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75" windowWidth="14430" windowHeight="12165" tabRatio="815"/>
  </bookViews>
  <sheets>
    <sheet name="Cover Sheet" sheetId="19" r:id="rId1"/>
    <sheet name="Key" sheetId="11" r:id="rId2"/>
    <sheet name="CSVInputFromCMR" sheetId="20" r:id="rId3"/>
    <sheet name="CSVOutputToCMR" sheetId="21" r:id="rId4"/>
    <sheet name="New LCR Return" sheetId="24" r:id="rId5"/>
    <sheet name="010" sheetId="1" r:id="rId6"/>
    <sheet name="012" sheetId="18" r:id="rId7"/>
    <sheet name="309" sheetId="5" r:id="rId8"/>
    <sheet name="310" sheetId="12" r:id="rId9"/>
    <sheet name="311" sheetId="13" r:id="rId10"/>
    <sheet name="312" sheetId="14" r:id="rId11"/>
    <sheet name="313" sheetId="15" r:id="rId12"/>
    <sheet name="314" sheetId="16" r:id="rId13"/>
    <sheet name="CSVLookups" sheetId="22" state="hidden" r:id="rId14"/>
    <sheet name="309 Validations" sheetId="2" state="hidden" r:id="rId15"/>
    <sheet name="310 Validations" sheetId="6" state="hidden" r:id="rId16"/>
    <sheet name="311 Validations" sheetId="7" state="hidden" r:id="rId17"/>
    <sheet name="312 Validations" sheetId="8" state="hidden" r:id="rId18"/>
    <sheet name="313 Validations" sheetId="9" state="hidden" r:id="rId19"/>
    <sheet name="314 Validations" sheetId="10" state="hidden" r:id="rId20"/>
    <sheet name="template" sheetId="23" state="hidden" r:id="rId21"/>
  </sheets>
  <definedNames>
    <definedName name="_309_Table1">'309'!$F$14:$I$20</definedName>
    <definedName name="_309_Table1_ColumnLookup">'309'!$F$14:$I$14</definedName>
    <definedName name="_309_Table2">'309'!$F$27:$O$42</definedName>
    <definedName name="_309_Table2_ColumnLookup">'309'!$F$27:$O$27</definedName>
    <definedName name="_310_Table1">'310'!$F$13:$O$17</definedName>
    <definedName name="_310_Table1_ColumnLookup">'310'!$F$13:$O$13</definedName>
    <definedName name="_311_Table1">'311'!$F$16:$O$22</definedName>
    <definedName name="_311_Table1_ColumnLookup">'311'!$F$16:$O$16</definedName>
    <definedName name="_311_Table2">'311'!$G$26:$O$59</definedName>
    <definedName name="_311_Table2_ColumnLookup">'311'!$G$26:$O$26</definedName>
    <definedName name="_312_Table1">'312'!$F$16:$X$81</definedName>
    <definedName name="_312_Table1_ColumnLookup">'312'!$F$16:$X$16</definedName>
    <definedName name="_313_Table1">'313'!$F$12:$K$16</definedName>
    <definedName name="_313_Table1_ColumnLookup">'313'!$F$12:$K$12</definedName>
    <definedName name="_313_Table2">'313'!$F$21:$H$25</definedName>
    <definedName name="_313_Table2_ColumnLookup">'313'!$F$21:$H$21</definedName>
    <definedName name="_313_Table3">'313'!$F$30:$K$39</definedName>
    <definedName name="_313_Table3_ColumnLookup">'313'!$F$30:$K$30</definedName>
    <definedName name="_314_Table1">'314'!$F$12:$J$25</definedName>
    <definedName name="_314_Table1_ColumnLookup">'314'!$F$12:$J$12</definedName>
    <definedName name="_314_Table2">'314'!$F$31:$J$40</definedName>
    <definedName name="_314_Table2_ColumnLookup">'314'!$F$31:$J$31</definedName>
    <definedName name="_314_Table3">'314'!$F$45:$J$56</definedName>
    <definedName name="_314_Table3_ColumnLookup">'314'!$F$45:$J$45</definedName>
    <definedName name="_xlnm._FilterDatabase" localSheetId="2" hidden="1">CSVInputFromCMR!$A$1:$H$2231</definedName>
    <definedName name="_xlnm._FilterDatabase" localSheetId="13" hidden="1">CSVLookups!$A$1:$F$280</definedName>
    <definedName name="_xlnm._FilterDatabase" localSheetId="3" hidden="1">CSVOutputToCMR!$A$1:$K$2085</definedName>
    <definedName name="CreditRisk_Ult_PreDiv">'309'!$L$34</definedName>
    <definedName name="InsRisk_Ult_PreDiv">'309'!$L$29</definedName>
    <definedName name="MarketRisk_Ult_PreDiv">'309'!$L$38</definedName>
    <definedName name="ModellingYear">'New LCR Return'!$G$10</definedName>
    <definedName name="NetInsLosses_Claims_1991">'312'!$O$17</definedName>
    <definedName name="NetInsLosses_Claims_1992">'312'!$O$19</definedName>
    <definedName name="NetInsLosses_Claims_1993">'312'!$O$21</definedName>
    <definedName name="NetInsLosses_Claims_1994">'312'!$O$23</definedName>
    <definedName name="NetInsLosses_Claims_1995">'312'!$O$25</definedName>
    <definedName name="NetInsLosses_Claims_1996">'312'!$O$27</definedName>
    <definedName name="NetInsLosses_Claims_1997">'312'!$O$29</definedName>
    <definedName name="NetInsLosses_Claims_1998">'312'!$O$31</definedName>
    <definedName name="NetInsLosses_Claims_1999">'312'!$O$33</definedName>
    <definedName name="NetInsLosses_Claims_2000">'312'!$O$35</definedName>
    <definedName name="NetInsLosses_Claims_2001">'312'!$O$37</definedName>
    <definedName name="NetInsLosses_Claims_2002">'312'!$O$39</definedName>
    <definedName name="NetInsLosses_Claims_2003">'312'!$O$41</definedName>
    <definedName name="NetInsLosses_Claims_2004">'312'!$O$43</definedName>
    <definedName name="NetInsLosses_Claims_2005">'312'!$O$45</definedName>
    <definedName name="NetInsLosses_Claims_2006">'312'!$O$47</definedName>
    <definedName name="NetInsLosses_Claims_2007">'312'!$O$49</definedName>
    <definedName name="NetInsLosses_Claims_2008">'312'!$O$51</definedName>
    <definedName name="NetInsLosses_Claims_2009">'312'!$O$53</definedName>
    <definedName name="NetInsLosses_Claims_2010">'312'!$O$55</definedName>
    <definedName name="NetInsLosses_Claims_2011">'312'!$O$57</definedName>
    <definedName name="NetInsLosses_Claims_2012">'312'!$O$59</definedName>
    <definedName name="NetInsLosses_Claims_2013">'312'!$O$61</definedName>
    <definedName name="NetInsLosses_Claims_2014">'312'!$O$63</definedName>
    <definedName name="NetInsLosses_Claims_2015">'312'!$O$65</definedName>
    <definedName name="NetInsLosses_Claims_2016">'312'!$O$67</definedName>
    <definedName name="NetInsLosses_Claims_2017">'312'!$O$69</definedName>
    <definedName name="NetInsLosses_Claims_2018_ULO">'312'!$O$78</definedName>
    <definedName name="OneYearSCR">'309'!$H$20</definedName>
    <definedName name="OpRisk_Ult_PreDiv">'309'!$L$39</definedName>
    <definedName name="PremRisk_Ult_PreDiv">'309'!$L$31</definedName>
    <definedName name="_xlnm.Print_Area" localSheetId="1">Key!$A$1:$E$26</definedName>
    <definedName name="ResRisk_Ult_PreDiv">'309'!$L$32</definedName>
    <definedName name="SyndicateNumber">'New LCR Return'!$G$9</definedName>
    <definedName name="UltimateSCR">'309'!$I$20</definedName>
  </definedNames>
  <calcPr calcId="145621"/>
</workbook>
</file>

<file path=xl/calcChain.xml><?xml version="1.0" encoding="utf-8"?>
<calcChain xmlns="http://schemas.openxmlformats.org/spreadsheetml/2006/main">
  <c r="L31" i="5" l="1"/>
  <c r="L32" i="5"/>
  <c r="L29" i="5"/>
  <c r="H31" i="5"/>
  <c r="J29" i="5"/>
  <c r="N29" i="5"/>
  <c r="J20" i="16"/>
  <c r="H14" i="12"/>
  <c r="H15" i="5"/>
  <c r="I15" i="5"/>
  <c r="H17" i="14" l="1"/>
  <c r="I17" i="14"/>
  <c r="J17" i="14"/>
  <c r="K17" i="14"/>
  <c r="L17" i="14"/>
  <c r="M17" i="14"/>
  <c r="H20" i="16" l="1"/>
  <c r="B683" i="21" l="1"/>
  <c r="A683" i="21"/>
  <c r="C683" i="21" s="1"/>
  <c r="B682" i="21"/>
  <c r="A682" i="21"/>
  <c r="B681" i="21"/>
  <c r="A681" i="21"/>
  <c r="C680" i="21"/>
  <c r="B680" i="21"/>
  <c r="A680" i="21"/>
  <c r="B679" i="21"/>
  <c r="A679" i="21"/>
  <c r="C679" i="21" s="1"/>
  <c r="B678" i="21"/>
  <c r="A678" i="21"/>
  <c r="B677" i="21"/>
  <c r="A677" i="21"/>
  <c r="C676" i="21"/>
  <c r="D676" i="21" s="1"/>
  <c r="H676" i="21" s="1"/>
  <c r="B676" i="21"/>
  <c r="A676" i="21"/>
  <c r="F676" i="21" s="1"/>
  <c r="B675" i="21"/>
  <c r="C675" i="21" s="1"/>
  <c r="A675" i="21"/>
  <c r="E675" i="21" s="1"/>
  <c r="B674" i="21"/>
  <c r="A674" i="21"/>
  <c r="B673" i="21"/>
  <c r="A673" i="21"/>
  <c r="C672" i="21"/>
  <c r="D672" i="21" s="1"/>
  <c r="H672" i="21" s="1"/>
  <c r="B672" i="21"/>
  <c r="A672" i="21"/>
  <c r="F672" i="21" s="1"/>
  <c r="B671" i="21"/>
  <c r="C671" i="21" s="1"/>
  <c r="A671" i="21"/>
  <c r="B670" i="21"/>
  <c r="A670" i="21"/>
  <c r="B669" i="21"/>
  <c r="A669" i="21"/>
  <c r="C668" i="21"/>
  <c r="D668" i="21" s="1"/>
  <c r="H668" i="21" s="1"/>
  <c r="B668" i="21"/>
  <c r="A668" i="21"/>
  <c r="F668" i="21" s="1"/>
  <c r="B667" i="21"/>
  <c r="A667" i="21"/>
  <c r="B197" i="21"/>
  <c r="A197" i="21"/>
  <c r="C197" i="21" s="1"/>
  <c r="B196" i="21"/>
  <c r="A196" i="21"/>
  <c r="B195" i="21"/>
  <c r="A195" i="21"/>
  <c r="C194" i="21"/>
  <c r="B194" i="21"/>
  <c r="A194" i="21"/>
  <c r="L69" i="14"/>
  <c r="F69" i="14"/>
  <c r="T69" i="14" s="1"/>
  <c r="J53" i="13"/>
  <c r="L53" i="13"/>
  <c r="J54" i="13"/>
  <c r="L54" i="13"/>
  <c r="G54" i="13"/>
  <c r="H54" i="13"/>
  <c r="H53" i="13"/>
  <c r="D680" i="21" l="1"/>
  <c r="H680" i="21" s="1"/>
  <c r="F679" i="21"/>
  <c r="F680" i="21"/>
  <c r="E671" i="21"/>
  <c r="E670" i="21"/>
  <c r="C667" i="21"/>
  <c r="E667" i="21" s="1"/>
  <c r="E668" i="21"/>
  <c r="C670" i="21"/>
  <c r="F670" i="21" s="1"/>
  <c r="D671" i="21"/>
  <c r="H671" i="21" s="1"/>
  <c r="E672" i="21"/>
  <c r="C674" i="21"/>
  <c r="F674" i="21" s="1"/>
  <c r="D675" i="21"/>
  <c r="H675" i="21" s="1"/>
  <c r="E676" i="21"/>
  <c r="C678" i="21"/>
  <c r="F678" i="21" s="1"/>
  <c r="D679" i="21"/>
  <c r="H679" i="21" s="1"/>
  <c r="E680" i="21"/>
  <c r="C682" i="21"/>
  <c r="F682" i="21" s="1"/>
  <c r="D683" i="21"/>
  <c r="H683" i="21" s="1"/>
  <c r="F671" i="21"/>
  <c r="C669" i="21"/>
  <c r="D669" i="21" s="1"/>
  <c r="H669" i="21" s="1"/>
  <c r="C673" i="21"/>
  <c r="D673" i="21" s="1"/>
  <c r="H673" i="21" s="1"/>
  <c r="D674" i="21"/>
  <c r="H674" i="21" s="1"/>
  <c r="C677" i="21"/>
  <c r="D677" i="21" s="1"/>
  <c r="H677" i="21" s="1"/>
  <c r="D678" i="21"/>
  <c r="H678" i="21" s="1"/>
  <c r="E679" i="21"/>
  <c r="C681" i="21"/>
  <c r="D681" i="21" s="1"/>
  <c r="H681" i="21" s="1"/>
  <c r="E683" i="21"/>
  <c r="E674" i="21"/>
  <c r="F675" i="21"/>
  <c r="E678" i="21"/>
  <c r="E682" i="21"/>
  <c r="F683" i="21"/>
  <c r="F194" i="21"/>
  <c r="E194" i="21"/>
  <c r="C196" i="21"/>
  <c r="F196" i="21" s="1"/>
  <c r="D197" i="21"/>
  <c r="D194" i="21"/>
  <c r="C195" i="21"/>
  <c r="E195" i="21" s="1"/>
  <c r="F197" i="21"/>
  <c r="J69" i="14"/>
  <c r="O69" i="14"/>
  <c r="I69" i="14"/>
  <c r="M69" i="14"/>
  <c r="Q69" i="14"/>
  <c r="U69" i="14"/>
  <c r="R69" i="14"/>
  <c r="K69" i="14"/>
  <c r="W69" i="14"/>
  <c r="S69" i="14"/>
  <c r="H69" i="14"/>
  <c r="N69" i="14" s="1"/>
  <c r="P69" i="14"/>
  <c r="N54" i="13"/>
  <c r="B683" i="20"/>
  <c r="A683" i="20"/>
  <c r="C683" i="20" s="1"/>
  <c r="B682" i="20"/>
  <c r="A682" i="20"/>
  <c r="C682" i="20" s="1"/>
  <c r="B681" i="20"/>
  <c r="A681" i="20"/>
  <c r="C681" i="20" s="1"/>
  <c r="B680" i="20"/>
  <c r="C680" i="20" s="1"/>
  <c r="A680" i="20"/>
  <c r="B679" i="20"/>
  <c r="A679" i="20"/>
  <c r="C679" i="20" s="1"/>
  <c r="B678" i="20"/>
  <c r="A678" i="20"/>
  <c r="C678" i="20" s="1"/>
  <c r="B677" i="20"/>
  <c r="A677" i="20"/>
  <c r="C677" i="20" s="1"/>
  <c r="C676" i="20"/>
  <c r="B676" i="20"/>
  <c r="A676" i="20"/>
  <c r="B675" i="20"/>
  <c r="A675" i="20"/>
  <c r="C675" i="20" s="1"/>
  <c r="B674" i="20"/>
  <c r="A674" i="20"/>
  <c r="C674" i="20" s="1"/>
  <c r="B673" i="20"/>
  <c r="A673" i="20"/>
  <c r="C673" i="20" s="1"/>
  <c r="C672" i="20"/>
  <c r="B672" i="20"/>
  <c r="A672" i="20"/>
  <c r="B671" i="20"/>
  <c r="A671" i="20"/>
  <c r="C671" i="20" s="1"/>
  <c r="B670" i="20"/>
  <c r="A670" i="20"/>
  <c r="C670" i="20" s="1"/>
  <c r="B669" i="20"/>
  <c r="A669" i="20"/>
  <c r="C669" i="20" s="1"/>
  <c r="C668" i="20"/>
  <c r="B668" i="20"/>
  <c r="A668" i="20"/>
  <c r="B667" i="20"/>
  <c r="A667" i="20"/>
  <c r="C667" i="20" s="1"/>
  <c r="B197" i="20"/>
  <c r="A197" i="20"/>
  <c r="C197" i="20" s="1"/>
  <c r="B196" i="20"/>
  <c r="A196" i="20"/>
  <c r="B195" i="20"/>
  <c r="A195" i="20"/>
  <c r="C195" i="20" s="1"/>
  <c r="B194" i="20"/>
  <c r="C194" i="20" s="1"/>
  <c r="A194" i="20"/>
  <c r="D682" i="21" l="1"/>
  <c r="H682" i="21" s="1"/>
  <c r="F667" i="21"/>
  <c r="E677" i="21"/>
  <c r="D667" i="21"/>
  <c r="H667" i="21" s="1"/>
  <c r="E681" i="21"/>
  <c r="D670" i="21"/>
  <c r="H670" i="21" s="1"/>
  <c r="F681" i="21"/>
  <c r="F677" i="21"/>
  <c r="F673" i="21"/>
  <c r="F669" i="21"/>
  <c r="E669" i="21"/>
  <c r="E673" i="21"/>
  <c r="D195" i="21"/>
  <c r="H195" i="21" s="1"/>
  <c r="E196" i="21"/>
  <c r="H194" i="21"/>
  <c r="F195" i="21"/>
  <c r="D196" i="21"/>
  <c r="V69" i="14"/>
  <c r="X69" i="14" s="1"/>
  <c r="C196" i="20"/>
  <c r="B666" i="21"/>
  <c r="A666" i="21"/>
  <c r="C666" i="21" s="1"/>
  <c r="B665" i="21"/>
  <c r="A665" i="21"/>
  <c r="B664" i="21"/>
  <c r="A664" i="21"/>
  <c r="C664" i="21" s="1"/>
  <c r="B663" i="21"/>
  <c r="A663" i="21"/>
  <c r="C663" i="21" s="1"/>
  <c r="B662" i="21"/>
  <c r="A662" i="21"/>
  <c r="C662" i="21" s="1"/>
  <c r="B661" i="21"/>
  <c r="A661" i="21"/>
  <c r="C661" i="21" s="1"/>
  <c r="B660" i="21"/>
  <c r="A660" i="21"/>
  <c r="C660" i="21" s="1"/>
  <c r="B659" i="21"/>
  <c r="A659" i="21"/>
  <c r="C659" i="21" s="1"/>
  <c r="B658" i="21"/>
  <c r="A658" i="21"/>
  <c r="C658" i="21" s="1"/>
  <c r="B657" i="21"/>
  <c r="A657" i="21"/>
  <c r="C657" i="21" s="1"/>
  <c r="B656" i="21"/>
  <c r="A656" i="21"/>
  <c r="B655" i="21"/>
  <c r="A655" i="21"/>
  <c r="C655" i="21" s="1"/>
  <c r="B654" i="21"/>
  <c r="A654" i="21"/>
  <c r="C654" i="21" s="1"/>
  <c r="B653" i="21"/>
  <c r="A653" i="21"/>
  <c r="C653" i="21" s="1"/>
  <c r="B652" i="21"/>
  <c r="A652" i="21"/>
  <c r="B651" i="21"/>
  <c r="A651" i="21"/>
  <c r="C651" i="21" s="1"/>
  <c r="B650" i="21"/>
  <c r="A650" i="21"/>
  <c r="C650" i="21" s="1"/>
  <c r="B193" i="21"/>
  <c r="A193" i="21"/>
  <c r="B192" i="21"/>
  <c r="A192" i="21"/>
  <c r="C192" i="21" s="1"/>
  <c r="B191" i="21"/>
  <c r="A191" i="21"/>
  <c r="C191" i="21" s="1"/>
  <c r="B190" i="21"/>
  <c r="A190" i="21"/>
  <c r="C190" i="21" s="1"/>
  <c r="B241" i="21"/>
  <c r="A241" i="21"/>
  <c r="C241" i="21" s="1"/>
  <c r="B240" i="21"/>
  <c r="A240" i="21"/>
  <c r="C240" i="21" s="1"/>
  <c r="B239" i="21"/>
  <c r="A239" i="21"/>
  <c r="C239" i="21" s="1"/>
  <c r="B238" i="21"/>
  <c r="A238" i="21"/>
  <c r="C238" i="21" s="1"/>
  <c r="B237" i="21"/>
  <c r="A237" i="21"/>
  <c r="C237" i="21" s="1"/>
  <c r="B236" i="21"/>
  <c r="A236" i="21"/>
  <c r="C236" i="21" s="1"/>
  <c r="B235" i="21"/>
  <c r="A235" i="21"/>
  <c r="C235" i="21" s="1"/>
  <c r="B234" i="21"/>
  <c r="A234" i="21"/>
  <c r="C234" i="21" s="1"/>
  <c r="B233" i="21"/>
  <c r="A233" i="21"/>
  <c r="C233" i="21" s="1"/>
  <c r="B232" i="21"/>
  <c r="A232" i="21"/>
  <c r="C232" i="21" s="1"/>
  <c r="B231" i="21"/>
  <c r="A231" i="21"/>
  <c r="C231" i="21" s="1"/>
  <c r="B230" i="21"/>
  <c r="A230" i="21"/>
  <c r="C230" i="21" s="1"/>
  <c r="B229" i="21"/>
  <c r="A229" i="21"/>
  <c r="C229" i="21" s="1"/>
  <c r="B228" i="21"/>
  <c r="A228" i="21"/>
  <c r="C228" i="21" s="1"/>
  <c r="B227" i="21"/>
  <c r="A227" i="21"/>
  <c r="C227" i="21" s="1"/>
  <c r="B226" i="21"/>
  <c r="A226" i="21"/>
  <c r="C226" i="21" s="1"/>
  <c r="B225" i="21"/>
  <c r="A225" i="21"/>
  <c r="C225" i="21" s="1"/>
  <c r="B258" i="21"/>
  <c r="A258" i="21"/>
  <c r="C258" i="21" s="1"/>
  <c r="B257" i="21"/>
  <c r="A257" i="21"/>
  <c r="C257" i="21" s="1"/>
  <c r="B256" i="21"/>
  <c r="A256" i="21"/>
  <c r="C256" i="21" s="1"/>
  <c r="B255" i="21"/>
  <c r="A255" i="21"/>
  <c r="C255" i="21" s="1"/>
  <c r="B254" i="21"/>
  <c r="A254" i="21"/>
  <c r="C254" i="21" s="1"/>
  <c r="B253" i="21"/>
  <c r="A253" i="21"/>
  <c r="C253" i="21" s="1"/>
  <c r="B252" i="21"/>
  <c r="A252" i="21"/>
  <c r="C252" i="21" s="1"/>
  <c r="B251" i="21"/>
  <c r="A251" i="21"/>
  <c r="C251" i="21" s="1"/>
  <c r="B250" i="21"/>
  <c r="A250" i="21"/>
  <c r="C250" i="21" s="1"/>
  <c r="B249" i="21"/>
  <c r="A249" i="21"/>
  <c r="C249" i="21" s="1"/>
  <c r="B248" i="21"/>
  <c r="A248" i="21"/>
  <c r="C248" i="21" s="1"/>
  <c r="B247" i="21"/>
  <c r="A247" i="21"/>
  <c r="C247" i="21" s="1"/>
  <c r="B246" i="21"/>
  <c r="A246" i="21"/>
  <c r="C246" i="21" s="1"/>
  <c r="B245" i="21"/>
  <c r="A245" i="21"/>
  <c r="C245" i="21" s="1"/>
  <c r="B244" i="21"/>
  <c r="A244" i="21"/>
  <c r="C244" i="21" s="1"/>
  <c r="B243" i="21"/>
  <c r="A243" i="21"/>
  <c r="C243" i="21" s="1"/>
  <c r="B242" i="21"/>
  <c r="A242" i="21"/>
  <c r="C242" i="21" s="1"/>
  <c r="F21" i="14"/>
  <c r="F23" i="14" s="1"/>
  <c r="F25" i="14" s="1"/>
  <c r="F27" i="14" s="1"/>
  <c r="F29" i="14" s="1"/>
  <c r="F31" i="14" s="1"/>
  <c r="F33" i="14" s="1"/>
  <c r="F35" i="14" s="1"/>
  <c r="F37" i="14" s="1"/>
  <c r="F39" i="14" s="1"/>
  <c r="F41" i="14" s="1"/>
  <c r="F43" i="14" s="1"/>
  <c r="F45" i="14" s="1"/>
  <c r="F47" i="14" s="1"/>
  <c r="F49" i="14" s="1"/>
  <c r="F51" i="14" s="1"/>
  <c r="F53" i="14" s="1"/>
  <c r="F55" i="14" s="1"/>
  <c r="F57" i="14" s="1"/>
  <c r="F59" i="14" s="1"/>
  <c r="F61" i="14" s="1"/>
  <c r="F63" i="14" s="1"/>
  <c r="F65" i="14" s="1"/>
  <c r="F67" i="14" s="1"/>
  <c r="G30" i="13"/>
  <c r="G31" i="13" s="1"/>
  <c r="G32" i="13" s="1"/>
  <c r="G33" i="13" s="1"/>
  <c r="G34" i="13" s="1"/>
  <c r="G35" i="13" s="1"/>
  <c r="G36" i="13" s="1"/>
  <c r="G37" i="13" s="1"/>
  <c r="G38" i="13" s="1"/>
  <c r="G39" i="13" s="1"/>
  <c r="G40" i="13" s="1"/>
  <c r="G41" i="13" s="1"/>
  <c r="G42" i="13" s="1"/>
  <c r="G43" i="13" s="1"/>
  <c r="G44" i="13" s="1"/>
  <c r="G45" i="13" s="1"/>
  <c r="G46" i="13" s="1"/>
  <c r="G47" i="13" s="1"/>
  <c r="G48" i="13" s="1"/>
  <c r="G49" i="13" s="1"/>
  <c r="G50" i="13" s="1"/>
  <c r="G51" i="13" s="1"/>
  <c r="G52" i="13" s="1"/>
  <c r="G53" i="13" s="1"/>
  <c r="G29" i="13"/>
  <c r="G28" i="13"/>
  <c r="B89" i="21"/>
  <c r="A89" i="21"/>
  <c r="C89" i="21" s="1"/>
  <c r="B88" i="21"/>
  <c r="A88" i="21"/>
  <c r="C88" i="21" s="1"/>
  <c r="B87" i="21"/>
  <c r="A87" i="21"/>
  <c r="C87" i="21" s="1"/>
  <c r="B86" i="21"/>
  <c r="A86" i="21"/>
  <c r="C86" i="21" s="1"/>
  <c r="B93" i="21"/>
  <c r="A93" i="21"/>
  <c r="C93" i="21" s="1"/>
  <c r="B92" i="21"/>
  <c r="A92" i="21"/>
  <c r="C92" i="21" s="1"/>
  <c r="B91" i="21"/>
  <c r="A91" i="21"/>
  <c r="C91" i="21" s="1"/>
  <c r="B90" i="21"/>
  <c r="A90" i="21"/>
  <c r="C90" i="21" s="1"/>
  <c r="B241" i="20"/>
  <c r="A241" i="20"/>
  <c r="C241" i="20" s="1"/>
  <c r="B240" i="20"/>
  <c r="A240" i="20"/>
  <c r="B239" i="20"/>
  <c r="A239" i="20"/>
  <c r="C239" i="20" s="1"/>
  <c r="B238" i="20"/>
  <c r="A238" i="20"/>
  <c r="B237" i="20"/>
  <c r="A237" i="20"/>
  <c r="C237" i="20" s="1"/>
  <c r="B236" i="20"/>
  <c r="A236" i="20"/>
  <c r="B235" i="20"/>
  <c r="A235" i="20"/>
  <c r="C235" i="20" s="1"/>
  <c r="B234" i="20"/>
  <c r="A234" i="20"/>
  <c r="B233" i="20"/>
  <c r="A233" i="20"/>
  <c r="C233" i="20" s="1"/>
  <c r="B232" i="20"/>
  <c r="A232" i="20"/>
  <c r="B231" i="20"/>
  <c r="A231" i="20"/>
  <c r="C231" i="20" s="1"/>
  <c r="B230" i="20"/>
  <c r="A230" i="20"/>
  <c r="B229" i="20"/>
  <c r="A229" i="20"/>
  <c r="C229" i="20" s="1"/>
  <c r="B228" i="20"/>
  <c r="A228" i="20"/>
  <c r="B227" i="20"/>
  <c r="A227" i="20"/>
  <c r="C227" i="20" s="1"/>
  <c r="B226" i="20"/>
  <c r="A226" i="20"/>
  <c r="B225" i="20"/>
  <c r="A225" i="20"/>
  <c r="C225" i="20" s="1"/>
  <c r="B258" i="20"/>
  <c r="A258" i="20"/>
  <c r="B257" i="20"/>
  <c r="A257" i="20"/>
  <c r="C257" i="20" s="1"/>
  <c r="B256" i="20"/>
  <c r="A256" i="20"/>
  <c r="B255" i="20"/>
  <c r="A255" i="20"/>
  <c r="B254" i="20"/>
  <c r="A254" i="20"/>
  <c r="B253" i="20"/>
  <c r="A253" i="20"/>
  <c r="C253" i="20" s="1"/>
  <c r="B252" i="20"/>
  <c r="A252" i="20"/>
  <c r="B251" i="20"/>
  <c r="A251" i="20"/>
  <c r="B250" i="20"/>
  <c r="A250" i="20"/>
  <c r="B249" i="20"/>
  <c r="A249" i="20"/>
  <c r="C249" i="20" s="1"/>
  <c r="B248" i="20"/>
  <c r="A248" i="20"/>
  <c r="B247" i="20"/>
  <c r="A247" i="20"/>
  <c r="B246" i="20"/>
  <c r="A246" i="20"/>
  <c r="B245" i="20"/>
  <c r="A245" i="20"/>
  <c r="C245" i="20" s="1"/>
  <c r="B244" i="20"/>
  <c r="A244" i="20"/>
  <c r="B243" i="20"/>
  <c r="A243" i="20"/>
  <c r="B242" i="20"/>
  <c r="A242" i="20"/>
  <c r="B275" i="20"/>
  <c r="A275" i="20"/>
  <c r="C275" i="20" s="1"/>
  <c r="B274" i="20"/>
  <c r="A274" i="20"/>
  <c r="B273" i="20"/>
  <c r="A273" i="20"/>
  <c r="B272" i="20"/>
  <c r="A272" i="20"/>
  <c r="B271" i="20"/>
  <c r="A271" i="20"/>
  <c r="C271" i="20" s="1"/>
  <c r="B270" i="20"/>
  <c r="A270" i="20"/>
  <c r="B269" i="20"/>
  <c r="A269" i="20"/>
  <c r="B268" i="20"/>
  <c r="A268" i="20"/>
  <c r="B267" i="20"/>
  <c r="A267" i="20"/>
  <c r="C267" i="20" s="1"/>
  <c r="B266" i="20"/>
  <c r="A266" i="20"/>
  <c r="B265" i="20"/>
  <c r="A265" i="20"/>
  <c r="B264" i="20"/>
  <c r="A264" i="20"/>
  <c r="B263" i="20"/>
  <c r="A263" i="20"/>
  <c r="C263" i="20" s="1"/>
  <c r="B262" i="20"/>
  <c r="A262" i="20"/>
  <c r="B261" i="20"/>
  <c r="A261" i="20"/>
  <c r="B260" i="20"/>
  <c r="A260" i="20"/>
  <c r="B259" i="20"/>
  <c r="A259" i="20"/>
  <c r="C259" i="20" s="1"/>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125" i="20"/>
  <c r="A125" i="20"/>
  <c r="B124" i="20"/>
  <c r="A124" i="20"/>
  <c r="B123" i="20"/>
  <c r="A123" i="20"/>
  <c r="B122" i="20"/>
  <c r="A122" i="20"/>
  <c r="B217" i="20"/>
  <c r="B690" i="20"/>
  <c r="B3" i="20"/>
  <c r="H196" i="21" l="1"/>
  <c r="C665" i="21"/>
  <c r="C652" i="21"/>
  <c r="E652" i="21" s="1"/>
  <c r="C656" i="21"/>
  <c r="E656" i="21" s="1"/>
  <c r="C193" i="21"/>
  <c r="D193" i="21" s="1"/>
  <c r="C260" i="20"/>
  <c r="C264" i="20"/>
  <c r="C268" i="20"/>
  <c r="C272" i="20"/>
  <c r="C242" i="20"/>
  <c r="C246" i="20"/>
  <c r="C250" i="20"/>
  <c r="C254" i="20"/>
  <c r="C258" i="20"/>
  <c r="C226" i="20"/>
  <c r="C228" i="20"/>
  <c r="C230" i="20"/>
  <c r="C232" i="20"/>
  <c r="C234" i="20"/>
  <c r="C236" i="20"/>
  <c r="C238" i="20"/>
  <c r="C240" i="20"/>
  <c r="E660" i="21"/>
  <c r="E664" i="21"/>
  <c r="E650" i="21"/>
  <c r="E658" i="21"/>
  <c r="E662" i="21"/>
  <c r="F652" i="21"/>
  <c r="E655" i="21"/>
  <c r="F656" i="21"/>
  <c r="F660" i="21"/>
  <c r="E663" i="21"/>
  <c r="F664" i="21"/>
  <c r="E654" i="21"/>
  <c r="F655" i="21"/>
  <c r="F663" i="21"/>
  <c r="F650" i="21"/>
  <c r="E653" i="21"/>
  <c r="F654" i="21"/>
  <c r="E657" i="21"/>
  <c r="F658" i="21"/>
  <c r="E661" i="21"/>
  <c r="F662" i="21"/>
  <c r="E665" i="21"/>
  <c r="F666" i="21"/>
  <c r="F651" i="21"/>
  <c r="E666" i="21"/>
  <c r="F192" i="21"/>
  <c r="E233" i="21"/>
  <c r="D192" i="21"/>
  <c r="F234" i="21"/>
  <c r="D190" i="21"/>
  <c r="F193" i="21"/>
  <c r="D86" i="21"/>
  <c r="F238" i="21"/>
  <c r="E225" i="21"/>
  <c r="F237" i="21"/>
  <c r="E229" i="21"/>
  <c r="E243" i="21"/>
  <c r="E246" i="21"/>
  <c r="E226" i="21"/>
  <c r="F228" i="21"/>
  <c r="E230" i="21"/>
  <c r="F232" i="21"/>
  <c r="E234" i="21"/>
  <c r="F236" i="21"/>
  <c r="E238" i="21"/>
  <c r="F240" i="21"/>
  <c r="F243" i="21"/>
  <c r="F246" i="21"/>
  <c r="F254" i="21"/>
  <c r="E237" i="21"/>
  <c r="E241" i="21"/>
  <c r="F225" i="21"/>
  <c r="E228" i="21"/>
  <c r="F229" i="21"/>
  <c r="E236" i="21"/>
  <c r="E240" i="21"/>
  <c r="F241" i="21"/>
  <c r="E242" i="21"/>
  <c r="E255" i="21"/>
  <c r="E258" i="21"/>
  <c r="F242" i="21"/>
  <c r="E254" i="21"/>
  <c r="F255" i="21"/>
  <c r="F258" i="21"/>
  <c r="F245" i="21"/>
  <c r="E249" i="21"/>
  <c r="F253" i="21"/>
  <c r="E248" i="21"/>
  <c r="E256" i="21"/>
  <c r="F86" i="21"/>
  <c r="F88" i="21"/>
  <c r="D89" i="21"/>
  <c r="D90" i="21"/>
  <c r="D87" i="21"/>
  <c r="F89" i="21"/>
  <c r="F92" i="21"/>
  <c r="D93" i="21"/>
  <c r="D91" i="21"/>
  <c r="F93" i="21"/>
  <c r="C243" i="20"/>
  <c r="C247" i="20"/>
  <c r="C251" i="20"/>
  <c r="C255" i="20"/>
  <c r="C294" i="20"/>
  <c r="C298" i="20"/>
  <c r="C302" i="20"/>
  <c r="C306" i="20"/>
  <c r="C276" i="20"/>
  <c r="C280" i="20"/>
  <c r="C284" i="20"/>
  <c r="C288" i="20"/>
  <c r="C292" i="20"/>
  <c r="C262" i="20"/>
  <c r="C266" i="20"/>
  <c r="C270" i="20"/>
  <c r="C274" i="20"/>
  <c r="C244" i="20"/>
  <c r="C248" i="20"/>
  <c r="C252" i="20"/>
  <c r="C256" i="20"/>
  <c r="C311" i="20"/>
  <c r="C315" i="20"/>
  <c r="C319" i="20"/>
  <c r="C323" i="20"/>
  <c r="C293" i="20"/>
  <c r="C297" i="20"/>
  <c r="C301" i="20"/>
  <c r="C305" i="20"/>
  <c r="C309" i="20"/>
  <c r="C279" i="20"/>
  <c r="C283" i="20"/>
  <c r="C287" i="20"/>
  <c r="C291" i="20"/>
  <c r="C261" i="20"/>
  <c r="C265" i="20"/>
  <c r="C269" i="20"/>
  <c r="C273" i="20"/>
  <c r="C277" i="20"/>
  <c r="C281" i="20"/>
  <c r="C285" i="20"/>
  <c r="C289" i="20"/>
  <c r="C310" i="20"/>
  <c r="C314" i="20"/>
  <c r="C318" i="20"/>
  <c r="C322" i="20"/>
  <c r="C326" i="20"/>
  <c r="C296" i="20"/>
  <c r="C300" i="20"/>
  <c r="C304" i="20"/>
  <c r="C308" i="20"/>
  <c r="C278" i="20"/>
  <c r="C282" i="20"/>
  <c r="C286" i="20"/>
  <c r="C290" i="20"/>
  <c r="C345" i="20"/>
  <c r="C349" i="20"/>
  <c r="C353" i="20"/>
  <c r="C357" i="20"/>
  <c r="C327" i="20"/>
  <c r="C331" i="20"/>
  <c r="C335" i="20"/>
  <c r="C339" i="20"/>
  <c r="C343" i="20"/>
  <c r="C313" i="20"/>
  <c r="C317" i="20"/>
  <c r="C321" i="20"/>
  <c r="C325" i="20"/>
  <c r="C295" i="20"/>
  <c r="C299" i="20"/>
  <c r="C303" i="20"/>
  <c r="C307" i="20"/>
  <c r="C344" i="20"/>
  <c r="C348" i="20"/>
  <c r="C352" i="20"/>
  <c r="C356" i="20"/>
  <c r="C360" i="20"/>
  <c r="C330" i="20"/>
  <c r="C334" i="20"/>
  <c r="C338" i="20"/>
  <c r="C342" i="20"/>
  <c r="C312" i="20"/>
  <c r="C316" i="20"/>
  <c r="C320" i="20"/>
  <c r="C324" i="20"/>
  <c r="C328" i="20"/>
  <c r="C332" i="20"/>
  <c r="C336" i="20"/>
  <c r="C340" i="20"/>
  <c r="C361" i="20"/>
  <c r="C365" i="20"/>
  <c r="C369" i="20"/>
  <c r="C373" i="20"/>
  <c r="C377" i="20"/>
  <c r="C347" i="20"/>
  <c r="C351" i="20"/>
  <c r="C355" i="20"/>
  <c r="C359" i="20"/>
  <c r="C329" i="20"/>
  <c r="C333" i="20"/>
  <c r="C337" i="20"/>
  <c r="C341" i="20"/>
  <c r="C364" i="20"/>
  <c r="C368" i="20"/>
  <c r="C372" i="20"/>
  <c r="C376" i="20"/>
  <c r="C346" i="20"/>
  <c r="C350" i="20"/>
  <c r="C354" i="20"/>
  <c r="C358" i="20"/>
  <c r="C362" i="20"/>
  <c r="C366" i="20"/>
  <c r="C370" i="20"/>
  <c r="C374" i="20"/>
  <c r="C125" i="20"/>
  <c r="C117" i="20"/>
  <c r="C363" i="20"/>
  <c r="C367" i="20"/>
  <c r="C371" i="20"/>
  <c r="C375" i="20"/>
  <c r="C124" i="20"/>
  <c r="C116" i="20"/>
  <c r="C120" i="20"/>
  <c r="C394" i="20"/>
  <c r="C392" i="20"/>
  <c r="C393" i="20"/>
  <c r="C391" i="20"/>
  <c r="C388" i="20"/>
  <c r="C390" i="20"/>
  <c r="C387" i="20"/>
  <c r="C389" i="20"/>
  <c r="C121" i="20"/>
  <c r="C114" i="20"/>
  <c r="C111" i="20"/>
  <c r="C115" i="20"/>
  <c r="C112" i="20"/>
  <c r="C118" i="20"/>
  <c r="C119" i="20"/>
  <c r="C122" i="20"/>
  <c r="C123" i="20"/>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F399" i="22"/>
  <c r="F400" i="22"/>
  <c r="F401" i="22"/>
  <c r="F402" i="22"/>
  <c r="F403" i="22"/>
  <c r="F404" i="22"/>
  <c r="F405" i="22"/>
  <c r="F406" i="22"/>
  <c r="F407" i="22"/>
  <c r="F408" i="22"/>
  <c r="F409" i="22"/>
  <c r="F410" i="22"/>
  <c r="F411" i="22"/>
  <c r="F412" i="22"/>
  <c r="F413" i="22"/>
  <c r="F414" i="22"/>
  <c r="F415" i="22"/>
  <c r="F416" i="22"/>
  <c r="F417" i="22"/>
  <c r="F418" i="22"/>
  <c r="F419" i="22"/>
  <c r="F420" i="22"/>
  <c r="F421" i="22"/>
  <c r="F422" i="22"/>
  <c r="F423" i="22"/>
  <c r="F424" i="22"/>
  <c r="F425" i="22"/>
  <c r="F426" i="22"/>
  <c r="F427" i="22"/>
  <c r="F428" i="22"/>
  <c r="F429" i="22"/>
  <c r="F430" i="22"/>
  <c r="F431" i="22"/>
  <c r="F432" i="22"/>
  <c r="F433" i="22"/>
  <c r="F434" i="22"/>
  <c r="F435" i="22"/>
  <c r="F436" i="22"/>
  <c r="F437" i="22"/>
  <c r="F438" i="22"/>
  <c r="F439" i="22"/>
  <c r="F440" i="22"/>
  <c r="F441" i="22"/>
  <c r="F442" i="22"/>
  <c r="F443" i="22"/>
  <c r="F444" i="22"/>
  <c r="F445" i="22"/>
  <c r="F446" i="22"/>
  <c r="F447" i="22"/>
  <c r="F448" i="22"/>
  <c r="F449" i="22"/>
  <c r="F450" i="22"/>
  <c r="F451" i="22"/>
  <c r="F452" i="22"/>
  <c r="F453" i="22"/>
  <c r="F454" i="22"/>
  <c r="F455" i="22"/>
  <c r="F456" i="22"/>
  <c r="F457" i="22"/>
  <c r="F458" i="22"/>
  <c r="F459" i="22"/>
  <c r="F460" i="22"/>
  <c r="F461" i="22"/>
  <c r="F462" i="22"/>
  <c r="F463" i="22"/>
  <c r="F464" i="22"/>
  <c r="F465" i="22"/>
  <c r="F466" i="22"/>
  <c r="F467" i="22"/>
  <c r="F468" i="22"/>
  <c r="F469" i="22"/>
  <c r="F470" i="22"/>
  <c r="F471" i="22"/>
  <c r="F472" i="22"/>
  <c r="F473" i="22"/>
  <c r="F474" i="22"/>
  <c r="F475" i="22"/>
  <c r="F476" i="22"/>
  <c r="F477" i="22"/>
  <c r="F478" i="22"/>
  <c r="F479" i="22"/>
  <c r="F480" i="22"/>
  <c r="F481" i="22"/>
  <c r="F482" i="22"/>
  <c r="F483" i="22"/>
  <c r="F484" i="22"/>
  <c r="F485" i="22"/>
  <c r="F486" i="22"/>
  <c r="F487" i="22"/>
  <c r="F488" i="22"/>
  <c r="F489" i="22"/>
  <c r="F490" i="22"/>
  <c r="F491" i="22"/>
  <c r="F492" i="22"/>
  <c r="F493" i="22"/>
  <c r="F494" i="22"/>
  <c r="F495" i="22"/>
  <c r="F496" i="22"/>
  <c r="F497" i="22"/>
  <c r="F498" i="22"/>
  <c r="F499" i="22"/>
  <c r="F500" i="22"/>
  <c r="B14" i="21"/>
  <c r="A14" i="21"/>
  <c r="C14" i="21" s="1"/>
  <c r="E659" i="21" l="1"/>
  <c r="F665" i="21"/>
  <c r="F659" i="21"/>
  <c r="F226" i="21"/>
  <c r="F661" i="21"/>
  <c r="F657" i="21"/>
  <c r="F653" i="21"/>
  <c r="E651" i="21"/>
  <c r="F233" i="21"/>
  <c r="F190" i="21"/>
  <c r="D88" i="21"/>
  <c r="E251" i="21"/>
  <c r="E232" i="21"/>
  <c r="E250" i="21"/>
  <c r="F230" i="21"/>
  <c r="D191" i="21"/>
  <c r="F250" i="21"/>
  <c r="F191" i="21"/>
  <c r="E247" i="21"/>
  <c r="F247" i="21"/>
  <c r="E239" i="21"/>
  <c r="E235" i="21"/>
  <c r="F251" i="21"/>
  <c r="F239" i="21"/>
  <c r="F235" i="21"/>
  <c r="F231" i="21"/>
  <c r="F227" i="21"/>
  <c r="E227" i="21"/>
  <c r="E231" i="21"/>
  <c r="E245" i="21"/>
  <c r="F248" i="21"/>
  <c r="E257" i="21"/>
  <c r="F249" i="21"/>
  <c r="D92" i="21"/>
  <c r="F252" i="21"/>
  <c r="F257" i="21"/>
  <c r="F256" i="21"/>
  <c r="E252" i="21"/>
  <c r="E253" i="21"/>
  <c r="E244" i="21"/>
  <c r="F244" i="21"/>
  <c r="F90" i="21"/>
  <c r="F87" i="21"/>
  <c r="F91" i="21"/>
  <c r="C384" i="20"/>
  <c r="C386" i="20"/>
  <c r="C385" i="20"/>
  <c r="C110" i="20"/>
  <c r="C113" i="20"/>
  <c r="F14" i="21"/>
  <c r="E14" i="21" l="1"/>
  <c r="C383" i="20"/>
  <c r="C109" i="20"/>
  <c r="G9" i="24"/>
  <c r="J1" i="21" s="1"/>
  <c r="G10" i="24"/>
  <c r="K1" i="21" s="1"/>
  <c r="C382" i="20" l="1"/>
  <c r="C108" i="20"/>
  <c r="B2" i="21"/>
  <c r="C381" i="20" l="1"/>
  <c r="C107" i="20"/>
  <c r="G10" i="1"/>
  <c r="C380" i="20" l="1"/>
  <c r="C106" i="20"/>
  <c r="D5" i="18"/>
  <c r="D5" i="16"/>
  <c r="D5" i="15"/>
  <c r="D5" i="14"/>
  <c r="D5" i="13"/>
  <c r="D5" i="12"/>
  <c r="D5" i="5"/>
  <c r="D7" i="15"/>
  <c r="D7" i="16"/>
  <c r="D7" i="13"/>
  <c r="D7" i="14"/>
  <c r="D7" i="5"/>
  <c r="D7" i="12"/>
  <c r="D7" i="1"/>
  <c r="G9" i="1"/>
  <c r="D5" i="1"/>
  <c r="G7" i="1"/>
  <c r="D7" i="18"/>
  <c r="C378" i="20" l="1"/>
  <c r="C379" i="20"/>
  <c r="C105" i="20"/>
  <c r="A1086" i="21"/>
  <c r="C1086" i="21" s="1"/>
  <c r="B1086" i="21"/>
  <c r="A1087" i="21"/>
  <c r="C1087" i="21" s="1"/>
  <c r="B1087" i="21"/>
  <c r="A1088" i="21"/>
  <c r="C1088" i="21" s="1"/>
  <c r="B1088" i="21"/>
  <c r="A1089" i="21"/>
  <c r="C1089" i="21" s="1"/>
  <c r="B1089" i="21"/>
  <c r="A1090" i="21"/>
  <c r="C1090" i="21" s="1"/>
  <c r="B1090" i="21"/>
  <c r="A1091" i="21"/>
  <c r="C1091" i="21" s="1"/>
  <c r="B1091" i="21"/>
  <c r="A1092" i="21"/>
  <c r="C1092" i="21" s="1"/>
  <c r="B1092" i="21"/>
  <c r="A1093" i="21"/>
  <c r="C1093" i="21" s="1"/>
  <c r="B1093" i="21"/>
  <c r="A1094" i="21"/>
  <c r="C1094" i="21" s="1"/>
  <c r="B1094" i="21"/>
  <c r="A1095" i="21"/>
  <c r="C1095" i="21" s="1"/>
  <c r="B1095" i="21"/>
  <c r="A1096" i="21"/>
  <c r="C1096" i="21" s="1"/>
  <c r="B1096" i="21"/>
  <c r="A1097" i="21"/>
  <c r="C1097" i="21" s="1"/>
  <c r="B1097" i="21"/>
  <c r="A1098" i="21"/>
  <c r="C1098" i="21" s="1"/>
  <c r="B1098" i="21"/>
  <c r="A1099" i="21"/>
  <c r="C1099" i="21" s="1"/>
  <c r="B1099" i="21"/>
  <c r="A1100" i="21"/>
  <c r="C1100" i="21" s="1"/>
  <c r="B1100" i="21"/>
  <c r="A1101" i="21"/>
  <c r="C1101" i="21" s="1"/>
  <c r="B1101" i="21"/>
  <c r="A1102" i="21"/>
  <c r="C1102" i="21" s="1"/>
  <c r="B1102" i="21"/>
  <c r="A1103" i="21"/>
  <c r="C1103" i="21" s="1"/>
  <c r="B1103" i="21"/>
  <c r="A1104" i="21"/>
  <c r="C1104" i="21" s="1"/>
  <c r="B1104" i="21"/>
  <c r="A1105" i="21"/>
  <c r="C1105" i="21" s="1"/>
  <c r="B1105" i="21"/>
  <c r="A1106" i="21"/>
  <c r="C1106" i="21" s="1"/>
  <c r="B1106" i="21"/>
  <c r="A1107" i="21"/>
  <c r="C1107" i="21" s="1"/>
  <c r="B1107" i="21"/>
  <c r="A1108" i="21"/>
  <c r="C1108" i="21" s="1"/>
  <c r="B1108" i="21"/>
  <c r="A1109" i="21"/>
  <c r="C1109" i="21" s="1"/>
  <c r="B1109" i="21"/>
  <c r="A1110" i="21"/>
  <c r="C1110" i="21" s="1"/>
  <c r="B1110" i="21"/>
  <c r="A1111" i="21"/>
  <c r="C1111" i="21" s="1"/>
  <c r="B1111" i="21"/>
  <c r="A1112" i="21"/>
  <c r="C1112" i="21" s="1"/>
  <c r="B1112" i="21"/>
  <c r="A1113" i="21"/>
  <c r="C1113" i="21" s="1"/>
  <c r="B1113" i="21"/>
  <c r="A1114" i="21"/>
  <c r="C1114" i="21" s="1"/>
  <c r="B1114" i="21"/>
  <c r="A1115" i="21"/>
  <c r="C1115" i="21" s="1"/>
  <c r="B1115" i="21"/>
  <c r="A1116" i="21"/>
  <c r="C1116" i="21" s="1"/>
  <c r="B1116" i="21"/>
  <c r="A1117" i="21"/>
  <c r="C1117" i="21" s="1"/>
  <c r="B1117" i="21"/>
  <c r="A1118" i="21"/>
  <c r="C1118" i="21" s="1"/>
  <c r="B1118" i="21"/>
  <c r="A1119" i="21"/>
  <c r="C1119" i="21" s="1"/>
  <c r="B1119" i="21"/>
  <c r="A1120" i="21"/>
  <c r="C1120" i="21" s="1"/>
  <c r="B1120" i="21"/>
  <c r="A1121" i="21"/>
  <c r="C1121" i="21" s="1"/>
  <c r="B1121" i="21"/>
  <c r="A1122" i="21"/>
  <c r="C1122" i="21" s="1"/>
  <c r="B1122" i="21"/>
  <c r="A1123" i="21"/>
  <c r="C1123" i="21" s="1"/>
  <c r="B1123" i="21"/>
  <c r="A1124" i="21"/>
  <c r="C1124" i="21" s="1"/>
  <c r="B1124" i="21"/>
  <c r="A1125" i="21"/>
  <c r="C1125" i="21" s="1"/>
  <c r="B1125" i="21"/>
  <c r="A1126" i="21"/>
  <c r="C1126" i="21" s="1"/>
  <c r="B1126" i="21"/>
  <c r="A1127" i="21"/>
  <c r="C1127" i="21" s="1"/>
  <c r="B1127" i="21"/>
  <c r="A1128" i="21"/>
  <c r="C1128" i="21" s="1"/>
  <c r="B1128" i="21"/>
  <c r="A1129" i="21"/>
  <c r="C1129" i="21" s="1"/>
  <c r="B1129" i="21"/>
  <c r="A1130" i="21"/>
  <c r="C1130" i="21" s="1"/>
  <c r="B1130" i="21"/>
  <c r="A1131" i="21"/>
  <c r="C1131" i="21" s="1"/>
  <c r="B1131" i="21"/>
  <c r="A1132" i="21"/>
  <c r="C1132" i="21" s="1"/>
  <c r="B1132" i="21"/>
  <c r="A1133" i="21"/>
  <c r="C1133" i="21" s="1"/>
  <c r="B1133" i="21"/>
  <c r="A1134" i="21"/>
  <c r="C1134" i="21" s="1"/>
  <c r="B1134" i="21"/>
  <c r="A1135" i="21"/>
  <c r="C1135" i="21" s="1"/>
  <c r="B1135" i="21"/>
  <c r="A1136" i="21"/>
  <c r="C1136" i="21" s="1"/>
  <c r="B1136" i="21"/>
  <c r="A1137" i="21"/>
  <c r="C1137" i="21" s="1"/>
  <c r="B1137" i="21"/>
  <c r="A1138" i="21"/>
  <c r="C1138" i="21" s="1"/>
  <c r="B1138" i="21"/>
  <c r="A1139" i="21"/>
  <c r="C1139" i="21" s="1"/>
  <c r="B1139" i="21"/>
  <c r="A1140" i="21"/>
  <c r="C1140" i="21" s="1"/>
  <c r="B1140" i="21"/>
  <c r="A1141" i="21"/>
  <c r="C1141" i="21" s="1"/>
  <c r="B1141" i="21"/>
  <c r="A1142" i="21"/>
  <c r="C1142" i="21" s="1"/>
  <c r="B1142" i="21"/>
  <c r="A1143" i="21"/>
  <c r="C1143" i="21" s="1"/>
  <c r="B1143" i="21"/>
  <c r="A1144" i="21"/>
  <c r="C1144" i="21" s="1"/>
  <c r="B1144" i="21"/>
  <c r="A1145" i="21"/>
  <c r="C1145" i="21" s="1"/>
  <c r="B1145" i="21"/>
  <c r="A1146" i="21"/>
  <c r="C1146" i="21" s="1"/>
  <c r="B1146" i="21"/>
  <c r="A1147" i="21"/>
  <c r="C1147" i="21" s="1"/>
  <c r="B1147" i="21"/>
  <c r="A1148" i="21"/>
  <c r="C1148" i="21" s="1"/>
  <c r="B1148" i="21"/>
  <c r="A1149" i="21"/>
  <c r="C1149" i="21" s="1"/>
  <c r="B1149" i="21"/>
  <c r="A1150" i="21"/>
  <c r="C1150" i="21" s="1"/>
  <c r="B1150" i="21"/>
  <c r="A1151" i="21"/>
  <c r="C1151" i="21" s="1"/>
  <c r="B1151" i="21"/>
  <c r="A1152" i="21"/>
  <c r="C1152" i="21" s="1"/>
  <c r="B1152" i="21"/>
  <c r="A1153" i="21"/>
  <c r="C1153" i="21" s="1"/>
  <c r="B1153" i="21"/>
  <c r="A1154" i="21"/>
  <c r="C1154" i="21" s="1"/>
  <c r="B1154" i="21"/>
  <c r="A1155" i="21"/>
  <c r="C1155" i="21" s="1"/>
  <c r="B1155" i="21"/>
  <c r="A1156" i="21"/>
  <c r="C1156" i="21" s="1"/>
  <c r="B1156" i="21"/>
  <c r="A1157" i="21"/>
  <c r="C1157" i="21" s="1"/>
  <c r="B1157" i="21"/>
  <c r="A1158" i="21"/>
  <c r="C1158" i="21" s="1"/>
  <c r="B1158" i="21"/>
  <c r="A1159" i="21"/>
  <c r="C1159" i="21" s="1"/>
  <c r="B1159" i="21"/>
  <c r="A1160" i="21"/>
  <c r="C1160" i="21" s="1"/>
  <c r="B1160" i="21"/>
  <c r="A1161" i="21"/>
  <c r="C1161" i="21" s="1"/>
  <c r="B1161" i="21"/>
  <c r="A1162" i="21"/>
  <c r="C1162" i="21" s="1"/>
  <c r="B1162" i="21"/>
  <c r="A1163" i="21"/>
  <c r="C1163" i="21" s="1"/>
  <c r="B1163" i="21"/>
  <c r="A1164" i="21"/>
  <c r="C1164" i="21" s="1"/>
  <c r="B1164" i="21"/>
  <c r="A1165" i="21"/>
  <c r="C1165" i="21" s="1"/>
  <c r="B1165" i="21"/>
  <c r="A1166" i="21"/>
  <c r="C1166" i="21" s="1"/>
  <c r="B1166" i="21"/>
  <c r="A1167" i="21"/>
  <c r="C1167" i="21" s="1"/>
  <c r="B1167" i="21"/>
  <c r="A1168" i="21"/>
  <c r="C1168" i="21" s="1"/>
  <c r="B1168" i="21"/>
  <c r="A1169" i="21"/>
  <c r="C1169" i="21" s="1"/>
  <c r="B1169" i="21"/>
  <c r="A1170" i="21"/>
  <c r="C1170" i="21" s="1"/>
  <c r="B1170" i="21"/>
  <c r="A1171" i="21"/>
  <c r="C1171" i="21" s="1"/>
  <c r="B1171" i="21"/>
  <c r="A1172" i="21"/>
  <c r="C1172" i="21" s="1"/>
  <c r="B1172" i="21"/>
  <c r="A1173" i="21"/>
  <c r="C1173" i="21" s="1"/>
  <c r="B1173" i="21"/>
  <c r="A1174" i="21"/>
  <c r="C1174" i="21" s="1"/>
  <c r="B1174" i="21"/>
  <c r="A1175" i="21"/>
  <c r="C1175" i="21" s="1"/>
  <c r="B1175" i="21"/>
  <c r="A1176" i="21"/>
  <c r="C1176" i="21" s="1"/>
  <c r="B1176" i="21"/>
  <c r="A1177" i="21"/>
  <c r="C1177" i="21" s="1"/>
  <c r="B1177" i="21"/>
  <c r="A1178" i="21"/>
  <c r="C1178" i="21" s="1"/>
  <c r="B1178" i="21"/>
  <c r="A1179" i="21"/>
  <c r="C1179" i="21" s="1"/>
  <c r="B1179" i="21"/>
  <c r="A1180" i="21"/>
  <c r="C1180" i="21" s="1"/>
  <c r="B1180" i="21"/>
  <c r="A1181" i="21"/>
  <c r="C1181" i="21" s="1"/>
  <c r="B1181" i="21"/>
  <c r="A1182" i="21"/>
  <c r="C1182" i="21" s="1"/>
  <c r="B1182" i="21"/>
  <c r="A1183" i="21"/>
  <c r="C1183" i="21" s="1"/>
  <c r="B1183" i="21"/>
  <c r="A1184" i="21"/>
  <c r="C1184" i="21" s="1"/>
  <c r="B1184" i="21"/>
  <c r="A1185" i="21"/>
  <c r="C1185" i="21" s="1"/>
  <c r="B1185" i="21"/>
  <c r="A1186" i="21"/>
  <c r="C1186" i="21" s="1"/>
  <c r="B1186" i="21"/>
  <c r="A1187" i="21"/>
  <c r="C1187" i="21" s="1"/>
  <c r="B1187" i="21"/>
  <c r="A1188" i="21"/>
  <c r="C1188" i="21" s="1"/>
  <c r="B1188" i="21"/>
  <c r="A1189" i="21"/>
  <c r="C1189" i="21" s="1"/>
  <c r="B1189" i="21"/>
  <c r="A1190" i="21"/>
  <c r="C1190" i="21" s="1"/>
  <c r="B1190" i="21"/>
  <c r="A1191" i="21"/>
  <c r="C1191" i="21" s="1"/>
  <c r="B1191" i="21"/>
  <c r="A1192" i="21"/>
  <c r="C1192" i="21" s="1"/>
  <c r="B1192" i="21"/>
  <c r="A1193" i="21"/>
  <c r="C1193" i="21" s="1"/>
  <c r="B1193" i="21"/>
  <c r="A1194" i="21"/>
  <c r="C1194" i="21" s="1"/>
  <c r="B1194" i="21"/>
  <c r="A1195" i="21"/>
  <c r="C1195" i="21" s="1"/>
  <c r="B1195" i="21"/>
  <c r="A1196" i="21"/>
  <c r="C1196" i="21" s="1"/>
  <c r="B1196" i="21"/>
  <c r="A1197" i="21"/>
  <c r="C1197" i="21" s="1"/>
  <c r="B1197" i="21"/>
  <c r="A1198" i="21"/>
  <c r="C1198" i="21" s="1"/>
  <c r="B1198" i="21"/>
  <c r="A1199" i="21"/>
  <c r="C1199" i="21" s="1"/>
  <c r="B1199" i="21"/>
  <c r="A1200" i="21"/>
  <c r="C1200" i="21" s="1"/>
  <c r="B1200" i="21"/>
  <c r="A1201" i="21"/>
  <c r="C1201" i="21" s="1"/>
  <c r="B1201" i="21"/>
  <c r="A1202" i="21"/>
  <c r="C1202" i="21" s="1"/>
  <c r="B1202" i="21"/>
  <c r="A1203" i="21"/>
  <c r="C1203" i="21" s="1"/>
  <c r="B1203" i="21"/>
  <c r="A1204" i="21"/>
  <c r="C1204" i="21" s="1"/>
  <c r="B1204" i="21"/>
  <c r="A1205" i="21"/>
  <c r="C1205" i="21" s="1"/>
  <c r="B1205" i="21"/>
  <c r="A1206" i="21"/>
  <c r="C1206" i="21" s="1"/>
  <c r="B1206" i="21"/>
  <c r="A1207" i="21"/>
  <c r="C1207" i="21" s="1"/>
  <c r="B1207" i="21"/>
  <c r="A1208" i="21"/>
  <c r="C1208" i="21" s="1"/>
  <c r="B1208" i="21"/>
  <c r="A1209" i="21"/>
  <c r="C1209" i="21" s="1"/>
  <c r="B1209" i="21"/>
  <c r="A1210" i="21"/>
  <c r="C1210" i="21" s="1"/>
  <c r="B1210" i="21"/>
  <c r="A1211" i="21"/>
  <c r="C1211" i="21" s="1"/>
  <c r="B1211" i="21"/>
  <c r="A1212" i="21"/>
  <c r="C1212" i="21" s="1"/>
  <c r="B1212" i="21"/>
  <c r="A1213" i="21"/>
  <c r="C1213" i="21" s="1"/>
  <c r="B1213" i="21"/>
  <c r="A1214" i="21"/>
  <c r="C1214" i="21" s="1"/>
  <c r="B1214" i="21"/>
  <c r="A1215" i="21"/>
  <c r="C1215" i="21" s="1"/>
  <c r="B1215" i="21"/>
  <c r="A1216" i="21"/>
  <c r="C1216" i="21" s="1"/>
  <c r="B1216" i="21"/>
  <c r="A1217" i="21"/>
  <c r="C1217" i="21" s="1"/>
  <c r="B1217" i="21"/>
  <c r="A1218" i="21"/>
  <c r="C1218" i="21" s="1"/>
  <c r="B1218" i="21"/>
  <c r="A1219" i="21"/>
  <c r="C1219" i="21" s="1"/>
  <c r="B1219" i="21"/>
  <c r="A1220" i="21"/>
  <c r="C1220" i="21" s="1"/>
  <c r="B1220" i="21"/>
  <c r="A1221" i="21"/>
  <c r="C1221" i="21" s="1"/>
  <c r="B1221" i="21"/>
  <c r="A1222" i="21"/>
  <c r="C1222" i="21" s="1"/>
  <c r="B1222" i="21"/>
  <c r="A1223" i="21"/>
  <c r="C1223" i="21" s="1"/>
  <c r="B1223" i="21"/>
  <c r="A1224" i="21"/>
  <c r="C1224" i="21" s="1"/>
  <c r="B1224" i="21"/>
  <c r="A1225" i="21"/>
  <c r="C1225" i="21" s="1"/>
  <c r="B1225" i="21"/>
  <c r="A1226" i="21"/>
  <c r="C1226" i="21" s="1"/>
  <c r="B1226" i="21"/>
  <c r="A1227" i="21"/>
  <c r="C1227" i="21" s="1"/>
  <c r="B1227" i="21"/>
  <c r="A1228" i="21"/>
  <c r="C1228" i="21" s="1"/>
  <c r="B1228" i="21"/>
  <c r="A1229" i="21"/>
  <c r="C1229" i="21" s="1"/>
  <c r="B1229" i="21"/>
  <c r="A1230" i="21"/>
  <c r="C1230" i="21" s="1"/>
  <c r="B1230" i="21"/>
  <c r="A1231" i="21"/>
  <c r="C1231" i="21" s="1"/>
  <c r="B1231" i="21"/>
  <c r="A1232" i="21"/>
  <c r="C1232" i="21" s="1"/>
  <c r="B1232" i="21"/>
  <c r="A1233" i="21"/>
  <c r="C1233" i="21" s="1"/>
  <c r="B1233" i="21"/>
  <c r="A1234" i="21"/>
  <c r="C1234" i="21" s="1"/>
  <c r="B1234" i="21"/>
  <c r="A1235" i="21"/>
  <c r="C1235" i="21" s="1"/>
  <c r="B1235" i="21"/>
  <c r="A1236" i="21"/>
  <c r="C1236" i="21" s="1"/>
  <c r="B1236" i="21"/>
  <c r="A1237" i="21"/>
  <c r="C1237" i="21" s="1"/>
  <c r="B1237" i="21"/>
  <c r="A1238" i="21"/>
  <c r="C1238" i="21" s="1"/>
  <c r="B1238" i="21"/>
  <c r="A1239" i="21"/>
  <c r="C1239" i="21" s="1"/>
  <c r="B1239" i="21"/>
  <c r="A1240" i="21"/>
  <c r="C1240" i="21" s="1"/>
  <c r="B1240" i="21"/>
  <c r="A1241" i="21"/>
  <c r="C1241" i="21" s="1"/>
  <c r="B1241" i="21"/>
  <c r="A1242" i="21"/>
  <c r="C1242" i="21" s="1"/>
  <c r="B1242" i="21"/>
  <c r="A1243" i="21"/>
  <c r="C1243" i="21" s="1"/>
  <c r="B1243" i="21"/>
  <c r="A1244" i="21"/>
  <c r="C1244" i="21" s="1"/>
  <c r="B1244" i="21"/>
  <c r="A1245" i="21"/>
  <c r="C1245" i="21" s="1"/>
  <c r="B1245" i="21"/>
  <c r="A1246" i="21"/>
  <c r="C1246" i="21" s="1"/>
  <c r="B1246" i="21"/>
  <c r="A1247" i="21"/>
  <c r="C1247" i="21" s="1"/>
  <c r="B1247" i="21"/>
  <c r="A1248" i="21"/>
  <c r="C1248" i="21" s="1"/>
  <c r="B1248" i="21"/>
  <c r="A1249" i="21"/>
  <c r="C1249" i="21" s="1"/>
  <c r="B1249" i="21"/>
  <c r="A1250" i="21"/>
  <c r="C1250" i="21" s="1"/>
  <c r="B1250" i="21"/>
  <c r="A1251" i="21"/>
  <c r="C1251" i="21" s="1"/>
  <c r="B1251" i="21"/>
  <c r="A1252" i="21"/>
  <c r="C1252" i="21" s="1"/>
  <c r="B1252" i="21"/>
  <c r="A1253" i="21"/>
  <c r="C1253" i="21" s="1"/>
  <c r="B1253" i="21"/>
  <c r="A1254" i="21"/>
  <c r="C1254" i="21" s="1"/>
  <c r="B1254" i="21"/>
  <c r="A1255" i="21"/>
  <c r="C1255" i="21" s="1"/>
  <c r="B1255" i="21"/>
  <c r="A1256" i="21"/>
  <c r="C1256" i="21" s="1"/>
  <c r="B1256" i="21"/>
  <c r="A1257" i="21"/>
  <c r="C1257" i="21" s="1"/>
  <c r="B1257" i="21"/>
  <c r="A1258" i="21"/>
  <c r="C1258" i="21" s="1"/>
  <c r="B1258" i="21"/>
  <c r="A1259" i="21"/>
  <c r="C1259" i="21" s="1"/>
  <c r="B1259" i="21"/>
  <c r="A1260" i="21"/>
  <c r="C1260" i="21" s="1"/>
  <c r="B1260" i="21"/>
  <c r="A1261" i="21"/>
  <c r="C1261" i="21" s="1"/>
  <c r="B1261" i="21"/>
  <c r="A1262" i="21"/>
  <c r="C1262" i="21" s="1"/>
  <c r="B1262" i="21"/>
  <c r="A1263" i="21"/>
  <c r="C1263" i="21" s="1"/>
  <c r="B1263" i="21"/>
  <c r="A1264" i="21"/>
  <c r="C1264" i="21" s="1"/>
  <c r="B1264" i="21"/>
  <c r="A1265" i="21"/>
  <c r="C1265" i="21" s="1"/>
  <c r="B1265" i="21"/>
  <c r="A1266" i="21"/>
  <c r="C1266" i="21" s="1"/>
  <c r="B1266" i="21"/>
  <c r="A1267" i="21"/>
  <c r="C1267" i="21" s="1"/>
  <c r="B1267" i="21"/>
  <c r="A1268" i="21"/>
  <c r="C1268" i="21" s="1"/>
  <c r="B1268" i="21"/>
  <c r="A1269" i="21"/>
  <c r="C1269" i="21" s="1"/>
  <c r="B1269" i="21"/>
  <c r="A1270" i="21"/>
  <c r="C1270" i="21" s="1"/>
  <c r="B1270" i="21"/>
  <c r="A1271" i="21"/>
  <c r="C1271" i="21" s="1"/>
  <c r="B1271" i="21"/>
  <c r="A1272" i="21"/>
  <c r="C1272" i="21" s="1"/>
  <c r="B1272" i="21"/>
  <c r="A1273" i="21"/>
  <c r="C1273" i="21" s="1"/>
  <c r="B1273" i="21"/>
  <c r="A1274" i="21"/>
  <c r="C1274" i="21" s="1"/>
  <c r="B1274" i="21"/>
  <c r="A1275" i="21"/>
  <c r="C1275" i="21" s="1"/>
  <c r="B1275" i="21"/>
  <c r="A1276" i="21"/>
  <c r="C1276" i="21" s="1"/>
  <c r="B1276" i="21"/>
  <c r="A1277" i="21"/>
  <c r="C1277" i="21" s="1"/>
  <c r="B1277" i="21"/>
  <c r="A1278" i="21"/>
  <c r="C1278" i="21" s="1"/>
  <c r="B1278" i="21"/>
  <c r="A1279" i="21"/>
  <c r="C1279" i="21" s="1"/>
  <c r="B1279" i="21"/>
  <c r="A1280" i="21"/>
  <c r="C1280" i="21" s="1"/>
  <c r="B1280" i="21"/>
  <c r="A1281" i="21"/>
  <c r="C1281" i="21" s="1"/>
  <c r="B1281" i="21"/>
  <c r="A1282" i="21"/>
  <c r="C1282" i="21" s="1"/>
  <c r="B1282" i="21"/>
  <c r="A1283" i="21"/>
  <c r="C1283" i="21" s="1"/>
  <c r="B1283" i="21"/>
  <c r="A1284" i="21"/>
  <c r="C1284" i="21" s="1"/>
  <c r="B1284" i="21"/>
  <c r="A1285" i="21"/>
  <c r="C1285" i="21" s="1"/>
  <c r="B1285" i="21"/>
  <c r="A1286" i="21"/>
  <c r="C1286" i="21" s="1"/>
  <c r="B1286" i="21"/>
  <c r="A1287" i="21"/>
  <c r="C1287" i="21" s="1"/>
  <c r="B1287" i="21"/>
  <c r="A1288" i="21"/>
  <c r="C1288" i="21" s="1"/>
  <c r="B1288" i="21"/>
  <c r="A1289" i="21"/>
  <c r="C1289" i="21" s="1"/>
  <c r="B1289" i="21"/>
  <c r="A1290" i="21"/>
  <c r="C1290" i="21" s="1"/>
  <c r="B1290" i="21"/>
  <c r="A1291" i="21"/>
  <c r="C1291" i="21" s="1"/>
  <c r="B1291" i="21"/>
  <c r="A1292" i="21"/>
  <c r="C1292" i="21" s="1"/>
  <c r="B1292" i="21"/>
  <c r="A1293" i="21"/>
  <c r="C1293" i="21" s="1"/>
  <c r="B1293" i="21"/>
  <c r="A1294" i="21"/>
  <c r="C1294" i="21" s="1"/>
  <c r="B1294" i="21"/>
  <c r="A1295" i="21"/>
  <c r="C1295" i="21" s="1"/>
  <c r="B1295" i="21"/>
  <c r="A1296" i="21"/>
  <c r="C1296" i="21" s="1"/>
  <c r="B1296" i="21"/>
  <c r="A1297" i="21"/>
  <c r="C1297" i="21" s="1"/>
  <c r="B1297" i="21"/>
  <c r="A1298" i="21"/>
  <c r="C1298" i="21" s="1"/>
  <c r="B1298" i="21"/>
  <c r="A1299" i="21"/>
  <c r="C1299" i="21" s="1"/>
  <c r="B1299" i="21"/>
  <c r="A1300" i="21"/>
  <c r="C1300" i="21" s="1"/>
  <c r="B1300" i="21"/>
  <c r="A1301" i="21"/>
  <c r="C1301" i="21" s="1"/>
  <c r="B1301" i="21"/>
  <c r="A1302" i="21"/>
  <c r="C1302" i="21" s="1"/>
  <c r="B1302" i="21"/>
  <c r="A1303" i="21"/>
  <c r="C1303" i="21" s="1"/>
  <c r="B1303" i="21"/>
  <c r="A1304" i="21"/>
  <c r="C1304" i="21" s="1"/>
  <c r="B1304" i="21"/>
  <c r="A1305" i="21"/>
  <c r="C1305" i="21" s="1"/>
  <c r="B1305" i="21"/>
  <c r="A1306" i="21"/>
  <c r="C1306" i="21" s="1"/>
  <c r="B1306" i="21"/>
  <c r="A1307" i="21"/>
  <c r="C1307" i="21" s="1"/>
  <c r="B1307" i="21"/>
  <c r="A1308" i="21"/>
  <c r="C1308" i="21" s="1"/>
  <c r="B1308" i="21"/>
  <c r="A1309" i="21"/>
  <c r="C1309" i="21" s="1"/>
  <c r="B1309" i="21"/>
  <c r="A1310" i="21"/>
  <c r="C1310" i="21" s="1"/>
  <c r="B1310" i="21"/>
  <c r="A1311" i="21"/>
  <c r="C1311" i="21" s="1"/>
  <c r="B1311" i="21"/>
  <c r="A1312" i="21"/>
  <c r="C1312" i="21" s="1"/>
  <c r="B1312" i="21"/>
  <c r="A1313" i="21"/>
  <c r="C1313" i="21" s="1"/>
  <c r="B1313" i="21"/>
  <c r="A1314" i="21"/>
  <c r="C1314" i="21" s="1"/>
  <c r="B1314" i="21"/>
  <c r="A1315" i="21"/>
  <c r="C1315" i="21" s="1"/>
  <c r="B1315" i="21"/>
  <c r="A1316" i="21"/>
  <c r="C1316" i="21" s="1"/>
  <c r="B1316" i="21"/>
  <c r="A1317" i="21"/>
  <c r="C1317" i="21" s="1"/>
  <c r="B1317" i="21"/>
  <c r="A1318" i="21"/>
  <c r="C1318" i="21" s="1"/>
  <c r="B1318" i="21"/>
  <c r="A1319" i="21"/>
  <c r="C1319" i="21" s="1"/>
  <c r="B1319" i="21"/>
  <c r="A1320" i="21"/>
  <c r="C1320" i="21" s="1"/>
  <c r="B1320" i="21"/>
  <c r="A1321" i="21"/>
  <c r="C1321" i="21" s="1"/>
  <c r="B1321" i="21"/>
  <c r="A1322" i="21"/>
  <c r="C1322" i="21" s="1"/>
  <c r="B1322" i="21"/>
  <c r="A1323" i="21"/>
  <c r="C1323" i="21" s="1"/>
  <c r="B1323" i="21"/>
  <c r="A1324" i="21"/>
  <c r="C1324" i="21" s="1"/>
  <c r="B1324" i="21"/>
  <c r="A1325" i="21"/>
  <c r="C1325" i="21" s="1"/>
  <c r="B1325" i="21"/>
  <c r="A1326" i="21"/>
  <c r="C1326" i="21" s="1"/>
  <c r="B1326" i="21"/>
  <c r="A1327" i="21"/>
  <c r="C1327" i="21" s="1"/>
  <c r="B1327" i="21"/>
  <c r="A1328" i="21"/>
  <c r="C1328" i="21" s="1"/>
  <c r="B1328" i="21"/>
  <c r="A1329" i="21"/>
  <c r="C1329" i="21" s="1"/>
  <c r="B1329" i="21"/>
  <c r="A1330" i="21"/>
  <c r="C1330" i="21" s="1"/>
  <c r="B1330" i="21"/>
  <c r="A1331" i="21"/>
  <c r="C1331" i="21" s="1"/>
  <c r="B1331" i="21"/>
  <c r="A1332" i="21"/>
  <c r="C1332" i="21" s="1"/>
  <c r="B1332" i="21"/>
  <c r="A1333" i="21"/>
  <c r="C1333" i="21" s="1"/>
  <c r="B1333" i="21"/>
  <c r="A1334" i="21"/>
  <c r="C1334" i="21" s="1"/>
  <c r="B1334" i="21"/>
  <c r="A1335" i="21"/>
  <c r="C1335" i="21" s="1"/>
  <c r="B1335" i="21"/>
  <c r="A1336" i="21"/>
  <c r="C1336" i="21" s="1"/>
  <c r="B1336" i="21"/>
  <c r="A1337" i="21"/>
  <c r="C1337" i="21" s="1"/>
  <c r="B1337" i="21"/>
  <c r="A1338" i="21"/>
  <c r="C1338" i="21" s="1"/>
  <c r="B1338" i="21"/>
  <c r="A1339" i="21"/>
  <c r="C1339" i="21" s="1"/>
  <c r="B1339" i="21"/>
  <c r="A1340" i="21"/>
  <c r="C1340" i="21" s="1"/>
  <c r="B1340" i="21"/>
  <c r="A1341" i="21"/>
  <c r="C1341" i="21" s="1"/>
  <c r="B1341" i="21"/>
  <c r="A1342" i="21"/>
  <c r="C1342" i="21" s="1"/>
  <c r="B1342" i="21"/>
  <c r="A1343" i="21"/>
  <c r="C1343" i="21" s="1"/>
  <c r="B1343" i="21"/>
  <c r="A1344" i="21"/>
  <c r="C1344" i="21" s="1"/>
  <c r="B1344" i="21"/>
  <c r="A1345" i="21"/>
  <c r="C1345" i="21" s="1"/>
  <c r="B1345" i="21"/>
  <c r="A1346" i="21"/>
  <c r="C1346" i="21" s="1"/>
  <c r="B1346" i="21"/>
  <c r="A1347" i="21"/>
  <c r="C1347" i="21" s="1"/>
  <c r="B1347" i="21"/>
  <c r="A1348" i="21"/>
  <c r="C1348" i="21" s="1"/>
  <c r="B1348" i="21"/>
  <c r="A1349" i="21"/>
  <c r="C1349" i="21" s="1"/>
  <c r="B1349" i="21"/>
  <c r="A1350" i="21"/>
  <c r="C1350" i="21" s="1"/>
  <c r="B1350" i="21"/>
  <c r="A1351" i="21"/>
  <c r="C1351" i="21" s="1"/>
  <c r="B1351" i="21"/>
  <c r="A1352" i="21"/>
  <c r="C1352" i="21" s="1"/>
  <c r="B1352" i="21"/>
  <c r="A1353" i="21"/>
  <c r="C1353" i="21" s="1"/>
  <c r="B1353" i="21"/>
  <c r="A1354" i="21"/>
  <c r="C1354" i="21" s="1"/>
  <c r="B1354" i="21"/>
  <c r="A1355" i="21"/>
  <c r="C1355" i="21" s="1"/>
  <c r="B1355" i="21"/>
  <c r="A1356" i="21"/>
  <c r="C1356" i="21" s="1"/>
  <c r="B1356" i="21"/>
  <c r="A1357" i="21"/>
  <c r="C1357" i="21" s="1"/>
  <c r="B1357" i="21"/>
  <c r="A1358" i="21"/>
  <c r="C1358" i="21" s="1"/>
  <c r="B1358" i="21"/>
  <c r="A1359" i="21"/>
  <c r="C1359" i="21" s="1"/>
  <c r="B1359" i="21"/>
  <c r="A1360" i="21"/>
  <c r="C1360" i="21" s="1"/>
  <c r="B1360" i="21"/>
  <c r="A1361" i="21"/>
  <c r="C1361" i="21" s="1"/>
  <c r="B1361" i="21"/>
  <c r="A1362" i="21"/>
  <c r="C1362" i="21" s="1"/>
  <c r="B1362" i="21"/>
  <c r="A1363" i="21"/>
  <c r="C1363" i="21" s="1"/>
  <c r="B1363" i="21"/>
  <c r="A1364" i="21"/>
  <c r="C1364" i="21" s="1"/>
  <c r="B1364" i="21"/>
  <c r="A1365" i="21"/>
  <c r="C1365" i="21" s="1"/>
  <c r="B1365" i="21"/>
  <c r="A1366" i="21"/>
  <c r="C1366" i="21" s="1"/>
  <c r="B1366" i="21"/>
  <c r="A1367" i="21"/>
  <c r="C1367" i="21" s="1"/>
  <c r="B1367" i="21"/>
  <c r="A1368" i="21"/>
  <c r="C1368" i="21" s="1"/>
  <c r="B1368" i="21"/>
  <c r="A1369" i="21"/>
  <c r="C1369" i="21" s="1"/>
  <c r="B1369" i="21"/>
  <c r="A1370" i="21"/>
  <c r="C1370" i="21" s="1"/>
  <c r="B1370" i="21"/>
  <c r="A1371" i="21"/>
  <c r="C1371" i="21" s="1"/>
  <c r="B1371" i="21"/>
  <c r="A1372" i="21"/>
  <c r="C1372" i="21" s="1"/>
  <c r="B1372" i="21"/>
  <c r="A1373" i="21"/>
  <c r="C1373" i="21" s="1"/>
  <c r="B1373" i="21"/>
  <c r="A1374" i="21"/>
  <c r="C1374" i="21" s="1"/>
  <c r="B1374" i="21"/>
  <c r="A1375" i="21"/>
  <c r="C1375" i="21" s="1"/>
  <c r="B1375" i="21"/>
  <c r="A1376" i="21"/>
  <c r="C1376" i="21" s="1"/>
  <c r="B1376" i="21"/>
  <c r="A1377" i="21"/>
  <c r="C1377" i="21" s="1"/>
  <c r="B1377" i="21"/>
  <c r="A1378" i="21"/>
  <c r="C1378" i="21" s="1"/>
  <c r="B1378" i="21"/>
  <c r="A1379" i="21"/>
  <c r="C1379" i="21" s="1"/>
  <c r="B1379" i="21"/>
  <c r="A1380" i="21"/>
  <c r="C1380" i="21" s="1"/>
  <c r="B1380" i="21"/>
  <c r="A1381" i="21"/>
  <c r="C1381" i="21" s="1"/>
  <c r="B1381" i="21"/>
  <c r="A1382" i="21"/>
  <c r="C1382" i="21" s="1"/>
  <c r="B1382" i="21"/>
  <c r="A1383" i="21"/>
  <c r="C1383" i="21" s="1"/>
  <c r="B1383" i="21"/>
  <c r="A1384" i="21"/>
  <c r="C1384" i="21" s="1"/>
  <c r="B1384" i="21"/>
  <c r="A1385" i="21"/>
  <c r="C1385" i="21" s="1"/>
  <c r="B1385" i="21"/>
  <c r="A1386" i="21"/>
  <c r="C1386" i="21" s="1"/>
  <c r="B1386" i="21"/>
  <c r="A1387" i="21"/>
  <c r="C1387" i="21" s="1"/>
  <c r="B1387" i="21"/>
  <c r="A1388" i="21"/>
  <c r="C1388" i="21" s="1"/>
  <c r="B1388" i="21"/>
  <c r="A1389" i="21"/>
  <c r="C1389" i="21" s="1"/>
  <c r="B1389" i="21"/>
  <c r="A1390" i="21"/>
  <c r="C1390" i="21" s="1"/>
  <c r="B1390" i="21"/>
  <c r="A1391" i="21"/>
  <c r="C1391" i="21" s="1"/>
  <c r="B1391" i="21"/>
  <c r="A1392" i="21"/>
  <c r="C1392" i="21" s="1"/>
  <c r="B1392" i="21"/>
  <c r="A1393" i="21"/>
  <c r="C1393" i="21" s="1"/>
  <c r="B1393" i="21"/>
  <c r="A1394" i="21"/>
  <c r="C1394" i="21" s="1"/>
  <c r="B1394" i="21"/>
  <c r="A1395" i="21"/>
  <c r="C1395" i="21" s="1"/>
  <c r="B1395" i="21"/>
  <c r="A1396" i="21"/>
  <c r="C1396" i="21" s="1"/>
  <c r="B1396" i="21"/>
  <c r="A1397" i="21"/>
  <c r="C1397" i="21" s="1"/>
  <c r="B1397" i="21"/>
  <c r="A1398" i="21"/>
  <c r="C1398" i="21" s="1"/>
  <c r="B1398" i="21"/>
  <c r="A1399" i="21"/>
  <c r="C1399" i="21" s="1"/>
  <c r="B1399" i="21"/>
  <c r="A1400" i="21"/>
  <c r="C1400" i="21" s="1"/>
  <c r="B1400" i="21"/>
  <c r="A1401" i="21"/>
  <c r="C1401" i="21" s="1"/>
  <c r="B1401" i="21"/>
  <c r="A1402" i="21"/>
  <c r="C1402" i="21" s="1"/>
  <c r="B1402" i="21"/>
  <c r="A1403" i="21"/>
  <c r="C1403" i="21" s="1"/>
  <c r="B1403" i="21"/>
  <c r="A1404" i="21"/>
  <c r="C1404" i="21" s="1"/>
  <c r="B1404" i="21"/>
  <c r="A1405" i="21"/>
  <c r="C1405" i="21" s="1"/>
  <c r="B1405" i="21"/>
  <c r="A1406" i="21"/>
  <c r="C1406" i="21" s="1"/>
  <c r="B1406" i="21"/>
  <c r="A1407" i="21"/>
  <c r="C1407" i="21" s="1"/>
  <c r="B1407" i="21"/>
  <c r="A1408" i="21"/>
  <c r="C1408" i="21" s="1"/>
  <c r="B1408" i="21"/>
  <c r="A1409" i="21"/>
  <c r="C1409" i="21" s="1"/>
  <c r="B1409" i="21"/>
  <c r="A1410" i="21"/>
  <c r="C1410" i="21" s="1"/>
  <c r="B1410" i="21"/>
  <c r="A1411" i="21"/>
  <c r="C1411" i="21" s="1"/>
  <c r="B1411" i="21"/>
  <c r="A1412" i="21"/>
  <c r="C1412" i="21" s="1"/>
  <c r="B1412" i="21"/>
  <c r="A1413" i="21"/>
  <c r="C1413" i="21" s="1"/>
  <c r="B1413" i="21"/>
  <c r="A1414" i="21"/>
  <c r="C1414" i="21" s="1"/>
  <c r="B1414" i="21"/>
  <c r="A1415" i="21"/>
  <c r="C1415" i="21" s="1"/>
  <c r="B1415" i="21"/>
  <c r="A1416" i="21"/>
  <c r="C1416" i="21" s="1"/>
  <c r="B1416" i="21"/>
  <c r="A1417" i="21"/>
  <c r="C1417" i="21" s="1"/>
  <c r="B1417" i="21"/>
  <c r="A1418" i="21"/>
  <c r="C1418" i="21" s="1"/>
  <c r="B1418" i="21"/>
  <c r="A1419" i="21"/>
  <c r="C1419" i="21" s="1"/>
  <c r="B1419" i="21"/>
  <c r="A1420" i="21"/>
  <c r="C1420" i="21" s="1"/>
  <c r="B1420" i="21"/>
  <c r="A1421" i="21"/>
  <c r="C1421" i="21" s="1"/>
  <c r="B1421" i="21"/>
  <c r="A1422" i="21"/>
  <c r="C1422" i="21" s="1"/>
  <c r="B1422" i="21"/>
  <c r="A1423" i="21"/>
  <c r="C1423" i="21" s="1"/>
  <c r="B1423" i="21"/>
  <c r="A1424" i="21"/>
  <c r="C1424" i="21" s="1"/>
  <c r="B1424" i="21"/>
  <c r="A1425" i="21"/>
  <c r="C1425" i="21" s="1"/>
  <c r="B1425" i="21"/>
  <c r="A1426" i="21"/>
  <c r="C1426" i="21" s="1"/>
  <c r="B1426" i="21"/>
  <c r="A1427" i="21"/>
  <c r="C1427" i="21" s="1"/>
  <c r="B1427" i="21"/>
  <c r="A1428" i="21"/>
  <c r="C1428" i="21" s="1"/>
  <c r="B1428" i="21"/>
  <c r="A1429" i="21"/>
  <c r="C1429" i="21" s="1"/>
  <c r="B1429" i="21"/>
  <c r="A1430" i="21"/>
  <c r="C1430" i="21" s="1"/>
  <c r="B1430" i="21"/>
  <c r="A1431" i="21"/>
  <c r="C1431" i="21" s="1"/>
  <c r="B1431" i="21"/>
  <c r="A1432" i="21"/>
  <c r="C1432" i="21" s="1"/>
  <c r="B1432" i="21"/>
  <c r="A1433" i="21"/>
  <c r="C1433" i="21" s="1"/>
  <c r="B1433" i="21"/>
  <c r="A1434" i="21"/>
  <c r="C1434" i="21" s="1"/>
  <c r="B1434" i="21"/>
  <c r="A1435" i="21"/>
  <c r="C1435" i="21" s="1"/>
  <c r="B1435" i="21"/>
  <c r="A1436" i="21"/>
  <c r="C1436" i="21" s="1"/>
  <c r="B1436" i="21"/>
  <c r="A1437" i="21"/>
  <c r="C1437" i="21" s="1"/>
  <c r="B1437" i="21"/>
  <c r="A1438" i="21"/>
  <c r="C1438" i="21" s="1"/>
  <c r="B1438" i="21"/>
  <c r="A1439" i="21"/>
  <c r="C1439" i="21" s="1"/>
  <c r="B1439" i="21"/>
  <c r="A1440" i="21"/>
  <c r="C1440" i="21" s="1"/>
  <c r="B1440" i="21"/>
  <c r="A1441" i="21"/>
  <c r="C1441" i="21" s="1"/>
  <c r="B1441" i="21"/>
  <c r="A1442" i="21"/>
  <c r="C1442" i="21" s="1"/>
  <c r="B1442" i="21"/>
  <c r="A1443" i="21"/>
  <c r="C1443" i="21" s="1"/>
  <c r="B1443" i="21"/>
  <c r="A1444" i="21"/>
  <c r="C1444" i="21" s="1"/>
  <c r="B1444" i="21"/>
  <c r="A1445" i="21"/>
  <c r="C1445" i="21" s="1"/>
  <c r="B1445" i="21"/>
  <c r="A1446" i="21"/>
  <c r="C1446" i="21" s="1"/>
  <c r="B1446" i="21"/>
  <c r="A1447" i="21"/>
  <c r="C1447" i="21" s="1"/>
  <c r="B1447" i="21"/>
  <c r="A1448" i="21"/>
  <c r="C1448" i="21" s="1"/>
  <c r="B1448" i="21"/>
  <c r="A1449" i="21"/>
  <c r="C1449" i="21" s="1"/>
  <c r="B1449" i="21"/>
  <c r="A1450" i="21"/>
  <c r="C1450" i="21" s="1"/>
  <c r="B1450" i="21"/>
  <c r="A1451" i="21"/>
  <c r="C1451" i="21" s="1"/>
  <c r="B1451" i="21"/>
  <c r="A1452" i="21"/>
  <c r="C1452" i="21" s="1"/>
  <c r="B1452" i="21"/>
  <c r="A1453" i="21"/>
  <c r="C1453" i="21" s="1"/>
  <c r="B1453" i="21"/>
  <c r="A1454" i="21"/>
  <c r="C1454" i="21" s="1"/>
  <c r="B1454" i="21"/>
  <c r="A1455" i="21"/>
  <c r="C1455" i="21" s="1"/>
  <c r="B1455" i="21"/>
  <c r="A1456" i="21"/>
  <c r="C1456" i="21" s="1"/>
  <c r="B1456" i="21"/>
  <c r="A1457" i="21"/>
  <c r="C1457" i="21" s="1"/>
  <c r="B1457" i="21"/>
  <c r="A1458" i="21"/>
  <c r="C1458" i="21" s="1"/>
  <c r="B1458" i="21"/>
  <c r="A1459" i="21"/>
  <c r="C1459" i="21" s="1"/>
  <c r="B1459" i="21"/>
  <c r="A1460" i="21"/>
  <c r="C1460" i="21" s="1"/>
  <c r="B1460" i="21"/>
  <c r="A1461" i="21"/>
  <c r="C1461" i="21" s="1"/>
  <c r="B1461" i="21"/>
  <c r="A1462" i="21"/>
  <c r="C1462" i="21" s="1"/>
  <c r="B1462" i="21"/>
  <c r="A1463" i="21"/>
  <c r="C1463" i="21" s="1"/>
  <c r="B1463" i="21"/>
  <c r="A1464" i="21"/>
  <c r="C1464" i="21" s="1"/>
  <c r="B1464" i="21"/>
  <c r="A1465" i="21"/>
  <c r="C1465" i="21" s="1"/>
  <c r="B1465" i="21"/>
  <c r="A1466" i="21"/>
  <c r="C1466" i="21" s="1"/>
  <c r="B1466" i="21"/>
  <c r="A1467" i="21"/>
  <c r="C1467" i="21" s="1"/>
  <c r="B1467" i="21"/>
  <c r="A1468" i="21"/>
  <c r="C1468" i="21" s="1"/>
  <c r="B1468" i="21"/>
  <c r="A1469" i="21"/>
  <c r="C1469" i="21" s="1"/>
  <c r="B1469" i="21"/>
  <c r="A1470" i="21"/>
  <c r="C1470" i="21" s="1"/>
  <c r="B1470" i="21"/>
  <c r="A1471" i="21"/>
  <c r="C1471" i="21" s="1"/>
  <c r="B1471" i="21"/>
  <c r="A1472" i="21"/>
  <c r="C1472" i="21" s="1"/>
  <c r="B1472" i="21"/>
  <c r="A1473" i="21"/>
  <c r="C1473" i="21" s="1"/>
  <c r="B1473" i="21"/>
  <c r="A1474" i="21"/>
  <c r="C1474" i="21" s="1"/>
  <c r="B1474" i="21"/>
  <c r="A1475" i="21"/>
  <c r="C1475" i="21" s="1"/>
  <c r="B1475" i="21"/>
  <c r="A1476" i="21"/>
  <c r="C1476" i="21" s="1"/>
  <c r="B1476" i="21"/>
  <c r="A1477" i="21"/>
  <c r="C1477" i="21" s="1"/>
  <c r="B1477" i="21"/>
  <c r="A1478" i="21"/>
  <c r="C1478" i="21" s="1"/>
  <c r="B1478" i="21"/>
  <c r="A1479" i="21"/>
  <c r="C1479" i="21" s="1"/>
  <c r="B1479" i="21"/>
  <c r="A1480" i="21"/>
  <c r="C1480" i="21" s="1"/>
  <c r="B1480" i="21"/>
  <c r="A1481" i="21"/>
  <c r="C1481" i="21" s="1"/>
  <c r="B1481" i="21"/>
  <c r="A1482" i="21"/>
  <c r="C1482" i="21" s="1"/>
  <c r="B1482" i="21"/>
  <c r="A1483" i="21"/>
  <c r="C1483" i="21" s="1"/>
  <c r="B1483" i="21"/>
  <c r="A1484" i="21"/>
  <c r="C1484" i="21" s="1"/>
  <c r="B1484" i="21"/>
  <c r="A1485" i="21"/>
  <c r="C1485" i="21" s="1"/>
  <c r="B1485" i="21"/>
  <c r="A1486" i="21"/>
  <c r="C1486" i="21" s="1"/>
  <c r="B1486" i="21"/>
  <c r="A1487" i="21"/>
  <c r="C1487" i="21" s="1"/>
  <c r="B1487" i="21"/>
  <c r="A1488" i="21"/>
  <c r="C1488" i="21" s="1"/>
  <c r="B1488" i="21"/>
  <c r="A1489" i="21"/>
  <c r="C1489" i="21" s="1"/>
  <c r="B1489" i="21"/>
  <c r="A1490" i="21"/>
  <c r="C1490" i="21" s="1"/>
  <c r="B1490" i="21"/>
  <c r="A1491" i="21"/>
  <c r="C1491" i="21" s="1"/>
  <c r="B1491" i="21"/>
  <c r="A1492" i="21"/>
  <c r="C1492" i="21" s="1"/>
  <c r="B1492" i="21"/>
  <c r="A1493" i="21"/>
  <c r="C1493" i="21" s="1"/>
  <c r="B1493" i="21"/>
  <c r="A1494" i="21"/>
  <c r="C1494" i="21" s="1"/>
  <c r="B1494" i="21"/>
  <c r="A1495" i="21"/>
  <c r="C1495" i="21" s="1"/>
  <c r="B1495" i="21"/>
  <c r="A1496" i="21"/>
  <c r="C1496" i="21" s="1"/>
  <c r="B1496" i="21"/>
  <c r="A1497" i="21"/>
  <c r="C1497" i="21" s="1"/>
  <c r="B1497" i="21"/>
  <c r="A1498" i="21"/>
  <c r="C1498" i="21" s="1"/>
  <c r="B1498" i="21"/>
  <c r="A1499" i="21"/>
  <c r="C1499" i="21" s="1"/>
  <c r="B1499" i="21"/>
  <c r="A1500" i="21"/>
  <c r="C1500" i="21" s="1"/>
  <c r="B1500" i="21"/>
  <c r="A1501" i="21"/>
  <c r="C1501" i="21" s="1"/>
  <c r="B1501" i="21"/>
  <c r="A1502" i="21"/>
  <c r="C1502" i="21" s="1"/>
  <c r="B1502" i="21"/>
  <c r="A1503" i="21"/>
  <c r="C1503" i="21" s="1"/>
  <c r="B1503" i="21"/>
  <c r="A1504" i="21"/>
  <c r="C1504" i="21" s="1"/>
  <c r="B1504" i="21"/>
  <c r="A1505" i="21"/>
  <c r="C1505" i="21" s="1"/>
  <c r="B1505" i="21"/>
  <c r="A1506" i="21"/>
  <c r="C1506" i="21" s="1"/>
  <c r="B1506" i="21"/>
  <c r="A1507" i="21"/>
  <c r="C1507" i="21" s="1"/>
  <c r="B1507" i="21"/>
  <c r="A1508" i="21"/>
  <c r="C1508" i="21" s="1"/>
  <c r="B1508" i="21"/>
  <c r="A1509" i="21"/>
  <c r="C1509" i="21" s="1"/>
  <c r="B1509" i="21"/>
  <c r="A1510" i="21"/>
  <c r="C1510" i="21" s="1"/>
  <c r="B1510" i="21"/>
  <c r="A1511" i="21"/>
  <c r="C1511" i="21" s="1"/>
  <c r="B1511" i="21"/>
  <c r="A1512" i="21"/>
  <c r="C1512" i="21" s="1"/>
  <c r="B1512" i="21"/>
  <c r="A1513" i="21"/>
  <c r="C1513" i="21" s="1"/>
  <c r="B1513" i="21"/>
  <c r="A1514" i="21"/>
  <c r="C1514" i="21" s="1"/>
  <c r="B1514" i="21"/>
  <c r="A1515" i="21"/>
  <c r="C1515" i="21" s="1"/>
  <c r="B1515" i="21"/>
  <c r="A1516" i="21"/>
  <c r="C1516" i="21" s="1"/>
  <c r="B1516" i="21"/>
  <c r="A1517" i="21"/>
  <c r="C1517" i="21" s="1"/>
  <c r="B1517" i="21"/>
  <c r="A1518" i="21"/>
  <c r="C1518" i="21" s="1"/>
  <c r="B1518" i="21"/>
  <c r="A1519" i="21"/>
  <c r="C1519" i="21" s="1"/>
  <c r="B1519" i="21"/>
  <c r="A1520" i="21"/>
  <c r="C1520" i="21" s="1"/>
  <c r="B1520" i="21"/>
  <c r="A1521" i="21"/>
  <c r="C1521" i="21" s="1"/>
  <c r="B1521" i="21"/>
  <c r="A1522" i="21"/>
  <c r="C1522" i="21" s="1"/>
  <c r="B1522" i="21"/>
  <c r="A1523" i="21"/>
  <c r="C1523" i="21" s="1"/>
  <c r="B1523" i="21"/>
  <c r="A1524" i="21"/>
  <c r="C1524" i="21" s="1"/>
  <c r="B1524" i="21"/>
  <c r="A1525" i="21"/>
  <c r="C1525" i="21" s="1"/>
  <c r="B1525" i="21"/>
  <c r="A1526" i="21"/>
  <c r="C1526" i="21" s="1"/>
  <c r="B1526" i="21"/>
  <c r="A1527" i="21"/>
  <c r="C1527" i="21" s="1"/>
  <c r="B1527" i="21"/>
  <c r="A1528" i="21"/>
  <c r="C1528" i="21" s="1"/>
  <c r="B1528" i="21"/>
  <c r="A1529" i="21"/>
  <c r="C1529" i="21" s="1"/>
  <c r="B1529" i="21"/>
  <c r="A1530" i="21"/>
  <c r="C1530" i="21" s="1"/>
  <c r="B1530" i="21"/>
  <c r="A1531" i="21"/>
  <c r="C1531" i="21" s="1"/>
  <c r="B1531" i="21"/>
  <c r="A1532" i="21"/>
  <c r="C1532" i="21" s="1"/>
  <c r="B1532" i="21"/>
  <c r="A1533" i="21"/>
  <c r="C1533" i="21" s="1"/>
  <c r="B1533" i="21"/>
  <c r="A1534" i="21"/>
  <c r="C1534" i="21" s="1"/>
  <c r="B1534" i="21"/>
  <c r="A1535" i="21"/>
  <c r="C1535" i="21" s="1"/>
  <c r="B1535" i="21"/>
  <c r="A1536" i="21"/>
  <c r="C1536" i="21" s="1"/>
  <c r="B1536" i="21"/>
  <c r="A1537" i="21"/>
  <c r="C1537" i="21" s="1"/>
  <c r="B1537" i="21"/>
  <c r="A1538" i="21"/>
  <c r="C1538" i="21" s="1"/>
  <c r="B1538" i="21"/>
  <c r="A1539" i="21"/>
  <c r="C1539" i="21" s="1"/>
  <c r="B1539" i="21"/>
  <c r="A1540" i="21"/>
  <c r="C1540" i="21" s="1"/>
  <c r="B1540" i="21"/>
  <c r="A1541" i="21"/>
  <c r="C1541" i="21" s="1"/>
  <c r="B1541" i="21"/>
  <c r="A1542" i="21"/>
  <c r="C1542" i="21" s="1"/>
  <c r="B1542" i="21"/>
  <c r="A1543" i="21"/>
  <c r="C1543" i="21" s="1"/>
  <c r="B1543" i="21"/>
  <c r="A1544" i="21"/>
  <c r="C1544" i="21" s="1"/>
  <c r="B1544" i="21"/>
  <c r="A1545" i="21"/>
  <c r="C1545" i="21" s="1"/>
  <c r="B1545" i="21"/>
  <c r="A1546" i="21"/>
  <c r="C1546" i="21" s="1"/>
  <c r="B1546" i="21"/>
  <c r="A1547" i="21"/>
  <c r="C1547" i="21" s="1"/>
  <c r="B1547" i="21"/>
  <c r="A1548" i="21"/>
  <c r="C1548" i="21" s="1"/>
  <c r="B1548" i="21"/>
  <c r="A1549" i="21"/>
  <c r="C1549" i="21" s="1"/>
  <c r="B1549" i="21"/>
  <c r="A1550" i="21"/>
  <c r="C1550" i="21" s="1"/>
  <c r="B1550" i="21"/>
  <c r="A1551" i="21"/>
  <c r="C1551" i="21" s="1"/>
  <c r="B1551" i="21"/>
  <c r="A1552" i="21"/>
  <c r="C1552" i="21" s="1"/>
  <c r="B1552" i="21"/>
  <c r="A1553" i="21"/>
  <c r="C1553" i="21" s="1"/>
  <c r="B1553" i="21"/>
  <c r="A1554" i="21"/>
  <c r="C1554" i="21" s="1"/>
  <c r="B1554" i="21"/>
  <c r="A1555" i="21"/>
  <c r="C1555" i="21" s="1"/>
  <c r="B1555" i="21"/>
  <c r="A1556" i="21"/>
  <c r="C1556" i="21" s="1"/>
  <c r="B1556" i="21"/>
  <c r="A1557" i="21"/>
  <c r="C1557" i="21" s="1"/>
  <c r="B1557" i="21"/>
  <c r="A1558" i="21"/>
  <c r="C1558" i="21" s="1"/>
  <c r="B1558" i="21"/>
  <c r="A1559" i="21"/>
  <c r="C1559" i="21" s="1"/>
  <c r="B1559" i="21"/>
  <c r="A1560" i="21"/>
  <c r="C1560" i="21" s="1"/>
  <c r="B1560" i="21"/>
  <c r="A1561" i="21"/>
  <c r="C1561" i="21" s="1"/>
  <c r="B1561" i="21"/>
  <c r="A1562" i="21"/>
  <c r="C1562" i="21" s="1"/>
  <c r="B1562" i="21"/>
  <c r="A1563" i="21"/>
  <c r="C1563" i="21" s="1"/>
  <c r="B1563" i="21"/>
  <c r="A1564" i="21"/>
  <c r="C1564" i="21" s="1"/>
  <c r="B1564" i="21"/>
  <c r="A1565" i="21"/>
  <c r="C1565" i="21" s="1"/>
  <c r="B1565" i="21"/>
  <c r="A1566" i="21"/>
  <c r="C1566" i="21" s="1"/>
  <c r="B1566" i="21"/>
  <c r="A1567" i="21"/>
  <c r="C1567" i="21" s="1"/>
  <c r="B1567" i="21"/>
  <c r="A1568" i="21"/>
  <c r="C1568" i="21" s="1"/>
  <c r="B1568" i="21"/>
  <c r="A1569" i="21"/>
  <c r="C1569" i="21" s="1"/>
  <c r="B1569" i="21"/>
  <c r="A1570" i="21"/>
  <c r="C1570" i="21" s="1"/>
  <c r="B1570" i="21"/>
  <c r="A1571" i="21"/>
  <c r="C1571" i="21" s="1"/>
  <c r="B1571" i="21"/>
  <c r="A1572" i="21"/>
  <c r="C1572" i="21" s="1"/>
  <c r="B1572" i="21"/>
  <c r="A1573" i="21"/>
  <c r="C1573" i="21" s="1"/>
  <c r="B1573" i="21"/>
  <c r="A1574" i="21"/>
  <c r="C1574" i="21" s="1"/>
  <c r="B1574" i="21"/>
  <c r="A1575" i="21"/>
  <c r="C1575" i="21" s="1"/>
  <c r="B1575" i="21"/>
  <c r="A1576" i="21"/>
  <c r="C1576" i="21" s="1"/>
  <c r="B1576" i="21"/>
  <c r="A1577" i="21"/>
  <c r="C1577" i="21" s="1"/>
  <c r="B1577" i="21"/>
  <c r="A1578" i="21"/>
  <c r="C1578" i="21" s="1"/>
  <c r="B1578" i="21"/>
  <c r="A1579" i="21"/>
  <c r="C1579" i="21" s="1"/>
  <c r="B1579" i="21"/>
  <c r="A1580" i="21"/>
  <c r="C1580" i="21" s="1"/>
  <c r="B1580" i="21"/>
  <c r="A1581" i="21"/>
  <c r="C1581" i="21" s="1"/>
  <c r="B1581" i="21"/>
  <c r="A1582" i="21"/>
  <c r="C1582" i="21" s="1"/>
  <c r="B1582" i="21"/>
  <c r="A1583" i="21"/>
  <c r="C1583" i="21" s="1"/>
  <c r="B1583" i="21"/>
  <c r="A1584" i="21"/>
  <c r="C1584" i="21" s="1"/>
  <c r="B1584" i="21"/>
  <c r="A1585" i="21"/>
  <c r="C1585" i="21" s="1"/>
  <c r="B1585" i="21"/>
  <c r="A1586" i="21"/>
  <c r="C1586" i="21" s="1"/>
  <c r="B1586" i="21"/>
  <c r="A1587" i="21"/>
  <c r="C1587" i="21" s="1"/>
  <c r="B1587" i="21"/>
  <c r="A1588" i="21"/>
  <c r="C1588" i="21" s="1"/>
  <c r="B1588" i="21"/>
  <c r="A1589" i="21"/>
  <c r="C1589" i="21" s="1"/>
  <c r="B1589" i="21"/>
  <c r="A1590" i="21"/>
  <c r="C1590" i="21" s="1"/>
  <c r="B1590" i="21"/>
  <c r="A1591" i="21"/>
  <c r="C1591" i="21" s="1"/>
  <c r="B1591" i="21"/>
  <c r="A1592" i="21"/>
  <c r="C1592" i="21" s="1"/>
  <c r="B1592" i="21"/>
  <c r="A1593" i="21"/>
  <c r="C1593" i="21" s="1"/>
  <c r="B1593" i="21"/>
  <c r="A1594" i="21"/>
  <c r="C1594" i="21" s="1"/>
  <c r="B1594" i="21"/>
  <c r="A1595" i="21"/>
  <c r="C1595" i="21" s="1"/>
  <c r="B1595" i="21"/>
  <c r="A1596" i="21"/>
  <c r="C1596" i="21" s="1"/>
  <c r="B1596" i="21"/>
  <c r="A1597" i="21"/>
  <c r="C1597" i="21" s="1"/>
  <c r="B1597" i="21"/>
  <c r="A1598" i="21"/>
  <c r="C1598" i="21" s="1"/>
  <c r="B1598" i="21"/>
  <c r="A1599" i="21"/>
  <c r="C1599" i="21" s="1"/>
  <c r="B1599" i="21"/>
  <c r="A1600" i="21"/>
  <c r="C1600" i="21" s="1"/>
  <c r="B1600" i="21"/>
  <c r="A1601" i="21"/>
  <c r="C1601" i="21" s="1"/>
  <c r="B1601" i="21"/>
  <c r="A1602" i="21"/>
  <c r="C1602" i="21" s="1"/>
  <c r="B1602" i="21"/>
  <c r="A1603" i="21"/>
  <c r="C1603" i="21" s="1"/>
  <c r="B1603" i="21"/>
  <c r="A1604" i="21"/>
  <c r="C1604" i="21" s="1"/>
  <c r="B1604" i="21"/>
  <c r="A1605" i="21"/>
  <c r="C1605" i="21" s="1"/>
  <c r="B1605" i="21"/>
  <c r="A1606" i="21"/>
  <c r="C1606" i="21" s="1"/>
  <c r="B1606" i="21"/>
  <c r="A1607" i="21"/>
  <c r="C1607" i="21" s="1"/>
  <c r="B1607" i="21"/>
  <c r="A1608" i="21"/>
  <c r="C1608" i="21" s="1"/>
  <c r="B1608" i="21"/>
  <c r="A1609" i="21"/>
  <c r="C1609" i="21" s="1"/>
  <c r="B1609" i="21"/>
  <c r="A1610" i="21"/>
  <c r="C1610" i="21" s="1"/>
  <c r="B1610" i="21"/>
  <c r="A1611" i="21"/>
  <c r="C1611" i="21" s="1"/>
  <c r="B1611" i="21"/>
  <c r="A1612" i="21"/>
  <c r="C1612" i="21" s="1"/>
  <c r="B1612" i="21"/>
  <c r="A1613" i="21"/>
  <c r="C1613" i="21" s="1"/>
  <c r="B1613" i="21"/>
  <c r="A1614" i="21"/>
  <c r="C1614" i="21" s="1"/>
  <c r="B1614" i="21"/>
  <c r="A1615" i="21"/>
  <c r="C1615" i="21" s="1"/>
  <c r="B1615" i="21"/>
  <c r="A1616" i="21"/>
  <c r="C1616" i="21" s="1"/>
  <c r="B1616" i="21"/>
  <c r="A1617" i="21"/>
  <c r="C1617" i="21" s="1"/>
  <c r="B1617" i="21"/>
  <c r="A1618" i="21"/>
  <c r="C1618" i="21" s="1"/>
  <c r="B1618" i="21"/>
  <c r="A1619" i="21"/>
  <c r="C1619" i="21" s="1"/>
  <c r="B1619" i="21"/>
  <c r="A1620" i="21"/>
  <c r="C1620" i="21" s="1"/>
  <c r="B1620" i="21"/>
  <c r="A1621" i="21"/>
  <c r="C1621" i="21" s="1"/>
  <c r="B1621" i="21"/>
  <c r="A1622" i="21"/>
  <c r="C1622" i="21" s="1"/>
  <c r="B1622" i="21"/>
  <c r="A1623" i="21"/>
  <c r="C1623" i="21" s="1"/>
  <c r="B1623" i="21"/>
  <c r="A1624" i="21"/>
  <c r="C1624" i="21" s="1"/>
  <c r="B1624" i="21"/>
  <c r="A1625" i="21"/>
  <c r="C1625" i="21" s="1"/>
  <c r="B1625" i="21"/>
  <c r="A1626" i="21"/>
  <c r="C1626" i="21" s="1"/>
  <c r="B1626" i="21"/>
  <c r="A1627" i="21"/>
  <c r="C1627" i="21" s="1"/>
  <c r="B1627" i="21"/>
  <c r="A1628" i="21"/>
  <c r="C1628" i="21" s="1"/>
  <c r="B1628" i="21"/>
  <c r="A1629" i="21"/>
  <c r="C1629" i="21" s="1"/>
  <c r="B1629" i="21"/>
  <c r="A1630" i="21"/>
  <c r="C1630" i="21" s="1"/>
  <c r="B1630" i="21"/>
  <c r="A1631" i="21"/>
  <c r="C1631" i="21" s="1"/>
  <c r="B1631" i="21"/>
  <c r="A1632" i="21"/>
  <c r="C1632" i="21" s="1"/>
  <c r="B1632" i="21"/>
  <c r="A1633" i="21"/>
  <c r="C1633" i="21" s="1"/>
  <c r="B1633" i="21"/>
  <c r="A1634" i="21"/>
  <c r="C1634" i="21" s="1"/>
  <c r="B1634" i="21"/>
  <c r="A1635" i="21"/>
  <c r="C1635" i="21" s="1"/>
  <c r="B1635" i="21"/>
  <c r="A1636" i="21"/>
  <c r="C1636" i="21" s="1"/>
  <c r="B1636" i="21"/>
  <c r="A1637" i="21"/>
  <c r="C1637" i="21" s="1"/>
  <c r="B1637" i="21"/>
  <c r="A1638" i="21"/>
  <c r="C1638" i="21" s="1"/>
  <c r="B1638" i="21"/>
  <c r="A1639" i="21"/>
  <c r="C1639" i="21" s="1"/>
  <c r="B1639" i="21"/>
  <c r="A1640" i="21"/>
  <c r="C1640" i="21" s="1"/>
  <c r="B1640" i="21"/>
  <c r="A1641" i="21"/>
  <c r="C1641" i="21" s="1"/>
  <c r="B1641" i="21"/>
  <c r="A1642" i="21"/>
  <c r="C1642" i="21" s="1"/>
  <c r="B1642" i="21"/>
  <c r="A1643" i="21"/>
  <c r="C1643" i="21" s="1"/>
  <c r="B1643" i="21"/>
  <c r="A1644" i="21"/>
  <c r="C1644" i="21" s="1"/>
  <c r="B1644" i="21"/>
  <c r="A1645" i="21"/>
  <c r="C1645" i="21" s="1"/>
  <c r="B1645" i="21"/>
  <c r="A1646" i="21"/>
  <c r="C1646" i="21" s="1"/>
  <c r="B1646" i="21"/>
  <c r="A1647" i="21"/>
  <c r="C1647" i="21" s="1"/>
  <c r="B1647" i="21"/>
  <c r="A1648" i="21"/>
  <c r="C1648" i="21" s="1"/>
  <c r="B1648" i="21"/>
  <c r="A1649" i="21"/>
  <c r="C1649" i="21" s="1"/>
  <c r="B1649" i="21"/>
  <c r="A1650" i="21"/>
  <c r="C1650" i="21" s="1"/>
  <c r="B1650" i="21"/>
  <c r="A1651" i="21"/>
  <c r="C1651" i="21" s="1"/>
  <c r="B1651" i="21"/>
  <c r="A1652" i="21"/>
  <c r="C1652" i="21" s="1"/>
  <c r="B1652" i="21"/>
  <c r="A1653" i="21"/>
  <c r="C1653" i="21" s="1"/>
  <c r="B1653" i="21"/>
  <c r="A1654" i="21"/>
  <c r="C1654" i="21" s="1"/>
  <c r="B1654" i="21"/>
  <c r="A1655" i="21"/>
  <c r="C1655" i="21" s="1"/>
  <c r="B1655" i="21"/>
  <c r="A1656" i="21"/>
  <c r="C1656" i="21" s="1"/>
  <c r="B1656" i="21"/>
  <c r="A1657" i="21"/>
  <c r="C1657" i="21" s="1"/>
  <c r="B1657" i="21"/>
  <c r="A1658" i="21"/>
  <c r="C1658" i="21" s="1"/>
  <c r="B1658" i="21"/>
  <c r="A1659" i="21"/>
  <c r="C1659" i="21" s="1"/>
  <c r="B1659" i="21"/>
  <c r="A1660" i="21"/>
  <c r="C1660" i="21" s="1"/>
  <c r="B1660" i="21"/>
  <c r="A1661" i="21"/>
  <c r="C1661" i="21" s="1"/>
  <c r="B1661" i="21"/>
  <c r="A1662" i="21"/>
  <c r="C1662" i="21" s="1"/>
  <c r="B1662" i="21"/>
  <c r="A1663" i="21"/>
  <c r="C1663" i="21" s="1"/>
  <c r="B1663" i="21"/>
  <c r="A1664" i="21"/>
  <c r="C1664" i="21" s="1"/>
  <c r="B1664" i="21"/>
  <c r="A1665" i="21"/>
  <c r="C1665" i="21" s="1"/>
  <c r="B1665" i="21"/>
  <c r="A1666" i="21"/>
  <c r="C1666" i="21" s="1"/>
  <c r="B1666" i="21"/>
  <c r="A1667" i="21"/>
  <c r="C1667" i="21" s="1"/>
  <c r="B1667" i="21"/>
  <c r="A1668" i="21"/>
  <c r="C1668" i="21" s="1"/>
  <c r="B1668" i="21"/>
  <c r="A1669" i="21"/>
  <c r="C1669" i="21" s="1"/>
  <c r="B1669" i="21"/>
  <c r="A1670" i="21"/>
  <c r="C1670" i="21" s="1"/>
  <c r="B1670" i="21"/>
  <c r="A1671" i="21"/>
  <c r="C1671" i="21" s="1"/>
  <c r="B1671" i="21"/>
  <c r="A1672" i="21"/>
  <c r="C1672" i="21" s="1"/>
  <c r="B1672" i="21"/>
  <c r="A1673" i="21"/>
  <c r="C1673" i="21" s="1"/>
  <c r="B1673" i="21"/>
  <c r="A1674" i="21"/>
  <c r="C1674" i="21" s="1"/>
  <c r="B1674" i="21"/>
  <c r="A1675" i="21"/>
  <c r="C1675" i="21" s="1"/>
  <c r="B1675" i="21"/>
  <c r="A1676" i="21"/>
  <c r="C1676" i="21" s="1"/>
  <c r="B1676" i="21"/>
  <c r="A1677" i="21"/>
  <c r="C1677" i="21" s="1"/>
  <c r="B1677" i="21"/>
  <c r="A1678" i="21"/>
  <c r="C1678" i="21" s="1"/>
  <c r="B1678" i="21"/>
  <c r="A1679" i="21"/>
  <c r="C1679" i="21" s="1"/>
  <c r="B1679" i="21"/>
  <c r="A1680" i="21"/>
  <c r="C1680" i="21" s="1"/>
  <c r="B1680" i="21"/>
  <c r="A1681" i="21"/>
  <c r="C1681" i="21" s="1"/>
  <c r="B1681" i="21"/>
  <c r="A1682" i="21"/>
  <c r="C1682" i="21" s="1"/>
  <c r="B1682" i="21"/>
  <c r="A1683" i="21"/>
  <c r="C1683" i="21" s="1"/>
  <c r="B1683" i="21"/>
  <c r="A1684" i="21"/>
  <c r="C1684" i="21" s="1"/>
  <c r="B1684" i="21"/>
  <c r="A1685" i="21"/>
  <c r="C1685" i="21" s="1"/>
  <c r="B1685" i="21"/>
  <c r="A1686" i="21"/>
  <c r="C1686" i="21" s="1"/>
  <c r="B1686" i="21"/>
  <c r="A1687" i="21"/>
  <c r="C1687" i="21" s="1"/>
  <c r="B1687" i="21"/>
  <c r="A1688" i="21"/>
  <c r="C1688" i="21" s="1"/>
  <c r="B1688" i="21"/>
  <c r="A1689" i="21"/>
  <c r="C1689" i="21" s="1"/>
  <c r="B1689" i="21"/>
  <c r="A1690" i="21"/>
  <c r="C1690" i="21" s="1"/>
  <c r="B1690" i="21"/>
  <c r="A1691" i="21"/>
  <c r="C1691" i="21" s="1"/>
  <c r="B1691" i="21"/>
  <c r="A1692" i="21"/>
  <c r="C1692" i="21" s="1"/>
  <c r="B1692" i="21"/>
  <c r="A1693" i="21"/>
  <c r="C1693" i="21" s="1"/>
  <c r="B1693" i="21"/>
  <c r="A1694" i="21"/>
  <c r="C1694" i="21" s="1"/>
  <c r="B1694" i="21"/>
  <c r="A1695" i="21"/>
  <c r="C1695" i="21" s="1"/>
  <c r="B1695" i="21"/>
  <c r="A1696" i="21"/>
  <c r="C1696" i="21" s="1"/>
  <c r="B1696" i="21"/>
  <c r="A1697" i="21"/>
  <c r="C1697" i="21" s="1"/>
  <c r="B1697" i="21"/>
  <c r="A1698" i="21"/>
  <c r="C1698" i="21" s="1"/>
  <c r="B1698" i="21"/>
  <c r="A1699" i="21"/>
  <c r="C1699" i="21" s="1"/>
  <c r="B1699" i="21"/>
  <c r="A1700" i="21"/>
  <c r="C1700" i="21" s="1"/>
  <c r="B1700" i="21"/>
  <c r="A1701" i="21"/>
  <c r="C1701" i="21" s="1"/>
  <c r="B1701" i="21"/>
  <c r="A1702" i="21"/>
  <c r="C1702" i="21" s="1"/>
  <c r="B1702" i="21"/>
  <c r="A1703" i="21"/>
  <c r="C1703" i="21" s="1"/>
  <c r="B1703" i="21"/>
  <c r="A1704" i="21"/>
  <c r="C1704" i="21" s="1"/>
  <c r="B1704" i="21"/>
  <c r="A1705" i="21"/>
  <c r="C1705" i="21" s="1"/>
  <c r="B1705" i="21"/>
  <c r="A1706" i="21"/>
  <c r="C1706" i="21" s="1"/>
  <c r="B1706" i="21"/>
  <c r="A1707" i="21"/>
  <c r="C1707" i="21" s="1"/>
  <c r="B1707" i="21"/>
  <c r="A1708" i="21"/>
  <c r="C1708" i="21" s="1"/>
  <c r="B1708" i="21"/>
  <c r="A1709" i="21"/>
  <c r="C1709" i="21" s="1"/>
  <c r="B1709" i="21"/>
  <c r="A1710" i="21"/>
  <c r="C1710" i="21" s="1"/>
  <c r="B1710" i="21"/>
  <c r="A1711" i="21"/>
  <c r="C1711" i="21" s="1"/>
  <c r="B1711" i="21"/>
  <c r="A1712" i="21"/>
  <c r="C1712" i="21" s="1"/>
  <c r="B1712" i="21"/>
  <c r="A1713" i="21"/>
  <c r="C1713" i="21" s="1"/>
  <c r="B1713" i="21"/>
  <c r="A1714" i="21"/>
  <c r="C1714" i="21" s="1"/>
  <c r="B1714" i="21"/>
  <c r="A1715" i="21"/>
  <c r="C1715" i="21" s="1"/>
  <c r="B1715" i="21"/>
  <c r="A1716" i="21"/>
  <c r="C1716" i="21" s="1"/>
  <c r="B1716" i="21"/>
  <c r="A1717" i="21"/>
  <c r="C1717" i="21" s="1"/>
  <c r="B1717" i="21"/>
  <c r="A1718" i="21"/>
  <c r="C1718" i="21" s="1"/>
  <c r="B1718" i="21"/>
  <c r="A1719" i="21"/>
  <c r="C1719" i="21" s="1"/>
  <c r="B1719" i="21"/>
  <c r="A1720" i="21"/>
  <c r="C1720" i="21" s="1"/>
  <c r="B1720" i="21"/>
  <c r="A1721" i="21"/>
  <c r="C1721" i="21" s="1"/>
  <c r="B1721" i="21"/>
  <c r="A1722" i="21"/>
  <c r="C1722" i="21" s="1"/>
  <c r="B1722" i="21"/>
  <c r="A1723" i="21"/>
  <c r="C1723" i="21" s="1"/>
  <c r="B1723" i="21"/>
  <c r="A1724" i="21"/>
  <c r="C1724" i="21" s="1"/>
  <c r="B1724" i="21"/>
  <c r="A1725" i="21"/>
  <c r="C1725" i="21" s="1"/>
  <c r="B1725" i="21"/>
  <c r="A1726" i="21"/>
  <c r="C1726" i="21" s="1"/>
  <c r="B1726" i="21"/>
  <c r="A1727" i="21"/>
  <c r="C1727" i="21" s="1"/>
  <c r="B1727" i="21"/>
  <c r="A1728" i="21"/>
  <c r="C1728" i="21" s="1"/>
  <c r="B1728" i="21"/>
  <c r="A1729" i="21"/>
  <c r="C1729" i="21" s="1"/>
  <c r="B1729" i="21"/>
  <c r="A1730" i="21"/>
  <c r="C1730" i="21" s="1"/>
  <c r="B1730" i="21"/>
  <c r="A1731" i="21"/>
  <c r="C1731" i="21" s="1"/>
  <c r="B1731" i="21"/>
  <c r="A1732" i="21"/>
  <c r="C1732" i="21" s="1"/>
  <c r="B1732" i="21"/>
  <c r="A1733" i="21"/>
  <c r="C1733" i="21" s="1"/>
  <c r="B1733" i="21"/>
  <c r="A1734" i="21"/>
  <c r="C1734" i="21" s="1"/>
  <c r="B1734" i="21"/>
  <c r="A1735" i="21"/>
  <c r="C1735" i="21" s="1"/>
  <c r="B1735" i="21"/>
  <c r="A1736" i="21"/>
  <c r="C1736" i="21" s="1"/>
  <c r="B1736" i="21"/>
  <c r="A1737" i="21"/>
  <c r="C1737" i="21" s="1"/>
  <c r="B1737" i="21"/>
  <c r="A1738" i="21"/>
  <c r="C1738" i="21" s="1"/>
  <c r="B1738" i="21"/>
  <c r="A1739" i="21"/>
  <c r="C1739" i="21" s="1"/>
  <c r="B1739" i="21"/>
  <c r="A1740" i="21"/>
  <c r="C1740" i="21" s="1"/>
  <c r="B1740" i="21"/>
  <c r="A1741" i="21"/>
  <c r="C1741" i="21" s="1"/>
  <c r="B1741" i="21"/>
  <c r="A1742" i="21"/>
  <c r="C1742" i="21" s="1"/>
  <c r="B1742" i="21"/>
  <c r="A1743" i="21"/>
  <c r="C1743" i="21" s="1"/>
  <c r="B1743" i="21"/>
  <c r="A1744" i="21"/>
  <c r="C1744" i="21" s="1"/>
  <c r="B1744" i="21"/>
  <c r="A1745" i="21"/>
  <c r="C1745" i="21" s="1"/>
  <c r="B1745" i="21"/>
  <c r="A1746" i="21"/>
  <c r="C1746" i="21" s="1"/>
  <c r="B1746" i="21"/>
  <c r="A1747" i="21"/>
  <c r="C1747" i="21" s="1"/>
  <c r="B1747" i="21"/>
  <c r="A1748" i="21"/>
  <c r="C1748" i="21" s="1"/>
  <c r="B1748" i="21"/>
  <c r="A1749" i="21"/>
  <c r="C1749" i="21" s="1"/>
  <c r="B1749" i="21"/>
  <c r="A1750" i="21"/>
  <c r="C1750" i="21" s="1"/>
  <c r="B1750" i="21"/>
  <c r="A1751" i="21"/>
  <c r="C1751" i="21" s="1"/>
  <c r="B1751" i="21"/>
  <c r="A1752" i="21"/>
  <c r="C1752" i="21" s="1"/>
  <c r="B1752" i="21"/>
  <c r="A1753" i="21"/>
  <c r="C1753" i="21" s="1"/>
  <c r="B1753" i="21"/>
  <c r="A1754" i="21"/>
  <c r="C1754" i="21" s="1"/>
  <c r="B1754" i="21"/>
  <c r="A1755" i="21"/>
  <c r="C1755" i="21" s="1"/>
  <c r="B1755" i="21"/>
  <c r="A1756" i="21"/>
  <c r="C1756" i="21" s="1"/>
  <c r="B1756" i="21"/>
  <c r="A1757" i="21"/>
  <c r="C1757" i="21" s="1"/>
  <c r="B1757" i="21"/>
  <c r="A1758" i="21"/>
  <c r="C1758" i="21" s="1"/>
  <c r="B1758" i="21"/>
  <c r="A1759" i="21"/>
  <c r="C1759" i="21" s="1"/>
  <c r="B1759" i="21"/>
  <c r="A1760" i="21"/>
  <c r="C1760" i="21" s="1"/>
  <c r="B1760" i="21"/>
  <c r="A1761" i="21"/>
  <c r="C1761" i="21" s="1"/>
  <c r="B1761" i="21"/>
  <c r="A1762" i="21"/>
  <c r="C1762" i="21" s="1"/>
  <c r="B1762" i="21"/>
  <c r="A1763" i="21"/>
  <c r="C1763" i="21" s="1"/>
  <c r="B1763" i="21"/>
  <c r="A1764" i="21"/>
  <c r="C1764" i="21" s="1"/>
  <c r="B1764" i="21"/>
  <c r="A1765" i="21"/>
  <c r="C1765" i="21" s="1"/>
  <c r="B1765" i="21"/>
  <c r="A1766" i="21"/>
  <c r="C1766" i="21" s="1"/>
  <c r="B1766" i="21"/>
  <c r="A1767" i="21"/>
  <c r="C1767" i="21" s="1"/>
  <c r="B1767" i="21"/>
  <c r="A1768" i="21"/>
  <c r="C1768" i="21" s="1"/>
  <c r="B1768" i="21"/>
  <c r="A1769" i="21"/>
  <c r="C1769" i="21" s="1"/>
  <c r="B1769" i="21"/>
  <c r="A1770" i="21"/>
  <c r="C1770" i="21" s="1"/>
  <c r="B1770" i="21"/>
  <c r="A1771" i="21"/>
  <c r="C1771" i="21" s="1"/>
  <c r="B1771" i="21"/>
  <c r="A1772" i="21"/>
  <c r="C1772" i="21" s="1"/>
  <c r="B1772" i="21"/>
  <c r="A1773" i="21"/>
  <c r="C1773" i="21" s="1"/>
  <c r="B1773" i="21"/>
  <c r="A1774" i="21"/>
  <c r="C1774" i="21" s="1"/>
  <c r="B1774" i="21"/>
  <c r="A1775" i="21"/>
  <c r="C1775" i="21" s="1"/>
  <c r="B1775" i="21"/>
  <c r="A1776" i="21"/>
  <c r="C1776" i="21" s="1"/>
  <c r="B1776" i="21"/>
  <c r="A1777" i="21"/>
  <c r="C1777" i="21" s="1"/>
  <c r="B1777" i="21"/>
  <c r="A1778" i="21"/>
  <c r="C1778" i="21" s="1"/>
  <c r="B1778" i="21"/>
  <c r="A1779" i="21"/>
  <c r="C1779" i="21" s="1"/>
  <c r="B1779" i="21"/>
  <c r="A1780" i="21"/>
  <c r="C1780" i="21" s="1"/>
  <c r="B1780" i="21"/>
  <c r="A1781" i="21"/>
  <c r="C1781" i="21" s="1"/>
  <c r="B1781" i="21"/>
  <c r="A1782" i="21"/>
  <c r="C1782" i="21" s="1"/>
  <c r="B1782" i="21"/>
  <c r="A1783" i="21"/>
  <c r="C1783" i="21" s="1"/>
  <c r="B1783" i="21"/>
  <c r="A1784" i="21"/>
  <c r="C1784" i="21" s="1"/>
  <c r="B1784" i="21"/>
  <c r="A1785" i="21"/>
  <c r="C1785" i="21" s="1"/>
  <c r="B1785" i="21"/>
  <c r="A1786" i="21"/>
  <c r="C1786" i="21" s="1"/>
  <c r="B1786" i="21"/>
  <c r="A1787" i="21"/>
  <c r="C1787" i="21" s="1"/>
  <c r="B1787" i="21"/>
  <c r="A1788" i="21"/>
  <c r="C1788" i="21" s="1"/>
  <c r="B1788" i="21"/>
  <c r="A1789" i="21"/>
  <c r="C1789" i="21" s="1"/>
  <c r="B1789" i="21"/>
  <c r="A1790" i="21"/>
  <c r="C1790" i="21" s="1"/>
  <c r="B1790" i="21"/>
  <c r="A1791" i="21"/>
  <c r="C1791" i="21" s="1"/>
  <c r="B1791" i="21"/>
  <c r="A1792" i="21"/>
  <c r="C1792" i="21" s="1"/>
  <c r="B1792" i="21"/>
  <c r="A1793" i="21"/>
  <c r="C1793" i="21" s="1"/>
  <c r="B1793" i="21"/>
  <c r="A1794" i="21"/>
  <c r="C1794" i="21" s="1"/>
  <c r="B1794" i="21"/>
  <c r="A1795" i="21"/>
  <c r="C1795" i="21" s="1"/>
  <c r="B1795" i="21"/>
  <c r="A1796" i="21"/>
  <c r="C1796" i="21" s="1"/>
  <c r="B1796" i="21"/>
  <c r="A1797" i="21"/>
  <c r="C1797" i="21" s="1"/>
  <c r="B1797" i="21"/>
  <c r="A1798" i="21"/>
  <c r="C1798" i="21" s="1"/>
  <c r="B1798" i="21"/>
  <c r="A1799" i="21"/>
  <c r="C1799" i="21" s="1"/>
  <c r="B1799" i="21"/>
  <c r="A1800" i="21"/>
  <c r="C1800" i="21" s="1"/>
  <c r="B1800" i="21"/>
  <c r="A1801" i="21"/>
  <c r="C1801" i="21" s="1"/>
  <c r="B1801" i="21"/>
  <c r="A1802" i="21"/>
  <c r="C1802" i="21" s="1"/>
  <c r="B1802" i="21"/>
  <c r="A1803" i="21"/>
  <c r="C1803" i="21" s="1"/>
  <c r="B1803" i="21"/>
  <c r="A1804" i="21"/>
  <c r="C1804" i="21" s="1"/>
  <c r="B1804" i="21"/>
  <c r="A1805" i="21"/>
  <c r="C1805" i="21" s="1"/>
  <c r="B1805" i="21"/>
  <c r="A1806" i="21"/>
  <c r="C1806" i="21" s="1"/>
  <c r="B1806" i="21"/>
  <c r="A1807" i="21"/>
  <c r="C1807" i="21" s="1"/>
  <c r="B1807" i="21"/>
  <c r="A1808" i="21"/>
  <c r="C1808" i="21" s="1"/>
  <c r="B1808" i="21"/>
  <c r="A1809" i="21"/>
  <c r="C1809" i="21" s="1"/>
  <c r="B1809" i="21"/>
  <c r="A1810" i="21"/>
  <c r="C1810" i="21" s="1"/>
  <c r="B1810" i="21"/>
  <c r="A1811" i="21"/>
  <c r="C1811" i="21" s="1"/>
  <c r="B1811" i="21"/>
  <c r="A1812" i="21"/>
  <c r="C1812" i="21" s="1"/>
  <c r="B1812" i="21"/>
  <c r="A1813" i="21"/>
  <c r="C1813" i="21" s="1"/>
  <c r="B1813" i="21"/>
  <c r="A1814" i="21"/>
  <c r="C1814" i="21" s="1"/>
  <c r="B1814" i="21"/>
  <c r="A1815" i="21"/>
  <c r="C1815" i="21" s="1"/>
  <c r="B1815" i="21"/>
  <c r="A1816" i="21"/>
  <c r="C1816" i="21" s="1"/>
  <c r="B1816" i="21"/>
  <c r="A1817" i="21"/>
  <c r="C1817" i="21" s="1"/>
  <c r="B1817" i="21"/>
  <c r="A1818" i="21"/>
  <c r="C1818" i="21" s="1"/>
  <c r="B1818" i="21"/>
  <c r="A1819" i="21"/>
  <c r="C1819" i="21" s="1"/>
  <c r="B1819" i="21"/>
  <c r="A1820" i="21"/>
  <c r="C1820" i="21" s="1"/>
  <c r="B1820" i="21"/>
  <c r="A1821" i="21"/>
  <c r="C1821" i="21" s="1"/>
  <c r="B1821" i="21"/>
  <c r="A1822" i="21"/>
  <c r="C1822" i="21" s="1"/>
  <c r="B1822" i="21"/>
  <c r="A1823" i="21"/>
  <c r="C1823" i="21" s="1"/>
  <c r="B1823" i="21"/>
  <c r="A1824" i="21"/>
  <c r="C1824" i="21" s="1"/>
  <c r="B1824" i="21"/>
  <c r="A1825" i="21"/>
  <c r="C1825" i="21" s="1"/>
  <c r="B1825" i="21"/>
  <c r="A1826" i="21"/>
  <c r="C1826" i="21" s="1"/>
  <c r="B1826" i="21"/>
  <c r="A1827" i="21"/>
  <c r="C1827" i="21" s="1"/>
  <c r="B1827" i="21"/>
  <c r="A1828" i="21"/>
  <c r="C1828" i="21" s="1"/>
  <c r="B1828" i="21"/>
  <c r="A1829" i="21"/>
  <c r="C1829" i="21" s="1"/>
  <c r="B1829" i="21"/>
  <c r="A1830" i="21"/>
  <c r="C1830" i="21" s="1"/>
  <c r="B1830" i="21"/>
  <c r="A1831" i="21"/>
  <c r="C1831" i="21" s="1"/>
  <c r="B1831" i="21"/>
  <c r="A1832" i="21"/>
  <c r="C1832" i="21" s="1"/>
  <c r="B1832" i="21"/>
  <c r="A1833" i="21"/>
  <c r="C1833" i="21" s="1"/>
  <c r="B1833" i="21"/>
  <c r="A1834" i="21"/>
  <c r="C1834" i="21" s="1"/>
  <c r="B1834" i="21"/>
  <c r="A1835" i="21"/>
  <c r="C1835" i="21" s="1"/>
  <c r="B1835" i="21"/>
  <c r="A1836" i="21"/>
  <c r="C1836" i="21" s="1"/>
  <c r="B1836" i="21"/>
  <c r="A1837" i="21"/>
  <c r="C1837" i="21" s="1"/>
  <c r="B1837" i="21"/>
  <c r="A1838" i="21"/>
  <c r="C1838" i="21" s="1"/>
  <c r="B1838" i="21"/>
  <c r="A1839" i="21"/>
  <c r="C1839" i="21" s="1"/>
  <c r="B1839" i="21"/>
  <c r="A1840" i="21"/>
  <c r="C1840" i="21" s="1"/>
  <c r="B1840" i="21"/>
  <c r="A1841" i="21"/>
  <c r="C1841" i="21" s="1"/>
  <c r="B1841" i="21"/>
  <c r="A1842" i="21"/>
  <c r="C1842" i="21" s="1"/>
  <c r="B1842" i="21"/>
  <c r="A1843" i="21"/>
  <c r="C1843" i="21" s="1"/>
  <c r="B1843" i="21"/>
  <c r="A1844" i="21"/>
  <c r="C1844" i="21" s="1"/>
  <c r="B1844" i="21"/>
  <c r="A1845" i="21"/>
  <c r="C1845" i="21" s="1"/>
  <c r="B1845" i="21"/>
  <c r="A1846" i="21"/>
  <c r="C1846" i="21" s="1"/>
  <c r="B1846" i="21"/>
  <c r="A1847" i="21"/>
  <c r="C1847" i="21" s="1"/>
  <c r="B1847" i="21"/>
  <c r="A1848" i="21"/>
  <c r="C1848" i="21" s="1"/>
  <c r="B1848" i="21"/>
  <c r="A1849" i="21"/>
  <c r="C1849" i="21" s="1"/>
  <c r="B1849" i="21"/>
  <c r="A1850" i="21"/>
  <c r="C1850" i="21" s="1"/>
  <c r="B1850" i="21"/>
  <c r="A1851" i="21"/>
  <c r="C1851" i="21" s="1"/>
  <c r="B1851" i="21"/>
  <c r="A1852" i="21"/>
  <c r="C1852" i="21" s="1"/>
  <c r="B1852" i="21"/>
  <c r="A1853" i="21"/>
  <c r="C1853" i="21" s="1"/>
  <c r="B1853" i="21"/>
  <c r="A1854" i="21"/>
  <c r="C1854" i="21" s="1"/>
  <c r="B1854" i="21"/>
  <c r="A1855" i="21"/>
  <c r="C1855" i="21" s="1"/>
  <c r="B1855" i="21"/>
  <c r="A1856" i="21"/>
  <c r="C1856" i="21" s="1"/>
  <c r="B1856" i="21"/>
  <c r="A1857" i="21"/>
  <c r="C1857" i="21" s="1"/>
  <c r="B1857" i="21"/>
  <c r="A1858" i="21"/>
  <c r="C1858" i="21" s="1"/>
  <c r="B1858" i="21"/>
  <c r="A1859" i="21"/>
  <c r="C1859" i="21" s="1"/>
  <c r="B1859" i="21"/>
  <c r="A1860" i="21"/>
  <c r="C1860" i="21" s="1"/>
  <c r="B1860" i="21"/>
  <c r="A1861" i="21"/>
  <c r="C1861" i="21" s="1"/>
  <c r="B1861" i="21"/>
  <c r="A1862" i="21"/>
  <c r="C1862" i="21" s="1"/>
  <c r="B1862" i="21"/>
  <c r="A1863" i="21"/>
  <c r="C1863" i="21" s="1"/>
  <c r="B1863" i="21"/>
  <c r="A1864" i="21"/>
  <c r="C1864" i="21" s="1"/>
  <c r="B1864" i="21"/>
  <c r="A1865" i="21"/>
  <c r="C1865" i="21" s="1"/>
  <c r="B1865" i="21"/>
  <c r="A1866" i="21"/>
  <c r="C1866" i="21" s="1"/>
  <c r="B1866" i="21"/>
  <c r="A1867" i="21"/>
  <c r="C1867" i="21" s="1"/>
  <c r="B1867" i="21"/>
  <c r="A1868" i="21"/>
  <c r="C1868" i="21" s="1"/>
  <c r="B1868" i="21"/>
  <c r="A1869" i="21"/>
  <c r="C1869" i="21" s="1"/>
  <c r="B1869" i="21"/>
  <c r="A1870" i="21"/>
  <c r="C1870" i="21" s="1"/>
  <c r="B1870" i="21"/>
  <c r="A1871" i="21"/>
  <c r="C1871" i="21" s="1"/>
  <c r="B1871" i="21"/>
  <c r="A1872" i="21"/>
  <c r="C1872" i="21" s="1"/>
  <c r="B1872" i="21"/>
  <c r="A1873" i="21"/>
  <c r="C1873" i="21" s="1"/>
  <c r="B1873" i="21"/>
  <c r="A1874" i="21"/>
  <c r="C1874" i="21" s="1"/>
  <c r="B1874" i="21"/>
  <c r="A1875" i="21"/>
  <c r="C1875" i="21" s="1"/>
  <c r="B1875" i="21"/>
  <c r="A1876" i="21"/>
  <c r="C1876" i="21" s="1"/>
  <c r="B1876" i="21"/>
  <c r="A1877" i="21"/>
  <c r="C1877" i="21" s="1"/>
  <c r="B1877" i="21"/>
  <c r="A1878" i="21"/>
  <c r="C1878" i="21" s="1"/>
  <c r="B1878" i="21"/>
  <c r="A1879" i="21"/>
  <c r="C1879" i="21" s="1"/>
  <c r="B1879" i="21"/>
  <c r="A1880" i="21"/>
  <c r="C1880" i="21" s="1"/>
  <c r="B1880" i="21"/>
  <c r="A1881" i="21"/>
  <c r="C1881" i="21" s="1"/>
  <c r="B1881" i="21"/>
  <c r="A1882" i="21"/>
  <c r="C1882" i="21" s="1"/>
  <c r="B1882" i="21"/>
  <c r="A1883" i="21"/>
  <c r="C1883" i="21" s="1"/>
  <c r="B1883" i="21"/>
  <c r="A1884" i="21"/>
  <c r="C1884" i="21" s="1"/>
  <c r="B1884" i="21"/>
  <c r="A1885" i="21"/>
  <c r="C1885" i="21" s="1"/>
  <c r="B1885" i="21"/>
  <c r="A1886" i="21"/>
  <c r="C1886" i="21" s="1"/>
  <c r="B1886" i="21"/>
  <c r="A1887" i="21"/>
  <c r="C1887" i="21" s="1"/>
  <c r="B1887" i="21"/>
  <c r="A1888" i="21"/>
  <c r="C1888" i="21" s="1"/>
  <c r="B1888" i="21"/>
  <c r="A1889" i="21"/>
  <c r="C1889" i="21" s="1"/>
  <c r="B1889" i="21"/>
  <c r="A1890" i="21"/>
  <c r="C1890" i="21" s="1"/>
  <c r="B1890" i="21"/>
  <c r="A1891" i="21"/>
  <c r="C1891" i="21" s="1"/>
  <c r="B1891" i="21"/>
  <c r="A1892" i="21"/>
  <c r="C1892" i="21" s="1"/>
  <c r="B1892" i="21"/>
  <c r="A1893" i="21"/>
  <c r="C1893" i="21" s="1"/>
  <c r="B1893" i="21"/>
  <c r="A1894" i="21"/>
  <c r="C1894" i="21" s="1"/>
  <c r="B1894" i="21"/>
  <c r="A1895" i="21"/>
  <c r="C1895" i="21" s="1"/>
  <c r="B1895" i="21"/>
  <c r="A1896" i="21"/>
  <c r="C1896" i="21" s="1"/>
  <c r="B1896" i="21"/>
  <c r="A1897" i="21"/>
  <c r="C1897" i="21" s="1"/>
  <c r="B1897" i="21"/>
  <c r="A1898" i="21"/>
  <c r="C1898" i="21" s="1"/>
  <c r="B1898" i="21"/>
  <c r="A1899" i="21"/>
  <c r="C1899" i="21" s="1"/>
  <c r="B1899" i="21"/>
  <c r="A1900" i="21"/>
  <c r="C1900" i="21" s="1"/>
  <c r="B1900" i="21"/>
  <c r="A1901" i="21"/>
  <c r="C1901" i="21" s="1"/>
  <c r="B1901" i="21"/>
  <c r="A1902" i="21"/>
  <c r="C1902" i="21" s="1"/>
  <c r="B1902" i="21"/>
  <c r="A1903" i="21"/>
  <c r="C1903" i="21" s="1"/>
  <c r="B1903" i="21"/>
  <c r="A1904" i="21"/>
  <c r="C1904" i="21" s="1"/>
  <c r="B1904" i="21"/>
  <c r="A1905" i="21"/>
  <c r="C1905" i="21" s="1"/>
  <c r="B1905" i="21"/>
  <c r="A1906" i="21"/>
  <c r="C1906" i="21" s="1"/>
  <c r="B1906" i="21"/>
  <c r="A1907" i="21"/>
  <c r="C1907" i="21" s="1"/>
  <c r="B1907" i="21"/>
  <c r="A1908" i="21"/>
  <c r="C1908" i="21" s="1"/>
  <c r="B1908" i="21"/>
  <c r="A1909" i="21"/>
  <c r="C1909" i="21" s="1"/>
  <c r="B1909" i="21"/>
  <c r="A1910" i="21"/>
  <c r="C1910" i="21" s="1"/>
  <c r="B1910" i="21"/>
  <c r="A1911" i="21"/>
  <c r="C1911" i="21" s="1"/>
  <c r="B1911" i="21"/>
  <c r="A1912" i="21"/>
  <c r="C1912" i="21" s="1"/>
  <c r="B1912" i="21"/>
  <c r="A1913" i="21"/>
  <c r="C1913" i="21" s="1"/>
  <c r="B1913" i="21"/>
  <c r="A1914" i="21"/>
  <c r="C1914" i="21" s="1"/>
  <c r="B1914" i="21"/>
  <c r="A1915" i="21"/>
  <c r="C1915" i="21" s="1"/>
  <c r="B1915" i="21"/>
  <c r="A1916" i="21"/>
  <c r="C1916" i="21" s="1"/>
  <c r="B1916" i="21"/>
  <c r="A1917" i="21"/>
  <c r="C1917" i="21" s="1"/>
  <c r="B1917" i="21"/>
  <c r="A1918" i="21"/>
  <c r="C1918" i="21" s="1"/>
  <c r="B1918" i="21"/>
  <c r="A1919" i="21"/>
  <c r="C1919" i="21" s="1"/>
  <c r="B1919" i="21"/>
  <c r="A1920" i="21"/>
  <c r="C1920" i="21" s="1"/>
  <c r="B1920" i="21"/>
  <c r="A1921" i="21"/>
  <c r="C1921" i="21" s="1"/>
  <c r="B1921" i="21"/>
  <c r="A1922" i="21"/>
  <c r="C1922" i="21" s="1"/>
  <c r="B1922" i="21"/>
  <c r="A1923" i="21"/>
  <c r="C1923" i="21" s="1"/>
  <c r="B1923" i="21"/>
  <c r="A1924" i="21"/>
  <c r="C1924" i="21" s="1"/>
  <c r="B1924" i="21"/>
  <c r="A1925" i="21"/>
  <c r="C1925" i="21" s="1"/>
  <c r="B1925" i="21"/>
  <c r="A1926" i="21"/>
  <c r="C1926" i="21" s="1"/>
  <c r="B1926" i="21"/>
  <c r="A1927" i="21"/>
  <c r="C1927" i="21" s="1"/>
  <c r="B1927" i="21"/>
  <c r="A1928" i="21"/>
  <c r="C1928" i="21" s="1"/>
  <c r="B1928" i="21"/>
  <c r="A1929" i="21"/>
  <c r="C1929" i="21" s="1"/>
  <c r="B1929" i="21"/>
  <c r="A1930" i="21"/>
  <c r="C1930" i="21" s="1"/>
  <c r="B1930" i="21"/>
  <c r="A1931" i="21"/>
  <c r="C1931" i="21" s="1"/>
  <c r="B1931" i="21"/>
  <c r="A1932" i="21"/>
  <c r="C1932" i="21" s="1"/>
  <c r="B1932" i="21"/>
  <c r="A1933" i="21"/>
  <c r="C1933" i="21" s="1"/>
  <c r="B1933" i="21"/>
  <c r="A1934" i="21"/>
  <c r="C1934" i="21" s="1"/>
  <c r="B1934" i="21"/>
  <c r="A1935" i="21"/>
  <c r="C1935" i="21" s="1"/>
  <c r="B1935" i="21"/>
  <c r="A1936" i="21"/>
  <c r="C1936" i="21" s="1"/>
  <c r="B1936" i="21"/>
  <c r="A1937" i="21"/>
  <c r="C1937" i="21" s="1"/>
  <c r="B1937" i="21"/>
  <c r="A1938" i="21"/>
  <c r="C1938" i="21" s="1"/>
  <c r="B1938" i="21"/>
  <c r="A1939" i="21"/>
  <c r="C1939" i="21" s="1"/>
  <c r="B1939" i="21"/>
  <c r="A1940" i="21"/>
  <c r="C1940" i="21" s="1"/>
  <c r="B1940" i="21"/>
  <c r="A1941" i="21"/>
  <c r="C1941" i="21" s="1"/>
  <c r="B1941" i="21"/>
  <c r="A1942" i="21"/>
  <c r="C1942" i="21" s="1"/>
  <c r="B1942" i="21"/>
  <c r="A1943" i="21"/>
  <c r="C1943" i="21" s="1"/>
  <c r="B1943" i="21"/>
  <c r="A1944" i="21"/>
  <c r="C1944" i="21" s="1"/>
  <c r="B1944" i="21"/>
  <c r="A1945" i="21"/>
  <c r="C1945" i="21" s="1"/>
  <c r="B1945" i="21"/>
  <c r="A1946" i="21"/>
  <c r="C1946" i="21" s="1"/>
  <c r="B1946" i="21"/>
  <c r="A1947" i="21"/>
  <c r="C1947" i="21" s="1"/>
  <c r="B1947" i="21"/>
  <c r="A1948" i="21"/>
  <c r="C1948" i="21" s="1"/>
  <c r="B1948" i="21"/>
  <c r="A1949" i="21"/>
  <c r="C1949" i="21" s="1"/>
  <c r="B1949" i="21"/>
  <c r="A1950" i="21"/>
  <c r="C1950" i="21" s="1"/>
  <c r="B1950" i="21"/>
  <c r="A1951" i="21"/>
  <c r="C1951" i="21" s="1"/>
  <c r="B1951" i="21"/>
  <c r="A1952" i="21"/>
  <c r="C1952" i="21" s="1"/>
  <c r="B1952" i="21"/>
  <c r="A1953" i="21"/>
  <c r="C1953" i="21" s="1"/>
  <c r="B1953" i="21"/>
  <c r="A1954" i="21"/>
  <c r="C1954" i="21" s="1"/>
  <c r="B1954" i="21"/>
  <c r="A1955" i="21"/>
  <c r="C1955" i="21" s="1"/>
  <c r="B1955" i="21"/>
  <c r="A1956" i="21"/>
  <c r="C1956" i="21" s="1"/>
  <c r="B1956" i="21"/>
  <c r="A1957" i="21"/>
  <c r="C1957" i="21" s="1"/>
  <c r="B1957" i="21"/>
  <c r="A1958" i="21"/>
  <c r="C1958" i="21" s="1"/>
  <c r="B1958" i="21"/>
  <c r="A1959" i="21"/>
  <c r="C1959" i="21" s="1"/>
  <c r="B1959" i="21"/>
  <c r="A1960" i="21"/>
  <c r="C1960" i="21" s="1"/>
  <c r="B1960" i="21"/>
  <c r="A1961" i="21"/>
  <c r="C1961" i="21" s="1"/>
  <c r="B1961" i="21"/>
  <c r="A1962" i="21"/>
  <c r="C1962" i="21" s="1"/>
  <c r="B1962" i="21"/>
  <c r="A1963" i="21"/>
  <c r="C1963" i="21" s="1"/>
  <c r="B1963" i="21"/>
  <c r="A1964" i="21"/>
  <c r="C1964" i="21" s="1"/>
  <c r="B1964" i="21"/>
  <c r="A1965" i="21"/>
  <c r="C1965" i="21" s="1"/>
  <c r="B1965" i="21"/>
  <c r="A1966" i="21"/>
  <c r="C1966" i="21" s="1"/>
  <c r="B1966" i="21"/>
  <c r="A1967" i="21"/>
  <c r="C1967" i="21" s="1"/>
  <c r="B1967" i="21"/>
  <c r="A1968" i="21"/>
  <c r="C1968" i="21" s="1"/>
  <c r="B1968" i="21"/>
  <c r="A1969" i="21"/>
  <c r="C1969" i="21" s="1"/>
  <c r="B1969" i="21"/>
  <c r="A1970" i="21"/>
  <c r="C1970" i="21" s="1"/>
  <c r="B1970" i="21"/>
  <c r="A1971" i="21"/>
  <c r="C1971" i="21" s="1"/>
  <c r="B1971" i="21"/>
  <c r="A1972" i="21"/>
  <c r="C1972" i="21" s="1"/>
  <c r="B1972" i="21"/>
  <c r="A1973" i="21"/>
  <c r="C1973" i="21" s="1"/>
  <c r="B1973" i="21"/>
  <c r="A1974" i="21"/>
  <c r="C1974" i="21" s="1"/>
  <c r="B1974" i="21"/>
  <c r="A1975" i="21"/>
  <c r="C1975" i="21" s="1"/>
  <c r="B1975" i="21"/>
  <c r="A1976" i="21"/>
  <c r="C1976" i="21" s="1"/>
  <c r="B1976" i="21"/>
  <c r="A1977" i="21"/>
  <c r="C1977" i="21" s="1"/>
  <c r="B1977" i="21"/>
  <c r="A1978" i="21"/>
  <c r="C1978" i="21" s="1"/>
  <c r="B1978" i="21"/>
  <c r="A1979" i="21"/>
  <c r="C1979" i="21" s="1"/>
  <c r="B1979" i="21"/>
  <c r="A1980" i="21"/>
  <c r="C1980" i="21" s="1"/>
  <c r="B1980" i="21"/>
  <c r="A1981" i="21"/>
  <c r="C1981" i="21" s="1"/>
  <c r="B1981" i="21"/>
  <c r="A1982" i="21"/>
  <c r="C1982" i="21" s="1"/>
  <c r="B1982" i="21"/>
  <c r="A1983" i="21"/>
  <c r="C1983" i="21" s="1"/>
  <c r="B1983" i="21"/>
  <c r="A1984" i="21"/>
  <c r="C1984" i="21" s="1"/>
  <c r="B1984" i="21"/>
  <c r="A1985" i="21"/>
  <c r="C1985" i="21" s="1"/>
  <c r="B1985" i="21"/>
  <c r="A1986" i="21"/>
  <c r="C1986" i="21" s="1"/>
  <c r="B1986" i="21"/>
  <c r="A1987" i="21"/>
  <c r="C1987" i="21" s="1"/>
  <c r="B1987" i="21"/>
  <c r="A1988" i="21"/>
  <c r="C1988" i="21" s="1"/>
  <c r="B1988" i="21"/>
  <c r="A1989" i="21"/>
  <c r="C1989" i="21" s="1"/>
  <c r="B1989" i="21"/>
  <c r="A1990" i="21"/>
  <c r="C1990" i="21" s="1"/>
  <c r="B1990" i="21"/>
  <c r="A1991" i="21"/>
  <c r="C1991" i="21" s="1"/>
  <c r="B1991" i="21"/>
  <c r="A1992" i="21"/>
  <c r="C1992" i="21" s="1"/>
  <c r="B1992" i="21"/>
  <c r="A1993" i="21"/>
  <c r="C1993" i="21" s="1"/>
  <c r="B1993" i="21"/>
  <c r="A1994" i="21"/>
  <c r="C1994" i="21" s="1"/>
  <c r="B1994" i="21"/>
  <c r="A1995" i="21"/>
  <c r="C1995" i="21" s="1"/>
  <c r="B1995" i="21"/>
  <c r="A1996" i="21"/>
  <c r="C1996" i="21" s="1"/>
  <c r="B1996" i="21"/>
  <c r="A1997" i="21"/>
  <c r="C1997" i="21" s="1"/>
  <c r="B1997" i="21"/>
  <c r="A1998" i="21"/>
  <c r="C1998" i="21" s="1"/>
  <c r="B1998" i="21"/>
  <c r="A1999" i="21"/>
  <c r="C1999" i="21" s="1"/>
  <c r="B1999" i="21"/>
  <c r="A2000" i="21"/>
  <c r="C2000" i="21" s="1"/>
  <c r="B2000" i="21"/>
  <c r="A2001" i="21"/>
  <c r="C2001" i="21" s="1"/>
  <c r="B2001" i="21"/>
  <c r="A2002" i="21"/>
  <c r="C2002" i="21" s="1"/>
  <c r="B2002" i="21"/>
  <c r="A2003" i="21"/>
  <c r="C2003" i="21" s="1"/>
  <c r="B2003" i="21"/>
  <c r="A2004" i="21"/>
  <c r="C2004" i="21" s="1"/>
  <c r="B2004" i="21"/>
  <c r="A2005" i="21"/>
  <c r="C2005" i="21" s="1"/>
  <c r="B2005" i="21"/>
  <c r="A2006" i="21"/>
  <c r="C2006" i="21" s="1"/>
  <c r="B2006" i="21"/>
  <c r="A2007" i="21"/>
  <c r="C2007" i="21" s="1"/>
  <c r="B2007" i="21"/>
  <c r="A2008" i="21"/>
  <c r="C2008" i="21" s="1"/>
  <c r="B2008" i="21"/>
  <c r="A2009" i="21"/>
  <c r="C2009" i="21" s="1"/>
  <c r="B2009" i="21"/>
  <c r="A2010" i="21"/>
  <c r="C2010" i="21" s="1"/>
  <c r="B2010" i="21"/>
  <c r="A2011" i="21"/>
  <c r="C2011" i="21" s="1"/>
  <c r="B2011" i="21"/>
  <c r="A2012" i="21"/>
  <c r="C2012" i="21" s="1"/>
  <c r="B2012" i="21"/>
  <c r="A2013" i="21"/>
  <c r="C2013" i="21" s="1"/>
  <c r="B2013" i="21"/>
  <c r="A2014" i="21"/>
  <c r="C2014" i="21" s="1"/>
  <c r="B2014" i="21"/>
  <c r="A2015" i="21"/>
  <c r="C2015" i="21" s="1"/>
  <c r="B2015" i="21"/>
  <c r="A2016" i="21"/>
  <c r="C2016" i="21" s="1"/>
  <c r="B2016" i="21"/>
  <c r="A2017" i="21"/>
  <c r="C2017" i="21" s="1"/>
  <c r="B2017" i="21"/>
  <c r="A2018" i="21"/>
  <c r="C2018" i="21" s="1"/>
  <c r="B2018" i="21"/>
  <c r="A2019" i="21"/>
  <c r="C2019" i="21" s="1"/>
  <c r="B2019" i="21"/>
  <c r="A2020" i="21"/>
  <c r="C2020" i="21" s="1"/>
  <c r="B2020" i="21"/>
  <c r="A2021" i="21"/>
  <c r="C2021" i="21" s="1"/>
  <c r="B2021" i="21"/>
  <c r="A2022" i="21"/>
  <c r="C2022" i="21" s="1"/>
  <c r="B2022" i="21"/>
  <c r="A2023" i="21"/>
  <c r="C2023" i="21" s="1"/>
  <c r="B2023" i="21"/>
  <c r="A2024" i="21"/>
  <c r="C2024" i="21" s="1"/>
  <c r="B2024" i="21"/>
  <c r="A2025" i="21"/>
  <c r="C2025" i="21" s="1"/>
  <c r="B2025" i="21"/>
  <c r="A2026" i="21"/>
  <c r="C2026" i="21" s="1"/>
  <c r="B2026" i="21"/>
  <c r="A2027" i="21"/>
  <c r="C2027" i="21" s="1"/>
  <c r="B2027" i="21"/>
  <c r="A2028" i="21"/>
  <c r="C2028" i="21" s="1"/>
  <c r="B2028" i="21"/>
  <c r="A2029" i="21"/>
  <c r="C2029" i="21" s="1"/>
  <c r="B2029" i="21"/>
  <c r="A2030" i="21"/>
  <c r="C2030" i="21" s="1"/>
  <c r="B2030" i="21"/>
  <c r="A2031" i="21"/>
  <c r="C2031" i="21" s="1"/>
  <c r="B2031" i="21"/>
  <c r="A2032" i="21"/>
  <c r="C2032" i="21" s="1"/>
  <c r="B2032" i="21"/>
  <c r="A2033" i="21"/>
  <c r="C2033" i="21" s="1"/>
  <c r="B2033" i="21"/>
  <c r="A2034" i="21"/>
  <c r="C2034" i="21" s="1"/>
  <c r="B2034" i="21"/>
  <c r="A2035" i="21"/>
  <c r="C2035" i="21" s="1"/>
  <c r="B2035" i="21"/>
  <c r="A2036" i="21"/>
  <c r="C2036" i="21" s="1"/>
  <c r="B2036" i="21"/>
  <c r="A2037" i="21"/>
  <c r="C2037" i="21" s="1"/>
  <c r="B2037" i="21"/>
  <c r="A2038" i="21"/>
  <c r="C2038" i="21" s="1"/>
  <c r="B2038" i="21"/>
  <c r="A2039" i="21"/>
  <c r="C2039" i="21" s="1"/>
  <c r="B2039" i="21"/>
  <c r="A2040" i="21"/>
  <c r="C2040" i="21" s="1"/>
  <c r="B2040" i="21"/>
  <c r="A2041" i="21"/>
  <c r="C2041" i="21" s="1"/>
  <c r="B2041" i="21"/>
  <c r="A2042" i="21"/>
  <c r="C2042" i="21" s="1"/>
  <c r="B2042" i="21"/>
  <c r="A2043" i="21"/>
  <c r="C2043" i="21" s="1"/>
  <c r="B2043" i="21"/>
  <c r="A2044" i="21"/>
  <c r="C2044" i="21" s="1"/>
  <c r="B2044" i="21"/>
  <c r="A2045" i="21"/>
  <c r="C2045" i="21" s="1"/>
  <c r="B2045" i="21"/>
  <c r="A2046" i="21"/>
  <c r="C2046" i="21" s="1"/>
  <c r="B2046" i="21"/>
  <c r="A2047" i="21"/>
  <c r="C2047" i="21" s="1"/>
  <c r="B2047" i="21"/>
  <c r="A2048" i="21"/>
  <c r="C2048" i="21" s="1"/>
  <c r="B2048" i="21"/>
  <c r="A2049" i="21"/>
  <c r="C2049" i="21" s="1"/>
  <c r="B2049" i="21"/>
  <c r="A2050" i="21"/>
  <c r="C2050" i="21" s="1"/>
  <c r="B2050" i="21"/>
  <c r="A2051" i="21"/>
  <c r="C2051" i="21" s="1"/>
  <c r="B2051" i="21"/>
  <c r="A2052" i="21"/>
  <c r="C2052" i="21" s="1"/>
  <c r="B2052" i="21"/>
  <c r="A2053" i="21"/>
  <c r="C2053" i="21" s="1"/>
  <c r="B2053" i="21"/>
  <c r="A2054" i="21"/>
  <c r="C2054" i="21" s="1"/>
  <c r="B2054" i="21"/>
  <c r="A2055" i="21"/>
  <c r="C2055" i="21" s="1"/>
  <c r="B2055" i="21"/>
  <c r="A2056" i="21"/>
  <c r="C2056" i="21" s="1"/>
  <c r="B2056" i="21"/>
  <c r="A2057" i="21"/>
  <c r="C2057" i="21" s="1"/>
  <c r="B2057" i="21"/>
  <c r="A2058" i="21"/>
  <c r="C2058" i="21" s="1"/>
  <c r="B2058" i="21"/>
  <c r="A2059" i="21"/>
  <c r="C2059" i="21" s="1"/>
  <c r="B2059" i="21"/>
  <c r="A2060" i="21"/>
  <c r="C2060" i="21" s="1"/>
  <c r="B2060" i="21"/>
  <c r="A2061" i="21"/>
  <c r="C2061" i="21" s="1"/>
  <c r="B2061" i="21"/>
  <c r="A2062" i="21"/>
  <c r="C2062" i="21" s="1"/>
  <c r="B2062" i="21"/>
  <c r="A2063" i="21"/>
  <c r="C2063" i="21" s="1"/>
  <c r="B2063" i="21"/>
  <c r="A2064" i="21"/>
  <c r="C2064" i="21" s="1"/>
  <c r="B2064" i="21"/>
  <c r="A2065" i="21"/>
  <c r="C2065" i="21" s="1"/>
  <c r="B2065" i="21"/>
  <c r="A2066" i="21"/>
  <c r="C2066" i="21" s="1"/>
  <c r="B2066" i="21"/>
  <c r="A2067" i="21"/>
  <c r="C2067" i="21" s="1"/>
  <c r="B2067" i="21"/>
  <c r="A2068" i="21"/>
  <c r="C2068" i="21" s="1"/>
  <c r="B2068" i="21"/>
  <c r="A2069" i="21"/>
  <c r="C2069" i="21" s="1"/>
  <c r="B2069" i="21"/>
  <c r="A2070" i="21"/>
  <c r="C2070" i="21" s="1"/>
  <c r="B2070" i="21"/>
  <c r="A2071" i="21"/>
  <c r="C2071" i="21" s="1"/>
  <c r="B2071" i="21"/>
  <c r="A2072" i="21"/>
  <c r="C2072" i="21" s="1"/>
  <c r="B2072" i="21"/>
  <c r="A2073" i="21"/>
  <c r="C2073" i="21" s="1"/>
  <c r="B2073" i="21"/>
  <c r="A2074" i="21"/>
  <c r="C2074" i="21" s="1"/>
  <c r="B2074" i="21"/>
  <c r="A2075" i="21"/>
  <c r="C2075" i="21" s="1"/>
  <c r="B2075" i="21"/>
  <c r="A2076" i="21"/>
  <c r="C2076" i="21" s="1"/>
  <c r="B2076" i="21"/>
  <c r="A2077" i="21"/>
  <c r="C2077" i="21" s="1"/>
  <c r="B2077" i="21"/>
  <c r="A2078" i="21"/>
  <c r="C2078" i="21" s="1"/>
  <c r="B2078" i="21"/>
  <c r="A2079" i="21"/>
  <c r="C2079" i="21" s="1"/>
  <c r="B2079" i="21"/>
  <c r="A2080" i="21"/>
  <c r="C2080" i="21" s="1"/>
  <c r="B2080" i="21"/>
  <c r="A2081" i="21"/>
  <c r="C2081" i="21" s="1"/>
  <c r="B2081" i="21"/>
  <c r="A2082" i="21"/>
  <c r="C2082" i="21" s="1"/>
  <c r="B2082" i="21"/>
  <c r="A2083" i="21"/>
  <c r="C2083" i="21" s="1"/>
  <c r="B2083" i="21"/>
  <c r="A2084" i="21"/>
  <c r="C2084" i="21" s="1"/>
  <c r="B2084" i="21"/>
  <c r="A2085" i="21"/>
  <c r="C2085" i="21" s="1"/>
  <c r="B2085" i="21"/>
  <c r="A1232" i="20"/>
  <c r="B1232" i="20"/>
  <c r="A1233" i="20"/>
  <c r="B1233" i="20"/>
  <c r="A1234" i="20"/>
  <c r="B1234" i="20"/>
  <c r="A1235" i="20"/>
  <c r="B1235" i="20"/>
  <c r="A1236" i="20"/>
  <c r="B1236" i="20"/>
  <c r="A1237" i="20"/>
  <c r="B1237" i="20"/>
  <c r="A1238" i="20"/>
  <c r="B1238" i="20"/>
  <c r="A1239" i="20"/>
  <c r="B1239" i="20"/>
  <c r="A1240" i="20"/>
  <c r="B1240" i="20"/>
  <c r="A1241" i="20"/>
  <c r="B1241" i="20"/>
  <c r="A1242" i="20"/>
  <c r="B1242" i="20"/>
  <c r="A1243" i="20"/>
  <c r="B1243" i="20"/>
  <c r="A1244" i="20"/>
  <c r="B1244" i="20"/>
  <c r="A1245" i="20"/>
  <c r="B1245" i="20"/>
  <c r="A1246" i="20"/>
  <c r="B1246" i="20"/>
  <c r="A1247" i="20"/>
  <c r="B1247" i="20"/>
  <c r="A1248" i="20"/>
  <c r="B1248" i="20"/>
  <c r="A1249" i="20"/>
  <c r="B1249" i="20"/>
  <c r="A1250" i="20"/>
  <c r="B1250" i="20"/>
  <c r="A1251" i="20"/>
  <c r="B1251" i="20"/>
  <c r="A1252" i="20"/>
  <c r="B1252" i="20"/>
  <c r="A1253" i="20"/>
  <c r="B1253" i="20"/>
  <c r="A1254" i="20"/>
  <c r="B1254" i="20"/>
  <c r="A1255" i="20"/>
  <c r="B1255" i="20"/>
  <c r="A1256" i="20"/>
  <c r="B1256" i="20"/>
  <c r="A1257" i="20"/>
  <c r="B1257" i="20"/>
  <c r="A1258" i="20"/>
  <c r="B1258" i="20"/>
  <c r="A1259" i="20"/>
  <c r="B1259" i="20"/>
  <c r="A1260" i="20"/>
  <c r="B1260" i="20"/>
  <c r="A1261" i="20"/>
  <c r="B1261" i="20"/>
  <c r="A1262" i="20"/>
  <c r="B1262" i="20"/>
  <c r="A1263" i="20"/>
  <c r="B1263" i="20"/>
  <c r="A1264" i="20"/>
  <c r="B1264" i="20"/>
  <c r="A1265" i="20"/>
  <c r="B1265" i="20"/>
  <c r="A1266" i="20"/>
  <c r="B1266" i="20"/>
  <c r="A1267" i="20"/>
  <c r="B1267" i="20"/>
  <c r="A1268" i="20"/>
  <c r="B1268" i="20"/>
  <c r="A1269" i="20"/>
  <c r="B1269" i="20"/>
  <c r="A1270" i="20"/>
  <c r="B1270" i="20"/>
  <c r="A1271" i="20"/>
  <c r="B1271" i="20"/>
  <c r="A1272" i="20"/>
  <c r="B1272" i="20"/>
  <c r="A1273" i="20"/>
  <c r="B1273" i="20"/>
  <c r="A1274" i="20"/>
  <c r="B1274" i="20"/>
  <c r="A1275" i="20"/>
  <c r="B1275" i="20"/>
  <c r="A1276" i="20"/>
  <c r="B1276" i="20"/>
  <c r="A1277" i="20"/>
  <c r="B1277" i="20"/>
  <c r="A1278" i="20"/>
  <c r="B1278" i="20"/>
  <c r="A1279" i="20"/>
  <c r="B1279" i="20"/>
  <c r="A1280" i="20"/>
  <c r="B1280" i="20"/>
  <c r="A1281" i="20"/>
  <c r="B1281" i="20"/>
  <c r="A1282" i="20"/>
  <c r="B1282" i="20"/>
  <c r="A1283" i="20"/>
  <c r="B1283" i="20"/>
  <c r="A1284" i="20"/>
  <c r="B1284" i="20"/>
  <c r="A1285" i="20"/>
  <c r="B1285" i="20"/>
  <c r="A1286" i="20"/>
  <c r="B1286" i="20"/>
  <c r="A1287" i="20"/>
  <c r="B1287" i="20"/>
  <c r="A1288" i="20"/>
  <c r="B1288" i="20"/>
  <c r="A1289" i="20"/>
  <c r="B1289" i="20"/>
  <c r="A1290" i="20"/>
  <c r="B1290" i="20"/>
  <c r="A1291" i="20"/>
  <c r="B1291" i="20"/>
  <c r="A1292" i="20"/>
  <c r="B1292" i="20"/>
  <c r="A1293" i="20"/>
  <c r="B1293" i="20"/>
  <c r="A1294" i="20"/>
  <c r="B1294" i="20"/>
  <c r="A1295" i="20"/>
  <c r="B1295" i="20"/>
  <c r="A1296" i="20"/>
  <c r="B1296" i="20"/>
  <c r="A1297" i="20"/>
  <c r="B1297" i="20"/>
  <c r="A1298" i="20"/>
  <c r="B1298" i="20"/>
  <c r="A1299" i="20"/>
  <c r="B1299" i="20"/>
  <c r="A1300" i="20"/>
  <c r="B1300" i="20"/>
  <c r="A1301" i="20"/>
  <c r="B1301" i="20"/>
  <c r="A1302" i="20"/>
  <c r="B1302" i="20"/>
  <c r="A1303" i="20"/>
  <c r="B1303" i="20"/>
  <c r="A1304" i="20"/>
  <c r="B1304" i="20"/>
  <c r="A1305" i="20"/>
  <c r="B1305" i="20"/>
  <c r="A1306" i="20"/>
  <c r="B1306" i="20"/>
  <c r="A1307" i="20"/>
  <c r="B1307" i="20"/>
  <c r="A1308" i="20"/>
  <c r="B1308" i="20"/>
  <c r="A1309" i="20"/>
  <c r="B1309" i="20"/>
  <c r="A1310" i="20"/>
  <c r="B1310" i="20"/>
  <c r="A1311" i="20"/>
  <c r="B1311" i="20"/>
  <c r="A1312" i="20"/>
  <c r="B1312" i="20"/>
  <c r="A1313" i="20"/>
  <c r="B1313" i="20"/>
  <c r="A1314" i="20"/>
  <c r="B1314" i="20"/>
  <c r="A1315" i="20"/>
  <c r="B1315" i="20"/>
  <c r="A1316" i="20"/>
  <c r="B1316" i="20"/>
  <c r="A1317" i="20"/>
  <c r="B1317" i="20"/>
  <c r="A1318" i="20"/>
  <c r="B1318" i="20"/>
  <c r="A1319" i="20"/>
  <c r="B1319" i="20"/>
  <c r="A1320" i="20"/>
  <c r="B1320" i="20"/>
  <c r="A1321" i="20"/>
  <c r="B1321" i="20"/>
  <c r="A1322" i="20"/>
  <c r="B1322" i="20"/>
  <c r="A1323" i="20"/>
  <c r="B1323" i="20"/>
  <c r="A1324" i="20"/>
  <c r="B1324" i="20"/>
  <c r="A1325" i="20"/>
  <c r="B1325" i="20"/>
  <c r="A1326" i="20"/>
  <c r="B1326" i="20"/>
  <c r="A1327" i="20"/>
  <c r="B1327" i="20"/>
  <c r="A1328" i="20"/>
  <c r="B1328" i="20"/>
  <c r="A1329" i="20"/>
  <c r="B1329" i="20"/>
  <c r="A1330" i="20"/>
  <c r="B1330" i="20"/>
  <c r="A1331" i="20"/>
  <c r="B1331" i="20"/>
  <c r="A1332" i="20"/>
  <c r="B1332" i="20"/>
  <c r="A1333" i="20"/>
  <c r="B1333" i="20"/>
  <c r="A1334" i="20"/>
  <c r="B1334" i="20"/>
  <c r="A1335" i="20"/>
  <c r="B1335" i="20"/>
  <c r="A1336" i="20"/>
  <c r="B1336" i="20"/>
  <c r="A1337" i="20"/>
  <c r="B1337" i="20"/>
  <c r="A1338" i="20"/>
  <c r="B1338" i="20"/>
  <c r="A1339" i="20"/>
  <c r="B1339" i="20"/>
  <c r="A1340" i="20"/>
  <c r="B1340" i="20"/>
  <c r="A1341" i="20"/>
  <c r="B1341" i="20"/>
  <c r="A1342" i="20"/>
  <c r="B1342" i="20"/>
  <c r="A1343" i="20"/>
  <c r="B1343" i="20"/>
  <c r="A1344" i="20"/>
  <c r="B1344" i="20"/>
  <c r="A1345" i="20"/>
  <c r="B1345" i="20"/>
  <c r="A1346" i="20"/>
  <c r="B1346" i="20"/>
  <c r="A1347" i="20"/>
  <c r="B1347" i="20"/>
  <c r="A1348" i="20"/>
  <c r="B1348" i="20"/>
  <c r="A1349" i="20"/>
  <c r="B1349" i="20"/>
  <c r="A1350" i="20"/>
  <c r="B1350" i="20"/>
  <c r="A1351" i="20"/>
  <c r="B1351" i="20"/>
  <c r="A1352" i="20"/>
  <c r="B1352" i="20"/>
  <c r="A1353" i="20"/>
  <c r="B1353" i="20"/>
  <c r="A1354" i="20"/>
  <c r="B1354" i="20"/>
  <c r="A1355" i="20"/>
  <c r="B1355" i="20"/>
  <c r="A1356" i="20"/>
  <c r="B1356" i="20"/>
  <c r="A1357" i="20"/>
  <c r="B1357" i="20"/>
  <c r="A1358" i="20"/>
  <c r="B1358" i="20"/>
  <c r="A1359" i="20"/>
  <c r="B1359" i="20"/>
  <c r="A1360" i="20"/>
  <c r="B1360" i="20"/>
  <c r="A1361" i="20"/>
  <c r="B1361" i="20"/>
  <c r="A1362" i="20"/>
  <c r="B1362" i="20"/>
  <c r="A1363" i="20"/>
  <c r="B1363" i="20"/>
  <c r="A1364" i="20"/>
  <c r="B1364" i="20"/>
  <c r="A1365" i="20"/>
  <c r="B1365" i="20"/>
  <c r="A1366" i="20"/>
  <c r="B1366" i="20"/>
  <c r="A1367" i="20"/>
  <c r="B1367" i="20"/>
  <c r="A1368" i="20"/>
  <c r="B1368" i="20"/>
  <c r="A1369" i="20"/>
  <c r="B1369" i="20"/>
  <c r="A1370" i="20"/>
  <c r="B1370" i="20"/>
  <c r="A1371" i="20"/>
  <c r="B1371" i="20"/>
  <c r="A1372" i="20"/>
  <c r="B1372" i="20"/>
  <c r="A1373" i="20"/>
  <c r="B1373" i="20"/>
  <c r="A1374" i="20"/>
  <c r="B1374" i="20"/>
  <c r="A1375" i="20"/>
  <c r="B1375" i="20"/>
  <c r="A1376" i="20"/>
  <c r="B1376" i="20"/>
  <c r="A1377" i="20"/>
  <c r="B1377" i="20"/>
  <c r="A1378" i="20"/>
  <c r="B1378" i="20"/>
  <c r="A1379" i="20"/>
  <c r="B1379" i="20"/>
  <c r="A1380" i="20"/>
  <c r="B1380" i="20"/>
  <c r="A1381" i="20"/>
  <c r="B1381" i="20"/>
  <c r="A1382" i="20"/>
  <c r="C1382" i="20" s="1"/>
  <c r="B1382" i="20"/>
  <c r="A1383" i="20"/>
  <c r="B1383" i="20"/>
  <c r="A1384" i="20"/>
  <c r="C1384" i="20" s="1"/>
  <c r="B1384" i="20"/>
  <c r="A1385" i="20"/>
  <c r="B1385" i="20"/>
  <c r="A1386" i="20"/>
  <c r="C1386" i="20" s="1"/>
  <c r="B1386" i="20"/>
  <c r="A1387" i="20"/>
  <c r="B1387" i="20"/>
  <c r="A1388" i="20"/>
  <c r="C1388" i="20" s="1"/>
  <c r="B1388" i="20"/>
  <c r="A1389" i="20"/>
  <c r="B1389" i="20"/>
  <c r="A1390" i="20"/>
  <c r="C1390" i="20" s="1"/>
  <c r="B1390" i="20"/>
  <c r="A1391" i="20"/>
  <c r="B1391" i="20"/>
  <c r="A1392" i="20"/>
  <c r="C1392" i="20" s="1"/>
  <c r="B1392" i="20"/>
  <c r="A1393" i="20"/>
  <c r="B1393" i="20"/>
  <c r="A1394" i="20"/>
  <c r="C1394" i="20" s="1"/>
  <c r="B1394" i="20"/>
  <c r="A1395" i="20"/>
  <c r="B1395" i="20"/>
  <c r="A1396" i="20"/>
  <c r="C1396" i="20" s="1"/>
  <c r="B1396" i="20"/>
  <c r="A1397" i="20"/>
  <c r="B1397" i="20"/>
  <c r="A1398" i="20"/>
  <c r="C1398" i="20" s="1"/>
  <c r="B1398" i="20"/>
  <c r="A1399" i="20"/>
  <c r="B1399" i="20"/>
  <c r="A1400" i="20"/>
  <c r="C1400" i="20" s="1"/>
  <c r="B1400" i="20"/>
  <c r="A1401" i="20"/>
  <c r="B1401" i="20"/>
  <c r="A1402" i="20"/>
  <c r="C1402" i="20" s="1"/>
  <c r="B1402" i="20"/>
  <c r="A1403" i="20"/>
  <c r="B1403" i="20"/>
  <c r="A1404" i="20"/>
  <c r="C1404" i="20" s="1"/>
  <c r="B1404" i="20"/>
  <c r="A1405" i="20"/>
  <c r="B1405" i="20"/>
  <c r="A1406" i="20"/>
  <c r="C1406" i="20" s="1"/>
  <c r="B1406" i="20"/>
  <c r="A1407" i="20"/>
  <c r="B1407" i="20"/>
  <c r="A1408" i="20"/>
  <c r="C1408" i="20" s="1"/>
  <c r="B1408" i="20"/>
  <c r="A1409" i="20"/>
  <c r="B1409" i="20"/>
  <c r="A1410" i="20"/>
  <c r="C1410" i="20" s="1"/>
  <c r="B1410" i="20"/>
  <c r="A1411" i="20"/>
  <c r="B1411" i="20"/>
  <c r="A1412" i="20"/>
  <c r="C1412" i="20" s="1"/>
  <c r="B1412" i="20"/>
  <c r="A1413" i="20"/>
  <c r="B1413" i="20"/>
  <c r="A1414" i="20"/>
  <c r="C1414" i="20" s="1"/>
  <c r="B1414" i="20"/>
  <c r="A1415" i="20"/>
  <c r="B1415" i="20"/>
  <c r="A1416" i="20"/>
  <c r="C1416" i="20" s="1"/>
  <c r="B1416" i="20"/>
  <c r="A1417" i="20"/>
  <c r="B1417" i="20"/>
  <c r="A1418" i="20"/>
  <c r="C1418" i="20" s="1"/>
  <c r="B1418" i="20"/>
  <c r="A1419" i="20"/>
  <c r="B1419" i="20"/>
  <c r="A1420" i="20"/>
  <c r="C1420" i="20" s="1"/>
  <c r="B1420" i="20"/>
  <c r="A1421" i="20"/>
  <c r="B1421" i="20"/>
  <c r="A1422" i="20"/>
  <c r="C1422" i="20" s="1"/>
  <c r="B1422" i="20"/>
  <c r="A1423" i="20"/>
  <c r="B1423" i="20"/>
  <c r="A1424" i="20"/>
  <c r="C1424" i="20" s="1"/>
  <c r="B1424" i="20"/>
  <c r="A1425" i="20"/>
  <c r="B1425" i="20"/>
  <c r="A1426" i="20"/>
  <c r="C1426" i="20" s="1"/>
  <c r="B1426" i="20"/>
  <c r="A1427" i="20"/>
  <c r="B1427" i="20"/>
  <c r="A1428" i="20"/>
  <c r="C1428" i="20" s="1"/>
  <c r="B1428" i="20"/>
  <c r="A1429" i="20"/>
  <c r="B1429" i="20"/>
  <c r="A1430" i="20"/>
  <c r="C1430" i="20" s="1"/>
  <c r="B1430" i="20"/>
  <c r="A1431" i="20"/>
  <c r="B1431" i="20"/>
  <c r="A1432" i="20"/>
  <c r="C1432" i="20" s="1"/>
  <c r="B1432" i="20"/>
  <c r="A1433" i="20"/>
  <c r="B1433" i="20"/>
  <c r="A1434" i="20"/>
  <c r="C1434" i="20" s="1"/>
  <c r="B1434" i="20"/>
  <c r="A1435" i="20"/>
  <c r="B1435" i="20"/>
  <c r="A1436" i="20"/>
  <c r="C1436" i="20" s="1"/>
  <c r="B1436" i="20"/>
  <c r="A1437" i="20"/>
  <c r="B1437" i="20"/>
  <c r="A1438" i="20"/>
  <c r="C1438" i="20" s="1"/>
  <c r="B1438" i="20"/>
  <c r="A1439" i="20"/>
  <c r="B1439" i="20"/>
  <c r="A1440" i="20"/>
  <c r="C1440" i="20" s="1"/>
  <c r="B1440" i="20"/>
  <c r="A1441" i="20"/>
  <c r="B1441" i="20"/>
  <c r="A1442" i="20"/>
  <c r="C1442" i="20" s="1"/>
  <c r="B1442" i="20"/>
  <c r="A1443" i="20"/>
  <c r="B1443" i="20"/>
  <c r="A1444" i="20"/>
  <c r="C1444" i="20" s="1"/>
  <c r="B1444" i="20"/>
  <c r="A1445" i="20"/>
  <c r="B1445" i="20"/>
  <c r="A1446" i="20"/>
  <c r="C1446" i="20" s="1"/>
  <c r="B1446" i="20"/>
  <c r="A1447" i="20"/>
  <c r="B1447" i="20"/>
  <c r="A1448" i="20"/>
  <c r="C1448" i="20" s="1"/>
  <c r="B1448" i="20"/>
  <c r="A1449" i="20"/>
  <c r="B1449" i="20"/>
  <c r="A1450" i="20"/>
  <c r="C1450" i="20" s="1"/>
  <c r="B1450" i="20"/>
  <c r="A1451" i="20"/>
  <c r="B1451" i="20"/>
  <c r="A1452" i="20"/>
  <c r="C1452" i="20" s="1"/>
  <c r="B1452" i="20"/>
  <c r="A1453" i="20"/>
  <c r="B1453" i="20"/>
  <c r="A1454" i="20"/>
  <c r="C1454" i="20" s="1"/>
  <c r="B1454" i="20"/>
  <c r="A1455" i="20"/>
  <c r="B1455" i="20"/>
  <c r="A1456" i="20"/>
  <c r="C1456" i="20" s="1"/>
  <c r="B1456" i="20"/>
  <c r="A1457" i="20"/>
  <c r="B1457" i="20"/>
  <c r="A1458" i="20"/>
  <c r="C1458" i="20" s="1"/>
  <c r="B1458" i="20"/>
  <c r="A1459" i="20"/>
  <c r="B1459" i="20"/>
  <c r="A1460" i="20"/>
  <c r="C1460" i="20" s="1"/>
  <c r="B1460" i="20"/>
  <c r="A1461" i="20"/>
  <c r="B1461" i="20"/>
  <c r="A1462" i="20"/>
  <c r="C1462" i="20" s="1"/>
  <c r="B1462" i="20"/>
  <c r="A1463" i="20"/>
  <c r="B1463" i="20"/>
  <c r="A1464" i="20"/>
  <c r="C1464" i="20" s="1"/>
  <c r="B1464" i="20"/>
  <c r="A1465" i="20"/>
  <c r="B1465" i="20"/>
  <c r="A1466" i="20"/>
  <c r="C1466" i="20" s="1"/>
  <c r="B1466" i="20"/>
  <c r="A1467" i="20"/>
  <c r="B1467" i="20"/>
  <c r="A1468" i="20"/>
  <c r="C1468" i="20" s="1"/>
  <c r="B1468" i="20"/>
  <c r="A1469" i="20"/>
  <c r="B1469" i="20"/>
  <c r="A1470" i="20"/>
  <c r="C1470" i="20" s="1"/>
  <c r="B1470" i="20"/>
  <c r="A1471" i="20"/>
  <c r="B1471" i="20"/>
  <c r="A1472" i="20"/>
  <c r="C1472" i="20" s="1"/>
  <c r="B1472" i="20"/>
  <c r="A1473" i="20"/>
  <c r="B1473" i="20"/>
  <c r="A1474" i="20"/>
  <c r="C1474" i="20" s="1"/>
  <c r="B1474" i="20"/>
  <c r="A1475" i="20"/>
  <c r="B1475" i="20"/>
  <c r="A1476" i="20"/>
  <c r="C1476" i="20" s="1"/>
  <c r="B1476" i="20"/>
  <c r="A1477" i="20"/>
  <c r="B1477" i="20"/>
  <c r="A1478" i="20"/>
  <c r="C1478" i="20" s="1"/>
  <c r="B1478" i="20"/>
  <c r="A1479" i="20"/>
  <c r="B1479" i="20"/>
  <c r="A1480" i="20"/>
  <c r="C1480" i="20" s="1"/>
  <c r="B1480" i="20"/>
  <c r="A1481" i="20"/>
  <c r="B1481" i="20"/>
  <c r="A1482" i="20"/>
  <c r="C1482" i="20" s="1"/>
  <c r="B1482" i="20"/>
  <c r="A1483" i="20"/>
  <c r="B1483" i="20"/>
  <c r="A1484" i="20"/>
  <c r="C1484" i="20" s="1"/>
  <c r="B1484" i="20"/>
  <c r="A1485" i="20"/>
  <c r="B1485" i="20"/>
  <c r="A1486" i="20"/>
  <c r="C1486" i="20" s="1"/>
  <c r="B1486" i="20"/>
  <c r="A1487" i="20"/>
  <c r="B1487" i="20"/>
  <c r="A1488" i="20"/>
  <c r="C1488" i="20" s="1"/>
  <c r="B1488" i="20"/>
  <c r="A1489" i="20"/>
  <c r="B1489" i="20"/>
  <c r="A1490" i="20"/>
  <c r="C1490" i="20" s="1"/>
  <c r="B1490" i="20"/>
  <c r="A1491" i="20"/>
  <c r="B1491" i="20"/>
  <c r="A1492" i="20"/>
  <c r="C1492" i="20" s="1"/>
  <c r="B1492" i="20"/>
  <c r="A1493" i="20"/>
  <c r="B1493" i="20"/>
  <c r="A1494" i="20"/>
  <c r="C1494" i="20" s="1"/>
  <c r="B1494" i="20"/>
  <c r="A1495" i="20"/>
  <c r="B1495" i="20"/>
  <c r="A1496" i="20"/>
  <c r="C1496" i="20" s="1"/>
  <c r="B1496" i="20"/>
  <c r="A1497" i="20"/>
  <c r="B1497" i="20"/>
  <c r="A1498" i="20"/>
  <c r="C1498" i="20" s="1"/>
  <c r="B1498" i="20"/>
  <c r="A1499" i="20"/>
  <c r="B1499" i="20"/>
  <c r="A1500" i="20"/>
  <c r="C1500" i="20" s="1"/>
  <c r="B1500" i="20"/>
  <c r="A1501" i="20"/>
  <c r="B1501" i="20"/>
  <c r="A1502" i="20"/>
  <c r="C1502" i="20" s="1"/>
  <c r="B1502" i="20"/>
  <c r="A1503" i="20"/>
  <c r="B1503" i="20"/>
  <c r="A1504" i="20"/>
  <c r="C1504" i="20" s="1"/>
  <c r="B1504" i="20"/>
  <c r="A1505" i="20"/>
  <c r="B1505" i="20"/>
  <c r="A1506" i="20"/>
  <c r="C1506" i="20" s="1"/>
  <c r="B1506" i="20"/>
  <c r="A1507" i="20"/>
  <c r="B1507" i="20"/>
  <c r="A1508" i="20"/>
  <c r="C1508" i="20" s="1"/>
  <c r="B1508" i="20"/>
  <c r="A1509" i="20"/>
  <c r="B1509" i="20"/>
  <c r="A1510" i="20"/>
  <c r="C1510" i="20" s="1"/>
  <c r="B1510" i="20"/>
  <c r="A1511" i="20"/>
  <c r="B1511" i="20"/>
  <c r="A1512" i="20"/>
  <c r="C1512" i="20" s="1"/>
  <c r="B1512" i="20"/>
  <c r="A1513" i="20"/>
  <c r="B1513" i="20"/>
  <c r="A1514" i="20"/>
  <c r="C1514" i="20" s="1"/>
  <c r="B1514" i="20"/>
  <c r="A1515" i="20"/>
  <c r="B1515" i="20"/>
  <c r="A1516" i="20"/>
  <c r="C1516" i="20" s="1"/>
  <c r="B1516" i="20"/>
  <c r="A1517" i="20"/>
  <c r="B1517" i="20"/>
  <c r="A1518" i="20"/>
  <c r="C1518" i="20" s="1"/>
  <c r="B1518" i="20"/>
  <c r="A1519" i="20"/>
  <c r="B1519" i="20"/>
  <c r="A1520" i="20"/>
  <c r="C1520" i="20" s="1"/>
  <c r="B1520" i="20"/>
  <c r="A1521" i="20"/>
  <c r="B1521" i="20"/>
  <c r="A1522" i="20"/>
  <c r="C1522" i="20" s="1"/>
  <c r="B1522" i="20"/>
  <c r="A1523" i="20"/>
  <c r="B1523" i="20"/>
  <c r="A1524" i="20"/>
  <c r="C1524" i="20" s="1"/>
  <c r="B1524" i="20"/>
  <c r="A1525" i="20"/>
  <c r="B1525" i="20"/>
  <c r="A1526" i="20"/>
  <c r="C1526" i="20" s="1"/>
  <c r="B1526" i="20"/>
  <c r="A1527" i="20"/>
  <c r="B1527" i="20"/>
  <c r="A1528" i="20"/>
  <c r="C1528" i="20" s="1"/>
  <c r="B1528" i="20"/>
  <c r="A1529" i="20"/>
  <c r="B1529" i="20"/>
  <c r="A1530" i="20"/>
  <c r="C1530" i="20" s="1"/>
  <c r="B1530" i="20"/>
  <c r="A1531" i="20"/>
  <c r="B1531" i="20"/>
  <c r="A1532" i="20"/>
  <c r="C1532" i="20" s="1"/>
  <c r="B1532" i="20"/>
  <c r="A1533" i="20"/>
  <c r="B1533" i="20"/>
  <c r="A1534" i="20"/>
  <c r="C1534" i="20" s="1"/>
  <c r="B1534" i="20"/>
  <c r="A1535" i="20"/>
  <c r="B1535" i="20"/>
  <c r="A1536" i="20"/>
  <c r="C1536" i="20" s="1"/>
  <c r="B1536" i="20"/>
  <c r="A1537" i="20"/>
  <c r="B1537" i="20"/>
  <c r="A1538" i="20"/>
  <c r="C1538" i="20" s="1"/>
  <c r="B1538" i="20"/>
  <c r="A1539" i="20"/>
  <c r="B1539" i="20"/>
  <c r="A1540" i="20"/>
  <c r="C1540" i="20" s="1"/>
  <c r="B1540" i="20"/>
  <c r="A1541" i="20"/>
  <c r="B1541" i="20"/>
  <c r="A1542" i="20"/>
  <c r="C1542" i="20" s="1"/>
  <c r="B1542" i="20"/>
  <c r="A1543" i="20"/>
  <c r="B1543" i="20"/>
  <c r="A1544" i="20"/>
  <c r="C1544" i="20" s="1"/>
  <c r="B1544" i="20"/>
  <c r="A1545" i="20"/>
  <c r="B1545" i="20"/>
  <c r="A1546" i="20"/>
  <c r="C1546" i="20" s="1"/>
  <c r="B1546" i="20"/>
  <c r="A1547" i="20"/>
  <c r="B1547" i="20"/>
  <c r="A1548" i="20"/>
  <c r="C1548" i="20" s="1"/>
  <c r="B1548" i="20"/>
  <c r="A1549" i="20"/>
  <c r="B1549" i="20"/>
  <c r="A1550" i="20"/>
  <c r="C1550" i="20" s="1"/>
  <c r="B1550" i="20"/>
  <c r="A1551" i="20"/>
  <c r="B1551" i="20"/>
  <c r="A1552" i="20"/>
  <c r="C1552" i="20" s="1"/>
  <c r="B1552" i="20"/>
  <c r="A1553" i="20"/>
  <c r="B1553" i="20"/>
  <c r="A1554" i="20"/>
  <c r="C1554" i="20" s="1"/>
  <c r="B1554" i="20"/>
  <c r="A1555" i="20"/>
  <c r="B1555" i="20"/>
  <c r="A1556" i="20"/>
  <c r="C1556" i="20" s="1"/>
  <c r="B1556" i="20"/>
  <c r="A1557" i="20"/>
  <c r="B1557" i="20"/>
  <c r="A1558" i="20"/>
  <c r="C1558" i="20" s="1"/>
  <c r="B1558" i="20"/>
  <c r="A1559" i="20"/>
  <c r="B1559" i="20"/>
  <c r="A1560" i="20"/>
  <c r="C1560" i="20" s="1"/>
  <c r="B1560" i="20"/>
  <c r="A1561" i="20"/>
  <c r="B1561" i="20"/>
  <c r="A1562" i="20"/>
  <c r="C1562" i="20" s="1"/>
  <c r="B1562" i="20"/>
  <c r="A1563" i="20"/>
  <c r="B1563" i="20"/>
  <c r="A1564" i="20"/>
  <c r="C1564" i="20" s="1"/>
  <c r="B1564" i="20"/>
  <c r="A1565" i="20"/>
  <c r="B1565" i="20"/>
  <c r="A1566" i="20"/>
  <c r="C1566" i="20" s="1"/>
  <c r="B1566" i="20"/>
  <c r="A1567" i="20"/>
  <c r="B1567" i="20"/>
  <c r="A1568" i="20"/>
  <c r="C1568" i="20" s="1"/>
  <c r="B1568" i="20"/>
  <c r="A1569" i="20"/>
  <c r="B1569" i="20"/>
  <c r="A1570" i="20"/>
  <c r="C1570" i="20" s="1"/>
  <c r="B1570" i="20"/>
  <c r="A1571" i="20"/>
  <c r="B1571" i="20"/>
  <c r="A1572" i="20"/>
  <c r="C1572" i="20" s="1"/>
  <c r="B1572" i="20"/>
  <c r="A1573" i="20"/>
  <c r="B1573" i="20"/>
  <c r="A1574" i="20"/>
  <c r="C1574" i="20" s="1"/>
  <c r="B1574" i="20"/>
  <c r="A1575" i="20"/>
  <c r="B1575" i="20"/>
  <c r="A1576" i="20"/>
  <c r="C1576" i="20" s="1"/>
  <c r="B1576" i="20"/>
  <c r="A1577" i="20"/>
  <c r="B1577" i="20"/>
  <c r="A1578" i="20"/>
  <c r="C1578" i="20" s="1"/>
  <c r="B1578" i="20"/>
  <c r="A1579" i="20"/>
  <c r="B1579" i="20"/>
  <c r="A1580" i="20"/>
  <c r="C1580" i="20" s="1"/>
  <c r="B1580" i="20"/>
  <c r="A1581" i="20"/>
  <c r="B1581" i="20"/>
  <c r="A1582" i="20"/>
  <c r="C1582" i="20" s="1"/>
  <c r="B1582" i="20"/>
  <c r="A1583" i="20"/>
  <c r="B1583" i="20"/>
  <c r="A1584" i="20"/>
  <c r="C1584" i="20" s="1"/>
  <c r="B1584" i="20"/>
  <c r="A1585" i="20"/>
  <c r="B1585" i="20"/>
  <c r="A1586" i="20"/>
  <c r="C1586" i="20" s="1"/>
  <c r="B1586" i="20"/>
  <c r="A1587" i="20"/>
  <c r="B1587" i="20"/>
  <c r="A1588" i="20"/>
  <c r="C1588" i="20" s="1"/>
  <c r="B1588" i="20"/>
  <c r="A1589" i="20"/>
  <c r="B1589" i="20"/>
  <c r="A1590" i="20"/>
  <c r="C1590" i="20" s="1"/>
  <c r="B1590" i="20"/>
  <c r="A1591" i="20"/>
  <c r="B1591" i="20"/>
  <c r="A1592" i="20"/>
  <c r="C1592" i="20" s="1"/>
  <c r="B1592" i="20"/>
  <c r="A1593" i="20"/>
  <c r="B1593" i="20"/>
  <c r="A1594" i="20"/>
  <c r="C1594" i="20" s="1"/>
  <c r="B1594" i="20"/>
  <c r="A1595" i="20"/>
  <c r="B1595" i="20"/>
  <c r="A1596" i="20"/>
  <c r="C1596" i="20" s="1"/>
  <c r="B1596" i="20"/>
  <c r="A1597" i="20"/>
  <c r="B1597" i="20"/>
  <c r="A1598" i="20"/>
  <c r="C1598" i="20" s="1"/>
  <c r="B1598" i="20"/>
  <c r="A1599" i="20"/>
  <c r="B1599" i="20"/>
  <c r="A1600" i="20"/>
  <c r="C1600" i="20" s="1"/>
  <c r="B1600" i="20"/>
  <c r="A1601" i="20"/>
  <c r="B1601" i="20"/>
  <c r="A1602" i="20"/>
  <c r="C1602" i="20" s="1"/>
  <c r="B1602" i="20"/>
  <c r="A1603" i="20"/>
  <c r="B1603" i="20"/>
  <c r="A1604" i="20"/>
  <c r="C1604" i="20" s="1"/>
  <c r="B1604" i="20"/>
  <c r="A1605" i="20"/>
  <c r="B1605" i="20"/>
  <c r="A1606" i="20"/>
  <c r="C1606" i="20" s="1"/>
  <c r="B1606" i="20"/>
  <c r="A1607" i="20"/>
  <c r="B1607" i="20"/>
  <c r="A1608" i="20"/>
  <c r="C1608" i="20" s="1"/>
  <c r="B1608" i="20"/>
  <c r="A1609" i="20"/>
  <c r="B1609" i="20"/>
  <c r="A1610" i="20"/>
  <c r="C1610" i="20" s="1"/>
  <c r="B1610" i="20"/>
  <c r="A1611" i="20"/>
  <c r="B1611" i="20"/>
  <c r="A1612" i="20"/>
  <c r="C1612" i="20" s="1"/>
  <c r="B1612" i="20"/>
  <c r="A1613" i="20"/>
  <c r="B1613" i="20"/>
  <c r="A1614" i="20"/>
  <c r="C1614" i="20" s="1"/>
  <c r="B1614" i="20"/>
  <c r="A1615" i="20"/>
  <c r="B1615" i="20"/>
  <c r="A1616" i="20"/>
  <c r="C1616" i="20" s="1"/>
  <c r="B1616" i="20"/>
  <c r="A1617" i="20"/>
  <c r="B1617" i="20"/>
  <c r="A1618" i="20"/>
  <c r="C1618" i="20" s="1"/>
  <c r="B1618" i="20"/>
  <c r="A1619" i="20"/>
  <c r="B1619" i="20"/>
  <c r="A1620" i="20"/>
  <c r="C1620" i="20" s="1"/>
  <c r="B1620" i="20"/>
  <c r="A1621" i="20"/>
  <c r="B1621" i="20"/>
  <c r="A1622" i="20"/>
  <c r="C1622" i="20" s="1"/>
  <c r="B1622" i="20"/>
  <c r="A1623" i="20"/>
  <c r="B1623" i="20"/>
  <c r="A1624" i="20"/>
  <c r="C1624" i="20" s="1"/>
  <c r="B1624" i="20"/>
  <c r="A1625" i="20"/>
  <c r="B1625" i="20"/>
  <c r="A1626" i="20"/>
  <c r="C1626" i="20" s="1"/>
  <c r="B1626" i="20"/>
  <c r="A1627" i="20"/>
  <c r="B1627" i="20"/>
  <c r="A1628" i="20"/>
  <c r="C1628" i="20" s="1"/>
  <c r="B1628" i="20"/>
  <c r="A1629" i="20"/>
  <c r="B1629" i="20"/>
  <c r="A1630" i="20"/>
  <c r="C1630" i="20" s="1"/>
  <c r="B1630" i="20"/>
  <c r="A1631" i="20"/>
  <c r="B1631" i="20"/>
  <c r="A1632" i="20"/>
  <c r="C1632" i="20" s="1"/>
  <c r="B1632" i="20"/>
  <c r="A1633" i="20"/>
  <c r="B1633" i="20"/>
  <c r="A1634" i="20"/>
  <c r="C1634" i="20" s="1"/>
  <c r="B1634" i="20"/>
  <c r="A1635" i="20"/>
  <c r="B1635" i="20"/>
  <c r="A1636" i="20"/>
  <c r="C1636" i="20" s="1"/>
  <c r="B1636" i="20"/>
  <c r="A1637" i="20"/>
  <c r="B1637" i="20"/>
  <c r="A1638" i="20"/>
  <c r="C1638" i="20" s="1"/>
  <c r="B1638" i="20"/>
  <c r="A1639" i="20"/>
  <c r="B1639" i="20"/>
  <c r="A1640" i="20"/>
  <c r="C1640" i="20" s="1"/>
  <c r="B1640" i="20"/>
  <c r="A1641" i="20"/>
  <c r="B1641" i="20"/>
  <c r="A1642" i="20"/>
  <c r="C1642" i="20" s="1"/>
  <c r="B1642" i="20"/>
  <c r="A1643" i="20"/>
  <c r="B1643" i="20"/>
  <c r="A1644" i="20"/>
  <c r="C1644" i="20" s="1"/>
  <c r="B1644" i="20"/>
  <c r="A1645" i="20"/>
  <c r="B1645" i="20"/>
  <c r="A1646" i="20"/>
  <c r="C1646" i="20" s="1"/>
  <c r="B1646" i="20"/>
  <c r="A1647" i="20"/>
  <c r="B1647" i="20"/>
  <c r="A1648" i="20"/>
  <c r="C1648" i="20" s="1"/>
  <c r="B1648" i="20"/>
  <c r="A1649" i="20"/>
  <c r="B1649" i="20"/>
  <c r="A1650" i="20"/>
  <c r="C1650" i="20" s="1"/>
  <c r="B1650" i="20"/>
  <c r="A1651" i="20"/>
  <c r="B1651" i="20"/>
  <c r="A1652" i="20"/>
  <c r="C1652" i="20" s="1"/>
  <c r="B1652" i="20"/>
  <c r="A1653" i="20"/>
  <c r="B1653" i="20"/>
  <c r="A1654" i="20"/>
  <c r="C1654" i="20" s="1"/>
  <c r="B1654" i="20"/>
  <c r="A1655" i="20"/>
  <c r="B1655" i="20"/>
  <c r="A1656" i="20"/>
  <c r="C1656" i="20" s="1"/>
  <c r="B1656" i="20"/>
  <c r="A1657" i="20"/>
  <c r="B1657" i="20"/>
  <c r="A1658" i="20"/>
  <c r="C1658" i="20" s="1"/>
  <c r="B1658" i="20"/>
  <c r="A1659" i="20"/>
  <c r="B1659" i="20"/>
  <c r="A1660" i="20"/>
  <c r="C1660" i="20" s="1"/>
  <c r="B1660" i="20"/>
  <c r="A1661" i="20"/>
  <c r="B1661" i="20"/>
  <c r="A1662" i="20"/>
  <c r="C1662" i="20" s="1"/>
  <c r="B1662" i="20"/>
  <c r="A1663" i="20"/>
  <c r="B1663" i="20"/>
  <c r="A1664" i="20"/>
  <c r="C1664" i="20" s="1"/>
  <c r="B1664" i="20"/>
  <c r="A1665" i="20"/>
  <c r="B1665" i="20"/>
  <c r="A1666" i="20"/>
  <c r="C1666" i="20" s="1"/>
  <c r="B1666" i="20"/>
  <c r="A1667" i="20"/>
  <c r="B1667" i="20"/>
  <c r="A1668" i="20"/>
  <c r="C1668" i="20" s="1"/>
  <c r="B1668" i="20"/>
  <c r="A1669" i="20"/>
  <c r="B1669" i="20"/>
  <c r="A1670" i="20"/>
  <c r="C1670" i="20" s="1"/>
  <c r="B1670" i="20"/>
  <c r="A1671" i="20"/>
  <c r="B1671" i="20"/>
  <c r="A1672" i="20"/>
  <c r="C1672" i="20" s="1"/>
  <c r="B1672" i="20"/>
  <c r="A1673" i="20"/>
  <c r="B1673" i="20"/>
  <c r="A1674" i="20"/>
  <c r="C1674" i="20" s="1"/>
  <c r="B1674" i="20"/>
  <c r="A1675" i="20"/>
  <c r="B1675" i="20"/>
  <c r="A1676" i="20"/>
  <c r="C1676" i="20" s="1"/>
  <c r="B1676" i="20"/>
  <c r="A1677" i="20"/>
  <c r="B1677" i="20"/>
  <c r="A1678" i="20"/>
  <c r="C1678" i="20" s="1"/>
  <c r="B1678" i="20"/>
  <c r="A1679" i="20"/>
  <c r="B1679" i="20"/>
  <c r="A1680" i="20"/>
  <c r="C1680" i="20" s="1"/>
  <c r="B1680" i="20"/>
  <c r="A1681" i="20"/>
  <c r="B1681" i="20"/>
  <c r="A1682" i="20"/>
  <c r="C1682" i="20" s="1"/>
  <c r="B1682" i="20"/>
  <c r="A1683" i="20"/>
  <c r="B1683" i="20"/>
  <c r="A1684" i="20"/>
  <c r="C1684" i="20" s="1"/>
  <c r="B1684" i="20"/>
  <c r="A1685" i="20"/>
  <c r="B1685" i="20"/>
  <c r="A1686" i="20"/>
  <c r="C1686" i="20" s="1"/>
  <c r="B1686" i="20"/>
  <c r="A1687" i="20"/>
  <c r="B1687" i="20"/>
  <c r="A1688" i="20"/>
  <c r="C1688" i="20" s="1"/>
  <c r="B1688" i="20"/>
  <c r="A1689" i="20"/>
  <c r="B1689" i="20"/>
  <c r="A1690" i="20"/>
  <c r="C1690" i="20" s="1"/>
  <c r="B1690" i="20"/>
  <c r="A1691" i="20"/>
  <c r="B1691" i="20"/>
  <c r="A1692" i="20"/>
  <c r="C1692" i="20" s="1"/>
  <c r="B1692" i="20"/>
  <c r="A1693" i="20"/>
  <c r="B1693" i="20"/>
  <c r="A1694" i="20"/>
  <c r="C1694" i="20" s="1"/>
  <c r="B1694" i="20"/>
  <c r="A1695" i="20"/>
  <c r="B1695" i="20"/>
  <c r="A1696" i="20"/>
  <c r="C1696" i="20" s="1"/>
  <c r="B1696" i="20"/>
  <c r="A1697" i="20"/>
  <c r="B1697" i="20"/>
  <c r="A1698" i="20"/>
  <c r="C1698" i="20" s="1"/>
  <c r="B1698" i="20"/>
  <c r="A1699" i="20"/>
  <c r="B1699" i="20"/>
  <c r="A1700" i="20"/>
  <c r="C1700" i="20" s="1"/>
  <c r="B1700" i="20"/>
  <c r="A1701" i="20"/>
  <c r="B1701" i="20"/>
  <c r="A1702" i="20"/>
  <c r="C1702" i="20" s="1"/>
  <c r="B1702" i="20"/>
  <c r="A1703" i="20"/>
  <c r="B1703" i="20"/>
  <c r="A1704" i="20"/>
  <c r="C1704" i="20" s="1"/>
  <c r="B1704" i="20"/>
  <c r="A1705" i="20"/>
  <c r="B1705" i="20"/>
  <c r="A1706" i="20"/>
  <c r="C1706" i="20" s="1"/>
  <c r="B1706" i="20"/>
  <c r="A1707" i="20"/>
  <c r="B1707" i="20"/>
  <c r="A1708" i="20"/>
  <c r="C1708" i="20" s="1"/>
  <c r="B1708" i="20"/>
  <c r="A1709" i="20"/>
  <c r="B1709" i="20"/>
  <c r="A1710" i="20"/>
  <c r="C1710" i="20" s="1"/>
  <c r="B1710" i="20"/>
  <c r="A1711" i="20"/>
  <c r="B1711" i="20"/>
  <c r="A1712" i="20"/>
  <c r="C1712" i="20" s="1"/>
  <c r="B1712" i="20"/>
  <c r="A1713" i="20"/>
  <c r="B1713" i="20"/>
  <c r="A1714" i="20"/>
  <c r="C1714" i="20" s="1"/>
  <c r="B1714" i="20"/>
  <c r="A1715" i="20"/>
  <c r="B1715" i="20"/>
  <c r="A1716" i="20"/>
  <c r="C1716" i="20" s="1"/>
  <c r="B1716" i="20"/>
  <c r="A1717" i="20"/>
  <c r="B1717" i="20"/>
  <c r="A1718" i="20"/>
  <c r="C1718" i="20" s="1"/>
  <c r="B1718" i="20"/>
  <c r="A1719" i="20"/>
  <c r="B1719" i="20"/>
  <c r="A1720" i="20"/>
  <c r="C1720" i="20" s="1"/>
  <c r="B1720" i="20"/>
  <c r="A1721" i="20"/>
  <c r="B1721" i="20"/>
  <c r="A1722" i="20"/>
  <c r="C1722" i="20" s="1"/>
  <c r="B1722" i="20"/>
  <c r="A1723" i="20"/>
  <c r="B1723" i="20"/>
  <c r="A1724" i="20"/>
  <c r="C1724" i="20" s="1"/>
  <c r="B1724" i="20"/>
  <c r="A1725" i="20"/>
  <c r="B1725" i="20"/>
  <c r="A1726" i="20"/>
  <c r="C1726" i="20" s="1"/>
  <c r="B1726" i="20"/>
  <c r="A1727" i="20"/>
  <c r="B1727" i="20"/>
  <c r="A1728" i="20"/>
  <c r="C1728" i="20" s="1"/>
  <c r="B1728" i="20"/>
  <c r="A1729" i="20"/>
  <c r="B1729" i="20"/>
  <c r="A1730" i="20"/>
  <c r="C1730" i="20" s="1"/>
  <c r="B1730" i="20"/>
  <c r="A1731" i="20"/>
  <c r="B1731" i="20"/>
  <c r="A1732" i="20"/>
  <c r="C1732" i="20" s="1"/>
  <c r="B1732" i="20"/>
  <c r="A1733" i="20"/>
  <c r="B1733" i="20"/>
  <c r="A1734" i="20"/>
  <c r="C1734" i="20" s="1"/>
  <c r="B1734" i="20"/>
  <c r="A1735" i="20"/>
  <c r="B1735" i="20"/>
  <c r="A1736" i="20"/>
  <c r="C1736" i="20" s="1"/>
  <c r="B1736" i="20"/>
  <c r="A1737" i="20"/>
  <c r="B1737" i="20"/>
  <c r="A1738" i="20"/>
  <c r="C1738" i="20" s="1"/>
  <c r="B1738" i="20"/>
  <c r="A1739" i="20"/>
  <c r="B1739" i="20"/>
  <c r="A1740" i="20"/>
  <c r="C1740" i="20" s="1"/>
  <c r="B1740" i="20"/>
  <c r="A1741" i="20"/>
  <c r="B1741" i="20"/>
  <c r="A1742" i="20"/>
  <c r="C1742" i="20" s="1"/>
  <c r="B1742" i="20"/>
  <c r="A1743" i="20"/>
  <c r="B1743" i="20"/>
  <c r="A1744" i="20"/>
  <c r="C1744" i="20" s="1"/>
  <c r="B1744" i="20"/>
  <c r="A1745" i="20"/>
  <c r="B1745" i="20"/>
  <c r="A1746" i="20"/>
  <c r="C1746" i="20" s="1"/>
  <c r="B1746" i="20"/>
  <c r="A1747" i="20"/>
  <c r="B1747" i="20"/>
  <c r="A1748" i="20"/>
  <c r="C1748" i="20" s="1"/>
  <c r="B1748" i="20"/>
  <c r="A1749" i="20"/>
  <c r="B1749" i="20"/>
  <c r="A1750" i="20"/>
  <c r="C1750" i="20" s="1"/>
  <c r="B1750" i="20"/>
  <c r="A1751" i="20"/>
  <c r="B1751" i="20"/>
  <c r="A1752" i="20"/>
  <c r="C1752" i="20" s="1"/>
  <c r="B1752" i="20"/>
  <c r="A1753" i="20"/>
  <c r="B1753" i="20"/>
  <c r="A1754" i="20"/>
  <c r="C1754" i="20" s="1"/>
  <c r="B1754" i="20"/>
  <c r="A1755" i="20"/>
  <c r="B1755" i="20"/>
  <c r="A1756" i="20"/>
  <c r="C1756" i="20" s="1"/>
  <c r="B1756" i="20"/>
  <c r="A1757" i="20"/>
  <c r="B1757" i="20"/>
  <c r="A1758" i="20"/>
  <c r="C1758" i="20" s="1"/>
  <c r="B1758" i="20"/>
  <c r="A1759" i="20"/>
  <c r="B1759" i="20"/>
  <c r="A1760" i="20"/>
  <c r="C1760" i="20" s="1"/>
  <c r="B1760" i="20"/>
  <c r="A1761" i="20"/>
  <c r="B1761" i="20"/>
  <c r="A1762" i="20"/>
  <c r="C1762" i="20" s="1"/>
  <c r="B1762" i="20"/>
  <c r="A1763" i="20"/>
  <c r="B1763" i="20"/>
  <c r="A1764" i="20"/>
  <c r="C1764" i="20" s="1"/>
  <c r="B1764" i="20"/>
  <c r="A1765" i="20"/>
  <c r="B1765" i="20"/>
  <c r="A1766" i="20"/>
  <c r="C1766" i="20" s="1"/>
  <c r="B1766" i="20"/>
  <c r="A1767" i="20"/>
  <c r="B1767" i="20"/>
  <c r="A1768" i="20"/>
  <c r="C1768" i="20" s="1"/>
  <c r="B1768" i="20"/>
  <c r="A1769" i="20"/>
  <c r="B1769" i="20"/>
  <c r="A1770" i="20"/>
  <c r="C1770" i="20" s="1"/>
  <c r="B1770" i="20"/>
  <c r="A1771" i="20"/>
  <c r="B1771" i="20"/>
  <c r="A1772" i="20"/>
  <c r="C1772" i="20" s="1"/>
  <c r="B1772" i="20"/>
  <c r="A1773" i="20"/>
  <c r="B1773" i="20"/>
  <c r="A1774" i="20"/>
  <c r="C1774" i="20" s="1"/>
  <c r="B1774" i="20"/>
  <c r="A1775" i="20"/>
  <c r="B1775" i="20"/>
  <c r="A1776" i="20"/>
  <c r="C1776" i="20" s="1"/>
  <c r="B1776" i="20"/>
  <c r="A1777" i="20"/>
  <c r="B1777" i="20"/>
  <c r="A1778" i="20"/>
  <c r="C1778" i="20" s="1"/>
  <c r="B1778" i="20"/>
  <c r="A1779" i="20"/>
  <c r="B1779" i="20"/>
  <c r="A1780" i="20"/>
  <c r="C1780" i="20" s="1"/>
  <c r="B1780" i="20"/>
  <c r="A1781" i="20"/>
  <c r="B1781" i="20"/>
  <c r="A1782" i="20"/>
  <c r="C1782" i="20" s="1"/>
  <c r="B1782" i="20"/>
  <c r="A1783" i="20"/>
  <c r="B1783" i="20"/>
  <c r="A1784" i="20"/>
  <c r="C1784" i="20" s="1"/>
  <c r="B1784" i="20"/>
  <c r="A1785" i="20"/>
  <c r="B1785" i="20"/>
  <c r="A1786" i="20"/>
  <c r="C1786" i="20" s="1"/>
  <c r="B1786" i="20"/>
  <c r="A1787" i="20"/>
  <c r="B1787" i="20"/>
  <c r="A1788" i="20"/>
  <c r="C1788" i="20" s="1"/>
  <c r="B1788" i="20"/>
  <c r="A1789" i="20"/>
  <c r="B1789" i="20"/>
  <c r="A1790" i="20"/>
  <c r="C1790" i="20" s="1"/>
  <c r="B1790" i="20"/>
  <c r="A1791" i="20"/>
  <c r="B1791" i="20"/>
  <c r="A1792" i="20"/>
  <c r="C1792" i="20" s="1"/>
  <c r="B1792" i="20"/>
  <c r="A1793" i="20"/>
  <c r="B1793" i="20"/>
  <c r="A1794" i="20"/>
  <c r="C1794" i="20" s="1"/>
  <c r="B1794" i="20"/>
  <c r="A1795" i="20"/>
  <c r="B1795" i="20"/>
  <c r="A1796" i="20"/>
  <c r="C1796" i="20" s="1"/>
  <c r="B1796" i="20"/>
  <c r="A1797" i="20"/>
  <c r="B1797" i="20"/>
  <c r="A1798" i="20"/>
  <c r="C1798" i="20" s="1"/>
  <c r="B1798" i="20"/>
  <c r="A1799" i="20"/>
  <c r="B1799" i="20"/>
  <c r="A1800" i="20"/>
  <c r="C1800" i="20" s="1"/>
  <c r="B1800" i="20"/>
  <c r="A1801" i="20"/>
  <c r="B1801" i="20"/>
  <c r="A1802" i="20"/>
  <c r="C1802" i="20" s="1"/>
  <c r="B1802" i="20"/>
  <c r="A1803" i="20"/>
  <c r="B1803" i="20"/>
  <c r="A1804" i="20"/>
  <c r="C1804" i="20" s="1"/>
  <c r="B1804" i="20"/>
  <c r="A1805" i="20"/>
  <c r="B1805" i="20"/>
  <c r="A1806" i="20"/>
  <c r="C1806" i="20" s="1"/>
  <c r="B1806" i="20"/>
  <c r="A1807" i="20"/>
  <c r="B1807" i="20"/>
  <c r="A1808" i="20"/>
  <c r="C1808" i="20" s="1"/>
  <c r="B1808" i="20"/>
  <c r="A1809" i="20"/>
  <c r="B1809" i="20"/>
  <c r="A1810" i="20"/>
  <c r="C1810" i="20" s="1"/>
  <c r="B1810" i="20"/>
  <c r="A1811" i="20"/>
  <c r="B1811" i="20"/>
  <c r="A1812" i="20"/>
  <c r="C1812" i="20" s="1"/>
  <c r="B1812" i="20"/>
  <c r="A1813" i="20"/>
  <c r="B1813" i="20"/>
  <c r="A1814" i="20"/>
  <c r="C1814" i="20" s="1"/>
  <c r="B1814" i="20"/>
  <c r="A1815" i="20"/>
  <c r="B1815" i="20"/>
  <c r="A1816" i="20"/>
  <c r="C1816" i="20" s="1"/>
  <c r="B1816" i="20"/>
  <c r="A1817" i="20"/>
  <c r="B1817" i="20"/>
  <c r="A1818" i="20"/>
  <c r="C1818" i="20" s="1"/>
  <c r="B1818" i="20"/>
  <c r="A1819" i="20"/>
  <c r="B1819" i="20"/>
  <c r="A1820" i="20"/>
  <c r="C1820" i="20" s="1"/>
  <c r="B1820" i="20"/>
  <c r="A1821" i="20"/>
  <c r="B1821" i="20"/>
  <c r="A1822" i="20"/>
  <c r="C1822" i="20" s="1"/>
  <c r="B1822" i="20"/>
  <c r="A1823" i="20"/>
  <c r="B1823" i="20"/>
  <c r="A1824" i="20"/>
  <c r="C1824" i="20" s="1"/>
  <c r="B1824" i="20"/>
  <c r="A1825" i="20"/>
  <c r="B1825" i="20"/>
  <c r="A1826" i="20"/>
  <c r="C1826" i="20" s="1"/>
  <c r="B1826" i="20"/>
  <c r="A1827" i="20"/>
  <c r="B1827" i="20"/>
  <c r="A1828" i="20"/>
  <c r="C1828" i="20" s="1"/>
  <c r="B1828" i="20"/>
  <c r="A1829" i="20"/>
  <c r="B1829" i="20"/>
  <c r="A1830" i="20"/>
  <c r="C1830" i="20" s="1"/>
  <c r="B1830" i="20"/>
  <c r="A1831" i="20"/>
  <c r="B1831" i="20"/>
  <c r="A1832" i="20"/>
  <c r="C1832" i="20" s="1"/>
  <c r="B1832" i="20"/>
  <c r="A1833" i="20"/>
  <c r="B1833" i="20"/>
  <c r="A1834" i="20"/>
  <c r="C1834" i="20" s="1"/>
  <c r="B1834" i="20"/>
  <c r="A1835" i="20"/>
  <c r="B1835" i="20"/>
  <c r="A1836" i="20"/>
  <c r="C1836" i="20" s="1"/>
  <c r="B1836" i="20"/>
  <c r="A1837" i="20"/>
  <c r="B1837" i="20"/>
  <c r="A1838" i="20"/>
  <c r="C1838" i="20" s="1"/>
  <c r="B1838" i="20"/>
  <c r="A1839" i="20"/>
  <c r="B1839" i="20"/>
  <c r="A1840" i="20"/>
  <c r="C1840" i="20" s="1"/>
  <c r="B1840" i="20"/>
  <c r="A1841" i="20"/>
  <c r="B1841" i="20"/>
  <c r="A1842" i="20"/>
  <c r="C1842" i="20" s="1"/>
  <c r="B1842" i="20"/>
  <c r="A1843" i="20"/>
  <c r="B1843" i="20"/>
  <c r="A1844" i="20"/>
  <c r="C1844" i="20" s="1"/>
  <c r="B1844" i="20"/>
  <c r="A1845" i="20"/>
  <c r="B1845" i="20"/>
  <c r="A1846" i="20"/>
  <c r="C1846" i="20" s="1"/>
  <c r="B1846" i="20"/>
  <c r="A1847" i="20"/>
  <c r="B1847" i="20"/>
  <c r="A1848" i="20"/>
  <c r="C1848" i="20" s="1"/>
  <c r="B1848" i="20"/>
  <c r="A1849" i="20"/>
  <c r="B1849" i="20"/>
  <c r="A1850" i="20"/>
  <c r="C1850" i="20" s="1"/>
  <c r="B1850" i="20"/>
  <c r="A1851" i="20"/>
  <c r="B1851" i="20"/>
  <c r="A1852" i="20"/>
  <c r="C1852" i="20" s="1"/>
  <c r="B1852" i="20"/>
  <c r="A1853" i="20"/>
  <c r="B1853" i="20"/>
  <c r="A1854" i="20"/>
  <c r="C1854" i="20" s="1"/>
  <c r="B1854" i="20"/>
  <c r="A1855" i="20"/>
  <c r="B1855" i="20"/>
  <c r="A1856" i="20"/>
  <c r="C1856" i="20" s="1"/>
  <c r="B1856" i="20"/>
  <c r="A1857" i="20"/>
  <c r="B1857" i="20"/>
  <c r="A1858" i="20"/>
  <c r="C1858" i="20" s="1"/>
  <c r="B1858" i="20"/>
  <c r="A1859" i="20"/>
  <c r="B1859" i="20"/>
  <c r="A1860" i="20"/>
  <c r="C1860" i="20" s="1"/>
  <c r="B1860" i="20"/>
  <c r="A1861" i="20"/>
  <c r="B1861" i="20"/>
  <c r="A1862" i="20"/>
  <c r="C1862" i="20" s="1"/>
  <c r="B1862" i="20"/>
  <c r="A1863" i="20"/>
  <c r="B1863" i="20"/>
  <c r="A1864" i="20"/>
  <c r="C1864" i="20" s="1"/>
  <c r="B1864" i="20"/>
  <c r="A1865" i="20"/>
  <c r="B1865" i="20"/>
  <c r="A1866" i="20"/>
  <c r="C1866" i="20" s="1"/>
  <c r="B1866" i="20"/>
  <c r="A1867" i="20"/>
  <c r="B1867" i="20"/>
  <c r="A1868" i="20"/>
  <c r="C1868" i="20" s="1"/>
  <c r="B1868" i="20"/>
  <c r="A1869" i="20"/>
  <c r="B1869" i="20"/>
  <c r="A1870" i="20"/>
  <c r="C1870" i="20" s="1"/>
  <c r="B1870" i="20"/>
  <c r="A1871" i="20"/>
  <c r="B1871" i="20"/>
  <c r="A1872" i="20"/>
  <c r="C1872" i="20" s="1"/>
  <c r="B1872" i="20"/>
  <c r="A1873" i="20"/>
  <c r="B1873" i="20"/>
  <c r="A1874" i="20"/>
  <c r="C1874" i="20" s="1"/>
  <c r="B1874" i="20"/>
  <c r="A1875" i="20"/>
  <c r="B1875" i="20"/>
  <c r="A1876" i="20"/>
  <c r="C1876" i="20" s="1"/>
  <c r="B1876" i="20"/>
  <c r="A1877" i="20"/>
  <c r="B1877" i="20"/>
  <c r="A1878" i="20"/>
  <c r="C1878" i="20" s="1"/>
  <c r="B1878" i="20"/>
  <c r="A1879" i="20"/>
  <c r="B1879" i="20"/>
  <c r="A1880" i="20"/>
  <c r="C1880" i="20" s="1"/>
  <c r="B1880" i="20"/>
  <c r="A1881" i="20"/>
  <c r="B1881" i="20"/>
  <c r="A1882" i="20"/>
  <c r="C1882" i="20" s="1"/>
  <c r="B1882" i="20"/>
  <c r="A1883" i="20"/>
  <c r="B1883" i="20"/>
  <c r="A1884" i="20"/>
  <c r="C1884" i="20" s="1"/>
  <c r="B1884" i="20"/>
  <c r="A1885" i="20"/>
  <c r="B1885" i="20"/>
  <c r="A1886" i="20"/>
  <c r="C1886" i="20" s="1"/>
  <c r="B1886" i="20"/>
  <c r="A1887" i="20"/>
  <c r="B1887" i="20"/>
  <c r="A1888" i="20"/>
  <c r="C1888" i="20" s="1"/>
  <c r="B1888" i="20"/>
  <c r="A1889" i="20"/>
  <c r="B1889" i="20"/>
  <c r="A1890" i="20"/>
  <c r="C1890" i="20" s="1"/>
  <c r="B1890" i="20"/>
  <c r="A1891" i="20"/>
  <c r="B1891" i="20"/>
  <c r="A1892" i="20"/>
  <c r="C1892" i="20" s="1"/>
  <c r="B1892" i="20"/>
  <c r="A1893" i="20"/>
  <c r="B1893" i="20"/>
  <c r="A1894" i="20"/>
  <c r="C1894" i="20" s="1"/>
  <c r="B1894" i="20"/>
  <c r="A1895" i="20"/>
  <c r="B1895" i="20"/>
  <c r="A1896" i="20"/>
  <c r="C1896" i="20" s="1"/>
  <c r="B1896" i="20"/>
  <c r="A1897" i="20"/>
  <c r="B1897" i="20"/>
  <c r="A1898" i="20"/>
  <c r="C1898" i="20" s="1"/>
  <c r="B1898" i="20"/>
  <c r="A1899" i="20"/>
  <c r="B1899" i="20"/>
  <c r="A1900" i="20"/>
  <c r="C1900" i="20" s="1"/>
  <c r="B1900" i="20"/>
  <c r="A1901" i="20"/>
  <c r="B1901" i="20"/>
  <c r="A1902" i="20"/>
  <c r="C1902" i="20" s="1"/>
  <c r="B1902" i="20"/>
  <c r="A1903" i="20"/>
  <c r="B1903" i="20"/>
  <c r="A1904" i="20"/>
  <c r="C1904" i="20" s="1"/>
  <c r="B1904" i="20"/>
  <c r="A1905" i="20"/>
  <c r="B1905" i="20"/>
  <c r="A1906" i="20"/>
  <c r="C1906" i="20" s="1"/>
  <c r="B1906" i="20"/>
  <c r="A1907" i="20"/>
  <c r="B1907" i="20"/>
  <c r="A1908" i="20"/>
  <c r="C1908" i="20" s="1"/>
  <c r="B1908" i="20"/>
  <c r="A1909" i="20"/>
  <c r="B1909" i="20"/>
  <c r="A1910" i="20"/>
  <c r="C1910" i="20" s="1"/>
  <c r="B1910" i="20"/>
  <c r="A1911" i="20"/>
  <c r="B1911" i="20"/>
  <c r="A1912" i="20"/>
  <c r="C1912" i="20" s="1"/>
  <c r="B1912" i="20"/>
  <c r="A1913" i="20"/>
  <c r="B1913" i="20"/>
  <c r="A1914" i="20"/>
  <c r="C1914" i="20" s="1"/>
  <c r="B1914" i="20"/>
  <c r="A1915" i="20"/>
  <c r="B1915" i="20"/>
  <c r="A1916" i="20"/>
  <c r="C1916" i="20" s="1"/>
  <c r="B1916" i="20"/>
  <c r="A1917" i="20"/>
  <c r="B1917" i="20"/>
  <c r="A1918" i="20"/>
  <c r="C1918" i="20" s="1"/>
  <c r="B1918" i="20"/>
  <c r="A1919" i="20"/>
  <c r="B1919" i="20"/>
  <c r="A1920" i="20"/>
  <c r="C1920" i="20" s="1"/>
  <c r="B1920" i="20"/>
  <c r="A1921" i="20"/>
  <c r="B1921" i="20"/>
  <c r="A1922" i="20"/>
  <c r="C1922" i="20" s="1"/>
  <c r="B1922" i="20"/>
  <c r="A1923" i="20"/>
  <c r="B1923" i="20"/>
  <c r="A1924" i="20"/>
  <c r="C1924" i="20" s="1"/>
  <c r="B1924" i="20"/>
  <c r="A1925" i="20"/>
  <c r="B1925" i="20"/>
  <c r="A1926" i="20"/>
  <c r="C1926" i="20" s="1"/>
  <c r="B1926" i="20"/>
  <c r="A1927" i="20"/>
  <c r="B1927" i="20"/>
  <c r="A1928" i="20"/>
  <c r="C1928" i="20" s="1"/>
  <c r="B1928" i="20"/>
  <c r="A1929" i="20"/>
  <c r="B1929" i="20"/>
  <c r="A1930" i="20"/>
  <c r="C1930" i="20" s="1"/>
  <c r="B1930" i="20"/>
  <c r="A1931" i="20"/>
  <c r="B1931" i="20"/>
  <c r="A1932" i="20"/>
  <c r="C1932" i="20" s="1"/>
  <c r="B1932" i="20"/>
  <c r="A1933" i="20"/>
  <c r="B1933" i="20"/>
  <c r="A1934" i="20"/>
  <c r="C1934" i="20" s="1"/>
  <c r="B1934" i="20"/>
  <c r="A1935" i="20"/>
  <c r="B1935" i="20"/>
  <c r="A1936" i="20"/>
  <c r="C1936" i="20" s="1"/>
  <c r="B1936" i="20"/>
  <c r="A1937" i="20"/>
  <c r="B1937" i="20"/>
  <c r="A1938" i="20"/>
  <c r="C1938" i="20" s="1"/>
  <c r="B1938" i="20"/>
  <c r="A1939" i="20"/>
  <c r="B1939" i="20"/>
  <c r="A1940" i="20"/>
  <c r="C1940" i="20" s="1"/>
  <c r="B1940" i="20"/>
  <c r="A1941" i="20"/>
  <c r="B1941" i="20"/>
  <c r="A1942" i="20"/>
  <c r="C1942" i="20" s="1"/>
  <c r="B1942" i="20"/>
  <c r="A1943" i="20"/>
  <c r="B1943" i="20"/>
  <c r="A1944" i="20"/>
  <c r="C1944" i="20" s="1"/>
  <c r="B1944" i="20"/>
  <c r="A1945" i="20"/>
  <c r="B1945" i="20"/>
  <c r="A1946" i="20"/>
  <c r="C1946" i="20" s="1"/>
  <c r="B1946" i="20"/>
  <c r="A1947" i="20"/>
  <c r="B1947" i="20"/>
  <c r="A1948" i="20"/>
  <c r="C1948" i="20" s="1"/>
  <c r="B1948" i="20"/>
  <c r="A1949" i="20"/>
  <c r="B1949" i="20"/>
  <c r="A1950" i="20"/>
  <c r="C1950" i="20" s="1"/>
  <c r="B1950" i="20"/>
  <c r="A1951" i="20"/>
  <c r="B1951" i="20"/>
  <c r="A1952" i="20"/>
  <c r="C1952" i="20" s="1"/>
  <c r="B1952" i="20"/>
  <c r="A1953" i="20"/>
  <c r="B1953" i="20"/>
  <c r="A1954" i="20"/>
  <c r="C1954" i="20" s="1"/>
  <c r="B1954" i="20"/>
  <c r="A1955" i="20"/>
  <c r="B1955" i="20"/>
  <c r="A1956" i="20"/>
  <c r="C1956" i="20" s="1"/>
  <c r="B1956" i="20"/>
  <c r="A1957" i="20"/>
  <c r="B1957" i="20"/>
  <c r="A1958" i="20"/>
  <c r="C1958" i="20" s="1"/>
  <c r="B1958" i="20"/>
  <c r="A1959" i="20"/>
  <c r="B1959" i="20"/>
  <c r="A1960" i="20"/>
  <c r="C1960" i="20" s="1"/>
  <c r="B1960" i="20"/>
  <c r="A1961" i="20"/>
  <c r="B1961" i="20"/>
  <c r="A1962" i="20"/>
  <c r="C1962" i="20" s="1"/>
  <c r="B1962" i="20"/>
  <c r="A1963" i="20"/>
  <c r="B1963" i="20"/>
  <c r="A1964" i="20"/>
  <c r="C1964" i="20" s="1"/>
  <c r="B1964" i="20"/>
  <c r="A1965" i="20"/>
  <c r="B1965" i="20"/>
  <c r="A1966" i="20"/>
  <c r="C1966" i="20" s="1"/>
  <c r="B1966" i="20"/>
  <c r="A1967" i="20"/>
  <c r="B1967" i="20"/>
  <c r="A1968" i="20"/>
  <c r="C1968" i="20" s="1"/>
  <c r="B1968" i="20"/>
  <c r="A1969" i="20"/>
  <c r="B1969" i="20"/>
  <c r="A1970" i="20"/>
  <c r="C1970" i="20" s="1"/>
  <c r="B1970" i="20"/>
  <c r="A1971" i="20"/>
  <c r="B1971" i="20"/>
  <c r="A1972" i="20"/>
  <c r="C1972" i="20" s="1"/>
  <c r="B1972" i="20"/>
  <c r="A1973" i="20"/>
  <c r="B1973" i="20"/>
  <c r="A1974" i="20"/>
  <c r="C1974" i="20" s="1"/>
  <c r="B1974" i="20"/>
  <c r="A1975" i="20"/>
  <c r="B1975" i="20"/>
  <c r="A1976" i="20"/>
  <c r="C1976" i="20" s="1"/>
  <c r="B1976" i="20"/>
  <c r="A1977" i="20"/>
  <c r="B1977" i="20"/>
  <c r="A1978" i="20"/>
  <c r="C1978" i="20" s="1"/>
  <c r="B1978" i="20"/>
  <c r="A1979" i="20"/>
  <c r="B1979" i="20"/>
  <c r="A1980" i="20"/>
  <c r="C1980" i="20" s="1"/>
  <c r="B1980" i="20"/>
  <c r="A1981" i="20"/>
  <c r="B1981" i="20"/>
  <c r="A1982" i="20"/>
  <c r="C1982" i="20" s="1"/>
  <c r="B1982" i="20"/>
  <c r="A1983" i="20"/>
  <c r="B1983" i="20"/>
  <c r="A1984" i="20"/>
  <c r="C1984" i="20" s="1"/>
  <c r="B1984" i="20"/>
  <c r="A1985" i="20"/>
  <c r="B1985" i="20"/>
  <c r="A1986" i="20"/>
  <c r="C1986" i="20" s="1"/>
  <c r="B1986" i="20"/>
  <c r="A1987" i="20"/>
  <c r="B1987" i="20"/>
  <c r="A1988" i="20"/>
  <c r="C1988" i="20" s="1"/>
  <c r="B1988" i="20"/>
  <c r="A1989" i="20"/>
  <c r="B1989" i="20"/>
  <c r="A1990" i="20"/>
  <c r="C1990" i="20" s="1"/>
  <c r="B1990" i="20"/>
  <c r="A1991" i="20"/>
  <c r="B1991" i="20"/>
  <c r="A1992" i="20"/>
  <c r="C1992" i="20" s="1"/>
  <c r="B1992" i="20"/>
  <c r="A1993" i="20"/>
  <c r="B1993" i="20"/>
  <c r="A1994" i="20"/>
  <c r="C1994" i="20" s="1"/>
  <c r="B1994" i="20"/>
  <c r="A1995" i="20"/>
  <c r="B1995" i="20"/>
  <c r="A1996" i="20"/>
  <c r="C1996" i="20" s="1"/>
  <c r="B1996" i="20"/>
  <c r="A1997" i="20"/>
  <c r="B1997" i="20"/>
  <c r="A1998" i="20"/>
  <c r="C1998" i="20" s="1"/>
  <c r="B1998" i="20"/>
  <c r="A1999" i="20"/>
  <c r="B1999" i="20"/>
  <c r="A2000" i="20"/>
  <c r="C2000" i="20" s="1"/>
  <c r="B2000" i="20"/>
  <c r="A2001" i="20"/>
  <c r="B2001" i="20"/>
  <c r="A2002" i="20"/>
  <c r="C2002" i="20" s="1"/>
  <c r="B2002" i="20"/>
  <c r="A2003" i="20"/>
  <c r="B2003" i="20"/>
  <c r="A2004" i="20"/>
  <c r="C2004" i="20" s="1"/>
  <c r="B2004" i="20"/>
  <c r="A2005" i="20"/>
  <c r="B2005" i="20"/>
  <c r="A2006" i="20"/>
  <c r="C2006" i="20" s="1"/>
  <c r="B2006" i="20"/>
  <c r="A2007" i="20"/>
  <c r="B2007" i="20"/>
  <c r="A2008" i="20"/>
  <c r="C2008" i="20" s="1"/>
  <c r="B2008" i="20"/>
  <c r="A2009" i="20"/>
  <c r="B2009" i="20"/>
  <c r="A2010" i="20"/>
  <c r="C2010" i="20" s="1"/>
  <c r="B2010" i="20"/>
  <c r="A2011" i="20"/>
  <c r="B2011" i="20"/>
  <c r="A2012" i="20"/>
  <c r="C2012" i="20" s="1"/>
  <c r="B2012" i="20"/>
  <c r="A2013" i="20"/>
  <c r="B2013" i="20"/>
  <c r="A2014" i="20"/>
  <c r="C2014" i="20" s="1"/>
  <c r="B2014" i="20"/>
  <c r="A2015" i="20"/>
  <c r="B2015" i="20"/>
  <c r="A2016" i="20"/>
  <c r="C2016" i="20" s="1"/>
  <c r="B2016" i="20"/>
  <c r="A2017" i="20"/>
  <c r="B2017" i="20"/>
  <c r="A2018" i="20"/>
  <c r="C2018" i="20" s="1"/>
  <c r="B2018" i="20"/>
  <c r="A2019" i="20"/>
  <c r="B2019" i="20"/>
  <c r="A2020" i="20"/>
  <c r="C2020" i="20" s="1"/>
  <c r="B2020" i="20"/>
  <c r="A2021" i="20"/>
  <c r="B2021" i="20"/>
  <c r="A2022" i="20"/>
  <c r="C2022" i="20" s="1"/>
  <c r="B2022" i="20"/>
  <c r="A2023" i="20"/>
  <c r="B2023" i="20"/>
  <c r="A2024" i="20"/>
  <c r="C2024" i="20" s="1"/>
  <c r="B2024" i="20"/>
  <c r="A2025" i="20"/>
  <c r="B2025" i="20"/>
  <c r="A2026" i="20"/>
  <c r="C2026" i="20" s="1"/>
  <c r="B2026" i="20"/>
  <c r="A2027" i="20"/>
  <c r="B2027" i="20"/>
  <c r="A2028" i="20"/>
  <c r="C2028" i="20" s="1"/>
  <c r="B2028" i="20"/>
  <c r="A2029" i="20"/>
  <c r="B2029" i="20"/>
  <c r="A2030" i="20"/>
  <c r="C2030" i="20" s="1"/>
  <c r="B2030" i="20"/>
  <c r="A2031" i="20"/>
  <c r="B2031" i="20"/>
  <c r="A2032" i="20"/>
  <c r="C2032" i="20" s="1"/>
  <c r="B2032" i="20"/>
  <c r="A2033" i="20"/>
  <c r="B2033" i="20"/>
  <c r="A2034" i="20"/>
  <c r="C2034" i="20" s="1"/>
  <c r="B2034" i="20"/>
  <c r="A2035" i="20"/>
  <c r="B2035" i="20"/>
  <c r="A2036" i="20"/>
  <c r="C2036" i="20" s="1"/>
  <c r="B2036" i="20"/>
  <c r="A2037" i="20"/>
  <c r="B2037" i="20"/>
  <c r="A2038" i="20"/>
  <c r="C2038" i="20" s="1"/>
  <c r="B2038" i="20"/>
  <c r="A2039" i="20"/>
  <c r="B2039" i="20"/>
  <c r="A2040" i="20"/>
  <c r="C2040" i="20" s="1"/>
  <c r="B2040" i="20"/>
  <c r="A2041" i="20"/>
  <c r="B2041" i="20"/>
  <c r="A2042" i="20"/>
  <c r="C2042" i="20" s="1"/>
  <c r="B2042" i="20"/>
  <c r="A2043" i="20"/>
  <c r="B2043" i="20"/>
  <c r="A2044" i="20"/>
  <c r="C2044" i="20" s="1"/>
  <c r="B2044" i="20"/>
  <c r="A2045" i="20"/>
  <c r="B2045" i="20"/>
  <c r="A2046" i="20"/>
  <c r="C2046" i="20" s="1"/>
  <c r="B2046" i="20"/>
  <c r="A2047" i="20"/>
  <c r="B2047" i="20"/>
  <c r="A2048" i="20"/>
  <c r="C2048" i="20" s="1"/>
  <c r="B2048" i="20"/>
  <c r="A2049" i="20"/>
  <c r="B2049" i="20"/>
  <c r="A2050" i="20"/>
  <c r="C2050" i="20" s="1"/>
  <c r="B2050" i="20"/>
  <c r="A2051" i="20"/>
  <c r="B2051" i="20"/>
  <c r="A2052" i="20"/>
  <c r="C2052" i="20" s="1"/>
  <c r="B2052" i="20"/>
  <c r="A2053" i="20"/>
  <c r="B2053" i="20"/>
  <c r="A2054" i="20"/>
  <c r="C2054" i="20" s="1"/>
  <c r="B2054" i="20"/>
  <c r="A2055" i="20"/>
  <c r="B2055" i="20"/>
  <c r="A2056" i="20"/>
  <c r="C2056" i="20" s="1"/>
  <c r="B2056" i="20"/>
  <c r="A2057" i="20"/>
  <c r="B2057" i="20"/>
  <c r="A2058" i="20"/>
  <c r="C2058" i="20" s="1"/>
  <c r="B2058" i="20"/>
  <c r="A2059" i="20"/>
  <c r="B2059" i="20"/>
  <c r="A2060" i="20"/>
  <c r="C2060" i="20" s="1"/>
  <c r="B2060" i="20"/>
  <c r="A2061" i="20"/>
  <c r="B2061" i="20"/>
  <c r="A2062" i="20"/>
  <c r="C2062" i="20" s="1"/>
  <c r="B2062" i="20"/>
  <c r="A2063" i="20"/>
  <c r="B2063" i="20"/>
  <c r="A2064" i="20"/>
  <c r="C2064" i="20" s="1"/>
  <c r="B2064" i="20"/>
  <c r="A2065" i="20"/>
  <c r="B2065" i="20"/>
  <c r="A2066" i="20"/>
  <c r="C2066" i="20" s="1"/>
  <c r="B2066" i="20"/>
  <c r="A2067" i="20"/>
  <c r="B2067" i="20"/>
  <c r="A2068" i="20"/>
  <c r="C2068" i="20" s="1"/>
  <c r="B2068" i="20"/>
  <c r="A2069" i="20"/>
  <c r="B2069" i="20"/>
  <c r="A2070" i="20"/>
  <c r="C2070" i="20" s="1"/>
  <c r="B2070" i="20"/>
  <c r="A2071" i="20"/>
  <c r="B2071" i="20"/>
  <c r="A2072" i="20"/>
  <c r="C2072" i="20" s="1"/>
  <c r="B2072" i="20"/>
  <c r="A2073" i="20"/>
  <c r="B2073" i="20"/>
  <c r="A2074" i="20"/>
  <c r="C2074" i="20" s="1"/>
  <c r="B2074" i="20"/>
  <c r="A2075" i="20"/>
  <c r="B2075" i="20"/>
  <c r="A2076" i="20"/>
  <c r="C2076" i="20" s="1"/>
  <c r="B2076" i="20"/>
  <c r="A2077" i="20"/>
  <c r="B2077" i="20"/>
  <c r="A2078" i="20"/>
  <c r="C2078" i="20" s="1"/>
  <c r="B2078" i="20"/>
  <c r="A2079" i="20"/>
  <c r="B2079" i="20"/>
  <c r="A2080" i="20"/>
  <c r="C2080" i="20" s="1"/>
  <c r="B2080" i="20"/>
  <c r="A2081" i="20"/>
  <c r="B2081" i="20"/>
  <c r="A2082" i="20"/>
  <c r="C2082" i="20" s="1"/>
  <c r="B2082" i="20"/>
  <c r="A2083" i="20"/>
  <c r="B2083" i="20"/>
  <c r="A2084" i="20"/>
  <c r="C2084" i="20" s="1"/>
  <c r="B2084" i="20"/>
  <c r="A2085" i="20"/>
  <c r="B2085" i="20"/>
  <c r="A2086" i="20"/>
  <c r="C2086" i="20" s="1"/>
  <c r="B2086" i="20"/>
  <c r="A2087" i="20"/>
  <c r="B2087" i="20"/>
  <c r="A2088" i="20"/>
  <c r="C2088" i="20" s="1"/>
  <c r="B2088" i="20"/>
  <c r="A2089" i="20"/>
  <c r="B2089" i="20"/>
  <c r="A2090" i="20"/>
  <c r="C2090" i="20" s="1"/>
  <c r="B2090" i="20"/>
  <c r="A2091" i="20"/>
  <c r="B2091" i="20"/>
  <c r="A2092" i="20"/>
  <c r="C2092" i="20" s="1"/>
  <c r="B2092" i="20"/>
  <c r="A2093" i="20"/>
  <c r="B2093" i="20"/>
  <c r="A2094" i="20"/>
  <c r="C2094" i="20" s="1"/>
  <c r="B2094" i="20"/>
  <c r="A2095" i="20"/>
  <c r="B2095" i="20"/>
  <c r="A2096" i="20"/>
  <c r="C2096" i="20" s="1"/>
  <c r="B2096" i="20"/>
  <c r="A2097" i="20"/>
  <c r="B2097" i="20"/>
  <c r="A2098" i="20"/>
  <c r="C2098" i="20" s="1"/>
  <c r="B2098" i="20"/>
  <c r="A2099" i="20"/>
  <c r="B2099" i="20"/>
  <c r="A2100" i="20"/>
  <c r="C2100" i="20" s="1"/>
  <c r="B2100" i="20"/>
  <c r="A2101" i="20"/>
  <c r="B2101" i="20"/>
  <c r="A2102" i="20"/>
  <c r="C2102" i="20" s="1"/>
  <c r="B2102" i="20"/>
  <c r="A2103" i="20"/>
  <c r="B2103" i="20"/>
  <c r="A2104" i="20"/>
  <c r="C2104" i="20" s="1"/>
  <c r="B2104" i="20"/>
  <c r="A2105" i="20"/>
  <c r="B2105" i="20"/>
  <c r="A2106" i="20"/>
  <c r="C2106" i="20" s="1"/>
  <c r="B2106" i="20"/>
  <c r="A2107" i="20"/>
  <c r="B2107" i="20"/>
  <c r="A2108" i="20"/>
  <c r="C2108" i="20" s="1"/>
  <c r="B2108" i="20"/>
  <c r="A2109" i="20"/>
  <c r="B2109" i="20"/>
  <c r="A2110" i="20"/>
  <c r="C2110" i="20" s="1"/>
  <c r="B2110" i="20"/>
  <c r="A2111" i="20"/>
  <c r="B2111" i="20"/>
  <c r="A2112" i="20"/>
  <c r="C2112" i="20" s="1"/>
  <c r="B2112" i="20"/>
  <c r="A2113" i="20"/>
  <c r="B2113" i="20"/>
  <c r="A2114" i="20"/>
  <c r="C2114" i="20" s="1"/>
  <c r="B2114" i="20"/>
  <c r="A2115" i="20"/>
  <c r="B2115" i="20"/>
  <c r="A2116" i="20"/>
  <c r="C2116" i="20" s="1"/>
  <c r="B2116" i="20"/>
  <c r="A2117" i="20"/>
  <c r="B2117" i="20"/>
  <c r="A2118" i="20"/>
  <c r="C2118" i="20" s="1"/>
  <c r="B2118" i="20"/>
  <c r="A2119" i="20"/>
  <c r="B2119" i="20"/>
  <c r="A2120" i="20"/>
  <c r="C2120" i="20" s="1"/>
  <c r="B2120" i="20"/>
  <c r="A2121" i="20"/>
  <c r="B2121" i="20"/>
  <c r="A2122" i="20"/>
  <c r="C2122" i="20" s="1"/>
  <c r="B2122" i="20"/>
  <c r="A2123" i="20"/>
  <c r="B2123" i="20"/>
  <c r="A2124" i="20"/>
  <c r="C2124" i="20" s="1"/>
  <c r="B2124" i="20"/>
  <c r="A2125" i="20"/>
  <c r="B2125" i="20"/>
  <c r="A2126" i="20"/>
  <c r="C2126" i="20" s="1"/>
  <c r="B2126" i="20"/>
  <c r="A2127" i="20"/>
  <c r="B2127" i="20"/>
  <c r="A2128" i="20"/>
  <c r="C2128" i="20" s="1"/>
  <c r="B2128" i="20"/>
  <c r="A2129" i="20"/>
  <c r="B2129" i="20"/>
  <c r="A2130" i="20"/>
  <c r="C2130" i="20" s="1"/>
  <c r="B2130" i="20"/>
  <c r="A2131" i="20"/>
  <c r="B2131" i="20"/>
  <c r="A2132" i="20"/>
  <c r="C2132" i="20" s="1"/>
  <c r="B2132" i="20"/>
  <c r="A2133" i="20"/>
  <c r="B2133" i="20"/>
  <c r="A2134" i="20"/>
  <c r="C2134" i="20" s="1"/>
  <c r="B2134" i="20"/>
  <c r="A2135" i="20"/>
  <c r="B2135" i="20"/>
  <c r="A2136" i="20"/>
  <c r="C2136" i="20" s="1"/>
  <c r="B2136" i="20"/>
  <c r="A2137" i="20"/>
  <c r="B2137" i="20"/>
  <c r="A2138" i="20"/>
  <c r="C2138" i="20" s="1"/>
  <c r="B2138" i="20"/>
  <c r="A2139" i="20"/>
  <c r="B2139" i="20"/>
  <c r="A2140" i="20"/>
  <c r="C2140" i="20" s="1"/>
  <c r="B2140" i="20"/>
  <c r="A2141" i="20"/>
  <c r="B2141" i="20"/>
  <c r="A2142" i="20"/>
  <c r="C2142" i="20" s="1"/>
  <c r="B2142" i="20"/>
  <c r="A2143" i="20"/>
  <c r="B2143" i="20"/>
  <c r="A2144" i="20"/>
  <c r="C2144" i="20" s="1"/>
  <c r="B2144" i="20"/>
  <c r="A2145" i="20"/>
  <c r="B2145" i="20"/>
  <c r="A2146" i="20"/>
  <c r="C2146" i="20" s="1"/>
  <c r="B2146" i="20"/>
  <c r="A2147" i="20"/>
  <c r="B2147" i="20"/>
  <c r="A2148" i="20"/>
  <c r="C2148" i="20" s="1"/>
  <c r="B2148" i="20"/>
  <c r="A2149" i="20"/>
  <c r="B2149" i="20"/>
  <c r="A2150" i="20"/>
  <c r="C2150" i="20" s="1"/>
  <c r="B2150" i="20"/>
  <c r="A2151" i="20"/>
  <c r="B2151" i="20"/>
  <c r="A2152" i="20"/>
  <c r="C2152" i="20" s="1"/>
  <c r="B2152" i="20"/>
  <c r="A2153" i="20"/>
  <c r="B2153" i="20"/>
  <c r="A2154" i="20"/>
  <c r="C2154" i="20" s="1"/>
  <c r="B2154" i="20"/>
  <c r="A2155" i="20"/>
  <c r="B2155" i="20"/>
  <c r="A2156" i="20"/>
  <c r="C2156" i="20" s="1"/>
  <c r="B2156" i="20"/>
  <c r="A2157" i="20"/>
  <c r="B2157" i="20"/>
  <c r="A2158" i="20"/>
  <c r="C2158" i="20" s="1"/>
  <c r="B2158" i="20"/>
  <c r="A2159" i="20"/>
  <c r="B2159" i="20"/>
  <c r="A2160" i="20"/>
  <c r="C2160" i="20" s="1"/>
  <c r="B2160" i="20"/>
  <c r="A2161" i="20"/>
  <c r="B2161" i="20"/>
  <c r="A2162" i="20"/>
  <c r="C2162" i="20" s="1"/>
  <c r="B2162" i="20"/>
  <c r="A2163" i="20"/>
  <c r="B2163" i="20"/>
  <c r="A2164" i="20"/>
  <c r="C2164" i="20" s="1"/>
  <c r="B2164" i="20"/>
  <c r="A2165" i="20"/>
  <c r="B2165" i="20"/>
  <c r="A2166" i="20"/>
  <c r="C2166" i="20" s="1"/>
  <c r="B2166" i="20"/>
  <c r="A2167" i="20"/>
  <c r="B2167" i="20"/>
  <c r="A2168" i="20"/>
  <c r="C2168" i="20" s="1"/>
  <c r="B2168" i="20"/>
  <c r="A2169" i="20"/>
  <c r="B2169" i="20"/>
  <c r="A2170" i="20"/>
  <c r="C2170" i="20" s="1"/>
  <c r="B2170" i="20"/>
  <c r="A2171" i="20"/>
  <c r="B2171" i="20"/>
  <c r="A2172" i="20"/>
  <c r="C2172" i="20" s="1"/>
  <c r="B2172" i="20"/>
  <c r="A2173" i="20"/>
  <c r="B2173" i="20"/>
  <c r="A2174" i="20"/>
  <c r="C2174" i="20" s="1"/>
  <c r="B2174" i="20"/>
  <c r="A2175" i="20"/>
  <c r="B2175" i="20"/>
  <c r="A2176" i="20"/>
  <c r="C2176" i="20" s="1"/>
  <c r="B2176" i="20"/>
  <c r="A2177" i="20"/>
  <c r="B2177" i="20"/>
  <c r="A2178" i="20"/>
  <c r="C2178" i="20" s="1"/>
  <c r="B2178" i="20"/>
  <c r="A2179" i="20"/>
  <c r="B2179" i="20"/>
  <c r="A2180" i="20"/>
  <c r="C2180" i="20" s="1"/>
  <c r="B2180" i="20"/>
  <c r="A2181" i="20"/>
  <c r="B2181" i="20"/>
  <c r="A2182" i="20"/>
  <c r="C2182" i="20" s="1"/>
  <c r="B2182" i="20"/>
  <c r="A2183" i="20"/>
  <c r="B2183" i="20"/>
  <c r="A2184" i="20"/>
  <c r="C2184" i="20" s="1"/>
  <c r="B2184" i="20"/>
  <c r="A2185" i="20"/>
  <c r="B2185" i="20"/>
  <c r="A2186" i="20"/>
  <c r="C2186" i="20" s="1"/>
  <c r="B2186" i="20"/>
  <c r="A2187" i="20"/>
  <c r="B2187" i="20"/>
  <c r="A2188" i="20"/>
  <c r="C2188" i="20" s="1"/>
  <c r="B2188" i="20"/>
  <c r="A2189" i="20"/>
  <c r="B2189" i="20"/>
  <c r="A2190" i="20"/>
  <c r="C2190" i="20" s="1"/>
  <c r="B2190" i="20"/>
  <c r="A2191" i="20"/>
  <c r="B2191" i="20"/>
  <c r="A2192" i="20"/>
  <c r="C2192" i="20" s="1"/>
  <c r="B2192" i="20"/>
  <c r="A2193" i="20"/>
  <c r="B2193" i="20"/>
  <c r="A2194" i="20"/>
  <c r="C2194" i="20" s="1"/>
  <c r="B2194" i="20"/>
  <c r="A2195" i="20"/>
  <c r="B2195" i="20"/>
  <c r="A2196" i="20"/>
  <c r="C2196" i="20" s="1"/>
  <c r="B2196" i="20"/>
  <c r="A2197" i="20"/>
  <c r="B2197" i="20"/>
  <c r="A2198" i="20"/>
  <c r="C2198" i="20" s="1"/>
  <c r="B2198" i="20"/>
  <c r="A2199" i="20"/>
  <c r="B2199" i="20"/>
  <c r="A2200" i="20"/>
  <c r="C2200" i="20" s="1"/>
  <c r="B2200" i="20"/>
  <c r="A2201" i="20"/>
  <c r="B2201" i="20"/>
  <c r="A2202" i="20"/>
  <c r="C2202" i="20" s="1"/>
  <c r="B2202" i="20"/>
  <c r="A2203" i="20"/>
  <c r="B2203" i="20"/>
  <c r="A2204" i="20"/>
  <c r="C2204" i="20" s="1"/>
  <c r="B2204" i="20"/>
  <c r="A2205" i="20"/>
  <c r="B2205" i="20"/>
  <c r="A2206" i="20"/>
  <c r="C2206" i="20" s="1"/>
  <c r="B2206" i="20"/>
  <c r="A2207" i="20"/>
  <c r="B2207" i="20"/>
  <c r="A2208" i="20"/>
  <c r="C2208" i="20" s="1"/>
  <c r="B2208" i="20"/>
  <c r="A2209" i="20"/>
  <c r="B2209" i="20"/>
  <c r="A2210" i="20"/>
  <c r="C2210" i="20" s="1"/>
  <c r="B2210" i="20"/>
  <c r="A2211" i="20"/>
  <c r="B2211" i="20"/>
  <c r="A2212" i="20"/>
  <c r="C2212" i="20" s="1"/>
  <c r="B2212" i="20"/>
  <c r="A2213" i="20"/>
  <c r="B2213" i="20"/>
  <c r="A2214" i="20"/>
  <c r="C2214" i="20" s="1"/>
  <c r="B2214" i="20"/>
  <c r="A2215" i="20"/>
  <c r="B2215" i="20"/>
  <c r="A2216" i="20"/>
  <c r="C2216" i="20" s="1"/>
  <c r="B2216" i="20"/>
  <c r="A2217" i="20"/>
  <c r="B2217" i="20"/>
  <c r="A2218" i="20"/>
  <c r="C2218" i="20" s="1"/>
  <c r="B2218" i="20"/>
  <c r="A2219" i="20"/>
  <c r="B2219" i="20"/>
  <c r="A2220" i="20"/>
  <c r="C2220" i="20" s="1"/>
  <c r="B2220" i="20"/>
  <c r="A2221" i="20"/>
  <c r="B2221" i="20"/>
  <c r="A2222" i="20"/>
  <c r="C2222" i="20" s="1"/>
  <c r="B2222" i="20"/>
  <c r="A2223" i="20"/>
  <c r="B2223" i="20"/>
  <c r="A2224" i="20"/>
  <c r="C2224" i="20" s="1"/>
  <c r="B2224" i="20"/>
  <c r="A2225" i="20"/>
  <c r="B2225" i="20"/>
  <c r="A2226" i="20"/>
  <c r="C2226" i="20" s="1"/>
  <c r="B2226" i="20"/>
  <c r="A2227" i="20"/>
  <c r="B2227" i="20"/>
  <c r="A2228" i="20"/>
  <c r="C2228" i="20" s="1"/>
  <c r="B2228" i="20"/>
  <c r="A2229" i="20"/>
  <c r="B2229" i="20"/>
  <c r="A2230" i="20"/>
  <c r="C2230" i="20" s="1"/>
  <c r="B2230" i="20"/>
  <c r="A2231" i="20"/>
  <c r="B2231" i="20"/>
  <c r="F2084" i="21" l="1"/>
  <c r="E2084" i="21"/>
  <c r="D2084" i="21"/>
  <c r="F2082" i="21"/>
  <c r="E2082" i="21"/>
  <c r="D2082" i="21"/>
  <c r="F2080" i="21"/>
  <c r="E2080" i="21"/>
  <c r="D2080" i="21"/>
  <c r="F2078" i="21"/>
  <c r="E2078" i="21"/>
  <c r="D2078" i="21"/>
  <c r="F2076" i="21"/>
  <c r="E2076" i="21"/>
  <c r="D2076" i="21"/>
  <c r="F2074" i="21"/>
  <c r="E2074" i="21"/>
  <c r="D2074" i="21"/>
  <c r="F2072" i="21"/>
  <c r="E2072" i="21"/>
  <c r="D2072" i="21"/>
  <c r="F2070" i="21"/>
  <c r="E2070" i="21"/>
  <c r="D2070" i="21"/>
  <c r="F2068" i="21"/>
  <c r="E2068" i="21"/>
  <c r="D2068" i="21"/>
  <c r="F2066" i="21"/>
  <c r="E2066" i="21"/>
  <c r="D2066" i="21"/>
  <c r="F2064" i="21"/>
  <c r="E2064" i="21"/>
  <c r="D2064" i="21"/>
  <c r="F2062" i="21"/>
  <c r="E2062" i="21"/>
  <c r="D2062" i="21"/>
  <c r="F2060" i="21"/>
  <c r="E2060" i="21"/>
  <c r="D2060" i="21"/>
  <c r="F2058" i="21"/>
  <c r="E2058" i="21"/>
  <c r="D2058" i="21"/>
  <c r="F2056" i="21"/>
  <c r="E2056" i="21"/>
  <c r="D2056" i="21"/>
  <c r="F2054" i="21"/>
  <c r="E2054" i="21"/>
  <c r="D2054" i="21"/>
  <c r="F2052" i="21"/>
  <c r="E2052" i="21"/>
  <c r="D2052" i="21"/>
  <c r="F2050" i="21"/>
  <c r="E2050" i="21"/>
  <c r="D2050" i="21"/>
  <c r="F2048" i="21"/>
  <c r="E2048" i="21"/>
  <c r="D2048" i="21"/>
  <c r="F2046" i="21"/>
  <c r="E2046" i="21"/>
  <c r="D2046" i="21"/>
  <c r="F2044" i="21"/>
  <c r="E2044" i="21"/>
  <c r="D2044" i="21"/>
  <c r="F2042" i="21"/>
  <c r="E2042" i="21"/>
  <c r="D2042" i="21"/>
  <c r="F2040" i="21"/>
  <c r="E2040" i="21"/>
  <c r="D2040" i="21"/>
  <c r="F2038" i="21"/>
  <c r="E2038" i="21"/>
  <c r="D2038" i="21"/>
  <c r="F2036" i="21"/>
  <c r="E2036" i="21"/>
  <c r="D2036" i="21"/>
  <c r="F2034" i="21"/>
  <c r="E2034" i="21"/>
  <c r="D2034" i="21"/>
  <c r="F2032" i="21"/>
  <c r="E2032" i="21"/>
  <c r="D2032" i="21"/>
  <c r="F2030" i="21"/>
  <c r="E2030" i="21"/>
  <c r="D2030" i="21"/>
  <c r="F2028" i="21"/>
  <c r="E2028" i="21"/>
  <c r="D2028" i="21"/>
  <c r="F2026" i="21"/>
  <c r="E2026" i="21"/>
  <c r="D2026" i="21"/>
  <c r="F2024" i="21"/>
  <c r="E2024" i="21"/>
  <c r="D2024" i="21"/>
  <c r="F2022" i="21"/>
  <c r="E2022" i="21"/>
  <c r="D2022" i="21"/>
  <c r="F2020" i="21"/>
  <c r="E2020" i="21"/>
  <c r="D2020" i="21"/>
  <c r="F2018" i="21"/>
  <c r="E2018" i="21"/>
  <c r="D2018" i="21"/>
  <c r="F2016" i="21"/>
  <c r="E2016" i="21"/>
  <c r="D2016" i="21"/>
  <c r="F2014" i="21"/>
  <c r="E2014" i="21"/>
  <c r="D2014" i="21"/>
  <c r="F2012" i="21"/>
  <c r="E2012" i="21"/>
  <c r="D2012" i="21"/>
  <c r="F2010" i="21"/>
  <c r="E2010" i="21"/>
  <c r="D2010" i="21"/>
  <c r="F2008" i="21"/>
  <c r="E2008" i="21"/>
  <c r="D2008" i="21"/>
  <c r="F2006" i="21"/>
  <c r="E2006" i="21"/>
  <c r="D2006" i="21"/>
  <c r="F2004" i="21"/>
  <c r="E2004" i="21"/>
  <c r="D2004" i="21"/>
  <c r="F2002" i="21"/>
  <c r="E2002" i="21"/>
  <c r="D2002" i="21"/>
  <c r="F2000" i="21"/>
  <c r="E2000" i="21"/>
  <c r="D2000" i="21"/>
  <c r="F1998" i="21"/>
  <c r="E1998" i="21"/>
  <c r="D1998" i="21"/>
  <c r="F1996" i="21"/>
  <c r="E1996" i="21"/>
  <c r="D1996" i="21"/>
  <c r="F1994" i="21"/>
  <c r="E1994" i="21"/>
  <c r="D1994" i="21"/>
  <c r="F1992" i="21"/>
  <c r="E1992" i="21"/>
  <c r="D1992" i="21"/>
  <c r="F1990" i="21"/>
  <c r="E1990" i="21"/>
  <c r="D1990" i="21"/>
  <c r="F1988" i="21"/>
  <c r="E1988" i="21"/>
  <c r="D1988" i="21"/>
  <c r="F1986" i="21"/>
  <c r="E1986" i="21"/>
  <c r="D1986" i="21"/>
  <c r="F1984" i="21"/>
  <c r="E1984" i="21"/>
  <c r="D1984" i="21"/>
  <c r="F1982" i="21"/>
  <c r="E1982" i="21"/>
  <c r="D1982" i="21"/>
  <c r="F1980" i="21"/>
  <c r="E1980" i="21"/>
  <c r="D1980" i="21"/>
  <c r="F1978" i="21"/>
  <c r="E1978" i="21"/>
  <c r="D1978" i="21"/>
  <c r="F1976" i="21"/>
  <c r="E1976" i="21"/>
  <c r="D1976" i="21"/>
  <c r="F1974" i="21"/>
  <c r="E1974" i="21"/>
  <c r="D1974" i="21"/>
  <c r="F1972" i="21"/>
  <c r="E1972" i="21"/>
  <c r="D1972" i="21"/>
  <c r="F1970" i="21"/>
  <c r="E1970" i="21"/>
  <c r="D1970" i="21"/>
  <c r="F1968" i="21"/>
  <c r="E1968" i="21"/>
  <c r="D1968" i="21"/>
  <c r="F1966" i="21"/>
  <c r="E1966" i="21"/>
  <c r="D1966" i="21"/>
  <c r="F1964" i="21"/>
  <c r="E1964" i="21"/>
  <c r="D1964" i="21"/>
  <c r="F1962" i="21"/>
  <c r="E1962" i="21"/>
  <c r="D1962" i="21"/>
  <c r="F1960" i="21"/>
  <c r="E1960" i="21"/>
  <c r="D1960" i="21"/>
  <c r="F1958" i="21"/>
  <c r="E1958" i="21"/>
  <c r="D1958" i="21"/>
  <c r="F1956" i="21"/>
  <c r="E1956" i="21"/>
  <c r="D1956" i="21"/>
  <c r="F1954" i="21"/>
  <c r="E1954" i="21"/>
  <c r="D1954" i="21"/>
  <c r="F1952" i="21"/>
  <c r="E1952" i="21"/>
  <c r="D1952" i="21"/>
  <c r="F1950" i="21"/>
  <c r="E1950" i="21"/>
  <c r="D1950" i="21"/>
  <c r="F1948" i="21"/>
  <c r="E1948" i="21"/>
  <c r="D1948" i="21"/>
  <c r="F1946" i="21"/>
  <c r="E1946" i="21"/>
  <c r="D1946" i="21"/>
  <c r="F1944" i="21"/>
  <c r="E1944" i="21"/>
  <c r="D1944" i="21"/>
  <c r="F1942" i="21"/>
  <c r="E1942" i="21"/>
  <c r="D1942" i="21"/>
  <c r="F1940" i="21"/>
  <c r="E1940" i="21"/>
  <c r="D1940" i="21"/>
  <c r="F1938" i="21"/>
  <c r="E1938" i="21"/>
  <c r="D1938" i="21"/>
  <c r="F1936" i="21"/>
  <c r="E1936" i="21"/>
  <c r="D1936" i="21"/>
  <c r="F1934" i="21"/>
  <c r="E1934" i="21"/>
  <c r="D1934" i="21"/>
  <c r="F1932" i="21"/>
  <c r="E1932" i="21"/>
  <c r="D1932" i="21"/>
  <c r="F1930" i="21"/>
  <c r="E1930" i="21"/>
  <c r="D1930" i="21"/>
  <c r="F1928" i="21"/>
  <c r="E1928" i="21"/>
  <c r="D1928" i="21"/>
  <c r="F1926" i="21"/>
  <c r="E1926" i="21"/>
  <c r="D1926" i="21"/>
  <c r="F1924" i="21"/>
  <c r="E1924" i="21"/>
  <c r="D1924" i="21"/>
  <c r="F1922" i="21"/>
  <c r="E1922" i="21"/>
  <c r="D1922" i="21"/>
  <c r="F1920" i="21"/>
  <c r="E1920" i="21"/>
  <c r="D1920" i="21"/>
  <c r="F1918" i="21"/>
  <c r="E1918" i="21"/>
  <c r="D1918" i="21"/>
  <c r="F1916" i="21"/>
  <c r="E1916" i="21"/>
  <c r="D1916" i="21"/>
  <c r="F1914" i="21"/>
  <c r="E1914" i="21"/>
  <c r="D1914" i="21"/>
  <c r="F1912" i="21"/>
  <c r="E1912" i="21"/>
  <c r="D1912" i="21"/>
  <c r="F1910" i="21"/>
  <c r="E1910" i="21"/>
  <c r="D1910" i="21"/>
  <c r="F1908" i="21"/>
  <c r="E1908" i="21"/>
  <c r="D1908" i="21"/>
  <c r="F1906" i="21"/>
  <c r="E1906" i="21"/>
  <c r="D1906" i="21"/>
  <c r="F1904" i="21"/>
  <c r="E1904" i="21"/>
  <c r="D1904" i="21"/>
  <c r="F1902" i="21"/>
  <c r="E1902" i="21"/>
  <c r="D1902" i="21"/>
  <c r="F1900" i="21"/>
  <c r="E1900" i="21"/>
  <c r="D1900" i="21"/>
  <c r="F1898" i="21"/>
  <c r="E1898" i="21"/>
  <c r="D1898" i="21"/>
  <c r="F1896" i="21"/>
  <c r="E1896" i="21"/>
  <c r="D1896" i="21"/>
  <c r="F1894" i="21"/>
  <c r="E1894" i="21"/>
  <c r="D1894" i="21"/>
  <c r="F1892" i="21"/>
  <c r="E1892" i="21"/>
  <c r="D1892" i="21"/>
  <c r="F1890" i="21"/>
  <c r="E1890" i="21"/>
  <c r="D1890" i="21"/>
  <c r="F1888" i="21"/>
  <c r="E1888" i="21"/>
  <c r="D1888" i="21"/>
  <c r="F1886" i="21"/>
  <c r="E1886" i="21"/>
  <c r="D1886" i="21"/>
  <c r="F1884" i="21"/>
  <c r="E1884" i="21"/>
  <c r="D1884" i="21"/>
  <c r="F1882" i="21"/>
  <c r="E1882" i="21"/>
  <c r="D1882" i="21"/>
  <c r="F1880" i="21"/>
  <c r="E1880" i="21"/>
  <c r="D1880" i="21"/>
  <c r="F1878" i="21"/>
  <c r="E1878" i="21"/>
  <c r="D1878" i="21"/>
  <c r="F1876" i="21"/>
  <c r="E1876" i="21"/>
  <c r="D1876" i="21"/>
  <c r="F1874" i="21"/>
  <c r="E1874" i="21"/>
  <c r="D1874" i="21"/>
  <c r="F1872" i="21"/>
  <c r="E1872" i="21"/>
  <c r="D1872" i="21"/>
  <c r="F1870" i="21"/>
  <c r="E1870" i="21"/>
  <c r="D1870" i="21"/>
  <c r="F1868" i="21"/>
  <c r="E1868" i="21"/>
  <c r="D1868" i="21"/>
  <c r="F1866" i="21"/>
  <c r="E1866" i="21"/>
  <c r="D1866" i="21"/>
  <c r="F1864" i="21"/>
  <c r="E1864" i="21"/>
  <c r="D1864" i="21"/>
  <c r="F1862" i="21"/>
  <c r="E1862" i="21"/>
  <c r="D1862" i="21"/>
  <c r="F1860" i="21"/>
  <c r="E1860" i="21"/>
  <c r="D1860" i="21"/>
  <c r="F1858" i="21"/>
  <c r="E1858" i="21"/>
  <c r="D1858" i="21"/>
  <c r="F1856" i="21"/>
  <c r="E1856" i="21"/>
  <c r="D1856" i="21"/>
  <c r="F1854" i="21"/>
  <c r="E1854" i="21"/>
  <c r="D1854" i="21"/>
  <c r="F1852" i="21"/>
  <c r="E1852" i="21"/>
  <c r="D1852" i="21"/>
  <c r="F1850" i="21"/>
  <c r="E1850" i="21"/>
  <c r="D1850" i="21"/>
  <c r="F1848" i="21"/>
  <c r="E1848" i="21"/>
  <c r="D1848" i="21"/>
  <c r="F1846" i="21"/>
  <c r="E1846" i="21"/>
  <c r="D1846" i="21"/>
  <c r="F1844" i="21"/>
  <c r="E1844" i="21"/>
  <c r="D1844" i="21"/>
  <c r="F1842" i="21"/>
  <c r="E1842" i="21"/>
  <c r="D1842" i="21"/>
  <c r="F1840" i="21"/>
  <c r="E1840" i="21"/>
  <c r="D1840" i="21"/>
  <c r="F1838" i="21"/>
  <c r="E1838" i="21"/>
  <c r="D1838" i="21"/>
  <c r="F1836" i="21"/>
  <c r="E1836" i="21"/>
  <c r="D1836" i="21"/>
  <c r="F1834" i="21"/>
  <c r="E1834" i="21"/>
  <c r="D1834" i="21"/>
  <c r="F1832" i="21"/>
  <c r="E1832" i="21"/>
  <c r="D1832" i="21"/>
  <c r="F1830" i="21"/>
  <c r="E1830" i="21"/>
  <c r="D1830" i="21"/>
  <c r="F1828" i="21"/>
  <c r="E1828" i="21"/>
  <c r="D1828" i="21"/>
  <c r="F1826" i="21"/>
  <c r="E1826" i="21"/>
  <c r="D1826" i="21"/>
  <c r="F1824" i="21"/>
  <c r="E1824" i="21"/>
  <c r="D1824" i="21"/>
  <c r="F1822" i="21"/>
  <c r="E1822" i="21"/>
  <c r="D1822" i="21"/>
  <c r="F1820" i="21"/>
  <c r="E1820" i="21"/>
  <c r="D1820" i="21"/>
  <c r="F1818" i="21"/>
  <c r="E1818" i="21"/>
  <c r="D1818" i="21"/>
  <c r="F1816" i="21"/>
  <c r="E1816" i="21"/>
  <c r="D1816" i="21"/>
  <c r="F1814" i="21"/>
  <c r="E1814" i="21"/>
  <c r="D1814" i="21"/>
  <c r="F1812" i="21"/>
  <c r="E1812" i="21"/>
  <c r="D1812" i="21"/>
  <c r="F1810" i="21"/>
  <c r="E1810" i="21"/>
  <c r="D1810" i="21"/>
  <c r="F1808" i="21"/>
  <c r="E1808" i="21"/>
  <c r="D1808" i="21"/>
  <c r="F1806" i="21"/>
  <c r="E1806" i="21"/>
  <c r="D1806" i="21"/>
  <c r="F1804" i="21"/>
  <c r="E1804" i="21"/>
  <c r="D1804" i="21"/>
  <c r="F1802" i="21"/>
  <c r="E1802" i="21"/>
  <c r="D1802" i="21"/>
  <c r="F1800" i="21"/>
  <c r="E1800" i="21"/>
  <c r="D1800" i="21"/>
  <c r="F1798" i="21"/>
  <c r="E1798" i="21"/>
  <c r="D1798" i="21"/>
  <c r="F1796" i="21"/>
  <c r="E1796" i="21"/>
  <c r="D1796" i="21"/>
  <c r="F1794" i="21"/>
  <c r="E1794" i="21"/>
  <c r="D1794" i="21"/>
  <c r="F1792" i="21"/>
  <c r="E1792" i="21"/>
  <c r="D1792" i="21"/>
  <c r="F1790" i="21"/>
  <c r="E1790" i="21"/>
  <c r="D1790" i="21"/>
  <c r="F1788" i="21"/>
  <c r="E1788" i="21"/>
  <c r="D1788" i="21"/>
  <c r="F1786" i="21"/>
  <c r="E1786" i="21"/>
  <c r="D1786" i="21"/>
  <c r="F1784" i="21"/>
  <c r="E1784" i="21"/>
  <c r="D1784" i="21"/>
  <c r="F1782" i="21"/>
  <c r="E1782" i="21"/>
  <c r="D1782" i="21"/>
  <c r="F1780" i="21"/>
  <c r="E1780" i="21"/>
  <c r="D1780" i="21"/>
  <c r="F1778" i="21"/>
  <c r="E1778" i="21"/>
  <c r="D1778" i="21"/>
  <c r="F1776" i="21"/>
  <c r="E1776" i="21"/>
  <c r="D1776" i="21"/>
  <c r="F1774" i="21"/>
  <c r="E1774" i="21"/>
  <c r="D1774" i="21"/>
  <c r="F1772" i="21"/>
  <c r="E1772" i="21"/>
  <c r="D1772" i="21"/>
  <c r="F1770" i="21"/>
  <c r="E1770" i="21"/>
  <c r="D1770" i="21"/>
  <c r="F1768" i="21"/>
  <c r="E1768" i="21"/>
  <c r="D1768" i="21"/>
  <c r="F1766" i="21"/>
  <c r="E1766" i="21"/>
  <c r="D1766" i="21"/>
  <c r="F1764" i="21"/>
  <c r="E1764" i="21"/>
  <c r="D1764" i="21"/>
  <c r="F1762" i="21"/>
  <c r="E1762" i="21"/>
  <c r="D1762" i="21"/>
  <c r="F1760" i="21"/>
  <c r="E1760" i="21"/>
  <c r="D1760" i="21"/>
  <c r="F1758" i="21"/>
  <c r="E1758" i="21"/>
  <c r="D1758" i="21"/>
  <c r="F1756" i="21"/>
  <c r="E1756" i="21"/>
  <c r="D1756" i="21"/>
  <c r="F1754" i="21"/>
  <c r="E1754" i="21"/>
  <c r="D1754" i="21"/>
  <c r="F1752" i="21"/>
  <c r="E1752" i="21"/>
  <c r="D1752" i="21"/>
  <c r="F1750" i="21"/>
  <c r="E1750" i="21"/>
  <c r="D1750" i="21"/>
  <c r="F1748" i="21"/>
  <c r="E1748" i="21"/>
  <c r="D1748" i="21"/>
  <c r="F1746" i="21"/>
  <c r="E1746" i="21"/>
  <c r="D1746" i="21"/>
  <c r="F1744" i="21"/>
  <c r="E1744" i="21"/>
  <c r="D1744" i="21"/>
  <c r="F1742" i="21"/>
  <c r="E1742" i="21"/>
  <c r="D1742" i="21"/>
  <c r="F1740" i="21"/>
  <c r="E1740" i="21"/>
  <c r="D1740" i="21"/>
  <c r="F1738" i="21"/>
  <c r="E1738" i="21"/>
  <c r="D1738" i="21"/>
  <c r="F1736" i="21"/>
  <c r="E1736" i="21"/>
  <c r="D1736" i="21"/>
  <c r="F1734" i="21"/>
  <c r="E1734" i="21"/>
  <c r="D1734" i="21"/>
  <c r="F1732" i="21"/>
  <c r="E1732" i="21"/>
  <c r="D1732" i="21"/>
  <c r="F1730" i="21"/>
  <c r="E1730" i="21"/>
  <c r="D1730" i="21"/>
  <c r="F1728" i="21"/>
  <c r="E1728" i="21"/>
  <c r="D1728" i="21"/>
  <c r="F1726" i="21"/>
  <c r="E1726" i="21"/>
  <c r="D1726" i="21"/>
  <c r="F1724" i="21"/>
  <c r="E1724" i="21"/>
  <c r="D1724" i="21"/>
  <c r="F1722" i="21"/>
  <c r="E1722" i="21"/>
  <c r="D1722" i="21"/>
  <c r="F1720" i="21"/>
  <c r="E1720" i="21"/>
  <c r="D1720" i="21"/>
  <c r="F1718" i="21"/>
  <c r="E1718" i="21"/>
  <c r="D1718" i="21"/>
  <c r="E1716" i="21"/>
  <c r="F1716" i="21"/>
  <c r="D1716" i="21"/>
  <c r="E1714" i="21"/>
  <c r="F1714" i="21"/>
  <c r="D1714" i="21"/>
  <c r="E1712" i="21"/>
  <c r="F1712" i="21"/>
  <c r="D1712" i="21"/>
  <c r="E1710" i="21"/>
  <c r="F1710" i="21"/>
  <c r="D1710" i="21"/>
  <c r="E1708" i="21"/>
  <c r="F1708" i="21"/>
  <c r="D1708" i="21"/>
  <c r="E1706" i="21"/>
  <c r="F1706" i="21"/>
  <c r="D1706" i="21"/>
  <c r="E1704" i="21"/>
  <c r="F1704" i="21"/>
  <c r="D1704" i="21"/>
  <c r="E1702" i="21"/>
  <c r="F1702" i="21"/>
  <c r="D1702" i="21"/>
  <c r="E1700" i="21"/>
  <c r="F1700" i="21"/>
  <c r="D1700" i="21"/>
  <c r="E1698" i="21"/>
  <c r="F1698" i="21"/>
  <c r="D1698" i="21"/>
  <c r="E1696" i="21"/>
  <c r="F1696" i="21"/>
  <c r="D1696" i="21"/>
  <c r="E1694" i="21"/>
  <c r="F1694" i="21"/>
  <c r="D1694" i="21"/>
  <c r="E1692" i="21"/>
  <c r="F1692" i="21"/>
  <c r="D1692" i="21"/>
  <c r="E1690" i="21"/>
  <c r="F1690" i="21"/>
  <c r="D1690" i="21"/>
  <c r="E1688" i="21"/>
  <c r="F1688" i="21"/>
  <c r="D1688" i="21"/>
  <c r="E1686" i="21"/>
  <c r="F1686" i="21"/>
  <c r="D1686" i="21"/>
  <c r="E1684" i="21"/>
  <c r="F1684" i="21"/>
  <c r="D1684" i="21"/>
  <c r="E1682" i="21"/>
  <c r="F1682" i="21"/>
  <c r="D1682" i="21"/>
  <c r="E1680" i="21"/>
  <c r="F1680" i="21"/>
  <c r="D1680" i="21"/>
  <c r="E1678" i="21"/>
  <c r="F1678" i="21"/>
  <c r="D1678" i="21"/>
  <c r="E1676" i="21"/>
  <c r="F1676" i="21"/>
  <c r="D1676" i="21"/>
  <c r="E1674" i="21"/>
  <c r="F1674" i="21"/>
  <c r="D1674" i="21"/>
  <c r="E1672" i="21"/>
  <c r="F1672" i="21"/>
  <c r="D1672" i="21"/>
  <c r="E1670" i="21"/>
  <c r="F1670" i="21"/>
  <c r="D1670" i="21"/>
  <c r="E1668" i="21"/>
  <c r="F1668" i="21"/>
  <c r="D1668" i="21"/>
  <c r="E1666" i="21"/>
  <c r="F1666" i="21"/>
  <c r="D1666" i="21"/>
  <c r="E1664" i="21"/>
  <c r="F1664" i="21"/>
  <c r="D1664" i="21"/>
  <c r="E1662" i="21"/>
  <c r="F1662" i="21"/>
  <c r="D1662" i="21"/>
  <c r="E1660" i="21"/>
  <c r="F1660" i="21"/>
  <c r="D1660" i="21"/>
  <c r="E1658" i="21"/>
  <c r="F1658" i="21"/>
  <c r="D1658" i="21"/>
  <c r="E1656" i="21"/>
  <c r="F1656" i="21"/>
  <c r="D1656" i="21"/>
  <c r="E1654" i="21"/>
  <c r="F1654" i="21"/>
  <c r="D1654" i="21"/>
  <c r="E1652" i="21"/>
  <c r="F1652" i="21"/>
  <c r="D1652" i="21"/>
  <c r="E1650" i="21"/>
  <c r="F1650" i="21"/>
  <c r="D1650" i="21"/>
  <c r="E1648" i="21"/>
  <c r="F1648" i="21"/>
  <c r="D1648" i="21"/>
  <c r="E1646" i="21"/>
  <c r="F1646" i="21"/>
  <c r="D1646" i="21"/>
  <c r="E1644" i="21"/>
  <c r="F1644" i="21"/>
  <c r="D1644" i="21"/>
  <c r="E1642" i="21"/>
  <c r="F1642" i="21"/>
  <c r="D1642" i="21"/>
  <c r="E1640" i="21"/>
  <c r="F1640" i="21"/>
  <c r="D1640" i="21"/>
  <c r="E1638" i="21"/>
  <c r="F1638" i="21"/>
  <c r="D1638" i="21"/>
  <c r="E1636" i="21"/>
  <c r="F1636" i="21"/>
  <c r="D1636" i="21"/>
  <c r="E1634" i="21"/>
  <c r="F1634" i="21"/>
  <c r="D1634" i="21"/>
  <c r="E1632" i="21"/>
  <c r="F1632" i="21"/>
  <c r="D1632" i="21"/>
  <c r="F1630" i="21"/>
  <c r="E1630" i="21"/>
  <c r="D1630" i="21"/>
  <c r="F1628" i="21"/>
  <c r="E1628" i="21"/>
  <c r="D1628" i="21"/>
  <c r="F1626" i="21"/>
  <c r="E1626" i="21"/>
  <c r="D1626" i="21"/>
  <c r="F1624" i="21"/>
  <c r="E1624" i="21"/>
  <c r="D1624" i="21"/>
  <c r="F1622" i="21"/>
  <c r="E1622" i="21"/>
  <c r="D1622" i="21"/>
  <c r="F1620" i="21"/>
  <c r="E1620" i="21"/>
  <c r="D1620" i="21"/>
  <c r="F1618" i="21"/>
  <c r="E1618" i="21"/>
  <c r="D1618" i="21"/>
  <c r="F1616" i="21"/>
  <c r="E1616" i="21"/>
  <c r="D1616" i="21"/>
  <c r="F1614" i="21"/>
  <c r="E1614" i="21"/>
  <c r="D1614" i="21"/>
  <c r="F1612" i="21"/>
  <c r="E1612" i="21"/>
  <c r="D1612" i="21"/>
  <c r="F1610" i="21"/>
  <c r="E1610" i="21"/>
  <c r="D1610" i="21"/>
  <c r="F1608" i="21"/>
  <c r="E1608" i="21"/>
  <c r="D1608" i="21"/>
  <c r="F1606" i="21"/>
  <c r="E1606" i="21"/>
  <c r="D1606" i="21"/>
  <c r="F1604" i="21"/>
  <c r="E1604" i="21"/>
  <c r="D1604" i="21"/>
  <c r="F1602" i="21"/>
  <c r="E1602" i="21"/>
  <c r="D1602" i="21"/>
  <c r="F1600" i="21"/>
  <c r="E1600" i="21"/>
  <c r="D1600" i="21"/>
  <c r="F1598" i="21"/>
  <c r="E1598" i="21"/>
  <c r="D1598" i="21"/>
  <c r="F1596" i="21"/>
  <c r="E1596" i="21"/>
  <c r="D1596" i="21"/>
  <c r="F1594" i="21"/>
  <c r="E1594" i="21"/>
  <c r="D1594" i="21"/>
  <c r="F1592" i="21"/>
  <c r="E1592" i="21"/>
  <c r="D1592" i="21"/>
  <c r="F1590" i="21"/>
  <c r="E1590" i="21"/>
  <c r="D1590" i="21"/>
  <c r="F1588" i="21"/>
  <c r="E1588" i="21"/>
  <c r="D1588" i="21"/>
  <c r="F1586" i="21"/>
  <c r="E1586" i="21"/>
  <c r="D1586" i="21"/>
  <c r="F1584" i="21"/>
  <c r="E1584" i="21"/>
  <c r="D1584" i="21"/>
  <c r="F1582" i="21"/>
  <c r="E1582" i="21"/>
  <c r="D1582" i="21"/>
  <c r="F1580" i="21"/>
  <c r="E1580" i="21"/>
  <c r="D1580" i="21"/>
  <c r="F1578" i="21"/>
  <c r="E1578" i="21"/>
  <c r="D1578" i="21"/>
  <c r="F1576" i="21"/>
  <c r="E1576" i="21"/>
  <c r="D1576" i="21"/>
  <c r="F1574" i="21"/>
  <c r="E1574" i="21"/>
  <c r="D1574" i="21"/>
  <c r="F1572" i="21"/>
  <c r="E1572" i="21"/>
  <c r="D1572" i="21"/>
  <c r="F1570" i="21"/>
  <c r="E1570" i="21"/>
  <c r="D1570" i="21"/>
  <c r="F1568" i="21"/>
  <c r="E1568" i="21"/>
  <c r="D1568" i="21"/>
  <c r="F1566" i="21"/>
  <c r="E1566" i="21"/>
  <c r="D1566" i="21"/>
  <c r="F1564" i="21"/>
  <c r="E1564" i="21"/>
  <c r="D1564" i="21"/>
  <c r="F1562" i="21"/>
  <c r="E1562" i="21"/>
  <c r="D1562" i="21"/>
  <c r="F1560" i="21"/>
  <c r="E1560" i="21"/>
  <c r="D1560" i="21"/>
  <c r="F1558" i="21"/>
  <c r="E1558" i="21"/>
  <c r="D1558" i="21"/>
  <c r="F1556" i="21"/>
  <c r="E1556" i="21"/>
  <c r="D1556" i="21"/>
  <c r="F1554" i="21"/>
  <c r="E1554" i="21"/>
  <c r="D1554" i="21"/>
  <c r="F1552" i="21"/>
  <c r="E1552" i="21"/>
  <c r="D1552" i="21"/>
  <c r="F1550" i="21"/>
  <c r="E1550" i="21"/>
  <c r="D1550" i="21"/>
  <c r="F1548" i="21"/>
  <c r="E1548" i="21"/>
  <c r="D1548" i="21"/>
  <c r="F1546" i="21"/>
  <c r="E1546" i="21"/>
  <c r="D1546" i="21"/>
  <c r="F1544" i="21"/>
  <c r="E1544" i="21"/>
  <c r="D1544" i="21"/>
  <c r="F1542" i="21"/>
  <c r="E1542" i="21"/>
  <c r="D1542" i="21"/>
  <c r="F1540" i="21"/>
  <c r="E1540" i="21"/>
  <c r="D1540" i="21"/>
  <c r="F1538" i="21"/>
  <c r="E1538" i="21"/>
  <c r="D1538" i="21"/>
  <c r="F1536" i="21"/>
  <c r="E1536" i="21"/>
  <c r="D1536" i="21"/>
  <c r="F1534" i="21"/>
  <c r="E1534" i="21"/>
  <c r="D1534" i="21"/>
  <c r="F1532" i="21"/>
  <c r="E1532" i="21"/>
  <c r="D1532" i="21"/>
  <c r="F1530" i="21"/>
  <c r="E1530" i="21"/>
  <c r="D1530" i="21"/>
  <c r="F1528" i="21"/>
  <c r="E1528" i="21"/>
  <c r="D1528" i="21"/>
  <c r="F1526" i="21"/>
  <c r="E1526" i="21"/>
  <c r="D1526" i="21"/>
  <c r="F1524" i="21"/>
  <c r="E1524" i="21"/>
  <c r="D1524" i="21"/>
  <c r="F1522" i="21"/>
  <c r="E1522" i="21"/>
  <c r="D1522" i="21"/>
  <c r="F1520" i="21"/>
  <c r="E1520" i="21"/>
  <c r="D1520" i="21"/>
  <c r="F1518" i="21"/>
  <c r="E1518" i="21"/>
  <c r="D1518" i="21"/>
  <c r="F1516" i="21"/>
  <c r="E1516" i="21"/>
  <c r="D1516" i="21"/>
  <c r="F1514" i="21"/>
  <c r="E1514" i="21"/>
  <c r="D1514" i="21"/>
  <c r="F1512" i="21"/>
  <c r="E1512" i="21"/>
  <c r="D1512" i="21"/>
  <c r="F1510" i="21"/>
  <c r="E1510" i="21"/>
  <c r="D1510" i="21"/>
  <c r="F1508" i="21"/>
  <c r="E1508" i="21"/>
  <c r="D1508" i="21"/>
  <c r="F1506" i="21"/>
  <c r="E1506" i="21"/>
  <c r="D1506" i="21"/>
  <c r="F1504" i="21"/>
  <c r="E1504" i="21"/>
  <c r="D1504" i="21"/>
  <c r="F1502" i="21"/>
  <c r="E1502" i="21"/>
  <c r="D1502" i="21"/>
  <c r="F1500" i="21"/>
  <c r="E1500" i="21"/>
  <c r="D1500" i="21"/>
  <c r="F1498" i="21"/>
  <c r="E1498" i="21"/>
  <c r="D1498" i="21"/>
  <c r="F1496" i="21"/>
  <c r="E1496" i="21"/>
  <c r="D1496" i="21"/>
  <c r="F1494" i="21"/>
  <c r="E1494" i="21"/>
  <c r="D1494" i="21"/>
  <c r="F1492" i="21"/>
  <c r="E1492" i="21"/>
  <c r="D1492" i="21"/>
  <c r="F1490" i="21"/>
  <c r="E1490" i="21"/>
  <c r="D1490" i="21"/>
  <c r="F1488" i="21"/>
  <c r="E1488" i="21"/>
  <c r="D1488" i="21"/>
  <c r="F1486" i="21"/>
  <c r="E1486" i="21"/>
  <c r="D1486" i="21"/>
  <c r="F1484" i="21"/>
  <c r="E1484" i="21"/>
  <c r="D1484" i="21"/>
  <c r="F1482" i="21"/>
  <c r="E1482" i="21"/>
  <c r="D1482" i="21"/>
  <c r="F1480" i="21"/>
  <c r="E1480" i="21"/>
  <c r="D1480" i="21"/>
  <c r="F1478" i="21"/>
  <c r="E1478" i="21"/>
  <c r="D1478" i="21"/>
  <c r="F1476" i="21"/>
  <c r="E1476" i="21"/>
  <c r="D1476" i="21"/>
  <c r="F1474" i="21"/>
  <c r="E1474" i="21"/>
  <c r="D1474" i="21"/>
  <c r="F1472" i="21"/>
  <c r="E1472" i="21"/>
  <c r="D1472" i="21"/>
  <c r="F1470" i="21"/>
  <c r="E1470" i="21"/>
  <c r="D1470" i="21"/>
  <c r="F1468" i="21"/>
  <c r="E1468" i="21"/>
  <c r="D1468" i="21"/>
  <c r="F1466" i="21"/>
  <c r="E1466" i="21"/>
  <c r="D1466" i="21"/>
  <c r="F1464" i="21"/>
  <c r="E1464" i="21"/>
  <c r="D1464" i="21"/>
  <c r="F1462" i="21"/>
  <c r="E1462" i="21"/>
  <c r="D1462" i="21"/>
  <c r="F1460" i="21"/>
  <c r="E1460" i="21"/>
  <c r="D1460" i="21"/>
  <c r="F1458" i="21"/>
  <c r="E1458" i="21"/>
  <c r="D1458" i="21"/>
  <c r="F1456" i="21"/>
  <c r="E1456" i="21"/>
  <c r="D1456" i="21"/>
  <c r="F1454" i="21"/>
  <c r="E1454" i="21"/>
  <c r="D1454" i="21"/>
  <c r="F1452" i="21"/>
  <c r="E1452" i="21"/>
  <c r="D1452" i="21"/>
  <c r="F1450" i="21"/>
  <c r="E1450" i="21"/>
  <c r="D1450" i="21"/>
  <c r="F1448" i="21"/>
  <c r="E1448" i="21"/>
  <c r="D1448" i="21"/>
  <c r="F1446" i="21"/>
  <c r="E1446" i="21"/>
  <c r="D1446" i="21"/>
  <c r="F1444" i="21"/>
  <c r="E1444" i="21"/>
  <c r="D1444" i="21"/>
  <c r="F1442" i="21"/>
  <c r="E1442" i="21"/>
  <c r="D1442" i="21"/>
  <c r="F1440" i="21"/>
  <c r="E1440" i="21"/>
  <c r="D1440" i="21"/>
  <c r="F1438" i="21"/>
  <c r="E1438" i="21"/>
  <c r="D1438" i="21"/>
  <c r="F1436" i="21"/>
  <c r="E1436" i="21"/>
  <c r="D1436" i="21"/>
  <c r="F1434" i="21"/>
  <c r="E1434" i="21"/>
  <c r="D1434" i="21"/>
  <c r="F1432" i="21"/>
  <c r="E1432" i="21"/>
  <c r="D1432" i="21"/>
  <c r="F1430" i="21"/>
  <c r="E1430" i="21"/>
  <c r="D1430" i="21"/>
  <c r="F1428" i="21"/>
  <c r="E1428" i="21"/>
  <c r="D1428" i="21"/>
  <c r="F1426" i="21"/>
  <c r="E1426" i="21"/>
  <c r="D1426" i="21"/>
  <c r="F1424" i="21"/>
  <c r="E1424" i="21"/>
  <c r="D1424" i="21"/>
  <c r="F1422" i="21"/>
  <c r="E1422" i="21"/>
  <c r="D1422" i="21"/>
  <c r="F1420" i="21"/>
  <c r="E1420" i="21"/>
  <c r="D1420" i="21"/>
  <c r="F1418" i="21"/>
  <c r="E1418" i="21"/>
  <c r="D1418" i="21"/>
  <c r="F1416" i="21"/>
  <c r="E1416" i="21"/>
  <c r="D1416" i="21"/>
  <c r="F1414" i="21"/>
  <c r="E1414" i="21"/>
  <c r="D1414" i="21"/>
  <c r="F1412" i="21"/>
  <c r="E1412" i="21"/>
  <c r="D1412" i="21"/>
  <c r="F1410" i="21"/>
  <c r="E1410" i="21"/>
  <c r="D1410" i="21"/>
  <c r="F1408" i="21"/>
  <c r="E1408" i="21"/>
  <c r="D1408" i="21"/>
  <c r="F1406" i="21"/>
  <c r="E1406" i="21"/>
  <c r="D1406" i="21"/>
  <c r="F1404" i="21"/>
  <c r="E1404" i="21"/>
  <c r="D1404" i="21"/>
  <c r="F1402" i="21"/>
  <c r="E1402" i="21"/>
  <c r="D1402" i="21"/>
  <c r="F1400" i="21"/>
  <c r="E1400" i="21"/>
  <c r="D1400" i="21"/>
  <c r="F1398" i="21"/>
  <c r="E1398" i="21"/>
  <c r="D1398" i="21"/>
  <c r="F1396" i="21"/>
  <c r="E1396" i="21"/>
  <c r="D1396" i="21"/>
  <c r="F1394" i="21"/>
  <c r="E1394" i="21"/>
  <c r="D1394" i="21"/>
  <c r="F1392" i="21"/>
  <c r="E1392" i="21"/>
  <c r="D1392" i="21"/>
  <c r="F1390" i="21"/>
  <c r="E1390" i="21"/>
  <c r="D1390" i="21"/>
  <c r="F1388" i="21"/>
  <c r="E1388" i="21"/>
  <c r="D1388" i="21"/>
  <c r="F1386" i="21"/>
  <c r="E1386" i="21"/>
  <c r="D1386" i="21"/>
  <c r="F1384" i="21"/>
  <c r="E1384" i="21"/>
  <c r="D1384" i="21"/>
  <c r="F1382" i="21"/>
  <c r="E1382" i="21"/>
  <c r="D1382" i="21"/>
  <c r="F1380" i="21"/>
  <c r="E1380" i="21"/>
  <c r="D1380" i="21"/>
  <c r="F1378" i="21"/>
  <c r="E1378" i="21"/>
  <c r="D1378" i="21"/>
  <c r="F1376" i="21"/>
  <c r="E1376" i="21"/>
  <c r="D1376" i="21"/>
  <c r="F1374" i="21"/>
  <c r="E1374" i="21"/>
  <c r="D1374" i="21"/>
  <c r="F1372" i="21"/>
  <c r="E1372" i="21"/>
  <c r="D1372" i="21"/>
  <c r="F1370" i="21"/>
  <c r="E1370" i="21"/>
  <c r="D1370" i="21"/>
  <c r="F1368" i="21"/>
  <c r="E1368" i="21"/>
  <c r="D1368" i="21"/>
  <c r="F1366" i="21"/>
  <c r="E1366" i="21"/>
  <c r="D1366" i="21"/>
  <c r="F1364" i="21"/>
  <c r="E1364" i="21"/>
  <c r="D1364" i="21"/>
  <c r="F1362" i="21"/>
  <c r="E1362" i="21"/>
  <c r="D1362" i="21"/>
  <c r="F1360" i="21"/>
  <c r="E1360" i="21"/>
  <c r="D1360" i="21"/>
  <c r="F1358" i="21"/>
  <c r="E1358" i="21"/>
  <c r="D1358" i="21"/>
  <c r="F1356" i="21"/>
  <c r="E1356" i="21"/>
  <c r="D1356" i="21"/>
  <c r="F1354" i="21"/>
  <c r="E1354" i="21"/>
  <c r="D1354" i="21"/>
  <c r="F1352" i="21"/>
  <c r="E1352" i="21"/>
  <c r="D1352" i="21"/>
  <c r="F1350" i="21"/>
  <c r="E1350" i="21"/>
  <c r="D1350" i="21"/>
  <c r="F1348" i="21"/>
  <c r="E1348" i="21"/>
  <c r="D1348" i="21"/>
  <c r="F1346" i="21"/>
  <c r="E1346" i="21"/>
  <c r="D1346" i="21"/>
  <c r="F1344" i="21"/>
  <c r="E1344" i="21"/>
  <c r="D1344" i="21"/>
  <c r="F1342" i="21"/>
  <c r="E1342" i="21"/>
  <c r="D1342" i="21"/>
  <c r="F1340" i="21"/>
  <c r="E1340" i="21"/>
  <c r="D1340" i="21"/>
  <c r="F1338" i="21"/>
  <c r="E1338" i="21"/>
  <c r="D1338" i="21"/>
  <c r="F1336" i="21"/>
  <c r="E1336" i="21"/>
  <c r="D1336" i="21"/>
  <c r="F1334" i="21"/>
  <c r="E1334" i="21"/>
  <c r="D1334" i="21"/>
  <c r="F1332" i="21"/>
  <c r="E1332" i="21"/>
  <c r="D1332" i="21"/>
  <c r="F1330" i="21"/>
  <c r="E1330" i="21"/>
  <c r="D1330" i="21"/>
  <c r="F1328" i="21"/>
  <c r="E1328" i="21"/>
  <c r="D1328" i="21"/>
  <c r="F1326" i="21"/>
  <c r="E1326" i="21"/>
  <c r="D1326" i="21"/>
  <c r="F1324" i="21"/>
  <c r="E1324" i="21"/>
  <c r="D1324" i="21"/>
  <c r="F1322" i="21"/>
  <c r="E1322" i="21"/>
  <c r="D1322" i="21"/>
  <c r="F1320" i="21"/>
  <c r="E1320" i="21"/>
  <c r="D1320" i="21"/>
  <c r="F1318" i="21"/>
  <c r="E1318" i="21"/>
  <c r="D1318" i="21"/>
  <c r="F1316" i="21"/>
  <c r="E1316" i="21"/>
  <c r="D1316" i="21"/>
  <c r="F1314" i="21"/>
  <c r="E1314" i="21"/>
  <c r="D1314" i="21"/>
  <c r="F1312" i="21"/>
  <c r="E1312" i="21"/>
  <c r="D1312" i="21"/>
  <c r="F1310" i="21"/>
  <c r="E1310" i="21"/>
  <c r="D1310" i="21"/>
  <c r="F1308" i="21"/>
  <c r="E1308" i="21"/>
  <c r="D1308" i="21"/>
  <c r="F1306" i="21"/>
  <c r="E1306" i="21"/>
  <c r="D1306" i="21"/>
  <c r="F1304" i="21"/>
  <c r="E1304" i="21"/>
  <c r="D1304" i="21"/>
  <c r="F1302" i="21"/>
  <c r="E1302" i="21"/>
  <c r="D1302" i="21"/>
  <c r="F1300" i="21"/>
  <c r="E1300" i="21"/>
  <c r="D1300" i="21"/>
  <c r="F1298" i="21"/>
  <c r="E1298" i="21"/>
  <c r="D1298" i="21"/>
  <c r="F1296" i="21"/>
  <c r="E1296" i="21"/>
  <c r="D1296" i="21"/>
  <c r="F1294" i="21"/>
  <c r="E1294" i="21"/>
  <c r="D1294" i="21"/>
  <c r="F1292" i="21"/>
  <c r="E1292" i="21"/>
  <c r="D1292" i="21"/>
  <c r="F1290" i="21"/>
  <c r="E1290" i="21"/>
  <c r="D1290" i="21"/>
  <c r="F1288" i="21"/>
  <c r="E1288" i="21"/>
  <c r="D1288" i="21"/>
  <c r="F1286" i="21"/>
  <c r="E1286" i="21"/>
  <c r="D1286" i="21"/>
  <c r="F1284" i="21"/>
  <c r="E1284" i="21"/>
  <c r="D1284" i="21"/>
  <c r="F1282" i="21"/>
  <c r="E1282" i="21"/>
  <c r="D1282" i="21"/>
  <c r="F1280" i="21"/>
  <c r="E1280" i="21"/>
  <c r="D1280" i="21"/>
  <c r="F1278" i="21"/>
  <c r="E1278" i="21"/>
  <c r="D1278" i="21"/>
  <c r="F1276" i="21"/>
  <c r="E1276" i="21"/>
  <c r="D1276" i="21"/>
  <c r="F1274" i="21"/>
  <c r="E1274" i="21"/>
  <c r="D1274" i="21"/>
  <c r="F1272" i="21"/>
  <c r="E1272" i="21"/>
  <c r="D1272" i="21"/>
  <c r="F1270" i="21"/>
  <c r="E1270" i="21"/>
  <c r="D1270" i="21"/>
  <c r="F1268" i="21"/>
  <c r="E1268" i="21"/>
  <c r="D1268" i="21"/>
  <c r="F1266" i="21"/>
  <c r="E1266" i="21"/>
  <c r="D1266" i="21"/>
  <c r="F1264" i="21"/>
  <c r="E1264" i="21"/>
  <c r="D1264" i="21"/>
  <c r="F1262" i="21"/>
  <c r="E1262" i="21"/>
  <c r="D1262" i="21"/>
  <c r="F1260" i="21"/>
  <c r="E1260" i="21"/>
  <c r="D1260" i="21"/>
  <c r="F1258" i="21"/>
  <c r="E1258" i="21"/>
  <c r="D1258" i="21"/>
  <c r="F1256" i="21"/>
  <c r="E1256" i="21"/>
  <c r="D1256" i="21"/>
  <c r="F1254" i="21"/>
  <c r="E1254" i="21"/>
  <c r="D1254" i="21"/>
  <c r="F1252" i="21"/>
  <c r="E1252" i="21"/>
  <c r="D1252" i="21"/>
  <c r="F1250" i="21"/>
  <c r="E1250" i="21"/>
  <c r="D1250" i="21"/>
  <c r="F1248" i="21"/>
  <c r="E1248" i="21"/>
  <c r="D1248" i="21"/>
  <c r="F1246" i="21"/>
  <c r="E1246" i="21"/>
  <c r="D1246" i="21"/>
  <c r="F1244" i="21"/>
  <c r="E1244" i="21"/>
  <c r="D1244" i="21"/>
  <c r="F1242" i="21"/>
  <c r="E1242" i="21"/>
  <c r="D1242" i="21"/>
  <c r="F1240" i="21"/>
  <c r="E1240" i="21"/>
  <c r="D1240" i="21"/>
  <c r="F1238" i="21"/>
  <c r="E1238" i="21"/>
  <c r="D1238" i="21"/>
  <c r="F1236" i="21"/>
  <c r="E1236" i="21"/>
  <c r="D1236" i="21"/>
  <c r="F1234" i="21"/>
  <c r="E1234" i="21"/>
  <c r="D1234" i="21"/>
  <c r="F1232" i="21"/>
  <c r="E1232" i="21"/>
  <c r="D1232" i="21"/>
  <c r="F1230" i="21"/>
  <c r="E1230" i="21"/>
  <c r="D1230" i="21"/>
  <c r="F1228" i="21"/>
  <c r="E1228" i="21"/>
  <c r="D1228" i="21"/>
  <c r="F1226" i="21"/>
  <c r="E1226" i="21"/>
  <c r="D1226" i="21"/>
  <c r="F1224" i="21"/>
  <c r="E1224" i="21"/>
  <c r="D1224" i="21"/>
  <c r="F1222" i="21"/>
  <c r="E1222" i="21"/>
  <c r="D1222" i="21"/>
  <c r="F1220" i="21"/>
  <c r="E1220" i="21"/>
  <c r="D1220" i="21"/>
  <c r="F1218" i="21"/>
  <c r="E1218" i="21"/>
  <c r="D1218" i="21"/>
  <c r="F1216" i="21"/>
  <c r="E1216" i="21"/>
  <c r="D1216" i="21"/>
  <c r="F1214" i="21"/>
  <c r="E1214" i="21"/>
  <c r="D1214" i="21"/>
  <c r="F1212" i="21"/>
  <c r="E1212" i="21"/>
  <c r="D1212" i="21"/>
  <c r="F1210" i="21"/>
  <c r="E1210" i="21"/>
  <c r="D1210" i="21"/>
  <c r="F1208" i="21"/>
  <c r="E1208" i="21"/>
  <c r="D1208" i="21"/>
  <c r="F1206" i="21"/>
  <c r="E1206" i="21"/>
  <c r="D1206" i="21"/>
  <c r="F1204" i="21"/>
  <c r="E1204" i="21"/>
  <c r="D1204" i="21"/>
  <c r="F1202" i="21"/>
  <c r="E1202" i="21"/>
  <c r="D1202" i="21"/>
  <c r="F1200" i="21"/>
  <c r="E1200" i="21"/>
  <c r="D1200" i="21"/>
  <c r="F1198" i="21"/>
  <c r="E1198" i="21"/>
  <c r="D1198" i="21"/>
  <c r="F1196" i="21"/>
  <c r="E1196" i="21"/>
  <c r="D1196" i="21"/>
  <c r="F1194" i="21"/>
  <c r="E1194" i="21"/>
  <c r="D1194" i="21"/>
  <c r="F1192" i="21"/>
  <c r="E1192" i="21"/>
  <c r="D1192" i="21"/>
  <c r="F1190" i="21"/>
  <c r="E1190" i="21"/>
  <c r="D1190" i="21"/>
  <c r="F1188" i="21"/>
  <c r="E1188" i="21"/>
  <c r="D1188" i="21"/>
  <c r="F1186" i="21"/>
  <c r="E1186" i="21"/>
  <c r="D1186" i="21"/>
  <c r="F1184" i="21"/>
  <c r="E1184" i="21"/>
  <c r="D1184" i="21"/>
  <c r="F1182" i="21"/>
  <c r="E1182" i="21"/>
  <c r="D1182" i="21"/>
  <c r="F1180" i="21"/>
  <c r="E1180" i="21"/>
  <c r="D1180" i="21"/>
  <c r="F1178" i="21"/>
  <c r="E1178" i="21"/>
  <c r="D1178" i="21"/>
  <c r="F1176" i="21"/>
  <c r="E1176" i="21"/>
  <c r="D1176" i="21"/>
  <c r="F1174" i="21"/>
  <c r="E1174" i="21"/>
  <c r="D1174" i="21"/>
  <c r="F1172" i="21"/>
  <c r="E1172" i="21"/>
  <c r="D1172" i="21"/>
  <c r="F1170" i="21"/>
  <c r="E1170" i="21"/>
  <c r="D1170" i="21"/>
  <c r="F1168" i="21"/>
  <c r="E1168" i="21"/>
  <c r="D1168" i="21"/>
  <c r="F1166" i="21"/>
  <c r="E1166" i="21"/>
  <c r="D1166" i="21"/>
  <c r="F1164" i="21"/>
  <c r="E1164" i="21"/>
  <c r="D1164" i="21"/>
  <c r="F1162" i="21"/>
  <c r="E1162" i="21"/>
  <c r="D1162" i="21"/>
  <c r="F1160" i="21"/>
  <c r="E1160" i="21"/>
  <c r="D1160" i="21"/>
  <c r="F1158" i="21"/>
  <c r="E1158" i="21"/>
  <c r="D1158" i="21"/>
  <c r="F1156" i="21"/>
  <c r="E1156" i="21"/>
  <c r="D1156" i="21"/>
  <c r="F1154" i="21"/>
  <c r="E1154" i="21"/>
  <c r="D1154" i="21"/>
  <c r="F1152" i="21"/>
  <c r="E1152" i="21"/>
  <c r="D1152" i="21"/>
  <c r="F1150" i="21"/>
  <c r="E1150" i="21"/>
  <c r="D1150" i="21"/>
  <c r="F1148" i="21"/>
  <c r="E1148" i="21"/>
  <c r="D1148" i="21"/>
  <c r="F1146" i="21"/>
  <c r="E1146" i="21"/>
  <c r="D1146" i="21"/>
  <c r="F1144" i="21"/>
  <c r="E1144" i="21"/>
  <c r="D1144" i="21"/>
  <c r="F1142" i="21"/>
  <c r="E1142" i="21"/>
  <c r="D1142" i="21"/>
  <c r="F1140" i="21"/>
  <c r="E1140" i="21"/>
  <c r="D1140" i="21"/>
  <c r="F1138" i="21"/>
  <c r="E1138" i="21"/>
  <c r="D1138" i="21"/>
  <c r="F1136" i="21"/>
  <c r="E1136" i="21"/>
  <c r="D1136" i="21"/>
  <c r="F1134" i="21"/>
  <c r="E1134" i="21"/>
  <c r="D1134" i="21"/>
  <c r="F1132" i="21"/>
  <c r="E1132" i="21"/>
  <c r="D1132" i="21"/>
  <c r="F1130" i="21"/>
  <c r="E1130" i="21"/>
  <c r="D1130" i="21"/>
  <c r="F1128" i="21"/>
  <c r="E1128" i="21"/>
  <c r="D1128" i="21"/>
  <c r="F1126" i="21"/>
  <c r="E1126" i="21"/>
  <c r="D1126" i="21"/>
  <c r="F1124" i="21"/>
  <c r="E1124" i="21"/>
  <c r="D1124" i="21"/>
  <c r="F1122" i="21"/>
  <c r="E1122" i="21"/>
  <c r="D1122" i="21"/>
  <c r="F1120" i="21"/>
  <c r="E1120" i="21"/>
  <c r="D1120" i="21"/>
  <c r="F1118" i="21"/>
  <c r="E1118" i="21"/>
  <c r="D1118" i="21"/>
  <c r="F1116" i="21"/>
  <c r="E1116" i="21"/>
  <c r="D1116" i="21"/>
  <c r="F1114" i="21"/>
  <c r="E1114" i="21"/>
  <c r="D1114" i="21"/>
  <c r="F1112" i="21"/>
  <c r="E1112" i="21"/>
  <c r="D1112" i="21"/>
  <c r="F1110" i="21"/>
  <c r="E1110" i="21"/>
  <c r="D1110" i="21"/>
  <c r="F1108" i="21"/>
  <c r="E1108" i="21"/>
  <c r="D1108" i="21"/>
  <c r="F1106" i="21"/>
  <c r="E1106" i="21"/>
  <c r="D1106" i="21"/>
  <c r="F1104" i="21"/>
  <c r="E1104" i="21"/>
  <c r="D1104" i="21"/>
  <c r="F1102" i="21"/>
  <c r="E1102" i="21"/>
  <c r="D1102" i="21"/>
  <c r="F1100" i="21"/>
  <c r="E1100" i="21"/>
  <c r="D1100" i="21"/>
  <c r="F1098" i="21"/>
  <c r="E1098" i="21"/>
  <c r="D1098" i="21"/>
  <c r="F1096" i="21"/>
  <c r="E1096" i="21"/>
  <c r="D1096" i="21"/>
  <c r="F1094" i="21"/>
  <c r="E1094" i="21"/>
  <c r="D1094" i="21"/>
  <c r="F1092" i="21"/>
  <c r="E1092" i="21"/>
  <c r="D1092" i="21"/>
  <c r="F1090" i="21"/>
  <c r="E1090" i="21"/>
  <c r="D1090" i="21"/>
  <c r="F1088" i="21"/>
  <c r="E1088" i="21"/>
  <c r="D1088" i="21"/>
  <c r="F1086" i="21"/>
  <c r="E1086" i="21"/>
  <c r="D1086" i="21"/>
  <c r="F2085" i="21"/>
  <c r="E2085" i="21"/>
  <c r="D2085" i="21"/>
  <c r="F2083" i="21"/>
  <c r="E2083" i="21"/>
  <c r="D2083" i="21"/>
  <c r="F2081" i="21"/>
  <c r="E2081" i="21"/>
  <c r="D2081" i="21"/>
  <c r="F2079" i="21"/>
  <c r="E2079" i="21"/>
  <c r="D2079" i="21"/>
  <c r="F2077" i="21"/>
  <c r="E2077" i="21"/>
  <c r="D2077" i="21"/>
  <c r="F2075" i="21"/>
  <c r="E2075" i="21"/>
  <c r="D2075" i="21"/>
  <c r="F2073" i="21"/>
  <c r="E2073" i="21"/>
  <c r="D2073" i="21"/>
  <c r="F2071" i="21"/>
  <c r="E2071" i="21"/>
  <c r="D2071" i="21"/>
  <c r="F2069" i="21"/>
  <c r="E2069" i="21"/>
  <c r="D2069" i="21"/>
  <c r="F2067" i="21"/>
  <c r="E2067" i="21"/>
  <c r="D2067" i="21"/>
  <c r="F2065" i="21"/>
  <c r="E2065" i="21"/>
  <c r="D2065" i="21"/>
  <c r="F2063" i="21"/>
  <c r="E2063" i="21"/>
  <c r="D2063" i="21"/>
  <c r="F2061" i="21"/>
  <c r="E2061" i="21"/>
  <c r="D2061" i="21"/>
  <c r="F2059" i="21"/>
  <c r="E2059" i="21"/>
  <c r="D2059" i="21"/>
  <c r="F2057" i="21"/>
  <c r="E2057" i="21"/>
  <c r="D2057" i="21"/>
  <c r="F2055" i="21"/>
  <c r="E2055" i="21"/>
  <c r="D2055" i="21"/>
  <c r="F2053" i="21"/>
  <c r="E2053" i="21"/>
  <c r="D2053" i="21"/>
  <c r="F2051" i="21"/>
  <c r="E2051" i="21"/>
  <c r="D2051" i="21"/>
  <c r="F2049" i="21"/>
  <c r="E2049" i="21"/>
  <c r="D2049" i="21"/>
  <c r="F2047" i="21"/>
  <c r="E2047" i="21"/>
  <c r="D2047" i="21"/>
  <c r="F2045" i="21"/>
  <c r="E2045" i="21"/>
  <c r="D2045" i="21"/>
  <c r="F2043" i="21"/>
  <c r="E2043" i="21"/>
  <c r="D2043" i="21"/>
  <c r="F2041" i="21"/>
  <c r="E2041" i="21"/>
  <c r="D2041" i="21"/>
  <c r="F2039" i="21"/>
  <c r="E2039" i="21"/>
  <c r="D2039" i="21"/>
  <c r="F2037" i="21"/>
  <c r="E2037" i="21"/>
  <c r="D2037" i="21"/>
  <c r="F2035" i="21"/>
  <c r="E2035" i="21"/>
  <c r="D2035" i="21"/>
  <c r="F2033" i="21"/>
  <c r="E2033" i="21"/>
  <c r="D2033" i="21"/>
  <c r="F2031" i="21"/>
  <c r="E2031" i="21"/>
  <c r="D2031" i="21"/>
  <c r="F2029" i="21"/>
  <c r="E2029" i="21"/>
  <c r="D2029" i="21"/>
  <c r="F2027" i="21"/>
  <c r="E2027" i="21"/>
  <c r="D2027" i="21"/>
  <c r="F2025" i="21"/>
  <c r="E2025" i="21"/>
  <c r="D2025" i="21"/>
  <c r="F2023" i="21"/>
  <c r="E2023" i="21"/>
  <c r="D2023" i="21"/>
  <c r="F2021" i="21"/>
  <c r="E2021" i="21"/>
  <c r="D2021" i="21"/>
  <c r="F2019" i="21"/>
  <c r="E2019" i="21"/>
  <c r="D2019" i="21"/>
  <c r="F2017" i="21"/>
  <c r="E2017" i="21"/>
  <c r="D2017" i="21"/>
  <c r="F2015" i="21"/>
  <c r="E2015" i="21"/>
  <c r="D2015" i="21"/>
  <c r="F2013" i="21"/>
  <c r="E2013" i="21"/>
  <c r="D2013" i="21"/>
  <c r="F2011" i="21"/>
  <c r="E2011" i="21"/>
  <c r="D2011" i="21"/>
  <c r="F2009" i="21"/>
  <c r="E2009" i="21"/>
  <c r="D2009" i="21"/>
  <c r="F2007" i="21"/>
  <c r="E2007" i="21"/>
  <c r="D2007" i="21"/>
  <c r="F2005" i="21"/>
  <c r="E2005" i="21"/>
  <c r="D2005" i="21"/>
  <c r="F2003" i="21"/>
  <c r="E2003" i="21"/>
  <c r="D2003" i="21"/>
  <c r="F2001" i="21"/>
  <c r="E2001" i="21"/>
  <c r="D2001" i="21"/>
  <c r="F1999" i="21"/>
  <c r="E1999" i="21"/>
  <c r="D1999" i="21"/>
  <c r="F1997" i="21"/>
  <c r="E1997" i="21"/>
  <c r="D1997" i="21"/>
  <c r="F1995" i="21"/>
  <c r="E1995" i="21"/>
  <c r="D1995" i="21"/>
  <c r="F1993" i="21"/>
  <c r="E1993" i="21"/>
  <c r="D1993" i="21"/>
  <c r="F1991" i="21"/>
  <c r="E1991" i="21"/>
  <c r="D1991" i="21"/>
  <c r="F1989" i="21"/>
  <c r="E1989" i="21"/>
  <c r="D1989" i="21"/>
  <c r="F1987" i="21"/>
  <c r="E1987" i="21"/>
  <c r="D1987" i="21"/>
  <c r="F1985" i="21"/>
  <c r="E1985" i="21"/>
  <c r="D1985" i="21"/>
  <c r="F1983" i="21"/>
  <c r="E1983" i="21"/>
  <c r="D1983" i="21"/>
  <c r="F1981" i="21"/>
  <c r="E1981" i="21"/>
  <c r="D1981" i="21"/>
  <c r="F1979" i="21"/>
  <c r="E1979" i="21"/>
  <c r="D1979" i="21"/>
  <c r="F1977" i="21"/>
  <c r="E1977" i="21"/>
  <c r="D1977" i="21"/>
  <c r="F1975" i="21"/>
  <c r="E1975" i="21"/>
  <c r="D1975" i="21"/>
  <c r="F1973" i="21"/>
  <c r="E1973" i="21"/>
  <c r="D1973" i="21"/>
  <c r="F1971" i="21"/>
  <c r="E1971" i="21"/>
  <c r="D1971" i="21"/>
  <c r="F1969" i="21"/>
  <c r="E1969" i="21"/>
  <c r="D1969" i="21"/>
  <c r="F1967" i="21"/>
  <c r="E1967" i="21"/>
  <c r="D1967" i="21"/>
  <c r="F1965" i="21"/>
  <c r="E1965" i="21"/>
  <c r="D1965" i="21"/>
  <c r="F1963" i="21"/>
  <c r="E1963" i="21"/>
  <c r="D1963" i="21"/>
  <c r="F1961" i="21"/>
  <c r="E1961" i="21"/>
  <c r="D1961" i="21"/>
  <c r="F1959" i="21"/>
  <c r="E1959" i="21"/>
  <c r="D1959" i="21"/>
  <c r="F1957" i="21"/>
  <c r="E1957" i="21"/>
  <c r="D1957" i="21"/>
  <c r="F1955" i="21"/>
  <c r="E1955" i="21"/>
  <c r="D1955" i="21"/>
  <c r="F1953" i="21"/>
  <c r="E1953" i="21"/>
  <c r="D1953" i="21"/>
  <c r="F1951" i="21"/>
  <c r="E1951" i="21"/>
  <c r="D1951" i="21"/>
  <c r="F1949" i="21"/>
  <c r="E1949" i="21"/>
  <c r="D1949" i="21"/>
  <c r="F1947" i="21"/>
  <c r="E1947" i="21"/>
  <c r="D1947" i="21"/>
  <c r="F1945" i="21"/>
  <c r="E1945" i="21"/>
  <c r="D1945" i="21"/>
  <c r="F1943" i="21"/>
  <c r="E1943" i="21"/>
  <c r="D1943" i="21"/>
  <c r="F1941" i="21"/>
  <c r="E1941" i="21"/>
  <c r="D1941" i="21"/>
  <c r="F1939" i="21"/>
  <c r="E1939" i="21"/>
  <c r="D1939" i="21"/>
  <c r="F1937" i="21"/>
  <c r="E1937" i="21"/>
  <c r="D1937" i="21"/>
  <c r="F1935" i="21"/>
  <c r="E1935" i="21"/>
  <c r="D1935" i="21"/>
  <c r="F1933" i="21"/>
  <c r="E1933" i="21"/>
  <c r="D1933" i="21"/>
  <c r="F1931" i="21"/>
  <c r="E1931" i="21"/>
  <c r="D1931" i="21"/>
  <c r="F1929" i="21"/>
  <c r="E1929" i="21"/>
  <c r="D1929" i="21"/>
  <c r="F1927" i="21"/>
  <c r="E1927" i="21"/>
  <c r="D1927" i="21"/>
  <c r="F1925" i="21"/>
  <c r="E1925" i="21"/>
  <c r="D1925" i="21"/>
  <c r="F1923" i="21"/>
  <c r="E1923" i="21"/>
  <c r="D1923" i="21"/>
  <c r="F1921" i="21"/>
  <c r="E1921" i="21"/>
  <c r="D1921" i="21"/>
  <c r="F1919" i="21"/>
  <c r="E1919" i="21"/>
  <c r="D1919" i="21"/>
  <c r="F1917" i="21"/>
  <c r="E1917" i="21"/>
  <c r="D1917" i="21"/>
  <c r="F1915" i="21"/>
  <c r="E1915" i="21"/>
  <c r="D1915" i="21"/>
  <c r="F1913" i="21"/>
  <c r="E1913" i="21"/>
  <c r="D1913" i="21"/>
  <c r="F1911" i="21"/>
  <c r="E1911" i="21"/>
  <c r="D1911" i="21"/>
  <c r="F1909" i="21"/>
  <c r="E1909" i="21"/>
  <c r="D1909" i="21"/>
  <c r="F1907" i="21"/>
  <c r="E1907" i="21"/>
  <c r="D1907" i="21"/>
  <c r="F1905" i="21"/>
  <c r="E1905" i="21"/>
  <c r="D1905" i="21"/>
  <c r="F1903" i="21"/>
  <c r="E1903" i="21"/>
  <c r="D1903" i="21"/>
  <c r="F1901" i="21"/>
  <c r="E1901" i="21"/>
  <c r="D1901" i="21"/>
  <c r="F1899" i="21"/>
  <c r="E1899" i="21"/>
  <c r="D1899" i="21"/>
  <c r="F1897" i="21"/>
  <c r="E1897" i="21"/>
  <c r="D1897" i="21"/>
  <c r="F1895" i="21"/>
  <c r="E1895" i="21"/>
  <c r="D1895" i="21"/>
  <c r="F1893" i="21"/>
  <c r="E1893" i="21"/>
  <c r="D1893" i="21"/>
  <c r="F1891" i="21"/>
  <c r="E1891" i="21"/>
  <c r="D1891" i="21"/>
  <c r="F1889" i="21"/>
  <c r="E1889" i="21"/>
  <c r="D1889" i="21"/>
  <c r="F1887" i="21"/>
  <c r="E1887" i="21"/>
  <c r="D1887" i="21"/>
  <c r="F1885" i="21"/>
  <c r="E1885" i="21"/>
  <c r="D1885" i="21"/>
  <c r="F1883" i="21"/>
  <c r="E1883" i="21"/>
  <c r="D1883" i="21"/>
  <c r="F1881" i="21"/>
  <c r="E1881" i="21"/>
  <c r="D1881" i="21"/>
  <c r="F1879" i="21"/>
  <c r="E1879" i="21"/>
  <c r="D1879" i="21"/>
  <c r="F1877" i="21"/>
  <c r="E1877" i="21"/>
  <c r="D1877" i="21"/>
  <c r="F1875" i="21"/>
  <c r="E1875" i="21"/>
  <c r="D1875" i="21"/>
  <c r="F1873" i="21"/>
  <c r="E1873" i="21"/>
  <c r="D1873" i="21"/>
  <c r="F1871" i="21"/>
  <c r="E1871" i="21"/>
  <c r="D1871" i="21"/>
  <c r="F1869" i="21"/>
  <c r="E1869" i="21"/>
  <c r="D1869" i="21"/>
  <c r="F1867" i="21"/>
  <c r="E1867" i="21"/>
  <c r="D1867" i="21"/>
  <c r="F1865" i="21"/>
  <c r="E1865" i="21"/>
  <c r="D1865" i="21"/>
  <c r="F1863" i="21"/>
  <c r="E1863" i="21"/>
  <c r="D1863" i="21"/>
  <c r="F1861" i="21"/>
  <c r="E1861" i="21"/>
  <c r="D1861" i="21"/>
  <c r="F1859" i="21"/>
  <c r="E1859" i="21"/>
  <c r="D1859" i="21"/>
  <c r="F1857" i="21"/>
  <c r="E1857" i="21"/>
  <c r="D1857" i="21"/>
  <c r="F1855" i="21"/>
  <c r="E1855" i="21"/>
  <c r="D1855" i="21"/>
  <c r="F1853" i="21"/>
  <c r="E1853" i="21"/>
  <c r="D1853" i="21"/>
  <c r="F1851" i="21"/>
  <c r="E1851" i="21"/>
  <c r="D1851" i="21"/>
  <c r="F1849" i="21"/>
  <c r="E1849" i="21"/>
  <c r="D1849" i="21"/>
  <c r="F1847" i="21"/>
  <c r="E1847" i="21"/>
  <c r="D1847" i="21"/>
  <c r="F1845" i="21"/>
  <c r="E1845" i="21"/>
  <c r="D1845" i="21"/>
  <c r="F1843" i="21"/>
  <c r="E1843" i="21"/>
  <c r="D1843" i="21"/>
  <c r="F1841" i="21"/>
  <c r="E1841" i="21"/>
  <c r="D1841" i="21"/>
  <c r="F1839" i="21"/>
  <c r="E1839" i="21"/>
  <c r="D1839" i="21"/>
  <c r="F1837" i="21"/>
  <c r="E1837" i="21"/>
  <c r="D1837" i="21"/>
  <c r="F1835" i="21"/>
  <c r="E1835" i="21"/>
  <c r="D1835" i="21"/>
  <c r="F1833" i="21"/>
  <c r="E1833" i="21"/>
  <c r="D1833" i="21"/>
  <c r="F1831" i="21"/>
  <c r="E1831" i="21"/>
  <c r="D1831" i="21"/>
  <c r="F1829" i="21"/>
  <c r="E1829" i="21"/>
  <c r="D1829" i="21"/>
  <c r="F1827" i="21"/>
  <c r="E1827" i="21"/>
  <c r="D1827" i="21"/>
  <c r="F1825" i="21"/>
  <c r="E1825" i="21"/>
  <c r="D1825" i="21"/>
  <c r="F1823" i="21"/>
  <c r="E1823" i="21"/>
  <c r="D1823" i="21"/>
  <c r="E1821" i="21"/>
  <c r="F1821" i="21"/>
  <c r="D1821" i="21"/>
  <c r="F1819" i="21"/>
  <c r="E1819" i="21"/>
  <c r="D1819" i="21"/>
  <c r="E1817" i="21"/>
  <c r="F1817" i="21"/>
  <c r="D1817" i="21"/>
  <c r="F1815" i="21"/>
  <c r="E1815" i="21"/>
  <c r="D1815" i="21"/>
  <c r="E1813" i="21"/>
  <c r="F1813" i="21"/>
  <c r="D1813" i="21"/>
  <c r="F1811" i="21"/>
  <c r="E1811" i="21"/>
  <c r="D1811" i="21"/>
  <c r="E1809" i="21"/>
  <c r="F1809" i="21"/>
  <c r="D1809" i="21"/>
  <c r="F1807" i="21"/>
  <c r="E1807" i="21"/>
  <c r="D1807" i="21"/>
  <c r="E1805" i="21"/>
  <c r="F1805" i="21"/>
  <c r="D1805" i="21"/>
  <c r="F1803" i="21"/>
  <c r="E1803" i="21"/>
  <c r="D1803" i="21"/>
  <c r="E1801" i="21"/>
  <c r="F1801" i="21"/>
  <c r="D1801" i="21"/>
  <c r="F1799" i="21"/>
  <c r="E1799" i="21"/>
  <c r="D1799" i="21"/>
  <c r="E1797" i="21"/>
  <c r="F1797" i="21"/>
  <c r="D1797" i="21"/>
  <c r="F1795" i="21"/>
  <c r="E1795" i="21"/>
  <c r="D1795" i="21"/>
  <c r="E1793" i="21"/>
  <c r="F1793" i="21"/>
  <c r="D1793" i="21"/>
  <c r="F1791" i="21"/>
  <c r="E1791" i="21"/>
  <c r="D1791" i="21"/>
  <c r="E1789" i="21"/>
  <c r="F1789" i="21"/>
  <c r="D1789" i="21"/>
  <c r="F1787" i="21"/>
  <c r="E1787" i="21"/>
  <c r="D1787" i="21"/>
  <c r="E1785" i="21"/>
  <c r="F1785" i="21"/>
  <c r="D1785" i="21"/>
  <c r="F1783" i="21"/>
  <c r="E1783" i="21"/>
  <c r="D1783" i="21"/>
  <c r="E1781" i="21"/>
  <c r="F1781" i="21"/>
  <c r="D1781" i="21"/>
  <c r="F1779" i="21"/>
  <c r="E1779" i="21"/>
  <c r="D1779" i="21"/>
  <c r="F1777" i="21"/>
  <c r="E1777" i="21"/>
  <c r="D1777" i="21"/>
  <c r="F1775" i="21"/>
  <c r="E1775" i="21"/>
  <c r="D1775" i="21"/>
  <c r="F1773" i="21"/>
  <c r="E1773" i="21"/>
  <c r="D1773" i="21"/>
  <c r="F1771" i="21"/>
  <c r="E1771" i="21"/>
  <c r="D1771" i="21"/>
  <c r="F1769" i="21"/>
  <c r="E1769" i="21"/>
  <c r="D1769" i="21"/>
  <c r="F1767" i="21"/>
  <c r="E1767" i="21"/>
  <c r="D1767" i="21"/>
  <c r="F1765" i="21"/>
  <c r="E1765" i="21"/>
  <c r="D1765" i="21"/>
  <c r="F1763" i="21"/>
  <c r="E1763" i="21"/>
  <c r="D1763" i="21"/>
  <c r="F1761" i="21"/>
  <c r="E1761" i="21"/>
  <c r="D1761" i="21"/>
  <c r="F1759" i="21"/>
  <c r="E1759" i="21"/>
  <c r="D1759" i="21"/>
  <c r="F1757" i="21"/>
  <c r="E1757" i="21"/>
  <c r="D1757" i="21"/>
  <c r="F1755" i="21"/>
  <c r="E1755" i="21"/>
  <c r="D1755" i="21"/>
  <c r="F1753" i="21"/>
  <c r="E1753" i="21"/>
  <c r="D1753" i="21"/>
  <c r="F1751" i="21"/>
  <c r="E1751" i="21"/>
  <c r="D1751" i="21"/>
  <c r="F1749" i="21"/>
  <c r="E1749" i="21"/>
  <c r="D1749" i="21"/>
  <c r="F1747" i="21"/>
  <c r="E1747" i="21"/>
  <c r="D1747" i="21"/>
  <c r="F1745" i="21"/>
  <c r="E1745" i="21"/>
  <c r="D1745" i="21"/>
  <c r="F1743" i="21"/>
  <c r="E1743" i="21"/>
  <c r="D1743" i="21"/>
  <c r="F1741" i="21"/>
  <c r="E1741" i="21"/>
  <c r="D1741" i="21"/>
  <c r="F1739" i="21"/>
  <c r="E1739" i="21"/>
  <c r="D1739" i="21"/>
  <c r="F1737" i="21"/>
  <c r="E1737" i="21"/>
  <c r="D1737" i="21"/>
  <c r="F1735" i="21"/>
  <c r="E1735" i="21"/>
  <c r="D1735" i="21"/>
  <c r="F1733" i="21"/>
  <c r="E1733" i="21"/>
  <c r="D1733" i="21"/>
  <c r="F1731" i="21"/>
  <c r="E1731" i="21"/>
  <c r="D1731" i="21"/>
  <c r="F1729" i="21"/>
  <c r="E1729" i="21"/>
  <c r="D1729" i="21"/>
  <c r="F1727" i="21"/>
  <c r="E1727" i="21"/>
  <c r="D1727" i="21"/>
  <c r="F1725" i="21"/>
  <c r="E1725" i="21"/>
  <c r="D1725" i="21"/>
  <c r="F1723" i="21"/>
  <c r="E1723" i="21"/>
  <c r="D1723" i="21"/>
  <c r="F1721" i="21"/>
  <c r="E1721" i="21"/>
  <c r="D1721" i="21"/>
  <c r="F1719" i="21"/>
  <c r="E1719" i="21"/>
  <c r="D1719" i="21"/>
  <c r="F1717" i="21"/>
  <c r="E1717" i="21"/>
  <c r="D1717" i="21"/>
  <c r="F1715" i="21"/>
  <c r="E1715" i="21"/>
  <c r="D1715" i="21"/>
  <c r="F1713" i="21"/>
  <c r="E1713" i="21"/>
  <c r="D1713" i="21"/>
  <c r="F1711" i="21"/>
  <c r="E1711" i="21"/>
  <c r="D1711" i="21"/>
  <c r="F1709" i="21"/>
  <c r="E1709" i="21"/>
  <c r="D1709" i="21"/>
  <c r="F1707" i="21"/>
  <c r="E1707" i="21"/>
  <c r="D1707" i="21"/>
  <c r="F1705" i="21"/>
  <c r="E1705" i="21"/>
  <c r="D1705" i="21"/>
  <c r="F1703" i="21"/>
  <c r="E1703" i="21"/>
  <c r="D1703" i="21"/>
  <c r="F1701" i="21"/>
  <c r="E1701" i="21"/>
  <c r="D1701" i="21"/>
  <c r="F1699" i="21"/>
  <c r="E1699" i="21"/>
  <c r="D1699" i="21"/>
  <c r="F1697" i="21"/>
  <c r="E1697" i="21"/>
  <c r="D1697" i="21"/>
  <c r="F1695" i="21"/>
  <c r="E1695" i="21"/>
  <c r="D1695" i="21"/>
  <c r="F1693" i="21"/>
  <c r="E1693" i="21"/>
  <c r="D1693" i="21"/>
  <c r="F1691" i="21"/>
  <c r="E1691" i="21"/>
  <c r="D1691" i="21"/>
  <c r="F1689" i="21"/>
  <c r="E1689" i="21"/>
  <c r="D1689" i="21"/>
  <c r="F1687" i="21"/>
  <c r="E1687" i="21"/>
  <c r="D1687" i="21"/>
  <c r="F1685" i="21"/>
  <c r="E1685" i="21"/>
  <c r="D1685" i="21"/>
  <c r="F1683" i="21"/>
  <c r="E1683" i="21"/>
  <c r="D1683" i="21"/>
  <c r="F1681" i="21"/>
  <c r="E1681" i="21"/>
  <c r="D1681" i="21"/>
  <c r="F1679" i="21"/>
  <c r="E1679" i="21"/>
  <c r="D1679" i="21"/>
  <c r="F1677" i="21"/>
  <c r="E1677" i="21"/>
  <c r="D1677" i="21"/>
  <c r="F1675" i="21"/>
  <c r="E1675" i="21"/>
  <c r="D1675" i="21"/>
  <c r="F1673" i="21"/>
  <c r="E1673" i="21"/>
  <c r="D1673" i="21"/>
  <c r="F1671" i="21"/>
  <c r="E1671" i="21"/>
  <c r="D1671" i="21"/>
  <c r="F1669" i="21"/>
  <c r="E1669" i="21"/>
  <c r="D1669" i="21"/>
  <c r="F1667" i="21"/>
  <c r="E1667" i="21"/>
  <c r="D1667" i="21"/>
  <c r="F1665" i="21"/>
  <c r="E1665" i="21"/>
  <c r="D1665" i="21"/>
  <c r="F1663" i="21"/>
  <c r="E1663" i="21"/>
  <c r="D1663" i="21"/>
  <c r="F1661" i="21"/>
  <c r="E1661" i="21"/>
  <c r="D1661" i="21"/>
  <c r="F1659" i="21"/>
  <c r="E1659" i="21"/>
  <c r="D1659" i="21"/>
  <c r="F1657" i="21"/>
  <c r="E1657" i="21"/>
  <c r="D1657" i="21"/>
  <c r="F1655" i="21"/>
  <c r="E1655" i="21"/>
  <c r="D1655" i="21"/>
  <c r="F1653" i="21"/>
  <c r="E1653" i="21"/>
  <c r="D1653" i="21"/>
  <c r="F1651" i="21"/>
  <c r="E1651" i="21"/>
  <c r="D1651" i="21"/>
  <c r="F1649" i="21"/>
  <c r="E1649" i="21"/>
  <c r="D1649" i="21"/>
  <c r="F1647" i="21"/>
  <c r="E1647" i="21"/>
  <c r="D1647" i="21"/>
  <c r="F1645" i="21"/>
  <c r="E1645" i="21"/>
  <c r="D1645" i="21"/>
  <c r="F1643" i="21"/>
  <c r="E1643" i="21"/>
  <c r="D1643" i="21"/>
  <c r="F1641" i="21"/>
  <c r="E1641" i="21"/>
  <c r="D1641" i="21"/>
  <c r="F1639" i="21"/>
  <c r="E1639" i="21"/>
  <c r="D1639" i="21"/>
  <c r="F1637" i="21"/>
  <c r="E1637" i="21"/>
  <c r="D1637" i="21"/>
  <c r="F1635" i="21"/>
  <c r="E1635" i="21"/>
  <c r="D1635" i="21"/>
  <c r="F1633" i="21"/>
  <c r="E1633" i="21"/>
  <c r="D1633" i="21"/>
  <c r="F1631" i="21"/>
  <c r="E1631" i="21"/>
  <c r="D1631" i="21"/>
  <c r="E1629" i="21"/>
  <c r="F1629" i="21"/>
  <c r="D1629" i="21"/>
  <c r="E1627" i="21"/>
  <c r="F1627" i="21"/>
  <c r="D1627" i="21"/>
  <c r="E1625" i="21"/>
  <c r="F1625" i="21"/>
  <c r="D1625" i="21"/>
  <c r="E1623" i="21"/>
  <c r="F1623" i="21"/>
  <c r="D1623" i="21"/>
  <c r="E1621" i="21"/>
  <c r="F1621" i="21"/>
  <c r="D1621" i="21"/>
  <c r="E1619" i="21"/>
  <c r="F1619" i="21"/>
  <c r="D1619" i="21"/>
  <c r="E1617" i="21"/>
  <c r="F1617" i="21"/>
  <c r="D1617" i="21"/>
  <c r="E1615" i="21"/>
  <c r="F1615" i="21"/>
  <c r="D1615" i="21"/>
  <c r="E1613" i="21"/>
  <c r="F1613" i="21"/>
  <c r="D1613" i="21"/>
  <c r="E1611" i="21"/>
  <c r="F1611" i="21"/>
  <c r="D1611" i="21"/>
  <c r="E1609" i="21"/>
  <c r="F1609" i="21"/>
  <c r="D1609" i="21"/>
  <c r="E1607" i="21"/>
  <c r="F1607" i="21"/>
  <c r="D1607" i="21"/>
  <c r="E1605" i="21"/>
  <c r="F1605" i="21"/>
  <c r="D1605" i="21"/>
  <c r="E1603" i="21"/>
  <c r="F1603" i="21"/>
  <c r="D1603" i="21"/>
  <c r="E1601" i="21"/>
  <c r="F1601" i="21"/>
  <c r="D1601" i="21"/>
  <c r="E1599" i="21"/>
  <c r="F1599" i="21"/>
  <c r="D1599" i="21"/>
  <c r="E1597" i="21"/>
  <c r="F1597" i="21"/>
  <c r="D1597" i="21"/>
  <c r="E1595" i="21"/>
  <c r="F1595" i="21"/>
  <c r="D1595" i="21"/>
  <c r="E1593" i="21"/>
  <c r="F1593" i="21"/>
  <c r="D1593" i="21"/>
  <c r="E1591" i="21"/>
  <c r="F1591" i="21"/>
  <c r="D1591" i="21"/>
  <c r="E1589" i="21"/>
  <c r="F1589" i="21"/>
  <c r="D1589" i="21"/>
  <c r="E1587" i="21"/>
  <c r="F1587" i="21"/>
  <c r="D1587" i="21"/>
  <c r="E1585" i="21"/>
  <c r="F1585" i="21"/>
  <c r="D1585" i="21"/>
  <c r="E1583" i="21"/>
  <c r="F1583" i="21"/>
  <c r="D1583" i="21"/>
  <c r="E1581" i="21"/>
  <c r="F1581" i="21"/>
  <c r="D1581" i="21"/>
  <c r="E1579" i="21"/>
  <c r="F1579" i="21"/>
  <c r="D1579" i="21"/>
  <c r="E1577" i="21"/>
  <c r="F1577" i="21"/>
  <c r="D1577" i="21"/>
  <c r="E1575" i="21"/>
  <c r="F1575" i="21"/>
  <c r="D1575" i="21"/>
  <c r="E1573" i="21"/>
  <c r="F1573" i="21"/>
  <c r="D1573" i="21"/>
  <c r="E1571" i="21"/>
  <c r="F1571" i="21"/>
  <c r="D1571" i="21"/>
  <c r="E1569" i="21"/>
  <c r="F1569" i="21"/>
  <c r="D1569" i="21"/>
  <c r="E1567" i="21"/>
  <c r="F1567" i="21"/>
  <c r="D1567" i="21"/>
  <c r="E1565" i="21"/>
  <c r="F1565" i="21"/>
  <c r="D1565" i="21"/>
  <c r="E1563" i="21"/>
  <c r="F1563" i="21"/>
  <c r="D1563" i="21"/>
  <c r="E1561" i="21"/>
  <c r="F1561" i="21"/>
  <c r="D1561" i="21"/>
  <c r="E1559" i="21"/>
  <c r="F1559" i="21"/>
  <c r="D1559" i="21"/>
  <c r="E1557" i="21"/>
  <c r="F1557" i="21"/>
  <c r="D1557" i="21"/>
  <c r="E1555" i="21"/>
  <c r="F1555" i="21"/>
  <c r="D1555" i="21"/>
  <c r="E1553" i="21"/>
  <c r="F1553" i="21"/>
  <c r="D1553" i="21"/>
  <c r="E1551" i="21"/>
  <c r="F1551" i="21"/>
  <c r="D1551" i="21"/>
  <c r="E1549" i="21"/>
  <c r="F1549" i="21"/>
  <c r="D1549" i="21"/>
  <c r="E1547" i="21"/>
  <c r="F1547" i="21"/>
  <c r="D1547" i="21"/>
  <c r="E1545" i="21"/>
  <c r="F1545" i="21"/>
  <c r="D1545" i="21"/>
  <c r="E1543" i="21"/>
  <c r="F1543" i="21"/>
  <c r="D1543" i="21"/>
  <c r="E1541" i="21"/>
  <c r="F1541" i="21"/>
  <c r="D1541" i="21"/>
  <c r="E1539" i="21"/>
  <c r="F1539" i="21"/>
  <c r="D1539" i="21"/>
  <c r="E1537" i="21"/>
  <c r="F1537" i="21"/>
  <c r="D1537" i="21"/>
  <c r="E1535" i="21"/>
  <c r="F1535" i="21"/>
  <c r="D1535" i="21"/>
  <c r="E1533" i="21"/>
  <c r="F1533" i="21"/>
  <c r="D1533" i="21"/>
  <c r="E1531" i="21"/>
  <c r="F1531" i="21"/>
  <c r="D1531" i="21"/>
  <c r="E1529" i="21"/>
  <c r="F1529" i="21"/>
  <c r="D1529" i="21"/>
  <c r="E1527" i="21"/>
  <c r="F1527" i="21"/>
  <c r="D1527" i="21"/>
  <c r="E1525" i="21"/>
  <c r="F1525" i="21"/>
  <c r="D1525" i="21"/>
  <c r="E1523" i="21"/>
  <c r="F1523" i="21"/>
  <c r="D1523" i="21"/>
  <c r="E1521" i="21"/>
  <c r="F1521" i="21"/>
  <c r="D1521" i="21"/>
  <c r="E1519" i="21"/>
  <c r="F1519" i="21"/>
  <c r="D1519" i="21"/>
  <c r="E1517" i="21"/>
  <c r="F1517" i="21"/>
  <c r="D1517" i="21"/>
  <c r="E1515" i="21"/>
  <c r="F1515" i="21"/>
  <c r="D1515" i="21"/>
  <c r="E1513" i="21"/>
  <c r="F1513" i="21"/>
  <c r="D1513" i="21"/>
  <c r="E1511" i="21"/>
  <c r="F1511" i="21"/>
  <c r="D1511" i="21"/>
  <c r="E1509" i="21"/>
  <c r="F1509" i="21"/>
  <c r="D1509" i="21"/>
  <c r="E1507" i="21"/>
  <c r="F1507" i="21"/>
  <c r="D1507" i="21"/>
  <c r="E1505" i="21"/>
  <c r="F1505" i="21"/>
  <c r="D1505" i="21"/>
  <c r="E1503" i="21"/>
  <c r="F1503" i="21"/>
  <c r="D1503" i="21"/>
  <c r="E1501" i="21"/>
  <c r="F1501" i="21"/>
  <c r="D1501" i="21"/>
  <c r="E1499" i="21"/>
  <c r="F1499" i="21"/>
  <c r="D1499" i="21"/>
  <c r="E1497" i="21"/>
  <c r="F1497" i="21"/>
  <c r="D1497" i="21"/>
  <c r="E1495" i="21"/>
  <c r="F1495" i="21"/>
  <c r="D1495" i="21"/>
  <c r="E1493" i="21"/>
  <c r="F1493" i="21"/>
  <c r="D1493" i="21"/>
  <c r="E1491" i="21"/>
  <c r="F1491" i="21"/>
  <c r="D1491" i="21"/>
  <c r="E1489" i="21"/>
  <c r="F1489" i="21"/>
  <c r="D1489" i="21"/>
  <c r="E1487" i="21"/>
  <c r="F1487" i="21"/>
  <c r="D1487" i="21"/>
  <c r="E1485" i="21"/>
  <c r="F1485" i="21"/>
  <c r="D1485" i="21"/>
  <c r="E1483" i="21"/>
  <c r="F1483" i="21"/>
  <c r="D1483" i="21"/>
  <c r="E1481" i="21"/>
  <c r="F1481" i="21"/>
  <c r="D1481" i="21"/>
  <c r="E1479" i="21"/>
  <c r="F1479" i="21"/>
  <c r="D1479" i="21"/>
  <c r="E1477" i="21"/>
  <c r="F1477" i="21"/>
  <c r="D1477" i="21"/>
  <c r="E1475" i="21"/>
  <c r="F1475" i="21"/>
  <c r="D1475" i="21"/>
  <c r="E1473" i="21"/>
  <c r="F1473" i="21"/>
  <c r="D1473" i="21"/>
  <c r="E1471" i="21"/>
  <c r="F1471" i="21"/>
  <c r="D1471" i="21"/>
  <c r="E1469" i="21"/>
  <c r="F1469" i="21"/>
  <c r="D1469" i="21"/>
  <c r="E1467" i="21"/>
  <c r="F1467" i="21"/>
  <c r="D1467" i="21"/>
  <c r="E1465" i="21"/>
  <c r="F1465" i="21"/>
  <c r="D1465" i="21"/>
  <c r="E1463" i="21"/>
  <c r="F1463" i="21"/>
  <c r="D1463" i="21"/>
  <c r="E1461" i="21"/>
  <c r="F1461" i="21"/>
  <c r="D1461" i="21"/>
  <c r="E1459" i="21"/>
  <c r="F1459" i="21"/>
  <c r="D1459" i="21"/>
  <c r="E1457" i="21"/>
  <c r="F1457" i="21"/>
  <c r="D1457" i="21"/>
  <c r="E1455" i="21"/>
  <c r="F1455" i="21"/>
  <c r="D1455" i="21"/>
  <c r="E1453" i="21"/>
  <c r="F1453" i="21"/>
  <c r="D1453" i="21"/>
  <c r="E1451" i="21"/>
  <c r="F1451" i="21"/>
  <c r="D1451" i="21"/>
  <c r="E1449" i="21"/>
  <c r="F1449" i="21"/>
  <c r="D1449" i="21"/>
  <c r="E1447" i="21"/>
  <c r="F1447" i="21"/>
  <c r="D1447" i="21"/>
  <c r="E1445" i="21"/>
  <c r="F1445" i="21"/>
  <c r="D1445" i="21"/>
  <c r="E1443" i="21"/>
  <c r="F1443" i="21"/>
  <c r="D1443" i="21"/>
  <c r="E1441" i="21"/>
  <c r="F1441" i="21"/>
  <c r="D1441" i="21"/>
  <c r="E1439" i="21"/>
  <c r="F1439" i="21"/>
  <c r="D1439" i="21"/>
  <c r="E1437" i="21"/>
  <c r="F1437" i="21"/>
  <c r="D1437" i="21"/>
  <c r="E1435" i="21"/>
  <c r="F1435" i="21"/>
  <c r="D1435" i="21"/>
  <c r="E1433" i="21"/>
  <c r="F1433" i="21"/>
  <c r="D1433" i="21"/>
  <c r="E1431" i="21"/>
  <c r="F1431" i="21"/>
  <c r="D1431" i="21"/>
  <c r="E1429" i="21"/>
  <c r="F1429" i="21"/>
  <c r="D1429" i="21"/>
  <c r="E1427" i="21"/>
  <c r="F1427" i="21"/>
  <c r="D1427" i="21"/>
  <c r="E1425" i="21"/>
  <c r="F1425" i="21"/>
  <c r="D1425" i="21"/>
  <c r="E1423" i="21"/>
  <c r="F1423" i="21"/>
  <c r="D1423" i="21"/>
  <c r="E1421" i="21"/>
  <c r="F1421" i="21"/>
  <c r="D1421" i="21"/>
  <c r="E1419" i="21"/>
  <c r="F1419" i="21"/>
  <c r="D1419" i="21"/>
  <c r="E1417" i="21"/>
  <c r="F1417" i="21"/>
  <c r="D1417" i="21"/>
  <c r="E1415" i="21"/>
  <c r="F1415" i="21"/>
  <c r="D1415" i="21"/>
  <c r="E1413" i="21"/>
  <c r="F1413" i="21"/>
  <c r="D1413" i="21"/>
  <c r="E1411" i="21"/>
  <c r="F1411" i="21"/>
  <c r="D1411" i="21"/>
  <c r="E1409" i="21"/>
  <c r="F1409" i="21"/>
  <c r="D1409" i="21"/>
  <c r="E1407" i="21"/>
  <c r="F1407" i="21"/>
  <c r="D1407" i="21"/>
  <c r="E1405" i="21"/>
  <c r="F1405" i="21"/>
  <c r="D1405" i="21"/>
  <c r="E1403" i="21"/>
  <c r="F1403" i="21"/>
  <c r="D1403" i="21"/>
  <c r="E1401" i="21"/>
  <c r="F1401" i="21"/>
  <c r="D1401" i="21"/>
  <c r="E1399" i="21"/>
  <c r="F1399" i="21"/>
  <c r="D1399" i="21"/>
  <c r="E1397" i="21"/>
  <c r="F1397" i="21"/>
  <c r="D1397" i="21"/>
  <c r="E1395" i="21"/>
  <c r="F1395" i="21"/>
  <c r="D1395" i="21"/>
  <c r="E1393" i="21"/>
  <c r="F1393" i="21"/>
  <c r="D1393" i="21"/>
  <c r="E1391" i="21"/>
  <c r="F1391" i="21"/>
  <c r="D1391" i="21"/>
  <c r="E1389" i="21"/>
  <c r="F1389" i="21"/>
  <c r="D1389" i="21"/>
  <c r="E1387" i="21"/>
  <c r="F1387" i="21"/>
  <c r="D1387" i="21"/>
  <c r="E1385" i="21"/>
  <c r="F1385" i="21"/>
  <c r="D1385" i="21"/>
  <c r="E1383" i="21"/>
  <c r="F1383" i="21"/>
  <c r="D1383" i="21"/>
  <c r="E1381" i="21"/>
  <c r="F1381" i="21"/>
  <c r="D1381" i="21"/>
  <c r="E1379" i="21"/>
  <c r="F1379" i="21"/>
  <c r="D1379" i="21"/>
  <c r="E1377" i="21"/>
  <c r="F1377" i="21"/>
  <c r="D1377" i="21"/>
  <c r="E1375" i="21"/>
  <c r="F1375" i="21"/>
  <c r="D1375" i="21"/>
  <c r="E1373" i="21"/>
  <c r="F1373" i="21"/>
  <c r="D1373" i="21"/>
  <c r="E1371" i="21"/>
  <c r="F1371" i="21"/>
  <c r="D1371" i="21"/>
  <c r="E1369" i="21"/>
  <c r="F1369" i="21"/>
  <c r="D1369" i="21"/>
  <c r="E1367" i="21"/>
  <c r="F1367" i="21"/>
  <c r="D1367" i="21"/>
  <c r="E1365" i="21"/>
  <c r="F1365" i="21"/>
  <c r="D1365" i="21"/>
  <c r="E1363" i="21"/>
  <c r="F1363" i="21"/>
  <c r="D1363" i="21"/>
  <c r="E1361" i="21"/>
  <c r="F1361" i="21"/>
  <c r="D1361" i="21"/>
  <c r="E1359" i="21"/>
  <c r="F1359" i="21"/>
  <c r="D1359" i="21"/>
  <c r="E1357" i="21"/>
  <c r="F1357" i="21"/>
  <c r="D1357" i="21"/>
  <c r="E1355" i="21"/>
  <c r="F1355" i="21"/>
  <c r="D1355" i="21"/>
  <c r="E1353" i="21"/>
  <c r="F1353" i="21"/>
  <c r="D1353" i="21"/>
  <c r="E1351" i="21"/>
  <c r="F1351" i="21"/>
  <c r="D1351" i="21"/>
  <c r="E1349" i="21"/>
  <c r="F1349" i="21"/>
  <c r="D1349" i="21"/>
  <c r="E1347" i="21"/>
  <c r="F1347" i="21"/>
  <c r="D1347" i="21"/>
  <c r="E1345" i="21"/>
  <c r="F1345" i="21"/>
  <c r="D1345" i="21"/>
  <c r="E1343" i="21"/>
  <c r="F1343" i="21"/>
  <c r="D1343" i="21"/>
  <c r="E1341" i="21"/>
  <c r="F1341" i="21"/>
  <c r="D1341" i="21"/>
  <c r="E1339" i="21"/>
  <c r="F1339" i="21"/>
  <c r="D1339" i="21"/>
  <c r="E1337" i="21"/>
  <c r="F1337" i="21"/>
  <c r="D1337" i="21"/>
  <c r="E1335" i="21"/>
  <c r="F1335" i="21"/>
  <c r="D1335" i="21"/>
  <c r="E1333" i="21"/>
  <c r="F1333" i="21"/>
  <c r="D1333" i="21"/>
  <c r="E1331" i="21"/>
  <c r="F1331" i="21"/>
  <c r="D1331" i="21"/>
  <c r="E1329" i="21"/>
  <c r="F1329" i="21"/>
  <c r="D1329" i="21"/>
  <c r="E1327" i="21"/>
  <c r="F1327" i="21"/>
  <c r="D1327" i="21"/>
  <c r="E1325" i="21"/>
  <c r="F1325" i="21"/>
  <c r="D1325" i="21"/>
  <c r="E1323" i="21"/>
  <c r="F1323" i="21"/>
  <c r="D1323" i="21"/>
  <c r="E1321" i="21"/>
  <c r="F1321" i="21"/>
  <c r="D1321" i="21"/>
  <c r="E1319" i="21"/>
  <c r="F1319" i="21"/>
  <c r="D1319" i="21"/>
  <c r="E1317" i="21"/>
  <c r="F1317" i="21"/>
  <c r="D1317" i="21"/>
  <c r="E1315" i="21"/>
  <c r="F1315" i="21"/>
  <c r="D1315" i="21"/>
  <c r="E1313" i="21"/>
  <c r="F1313" i="21"/>
  <c r="D1313" i="21"/>
  <c r="E1311" i="21"/>
  <c r="F1311" i="21"/>
  <c r="D1311" i="21"/>
  <c r="E1309" i="21"/>
  <c r="F1309" i="21"/>
  <c r="D1309" i="21"/>
  <c r="E1307" i="21"/>
  <c r="F1307" i="21"/>
  <c r="D1307" i="21"/>
  <c r="E1305" i="21"/>
  <c r="F1305" i="21"/>
  <c r="D1305" i="21"/>
  <c r="E1303" i="21"/>
  <c r="F1303" i="21"/>
  <c r="D1303" i="21"/>
  <c r="E1301" i="21"/>
  <c r="F1301" i="21"/>
  <c r="D1301" i="21"/>
  <c r="E1299" i="21"/>
  <c r="F1299" i="21"/>
  <c r="D1299" i="21"/>
  <c r="E1297" i="21"/>
  <c r="F1297" i="21"/>
  <c r="D1297" i="21"/>
  <c r="E1295" i="21"/>
  <c r="F1295" i="21"/>
  <c r="D1295" i="21"/>
  <c r="E1293" i="21"/>
  <c r="F1293" i="21"/>
  <c r="D1293" i="21"/>
  <c r="E1291" i="21"/>
  <c r="F1291" i="21"/>
  <c r="D1291" i="21"/>
  <c r="E1289" i="21"/>
  <c r="F1289" i="21"/>
  <c r="D1289" i="21"/>
  <c r="E1287" i="21"/>
  <c r="F1287" i="21"/>
  <c r="D1287" i="21"/>
  <c r="E1285" i="21"/>
  <c r="F1285" i="21"/>
  <c r="D1285" i="21"/>
  <c r="E1283" i="21"/>
  <c r="F1283" i="21"/>
  <c r="D1283" i="21"/>
  <c r="E1281" i="21"/>
  <c r="F1281" i="21"/>
  <c r="D1281" i="21"/>
  <c r="E1279" i="21"/>
  <c r="F1279" i="21"/>
  <c r="D1279" i="21"/>
  <c r="E1277" i="21"/>
  <c r="F1277" i="21"/>
  <c r="D1277" i="21"/>
  <c r="E1275" i="21"/>
  <c r="F1275" i="21"/>
  <c r="D1275" i="21"/>
  <c r="E1273" i="21"/>
  <c r="F1273" i="21"/>
  <c r="D1273" i="21"/>
  <c r="E1271" i="21"/>
  <c r="F1271" i="21"/>
  <c r="D1271" i="21"/>
  <c r="E1269" i="21"/>
  <c r="F1269" i="21"/>
  <c r="D1269" i="21"/>
  <c r="E1267" i="21"/>
  <c r="F1267" i="21"/>
  <c r="D1267" i="21"/>
  <c r="E1265" i="21"/>
  <c r="F1265" i="21"/>
  <c r="D1265" i="21"/>
  <c r="E1263" i="21"/>
  <c r="F1263" i="21"/>
  <c r="D1263" i="21"/>
  <c r="E1261" i="21"/>
  <c r="F1261" i="21"/>
  <c r="D1261" i="21"/>
  <c r="E1259" i="21"/>
  <c r="F1259" i="21"/>
  <c r="D1259" i="21"/>
  <c r="E1257" i="21"/>
  <c r="F1257" i="21"/>
  <c r="D1257" i="21"/>
  <c r="E1255" i="21"/>
  <c r="F1255" i="21"/>
  <c r="D1255" i="21"/>
  <c r="E1253" i="21"/>
  <c r="F1253" i="21"/>
  <c r="D1253" i="21"/>
  <c r="E1251" i="21"/>
  <c r="F1251" i="21"/>
  <c r="D1251" i="21"/>
  <c r="E1249" i="21"/>
  <c r="F1249" i="21"/>
  <c r="D1249" i="21"/>
  <c r="E1247" i="21"/>
  <c r="F1247" i="21"/>
  <c r="D1247" i="21"/>
  <c r="E1245" i="21"/>
  <c r="F1245" i="21"/>
  <c r="D1245" i="21"/>
  <c r="E1243" i="21"/>
  <c r="F1243" i="21"/>
  <c r="D1243" i="21"/>
  <c r="E1241" i="21"/>
  <c r="F1241" i="21"/>
  <c r="D1241" i="21"/>
  <c r="E1239" i="21"/>
  <c r="F1239" i="21"/>
  <c r="D1239" i="21"/>
  <c r="E1237" i="21"/>
  <c r="F1237" i="21"/>
  <c r="D1237" i="21"/>
  <c r="E1235" i="21"/>
  <c r="F1235" i="21"/>
  <c r="D1235" i="21"/>
  <c r="E1233" i="21"/>
  <c r="F1233" i="21"/>
  <c r="D1233" i="21"/>
  <c r="E1231" i="21"/>
  <c r="F1231" i="21"/>
  <c r="D1231" i="21"/>
  <c r="E1229" i="21"/>
  <c r="F1229" i="21"/>
  <c r="D1229" i="21"/>
  <c r="E1227" i="21"/>
  <c r="F1227" i="21"/>
  <c r="D1227" i="21"/>
  <c r="E1225" i="21"/>
  <c r="F1225" i="21"/>
  <c r="D1225" i="21"/>
  <c r="E1223" i="21"/>
  <c r="F1223" i="21"/>
  <c r="D1223" i="21"/>
  <c r="E1221" i="21"/>
  <c r="F1221" i="21"/>
  <c r="D1221" i="21"/>
  <c r="E1219" i="21"/>
  <c r="F1219" i="21"/>
  <c r="D1219" i="21"/>
  <c r="E1217" i="21"/>
  <c r="F1217" i="21"/>
  <c r="D1217" i="21"/>
  <c r="E1215" i="21"/>
  <c r="F1215" i="21"/>
  <c r="D1215" i="21"/>
  <c r="E1213" i="21"/>
  <c r="F1213" i="21"/>
  <c r="D1213" i="21"/>
  <c r="E1211" i="21"/>
  <c r="F1211" i="21"/>
  <c r="D1211" i="21"/>
  <c r="E1209" i="21"/>
  <c r="F1209" i="21"/>
  <c r="D1209" i="21"/>
  <c r="E1207" i="21"/>
  <c r="F1207" i="21"/>
  <c r="D1207" i="21"/>
  <c r="E1205" i="21"/>
  <c r="F1205" i="21"/>
  <c r="D1205" i="21"/>
  <c r="E1203" i="21"/>
  <c r="F1203" i="21"/>
  <c r="D1203" i="21"/>
  <c r="E1201" i="21"/>
  <c r="F1201" i="21"/>
  <c r="D1201" i="21"/>
  <c r="E1199" i="21"/>
  <c r="F1199" i="21"/>
  <c r="D1199" i="21"/>
  <c r="E1197" i="21"/>
  <c r="F1197" i="21"/>
  <c r="D1197" i="21"/>
  <c r="E1195" i="21"/>
  <c r="F1195" i="21"/>
  <c r="D1195" i="21"/>
  <c r="E1193" i="21"/>
  <c r="F1193" i="21"/>
  <c r="D1193" i="21"/>
  <c r="E1191" i="21"/>
  <c r="F1191" i="21"/>
  <c r="D1191" i="21"/>
  <c r="E1189" i="21"/>
  <c r="F1189" i="21"/>
  <c r="D1189" i="21"/>
  <c r="E1187" i="21"/>
  <c r="F1187" i="21"/>
  <c r="D1187" i="21"/>
  <c r="E1185" i="21"/>
  <c r="F1185" i="21"/>
  <c r="D1185" i="21"/>
  <c r="E1183" i="21"/>
  <c r="F1183" i="21"/>
  <c r="D1183" i="21"/>
  <c r="E1181" i="21"/>
  <c r="F1181" i="21"/>
  <c r="D1181" i="21"/>
  <c r="E1179" i="21"/>
  <c r="F1179" i="21"/>
  <c r="D1179" i="21"/>
  <c r="E1177" i="21"/>
  <c r="F1177" i="21"/>
  <c r="D1177" i="21"/>
  <c r="E1175" i="21"/>
  <c r="F1175" i="21"/>
  <c r="D1175" i="21"/>
  <c r="E1173" i="21"/>
  <c r="F1173" i="21"/>
  <c r="D1173" i="21"/>
  <c r="E1171" i="21"/>
  <c r="F1171" i="21"/>
  <c r="D1171" i="21"/>
  <c r="E1169" i="21"/>
  <c r="F1169" i="21"/>
  <c r="D1169" i="21"/>
  <c r="E1167" i="21"/>
  <c r="F1167" i="21"/>
  <c r="D1167" i="21"/>
  <c r="E1165" i="21"/>
  <c r="F1165" i="21"/>
  <c r="D1165" i="21"/>
  <c r="E1163" i="21"/>
  <c r="F1163" i="21"/>
  <c r="D1163" i="21"/>
  <c r="E1161" i="21"/>
  <c r="F1161" i="21"/>
  <c r="D1161" i="21"/>
  <c r="E1159" i="21"/>
  <c r="F1159" i="21"/>
  <c r="D1159" i="21"/>
  <c r="E1157" i="21"/>
  <c r="F1157" i="21"/>
  <c r="D1157" i="21"/>
  <c r="E1155" i="21"/>
  <c r="F1155" i="21"/>
  <c r="D1155" i="21"/>
  <c r="E1153" i="21"/>
  <c r="F1153" i="21"/>
  <c r="D1153" i="21"/>
  <c r="E1151" i="21"/>
  <c r="F1151" i="21"/>
  <c r="D1151" i="21"/>
  <c r="E1149" i="21"/>
  <c r="F1149" i="21"/>
  <c r="D1149" i="21"/>
  <c r="E1147" i="21"/>
  <c r="F1147" i="21"/>
  <c r="D1147" i="21"/>
  <c r="E1145" i="21"/>
  <c r="F1145" i="21"/>
  <c r="D1145" i="21"/>
  <c r="E1143" i="21"/>
  <c r="F1143" i="21"/>
  <c r="D1143" i="21"/>
  <c r="E1141" i="21"/>
  <c r="F1141" i="21"/>
  <c r="D1141" i="21"/>
  <c r="E1139" i="21"/>
  <c r="F1139" i="21"/>
  <c r="D1139" i="21"/>
  <c r="E1137" i="21"/>
  <c r="F1137" i="21"/>
  <c r="D1137" i="21"/>
  <c r="E1135" i="21"/>
  <c r="F1135" i="21"/>
  <c r="D1135" i="21"/>
  <c r="E1133" i="21"/>
  <c r="F1133" i="21"/>
  <c r="D1133" i="21"/>
  <c r="E1131" i="21"/>
  <c r="F1131" i="21"/>
  <c r="D1131" i="21"/>
  <c r="E1129" i="21"/>
  <c r="F1129" i="21"/>
  <c r="D1129" i="21"/>
  <c r="E1127" i="21"/>
  <c r="F1127" i="21"/>
  <c r="D1127" i="21"/>
  <c r="E1125" i="21"/>
  <c r="F1125" i="21"/>
  <c r="D1125" i="21"/>
  <c r="E1123" i="21"/>
  <c r="F1123" i="21"/>
  <c r="D1123" i="21"/>
  <c r="E1121" i="21"/>
  <c r="F1121" i="21"/>
  <c r="D1121" i="21"/>
  <c r="E1119" i="21"/>
  <c r="F1119" i="21"/>
  <c r="D1119" i="21"/>
  <c r="E1117" i="21"/>
  <c r="F1117" i="21"/>
  <c r="D1117" i="21"/>
  <c r="E1115" i="21"/>
  <c r="F1115" i="21"/>
  <c r="D1115" i="21"/>
  <c r="E1113" i="21"/>
  <c r="F1113" i="21"/>
  <c r="D1113" i="21"/>
  <c r="E1111" i="21"/>
  <c r="F1111" i="21"/>
  <c r="D1111" i="21"/>
  <c r="E1109" i="21"/>
  <c r="F1109" i="21"/>
  <c r="D1109" i="21"/>
  <c r="E1107" i="21"/>
  <c r="F1107" i="21"/>
  <c r="D1107" i="21"/>
  <c r="E1105" i="21"/>
  <c r="F1105" i="21"/>
  <c r="D1105" i="21"/>
  <c r="E1103" i="21"/>
  <c r="F1103" i="21"/>
  <c r="D1103" i="21"/>
  <c r="E1101" i="21"/>
  <c r="F1101" i="21"/>
  <c r="D1101" i="21"/>
  <c r="E1099" i="21"/>
  <c r="F1099" i="21"/>
  <c r="D1099" i="21"/>
  <c r="E1097" i="21"/>
  <c r="F1097" i="21"/>
  <c r="D1097" i="21"/>
  <c r="E1095" i="21"/>
  <c r="F1095" i="21"/>
  <c r="D1095" i="21"/>
  <c r="E1093" i="21"/>
  <c r="F1093" i="21"/>
  <c r="D1093" i="21"/>
  <c r="E1091" i="21"/>
  <c r="F1091" i="21"/>
  <c r="D1091" i="21"/>
  <c r="E1089" i="21"/>
  <c r="F1089" i="21"/>
  <c r="D1089" i="21"/>
  <c r="E1087" i="21"/>
  <c r="F1087" i="21"/>
  <c r="D1087" i="21"/>
  <c r="C1380" i="20"/>
  <c r="C1378" i="20"/>
  <c r="C1376" i="20"/>
  <c r="C1374" i="20"/>
  <c r="C1372" i="20"/>
  <c r="C1370" i="20"/>
  <c r="C1368" i="20"/>
  <c r="C1366" i="20"/>
  <c r="C1364" i="20"/>
  <c r="C1362" i="20"/>
  <c r="C1360" i="20"/>
  <c r="C1358" i="20"/>
  <c r="C1356" i="20"/>
  <c r="C1354" i="20"/>
  <c r="C1352" i="20"/>
  <c r="C1350" i="20"/>
  <c r="C1348" i="20"/>
  <c r="C1346" i="20"/>
  <c r="C1344" i="20"/>
  <c r="C1342" i="20"/>
  <c r="C1340" i="20"/>
  <c r="C1338" i="20"/>
  <c r="C1336" i="20"/>
  <c r="C1334" i="20"/>
  <c r="C1332" i="20"/>
  <c r="C1330" i="20"/>
  <c r="C1328" i="20"/>
  <c r="C1326" i="20"/>
  <c r="C1324" i="20"/>
  <c r="C1322" i="20"/>
  <c r="C1320" i="20"/>
  <c r="C1318" i="20"/>
  <c r="C1316" i="20"/>
  <c r="C1314" i="20"/>
  <c r="C1312" i="20"/>
  <c r="C1310" i="20"/>
  <c r="C1308" i="20"/>
  <c r="C1306" i="20"/>
  <c r="C1304" i="20"/>
  <c r="C1302" i="20"/>
  <c r="C1300" i="20"/>
  <c r="C1298" i="20"/>
  <c r="C1296" i="20"/>
  <c r="C1294" i="20"/>
  <c r="C1292" i="20"/>
  <c r="C104" i="20"/>
  <c r="C1290" i="20"/>
  <c r="C1288" i="20"/>
  <c r="C1286" i="20"/>
  <c r="C1284" i="20"/>
  <c r="C1282" i="20"/>
  <c r="C1280" i="20"/>
  <c r="C1278" i="20"/>
  <c r="C1276" i="20"/>
  <c r="C1274" i="20"/>
  <c r="C1272" i="20"/>
  <c r="C1270" i="20"/>
  <c r="C1268" i="20"/>
  <c r="C1266" i="20"/>
  <c r="C1264" i="20"/>
  <c r="C1262" i="20"/>
  <c r="C1260" i="20"/>
  <c r="C1258" i="20"/>
  <c r="C1256" i="20"/>
  <c r="C1254" i="20"/>
  <c r="C1252" i="20"/>
  <c r="C1250" i="20"/>
  <c r="C1248" i="20"/>
  <c r="C1246" i="20"/>
  <c r="C1244" i="20"/>
  <c r="C1242" i="20"/>
  <c r="C1240" i="20"/>
  <c r="C1238" i="20"/>
  <c r="C1236" i="20"/>
  <c r="C1234" i="20"/>
  <c r="C1232" i="20"/>
  <c r="C2229" i="20"/>
  <c r="C2225" i="20"/>
  <c r="C2221" i="20"/>
  <c r="C2217" i="20"/>
  <c r="C2213" i="20"/>
  <c r="C2209" i="20"/>
  <c r="C2205" i="20"/>
  <c r="C2201" i="20"/>
  <c r="C2197" i="20"/>
  <c r="C2193" i="20"/>
  <c r="C2191" i="20"/>
  <c r="C2189" i="20"/>
  <c r="C2187" i="20"/>
  <c r="C2185" i="20"/>
  <c r="C2183" i="20"/>
  <c r="C2181" i="20"/>
  <c r="C2179" i="20"/>
  <c r="C2177" i="20"/>
  <c r="C2175" i="20"/>
  <c r="C2173" i="20"/>
  <c r="C2171" i="20"/>
  <c r="C2169" i="20"/>
  <c r="C2167" i="20"/>
  <c r="C2165" i="20"/>
  <c r="C2163" i="20"/>
  <c r="C2161" i="20"/>
  <c r="C2159" i="20"/>
  <c r="C2157" i="20"/>
  <c r="C2155" i="20"/>
  <c r="C2153" i="20"/>
  <c r="C2151" i="20"/>
  <c r="C2149" i="20"/>
  <c r="C2147" i="20"/>
  <c r="C2145" i="20"/>
  <c r="C2143" i="20"/>
  <c r="C2141" i="20"/>
  <c r="C2139" i="20"/>
  <c r="C2137" i="20"/>
  <c r="C2135" i="20"/>
  <c r="C2133" i="20"/>
  <c r="C2131" i="20"/>
  <c r="C2129" i="20"/>
  <c r="C2127" i="20"/>
  <c r="C2125" i="20"/>
  <c r="C2123" i="20"/>
  <c r="C2121" i="20"/>
  <c r="C2119" i="20"/>
  <c r="C2117" i="20"/>
  <c r="C2115" i="20"/>
  <c r="C2113" i="20"/>
  <c r="C2111" i="20"/>
  <c r="C2109" i="20"/>
  <c r="C2107" i="20"/>
  <c r="C2105" i="20"/>
  <c r="C2103" i="20"/>
  <c r="C2101" i="20"/>
  <c r="C2099" i="20"/>
  <c r="C2097" i="20"/>
  <c r="C2095" i="20"/>
  <c r="C2093" i="20"/>
  <c r="C2091" i="20"/>
  <c r="C2089" i="20"/>
  <c r="C2087" i="20"/>
  <c r="C2085" i="20"/>
  <c r="C2083" i="20"/>
  <c r="C2081" i="20"/>
  <c r="C2079" i="20"/>
  <c r="C2077" i="20"/>
  <c r="C2075" i="20"/>
  <c r="C2073" i="20"/>
  <c r="C2071" i="20"/>
  <c r="C2069" i="20"/>
  <c r="C2067" i="20"/>
  <c r="C2065" i="20"/>
  <c r="C2063" i="20"/>
  <c r="C2061" i="20"/>
  <c r="C2059" i="20"/>
  <c r="C2057" i="20"/>
  <c r="C2055" i="20"/>
  <c r="C2053" i="20"/>
  <c r="C2051" i="20"/>
  <c r="C2049" i="20"/>
  <c r="C2047" i="20"/>
  <c r="C2045" i="20"/>
  <c r="C2043" i="20"/>
  <c r="C2041" i="20"/>
  <c r="C2039" i="20"/>
  <c r="C2037" i="20"/>
  <c r="C2035" i="20"/>
  <c r="C2033" i="20"/>
  <c r="C2031" i="20"/>
  <c r="C2029" i="20"/>
  <c r="C2027" i="20"/>
  <c r="C2025" i="20"/>
  <c r="C2023" i="20"/>
  <c r="C2021" i="20"/>
  <c r="C2019" i="20"/>
  <c r="C2017" i="20"/>
  <c r="C2015" i="20"/>
  <c r="C2013" i="20"/>
  <c r="C2011" i="20"/>
  <c r="C2009" i="20"/>
  <c r="C2007" i="20"/>
  <c r="C2005" i="20"/>
  <c r="C2003" i="20"/>
  <c r="C2001" i="20"/>
  <c r="C1999" i="20"/>
  <c r="C1997" i="20"/>
  <c r="C1995" i="20"/>
  <c r="C1993" i="20"/>
  <c r="C1991" i="20"/>
  <c r="C1989" i="20"/>
  <c r="C1987" i="20"/>
  <c r="C1985" i="20"/>
  <c r="C1983" i="20"/>
  <c r="C1981" i="20"/>
  <c r="C1979" i="20"/>
  <c r="C1977" i="20"/>
  <c r="C1975" i="20"/>
  <c r="C1973" i="20"/>
  <c r="C1971" i="20"/>
  <c r="C1969" i="20"/>
  <c r="C1967" i="20"/>
  <c r="C1965" i="20"/>
  <c r="C1963" i="20"/>
  <c r="C1961" i="20"/>
  <c r="C1959" i="20"/>
  <c r="C1957" i="20"/>
  <c r="C1955" i="20"/>
  <c r="C1953" i="20"/>
  <c r="C1951" i="20"/>
  <c r="C1949" i="20"/>
  <c r="C1947" i="20"/>
  <c r="C1945" i="20"/>
  <c r="C1943" i="20"/>
  <c r="C1941" i="20"/>
  <c r="C1939" i="20"/>
  <c r="C1937" i="20"/>
  <c r="C1935" i="20"/>
  <c r="C1933" i="20"/>
  <c r="C1931" i="20"/>
  <c r="C1929" i="20"/>
  <c r="C1927" i="20"/>
  <c r="C1925" i="20"/>
  <c r="C1923" i="20"/>
  <c r="C1921" i="20"/>
  <c r="C1919" i="20"/>
  <c r="C1917" i="20"/>
  <c r="C1915" i="20"/>
  <c r="C1913" i="20"/>
  <c r="C1911" i="20"/>
  <c r="C1909" i="20"/>
  <c r="C1907" i="20"/>
  <c r="C1905" i="20"/>
  <c r="C1903" i="20"/>
  <c r="C1901" i="20"/>
  <c r="C1899" i="20"/>
  <c r="C1897" i="20"/>
  <c r="C1895" i="20"/>
  <c r="C1893" i="20"/>
  <c r="C1891" i="20"/>
  <c r="C1889" i="20"/>
  <c r="C1887" i="20"/>
  <c r="C1885" i="20"/>
  <c r="C1883" i="20"/>
  <c r="C1881" i="20"/>
  <c r="C1879" i="20"/>
  <c r="C1877" i="20"/>
  <c r="C1875" i="20"/>
  <c r="C1873" i="20"/>
  <c r="C1871" i="20"/>
  <c r="C1869" i="20"/>
  <c r="C1867" i="20"/>
  <c r="C1865" i="20"/>
  <c r="C1863" i="20"/>
  <c r="C1861" i="20"/>
  <c r="C1859" i="20"/>
  <c r="C1857" i="20"/>
  <c r="C1855" i="20"/>
  <c r="C1853" i="20"/>
  <c r="C1851" i="20"/>
  <c r="C1849" i="20"/>
  <c r="C1847" i="20"/>
  <c r="C1845" i="20"/>
  <c r="C1843" i="20"/>
  <c r="C1841" i="20"/>
  <c r="C1839" i="20"/>
  <c r="C1837" i="20"/>
  <c r="C1835" i="20"/>
  <c r="C1833" i="20"/>
  <c r="C1831" i="20"/>
  <c r="C1829" i="20"/>
  <c r="C1827" i="20"/>
  <c r="C1825" i="20"/>
  <c r="C1823" i="20"/>
  <c r="C1821" i="20"/>
  <c r="C1819" i="20"/>
  <c r="C1817" i="20"/>
  <c r="C1815" i="20"/>
  <c r="C1813" i="20"/>
  <c r="C1811" i="20"/>
  <c r="C1809" i="20"/>
  <c r="C1807" i="20"/>
  <c r="C1805" i="20"/>
  <c r="C1803" i="20"/>
  <c r="C1801" i="20"/>
  <c r="C1799" i="20"/>
  <c r="C1797" i="20"/>
  <c r="C1795" i="20"/>
  <c r="C1793" i="20"/>
  <c r="C1791" i="20"/>
  <c r="C1789" i="20"/>
  <c r="C1787" i="20"/>
  <c r="C1785" i="20"/>
  <c r="C1783" i="20"/>
  <c r="C1781" i="20"/>
  <c r="C1779" i="20"/>
  <c r="C1777" i="20"/>
  <c r="C1775" i="20"/>
  <c r="C1773" i="20"/>
  <c r="C1771" i="20"/>
  <c r="C1769" i="20"/>
  <c r="C1767" i="20"/>
  <c r="C1765" i="20"/>
  <c r="C1763" i="20"/>
  <c r="C1761" i="20"/>
  <c r="C1759" i="20"/>
  <c r="C1757" i="20"/>
  <c r="C1755" i="20"/>
  <c r="C1753" i="20"/>
  <c r="C1751" i="20"/>
  <c r="C1749" i="20"/>
  <c r="C1747" i="20"/>
  <c r="C1745" i="20"/>
  <c r="C1743" i="20"/>
  <c r="C2231" i="20"/>
  <c r="C2227" i="20"/>
  <c r="C2223" i="20"/>
  <c r="C2219" i="20"/>
  <c r="C2215" i="20"/>
  <c r="C2211" i="20"/>
  <c r="C2207" i="20"/>
  <c r="C2203" i="20"/>
  <c r="C2199" i="20"/>
  <c r="C2195" i="20"/>
  <c r="C1741" i="20"/>
  <c r="C1739" i="20"/>
  <c r="C1737" i="20"/>
  <c r="C1735" i="20"/>
  <c r="C1733" i="20"/>
  <c r="C1731" i="20"/>
  <c r="C1729" i="20"/>
  <c r="C1727" i="20"/>
  <c r="C1725" i="20"/>
  <c r="C1723" i="20"/>
  <c r="C1721" i="20"/>
  <c r="C1719" i="20"/>
  <c r="C1717" i="20"/>
  <c r="C1715" i="20"/>
  <c r="C1713" i="20"/>
  <c r="C1711" i="20"/>
  <c r="C1709" i="20"/>
  <c r="C1707" i="20"/>
  <c r="C1705" i="20"/>
  <c r="C1703" i="20"/>
  <c r="C1701" i="20"/>
  <c r="C1699" i="20"/>
  <c r="C1697" i="20"/>
  <c r="C1695" i="20"/>
  <c r="C1693" i="20"/>
  <c r="C1691" i="20"/>
  <c r="C1689" i="20"/>
  <c r="C1687" i="20"/>
  <c r="C1685" i="20"/>
  <c r="C1683" i="20"/>
  <c r="C1681" i="20"/>
  <c r="C1679" i="20"/>
  <c r="C1677" i="20"/>
  <c r="C1675" i="20"/>
  <c r="C1673" i="20"/>
  <c r="C1671" i="20"/>
  <c r="C1669" i="20"/>
  <c r="C1667" i="20"/>
  <c r="C1665" i="20"/>
  <c r="C1663" i="20"/>
  <c r="C1661" i="20"/>
  <c r="C1659" i="20"/>
  <c r="C1657" i="20"/>
  <c r="C1655" i="20"/>
  <c r="C1653" i="20"/>
  <c r="C1651" i="20"/>
  <c r="C1649" i="20"/>
  <c r="C1647" i="20"/>
  <c r="C1645" i="20"/>
  <c r="C1643" i="20"/>
  <c r="C1641" i="20"/>
  <c r="C1639" i="20"/>
  <c r="C1637" i="20"/>
  <c r="C1635" i="20"/>
  <c r="C1633" i="20"/>
  <c r="C1631" i="20"/>
  <c r="C1629" i="20"/>
  <c r="C1627" i="20"/>
  <c r="C1625" i="20"/>
  <c r="C1623" i="20"/>
  <c r="C1621" i="20"/>
  <c r="C1619" i="20"/>
  <c r="C1617" i="20"/>
  <c r="C1615" i="20"/>
  <c r="C1613" i="20"/>
  <c r="C1611" i="20"/>
  <c r="C1609" i="20"/>
  <c r="C1607" i="20"/>
  <c r="C1605" i="20"/>
  <c r="C1603" i="20"/>
  <c r="C1601" i="20"/>
  <c r="C1599" i="20"/>
  <c r="C1597" i="20"/>
  <c r="C1595" i="20"/>
  <c r="C1593" i="20"/>
  <c r="C1591" i="20"/>
  <c r="C1589" i="20"/>
  <c r="C1587" i="20"/>
  <c r="C1585" i="20"/>
  <c r="C1583" i="20"/>
  <c r="C1581" i="20"/>
  <c r="C1579" i="20"/>
  <c r="C1577" i="20"/>
  <c r="C1575" i="20"/>
  <c r="C1573" i="20"/>
  <c r="C1571" i="20"/>
  <c r="C1569" i="20"/>
  <c r="C1567" i="20"/>
  <c r="C1565" i="20"/>
  <c r="C1563" i="20"/>
  <c r="C1561" i="20"/>
  <c r="C1559" i="20"/>
  <c r="C1557" i="20"/>
  <c r="C1555" i="20"/>
  <c r="C1553" i="20"/>
  <c r="C1551" i="20"/>
  <c r="C1549" i="20"/>
  <c r="C1547" i="20"/>
  <c r="C1545" i="20"/>
  <c r="C1543" i="20"/>
  <c r="C1541" i="20"/>
  <c r="C1539" i="20"/>
  <c r="C1537" i="20"/>
  <c r="C1535" i="20"/>
  <c r="C1533" i="20"/>
  <c r="C1531" i="20"/>
  <c r="C1529" i="20"/>
  <c r="C1527" i="20"/>
  <c r="C1525" i="20"/>
  <c r="C1523" i="20"/>
  <c r="C1521" i="20"/>
  <c r="C1519" i="20"/>
  <c r="C1517" i="20"/>
  <c r="C1515" i="20"/>
  <c r="C1513" i="20"/>
  <c r="C1511" i="20"/>
  <c r="C1509" i="20"/>
  <c r="C1507" i="20"/>
  <c r="C1505" i="20"/>
  <c r="C1503" i="20"/>
  <c r="C1501" i="20"/>
  <c r="C1499" i="20"/>
  <c r="C1497" i="20"/>
  <c r="C1495" i="20"/>
  <c r="C1493" i="20"/>
  <c r="C1491" i="20"/>
  <c r="C1489" i="20"/>
  <c r="C1487" i="20"/>
  <c r="C1485" i="20"/>
  <c r="C1483" i="20"/>
  <c r="C1481" i="20"/>
  <c r="C1479" i="20"/>
  <c r="C1477" i="20"/>
  <c r="C1475" i="20"/>
  <c r="C1473" i="20"/>
  <c r="C1471" i="20"/>
  <c r="C1469" i="20"/>
  <c r="C1467" i="20"/>
  <c r="C1465" i="20"/>
  <c r="C1463" i="20"/>
  <c r="C1461" i="20"/>
  <c r="C1459" i="20"/>
  <c r="C1457" i="20"/>
  <c r="C1455" i="20"/>
  <c r="C1453" i="20"/>
  <c r="C1451" i="20"/>
  <c r="C1449" i="20"/>
  <c r="C1447" i="20"/>
  <c r="C1445" i="20"/>
  <c r="C1443" i="20"/>
  <c r="C1441" i="20"/>
  <c r="C1439" i="20"/>
  <c r="C1437" i="20"/>
  <c r="C1435" i="20"/>
  <c r="C1433" i="20"/>
  <c r="C1431" i="20"/>
  <c r="C1429" i="20"/>
  <c r="C1427" i="20"/>
  <c r="C1425" i="20"/>
  <c r="C1423" i="20"/>
  <c r="C1421" i="20"/>
  <c r="C1419" i="20"/>
  <c r="C1417" i="20"/>
  <c r="C1415" i="20"/>
  <c r="C1413" i="20"/>
  <c r="C1411" i="20"/>
  <c r="C1409" i="20"/>
  <c r="C1407" i="20"/>
  <c r="C1405" i="20"/>
  <c r="C1403" i="20"/>
  <c r="C1401" i="20"/>
  <c r="C1399" i="20"/>
  <c r="C1397" i="20"/>
  <c r="C1395" i="20"/>
  <c r="C1393" i="20"/>
  <c r="C1391" i="20"/>
  <c r="C1389" i="20"/>
  <c r="C1387" i="20"/>
  <c r="C1385" i="20"/>
  <c r="C1383" i="20"/>
  <c r="C1381" i="20"/>
  <c r="C1379" i="20"/>
  <c r="C1377" i="20"/>
  <c r="C1375" i="20"/>
  <c r="C1373" i="20"/>
  <c r="C1371" i="20"/>
  <c r="C1369" i="20"/>
  <c r="C1367" i="20"/>
  <c r="C1365" i="20"/>
  <c r="C1363" i="20"/>
  <c r="C1361" i="20"/>
  <c r="C1359" i="20"/>
  <c r="C1357" i="20"/>
  <c r="C1355" i="20"/>
  <c r="C1353" i="20"/>
  <c r="C1351" i="20"/>
  <c r="C1349" i="20"/>
  <c r="C1347" i="20"/>
  <c r="C1345" i="20"/>
  <c r="C1343" i="20"/>
  <c r="C1341" i="20"/>
  <c r="C1339" i="20"/>
  <c r="C1337" i="20"/>
  <c r="C1335" i="20"/>
  <c r="C1333" i="20"/>
  <c r="C1331" i="20"/>
  <c r="C1329" i="20"/>
  <c r="C1327" i="20"/>
  <c r="C1325" i="20"/>
  <c r="C1323" i="20"/>
  <c r="C1321" i="20"/>
  <c r="C1319" i="20"/>
  <c r="C1317" i="20"/>
  <c r="C1315" i="20"/>
  <c r="C1313" i="20"/>
  <c r="C1311" i="20"/>
  <c r="C1309" i="20"/>
  <c r="C1307" i="20"/>
  <c r="C1305" i="20"/>
  <c r="C1303" i="20"/>
  <c r="C1301" i="20"/>
  <c r="C1299" i="20"/>
  <c r="C1297" i="20"/>
  <c r="C1295" i="20"/>
  <c r="C1293" i="20"/>
  <c r="C1291" i="20"/>
  <c r="C1289" i="20"/>
  <c r="C1287" i="20"/>
  <c r="C1285" i="20"/>
  <c r="C1283" i="20"/>
  <c r="C1281" i="20"/>
  <c r="C1279" i="20"/>
  <c r="C1277" i="20"/>
  <c r="C1275" i="20"/>
  <c r="C1273" i="20"/>
  <c r="C1271" i="20"/>
  <c r="C1269" i="20"/>
  <c r="C1267" i="20"/>
  <c r="C1265" i="20"/>
  <c r="C1263" i="20"/>
  <c r="C1261" i="20"/>
  <c r="C1259" i="20"/>
  <c r="C1257" i="20"/>
  <c r="C1255" i="20"/>
  <c r="C1253" i="20"/>
  <c r="C1251" i="20"/>
  <c r="C1249" i="20"/>
  <c r="C1247" i="20"/>
  <c r="C1245" i="20"/>
  <c r="C1243" i="20"/>
  <c r="C1241" i="20"/>
  <c r="C1239" i="20"/>
  <c r="C1237" i="20"/>
  <c r="C1235" i="20"/>
  <c r="C1233" i="20"/>
  <c r="C103" i="20" l="1"/>
  <c r="H1418" i="21"/>
  <c r="H1090" i="21"/>
  <c r="H1098" i="21"/>
  <c r="H1106" i="21"/>
  <c r="H1114" i="21"/>
  <c r="H1122" i="21"/>
  <c r="H1130" i="21"/>
  <c r="H1138" i="21"/>
  <c r="H1146" i="21"/>
  <c r="H1154" i="21"/>
  <c r="H1162" i="21"/>
  <c r="H1170" i="21"/>
  <c r="H1178" i="21"/>
  <c r="H1186" i="21"/>
  <c r="H1196" i="21"/>
  <c r="H1202" i="21"/>
  <c r="H1204" i="21"/>
  <c r="H1210" i="21"/>
  <c r="H1212" i="21"/>
  <c r="H1218" i="21"/>
  <c r="H1220" i="21"/>
  <c r="H1226" i="21"/>
  <c r="H1228" i="21"/>
  <c r="H1234" i="21"/>
  <c r="H1236" i="21"/>
  <c r="H1242" i="21"/>
  <c r="H1250" i="21"/>
  <c r="H1252" i="21"/>
  <c r="H1258" i="21"/>
  <c r="H1260" i="21"/>
  <c r="H1266" i="21"/>
  <c r="H1268" i="21"/>
  <c r="H1274" i="21"/>
  <c r="H1276" i="21"/>
  <c r="H1282" i="21"/>
  <c r="H1284" i="21"/>
  <c r="H1290" i="21"/>
  <c r="H1292" i="21"/>
  <c r="H1298" i="21"/>
  <c r="H1300" i="21"/>
  <c r="H1306" i="21"/>
  <c r="H1308" i="21"/>
  <c r="H1314" i="21"/>
  <c r="H1316" i="21"/>
  <c r="H1322" i="21"/>
  <c r="H1324" i="21"/>
  <c r="H1330" i="21"/>
  <c r="H1332" i="21"/>
  <c r="H1338" i="21"/>
  <c r="H1340" i="21"/>
  <c r="H2061" i="21"/>
  <c r="H2069" i="21"/>
  <c r="H2077" i="21"/>
  <c r="H2085" i="21"/>
  <c r="H1432" i="21"/>
  <c r="H1440" i="21"/>
  <c r="H1448" i="21"/>
  <c r="H1456" i="21"/>
  <c r="H1464" i="21"/>
  <c r="H1472" i="21"/>
  <c r="H1480" i="21"/>
  <c r="H1488" i="21"/>
  <c r="H1496" i="21"/>
  <c r="H1504" i="21"/>
  <c r="H1512" i="21"/>
  <c r="H1520" i="21"/>
  <c r="H1528" i="21"/>
  <c r="H1536" i="21"/>
  <c r="H1426" i="21"/>
  <c r="H1438" i="21"/>
  <c r="H1446" i="21"/>
  <c r="H1454" i="21"/>
  <c r="H1462" i="21"/>
  <c r="H1470" i="21"/>
  <c r="H1478" i="21"/>
  <c r="H1486" i="21"/>
  <c r="H1494" i="21"/>
  <c r="H1502" i="21"/>
  <c r="H1510" i="21"/>
  <c r="H1518" i="21"/>
  <c r="H1526" i="21"/>
  <c r="H1534" i="21"/>
  <c r="H1616" i="21"/>
  <c r="H1632" i="21"/>
  <c r="H1648" i="21"/>
  <c r="H1652" i="21"/>
  <c r="H1660" i="21"/>
  <c r="H1674" i="21"/>
  <c r="H1682" i="21"/>
  <c r="H1690" i="21"/>
  <c r="H1698" i="21"/>
  <c r="H1706" i="21"/>
  <c r="H1714" i="21"/>
  <c r="H1722" i="21"/>
  <c r="H1730" i="21"/>
  <c r="H1738" i="21"/>
  <c r="H1746" i="21"/>
  <c r="H1748" i="21"/>
  <c r="H1764" i="21"/>
  <c r="H1750" i="21"/>
  <c r="H1758" i="21"/>
  <c r="H1766" i="21"/>
  <c r="H1872" i="21"/>
  <c r="H1880" i="21"/>
  <c r="H1978" i="21"/>
  <c r="H1986" i="21"/>
  <c r="H1994" i="21"/>
  <c r="H2002" i="21"/>
  <c r="H1770" i="21"/>
  <c r="H1772" i="21"/>
  <c r="H1778" i="21"/>
  <c r="H1780" i="21"/>
  <c r="H1786" i="21"/>
  <c r="H1788" i="21"/>
  <c r="H1794" i="21"/>
  <c r="H1796" i="21"/>
  <c r="H1878" i="21"/>
  <c r="H1886" i="21"/>
  <c r="H1984" i="21"/>
  <c r="H2000" i="21"/>
  <c r="H1421" i="21"/>
  <c r="H1429" i="21"/>
  <c r="H1892" i="21"/>
  <c r="H1894" i="21"/>
  <c r="H1900" i="21"/>
  <c r="H1902" i="21"/>
  <c r="H1908" i="21"/>
  <c r="H1910" i="21"/>
  <c r="H1916" i="21"/>
  <c r="H1918" i="21"/>
  <c r="H1924" i="21"/>
  <c r="H1926" i="21"/>
  <c r="H2008" i="21"/>
  <c r="H2014" i="21"/>
  <c r="H2016" i="21"/>
  <c r="H2022" i="21"/>
  <c r="H2024" i="21"/>
  <c r="H2030" i="21"/>
  <c r="H2032" i="21"/>
  <c r="H2038" i="21"/>
  <c r="H2040" i="21"/>
  <c r="H2046" i="21"/>
  <c r="H2048" i="21"/>
  <c r="H2054" i="21"/>
  <c r="H1161" i="21"/>
  <c r="H1167" i="21"/>
  <c r="H1169" i="21"/>
  <c r="H1175" i="21"/>
  <c r="H1177" i="21"/>
  <c r="H1183" i="21"/>
  <c r="H1185" i="21"/>
  <c r="H1191" i="21"/>
  <c r="H1193" i="21"/>
  <c r="H1203" i="21"/>
  <c r="H1211" i="21"/>
  <c r="H1219" i="21"/>
  <c r="H1227" i="21"/>
  <c r="H1235" i="21"/>
  <c r="H1243" i="21"/>
  <c r="H1251" i="21"/>
  <c r="H1259" i="21"/>
  <c r="H1681" i="21"/>
  <c r="H1689" i="21"/>
  <c r="H1697" i="21"/>
  <c r="H1705" i="21"/>
  <c r="H1713" i="21"/>
  <c r="H1721" i="21"/>
  <c r="H1729" i="21"/>
  <c r="H1737" i="21"/>
  <c r="H1244" i="21"/>
  <c r="H1088" i="21"/>
  <c r="H1096" i="21"/>
  <c r="H1104" i="21"/>
  <c r="H1112" i="21"/>
  <c r="H1120" i="21"/>
  <c r="H1128" i="21"/>
  <c r="H1136" i="21"/>
  <c r="H1144" i="21"/>
  <c r="H1152" i="21"/>
  <c r="H1160" i="21"/>
  <c r="H1168" i="21"/>
  <c r="H1176" i="21"/>
  <c r="H1184" i="21"/>
  <c r="H1192" i="21"/>
  <c r="H2059" i="21"/>
  <c r="H2067" i="21"/>
  <c r="H2075" i="21"/>
  <c r="H2083" i="21"/>
  <c r="H1672" i="21"/>
  <c r="H1680" i="21"/>
  <c r="H1688" i="21"/>
  <c r="H1696" i="21"/>
  <c r="H1704" i="21"/>
  <c r="H1712" i="21"/>
  <c r="H1720" i="21"/>
  <c r="H1728" i="21"/>
  <c r="H1736" i="21"/>
  <c r="H1744" i="21"/>
  <c r="H1295" i="21"/>
  <c r="H1303" i="21"/>
  <c r="H1311" i="21"/>
  <c r="H1319" i="21"/>
  <c r="H1327" i="21"/>
  <c r="H1335" i="21"/>
  <c r="H1343" i="21"/>
  <c r="H1351" i="21"/>
  <c r="H1359" i="21"/>
  <c r="H1367" i="21"/>
  <c r="H1375" i="21"/>
  <c r="H1383" i="21"/>
  <c r="H1391" i="21"/>
  <c r="H1399" i="21"/>
  <c r="H1407" i="21"/>
  <c r="H1555" i="21"/>
  <c r="H1563" i="21"/>
  <c r="H1571" i="21"/>
  <c r="H1579" i="21"/>
  <c r="H1587" i="21"/>
  <c r="H1595" i="21"/>
  <c r="H1603" i="21"/>
  <c r="H1611" i="21"/>
  <c r="H1619" i="21"/>
  <c r="H1627" i="21"/>
  <c r="H1635" i="21"/>
  <c r="H1643" i="21"/>
  <c r="H1757" i="21"/>
  <c r="H1871" i="21"/>
  <c r="H1887" i="21"/>
  <c r="H1945" i="21"/>
  <c r="H1953" i="21"/>
  <c r="H1961" i="21"/>
  <c r="H1969" i="21"/>
  <c r="H1977" i="21"/>
  <c r="H1993" i="21"/>
  <c r="H1267" i="21"/>
  <c r="H1275" i="21"/>
  <c r="H1283" i="21"/>
  <c r="H1289" i="21"/>
  <c r="H1297" i="21"/>
  <c r="H1305" i="21"/>
  <c r="H1313" i="21"/>
  <c r="H1321" i="21"/>
  <c r="H1329" i="21"/>
  <c r="H1337" i="21"/>
  <c r="H1345" i="21"/>
  <c r="H1353" i="21"/>
  <c r="H1361" i="21"/>
  <c r="H1369" i="21"/>
  <c r="H1377" i="21"/>
  <c r="H1385" i="21"/>
  <c r="H1393" i="21"/>
  <c r="H1401" i="21"/>
  <c r="H1409" i="21"/>
  <c r="H1423" i="21"/>
  <c r="H1431" i="21"/>
  <c r="H1439" i="21"/>
  <c r="H1447" i="21"/>
  <c r="H1455" i="21"/>
  <c r="H1463" i="21"/>
  <c r="H1471" i="21"/>
  <c r="H1479" i="21"/>
  <c r="H1487" i="21"/>
  <c r="H1495" i="21"/>
  <c r="H1503" i="21"/>
  <c r="H1511" i="21"/>
  <c r="H1519" i="21"/>
  <c r="H1527" i="21"/>
  <c r="H1535" i="21"/>
  <c r="H1543" i="21"/>
  <c r="H1557" i="21"/>
  <c r="H1565" i="21"/>
  <c r="H1573" i="21"/>
  <c r="H1581" i="21"/>
  <c r="H1589" i="21"/>
  <c r="H1597" i="21"/>
  <c r="H1605" i="21"/>
  <c r="H1613" i="21"/>
  <c r="H1621" i="21"/>
  <c r="H1629" i="21"/>
  <c r="H1637" i="21"/>
  <c r="H1645" i="21"/>
  <c r="H1679" i="21"/>
  <c r="H1687" i="21"/>
  <c r="H1695" i="21"/>
  <c r="H1703" i="21"/>
  <c r="H1711" i="21"/>
  <c r="H1719" i="21"/>
  <c r="H1727" i="21"/>
  <c r="H1735" i="21"/>
  <c r="H1743" i="21"/>
  <c r="H1745" i="21"/>
  <c r="H1751" i="21"/>
  <c r="H1759" i="21"/>
  <c r="H1873" i="21"/>
  <c r="H1881" i="21"/>
  <c r="H1889" i="21"/>
  <c r="H1947" i="21"/>
  <c r="H1955" i="21"/>
  <c r="H1963" i="21"/>
  <c r="H1971" i="21"/>
  <c r="H1979" i="21"/>
  <c r="H1987" i="21"/>
  <c r="H1995" i="21"/>
  <c r="H2003" i="21"/>
  <c r="H1815" i="21"/>
  <c r="H1823" i="21"/>
  <c r="H1831" i="21"/>
  <c r="H1839" i="21"/>
  <c r="H1847" i="21"/>
  <c r="H1855" i="21"/>
  <c r="H1863" i="21"/>
  <c r="H1767" i="21"/>
  <c r="H1817" i="21"/>
  <c r="H1825" i="21"/>
  <c r="H1833" i="21"/>
  <c r="H1841" i="21"/>
  <c r="H1849" i="21"/>
  <c r="H1857" i="21"/>
  <c r="H1865" i="21"/>
  <c r="H1753" i="21"/>
  <c r="H1771" i="21"/>
  <c r="H1779" i="21"/>
  <c r="H1787" i="21"/>
  <c r="H1795" i="21"/>
  <c r="H1803" i="21"/>
  <c r="H1811" i="21"/>
  <c r="H1883" i="21"/>
  <c r="H1893" i="21"/>
  <c r="H1901" i="21"/>
  <c r="H1909" i="21"/>
  <c r="H1917" i="21"/>
  <c r="H1925" i="21"/>
  <c r="H1933" i="21"/>
  <c r="H1973" i="21"/>
  <c r="H1989" i="21"/>
  <c r="H2007" i="21"/>
  <c r="H2015" i="21"/>
  <c r="H2023" i="21"/>
  <c r="H2031" i="21"/>
  <c r="H2039" i="21"/>
  <c r="H2047" i="21"/>
  <c r="H1086" i="21"/>
  <c r="H1094" i="21"/>
  <c r="H1102" i="21"/>
  <c r="H1110" i="21"/>
  <c r="H1118" i="21"/>
  <c r="H1126" i="21"/>
  <c r="H1134" i="21"/>
  <c r="H1142" i="21"/>
  <c r="H1150" i="21"/>
  <c r="H1158" i="21"/>
  <c r="H1166" i="21"/>
  <c r="H1174" i="21"/>
  <c r="H1182" i="21"/>
  <c r="H1190" i="21"/>
  <c r="H1194" i="21"/>
  <c r="H1198" i="21"/>
  <c r="H1200" i="21"/>
  <c r="H1206" i="21"/>
  <c r="H1208" i="21"/>
  <c r="H1214" i="21"/>
  <c r="H1216" i="21"/>
  <c r="H1222" i="21"/>
  <c r="H1224" i="21"/>
  <c r="H1230" i="21"/>
  <c r="H1232" i="21"/>
  <c r="H1238" i="21"/>
  <c r="H1240" i="21"/>
  <c r="H1246" i="21"/>
  <c r="H1248" i="21"/>
  <c r="H1254" i="21"/>
  <c r="H1256" i="21"/>
  <c r="H1262" i="21"/>
  <c r="H1264" i="21"/>
  <c r="H1270" i="21"/>
  <c r="H1272" i="21"/>
  <c r="H1278" i="21"/>
  <c r="H1280" i="21"/>
  <c r="H1286" i="21"/>
  <c r="H1288" i="21"/>
  <c r="H1294" i="21"/>
  <c r="H1296" i="21"/>
  <c r="H1302" i="21"/>
  <c r="H1304" i="21"/>
  <c r="H1310" i="21"/>
  <c r="H1312" i="21"/>
  <c r="H1318" i="21"/>
  <c r="H1320" i="21"/>
  <c r="H1326" i="21"/>
  <c r="H1328" i="21"/>
  <c r="H1334" i="21"/>
  <c r="H1336" i="21"/>
  <c r="H1342" i="21"/>
  <c r="H1344" i="21"/>
  <c r="H1410" i="21"/>
  <c r="H1412" i="21"/>
  <c r="H1414" i="21"/>
  <c r="H2057" i="21"/>
  <c r="H2065" i="21"/>
  <c r="H2073" i="21"/>
  <c r="H2081" i="21"/>
  <c r="H1422" i="21"/>
  <c r="H1434" i="21"/>
  <c r="H1436" i="21"/>
  <c r="H1442" i="21"/>
  <c r="H1444" i="21"/>
  <c r="H1450" i="21"/>
  <c r="H1452" i="21"/>
  <c r="H1458" i="21"/>
  <c r="H1460" i="21"/>
  <c r="H1466" i="21"/>
  <c r="H1468" i="21"/>
  <c r="H1474" i="21"/>
  <c r="H1476" i="21"/>
  <c r="H1482" i="21"/>
  <c r="H1484" i="21"/>
  <c r="H1490" i="21"/>
  <c r="H1492" i="21"/>
  <c r="H1498" i="21"/>
  <c r="H1500" i="21"/>
  <c r="H1506" i="21"/>
  <c r="H1508" i="21"/>
  <c r="H1514" i="21"/>
  <c r="H1516" i="21"/>
  <c r="H1522" i="21"/>
  <c r="H1524" i="21"/>
  <c r="H1530" i="21"/>
  <c r="H1532" i="21"/>
  <c r="H1538" i="21"/>
  <c r="H1612" i="21"/>
  <c r="H1620" i="21"/>
  <c r="H1622" i="21"/>
  <c r="H1628" i="21"/>
  <c r="H1636" i="21"/>
  <c r="H1638" i="21"/>
  <c r="H1644" i="21"/>
  <c r="H1656" i="21"/>
  <c r="H1350" i="21"/>
  <c r="H1352" i="21"/>
  <c r="H1358" i="21"/>
  <c r="H1360" i="21"/>
  <c r="H1366" i="21"/>
  <c r="H1368" i="21"/>
  <c r="H1374" i="21"/>
  <c r="H1376" i="21"/>
  <c r="H1382" i="21"/>
  <c r="H1384" i="21"/>
  <c r="H1390" i="21"/>
  <c r="H1392" i="21"/>
  <c r="H1398" i="21"/>
  <c r="H1400" i="21"/>
  <c r="H1406" i="21"/>
  <c r="H1408" i="21"/>
  <c r="H1416" i="21"/>
  <c r="H1424" i="21"/>
  <c r="H1540" i="21"/>
  <c r="H1546" i="21"/>
  <c r="H1548" i="21"/>
  <c r="H1554" i="21"/>
  <c r="H1556" i="21"/>
  <c r="H1562" i="21"/>
  <c r="H1564" i="21"/>
  <c r="H1570" i="21"/>
  <c r="H1572" i="21"/>
  <c r="H1578" i="21"/>
  <c r="H1580" i="21"/>
  <c r="H1586" i="21"/>
  <c r="H1588" i="21"/>
  <c r="H1594" i="21"/>
  <c r="H1596" i="21"/>
  <c r="H1602" i="21"/>
  <c r="H1604" i="21"/>
  <c r="H1618" i="21"/>
  <c r="H1634" i="21"/>
  <c r="H1650" i="21"/>
  <c r="H1658" i="21"/>
  <c r="H1666" i="21"/>
  <c r="H1756" i="21"/>
  <c r="H1800" i="21"/>
  <c r="H1806" i="21"/>
  <c r="H1808" i="21"/>
  <c r="H1814" i="21"/>
  <c r="H1816" i="21"/>
  <c r="H1822" i="21"/>
  <c r="H1824" i="21"/>
  <c r="H1830" i="21"/>
  <c r="H1832" i="21"/>
  <c r="H1838" i="21"/>
  <c r="H1092" i="21"/>
  <c r="H1100" i="21"/>
  <c r="H1108" i="21"/>
  <c r="H1116" i="21"/>
  <c r="H1124" i="21"/>
  <c r="H1132" i="21"/>
  <c r="H1140" i="21"/>
  <c r="H1148" i="21"/>
  <c r="H1156" i="21"/>
  <c r="H1164" i="21"/>
  <c r="H1172" i="21"/>
  <c r="H1180" i="21"/>
  <c r="H1188" i="21"/>
  <c r="H1346" i="21"/>
  <c r="H1348" i="21"/>
  <c r="H1354" i="21"/>
  <c r="H1356" i="21"/>
  <c r="H1362" i="21"/>
  <c r="H1364" i="21"/>
  <c r="H1370" i="21"/>
  <c r="H1372" i="21"/>
  <c r="H1378" i="21"/>
  <c r="H1380" i="21"/>
  <c r="H1386" i="21"/>
  <c r="H1388" i="21"/>
  <c r="H1394" i="21"/>
  <c r="H1396" i="21"/>
  <c r="H1402" i="21"/>
  <c r="H1404" i="21"/>
  <c r="H2055" i="21"/>
  <c r="H2063" i="21"/>
  <c r="H2071" i="21"/>
  <c r="H2079" i="21"/>
  <c r="H1420" i="21"/>
  <c r="H1428" i="21"/>
  <c r="H1430" i="21"/>
  <c r="H1542" i="21"/>
  <c r="H1544" i="21"/>
  <c r="H1550" i="21"/>
  <c r="H1552" i="21"/>
  <c r="H1558" i="21"/>
  <c r="H1560" i="21"/>
  <c r="H1566" i="21"/>
  <c r="H1568" i="21"/>
  <c r="H1574" i="21"/>
  <c r="H1576" i="21"/>
  <c r="H1582" i="21"/>
  <c r="H1584" i="21"/>
  <c r="H1590" i="21"/>
  <c r="H1592" i="21"/>
  <c r="H1598" i="21"/>
  <c r="H1600" i="21"/>
  <c r="H1606" i="21"/>
  <c r="H1608" i="21"/>
  <c r="H1610" i="21"/>
  <c r="H1614" i="21"/>
  <c r="H1624" i="21"/>
  <c r="H1626" i="21"/>
  <c r="H1630" i="21"/>
  <c r="H1640" i="21"/>
  <c r="H1642" i="21"/>
  <c r="H1646" i="21"/>
  <c r="H1654" i="21"/>
  <c r="H1662" i="21"/>
  <c r="H1668" i="21"/>
  <c r="H1676" i="21"/>
  <c r="H1684" i="21"/>
  <c r="H1692" i="21"/>
  <c r="H1700" i="21"/>
  <c r="H1708" i="21"/>
  <c r="H1664" i="21"/>
  <c r="H1670" i="21"/>
  <c r="H1678" i="21"/>
  <c r="H1686" i="21"/>
  <c r="H1694" i="21"/>
  <c r="H1702" i="21"/>
  <c r="H1710" i="21"/>
  <c r="H1718" i="21"/>
  <c r="H1726" i="21"/>
  <c r="H1734" i="21"/>
  <c r="H1742" i="21"/>
  <c r="H1754" i="21"/>
  <c r="H1762" i="21"/>
  <c r="H1774" i="21"/>
  <c r="H1776" i="21"/>
  <c r="H1782" i="21"/>
  <c r="H1784" i="21"/>
  <c r="H1790" i="21"/>
  <c r="H1792" i="21"/>
  <c r="H1798" i="21"/>
  <c r="H1876" i="21"/>
  <c r="H1888" i="21"/>
  <c r="H1890" i="21"/>
  <c r="H1896" i="21"/>
  <c r="H1898" i="21"/>
  <c r="H1904" i="21"/>
  <c r="H1906" i="21"/>
  <c r="H1912" i="21"/>
  <c r="H1914" i="21"/>
  <c r="H1920" i="21"/>
  <c r="H1922" i="21"/>
  <c r="H1974" i="21"/>
  <c r="H1982" i="21"/>
  <c r="H1990" i="21"/>
  <c r="H1998" i="21"/>
  <c r="H2010" i="21"/>
  <c r="H2012" i="21"/>
  <c r="H2018" i="21"/>
  <c r="H2020" i="21"/>
  <c r="H2026" i="21"/>
  <c r="H2028" i="21"/>
  <c r="H2034" i="21"/>
  <c r="H2036" i="21"/>
  <c r="H2042" i="21"/>
  <c r="H2044" i="21"/>
  <c r="H2050" i="21"/>
  <c r="H2052" i="21"/>
  <c r="H1163" i="21"/>
  <c r="H1165" i="21"/>
  <c r="H1171" i="21"/>
  <c r="H1173" i="21"/>
  <c r="H1179" i="21"/>
  <c r="H1181" i="21"/>
  <c r="H1187" i="21"/>
  <c r="H1189" i="21"/>
  <c r="H1195" i="21"/>
  <c r="H1199" i="21"/>
  <c r="H1207" i="21"/>
  <c r="H1215" i="21"/>
  <c r="H1223" i="21"/>
  <c r="H1231" i="21"/>
  <c r="H1239" i="21"/>
  <c r="H1247" i="21"/>
  <c r="H1255" i="21"/>
  <c r="H1263" i="21"/>
  <c r="H1271" i="21"/>
  <c r="H1279" i="21"/>
  <c r="H1287" i="21"/>
  <c r="H1293" i="21"/>
  <c r="H1301" i="21"/>
  <c r="H1309" i="21"/>
  <c r="H1317" i="21"/>
  <c r="H1325" i="21"/>
  <c r="H1333" i="21"/>
  <c r="H1341" i="21"/>
  <c r="H1349" i="21"/>
  <c r="H1357" i="21"/>
  <c r="H1365" i="21"/>
  <c r="H1373" i="21"/>
  <c r="H1381" i="21"/>
  <c r="H1389" i="21"/>
  <c r="H1397" i="21"/>
  <c r="H1405" i="21"/>
  <c r="H1413" i="21"/>
  <c r="H1419" i="21"/>
  <c r="H1427" i="21"/>
  <c r="H1435" i="21"/>
  <c r="H1443" i="21"/>
  <c r="H1451" i="21"/>
  <c r="H1459" i="21"/>
  <c r="H1467" i="21"/>
  <c r="H1475" i="21"/>
  <c r="H1483" i="21"/>
  <c r="H1491" i="21"/>
  <c r="H1499" i="21"/>
  <c r="H1507" i="21"/>
  <c r="H1515" i="21"/>
  <c r="H1523" i="21"/>
  <c r="H1531" i="21"/>
  <c r="H1539" i="21"/>
  <c r="H1547" i="21"/>
  <c r="H1553" i="21"/>
  <c r="H1561" i="21"/>
  <c r="H1569" i="21"/>
  <c r="H1577" i="21"/>
  <c r="H1585" i="21"/>
  <c r="H1593" i="21"/>
  <c r="H1601" i="21"/>
  <c r="H1609" i="21"/>
  <c r="H1625" i="21"/>
  <c r="H1641" i="21"/>
  <c r="H1683" i="21"/>
  <c r="H1685" i="21"/>
  <c r="H1691" i="21"/>
  <c r="H1693" i="21"/>
  <c r="H1699" i="21"/>
  <c r="H1701" i="21"/>
  <c r="H1707" i="21"/>
  <c r="H1709" i="21"/>
  <c r="H1715" i="21"/>
  <c r="H1717" i="21"/>
  <c r="H1723" i="21"/>
  <c r="H1725" i="21"/>
  <c r="H1731" i="21"/>
  <c r="H1733" i="21"/>
  <c r="H1739" i="21"/>
  <c r="H1741" i="21"/>
  <c r="H1747" i="21"/>
  <c r="H1763" i="21"/>
  <c r="H1775" i="21"/>
  <c r="H1783" i="21"/>
  <c r="H1791" i="21"/>
  <c r="H1799" i="21"/>
  <c r="H1807" i="21"/>
  <c r="H1813" i="21"/>
  <c r="H1821" i="21"/>
  <c r="H1829" i="21"/>
  <c r="H1837" i="21"/>
  <c r="H1845" i="21"/>
  <c r="H1853" i="21"/>
  <c r="H1861" i="21"/>
  <c r="H1869" i="21"/>
  <c r="H1877" i="21"/>
  <c r="H1885" i="21"/>
  <c r="H1897" i="21"/>
  <c r="H1905" i="21"/>
  <c r="H1913" i="21"/>
  <c r="H1921" i="21"/>
  <c r="H1929" i="21"/>
  <c r="H1937" i="21"/>
  <c r="H1943" i="21"/>
  <c r="H1951" i="21"/>
  <c r="H1959" i="21"/>
  <c r="H1967" i="21"/>
  <c r="H1983" i="21"/>
  <c r="H1999" i="21"/>
  <c r="H2011" i="21"/>
  <c r="H2019" i="21"/>
  <c r="H2027" i="21"/>
  <c r="H2035" i="21"/>
  <c r="H2043" i="21"/>
  <c r="H2051" i="21"/>
  <c r="H1840" i="21"/>
  <c r="H1846" i="21"/>
  <c r="H1848" i="21"/>
  <c r="H1854" i="21"/>
  <c r="H1856" i="21"/>
  <c r="H1862" i="21"/>
  <c r="H1864" i="21"/>
  <c r="H1870" i="21"/>
  <c r="H1928" i="21"/>
  <c r="H1930" i="21"/>
  <c r="H1936" i="21"/>
  <c r="H1938" i="21"/>
  <c r="H1944" i="21"/>
  <c r="H1946" i="21"/>
  <c r="H1952" i="21"/>
  <c r="H1954" i="21"/>
  <c r="H1960" i="21"/>
  <c r="H1962" i="21"/>
  <c r="H1968" i="21"/>
  <c r="H1970" i="21"/>
  <c r="H1976" i="21"/>
  <c r="H1992" i="21"/>
  <c r="H1087" i="21"/>
  <c r="H1089" i="21"/>
  <c r="H1095" i="21"/>
  <c r="H1097" i="21"/>
  <c r="H1103" i="21"/>
  <c r="H1105" i="21"/>
  <c r="H1111" i="21"/>
  <c r="H1113" i="21"/>
  <c r="H1119" i="21"/>
  <c r="H1121" i="21"/>
  <c r="H1127" i="21"/>
  <c r="H1129" i="21"/>
  <c r="H1135" i="21"/>
  <c r="H1137" i="21"/>
  <c r="H1143" i="21"/>
  <c r="H1145" i="21"/>
  <c r="H1151" i="21"/>
  <c r="H1153" i="21"/>
  <c r="H1159" i="21"/>
  <c r="H1201" i="21"/>
  <c r="H1209" i="21"/>
  <c r="H1217" i="21"/>
  <c r="H1225" i="21"/>
  <c r="H1233" i="21"/>
  <c r="H1241" i="21"/>
  <c r="H1249" i="21"/>
  <c r="H1257" i="21"/>
  <c r="H1265" i="21"/>
  <c r="H1273" i="21"/>
  <c r="H1281" i="21"/>
  <c r="H2058" i="21"/>
  <c r="H2060" i="21"/>
  <c r="H2066" i="21"/>
  <c r="H2068" i="21"/>
  <c r="H2074" i="21"/>
  <c r="H2076" i="21"/>
  <c r="H2082" i="21"/>
  <c r="H2084" i="21"/>
  <c r="H1437" i="21"/>
  <c r="H1445" i="21"/>
  <c r="H1453" i="21"/>
  <c r="H1461" i="21"/>
  <c r="H1469" i="21"/>
  <c r="H1477" i="21"/>
  <c r="H1485" i="21"/>
  <c r="H1493" i="21"/>
  <c r="H1501" i="21"/>
  <c r="H1509" i="21"/>
  <c r="H1517" i="21"/>
  <c r="H1525" i="21"/>
  <c r="H1533" i="21"/>
  <c r="H1541" i="21"/>
  <c r="H1549" i="21"/>
  <c r="H1617" i="21"/>
  <c r="H1633" i="21"/>
  <c r="H1649" i="21"/>
  <c r="H1655" i="21"/>
  <c r="H1657" i="21"/>
  <c r="H1663" i="21"/>
  <c r="H1665" i="21"/>
  <c r="H1671" i="21"/>
  <c r="H1673" i="21"/>
  <c r="H1755" i="21"/>
  <c r="H1761" i="21"/>
  <c r="H1777" i="21"/>
  <c r="H1785" i="21"/>
  <c r="H1793" i="21"/>
  <c r="H1801" i="21"/>
  <c r="H1809" i="21"/>
  <c r="H1875" i="21"/>
  <c r="H1891" i="21"/>
  <c r="H1899" i="21"/>
  <c r="H1907" i="21"/>
  <c r="H1915" i="21"/>
  <c r="H1923" i="21"/>
  <c r="H1931" i="21"/>
  <c r="H1939" i="21"/>
  <c r="H1975" i="21"/>
  <c r="H1981" i="21"/>
  <c r="H1991" i="21"/>
  <c r="H1997" i="21"/>
  <c r="H2005" i="21"/>
  <c r="H2013" i="21"/>
  <c r="H2021" i="21"/>
  <c r="H2029" i="21"/>
  <c r="H2037" i="21"/>
  <c r="H2045" i="21"/>
  <c r="H2053" i="21"/>
  <c r="H1716" i="21"/>
  <c r="H1724" i="21"/>
  <c r="H1732" i="21"/>
  <c r="H1740" i="21"/>
  <c r="H1752" i="21"/>
  <c r="H1760" i="21"/>
  <c r="H1768" i="21"/>
  <c r="H1802" i="21"/>
  <c r="H1804" i="21"/>
  <c r="H1810" i="21"/>
  <c r="H1812" i="21"/>
  <c r="H1818" i="21"/>
  <c r="H1820" i="21"/>
  <c r="H1826" i="21"/>
  <c r="H1828" i="21"/>
  <c r="H1834" i="21"/>
  <c r="H1836" i="21"/>
  <c r="H1842" i="21"/>
  <c r="H1844" i="21"/>
  <c r="H1850" i="21"/>
  <c r="H1852" i="21"/>
  <c r="H1858" i="21"/>
  <c r="H1860" i="21"/>
  <c r="H1866" i="21"/>
  <c r="H1868" i="21"/>
  <c r="H1874" i="21"/>
  <c r="H1882" i="21"/>
  <c r="H1884" i="21"/>
  <c r="H1932" i="21"/>
  <c r="H1934" i="21"/>
  <c r="H1940" i="21"/>
  <c r="H1942" i="21"/>
  <c r="H1948" i="21"/>
  <c r="H1950" i="21"/>
  <c r="H1956" i="21"/>
  <c r="H1958" i="21"/>
  <c r="H1964" i="21"/>
  <c r="H1966" i="21"/>
  <c r="H1972" i="21"/>
  <c r="H1980" i="21"/>
  <c r="H1988" i="21"/>
  <c r="H1996" i="21"/>
  <c r="H2004" i="21"/>
  <c r="H2006" i="21"/>
  <c r="H1091" i="21"/>
  <c r="H1093" i="21"/>
  <c r="H1099" i="21"/>
  <c r="H1101" i="21"/>
  <c r="H1107" i="21"/>
  <c r="H1109" i="21"/>
  <c r="H1115" i="21"/>
  <c r="H1117" i="21"/>
  <c r="H1123" i="21"/>
  <c r="H1125" i="21"/>
  <c r="H1131" i="21"/>
  <c r="H1133" i="21"/>
  <c r="H1139" i="21"/>
  <c r="H1141" i="21"/>
  <c r="H1147" i="21"/>
  <c r="H1149" i="21"/>
  <c r="H1155" i="21"/>
  <c r="H1157" i="21"/>
  <c r="H1197" i="21"/>
  <c r="H1205" i="21"/>
  <c r="H1213" i="21"/>
  <c r="H1221" i="21"/>
  <c r="H1229" i="21"/>
  <c r="H1237" i="21"/>
  <c r="H1245" i="21"/>
  <c r="H1253" i="21"/>
  <c r="H1261" i="21"/>
  <c r="H1269" i="21"/>
  <c r="H1277" i="21"/>
  <c r="H1285" i="21"/>
  <c r="H1291" i="21"/>
  <c r="H1299" i="21"/>
  <c r="H1307" i="21"/>
  <c r="H1315" i="21"/>
  <c r="H1323" i="21"/>
  <c r="H1331" i="21"/>
  <c r="H1339" i="21"/>
  <c r="H1347" i="21"/>
  <c r="H1355" i="21"/>
  <c r="H1363" i="21"/>
  <c r="H1371" i="21"/>
  <c r="H1379" i="21"/>
  <c r="H1387" i="21"/>
  <c r="H1395" i="21"/>
  <c r="H1403" i="21"/>
  <c r="H1411" i="21"/>
  <c r="H1415" i="21"/>
  <c r="H2056" i="21"/>
  <c r="H2062" i="21"/>
  <c r="H2064" i="21"/>
  <c r="H2070" i="21"/>
  <c r="H2072" i="21"/>
  <c r="H2078" i="21"/>
  <c r="H2080" i="21"/>
  <c r="H1417" i="21"/>
  <c r="H1425" i="21"/>
  <c r="H1433" i="21"/>
  <c r="H1441" i="21"/>
  <c r="H1449" i="21"/>
  <c r="H1457" i="21"/>
  <c r="H1465" i="21"/>
  <c r="H1473" i="21"/>
  <c r="H1481" i="21"/>
  <c r="H1489" i="21"/>
  <c r="H1497" i="21"/>
  <c r="H1505" i="21"/>
  <c r="H1513" i="21"/>
  <c r="H1521" i="21"/>
  <c r="H1529" i="21"/>
  <c r="H1537" i="21"/>
  <c r="H1545" i="21"/>
  <c r="H1551" i="21"/>
  <c r="H1559" i="21"/>
  <c r="H1567" i="21"/>
  <c r="H1575" i="21"/>
  <c r="H1583" i="21"/>
  <c r="H1591" i="21"/>
  <c r="H1599" i="21"/>
  <c r="H1607" i="21"/>
  <c r="H1615" i="21"/>
  <c r="H1623" i="21"/>
  <c r="H1631" i="21"/>
  <c r="H1639" i="21"/>
  <c r="H1647" i="21"/>
  <c r="H1651" i="21"/>
  <c r="H1653" i="21"/>
  <c r="H1659" i="21"/>
  <c r="H1661" i="21"/>
  <c r="H1667" i="21"/>
  <c r="H1669" i="21"/>
  <c r="H1675" i="21"/>
  <c r="H1677" i="21"/>
  <c r="H1749" i="21"/>
  <c r="H1765" i="21"/>
  <c r="H1769" i="21"/>
  <c r="H1773" i="21"/>
  <c r="H1781" i="21"/>
  <c r="H1789" i="21"/>
  <c r="H1797" i="21"/>
  <c r="H1805" i="21"/>
  <c r="H1819" i="21"/>
  <c r="H1827" i="21"/>
  <c r="H1835" i="21"/>
  <c r="H1843" i="21"/>
  <c r="H1851" i="21"/>
  <c r="H1859" i="21"/>
  <c r="H1867" i="21"/>
  <c r="H1879" i="21"/>
  <c r="H1895" i="21"/>
  <c r="H1903" i="21"/>
  <c r="H1911" i="21"/>
  <c r="H1919" i="21"/>
  <c r="H1927" i="21"/>
  <c r="H1935" i="21"/>
  <c r="H1941" i="21"/>
  <c r="H1949" i="21"/>
  <c r="H1957" i="21"/>
  <c r="H1965" i="21"/>
  <c r="H1985" i="21"/>
  <c r="H2001" i="21"/>
  <c r="H2009" i="21"/>
  <c r="H2017" i="21"/>
  <c r="H2025" i="21"/>
  <c r="H2033" i="21"/>
  <c r="H2041" i="21"/>
  <c r="H2049" i="21"/>
  <c r="F3" i="22"/>
  <c r="A2" i="21" s="1"/>
  <c r="C2" i="21" s="1"/>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 i="21" l="1"/>
  <c r="E2" i="21"/>
  <c r="D2" i="21"/>
  <c r="C102" i="20"/>
  <c r="H3" i="1"/>
  <c r="J13" i="18"/>
  <c r="C101" i="20" l="1"/>
  <c r="B779" i="21"/>
  <c r="B780" i="21"/>
  <c r="B781" i="21"/>
  <c r="B782" i="21"/>
  <c r="B783" i="21"/>
  <c r="B784" i="21"/>
  <c r="B785" i="21"/>
  <c r="B786" i="21"/>
  <c r="B787" i="21"/>
  <c r="B788" i="21"/>
  <c r="B789" i="21"/>
  <c r="B790" i="21"/>
  <c r="B791" i="21"/>
  <c r="B792" i="21"/>
  <c r="B793" i="21"/>
  <c r="B794" i="21"/>
  <c r="B795" i="21"/>
  <c r="B796" i="21"/>
  <c r="B797" i="21"/>
  <c r="B798" i="21"/>
  <c r="B799" i="21"/>
  <c r="B800" i="21"/>
  <c r="B801" i="21"/>
  <c r="A802" i="21"/>
  <c r="B802" i="21"/>
  <c r="A803" i="21"/>
  <c r="C803" i="21" s="1"/>
  <c r="B803" i="21"/>
  <c r="A804" i="21"/>
  <c r="C804" i="21" s="1"/>
  <c r="B804" i="21"/>
  <c r="A805" i="21"/>
  <c r="C805" i="21" s="1"/>
  <c r="B805" i="21"/>
  <c r="A806" i="21"/>
  <c r="C806" i="21" s="1"/>
  <c r="B806" i="21"/>
  <c r="A807" i="21"/>
  <c r="C807" i="21" s="1"/>
  <c r="B807" i="21"/>
  <c r="A808" i="21"/>
  <c r="C808" i="21" s="1"/>
  <c r="B808" i="21"/>
  <c r="A809" i="21"/>
  <c r="C809" i="21" s="1"/>
  <c r="B809" i="21"/>
  <c r="A810" i="21"/>
  <c r="C810" i="21" s="1"/>
  <c r="B810" i="21"/>
  <c r="A811" i="21"/>
  <c r="C811" i="21" s="1"/>
  <c r="B811" i="21"/>
  <c r="A812" i="21"/>
  <c r="C812" i="21" s="1"/>
  <c r="B812" i="21"/>
  <c r="A813" i="21"/>
  <c r="C813" i="21" s="1"/>
  <c r="B813" i="21"/>
  <c r="A814" i="21"/>
  <c r="C814" i="21" s="1"/>
  <c r="B814" i="21"/>
  <c r="A815" i="21"/>
  <c r="C815" i="21" s="1"/>
  <c r="B815" i="21"/>
  <c r="A816" i="21"/>
  <c r="C816" i="21" s="1"/>
  <c r="B816" i="21"/>
  <c r="A817" i="21"/>
  <c r="C817" i="21" s="1"/>
  <c r="B817" i="21"/>
  <c r="A818" i="21"/>
  <c r="C818" i="21" s="1"/>
  <c r="B818" i="21"/>
  <c r="A819" i="21"/>
  <c r="C819" i="21" s="1"/>
  <c r="B819" i="21"/>
  <c r="A820" i="21"/>
  <c r="C820" i="21" s="1"/>
  <c r="B820" i="21"/>
  <c r="A821" i="21"/>
  <c r="C821" i="21" s="1"/>
  <c r="B821" i="21"/>
  <c r="A822" i="21"/>
  <c r="C822" i="21" s="1"/>
  <c r="B822" i="21"/>
  <c r="A823" i="21"/>
  <c r="C823" i="21" s="1"/>
  <c r="B823" i="21"/>
  <c r="A824" i="21"/>
  <c r="C824" i="21" s="1"/>
  <c r="B824" i="21"/>
  <c r="A825" i="21"/>
  <c r="C825" i="21" s="1"/>
  <c r="B825" i="21"/>
  <c r="A826" i="21"/>
  <c r="C826" i="21" s="1"/>
  <c r="B826" i="21"/>
  <c r="A827" i="21"/>
  <c r="C827" i="21" s="1"/>
  <c r="B827" i="21"/>
  <c r="A828" i="21"/>
  <c r="C828" i="21" s="1"/>
  <c r="B828" i="21"/>
  <c r="A829" i="21"/>
  <c r="C829" i="21" s="1"/>
  <c r="B829" i="21"/>
  <c r="A830" i="21"/>
  <c r="C830" i="21" s="1"/>
  <c r="B830" i="21"/>
  <c r="A831" i="21"/>
  <c r="C831" i="21" s="1"/>
  <c r="B831" i="21"/>
  <c r="A832" i="21"/>
  <c r="C832" i="21" s="1"/>
  <c r="B832" i="21"/>
  <c r="A833" i="21"/>
  <c r="C833" i="21" s="1"/>
  <c r="B833" i="21"/>
  <c r="A834" i="21"/>
  <c r="C834" i="21" s="1"/>
  <c r="B834" i="21"/>
  <c r="A835" i="21"/>
  <c r="C835" i="21" s="1"/>
  <c r="B835" i="21"/>
  <c r="A836" i="21"/>
  <c r="C836" i="21" s="1"/>
  <c r="B836" i="21"/>
  <c r="A837" i="21"/>
  <c r="C837" i="21" s="1"/>
  <c r="B837" i="21"/>
  <c r="A838" i="21"/>
  <c r="C838" i="21" s="1"/>
  <c r="B838" i="21"/>
  <c r="A839" i="21"/>
  <c r="C839" i="21" s="1"/>
  <c r="B839" i="21"/>
  <c r="A840" i="21"/>
  <c r="C840" i="21" s="1"/>
  <c r="B840" i="21"/>
  <c r="A841" i="21"/>
  <c r="C841" i="21" s="1"/>
  <c r="B841" i="21"/>
  <c r="A842" i="21"/>
  <c r="C842" i="21" s="1"/>
  <c r="B842" i="21"/>
  <c r="A843" i="21"/>
  <c r="C843" i="21" s="1"/>
  <c r="B843" i="21"/>
  <c r="A844" i="21"/>
  <c r="C844" i="21" s="1"/>
  <c r="B844" i="21"/>
  <c r="A845" i="21"/>
  <c r="C845" i="21" s="1"/>
  <c r="B845" i="21"/>
  <c r="A846" i="21"/>
  <c r="C846" i="21" s="1"/>
  <c r="B846" i="21"/>
  <c r="A847" i="21"/>
  <c r="C847" i="21" s="1"/>
  <c r="B847" i="21"/>
  <c r="A848" i="21"/>
  <c r="C848" i="21" s="1"/>
  <c r="B848" i="21"/>
  <c r="A849" i="21"/>
  <c r="C849" i="21" s="1"/>
  <c r="B849" i="21"/>
  <c r="A850" i="21"/>
  <c r="C850" i="21" s="1"/>
  <c r="B850" i="21"/>
  <c r="A851" i="21"/>
  <c r="C851" i="21" s="1"/>
  <c r="B851" i="21"/>
  <c r="A852" i="21"/>
  <c r="C852" i="21" s="1"/>
  <c r="B852" i="21"/>
  <c r="A853" i="21"/>
  <c r="C853" i="21" s="1"/>
  <c r="B853" i="21"/>
  <c r="A854" i="21"/>
  <c r="C854" i="21" s="1"/>
  <c r="B854" i="21"/>
  <c r="A855" i="21"/>
  <c r="C855" i="21" s="1"/>
  <c r="B855" i="21"/>
  <c r="A856" i="21"/>
  <c r="C856" i="21" s="1"/>
  <c r="B856" i="21"/>
  <c r="A857" i="21"/>
  <c r="C857" i="21" s="1"/>
  <c r="B857" i="21"/>
  <c r="A858" i="21"/>
  <c r="C858" i="21" s="1"/>
  <c r="B858" i="21"/>
  <c r="A859" i="21"/>
  <c r="C859" i="21" s="1"/>
  <c r="B859" i="21"/>
  <c r="A860" i="21"/>
  <c r="C860" i="21" s="1"/>
  <c r="B860" i="21"/>
  <c r="A861" i="21"/>
  <c r="C861" i="21" s="1"/>
  <c r="B861" i="21"/>
  <c r="A862" i="21"/>
  <c r="C862" i="21" s="1"/>
  <c r="B862" i="21"/>
  <c r="A863" i="21"/>
  <c r="C863" i="21" s="1"/>
  <c r="B863" i="21"/>
  <c r="A864" i="21"/>
  <c r="C864" i="21" s="1"/>
  <c r="B864" i="21"/>
  <c r="A865" i="21"/>
  <c r="C865" i="21" s="1"/>
  <c r="B865" i="21"/>
  <c r="A866" i="21"/>
  <c r="C866" i="21" s="1"/>
  <c r="B866" i="21"/>
  <c r="A867" i="21"/>
  <c r="C867" i="21" s="1"/>
  <c r="B867" i="21"/>
  <c r="A868" i="21"/>
  <c r="C868" i="21" s="1"/>
  <c r="B868" i="21"/>
  <c r="A869" i="21"/>
  <c r="C869" i="21" s="1"/>
  <c r="B869" i="21"/>
  <c r="A870" i="21"/>
  <c r="C870" i="21" s="1"/>
  <c r="B870" i="21"/>
  <c r="A871" i="21"/>
  <c r="C871" i="21" s="1"/>
  <c r="B871" i="21"/>
  <c r="A872" i="21"/>
  <c r="C872" i="21" s="1"/>
  <c r="B872" i="21"/>
  <c r="A873" i="21"/>
  <c r="C873" i="21" s="1"/>
  <c r="B873" i="21"/>
  <c r="A874" i="21"/>
  <c r="C874" i="21" s="1"/>
  <c r="B874" i="21"/>
  <c r="A875" i="21"/>
  <c r="C875" i="21" s="1"/>
  <c r="B875" i="21"/>
  <c r="A876" i="21"/>
  <c r="C876" i="21" s="1"/>
  <c r="B876" i="21"/>
  <c r="A877" i="21"/>
  <c r="C877" i="21" s="1"/>
  <c r="B877" i="21"/>
  <c r="A878" i="21"/>
  <c r="C878" i="21" s="1"/>
  <c r="B878" i="21"/>
  <c r="A879" i="21"/>
  <c r="C879" i="21" s="1"/>
  <c r="B879" i="21"/>
  <c r="A880" i="21"/>
  <c r="C880" i="21" s="1"/>
  <c r="B880" i="21"/>
  <c r="A881" i="21"/>
  <c r="C881" i="21" s="1"/>
  <c r="B881" i="21"/>
  <c r="A882" i="21"/>
  <c r="C882" i="21" s="1"/>
  <c r="B882" i="21"/>
  <c r="A883" i="21"/>
  <c r="C883" i="21" s="1"/>
  <c r="B883" i="21"/>
  <c r="A884" i="21"/>
  <c r="C884" i="21" s="1"/>
  <c r="B884" i="21"/>
  <c r="A885" i="21"/>
  <c r="C885" i="21" s="1"/>
  <c r="B885" i="21"/>
  <c r="A886" i="21"/>
  <c r="C886" i="21" s="1"/>
  <c r="B886" i="21"/>
  <c r="A887" i="21"/>
  <c r="C887" i="21" s="1"/>
  <c r="B887" i="21"/>
  <c r="A888" i="21"/>
  <c r="C888" i="21" s="1"/>
  <c r="B888" i="21"/>
  <c r="A889" i="21"/>
  <c r="C889" i="21" s="1"/>
  <c r="B889" i="21"/>
  <c r="A890" i="21"/>
  <c r="C890" i="21" s="1"/>
  <c r="B890" i="21"/>
  <c r="A891" i="21"/>
  <c r="C891" i="21" s="1"/>
  <c r="B891" i="21"/>
  <c r="A892" i="21"/>
  <c r="C892" i="21" s="1"/>
  <c r="B892" i="21"/>
  <c r="A893" i="21"/>
  <c r="C893" i="21" s="1"/>
  <c r="B893" i="21"/>
  <c r="A894" i="21"/>
  <c r="C894" i="21" s="1"/>
  <c r="B894" i="21"/>
  <c r="A895" i="21"/>
  <c r="C895" i="21" s="1"/>
  <c r="B895" i="21"/>
  <c r="A896" i="21"/>
  <c r="C896" i="21" s="1"/>
  <c r="B896" i="21"/>
  <c r="A897" i="21"/>
  <c r="C897" i="21" s="1"/>
  <c r="B897" i="21"/>
  <c r="A898" i="21"/>
  <c r="C898" i="21" s="1"/>
  <c r="B898" i="21"/>
  <c r="A899" i="21"/>
  <c r="C899" i="21" s="1"/>
  <c r="B899" i="21"/>
  <c r="A900" i="21"/>
  <c r="C900" i="21" s="1"/>
  <c r="B900" i="21"/>
  <c r="A901" i="21"/>
  <c r="C901" i="21" s="1"/>
  <c r="B901" i="21"/>
  <c r="A902" i="21"/>
  <c r="C902" i="21" s="1"/>
  <c r="B902" i="21"/>
  <c r="A903" i="21"/>
  <c r="C903" i="21" s="1"/>
  <c r="B903" i="21"/>
  <c r="A904" i="21"/>
  <c r="C904" i="21" s="1"/>
  <c r="B904" i="21"/>
  <c r="A905" i="21"/>
  <c r="C905" i="21" s="1"/>
  <c r="B905" i="21"/>
  <c r="A906" i="21"/>
  <c r="C906" i="21" s="1"/>
  <c r="B906" i="21"/>
  <c r="A907" i="21"/>
  <c r="C907" i="21" s="1"/>
  <c r="B907" i="21"/>
  <c r="A908" i="21"/>
  <c r="C908" i="21" s="1"/>
  <c r="B908" i="21"/>
  <c r="A909" i="21"/>
  <c r="C909" i="21" s="1"/>
  <c r="B909" i="21"/>
  <c r="A910" i="21"/>
  <c r="C910" i="21" s="1"/>
  <c r="B910" i="21"/>
  <c r="A911" i="21"/>
  <c r="C911" i="21" s="1"/>
  <c r="B911" i="21"/>
  <c r="A912" i="21"/>
  <c r="C912" i="21" s="1"/>
  <c r="B912" i="21"/>
  <c r="A913" i="21"/>
  <c r="C913" i="21" s="1"/>
  <c r="B913" i="21"/>
  <c r="A914" i="21"/>
  <c r="C914" i="21" s="1"/>
  <c r="B914" i="21"/>
  <c r="A915" i="21"/>
  <c r="C915" i="21" s="1"/>
  <c r="B915" i="21"/>
  <c r="A916" i="21"/>
  <c r="C916" i="21" s="1"/>
  <c r="B916" i="21"/>
  <c r="A917" i="21"/>
  <c r="C917" i="21" s="1"/>
  <c r="B917" i="21"/>
  <c r="A918" i="21"/>
  <c r="C918" i="21" s="1"/>
  <c r="B918" i="21"/>
  <c r="A919" i="21"/>
  <c r="C919" i="21" s="1"/>
  <c r="B919" i="21"/>
  <c r="A920" i="21"/>
  <c r="C920" i="21" s="1"/>
  <c r="B920" i="21"/>
  <c r="A921" i="21"/>
  <c r="C921" i="21" s="1"/>
  <c r="B921" i="21"/>
  <c r="A922" i="21"/>
  <c r="C922" i="21" s="1"/>
  <c r="B922" i="21"/>
  <c r="A923" i="21"/>
  <c r="C923" i="21" s="1"/>
  <c r="B923" i="21"/>
  <c r="A924" i="21"/>
  <c r="C924" i="21" s="1"/>
  <c r="B924" i="21"/>
  <c r="A925" i="21"/>
  <c r="C925" i="21" s="1"/>
  <c r="B925" i="21"/>
  <c r="A926" i="21"/>
  <c r="C926" i="21" s="1"/>
  <c r="B926" i="21"/>
  <c r="A927" i="21"/>
  <c r="C927" i="21" s="1"/>
  <c r="B927" i="21"/>
  <c r="A928" i="21"/>
  <c r="C928" i="21" s="1"/>
  <c r="B928" i="21"/>
  <c r="A929" i="21"/>
  <c r="C929" i="21" s="1"/>
  <c r="B929" i="21"/>
  <c r="A930" i="21"/>
  <c r="C930" i="21" s="1"/>
  <c r="B930" i="21"/>
  <c r="A931" i="21"/>
  <c r="C931" i="21" s="1"/>
  <c r="B931" i="21"/>
  <c r="A932" i="21"/>
  <c r="C932" i="21" s="1"/>
  <c r="B932" i="21"/>
  <c r="A933" i="21"/>
  <c r="C933" i="21" s="1"/>
  <c r="B933" i="21"/>
  <c r="A934" i="21"/>
  <c r="C934" i="21" s="1"/>
  <c r="B934" i="21"/>
  <c r="A935" i="21"/>
  <c r="C935" i="21" s="1"/>
  <c r="B935" i="21"/>
  <c r="A936" i="21"/>
  <c r="C936" i="21" s="1"/>
  <c r="B936" i="21"/>
  <c r="A937" i="21"/>
  <c r="C937" i="21" s="1"/>
  <c r="B937" i="21"/>
  <c r="A938" i="21"/>
  <c r="C938" i="21" s="1"/>
  <c r="B938" i="21"/>
  <c r="A939" i="21"/>
  <c r="C939" i="21" s="1"/>
  <c r="B939" i="21"/>
  <c r="A940" i="21"/>
  <c r="C940" i="21" s="1"/>
  <c r="B940" i="21"/>
  <c r="A941" i="21"/>
  <c r="C941" i="21" s="1"/>
  <c r="B941" i="21"/>
  <c r="A942" i="21"/>
  <c r="C942" i="21" s="1"/>
  <c r="B942" i="21"/>
  <c r="A943" i="21"/>
  <c r="C943" i="21" s="1"/>
  <c r="B943" i="21"/>
  <c r="A944" i="21"/>
  <c r="C944" i="21" s="1"/>
  <c r="B944" i="21"/>
  <c r="A945" i="21"/>
  <c r="C945" i="21" s="1"/>
  <c r="B945" i="21"/>
  <c r="A946" i="21"/>
  <c r="C946" i="21" s="1"/>
  <c r="B946" i="21"/>
  <c r="A947" i="21"/>
  <c r="C947" i="21" s="1"/>
  <c r="B947" i="21"/>
  <c r="A948" i="21"/>
  <c r="C948" i="21" s="1"/>
  <c r="B948" i="21"/>
  <c r="A949" i="21"/>
  <c r="C949" i="21" s="1"/>
  <c r="B949" i="21"/>
  <c r="A950" i="21"/>
  <c r="C950" i="21" s="1"/>
  <c r="B950" i="21"/>
  <c r="A951" i="21"/>
  <c r="C951" i="21" s="1"/>
  <c r="B951" i="21"/>
  <c r="A952" i="21"/>
  <c r="C952" i="21" s="1"/>
  <c r="B952" i="21"/>
  <c r="A953" i="21"/>
  <c r="C953" i="21" s="1"/>
  <c r="B953" i="21"/>
  <c r="A954" i="21"/>
  <c r="C954" i="21" s="1"/>
  <c r="B954" i="21"/>
  <c r="A955" i="21"/>
  <c r="C955" i="21" s="1"/>
  <c r="B955" i="21"/>
  <c r="A956" i="21"/>
  <c r="C956" i="21" s="1"/>
  <c r="B956" i="21"/>
  <c r="A957" i="21"/>
  <c r="C957" i="21" s="1"/>
  <c r="B957" i="21"/>
  <c r="A958" i="21"/>
  <c r="C958" i="21" s="1"/>
  <c r="B958" i="21"/>
  <c r="A959" i="21"/>
  <c r="C959" i="21" s="1"/>
  <c r="B959" i="21"/>
  <c r="A960" i="21"/>
  <c r="C960" i="21" s="1"/>
  <c r="B960" i="21"/>
  <c r="A961" i="21"/>
  <c r="C961" i="21" s="1"/>
  <c r="B961" i="21"/>
  <c r="A962" i="21"/>
  <c r="C962" i="21" s="1"/>
  <c r="B962" i="21"/>
  <c r="A963" i="21"/>
  <c r="C963" i="21" s="1"/>
  <c r="B963" i="21"/>
  <c r="A964" i="21"/>
  <c r="C964" i="21" s="1"/>
  <c r="B964" i="21"/>
  <c r="A965" i="21"/>
  <c r="C965" i="21" s="1"/>
  <c r="B965" i="21"/>
  <c r="A966" i="21"/>
  <c r="C966" i="21" s="1"/>
  <c r="B966" i="21"/>
  <c r="A967" i="21"/>
  <c r="C967" i="21" s="1"/>
  <c r="B967" i="21"/>
  <c r="A968" i="21"/>
  <c r="C968" i="21" s="1"/>
  <c r="B968" i="21"/>
  <c r="A969" i="21"/>
  <c r="C969" i="21" s="1"/>
  <c r="B969" i="21"/>
  <c r="A970" i="21"/>
  <c r="C970" i="21" s="1"/>
  <c r="B970" i="21"/>
  <c r="A971" i="21"/>
  <c r="C971" i="21" s="1"/>
  <c r="B971" i="21"/>
  <c r="A972" i="21"/>
  <c r="C972" i="21" s="1"/>
  <c r="B972" i="21"/>
  <c r="A973" i="21"/>
  <c r="C973" i="21" s="1"/>
  <c r="B973" i="21"/>
  <c r="A974" i="21"/>
  <c r="C974" i="21" s="1"/>
  <c r="B974" i="21"/>
  <c r="A975" i="21"/>
  <c r="C975" i="21" s="1"/>
  <c r="B975" i="21"/>
  <c r="A976" i="21"/>
  <c r="C976" i="21" s="1"/>
  <c r="B976" i="21"/>
  <c r="A977" i="21"/>
  <c r="C977" i="21" s="1"/>
  <c r="B977" i="21"/>
  <c r="A978" i="21"/>
  <c r="C978" i="21" s="1"/>
  <c r="B978" i="21"/>
  <c r="A979" i="21"/>
  <c r="C979" i="21" s="1"/>
  <c r="B979" i="21"/>
  <c r="A980" i="21"/>
  <c r="C980" i="21" s="1"/>
  <c r="B980" i="21"/>
  <c r="A981" i="21"/>
  <c r="C981" i="21" s="1"/>
  <c r="B981" i="21"/>
  <c r="A982" i="21"/>
  <c r="C982" i="21" s="1"/>
  <c r="B982" i="21"/>
  <c r="A983" i="21"/>
  <c r="C983" i="21" s="1"/>
  <c r="B983" i="21"/>
  <c r="A984" i="21"/>
  <c r="C984" i="21" s="1"/>
  <c r="B984" i="21"/>
  <c r="A985" i="21"/>
  <c r="C985" i="21" s="1"/>
  <c r="B985" i="21"/>
  <c r="A986" i="21"/>
  <c r="C986" i="21" s="1"/>
  <c r="B986" i="21"/>
  <c r="A987" i="21"/>
  <c r="C987" i="21" s="1"/>
  <c r="B987" i="21"/>
  <c r="A988" i="21"/>
  <c r="C988" i="21" s="1"/>
  <c r="B988" i="21"/>
  <c r="A989" i="21"/>
  <c r="C989" i="21" s="1"/>
  <c r="B989" i="21"/>
  <c r="A990" i="21"/>
  <c r="C990" i="21" s="1"/>
  <c r="B990" i="21"/>
  <c r="A991" i="21"/>
  <c r="C991" i="21" s="1"/>
  <c r="B991" i="21"/>
  <c r="A992" i="21"/>
  <c r="C992" i="21" s="1"/>
  <c r="B992" i="21"/>
  <c r="A993" i="21"/>
  <c r="C993" i="21" s="1"/>
  <c r="B993" i="21"/>
  <c r="A994" i="21"/>
  <c r="C994" i="21" s="1"/>
  <c r="B994" i="21"/>
  <c r="A995" i="21"/>
  <c r="C995" i="21" s="1"/>
  <c r="B995" i="21"/>
  <c r="A996" i="21"/>
  <c r="C996" i="21" s="1"/>
  <c r="B996" i="21"/>
  <c r="A997" i="21"/>
  <c r="C997" i="21" s="1"/>
  <c r="B997" i="21"/>
  <c r="A998" i="21"/>
  <c r="C998" i="21" s="1"/>
  <c r="B998" i="21"/>
  <c r="A999" i="21"/>
  <c r="C999" i="21" s="1"/>
  <c r="B999" i="21"/>
  <c r="A1000" i="21"/>
  <c r="C1000" i="21" s="1"/>
  <c r="B1000" i="21"/>
  <c r="A1001" i="21"/>
  <c r="C1001" i="21" s="1"/>
  <c r="B1001" i="21"/>
  <c r="A1002" i="21"/>
  <c r="C1002" i="21" s="1"/>
  <c r="B1002" i="21"/>
  <c r="A1003" i="21"/>
  <c r="C1003" i="21" s="1"/>
  <c r="B1003" i="21"/>
  <c r="A1004" i="21"/>
  <c r="C1004" i="21" s="1"/>
  <c r="B1004" i="21"/>
  <c r="A1005" i="21"/>
  <c r="C1005" i="21" s="1"/>
  <c r="B1005" i="21"/>
  <c r="A1006" i="21"/>
  <c r="C1006" i="21" s="1"/>
  <c r="B1006" i="21"/>
  <c r="A1007" i="21"/>
  <c r="C1007" i="21" s="1"/>
  <c r="B1007" i="21"/>
  <c r="A1008" i="21"/>
  <c r="C1008" i="21" s="1"/>
  <c r="B1008" i="21"/>
  <c r="A1009" i="21"/>
  <c r="C1009" i="21" s="1"/>
  <c r="B1009" i="21"/>
  <c r="A1010" i="21"/>
  <c r="C1010" i="21" s="1"/>
  <c r="B1010" i="21"/>
  <c r="A1011" i="21"/>
  <c r="C1011" i="21" s="1"/>
  <c r="B1011" i="21"/>
  <c r="A1012" i="21"/>
  <c r="C1012" i="21" s="1"/>
  <c r="B1012" i="21"/>
  <c r="A1013" i="21"/>
  <c r="C1013" i="21" s="1"/>
  <c r="B1013" i="21"/>
  <c r="A1014" i="21"/>
  <c r="C1014" i="21" s="1"/>
  <c r="B1014" i="21"/>
  <c r="A1015" i="21"/>
  <c r="C1015" i="21" s="1"/>
  <c r="B1015" i="21"/>
  <c r="A1016" i="21"/>
  <c r="C1016" i="21" s="1"/>
  <c r="B1016" i="21"/>
  <c r="A1017" i="21"/>
  <c r="C1017" i="21" s="1"/>
  <c r="B1017" i="21"/>
  <c r="A1018" i="21"/>
  <c r="C1018" i="21" s="1"/>
  <c r="B1018" i="21"/>
  <c r="A1019" i="21"/>
  <c r="C1019" i="21" s="1"/>
  <c r="B1019" i="21"/>
  <c r="A1020" i="21"/>
  <c r="C1020" i="21" s="1"/>
  <c r="B1020" i="21"/>
  <c r="A1021" i="21"/>
  <c r="C1021" i="21" s="1"/>
  <c r="B1021" i="21"/>
  <c r="A1022" i="21"/>
  <c r="C1022" i="21" s="1"/>
  <c r="B1022" i="21"/>
  <c r="A1023" i="21"/>
  <c r="C1023" i="21" s="1"/>
  <c r="B1023" i="21"/>
  <c r="A1024" i="21"/>
  <c r="C1024" i="21" s="1"/>
  <c r="B1024" i="21"/>
  <c r="A1025" i="21"/>
  <c r="C1025" i="21" s="1"/>
  <c r="B1025" i="21"/>
  <c r="A1026" i="21"/>
  <c r="C1026" i="21" s="1"/>
  <c r="B1026" i="21"/>
  <c r="A1027" i="21"/>
  <c r="C1027" i="21" s="1"/>
  <c r="B1027" i="21"/>
  <c r="A1028" i="21"/>
  <c r="C1028" i="21" s="1"/>
  <c r="B1028" i="21"/>
  <c r="A1029" i="21"/>
  <c r="C1029" i="21" s="1"/>
  <c r="B1029" i="21"/>
  <c r="A1030" i="21"/>
  <c r="C1030" i="21" s="1"/>
  <c r="B1030" i="21"/>
  <c r="A1031" i="21"/>
  <c r="C1031" i="21" s="1"/>
  <c r="B1031" i="21"/>
  <c r="A1032" i="21"/>
  <c r="C1032" i="21" s="1"/>
  <c r="B1032" i="21"/>
  <c r="A1033" i="21"/>
  <c r="C1033" i="21" s="1"/>
  <c r="B1033" i="21"/>
  <c r="A1034" i="21"/>
  <c r="C1034" i="21" s="1"/>
  <c r="B1034" i="21"/>
  <c r="A1035" i="21"/>
  <c r="C1035" i="21" s="1"/>
  <c r="B1035" i="21"/>
  <c r="A1036" i="21"/>
  <c r="C1036" i="21" s="1"/>
  <c r="B1036" i="21"/>
  <c r="A1037" i="21"/>
  <c r="C1037" i="21" s="1"/>
  <c r="B1037" i="21"/>
  <c r="A1038" i="21"/>
  <c r="C1038" i="21" s="1"/>
  <c r="B1038" i="21"/>
  <c r="A1039" i="21"/>
  <c r="C1039" i="21" s="1"/>
  <c r="B1039" i="21"/>
  <c r="A1040" i="21"/>
  <c r="C1040" i="21" s="1"/>
  <c r="B1040" i="21"/>
  <c r="A1041" i="21"/>
  <c r="C1041" i="21" s="1"/>
  <c r="B1041" i="21"/>
  <c r="A1042" i="21"/>
  <c r="C1042" i="21" s="1"/>
  <c r="B1042" i="21"/>
  <c r="A1043" i="21"/>
  <c r="C1043" i="21" s="1"/>
  <c r="B1043" i="21"/>
  <c r="A1044" i="21"/>
  <c r="C1044" i="21" s="1"/>
  <c r="B1044" i="21"/>
  <c r="A1045" i="21"/>
  <c r="C1045" i="21" s="1"/>
  <c r="B1045" i="21"/>
  <c r="A1046" i="21"/>
  <c r="C1046" i="21" s="1"/>
  <c r="B1046" i="21"/>
  <c r="A1047" i="21"/>
  <c r="C1047" i="21" s="1"/>
  <c r="B1047" i="21"/>
  <c r="A1048" i="21"/>
  <c r="C1048" i="21" s="1"/>
  <c r="B1048" i="21"/>
  <c r="A1049" i="21"/>
  <c r="C1049" i="21" s="1"/>
  <c r="B1049" i="21"/>
  <c r="A1050" i="21"/>
  <c r="C1050" i="21" s="1"/>
  <c r="B1050" i="21"/>
  <c r="A1051" i="21"/>
  <c r="C1051" i="21" s="1"/>
  <c r="B1051" i="21"/>
  <c r="A1052" i="21"/>
  <c r="C1052" i="21" s="1"/>
  <c r="B1052" i="21"/>
  <c r="A1053" i="21"/>
  <c r="C1053" i="21" s="1"/>
  <c r="B1053" i="21"/>
  <c r="A1054" i="21"/>
  <c r="C1054" i="21" s="1"/>
  <c r="B1054" i="21"/>
  <c r="A1055" i="21"/>
  <c r="C1055" i="21" s="1"/>
  <c r="B1055" i="21"/>
  <c r="A1056" i="21"/>
  <c r="C1056" i="21" s="1"/>
  <c r="B1056" i="21"/>
  <c r="A1057" i="21"/>
  <c r="C1057" i="21" s="1"/>
  <c r="B1057" i="21"/>
  <c r="A1058" i="21"/>
  <c r="C1058" i="21" s="1"/>
  <c r="B1058" i="21"/>
  <c r="A1059" i="21"/>
  <c r="C1059" i="21" s="1"/>
  <c r="B1059" i="21"/>
  <c r="A1060" i="21"/>
  <c r="C1060" i="21" s="1"/>
  <c r="B1060" i="21"/>
  <c r="A1061" i="21"/>
  <c r="C1061" i="21" s="1"/>
  <c r="B1061" i="21"/>
  <c r="A1062" i="21"/>
  <c r="C1062" i="21" s="1"/>
  <c r="B1062" i="21"/>
  <c r="A1063" i="21"/>
  <c r="C1063" i="21" s="1"/>
  <c r="B1063" i="21"/>
  <c r="A1064" i="21"/>
  <c r="C1064" i="21" s="1"/>
  <c r="B1064" i="21"/>
  <c r="A1065" i="21"/>
  <c r="C1065" i="21" s="1"/>
  <c r="B1065" i="21"/>
  <c r="A1066" i="21"/>
  <c r="C1066" i="21" s="1"/>
  <c r="B1066" i="21"/>
  <c r="A1067" i="21"/>
  <c r="C1067" i="21" s="1"/>
  <c r="B1067" i="21"/>
  <c r="A1068" i="21"/>
  <c r="C1068" i="21" s="1"/>
  <c r="B1068" i="21"/>
  <c r="A1069" i="21"/>
  <c r="C1069" i="21" s="1"/>
  <c r="B1069" i="21"/>
  <c r="A1070" i="21"/>
  <c r="C1070" i="21" s="1"/>
  <c r="B1070" i="21"/>
  <c r="A1071" i="21"/>
  <c r="C1071" i="21" s="1"/>
  <c r="B1071" i="21"/>
  <c r="A1072" i="21"/>
  <c r="C1072" i="21" s="1"/>
  <c r="B1072" i="21"/>
  <c r="A1073" i="21"/>
  <c r="C1073" i="21" s="1"/>
  <c r="B1073" i="21"/>
  <c r="A1074" i="21"/>
  <c r="C1074" i="21" s="1"/>
  <c r="B1074" i="21"/>
  <c r="A1075" i="21"/>
  <c r="C1075" i="21" s="1"/>
  <c r="B1075" i="21"/>
  <c r="A1076" i="21"/>
  <c r="C1076" i="21" s="1"/>
  <c r="B1076" i="21"/>
  <c r="A1077" i="21"/>
  <c r="C1077" i="21" s="1"/>
  <c r="B1077" i="21"/>
  <c r="A1078" i="21"/>
  <c r="C1078" i="21" s="1"/>
  <c r="B1078" i="21"/>
  <c r="A1079" i="21"/>
  <c r="C1079" i="21" s="1"/>
  <c r="B1079" i="21"/>
  <c r="A1080" i="21"/>
  <c r="C1080" i="21" s="1"/>
  <c r="B1080" i="21"/>
  <c r="A1081" i="21"/>
  <c r="C1081" i="21" s="1"/>
  <c r="B1081" i="21"/>
  <c r="A1082" i="21"/>
  <c r="C1082" i="21" s="1"/>
  <c r="B1082" i="21"/>
  <c r="A1083" i="21"/>
  <c r="C1083" i="21" s="1"/>
  <c r="B1083" i="21"/>
  <c r="A1084" i="21"/>
  <c r="C1084" i="21" s="1"/>
  <c r="B1084" i="21"/>
  <c r="A1085" i="21"/>
  <c r="C1085" i="21" s="1"/>
  <c r="B1085" i="21"/>
  <c r="C802" i="21" l="1"/>
  <c r="E1085" i="21"/>
  <c r="F1085" i="21"/>
  <c r="D1085" i="21"/>
  <c r="E1081" i="21"/>
  <c r="F1081" i="21"/>
  <c r="D1081" i="21"/>
  <c r="E1079" i="21"/>
  <c r="F1079" i="21"/>
  <c r="D1079" i="21"/>
  <c r="E1077" i="21"/>
  <c r="F1077" i="21"/>
  <c r="D1077" i="21"/>
  <c r="E1075" i="21"/>
  <c r="F1075" i="21"/>
  <c r="D1075" i="21"/>
  <c r="E1073" i="21"/>
  <c r="F1073" i="21"/>
  <c r="D1073" i="21"/>
  <c r="E1071" i="21"/>
  <c r="F1071" i="21"/>
  <c r="D1071" i="21"/>
  <c r="E1069" i="21"/>
  <c r="F1069" i="21"/>
  <c r="D1069" i="21"/>
  <c r="E1067" i="21"/>
  <c r="F1067" i="21"/>
  <c r="D1067" i="21"/>
  <c r="E1065" i="21"/>
  <c r="F1065" i="21"/>
  <c r="D1065" i="21"/>
  <c r="E1063" i="21"/>
  <c r="F1063" i="21"/>
  <c r="D1063" i="21"/>
  <c r="E1061" i="21"/>
  <c r="F1061" i="21"/>
  <c r="D1061" i="21"/>
  <c r="E1059" i="21"/>
  <c r="F1059" i="21"/>
  <c r="D1059" i="21"/>
  <c r="E1057" i="21"/>
  <c r="F1057" i="21"/>
  <c r="D1057" i="21"/>
  <c r="E1055" i="21"/>
  <c r="F1055" i="21"/>
  <c r="D1055" i="21"/>
  <c r="E1053" i="21"/>
  <c r="F1053" i="21"/>
  <c r="D1053" i="21"/>
  <c r="E1051" i="21"/>
  <c r="F1051" i="21"/>
  <c r="D1051" i="21"/>
  <c r="E1049" i="21"/>
  <c r="F1049" i="21"/>
  <c r="D1049" i="21"/>
  <c r="E1047" i="21"/>
  <c r="F1047" i="21"/>
  <c r="D1047" i="21"/>
  <c r="E1045" i="21"/>
  <c r="F1045" i="21"/>
  <c r="D1045" i="21"/>
  <c r="E1043" i="21"/>
  <c r="F1043" i="21"/>
  <c r="D1043" i="21"/>
  <c r="E1041" i="21"/>
  <c r="F1041" i="21"/>
  <c r="D1041" i="21"/>
  <c r="E1039" i="21"/>
  <c r="F1039" i="21"/>
  <c r="D1039" i="21"/>
  <c r="E1037" i="21"/>
  <c r="F1037" i="21"/>
  <c r="D1037" i="21"/>
  <c r="E1035" i="21"/>
  <c r="F1035" i="21"/>
  <c r="D1035" i="21"/>
  <c r="E1033" i="21"/>
  <c r="F1033" i="21"/>
  <c r="D1033" i="21"/>
  <c r="E1031" i="21"/>
  <c r="F1031" i="21"/>
  <c r="D1031" i="21"/>
  <c r="E1029" i="21"/>
  <c r="F1029" i="21"/>
  <c r="D1029" i="21"/>
  <c r="E1027" i="21"/>
  <c r="F1027" i="21"/>
  <c r="D1027" i="21"/>
  <c r="E1025" i="21"/>
  <c r="F1025" i="21"/>
  <c r="D1025" i="21"/>
  <c r="E1023" i="21"/>
  <c r="F1023" i="21"/>
  <c r="D1023" i="21"/>
  <c r="E1021" i="21"/>
  <c r="F1021" i="21"/>
  <c r="D1021" i="21"/>
  <c r="E1019" i="21"/>
  <c r="F1019" i="21"/>
  <c r="D1019" i="21"/>
  <c r="E1017" i="21"/>
  <c r="F1017" i="21"/>
  <c r="D1017" i="21"/>
  <c r="E1015" i="21"/>
  <c r="F1015" i="21"/>
  <c r="D1015" i="21"/>
  <c r="E1013" i="21"/>
  <c r="F1013" i="21"/>
  <c r="D1013" i="21"/>
  <c r="E1011" i="21"/>
  <c r="F1011" i="21"/>
  <c r="D1011" i="21"/>
  <c r="E1009" i="21"/>
  <c r="F1009" i="21"/>
  <c r="D1009" i="21"/>
  <c r="E1007" i="21"/>
  <c r="F1007" i="21"/>
  <c r="D1007" i="21"/>
  <c r="E1005" i="21"/>
  <c r="F1005" i="21"/>
  <c r="D1005" i="21"/>
  <c r="E1003" i="21"/>
  <c r="F1003" i="21"/>
  <c r="D1003" i="21"/>
  <c r="E1001" i="21"/>
  <c r="F1001" i="21"/>
  <c r="D1001" i="21"/>
  <c r="E999" i="21"/>
  <c r="F999" i="21"/>
  <c r="D999" i="21"/>
  <c r="E997" i="21"/>
  <c r="F997" i="21"/>
  <c r="D997" i="21"/>
  <c r="E995" i="21"/>
  <c r="F995" i="21"/>
  <c r="D995" i="21"/>
  <c r="E993" i="21"/>
  <c r="F993" i="21"/>
  <c r="D993" i="21"/>
  <c r="E991" i="21"/>
  <c r="F991" i="21"/>
  <c r="D991" i="21"/>
  <c r="E989" i="21"/>
  <c r="F989" i="21"/>
  <c r="D989" i="21"/>
  <c r="E987" i="21"/>
  <c r="F987" i="21"/>
  <c r="D987" i="21"/>
  <c r="E985" i="21"/>
  <c r="F985" i="21"/>
  <c r="D985" i="21"/>
  <c r="E983" i="21"/>
  <c r="F983" i="21"/>
  <c r="D983" i="21"/>
  <c r="E981" i="21"/>
  <c r="F981" i="21"/>
  <c r="D981" i="21"/>
  <c r="E979" i="21"/>
  <c r="F979" i="21"/>
  <c r="D979" i="21"/>
  <c r="E977" i="21"/>
  <c r="F977" i="21"/>
  <c r="D977" i="21"/>
  <c r="E975" i="21"/>
  <c r="F975" i="21"/>
  <c r="D975" i="21"/>
  <c r="E973" i="21"/>
  <c r="F973" i="21"/>
  <c r="D973" i="21"/>
  <c r="E971" i="21"/>
  <c r="F971" i="21"/>
  <c r="D971" i="21"/>
  <c r="E969" i="21"/>
  <c r="F969" i="21"/>
  <c r="D969" i="21"/>
  <c r="E967" i="21"/>
  <c r="F967" i="21"/>
  <c r="D967" i="21"/>
  <c r="E965" i="21"/>
  <c r="F965" i="21"/>
  <c r="D965" i="21"/>
  <c r="E963" i="21"/>
  <c r="F963" i="21"/>
  <c r="D963" i="21"/>
  <c r="E961" i="21"/>
  <c r="F961" i="21"/>
  <c r="D961" i="21"/>
  <c r="E959" i="21"/>
  <c r="F959" i="21"/>
  <c r="D959" i="21"/>
  <c r="E957" i="21"/>
  <c r="F957" i="21"/>
  <c r="D957" i="21"/>
  <c r="E955" i="21"/>
  <c r="F955" i="21"/>
  <c r="D955" i="21"/>
  <c r="E953" i="21"/>
  <c r="F953" i="21"/>
  <c r="D953" i="21"/>
  <c r="E951" i="21"/>
  <c r="F951" i="21"/>
  <c r="D951" i="21"/>
  <c r="E949" i="21"/>
  <c r="F949" i="21"/>
  <c r="D949" i="21"/>
  <c r="E947" i="21"/>
  <c r="F947" i="21"/>
  <c r="D947" i="21"/>
  <c r="E945" i="21"/>
  <c r="F945" i="21"/>
  <c r="D945" i="21"/>
  <c r="E943" i="21"/>
  <c r="F943" i="21"/>
  <c r="D943" i="21"/>
  <c r="E941" i="21"/>
  <c r="F941" i="21"/>
  <c r="D941" i="21"/>
  <c r="E939" i="21"/>
  <c r="F939" i="21"/>
  <c r="D939" i="21"/>
  <c r="E937" i="21"/>
  <c r="F937" i="21"/>
  <c r="D937" i="21"/>
  <c r="E935" i="21"/>
  <c r="F935" i="21"/>
  <c r="D935" i="21"/>
  <c r="E933" i="21"/>
  <c r="F933" i="21"/>
  <c r="D933" i="21"/>
  <c r="E931" i="21"/>
  <c r="F931" i="21"/>
  <c r="D931" i="21"/>
  <c r="E929" i="21"/>
  <c r="F929" i="21"/>
  <c r="D929" i="21"/>
  <c r="E927" i="21"/>
  <c r="F927" i="21"/>
  <c r="D927" i="21"/>
  <c r="E925" i="21"/>
  <c r="F925" i="21"/>
  <c r="D925" i="21"/>
  <c r="E923" i="21"/>
  <c r="F923" i="21"/>
  <c r="D923" i="21"/>
  <c r="E921" i="21"/>
  <c r="F921" i="21"/>
  <c r="D921" i="21"/>
  <c r="E919" i="21"/>
  <c r="F919" i="21"/>
  <c r="D919" i="21"/>
  <c r="E917" i="21"/>
  <c r="F917" i="21"/>
  <c r="D917" i="21"/>
  <c r="E915" i="21"/>
  <c r="F915" i="21"/>
  <c r="D915" i="21"/>
  <c r="E913" i="21"/>
  <c r="F913" i="21"/>
  <c r="D913" i="21"/>
  <c r="E911" i="21"/>
  <c r="F911" i="21"/>
  <c r="D911" i="21"/>
  <c r="E909" i="21"/>
  <c r="F909" i="21"/>
  <c r="D909" i="21"/>
  <c r="E907" i="21"/>
  <c r="F907" i="21"/>
  <c r="D907" i="21"/>
  <c r="E905" i="21"/>
  <c r="F905" i="21"/>
  <c r="D905" i="21"/>
  <c r="E903" i="21"/>
  <c r="F903" i="21"/>
  <c r="D903" i="21"/>
  <c r="E901" i="21"/>
  <c r="F901" i="21"/>
  <c r="D901" i="21"/>
  <c r="E899" i="21"/>
  <c r="F899" i="21"/>
  <c r="D899" i="21"/>
  <c r="E897" i="21"/>
  <c r="F897" i="21"/>
  <c r="D897" i="21"/>
  <c r="E895" i="21"/>
  <c r="F895" i="21"/>
  <c r="D895" i="21"/>
  <c r="E893" i="21"/>
  <c r="F893" i="21"/>
  <c r="D893" i="21"/>
  <c r="E891" i="21"/>
  <c r="F891" i="21"/>
  <c r="D891" i="21"/>
  <c r="E889" i="21"/>
  <c r="F889" i="21"/>
  <c r="D889" i="21"/>
  <c r="E887" i="21"/>
  <c r="F887" i="21"/>
  <c r="D887" i="21"/>
  <c r="E885" i="21"/>
  <c r="F885" i="21"/>
  <c r="D885" i="21"/>
  <c r="E883" i="21"/>
  <c r="F883" i="21"/>
  <c r="D883" i="21"/>
  <c r="E881" i="21"/>
  <c r="F881" i="21"/>
  <c r="D881" i="21"/>
  <c r="E879" i="21"/>
  <c r="F879" i="21"/>
  <c r="D879" i="21"/>
  <c r="E877" i="21"/>
  <c r="F877" i="21"/>
  <c r="D877" i="21"/>
  <c r="E875" i="21"/>
  <c r="F875" i="21"/>
  <c r="D875" i="21"/>
  <c r="E873" i="21"/>
  <c r="F873" i="21"/>
  <c r="D873" i="21"/>
  <c r="E871" i="21"/>
  <c r="F871" i="21"/>
  <c r="D871" i="21"/>
  <c r="E869" i="21"/>
  <c r="F869" i="21"/>
  <c r="D869" i="21"/>
  <c r="E867" i="21"/>
  <c r="F867" i="21"/>
  <c r="D867" i="21"/>
  <c r="E865" i="21"/>
  <c r="F865" i="21"/>
  <c r="D865" i="21"/>
  <c r="E863" i="21"/>
  <c r="F863" i="21"/>
  <c r="D863" i="21"/>
  <c r="E861" i="21"/>
  <c r="F861" i="21"/>
  <c r="D861" i="21"/>
  <c r="E859" i="21"/>
  <c r="F859" i="21"/>
  <c r="D859" i="21"/>
  <c r="E857" i="21"/>
  <c r="F857" i="21"/>
  <c r="D857" i="21"/>
  <c r="E855" i="21"/>
  <c r="F855" i="21"/>
  <c r="D855" i="21"/>
  <c r="E853" i="21"/>
  <c r="F853" i="21"/>
  <c r="D853" i="21"/>
  <c r="E851" i="21"/>
  <c r="F851" i="21"/>
  <c r="D851" i="21"/>
  <c r="E849" i="21"/>
  <c r="F849" i="21"/>
  <c r="D849" i="21"/>
  <c r="E847" i="21"/>
  <c r="F847" i="21"/>
  <c r="D847" i="21"/>
  <c r="E845" i="21"/>
  <c r="F845" i="21"/>
  <c r="D845" i="21"/>
  <c r="E843" i="21"/>
  <c r="F843" i="21"/>
  <c r="D843" i="21"/>
  <c r="E841" i="21"/>
  <c r="F841" i="21"/>
  <c r="D841" i="21"/>
  <c r="E839" i="21"/>
  <c r="F839" i="21"/>
  <c r="D839" i="21"/>
  <c r="E837" i="21"/>
  <c r="F837" i="21"/>
  <c r="D837" i="21"/>
  <c r="E835" i="21"/>
  <c r="F835" i="21"/>
  <c r="D835" i="21"/>
  <c r="E833" i="21"/>
  <c r="F833" i="21"/>
  <c r="D833" i="21"/>
  <c r="E831" i="21"/>
  <c r="F831" i="21"/>
  <c r="D831" i="21"/>
  <c r="E829" i="21"/>
  <c r="F829" i="21"/>
  <c r="D829" i="21"/>
  <c r="E1083" i="21"/>
  <c r="F1083" i="21"/>
  <c r="D1083" i="21"/>
  <c r="F1084" i="21"/>
  <c r="E1084" i="21"/>
  <c r="D1084" i="21"/>
  <c r="F1082" i="21"/>
  <c r="E1082" i="21"/>
  <c r="D1082" i="21"/>
  <c r="F1080" i="21"/>
  <c r="E1080" i="21"/>
  <c r="D1080" i="21"/>
  <c r="F1078" i="21"/>
  <c r="E1078" i="21"/>
  <c r="D1078" i="21"/>
  <c r="F1076" i="21"/>
  <c r="E1076" i="21"/>
  <c r="D1076" i="21"/>
  <c r="F1074" i="21"/>
  <c r="E1074" i="21"/>
  <c r="D1074" i="21"/>
  <c r="F1072" i="21"/>
  <c r="E1072" i="21"/>
  <c r="D1072" i="21"/>
  <c r="F1070" i="21"/>
  <c r="E1070" i="21"/>
  <c r="D1070" i="21"/>
  <c r="F1068" i="21"/>
  <c r="E1068" i="21"/>
  <c r="D1068" i="21"/>
  <c r="F1066" i="21"/>
  <c r="E1066" i="21"/>
  <c r="D1066" i="21"/>
  <c r="F1064" i="21"/>
  <c r="E1064" i="21"/>
  <c r="D1064" i="21"/>
  <c r="F1062" i="21"/>
  <c r="E1062" i="21"/>
  <c r="D1062" i="21"/>
  <c r="F1060" i="21"/>
  <c r="E1060" i="21"/>
  <c r="D1060" i="21"/>
  <c r="F1058" i="21"/>
  <c r="E1058" i="21"/>
  <c r="D1058" i="21"/>
  <c r="F1056" i="21"/>
  <c r="E1056" i="21"/>
  <c r="D1056" i="21"/>
  <c r="F1054" i="21"/>
  <c r="E1054" i="21"/>
  <c r="D1054" i="21"/>
  <c r="F1052" i="21"/>
  <c r="E1052" i="21"/>
  <c r="D1052" i="21"/>
  <c r="F1050" i="21"/>
  <c r="E1050" i="21"/>
  <c r="D1050" i="21"/>
  <c r="F1048" i="21"/>
  <c r="E1048" i="21"/>
  <c r="D1048" i="21"/>
  <c r="F1046" i="21"/>
  <c r="E1046" i="21"/>
  <c r="D1046" i="21"/>
  <c r="F1044" i="21"/>
  <c r="E1044" i="21"/>
  <c r="D1044" i="21"/>
  <c r="F1042" i="21"/>
  <c r="E1042" i="21"/>
  <c r="D1042" i="21"/>
  <c r="F1040" i="21"/>
  <c r="E1040" i="21"/>
  <c r="D1040" i="21"/>
  <c r="F1038" i="21"/>
  <c r="E1038" i="21"/>
  <c r="D1038" i="21"/>
  <c r="F1036" i="21"/>
  <c r="E1036" i="21"/>
  <c r="D1036" i="21"/>
  <c r="F1034" i="21"/>
  <c r="E1034" i="21"/>
  <c r="D1034" i="21"/>
  <c r="F1032" i="21"/>
  <c r="E1032" i="21"/>
  <c r="D1032" i="21"/>
  <c r="F1030" i="21"/>
  <c r="E1030" i="21"/>
  <c r="D1030" i="21"/>
  <c r="F1028" i="21"/>
  <c r="E1028" i="21"/>
  <c r="D1028" i="21"/>
  <c r="E1026" i="21"/>
  <c r="F1026" i="21"/>
  <c r="D1026" i="21"/>
  <c r="E1024" i="21"/>
  <c r="F1024" i="21"/>
  <c r="D1024" i="21"/>
  <c r="E1022" i="21"/>
  <c r="F1022" i="21"/>
  <c r="D1022" i="21"/>
  <c r="F1020" i="21"/>
  <c r="E1020" i="21"/>
  <c r="D1020" i="21"/>
  <c r="F1018" i="21"/>
  <c r="E1018" i="21"/>
  <c r="D1018" i="21"/>
  <c r="F1016" i="21"/>
  <c r="E1016" i="21"/>
  <c r="D1016" i="21"/>
  <c r="F1014" i="21"/>
  <c r="E1014" i="21"/>
  <c r="D1014" i="21"/>
  <c r="F1012" i="21"/>
  <c r="E1012" i="21"/>
  <c r="D1012" i="21"/>
  <c r="F1010" i="21"/>
  <c r="E1010" i="21"/>
  <c r="D1010" i="21"/>
  <c r="F1008" i="21"/>
  <c r="E1008" i="21"/>
  <c r="D1008" i="21"/>
  <c r="F1006" i="21"/>
  <c r="E1006" i="21"/>
  <c r="D1006" i="21"/>
  <c r="F1004" i="21"/>
  <c r="E1004" i="21"/>
  <c r="D1004" i="21"/>
  <c r="F1002" i="21"/>
  <c r="E1002" i="21"/>
  <c r="D1002" i="21"/>
  <c r="F1000" i="21"/>
  <c r="E1000" i="21"/>
  <c r="D1000" i="21"/>
  <c r="F998" i="21"/>
  <c r="E998" i="21"/>
  <c r="D998" i="21"/>
  <c r="F996" i="21"/>
  <c r="E996" i="21"/>
  <c r="D996" i="21"/>
  <c r="E994" i="21"/>
  <c r="F994" i="21"/>
  <c r="D994" i="21"/>
  <c r="F992" i="21"/>
  <c r="E992" i="21"/>
  <c r="D992" i="21"/>
  <c r="F990" i="21"/>
  <c r="E990" i="21"/>
  <c r="D990" i="21"/>
  <c r="F988" i="21"/>
  <c r="E988" i="21"/>
  <c r="D988" i="21"/>
  <c r="F986" i="21"/>
  <c r="E986" i="21"/>
  <c r="D986" i="21"/>
  <c r="F984" i="21"/>
  <c r="E984" i="21"/>
  <c r="D984" i="21"/>
  <c r="F982" i="21"/>
  <c r="E982" i="21"/>
  <c r="D982" i="21"/>
  <c r="F980" i="21"/>
  <c r="E980" i="21"/>
  <c r="D980" i="21"/>
  <c r="F978" i="21"/>
  <c r="E978" i="21"/>
  <c r="D978" i="21"/>
  <c r="F976" i="21"/>
  <c r="E976" i="21"/>
  <c r="D976" i="21"/>
  <c r="F974" i="21"/>
  <c r="E974" i="21"/>
  <c r="D974" i="21"/>
  <c r="F972" i="21"/>
  <c r="E972" i="21"/>
  <c r="D972" i="21"/>
  <c r="F970" i="21"/>
  <c r="E970" i="21"/>
  <c r="D970" i="21"/>
  <c r="F968" i="21"/>
  <c r="E968" i="21"/>
  <c r="D968" i="21"/>
  <c r="F966" i="21"/>
  <c r="E966" i="21"/>
  <c r="D966" i="21"/>
  <c r="F964" i="21"/>
  <c r="E964" i="21"/>
  <c r="D964" i="21"/>
  <c r="F962" i="21"/>
  <c r="E962" i="21"/>
  <c r="D962" i="21"/>
  <c r="F960" i="21"/>
  <c r="E960" i="21"/>
  <c r="D960" i="21"/>
  <c r="F958" i="21"/>
  <c r="E958" i="21"/>
  <c r="D958" i="21"/>
  <c r="F956" i="21"/>
  <c r="E956" i="21"/>
  <c r="D956" i="21"/>
  <c r="F954" i="21"/>
  <c r="E954" i="21"/>
  <c r="D954" i="21"/>
  <c r="F952" i="21"/>
  <c r="E952" i="21"/>
  <c r="D952" i="21"/>
  <c r="F950" i="21"/>
  <c r="E950" i="21"/>
  <c r="D950" i="21"/>
  <c r="F948" i="21"/>
  <c r="E948" i="21"/>
  <c r="D948" i="21"/>
  <c r="F946" i="21"/>
  <c r="E946" i="21"/>
  <c r="D946" i="21"/>
  <c r="F944" i="21"/>
  <c r="E944" i="21"/>
  <c r="D944" i="21"/>
  <c r="F942" i="21"/>
  <c r="E942" i="21"/>
  <c r="D942" i="21"/>
  <c r="F940" i="21"/>
  <c r="E940" i="21"/>
  <c r="D940" i="21"/>
  <c r="F938" i="21"/>
  <c r="E938" i="21"/>
  <c r="D938" i="21"/>
  <c r="F936" i="21"/>
  <c r="E936" i="21"/>
  <c r="D936" i="21"/>
  <c r="F934" i="21"/>
  <c r="E934" i="21"/>
  <c r="D934" i="21"/>
  <c r="F932" i="21"/>
  <c r="E932" i="21"/>
  <c r="D932" i="21"/>
  <c r="F930" i="21"/>
  <c r="E930" i="21"/>
  <c r="D930" i="21"/>
  <c r="F928" i="21"/>
  <c r="E928" i="21"/>
  <c r="D928" i="21"/>
  <c r="F926" i="21"/>
  <c r="E926" i="21"/>
  <c r="D926" i="21"/>
  <c r="F924" i="21"/>
  <c r="E924" i="21"/>
  <c r="D924" i="21"/>
  <c r="F922" i="21"/>
  <c r="E922" i="21"/>
  <c r="D922" i="21"/>
  <c r="F920" i="21"/>
  <c r="E920" i="21"/>
  <c r="D920" i="21"/>
  <c r="F918" i="21"/>
  <c r="E918" i="21"/>
  <c r="D918" i="21"/>
  <c r="F916" i="21"/>
  <c r="E916" i="21"/>
  <c r="D916" i="21"/>
  <c r="F914" i="21"/>
  <c r="E914" i="21"/>
  <c r="D914" i="21"/>
  <c r="F912" i="21"/>
  <c r="E912" i="21"/>
  <c r="D912" i="21"/>
  <c r="F910" i="21"/>
  <c r="E910" i="21"/>
  <c r="D910" i="21"/>
  <c r="F908" i="21"/>
  <c r="E908" i="21"/>
  <c r="D908" i="21"/>
  <c r="F906" i="21"/>
  <c r="E906" i="21"/>
  <c r="D906" i="21"/>
  <c r="F904" i="21"/>
  <c r="E904" i="21"/>
  <c r="D904" i="21"/>
  <c r="F902" i="21"/>
  <c r="E902" i="21"/>
  <c r="D902" i="21"/>
  <c r="F900" i="21"/>
  <c r="E900" i="21"/>
  <c r="D900" i="21"/>
  <c r="F898" i="21"/>
  <c r="E898" i="21"/>
  <c r="D898" i="21"/>
  <c r="F896" i="21"/>
  <c r="E896" i="21"/>
  <c r="D896" i="21"/>
  <c r="F894" i="21"/>
  <c r="E894" i="21"/>
  <c r="D894" i="21"/>
  <c r="F892" i="21"/>
  <c r="E892" i="21"/>
  <c r="D892" i="21"/>
  <c r="F890" i="21"/>
  <c r="E890" i="21"/>
  <c r="D890" i="21"/>
  <c r="F888" i="21"/>
  <c r="E888" i="21"/>
  <c r="D888" i="21"/>
  <c r="F886" i="21"/>
  <c r="E886" i="21"/>
  <c r="D886" i="21"/>
  <c r="F884" i="21"/>
  <c r="E884" i="21"/>
  <c r="D884" i="21"/>
  <c r="F882" i="21"/>
  <c r="E882" i="21"/>
  <c r="D882" i="21"/>
  <c r="F880" i="21"/>
  <c r="E880" i="21"/>
  <c r="D880" i="21"/>
  <c r="F878" i="21"/>
  <c r="E878" i="21"/>
  <c r="D878" i="21"/>
  <c r="F876" i="21"/>
  <c r="E876" i="21"/>
  <c r="D876" i="21"/>
  <c r="F874" i="21"/>
  <c r="E874" i="21"/>
  <c r="D874" i="21"/>
  <c r="F872" i="21"/>
  <c r="E872" i="21"/>
  <c r="D872" i="21"/>
  <c r="F870" i="21"/>
  <c r="E870" i="21"/>
  <c r="D870" i="21"/>
  <c r="F868" i="21"/>
  <c r="E868" i="21"/>
  <c r="D868" i="21"/>
  <c r="F866" i="21"/>
  <c r="E866" i="21"/>
  <c r="D866" i="21"/>
  <c r="F864" i="21"/>
  <c r="E864" i="21"/>
  <c r="D864" i="21"/>
  <c r="F862" i="21"/>
  <c r="E862" i="21"/>
  <c r="D862" i="21"/>
  <c r="F860" i="21"/>
  <c r="E860" i="21"/>
  <c r="D860" i="21"/>
  <c r="F858" i="21"/>
  <c r="E858" i="21"/>
  <c r="D858" i="21"/>
  <c r="F856" i="21"/>
  <c r="E856" i="21"/>
  <c r="D856" i="21"/>
  <c r="F854" i="21"/>
  <c r="E854" i="21"/>
  <c r="D854" i="21"/>
  <c r="F852" i="21"/>
  <c r="E852" i="21"/>
  <c r="D852" i="21"/>
  <c r="F850" i="21"/>
  <c r="E850" i="21"/>
  <c r="D850" i="21"/>
  <c r="F848" i="21"/>
  <c r="E848" i="21"/>
  <c r="D848" i="21"/>
  <c r="F846" i="21"/>
  <c r="E846" i="21"/>
  <c r="D846" i="21"/>
  <c r="F844" i="21"/>
  <c r="E844" i="21"/>
  <c r="D844" i="21"/>
  <c r="F842" i="21"/>
  <c r="E842" i="21"/>
  <c r="D842" i="21"/>
  <c r="F840" i="21"/>
  <c r="E840" i="21"/>
  <c r="D840" i="21"/>
  <c r="F838" i="21"/>
  <c r="E838" i="21"/>
  <c r="D838" i="21"/>
  <c r="F836" i="21"/>
  <c r="E836" i="21"/>
  <c r="D836" i="21"/>
  <c r="F834" i="21"/>
  <c r="E834" i="21"/>
  <c r="D834" i="21"/>
  <c r="F832" i="21"/>
  <c r="E832" i="21"/>
  <c r="D832" i="21"/>
  <c r="F830" i="21"/>
  <c r="E830" i="21"/>
  <c r="D830" i="21"/>
  <c r="C100" i="20"/>
  <c r="E828" i="21"/>
  <c r="D826" i="21"/>
  <c r="E824" i="21"/>
  <c r="D822" i="21"/>
  <c r="E820" i="21"/>
  <c r="D818" i="21"/>
  <c r="E816" i="21"/>
  <c r="D814" i="21"/>
  <c r="E812" i="21"/>
  <c r="D810" i="21"/>
  <c r="E808" i="21"/>
  <c r="D806" i="21"/>
  <c r="E804" i="21"/>
  <c r="D802" i="21"/>
  <c r="E827" i="21"/>
  <c r="E825" i="21"/>
  <c r="E823" i="21"/>
  <c r="E821" i="21"/>
  <c r="E819" i="21"/>
  <c r="E817" i="21"/>
  <c r="E815" i="21"/>
  <c r="E813" i="21"/>
  <c r="E811" i="21"/>
  <c r="E809" i="21"/>
  <c r="E807" i="21"/>
  <c r="E805" i="21"/>
  <c r="F803" i="21"/>
  <c r="B778" i="21"/>
  <c r="B777" i="21"/>
  <c r="B776" i="21"/>
  <c r="B775" i="21"/>
  <c r="B774" i="21"/>
  <c r="B773" i="21"/>
  <c r="B772" i="21"/>
  <c r="B771" i="21"/>
  <c r="B770" i="21"/>
  <c r="B769" i="21"/>
  <c r="B768" i="21"/>
  <c r="B767" i="21"/>
  <c r="B766" i="21"/>
  <c r="B765" i="21"/>
  <c r="B764" i="21"/>
  <c r="B763" i="21"/>
  <c r="B762" i="21"/>
  <c r="B761" i="21"/>
  <c r="B760" i="21"/>
  <c r="B759" i="21"/>
  <c r="B758" i="21"/>
  <c r="B757" i="21"/>
  <c r="B756" i="21"/>
  <c r="B755" i="21"/>
  <c r="B754" i="21"/>
  <c r="B753" i="21"/>
  <c r="B752" i="21"/>
  <c r="B751" i="21"/>
  <c r="B750" i="21"/>
  <c r="B749" i="21"/>
  <c r="B748" i="21"/>
  <c r="B747" i="21"/>
  <c r="B746" i="21"/>
  <c r="B745" i="21"/>
  <c r="B744" i="21"/>
  <c r="B743" i="21"/>
  <c r="B742" i="21"/>
  <c r="B741" i="21"/>
  <c r="B740" i="21"/>
  <c r="B739" i="21"/>
  <c r="B738" i="21"/>
  <c r="B737" i="21"/>
  <c r="B736" i="21"/>
  <c r="B735" i="21"/>
  <c r="B734" i="21"/>
  <c r="B733" i="21"/>
  <c r="B732" i="21"/>
  <c r="B731" i="21"/>
  <c r="B730" i="21"/>
  <c r="B729" i="21"/>
  <c r="B728" i="21"/>
  <c r="B727" i="21"/>
  <c r="B726" i="21"/>
  <c r="B725" i="21"/>
  <c r="B724" i="21"/>
  <c r="B723" i="21"/>
  <c r="B722" i="21"/>
  <c r="B721" i="21"/>
  <c r="B720" i="21"/>
  <c r="B719" i="21"/>
  <c r="B718" i="21"/>
  <c r="B717" i="21"/>
  <c r="B716" i="21"/>
  <c r="B715" i="21"/>
  <c r="B714" i="21"/>
  <c r="B713" i="21"/>
  <c r="B712" i="21"/>
  <c r="B711" i="21"/>
  <c r="B710" i="21"/>
  <c r="B709" i="21"/>
  <c r="B708" i="21"/>
  <c r="B707" i="21"/>
  <c r="B706" i="21"/>
  <c r="B705" i="21"/>
  <c r="B704" i="21"/>
  <c r="B703" i="21"/>
  <c r="B702" i="21"/>
  <c r="B701" i="21"/>
  <c r="B700" i="21"/>
  <c r="B699" i="21"/>
  <c r="B698" i="21"/>
  <c r="B697" i="21"/>
  <c r="B696" i="21"/>
  <c r="B695" i="21"/>
  <c r="B694" i="21"/>
  <c r="B693" i="21"/>
  <c r="B692" i="21"/>
  <c r="B691" i="21"/>
  <c r="B690" i="21"/>
  <c r="B689" i="21"/>
  <c r="B688" i="21"/>
  <c r="B687" i="21"/>
  <c r="B686" i="21"/>
  <c r="B685" i="21"/>
  <c r="B684" i="21"/>
  <c r="B649" i="21"/>
  <c r="B648" i="21"/>
  <c r="B647" i="21"/>
  <c r="B646" i="21"/>
  <c r="B645" i="21"/>
  <c r="B644" i="21"/>
  <c r="B643" i="21"/>
  <c r="B642" i="21"/>
  <c r="B641" i="21"/>
  <c r="B640" i="21"/>
  <c r="B639" i="21"/>
  <c r="B638" i="21"/>
  <c r="B637" i="21"/>
  <c r="B636" i="21"/>
  <c r="B635" i="21"/>
  <c r="B634" i="21"/>
  <c r="B633" i="21"/>
  <c r="B632" i="21"/>
  <c r="B631" i="21"/>
  <c r="B630" i="21"/>
  <c r="B629" i="21"/>
  <c r="B628" i="21"/>
  <c r="B627" i="21"/>
  <c r="B626" i="21"/>
  <c r="B625" i="21"/>
  <c r="B624" i="21"/>
  <c r="B623" i="21"/>
  <c r="B622" i="21"/>
  <c r="B621" i="21"/>
  <c r="B620" i="21"/>
  <c r="B619" i="21"/>
  <c r="B618" i="21"/>
  <c r="B617" i="21"/>
  <c r="B616" i="21"/>
  <c r="B615" i="21"/>
  <c r="B614" i="21"/>
  <c r="B613" i="21"/>
  <c r="B612" i="21"/>
  <c r="B611" i="21"/>
  <c r="B610" i="21"/>
  <c r="B609" i="21"/>
  <c r="B608" i="21"/>
  <c r="B607" i="21"/>
  <c r="B606" i="21"/>
  <c r="B605" i="21"/>
  <c r="B604" i="21"/>
  <c r="B603" i="21"/>
  <c r="B602" i="21"/>
  <c r="B601" i="21"/>
  <c r="B600" i="21"/>
  <c r="B599" i="21"/>
  <c r="B598" i="21"/>
  <c r="B597" i="21"/>
  <c r="B596" i="21"/>
  <c r="B595" i="21"/>
  <c r="B594" i="21"/>
  <c r="B593" i="21"/>
  <c r="B592" i="21"/>
  <c r="B591" i="21"/>
  <c r="B590" i="21"/>
  <c r="B589" i="21"/>
  <c r="B588" i="21"/>
  <c r="B587" i="21"/>
  <c r="B586" i="21"/>
  <c r="B585" i="21"/>
  <c r="B584" i="21"/>
  <c r="B583" i="21"/>
  <c r="B582" i="21"/>
  <c r="B581" i="21"/>
  <c r="B580" i="21"/>
  <c r="B579" i="21"/>
  <c r="B578" i="21"/>
  <c r="B577" i="21"/>
  <c r="B576" i="21"/>
  <c r="B575" i="21"/>
  <c r="B574" i="21"/>
  <c r="B573" i="21"/>
  <c r="B572" i="21"/>
  <c r="B571" i="21"/>
  <c r="B570" i="21"/>
  <c r="B569" i="21"/>
  <c r="B568" i="21"/>
  <c r="B567" i="21"/>
  <c r="B566" i="21"/>
  <c r="B565" i="21"/>
  <c r="B564" i="21"/>
  <c r="B563" i="21"/>
  <c r="B562" i="21"/>
  <c r="B561" i="21"/>
  <c r="B560" i="21"/>
  <c r="B559" i="21"/>
  <c r="B558" i="21"/>
  <c r="B557" i="21"/>
  <c r="B556" i="21"/>
  <c r="B555" i="21"/>
  <c r="B554" i="21"/>
  <c r="B553" i="21"/>
  <c r="B552" i="21"/>
  <c r="B551" i="21"/>
  <c r="B550" i="21"/>
  <c r="B549" i="21"/>
  <c r="B548" i="21"/>
  <c r="B547" i="21"/>
  <c r="B546" i="21"/>
  <c r="B545" i="21"/>
  <c r="B544" i="21"/>
  <c r="B543" i="21"/>
  <c r="B542" i="21"/>
  <c r="B541" i="21"/>
  <c r="B540" i="21"/>
  <c r="B539" i="21"/>
  <c r="B538" i="21"/>
  <c r="B537" i="21"/>
  <c r="B536" i="21"/>
  <c r="B535" i="21"/>
  <c r="B534" i="21"/>
  <c r="B533" i="21"/>
  <c r="B532" i="21"/>
  <c r="B531" i="21"/>
  <c r="B530" i="21"/>
  <c r="B529" i="21"/>
  <c r="B528" i="21"/>
  <c r="B527" i="21"/>
  <c r="B526" i="21"/>
  <c r="B525" i="21"/>
  <c r="B524" i="21"/>
  <c r="B523" i="21"/>
  <c r="B522" i="21"/>
  <c r="B521" i="21"/>
  <c r="B520" i="21"/>
  <c r="B519" i="21"/>
  <c r="B518" i="21"/>
  <c r="B517" i="21"/>
  <c r="B516" i="21"/>
  <c r="B515" i="21"/>
  <c r="B514" i="21"/>
  <c r="B513" i="21"/>
  <c r="B512" i="21"/>
  <c r="B511" i="21"/>
  <c r="B510" i="21"/>
  <c r="B509" i="21"/>
  <c r="B508" i="21"/>
  <c r="B507" i="21"/>
  <c r="B506" i="21"/>
  <c r="B505" i="21"/>
  <c r="B504" i="21"/>
  <c r="B503" i="21"/>
  <c r="B502" i="21"/>
  <c r="B501" i="21"/>
  <c r="B500" i="21"/>
  <c r="B499" i="21"/>
  <c r="B498" i="21"/>
  <c r="B497" i="21"/>
  <c r="B496" i="21"/>
  <c r="B495" i="21"/>
  <c r="B494" i="21"/>
  <c r="B493" i="21"/>
  <c r="B492" i="21"/>
  <c r="B491" i="21"/>
  <c r="B490" i="21"/>
  <c r="B489" i="21"/>
  <c r="B488" i="21"/>
  <c r="B487" i="21"/>
  <c r="B486" i="21"/>
  <c r="B485" i="21"/>
  <c r="B484" i="21"/>
  <c r="B483" i="21"/>
  <c r="B482" i="21"/>
  <c r="B481" i="21"/>
  <c r="B480" i="21"/>
  <c r="B479" i="21"/>
  <c r="B478" i="21"/>
  <c r="B477" i="21"/>
  <c r="B476" i="21"/>
  <c r="B475" i="21"/>
  <c r="B474" i="21"/>
  <c r="B473" i="21"/>
  <c r="B472" i="21"/>
  <c r="B471" i="21"/>
  <c r="B470" i="21"/>
  <c r="B469" i="21"/>
  <c r="B468" i="21"/>
  <c r="B467" i="21"/>
  <c r="B466" i="21"/>
  <c r="B465" i="21"/>
  <c r="B464" i="21"/>
  <c r="B463" i="21"/>
  <c r="B462" i="21"/>
  <c r="B461" i="21"/>
  <c r="B460" i="21"/>
  <c r="B459" i="21"/>
  <c r="B458" i="21"/>
  <c r="B457" i="21"/>
  <c r="B456" i="21"/>
  <c r="B455" i="21"/>
  <c r="B454" i="21"/>
  <c r="B453" i="21"/>
  <c r="B452" i="21"/>
  <c r="B451" i="21"/>
  <c r="B450" i="21"/>
  <c r="B449" i="21"/>
  <c r="B448" i="21"/>
  <c r="B447" i="21"/>
  <c r="B446" i="21"/>
  <c r="B445" i="21"/>
  <c r="B444" i="21"/>
  <c r="B443" i="21"/>
  <c r="B442" i="21"/>
  <c r="B441" i="21"/>
  <c r="B440" i="21"/>
  <c r="B439" i="21"/>
  <c r="B438" i="21"/>
  <c r="B437" i="21"/>
  <c r="B436" i="21"/>
  <c r="B435" i="21"/>
  <c r="B434" i="21"/>
  <c r="B433" i="21"/>
  <c r="B432" i="21"/>
  <c r="B431" i="21"/>
  <c r="B430" i="21"/>
  <c r="B429" i="21"/>
  <c r="B428" i="21"/>
  <c r="B427" i="21"/>
  <c r="B426" i="21"/>
  <c r="B425" i="21"/>
  <c r="B424" i="21"/>
  <c r="B423" i="21"/>
  <c r="B422" i="21"/>
  <c r="B421" i="21"/>
  <c r="B420" i="21"/>
  <c r="B419" i="21"/>
  <c r="B418" i="21"/>
  <c r="B417" i="21"/>
  <c r="B416" i="21"/>
  <c r="B415" i="21"/>
  <c r="B414" i="21"/>
  <c r="B413" i="21"/>
  <c r="B412" i="21"/>
  <c r="B411" i="21"/>
  <c r="B410" i="21"/>
  <c r="B409" i="21"/>
  <c r="B408" i="21"/>
  <c r="B407" i="21"/>
  <c r="B406" i="21"/>
  <c r="B405" i="21"/>
  <c r="B404" i="21"/>
  <c r="B403" i="21"/>
  <c r="B402" i="21"/>
  <c r="B401" i="21"/>
  <c r="B400" i="21"/>
  <c r="B399" i="21"/>
  <c r="B398" i="21"/>
  <c r="B397" i="21"/>
  <c r="B396" i="21"/>
  <c r="B395" i="21"/>
  <c r="B394" i="21"/>
  <c r="B393" i="21"/>
  <c r="B392" i="21"/>
  <c r="B391" i="21"/>
  <c r="B390" i="21"/>
  <c r="B389" i="21"/>
  <c r="B388" i="21"/>
  <c r="B387" i="21"/>
  <c r="B386" i="21"/>
  <c r="B385" i="21"/>
  <c r="B384" i="21"/>
  <c r="B383" i="21"/>
  <c r="B382" i="21"/>
  <c r="B381" i="21"/>
  <c r="B380" i="21"/>
  <c r="B379" i="21"/>
  <c r="B378" i="21"/>
  <c r="B377" i="21"/>
  <c r="B376" i="21"/>
  <c r="B375" i="21"/>
  <c r="B374" i="21"/>
  <c r="B373" i="21"/>
  <c r="B372" i="21"/>
  <c r="B371" i="21"/>
  <c r="B370" i="21"/>
  <c r="B369" i="21"/>
  <c r="B368" i="21"/>
  <c r="B367" i="21"/>
  <c r="B366" i="21"/>
  <c r="B365" i="21"/>
  <c r="B364" i="21"/>
  <c r="B363" i="21"/>
  <c r="B362" i="21"/>
  <c r="B361" i="21"/>
  <c r="B360" i="21"/>
  <c r="B359" i="21"/>
  <c r="B358" i="21"/>
  <c r="B357" i="21"/>
  <c r="B356" i="21"/>
  <c r="B355" i="21"/>
  <c r="B354" i="21"/>
  <c r="B353" i="21"/>
  <c r="B352" i="21"/>
  <c r="B351" i="21"/>
  <c r="B350" i="21"/>
  <c r="B349" i="21"/>
  <c r="B348" i="21"/>
  <c r="B347" i="21"/>
  <c r="B346" i="21"/>
  <c r="B345" i="21"/>
  <c r="B344" i="21"/>
  <c r="B343" i="21"/>
  <c r="B342" i="21"/>
  <c r="B341" i="21"/>
  <c r="B340" i="21"/>
  <c r="B339" i="21"/>
  <c r="B338" i="21"/>
  <c r="B337" i="21"/>
  <c r="B336" i="21"/>
  <c r="B335" i="21"/>
  <c r="B334" i="21"/>
  <c r="B333" i="21"/>
  <c r="B332" i="21"/>
  <c r="B331" i="21"/>
  <c r="B330" i="21"/>
  <c r="B329" i="21"/>
  <c r="B328" i="21"/>
  <c r="B327" i="21"/>
  <c r="B326" i="21"/>
  <c r="B325" i="21"/>
  <c r="B324" i="21"/>
  <c r="B323" i="21"/>
  <c r="B322" i="21"/>
  <c r="B321" i="21"/>
  <c r="B320" i="21"/>
  <c r="B319" i="21"/>
  <c r="B318" i="21"/>
  <c r="B317" i="21"/>
  <c r="B316" i="21"/>
  <c r="B315" i="21"/>
  <c r="B314" i="21"/>
  <c r="B313" i="21"/>
  <c r="B312" i="21"/>
  <c r="B311" i="21"/>
  <c r="B310" i="21"/>
  <c r="B309" i="21"/>
  <c r="B308" i="21"/>
  <c r="B307" i="21"/>
  <c r="B306" i="21"/>
  <c r="B305" i="21"/>
  <c r="B304" i="21"/>
  <c r="B303" i="21"/>
  <c r="B302" i="21"/>
  <c r="B301" i="21"/>
  <c r="B300" i="21"/>
  <c r="B299" i="21"/>
  <c r="A299" i="21"/>
  <c r="B298" i="21"/>
  <c r="B297" i="21"/>
  <c r="B296" i="21"/>
  <c r="B295" i="21"/>
  <c r="B294" i="21"/>
  <c r="B293" i="21"/>
  <c r="B292" i="21"/>
  <c r="B291" i="21"/>
  <c r="B290" i="21"/>
  <c r="B289" i="21"/>
  <c r="B288" i="21"/>
  <c r="B287" i="21"/>
  <c r="B286" i="21"/>
  <c r="B285" i="21"/>
  <c r="B284" i="21"/>
  <c r="B283" i="21"/>
  <c r="B282" i="21"/>
  <c r="B281" i="21"/>
  <c r="B280" i="21"/>
  <c r="B279" i="21"/>
  <c r="B278" i="21"/>
  <c r="B277" i="21"/>
  <c r="B276" i="21"/>
  <c r="B275" i="21"/>
  <c r="B274" i="21"/>
  <c r="B273" i="21"/>
  <c r="B272" i="21"/>
  <c r="B271" i="21"/>
  <c r="B270" i="21"/>
  <c r="B269" i="21"/>
  <c r="B268" i="21"/>
  <c r="B267" i="21"/>
  <c r="B266" i="21"/>
  <c r="B265" i="21"/>
  <c r="B264" i="21"/>
  <c r="B263" i="21"/>
  <c r="B262" i="21"/>
  <c r="B261" i="21"/>
  <c r="B260" i="21"/>
  <c r="B259" i="21"/>
  <c r="B224" i="21"/>
  <c r="B223" i="21"/>
  <c r="B222" i="21"/>
  <c r="B221" i="21"/>
  <c r="B220" i="21"/>
  <c r="B219" i="21"/>
  <c r="B218" i="21"/>
  <c r="B217" i="21"/>
  <c r="B216" i="21"/>
  <c r="B215" i="21"/>
  <c r="B214" i="21"/>
  <c r="B213" i="21"/>
  <c r="B212" i="21"/>
  <c r="B211" i="21"/>
  <c r="B210" i="21"/>
  <c r="B209" i="21"/>
  <c r="B208" i="21"/>
  <c r="B207" i="21"/>
  <c r="B206" i="21"/>
  <c r="B205" i="21"/>
  <c r="B204" i="21"/>
  <c r="B203" i="21"/>
  <c r="B202" i="21"/>
  <c r="B201" i="21"/>
  <c r="B200" i="21"/>
  <c r="B199" i="21"/>
  <c r="B198" i="21"/>
  <c r="B189" i="21"/>
  <c r="B188" i="21"/>
  <c r="B187" i="21"/>
  <c r="B186" i="21"/>
  <c r="B185" i="21"/>
  <c r="B184" i="21"/>
  <c r="B183" i="21"/>
  <c r="B182" i="21"/>
  <c r="B181" i="21"/>
  <c r="B180" i="21"/>
  <c r="B179" i="21"/>
  <c r="B178" i="21"/>
  <c r="B177" i="21"/>
  <c r="B176" i="21"/>
  <c r="B175" i="21"/>
  <c r="B174" i="21"/>
  <c r="B173" i="21"/>
  <c r="B172" i="21"/>
  <c r="B171" i="21"/>
  <c r="B170" i="21"/>
  <c r="B169" i="21"/>
  <c r="B168" i="21"/>
  <c r="B167" i="21"/>
  <c r="B166" i="21"/>
  <c r="B165" i="21"/>
  <c r="B164" i="21"/>
  <c r="B163" i="21"/>
  <c r="B162" i="21"/>
  <c r="B161" i="21"/>
  <c r="B160" i="21"/>
  <c r="B159" i="21"/>
  <c r="B158" i="21"/>
  <c r="B157" i="21"/>
  <c r="B156" i="21"/>
  <c r="B155" i="21"/>
  <c r="B154" i="21"/>
  <c r="B153" i="21"/>
  <c r="B152" i="21"/>
  <c r="B151" i="21"/>
  <c r="B150" i="21"/>
  <c r="B149" i="21"/>
  <c r="B148" i="21"/>
  <c r="B147" i="21"/>
  <c r="B146" i="21"/>
  <c r="B145" i="21"/>
  <c r="B144" i="21"/>
  <c r="B143" i="21"/>
  <c r="B142" i="21"/>
  <c r="B141" i="21"/>
  <c r="B140" i="21"/>
  <c r="B139" i="21"/>
  <c r="B138" i="21"/>
  <c r="B137" i="21"/>
  <c r="B136" i="21"/>
  <c r="B135" i="21"/>
  <c r="B134" i="21"/>
  <c r="B133" i="21"/>
  <c r="B132" i="21"/>
  <c r="B131" i="21"/>
  <c r="B130" i="21"/>
  <c r="B129" i="21"/>
  <c r="B128" i="21"/>
  <c r="B127" i="21"/>
  <c r="B126" i="21"/>
  <c r="B125" i="21"/>
  <c r="B124" i="21"/>
  <c r="B123" i="21"/>
  <c r="B122" i="21"/>
  <c r="B121" i="21"/>
  <c r="B120" i="21"/>
  <c r="B119" i="21"/>
  <c r="B118" i="21"/>
  <c r="B117" i="21"/>
  <c r="B116" i="21"/>
  <c r="B115" i="21"/>
  <c r="B114" i="21"/>
  <c r="B113" i="21"/>
  <c r="B112" i="21"/>
  <c r="B111" i="21"/>
  <c r="B110" i="21"/>
  <c r="B109" i="21"/>
  <c r="B108" i="21"/>
  <c r="B107" i="21"/>
  <c r="B106" i="21"/>
  <c r="B105" i="21"/>
  <c r="B104" i="21"/>
  <c r="B103" i="21"/>
  <c r="B102" i="21"/>
  <c r="B101" i="21"/>
  <c r="B100" i="21"/>
  <c r="B99" i="21"/>
  <c r="B98" i="21"/>
  <c r="B97" i="21"/>
  <c r="B96" i="21"/>
  <c r="B95" i="21"/>
  <c r="B94"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3" i="21"/>
  <c r="B12" i="21"/>
  <c r="B11" i="21"/>
  <c r="B10" i="21"/>
  <c r="B9" i="21"/>
  <c r="B8" i="21"/>
  <c r="B7" i="21"/>
  <c r="B6" i="21"/>
  <c r="B5" i="21"/>
  <c r="B4" i="21"/>
  <c r="B3" i="21"/>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9" i="20"/>
  <c r="A1039" i="20"/>
  <c r="B1038" i="20"/>
  <c r="A1038"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B945" i="20"/>
  <c r="B944" i="20"/>
  <c r="B943" i="20"/>
  <c r="B942" i="20"/>
  <c r="B941" i="20"/>
  <c r="B940" i="20"/>
  <c r="B939" i="20"/>
  <c r="B938" i="20"/>
  <c r="B937" i="20"/>
  <c r="B936" i="20"/>
  <c r="B935" i="20"/>
  <c r="B934" i="20"/>
  <c r="B933" i="20"/>
  <c r="B932" i="20"/>
  <c r="B931" i="20"/>
  <c r="B930" i="20"/>
  <c r="B929" i="20"/>
  <c r="B928" i="20"/>
  <c r="B927" i="20"/>
  <c r="B926" i="20"/>
  <c r="B925" i="20"/>
  <c r="B924" i="20"/>
  <c r="B923" i="20"/>
  <c r="B922" i="20"/>
  <c r="B921" i="20"/>
  <c r="B920" i="20"/>
  <c r="B919" i="20"/>
  <c r="B918" i="20"/>
  <c r="B917" i="20"/>
  <c r="B916" i="20"/>
  <c r="B915" i="20"/>
  <c r="B914" i="20"/>
  <c r="B913" i="20"/>
  <c r="B912" i="20"/>
  <c r="B911" i="20"/>
  <c r="B910" i="20"/>
  <c r="B909" i="20"/>
  <c r="B908" i="20"/>
  <c r="B907" i="20"/>
  <c r="B906" i="20"/>
  <c r="B905" i="20"/>
  <c r="B904" i="20"/>
  <c r="B903" i="20"/>
  <c r="B902" i="20"/>
  <c r="B901" i="20"/>
  <c r="B900" i="20"/>
  <c r="B899" i="20"/>
  <c r="B898" i="20"/>
  <c r="B897" i="20"/>
  <c r="B896" i="20"/>
  <c r="B895" i="20"/>
  <c r="B894" i="20"/>
  <c r="B893" i="20"/>
  <c r="B892" i="20"/>
  <c r="B891" i="20"/>
  <c r="B890" i="20"/>
  <c r="B889" i="20"/>
  <c r="B888" i="20"/>
  <c r="B887" i="20"/>
  <c r="B886" i="20"/>
  <c r="B885" i="20"/>
  <c r="B884" i="20"/>
  <c r="B883" i="20"/>
  <c r="B882" i="20"/>
  <c r="B881" i="20"/>
  <c r="B880" i="20"/>
  <c r="B879" i="20"/>
  <c r="B878" i="20"/>
  <c r="B877" i="20"/>
  <c r="B876" i="20"/>
  <c r="B875" i="20"/>
  <c r="B874" i="20"/>
  <c r="B873" i="20"/>
  <c r="B872" i="20"/>
  <c r="B871" i="20"/>
  <c r="B870" i="20"/>
  <c r="B869" i="20"/>
  <c r="B868" i="20"/>
  <c r="B867" i="20"/>
  <c r="B866" i="20"/>
  <c r="B865" i="20"/>
  <c r="B864" i="20"/>
  <c r="B863" i="20"/>
  <c r="B862" i="20"/>
  <c r="B861" i="20"/>
  <c r="B860" i="20"/>
  <c r="B859" i="20"/>
  <c r="B858" i="20"/>
  <c r="B857" i="20"/>
  <c r="B856" i="20"/>
  <c r="B855" i="20"/>
  <c r="B854" i="20"/>
  <c r="B853" i="20"/>
  <c r="B852" i="20"/>
  <c r="B851" i="20"/>
  <c r="B850" i="20"/>
  <c r="B849" i="20"/>
  <c r="B848" i="20"/>
  <c r="B847" i="20"/>
  <c r="B846" i="20"/>
  <c r="B845" i="20"/>
  <c r="B844" i="20"/>
  <c r="B843" i="20"/>
  <c r="B842" i="20"/>
  <c r="B841" i="20"/>
  <c r="B840" i="20"/>
  <c r="B839" i="20"/>
  <c r="B838" i="20"/>
  <c r="B837" i="20"/>
  <c r="B836" i="20"/>
  <c r="B835" i="20"/>
  <c r="B834" i="20"/>
  <c r="B833" i="20"/>
  <c r="B832" i="20"/>
  <c r="B831" i="20"/>
  <c r="B830" i="20"/>
  <c r="B829" i="20"/>
  <c r="B707" i="20"/>
  <c r="B689" i="20"/>
  <c r="B654" i="20"/>
  <c r="B636" i="20"/>
  <c r="B618" i="20"/>
  <c r="B600" i="20"/>
  <c r="B582" i="20"/>
  <c r="B564" i="20"/>
  <c r="B546" i="20"/>
  <c r="B528" i="20"/>
  <c r="B510" i="20"/>
  <c r="B492" i="20"/>
  <c r="B474" i="20"/>
  <c r="B456" i="20"/>
  <c r="B438" i="20"/>
  <c r="B420" i="20"/>
  <c r="B402" i="20"/>
  <c r="B706" i="20"/>
  <c r="B688" i="20"/>
  <c r="B653" i="20"/>
  <c r="B635" i="20"/>
  <c r="B617" i="20"/>
  <c r="B599" i="20"/>
  <c r="B581" i="20"/>
  <c r="B563" i="20"/>
  <c r="B545" i="20"/>
  <c r="B527" i="20"/>
  <c r="B509" i="20"/>
  <c r="B491" i="20"/>
  <c r="B473" i="20"/>
  <c r="B455" i="20"/>
  <c r="B437" i="20"/>
  <c r="B419" i="20"/>
  <c r="B401" i="20"/>
  <c r="B705" i="20"/>
  <c r="B687" i="20"/>
  <c r="B652" i="20"/>
  <c r="B634" i="20"/>
  <c r="B616" i="20"/>
  <c r="B598" i="20"/>
  <c r="B580" i="20"/>
  <c r="B562" i="20"/>
  <c r="B544" i="20"/>
  <c r="B526" i="20"/>
  <c r="B508" i="20"/>
  <c r="B490" i="20"/>
  <c r="B472" i="20"/>
  <c r="B454" i="20"/>
  <c r="B436" i="20"/>
  <c r="B418" i="20"/>
  <c r="B400" i="20"/>
  <c r="B704" i="20"/>
  <c r="B686" i="20"/>
  <c r="B651" i="20"/>
  <c r="B633" i="20"/>
  <c r="B615" i="20"/>
  <c r="B597" i="20"/>
  <c r="B579" i="20"/>
  <c r="B561" i="20"/>
  <c r="B543" i="20"/>
  <c r="B525" i="20"/>
  <c r="B507" i="20"/>
  <c r="B489" i="20"/>
  <c r="B471" i="20"/>
  <c r="B453" i="20"/>
  <c r="B435" i="20"/>
  <c r="B417" i="20"/>
  <c r="B399" i="20"/>
  <c r="B703" i="20"/>
  <c r="B685" i="20"/>
  <c r="B650" i="20"/>
  <c r="B632" i="20"/>
  <c r="B614" i="20"/>
  <c r="B596" i="20"/>
  <c r="B578" i="20"/>
  <c r="B560" i="20"/>
  <c r="B542" i="20"/>
  <c r="B524" i="20"/>
  <c r="B506" i="20"/>
  <c r="B488" i="20"/>
  <c r="B470" i="20"/>
  <c r="B452" i="20"/>
  <c r="B434" i="20"/>
  <c r="B416" i="20"/>
  <c r="B398" i="20"/>
  <c r="B702" i="20"/>
  <c r="B684" i="20"/>
  <c r="B649" i="20"/>
  <c r="B631" i="20"/>
  <c r="B613" i="20"/>
  <c r="B595" i="20"/>
  <c r="B577" i="20"/>
  <c r="B559" i="20"/>
  <c r="B541" i="20"/>
  <c r="B523" i="20"/>
  <c r="B505" i="20"/>
  <c r="B487" i="20"/>
  <c r="B469" i="20"/>
  <c r="B451" i="20"/>
  <c r="B433" i="20"/>
  <c r="B415" i="20"/>
  <c r="B397" i="20"/>
  <c r="B701" i="20"/>
  <c r="B666" i="20"/>
  <c r="B648" i="20"/>
  <c r="B630" i="20"/>
  <c r="B612" i="20"/>
  <c r="B594" i="20"/>
  <c r="B576" i="20"/>
  <c r="B558" i="20"/>
  <c r="B540" i="20"/>
  <c r="B522" i="20"/>
  <c r="B504" i="20"/>
  <c r="B486" i="20"/>
  <c r="B468" i="20"/>
  <c r="B450" i="20"/>
  <c r="B432" i="20"/>
  <c r="B414" i="20"/>
  <c r="B396" i="20"/>
  <c r="B700" i="20"/>
  <c r="B665" i="20"/>
  <c r="B647" i="20"/>
  <c r="B629" i="20"/>
  <c r="B611" i="20"/>
  <c r="B593" i="20"/>
  <c r="B575" i="20"/>
  <c r="B557" i="20"/>
  <c r="B539" i="20"/>
  <c r="B521" i="20"/>
  <c r="B503" i="20"/>
  <c r="B485" i="20"/>
  <c r="B467" i="20"/>
  <c r="B449" i="20"/>
  <c r="B431" i="20"/>
  <c r="B413" i="20"/>
  <c r="B395" i="20"/>
  <c r="B699" i="20"/>
  <c r="B664" i="20"/>
  <c r="B646" i="20"/>
  <c r="B628" i="20"/>
  <c r="B610" i="20"/>
  <c r="B592" i="20"/>
  <c r="B574" i="20"/>
  <c r="B556" i="20"/>
  <c r="B538" i="20"/>
  <c r="B520" i="20"/>
  <c r="B502" i="20"/>
  <c r="B484" i="20"/>
  <c r="B466" i="20"/>
  <c r="B448" i="20"/>
  <c r="B430" i="20"/>
  <c r="B412" i="20"/>
  <c r="B224" i="20"/>
  <c r="B698" i="20"/>
  <c r="B663" i="20"/>
  <c r="B645" i="20"/>
  <c r="B627" i="20"/>
  <c r="B609" i="20"/>
  <c r="B591" i="20"/>
  <c r="B573" i="20"/>
  <c r="B555" i="20"/>
  <c r="B537" i="20"/>
  <c r="B519" i="20"/>
  <c r="B501" i="20"/>
  <c r="B483" i="20"/>
  <c r="B465" i="20"/>
  <c r="B447" i="20"/>
  <c r="B429" i="20"/>
  <c r="B411" i="20"/>
  <c r="B223" i="20"/>
  <c r="B697" i="20"/>
  <c r="B662" i="20"/>
  <c r="B644" i="20"/>
  <c r="B626" i="20"/>
  <c r="B608" i="20"/>
  <c r="B590" i="20"/>
  <c r="B572" i="20"/>
  <c r="B554" i="20"/>
  <c r="B536" i="20"/>
  <c r="B518" i="20"/>
  <c r="B500" i="20"/>
  <c r="B482" i="20"/>
  <c r="B464" i="20"/>
  <c r="B446" i="20"/>
  <c r="B428" i="20"/>
  <c r="B410" i="20"/>
  <c r="B222" i="20"/>
  <c r="B696" i="20"/>
  <c r="B661" i="20"/>
  <c r="B643" i="20"/>
  <c r="B625" i="20"/>
  <c r="B607" i="20"/>
  <c r="B589" i="20"/>
  <c r="B571" i="20"/>
  <c r="B553" i="20"/>
  <c r="B535" i="20"/>
  <c r="B517" i="20"/>
  <c r="B499" i="20"/>
  <c r="B481" i="20"/>
  <c r="B463" i="20"/>
  <c r="B445" i="20"/>
  <c r="B427" i="20"/>
  <c r="B409" i="20"/>
  <c r="B221" i="20"/>
  <c r="B695" i="20"/>
  <c r="B660" i="20"/>
  <c r="B642" i="20"/>
  <c r="B624" i="20"/>
  <c r="B606" i="20"/>
  <c r="B588" i="20"/>
  <c r="B570" i="20"/>
  <c r="B552" i="20"/>
  <c r="B534" i="20"/>
  <c r="B516" i="20"/>
  <c r="B498" i="20"/>
  <c r="B480" i="20"/>
  <c r="B462" i="20"/>
  <c r="B444" i="20"/>
  <c r="B426" i="20"/>
  <c r="B408" i="20"/>
  <c r="B220" i="20"/>
  <c r="B694" i="20"/>
  <c r="B659" i="20"/>
  <c r="B641" i="20"/>
  <c r="B623" i="20"/>
  <c r="B605" i="20"/>
  <c r="B587" i="20"/>
  <c r="B569" i="20"/>
  <c r="B551" i="20"/>
  <c r="B533" i="20"/>
  <c r="B515" i="20"/>
  <c r="B497" i="20"/>
  <c r="B479" i="20"/>
  <c r="B461" i="20"/>
  <c r="B443" i="20"/>
  <c r="B425" i="20"/>
  <c r="B407" i="20"/>
  <c r="B219" i="20"/>
  <c r="B693" i="20"/>
  <c r="B658" i="20"/>
  <c r="B640" i="20"/>
  <c r="B622" i="20"/>
  <c r="B604" i="20"/>
  <c r="B586" i="20"/>
  <c r="B568" i="20"/>
  <c r="B550" i="20"/>
  <c r="B532" i="20"/>
  <c r="B514" i="20"/>
  <c r="B496" i="20"/>
  <c r="B478" i="20"/>
  <c r="B460" i="20"/>
  <c r="B442" i="20"/>
  <c r="B424" i="20"/>
  <c r="B406" i="20"/>
  <c r="B218" i="20"/>
  <c r="B692" i="20"/>
  <c r="B657" i="20"/>
  <c r="B639" i="20"/>
  <c r="B621" i="20"/>
  <c r="B603" i="20"/>
  <c r="B585" i="20"/>
  <c r="B567" i="20"/>
  <c r="B549" i="20"/>
  <c r="B531" i="20"/>
  <c r="B513" i="20"/>
  <c r="B495" i="20"/>
  <c r="B477" i="20"/>
  <c r="B459" i="20"/>
  <c r="B441" i="20"/>
  <c r="B423" i="20"/>
  <c r="B405" i="20"/>
  <c r="B213" i="20"/>
  <c r="B190" i="20"/>
  <c r="B171" i="20"/>
  <c r="B152" i="20"/>
  <c r="B212" i="20"/>
  <c r="B189" i="20"/>
  <c r="B170" i="20"/>
  <c r="B151" i="20"/>
  <c r="B211" i="20"/>
  <c r="B188" i="20"/>
  <c r="B169" i="20"/>
  <c r="B150" i="20"/>
  <c r="B210" i="20"/>
  <c r="B187" i="20"/>
  <c r="B168" i="20"/>
  <c r="B149" i="20"/>
  <c r="B209" i="20"/>
  <c r="B186" i="20"/>
  <c r="B167" i="20"/>
  <c r="B148" i="20"/>
  <c r="B208" i="20"/>
  <c r="B185" i="20"/>
  <c r="B166" i="20"/>
  <c r="B147" i="20"/>
  <c r="B207" i="20"/>
  <c r="B184" i="20"/>
  <c r="B165" i="20"/>
  <c r="B146" i="20"/>
  <c r="B206" i="20"/>
  <c r="B183" i="20"/>
  <c r="B164" i="20"/>
  <c r="B145" i="20"/>
  <c r="B205" i="20"/>
  <c r="B182" i="20"/>
  <c r="B163" i="20"/>
  <c r="B144" i="20"/>
  <c r="B204" i="20"/>
  <c r="B181" i="20"/>
  <c r="B162" i="20"/>
  <c r="B143" i="20"/>
  <c r="B203" i="20"/>
  <c r="B180" i="20"/>
  <c r="B161" i="20"/>
  <c r="B142" i="20"/>
  <c r="B202" i="20"/>
  <c r="B179" i="20"/>
  <c r="B160" i="20"/>
  <c r="B141" i="20"/>
  <c r="B201" i="20"/>
  <c r="B178" i="20"/>
  <c r="B159" i="20"/>
  <c r="B140" i="20"/>
  <c r="B200" i="20"/>
  <c r="B177" i="20"/>
  <c r="B158" i="20"/>
  <c r="B139" i="20"/>
  <c r="B199" i="20"/>
  <c r="B176" i="20"/>
  <c r="B157" i="20"/>
  <c r="B138" i="20"/>
  <c r="B198" i="20"/>
  <c r="B175" i="20"/>
  <c r="B156" i="20"/>
  <c r="B137" i="20"/>
  <c r="B193" i="20"/>
  <c r="B174" i="20"/>
  <c r="B155" i="20"/>
  <c r="B136" i="20"/>
  <c r="B810" i="20"/>
  <c r="B818" i="20"/>
  <c r="B807" i="20"/>
  <c r="B800" i="20"/>
  <c r="B806" i="20"/>
  <c r="B805" i="20"/>
  <c r="B804" i="20"/>
  <c r="B814" i="20"/>
  <c r="B803" i="20"/>
  <c r="B802" i="20"/>
  <c r="B811" i="20"/>
  <c r="B801" i="20"/>
  <c r="B793" i="20"/>
  <c r="B784" i="20"/>
  <c r="B775" i="20"/>
  <c r="B783" i="20"/>
  <c r="B791" i="20"/>
  <c r="B782" i="20"/>
  <c r="B774" i="20"/>
  <c r="B781" i="20"/>
  <c r="B780" i="20"/>
  <c r="B779" i="20"/>
  <c r="B778" i="20"/>
  <c r="B777" i="20"/>
  <c r="B776" i="20"/>
  <c r="B757" i="20"/>
  <c r="B767" i="20"/>
  <c r="B762" i="20"/>
  <c r="B761" i="20"/>
  <c r="B765" i="20"/>
  <c r="B760" i="20"/>
  <c r="B764" i="20"/>
  <c r="B759" i="20"/>
  <c r="B763" i="20"/>
  <c r="B758" i="20"/>
  <c r="B752" i="20"/>
  <c r="B751" i="20"/>
  <c r="B743" i="20"/>
  <c r="B735" i="20"/>
  <c r="B727" i="20"/>
  <c r="B749" i="20"/>
  <c r="B741" i="20"/>
  <c r="B733" i="20"/>
  <c r="B725" i="20"/>
  <c r="B736" i="20"/>
  <c r="B720" i="20"/>
  <c r="B717" i="20"/>
  <c r="B716" i="20"/>
  <c r="B655" i="20"/>
  <c r="B637" i="20"/>
  <c r="B619" i="20"/>
  <c r="B601" i="20"/>
  <c r="B583" i="20"/>
  <c r="B565" i="20"/>
  <c r="B547" i="20"/>
  <c r="B529" i="20"/>
  <c r="B511" i="20"/>
  <c r="B493" i="20"/>
  <c r="B475" i="20"/>
  <c r="B457" i="20"/>
  <c r="B439" i="20"/>
  <c r="B421" i="20"/>
  <c r="B403" i="20"/>
  <c r="B215" i="20"/>
  <c r="B691" i="20"/>
  <c r="B638" i="20"/>
  <c r="B494" i="20"/>
  <c r="B214" i="20"/>
  <c r="B191" i="20"/>
  <c r="B172" i="20"/>
  <c r="B153" i="20"/>
  <c r="B192" i="20"/>
  <c r="B173" i="20"/>
  <c r="B38" i="20"/>
  <c r="B12" i="20"/>
  <c r="B61" i="20"/>
  <c r="B56" i="20"/>
  <c r="B51" i="20"/>
  <c r="B46" i="20"/>
  <c r="B35" i="20"/>
  <c r="B30" i="20"/>
  <c r="B25" i="20"/>
  <c r="B20" i="20"/>
  <c r="B60" i="20"/>
  <c r="B50" i="20"/>
  <c r="B34" i="20"/>
  <c r="B24" i="20"/>
  <c r="B59" i="20"/>
  <c r="B49" i="20"/>
  <c r="B33" i="20"/>
  <c r="B23" i="20"/>
  <c r="B58" i="20"/>
  <c r="B48" i="20"/>
  <c r="B32" i="20"/>
  <c r="B22" i="20"/>
  <c r="B57" i="20"/>
  <c r="B47" i="20"/>
  <c r="B31" i="20"/>
  <c r="B21" i="20"/>
  <c r="B9" i="20"/>
  <c r="B5" i="20"/>
  <c r="B819" i="20"/>
  <c r="B809" i="20"/>
  <c r="B817" i="20"/>
  <c r="B799" i="20"/>
  <c r="B816" i="20"/>
  <c r="B815" i="20"/>
  <c r="B798" i="20"/>
  <c r="B813" i="20"/>
  <c r="B797" i="20"/>
  <c r="B812" i="20"/>
  <c r="B796" i="20"/>
  <c r="B795" i="20"/>
  <c r="B808" i="20"/>
  <c r="B794" i="20"/>
  <c r="B792" i="20"/>
  <c r="B790" i="20"/>
  <c r="B773" i="20"/>
  <c r="B789" i="20"/>
  <c r="B772" i="20"/>
  <c r="B788" i="20"/>
  <c r="B771" i="20"/>
  <c r="B787" i="20"/>
  <c r="B770" i="20"/>
  <c r="B786" i="20"/>
  <c r="B769" i="20"/>
  <c r="B785" i="20"/>
  <c r="B768" i="20"/>
  <c r="B756" i="20"/>
  <c r="B766" i="20"/>
  <c r="B755" i="20"/>
  <c r="B754" i="20"/>
  <c r="B753" i="20"/>
  <c r="B709" i="20"/>
  <c r="B708" i="20"/>
  <c r="B750" i="20"/>
  <c r="B742" i="20"/>
  <c r="B734" i="20"/>
  <c r="B726" i="20"/>
  <c r="B748" i="20"/>
  <c r="B740" i="20"/>
  <c r="B732" i="20"/>
  <c r="B724" i="20"/>
  <c r="B747" i="20"/>
  <c r="B739" i="20"/>
  <c r="B731" i="20"/>
  <c r="B723" i="20"/>
  <c r="B746" i="20"/>
  <c r="B738" i="20"/>
  <c r="B730" i="20"/>
  <c r="B722" i="20"/>
  <c r="B745" i="20"/>
  <c r="B737" i="20"/>
  <c r="B729" i="20"/>
  <c r="B721" i="20"/>
  <c r="B744" i="20"/>
  <c r="B728" i="20"/>
  <c r="B719" i="20"/>
  <c r="B718" i="20"/>
  <c r="B715" i="20"/>
  <c r="B713" i="20"/>
  <c r="B711" i="20"/>
  <c r="B714" i="20"/>
  <c r="B712" i="20"/>
  <c r="B710" i="20"/>
  <c r="B656" i="20"/>
  <c r="B620" i="20"/>
  <c r="B602" i="20"/>
  <c r="B584" i="20"/>
  <c r="B566" i="20"/>
  <c r="B548" i="20"/>
  <c r="B530" i="20"/>
  <c r="B512" i="20"/>
  <c r="B476" i="20"/>
  <c r="B458" i="20"/>
  <c r="B440" i="20"/>
  <c r="B422" i="20"/>
  <c r="B404" i="20"/>
  <c r="B216" i="20"/>
  <c r="B75" i="20"/>
  <c r="B73" i="20"/>
  <c r="B71" i="20"/>
  <c r="B69" i="20"/>
  <c r="B67" i="20"/>
  <c r="B65" i="20"/>
  <c r="B63" i="20"/>
  <c r="B74" i="20"/>
  <c r="B72" i="20"/>
  <c r="B70" i="20"/>
  <c r="B68" i="20"/>
  <c r="B66" i="20"/>
  <c r="B64" i="20"/>
  <c r="B62" i="20"/>
  <c r="B2" i="20"/>
  <c r="B37" i="20"/>
  <c r="B11" i="20"/>
  <c r="B55" i="20"/>
  <c r="B45" i="20"/>
  <c r="B29" i="20"/>
  <c r="B19" i="20"/>
  <c r="B54" i="20"/>
  <c r="B44" i="20"/>
  <c r="B28" i="20"/>
  <c r="B18" i="20"/>
  <c r="B43" i="20"/>
  <c r="B17" i="20"/>
  <c r="B42" i="20"/>
  <c r="B16" i="20"/>
  <c r="B53" i="20"/>
  <c r="B41" i="20"/>
  <c r="B27" i="20"/>
  <c r="B15" i="20"/>
  <c r="B40" i="20"/>
  <c r="B14" i="20"/>
  <c r="B39" i="20"/>
  <c r="B13" i="20"/>
  <c r="B52" i="20"/>
  <c r="B36" i="20"/>
  <c r="B26" i="20"/>
  <c r="B10" i="20"/>
  <c r="B8" i="20"/>
  <c r="B4" i="20"/>
  <c r="B7" i="20"/>
  <c r="B6" i="20"/>
  <c r="B821" i="20"/>
  <c r="B822" i="20"/>
  <c r="B823" i="20"/>
  <c r="B824" i="20"/>
  <c r="B827" i="20"/>
  <c r="B826" i="20"/>
  <c r="B828" i="20"/>
  <c r="B825" i="20"/>
  <c r="B820" i="20"/>
  <c r="B154" i="20"/>
  <c r="B133" i="20"/>
  <c r="B79" i="20"/>
  <c r="B135" i="20"/>
  <c r="B132" i="20"/>
  <c r="B129" i="20"/>
  <c r="B127" i="20"/>
  <c r="B85" i="20"/>
  <c r="B83" i="20"/>
  <c r="B81" i="20"/>
  <c r="B78" i="20"/>
  <c r="B131" i="20"/>
  <c r="B77" i="20"/>
  <c r="B134" i="20"/>
  <c r="B130" i="20"/>
  <c r="B128" i="20"/>
  <c r="B126" i="20"/>
  <c r="B84" i="20"/>
  <c r="B82" i="20"/>
  <c r="B80" i="20"/>
  <c r="B76" i="20"/>
  <c r="A298" i="21"/>
  <c r="C298" i="21" s="1"/>
  <c r="A198" i="20"/>
  <c r="A810" i="20"/>
  <c r="C810" i="20" s="1"/>
  <c r="A781" i="20"/>
  <c r="A203" i="20"/>
  <c r="A148" i="21"/>
  <c r="C148" i="21" s="1"/>
  <c r="A133" i="21"/>
  <c r="C133" i="21" s="1"/>
  <c r="A106" i="21"/>
  <c r="A708" i="20"/>
  <c r="C708" i="20" s="1"/>
  <c r="A747" i="20"/>
  <c r="C747" i="20" s="1"/>
  <c r="A49" i="20"/>
  <c r="C49" i="20" s="1"/>
  <c r="A31" i="20"/>
  <c r="C31" i="20" s="1"/>
  <c r="A70" i="21"/>
  <c r="C70" i="21" s="1"/>
  <c r="A69" i="21"/>
  <c r="C69" i="21" s="1"/>
  <c r="A147" i="21"/>
  <c r="C147" i="21" s="1"/>
  <c r="A68" i="21"/>
  <c r="C68" i="21" s="1"/>
  <c r="A146" i="21"/>
  <c r="C146" i="21" s="1"/>
  <c r="A145" i="21"/>
  <c r="C145" i="21" s="1"/>
  <c r="A144" i="21"/>
  <c r="C144" i="21" s="1"/>
  <c r="A143" i="21"/>
  <c r="C143" i="21" s="1"/>
  <c r="A142" i="21"/>
  <c r="C142" i="21" s="1"/>
  <c r="A67" i="21"/>
  <c r="C67" i="21" s="1"/>
  <c r="A66" i="21"/>
  <c r="A65" i="21"/>
  <c r="C65" i="21" s="1"/>
  <c r="A784" i="21"/>
  <c r="C784" i="21" s="1"/>
  <c r="A64" i="21"/>
  <c r="C64" i="21" s="1"/>
  <c r="A63" i="21"/>
  <c r="C63" i="21" s="1"/>
  <c r="A62" i="21"/>
  <c r="A61" i="21"/>
  <c r="C61" i="21" s="1"/>
  <c r="A60" i="21"/>
  <c r="C60" i="21" s="1"/>
  <c r="A59" i="21"/>
  <c r="C59" i="21" s="1"/>
  <c r="A58" i="21"/>
  <c r="A141" i="21"/>
  <c r="C141" i="21" s="1"/>
  <c r="A140" i="21"/>
  <c r="C140" i="21" s="1"/>
  <c r="A139" i="21"/>
  <c r="C139" i="21" s="1"/>
  <c r="A138" i="21"/>
  <c r="C138" i="21" s="1"/>
  <c r="A137" i="21"/>
  <c r="C137" i="21" s="1"/>
  <c r="A136" i="21"/>
  <c r="C136" i="21" s="1"/>
  <c r="A57" i="21"/>
  <c r="C57" i="21" s="1"/>
  <c r="A779" i="21"/>
  <c r="C779" i="21" s="1"/>
  <c r="A56" i="21"/>
  <c r="C56" i="21" s="1"/>
  <c r="A55" i="21"/>
  <c r="C55" i="21" s="1"/>
  <c r="A54" i="21"/>
  <c r="C54" i="21" s="1"/>
  <c r="A53" i="21"/>
  <c r="C53" i="21" s="1"/>
  <c r="A52" i="21"/>
  <c r="C52" i="21" s="1"/>
  <c r="A51" i="21"/>
  <c r="C51" i="21" s="1"/>
  <c r="A50" i="21"/>
  <c r="C50" i="21" s="1"/>
  <c r="A49" i="21"/>
  <c r="C49" i="21" s="1"/>
  <c r="A48" i="21"/>
  <c r="C48" i="21" s="1"/>
  <c r="A47" i="21"/>
  <c r="C47" i="21" s="1"/>
  <c r="A46" i="21"/>
  <c r="C46" i="21" s="1"/>
  <c r="A45" i="21"/>
  <c r="C45" i="21" s="1"/>
  <c r="A44" i="21"/>
  <c r="C44" i="21" s="1"/>
  <c r="A43" i="21"/>
  <c r="C43" i="21" s="1"/>
  <c r="A42" i="21"/>
  <c r="C42" i="21" s="1"/>
  <c r="A41" i="21"/>
  <c r="C41" i="21" s="1"/>
  <c r="A40" i="21"/>
  <c r="C40" i="21" s="1"/>
  <c r="A39" i="21"/>
  <c r="C39" i="21" s="1"/>
  <c r="A38" i="21"/>
  <c r="C38" i="21" s="1"/>
  <c r="A37" i="21"/>
  <c r="C37" i="21" s="1"/>
  <c r="A36" i="21"/>
  <c r="C36" i="21" s="1"/>
  <c r="A35" i="21"/>
  <c r="C35" i="21" s="1"/>
  <c r="A34" i="21"/>
  <c r="C34" i="21" s="1"/>
  <c r="A33" i="21"/>
  <c r="C33" i="21" s="1"/>
  <c r="A32" i="21"/>
  <c r="C32" i="21" s="1"/>
  <c r="A31" i="21"/>
  <c r="C31" i="21" s="1"/>
  <c r="A30" i="21"/>
  <c r="C30" i="21" s="1"/>
  <c r="A29" i="21"/>
  <c r="C29" i="21" s="1"/>
  <c r="A28" i="21"/>
  <c r="C28" i="21" s="1"/>
  <c r="A27" i="21"/>
  <c r="C27" i="21" s="1"/>
  <c r="A26" i="21"/>
  <c r="C26" i="21" s="1"/>
  <c r="A25" i="21"/>
  <c r="C25" i="21" s="1"/>
  <c r="A24" i="21"/>
  <c r="C24" i="21" s="1"/>
  <c r="A23" i="21"/>
  <c r="C23" i="21" s="1"/>
  <c r="A22" i="21"/>
  <c r="C22" i="21" s="1"/>
  <c r="A21" i="21"/>
  <c r="C21" i="21" s="1"/>
  <c r="A20" i="21"/>
  <c r="C20" i="21" s="1"/>
  <c r="A19" i="21"/>
  <c r="C19" i="21" s="1"/>
  <c r="A18" i="21"/>
  <c r="C18" i="21" s="1"/>
  <c r="A17" i="21"/>
  <c r="C17" i="21" s="1"/>
  <c r="A105" i="21"/>
  <c r="C105" i="21" s="1"/>
  <c r="A16" i="21"/>
  <c r="C16" i="21" s="1"/>
  <c r="A104" i="21"/>
  <c r="C104" i="21" s="1"/>
  <c r="A15" i="21"/>
  <c r="C15" i="21" s="1"/>
  <c r="A103" i="21"/>
  <c r="C103" i="21" s="1"/>
  <c r="A13" i="21"/>
  <c r="C13" i="21" s="1"/>
  <c r="A102" i="21"/>
  <c r="C102" i="21" s="1"/>
  <c r="A12" i="21"/>
  <c r="C12" i="21" s="1"/>
  <c r="A11" i="21"/>
  <c r="C11" i="21" s="1"/>
  <c r="A10" i="21"/>
  <c r="C10" i="21" s="1"/>
  <c r="A9" i="21"/>
  <c r="C9" i="21" s="1"/>
  <c r="A101" i="21"/>
  <c r="C101" i="21" s="1"/>
  <c r="A100" i="21"/>
  <c r="C100" i="21" s="1"/>
  <c r="A99" i="21"/>
  <c r="C99" i="21" s="1"/>
  <c r="A98" i="21"/>
  <c r="C98" i="21" s="1"/>
  <c r="A97" i="21"/>
  <c r="C97" i="21" s="1"/>
  <c r="A96" i="21"/>
  <c r="C96" i="21" s="1"/>
  <c r="A95" i="21"/>
  <c r="C95" i="21" s="1"/>
  <c r="A94" i="21"/>
  <c r="C94" i="21" s="1"/>
  <c r="A8" i="21"/>
  <c r="C8" i="21" s="1"/>
  <c r="A7" i="21"/>
  <c r="C7" i="21" s="1"/>
  <c r="A4" i="21"/>
  <c r="C4" i="21" s="1"/>
  <c r="A132" i="21"/>
  <c r="C132" i="21" s="1"/>
  <c r="A131" i="21"/>
  <c r="C131" i="21" s="1"/>
  <c r="A6" i="21"/>
  <c r="C6" i="21" s="1"/>
  <c r="A5" i="21"/>
  <c r="C5" i="21" s="1"/>
  <c r="A85" i="21"/>
  <c r="C85" i="21" s="1"/>
  <c r="A3" i="21"/>
  <c r="C3" i="21" s="1"/>
  <c r="F2" i="22"/>
  <c r="C58" i="21" l="1"/>
  <c r="C62" i="21"/>
  <c r="C106" i="21"/>
  <c r="C66" i="21"/>
  <c r="C299" i="21"/>
  <c r="C947" i="20"/>
  <c r="C949" i="20"/>
  <c r="C951" i="20"/>
  <c r="C953" i="20"/>
  <c r="C955" i="20"/>
  <c r="C957" i="20"/>
  <c r="C959" i="20"/>
  <c r="C961" i="20"/>
  <c r="C963" i="20"/>
  <c r="C965" i="20"/>
  <c r="C967" i="20"/>
  <c r="C969" i="20"/>
  <c r="C971" i="20"/>
  <c r="C973" i="20"/>
  <c r="C975" i="20"/>
  <c r="C977" i="20"/>
  <c r="C979" i="20"/>
  <c r="C981" i="20"/>
  <c r="C983" i="20"/>
  <c r="C985" i="20"/>
  <c r="C987" i="20"/>
  <c r="C989" i="20"/>
  <c r="C991" i="20"/>
  <c r="C993" i="20"/>
  <c r="C995" i="20"/>
  <c r="C997" i="20"/>
  <c r="C999" i="20"/>
  <c r="C1001" i="20"/>
  <c r="C1003" i="20"/>
  <c r="C1005" i="20"/>
  <c r="C1007" i="20"/>
  <c r="C1009" i="20"/>
  <c r="C1011" i="20"/>
  <c r="C1013" i="20"/>
  <c r="C1015" i="20"/>
  <c r="C1017" i="20"/>
  <c r="C1019" i="20"/>
  <c r="C1021" i="20"/>
  <c r="C1023" i="20"/>
  <c r="C1025" i="20"/>
  <c r="C1027" i="20"/>
  <c r="C1029" i="20"/>
  <c r="C1031" i="20"/>
  <c r="C1033" i="20"/>
  <c r="C1035" i="20"/>
  <c r="C1037" i="20"/>
  <c r="C1039" i="20"/>
  <c r="C1041" i="20"/>
  <c r="C1043" i="20"/>
  <c r="C1045" i="20"/>
  <c r="C1047" i="20"/>
  <c r="C1049" i="20"/>
  <c r="C1051" i="20"/>
  <c r="F11" i="21"/>
  <c r="E11" i="21"/>
  <c r="D11" i="21"/>
  <c r="F70" i="21"/>
  <c r="D70" i="21"/>
  <c r="F802" i="21"/>
  <c r="E806" i="21"/>
  <c r="E810" i="21"/>
  <c r="E814" i="21"/>
  <c r="E818" i="21"/>
  <c r="E822" i="21"/>
  <c r="E826" i="21"/>
  <c r="D805" i="21"/>
  <c r="D809" i="21"/>
  <c r="D813" i="21"/>
  <c r="D817" i="21"/>
  <c r="D821" i="21"/>
  <c r="D825" i="21"/>
  <c r="F3" i="21"/>
  <c r="E3" i="21"/>
  <c r="D3" i="21"/>
  <c r="F8" i="21"/>
  <c r="E8" i="21"/>
  <c r="D8" i="21"/>
  <c r="F68" i="21"/>
  <c r="D68" i="21"/>
  <c r="D804" i="21"/>
  <c r="D808" i="21"/>
  <c r="D812" i="21"/>
  <c r="D816" i="21"/>
  <c r="D820" i="21"/>
  <c r="D824" i="21"/>
  <c r="D828" i="21"/>
  <c r="F6" i="21"/>
  <c r="E6" i="21"/>
  <c r="D6" i="21"/>
  <c r="F9" i="21"/>
  <c r="E9" i="21"/>
  <c r="D9" i="21"/>
  <c r="D803" i="21"/>
  <c r="D807" i="21"/>
  <c r="D811" i="21"/>
  <c r="D815" i="21"/>
  <c r="D819" i="21"/>
  <c r="D823" i="21"/>
  <c r="D827" i="21"/>
  <c r="F7" i="21"/>
  <c r="E7" i="21"/>
  <c r="D7" i="21"/>
  <c r="F5" i="21"/>
  <c r="E5" i="21"/>
  <c r="D5" i="21"/>
  <c r="F4" i="21"/>
  <c r="E4" i="21"/>
  <c r="D4" i="21"/>
  <c r="F10" i="21"/>
  <c r="E10" i="21"/>
  <c r="D10" i="21"/>
  <c r="F67" i="21"/>
  <c r="D67" i="21"/>
  <c r="F69" i="21"/>
  <c r="D69" i="21"/>
  <c r="C1053" i="20"/>
  <c r="C1055" i="20"/>
  <c r="C1057" i="20"/>
  <c r="C1059" i="20"/>
  <c r="C1061" i="20"/>
  <c r="C1063" i="20"/>
  <c r="C1065" i="20"/>
  <c r="C1067" i="20"/>
  <c r="C1069" i="20"/>
  <c r="C1071" i="20"/>
  <c r="C1073" i="20"/>
  <c r="C1075" i="20"/>
  <c r="C1077" i="20"/>
  <c r="C1079" i="20"/>
  <c r="C1081" i="20"/>
  <c r="C1083" i="20"/>
  <c r="C1085" i="20"/>
  <c r="C1087" i="20"/>
  <c r="C1089" i="20"/>
  <c r="C1091" i="20"/>
  <c r="C1093" i="20"/>
  <c r="C1095" i="20"/>
  <c r="C1097" i="20"/>
  <c r="C1099" i="20"/>
  <c r="C1101" i="20"/>
  <c r="C1103" i="20"/>
  <c r="C1105" i="20"/>
  <c r="C1107" i="20"/>
  <c r="C1109" i="20"/>
  <c r="C1111" i="20"/>
  <c r="C1113" i="20"/>
  <c r="C1115" i="20"/>
  <c r="C1117" i="20"/>
  <c r="C1119" i="20"/>
  <c r="C948" i="20"/>
  <c r="C950" i="20"/>
  <c r="C952" i="20"/>
  <c r="C954" i="20"/>
  <c r="C956" i="20"/>
  <c r="C958" i="20"/>
  <c r="C960" i="20"/>
  <c r="C962" i="20"/>
  <c r="C964" i="20"/>
  <c r="C966" i="20"/>
  <c r="C968" i="20"/>
  <c r="C970" i="20"/>
  <c r="C972" i="20"/>
  <c r="C974" i="20"/>
  <c r="C976" i="20"/>
  <c r="C978" i="20"/>
  <c r="C980" i="20"/>
  <c r="C982" i="20"/>
  <c r="C984" i="20"/>
  <c r="C986" i="20"/>
  <c r="C988" i="20"/>
  <c r="C990" i="20"/>
  <c r="C992" i="20"/>
  <c r="C994" i="20"/>
  <c r="C996" i="20"/>
  <c r="C998" i="20"/>
  <c r="C1000" i="20"/>
  <c r="C1002" i="20"/>
  <c r="C1004" i="20"/>
  <c r="C1006" i="20"/>
  <c r="C1008" i="20"/>
  <c r="C1010" i="20"/>
  <c r="C1012" i="20"/>
  <c r="C1014" i="20"/>
  <c r="C1016" i="20"/>
  <c r="C1018" i="20"/>
  <c r="C1020" i="20"/>
  <c r="C1022" i="20"/>
  <c r="C1024" i="20"/>
  <c r="C1026" i="20"/>
  <c r="C1028" i="20"/>
  <c r="C1030" i="20"/>
  <c r="C1032" i="20"/>
  <c r="C1034" i="20"/>
  <c r="C1036" i="20"/>
  <c r="C1038" i="20"/>
  <c r="C1040" i="20"/>
  <c r="C1042" i="20"/>
  <c r="C1044" i="20"/>
  <c r="C1046" i="20"/>
  <c r="C1048" i="20"/>
  <c r="C1050" i="20"/>
  <c r="C1052" i="20"/>
  <c r="C1054" i="20"/>
  <c r="C1056" i="20"/>
  <c r="C1058" i="20"/>
  <c r="C1060" i="20"/>
  <c r="C1062" i="20"/>
  <c r="C1064" i="20"/>
  <c r="C1066" i="20"/>
  <c r="C1068" i="20"/>
  <c r="C1070" i="20"/>
  <c r="C1072" i="20"/>
  <c r="C1074" i="20"/>
  <c r="C1076" i="20"/>
  <c r="C1078" i="20"/>
  <c r="C1080" i="20"/>
  <c r="C1082" i="20"/>
  <c r="C1084" i="20"/>
  <c r="C1086" i="20"/>
  <c r="C1088" i="20"/>
  <c r="C1090" i="20"/>
  <c r="C1092" i="20"/>
  <c r="C1094" i="20"/>
  <c r="C1096" i="20"/>
  <c r="C1098" i="20"/>
  <c r="C1100" i="20"/>
  <c r="C1102" i="20"/>
  <c r="C1104" i="20"/>
  <c r="C1106" i="20"/>
  <c r="C1108" i="20"/>
  <c r="C1110" i="20"/>
  <c r="C1112" i="20"/>
  <c r="C1114" i="20"/>
  <c r="C1116" i="20"/>
  <c r="C1118" i="20"/>
  <c r="C1120" i="20"/>
  <c r="C1122" i="20"/>
  <c r="C1124" i="20"/>
  <c r="C1126" i="20"/>
  <c r="C1128" i="20"/>
  <c r="C1130" i="20"/>
  <c r="C1132" i="20"/>
  <c r="C1134" i="20"/>
  <c r="C1136" i="20"/>
  <c r="C1138" i="20"/>
  <c r="C1140" i="20"/>
  <c r="C1142" i="20"/>
  <c r="C1144" i="20"/>
  <c r="C1146" i="20"/>
  <c r="C1148" i="20"/>
  <c r="C1150" i="20"/>
  <c r="C1152" i="20"/>
  <c r="C1154" i="20"/>
  <c r="C1156" i="20"/>
  <c r="C1158" i="20"/>
  <c r="C1160" i="20"/>
  <c r="C1162" i="20"/>
  <c r="C1164" i="20"/>
  <c r="C1166" i="20"/>
  <c r="C1168" i="20"/>
  <c r="C1170" i="20"/>
  <c r="C1172" i="20"/>
  <c r="C1174" i="20"/>
  <c r="C1176" i="20"/>
  <c r="C1178" i="20"/>
  <c r="C1180" i="20"/>
  <c r="C1182" i="20"/>
  <c r="C1121" i="20"/>
  <c r="C1123" i="20"/>
  <c r="C1125" i="20"/>
  <c r="C1127" i="20"/>
  <c r="C1129" i="20"/>
  <c r="C1131" i="20"/>
  <c r="C1133" i="20"/>
  <c r="C1135" i="20"/>
  <c r="C781" i="20"/>
  <c r="C99" i="20"/>
  <c r="C198" i="20"/>
  <c r="C1137" i="20"/>
  <c r="C1139" i="20"/>
  <c r="C1141" i="20"/>
  <c r="C1143" i="20"/>
  <c r="C1145" i="20"/>
  <c r="C1147" i="20"/>
  <c r="C1149" i="20"/>
  <c r="C1151" i="20"/>
  <c r="C1153" i="20"/>
  <c r="C1155" i="20"/>
  <c r="C1157" i="20"/>
  <c r="C1159" i="20"/>
  <c r="C1161" i="20"/>
  <c r="C1163" i="20"/>
  <c r="C1165" i="20"/>
  <c r="C1167" i="20"/>
  <c r="C1169" i="20"/>
  <c r="C1171" i="20"/>
  <c r="C1173" i="20"/>
  <c r="C1175" i="20"/>
  <c r="C1177" i="20"/>
  <c r="C1179" i="20"/>
  <c r="C1181" i="20"/>
  <c r="C1183" i="20"/>
  <c r="C1185" i="20"/>
  <c r="C1187" i="20"/>
  <c r="C1189" i="20"/>
  <c r="C1191" i="20"/>
  <c r="C1193" i="20"/>
  <c r="C1195" i="20"/>
  <c r="C1197" i="20"/>
  <c r="C1199" i="20"/>
  <c r="C1201" i="20"/>
  <c r="C1203" i="20"/>
  <c r="C1205" i="20"/>
  <c r="C1207" i="20"/>
  <c r="C1209" i="20"/>
  <c r="C1211" i="20"/>
  <c r="C1213" i="20"/>
  <c r="C1215" i="20"/>
  <c r="C1217" i="20"/>
  <c r="C1219" i="20"/>
  <c r="C1221" i="20"/>
  <c r="C1223" i="20"/>
  <c r="C1225" i="20"/>
  <c r="C1227" i="20"/>
  <c r="C1229" i="20"/>
  <c r="C1231" i="20"/>
  <c r="C203" i="20"/>
  <c r="C1184" i="20"/>
  <c r="C1186" i="20"/>
  <c r="C1188" i="20"/>
  <c r="C1190" i="20"/>
  <c r="C1192" i="20"/>
  <c r="C1194" i="20"/>
  <c r="C1196" i="20"/>
  <c r="C1198" i="20"/>
  <c r="C1200" i="20"/>
  <c r="C1202" i="20"/>
  <c r="C1204" i="20"/>
  <c r="C1206" i="20"/>
  <c r="C1208" i="20"/>
  <c r="C1210" i="20"/>
  <c r="C1212" i="20"/>
  <c r="C1214" i="20"/>
  <c r="C1216" i="20"/>
  <c r="C1218" i="20"/>
  <c r="C1220" i="20"/>
  <c r="C1222" i="20"/>
  <c r="C1224" i="20"/>
  <c r="C1226" i="20"/>
  <c r="C1228" i="20"/>
  <c r="C1230" i="20"/>
  <c r="H833" i="21"/>
  <c r="H841" i="21"/>
  <c r="H849" i="21"/>
  <c r="H857" i="21"/>
  <c r="H865" i="21"/>
  <c r="H873" i="21"/>
  <c r="H881" i="21"/>
  <c r="H889" i="21"/>
  <c r="H897" i="21"/>
  <c r="H905" i="21"/>
  <c r="H913" i="21"/>
  <c r="H921" i="21"/>
  <c r="H929" i="21"/>
  <c r="H937" i="21"/>
  <c r="H945" i="21"/>
  <c r="H953" i="21"/>
  <c r="H961" i="21"/>
  <c r="H1079" i="21"/>
  <c r="H1081" i="21"/>
  <c r="H972" i="21"/>
  <c r="H980" i="21"/>
  <c r="H988" i="21"/>
  <c r="H996" i="21"/>
  <c r="H1004" i="21"/>
  <c r="H1012" i="21"/>
  <c r="H1020" i="21"/>
  <c r="H1028" i="21"/>
  <c r="H1036" i="21"/>
  <c r="H1044" i="21"/>
  <c r="H974" i="21"/>
  <c r="H982" i="21"/>
  <c r="H990" i="21"/>
  <c r="H998" i="21"/>
  <c r="H1006" i="21"/>
  <c r="H1014" i="21"/>
  <c r="H1022" i="21"/>
  <c r="H1030" i="21"/>
  <c r="H1038" i="21"/>
  <c r="H1046" i="21"/>
  <c r="H1054" i="21"/>
  <c r="H1062" i="21"/>
  <c r="H1070" i="21"/>
  <c r="H1078" i="21"/>
  <c r="H1084" i="21"/>
  <c r="H832" i="21"/>
  <c r="H834" i="21"/>
  <c r="H840" i="21"/>
  <c r="H842" i="21"/>
  <c r="H848" i="21"/>
  <c r="H850" i="21"/>
  <c r="H856" i="21"/>
  <c r="H858" i="21"/>
  <c r="H864" i="21"/>
  <c r="H866" i="21"/>
  <c r="H872" i="21"/>
  <c r="H1052" i="21"/>
  <c r="H1060" i="21"/>
  <c r="H1068" i="21"/>
  <c r="H1076" i="21"/>
  <c r="H835" i="21"/>
  <c r="H843" i="21"/>
  <c r="H851" i="21"/>
  <c r="H859" i="21"/>
  <c r="H867" i="21"/>
  <c r="H875" i="21"/>
  <c r="H883" i="21"/>
  <c r="H891" i="21"/>
  <c r="H899" i="21"/>
  <c r="H907" i="21"/>
  <c r="H915" i="21"/>
  <c r="H923" i="21"/>
  <c r="H931" i="21"/>
  <c r="H939" i="21"/>
  <c r="H947" i="21"/>
  <c r="H955" i="21"/>
  <c r="H963" i="21"/>
  <c r="H971" i="21"/>
  <c r="H973" i="21"/>
  <c r="H979" i="21"/>
  <c r="H981" i="21"/>
  <c r="H987" i="21"/>
  <c r="H989" i="21"/>
  <c r="H995" i="21"/>
  <c r="H1003" i="21"/>
  <c r="H1011" i="21"/>
  <c r="H1019" i="21"/>
  <c r="H1027" i="21"/>
  <c r="H1035" i="21"/>
  <c r="H1043" i="21"/>
  <c r="H1051" i="21"/>
  <c r="H1059" i="21"/>
  <c r="H1067" i="21"/>
  <c r="H1075" i="21"/>
  <c r="H831" i="21"/>
  <c r="H839" i="21"/>
  <c r="H847" i="21"/>
  <c r="H855" i="21"/>
  <c r="H863" i="21"/>
  <c r="H871" i="21"/>
  <c r="H879" i="21"/>
  <c r="H887" i="21"/>
  <c r="H895" i="21"/>
  <c r="H903" i="21"/>
  <c r="H911" i="21"/>
  <c r="H919" i="21"/>
  <c r="H927" i="21"/>
  <c r="H935" i="21"/>
  <c r="H943" i="21"/>
  <c r="H951" i="21"/>
  <c r="H959" i="21"/>
  <c r="H967" i="21"/>
  <c r="H969" i="21"/>
  <c r="H975" i="21"/>
  <c r="H977" i="21"/>
  <c r="H983" i="21"/>
  <c r="H985" i="21"/>
  <c r="H991" i="21"/>
  <c r="H993" i="21"/>
  <c r="H999" i="21"/>
  <c r="H1001" i="21"/>
  <c r="H1007" i="21"/>
  <c r="H1009" i="21"/>
  <c r="H1015" i="21"/>
  <c r="H1017" i="21"/>
  <c r="H1023" i="21"/>
  <c r="H1025" i="21"/>
  <c r="H1031" i="21"/>
  <c r="H1033" i="21"/>
  <c r="H1039" i="21"/>
  <c r="H1041" i="21"/>
  <c r="H1047" i="21"/>
  <c r="H1049" i="21"/>
  <c r="H1055" i="21"/>
  <c r="H1057" i="21"/>
  <c r="H1063" i="21"/>
  <c r="H1065" i="21"/>
  <c r="H1071" i="21"/>
  <c r="H1073" i="21"/>
  <c r="H1083" i="21"/>
  <c r="H1080" i="21"/>
  <c r="H970" i="21"/>
  <c r="H978" i="21"/>
  <c r="H986" i="21"/>
  <c r="H994" i="21"/>
  <c r="H1002" i="21"/>
  <c r="H1010" i="21"/>
  <c r="H1018" i="21"/>
  <c r="H1026" i="21"/>
  <c r="H1034" i="21"/>
  <c r="H1042" i="21"/>
  <c r="H1050" i="21"/>
  <c r="H1058" i="21"/>
  <c r="H1066" i="21"/>
  <c r="H1074" i="21"/>
  <c r="H1085" i="21"/>
  <c r="H874" i="21"/>
  <c r="H880" i="21"/>
  <c r="H882" i="21"/>
  <c r="H888" i="21"/>
  <c r="H890" i="21"/>
  <c r="H896" i="21"/>
  <c r="H898" i="21"/>
  <c r="H904" i="21"/>
  <c r="H906" i="21"/>
  <c r="H912" i="21"/>
  <c r="H914" i="21"/>
  <c r="H920" i="21"/>
  <c r="H922" i="21"/>
  <c r="H928" i="21"/>
  <c r="H930" i="21"/>
  <c r="H936" i="21"/>
  <c r="H938" i="21"/>
  <c r="H944" i="21"/>
  <c r="H946" i="21"/>
  <c r="H952" i="21"/>
  <c r="H954" i="21"/>
  <c r="H960" i="21"/>
  <c r="H962" i="21"/>
  <c r="H1082" i="21"/>
  <c r="H997" i="21"/>
  <c r="H1005" i="21"/>
  <c r="H1013" i="21"/>
  <c r="H1021" i="21"/>
  <c r="H1029" i="21"/>
  <c r="H1037" i="21"/>
  <c r="H1045" i="21"/>
  <c r="H1053" i="21"/>
  <c r="H1061" i="21"/>
  <c r="H1069" i="21"/>
  <c r="H1077" i="21"/>
  <c r="H829" i="21"/>
  <c r="H837" i="21"/>
  <c r="H845" i="21"/>
  <c r="H853" i="21"/>
  <c r="H861" i="21"/>
  <c r="H869" i="21"/>
  <c r="H877" i="21"/>
  <c r="H885" i="21"/>
  <c r="H893" i="21"/>
  <c r="H901" i="21"/>
  <c r="H909" i="21"/>
  <c r="H917" i="21"/>
  <c r="H925" i="21"/>
  <c r="H933" i="21"/>
  <c r="H941" i="21"/>
  <c r="H949" i="21"/>
  <c r="H957" i="21"/>
  <c r="H965" i="21"/>
  <c r="H830" i="21"/>
  <c r="H836" i="21"/>
  <c r="H838" i="21"/>
  <c r="H844" i="21"/>
  <c r="H846" i="21"/>
  <c r="H852" i="21"/>
  <c r="H854" i="21"/>
  <c r="H860" i="21"/>
  <c r="H862" i="21"/>
  <c r="H868" i="21"/>
  <c r="H870" i="21"/>
  <c r="H876" i="21"/>
  <c r="H878" i="21"/>
  <c r="H884" i="21"/>
  <c r="H886" i="21"/>
  <c r="H892" i="21"/>
  <c r="H894" i="21"/>
  <c r="H900" i="21"/>
  <c r="H902" i="21"/>
  <c r="H908" i="21"/>
  <c r="H910" i="21"/>
  <c r="H916" i="21"/>
  <c r="H918" i="21"/>
  <c r="H924" i="21"/>
  <c r="H926" i="21"/>
  <c r="H932" i="21"/>
  <c r="H934" i="21"/>
  <c r="H940" i="21"/>
  <c r="H942" i="21"/>
  <c r="H948" i="21"/>
  <c r="H950" i="21"/>
  <c r="H956" i="21"/>
  <c r="H958" i="21"/>
  <c r="H964" i="21"/>
  <c r="H966" i="21"/>
  <c r="H968" i="21"/>
  <c r="H976" i="21"/>
  <c r="H984" i="21"/>
  <c r="H992" i="21"/>
  <c r="H1000" i="21"/>
  <c r="H1008" i="21"/>
  <c r="H1016" i="21"/>
  <c r="H1024" i="21"/>
  <c r="H1032" i="21"/>
  <c r="H1040" i="21"/>
  <c r="H1048" i="21"/>
  <c r="H1056" i="21"/>
  <c r="H1064" i="21"/>
  <c r="H1072" i="21"/>
  <c r="F85" i="21"/>
  <c r="D784" i="21"/>
  <c r="D779" i="21"/>
  <c r="A757" i="20"/>
  <c r="C757" i="20" s="1"/>
  <c r="A783" i="20"/>
  <c r="C783" i="20" s="1"/>
  <c r="A801" i="20"/>
  <c r="C801" i="20" s="1"/>
  <c r="A135" i="21"/>
  <c r="C135" i="21" s="1"/>
  <c r="A150" i="21"/>
  <c r="C150" i="21" s="1"/>
  <c r="A735" i="20"/>
  <c r="C735" i="20" s="1"/>
  <c r="A758" i="20"/>
  <c r="C758" i="20" s="1"/>
  <c r="A760" i="20"/>
  <c r="C760" i="20" s="1"/>
  <c r="A767" i="20"/>
  <c r="C767" i="20" s="1"/>
  <c r="A107" i="21"/>
  <c r="C107" i="21" s="1"/>
  <c r="A814" i="20"/>
  <c r="C814" i="20" s="1"/>
  <c r="A800" i="20"/>
  <c r="C800" i="20" s="1"/>
  <c r="A136" i="20"/>
  <c r="C136" i="20" s="1"/>
  <c r="A137" i="20"/>
  <c r="C137" i="20" s="1"/>
  <c r="A84" i="20"/>
  <c r="C84" i="20" s="1"/>
  <c r="A39" i="20"/>
  <c r="C39" i="20" s="1"/>
  <c r="A16" i="20"/>
  <c r="C16" i="20" s="1"/>
  <c r="A54" i="20"/>
  <c r="C54" i="20" s="1"/>
  <c r="A75" i="20"/>
  <c r="C75" i="20" s="1"/>
  <c r="A742" i="20"/>
  <c r="C742" i="20" s="1"/>
  <c r="A766" i="20"/>
  <c r="C766" i="20" s="1"/>
  <c r="A421" i="20"/>
  <c r="C421" i="20" s="1"/>
  <c r="A749" i="20"/>
  <c r="C749" i="20" s="1"/>
  <c r="A946" i="20"/>
  <c r="C946" i="20" s="1"/>
  <c r="A826" i="20"/>
  <c r="C826" i="20" s="1"/>
  <c r="A6" i="20"/>
  <c r="C6" i="20" s="1"/>
  <c r="A52" i="20"/>
  <c r="C52" i="20" s="1"/>
  <c r="A737" i="20"/>
  <c r="C737" i="20" s="1"/>
  <c r="A731" i="20"/>
  <c r="C731" i="20" s="1"/>
  <c r="A726" i="20"/>
  <c r="C726" i="20" s="1"/>
  <c r="A797" i="20"/>
  <c r="C797" i="20" s="1"/>
  <c r="A717" i="20"/>
  <c r="C717" i="20" s="1"/>
  <c r="A759" i="20"/>
  <c r="C759" i="20" s="1"/>
  <c r="A134" i="21"/>
  <c r="C134" i="21" s="1"/>
  <c r="A149" i="21"/>
  <c r="C149" i="21" s="1"/>
  <c r="A774" i="20"/>
  <c r="C774" i="20" s="1"/>
  <c r="A175" i="20"/>
  <c r="C175" i="20" s="1"/>
  <c r="A77" i="20"/>
  <c r="C77" i="20" s="1"/>
  <c r="A129" i="20"/>
  <c r="C129" i="20" s="1"/>
  <c r="A825" i="20"/>
  <c r="C825" i="20" s="1"/>
  <c r="A584" i="20"/>
  <c r="C584" i="20" s="1"/>
  <c r="A711" i="20"/>
  <c r="C711" i="20" s="1"/>
  <c r="A721" i="20"/>
  <c r="C721" i="20" s="1"/>
  <c r="A32" i="20"/>
  <c r="C32" i="20" s="1"/>
  <c r="A776" i="20"/>
  <c r="C776" i="20" s="1"/>
  <c r="A29" i="20"/>
  <c r="C29" i="20" s="1"/>
  <c r="A64" i="20"/>
  <c r="C64" i="20" s="1"/>
  <c r="A404" i="20"/>
  <c r="C404" i="20" s="1"/>
  <c r="A548" i="20"/>
  <c r="C548" i="20" s="1"/>
  <c r="A51" i="20"/>
  <c r="C51" i="20" s="1"/>
  <c r="A803" i="20"/>
  <c r="C803" i="20" s="1"/>
  <c r="F298" i="21"/>
  <c r="A80" i="20"/>
  <c r="C80" i="20" s="1"/>
  <c r="A81" i="20"/>
  <c r="C81" i="20" s="1"/>
  <c r="A79" i="20"/>
  <c r="C79" i="20" s="1"/>
  <c r="A154" i="20"/>
  <c r="C154" i="20" s="1"/>
  <c r="A823" i="20"/>
  <c r="C823" i="20" s="1"/>
  <c r="A8" i="20"/>
  <c r="C8" i="20" s="1"/>
  <c r="A26" i="20"/>
  <c r="C26" i="20" s="1"/>
  <c r="A15" i="20"/>
  <c r="C15" i="20" s="1"/>
  <c r="A43" i="20"/>
  <c r="C43" i="20" s="1"/>
  <c r="A28" i="20"/>
  <c r="C28" i="20" s="1"/>
  <c r="A11" i="20"/>
  <c r="C11" i="20" s="1"/>
  <c r="A70" i="20"/>
  <c r="C70" i="20" s="1"/>
  <c r="A74" i="20"/>
  <c r="C74" i="20" s="1"/>
  <c r="A71" i="20"/>
  <c r="C71" i="20" s="1"/>
  <c r="A458" i="20"/>
  <c r="C458" i="20" s="1"/>
  <c r="A512" i="20"/>
  <c r="C512" i="20" s="1"/>
  <c r="A656" i="20"/>
  <c r="C656" i="20" s="1"/>
  <c r="A718" i="20"/>
  <c r="C718" i="20" s="1"/>
  <c r="A728" i="20"/>
  <c r="C728" i="20" s="1"/>
  <c r="A730" i="20"/>
  <c r="C730" i="20" s="1"/>
  <c r="A724" i="20"/>
  <c r="C724" i="20" s="1"/>
  <c r="A740" i="20"/>
  <c r="C740" i="20" s="1"/>
  <c r="A709" i="20"/>
  <c r="C709" i="20" s="1"/>
  <c r="A785" i="20"/>
  <c r="C785" i="20" s="1"/>
  <c r="A786" i="20"/>
  <c r="C786" i="20" s="1"/>
  <c r="A771" i="20"/>
  <c r="C771" i="20" s="1"/>
  <c r="A816" i="20"/>
  <c r="C816" i="20" s="1"/>
  <c r="A33" i="20"/>
  <c r="C33" i="20" s="1"/>
  <c r="A38" i="20"/>
  <c r="C38" i="20" s="1"/>
  <c r="A493" i="20"/>
  <c r="C493" i="20" s="1"/>
  <c r="A733" i="20"/>
  <c r="C733" i="20" s="1"/>
  <c r="A780" i="20"/>
  <c r="C780" i="20" s="1"/>
  <c r="A807" i="20"/>
  <c r="C807" i="20" s="1"/>
  <c r="A156" i="20"/>
  <c r="C156" i="20" s="1"/>
  <c r="A204" i="20"/>
  <c r="C204" i="20" s="1"/>
  <c r="A134" i="20"/>
  <c r="C134" i="20" s="1"/>
  <c r="A127" i="20"/>
  <c r="C127" i="20" s="1"/>
  <c r="A132" i="20"/>
  <c r="C132" i="20" s="1"/>
  <c r="A828" i="20"/>
  <c r="C828" i="20" s="1"/>
  <c r="A3" i="20"/>
  <c r="C3" i="20" s="1"/>
  <c r="A7" i="20"/>
  <c r="C7" i="20" s="1"/>
  <c r="A13" i="20"/>
  <c r="C13" i="20" s="1"/>
  <c r="A53" i="20"/>
  <c r="C53" i="20" s="1"/>
  <c r="A42" i="20"/>
  <c r="C42" i="20" s="1"/>
  <c r="A19" i="20"/>
  <c r="C19" i="20" s="1"/>
  <c r="A62" i="20"/>
  <c r="C62" i="20" s="1"/>
  <c r="A66" i="20"/>
  <c r="C66" i="20" s="1"/>
  <c r="A67" i="20"/>
  <c r="C67" i="20" s="1"/>
  <c r="A216" i="20"/>
  <c r="C216" i="20" s="1"/>
  <c r="A422" i="20"/>
  <c r="C422" i="20" s="1"/>
  <c r="A566" i="20"/>
  <c r="C566" i="20" s="1"/>
  <c r="A714" i="20"/>
  <c r="C714" i="20" s="1"/>
  <c r="A713" i="20"/>
  <c r="C713" i="20" s="1"/>
  <c r="A729" i="20"/>
  <c r="C729" i="20" s="1"/>
  <c r="A723" i="20"/>
  <c r="C723" i="20" s="1"/>
  <c r="A739" i="20"/>
  <c r="C739" i="20" s="1"/>
  <c r="A734" i="20"/>
  <c r="C734" i="20" s="1"/>
  <c r="A755" i="20"/>
  <c r="C755" i="20" s="1"/>
  <c r="A756" i="20"/>
  <c r="C756" i="20" s="1"/>
  <c r="A773" i="20"/>
  <c r="C773" i="20" s="1"/>
  <c r="A819" i="20"/>
  <c r="C819" i="20" s="1"/>
  <c r="A34" i="20"/>
  <c r="C34" i="20" s="1"/>
  <c r="A172" i="20"/>
  <c r="C172" i="20" s="1"/>
  <c r="A565" i="20"/>
  <c r="C565" i="20" s="1"/>
  <c r="A751" i="20"/>
  <c r="C751" i="20" s="1"/>
  <c r="A761" i="20"/>
  <c r="C761" i="20" s="1"/>
  <c r="A791" i="20"/>
  <c r="C791" i="20" s="1"/>
  <c r="A806" i="20"/>
  <c r="C806" i="20" s="1"/>
  <c r="A193" i="20"/>
  <c r="C193" i="20" s="1"/>
  <c r="A76" i="20"/>
  <c r="C76" i="20" s="1"/>
  <c r="A128" i="20"/>
  <c r="C128" i="20" s="1"/>
  <c r="A78" i="20"/>
  <c r="C78" i="20" s="1"/>
  <c r="A83" i="20"/>
  <c r="C83" i="20" s="1"/>
  <c r="A133" i="20"/>
  <c r="C133" i="20" s="1"/>
  <c r="A824" i="20"/>
  <c r="C824" i="20" s="1"/>
  <c r="A822" i="20"/>
  <c r="C822" i="20" s="1"/>
  <c r="A10" i="20"/>
  <c r="C10" i="20" s="1"/>
  <c r="A40" i="20"/>
  <c r="C40" i="20" s="1"/>
  <c r="A27" i="20"/>
  <c r="C27" i="20" s="1"/>
  <c r="A18" i="20"/>
  <c r="C18" i="20" s="1"/>
  <c r="A55" i="20"/>
  <c r="C55" i="20" s="1"/>
  <c r="A37" i="20"/>
  <c r="C37" i="20" s="1"/>
  <c r="A72" i="20"/>
  <c r="C72" i="20" s="1"/>
  <c r="A63" i="20"/>
  <c r="C63" i="20" s="1"/>
  <c r="A476" i="20"/>
  <c r="C476" i="20" s="1"/>
  <c r="A620" i="20"/>
  <c r="C620" i="20" s="1"/>
  <c r="A710" i="20"/>
  <c r="C710" i="20" s="1"/>
  <c r="A719" i="20"/>
  <c r="C719" i="20" s="1"/>
  <c r="A722" i="20"/>
  <c r="C722" i="20" s="1"/>
  <c r="A738" i="20"/>
  <c r="C738" i="20" s="1"/>
  <c r="A732" i="20"/>
  <c r="C732" i="20" s="1"/>
  <c r="A753" i="20"/>
  <c r="C753" i="20" s="1"/>
  <c r="A769" i="20"/>
  <c r="C769" i="20" s="1"/>
  <c r="A808" i="20"/>
  <c r="C808" i="20" s="1"/>
  <c r="A25" i="20"/>
  <c r="C25" i="20" s="1"/>
  <c r="A638" i="20"/>
  <c r="C638" i="20" s="1"/>
  <c r="A637" i="20"/>
  <c r="C637" i="20" s="1"/>
  <c r="A793" i="20"/>
  <c r="C793" i="20" s="1"/>
  <c r="A804" i="20"/>
  <c r="C804" i="20" s="1"/>
  <c r="A155" i="20"/>
  <c r="C155" i="20" s="1"/>
  <c r="A795" i="21"/>
  <c r="C795" i="21" s="1"/>
  <c r="A772" i="21"/>
  <c r="C772" i="21" s="1"/>
  <c r="A738" i="21"/>
  <c r="C738" i="21" s="1"/>
  <c r="A704" i="21"/>
  <c r="C704" i="21" s="1"/>
  <c r="A636" i="21"/>
  <c r="C636" i="21" s="1"/>
  <c r="A602" i="21"/>
  <c r="C602" i="21" s="1"/>
  <c r="A755" i="21"/>
  <c r="C755" i="21" s="1"/>
  <c r="A721" i="21"/>
  <c r="C721" i="21" s="1"/>
  <c r="A687" i="21"/>
  <c r="C687" i="21" s="1"/>
  <c r="A619" i="21"/>
  <c r="C619" i="21" s="1"/>
  <c r="A551" i="21"/>
  <c r="C551" i="21" s="1"/>
  <c r="A517" i="21"/>
  <c r="C517" i="21" s="1"/>
  <c r="A483" i="21"/>
  <c r="C483" i="21" s="1"/>
  <c r="A449" i="21"/>
  <c r="C449" i="21" s="1"/>
  <c r="A415" i="21"/>
  <c r="C415" i="21" s="1"/>
  <c r="A585" i="21"/>
  <c r="C585" i="21" s="1"/>
  <c r="A568" i="21"/>
  <c r="C568" i="21" s="1"/>
  <c r="A534" i="21"/>
  <c r="C534" i="21" s="1"/>
  <c r="A500" i="21"/>
  <c r="C500" i="21" s="1"/>
  <c r="A466" i="21"/>
  <c r="C466" i="21" s="1"/>
  <c r="A432" i="21"/>
  <c r="C432" i="21" s="1"/>
  <c r="A398" i="21"/>
  <c r="C398" i="21" s="1"/>
  <c r="A437" i="20"/>
  <c r="C437" i="20" s="1"/>
  <c r="A435" i="20"/>
  <c r="C435" i="20" s="1"/>
  <c r="A433" i="20"/>
  <c r="C433" i="20" s="1"/>
  <c r="A431" i="20"/>
  <c r="C431" i="20" s="1"/>
  <c r="A429" i="20"/>
  <c r="C429" i="20" s="1"/>
  <c r="A427" i="20"/>
  <c r="C427" i="20" s="1"/>
  <c r="A425" i="20"/>
  <c r="C425" i="20" s="1"/>
  <c r="A423" i="20"/>
  <c r="C423" i="20" s="1"/>
  <c r="A145" i="20"/>
  <c r="C145" i="20" s="1"/>
  <c r="A436" i="20"/>
  <c r="C436" i="20" s="1"/>
  <c r="A434" i="20"/>
  <c r="C434" i="20" s="1"/>
  <c r="A432" i="20"/>
  <c r="C432" i="20" s="1"/>
  <c r="A430" i="20"/>
  <c r="C430" i="20" s="1"/>
  <c r="A428" i="20"/>
  <c r="C428" i="20" s="1"/>
  <c r="A426" i="20"/>
  <c r="C426" i="20" s="1"/>
  <c r="A424" i="20"/>
  <c r="C424" i="20" s="1"/>
  <c r="A168" i="20"/>
  <c r="C168" i="20" s="1"/>
  <c r="A78" i="21"/>
  <c r="C78" i="21" s="1"/>
  <c r="A420" i="20"/>
  <c r="C420" i="20" s="1"/>
  <c r="A159" i="21"/>
  <c r="C159" i="21" s="1"/>
  <c r="A829" i="20"/>
  <c r="C829" i="20" s="1"/>
  <c r="A845" i="20"/>
  <c r="C845" i="20" s="1"/>
  <c r="A118" i="21"/>
  <c r="C118" i="21" s="1"/>
  <c r="A873" i="20"/>
  <c r="C873" i="20" s="1"/>
  <c r="A122" i="21"/>
  <c r="C122" i="21" s="1"/>
  <c r="A207" i="21"/>
  <c r="C207" i="21" s="1"/>
  <c r="A889" i="20"/>
  <c r="C889" i="20" s="1"/>
  <c r="A261" i="21"/>
  <c r="C261" i="21" s="1"/>
  <c r="A909" i="20"/>
  <c r="C909" i="20" s="1"/>
  <c r="A289" i="21"/>
  <c r="C289" i="21" s="1"/>
  <c r="A937" i="20"/>
  <c r="C937" i="20" s="1"/>
  <c r="A85" i="20"/>
  <c r="C85" i="20" s="1"/>
  <c r="A820" i="20"/>
  <c r="C820" i="20" s="1"/>
  <c r="A821" i="20"/>
  <c r="C821" i="20" s="1"/>
  <c r="A36" i="20"/>
  <c r="C36" i="20" s="1"/>
  <c r="A41" i="20"/>
  <c r="C41" i="20" s="1"/>
  <c r="A44" i="20"/>
  <c r="C44" i="20" s="1"/>
  <c r="A2" i="20"/>
  <c r="C2" i="20" s="1"/>
  <c r="A530" i="20"/>
  <c r="C530" i="20" s="1"/>
  <c r="A744" i="20"/>
  <c r="C744" i="20" s="1"/>
  <c r="A746" i="20"/>
  <c r="C746" i="20" s="1"/>
  <c r="A770" i="20"/>
  <c r="C770" i="20" s="1"/>
  <c r="A798" i="20"/>
  <c r="C798" i="20" s="1"/>
  <c r="A9" i="20"/>
  <c r="C9" i="20" s="1"/>
  <c r="A58" i="20"/>
  <c r="C58" i="20" s="1"/>
  <c r="A775" i="20"/>
  <c r="C775" i="20" s="1"/>
  <c r="A200" i="20"/>
  <c r="C200" i="20" s="1"/>
  <c r="A202" i="20"/>
  <c r="C202" i="20" s="1"/>
  <c r="A787" i="21"/>
  <c r="C787" i="21" s="1"/>
  <c r="A764" i="21"/>
  <c r="C764" i="21" s="1"/>
  <c r="A730" i="21"/>
  <c r="C730" i="21" s="1"/>
  <c r="A696" i="21"/>
  <c r="C696" i="21" s="1"/>
  <c r="A628" i="21"/>
  <c r="C628" i="21" s="1"/>
  <c r="A594" i="21"/>
  <c r="C594" i="21" s="1"/>
  <c r="A747" i="21"/>
  <c r="C747" i="21" s="1"/>
  <c r="A713" i="21"/>
  <c r="C713" i="21" s="1"/>
  <c r="A645" i="21"/>
  <c r="C645" i="21" s="1"/>
  <c r="A611" i="21"/>
  <c r="C611" i="21" s="1"/>
  <c r="A543" i="21"/>
  <c r="C543" i="21" s="1"/>
  <c r="A509" i="21"/>
  <c r="C509" i="21" s="1"/>
  <c r="A475" i="21"/>
  <c r="C475" i="21" s="1"/>
  <c r="A441" i="21"/>
  <c r="C441" i="21" s="1"/>
  <c r="A407" i="21"/>
  <c r="C407" i="21" s="1"/>
  <c r="A577" i="21"/>
  <c r="C577" i="21" s="1"/>
  <c r="A560" i="21"/>
  <c r="C560" i="21" s="1"/>
  <c r="A526" i="21"/>
  <c r="C526" i="21" s="1"/>
  <c r="A492" i="21"/>
  <c r="C492" i="21" s="1"/>
  <c r="A458" i="21"/>
  <c r="C458" i="21" s="1"/>
  <c r="A424" i="21"/>
  <c r="C424" i="21" s="1"/>
  <c r="A390" i="21"/>
  <c r="C390" i="21" s="1"/>
  <c r="A598" i="20"/>
  <c r="C598" i="20" s="1"/>
  <c r="A596" i="20"/>
  <c r="C596" i="20" s="1"/>
  <c r="A594" i="20"/>
  <c r="C594" i="20" s="1"/>
  <c r="A592" i="20"/>
  <c r="C592" i="20" s="1"/>
  <c r="A590" i="20"/>
  <c r="C590" i="20" s="1"/>
  <c r="A588" i="20"/>
  <c r="C588" i="20" s="1"/>
  <c r="A586" i="20"/>
  <c r="C586" i="20" s="1"/>
  <c r="A189" i="20"/>
  <c r="C189" i="20" s="1"/>
  <c r="A143" i="20"/>
  <c r="C143" i="20" s="1"/>
  <c r="A597" i="20"/>
  <c r="C597" i="20" s="1"/>
  <c r="A595" i="20"/>
  <c r="C595" i="20" s="1"/>
  <c r="A593" i="20"/>
  <c r="C593" i="20" s="1"/>
  <c r="A591" i="20"/>
  <c r="C591" i="20" s="1"/>
  <c r="A589" i="20"/>
  <c r="C589" i="20" s="1"/>
  <c r="A587" i="20"/>
  <c r="C587" i="20" s="1"/>
  <c r="A585" i="20"/>
  <c r="C585" i="20" s="1"/>
  <c r="A166" i="20"/>
  <c r="C166" i="20" s="1"/>
  <c r="A71" i="21"/>
  <c r="C71" i="21" s="1"/>
  <c r="A581" i="20"/>
  <c r="C581" i="20" s="1"/>
  <c r="A110" i="21"/>
  <c r="C110" i="21" s="1"/>
  <c r="A492" i="20"/>
  <c r="C492" i="20" s="1"/>
  <c r="A163" i="21"/>
  <c r="C163" i="21" s="1"/>
  <c r="A833" i="20"/>
  <c r="C833" i="20" s="1"/>
  <c r="A849" i="20"/>
  <c r="C849" i="20" s="1"/>
  <c r="A169" i="21"/>
  <c r="C169" i="21" s="1"/>
  <c r="A861" i="20"/>
  <c r="C861" i="20" s="1"/>
  <c r="A181" i="21"/>
  <c r="C181" i="21" s="1"/>
  <c r="A877" i="20"/>
  <c r="C877" i="20" s="1"/>
  <c r="A189" i="21"/>
  <c r="C189" i="21" s="1"/>
  <c r="A211" i="21"/>
  <c r="C211" i="21" s="1"/>
  <c r="A893" i="20"/>
  <c r="C893" i="20" s="1"/>
  <c r="A223" i="21"/>
  <c r="C223" i="21" s="1"/>
  <c r="A905" i="20"/>
  <c r="C905" i="20" s="1"/>
  <c r="A273" i="21"/>
  <c r="C273" i="21" s="1"/>
  <c r="A921" i="20"/>
  <c r="C921" i="20" s="1"/>
  <c r="A285" i="21"/>
  <c r="C285" i="21" s="1"/>
  <c r="A933" i="20"/>
  <c r="C933" i="20" s="1"/>
  <c r="A135" i="20"/>
  <c r="C135" i="20" s="1"/>
  <c r="A17" i="20"/>
  <c r="C17" i="20" s="1"/>
  <c r="A45" i="20"/>
  <c r="C45" i="20" s="1"/>
  <c r="A68" i="20"/>
  <c r="C68" i="20" s="1"/>
  <c r="A440" i="20"/>
  <c r="C440" i="20" s="1"/>
  <c r="A602" i="20"/>
  <c r="C602" i="20" s="1"/>
  <c r="A745" i="20"/>
  <c r="C745" i="20" s="1"/>
  <c r="A215" i="20"/>
  <c r="C215" i="20" s="1"/>
  <c r="A690" i="20"/>
  <c r="C690" i="20" s="1"/>
  <c r="A811" i="20"/>
  <c r="C811" i="20" s="1"/>
  <c r="A783" i="21"/>
  <c r="C783" i="21" s="1"/>
  <c r="A387" i="21"/>
  <c r="C387" i="21" s="1"/>
  <c r="A383" i="21"/>
  <c r="C383" i="21" s="1"/>
  <c r="A379" i="21"/>
  <c r="C379" i="21" s="1"/>
  <c r="A375" i="21"/>
  <c r="C375" i="21" s="1"/>
  <c r="A371" i="21"/>
  <c r="C371" i="21" s="1"/>
  <c r="A367" i="21"/>
  <c r="C367" i="21" s="1"/>
  <c r="A363" i="21"/>
  <c r="C363" i="21" s="1"/>
  <c r="A359" i="21"/>
  <c r="C359" i="21" s="1"/>
  <c r="A355" i="21"/>
  <c r="C355" i="21" s="1"/>
  <c r="A351" i="21"/>
  <c r="C351" i="21" s="1"/>
  <c r="A347" i="21"/>
  <c r="C347" i="21" s="1"/>
  <c r="A343" i="21"/>
  <c r="C343" i="21" s="1"/>
  <c r="A339" i="21"/>
  <c r="C339" i="21" s="1"/>
  <c r="A335" i="21"/>
  <c r="C335" i="21" s="1"/>
  <c r="A331" i="21"/>
  <c r="C331" i="21" s="1"/>
  <c r="A327" i="21"/>
  <c r="C327" i="21" s="1"/>
  <c r="A323" i="21"/>
  <c r="C323" i="21" s="1"/>
  <c r="A319" i="21"/>
  <c r="C319" i="21" s="1"/>
  <c r="A315" i="21"/>
  <c r="C315" i="21" s="1"/>
  <c r="A311" i="21"/>
  <c r="C311" i="21" s="1"/>
  <c r="A307" i="21"/>
  <c r="C307" i="21" s="1"/>
  <c r="A303" i="21"/>
  <c r="C303" i="21" s="1"/>
  <c r="A788" i="21"/>
  <c r="C788" i="21" s="1"/>
  <c r="A748" i="21"/>
  <c r="C748" i="21" s="1"/>
  <c r="A714" i="21"/>
  <c r="C714" i="21" s="1"/>
  <c r="A646" i="21"/>
  <c r="C646" i="21" s="1"/>
  <c r="A612" i="21"/>
  <c r="C612" i="21" s="1"/>
  <c r="A578" i="21"/>
  <c r="C578" i="21" s="1"/>
  <c r="A765" i="21"/>
  <c r="C765" i="21" s="1"/>
  <c r="A731" i="21"/>
  <c r="C731" i="21" s="1"/>
  <c r="A697" i="21"/>
  <c r="C697" i="21" s="1"/>
  <c r="A629" i="21"/>
  <c r="C629" i="21" s="1"/>
  <c r="A561" i="21"/>
  <c r="C561" i="21" s="1"/>
  <c r="A527" i="21"/>
  <c r="C527" i="21" s="1"/>
  <c r="A493" i="21"/>
  <c r="C493" i="21" s="1"/>
  <c r="A459" i="21"/>
  <c r="C459" i="21" s="1"/>
  <c r="A425" i="21"/>
  <c r="C425" i="21" s="1"/>
  <c r="A595" i="21"/>
  <c r="C595" i="21" s="1"/>
  <c r="A544" i="21"/>
  <c r="C544" i="21" s="1"/>
  <c r="A510" i="21"/>
  <c r="C510" i="21" s="1"/>
  <c r="A476" i="21"/>
  <c r="C476" i="21" s="1"/>
  <c r="A442" i="21"/>
  <c r="C442" i="21" s="1"/>
  <c r="A391" i="21"/>
  <c r="C391" i="21" s="1"/>
  <c r="A408" i="21"/>
  <c r="C408" i="21" s="1"/>
  <c r="A615" i="20"/>
  <c r="C615" i="20" s="1"/>
  <c r="A613" i="20"/>
  <c r="C613" i="20" s="1"/>
  <c r="A611" i="20"/>
  <c r="C611" i="20" s="1"/>
  <c r="A609" i="20"/>
  <c r="C609" i="20" s="1"/>
  <c r="A607" i="20"/>
  <c r="C607" i="20" s="1"/>
  <c r="A605" i="20"/>
  <c r="C605" i="20" s="1"/>
  <c r="A603" i="20"/>
  <c r="C603" i="20" s="1"/>
  <c r="A185" i="20"/>
  <c r="C185" i="20" s="1"/>
  <c r="A139" i="20"/>
  <c r="C139" i="20" s="1"/>
  <c r="A616" i="20"/>
  <c r="C616" i="20" s="1"/>
  <c r="A614" i="20"/>
  <c r="C614" i="20" s="1"/>
  <c r="A612" i="20"/>
  <c r="C612" i="20" s="1"/>
  <c r="A610" i="20"/>
  <c r="C610" i="20" s="1"/>
  <c r="A608" i="20"/>
  <c r="C608" i="20" s="1"/>
  <c r="A606" i="20"/>
  <c r="C606" i="20" s="1"/>
  <c r="A604" i="20"/>
  <c r="C604" i="20" s="1"/>
  <c r="A212" i="20"/>
  <c r="C212" i="20" s="1"/>
  <c r="A792" i="21"/>
  <c r="C792" i="21" s="1"/>
  <c r="A752" i="21"/>
  <c r="C752" i="21" s="1"/>
  <c r="A718" i="21"/>
  <c r="C718" i="21" s="1"/>
  <c r="A684" i="21"/>
  <c r="C684" i="21" s="1"/>
  <c r="A616" i="21"/>
  <c r="C616" i="21" s="1"/>
  <c r="A582" i="21"/>
  <c r="C582" i="21" s="1"/>
  <c r="A769" i="21"/>
  <c r="C769" i="21" s="1"/>
  <c r="A735" i="21"/>
  <c r="C735" i="21" s="1"/>
  <c r="A701" i="21"/>
  <c r="C701" i="21" s="1"/>
  <c r="A633" i="21"/>
  <c r="C633" i="21" s="1"/>
  <c r="A599" i="21"/>
  <c r="C599" i="21" s="1"/>
  <c r="A565" i="21"/>
  <c r="C565" i="21" s="1"/>
  <c r="A531" i="21"/>
  <c r="C531" i="21" s="1"/>
  <c r="A497" i="21"/>
  <c r="C497" i="21" s="1"/>
  <c r="A463" i="21"/>
  <c r="C463" i="21" s="1"/>
  <c r="A429" i="21"/>
  <c r="C429" i="21" s="1"/>
  <c r="A548" i="21"/>
  <c r="C548" i="21" s="1"/>
  <c r="A514" i="21"/>
  <c r="C514" i="21" s="1"/>
  <c r="A480" i="21"/>
  <c r="C480" i="21" s="1"/>
  <c r="A446" i="21"/>
  <c r="C446" i="21" s="1"/>
  <c r="A412" i="21"/>
  <c r="C412" i="21" s="1"/>
  <c r="A395" i="21"/>
  <c r="C395" i="21" s="1"/>
  <c r="A704" i="20"/>
  <c r="C704" i="20" s="1"/>
  <c r="A702" i="20"/>
  <c r="C702" i="20" s="1"/>
  <c r="A700" i="20"/>
  <c r="C700" i="20" s="1"/>
  <c r="A698" i="20"/>
  <c r="C698" i="20" s="1"/>
  <c r="A696" i="20"/>
  <c r="C696" i="20" s="1"/>
  <c r="A694" i="20"/>
  <c r="C694" i="20" s="1"/>
  <c r="A692" i="20"/>
  <c r="C692" i="20" s="1"/>
  <c r="A186" i="20"/>
  <c r="C186" i="20" s="1"/>
  <c r="A140" i="20"/>
  <c r="C140" i="20" s="1"/>
  <c r="A705" i="20"/>
  <c r="C705" i="20" s="1"/>
  <c r="A703" i="20"/>
  <c r="C703" i="20" s="1"/>
  <c r="A701" i="20"/>
  <c r="C701" i="20" s="1"/>
  <c r="A699" i="20"/>
  <c r="C699" i="20" s="1"/>
  <c r="A697" i="20"/>
  <c r="C697" i="20" s="1"/>
  <c r="A695" i="20"/>
  <c r="C695" i="20" s="1"/>
  <c r="A693" i="20"/>
  <c r="C693" i="20" s="1"/>
  <c r="A213" i="20"/>
  <c r="C213" i="20" s="1"/>
  <c r="A163" i="20"/>
  <c r="C163" i="20" s="1"/>
  <c r="A796" i="21"/>
  <c r="C796" i="21" s="1"/>
  <c r="A756" i="21"/>
  <c r="C756" i="21" s="1"/>
  <c r="A722" i="21"/>
  <c r="C722" i="21" s="1"/>
  <c r="A688" i="21"/>
  <c r="C688" i="21" s="1"/>
  <c r="A620" i="21"/>
  <c r="C620" i="21" s="1"/>
  <c r="A586" i="21"/>
  <c r="C586" i="21" s="1"/>
  <c r="A773" i="21"/>
  <c r="C773" i="21" s="1"/>
  <c r="A739" i="21"/>
  <c r="C739" i="21" s="1"/>
  <c r="A705" i="21"/>
  <c r="C705" i="21" s="1"/>
  <c r="A637" i="21"/>
  <c r="C637" i="21" s="1"/>
  <c r="A569" i="21"/>
  <c r="C569" i="21" s="1"/>
  <c r="A535" i="21"/>
  <c r="C535" i="21" s="1"/>
  <c r="A501" i="21"/>
  <c r="C501" i="21" s="1"/>
  <c r="A467" i="21"/>
  <c r="C467" i="21" s="1"/>
  <c r="A433" i="21"/>
  <c r="C433" i="21" s="1"/>
  <c r="A603" i="21"/>
  <c r="C603" i="21" s="1"/>
  <c r="A552" i="21"/>
  <c r="C552" i="21" s="1"/>
  <c r="A518" i="21"/>
  <c r="C518" i="21" s="1"/>
  <c r="A484" i="21"/>
  <c r="C484" i="21" s="1"/>
  <c r="A450" i="21"/>
  <c r="C450" i="21" s="1"/>
  <c r="A416" i="21"/>
  <c r="C416" i="21" s="1"/>
  <c r="A399" i="21"/>
  <c r="C399" i="21" s="1"/>
  <c r="A454" i="20"/>
  <c r="C454" i="20" s="1"/>
  <c r="A452" i="20"/>
  <c r="C452" i="20" s="1"/>
  <c r="A450" i="20"/>
  <c r="C450" i="20" s="1"/>
  <c r="A448" i="20"/>
  <c r="C448" i="20" s="1"/>
  <c r="A446" i="20"/>
  <c r="C446" i="20" s="1"/>
  <c r="A444" i="20"/>
  <c r="C444" i="20" s="1"/>
  <c r="A442" i="20"/>
  <c r="C442" i="20" s="1"/>
  <c r="A187" i="20"/>
  <c r="C187" i="20" s="1"/>
  <c r="A141" i="20"/>
  <c r="C141" i="20" s="1"/>
  <c r="A455" i="20"/>
  <c r="C455" i="20" s="1"/>
  <c r="A453" i="20"/>
  <c r="C453" i="20" s="1"/>
  <c r="A451" i="20"/>
  <c r="C451" i="20" s="1"/>
  <c r="A449" i="20"/>
  <c r="C449" i="20" s="1"/>
  <c r="A447" i="20"/>
  <c r="C447" i="20" s="1"/>
  <c r="A445" i="20"/>
  <c r="C445" i="20" s="1"/>
  <c r="A443" i="20"/>
  <c r="C443" i="20" s="1"/>
  <c r="A441" i="20"/>
  <c r="C441" i="20" s="1"/>
  <c r="A164" i="20"/>
  <c r="C164" i="20" s="1"/>
  <c r="A800" i="21"/>
  <c r="C800" i="21" s="1"/>
  <c r="A760" i="21"/>
  <c r="C760" i="21" s="1"/>
  <c r="A726" i="21"/>
  <c r="C726" i="21" s="1"/>
  <c r="A692" i="21"/>
  <c r="C692" i="21" s="1"/>
  <c r="A624" i="21"/>
  <c r="C624" i="21" s="1"/>
  <c r="A590" i="21"/>
  <c r="C590" i="21" s="1"/>
  <c r="A777" i="21"/>
  <c r="C777" i="21" s="1"/>
  <c r="A743" i="21"/>
  <c r="C743" i="21" s="1"/>
  <c r="A709" i="21"/>
  <c r="C709" i="21" s="1"/>
  <c r="A641" i="21"/>
  <c r="C641" i="21" s="1"/>
  <c r="A607" i="21"/>
  <c r="C607" i="21" s="1"/>
  <c r="A573" i="21"/>
  <c r="C573" i="21" s="1"/>
  <c r="A539" i="21"/>
  <c r="C539" i="21" s="1"/>
  <c r="A505" i="21"/>
  <c r="C505" i="21" s="1"/>
  <c r="A471" i="21"/>
  <c r="C471" i="21" s="1"/>
  <c r="A437" i="21"/>
  <c r="C437" i="21" s="1"/>
  <c r="A403" i="21"/>
  <c r="C403" i="21" s="1"/>
  <c r="A556" i="21"/>
  <c r="C556" i="21" s="1"/>
  <c r="A522" i="21"/>
  <c r="C522" i="21" s="1"/>
  <c r="A488" i="21"/>
  <c r="C488" i="21" s="1"/>
  <c r="A454" i="21"/>
  <c r="C454" i="21" s="1"/>
  <c r="A420" i="21"/>
  <c r="C420" i="21" s="1"/>
  <c r="A526" i="20"/>
  <c r="C526" i="20" s="1"/>
  <c r="A524" i="20"/>
  <c r="C524" i="20" s="1"/>
  <c r="A522" i="20"/>
  <c r="C522" i="20" s="1"/>
  <c r="A520" i="20"/>
  <c r="C520" i="20" s="1"/>
  <c r="A518" i="20"/>
  <c r="C518" i="20" s="1"/>
  <c r="A516" i="20"/>
  <c r="C516" i="20" s="1"/>
  <c r="A514" i="20"/>
  <c r="C514" i="20" s="1"/>
  <c r="A188" i="20"/>
  <c r="C188" i="20" s="1"/>
  <c r="A142" i="20"/>
  <c r="C142" i="20" s="1"/>
  <c r="A527" i="20"/>
  <c r="C527" i="20" s="1"/>
  <c r="A525" i="20"/>
  <c r="C525" i="20" s="1"/>
  <c r="A523" i="20"/>
  <c r="C523" i="20" s="1"/>
  <c r="A521" i="20"/>
  <c r="C521" i="20" s="1"/>
  <c r="A519" i="20"/>
  <c r="C519" i="20" s="1"/>
  <c r="A517" i="20"/>
  <c r="C517" i="20" s="1"/>
  <c r="A515" i="20"/>
  <c r="C515" i="20" s="1"/>
  <c r="A513" i="20"/>
  <c r="C513" i="20" s="1"/>
  <c r="A165" i="20"/>
  <c r="C165" i="20" s="1"/>
  <c r="A72" i="21"/>
  <c r="C72" i="21" s="1"/>
  <c r="A599" i="20"/>
  <c r="C599" i="20" s="1"/>
  <c r="A76" i="21"/>
  <c r="C76" i="21" s="1"/>
  <c r="A688" i="20"/>
  <c r="C688" i="20" s="1"/>
  <c r="A79" i="21"/>
  <c r="C79" i="21" s="1"/>
  <c r="A438" i="20"/>
  <c r="C438" i="20" s="1"/>
  <c r="A82" i="21"/>
  <c r="C82" i="21" s="1"/>
  <c r="A510" i="20"/>
  <c r="C510" i="20" s="1"/>
  <c r="A152" i="21"/>
  <c r="C152" i="21" s="1"/>
  <c r="A582" i="20"/>
  <c r="C582" i="20" s="1"/>
  <c r="A156" i="21"/>
  <c r="C156" i="21" s="1"/>
  <c r="A654" i="20"/>
  <c r="C654" i="20" s="1"/>
  <c r="A160" i="21"/>
  <c r="C160" i="21" s="1"/>
  <c r="A830" i="20"/>
  <c r="C830" i="20" s="1"/>
  <c r="A164" i="21"/>
  <c r="C164" i="21" s="1"/>
  <c r="A834" i="20"/>
  <c r="C834" i="20" s="1"/>
  <c r="A111" i="21"/>
  <c r="C111" i="21" s="1"/>
  <c r="A838" i="20"/>
  <c r="C838" i="20" s="1"/>
  <c r="A115" i="21"/>
  <c r="C115" i="21" s="1"/>
  <c r="A842" i="20"/>
  <c r="C842" i="20" s="1"/>
  <c r="A119" i="21"/>
  <c r="C119" i="21" s="1"/>
  <c r="A846" i="20"/>
  <c r="C846" i="20" s="1"/>
  <c r="A850" i="20"/>
  <c r="C850" i="20" s="1"/>
  <c r="A170" i="21"/>
  <c r="C170" i="21" s="1"/>
  <c r="A854" i="20"/>
  <c r="C854" i="20" s="1"/>
  <c r="A174" i="21"/>
  <c r="C174" i="21" s="1"/>
  <c r="A858" i="20"/>
  <c r="C858" i="20" s="1"/>
  <c r="A178" i="21"/>
  <c r="C178" i="21" s="1"/>
  <c r="A862" i="20"/>
  <c r="C862" i="20" s="1"/>
  <c r="A182" i="21"/>
  <c r="C182" i="21" s="1"/>
  <c r="A866" i="20"/>
  <c r="C866" i="20" s="1"/>
  <c r="A186" i="21"/>
  <c r="C186" i="21" s="1"/>
  <c r="A127" i="21"/>
  <c r="C127" i="21" s="1"/>
  <c r="A870" i="20"/>
  <c r="C870" i="20" s="1"/>
  <c r="A123" i="21"/>
  <c r="C123" i="21" s="1"/>
  <c r="A874" i="20"/>
  <c r="C874" i="20" s="1"/>
  <c r="A878" i="20"/>
  <c r="C878" i="20" s="1"/>
  <c r="A198" i="21"/>
  <c r="C198" i="21" s="1"/>
  <c r="A200" i="21"/>
  <c r="C200" i="21" s="1"/>
  <c r="A882" i="20"/>
  <c r="C882" i="20" s="1"/>
  <c r="A204" i="21"/>
  <c r="C204" i="21" s="1"/>
  <c r="A886" i="20"/>
  <c r="C886" i="20" s="1"/>
  <c r="A208" i="21"/>
  <c r="C208" i="21" s="1"/>
  <c r="A890" i="20"/>
  <c r="C890" i="20" s="1"/>
  <c r="A212" i="21"/>
  <c r="C212" i="21" s="1"/>
  <c r="A894" i="20"/>
  <c r="C894" i="20" s="1"/>
  <c r="A216" i="21"/>
  <c r="C216" i="21" s="1"/>
  <c r="A898" i="20"/>
  <c r="C898" i="20" s="1"/>
  <c r="A220" i="21"/>
  <c r="C220" i="21" s="1"/>
  <c r="A902" i="20"/>
  <c r="C902" i="20" s="1"/>
  <c r="A224" i="21"/>
  <c r="C224" i="21" s="1"/>
  <c r="A906" i="20"/>
  <c r="C906" i="20" s="1"/>
  <c r="A262" i="21"/>
  <c r="C262" i="21" s="1"/>
  <c r="A910" i="20"/>
  <c r="C910" i="20" s="1"/>
  <c r="A266" i="21"/>
  <c r="C266" i="21" s="1"/>
  <c r="A914" i="20"/>
  <c r="C914" i="20" s="1"/>
  <c r="A270" i="21"/>
  <c r="C270" i="21" s="1"/>
  <c r="A918" i="20"/>
  <c r="C918" i="20" s="1"/>
  <c r="A274" i="21"/>
  <c r="C274" i="21" s="1"/>
  <c r="A922" i="20"/>
  <c r="C922" i="20" s="1"/>
  <c r="A278" i="21"/>
  <c r="C278" i="21" s="1"/>
  <c r="A926" i="20"/>
  <c r="C926" i="20" s="1"/>
  <c r="A282" i="21"/>
  <c r="C282" i="21" s="1"/>
  <c r="A930" i="20"/>
  <c r="C930" i="20" s="1"/>
  <c r="A286" i="21"/>
  <c r="C286" i="21" s="1"/>
  <c r="A934" i="20"/>
  <c r="C934" i="20" s="1"/>
  <c r="A290" i="21"/>
  <c r="C290" i="21" s="1"/>
  <c r="A938" i="20"/>
  <c r="C938" i="20" s="1"/>
  <c r="A294" i="21"/>
  <c r="C294" i="21" s="1"/>
  <c r="A942" i="20"/>
  <c r="C942" i="20" s="1"/>
  <c r="A158" i="20"/>
  <c r="C158" i="20" s="1"/>
  <c r="A160" i="20"/>
  <c r="C160" i="20" s="1"/>
  <c r="A162" i="20"/>
  <c r="C162" i="20" s="1"/>
  <c r="A782" i="21"/>
  <c r="C782" i="21" s="1"/>
  <c r="A386" i="21"/>
  <c r="C386" i="21" s="1"/>
  <c r="A382" i="21"/>
  <c r="C382" i="21" s="1"/>
  <c r="A378" i="21"/>
  <c r="C378" i="21" s="1"/>
  <c r="A374" i="21"/>
  <c r="C374" i="21" s="1"/>
  <c r="A370" i="21"/>
  <c r="C370" i="21" s="1"/>
  <c r="A366" i="21"/>
  <c r="C366" i="21" s="1"/>
  <c r="A362" i="21"/>
  <c r="C362" i="21" s="1"/>
  <c r="A358" i="21"/>
  <c r="C358" i="21" s="1"/>
  <c r="A354" i="21"/>
  <c r="C354" i="21" s="1"/>
  <c r="A350" i="21"/>
  <c r="C350" i="21" s="1"/>
  <c r="A346" i="21"/>
  <c r="C346" i="21" s="1"/>
  <c r="A342" i="21"/>
  <c r="C342" i="21" s="1"/>
  <c r="A338" i="21"/>
  <c r="C338" i="21" s="1"/>
  <c r="A334" i="21"/>
  <c r="C334" i="21" s="1"/>
  <c r="A330" i="21"/>
  <c r="C330" i="21" s="1"/>
  <c r="A326" i="21"/>
  <c r="C326" i="21" s="1"/>
  <c r="A322" i="21"/>
  <c r="C322" i="21" s="1"/>
  <c r="A318" i="21"/>
  <c r="C318" i="21" s="1"/>
  <c r="A314" i="21"/>
  <c r="C314" i="21" s="1"/>
  <c r="A310" i="21"/>
  <c r="C310" i="21" s="1"/>
  <c r="A306" i="21"/>
  <c r="C306" i="21" s="1"/>
  <c r="A302" i="21"/>
  <c r="C302" i="21" s="1"/>
  <c r="A791" i="21"/>
  <c r="C791" i="21" s="1"/>
  <c r="A768" i="21"/>
  <c r="C768" i="21" s="1"/>
  <c r="A734" i="21"/>
  <c r="C734" i="21" s="1"/>
  <c r="A700" i="21"/>
  <c r="C700" i="21" s="1"/>
  <c r="A632" i="21"/>
  <c r="C632" i="21" s="1"/>
  <c r="A598" i="21"/>
  <c r="C598" i="21" s="1"/>
  <c r="A751" i="21"/>
  <c r="C751" i="21" s="1"/>
  <c r="A717" i="21"/>
  <c r="C717" i="21" s="1"/>
  <c r="A649" i="21"/>
  <c r="C649" i="21" s="1"/>
  <c r="A615" i="21"/>
  <c r="C615" i="21" s="1"/>
  <c r="A581" i="21"/>
  <c r="C581" i="21" s="1"/>
  <c r="A547" i="21"/>
  <c r="C547" i="21" s="1"/>
  <c r="A513" i="21"/>
  <c r="C513" i="21" s="1"/>
  <c r="A479" i="21"/>
  <c r="C479" i="21" s="1"/>
  <c r="A445" i="21"/>
  <c r="C445" i="21" s="1"/>
  <c r="A411" i="21"/>
  <c r="C411" i="21" s="1"/>
  <c r="A564" i="21"/>
  <c r="C564" i="21" s="1"/>
  <c r="A530" i="21"/>
  <c r="C530" i="21" s="1"/>
  <c r="A496" i="21"/>
  <c r="C496" i="21" s="1"/>
  <c r="A462" i="21"/>
  <c r="C462" i="21" s="1"/>
  <c r="A428" i="21"/>
  <c r="C428" i="21" s="1"/>
  <c r="A394" i="21"/>
  <c r="C394" i="21" s="1"/>
  <c r="A687" i="20"/>
  <c r="C687" i="20" s="1"/>
  <c r="A685" i="20"/>
  <c r="C685" i="20" s="1"/>
  <c r="A666" i="20"/>
  <c r="C666" i="20" s="1"/>
  <c r="A664" i="20"/>
  <c r="C664" i="20" s="1"/>
  <c r="A662" i="20"/>
  <c r="C662" i="20" s="1"/>
  <c r="A660" i="20"/>
  <c r="C660" i="20" s="1"/>
  <c r="A658" i="20"/>
  <c r="C658" i="20" s="1"/>
  <c r="A190" i="20"/>
  <c r="C190" i="20" s="1"/>
  <c r="A144" i="20"/>
  <c r="C144" i="20" s="1"/>
  <c r="A686" i="20"/>
  <c r="C686" i="20" s="1"/>
  <c r="A684" i="20"/>
  <c r="C684" i="20" s="1"/>
  <c r="A665" i="20"/>
  <c r="C665" i="20" s="1"/>
  <c r="A663" i="20"/>
  <c r="C663" i="20" s="1"/>
  <c r="A661" i="20"/>
  <c r="C661" i="20" s="1"/>
  <c r="A659" i="20"/>
  <c r="C659" i="20" s="1"/>
  <c r="A657" i="20"/>
  <c r="C657" i="20" s="1"/>
  <c r="A167" i="20"/>
  <c r="C167" i="20" s="1"/>
  <c r="A75" i="21"/>
  <c r="C75" i="21" s="1"/>
  <c r="A653" i="20"/>
  <c r="C653" i="20" s="1"/>
  <c r="A155" i="21"/>
  <c r="C155" i="21" s="1"/>
  <c r="A636" i="20"/>
  <c r="C636" i="20" s="1"/>
  <c r="A837" i="20"/>
  <c r="C837" i="20" s="1"/>
  <c r="A167" i="21"/>
  <c r="C167" i="21" s="1"/>
  <c r="A853" i="20"/>
  <c r="C853" i="20" s="1"/>
  <c r="A173" i="21"/>
  <c r="C173" i="21" s="1"/>
  <c r="A865" i="20"/>
  <c r="C865" i="20" s="1"/>
  <c r="A185" i="21"/>
  <c r="C185" i="21" s="1"/>
  <c r="A881" i="20"/>
  <c r="C881" i="20" s="1"/>
  <c r="A130" i="21"/>
  <c r="C130" i="21" s="1"/>
  <c r="A215" i="21"/>
  <c r="C215" i="21" s="1"/>
  <c r="A897" i="20"/>
  <c r="C897" i="20" s="1"/>
  <c r="A265" i="21"/>
  <c r="C265" i="21" s="1"/>
  <c r="A913" i="20"/>
  <c r="C913" i="20" s="1"/>
  <c r="A277" i="21"/>
  <c r="C277" i="21" s="1"/>
  <c r="A925" i="20"/>
  <c r="C925" i="20" s="1"/>
  <c r="A293" i="21"/>
  <c r="C293" i="21" s="1"/>
  <c r="A941" i="20"/>
  <c r="C941" i="20" s="1"/>
  <c r="A715" i="20"/>
  <c r="C715" i="20" s="1"/>
  <c r="A750" i="20"/>
  <c r="C750" i="20" s="1"/>
  <c r="A768" i="20"/>
  <c r="C768" i="20" s="1"/>
  <c r="A772" i="20"/>
  <c r="C772" i="20" s="1"/>
  <c r="A796" i="20"/>
  <c r="C796" i="20" s="1"/>
  <c r="A817" i="20"/>
  <c r="C817" i="20" s="1"/>
  <c r="A57" i="20"/>
  <c r="C57" i="20" s="1"/>
  <c r="A59" i="20"/>
  <c r="C59" i="20" s="1"/>
  <c r="A35" i="20"/>
  <c r="C35" i="20" s="1"/>
  <c r="A192" i="20"/>
  <c r="C192" i="20" s="1"/>
  <c r="A529" i="20"/>
  <c r="C529" i="20" s="1"/>
  <c r="A69" i="20"/>
  <c r="C69" i="20" s="1"/>
  <c r="A787" i="20"/>
  <c r="C787" i="20" s="1"/>
  <c r="A788" i="20"/>
  <c r="C788" i="20" s="1"/>
  <c r="A789" i="20"/>
  <c r="C789" i="20" s="1"/>
  <c r="A790" i="20"/>
  <c r="C790" i="20" s="1"/>
  <c r="A794" i="20"/>
  <c r="C794" i="20" s="1"/>
  <c r="A795" i="20"/>
  <c r="C795" i="20" s="1"/>
  <c r="A812" i="20"/>
  <c r="C812" i="20" s="1"/>
  <c r="A813" i="20"/>
  <c r="C813" i="20" s="1"/>
  <c r="A815" i="20"/>
  <c r="C815" i="20" s="1"/>
  <c r="A799" i="20"/>
  <c r="C799" i="20" s="1"/>
  <c r="A809" i="20"/>
  <c r="C809" i="20" s="1"/>
  <c r="A5" i="20"/>
  <c r="C5" i="20" s="1"/>
  <c r="A21" i="20"/>
  <c r="C21" i="20" s="1"/>
  <c r="A47" i="20"/>
  <c r="C47" i="20" s="1"/>
  <c r="A22" i="20"/>
  <c r="C22" i="20" s="1"/>
  <c r="A48" i="20"/>
  <c r="C48" i="20" s="1"/>
  <c r="A23" i="20"/>
  <c r="C23" i="20" s="1"/>
  <c r="A24" i="20"/>
  <c r="C24" i="20" s="1"/>
  <c r="A50" i="20"/>
  <c r="C50" i="20" s="1"/>
  <c r="A20" i="20"/>
  <c r="C20" i="20" s="1"/>
  <c r="A30" i="20"/>
  <c r="C30" i="20" s="1"/>
  <c r="A46" i="20"/>
  <c r="C46" i="20" s="1"/>
  <c r="A56" i="20"/>
  <c r="C56" i="20" s="1"/>
  <c r="A12" i="20"/>
  <c r="C12" i="20" s="1"/>
  <c r="A173" i="20"/>
  <c r="C173" i="20" s="1"/>
  <c r="A153" i="20"/>
  <c r="C153" i="20" s="1"/>
  <c r="A191" i="20"/>
  <c r="C191" i="20" s="1"/>
  <c r="A494" i="20"/>
  <c r="C494" i="20" s="1"/>
  <c r="A691" i="20"/>
  <c r="C691" i="20" s="1"/>
  <c r="A403" i="20"/>
  <c r="C403" i="20" s="1"/>
  <c r="A439" i="20"/>
  <c r="C439" i="20" s="1"/>
  <c r="A475" i="20"/>
  <c r="C475" i="20" s="1"/>
  <c r="A511" i="20"/>
  <c r="C511" i="20" s="1"/>
  <c r="A547" i="20"/>
  <c r="C547" i="20" s="1"/>
  <c r="A583" i="20"/>
  <c r="C583" i="20" s="1"/>
  <c r="A619" i="20"/>
  <c r="C619" i="20" s="1"/>
  <c r="A655" i="20"/>
  <c r="C655" i="20" s="1"/>
  <c r="A716" i="20"/>
  <c r="C716" i="20" s="1"/>
  <c r="A720" i="20"/>
  <c r="C720" i="20" s="1"/>
  <c r="A725" i="20"/>
  <c r="C725" i="20" s="1"/>
  <c r="A741" i="20"/>
  <c r="C741" i="20" s="1"/>
  <c r="A727" i="20"/>
  <c r="C727" i="20" s="1"/>
  <c r="A743" i="20"/>
  <c r="C743" i="20" s="1"/>
  <c r="A752" i="20"/>
  <c r="C752" i="20" s="1"/>
  <c r="A763" i="20"/>
  <c r="C763" i="20" s="1"/>
  <c r="A764" i="20"/>
  <c r="C764" i="20" s="1"/>
  <c r="A765" i="20"/>
  <c r="C765" i="20" s="1"/>
  <c r="A762" i="20"/>
  <c r="C762" i="20" s="1"/>
  <c r="A777" i="20"/>
  <c r="C777" i="20" s="1"/>
  <c r="A779" i="20"/>
  <c r="C779" i="20" s="1"/>
  <c r="A782" i="20"/>
  <c r="C782" i="20" s="1"/>
  <c r="A784" i="20"/>
  <c r="C784" i="20" s="1"/>
  <c r="A802" i="20"/>
  <c r="C802" i="20" s="1"/>
  <c r="A805" i="20"/>
  <c r="C805" i="20" s="1"/>
  <c r="A818" i="20"/>
  <c r="C818" i="20" s="1"/>
  <c r="A174" i="20"/>
  <c r="C174" i="20" s="1"/>
  <c r="A199" i="20"/>
  <c r="C199" i="20" s="1"/>
  <c r="A201" i="20"/>
  <c r="C201" i="20" s="1"/>
  <c r="A799" i="21"/>
  <c r="C799" i="21" s="1"/>
  <c r="A776" i="21"/>
  <c r="C776" i="21" s="1"/>
  <c r="A742" i="21"/>
  <c r="C742" i="21" s="1"/>
  <c r="A708" i="21"/>
  <c r="C708" i="21" s="1"/>
  <c r="A640" i="21"/>
  <c r="C640" i="21" s="1"/>
  <c r="A606" i="21"/>
  <c r="C606" i="21" s="1"/>
  <c r="A759" i="21"/>
  <c r="C759" i="21" s="1"/>
  <c r="A725" i="21"/>
  <c r="C725" i="21" s="1"/>
  <c r="A691" i="21"/>
  <c r="C691" i="21" s="1"/>
  <c r="A623" i="21"/>
  <c r="C623" i="21" s="1"/>
  <c r="A589" i="21"/>
  <c r="C589" i="21" s="1"/>
  <c r="A555" i="21"/>
  <c r="C555" i="21" s="1"/>
  <c r="A521" i="21"/>
  <c r="C521" i="21" s="1"/>
  <c r="A487" i="21"/>
  <c r="C487" i="21" s="1"/>
  <c r="A453" i="21"/>
  <c r="C453" i="21" s="1"/>
  <c r="A419" i="21"/>
  <c r="C419" i="21" s="1"/>
  <c r="A572" i="21"/>
  <c r="C572" i="21" s="1"/>
  <c r="A538" i="21"/>
  <c r="C538" i="21" s="1"/>
  <c r="A504" i="21"/>
  <c r="C504" i="21" s="1"/>
  <c r="A470" i="21"/>
  <c r="C470" i="21" s="1"/>
  <c r="A436" i="21"/>
  <c r="C436" i="21" s="1"/>
  <c r="A402" i="21"/>
  <c r="C402" i="21" s="1"/>
  <c r="A509" i="20"/>
  <c r="C509" i="20" s="1"/>
  <c r="A507" i="20"/>
  <c r="C507" i="20" s="1"/>
  <c r="A505" i="20"/>
  <c r="C505" i="20" s="1"/>
  <c r="A503" i="20"/>
  <c r="C503" i="20" s="1"/>
  <c r="A501" i="20"/>
  <c r="C501" i="20" s="1"/>
  <c r="A499" i="20"/>
  <c r="C499" i="20" s="1"/>
  <c r="A497" i="20"/>
  <c r="C497" i="20" s="1"/>
  <c r="A495" i="20"/>
  <c r="C495" i="20" s="1"/>
  <c r="A146" i="20"/>
  <c r="C146" i="20" s="1"/>
  <c r="A508" i="20"/>
  <c r="C508" i="20" s="1"/>
  <c r="A506" i="20"/>
  <c r="C506" i="20" s="1"/>
  <c r="A504" i="20"/>
  <c r="C504" i="20" s="1"/>
  <c r="A502" i="20"/>
  <c r="C502" i="20" s="1"/>
  <c r="A500" i="20"/>
  <c r="C500" i="20" s="1"/>
  <c r="A498" i="20"/>
  <c r="C498" i="20" s="1"/>
  <c r="A496" i="20"/>
  <c r="C496" i="20" s="1"/>
  <c r="A169" i="20"/>
  <c r="C169" i="20" s="1"/>
  <c r="A151" i="21"/>
  <c r="C151" i="21" s="1"/>
  <c r="A564" i="20"/>
  <c r="C564" i="20" s="1"/>
  <c r="A841" i="20"/>
  <c r="C841" i="20" s="1"/>
  <c r="A114" i="21"/>
  <c r="C114" i="21" s="1"/>
  <c r="A857" i="20"/>
  <c r="C857" i="20" s="1"/>
  <c r="A177" i="21"/>
  <c r="C177" i="21" s="1"/>
  <c r="A869" i="20"/>
  <c r="C869" i="20" s="1"/>
  <c r="A126" i="21"/>
  <c r="C126" i="21" s="1"/>
  <c r="A203" i="21"/>
  <c r="C203" i="21" s="1"/>
  <c r="A885" i="20"/>
  <c r="C885" i="20" s="1"/>
  <c r="A219" i="21"/>
  <c r="C219" i="21" s="1"/>
  <c r="A901" i="20"/>
  <c r="C901" i="20" s="1"/>
  <c r="A269" i="21"/>
  <c r="C269" i="21" s="1"/>
  <c r="A917" i="20"/>
  <c r="C917" i="20" s="1"/>
  <c r="A281" i="21"/>
  <c r="C281" i="21" s="1"/>
  <c r="A929" i="20"/>
  <c r="C929" i="20" s="1"/>
  <c r="A297" i="21"/>
  <c r="C297" i="21" s="1"/>
  <c r="A945" i="20"/>
  <c r="C945" i="20" s="1"/>
  <c r="A131" i="20"/>
  <c r="C131" i="20" s="1"/>
  <c r="A827" i="20"/>
  <c r="C827" i="20" s="1"/>
  <c r="A4" i="20"/>
  <c r="C4" i="20" s="1"/>
  <c r="A14" i="20"/>
  <c r="C14" i="20" s="1"/>
  <c r="A712" i="20"/>
  <c r="C712" i="20" s="1"/>
  <c r="A748" i="20"/>
  <c r="C748" i="20" s="1"/>
  <c r="A754" i="20"/>
  <c r="C754" i="20" s="1"/>
  <c r="A792" i="20"/>
  <c r="C792" i="20" s="1"/>
  <c r="A60" i="20"/>
  <c r="C60" i="20" s="1"/>
  <c r="A61" i="20"/>
  <c r="C61" i="20" s="1"/>
  <c r="A214" i="20"/>
  <c r="C214" i="20" s="1"/>
  <c r="A457" i="20"/>
  <c r="C457" i="20" s="1"/>
  <c r="A601" i="20"/>
  <c r="C601" i="20" s="1"/>
  <c r="A736" i="20"/>
  <c r="C736" i="20" s="1"/>
  <c r="A778" i="20"/>
  <c r="C778" i="20" s="1"/>
  <c r="A780" i="21"/>
  <c r="C780" i="21" s="1"/>
  <c r="A384" i="21"/>
  <c r="C384" i="21" s="1"/>
  <c r="A380" i="21"/>
  <c r="C380" i="21" s="1"/>
  <c r="A376" i="21"/>
  <c r="C376" i="21" s="1"/>
  <c r="A372" i="21"/>
  <c r="C372" i="21" s="1"/>
  <c r="A368" i="21"/>
  <c r="C368" i="21" s="1"/>
  <c r="A364" i="21"/>
  <c r="C364" i="21" s="1"/>
  <c r="A360" i="21"/>
  <c r="C360" i="21" s="1"/>
  <c r="A356" i="21"/>
  <c r="C356" i="21" s="1"/>
  <c r="A352" i="21"/>
  <c r="C352" i="21" s="1"/>
  <c r="A348" i="21"/>
  <c r="C348" i="21" s="1"/>
  <c r="A344" i="21"/>
  <c r="C344" i="21" s="1"/>
  <c r="A340" i="21"/>
  <c r="C340" i="21" s="1"/>
  <c r="A336" i="21"/>
  <c r="C336" i="21" s="1"/>
  <c r="A332" i="21"/>
  <c r="C332" i="21" s="1"/>
  <c r="A328" i="21"/>
  <c r="C328" i="21" s="1"/>
  <c r="A324" i="21"/>
  <c r="C324" i="21" s="1"/>
  <c r="A320" i="21"/>
  <c r="C320" i="21" s="1"/>
  <c r="A316" i="21"/>
  <c r="C316" i="21" s="1"/>
  <c r="A312" i="21"/>
  <c r="C312" i="21" s="1"/>
  <c r="A308" i="21"/>
  <c r="C308" i="21" s="1"/>
  <c r="A304" i="21"/>
  <c r="C304" i="21" s="1"/>
  <c r="A300" i="21"/>
  <c r="C300" i="21" s="1"/>
  <c r="A785" i="21"/>
  <c r="C785" i="21" s="1"/>
  <c r="A762" i="21"/>
  <c r="C762" i="21" s="1"/>
  <c r="A728" i="21"/>
  <c r="C728" i="21" s="1"/>
  <c r="A694" i="21"/>
  <c r="C694" i="21" s="1"/>
  <c r="A626" i="21"/>
  <c r="C626" i="21" s="1"/>
  <c r="A592" i="21"/>
  <c r="C592" i="21" s="1"/>
  <c r="A745" i="21"/>
  <c r="C745" i="21" s="1"/>
  <c r="A711" i="21"/>
  <c r="C711" i="21" s="1"/>
  <c r="A643" i="21"/>
  <c r="C643" i="21" s="1"/>
  <c r="A609" i="21"/>
  <c r="C609" i="21" s="1"/>
  <c r="A575" i="21"/>
  <c r="C575" i="21" s="1"/>
  <c r="A541" i="21"/>
  <c r="C541" i="21" s="1"/>
  <c r="A507" i="21"/>
  <c r="C507" i="21" s="1"/>
  <c r="A473" i="21"/>
  <c r="C473" i="21" s="1"/>
  <c r="A439" i="21"/>
  <c r="C439" i="21" s="1"/>
  <c r="A405" i="21"/>
  <c r="C405" i="21" s="1"/>
  <c r="A558" i="21"/>
  <c r="C558" i="21" s="1"/>
  <c r="A524" i="21"/>
  <c r="C524" i="21" s="1"/>
  <c r="A490" i="21"/>
  <c r="C490" i="21" s="1"/>
  <c r="A456" i="21"/>
  <c r="C456" i="21" s="1"/>
  <c r="A422" i="21"/>
  <c r="C422" i="21" s="1"/>
  <c r="A388" i="21"/>
  <c r="C388" i="21" s="1"/>
  <c r="A562" i="20"/>
  <c r="C562" i="20" s="1"/>
  <c r="A560" i="20"/>
  <c r="C560" i="20" s="1"/>
  <c r="A558" i="20"/>
  <c r="C558" i="20" s="1"/>
  <c r="A556" i="20"/>
  <c r="C556" i="20" s="1"/>
  <c r="A554" i="20"/>
  <c r="C554" i="20" s="1"/>
  <c r="A552" i="20"/>
  <c r="C552" i="20" s="1"/>
  <c r="A550" i="20"/>
  <c r="C550" i="20" s="1"/>
  <c r="A151" i="20"/>
  <c r="C151" i="20" s="1"/>
  <c r="A180" i="20"/>
  <c r="C180" i="20" s="1"/>
  <c r="A561" i="20"/>
  <c r="C561" i="20" s="1"/>
  <c r="A559" i="20"/>
  <c r="C559" i="20" s="1"/>
  <c r="A557" i="20"/>
  <c r="C557" i="20" s="1"/>
  <c r="A555" i="20"/>
  <c r="C555" i="20" s="1"/>
  <c r="A553" i="20"/>
  <c r="C553" i="20" s="1"/>
  <c r="A551" i="20"/>
  <c r="C551" i="20" s="1"/>
  <c r="A549" i="20"/>
  <c r="C549" i="20" s="1"/>
  <c r="A207" i="20"/>
  <c r="C207" i="20" s="1"/>
  <c r="A789" i="21"/>
  <c r="C789" i="21" s="1"/>
  <c r="A766" i="21"/>
  <c r="C766" i="21" s="1"/>
  <c r="A732" i="21"/>
  <c r="C732" i="21" s="1"/>
  <c r="A698" i="21"/>
  <c r="C698" i="21" s="1"/>
  <c r="A630" i="21"/>
  <c r="C630" i="21" s="1"/>
  <c r="A596" i="21"/>
  <c r="C596" i="21" s="1"/>
  <c r="A749" i="21"/>
  <c r="C749" i="21" s="1"/>
  <c r="A715" i="21"/>
  <c r="C715" i="21" s="1"/>
  <c r="A647" i="21"/>
  <c r="C647" i="21" s="1"/>
  <c r="A613" i="21"/>
  <c r="C613" i="21" s="1"/>
  <c r="A545" i="21"/>
  <c r="C545" i="21" s="1"/>
  <c r="A511" i="21"/>
  <c r="C511" i="21" s="1"/>
  <c r="A477" i="21"/>
  <c r="C477" i="21" s="1"/>
  <c r="A443" i="21"/>
  <c r="C443" i="21" s="1"/>
  <c r="A409" i="21"/>
  <c r="C409" i="21" s="1"/>
  <c r="A579" i="21"/>
  <c r="C579" i="21" s="1"/>
  <c r="A562" i="21"/>
  <c r="C562" i="21" s="1"/>
  <c r="A528" i="21"/>
  <c r="C528" i="21" s="1"/>
  <c r="A494" i="21"/>
  <c r="C494" i="21" s="1"/>
  <c r="A460" i="21"/>
  <c r="C460" i="21" s="1"/>
  <c r="A426" i="21"/>
  <c r="C426" i="21" s="1"/>
  <c r="A392" i="21"/>
  <c r="C392" i="21" s="1"/>
  <c r="A634" i="20"/>
  <c r="C634" i="20" s="1"/>
  <c r="A632" i="20"/>
  <c r="C632" i="20" s="1"/>
  <c r="A630" i="20"/>
  <c r="C630" i="20" s="1"/>
  <c r="A628" i="20"/>
  <c r="C628" i="20" s="1"/>
  <c r="A626" i="20"/>
  <c r="C626" i="20" s="1"/>
  <c r="A624" i="20"/>
  <c r="C624" i="20" s="1"/>
  <c r="A622" i="20"/>
  <c r="C622" i="20" s="1"/>
  <c r="A152" i="20"/>
  <c r="C152" i="20" s="1"/>
  <c r="A181" i="20"/>
  <c r="C181" i="20" s="1"/>
  <c r="A633" i="20"/>
  <c r="C633" i="20" s="1"/>
  <c r="A631" i="20"/>
  <c r="C631" i="20" s="1"/>
  <c r="A629" i="20"/>
  <c r="C629" i="20" s="1"/>
  <c r="A627" i="20"/>
  <c r="C627" i="20" s="1"/>
  <c r="A625" i="20"/>
  <c r="C625" i="20" s="1"/>
  <c r="A623" i="20"/>
  <c r="C623" i="20" s="1"/>
  <c r="A621" i="20"/>
  <c r="C621" i="20" s="1"/>
  <c r="A208" i="20"/>
  <c r="C208" i="20" s="1"/>
  <c r="A793" i="21"/>
  <c r="C793" i="21" s="1"/>
  <c r="A770" i="21"/>
  <c r="C770" i="21" s="1"/>
  <c r="A736" i="21"/>
  <c r="C736" i="21" s="1"/>
  <c r="A702" i="21"/>
  <c r="C702" i="21" s="1"/>
  <c r="A634" i="21"/>
  <c r="C634" i="21" s="1"/>
  <c r="A600" i="21"/>
  <c r="C600" i="21" s="1"/>
  <c r="A753" i="21"/>
  <c r="C753" i="21" s="1"/>
  <c r="A719" i="21"/>
  <c r="C719" i="21" s="1"/>
  <c r="A685" i="21"/>
  <c r="C685" i="21" s="1"/>
  <c r="A617" i="21"/>
  <c r="C617" i="21" s="1"/>
  <c r="A583" i="21"/>
  <c r="C583" i="21" s="1"/>
  <c r="A549" i="21"/>
  <c r="C549" i="21" s="1"/>
  <c r="A515" i="21"/>
  <c r="C515" i="21" s="1"/>
  <c r="A481" i="21"/>
  <c r="C481" i="21" s="1"/>
  <c r="A447" i="21"/>
  <c r="C447" i="21" s="1"/>
  <c r="A413" i="21"/>
  <c r="C413" i="21" s="1"/>
  <c r="A566" i="21"/>
  <c r="C566" i="21" s="1"/>
  <c r="A532" i="21"/>
  <c r="C532" i="21" s="1"/>
  <c r="A498" i="21"/>
  <c r="C498" i="21" s="1"/>
  <c r="A464" i="21"/>
  <c r="C464" i="21" s="1"/>
  <c r="A430" i="21"/>
  <c r="C430" i="21" s="1"/>
  <c r="A396" i="21"/>
  <c r="C396" i="21" s="1"/>
  <c r="A401" i="20"/>
  <c r="C401" i="20" s="1"/>
  <c r="A399" i="20"/>
  <c r="C399" i="20" s="1"/>
  <c r="A397" i="20"/>
  <c r="C397" i="20" s="1"/>
  <c r="A395" i="20"/>
  <c r="C395" i="20" s="1"/>
  <c r="A223" i="20"/>
  <c r="C223" i="20" s="1"/>
  <c r="A221" i="20"/>
  <c r="C221" i="20" s="1"/>
  <c r="A219" i="20"/>
  <c r="C219" i="20" s="1"/>
  <c r="A217" i="20"/>
  <c r="C217" i="20" s="1"/>
  <c r="A182" i="20"/>
  <c r="C182" i="20" s="1"/>
  <c r="A400" i="20"/>
  <c r="C400" i="20" s="1"/>
  <c r="A398" i="20"/>
  <c r="C398" i="20" s="1"/>
  <c r="A396" i="20"/>
  <c r="C396" i="20" s="1"/>
  <c r="A224" i="20"/>
  <c r="C224" i="20" s="1"/>
  <c r="A222" i="20"/>
  <c r="C222" i="20" s="1"/>
  <c r="A220" i="20"/>
  <c r="C220" i="20" s="1"/>
  <c r="A218" i="20"/>
  <c r="C218" i="20" s="1"/>
  <c r="A209" i="20"/>
  <c r="C209" i="20" s="1"/>
  <c r="A797" i="21"/>
  <c r="C797" i="21" s="1"/>
  <c r="A774" i="21"/>
  <c r="C774" i="21" s="1"/>
  <c r="A740" i="21"/>
  <c r="C740" i="21" s="1"/>
  <c r="A706" i="21"/>
  <c r="C706" i="21" s="1"/>
  <c r="A638" i="21"/>
  <c r="C638" i="21" s="1"/>
  <c r="A604" i="21"/>
  <c r="C604" i="21" s="1"/>
  <c r="A757" i="21"/>
  <c r="C757" i="21" s="1"/>
  <c r="A723" i="21"/>
  <c r="C723" i="21" s="1"/>
  <c r="A689" i="21"/>
  <c r="C689" i="21" s="1"/>
  <c r="A621" i="21"/>
  <c r="C621" i="21" s="1"/>
  <c r="A553" i="21"/>
  <c r="C553" i="21" s="1"/>
  <c r="A519" i="21"/>
  <c r="C519" i="21" s="1"/>
  <c r="A485" i="21"/>
  <c r="C485" i="21" s="1"/>
  <c r="A451" i="21"/>
  <c r="C451" i="21" s="1"/>
  <c r="A417" i="21"/>
  <c r="C417" i="21" s="1"/>
  <c r="A587" i="21"/>
  <c r="C587" i="21" s="1"/>
  <c r="A570" i="21"/>
  <c r="C570" i="21" s="1"/>
  <c r="A536" i="21"/>
  <c r="C536" i="21" s="1"/>
  <c r="A502" i="21"/>
  <c r="C502" i="21" s="1"/>
  <c r="A468" i="21"/>
  <c r="C468" i="21" s="1"/>
  <c r="A434" i="21"/>
  <c r="C434" i="21" s="1"/>
  <c r="A400" i="21"/>
  <c r="C400" i="21" s="1"/>
  <c r="A473" i="20"/>
  <c r="C473" i="20" s="1"/>
  <c r="A471" i="20"/>
  <c r="C471" i="20" s="1"/>
  <c r="A469" i="20"/>
  <c r="C469" i="20" s="1"/>
  <c r="A467" i="20"/>
  <c r="C467" i="20" s="1"/>
  <c r="A465" i="20"/>
  <c r="C465" i="20" s="1"/>
  <c r="A463" i="20"/>
  <c r="C463" i="20" s="1"/>
  <c r="A461" i="20"/>
  <c r="C461" i="20" s="1"/>
  <c r="A459" i="20"/>
  <c r="C459" i="20" s="1"/>
  <c r="A183" i="20"/>
  <c r="C183" i="20" s="1"/>
  <c r="A472" i="20"/>
  <c r="C472" i="20" s="1"/>
  <c r="A470" i="20"/>
  <c r="C470" i="20" s="1"/>
  <c r="A468" i="20"/>
  <c r="C468" i="20" s="1"/>
  <c r="A466" i="20"/>
  <c r="C466" i="20" s="1"/>
  <c r="A464" i="20"/>
  <c r="C464" i="20" s="1"/>
  <c r="A462" i="20"/>
  <c r="C462" i="20" s="1"/>
  <c r="A460" i="20"/>
  <c r="C460" i="20" s="1"/>
  <c r="A210" i="20"/>
  <c r="C210" i="20" s="1"/>
  <c r="A801" i="21"/>
  <c r="C801" i="21" s="1"/>
  <c r="A778" i="21"/>
  <c r="C778" i="21" s="1"/>
  <c r="A744" i="21"/>
  <c r="C744" i="21" s="1"/>
  <c r="A710" i="21"/>
  <c r="C710" i="21" s="1"/>
  <c r="A642" i="21"/>
  <c r="C642" i="21" s="1"/>
  <c r="A608" i="21"/>
  <c r="C608" i="21" s="1"/>
  <c r="A761" i="21"/>
  <c r="C761" i="21" s="1"/>
  <c r="A727" i="21"/>
  <c r="C727" i="21" s="1"/>
  <c r="A693" i="21"/>
  <c r="C693" i="21" s="1"/>
  <c r="A625" i="21"/>
  <c r="C625" i="21" s="1"/>
  <c r="A591" i="21"/>
  <c r="C591" i="21" s="1"/>
  <c r="A557" i="21"/>
  <c r="C557" i="21" s="1"/>
  <c r="A523" i="21"/>
  <c r="C523" i="21" s="1"/>
  <c r="A489" i="21"/>
  <c r="C489" i="21" s="1"/>
  <c r="A455" i="21"/>
  <c r="C455" i="21" s="1"/>
  <c r="A421" i="21"/>
  <c r="C421" i="21" s="1"/>
  <c r="A574" i="21"/>
  <c r="C574" i="21" s="1"/>
  <c r="A540" i="21"/>
  <c r="C540" i="21" s="1"/>
  <c r="A506" i="21"/>
  <c r="C506" i="21" s="1"/>
  <c r="A472" i="21"/>
  <c r="C472" i="21" s="1"/>
  <c r="A438" i="21"/>
  <c r="C438" i="21" s="1"/>
  <c r="A404" i="21"/>
  <c r="C404" i="21" s="1"/>
  <c r="A545" i="20"/>
  <c r="C545" i="20" s="1"/>
  <c r="A543" i="20"/>
  <c r="C543" i="20" s="1"/>
  <c r="A541" i="20"/>
  <c r="C541" i="20" s="1"/>
  <c r="A539" i="20"/>
  <c r="C539" i="20" s="1"/>
  <c r="A537" i="20"/>
  <c r="C537" i="20" s="1"/>
  <c r="A535" i="20"/>
  <c r="C535" i="20" s="1"/>
  <c r="A533" i="20"/>
  <c r="C533" i="20" s="1"/>
  <c r="A531" i="20"/>
  <c r="C531" i="20" s="1"/>
  <c r="A184" i="20"/>
  <c r="C184" i="20" s="1"/>
  <c r="A138" i="20"/>
  <c r="C138" i="20" s="1"/>
  <c r="A544" i="20"/>
  <c r="C544" i="20" s="1"/>
  <c r="A542" i="20"/>
  <c r="C542" i="20" s="1"/>
  <c r="A540" i="20"/>
  <c r="C540" i="20" s="1"/>
  <c r="A538" i="20"/>
  <c r="C538" i="20" s="1"/>
  <c r="A536" i="20"/>
  <c r="C536" i="20" s="1"/>
  <c r="A534" i="20"/>
  <c r="C534" i="20" s="1"/>
  <c r="A532" i="20"/>
  <c r="C532" i="20" s="1"/>
  <c r="A211" i="20"/>
  <c r="C211" i="20" s="1"/>
  <c r="A73" i="21"/>
  <c r="C73" i="21" s="1"/>
  <c r="A617" i="20"/>
  <c r="C617" i="20" s="1"/>
  <c r="A109" i="21"/>
  <c r="C109" i="21" s="1"/>
  <c r="A706" i="20"/>
  <c r="C706" i="20" s="1"/>
  <c r="A80" i="21"/>
  <c r="C80" i="21" s="1"/>
  <c r="A456" i="20"/>
  <c r="C456" i="20" s="1"/>
  <c r="A83" i="21"/>
  <c r="C83" i="21" s="1"/>
  <c r="A528" i="20"/>
  <c r="C528" i="20" s="1"/>
  <c r="A153" i="21"/>
  <c r="C153" i="21" s="1"/>
  <c r="A600" i="20"/>
  <c r="C600" i="20" s="1"/>
  <c r="A157" i="21"/>
  <c r="C157" i="21" s="1"/>
  <c r="A689" i="20"/>
  <c r="C689" i="20" s="1"/>
  <c r="A161" i="21"/>
  <c r="C161" i="21" s="1"/>
  <c r="A831" i="20"/>
  <c r="C831" i="20" s="1"/>
  <c r="A165" i="21"/>
  <c r="C165" i="21" s="1"/>
  <c r="A835" i="20"/>
  <c r="C835" i="20" s="1"/>
  <c r="A839" i="20"/>
  <c r="C839" i="20" s="1"/>
  <c r="A112" i="21"/>
  <c r="C112" i="21" s="1"/>
  <c r="A843" i="20"/>
  <c r="C843" i="20" s="1"/>
  <c r="A116" i="21"/>
  <c r="C116" i="21" s="1"/>
  <c r="A847" i="20"/>
  <c r="C847" i="20" s="1"/>
  <c r="A120" i="21"/>
  <c r="C120" i="21" s="1"/>
  <c r="A851" i="20"/>
  <c r="C851" i="20" s="1"/>
  <c r="A171" i="21"/>
  <c r="C171" i="21" s="1"/>
  <c r="A855" i="20"/>
  <c r="C855" i="20" s="1"/>
  <c r="A175" i="21"/>
  <c r="C175" i="21" s="1"/>
  <c r="A859" i="20"/>
  <c r="C859" i="20" s="1"/>
  <c r="A179" i="21"/>
  <c r="C179" i="21" s="1"/>
  <c r="A863" i="20"/>
  <c r="C863" i="20" s="1"/>
  <c r="A183" i="21"/>
  <c r="C183" i="21" s="1"/>
  <c r="A867" i="20"/>
  <c r="C867" i="20" s="1"/>
  <c r="A187" i="21"/>
  <c r="C187" i="21" s="1"/>
  <c r="A871" i="20"/>
  <c r="C871" i="20" s="1"/>
  <c r="A128" i="21"/>
  <c r="C128" i="21" s="1"/>
  <c r="A875" i="20"/>
  <c r="C875" i="20" s="1"/>
  <c r="A124" i="21"/>
  <c r="C124" i="21" s="1"/>
  <c r="A199" i="21"/>
  <c r="C199" i="21" s="1"/>
  <c r="A879" i="20"/>
  <c r="C879" i="20" s="1"/>
  <c r="A201" i="21"/>
  <c r="C201" i="21" s="1"/>
  <c r="A883" i="20"/>
  <c r="C883" i="20" s="1"/>
  <c r="A205" i="21"/>
  <c r="C205" i="21" s="1"/>
  <c r="A887" i="20"/>
  <c r="C887" i="20" s="1"/>
  <c r="A209" i="21"/>
  <c r="C209" i="21" s="1"/>
  <c r="A891" i="20"/>
  <c r="C891" i="20" s="1"/>
  <c r="A213" i="21"/>
  <c r="C213" i="21" s="1"/>
  <c r="A895" i="20"/>
  <c r="C895" i="20" s="1"/>
  <c r="A217" i="21"/>
  <c r="C217" i="21" s="1"/>
  <c r="A899" i="20"/>
  <c r="C899" i="20" s="1"/>
  <c r="A221" i="21"/>
  <c r="C221" i="21" s="1"/>
  <c r="A903" i="20"/>
  <c r="C903" i="20" s="1"/>
  <c r="A259" i="21"/>
  <c r="C259" i="21" s="1"/>
  <c r="A907" i="20"/>
  <c r="C907" i="20" s="1"/>
  <c r="A263" i="21"/>
  <c r="C263" i="21" s="1"/>
  <c r="A911" i="20"/>
  <c r="C911" i="20" s="1"/>
  <c r="A267" i="21"/>
  <c r="C267" i="21" s="1"/>
  <c r="A915" i="20"/>
  <c r="C915" i="20" s="1"/>
  <c r="A271" i="21"/>
  <c r="C271" i="21" s="1"/>
  <c r="A919" i="20"/>
  <c r="C919" i="20" s="1"/>
  <c r="A275" i="21"/>
  <c r="C275" i="21" s="1"/>
  <c r="A923" i="20"/>
  <c r="C923" i="20" s="1"/>
  <c r="A279" i="21"/>
  <c r="C279" i="21" s="1"/>
  <c r="A927" i="20"/>
  <c r="C927" i="20" s="1"/>
  <c r="A283" i="21"/>
  <c r="C283" i="21" s="1"/>
  <c r="A931" i="20"/>
  <c r="C931" i="20" s="1"/>
  <c r="A287" i="21"/>
  <c r="C287" i="21" s="1"/>
  <c r="A935" i="20"/>
  <c r="C935" i="20" s="1"/>
  <c r="A291" i="21"/>
  <c r="C291" i="21" s="1"/>
  <c r="A939" i="20"/>
  <c r="C939" i="20" s="1"/>
  <c r="A295" i="21"/>
  <c r="C295" i="21" s="1"/>
  <c r="A943" i="20"/>
  <c r="C943" i="20" s="1"/>
  <c r="A82" i="20"/>
  <c r="C82" i="20" s="1"/>
  <c r="A126" i="20"/>
  <c r="C126" i="20" s="1"/>
  <c r="A130" i="20"/>
  <c r="C130" i="20" s="1"/>
  <c r="A65" i="20"/>
  <c r="C65" i="20" s="1"/>
  <c r="A73" i="20"/>
  <c r="C73" i="20" s="1"/>
  <c r="A781" i="21"/>
  <c r="C781" i="21" s="1"/>
  <c r="A385" i="21"/>
  <c r="C385" i="21" s="1"/>
  <c r="A381" i="21"/>
  <c r="C381" i="21" s="1"/>
  <c r="A377" i="21"/>
  <c r="C377" i="21" s="1"/>
  <c r="A373" i="21"/>
  <c r="C373" i="21" s="1"/>
  <c r="A369" i="21"/>
  <c r="C369" i="21" s="1"/>
  <c r="A365" i="21"/>
  <c r="C365" i="21" s="1"/>
  <c r="A361" i="21"/>
  <c r="C361" i="21" s="1"/>
  <c r="A357" i="21"/>
  <c r="C357" i="21" s="1"/>
  <c r="A353" i="21"/>
  <c r="C353" i="21" s="1"/>
  <c r="A349" i="21"/>
  <c r="C349" i="21" s="1"/>
  <c r="A345" i="21"/>
  <c r="C345" i="21" s="1"/>
  <c r="A341" i="21"/>
  <c r="C341" i="21" s="1"/>
  <c r="A337" i="21"/>
  <c r="C337" i="21" s="1"/>
  <c r="A333" i="21"/>
  <c r="C333" i="21" s="1"/>
  <c r="A329" i="21"/>
  <c r="C329" i="21" s="1"/>
  <c r="A325" i="21"/>
  <c r="C325" i="21" s="1"/>
  <c r="A321" i="21"/>
  <c r="C321" i="21" s="1"/>
  <c r="A317" i="21"/>
  <c r="C317" i="21" s="1"/>
  <c r="A313" i="21"/>
  <c r="C313" i="21" s="1"/>
  <c r="A309" i="21"/>
  <c r="C309" i="21" s="1"/>
  <c r="A305" i="21"/>
  <c r="C305" i="21" s="1"/>
  <c r="A301" i="21"/>
  <c r="C301" i="21" s="1"/>
  <c r="A786" i="21"/>
  <c r="C786" i="21" s="1"/>
  <c r="A746" i="21"/>
  <c r="C746" i="21" s="1"/>
  <c r="A712" i="21"/>
  <c r="C712" i="21" s="1"/>
  <c r="A644" i="21"/>
  <c r="C644" i="21" s="1"/>
  <c r="A610" i="21"/>
  <c r="C610" i="21" s="1"/>
  <c r="A576" i="21"/>
  <c r="C576" i="21" s="1"/>
  <c r="A763" i="21"/>
  <c r="C763" i="21" s="1"/>
  <c r="A729" i="21"/>
  <c r="C729" i="21" s="1"/>
  <c r="A695" i="21"/>
  <c r="C695" i="21" s="1"/>
  <c r="A627" i="21"/>
  <c r="C627" i="21" s="1"/>
  <c r="A559" i="21"/>
  <c r="C559" i="21" s="1"/>
  <c r="A525" i="21"/>
  <c r="C525" i="21" s="1"/>
  <c r="A491" i="21"/>
  <c r="C491" i="21" s="1"/>
  <c r="A457" i="21"/>
  <c r="C457" i="21" s="1"/>
  <c r="A423" i="21"/>
  <c r="C423" i="21" s="1"/>
  <c r="A593" i="21"/>
  <c r="C593" i="21" s="1"/>
  <c r="A542" i="21"/>
  <c r="C542" i="21" s="1"/>
  <c r="A508" i="21"/>
  <c r="C508" i="21" s="1"/>
  <c r="A474" i="21"/>
  <c r="C474" i="21" s="1"/>
  <c r="A440" i="21"/>
  <c r="C440" i="21" s="1"/>
  <c r="A406" i="21"/>
  <c r="C406" i="21" s="1"/>
  <c r="A389" i="21"/>
  <c r="C389" i="21" s="1"/>
  <c r="A579" i="20"/>
  <c r="C579" i="20" s="1"/>
  <c r="A577" i="20"/>
  <c r="C577" i="20" s="1"/>
  <c r="A575" i="20"/>
  <c r="C575" i="20" s="1"/>
  <c r="A573" i="20"/>
  <c r="C573" i="20" s="1"/>
  <c r="A571" i="20"/>
  <c r="C571" i="20" s="1"/>
  <c r="A569" i="20"/>
  <c r="C569" i="20" s="1"/>
  <c r="A567" i="20"/>
  <c r="C567" i="20" s="1"/>
  <c r="A147" i="20"/>
  <c r="C147" i="20" s="1"/>
  <c r="A176" i="20"/>
  <c r="C176" i="20" s="1"/>
  <c r="A580" i="20"/>
  <c r="C580" i="20" s="1"/>
  <c r="A578" i="20"/>
  <c r="C578" i="20" s="1"/>
  <c r="A576" i="20"/>
  <c r="C576" i="20" s="1"/>
  <c r="A574" i="20"/>
  <c r="C574" i="20" s="1"/>
  <c r="A572" i="20"/>
  <c r="C572" i="20" s="1"/>
  <c r="A570" i="20"/>
  <c r="C570" i="20" s="1"/>
  <c r="A568" i="20"/>
  <c r="C568" i="20" s="1"/>
  <c r="A170" i="20"/>
  <c r="C170" i="20" s="1"/>
  <c r="A790" i="21"/>
  <c r="C790" i="21" s="1"/>
  <c r="A750" i="21"/>
  <c r="C750" i="21" s="1"/>
  <c r="A716" i="21"/>
  <c r="C716" i="21" s="1"/>
  <c r="A648" i="21"/>
  <c r="C648" i="21" s="1"/>
  <c r="A614" i="21"/>
  <c r="C614" i="21" s="1"/>
  <c r="A580" i="21"/>
  <c r="C580" i="21" s="1"/>
  <c r="A767" i="21"/>
  <c r="C767" i="21" s="1"/>
  <c r="A733" i="21"/>
  <c r="C733" i="21" s="1"/>
  <c r="A699" i="21"/>
  <c r="C699" i="21" s="1"/>
  <c r="A631" i="21"/>
  <c r="C631" i="21" s="1"/>
  <c r="A597" i="21"/>
  <c r="C597" i="21" s="1"/>
  <c r="A563" i="21"/>
  <c r="C563" i="21" s="1"/>
  <c r="A529" i="21"/>
  <c r="C529" i="21" s="1"/>
  <c r="A495" i="21"/>
  <c r="C495" i="21" s="1"/>
  <c r="A461" i="21"/>
  <c r="C461" i="21" s="1"/>
  <c r="A427" i="21"/>
  <c r="C427" i="21" s="1"/>
  <c r="A546" i="21"/>
  <c r="C546" i="21" s="1"/>
  <c r="A512" i="21"/>
  <c r="C512" i="21" s="1"/>
  <c r="A478" i="21"/>
  <c r="C478" i="21" s="1"/>
  <c r="A444" i="21"/>
  <c r="C444" i="21" s="1"/>
  <c r="A410" i="21"/>
  <c r="C410" i="21" s="1"/>
  <c r="A393" i="21"/>
  <c r="C393" i="21" s="1"/>
  <c r="A651" i="20"/>
  <c r="C651" i="20" s="1"/>
  <c r="A649" i="20"/>
  <c r="C649" i="20" s="1"/>
  <c r="A647" i="20"/>
  <c r="C647" i="20" s="1"/>
  <c r="A645" i="20"/>
  <c r="C645" i="20" s="1"/>
  <c r="A643" i="20"/>
  <c r="C643" i="20" s="1"/>
  <c r="A641" i="20"/>
  <c r="C641" i="20" s="1"/>
  <c r="A639" i="20"/>
  <c r="C639" i="20" s="1"/>
  <c r="A148" i="20"/>
  <c r="C148" i="20" s="1"/>
  <c r="A177" i="20"/>
  <c r="C177" i="20" s="1"/>
  <c r="A652" i="20"/>
  <c r="C652" i="20" s="1"/>
  <c r="A650" i="20"/>
  <c r="C650" i="20" s="1"/>
  <c r="A648" i="20"/>
  <c r="C648" i="20" s="1"/>
  <c r="A646" i="20"/>
  <c r="C646" i="20" s="1"/>
  <c r="A644" i="20"/>
  <c r="C644" i="20" s="1"/>
  <c r="A642" i="20"/>
  <c r="C642" i="20" s="1"/>
  <c r="A640" i="20"/>
  <c r="C640" i="20" s="1"/>
  <c r="A171" i="20"/>
  <c r="C171" i="20" s="1"/>
  <c r="A794" i="21"/>
  <c r="C794" i="21" s="1"/>
  <c r="A754" i="21"/>
  <c r="C754" i="21" s="1"/>
  <c r="A720" i="21"/>
  <c r="C720" i="21" s="1"/>
  <c r="A686" i="21"/>
  <c r="C686" i="21" s="1"/>
  <c r="A618" i="21"/>
  <c r="C618" i="21" s="1"/>
  <c r="A584" i="21"/>
  <c r="C584" i="21" s="1"/>
  <c r="A771" i="21"/>
  <c r="C771" i="21" s="1"/>
  <c r="A737" i="21"/>
  <c r="C737" i="21" s="1"/>
  <c r="A703" i="21"/>
  <c r="C703" i="21" s="1"/>
  <c r="A635" i="21"/>
  <c r="C635" i="21" s="1"/>
  <c r="A567" i="21"/>
  <c r="C567" i="21" s="1"/>
  <c r="A533" i="21"/>
  <c r="C533" i="21" s="1"/>
  <c r="A499" i="21"/>
  <c r="C499" i="21" s="1"/>
  <c r="A465" i="21"/>
  <c r="C465" i="21" s="1"/>
  <c r="A431" i="21"/>
  <c r="C431" i="21" s="1"/>
  <c r="A601" i="21"/>
  <c r="C601" i="21" s="1"/>
  <c r="A550" i="21"/>
  <c r="C550" i="21" s="1"/>
  <c r="A516" i="21"/>
  <c r="C516" i="21" s="1"/>
  <c r="A482" i="21"/>
  <c r="C482" i="21" s="1"/>
  <c r="A448" i="21"/>
  <c r="C448" i="21" s="1"/>
  <c r="A414" i="21"/>
  <c r="C414" i="21" s="1"/>
  <c r="A397" i="21"/>
  <c r="C397" i="21" s="1"/>
  <c r="A418" i="20"/>
  <c r="C418" i="20" s="1"/>
  <c r="A416" i="20"/>
  <c r="C416" i="20" s="1"/>
  <c r="A414" i="20"/>
  <c r="C414" i="20" s="1"/>
  <c r="A412" i="20"/>
  <c r="C412" i="20" s="1"/>
  <c r="A410" i="20"/>
  <c r="C410" i="20" s="1"/>
  <c r="A408" i="20"/>
  <c r="C408" i="20" s="1"/>
  <c r="A406" i="20"/>
  <c r="C406" i="20" s="1"/>
  <c r="A149" i="20"/>
  <c r="C149" i="20" s="1"/>
  <c r="A178" i="20"/>
  <c r="C178" i="20" s="1"/>
  <c r="A419" i="20"/>
  <c r="C419" i="20" s="1"/>
  <c r="A417" i="20"/>
  <c r="C417" i="20" s="1"/>
  <c r="A415" i="20"/>
  <c r="C415" i="20" s="1"/>
  <c r="A413" i="20"/>
  <c r="C413" i="20" s="1"/>
  <c r="A411" i="20"/>
  <c r="C411" i="20" s="1"/>
  <c r="A409" i="20"/>
  <c r="C409" i="20" s="1"/>
  <c r="A407" i="20"/>
  <c r="C407" i="20" s="1"/>
  <c r="A405" i="20"/>
  <c r="C405" i="20" s="1"/>
  <c r="A205" i="20"/>
  <c r="C205" i="20" s="1"/>
  <c r="A798" i="21"/>
  <c r="C798" i="21" s="1"/>
  <c r="A758" i="21"/>
  <c r="C758" i="21" s="1"/>
  <c r="A724" i="21"/>
  <c r="C724" i="21" s="1"/>
  <c r="A690" i="21"/>
  <c r="C690" i="21" s="1"/>
  <c r="A622" i="21"/>
  <c r="C622" i="21" s="1"/>
  <c r="A588" i="21"/>
  <c r="C588" i="21" s="1"/>
  <c r="A775" i="21"/>
  <c r="C775" i="21" s="1"/>
  <c r="A741" i="21"/>
  <c r="C741" i="21" s="1"/>
  <c r="A707" i="21"/>
  <c r="C707" i="21" s="1"/>
  <c r="A639" i="21"/>
  <c r="C639" i="21" s="1"/>
  <c r="A605" i="21"/>
  <c r="C605" i="21" s="1"/>
  <c r="A571" i="21"/>
  <c r="C571" i="21" s="1"/>
  <c r="A537" i="21"/>
  <c r="C537" i="21" s="1"/>
  <c r="A503" i="21"/>
  <c r="C503" i="21" s="1"/>
  <c r="A469" i="21"/>
  <c r="C469" i="21" s="1"/>
  <c r="A435" i="21"/>
  <c r="C435" i="21" s="1"/>
  <c r="A554" i="21"/>
  <c r="C554" i="21" s="1"/>
  <c r="A520" i="21"/>
  <c r="C520" i="21" s="1"/>
  <c r="A486" i="21"/>
  <c r="C486" i="21" s="1"/>
  <c r="A452" i="21"/>
  <c r="C452" i="21" s="1"/>
  <c r="A418" i="21"/>
  <c r="C418" i="21" s="1"/>
  <c r="A401" i="21"/>
  <c r="C401" i="21" s="1"/>
  <c r="A490" i="20"/>
  <c r="C490" i="20" s="1"/>
  <c r="A488" i="20"/>
  <c r="C488" i="20" s="1"/>
  <c r="A486" i="20"/>
  <c r="C486" i="20" s="1"/>
  <c r="A484" i="20"/>
  <c r="C484" i="20" s="1"/>
  <c r="A482" i="20"/>
  <c r="C482" i="20" s="1"/>
  <c r="A480" i="20"/>
  <c r="C480" i="20" s="1"/>
  <c r="A478" i="20"/>
  <c r="C478" i="20" s="1"/>
  <c r="A150" i="20"/>
  <c r="C150" i="20" s="1"/>
  <c r="A179" i="20"/>
  <c r="C179" i="20" s="1"/>
  <c r="A491" i="20"/>
  <c r="C491" i="20" s="1"/>
  <c r="A489" i="20"/>
  <c r="C489" i="20" s="1"/>
  <c r="A487" i="20"/>
  <c r="C487" i="20" s="1"/>
  <c r="A485" i="20"/>
  <c r="C485" i="20" s="1"/>
  <c r="A483" i="20"/>
  <c r="C483" i="20" s="1"/>
  <c r="A481" i="20"/>
  <c r="C481" i="20" s="1"/>
  <c r="A479" i="20"/>
  <c r="C479" i="20" s="1"/>
  <c r="A477" i="20"/>
  <c r="C477" i="20" s="1"/>
  <c r="A206" i="20"/>
  <c r="C206" i="20" s="1"/>
  <c r="A108" i="21"/>
  <c r="C108" i="21" s="1"/>
  <c r="A563" i="20"/>
  <c r="C563" i="20" s="1"/>
  <c r="A74" i="21"/>
  <c r="C74" i="21" s="1"/>
  <c r="A635" i="20"/>
  <c r="C635" i="20" s="1"/>
  <c r="A77" i="21"/>
  <c r="C77" i="21" s="1"/>
  <c r="A402" i="20"/>
  <c r="C402" i="20" s="1"/>
  <c r="A81" i="21"/>
  <c r="C81" i="21" s="1"/>
  <c r="A474" i="20"/>
  <c r="C474" i="20" s="1"/>
  <c r="A84" i="21"/>
  <c r="C84" i="21" s="1"/>
  <c r="A546" i="20"/>
  <c r="C546" i="20" s="1"/>
  <c r="A154" i="21"/>
  <c r="C154" i="21" s="1"/>
  <c r="A618" i="20"/>
  <c r="C618" i="20" s="1"/>
  <c r="A158" i="21"/>
  <c r="C158" i="21" s="1"/>
  <c r="A707" i="20"/>
  <c r="C707" i="20" s="1"/>
  <c r="A162" i="21"/>
  <c r="C162" i="21" s="1"/>
  <c r="A832" i="20"/>
  <c r="C832" i="20" s="1"/>
  <c r="A836" i="20"/>
  <c r="C836" i="20" s="1"/>
  <c r="A166" i="21"/>
  <c r="C166" i="21" s="1"/>
  <c r="A113" i="21"/>
  <c r="C113" i="21" s="1"/>
  <c r="A840" i="20"/>
  <c r="C840" i="20" s="1"/>
  <c r="A117" i="21"/>
  <c r="C117" i="21" s="1"/>
  <c r="A844" i="20"/>
  <c r="C844" i="20" s="1"/>
  <c r="A848" i="20"/>
  <c r="C848" i="20" s="1"/>
  <c r="A168" i="21"/>
  <c r="C168" i="21" s="1"/>
  <c r="A852" i="20"/>
  <c r="C852" i="20" s="1"/>
  <c r="A172" i="21"/>
  <c r="C172" i="21" s="1"/>
  <c r="A856" i="20"/>
  <c r="C856" i="20" s="1"/>
  <c r="A176" i="21"/>
  <c r="C176" i="21" s="1"/>
  <c r="A860" i="20"/>
  <c r="C860" i="20" s="1"/>
  <c r="A180" i="21"/>
  <c r="C180" i="21" s="1"/>
  <c r="A864" i="20"/>
  <c r="C864" i="20" s="1"/>
  <c r="A184" i="21"/>
  <c r="C184" i="21" s="1"/>
  <c r="A125" i="21"/>
  <c r="C125" i="21" s="1"/>
  <c r="A868" i="20"/>
  <c r="C868" i="20" s="1"/>
  <c r="A121" i="21"/>
  <c r="C121" i="21" s="1"/>
  <c r="A872" i="20"/>
  <c r="C872" i="20" s="1"/>
  <c r="A876" i="20"/>
  <c r="C876" i="20" s="1"/>
  <c r="A188" i="21"/>
  <c r="C188" i="21" s="1"/>
  <c r="A129" i="21"/>
  <c r="C129" i="21" s="1"/>
  <c r="A880" i="20"/>
  <c r="C880" i="20" s="1"/>
  <c r="A202" i="21"/>
  <c r="C202" i="21" s="1"/>
  <c r="A884" i="20"/>
  <c r="C884" i="20" s="1"/>
  <c r="A206" i="21"/>
  <c r="C206" i="21" s="1"/>
  <c r="A888" i="20"/>
  <c r="C888" i="20" s="1"/>
  <c r="A210" i="21"/>
  <c r="C210" i="21" s="1"/>
  <c r="A892" i="20"/>
  <c r="C892" i="20" s="1"/>
  <c r="A214" i="21"/>
  <c r="C214" i="21" s="1"/>
  <c r="A896" i="20"/>
  <c r="C896" i="20" s="1"/>
  <c r="A218" i="21"/>
  <c r="C218" i="21" s="1"/>
  <c r="A900" i="20"/>
  <c r="C900" i="20" s="1"/>
  <c r="A222" i="21"/>
  <c r="C222" i="21" s="1"/>
  <c r="A904" i="20"/>
  <c r="C904" i="20" s="1"/>
  <c r="A260" i="21"/>
  <c r="C260" i="21" s="1"/>
  <c r="A908" i="20"/>
  <c r="C908" i="20" s="1"/>
  <c r="A264" i="21"/>
  <c r="C264" i="21" s="1"/>
  <c r="A912" i="20"/>
  <c r="C912" i="20" s="1"/>
  <c r="A268" i="21"/>
  <c r="C268" i="21" s="1"/>
  <c r="A916" i="20"/>
  <c r="C916" i="20" s="1"/>
  <c r="A272" i="21"/>
  <c r="C272" i="21" s="1"/>
  <c r="A920" i="20"/>
  <c r="C920" i="20" s="1"/>
  <c r="A276" i="21"/>
  <c r="C276" i="21" s="1"/>
  <c r="A924" i="20"/>
  <c r="C924" i="20" s="1"/>
  <c r="A280" i="21"/>
  <c r="C280" i="21" s="1"/>
  <c r="A928" i="20"/>
  <c r="C928" i="20" s="1"/>
  <c r="A284" i="21"/>
  <c r="C284" i="21" s="1"/>
  <c r="A932" i="20"/>
  <c r="C932" i="20" s="1"/>
  <c r="A288" i="21"/>
  <c r="C288" i="21" s="1"/>
  <c r="A936" i="20"/>
  <c r="C936" i="20" s="1"/>
  <c r="A292" i="21"/>
  <c r="C292" i="21" s="1"/>
  <c r="A940" i="20"/>
  <c r="C940" i="20" s="1"/>
  <c r="A296" i="21"/>
  <c r="C296" i="21" s="1"/>
  <c r="A944" i="20"/>
  <c r="C944" i="20" s="1"/>
  <c r="A157" i="20"/>
  <c r="C157" i="20" s="1"/>
  <c r="A159" i="20"/>
  <c r="C159" i="20" s="1"/>
  <c r="A161" i="20"/>
  <c r="C161" i="20" s="1"/>
  <c r="F18" i="21"/>
  <c r="E12" i="21"/>
  <c r="E17" i="21"/>
  <c r="F21" i="21"/>
  <c r="D25" i="21"/>
  <c r="F29" i="21"/>
  <c r="D33" i="21"/>
  <c r="F37" i="21"/>
  <c r="D41" i="21"/>
  <c r="F45" i="21"/>
  <c r="D47" i="21"/>
  <c r="D49" i="21"/>
  <c r="F51" i="21"/>
  <c r="F53" i="21"/>
  <c r="D55" i="21"/>
  <c r="F57" i="21"/>
  <c r="F59" i="21"/>
  <c r="F61" i="21"/>
  <c r="F63" i="21"/>
  <c r="F65" i="21"/>
  <c r="F95" i="21"/>
  <c r="F97" i="21"/>
  <c r="F101" i="21"/>
  <c r="F103" i="21"/>
  <c r="F105" i="21"/>
  <c r="D133" i="21"/>
  <c r="D141" i="21"/>
  <c r="D143" i="21"/>
  <c r="F145" i="21"/>
  <c r="F299" i="21"/>
  <c r="D31" i="21"/>
  <c r="E16" i="21"/>
  <c r="F32" i="21"/>
  <c r="F19" i="21"/>
  <c r="D20" i="21"/>
  <c r="F35" i="21"/>
  <c r="D36" i="21"/>
  <c r="D23" i="21"/>
  <c r="F24" i="21"/>
  <c r="D39" i="21"/>
  <c r="F40" i="21"/>
  <c r="F15" i="21"/>
  <c r="F27" i="21"/>
  <c r="D28" i="21"/>
  <c r="F43" i="21"/>
  <c r="D44" i="21"/>
  <c r="F13" i="21"/>
  <c r="D22" i="21"/>
  <c r="F26" i="21"/>
  <c r="D30" i="21"/>
  <c r="F34" i="21"/>
  <c r="D38" i="21"/>
  <c r="F42" i="21"/>
  <c r="D46" i="21"/>
  <c r="F50" i="21"/>
  <c r="D54" i="21"/>
  <c r="F58" i="21"/>
  <c r="F62" i="21"/>
  <c r="F66" i="21"/>
  <c r="D94" i="21"/>
  <c r="F98" i="21"/>
  <c r="F138" i="21"/>
  <c r="F142" i="21"/>
  <c r="F146" i="21"/>
  <c r="F48" i="21"/>
  <c r="D52" i="21"/>
  <c r="F56" i="21"/>
  <c r="D60" i="21"/>
  <c r="F64" i="21"/>
  <c r="F96" i="21"/>
  <c r="D104" i="21"/>
  <c r="F136" i="21"/>
  <c r="F140" i="21"/>
  <c r="F144" i="21"/>
  <c r="D148" i="21"/>
  <c r="F129" i="21" l="1"/>
  <c r="D129" i="21"/>
  <c r="F162" i="21"/>
  <c r="D162" i="21"/>
  <c r="F605" i="21"/>
  <c r="E605" i="21"/>
  <c r="F567" i="21"/>
  <c r="E567" i="21"/>
  <c r="E750" i="21"/>
  <c r="D750" i="21"/>
  <c r="F406" i="21"/>
  <c r="E406" i="21"/>
  <c r="F542" i="21"/>
  <c r="E542" i="21"/>
  <c r="F610" i="21"/>
  <c r="E610" i="21"/>
  <c r="F313" i="21"/>
  <c r="E313" i="21"/>
  <c r="F345" i="21"/>
  <c r="E345" i="21"/>
  <c r="F377" i="21"/>
  <c r="E377" i="21"/>
  <c r="F267" i="21"/>
  <c r="E267" i="21"/>
  <c r="E217" i="21"/>
  <c r="F217" i="21"/>
  <c r="F83" i="21"/>
  <c r="E83" i="21"/>
  <c r="F109" i="21"/>
  <c r="D109" i="21"/>
  <c r="F506" i="21"/>
  <c r="E506" i="21"/>
  <c r="F455" i="21"/>
  <c r="E455" i="21"/>
  <c r="F591" i="21"/>
  <c r="E591" i="21"/>
  <c r="F761" i="21"/>
  <c r="E761" i="21"/>
  <c r="D761" i="21"/>
  <c r="F451" i="21"/>
  <c r="E451" i="21"/>
  <c r="F621" i="21"/>
  <c r="E621" i="21"/>
  <c r="F774" i="21"/>
  <c r="E774" i="21"/>
  <c r="F430" i="21"/>
  <c r="E430" i="21"/>
  <c r="F566" i="21"/>
  <c r="E566" i="21"/>
  <c r="F515" i="21"/>
  <c r="E515" i="21"/>
  <c r="F685" i="21"/>
  <c r="E685" i="21"/>
  <c r="F634" i="21"/>
  <c r="E634" i="21"/>
  <c r="F460" i="21"/>
  <c r="E460" i="21"/>
  <c r="F579" i="21"/>
  <c r="E579" i="21"/>
  <c r="F511" i="21"/>
  <c r="E511" i="21"/>
  <c r="F715" i="21"/>
  <c r="E715" i="21"/>
  <c r="F698" i="21"/>
  <c r="E698" i="21"/>
  <c r="F439" i="21"/>
  <c r="E439" i="21"/>
  <c r="F575" i="21"/>
  <c r="E575" i="21"/>
  <c r="E745" i="21"/>
  <c r="D745" i="21"/>
  <c r="F320" i="21"/>
  <c r="E320" i="21"/>
  <c r="F336" i="21"/>
  <c r="E336" i="21"/>
  <c r="F352" i="21"/>
  <c r="E352" i="21"/>
  <c r="F368" i="21"/>
  <c r="E368" i="21"/>
  <c r="F384" i="21"/>
  <c r="E384" i="21"/>
  <c r="F281" i="21"/>
  <c r="E281" i="21"/>
  <c r="F219" i="21"/>
  <c r="D219" i="21"/>
  <c r="F402" i="21"/>
  <c r="E402" i="21"/>
  <c r="F538" i="21"/>
  <c r="E538" i="21"/>
  <c r="F487" i="21"/>
  <c r="E487" i="21"/>
  <c r="F623" i="21"/>
  <c r="E623" i="21"/>
  <c r="F606" i="21"/>
  <c r="E606" i="21"/>
  <c r="F130" i="21"/>
  <c r="D130" i="21"/>
  <c r="F173" i="21"/>
  <c r="D173" i="21"/>
  <c r="F496" i="21"/>
  <c r="E496" i="21"/>
  <c r="F445" i="21"/>
  <c r="E445" i="21"/>
  <c r="F581" i="21"/>
  <c r="E581" i="21"/>
  <c r="E751" i="21"/>
  <c r="D751" i="21"/>
  <c r="E734" i="21"/>
  <c r="D734" i="21"/>
  <c r="F306" i="21"/>
  <c r="E306" i="21"/>
  <c r="F386" i="21"/>
  <c r="E386" i="21"/>
  <c r="F290" i="21"/>
  <c r="E290" i="21"/>
  <c r="F282" i="21"/>
  <c r="E282" i="21"/>
  <c r="F274" i="21"/>
  <c r="E274" i="21"/>
  <c r="F266" i="21"/>
  <c r="E266" i="21"/>
  <c r="F224" i="21"/>
  <c r="D224" i="21"/>
  <c r="F216" i="21"/>
  <c r="E216" i="21"/>
  <c r="F208" i="21"/>
  <c r="E208" i="21"/>
  <c r="F200" i="21"/>
  <c r="E200" i="21"/>
  <c r="F123" i="21"/>
  <c r="D123" i="21"/>
  <c r="F115" i="21"/>
  <c r="D115" i="21"/>
  <c r="F164" i="21"/>
  <c r="D164" i="21"/>
  <c r="F156" i="21"/>
  <c r="D156" i="21"/>
  <c r="F82" i="21"/>
  <c r="E82" i="21"/>
  <c r="F76" i="21"/>
  <c r="E76" i="21"/>
  <c r="F522" i="21"/>
  <c r="E522" i="21"/>
  <c r="F471" i="21"/>
  <c r="E471" i="21"/>
  <c r="F607" i="21"/>
  <c r="E607" i="21"/>
  <c r="F777" i="21"/>
  <c r="E777" i="21"/>
  <c r="F726" i="21"/>
  <c r="D726" i="21"/>
  <c r="F484" i="21"/>
  <c r="E484" i="21"/>
  <c r="F433" i="21"/>
  <c r="E433" i="21"/>
  <c r="F569" i="21"/>
  <c r="E569" i="21"/>
  <c r="F773" i="21"/>
  <c r="E773" i="21"/>
  <c r="F722" i="21"/>
  <c r="E722" i="21"/>
  <c r="F480" i="21"/>
  <c r="E480" i="21"/>
  <c r="F463" i="21"/>
  <c r="E463" i="21"/>
  <c r="E599" i="21"/>
  <c r="F599" i="21"/>
  <c r="F769" i="21"/>
  <c r="E769" i="21"/>
  <c r="F718" i="21"/>
  <c r="E718" i="21"/>
  <c r="F510" i="21"/>
  <c r="E510" i="21"/>
  <c r="F459" i="21"/>
  <c r="E459" i="21"/>
  <c r="F629" i="21"/>
  <c r="E629" i="21"/>
  <c r="F578" i="21"/>
  <c r="E578" i="21"/>
  <c r="F311" i="21"/>
  <c r="E311" i="21"/>
  <c r="F327" i="21"/>
  <c r="E327" i="21"/>
  <c r="F343" i="21"/>
  <c r="E343" i="21"/>
  <c r="F359" i="21"/>
  <c r="E359" i="21"/>
  <c r="F375" i="21"/>
  <c r="E375" i="21"/>
  <c r="F285" i="21"/>
  <c r="E285" i="21"/>
  <c r="F223" i="21"/>
  <c r="D223" i="21"/>
  <c r="F110" i="21"/>
  <c r="D110" i="21"/>
  <c r="F390" i="21"/>
  <c r="E390" i="21"/>
  <c r="F526" i="21"/>
  <c r="E526" i="21"/>
  <c r="F441" i="21"/>
  <c r="E441" i="21"/>
  <c r="F611" i="21"/>
  <c r="E611" i="21"/>
  <c r="F594" i="21"/>
  <c r="E594" i="21"/>
  <c r="F289" i="21"/>
  <c r="E289" i="21"/>
  <c r="E207" i="21"/>
  <c r="F207" i="21"/>
  <c r="F78" i="21"/>
  <c r="E78" i="21"/>
  <c r="F585" i="21"/>
  <c r="E585" i="21"/>
  <c r="F517" i="21"/>
  <c r="E517" i="21"/>
  <c r="F721" i="21"/>
  <c r="E721" i="21"/>
  <c r="F704" i="21"/>
  <c r="E704" i="21"/>
  <c r="F135" i="21"/>
  <c r="D135" i="21"/>
  <c r="D145" i="21"/>
  <c r="F60" i="21"/>
  <c r="D136" i="21"/>
  <c r="F55" i="21"/>
  <c r="F47" i="21"/>
  <c r="F39" i="21"/>
  <c r="F31" i="21"/>
  <c r="F23" i="21"/>
  <c r="F16" i="21"/>
  <c r="F99" i="21"/>
  <c r="F132" i="21"/>
  <c r="F147" i="21"/>
  <c r="D66" i="21"/>
  <c r="D59" i="21"/>
  <c r="F139" i="21"/>
  <c r="F54" i="21"/>
  <c r="F46" i="21"/>
  <c r="F38" i="21"/>
  <c r="F30" i="21"/>
  <c r="F22" i="21"/>
  <c r="F102" i="21"/>
  <c r="D98" i="21"/>
  <c r="F106" i="21"/>
  <c r="D62" i="21"/>
  <c r="D138" i="21"/>
  <c r="F779" i="21"/>
  <c r="F49" i="21"/>
  <c r="F41" i="21"/>
  <c r="F33" i="21"/>
  <c r="F25" i="21"/>
  <c r="F17" i="21"/>
  <c r="F12" i="21"/>
  <c r="D97" i="21"/>
  <c r="F131" i="21"/>
  <c r="D142" i="21"/>
  <c r="F784" i="21"/>
  <c r="F137" i="21"/>
  <c r="F52" i="21"/>
  <c r="F44" i="21"/>
  <c r="F36" i="21"/>
  <c r="F28" i="21"/>
  <c r="F20" i="21"/>
  <c r="D103" i="21"/>
  <c r="F100" i="21"/>
  <c r="F188" i="21"/>
  <c r="D188" i="21"/>
  <c r="F180" i="21"/>
  <c r="D180" i="21"/>
  <c r="F172" i="21"/>
  <c r="D172" i="21"/>
  <c r="F166" i="21"/>
  <c r="D166" i="21"/>
  <c r="F401" i="21"/>
  <c r="E401" i="21"/>
  <c r="F503" i="21"/>
  <c r="E503" i="21"/>
  <c r="F639" i="21"/>
  <c r="E639" i="21"/>
  <c r="E758" i="21"/>
  <c r="D758" i="21"/>
  <c r="F397" i="21"/>
  <c r="E397" i="21"/>
  <c r="F465" i="21"/>
  <c r="E465" i="21"/>
  <c r="F635" i="21"/>
  <c r="E635" i="21"/>
  <c r="E754" i="21"/>
  <c r="D754" i="21"/>
  <c r="F410" i="21"/>
  <c r="E410" i="21"/>
  <c r="F546" i="21"/>
  <c r="E546" i="21"/>
  <c r="F529" i="21"/>
  <c r="E529" i="21"/>
  <c r="F699" i="21"/>
  <c r="E699" i="21"/>
  <c r="F614" i="21"/>
  <c r="E614" i="21"/>
  <c r="F440" i="21"/>
  <c r="E440" i="21"/>
  <c r="E593" i="21"/>
  <c r="F593" i="21"/>
  <c r="F525" i="21"/>
  <c r="E525" i="21"/>
  <c r="E729" i="21"/>
  <c r="D729" i="21"/>
  <c r="F644" i="21"/>
  <c r="E644" i="21"/>
  <c r="F301" i="21"/>
  <c r="E301" i="21"/>
  <c r="F317" i="21"/>
  <c r="E317" i="21"/>
  <c r="F333" i="21"/>
  <c r="E333" i="21"/>
  <c r="F349" i="21"/>
  <c r="E349" i="21"/>
  <c r="F365" i="21"/>
  <c r="E365" i="21"/>
  <c r="F381" i="21"/>
  <c r="E381" i="21"/>
  <c r="F128" i="21"/>
  <c r="D128" i="21"/>
  <c r="F183" i="21"/>
  <c r="D183" i="21"/>
  <c r="F175" i="21"/>
  <c r="D175" i="21"/>
  <c r="F120" i="21"/>
  <c r="D120" i="21"/>
  <c r="F112" i="21"/>
  <c r="D112" i="21"/>
  <c r="F404" i="21"/>
  <c r="E404" i="21"/>
  <c r="F489" i="21"/>
  <c r="E489" i="21"/>
  <c r="F625" i="21"/>
  <c r="E625" i="21"/>
  <c r="F778" i="21"/>
  <c r="D778" i="21"/>
  <c r="F434" i="21"/>
  <c r="E434" i="21"/>
  <c r="F570" i="21"/>
  <c r="E570" i="21"/>
  <c r="F485" i="21"/>
  <c r="E485" i="21"/>
  <c r="F689" i="21"/>
  <c r="E689" i="21"/>
  <c r="F638" i="21"/>
  <c r="E638" i="21"/>
  <c r="F464" i="21"/>
  <c r="E464" i="21"/>
  <c r="F413" i="21"/>
  <c r="E413" i="21"/>
  <c r="F549" i="21"/>
  <c r="E549" i="21"/>
  <c r="F719" i="21"/>
  <c r="E719" i="21"/>
  <c r="F409" i="21"/>
  <c r="E409" i="21"/>
  <c r="F545" i="21"/>
  <c r="E545" i="21"/>
  <c r="E749" i="21"/>
  <c r="D749" i="21"/>
  <c r="F388" i="21"/>
  <c r="E388" i="21"/>
  <c r="F524" i="21"/>
  <c r="E524" i="21"/>
  <c r="F473" i="21"/>
  <c r="E473" i="21"/>
  <c r="F609" i="21"/>
  <c r="E609" i="21"/>
  <c r="F762" i="21"/>
  <c r="E762" i="21"/>
  <c r="F308" i="21"/>
  <c r="E308" i="21"/>
  <c r="F324" i="21"/>
  <c r="E324" i="21"/>
  <c r="F340" i="21"/>
  <c r="E340" i="21"/>
  <c r="F356" i="21"/>
  <c r="E356" i="21"/>
  <c r="F372" i="21"/>
  <c r="E372" i="21"/>
  <c r="F177" i="21"/>
  <c r="D177" i="21"/>
  <c r="F436" i="21"/>
  <c r="E436" i="21"/>
  <c r="F521" i="21"/>
  <c r="E521" i="21"/>
  <c r="F691" i="21"/>
  <c r="E691" i="21"/>
  <c r="F293" i="21"/>
  <c r="E293" i="21"/>
  <c r="F265" i="21"/>
  <c r="E265" i="21"/>
  <c r="F155" i="21"/>
  <c r="D155" i="21"/>
  <c r="F394" i="21"/>
  <c r="E394" i="21"/>
  <c r="F530" i="21"/>
  <c r="E530" i="21"/>
  <c r="F479" i="21"/>
  <c r="E479" i="21"/>
  <c r="F615" i="21"/>
  <c r="E615" i="21"/>
  <c r="F310" i="21"/>
  <c r="E310" i="21"/>
  <c r="F326" i="21"/>
  <c r="E326" i="21"/>
  <c r="F342" i="21"/>
  <c r="E342" i="21"/>
  <c r="F358" i="21"/>
  <c r="E358" i="21"/>
  <c r="F374" i="21"/>
  <c r="E374" i="21"/>
  <c r="F198" i="21"/>
  <c r="E198" i="21"/>
  <c r="F182" i="21"/>
  <c r="D182" i="21"/>
  <c r="F174" i="21"/>
  <c r="D174" i="21"/>
  <c r="F420" i="21"/>
  <c r="E420" i="21"/>
  <c r="F505" i="21"/>
  <c r="E505" i="21"/>
  <c r="F641" i="21"/>
  <c r="E641" i="21"/>
  <c r="F590" i="21"/>
  <c r="E590" i="21"/>
  <c r="F399" i="21"/>
  <c r="E399" i="21"/>
  <c r="F467" i="21"/>
  <c r="E467" i="21"/>
  <c r="F637" i="21"/>
  <c r="E637" i="21"/>
  <c r="F586" i="21"/>
  <c r="E586" i="21"/>
  <c r="F395" i="21"/>
  <c r="E395" i="21"/>
  <c r="F497" i="21"/>
  <c r="E497" i="21"/>
  <c r="F633" i="21"/>
  <c r="E633" i="21"/>
  <c r="F582" i="21"/>
  <c r="E582" i="21"/>
  <c r="F391" i="21"/>
  <c r="E391" i="21"/>
  <c r="F493" i="21"/>
  <c r="E493" i="21"/>
  <c r="F697" i="21"/>
  <c r="E697" i="21"/>
  <c r="F315" i="21"/>
  <c r="E315" i="21"/>
  <c r="F331" i="21"/>
  <c r="E331" i="21"/>
  <c r="F347" i="21"/>
  <c r="E347" i="21"/>
  <c r="F363" i="21"/>
  <c r="E363" i="21"/>
  <c r="F379" i="21"/>
  <c r="E379" i="21"/>
  <c r="F181" i="21"/>
  <c r="D181" i="21"/>
  <c r="F475" i="21"/>
  <c r="E475" i="21"/>
  <c r="F645" i="21"/>
  <c r="E645" i="21"/>
  <c r="F122" i="21"/>
  <c r="D122" i="21"/>
  <c r="F500" i="21"/>
  <c r="E500" i="21"/>
  <c r="F415" i="21"/>
  <c r="E415" i="21"/>
  <c r="F551" i="21"/>
  <c r="E551" i="21"/>
  <c r="E755" i="21"/>
  <c r="D755" i="21"/>
  <c r="E738" i="21"/>
  <c r="D738" i="21"/>
  <c r="F149" i="21"/>
  <c r="D149" i="21"/>
  <c r="E299" i="21"/>
  <c r="F148" i="21"/>
  <c r="D64" i="21"/>
  <c r="D140" i="21"/>
  <c r="D51" i="21"/>
  <c r="D43" i="21"/>
  <c r="D35" i="21"/>
  <c r="D27" i="21"/>
  <c r="D19" i="21"/>
  <c r="E13" i="21"/>
  <c r="D95" i="21"/>
  <c r="F133" i="21"/>
  <c r="D144" i="21"/>
  <c r="D57" i="21"/>
  <c r="D50" i="21"/>
  <c r="D42" i="21"/>
  <c r="D34" i="21"/>
  <c r="D26" i="21"/>
  <c r="E18" i="21"/>
  <c r="F104" i="21"/>
  <c r="F94" i="21"/>
  <c r="F143" i="21"/>
  <c r="D53" i="21"/>
  <c r="D45" i="21"/>
  <c r="D37" i="21"/>
  <c r="D29" i="21"/>
  <c r="D21" i="21"/>
  <c r="E15" i="21"/>
  <c r="D101" i="21"/>
  <c r="E298" i="21"/>
  <c r="D146" i="21"/>
  <c r="D61" i="21"/>
  <c r="F141" i="21"/>
  <c r="D56" i="21"/>
  <c r="D48" i="21"/>
  <c r="D40" i="21"/>
  <c r="D32" i="21"/>
  <c r="D24" i="21"/>
  <c r="D105" i="21"/>
  <c r="D96" i="21"/>
  <c r="F554" i="21"/>
  <c r="E554" i="21"/>
  <c r="F563" i="21"/>
  <c r="E563" i="21"/>
  <c r="E733" i="21"/>
  <c r="D733" i="21"/>
  <c r="F712" i="21"/>
  <c r="E712" i="21"/>
  <c r="F213" i="21"/>
  <c r="F574" i="21"/>
  <c r="E574" i="21"/>
  <c r="F642" i="21"/>
  <c r="E642" i="21"/>
  <c r="F587" i="21"/>
  <c r="E587" i="21"/>
  <c r="F519" i="21"/>
  <c r="E519" i="21"/>
  <c r="F706" i="21"/>
  <c r="E706" i="21"/>
  <c r="F498" i="21"/>
  <c r="E498" i="21"/>
  <c r="F447" i="21"/>
  <c r="E447" i="21"/>
  <c r="F583" i="21"/>
  <c r="E583" i="21"/>
  <c r="E753" i="21"/>
  <c r="D753" i="21"/>
  <c r="F613" i="21"/>
  <c r="E613" i="21"/>
  <c r="F766" i="21"/>
  <c r="E766" i="21"/>
  <c r="F422" i="21"/>
  <c r="E422" i="21"/>
  <c r="F507" i="21"/>
  <c r="E507" i="21"/>
  <c r="F643" i="21"/>
  <c r="E643" i="21"/>
  <c r="F626" i="21"/>
  <c r="E626" i="21"/>
  <c r="F328" i="21"/>
  <c r="E328" i="21"/>
  <c r="F344" i="21"/>
  <c r="E344" i="21"/>
  <c r="F360" i="21"/>
  <c r="E360" i="21"/>
  <c r="F376" i="21"/>
  <c r="E376" i="21"/>
  <c r="F297" i="21"/>
  <c r="E297" i="21"/>
  <c r="F269" i="21"/>
  <c r="E269" i="21"/>
  <c r="F419" i="21"/>
  <c r="E419" i="21"/>
  <c r="F555" i="21"/>
  <c r="E555" i="21"/>
  <c r="F725" i="21"/>
  <c r="E725" i="21"/>
  <c r="F708" i="21"/>
  <c r="E708" i="21"/>
  <c r="F185" i="21"/>
  <c r="D185" i="21"/>
  <c r="F167" i="21"/>
  <c r="D167" i="21"/>
  <c r="F428" i="21"/>
  <c r="E428" i="21"/>
  <c r="F513" i="21"/>
  <c r="E513" i="21"/>
  <c r="F649" i="21"/>
  <c r="E649" i="21"/>
  <c r="F294" i="21"/>
  <c r="E294" i="21"/>
  <c r="F286" i="21"/>
  <c r="E286" i="21"/>
  <c r="F278" i="21"/>
  <c r="E278" i="21"/>
  <c r="F270" i="21"/>
  <c r="E270" i="21"/>
  <c r="F262" i="21"/>
  <c r="E262" i="21"/>
  <c r="F220" i="21"/>
  <c r="D220" i="21"/>
  <c r="F212" i="21"/>
  <c r="E212" i="21"/>
  <c r="F204" i="21"/>
  <c r="E204" i="21"/>
  <c r="F127" i="21"/>
  <c r="D127" i="21"/>
  <c r="F119" i="21"/>
  <c r="D119" i="21"/>
  <c r="F111" i="21"/>
  <c r="D111" i="21"/>
  <c r="F160" i="21"/>
  <c r="D160" i="21"/>
  <c r="F152" i="21"/>
  <c r="D152" i="21"/>
  <c r="F79" i="21"/>
  <c r="E79" i="21"/>
  <c r="F72" i="21"/>
  <c r="E72" i="21"/>
  <c r="F403" i="21"/>
  <c r="E403" i="21"/>
  <c r="F539" i="21"/>
  <c r="E539" i="21"/>
  <c r="F709" i="21"/>
  <c r="E709" i="21"/>
  <c r="F501" i="21"/>
  <c r="E501" i="21"/>
  <c r="F705" i="21"/>
  <c r="E705" i="21"/>
  <c r="F412" i="21"/>
  <c r="E412" i="21"/>
  <c r="F531" i="21"/>
  <c r="E531" i="21"/>
  <c r="F701" i="21"/>
  <c r="E701" i="21"/>
  <c r="E595" i="21"/>
  <c r="F595" i="21"/>
  <c r="F527" i="21"/>
  <c r="E527" i="21"/>
  <c r="E731" i="21"/>
  <c r="D731" i="21"/>
  <c r="F646" i="21"/>
  <c r="E646" i="21"/>
  <c r="F303" i="21"/>
  <c r="E303" i="21"/>
  <c r="F319" i="21"/>
  <c r="E319" i="21"/>
  <c r="F335" i="21"/>
  <c r="E335" i="21"/>
  <c r="F367" i="21"/>
  <c r="E367" i="21"/>
  <c r="F383" i="21"/>
  <c r="E383" i="21"/>
  <c r="F273" i="21"/>
  <c r="E273" i="21"/>
  <c r="E211" i="21"/>
  <c r="F211" i="21"/>
  <c r="F163" i="21"/>
  <c r="D163" i="21"/>
  <c r="F71" i="21"/>
  <c r="E71" i="21"/>
  <c r="D71" i="21"/>
  <c r="F577" i="21"/>
  <c r="E577" i="21"/>
  <c r="F509" i="21"/>
  <c r="E509" i="21"/>
  <c r="F713" i="21"/>
  <c r="E713" i="21"/>
  <c r="F696" i="21"/>
  <c r="E696" i="21"/>
  <c r="F261" i="21"/>
  <c r="E261" i="21"/>
  <c r="F159" i="21"/>
  <c r="D159" i="21"/>
  <c r="F398" i="21"/>
  <c r="E398" i="21"/>
  <c r="F534" i="21"/>
  <c r="E534" i="21"/>
  <c r="F449" i="21"/>
  <c r="E449" i="21"/>
  <c r="F619" i="21"/>
  <c r="E619" i="21"/>
  <c r="F602" i="21"/>
  <c r="E602" i="21"/>
  <c r="F134" i="21"/>
  <c r="D134" i="21"/>
  <c r="F107" i="21"/>
  <c r="D107" i="21"/>
  <c r="D99" i="21"/>
  <c r="D132" i="21"/>
  <c r="D147" i="21"/>
  <c r="D63" i="21"/>
  <c r="D139" i="21"/>
  <c r="D102" i="21"/>
  <c r="E85" i="21"/>
  <c r="D106" i="21"/>
  <c r="D65" i="21"/>
  <c r="D58" i="21"/>
  <c r="D131" i="21"/>
  <c r="D137" i="21"/>
  <c r="D100" i="21"/>
  <c r="F435" i="21"/>
  <c r="E435" i="21"/>
  <c r="E737" i="21"/>
  <c r="D737" i="21"/>
  <c r="F389" i="21"/>
  <c r="E389" i="21"/>
  <c r="F627" i="21"/>
  <c r="E627" i="21"/>
  <c r="E746" i="21"/>
  <c r="D746" i="21"/>
  <c r="F309" i="21"/>
  <c r="E309" i="21"/>
  <c r="F325" i="21"/>
  <c r="E325" i="21"/>
  <c r="F341" i="21"/>
  <c r="E341" i="21"/>
  <c r="F357" i="21"/>
  <c r="E357" i="21"/>
  <c r="F373" i="21"/>
  <c r="E373" i="21"/>
  <c r="F472" i="21"/>
  <c r="E472" i="21"/>
  <c r="F421" i="21"/>
  <c r="E421" i="21"/>
  <c r="F727" i="21"/>
  <c r="D727" i="21"/>
  <c r="F502" i="21"/>
  <c r="E502" i="21"/>
  <c r="F553" i="21"/>
  <c r="E553" i="21"/>
  <c r="E757" i="21"/>
  <c r="D757" i="21"/>
  <c r="F396" i="21"/>
  <c r="E396" i="21"/>
  <c r="F617" i="21"/>
  <c r="E617" i="21"/>
  <c r="F770" i="21"/>
  <c r="E770" i="21"/>
  <c r="F426" i="21"/>
  <c r="E426" i="21"/>
  <c r="F562" i="21"/>
  <c r="E562" i="21"/>
  <c r="F647" i="21"/>
  <c r="E647" i="21"/>
  <c r="F630" i="21"/>
  <c r="E630" i="21"/>
  <c r="F456" i="21"/>
  <c r="E456" i="21"/>
  <c r="F405" i="21"/>
  <c r="E405" i="21"/>
  <c r="F694" i="21"/>
  <c r="E694" i="21"/>
  <c r="F316" i="21"/>
  <c r="E316" i="21"/>
  <c r="F332" i="21"/>
  <c r="E332" i="21"/>
  <c r="F348" i="21"/>
  <c r="E348" i="21"/>
  <c r="F364" i="21"/>
  <c r="E364" i="21"/>
  <c r="F380" i="21"/>
  <c r="E380" i="21"/>
  <c r="F126" i="21"/>
  <c r="D126" i="21"/>
  <c r="F114" i="21"/>
  <c r="D114" i="21"/>
  <c r="F453" i="21"/>
  <c r="E453" i="21"/>
  <c r="F589" i="21"/>
  <c r="E589" i="21"/>
  <c r="E759" i="21"/>
  <c r="D759" i="21"/>
  <c r="E742" i="21"/>
  <c r="D742" i="21"/>
  <c r="F277" i="21"/>
  <c r="E277" i="21"/>
  <c r="E215" i="21"/>
  <c r="F215" i="21"/>
  <c r="F75" i="21"/>
  <c r="E75" i="21"/>
  <c r="F411" i="21"/>
  <c r="E411" i="21"/>
  <c r="F547" i="21"/>
  <c r="E547" i="21"/>
  <c r="F717" i="21"/>
  <c r="E717" i="21"/>
  <c r="F700" i="21"/>
  <c r="E700" i="21"/>
  <c r="F318" i="21"/>
  <c r="E318" i="21"/>
  <c r="F334" i="21"/>
  <c r="E334" i="21"/>
  <c r="F350" i="21"/>
  <c r="E350" i="21"/>
  <c r="F366" i="21"/>
  <c r="E366" i="21"/>
  <c r="F382" i="21"/>
  <c r="E382" i="21"/>
  <c r="F186" i="21"/>
  <c r="D186" i="21"/>
  <c r="F178" i="21"/>
  <c r="D178" i="21"/>
  <c r="F170" i="21"/>
  <c r="D170" i="21"/>
  <c r="F488" i="21"/>
  <c r="E488" i="21"/>
  <c r="F437" i="21"/>
  <c r="E437" i="21"/>
  <c r="F573" i="21"/>
  <c r="E573" i="21"/>
  <c r="E743" i="21"/>
  <c r="D743" i="21"/>
  <c r="F603" i="21"/>
  <c r="E603" i="21"/>
  <c r="F535" i="21"/>
  <c r="E535" i="21"/>
  <c r="E739" i="21"/>
  <c r="D739" i="21"/>
  <c r="F688" i="21"/>
  <c r="E688" i="21"/>
  <c r="F429" i="21"/>
  <c r="E429" i="21"/>
  <c r="F565" i="21"/>
  <c r="E565" i="21"/>
  <c r="E735" i="21"/>
  <c r="D735" i="21"/>
  <c r="F476" i="21"/>
  <c r="E476" i="21"/>
  <c r="F425" i="21"/>
  <c r="E425" i="21"/>
  <c r="F561" i="21"/>
  <c r="E561" i="21"/>
  <c r="F765" i="21"/>
  <c r="E765" i="21"/>
  <c r="F714" i="21"/>
  <c r="E714" i="21"/>
  <c r="F307" i="21"/>
  <c r="E307" i="21"/>
  <c r="F323" i="21"/>
  <c r="E323" i="21"/>
  <c r="F339" i="21"/>
  <c r="E339" i="21"/>
  <c r="F355" i="21"/>
  <c r="E355" i="21"/>
  <c r="F387" i="21"/>
  <c r="E387" i="21"/>
  <c r="F189" i="21"/>
  <c r="D189" i="21"/>
  <c r="F169" i="21"/>
  <c r="D169" i="21"/>
  <c r="F407" i="21"/>
  <c r="E407" i="21"/>
  <c r="F543" i="21"/>
  <c r="E543" i="21"/>
  <c r="E747" i="21"/>
  <c r="D747" i="21"/>
  <c r="E730" i="21"/>
  <c r="D730" i="21"/>
  <c r="F118" i="21"/>
  <c r="D118" i="21"/>
  <c r="F483" i="21"/>
  <c r="E483" i="21"/>
  <c r="F687" i="21"/>
  <c r="E687" i="21"/>
  <c r="F150" i="21"/>
  <c r="D150" i="21"/>
  <c r="C98" i="20"/>
  <c r="L32" i="18"/>
  <c r="L24" i="18"/>
  <c r="L31" i="18"/>
  <c r="L23" i="18"/>
  <c r="L28" i="18"/>
  <c r="L27" i="18"/>
  <c r="E684" i="21"/>
  <c r="L38" i="5"/>
  <c r="E47" i="21" s="1"/>
  <c r="E30" i="21"/>
  <c r="E23" i="21"/>
  <c r="H23" i="21" s="1"/>
  <c r="E27" i="21"/>
  <c r="H19" i="5"/>
  <c r="D15" i="21" s="1"/>
  <c r="H15" i="21" s="1"/>
  <c r="I19" i="5"/>
  <c r="D16" i="21" s="1"/>
  <c r="L14" i="12"/>
  <c r="D76" i="21" s="1"/>
  <c r="H76" i="21" s="1"/>
  <c r="J34" i="5"/>
  <c r="E33" i="21" s="1"/>
  <c r="J14" i="12"/>
  <c r="J16" i="12"/>
  <c r="L16" i="12"/>
  <c r="D83" i="21" s="1"/>
  <c r="H83" i="21" s="1"/>
  <c r="O16" i="12"/>
  <c r="H41" i="5"/>
  <c r="E67" i="21" s="1"/>
  <c r="N39" i="5"/>
  <c r="E57" i="21" s="1"/>
  <c r="E25" i="21"/>
  <c r="J18" i="16"/>
  <c r="D770" i="21" s="1"/>
  <c r="I14" i="12"/>
  <c r="K14" i="12"/>
  <c r="D75" i="21" s="1"/>
  <c r="H75" i="21" s="1"/>
  <c r="M14" i="12"/>
  <c r="L39" i="5"/>
  <c r="E55" i="21" s="1"/>
  <c r="N38" i="5"/>
  <c r="E49" i="21" s="1"/>
  <c r="N34" i="5"/>
  <c r="E37" i="21" s="1"/>
  <c r="L36" i="5"/>
  <c r="I16" i="12"/>
  <c r="K16" i="12"/>
  <c r="D82" i="21" s="1"/>
  <c r="H82" i="21" s="1"/>
  <c r="M16" i="12"/>
  <c r="H16" i="12"/>
  <c r="H39" i="5"/>
  <c r="E51" i="21" s="1"/>
  <c r="J38" i="5"/>
  <c r="E45" i="21" s="1"/>
  <c r="L37" i="5"/>
  <c r="E42" i="21" s="1"/>
  <c r="O14" i="12"/>
  <c r="D78" i="21" s="1"/>
  <c r="H78" i="21" s="1"/>
  <c r="L41" i="5"/>
  <c r="E68" i="21" s="1"/>
  <c r="H68" i="21" s="1"/>
  <c r="H38" i="5"/>
  <c r="E43" i="21" s="1"/>
  <c r="J39" i="5"/>
  <c r="E53" i="21" s="1"/>
  <c r="E21" i="21"/>
  <c r="H32" i="5"/>
  <c r="E29" i="21" s="1"/>
  <c r="H36" i="5"/>
  <c r="E39" i="21" s="1"/>
  <c r="H39" i="21" s="1"/>
  <c r="H37" i="5"/>
  <c r="E41" i="21" s="1"/>
  <c r="H34" i="5"/>
  <c r="E31" i="21" s="1"/>
  <c r="H29" i="5"/>
  <c r="E19" i="21" s="1"/>
  <c r="H19" i="21" s="1"/>
  <c r="I17" i="5"/>
  <c r="D14" i="21" s="1"/>
  <c r="L34" i="5"/>
  <c r="E35" i="21" s="1"/>
  <c r="F558" i="21"/>
  <c r="F523" i="21"/>
  <c r="F468" i="21"/>
  <c r="F443" i="21"/>
  <c r="F312" i="21"/>
  <c r="E203" i="21"/>
  <c r="E84" i="21"/>
  <c r="F295" i="21"/>
  <c r="R47" i="5"/>
  <c r="K28" i="18"/>
  <c r="K18" i="18"/>
  <c r="K27" i="18"/>
  <c r="K17" i="18"/>
  <c r="K32" i="18"/>
  <c r="K24" i="18"/>
  <c r="K31" i="18"/>
  <c r="K23" i="18"/>
  <c r="Q47" i="5"/>
  <c r="D184" i="21"/>
  <c r="F176" i="21"/>
  <c r="F168" i="21"/>
  <c r="E452" i="21"/>
  <c r="E571" i="21"/>
  <c r="E741" i="21"/>
  <c r="E690" i="21"/>
  <c r="F448" i="21"/>
  <c r="F601" i="21"/>
  <c r="F533" i="21"/>
  <c r="F686" i="21"/>
  <c r="E478" i="21"/>
  <c r="F461" i="21"/>
  <c r="F597" i="21"/>
  <c r="F767" i="21"/>
  <c r="E716" i="21"/>
  <c r="E508" i="21"/>
  <c r="F457" i="21"/>
  <c r="F576" i="21"/>
  <c r="D781" i="21"/>
  <c r="F124" i="21"/>
  <c r="F187" i="21"/>
  <c r="D171" i="21"/>
  <c r="F116" i="21"/>
  <c r="F557" i="21"/>
  <c r="F710" i="21"/>
  <c r="F417" i="21"/>
  <c r="E740" i="21"/>
  <c r="F532" i="21"/>
  <c r="F481" i="21"/>
  <c r="F600" i="21"/>
  <c r="F477" i="21"/>
  <c r="F789" i="21"/>
  <c r="F541" i="21"/>
  <c r="F711" i="21"/>
  <c r="F300" i="21"/>
  <c r="F504" i="21"/>
  <c r="F462" i="21"/>
  <c r="F302" i="21"/>
  <c r="E692" i="21"/>
  <c r="F450" i="21"/>
  <c r="E446" i="21"/>
  <c r="E371" i="21"/>
  <c r="F492" i="21"/>
  <c r="F432" i="21"/>
  <c r="F568" i="21"/>
  <c r="F636" i="21"/>
  <c r="F795" i="21"/>
  <c r="F296" i="21"/>
  <c r="F288" i="21"/>
  <c r="F280" i="21"/>
  <c r="F272" i="21"/>
  <c r="F264" i="21"/>
  <c r="D222" i="21"/>
  <c r="F214" i="21"/>
  <c r="E206" i="21"/>
  <c r="F121" i="21"/>
  <c r="F154" i="21"/>
  <c r="F81" i="21"/>
  <c r="F74" i="21"/>
  <c r="F486" i="21"/>
  <c r="F469" i="21"/>
  <c r="F775" i="21"/>
  <c r="F724" i="21"/>
  <c r="F482" i="21"/>
  <c r="F431" i="21"/>
  <c r="F771" i="21"/>
  <c r="F720" i="21"/>
  <c r="F393" i="21"/>
  <c r="F512" i="21"/>
  <c r="F495" i="21"/>
  <c r="F631" i="21"/>
  <c r="F580" i="21"/>
  <c r="F491" i="21"/>
  <c r="F695" i="21"/>
  <c r="F786" i="21"/>
  <c r="F329" i="21"/>
  <c r="F361" i="21"/>
  <c r="F291" i="21"/>
  <c r="F283" i="21"/>
  <c r="F275" i="21"/>
  <c r="F259" i="21"/>
  <c r="E209" i="21"/>
  <c r="E201" i="21"/>
  <c r="D165" i="21"/>
  <c r="F157" i="21"/>
  <c r="E744" i="21"/>
  <c r="F400" i="21"/>
  <c r="F536" i="21"/>
  <c r="F604" i="21"/>
  <c r="F793" i="21"/>
  <c r="F490" i="21"/>
  <c r="E728" i="21"/>
  <c r="F304" i="21"/>
  <c r="E776" i="21"/>
  <c r="E322" i="21"/>
  <c r="F338" i="21"/>
  <c r="E354" i="21"/>
  <c r="F370" i="21"/>
  <c r="F408" i="21"/>
  <c r="E748" i="21"/>
  <c r="F783" i="21"/>
  <c r="F764" i="21"/>
  <c r="F466" i="21"/>
  <c r="E520" i="21"/>
  <c r="F588" i="21"/>
  <c r="E516" i="21"/>
  <c r="F584" i="21"/>
  <c r="D790" i="21"/>
  <c r="F540" i="21"/>
  <c r="F608" i="21"/>
  <c r="F797" i="21"/>
  <c r="F702" i="21"/>
  <c r="F494" i="21"/>
  <c r="E732" i="21"/>
  <c r="F592" i="21"/>
  <c r="F780" i="21"/>
  <c r="E572" i="21"/>
  <c r="F640" i="21"/>
  <c r="D799" i="21"/>
  <c r="F598" i="21"/>
  <c r="F768" i="21"/>
  <c r="F782" i="21"/>
  <c r="F556" i="21"/>
  <c r="D760" i="21"/>
  <c r="E518" i="21"/>
  <c r="D756" i="21"/>
  <c r="E514" i="21"/>
  <c r="D752" i="21"/>
  <c r="E544" i="21"/>
  <c r="F612" i="21"/>
  <c r="D788" i="21"/>
  <c r="F424" i="21"/>
  <c r="F560" i="21"/>
  <c r="F628" i="21"/>
  <c r="F787" i="21"/>
  <c r="F292" i="21"/>
  <c r="E284" i="21"/>
  <c r="F276" i="21"/>
  <c r="E268" i="21"/>
  <c r="F260" i="21"/>
  <c r="F210" i="21"/>
  <c r="F202" i="21"/>
  <c r="D125" i="21"/>
  <c r="F117" i="21"/>
  <c r="F158" i="21"/>
  <c r="F77" i="21"/>
  <c r="F418" i="21"/>
  <c r="F537" i="21"/>
  <c r="F707" i="21"/>
  <c r="F622" i="21"/>
  <c r="F798" i="21"/>
  <c r="F414" i="21"/>
  <c r="F550" i="21"/>
  <c r="F499" i="21"/>
  <c r="F703" i="21"/>
  <c r="F618" i="21"/>
  <c r="F794" i="21"/>
  <c r="F444" i="21"/>
  <c r="F427" i="21"/>
  <c r="F648" i="21"/>
  <c r="F474" i="21"/>
  <c r="F423" i="21"/>
  <c r="F559" i="21"/>
  <c r="F763" i="21"/>
  <c r="F305" i="21"/>
  <c r="F321" i="21"/>
  <c r="F337" i="21"/>
  <c r="F353" i="21"/>
  <c r="F369" i="21"/>
  <c r="F385" i="21"/>
  <c r="F287" i="21"/>
  <c r="F279" i="21"/>
  <c r="F271" i="21"/>
  <c r="F263" i="21"/>
  <c r="F221" i="21"/>
  <c r="E205" i="21"/>
  <c r="E199" i="21"/>
  <c r="D161" i="21"/>
  <c r="F153" i="21"/>
  <c r="F80" i="21"/>
  <c r="F73" i="21"/>
  <c r="F438" i="21"/>
  <c r="F693" i="21"/>
  <c r="F801" i="21"/>
  <c r="F723" i="21"/>
  <c r="E736" i="21"/>
  <c r="F392" i="21"/>
  <c r="F528" i="21"/>
  <c r="F596" i="21"/>
  <c r="F785" i="21"/>
  <c r="F151" i="21"/>
  <c r="E470" i="21"/>
  <c r="F564" i="21"/>
  <c r="E632" i="21"/>
  <c r="F791" i="21"/>
  <c r="E314" i="21"/>
  <c r="F330" i="21"/>
  <c r="E346" i="21"/>
  <c r="F362" i="21"/>
  <c r="E378" i="21"/>
  <c r="F454" i="21"/>
  <c r="F624" i="21"/>
  <c r="D800" i="21"/>
  <c r="F416" i="21"/>
  <c r="E552" i="21"/>
  <c r="F620" i="21"/>
  <c r="D796" i="21"/>
  <c r="E548" i="21"/>
  <c r="F616" i="21"/>
  <c r="D792" i="21"/>
  <c r="F442" i="21"/>
  <c r="F351" i="21"/>
  <c r="F458" i="21"/>
  <c r="F772" i="21"/>
  <c r="H45" i="21" l="1"/>
  <c r="H43" i="21"/>
  <c r="H57" i="21"/>
  <c r="H53" i="21"/>
  <c r="E213" i="21"/>
  <c r="H42" i="21"/>
  <c r="D80" i="21"/>
  <c r="H80" i="21" s="1"/>
  <c r="D795" i="21"/>
  <c r="E568" i="21"/>
  <c r="D84" i="21"/>
  <c r="H84" i="21" s="1"/>
  <c r="D77" i="21"/>
  <c r="H77" i="21" s="1"/>
  <c r="E636" i="21"/>
  <c r="E432" i="21"/>
  <c r="F371" i="21"/>
  <c r="F684" i="21"/>
  <c r="F446" i="21"/>
  <c r="F692" i="21"/>
  <c r="E302" i="21"/>
  <c r="E300" i="21"/>
  <c r="E711" i="21"/>
  <c r="D789" i="21"/>
  <c r="E532" i="21"/>
  <c r="D740" i="21"/>
  <c r="D116" i="21"/>
  <c r="F179" i="21"/>
  <c r="D124" i="21"/>
  <c r="F781" i="21"/>
  <c r="F508" i="21"/>
  <c r="F716" i="21"/>
  <c r="E597" i="21"/>
  <c r="F478" i="21"/>
  <c r="E601" i="21"/>
  <c r="F690" i="21"/>
  <c r="F571" i="21"/>
  <c r="F452" i="21"/>
  <c r="D176" i="21"/>
  <c r="E772" i="21"/>
  <c r="F792" i="21"/>
  <c r="F548" i="21"/>
  <c r="F796" i="21"/>
  <c r="F552" i="21"/>
  <c r="F800" i="21"/>
  <c r="F378" i="21"/>
  <c r="F346" i="21"/>
  <c r="F314" i="21"/>
  <c r="F632" i="21"/>
  <c r="F470" i="21"/>
  <c r="F203" i="21"/>
  <c r="D785" i="21"/>
  <c r="E558" i="21"/>
  <c r="E528" i="21"/>
  <c r="D736" i="21"/>
  <c r="E723" i="21"/>
  <c r="D801" i="21"/>
  <c r="E693" i="21"/>
  <c r="E73" i="21"/>
  <c r="D153" i="21"/>
  <c r="F205" i="21"/>
  <c r="E263" i="21"/>
  <c r="E279" i="21"/>
  <c r="E295" i="21"/>
  <c r="E369" i="21"/>
  <c r="E337" i="21"/>
  <c r="E305" i="21"/>
  <c r="E763" i="21"/>
  <c r="E423" i="21"/>
  <c r="E648" i="21"/>
  <c r="E444" i="21"/>
  <c r="E618" i="21"/>
  <c r="E499" i="21"/>
  <c r="E414" i="21"/>
  <c r="E622" i="21"/>
  <c r="E537" i="21"/>
  <c r="E418" i="21"/>
  <c r="F108" i="21"/>
  <c r="F84" i="21"/>
  <c r="D117" i="21"/>
  <c r="E210" i="21"/>
  <c r="F218" i="21"/>
  <c r="F268" i="21"/>
  <c r="F284" i="21"/>
  <c r="E628" i="21"/>
  <c r="E424" i="21"/>
  <c r="F788" i="21"/>
  <c r="F544" i="21"/>
  <c r="E752" i="21"/>
  <c r="F514" i="21"/>
  <c r="E756" i="21"/>
  <c r="F518" i="21"/>
  <c r="E760" i="21"/>
  <c r="E556" i="21"/>
  <c r="D782" i="21"/>
  <c r="E768" i="21"/>
  <c r="F799" i="21"/>
  <c r="F572" i="21"/>
  <c r="E592" i="21"/>
  <c r="E702" i="21"/>
  <c r="E608" i="21"/>
  <c r="F790" i="21"/>
  <c r="F516" i="21"/>
  <c r="F520" i="21"/>
  <c r="E466" i="21"/>
  <c r="E764" i="21"/>
  <c r="D783" i="21"/>
  <c r="D748" i="21"/>
  <c r="F354" i="21"/>
  <c r="F322" i="21"/>
  <c r="F776" i="21"/>
  <c r="D728" i="21"/>
  <c r="E490" i="21"/>
  <c r="D793" i="21"/>
  <c r="E536" i="21"/>
  <c r="D744" i="21"/>
  <c r="D157" i="21"/>
  <c r="F209" i="21"/>
  <c r="E259" i="21"/>
  <c r="E275" i="21"/>
  <c r="E291" i="21"/>
  <c r="E361" i="21"/>
  <c r="E329" i="21"/>
  <c r="D786" i="21"/>
  <c r="E695" i="21"/>
  <c r="E631" i="21"/>
  <c r="E512" i="21"/>
  <c r="E720" i="21"/>
  <c r="E482" i="21"/>
  <c r="E775" i="21"/>
  <c r="E469" i="21"/>
  <c r="E74" i="21"/>
  <c r="D154" i="21"/>
  <c r="F113" i="21"/>
  <c r="F206" i="21"/>
  <c r="E272" i="21"/>
  <c r="E288" i="21"/>
  <c r="D81" i="21"/>
  <c r="H81" i="21" s="1"/>
  <c r="E492" i="21"/>
  <c r="E450" i="21"/>
  <c r="F171" i="21"/>
  <c r="D187" i="21"/>
  <c r="E576" i="21"/>
  <c r="E457" i="21"/>
  <c r="E767" i="21"/>
  <c r="E461" i="21"/>
  <c r="E686" i="21"/>
  <c r="E533" i="21"/>
  <c r="E448" i="21"/>
  <c r="D741" i="21"/>
  <c r="D168" i="21"/>
  <c r="F184" i="21"/>
  <c r="E458" i="21"/>
  <c r="E351" i="21"/>
  <c r="E442" i="21"/>
  <c r="E616" i="21"/>
  <c r="E620" i="21"/>
  <c r="E416" i="21"/>
  <c r="E624" i="21"/>
  <c r="E454" i="21"/>
  <c r="E362" i="21"/>
  <c r="E330" i="21"/>
  <c r="D791" i="21"/>
  <c r="E564" i="21"/>
  <c r="D151" i="21"/>
  <c r="F161" i="21"/>
  <c r="D221" i="21"/>
  <c r="E77" i="21"/>
  <c r="D158" i="21"/>
  <c r="F125" i="21"/>
  <c r="E260" i="21"/>
  <c r="E276" i="21"/>
  <c r="E292" i="21"/>
  <c r="E612" i="21"/>
  <c r="F760" i="21"/>
  <c r="E640" i="21"/>
  <c r="E584" i="21"/>
  <c r="E588" i="21"/>
  <c r="E370" i="21"/>
  <c r="E338" i="21"/>
  <c r="F165" i="21"/>
  <c r="D121" i="21"/>
  <c r="E214" i="21"/>
  <c r="F222" i="21"/>
  <c r="D73" i="21"/>
  <c r="H73" i="21" s="1"/>
  <c r="D74" i="21"/>
  <c r="H74" i="21" s="1"/>
  <c r="E462" i="21"/>
  <c r="E504" i="21"/>
  <c r="E541" i="21"/>
  <c r="E477" i="21"/>
  <c r="E600" i="21"/>
  <c r="E481" i="21"/>
  <c r="E417" i="21"/>
  <c r="E710" i="21"/>
  <c r="E557" i="21"/>
  <c r="D179" i="21"/>
  <c r="E312" i="21"/>
  <c r="E596" i="21"/>
  <c r="E443" i="21"/>
  <c r="E392" i="21"/>
  <c r="E468" i="21"/>
  <c r="E523" i="21"/>
  <c r="E438" i="21"/>
  <c r="E80" i="21"/>
  <c r="F199" i="21"/>
  <c r="E271" i="21"/>
  <c r="E287" i="21"/>
  <c r="E385" i="21"/>
  <c r="E353" i="21"/>
  <c r="E321" i="21"/>
  <c r="E559" i="21"/>
  <c r="E474" i="21"/>
  <c r="E427" i="21"/>
  <c r="D794" i="21"/>
  <c r="E703" i="21"/>
  <c r="E550" i="21"/>
  <c r="D798" i="21"/>
  <c r="E707" i="21"/>
  <c r="D108" i="21"/>
  <c r="E202" i="21"/>
  <c r="D218" i="21"/>
  <c r="D787" i="21"/>
  <c r="E560" i="21"/>
  <c r="E598" i="21"/>
  <c r="D780" i="21"/>
  <c r="D732" i="21"/>
  <c r="E494" i="21"/>
  <c r="D797" i="21"/>
  <c r="E540" i="21"/>
  <c r="E408" i="21"/>
  <c r="E304" i="21"/>
  <c r="E604" i="21"/>
  <c r="E400" i="21"/>
  <c r="F201" i="21"/>
  <c r="E283" i="21"/>
  <c r="E491" i="21"/>
  <c r="E580" i="21"/>
  <c r="E495" i="21"/>
  <c r="E393" i="21"/>
  <c r="E771" i="21"/>
  <c r="E431" i="21"/>
  <c r="E724" i="21"/>
  <c r="E486" i="21"/>
  <c r="E81" i="21"/>
  <c r="D113" i="21"/>
  <c r="E264" i="21"/>
  <c r="E280" i="21"/>
  <c r="E296" i="21"/>
  <c r="C97" i="20"/>
  <c r="D12" i="21"/>
  <c r="H12" i="21" s="1"/>
  <c r="D13" i="21"/>
  <c r="H13" i="21" s="1"/>
  <c r="D79" i="21"/>
  <c r="H79" i="21" s="1"/>
  <c r="E40" i="21"/>
  <c r="H40" i="21" s="1"/>
  <c r="D72" i="21"/>
  <c r="H72" i="21" s="1"/>
  <c r="D85" i="21"/>
  <c r="H85" i="21" s="1"/>
  <c r="J16" i="16"/>
  <c r="D767" i="21" s="1"/>
  <c r="H767" i="21" s="1"/>
  <c r="E28" i="21"/>
  <c r="H28" i="21" s="1"/>
  <c r="H770" i="21"/>
  <c r="N40" i="5"/>
  <c r="H51" i="21"/>
  <c r="H67" i="21"/>
  <c r="H21" i="21"/>
  <c r="H37" i="21"/>
  <c r="H16" i="21"/>
  <c r="H14" i="21"/>
  <c r="H761" i="21"/>
  <c r="H55" i="21"/>
  <c r="H20" i="5"/>
  <c r="D17" i="21" s="1"/>
  <c r="H41" i="21"/>
  <c r="H11" i="21"/>
  <c r="H9" i="21"/>
  <c r="H40" i="5"/>
  <c r="H3" i="21"/>
  <c r="H6" i="21"/>
  <c r="H27" i="21"/>
  <c r="I20" i="5"/>
  <c r="D18" i="21" s="1"/>
  <c r="H33" i="21"/>
  <c r="H7" i="21"/>
  <c r="H35" i="21"/>
  <c r="H29" i="21"/>
  <c r="H31" i="21"/>
  <c r="J22" i="16"/>
  <c r="D776" i="21" s="1"/>
  <c r="H25" i="21"/>
  <c r="H49" i="21"/>
  <c r="J40" i="5"/>
  <c r="J14" i="16"/>
  <c r="L40" i="5"/>
  <c r="H47" i="21"/>
  <c r="H5" i="21"/>
  <c r="H10" i="21"/>
  <c r="H4" i="21"/>
  <c r="H30" i="21"/>
  <c r="H71" i="21"/>
  <c r="H8" i="21"/>
  <c r="H2" i="21"/>
  <c r="C96" i="20" l="1"/>
  <c r="D764" i="21"/>
  <c r="H764" i="21" s="1"/>
  <c r="L42" i="5"/>
  <c r="E70" i="21" s="1"/>
  <c r="H70" i="21" s="1"/>
  <c r="E63" i="21"/>
  <c r="H63" i="21" s="1"/>
  <c r="I29" i="5"/>
  <c r="E59" i="21"/>
  <c r="H59" i="21" s="1"/>
  <c r="K38" i="5"/>
  <c r="E61" i="21"/>
  <c r="H61" i="21" s="1"/>
  <c r="E65" i="21"/>
  <c r="H65" i="21" s="1"/>
  <c r="I39" i="5"/>
  <c r="I38" i="5"/>
  <c r="O38" i="5"/>
  <c r="I34" i="5"/>
  <c r="E32" i="21" s="1"/>
  <c r="H32" i="21" s="1"/>
  <c r="N16" i="12"/>
  <c r="H18" i="21"/>
  <c r="N14" i="12"/>
  <c r="H17" i="21"/>
  <c r="M34" i="5"/>
  <c r="M38" i="5"/>
  <c r="H776" i="21"/>
  <c r="O34" i="5"/>
  <c r="H42" i="5"/>
  <c r="M39" i="5"/>
  <c r="K29" i="5"/>
  <c r="E22" i="21" s="1"/>
  <c r="K34" i="5"/>
  <c r="M29" i="5"/>
  <c r="E24" i="21" s="1"/>
  <c r="K35" i="5"/>
  <c r="O39" i="5"/>
  <c r="O29" i="5"/>
  <c r="E26" i="21" s="1"/>
  <c r="K39" i="5"/>
  <c r="H760" i="21"/>
  <c r="C95" i="20" l="1"/>
  <c r="I40" i="5"/>
  <c r="E34" i="21"/>
  <c r="H34" i="21" s="1"/>
  <c r="E54" i="21"/>
  <c r="H54" i="21" s="1"/>
  <c r="E36" i="21"/>
  <c r="H36" i="21" s="1"/>
  <c r="E60" i="21"/>
  <c r="H60" i="21" s="1"/>
  <c r="E52" i="21"/>
  <c r="H52" i="21" s="1"/>
  <c r="E56" i="21"/>
  <c r="H56" i="21" s="1"/>
  <c r="E69" i="21"/>
  <c r="H69" i="21" s="1"/>
  <c r="E48" i="21"/>
  <c r="H48" i="21" s="1"/>
  <c r="E50" i="21"/>
  <c r="H50" i="21" s="1"/>
  <c r="E58" i="21"/>
  <c r="H58" i="21" s="1"/>
  <c r="E38" i="21"/>
  <c r="H38" i="21" s="1"/>
  <c r="E44" i="21"/>
  <c r="H44" i="21" s="1"/>
  <c r="E46" i="21"/>
  <c r="H46" i="21" s="1"/>
  <c r="E20" i="21"/>
  <c r="H20" i="21" s="1"/>
  <c r="O40" i="5"/>
  <c r="H26" i="21"/>
  <c r="M40" i="5"/>
  <c r="H24" i="21"/>
  <c r="K40" i="5"/>
  <c r="H22" i="21"/>
  <c r="C94" i="20" l="1"/>
  <c r="E62" i="21"/>
  <c r="H62" i="21" s="1"/>
  <c r="E66" i="21"/>
  <c r="H66" i="21" s="1"/>
  <c r="E64" i="21"/>
  <c r="H64" i="21" s="1"/>
  <c r="F19" i="14"/>
  <c r="C93" i="20" l="1"/>
  <c r="C92" i="20" l="1"/>
  <c r="C91" i="20" l="1"/>
  <c r="C90" i="20" l="1"/>
  <c r="C89" i="20" l="1"/>
  <c r="C88" i="20" l="1"/>
  <c r="C86" i="20" l="1"/>
  <c r="C87" i="20"/>
  <c r="Q35" i="14" s="1"/>
  <c r="J28" i="13" l="1"/>
  <c r="L29" i="13"/>
  <c r="E96" i="21" s="1"/>
  <c r="H96" i="21" s="1"/>
  <c r="L28" i="13"/>
  <c r="J29" i="13"/>
  <c r="E95" i="21" s="1"/>
  <c r="H95" i="21" s="1"/>
  <c r="U27" i="14"/>
  <c r="L27" i="14"/>
  <c r="I27" i="14"/>
  <c r="R27" i="14"/>
  <c r="T27" i="14"/>
  <c r="O27" i="14"/>
  <c r="Q27" i="14"/>
  <c r="H27" i="14"/>
  <c r="J27" i="14"/>
  <c r="M27" i="14"/>
  <c r="P27" i="14"/>
  <c r="K27" i="14"/>
  <c r="W27" i="14"/>
  <c r="S27" i="14"/>
  <c r="K29" i="14"/>
  <c r="M29" i="14"/>
  <c r="T29" i="14"/>
  <c r="P29" i="14"/>
  <c r="J29" i="14"/>
  <c r="L29" i="14"/>
  <c r="S29" i="14"/>
  <c r="R29" i="14"/>
  <c r="I29" i="14"/>
  <c r="U29" i="14"/>
  <c r="W29" i="14"/>
  <c r="H29" i="14"/>
  <c r="O29" i="14"/>
  <c r="Q29" i="14"/>
  <c r="K35" i="14"/>
  <c r="J35" i="14"/>
  <c r="H35" i="14"/>
  <c r="I35" i="14"/>
  <c r="M35" i="14"/>
  <c r="P35" i="14"/>
  <c r="R35" i="14"/>
  <c r="W35" i="14"/>
  <c r="O35" i="14"/>
  <c r="U35" i="14"/>
  <c r="J35" i="13"/>
  <c r="T35" i="14"/>
  <c r="S35" i="14"/>
  <c r="L35" i="13"/>
  <c r="L35" i="14"/>
  <c r="J78" i="14"/>
  <c r="R78" i="14"/>
  <c r="T78" i="14"/>
  <c r="P44" i="15"/>
  <c r="O21" i="13"/>
  <c r="D215" i="21" s="1"/>
  <c r="H215" i="21" s="1"/>
  <c r="L18" i="13"/>
  <c r="D202" i="21" s="1"/>
  <c r="H202" i="21" s="1"/>
  <c r="H22" i="16"/>
  <c r="H16" i="16"/>
  <c r="J18" i="13"/>
  <c r="D200" i="21" s="1"/>
  <c r="H200" i="21" s="1"/>
  <c r="H22" i="13"/>
  <c r="D216" i="21" s="1"/>
  <c r="H216" i="21" s="1"/>
  <c r="T17" i="14"/>
  <c r="D237" i="21" s="1"/>
  <c r="H237" i="21" s="1"/>
  <c r="S17" i="14"/>
  <c r="D236" i="21" s="1"/>
  <c r="H236" i="21" s="1"/>
  <c r="D230" i="21"/>
  <c r="H230" i="21" s="1"/>
  <c r="D229" i="21"/>
  <c r="H229" i="21" s="1"/>
  <c r="H24" i="15"/>
  <c r="E727" i="21" s="1"/>
  <c r="H727" i="21" s="1"/>
  <c r="H48" i="16"/>
  <c r="F809" i="21" s="1"/>
  <c r="H809" i="21" s="1"/>
  <c r="J52" i="16"/>
  <c r="H50" i="16"/>
  <c r="H46" i="16"/>
  <c r="J35" i="16"/>
  <c r="H34" i="16"/>
  <c r="E784" i="21" s="1"/>
  <c r="H784" i="21" s="1"/>
  <c r="H13" i="15"/>
  <c r="J34" i="15"/>
  <c r="F738" i="21" s="1"/>
  <c r="H738" i="21" s="1"/>
  <c r="J13" i="15"/>
  <c r="D720" i="21" s="1"/>
  <c r="H720" i="21" s="1"/>
  <c r="W78" i="14"/>
  <c r="I78" i="14"/>
  <c r="U78" i="14"/>
  <c r="O43" i="15"/>
  <c r="H18" i="16"/>
  <c r="K18" i="13"/>
  <c r="D201" i="21" s="1"/>
  <c r="H201" i="21" s="1"/>
  <c r="D771" i="21"/>
  <c r="H771" i="21" s="1"/>
  <c r="N19" i="13"/>
  <c r="D207" i="21" s="1"/>
  <c r="H207" i="21" s="1"/>
  <c r="N18" i="13"/>
  <c r="D204" i="21" s="1"/>
  <c r="H204" i="21" s="1"/>
  <c r="H19" i="13"/>
  <c r="D206" i="21" s="1"/>
  <c r="H206" i="21" s="1"/>
  <c r="P17" i="14"/>
  <c r="D233" i="21" s="1"/>
  <c r="H233" i="21" s="1"/>
  <c r="D227" i="21"/>
  <c r="H227" i="21" s="1"/>
  <c r="D226" i="21"/>
  <c r="H226" i="21" s="1"/>
  <c r="D225" i="21"/>
  <c r="H225" i="21" s="1"/>
  <c r="H22" i="15"/>
  <c r="E726" i="21" s="1"/>
  <c r="H726" i="21" s="1"/>
  <c r="H37" i="16"/>
  <c r="E793" i="21" s="1"/>
  <c r="H793" i="21" s="1"/>
  <c r="J51" i="16"/>
  <c r="H49" i="16"/>
  <c r="F812" i="21" s="1"/>
  <c r="H812" i="21" s="1"/>
  <c r="J39" i="16"/>
  <c r="H32" i="16"/>
  <c r="I33" i="15"/>
  <c r="F733" i="21" s="1"/>
  <c r="H733" i="21" s="1"/>
  <c r="K36" i="15"/>
  <c r="F747" i="21" s="1"/>
  <c r="H747" i="21" s="1"/>
  <c r="I35" i="15"/>
  <c r="F741" i="21" s="1"/>
  <c r="H741" i="21" s="1"/>
  <c r="K38" i="15"/>
  <c r="F755" i="21" s="1"/>
  <c r="H755" i="21" s="1"/>
  <c r="K33" i="15"/>
  <c r="F735" i="21" s="1"/>
  <c r="H735" i="21" s="1"/>
  <c r="I15" i="15"/>
  <c r="D723" i="21" s="1"/>
  <c r="H723" i="21" s="1"/>
  <c r="I36" i="15"/>
  <c r="F745" i="21" s="1"/>
  <c r="H745" i="21" s="1"/>
  <c r="H35" i="15"/>
  <c r="F740" i="21" s="1"/>
  <c r="H740" i="21" s="1"/>
  <c r="S78" i="14"/>
  <c r="Q78" i="14"/>
  <c r="P78" i="14"/>
  <c r="L78" i="14"/>
  <c r="P43" i="15"/>
  <c r="N21" i="13"/>
  <c r="D214" i="21" s="1"/>
  <c r="H214" i="21" s="1"/>
  <c r="O18" i="13"/>
  <c r="D205" i="21" s="1"/>
  <c r="H205" i="21" s="1"/>
  <c r="N22" i="13"/>
  <c r="D217" i="21" s="1"/>
  <c r="H217" i="21" s="1"/>
  <c r="H21" i="13"/>
  <c r="D208" i="21" s="1"/>
  <c r="H208" i="21" s="1"/>
  <c r="I21" i="13"/>
  <c r="D209" i="21" s="1"/>
  <c r="H209" i="21" s="1"/>
  <c r="H18" i="13"/>
  <c r="D198" i="21" s="1"/>
  <c r="H198" i="21" s="1"/>
  <c r="D228" i="21"/>
  <c r="H228" i="21" s="1"/>
  <c r="O17" i="14"/>
  <c r="D232" i="21" s="1"/>
  <c r="H232" i="21" s="1"/>
  <c r="U17" i="14"/>
  <c r="D238" i="21" s="1"/>
  <c r="H238" i="21" s="1"/>
  <c r="J27" i="13"/>
  <c r="H33" i="16"/>
  <c r="E781" i="21" s="1"/>
  <c r="H781" i="21" s="1"/>
  <c r="J55" i="16"/>
  <c r="F827" i="21" s="1"/>
  <c r="H827" i="21" s="1"/>
  <c r="J49" i="16"/>
  <c r="H47" i="16"/>
  <c r="H35" i="16"/>
  <c r="E787" i="21" s="1"/>
  <c r="H787" i="21" s="1"/>
  <c r="H36" i="16"/>
  <c r="E790" i="21" s="1"/>
  <c r="H790" i="21" s="1"/>
  <c r="H36" i="15"/>
  <c r="F744" i="21" s="1"/>
  <c r="H744" i="21" s="1"/>
  <c r="J36" i="16"/>
  <c r="I13" i="15"/>
  <c r="D719" i="21" s="1"/>
  <c r="H719" i="21" s="1"/>
  <c r="J35" i="15"/>
  <c r="F742" i="21" s="1"/>
  <c r="H742" i="21" s="1"/>
  <c r="J33" i="15"/>
  <c r="I34" i="15"/>
  <c r="F737" i="21" s="1"/>
  <c r="H737" i="21" s="1"/>
  <c r="I32" i="15"/>
  <c r="H33" i="15"/>
  <c r="J38" i="15"/>
  <c r="F754" i="21" s="1"/>
  <c r="H754" i="21" s="1"/>
  <c r="O78" i="14"/>
  <c r="K78" i="14"/>
  <c r="H78" i="14"/>
  <c r="M78" i="14"/>
  <c r="O44" i="15"/>
  <c r="J21" i="13"/>
  <c r="D210" i="21" s="1"/>
  <c r="H210" i="21" s="1"/>
  <c r="K21" i="13"/>
  <c r="D211" i="21" s="1"/>
  <c r="H211" i="21" s="1"/>
  <c r="I18" i="13"/>
  <c r="D199" i="21" s="1"/>
  <c r="H199" i="21" s="1"/>
  <c r="M18" i="13"/>
  <c r="D203" i="21" s="1"/>
  <c r="H203" i="21" s="1"/>
  <c r="M21" i="13"/>
  <c r="D213" i="21" s="1"/>
  <c r="H213" i="21" s="1"/>
  <c r="L21" i="13"/>
  <c r="D212" i="21" s="1"/>
  <c r="H212" i="21" s="1"/>
  <c r="W17" i="14"/>
  <c r="D240" i="21" s="1"/>
  <c r="H240" i="21" s="1"/>
  <c r="J58" i="13"/>
  <c r="R17" i="14"/>
  <c r="D235" i="21" s="1"/>
  <c r="H235" i="21" s="1"/>
  <c r="Q17" i="14"/>
  <c r="D234" i="21" s="1"/>
  <c r="H234" i="21" s="1"/>
  <c r="L27" i="13"/>
  <c r="J48" i="16"/>
  <c r="J53" i="16"/>
  <c r="H53" i="16"/>
  <c r="F821" i="21" s="1"/>
  <c r="H821" i="21" s="1"/>
  <c r="J46" i="16"/>
  <c r="H38" i="15"/>
  <c r="F752" i="21" s="1"/>
  <c r="H752" i="21" s="1"/>
  <c r="J34" i="16"/>
  <c r="I38" i="15"/>
  <c r="F753" i="21" s="1"/>
  <c r="H753" i="21" s="1"/>
  <c r="J15" i="15"/>
  <c r="D724" i="21" s="1"/>
  <c r="H724" i="21" s="1"/>
  <c r="J37" i="16"/>
  <c r="H15" i="15"/>
  <c r="J33" i="16"/>
  <c r="J36" i="15"/>
  <c r="F746" i="21" s="1"/>
  <c r="H746" i="21" s="1"/>
  <c r="K34" i="15"/>
  <c r="F739" i="21" s="1"/>
  <c r="H739" i="21" s="1"/>
  <c r="K32" i="15"/>
  <c r="J32" i="16"/>
  <c r="K35" i="15"/>
  <c r="F743" i="21" s="1"/>
  <c r="H743" i="21" s="1"/>
  <c r="H34" i="15"/>
  <c r="F736" i="21" s="1"/>
  <c r="H736" i="21" s="1"/>
  <c r="Q19" i="14"/>
  <c r="D251" i="21" s="1"/>
  <c r="H251" i="21" s="1"/>
  <c r="W19" i="14"/>
  <c r="D257" i="21" s="1"/>
  <c r="H257" i="21" s="1"/>
  <c r="L19" i="14"/>
  <c r="D246" i="21" s="1"/>
  <c r="H246" i="21" s="1"/>
  <c r="S19" i="14"/>
  <c r="D253" i="21" s="1"/>
  <c r="H253" i="21" s="1"/>
  <c r="T19" i="14"/>
  <c r="D254" i="21" s="1"/>
  <c r="H254" i="21" s="1"/>
  <c r="U19" i="14"/>
  <c r="D255" i="21" s="1"/>
  <c r="H255" i="21" s="1"/>
  <c r="K19" i="14"/>
  <c r="D245" i="21" s="1"/>
  <c r="H245" i="21" s="1"/>
  <c r="R19" i="14"/>
  <c r="D252" i="21" s="1"/>
  <c r="H252" i="21" s="1"/>
  <c r="O19" i="14"/>
  <c r="M19" i="14"/>
  <c r="D247" i="21" s="1"/>
  <c r="H247" i="21" s="1"/>
  <c r="P19" i="14"/>
  <c r="D250" i="21" s="1"/>
  <c r="H250" i="21" s="1"/>
  <c r="J19" i="14"/>
  <c r="D244" i="21" s="1"/>
  <c r="H244" i="21" s="1"/>
  <c r="I19" i="14"/>
  <c r="D243" i="21" s="1"/>
  <c r="H243" i="21" s="1"/>
  <c r="H19" i="14"/>
  <c r="D242" i="21" s="1"/>
  <c r="H242" i="21" s="1"/>
  <c r="L30" i="13"/>
  <c r="E100" i="21" s="1"/>
  <c r="H100" i="21" s="1"/>
  <c r="U21" i="14"/>
  <c r="P21" i="14"/>
  <c r="M21" i="14"/>
  <c r="H21" i="14"/>
  <c r="J30" i="13"/>
  <c r="E99" i="21" s="1"/>
  <c r="H99" i="21" s="1"/>
  <c r="L21" i="14"/>
  <c r="R21" i="14"/>
  <c r="J21" i="14"/>
  <c r="K21" i="14"/>
  <c r="W21" i="14"/>
  <c r="T21" i="14"/>
  <c r="O21" i="14"/>
  <c r="S21" i="14"/>
  <c r="I21" i="14"/>
  <c r="Q21" i="14"/>
  <c r="L31" i="13"/>
  <c r="E104" i="21" s="1"/>
  <c r="H104" i="21" s="1"/>
  <c r="U23" i="14"/>
  <c r="M23" i="14"/>
  <c r="S23" i="14"/>
  <c r="W23" i="14"/>
  <c r="K23" i="14"/>
  <c r="O23" i="14"/>
  <c r="P23" i="14"/>
  <c r="H23" i="14"/>
  <c r="T23" i="14"/>
  <c r="L23" i="14"/>
  <c r="J31" i="13"/>
  <c r="E103" i="21" s="1"/>
  <c r="H103" i="21" s="1"/>
  <c r="I23" i="14"/>
  <c r="Q23" i="14"/>
  <c r="R23" i="14"/>
  <c r="J23" i="14"/>
  <c r="J25" i="14"/>
  <c r="T25" i="14"/>
  <c r="R25" i="14"/>
  <c r="U25" i="14"/>
  <c r="W25" i="14"/>
  <c r="L32" i="13"/>
  <c r="E108" i="21" s="1"/>
  <c r="H108" i="21" s="1"/>
  <c r="J32" i="13"/>
  <c r="E107" i="21" s="1"/>
  <c r="H107" i="21" s="1"/>
  <c r="Q25" i="14"/>
  <c r="P25" i="14"/>
  <c r="H25" i="14"/>
  <c r="M25" i="14"/>
  <c r="I25" i="14"/>
  <c r="K25" i="14"/>
  <c r="L25" i="14"/>
  <c r="O25" i="14"/>
  <c r="S25" i="14"/>
  <c r="J33" i="13"/>
  <c r="E111" i="21" s="1"/>
  <c r="H111" i="21" s="1"/>
  <c r="P31" i="14"/>
  <c r="D352" i="21" s="1"/>
  <c r="H31" i="14"/>
  <c r="T31" i="14"/>
  <c r="D356" i="21" s="1"/>
  <c r="I31" i="14"/>
  <c r="D345" i="21" s="1"/>
  <c r="Q31" i="14"/>
  <c r="D353" i="21" s="1"/>
  <c r="L31" i="14"/>
  <c r="D348" i="21" s="1"/>
  <c r="U31" i="14"/>
  <c r="D357" i="21" s="1"/>
  <c r="M31" i="14"/>
  <c r="D349" i="21" s="1"/>
  <c r="J31" i="14"/>
  <c r="D346" i="21" s="1"/>
  <c r="W31" i="14"/>
  <c r="D359" i="21" s="1"/>
  <c r="H359" i="21" s="1"/>
  <c r="O31" i="14"/>
  <c r="L33" i="13"/>
  <c r="E112" i="21" s="1"/>
  <c r="H112" i="21" s="1"/>
  <c r="K31" i="14"/>
  <c r="D347" i="21" s="1"/>
  <c r="R31" i="14"/>
  <c r="D354" i="21" s="1"/>
  <c r="S31" i="14"/>
  <c r="D355" i="21" s="1"/>
  <c r="R33" i="14"/>
  <c r="J33" i="14"/>
  <c r="W33" i="14"/>
  <c r="Q33" i="14"/>
  <c r="O33" i="14"/>
  <c r="I33" i="14"/>
  <c r="S33" i="14"/>
  <c r="D372" i="21" s="1"/>
  <c r="K33" i="14"/>
  <c r="J34" i="13"/>
  <c r="E115" i="21" s="1"/>
  <c r="H115" i="21" s="1"/>
  <c r="T33" i="14"/>
  <c r="P33" i="14"/>
  <c r="D369" i="21" s="1"/>
  <c r="L34" i="13"/>
  <c r="E116" i="21" s="1"/>
  <c r="H116" i="21" s="1"/>
  <c r="M33" i="14"/>
  <c r="U33" i="14"/>
  <c r="H33" i="14"/>
  <c r="L33" i="14"/>
  <c r="J36" i="13"/>
  <c r="L36" i="13"/>
  <c r="W37" i="14"/>
  <c r="P37" i="14"/>
  <c r="S37" i="14"/>
  <c r="R37" i="14"/>
  <c r="K37" i="14"/>
  <c r="O37" i="14"/>
  <c r="Q37" i="14"/>
  <c r="M37" i="14"/>
  <c r="J37" i="14"/>
  <c r="L37" i="14"/>
  <c r="I37" i="14"/>
  <c r="T37" i="14"/>
  <c r="U37" i="14"/>
  <c r="H37" i="14"/>
  <c r="E120" i="21"/>
  <c r="H35" i="13"/>
  <c r="H33" i="13"/>
  <c r="H34" i="13"/>
  <c r="H37" i="13"/>
  <c r="H31" i="13"/>
  <c r="H27" i="13"/>
  <c r="H28" i="13"/>
  <c r="H30" i="13"/>
  <c r="H36" i="13"/>
  <c r="H29" i="13"/>
  <c r="H32" i="13"/>
  <c r="N29" i="14" l="1"/>
  <c r="N27" i="14"/>
  <c r="V29" i="14"/>
  <c r="X29" i="14" s="1"/>
  <c r="V27" i="14"/>
  <c r="X27" i="14" s="1"/>
  <c r="N28" i="13"/>
  <c r="D249" i="21"/>
  <c r="H249" i="21" s="1"/>
  <c r="E106" i="21"/>
  <c r="H106" i="21" s="1"/>
  <c r="E102" i="21"/>
  <c r="H102" i="21" s="1"/>
  <c r="E98" i="21"/>
  <c r="H98" i="21" s="1"/>
  <c r="E94" i="21"/>
  <c r="H94" i="21" s="1"/>
  <c r="E114" i="21"/>
  <c r="H114" i="21" s="1"/>
  <c r="E110" i="21"/>
  <c r="H110" i="21" s="1"/>
  <c r="D376" i="21"/>
  <c r="D332" i="21"/>
  <c r="H332" i="21" s="1"/>
  <c r="D337" i="21"/>
  <c r="H337" i="21" s="1"/>
  <c r="D320" i="21"/>
  <c r="H320" i="21" s="1"/>
  <c r="D314" i="21"/>
  <c r="H314" i="21" s="1"/>
  <c r="D315" i="21"/>
  <c r="H315" i="21" s="1"/>
  <c r="D294" i="21"/>
  <c r="H294" i="21" s="1"/>
  <c r="D308" i="21"/>
  <c r="H308" i="21" s="1"/>
  <c r="D297" i="21"/>
  <c r="H297" i="21" s="1"/>
  <c r="D301" i="21"/>
  <c r="H301" i="21" s="1"/>
  <c r="D277" i="21"/>
  <c r="H277" i="21" s="1"/>
  <c r="D288" i="21"/>
  <c r="H288" i="21" s="1"/>
  <c r="D285" i="21"/>
  <c r="H285" i="21" s="1"/>
  <c r="D269" i="21"/>
  <c r="H269" i="21" s="1"/>
  <c r="D262" i="21"/>
  <c r="H262" i="21" s="1"/>
  <c r="D261" i="21"/>
  <c r="H261" i="21" s="1"/>
  <c r="D264" i="21"/>
  <c r="H264" i="21" s="1"/>
  <c r="D374" i="21"/>
  <c r="D373" i="21"/>
  <c r="D362" i="21"/>
  <c r="D363" i="21"/>
  <c r="D331" i="21"/>
  <c r="H331" i="21" s="1"/>
  <c r="D339" i="21"/>
  <c r="H339" i="21" s="1"/>
  <c r="D319" i="21"/>
  <c r="H319" i="21" s="1"/>
  <c r="D322" i="21"/>
  <c r="H322" i="21" s="1"/>
  <c r="D313" i="21"/>
  <c r="H313" i="21" s="1"/>
  <c r="D323" i="21"/>
  <c r="H323" i="21" s="1"/>
  <c r="D304" i="21"/>
  <c r="H304" i="21" s="1"/>
  <c r="D296" i="21"/>
  <c r="H296" i="21" s="1"/>
  <c r="D306" i="21"/>
  <c r="H306" i="21" s="1"/>
  <c r="D278" i="21"/>
  <c r="H278" i="21" s="1"/>
  <c r="D286" i="21"/>
  <c r="H286" i="21" s="1"/>
  <c r="D287" i="21"/>
  <c r="H287" i="21" s="1"/>
  <c r="D267" i="21"/>
  <c r="H267" i="21" s="1"/>
  <c r="D270" i="21"/>
  <c r="H270" i="21" s="1"/>
  <c r="D366" i="21"/>
  <c r="D371" i="21"/>
  <c r="D330" i="21"/>
  <c r="H330" i="21" s="1"/>
  <c r="D335" i="21"/>
  <c r="H335" i="21" s="1"/>
  <c r="D342" i="21"/>
  <c r="H342" i="21" s="1"/>
  <c r="D329" i="21"/>
  <c r="H329" i="21" s="1"/>
  <c r="D311" i="21"/>
  <c r="H311" i="21" s="1"/>
  <c r="D325" i="21"/>
  <c r="H325" i="21" s="1"/>
  <c r="D295" i="21"/>
  <c r="H295" i="21" s="1"/>
  <c r="D284" i="21"/>
  <c r="H284" i="21" s="1"/>
  <c r="D279" i="21"/>
  <c r="H279" i="21" s="1"/>
  <c r="D280" i="21"/>
  <c r="H280" i="21" s="1"/>
  <c r="D274" i="21"/>
  <c r="H274" i="21" s="1"/>
  <c r="D272" i="21"/>
  <c r="H272" i="21" s="1"/>
  <c r="D271" i="21"/>
  <c r="H271" i="21" s="1"/>
  <c r="D365" i="21"/>
  <c r="D364" i="21"/>
  <c r="D370" i="21"/>
  <c r="D338" i="21"/>
  <c r="H338" i="21" s="1"/>
  <c r="D328" i="21"/>
  <c r="H328" i="21" s="1"/>
  <c r="D336" i="21"/>
  <c r="H336" i="21" s="1"/>
  <c r="D340" i="21"/>
  <c r="H340" i="21" s="1"/>
  <c r="D312" i="21"/>
  <c r="H312" i="21" s="1"/>
  <c r="D318" i="21"/>
  <c r="H318" i="21" s="1"/>
  <c r="D321" i="21"/>
  <c r="H321" i="21" s="1"/>
  <c r="D302" i="21"/>
  <c r="H302" i="21" s="1"/>
  <c r="D305" i="21"/>
  <c r="H305" i="21" s="1"/>
  <c r="D303" i="21"/>
  <c r="H303" i="21" s="1"/>
  <c r="D298" i="21"/>
  <c r="H298" i="21" s="1"/>
  <c r="D281" i="21"/>
  <c r="H281" i="21" s="1"/>
  <c r="D289" i="21"/>
  <c r="H289" i="21" s="1"/>
  <c r="D291" i="21"/>
  <c r="H291" i="21" s="1"/>
  <c r="D268" i="21"/>
  <c r="H268" i="21" s="1"/>
  <c r="D260" i="21"/>
  <c r="H260" i="21" s="1"/>
  <c r="D263" i="21"/>
  <c r="H263" i="21" s="1"/>
  <c r="N29" i="13"/>
  <c r="E97" i="21" s="1"/>
  <c r="H97" i="21" s="1"/>
  <c r="V35" i="14"/>
  <c r="N35" i="14"/>
  <c r="N34" i="13"/>
  <c r="E117" i="21" s="1"/>
  <c r="H117" i="21" s="1"/>
  <c r="N33" i="13"/>
  <c r="E113" i="21" s="1"/>
  <c r="H113" i="21" s="1"/>
  <c r="N32" i="13"/>
  <c r="E109" i="21" s="1"/>
  <c r="H109" i="21" s="1"/>
  <c r="N30" i="13"/>
  <c r="E101" i="21" s="1"/>
  <c r="H101" i="21" s="1"/>
  <c r="N27" i="13"/>
  <c r="N35" i="13"/>
  <c r="E121" i="21" s="1"/>
  <c r="N31" i="13"/>
  <c r="E105" i="21" s="1"/>
  <c r="H105" i="21" s="1"/>
  <c r="D351" i="21"/>
  <c r="H351" i="21" s="1"/>
  <c r="V31" i="14"/>
  <c r="N19" i="14"/>
  <c r="D248" i="21" s="1"/>
  <c r="H248" i="21" s="1"/>
  <c r="D276" i="21"/>
  <c r="H276" i="21" s="1"/>
  <c r="E780" i="21"/>
  <c r="H780" i="21" s="1"/>
  <c r="J38" i="16"/>
  <c r="I32" i="16"/>
  <c r="E783" i="21"/>
  <c r="H783" i="21" s="1"/>
  <c r="I33" i="16"/>
  <c r="E782" i="21" s="1"/>
  <c r="H782" i="21" s="1"/>
  <c r="F734" i="21"/>
  <c r="H734" i="21" s="1"/>
  <c r="J32" i="15"/>
  <c r="F814" i="21"/>
  <c r="H814" i="21" s="1"/>
  <c r="I49" i="16"/>
  <c r="F813" i="21" s="1"/>
  <c r="H813" i="21" s="1"/>
  <c r="D259" i="21"/>
  <c r="H259" i="21" s="1"/>
  <c r="N17" i="14"/>
  <c r="D231" i="21" s="1"/>
  <c r="H231" i="21" s="1"/>
  <c r="D718" i="21"/>
  <c r="H718" i="21" s="1"/>
  <c r="K13" i="15"/>
  <c r="D721" i="21" s="1"/>
  <c r="H721" i="21" s="1"/>
  <c r="F804" i="21"/>
  <c r="H804" i="21" s="1"/>
  <c r="H54" i="16"/>
  <c r="F824" i="21" s="1"/>
  <c r="H824" i="21" s="1"/>
  <c r="D765" i="21"/>
  <c r="H765" i="21" s="1"/>
  <c r="H14" i="16"/>
  <c r="I16" i="16"/>
  <c r="D766" i="21" s="1"/>
  <c r="H766" i="21" s="1"/>
  <c r="D344" i="21"/>
  <c r="N31" i="14"/>
  <c r="D350" i="21" s="1"/>
  <c r="V25" i="14"/>
  <c r="D334" i="21"/>
  <c r="H334" i="21" s="1"/>
  <c r="D317" i="21"/>
  <c r="H317" i="21" s="1"/>
  <c r="V23" i="14"/>
  <c r="D283" i="21"/>
  <c r="H283" i="21" s="1"/>
  <c r="V19" i="14"/>
  <c r="D256" i="21" s="1"/>
  <c r="H256" i="21" s="1"/>
  <c r="F731" i="21"/>
  <c r="H731" i="21" s="1"/>
  <c r="K37" i="15"/>
  <c r="D722" i="21"/>
  <c r="H722" i="21" s="1"/>
  <c r="K15" i="15"/>
  <c r="D725" i="21" s="1"/>
  <c r="H725" i="21" s="1"/>
  <c r="E786" i="21"/>
  <c r="H786" i="21" s="1"/>
  <c r="I34" i="16"/>
  <c r="E785" i="21" s="1"/>
  <c r="H785" i="21" s="1"/>
  <c r="F823" i="21"/>
  <c r="H823" i="21" s="1"/>
  <c r="I53" i="16"/>
  <c r="F822" i="21" s="1"/>
  <c r="H822" i="21" s="1"/>
  <c r="N78" i="14"/>
  <c r="F732" i="21"/>
  <c r="H732" i="21" s="1"/>
  <c r="H32" i="15"/>
  <c r="D266" i="21"/>
  <c r="H266" i="21" s="1"/>
  <c r="V17" i="14"/>
  <c r="D239" i="21" s="1"/>
  <c r="H239" i="21" s="1"/>
  <c r="F818" i="21"/>
  <c r="H818" i="21" s="1"/>
  <c r="I51" i="16"/>
  <c r="F817" i="21" s="1"/>
  <c r="H817" i="21" s="1"/>
  <c r="D768" i="21"/>
  <c r="H768" i="21" s="1"/>
  <c r="I18" i="16"/>
  <c r="D769" i="21" s="1"/>
  <c r="H769" i="21" s="1"/>
  <c r="F815" i="21"/>
  <c r="H815" i="21" s="1"/>
  <c r="J50" i="16"/>
  <c r="F816" i="21" s="1"/>
  <c r="H816" i="21" s="1"/>
  <c r="D774" i="21"/>
  <c r="H774" i="21" s="1"/>
  <c r="I22" i="16"/>
  <c r="D775" i="21" s="1"/>
  <c r="H775" i="21" s="1"/>
  <c r="D327" i="21"/>
  <c r="H327" i="21" s="1"/>
  <c r="N25" i="14"/>
  <c r="E795" i="21"/>
  <c r="H795" i="21" s="1"/>
  <c r="I37" i="16"/>
  <c r="E794" i="21" s="1"/>
  <c r="F811" i="21"/>
  <c r="H811" i="21" s="1"/>
  <c r="I48" i="16"/>
  <c r="F810" i="21" s="1"/>
  <c r="H810" i="21" s="1"/>
  <c r="F729" i="21"/>
  <c r="H729" i="21" s="1"/>
  <c r="I37" i="15"/>
  <c r="E778" i="21"/>
  <c r="H778" i="21" s="1"/>
  <c r="H38" i="16"/>
  <c r="E789" i="21"/>
  <c r="H789" i="21" s="1"/>
  <c r="I35" i="16"/>
  <c r="E788" i="21" s="1"/>
  <c r="H788" i="21" s="1"/>
  <c r="F820" i="21"/>
  <c r="H820" i="21" s="1"/>
  <c r="I52" i="16"/>
  <c r="F819" i="21" s="1"/>
  <c r="H819" i="21" s="1"/>
  <c r="D361" i="21"/>
  <c r="N33" i="14"/>
  <c r="D368" i="21"/>
  <c r="V33" i="14"/>
  <c r="N23" i="14"/>
  <c r="D316" i="21" s="1"/>
  <c r="H316" i="21" s="1"/>
  <c r="D310" i="21"/>
  <c r="H310" i="21" s="1"/>
  <c r="D300" i="21"/>
  <c r="H300" i="21" s="1"/>
  <c r="V21" i="14"/>
  <c r="N21" i="14"/>
  <c r="D299" i="21" s="1"/>
  <c r="H299" i="21" s="1"/>
  <c r="D293" i="21"/>
  <c r="H293" i="21" s="1"/>
  <c r="F806" i="21"/>
  <c r="H806" i="21" s="1"/>
  <c r="I46" i="16"/>
  <c r="V78" i="14"/>
  <c r="E792" i="21"/>
  <c r="H792" i="21" s="1"/>
  <c r="I36" i="16"/>
  <c r="E791" i="21" s="1"/>
  <c r="H791" i="21" s="1"/>
  <c r="F807" i="21"/>
  <c r="H807" i="21" s="1"/>
  <c r="J47" i="16"/>
  <c r="F808" i="21" s="1"/>
  <c r="H808" i="21" s="1"/>
  <c r="I39" i="16"/>
  <c r="E799" i="21" s="1"/>
  <c r="H799" i="21" s="1"/>
  <c r="E800" i="21"/>
  <c r="H800" i="21" s="1"/>
  <c r="D773" i="21"/>
  <c r="H773" i="21" s="1"/>
  <c r="I20" i="16"/>
  <c r="D772" i="21" s="1"/>
  <c r="H772" i="21" s="1"/>
  <c r="L37" i="13"/>
  <c r="J37" i="13"/>
  <c r="R39" i="14"/>
  <c r="D388" i="21" s="1"/>
  <c r="U39" i="14"/>
  <c r="S39" i="14"/>
  <c r="T39" i="14"/>
  <c r="M39" i="14"/>
  <c r="D383" i="21" s="1"/>
  <c r="Q39" i="14"/>
  <c r="P39" i="14"/>
  <c r="I39" i="14"/>
  <c r="L39" i="14"/>
  <c r="K39" i="14"/>
  <c r="W39" i="14"/>
  <c r="H39" i="14"/>
  <c r="O39" i="14"/>
  <c r="D385" i="21" s="1"/>
  <c r="J39" i="14"/>
  <c r="D380" i="21" s="1"/>
  <c r="N37" i="14"/>
  <c r="V37" i="14"/>
  <c r="X35" i="14"/>
  <c r="N36" i="13"/>
  <c r="H38" i="13"/>
  <c r="D265" i="21" l="1"/>
  <c r="H265" i="21" s="1"/>
  <c r="D282" i="21"/>
  <c r="H282" i="21" s="1"/>
  <c r="D390" i="21"/>
  <c r="D333" i="21"/>
  <c r="H333" i="21" s="1"/>
  <c r="D389" i="21"/>
  <c r="D386" i="21"/>
  <c r="D382" i="21"/>
  <c r="D391" i="21"/>
  <c r="D379" i="21"/>
  <c r="D367" i="21"/>
  <c r="D381" i="21"/>
  <c r="D378" i="21"/>
  <c r="D393" i="21"/>
  <c r="D387" i="21"/>
  <c r="I39" i="15"/>
  <c r="F757" i="21" s="1"/>
  <c r="H757" i="21" s="1"/>
  <c r="F749" i="21"/>
  <c r="H749" i="21" s="1"/>
  <c r="X17" i="14"/>
  <c r="D241" i="21" s="1"/>
  <c r="H241" i="21" s="1"/>
  <c r="D273" i="21"/>
  <c r="H273" i="21" s="1"/>
  <c r="K39" i="15"/>
  <c r="F759" i="21" s="1"/>
  <c r="H759" i="21" s="1"/>
  <c r="F751" i="21"/>
  <c r="H751" i="21" s="1"/>
  <c r="D324" i="21"/>
  <c r="H324" i="21" s="1"/>
  <c r="X23" i="14"/>
  <c r="D326" i="21" s="1"/>
  <c r="H326" i="21" s="1"/>
  <c r="J54" i="16"/>
  <c r="J37" i="15"/>
  <c r="F730" i="21"/>
  <c r="H730" i="21" s="1"/>
  <c r="I38" i="16"/>
  <c r="E779" i="21"/>
  <c r="H779" i="21" s="1"/>
  <c r="I54" i="16"/>
  <c r="F825" i="21" s="1"/>
  <c r="H825" i="21" s="1"/>
  <c r="F805" i="21"/>
  <c r="H805" i="21" s="1"/>
  <c r="X21" i="14"/>
  <c r="D307" i="21"/>
  <c r="H307" i="21" s="1"/>
  <c r="D375" i="21"/>
  <c r="X33" i="14"/>
  <c r="H40" i="16"/>
  <c r="E801" i="21" s="1"/>
  <c r="E796" i="21"/>
  <c r="H37" i="15"/>
  <c r="F728" i="21"/>
  <c r="H728" i="21" s="1"/>
  <c r="D290" i="21"/>
  <c r="H290" i="21" s="1"/>
  <c r="X19" i="14"/>
  <c r="D258" i="21" s="1"/>
  <c r="H258" i="21" s="1"/>
  <c r="J40" i="16"/>
  <c r="E803" i="21" s="1"/>
  <c r="H803" i="21" s="1"/>
  <c r="E798" i="21"/>
  <c r="H798" i="21" s="1"/>
  <c r="D358" i="21"/>
  <c r="X31" i="14"/>
  <c r="D360" i="21" s="1"/>
  <c r="X78" i="14"/>
  <c r="D341" i="21"/>
  <c r="H341" i="21" s="1"/>
  <c r="X25" i="14"/>
  <c r="D343" i="21" s="1"/>
  <c r="H343" i="21" s="1"/>
  <c r="D762" i="21"/>
  <c r="H762" i="21" s="1"/>
  <c r="I14" i="16"/>
  <c r="D763" i="21" s="1"/>
  <c r="H763" i="21" s="1"/>
  <c r="H24" i="16"/>
  <c r="D777" i="21" s="1"/>
  <c r="H777" i="21" s="1"/>
  <c r="L38" i="13"/>
  <c r="J38" i="13"/>
  <c r="V39" i="14"/>
  <c r="D392" i="21" s="1"/>
  <c r="X37" i="14"/>
  <c r="N39" i="14"/>
  <c r="I41" i="14"/>
  <c r="T41" i="14"/>
  <c r="D407" i="21" s="1"/>
  <c r="Q41" i="14"/>
  <c r="W41" i="14"/>
  <c r="P41" i="14"/>
  <c r="D403" i="21" s="1"/>
  <c r="S41" i="14"/>
  <c r="R41" i="14"/>
  <c r="K41" i="14"/>
  <c r="O41" i="14"/>
  <c r="H41" i="14"/>
  <c r="D395" i="21" s="1"/>
  <c r="M41" i="14"/>
  <c r="J41" i="14"/>
  <c r="U41" i="14"/>
  <c r="D408" i="21" s="1"/>
  <c r="L41" i="14"/>
  <c r="N37" i="13"/>
  <c r="H39" i="13"/>
  <c r="D309" i="21" l="1"/>
  <c r="H309" i="21" s="1"/>
  <c r="D397" i="21"/>
  <c r="D398" i="21"/>
  <c r="D399" i="21"/>
  <c r="D292" i="21"/>
  <c r="H292" i="21" s="1"/>
  <c r="D400" i="21"/>
  <c r="D402" i="21"/>
  <c r="D384" i="21"/>
  <c r="D377" i="21"/>
  <c r="D275" i="21"/>
  <c r="H275" i="21" s="1"/>
  <c r="D406" i="21"/>
  <c r="D405" i="21"/>
  <c r="D410" i="21"/>
  <c r="D396" i="21"/>
  <c r="D404" i="21"/>
  <c r="I40" i="16"/>
  <c r="E802" i="21" s="1"/>
  <c r="E797" i="21"/>
  <c r="H39" i="15"/>
  <c r="F756" i="21" s="1"/>
  <c r="H756" i="21" s="1"/>
  <c r="F748" i="21"/>
  <c r="H748" i="21" s="1"/>
  <c r="J39" i="15"/>
  <c r="F758" i="21" s="1"/>
  <c r="H758" i="21" s="1"/>
  <c r="F750" i="21"/>
  <c r="H750" i="21" s="1"/>
  <c r="J56" i="16"/>
  <c r="F828" i="21" s="1"/>
  <c r="H828" i="21" s="1"/>
  <c r="F826" i="21"/>
  <c r="H826" i="21" s="1"/>
  <c r="X39" i="14"/>
  <c r="J39" i="13"/>
  <c r="L39" i="13"/>
  <c r="K43" i="14"/>
  <c r="W43" i="14"/>
  <c r="H43" i="14"/>
  <c r="D412" i="21" s="1"/>
  <c r="R43" i="14"/>
  <c r="U43" i="14"/>
  <c r="D425" i="21" s="1"/>
  <c r="J43" i="14"/>
  <c r="T43" i="14"/>
  <c r="D424" i="21" s="1"/>
  <c r="M43" i="14"/>
  <c r="D417" i="21" s="1"/>
  <c r="Q43" i="14"/>
  <c r="P43" i="14"/>
  <c r="I43" i="14"/>
  <c r="D413" i="21" s="1"/>
  <c r="L43" i="14"/>
  <c r="S43" i="14"/>
  <c r="O43" i="14"/>
  <c r="N41" i="14"/>
  <c r="V41" i="14"/>
  <c r="D409" i="21" s="1"/>
  <c r="N38" i="13"/>
  <c r="H40" i="13"/>
  <c r="D420" i="21" l="1"/>
  <c r="D414" i="21"/>
  <c r="D421" i="21"/>
  <c r="D394" i="21"/>
  <c r="D419" i="21"/>
  <c r="D422" i="21"/>
  <c r="D401" i="21"/>
  <c r="D416" i="21"/>
  <c r="D423" i="21"/>
  <c r="D415" i="21"/>
  <c r="D427" i="21"/>
  <c r="X41" i="14"/>
  <c r="L40" i="13"/>
  <c r="J40" i="13"/>
  <c r="N43" i="14"/>
  <c r="V43" i="14"/>
  <c r="D426" i="21" s="1"/>
  <c r="M45" i="14"/>
  <c r="D434" i="21" s="1"/>
  <c r="J45" i="14"/>
  <c r="D431" i="21" s="1"/>
  <c r="L45" i="14"/>
  <c r="I45" i="14"/>
  <c r="D430" i="21" s="1"/>
  <c r="T45" i="14"/>
  <c r="W45" i="14"/>
  <c r="P45" i="14"/>
  <c r="S45" i="14"/>
  <c r="U45" i="14"/>
  <c r="R45" i="14"/>
  <c r="K45" i="14"/>
  <c r="O45" i="14"/>
  <c r="D436" i="21" s="1"/>
  <c r="H45" i="14"/>
  <c r="Q45" i="14"/>
  <c r="D438" i="21" s="1"/>
  <c r="N39" i="13"/>
  <c r="H41" i="13"/>
  <c r="D418" i="21" l="1"/>
  <c r="D411" i="21"/>
  <c r="D433" i="21"/>
  <c r="D432" i="21"/>
  <c r="D444" i="21"/>
  <c r="D442" i="21"/>
  <c r="D437" i="21"/>
  <c r="D441" i="21"/>
  <c r="D439" i="21"/>
  <c r="D440" i="21"/>
  <c r="D429" i="21"/>
  <c r="X43" i="14"/>
  <c r="J41" i="13"/>
  <c r="L41" i="13"/>
  <c r="N45" i="14"/>
  <c r="V45" i="14"/>
  <c r="D443" i="21" s="1"/>
  <c r="P47" i="14"/>
  <c r="D454" i="21" s="1"/>
  <c r="I47" i="14"/>
  <c r="D447" i="21" s="1"/>
  <c r="L47" i="14"/>
  <c r="K47" i="14"/>
  <c r="W47" i="14"/>
  <c r="H47" i="14"/>
  <c r="R47" i="14"/>
  <c r="U47" i="14"/>
  <c r="J47" i="14"/>
  <c r="D448" i="21" s="1"/>
  <c r="T47" i="14"/>
  <c r="D458" i="21" s="1"/>
  <c r="M47" i="14"/>
  <c r="Q47" i="14"/>
  <c r="O47" i="14"/>
  <c r="S47" i="14"/>
  <c r="D457" i="21" s="1"/>
  <c r="N40" i="13"/>
  <c r="H42" i="13"/>
  <c r="D459" i="21" l="1"/>
  <c r="D449" i="21"/>
  <c r="D435" i="21"/>
  <c r="D428" i="21"/>
  <c r="D453" i="21"/>
  <c r="D455" i="21"/>
  <c r="D456" i="21"/>
  <c r="D450" i="21"/>
  <c r="D451" i="21"/>
  <c r="D446" i="21"/>
  <c r="D461" i="21"/>
  <c r="X45" i="14"/>
  <c r="N41" i="13"/>
  <c r="L42" i="13"/>
  <c r="J42" i="13"/>
  <c r="V47" i="14"/>
  <c r="D460" i="21" s="1"/>
  <c r="R49" i="14"/>
  <c r="K49" i="14"/>
  <c r="D466" i="21" s="1"/>
  <c r="O49" i="14"/>
  <c r="M49" i="14"/>
  <c r="J49" i="14"/>
  <c r="D465" i="21" s="1"/>
  <c r="L49" i="14"/>
  <c r="I49" i="14"/>
  <c r="T49" i="14"/>
  <c r="Q49" i="14"/>
  <c r="D472" i="21" s="1"/>
  <c r="W49" i="14"/>
  <c r="D478" i="21" s="1"/>
  <c r="P49" i="14"/>
  <c r="D471" i="21" s="1"/>
  <c r="S49" i="14"/>
  <c r="U49" i="14"/>
  <c r="H49" i="14"/>
  <c r="D463" i="21" s="1"/>
  <c r="N47" i="14"/>
  <c r="H43" i="13"/>
  <c r="D470" i="21" l="1"/>
  <c r="D445" i="21"/>
  <c r="D476" i="21"/>
  <c r="D467" i="21"/>
  <c r="D474" i="21"/>
  <c r="D452" i="21"/>
  <c r="D464" i="21"/>
  <c r="D475" i="21"/>
  <c r="D468" i="21"/>
  <c r="D473" i="21"/>
  <c r="X47" i="14"/>
  <c r="L43" i="13"/>
  <c r="J43" i="13"/>
  <c r="N49" i="14"/>
  <c r="T51" i="14"/>
  <c r="M51" i="14"/>
  <c r="Q51" i="14"/>
  <c r="O51" i="14"/>
  <c r="D487" i="21" s="1"/>
  <c r="J51" i="14"/>
  <c r="P51" i="14"/>
  <c r="I51" i="14"/>
  <c r="D481" i="21" s="1"/>
  <c r="L51" i="14"/>
  <c r="D484" i="21" s="1"/>
  <c r="S51" i="14"/>
  <c r="K51" i="14"/>
  <c r="W51" i="14"/>
  <c r="H51" i="14"/>
  <c r="R51" i="14"/>
  <c r="U51" i="14"/>
  <c r="V49" i="14"/>
  <c r="D477" i="21" s="1"/>
  <c r="N42" i="13"/>
  <c r="H44" i="13"/>
  <c r="D488" i="21" l="1"/>
  <c r="D485" i="21"/>
  <c r="D482" i="21"/>
  <c r="D480" i="21"/>
  <c r="D493" i="21"/>
  <c r="D495" i="21"/>
  <c r="D469" i="21"/>
  <c r="D462" i="21"/>
  <c r="D491" i="21"/>
  <c r="D492" i="21"/>
  <c r="D489" i="21"/>
  <c r="D490" i="21"/>
  <c r="D483" i="21"/>
  <c r="X49" i="14"/>
  <c r="L44" i="13"/>
  <c r="J44" i="13"/>
  <c r="N51" i="14"/>
  <c r="V51" i="14"/>
  <c r="D494" i="21" s="1"/>
  <c r="W53" i="14"/>
  <c r="P53" i="14"/>
  <c r="S53" i="14"/>
  <c r="D508" i="21" s="1"/>
  <c r="U53" i="14"/>
  <c r="R53" i="14"/>
  <c r="K53" i="14"/>
  <c r="O53" i="14"/>
  <c r="M53" i="14"/>
  <c r="J53" i="14"/>
  <c r="I53" i="14"/>
  <c r="T53" i="14"/>
  <c r="D509" i="21" s="1"/>
  <c r="Q53" i="14"/>
  <c r="D506" i="21" s="1"/>
  <c r="L53" i="14"/>
  <c r="D501" i="21" s="1"/>
  <c r="H53" i="14"/>
  <c r="N43" i="13"/>
  <c r="H45" i="13"/>
  <c r="D486" i="21" l="1"/>
  <c r="D479" i="21"/>
  <c r="D500" i="21"/>
  <c r="D497" i="21"/>
  <c r="D499" i="21"/>
  <c r="D510" i="21"/>
  <c r="D505" i="21"/>
  <c r="D498" i="21"/>
  <c r="D504" i="21"/>
  <c r="D507" i="21"/>
  <c r="D512" i="21"/>
  <c r="D502" i="21"/>
  <c r="X51" i="14"/>
  <c r="L45" i="13"/>
  <c r="J45" i="13"/>
  <c r="N53" i="14"/>
  <c r="R55" i="14"/>
  <c r="D524" i="21" s="1"/>
  <c r="U55" i="14"/>
  <c r="T55" i="14"/>
  <c r="M55" i="14"/>
  <c r="Q55" i="14"/>
  <c r="D523" i="21" s="1"/>
  <c r="P55" i="14"/>
  <c r="I55" i="14"/>
  <c r="L55" i="14"/>
  <c r="S55" i="14"/>
  <c r="D525" i="21" s="1"/>
  <c r="O55" i="14"/>
  <c r="K55" i="14"/>
  <c r="W55" i="14"/>
  <c r="H55" i="14"/>
  <c r="J55" i="14"/>
  <c r="V53" i="14"/>
  <c r="D511" i="21" s="1"/>
  <c r="N44" i="13"/>
  <c r="H46" i="13"/>
  <c r="D518" i="21" l="1"/>
  <c r="D503" i="21"/>
  <c r="D496" i="21"/>
  <c r="D526" i="21"/>
  <c r="D515" i="21"/>
  <c r="D517" i="21"/>
  <c r="D514" i="21"/>
  <c r="D527" i="21"/>
  <c r="D529" i="21"/>
  <c r="D519" i="21"/>
  <c r="D521" i="21"/>
  <c r="D522" i="21"/>
  <c r="D516" i="21"/>
  <c r="X53" i="14"/>
  <c r="L46" i="13"/>
  <c r="J46" i="13"/>
  <c r="V55" i="14"/>
  <c r="D528" i="21" s="1"/>
  <c r="N55" i="14"/>
  <c r="I57" i="14"/>
  <c r="T57" i="14"/>
  <c r="W57" i="14"/>
  <c r="P57" i="14"/>
  <c r="S57" i="14"/>
  <c r="R57" i="14"/>
  <c r="K57" i="14"/>
  <c r="O57" i="14"/>
  <c r="D538" i="21" s="1"/>
  <c r="U57" i="14"/>
  <c r="M57" i="14"/>
  <c r="J57" i="14"/>
  <c r="H57" i="14"/>
  <c r="L57" i="14"/>
  <c r="Q57" i="14"/>
  <c r="D540" i="21" s="1"/>
  <c r="N45" i="13"/>
  <c r="H47" i="13"/>
  <c r="D520" i="21" l="1"/>
  <c r="D546" i="21"/>
  <c r="D513" i="21"/>
  <c r="D536" i="21"/>
  <c r="D535" i="21"/>
  <c r="D533" i="21"/>
  <c r="D543" i="21"/>
  <c r="D542" i="21"/>
  <c r="D544" i="21"/>
  <c r="D534" i="21"/>
  <c r="D531" i="21"/>
  <c r="D532" i="21"/>
  <c r="D541" i="21"/>
  <c r="D539" i="21"/>
  <c r="X55" i="14"/>
  <c r="J47" i="13"/>
  <c r="L47" i="13"/>
  <c r="N57" i="14"/>
  <c r="V57" i="14"/>
  <c r="D545" i="21" s="1"/>
  <c r="K59" i="14"/>
  <c r="W59" i="14"/>
  <c r="H59" i="14"/>
  <c r="D548" i="21" s="1"/>
  <c r="S59" i="14"/>
  <c r="R59" i="14"/>
  <c r="U59" i="14"/>
  <c r="D561" i="21" s="1"/>
  <c r="T59" i="14"/>
  <c r="M59" i="14"/>
  <c r="Q59" i="14"/>
  <c r="J59" i="14"/>
  <c r="D550" i="21" s="1"/>
  <c r="P59" i="14"/>
  <c r="I59" i="14"/>
  <c r="L59" i="14"/>
  <c r="O59" i="14"/>
  <c r="N46" i="13"/>
  <c r="H48" i="13"/>
  <c r="D552" i="21" l="1"/>
  <c r="D559" i="21"/>
  <c r="D557" i="21"/>
  <c r="D551" i="21"/>
  <c r="D549" i="21"/>
  <c r="D560" i="21"/>
  <c r="D537" i="21"/>
  <c r="D530" i="21"/>
  <c r="D555" i="21"/>
  <c r="D563" i="21"/>
  <c r="D556" i="21"/>
  <c r="D558" i="21"/>
  <c r="D553" i="21"/>
  <c r="X57" i="14"/>
  <c r="J48" i="13"/>
  <c r="L48" i="13"/>
  <c r="M61" i="14"/>
  <c r="J61" i="14"/>
  <c r="D567" i="21" s="1"/>
  <c r="I61" i="14"/>
  <c r="T61" i="14"/>
  <c r="L61" i="14"/>
  <c r="H61" i="14"/>
  <c r="W61" i="14"/>
  <c r="P61" i="14"/>
  <c r="S61" i="14"/>
  <c r="D576" i="21" s="1"/>
  <c r="R61" i="14"/>
  <c r="D575" i="21" s="1"/>
  <c r="K61" i="14"/>
  <c r="D568" i="21" s="1"/>
  <c r="O61" i="14"/>
  <c r="U61" i="14"/>
  <c r="Q61" i="14"/>
  <c r="D574" i="21" s="1"/>
  <c r="N59" i="14"/>
  <c r="V59" i="14"/>
  <c r="D562" i="21" s="1"/>
  <c r="N47" i="13"/>
  <c r="H49" i="13"/>
  <c r="D547" i="21" l="1"/>
  <c r="D572" i="21"/>
  <c r="D554" i="21"/>
  <c r="D578" i="21"/>
  <c r="D566" i="21"/>
  <c r="D570" i="21"/>
  <c r="D565" i="21"/>
  <c r="D569" i="21"/>
  <c r="D577" i="21"/>
  <c r="D573" i="21"/>
  <c r="D580" i="21"/>
  <c r="X59" i="14"/>
  <c r="J49" i="13"/>
  <c r="L49" i="13"/>
  <c r="N61" i="14"/>
  <c r="V61" i="14"/>
  <c r="D579" i="21" s="1"/>
  <c r="P63" i="14"/>
  <c r="D590" i="21" s="1"/>
  <c r="I63" i="14"/>
  <c r="L63" i="14"/>
  <c r="O63" i="14"/>
  <c r="J63" i="14"/>
  <c r="D584" i="21" s="1"/>
  <c r="K63" i="14"/>
  <c r="W63" i="14"/>
  <c r="D597" i="21" s="1"/>
  <c r="H63" i="14"/>
  <c r="D582" i="21" s="1"/>
  <c r="R63" i="14"/>
  <c r="D592" i="21" s="1"/>
  <c r="U63" i="14"/>
  <c r="T63" i="14"/>
  <c r="M63" i="14"/>
  <c r="D587" i="21" s="1"/>
  <c r="Q63" i="14"/>
  <c r="S63" i="14"/>
  <c r="D593" i="21" s="1"/>
  <c r="N48" i="13"/>
  <c r="H50" i="13"/>
  <c r="D589" i="21" l="1"/>
  <c r="D614" i="21"/>
  <c r="D602" i="21"/>
  <c r="D571" i="21"/>
  <c r="D564" i="21"/>
  <c r="D586" i="21"/>
  <c r="D595" i="21"/>
  <c r="D594" i="21"/>
  <c r="D583" i="21"/>
  <c r="D591" i="21"/>
  <c r="D600" i="21"/>
  <c r="D585" i="21"/>
  <c r="X61" i="14"/>
  <c r="J50" i="13"/>
  <c r="L50" i="13"/>
  <c r="N63" i="14"/>
  <c r="V63" i="14"/>
  <c r="D596" i="21" s="1"/>
  <c r="R65" i="14"/>
  <c r="K65" i="14"/>
  <c r="O65" i="14"/>
  <c r="D606" i="21" s="1"/>
  <c r="M65" i="14"/>
  <c r="D638" i="21" s="1"/>
  <c r="J65" i="14"/>
  <c r="D601" i="21" s="1"/>
  <c r="I65" i="14"/>
  <c r="T65" i="14"/>
  <c r="H65" i="14"/>
  <c r="D633" i="21" s="1"/>
  <c r="W65" i="14"/>
  <c r="P65" i="14"/>
  <c r="S65" i="14"/>
  <c r="D610" i="21" s="1"/>
  <c r="Q65" i="14"/>
  <c r="D642" i="21" s="1"/>
  <c r="L65" i="14"/>
  <c r="D603" i="21" s="1"/>
  <c r="U65" i="14"/>
  <c r="N49" i="13"/>
  <c r="H51" i="13"/>
  <c r="D626" i="21" l="1"/>
  <c r="D646" i="21"/>
  <c r="D641" i="21"/>
  <c r="D634" i="21"/>
  <c r="D636" i="21"/>
  <c r="D588" i="21"/>
  <c r="D581" i="21"/>
  <c r="D612" i="21"/>
  <c r="D621" i="21"/>
  <c r="D637" i="21"/>
  <c r="D648" i="21"/>
  <c r="D635" i="21"/>
  <c r="D643" i="21"/>
  <c r="D620" i="21"/>
  <c r="D607" i="21"/>
  <c r="D604" i="21"/>
  <c r="D608" i="21"/>
  <c r="D644" i="21"/>
  <c r="D645" i="21"/>
  <c r="D640" i="21"/>
  <c r="D609" i="21"/>
  <c r="D599" i="21"/>
  <c r="D611" i="21"/>
  <c r="X63" i="14"/>
  <c r="J51" i="13"/>
  <c r="L51" i="13"/>
  <c r="N65" i="14"/>
  <c r="T67" i="14"/>
  <c r="M67" i="14"/>
  <c r="Q67" i="14"/>
  <c r="P67" i="14"/>
  <c r="I67" i="14"/>
  <c r="L67" i="14"/>
  <c r="K67" i="14"/>
  <c r="W67" i="14"/>
  <c r="H67" i="14"/>
  <c r="S67" i="14"/>
  <c r="O67" i="14"/>
  <c r="R67" i="14"/>
  <c r="U67" i="14"/>
  <c r="J67" i="14"/>
  <c r="V65" i="14"/>
  <c r="D613" i="21" s="1"/>
  <c r="N50" i="13"/>
  <c r="H52" i="13"/>
  <c r="U80" i="14" l="1"/>
  <c r="D714" i="21" s="1"/>
  <c r="D663" i="21"/>
  <c r="H663" i="21" s="1"/>
  <c r="D616" i="21"/>
  <c r="D650" i="21"/>
  <c r="H650" i="21" s="1"/>
  <c r="I80" i="14"/>
  <c r="D702" i="21" s="1"/>
  <c r="D651" i="21"/>
  <c r="H651" i="21" s="1"/>
  <c r="T80" i="14"/>
  <c r="D713" i="21" s="1"/>
  <c r="D662" i="21"/>
  <c r="H662" i="21" s="1"/>
  <c r="J80" i="14"/>
  <c r="D703" i="21" s="1"/>
  <c r="D652" i="21"/>
  <c r="H652" i="21" s="1"/>
  <c r="R80" i="14"/>
  <c r="D711" i="21" s="1"/>
  <c r="D660" i="21"/>
  <c r="H660" i="21" s="1"/>
  <c r="W80" i="14"/>
  <c r="D716" i="21" s="1"/>
  <c r="D665" i="21"/>
  <c r="H665" i="21" s="1"/>
  <c r="P80" i="14"/>
  <c r="D709" i="21" s="1"/>
  <c r="D658" i="21"/>
  <c r="H658" i="21" s="1"/>
  <c r="D623" i="21"/>
  <c r="D657" i="21"/>
  <c r="H657" i="21" s="1"/>
  <c r="K80" i="14"/>
  <c r="D704" i="21" s="1"/>
  <c r="D653" i="21"/>
  <c r="H653" i="21" s="1"/>
  <c r="Q80" i="14"/>
  <c r="D710" i="21" s="1"/>
  <c r="D659" i="21"/>
  <c r="H659" i="21" s="1"/>
  <c r="S80" i="14"/>
  <c r="D712" i="21" s="1"/>
  <c r="D661" i="21"/>
  <c r="H661" i="21" s="1"/>
  <c r="L80" i="14"/>
  <c r="D705" i="21" s="1"/>
  <c r="D654" i="21"/>
  <c r="H654" i="21" s="1"/>
  <c r="M80" i="14"/>
  <c r="D706" i="21" s="1"/>
  <c r="D655" i="21"/>
  <c r="H655" i="21" s="1"/>
  <c r="D625" i="21"/>
  <c r="D618" i="21"/>
  <c r="D631" i="21"/>
  <c r="D624" i="21"/>
  <c r="D629" i="21"/>
  <c r="D639" i="21"/>
  <c r="D605" i="21"/>
  <c r="D598" i="21"/>
  <c r="D627" i="21"/>
  <c r="D619" i="21"/>
  <c r="D617" i="21"/>
  <c r="D628" i="21"/>
  <c r="X65" i="14"/>
  <c r="D647" i="21"/>
  <c r="L52" i="13"/>
  <c r="J52" i="13"/>
  <c r="N67" i="14"/>
  <c r="D656" i="21" s="1"/>
  <c r="H656" i="21" s="1"/>
  <c r="H80" i="14"/>
  <c r="D701" i="21" s="1"/>
  <c r="V67" i="14"/>
  <c r="O80" i="14"/>
  <c r="D708" i="21" s="1"/>
  <c r="N51" i="13"/>
  <c r="H794" i="21"/>
  <c r="H796" i="21"/>
  <c r="L58" i="13"/>
  <c r="D630" i="21" l="1"/>
  <c r="D664" i="21"/>
  <c r="H664" i="21" s="1"/>
  <c r="E190" i="21"/>
  <c r="H190" i="21" s="1"/>
  <c r="N80" i="14"/>
  <c r="D707" i="21" s="1"/>
  <c r="D622" i="21"/>
  <c r="D649" i="21"/>
  <c r="D615" i="21"/>
  <c r="N58" i="13"/>
  <c r="H59" i="13"/>
  <c r="E191" i="21"/>
  <c r="H191" i="21" s="1"/>
  <c r="X67" i="14"/>
  <c r="D666" i="21" s="1"/>
  <c r="H666" i="21" s="1"/>
  <c r="V80" i="14"/>
  <c r="D715" i="21" s="1"/>
  <c r="H801" i="21"/>
  <c r="H797" i="21"/>
  <c r="N52" i="13"/>
  <c r="L59" i="13" l="1"/>
  <c r="E192" i="21"/>
  <c r="H192" i="21" s="1"/>
  <c r="X80" i="14"/>
  <c r="D632" i="21"/>
  <c r="H632" i="21" s="1"/>
  <c r="N53" i="13"/>
  <c r="J59" i="13"/>
  <c r="H121" i="21"/>
  <c r="H120" i="21"/>
  <c r="H483" i="21"/>
  <c r="H484" i="21"/>
  <c r="H376" i="21"/>
  <c r="H609" i="21"/>
  <c r="H613" i="21"/>
  <c r="H582" i="21"/>
  <c r="H551" i="21"/>
  <c r="H443" i="21"/>
  <c r="H628" i="21"/>
  <c r="H520" i="21"/>
  <c r="H558" i="21"/>
  <c r="H562" i="21"/>
  <c r="H470" i="21"/>
  <c r="H362" i="21"/>
  <c r="H510" i="21"/>
  <c r="H514" i="21"/>
  <c r="H422" i="21"/>
  <c r="H647" i="21"/>
  <c r="H569" i="21"/>
  <c r="H461" i="21"/>
  <c r="H353" i="21"/>
  <c r="H357" i="21"/>
  <c r="H436" i="21"/>
  <c r="H704" i="21"/>
  <c r="H545" i="21"/>
  <c r="H549" i="21"/>
  <c r="H479" i="21"/>
  <c r="H590" i="21"/>
  <c r="H517" i="21"/>
  <c r="H425" i="21"/>
  <c r="H542" i="21"/>
  <c r="H546" i="21"/>
  <c r="H377" i="21"/>
  <c r="H602" i="21"/>
  <c r="H494" i="21"/>
  <c r="H498" i="21"/>
  <c r="H645" i="21"/>
  <c r="H553" i="21"/>
  <c r="H445" i="21"/>
  <c r="H344" i="21"/>
  <c r="H709" i="21"/>
  <c r="H496" i="21"/>
  <c r="H404" i="21"/>
  <c r="H637" i="21"/>
  <c r="H529" i="21"/>
  <c r="H448" i="21"/>
  <c r="H595" i="21"/>
  <c r="H487" i="21"/>
  <c r="H705" i="21"/>
  <c r="H636" i="21"/>
  <c r="H649" i="21"/>
  <c r="H541" i="21"/>
  <c r="H348" i="21"/>
  <c r="H352" i="21"/>
  <c r="H601" i="21"/>
  <c r="H493" i="21"/>
  <c r="H390" i="21"/>
  <c r="H615" i="21"/>
  <c r="H507" i="21"/>
  <c r="H511" i="21"/>
  <c r="H598" i="21"/>
  <c r="H490" i="21"/>
  <c r="H459" i="21"/>
  <c r="H711" i="21"/>
  <c r="H715" i="21"/>
  <c r="H391" i="21"/>
  <c r="H428" i="21"/>
  <c r="H716" i="21"/>
  <c r="H579" i="21"/>
  <c r="H471" i="21"/>
  <c r="H384" i="21"/>
  <c r="H548" i="21"/>
  <c r="H440" i="21"/>
  <c r="H708" i="21"/>
  <c r="H570" i="21"/>
  <c r="H559" i="21"/>
  <c r="H467" i="21"/>
  <c r="H616" i="21"/>
  <c r="H508" i="21"/>
  <c r="H577" i="21"/>
  <c r="H714" i="21"/>
  <c r="H566" i="21"/>
  <c r="H458" i="21"/>
  <c r="H350" i="21"/>
  <c r="H611" i="21"/>
  <c r="H503" i="21"/>
  <c r="H573" i="21"/>
  <c r="H465" i="21"/>
  <c r="H469" i="21"/>
  <c r="H633" i="21"/>
  <c r="H525" i="21"/>
  <c r="H417" i="21"/>
  <c r="H421" i="21"/>
  <c r="H556" i="21"/>
  <c r="H560" i="21"/>
  <c r="H468" i="21"/>
  <c r="H360" i="21"/>
  <c r="H593" i="21"/>
  <c r="H419" i="21"/>
  <c r="H713" i="21"/>
  <c r="H552" i="21"/>
  <c r="H444" i="21"/>
  <c r="H372" i="21"/>
  <c r="H605" i="21"/>
  <c r="H412" i="21"/>
  <c r="H416" i="21"/>
  <c r="H580" i="21"/>
  <c r="H557" i="21"/>
  <c r="H449" i="21"/>
  <c r="H368" i="21"/>
  <c r="H617" i="21"/>
  <c r="H509" i="21"/>
  <c r="H401" i="21"/>
  <c r="H540" i="21"/>
  <c r="H544" i="21"/>
  <c r="H452" i="21"/>
  <c r="H399" i="21"/>
  <c r="H398" i="21"/>
  <c r="H644" i="21"/>
  <c r="H536" i="21"/>
  <c r="H712" i="21"/>
  <c r="H594" i="21"/>
  <c r="H502" i="21"/>
  <c r="H394" i="21"/>
  <c r="H619" i="21"/>
  <c r="H640" i="21"/>
  <c r="H447" i="21"/>
  <c r="H588" i="21"/>
  <c r="H592" i="21"/>
  <c r="H371" i="21"/>
  <c r="H389" i="21"/>
  <c r="H630" i="21"/>
  <c r="H522" i="21"/>
  <c r="H414" i="21"/>
  <c r="H597" i="21"/>
  <c r="H505" i="21"/>
  <c r="H474" i="21"/>
  <c r="H366" i="21"/>
  <c r="H370" i="21"/>
  <c r="H403" i="21"/>
  <c r="H411" i="21"/>
  <c r="H574" i="21"/>
  <c r="H578" i="21"/>
  <c r="H486" i="21"/>
  <c r="H378" i="21"/>
  <c r="H620" i="21"/>
  <c r="H531" i="21"/>
  <c r="H423" i="21"/>
  <c r="H345" i="21"/>
  <c r="H367" i="21"/>
  <c r="H462" i="21"/>
  <c r="H466" i="21"/>
  <c r="H374" i="21"/>
  <c r="H599" i="21"/>
  <c r="H491" i="21"/>
  <c r="H584" i="21"/>
  <c r="H561" i="21"/>
  <c r="H565" i="21"/>
  <c r="H473" i="21"/>
  <c r="H365" i="21"/>
  <c r="H610" i="21"/>
  <c r="H441" i="21"/>
  <c r="H379" i="21"/>
  <c r="H472" i="21"/>
  <c r="H364" i="21"/>
  <c r="H624" i="21"/>
  <c r="H532" i="21"/>
  <c r="H424" i="21"/>
  <c r="H702" i="21"/>
  <c r="H539" i="21"/>
  <c r="H543" i="21"/>
  <c r="H451" i="21"/>
  <c r="H703" i="21"/>
  <c r="H600" i="21"/>
  <c r="H418" i="21"/>
  <c r="H402" i="21"/>
  <c r="H643" i="21"/>
  <c r="H535" i="21"/>
  <c r="H427" i="21"/>
  <c r="H347" i="21"/>
  <c r="H395" i="21"/>
  <c r="H706" i="21"/>
  <c r="H564" i="21"/>
  <c r="H456" i="21"/>
  <c r="H604" i="21"/>
  <c r="H608" i="21"/>
  <c r="H516" i="21"/>
  <c r="H408" i="21"/>
  <c r="H523" i="21"/>
  <c r="H527" i="21"/>
  <c r="H435" i="21"/>
  <c r="H521" i="21"/>
  <c r="H413" i="21"/>
  <c r="H382" i="21"/>
  <c r="H386" i="21"/>
  <c r="H627" i="21"/>
  <c r="H519" i="21"/>
  <c r="H349" i="21"/>
  <c r="H497" i="21"/>
  <c r="H501" i="21"/>
  <c r="H409" i="21"/>
  <c r="H634" i="21"/>
  <c r="H623" i="21"/>
  <c r="H454" i="21"/>
  <c r="H346" i="21"/>
  <c r="H571" i="21"/>
  <c r="H575" i="21"/>
  <c r="H625" i="21"/>
  <c r="H629" i="21"/>
  <c r="H537" i="21"/>
  <c r="H429" i="21"/>
  <c r="H492" i="21"/>
  <c r="H581" i="21"/>
  <c r="H489" i="21"/>
  <c r="H381" i="21"/>
  <c r="H606" i="21"/>
  <c r="H534" i="21"/>
  <c r="H426" i="21"/>
  <c r="H589" i="21"/>
  <c r="H481" i="21"/>
  <c r="H485" i="21"/>
  <c r="H415" i="21"/>
  <c r="H603" i="21"/>
  <c r="H530" i="21"/>
  <c r="H438" i="21"/>
  <c r="H572" i="21"/>
  <c r="H500" i="21"/>
  <c r="H477" i="21"/>
  <c r="H369" i="21"/>
  <c r="H373" i="21"/>
  <c r="H614" i="21"/>
  <c r="H506" i="21"/>
  <c r="H567" i="21"/>
  <c r="H568" i="21"/>
  <c r="H460" i="21"/>
  <c r="H464" i="21"/>
  <c r="H383" i="21"/>
  <c r="H513" i="21"/>
  <c r="H432" i="21"/>
  <c r="H710" i="21"/>
  <c r="H563" i="21"/>
  <c r="H455" i="21"/>
  <c r="H707" i="21"/>
  <c r="H607" i="21"/>
  <c r="H515" i="21"/>
  <c r="H407" i="21"/>
  <c r="H554" i="21"/>
  <c r="H446" i="21"/>
  <c r="H450" i="21"/>
  <c r="H358" i="21"/>
  <c r="H583" i="21"/>
  <c r="H638" i="21"/>
  <c r="H642" i="21"/>
  <c r="H550" i="21"/>
  <c r="H442" i="21"/>
  <c r="H354" i="21"/>
  <c r="H518" i="21"/>
  <c r="H410" i="21"/>
  <c r="H635" i="21"/>
  <c r="H639" i="21"/>
  <c r="H547" i="21"/>
  <c r="H439" i="21"/>
  <c r="H587" i="21"/>
  <c r="H591" i="21"/>
  <c r="H499" i="21"/>
  <c r="H538" i="21"/>
  <c r="H430" i="21"/>
  <c r="H434" i="21"/>
  <c r="H512" i="21"/>
  <c r="H420" i="21"/>
  <c r="H397" i="21"/>
  <c r="H622" i="21"/>
  <c r="H626" i="21"/>
  <c r="H457" i="21"/>
  <c r="H612" i="21"/>
  <c r="H504" i="21"/>
  <c r="H396" i="21"/>
  <c r="H400" i="21"/>
  <c r="H355" i="21"/>
  <c r="H526" i="21"/>
  <c r="H453" i="21"/>
  <c r="H361" i="21"/>
  <c r="H586" i="21"/>
  <c r="H478" i="21"/>
  <c r="H701" i="21"/>
  <c r="H524" i="21"/>
  <c r="H528" i="21"/>
  <c r="H431" i="21"/>
  <c r="H475" i="21"/>
  <c r="H476" i="21"/>
  <c r="H480" i="21"/>
  <c r="H388" i="21"/>
  <c r="H621" i="21"/>
  <c r="H533" i="21"/>
  <c r="H356" i="21"/>
  <c r="H596" i="21"/>
  <c r="H488" i="21"/>
  <c r="H380" i="21"/>
  <c r="H393" i="21"/>
  <c r="H618" i="21"/>
  <c r="H433" i="21"/>
  <c r="H437" i="21"/>
  <c r="H555" i="21"/>
  <c r="H495" i="21"/>
  <c r="H482" i="21"/>
  <c r="H631" i="21"/>
  <c r="H387" i="21"/>
  <c r="H363" i="21"/>
  <c r="H375" i="21"/>
  <c r="H406" i="21"/>
  <c r="H648" i="21"/>
  <c r="H576" i="21"/>
  <c r="H392" i="21"/>
  <c r="H641" i="21"/>
  <c r="H585" i="21"/>
  <c r="H385" i="21"/>
  <c r="H646" i="21"/>
  <c r="H405" i="21"/>
  <c r="H463" i="21"/>
  <c r="H802" i="21"/>
  <c r="E193" i="21" l="1"/>
  <c r="H193" i="21" s="1"/>
  <c r="E197" i="21"/>
  <c r="H197" i="21" s="1"/>
  <c r="N59" i="13"/>
  <c r="D717" i="21"/>
  <c r="H717" i="21" s="1"/>
  <c r="D691" i="21"/>
  <c r="H691" i="21" s="1"/>
  <c r="D694" i="21"/>
  <c r="H694" i="21" s="1"/>
  <c r="D697" i="21"/>
  <c r="H697" i="21" s="1"/>
  <c r="D689" i="21"/>
  <c r="H689" i="21" s="1"/>
  <c r="D696" i="21"/>
  <c r="H696" i="21" s="1"/>
  <c r="D692" i="21"/>
  <c r="H692" i="21" s="1"/>
  <c r="D687" i="21"/>
  <c r="H687" i="21" s="1"/>
  <c r="D688" i="21"/>
  <c r="H688" i="21" s="1"/>
  <c r="D693" i="21"/>
  <c r="H693" i="21" s="1"/>
  <c r="D699" i="21"/>
  <c r="H699" i="21" s="1"/>
  <c r="D686" i="21"/>
  <c r="H686" i="21" s="1"/>
  <c r="D695" i="21"/>
  <c r="H695" i="21" s="1"/>
  <c r="D685" i="21"/>
  <c r="H685" i="21" s="1"/>
  <c r="D684" i="21"/>
  <c r="H684" i="21" s="1"/>
  <c r="D690" i="21"/>
  <c r="H690" i="21" s="1"/>
  <c r="D700" i="21"/>
  <c r="H700" i="21" s="1"/>
  <c r="D698" i="21"/>
  <c r="H698" i="21" s="1"/>
  <c r="E187" i="21"/>
  <c r="H187" i="21" s="1"/>
  <c r="E147" i="21"/>
  <c r="H147" i="21" s="1"/>
  <c r="E93" i="21"/>
  <c r="H93" i="21" s="1"/>
  <c r="E132" i="21"/>
  <c r="H132" i="21" s="1"/>
  <c r="E218" i="21"/>
  <c r="H218" i="21" s="1"/>
  <c r="E139" i="21"/>
  <c r="H139" i="21" s="1"/>
  <c r="E179" i="21"/>
  <c r="H179" i="21" s="1"/>
  <c r="E131" i="21"/>
  <c r="H131" i="21" s="1"/>
  <c r="E151" i="21"/>
  <c r="H151" i="21" s="1"/>
  <c r="E172" i="21"/>
  <c r="H172" i="21" s="1"/>
  <c r="E166" i="21"/>
  <c r="H166" i="21" s="1"/>
  <c r="E92" i="21"/>
  <c r="H92" i="21" s="1"/>
  <c r="E159" i="21"/>
  <c r="H159" i="21" s="1"/>
  <c r="E89" i="21"/>
  <c r="H89" i="21" s="1"/>
  <c r="E141" i="21"/>
  <c r="H141" i="21" s="1"/>
  <c r="E129" i="21"/>
  <c r="H129" i="21" s="1"/>
  <c r="E133" i="21"/>
  <c r="H133" i="21" s="1"/>
  <c r="E124" i="21"/>
  <c r="H124" i="21" s="1"/>
  <c r="E128" i="21"/>
  <c r="H128" i="21" s="1"/>
  <c r="E152" i="21"/>
  <c r="H152" i="21" s="1"/>
  <c r="E177" i="21"/>
  <c r="H177" i="21" s="1"/>
  <c r="E221" i="21"/>
  <c r="H221" i="21" s="1"/>
  <c r="E157" i="21"/>
  <c r="H157" i="21" s="1"/>
  <c r="E223" i="21"/>
  <c r="H223" i="21" s="1"/>
  <c r="E144" i="21"/>
  <c r="H144" i="21" s="1"/>
  <c r="E125" i="21"/>
  <c r="H125" i="21" s="1"/>
  <c r="E181" i="21"/>
  <c r="H181" i="21" s="1"/>
  <c r="E164" i="21"/>
  <c r="H164" i="21" s="1"/>
  <c r="E123" i="21"/>
  <c r="H123" i="21" s="1"/>
  <c r="E90" i="21"/>
  <c r="H90" i="21" s="1"/>
  <c r="E184" i="21"/>
  <c r="H184" i="21" s="1"/>
  <c r="E142" i="21"/>
  <c r="H142" i="21" s="1"/>
  <c r="E162" i="21"/>
  <c r="H162" i="21" s="1"/>
  <c r="E119" i="21"/>
  <c r="H119" i="21" s="1"/>
  <c r="E180" i="21"/>
  <c r="H180" i="21" s="1"/>
  <c r="E219" i="21"/>
  <c r="H219" i="21" s="1"/>
  <c r="E118" i="21"/>
  <c r="H118" i="21" s="1"/>
  <c r="E224" i="21"/>
  <c r="H224" i="21" s="1"/>
  <c r="E186" i="21"/>
  <c r="H186" i="21" s="1"/>
  <c r="E169" i="21"/>
  <c r="H169" i="21" s="1"/>
  <c r="E134" i="21"/>
  <c r="H134" i="21" s="1"/>
  <c r="E156" i="21"/>
  <c r="H156" i="21" s="1"/>
  <c r="E154" i="21"/>
  <c r="H154" i="21" s="1"/>
  <c r="E165" i="21"/>
  <c r="H165" i="21" s="1"/>
  <c r="E88" i="21"/>
  <c r="H88" i="21" s="1"/>
  <c r="E160" i="21"/>
  <c r="H160" i="21" s="1"/>
  <c r="E138" i="21"/>
  <c r="H138" i="21" s="1"/>
  <c r="E189" i="21"/>
  <c r="H189" i="21" s="1"/>
  <c r="E183" i="21"/>
  <c r="H183" i="21" s="1"/>
  <c r="E137" i="21"/>
  <c r="H137" i="21" s="1"/>
  <c r="E91" i="21"/>
  <c r="H91" i="21" s="1"/>
  <c r="E122" i="21"/>
  <c r="H122" i="21" s="1"/>
  <c r="E148" i="21"/>
  <c r="H148" i="21" s="1"/>
  <c r="E161" i="21"/>
  <c r="H161" i="21" s="1"/>
  <c r="E153" i="21"/>
  <c r="H153" i="21" s="1"/>
  <c r="E167" i="21"/>
  <c r="H167" i="21" s="1"/>
  <c r="E130" i="21"/>
  <c r="H130" i="21" s="1"/>
  <c r="E170" i="21"/>
  <c r="H170" i="21" s="1"/>
  <c r="E188" i="21"/>
  <c r="H188" i="21" s="1"/>
  <c r="E155" i="21"/>
  <c r="H155" i="21" s="1"/>
  <c r="E175" i="21"/>
  <c r="H175" i="21" s="1"/>
  <c r="E182" i="21"/>
  <c r="H182" i="21" s="1"/>
  <c r="E140" i="21"/>
  <c r="H140" i="21" s="1"/>
  <c r="E163" i="21"/>
  <c r="H163" i="21" s="1"/>
  <c r="E143" i="21"/>
  <c r="H143" i="21" s="1"/>
  <c r="E136" i="21"/>
  <c r="H136" i="21" s="1"/>
  <c r="E150" i="21"/>
  <c r="H150" i="21" s="1"/>
  <c r="E135" i="21"/>
  <c r="H135" i="21" s="1"/>
  <c r="E126" i="21"/>
  <c r="H126" i="21" s="1"/>
  <c r="E178" i="21"/>
  <c r="H178" i="21" s="1"/>
  <c r="E127" i="21"/>
  <c r="H127" i="21" s="1"/>
  <c r="E220" i="21"/>
  <c r="H220" i="21" s="1"/>
  <c r="E185" i="21"/>
  <c r="H185" i="21" s="1"/>
  <c r="E86" i="21"/>
  <c r="H86" i="21" s="1"/>
  <c r="E171" i="21"/>
  <c r="H171" i="21" s="1"/>
  <c r="E145" i="21"/>
  <c r="H145" i="21" s="1"/>
  <c r="E146" i="21"/>
  <c r="H146" i="21" s="1"/>
  <c r="E174" i="21"/>
  <c r="H174" i="21" s="1"/>
  <c r="E168" i="21"/>
  <c r="H168" i="21" s="1"/>
  <c r="E173" i="21"/>
  <c r="H173" i="21" s="1"/>
  <c r="E158" i="21"/>
  <c r="H158" i="21" s="1"/>
  <c r="E149" i="21"/>
  <c r="H149" i="21" s="1"/>
  <c r="E222" i="21"/>
  <c r="H222" i="21" s="1"/>
  <c r="E176" i="21"/>
  <c r="H176" i="21" s="1"/>
  <c r="E87" i="21"/>
  <c r="H87" i="21" s="1"/>
</calcChain>
</file>

<file path=xl/comments1.xml><?xml version="1.0" encoding="utf-8"?>
<comments xmlns="http://schemas.openxmlformats.org/spreadsheetml/2006/main">
  <authors>
    <author>Varnavides, Phil</author>
  </authors>
  <commentList>
    <comment ref="G47" authorId="0">
      <text>
        <r>
          <rPr>
            <sz val="9"/>
            <color indexed="81"/>
            <rFont val="Tahoma"/>
            <family val="2"/>
          </rPr>
          <t>w: if Run-Off and C2 or G2 &lt;&gt; 0 and tickbox unchecked</t>
        </r>
      </text>
    </comment>
  </commentList>
</comments>
</file>

<file path=xl/comments2.xml><?xml version="1.0" encoding="utf-8"?>
<comments xmlns="http://schemas.openxmlformats.org/spreadsheetml/2006/main">
  <authors>
    <author>Varnavides, Philip</author>
  </authors>
  <commentList>
    <comment ref="G43" authorId="0">
      <text>
        <r>
          <rPr>
            <sz val="9"/>
            <color indexed="81"/>
            <rFont val="Tahoma"/>
            <family val="2"/>
          </rPr>
          <t>w: if ticked</t>
        </r>
      </text>
    </comment>
    <comment ref="G44" authorId="0">
      <text>
        <r>
          <rPr>
            <sz val="9"/>
            <color indexed="81"/>
            <rFont val="Tahoma"/>
            <family val="2"/>
          </rPr>
          <t>w: if unticked</t>
        </r>
      </text>
    </comment>
  </commentList>
</comments>
</file>

<file path=xl/sharedStrings.xml><?xml version="1.0" encoding="utf-8"?>
<sst xmlns="http://schemas.openxmlformats.org/spreadsheetml/2006/main" count="5608" uniqueCount="1536">
  <si>
    <t>Lloyd's Capital Return</t>
  </si>
  <si>
    <t>Syndicate</t>
  </si>
  <si>
    <t>Return Date</t>
  </si>
  <si>
    <t>Agent Name: 1701NCC</t>
  </si>
  <si>
    <t>010 Control Page</t>
  </si>
  <si>
    <t>Extract CSV</t>
  </si>
  <si>
    <t>Help</t>
  </si>
  <si>
    <t>Print Return</t>
  </si>
  <si>
    <t>012 LCR Syndicate Type</t>
  </si>
  <si>
    <t>309 LCR Summary</t>
  </si>
  <si>
    <t>311 Claims Distributions</t>
  </si>
  <si>
    <t>313 Financial Information</t>
  </si>
  <si>
    <t>Control</t>
  </si>
  <si>
    <t>Return</t>
  </si>
  <si>
    <t>Status</t>
  </si>
  <si>
    <t>Edition</t>
  </si>
  <si>
    <t>Name</t>
  </si>
  <si>
    <t>Contact Details</t>
  </si>
  <si>
    <t>Contact username</t>
  </si>
  <si>
    <t>314 Additional Quantative</t>
  </si>
  <si>
    <t>Analysis</t>
  </si>
  <si>
    <t>Contact name</t>
  </si>
  <si>
    <t>Contact e-mail address</t>
  </si>
  <si>
    <t>990 Required Additional</t>
  </si>
  <si>
    <t>Information</t>
  </si>
  <si>
    <t>Validate</t>
  </si>
  <si>
    <t>01</t>
  </si>
  <si>
    <t>Contact telephone number</t>
  </si>
  <si>
    <t>Will check the contents of the return</t>
  </si>
  <si>
    <t>Contact Lloyd's</t>
  </si>
  <si>
    <t>Download Agreement</t>
  </si>
  <si>
    <t>Lloyd's is a registered trade mark of the Society of Lloyd's</t>
  </si>
  <si>
    <t xml:space="preserve">Lloyd's is authorised under the Financial Services and Markets Act 2000. Lloyd's copyright 2015 </t>
  </si>
  <si>
    <t>Print</t>
  </si>
  <si>
    <t>Will navigate you to the Print Return page.</t>
  </si>
  <si>
    <t>Upload</t>
  </si>
  <si>
    <t>If you wish to reload your data then use the following:</t>
  </si>
  <si>
    <t>Extract</t>
  </si>
  <si>
    <t>If you wish to extact your data then use the following:</t>
  </si>
  <si>
    <t>312 Projected Solvency II</t>
  </si>
  <si>
    <t>Technical Provisions at Time Zero</t>
  </si>
  <si>
    <t>abc@xyzmail.ie</t>
  </si>
  <si>
    <t>Premium Risk includes catastrophe risk, and should be stated net of any underwriting profit offest.
Market Risk should be net of expected investment income (in excess of a risk free rate).</t>
  </si>
  <si>
    <t>1. Headline Figures</t>
  </si>
  <si>
    <r>
      <t xml:space="preserve">LCR </t>
    </r>
    <r>
      <rPr>
        <b/>
        <sz val="14"/>
        <color indexed="9"/>
        <rFont val="Arial"/>
        <family val="2"/>
      </rPr>
      <t>309</t>
    </r>
    <r>
      <rPr>
        <b/>
        <sz val="11"/>
        <color indexed="9"/>
        <rFont val="Arial"/>
        <family val="2"/>
      </rPr>
      <t xml:space="preserve"> VALIDATIONS &amp; WARNINGS</t>
    </r>
  </si>
  <si>
    <t>Ref.</t>
  </si>
  <si>
    <t xml:space="preserve">Col No. </t>
  </si>
  <si>
    <t xml:space="preserve">Field Name </t>
  </si>
  <si>
    <t>Validation Test</t>
  </si>
  <si>
    <t>Type</t>
  </si>
  <si>
    <t>Multi-field</t>
  </si>
  <si>
    <t>Multi-record</t>
  </si>
  <si>
    <t>Multi-form</t>
  </si>
  <si>
    <t>Error Message</t>
  </si>
  <si>
    <t>New or existing</t>
  </si>
  <si>
    <t>Notes</t>
  </si>
  <si>
    <t>V30901</t>
  </si>
  <si>
    <t>A1</t>
  </si>
  <si>
    <t>Syndicate SCR as at current year end One-Year basis</t>
  </si>
  <si>
    <t>Is Syndicate SCR One-Year = Diversified Total C11</t>
  </si>
  <si>
    <t>Validation</t>
  </si>
  <si>
    <t>Y</t>
  </si>
  <si>
    <t>N</t>
  </si>
  <si>
    <t>One-Year SCR must be equal to the Post diversification Total</t>
  </si>
  <si>
    <t>Existing</t>
  </si>
  <si>
    <t>V30902</t>
  </si>
  <si>
    <t>B1</t>
  </si>
  <si>
    <t xml:space="preserve">Syndicate SCR as at current year end Ultimate basis </t>
  </si>
  <si>
    <t>Is Syndicate SCR Ultimate = Diversified Total G11</t>
  </si>
  <si>
    <t>Ultimate SCR must be equal to the Post diversification Total</t>
  </si>
  <si>
    <t>V30903</t>
  </si>
  <si>
    <t>Is Ultimate SCR &gt;= One-Year SCR</t>
  </si>
  <si>
    <t>Warning</t>
  </si>
  <si>
    <t>Ultimate SCR should normally be greater than or equal to the One-Year SCR</t>
  </si>
  <si>
    <t>A2</t>
  </si>
  <si>
    <t>Ultimate New Syndicate Loading</t>
  </si>
  <si>
    <t>If form 012 indicates that there are no New Syndicate Loadings then activate this validation: Is A2 = Zero</t>
  </si>
  <si>
    <t>Values should normally not be entered when New Syndicate Loadings are not indicated on LCR from 012.</t>
  </si>
  <si>
    <t xml:space="preserve">New </t>
  </si>
  <si>
    <t>B2</t>
  </si>
  <si>
    <t>One Year New Syndicate Loading</t>
  </si>
  <si>
    <t>If form 012 indicates that there are no New Syndicate Loadings then activate this validation: Is B2 = Zero</t>
  </si>
  <si>
    <t>If form 012 indicates that there are  New Syndicate Loadings then activate this warning Is B2 &lt; A2</t>
  </si>
  <si>
    <t>The Ultimate New Syndicate Loading value should be greater than the One Year New Syndicate Loading value.</t>
  </si>
  <si>
    <t>C1</t>
  </si>
  <si>
    <t>One-Year Pre diversification Insurance Risk Total after diversification between Premium Risk and Reserving Risk</t>
  </si>
  <si>
    <t>Is C1 &lt;= (C2 + C3)</t>
  </si>
  <si>
    <t>One-Year Pre diversification Insurance Risk Total must be less than or equal to the sum of the Premium Risk and Reserve Risk splits</t>
  </si>
  <si>
    <t>Is C1 &lt;&gt; (C2 + C3)</t>
  </si>
  <si>
    <t>One-Year Pre diversification Insurance Risk Total should normally be less than the sum of the Premium Risk and Reserve Risk splits</t>
  </si>
  <si>
    <t>Amended</t>
  </si>
  <si>
    <t>turn off when run-off is selected on form 012</t>
  </si>
  <si>
    <t>V30911</t>
  </si>
  <si>
    <t>C10</t>
  </si>
  <si>
    <t>One-Year Diversification Credit Between Risk Categories</t>
  </si>
  <si>
    <t>Is C10 zero or C negative(-) value</t>
  </si>
  <si>
    <t>One-Year Diversification Credit Between Risk Categories must be zero or less</t>
  </si>
  <si>
    <t>C11</t>
  </si>
  <si>
    <t>One-Year Diversified Total</t>
  </si>
  <si>
    <t xml:space="preserve">Is C11 = E9 </t>
  </si>
  <si>
    <t>One-Year Diversified Total must be equal to the sum total of the Post diversification values</t>
  </si>
  <si>
    <t>V30904</t>
  </si>
  <si>
    <t>C2</t>
  </si>
  <si>
    <t>One-Year Pre diversification Premium Risk</t>
  </si>
  <si>
    <t>Is C2 zero or a positive(+) value</t>
  </si>
  <si>
    <t>One-Year Pre diversification Premium Risk should normally be zero or more</t>
  </si>
  <si>
    <t>V30905</t>
  </si>
  <si>
    <t>C3</t>
  </si>
  <si>
    <t>One-Year Pre diversification Reserve Risk</t>
  </si>
  <si>
    <t>Is C3 zero or a positive(+) value</t>
  </si>
  <si>
    <t>One-Year Pre diversification Reserve Risk should normally be zero or more</t>
  </si>
  <si>
    <t>C4</t>
  </si>
  <si>
    <t>One-Year Pre diversification Credit Risk Total after diversification between Reinsurance Credit Risk and Other Credit Risk</t>
  </si>
  <si>
    <t>Is C4 &lt;= (C5 + C6)</t>
  </si>
  <si>
    <t>One-Year Pre diversification Credit Risk Total must be less than or equal to the sum of the Reinsurance Credit Risk and Other Credit Risk splits</t>
  </si>
  <si>
    <t>Is C4 &lt;&gt; (C5 + C6)</t>
  </si>
  <si>
    <t>One-Year Pre diversification Credit Risk Total should normally be  less than the sum of the Reinsurance Credit Risk and Other Credit Risk splits</t>
  </si>
  <si>
    <t>V30907</t>
  </si>
  <si>
    <t>C5</t>
  </si>
  <si>
    <t>One-Year Pre diversification Reinsurance Credit Risk</t>
  </si>
  <si>
    <t>Is C5 zero or a positive(+) value</t>
  </si>
  <si>
    <t>One-Year Pre diversification Reinsurance Credit Risk should normally be zero or more</t>
  </si>
  <si>
    <t>V30908</t>
  </si>
  <si>
    <t>C6</t>
  </si>
  <si>
    <t>One-Year Pre diversification Other Credit Risk</t>
  </si>
  <si>
    <t>Is C6 zero or a positive(+) value</t>
  </si>
  <si>
    <t>One-Year Pre diversification Other Credit Risk should normally be zero or more</t>
  </si>
  <si>
    <t>V30909</t>
  </si>
  <si>
    <t>C7</t>
  </si>
  <si>
    <t>One-Year Pre diversification Market Risk</t>
  </si>
  <si>
    <t>Is C7 zero or a positive(+) value</t>
  </si>
  <si>
    <t>One-Year Pre diversification Market Risk should normally be zero or more</t>
  </si>
  <si>
    <t>V30910</t>
  </si>
  <si>
    <t>C8</t>
  </si>
  <si>
    <t>One-Year Pre diversification Operational Risk</t>
  </si>
  <si>
    <t>Is C8 zero or a positive(+) value</t>
  </si>
  <si>
    <t>One-Year Pre diversification Operational Risk should normally be zero or more</t>
  </si>
  <si>
    <t>E1</t>
  </si>
  <si>
    <t>One-Year Post diversification Insurance Risk Total</t>
  </si>
  <si>
    <t>Is E1 &lt;= C1</t>
  </si>
  <si>
    <t>One-Year Post diversification Insurance Risk Total value should normally be less than or equal to the equivalent Pre diversification value</t>
  </si>
  <si>
    <t>E4</t>
  </si>
  <si>
    <t>One-Year Post diversification Credit Risk Total</t>
  </si>
  <si>
    <t>Is E4 &lt;= C4</t>
  </si>
  <si>
    <t>One-Year Post diversification Credit Risk Total value should normally be less than or equal to the equivalent Pre diversification value</t>
  </si>
  <si>
    <t>V30917</t>
  </si>
  <si>
    <t>E7</t>
  </si>
  <si>
    <t>One-Year Post diversification Market Risk</t>
  </si>
  <si>
    <t>Is E7 &lt;= C7</t>
  </si>
  <si>
    <t>One-Year Post diversification Market Risk value should normally be less than or equal to the equivalent Pre diversification value</t>
  </si>
  <si>
    <t>V30918</t>
  </si>
  <si>
    <t>E8</t>
  </si>
  <si>
    <t>One-Year Post diversification Operational Risk</t>
  </si>
  <si>
    <t>Is E8 &lt;= C8</t>
  </si>
  <si>
    <t>One-Year Post diversification Operational Risk value should normally be less than or equal to the equivalent Pre diversification value</t>
  </si>
  <si>
    <t>G1</t>
  </si>
  <si>
    <t>Ultimate Insurance Risk Total after diversification between Premium Risk and Reserving Risk</t>
  </si>
  <si>
    <t>Is G1 &lt;= (G2 + G3)</t>
  </si>
  <si>
    <t>Ultimate Pre diversification Insurance Risk total must be less than or equal to the sum of the Premium Risk and Reserve Risk splits</t>
  </si>
  <si>
    <t>Is G1 &lt;&gt; (G2 + G3)</t>
  </si>
  <si>
    <t>Ultimate Pre diversification Insurance Risk total should normally be less than the sum of the Premium Risk and Reserve Risk splits</t>
  </si>
  <si>
    <t>V30926</t>
  </si>
  <si>
    <t>G10</t>
  </si>
  <si>
    <t>Ultimate Diversification Credit Between Risk Categories</t>
  </si>
  <si>
    <t>Is G10 zero or a negative(-) value</t>
  </si>
  <si>
    <t>Ultimate Diversification Credit Between Risk Categories must be zero or less</t>
  </si>
  <si>
    <t>G11</t>
  </si>
  <si>
    <t>Ultimate Diversified Total</t>
  </si>
  <si>
    <t>Is G11 = I9</t>
  </si>
  <si>
    <t>Ultimate Diversified Total must equal the sum total of the Post diversification Risk Categories</t>
  </si>
  <si>
    <t>V30919</t>
  </si>
  <si>
    <t>G2</t>
  </si>
  <si>
    <t>Ultimate Pre diversification Premium Risk</t>
  </si>
  <si>
    <t>Is G2 zero or a positive(+) value</t>
  </si>
  <si>
    <t>Ultimate Pre diversification Premium Risk should normally be zero or more</t>
  </si>
  <si>
    <t>V30934</t>
  </si>
  <si>
    <t>Is G2 &gt;= C2</t>
  </si>
  <si>
    <t>Ultimate Pre diversification Premium Risk should normally be greater than or equal to the equivalent One-Year value</t>
  </si>
  <si>
    <t>V30920</t>
  </si>
  <si>
    <t>G3</t>
  </si>
  <si>
    <t>Ultimate Pre diversification Reserve Risk</t>
  </si>
  <si>
    <t>Is G3 zero or a positive(+) value</t>
  </si>
  <si>
    <t>Ultimate Pre diversification Reserve Risk should normally be zero or more</t>
  </si>
  <si>
    <t>V30935</t>
  </si>
  <si>
    <t>Is G3 &gt;= A3</t>
  </si>
  <si>
    <t>Ultimate Pre diversification Reserve Risk should normally be greater than or equal to the equivalent One-Year value</t>
  </si>
  <si>
    <t>G4</t>
  </si>
  <si>
    <t>Ultimate Credit Risk Total after diversification between Reinsurance Credit Risk and Other Credit Risk</t>
  </si>
  <si>
    <t>Is G4 &lt;= (G5 + G6)</t>
  </si>
  <si>
    <t>Ultimate Pre diversification Credit Risk Total value must be less than or equal to the sum of the Reinsurance Credit Risk and Other Credit Risk splits</t>
  </si>
  <si>
    <t>Is G4 &lt;&gt; (G5 + G6)</t>
  </si>
  <si>
    <t>Ultimate Pre diversification Credit Risk Total value should normally be less than the sum of the Reinsurance Credit Risk and Other Credit Risk splits</t>
  </si>
  <si>
    <t>V30922</t>
  </si>
  <si>
    <t>G5</t>
  </si>
  <si>
    <t>Ultimate Pre diversification Reinsurance Credit Risk</t>
  </si>
  <si>
    <t>Is G5 zero or a positive(+) value</t>
  </si>
  <si>
    <t>Ultimate Pre diversification Reinsurance Credit Risk should normally be zero or more</t>
  </si>
  <si>
    <t>V30937</t>
  </si>
  <si>
    <t>Is G5 &gt;= C5</t>
  </si>
  <si>
    <t>Ultimate Pre diversification Reinsurance Credit Risk should normally be greater than or equal to the equivalent One-Year value</t>
  </si>
  <si>
    <t>V30923</t>
  </si>
  <si>
    <t>G6</t>
  </si>
  <si>
    <t>Ultimate Pre diversification Other Credit Risk</t>
  </si>
  <si>
    <t>Is G6 zero or a positive (+) value</t>
  </si>
  <si>
    <t>Ultimate Pre diversification Other Credit Risk should normally be zero or more</t>
  </si>
  <si>
    <t>V30938</t>
  </si>
  <si>
    <t>Is G6 &gt;= C6</t>
  </si>
  <si>
    <t>Ultimate Pre diversification Other Credit Risk should normally be greater than or equal to the equivalent One-Year value</t>
  </si>
  <si>
    <t>V30924</t>
  </si>
  <si>
    <t>G7</t>
  </si>
  <si>
    <t>Ultimate Pre diversification Market Risk</t>
  </si>
  <si>
    <t>Is G7 zero or a positive(+) value</t>
  </si>
  <si>
    <t>Ultimate Pre diversification Market Risk should normally be zero or more</t>
  </si>
  <si>
    <t>V30939</t>
  </si>
  <si>
    <t>Is G7 &gt;= C7</t>
  </si>
  <si>
    <t>Ultimate Pre diversification Market Risk should normally be greater than or equal to the equivalent One-Year value</t>
  </si>
  <si>
    <t>V30925</t>
  </si>
  <si>
    <t>G8</t>
  </si>
  <si>
    <t>Ultimate Pre diversification Operational Risk</t>
  </si>
  <si>
    <t>Is G8 zero or a positive(+) value</t>
  </si>
  <si>
    <t>Ultimate Pre diversification Operational Risk should normally be zero or more</t>
  </si>
  <si>
    <t>V30940</t>
  </si>
  <si>
    <t>Is G8 &gt;= C8</t>
  </si>
  <si>
    <t>Ultimate Pre diversification Operational Risk should normally be greater than or equal to the equivalent One-Year value</t>
  </si>
  <si>
    <t>I1</t>
  </si>
  <si>
    <t>Ultimate Post diversification Insurance Risk</t>
  </si>
  <si>
    <t>Is I1 &lt;= G1</t>
  </si>
  <si>
    <t>Ultimate Post diversification Insurance Risk Total value should normally be less than or equal to the equivalent Pre diversification value</t>
  </si>
  <si>
    <t>Is I1 &gt;= E1</t>
  </si>
  <si>
    <t>Ultimate Post diversification Insurance Risk Total value should normally be greater than or equal to the equivalent One-Year value</t>
  </si>
  <si>
    <t>I4</t>
  </si>
  <si>
    <t>Ultimate Post diversification  Credit Risk</t>
  </si>
  <si>
    <t>Is I4 &lt;= G4</t>
  </si>
  <si>
    <t>Ultimate Post diversification Credit Risk Total value should normally be less than or equal to the equivalent Pre diversification value</t>
  </si>
  <si>
    <t>Is I4 &gt;= E4</t>
  </si>
  <si>
    <t>Ultimate Post diversification Credit Risk Total value should normally be greater than or equal to the equivalent One-Year value</t>
  </si>
  <si>
    <t>V30932</t>
  </si>
  <si>
    <t>I7</t>
  </si>
  <si>
    <t>Ultimate Post diversification Market Risk</t>
  </si>
  <si>
    <t>Is I7 &lt;= G7</t>
  </si>
  <si>
    <t>Ultimate Post diversification Market Risk should normally be less than or equal to the equivalent Pre diversification value</t>
  </si>
  <si>
    <t>V30946</t>
  </si>
  <si>
    <t>Is I7 &gt;= E7</t>
  </si>
  <si>
    <t>Ultimate Post diversification Market Risk value should normally be greater than or equal to the equivalent One-Year value</t>
  </si>
  <si>
    <t>V30933</t>
  </si>
  <si>
    <t>I8</t>
  </si>
  <si>
    <t>Ultimate Post diversification Operational Risk</t>
  </si>
  <si>
    <t>Is I8 &lt;= G8</t>
  </si>
  <si>
    <t>Ultimate Post diversification Operational Risk should normally be less than or equal to the equivalent Pre diversification value</t>
  </si>
  <si>
    <t>V30947</t>
  </si>
  <si>
    <t>Is I8 &gt;= E8</t>
  </si>
  <si>
    <t>Ultimate Post diversification Operational Risk value should normally be greater than or equal to the equivalent One-Year value</t>
  </si>
  <si>
    <t>V30948</t>
  </si>
  <si>
    <t>Checkbox</t>
  </si>
  <si>
    <t>One-Year and Ultimate Pre diversification Premium Risk</t>
  </si>
  <si>
    <t>If form 012 'Run-Off and specialist RITC syndicate'  checkbox is ticked then activate these validations:
Is C2 = zero [checkbox should be unchecked - warning if checked]
Is G2 = zero [checkbox should be unchecked - warning if checked]</t>
  </si>
  <si>
    <t>Notes should be provided if a Run-Off syndicates Premium Risk is not zero</t>
  </si>
  <si>
    <t>Live Syndicate selected</t>
  </si>
  <si>
    <t>If form 012 'Live syndicate'  checkbox is ticked then activate this validation:
Warning if checkbox is ticked</t>
  </si>
  <si>
    <t>This check box is for Run-Off and specialist RITC syndicates Only</t>
  </si>
  <si>
    <r>
      <t xml:space="preserve">LCR </t>
    </r>
    <r>
      <rPr>
        <b/>
        <sz val="14"/>
        <color indexed="9"/>
        <rFont val="Arial"/>
        <family val="2"/>
      </rPr>
      <t>310</t>
    </r>
    <r>
      <rPr>
        <b/>
        <sz val="11"/>
        <color indexed="9"/>
        <rFont val="Arial"/>
        <family val="2"/>
      </rPr>
      <t xml:space="preserve"> VALIDATIONS &amp; WARNINGS</t>
    </r>
  </si>
  <si>
    <t>V31001</t>
  </si>
  <si>
    <t>Distribution of balance sheet position on One-Year basis: Mean</t>
  </si>
  <si>
    <t>Should be zero or a negative(-) value</t>
  </si>
  <si>
    <t>The One-Year Mean should normally be a surplus (negative). If this value is a loss, then an explanation of the cause of the loss is required in form 990.</t>
  </si>
  <si>
    <t>V31002</t>
  </si>
  <si>
    <t>Distribution of balance sheet position on One-Year basis: 50th percentile</t>
  </si>
  <si>
    <t>The 50th percentile should normally be a surplus (negative)</t>
  </si>
  <si>
    <t>V31003</t>
  </si>
  <si>
    <t>D1</t>
  </si>
  <si>
    <t>Distribution of balance sheet position on One-Year basis: 90th percentile</t>
  </si>
  <si>
    <t>Should be zero or a positive(+) value</t>
  </si>
  <si>
    <t>The 90th percentile should normally be a loss (positive)</t>
  </si>
  <si>
    <t>V31004</t>
  </si>
  <si>
    <t>Distribution of balance sheet position on One-Year basis: 95th percentile</t>
  </si>
  <si>
    <t>The 95th percentile should normally be a loss (positive)</t>
  </si>
  <si>
    <t>V31005</t>
  </si>
  <si>
    <t>F1</t>
  </si>
  <si>
    <t>Distribution of balance sheet position on One-Year basis: 99th percentile</t>
  </si>
  <si>
    <t>The 99th percentile should normally be a loss (positive)</t>
  </si>
  <si>
    <t>H1</t>
  </si>
  <si>
    <t>Distribution of balance sheet position on One-Year basis: 99.8th percentile</t>
  </si>
  <si>
    <t>The 99.8th percentile should normally be a loss (positive)</t>
  </si>
  <si>
    <t>new</t>
  </si>
  <si>
    <t>V31007</t>
  </si>
  <si>
    <t>Distribution of balance sheet position on Ultimate basis: Mean</t>
  </si>
  <si>
    <t>The Ultimate Mean should normally be a surplus (negative)</t>
  </si>
  <si>
    <t>V31009</t>
  </si>
  <si>
    <t>Distribution of balance sheet position on One-Year basis: 75th percentile</t>
  </si>
  <si>
    <t>Is C1 &gt;= B1</t>
  </si>
  <si>
    <t>The 75th percentile must be greater than or equal to the 50th percentile</t>
  </si>
  <si>
    <t>V31010</t>
  </si>
  <si>
    <t>Is D1 &gt;= C1</t>
  </si>
  <si>
    <t>The 90th percentile must be greater than or equal to the 75th percentile</t>
  </si>
  <si>
    <t>V31011</t>
  </si>
  <si>
    <t>Is E1 &gt;= D1</t>
  </si>
  <si>
    <t>The 95th percentile must be greater than or equal to the 90th percentile</t>
  </si>
  <si>
    <t>V31012</t>
  </si>
  <si>
    <t>Is F1 &gt;= E1</t>
  </si>
  <si>
    <t>The 99th percentile must be greater than or equal to the 95th percentile</t>
  </si>
  <si>
    <t>Is H1 &gt;= G1</t>
  </si>
  <si>
    <t>The 99.8th percentile must be greater than or equal to the 99.5th percentile</t>
  </si>
  <si>
    <t>Distribution of balance sheet position on One-Year basis: 99.5th percentile</t>
  </si>
  <si>
    <t>Pre-populated
= form 309 headline (One-Year)</t>
  </si>
  <si>
    <t>Pre-populated</t>
  </si>
  <si>
    <t>For info purposes</t>
  </si>
  <si>
    <t>Distribution of balance sheet position on Ultimate basis: 50th percentile</t>
  </si>
  <si>
    <t>Distribution of balance sheet position on Ultimate basis: 75th percentile</t>
  </si>
  <si>
    <t>Is C2 &gt;= B2</t>
  </si>
  <si>
    <t>D2</t>
  </si>
  <si>
    <t>Distribution of balance sheet position on Ultimate basis: 90th percentile</t>
  </si>
  <si>
    <t>Is D2 &gt;= C2</t>
  </si>
  <si>
    <t>E2</t>
  </si>
  <si>
    <t>Distribution of balance sheet position on Ultimate basis: 95th percentile</t>
  </si>
  <si>
    <t>Is E2 &gt;= D2</t>
  </si>
  <si>
    <t>F2</t>
  </si>
  <si>
    <t>Distribution of balance sheet position on Ultimate basis: 99th percentile</t>
  </si>
  <si>
    <t>Is F2 &gt;= E2</t>
  </si>
  <si>
    <t>Distribution of balance sheet position on Ultimate basis: 99.5th percentile</t>
  </si>
  <si>
    <t xml:space="preserve">Pre-populated
= form 309 headline (Ultimate) </t>
  </si>
  <si>
    <t>H2</t>
  </si>
  <si>
    <t>Distribution of balance sheet position on Ultimate basis: 99.8th percentile</t>
  </si>
  <si>
    <t>Is H2 &gt;= G2</t>
  </si>
  <si>
    <r>
      <t xml:space="preserve">LCR </t>
    </r>
    <r>
      <rPr>
        <b/>
        <sz val="14"/>
        <color indexed="9"/>
        <rFont val="Arial"/>
        <family val="2"/>
      </rPr>
      <t>311</t>
    </r>
    <r>
      <rPr>
        <b/>
        <sz val="11"/>
        <color indexed="9"/>
        <rFont val="Arial"/>
        <family val="2"/>
      </rPr>
      <t xml:space="preserve"> VALIDATIONS &amp; WARNINGS</t>
    </r>
  </si>
  <si>
    <t>V31101</t>
  </si>
  <si>
    <t>One-Year Net of reinsurance: Mean</t>
  </si>
  <si>
    <t>Must be zero or a positive(+) value</t>
  </si>
  <si>
    <t>One-Year Net Mean must be a loss (positive)</t>
  </si>
  <si>
    <t>V31107</t>
  </si>
  <si>
    <t>One-Year Gross of reinsurance: Mean</t>
  </si>
  <si>
    <t>One-Year Gross Mean must be a loss (positive)</t>
  </si>
  <si>
    <t>Is A2 &gt;= A1</t>
  </si>
  <si>
    <t>One-Year Gross Mean should normally be greater than or equal to One-Year Net Mean</t>
  </si>
  <si>
    <t>V31109</t>
  </si>
  <si>
    <t>A3</t>
  </si>
  <si>
    <t>Ultimate Net of reinsurance: Mean</t>
  </si>
  <si>
    <t>Ultimate Net Mean must be a loss (positive)</t>
  </si>
  <si>
    <t>V31111</t>
  </si>
  <si>
    <t>A4</t>
  </si>
  <si>
    <t>Ultimate Gross of reinsurance: Mean</t>
  </si>
  <si>
    <t>Ultimate Gross Mean must be a loss (positive)</t>
  </si>
  <si>
    <t>Is A4 &gt;= A3</t>
  </si>
  <si>
    <t>Ultimate Gross Mean should normally be greater than or equal to Ultimate Net Mean</t>
  </si>
  <si>
    <t>V31102</t>
  </si>
  <si>
    <t>One-Year Net of reinsurance: 50th percentile</t>
  </si>
  <si>
    <t>One-Year Net 50th percentile must be a loss (positive)</t>
  </si>
  <si>
    <t>B3</t>
  </si>
  <si>
    <t>Ultimate Net of reinsurance: 50th percentile</t>
  </si>
  <si>
    <t>Ultimate Net 50th percentile must be a loss (positive)</t>
  </si>
  <si>
    <t>One-Year Net of reinsurance: 75th percentile</t>
  </si>
  <si>
    <t>One-Year Net 75th percentile must be a loss (positive)</t>
  </si>
  <si>
    <t>V31114</t>
  </si>
  <si>
    <t>One-Year 75th percentile must be greater than or equal to One-Year 50th percentile</t>
  </si>
  <si>
    <t>Ultimate Net of reinsurance: 75th percentile</t>
  </si>
  <si>
    <t>Is C3 &gt;= B3</t>
  </si>
  <si>
    <t>Ultimate 75th percentile must be greater than or equal to Ultimate 50th percentile</t>
  </si>
  <si>
    <t>Ultimate 75th percentile must be a loss (positive)</t>
  </si>
  <si>
    <t>V31103</t>
  </si>
  <si>
    <t>One-Year Net of reinsurance: 90th percentile</t>
  </si>
  <si>
    <t>One-Year Net 90th percentile must be a loss (positive)</t>
  </si>
  <si>
    <t>V31115</t>
  </si>
  <si>
    <t>One-Year 90th percentile must be greater than or equal to One-Year 75th percentile</t>
  </si>
  <si>
    <t>D3</t>
  </si>
  <si>
    <t>Ultimate Net of reinsurance: 90th percentile</t>
  </si>
  <si>
    <t>Ultimate Net 90th percentile must be a loss (positive)</t>
  </si>
  <si>
    <t>Is D3 &gt;= C3</t>
  </si>
  <si>
    <t>Ultimate 90th percentile must be greater than or equal to Ultimate 75th percentile</t>
  </si>
  <si>
    <t>V31104</t>
  </si>
  <si>
    <t>One-Year Net of reinsurance: 95th percentile</t>
  </si>
  <si>
    <t>One-Year Net 95th percentile must be a loss (positive)</t>
  </si>
  <si>
    <t>V31116</t>
  </si>
  <si>
    <t>One-Year 95th percentile must be greater than or equal to One-Year 90th percentile</t>
  </si>
  <si>
    <t>E3</t>
  </si>
  <si>
    <t>Ultimate Net of reinsurance: 95th percentile</t>
  </si>
  <si>
    <t>Ultimate Net 95th percentile must be a loss (positive)</t>
  </si>
  <si>
    <t>Is E3 &gt;= D3</t>
  </si>
  <si>
    <t>Ultimate 95th percentile must be greater than or equal to Ultimate 90th percentile</t>
  </si>
  <si>
    <t>V31105</t>
  </si>
  <si>
    <t>One-Year Net of reinsurance: 99th percentile</t>
  </si>
  <si>
    <t>One-Year Net 99th percentile must be a loss (positive)</t>
  </si>
  <si>
    <t>V31117</t>
  </si>
  <si>
    <t>One-Year 99th percentile must be greater than or equal to One-Year 95th percentile</t>
  </si>
  <si>
    <t>F3</t>
  </si>
  <si>
    <t>Ultimate Net of reinsurance: 99th percentile</t>
  </si>
  <si>
    <t>Ultimate Net 99th percentile must be a loss (positive)</t>
  </si>
  <si>
    <t>Is F3 &gt;= E3</t>
  </si>
  <si>
    <t>Ultimate 99th percentile must be greater than or equal to Ultimate 95th percentile</t>
  </si>
  <si>
    <t>V31106</t>
  </si>
  <si>
    <t>One-Year Net of reinsurance: 99.5th percentile</t>
  </si>
  <si>
    <t>One-Year Net 99.5th percentile must be a loss (positive)</t>
  </si>
  <si>
    <t>V31118</t>
  </si>
  <si>
    <t>Is G1 &gt;= F1</t>
  </si>
  <si>
    <t>One-Year 99.5th percentile must be greater than or equal to One-Year 99th percentile</t>
  </si>
  <si>
    <t>V31108</t>
  </si>
  <si>
    <t>One-Year Gross of reinsurance: 99.5th percentile</t>
  </si>
  <si>
    <t>One-Year Gross 99.5th percentile must be a loss (positive)</t>
  </si>
  <si>
    <t>Is G2 &gt;= G1</t>
  </si>
  <si>
    <t>One-Year Gross 99.5th percentile should normally be greater than or equal to One-Year Net 99.5th percentile</t>
  </si>
  <si>
    <t>V31110</t>
  </si>
  <si>
    <t>Ultimate Net of reinsurance: 99.5th percentile</t>
  </si>
  <si>
    <t>Ultimate Net 99.5th percentile must be a loss (positive)</t>
  </si>
  <si>
    <t>V31121</t>
  </si>
  <si>
    <t>Is G3 &gt;= G1</t>
  </si>
  <si>
    <t>Ultimate Net 99.5th percentile should normally be greater than or equal to One-Year Net 99.5th percentile</t>
  </si>
  <si>
    <t>Is G3 &gt;= F3</t>
  </si>
  <si>
    <t>Ultimate 99.5th percentile must be greater than or equal to Ultimate 99th percentile</t>
  </si>
  <si>
    <t>V31112</t>
  </si>
  <si>
    <t>Ultimate Gross of reinsurance: 99.5th percentile</t>
  </si>
  <si>
    <t>Ultimate Gross 99.5th percentile must be a loss (positive)</t>
  </si>
  <si>
    <t>V31122</t>
  </si>
  <si>
    <t>Is G4 &gt;= G2</t>
  </si>
  <si>
    <t>Ultimate Gross 99.5th percentile should normally be greater than or equal to One-Year Gross 99.5th percentile</t>
  </si>
  <si>
    <t>One-year Net of reinsurance: 99.8th percentile</t>
  </si>
  <si>
    <t>One-Year Net 99.8th percentile must be a loss (positive)</t>
  </si>
  <si>
    <t>One-Year 99.8th percentile must be greater than or equal to One-Year 99.5th percentile</t>
  </si>
  <si>
    <t>H3</t>
  </si>
  <si>
    <t>Ultimate Net of reinsurance: 99.8th percentile</t>
  </si>
  <si>
    <t>Ultimate Net 99.8th percentile must be a loss (positive)</t>
  </si>
  <si>
    <t>Is H3 &gt;= G3</t>
  </si>
  <si>
    <t>Ultimate 99.8th percentile must be greater than or equal to Ultimate 99.5th percentile</t>
  </si>
  <si>
    <t>Is H3 &gt;= H1</t>
  </si>
  <si>
    <t>Ultimate Net 99.8th percentile should normally be greater than or equal to One-Year Net 99.8th percentile</t>
  </si>
  <si>
    <t>I
(1993 to CY)</t>
  </si>
  <si>
    <t>Net Insurance Claims brought forward</t>
  </si>
  <si>
    <t>Pre-populated = form 312, column H</t>
  </si>
  <si>
    <t>J (PY)</t>
  </si>
  <si>
    <t>PY Adjustments</t>
  </si>
  <si>
    <t>If form 012 indicates that there are "Unlincepted Legal Obligations" then activate this validation: Is PY Adjustments &lt;&gt; Zero</t>
  </si>
  <si>
    <t>Should normally be entered when Unincepted Legal Obligations are indicated on form LCR 012</t>
  </si>
  <si>
    <t>REMOVE</t>
  </si>
  <si>
    <t>If form 012 indicates that there are no "Unlincepted Legal Obligations" then activate this validation: Is PY Adjustments = Zero</t>
  </si>
  <si>
    <t xml:space="preserve">Should only be entered when Unincepted Legal Obligations are indicated on form LCR 012 </t>
  </si>
  <si>
    <t>J (PY+1)</t>
  </si>
  <si>
    <t>PY+1 Adjustments</t>
  </si>
  <si>
    <t>If form 012 indicates that there are "Unlincepted Legal Obligations" then activate this validation: Is PY+1 Adjustments &lt;&gt; Zero</t>
  </si>
  <si>
    <t>If form 012 indicates that there are no "Unlincepted Legal Obligations" then activate this validation: Is PY+1 Adjustments = Zero</t>
  </si>
  <si>
    <t>K
(PY, PY-1, PY-2)</t>
  </si>
  <si>
    <t>New Business</t>
  </si>
  <si>
    <t>Should be zero or a positive (+) value</t>
  </si>
  <si>
    <t>New Business should normally be a deficit (positive)</t>
  </si>
  <si>
    <t>Roll forward to the next YOA during each spec update</t>
  </si>
  <si>
    <t>K
(1993 to PY-3)</t>
  </si>
  <si>
    <t>Do the 1993 to 2012 years of account =  Zero</t>
  </si>
  <si>
    <t>New Business should normally be zero, as it would not be expected to be written for prior years of account</t>
  </si>
  <si>
    <t>K (PY)</t>
  </si>
  <si>
    <t>PY New Business</t>
  </si>
  <si>
    <t>If form 012 indicates that there are "Unlincepted Legal Obligations" then activate this validation: Is PY New Business &lt;&gt; Zero</t>
  </si>
  <si>
    <t>If form 012 indicates that there are no "Unlincepted Legal Obligations" then activate this validation: Is PY New Business = Zero</t>
  </si>
  <si>
    <t>Pre-populated = form 312, line 2, column H</t>
  </si>
  <si>
    <t>V31113</t>
  </si>
  <si>
    <t>L</t>
  </si>
  <si>
    <t>Insurance Claims Total</t>
  </si>
  <si>
    <t>Is A1 = L Total</t>
  </si>
  <si>
    <t>One-Year Net Mean must be equal to the sum of Total Claims</t>
  </si>
  <si>
    <r>
      <t xml:space="preserve">LCR </t>
    </r>
    <r>
      <rPr>
        <b/>
        <sz val="14"/>
        <color indexed="9"/>
        <rFont val="Arial"/>
        <family val="2"/>
      </rPr>
      <t>312</t>
    </r>
    <r>
      <rPr>
        <b/>
        <sz val="11"/>
        <color indexed="9"/>
        <rFont val="Arial"/>
        <family val="2"/>
      </rPr>
      <t xml:space="preserve"> VALIDATIONS &amp; WARNINGS</t>
    </r>
  </si>
  <si>
    <t>D, E, F</t>
  </si>
  <si>
    <t>D, E and F should be zero or a positive (+) value</t>
  </si>
  <si>
    <r>
      <t xml:space="preserve">Data in columns </t>
    </r>
    <r>
      <rPr>
        <sz val="10"/>
        <rFont val="Arial"/>
        <family val="2"/>
      </rPr>
      <t>D, E and F should normally be zero or more</t>
    </r>
  </si>
  <si>
    <t>K, L, M, N</t>
  </si>
  <si>
    <t>K, L, M and N should be zero or a positive (+) value</t>
  </si>
  <si>
    <r>
      <t xml:space="preserve">Data in columns </t>
    </r>
    <r>
      <rPr>
        <sz val="10"/>
        <rFont val="Arial"/>
        <family val="2"/>
      </rPr>
      <t>K, L, M and N should normally be zero or more</t>
    </r>
  </si>
  <si>
    <t xml:space="preserve">A, B, C, H, I, J </t>
  </si>
  <si>
    <t>A, B, C, H, I and J should be zero or a positive (+) value</t>
  </si>
  <si>
    <t>Data in columns A, B, C, H, I and J should normally be be zero or more</t>
  </si>
  <si>
    <t xml:space="preserve">A  </t>
  </si>
  <si>
    <t>Gross Insurance Losses: Claims</t>
  </si>
  <si>
    <t>Is A &gt;= H</t>
  </si>
  <si>
    <r>
      <t xml:space="preserve">Gross Insurance Losses: Claims should normally be greater than or equal to Net Insurance Losses: Claims for </t>
    </r>
    <r>
      <rPr>
        <sz val="10"/>
        <color indexed="12"/>
        <rFont val="Arial"/>
        <family val="2"/>
      </rPr>
      <t>&lt;Year/Unincepted-current or Proposed year&gt;</t>
    </r>
  </si>
  <si>
    <t>B</t>
  </si>
  <si>
    <t>Gross Insurance Losses: Expenses</t>
  </si>
  <si>
    <t>Is B &gt;= I</t>
  </si>
  <si>
    <r>
      <t xml:space="preserve">Gross Insurance Losses: Expenses should normally be greater than or equal to Net Insurance Losses: Claims for </t>
    </r>
    <r>
      <rPr>
        <sz val="10"/>
        <color indexed="12"/>
        <rFont val="Arial"/>
        <family val="2"/>
      </rPr>
      <t>&lt;Year/Unincepted-current or Proposed year&gt;</t>
    </r>
  </si>
  <si>
    <t>V31206</t>
  </si>
  <si>
    <t xml:space="preserve">C </t>
  </si>
  <si>
    <t>Gross Insurance Losses: Discount Benefit</t>
  </si>
  <si>
    <t>Is C &lt;= (A + B)</t>
  </si>
  <si>
    <r>
      <t xml:space="preserve">Gross Insurance Losses: Discount Benefit should normally be less than or equal to (Gross Insurance Losses: Claims plus(+) Gross Insurance Losses: Expenses) for </t>
    </r>
    <r>
      <rPr>
        <sz val="10"/>
        <color indexed="12"/>
        <rFont val="Arial"/>
        <family val="2"/>
      </rPr>
      <t>&lt;Year/Unincepted-current or Proposed year&gt;</t>
    </r>
  </si>
  <si>
    <t>D</t>
  </si>
  <si>
    <t>Gross Future Premiums: Premium</t>
  </si>
  <si>
    <t>Is D &gt;= K</t>
  </si>
  <si>
    <r>
      <t xml:space="preserve">Gross Future Premiums: Premium should normally be greater than or equal to Net Future Premium: Premium for </t>
    </r>
    <r>
      <rPr>
        <sz val="10"/>
        <color indexed="12"/>
        <rFont val="Arial"/>
        <family val="2"/>
      </rPr>
      <t>&lt;Year/Unincepted-current or Proposed year&gt;</t>
    </r>
  </si>
  <si>
    <t>E</t>
  </si>
  <si>
    <t>Gross Future Premiums: Acquisition Cost</t>
  </si>
  <si>
    <t>Is E &gt;= L</t>
  </si>
  <si>
    <r>
      <t xml:space="preserve">Gross Future Premium: Acquisition Costs should normally be greater than or equal to Net Future Premium: Acquisition Costs for </t>
    </r>
    <r>
      <rPr>
        <sz val="10"/>
        <color indexed="12"/>
        <rFont val="Arial"/>
        <family val="2"/>
      </rPr>
      <t>&lt;Year/Unincepted-current or Proposed year&gt;</t>
    </r>
  </si>
  <si>
    <t>V31208</t>
  </si>
  <si>
    <t>F</t>
  </si>
  <si>
    <t>Gross Future Premiums: Discount Benefit</t>
  </si>
  <si>
    <t>Is F &lt;= (D - E)</t>
  </si>
  <si>
    <r>
      <t xml:space="preserve">Gross Future Premiums: Discount Benefit should normally be less than or equal to (Gross Future Premiums: Premium minus(-) Gross Future Premiums: Acquisition Cost) for </t>
    </r>
    <r>
      <rPr>
        <sz val="10"/>
        <color indexed="12"/>
        <rFont val="Arial"/>
        <family val="2"/>
      </rPr>
      <t>&lt;Year/Unincepted-current or Proposed year&gt;</t>
    </r>
  </si>
  <si>
    <t>V31201</t>
  </si>
  <si>
    <t>H</t>
  </si>
  <si>
    <t>Net Insurance Losses: Claims</t>
  </si>
  <si>
    <t>Is H &lt;&gt; 0 if A &lt;&gt; 0</t>
  </si>
  <si>
    <r>
      <t xml:space="preserve">Net Insurance Losses: Claims value is required if Gross Insurance Losses: Claims is entered for </t>
    </r>
    <r>
      <rPr>
        <sz val="10"/>
        <color indexed="12"/>
        <rFont val="Arial"/>
        <family val="2"/>
      </rPr>
      <t>&lt;Year/Unincepted-current or Proposed year&gt;.</t>
    </r>
  </si>
  <si>
    <t>V31203</t>
  </si>
  <si>
    <t>I</t>
  </si>
  <si>
    <t>Net Insurance Losses: Expenses</t>
  </si>
  <si>
    <t>Is I &lt;&gt; 0 if B &lt;&gt; 0</t>
  </si>
  <si>
    <r>
      <t xml:space="preserve">Net Insurance Losses: Expenses value is required if Gross Insurance Losses: Expenses is entered for </t>
    </r>
    <r>
      <rPr>
        <sz val="10"/>
        <color indexed="12"/>
        <rFont val="Arial"/>
        <family val="2"/>
      </rPr>
      <t>&lt;Year/Unincepted-current or Proposed year&gt;</t>
    </r>
  </si>
  <si>
    <t>V31210</t>
  </si>
  <si>
    <t>J</t>
  </si>
  <si>
    <t>Net Insurance Losses: Discount Benefit</t>
  </si>
  <si>
    <t>Is J &lt;= (H + I)</t>
  </si>
  <si>
    <r>
      <t xml:space="preserve">Net Insurance Losses: Discount Benefit should normally be less than or equal to (Net Insurance Losses: Claims plus(+) Net Insurance Losses: Expenses) for </t>
    </r>
    <r>
      <rPr>
        <sz val="10"/>
        <color indexed="12"/>
        <rFont val="Arial"/>
        <family val="2"/>
      </rPr>
      <t>&lt;Year/Unincepted-current or Proposed year&gt;</t>
    </r>
  </si>
  <si>
    <t>V31204</t>
  </si>
  <si>
    <t>K</t>
  </si>
  <si>
    <t>Net Future Premiums: Premium</t>
  </si>
  <si>
    <t>Is K &lt;&gt; 0 if D &lt;&gt; 0</t>
  </si>
  <si>
    <r>
      <t xml:space="preserve">Net Future Premiums: Premium value is required if Gross Future Premiums: Premium is entered for </t>
    </r>
    <r>
      <rPr>
        <sz val="10"/>
        <color indexed="12"/>
        <rFont val="Arial"/>
        <family val="2"/>
      </rPr>
      <t>&lt;Year/Unincepted-current or Proposed year&gt;</t>
    </r>
  </si>
  <si>
    <t>V31205</t>
  </si>
  <si>
    <t>Net Future Premiums: Acquisition Cost</t>
  </si>
  <si>
    <t>Is L &lt;&gt; 0 if E &lt;&gt; 0</t>
  </si>
  <si>
    <r>
      <t xml:space="preserve">Net Future Premiums: Acquisition Cost value is required if Gross Future Premiums: Acquisition Cost is entered for </t>
    </r>
    <r>
      <rPr>
        <sz val="10"/>
        <color indexed="12"/>
        <rFont val="Arial"/>
        <family val="2"/>
      </rPr>
      <t>&lt;Year/Unincepted-current or Proposed year&gt;</t>
    </r>
  </si>
  <si>
    <t>V31212</t>
  </si>
  <si>
    <t>M</t>
  </si>
  <si>
    <t>Net Future Premiums: Discount Benefit</t>
  </si>
  <si>
    <t>Is M &lt;= (K - L)</t>
  </si>
  <si>
    <r>
      <t xml:space="preserve">Net Future Premiums: Discount Benefit should normally be less than or equal to (Net Future Premiums: Premium minus(-) Net Future Premiums: Acquisition Cost) for </t>
    </r>
    <r>
      <rPr>
        <sz val="10"/>
        <color indexed="12"/>
        <rFont val="Arial"/>
        <family val="2"/>
      </rPr>
      <t>&lt;Year/Unincepted-current or Proposed year&gt;</t>
    </r>
  </si>
  <si>
    <t>Line 2 (ULO) A, B, C, D, E, F, H, I, J, K, L, M, N, P</t>
  </si>
  <si>
    <t>If form 012 indicates that there are "Unlincepted Legal Obligations" then activate this validation: A, B, C, D, E, F, H, I, J, K, L, M, N, P should be greater than zero</t>
  </si>
  <si>
    <t>If form 012 indicates that there are no "Unlincepted Legal Obligations" then activate this validation: A, B, C, D, E, F, H, I, J, K, L, M, N, P must be zero</t>
  </si>
  <si>
    <t>Should only be entered when Unincepted Legal Obligations are indicated on form LCR 012</t>
  </si>
  <si>
    <r>
      <t xml:space="preserve">LCR </t>
    </r>
    <r>
      <rPr>
        <b/>
        <sz val="14"/>
        <color indexed="9"/>
        <rFont val="Arial"/>
        <family val="2"/>
      </rPr>
      <t>313</t>
    </r>
    <r>
      <rPr>
        <b/>
        <sz val="11"/>
        <color indexed="9"/>
        <rFont val="Arial"/>
        <family val="2"/>
      </rPr>
      <t xml:space="preserve"> VALIDATIONS &amp; WARNINGS</t>
    </r>
  </si>
  <si>
    <t>Proposed YOA Planned Premium: Gross</t>
  </si>
  <si>
    <t>Proposed YOA Planned Premium: Gross should normally be zero or more</t>
  </si>
  <si>
    <t>If form 012 'Run-Off and specialist RITC syndicate' checkbox is ticked then activate this validation: Is A1 = zero</t>
  </si>
  <si>
    <t>Proposed YOA Planned Premium: Gross should normally be zero for Run-Off syndicates</t>
  </si>
  <si>
    <t>Current YOA Planned Premium: Gross</t>
  </si>
  <si>
    <t>Current YOA Planned Premium: Gross should normally be zero or more</t>
  </si>
  <si>
    <t>Proposed YOA Planned Premium: Acquisition Costs</t>
  </si>
  <si>
    <t>Proposed YOA Planned Premium: Acquisition Costs should normally be zero or more</t>
  </si>
  <si>
    <t>If form 012 'Run-Off and specialist RITC syndicate' checkbox is ticked then activate this validation: Is B1 = zero</t>
  </si>
  <si>
    <t>Proposed YOA Planned Premium: Acquisition Costs should normally be zero for Run-Off syndicates</t>
  </si>
  <si>
    <t>Current YOA Planned Premium: Acquisition Costs</t>
  </si>
  <si>
    <t>Current YOA Planned Premium: Acquisition Costs should normally be zero or more</t>
  </si>
  <si>
    <t>Proposed YOA Planned Premium: RI Share</t>
  </si>
  <si>
    <t>Proposed YOA Planned Premium: RI Share should normally be zero or more</t>
  </si>
  <si>
    <t>If form 012 'Run-Off and specialist RITC syndicate' checkbox is ticked then activate this validation: Is C1 = zero</t>
  </si>
  <si>
    <t>Proposed YOA Planned Premium: RI Share should normally be zero for Run-Off syndicates</t>
  </si>
  <si>
    <t>Current YOA Planned Premium: RI Share</t>
  </si>
  <si>
    <t>Current YOA Planned Premium: RI Share should normally be zero or more</t>
  </si>
  <si>
    <t>One-Year Catastrophe Losses – LCM Region-Perils &amp; Classes Only: Net Mean</t>
  </si>
  <si>
    <t>One-Year Catastrophe Losses – LCM Region-Perils &amp; Classes Only: Net Mean should normally be zero or more</t>
  </si>
  <si>
    <t>One-Year Catastrophe Losses - All Non-LCM: Net Mean</t>
  </si>
  <si>
    <t>One-Year Catastrophe Losses - All Non-LCM: Net Mean should normally be zero or more</t>
  </si>
  <si>
    <t>F4</t>
  </si>
  <si>
    <t>One-Year Premium Risk Claims - Excluding Catastrophe: Net Mean</t>
  </si>
  <si>
    <t>One-Year Premium Risk Claims - Excluding Catastrophe: Net Mean should normally be zero or more</t>
  </si>
  <si>
    <t>F5</t>
  </si>
  <si>
    <t>One-Year Reserving Risk Claims: Net Mean</t>
  </si>
  <si>
    <t>One-Year Reserving Risk Claims: Net Mean should normally be zero or more</t>
  </si>
  <si>
    <t>F7</t>
  </si>
  <si>
    <t>One-Year Diversification Credit - Between Risk Categories: Net Mean</t>
  </si>
  <si>
    <t>Is F7 = 0</t>
  </si>
  <si>
    <t>One-Year Diversification Credit - Between Risk Categories: Net Mean  should normally be zero</t>
  </si>
  <si>
    <t>F8</t>
  </si>
  <si>
    <t>One-Year Diversified Total: Net Mean</t>
  </si>
  <si>
    <t>Is F8 = Form 311 A1</t>
  </si>
  <si>
    <t>One-Year Diversified Total: Net Mean must be equal to Form 311 One-Year Net of reinsurance: Mean</t>
  </si>
  <si>
    <t>One-Year Catastrophe Claims total: Net 99.5th</t>
  </si>
  <si>
    <t>Is G1 &lt; (G2 + G3)</t>
  </si>
  <si>
    <t>One-Year Catastrophe Claims total: Net 99.5th should normally be less than One-Year Catastrophe Losses – LCM Region-Perils &amp; Classes Only: Net 99.5th plus(+) One-Year Catastrophe Losses - All Non-LCM: Net 99.5th</t>
  </si>
  <si>
    <t>One-Year Catastrophe Claims total: Net 99.5th must be less than or equal to One-Year Catastrophe Losses – LCM Region-Perils &amp; Classes Only: Net 99.5th plus(+) One-Year Catastrophe Losses - All Non-LCM: Net 99.5th</t>
  </si>
  <si>
    <t>One-Year Catastrophe Losses – LCM Region-Perils &amp; Classes Only: Net 99.5th</t>
  </si>
  <si>
    <t>One-Year Catastrophe Losses – LCM Region-Perils &amp; Classes Only: Net 99.5th should normally be zero or more</t>
  </si>
  <si>
    <t>One-Year Catastrophe Losses - All Non-LCM: Net 99.5th</t>
  </si>
  <si>
    <t>One-Year Catastrophe Losses - All Non-LCM: Net 99.5th should normally be zero or more</t>
  </si>
  <si>
    <t>One-Year Premium Risk Claims - Excluding Catastrophe: Net 99.5th</t>
  </si>
  <si>
    <t>One-Year Premium Risk Claims - Excluding Catastrophe: Net 99.5th should normally be zero or more</t>
  </si>
  <si>
    <t>One-Year Reserving Risk Claims: Net 99.5th</t>
  </si>
  <si>
    <t>One-Year Reserving Risk Claims: Net 99.5th should normally be zero or more</t>
  </si>
  <si>
    <t>One-Year Diversification Credit - Between Risk Categories: Net 99.5th</t>
  </si>
  <si>
    <t>Must be zero or a negative(-) value</t>
  </si>
  <si>
    <t>One-Year Diversification Credit - Between Risk Categories: Net 99.5th  must be zero or less</t>
  </si>
  <si>
    <t>One-Year Diversified Total: Net 99.5th</t>
  </si>
  <si>
    <t>Is G8 = Form 311 G1</t>
  </si>
  <si>
    <t>One-Year Diversified Total: Net 99.5th must be equal to Form 311 One-Year Net of reinsurance: 99.5th percentile</t>
  </si>
  <si>
    <t>Ultimate Catastrophe Losses – LCM Region-Perils &amp; Classes Only: Net Mean</t>
  </si>
  <si>
    <t>Ultimate Catastrophe Losses – LCM Region-Perils &amp; Classes Only: Net Mean should normally be zero or more</t>
  </si>
  <si>
    <t>Ultimate Catastrophe Losses - All Non-LCM: Net Mean</t>
  </si>
  <si>
    <t>Ultimate Catastrophe Losses - All Non-LCM: Net Mean should normally be zero or more</t>
  </si>
  <si>
    <t>H4</t>
  </si>
  <si>
    <t>Ultimate Premium Risk Claims - Excluding Catastrophe: Net Mean</t>
  </si>
  <si>
    <t>Ultimate Premium Risk Claims - Excluding Catastrophe: Net Mean should normally be zero or more</t>
  </si>
  <si>
    <t>H5</t>
  </si>
  <si>
    <t>Ultimate Reserving Risk Claims: Net Mean</t>
  </si>
  <si>
    <t>Ultimate Reserving Risk Claims: Net Mean should normally be zero or more</t>
  </si>
  <si>
    <t>H7</t>
  </si>
  <si>
    <t>Ultimate Diversification Credit - Between Risk Categories: Net Mean</t>
  </si>
  <si>
    <t>Is H7 = 0</t>
  </si>
  <si>
    <t>Ultimate Diversification Credit - Between Risk Categories: Net Mean  should normally be zero</t>
  </si>
  <si>
    <t>H8</t>
  </si>
  <si>
    <t>Ultimate Diversified Total: Net Mean</t>
  </si>
  <si>
    <t>Is H8 = Form 311 A3</t>
  </si>
  <si>
    <t>Ultimate Diversified Total: Net Mean must be equal to Form 311 Ultimate Net of reinsurance: Mean</t>
  </si>
  <si>
    <t>Ultimate Catastrophe Claims total: Net 99.5th</t>
  </si>
  <si>
    <t>Is I1 &lt; (I2 + I3)</t>
  </si>
  <si>
    <t>Ultimate Catastrophe Claims total: Net 99.5th should normally be less than Ultimate Catastrophe Losses - LCM Only: Net 99.5th plus(+) Ultimate Catastrophe Losses - All Non-LCM: Net 99.5th</t>
  </si>
  <si>
    <t>Is I1 &lt;= (I2 + I3)</t>
  </si>
  <si>
    <t>Ultimate Catastrophe Claims total: Net 99.5th must be less than or equal to Ultimate Catastrophe Losses – LCM Region-Perils &amp; Classes Only: Net 99.5th plus(+) Ultimate Catastrophe Losses - All Non-LCM: Net 99.5th</t>
  </si>
  <si>
    <t>I2</t>
  </si>
  <si>
    <t>Ultimate Catastrophe Losses – LCM Region-Perils &amp; Classes Only: Net 99.5th</t>
  </si>
  <si>
    <t>Ultimate Catastrophe Losses – LCM Region-Perils &amp; Classes Only: Net 99.5th should normally be zero or more</t>
  </si>
  <si>
    <t>I3</t>
  </si>
  <si>
    <t>Ultimate Catastrophe Losses - All Non-LCM: Net 99.5th</t>
  </si>
  <si>
    <t>Ultimate Catastrophe Losses - All Non-LCM: Net 99.5th should normally be zero or more</t>
  </si>
  <si>
    <t>Ultimate Premium Risk Claims - Excluding Catastrophe: Net 99.5th</t>
  </si>
  <si>
    <t>Ultimate Premium Risk Claims - Excluding Catastrophe: Net 99.5th should normally be zero or more</t>
  </si>
  <si>
    <t>I5</t>
  </si>
  <si>
    <t>Ultimate Reserving Risk Claims: Net 99.5th</t>
  </si>
  <si>
    <t>Ultimate Reserving Risk Claims: Net 99.5th should normally be zero or more</t>
  </si>
  <si>
    <t>Ultimate Diversification Credit - Between Risk Categories: Net 99.5th</t>
  </si>
  <si>
    <t>Ultimate Diversification Credit - Between Risk Categories: Net 99.5th  must be zero or less</t>
  </si>
  <si>
    <t>Ultimate Diversified Total: Net 99.5th</t>
  </si>
  <si>
    <t>Is I8 = Form 311 G3</t>
  </si>
  <si>
    <t>Ultimate Diversified Total: Net 99.5th must be equal to Form 311 Ultimate Net of reinsurance: 99.5th percentile</t>
  </si>
  <si>
    <t>Checkbox 1</t>
  </si>
  <si>
    <t>Material difference in the treatment of reinsurance Check Box</t>
  </si>
  <si>
    <t>Checkbox should not be checked</t>
  </si>
  <si>
    <t>Syndicates that have a material difference are expected to provide details as an attachment or directly on form 990</t>
  </si>
  <si>
    <t>Checkbox 2</t>
  </si>
  <si>
    <t>LCR documentation attached Check Box</t>
  </si>
  <si>
    <t>Checkbox should be checked</t>
  </si>
  <si>
    <t>Syndicates are expected to submit documentation alongside the pro-forma (please see LCR guidance for further details)</t>
  </si>
  <si>
    <r>
      <t xml:space="preserve">LCR </t>
    </r>
    <r>
      <rPr>
        <b/>
        <sz val="14"/>
        <color indexed="9"/>
        <rFont val="Arial"/>
        <family val="2"/>
      </rPr>
      <t>314</t>
    </r>
    <r>
      <rPr>
        <b/>
        <sz val="11"/>
        <color indexed="9"/>
        <rFont val="Arial"/>
        <family val="2"/>
      </rPr>
      <t xml:space="preserve"> VALIDATIONS &amp; WARNINGS</t>
    </r>
  </si>
  <si>
    <t>Insurance Risk Premium Risk: Mean Outcome</t>
  </si>
  <si>
    <t>Insurance Risk Premium Risk: Mean Outcome should normally be zero or less</t>
  </si>
  <si>
    <t>Insurance Risk Reserve Risk: Mean Outcome</t>
  </si>
  <si>
    <t>Insurance Risk Reserve Risk: Mean Outcome should normally be zero or less</t>
  </si>
  <si>
    <t>Corrected to validation in 2015</t>
  </si>
  <si>
    <t>Investment Return &amp; Risk: Mean Outcome</t>
  </si>
  <si>
    <t>Investment Return &amp; Risk: Mean Outcome should normally be zero or less</t>
  </si>
  <si>
    <t>A6</t>
  </si>
  <si>
    <t>Total Expected Return: Mean Outcome</t>
  </si>
  <si>
    <t>Is A6 = Form 310 A2</t>
  </si>
  <si>
    <t>Total Expected Return: Mean Outcome should normally be equal to Form 310 Distribution of balance sheet position on Ultimate basis: Mean</t>
  </si>
  <si>
    <t>Insurance Risk Total: 1:200 Confidence</t>
  </si>
  <si>
    <t>Pre-populated = form 309 E1</t>
  </si>
  <si>
    <t>Insurance Risk Premium Risk: 1:200 Confidence</t>
  </si>
  <si>
    <t>Pre-populated = form 309 E2</t>
  </si>
  <si>
    <t>Insurance Risk Reserve Risk: 1:200 Confidence</t>
  </si>
  <si>
    <t>Pre-populated = form 309 E3</t>
  </si>
  <si>
    <t>Investment Return &amp; Risk: 1:200 Confidence</t>
  </si>
  <si>
    <t>Investment Return &amp; Risk: 1:200 Confidence should normally be zero or more</t>
  </si>
  <si>
    <t>All Other: 1:200 Confidence</t>
  </si>
  <si>
    <t>Pre-populated
= form 309 E4 + form 309 E8</t>
  </si>
  <si>
    <t>Market Risk Interest Rate Risk: Mean Outcome</t>
  </si>
  <si>
    <t>Market Risk Interest Rate Risk: Mean Outcome should normally be zero or less</t>
  </si>
  <si>
    <t>Market Risk Credit Risk: Mean Outcome</t>
  </si>
  <si>
    <t>Market Risk Credit Risk: Mean Outcome should normally be zero or less</t>
  </si>
  <si>
    <t>Market Risk Equity and Other Asset Risk: Mean Outcome</t>
  </si>
  <si>
    <t>Market Risk Equity and Other Asset Risk: Mean Outcome should normally be zero or less</t>
  </si>
  <si>
    <t>D4</t>
  </si>
  <si>
    <t>Market Risk Liquidity Risk: Mean Outcome</t>
  </si>
  <si>
    <t>Market Risk Liquidity Risk: Mean Outcome should normally be zero or less</t>
  </si>
  <si>
    <t>D5</t>
  </si>
  <si>
    <t>Market Risk Foreign Exchange Risk: Mean Outcome</t>
  </si>
  <si>
    <t>Market Risk Foreign Exchange Risk: Mean Outcome should normally be zero or less</t>
  </si>
  <si>
    <t>D6</t>
  </si>
  <si>
    <t>Market Risk Other Risks: Mean Outcome</t>
  </si>
  <si>
    <t>Market Risk Other Risks: Mean Outcome should normally be zero or more</t>
  </si>
  <si>
    <t>Market Risk Interest Rate Risk: 1:200 Confidence</t>
  </si>
  <si>
    <t>Market Risk Interest Rate Risk: 1:200 Confidence should normally be zero or more</t>
  </si>
  <si>
    <t>Market Risk Credit Risk: 1:200 Confidence</t>
  </si>
  <si>
    <t>Market Risk Credit Risk: 1:200 Confidence should normally be zero or more</t>
  </si>
  <si>
    <t>Market Risk Equity and Other Asset Risk: 1:200 Confidence</t>
  </si>
  <si>
    <t>Market Risk Equity and Other Asset Risk: 1:200 Confidence should normally be zero or more</t>
  </si>
  <si>
    <t>Market Risk Liquidity Risk: 1:200 Confidence</t>
  </si>
  <si>
    <t>Market Risk Liquidity Risk: 1:200 Confidence should normally be zero or more</t>
  </si>
  <si>
    <t>Market Risk Foreign Exchange Risk: 1:200 Confidence</t>
  </si>
  <si>
    <t>Market Risk Foreign Exchange Risk: 1:200 Confidence should normally be zero or more</t>
  </si>
  <si>
    <t>F6</t>
  </si>
  <si>
    <t>Market Risk Other Risks: 1:200 Confidence</t>
  </si>
  <si>
    <t>Market Risk Other Risks: 1:200 Confidence should normally be zero or more</t>
  </si>
  <si>
    <t>Market Risk Diversification Credit: 1:200 Confidence</t>
  </si>
  <si>
    <t>Market Risk Diversification Credit: 1:200 Confidence must be zero or less</t>
  </si>
  <si>
    <t>F9</t>
  </si>
  <si>
    <t>Market Risk Diversified Total: 1:200 Confidence</t>
  </si>
  <si>
    <t>Is F9 = Form 309 E7</t>
  </si>
  <si>
    <t>Market Risk Diversified Total: 1:200 Confidence must be equal to Form 309 Ultimate Pre diversification Market Risk</t>
  </si>
  <si>
    <t>SCR Reconciliation One-Year SCR: Mean Outcome</t>
  </si>
  <si>
    <t>Is G1 = Form 310 A1</t>
  </si>
  <si>
    <t>SCR Reconciliation One-Year SCR: Mean Outcome must be equal to Form 310 Distribution of balance sheet position on One-Year basis: Mean</t>
  </si>
  <si>
    <t>SCR Reconciliation Removal of PY+1 Unincepted Contracts: Mean Outcome</t>
  </si>
  <si>
    <t>SCR Reconciliation Removal of PY+1 Unincepted Contracts: Mean Outcome should normally be zero or more</t>
  </si>
  <si>
    <t>SCR Reconciliation Additional PY &amp; Prior Years Binder Business: Mean Outcome</t>
  </si>
  <si>
    <t>SCR Reconciliation Additional PY &amp; Prior Years Binder Business: Mean Outcome should normally be zero or less</t>
  </si>
  <si>
    <t>SCR Reconciliation Run Down Opening Risk Margin: Mean Outcome</t>
  </si>
  <si>
    <t>SCR Reconciliation Run Down Opening Risk Margin: Mean Outcome must be zero or less</t>
  </si>
  <si>
    <t>SCR Reconciliation One-Year SCR: 1:200 Confidence</t>
  </si>
  <si>
    <t>SCR Reconciliation One-Year SCR: 1:200 Confidence should normally be zero or more</t>
  </si>
  <si>
    <t>Is I1 = Form 309 A11</t>
  </si>
  <si>
    <t>SCR Reconciliation One-Year SCR: 1:200 Confidence must be equal to Form 309 One-Year SCR Diversified Total</t>
  </si>
  <si>
    <t>SCR Reconciliation Additional PY &amp; Prior Years Binder Business: 1:200 Confidence</t>
  </si>
  <si>
    <t>SCR Reconciliation Additional PY &amp; Prior Years Binder Business: 1:200 Confidence should normally be zero or more</t>
  </si>
  <si>
    <t>SCR Reconciliation Run Down Opening Risk Margin: 1:200 Confidence</t>
  </si>
  <si>
    <t>SCR Reconciliation Run Down Opening Risk Margin: 1:200 Confidence should normally be zero or less</t>
  </si>
  <si>
    <t>I6</t>
  </si>
  <si>
    <t>SCR Reconciliation Unexpired Business on PY &amp; Prior Years: 1:200 Confidence</t>
  </si>
  <si>
    <t>SCR Reconciliation Unexpired Business on PY &amp; Prior Years: 1:200 Confidence should normally be zero or more</t>
  </si>
  <si>
    <t>SCR Reconciliation Ultimate Volatilities Less One-Year Volatilities: 1:200 Confidence</t>
  </si>
  <si>
    <t>SCR Reconciliation Ultimate Volatilities Less One-Year Volatilities: 1:200 Confidence should normally be zero or more</t>
  </si>
  <si>
    <t>I10</t>
  </si>
  <si>
    <t>SCR Reconciliation One-Year Diversification Credit less Ultimate Diversification Credit: 1:200 Confidence</t>
  </si>
  <si>
    <t>SCR Reconciliation One-Year Diversification Credit less Ultimate Diversification Credit: 1:200 Confidence should normally be zero or less</t>
  </si>
  <si>
    <t>I11</t>
  </si>
  <si>
    <t>SCR Reconciliation Diversified Total: 1:200 Confidence</t>
  </si>
  <si>
    <t>Is I11 = Form 309 E11</t>
  </si>
  <si>
    <t>SCR Reconciliation Diversified Total: 1:200 Confidence should normally be equal to Form 309 Ultimate SCR Diversified Total</t>
  </si>
  <si>
    <t>Lloyd's Capital Return Specification</t>
  </si>
  <si>
    <t>Key to cells &amp; references in the LCR</t>
  </si>
  <si>
    <t>Light grey items indicate automatic calculations</t>
  </si>
  <si>
    <t>Blue items indicate the cell will be pre-populated by entering data elsewhere</t>
  </si>
  <si>
    <t>Crossed through items indicate nil entries</t>
  </si>
  <si>
    <t>New items including validations / warnings</t>
  </si>
  <si>
    <t>Amendment to current items or validations / warnings</t>
  </si>
  <si>
    <t>Deleted items or validations / warnings</t>
  </si>
  <si>
    <t>For ITG to complete</t>
  </si>
  <si>
    <t>Warning Test</t>
  </si>
  <si>
    <t>(warnings highlight items that are not normally expected and should be reviewed prior to submission)</t>
  </si>
  <si>
    <t>PY</t>
  </si>
  <si>
    <t>CY</t>
  </si>
  <si>
    <t>PY+1</t>
  </si>
  <si>
    <t>B/S</t>
  </si>
  <si>
    <t>Balance Sheet</t>
  </si>
  <si>
    <t>T0</t>
  </si>
  <si>
    <t>T1</t>
  </si>
  <si>
    <t>Time One</t>
  </si>
  <si>
    <t>One-Year (Note 309.1)</t>
  </si>
  <si>
    <t>A</t>
  </si>
  <si>
    <t>Syndicate SCR (as at 1st January in the proposed Underwriting Year)</t>
  </si>
  <si>
    <t>New Syndicate Loading</t>
  </si>
  <si>
    <t>Total</t>
  </si>
  <si>
    <t>One-Year balance sheet to balance sheet basis (Note 309.1)</t>
  </si>
  <si>
    <t>Pre diversification</t>
  </si>
  <si>
    <t>Insurance Risk</t>
  </si>
  <si>
    <t>total: After diversification between Premium and Reserve risk</t>
  </si>
  <si>
    <t>split: Reserve Risk (Note 309.4)</t>
  </si>
  <si>
    <t>split: Premium Risk (see note above)</t>
  </si>
  <si>
    <t>GBP (m)</t>
  </si>
  <si>
    <t>%</t>
  </si>
  <si>
    <t>C</t>
  </si>
  <si>
    <t>G</t>
  </si>
  <si>
    <t>Credit Risk</t>
  </si>
  <si>
    <t>total: After diversification between Reinsurance Credit Risk and Other Credit Risk</t>
  </si>
  <si>
    <t>split: Reinsurance Credit Risk</t>
  </si>
  <si>
    <t>split: Other Credit Risk</t>
  </si>
  <si>
    <t>Market Risk (see note above)</t>
  </si>
  <si>
    <t>Operational Risk</t>
  </si>
  <si>
    <t>TOTAL (Note 309.3)</t>
  </si>
  <si>
    <t>Diversification credit between risk categories</t>
  </si>
  <si>
    <t>DIVERSIFIED TOTAL (Note 309.3)</t>
  </si>
  <si>
    <t>Run Off Syndicates Only</t>
  </si>
  <si>
    <t>We have provided notes in Form 990 stating the reasons why Premium Risk is 
not zero</t>
  </si>
  <si>
    <t>Ultimate basis (Note 309.2)</t>
  </si>
  <si>
    <t>Ultimate (Note 309.2)</t>
  </si>
  <si>
    <t>310 Balance Sheet Distributions</t>
  </si>
  <si>
    <t>The sign convention to be used in the following table should be negative for surplus and positive for defecit.
It is expected that the balabce sheet position is negative at the mean level and positive at the higher percentiles.</t>
  </si>
  <si>
    <t>Distribution of balance sheet position on One-Year basis (Note 310.1)</t>
  </si>
  <si>
    <t>Mean</t>
  </si>
  <si>
    <t>50th</t>
  </si>
  <si>
    <t>75th</t>
  </si>
  <si>
    <t>90th</t>
  </si>
  <si>
    <t>95th</t>
  </si>
  <si>
    <t>99th</t>
  </si>
  <si>
    <t>99.5th</t>
  </si>
  <si>
    <t>99.8th</t>
  </si>
  <si>
    <t>Percentiles</t>
  </si>
  <si>
    <t>Distribution of balance sheet position on Ultimate basis (Note 310.2)</t>
  </si>
  <si>
    <t>310 Balance Sheet 
Distributions</t>
  </si>
  <si>
    <t>312 Projected Solvency II
Technical Provisions at Time Zero</t>
  </si>
  <si>
    <t>314 Additional Quantative
Analysis</t>
  </si>
  <si>
    <t>990 Required Additional
Information</t>
  </si>
  <si>
    <t>Agreement Guidance      |    Business Reporting Tasks</t>
  </si>
  <si>
    <t>|</t>
  </si>
  <si>
    <t>Contact Lloyd's    |</t>
  </si>
  <si>
    <t>Percentile values for all items relate to the percentile value for the item, on a standalone basis, except where specified otherwise.</t>
  </si>
  <si>
    <t>All items are to include claims and claim expenses only and do not include premiums or premium expenses. Premium data is provided via normal business practice from the SBF.</t>
  </si>
  <si>
    <t>The figures should be the sum of claims and claim expenses paid during the year on risk in the model, and those reserved for at the end of the year.</t>
  </si>
  <si>
    <t>1. Total modelled insurance claims (including ALAE) at aggregate level Note 311.1 (for all underlying pure years in aggregate)</t>
  </si>
  <si>
    <t>One-Year Basis (Note 311.2)</t>
  </si>
  <si>
    <t>Net of reinsurance</t>
  </si>
  <si>
    <t>Gross of reinsurance</t>
  </si>
  <si>
    <t>Ultimate Basis (Note 311.3)</t>
  </si>
  <si>
    <t>2. Total Mean modelled insurance claims (Including ALAE) on a One-Year basis by underlying pure year note (Note 311.4)</t>
  </si>
  <si>
    <t>1. Underlying Pure Year (Note 311.6)</t>
  </si>
  <si>
    <t>Net Insurance Claims brought forward (complete form 312 column H to populate this section)</t>
  </si>
  <si>
    <t>Adjustments</t>
  </si>
  <si>
    <t>Total Claims</t>
  </si>
  <si>
    <t>312 Projected Solvency II Technical Provisions at Time Zero</t>
  </si>
  <si>
    <t>All items should be provided for all years prior to the proposed year, as at the start of the proposed year.
Forecast Technical Provisions cash flows by YOA as at prospective year end (Note 312.1)</t>
  </si>
  <si>
    <t>1. Underlying Pure Year (Note 312.7)</t>
  </si>
  <si>
    <t>Claims (Note 312.2)</t>
  </si>
  <si>
    <t>O</t>
  </si>
  <si>
    <t>P</t>
  </si>
  <si>
    <t>Q</t>
  </si>
  <si>
    <t>Expenses (Note 312.4)</t>
  </si>
  <si>
    <t>Discount Benefit</t>
  </si>
  <si>
    <t>Premium (note 312.3)</t>
  </si>
  <si>
    <t>Acquisition Cost</t>
  </si>
  <si>
    <t>Gross Insurance Losses</t>
  </si>
  <si>
    <t>Gross Future Premiums</t>
  </si>
  <si>
    <t>A + B - C - D + E + F</t>
  </si>
  <si>
    <t>Gross Best Estimate Liabilities</t>
  </si>
  <si>
    <t>Net Future Premiums</t>
  </si>
  <si>
    <t>Net Insurance Losses (Note 312.2)</t>
  </si>
  <si>
    <t>Net Discounted Bad Debt Provision (Note 312.8)</t>
  </si>
  <si>
    <t>H + I - J - K + L + M + N</t>
  </si>
  <si>
    <t>Net Best Estimate Liabilities</t>
  </si>
  <si>
    <t>Net Risk Margin (Note 312.5)</t>
  </si>
  <si>
    <t>O + P</t>
  </si>
  <si>
    <t>Net Technical Provisions</t>
  </si>
  <si>
    <t>2. Unicepted Legal Obligations Proposed YOA (Note 312.6)</t>
  </si>
  <si>
    <t>1. Syndicate Business Forcast (should match the linked SBF)</t>
  </si>
  <si>
    <t>Gross</t>
  </si>
  <si>
    <t>Acquisition Costs</t>
  </si>
  <si>
    <t>RI Share</t>
  </si>
  <si>
    <t>Net</t>
  </si>
  <si>
    <t>Proposed YOA planned premium</t>
  </si>
  <si>
    <t>Current YOA planned premium</t>
  </si>
  <si>
    <t>2. Return Information</t>
  </si>
  <si>
    <t>Average claims tail used for discounting (no. of years)</t>
  </si>
  <si>
    <t>Assumed USD exchange rate (should match linked SBF rate of exchange)</t>
  </si>
  <si>
    <t>Catastrophe Claims</t>
  </si>
  <si>
    <t>total:</t>
  </si>
  <si>
    <t>3. Insurance Risk Including Catastrophe Claims (Notes 313.1 to 313.5)</t>
  </si>
  <si>
    <t>split: Catastrophe Losses - LCM Region-Perils &amp; Classes Only</t>
  </si>
  <si>
    <t>split: Catastrophe Losses - All Non-LCM</t>
  </si>
  <si>
    <t>Premium Risk Claims - Excluding Catastrophe</t>
  </si>
  <si>
    <t>Reserving Risk Claims</t>
  </si>
  <si>
    <t>TOTAL</t>
  </si>
  <si>
    <t>Diversified Credit - Between Risk Categories</t>
  </si>
  <si>
    <t>DIVERSIFIED TOTAL</t>
  </si>
  <si>
    <t>All Syndicates</t>
  </si>
  <si>
    <t>Please confirm that the LCR documentation is attached on Form 990</t>
  </si>
  <si>
    <t>1. Mean and Stress by Risk Category (on ultimate basis) (Notes 314.1 to 314.3)</t>
  </si>
  <si>
    <t>Mean Outcome</t>
  </si>
  <si>
    <t>Stress</t>
  </si>
  <si>
    <t>1:200 Confidence</t>
  </si>
  <si>
    <t>2. Market Risk (Notes 314.4 to 314.10)</t>
  </si>
  <si>
    <t>split: Premium Risk</t>
  </si>
  <si>
    <t>split: Reserve Risk</t>
  </si>
  <si>
    <t>Investment Return &amp; Risk</t>
  </si>
  <si>
    <t>All Other</t>
  </si>
  <si>
    <t>TOTAL EXPECTED RETURN</t>
  </si>
  <si>
    <t>1:200 
Confidence</t>
  </si>
  <si>
    <t xml:space="preserve">Interest Rate Risk (including interest rate risk on liabilities) </t>
  </si>
  <si>
    <t xml:space="preserve">Credit Risk (on assets only) </t>
  </si>
  <si>
    <t xml:space="preserve">Equity and Other Asset Risk (on assets only) </t>
  </si>
  <si>
    <t xml:space="preserve">Liquidity Risk </t>
  </si>
  <si>
    <t>Foreign Exchange Risk (including fx risk on liabilities)</t>
  </si>
  <si>
    <t xml:space="preserve">Other Risks </t>
  </si>
  <si>
    <t xml:space="preserve">TOTAL </t>
  </si>
  <si>
    <t xml:space="preserve">Diversification Credit </t>
  </si>
  <si>
    <t xml:space="preserve">DIVERSIFIED TOTAL </t>
  </si>
  <si>
    <t>One Year SCR</t>
  </si>
  <si>
    <t>Removal of PY + 1 Unincepted Contracts</t>
  </si>
  <si>
    <t>Additional PY &amp; Prior Years Binder Business</t>
  </si>
  <si>
    <t>Change in Risk Margin from T0 to T1</t>
  </si>
  <si>
    <t>Run own Opening Risk Margin from B/S at T0 to Nil at Ultimate</t>
  </si>
  <si>
    <t>Unexpired Business on PY &amp; Prior Years</t>
  </si>
  <si>
    <t>Ultimate Volatilities Less One-Year Volatilities</t>
  </si>
  <si>
    <t>Other</t>
  </si>
  <si>
    <t>3. SCR Reconcilliation (Notes 314.11 to 314.17)</t>
  </si>
  <si>
    <t>One -Year Diversification Credit less Ultimate Diversification Credit</t>
  </si>
  <si>
    <t>Validation Errors</t>
  </si>
  <si>
    <t>Based on SBF submitted</t>
  </si>
  <si>
    <t>Select SBF 
Return</t>
  </si>
  <si>
    <t>Please specify whether this syndicate is Active in the proposed underwriting year or in Run-Off for LCR purposes</t>
  </si>
  <si>
    <t>Active Syndicate</t>
  </si>
  <si>
    <t>Run-Off or 
specialist RITC 
syndicate</t>
  </si>
  <si>
    <t>Please specify whether this syndicate is Life or Non-Life for LCR purposes</t>
  </si>
  <si>
    <t>Life</t>
  </si>
  <si>
    <t>Non-Life</t>
  </si>
  <si>
    <t>Please specify whether this syndicate has unincepted Legal Obligations</t>
  </si>
  <si>
    <t>Yes</t>
  </si>
  <si>
    <t xml:space="preserve">No </t>
  </si>
  <si>
    <t>1. Description</t>
  </si>
  <si>
    <t>Project name / Work stream:</t>
  </si>
  <si>
    <t>Purpose:</t>
  </si>
  <si>
    <t>2. Instructions</t>
  </si>
  <si>
    <t>CMR to Spec</t>
  </si>
  <si>
    <t>Download a .csv extract of an LCR return from CMR.  Note, when extracting from CMR, extract all the forms from the LCR making sure the TOTAL base elements is not excluded.</t>
  </si>
  <si>
    <t>Copy and paste columns A : E from the extract downloaded in step 1 above into column D of the 'CSVInputFromCMR' worksheet in this workbook.</t>
  </si>
  <si>
    <t>Spec to CMR</t>
  </si>
  <si>
    <t>Upload the new CSV file created in step 3 into CMR as a new return.  A Format Error regarding the field "BaseSBF_ReturnID" will occur - please ignore this as it is expected.</t>
  </si>
  <si>
    <t>Red font indicates a negative number</t>
  </si>
  <si>
    <t>(validations must be rectified as they prevent the cell from being returned)</t>
  </si>
  <si>
    <t>Form Name</t>
  </si>
  <si>
    <t>Reference</t>
  </si>
  <si>
    <t>FormName&amp;Reference</t>
  </si>
  <si>
    <t>Base Element Name</t>
  </si>
  <si>
    <t>Base Element Caption</t>
  </si>
  <si>
    <t>Business Rules</t>
  </si>
  <si>
    <t>ContactUserID</t>
  </si>
  <si>
    <t>Contact Username</t>
  </si>
  <si>
    <t>BaseSBF_ReturnDetails</t>
  </si>
  <si>
    <t>Select SBF Return</t>
  </si>
  <si>
    <t>&lt;b&gt;Warning:&lt;/b&gt; an SBF must be chosen for linking to this LCR &lt;br/&gt; &lt;b&gt;Warning:&lt;/b&gt; linking to a Rejected or Declined SBF should be explained with a form 990 comment</t>
  </si>
  <si>
    <t>SyndicateTypeActive</t>
  </si>
  <si>
    <t>Active syndicate</t>
  </si>
  <si>
    <t>&lt;b&gt;SoftError:&lt;/b&gt; one of the radio buttons in each of the category below must be entered (cannot tick more than one)</t>
  </si>
  <si>
    <t>SyndicateTypeRunOff</t>
  </si>
  <si>
    <t>Run-Off or specialist RITC syndicate</t>
  </si>
  <si>
    <t>SyndicateTypeLife</t>
  </si>
  <si>
    <t>SyndicateTypeNonLife</t>
  </si>
  <si>
    <t>SyndicateHasProposedYear</t>
  </si>
  <si>
    <t>SyndicateDoesNotHaveProposedYear</t>
  </si>
  <si>
    <t>No</t>
  </si>
  <si>
    <t>BaseSBF_ReturnID</t>
  </si>
  <si>
    <t>DiversifiedTotal_OneYrPostDiversification</t>
  </si>
  <si>
    <t>Syndicate SCR (as at 1st January in the Proposed Underwriting Year) One-Year (Note 309.1)</t>
  </si>
  <si>
    <t>&lt;b&gt;SoftError:&lt;/b&gt; One-Year SCR must be equal to the Post diversification Total</t>
  </si>
  <si>
    <t>DiversifiedTotal_UltPostDiversification</t>
  </si>
  <si>
    <t>Syndicate SCR (as at 1st January in the Proposed Underwriting Year) Ultimate (Note 309.2)</t>
  </si>
  <si>
    <t>&lt;b&gt;SoftError:&lt;/b&gt; Ultimate SCR must be equal to the Post diversification Total &lt;br/&gt; &lt;b&gt;Warning:&lt;/b&gt; Ultimate SCR should normally be greater than or equal to the One-Year SCR</t>
  </si>
  <si>
    <t>PremiumReserveRisk_OneYrPreDiversification</t>
  </si>
  <si>
    <t>total: After diversification between Premium and Reserve risk GBP (m)</t>
  </si>
  <si>
    <t>&lt;b&gt;SoftError:&lt;/b&gt; One-Year Pre diversification Insurance Risk Total must be less than or equal to the sum of the Premium Risk and Reserve Risk splits &lt;br/&gt; &lt;b&gt;Warning:&lt;/b&gt; One-Year Pre diversification Insurance Risk Total should normally not be equal to the sum of the Premium Risk and Reserve Risk splits</t>
  </si>
  <si>
    <t>PremiumReserveRisk_OneYrPreDiversificationPerc_LCALC</t>
  </si>
  <si>
    <t>total: After diversification between Premium and Reserve risk %</t>
  </si>
  <si>
    <t>PremiumReserveRisk_OneYrPostDiversification</t>
  </si>
  <si>
    <t>&lt;b&gt;Warning:&lt;/b&gt; One-Year Post diversification Insurance Risk Total value should normally be less than or equal to the equivalent Pre diversification value</t>
  </si>
  <si>
    <t>PremiumReserveRisk_OneYrPostDiversificationPerc_LCALC</t>
  </si>
  <si>
    <t>PremiumReserveRisk_UltPreDiversification</t>
  </si>
  <si>
    <t>&lt;b&gt;SoftError:&lt;/b&gt; Ultimate Pre diversification Insurance Risk total must be less than or equal to the sum of the Premium Risk and Reserve Risk splits &lt;br/&gt; &lt;b&gt;Warning:&lt;/b&gt; Ultimate Pre diversification Insurance Risk total should normally not be equal to the sum of the Premium Risk and Reserve Risk splits</t>
  </si>
  <si>
    <t>PremiumReserveRisk_UltPreDiversificationPerc_LCALC</t>
  </si>
  <si>
    <t>PremiumReserveRisk_UltPostDiversification</t>
  </si>
  <si>
    <t>&lt;b&gt;Warning:&lt;/b&gt; Ultimate Post diversification Insurance Risk Total value should normally be less than or equal to the equivalent Pre diversification value &lt;br/&gt; &lt;b&gt;Warning:&lt;/b&gt; Ultimate Post diversification Insurance Risk Total value should normally be greater than or equal to the equivalent One-Year value</t>
  </si>
  <si>
    <t>PremiumReserveRisk_UltPostDiversificationPerc_LCALC</t>
  </si>
  <si>
    <t>PremiumRisk_OneYrPreDiversification</t>
  </si>
  <si>
    <t>split: Premium Risk (see note above) GBP (m)</t>
  </si>
  <si>
    <t>&lt;b&gt;Warning:&lt;/b&gt; should normally be zero or more</t>
  </si>
  <si>
    <t>PremiumRisk_UltPreDiversification</t>
  </si>
  <si>
    <t>&lt;b&gt;Warning:&lt;/b&gt; should normally be zero or more &lt;br/&gt; &lt;b&gt;Warning:&lt;/b&gt; Ultimate Pre diversification Premium Risk should normally be greater than or equal to the equivalent One-Year value</t>
  </si>
  <si>
    <t>ReserveRisk_OneYrPreDiversification</t>
  </si>
  <si>
    <t>split: Reserve Risk (Note 309.4) GBP (m)</t>
  </si>
  <si>
    <t>ReserveRisk_UltPreDiversification</t>
  </si>
  <si>
    <t>&lt;b&gt;Warning:&lt;/b&gt; should normally be zero or more &lt;br/&gt; &lt;b&gt;Warning:&lt;/b&gt; Ultimate Pre diversification Reserve Risk should normally be greater than or equal to the equivalent One-Year value</t>
  </si>
  <si>
    <t>CreditRiskTotal_OneYrPreDiversification</t>
  </si>
  <si>
    <t>total: After diversification between Reinsurance Credit Risk and Other Credit Risk GBP (m)</t>
  </si>
  <si>
    <t>&lt;b&gt;SoftError:&lt;/b&gt; One-Year Pre diversification Credit Risk Total must be less than or equal to the sum of the Reinsurance Credit Risk and Other Credit Risk splits &lt;br/&gt; &lt;b&gt;Warning:&lt;/b&gt; One-Year Pre diversification Credit Risk Total should normally not be equal to the sum of the Reinsurance Credit Risk and Other Credit Risk splits</t>
  </si>
  <si>
    <t>CreditRiskTotal_OneYrPreDiversificationPerc_LCALC</t>
  </si>
  <si>
    <t>B4</t>
  </si>
  <si>
    <t>total: After diversification between Reinsurance Credit Risk and Other Credit Risk %</t>
  </si>
  <si>
    <t>CreditRiskTotal_OneYrPostDiversification</t>
  </si>
  <si>
    <t>&lt;b&gt;Warning:&lt;/b&gt; One-Year Post diversification Credit Risk Total value should normally be less than or equal to the equivalent Pre diversification value</t>
  </si>
  <si>
    <t>CreditRiskTotal_OneYrPostDiversificationPerc_LCALC</t>
  </si>
  <si>
    <t>CreditRiskTotal_UltPreDiversification</t>
  </si>
  <si>
    <t>&lt;b&gt;SoftError:&lt;/b&gt; Ultimate Pre diversification Credit Risk Total value must be less than or equal to the sum of the Reinsurance Credit Risk and Other Credit Risk splits &lt;br/&gt; &lt;b&gt;Warning:&lt;/b&gt; Ultimate Pre diversification Credit Risk Total value should normally not be equal to the sum of the Reinsurance Credit Risk and Other Credit Risk splits</t>
  </si>
  <si>
    <t>CreditRiskTotal_UltPreDiversificationPerc_LCALC</t>
  </si>
  <si>
    <t>CreditRiskTotal_UltPostDiversification</t>
  </si>
  <si>
    <t>&lt;b&gt;Warning:&lt;/b&gt; Ultimate Post diversification Credit Risk Total value should normally be less than or equal to the equivalent Pre diversification value &lt;br/&gt; &lt;b&gt;Warning:&lt;/b&gt; Ultimate Post diversification Credit Risk Total value should normally be greater than or equal to the equivalent One-Year value</t>
  </si>
  <si>
    <t>CreditRiskTotal_UltPostDiversificationPerc_LCALC</t>
  </si>
  <si>
    <t>ReinsuranceCreditRisk_OneYrPreDiversification</t>
  </si>
  <si>
    <t>A5</t>
  </si>
  <si>
    <t>split: Reinsurance Credit Risk GBP (m)</t>
  </si>
  <si>
    <t>ReinsuranceCreditRisk_UltPreDiversification</t>
  </si>
  <si>
    <t>E5</t>
  </si>
  <si>
    <t>&lt;b&gt;Warning:&lt;/b&gt; should normally be zero or more &lt;br/&gt; &lt;b&gt;Warning:&lt;/b&gt; Ultimate Pre diversification Reinsurance Credit Risk should normally be greater than or equal to the equivalent One-Year value</t>
  </si>
  <si>
    <t>OtherCreditRisk_OneYrPreDiversification</t>
  </si>
  <si>
    <t>split: Other Credit Risk GBP (m)</t>
  </si>
  <si>
    <t>OtherCreditRisk_UltPreDiversification</t>
  </si>
  <si>
    <t>E6</t>
  </si>
  <si>
    <t>&lt;b&gt;Warning:&lt;/b&gt; should normally be zero or more &lt;br/&gt; &lt;b&gt;Warning:&lt;/b&gt; Ultimate Pre diversification Other Credit Risk should normally be greater than or equal to the equivalent One-Year value</t>
  </si>
  <si>
    <t>MarketRisk_OneYrPreDiversification</t>
  </si>
  <si>
    <t>Market Risk (see note above) GBP (m)</t>
  </si>
  <si>
    <t>MarketRisk_OneYrPreDiversificationPerc_LCALC</t>
  </si>
  <si>
    <t>Market Risk (see note above) %</t>
  </si>
  <si>
    <t>MarketRisk_OneYrPostDiversification</t>
  </si>
  <si>
    <t>&lt;b&gt;Warning:&lt;/b&gt; One-Year Post diversification Market Risk value should normally be less than or equal to the equivalent Pre diversification value</t>
  </si>
  <si>
    <t>MarketRisk_OneYrPostDiversificationPerc_LCALC</t>
  </si>
  <si>
    <t>D7</t>
  </si>
  <si>
    <t>MarketRisk_UltPreDiversification</t>
  </si>
  <si>
    <t>&lt;b&gt;Warning:&lt;/b&gt; should normally be zero or more &lt;br/&gt; &lt;b&gt;Warning:&lt;/b&gt; Ultimate Pre diversification Market Risk should normally be greater than or equal to the equivalent One-Year value</t>
  </si>
  <si>
    <t>MarketRisk_UltPreDiversificationPerc_LCALC</t>
  </si>
  <si>
    <t>MarketRisk_UltPostDiversification</t>
  </si>
  <si>
    <t>&lt;b&gt;Warning:&lt;/b&gt; Ultimate Post diversification Market Risk should normally be less than or equal to the equivalent Pre diversification value &lt;br/&gt; &lt;b&gt;Warning:&lt;/b&gt; Ultimate Post diversification Market Risk value should normally be greater than or equal to the equivalent One-Year value</t>
  </si>
  <si>
    <t>MarketRisk_UltPostDiversificationPerc_LCALC</t>
  </si>
  <si>
    <t>OperationalRisk_OneYrPreDiversification</t>
  </si>
  <si>
    <t>Operational Risk GBP (m)</t>
  </si>
  <si>
    <t>OperationalRisk_OneYrPreDiversificationPerc_LCALC</t>
  </si>
  <si>
    <t>Operational Risk %</t>
  </si>
  <si>
    <t>OperationalRisk_OneYrPostDiversification</t>
  </si>
  <si>
    <t>&lt;b&gt;Warning:&lt;/b&gt; One-Year Post diversification Operational Risk value should normally be less than or equal to the equivalent Pre diversification value</t>
  </si>
  <si>
    <t>OperationalRisk_OneYrPostDiversificationPerc_LCALC</t>
  </si>
  <si>
    <t>D8</t>
  </si>
  <si>
    <t>OperationalRisk_UltPreDiversification</t>
  </si>
  <si>
    <t>&lt;b&gt;Warning:&lt;/b&gt; should normally be zero or more &lt;br/&gt; &lt;b&gt;Warning:&lt;/b&gt; Ultimate Pre diversification Operational Risk should normally be greater than or equal to the equivalent One-Year value</t>
  </si>
  <si>
    <t>OperationalRisk_UltPreDiversificationPerc_LCALC</t>
  </si>
  <si>
    <t>OperationalRisk_UltPostDiversification</t>
  </si>
  <si>
    <t>&lt;b&gt;Warning:&lt;/b&gt; Ultimate Post diversification Operational Risk value should normally be greater than or equal to the equivalent One-Year value &lt;br/&gt; &lt;b&gt;Warning:&lt;/b&gt; Ultimate Post diversification Operational Risk should normally be less than or equal to the equivalent Pre diversification value</t>
  </si>
  <si>
    <t>OperationalRisk_UltPostDiversificationPerc_LCALC</t>
  </si>
  <si>
    <t>Total_OneYrPreDiversification_LCALC</t>
  </si>
  <si>
    <t>TOTAL (Note 309.3) GBP (m)</t>
  </si>
  <si>
    <t>Total_OneYrPreDiversificationPerc_LCALC</t>
  </si>
  <si>
    <t>TOTAL (Note 309.3) %</t>
  </si>
  <si>
    <t>Total_OneYrPostDiversification_LCALC</t>
  </si>
  <si>
    <t>C9</t>
  </si>
  <si>
    <t>Total_OneYrPostDiversificationPerc_LCALC</t>
  </si>
  <si>
    <t>D9</t>
  </si>
  <si>
    <t>Total_UltPreDiversification_LCALC</t>
  </si>
  <si>
    <t>E9</t>
  </si>
  <si>
    <t>Total_UltPreDiversificationPerc_LCALC</t>
  </si>
  <si>
    <t>Total_UltPostDiversification_LCALC</t>
  </si>
  <si>
    <t>G9</t>
  </si>
  <si>
    <t>Total_UltPostDiversificationPerc_LCALC</t>
  </si>
  <si>
    <t>H9</t>
  </si>
  <si>
    <t>DiversificationCredit_OneYrPreDiversification</t>
  </si>
  <si>
    <t>Diversification credit between risk categories GBP (m)</t>
  </si>
  <si>
    <t>&lt;b&gt;SoftError:&lt;/b&gt; must be zero or less</t>
  </si>
  <si>
    <t>DiversificationCredit_UltPreDiversification</t>
  </si>
  <si>
    <t>DiversifiedTotal_OneYrPostDiversification_LCALC</t>
  </si>
  <si>
    <t>DIVERSIFIED TOTAL (Note 309.3) GBP (m)</t>
  </si>
  <si>
    <t>&lt;b&gt;SoftError:&lt;/b&gt; One-Year Diversified Total must be equal to the sum total of the Post diversification values</t>
  </si>
  <si>
    <t>DiversifiedTotal_UltPostDiversification_LCALC</t>
  </si>
  <si>
    <t>&lt;b&gt;SoftError:&lt;/b&gt; Ultimate Diversified Total must equal the sum total of the Post diversification Risk Categories</t>
  </si>
  <si>
    <t>Notes990</t>
  </si>
  <si>
    <t>We have provided notes in Form 990 stating the reasons why Premium Risk is not zero</t>
  </si>
  <si>
    <t>&lt;b&gt;Warning:&lt;/b&gt; Notes should be provided if a Run-Off syndicates Premium Risk is not zero &lt;br/&gt; &lt;b&gt;Warning:&lt;/b&gt; This checkbox is for Run-off and specialist RITC syndicates only</t>
  </si>
  <si>
    <t>DistributionBalSheet_OneYrMean</t>
  </si>
  <si>
    <t>Distribution of balance sheet position on One-Year basis (Note 310.1) Mean</t>
  </si>
  <si>
    <t>&lt;b&gt;Warning:&lt;/b&gt; should normally be a surplus (negative). If this value is a loss; then an explanation of the cause of the loss is required in form 990</t>
  </si>
  <si>
    <t>DistributionBalSheet_OneYr50th</t>
  </si>
  <si>
    <t>Distribution of balance sheet position on One-Year basis (Note 310.1) 50th</t>
  </si>
  <si>
    <t>&lt;b&gt;Warning:&lt;/b&gt; should normally be a surplus (negative)</t>
  </si>
  <si>
    <t>DistributionBalSheet_OneYr75th</t>
  </si>
  <si>
    <t>Distribution of balance sheet position on One-Year basis (Note 310.1) 75th</t>
  </si>
  <si>
    <t>&lt;b&gt;SoftError:&lt;/b&gt; must be greater than or equal to B1</t>
  </si>
  <si>
    <t>DistributionBalSheet_OneYr90th</t>
  </si>
  <si>
    <t>Distribution of balance sheet position on One-Year basis (Note 310.1) 90th</t>
  </si>
  <si>
    <t>&lt;b&gt;Warning:&lt;/b&gt; should normally be a loss (positive) &lt;br/&gt; &lt;b&gt;SoftError:&lt;/b&gt; must be greater than or equal to C1</t>
  </si>
  <si>
    <t>DistributionBalSheet_OneYr95th</t>
  </si>
  <si>
    <t>Distribution of balance sheet position on One-Year basis (Note 310.1) 95th</t>
  </si>
  <si>
    <t>&lt;b&gt;Warning:&lt;/b&gt; should normally be a loss (positive) &lt;br/&gt; &lt;b&gt;SoftError:&lt;/b&gt; must be greater than or equal to D1</t>
  </si>
  <si>
    <t>DistributionBalSheet_OneYr99th</t>
  </si>
  <si>
    <t>Distribution of balance sheet position on One-Year basis (Note 310.1) 99th</t>
  </si>
  <si>
    <t>&lt;b&gt;Warning:&lt;/b&gt; should normally be a loss (positive) &lt;br/&gt; &lt;b&gt;SoftError:&lt;/b&gt; must be greater than or equal to E1</t>
  </si>
  <si>
    <t>Distribution of balance sheet position on One-Year basis (Note 310.1) 99.5th</t>
  </si>
  <si>
    <t>DistributionBalSheet_OneYr99Pt8th</t>
  </si>
  <si>
    <t>Distribution of balance sheet position on One-Year basis (Note 310.1) 99.8th</t>
  </si>
  <si>
    <t>&lt;b&gt;Warning:&lt;/b&gt; should normally be a loss (positive) &lt;br/&gt; &lt;b&gt;SoftError:&lt;/b&gt; must be greater than or equal to G1</t>
  </si>
  <si>
    <t>DistributionBalSheet_UltMean</t>
  </si>
  <si>
    <t>Distribution of balance sheet position on Ultimate basis (Note 310.2) Mean</t>
  </si>
  <si>
    <t>DistributionBalSheet_Ult50th</t>
  </si>
  <si>
    <t>Distribution of balance sheet position on Ultimate basis (Note 310.2) 50th</t>
  </si>
  <si>
    <t>DistributionBalSheet_Ult75th</t>
  </si>
  <si>
    <t>Distribution of balance sheet position on Ultimate basis (Note 310.2) 75th</t>
  </si>
  <si>
    <t>&lt;b&gt;SoftError:&lt;/b&gt; must be greater than or equal to B2</t>
  </si>
  <si>
    <t>DistributionBalSheet_Ult90th</t>
  </si>
  <si>
    <t>Distribution of balance sheet position on Ultimate basis (Note 310.2) 90th</t>
  </si>
  <si>
    <t>&lt;b&gt;Warning:&lt;/b&gt; should normally be a loss (positive) &lt;br/&gt; &lt;b&gt;SoftError:&lt;/b&gt; must be greater than or equal to C2</t>
  </si>
  <si>
    <t>DistributionBalSheet_Ult95th</t>
  </si>
  <si>
    <t>Distribution of balance sheet position on Ultimate basis (Note 310.2) 95th</t>
  </si>
  <si>
    <t>&lt;b&gt;Warning:&lt;/b&gt; should normally be a loss (positive) &lt;br/&gt; &lt;b&gt;SoftError:&lt;/b&gt; must be greater than or equal to D2</t>
  </si>
  <si>
    <t>DistributionBalSheet_Ult99th</t>
  </si>
  <si>
    <t>Distribution of balance sheet position on Ultimate basis (Note 310.2) 99th</t>
  </si>
  <si>
    <t>&lt;b&gt;Warning:&lt;/b&gt; should normally be a loss (positive) &lt;br/&gt; &lt;b&gt;SoftError:&lt;/b&gt; must be greater than or equal to E2</t>
  </si>
  <si>
    <t>Distribution of balance sheet position on Ultimate basis (Note 310.2) 99.5th</t>
  </si>
  <si>
    <t>DistributionBalSheet_Ult99Pt8th</t>
  </si>
  <si>
    <t>Distribution of balance sheet position on Ultimate basis (Note 310.2) 99.8th</t>
  </si>
  <si>
    <t>&lt;b&gt;Warning:&lt;/b&gt; should normally be a loss (positive) &lt;br/&gt; &lt;b&gt;SoftError:&lt;/b&gt; must be greater than or equal to G2</t>
  </si>
  <si>
    <t>NetOfRI_OneYrMean</t>
  </si>
  <si>
    <t>Net of reinsurance Mean</t>
  </si>
  <si>
    <t>&lt;b&gt;SoftError:&lt;/b&gt; must be a loss (positive)</t>
  </si>
  <si>
    <t>NetOfRI_OneYr50th</t>
  </si>
  <si>
    <t>Net of reinsurance 50th</t>
  </si>
  <si>
    <t>NetOfRI_OneYr75th</t>
  </si>
  <si>
    <t>Net of reinsurance 75th</t>
  </si>
  <si>
    <t>&lt;b&gt;SoftError:&lt;/b&gt; must be a loss (positive) &lt;br/&gt; &lt;b&gt;SoftError:&lt;/b&gt; must be greater than or equal to B1</t>
  </si>
  <si>
    <t>NetOfRI_OneYr90th</t>
  </si>
  <si>
    <t>Net of reinsurance 90th</t>
  </si>
  <si>
    <t>&lt;b&gt;SoftError:&lt;/b&gt; must be a loss (positive) &lt;br/&gt; &lt;b&gt;SoftError:&lt;/b&gt; must be greater than or equal to C1</t>
  </si>
  <si>
    <t>NetOfRI_OneYr95th</t>
  </si>
  <si>
    <t>Net of reinsurance 95th</t>
  </si>
  <si>
    <t>&lt;b&gt;SoftError:&lt;/b&gt; must be a loss (positive) &lt;br/&gt; &lt;b&gt;SoftError:&lt;/b&gt; must be greater than or equal to D1</t>
  </si>
  <si>
    <t>NetOfRI_OneYr99th</t>
  </si>
  <si>
    <t>Net of reinsurance 99th</t>
  </si>
  <si>
    <t>&lt;b&gt;SoftError:&lt;/b&gt; must be a loss (positive) &lt;br/&gt; &lt;b&gt;SoftError:&lt;/b&gt; must be greater than or equal to E1</t>
  </si>
  <si>
    <t>NetOfRI_OneYr99Pt5th</t>
  </si>
  <si>
    <t>Net of reinsurance 99.5th</t>
  </si>
  <si>
    <t>&lt;b&gt;SoftError:&lt;/b&gt; must be a loss (positive) &lt;br/&gt; &lt;b&gt;SoftError:&lt;/b&gt; must be greater than or equal to F1</t>
  </si>
  <si>
    <t>NetOfRI_OneYr99Pt8th</t>
  </si>
  <si>
    <t>Net of reinsurance 99.8th</t>
  </si>
  <si>
    <t>&lt;b&gt;SoftError:&lt;/b&gt; must be a loss (positive) &lt;br/&gt; &lt;b&gt;SoftError:&lt;/b&gt; must be greater than or equal to G1</t>
  </si>
  <si>
    <t>GrossOfRI_OneYrMean</t>
  </si>
  <si>
    <t>Gross of reinsurance Mean</t>
  </si>
  <si>
    <t>&lt;b&gt;SoftError:&lt;/b&gt; must be a loss (positive) &lt;br/&gt; &lt;b&gt;Warning:&lt;/b&gt; should normally be greater than or equal to A1</t>
  </si>
  <si>
    <t>GrossOfRI_OneYr99Pt5th</t>
  </si>
  <si>
    <t>Gross of reinsurance 99.5th</t>
  </si>
  <si>
    <t>&lt;b&gt;SoftError:&lt;/b&gt; must be a loss (positive) &lt;br/&gt; &lt;b&gt;Warning:&lt;/b&gt; should normally be greater than or equal to G1</t>
  </si>
  <si>
    <t>NetOfRI_UltMean</t>
  </si>
  <si>
    <t>NetOfRI_Ult50th</t>
  </si>
  <si>
    <t>NetOfRI_Ult75th</t>
  </si>
  <si>
    <t>&lt;b&gt;SoftError:&lt;/b&gt; must be a loss (positive) &lt;br/&gt; &lt;b&gt;SoftError:&lt;/b&gt; must be greater than or equal to B3</t>
  </si>
  <si>
    <t>NetOfRI_Ult90th</t>
  </si>
  <si>
    <t>&lt;b&gt;SoftError:&lt;/b&gt; must be a loss (positive) &lt;br/&gt; &lt;b&gt;SoftError:&lt;/b&gt; must be greater than or equal to C3</t>
  </si>
  <si>
    <t>NetOfRI_Ult95th</t>
  </si>
  <si>
    <t>&lt;b&gt;SoftError:&lt;/b&gt; must be a loss (positive) &lt;br/&gt; &lt;b&gt;SoftError:&lt;/b&gt; must be greater than or equal to D3</t>
  </si>
  <si>
    <t>NetOfRI_Ult99th</t>
  </si>
  <si>
    <t>&lt;b&gt;SoftError:&lt;/b&gt; must be a loss (positive) &lt;br/&gt; &lt;b&gt;SoftError:&lt;/b&gt; must be greater than or equal to E3</t>
  </si>
  <si>
    <t>NetOfRI_Ult99Pt5th</t>
  </si>
  <si>
    <t>&lt;b&gt;SoftError:&lt;/b&gt; must be a loss (positive) &lt;br/&gt; &lt;b&gt;Warning:&lt;/b&gt; should normally be greater than or equal to G1 &lt;br/&gt; &lt;b&gt;SoftError:&lt;/b&gt; must be greater than or equal to F3</t>
  </si>
  <si>
    <t>NetOfRI_Ult99Pt8th</t>
  </si>
  <si>
    <t>&lt;b&gt;SoftError:&lt;/b&gt; must be a loss (positive) &lt;br/&gt; &lt;b&gt;SoftError:&lt;/b&gt; must be greater than or equal to G3 &lt;br/&gt; &lt;b&gt;Warning:&lt;/b&gt; should normally be greater than or equal to H1</t>
  </si>
  <si>
    <t>GrossOfRI_UltMean</t>
  </si>
  <si>
    <t>&lt;b&gt;SoftError:&lt;/b&gt; must be a loss (positive) &lt;br/&gt; &lt;b&gt;Warning:&lt;/b&gt; should normally be greater than or equal to A3</t>
  </si>
  <si>
    <t>GrossOfRI_Ult99Pt5th</t>
  </si>
  <si>
    <t>&lt;b&gt;SoftError:&lt;/b&gt; must be a loss (positive) &lt;br/&gt; &lt;b&gt;Warning:&lt;/b&gt; should normally be greater than or equal to G2</t>
  </si>
  <si>
    <t>NetOfRI_OneYrMean_PYR_LCALC</t>
  </si>
  <si>
    <t>Adjustments_OneYrMean_PYR</t>
  </si>
  <si>
    <t>Adjustments (Note 311.8)</t>
  </si>
  <si>
    <t>&lt;b&gt;Warning:&lt;/b&gt; should normally be entered when Unincepted Legal Obligations are indicated on form LCR 012 &lt;br/&gt; &lt;b&gt;SoftError:&lt;/b&gt; should only be entered when Unincepted Legal Obligations are indicated on form LCR 012</t>
  </si>
  <si>
    <t>NewBusiness_OneYrMean_PYR</t>
  </si>
  <si>
    <t>New Business (Note 311.9)</t>
  </si>
  <si>
    <t>&lt;b&gt;Warning:&lt;/b&gt; should normally be a deficit (positive) &lt;br/&gt; &lt;b&gt;Warning:&lt;/b&gt; should normally be zero; as it would not be expected to be written for prior years of account &lt;br/&gt; &lt;b&gt;Warning:&lt;/b&gt; should normally be entered when Unincepted Legal Obligations are indicated on form LCR 012 &lt;br/&gt; &lt;b&gt;SoftError:&lt;/b&gt; should only be entered when Unincepted Legal Obligations are indicated on form LCR 012</t>
  </si>
  <si>
    <t>TotalClaims_OneYrMean_PYR_LCALC</t>
  </si>
  <si>
    <t>AdjustmentsUninceptedLglOblig_OneYrMean_ForRetYrPlusOneYoa</t>
  </si>
  <si>
    <t>J2</t>
  </si>
  <si>
    <t>Unincepted Legal Obligations as at December X; for the Y year of account (Note 311.5) Adjustments</t>
  </si>
  <si>
    <t>NewBusinessUninceptedLglOblig_OneYrMean_ForRetYrPlusOneYoa_LCALC</t>
  </si>
  <si>
    <t>K2</t>
  </si>
  <si>
    <t>Unincepted Legal Obligations as at December X; for the Y year of account (Note 311.5) New Business</t>
  </si>
  <si>
    <t>TotalClaimsUninceptedLglOblig_OneYrMean_ForRetYrPlusOneYoa_LCALC</t>
  </si>
  <si>
    <t>L2</t>
  </si>
  <si>
    <t>Unincepted Legal Obligations as at December X; for the Y year of account (Note 311.5) Total Claims</t>
  </si>
  <si>
    <t>NetOfRI_OneYrMean_PYR_LCALC_LTOTAL</t>
  </si>
  <si>
    <t>ITotal</t>
  </si>
  <si>
    <t>(Note 311.7) Net Insurance Claims brought forward</t>
  </si>
  <si>
    <t>TotalAdjustments_OneYrMean_LCALC</t>
  </si>
  <si>
    <t>JTotal</t>
  </si>
  <si>
    <t>(Note 311.7) Adjustments</t>
  </si>
  <si>
    <t>TotalNewBusiness_OneYrMean_LCALC</t>
  </si>
  <si>
    <t>KTotal</t>
  </si>
  <si>
    <t>(Note 311.7) New Business</t>
  </si>
  <si>
    <t>TotalClaims_OneYrMean_LCALC</t>
  </si>
  <si>
    <t>LTotal</t>
  </si>
  <si>
    <t>(Note 311.7) Total Claims</t>
  </si>
  <si>
    <t>&lt;b&gt;SoftError:&lt;/b&gt; must be equal to A1</t>
  </si>
  <si>
    <t>GrInsLossClaim_PYR</t>
  </si>
  <si>
    <t>GrInsLossExpense_PYR</t>
  </si>
  <si>
    <t>GrInsLossDiscBenefit_PYR</t>
  </si>
  <si>
    <t>GrFuturePremPrem_PYR</t>
  </si>
  <si>
    <t>Premium (Note 312.3)</t>
  </si>
  <si>
    <t>&lt;b&gt;Warning:&lt;/b&gt; should normally be zero or more &lt;br/&gt; &lt;b&gt;Warning:&lt;/b&gt; should normally be greater than or equal to K</t>
  </si>
  <si>
    <t>GrFuturePremAcqCost_PYR</t>
  </si>
  <si>
    <t>&lt;b&gt;Warning:&lt;/b&gt; should normally be zero or more &lt;br/&gt;  &lt;br/&gt; &lt;b&gt;Warning:&lt;/b&gt; should normally be greater than or equal to L</t>
  </si>
  <si>
    <t>GrFuturePremDiscBenefit_PYR</t>
  </si>
  <si>
    <t>&lt;b&gt;Warning:&lt;/b&gt; should normally be zero or more &lt;br/&gt; &lt;b&gt;Warning:&lt;/b&gt; Abs(F) should normally be less than or equal to Abs(D - E)</t>
  </si>
  <si>
    <t>GrBestEstLiabilities_PYR_LCALC</t>
  </si>
  <si>
    <t>NetInsLossClaim_PYR</t>
  </si>
  <si>
    <t>NetInsLossExpense_PYR</t>
  </si>
  <si>
    <t>NetInsLossDiscBenefit_PYR</t>
  </si>
  <si>
    <t>NetFuturePremPrem_PYR</t>
  </si>
  <si>
    <t>&lt;b&gt;Warning:&lt;/b&gt; should normally be zero or more &lt;br/&gt; &lt;b&gt;Warning:&lt;/b&gt; value is required if D is entered</t>
  </si>
  <si>
    <t>NetFuturePremAcqCost_PYR</t>
  </si>
  <si>
    <t>&lt;b&gt;Warning:&lt;/b&gt; should normally be zero or more &lt;br/&gt; &lt;b&gt;Warning:&lt;/b&gt; value is required if E is entered</t>
  </si>
  <si>
    <t>NetFuturePremDiscBenefit_PYR</t>
  </si>
  <si>
    <t>&lt;b&gt;Warning:&lt;/b&gt; should normally be zero or more &lt;br/&gt; &lt;b&gt;Warning:&lt;/b&gt; Abs(M) should normally be less than or equal to Abs(K - L)</t>
  </si>
  <si>
    <t>NetDiscBadDebtProv_PYR</t>
  </si>
  <si>
    <t>NetBestEstLiabilities_PYR_LCALC</t>
  </si>
  <si>
    <t>NetRiskMargin_PYR</t>
  </si>
  <si>
    <t>NetTechProv_PYR_LCALC</t>
  </si>
  <si>
    <t>UninceptedLglObligPropYrGrInsLossClaim</t>
  </si>
  <si>
    <t xml:space="preserve">A </t>
  </si>
  <si>
    <t xml:space="preserve"> Claims (Note 312.2)</t>
  </si>
  <si>
    <t>&lt;b&gt;Warning:&lt;/b&gt; should normally be zero or more &lt;br/&gt; &lt;b&gt;Warning:&lt;/b&gt; should normally be greater than or equal to H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</si>
  <si>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UninceptedLglObligPropYrGrInsLossExpense</t>
  </si>
  <si>
    <t xml:space="preserve">B </t>
  </si>
  <si>
    <t xml:space="preserve"> Expenses (Note 312.4)</t>
  </si>
  <si>
    <t>&lt;b&gt;Warning:&lt;/b&gt; should normally be zero or more &lt;br/&gt; &lt;b&gt;Warning:&lt;/b&gt; should normally be greater than or equal to I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</si>
  <si>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UninceptedLglObligPropYrGrInsLossDiscBenefit</t>
  </si>
  <si>
    <t xml:space="preserve"> Discount Benefit</t>
  </si>
  <si>
    <t>&lt;b&gt;Warning:&lt;/b&gt; should normally be zero or more &lt;br/&gt; &lt;b&gt;Warning:&lt;/b&gt; should normally be less than or equal to A + B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</si>
  <si>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UninceptedLglObligPropYrGrFutPremPrem</t>
  </si>
  <si>
    <t xml:space="preserve">D </t>
  </si>
  <si>
    <t xml:space="preserve"> Premium (Note 312.3)</t>
  </si>
  <si>
    <t>&lt;b&gt;Warning:&lt;/b&gt; should normally be zero or more &lt;br/&gt; &lt;b&gt;Warning:&lt;/b&gt; should normally be greater than or equal to K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</si>
  <si>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UninceptedLglObligPropYrGrFutPremAcqCost</t>
  </si>
  <si>
    <t xml:space="preserve">E </t>
  </si>
  <si>
    <t xml:space="preserve"> Acquisition Cost</t>
  </si>
  <si>
    <t>&lt;b&gt;Warning:&lt;/b&gt; should normally be zero or more &lt;br/&gt; &lt;b&gt;Warning:&lt;/b&gt; should normally be greater than or equal to L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</si>
  <si>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UninceptedLglObligPropYrGrFutPremDiscBenefit</t>
  </si>
  <si>
    <t xml:space="preserve">F </t>
  </si>
  <si>
    <t>&lt;b&gt;Warning:&lt;/b&gt; should normally be zero or more &lt;br/&gt; &lt;b&gt;Warning:&lt;/b&gt; Abs(F) should normally be less than or equal to Abs(D - E)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</si>
  <si>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UninceptedLglObligPropYrGrBestEstLiab_LCALC</t>
  </si>
  <si>
    <t xml:space="preserve">G </t>
  </si>
  <si>
    <t xml:space="preserve"> Gross Best Estimate Liabilities</t>
  </si>
  <si>
    <t>UninceptedLglObligPropYrNetInsLossClaim</t>
  </si>
  <si>
    <t xml:space="preserve">H </t>
  </si>
  <si>
    <t>&lt;b&gt;Warning:&lt;/b&gt; should normally be zero or more &lt;br/&gt; &lt;b&gt;Warning:&lt;/b&gt; value is required if A is entered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</si>
  <si>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UninceptedLglObligPropYrNetInsLossExpense</t>
  </si>
  <si>
    <t xml:space="preserve">I </t>
  </si>
  <si>
    <t>&lt;b&gt;Warning:&lt;/b&gt; should normally be zero or more &lt;br/&gt; &lt;b&gt;Warning:&lt;/b&gt; value is required if B is entered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</si>
  <si>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UninceptedLglObligPropYrNetInsLossDiscBenefit</t>
  </si>
  <si>
    <t xml:space="preserve">J </t>
  </si>
  <si>
    <t>&lt;b&gt;Warning:&lt;/b&gt; should normally be zero or more &lt;br/&gt; &lt;b&gt;Warning:&lt;/b&gt; should normally be less than or equal to H + I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</si>
  <si>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UninceptedLglObligPropYrNetFutPremPrem</t>
  </si>
  <si>
    <t xml:space="preserve">K </t>
  </si>
  <si>
    <t>&lt;b&gt;Warning:&lt;/b&gt; should normally be zero or more &lt;br/&gt; &lt;b&gt;Warning:&lt;/b&gt; value is required if D is entered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</si>
  <si>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UninceptedLglObligPropYrNetFutPremAcqCost</t>
  </si>
  <si>
    <t xml:space="preserve">L </t>
  </si>
  <si>
    <t>&lt;b&gt;Warning:&lt;/b&gt; should normally be zero or more &lt;br/&gt; &lt;b&gt;Warning:&lt;/b&gt; value is required if E is entered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</si>
  <si>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UninceptedLglObligPropYrNetFutPremDiscBenefit</t>
  </si>
  <si>
    <t xml:space="preserve">M </t>
  </si>
  <si>
    <t>&lt;b&gt;Warning:&lt;/b&gt; should normally be zero or more &lt;br/&gt; &lt;b&gt;Warning:&lt;/b&gt; Abs(M) should normally be less than or equal to Abs(K - L) for unincepted proposed year &lt;br/&gt; &lt;b&gt;Warning:&lt;/b&gt; should normally be entered when Unincepted Legal Obligations are indicated on form LCR 012 &lt;br/&gt; &lt;b&gt;SoftError:&lt;/b&gt; should only be entered when Unincepted Legal Obligations are indicated on form LCR 012</t>
  </si>
  <si>
    <t>UninceptedLglObligPropYrNetDiscBadDebtProv</t>
  </si>
  <si>
    <t xml:space="preserve">N </t>
  </si>
  <si>
    <t xml:space="preserve"> Net Discounted Bad Debt Provision (Note 312.8)</t>
  </si>
  <si>
    <t>&lt;b&gt;Warning:&lt;/b&gt; should normally be zero or more &lt;br/&gt; &lt;b&gt;Warning:&lt;/b&gt; should normally be entered when Unincepted Legal Obligations are indicated on form LCR 012 &lt;br/&gt; &lt;b&gt;SoftError:&lt;/b&gt; should only be entered when Unincepted Legal Obligations are indicated on form LCR 012</t>
  </si>
  <si>
    <t>UninceptedLglObligPropYrNetBestEstLiab_LCALC</t>
  </si>
  <si>
    <t xml:space="preserve">O </t>
  </si>
  <si>
    <t xml:space="preserve"> Net Best Estimate Liabilities</t>
  </si>
  <si>
    <t>UninceptedLglObligPropYrNetRiskMargin</t>
  </si>
  <si>
    <t xml:space="preserve">P </t>
  </si>
  <si>
    <t xml:space="preserve"> Net Risk Margin (Note 312.5)</t>
  </si>
  <si>
    <t>UninceptedLglObligPropYrNetTechProv_LCALC</t>
  </si>
  <si>
    <t xml:space="preserve">Q </t>
  </si>
  <si>
    <t xml:space="preserve"> Net Technical Provisions</t>
  </si>
  <si>
    <t>TotalGrInsLossClaim_LCALC</t>
  </si>
  <si>
    <t>Total Claims (Note 312.2)</t>
  </si>
  <si>
    <t>TotalGrInsLossExpense_LCALC</t>
  </si>
  <si>
    <t>Total Expenses (Note 312.4)</t>
  </si>
  <si>
    <t>TotalGrInsLossDiscBenefit_LCALC</t>
  </si>
  <si>
    <t>Total Discount Benefit</t>
  </si>
  <si>
    <t>TotalGrFuturePremPrem_LCALC</t>
  </si>
  <si>
    <t>Total Premium (Note 312.3)</t>
  </si>
  <si>
    <t>TotalGrFuturePremAcqCost_LCALC</t>
  </si>
  <si>
    <t>Total Acquisition Cost</t>
  </si>
  <si>
    <t>TotalGrFuturePremDiscBenefit_LCALC</t>
  </si>
  <si>
    <t>TotalGrBestEstLiabilities_LCALC</t>
  </si>
  <si>
    <t>Total Gross Best Estimate Liabilities</t>
  </si>
  <si>
    <t>TotalNetInsLossClaim_LCALC</t>
  </si>
  <si>
    <t>TotalNetInsLossExpense_LCALC</t>
  </si>
  <si>
    <t>TotalNetInsLossDiscBenefit_LCALC</t>
  </si>
  <si>
    <t>TotalNetFuturePremPrem_LCALC</t>
  </si>
  <si>
    <t>TotalNetFuturePremAcqCost_LCALC</t>
  </si>
  <si>
    <t>TotalNetFuturePremDiscBenefit_LCALC</t>
  </si>
  <si>
    <t>TotalNetDiscBadDebtProv_LCALC</t>
  </si>
  <si>
    <t>Total Net Discounted Bad Debt Provision (Note 312.8)</t>
  </si>
  <si>
    <t>TotalNetBestEstLiabilities_LCALC</t>
  </si>
  <si>
    <t>Total Net Best Estimate Liabilities</t>
  </si>
  <si>
    <t>TotalNetRiskMargin_LCALC</t>
  </si>
  <si>
    <t>Total Net Risk Margin (Note 312.5)</t>
  </si>
  <si>
    <t>TotalNetTechProv_LCALC</t>
  </si>
  <si>
    <t>Total Net Technical Provisions</t>
  </si>
  <si>
    <t>ProposedYoaPlanPremGross</t>
  </si>
  <si>
    <t>Proposed YOA planned premium Gross</t>
  </si>
  <si>
    <t>&lt;b&gt;Warning:&lt;/b&gt; should normally be zero or more &lt;br/&gt; &lt;b&gt;Warning:&lt;/b&gt; should normally be zero for Run-Off syndicates</t>
  </si>
  <si>
    <t>ProposedYoaPlanPremAcqCost</t>
  </si>
  <si>
    <t>Proposed YOA planned premium Acquisition Costs</t>
  </si>
  <si>
    <t>ProposedYoaPlanPremRiShare</t>
  </si>
  <si>
    <t>Proposed YOA planned premium RI Share</t>
  </si>
  <si>
    <t>ProposedYoaPlanPremNet_LCALC</t>
  </si>
  <si>
    <t>Proposed YOA planned premium Net</t>
  </si>
  <si>
    <t>CurrentYoaPlanPremGross</t>
  </si>
  <si>
    <t>Current YOA planned premium Gross</t>
  </si>
  <si>
    <t>CurrentYoaPlanPremAcqCost</t>
  </si>
  <si>
    <t>Current YOA planned premium Acquisition Costs</t>
  </si>
  <si>
    <t>CurrentYoaPlanPremRiShare</t>
  </si>
  <si>
    <t>Current YOA planned premium RI Share</t>
  </si>
  <si>
    <t>CurrentYoaPlanPremNet_LCALC</t>
  </si>
  <si>
    <t>Current YOA planned premium Net</t>
  </si>
  <si>
    <t>AvgClaimsDisc</t>
  </si>
  <si>
    <t xml:space="preserve">Average claims tail used for discounting (no. of years) </t>
  </si>
  <si>
    <t>AssmUsdXrate</t>
  </si>
  <si>
    <t xml:space="preserve">Assumed USD exchange rate (should match linked SBF rate of exchange) </t>
  </si>
  <si>
    <t>CatLossTotal_OneYr_NetMean_LCALC</t>
  </si>
  <si>
    <t>total: Net Mean</t>
  </si>
  <si>
    <t>CatLossTotal_OneYr_Net99Pt5th</t>
  </si>
  <si>
    <t>total: Net 99.5th</t>
  </si>
  <si>
    <t>&lt;b&gt;SoftError:&lt;/b&gt; must be less than or equal to G2 plus G3 &lt;br/&gt; &lt;b&gt;Warning:&lt;/b&gt; should normally be less than G2 plus G3</t>
  </si>
  <si>
    <t>CatLossTotal_Ult_NetMean_LCALC</t>
  </si>
  <si>
    <t>CatLossTotal_Ult_Net99Pt5th</t>
  </si>
  <si>
    <t>&lt;b&gt;Warning:&lt;/b&gt; should normally be less than I2 plus I3 &lt;br/&gt; &lt;b&gt;SoftError:&lt;/b&gt; must be less than or equal to I2 plus I3</t>
  </si>
  <si>
    <t>CatLossLcm_OneYr_NetMean</t>
  </si>
  <si>
    <t>split: Catastrophe Losses - LCM Region-Perils &amp; Classes Only Net Mean</t>
  </si>
  <si>
    <t>CatLossLcm_OneYr_Net99Pt5th</t>
  </si>
  <si>
    <t>split: Catastrophe Losses - LCM Region-Perils &amp; Classes Only Net 99.5th</t>
  </si>
  <si>
    <t>CatLossLcm_Ult_NetMean</t>
  </si>
  <si>
    <t>CatLossLcm_Ult_Net99Pt5th</t>
  </si>
  <si>
    <t>CatLossNonLcm_OneYr_NetMean</t>
  </si>
  <si>
    <t>split: Catastrophe Losses - All Non-LCM Net Mean</t>
  </si>
  <si>
    <t>CatLossNonLcm_OneYr_Net99Pt5th</t>
  </si>
  <si>
    <t>split: Catastrophe Losses - All Non-LCM Net 99.5th</t>
  </si>
  <si>
    <t>CatLossNonLcm_Ult_NetMean</t>
  </si>
  <si>
    <t>CatLossNonLcm_Ult_Net99Pt5th</t>
  </si>
  <si>
    <t>PremiumRiskClaimExclCat_OneYr_NetMean</t>
  </si>
  <si>
    <t>Premium Risk Claims - Excluding Catastrophe Net Mean</t>
  </si>
  <si>
    <t>PremiumRiskClaimExclCat_OneYr_Net99Pt5th</t>
  </si>
  <si>
    <t>Premium Risk Claims - Excluding Catastrophe Net 99.5th</t>
  </si>
  <si>
    <t>PremiumRiskClaimExclCat_Ult_NetMean</t>
  </si>
  <si>
    <t>PremiumRiskClaimExclCat_Ult_Net99Pt5th</t>
  </si>
  <si>
    <t>ReservingRiskClaim_OneYr_NetMean</t>
  </si>
  <si>
    <t>Reserving Risk Claims Net Mean</t>
  </si>
  <si>
    <t>ReservingRiskClaim_OneYr_Net99Pt5th</t>
  </si>
  <si>
    <t>Reserving Risk Claims Net 99.5th</t>
  </si>
  <si>
    <t>ReservingRiskClaim_Ult_NetMean</t>
  </si>
  <si>
    <t>ReservingRiskClaim_Ult_Net99Pt5th</t>
  </si>
  <si>
    <t>Total_OneYr_NetMean_LCALC</t>
  </si>
  <si>
    <t>TOTAL Net Mean</t>
  </si>
  <si>
    <t>Total_OneYr_Net99Pt5th_LCALC</t>
  </si>
  <si>
    <t>TOTAL Net 99.5th</t>
  </si>
  <si>
    <t>Total_Ult_NetMean_LCALC</t>
  </si>
  <si>
    <t>H6</t>
  </si>
  <si>
    <t>Total_Ult_Net99Pt5th_LCALC</t>
  </si>
  <si>
    <t>DiversificationCredit_OneYr_NetMean</t>
  </si>
  <si>
    <t>Diversification Credit - Between Risk Categories Net Mean</t>
  </si>
  <si>
    <t>&lt;b&gt;Warning:&lt;/b&gt; should normally be zero</t>
  </si>
  <si>
    <t>DiversificationCredit_OneYr_Net99Pt5th</t>
  </si>
  <si>
    <t>Diversification Credit - Between Risk Categories Net 99.5th</t>
  </si>
  <si>
    <t>DiversificationCredit_Ult_NetMean</t>
  </si>
  <si>
    <t>DiversificationCredit_Ult_Net99Pt5th</t>
  </si>
  <si>
    <t>DiversifiedTotal_OneYr_NetMean_LCALC</t>
  </si>
  <si>
    <t>DIVERSIFIED TOTAL Net Mean</t>
  </si>
  <si>
    <t>&lt;b&gt;SoftError:&lt;/b&gt; must be equal to Form 311 A1</t>
  </si>
  <si>
    <t>DiversifiedTotal_OneYr_Net99Pt5th_LCALC</t>
  </si>
  <si>
    <t>DIVERSIFIED TOTAL Net 99.5th</t>
  </si>
  <si>
    <t>&lt;b&gt;SoftError:&lt;/b&gt; must be equal to Form 311 G1</t>
  </si>
  <si>
    <t>DiversifiedTotal_Ult_NetMean_LCALC</t>
  </si>
  <si>
    <t>&lt;b&gt;SoftError:&lt;/b&gt; must be equal to Form 311 A3</t>
  </si>
  <si>
    <t>DiversifiedTotal_Ult_Net99Pt5th_LCALC</t>
  </si>
  <si>
    <t>&lt;b&gt;SoftError:&lt;/b&gt; must be equal to Form 311 G3</t>
  </si>
  <si>
    <t>LcmVsScr</t>
  </si>
  <si>
    <t>Is there a material difference in the treatment of reinsurance in your net data input to the Lloyd's Catastrophe Model (LCM) compared to your internal model (SCR)?</t>
  </si>
  <si>
    <t>&lt;b&gt;Warning:&lt;/b&gt; Syndicates that have a material difference are expected to provide details as an attachment or directly on form 990</t>
  </si>
  <si>
    <t>LcrDocAttached</t>
  </si>
  <si>
    <t>&lt;b&gt;Warning:&lt;/b&gt; Syndicates are expected to submit documentation alongside the pro-forma (please see LCR guidance for further details)</t>
  </si>
  <si>
    <t>314 Additional Quantitative Analysis</t>
  </si>
  <si>
    <t>InsuranceRisk_MeanOut_LCALC</t>
  </si>
  <si>
    <t>total: Mean Outcome</t>
  </si>
  <si>
    <t>InsuranceRisk_Stress_LCALC</t>
  </si>
  <si>
    <t>total: Stress</t>
  </si>
  <si>
    <t>InsuranceRisk_1200Con_LCALC</t>
  </si>
  <si>
    <t>total: 1:200 Confidence</t>
  </si>
  <si>
    <t>InsuranceRiskPremRisk_MeanOut</t>
  </si>
  <si>
    <t>split: Premium Risk Mean Outcome</t>
  </si>
  <si>
    <t>&lt;b&gt;Warning:&lt;/b&gt; should normally be zero or less</t>
  </si>
  <si>
    <t>InsuranceRiskPremRisk_Stress_LCALC</t>
  </si>
  <si>
    <t>split: Premium Risk Stress</t>
  </si>
  <si>
    <t>InsuranceRiskPremRisk_1200Con_LCALC</t>
  </si>
  <si>
    <t>split: Premium Risk 1:200 Confidence</t>
  </si>
  <si>
    <t>InsuranceRiskResRisk_MeanOut</t>
  </si>
  <si>
    <t>split: Reserve Risk Mean Outcome</t>
  </si>
  <si>
    <t>InsuranceRiskResRisk_Stress_LCALC</t>
  </si>
  <si>
    <t>split: Reserve Risk Stress</t>
  </si>
  <si>
    <t>InsuranceRiskResRisk_1200Con_LCALC</t>
  </si>
  <si>
    <t>split: Reserve Risk 1:200 Confidence</t>
  </si>
  <si>
    <t>InvestmentRetRisk_MeanOut</t>
  </si>
  <si>
    <t>Investment Return &amp; Risk Mean Outcome</t>
  </si>
  <si>
    <t>InvestmentRetRisk_Stress_LCALC</t>
  </si>
  <si>
    <t>Investment Return &amp; Risk Stress</t>
  </si>
  <si>
    <t>InvestmentRetRisk_1200Con</t>
  </si>
  <si>
    <t>Investment Return &amp; Risk 1:200 Confidence</t>
  </si>
  <si>
    <t>AllOther_MeanOut</t>
  </si>
  <si>
    <t>All Other Mean Outcome</t>
  </si>
  <si>
    <t>AllOther_Stress_LCALC</t>
  </si>
  <si>
    <t>B5</t>
  </si>
  <si>
    <t>All Other Stress</t>
  </si>
  <si>
    <t>AllOther_1200Con_LCALC</t>
  </si>
  <si>
    <t>All Other 1:200 Confidence</t>
  </si>
  <si>
    <t>TotExpectRet_MeanOut_LCALC</t>
  </si>
  <si>
    <t>TOTAL EXPECTED RETURN Mean Outcome</t>
  </si>
  <si>
    <t>&lt;b&gt;Warning:&lt;/b&gt; should normally be equal to Form 310 A2</t>
  </si>
  <si>
    <t>IntRateRisk_MeanOut</t>
  </si>
  <si>
    <t>Interest Rate Risk (including interest rate risk on liabilities) Mean Outcome</t>
  </si>
  <si>
    <t>IntRateRisk_Stress_LCALC</t>
  </si>
  <si>
    <t>Interest Rate Risk (including interest rate risk on liabilities) Stress</t>
  </si>
  <si>
    <t>IntRateRisk_1200Con</t>
  </si>
  <si>
    <t>Interest Rate Risk (including interest rate risk on liabilities) 1:200 Confidence</t>
  </si>
  <si>
    <t>CreditRisk_MeanOut</t>
  </si>
  <si>
    <t>Credit Risk (on assets only) Mean Outcome</t>
  </si>
  <si>
    <t>CreditRisk_Stress_LCALC</t>
  </si>
  <si>
    <t>Credit Risk (on assets only) Stress</t>
  </si>
  <si>
    <t>CreditRisk_1200Con</t>
  </si>
  <si>
    <t>Credit Risk (on assets only) 1:200 Confidence</t>
  </si>
  <si>
    <t>EquityOthAssetRisk_MeanOut</t>
  </si>
  <si>
    <t>Equity and Other Asset Risk (on assets only) Mean Outcome</t>
  </si>
  <si>
    <t>EquityOthAssetRisk_Stress_LCALC</t>
  </si>
  <si>
    <t>Equity and Other Asset Risk (on assets only) Stress</t>
  </si>
  <si>
    <t>EquityOthAssetRisk_1200Con</t>
  </si>
  <si>
    <t>Equity and Other Asset Risk (on assets only) 1:200 Confidence</t>
  </si>
  <si>
    <t>LiquidityRisk_MeanOut</t>
  </si>
  <si>
    <t>Liquidity Risk Mean Outcome</t>
  </si>
  <si>
    <t>LiquidityRisk_Stress_LCALC</t>
  </si>
  <si>
    <t>Liquidity Risk Stress</t>
  </si>
  <si>
    <t>LiquidityRisk_1200Con</t>
  </si>
  <si>
    <t>Liquidity Risk 1:200 Confidence</t>
  </si>
  <si>
    <t>ForeignExchRisk_MeanOut</t>
  </si>
  <si>
    <t>Foreign Exchange Risk (including fx risk on liabilities) Mean Outcome</t>
  </si>
  <si>
    <t>ForeignExchRisk_Stress_LCALC</t>
  </si>
  <si>
    <t>Foreign Exchange Risk (including fx risk on liabilities) Stress</t>
  </si>
  <si>
    <t>ForeignExchRisk_1200Con</t>
  </si>
  <si>
    <t>Foreign Exchange Risk (including fx risk on liabilities) 1:200 Confidence</t>
  </si>
  <si>
    <t>OtherRisks_MeanOut</t>
  </si>
  <si>
    <t>Other Risks Mean Outcome</t>
  </si>
  <si>
    <t>OtherRisks_Stress_LCALC</t>
  </si>
  <si>
    <t>Other Risks Stress</t>
  </si>
  <si>
    <t>OtherRisks_1200Con</t>
  </si>
  <si>
    <t>Other Risks 1:200 Confidence</t>
  </si>
  <si>
    <t>TotalMarketRisk_MeanOut_LCALC</t>
  </si>
  <si>
    <t>TOTAL Mean Outcome</t>
  </si>
  <si>
    <t>TotalMarketRisk_Stress_LCALC</t>
  </si>
  <si>
    <t>TOTAL Stress</t>
  </si>
  <si>
    <t>TotalMarketRisk_1200Con_LCALC</t>
  </si>
  <si>
    <t>TOTAL 1:200 Confidence</t>
  </si>
  <si>
    <t>DiversifiedCredit_Stress_LCALC</t>
  </si>
  <si>
    <t>Diversification Credit Stress</t>
  </si>
  <si>
    <t>DiversifiedCredit_1200Con</t>
  </si>
  <si>
    <t>Diversification Credit 1:200 Confidence</t>
  </si>
  <si>
    <t>DiversifiedTotalMarketRisk_MeanOut_LCALC</t>
  </si>
  <si>
    <t>DIVERSIFIED TOTAL Mean Outcome</t>
  </si>
  <si>
    <t>DiversifiedTotalMarketRisk_Stress_LCALC</t>
  </si>
  <si>
    <t>DIVERSIFIED TOTAL Stress</t>
  </si>
  <si>
    <t>DiversifiedTotalMarketRisk_1200Con_LCALC</t>
  </si>
  <si>
    <t>DIVERSIFIED TOTAL 1:200 Confidence</t>
  </si>
  <si>
    <t>OneYrSCR_MeanOut</t>
  </si>
  <si>
    <t>One-Year SCR Mean Outcome</t>
  </si>
  <si>
    <t>&lt;b&gt;SoftError:&lt;/b&gt; must be equal to Form 310 A1</t>
  </si>
  <si>
    <t>OneYrSCR_Stress_LCALC</t>
  </si>
  <si>
    <t>One-Year SCR Stress</t>
  </si>
  <si>
    <t>OneYrSCR_1200Con</t>
  </si>
  <si>
    <t>One-Year SCR 1:200 Confidence</t>
  </si>
  <si>
    <t>RemovalPY1UninceptContracts_MeanOut</t>
  </si>
  <si>
    <t>Removal of PY+1 Unincepted Contracts Mean Outcome</t>
  </si>
  <si>
    <t>RemovalPY1UninceptContracts_1200Con_LCALC</t>
  </si>
  <si>
    <t>Removal of PY+1 Unincepted Contracts 1:200 Confidence</t>
  </si>
  <si>
    <t>AddPYPriorYrBinderBus_MeanOut</t>
  </si>
  <si>
    <t>Additional PY &amp; Prior Years Binder Business Mean Outcome</t>
  </si>
  <si>
    <t>AddPYPriorYrBinderBus_Stress_LCALC</t>
  </si>
  <si>
    <t>Additional PY &amp; Prior Years Binder Business Stress</t>
  </si>
  <si>
    <t>AddPYPriorYrBinderBus_1200Con</t>
  </si>
  <si>
    <t>Additional PY &amp; Prior Years Binder Business 1:200 Confidence</t>
  </si>
  <si>
    <t>ChangeRiskMarginT0toT1_MeanOut</t>
  </si>
  <si>
    <t>Change in Risk Margin from T0 to T1 Mean Outcome</t>
  </si>
  <si>
    <t>ChangeRiskMarginT0toT1_1200Con</t>
  </si>
  <si>
    <t>Change in Risk Margin from T0 to T1 1:200 Confidence</t>
  </si>
  <si>
    <t>RunDownOpenRiskMargin_MeanOut</t>
  </si>
  <si>
    <t>Run Down Opening Risk Margin from B/S at T0 to Nil at Ultimate Mean Outcome</t>
  </si>
  <si>
    <t>RunDownOpenRiskMargin_1200Con_LCALC</t>
  </si>
  <si>
    <t>Run Down Opening Risk Margin from B/S at T0 to Nil at Ultimate 1:200 Confidence</t>
  </si>
  <si>
    <t>UnexpBusPYPriorYr_Stress_LCALC</t>
  </si>
  <si>
    <t>Unexpired Business on PY &amp; Prior Years Stress</t>
  </si>
  <si>
    <t>UnexpBusPYPriorYr_1200Con</t>
  </si>
  <si>
    <t>Unexpired Business on PY &amp; Prior Years 1:200 Confidence</t>
  </si>
  <si>
    <t>UltVolLessOneYrVol_Stress_LCALC</t>
  </si>
  <si>
    <t>Ultimate Volatilities Less One-Year Volatilities Stress</t>
  </si>
  <si>
    <t>UltVolLessOneYrVol_1200Con</t>
  </si>
  <si>
    <t>Ultimate Volatilities Less One-Year Volatilities 1:200 Confidence</t>
  </si>
  <si>
    <t>SCRReconciliationOther_MeanOut</t>
  </si>
  <si>
    <t>Other Mean Outcome</t>
  </si>
  <si>
    <t>SCRReconciliationOther_Stress_LCALC</t>
  </si>
  <si>
    <t>Other Stress</t>
  </si>
  <si>
    <t>SCRReconciliationOther_1200Con</t>
  </si>
  <si>
    <t>Other 1:200 Confidence</t>
  </si>
  <si>
    <t>SCRReconciliationTotal_MeanOut_LCALC</t>
  </si>
  <si>
    <t>SCRReconciliationTotal_Stress_LCALC</t>
  </si>
  <si>
    <t>SCRReconciliationTotal_1200Con_LCALC</t>
  </si>
  <si>
    <t>I9</t>
  </si>
  <si>
    <t>OneYrDivCreditUltDivCredit_1200Con</t>
  </si>
  <si>
    <t>One-Year Diversification Credit less Ultimate Diversification Credit 1:200 Confidence</t>
  </si>
  <si>
    <t>DiversifiedTotalSCRReconciliation_1200Con_LCALC</t>
  </si>
  <si>
    <t>HEADER</t>
  </si>
  <si>
    <t>LCR</t>
  </si>
  <si>
    <t>J1</t>
  </si>
  <si>
    <t>J4</t>
  </si>
  <si>
    <t>J7</t>
  </si>
  <si>
    <t>J8</t>
  </si>
  <si>
    <t>J9</t>
  </si>
  <si>
    <r>
      <t xml:space="preserve">Copy and </t>
    </r>
    <r>
      <rPr>
        <b/>
        <sz val="12"/>
        <color indexed="8"/>
        <rFont val="Verdana"/>
        <family val="2"/>
      </rPr>
      <t>paste (special) as values</t>
    </r>
    <r>
      <rPr>
        <sz val="12"/>
        <color indexed="8"/>
        <rFont val="Verdana"/>
        <family val="2"/>
      </rPr>
      <t xml:space="preserve"> columns G : K from the </t>
    </r>
    <r>
      <rPr>
        <b/>
        <sz val="12"/>
        <color indexed="8"/>
        <rFont val="Verdana"/>
        <family val="2"/>
      </rPr>
      <t>'CSVOutputToCMR'</t>
    </r>
    <r>
      <rPr>
        <sz val="12"/>
        <color indexed="8"/>
        <rFont val="Verdana"/>
        <family val="2"/>
      </rPr>
      <t xml:space="preserve"> worksheet in this workbook into columns A : E of a </t>
    </r>
    <r>
      <rPr>
        <b/>
        <sz val="12"/>
        <color indexed="8"/>
        <rFont val="Verdana"/>
        <family val="2"/>
      </rPr>
      <t>new workbook.</t>
    </r>
  </si>
  <si>
    <t>Please specify if this is a new syndicate and required to input the new syndicate loading on form 309</t>
  </si>
  <si>
    <t>Core Market Returns</t>
  </si>
  <si>
    <t>New LCR Return</t>
  </si>
  <si>
    <t>Year of Account</t>
  </si>
  <si>
    <t>Name (Optional)</t>
  </si>
  <si>
    <t>To upload a completed CSV file :</t>
  </si>
  <si>
    <t>To proceed without uploading a CSV file :</t>
  </si>
  <si>
    <r>
      <rPr>
        <b/>
        <sz val="10"/>
        <color theme="1"/>
        <rFont val="Arial"/>
        <family val="2"/>
      </rPr>
      <t>Download CSV template.</t>
    </r>
    <r>
      <rPr>
        <sz val="10"/>
        <color theme="1"/>
        <rFont val="Arial"/>
        <family val="2"/>
      </rPr>
      <t xml:space="preserve"> If you wish to download the CSV template then use the following: </t>
    </r>
  </si>
  <si>
    <r>
      <rPr>
        <b/>
        <sz val="10"/>
        <color theme="1"/>
        <rFont val="Arial"/>
        <family val="2"/>
      </rPr>
      <t>Extract reference data.</t>
    </r>
    <r>
      <rPr>
        <sz val="10"/>
        <color theme="1"/>
        <rFont val="Arial"/>
        <family val="2"/>
      </rPr>
      <t xml:space="preserve"> If you wish to extract reference data then use the following:</t>
    </r>
  </si>
  <si>
    <t>Time Zero - The balance sheet projection at December CY (Time 0 (T0)) should be prepared on the basis of net nil basic own funds on a Solvency II basis. The LCR reports the projected net technical provisions at T0 and the model should assume that equivalent assets are held.</t>
  </si>
  <si>
    <t>Agent Name: ABCXYZ</t>
  </si>
  <si>
    <t>NewSyndLoad_OneYr</t>
  </si>
  <si>
    <t>NewSyndLoad_Ult</t>
  </si>
  <si>
    <t>Total_OneYr_LCALC</t>
  </si>
  <si>
    <t>Total_Ult_LCALC</t>
  </si>
  <si>
    <t>ChangeRiskMarginT0toT1_Stress_LCALC</t>
  </si>
  <si>
    <t>NewSyndicateLoadingRequired</t>
  </si>
  <si>
    <t>NewSyndicateLoadingNotRequired</t>
  </si>
  <si>
    <t>New Syndicate Loading One-Year (Note 309.1)</t>
  </si>
  <si>
    <t>New Syndicate Loading Ultimate (Note 309.2)</t>
  </si>
  <si>
    <t>Total One-Year (Note 309.1)</t>
  </si>
  <si>
    <t>Total Ultimate (Note 309.2)</t>
  </si>
  <si>
    <t>&lt;b&gt;SoftError:&lt;/b&gt; should only be entered when Unincepted Legal Obligations are indicated on form LCR 012</t>
  </si>
  <si>
    <t>&lt;b&gt;Warning:&lt;/b&gt; should normally be zero or more &lt;br/&gt; &lt;b&gt;Warning:&lt;/b&gt; should normally be greater than or equal to H</t>
  </si>
  <si>
    <t>&lt;b&gt;Warning:&lt;/b&gt; should normally be zero or more &lt;br/&gt; &lt;b&gt;Warning:&lt;/b&gt; should normally be greater than or equal to I</t>
  </si>
  <si>
    <t>&lt;b&gt;Warning:&lt;/b&gt; should normally be zero or more &lt;br/&gt; &lt;b&gt;Warning:&lt;/b&gt; should normally be less than or equal to A + B</t>
  </si>
  <si>
    <t>&lt;b&gt;Warning:&lt;/b&gt; should normally be zero or more &lt;br/&gt; &lt;b&gt;Warning:&lt;/b&gt; value is required if A is entered</t>
  </si>
  <si>
    <t>&lt;b&gt;Warning:&lt;/b&gt; should normally be zero or more &lt;br/&gt; &lt;b&gt;Warning:&lt;/b&gt; value is required if B is entered</t>
  </si>
  <si>
    <t>&lt;b&gt;Warning:&lt;/b&gt; should normally be zero or more &lt;br/&gt; &lt;b&gt;Warning:&lt;/b&gt; should normally be less than or equal to H + I</t>
  </si>
  <si>
    <t>&lt;b&gt;SoftError:&lt;/b&gt; must be equal to Form 309 G7</t>
  </si>
  <si>
    <t>&lt;b&gt;Warning:&lt;/b&gt; should normally be zero or more &lt;br/&gt; &lt;b&gt;SoftError:&lt;/b&gt; must be equal to Form 309 C11</t>
  </si>
  <si>
    <t>Change in Risk Margin from T0 to T1 Stress</t>
  </si>
  <si>
    <t>&lt;b&gt;Warning:&lt;/b&gt; should normally be equal to Form 309 G11</t>
  </si>
  <si>
    <r>
      <t xml:space="preserve">Input required data into the 'New LCR Return' &amp; LCR forms 010 to 314 in this workbook, to generate data for the .csv creation (Spec to CMR).  The formulae which enables the 'CMR to Spec' process will be overwritten - to access the formulae again, please re-download this file from lloyds.com.
</t>
    </r>
    <r>
      <rPr>
        <b/>
        <sz val="12"/>
        <color rgb="FFFF0000"/>
        <rFont val="Verdana"/>
        <family val="2"/>
      </rPr>
      <t xml:space="preserve">
Please ensure the syndicate number input to form 010 is the required format:
Type the syndicate number as a 4 digit code (i.e. including leading zeros), preceded by an apostrophe e.g. '00XX</t>
    </r>
  </si>
  <si>
    <r>
      <t xml:space="preserve">• The main purpose of this LCR specification help tool is to aid the completion of the Lloyd's Capital Return (LCR) submission in Core Markets Returns (CMR).
• Access to the LCR section of the CMR site is required in order to use this file effectively.
• The dual sub-processes in this file instruct the user to either:-
1. Download a csv extract from a syndicate return in CMR, data from which can be copied into this file to populate the LCR forms.  You can then manipulate the data and see if any warnings or validations are encountered, without the need for direct CMR input.
2. Input data into the file in order to create a csv file, which can then be uploaded to CMR as a new syndicate return. Please follow the instructions in the ‘Cover Sheet’ worksheet of the file in order to follow your desired option, as per above.
• This file has been created and tested in MS Excel 2010, therefore some compatibility issues may occur if using this document in older versions of MS Excel (please inform us if this is the case).
• Please note:  this file is not a submission required by Lloyd's, but merely serves as an aid in preparing and completing the LCR.
• This is a prototype spreadsheet and while tested ,we may have missed some errors.  So should you encounter any deficiencies in the spreadsheet, please contact:
   </t>
    </r>
    <r>
      <rPr>
        <b/>
        <sz val="12"/>
        <rFont val="Verdana"/>
        <family val="2"/>
      </rPr>
      <t>Lloyds-MRC-Help@lloyds.com</t>
    </r>
    <r>
      <rPr>
        <sz val="12"/>
        <rFont val="Verdana"/>
        <family val="2"/>
      </rPr>
      <t xml:space="preserve"> or </t>
    </r>
    <r>
      <rPr>
        <b/>
        <sz val="12"/>
        <rFont val="Verdana"/>
        <family val="2"/>
      </rPr>
      <t xml:space="preserve">kevin.barnes@lloyds.com </t>
    </r>
  </si>
  <si>
    <t>WARNING</t>
  </si>
  <si>
    <t>The primary submission is through CMR and you should complete the submission online, if you encounter any issues using this tool (designed to help you finalise the CMR subsmission) you should default to completing the return manually online.  Issues with this spreadsheet cannot be used as an excuse for late returns.</t>
  </si>
  <si>
    <t>Ultimate</t>
  </si>
  <si>
    <t>Net Mean</t>
  </si>
  <si>
    <t>Net 99.5th</t>
  </si>
  <si>
    <t>One-Year</t>
  </si>
  <si>
    <t>Link to button</t>
  </si>
  <si>
    <t>Formulae</t>
  </si>
  <si>
    <t>Post diversification</t>
  </si>
  <si>
    <t>Unincepted Legal Obligations as at December X, for the year of account (Note 311.5)</t>
  </si>
  <si>
    <t>Total (Note 311.7)</t>
  </si>
  <si>
    <t>● In the event of a change to the LCR return, you are advised to redownload this spreadsheet - this will ensure that you have the correct base elements in this workbook.
● For all data outputs and inputs, please present all figures to 1 decimal place, except form 313 cell E2: USD FX rate, which should be presented to 2 decimal places. If data is being imported from other sources, please ensure it conforms to the afore-mentioned decimal place rules by truncating the figures as appropriate, as this could lead to validation errors further down the line in CMR.</t>
  </si>
  <si>
    <r>
      <t xml:space="preserve">This specification can be used in two ways:
● To automatically populate the specification with an LCR return that you have created in CMR (see 'CMR to Spec' below); or,
● To manually populate the specification to review warnings and validations.  Then create a csv file to load into CMR (see 'Spec to CMR' below)
</t>
    </r>
    <r>
      <rPr>
        <b/>
        <sz val="12"/>
        <color indexed="8"/>
        <rFont val="Verdana"/>
        <family val="2"/>
      </rPr>
      <t>Once a method above has been committed to and if the alternative method is then required, please re-download this file and start again. Any edits made directly to a cell will require you to re-download this file for a new return.</t>
    </r>
  </si>
  <si>
    <t>Download Agreement      |    Agreement Guidance      |    Business Reporting Tasks</t>
  </si>
  <si>
    <t>Contract Boundary Adjustment</t>
  </si>
  <si>
    <t>ContractBoundaryAdjustment_Ult</t>
  </si>
  <si>
    <t>Contract Boundary Adjustment Ultimate (Note 309.2)</t>
  </si>
  <si>
    <t>&lt;b&gt;SoftError:&lt;/b&gt; Values should not be entered when New Syndicate Loadings are not indicated on LCR form 012.</t>
  </si>
  <si>
    <t>&lt;b&gt;SoftError:&lt;/b&gt; Values should not be entered when New Syndicate Loadings are not indicated on LCR form 012. &lt;br/&gt; &lt;b&gt;Warning:&lt;/b&gt; The Ultimate New Syndicate Loading value should be greater than the One Year New Syndicate Loading value.</t>
  </si>
  <si>
    <t>Is there a material difference in the treatment of reinsurance in your data input to the Lloyd's Catastrophe Model (LCM) compared to your internal model (SCR)?</t>
  </si>
  <si>
    <t>2. SCR Risk Category Breakdown</t>
  </si>
  <si>
    <r>
      <t xml:space="preserve">Ensure all extraneous worksheets are deleted, then save this new workbook as a </t>
    </r>
    <r>
      <rPr>
        <b/>
        <sz val="12"/>
        <color indexed="8"/>
        <rFont val="Verdana"/>
        <family val="2"/>
      </rPr>
      <t>CSV</t>
    </r>
    <r>
      <rPr>
        <sz val="12"/>
        <color indexed="8"/>
        <rFont val="Verdana"/>
        <family val="2"/>
      </rPr>
      <t xml:space="preserve"> file (any appropriate file name will suffice).</t>
    </r>
  </si>
  <si>
    <t xml:space="preserve"> ULO</t>
  </si>
  <si>
    <t>Cover Sheet for:  2018 LCR Help Tool (to aid LCR submission)</t>
  </si>
  <si>
    <t>2018 LCR Specification Help Tool - Relates only to the 2018 LCR Submission</t>
  </si>
  <si>
    <t>Proposed Year of Account (i.e. for the 2018 LCR the PY is 2018)</t>
  </si>
  <si>
    <t>Please note that all forms must be completed for the September submission. All syndicates are required to complete the LCR in September, including aligned syndicates, RITC and run-off syndicates. For active syndicates, the LCR must be consistent with the SBF submission.</t>
  </si>
  <si>
    <t>Current Year of Account (i.e. for the 2018 LCR the CY is 2017)</t>
  </si>
  <si>
    <t>Proposed Year Plus One Year of Account (i.e. for the 2018 LCR the PY+1 is 2019)</t>
  </si>
  <si>
    <t>Lloyd's is authorised under the Financial Services and Markets Act 2000. Lloyd's copyright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</si>
</sst>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409]d\-mmm\-yy;@"/>
    <numFmt numFmtId="165" formatCode="0.0"/>
    <numFmt numFmtId="166" formatCode="_(* #,##0.0_);[Red]_(* \-#,##0.0_);_(* &quot;-&quot;??_);_(@_)"/>
    <numFmt numFmtId="167" formatCode="0.0%"/>
  </numFmts>
  <fonts count="74">
    <font>
      <sz val="11"/>
      <color theme="1"/>
      <name val="Calibri"/>
      <family val="2"/>
      <scheme val="minor"/>
    </font>
    <font>
      <b/>
      <sz val="11"/>
      <color theme="1"/>
      <name val="Calibri"/>
      <family val="2"/>
      <scheme val="minor"/>
    </font>
    <font>
      <sz val="16"/>
      <color theme="1"/>
      <name val="Sansa Lloyds"/>
    </font>
    <font>
      <sz val="18"/>
      <color theme="1"/>
      <name val="Sansa Lloyds"/>
    </font>
    <font>
      <sz val="11"/>
      <color theme="1"/>
      <name val="Arial"/>
      <family val="2"/>
    </font>
    <font>
      <b/>
      <sz val="11"/>
      <color theme="1"/>
      <name val="Arial"/>
      <family val="2"/>
    </font>
    <font>
      <b/>
      <sz val="12"/>
      <color theme="1"/>
      <name val="Arial"/>
      <family val="2"/>
    </font>
    <font>
      <sz val="10"/>
      <color theme="1"/>
      <name val="Arial"/>
      <family val="2"/>
    </font>
    <font>
      <b/>
      <sz val="10"/>
      <color theme="1"/>
      <name val="Arial"/>
      <family val="2"/>
    </font>
    <font>
      <sz val="10"/>
      <color theme="1"/>
      <name val="Calibri"/>
      <family val="2"/>
      <scheme val="minor"/>
    </font>
    <font>
      <sz val="18"/>
      <color theme="1"/>
      <name val="Arial"/>
      <family val="2"/>
    </font>
    <font>
      <sz val="10"/>
      <color theme="0"/>
      <name val="Calibri"/>
      <family val="2"/>
      <scheme val="minor"/>
    </font>
    <font>
      <sz val="9"/>
      <color theme="1"/>
      <name val="Calibri"/>
      <family val="2"/>
      <scheme val="minor"/>
    </font>
    <font>
      <u/>
      <sz val="11"/>
      <color theme="10"/>
      <name val="Calibri"/>
      <family val="2"/>
      <scheme val="minor"/>
    </font>
    <font>
      <sz val="10"/>
      <name val="Arial"/>
      <family val="2"/>
    </font>
    <font>
      <b/>
      <sz val="10"/>
      <name val="Arial"/>
      <family val="2"/>
    </font>
    <font>
      <b/>
      <sz val="11"/>
      <color theme="0"/>
      <name val="Arial"/>
      <family val="2"/>
    </font>
    <font>
      <b/>
      <sz val="14"/>
      <color indexed="9"/>
      <name val="Arial"/>
      <family val="2"/>
    </font>
    <font>
      <b/>
      <sz val="11"/>
      <color indexed="9"/>
      <name val="Arial"/>
      <family val="2"/>
    </font>
    <font>
      <sz val="9"/>
      <name val="Arial"/>
      <family val="2"/>
    </font>
    <font>
      <b/>
      <sz val="10"/>
      <color rgb="FFFF0000"/>
      <name val="Arial"/>
      <family val="2"/>
    </font>
    <font>
      <sz val="10"/>
      <color rgb="FFFF0000"/>
      <name val="Arial"/>
      <family val="2"/>
    </font>
    <font>
      <sz val="10"/>
      <color indexed="12"/>
      <name val="Arial"/>
      <family val="2"/>
    </font>
    <font>
      <sz val="8"/>
      <name val="Arial"/>
      <family val="2"/>
    </font>
    <font>
      <sz val="15"/>
      <name val="Arial"/>
      <family val="2"/>
    </font>
    <font>
      <b/>
      <sz val="20"/>
      <name val="Arial"/>
      <family val="2"/>
    </font>
    <font>
      <b/>
      <sz val="9"/>
      <color theme="1"/>
      <name val="Arial"/>
      <family val="2"/>
    </font>
    <font>
      <sz val="9"/>
      <color theme="1"/>
      <name val="Arial"/>
      <family val="2"/>
    </font>
    <font>
      <sz val="11"/>
      <color rgb="FF000000"/>
      <name val="Arial"/>
      <family val="2"/>
    </font>
    <font>
      <sz val="8"/>
      <color rgb="FFFF0000"/>
      <name val="Arial"/>
      <family val="2"/>
    </font>
    <font>
      <sz val="9"/>
      <color rgb="FFC00000"/>
      <name val="Calibri"/>
      <family val="2"/>
      <scheme val="minor"/>
    </font>
    <font>
      <b/>
      <sz val="10"/>
      <color rgb="FFC00000"/>
      <name val="Arial"/>
      <family val="2"/>
    </font>
    <font>
      <sz val="11"/>
      <color theme="0"/>
      <name val="Calibri"/>
      <family val="2"/>
      <scheme val="minor"/>
    </font>
    <font>
      <sz val="10"/>
      <color rgb="FFC00000"/>
      <name val="Arial"/>
      <family val="2"/>
    </font>
    <font>
      <u/>
      <sz val="11"/>
      <color theme="0"/>
      <name val="Calibri"/>
      <family val="2"/>
      <scheme val="minor"/>
    </font>
    <font>
      <sz val="11"/>
      <color theme="1"/>
      <name val="Calibri"/>
      <family val="2"/>
      <scheme val="minor"/>
    </font>
    <font>
      <b/>
      <sz val="15"/>
      <color theme="3"/>
      <name val="Calibri"/>
      <family val="2"/>
      <scheme val="minor"/>
    </font>
    <font>
      <b/>
      <sz val="11"/>
      <color theme="3"/>
      <name val="Calibri"/>
      <family val="2"/>
      <scheme val="minor"/>
    </font>
    <font>
      <sz val="11"/>
      <color rgb="FF9C0006"/>
      <name val="Calibri"/>
      <family val="2"/>
      <scheme val="minor"/>
    </font>
    <font>
      <sz val="10"/>
      <color indexed="8"/>
      <name val="Calibri"/>
      <family val="2"/>
    </font>
    <font>
      <b/>
      <sz val="10"/>
      <color indexed="8"/>
      <name val="Calibri"/>
      <family val="2"/>
    </font>
    <font>
      <b/>
      <sz val="11"/>
      <color indexed="8"/>
      <name val="Calibri"/>
      <family val="2"/>
    </font>
    <font>
      <sz val="14"/>
      <color indexed="9"/>
      <name val="Calibri"/>
      <family val="2"/>
    </font>
    <font>
      <b/>
      <sz val="11"/>
      <color indexed="9"/>
      <name val="Sansa Lloyds"/>
    </font>
    <font>
      <b/>
      <sz val="12"/>
      <color indexed="9"/>
      <name val="Sansa Lloyds"/>
    </font>
    <font>
      <sz val="11"/>
      <name val="Calibri"/>
      <family val="2"/>
      <scheme val="minor"/>
    </font>
    <font>
      <sz val="12"/>
      <color indexed="8"/>
      <name val="Verdana"/>
      <family val="2"/>
    </font>
    <font>
      <b/>
      <sz val="12"/>
      <color rgb="FFFF0000"/>
      <name val="Verdana"/>
      <family val="2"/>
    </font>
    <font>
      <b/>
      <sz val="12"/>
      <color indexed="8"/>
      <name val="Verdana"/>
      <family val="2"/>
    </font>
    <font>
      <sz val="12"/>
      <name val="Verdana"/>
      <family val="2"/>
    </font>
    <font>
      <b/>
      <sz val="12"/>
      <name val="Verdana"/>
      <family val="2"/>
    </font>
    <font>
      <sz val="11"/>
      <color rgb="FFFF0000"/>
      <name val="Calibri"/>
      <family val="2"/>
      <scheme val="minor"/>
    </font>
    <font>
      <b/>
      <sz val="10"/>
      <color theme="1" tint="0.249977111117893"/>
      <name val="Arial"/>
      <family val="2"/>
    </font>
    <font>
      <sz val="10"/>
      <color theme="1" tint="0.249977111117893"/>
      <name val="Arial"/>
      <family val="2"/>
    </font>
    <font>
      <b/>
      <sz val="18"/>
      <color theme="3"/>
      <name val="Cambria"/>
      <family val="2"/>
      <scheme val="major"/>
    </font>
    <font>
      <b/>
      <sz val="13"/>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indexed="8"/>
      <name val="Calibri"/>
      <family val="2"/>
    </font>
    <font>
      <sz val="10"/>
      <color theme="1"/>
      <name val="Ariel"/>
    </font>
    <font>
      <b/>
      <sz val="10"/>
      <color theme="1"/>
      <name val="Ariel"/>
    </font>
    <font>
      <sz val="9"/>
      <color indexed="81"/>
      <name val="Tahoma"/>
      <family val="2"/>
    </font>
    <font>
      <i/>
      <u/>
      <sz val="9"/>
      <color theme="1"/>
      <name val="Calibri"/>
      <family val="2"/>
      <scheme val="minor"/>
    </font>
    <font>
      <sz val="8"/>
      <color theme="0"/>
      <name val="Arial"/>
      <family val="2"/>
    </font>
    <font>
      <b/>
      <sz val="22"/>
      <color rgb="FF0070C0"/>
      <name val="Sansa Lloyds"/>
    </font>
    <font>
      <b/>
      <sz val="14"/>
      <color rgb="FF0070C0"/>
      <name val="Calibri"/>
      <family val="2"/>
    </font>
    <font>
      <b/>
      <sz val="20"/>
      <name val="Sansa Lloyds"/>
    </font>
    <font>
      <b/>
      <sz val="20"/>
      <color indexed="9"/>
      <name val="Calibri"/>
      <family val="2"/>
    </font>
  </fonts>
  <fills count="53">
    <fill>
      <patternFill patternType="none"/>
    </fill>
    <fill>
      <patternFill patternType="gray125"/>
    </fill>
    <fill>
      <patternFill patternType="solid">
        <fgColor theme="1"/>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FFC000"/>
        <bgColor indexed="64"/>
      </patternFill>
    </fill>
    <fill>
      <patternFill patternType="lightUp"/>
    </fill>
    <fill>
      <patternFill patternType="solid">
        <fgColor rgb="FFFFFF00"/>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FFC7CE"/>
      </patternFill>
    </fill>
    <fill>
      <patternFill patternType="solid">
        <fgColor theme="4" tint="0.79998168889431442"/>
        <bgColor indexed="64"/>
      </patternFill>
    </fill>
    <fill>
      <patternFill patternType="solid">
        <fgColor theme="9" tint="0.59999389629810485"/>
        <bgColor indexed="64"/>
      </patternFill>
    </fill>
    <fill>
      <patternFill patternType="solid">
        <fgColor rgb="FFC00000"/>
        <bgColor indexed="64"/>
      </patternFill>
    </fill>
    <fill>
      <patternFill patternType="solid">
        <fgColor rgb="FFDC4A1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70C0"/>
        <bgColor indexed="64"/>
      </patternFill>
    </fill>
  </fills>
  <borders count="14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tint="-0.14996795556505021"/>
      </bottom>
      <diagonal/>
    </border>
    <border>
      <left/>
      <right/>
      <top style="thin">
        <color theme="0"/>
      </top>
      <bottom style="thin">
        <color theme="0" tint="-0.14996795556505021"/>
      </bottom>
      <diagonal/>
    </border>
    <border>
      <left/>
      <right style="thin">
        <color theme="0"/>
      </right>
      <top style="thin">
        <color theme="0"/>
      </top>
      <bottom style="thin">
        <color theme="0" tint="-0.14996795556505021"/>
      </bottom>
      <diagonal/>
    </border>
    <border>
      <left style="thin">
        <color theme="0"/>
      </left>
      <right/>
      <top style="thin">
        <color theme="0" tint="-0.14996795556505021"/>
      </top>
      <bottom style="thin">
        <color theme="0"/>
      </bottom>
      <diagonal/>
    </border>
    <border>
      <left/>
      <right/>
      <top style="thin">
        <color theme="0" tint="-0.14996795556505021"/>
      </top>
      <bottom style="thin">
        <color theme="0"/>
      </bottom>
      <diagonal/>
    </border>
    <border>
      <left/>
      <right style="thin">
        <color theme="0"/>
      </right>
      <top style="thin">
        <color theme="0" tint="-0.14996795556505021"/>
      </top>
      <bottom style="thin">
        <color theme="0"/>
      </bottom>
      <diagonal/>
    </border>
    <border>
      <left/>
      <right/>
      <top style="thin">
        <color theme="0" tint="-0.14996795556505021"/>
      </top>
      <bottom style="thin">
        <color theme="0" tint="-0.14996795556505021"/>
      </bottom>
      <diagonal/>
    </border>
    <border>
      <left style="thin">
        <color theme="0" tint="-0.499984740745262"/>
      </left>
      <right style="thin">
        <color theme="0" tint="-0.24994659260841701"/>
      </right>
      <top style="thin">
        <color theme="0" tint="-0.499984740745262"/>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8"/>
      </left>
      <right style="thin">
        <color theme="0"/>
      </right>
      <top style="thin">
        <color theme="0"/>
      </top>
      <bottom style="thin">
        <color theme="0"/>
      </bottom>
      <diagonal/>
    </border>
    <border>
      <left style="thin">
        <color theme="8"/>
      </left>
      <right style="thin">
        <color theme="0"/>
      </right>
      <top style="thin">
        <color theme="0"/>
      </top>
      <bottom/>
      <diagonal/>
    </border>
    <border>
      <left style="thin">
        <color theme="0"/>
      </left>
      <right style="thin">
        <color theme="0"/>
      </right>
      <top style="thin">
        <color theme="0"/>
      </top>
      <bottom/>
      <diagonal/>
    </border>
    <border>
      <left style="thin">
        <color theme="0" tint="-0.24994659260841701"/>
      </left>
      <right/>
      <top/>
      <bottom style="thin">
        <color theme="0" tint="-0.14996795556505021"/>
      </bottom>
      <diagonal/>
    </border>
    <border>
      <left/>
      <right/>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style="thin">
        <color theme="8"/>
      </left>
      <right style="thin">
        <color theme="0"/>
      </right>
      <top style="thin">
        <color theme="0" tint="-0.14996795556505021"/>
      </top>
      <bottom/>
      <diagonal/>
    </border>
    <border>
      <left style="thin">
        <color theme="0"/>
      </left>
      <right style="thin">
        <color theme="0"/>
      </right>
      <top style="thin">
        <color theme="0" tint="-0.14996795556505021"/>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right/>
      <top style="thin">
        <color theme="0" tint="-0.14996795556505021"/>
      </top>
      <bottom/>
      <diagonal/>
    </border>
    <border>
      <left style="thin">
        <color theme="0" tint="-0.24994659260841701"/>
      </left>
      <right/>
      <top style="thin">
        <color theme="0" tint="-0.1499679555650502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style="thin">
        <color theme="8"/>
      </right>
      <top style="thin">
        <color theme="0" tint="-0.14996795556505021"/>
      </top>
      <bottom/>
      <diagonal/>
    </border>
    <border>
      <left style="thin">
        <color theme="0" tint="-0.24994659260841701"/>
      </left>
      <right style="thin">
        <color theme="8"/>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n">
        <color theme="0" tint="-0.24994659260841701"/>
      </left>
      <right style="thin">
        <color theme="8"/>
      </right>
      <top style="thin">
        <color theme="0"/>
      </top>
      <bottom style="thin">
        <color theme="0"/>
      </bottom>
      <diagonal/>
    </border>
    <border>
      <left style="thin">
        <color theme="0" tint="-0.24994659260841701"/>
      </left>
      <right/>
      <top style="thin">
        <color theme="0"/>
      </top>
      <bottom/>
      <diagonal/>
    </border>
    <border>
      <left style="thin">
        <color theme="0" tint="-0.24994659260841701"/>
      </left>
      <right/>
      <top/>
      <bottom style="thin">
        <color theme="0"/>
      </bottom>
      <diagonal/>
    </border>
    <border>
      <left style="thin">
        <color theme="0" tint="-0.24994659260841701"/>
      </left>
      <right/>
      <top style="thin">
        <color theme="0"/>
      </top>
      <bottom style="thin">
        <color theme="0"/>
      </bottom>
      <diagonal/>
    </border>
    <border>
      <left/>
      <right style="thin">
        <color theme="0"/>
      </right>
      <top style="thin">
        <color theme="0" tint="-0.24994659260841701"/>
      </top>
      <bottom/>
      <diagonal/>
    </border>
    <border>
      <left style="thin">
        <color theme="0"/>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left>
      <right style="thin">
        <color theme="0" tint="-0.24994659260841701"/>
      </right>
      <top style="thin">
        <color theme="0"/>
      </top>
      <bottom style="thin">
        <color theme="0"/>
      </bottom>
      <diagonal/>
    </border>
    <border>
      <left style="thin">
        <color theme="0"/>
      </left>
      <right style="thin">
        <color theme="0" tint="-0.24994659260841701"/>
      </right>
      <top style="thin">
        <color theme="0"/>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left>
      <right/>
      <top style="thin">
        <color theme="0" tint="-0.14996795556505021"/>
      </top>
      <bottom/>
      <diagonal/>
    </border>
    <border>
      <left/>
      <right/>
      <top style="thin">
        <color theme="0" tint="-0.24994659260841701"/>
      </top>
      <bottom style="thin">
        <color theme="0" tint="-0.14996795556505021"/>
      </bottom>
      <diagonal/>
    </border>
    <border>
      <left/>
      <right style="thin">
        <color theme="0"/>
      </right>
      <top style="thin">
        <color theme="0" tint="-0.24994659260841701"/>
      </top>
      <bottom style="thin">
        <color theme="0" tint="-0.14996795556505021"/>
      </bottom>
      <diagonal/>
    </border>
    <border>
      <left style="thin">
        <color theme="0"/>
      </left>
      <right/>
      <top style="thin">
        <color theme="0" tint="-0.24994659260841701"/>
      </top>
      <bottom style="thin">
        <color theme="0"/>
      </bottom>
      <diagonal/>
    </border>
    <border>
      <left/>
      <right/>
      <top style="thin">
        <color theme="0" tint="-0.1499679555650502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style="thin">
        <color theme="0" tint="-4.9989318521683403E-2"/>
      </right>
      <top style="thin">
        <color theme="0" tint="-0.24994659260841701"/>
      </top>
      <bottom style="thin">
        <color theme="0" tint="-0.24994659260841701"/>
      </bottom>
      <diagonal/>
    </border>
    <border>
      <left style="thin">
        <color theme="0" tint="-4.9989318521683403E-2"/>
      </left>
      <right style="thin">
        <color theme="0" tint="-4.9989318521683403E-2"/>
      </right>
      <top style="thin">
        <color theme="0" tint="-0.24994659260841701"/>
      </top>
      <bottom style="thin">
        <color theme="0" tint="-0.24994659260841701"/>
      </bottom>
      <diagonal/>
    </border>
    <border>
      <left style="thin">
        <color theme="0" tint="-4.9989318521683403E-2"/>
      </left>
      <right/>
      <top style="thin">
        <color theme="0" tint="-0.24994659260841701"/>
      </top>
      <bottom style="thin">
        <color theme="0" tint="-0.24994659260841701"/>
      </bottom>
      <diagonal/>
    </border>
    <border>
      <left style="thin">
        <color theme="0" tint="-0.24994659260841701"/>
      </left>
      <right style="thin">
        <color theme="8"/>
      </right>
      <top style="thin">
        <color theme="0" tint="-0.24994659260841701"/>
      </top>
      <bottom/>
      <diagonal/>
    </border>
    <border>
      <left style="thin">
        <color theme="8"/>
      </left>
      <right style="thin">
        <color theme="0"/>
      </right>
      <top style="thin">
        <color theme="0" tint="-0.24994659260841701"/>
      </top>
      <bottom/>
      <diagonal/>
    </border>
    <border>
      <left style="thin">
        <color theme="0"/>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style="thin">
        <color theme="0"/>
      </left>
      <right style="thin">
        <color theme="0" tint="-0.24994659260841701"/>
      </right>
      <top style="thin">
        <color theme="0" tint="-0.14996795556505021"/>
      </top>
      <bottom/>
      <diagonal/>
    </border>
    <border>
      <left style="thin">
        <color theme="0"/>
      </left>
      <right/>
      <top style="thin">
        <color theme="0"/>
      </top>
      <bottom style="thin">
        <color theme="8"/>
      </bottom>
      <diagonal/>
    </border>
    <border>
      <left style="thin">
        <color theme="0"/>
      </left>
      <right/>
      <top style="thin">
        <color theme="8"/>
      </top>
      <bottom style="thin">
        <color theme="0"/>
      </bottom>
      <diagonal/>
    </border>
    <border>
      <left/>
      <right/>
      <top/>
      <bottom style="thin">
        <color auto="1"/>
      </bottom>
      <diagonal/>
    </border>
    <border>
      <left style="thin">
        <color theme="0" tint="-0.24994659260841701"/>
      </left>
      <right style="thin">
        <color theme="8"/>
      </right>
      <top style="thin">
        <color theme="0" tint="-0.14996795556505021"/>
      </top>
      <bottom style="thin">
        <color theme="8"/>
      </bottom>
      <diagonal/>
    </border>
    <border>
      <left style="thin">
        <color theme="0" tint="-0.24994659260841701"/>
      </left>
      <right style="thin">
        <color theme="8"/>
      </right>
      <top style="thin">
        <color theme="0" tint="-0.24994659260841701"/>
      </top>
      <bottom style="thin">
        <color theme="0"/>
      </bottom>
      <diagonal/>
    </border>
    <border>
      <left style="thin">
        <color theme="8"/>
      </left>
      <right style="thin">
        <color theme="0"/>
      </right>
      <top style="thin">
        <color theme="0" tint="-0.24994659260841701"/>
      </top>
      <bottom style="thin">
        <color theme="0"/>
      </bottom>
      <diagonal/>
    </border>
    <border>
      <left style="thin">
        <color theme="0"/>
      </left>
      <right style="thin">
        <color theme="0"/>
      </right>
      <top style="thin">
        <color theme="0" tint="-0.24994659260841701"/>
      </top>
      <bottom style="thin">
        <color theme="0"/>
      </bottom>
      <diagonal/>
    </border>
    <border>
      <left style="thin">
        <color theme="0"/>
      </left>
      <right style="thin">
        <color theme="0" tint="-0.24994659260841701"/>
      </right>
      <top style="thin">
        <color theme="0" tint="-0.24994659260841701"/>
      </top>
      <bottom style="thin">
        <color theme="0"/>
      </bottom>
      <diagonal/>
    </border>
    <border>
      <left style="thin">
        <color theme="0"/>
      </left>
      <right style="thin">
        <color theme="0" tint="-0.24994659260841701"/>
      </right>
      <top style="thin">
        <color theme="0"/>
      </top>
      <bottom style="thin">
        <color theme="8"/>
      </bottom>
      <diagonal/>
    </border>
    <border>
      <left/>
      <right style="thin">
        <color theme="0" tint="-4.9989318521683403E-2"/>
      </right>
      <top style="thin">
        <color theme="0" tint="-0.14996795556505021"/>
      </top>
      <bottom style="thin">
        <color theme="0" tint="-0.24994659260841701"/>
      </bottom>
      <diagonal/>
    </border>
    <border>
      <left style="thin">
        <color theme="0" tint="-0.24994659260841701"/>
      </left>
      <right style="thin">
        <color theme="0"/>
      </right>
      <top style="thin">
        <color theme="0"/>
      </top>
      <bottom style="thin">
        <color theme="0" tint="-0.24994659260841701"/>
      </bottom>
      <diagonal/>
    </border>
    <border>
      <left style="thin">
        <color theme="0"/>
      </left>
      <right style="thin">
        <color theme="0"/>
      </right>
      <top style="thin">
        <color theme="0"/>
      </top>
      <bottom style="thin">
        <color theme="0" tint="-0.24994659260841701"/>
      </bottom>
      <diagonal/>
    </border>
    <border>
      <left style="thin">
        <color theme="0"/>
      </left>
      <right style="thin">
        <color theme="0"/>
      </right>
      <top/>
      <bottom style="thin">
        <color theme="0"/>
      </bottom>
      <diagonal/>
    </border>
    <border>
      <left style="thin">
        <color theme="0" tint="-0.24994659260841701"/>
      </left>
      <right style="thin">
        <color theme="0"/>
      </right>
      <top style="thin">
        <color theme="0"/>
      </top>
      <bottom/>
      <diagonal/>
    </border>
    <border>
      <left/>
      <right style="thin">
        <color theme="0" tint="-0.24994659260841701"/>
      </right>
      <top/>
      <bottom/>
      <diagonal/>
    </border>
    <border>
      <left style="thin">
        <color theme="0" tint="-0.24994659260841701"/>
      </left>
      <right style="thin">
        <color theme="0"/>
      </right>
      <top style="thin">
        <color theme="0" tint="-0.24994659260841701"/>
      </top>
      <bottom style="thin">
        <color theme="0"/>
      </bottom>
      <diagonal/>
    </border>
    <border>
      <left style="thin">
        <color theme="0" tint="-0.24994659260841701"/>
      </left>
      <right style="thin">
        <color theme="0"/>
      </right>
      <top style="thin">
        <color theme="0"/>
      </top>
      <bottom style="thin">
        <color theme="0"/>
      </bottom>
      <diagonal/>
    </border>
    <border>
      <left style="thin">
        <color theme="0" tint="-4.9989318521683403E-2"/>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bottom>
      <diagonal/>
    </border>
    <border>
      <left style="thin">
        <color theme="0"/>
      </left>
      <right style="thin">
        <color theme="0"/>
      </right>
      <top/>
      <bottom/>
      <diagonal/>
    </border>
    <border>
      <left style="thin">
        <color theme="0"/>
      </left>
      <right style="thin">
        <color theme="0"/>
      </right>
      <top style="thin">
        <color theme="0" tint="-0.24994659260841701"/>
      </top>
      <bottom/>
      <diagonal/>
    </border>
    <border>
      <left style="thin">
        <color theme="0"/>
      </left>
      <right style="thin">
        <color theme="0" tint="-0.24994659260841701"/>
      </right>
      <top style="thin">
        <color theme="0" tint="-0.24994659260841701"/>
      </top>
      <bottom/>
      <diagonal/>
    </border>
    <border>
      <left style="thin">
        <color theme="0"/>
      </left>
      <right style="thin">
        <color theme="0" tint="-0.24994659260841701"/>
      </right>
      <top/>
      <bottom style="thin">
        <color theme="0"/>
      </bottom>
      <diagonal/>
    </border>
    <border>
      <left/>
      <right style="thin">
        <color theme="0" tint="-4.9989318521683403E-2"/>
      </right>
      <top style="thin">
        <color theme="0" tint="-0.24994659260841701"/>
      </top>
      <bottom/>
      <diagonal/>
    </border>
    <border>
      <left style="thin">
        <color theme="0" tint="-4.9989318521683403E-2"/>
      </left>
      <right style="thin">
        <color theme="0" tint="-4.9989318521683403E-2"/>
      </right>
      <top style="thin">
        <color theme="0" tint="-0.24994659260841701"/>
      </top>
      <bottom/>
      <diagonal/>
    </border>
    <border>
      <left style="thin">
        <color theme="0" tint="-4.9989318521683403E-2"/>
      </left>
      <right style="thin">
        <color theme="0" tint="-0.24994659260841701"/>
      </right>
      <top style="thin">
        <color theme="0" tint="-0.24994659260841701"/>
      </top>
      <bottom/>
      <diagonal/>
    </border>
    <border>
      <left/>
      <right style="thin">
        <color theme="0" tint="-4.9989318521683403E-2"/>
      </right>
      <top/>
      <bottom style="thin">
        <color theme="0" tint="-0.24994659260841701"/>
      </bottom>
      <diagonal/>
    </border>
    <border>
      <left style="thin">
        <color theme="0" tint="-4.9989318521683403E-2"/>
      </left>
      <right style="thin">
        <color theme="0" tint="-4.9989318521683403E-2"/>
      </right>
      <top/>
      <bottom style="thin">
        <color theme="0" tint="-0.24994659260841701"/>
      </bottom>
      <diagonal/>
    </border>
    <border>
      <left style="thin">
        <color theme="0" tint="-4.9989318521683403E-2"/>
      </left>
      <right style="thin">
        <color theme="0" tint="-0.24994659260841701"/>
      </right>
      <top/>
      <bottom style="thin">
        <color theme="0" tint="-0.24994659260841701"/>
      </bottom>
      <diagonal/>
    </border>
    <border>
      <left style="thin">
        <color theme="0" tint="-4.9989318521683403E-2"/>
      </left>
      <right/>
      <top/>
      <bottom style="thin">
        <color theme="0" tint="-0.24994659260841701"/>
      </bottom>
      <diagonal/>
    </border>
    <border>
      <left/>
      <right style="thin">
        <color theme="0" tint="-0.24994659260841701"/>
      </right>
      <top style="thin">
        <color theme="0" tint="-0.24994659260841701"/>
      </top>
      <bottom style="thin">
        <color theme="0"/>
      </bottom>
      <diagonal/>
    </border>
    <border>
      <left/>
      <right/>
      <top/>
      <bottom style="thick">
        <color theme="4"/>
      </bottom>
      <diagonal/>
    </border>
    <border>
      <left/>
      <right/>
      <top/>
      <bottom style="medium">
        <color theme="4" tint="0.399975585192419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5" tint="-0.24994659260841701"/>
      </right>
      <top style="thin">
        <color theme="5" tint="-0.24994659260841701"/>
      </top>
      <bottom/>
      <diagonal/>
    </border>
    <border>
      <left style="thin">
        <color theme="0" tint="-0.499984740745262"/>
      </left>
      <right style="thin">
        <color theme="0" tint="-0.14996795556505021"/>
      </right>
      <top style="thin">
        <color theme="0" tint="-0.499984740745262"/>
      </top>
      <bottom/>
      <diagonal/>
    </border>
    <border>
      <left style="thin">
        <color theme="0" tint="-0.499984740745262"/>
      </left>
      <right style="thin">
        <color theme="0" tint="-0.14996795556505021"/>
      </right>
      <top/>
      <bottom style="thin">
        <color theme="0" tint="-0.14996795556505021"/>
      </bottom>
      <diagonal/>
    </border>
    <border>
      <left/>
      <right style="thin">
        <color theme="0"/>
      </right>
      <top style="thin">
        <color theme="0" tint="-0.2499465926084170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theme="0"/>
      </left>
      <right style="thin">
        <color theme="0" tint="-0.24994659260841701"/>
      </right>
      <top/>
      <bottom style="thin">
        <color theme="0" tint="-0.149967955565050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14996795556505021"/>
      </right>
      <top style="thin">
        <color theme="0" tint="-0.499984740745262"/>
      </top>
      <bottom style="thin">
        <color theme="0" tint="-0.14996795556505021"/>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bottom style="thin">
        <color theme="0" tint="-0.24994659260841701"/>
      </bottom>
      <diagonal/>
    </border>
    <border>
      <left style="thin">
        <color theme="0" tint="-4.9989318521683403E-2"/>
      </left>
      <right/>
      <top style="thin">
        <color theme="0" tint="-0.24994659260841701"/>
      </top>
      <bottom/>
      <diagonal/>
    </border>
    <border>
      <left style="thin">
        <color theme="0"/>
      </left>
      <right/>
      <top style="thin">
        <color theme="0" tint="-0.14996795556505021"/>
      </top>
      <bottom style="thin">
        <color theme="0" tint="-0.24994659260841701"/>
      </bottom>
      <diagonal/>
    </border>
    <border>
      <left style="thin">
        <color theme="0"/>
      </left>
      <right style="thin">
        <color theme="0" tint="-0.24994659260841701"/>
      </right>
      <top style="thin">
        <color theme="8"/>
      </top>
      <bottom/>
      <diagonal/>
    </border>
    <border>
      <left style="thin">
        <color theme="0"/>
      </left>
      <right style="thin">
        <color theme="0"/>
      </right>
      <top style="thin">
        <color theme="8"/>
      </top>
      <bottom/>
      <diagonal/>
    </border>
    <border>
      <left style="thin">
        <color theme="0"/>
      </left>
      <right style="thin">
        <color theme="0"/>
      </right>
      <top/>
      <bottom style="thin">
        <color theme="0" tint="-0.14996795556505021"/>
      </bottom>
      <diagonal/>
    </border>
    <border>
      <left style="thin">
        <color theme="0" tint="-0.24994659260841701"/>
      </left>
      <right style="thin">
        <color theme="8"/>
      </right>
      <top style="thin">
        <color theme="0"/>
      </top>
      <bottom style="thin">
        <color theme="0" tint="-0.24994659260841701"/>
      </bottom>
      <diagonal/>
    </border>
    <border>
      <left style="thin">
        <color theme="8"/>
      </left>
      <right style="thin">
        <color theme="0"/>
      </right>
      <top style="thin">
        <color theme="0"/>
      </top>
      <bottom style="thin">
        <color theme="0" tint="-0.24994659260841701"/>
      </bottom>
      <diagonal/>
    </border>
    <border>
      <left style="thin">
        <color theme="0"/>
      </left>
      <right style="thin">
        <color theme="0" tint="-0.24994659260841701"/>
      </right>
      <top style="thin">
        <color theme="0"/>
      </top>
      <bottom style="thin">
        <color theme="0" tint="-0.24994659260841701"/>
      </bottom>
      <diagonal/>
    </border>
    <border>
      <left/>
      <right style="thin">
        <color theme="0"/>
      </right>
      <top style="thin">
        <color theme="0" tint="-0.24994659260841701"/>
      </top>
      <bottom style="thin">
        <color theme="0"/>
      </bottom>
      <diagonal/>
    </border>
    <border>
      <left style="thin">
        <color theme="0" tint="-0.24994659260841701"/>
      </left>
      <right/>
      <top style="thin">
        <color theme="0" tint="-0.14996795556505021"/>
      </top>
      <bottom/>
      <diagonal/>
    </border>
    <border>
      <left/>
      <right style="thin">
        <color theme="0"/>
      </right>
      <top style="thin">
        <color theme="0" tint="-0.14996795556505021"/>
      </top>
      <bottom/>
      <diagonal/>
    </border>
    <border>
      <left/>
      <right style="thin">
        <color theme="0"/>
      </right>
      <top/>
      <bottom style="thin">
        <color theme="0" tint="-0.14996795556505021"/>
      </bottom>
      <diagonal/>
    </border>
  </borders>
  <cellStyleXfs count="60">
    <xf numFmtId="0" fontId="0" fillId="0" borderId="0"/>
    <xf numFmtId="0" fontId="13" fillId="0" borderId="0" applyNumberFormat="0" applyFill="0" applyBorder="0" applyAlignment="0" applyProtection="0"/>
    <xf numFmtId="0" fontId="14" fillId="0" borderId="0"/>
    <xf numFmtId="0" fontId="14" fillId="0" borderId="0"/>
    <xf numFmtId="0" fontId="14" fillId="0" borderId="0"/>
    <xf numFmtId="9" fontId="35" fillId="0" borderId="0" applyFont="0" applyFill="0" applyBorder="0" applyAlignment="0" applyProtection="0"/>
    <xf numFmtId="0" fontId="36" fillId="0" borderId="100" applyNumberFormat="0" applyFill="0" applyAlignment="0" applyProtection="0"/>
    <xf numFmtId="0" fontId="37" fillId="0" borderId="101" applyNumberFormat="0" applyFill="0" applyAlignment="0" applyProtection="0"/>
    <xf numFmtId="0" fontId="38" fillId="15" borderId="0" applyNumberFormat="0" applyBorder="0" applyAlignment="0" applyProtection="0"/>
    <xf numFmtId="0" fontId="54" fillId="0" borderId="0" applyNumberFormat="0" applyFill="0" applyBorder="0" applyAlignment="0" applyProtection="0"/>
    <xf numFmtId="0" fontId="55" fillId="0" borderId="123" applyNumberFormat="0" applyFill="0" applyAlignment="0" applyProtection="0"/>
    <xf numFmtId="0" fontId="37" fillId="0" borderId="0" applyNumberFormat="0" applyFill="0" applyBorder="0" applyAlignment="0" applyProtection="0"/>
    <xf numFmtId="0" fontId="56" fillId="20" borderId="0" applyNumberFormat="0" applyBorder="0" applyAlignment="0" applyProtection="0"/>
    <xf numFmtId="0" fontId="57" fillId="21" borderId="0" applyNumberFormat="0" applyBorder="0" applyAlignment="0" applyProtection="0"/>
    <xf numFmtId="0" fontId="58" fillId="22" borderId="124" applyNumberFormat="0" applyAlignment="0" applyProtection="0"/>
    <xf numFmtId="0" fontId="59" fillId="23" borderId="125" applyNumberFormat="0" applyAlignment="0" applyProtection="0"/>
    <xf numFmtId="0" fontId="60" fillId="23" borderId="124" applyNumberFormat="0" applyAlignment="0" applyProtection="0"/>
    <xf numFmtId="0" fontId="61" fillId="0" borderId="126" applyNumberFormat="0" applyFill="0" applyAlignment="0" applyProtection="0"/>
    <xf numFmtId="0" fontId="62" fillId="24" borderId="127" applyNumberFormat="0" applyAlignment="0" applyProtection="0"/>
    <xf numFmtId="0" fontId="51" fillId="0" borderId="0" applyNumberFormat="0" applyFill="0" applyBorder="0" applyAlignment="0" applyProtection="0"/>
    <xf numFmtId="0" fontId="35" fillId="25" borderId="128" applyNumberFormat="0" applyFont="0" applyAlignment="0" applyProtection="0"/>
    <xf numFmtId="0" fontId="63" fillId="0" borderId="0" applyNumberFormat="0" applyFill="0" applyBorder="0" applyAlignment="0" applyProtection="0"/>
    <xf numFmtId="0" fontId="1" fillId="0" borderId="129" applyNumberFormat="0" applyFill="0" applyAlignment="0" applyProtection="0"/>
    <xf numFmtId="0" fontId="32"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2" fillId="49" borderId="0" applyNumberFormat="0" applyBorder="0" applyAlignment="0" applyProtection="0"/>
    <xf numFmtId="43" fontId="14" fillId="0" borderId="0" applyFont="0" applyFill="0" applyBorder="0" applyAlignment="0" applyProtection="0"/>
    <xf numFmtId="0" fontId="64" fillId="0" borderId="0"/>
    <xf numFmtId="0" fontId="14" fillId="0" borderId="0"/>
    <xf numFmtId="0" fontId="14" fillId="0" borderId="0"/>
    <xf numFmtId="0" fontId="6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35" fillId="0" borderId="0"/>
  </cellStyleXfs>
  <cellXfs count="668">
    <xf numFmtId="0" fontId="0" fillId="0" borderId="0" xfId="0"/>
    <xf numFmtId="0" fontId="0" fillId="2" borderId="0" xfId="0" applyFill="1"/>
    <xf numFmtId="0" fontId="0" fillId="3" borderId="0" xfId="0" applyFill="1"/>
    <xf numFmtId="0" fontId="2" fillId="3" borderId="0" xfId="0" applyFont="1" applyFill="1" applyAlignment="1">
      <alignment vertical="center"/>
    </xf>
    <xf numFmtId="0" fontId="3" fillId="3" borderId="0" xfId="0" applyFont="1" applyFill="1" applyAlignment="1">
      <alignment vertical="center"/>
    </xf>
    <xf numFmtId="0" fontId="4" fillId="0" borderId="0" xfId="0" applyFont="1"/>
    <xf numFmtId="0" fontId="5" fillId="0" borderId="0" xfId="0" applyFont="1"/>
    <xf numFmtId="0" fontId="6" fillId="0" borderId="0" xfId="0" applyFont="1"/>
    <xf numFmtId="0" fontId="6" fillId="0" borderId="0" xfId="0" applyFont="1" applyAlignment="1">
      <alignment horizontal="right"/>
    </xf>
    <xf numFmtId="0" fontId="6" fillId="3" borderId="0" xfId="0" applyFont="1" applyFill="1" applyAlignment="1">
      <alignment horizontal="right" vertical="center"/>
    </xf>
    <xf numFmtId="0" fontId="0" fillId="4" borderId="2" xfId="0" applyFill="1" applyBorder="1" applyAlignment="1">
      <alignment vertical="center"/>
    </xf>
    <xf numFmtId="0" fontId="7" fillId="4" borderId="3" xfId="0" applyFont="1" applyFill="1" applyBorder="1" applyAlignment="1">
      <alignment vertical="center"/>
    </xf>
    <xf numFmtId="0" fontId="5" fillId="0" borderId="0" xfId="0" applyFont="1" applyAlignment="1">
      <alignment horizontal="left"/>
    </xf>
    <xf numFmtId="0" fontId="7" fillId="0" borderId="0" xfId="0" applyFont="1"/>
    <xf numFmtId="0" fontId="7" fillId="0" borderId="0" xfId="0" applyFont="1" applyAlignment="1">
      <alignment vertical="center"/>
    </xf>
    <xf numFmtId="0" fontId="5" fillId="0" borderId="0" xfId="0" quotePrefix="1" applyFont="1"/>
    <xf numFmtId="0" fontId="11" fillId="2" borderId="0" xfId="0" applyFont="1" applyFill="1" applyAlignment="1">
      <alignment vertical="center"/>
    </xf>
    <xf numFmtId="0" fontId="12" fillId="0" borderId="0" xfId="0" applyFont="1"/>
    <xf numFmtId="0" fontId="13" fillId="0" borderId="0" xfId="1"/>
    <xf numFmtId="0" fontId="0" fillId="4" borderId="2" xfId="0" applyFont="1" applyFill="1" applyBorder="1" applyAlignment="1">
      <alignment vertical="center"/>
    </xf>
    <xf numFmtId="0" fontId="0" fillId="6" borderId="0" xfId="0" applyFill="1"/>
    <xf numFmtId="0" fontId="0" fillId="6" borderId="0" xfId="0" applyFill="1" applyAlignment="1">
      <alignment wrapText="1"/>
    </xf>
    <xf numFmtId="0" fontId="15" fillId="9" borderId="16" xfId="3" applyFont="1" applyFill="1" applyBorder="1" applyAlignment="1">
      <alignment horizontal="center" vertical="center"/>
    </xf>
    <xf numFmtId="0" fontId="15" fillId="9" borderId="16" xfId="3" applyFont="1" applyFill="1" applyBorder="1" applyAlignment="1">
      <alignment horizontal="center" vertical="center" wrapText="1"/>
    </xf>
    <xf numFmtId="0" fontId="19" fillId="6" borderId="16" xfId="3" applyFont="1" applyFill="1" applyBorder="1" applyAlignment="1">
      <alignment horizontal="center" vertical="center"/>
    </xf>
    <xf numFmtId="0" fontId="14" fillId="6" borderId="16" xfId="3" applyFont="1" applyFill="1" applyBorder="1" applyAlignment="1">
      <alignment horizontal="center" vertical="center" wrapText="1"/>
    </xf>
    <xf numFmtId="0" fontId="14" fillId="6" borderId="16" xfId="3" applyFont="1" applyFill="1" applyBorder="1" applyAlignment="1">
      <alignment vertical="center" wrapText="1"/>
    </xf>
    <xf numFmtId="0" fontId="14" fillId="6" borderId="16" xfId="3" applyFont="1" applyFill="1" applyBorder="1" applyAlignment="1">
      <alignment wrapText="1"/>
    </xf>
    <xf numFmtId="0" fontId="19" fillId="10" borderId="16" xfId="3" applyFont="1" applyFill="1" applyBorder="1" applyAlignment="1">
      <alignment horizontal="center" vertical="center"/>
    </xf>
    <xf numFmtId="0" fontId="14" fillId="10" borderId="16" xfId="3" applyFont="1" applyFill="1" applyBorder="1" applyAlignment="1">
      <alignment horizontal="center" vertical="center" wrapText="1"/>
    </xf>
    <xf numFmtId="0" fontId="14" fillId="10" borderId="16" xfId="3" applyFont="1" applyFill="1" applyBorder="1" applyAlignment="1">
      <alignment vertical="center" wrapText="1"/>
    </xf>
    <xf numFmtId="0" fontId="14" fillId="10" borderId="16" xfId="3" applyFont="1" applyFill="1" applyBorder="1" applyAlignment="1">
      <alignment wrapText="1"/>
    </xf>
    <xf numFmtId="0" fontId="20" fillId="6" borderId="16" xfId="3" applyFont="1" applyFill="1" applyBorder="1" applyAlignment="1">
      <alignment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19" fillId="6" borderId="16" xfId="3" applyFont="1" applyFill="1" applyBorder="1"/>
    <xf numFmtId="0" fontId="19" fillId="6" borderId="16" xfId="3" applyFont="1" applyFill="1" applyBorder="1" applyAlignment="1">
      <alignment vertical="center"/>
    </xf>
    <xf numFmtId="0" fontId="14" fillId="6" borderId="16" xfId="3" applyFont="1" applyFill="1" applyBorder="1" applyAlignment="1">
      <alignment horizontal="center" vertical="center"/>
    </xf>
    <xf numFmtId="0" fontId="21" fillId="6" borderId="16" xfId="3" applyFont="1" applyFill="1" applyBorder="1" applyAlignment="1">
      <alignment vertical="center" wrapText="1"/>
    </xf>
    <xf numFmtId="0" fontId="14" fillId="10" borderId="16" xfId="3" applyFont="1" applyFill="1" applyBorder="1" applyAlignment="1">
      <alignment horizontal="center" vertical="center"/>
    </xf>
    <xf numFmtId="0" fontId="14" fillId="10" borderId="16" xfId="4" applyFont="1" applyFill="1" applyBorder="1" applyAlignment="1">
      <alignment horizontal="center" vertical="center" wrapText="1"/>
    </xf>
    <xf numFmtId="0" fontId="9" fillId="6" borderId="0" xfId="0" applyFont="1" applyFill="1" applyAlignment="1">
      <alignment horizontal="center" vertical="center"/>
    </xf>
    <xf numFmtId="0" fontId="14" fillId="6" borderId="16" xfId="0" applyFont="1" applyFill="1" applyBorder="1" applyAlignment="1">
      <alignment vertical="center" wrapText="1"/>
    </xf>
    <xf numFmtId="0" fontId="14" fillId="10" borderId="16" xfId="0" applyFont="1" applyFill="1" applyBorder="1" applyAlignment="1">
      <alignment vertical="center" wrapText="1"/>
    </xf>
    <xf numFmtId="0" fontId="14" fillId="0" borderId="16" xfId="0" applyFont="1" applyFill="1" applyBorder="1" applyAlignment="1">
      <alignment vertical="center" wrapText="1"/>
    </xf>
    <xf numFmtId="0" fontId="14" fillId="7" borderId="16" xfId="0" applyFont="1" applyFill="1" applyBorder="1" applyAlignment="1">
      <alignment vertical="center" wrapText="1"/>
    </xf>
    <xf numFmtId="0" fontId="14" fillId="6" borderId="0" xfId="3" applyFill="1"/>
    <xf numFmtId="0" fontId="14" fillId="6" borderId="0" xfId="3" applyFont="1" applyFill="1" applyBorder="1" applyAlignment="1">
      <alignment horizontal="center" vertical="center" wrapText="1"/>
    </xf>
    <xf numFmtId="0" fontId="14" fillId="6" borderId="0" xfId="3" applyFont="1" applyFill="1" applyAlignment="1">
      <alignment wrapText="1"/>
    </xf>
    <xf numFmtId="0" fontId="14" fillId="6" borderId="0" xfId="3" applyFont="1" applyFill="1" applyBorder="1" applyAlignment="1">
      <alignment vertical="center" wrapText="1"/>
    </xf>
    <xf numFmtId="0" fontId="14" fillId="6" borderId="0" xfId="3" applyFont="1" applyFill="1" applyAlignment="1">
      <alignment horizontal="center" wrapText="1"/>
    </xf>
    <xf numFmtId="0" fontId="23" fillId="6" borderId="16" xfId="3" applyFont="1" applyFill="1" applyBorder="1"/>
    <xf numFmtId="0" fontId="23" fillId="6" borderId="16" xfId="3" applyFont="1" applyFill="1" applyBorder="1" applyAlignment="1">
      <alignment vertical="center"/>
    </xf>
    <xf numFmtId="0" fontId="14" fillId="6" borderId="16" xfId="3" applyFill="1" applyBorder="1"/>
    <xf numFmtId="0" fontId="14" fillId="6" borderId="0" xfId="3" applyFont="1" applyFill="1" applyBorder="1" applyAlignment="1">
      <alignment horizontal="center" vertical="center"/>
    </xf>
    <xf numFmtId="0" fontId="26" fillId="3" borderId="18" xfId="0" applyFont="1" applyFill="1" applyBorder="1" applyAlignment="1">
      <alignment horizontal="center" vertical="center" wrapText="1"/>
    </xf>
    <xf numFmtId="0" fontId="26" fillId="3" borderId="19" xfId="0" applyFont="1" applyFill="1" applyBorder="1" applyAlignment="1">
      <alignment horizontal="center" vertical="center" wrapText="1"/>
    </xf>
    <xf numFmtId="0" fontId="7" fillId="4" borderId="3" xfId="1" applyFont="1" applyFill="1" applyBorder="1" applyAlignment="1">
      <alignment vertical="center"/>
    </xf>
    <xf numFmtId="0" fontId="27" fillId="0" borderId="0" xfId="0" applyFont="1" applyBorder="1" applyAlignment="1">
      <alignment vertical="center" wrapText="1"/>
    </xf>
    <xf numFmtId="165" fontId="7" fillId="0" borderId="0" xfId="0" applyNumberFormat="1" applyFont="1" applyBorder="1" applyAlignment="1">
      <alignment vertical="center"/>
    </xf>
    <xf numFmtId="0" fontId="1" fillId="0" borderId="0" xfId="0" applyFont="1" applyBorder="1" applyAlignment="1">
      <alignment horizontal="center" vertical="center"/>
    </xf>
    <xf numFmtId="165" fontId="7" fillId="6" borderId="0" xfId="0" applyNumberFormat="1" applyFont="1" applyFill="1" applyBorder="1" applyAlignment="1">
      <alignment vertical="center"/>
    </xf>
    <xf numFmtId="0" fontId="1" fillId="0" borderId="0" xfId="0" applyFont="1" applyBorder="1" applyAlignment="1">
      <alignment vertical="center"/>
    </xf>
    <xf numFmtId="0" fontId="7" fillId="4" borderId="3" xfId="1" applyFont="1" applyFill="1" applyBorder="1" applyAlignment="1">
      <alignment vertical="center"/>
    </xf>
    <xf numFmtId="0" fontId="7" fillId="4" borderId="4" xfId="1" applyFont="1" applyFill="1" applyBorder="1" applyAlignment="1">
      <alignment vertical="center"/>
    </xf>
    <xf numFmtId="0" fontId="7" fillId="4" borderId="9" xfId="0" applyFont="1" applyFill="1" applyBorder="1" applyAlignment="1">
      <alignment vertical="center" wrapText="1"/>
    </xf>
    <xf numFmtId="0" fontId="7" fillId="4" borderId="10" xfId="0" applyFont="1" applyFill="1" applyBorder="1" applyAlignment="1">
      <alignment vertical="center" wrapText="1"/>
    </xf>
    <xf numFmtId="0" fontId="26" fillId="3" borderId="1" xfId="0" applyFont="1" applyFill="1" applyBorder="1" applyAlignment="1">
      <alignment horizontal="center" vertical="center" wrapText="1"/>
    </xf>
    <xf numFmtId="0" fontId="0" fillId="3" borderId="23" xfId="0" applyFill="1" applyBorder="1" applyAlignment="1"/>
    <xf numFmtId="0" fontId="26" fillId="3" borderId="24" xfId="0" applyFont="1" applyFill="1" applyBorder="1" applyAlignment="1">
      <alignment horizontal="center" vertical="center" wrapText="1"/>
    </xf>
    <xf numFmtId="0" fontId="7" fillId="6" borderId="0" xfId="0" applyFont="1" applyFill="1" applyBorder="1" applyAlignment="1">
      <alignment vertical="center" wrapText="1"/>
    </xf>
    <xf numFmtId="0" fontId="26" fillId="6" borderId="0" xfId="0" applyFont="1" applyFill="1" applyBorder="1" applyAlignment="1">
      <alignment horizontal="center" vertical="center" wrapText="1"/>
    </xf>
    <xf numFmtId="0" fontId="1" fillId="0" borderId="32" xfId="0" applyFont="1" applyBorder="1" applyAlignment="1">
      <alignment horizontal="center" vertical="center"/>
    </xf>
    <xf numFmtId="0" fontId="26" fillId="6" borderId="33" xfId="0" applyFont="1" applyFill="1" applyBorder="1"/>
    <xf numFmtId="0" fontId="0" fillId="3" borderId="34" xfId="0" applyFill="1" applyBorder="1" applyAlignment="1"/>
    <xf numFmtId="0" fontId="0" fillId="3" borderId="35" xfId="0" applyFill="1" applyBorder="1"/>
    <xf numFmtId="0" fontId="26" fillId="3" borderId="37" xfId="0" applyFont="1" applyFill="1" applyBorder="1" applyAlignment="1">
      <alignment horizontal="center" vertical="center" wrapText="1"/>
    </xf>
    <xf numFmtId="0" fontId="26" fillId="6" borderId="27" xfId="0" applyFont="1" applyFill="1" applyBorder="1" applyAlignment="1">
      <alignment vertical="center" wrapText="1"/>
    </xf>
    <xf numFmtId="0" fontId="26" fillId="6" borderId="26" xfId="0" applyFont="1" applyFill="1" applyBorder="1" applyAlignment="1">
      <alignment vertical="center" wrapText="1"/>
    </xf>
    <xf numFmtId="0" fontId="0" fillId="3" borderId="40" xfId="0" applyFill="1" applyBorder="1"/>
    <xf numFmtId="0" fontId="26" fillId="3" borderId="48" xfId="0" applyFont="1" applyFill="1" applyBorder="1" applyAlignment="1">
      <alignment horizontal="center" vertical="center" wrapText="1"/>
    </xf>
    <xf numFmtId="0" fontId="0" fillId="0" borderId="0" xfId="0" applyBorder="1"/>
    <xf numFmtId="0" fontId="1" fillId="0" borderId="49" xfId="0" applyFont="1" applyFill="1" applyBorder="1" applyAlignment="1">
      <alignment horizontal="center" vertical="center"/>
    </xf>
    <xf numFmtId="0" fontId="26" fillId="0" borderId="50" xfId="0" applyFont="1" applyFill="1" applyBorder="1" applyAlignment="1">
      <alignment vertical="center" wrapText="1"/>
    </xf>
    <xf numFmtId="0" fontId="0" fillId="3" borderId="32" xfId="0" applyFill="1" applyBorder="1"/>
    <xf numFmtId="0" fontId="0" fillId="3" borderId="45" xfId="0" applyFill="1" applyBorder="1"/>
    <xf numFmtId="0" fontId="0" fillId="3" borderId="46" xfId="0" applyFill="1" applyBorder="1"/>
    <xf numFmtId="0" fontId="0" fillId="0" borderId="49" xfId="0" applyBorder="1" applyAlignment="1"/>
    <xf numFmtId="0" fontId="27" fillId="0" borderId="56" xfId="0" applyFont="1" applyBorder="1" applyAlignment="1">
      <alignment vertical="center" wrapText="1"/>
    </xf>
    <xf numFmtId="0" fontId="26" fillId="0" borderId="0" xfId="0" applyFont="1" applyBorder="1" applyAlignment="1">
      <alignment vertical="center" wrapText="1"/>
    </xf>
    <xf numFmtId="0" fontId="1" fillId="0" borderId="57" xfId="0" applyFont="1" applyBorder="1" applyAlignment="1">
      <alignment horizontal="center" vertical="center"/>
    </xf>
    <xf numFmtId="0" fontId="27" fillId="0" borderId="58" xfId="0" applyFont="1" applyBorder="1" applyAlignment="1">
      <alignment horizontal="left" vertical="center" wrapText="1"/>
    </xf>
    <xf numFmtId="0" fontId="27" fillId="0" borderId="58" xfId="0" applyFont="1" applyBorder="1" applyAlignment="1">
      <alignment vertical="center" wrapText="1"/>
    </xf>
    <xf numFmtId="0" fontId="1" fillId="0" borderId="57" xfId="0" applyFont="1" applyFill="1" applyBorder="1" applyAlignment="1">
      <alignment horizontal="center" vertical="center"/>
    </xf>
    <xf numFmtId="0" fontId="8" fillId="0" borderId="58" xfId="0" applyFont="1" applyFill="1" applyBorder="1" applyAlignment="1">
      <alignment vertical="center" wrapText="1"/>
    </xf>
    <xf numFmtId="0" fontId="6" fillId="0" borderId="0" xfId="0" applyFont="1" applyAlignment="1">
      <alignment vertical="center"/>
    </xf>
    <xf numFmtId="0" fontId="0" fillId="6" borderId="0" xfId="0" applyFill="1" applyBorder="1" applyAlignment="1"/>
    <xf numFmtId="0" fontId="6" fillId="0" borderId="0" xfId="0" applyFont="1" applyBorder="1" applyAlignment="1">
      <alignment vertical="center"/>
    </xf>
    <xf numFmtId="0" fontId="0" fillId="3" borderId="64" xfId="0" applyFill="1" applyBorder="1" applyAlignment="1"/>
    <xf numFmtId="0" fontId="0" fillId="3" borderId="65" xfId="0" applyFill="1" applyBorder="1" applyAlignment="1"/>
    <xf numFmtId="0" fontId="26" fillId="3" borderId="68" xfId="0" applyFont="1" applyFill="1" applyBorder="1" applyAlignment="1">
      <alignment horizontal="center" vertical="center" wrapText="1"/>
    </xf>
    <xf numFmtId="0" fontId="1" fillId="0" borderId="45" xfId="0" applyFont="1" applyBorder="1" applyAlignment="1">
      <alignment vertical="center"/>
    </xf>
    <xf numFmtId="0" fontId="1" fillId="4" borderId="2" xfId="0" applyFont="1" applyFill="1" applyBorder="1" applyAlignment="1">
      <alignment vertical="center"/>
    </xf>
    <xf numFmtId="0" fontId="0" fillId="4" borderId="38" xfId="0" applyFill="1" applyBorder="1" applyAlignment="1">
      <alignment vertical="center"/>
    </xf>
    <xf numFmtId="0" fontId="7" fillId="4" borderId="36" xfId="0" applyFont="1" applyFill="1" applyBorder="1" applyAlignment="1">
      <alignment vertical="center"/>
    </xf>
    <xf numFmtId="0" fontId="7" fillId="4" borderId="37" xfId="0" applyFont="1" applyFill="1" applyBorder="1" applyAlignment="1">
      <alignment vertical="center" wrapText="1"/>
    </xf>
    <xf numFmtId="0" fontId="1" fillId="3" borderId="69" xfId="0" applyFont="1" applyFill="1" applyBorder="1" applyAlignment="1">
      <alignment vertical="center"/>
    </xf>
    <xf numFmtId="0" fontId="1" fillId="3" borderId="70" xfId="0" applyFont="1" applyFill="1" applyBorder="1" applyAlignment="1">
      <alignment vertical="center"/>
    </xf>
    <xf numFmtId="0" fontId="0" fillId="2" borderId="71" xfId="0" applyFill="1" applyBorder="1"/>
    <xf numFmtId="0" fontId="11" fillId="2" borderId="71" xfId="0" applyFont="1" applyFill="1" applyBorder="1" applyAlignment="1">
      <alignment vertical="center"/>
    </xf>
    <xf numFmtId="0" fontId="11" fillId="2" borderId="71" xfId="0" applyFont="1" applyFill="1" applyBorder="1" applyAlignment="1">
      <alignment horizontal="center" vertical="center"/>
    </xf>
    <xf numFmtId="0" fontId="0" fillId="2" borderId="71" xfId="0" applyFill="1" applyBorder="1" applyAlignment="1"/>
    <xf numFmtId="0" fontId="7" fillId="4" borderId="2" xfId="0" applyFont="1" applyFill="1" applyBorder="1" applyAlignment="1">
      <alignment vertical="center"/>
    </xf>
    <xf numFmtId="0" fontId="7" fillId="4" borderId="4" xfId="0" applyFont="1" applyFill="1" applyBorder="1" applyAlignment="1">
      <alignment vertical="center"/>
    </xf>
    <xf numFmtId="0" fontId="8" fillId="4" borderId="2" xfId="0" applyFont="1" applyFill="1" applyBorder="1" applyAlignment="1">
      <alignment vertical="center"/>
    </xf>
    <xf numFmtId="0" fontId="8" fillId="4" borderId="4" xfId="0" applyFont="1" applyFill="1" applyBorder="1" applyAlignment="1">
      <alignment vertical="center"/>
    </xf>
    <xf numFmtId="0" fontId="8" fillId="3" borderId="69" xfId="0" applyFont="1" applyFill="1" applyBorder="1" applyAlignment="1">
      <alignment vertical="center"/>
    </xf>
    <xf numFmtId="0" fontId="8" fillId="3" borderId="70" xfId="0" applyFont="1" applyFill="1" applyBorder="1" applyAlignment="1">
      <alignment vertical="center"/>
    </xf>
    <xf numFmtId="0" fontId="7" fillId="4" borderId="38" xfId="0" applyFont="1" applyFill="1" applyBorder="1" applyAlignment="1">
      <alignment vertical="center"/>
    </xf>
    <xf numFmtId="0" fontId="7" fillId="4" borderId="5" xfId="0" applyFont="1" applyFill="1" applyBorder="1" applyAlignment="1">
      <alignment vertical="center"/>
    </xf>
    <xf numFmtId="0" fontId="7" fillId="4" borderId="8" xfId="0" applyFont="1" applyFill="1" applyBorder="1" applyAlignment="1">
      <alignment vertical="center"/>
    </xf>
    <xf numFmtId="0" fontId="7" fillId="4" borderId="25" xfId="0" applyFont="1" applyFill="1" applyBorder="1" applyAlignment="1">
      <alignment vertical="center"/>
    </xf>
    <xf numFmtId="0" fontId="7" fillId="4" borderId="30" xfId="0" applyFont="1" applyFill="1" applyBorder="1"/>
    <xf numFmtId="0" fontId="7" fillId="4" borderId="3" xfId="1" quotePrefix="1" applyFont="1" applyFill="1" applyBorder="1" applyAlignment="1">
      <alignment vertical="center"/>
    </xf>
    <xf numFmtId="0" fontId="7" fillId="4" borderId="36" xfId="1" applyFont="1" applyFill="1" applyBorder="1" applyAlignment="1">
      <alignment vertical="center"/>
    </xf>
    <xf numFmtId="0" fontId="8" fillId="3" borderId="37" xfId="0" applyFont="1" applyFill="1" applyBorder="1" applyAlignment="1">
      <alignment vertical="center" wrapText="1"/>
    </xf>
    <xf numFmtId="0" fontId="8" fillId="3" borderId="2" xfId="0" applyFont="1" applyFill="1" applyBorder="1" applyAlignment="1">
      <alignment vertical="center"/>
    </xf>
    <xf numFmtId="0" fontId="8" fillId="3" borderId="4" xfId="0" applyFont="1" applyFill="1" applyBorder="1" applyAlignment="1">
      <alignment vertical="center"/>
    </xf>
    <xf numFmtId="0" fontId="8" fillId="4" borderId="5" xfId="0" applyFont="1" applyFill="1" applyBorder="1" applyAlignment="1">
      <alignment vertical="center"/>
    </xf>
    <xf numFmtId="0" fontId="8" fillId="4" borderId="8" xfId="0" applyFont="1" applyFill="1" applyBorder="1" applyAlignment="1">
      <alignment vertical="center"/>
    </xf>
    <xf numFmtId="0" fontId="8" fillId="3" borderId="38" xfId="0" applyFont="1" applyFill="1" applyBorder="1" applyAlignment="1">
      <alignment vertical="center"/>
    </xf>
    <xf numFmtId="0" fontId="8" fillId="3" borderId="36" xfId="1" applyFont="1" applyFill="1" applyBorder="1" applyAlignment="1">
      <alignment vertical="center"/>
    </xf>
    <xf numFmtId="0" fontId="0" fillId="0" borderId="0" xfId="0" applyFont="1"/>
    <xf numFmtId="0" fontId="30" fillId="0" borderId="50" xfId="0" applyFont="1" applyBorder="1" applyAlignment="1">
      <alignment horizontal="center" vertical="center"/>
    </xf>
    <xf numFmtId="0" fontId="0" fillId="6" borderId="36" xfId="0" applyFill="1" applyBorder="1" applyAlignment="1"/>
    <xf numFmtId="0" fontId="5" fillId="0" borderId="57" xfId="0" applyFont="1" applyBorder="1" applyAlignment="1">
      <alignment horizontal="center" vertical="center"/>
    </xf>
    <xf numFmtId="0" fontId="26" fillId="6" borderId="49" xfId="0" applyFont="1" applyFill="1" applyBorder="1"/>
    <xf numFmtId="0" fontId="27" fillId="0" borderId="50" xfId="0" applyFont="1" applyBorder="1" applyAlignment="1">
      <alignment horizontal="left" vertical="center" wrapText="1"/>
    </xf>
    <xf numFmtId="0" fontId="30" fillId="0" borderId="50" xfId="0" quotePrefix="1" applyFont="1" applyBorder="1" applyAlignment="1">
      <alignment horizontal="center" vertical="center"/>
    </xf>
    <xf numFmtId="0" fontId="30" fillId="0" borderId="50" xfId="0" quotePrefix="1" applyFont="1" applyBorder="1" applyAlignment="1">
      <alignment horizontal="center" vertical="center" wrapText="1"/>
    </xf>
    <xf numFmtId="0" fontId="27" fillId="0" borderId="58" xfId="0" applyFont="1" applyBorder="1" applyAlignment="1">
      <alignment horizontal="left" vertical="center"/>
    </xf>
    <xf numFmtId="0" fontId="0" fillId="3" borderId="72" xfId="0" applyFill="1" applyBorder="1" applyAlignment="1"/>
    <xf numFmtId="0" fontId="26" fillId="6" borderId="57" xfId="0" applyFont="1" applyFill="1" applyBorder="1" applyAlignment="1">
      <alignment vertical="center"/>
    </xf>
    <xf numFmtId="0" fontId="26" fillId="3" borderId="47" xfId="0" applyFont="1" applyFill="1" applyBorder="1" applyAlignment="1">
      <alignment horizontal="center" vertical="center" wrapText="1"/>
    </xf>
    <xf numFmtId="0" fontId="26" fillId="3" borderId="77" xfId="0" applyFont="1" applyFill="1" applyBorder="1" applyAlignment="1">
      <alignment horizontal="center" vertical="center" wrapText="1"/>
    </xf>
    <xf numFmtId="0" fontId="0" fillId="4" borderId="38" xfId="0" applyFont="1" applyFill="1" applyBorder="1" applyAlignment="1">
      <alignment vertical="center"/>
    </xf>
    <xf numFmtId="0" fontId="0" fillId="4" borderId="28" xfId="0" applyFont="1" applyFill="1" applyBorder="1" applyAlignment="1">
      <alignment vertical="center"/>
    </xf>
    <xf numFmtId="0" fontId="30" fillId="0" borderId="0" xfId="0" quotePrefix="1" applyFont="1" applyBorder="1" applyAlignment="1">
      <alignment vertical="center"/>
    </xf>
    <xf numFmtId="0" fontId="30" fillId="0" borderId="0" xfId="0" applyFont="1" applyBorder="1" applyAlignment="1">
      <alignment vertical="center"/>
    </xf>
    <xf numFmtId="0" fontId="5" fillId="3" borderId="80"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1" xfId="0" applyFont="1" applyFill="1" applyBorder="1" applyAlignment="1">
      <alignment vertical="center" wrapText="1"/>
    </xf>
    <xf numFmtId="0" fontId="8" fillId="3" borderId="4" xfId="0" applyFont="1" applyFill="1" applyBorder="1" applyAlignment="1">
      <alignment vertical="center" wrapText="1"/>
    </xf>
    <xf numFmtId="0" fontId="8" fillId="3" borderId="4" xfId="0" applyFont="1" applyFill="1" applyBorder="1" applyAlignment="1">
      <alignment horizontal="center" vertical="center" wrapText="1"/>
    </xf>
    <xf numFmtId="0" fontId="5" fillId="3" borderId="38" xfId="0" applyFont="1" applyFill="1" applyBorder="1" applyAlignment="1">
      <alignment horizontal="center" vertical="center"/>
    </xf>
    <xf numFmtId="0" fontId="7" fillId="6" borderId="0" xfId="0" applyFont="1" applyFill="1" applyBorder="1" applyAlignment="1">
      <alignment horizontal="right" vertical="center"/>
    </xf>
    <xf numFmtId="0" fontId="31" fillId="0" borderId="0" xfId="0" applyFont="1" applyBorder="1" applyAlignment="1">
      <alignment horizontal="center" vertical="center" wrapText="1"/>
    </xf>
    <xf numFmtId="0" fontId="7" fillId="6" borderId="0" xfId="0" applyFont="1" applyFill="1" applyBorder="1"/>
    <xf numFmtId="0" fontId="7" fillId="4" borderId="52" xfId="0" applyFont="1" applyFill="1" applyBorder="1" applyAlignment="1">
      <alignment vertical="center"/>
    </xf>
    <xf numFmtId="0" fontId="8" fillId="3" borderId="36" xfId="0" applyFont="1" applyFill="1" applyBorder="1" applyAlignment="1">
      <alignment vertical="center"/>
    </xf>
    <xf numFmtId="0" fontId="6" fillId="0" borderId="0" xfId="0" applyFont="1" applyAlignment="1">
      <alignment vertical="top"/>
    </xf>
    <xf numFmtId="0" fontId="1" fillId="0" borderId="31" xfId="0" applyFont="1" applyBorder="1" applyAlignment="1">
      <alignment horizontal="center" vertical="center"/>
    </xf>
    <xf numFmtId="0" fontId="0" fillId="3" borderId="35" xfId="0" applyFill="1" applyBorder="1" applyAlignment="1"/>
    <xf numFmtId="0" fontId="0" fillId="3" borderId="18" xfId="0" applyFill="1" applyBorder="1" applyAlignment="1"/>
    <xf numFmtId="0" fontId="0" fillId="0" borderId="83" xfId="0" applyBorder="1"/>
    <xf numFmtId="0" fontId="0" fillId="0" borderId="51" xfId="0" applyBorder="1"/>
    <xf numFmtId="0" fontId="0" fillId="6" borderId="0" xfId="0" applyFill="1" applyBorder="1"/>
    <xf numFmtId="0" fontId="26" fillId="3" borderId="38" xfId="0" applyFont="1" applyFill="1" applyBorder="1" applyAlignment="1">
      <alignment horizontal="center" vertical="center" wrapText="1"/>
    </xf>
    <xf numFmtId="0" fontId="26" fillId="6" borderId="33" xfId="0" applyFont="1" applyFill="1" applyBorder="1" applyAlignment="1">
      <alignment horizontal="center" vertical="center" wrapText="1"/>
    </xf>
    <xf numFmtId="0" fontId="30" fillId="6" borderId="33" xfId="0" quotePrefix="1" applyFont="1" applyFill="1" applyBorder="1" applyAlignment="1">
      <alignment vertical="center"/>
    </xf>
    <xf numFmtId="0" fontId="7" fillId="0" borderId="58" xfId="0" applyFont="1" applyBorder="1" applyAlignment="1">
      <alignment vertical="center" wrapText="1"/>
    </xf>
    <xf numFmtId="0" fontId="8" fillId="0" borderId="58" xfId="0" applyFont="1" applyBorder="1" applyAlignment="1">
      <alignment vertical="center" wrapText="1"/>
    </xf>
    <xf numFmtId="0" fontId="0" fillId="0" borderId="0" xfId="0" applyAlignment="1">
      <alignment vertical="center"/>
    </xf>
    <xf numFmtId="0" fontId="0" fillId="6" borderId="49" xfId="0" applyFill="1" applyBorder="1" applyAlignment="1">
      <alignment vertical="center"/>
    </xf>
    <xf numFmtId="0" fontId="0" fillId="6" borderId="33" xfId="0" applyFill="1" applyBorder="1" applyAlignment="1">
      <alignment vertical="center"/>
    </xf>
    <xf numFmtId="0" fontId="8"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0" fillId="0" borderId="0" xfId="0" applyAlignment="1">
      <alignment vertical="top"/>
    </xf>
    <xf numFmtId="0" fontId="8" fillId="0" borderId="60" xfId="0" applyFont="1" applyFill="1" applyBorder="1" applyAlignment="1">
      <alignment vertical="center" wrapText="1"/>
    </xf>
    <xf numFmtId="0" fontId="0" fillId="0" borderId="32" xfId="0" applyBorder="1"/>
    <xf numFmtId="0" fontId="8" fillId="0" borderId="57"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6" borderId="58" xfId="0" applyFont="1" applyFill="1" applyBorder="1" applyAlignment="1">
      <alignment vertical="center"/>
    </xf>
    <xf numFmtId="0" fontId="8" fillId="6" borderId="58" xfId="0" applyFont="1" applyFill="1" applyBorder="1" applyAlignment="1">
      <alignment vertical="center" wrapText="1"/>
    </xf>
    <xf numFmtId="0" fontId="8" fillId="6" borderId="50" xfId="0" applyFont="1" applyFill="1" applyBorder="1" applyAlignment="1">
      <alignment vertical="center"/>
    </xf>
    <xf numFmtId="0" fontId="0" fillId="0" borderId="33" xfId="0" applyBorder="1"/>
    <xf numFmtId="0" fontId="0" fillId="0" borderId="49" xfId="0" applyBorder="1"/>
    <xf numFmtId="0" fontId="26" fillId="0" borderId="32" xfId="0" applyFont="1" applyBorder="1" applyAlignment="1">
      <alignment vertical="center" wrapText="1"/>
    </xf>
    <xf numFmtId="0" fontId="27" fillId="0" borderId="60" xfId="0" applyFont="1" applyBorder="1" applyAlignment="1">
      <alignment vertical="center" wrapText="1"/>
    </xf>
    <xf numFmtId="0" fontId="32" fillId="0" borderId="0" xfId="0" applyFont="1"/>
    <xf numFmtId="0" fontId="34" fillId="0" borderId="0" xfId="1" applyFont="1"/>
    <xf numFmtId="0" fontId="7" fillId="4" borderId="10" xfId="1" applyFont="1" applyFill="1" applyBorder="1" applyAlignment="1">
      <alignment vertical="center" wrapText="1"/>
    </xf>
    <xf numFmtId="0" fontId="7" fillId="4" borderId="9" xfId="1" applyFont="1" applyFill="1" applyBorder="1" applyAlignment="1">
      <alignment vertical="center" wrapText="1"/>
    </xf>
    <xf numFmtId="0" fontId="7" fillId="4" borderId="52" xfId="0" applyFont="1" applyFill="1" applyBorder="1"/>
    <xf numFmtId="0" fontId="7" fillId="4" borderId="2" xfId="0" applyFont="1" applyFill="1" applyBorder="1" applyAlignment="1">
      <alignment vertical="top"/>
    </xf>
    <xf numFmtId="0" fontId="0" fillId="7" borderId="0" xfId="0" applyFill="1" applyAlignment="1"/>
    <xf numFmtId="0" fontId="39" fillId="7" borderId="0" xfId="0" applyFont="1" applyFill="1" applyAlignment="1"/>
    <xf numFmtId="0" fontId="0" fillId="7" borderId="0" xfId="0" applyFill="1" applyAlignment="1">
      <alignment vertical="center"/>
    </xf>
    <xf numFmtId="0" fontId="39" fillId="7" borderId="0" xfId="0" applyFont="1" applyFill="1" applyAlignment="1">
      <alignment vertical="center"/>
    </xf>
    <xf numFmtId="0" fontId="40" fillId="7" borderId="0" xfId="0" applyFont="1" applyFill="1" applyAlignment="1">
      <alignment vertical="center"/>
    </xf>
    <xf numFmtId="0" fontId="0" fillId="7" borderId="0" xfId="0" applyFill="1" applyAlignment="1">
      <alignment wrapText="1"/>
    </xf>
    <xf numFmtId="0" fontId="39" fillId="7" borderId="0" xfId="0" applyFont="1" applyFill="1" applyAlignment="1">
      <alignment wrapText="1"/>
    </xf>
    <xf numFmtId="0" fontId="0" fillId="6" borderId="0" xfId="0" applyFill="1" applyProtection="1">
      <protection locked="0"/>
    </xf>
    <xf numFmtId="0" fontId="24" fillId="7" borderId="0" xfId="2" applyFont="1" applyFill="1" applyProtection="1">
      <protection locked="0"/>
    </xf>
    <xf numFmtId="0" fontId="14" fillId="0" borderId="0" xfId="2" applyProtection="1">
      <protection locked="0"/>
    </xf>
    <xf numFmtId="0" fontId="14" fillId="7" borderId="0" xfId="2" applyFill="1" applyProtection="1">
      <protection locked="0"/>
    </xf>
    <xf numFmtId="0" fontId="14" fillId="6" borderId="0" xfId="2" applyFont="1" applyFill="1" applyProtection="1">
      <protection locked="0"/>
    </xf>
    <xf numFmtId="164" fontId="14" fillId="7" borderId="0" xfId="2" applyNumberFormat="1" applyFont="1" applyFill="1" applyProtection="1">
      <protection locked="0"/>
    </xf>
    <xf numFmtId="0" fontId="23" fillId="12" borderId="16" xfId="2" applyFont="1" applyFill="1" applyBorder="1" applyAlignment="1" applyProtection="1">
      <alignment vertical="center"/>
      <protection locked="0"/>
    </xf>
    <xf numFmtId="0" fontId="14" fillId="10" borderId="16" xfId="2" applyFont="1" applyFill="1" applyBorder="1" applyProtection="1">
      <protection locked="0"/>
    </xf>
    <xf numFmtId="0" fontId="23" fillId="13" borderId="16" xfId="2" applyFont="1" applyFill="1" applyBorder="1" applyAlignment="1" applyProtection="1">
      <alignment vertical="center"/>
      <protection locked="0"/>
    </xf>
    <xf numFmtId="0" fontId="23" fillId="14" borderId="16" xfId="2" applyFont="1" applyFill="1" applyBorder="1" applyAlignment="1" applyProtection="1">
      <alignment vertical="center"/>
      <protection locked="0"/>
    </xf>
    <xf numFmtId="0" fontId="14" fillId="6" borderId="0" xfId="2" applyFill="1" applyProtection="1">
      <protection locked="0"/>
    </xf>
    <xf numFmtId="0" fontId="14" fillId="7" borderId="0" xfId="2" applyFont="1" applyFill="1" applyAlignment="1" applyProtection="1">
      <alignment vertical="center"/>
      <protection locked="0"/>
    </xf>
    <xf numFmtId="166" fontId="45" fillId="6" borderId="0" xfId="0" applyNumberFormat="1" applyFont="1" applyFill="1" applyBorder="1" applyProtection="1">
      <protection locked="0"/>
    </xf>
    <xf numFmtId="0" fontId="14" fillId="5" borderId="27" xfId="2" applyFill="1" applyBorder="1" applyProtection="1">
      <protection locked="0"/>
    </xf>
    <xf numFmtId="0" fontId="14" fillId="9" borderId="3" xfId="2" applyFill="1" applyBorder="1" applyProtection="1">
      <protection locked="0"/>
    </xf>
    <xf numFmtId="0" fontId="14" fillId="11" borderId="36" xfId="2" applyFill="1" applyBorder="1" applyProtection="1">
      <protection locked="0"/>
    </xf>
    <xf numFmtId="0" fontId="0" fillId="6" borderId="105" xfId="0" applyFill="1" applyBorder="1" applyAlignment="1" applyProtection="1">
      <alignment horizontal="center"/>
      <protection locked="0"/>
    </xf>
    <xf numFmtId="0" fontId="0" fillId="6" borderId="105" xfId="0" applyFill="1" applyBorder="1" applyAlignment="1" applyProtection="1">
      <alignment horizontal="center" vertical="center"/>
      <protection locked="0"/>
    </xf>
    <xf numFmtId="0" fontId="25" fillId="7" borderId="0" xfId="2" applyFont="1" applyFill="1" applyProtection="1">
      <protection locked="0"/>
    </xf>
    <xf numFmtId="0" fontId="0" fillId="16" borderId="0" xfId="0" applyFill="1"/>
    <xf numFmtId="0" fontId="0" fillId="0" borderId="0" xfId="0" applyFill="1"/>
    <xf numFmtId="0" fontId="23" fillId="6" borderId="105" xfId="3" applyFont="1" applyFill="1" applyBorder="1" applyAlignment="1">
      <alignment vertical="center"/>
    </xf>
    <xf numFmtId="0" fontId="14" fillId="6" borderId="105" xfId="3" applyFont="1" applyFill="1" applyBorder="1" applyAlignment="1">
      <alignment horizontal="center" vertical="center"/>
    </xf>
    <xf numFmtId="0" fontId="14" fillId="6" borderId="105" xfId="3" applyFont="1" applyFill="1" applyBorder="1" applyAlignment="1">
      <alignment vertical="center" wrapText="1"/>
    </xf>
    <xf numFmtId="0" fontId="14" fillId="6" borderId="105" xfId="3" applyFont="1" applyFill="1" applyBorder="1" applyAlignment="1">
      <alignment horizontal="center" vertical="center" wrapText="1"/>
    </xf>
    <xf numFmtId="0" fontId="23" fillId="6" borderId="105" xfId="3" applyFont="1" applyFill="1" applyBorder="1"/>
    <xf numFmtId="0" fontId="14" fillId="6" borderId="105" xfId="3" applyFont="1" applyFill="1" applyBorder="1" applyAlignment="1">
      <alignment wrapText="1"/>
    </xf>
    <xf numFmtId="0" fontId="14" fillId="6" borderId="105" xfId="3" applyFill="1" applyBorder="1"/>
    <xf numFmtId="0" fontId="23" fillId="6" borderId="106" xfId="3" applyFont="1" applyFill="1" applyBorder="1" applyAlignment="1">
      <alignment vertical="center"/>
    </xf>
    <xf numFmtId="0" fontId="14" fillId="6" borderId="106" xfId="3" applyFont="1" applyFill="1" applyBorder="1" applyAlignment="1">
      <alignment horizontal="center" vertical="center"/>
    </xf>
    <xf numFmtId="0" fontId="14" fillId="6" borderId="106" xfId="3" applyFont="1" applyFill="1" applyBorder="1" applyAlignment="1">
      <alignment vertical="center" wrapText="1"/>
    </xf>
    <xf numFmtId="0" fontId="14" fillId="6" borderId="106"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9" borderId="1" xfId="3" applyFont="1" applyFill="1" applyBorder="1" applyAlignment="1">
      <alignment horizontal="center" vertical="center" wrapText="1"/>
    </xf>
    <xf numFmtId="0" fontId="0" fillId="16" borderId="0" xfId="0" applyFill="1" applyAlignment="1">
      <alignment horizontal="left"/>
    </xf>
    <xf numFmtId="0" fontId="0" fillId="17" borderId="0" xfId="0" applyFill="1"/>
    <xf numFmtId="0" fontId="0" fillId="17" borderId="0" xfId="0" applyFill="1" applyAlignment="1">
      <alignment horizontal="left"/>
    </xf>
    <xf numFmtId="0" fontId="0" fillId="0" borderId="0" xfId="0" applyFill="1" applyAlignment="1">
      <alignment horizontal="left"/>
    </xf>
    <xf numFmtId="0" fontId="7" fillId="6" borderId="0" xfId="0" quotePrefix="1" applyFont="1" applyFill="1" applyBorder="1" applyAlignment="1">
      <alignment vertical="center" wrapText="1"/>
    </xf>
    <xf numFmtId="167" fontId="27" fillId="6" borderId="0" xfId="5" quotePrefix="1" applyNumberFormat="1" applyFont="1" applyFill="1" applyBorder="1" applyAlignment="1">
      <alignment vertical="center" wrapText="1"/>
    </xf>
    <xf numFmtId="0" fontId="29" fillId="6" borderId="0" xfId="0" quotePrefix="1" applyFont="1" applyFill="1" applyBorder="1" applyAlignment="1">
      <alignment vertical="center" wrapText="1"/>
    </xf>
    <xf numFmtId="0" fontId="27" fillId="6" borderId="0" xfId="0" quotePrefix="1" applyFont="1" applyFill="1" applyBorder="1" applyAlignment="1">
      <alignment vertical="center" wrapText="1"/>
    </xf>
    <xf numFmtId="0" fontId="27" fillId="6" borderId="83" xfId="0" quotePrefix="1" applyFont="1" applyFill="1" applyBorder="1" applyAlignment="1">
      <alignment vertical="center" wrapText="1"/>
    </xf>
    <xf numFmtId="0" fontId="26" fillId="0" borderId="58" xfId="0" applyFont="1" applyBorder="1" applyAlignment="1">
      <alignment vertical="center" wrapText="1"/>
    </xf>
    <xf numFmtId="0" fontId="1" fillId="0" borderId="33" xfId="0" applyFont="1" applyBorder="1" applyAlignment="1">
      <alignment horizontal="center" vertical="center"/>
    </xf>
    <xf numFmtId="0" fontId="27" fillId="0" borderId="60" xfId="0" applyFont="1" applyBorder="1" applyAlignment="1">
      <alignment vertical="center" wrapText="1"/>
    </xf>
    <xf numFmtId="0" fontId="41" fillId="7" borderId="115" xfId="0" applyFont="1" applyFill="1" applyBorder="1" applyAlignment="1">
      <alignment horizontal="center" vertical="center" wrapText="1"/>
    </xf>
    <xf numFmtId="0" fontId="41" fillId="7" borderId="115" xfId="0" applyFont="1" applyFill="1" applyBorder="1" applyAlignment="1">
      <alignment horizontal="center" vertical="center"/>
    </xf>
    <xf numFmtId="0" fontId="21" fillId="18" borderId="1" xfId="2" applyFont="1" applyFill="1" applyBorder="1" applyAlignment="1" applyProtection="1">
      <alignment horizontal="center" vertical="center"/>
      <protection locked="0"/>
    </xf>
    <xf numFmtId="0" fontId="38" fillId="19" borderId="81" xfId="8" applyFill="1" applyBorder="1" applyAlignment="1" applyProtection="1">
      <alignment horizontal="center" vertical="center"/>
      <protection locked="0"/>
    </xf>
    <xf numFmtId="0" fontId="7" fillId="4" borderId="3" xfId="1" applyFont="1" applyFill="1" applyBorder="1" applyAlignment="1">
      <alignment vertical="center"/>
    </xf>
    <xf numFmtId="0" fontId="7" fillId="4" borderId="4" xfId="1" applyFont="1" applyFill="1" applyBorder="1" applyAlignment="1">
      <alignment vertical="center"/>
    </xf>
    <xf numFmtId="165" fontId="8" fillId="4" borderId="58" xfId="0" applyNumberFormat="1" applyFont="1" applyFill="1" applyBorder="1" applyAlignment="1">
      <alignment horizontal="center" vertical="center" wrapText="1"/>
    </xf>
    <xf numFmtId="0" fontId="7" fillId="6" borderId="38" xfId="0" applyFont="1" applyFill="1" applyBorder="1" applyAlignment="1">
      <alignment vertical="center"/>
    </xf>
    <xf numFmtId="0" fontId="7" fillId="6" borderId="36" xfId="0" applyFont="1" applyFill="1" applyBorder="1" applyAlignment="1">
      <alignment vertical="center"/>
    </xf>
    <xf numFmtId="0" fontId="7" fillId="6" borderId="37" xfId="0" applyFont="1" applyFill="1" applyBorder="1" applyAlignment="1">
      <alignment vertical="center"/>
    </xf>
    <xf numFmtId="0" fontId="7" fillId="6" borderId="25" xfId="0" applyFont="1" applyFill="1" applyBorder="1" applyAlignment="1">
      <alignment vertical="center"/>
    </xf>
    <xf numFmtId="0" fontId="7" fillId="6" borderId="0" xfId="0" applyFont="1" applyFill="1" applyBorder="1" applyAlignment="1">
      <alignment vertical="center"/>
    </xf>
    <xf numFmtId="0" fontId="7" fillId="6" borderId="29" xfId="0" applyFont="1" applyFill="1" applyBorder="1" applyAlignment="1">
      <alignment vertical="center"/>
    </xf>
    <xf numFmtId="0" fontId="7" fillId="6" borderId="28" xfId="0" applyFont="1" applyFill="1" applyBorder="1" applyAlignment="1">
      <alignment vertical="center"/>
    </xf>
    <xf numFmtId="0" fontId="7" fillId="6" borderId="27" xfId="0" applyFont="1" applyFill="1" applyBorder="1" applyAlignment="1">
      <alignment vertical="center"/>
    </xf>
    <xf numFmtId="0" fontId="7" fillId="6" borderId="26" xfId="0" applyFont="1" applyFill="1" applyBorder="1" applyAlignment="1">
      <alignment vertical="center"/>
    </xf>
    <xf numFmtId="0" fontId="45" fillId="0" borderId="0" xfId="0" applyFont="1"/>
    <xf numFmtId="0" fontId="0" fillId="0" borderId="0" xfId="0"/>
    <xf numFmtId="0" fontId="0" fillId="0" borderId="0" xfId="0" applyFill="1"/>
    <xf numFmtId="0" fontId="0" fillId="0" borderId="0" xfId="0" applyFill="1" applyAlignment="1">
      <alignment horizontal="center"/>
    </xf>
    <xf numFmtId="0" fontId="0" fillId="50" borderId="0" xfId="0" applyFill="1"/>
    <xf numFmtId="0" fontId="45" fillId="6" borderId="0" xfId="0" applyFont="1" applyFill="1" applyProtection="1"/>
    <xf numFmtId="0" fontId="27" fillId="0" borderId="53" xfId="0" applyFont="1" applyBorder="1" applyAlignment="1">
      <alignment horizontal="left" vertical="center" wrapText="1"/>
    </xf>
    <xf numFmtId="0" fontId="1" fillId="0" borderId="31" xfId="0" applyFont="1" applyBorder="1" applyAlignment="1">
      <alignment horizontal="center" vertical="center"/>
    </xf>
    <xf numFmtId="0" fontId="27" fillId="0" borderId="0" xfId="0" applyFont="1" applyBorder="1" applyAlignment="1">
      <alignment horizontal="left" vertical="center" wrapText="1"/>
    </xf>
    <xf numFmtId="0" fontId="8" fillId="0" borderId="58" xfId="0" applyFont="1" applyFill="1" applyBorder="1" applyAlignment="1">
      <alignment vertical="center" wrapText="1"/>
    </xf>
    <xf numFmtId="165" fontId="7" fillId="6" borderId="30" xfId="0" quotePrefix="1" applyNumberFormat="1" applyFont="1" applyFill="1" applyBorder="1" applyAlignment="1">
      <alignment horizontal="right" vertical="center" wrapText="1"/>
    </xf>
    <xf numFmtId="167" fontId="27" fillId="6" borderId="45" xfId="5" quotePrefix="1" applyNumberFormat="1" applyFont="1" applyFill="1" applyBorder="1" applyAlignment="1">
      <alignment horizontal="right" vertical="center" wrapText="1"/>
    </xf>
    <xf numFmtId="0" fontId="26" fillId="6" borderId="105" xfId="0" applyFont="1" applyFill="1" applyBorder="1"/>
    <xf numFmtId="0" fontId="27" fillId="0" borderId="105" xfId="0" applyFont="1" applyBorder="1" applyAlignment="1">
      <alignment horizontal="right" vertical="center" wrapText="1"/>
    </xf>
    <xf numFmtId="0" fontId="26" fillId="3" borderId="105" xfId="0" applyFont="1" applyFill="1" applyBorder="1" applyAlignment="1">
      <alignment vertical="center"/>
    </xf>
    <xf numFmtId="0" fontId="5" fillId="0" borderId="105" xfId="0" applyFont="1" applyBorder="1" applyAlignment="1">
      <alignment horizontal="center" vertical="center"/>
    </xf>
    <xf numFmtId="0" fontId="27" fillId="0" borderId="105" xfId="0" applyFont="1" applyBorder="1" applyAlignment="1">
      <alignment horizontal="left" vertical="center" wrapText="1"/>
    </xf>
    <xf numFmtId="165" fontId="8" fillId="4" borderId="61" xfId="0" applyNumberFormat="1" applyFont="1" applyFill="1" applyBorder="1" applyAlignment="1">
      <alignment horizontal="center" vertical="center"/>
    </xf>
    <xf numFmtId="165" fontId="8" fillId="4" borderId="62" xfId="0" applyNumberFormat="1" applyFont="1" applyFill="1" applyBorder="1" applyAlignment="1">
      <alignment horizontal="center" vertical="center"/>
    </xf>
    <xf numFmtId="165" fontId="8" fillId="4" borderId="86" xfId="0" quotePrefix="1" applyNumberFormat="1" applyFont="1" applyFill="1" applyBorder="1" applyAlignment="1">
      <alignment horizontal="center" vertical="center" wrapText="1"/>
    </xf>
    <xf numFmtId="165" fontId="8" fillId="4" borderId="98" xfId="0" applyNumberFormat="1" applyFont="1" applyFill="1" applyBorder="1" applyAlignment="1">
      <alignment horizontal="center" vertical="center"/>
    </xf>
    <xf numFmtId="165" fontId="8" fillId="4" borderId="86" xfId="0" applyNumberFormat="1" applyFont="1" applyFill="1" applyBorder="1" applyAlignment="1">
      <alignment horizontal="center" vertical="center" wrapText="1"/>
    </xf>
    <xf numFmtId="165" fontId="15" fillId="4" borderId="58" xfId="0" applyNumberFormat="1" applyFont="1" applyFill="1" applyBorder="1" applyAlignment="1">
      <alignment horizontal="center" vertical="center" wrapText="1"/>
    </xf>
    <xf numFmtId="165" fontId="15" fillId="4" borderId="61" xfId="0" applyNumberFormat="1" applyFont="1" applyFill="1" applyBorder="1" applyAlignment="1">
      <alignment horizontal="center" vertical="center" wrapText="1"/>
    </xf>
    <xf numFmtId="165" fontId="15" fillId="4" borderId="86" xfId="0" applyNumberFormat="1" applyFont="1" applyFill="1" applyBorder="1" applyAlignment="1">
      <alignment horizontal="center" vertical="center" wrapText="1"/>
    </xf>
    <xf numFmtId="165" fontId="15" fillId="4" borderId="63" xfId="0" applyNumberFormat="1" applyFont="1" applyFill="1" applyBorder="1" applyAlignment="1">
      <alignment horizontal="center" vertical="center" wrapText="1"/>
    </xf>
    <xf numFmtId="165" fontId="66" fillId="4" borderId="58" xfId="0" quotePrefix="1" applyNumberFormat="1" applyFont="1" applyFill="1" applyBorder="1" applyAlignment="1">
      <alignment horizontal="center" vertical="center"/>
    </xf>
    <xf numFmtId="165" fontId="66" fillId="4" borderId="61" xfId="0" quotePrefix="1" applyNumberFormat="1" applyFont="1" applyFill="1" applyBorder="1" applyAlignment="1">
      <alignment horizontal="center" vertical="center" wrapText="1"/>
    </xf>
    <xf numFmtId="165" fontId="66" fillId="4" borderId="60" xfId="0" quotePrefix="1" applyNumberFormat="1" applyFont="1" applyFill="1" applyBorder="1" applyAlignment="1">
      <alignment horizontal="center" vertical="center" wrapText="1"/>
    </xf>
    <xf numFmtId="165" fontId="66" fillId="4" borderId="62" xfId="0" quotePrefix="1" applyNumberFormat="1" applyFont="1" applyFill="1" applyBorder="1" applyAlignment="1">
      <alignment horizontal="center" vertical="center" wrapText="1"/>
    </xf>
    <xf numFmtId="165" fontId="66" fillId="4" borderId="62" xfId="0" applyNumberFormat="1" applyFont="1" applyFill="1" applyBorder="1" applyAlignment="1">
      <alignment horizontal="center" vertical="center" wrapText="1"/>
    </xf>
    <xf numFmtId="165" fontId="66" fillId="4" borderId="86" xfId="0" applyNumberFormat="1" applyFont="1" applyFill="1" applyBorder="1" applyAlignment="1">
      <alignment horizontal="center" vertical="center" wrapText="1"/>
    </xf>
    <xf numFmtId="165" fontId="33" fillId="0" borderId="58" xfId="0" applyNumberFormat="1" applyFont="1" applyBorder="1" applyAlignment="1">
      <alignment horizontal="right" vertical="center"/>
    </xf>
    <xf numFmtId="165" fontId="8" fillId="4" borderId="78" xfId="0" applyNumberFormat="1" applyFont="1" applyFill="1" applyBorder="1" applyAlignment="1">
      <alignment horizontal="right" vertical="center"/>
    </xf>
    <xf numFmtId="165" fontId="8" fillId="4" borderId="113" xfId="0" applyNumberFormat="1" applyFont="1" applyFill="1" applyBorder="1" applyAlignment="1">
      <alignment horizontal="right" vertical="center"/>
    </xf>
    <xf numFmtId="165" fontId="7" fillId="6" borderId="45" xfId="0" quotePrefix="1" applyNumberFormat="1" applyFont="1" applyFill="1" applyBorder="1" applyAlignment="1">
      <alignment horizontal="right" vertical="center" wrapText="1"/>
    </xf>
    <xf numFmtId="165" fontId="21" fillId="6" borderId="45" xfId="0" quotePrefix="1" applyNumberFormat="1" applyFont="1" applyFill="1" applyBorder="1" applyAlignment="1">
      <alignment horizontal="right" vertical="center" wrapText="1"/>
    </xf>
    <xf numFmtId="165" fontId="8" fillId="4" borderId="62" xfId="0" quotePrefix="1" applyNumberFormat="1" applyFont="1" applyFill="1" applyBorder="1" applyAlignment="1">
      <alignment horizontal="right" vertical="center" wrapText="1"/>
    </xf>
    <xf numFmtId="165" fontId="8" fillId="4" borderId="61" xfId="0" quotePrefix="1" applyNumberFormat="1" applyFont="1" applyFill="1" applyBorder="1" applyAlignment="1">
      <alignment horizontal="right" vertical="center" wrapText="1"/>
    </xf>
    <xf numFmtId="167" fontId="27" fillId="6" borderId="46" xfId="5" quotePrefix="1" applyNumberFormat="1" applyFont="1" applyFill="1" applyBorder="1" applyAlignment="1">
      <alignment horizontal="right" vertical="center" wrapText="1"/>
    </xf>
    <xf numFmtId="0" fontId="8" fillId="3" borderId="1"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8" fillId="3" borderId="3" xfId="1" applyFont="1" applyFill="1" applyBorder="1" applyAlignment="1">
      <alignment vertical="center"/>
    </xf>
    <xf numFmtId="0" fontId="7" fillId="4" borderId="3" xfId="1" quotePrefix="1" applyFont="1" applyFill="1" applyBorder="1" applyAlignment="1">
      <alignment vertical="center"/>
    </xf>
    <xf numFmtId="0" fontId="0" fillId="3" borderId="136" xfId="0" applyFill="1" applyBorder="1" applyAlignment="1"/>
    <xf numFmtId="0" fontId="0" fillId="3" borderId="137" xfId="0" applyFill="1" applyBorder="1" applyAlignment="1"/>
    <xf numFmtId="0" fontId="26" fillId="3" borderId="80" xfId="0" applyFont="1" applyFill="1" applyBorder="1" applyAlignment="1">
      <alignment horizontal="center" vertical="center" wrapText="1"/>
    </xf>
    <xf numFmtId="0" fontId="26" fillId="3" borderId="138" xfId="0" applyFont="1" applyFill="1" applyBorder="1" applyAlignment="1">
      <alignment horizontal="center" vertical="center" wrapText="1"/>
    </xf>
    <xf numFmtId="0" fontId="7" fillId="4" borderId="3" xfId="1" applyFont="1" applyFill="1" applyBorder="1" applyAlignment="1">
      <alignment vertical="center"/>
    </xf>
    <xf numFmtId="165" fontId="33" fillId="0" borderId="46" xfId="0" applyNumberFormat="1" applyFont="1" applyBorder="1" applyAlignment="1">
      <alignment horizontal="right" vertical="center"/>
    </xf>
    <xf numFmtId="0" fontId="30" fillId="0" borderId="83" xfId="0" quotePrefix="1" applyFont="1" applyBorder="1" applyAlignment="1">
      <alignment horizontal="center" vertical="center" wrapText="1"/>
    </xf>
    <xf numFmtId="0" fontId="68" fillId="0" borderId="0" xfId="0" applyFont="1"/>
    <xf numFmtId="0" fontId="26" fillId="3" borderId="49" xfId="0" applyFont="1" applyFill="1" applyBorder="1" applyAlignment="1">
      <alignment vertical="center"/>
    </xf>
    <xf numFmtId="0" fontId="26" fillId="3" borderId="51" xfId="0" applyFont="1" applyFill="1" applyBorder="1" applyAlignment="1">
      <alignment vertical="center"/>
    </xf>
    <xf numFmtId="0" fontId="26" fillId="0" borderId="57" xfId="0" applyFont="1" applyBorder="1" applyAlignment="1">
      <alignment vertical="center"/>
    </xf>
    <xf numFmtId="0" fontId="26" fillId="0" borderId="60" xfId="0" applyFont="1" applyBorder="1" applyAlignment="1">
      <alignment horizontal="left" vertical="center"/>
    </xf>
    <xf numFmtId="0" fontId="0" fillId="0" borderId="0" xfId="0" applyNumberFormat="1"/>
    <xf numFmtId="0" fontId="1" fillId="0" borderId="31" xfId="0" applyFont="1" applyBorder="1" applyAlignment="1">
      <alignment horizontal="center" vertical="center"/>
    </xf>
    <xf numFmtId="0" fontId="72" fillId="7" borderId="0" xfId="2" applyFont="1" applyFill="1" applyProtection="1">
      <protection locked="0"/>
    </xf>
    <xf numFmtId="0" fontId="6" fillId="0" borderId="0" xfId="0" applyFont="1" applyBorder="1" applyAlignment="1">
      <alignment horizontal="right"/>
    </xf>
    <xf numFmtId="165" fontId="15" fillId="4" borderId="63" xfId="0" applyNumberFormat="1" applyFont="1" applyFill="1" applyBorder="1" applyAlignment="1">
      <alignment horizontal="center" vertical="center"/>
    </xf>
    <xf numFmtId="165" fontId="15" fillId="4" borderId="58" xfId="0" applyNumberFormat="1" applyFont="1" applyFill="1" applyBorder="1" applyAlignment="1">
      <alignment horizontal="center" vertical="center"/>
    </xf>
    <xf numFmtId="0" fontId="14" fillId="11" borderId="60" xfId="2" applyFill="1" applyBorder="1" applyProtection="1">
      <protection locked="0"/>
    </xf>
    <xf numFmtId="165" fontId="8" fillId="4" borderId="50" xfId="0" applyNumberFormat="1" applyFont="1" applyFill="1" applyBorder="1" applyAlignment="1">
      <alignment horizontal="right" vertical="center" wrapText="1"/>
    </xf>
    <xf numFmtId="167" fontId="7" fillId="4" borderId="45" xfId="5" quotePrefix="1" applyNumberFormat="1" applyFont="1" applyFill="1" applyBorder="1" applyAlignment="1">
      <alignment horizontal="right" vertical="center" wrapText="1"/>
    </xf>
    <xf numFmtId="167" fontId="7" fillId="4" borderId="58" xfId="5" quotePrefix="1" applyNumberFormat="1" applyFont="1" applyFill="1" applyBorder="1" applyAlignment="1">
      <alignment horizontal="right" vertical="center" wrapText="1"/>
    </xf>
    <xf numFmtId="167" fontId="8" fillId="4" borderId="62" xfId="5" quotePrefix="1" applyNumberFormat="1" applyFont="1" applyFill="1" applyBorder="1" applyAlignment="1">
      <alignment horizontal="right" vertical="center" wrapText="1"/>
    </xf>
    <xf numFmtId="167" fontId="7" fillId="4" borderId="46" xfId="5" quotePrefix="1" applyNumberFormat="1" applyFont="1" applyFill="1" applyBorder="1" applyAlignment="1">
      <alignment horizontal="right" vertical="center" wrapText="1"/>
    </xf>
    <xf numFmtId="167" fontId="7" fillId="4" borderId="60" xfId="5" quotePrefix="1" applyNumberFormat="1" applyFont="1" applyFill="1" applyBorder="1" applyAlignment="1">
      <alignment horizontal="right" vertical="center" wrapText="1"/>
    </xf>
    <xf numFmtId="167" fontId="8" fillId="4" borderId="86" xfId="5" quotePrefix="1" applyNumberFormat="1" applyFont="1" applyFill="1" applyBorder="1" applyAlignment="1">
      <alignment horizontal="right" vertical="center" wrapText="1"/>
    </xf>
    <xf numFmtId="0" fontId="14" fillId="11" borderId="58" xfId="2" applyFill="1" applyBorder="1" applyAlignment="1" applyProtection="1">
      <protection locked="0"/>
    </xf>
    <xf numFmtId="165" fontId="53" fillId="6" borderId="58" xfId="0" quotePrefix="1" applyNumberFormat="1" applyFont="1" applyFill="1" applyBorder="1" applyAlignment="1" applyProtection="1">
      <alignment horizontal="center" vertical="center" wrapText="1"/>
      <protection locked="0"/>
    </xf>
    <xf numFmtId="165" fontId="53" fillId="6" borderId="60" xfId="0" quotePrefix="1" applyNumberFormat="1" applyFont="1" applyFill="1" applyBorder="1" applyAlignment="1" applyProtection="1">
      <alignment horizontal="center" vertical="center" wrapText="1"/>
      <protection locked="0"/>
    </xf>
    <xf numFmtId="165" fontId="14" fillId="6" borderId="58" xfId="0" applyNumberFormat="1" applyFont="1" applyFill="1" applyBorder="1" applyAlignment="1" applyProtection="1">
      <alignment horizontal="center" vertical="center" wrapText="1"/>
      <protection locked="0"/>
    </xf>
    <xf numFmtId="165" fontId="14" fillId="6" borderId="58" xfId="0" quotePrefix="1" applyNumberFormat="1" applyFont="1" applyFill="1" applyBorder="1" applyAlignment="1" applyProtection="1">
      <alignment horizontal="center" vertical="center" wrapText="1"/>
      <protection locked="0"/>
    </xf>
    <xf numFmtId="165" fontId="14" fillId="6" borderId="58" xfId="0" applyNumberFormat="1" applyFont="1" applyFill="1" applyBorder="1" applyAlignment="1" applyProtection="1">
      <alignment horizontal="center" vertical="center"/>
      <protection locked="0"/>
    </xf>
    <xf numFmtId="165" fontId="14" fillId="6" borderId="60" xfId="0" quotePrefix="1" applyNumberFormat="1" applyFont="1" applyFill="1" applyBorder="1" applyAlignment="1" applyProtection="1">
      <alignment horizontal="center" vertical="center" wrapText="1"/>
      <protection locked="0"/>
    </xf>
    <xf numFmtId="165" fontId="14" fillId="6" borderId="60" xfId="0" applyNumberFormat="1" applyFont="1" applyFill="1" applyBorder="1" applyAlignment="1" applyProtection="1">
      <alignment horizontal="center" vertical="center"/>
      <protection locked="0"/>
    </xf>
    <xf numFmtId="165" fontId="14" fillId="6" borderId="60" xfId="0" quotePrefix="1" applyNumberFormat="1" applyFont="1" applyFill="1" applyBorder="1" applyAlignment="1" applyProtection="1">
      <alignment horizontal="center" vertical="center"/>
      <protection locked="0"/>
    </xf>
    <xf numFmtId="165" fontId="65" fillId="0" borderId="58" xfId="0" quotePrefix="1" applyNumberFormat="1" applyFont="1" applyBorder="1" applyAlignment="1" applyProtection="1">
      <alignment horizontal="center" vertical="center" wrapText="1"/>
      <protection locked="0"/>
    </xf>
    <xf numFmtId="165" fontId="65" fillId="6" borderId="58" xfId="0" quotePrefix="1" applyNumberFormat="1" applyFont="1" applyFill="1" applyBorder="1" applyAlignment="1" applyProtection="1">
      <alignment horizontal="center" vertical="center"/>
      <protection locked="0"/>
    </xf>
    <xf numFmtId="165" fontId="65" fillId="6" borderId="60" xfId="0" quotePrefix="1" applyNumberFormat="1" applyFont="1" applyFill="1" applyBorder="1" applyAlignment="1" applyProtection="1">
      <alignment horizontal="center" vertical="center"/>
      <protection locked="0"/>
    </xf>
    <xf numFmtId="165" fontId="65" fillId="0" borderId="60" xfId="0" quotePrefix="1" applyNumberFormat="1" applyFont="1" applyBorder="1" applyAlignment="1" applyProtection="1">
      <alignment horizontal="center" vertical="center" wrapText="1"/>
      <protection locked="0"/>
    </xf>
    <xf numFmtId="165" fontId="7" fillId="0" borderId="58" xfId="0" quotePrefix="1" applyNumberFormat="1" applyFont="1" applyBorder="1" applyAlignment="1" applyProtection="1">
      <alignment horizontal="right" vertical="center"/>
      <protection locked="0"/>
    </xf>
    <xf numFmtId="165" fontId="7" fillId="0" borderId="60" xfId="0" quotePrefix="1" applyNumberFormat="1" applyFont="1" applyBorder="1" applyAlignment="1" applyProtection="1">
      <alignment horizontal="right" vertical="center"/>
      <protection locked="0"/>
    </xf>
    <xf numFmtId="165" fontId="7" fillId="0" borderId="56" xfId="0" applyNumberFormat="1" applyFont="1" applyFill="1" applyBorder="1" applyAlignment="1" applyProtection="1">
      <alignment horizontal="right" vertical="center"/>
      <protection locked="0"/>
    </xf>
    <xf numFmtId="165" fontId="7" fillId="0" borderId="113" xfId="0" applyNumberFormat="1" applyFont="1" applyFill="1" applyBorder="1" applyAlignment="1" applyProtection="1">
      <alignment horizontal="right" vertical="center"/>
      <protection locked="0"/>
    </xf>
    <xf numFmtId="165" fontId="7" fillId="6" borderId="53" xfId="0" quotePrefix="1" applyNumberFormat="1" applyFont="1" applyFill="1" applyBorder="1" applyAlignment="1" applyProtection="1">
      <alignment horizontal="right" vertical="center" wrapText="1"/>
      <protection locked="0"/>
    </xf>
    <xf numFmtId="165" fontId="7" fillId="6" borderId="29" xfId="0" quotePrefix="1" applyNumberFormat="1" applyFont="1" applyFill="1" applyBorder="1" applyAlignment="1" applyProtection="1">
      <alignment horizontal="right" vertical="center" wrapText="1"/>
      <protection locked="0"/>
    </xf>
    <xf numFmtId="165" fontId="7" fillId="6" borderId="112" xfId="0" quotePrefix="1" applyNumberFormat="1" applyFont="1" applyFill="1" applyBorder="1" applyAlignment="1" applyProtection="1">
      <alignment horizontal="right" vertical="center" wrapText="1"/>
      <protection locked="0"/>
    </xf>
    <xf numFmtId="165" fontId="7" fillId="6" borderId="0" xfId="0" quotePrefix="1" applyNumberFormat="1" applyFont="1" applyFill="1" applyBorder="1" applyAlignment="1" applyProtection="1">
      <alignment horizontal="right" vertical="center" wrapText="1"/>
      <protection locked="0"/>
    </xf>
    <xf numFmtId="165" fontId="7" fillId="6" borderId="54" xfId="0" quotePrefix="1" applyNumberFormat="1" applyFont="1" applyFill="1" applyBorder="1" applyAlignment="1" applyProtection="1">
      <alignment horizontal="right" vertical="center" wrapText="1"/>
      <protection locked="0"/>
    </xf>
    <xf numFmtId="0" fontId="45" fillId="6" borderId="0" xfId="0" applyFont="1" applyFill="1" applyProtection="1">
      <protection locked="0"/>
    </xf>
    <xf numFmtId="0" fontId="45" fillId="0" borderId="0" xfId="0" applyFont="1" applyProtection="1">
      <protection locked="0"/>
    </xf>
    <xf numFmtId="0" fontId="0" fillId="0" borderId="12" xfId="0" applyBorder="1" applyProtection="1">
      <protection locked="0"/>
    </xf>
    <xf numFmtId="0" fontId="5" fillId="0" borderId="122" xfId="0" applyFont="1" applyBorder="1" applyAlignment="1" applyProtection="1">
      <alignment horizontal="left"/>
      <protection locked="0"/>
    </xf>
    <xf numFmtId="0" fontId="71" fillId="7" borderId="115" xfId="0" applyFont="1" applyFill="1" applyBorder="1" applyAlignment="1">
      <alignment horizontal="center" vertical="top" wrapText="1"/>
    </xf>
    <xf numFmtId="0" fontId="46" fillId="7" borderId="115" xfId="0" applyFont="1" applyFill="1" applyBorder="1" applyAlignment="1">
      <alignment horizontal="left" vertical="center" wrapText="1"/>
    </xf>
    <xf numFmtId="0" fontId="44" fillId="52" borderId="107" xfId="7" applyFont="1" applyFill="1" applyBorder="1" applyAlignment="1">
      <alignment horizontal="left" vertical="center"/>
    </xf>
    <xf numFmtId="0" fontId="44" fillId="52" borderId="108" xfId="7" applyFont="1" applyFill="1" applyBorder="1" applyAlignment="1">
      <alignment horizontal="left" vertical="center"/>
    </xf>
    <xf numFmtId="0" fontId="44" fillId="52" borderId="109" xfId="7" applyFont="1" applyFill="1" applyBorder="1" applyAlignment="1">
      <alignment horizontal="left" vertical="center"/>
    </xf>
    <xf numFmtId="0" fontId="46" fillId="7" borderId="116" xfId="0" applyFont="1" applyFill="1" applyBorder="1" applyAlignment="1">
      <alignment horizontal="left" vertical="center" wrapText="1"/>
    </xf>
    <xf numFmtId="0" fontId="46" fillId="7" borderId="117" xfId="0" applyFont="1" applyFill="1" applyBorder="1" applyAlignment="1">
      <alignment horizontal="left" vertical="center" wrapText="1"/>
    </xf>
    <xf numFmtId="0" fontId="46" fillId="7" borderId="118" xfId="0" applyFont="1" applyFill="1" applyBorder="1" applyAlignment="1">
      <alignment horizontal="left" vertical="center" wrapText="1"/>
    </xf>
    <xf numFmtId="0" fontId="46" fillId="7" borderId="119" xfId="0" applyFont="1" applyFill="1" applyBorder="1" applyAlignment="1">
      <alignment horizontal="left" vertical="center" wrapText="1"/>
    </xf>
    <xf numFmtId="0" fontId="46" fillId="7" borderId="120" xfId="0" applyFont="1" applyFill="1" applyBorder="1" applyAlignment="1">
      <alignment horizontal="left" vertical="center" wrapText="1"/>
    </xf>
    <xf numFmtId="0" fontId="46" fillId="7" borderId="121" xfId="0" applyFont="1" applyFill="1" applyBorder="1" applyAlignment="1">
      <alignment horizontal="left" vertical="center" wrapText="1"/>
    </xf>
    <xf numFmtId="0" fontId="70" fillId="7" borderId="0" xfId="6" applyFont="1" applyFill="1" applyBorder="1" applyAlignment="1">
      <alignment horizontal="left"/>
    </xf>
    <xf numFmtId="0" fontId="43" fillId="52" borderId="0" xfId="7" applyFont="1" applyFill="1" applyBorder="1" applyAlignment="1">
      <alignment horizontal="left" vertical="center"/>
    </xf>
    <xf numFmtId="0" fontId="42" fillId="52" borderId="27" xfId="0" applyFont="1" applyFill="1" applyBorder="1" applyAlignment="1">
      <alignment horizontal="left" vertical="center"/>
    </xf>
    <xf numFmtId="0" fontId="49" fillId="7" borderId="102" xfId="0" applyFont="1" applyFill="1" applyBorder="1" applyAlignment="1" applyProtection="1">
      <alignment horizontal="left" vertical="center" wrapText="1"/>
      <protection locked="0"/>
    </xf>
    <xf numFmtId="0" fontId="49" fillId="7" borderId="103" xfId="0" applyFont="1" applyFill="1" applyBorder="1" applyAlignment="1" applyProtection="1">
      <alignment horizontal="left" vertical="center" wrapText="1"/>
      <protection locked="0"/>
    </xf>
    <xf numFmtId="0" fontId="49" fillId="7" borderId="104" xfId="0" applyFont="1" applyFill="1" applyBorder="1" applyAlignment="1" applyProtection="1">
      <alignment horizontal="left" vertical="center" wrapText="1"/>
      <protection locked="0"/>
    </xf>
    <xf numFmtId="0" fontId="73" fillId="52" borderId="36" xfId="0" applyFont="1" applyFill="1" applyBorder="1" applyAlignment="1">
      <alignment horizontal="left" vertical="center" wrapText="1"/>
    </xf>
    <xf numFmtId="0" fontId="14" fillId="7" borderId="0" xfId="2" applyNumberFormat="1" applyFont="1" applyFill="1" applyAlignment="1" applyProtection="1">
      <alignment horizontal="left" vertical="center" wrapText="1"/>
      <protection locked="0"/>
    </xf>
    <xf numFmtId="0" fontId="0" fillId="6" borderId="0"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7" fillId="4" borderId="9" xfId="1" applyFont="1" applyFill="1" applyBorder="1" applyAlignment="1">
      <alignment vertical="center"/>
    </xf>
    <xf numFmtId="0" fontId="7" fillId="4" borderId="10" xfId="1" applyFont="1" applyFill="1" applyBorder="1" applyAlignment="1">
      <alignment vertical="center"/>
    </xf>
    <xf numFmtId="0" fontId="10" fillId="0" borderId="0" xfId="0" applyFont="1" applyAlignment="1">
      <alignment horizontal="left"/>
    </xf>
    <xf numFmtId="0" fontId="7" fillId="0" borderId="0" xfId="0" applyFont="1" applyAlignment="1">
      <alignment horizontal="left"/>
    </xf>
    <xf numFmtId="0" fontId="8" fillId="3" borderId="3" xfId="1" applyFont="1" applyFill="1" applyBorder="1" applyAlignment="1">
      <alignment vertical="center"/>
    </xf>
    <xf numFmtId="0" fontId="8" fillId="3" borderId="4" xfId="1" applyFont="1" applyFill="1" applyBorder="1" applyAlignment="1">
      <alignment vertical="center"/>
    </xf>
    <xf numFmtId="0" fontId="7" fillId="4" borderId="3" xfId="1" quotePrefix="1" applyFont="1" applyFill="1" applyBorder="1" applyAlignment="1">
      <alignment vertical="center"/>
    </xf>
    <xf numFmtId="0" fontId="7" fillId="4" borderId="4" xfId="1" quotePrefix="1" applyFont="1" applyFill="1" applyBorder="1" applyAlignment="1">
      <alignment vertical="center"/>
    </xf>
    <xf numFmtId="0" fontId="7" fillId="4" borderId="3" xfId="1" applyFont="1" applyFill="1" applyBorder="1" applyAlignment="1">
      <alignment vertical="center"/>
    </xf>
    <xf numFmtId="0" fontId="7" fillId="4" borderId="4" xfId="1" applyFont="1" applyFill="1" applyBorder="1" applyAlignment="1">
      <alignment vertical="center"/>
    </xf>
    <xf numFmtId="0" fontId="5" fillId="0" borderId="0" xfId="0" applyFont="1" applyAlignment="1">
      <alignment horizontal="left" vertical="center"/>
    </xf>
    <xf numFmtId="0" fontId="7" fillId="4" borderId="6" xfId="1" applyFont="1" applyFill="1" applyBorder="1" applyAlignment="1">
      <alignment vertical="center"/>
    </xf>
    <xf numFmtId="0" fontId="7" fillId="4" borderId="7" xfId="1" applyFont="1" applyFill="1" applyBorder="1" applyAlignment="1">
      <alignment vertical="center"/>
    </xf>
    <xf numFmtId="0" fontId="5" fillId="0" borderId="110" xfId="0" quotePrefix="1" applyFont="1" applyBorder="1" applyAlignment="1" applyProtection="1">
      <alignment horizontal="left" vertical="center"/>
      <protection locked="0"/>
    </xf>
    <xf numFmtId="0" fontId="5" fillId="0" borderId="111" xfId="0" quotePrefix="1" applyFont="1" applyBorder="1" applyAlignment="1" applyProtection="1">
      <alignment horizontal="left" vertical="center"/>
      <protection locked="0"/>
    </xf>
    <xf numFmtId="0" fontId="7" fillId="4" borderId="6" xfId="1" applyFont="1" applyFill="1" applyBorder="1" applyAlignment="1">
      <alignment vertical="center" wrapText="1"/>
    </xf>
    <xf numFmtId="0" fontId="7" fillId="4" borderId="7" xfId="1" applyFont="1" applyFill="1" applyBorder="1" applyAlignment="1">
      <alignment vertical="center" wrapText="1"/>
    </xf>
    <xf numFmtId="0" fontId="7" fillId="4" borderId="6" xfId="0" applyFont="1" applyFill="1" applyBorder="1" applyAlignment="1">
      <alignment vertical="center"/>
    </xf>
    <xf numFmtId="0" fontId="7" fillId="4" borderId="7" xfId="0" applyFont="1" applyFill="1" applyBorder="1" applyAlignment="1">
      <alignment vertical="center"/>
    </xf>
    <xf numFmtId="0" fontId="5" fillId="0" borderId="0" xfId="0" quotePrefix="1" applyFont="1" applyAlignment="1">
      <alignment horizontal="left"/>
    </xf>
    <xf numFmtId="0" fontId="0" fillId="3" borderId="32" xfId="0" applyFill="1" applyBorder="1" applyAlignment="1">
      <alignment horizontal="center"/>
    </xf>
    <xf numFmtId="0" fontId="0" fillId="3" borderId="46" xfId="0" applyFill="1" applyBorder="1" applyAlignment="1">
      <alignment horizontal="center"/>
    </xf>
    <xf numFmtId="0" fontId="26" fillId="0" borderId="33" xfId="0" applyFont="1" applyBorder="1" applyAlignment="1">
      <alignment vertical="center"/>
    </xf>
    <xf numFmtId="0" fontId="26" fillId="0" borderId="83" xfId="0" applyFont="1" applyBorder="1" applyAlignment="1">
      <alignment vertical="center"/>
    </xf>
    <xf numFmtId="0" fontId="27" fillId="0" borderId="46" xfId="0" applyFont="1" applyBorder="1" applyAlignment="1">
      <alignment vertical="center" wrapText="1"/>
    </xf>
    <xf numFmtId="0" fontId="27" fillId="0" borderId="51" xfId="0" applyFont="1" applyBorder="1" applyAlignment="1">
      <alignment vertical="center" wrapText="1"/>
    </xf>
    <xf numFmtId="0" fontId="26" fillId="0" borderId="32" xfId="0" applyFont="1" applyBorder="1" applyAlignment="1">
      <alignment horizontal="left" vertical="center" wrapText="1"/>
    </xf>
    <xf numFmtId="0" fontId="26" fillId="0" borderId="46" xfId="0" applyFont="1" applyBorder="1" applyAlignment="1">
      <alignment horizontal="left" vertical="center" wrapText="1"/>
    </xf>
    <xf numFmtId="0" fontId="26" fillId="0" borderId="49" xfId="0" applyFont="1" applyBorder="1" applyAlignment="1">
      <alignment horizontal="left" vertical="center" wrapText="1"/>
    </xf>
    <xf numFmtId="0" fontId="26" fillId="0" borderId="51" xfId="0" applyFont="1" applyBorder="1" applyAlignment="1">
      <alignment horizontal="left" vertical="center" wrapText="1"/>
    </xf>
    <xf numFmtId="0" fontId="10" fillId="0" borderId="0" xfId="0" applyFont="1" applyAlignment="1">
      <alignment horizontal="left" vertical="center"/>
    </xf>
    <xf numFmtId="0" fontId="8" fillId="3" borderId="3" xfId="1" quotePrefix="1" applyFont="1" applyFill="1" applyBorder="1" applyAlignment="1">
      <alignment vertical="center"/>
    </xf>
    <xf numFmtId="0" fontId="8" fillId="3" borderId="4" xfId="1" quotePrefix="1" applyFont="1" applyFill="1" applyBorder="1" applyAlignment="1">
      <alignment vertical="center"/>
    </xf>
    <xf numFmtId="0" fontId="5" fillId="0" borderId="0" xfId="0" applyFont="1" applyAlignment="1">
      <alignment horizontal="left" vertical="top"/>
    </xf>
    <xf numFmtId="0" fontId="7" fillId="4" borderId="9" xfId="1" applyFont="1" applyFill="1" applyBorder="1" applyAlignment="1">
      <alignment vertical="center" wrapText="1"/>
    </xf>
    <xf numFmtId="0" fontId="7" fillId="4" borderId="10" xfId="1" applyFont="1" applyFill="1" applyBorder="1" applyAlignment="1">
      <alignment vertical="center" wrapText="1"/>
    </xf>
    <xf numFmtId="0" fontId="7" fillId="4" borderId="6" xfId="0" applyFont="1" applyFill="1" applyBorder="1" applyAlignment="1">
      <alignment vertical="center" wrapText="1"/>
    </xf>
    <xf numFmtId="0" fontId="7" fillId="4" borderId="7" xfId="0" applyFont="1" applyFill="1" applyBorder="1" applyAlignment="1">
      <alignment vertical="center" wrapText="1"/>
    </xf>
    <xf numFmtId="0" fontId="7" fillId="4" borderId="9" xfId="0" applyFont="1" applyFill="1" applyBorder="1" applyAlignment="1">
      <alignment vertical="center" wrapText="1"/>
    </xf>
    <xf numFmtId="0" fontId="7" fillId="4" borderId="10" xfId="0" applyFont="1" applyFill="1" applyBorder="1" applyAlignment="1">
      <alignment vertical="center" wrapText="1"/>
    </xf>
    <xf numFmtId="0" fontId="27" fillId="0" borderId="60" xfId="0" applyFont="1" applyBorder="1" applyAlignment="1">
      <alignment vertical="center" wrapText="1"/>
    </xf>
    <xf numFmtId="0" fontId="14" fillId="11" borderId="45" xfId="2" applyFill="1" applyBorder="1" applyAlignment="1" applyProtection="1">
      <alignment horizontal="center"/>
      <protection locked="0"/>
    </xf>
    <xf numFmtId="0" fontId="14" fillId="11" borderId="46" xfId="2" applyFill="1" applyBorder="1" applyAlignment="1" applyProtection="1">
      <alignment horizontal="center"/>
      <protection locked="0"/>
    </xf>
    <xf numFmtId="0" fontId="14" fillId="11" borderId="50" xfId="2" applyFill="1" applyBorder="1" applyAlignment="1" applyProtection="1">
      <alignment horizontal="center"/>
      <protection locked="0"/>
    </xf>
    <xf numFmtId="0" fontId="14" fillId="11" borderId="51" xfId="2" applyFill="1" applyBorder="1" applyAlignment="1" applyProtection="1">
      <alignment horizontal="center"/>
      <protection locked="0"/>
    </xf>
    <xf numFmtId="0" fontId="14" fillId="11" borderId="32" xfId="2" applyFill="1" applyBorder="1" applyAlignment="1" applyProtection="1">
      <alignment horizontal="center"/>
      <protection locked="0"/>
    </xf>
    <xf numFmtId="0" fontId="14" fillId="11" borderId="49" xfId="2" applyFill="1" applyBorder="1" applyAlignment="1" applyProtection="1">
      <alignment horizontal="center"/>
      <protection locked="0"/>
    </xf>
    <xf numFmtId="0" fontId="7" fillId="4" borderId="38" xfId="0" applyFont="1" applyFill="1" applyBorder="1" applyAlignment="1">
      <alignment horizontal="center" vertical="center"/>
    </xf>
    <xf numFmtId="0" fontId="7" fillId="4" borderId="28" xfId="0" applyFont="1" applyFill="1" applyBorder="1" applyAlignment="1">
      <alignment horizontal="center" vertical="center"/>
    </xf>
    <xf numFmtId="165" fontId="7" fillId="6" borderId="45" xfId="0" applyNumberFormat="1" applyFont="1" applyFill="1" applyBorder="1" applyAlignment="1" applyProtection="1">
      <alignment horizontal="right" vertical="center" wrapText="1"/>
      <protection locked="0"/>
    </xf>
    <xf numFmtId="165" fontId="7" fillId="6" borderId="50" xfId="0" applyNumberFormat="1" applyFont="1" applyFill="1" applyBorder="1" applyAlignment="1" applyProtection="1">
      <alignment horizontal="right" vertical="center" wrapText="1"/>
      <protection locked="0"/>
    </xf>
    <xf numFmtId="167" fontId="7" fillId="4" borderId="44" xfId="5" applyNumberFormat="1" applyFont="1" applyFill="1" applyBorder="1" applyAlignment="1">
      <alignment horizontal="right" vertical="center" wrapText="1"/>
    </xf>
    <xf numFmtId="167" fontId="7" fillId="4" borderId="130" xfId="5" applyNumberFormat="1" applyFont="1" applyFill="1" applyBorder="1" applyAlignment="1">
      <alignment horizontal="right" vertical="center" wrapText="1"/>
    </xf>
    <xf numFmtId="167" fontId="7" fillId="4" borderId="131" xfId="5" applyNumberFormat="1" applyFont="1" applyFill="1" applyBorder="1" applyAlignment="1">
      <alignment horizontal="right" vertical="center" wrapText="1"/>
    </xf>
    <xf numFmtId="167" fontId="7" fillId="4" borderId="98" xfId="5" applyNumberFormat="1" applyFont="1" applyFill="1" applyBorder="1" applyAlignment="1">
      <alignment horizontal="right" vertical="center" wrapText="1"/>
    </xf>
    <xf numFmtId="167" fontId="7" fillId="4" borderId="46" xfId="5" applyNumberFormat="1" applyFont="1" applyFill="1" applyBorder="1" applyAlignment="1">
      <alignment horizontal="right" vertical="center" wrapText="1"/>
    </xf>
    <xf numFmtId="167" fontId="7" fillId="4" borderId="51" xfId="5" applyNumberFormat="1" applyFont="1" applyFill="1" applyBorder="1" applyAlignment="1">
      <alignment horizontal="right" vertical="center" wrapText="1"/>
    </xf>
    <xf numFmtId="167" fontId="7" fillId="4" borderId="45" xfId="5" applyNumberFormat="1" applyFont="1" applyFill="1" applyBorder="1" applyAlignment="1">
      <alignment horizontal="right" vertical="center" wrapText="1"/>
    </xf>
    <xf numFmtId="167" fontId="7" fillId="4" borderId="50" xfId="5" applyNumberFormat="1" applyFont="1" applyFill="1" applyBorder="1" applyAlignment="1">
      <alignment horizontal="right" vertical="center" wrapText="1"/>
    </xf>
    <xf numFmtId="165" fontId="7" fillId="6" borderId="45" xfId="0" quotePrefix="1" applyNumberFormat="1" applyFont="1" applyFill="1" applyBorder="1" applyAlignment="1" applyProtection="1">
      <alignment horizontal="right" vertical="center" wrapText="1"/>
      <protection locked="0"/>
    </xf>
    <xf numFmtId="165" fontId="7" fillId="6" borderId="50" xfId="0" quotePrefix="1" applyNumberFormat="1" applyFont="1" applyFill="1" applyBorder="1" applyAlignment="1" applyProtection="1">
      <alignment horizontal="right" vertical="center" wrapText="1"/>
      <protection locked="0"/>
    </xf>
    <xf numFmtId="0" fontId="1" fillId="0" borderId="59" xfId="0" applyFont="1" applyBorder="1" applyAlignment="1">
      <alignment horizontal="center" vertical="center"/>
    </xf>
    <xf numFmtId="0" fontId="1" fillId="0" borderId="31" xfId="0" applyFont="1" applyBorder="1" applyAlignment="1">
      <alignment horizontal="center" vertical="center"/>
    </xf>
    <xf numFmtId="0" fontId="0" fillId="3" borderId="42" xfId="0" applyFill="1" applyBorder="1" applyAlignment="1">
      <alignment horizontal="center"/>
    </xf>
    <xf numFmtId="0" fontId="0" fillId="3" borderId="4" xfId="0" applyFill="1" applyBorder="1" applyAlignment="1">
      <alignment horizontal="center"/>
    </xf>
    <xf numFmtId="0" fontId="27" fillId="0" borderId="50" xfId="0" applyFont="1" applyBorder="1" applyAlignment="1">
      <alignment horizontal="left" vertical="center" wrapText="1"/>
    </xf>
    <xf numFmtId="0" fontId="27" fillId="0" borderId="51" xfId="0" applyFont="1" applyBorder="1" applyAlignment="1">
      <alignment horizontal="left" vertical="center" wrapText="1"/>
    </xf>
    <xf numFmtId="0" fontId="27" fillId="0" borderId="66" xfId="0" applyFont="1" applyBorder="1" applyAlignment="1">
      <alignment horizontal="left" vertical="center" wrapText="1"/>
    </xf>
    <xf numFmtId="0" fontId="27" fillId="0" borderId="132" xfId="0" applyFont="1" applyBorder="1" applyAlignment="1">
      <alignment horizontal="left" vertical="center" wrapText="1"/>
    </xf>
    <xf numFmtId="0" fontId="27" fillId="0" borderId="53" xfId="0" applyFont="1" applyBorder="1" applyAlignment="1">
      <alignment horizontal="left" vertical="center" wrapText="1"/>
    </xf>
    <xf numFmtId="0" fontId="27" fillId="0" borderId="56" xfId="0" applyFont="1" applyBorder="1" applyAlignment="1">
      <alignment horizontal="left" vertical="center" wrapText="1"/>
    </xf>
    <xf numFmtId="0" fontId="7" fillId="4" borderId="3" xfId="1" applyFont="1" applyFill="1" applyBorder="1" applyAlignment="1">
      <alignment vertical="center" wrapText="1"/>
    </xf>
    <xf numFmtId="0" fontId="7" fillId="4" borderId="4" xfId="1" applyFont="1" applyFill="1" applyBorder="1" applyAlignment="1">
      <alignment vertical="center" wrapText="1"/>
    </xf>
    <xf numFmtId="0" fontId="7" fillId="4" borderId="0" xfId="0" applyFont="1" applyFill="1" applyBorder="1" applyAlignment="1">
      <alignment vertical="center" wrapText="1"/>
    </xf>
    <xf numFmtId="0" fontId="7" fillId="4" borderId="29" xfId="0" applyFont="1" applyFill="1" applyBorder="1" applyAlignment="1">
      <alignment vertical="center" wrapText="1"/>
    </xf>
    <xf numFmtId="0" fontId="7" fillId="4" borderId="27" xfId="0" applyFont="1" applyFill="1" applyBorder="1" applyAlignment="1">
      <alignment vertical="center" wrapText="1"/>
    </xf>
    <xf numFmtId="0" fontId="7" fillId="4" borderId="26" xfId="0" applyFont="1" applyFill="1" applyBorder="1" applyAlignment="1">
      <alignment vertical="center" wrapText="1"/>
    </xf>
    <xf numFmtId="0" fontId="8" fillId="3" borderId="44" xfId="0" applyFont="1" applyFill="1" applyBorder="1" applyAlignment="1">
      <alignment horizontal="center" vertical="center" wrapText="1"/>
    </xf>
    <xf numFmtId="0" fontId="8" fillId="3" borderId="45"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87"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0" fillId="3" borderId="43" xfId="0" applyFill="1" applyBorder="1" applyAlignment="1">
      <alignment horizontal="center"/>
    </xf>
    <xf numFmtId="0" fontId="0" fillId="3" borderId="41" xfId="0" applyFill="1" applyBorder="1" applyAlignment="1">
      <alignment horizontal="center"/>
    </xf>
    <xf numFmtId="0" fontId="0" fillId="3" borderId="26" xfId="0" applyFill="1" applyBorder="1" applyAlignment="1">
      <alignment horizontal="center"/>
    </xf>
    <xf numFmtId="0" fontId="26" fillId="3" borderId="76"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0" fillId="3" borderId="74" xfId="0" applyFill="1" applyBorder="1" applyAlignment="1">
      <alignment horizontal="center"/>
    </xf>
    <xf numFmtId="0" fontId="0" fillId="3" borderId="17" xfId="0" applyFill="1" applyBorder="1" applyAlignment="1">
      <alignment horizontal="center"/>
    </xf>
    <xf numFmtId="0" fontId="27" fillId="0" borderId="21" xfId="0" applyFont="1" applyBorder="1" applyAlignment="1">
      <alignment horizontal="left" vertical="center" wrapText="1"/>
    </xf>
    <xf numFmtId="0" fontId="27" fillId="0" borderId="11" xfId="0" applyFont="1" applyBorder="1" applyAlignment="1">
      <alignment horizontal="left" vertical="center" wrapText="1"/>
    </xf>
    <xf numFmtId="0" fontId="1" fillId="0" borderId="20" xfId="0" applyFont="1" applyBorder="1" applyAlignment="1">
      <alignment horizontal="center" vertical="center"/>
    </xf>
    <xf numFmtId="0" fontId="1" fillId="0" borderId="22" xfId="0" applyFont="1" applyBorder="1" applyAlignment="1">
      <alignment horizontal="center" vertical="center"/>
    </xf>
    <xf numFmtId="0" fontId="0" fillId="3" borderId="73" xfId="0" applyFill="1" applyBorder="1" applyAlignment="1">
      <alignment horizontal="center"/>
    </xf>
    <xf numFmtId="0" fontId="0" fillId="3" borderId="39" xfId="0" applyFill="1" applyBorder="1" applyAlignment="1">
      <alignment horizontal="center"/>
    </xf>
    <xf numFmtId="165" fontId="7" fillId="6" borderId="134" xfId="0" applyNumberFormat="1" applyFont="1" applyFill="1" applyBorder="1" applyAlignment="1" applyProtection="1">
      <alignment horizontal="right" vertical="center" wrapText="1"/>
      <protection locked="0"/>
    </xf>
    <xf numFmtId="165" fontId="7" fillId="6" borderId="135" xfId="0" applyNumberFormat="1" applyFont="1" applyFill="1" applyBorder="1" applyAlignment="1" applyProtection="1">
      <alignment horizontal="right" vertical="center" wrapText="1"/>
      <protection locked="0"/>
    </xf>
    <xf numFmtId="165" fontId="7" fillId="6" borderId="133" xfId="0" applyNumberFormat="1" applyFont="1" applyFill="1" applyBorder="1" applyAlignment="1" applyProtection="1">
      <alignment horizontal="right" vertical="center" wrapText="1"/>
      <protection locked="0"/>
    </xf>
    <xf numFmtId="165" fontId="7" fillId="6" borderId="114" xfId="0" applyNumberFormat="1" applyFont="1" applyFill="1" applyBorder="1" applyAlignment="1" applyProtection="1">
      <alignment horizontal="right" vertical="center" wrapText="1"/>
      <protection locked="0"/>
    </xf>
    <xf numFmtId="0" fontId="26" fillId="3" borderId="75" xfId="0" applyFont="1" applyFill="1" applyBorder="1" applyAlignment="1">
      <alignment horizontal="center" vertical="center" wrapText="1"/>
    </xf>
    <xf numFmtId="0" fontId="26" fillId="3" borderId="1" xfId="0" applyFont="1" applyFill="1" applyBorder="1" applyAlignment="1">
      <alignment horizontal="center" vertical="center" wrapText="1"/>
    </xf>
    <xf numFmtId="165" fontId="7" fillId="6" borderId="68" xfId="0" applyNumberFormat="1" applyFont="1" applyFill="1" applyBorder="1" applyAlignment="1" applyProtection="1">
      <alignment horizontal="right" vertical="center" wrapText="1"/>
      <protection locked="0"/>
    </xf>
    <xf numFmtId="0" fontId="7" fillId="0" borderId="0" xfId="0" applyFont="1" applyAlignment="1">
      <alignment horizontal="left" vertical="top" wrapText="1"/>
    </xf>
    <xf numFmtId="0" fontId="7" fillId="4" borderId="36" xfId="1" applyFont="1" applyFill="1" applyBorder="1" applyAlignment="1">
      <alignment vertical="center" wrapText="1"/>
    </xf>
    <xf numFmtId="0" fontId="7" fillId="4" borderId="37" xfId="1" applyFont="1" applyFill="1" applyBorder="1" applyAlignment="1">
      <alignment vertical="center" wrapText="1"/>
    </xf>
    <xf numFmtId="0" fontId="7" fillId="4" borderId="27" xfId="1" applyFont="1" applyFill="1" applyBorder="1" applyAlignment="1">
      <alignment vertical="center" wrapText="1"/>
    </xf>
    <xf numFmtId="0" fontId="7" fillId="4" borderId="26" xfId="1" applyFont="1" applyFill="1" applyBorder="1" applyAlignment="1">
      <alignment vertical="center" wrapText="1"/>
    </xf>
    <xf numFmtId="0" fontId="14" fillId="11" borderId="141" xfId="2" applyFill="1" applyBorder="1" applyAlignment="1" applyProtection="1">
      <alignment horizontal="center"/>
      <protection locked="0"/>
    </xf>
    <xf numFmtId="0" fontId="14" fillId="11" borderId="142" xfId="2" applyFill="1" applyBorder="1" applyAlignment="1" applyProtection="1">
      <alignment horizontal="center"/>
      <protection locked="0"/>
    </xf>
    <xf numFmtId="0" fontId="8" fillId="3" borderId="36" xfId="0" applyFont="1" applyFill="1" applyBorder="1" applyAlignment="1">
      <alignment vertical="center" wrapText="1"/>
    </xf>
    <xf numFmtId="0" fontId="8" fillId="3" borderId="37" xfId="0" applyFont="1" applyFill="1" applyBorder="1" applyAlignment="1">
      <alignment vertical="center" wrapText="1"/>
    </xf>
    <xf numFmtId="0" fontId="8" fillId="3" borderId="27" xfId="0" applyFont="1" applyFill="1" applyBorder="1" applyAlignment="1">
      <alignment vertical="center" wrapText="1"/>
    </xf>
    <xf numFmtId="0" fontId="8" fillId="3" borderId="26" xfId="0" applyFont="1" applyFill="1" applyBorder="1" applyAlignment="1">
      <alignment vertical="center" wrapText="1"/>
    </xf>
    <xf numFmtId="165" fontId="7" fillId="0" borderId="0" xfId="0" quotePrefix="1" applyNumberFormat="1" applyFont="1" applyBorder="1" applyAlignment="1" applyProtection="1">
      <alignment horizontal="right" vertical="center"/>
      <protection locked="0"/>
    </xf>
    <xf numFmtId="165" fontId="7" fillId="0" borderId="50" xfId="0" applyNumberFormat="1" applyFont="1" applyBorder="1" applyAlignment="1" applyProtection="1">
      <alignment horizontal="right" vertical="center"/>
      <protection locked="0"/>
    </xf>
    <xf numFmtId="165" fontId="7" fillId="51" borderId="0" xfId="0" quotePrefix="1" applyNumberFormat="1" applyFont="1" applyFill="1" applyBorder="1" applyAlignment="1">
      <alignment horizontal="right" vertical="center"/>
    </xf>
    <xf numFmtId="165" fontId="7" fillId="51" borderId="50" xfId="0" applyNumberFormat="1" applyFont="1" applyFill="1" applyBorder="1" applyAlignment="1">
      <alignment horizontal="right" vertical="center"/>
    </xf>
    <xf numFmtId="0" fontId="5" fillId="0" borderId="33" xfId="0" applyFont="1" applyBorder="1" applyAlignment="1">
      <alignment horizontal="center" vertical="center"/>
    </xf>
    <xf numFmtId="0" fontId="27" fillId="0" borderId="0" xfId="0" applyFont="1" applyBorder="1" applyAlignment="1">
      <alignment horizontal="left" vertical="center" wrapText="1"/>
    </xf>
    <xf numFmtId="0" fontId="27" fillId="0" borderId="0" xfId="0" applyFont="1" applyBorder="1" applyAlignment="1">
      <alignment horizontal="left" vertical="center"/>
    </xf>
    <xf numFmtId="0" fontId="8" fillId="3" borderId="66"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67" xfId="0" applyFont="1" applyFill="1" applyBorder="1" applyAlignment="1">
      <alignment horizontal="center" vertical="center" wrapText="1"/>
    </xf>
    <xf numFmtId="0" fontId="5" fillId="0" borderId="32" xfId="0" applyFont="1" applyBorder="1" applyAlignment="1">
      <alignment horizontal="center" vertical="center"/>
    </xf>
    <xf numFmtId="0" fontId="5" fillId="0" borderId="49" xfId="0" applyFont="1" applyBorder="1" applyAlignment="1">
      <alignment horizontal="center" vertical="center"/>
    </xf>
    <xf numFmtId="0" fontId="27" fillId="0" borderId="45" xfId="0" applyFont="1" applyBorder="1" applyAlignment="1">
      <alignment horizontal="left" vertical="center" wrapText="1"/>
    </xf>
    <xf numFmtId="0" fontId="27" fillId="0" borderId="50" xfId="0" applyFont="1" applyBorder="1" applyAlignment="1">
      <alignment horizontal="left" vertical="center"/>
    </xf>
    <xf numFmtId="165" fontId="7" fillId="0" borderId="83" xfId="0" quotePrefix="1" applyNumberFormat="1" applyFont="1" applyBorder="1" applyAlignment="1" applyProtection="1">
      <alignment horizontal="right" vertical="center"/>
      <protection locked="0"/>
    </xf>
    <xf numFmtId="165" fontId="7" fillId="0" borderId="51" xfId="0" applyNumberFormat="1" applyFont="1" applyBorder="1" applyAlignment="1" applyProtection="1">
      <alignment horizontal="right" vertical="center"/>
      <protection locked="0"/>
    </xf>
    <xf numFmtId="165" fontId="52" fillId="4" borderId="105" xfId="0" quotePrefix="1" applyNumberFormat="1" applyFont="1" applyFill="1" applyBorder="1" applyAlignment="1">
      <alignment horizontal="right" vertical="center"/>
    </xf>
    <xf numFmtId="0" fontId="52" fillId="4" borderId="105" xfId="0" quotePrefix="1" applyFont="1" applyFill="1" applyBorder="1" applyAlignment="1">
      <alignment horizontal="right" vertical="center"/>
    </xf>
    <xf numFmtId="165" fontId="52" fillId="4" borderId="57" xfId="0" quotePrefix="1" applyNumberFormat="1" applyFont="1" applyFill="1" applyBorder="1" applyAlignment="1">
      <alignment horizontal="right" vertical="center"/>
    </xf>
    <xf numFmtId="0" fontId="52" fillId="4" borderId="60" xfId="0" quotePrefix="1" applyFont="1" applyFill="1" applyBorder="1" applyAlignment="1">
      <alignment horizontal="right" vertical="center"/>
    </xf>
    <xf numFmtId="0" fontId="7" fillId="4" borderId="3" xfId="0" applyFont="1" applyFill="1" applyBorder="1" applyAlignment="1">
      <alignment vertical="center" wrapText="1"/>
    </xf>
    <xf numFmtId="0" fontId="7" fillId="4" borderId="4" xfId="0" applyFont="1" applyFill="1" applyBorder="1" applyAlignment="1">
      <alignment vertical="center" wrapText="1"/>
    </xf>
    <xf numFmtId="0" fontId="26" fillId="3" borderId="105" xfId="0" applyFont="1" applyFill="1" applyBorder="1" applyAlignment="1">
      <alignment horizontal="center" vertical="center" wrapText="1"/>
    </xf>
    <xf numFmtId="0" fontId="14" fillId="11" borderId="57" xfId="2" applyFont="1" applyFill="1" applyBorder="1" applyAlignment="1" applyProtection="1">
      <alignment horizontal="right" vertical="center"/>
      <protection locked="0"/>
    </xf>
    <xf numFmtId="0" fontId="14" fillId="11" borderId="60" xfId="2" applyFont="1" applyFill="1" applyBorder="1" applyAlignment="1" applyProtection="1">
      <alignment horizontal="right" vertical="center"/>
      <protection locked="0"/>
    </xf>
    <xf numFmtId="165" fontId="7" fillId="0" borderId="105" xfId="0" applyNumberFormat="1" applyFont="1" applyBorder="1" applyAlignment="1" applyProtection="1">
      <alignment horizontal="right" vertical="center"/>
      <protection locked="0"/>
    </xf>
    <xf numFmtId="165" fontId="7" fillId="51" borderId="105" xfId="0" quotePrefix="1" applyNumberFormat="1" applyFont="1" applyFill="1" applyBorder="1" applyAlignment="1">
      <alignment horizontal="right" vertical="center"/>
    </xf>
    <xf numFmtId="165" fontId="7" fillId="4" borderId="105" xfId="0" quotePrefix="1" applyNumberFormat="1" applyFont="1" applyFill="1" applyBorder="1" applyAlignment="1">
      <alignment horizontal="right" vertical="center"/>
    </xf>
    <xf numFmtId="165" fontId="7" fillId="51" borderId="105" xfId="0" quotePrefix="1" applyNumberFormat="1" applyFont="1" applyFill="1" applyBorder="1" applyAlignment="1">
      <alignment vertical="center" wrapText="1"/>
    </xf>
    <xf numFmtId="0" fontId="8" fillId="3" borderId="105" xfId="0" applyFont="1" applyFill="1" applyBorder="1" applyAlignment="1">
      <alignment horizontal="center" vertical="center" wrapText="1"/>
    </xf>
    <xf numFmtId="0" fontId="14" fillId="11" borderId="58" xfId="2" applyFill="1" applyBorder="1" applyAlignment="1" applyProtection="1">
      <alignment horizontal="center"/>
      <protection locked="0"/>
    </xf>
    <xf numFmtId="165" fontId="7" fillId="51" borderId="57" xfId="0" quotePrefix="1" applyNumberFormat="1" applyFont="1" applyFill="1" applyBorder="1" applyAlignment="1">
      <alignment vertical="center" wrapText="1"/>
    </xf>
    <xf numFmtId="165" fontId="7" fillId="51" borderId="60" xfId="0" quotePrefix="1" applyNumberFormat="1" applyFont="1" applyFill="1" applyBorder="1" applyAlignment="1">
      <alignment vertical="center" wrapText="1"/>
    </xf>
    <xf numFmtId="0" fontId="26" fillId="3" borderId="32" xfId="0" applyFont="1" applyFill="1" applyBorder="1" applyAlignment="1">
      <alignment horizontal="center" vertical="center"/>
    </xf>
    <xf numFmtId="0" fontId="26" fillId="3" borderId="46" xfId="0" applyFont="1" applyFill="1" applyBorder="1" applyAlignment="1">
      <alignment horizontal="center" vertical="center"/>
    </xf>
    <xf numFmtId="165" fontId="7" fillId="0" borderId="57" xfId="0" applyNumberFormat="1" applyFont="1" applyBorder="1" applyAlignment="1" applyProtection="1">
      <alignment horizontal="right" vertical="center"/>
      <protection locked="0"/>
    </xf>
    <xf numFmtId="165" fontId="7" fillId="0" borderId="60" xfId="0" applyNumberFormat="1" applyFont="1" applyBorder="1" applyAlignment="1" applyProtection="1">
      <alignment horizontal="right" vertical="center"/>
      <protection locked="0"/>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0" xfId="0" applyFont="1" applyBorder="1" applyAlignment="1">
      <alignment vertical="top" wrapText="1"/>
    </xf>
    <xf numFmtId="165" fontId="8" fillId="4" borderId="45" xfId="0" applyNumberFormat="1" applyFont="1" applyFill="1" applyBorder="1" applyAlignment="1">
      <alignment horizontal="center" vertical="center" wrapText="1"/>
    </xf>
    <xf numFmtId="165" fontId="8" fillId="4" borderId="50" xfId="0" applyNumberFormat="1" applyFont="1" applyFill="1" applyBorder="1" applyAlignment="1">
      <alignment horizontal="center" vertical="center" wrapText="1"/>
    </xf>
    <xf numFmtId="0" fontId="7" fillId="6" borderId="32" xfId="0" applyFont="1" applyFill="1" applyBorder="1" applyAlignment="1">
      <alignment horizontal="right" vertical="center"/>
    </xf>
    <xf numFmtId="0" fontId="7" fillId="6" borderId="45" xfId="0" applyFont="1" applyFill="1" applyBorder="1" applyAlignment="1">
      <alignment horizontal="right" vertical="center"/>
    </xf>
    <xf numFmtId="0" fontId="7" fillId="6" borderId="49" xfId="0" applyFont="1" applyFill="1" applyBorder="1" applyAlignment="1">
      <alignment horizontal="right" vertical="center"/>
    </xf>
    <xf numFmtId="0" fontId="7" fillId="6" borderId="50" xfId="0" applyFont="1" applyFill="1" applyBorder="1" applyAlignment="1">
      <alignment horizontal="right" vertical="center"/>
    </xf>
    <xf numFmtId="165" fontId="7" fillId="0" borderId="45" xfId="0" applyNumberFormat="1" applyFont="1" applyBorder="1" applyAlignment="1" applyProtection="1">
      <alignment horizontal="center" vertical="center" wrapText="1"/>
      <protection locked="0"/>
    </xf>
    <xf numFmtId="165" fontId="7" fillId="0" borderId="50" xfId="0" applyNumberFormat="1" applyFont="1" applyBorder="1" applyAlignment="1" applyProtection="1">
      <alignment horizontal="center" vertical="center" wrapText="1"/>
      <protection locked="0"/>
    </xf>
    <xf numFmtId="0" fontId="8" fillId="4" borderId="50" xfId="0" applyFont="1" applyFill="1" applyBorder="1" applyAlignment="1">
      <alignment horizontal="center" vertical="center" wrapText="1"/>
    </xf>
    <xf numFmtId="0" fontId="7" fillId="3" borderId="79" xfId="0" applyFont="1" applyFill="1" applyBorder="1" applyAlignment="1">
      <alignment horizontal="right" vertical="center"/>
    </xf>
    <xf numFmtId="0" fontId="7" fillId="3" borderId="80" xfId="0" applyFont="1" applyFill="1" applyBorder="1" applyAlignment="1">
      <alignment horizontal="right" vertical="center"/>
    </xf>
    <xf numFmtId="0" fontId="69" fillId="6" borderId="32" xfId="0" applyFont="1" applyFill="1" applyBorder="1" applyAlignment="1">
      <alignment horizontal="left" vertical="center" wrapText="1"/>
    </xf>
    <xf numFmtId="0" fontId="69" fillId="6" borderId="45" xfId="0" applyFont="1" applyFill="1" applyBorder="1" applyAlignment="1">
      <alignment horizontal="left" vertical="center" wrapText="1"/>
    </xf>
    <xf numFmtId="0" fontId="69" fillId="6" borderId="49" xfId="0" applyFont="1" applyFill="1" applyBorder="1" applyAlignment="1">
      <alignment horizontal="left" vertical="center" wrapText="1"/>
    </xf>
    <xf numFmtId="0" fontId="69" fillId="6" borderId="50"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6" borderId="32" xfId="0" applyFont="1" applyFill="1" applyBorder="1" applyAlignment="1">
      <alignment horizontal="left" vertical="center"/>
    </xf>
    <xf numFmtId="0" fontId="8" fillId="6" borderId="45" xfId="0" applyFont="1" applyFill="1" applyBorder="1" applyAlignment="1">
      <alignment horizontal="left" vertical="center"/>
    </xf>
    <xf numFmtId="0" fontId="8" fillId="6" borderId="49" xfId="0" applyFont="1" applyFill="1" applyBorder="1" applyAlignment="1">
      <alignment horizontal="left" vertical="center"/>
    </xf>
    <xf numFmtId="0" fontId="8" fillId="6" borderId="50" xfId="0" applyFont="1" applyFill="1" applyBorder="1" applyAlignment="1">
      <alignment horizontal="left" vertical="center"/>
    </xf>
    <xf numFmtId="0" fontId="8" fillId="3" borderId="25" xfId="0" applyFont="1" applyFill="1" applyBorder="1" applyAlignment="1">
      <alignment horizontal="left" vertical="center" wrapText="1"/>
    </xf>
    <xf numFmtId="0" fontId="8" fillId="3" borderId="29" xfId="0"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26" xfId="0" applyFont="1" applyFill="1" applyBorder="1" applyAlignment="1">
      <alignment horizontal="left"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7" fillId="4" borderId="36" xfId="0" applyFont="1" applyFill="1" applyBorder="1" applyAlignment="1">
      <alignment vertical="center" wrapText="1"/>
    </xf>
    <xf numFmtId="0" fontId="8" fillId="3" borderId="140" xfId="0" applyFont="1" applyFill="1" applyBorder="1" applyAlignment="1">
      <alignment horizontal="left" vertical="center" wrapText="1"/>
    </xf>
    <xf numFmtId="0" fontId="8" fillId="3" borderId="141" xfId="0" applyFont="1" applyFill="1" applyBorder="1" applyAlignment="1">
      <alignment horizontal="left" vertical="center" wrapText="1"/>
    </xf>
    <xf numFmtId="0" fontId="8" fillId="3" borderId="33" xfId="0" applyFont="1" applyFill="1" applyBorder="1" applyAlignment="1">
      <alignment horizontal="left" vertical="center" wrapText="1"/>
    </xf>
    <xf numFmtId="0" fontId="8" fillId="3" borderId="41" xfId="0" applyFont="1" applyFill="1" applyBorder="1" applyAlignment="1">
      <alignment horizontal="left" vertical="center" wrapText="1"/>
    </xf>
    <xf numFmtId="0" fontId="7" fillId="0" borderId="0" xfId="0" applyFont="1" applyBorder="1" applyAlignment="1">
      <alignment horizontal="left" vertical="center" wrapText="1"/>
    </xf>
    <xf numFmtId="0" fontId="7" fillId="0" borderId="50" xfId="0" applyFont="1" applyBorder="1" applyAlignment="1">
      <alignment horizontal="left" vertical="center" wrapText="1"/>
    </xf>
    <xf numFmtId="0" fontId="8" fillId="3" borderId="55" xfId="0" applyFont="1" applyFill="1" applyBorder="1" applyAlignment="1">
      <alignment horizontal="center" vertical="center" wrapText="1"/>
    </xf>
    <xf numFmtId="0" fontId="8" fillId="3" borderId="99" xfId="0" applyFont="1" applyFill="1" applyBorder="1" applyAlignment="1">
      <alignment horizontal="center" vertical="center" wrapText="1"/>
    </xf>
    <xf numFmtId="0" fontId="6" fillId="0" borderId="45" xfId="0" applyFont="1" applyBorder="1" applyAlignment="1">
      <alignment horizontal="left" vertical="center"/>
    </xf>
    <xf numFmtId="0" fontId="6" fillId="0" borderId="0" xfId="0" applyFont="1" applyBorder="1" applyAlignment="1">
      <alignment horizontal="left" vertical="center"/>
    </xf>
    <xf numFmtId="0" fontId="0" fillId="3" borderId="84" xfId="0" applyFill="1" applyBorder="1" applyAlignment="1">
      <alignment horizontal="center"/>
    </xf>
    <xf numFmtId="0" fontId="0" fillId="3" borderId="75" xfId="0" applyFill="1" applyBorder="1" applyAlignment="1">
      <alignment horizontal="center"/>
    </xf>
    <xf numFmtId="0" fontId="0" fillId="3" borderId="85" xfId="0" applyFill="1" applyBorder="1" applyAlignment="1">
      <alignment horizontal="center"/>
    </xf>
    <xf numFmtId="0" fontId="0" fillId="3" borderId="1" xfId="0" applyFill="1" applyBorder="1" applyAlignment="1">
      <alignment horizontal="center"/>
    </xf>
    <xf numFmtId="0" fontId="8" fillId="6" borderId="33"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3" borderId="75" xfId="0" applyFont="1" applyFill="1" applyBorder="1" applyAlignment="1">
      <alignment horizontal="center" vertical="center" wrapText="1"/>
    </xf>
    <xf numFmtId="0" fontId="8" fillId="3" borderId="76"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6" fillId="0" borderId="0" xfId="0" applyFont="1" applyAlignment="1">
      <alignment vertical="top"/>
    </xf>
    <xf numFmtId="0" fontId="8" fillId="3" borderId="139" xfId="0" applyFont="1" applyFill="1" applyBorder="1" applyAlignment="1">
      <alignment horizontal="center" vertical="center" wrapText="1"/>
    </xf>
    <xf numFmtId="0" fontId="0" fillId="6" borderId="58" xfId="0" applyFont="1" applyFill="1" applyBorder="1" applyAlignment="1">
      <alignment horizontal="left" vertical="center"/>
    </xf>
    <xf numFmtId="0" fontId="0" fillId="6" borderId="60" xfId="0" applyFont="1" applyFill="1" applyBorder="1" applyAlignment="1">
      <alignment horizontal="left" vertical="center"/>
    </xf>
    <xf numFmtId="0" fontId="9" fillId="6" borderId="50" xfId="0" applyFont="1" applyFill="1" applyBorder="1" applyAlignment="1">
      <alignment horizontal="left" vertical="center" wrapText="1"/>
    </xf>
    <xf numFmtId="0" fontId="9" fillId="6" borderId="51" xfId="0" applyFont="1" applyFill="1" applyBorder="1" applyAlignment="1">
      <alignment horizontal="left" vertical="center" wrapText="1"/>
    </xf>
    <xf numFmtId="0" fontId="8" fillId="3" borderId="32" xfId="0" applyFont="1" applyFill="1" applyBorder="1" applyAlignment="1">
      <alignment horizontal="center" vertical="center" wrapText="1"/>
    </xf>
    <xf numFmtId="165" fontId="7" fillId="0" borderId="0" xfId="0" quotePrefix="1" applyNumberFormat="1" applyFont="1" applyBorder="1" applyAlignment="1" applyProtection="1">
      <alignment horizontal="center" vertical="center" wrapText="1"/>
      <protection locked="0"/>
    </xf>
    <xf numFmtId="165" fontId="7" fillId="0" borderId="50" xfId="0" quotePrefix="1" applyNumberFormat="1" applyFont="1" applyBorder="1" applyAlignment="1" applyProtection="1">
      <alignment horizontal="center" vertical="center" wrapText="1"/>
      <protection locked="0"/>
    </xf>
    <xf numFmtId="165" fontId="8" fillId="4" borderId="83" xfId="0" applyNumberFormat="1" applyFont="1" applyFill="1" applyBorder="1" applyAlignment="1">
      <alignment horizontal="center" vertical="center"/>
    </xf>
    <xf numFmtId="165" fontId="8" fillId="4" borderId="51" xfId="0" applyNumberFormat="1" applyFont="1" applyFill="1" applyBorder="1" applyAlignment="1">
      <alignment horizontal="center" vertical="center"/>
    </xf>
    <xf numFmtId="165" fontId="65" fillId="0" borderId="0" xfId="0" quotePrefix="1" applyNumberFormat="1" applyFont="1" applyBorder="1" applyAlignment="1" applyProtection="1">
      <alignment horizontal="center" vertical="center" wrapText="1"/>
      <protection locked="0"/>
    </xf>
    <xf numFmtId="165" fontId="65" fillId="0" borderId="50" xfId="0" quotePrefix="1" applyNumberFormat="1" applyFont="1" applyBorder="1" applyAlignment="1" applyProtection="1">
      <alignment horizontal="center" vertical="center" wrapText="1"/>
      <protection locked="0"/>
    </xf>
    <xf numFmtId="2" fontId="65" fillId="0" borderId="0" xfId="0" quotePrefix="1" applyNumberFormat="1" applyFont="1" applyBorder="1" applyAlignment="1" applyProtection="1">
      <alignment horizontal="center" vertical="center" wrapText="1"/>
      <protection locked="0"/>
    </xf>
    <xf numFmtId="2" fontId="65" fillId="0" borderId="50" xfId="0" quotePrefix="1" applyNumberFormat="1" applyFont="1" applyBorder="1" applyAlignment="1" applyProtection="1">
      <alignment horizontal="center" vertical="center" wrapText="1"/>
      <protection locked="0"/>
    </xf>
    <xf numFmtId="0" fontId="6" fillId="0" borderId="0" xfId="0" applyFont="1" applyAlignment="1">
      <alignment vertical="center"/>
    </xf>
    <xf numFmtId="0" fontId="6" fillId="0" borderId="50" xfId="0" applyFont="1" applyBorder="1" applyAlignment="1">
      <alignment vertical="center"/>
    </xf>
    <xf numFmtId="0" fontId="8" fillId="0" borderId="33" xfId="0" applyFont="1" applyBorder="1" applyAlignment="1">
      <alignment horizontal="left" vertical="center"/>
    </xf>
    <xf numFmtId="0" fontId="8" fillId="0" borderId="0" xfId="0" applyFont="1" applyBorder="1" applyAlignment="1">
      <alignment horizontal="left" vertical="center"/>
    </xf>
    <xf numFmtId="0" fontId="6" fillId="0" borderId="0" xfId="0" applyFont="1" applyBorder="1" applyAlignment="1">
      <alignment vertical="center"/>
    </xf>
    <xf numFmtId="0" fontId="14" fillId="11" borderId="92" xfId="2" applyFill="1" applyBorder="1" applyAlignment="1" applyProtection="1">
      <alignment horizontal="center"/>
      <protection locked="0"/>
    </xf>
    <xf numFmtId="0" fontId="14" fillId="11" borderId="95" xfId="2" applyFill="1" applyBorder="1" applyAlignment="1" applyProtection="1">
      <alignment horizontal="center"/>
      <protection locked="0"/>
    </xf>
    <xf numFmtId="165" fontId="52" fillId="4" borderId="92" xfId="0" applyNumberFormat="1" applyFont="1" applyFill="1" applyBorder="1" applyAlignment="1">
      <alignment horizontal="center" vertical="center" wrapText="1"/>
    </xf>
    <xf numFmtId="165" fontId="52" fillId="4" borderId="95" xfId="0" applyNumberFormat="1" applyFont="1" applyFill="1" applyBorder="1" applyAlignment="1">
      <alignment horizontal="center" vertical="center" wrapText="1"/>
    </xf>
    <xf numFmtId="165" fontId="52" fillId="51" borderId="46" xfId="0" quotePrefix="1" applyNumberFormat="1" applyFont="1" applyFill="1" applyBorder="1" applyAlignment="1">
      <alignment horizontal="center" vertical="center" wrapText="1"/>
    </xf>
    <xf numFmtId="165" fontId="52" fillId="51" borderId="51" xfId="0" applyNumberFormat="1" applyFont="1" applyFill="1" applyBorder="1" applyAlignment="1">
      <alignment horizontal="center" vertical="center" wrapText="1"/>
    </xf>
    <xf numFmtId="165" fontId="7" fillId="0" borderId="45" xfId="0" quotePrefix="1" applyNumberFormat="1" applyFont="1" applyFill="1" applyBorder="1" applyAlignment="1" applyProtection="1">
      <alignment horizontal="center" vertical="center" wrapText="1"/>
      <protection locked="0"/>
    </xf>
    <xf numFmtId="165" fontId="7" fillId="0" borderId="50" xfId="0" applyNumberFormat="1" applyFont="1" applyFill="1" applyBorder="1" applyAlignment="1" applyProtection="1">
      <alignment horizontal="center" vertical="center" wrapText="1"/>
      <protection locked="0"/>
    </xf>
    <xf numFmtId="165" fontId="7" fillId="0" borderId="46" xfId="0" quotePrefix="1" applyNumberFormat="1" applyFont="1" applyFill="1" applyBorder="1" applyAlignment="1" applyProtection="1">
      <alignment horizontal="center" vertical="center" wrapText="1"/>
      <protection locked="0"/>
    </xf>
    <xf numFmtId="165" fontId="7" fillId="0" borderId="51" xfId="0" applyNumberFormat="1" applyFont="1" applyFill="1" applyBorder="1" applyAlignment="1" applyProtection="1">
      <alignment horizontal="center" vertical="center" wrapText="1"/>
      <protection locked="0"/>
    </xf>
    <xf numFmtId="0" fontId="8" fillId="3" borderId="89" xfId="0" applyFont="1" applyFill="1" applyBorder="1" applyAlignment="1">
      <alignment horizontal="center" vertical="center"/>
    </xf>
    <xf numFmtId="0" fontId="8" fillId="3" borderId="81" xfId="0" applyFont="1" applyFill="1" applyBorder="1" applyAlignment="1">
      <alignment horizontal="center" vertical="center"/>
    </xf>
    <xf numFmtId="0" fontId="8" fillId="3" borderId="90" xfId="0" applyFont="1" applyFill="1" applyBorder="1" applyAlignment="1">
      <alignment horizontal="center" vertical="center" wrapText="1"/>
    </xf>
    <xf numFmtId="0" fontId="8" fillId="3" borderId="91" xfId="0" applyFont="1" applyFill="1" applyBorder="1" applyAlignment="1">
      <alignment horizontal="center" vertical="center" wrapText="1"/>
    </xf>
    <xf numFmtId="165" fontId="7" fillId="0" borderId="45" xfId="0" applyNumberFormat="1" applyFont="1" applyFill="1" applyBorder="1" applyAlignment="1" applyProtection="1">
      <alignment horizontal="center" vertical="center" wrapText="1"/>
      <protection locked="0"/>
    </xf>
    <xf numFmtId="0" fontId="14" fillId="11" borderId="131" xfId="2" applyFill="1" applyBorder="1" applyAlignment="1" applyProtection="1">
      <alignment horizontal="center"/>
      <protection locked="0"/>
    </xf>
    <xf numFmtId="0" fontId="14" fillId="11" borderId="98" xfId="2" applyFill="1" applyBorder="1" applyAlignment="1" applyProtection="1">
      <alignment horizontal="center"/>
      <protection locked="0"/>
    </xf>
    <xf numFmtId="0" fontId="8" fillId="3" borderId="37"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82" xfId="0" applyFont="1" applyFill="1" applyBorder="1" applyAlignment="1">
      <alignment horizontal="center" vertical="center" wrapText="1"/>
    </xf>
    <xf numFmtId="0" fontId="8" fillId="0" borderId="57" xfId="0" applyFont="1" applyFill="1" applyBorder="1" applyAlignment="1">
      <alignment vertical="center" wrapText="1"/>
    </xf>
    <xf numFmtId="0" fontId="8" fillId="0" borderId="58" xfId="0" applyFont="1" applyFill="1" applyBorder="1" applyAlignment="1">
      <alignment vertical="center" wrapText="1"/>
    </xf>
    <xf numFmtId="0" fontId="8" fillId="3" borderId="3" xfId="0" applyFont="1" applyFill="1" applyBorder="1" applyAlignment="1">
      <alignment vertical="center" wrapText="1"/>
    </xf>
    <xf numFmtId="0" fontId="8" fillId="3" borderId="4" xfId="0" applyFont="1" applyFill="1" applyBorder="1" applyAlignment="1">
      <alignment vertical="center" wrapText="1"/>
    </xf>
    <xf numFmtId="0" fontId="8" fillId="0" borderId="32"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7" fillId="0" borderId="45"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8" fillId="0" borderId="45"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7" fillId="4" borderId="3" xfId="1" applyFont="1" applyFill="1" applyBorder="1" applyAlignment="1">
      <alignment horizontal="left" vertical="center"/>
    </xf>
    <xf numFmtId="0" fontId="7" fillId="4" borderId="4" xfId="1" applyFont="1" applyFill="1" applyBorder="1" applyAlignment="1">
      <alignment horizontal="left" vertical="center"/>
    </xf>
    <xf numFmtId="0" fontId="7" fillId="4" borderId="36" xfId="1" applyFont="1" applyFill="1" applyBorder="1" applyAlignment="1">
      <alignment horizontal="left" vertical="center"/>
    </xf>
    <xf numFmtId="0" fontId="7" fillId="4" borderId="37" xfId="1" applyFont="1" applyFill="1" applyBorder="1" applyAlignment="1">
      <alignment horizontal="left" vertical="center"/>
    </xf>
    <xf numFmtId="0" fontId="7" fillId="4" borderId="27" xfId="1" applyFont="1" applyFill="1" applyBorder="1" applyAlignment="1">
      <alignment horizontal="left" vertical="center"/>
    </xf>
    <xf numFmtId="0" fontId="7" fillId="4" borderId="26" xfId="1" applyFont="1" applyFill="1" applyBorder="1" applyAlignment="1">
      <alignment horizontal="left" vertical="center"/>
    </xf>
    <xf numFmtId="0" fontId="6" fillId="3" borderId="32" xfId="0" applyFont="1" applyFill="1" applyBorder="1" applyAlignment="1">
      <alignment horizontal="center" vertical="top"/>
    </xf>
    <xf numFmtId="0" fontId="6" fillId="3" borderId="43" xfId="0" applyFont="1" applyFill="1" applyBorder="1" applyAlignment="1">
      <alignment horizontal="center" vertical="top"/>
    </xf>
    <xf numFmtId="0" fontId="6" fillId="3" borderId="41" xfId="0" applyFont="1" applyFill="1" applyBorder="1" applyAlignment="1">
      <alignment horizontal="center" vertical="top"/>
    </xf>
    <xf numFmtId="0" fontId="6" fillId="3" borderId="26" xfId="0" applyFont="1" applyFill="1" applyBorder="1" applyAlignment="1">
      <alignment horizontal="center" vertical="top"/>
    </xf>
    <xf numFmtId="0" fontId="8" fillId="4" borderId="38" xfId="0" applyFont="1" applyFill="1" applyBorder="1" applyAlignment="1">
      <alignment horizontal="center" vertical="center"/>
    </xf>
    <xf numFmtId="0" fontId="8" fillId="4" borderId="28" xfId="0" applyFont="1" applyFill="1" applyBorder="1" applyAlignment="1">
      <alignment horizontal="center" vertical="center"/>
    </xf>
    <xf numFmtId="0" fontId="7" fillId="4" borderId="36" xfId="0" applyFont="1" applyFill="1" applyBorder="1" applyAlignment="1">
      <alignment horizontal="center" vertical="center"/>
    </xf>
    <xf numFmtId="0" fontId="7" fillId="4" borderId="0" xfId="0" applyFont="1" applyFill="1" applyBorder="1" applyAlignment="1">
      <alignment horizontal="center" vertical="center"/>
    </xf>
    <xf numFmtId="165" fontId="52" fillId="51" borderId="94" xfId="0" quotePrefix="1" applyNumberFormat="1" applyFont="1" applyFill="1" applyBorder="1" applyAlignment="1">
      <alignment horizontal="center" vertical="center" wrapText="1"/>
    </xf>
    <xf numFmtId="165" fontId="52" fillId="51" borderId="97" xfId="0" applyNumberFormat="1" applyFont="1" applyFill="1" applyBorder="1" applyAlignment="1">
      <alignment horizontal="center" vertical="center" wrapText="1"/>
    </xf>
    <xf numFmtId="0" fontId="8" fillId="0" borderId="92" xfId="0" applyFont="1" applyFill="1" applyBorder="1" applyAlignment="1">
      <alignment horizontal="left" vertical="center" wrapText="1"/>
    </xf>
    <xf numFmtId="0" fontId="8" fillId="0" borderId="95" xfId="0" applyFont="1" applyFill="1" applyBorder="1" applyAlignment="1">
      <alignment horizontal="left" vertical="center" wrapText="1"/>
    </xf>
    <xf numFmtId="0" fontId="6" fillId="3" borderId="0" xfId="0" applyFont="1" applyFill="1" applyBorder="1" applyAlignment="1">
      <alignment horizontal="center" vertical="top"/>
    </xf>
    <xf numFmtId="0" fontId="6" fillId="3" borderId="29" xfId="0" applyFont="1" applyFill="1" applyBorder="1" applyAlignment="1">
      <alignment horizontal="center" vertical="top"/>
    </xf>
    <xf numFmtId="0" fontId="6" fillId="3" borderId="27" xfId="0" applyFont="1" applyFill="1" applyBorder="1" applyAlignment="1">
      <alignment horizontal="center" vertical="top"/>
    </xf>
    <xf numFmtId="0" fontId="8" fillId="3" borderId="88" xfId="0" applyFont="1" applyFill="1" applyBorder="1" applyAlignment="1">
      <alignment horizontal="center" vertical="center"/>
    </xf>
    <xf numFmtId="0" fontId="8" fillId="3" borderId="88" xfId="0" applyFont="1" applyFill="1" applyBorder="1" applyAlignment="1">
      <alignment horizontal="center" vertical="center" wrapText="1"/>
    </xf>
    <xf numFmtId="0" fontId="8" fillId="3" borderId="81" xfId="0" applyFont="1" applyFill="1" applyBorder="1" applyAlignment="1">
      <alignment horizontal="center" vertical="center" wrapText="1"/>
    </xf>
    <xf numFmtId="165" fontId="52" fillId="4" borderId="93" xfId="0" applyNumberFormat="1" applyFont="1" applyFill="1" applyBorder="1" applyAlignment="1">
      <alignment horizontal="center" vertical="center" wrapText="1"/>
    </xf>
    <xf numFmtId="165" fontId="52" fillId="4" borderId="96" xfId="0" applyNumberFormat="1" applyFont="1" applyFill="1" applyBorder="1" applyAlignment="1">
      <alignment horizontal="center" vertical="center" wrapText="1"/>
    </xf>
    <xf numFmtId="0" fontId="16" fillId="8" borderId="13" xfId="3" applyFont="1" applyFill="1" applyBorder="1" applyAlignment="1">
      <alignment horizontal="center" vertical="center"/>
    </xf>
    <xf numFmtId="0" fontId="16" fillId="8" borderId="14" xfId="3" applyFont="1" applyFill="1" applyBorder="1" applyAlignment="1">
      <alignment horizontal="center" vertical="center"/>
    </xf>
    <xf numFmtId="0" fontId="16" fillId="8" borderId="15" xfId="3" applyFont="1" applyFill="1" applyBorder="1" applyAlignment="1">
      <alignment horizontal="center" vertical="center"/>
    </xf>
    <xf numFmtId="0" fontId="16" fillId="8" borderId="1" xfId="3" applyFont="1" applyFill="1" applyBorder="1" applyAlignment="1">
      <alignment horizontal="center" vertical="center"/>
    </xf>
  </cellXfs>
  <cellStyles count="60">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8" builtinId="27" customBuiltin="1"/>
    <cellStyle name="Calculation" xfId="16" builtinId="22" customBuiltin="1"/>
    <cellStyle name="Check Cell" xfId="18" builtinId="23" customBuiltin="1"/>
    <cellStyle name="Comma 2" xfId="47"/>
    <cellStyle name="Comma 2 2" xfId="54"/>
    <cellStyle name="Comma 3" xfId="53"/>
    <cellStyle name="Explanatory Text" xfId="21" builtinId="53" customBuiltin="1"/>
    <cellStyle name="Good" xfId="12" builtinId="26" customBuiltin="1"/>
    <cellStyle name="Heading 1" xfId="6" builtinId="16" customBuiltin="1"/>
    <cellStyle name="Heading 2" xfId="10" builtinId="17" customBuiltin="1"/>
    <cellStyle name="Heading 3" xfId="7" builtinId="18" customBuiltin="1"/>
    <cellStyle name="Heading 4" xfId="11" builtinId="19" customBuiltin="1"/>
    <cellStyle name="Hyperlink" xfId="1" builtinId="8"/>
    <cellStyle name="Input" xfId="14" builtinId="20" customBuiltin="1"/>
    <cellStyle name="Linked Cell" xfId="17" builtinId="24" customBuiltin="1"/>
    <cellStyle name="Neutral" xfId="13" builtinId="28" customBuiltin="1"/>
    <cellStyle name="Normal" xfId="0" builtinId="0"/>
    <cellStyle name="Normal 2" xfId="3"/>
    <cellStyle name="Normal 2 2" xfId="50"/>
    <cellStyle name="Normal 2 2 2" xfId="4"/>
    <cellStyle name="Normal 2 3" xfId="55"/>
    <cellStyle name="Normal 3" xfId="48"/>
    <cellStyle name="Normal 3 2" xfId="51"/>
    <cellStyle name="Normal 4" xfId="49"/>
    <cellStyle name="Normal 4 2" xfId="56"/>
    <cellStyle name="Normal 5" xfId="2"/>
    <cellStyle name="Normal 5 2" xfId="52"/>
    <cellStyle name="Normal 5 2 2" xfId="57"/>
    <cellStyle name="Normal 5 3" xfId="58"/>
    <cellStyle name="Normal 6" xfId="59"/>
    <cellStyle name="Note" xfId="20" builtinId="10" customBuiltin="1"/>
    <cellStyle name="Output" xfId="15" builtinId="21" customBuiltin="1"/>
    <cellStyle name="Percent" xfId="5" builtinId="5"/>
    <cellStyle name="Title" xfId="9" builtinId="15" customBuiltin="1"/>
    <cellStyle name="Total" xfId="22" builtinId="25" customBuiltin="1"/>
    <cellStyle name="Warning Text" xfId="19" builtinId="11" customBuiltin="1"/>
  </cellStyles>
  <dxfs count="90">
    <dxf>
      <font>
        <color auto="1"/>
      </font>
      <fill>
        <patternFill>
          <bgColor theme="5" tint="0.79998168889431442"/>
        </patternFill>
      </fill>
    </dxf>
    <dxf>
      <fill>
        <patternFill>
          <bgColor theme="4" tint="0.59996337778862885"/>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ill>
        <patternFill>
          <bgColor theme="4" tint="0.59996337778862885"/>
        </patternFill>
      </fill>
    </dxf>
    <dxf>
      <font>
        <color auto="1"/>
      </font>
      <fill>
        <patternFill>
          <bgColor theme="5" tint="0.79998168889431442"/>
        </patternFill>
      </fill>
    </dxf>
    <dxf>
      <fill>
        <patternFill>
          <bgColor theme="4" tint="0.59996337778862885"/>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theme="0"/>
      </font>
      <fill>
        <patternFill>
          <bgColor rgb="FFDC4A1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DC4A10"/>
        </patternFill>
      </fill>
    </dxf>
    <dxf>
      <fill>
        <patternFill>
          <bgColor rgb="FFDC4A10"/>
        </patternFill>
      </fill>
    </dxf>
    <dxf>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C00000"/>
        </patternFill>
      </fill>
    </dxf>
    <dxf>
      <font>
        <color theme="0"/>
      </font>
      <fill>
        <patternFill>
          <bgColor rgb="FFDC4A10"/>
        </patternFill>
      </fill>
    </dxf>
    <dxf>
      <font>
        <color theme="0"/>
      </font>
      <fill>
        <patternFill>
          <bgColor rgb="FFC0000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DC4A10"/>
        </patternFill>
      </fill>
    </dxf>
    <dxf>
      <font>
        <color theme="0"/>
      </font>
      <fill>
        <patternFill>
          <bgColor rgb="FFC0000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C00000"/>
        </patternFill>
      </fill>
    </dxf>
    <dxf>
      <font>
        <color theme="0"/>
      </font>
      <fill>
        <patternFill>
          <bgColor rgb="FFC00000"/>
        </patternFill>
      </fill>
    </dxf>
    <dxf>
      <font>
        <color theme="0"/>
      </font>
      <fill>
        <patternFill>
          <bgColor rgb="FFDC4A10"/>
        </patternFill>
      </fill>
    </dxf>
    <dxf>
      <font>
        <color theme="0"/>
      </font>
      <fill>
        <patternFill>
          <bgColor rgb="FFC00000"/>
        </patternFill>
      </fill>
    </dxf>
    <dxf>
      <font>
        <color theme="0"/>
      </font>
      <fill>
        <patternFill>
          <bgColor rgb="FFDC4A10"/>
        </patternFill>
      </fill>
    </dxf>
    <dxf>
      <fill>
        <patternFill>
          <bgColor rgb="FFDC4A10"/>
        </patternFill>
      </fill>
    </dxf>
    <dxf>
      <font>
        <color theme="0"/>
      </font>
      <fill>
        <patternFill>
          <bgColor rgb="FFC0000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C00000"/>
        </patternFill>
      </fill>
    </dxf>
    <dxf>
      <font>
        <color theme="0"/>
      </font>
      <fill>
        <patternFill>
          <bgColor rgb="FFDC4A10"/>
        </patternFill>
      </fill>
    </dxf>
    <dxf>
      <font>
        <color theme="0"/>
      </font>
      <fill>
        <patternFill>
          <bgColor rgb="FFDC4A10"/>
        </patternFill>
      </fill>
    </dxf>
    <dxf>
      <font>
        <color theme="0"/>
      </font>
      <fill>
        <patternFill>
          <bgColor rgb="FFDC4A1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DC4A10"/>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ill>
        <patternFill>
          <bgColor rgb="FF9FD5B7"/>
        </patternFill>
      </fill>
    </dxf>
    <dxf>
      <font>
        <b/>
        <i val="0"/>
        <color rgb="FFFFFFFF"/>
      </font>
      <fill>
        <patternFill>
          <bgColor rgb="FF217346"/>
        </patternFill>
      </fill>
    </dxf>
    <dxf>
      <border>
        <left style="thin">
          <color rgb="FF439467"/>
        </left>
        <right style="thin">
          <color rgb="FF439467"/>
        </right>
        <top style="thin">
          <color rgb="FF439467"/>
        </top>
        <bottom style="thin">
          <color rgb="FF439467"/>
        </bottom>
        <horizontal style="thin">
          <color rgb="FF439467"/>
        </horizontal>
      </border>
    </dxf>
    <dxf>
      <fill>
        <patternFill>
          <bgColor rgb="FFFCE4D6"/>
        </patternFill>
      </fill>
    </dxf>
    <dxf>
      <font>
        <b/>
        <i val="0"/>
        <color rgb="FFFFFFFF"/>
      </font>
      <fill>
        <patternFill>
          <bgColor rgb="FFED7D31"/>
        </patternFill>
      </fill>
    </dxf>
    <dxf>
      <border>
        <left style="thin">
          <color rgb="FFF4B084"/>
        </left>
        <right style="thin">
          <color rgb="FFF4B084"/>
        </right>
        <top style="thin">
          <color rgb="FFF4B084"/>
        </top>
        <bottom style="thin">
          <color rgb="FFF4B084"/>
        </bottom>
        <horizontal style="thin">
          <color rgb="FFF4B084"/>
        </horizontal>
      </border>
    </dxf>
  </dxfs>
  <tableStyles count="4" defaultTableStyle="TableStyleMedium2" defaultPivotStyle="PivotStyleLight16">
    <tableStyle name="TableStyleQueryError" pivot="0" count="3">
      <tableStyleElement type="wholeTable" dxfId="89"/>
      <tableStyleElement type="headerRow" dxfId="88"/>
      <tableStyleElement type="firstRowStripe" dxfId="87"/>
    </tableStyle>
    <tableStyle name="TableStyleQueryInfo" pivot="0" count="3">
      <tableStyleElement type="wholeTable" dxfId="86"/>
      <tableStyleElement type="headerRow" dxfId="85"/>
      <tableStyleElement type="firstRowStripe" dxfId="84"/>
    </tableStyle>
    <tableStyle name="TableStyleQueryPreview" pivot="0" count="3">
      <tableStyleElement type="wholeTable" dxfId="83"/>
      <tableStyleElement type="headerRow" dxfId="82"/>
      <tableStyleElement type="firstRowStripe" dxfId="81"/>
    </tableStyle>
    <tableStyle name="TableStyleQueryResult" pivot="0" count="3">
      <tableStyleElement type="wholeTable" dxfId="80"/>
      <tableStyleElement type="headerRow" dxfId="79"/>
      <tableStyleElement type="firstRowStripe" dxfId="78"/>
    </tableStyle>
  </tableStyles>
  <colors>
    <mruColors>
      <color rgb="FFDC4A10"/>
      <color rgb="FFC00000"/>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checked="Checked" fmlaLink="$N$44"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Style="combo" dx="16" fmlaRange="$H$22:$H$23" noThreeD="1" sel="2" val="0"/>
</file>

<file path=xl/ctrlProps/ctrlProp7.xml><?xml version="1.0" encoding="utf-8"?>
<formControlPr xmlns="http://schemas.microsoft.com/office/spreadsheetml/2009/9/main" objectType="Drop" dropStyle="combo" dx="16" noThreeD="1" sel="0" val="0"/>
</file>

<file path=xl/ctrlProps/ctrlProp8.xml><?xml version="1.0" encoding="utf-8"?>
<formControlPr xmlns="http://schemas.microsoft.com/office/spreadsheetml/2009/9/main" objectType="CheckBox" fmlaLink="$R$47" lockText="1" noThreeD="1"/>
</file>

<file path=xl/ctrlProps/ctrlProp9.xml><?xml version="1.0" encoding="utf-8"?>
<formControlPr xmlns="http://schemas.microsoft.com/office/spreadsheetml/2009/9/main" objectType="CheckBox" fmlaLink="$N$4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10</xdr:col>
      <xdr:colOff>4313465</xdr:colOff>
      <xdr:row>0</xdr:row>
      <xdr:rowOff>85725</xdr:rowOff>
    </xdr:from>
    <xdr:to>
      <xdr:col>11</xdr:col>
      <xdr:colOff>0</xdr:colOff>
      <xdr:row>2</xdr:row>
      <xdr:rowOff>123825</xdr:rowOff>
    </xdr:to>
    <xdr:pic>
      <xdr:nvPicPr>
        <xdr:cNvPr id="2" name="Picture 1" descr="TAB_100mm_NONBLEED_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03679" y="85725"/>
          <a:ext cx="1483178" cy="650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73401</xdr:colOff>
      <xdr:row>0</xdr:row>
      <xdr:rowOff>449356</xdr:rowOff>
    </xdr:from>
    <xdr:to>
      <xdr:col>6</xdr:col>
      <xdr:colOff>1030944</xdr:colOff>
      <xdr:row>1</xdr:row>
      <xdr:rowOff>0</xdr:rowOff>
    </xdr:to>
    <xdr:sp macro="" textlink="">
      <xdr:nvSpPr>
        <xdr:cNvPr id="2" name="TextBox 1"/>
        <xdr:cNvSpPr txBox="1"/>
      </xdr:nvSpPr>
      <xdr:spPr>
        <a:xfrm>
          <a:off x="2830048" y="449356"/>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916644</xdr:colOff>
      <xdr:row>0</xdr:row>
      <xdr:rowOff>449356</xdr:rowOff>
    </xdr:from>
    <xdr:to>
      <xdr:col>6</xdr:col>
      <xdr:colOff>1678644</xdr:colOff>
      <xdr:row>1</xdr:row>
      <xdr:rowOff>0</xdr:rowOff>
    </xdr:to>
    <xdr:sp macro="" textlink="">
      <xdr:nvSpPr>
        <xdr:cNvPr id="3" name="TextBox 2"/>
        <xdr:cNvSpPr txBox="1"/>
      </xdr:nvSpPr>
      <xdr:spPr>
        <a:xfrm>
          <a:off x="3673291" y="449356"/>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6</xdr:col>
      <xdr:colOff>1507193</xdr:colOff>
      <xdr:row>0</xdr:row>
      <xdr:rowOff>449356</xdr:rowOff>
    </xdr:from>
    <xdr:to>
      <xdr:col>8</xdr:col>
      <xdr:colOff>235327</xdr:colOff>
      <xdr:row>1</xdr:row>
      <xdr:rowOff>0</xdr:rowOff>
    </xdr:to>
    <xdr:sp macro="" textlink="">
      <xdr:nvSpPr>
        <xdr:cNvPr id="4" name="TextBox 3"/>
        <xdr:cNvSpPr txBox="1"/>
      </xdr:nvSpPr>
      <xdr:spPr>
        <a:xfrm>
          <a:off x="4263840" y="449356"/>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6</xdr:col>
      <xdr:colOff>3114674</xdr:colOff>
      <xdr:row>0</xdr:row>
      <xdr:rowOff>438150</xdr:rowOff>
    </xdr:from>
    <xdr:to>
      <xdr:col>6</xdr:col>
      <xdr:colOff>4219573</xdr:colOff>
      <xdr:row>0</xdr:row>
      <xdr:rowOff>762000</xdr:rowOff>
    </xdr:to>
    <xdr:sp macro="" textlink="">
      <xdr:nvSpPr>
        <xdr:cNvPr id="5" name="TextBox 4"/>
        <xdr:cNvSpPr txBox="1"/>
      </xdr:nvSpPr>
      <xdr:spPr>
        <a:xfrm>
          <a:off x="5495924" y="438150"/>
          <a:ext cx="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twoCellAnchor>
    <xdr:from>
      <xdr:col>7</xdr:col>
      <xdr:colOff>1027022</xdr:colOff>
      <xdr:row>0</xdr:row>
      <xdr:rowOff>438150</xdr:rowOff>
    </xdr:from>
    <xdr:to>
      <xdr:col>9</xdr:col>
      <xdr:colOff>45385</xdr:colOff>
      <xdr:row>0</xdr:row>
      <xdr:rowOff>762000</xdr:rowOff>
    </xdr:to>
    <xdr:sp macro="" textlink="">
      <xdr:nvSpPr>
        <xdr:cNvPr id="9" name="TextBox 8"/>
        <xdr:cNvSpPr txBox="1"/>
      </xdr:nvSpPr>
      <xdr:spPr>
        <a:xfrm>
          <a:off x="5587816" y="438150"/>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twoCellAnchor editAs="oneCell">
    <xdr:from>
      <xdr:col>2</xdr:col>
      <xdr:colOff>19050</xdr:colOff>
      <xdr:row>0</xdr:row>
      <xdr:rowOff>200025</xdr:rowOff>
    </xdr:from>
    <xdr:to>
      <xdr:col>2</xdr:col>
      <xdr:colOff>952500</xdr:colOff>
      <xdr:row>0</xdr:row>
      <xdr:rowOff>592231</xdr:rowOff>
    </xdr:to>
    <xdr:pic>
      <xdr:nvPicPr>
        <xdr:cNvPr id="10"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0002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251012</xdr:colOff>
      <xdr:row>56</xdr:row>
      <xdr:rowOff>123264</xdr:rowOff>
    </xdr:from>
    <xdr:to>
      <xdr:col>10</xdr:col>
      <xdr:colOff>590595</xdr:colOff>
      <xdr:row>57</xdr:row>
      <xdr:rowOff>159683</xdr:rowOff>
    </xdr:to>
    <xdr:sp macro="" textlink="">
      <xdr:nvSpPr>
        <xdr:cNvPr id="15" name="TextBox 14"/>
        <xdr:cNvSpPr txBox="1"/>
      </xdr:nvSpPr>
      <xdr:spPr>
        <a:xfrm>
          <a:off x="7030571" y="16259735"/>
          <a:ext cx="1448965"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201706</xdr:colOff>
      <xdr:row>56</xdr:row>
      <xdr:rowOff>123264</xdr:rowOff>
    </xdr:from>
    <xdr:to>
      <xdr:col>6</xdr:col>
      <xdr:colOff>1199074</xdr:colOff>
      <xdr:row>57</xdr:row>
      <xdr:rowOff>159683</xdr:rowOff>
    </xdr:to>
    <xdr:sp macro="" textlink="">
      <xdr:nvSpPr>
        <xdr:cNvPr id="16" name="TextBox 15"/>
        <xdr:cNvSpPr txBox="1"/>
      </xdr:nvSpPr>
      <xdr:spPr>
        <a:xfrm>
          <a:off x="2510118" y="16259735"/>
          <a:ext cx="1445603"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1264024</xdr:colOff>
      <xdr:row>56</xdr:row>
      <xdr:rowOff>123264</xdr:rowOff>
    </xdr:from>
    <xdr:to>
      <xdr:col>7</xdr:col>
      <xdr:colOff>899317</xdr:colOff>
      <xdr:row>57</xdr:row>
      <xdr:rowOff>159683</xdr:rowOff>
    </xdr:to>
    <xdr:sp macro="" textlink="">
      <xdr:nvSpPr>
        <xdr:cNvPr id="17" name="TextBox 16"/>
        <xdr:cNvSpPr txBox="1"/>
      </xdr:nvSpPr>
      <xdr:spPr>
        <a:xfrm>
          <a:off x="4020671" y="16259735"/>
          <a:ext cx="1439440"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7</xdr:col>
      <xdr:colOff>964267</xdr:colOff>
      <xdr:row>56</xdr:row>
      <xdr:rowOff>123264</xdr:rowOff>
    </xdr:from>
    <xdr:to>
      <xdr:col>9</xdr:col>
      <xdr:colOff>189984</xdr:colOff>
      <xdr:row>57</xdr:row>
      <xdr:rowOff>159683</xdr:rowOff>
    </xdr:to>
    <xdr:sp macro="" textlink="">
      <xdr:nvSpPr>
        <xdr:cNvPr id="18" name="TextBox 17"/>
        <xdr:cNvSpPr txBox="1"/>
      </xdr:nvSpPr>
      <xdr:spPr>
        <a:xfrm>
          <a:off x="5525061" y="16259735"/>
          <a:ext cx="1444482"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9</xdr:col>
      <xdr:colOff>295836</xdr:colOff>
      <xdr:row>5</xdr:row>
      <xdr:rowOff>100852</xdr:rowOff>
    </xdr:from>
    <xdr:to>
      <xdr:col>10</xdr:col>
      <xdr:colOff>635419</xdr:colOff>
      <xdr:row>6</xdr:row>
      <xdr:rowOff>159682</xdr:rowOff>
    </xdr:to>
    <xdr:sp macro="" textlink="">
      <xdr:nvSpPr>
        <xdr:cNvPr id="19" name="TextBox 18"/>
        <xdr:cNvSpPr txBox="1"/>
      </xdr:nvSpPr>
      <xdr:spPr>
        <a:xfrm>
          <a:off x="7075395" y="1748117"/>
          <a:ext cx="1448965"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22413</xdr:colOff>
      <xdr:row>5</xdr:row>
      <xdr:rowOff>100852</xdr:rowOff>
    </xdr:from>
    <xdr:to>
      <xdr:col>6</xdr:col>
      <xdr:colOff>1243898</xdr:colOff>
      <xdr:row>6</xdr:row>
      <xdr:rowOff>159682</xdr:rowOff>
    </xdr:to>
    <xdr:sp macro="" textlink="">
      <xdr:nvSpPr>
        <xdr:cNvPr id="20" name="TextBox 19"/>
        <xdr:cNvSpPr txBox="1"/>
      </xdr:nvSpPr>
      <xdr:spPr>
        <a:xfrm>
          <a:off x="2554942" y="1748117"/>
          <a:ext cx="1445603"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1308848</xdr:colOff>
      <xdr:row>5</xdr:row>
      <xdr:rowOff>100852</xdr:rowOff>
    </xdr:from>
    <xdr:to>
      <xdr:col>7</xdr:col>
      <xdr:colOff>944141</xdr:colOff>
      <xdr:row>6</xdr:row>
      <xdr:rowOff>159682</xdr:rowOff>
    </xdr:to>
    <xdr:sp macro="" textlink="">
      <xdr:nvSpPr>
        <xdr:cNvPr id="21" name="TextBox 20"/>
        <xdr:cNvSpPr txBox="1"/>
      </xdr:nvSpPr>
      <xdr:spPr>
        <a:xfrm>
          <a:off x="4065495" y="1748117"/>
          <a:ext cx="1439440"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7</xdr:col>
      <xdr:colOff>1009091</xdr:colOff>
      <xdr:row>5</xdr:row>
      <xdr:rowOff>100852</xdr:rowOff>
    </xdr:from>
    <xdr:to>
      <xdr:col>9</xdr:col>
      <xdr:colOff>234808</xdr:colOff>
      <xdr:row>6</xdr:row>
      <xdr:rowOff>159682</xdr:rowOff>
    </xdr:to>
    <xdr:sp macro="" textlink="">
      <xdr:nvSpPr>
        <xdr:cNvPr id="22" name="TextBox 21"/>
        <xdr:cNvSpPr txBox="1"/>
      </xdr:nvSpPr>
      <xdr:spPr>
        <a:xfrm>
          <a:off x="5569885" y="1748117"/>
          <a:ext cx="1444482"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9525</xdr:colOff>
      <xdr:row>42</xdr:row>
      <xdr:rowOff>9525</xdr:rowOff>
    </xdr:to>
    <xdr:pic>
      <xdr:nvPicPr>
        <xdr:cNvPr id="2" name="Picture 1"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6992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42</xdr:row>
      <xdr:rowOff>0</xdr:rowOff>
    </xdr:from>
    <xdr:to>
      <xdr:col>4</xdr:col>
      <xdr:colOff>9525</xdr:colOff>
      <xdr:row>42</xdr:row>
      <xdr:rowOff>9525</xdr:rowOff>
    </xdr:to>
    <xdr:pic>
      <xdr:nvPicPr>
        <xdr:cNvPr id="3" name="Picture 2"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6992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42</xdr:row>
      <xdr:rowOff>0</xdr:rowOff>
    </xdr:from>
    <xdr:to>
      <xdr:col>4</xdr:col>
      <xdr:colOff>9525</xdr:colOff>
      <xdr:row>42</xdr:row>
      <xdr:rowOff>9525</xdr:rowOff>
    </xdr:to>
    <xdr:pic>
      <xdr:nvPicPr>
        <xdr:cNvPr id="4" name="Picture 3"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6992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51</xdr:row>
      <xdr:rowOff>0</xdr:rowOff>
    </xdr:from>
    <xdr:to>
      <xdr:col>4</xdr:col>
      <xdr:colOff>9525</xdr:colOff>
      <xdr:row>51</xdr:row>
      <xdr:rowOff>9525</xdr:rowOff>
    </xdr:to>
    <xdr:pic>
      <xdr:nvPicPr>
        <xdr:cNvPr id="5" name="Picture 9"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2370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51</xdr:row>
      <xdr:rowOff>0</xdr:rowOff>
    </xdr:from>
    <xdr:to>
      <xdr:col>4</xdr:col>
      <xdr:colOff>9525</xdr:colOff>
      <xdr:row>51</xdr:row>
      <xdr:rowOff>9525</xdr:rowOff>
    </xdr:to>
    <xdr:pic>
      <xdr:nvPicPr>
        <xdr:cNvPr id="6" name="Picture 10"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2370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51</xdr:row>
      <xdr:rowOff>0</xdr:rowOff>
    </xdr:from>
    <xdr:to>
      <xdr:col>4</xdr:col>
      <xdr:colOff>9525</xdr:colOff>
      <xdr:row>51</xdr:row>
      <xdr:rowOff>9525</xdr:rowOff>
    </xdr:to>
    <xdr:pic>
      <xdr:nvPicPr>
        <xdr:cNvPr id="7" name="Picture 11"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2370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51</xdr:row>
      <xdr:rowOff>0</xdr:rowOff>
    </xdr:from>
    <xdr:to>
      <xdr:col>4</xdr:col>
      <xdr:colOff>9525</xdr:colOff>
      <xdr:row>51</xdr:row>
      <xdr:rowOff>9525</xdr:rowOff>
    </xdr:to>
    <xdr:pic>
      <xdr:nvPicPr>
        <xdr:cNvPr id="8" name="Picture 12"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2370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51</xdr:row>
      <xdr:rowOff>0</xdr:rowOff>
    </xdr:from>
    <xdr:to>
      <xdr:col>4</xdr:col>
      <xdr:colOff>9525</xdr:colOff>
      <xdr:row>51</xdr:row>
      <xdr:rowOff>9525</xdr:rowOff>
    </xdr:to>
    <xdr:pic>
      <xdr:nvPicPr>
        <xdr:cNvPr id="9" name="Picture 13"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2370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4</xdr:col>
      <xdr:colOff>9525</xdr:colOff>
      <xdr:row>7</xdr:row>
      <xdr:rowOff>9525</xdr:rowOff>
    </xdr:to>
    <xdr:pic>
      <xdr:nvPicPr>
        <xdr:cNvPr id="2" name="Picture 16"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2771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xdr:row>
      <xdr:rowOff>0</xdr:rowOff>
    </xdr:from>
    <xdr:to>
      <xdr:col>4</xdr:col>
      <xdr:colOff>9525</xdr:colOff>
      <xdr:row>7</xdr:row>
      <xdr:rowOff>9525</xdr:rowOff>
    </xdr:to>
    <xdr:pic>
      <xdr:nvPicPr>
        <xdr:cNvPr id="3" name="Picture 17"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2771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xdr:row>
      <xdr:rowOff>0</xdr:rowOff>
    </xdr:from>
    <xdr:to>
      <xdr:col>4</xdr:col>
      <xdr:colOff>9525</xdr:colOff>
      <xdr:row>7</xdr:row>
      <xdr:rowOff>9525</xdr:rowOff>
    </xdr:to>
    <xdr:pic>
      <xdr:nvPicPr>
        <xdr:cNvPr id="4" name="Picture 18"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2771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xdr:row>
      <xdr:rowOff>0</xdr:rowOff>
    </xdr:from>
    <xdr:to>
      <xdr:col>4</xdr:col>
      <xdr:colOff>9525</xdr:colOff>
      <xdr:row>7</xdr:row>
      <xdr:rowOff>9525</xdr:rowOff>
    </xdr:to>
    <xdr:pic>
      <xdr:nvPicPr>
        <xdr:cNvPr id="5" name="Picture 19"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2771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xdr:row>
      <xdr:rowOff>0</xdr:rowOff>
    </xdr:from>
    <xdr:to>
      <xdr:col>4</xdr:col>
      <xdr:colOff>9525</xdr:colOff>
      <xdr:row>7</xdr:row>
      <xdr:rowOff>9525</xdr:rowOff>
    </xdr:to>
    <xdr:pic>
      <xdr:nvPicPr>
        <xdr:cNvPr id="6" name="Picture 20"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2771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xdr:row>
      <xdr:rowOff>0</xdr:rowOff>
    </xdr:from>
    <xdr:to>
      <xdr:col>4</xdr:col>
      <xdr:colOff>9525</xdr:colOff>
      <xdr:row>8</xdr:row>
      <xdr:rowOff>9525</xdr:rowOff>
    </xdr:to>
    <xdr:pic>
      <xdr:nvPicPr>
        <xdr:cNvPr id="7" name="Picture 21"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34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xdr:row>
      <xdr:rowOff>0</xdr:rowOff>
    </xdr:from>
    <xdr:to>
      <xdr:col>4</xdr:col>
      <xdr:colOff>9525</xdr:colOff>
      <xdr:row>8</xdr:row>
      <xdr:rowOff>9525</xdr:rowOff>
    </xdr:to>
    <xdr:pic>
      <xdr:nvPicPr>
        <xdr:cNvPr id="8" name="Picture 22"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34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xdr:row>
      <xdr:rowOff>0</xdr:rowOff>
    </xdr:from>
    <xdr:to>
      <xdr:col>4</xdr:col>
      <xdr:colOff>9525</xdr:colOff>
      <xdr:row>8</xdr:row>
      <xdr:rowOff>9525</xdr:rowOff>
    </xdr:to>
    <xdr:pic>
      <xdr:nvPicPr>
        <xdr:cNvPr id="9" name="Picture 23"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34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xdr:row>
      <xdr:rowOff>0</xdr:rowOff>
    </xdr:from>
    <xdr:to>
      <xdr:col>4</xdr:col>
      <xdr:colOff>9525</xdr:colOff>
      <xdr:row>8</xdr:row>
      <xdr:rowOff>9525</xdr:rowOff>
    </xdr:to>
    <xdr:pic>
      <xdr:nvPicPr>
        <xdr:cNvPr id="10" name="Picture 24"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34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xdr:row>
      <xdr:rowOff>0</xdr:rowOff>
    </xdr:from>
    <xdr:to>
      <xdr:col>4</xdr:col>
      <xdr:colOff>9525</xdr:colOff>
      <xdr:row>8</xdr:row>
      <xdr:rowOff>9525</xdr:rowOff>
    </xdr:to>
    <xdr:pic>
      <xdr:nvPicPr>
        <xdr:cNvPr id="11" name="Picture 25"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34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9525</xdr:colOff>
      <xdr:row>9</xdr:row>
      <xdr:rowOff>9525</xdr:rowOff>
    </xdr:to>
    <xdr:pic>
      <xdr:nvPicPr>
        <xdr:cNvPr id="12" name="Picture 26"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9525</xdr:colOff>
      <xdr:row>9</xdr:row>
      <xdr:rowOff>9525</xdr:rowOff>
    </xdr:to>
    <xdr:pic>
      <xdr:nvPicPr>
        <xdr:cNvPr id="13" name="Picture 27"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9525</xdr:colOff>
      <xdr:row>9</xdr:row>
      <xdr:rowOff>9525</xdr:rowOff>
    </xdr:to>
    <xdr:pic>
      <xdr:nvPicPr>
        <xdr:cNvPr id="14" name="Picture 28"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9525</xdr:colOff>
      <xdr:row>9</xdr:row>
      <xdr:rowOff>9525</xdr:rowOff>
    </xdr:to>
    <xdr:pic>
      <xdr:nvPicPr>
        <xdr:cNvPr id="15" name="Picture 29"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9525</xdr:colOff>
      <xdr:row>9</xdr:row>
      <xdr:rowOff>9525</xdr:rowOff>
    </xdr:to>
    <xdr:pic>
      <xdr:nvPicPr>
        <xdr:cNvPr id="16" name="Picture 30"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17" name="Picture 31"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18" name="Picture 32"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19" name="Picture 33"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0" name="Picture 34"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1" name="Picture 35"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2" name="Picture 36"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3" name="Picture 37"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4" name="Picture 38"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5" name="Picture 39"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6" name="Picture 40"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7" name="Picture 41"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xdr:row>
      <xdr:rowOff>0</xdr:rowOff>
    </xdr:from>
    <xdr:to>
      <xdr:col>4</xdr:col>
      <xdr:colOff>9525</xdr:colOff>
      <xdr:row>11</xdr:row>
      <xdr:rowOff>9525</xdr:rowOff>
    </xdr:to>
    <xdr:pic>
      <xdr:nvPicPr>
        <xdr:cNvPr id="28" name="Picture 42" descr="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057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466725</xdr:colOff>
      <xdr:row>0</xdr:row>
      <xdr:rowOff>57150</xdr:rowOff>
    </xdr:from>
    <xdr:to>
      <xdr:col>5</xdr:col>
      <xdr:colOff>1714500</xdr:colOff>
      <xdr:row>0</xdr:row>
      <xdr:rowOff>381000</xdr:rowOff>
    </xdr:to>
    <xdr:sp macro="" textlink="">
      <xdr:nvSpPr>
        <xdr:cNvPr id="2" name="TextBox 1"/>
        <xdr:cNvSpPr txBox="1"/>
      </xdr:nvSpPr>
      <xdr:spPr>
        <a:xfrm>
          <a:off x="1895475" y="57150"/>
          <a:ext cx="234315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Market</a:t>
          </a:r>
          <a:r>
            <a:rPr lang="en-GB" sz="1200" b="1" baseline="0">
              <a:solidFill>
                <a:schemeClr val="bg1"/>
              </a:solidFill>
              <a:latin typeface="Sansa Lloyds" panose="02000603040000020004" pitchFamily="2" charset="0"/>
            </a:rPr>
            <a:t> Returns Menu</a:t>
          </a:r>
          <a:endParaRPr lang="en-GB" sz="1200" b="1">
            <a:solidFill>
              <a:schemeClr val="bg1"/>
            </a:solidFill>
            <a:latin typeface="Sansa Lloyds" panose="02000603040000020004" pitchFamily="2" charset="0"/>
          </a:endParaRPr>
        </a:p>
      </xdr:txBody>
    </xdr:sp>
    <xdr:clientData/>
  </xdr:twoCellAnchor>
  <xdr:twoCellAnchor>
    <xdr:from>
      <xdr:col>5</xdr:col>
      <xdr:colOff>2019300</xdr:colOff>
      <xdr:row>0</xdr:row>
      <xdr:rowOff>0</xdr:rowOff>
    </xdr:from>
    <xdr:to>
      <xdr:col>5</xdr:col>
      <xdr:colOff>2781300</xdr:colOff>
      <xdr:row>0</xdr:row>
      <xdr:rowOff>323850</xdr:rowOff>
    </xdr:to>
    <xdr:sp macro="" textlink="">
      <xdr:nvSpPr>
        <xdr:cNvPr id="3" name="TextBox 2"/>
        <xdr:cNvSpPr txBox="1"/>
      </xdr:nvSpPr>
      <xdr:spPr>
        <a:xfrm>
          <a:off x="4543425" y="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5</xdr:col>
      <xdr:colOff>3343274</xdr:colOff>
      <xdr:row>0</xdr:row>
      <xdr:rowOff>0</xdr:rowOff>
    </xdr:from>
    <xdr:to>
      <xdr:col>6</xdr:col>
      <xdr:colOff>523874</xdr:colOff>
      <xdr:row>0</xdr:row>
      <xdr:rowOff>323850</xdr:rowOff>
    </xdr:to>
    <xdr:sp macro="" textlink="">
      <xdr:nvSpPr>
        <xdr:cNvPr id="4" name="TextBox 3"/>
        <xdr:cNvSpPr txBox="1"/>
      </xdr:nvSpPr>
      <xdr:spPr>
        <a:xfrm>
          <a:off x="5867399" y="0"/>
          <a:ext cx="1609725"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6</xdr:col>
      <xdr:colOff>552449</xdr:colOff>
      <xdr:row>0</xdr:row>
      <xdr:rowOff>0</xdr:rowOff>
    </xdr:from>
    <xdr:to>
      <xdr:col>6</xdr:col>
      <xdr:colOff>1657348</xdr:colOff>
      <xdr:row>0</xdr:row>
      <xdr:rowOff>323850</xdr:rowOff>
    </xdr:to>
    <xdr:sp macro="" textlink="">
      <xdr:nvSpPr>
        <xdr:cNvPr id="5" name="TextBox 4"/>
        <xdr:cNvSpPr txBox="1"/>
      </xdr:nvSpPr>
      <xdr:spPr>
        <a:xfrm>
          <a:off x="7505699" y="0"/>
          <a:ext cx="1104899"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twoCellAnchor editAs="oneCell">
    <xdr:from>
      <xdr:col>2</xdr:col>
      <xdr:colOff>0</xdr:colOff>
      <xdr:row>0</xdr:row>
      <xdr:rowOff>190500</xdr:rowOff>
    </xdr:from>
    <xdr:to>
      <xdr:col>2</xdr:col>
      <xdr:colOff>933450</xdr:colOff>
      <xdr:row>0</xdr:row>
      <xdr:rowOff>582706</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0500"/>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xdr:row>
      <xdr:rowOff>47625</xdr:rowOff>
    </xdr:from>
    <xdr:to>
      <xdr:col>4</xdr:col>
      <xdr:colOff>66389</xdr:colOff>
      <xdr:row>19</xdr:row>
      <xdr:rowOff>161555</xdr:rowOff>
    </xdr:to>
    <xdr:pic>
      <xdr:nvPicPr>
        <xdr:cNvPr id="7" name="Picture 6"/>
        <xdr:cNvPicPr>
          <a:picLocks noChangeAspect="1"/>
        </xdr:cNvPicPr>
      </xdr:nvPicPr>
      <xdr:blipFill>
        <a:blip xmlns:r="http://schemas.openxmlformats.org/officeDocument/2006/relationships" r:embed="rId2"/>
        <a:stretch>
          <a:fillRect/>
        </a:stretch>
      </xdr:blipFill>
      <xdr:spPr>
        <a:xfrm>
          <a:off x="85725" y="1495425"/>
          <a:ext cx="2285714" cy="2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190500</xdr:rowOff>
    </xdr:from>
    <xdr:to>
      <xdr:col>2</xdr:col>
      <xdr:colOff>933450</xdr:colOff>
      <xdr:row>0</xdr:row>
      <xdr:rowOff>582706</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0500"/>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xdr:row>
      <xdr:rowOff>47625</xdr:rowOff>
    </xdr:from>
    <xdr:to>
      <xdr:col>4</xdr:col>
      <xdr:colOff>66389</xdr:colOff>
      <xdr:row>19</xdr:row>
      <xdr:rowOff>161555</xdr:rowOff>
    </xdr:to>
    <xdr:pic>
      <xdr:nvPicPr>
        <xdr:cNvPr id="7" name="Picture 6"/>
        <xdr:cNvPicPr>
          <a:picLocks noChangeAspect="1"/>
        </xdr:cNvPicPr>
      </xdr:nvPicPr>
      <xdr:blipFill>
        <a:blip xmlns:r="http://schemas.openxmlformats.org/officeDocument/2006/relationships" r:embed="rId2"/>
        <a:stretch>
          <a:fillRect/>
        </a:stretch>
      </xdr:blipFill>
      <xdr:spPr>
        <a:xfrm>
          <a:off x="85725" y="1495425"/>
          <a:ext cx="2285714" cy="29619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3248025</xdr:colOff>
          <xdr:row>9</xdr:row>
          <xdr:rowOff>152400</xdr:rowOff>
        </xdr:from>
        <xdr:to>
          <xdr:col>5</xdr:col>
          <xdr:colOff>4295775</xdr:colOff>
          <xdr:row>10</xdr:row>
          <xdr:rowOff>171450</xdr:rowOff>
        </xdr:to>
        <xdr:sp macro="" textlink="">
          <xdr:nvSpPr>
            <xdr:cNvPr id="37891" name="CommandButton21" hidden="1">
              <a:extLst>
                <a:ext uri="{63B3BB69-23CF-44E3-9099-C40C66FF867C}">
                  <a14:compatExt spid="_x0000_s37891"/>
                </a:ext>
              </a:extLst>
            </xdr:cNvPr>
            <xdr:cNvSpPr/>
          </xdr:nvSpPr>
          <xdr:spPr>
            <a:xfrm>
              <a:off x="0" y="0"/>
              <a:ext cx="0" cy="0"/>
            </a:xfrm>
            <a:prstGeom prst="rect">
              <a:avLst/>
            </a:prstGeom>
          </xdr:spPr>
        </xdr:sp>
        <xdr:clientData/>
      </xdr:twoCellAnchor>
    </mc:Choice>
    <mc:Fallback/>
  </mc:AlternateContent>
  <xdr:twoCellAnchor>
    <xdr:from>
      <xdr:col>3</xdr:col>
      <xdr:colOff>67236</xdr:colOff>
      <xdr:row>0</xdr:row>
      <xdr:rowOff>448240</xdr:rowOff>
    </xdr:from>
    <xdr:to>
      <xdr:col>5</xdr:col>
      <xdr:colOff>986119</xdr:colOff>
      <xdr:row>0</xdr:row>
      <xdr:rowOff>772090</xdr:rowOff>
    </xdr:to>
    <xdr:sp macro="" textlink="">
      <xdr:nvSpPr>
        <xdr:cNvPr id="9" name="TextBox 8"/>
        <xdr:cNvSpPr txBox="1"/>
      </xdr:nvSpPr>
      <xdr:spPr>
        <a:xfrm>
          <a:off x="1501589" y="448240"/>
          <a:ext cx="2017059"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Market</a:t>
          </a:r>
          <a:r>
            <a:rPr lang="en-GB" sz="1200" b="1" baseline="0">
              <a:solidFill>
                <a:schemeClr val="bg1"/>
              </a:solidFill>
              <a:latin typeface="Sansa Lloyds" panose="02000603040000020004" pitchFamily="2" charset="0"/>
            </a:rPr>
            <a:t> Returns Menu</a:t>
          </a:r>
          <a:endParaRPr lang="en-GB" sz="1200" b="1">
            <a:solidFill>
              <a:schemeClr val="bg1"/>
            </a:solidFill>
            <a:latin typeface="Sansa Lloyds" panose="02000603040000020004" pitchFamily="2" charset="0"/>
          </a:endParaRPr>
        </a:p>
      </xdr:txBody>
    </xdr:sp>
    <xdr:clientData/>
  </xdr:twoCellAnchor>
  <xdr:twoCellAnchor>
    <xdr:from>
      <xdr:col>5</xdr:col>
      <xdr:colOff>843243</xdr:colOff>
      <xdr:row>0</xdr:row>
      <xdr:rowOff>448240</xdr:rowOff>
    </xdr:from>
    <xdr:to>
      <xdr:col>5</xdr:col>
      <xdr:colOff>1605243</xdr:colOff>
      <xdr:row>0</xdr:row>
      <xdr:rowOff>772090</xdr:rowOff>
    </xdr:to>
    <xdr:sp macro="" textlink="">
      <xdr:nvSpPr>
        <xdr:cNvPr id="11" name="TextBox 10"/>
        <xdr:cNvSpPr txBox="1"/>
      </xdr:nvSpPr>
      <xdr:spPr>
        <a:xfrm>
          <a:off x="3375772"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5</xdr:col>
      <xdr:colOff>1433792</xdr:colOff>
      <xdr:row>0</xdr:row>
      <xdr:rowOff>448240</xdr:rowOff>
    </xdr:from>
    <xdr:to>
      <xdr:col>5</xdr:col>
      <xdr:colOff>3075455</xdr:colOff>
      <xdr:row>0</xdr:row>
      <xdr:rowOff>772090</xdr:rowOff>
    </xdr:to>
    <xdr:sp macro="" textlink="">
      <xdr:nvSpPr>
        <xdr:cNvPr id="12" name="TextBox 11"/>
        <xdr:cNvSpPr txBox="1"/>
      </xdr:nvSpPr>
      <xdr:spPr>
        <a:xfrm>
          <a:off x="3966321"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5</xdr:col>
      <xdr:colOff>2757768</xdr:colOff>
      <xdr:row>0</xdr:row>
      <xdr:rowOff>437034</xdr:rowOff>
    </xdr:from>
    <xdr:to>
      <xdr:col>5</xdr:col>
      <xdr:colOff>3994896</xdr:colOff>
      <xdr:row>0</xdr:row>
      <xdr:rowOff>760884</xdr:rowOff>
    </xdr:to>
    <xdr:sp macro="" textlink="">
      <xdr:nvSpPr>
        <xdr:cNvPr id="13" name="TextBox 12"/>
        <xdr:cNvSpPr txBox="1"/>
      </xdr:nvSpPr>
      <xdr:spPr>
        <a:xfrm>
          <a:off x="5290297"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190500</xdr:rowOff>
    </xdr:from>
    <xdr:to>
      <xdr:col>2</xdr:col>
      <xdr:colOff>933450</xdr:colOff>
      <xdr:row>0</xdr:row>
      <xdr:rowOff>582706</xdr:rowOff>
    </xdr:to>
    <xdr:pic>
      <xdr:nvPicPr>
        <xdr:cNvPr id="9"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0500"/>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5</xdr:col>
          <xdr:colOff>4371975</xdr:colOff>
          <xdr:row>20</xdr:row>
          <xdr:rowOff>161925</xdr:rowOff>
        </xdr:from>
        <xdr:to>
          <xdr:col>6</xdr:col>
          <xdr:colOff>971550</xdr:colOff>
          <xdr:row>22</xdr:row>
          <xdr:rowOff>0</xdr:rowOff>
        </xdr:to>
        <xdr:sp macro="" textlink="">
          <xdr:nvSpPr>
            <xdr:cNvPr id="1027" name="Button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Arial"/>
                  <a:cs typeface="Arial"/>
                </a:rPr>
                <a:t>Validate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4371975</xdr:colOff>
          <xdr:row>22</xdr:row>
          <xdr:rowOff>190500</xdr:rowOff>
        </xdr:from>
        <xdr:to>
          <xdr:col>6</xdr:col>
          <xdr:colOff>971550</xdr:colOff>
          <xdr:row>24</xdr:row>
          <xdr:rowOff>38100</xdr:rowOff>
        </xdr:to>
        <xdr:sp macro="" textlink="">
          <xdr:nvSpPr>
            <xdr:cNvPr id="1028" name="Button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Arial"/>
                  <a:cs typeface="Arial"/>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4371975</xdr:colOff>
          <xdr:row>25</xdr:row>
          <xdr:rowOff>57150</xdr:rowOff>
        </xdr:from>
        <xdr:to>
          <xdr:col>6</xdr:col>
          <xdr:colOff>971550</xdr:colOff>
          <xdr:row>26</xdr:row>
          <xdr:rowOff>104775</xdr:rowOff>
        </xdr:to>
        <xdr:sp macro="" textlink="">
          <xdr:nvSpPr>
            <xdr:cNvPr id="1029" name="Button 5" hidden="1">
              <a:extLst>
                <a:ext uri="{63B3BB69-23CF-44E3-9099-C40C66FF867C}">
                  <a14:compatExt spid="_x0000_s10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4371975</xdr:colOff>
          <xdr:row>27</xdr:row>
          <xdr:rowOff>85725</xdr:rowOff>
        </xdr:from>
        <xdr:to>
          <xdr:col>6</xdr:col>
          <xdr:colOff>971550</xdr:colOff>
          <xdr:row>28</xdr:row>
          <xdr:rowOff>133350</xdr:rowOff>
        </xdr:to>
        <xdr:sp macro="" textlink="">
          <xdr:nvSpPr>
            <xdr:cNvPr id="1030" name="Button 6" hidden="1">
              <a:extLst>
                <a:ext uri="{63B3BB69-23CF-44E3-9099-C40C66FF867C}">
                  <a14:compatExt spid="_x0000_s10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Arial"/>
                  <a:cs typeface="Arial"/>
                </a:rPr>
                <a:t>Upload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4362450</xdr:colOff>
          <xdr:row>29</xdr:row>
          <xdr:rowOff>95250</xdr:rowOff>
        </xdr:from>
        <xdr:to>
          <xdr:col>6</xdr:col>
          <xdr:colOff>962025</xdr:colOff>
          <xdr:row>30</xdr:row>
          <xdr:rowOff>142875</xdr:rowOff>
        </xdr:to>
        <xdr:sp macro="" textlink="">
          <xdr:nvSpPr>
            <xdr:cNvPr id="1031" name="Button 7" hidden="1">
              <a:extLst>
                <a:ext uri="{63B3BB69-23CF-44E3-9099-C40C66FF867C}">
                  <a14:compatExt spid="_x0000_s10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Arial"/>
                  <a:cs typeface="Arial"/>
                </a:rPr>
                <a:t>Extract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9525</xdr:rowOff>
        </xdr:from>
        <xdr:to>
          <xdr:col>6</xdr:col>
          <xdr:colOff>2266950</xdr:colOff>
          <xdr:row>17</xdr:row>
          <xdr:rowOff>171450</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twoCellAnchor>
    <xdr:from>
      <xdr:col>5</xdr:col>
      <xdr:colOff>280150</xdr:colOff>
      <xdr:row>0</xdr:row>
      <xdr:rowOff>448240</xdr:rowOff>
    </xdr:from>
    <xdr:to>
      <xdr:col>5</xdr:col>
      <xdr:colOff>1237693</xdr:colOff>
      <xdr:row>0</xdr:row>
      <xdr:rowOff>772090</xdr:rowOff>
    </xdr:to>
    <xdr:sp macro="" textlink="">
      <xdr:nvSpPr>
        <xdr:cNvPr id="13" name="TextBox 12"/>
        <xdr:cNvSpPr txBox="1"/>
      </xdr:nvSpPr>
      <xdr:spPr>
        <a:xfrm>
          <a:off x="2812679"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5</xdr:col>
      <xdr:colOff>1123393</xdr:colOff>
      <xdr:row>0</xdr:row>
      <xdr:rowOff>448240</xdr:rowOff>
    </xdr:from>
    <xdr:to>
      <xdr:col>5</xdr:col>
      <xdr:colOff>1885393</xdr:colOff>
      <xdr:row>0</xdr:row>
      <xdr:rowOff>772090</xdr:rowOff>
    </xdr:to>
    <xdr:sp macro="" textlink="">
      <xdr:nvSpPr>
        <xdr:cNvPr id="14" name="TextBox 13"/>
        <xdr:cNvSpPr txBox="1"/>
      </xdr:nvSpPr>
      <xdr:spPr>
        <a:xfrm>
          <a:off x="3655922"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5</xdr:col>
      <xdr:colOff>1713942</xdr:colOff>
      <xdr:row>0</xdr:row>
      <xdr:rowOff>448240</xdr:rowOff>
    </xdr:from>
    <xdr:to>
      <xdr:col>5</xdr:col>
      <xdr:colOff>3355605</xdr:colOff>
      <xdr:row>0</xdr:row>
      <xdr:rowOff>772090</xdr:rowOff>
    </xdr:to>
    <xdr:sp macro="" textlink="">
      <xdr:nvSpPr>
        <xdr:cNvPr id="15" name="TextBox 14"/>
        <xdr:cNvSpPr txBox="1"/>
      </xdr:nvSpPr>
      <xdr:spPr>
        <a:xfrm>
          <a:off x="4246471"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5</xdr:col>
      <xdr:colOff>3037918</xdr:colOff>
      <xdr:row>0</xdr:row>
      <xdr:rowOff>437034</xdr:rowOff>
    </xdr:from>
    <xdr:to>
      <xdr:col>5</xdr:col>
      <xdr:colOff>4275046</xdr:colOff>
      <xdr:row>0</xdr:row>
      <xdr:rowOff>760884</xdr:rowOff>
    </xdr:to>
    <xdr:sp macro="" textlink="">
      <xdr:nvSpPr>
        <xdr:cNvPr id="16" name="TextBox 15"/>
        <xdr:cNvSpPr txBox="1"/>
      </xdr:nvSpPr>
      <xdr:spPr>
        <a:xfrm>
          <a:off x="5570447"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2787650</xdr:colOff>
      <xdr:row>6</xdr:row>
      <xdr:rowOff>190500</xdr:rowOff>
    </xdr:from>
    <xdr:to>
      <xdr:col>7</xdr:col>
      <xdr:colOff>846275</xdr:colOff>
      <xdr:row>8</xdr:row>
      <xdr:rowOff>120650</xdr:rowOff>
    </xdr:to>
    <xdr:sp macro="" textlink="">
      <xdr:nvSpPr>
        <xdr:cNvPr id="13" name="TextBox 12"/>
        <xdr:cNvSpPr txBox="1"/>
      </xdr:nvSpPr>
      <xdr:spPr>
        <a:xfrm>
          <a:off x="5530850" y="1962150"/>
          <a:ext cx="1440000" cy="25400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9524</xdr:colOff>
      <xdr:row>6</xdr:row>
      <xdr:rowOff>190500</xdr:rowOff>
    </xdr:from>
    <xdr:to>
      <xdr:col>6</xdr:col>
      <xdr:colOff>1230449</xdr:colOff>
      <xdr:row>8</xdr:row>
      <xdr:rowOff>120650</xdr:rowOff>
    </xdr:to>
    <xdr:sp macro="" textlink="">
      <xdr:nvSpPr>
        <xdr:cNvPr id="14" name="TextBox 13"/>
        <xdr:cNvSpPr txBox="1"/>
      </xdr:nvSpPr>
      <xdr:spPr>
        <a:xfrm>
          <a:off x="2533649" y="1962150"/>
          <a:ext cx="1440000" cy="25400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1289050</xdr:colOff>
      <xdr:row>6</xdr:row>
      <xdr:rowOff>190500</xdr:rowOff>
    </xdr:from>
    <xdr:to>
      <xdr:col>6</xdr:col>
      <xdr:colOff>2729050</xdr:colOff>
      <xdr:row>8</xdr:row>
      <xdr:rowOff>120650</xdr:rowOff>
    </xdr:to>
    <xdr:sp macro="" textlink="">
      <xdr:nvSpPr>
        <xdr:cNvPr id="16" name="TextBox 15"/>
        <xdr:cNvSpPr txBox="1"/>
      </xdr:nvSpPr>
      <xdr:spPr>
        <a:xfrm>
          <a:off x="4032250" y="1962150"/>
          <a:ext cx="1440000" cy="25400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6</xdr:col>
      <xdr:colOff>2778125</xdr:colOff>
      <xdr:row>32</xdr:row>
      <xdr:rowOff>142875</xdr:rowOff>
    </xdr:from>
    <xdr:to>
      <xdr:col>7</xdr:col>
      <xdr:colOff>836750</xdr:colOff>
      <xdr:row>34</xdr:row>
      <xdr:rowOff>15875</xdr:rowOff>
    </xdr:to>
    <xdr:sp macro="" textlink="">
      <xdr:nvSpPr>
        <xdr:cNvPr id="17" name="TextBox 16"/>
        <xdr:cNvSpPr txBox="1"/>
      </xdr:nvSpPr>
      <xdr:spPr>
        <a:xfrm>
          <a:off x="5521325" y="6429375"/>
          <a:ext cx="1440000" cy="25400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219074</xdr:colOff>
      <xdr:row>32</xdr:row>
      <xdr:rowOff>142875</xdr:rowOff>
    </xdr:from>
    <xdr:to>
      <xdr:col>6</xdr:col>
      <xdr:colOff>1220924</xdr:colOff>
      <xdr:row>34</xdr:row>
      <xdr:rowOff>15875</xdr:rowOff>
    </xdr:to>
    <xdr:sp macro="" textlink="">
      <xdr:nvSpPr>
        <xdr:cNvPr id="18" name="TextBox 17"/>
        <xdr:cNvSpPr txBox="1"/>
      </xdr:nvSpPr>
      <xdr:spPr>
        <a:xfrm>
          <a:off x="2524124" y="6429375"/>
          <a:ext cx="1440000" cy="25400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1279525</xdr:colOff>
      <xdr:row>32</xdr:row>
      <xdr:rowOff>142875</xdr:rowOff>
    </xdr:from>
    <xdr:to>
      <xdr:col>6</xdr:col>
      <xdr:colOff>2719525</xdr:colOff>
      <xdr:row>34</xdr:row>
      <xdr:rowOff>15875</xdr:rowOff>
    </xdr:to>
    <xdr:sp macro="" textlink="">
      <xdr:nvSpPr>
        <xdr:cNvPr id="19" name="TextBox 18"/>
        <xdr:cNvSpPr txBox="1"/>
      </xdr:nvSpPr>
      <xdr:spPr>
        <a:xfrm>
          <a:off x="4022725" y="6429375"/>
          <a:ext cx="1440000" cy="25400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mc:AlternateContent xmlns:mc="http://schemas.openxmlformats.org/markup-compatibility/2006">
    <mc:Choice xmlns:a14="http://schemas.microsoft.com/office/drawing/2010/main" Requires="a14">
      <xdr:twoCellAnchor editAs="oneCell">
        <xdr:from>
          <xdr:col>6</xdr:col>
          <xdr:colOff>971550</xdr:colOff>
          <xdr:row>11</xdr:row>
          <xdr:rowOff>95250</xdr:rowOff>
        </xdr:from>
        <xdr:to>
          <xdr:col>6</xdr:col>
          <xdr:colOff>3324225</xdr:colOff>
          <xdr:row>12</xdr:row>
          <xdr:rowOff>142875</xdr:rowOff>
        </xdr:to>
        <xdr:sp macro="" textlink="">
          <xdr:nvSpPr>
            <xdr:cNvPr id="19471" name="Drop Down 15" hidden="1">
              <a:extLst>
                <a:ext uri="{63B3BB69-23CF-44E3-9099-C40C66FF867C}">
                  <a14:compatExt spid="_x0000_s1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16</xdr:row>
          <xdr:rowOff>38100</xdr:rowOff>
        </xdr:from>
        <xdr:to>
          <xdr:col>6</xdr:col>
          <xdr:colOff>1247775</xdr:colOff>
          <xdr:row>16</xdr:row>
          <xdr:rowOff>161925</xdr:rowOff>
        </xdr:to>
        <xdr:sp macro="" textlink="">
          <xdr:nvSpPr>
            <xdr:cNvPr id="19485" name="OptionButton21" hidden="1">
              <a:extLst>
                <a:ext uri="{63B3BB69-23CF-44E3-9099-C40C66FF867C}">
                  <a14:compatExt spid="_x0000_s1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1066800</xdr:colOff>
          <xdr:row>18</xdr:row>
          <xdr:rowOff>57150</xdr:rowOff>
        </xdr:from>
        <xdr:to>
          <xdr:col>6</xdr:col>
          <xdr:colOff>1247775</xdr:colOff>
          <xdr:row>19</xdr:row>
          <xdr:rowOff>0</xdr:rowOff>
        </xdr:to>
        <xdr:sp macro="" textlink="">
          <xdr:nvSpPr>
            <xdr:cNvPr id="19486" name="OptionButton22" hidden="1">
              <a:extLst>
                <a:ext uri="{63B3BB69-23CF-44E3-9099-C40C66FF867C}">
                  <a14:compatExt spid="_x0000_s1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22</xdr:row>
          <xdr:rowOff>47625</xdr:rowOff>
        </xdr:from>
        <xdr:to>
          <xdr:col>6</xdr:col>
          <xdr:colOff>1228725</xdr:colOff>
          <xdr:row>22</xdr:row>
          <xdr:rowOff>190500</xdr:rowOff>
        </xdr:to>
        <xdr:sp macro="" textlink="">
          <xdr:nvSpPr>
            <xdr:cNvPr id="19488" name="OptionButton23" hidden="1">
              <a:extLst>
                <a:ext uri="{63B3BB69-23CF-44E3-9099-C40C66FF867C}">
                  <a14:compatExt spid="_x0000_s1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23</xdr:row>
          <xdr:rowOff>47625</xdr:rowOff>
        </xdr:from>
        <xdr:to>
          <xdr:col>6</xdr:col>
          <xdr:colOff>1228725</xdr:colOff>
          <xdr:row>23</xdr:row>
          <xdr:rowOff>190500</xdr:rowOff>
        </xdr:to>
        <xdr:sp macro="" textlink="">
          <xdr:nvSpPr>
            <xdr:cNvPr id="19489" name="OptionButton24" hidden="1">
              <a:extLst>
                <a:ext uri="{63B3BB69-23CF-44E3-9099-C40C66FF867C}">
                  <a14:compatExt spid="_x0000_s1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26</xdr:row>
          <xdr:rowOff>47625</xdr:rowOff>
        </xdr:from>
        <xdr:to>
          <xdr:col>6</xdr:col>
          <xdr:colOff>1228725</xdr:colOff>
          <xdr:row>26</xdr:row>
          <xdr:rowOff>190500</xdr:rowOff>
        </xdr:to>
        <xdr:sp macro="" textlink="">
          <xdr:nvSpPr>
            <xdr:cNvPr id="19490" name="OptionButton25" hidden="1">
              <a:extLst>
                <a:ext uri="{63B3BB69-23CF-44E3-9099-C40C66FF867C}">
                  <a14:compatExt spid="_x0000_s1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27</xdr:row>
          <xdr:rowOff>47625</xdr:rowOff>
        </xdr:from>
        <xdr:to>
          <xdr:col>6</xdr:col>
          <xdr:colOff>1228725</xdr:colOff>
          <xdr:row>27</xdr:row>
          <xdr:rowOff>190500</xdr:rowOff>
        </xdr:to>
        <xdr:sp macro="" textlink="">
          <xdr:nvSpPr>
            <xdr:cNvPr id="19491" name="OptionButton26" hidden="1">
              <a:extLst>
                <a:ext uri="{63B3BB69-23CF-44E3-9099-C40C66FF867C}">
                  <a14:compatExt spid="_x0000_s19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30</xdr:row>
          <xdr:rowOff>47625</xdr:rowOff>
        </xdr:from>
        <xdr:to>
          <xdr:col>6</xdr:col>
          <xdr:colOff>1228725</xdr:colOff>
          <xdr:row>30</xdr:row>
          <xdr:rowOff>200025</xdr:rowOff>
        </xdr:to>
        <xdr:sp macro="" textlink="">
          <xdr:nvSpPr>
            <xdr:cNvPr id="19492" name="OptionButton27" hidden="1">
              <a:extLst>
                <a:ext uri="{63B3BB69-23CF-44E3-9099-C40C66FF867C}">
                  <a14:compatExt spid="_x0000_s19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1076325</xdr:colOff>
          <xdr:row>31</xdr:row>
          <xdr:rowOff>47625</xdr:rowOff>
        </xdr:from>
        <xdr:to>
          <xdr:col>6</xdr:col>
          <xdr:colOff>1228725</xdr:colOff>
          <xdr:row>31</xdr:row>
          <xdr:rowOff>190500</xdr:rowOff>
        </xdr:to>
        <xdr:sp macro="" textlink="">
          <xdr:nvSpPr>
            <xdr:cNvPr id="19493" name="OptionButton28" hidden="1">
              <a:extLst>
                <a:ext uri="{63B3BB69-23CF-44E3-9099-C40C66FF867C}">
                  <a14:compatExt spid="_x0000_s19493"/>
                </a:ext>
              </a:extLst>
            </xdr:cNvPr>
            <xdr:cNvSpPr/>
          </xdr:nvSpPr>
          <xdr:spPr>
            <a:xfrm>
              <a:off x="0" y="0"/>
              <a:ext cx="0" cy="0"/>
            </a:xfrm>
            <a:prstGeom prst="rect">
              <a:avLst/>
            </a:prstGeom>
          </xdr:spPr>
        </xdr:sp>
        <xdr:clientData/>
      </xdr:twoCellAnchor>
    </mc:Choice>
    <mc:Fallback/>
  </mc:AlternateContent>
  <xdr:twoCellAnchor editAs="oneCell">
    <xdr:from>
      <xdr:col>2</xdr:col>
      <xdr:colOff>0</xdr:colOff>
      <xdr:row>0</xdr:row>
      <xdr:rowOff>169328</xdr:rowOff>
    </xdr:from>
    <xdr:to>
      <xdr:col>2</xdr:col>
      <xdr:colOff>933450</xdr:colOff>
      <xdr:row>0</xdr:row>
      <xdr:rowOff>561534</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42874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78442</xdr:colOff>
      <xdr:row>0</xdr:row>
      <xdr:rowOff>448240</xdr:rowOff>
    </xdr:from>
    <xdr:to>
      <xdr:col>6</xdr:col>
      <xdr:colOff>1035985</xdr:colOff>
      <xdr:row>0</xdr:row>
      <xdr:rowOff>772090</xdr:rowOff>
    </xdr:to>
    <xdr:sp macro="" textlink="">
      <xdr:nvSpPr>
        <xdr:cNvPr id="26" name="TextBox 25"/>
        <xdr:cNvSpPr txBox="1"/>
      </xdr:nvSpPr>
      <xdr:spPr>
        <a:xfrm>
          <a:off x="2835089"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921685</xdr:colOff>
      <xdr:row>0</xdr:row>
      <xdr:rowOff>448240</xdr:rowOff>
    </xdr:from>
    <xdr:to>
      <xdr:col>6</xdr:col>
      <xdr:colOff>1683685</xdr:colOff>
      <xdr:row>0</xdr:row>
      <xdr:rowOff>772090</xdr:rowOff>
    </xdr:to>
    <xdr:sp macro="" textlink="">
      <xdr:nvSpPr>
        <xdr:cNvPr id="27" name="TextBox 26"/>
        <xdr:cNvSpPr txBox="1"/>
      </xdr:nvSpPr>
      <xdr:spPr>
        <a:xfrm>
          <a:off x="3678332"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6</xdr:col>
      <xdr:colOff>1512234</xdr:colOff>
      <xdr:row>0</xdr:row>
      <xdr:rowOff>448240</xdr:rowOff>
    </xdr:from>
    <xdr:to>
      <xdr:col>6</xdr:col>
      <xdr:colOff>3153897</xdr:colOff>
      <xdr:row>0</xdr:row>
      <xdr:rowOff>772090</xdr:rowOff>
    </xdr:to>
    <xdr:sp macro="" textlink="">
      <xdr:nvSpPr>
        <xdr:cNvPr id="29" name="TextBox 28"/>
        <xdr:cNvSpPr txBox="1"/>
      </xdr:nvSpPr>
      <xdr:spPr>
        <a:xfrm>
          <a:off x="4268881"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6</xdr:col>
      <xdr:colOff>2836210</xdr:colOff>
      <xdr:row>0</xdr:row>
      <xdr:rowOff>437034</xdr:rowOff>
    </xdr:from>
    <xdr:to>
      <xdr:col>7</xdr:col>
      <xdr:colOff>689161</xdr:colOff>
      <xdr:row>0</xdr:row>
      <xdr:rowOff>760884</xdr:rowOff>
    </xdr:to>
    <xdr:sp macro="" textlink="">
      <xdr:nvSpPr>
        <xdr:cNvPr id="30" name="TextBox 29"/>
        <xdr:cNvSpPr txBox="1"/>
      </xdr:nvSpPr>
      <xdr:spPr>
        <a:xfrm>
          <a:off x="5592857"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3114674</xdr:colOff>
      <xdr:row>0</xdr:row>
      <xdr:rowOff>438150</xdr:rowOff>
    </xdr:from>
    <xdr:to>
      <xdr:col>6</xdr:col>
      <xdr:colOff>4219573</xdr:colOff>
      <xdr:row>0</xdr:row>
      <xdr:rowOff>762000</xdr:rowOff>
    </xdr:to>
    <xdr:sp macro="" textlink="">
      <xdr:nvSpPr>
        <xdr:cNvPr id="5" name="TextBox 4"/>
        <xdr:cNvSpPr txBox="1"/>
      </xdr:nvSpPr>
      <xdr:spPr>
        <a:xfrm>
          <a:off x="5638799" y="438150"/>
          <a:ext cx="1104899"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twoCellAnchor>
    <xdr:from>
      <xdr:col>8</xdr:col>
      <xdr:colOff>371475</xdr:colOff>
      <xdr:row>8</xdr:row>
      <xdr:rowOff>76200</xdr:rowOff>
    </xdr:from>
    <xdr:to>
      <xdr:col>9</xdr:col>
      <xdr:colOff>763725</xdr:colOff>
      <xdr:row>9</xdr:row>
      <xdr:rowOff>123825</xdr:rowOff>
    </xdr:to>
    <xdr:sp macro="" textlink="">
      <xdr:nvSpPr>
        <xdr:cNvPr id="6" name="TextBox 5"/>
        <xdr:cNvSpPr txBox="1"/>
      </xdr:nvSpPr>
      <xdr:spPr>
        <a:xfrm>
          <a:off x="6915150" y="2238375"/>
          <a:ext cx="1440000" cy="24765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9525</xdr:colOff>
      <xdr:row>8</xdr:row>
      <xdr:rowOff>76200</xdr:rowOff>
    </xdr:from>
    <xdr:to>
      <xdr:col>6</xdr:col>
      <xdr:colOff>1144050</xdr:colOff>
      <xdr:row>9</xdr:row>
      <xdr:rowOff>123825</xdr:rowOff>
    </xdr:to>
    <xdr:sp macro="" textlink="">
      <xdr:nvSpPr>
        <xdr:cNvPr id="7" name="TextBox 6"/>
        <xdr:cNvSpPr txBox="1"/>
      </xdr:nvSpPr>
      <xdr:spPr>
        <a:xfrm>
          <a:off x="2533650" y="2238375"/>
          <a:ext cx="1353600" cy="24765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1190625</xdr:colOff>
      <xdr:row>8</xdr:row>
      <xdr:rowOff>76200</xdr:rowOff>
    </xdr:from>
    <xdr:to>
      <xdr:col>6</xdr:col>
      <xdr:colOff>2630625</xdr:colOff>
      <xdr:row>9</xdr:row>
      <xdr:rowOff>123825</xdr:rowOff>
    </xdr:to>
    <xdr:sp macro="" textlink="">
      <xdr:nvSpPr>
        <xdr:cNvPr id="8" name="TextBox 7"/>
        <xdr:cNvSpPr txBox="1"/>
      </xdr:nvSpPr>
      <xdr:spPr>
        <a:xfrm>
          <a:off x="3925661" y="2239736"/>
          <a:ext cx="1440000" cy="251732"/>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6</xdr:col>
      <xdr:colOff>2676525</xdr:colOff>
      <xdr:row>8</xdr:row>
      <xdr:rowOff>76200</xdr:rowOff>
    </xdr:from>
    <xdr:to>
      <xdr:col>8</xdr:col>
      <xdr:colOff>320132</xdr:colOff>
      <xdr:row>9</xdr:row>
      <xdr:rowOff>123825</xdr:rowOff>
    </xdr:to>
    <xdr:sp macro="" textlink="">
      <xdr:nvSpPr>
        <xdr:cNvPr id="9" name="TextBox 8"/>
        <xdr:cNvSpPr txBox="1"/>
      </xdr:nvSpPr>
      <xdr:spPr>
        <a:xfrm>
          <a:off x="5419725" y="2238375"/>
          <a:ext cx="1444082" cy="24765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editAs="oneCell">
    <xdr:from>
      <xdr:col>2</xdr:col>
      <xdr:colOff>19050</xdr:colOff>
      <xdr:row>0</xdr:row>
      <xdr:rowOff>200025</xdr:rowOff>
    </xdr:from>
    <xdr:to>
      <xdr:col>2</xdr:col>
      <xdr:colOff>952500</xdr:colOff>
      <xdr:row>0</xdr:row>
      <xdr:rowOff>592231</xdr:rowOff>
    </xdr:to>
    <xdr:pic>
      <xdr:nvPicPr>
        <xdr:cNvPr id="11" name="Picture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0002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733425</xdr:colOff>
          <xdr:row>46</xdr:row>
          <xdr:rowOff>190500</xdr:rowOff>
        </xdr:from>
        <xdr:to>
          <xdr:col>8</xdr:col>
          <xdr:colOff>904875</xdr:colOff>
          <xdr:row>46</xdr:row>
          <xdr:rowOff>314325</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twoCellAnchor>
    <xdr:from>
      <xdr:col>6</xdr:col>
      <xdr:colOff>67236</xdr:colOff>
      <xdr:row>0</xdr:row>
      <xdr:rowOff>448240</xdr:rowOff>
    </xdr:from>
    <xdr:to>
      <xdr:col>6</xdr:col>
      <xdr:colOff>1024779</xdr:colOff>
      <xdr:row>0</xdr:row>
      <xdr:rowOff>772090</xdr:rowOff>
    </xdr:to>
    <xdr:sp macro="" textlink="">
      <xdr:nvSpPr>
        <xdr:cNvPr id="13" name="TextBox 12"/>
        <xdr:cNvSpPr txBox="1"/>
      </xdr:nvSpPr>
      <xdr:spPr>
        <a:xfrm>
          <a:off x="2823883"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910479</xdr:colOff>
      <xdr:row>0</xdr:row>
      <xdr:rowOff>448240</xdr:rowOff>
    </xdr:from>
    <xdr:to>
      <xdr:col>6</xdr:col>
      <xdr:colOff>1672479</xdr:colOff>
      <xdr:row>0</xdr:row>
      <xdr:rowOff>772090</xdr:rowOff>
    </xdr:to>
    <xdr:sp macro="" textlink="">
      <xdr:nvSpPr>
        <xdr:cNvPr id="14" name="TextBox 13"/>
        <xdr:cNvSpPr txBox="1"/>
      </xdr:nvSpPr>
      <xdr:spPr>
        <a:xfrm>
          <a:off x="3667126"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6</xdr:col>
      <xdr:colOff>1501028</xdr:colOff>
      <xdr:row>0</xdr:row>
      <xdr:rowOff>448240</xdr:rowOff>
    </xdr:from>
    <xdr:to>
      <xdr:col>7</xdr:col>
      <xdr:colOff>386044</xdr:colOff>
      <xdr:row>0</xdr:row>
      <xdr:rowOff>772090</xdr:rowOff>
    </xdr:to>
    <xdr:sp macro="" textlink="">
      <xdr:nvSpPr>
        <xdr:cNvPr id="15" name="TextBox 14"/>
        <xdr:cNvSpPr txBox="1"/>
      </xdr:nvSpPr>
      <xdr:spPr>
        <a:xfrm>
          <a:off x="4257675"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7</xdr:col>
      <xdr:colOff>68357</xdr:colOff>
      <xdr:row>0</xdr:row>
      <xdr:rowOff>437034</xdr:rowOff>
    </xdr:from>
    <xdr:to>
      <xdr:col>8</xdr:col>
      <xdr:colOff>252132</xdr:colOff>
      <xdr:row>0</xdr:row>
      <xdr:rowOff>760884</xdr:rowOff>
    </xdr:to>
    <xdr:sp macro="" textlink="">
      <xdr:nvSpPr>
        <xdr:cNvPr id="16" name="TextBox 15"/>
        <xdr:cNvSpPr txBox="1"/>
      </xdr:nvSpPr>
      <xdr:spPr>
        <a:xfrm>
          <a:off x="5581651"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3114674</xdr:colOff>
      <xdr:row>0</xdr:row>
      <xdr:rowOff>438150</xdr:rowOff>
    </xdr:from>
    <xdr:to>
      <xdr:col>6</xdr:col>
      <xdr:colOff>4219573</xdr:colOff>
      <xdr:row>0</xdr:row>
      <xdr:rowOff>762000</xdr:rowOff>
    </xdr:to>
    <xdr:sp macro="" textlink="">
      <xdr:nvSpPr>
        <xdr:cNvPr id="5" name="TextBox 4"/>
        <xdr:cNvSpPr txBox="1"/>
      </xdr:nvSpPr>
      <xdr:spPr>
        <a:xfrm>
          <a:off x="5495924" y="438150"/>
          <a:ext cx="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twoCellAnchor>
    <xdr:from>
      <xdr:col>7</xdr:col>
      <xdr:colOff>153522</xdr:colOff>
      <xdr:row>8</xdr:row>
      <xdr:rowOff>76200</xdr:rowOff>
    </xdr:from>
    <xdr:to>
      <xdr:col>8</xdr:col>
      <xdr:colOff>540169</xdr:colOff>
      <xdr:row>9</xdr:row>
      <xdr:rowOff>123825</xdr:rowOff>
    </xdr:to>
    <xdr:sp macro="" textlink="">
      <xdr:nvSpPr>
        <xdr:cNvPr id="6" name="TextBox 5"/>
        <xdr:cNvSpPr txBox="1"/>
      </xdr:nvSpPr>
      <xdr:spPr>
        <a:xfrm>
          <a:off x="5666816" y="2238935"/>
          <a:ext cx="1440000" cy="2493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9524</xdr:colOff>
      <xdr:row>8</xdr:row>
      <xdr:rowOff>76200</xdr:rowOff>
    </xdr:from>
    <xdr:to>
      <xdr:col>6</xdr:col>
      <xdr:colOff>1225406</xdr:colOff>
      <xdr:row>9</xdr:row>
      <xdr:rowOff>123825</xdr:rowOff>
    </xdr:to>
    <xdr:sp macro="" textlink="">
      <xdr:nvSpPr>
        <xdr:cNvPr id="7" name="TextBox 6"/>
        <xdr:cNvSpPr txBox="1"/>
      </xdr:nvSpPr>
      <xdr:spPr>
        <a:xfrm>
          <a:off x="2542053" y="2238935"/>
          <a:ext cx="1440000" cy="2493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1290918</xdr:colOff>
      <xdr:row>8</xdr:row>
      <xdr:rowOff>76200</xdr:rowOff>
    </xdr:from>
    <xdr:to>
      <xdr:col>7</xdr:col>
      <xdr:colOff>96371</xdr:colOff>
      <xdr:row>9</xdr:row>
      <xdr:rowOff>123825</xdr:rowOff>
    </xdr:to>
    <xdr:sp macro="" textlink="">
      <xdr:nvSpPr>
        <xdr:cNvPr id="9" name="TextBox 8"/>
        <xdr:cNvSpPr txBox="1"/>
      </xdr:nvSpPr>
      <xdr:spPr>
        <a:xfrm>
          <a:off x="4047565" y="2238935"/>
          <a:ext cx="1562100" cy="2493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editAs="oneCell">
    <xdr:from>
      <xdr:col>2</xdr:col>
      <xdr:colOff>19050</xdr:colOff>
      <xdr:row>0</xdr:row>
      <xdr:rowOff>200025</xdr:rowOff>
    </xdr:from>
    <xdr:to>
      <xdr:col>2</xdr:col>
      <xdr:colOff>952500</xdr:colOff>
      <xdr:row>0</xdr:row>
      <xdr:rowOff>592231</xdr:rowOff>
    </xdr:to>
    <xdr:pic>
      <xdr:nvPicPr>
        <xdr:cNvPr id="11" name="Picture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0002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160245</xdr:colOff>
      <xdr:row>17</xdr:row>
      <xdr:rowOff>105335</xdr:rowOff>
    </xdr:from>
    <xdr:to>
      <xdr:col>8</xdr:col>
      <xdr:colOff>546892</xdr:colOff>
      <xdr:row>18</xdr:row>
      <xdr:rowOff>152960</xdr:rowOff>
    </xdr:to>
    <xdr:sp macro="" textlink="">
      <xdr:nvSpPr>
        <xdr:cNvPr id="13" name="TextBox 12"/>
        <xdr:cNvSpPr txBox="1"/>
      </xdr:nvSpPr>
      <xdr:spPr>
        <a:xfrm>
          <a:off x="5673539" y="4128247"/>
          <a:ext cx="1440000" cy="2493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16247</xdr:colOff>
      <xdr:row>17</xdr:row>
      <xdr:rowOff>105335</xdr:rowOff>
    </xdr:from>
    <xdr:to>
      <xdr:col>6</xdr:col>
      <xdr:colOff>1232129</xdr:colOff>
      <xdr:row>18</xdr:row>
      <xdr:rowOff>152960</xdr:rowOff>
    </xdr:to>
    <xdr:sp macro="" textlink="">
      <xdr:nvSpPr>
        <xdr:cNvPr id="14" name="TextBox 13"/>
        <xdr:cNvSpPr txBox="1"/>
      </xdr:nvSpPr>
      <xdr:spPr>
        <a:xfrm>
          <a:off x="2548776" y="4128247"/>
          <a:ext cx="1440000" cy="2493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1297641</xdr:colOff>
      <xdr:row>17</xdr:row>
      <xdr:rowOff>105335</xdr:rowOff>
    </xdr:from>
    <xdr:to>
      <xdr:col>7</xdr:col>
      <xdr:colOff>103094</xdr:colOff>
      <xdr:row>18</xdr:row>
      <xdr:rowOff>152960</xdr:rowOff>
    </xdr:to>
    <xdr:sp macro="" textlink="">
      <xdr:nvSpPr>
        <xdr:cNvPr id="15" name="TextBox 14"/>
        <xdr:cNvSpPr txBox="1"/>
      </xdr:nvSpPr>
      <xdr:spPr>
        <a:xfrm>
          <a:off x="4054288" y="4128247"/>
          <a:ext cx="1562100" cy="2493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6</xdr:col>
      <xdr:colOff>67265</xdr:colOff>
      <xdr:row>0</xdr:row>
      <xdr:rowOff>448240</xdr:rowOff>
    </xdr:from>
    <xdr:to>
      <xdr:col>6</xdr:col>
      <xdr:colOff>1024808</xdr:colOff>
      <xdr:row>0</xdr:row>
      <xdr:rowOff>772090</xdr:rowOff>
    </xdr:to>
    <xdr:sp macro="" textlink="">
      <xdr:nvSpPr>
        <xdr:cNvPr id="16" name="TextBox 15"/>
        <xdr:cNvSpPr txBox="1"/>
      </xdr:nvSpPr>
      <xdr:spPr>
        <a:xfrm>
          <a:off x="2823912"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910508</xdr:colOff>
      <xdr:row>0</xdr:row>
      <xdr:rowOff>448240</xdr:rowOff>
    </xdr:from>
    <xdr:to>
      <xdr:col>6</xdr:col>
      <xdr:colOff>1672508</xdr:colOff>
      <xdr:row>0</xdr:row>
      <xdr:rowOff>772090</xdr:rowOff>
    </xdr:to>
    <xdr:sp macro="" textlink="">
      <xdr:nvSpPr>
        <xdr:cNvPr id="17" name="TextBox 16"/>
        <xdr:cNvSpPr txBox="1"/>
      </xdr:nvSpPr>
      <xdr:spPr>
        <a:xfrm>
          <a:off x="3667155"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6</xdr:col>
      <xdr:colOff>1491532</xdr:colOff>
      <xdr:row>0</xdr:row>
      <xdr:rowOff>448240</xdr:rowOff>
    </xdr:from>
    <xdr:to>
      <xdr:col>7</xdr:col>
      <xdr:colOff>386073</xdr:colOff>
      <xdr:row>0</xdr:row>
      <xdr:rowOff>772090</xdr:rowOff>
    </xdr:to>
    <xdr:sp macro="" textlink="">
      <xdr:nvSpPr>
        <xdr:cNvPr id="18" name="TextBox 17"/>
        <xdr:cNvSpPr txBox="1"/>
      </xdr:nvSpPr>
      <xdr:spPr>
        <a:xfrm>
          <a:off x="4248179" y="448240"/>
          <a:ext cx="1651188"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7</xdr:col>
      <xdr:colOff>68386</xdr:colOff>
      <xdr:row>0</xdr:row>
      <xdr:rowOff>437034</xdr:rowOff>
    </xdr:from>
    <xdr:to>
      <xdr:col>8</xdr:col>
      <xdr:colOff>252161</xdr:colOff>
      <xdr:row>0</xdr:row>
      <xdr:rowOff>760884</xdr:rowOff>
    </xdr:to>
    <xdr:sp macro="" textlink="">
      <xdr:nvSpPr>
        <xdr:cNvPr id="19" name="TextBox 18"/>
        <xdr:cNvSpPr txBox="1"/>
      </xdr:nvSpPr>
      <xdr:spPr>
        <a:xfrm>
          <a:off x="5581680"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3114674</xdr:colOff>
      <xdr:row>0</xdr:row>
      <xdr:rowOff>438150</xdr:rowOff>
    </xdr:from>
    <xdr:to>
      <xdr:col>6</xdr:col>
      <xdr:colOff>4219573</xdr:colOff>
      <xdr:row>0</xdr:row>
      <xdr:rowOff>762000</xdr:rowOff>
    </xdr:to>
    <xdr:sp macro="" textlink="">
      <xdr:nvSpPr>
        <xdr:cNvPr id="5" name="TextBox 4"/>
        <xdr:cNvSpPr txBox="1"/>
      </xdr:nvSpPr>
      <xdr:spPr>
        <a:xfrm>
          <a:off x="5495924" y="438150"/>
          <a:ext cx="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twoCellAnchor editAs="oneCell">
    <xdr:from>
      <xdr:col>2</xdr:col>
      <xdr:colOff>19050</xdr:colOff>
      <xdr:row>0</xdr:row>
      <xdr:rowOff>200025</xdr:rowOff>
    </xdr:from>
    <xdr:to>
      <xdr:col>2</xdr:col>
      <xdr:colOff>952500</xdr:colOff>
      <xdr:row>0</xdr:row>
      <xdr:rowOff>592231</xdr:rowOff>
    </xdr:to>
    <xdr:pic>
      <xdr:nvPicPr>
        <xdr:cNvPr id="10"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0002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732864</xdr:colOff>
      <xdr:row>10</xdr:row>
      <xdr:rowOff>257735</xdr:rowOff>
    </xdr:from>
    <xdr:to>
      <xdr:col>10</xdr:col>
      <xdr:colOff>344064</xdr:colOff>
      <xdr:row>11</xdr:row>
      <xdr:rowOff>238124</xdr:rowOff>
    </xdr:to>
    <xdr:sp macro="" textlink="">
      <xdr:nvSpPr>
        <xdr:cNvPr id="15" name="TextBox 14"/>
        <xdr:cNvSpPr txBox="1"/>
      </xdr:nvSpPr>
      <xdr:spPr>
        <a:xfrm>
          <a:off x="7057464" y="2762810"/>
          <a:ext cx="1440000" cy="247089"/>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22411</xdr:colOff>
      <xdr:row>10</xdr:row>
      <xdr:rowOff>257735</xdr:rowOff>
    </xdr:from>
    <xdr:to>
      <xdr:col>6</xdr:col>
      <xdr:colOff>986161</xdr:colOff>
      <xdr:row>11</xdr:row>
      <xdr:rowOff>238124</xdr:rowOff>
    </xdr:to>
    <xdr:sp macro="" textlink="">
      <xdr:nvSpPr>
        <xdr:cNvPr id="16" name="TextBox 15"/>
        <xdr:cNvSpPr txBox="1"/>
      </xdr:nvSpPr>
      <xdr:spPr>
        <a:xfrm>
          <a:off x="2546536" y="2762810"/>
          <a:ext cx="1440000" cy="247089"/>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1051111</xdr:colOff>
      <xdr:row>10</xdr:row>
      <xdr:rowOff>257735</xdr:rowOff>
    </xdr:from>
    <xdr:to>
      <xdr:col>7</xdr:col>
      <xdr:colOff>81286</xdr:colOff>
      <xdr:row>11</xdr:row>
      <xdr:rowOff>238124</xdr:rowOff>
    </xdr:to>
    <xdr:sp macro="" textlink="">
      <xdr:nvSpPr>
        <xdr:cNvPr id="17" name="TextBox 16"/>
        <xdr:cNvSpPr txBox="1"/>
      </xdr:nvSpPr>
      <xdr:spPr>
        <a:xfrm>
          <a:off x="4051486" y="2762810"/>
          <a:ext cx="1440000" cy="247089"/>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7</xdr:col>
      <xdr:colOff>146236</xdr:colOff>
      <xdr:row>10</xdr:row>
      <xdr:rowOff>257735</xdr:rowOff>
    </xdr:from>
    <xdr:to>
      <xdr:col>8</xdr:col>
      <xdr:colOff>671836</xdr:colOff>
      <xdr:row>11</xdr:row>
      <xdr:rowOff>238124</xdr:rowOff>
    </xdr:to>
    <xdr:sp macro="" textlink="">
      <xdr:nvSpPr>
        <xdr:cNvPr id="18" name="TextBox 17"/>
        <xdr:cNvSpPr txBox="1"/>
      </xdr:nvSpPr>
      <xdr:spPr>
        <a:xfrm>
          <a:off x="5556436" y="2762810"/>
          <a:ext cx="1440000" cy="247089"/>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5</xdr:col>
      <xdr:colOff>313763</xdr:colOff>
      <xdr:row>0</xdr:row>
      <xdr:rowOff>448240</xdr:rowOff>
    </xdr:from>
    <xdr:to>
      <xdr:col>6</xdr:col>
      <xdr:colOff>789453</xdr:colOff>
      <xdr:row>0</xdr:row>
      <xdr:rowOff>772090</xdr:rowOff>
    </xdr:to>
    <xdr:sp macro="" textlink="">
      <xdr:nvSpPr>
        <xdr:cNvPr id="12" name="TextBox 11"/>
        <xdr:cNvSpPr txBox="1"/>
      </xdr:nvSpPr>
      <xdr:spPr>
        <a:xfrm>
          <a:off x="2846292"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675153</xdr:colOff>
      <xdr:row>0</xdr:row>
      <xdr:rowOff>448240</xdr:rowOff>
    </xdr:from>
    <xdr:to>
      <xdr:col>6</xdr:col>
      <xdr:colOff>1437153</xdr:colOff>
      <xdr:row>0</xdr:row>
      <xdr:rowOff>772090</xdr:rowOff>
    </xdr:to>
    <xdr:sp macro="" textlink="">
      <xdr:nvSpPr>
        <xdr:cNvPr id="13" name="TextBox 12"/>
        <xdr:cNvSpPr txBox="1"/>
      </xdr:nvSpPr>
      <xdr:spPr>
        <a:xfrm>
          <a:off x="3689535"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6</xdr:col>
      <xdr:colOff>1265702</xdr:colOff>
      <xdr:row>0</xdr:row>
      <xdr:rowOff>448240</xdr:rowOff>
    </xdr:from>
    <xdr:to>
      <xdr:col>7</xdr:col>
      <xdr:colOff>498100</xdr:colOff>
      <xdr:row>0</xdr:row>
      <xdr:rowOff>772090</xdr:rowOff>
    </xdr:to>
    <xdr:sp macro="" textlink="">
      <xdr:nvSpPr>
        <xdr:cNvPr id="14" name="TextBox 13"/>
        <xdr:cNvSpPr txBox="1"/>
      </xdr:nvSpPr>
      <xdr:spPr>
        <a:xfrm>
          <a:off x="4280084"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7</xdr:col>
      <xdr:colOff>180413</xdr:colOff>
      <xdr:row>0</xdr:row>
      <xdr:rowOff>437034</xdr:rowOff>
    </xdr:from>
    <xdr:to>
      <xdr:col>8</xdr:col>
      <xdr:colOff>498659</xdr:colOff>
      <xdr:row>0</xdr:row>
      <xdr:rowOff>760884</xdr:rowOff>
    </xdr:to>
    <xdr:sp macro="" textlink="">
      <xdr:nvSpPr>
        <xdr:cNvPr id="19" name="TextBox 18"/>
        <xdr:cNvSpPr txBox="1"/>
      </xdr:nvSpPr>
      <xdr:spPr>
        <a:xfrm>
          <a:off x="5604060"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xdr:colOff>
      <xdr:row>0</xdr:row>
      <xdr:rowOff>200025</xdr:rowOff>
    </xdr:from>
    <xdr:to>
      <xdr:col>2</xdr:col>
      <xdr:colOff>952500</xdr:colOff>
      <xdr:row>0</xdr:row>
      <xdr:rowOff>592231</xdr:rowOff>
    </xdr:to>
    <xdr:pic>
      <xdr:nvPicPr>
        <xdr:cNvPr id="10"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0002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643358</xdr:colOff>
      <xdr:row>81</xdr:row>
      <xdr:rowOff>100853</xdr:rowOff>
    </xdr:from>
    <xdr:to>
      <xdr:col>10</xdr:col>
      <xdr:colOff>705034</xdr:colOff>
      <xdr:row>82</xdr:row>
      <xdr:rowOff>104355</xdr:rowOff>
    </xdr:to>
    <xdr:sp macro="" textlink="">
      <xdr:nvSpPr>
        <xdr:cNvPr id="15" name="TextBox 14"/>
        <xdr:cNvSpPr txBox="1"/>
      </xdr:nvSpPr>
      <xdr:spPr>
        <a:xfrm>
          <a:off x="7019505" y="18198353"/>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212912</xdr:colOff>
      <xdr:row>81</xdr:row>
      <xdr:rowOff>100853</xdr:rowOff>
    </xdr:from>
    <xdr:to>
      <xdr:col>7</xdr:col>
      <xdr:colOff>319412</xdr:colOff>
      <xdr:row>82</xdr:row>
      <xdr:rowOff>104355</xdr:rowOff>
    </xdr:to>
    <xdr:sp macro="" textlink="">
      <xdr:nvSpPr>
        <xdr:cNvPr id="16" name="TextBox 15"/>
        <xdr:cNvSpPr txBox="1"/>
      </xdr:nvSpPr>
      <xdr:spPr>
        <a:xfrm>
          <a:off x="2521324" y="18198353"/>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7</xdr:col>
      <xdr:colOff>379600</xdr:colOff>
      <xdr:row>81</xdr:row>
      <xdr:rowOff>100853</xdr:rowOff>
    </xdr:from>
    <xdr:to>
      <xdr:col>8</xdr:col>
      <xdr:colOff>508512</xdr:colOff>
      <xdr:row>82</xdr:row>
      <xdr:rowOff>104355</xdr:rowOff>
    </xdr:to>
    <xdr:sp macro="" textlink="">
      <xdr:nvSpPr>
        <xdr:cNvPr id="17" name="TextBox 16"/>
        <xdr:cNvSpPr txBox="1"/>
      </xdr:nvSpPr>
      <xdr:spPr>
        <a:xfrm>
          <a:off x="4021512" y="18198353"/>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8</xdr:col>
      <xdr:colOff>573462</xdr:colOff>
      <xdr:row>81</xdr:row>
      <xdr:rowOff>100853</xdr:rowOff>
    </xdr:from>
    <xdr:to>
      <xdr:col>9</xdr:col>
      <xdr:colOff>590315</xdr:colOff>
      <xdr:row>82</xdr:row>
      <xdr:rowOff>104355</xdr:rowOff>
    </xdr:to>
    <xdr:sp macro="" textlink="">
      <xdr:nvSpPr>
        <xdr:cNvPr id="18" name="TextBox 17"/>
        <xdr:cNvSpPr txBox="1"/>
      </xdr:nvSpPr>
      <xdr:spPr>
        <a:xfrm>
          <a:off x="5526462" y="18198353"/>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9</xdr:col>
      <xdr:colOff>661287</xdr:colOff>
      <xdr:row>8</xdr:row>
      <xdr:rowOff>73960</xdr:rowOff>
    </xdr:from>
    <xdr:to>
      <xdr:col>10</xdr:col>
      <xdr:colOff>722963</xdr:colOff>
      <xdr:row>9</xdr:row>
      <xdr:rowOff>122285</xdr:rowOff>
    </xdr:to>
    <xdr:sp macro="" textlink="">
      <xdr:nvSpPr>
        <xdr:cNvPr id="19" name="TextBox 18"/>
        <xdr:cNvSpPr txBox="1"/>
      </xdr:nvSpPr>
      <xdr:spPr>
        <a:xfrm>
          <a:off x="7037434" y="2236695"/>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6724</xdr:colOff>
      <xdr:row>8</xdr:row>
      <xdr:rowOff>73960</xdr:rowOff>
    </xdr:from>
    <xdr:to>
      <xdr:col>7</xdr:col>
      <xdr:colOff>337341</xdr:colOff>
      <xdr:row>9</xdr:row>
      <xdr:rowOff>122285</xdr:rowOff>
    </xdr:to>
    <xdr:sp macro="" textlink="">
      <xdr:nvSpPr>
        <xdr:cNvPr id="20" name="TextBox 19"/>
        <xdr:cNvSpPr txBox="1"/>
      </xdr:nvSpPr>
      <xdr:spPr>
        <a:xfrm>
          <a:off x="2539253" y="2236695"/>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7</xdr:col>
      <xdr:colOff>397529</xdr:colOff>
      <xdr:row>8</xdr:row>
      <xdr:rowOff>73960</xdr:rowOff>
    </xdr:from>
    <xdr:to>
      <xdr:col>8</xdr:col>
      <xdr:colOff>526441</xdr:colOff>
      <xdr:row>9</xdr:row>
      <xdr:rowOff>122285</xdr:rowOff>
    </xdr:to>
    <xdr:sp macro="" textlink="">
      <xdr:nvSpPr>
        <xdr:cNvPr id="21" name="TextBox 20"/>
        <xdr:cNvSpPr txBox="1"/>
      </xdr:nvSpPr>
      <xdr:spPr>
        <a:xfrm>
          <a:off x="4039441" y="2236695"/>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8</xdr:col>
      <xdr:colOff>591391</xdr:colOff>
      <xdr:row>8</xdr:row>
      <xdr:rowOff>73960</xdr:rowOff>
    </xdr:from>
    <xdr:to>
      <xdr:col>9</xdr:col>
      <xdr:colOff>608244</xdr:colOff>
      <xdr:row>9</xdr:row>
      <xdr:rowOff>122285</xdr:rowOff>
    </xdr:to>
    <xdr:sp macro="" textlink="">
      <xdr:nvSpPr>
        <xdr:cNvPr id="22" name="TextBox 21"/>
        <xdr:cNvSpPr txBox="1"/>
      </xdr:nvSpPr>
      <xdr:spPr>
        <a:xfrm>
          <a:off x="5544391" y="2236695"/>
          <a:ext cx="1440000" cy="250031"/>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5</xdr:col>
      <xdr:colOff>123266</xdr:colOff>
      <xdr:row>0</xdr:row>
      <xdr:rowOff>448240</xdr:rowOff>
    </xdr:from>
    <xdr:to>
      <xdr:col>6</xdr:col>
      <xdr:colOff>262780</xdr:colOff>
      <xdr:row>0</xdr:row>
      <xdr:rowOff>772090</xdr:rowOff>
    </xdr:to>
    <xdr:sp macro="" textlink="">
      <xdr:nvSpPr>
        <xdr:cNvPr id="23" name="TextBox 22"/>
        <xdr:cNvSpPr txBox="1"/>
      </xdr:nvSpPr>
      <xdr:spPr>
        <a:xfrm>
          <a:off x="2835090"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148480</xdr:colOff>
      <xdr:row>0</xdr:row>
      <xdr:rowOff>448240</xdr:rowOff>
    </xdr:from>
    <xdr:to>
      <xdr:col>7</xdr:col>
      <xdr:colOff>619127</xdr:colOff>
      <xdr:row>0</xdr:row>
      <xdr:rowOff>772090</xdr:rowOff>
    </xdr:to>
    <xdr:sp macro="" textlink="">
      <xdr:nvSpPr>
        <xdr:cNvPr id="24" name="TextBox 23"/>
        <xdr:cNvSpPr txBox="1"/>
      </xdr:nvSpPr>
      <xdr:spPr>
        <a:xfrm>
          <a:off x="3678333"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7</xdr:col>
      <xdr:colOff>447676</xdr:colOff>
      <xdr:row>0</xdr:row>
      <xdr:rowOff>448240</xdr:rowOff>
    </xdr:from>
    <xdr:to>
      <xdr:col>8</xdr:col>
      <xdr:colOff>778251</xdr:colOff>
      <xdr:row>0</xdr:row>
      <xdr:rowOff>772090</xdr:rowOff>
    </xdr:to>
    <xdr:sp macro="" textlink="">
      <xdr:nvSpPr>
        <xdr:cNvPr id="25" name="TextBox 24"/>
        <xdr:cNvSpPr txBox="1"/>
      </xdr:nvSpPr>
      <xdr:spPr>
        <a:xfrm>
          <a:off x="4268882"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8</xdr:col>
      <xdr:colOff>460564</xdr:colOff>
      <xdr:row>0</xdr:row>
      <xdr:rowOff>437034</xdr:rowOff>
    </xdr:from>
    <xdr:to>
      <xdr:col>9</xdr:col>
      <xdr:colOff>274545</xdr:colOff>
      <xdr:row>0</xdr:row>
      <xdr:rowOff>760884</xdr:rowOff>
    </xdr:to>
    <xdr:sp macro="" textlink="">
      <xdr:nvSpPr>
        <xdr:cNvPr id="26" name="TextBox 25"/>
        <xdr:cNvSpPr txBox="1"/>
      </xdr:nvSpPr>
      <xdr:spPr>
        <a:xfrm>
          <a:off x="5592858"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xdr:colOff>
      <xdr:row>0</xdr:row>
      <xdr:rowOff>200025</xdr:rowOff>
    </xdr:from>
    <xdr:to>
      <xdr:col>2</xdr:col>
      <xdr:colOff>952500</xdr:colOff>
      <xdr:row>0</xdr:row>
      <xdr:rowOff>592231</xdr:rowOff>
    </xdr:to>
    <xdr:pic>
      <xdr:nvPicPr>
        <xdr:cNvPr id="10"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00025"/>
          <a:ext cx="933450" cy="39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676275</xdr:colOff>
          <xdr:row>42</xdr:row>
          <xdr:rowOff>133350</xdr:rowOff>
        </xdr:from>
        <xdr:to>
          <xdr:col>10</xdr:col>
          <xdr:colOff>1019175</xdr:colOff>
          <xdr:row>43</xdr:row>
          <xdr:rowOff>0</xdr:rowOff>
        </xdr:to>
        <xdr:sp macro="" textlink="">
          <xdr:nvSpPr>
            <xdr:cNvPr id="16387" name="Check Box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676275</xdr:colOff>
          <xdr:row>43</xdr:row>
          <xdr:rowOff>76200</xdr:rowOff>
        </xdr:from>
        <xdr:to>
          <xdr:col>10</xdr:col>
          <xdr:colOff>1019175</xdr:colOff>
          <xdr:row>43</xdr:row>
          <xdr:rowOff>323850</xdr:rowOff>
        </xdr:to>
        <xdr:sp macro="" textlink="">
          <xdr:nvSpPr>
            <xdr:cNvPr id="16388" name="Check Box 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xdr:twoCellAnchor>
    <xdr:from>
      <xdr:col>8</xdr:col>
      <xdr:colOff>15689</xdr:colOff>
      <xdr:row>5</xdr:row>
      <xdr:rowOff>22412</xdr:rowOff>
    </xdr:from>
    <xdr:to>
      <xdr:col>9</xdr:col>
      <xdr:colOff>411301</xdr:colOff>
      <xdr:row>6</xdr:row>
      <xdr:rowOff>81242</xdr:rowOff>
    </xdr:to>
    <xdr:sp macro="" textlink="">
      <xdr:nvSpPr>
        <xdr:cNvPr id="11" name="TextBox 10"/>
        <xdr:cNvSpPr txBox="1"/>
      </xdr:nvSpPr>
      <xdr:spPr>
        <a:xfrm>
          <a:off x="7052983" y="1669677"/>
          <a:ext cx="1448965"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Print</a:t>
          </a:r>
          <a:r>
            <a:rPr lang="en-GB" sz="1100" baseline="0">
              <a:solidFill>
                <a:schemeClr val="tx1"/>
              </a:solidFill>
              <a:latin typeface="Arial" panose="020B0604020202020204" pitchFamily="34" charset="0"/>
              <a:cs typeface="Arial" panose="020B0604020202020204" pitchFamily="34" charset="0"/>
            </a:rPr>
            <a:t> Form</a:t>
          </a:r>
          <a:endParaRPr lang="en-GB"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1</xdr:colOff>
      <xdr:row>5</xdr:row>
      <xdr:rowOff>22412</xdr:rowOff>
    </xdr:from>
    <xdr:to>
      <xdr:col>6</xdr:col>
      <xdr:colOff>1221486</xdr:colOff>
      <xdr:row>6</xdr:row>
      <xdr:rowOff>81242</xdr:rowOff>
    </xdr:to>
    <xdr:sp macro="" textlink="">
      <xdr:nvSpPr>
        <xdr:cNvPr id="12" name="TextBox 11"/>
        <xdr:cNvSpPr txBox="1"/>
      </xdr:nvSpPr>
      <xdr:spPr>
        <a:xfrm>
          <a:off x="2532530" y="1669677"/>
          <a:ext cx="1445603"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Save Return</a:t>
          </a:r>
        </a:p>
      </xdr:txBody>
    </xdr:sp>
    <xdr:clientData/>
  </xdr:twoCellAnchor>
  <xdr:twoCellAnchor>
    <xdr:from>
      <xdr:col>6</xdr:col>
      <xdr:colOff>1286436</xdr:colOff>
      <xdr:row>5</xdr:row>
      <xdr:rowOff>22412</xdr:rowOff>
    </xdr:from>
    <xdr:to>
      <xdr:col>6</xdr:col>
      <xdr:colOff>2725876</xdr:colOff>
      <xdr:row>6</xdr:row>
      <xdr:rowOff>81242</xdr:rowOff>
    </xdr:to>
    <xdr:sp macro="" textlink="">
      <xdr:nvSpPr>
        <xdr:cNvPr id="13" name="TextBox 12"/>
        <xdr:cNvSpPr txBox="1"/>
      </xdr:nvSpPr>
      <xdr:spPr>
        <a:xfrm>
          <a:off x="4043083" y="1669677"/>
          <a:ext cx="1439440"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Recalculate</a:t>
          </a:r>
        </a:p>
      </xdr:txBody>
    </xdr:sp>
    <xdr:clientData/>
  </xdr:twoCellAnchor>
  <xdr:twoCellAnchor>
    <xdr:from>
      <xdr:col>6</xdr:col>
      <xdr:colOff>2790826</xdr:colOff>
      <xdr:row>5</xdr:row>
      <xdr:rowOff>22412</xdr:rowOff>
    </xdr:from>
    <xdr:to>
      <xdr:col>7</xdr:col>
      <xdr:colOff>1008014</xdr:colOff>
      <xdr:row>6</xdr:row>
      <xdr:rowOff>81242</xdr:rowOff>
    </xdr:to>
    <xdr:sp macro="" textlink="">
      <xdr:nvSpPr>
        <xdr:cNvPr id="14" name="TextBox 13"/>
        <xdr:cNvSpPr txBox="1"/>
      </xdr:nvSpPr>
      <xdr:spPr>
        <a:xfrm>
          <a:off x="5547473" y="1669677"/>
          <a:ext cx="1444482" cy="249330"/>
        </a:xfrm>
        <a:prstGeom prst="rect">
          <a:avLst/>
        </a:prstGeom>
        <a:gradFill flip="none" rotWithShape="1">
          <a:gsLst>
            <a:gs pos="0">
              <a:schemeClr val="bg1">
                <a:lumMod val="85000"/>
              </a:schemeClr>
            </a:gs>
            <a:gs pos="50000">
              <a:schemeClr val="bg1">
                <a:lumMod val="95000"/>
              </a:schemeClr>
            </a:gs>
            <a:gs pos="100000">
              <a:schemeClr val="bg1"/>
            </a:gs>
          </a:gsLst>
          <a:lin ang="16200000" scaled="1"/>
          <a:tileRect/>
        </a:gra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tx1"/>
              </a:solidFill>
              <a:latin typeface="Arial" panose="020B0604020202020204" pitchFamily="34" charset="0"/>
              <a:cs typeface="Arial" panose="020B0604020202020204" pitchFamily="34" charset="0"/>
            </a:rPr>
            <a:t>Reset Form</a:t>
          </a:r>
        </a:p>
      </xdr:txBody>
    </xdr:sp>
    <xdr:clientData/>
  </xdr:twoCellAnchor>
  <xdr:twoCellAnchor>
    <xdr:from>
      <xdr:col>6</xdr:col>
      <xdr:colOff>78442</xdr:colOff>
      <xdr:row>0</xdr:row>
      <xdr:rowOff>448240</xdr:rowOff>
    </xdr:from>
    <xdr:to>
      <xdr:col>6</xdr:col>
      <xdr:colOff>1035985</xdr:colOff>
      <xdr:row>0</xdr:row>
      <xdr:rowOff>772090</xdr:rowOff>
    </xdr:to>
    <xdr:sp macro="" textlink="">
      <xdr:nvSpPr>
        <xdr:cNvPr id="15" name="TextBox 14"/>
        <xdr:cNvSpPr txBox="1"/>
      </xdr:nvSpPr>
      <xdr:spPr>
        <a:xfrm>
          <a:off x="2835089" y="448240"/>
          <a:ext cx="957543"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LCR Menu</a:t>
          </a:r>
        </a:p>
      </xdr:txBody>
    </xdr:sp>
    <xdr:clientData/>
  </xdr:twoCellAnchor>
  <xdr:twoCellAnchor>
    <xdr:from>
      <xdr:col>6</xdr:col>
      <xdr:colOff>921685</xdr:colOff>
      <xdr:row>0</xdr:row>
      <xdr:rowOff>448240</xdr:rowOff>
    </xdr:from>
    <xdr:to>
      <xdr:col>6</xdr:col>
      <xdr:colOff>1683685</xdr:colOff>
      <xdr:row>0</xdr:row>
      <xdr:rowOff>772090</xdr:rowOff>
    </xdr:to>
    <xdr:sp macro="" textlink="">
      <xdr:nvSpPr>
        <xdr:cNvPr id="16" name="TextBox 15"/>
        <xdr:cNvSpPr txBox="1"/>
      </xdr:nvSpPr>
      <xdr:spPr>
        <a:xfrm>
          <a:off x="3678332" y="448240"/>
          <a:ext cx="762000" cy="323850"/>
        </a:xfrm>
        <a:prstGeom prst="rect">
          <a:avLst/>
        </a:prstGeom>
        <a:solidFill>
          <a:schemeClr val="tx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Help</a:t>
          </a:r>
        </a:p>
      </xdr:txBody>
    </xdr:sp>
    <xdr:clientData/>
  </xdr:twoCellAnchor>
  <xdr:twoCellAnchor>
    <xdr:from>
      <xdr:col>6</xdr:col>
      <xdr:colOff>1512234</xdr:colOff>
      <xdr:row>0</xdr:row>
      <xdr:rowOff>448240</xdr:rowOff>
    </xdr:from>
    <xdr:to>
      <xdr:col>6</xdr:col>
      <xdr:colOff>3153897</xdr:colOff>
      <xdr:row>0</xdr:row>
      <xdr:rowOff>772090</xdr:rowOff>
    </xdr:to>
    <xdr:sp macro="" textlink="">
      <xdr:nvSpPr>
        <xdr:cNvPr id="17" name="TextBox 16"/>
        <xdr:cNvSpPr txBox="1"/>
      </xdr:nvSpPr>
      <xdr:spPr>
        <a:xfrm>
          <a:off x="4268881" y="448240"/>
          <a:ext cx="1641663" cy="3238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Personal Details</a:t>
          </a:r>
        </a:p>
      </xdr:txBody>
    </xdr:sp>
    <xdr:clientData/>
  </xdr:twoCellAnchor>
  <xdr:twoCellAnchor>
    <xdr:from>
      <xdr:col>6</xdr:col>
      <xdr:colOff>2836210</xdr:colOff>
      <xdr:row>0</xdr:row>
      <xdr:rowOff>437034</xdr:rowOff>
    </xdr:from>
    <xdr:to>
      <xdr:col>7</xdr:col>
      <xdr:colOff>846044</xdr:colOff>
      <xdr:row>0</xdr:row>
      <xdr:rowOff>760884</xdr:rowOff>
    </xdr:to>
    <xdr:sp macro="" textlink="">
      <xdr:nvSpPr>
        <xdr:cNvPr id="18" name="TextBox 17"/>
        <xdr:cNvSpPr txBox="1"/>
      </xdr:nvSpPr>
      <xdr:spPr>
        <a:xfrm>
          <a:off x="5592857" y="437034"/>
          <a:ext cx="12371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1"/>
              </a:solidFill>
              <a:latin typeface="Sansa Lloyds" panose="02000603040000020004" pitchFamily="2" charset="0"/>
            </a:rPr>
            <a:t>Logout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omments" Target="../comments2.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abc@xyzmail.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mailto:abc@xyzmail.ie" TargetMode="External"/><Relationship Id="rId6" Type="http://schemas.openxmlformats.org/officeDocument/2006/relationships/image" Target="../media/image2.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3.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mailto:abc@xyzmail.ie" TargetMode="External"/><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7.xml"/><Relationship Id="rId3" Type="http://schemas.openxmlformats.org/officeDocument/2006/relationships/vmlDrawing" Target="../drawings/vmlDrawing3.vml"/><Relationship Id="rId7" Type="http://schemas.openxmlformats.org/officeDocument/2006/relationships/image" Target="../media/image6.emf"/><Relationship Id="rId12" Type="http://schemas.openxmlformats.org/officeDocument/2006/relationships/control" Target="../activeX/activeX6.xml"/><Relationship Id="rId2" Type="http://schemas.openxmlformats.org/officeDocument/2006/relationships/drawing" Target="../drawings/drawing4.xml"/><Relationship Id="rId16" Type="http://schemas.openxmlformats.org/officeDocument/2006/relationships/ctrlProp" Target="../ctrlProps/ctrlProp7.xml"/><Relationship Id="rId1" Type="http://schemas.openxmlformats.org/officeDocument/2006/relationships/printerSettings" Target="../printerSettings/printerSettings7.bin"/><Relationship Id="rId6" Type="http://schemas.openxmlformats.org/officeDocument/2006/relationships/control" Target="../activeX/activeX3.xml"/><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control" Target="../activeX/activeX9.xml"/><Relationship Id="rId10" Type="http://schemas.openxmlformats.org/officeDocument/2006/relationships/control" Target="../activeX/activeX5.xml"/><Relationship Id="rId4" Type="http://schemas.openxmlformats.org/officeDocument/2006/relationships/control" Target="../activeX/activeX2.xml"/><Relationship Id="rId9" Type="http://schemas.openxmlformats.org/officeDocument/2006/relationships/image" Target="../media/image7.emf"/><Relationship Id="rId14" Type="http://schemas.openxmlformats.org/officeDocument/2006/relationships/control" Target="../activeX/activeX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59999389629810485"/>
    <pageSetUpPr fitToPage="1"/>
  </sheetPr>
  <dimension ref="A1:L118"/>
  <sheetViews>
    <sheetView showRowColHeaders="0" tabSelected="1" zoomScale="66" zoomScaleNormal="66" workbookViewId="0"/>
  </sheetViews>
  <sheetFormatPr defaultColWidth="0" defaultRowHeight="15" customHeight="1" zeroHeight="1"/>
  <cols>
    <col min="1" max="1" width="0.85546875" style="197" customWidth="1"/>
    <col min="2" max="2" width="6.85546875" style="196" customWidth="1"/>
    <col min="3" max="3" width="13.5703125" style="197" customWidth="1"/>
    <col min="4" max="4" width="4.28515625" style="197" customWidth="1"/>
    <col min="5" max="6" width="13.42578125" style="197" customWidth="1"/>
    <col min="7" max="7" width="10.140625" style="197" customWidth="1"/>
    <col min="8" max="8" width="23.42578125" style="197" customWidth="1"/>
    <col min="9" max="9" width="28.140625" style="197" customWidth="1"/>
    <col min="10" max="10" width="17.28515625" style="197" customWidth="1"/>
    <col min="11" max="11" width="87" style="197" customWidth="1"/>
    <col min="12" max="12" width="8.85546875" style="197" customWidth="1"/>
    <col min="13" max="16384" width="8.85546875" style="197" hidden="1"/>
  </cols>
  <sheetData>
    <row r="1" spans="2:11"/>
    <row r="2" spans="2:11" s="196" customFormat="1" ht="33">
      <c r="C2" s="372" t="s">
        <v>1529</v>
      </c>
      <c r="D2" s="372"/>
      <c r="E2" s="372"/>
      <c r="F2" s="372"/>
      <c r="G2" s="372"/>
      <c r="H2" s="372"/>
      <c r="I2" s="372"/>
      <c r="J2" s="372"/>
      <c r="K2" s="372"/>
    </row>
    <row r="3" spans="2:11"/>
    <row r="4" spans="2:11" s="199" customFormat="1" ht="20.100000000000001" customHeight="1">
      <c r="B4" s="198"/>
      <c r="C4" s="373" t="s">
        <v>878</v>
      </c>
      <c r="D4" s="373"/>
      <c r="E4" s="373"/>
      <c r="F4" s="373"/>
      <c r="G4" s="373"/>
      <c r="H4" s="373"/>
      <c r="I4" s="373"/>
      <c r="J4" s="373"/>
      <c r="K4" s="373"/>
    </row>
    <row r="5" spans="2:11">
      <c r="C5" s="200"/>
      <c r="D5" s="200"/>
      <c r="E5" s="200"/>
      <c r="F5" s="200"/>
      <c r="G5" s="200"/>
    </row>
    <row r="6" spans="2:11" ht="31.5" customHeight="1">
      <c r="C6" s="374" t="s">
        <v>879</v>
      </c>
      <c r="D6" s="374"/>
      <c r="E6" s="374"/>
      <c r="F6" s="374"/>
      <c r="G6" s="375" t="s">
        <v>1530</v>
      </c>
      <c r="H6" s="376"/>
      <c r="I6" s="376"/>
      <c r="J6" s="376"/>
      <c r="K6" s="377"/>
    </row>
    <row r="7" spans="2:11" ht="44.25" customHeight="1">
      <c r="C7" s="374" t="s">
        <v>1506</v>
      </c>
      <c r="D7" s="374"/>
      <c r="E7" s="374"/>
      <c r="F7" s="374"/>
      <c r="G7" s="375" t="s">
        <v>1507</v>
      </c>
      <c r="H7" s="376"/>
      <c r="I7" s="376"/>
      <c r="J7" s="376"/>
      <c r="K7" s="377"/>
    </row>
    <row r="8" spans="2:11" ht="227.25" customHeight="1">
      <c r="C8" s="378" t="s">
        <v>880</v>
      </c>
      <c r="D8" s="378"/>
      <c r="E8" s="378"/>
      <c r="F8" s="378"/>
      <c r="G8" s="375" t="s">
        <v>1505</v>
      </c>
      <c r="H8" s="376"/>
      <c r="I8" s="376"/>
      <c r="J8" s="376"/>
      <c r="K8" s="377"/>
    </row>
    <row r="9" spans="2:11"/>
    <row r="10" spans="2:11" ht="18.75">
      <c r="C10" s="363" t="s">
        <v>881</v>
      </c>
      <c r="D10" s="364"/>
      <c r="E10" s="364"/>
      <c r="F10" s="364"/>
      <c r="G10" s="364"/>
      <c r="H10" s="364"/>
      <c r="I10" s="364"/>
      <c r="J10" s="364"/>
      <c r="K10" s="365"/>
    </row>
    <row r="11" spans="2:11" ht="15.75" customHeight="1">
      <c r="C11" s="366" t="s">
        <v>1517</v>
      </c>
      <c r="D11" s="367"/>
      <c r="E11" s="367"/>
      <c r="F11" s="367"/>
      <c r="G11" s="367"/>
      <c r="H11" s="367"/>
      <c r="I11" s="367"/>
      <c r="J11" s="367"/>
      <c r="K11" s="368"/>
    </row>
    <row r="12" spans="2:11" s="202" customFormat="1" ht="67.5" customHeight="1">
      <c r="B12" s="201"/>
      <c r="C12" s="369"/>
      <c r="D12" s="370"/>
      <c r="E12" s="370"/>
      <c r="F12" s="370"/>
      <c r="G12" s="370"/>
      <c r="H12" s="370"/>
      <c r="I12" s="370"/>
      <c r="J12" s="370"/>
      <c r="K12" s="371"/>
    </row>
    <row r="13" spans="2:11" s="202" customFormat="1" ht="104.25" customHeight="1">
      <c r="B13" s="201"/>
      <c r="C13" s="362" t="s">
        <v>1518</v>
      </c>
      <c r="D13" s="362"/>
      <c r="E13" s="362"/>
      <c r="F13" s="362"/>
      <c r="G13" s="362"/>
      <c r="H13" s="362"/>
      <c r="I13" s="362"/>
      <c r="J13" s="362"/>
      <c r="K13" s="362"/>
    </row>
    <row r="14" spans="2:11" s="202" customFormat="1" ht="37.5" customHeight="1">
      <c r="B14" s="201"/>
      <c r="C14" s="361" t="s">
        <v>882</v>
      </c>
      <c r="D14" s="249">
        <v>1</v>
      </c>
      <c r="E14" s="362" t="s">
        <v>883</v>
      </c>
      <c r="F14" s="362"/>
      <c r="G14" s="362"/>
      <c r="H14" s="362"/>
      <c r="I14" s="362"/>
      <c r="J14" s="362"/>
      <c r="K14" s="362"/>
    </row>
    <row r="15" spans="2:11" s="202" customFormat="1" ht="37.5" customHeight="1">
      <c r="B15" s="201"/>
      <c r="C15" s="361"/>
      <c r="D15" s="250">
        <v>2</v>
      </c>
      <c r="E15" s="362" t="s">
        <v>884</v>
      </c>
      <c r="F15" s="362"/>
      <c r="G15" s="362"/>
      <c r="H15" s="362"/>
      <c r="I15" s="362"/>
      <c r="J15" s="362"/>
      <c r="K15" s="362"/>
    </row>
    <row r="16" spans="2:11" s="202" customFormat="1" ht="93" customHeight="1">
      <c r="B16" s="201"/>
      <c r="C16" s="361" t="s">
        <v>885</v>
      </c>
      <c r="D16" s="249">
        <v>1</v>
      </c>
      <c r="E16" s="362" t="s">
        <v>1504</v>
      </c>
      <c r="F16" s="362"/>
      <c r="G16" s="362"/>
      <c r="H16" s="362"/>
      <c r="I16" s="362"/>
      <c r="J16" s="362"/>
      <c r="K16" s="362"/>
    </row>
    <row r="17" spans="2:11" ht="37.5" customHeight="1">
      <c r="C17" s="361"/>
      <c r="D17" s="250">
        <v>2</v>
      </c>
      <c r="E17" s="362" t="s">
        <v>1470</v>
      </c>
      <c r="F17" s="362"/>
      <c r="G17" s="362"/>
      <c r="H17" s="362"/>
      <c r="I17" s="362"/>
      <c r="J17" s="362"/>
      <c r="K17" s="362"/>
    </row>
    <row r="18" spans="2:11" ht="37.5" customHeight="1">
      <c r="B18" s="197"/>
      <c r="C18" s="361"/>
      <c r="D18" s="250">
        <v>3</v>
      </c>
      <c r="E18" s="362" t="s">
        <v>1527</v>
      </c>
      <c r="F18" s="362"/>
      <c r="G18" s="362"/>
      <c r="H18" s="362"/>
      <c r="I18" s="362"/>
      <c r="J18" s="362"/>
      <c r="K18" s="362"/>
    </row>
    <row r="19" spans="2:11" ht="37.5" customHeight="1">
      <c r="B19" s="197"/>
      <c r="C19" s="361"/>
      <c r="D19" s="250">
        <v>4</v>
      </c>
      <c r="E19" s="362" t="s">
        <v>886</v>
      </c>
      <c r="F19" s="362"/>
      <c r="G19" s="362"/>
      <c r="H19" s="362"/>
      <c r="I19" s="362"/>
      <c r="J19" s="362"/>
      <c r="K19" s="362"/>
    </row>
    <row r="20" spans="2:11" ht="15" customHeight="1"/>
    <row r="21" spans="2:11" ht="15" hidden="1" customHeight="1"/>
    <row r="22" spans="2:11" ht="15" hidden="1" customHeight="1"/>
    <row r="23" spans="2:11" ht="15" hidden="1" customHeight="1"/>
    <row r="24" spans="2:11" ht="15" hidden="1" customHeight="1"/>
    <row r="25" spans="2:11" ht="15" hidden="1" customHeight="1"/>
    <row r="26" spans="2:11" ht="15" hidden="1" customHeight="1"/>
    <row r="27" spans="2:11" ht="15" hidden="1" customHeight="1"/>
    <row r="28" spans="2:11" ht="15" hidden="1" customHeight="1"/>
    <row r="29" spans="2:11" ht="15" hidden="1" customHeight="1"/>
    <row r="30" spans="2:11" ht="15" hidden="1" customHeight="1"/>
    <row r="31" spans="2:11" ht="15" hidden="1" customHeight="1"/>
    <row r="32" spans="2:11"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sheetData>
  <mergeCells count="19">
    <mergeCell ref="C2:K2"/>
    <mergeCell ref="C4:K4"/>
    <mergeCell ref="C6:F6"/>
    <mergeCell ref="G6:K6"/>
    <mergeCell ref="C8:F8"/>
    <mergeCell ref="G8:K8"/>
    <mergeCell ref="C7:F7"/>
    <mergeCell ref="G7:K7"/>
    <mergeCell ref="C10:K10"/>
    <mergeCell ref="C13:K13"/>
    <mergeCell ref="C14:C15"/>
    <mergeCell ref="E14:K14"/>
    <mergeCell ref="E15:K15"/>
    <mergeCell ref="C11:K12"/>
    <mergeCell ref="C16:C19"/>
    <mergeCell ref="E16:K16"/>
    <mergeCell ref="E17:K17"/>
    <mergeCell ref="E18:K18"/>
    <mergeCell ref="E19:K19"/>
  </mergeCells>
  <dataValidations count="2">
    <dataValidation allowBlank="1" showInputMessage="1" showErrorMessage="1" promptTitle="Project name / Work stream" prompt="If you open the spreadsheet in 5 years time, what would you put here to help you to remember what this spreadsheet was about." sqref="IY6:JC7 SU6:SY7 ACQ6:ACU7 AMM6:AMQ7 AWI6:AWM7 BGE6:BGI7 BQA6:BQE7 BZW6:CAA7 CJS6:CJW7 CTO6:CTS7 DDK6:DDO7 DNG6:DNK7 DXC6:DXG7 EGY6:EHC7 EQU6:EQY7 FAQ6:FAU7 FKM6:FKQ7 FUI6:FUM7 GEE6:GEI7 GOA6:GOE7 GXW6:GYA7 HHS6:HHW7 HRO6:HRS7 IBK6:IBO7 ILG6:ILK7 IVC6:IVG7 JEY6:JFC7 JOU6:JOY7 JYQ6:JYU7 KIM6:KIQ7 KSI6:KSM7 LCE6:LCI7 LMA6:LME7 LVW6:LWA7 MFS6:MFW7 MPO6:MPS7 MZK6:MZO7 NJG6:NJK7 NTC6:NTG7 OCY6:ODC7 OMU6:OMY7 OWQ6:OWU7 PGM6:PGQ7 PQI6:PQM7 QAE6:QAI7 QKA6:QKE7 QTW6:QUA7 RDS6:RDW7 RNO6:RNS7 RXK6:RXO7 SHG6:SHK7 SRC6:SRG7 TAY6:TBC7 TKU6:TKY7 TUQ6:TUU7 UEM6:UEQ7 UOI6:UOM7 UYE6:UYI7 VIA6:VIE7 VRW6:VSA7 WBS6:WBW7 WLO6:WLS7 WVK6:WVO7"/>
    <dataValidation allowBlank="1" showInputMessage="1" showErrorMessage="1" promptTitle="Purpose" prompt="Explain why this spreadsheet exists? What does it deliver? Clearly describe the objectives from each stakeholder's perspective if different." sqref="G8:K8 IY8:JC8 SU8:SY8 ACQ8:ACU8 AMM8:AMQ8 AWI8:AWM8 BGE8:BGI8 BQA8:BQE8 BZW8:CAA8 CJS8:CJW8 CTO8:CTS8 DDK8:DDO8 DNG8:DNK8 DXC8:DXG8 EGY8:EHC8 EQU8:EQY8 FAQ8:FAU8 FKM8:FKQ8 FUI8:FUM8 GEE8:GEI8 GOA8:GOE8 GXW8:GYA8 HHS8:HHW8 HRO8:HRS8 IBK8:IBO8 ILG8:ILK8 IVC8:IVG8 JEY8:JFC8 JOU8:JOY8 JYQ8:JYU8 KIM8:KIQ8 KSI8:KSM8 LCE8:LCI8 LMA8:LME8 LVW8:LWA8 MFS8:MFW8 MPO8:MPS8 MZK8:MZO8 NJG8:NJK8 NTC8:NTG8 OCY8:ODC8 OMU8:OMY8 OWQ8:OWU8 PGM8:PGQ8 PQI8:PQM8 QAE8:QAI8 QKA8:QKE8 QTW8:QUA8 RDS8:RDW8 RNO8:RNS8 RXK8:RXO8 SHG8:SHK8 SRC8:SRG8 TAY8:TBC8 TKU8:TKY8 TUQ8:TUU8 UEM8:UEQ8 UOI8:UOM8 UYE8:UYI8 VIA8:VIE8 VRW8:VSA8 WBS8:WBW8 WLO8:WLS8 WVK8:WVO8"/>
  </dataValidations>
  <pageMargins left="0.7" right="0.7" top="0.75" bottom="0.75" header="0.3" footer="0.3"/>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249977111117893"/>
    <pageSetUpPr fitToPage="1"/>
  </sheetPr>
  <dimension ref="A1:P63"/>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5" width="3.28515625" customWidth="1"/>
    <col min="6" max="6" width="7.140625" customWidth="1"/>
    <col min="7" max="7" width="36.140625" customWidth="1"/>
    <col min="8" max="15" width="13.7109375" customWidth="1"/>
  </cols>
  <sheetData>
    <row r="1" spans="2:15" ht="60.95" customHeight="1">
      <c r="B1" s="1"/>
      <c r="C1" s="1"/>
      <c r="D1" s="1"/>
      <c r="E1" s="1"/>
      <c r="F1" s="1"/>
      <c r="G1" s="1"/>
      <c r="H1" s="1"/>
      <c r="I1" s="1"/>
      <c r="J1" s="1"/>
      <c r="K1" s="1"/>
      <c r="L1" s="1"/>
      <c r="M1" s="1"/>
      <c r="N1" s="1"/>
      <c r="O1" s="1"/>
    </row>
    <row r="2" spans="2:15" ht="9" customHeight="1"/>
    <row r="3" spans="2:15" ht="29.25" customHeight="1">
      <c r="B3" s="2"/>
      <c r="C3" s="4" t="s">
        <v>0</v>
      </c>
      <c r="D3" s="2"/>
      <c r="E3" s="2"/>
      <c r="F3" s="2"/>
      <c r="G3" s="2"/>
      <c r="H3" s="2"/>
      <c r="I3" s="9"/>
      <c r="J3" s="9"/>
      <c r="K3" s="2"/>
      <c r="L3" s="2"/>
      <c r="M3" s="2"/>
      <c r="N3" s="2"/>
      <c r="O3" s="9" t="s">
        <v>3</v>
      </c>
    </row>
    <row r="4" spans="2:15" ht="15" customHeight="1">
      <c r="F4" s="412" t="s">
        <v>10</v>
      </c>
      <c r="G4" s="412"/>
      <c r="H4" s="412"/>
    </row>
    <row r="5" spans="2:15" ht="15.75" customHeight="1">
      <c r="C5" s="7" t="s">
        <v>1</v>
      </c>
      <c r="D5" s="8" t="str">
        <f>SyndicateNumber</f>
        <v/>
      </c>
      <c r="F5" s="412"/>
      <c r="G5" s="412"/>
      <c r="H5" s="412"/>
    </row>
    <row r="6" spans="2:15">
      <c r="G6" s="13"/>
    </row>
    <row r="7" spans="2:15" ht="15.75" customHeight="1">
      <c r="C7" s="7" t="s">
        <v>2</v>
      </c>
      <c r="D7" s="8">
        <f ca="1">ModellingYear</f>
        <v>2018</v>
      </c>
      <c r="F7" s="537" t="s">
        <v>777</v>
      </c>
      <c r="G7" s="537"/>
      <c r="H7" s="537"/>
      <c r="I7" s="537"/>
      <c r="J7" s="537"/>
      <c r="K7" s="537"/>
      <c r="L7" s="537"/>
      <c r="M7" s="132"/>
      <c r="N7" s="132"/>
      <c r="O7" s="132"/>
    </row>
    <row r="8" spans="2:15" ht="5.25" customHeight="1">
      <c r="C8" s="7"/>
      <c r="D8" s="8"/>
      <c r="F8" s="540" t="s">
        <v>778</v>
      </c>
      <c r="G8" s="540"/>
      <c r="H8" s="540"/>
      <c r="I8" s="540"/>
      <c r="J8" s="540"/>
      <c r="K8" s="540"/>
      <c r="L8" s="540"/>
      <c r="M8" s="540"/>
      <c r="N8" s="540"/>
      <c r="O8" s="540"/>
    </row>
    <row r="9" spans="2:15" ht="15.95" customHeight="1">
      <c r="B9" s="112"/>
      <c r="C9" s="390" t="s">
        <v>4</v>
      </c>
      <c r="D9" s="391"/>
      <c r="F9" s="540"/>
      <c r="G9" s="540"/>
      <c r="H9" s="540"/>
      <c r="I9" s="540"/>
      <c r="J9" s="540"/>
      <c r="K9" s="540"/>
      <c r="L9" s="540"/>
      <c r="M9" s="540"/>
      <c r="N9" s="540"/>
      <c r="O9" s="540"/>
    </row>
    <row r="10" spans="2:15" ht="15.95" customHeight="1">
      <c r="B10" s="112"/>
      <c r="C10" s="11" t="s">
        <v>5</v>
      </c>
      <c r="D10" s="113"/>
      <c r="F10" s="540"/>
      <c r="G10" s="540"/>
      <c r="H10" s="540"/>
      <c r="I10" s="540"/>
      <c r="J10" s="540"/>
      <c r="K10" s="540"/>
      <c r="L10" s="540"/>
      <c r="M10" s="540"/>
      <c r="N10" s="540"/>
      <c r="O10" s="540"/>
    </row>
    <row r="11" spans="2:15" ht="21" customHeight="1">
      <c r="B11" s="112"/>
      <c r="C11" s="11" t="s">
        <v>6</v>
      </c>
      <c r="D11" s="113"/>
      <c r="F11" s="538" t="s">
        <v>779</v>
      </c>
      <c r="G11" s="538"/>
      <c r="H11" s="538"/>
      <c r="I11" s="538"/>
      <c r="J11" s="538"/>
      <c r="K11" s="538"/>
      <c r="L11" s="538"/>
      <c r="M11" s="538"/>
      <c r="N11" s="538"/>
      <c r="O11" s="539"/>
    </row>
    <row r="12" spans="2:15" ht="21" customHeight="1">
      <c r="B12" s="112"/>
      <c r="C12" s="11" t="s">
        <v>7</v>
      </c>
      <c r="D12" s="113"/>
      <c r="F12" s="134"/>
      <c r="G12" s="134"/>
      <c r="H12" s="134"/>
      <c r="I12" s="134"/>
      <c r="J12" s="134"/>
      <c r="K12" s="134"/>
      <c r="L12" s="134"/>
      <c r="M12" s="134"/>
      <c r="N12" s="134"/>
      <c r="O12" s="134"/>
    </row>
    <row r="13" spans="2:15" ht="21" customHeight="1">
      <c r="B13" s="112"/>
      <c r="C13" s="123" t="s">
        <v>8</v>
      </c>
      <c r="D13" s="113"/>
      <c r="F13" s="95" t="s">
        <v>780</v>
      </c>
      <c r="G13" s="96"/>
      <c r="H13" s="96"/>
      <c r="I13" s="96"/>
      <c r="J13" s="96"/>
      <c r="K13" s="96"/>
      <c r="L13" s="96"/>
      <c r="M13" s="96"/>
      <c r="N13" s="96"/>
      <c r="O13" s="96"/>
    </row>
    <row r="14" spans="2:15" ht="15.95" customHeight="1">
      <c r="B14" s="114"/>
      <c r="C14" s="57" t="s">
        <v>9</v>
      </c>
      <c r="D14" s="115"/>
      <c r="F14" s="98"/>
      <c r="G14" s="99"/>
      <c r="H14" s="507" t="s">
        <v>768</v>
      </c>
      <c r="I14" s="508"/>
      <c r="J14" s="508"/>
      <c r="K14" s="508"/>
      <c r="L14" s="508"/>
      <c r="M14" s="508"/>
      <c r="N14" s="508"/>
      <c r="O14" s="509"/>
    </row>
    <row r="15" spans="2:15" ht="15.95" customHeight="1">
      <c r="B15" s="128"/>
      <c r="C15" s="397" t="s">
        <v>770</v>
      </c>
      <c r="D15" s="398"/>
      <c r="F15" s="74"/>
      <c r="G15" s="68"/>
      <c r="H15" s="69" t="s">
        <v>760</v>
      </c>
      <c r="I15" s="69" t="s">
        <v>761</v>
      </c>
      <c r="J15" s="69" t="s">
        <v>762</v>
      </c>
      <c r="K15" s="69" t="s">
        <v>763</v>
      </c>
      <c r="L15" s="69" t="s">
        <v>764</v>
      </c>
      <c r="M15" s="69" t="s">
        <v>765</v>
      </c>
      <c r="N15" s="69" t="s">
        <v>766</v>
      </c>
      <c r="O15" s="100" t="s">
        <v>767</v>
      </c>
    </row>
    <row r="16" spans="2:15" ht="15.95" customHeight="1">
      <c r="B16" s="129"/>
      <c r="C16" s="416"/>
      <c r="D16" s="417"/>
      <c r="F16" s="141"/>
      <c r="G16" s="68"/>
      <c r="H16" s="69" t="s">
        <v>730</v>
      </c>
      <c r="I16" s="69" t="s">
        <v>468</v>
      </c>
      <c r="J16" s="69" t="s">
        <v>742</v>
      </c>
      <c r="K16" s="69" t="s">
        <v>477</v>
      </c>
      <c r="L16" s="69" t="s">
        <v>481</v>
      </c>
      <c r="M16" s="69" t="s">
        <v>486</v>
      </c>
      <c r="N16" s="69" t="s">
        <v>743</v>
      </c>
      <c r="O16" s="100" t="s">
        <v>491</v>
      </c>
    </row>
    <row r="17" spans="2:15" ht="15.95" customHeight="1">
      <c r="B17" s="130"/>
      <c r="C17" s="131" t="s">
        <v>10</v>
      </c>
      <c r="D17" s="125"/>
      <c r="F17" s="136" t="s">
        <v>781</v>
      </c>
      <c r="G17" s="137"/>
      <c r="H17" s="138"/>
      <c r="I17" s="138"/>
      <c r="J17" s="133"/>
      <c r="K17" s="139"/>
      <c r="L17" s="139"/>
      <c r="M17" s="139"/>
      <c r="N17" s="139"/>
      <c r="O17" s="315"/>
    </row>
    <row r="18" spans="2:15" ht="24.95" customHeight="1">
      <c r="B18" s="119"/>
      <c r="C18" s="490" t="s">
        <v>771</v>
      </c>
      <c r="D18" s="491"/>
      <c r="F18" s="135">
        <v>1</v>
      </c>
      <c r="G18" s="140" t="s">
        <v>782</v>
      </c>
      <c r="H18" s="348">
        <f>IFERROR(VLOOKUP(CONCATENATE($F$4,H$16,$F18),CSVInputFromCMR!$C:$HZ,MATCH("LCR",CSVInputFromCMR!$C$1:$HZ$1,0),FALSE),0)</f>
        <v>0</v>
      </c>
      <c r="I18" s="348">
        <f>IFERROR(VLOOKUP(CONCATENATE($F$4,I$16,$F18),CSVInputFromCMR!$C:$HZ,MATCH("LCR",CSVInputFromCMR!$C$1:$HZ$1,0),FALSE),0)</f>
        <v>0</v>
      </c>
      <c r="J18" s="348">
        <f>IFERROR(VLOOKUP(CONCATENATE($F$4,J$16,$F18),CSVInputFromCMR!$C:$HZ,MATCH("LCR",CSVInputFromCMR!$C$1:$HZ$1,0),FALSE),0)</f>
        <v>0</v>
      </c>
      <c r="K18" s="348">
        <f>IFERROR(VLOOKUP(CONCATENATE($F$4,K$16,$F18),CSVInputFromCMR!$C:$HZ,MATCH("LCR",CSVInputFromCMR!$C$1:$HZ$1,0),FALSE),0)</f>
        <v>0</v>
      </c>
      <c r="L18" s="348">
        <f>IFERROR(VLOOKUP(CONCATENATE($F$4,L$16,$F18),CSVInputFromCMR!$C:$HZ,MATCH("LCR",CSVInputFromCMR!$C$1:$HZ$1,0),FALSE),0)</f>
        <v>0</v>
      </c>
      <c r="M18" s="348">
        <f>IFERROR(VLOOKUP(CONCATENATE($F$4,M$16,$F18),CSVInputFromCMR!$C:$HZ,MATCH("LCR",CSVInputFromCMR!$C$1:$HZ$1,0),FALSE),0)</f>
        <v>0</v>
      </c>
      <c r="N18" s="348">
        <f>IFERROR(VLOOKUP(CONCATENATE($F$4,N$16,$F18),CSVInputFromCMR!$C:$HZ,MATCH("LCR",CSVInputFromCMR!$C$1:$HZ$1,0),FALSE),0)</f>
        <v>0</v>
      </c>
      <c r="O18" s="349">
        <f>IFERROR(VLOOKUP(CONCATENATE($F$4,O$16,$F18),CSVInputFromCMR!$C:$HZ,MATCH("LCR",CSVInputFromCMR!$C$1:$HZ$1,0),FALSE),0)</f>
        <v>0</v>
      </c>
    </row>
    <row r="19" spans="2:15" ht="24.95" customHeight="1">
      <c r="B19" s="120"/>
      <c r="C19" s="492"/>
      <c r="D19" s="493"/>
      <c r="F19" s="135">
        <v>2</v>
      </c>
      <c r="G19" s="91" t="s">
        <v>783</v>
      </c>
      <c r="H19" s="348">
        <f>IFERROR(VLOOKUP(CONCATENATE($F$4,H$16,$F19),CSVInputFromCMR!$C:$HZ,MATCH("LCR",CSVInputFromCMR!$C$1:$HZ$1,0),FALSE),0)</f>
        <v>0</v>
      </c>
      <c r="I19" s="530"/>
      <c r="J19" s="530"/>
      <c r="K19" s="530"/>
      <c r="L19" s="530"/>
      <c r="M19" s="530"/>
      <c r="N19" s="348">
        <f>IFERROR(VLOOKUP(CONCATENATE($F$4,N$16,$F19),CSVInputFromCMR!$C:$HZ,MATCH("LCR",CSVInputFromCMR!$C$1:$HZ$1,0),FALSE),0)</f>
        <v>0</v>
      </c>
      <c r="O19" s="327"/>
    </row>
    <row r="20" spans="2:15" ht="18" customHeight="1">
      <c r="B20" s="118"/>
      <c r="C20" s="124" t="s">
        <v>11</v>
      </c>
      <c r="D20" s="105"/>
      <c r="F20" s="142" t="s">
        <v>784</v>
      </c>
      <c r="G20" s="140"/>
      <c r="H20" s="297"/>
      <c r="I20" s="297"/>
      <c r="J20" s="297"/>
      <c r="K20" s="297"/>
      <c r="L20" s="297"/>
      <c r="M20" s="297"/>
      <c r="N20" s="297"/>
      <c r="O20" s="314"/>
    </row>
    <row r="21" spans="2:15" ht="39" customHeight="1">
      <c r="B21" s="118"/>
      <c r="C21" s="453" t="s">
        <v>772</v>
      </c>
      <c r="D21" s="454"/>
      <c r="F21" s="135">
        <v>3</v>
      </c>
      <c r="G21" s="140" t="s">
        <v>782</v>
      </c>
      <c r="H21" s="348">
        <f>IFERROR(VLOOKUP(CONCATENATE($F$4,H$16,$F21),CSVInputFromCMR!$C:$HZ,MATCH("LCR",CSVInputFromCMR!$C$1:$HZ$1,0),FALSE),0)</f>
        <v>0</v>
      </c>
      <c r="I21" s="348">
        <f>IFERROR(VLOOKUP(CONCATENATE($F$4,I$16,$F21),CSVInputFromCMR!$C:$HZ,MATCH("LCR",CSVInputFromCMR!$C$1:$HZ$1,0),FALSE),0)</f>
        <v>0</v>
      </c>
      <c r="J21" s="348">
        <f>IFERROR(VLOOKUP(CONCATENATE($F$4,J$16,$F21),CSVInputFromCMR!$C:$HZ,MATCH("LCR",CSVInputFromCMR!$C$1:$HZ$1,0),FALSE),0)</f>
        <v>0</v>
      </c>
      <c r="K21" s="348">
        <f>IFERROR(VLOOKUP(CONCATENATE($F$4,K$16,$F21),CSVInputFromCMR!$C:$HZ,MATCH("LCR",CSVInputFromCMR!$C$1:$HZ$1,0),FALSE),0)</f>
        <v>0</v>
      </c>
      <c r="L21" s="348">
        <f>IFERROR(VLOOKUP(CONCATENATE($F$4,L$16,$F21),CSVInputFromCMR!$C:$HZ,MATCH("LCR",CSVInputFromCMR!$C$1:$HZ$1,0),FALSE),0)</f>
        <v>0</v>
      </c>
      <c r="M21" s="348">
        <f>IFERROR(VLOOKUP(CONCATENATE($F$4,M$16,$F21),CSVInputFromCMR!$C:$HZ,MATCH("LCR",CSVInputFromCMR!$C$1:$HZ$1,0),FALSE),0)</f>
        <v>0</v>
      </c>
      <c r="N21" s="348">
        <f>IFERROR(VLOOKUP(CONCATENATE($F$4,N$16,$F21),CSVInputFromCMR!$C:$HZ,MATCH("LCR",CSVInputFromCMR!$C$1:$HZ$1,0),FALSE),0)</f>
        <v>0</v>
      </c>
      <c r="O21" s="349">
        <f>IFERROR(VLOOKUP(CONCATENATE($F$4,O$16,$F21),CSVInputFromCMR!$C:$HZ,MATCH("LCR",CSVInputFromCMR!$C$1:$HZ$1,0),FALSE),0)</f>
        <v>0</v>
      </c>
    </row>
    <row r="22" spans="2:15" ht="24.95" customHeight="1">
      <c r="B22" s="112"/>
      <c r="C22" s="520" t="s">
        <v>773</v>
      </c>
      <c r="D22" s="521"/>
      <c r="F22" s="135">
        <v>4</v>
      </c>
      <c r="G22" s="91" t="s">
        <v>783</v>
      </c>
      <c r="H22" s="348">
        <f>IFERROR(VLOOKUP(CONCATENATE($F$4,H$16,$F22),CSVInputFromCMR!$C:$HZ,MATCH("LCR",CSVInputFromCMR!$C$1:$HZ$1,0),FALSE),0)</f>
        <v>0</v>
      </c>
      <c r="I22" s="530"/>
      <c r="J22" s="530"/>
      <c r="K22" s="530"/>
      <c r="L22" s="530"/>
      <c r="M22" s="530"/>
      <c r="N22" s="348">
        <f>IFERROR(VLOOKUP(CONCATENATE($F$4,N$16,$F22),CSVInputFromCMR!$C:$HZ,MATCH("LCR",CSVInputFromCMR!$C$1:$HZ$1,0),FALSE),0)</f>
        <v>0</v>
      </c>
      <c r="O22" s="327"/>
    </row>
    <row r="23" spans="2:15" ht="18" customHeight="1">
      <c r="F23" s="96"/>
      <c r="G23" s="96"/>
      <c r="H23" s="96"/>
      <c r="I23" s="96"/>
      <c r="J23" s="96"/>
      <c r="K23" s="96"/>
      <c r="L23" s="96"/>
      <c r="M23" s="96"/>
      <c r="N23" s="96"/>
      <c r="O23" s="96"/>
    </row>
    <row r="24" spans="2:15" ht="18" customHeight="1">
      <c r="F24" s="95" t="s">
        <v>785</v>
      </c>
      <c r="G24" s="96"/>
      <c r="H24" s="96"/>
      <c r="I24" s="96"/>
      <c r="J24" s="96"/>
      <c r="K24" s="96"/>
      <c r="L24" s="96"/>
      <c r="M24" s="96"/>
      <c r="N24" s="96"/>
      <c r="O24" s="96"/>
    </row>
    <row r="25" spans="2:15" ht="49.5" customHeight="1">
      <c r="F25" s="533" t="s">
        <v>786</v>
      </c>
      <c r="G25" s="534"/>
      <c r="H25" s="522" t="s">
        <v>787</v>
      </c>
      <c r="I25" s="522"/>
      <c r="J25" s="529" t="s">
        <v>1112</v>
      </c>
      <c r="K25" s="529"/>
      <c r="L25" s="529" t="s">
        <v>1115</v>
      </c>
      <c r="M25" s="529"/>
      <c r="N25" s="529" t="s">
        <v>789</v>
      </c>
      <c r="O25" s="529"/>
    </row>
    <row r="26" spans="2:15" ht="17.100000000000001" customHeight="1">
      <c r="F26" s="317"/>
      <c r="G26" s="318"/>
      <c r="H26" s="522" t="s">
        <v>496</v>
      </c>
      <c r="I26" s="522"/>
      <c r="J26" s="522" t="s">
        <v>501</v>
      </c>
      <c r="K26" s="522"/>
      <c r="L26" s="522" t="s">
        <v>506</v>
      </c>
      <c r="M26" s="522"/>
      <c r="N26" s="522" t="s">
        <v>450</v>
      </c>
      <c r="O26" s="522"/>
    </row>
    <row r="27" spans="2:15" ht="23.25" customHeight="1">
      <c r="F27" s="277"/>
      <c r="G27" s="278">
        <v>1991</v>
      </c>
      <c r="H27" s="528">
        <f ca="1">IFERROR(INDIRECT("NetInsLosses_Claims_"&amp;$G27),0)</f>
        <v>0</v>
      </c>
      <c r="I27" s="528"/>
      <c r="J27" s="525">
        <f>IFERROR(VLOOKUP(CONCATENATE($F$4,J$26,$G27),CSVInputFromCMR!$C:$HZ,MATCH("LCR",CSVInputFromCMR!$C$1:$HZ$1,0),FALSE),0)</f>
        <v>0</v>
      </c>
      <c r="K27" s="525"/>
      <c r="L27" s="525">
        <f>IFERROR(VLOOKUP(CONCATENATE($F$4,L$26,$G27),CSVInputFromCMR!$C:$HZ,MATCH("LCR",CSVInputFromCMR!$C$1:$HZ$1,0),FALSE),0)</f>
        <v>0</v>
      </c>
      <c r="M27" s="525"/>
      <c r="N27" s="527">
        <f ca="1">IFERROR(H27+J27+L27,0)</f>
        <v>0</v>
      </c>
      <c r="O27" s="527"/>
    </row>
    <row r="28" spans="2:15" s="266" customFormat="1" ht="23.25" customHeight="1">
      <c r="F28" s="277"/>
      <c r="G28" s="278">
        <f>G27+1</f>
        <v>1992</v>
      </c>
      <c r="H28" s="531">
        <f t="shared" ref="H28:H53" ca="1" si="0">IFERROR(INDIRECT("NetInsLosses_Claims_"&amp;$G28),0)</f>
        <v>0</v>
      </c>
      <c r="I28" s="532"/>
      <c r="J28" s="525">
        <f>IFERROR(VLOOKUP(CONCATENATE($F$4,J$26,$G28),CSVInputFromCMR!$C:$HZ,MATCH("LCR",CSVInputFromCMR!$C$1:$HZ$1,0),FALSE),0)</f>
        <v>0</v>
      </c>
      <c r="K28" s="525"/>
      <c r="L28" s="525">
        <f>IFERROR(VLOOKUP(CONCATENATE($F$4,L$26,$G28),CSVInputFromCMR!$C:$HZ,MATCH("LCR",CSVInputFromCMR!$C$1:$HZ$1,0),FALSE),0)</f>
        <v>0</v>
      </c>
      <c r="M28" s="525"/>
      <c r="N28" s="527">
        <f t="shared" ref="N28:N29" ca="1" si="1">IFERROR(H28+J28+L28,0)</f>
        <v>0</v>
      </c>
      <c r="O28" s="527"/>
    </row>
    <row r="29" spans="2:15" s="266" customFormat="1" ht="23.25" customHeight="1">
      <c r="F29" s="277"/>
      <c r="G29" s="278">
        <f t="shared" ref="G29:G54" si="2">G28+1</f>
        <v>1993</v>
      </c>
      <c r="H29" s="531">
        <f t="shared" ca="1" si="0"/>
        <v>0</v>
      </c>
      <c r="I29" s="532"/>
      <c r="J29" s="525">
        <f>IFERROR(VLOOKUP(CONCATENATE($F$4,J$26,$G29),CSVInputFromCMR!$C:$HZ,MATCH("LCR",CSVInputFromCMR!$C$1:$HZ$1,0),FALSE),0)</f>
        <v>0</v>
      </c>
      <c r="K29" s="525"/>
      <c r="L29" s="525">
        <f>IFERROR(VLOOKUP(CONCATENATE($F$4,L$26,$G29),CSVInputFromCMR!$C:$HZ,MATCH("LCR",CSVInputFromCMR!$C$1:$HZ$1,0),FALSE),0)</f>
        <v>0</v>
      </c>
      <c r="M29" s="525"/>
      <c r="N29" s="527">
        <f t="shared" ca="1" si="1"/>
        <v>0</v>
      </c>
      <c r="O29" s="527"/>
    </row>
    <row r="30" spans="2:15" ht="23.25" customHeight="1">
      <c r="F30" s="277"/>
      <c r="G30" s="278">
        <f t="shared" si="2"/>
        <v>1994</v>
      </c>
      <c r="H30" s="531">
        <f t="shared" ca="1" si="0"/>
        <v>0</v>
      </c>
      <c r="I30" s="532"/>
      <c r="J30" s="525">
        <f>IFERROR(VLOOKUP(CONCATENATE($F$4,J$26,$G30),CSVInputFromCMR!$C:$HZ,MATCH("LCR",CSVInputFromCMR!$C$1:$HZ$1,0),FALSE),0)</f>
        <v>0</v>
      </c>
      <c r="K30" s="525"/>
      <c r="L30" s="525">
        <f>IFERROR(VLOOKUP(CONCATENATE($F$4,L$26,$G30),CSVInputFromCMR!$C:$HZ,MATCH("LCR",CSVInputFromCMR!$C$1:$HZ$1,0),FALSE),0)</f>
        <v>0</v>
      </c>
      <c r="M30" s="525"/>
      <c r="N30" s="527">
        <f t="shared" ref="N30:N52" ca="1" si="3">IFERROR(H30+J30+L30,0)</f>
        <v>0</v>
      </c>
      <c r="O30" s="527"/>
    </row>
    <row r="31" spans="2:15" ht="23.25" customHeight="1">
      <c r="F31" s="277"/>
      <c r="G31" s="278">
        <f t="shared" si="2"/>
        <v>1995</v>
      </c>
      <c r="H31" s="528">
        <f t="shared" ca="1" si="0"/>
        <v>0</v>
      </c>
      <c r="I31" s="528"/>
      <c r="J31" s="525">
        <f>IFERROR(VLOOKUP(CONCATENATE($F$4,J$26,$G31),CSVInputFromCMR!$C:$HZ,MATCH("LCR",CSVInputFromCMR!$C$1:$HZ$1,0),FALSE),0)</f>
        <v>0</v>
      </c>
      <c r="K31" s="525"/>
      <c r="L31" s="525">
        <f>IFERROR(VLOOKUP(CONCATENATE($F$4,L$26,$G31),CSVInputFromCMR!$C:$HZ,MATCH("LCR",CSVInputFromCMR!$C$1:$HZ$1,0),FALSE),0)</f>
        <v>0</v>
      </c>
      <c r="M31" s="525"/>
      <c r="N31" s="527">
        <f t="shared" ca="1" si="3"/>
        <v>0</v>
      </c>
      <c r="O31" s="527"/>
    </row>
    <row r="32" spans="2:15" ht="23.25" customHeight="1">
      <c r="F32" s="277"/>
      <c r="G32" s="278">
        <f t="shared" si="2"/>
        <v>1996</v>
      </c>
      <c r="H32" s="528">
        <f t="shared" ca="1" si="0"/>
        <v>0</v>
      </c>
      <c r="I32" s="528"/>
      <c r="J32" s="525">
        <f>IFERROR(VLOOKUP(CONCATENATE($F$4,J$26,$G32),CSVInputFromCMR!$C:$HZ,MATCH("LCR",CSVInputFromCMR!$C$1:$HZ$1,0),FALSE),0)</f>
        <v>0</v>
      </c>
      <c r="K32" s="525"/>
      <c r="L32" s="525">
        <f>IFERROR(VLOOKUP(CONCATENATE($F$4,L$26,$G32),CSVInputFromCMR!$C:$HZ,MATCH("LCR",CSVInputFromCMR!$C$1:$HZ$1,0),FALSE),0)</f>
        <v>0</v>
      </c>
      <c r="M32" s="525"/>
      <c r="N32" s="527">
        <f t="shared" ca="1" si="3"/>
        <v>0</v>
      </c>
      <c r="O32" s="527"/>
    </row>
    <row r="33" spans="6:15" ht="23.25" customHeight="1">
      <c r="F33" s="277"/>
      <c r="G33" s="278">
        <f t="shared" si="2"/>
        <v>1997</v>
      </c>
      <c r="H33" s="528">
        <f t="shared" ca="1" si="0"/>
        <v>0</v>
      </c>
      <c r="I33" s="528"/>
      <c r="J33" s="525">
        <f>IFERROR(VLOOKUP(CONCATENATE($F$4,J$26,$G33),CSVInputFromCMR!$C:$HZ,MATCH("LCR",CSVInputFromCMR!$C$1:$HZ$1,0),FALSE),0)</f>
        <v>0</v>
      </c>
      <c r="K33" s="525"/>
      <c r="L33" s="525">
        <f>IFERROR(VLOOKUP(CONCATENATE($F$4,L$26,$G33),CSVInputFromCMR!$C:$HZ,MATCH("LCR",CSVInputFromCMR!$C$1:$HZ$1,0),FALSE),0)</f>
        <v>0</v>
      </c>
      <c r="M33" s="525"/>
      <c r="N33" s="527">
        <f t="shared" ca="1" si="3"/>
        <v>0</v>
      </c>
      <c r="O33" s="527"/>
    </row>
    <row r="34" spans="6:15" ht="23.25" customHeight="1">
      <c r="F34" s="277"/>
      <c r="G34" s="278">
        <f t="shared" si="2"/>
        <v>1998</v>
      </c>
      <c r="H34" s="528">
        <f t="shared" ca="1" si="0"/>
        <v>0</v>
      </c>
      <c r="I34" s="528"/>
      <c r="J34" s="525">
        <f>IFERROR(VLOOKUP(CONCATENATE($F$4,J$26,$G34),CSVInputFromCMR!$C:$HZ,MATCH("LCR",CSVInputFromCMR!$C$1:$HZ$1,0),FALSE),0)</f>
        <v>0</v>
      </c>
      <c r="K34" s="525"/>
      <c r="L34" s="525">
        <f>IFERROR(VLOOKUP(CONCATENATE($F$4,L$26,$G34),CSVInputFromCMR!$C:$HZ,MATCH("LCR",CSVInputFromCMR!$C$1:$HZ$1,0),FALSE),0)</f>
        <v>0</v>
      </c>
      <c r="M34" s="525"/>
      <c r="N34" s="527">
        <f t="shared" ca="1" si="3"/>
        <v>0</v>
      </c>
      <c r="O34" s="527"/>
    </row>
    <row r="35" spans="6:15" ht="23.25" customHeight="1">
      <c r="F35" s="277"/>
      <c r="G35" s="278">
        <f t="shared" si="2"/>
        <v>1999</v>
      </c>
      <c r="H35" s="528">
        <f t="shared" ca="1" si="0"/>
        <v>0</v>
      </c>
      <c r="I35" s="528"/>
      <c r="J35" s="525">
        <f>IFERROR(VLOOKUP(CONCATENATE($F$4,J$26,$G35),CSVInputFromCMR!$C:$HZ,MATCH("LCR",CSVInputFromCMR!$C$1:$HZ$1,0),FALSE),0)</f>
        <v>0</v>
      </c>
      <c r="K35" s="525"/>
      <c r="L35" s="525">
        <f>IFERROR(VLOOKUP(CONCATENATE($F$4,L$26,$G35),CSVInputFromCMR!$C:$HZ,MATCH("LCR",CSVInputFromCMR!$C$1:$HZ$1,0),FALSE),0)</f>
        <v>0</v>
      </c>
      <c r="M35" s="525"/>
      <c r="N35" s="527">
        <f t="shared" ca="1" si="3"/>
        <v>0</v>
      </c>
      <c r="O35" s="527"/>
    </row>
    <row r="36" spans="6:15" ht="23.25" customHeight="1">
      <c r="F36" s="277"/>
      <c r="G36" s="278">
        <f t="shared" si="2"/>
        <v>2000</v>
      </c>
      <c r="H36" s="528">
        <f t="shared" ca="1" si="0"/>
        <v>0</v>
      </c>
      <c r="I36" s="528"/>
      <c r="J36" s="525">
        <f>IFERROR(VLOOKUP(CONCATENATE($F$4,J$26,$G36),CSVInputFromCMR!$C:$HZ,MATCH("LCR",CSVInputFromCMR!$C$1:$HZ$1,0),FALSE),0)</f>
        <v>0</v>
      </c>
      <c r="K36" s="525"/>
      <c r="L36" s="525">
        <f>IFERROR(VLOOKUP(CONCATENATE($F$4,L$26,$G36),CSVInputFromCMR!$C:$HZ,MATCH("LCR",CSVInputFromCMR!$C$1:$HZ$1,0),FALSE),0)</f>
        <v>0</v>
      </c>
      <c r="M36" s="525"/>
      <c r="N36" s="527">
        <f t="shared" ca="1" si="3"/>
        <v>0</v>
      </c>
      <c r="O36" s="527"/>
    </row>
    <row r="37" spans="6:15" ht="23.25" customHeight="1">
      <c r="F37" s="277"/>
      <c r="G37" s="278">
        <f t="shared" si="2"/>
        <v>2001</v>
      </c>
      <c r="H37" s="528">
        <f t="shared" ca="1" si="0"/>
        <v>0</v>
      </c>
      <c r="I37" s="528"/>
      <c r="J37" s="525">
        <f>IFERROR(VLOOKUP(CONCATENATE($F$4,J$26,$G37),CSVInputFromCMR!$C:$HZ,MATCH("LCR",CSVInputFromCMR!$C$1:$HZ$1,0),FALSE),0)</f>
        <v>0</v>
      </c>
      <c r="K37" s="525"/>
      <c r="L37" s="525">
        <f>IFERROR(VLOOKUP(CONCATENATE($F$4,L$26,$G37),CSVInputFromCMR!$C:$HZ,MATCH("LCR",CSVInputFromCMR!$C$1:$HZ$1,0),FALSE),0)</f>
        <v>0</v>
      </c>
      <c r="M37" s="525"/>
      <c r="N37" s="527">
        <f t="shared" ca="1" si="3"/>
        <v>0</v>
      </c>
      <c r="O37" s="527"/>
    </row>
    <row r="38" spans="6:15" ht="23.25" customHeight="1">
      <c r="F38" s="277"/>
      <c r="G38" s="278">
        <f t="shared" si="2"/>
        <v>2002</v>
      </c>
      <c r="H38" s="528">
        <f t="shared" ca="1" si="0"/>
        <v>0</v>
      </c>
      <c r="I38" s="528"/>
      <c r="J38" s="525">
        <f>IFERROR(VLOOKUP(CONCATENATE($F$4,J$26,$G38),CSVInputFromCMR!$C:$HZ,MATCH("LCR",CSVInputFromCMR!$C$1:$HZ$1,0),FALSE),0)</f>
        <v>0</v>
      </c>
      <c r="K38" s="525"/>
      <c r="L38" s="525">
        <f>IFERROR(VLOOKUP(CONCATENATE($F$4,L$26,$G38),CSVInputFromCMR!$C:$HZ,MATCH("LCR",CSVInputFromCMR!$C$1:$HZ$1,0),FALSE),0)</f>
        <v>0</v>
      </c>
      <c r="M38" s="525"/>
      <c r="N38" s="527">
        <f t="shared" ca="1" si="3"/>
        <v>0</v>
      </c>
      <c r="O38" s="527"/>
    </row>
    <row r="39" spans="6:15" ht="23.25" customHeight="1">
      <c r="F39" s="277"/>
      <c r="G39" s="278">
        <f t="shared" si="2"/>
        <v>2003</v>
      </c>
      <c r="H39" s="528">
        <f t="shared" ca="1" si="0"/>
        <v>0</v>
      </c>
      <c r="I39" s="528"/>
      <c r="J39" s="525">
        <f>IFERROR(VLOOKUP(CONCATENATE($F$4,J$26,$G39),CSVInputFromCMR!$C:$HZ,MATCH("LCR",CSVInputFromCMR!$C$1:$HZ$1,0),FALSE),0)</f>
        <v>0</v>
      </c>
      <c r="K39" s="525"/>
      <c r="L39" s="525">
        <f>IFERROR(VLOOKUP(CONCATENATE($F$4,L$26,$G39),CSVInputFromCMR!$C:$HZ,MATCH("LCR",CSVInputFromCMR!$C$1:$HZ$1,0),FALSE),0)</f>
        <v>0</v>
      </c>
      <c r="M39" s="525"/>
      <c r="N39" s="527">
        <f t="shared" ca="1" si="3"/>
        <v>0</v>
      </c>
      <c r="O39" s="527"/>
    </row>
    <row r="40" spans="6:15" ht="23.25" customHeight="1">
      <c r="F40" s="277"/>
      <c r="G40" s="278">
        <f t="shared" si="2"/>
        <v>2004</v>
      </c>
      <c r="H40" s="528">
        <f t="shared" ca="1" si="0"/>
        <v>0</v>
      </c>
      <c r="I40" s="528"/>
      <c r="J40" s="525">
        <f>IFERROR(VLOOKUP(CONCATENATE($F$4,J$26,$G40),CSVInputFromCMR!$C:$HZ,MATCH("LCR",CSVInputFromCMR!$C$1:$HZ$1,0),FALSE),0)</f>
        <v>0</v>
      </c>
      <c r="K40" s="525"/>
      <c r="L40" s="525">
        <f>IFERROR(VLOOKUP(CONCATENATE($F$4,L$26,$G40),CSVInputFromCMR!$C:$HZ,MATCH("LCR",CSVInputFromCMR!$C$1:$HZ$1,0),FALSE),0)</f>
        <v>0</v>
      </c>
      <c r="M40" s="525"/>
      <c r="N40" s="527">
        <f t="shared" ca="1" si="3"/>
        <v>0</v>
      </c>
      <c r="O40" s="527"/>
    </row>
    <row r="41" spans="6:15" ht="23.25" customHeight="1">
      <c r="F41" s="277"/>
      <c r="G41" s="278">
        <f t="shared" si="2"/>
        <v>2005</v>
      </c>
      <c r="H41" s="528">
        <f t="shared" ca="1" si="0"/>
        <v>0</v>
      </c>
      <c r="I41" s="528"/>
      <c r="J41" s="525">
        <f>IFERROR(VLOOKUP(CONCATENATE($F$4,J$26,$G41),CSVInputFromCMR!$C:$HZ,MATCH("LCR",CSVInputFromCMR!$C$1:$HZ$1,0),FALSE),0)</f>
        <v>0</v>
      </c>
      <c r="K41" s="525"/>
      <c r="L41" s="525">
        <f>IFERROR(VLOOKUP(CONCATENATE($F$4,L$26,$G41),CSVInputFromCMR!$C:$HZ,MATCH("LCR",CSVInputFromCMR!$C$1:$HZ$1,0),FALSE),0)</f>
        <v>0</v>
      </c>
      <c r="M41" s="525"/>
      <c r="N41" s="527">
        <f t="shared" ca="1" si="3"/>
        <v>0</v>
      </c>
      <c r="O41" s="527"/>
    </row>
    <row r="42" spans="6:15" ht="23.25" customHeight="1">
      <c r="F42" s="277"/>
      <c r="G42" s="278">
        <f t="shared" si="2"/>
        <v>2006</v>
      </c>
      <c r="H42" s="528">
        <f t="shared" ca="1" si="0"/>
        <v>0</v>
      </c>
      <c r="I42" s="528"/>
      <c r="J42" s="525">
        <f>IFERROR(VLOOKUP(CONCATENATE($F$4,J$26,$G42),CSVInputFromCMR!$C:$HZ,MATCH("LCR",CSVInputFromCMR!$C$1:$HZ$1,0),FALSE),0)</f>
        <v>0</v>
      </c>
      <c r="K42" s="525"/>
      <c r="L42" s="525">
        <f>IFERROR(VLOOKUP(CONCATENATE($F$4,L$26,$G42),CSVInputFromCMR!$C:$HZ,MATCH("LCR",CSVInputFromCMR!$C$1:$HZ$1,0),FALSE),0)</f>
        <v>0</v>
      </c>
      <c r="M42" s="525"/>
      <c r="N42" s="527">
        <f t="shared" ca="1" si="3"/>
        <v>0</v>
      </c>
      <c r="O42" s="527"/>
    </row>
    <row r="43" spans="6:15" ht="23.25" customHeight="1">
      <c r="F43" s="277"/>
      <c r="G43" s="278">
        <f t="shared" si="2"/>
        <v>2007</v>
      </c>
      <c r="H43" s="528">
        <f t="shared" ca="1" si="0"/>
        <v>0</v>
      </c>
      <c r="I43" s="528"/>
      <c r="J43" s="525">
        <f>IFERROR(VLOOKUP(CONCATENATE($F$4,J$26,$G43),CSVInputFromCMR!$C:$HZ,MATCH("LCR",CSVInputFromCMR!$C$1:$HZ$1,0),FALSE),0)</f>
        <v>0</v>
      </c>
      <c r="K43" s="525"/>
      <c r="L43" s="525">
        <f>IFERROR(VLOOKUP(CONCATENATE($F$4,L$26,$G43),CSVInputFromCMR!$C:$HZ,MATCH("LCR",CSVInputFromCMR!$C$1:$HZ$1,0),FALSE),0)</f>
        <v>0</v>
      </c>
      <c r="M43" s="525"/>
      <c r="N43" s="527">
        <f t="shared" ca="1" si="3"/>
        <v>0</v>
      </c>
      <c r="O43" s="527"/>
    </row>
    <row r="44" spans="6:15" ht="23.25" customHeight="1">
      <c r="F44" s="277"/>
      <c r="G44" s="278">
        <f t="shared" si="2"/>
        <v>2008</v>
      </c>
      <c r="H44" s="528">
        <f t="shared" ca="1" si="0"/>
        <v>0</v>
      </c>
      <c r="I44" s="528"/>
      <c r="J44" s="525">
        <f>IFERROR(VLOOKUP(CONCATENATE($F$4,J$26,$G44),CSVInputFromCMR!$C:$HZ,MATCH("LCR",CSVInputFromCMR!$C$1:$HZ$1,0),FALSE),0)</f>
        <v>0</v>
      </c>
      <c r="K44" s="525"/>
      <c r="L44" s="525">
        <f>IFERROR(VLOOKUP(CONCATENATE($F$4,L$26,$G44),CSVInputFromCMR!$C:$HZ,MATCH("LCR",CSVInputFromCMR!$C$1:$HZ$1,0),FALSE),0)</f>
        <v>0</v>
      </c>
      <c r="M44" s="525"/>
      <c r="N44" s="527">
        <f t="shared" ca="1" si="3"/>
        <v>0</v>
      </c>
      <c r="O44" s="527"/>
    </row>
    <row r="45" spans="6:15" ht="23.25" customHeight="1">
      <c r="F45" s="277"/>
      <c r="G45" s="278">
        <f t="shared" si="2"/>
        <v>2009</v>
      </c>
      <c r="H45" s="528">
        <f t="shared" ca="1" si="0"/>
        <v>0</v>
      </c>
      <c r="I45" s="528"/>
      <c r="J45" s="525">
        <f>IFERROR(VLOOKUP(CONCATENATE($F$4,J$26,$G45),CSVInputFromCMR!$C:$HZ,MATCH("LCR",CSVInputFromCMR!$C$1:$HZ$1,0),FALSE),0)</f>
        <v>0</v>
      </c>
      <c r="K45" s="525"/>
      <c r="L45" s="525">
        <f>IFERROR(VLOOKUP(CONCATENATE($F$4,L$26,$G45),CSVInputFromCMR!$C:$HZ,MATCH("LCR",CSVInputFromCMR!$C$1:$HZ$1,0),FALSE),0)</f>
        <v>0</v>
      </c>
      <c r="M45" s="525"/>
      <c r="N45" s="527">
        <f t="shared" ca="1" si="3"/>
        <v>0</v>
      </c>
      <c r="O45" s="527"/>
    </row>
    <row r="46" spans="6:15" ht="23.25" customHeight="1">
      <c r="F46" s="277"/>
      <c r="G46" s="278">
        <f t="shared" si="2"/>
        <v>2010</v>
      </c>
      <c r="H46" s="528">
        <f t="shared" ca="1" si="0"/>
        <v>0</v>
      </c>
      <c r="I46" s="528"/>
      <c r="J46" s="525">
        <f>IFERROR(VLOOKUP(CONCATENATE($F$4,J$26,$G46),CSVInputFromCMR!$C:$HZ,MATCH("LCR",CSVInputFromCMR!$C$1:$HZ$1,0),FALSE),0)</f>
        <v>0</v>
      </c>
      <c r="K46" s="525"/>
      <c r="L46" s="525">
        <f>IFERROR(VLOOKUP(CONCATENATE($F$4,L$26,$G46),CSVInputFromCMR!$C:$HZ,MATCH("LCR",CSVInputFromCMR!$C$1:$HZ$1,0),FALSE),0)</f>
        <v>0</v>
      </c>
      <c r="M46" s="525"/>
      <c r="N46" s="527">
        <f t="shared" ca="1" si="3"/>
        <v>0</v>
      </c>
      <c r="O46" s="527"/>
    </row>
    <row r="47" spans="6:15" ht="23.25" customHeight="1">
      <c r="F47" s="277"/>
      <c r="G47" s="278">
        <f t="shared" si="2"/>
        <v>2011</v>
      </c>
      <c r="H47" s="528">
        <f t="shared" ca="1" si="0"/>
        <v>0</v>
      </c>
      <c r="I47" s="528"/>
      <c r="J47" s="525">
        <f>IFERROR(VLOOKUP(CONCATENATE($F$4,J$26,$G47),CSVInputFromCMR!$C:$HZ,MATCH("LCR",CSVInputFromCMR!$C$1:$HZ$1,0),FALSE),0)</f>
        <v>0</v>
      </c>
      <c r="K47" s="525"/>
      <c r="L47" s="525">
        <f>IFERROR(VLOOKUP(CONCATENATE($F$4,L$26,$G47),CSVInputFromCMR!$C:$HZ,MATCH("LCR",CSVInputFromCMR!$C$1:$HZ$1,0),FALSE),0)</f>
        <v>0</v>
      </c>
      <c r="M47" s="525"/>
      <c r="N47" s="527">
        <f t="shared" ca="1" si="3"/>
        <v>0</v>
      </c>
      <c r="O47" s="527"/>
    </row>
    <row r="48" spans="6:15" ht="23.25" customHeight="1">
      <c r="F48" s="277"/>
      <c r="G48" s="278">
        <f t="shared" si="2"/>
        <v>2012</v>
      </c>
      <c r="H48" s="528">
        <f t="shared" ca="1" si="0"/>
        <v>0</v>
      </c>
      <c r="I48" s="528"/>
      <c r="J48" s="525">
        <f>IFERROR(VLOOKUP(CONCATENATE($F$4,J$26,$G48),CSVInputFromCMR!$C:$HZ,MATCH("LCR",CSVInputFromCMR!$C$1:$HZ$1,0),FALSE),0)</f>
        <v>0</v>
      </c>
      <c r="K48" s="525"/>
      <c r="L48" s="525">
        <f>IFERROR(VLOOKUP(CONCATENATE($F$4,L$26,$G48),CSVInputFromCMR!$C:$HZ,MATCH("LCR",CSVInputFromCMR!$C$1:$HZ$1,0),FALSE),0)</f>
        <v>0</v>
      </c>
      <c r="M48" s="525"/>
      <c r="N48" s="527">
        <f t="shared" ca="1" si="3"/>
        <v>0</v>
      </c>
      <c r="O48" s="527"/>
    </row>
    <row r="49" spans="1:16" ht="23.25" customHeight="1">
      <c r="F49" s="277"/>
      <c r="G49" s="278">
        <f t="shared" si="2"/>
        <v>2013</v>
      </c>
      <c r="H49" s="528">
        <f t="shared" ca="1" si="0"/>
        <v>0</v>
      </c>
      <c r="I49" s="528"/>
      <c r="J49" s="525">
        <f>IFERROR(VLOOKUP(CONCATENATE($F$4,J$26,$G49),CSVInputFromCMR!$C:$HZ,MATCH("LCR",CSVInputFromCMR!$C$1:$HZ$1,0),FALSE),0)</f>
        <v>0</v>
      </c>
      <c r="K49" s="525"/>
      <c r="L49" s="525">
        <f>IFERROR(VLOOKUP(CONCATENATE($F$4,L$26,$G49),CSVInputFromCMR!$C:$HZ,MATCH("LCR",CSVInputFromCMR!$C$1:$HZ$1,0),FALSE),0)</f>
        <v>0</v>
      </c>
      <c r="M49" s="525"/>
      <c r="N49" s="527">
        <f t="shared" ca="1" si="3"/>
        <v>0</v>
      </c>
      <c r="O49" s="527"/>
    </row>
    <row r="50" spans="1:16" ht="23.25" customHeight="1">
      <c r="F50" s="277"/>
      <c r="G50" s="278">
        <f t="shared" si="2"/>
        <v>2014</v>
      </c>
      <c r="H50" s="528">
        <f t="shared" ca="1" si="0"/>
        <v>0</v>
      </c>
      <c r="I50" s="528"/>
      <c r="J50" s="525">
        <f>IFERROR(VLOOKUP(CONCATENATE($F$4,J$26,$G50),CSVInputFromCMR!$C:$HZ,MATCH("LCR",CSVInputFromCMR!$C$1:$HZ$1,0),FALSE),0)</f>
        <v>0</v>
      </c>
      <c r="K50" s="525"/>
      <c r="L50" s="525">
        <f>IFERROR(VLOOKUP(CONCATENATE($F$4,L$26,$G50),CSVInputFromCMR!$C:$HZ,MATCH("LCR",CSVInputFromCMR!$C$1:$HZ$1,0),FALSE),0)</f>
        <v>0</v>
      </c>
      <c r="M50" s="525"/>
      <c r="N50" s="527">
        <f t="shared" ca="1" si="3"/>
        <v>0</v>
      </c>
      <c r="O50" s="527"/>
    </row>
    <row r="51" spans="1:16" ht="23.25" customHeight="1">
      <c r="F51" s="277"/>
      <c r="G51" s="278">
        <f t="shared" si="2"/>
        <v>2015</v>
      </c>
      <c r="H51" s="528">
        <f t="shared" ca="1" si="0"/>
        <v>0</v>
      </c>
      <c r="I51" s="528"/>
      <c r="J51" s="525">
        <f>IFERROR(VLOOKUP(CONCATENATE($F$4,J$26,$G51),CSVInputFromCMR!$C:$HZ,MATCH("LCR",CSVInputFromCMR!$C$1:$HZ$1,0),FALSE),0)</f>
        <v>0</v>
      </c>
      <c r="K51" s="525"/>
      <c r="L51" s="525">
        <f>IFERROR(VLOOKUP(CONCATENATE($F$4,L$26,$G51),CSVInputFromCMR!$C:$HZ,MATCH("LCR",CSVInputFromCMR!$C$1:$HZ$1,0),FALSE),0)</f>
        <v>0</v>
      </c>
      <c r="M51" s="525"/>
      <c r="N51" s="527">
        <f t="shared" ca="1" si="3"/>
        <v>0</v>
      </c>
      <c r="O51" s="527"/>
    </row>
    <row r="52" spans="1:16" ht="23.25" customHeight="1">
      <c r="F52" s="277"/>
      <c r="G52" s="278">
        <f t="shared" si="2"/>
        <v>2016</v>
      </c>
      <c r="H52" s="528">
        <f t="shared" ca="1" si="0"/>
        <v>0</v>
      </c>
      <c r="I52" s="528"/>
      <c r="J52" s="525">
        <f>IFERROR(VLOOKUP(CONCATENATE($F$4,J$26,$G52),CSVInputFromCMR!$C:$HZ,MATCH("LCR",CSVInputFromCMR!$C$1:$HZ$1,0),FALSE),0)</f>
        <v>0</v>
      </c>
      <c r="K52" s="525"/>
      <c r="L52" s="525">
        <f>IFERROR(VLOOKUP(CONCATENATE($F$4,L$26,$G52),CSVInputFromCMR!$C:$HZ,MATCH("LCR",CSVInputFromCMR!$C$1:$HZ$1,0),FALSE),0)</f>
        <v>0</v>
      </c>
      <c r="M52" s="525"/>
      <c r="N52" s="527">
        <f t="shared" ca="1" si="3"/>
        <v>0</v>
      </c>
      <c r="O52" s="527"/>
    </row>
    <row r="53" spans="1:16" s="266" customFormat="1" ht="23.25" customHeight="1">
      <c r="F53" s="277"/>
      <c r="G53" s="278">
        <f t="shared" si="2"/>
        <v>2017</v>
      </c>
      <c r="H53" s="528">
        <f t="shared" ca="1" si="0"/>
        <v>0</v>
      </c>
      <c r="I53" s="528"/>
      <c r="J53" s="525">
        <f>IFERROR(VLOOKUP(CONCATENATE($F$4,J$26,$G53),CSVInputFromCMR!$C:$HZ,MATCH("LCR",CSVInputFromCMR!$C$1:$HZ$1,0),FALSE),0)</f>
        <v>0</v>
      </c>
      <c r="K53" s="525"/>
      <c r="L53" s="525">
        <f>IFERROR(VLOOKUP(CONCATENATE($F$4,L$26,$G53),CSVInputFromCMR!$C:$HZ,MATCH("LCR",CSVInputFromCMR!$C$1:$HZ$1,0),FALSE),0)</f>
        <v>0</v>
      </c>
      <c r="M53" s="525"/>
      <c r="N53" s="527">
        <f t="shared" ref="N53" ca="1" si="4">IFERROR(H53+J53+L53,0)</f>
        <v>0</v>
      </c>
      <c r="O53" s="527"/>
    </row>
    <row r="54" spans="1:16" s="266" customFormat="1" ht="23.25" customHeight="1">
      <c r="F54" s="277"/>
      <c r="G54" s="278">
        <f t="shared" si="2"/>
        <v>2018</v>
      </c>
      <c r="H54" s="528">
        <f ca="1">IFERROR(INDIRECT("NetInsLosses_Claims_"&amp;MAX($G:$G)&amp;"_ULO"),0)</f>
        <v>0</v>
      </c>
      <c r="I54" s="528"/>
      <c r="J54" s="535">
        <f>IFERROR(VLOOKUP(CONCATENATE($F$4,J$26,$G54),CSVInputFromCMR!$C:$HZ,MATCH("LCR",CSVInputFromCMR!$C$1:$HZ$1,0),FALSE),0)</f>
        <v>0</v>
      </c>
      <c r="K54" s="536"/>
      <c r="L54" s="535">
        <f>IFERROR(VLOOKUP(CONCATENATE($F$4,L$26,$G54),CSVInputFromCMR!$C:$HZ,MATCH("LCR",CSVInputFromCMR!$C$1:$HZ$1,0),FALSE),0)</f>
        <v>0</v>
      </c>
      <c r="M54" s="536"/>
      <c r="N54" s="527">
        <f t="shared" ref="N54" ca="1" si="5">IFERROR(H54+J54+L54,0)</f>
        <v>0</v>
      </c>
      <c r="O54" s="527"/>
    </row>
    <row r="55" spans="1:16" ht="15.95" customHeight="1">
      <c r="F55" s="96"/>
      <c r="G55" s="96"/>
      <c r="H55" s="96"/>
      <c r="I55" s="96"/>
      <c r="J55" s="96"/>
      <c r="K55" s="96"/>
      <c r="L55" s="96"/>
      <c r="M55" s="96"/>
      <c r="N55" s="96"/>
      <c r="O55" s="96"/>
    </row>
    <row r="56" spans="1:16" ht="49.5" customHeight="1">
      <c r="F56" s="279" t="s">
        <v>786</v>
      </c>
      <c r="G56" s="279"/>
      <c r="H56" s="522" t="s">
        <v>423</v>
      </c>
      <c r="I56" s="522"/>
      <c r="J56" s="529" t="s">
        <v>788</v>
      </c>
      <c r="K56" s="529"/>
      <c r="L56" s="529" t="s">
        <v>437</v>
      </c>
      <c r="M56" s="529"/>
      <c r="N56" s="529" t="s">
        <v>789</v>
      </c>
      <c r="O56" s="529"/>
    </row>
    <row r="57" spans="1:16" ht="17.100000000000001" customHeight="1">
      <c r="F57" s="279"/>
      <c r="G57" s="279"/>
      <c r="H57" s="522" t="s">
        <v>496</v>
      </c>
      <c r="I57" s="522"/>
      <c r="J57" s="522" t="s">
        <v>501</v>
      </c>
      <c r="K57" s="522"/>
      <c r="L57" s="522" t="s">
        <v>506</v>
      </c>
      <c r="M57" s="522"/>
      <c r="N57" s="522" t="s">
        <v>450</v>
      </c>
      <c r="O57" s="522"/>
    </row>
    <row r="58" spans="1:16" ht="26.25" customHeight="1">
      <c r="F58" s="280">
        <v>2</v>
      </c>
      <c r="G58" s="281" t="s">
        <v>1515</v>
      </c>
      <c r="H58" s="523"/>
      <c r="I58" s="524"/>
      <c r="J58" s="525">
        <f>IFERROR(VLOOKUP(CONCATENATE($F$4,J$57,$F58),CSVInputFromCMR!$C:$HZ,MATCH("LCR",CSVInputFromCMR!$C$1:$HZ$1,0),FALSE),0)</f>
        <v>0</v>
      </c>
      <c r="K58" s="525"/>
      <c r="L58" s="526">
        <f ca="1">IFERROR(INDIRECT("NetInsLosses_Claims_"&amp;MAX($G:$G)&amp;"_ULO"),0)</f>
        <v>0</v>
      </c>
      <c r="M58" s="526"/>
      <c r="N58" s="527">
        <f ca="1">IFERROR(SUM(J58:M58),0)</f>
        <v>0</v>
      </c>
      <c r="O58" s="527"/>
    </row>
    <row r="59" spans="1:16" ht="31.5" customHeight="1">
      <c r="F59" s="319"/>
      <c r="G59" s="320" t="s">
        <v>1516</v>
      </c>
      <c r="H59" s="516">
        <f ca="1">IFERROR(SUM(H27:I53),0)</f>
        <v>0</v>
      </c>
      <c r="I59" s="517"/>
      <c r="J59" s="516">
        <f>IFERROR(SUM(J27:K53,J58),0)</f>
        <v>0</v>
      </c>
      <c r="K59" s="517"/>
      <c r="L59" s="516">
        <f ca="1">IFERROR(SUM(L27:M53,L58),0)</f>
        <v>0</v>
      </c>
      <c r="M59" s="517"/>
      <c r="N59" s="518">
        <f ca="1">IFERROR(SUM(H59:M59),0)</f>
        <v>0</v>
      </c>
      <c r="O59" s="519"/>
    </row>
    <row r="60" spans="1:16" ht="15.95" customHeight="1">
      <c r="F60" s="96"/>
      <c r="G60" s="96"/>
      <c r="H60" s="96"/>
      <c r="I60" s="96"/>
      <c r="J60" s="96"/>
      <c r="K60" s="96"/>
      <c r="L60" s="96"/>
      <c r="M60" s="96"/>
      <c r="N60" s="96"/>
      <c r="O60" s="96"/>
    </row>
    <row r="61" spans="1:16" ht="15.95" customHeight="1">
      <c r="A61" s="108"/>
      <c r="B61" s="108"/>
      <c r="C61" s="109" t="s">
        <v>776</v>
      </c>
      <c r="D61" s="109" t="s">
        <v>1519</v>
      </c>
      <c r="E61" s="108"/>
      <c r="F61" s="110"/>
      <c r="G61" s="109"/>
      <c r="H61" s="108"/>
      <c r="I61" s="111"/>
      <c r="J61" s="111"/>
      <c r="K61" s="111"/>
      <c r="L61" s="111"/>
      <c r="M61" s="111"/>
      <c r="N61" s="111"/>
      <c r="O61" s="111"/>
      <c r="P61" s="111"/>
    </row>
    <row r="62" spans="1:16">
      <c r="A62" s="266"/>
      <c r="B62" s="266"/>
      <c r="C62" s="17" t="s">
        <v>31</v>
      </c>
      <c r="D62" s="266"/>
      <c r="E62" s="266"/>
      <c r="F62" s="266"/>
      <c r="G62" s="266"/>
      <c r="H62" s="266"/>
      <c r="I62" s="266"/>
      <c r="J62" s="266"/>
      <c r="K62" s="266"/>
      <c r="L62" s="266"/>
      <c r="M62" s="266"/>
      <c r="N62" s="266"/>
      <c r="O62" s="266"/>
      <c r="P62" s="266"/>
    </row>
    <row r="63" spans="1:16">
      <c r="A63" s="266"/>
      <c r="B63" s="266"/>
      <c r="C63" s="17" t="s">
        <v>1535</v>
      </c>
      <c r="D63" s="266"/>
      <c r="E63" s="266"/>
      <c r="F63" s="266"/>
      <c r="G63" s="266"/>
      <c r="H63" s="266"/>
      <c r="I63" s="266"/>
      <c r="J63" s="266"/>
      <c r="K63" s="266"/>
      <c r="L63" s="266"/>
      <c r="M63" s="266"/>
      <c r="N63" s="266"/>
      <c r="O63" s="266"/>
      <c r="P63" s="266"/>
    </row>
  </sheetData>
  <sheetProtection sheet="1" objects="1" scenarios="1"/>
  <mergeCells count="149">
    <mergeCell ref="H54:I54"/>
    <mergeCell ref="J54:K54"/>
    <mergeCell ref="L54:M54"/>
    <mergeCell ref="N54:O54"/>
    <mergeCell ref="C18:D19"/>
    <mergeCell ref="C15:D16"/>
    <mergeCell ref="F4:H5"/>
    <mergeCell ref="C9:D9"/>
    <mergeCell ref="H26:I26"/>
    <mergeCell ref="J26:K26"/>
    <mergeCell ref="L26:M26"/>
    <mergeCell ref="N26:O26"/>
    <mergeCell ref="H25:I25"/>
    <mergeCell ref="J25:K25"/>
    <mergeCell ref="F7:L7"/>
    <mergeCell ref="F11:O11"/>
    <mergeCell ref="C21:D21"/>
    <mergeCell ref="F8:O10"/>
    <mergeCell ref="H27:I27"/>
    <mergeCell ref="J27:K27"/>
    <mergeCell ref="L27:M27"/>
    <mergeCell ref="N27:O27"/>
    <mergeCell ref="L25:M25"/>
    <mergeCell ref="N25:O25"/>
    <mergeCell ref="H14:O14"/>
    <mergeCell ref="F25:G25"/>
    <mergeCell ref="H32:I32"/>
    <mergeCell ref="J32:K32"/>
    <mergeCell ref="L32:M32"/>
    <mergeCell ref="N32:O32"/>
    <mergeCell ref="I19:M19"/>
    <mergeCell ref="H28:I28"/>
    <mergeCell ref="J28:K28"/>
    <mergeCell ref="L28:M28"/>
    <mergeCell ref="N28:O28"/>
    <mergeCell ref="H29:I29"/>
    <mergeCell ref="J29:K29"/>
    <mergeCell ref="L29:M29"/>
    <mergeCell ref="N29:O29"/>
    <mergeCell ref="H33:I33"/>
    <mergeCell ref="J33:K33"/>
    <mergeCell ref="L33:M33"/>
    <mergeCell ref="N33:O33"/>
    <mergeCell ref="H30:I30"/>
    <mergeCell ref="J30:K30"/>
    <mergeCell ref="L30:M30"/>
    <mergeCell ref="N30:O30"/>
    <mergeCell ref="H31:I31"/>
    <mergeCell ref="J31:K31"/>
    <mergeCell ref="L31:M31"/>
    <mergeCell ref="N31:O31"/>
    <mergeCell ref="H36:I36"/>
    <mergeCell ref="J36:K36"/>
    <mergeCell ref="L36:M36"/>
    <mergeCell ref="N36:O36"/>
    <mergeCell ref="H37:I37"/>
    <mergeCell ref="J37:K37"/>
    <mergeCell ref="L37:M37"/>
    <mergeCell ref="N37:O37"/>
    <mergeCell ref="H34:I34"/>
    <mergeCell ref="J34:K34"/>
    <mergeCell ref="L34:M34"/>
    <mergeCell ref="N34:O34"/>
    <mergeCell ref="H35:I35"/>
    <mergeCell ref="J35:K35"/>
    <mergeCell ref="L35:M35"/>
    <mergeCell ref="N35:O35"/>
    <mergeCell ref="H40:I40"/>
    <mergeCell ref="J40:K40"/>
    <mergeCell ref="L40:M40"/>
    <mergeCell ref="N40:O40"/>
    <mergeCell ref="H41:I41"/>
    <mergeCell ref="J41:K41"/>
    <mergeCell ref="L41:M41"/>
    <mergeCell ref="N41:O41"/>
    <mergeCell ref="H38:I38"/>
    <mergeCell ref="J38:K38"/>
    <mergeCell ref="L38:M38"/>
    <mergeCell ref="N38:O38"/>
    <mergeCell ref="H39:I39"/>
    <mergeCell ref="J39:K39"/>
    <mergeCell ref="L39:M39"/>
    <mergeCell ref="N39:O39"/>
    <mergeCell ref="H44:I44"/>
    <mergeCell ref="J44:K44"/>
    <mergeCell ref="L44:M44"/>
    <mergeCell ref="N44:O44"/>
    <mergeCell ref="H45:I45"/>
    <mergeCell ref="J45:K45"/>
    <mergeCell ref="L45:M45"/>
    <mergeCell ref="N45:O45"/>
    <mergeCell ref="H42:I42"/>
    <mergeCell ref="J42:K42"/>
    <mergeCell ref="L42:M42"/>
    <mergeCell ref="N42:O42"/>
    <mergeCell ref="H43:I43"/>
    <mergeCell ref="J43:K43"/>
    <mergeCell ref="L43:M43"/>
    <mergeCell ref="N43:O43"/>
    <mergeCell ref="H48:I48"/>
    <mergeCell ref="J48:K48"/>
    <mergeCell ref="L48:M48"/>
    <mergeCell ref="N48:O48"/>
    <mergeCell ref="H49:I49"/>
    <mergeCell ref="J49:K49"/>
    <mergeCell ref="L49:M49"/>
    <mergeCell ref="N49:O49"/>
    <mergeCell ref="H46:I46"/>
    <mergeCell ref="J46:K46"/>
    <mergeCell ref="L46:M46"/>
    <mergeCell ref="N46:O46"/>
    <mergeCell ref="H47:I47"/>
    <mergeCell ref="J47:K47"/>
    <mergeCell ref="L47:M47"/>
    <mergeCell ref="N47:O47"/>
    <mergeCell ref="L50:M50"/>
    <mergeCell ref="N50:O50"/>
    <mergeCell ref="H51:I51"/>
    <mergeCell ref="J51:K51"/>
    <mergeCell ref="L51:M51"/>
    <mergeCell ref="N51:O51"/>
    <mergeCell ref="H53:I53"/>
    <mergeCell ref="J53:K53"/>
    <mergeCell ref="L53:M53"/>
    <mergeCell ref="N53:O53"/>
    <mergeCell ref="H59:I59"/>
    <mergeCell ref="J59:K59"/>
    <mergeCell ref="L59:M59"/>
    <mergeCell ref="N59:O59"/>
    <mergeCell ref="C22:D22"/>
    <mergeCell ref="J57:K57"/>
    <mergeCell ref="L57:M57"/>
    <mergeCell ref="N57:O57"/>
    <mergeCell ref="H58:I58"/>
    <mergeCell ref="J58:K58"/>
    <mergeCell ref="L58:M58"/>
    <mergeCell ref="N58:O58"/>
    <mergeCell ref="H52:I52"/>
    <mergeCell ref="J52:K52"/>
    <mergeCell ref="L52:M52"/>
    <mergeCell ref="N52:O52"/>
    <mergeCell ref="H56:I56"/>
    <mergeCell ref="J56:K56"/>
    <mergeCell ref="L56:M56"/>
    <mergeCell ref="N56:O56"/>
    <mergeCell ref="I22:M22"/>
    <mergeCell ref="H57:I57"/>
    <mergeCell ref="H50:I50"/>
    <mergeCell ref="J50:K50"/>
  </mergeCells>
  <conditionalFormatting sqref="H18:O18 H19 N19 H21:O21 H22 N22">
    <cfRule type="cellIs" dxfId="61" priority="5" operator="lessThan">
      <formula>0</formula>
    </cfRule>
  </conditionalFormatting>
  <conditionalFormatting sqref="J18:O18 J21:O21">
    <cfRule type="expression" dxfId="60" priority="6">
      <formula>J18&lt;I18</formula>
    </cfRule>
  </conditionalFormatting>
  <conditionalFormatting sqref="H19 N19 H22">
    <cfRule type="expression" dxfId="59" priority="7">
      <formula>H19&lt;H18</formula>
    </cfRule>
  </conditionalFormatting>
  <conditionalFormatting sqref="N21 O21 N22">
    <cfRule type="expression" dxfId="58" priority="8">
      <formula>N21&lt;N18</formula>
    </cfRule>
  </conditionalFormatting>
  <conditionalFormatting sqref="L51:M53 L55:M55 L54">
    <cfRule type="cellIs" dxfId="57" priority="13" operator="lessThan">
      <formula>0</formula>
    </cfRule>
  </conditionalFormatting>
  <conditionalFormatting sqref="L27:M50">
    <cfRule type="cellIs" dxfId="56" priority="11" operator="notEqual">
      <formula>0</formula>
    </cfRule>
  </conditionalFormatting>
  <conditionalFormatting sqref="N59:O59">
    <cfRule type="expression" dxfId="55" priority="10">
      <formula>N59&lt;&gt;H18</formula>
    </cfRule>
  </conditionalFormatting>
  <conditionalFormatting sqref="L54">
    <cfRule type="cellIs" dxfId="54" priority="3" operator="lessThan">
      <formula>0</formula>
    </cfRule>
  </conditionalFormatting>
  <dataValidations count="28">
    <dataValidation allowBlank="1" showInputMessage="1" showErrorMessage="1" prompt="Sum: (I1)_x000a_" sqref="H59:I59"/>
    <dataValidation allowBlank="1" showInputMessage="1" showErrorMessage="1" prompt="Sum: (J1 + J2)" sqref="J59:K59"/>
    <dataValidation allowBlank="1" showInputMessage="1" showErrorMessage="1" prompt="Sum: (K1 + K2)" sqref="L59:M59"/>
    <dataValidation type="decimal" operator="equal" allowBlank="1" showInputMessage="1" showErrorMessage="1" errorTitle="v: if L total &lt;&gt; A1" error="L total must be equal to A1" prompt="Sum: (I + J + K)_x000a_v: if L total &lt;&gt; A1" sqref="N59:O59">
      <formula1>$H$18</formula1>
    </dataValidation>
    <dataValidation allowBlank="1" showInputMessage="1" showErrorMessage="1" prompt="Pre-populated = form 312, line 2, column H" sqref="L58:M58"/>
    <dataValidation allowBlank="1" showInputMessage="1" showErrorMessage="1" prompt="Sum: (J + K)" sqref="N58:O58"/>
    <dataValidation allowBlank="1" showInputMessage="1" showErrorMessage="1" prompt="Pre-populated = form 312, column H" sqref="H27:I54"/>
    <dataValidation allowBlank="1" showInputMessage="1" showErrorMessage="1" prompt="Sum: (I + J + K)" sqref="N27:O54"/>
    <dataValidation type="decimal" operator="greaterThanOrEqual" allowBlank="1" showInputMessage="1" showErrorMessage="1" errorTitle="+ve v: if -ve &amp; v: if H1 &lt; G1" error="This value must be zero or positive_x000a__x000a_H1 must be greater than or equal to G1" prompt="+ve v: if -ve_x000a_v: if H1 &lt; G1" sqref="O18">
      <formula1>0</formula1>
    </dataValidation>
    <dataValidation type="decimal" operator="greaterThanOrEqual" allowBlank="1" showInputMessage="1" showErrorMessage="1" errorTitle="+ve v: if -ve &amp; v: if G1 &lt; F1" error="This value must be zero or positive_x000a__x000a_G1 must be greater than or equal to F1" prompt="+ve v: if -ve_x000a_v: if G1 &lt; F1" sqref="N18">
      <formula1>0</formula1>
    </dataValidation>
    <dataValidation type="decimal" operator="greaterThanOrEqual" allowBlank="1" showInputMessage="1" showErrorMessage="1" errorTitle="+ve v: if -ve" error="This value must be zero or positive" prompt="+ve v: if -ve_x000a_w: if G2 &lt; G1" sqref="N19">
      <formula1>0</formula1>
    </dataValidation>
    <dataValidation type="decimal" operator="greaterThanOrEqual" allowBlank="1" showInputMessage="1" showErrorMessage="1" errorTitle="+ve v: if -ve &amp; v: if G3 &lt; F3" error="This value must be zero or positive_x000a__x000a_G3 must be greater than or equal to F3" prompt="+ve v: if -ve_x000a_v: if G3 &lt; F3_x000a_w: if G3 &lt; G1" sqref="N21">
      <formula1>0</formula1>
    </dataValidation>
    <dataValidation type="decimal" operator="greaterThanOrEqual" allowBlank="1" showInputMessage="1" showErrorMessage="1" errorTitle="+ve v: if -ve" error="This value must be zero or positive" prompt="+ve v: if -ve_x000a_w: if G4 &lt; G2" sqref="N22">
      <formula1>0</formula1>
    </dataValidation>
    <dataValidation type="decimal" operator="greaterThanOrEqual" allowBlank="1" showInputMessage="1" showErrorMessage="1" errorTitle="+ve v: if -ve" error="This value must be zero or positive" prompt="+ve v: if -ve_x000a_w: if A4 &lt; A3" sqref="H22">
      <formula1>0</formula1>
    </dataValidation>
    <dataValidation type="decimal" operator="greaterThanOrEqual" allowBlank="1" showInputMessage="1" showErrorMessage="1" errorTitle="+ve v: if -ve &amp; v: if H3 &lt; G3" error="This value must be zero or positive_x000a__x000a_H3 must be greater than or equal to G3" prompt="+ve v: if -ve_x000a_v: if H3 &lt; G3" sqref="O21">
      <formula1>0</formula1>
    </dataValidation>
    <dataValidation type="decimal" operator="greaterThanOrEqual" allowBlank="1" showInputMessage="1" showErrorMessage="1" errorTitle="+ve v: if -ve &amp; v: if F3 &lt; E3" error="This value must be zero or positive_x000a__x000a_F3 must be greater than or equal to E3" prompt="+ve v: if -ve_x000a_v: if F3 &lt; E3" sqref="M21">
      <formula1>0</formula1>
    </dataValidation>
    <dataValidation type="decimal" operator="greaterThanOrEqual" allowBlank="1" showInputMessage="1" showErrorMessage="1" errorTitle="+ve v: if -ve &amp; v: if E3 &lt; D3" error="This value must be zero or positive_x000a__x000a_E3 must be greater than or equal to D3" prompt="+ve v: if -ve_x000a_v: if E3 &lt; D3" sqref="L21">
      <formula1>0</formula1>
    </dataValidation>
    <dataValidation type="decimal" operator="greaterThanOrEqual" allowBlank="1" showInputMessage="1" showErrorMessage="1" errorTitle="+ve v: if -ve &amp; v: if D3 &lt; C3" error="This value must be zero or positive_x000a__x000a_D3 must be greater than or equal to C3" prompt="+ve v: if -ve_x000a_v: if D3 &lt; C3" sqref="K21">
      <formula1>0</formula1>
    </dataValidation>
    <dataValidation type="decimal" operator="greaterThanOrEqual" allowBlank="1" showInputMessage="1" showErrorMessage="1" errorTitle="+ve v: if -ve &amp; v: if C3 &lt; B3" error="This value must be zero or positive_x000a__x000a_C3 must be greater than or equal to B3" prompt="+ve v: if -ve_x000a_v: if C3 &lt; B3" sqref="J21">
      <formula1>0</formula1>
    </dataValidation>
    <dataValidation type="decimal" operator="greaterThanOrEqual" allowBlank="1" showInputMessage="1" showErrorMessage="1" errorTitle="+ve v: if -ve" error="This value must be zero or positive" prompt="+ve v: if -ve_x000a_w: if A2 &lt; A1" sqref="H19">
      <formula1>0</formula1>
    </dataValidation>
    <dataValidation type="decimal" operator="greaterThanOrEqual" allowBlank="1" showInputMessage="1" showErrorMessage="1" errorTitle="+ve v: if -ve &amp; v: if F1 &lt; E1" error="This value must be zero or positive_x000a__x000a_F1 must be greater than or equal to E1" prompt="+ve v: if -ve_x000a_v: if F1 &lt; E1" sqref="M18">
      <formula1>0</formula1>
    </dataValidation>
    <dataValidation type="decimal" operator="greaterThanOrEqual" allowBlank="1" showInputMessage="1" showErrorMessage="1" errorTitle="+ve v: if -ve &amp; v: if E1 &lt; D1" error="This value must be zero or positive_x000a__x000a_E1 must be greater than or equal to D1" prompt="+ve v: if -ve_x000a_v: if E1 &lt; D1" sqref="L18">
      <formula1>0</formula1>
    </dataValidation>
    <dataValidation type="decimal" operator="greaterThanOrEqual" allowBlank="1" showInputMessage="1" showErrorMessage="1" errorTitle="+ve v: if -ve &amp; v: if D1 &lt; C1" error="This value must be zero or positive_x000a__x000a_D1 must be greater than or equal to C1" prompt="+ve v: if -ve_x000a_v: if D1 &lt; C1" sqref="K18">
      <formula1>0</formula1>
    </dataValidation>
    <dataValidation type="decimal" operator="greaterThanOrEqual" allowBlank="1" showInputMessage="1" showErrorMessage="1" errorTitle="+ve v: if -ve &amp; v: if C1 &lt; B1" error="This value must be zero or positive_x000a__x000a_C1 must be greater than or equal to B1" prompt="+ve v: if -ve_x000a_v: if C1 &lt; B1" sqref="J18">
      <formula1>0</formula1>
    </dataValidation>
    <dataValidation type="decimal" operator="greaterThanOrEqual" allowBlank="1" showInputMessage="1" showErrorMessage="1" errorTitle="+ve v: if -ve" error="This value must be zero or positive" prompt="+ve v: if -ve" sqref="H18 H21:I21">
      <formula1>0</formula1>
    </dataValidation>
    <dataValidation allowBlank="1" showInputMessage="1" showErrorMessage="1" prompt="+ve w: if -ve" sqref="L51:L54 M51:M53"/>
    <dataValidation type="decimal" operator="greaterThan" allowBlank="1" showInputMessage="1" showErrorMessage="1" errorTitle="+ve v: if -ve" error="This value must be zero or positive" prompt="+ve v: if -ve" sqref="I18">
      <formula1>0</formula1>
    </dataValidation>
    <dataValidation allowBlank="1" showInputMessage="1" showErrorMessage="1" prompt="w: if &lt;&gt; 0" sqref="L27:M50"/>
  </dataValidations>
  <hyperlinks>
    <hyperlink ref="C9:D9" location="'010'!A1" display="010 Control Page"/>
    <hyperlink ref="C17" location="'311'!A1" display="311 Claims Distributions"/>
    <hyperlink ref="C18:D19" location="'312'!A1" display="'312'!A1"/>
    <hyperlink ref="C20" location="'313'!A1" display="313 Financial Information"/>
    <hyperlink ref="C14" location="'309'!A1" display="309 LCR Summary"/>
    <hyperlink ref="C13" location="'012'!A1" display="012 LCR Syndicate Type"/>
    <hyperlink ref="C15:D16" location="'310'!A1" display="'310'!A1"/>
    <hyperlink ref="C21:D21" location="'314'!A1" display="'314'!A1"/>
  </hyperlinks>
  <pageMargins left="0.25" right="0.25" top="0.75" bottom="0.75" header="0.3" footer="0.3"/>
  <pageSetup paperSize="9" scale="51" orientation="portrait" verticalDpi="0" r:id="rId1"/>
  <ignoredErrors>
    <ignoredError sqref="N18:N19 H18:H19 I21:O21 H21:H22 N22 J27:M54"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9" id="{D39C5AC0-0D3D-49C3-885D-273A68C94019}">
            <xm:f>AND('012'!$L$28=TRUE,J58&lt;&gt;0)</xm:f>
            <x14:dxf>
              <font>
                <color theme="0"/>
              </font>
              <fill>
                <patternFill>
                  <bgColor rgb="FFC00000"/>
                </patternFill>
              </fill>
            </x14:dxf>
          </x14:cfRule>
          <xm:sqref>J58:K58</xm:sqref>
        </x14:conditionalFormatting>
        <x14:conditionalFormatting xmlns:xm="http://schemas.microsoft.com/office/excel/2006/main">
          <x14:cfRule type="expression" priority="2" id="{19362C2D-53FC-43D3-9EAF-11548B8C43DE}">
            <xm:f>AND('012'!$L$28=TRUE,J54&lt;&gt;0)</xm:f>
            <x14:dxf>
              <font>
                <color theme="0"/>
              </font>
              <fill>
                <patternFill>
                  <bgColor rgb="FFC00000"/>
                </patternFill>
              </fill>
            </x14:dxf>
          </x14:cfRule>
          <xm:sqref>J54</xm:sqref>
        </x14:conditionalFormatting>
        <x14:conditionalFormatting xmlns:xm="http://schemas.microsoft.com/office/excel/2006/main">
          <x14:cfRule type="expression" priority="1" id="{001BE86D-1AEB-4A9A-BC4D-A45BE658F91D}">
            <xm:f>AND('012'!$L$28=TRUE,J54&lt;&gt;0)</xm:f>
            <x14:dxf>
              <font>
                <color theme="0"/>
              </font>
              <fill>
                <patternFill>
                  <bgColor rgb="FFC00000"/>
                </patternFill>
              </fill>
            </x14:dxf>
          </x14:cfRule>
          <xm:sqref>J54</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errorTitle="v: if ULO = No &amp; &lt;&gt;0" error="Must be zero if ULO is No on form 012" prompt="v: if ULO = No &amp; &lt;&gt;0">
          <x14:formula1>
            <xm:f>AND('012'!$L$28=TRUE,J54=0)</xm:f>
          </x14:formula1>
          <xm:sqref>J58:K58 J54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249977111117893"/>
    <pageSetUpPr fitToPage="1"/>
  </sheetPr>
  <dimension ref="A1:Y86"/>
  <sheetViews>
    <sheetView showGridLines="0" showRowColHeaders="0" zoomScale="70" zoomScaleNormal="70" workbookViewId="0"/>
  </sheetViews>
  <sheetFormatPr defaultRowHeight="15"/>
  <cols>
    <col min="1" max="1" width="1" customWidth="1"/>
    <col min="2" max="2" width="4.7109375" customWidth="1"/>
    <col min="3" max="3" width="15.7109375" customWidth="1"/>
    <col min="4" max="4" width="15.85546875" customWidth="1"/>
    <col min="5" max="5" width="3.28515625" customWidth="1"/>
    <col min="6" max="6" width="12.28515625" customWidth="1"/>
    <col min="7" max="7" width="4.28515625" customWidth="1"/>
    <col min="8" max="8" width="19.7109375" customWidth="1"/>
    <col min="9" max="9" width="21.28515625" customWidth="1"/>
    <col min="10" max="34" width="20.7109375" customWidth="1"/>
  </cols>
  <sheetData>
    <row r="1" spans="2:24" ht="60.95" customHeight="1">
      <c r="B1" s="1"/>
      <c r="C1" s="1"/>
      <c r="D1" s="1"/>
      <c r="E1" s="1"/>
      <c r="F1" s="1"/>
      <c r="G1" s="1"/>
      <c r="H1" s="1"/>
      <c r="I1" s="1"/>
      <c r="J1" s="1"/>
      <c r="K1" s="1"/>
      <c r="L1" s="1"/>
      <c r="M1" s="1"/>
      <c r="N1" s="1"/>
    </row>
    <row r="2" spans="2:24" ht="9" customHeight="1"/>
    <row r="3" spans="2:24" ht="29.25" customHeight="1">
      <c r="B3" s="2"/>
      <c r="C3" s="4" t="s">
        <v>0</v>
      </c>
      <c r="D3" s="2"/>
      <c r="E3" s="2"/>
      <c r="F3" s="2"/>
      <c r="G3" s="2"/>
      <c r="H3" s="2"/>
      <c r="I3" s="2"/>
      <c r="J3" s="9"/>
      <c r="K3" s="9"/>
      <c r="L3" s="2"/>
      <c r="M3" s="2"/>
      <c r="N3" s="9" t="s">
        <v>3</v>
      </c>
    </row>
    <row r="4" spans="2:24" ht="15" customHeight="1">
      <c r="F4" s="412" t="s">
        <v>790</v>
      </c>
      <c r="G4" s="412"/>
      <c r="H4" s="412"/>
      <c r="I4" s="412"/>
      <c r="J4" s="412"/>
      <c r="K4" s="412"/>
    </row>
    <row r="5" spans="2:24" ht="15.75" customHeight="1">
      <c r="C5" s="7" t="s">
        <v>1</v>
      </c>
      <c r="D5" s="8" t="str">
        <f>SyndicateNumber</f>
        <v/>
      </c>
      <c r="F5" s="412"/>
      <c r="G5" s="412"/>
      <c r="H5" s="412"/>
      <c r="I5" s="412"/>
      <c r="J5" s="412"/>
      <c r="K5" s="412"/>
    </row>
    <row r="6" spans="2:24">
      <c r="H6" s="13"/>
    </row>
    <row r="7" spans="2:24" ht="15.75" customHeight="1">
      <c r="C7" s="7" t="s">
        <v>2</v>
      </c>
      <c r="D7" s="8">
        <f ca="1">ModellingYear</f>
        <v>2018</v>
      </c>
      <c r="F7" s="537" t="s">
        <v>791</v>
      </c>
      <c r="G7" s="537"/>
      <c r="H7" s="537"/>
      <c r="I7" s="537"/>
      <c r="J7" s="537"/>
      <c r="K7" s="537"/>
      <c r="L7" s="537"/>
    </row>
    <row r="8" spans="2:24" ht="9.75" customHeight="1">
      <c r="F8" s="537"/>
      <c r="G8" s="537"/>
      <c r="H8" s="537"/>
      <c r="I8" s="537"/>
      <c r="J8" s="537"/>
      <c r="K8" s="537"/>
      <c r="L8" s="537"/>
    </row>
    <row r="9" spans="2:24" ht="15.95" customHeight="1">
      <c r="B9" s="19"/>
      <c r="C9" s="390" t="s">
        <v>4</v>
      </c>
      <c r="D9" s="391"/>
      <c r="F9" s="537"/>
      <c r="G9" s="537"/>
      <c r="H9" s="537"/>
      <c r="I9" s="537"/>
      <c r="J9" s="537"/>
      <c r="K9" s="537"/>
      <c r="L9" s="537"/>
    </row>
    <row r="10" spans="2:24" ht="15.95" customHeight="1">
      <c r="B10" s="10"/>
      <c r="C10" s="11" t="s">
        <v>5</v>
      </c>
      <c r="D10" s="113"/>
    </row>
    <row r="11" spans="2:24" ht="19.5" customHeight="1">
      <c r="B11" s="10"/>
      <c r="C11" s="11" t="s">
        <v>6</v>
      </c>
      <c r="D11" s="113"/>
      <c r="F11" s="98"/>
      <c r="G11" s="99"/>
      <c r="H11" s="565" t="s">
        <v>801</v>
      </c>
      <c r="I11" s="566"/>
      <c r="J11" s="567"/>
      <c r="K11" s="565" t="s">
        <v>802</v>
      </c>
      <c r="L11" s="566"/>
      <c r="M11" s="567"/>
      <c r="N11" s="150" t="s">
        <v>803</v>
      </c>
      <c r="O11" s="565" t="s">
        <v>806</v>
      </c>
      <c r="P11" s="566"/>
      <c r="Q11" s="567"/>
      <c r="R11" s="565" t="s">
        <v>805</v>
      </c>
      <c r="S11" s="566"/>
      <c r="T11" s="567"/>
      <c r="U11" s="151"/>
      <c r="V11" s="151" t="s">
        <v>808</v>
      </c>
      <c r="W11" s="152"/>
      <c r="X11" s="153" t="s">
        <v>811</v>
      </c>
    </row>
    <row r="12" spans="2:24" ht="22.5" customHeight="1">
      <c r="B12" s="10"/>
      <c r="C12" s="11" t="s">
        <v>7</v>
      </c>
      <c r="D12" s="113"/>
      <c r="F12" s="569" t="s">
        <v>792</v>
      </c>
      <c r="G12" s="570"/>
      <c r="H12" s="556" t="s">
        <v>793</v>
      </c>
      <c r="I12" s="556" t="s">
        <v>797</v>
      </c>
      <c r="J12" s="556" t="s">
        <v>798</v>
      </c>
      <c r="K12" s="556" t="s">
        <v>799</v>
      </c>
      <c r="L12" s="556" t="s">
        <v>800</v>
      </c>
      <c r="M12" s="556" t="s">
        <v>798</v>
      </c>
      <c r="N12" s="556" t="s">
        <v>804</v>
      </c>
      <c r="O12" s="556" t="s">
        <v>793</v>
      </c>
      <c r="P12" s="556" t="s">
        <v>797</v>
      </c>
      <c r="Q12" s="556" t="s">
        <v>798</v>
      </c>
      <c r="R12" s="556" t="s">
        <v>799</v>
      </c>
      <c r="S12" s="556" t="s">
        <v>800</v>
      </c>
      <c r="T12" s="556" t="s">
        <v>798</v>
      </c>
      <c r="U12" s="556" t="s">
        <v>807</v>
      </c>
      <c r="V12" s="556" t="s">
        <v>809</v>
      </c>
      <c r="W12" s="556" t="s">
        <v>810</v>
      </c>
      <c r="X12" s="556" t="s">
        <v>812</v>
      </c>
    </row>
    <row r="13" spans="2:24" ht="15.95" customHeight="1">
      <c r="B13" s="10"/>
      <c r="C13" s="123" t="s">
        <v>8</v>
      </c>
      <c r="D13" s="113"/>
      <c r="F13" s="571"/>
      <c r="G13" s="562"/>
      <c r="H13" s="556"/>
      <c r="I13" s="556"/>
      <c r="J13" s="556"/>
      <c r="K13" s="556"/>
      <c r="L13" s="556"/>
      <c r="M13" s="556"/>
      <c r="N13" s="556"/>
      <c r="O13" s="556"/>
      <c r="P13" s="556"/>
      <c r="Q13" s="556"/>
      <c r="R13" s="556"/>
      <c r="S13" s="556"/>
      <c r="T13" s="556"/>
      <c r="U13" s="556"/>
      <c r="V13" s="556"/>
      <c r="W13" s="556"/>
      <c r="X13" s="556"/>
    </row>
    <row r="14" spans="2:24" ht="20.100000000000001" customHeight="1">
      <c r="B14" s="102"/>
      <c r="C14" s="313" t="s">
        <v>9</v>
      </c>
      <c r="D14" s="115"/>
      <c r="F14" s="571"/>
      <c r="G14" s="562"/>
      <c r="H14" s="556"/>
      <c r="I14" s="556"/>
      <c r="J14" s="556"/>
      <c r="K14" s="556"/>
      <c r="L14" s="556"/>
      <c r="M14" s="556"/>
      <c r="N14" s="556"/>
      <c r="O14" s="556"/>
      <c r="P14" s="556"/>
      <c r="Q14" s="556"/>
      <c r="R14" s="556"/>
      <c r="S14" s="556"/>
      <c r="T14" s="556"/>
      <c r="U14" s="556"/>
      <c r="V14" s="556"/>
      <c r="W14" s="556"/>
      <c r="X14" s="556"/>
    </row>
    <row r="15" spans="2:24" ht="20.100000000000001" customHeight="1">
      <c r="B15" s="145"/>
      <c r="C15" s="397" t="s">
        <v>770</v>
      </c>
      <c r="D15" s="398"/>
      <c r="F15" s="572"/>
      <c r="G15" s="564"/>
      <c r="H15" s="556"/>
      <c r="I15" s="556"/>
      <c r="J15" s="556"/>
      <c r="K15" s="556"/>
      <c r="L15" s="556"/>
      <c r="M15" s="556"/>
      <c r="N15" s="556"/>
      <c r="O15" s="556"/>
      <c r="P15" s="556"/>
      <c r="Q15" s="556"/>
      <c r="R15" s="556"/>
      <c r="S15" s="556"/>
      <c r="T15" s="556"/>
      <c r="U15" s="556"/>
      <c r="V15" s="556"/>
      <c r="W15" s="556"/>
      <c r="X15" s="556"/>
    </row>
    <row r="16" spans="2:24" ht="20.100000000000001" customHeight="1">
      <c r="B16" s="146"/>
      <c r="C16" s="416"/>
      <c r="D16" s="417"/>
      <c r="F16" s="550"/>
      <c r="G16" s="551"/>
      <c r="H16" s="149" t="s">
        <v>730</v>
      </c>
      <c r="I16" s="149" t="s">
        <v>468</v>
      </c>
      <c r="J16" s="149" t="s">
        <v>742</v>
      </c>
      <c r="K16" s="149" t="s">
        <v>477</v>
      </c>
      <c r="L16" s="149" t="s">
        <v>481</v>
      </c>
      <c r="M16" s="149" t="s">
        <v>486</v>
      </c>
      <c r="N16" s="149" t="s">
        <v>743</v>
      </c>
      <c r="O16" s="149" t="s">
        <v>491</v>
      </c>
      <c r="P16" s="149" t="s">
        <v>496</v>
      </c>
      <c r="Q16" s="149" t="s">
        <v>501</v>
      </c>
      <c r="R16" s="149" t="s">
        <v>506</v>
      </c>
      <c r="S16" s="149" t="s">
        <v>450</v>
      </c>
      <c r="T16" s="149" t="s">
        <v>515</v>
      </c>
      <c r="U16" s="149" t="s">
        <v>62</v>
      </c>
      <c r="V16" s="149" t="s">
        <v>794</v>
      </c>
      <c r="W16" s="149" t="s">
        <v>795</v>
      </c>
      <c r="X16" s="154" t="s">
        <v>796</v>
      </c>
    </row>
    <row r="17" spans="2:24" ht="20.100000000000001" customHeight="1">
      <c r="B17" s="103"/>
      <c r="C17" s="390" t="s">
        <v>10</v>
      </c>
      <c r="D17" s="391"/>
      <c r="F17" s="543">
        <v>1991</v>
      </c>
      <c r="G17" s="544"/>
      <c r="H17" s="547">
        <f>IFERROR(VLOOKUP(CONCATENATE($F$4,H$16,$F17),CSVInputFromCMR!$C:$HZ,MATCH("LCR",CSVInputFromCMR!$C$1:$HZ$1,0),FALSE),0)</f>
        <v>0</v>
      </c>
      <c r="I17" s="547">
        <f>IFERROR(VLOOKUP(CONCATENATE($F$4,I$16,$F17),CSVInputFromCMR!$C:$HZ,MATCH("LCR",CSVInputFromCMR!$C$1:$HZ$1,0),FALSE),0)</f>
        <v>0</v>
      </c>
      <c r="J17" s="547">
        <f>IFERROR(VLOOKUP(CONCATENATE($F$4,J$16,$F17),CSVInputFromCMR!$C:$HZ,MATCH("LCR",CSVInputFromCMR!$C$1:$HZ$1,0),FALSE),0)</f>
        <v>0</v>
      </c>
      <c r="K17" s="547">
        <f>IFERROR(VLOOKUP(CONCATENATE($F$4,K$16,$F17),CSVInputFromCMR!$C:$HZ,MATCH("LCR",CSVInputFromCMR!$C$1:$HZ$1,0),FALSE),0)</f>
        <v>0</v>
      </c>
      <c r="L17" s="547">
        <f>IFERROR(VLOOKUP(CONCATENATE($F$4,L$16,$F17),CSVInputFromCMR!$C:$HZ,MATCH("LCR",CSVInputFromCMR!$C$1:$HZ$1,0),FALSE),0)</f>
        <v>0</v>
      </c>
      <c r="M17" s="547">
        <f>IFERROR(VLOOKUP(CONCATENATE($F$4,M$16,$F17),CSVInputFromCMR!$C:$HZ,MATCH("LCR",CSVInputFromCMR!$C$1:$HZ$1,0),FALSE),0)</f>
        <v>0</v>
      </c>
      <c r="N17" s="541">
        <f>IFERROR(H17+I17-J17-K17+L17+M17,0)</f>
        <v>0</v>
      </c>
      <c r="O17" s="547">
        <f>IFERROR(VLOOKUP(CONCATENATE($F$4,O$16,$F17),CSVInputFromCMR!$C:$HZ,MATCH("LCR",CSVInputFromCMR!$C$1:$HZ$1,0),FALSE),0)</f>
        <v>0</v>
      </c>
      <c r="P17" s="547">
        <f>IFERROR(VLOOKUP(CONCATENATE($F$4,P$16,$F17),CSVInputFromCMR!$C:$HZ,MATCH("LCR",CSVInputFromCMR!$C$1:$HZ$1,0),FALSE),0)</f>
        <v>0</v>
      </c>
      <c r="Q17" s="547">
        <f>IFERROR(VLOOKUP(CONCATENATE($F$4,Q$16,$F17),CSVInputFromCMR!$C:$HZ,MATCH("LCR",CSVInputFromCMR!$C$1:$HZ$1,0),FALSE),0)</f>
        <v>0</v>
      </c>
      <c r="R17" s="547">
        <f>IFERROR(VLOOKUP(CONCATENATE($F$4,R$16,$F17),CSVInputFromCMR!$C:$HZ,MATCH("LCR",CSVInputFromCMR!$C$1:$HZ$1,0),FALSE),0)</f>
        <v>0</v>
      </c>
      <c r="S17" s="547">
        <f>IFERROR(VLOOKUP(CONCATENATE($F$4,S$16,$F17),CSVInputFromCMR!$C:$HZ,MATCH("LCR",CSVInputFromCMR!$C$1:$HZ$1,0),FALSE),0)</f>
        <v>0</v>
      </c>
      <c r="T17" s="547">
        <f>IFERROR(VLOOKUP(CONCATENATE($F$4,T$16,$F17),CSVInputFromCMR!$C:$HZ,MATCH("LCR",CSVInputFromCMR!$C$1:$HZ$1,0),FALSE),0)</f>
        <v>0</v>
      </c>
      <c r="U17" s="547">
        <f>IFERROR(VLOOKUP(CONCATENATE($F$4,U$16,$F17),CSVInputFromCMR!$C:$HZ,MATCH("LCR",CSVInputFromCMR!$C$1:$HZ$1,0),FALSE),0)</f>
        <v>0</v>
      </c>
      <c r="V17" s="541">
        <f>IFERROR(O17+P17-Q17-R17+S17+T17+U17,0)</f>
        <v>0</v>
      </c>
      <c r="W17" s="547">
        <f>IFERROR(VLOOKUP(CONCATENATE($F$4,W$16,$F17),CSVInputFromCMR!$C:$HZ,MATCH("LCR",CSVInputFromCMR!$C$1:$HZ$1,0),FALSE),0)</f>
        <v>0</v>
      </c>
      <c r="X17" s="541">
        <f>IFERROR(V17+W17,0)</f>
        <v>0</v>
      </c>
    </row>
    <row r="18" spans="2:24" ht="20.100000000000001" customHeight="1">
      <c r="B18" s="106"/>
      <c r="C18" s="496" t="s">
        <v>771</v>
      </c>
      <c r="D18" s="497"/>
      <c r="F18" s="545"/>
      <c r="G18" s="546"/>
      <c r="H18" s="548"/>
      <c r="I18" s="548"/>
      <c r="J18" s="548"/>
      <c r="K18" s="548"/>
      <c r="L18" s="548"/>
      <c r="M18" s="548"/>
      <c r="N18" s="542"/>
      <c r="O18" s="548"/>
      <c r="P18" s="548"/>
      <c r="Q18" s="548"/>
      <c r="R18" s="548"/>
      <c r="S18" s="548"/>
      <c r="T18" s="548"/>
      <c r="U18" s="548"/>
      <c r="V18" s="542"/>
      <c r="W18" s="548"/>
      <c r="X18" s="542"/>
    </row>
    <row r="19" spans="2:24" ht="24.95" customHeight="1">
      <c r="B19" s="107"/>
      <c r="C19" s="498"/>
      <c r="D19" s="499"/>
      <c r="F19" s="543">
        <f>F17+1</f>
        <v>1992</v>
      </c>
      <c r="G19" s="544"/>
      <c r="H19" s="547">
        <f>IFERROR(VLOOKUP(CONCATENATE($F$4,H$16,$F19),CSVInputFromCMR!$C:$HZ,MATCH("LCR",CSVInputFromCMR!$C$1:$HZ$1,0),FALSE),0)</f>
        <v>0</v>
      </c>
      <c r="I19" s="547">
        <f>IFERROR(VLOOKUP(CONCATENATE($F$4,I$16,$F19),CSVInputFromCMR!$C:$HZ,MATCH("LCR",CSVInputFromCMR!$C$1:$HZ$1,0),FALSE),0)</f>
        <v>0</v>
      </c>
      <c r="J19" s="547">
        <f>IFERROR(VLOOKUP(CONCATENATE($F$4,J$16,$F19),CSVInputFromCMR!$C:$HZ,MATCH("LCR",CSVInputFromCMR!$C$1:$HZ$1,0),FALSE),0)</f>
        <v>0</v>
      </c>
      <c r="K19" s="547">
        <f>IFERROR(VLOOKUP(CONCATENATE($F$4,K$16,$F19),CSVInputFromCMR!$C:$HZ,MATCH("LCR",CSVInputFromCMR!$C$1:$HZ$1,0),FALSE),0)</f>
        <v>0</v>
      </c>
      <c r="L19" s="547">
        <f>IFERROR(VLOOKUP(CONCATENATE($F$4,L$16,$F19),CSVInputFromCMR!$C:$HZ,MATCH("LCR",CSVInputFromCMR!$C$1:$HZ$1,0),FALSE),0)</f>
        <v>0</v>
      </c>
      <c r="M19" s="547">
        <f>IFERROR(VLOOKUP(CONCATENATE($F$4,M$16,$F19),CSVInputFromCMR!$C:$HZ,MATCH("LCR",CSVInputFromCMR!$C$1:$HZ$1,0),FALSE),0)</f>
        <v>0</v>
      </c>
      <c r="N19" s="541">
        <f t="shared" ref="N19" si="0">IFERROR(H19+I19-J19-K19+L19+M19,0)</f>
        <v>0</v>
      </c>
      <c r="O19" s="547">
        <f>IFERROR(VLOOKUP(CONCATENATE($F$4,O$16,$F19),CSVInputFromCMR!$C:$HZ,MATCH("LCR",CSVInputFromCMR!$C$1:$HZ$1,0),FALSE),0)</f>
        <v>0</v>
      </c>
      <c r="P19" s="547">
        <f>IFERROR(VLOOKUP(CONCATENATE($F$4,P$16,$F19),CSVInputFromCMR!$C:$HZ,MATCH("LCR",CSVInputFromCMR!$C$1:$HZ$1,0),FALSE),0)</f>
        <v>0</v>
      </c>
      <c r="Q19" s="547">
        <f>IFERROR(VLOOKUP(CONCATENATE($F$4,Q$16,$F19),CSVInputFromCMR!$C:$HZ,MATCH("LCR",CSVInputFromCMR!$C$1:$HZ$1,0),FALSE),0)</f>
        <v>0</v>
      </c>
      <c r="R19" s="547">
        <f>IFERROR(VLOOKUP(CONCATENATE($F$4,R$16,$F19),CSVInputFromCMR!$C:$HZ,MATCH("LCR",CSVInputFromCMR!$C$1:$HZ$1,0),FALSE),0)</f>
        <v>0</v>
      </c>
      <c r="S19" s="547">
        <f>IFERROR(VLOOKUP(CONCATENATE($F$4,S$16,$F19),CSVInputFromCMR!$C:$HZ,MATCH("LCR",CSVInputFromCMR!$C$1:$HZ$1,0),FALSE),0)</f>
        <v>0</v>
      </c>
      <c r="T19" s="547">
        <f>IFERROR(VLOOKUP(CONCATENATE($F$4,T$16,$F19),CSVInputFromCMR!$C:$HZ,MATCH("LCR",CSVInputFromCMR!$C$1:$HZ$1,0),FALSE),0)</f>
        <v>0</v>
      </c>
      <c r="U19" s="547">
        <f>IFERROR(VLOOKUP(CONCATENATE($F$4,U$16,$F19),CSVInputFromCMR!$C:$HZ,MATCH("LCR",CSVInputFromCMR!$C$1:$HZ$1,0),FALSE),0)</f>
        <v>0</v>
      </c>
      <c r="V19" s="541">
        <f t="shared" ref="V19" si="1">IFERROR(O19+P19-Q19-R19+S19+T19+U19,0)</f>
        <v>0</v>
      </c>
      <c r="W19" s="547">
        <f>IFERROR(VLOOKUP(CONCATENATE($F$4,W$16,$F19),CSVInputFromCMR!$C:$HZ,MATCH("LCR",CSVInputFromCMR!$C$1:$HZ$1,0),FALSE),0)</f>
        <v>0</v>
      </c>
      <c r="X19" s="541">
        <f t="shared" ref="X19" si="2">IFERROR(V19+W19,0)</f>
        <v>0</v>
      </c>
    </row>
    <row r="20" spans="2:24" ht="15.95" customHeight="1">
      <c r="B20" s="118"/>
      <c r="C20" s="124" t="s">
        <v>11</v>
      </c>
      <c r="D20" s="105"/>
      <c r="F20" s="545"/>
      <c r="G20" s="546"/>
      <c r="H20" s="548"/>
      <c r="I20" s="548"/>
      <c r="J20" s="548"/>
      <c r="K20" s="548"/>
      <c r="L20" s="548"/>
      <c r="M20" s="548"/>
      <c r="N20" s="542"/>
      <c r="O20" s="548"/>
      <c r="P20" s="548"/>
      <c r="Q20" s="548"/>
      <c r="R20" s="548"/>
      <c r="S20" s="548"/>
      <c r="T20" s="548"/>
      <c r="U20" s="548"/>
      <c r="V20" s="542"/>
      <c r="W20" s="548"/>
      <c r="X20" s="542"/>
    </row>
    <row r="21" spans="2:24" ht="21" customHeight="1">
      <c r="B21" s="119"/>
      <c r="C21" s="453" t="s">
        <v>772</v>
      </c>
      <c r="D21" s="454"/>
      <c r="F21" s="543">
        <f t="shared" ref="F21" si="3">F19+1</f>
        <v>1993</v>
      </c>
      <c r="G21" s="544"/>
      <c r="H21" s="547">
        <f>IFERROR(VLOOKUP(CONCATENATE($F$4,H$16,$F21),CSVInputFromCMR!$C:$HZ,MATCH("LCR",CSVInputFromCMR!$C$1:$HZ$1,0),FALSE),0)</f>
        <v>0</v>
      </c>
      <c r="I21" s="547">
        <f>IFERROR(VLOOKUP(CONCATENATE($F$4,I$16,$F21),CSVInputFromCMR!$C:$HZ,MATCH("LCR",CSVInputFromCMR!$C$1:$HZ$1,0),FALSE),0)</f>
        <v>0</v>
      </c>
      <c r="J21" s="547">
        <f>IFERROR(VLOOKUP(CONCATENATE($F$4,J$16,$F21),CSVInputFromCMR!$C:$HZ,MATCH("LCR",CSVInputFromCMR!$C$1:$HZ$1,0),FALSE),0)</f>
        <v>0</v>
      </c>
      <c r="K21" s="547">
        <f>IFERROR(VLOOKUP(CONCATENATE($F$4,K$16,$F21),CSVInputFromCMR!$C:$HZ,MATCH("LCR",CSVInputFromCMR!$C$1:$HZ$1,0),FALSE),0)</f>
        <v>0</v>
      </c>
      <c r="L21" s="547">
        <f>IFERROR(VLOOKUP(CONCATENATE($F$4,L$16,$F21),CSVInputFromCMR!$C:$HZ,MATCH("LCR",CSVInputFromCMR!$C$1:$HZ$1,0),FALSE),0)</f>
        <v>0</v>
      </c>
      <c r="M21" s="547">
        <f>IFERROR(VLOOKUP(CONCATENATE($F$4,M$16,$F21),CSVInputFromCMR!$C:$HZ,MATCH("LCR",CSVInputFromCMR!$C$1:$HZ$1,0),FALSE),0)</f>
        <v>0</v>
      </c>
      <c r="N21" s="541">
        <f t="shared" ref="N21" si="4">IFERROR(H21+I21-J21-K21+L21+M21,0)</f>
        <v>0</v>
      </c>
      <c r="O21" s="547">
        <f>IFERROR(VLOOKUP(CONCATENATE($F$4,O$16,$F21),CSVInputFromCMR!$C:$HZ,MATCH("LCR",CSVInputFromCMR!$C$1:$HZ$1,0),FALSE),0)</f>
        <v>0</v>
      </c>
      <c r="P21" s="547">
        <f>IFERROR(VLOOKUP(CONCATENATE($F$4,P$16,$F21),CSVInputFromCMR!$C:$HZ,MATCH("LCR",CSVInputFromCMR!$C$1:$HZ$1,0),FALSE),0)</f>
        <v>0</v>
      </c>
      <c r="Q21" s="547">
        <f>IFERROR(VLOOKUP(CONCATENATE($F$4,Q$16,$F21),CSVInputFromCMR!$C:$HZ,MATCH("LCR",CSVInputFromCMR!$C$1:$HZ$1,0),FALSE),0)</f>
        <v>0</v>
      </c>
      <c r="R21" s="547">
        <f>IFERROR(VLOOKUP(CONCATENATE($F$4,R$16,$F21),CSVInputFromCMR!$C:$HZ,MATCH("LCR",CSVInputFromCMR!$C$1:$HZ$1,0),FALSE),0)</f>
        <v>0</v>
      </c>
      <c r="S21" s="547">
        <f>IFERROR(VLOOKUP(CONCATENATE($F$4,S$16,$F21),CSVInputFromCMR!$C:$HZ,MATCH("LCR",CSVInputFromCMR!$C$1:$HZ$1,0),FALSE),0)</f>
        <v>0</v>
      </c>
      <c r="T21" s="547">
        <f>IFERROR(VLOOKUP(CONCATENATE($F$4,T$16,$F21),CSVInputFromCMR!$C:$HZ,MATCH("LCR",CSVInputFromCMR!$C$1:$HZ$1,0),FALSE),0)</f>
        <v>0</v>
      </c>
      <c r="U21" s="547">
        <f>IFERROR(VLOOKUP(CONCATENATE($F$4,U$16,$F21),CSVInputFromCMR!$C:$HZ,MATCH("LCR",CSVInputFromCMR!$C$1:$HZ$1,0),FALSE),0)</f>
        <v>0</v>
      </c>
      <c r="V21" s="541">
        <f t="shared" ref="V21" si="5">IFERROR(O21+P21-Q21-R21+S21+T21+U21,0)</f>
        <v>0</v>
      </c>
      <c r="W21" s="547">
        <f>IFERROR(VLOOKUP(CONCATENATE($F$4,W$16,$F21),CSVInputFromCMR!$C:$HZ,MATCH("LCR",CSVInputFromCMR!$C$1:$HZ$1,0),FALSE),0)</f>
        <v>0</v>
      </c>
      <c r="X21" s="541">
        <f t="shared" ref="X21" si="6">IFERROR(V21+W21,0)</f>
        <v>0</v>
      </c>
    </row>
    <row r="22" spans="2:24" ht="15.95" customHeight="1">
      <c r="B22" s="158"/>
      <c r="C22" s="490"/>
      <c r="D22" s="491"/>
      <c r="F22" s="545"/>
      <c r="G22" s="546"/>
      <c r="H22" s="548"/>
      <c r="I22" s="548"/>
      <c r="J22" s="548"/>
      <c r="K22" s="548"/>
      <c r="L22" s="548"/>
      <c r="M22" s="548"/>
      <c r="N22" s="542"/>
      <c r="O22" s="548"/>
      <c r="P22" s="548"/>
      <c r="Q22" s="548"/>
      <c r="R22" s="548"/>
      <c r="S22" s="548"/>
      <c r="T22" s="548"/>
      <c r="U22" s="548"/>
      <c r="V22" s="542"/>
      <c r="W22" s="548"/>
      <c r="X22" s="542"/>
    </row>
    <row r="23" spans="2:24" ht="20.100000000000001" customHeight="1">
      <c r="B23" s="104"/>
      <c r="C23" s="568" t="s">
        <v>773</v>
      </c>
      <c r="D23" s="568"/>
      <c r="F23" s="543">
        <f t="shared" ref="F23" si="7">F21+1</f>
        <v>1994</v>
      </c>
      <c r="G23" s="544"/>
      <c r="H23" s="547">
        <f>IFERROR(VLOOKUP(CONCATENATE($F$4,H$16,$F23),CSVInputFromCMR!$C:$HZ,MATCH("LCR",CSVInputFromCMR!$C$1:$HZ$1,0),FALSE),0)</f>
        <v>0</v>
      </c>
      <c r="I23" s="547">
        <f>IFERROR(VLOOKUP(CONCATENATE($F$4,I$16,$F23),CSVInputFromCMR!$C:$HZ,MATCH("LCR",CSVInputFromCMR!$C$1:$HZ$1,0),FALSE),0)</f>
        <v>0</v>
      </c>
      <c r="J23" s="547">
        <f>IFERROR(VLOOKUP(CONCATENATE($F$4,J$16,$F23),CSVInputFromCMR!$C:$HZ,MATCH("LCR",CSVInputFromCMR!$C$1:$HZ$1,0),FALSE),0)</f>
        <v>0</v>
      </c>
      <c r="K23" s="547">
        <f>IFERROR(VLOOKUP(CONCATENATE($F$4,K$16,$F23),CSVInputFromCMR!$C:$HZ,MATCH("LCR",CSVInputFromCMR!$C$1:$HZ$1,0),FALSE),0)</f>
        <v>0</v>
      </c>
      <c r="L23" s="547">
        <f>IFERROR(VLOOKUP(CONCATENATE($F$4,L$16,$F23),CSVInputFromCMR!$C:$HZ,MATCH("LCR",CSVInputFromCMR!$C$1:$HZ$1,0),FALSE),0)</f>
        <v>0</v>
      </c>
      <c r="M23" s="547">
        <f>IFERROR(VLOOKUP(CONCATENATE($F$4,M$16,$F23),CSVInputFromCMR!$C:$HZ,MATCH("LCR",CSVInputFromCMR!$C$1:$HZ$1,0),FALSE),0)</f>
        <v>0</v>
      </c>
      <c r="N23" s="541">
        <f t="shared" ref="N23" si="8">IFERROR(H23+I23-J23-K23+L23+M23,0)</f>
        <v>0</v>
      </c>
      <c r="O23" s="547">
        <f>IFERROR(VLOOKUP(CONCATENATE($F$4,O$16,$F23),CSVInputFromCMR!$C:$HZ,MATCH("LCR",CSVInputFromCMR!$C$1:$HZ$1,0),FALSE),0)</f>
        <v>0</v>
      </c>
      <c r="P23" s="547">
        <f>IFERROR(VLOOKUP(CONCATENATE($F$4,P$16,$F23),CSVInputFromCMR!$C:$HZ,MATCH("LCR",CSVInputFromCMR!$C$1:$HZ$1,0),FALSE),0)</f>
        <v>0</v>
      </c>
      <c r="Q23" s="547">
        <f>IFERROR(VLOOKUP(CONCATENATE($F$4,Q$16,$F23),CSVInputFromCMR!$C:$HZ,MATCH("LCR",CSVInputFromCMR!$C$1:$HZ$1,0),FALSE),0)</f>
        <v>0</v>
      </c>
      <c r="R23" s="547">
        <f>IFERROR(VLOOKUP(CONCATENATE($F$4,R$16,$F23),CSVInputFromCMR!$C:$HZ,MATCH("LCR",CSVInputFromCMR!$C$1:$HZ$1,0),FALSE),0)</f>
        <v>0</v>
      </c>
      <c r="S23" s="547">
        <f>IFERROR(VLOOKUP(CONCATENATE($F$4,S$16,$F23),CSVInputFromCMR!$C:$HZ,MATCH("LCR",CSVInputFromCMR!$C$1:$HZ$1,0),FALSE),0)</f>
        <v>0</v>
      </c>
      <c r="T23" s="547">
        <f>IFERROR(VLOOKUP(CONCATENATE($F$4,T$16,$F23),CSVInputFromCMR!$C:$HZ,MATCH("LCR",CSVInputFromCMR!$C$1:$HZ$1,0),FALSE),0)</f>
        <v>0</v>
      </c>
      <c r="U23" s="547">
        <f>IFERROR(VLOOKUP(CONCATENATE($F$4,U$16,$F23),CSVInputFromCMR!$C:$HZ,MATCH("LCR",CSVInputFromCMR!$C$1:$HZ$1,0),FALSE),0)</f>
        <v>0</v>
      </c>
      <c r="V23" s="541">
        <f t="shared" ref="V23" si="9">IFERROR(O23+P23-Q23-R23+S23+T23+U23,0)</f>
        <v>0</v>
      </c>
      <c r="W23" s="547">
        <f>IFERROR(VLOOKUP(CONCATENATE($F$4,W$16,$F23),CSVInputFromCMR!$C:$HZ,MATCH("LCR",CSVInputFromCMR!$C$1:$HZ$1,0),FALSE),0)</f>
        <v>0</v>
      </c>
      <c r="X23" s="541">
        <f t="shared" ref="X23" si="10">IFERROR(V23+W23,0)</f>
        <v>0</v>
      </c>
    </row>
    <row r="24" spans="2:24" ht="20.100000000000001" customHeight="1">
      <c r="B24" s="122"/>
      <c r="C24" s="455"/>
      <c r="D24" s="455"/>
      <c r="F24" s="545"/>
      <c r="G24" s="546"/>
      <c r="H24" s="548"/>
      <c r="I24" s="548"/>
      <c r="J24" s="548"/>
      <c r="K24" s="548"/>
      <c r="L24" s="548"/>
      <c r="M24" s="548"/>
      <c r="N24" s="542"/>
      <c r="O24" s="548"/>
      <c r="P24" s="548"/>
      <c r="Q24" s="548"/>
      <c r="R24" s="548"/>
      <c r="S24" s="548"/>
      <c r="T24" s="548"/>
      <c r="U24" s="548"/>
      <c r="V24" s="542"/>
      <c r="W24" s="548"/>
      <c r="X24" s="542"/>
    </row>
    <row r="25" spans="2:24" ht="19.5" customHeight="1">
      <c r="B25" s="157"/>
      <c r="C25" s="70"/>
      <c r="D25" s="70"/>
      <c r="F25" s="543">
        <f t="shared" ref="F25" si="11">F23+1</f>
        <v>1995</v>
      </c>
      <c r="G25" s="544"/>
      <c r="H25" s="547">
        <f>IFERROR(VLOOKUP(CONCATENATE($F$4,H$16,$F25),CSVInputFromCMR!$C:$HZ,MATCH("LCR",CSVInputFromCMR!$C$1:$HZ$1,0),FALSE),0)</f>
        <v>0</v>
      </c>
      <c r="I25" s="547">
        <f>IFERROR(VLOOKUP(CONCATENATE($F$4,I$16,$F25),CSVInputFromCMR!$C:$HZ,MATCH("LCR",CSVInputFromCMR!$C$1:$HZ$1,0),FALSE),0)</f>
        <v>0</v>
      </c>
      <c r="J25" s="547">
        <f>IFERROR(VLOOKUP(CONCATENATE($F$4,J$16,$F25),CSVInputFromCMR!$C:$HZ,MATCH("LCR",CSVInputFromCMR!$C$1:$HZ$1,0),FALSE),0)</f>
        <v>0</v>
      </c>
      <c r="K25" s="547">
        <f>IFERROR(VLOOKUP(CONCATENATE($F$4,K$16,$F25),CSVInputFromCMR!$C:$HZ,MATCH("LCR",CSVInputFromCMR!$C$1:$HZ$1,0),FALSE),0)</f>
        <v>0</v>
      </c>
      <c r="L25" s="547">
        <f>IFERROR(VLOOKUP(CONCATENATE($F$4,L$16,$F25),CSVInputFromCMR!$C:$HZ,MATCH("LCR",CSVInputFromCMR!$C$1:$HZ$1,0),FALSE),0)</f>
        <v>0</v>
      </c>
      <c r="M25" s="547">
        <f>IFERROR(VLOOKUP(CONCATENATE($F$4,M$16,$F25),CSVInputFromCMR!$C:$HZ,MATCH("LCR",CSVInputFromCMR!$C$1:$HZ$1,0),FALSE),0)</f>
        <v>0</v>
      </c>
      <c r="N25" s="541">
        <f t="shared" ref="N25" si="12">IFERROR(H25+I25-J25-K25+L25+M25,0)</f>
        <v>0</v>
      </c>
      <c r="O25" s="547">
        <f>IFERROR(VLOOKUP(CONCATENATE($F$4,O$16,$F25),CSVInputFromCMR!$C:$HZ,MATCH("LCR",CSVInputFromCMR!$C$1:$HZ$1,0),FALSE),0)</f>
        <v>0</v>
      </c>
      <c r="P25" s="547">
        <f>IFERROR(VLOOKUP(CONCATENATE($F$4,P$16,$F25),CSVInputFromCMR!$C:$HZ,MATCH("LCR",CSVInputFromCMR!$C$1:$HZ$1,0),FALSE),0)</f>
        <v>0</v>
      </c>
      <c r="Q25" s="547">
        <f>IFERROR(VLOOKUP(CONCATENATE($F$4,Q$16,$F25),CSVInputFromCMR!$C:$HZ,MATCH("LCR",CSVInputFromCMR!$C$1:$HZ$1,0),FALSE),0)</f>
        <v>0</v>
      </c>
      <c r="R25" s="547">
        <f>IFERROR(VLOOKUP(CONCATENATE($F$4,R$16,$F25),CSVInputFromCMR!$C:$HZ,MATCH("LCR",CSVInputFromCMR!$C$1:$HZ$1,0),FALSE),0)</f>
        <v>0</v>
      </c>
      <c r="S25" s="547">
        <f>IFERROR(VLOOKUP(CONCATENATE($F$4,S$16,$F25),CSVInputFromCMR!$C:$HZ,MATCH("LCR",CSVInputFromCMR!$C$1:$HZ$1,0),FALSE),0)</f>
        <v>0</v>
      </c>
      <c r="T25" s="547">
        <f>IFERROR(VLOOKUP(CONCATENATE($F$4,T$16,$F25),CSVInputFromCMR!$C:$HZ,MATCH("LCR",CSVInputFromCMR!$C$1:$HZ$1,0),FALSE),0)</f>
        <v>0</v>
      </c>
      <c r="U25" s="547">
        <f>IFERROR(VLOOKUP(CONCATENATE($F$4,U$16,$F25),CSVInputFromCMR!$C:$HZ,MATCH("LCR",CSVInputFromCMR!$C$1:$HZ$1,0),FALSE),0)</f>
        <v>0</v>
      </c>
      <c r="V25" s="541">
        <f t="shared" ref="V25" si="13">IFERROR(O25+P25-Q25-R25+S25+T25+U25,0)</f>
        <v>0</v>
      </c>
      <c r="W25" s="547">
        <f>IFERROR(VLOOKUP(CONCATENATE($F$4,W$16,$F25),CSVInputFromCMR!$C:$HZ,MATCH("LCR",CSVInputFromCMR!$C$1:$HZ$1,0),FALSE),0)</f>
        <v>0</v>
      </c>
      <c r="X25" s="541">
        <f t="shared" ref="X25" si="14">IFERROR(V25+W25,0)</f>
        <v>0</v>
      </c>
    </row>
    <row r="26" spans="2:24" ht="19.5" customHeight="1">
      <c r="B26" s="157"/>
      <c r="C26" s="70"/>
      <c r="D26" s="70"/>
      <c r="F26" s="545"/>
      <c r="G26" s="546"/>
      <c r="H26" s="548"/>
      <c r="I26" s="548"/>
      <c r="J26" s="548"/>
      <c r="K26" s="548"/>
      <c r="L26" s="548"/>
      <c r="M26" s="548"/>
      <c r="N26" s="542"/>
      <c r="O26" s="548"/>
      <c r="P26" s="548"/>
      <c r="Q26" s="548"/>
      <c r="R26" s="548"/>
      <c r="S26" s="548"/>
      <c r="T26" s="548"/>
      <c r="U26" s="548"/>
      <c r="V26" s="542"/>
      <c r="W26" s="548"/>
      <c r="X26" s="542"/>
    </row>
    <row r="27" spans="2:24" s="266" customFormat="1" ht="19.5" customHeight="1">
      <c r="B27" s="157"/>
      <c r="C27" s="70"/>
      <c r="D27" s="70"/>
      <c r="F27" s="543">
        <f t="shared" ref="F27" si="15">F25+1</f>
        <v>1996</v>
      </c>
      <c r="G27" s="544"/>
      <c r="H27" s="547">
        <f>IFERROR(VLOOKUP(CONCATENATE($F$4,H$16,$F27),CSVInputFromCMR!$C:$HZ,MATCH("LCR",CSVInputFromCMR!$C$1:$HZ$1,0),FALSE),0)</f>
        <v>0</v>
      </c>
      <c r="I27" s="547">
        <f>IFERROR(VLOOKUP(CONCATENATE($F$4,I$16,$F27),CSVInputFromCMR!$C:$HZ,MATCH("LCR",CSVInputFromCMR!$C$1:$HZ$1,0),FALSE),0)</f>
        <v>0</v>
      </c>
      <c r="J27" s="547">
        <f>IFERROR(VLOOKUP(CONCATENATE($F$4,J$16,$F27),CSVInputFromCMR!$C:$HZ,MATCH("LCR",CSVInputFromCMR!$C$1:$HZ$1,0),FALSE),0)</f>
        <v>0</v>
      </c>
      <c r="K27" s="547">
        <f>IFERROR(VLOOKUP(CONCATENATE($F$4,K$16,$F27),CSVInputFromCMR!$C:$HZ,MATCH("LCR",CSVInputFromCMR!$C$1:$HZ$1,0),FALSE),0)</f>
        <v>0</v>
      </c>
      <c r="L27" s="547">
        <f>IFERROR(VLOOKUP(CONCATENATE($F$4,L$16,$F27),CSVInputFromCMR!$C:$HZ,MATCH("LCR",CSVInputFromCMR!$C$1:$HZ$1,0),FALSE),0)</f>
        <v>0</v>
      </c>
      <c r="M27" s="547">
        <f>IFERROR(VLOOKUP(CONCATENATE($F$4,M$16,$F27),CSVInputFromCMR!$C:$HZ,MATCH("LCR",CSVInputFromCMR!$C$1:$HZ$1,0),FALSE),0)</f>
        <v>0</v>
      </c>
      <c r="N27" s="541">
        <f t="shared" ref="N27" si="16">IFERROR(H27+I27-J27-K27+L27+M27,0)</f>
        <v>0</v>
      </c>
      <c r="O27" s="547">
        <f>IFERROR(VLOOKUP(CONCATENATE($F$4,O$16,$F27),CSVInputFromCMR!$C:$HZ,MATCH("LCR",CSVInputFromCMR!$C$1:$HZ$1,0),FALSE),0)</f>
        <v>0</v>
      </c>
      <c r="P27" s="547">
        <f>IFERROR(VLOOKUP(CONCATENATE($F$4,P$16,$F27),CSVInputFromCMR!$C:$HZ,MATCH("LCR",CSVInputFromCMR!$C$1:$HZ$1,0),FALSE),0)</f>
        <v>0</v>
      </c>
      <c r="Q27" s="547">
        <f>IFERROR(VLOOKUP(CONCATENATE($F$4,Q$16,$F27),CSVInputFromCMR!$C:$HZ,MATCH("LCR",CSVInputFromCMR!$C$1:$HZ$1,0),FALSE),0)</f>
        <v>0</v>
      </c>
      <c r="R27" s="547">
        <f>IFERROR(VLOOKUP(CONCATENATE($F$4,R$16,$F27),CSVInputFromCMR!$C:$HZ,MATCH("LCR",CSVInputFromCMR!$C$1:$HZ$1,0),FALSE),0)</f>
        <v>0</v>
      </c>
      <c r="S27" s="547">
        <f>IFERROR(VLOOKUP(CONCATENATE($F$4,S$16,$F27),CSVInputFromCMR!$C:$HZ,MATCH("LCR",CSVInputFromCMR!$C$1:$HZ$1,0),FALSE),0)</f>
        <v>0</v>
      </c>
      <c r="T27" s="547">
        <f>IFERROR(VLOOKUP(CONCATENATE($F$4,T$16,$F27),CSVInputFromCMR!$C:$HZ,MATCH("LCR",CSVInputFromCMR!$C$1:$HZ$1,0),FALSE),0)</f>
        <v>0</v>
      </c>
      <c r="U27" s="547">
        <f>IFERROR(VLOOKUP(CONCATENATE($F$4,U$16,$F27),CSVInputFromCMR!$C:$HZ,MATCH("LCR",CSVInputFromCMR!$C$1:$HZ$1,0),FALSE),0)</f>
        <v>0</v>
      </c>
      <c r="V27" s="541">
        <f t="shared" ref="V27" si="17">IFERROR(O27+P27-Q27-R27+S27+T27+U27,0)</f>
        <v>0</v>
      </c>
      <c r="W27" s="547">
        <f>IFERROR(VLOOKUP(CONCATENATE($F$4,W$16,$F27),CSVInputFromCMR!$C:$HZ,MATCH("LCR",CSVInputFromCMR!$C$1:$HZ$1,0),FALSE),0)</f>
        <v>0</v>
      </c>
      <c r="X27" s="541">
        <f t="shared" ref="X27" si="18">IFERROR(V27+W27,0)</f>
        <v>0</v>
      </c>
    </row>
    <row r="28" spans="2:24" s="266" customFormat="1" ht="19.5" customHeight="1">
      <c r="B28" s="157"/>
      <c r="C28" s="70"/>
      <c r="D28" s="70"/>
      <c r="F28" s="545"/>
      <c r="G28" s="546"/>
      <c r="H28" s="548"/>
      <c r="I28" s="548"/>
      <c r="J28" s="548"/>
      <c r="K28" s="548"/>
      <c r="L28" s="548"/>
      <c r="M28" s="548"/>
      <c r="N28" s="542"/>
      <c r="O28" s="548"/>
      <c r="P28" s="548"/>
      <c r="Q28" s="548"/>
      <c r="R28" s="548"/>
      <c r="S28" s="548"/>
      <c r="T28" s="548"/>
      <c r="U28" s="548"/>
      <c r="V28" s="542"/>
      <c r="W28" s="548"/>
      <c r="X28" s="542"/>
    </row>
    <row r="29" spans="2:24" s="266" customFormat="1" ht="19.5" customHeight="1">
      <c r="B29" s="157"/>
      <c r="C29" s="70"/>
      <c r="D29" s="70"/>
      <c r="F29" s="543">
        <f t="shared" ref="F29" si="19">F27+1</f>
        <v>1997</v>
      </c>
      <c r="G29" s="544"/>
      <c r="H29" s="547">
        <f>IFERROR(VLOOKUP(CONCATENATE($F$4,H$16,$F29),CSVInputFromCMR!$C:$HZ,MATCH("LCR",CSVInputFromCMR!$C$1:$HZ$1,0),FALSE),0)</f>
        <v>0</v>
      </c>
      <c r="I29" s="547">
        <f>IFERROR(VLOOKUP(CONCATENATE($F$4,I$16,$F29),CSVInputFromCMR!$C:$HZ,MATCH("LCR",CSVInputFromCMR!$C$1:$HZ$1,0),FALSE),0)</f>
        <v>0</v>
      </c>
      <c r="J29" s="547">
        <f>IFERROR(VLOOKUP(CONCATENATE($F$4,J$16,$F29),CSVInputFromCMR!$C:$HZ,MATCH("LCR",CSVInputFromCMR!$C$1:$HZ$1,0),FALSE),0)</f>
        <v>0</v>
      </c>
      <c r="K29" s="547">
        <f>IFERROR(VLOOKUP(CONCATENATE($F$4,K$16,$F29),CSVInputFromCMR!$C:$HZ,MATCH("LCR",CSVInputFromCMR!$C$1:$HZ$1,0),FALSE),0)</f>
        <v>0</v>
      </c>
      <c r="L29" s="547">
        <f>IFERROR(VLOOKUP(CONCATENATE($F$4,L$16,$F29),CSVInputFromCMR!$C:$HZ,MATCH("LCR",CSVInputFromCMR!$C$1:$HZ$1,0),FALSE),0)</f>
        <v>0</v>
      </c>
      <c r="M29" s="547">
        <f>IFERROR(VLOOKUP(CONCATENATE($F$4,M$16,$F29),CSVInputFromCMR!$C:$HZ,MATCH("LCR",CSVInputFromCMR!$C$1:$HZ$1,0),FALSE),0)</f>
        <v>0</v>
      </c>
      <c r="N29" s="541">
        <f t="shared" ref="N29" si="20">IFERROR(H29+I29-J29-K29+L29+M29,0)</f>
        <v>0</v>
      </c>
      <c r="O29" s="547">
        <f>IFERROR(VLOOKUP(CONCATENATE($F$4,O$16,$F29),CSVInputFromCMR!$C:$HZ,MATCH("LCR",CSVInputFromCMR!$C$1:$HZ$1,0),FALSE),0)</f>
        <v>0</v>
      </c>
      <c r="P29" s="547">
        <f>IFERROR(VLOOKUP(CONCATENATE($F$4,P$16,$F29),CSVInputFromCMR!$C:$HZ,MATCH("LCR",CSVInputFromCMR!$C$1:$HZ$1,0),FALSE),0)</f>
        <v>0</v>
      </c>
      <c r="Q29" s="547">
        <f>IFERROR(VLOOKUP(CONCATENATE($F$4,Q$16,$F29),CSVInputFromCMR!$C:$HZ,MATCH("LCR",CSVInputFromCMR!$C$1:$HZ$1,0),FALSE),0)</f>
        <v>0</v>
      </c>
      <c r="R29" s="547">
        <f>IFERROR(VLOOKUP(CONCATENATE($F$4,R$16,$F29),CSVInputFromCMR!$C:$HZ,MATCH("LCR",CSVInputFromCMR!$C$1:$HZ$1,0),FALSE),0)</f>
        <v>0</v>
      </c>
      <c r="S29" s="547">
        <f>IFERROR(VLOOKUP(CONCATENATE($F$4,S$16,$F29),CSVInputFromCMR!$C:$HZ,MATCH("LCR",CSVInputFromCMR!$C$1:$HZ$1,0),FALSE),0)</f>
        <v>0</v>
      </c>
      <c r="T29" s="547">
        <f>IFERROR(VLOOKUP(CONCATENATE($F$4,T$16,$F29),CSVInputFromCMR!$C:$HZ,MATCH("LCR",CSVInputFromCMR!$C$1:$HZ$1,0),FALSE),0)</f>
        <v>0</v>
      </c>
      <c r="U29" s="547">
        <f>IFERROR(VLOOKUP(CONCATENATE($F$4,U$16,$F29),CSVInputFromCMR!$C:$HZ,MATCH("LCR",CSVInputFromCMR!$C$1:$HZ$1,0),FALSE),0)</f>
        <v>0</v>
      </c>
      <c r="V29" s="541">
        <f t="shared" ref="V29" si="21">IFERROR(O29+P29-Q29-R29+S29+T29+U29,0)</f>
        <v>0</v>
      </c>
      <c r="W29" s="547">
        <f>IFERROR(VLOOKUP(CONCATENATE($F$4,W$16,$F29),CSVInputFromCMR!$C:$HZ,MATCH("LCR",CSVInputFromCMR!$C$1:$HZ$1,0),FALSE),0)</f>
        <v>0</v>
      </c>
      <c r="X29" s="541">
        <f t="shared" ref="X29" si="22">IFERROR(V29+W29,0)</f>
        <v>0</v>
      </c>
    </row>
    <row r="30" spans="2:24" s="266" customFormat="1" ht="19.5" customHeight="1">
      <c r="B30" s="157"/>
      <c r="C30" s="70"/>
      <c r="D30" s="70"/>
      <c r="F30" s="545"/>
      <c r="G30" s="546"/>
      <c r="H30" s="548"/>
      <c r="I30" s="548"/>
      <c r="J30" s="548"/>
      <c r="K30" s="548"/>
      <c r="L30" s="548"/>
      <c r="M30" s="548"/>
      <c r="N30" s="542"/>
      <c r="O30" s="548"/>
      <c r="P30" s="548"/>
      <c r="Q30" s="548"/>
      <c r="R30" s="548"/>
      <c r="S30" s="548"/>
      <c r="T30" s="548"/>
      <c r="U30" s="548"/>
      <c r="V30" s="542"/>
      <c r="W30" s="548"/>
      <c r="X30" s="542"/>
    </row>
    <row r="31" spans="2:24" ht="19.5" customHeight="1">
      <c r="B31" s="157"/>
      <c r="C31" s="70"/>
      <c r="D31" s="70"/>
      <c r="F31" s="543">
        <f t="shared" ref="F31" si="23">F29+1</f>
        <v>1998</v>
      </c>
      <c r="G31" s="544"/>
      <c r="H31" s="547">
        <f>IFERROR(VLOOKUP(CONCATENATE($F$4,H$16,$F31),CSVInputFromCMR!$C:$HZ,MATCH("LCR",CSVInputFromCMR!$C$1:$HZ$1,0),FALSE),0)</f>
        <v>0</v>
      </c>
      <c r="I31" s="547">
        <f>IFERROR(VLOOKUP(CONCATENATE($F$4,I$16,$F31),CSVInputFromCMR!$C:$HZ,MATCH("LCR",CSVInputFromCMR!$C$1:$HZ$1,0),FALSE),0)</f>
        <v>0</v>
      </c>
      <c r="J31" s="547">
        <f>IFERROR(VLOOKUP(CONCATENATE($F$4,J$16,$F31),CSVInputFromCMR!$C:$HZ,MATCH("LCR",CSVInputFromCMR!$C$1:$HZ$1,0),FALSE),0)</f>
        <v>0</v>
      </c>
      <c r="K31" s="547">
        <f>IFERROR(VLOOKUP(CONCATENATE($F$4,K$16,$F31),CSVInputFromCMR!$C:$HZ,MATCH("LCR",CSVInputFromCMR!$C$1:$HZ$1,0),FALSE),0)</f>
        <v>0</v>
      </c>
      <c r="L31" s="547">
        <f>IFERROR(VLOOKUP(CONCATENATE($F$4,L$16,$F31),CSVInputFromCMR!$C:$HZ,MATCH("LCR",CSVInputFromCMR!$C$1:$HZ$1,0),FALSE),0)</f>
        <v>0</v>
      </c>
      <c r="M31" s="547">
        <f>IFERROR(VLOOKUP(CONCATENATE($F$4,M$16,$F31),CSVInputFromCMR!$C:$HZ,MATCH("LCR",CSVInputFromCMR!$C$1:$HZ$1,0),FALSE),0)</f>
        <v>0</v>
      </c>
      <c r="N31" s="541">
        <f t="shared" ref="N31" si="24">IFERROR(H31+I31-J31-K31+L31+M31,0)</f>
        <v>0</v>
      </c>
      <c r="O31" s="547">
        <f>IFERROR(VLOOKUP(CONCATENATE($F$4,O$16,$F31),CSVInputFromCMR!$C:$HZ,MATCH("LCR",CSVInputFromCMR!$C$1:$HZ$1,0),FALSE),0)</f>
        <v>0</v>
      </c>
      <c r="P31" s="547">
        <f>IFERROR(VLOOKUP(CONCATENATE($F$4,P$16,$F31),CSVInputFromCMR!$C:$HZ,MATCH("LCR",CSVInputFromCMR!$C$1:$HZ$1,0),FALSE),0)</f>
        <v>0</v>
      </c>
      <c r="Q31" s="547">
        <f>IFERROR(VLOOKUP(CONCATENATE($F$4,Q$16,$F31),CSVInputFromCMR!$C:$HZ,MATCH("LCR",CSVInputFromCMR!$C$1:$HZ$1,0),FALSE),0)</f>
        <v>0</v>
      </c>
      <c r="R31" s="547">
        <f>IFERROR(VLOOKUP(CONCATENATE($F$4,R$16,$F31),CSVInputFromCMR!$C:$HZ,MATCH("LCR",CSVInputFromCMR!$C$1:$HZ$1,0),FALSE),0)</f>
        <v>0</v>
      </c>
      <c r="S31" s="547">
        <f>IFERROR(VLOOKUP(CONCATENATE($F$4,S$16,$F31),CSVInputFromCMR!$C:$HZ,MATCH("LCR",CSVInputFromCMR!$C$1:$HZ$1,0),FALSE),0)</f>
        <v>0</v>
      </c>
      <c r="T31" s="547">
        <f>IFERROR(VLOOKUP(CONCATENATE($F$4,T$16,$F31),CSVInputFromCMR!$C:$HZ,MATCH("LCR",CSVInputFromCMR!$C$1:$HZ$1,0),FALSE),0)</f>
        <v>0</v>
      </c>
      <c r="U31" s="547">
        <f>IFERROR(VLOOKUP(CONCATENATE($F$4,U$16,$F31),CSVInputFromCMR!$C:$HZ,MATCH("LCR",CSVInputFromCMR!$C$1:$HZ$1,0),FALSE),0)</f>
        <v>0</v>
      </c>
      <c r="V31" s="541">
        <f t="shared" ref="V31" si="25">IFERROR(O31+P31-Q31-R31+S31+T31+U31,0)</f>
        <v>0</v>
      </c>
      <c r="W31" s="547">
        <f>IFERROR(VLOOKUP(CONCATENATE($F$4,W$16,$F31),CSVInputFromCMR!$C:$HZ,MATCH("LCR",CSVInputFromCMR!$C$1:$HZ$1,0),FALSE),0)</f>
        <v>0</v>
      </c>
      <c r="X31" s="541">
        <f t="shared" ref="X31" si="26">IFERROR(V31+W31,0)</f>
        <v>0</v>
      </c>
    </row>
    <row r="32" spans="2:24" ht="19.5" customHeight="1">
      <c r="B32" s="157"/>
      <c r="C32" s="70"/>
      <c r="D32" s="70"/>
      <c r="F32" s="545"/>
      <c r="G32" s="546"/>
      <c r="H32" s="548"/>
      <c r="I32" s="548"/>
      <c r="J32" s="548"/>
      <c r="K32" s="548"/>
      <c r="L32" s="548"/>
      <c r="M32" s="548"/>
      <c r="N32" s="542"/>
      <c r="O32" s="548"/>
      <c r="P32" s="548"/>
      <c r="Q32" s="548"/>
      <c r="R32" s="548"/>
      <c r="S32" s="548"/>
      <c r="T32" s="548"/>
      <c r="U32" s="548"/>
      <c r="V32" s="542"/>
      <c r="W32" s="548"/>
      <c r="X32" s="542"/>
    </row>
    <row r="33" spans="2:24" ht="19.5" customHeight="1">
      <c r="B33" s="157"/>
      <c r="C33" s="70"/>
      <c r="D33" s="70"/>
      <c r="F33" s="543">
        <f t="shared" ref="F33" si="27">F31+1</f>
        <v>1999</v>
      </c>
      <c r="G33" s="544"/>
      <c r="H33" s="547">
        <f>IFERROR(VLOOKUP(CONCATENATE($F$4,H$16,$F33),CSVInputFromCMR!$C:$HZ,MATCH("LCR",CSVInputFromCMR!$C$1:$HZ$1,0),FALSE),0)</f>
        <v>0</v>
      </c>
      <c r="I33" s="547">
        <f>IFERROR(VLOOKUP(CONCATENATE($F$4,I$16,$F33),CSVInputFromCMR!$C:$HZ,MATCH("LCR",CSVInputFromCMR!$C$1:$HZ$1,0),FALSE),0)</f>
        <v>0</v>
      </c>
      <c r="J33" s="547">
        <f>IFERROR(VLOOKUP(CONCATENATE($F$4,J$16,$F33),CSVInputFromCMR!$C:$HZ,MATCH("LCR",CSVInputFromCMR!$C$1:$HZ$1,0),FALSE),0)</f>
        <v>0</v>
      </c>
      <c r="K33" s="547">
        <f>IFERROR(VLOOKUP(CONCATENATE($F$4,K$16,$F33),CSVInputFromCMR!$C:$HZ,MATCH("LCR",CSVInputFromCMR!$C$1:$HZ$1,0),FALSE),0)</f>
        <v>0</v>
      </c>
      <c r="L33" s="547">
        <f>IFERROR(VLOOKUP(CONCATENATE($F$4,L$16,$F33),CSVInputFromCMR!$C:$HZ,MATCH("LCR",CSVInputFromCMR!$C$1:$HZ$1,0),FALSE),0)</f>
        <v>0</v>
      </c>
      <c r="M33" s="547">
        <f>IFERROR(VLOOKUP(CONCATENATE($F$4,M$16,$F33),CSVInputFromCMR!$C:$HZ,MATCH("LCR",CSVInputFromCMR!$C$1:$HZ$1,0),FALSE),0)</f>
        <v>0</v>
      </c>
      <c r="N33" s="541">
        <f t="shared" ref="N33" si="28">IFERROR(H33+I33-J33-K33+L33+M33,0)</f>
        <v>0</v>
      </c>
      <c r="O33" s="547">
        <f>IFERROR(VLOOKUP(CONCATENATE($F$4,O$16,$F33),CSVInputFromCMR!$C:$HZ,MATCH("LCR",CSVInputFromCMR!$C$1:$HZ$1,0),FALSE),0)</f>
        <v>0</v>
      </c>
      <c r="P33" s="547">
        <f>IFERROR(VLOOKUP(CONCATENATE($F$4,P$16,$F33),CSVInputFromCMR!$C:$HZ,MATCH("LCR",CSVInputFromCMR!$C$1:$HZ$1,0),FALSE),0)</f>
        <v>0</v>
      </c>
      <c r="Q33" s="547">
        <f>IFERROR(VLOOKUP(CONCATENATE($F$4,Q$16,$F33),CSVInputFromCMR!$C:$HZ,MATCH("LCR",CSVInputFromCMR!$C$1:$HZ$1,0),FALSE),0)</f>
        <v>0</v>
      </c>
      <c r="R33" s="547">
        <f>IFERROR(VLOOKUP(CONCATENATE($F$4,R$16,$F33),CSVInputFromCMR!$C:$HZ,MATCH("LCR",CSVInputFromCMR!$C$1:$HZ$1,0),FALSE),0)</f>
        <v>0</v>
      </c>
      <c r="S33" s="547">
        <f>IFERROR(VLOOKUP(CONCATENATE($F$4,S$16,$F33),CSVInputFromCMR!$C:$HZ,MATCH("LCR",CSVInputFromCMR!$C$1:$HZ$1,0),FALSE),0)</f>
        <v>0</v>
      </c>
      <c r="T33" s="547">
        <f>IFERROR(VLOOKUP(CONCATENATE($F$4,T$16,$F33),CSVInputFromCMR!$C:$HZ,MATCH("LCR",CSVInputFromCMR!$C$1:$HZ$1,0),FALSE),0)</f>
        <v>0</v>
      </c>
      <c r="U33" s="547">
        <f>IFERROR(VLOOKUP(CONCATENATE($F$4,U$16,$F33),CSVInputFromCMR!$C:$HZ,MATCH("LCR",CSVInputFromCMR!$C$1:$HZ$1,0),FALSE),0)</f>
        <v>0</v>
      </c>
      <c r="V33" s="541">
        <f t="shared" ref="V33" si="29">IFERROR(O33+P33-Q33-R33+S33+T33+U33,0)</f>
        <v>0</v>
      </c>
      <c r="W33" s="547">
        <f>IFERROR(VLOOKUP(CONCATENATE($F$4,W$16,$F33),CSVInputFromCMR!$C:$HZ,MATCH("LCR",CSVInputFromCMR!$C$1:$HZ$1,0),FALSE),0)</f>
        <v>0</v>
      </c>
      <c r="X33" s="541">
        <f t="shared" ref="X33" si="30">IFERROR(V33+W33,0)</f>
        <v>0</v>
      </c>
    </row>
    <row r="34" spans="2:24" ht="19.5" customHeight="1">
      <c r="B34" s="157"/>
      <c r="C34" s="70"/>
      <c r="D34" s="70"/>
      <c r="F34" s="545"/>
      <c r="G34" s="546"/>
      <c r="H34" s="548"/>
      <c r="I34" s="548"/>
      <c r="J34" s="548"/>
      <c r="K34" s="548"/>
      <c r="L34" s="548"/>
      <c r="M34" s="548"/>
      <c r="N34" s="542"/>
      <c r="O34" s="548"/>
      <c r="P34" s="548"/>
      <c r="Q34" s="548"/>
      <c r="R34" s="548"/>
      <c r="S34" s="548"/>
      <c r="T34" s="548"/>
      <c r="U34" s="548"/>
      <c r="V34" s="542"/>
      <c r="W34" s="548"/>
      <c r="X34" s="542"/>
    </row>
    <row r="35" spans="2:24" ht="19.5" customHeight="1">
      <c r="B35" s="157"/>
      <c r="C35" s="70"/>
      <c r="D35" s="70"/>
      <c r="F35" s="543">
        <f t="shared" ref="F35" si="31">F33+1</f>
        <v>2000</v>
      </c>
      <c r="G35" s="544"/>
      <c r="H35" s="547">
        <f>IFERROR(VLOOKUP(CONCATENATE($F$4,H$16,$F35),CSVInputFromCMR!$C:$HZ,MATCH("LCR",CSVInputFromCMR!$C$1:$HZ$1,0),FALSE),0)</f>
        <v>0</v>
      </c>
      <c r="I35" s="547">
        <f>IFERROR(VLOOKUP(CONCATENATE($F$4,I$16,$F35),CSVInputFromCMR!$C:$HZ,MATCH("LCR",CSVInputFromCMR!$C$1:$HZ$1,0),FALSE),0)</f>
        <v>0</v>
      </c>
      <c r="J35" s="547">
        <f>IFERROR(VLOOKUP(CONCATENATE($F$4,J$16,$F35),CSVInputFromCMR!$C:$HZ,MATCH("LCR",CSVInputFromCMR!$C$1:$HZ$1,0),FALSE),0)</f>
        <v>0</v>
      </c>
      <c r="K35" s="547">
        <f>IFERROR(VLOOKUP(CONCATENATE($F$4,K$16,$F35),CSVInputFromCMR!$C:$HZ,MATCH("LCR",CSVInputFromCMR!$C$1:$HZ$1,0),FALSE),0)</f>
        <v>0</v>
      </c>
      <c r="L35" s="547">
        <f>IFERROR(VLOOKUP(CONCATENATE($F$4,L$16,$F35),CSVInputFromCMR!$C:$HZ,MATCH("LCR",CSVInputFromCMR!$C$1:$HZ$1,0),FALSE),0)</f>
        <v>0</v>
      </c>
      <c r="M35" s="547">
        <f>IFERROR(VLOOKUP(CONCATENATE($F$4,M$16,$F35),CSVInputFromCMR!$C:$HZ,MATCH("LCR",CSVInputFromCMR!$C$1:$HZ$1,0),FALSE),0)</f>
        <v>0</v>
      </c>
      <c r="N35" s="541">
        <f t="shared" ref="N35" si="32">IFERROR(H35+I35-J35-K35+L35+M35,0)</f>
        <v>0</v>
      </c>
      <c r="O35" s="547">
        <f>IFERROR(VLOOKUP(CONCATENATE($F$4,O$16,$F35),CSVInputFromCMR!$C:$HZ,MATCH("LCR",CSVInputFromCMR!$C$1:$HZ$1,0),FALSE),0)</f>
        <v>0</v>
      </c>
      <c r="P35" s="547">
        <f>IFERROR(VLOOKUP(CONCATENATE($F$4,P$16,$F35),CSVInputFromCMR!$C:$HZ,MATCH("LCR",CSVInputFromCMR!$C$1:$HZ$1,0),FALSE),0)</f>
        <v>0</v>
      </c>
      <c r="Q35" s="547">
        <f>IFERROR(VLOOKUP(CONCATENATE($F$4,Q$16,$F35),CSVInputFromCMR!$C:$HZ,MATCH("LCR",CSVInputFromCMR!$C$1:$HZ$1,0),FALSE),0)</f>
        <v>0</v>
      </c>
      <c r="R35" s="547">
        <f>IFERROR(VLOOKUP(CONCATENATE($F$4,R$16,$F35),CSVInputFromCMR!$C:$HZ,MATCH("LCR",CSVInputFromCMR!$C$1:$HZ$1,0),FALSE),0)</f>
        <v>0</v>
      </c>
      <c r="S35" s="547">
        <f>IFERROR(VLOOKUP(CONCATENATE($F$4,S$16,$F35),CSVInputFromCMR!$C:$HZ,MATCH("LCR",CSVInputFromCMR!$C$1:$HZ$1,0),FALSE),0)</f>
        <v>0</v>
      </c>
      <c r="T35" s="547">
        <f>IFERROR(VLOOKUP(CONCATENATE($F$4,T$16,$F35),CSVInputFromCMR!$C:$HZ,MATCH("LCR",CSVInputFromCMR!$C$1:$HZ$1,0),FALSE),0)</f>
        <v>0</v>
      </c>
      <c r="U35" s="547">
        <f>IFERROR(VLOOKUP(CONCATENATE($F$4,U$16,$F35),CSVInputFromCMR!$C:$HZ,MATCH("LCR",CSVInputFromCMR!$C$1:$HZ$1,0),FALSE),0)</f>
        <v>0</v>
      </c>
      <c r="V35" s="541">
        <f t="shared" ref="V35" si="33">IFERROR(O35+P35-Q35-R35+S35+T35+U35,0)</f>
        <v>0</v>
      </c>
      <c r="W35" s="547">
        <f>IFERROR(VLOOKUP(CONCATENATE($F$4,W$16,$F35),CSVInputFromCMR!$C:$HZ,MATCH("LCR",CSVInputFromCMR!$C$1:$HZ$1,0),FALSE),0)</f>
        <v>0</v>
      </c>
      <c r="X35" s="541">
        <f t="shared" ref="X35" si="34">IFERROR(V35+W35,0)</f>
        <v>0</v>
      </c>
    </row>
    <row r="36" spans="2:24" ht="19.5" customHeight="1">
      <c r="B36" s="157"/>
      <c r="C36" s="70"/>
      <c r="D36" s="70"/>
      <c r="F36" s="545"/>
      <c r="G36" s="546"/>
      <c r="H36" s="548"/>
      <c r="I36" s="548"/>
      <c r="J36" s="548"/>
      <c r="K36" s="548"/>
      <c r="L36" s="548"/>
      <c r="M36" s="548"/>
      <c r="N36" s="542"/>
      <c r="O36" s="548"/>
      <c r="P36" s="548"/>
      <c r="Q36" s="548"/>
      <c r="R36" s="548"/>
      <c r="S36" s="548"/>
      <c r="T36" s="548"/>
      <c r="U36" s="548"/>
      <c r="V36" s="542"/>
      <c r="W36" s="548"/>
      <c r="X36" s="542"/>
    </row>
    <row r="37" spans="2:24" ht="19.5" customHeight="1">
      <c r="B37" s="157"/>
      <c r="C37" s="70"/>
      <c r="D37" s="70"/>
      <c r="F37" s="543">
        <f t="shared" ref="F37" si="35">F35+1</f>
        <v>2001</v>
      </c>
      <c r="G37" s="544"/>
      <c r="H37" s="547">
        <f>IFERROR(VLOOKUP(CONCATENATE($F$4,H$16,$F37),CSVInputFromCMR!$C:$HZ,MATCH("LCR",CSVInputFromCMR!$C$1:$HZ$1,0),FALSE),0)</f>
        <v>0</v>
      </c>
      <c r="I37" s="547">
        <f>IFERROR(VLOOKUP(CONCATENATE($F$4,I$16,$F37),CSVInputFromCMR!$C:$HZ,MATCH("LCR",CSVInputFromCMR!$C$1:$HZ$1,0),FALSE),0)</f>
        <v>0</v>
      </c>
      <c r="J37" s="547">
        <f>IFERROR(VLOOKUP(CONCATENATE($F$4,J$16,$F37),CSVInputFromCMR!$C:$HZ,MATCH("LCR",CSVInputFromCMR!$C$1:$HZ$1,0),FALSE),0)</f>
        <v>0</v>
      </c>
      <c r="K37" s="547">
        <f>IFERROR(VLOOKUP(CONCATENATE($F$4,K$16,$F37),CSVInputFromCMR!$C:$HZ,MATCH("LCR",CSVInputFromCMR!$C$1:$HZ$1,0),FALSE),0)</f>
        <v>0</v>
      </c>
      <c r="L37" s="547">
        <f>IFERROR(VLOOKUP(CONCATENATE($F$4,L$16,$F37),CSVInputFromCMR!$C:$HZ,MATCH("LCR",CSVInputFromCMR!$C$1:$HZ$1,0),FALSE),0)</f>
        <v>0</v>
      </c>
      <c r="M37" s="547">
        <f>IFERROR(VLOOKUP(CONCATENATE($F$4,M$16,$F37),CSVInputFromCMR!$C:$HZ,MATCH("LCR",CSVInputFromCMR!$C$1:$HZ$1,0),FALSE),0)</f>
        <v>0</v>
      </c>
      <c r="N37" s="541">
        <f t="shared" ref="N37" si="36">IFERROR(H37+I37-J37-K37+L37+M37,0)</f>
        <v>0</v>
      </c>
      <c r="O37" s="547">
        <f>IFERROR(VLOOKUP(CONCATENATE($F$4,O$16,$F37),CSVInputFromCMR!$C:$HZ,MATCH("LCR",CSVInputFromCMR!$C$1:$HZ$1,0),FALSE),0)</f>
        <v>0</v>
      </c>
      <c r="P37" s="547">
        <f>IFERROR(VLOOKUP(CONCATENATE($F$4,P$16,$F37),CSVInputFromCMR!$C:$HZ,MATCH("LCR",CSVInputFromCMR!$C$1:$HZ$1,0),FALSE),0)</f>
        <v>0</v>
      </c>
      <c r="Q37" s="547">
        <f>IFERROR(VLOOKUP(CONCATENATE($F$4,Q$16,$F37),CSVInputFromCMR!$C:$HZ,MATCH("LCR",CSVInputFromCMR!$C$1:$HZ$1,0),FALSE),0)</f>
        <v>0</v>
      </c>
      <c r="R37" s="547">
        <f>IFERROR(VLOOKUP(CONCATENATE($F$4,R$16,$F37),CSVInputFromCMR!$C:$HZ,MATCH("LCR",CSVInputFromCMR!$C$1:$HZ$1,0),FALSE),0)</f>
        <v>0</v>
      </c>
      <c r="S37" s="547">
        <f>IFERROR(VLOOKUP(CONCATENATE($F$4,S$16,$F37),CSVInputFromCMR!$C:$HZ,MATCH("LCR",CSVInputFromCMR!$C$1:$HZ$1,0),FALSE),0)</f>
        <v>0</v>
      </c>
      <c r="T37" s="547">
        <f>IFERROR(VLOOKUP(CONCATENATE($F$4,T$16,$F37),CSVInputFromCMR!$C:$HZ,MATCH("LCR",CSVInputFromCMR!$C$1:$HZ$1,0),FALSE),0)</f>
        <v>0</v>
      </c>
      <c r="U37" s="547">
        <f>IFERROR(VLOOKUP(CONCATENATE($F$4,U$16,$F37),CSVInputFromCMR!$C:$HZ,MATCH("LCR",CSVInputFromCMR!$C$1:$HZ$1,0),FALSE),0)</f>
        <v>0</v>
      </c>
      <c r="V37" s="541">
        <f t="shared" ref="V37" si="37">IFERROR(O37+P37-Q37-R37+S37+T37+U37,0)</f>
        <v>0</v>
      </c>
      <c r="W37" s="547">
        <f>IFERROR(VLOOKUP(CONCATENATE($F$4,W$16,$F37),CSVInputFromCMR!$C:$HZ,MATCH("LCR",CSVInputFromCMR!$C$1:$HZ$1,0),FALSE),0)</f>
        <v>0</v>
      </c>
      <c r="X37" s="541">
        <f t="shared" ref="X37" si="38">IFERROR(V37+W37,0)</f>
        <v>0</v>
      </c>
    </row>
    <row r="38" spans="2:24" ht="19.5" customHeight="1">
      <c r="B38" s="157"/>
      <c r="C38" s="70"/>
      <c r="D38" s="70"/>
      <c r="F38" s="545"/>
      <c r="G38" s="546"/>
      <c r="H38" s="548"/>
      <c r="I38" s="548"/>
      <c r="J38" s="548"/>
      <c r="K38" s="548"/>
      <c r="L38" s="548"/>
      <c r="M38" s="548"/>
      <c r="N38" s="542"/>
      <c r="O38" s="548"/>
      <c r="P38" s="548"/>
      <c r="Q38" s="548"/>
      <c r="R38" s="548"/>
      <c r="S38" s="548"/>
      <c r="T38" s="548"/>
      <c r="U38" s="548"/>
      <c r="V38" s="542"/>
      <c r="W38" s="548"/>
      <c r="X38" s="542"/>
    </row>
    <row r="39" spans="2:24" ht="19.5" customHeight="1">
      <c r="B39" s="157"/>
      <c r="C39" s="70"/>
      <c r="D39" s="70"/>
      <c r="F39" s="543">
        <f t="shared" ref="F39" si="39">F37+1</f>
        <v>2002</v>
      </c>
      <c r="G39" s="544"/>
      <c r="H39" s="547">
        <f>IFERROR(VLOOKUP(CONCATENATE($F$4,H$16,$F39),CSVInputFromCMR!$C:$HZ,MATCH("LCR",CSVInputFromCMR!$C$1:$HZ$1,0),FALSE),0)</f>
        <v>0</v>
      </c>
      <c r="I39" s="547">
        <f>IFERROR(VLOOKUP(CONCATENATE($F$4,I$16,$F39),CSVInputFromCMR!$C:$HZ,MATCH("LCR",CSVInputFromCMR!$C$1:$HZ$1,0),FALSE),0)</f>
        <v>0</v>
      </c>
      <c r="J39" s="547">
        <f>IFERROR(VLOOKUP(CONCATENATE($F$4,J$16,$F39),CSVInputFromCMR!$C:$HZ,MATCH("LCR",CSVInputFromCMR!$C$1:$HZ$1,0),FALSE),0)</f>
        <v>0</v>
      </c>
      <c r="K39" s="547">
        <f>IFERROR(VLOOKUP(CONCATENATE($F$4,K$16,$F39),CSVInputFromCMR!$C:$HZ,MATCH("LCR",CSVInputFromCMR!$C$1:$HZ$1,0),FALSE),0)</f>
        <v>0</v>
      </c>
      <c r="L39" s="547">
        <f>IFERROR(VLOOKUP(CONCATENATE($F$4,L$16,$F39),CSVInputFromCMR!$C:$HZ,MATCH("LCR",CSVInputFromCMR!$C$1:$HZ$1,0),FALSE),0)</f>
        <v>0</v>
      </c>
      <c r="M39" s="547">
        <f>IFERROR(VLOOKUP(CONCATENATE($F$4,M$16,$F39),CSVInputFromCMR!$C:$HZ,MATCH("LCR",CSVInputFromCMR!$C$1:$HZ$1,0),FALSE),0)</f>
        <v>0</v>
      </c>
      <c r="N39" s="541">
        <f t="shared" ref="N39" si="40">IFERROR(H39+I39-J39-K39+L39+M39,0)</f>
        <v>0</v>
      </c>
      <c r="O39" s="547">
        <f>IFERROR(VLOOKUP(CONCATENATE($F$4,O$16,$F39),CSVInputFromCMR!$C:$HZ,MATCH("LCR",CSVInputFromCMR!$C$1:$HZ$1,0),FALSE),0)</f>
        <v>0</v>
      </c>
      <c r="P39" s="547">
        <f>IFERROR(VLOOKUP(CONCATENATE($F$4,P$16,$F39),CSVInputFromCMR!$C:$HZ,MATCH("LCR",CSVInputFromCMR!$C$1:$HZ$1,0),FALSE),0)</f>
        <v>0</v>
      </c>
      <c r="Q39" s="547">
        <f>IFERROR(VLOOKUP(CONCATENATE($F$4,Q$16,$F39),CSVInputFromCMR!$C:$HZ,MATCH("LCR",CSVInputFromCMR!$C$1:$HZ$1,0),FALSE),0)</f>
        <v>0</v>
      </c>
      <c r="R39" s="547">
        <f>IFERROR(VLOOKUP(CONCATENATE($F$4,R$16,$F39),CSVInputFromCMR!$C:$HZ,MATCH("LCR",CSVInputFromCMR!$C$1:$HZ$1,0),FALSE),0)</f>
        <v>0</v>
      </c>
      <c r="S39" s="547">
        <f>IFERROR(VLOOKUP(CONCATENATE($F$4,S$16,$F39),CSVInputFromCMR!$C:$HZ,MATCH("LCR",CSVInputFromCMR!$C$1:$HZ$1,0),FALSE),0)</f>
        <v>0</v>
      </c>
      <c r="T39" s="547">
        <f>IFERROR(VLOOKUP(CONCATENATE($F$4,T$16,$F39),CSVInputFromCMR!$C:$HZ,MATCH("LCR",CSVInputFromCMR!$C$1:$HZ$1,0),FALSE),0)</f>
        <v>0</v>
      </c>
      <c r="U39" s="547">
        <f>IFERROR(VLOOKUP(CONCATENATE($F$4,U$16,$F39),CSVInputFromCMR!$C:$HZ,MATCH("LCR",CSVInputFromCMR!$C$1:$HZ$1,0),FALSE),0)</f>
        <v>0</v>
      </c>
      <c r="V39" s="541">
        <f t="shared" ref="V39" si="41">IFERROR(O39+P39-Q39-R39+S39+T39+U39,0)</f>
        <v>0</v>
      </c>
      <c r="W39" s="547">
        <f>IFERROR(VLOOKUP(CONCATENATE($F$4,W$16,$F39),CSVInputFromCMR!$C:$HZ,MATCH("LCR",CSVInputFromCMR!$C$1:$HZ$1,0),FALSE),0)</f>
        <v>0</v>
      </c>
      <c r="X39" s="541">
        <f t="shared" ref="X39" si="42">IFERROR(V39+W39,0)</f>
        <v>0</v>
      </c>
    </row>
    <row r="40" spans="2:24" ht="19.5" customHeight="1">
      <c r="B40" s="157"/>
      <c r="C40" s="70"/>
      <c r="D40" s="70"/>
      <c r="F40" s="545"/>
      <c r="G40" s="546"/>
      <c r="H40" s="548"/>
      <c r="I40" s="548"/>
      <c r="J40" s="548"/>
      <c r="K40" s="548"/>
      <c r="L40" s="548"/>
      <c r="M40" s="548"/>
      <c r="N40" s="542"/>
      <c r="O40" s="548"/>
      <c r="P40" s="548"/>
      <c r="Q40" s="548"/>
      <c r="R40" s="548"/>
      <c r="S40" s="548"/>
      <c r="T40" s="548"/>
      <c r="U40" s="548"/>
      <c r="V40" s="542"/>
      <c r="W40" s="548"/>
      <c r="X40" s="542"/>
    </row>
    <row r="41" spans="2:24" ht="19.5" customHeight="1">
      <c r="B41" s="157"/>
      <c r="C41" s="70"/>
      <c r="D41" s="70"/>
      <c r="F41" s="543">
        <f t="shared" ref="F41" si="43">F39+1</f>
        <v>2003</v>
      </c>
      <c r="G41" s="544"/>
      <c r="H41" s="547">
        <f>IFERROR(VLOOKUP(CONCATENATE($F$4,H$16,$F41),CSVInputFromCMR!$C:$HZ,MATCH("LCR",CSVInputFromCMR!$C$1:$HZ$1,0),FALSE),0)</f>
        <v>0</v>
      </c>
      <c r="I41" s="547">
        <f>IFERROR(VLOOKUP(CONCATENATE($F$4,I$16,$F41),CSVInputFromCMR!$C:$HZ,MATCH("LCR",CSVInputFromCMR!$C$1:$HZ$1,0),FALSE),0)</f>
        <v>0</v>
      </c>
      <c r="J41" s="547">
        <f>IFERROR(VLOOKUP(CONCATENATE($F$4,J$16,$F41),CSVInputFromCMR!$C:$HZ,MATCH("LCR",CSVInputFromCMR!$C$1:$HZ$1,0),FALSE),0)</f>
        <v>0</v>
      </c>
      <c r="K41" s="547">
        <f>IFERROR(VLOOKUP(CONCATENATE($F$4,K$16,$F41),CSVInputFromCMR!$C:$HZ,MATCH("LCR",CSVInputFromCMR!$C$1:$HZ$1,0),FALSE),0)</f>
        <v>0</v>
      </c>
      <c r="L41" s="547">
        <f>IFERROR(VLOOKUP(CONCATENATE($F$4,L$16,$F41),CSVInputFromCMR!$C:$HZ,MATCH("LCR",CSVInputFromCMR!$C$1:$HZ$1,0),FALSE),0)</f>
        <v>0</v>
      </c>
      <c r="M41" s="547">
        <f>IFERROR(VLOOKUP(CONCATENATE($F$4,M$16,$F41),CSVInputFromCMR!$C:$HZ,MATCH("LCR",CSVInputFromCMR!$C$1:$HZ$1,0),FALSE),0)</f>
        <v>0</v>
      </c>
      <c r="N41" s="541">
        <f t="shared" ref="N41" si="44">IFERROR(H41+I41-J41-K41+L41+M41,0)</f>
        <v>0</v>
      </c>
      <c r="O41" s="547">
        <f>IFERROR(VLOOKUP(CONCATENATE($F$4,O$16,$F41),CSVInputFromCMR!$C:$HZ,MATCH("LCR",CSVInputFromCMR!$C$1:$HZ$1,0),FALSE),0)</f>
        <v>0</v>
      </c>
      <c r="P41" s="547">
        <f>IFERROR(VLOOKUP(CONCATENATE($F$4,P$16,$F41),CSVInputFromCMR!$C:$HZ,MATCH("LCR",CSVInputFromCMR!$C$1:$HZ$1,0),FALSE),0)</f>
        <v>0</v>
      </c>
      <c r="Q41" s="547">
        <f>IFERROR(VLOOKUP(CONCATENATE($F$4,Q$16,$F41),CSVInputFromCMR!$C:$HZ,MATCH("LCR",CSVInputFromCMR!$C$1:$HZ$1,0),FALSE),0)</f>
        <v>0</v>
      </c>
      <c r="R41" s="547">
        <f>IFERROR(VLOOKUP(CONCATENATE($F$4,R$16,$F41),CSVInputFromCMR!$C:$HZ,MATCH("LCR",CSVInputFromCMR!$C$1:$HZ$1,0),FALSE),0)</f>
        <v>0</v>
      </c>
      <c r="S41" s="547">
        <f>IFERROR(VLOOKUP(CONCATENATE($F$4,S$16,$F41),CSVInputFromCMR!$C:$HZ,MATCH("LCR",CSVInputFromCMR!$C$1:$HZ$1,0),FALSE),0)</f>
        <v>0</v>
      </c>
      <c r="T41" s="547">
        <f>IFERROR(VLOOKUP(CONCATENATE($F$4,T$16,$F41),CSVInputFromCMR!$C:$HZ,MATCH("LCR",CSVInputFromCMR!$C$1:$HZ$1,0),FALSE),0)</f>
        <v>0</v>
      </c>
      <c r="U41" s="547">
        <f>IFERROR(VLOOKUP(CONCATENATE($F$4,U$16,$F41),CSVInputFromCMR!$C:$HZ,MATCH("LCR",CSVInputFromCMR!$C$1:$HZ$1,0),FALSE),0)</f>
        <v>0</v>
      </c>
      <c r="V41" s="541">
        <f t="shared" ref="V41" si="45">IFERROR(O41+P41-Q41-R41+S41+T41+U41,0)</f>
        <v>0</v>
      </c>
      <c r="W41" s="547">
        <f>IFERROR(VLOOKUP(CONCATENATE($F$4,W$16,$F41),CSVInputFromCMR!$C:$HZ,MATCH("LCR",CSVInputFromCMR!$C$1:$HZ$1,0),FALSE),0)</f>
        <v>0</v>
      </c>
      <c r="X41" s="541">
        <f t="shared" ref="X41" si="46">IFERROR(V41+W41,0)</f>
        <v>0</v>
      </c>
    </row>
    <row r="42" spans="2:24" ht="19.5" customHeight="1">
      <c r="B42" s="157"/>
      <c r="C42" s="70"/>
      <c r="D42" s="70"/>
      <c r="F42" s="545"/>
      <c r="G42" s="546"/>
      <c r="H42" s="548"/>
      <c r="I42" s="548"/>
      <c r="J42" s="548"/>
      <c r="K42" s="548"/>
      <c r="L42" s="548"/>
      <c r="M42" s="548"/>
      <c r="N42" s="542"/>
      <c r="O42" s="548"/>
      <c r="P42" s="548"/>
      <c r="Q42" s="548"/>
      <c r="R42" s="548"/>
      <c r="S42" s="548"/>
      <c r="T42" s="548"/>
      <c r="U42" s="548"/>
      <c r="V42" s="542"/>
      <c r="W42" s="548"/>
      <c r="X42" s="542"/>
    </row>
    <row r="43" spans="2:24" ht="19.5" customHeight="1">
      <c r="B43" s="157"/>
      <c r="C43" s="70"/>
      <c r="D43" s="70"/>
      <c r="F43" s="543">
        <f t="shared" ref="F43" si="47">F41+1</f>
        <v>2004</v>
      </c>
      <c r="G43" s="544"/>
      <c r="H43" s="547">
        <f>IFERROR(VLOOKUP(CONCATENATE($F$4,H$16,$F43),CSVInputFromCMR!$C:$HZ,MATCH("LCR",CSVInputFromCMR!$C$1:$HZ$1,0),FALSE),0)</f>
        <v>0</v>
      </c>
      <c r="I43" s="547">
        <f>IFERROR(VLOOKUP(CONCATENATE($F$4,I$16,$F43),CSVInputFromCMR!$C:$HZ,MATCH("LCR",CSVInputFromCMR!$C$1:$HZ$1,0),FALSE),0)</f>
        <v>0</v>
      </c>
      <c r="J43" s="547">
        <f>IFERROR(VLOOKUP(CONCATENATE($F$4,J$16,$F43),CSVInputFromCMR!$C:$HZ,MATCH("LCR",CSVInputFromCMR!$C$1:$HZ$1,0),FALSE),0)</f>
        <v>0</v>
      </c>
      <c r="K43" s="547">
        <f>IFERROR(VLOOKUP(CONCATENATE($F$4,K$16,$F43),CSVInputFromCMR!$C:$HZ,MATCH("LCR",CSVInputFromCMR!$C$1:$HZ$1,0),FALSE),0)</f>
        <v>0</v>
      </c>
      <c r="L43" s="547">
        <f>IFERROR(VLOOKUP(CONCATENATE($F$4,L$16,$F43),CSVInputFromCMR!$C:$HZ,MATCH("LCR",CSVInputFromCMR!$C$1:$HZ$1,0),FALSE),0)</f>
        <v>0</v>
      </c>
      <c r="M43" s="547">
        <f>IFERROR(VLOOKUP(CONCATENATE($F$4,M$16,$F43),CSVInputFromCMR!$C:$HZ,MATCH("LCR",CSVInputFromCMR!$C$1:$HZ$1,0),FALSE),0)</f>
        <v>0</v>
      </c>
      <c r="N43" s="541">
        <f t="shared" ref="N43" si="48">IFERROR(H43+I43-J43-K43+L43+M43,0)</f>
        <v>0</v>
      </c>
      <c r="O43" s="547">
        <f>IFERROR(VLOOKUP(CONCATENATE($F$4,O$16,$F43),CSVInputFromCMR!$C:$HZ,MATCH("LCR",CSVInputFromCMR!$C$1:$HZ$1,0),FALSE),0)</f>
        <v>0</v>
      </c>
      <c r="P43" s="547">
        <f>IFERROR(VLOOKUP(CONCATENATE($F$4,P$16,$F43),CSVInputFromCMR!$C:$HZ,MATCH("LCR",CSVInputFromCMR!$C$1:$HZ$1,0),FALSE),0)</f>
        <v>0</v>
      </c>
      <c r="Q43" s="547">
        <f>IFERROR(VLOOKUP(CONCATENATE($F$4,Q$16,$F43),CSVInputFromCMR!$C:$HZ,MATCH("LCR",CSVInputFromCMR!$C$1:$HZ$1,0),FALSE),0)</f>
        <v>0</v>
      </c>
      <c r="R43" s="547">
        <f>IFERROR(VLOOKUP(CONCATENATE($F$4,R$16,$F43),CSVInputFromCMR!$C:$HZ,MATCH("LCR",CSVInputFromCMR!$C$1:$HZ$1,0),FALSE),0)</f>
        <v>0</v>
      </c>
      <c r="S43" s="547">
        <f>IFERROR(VLOOKUP(CONCATENATE($F$4,S$16,$F43),CSVInputFromCMR!$C:$HZ,MATCH("LCR",CSVInputFromCMR!$C$1:$HZ$1,0),FALSE),0)</f>
        <v>0</v>
      </c>
      <c r="T43" s="547">
        <f>IFERROR(VLOOKUP(CONCATENATE($F$4,T$16,$F43),CSVInputFromCMR!$C:$HZ,MATCH("LCR",CSVInputFromCMR!$C$1:$HZ$1,0),FALSE),0)</f>
        <v>0</v>
      </c>
      <c r="U43" s="547">
        <f>IFERROR(VLOOKUP(CONCATENATE($F$4,U$16,$F43),CSVInputFromCMR!$C:$HZ,MATCH("LCR",CSVInputFromCMR!$C$1:$HZ$1,0),FALSE),0)</f>
        <v>0</v>
      </c>
      <c r="V43" s="541">
        <f t="shared" ref="V43" si="49">IFERROR(O43+P43-Q43-R43+S43+T43+U43,0)</f>
        <v>0</v>
      </c>
      <c r="W43" s="547">
        <f>IFERROR(VLOOKUP(CONCATENATE($F$4,W$16,$F43),CSVInputFromCMR!$C:$HZ,MATCH("LCR",CSVInputFromCMR!$C$1:$HZ$1,0),FALSE),0)</f>
        <v>0</v>
      </c>
      <c r="X43" s="541">
        <f t="shared" ref="X43" si="50">IFERROR(V43+W43,0)</f>
        <v>0</v>
      </c>
    </row>
    <row r="44" spans="2:24" ht="19.5" customHeight="1">
      <c r="B44" s="157"/>
      <c r="C44" s="70"/>
      <c r="D44" s="70"/>
      <c r="F44" s="545"/>
      <c r="G44" s="546"/>
      <c r="H44" s="548"/>
      <c r="I44" s="548"/>
      <c r="J44" s="548"/>
      <c r="K44" s="548"/>
      <c r="L44" s="548"/>
      <c r="M44" s="548"/>
      <c r="N44" s="542"/>
      <c r="O44" s="548"/>
      <c r="P44" s="548"/>
      <c r="Q44" s="548"/>
      <c r="R44" s="548"/>
      <c r="S44" s="548"/>
      <c r="T44" s="548"/>
      <c r="U44" s="548"/>
      <c r="V44" s="542"/>
      <c r="W44" s="548"/>
      <c r="X44" s="542"/>
    </row>
    <row r="45" spans="2:24" ht="19.5" customHeight="1">
      <c r="B45" s="157"/>
      <c r="C45" s="70"/>
      <c r="D45" s="70"/>
      <c r="F45" s="543">
        <f t="shared" ref="F45" si="51">F43+1</f>
        <v>2005</v>
      </c>
      <c r="G45" s="544"/>
      <c r="H45" s="547">
        <f>IFERROR(VLOOKUP(CONCATENATE($F$4,H$16,$F45),CSVInputFromCMR!$C:$HZ,MATCH("LCR",CSVInputFromCMR!$C$1:$HZ$1,0),FALSE),0)</f>
        <v>0</v>
      </c>
      <c r="I45" s="547">
        <f>IFERROR(VLOOKUP(CONCATENATE($F$4,I$16,$F45),CSVInputFromCMR!$C:$HZ,MATCH("LCR",CSVInputFromCMR!$C$1:$HZ$1,0),FALSE),0)</f>
        <v>0</v>
      </c>
      <c r="J45" s="547">
        <f>IFERROR(VLOOKUP(CONCATENATE($F$4,J$16,$F45),CSVInputFromCMR!$C:$HZ,MATCH("LCR",CSVInputFromCMR!$C$1:$HZ$1,0),FALSE),0)</f>
        <v>0</v>
      </c>
      <c r="K45" s="547">
        <f>IFERROR(VLOOKUP(CONCATENATE($F$4,K$16,$F45),CSVInputFromCMR!$C:$HZ,MATCH("LCR",CSVInputFromCMR!$C$1:$HZ$1,0),FALSE),0)</f>
        <v>0</v>
      </c>
      <c r="L45" s="547">
        <f>IFERROR(VLOOKUP(CONCATENATE($F$4,L$16,$F45),CSVInputFromCMR!$C:$HZ,MATCH("LCR",CSVInputFromCMR!$C$1:$HZ$1,0),FALSE),0)</f>
        <v>0</v>
      </c>
      <c r="M45" s="547">
        <f>IFERROR(VLOOKUP(CONCATENATE($F$4,M$16,$F45),CSVInputFromCMR!$C:$HZ,MATCH("LCR",CSVInputFromCMR!$C$1:$HZ$1,0),FALSE),0)</f>
        <v>0</v>
      </c>
      <c r="N45" s="541">
        <f t="shared" ref="N45" si="52">IFERROR(H45+I45-J45-K45+L45+M45,0)</f>
        <v>0</v>
      </c>
      <c r="O45" s="547">
        <f>IFERROR(VLOOKUP(CONCATENATE($F$4,O$16,$F45),CSVInputFromCMR!$C:$HZ,MATCH("LCR",CSVInputFromCMR!$C$1:$HZ$1,0),FALSE),0)</f>
        <v>0</v>
      </c>
      <c r="P45" s="547">
        <f>IFERROR(VLOOKUP(CONCATENATE($F$4,P$16,$F45),CSVInputFromCMR!$C:$HZ,MATCH("LCR",CSVInputFromCMR!$C$1:$HZ$1,0),FALSE),0)</f>
        <v>0</v>
      </c>
      <c r="Q45" s="547">
        <f>IFERROR(VLOOKUP(CONCATENATE($F$4,Q$16,$F45),CSVInputFromCMR!$C:$HZ,MATCH("LCR",CSVInputFromCMR!$C$1:$HZ$1,0),FALSE),0)</f>
        <v>0</v>
      </c>
      <c r="R45" s="547">
        <f>IFERROR(VLOOKUP(CONCATENATE($F$4,R$16,$F45),CSVInputFromCMR!$C:$HZ,MATCH("LCR",CSVInputFromCMR!$C$1:$HZ$1,0),FALSE),0)</f>
        <v>0</v>
      </c>
      <c r="S45" s="547">
        <f>IFERROR(VLOOKUP(CONCATENATE($F$4,S$16,$F45),CSVInputFromCMR!$C:$HZ,MATCH("LCR",CSVInputFromCMR!$C$1:$HZ$1,0),FALSE),0)</f>
        <v>0</v>
      </c>
      <c r="T45" s="547">
        <f>IFERROR(VLOOKUP(CONCATENATE($F$4,T$16,$F45),CSVInputFromCMR!$C:$HZ,MATCH("LCR",CSVInputFromCMR!$C$1:$HZ$1,0),FALSE),0)</f>
        <v>0</v>
      </c>
      <c r="U45" s="547">
        <f>IFERROR(VLOOKUP(CONCATENATE($F$4,U$16,$F45),CSVInputFromCMR!$C:$HZ,MATCH("LCR",CSVInputFromCMR!$C$1:$HZ$1,0),FALSE),0)</f>
        <v>0</v>
      </c>
      <c r="V45" s="541">
        <f t="shared" ref="V45" si="53">IFERROR(O45+P45-Q45-R45+S45+T45+U45,0)</f>
        <v>0</v>
      </c>
      <c r="W45" s="547">
        <f>IFERROR(VLOOKUP(CONCATENATE($F$4,W$16,$F45),CSVInputFromCMR!$C:$HZ,MATCH("LCR",CSVInputFromCMR!$C$1:$HZ$1,0),FALSE),0)</f>
        <v>0</v>
      </c>
      <c r="X45" s="541">
        <f t="shared" ref="X45" si="54">IFERROR(V45+W45,0)</f>
        <v>0</v>
      </c>
    </row>
    <row r="46" spans="2:24" ht="19.5" customHeight="1">
      <c r="B46" s="157"/>
      <c r="C46" s="70"/>
      <c r="D46" s="70"/>
      <c r="F46" s="545"/>
      <c r="G46" s="546"/>
      <c r="H46" s="548"/>
      <c r="I46" s="548"/>
      <c r="J46" s="548"/>
      <c r="K46" s="548"/>
      <c r="L46" s="548"/>
      <c r="M46" s="548"/>
      <c r="N46" s="542"/>
      <c r="O46" s="548"/>
      <c r="P46" s="548"/>
      <c r="Q46" s="548"/>
      <c r="R46" s="548"/>
      <c r="S46" s="548"/>
      <c r="T46" s="548"/>
      <c r="U46" s="548"/>
      <c r="V46" s="542"/>
      <c r="W46" s="548"/>
      <c r="X46" s="542"/>
    </row>
    <row r="47" spans="2:24" ht="19.5" customHeight="1">
      <c r="B47" s="157"/>
      <c r="C47" s="70"/>
      <c r="D47" s="70"/>
      <c r="F47" s="543">
        <f t="shared" ref="F47" si="55">F45+1</f>
        <v>2006</v>
      </c>
      <c r="G47" s="544"/>
      <c r="H47" s="547">
        <f>IFERROR(VLOOKUP(CONCATENATE($F$4,H$16,$F47),CSVInputFromCMR!$C:$HZ,MATCH("LCR",CSVInputFromCMR!$C$1:$HZ$1,0),FALSE),0)</f>
        <v>0</v>
      </c>
      <c r="I47" s="547">
        <f>IFERROR(VLOOKUP(CONCATENATE($F$4,I$16,$F47),CSVInputFromCMR!$C:$HZ,MATCH("LCR",CSVInputFromCMR!$C$1:$HZ$1,0),FALSE),0)</f>
        <v>0</v>
      </c>
      <c r="J47" s="547">
        <f>IFERROR(VLOOKUP(CONCATENATE($F$4,J$16,$F47),CSVInputFromCMR!$C:$HZ,MATCH("LCR",CSVInputFromCMR!$C$1:$HZ$1,0),FALSE),0)</f>
        <v>0</v>
      </c>
      <c r="K47" s="547">
        <f>IFERROR(VLOOKUP(CONCATENATE($F$4,K$16,$F47),CSVInputFromCMR!$C:$HZ,MATCH("LCR",CSVInputFromCMR!$C$1:$HZ$1,0),FALSE),0)</f>
        <v>0</v>
      </c>
      <c r="L47" s="547">
        <f>IFERROR(VLOOKUP(CONCATENATE($F$4,L$16,$F47),CSVInputFromCMR!$C:$HZ,MATCH("LCR",CSVInputFromCMR!$C$1:$HZ$1,0),FALSE),0)</f>
        <v>0</v>
      </c>
      <c r="M47" s="547">
        <f>IFERROR(VLOOKUP(CONCATENATE($F$4,M$16,$F47),CSVInputFromCMR!$C:$HZ,MATCH("LCR",CSVInputFromCMR!$C$1:$HZ$1,0),FALSE),0)</f>
        <v>0</v>
      </c>
      <c r="N47" s="541">
        <f t="shared" ref="N47" si="56">IFERROR(H47+I47-J47-K47+L47+M47,0)</f>
        <v>0</v>
      </c>
      <c r="O47" s="547">
        <f>IFERROR(VLOOKUP(CONCATENATE($F$4,O$16,$F47),CSVInputFromCMR!$C:$HZ,MATCH("LCR",CSVInputFromCMR!$C$1:$HZ$1,0),FALSE),0)</f>
        <v>0</v>
      </c>
      <c r="P47" s="547">
        <f>IFERROR(VLOOKUP(CONCATENATE($F$4,P$16,$F47),CSVInputFromCMR!$C:$HZ,MATCH("LCR",CSVInputFromCMR!$C$1:$HZ$1,0),FALSE),0)</f>
        <v>0</v>
      </c>
      <c r="Q47" s="547">
        <f>IFERROR(VLOOKUP(CONCATENATE($F$4,Q$16,$F47),CSVInputFromCMR!$C:$HZ,MATCH("LCR",CSVInputFromCMR!$C$1:$HZ$1,0),FALSE),0)</f>
        <v>0</v>
      </c>
      <c r="R47" s="547">
        <f>IFERROR(VLOOKUP(CONCATENATE($F$4,R$16,$F47),CSVInputFromCMR!$C:$HZ,MATCH("LCR",CSVInputFromCMR!$C$1:$HZ$1,0),FALSE),0)</f>
        <v>0</v>
      </c>
      <c r="S47" s="547">
        <f>IFERROR(VLOOKUP(CONCATENATE($F$4,S$16,$F47),CSVInputFromCMR!$C:$HZ,MATCH("LCR",CSVInputFromCMR!$C$1:$HZ$1,0),FALSE),0)</f>
        <v>0</v>
      </c>
      <c r="T47" s="547">
        <f>IFERROR(VLOOKUP(CONCATENATE($F$4,T$16,$F47),CSVInputFromCMR!$C:$HZ,MATCH("LCR",CSVInputFromCMR!$C$1:$HZ$1,0),FALSE),0)</f>
        <v>0</v>
      </c>
      <c r="U47" s="547">
        <f>IFERROR(VLOOKUP(CONCATENATE($F$4,U$16,$F47),CSVInputFromCMR!$C:$HZ,MATCH("LCR",CSVInputFromCMR!$C$1:$HZ$1,0),FALSE),0)</f>
        <v>0</v>
      </c>
      <c r="V47" s="541">
        <f t="shared" ref="V47" si="57">IFERROR(O47+P47-Q47-R47+S47+T47+U47,0)</f>
        <v>0</v>
      </c>
      <c r="W47" s="547">
        <f>IFERROR(VLOOKUP(CONCATENATE($F$4,W$16,$F47),CSVInputFromCMR!$C:$HZ,MATCH("LCR",CSVInputFromCMR!$C$1:$HZ$1,0),FALSE),0)</f>
        <v>0</v>
      </c>
      <c r="X47" s="541">
        <f t="shared" ref="X47" si="58">IFERROR(V47+W47,0)</f>
        <v>0</v>
      </c>
    </row>
    <row r="48" spans="2:24" ht="19.5" customHeight="1">
      <c r="B48" s="157"/>
      <c r="C48" s="70"/>
      <c r="D48" s="70"/>
      <c r="F48" s="545"/>
      <c r="G48" s="546"/>
      <c r="H48" s="548"/>
      <c r="I48" s="548"/>
      <c r="J48" s="548"/>
      <c r="K48" s="548"/>
      <c r="L48" s="548"/>
      <c r="M48" s="548"/>
      <c r="N48" s="542"/>
      <c r="O48" s="548"/>
      <c r="P48" s="548"/>
      <c r="Q48" s="548"/>
      <c r="R48" s="548"/>
      <c r="S48" s="548"/>
      <c r="T48" s="548"/>
      <c r="U48" s="548"/>
      <c r="V48" s="542"/>
      <c r="W48" s="548"/>
      <c r="X48" s="542"/>
    </row>
    <row r="49" spans="2:24" ht="19.5" customHeight="1">
      <c r="B49" s="157"/>
      <c r="C49" s="70"/>
      <c r="D49" s="70"/>
      <c r="F49" s="543">
        <f t="shared" ref="F49" si="59">F47+1</f>
        <v>2007</v>
      </c>
      <c r="G49" s="544"/>
      <c r="H49" s="547">
        <f>IFERROR(VLOOKUP(CONCATENATE($F$4,H$16,$F49),CSVInputFromCMR!$C:$HZ,MATCH("LCR",CSVInputFromCMR!$C$1:$HZ$1,0),FALSE),0)</f>
        <v>0</v>
      </c>
      <c r="I49" s="547">
        <f>IFERROR(VLOOKUP(CONCATENATE($F$4,I$16,$F49),CSVInputFromCMR!$C:$HZ,MATCH("LCR",CSVInputFromCMR!$C$1:$HZ$1,0),FALSE),0)</f>
        <v>0</v>
      </c>
      <c r="J49" s="547">
        <f>IFERROR(VLOOKUP(CONCATENATE($F$4,J$16,$F49),CSVInputFromCMR!$C:$HZ,MATCH("LCR",CSVInputFromCMR!$C$1:$HZ$1,0),FALSE),0)</f>
        <v>0</v>
      </c>
      <c r="K49" s="547">
        <f>IFERROR(VLOOKUP(CONCATENATE($F$4,K$16,$F49),CSVInputFromCMR!$C:$HZ,MATCH("LCR",CSVInputFromCMR!$C$1:$HZ$1,0),FALSE),0)</f>
        <v>0</v>
      </c>
      <c r="L49" s="547">
        <f>IFERROR(VLOOKUP(CONCATENATE($F$4,L$16,$F49),CSVInputFromCMR!$C:$HZ,MATCH("LCR",CSVInputFromCMR!$C$1:$HZ$1,0),FALSE),0)</f>
        <v>0</v>
      </c>
      <c r="M49" s="547">
        <f>IFERROR(VLOOKUP(CONCATENATE($F$4,M$16,$F49),CSVInputFromCMR!$C:$HZ,MATCH("LCR",CSVInputFromCMR!$C$1:$HZ$1,0),FALSE),0)</f>
        <v>0</v>
      </c>
      <c r="N49" s="541">
        <f t="shared" ref="N49" si="60">IFERROR(H49+I49-J49-K49+L49+M49,0)</f>
        <v>0</v>
      </c>
      <c r="O49" s="547">
        <f>IFERROR(VLOOKUP(CONCATENATE($F$4,O$16,$F49),CSVInputFromCMR!$C:$HZ,MATCH("LCR",CSVInputFromCMR!$C$1:$HZ$1,0),FALSE),0)</f>
        <v>0</v>
      </c>
      <c r="P49" s="547">
        <f>IFERROR(VLOOKUP(CONCATENATE($F$4,P$16,$F49),CSVInputFromCMR!$C:$HZ,MATCH("LCR",CSVInputFromCMR!$C$1:$HZ$1,0),FALSE),0)</f>
        <v>0</v>
      </c>
      <c r="Q49" s="547">
        <f>IFERROR(VLOOKUP(CONCATENATE($F$4,Q$16,$F49),CSVInputFromCMR!$C:$HZ,MATCH("LCR",CSVInputFromCMR!$C$1:$HZ$1,0),FALSE),0)</f>
        <v>0</v>
      </c>
      <c r="R49" s="547">
        <f>IFERROR(VLOOKUP(CONCATENATE($F$4,R$16,$F49),CSVInputFromCMR!$C:$HZ,MATCH("LCR",CSVInputFromCMR!$C$1:$HZ$1,0),FALSE),0)</f>
        <v>0</v>
      </c>
      <c r="S49" s="547">
        <f>IFERROR(VLOOKUP(CONCATENATE($F$4,S$16,$F49),CSVInputFromCMR!$C:$HZ,MATCH("LCR",CSVInputFromCMR!$C$1:$HZ$1,0),FALSE),0)</f>
        <v>0</v>
      </c>
      <c r="T49" s="547">
        <f>IFERROR(VLOOKUP(CONCATENATE($F$4,T$16,$F49),CSVInputFromCMR!$C:$HZ,MATCH("LCR",CSVInputFromCMR!$C$1:$HZ$1,0),FALSE),0)</f>
        <v>0</v>
      </c>
      <c r="U49" s="547">
        <f>IFERROR(VLOOKUP(CONCATENATE($F$4,U$16,$F49),CSVInputFromCMR!$C:$HZ,MATCH("LCR",CSVInputFromCMR!$C$1:$HZ$1,0),FALSE),0)</f>
        <v>0</v>
      </c>
      <c r="V49" s="541">
        <f t="shared" ref="V49" si="61">IFERROR(O49+P49-Q49-R49+S49+T49+U49,0)</f>
        <v>0</v>
      </c>
      <c r="W49" s="547">
        <f>IFERROR(VLOOKUP(CONCATENATE($F$4,W$16,$F49),CSVInputFromCMR!$C:$HZ,MATCH("LCR",CSVInputFromCMR!$C$1:$HZ$1,0),FALSE),0)</f>
        <v>0</v>
      </c>
      <c r="X49" s="541">
        <f t="shared" ref="X49" si="62">IFERROR(V49+W49,0)</f>
        <v>0</v>
      </c>
    </row>
    <row r="50" spans="2:24" ht="19.5" customHeight="1">
      <c r="B50" s="157"/>
      <c r="C50" s="70"/>
      <c r="D50" s="70"/>
      <c r="F50" s="545"/>
      <c r="G50" s="546"/>
      <c r="H50" s="548"/>
      <c r="I50" s="548"/>
      <c r="J50" s="548"/>
      <c r="K50" s="548"/>
      <c r="L50" s="548"/>
      <c r="M50" s="548"/>
      <c r="N50" s="542"/>
      <c r="O50" s="548"/>
      <c r="P50" s="548"/>
      <c r="Q50" s="548"/>
      <c r="R50" s="548"/>
      <c r="S50" s="548"/>
      <c r="T50" s="548"/>
      <c r="U50" s="548"/>
      <c r="V50" s="542"/>
      <c r="W50" s="548"/>
      <c r="X50" s="542"/>
    </row>
    <row r="51" spans="2:24" ht="19.5" customHeight="1">
      <c r="B51" s="157"/>
      <c r="C51" s="70"/>
      <c r="D51" s="70"/>
      <c r="F51" s="543">
        <f t="shared" ref="F51" si="63">F49+1</f>
        <v>2008</v>
      </c>
      <c r="G51" s="544"/>
      <c r="H51" s="547">
        <f>IFERROR(VLOOKUP(CONCATENATE($F$4,H$16,$F51),CSVInputFromCMR!$C:$HZ,MATCH("LCR",CSVInputFromCMR!$C$1:$HZ$1,0),FALSE),0)</f>
        <v>0</v>
      </c>
      <c r="I51" s="547">
        <f>IFERROR(VLOOKUP(CONCATENATE($F$4,I$16,$F51),CSVInputFromCMR!$C:$HZ,MATCH("LCR",CSVInputFromCMR!$C$1:$HZ$1,0),FALSE),0)</f>
        <v>0</v>
      </c>
      <c r="J51" s="547">
        <f>IFERROR(VLOOKUP(CONCATENATE($F$4,J$16,$F51),CSVInputFromCMR!$C:$HZ,MATCH("LCR",CSVInputFromCMR!$C$1:$HZ$1,0),FALSE),0)</f>
        <v>0</v>
      </c>
      <c r="K51" s="547">
        <f>IFERROR(VLOOKUP(CONCATENATE($F$4,K$16,$F51),CSVInputFromCMR!$C:$HZ,MATCH("LCR",CSVInputFromCMR!$C$1:$HZ$1,0),FALSE),0)</f>
        <v>0</v>
      </c>
      <c r="L51" s="547">
        <f>IFERROR(VLOOKUP(CONCATENATE($F$4,L$16,$F51),CSVInputFromCMR!$C:$HZ,MATCH("LCR",CSVInputFromCMR!$C$1:$HZ$1,0),FALSE),0)</f>
        <v>0</v>
      </c>
      <c r="M51" s="547">
        <f>IFERROR(VLOOKUP(CONCATENATE($F$4,M$16,$F51),CSVInputFromCMR!$C:$HZ,MATCH("LCR",CSVInputFromCMR!$C$1:$HZ$1,0),FALSE),0)</f>
        <v>0</v>
      </c>
      <c r="N51" s="541">
        <f t="shared" ref="N51" si="64">IFERROR(H51+I51-J51-K51+L51+M51,0)</f>
        <v>0</v>
      </c>
      <c r="O51" s="547">
        <f>IFERROR(VLOOKUP(CONCATENATE($F$4,O$16,$F51),CSVInputFromCMR!$C:$HZ,MATCH("LCR",CSVInputFromCMR!$C$1:$HZ$1,0),FALSE),0)</f>
        <v>0</v>
      </c>
      <c r="P51" s="547">
        <f>IFERROR(VLOOKUP(CONCATENATE($F$4,P$16,$F51),CSVInputFromCMR!$C:$HZ,MATCH("LCR",CSVInputFromCMR!$C$1:$HZ$1,0),FALSE),0)</f>
        <v>0</v>
      </c>
      <c r="Q51" s="547">
        <f>IFERROR(VLOOKUP(CONCATENATE($F$4,Q$16,$F51),CSVInputFromCMR!$C:$HZ,MATCH("LCR",CSVInputFromCMR!$C$1:$HZ$1,0),FALSE),0)</f>
        <v>0</v>
      </c>
      <c r="R51" s="547">
        <f>IFERROR(VLOOKUP(CONCATENATE($F$4,R$16,$F51),CSVInputFromCMR!$C:$HZ,MATCH("LCR",CSVInputFromCMR!$C$1:$HZ$1,0),FALSE),0)</f>
        <v>0</v>
      </c>
      <c r="S51" s="547">
        <f>IFERROR(VLOOKUP(CONCATENATE($F$4,S$16,$F51),CSVInputFromCMR!$C:$HZ,MATCH("LCR",CSVInputFromCMR!$C$1:$HZ$1,0),FALSE),0)</f>
        <v>0</v>
      </c>
      <c r="T51" s="547">
        <f>IFERROR(VLOOKUP(CONCATENATE($F$4,T$16,$F51),CSVInputFromCMR!$C:$HZ,MATCH("LCR",CSVInputFromCMR!$C$1:$HZ$1,0),FALSE),0)</f>
        <v>0</v>
      </c>
      <c r="U51" s="547">
        <f>IFERROR(VLOOKUP(CONCATENATE($F$4,U$16,$F51),CSVInputFromCMR!$C:$HZ,MATCH("LCR",CSVInputFromCMR!$C$1:$HZ$1,0),FALSE),0)</f>
        <v>0</v>
      </c>
      <c r="V51" s="541">
        <f t="shared" ref="V51" si="65">IFERROR(O51+P51-Q51-R51+S51+T51+U51,0)</f>
        <v>0</v>
      </c>
      <c r="W51" s="547">
        <f>IFERROR(VLOOKUP(CONCATENATE($F$4,W$16,$F51),CSVInputFromCMR!$C:$HZ,MATCH("LCR",CSVInputFromCMR!$C$1:$HZ$1,0),FALSE),0)</f>
        <v>0</v>
      </c>
      <c r="X51" s="541">
        <f t="shared" ref="X51" si="66">IFERROR(V51+W51,0)</f>
        <v>0</v>
      </c>
    </row>
    <row r="52" spans="2:24" ht="19.5" customHeight="1">
      <c r="B52" s="157"/>
      <c r="C52" s="70"/>
      <c r="D52" s="70"/>
      <c r="F52" s="545"/>
      <c r="G52" s="546"/>
      <c r="H52" s="548"/>
      <c r="I52" s="548"/>
      <c r="J52" s="548"/>
      <c r="K52" s="548"/>
      <c r="L52" s="548"/>
      <c r="M52" s="548"/>
      <c r="N52" s="542"/>
      <c r="O52" s="548"/>
      <c r="P52" s="548"/>
      <c r="Q52" s="548"/>
      <c r="R52" s="548"/>
      <c r="S52" s="548"/>
      <c r="T52" s="548"/>
      <c r="U52" s="548"/>
      <c r="V52" s="542"/>
      <c r="W52" s="548"/>
      <c r="X52" s="542"/>
    </row>
    <row r="53" spans="2:24" ht="19.5" customHeight="1">
      <c r="B53" s="157"/>
      <c r="C53" s="70"/>
      <c r="D53" s="70"/>
      <c r="F53" s="543">
        <f t="shared" ref="F53" si="67">F51+1</f>
        <v>2009</v>
      </c>
      <c r="G53" s="544"/>
      <c r="H53" s="547">
        <f>IFERROR(VLOOKUP(CONCATENATE($F$4,H$16,$F53),CSVInputFromCMR!$C:$HZ,MATCH("LCR",CSVInputFromCMR!$C$1:$HZ$1,0),FALSE),0)</f>
        <v>0</v>
      </c>
      <c r="I53" s="547">
        <f>IFERROR(VLOOKUP(CONCATENATE($F$4,I$16,$F53),CSVInputFromCMR!$C:$HZ,MATCH("LCR",CSVInputFromCMR!$C$1:$HZ$1,0),FALSE),0)</f>
        <v>0</v>
      </c>
      <c r="J53" s="547">
        <f>IFERROR(VLOOKUP(CONCATENATE($F$4,J$16,$F53),CSVInputFromCMR!$C:$HZ,MATCH("LCR",CSVInputFromCMR!$C$1:$HZ$1,0),FALSE),0)</f>
        <v>0</v>
      </c>
      <c r="K53" s="547">
        <f>IFERROR(VLOOKUP(CONCATENATE($F$4,K$16,$F53),CSVInputFromCMR!$C:$HZ,MATCH("LCR",CSVInputFromCMR!$C$1:$HZ$1,0),FALSE),0)</f>
        <v>0</v>
      </c>
      <c r="L53" s="547">
        <f>IFERROR(VLOOKUP(CONCATENATE($F$4,L$16,$F53),CSVInputFromCMR!$C:$HZ,MATCH("LCR",CSVInputFromCMR!$C$1:$HZ$1,0),FALSE),0)</f>
        <v>0</v>
      </c>
      <c r="M53" s="547">
        <f>IFERROR(VLOOKUP(CONCATENATE($F$4,M$16,$F53),CSVInputFromCMR!$C:$HZ,MATCH("LCR",CSVInputFromCMR!$C$1:$HZ$1,0),FALSE),0)</f>
        <v>0</v>
      </c>
      <c r="N53" s="541">
        <f t="shared" ref="N53" si="68">IFERROR(H53+I53-J53-K53+L53+M53,0)</f>
        <v>0</v>
      </c>
      <c r="O53" s="547">
        <f>IFERROR(VLOOKUP(CONCATENATE($F$4,O$16,$F53),CSVInputFromCMR!$C:$HZ,MATCH("LCR",CSVInputFromCMR!$C$1:$HZ$1,0),FALSE),0)</f>
        <v>0</v>
      </c>
      <c r="P53" s="547">
        <f>IFERROR(VLOOKUP(CONCATENATE($F$4,P$16,$F53),CSVInputFromCMR!$C:$HZ,MATCH("LCR",CSVInputFromCMR!$C$1:$HZ$1,0),FALSE),0)</f>
        <v>0</v>
      </c>
      <c r="Q53" s="547">
        <f>IFERROR(VLOOKUP(CONCATENATE($F$4,Q$16,$F53),CSVInputFromCMR!$C:$HZ,MATCH("LCR",CSVInputFromCMR!$C$1:$HZ$1,0),FALSE),0)</f>
        <v>0</v>
      </c>
      <c r="R53" s="547">
        <f>IFERROR(VLOOKUP(CONCATENATE($F$4,R$16,$F53),CSVInputFromCMR!$C:$HZ,MATCH("LCR",CSVInputFromCMR!$C$1:$HZ$1,0),FALSE),0)</f>
        <v>0</v>
      </c>
      <c r="S53" s="547">
        <f>IFERROR(VLOOKUP(CONCATENATE($F$4,S$16,$F53),CSVInputFromCMR!$C:$HZ,MATCH("LCR",CSVInputFromCMR!$C$1:$HZ$1,0),FALSE),0)</f>
        <v>0</v>
      </c>
      <c r="T53" s="547">
        <f>IFERROR(VLOOKUP(CONCATENATE($F$4,T$16,$F53),CSVInputFromCMR!$C:$HZ,MATCH("LCR",CSVInputFromCMR!$C$1:$HZ$1,0),FALSE),0)</f>
        <v>0</v>
      </c>
      <c r="U53" s="547">
        <f>IFERROR(VLOOKUP(CONCATENATE($F$4,U$16,$F53),CSVInputFromCMR!$C:$HZ,MATCH("LCR",CSVInputFromCMR!$C$1:$HZ$1,0),FALSE),0)</f>
        <v>0</v>
      </c>
      <c r="V53" s="541">
        <f t="shared" ref="V53" si="69">IFERROR(O53+P53-Q53-R53+S53+T53+U53,0)</f>
        <v>0</v>
      </c>
      <c r="W53" s="547">
        <f>IFERROR(VLOOKUP(CONCATENATE($F$4,W$16,$F53),CSVInputFromCMR!$C:$HZ,MATCH("LCR",CSVInputFromCMR!$C$1:$HZ$1,0),FALSE),0)</f>
        <v>0</v>
      </c>
      <c r="X53" s="541">
        <f t="shared" ref="X53" si="70">IFERROR(V53+W53,0)</f>
        <v>0</v>
      </c>
    </row>
    <row r="54" spans="2:24" ht="19.5" customHeight="1">
      <c r="B54" s="157"/>
      <c r="C54" s="70"/>
      <c r="D54" s="70"/>
      <c r="F54" s="545"/>
      <c r="G54" s="546"/>
      <c r="H54" s="548"/>
      <c r="I54" s="548"/>
      <c r="J54" s="548"/>
      <c r="K54" s="548"/>
      <c r="L54" s="548"/>
      <c r="M54" s="548"/>
      <c r="N54" s="542"/>
      <c r="O54" s="548"/>
      <c r="P54" s="548"/>
      <c r="Q54" s="548"/>
      <c r="R54" s="548"/>
      <c r="S54" s="548"/>
      <c r="T54" s="548"/>
      <c r="U54" s="548"/>
      <c r="V54" s="542"/>
      <c r="W54" s="548"/>
      <c r="X54" s="542"/>
    </row>
    <row r="55" spans="2:24" ht="19.5" customHeight="1">
      <c r="B55" s="157"/>
      <c r="C55" s="70"/>
      <c r="D55" s="70"/>
      <c r="F55" s="543">
        <f t="shared" ref="F55" si="71">F53+1</f>
        <v>2010</v>
      </c>
      <c r="G55" s="544"/>
      <c r="H55" s="547">
        <f>IFERROR(VLOOKUP(CONCATENATE($F$4,H$16,$F55),CSVInputFromCMR!$C:$HZ,MATCH("LCR",CSVInputFromCMR!$C$1:$HZ$1,0),FALSE),0)</f>
        <v>0</v>
      </c>
      <c r="I55" s="547">
        <f>IFERROR(VLOOKUP(CONCATENATE($F$4,I$16,$F55),CSVInputFromCMR!$C:$HZ,MATCH("LCR",CSVInputFromCMR!$C$1:$HZ$1,0),FALSE),0)</f>
        <v>0</v>
      </c>
      <c r="J55" s="547">
        <f>IFERROR(VLOOKUP(CONCATENATE($F$4,J$16,$F55),CSVInputFromCMR!$C:$HZ,MATCH("LCR",CSVInputFromCMR!$C$1:$HZ$1,0),FALSE),0)</f>
        <v>0</v>
      </c>
      <c r="K55" s="547">
        <f>IFERROR(VLOOKUP(CONCATENATE($F$4,K$16,$F55),CSVInputFromCMR!$C:$HZ,MATCH("LCR",CSVInputFromCMR!$C$1:$HZ$1,0),FALSE),0)</f>
        <v>0</v>
      </c>
      <c r="L55" s="547">
        <f>IFERROR(VLOOKUP(CONCATENATE($F$4,L$16,$F55),CSVInputFromCMR!$C:$HZ,MATCH("LCR",CSVInputFromCMR!$C$1:$HZ$1,0),FALSE),0)</f>
        <v>0</v>
      </c>
      <c r="M55" s="547">
        <f>IFERROR(VLOOKUP(CONCATENATE($F$4,M$16,$F55),CSVInputFromCMR!$C:$HZ,MATCH("LCR",CSVInputFromCMR!$C$1:$HZ$1,0),FALSE),0)</f>
        <v>0</v>
      </c>
      <c r="N55" s="541">
        <f t="shared" ref="N55" si="72">IFERROR(H55+I55-J55-K55+L55+M55,0)</f>
        <v>0</v>
      </c>
      <c r="O55" s="547">
        <f>IFERROR(VLOOKUP(CONCATENATE($F$4,O$16,$F55),CSVInputFromCMR!$C:$HZ,MATCH("LCR",CSVInputFromCMR!$C$1:$HZ$1,0),FALSE),0)</f>
        <v>0</v>
      </c>
      <c r="P55" s="547">
        <f>IFERROR(VLOOKUP(CONCATENATE($F$4,P$16,$F55),CSVInputFromCMR!$C:$HZ,MATCH("LCR",CSVInputFromCMR!$C$1:$HZ$1,0),FALSE),0)</f>
        <v>0</v>
      </c>
      <c r="Q55" s="547">
        <f>IFERROR(VLOOKUP(CONCATENATE($F$4,Q$16,$F55),CSVInputFromCMR!$C:$HZ,MATCH("LCR",CSVInputFromCMR!$C$1:$HZ$1,0),FALSE),0)</f>
        <v>0</v>
      </c>
      <c r="R55" s="547">
        <f>IFERROR(VLOOKUP(CONCATENATE($F$4,R$16,$F55),CSVInputFromCMR!$C:$HZ,MATCH("LCR",CSVInputFromCMR!$C$1:$HZ$1,0),FALSE),0)</f>
        <v>0</v>
      </c>
      <c r="S55" s="547">
        <f>IFERROR(VLOOKUP(CONCATENATE($F$4,S$16,$F55),CSVInputFromCMR!$C:$HZ,MATCH("LCR",CSVInputFromCMR!$C$1:$HZ$1,0),FALSE),0)</f>
        <v>0</v>
      </c>
      <c r="T55" s="547">
        <f>IFERROR(VLOOKUP(CONCATENATE($F$4,T$16,$F55),CSVInputFromCMR!$C:$HZ,MATCH("LCR",CSVInputFromCMR!$C$1:$HZ$1,0),FALSE),0)</f>
        <v>0</v>
      </c>
      <c r="U55" s="547">
        <f>IFERROR(VLOOKUP(CONCATENATE($F$4,U$16,$F55),CSVInputFromCMR!$C:$HZ,MATCH("LCR",CSVInputFromCMR!$C$1:$HZ$1,0),FALSE),0)</f>
        <v>0</v>
      </c>
      <c r="V55" s="541">
        <f t="shared" ref="V55" si="73">IFERROR(O55+P55-Q55-R55+S55+T55+U55,0)</f>
        <v>0</v>
      </c>
      <c r="W55" s="547">
        <f>IFERROR(VLOOKUP(CONCATENATE($F$4,W$16,$F55),CSVInputFromCMR!$C:$HZ,MATCH("LCR",CSVInputFromCMR!$C$1:$HZ$1,0),FALSE),0)</f>
        <v>0</v>
      </c>
      <c r="X55" s="541">
        <f t="shared" ref="X55" si="74">IFERROR(V55+W55,0)</f>
        <v>0</v>
      </c>
    </row>
    <row r="56" spans="2:24" ht="19.5" customHeight="1">
      <c r="B56" s="157"/>
      <c r="C56" s="70"/>
      <c r="D56" s="70"/>
      <c r="F56" s="545"/>
      <c r="G56" s="546"/>
      <c r="H56" s="548"/>
      <c r="I56" s="548"/>
      <c r="J56" s="548"/>
      <c r="K56" s="548"/>
      <c r="L56" s="548"/>
      <c r="M56" s="548"/>
      <c r="N56" s="542"/>
      <c r="O56" s="548"/>
      <c r="P56" s="548"/>
      <c r="Q56" s="548"/>
      <c r="R56" s="548"/>
      <c r="S56" s="548"/>
      <c r="T56" s="548"/>
      <c r="U56" s="548"/>
      <c r="V56" s="542"/>
      <c r="W56" s="548"/>
      <c r="X56" s="542"/>
    </row>
    <row r="57" spans="2:24" ht="19.5" customHeight="1">
      <c r="B57" s="157"/>
      <c r="C57" s="70"/>
      <c r="D57" s="70"/>
      <c r="F57" s="543">
        <f t="shared" ref="F57" si="75">F55+1</f>
        <v>2011</v>
      </c>
      <c r="G57" s="544"/>
      <c r="H57" s="547">
        <f>IFERROR(VLOOKUP(CONCATENATE($F$4,H$16,$F57),CSVInputFromCMR!$C:$HZ,MATCH("LCR",CSVInputFromCMR!$C$1:$HZ$1,0),FALSE),0)</f>
        <v>0</v>
      </c>
      <c r="I57" s="547">
        <f>IFERROR(VLOOKUP(CONCATENATE($F$4,I$16,$F57),CSVInputFromCMR!$C:$HZ,MATCH("LCR",CSVInputFromCMR!$C$1:$HZ$1,0),FALSE),0)</f>
        <v>0</v>
      </c>
      <c r="J57" s="547">
        <f>IFERROR(VLOOKUP(CONCATENATE($F$4,J$16,$F57),CSVInputFromCMR!$C:$HZ,MATCH("LCR",CSVInputFromCMR!$C$1:$HZ$1,0),FALSE),0)</f>
        <v>0</v>
      </c>
      <c r="K57" s="547">
        <f>IFERROR(VLOOKUP(CONCATENATE($F$4,K$16,$F57),CSVInputFromCMR!$C:$HZ,MATCH("LCR",CSVInputFromCMR!$C$1:$HZ$1,0),FALSE),0)</f>
        <v>0</v>
      </c>
      <c r="L57" s="547">
        <f>IFERROR(VLOOKUP(CONCATENATE($F$4,L$16,$F57),CSVInputFromCMR!$C:$HZ,MATCH("LCR",CSVInputFromCMR!$C$1:$HZ$1,0),FALSE),0)</f>
        <v>0</v>
      </c>
      <c r="M57" s="547">
        <f>IFERROR(VLOOKUP(CONCATENATE($F$4,M$16,$F57),CSVInputFromCMR!$C:$HZ,MATCH("LCR",CSVInputFromCMR!$C$1:$HZ$1,0),FALSE),0)</f>
        <v>0</v>
      </c>
      <c r="N57" s="541">
        <f t="shared" ref="N57" si="76">IFERROR(H57+I57-J57-K57+L57+M57,0)</f>
        <v>0</v>
      </c>
      <c r="O57" s="547">
        <f>IFERROR(VLOOKUP(CONCATENATE($F$4,O$16,$F57),CSVInputFromCMR!$C:$HZ,MATCH("LCR",CSVInputFromCMR!$C$1:$HZ$1,0),FALSE),0)</f>
        <v>0</v>
      </c>
      <c r="P57" s="547">
        <f>IFERROR(VLOOKUP(CONCATENATE($F$4,P$16,$F57),CSVInputFromCMR!$C:$HZ,MATCH("LCR",CSVInputFromCMR!$C$1:$HZ$1,0),FALSE),0)</f>
        <v>0</v>
      </c>
      <c r="Q57" s="547">
        <f>IFERROR(VLOOKUP(CONCATENATE($F$4,Q$16,$F57),CSVInputFromCMR!$C:$HZ,MATCH("LCR",CSVInputFromCMR!$C$1:$HZ$1,0),FALSE),0)</f>
        <v>0</v>
      </c>
      <c r="R57" s="547">
        <f>IFERROR(VLOOKUP(CONCATENATE($F$4,R$16,$F57),CSVInputFromCMR!$C:$HZ,MATCH("LCR",CSVInputFromCMR!$C$1:$HZ$1,0),FALSE),0)</f>
        <v>0</v>
      </c>
      <c r="S57" s="547">
        <f>IFERROR(VLOOKUP(CONCATENATE($F$4,S$16,$F57),CSVInputFromCMR!$C:$HZ,MATCH("LCR",CSVInputFromCMR!$C$1:$HZ$1,0),FALSE),0)</f>
        <v>0</v>
      </c>
      <c r="T57" s="547">
        <f>IFERROR(VLOOKUP(CONCATENATE($F$4,T$16,$F57),CSVInputFromCMR!$C:$HZ,MATCH("LCR",CSVInputFromCMR!$C$1:$HZ$1,0),FALSE),0)</f>
        <v>0</v>
      </c>
      <c r="U57" s="547">
        <f>IFERROR(VLOOKUP(CONCATENATE($F$4,U$16,$F57),CSVInputFromCMR!$C:$HZ,MATCH("LCR",CSVInputFromCMR!$C$1:$HZ$1,0),FALSE),0)</f>
        <v>0</v>
      </c>
      <c r="V57" s="541">
        <f t="shared" ref="V57" si="77">IFERROR(O57+P57-Q57-R57+S57+T57+U57,0)</f>
        <v>0</v>
      </c>
      <c r="W57" s="547">
        <f>IFERROR(VLOOKUP(CONCATENATE($F$4,W$16,$F57),CSVInputFromCMR!$C:$HZ,MATCH("LCR",CSVInputFromCMR!$C$1:$HZ$1,0),FALSE),0)</f>
        <v>0</v>
      </c>
      <c r="X57" s="541">
        <f t="shared" ref="X57" si="78">IFERROR(V57+W57,0)</f>
        <v>0</v>
      </c>
    </row>
    <row r="58" spans="2:24" ht="19.5" customHeight="1">
      <c r="B58" s="157"/>
      <c r="C58" s="70"/>
      <c r="D58" s="70"/>
      <c r="F58" s="545"/>
      <c r="G58" s="546"/>
      <c r="H58" s="548"/>
      <c r="I58" s="548"/>
      <c r="J58" s="548"/>
      <c r="K58" s="548"/>
      <c r="L58" s="548"/>
      <c r="M58" s="548"/>
      <c r="N58" s="542"/>
      <c r="O58" s="548"/>
      <c r="P58" s="548"/>
      <c r="Q58" s="548"/>
      <c r="R58" s="548"/>
      <c r="S58" s="548"/>
      <c r="T58" s="548"/>
      <c r="U58" s="548"/>
      <c r="V58" s="542"/>
      <c r="W58" s="548"/>
      <c r="X58" s="542"/>
    </row>
    <row r="59" spans="2:24" ht="19.5" customHeight="1">
      <c r="B59" s="157"/>
      <c r="C59" s="70"/>
      <c r="D59" s="70"/>
      <c r="F59" s="543">
        <f t="shared" ref="F59" si="79">F57+1</f>
        <v>2012</v>
      </c>
      <c r="G59" s="544"/>
      <c r="H59" s="547">
        <f>IFERROR(VLOOKUP(CONCATENATE($F$4,H$16,$F59),CSVInputFromCMR!$C:$HZ,MATCH("LCR",CSVInputFromCMR!$C$1:$HZ$1,0),FALSE),0)</f>
        <v>0</v>
      </c>
      <c r="I59" s="547">
        <f>IFERROR(VLOOKUP(CONCATENATE($F$4,I$16,$F59),CSVInputFromCMR!$C:$HZ,MATCH("LCR",CSVInputFromCMR!$C$1:$HZ$1,0),FALSE),0)</f>
        <v>0</v>
      </c>
      <c r="J59" s="547">
        <f>IFERROR(VLOOKUP(CONCATENATE($F$4,J$16,$F59),CSVInputFromCMR!$C:$HZ,MATCH("LCR",CSVInputFromCMR!$C$1:$HZ$1,0),FALSE),0)</f>
        <v>0</v>
      </c>
      <c r="K59" s="547">
        <f>IFERROR(VLOOKUP(CONCATENATE($F$4,K$16,$F59),CSVInputFromCMR!$C:$HZ,MATCH("LCR",CSVInputFromCMR!$C$1:$HZ$1,0),FALSE),0)</f>
        <v>0</v>
      </c>
      <c r="L59" s="547">
        <f>IFERROR(VLOOKUP(CONCATENATE($F$4,L$16,$F59),CSVInputFromCMR!$C:$HZ,MATCH("LCR",CSVInputFromCMR!$C$1:$HZ$1,0),FALSE),0)</f>
        <v>0</v>
      </c>
      <c r="M59" s="547">
        <f>IFERROR(VLOOKUP(CONCATENATE($F$4,M$16,$F59),CSVInputFromCMR!$C:$HZ,MATCH("LCR",CSVInputFromCMR!$C$1:$HZ$1,0),FALSE),0)</f>
        <v>0</v>
      </c>
      <c r="N59" s="541">
        <f t="shared" ref="N59" si="80">IFERROR(H59+I59-J59-K59+L59+M59,0)</f>
        <v>0</v>
      </c>
      <c r="O59" s="547">
        <f>IFERROR(VLOOKUP(CONCATENATE($F$4,O$16,$F59),CSVInputFromCMR!$C:$HZ,MATCH("LCR",CSVInputFromCMR!$C$1:$HZ$1,0),FALSE),0)</f>
        <v>0</v>
      </c>
      <c r="P59" s="547">
        <f>IFERROR(VLOOKUP(CONCATENATE($F$4,P$16,$F59),CSVInputFromCMR!$C:$HZ,MATCH("LCR",CSVInputFromCMR!$C$1:$HZ$1,0),FALSE),0)</f>
        <v>0</v>
      </c>
      <c r="Q59" s="547">
        <f>IFERROR(VLOOKUP(CONCATENATE($F$4,Q$16,$F59),CSVInputFromCMR!$C:$HZ,MATCH("LCR",CSVInputFromCMR!$C$1:$HZ$1,0),FALSE),0)</f>
        <v>0</v>
      </c>
      <c r="R59" s="547">
        <f>IFERROR(VLOOKUP(CONCATENATE($F$4,R$16,$F59),CSVInputFromCMR!$C:$HZ,MATCH("LCR",CSVInputFromCMR!$C$1:$HZ$1,0),FALSE),0)</f>
        <v>0</v>
      </c>
      <c r="S59" s="547">
        <f>IFERROR(VLOOKUP(CONCATENATE($F$4,S$16,$F59),CSVInputFromCMR!$C:$HZ,MATCH("LCR",CSVInputFromCMR!$C$1:$HZ$1,0),FALSE),0)</f>
        <v>0</v>
      </c>
      <c r="T59" s="547">
        <f>IFERROR(VLOOKUP(CONCATENATE($F$4,T$16,$F59),CSVInputFromCMR!$C:$HZ,MATCH("LCR",CSVInputFromCMR!$C$1:$HZ$1,0),FALSE),0)</f>
        <v>0</v>
      </c>
      <c r="U59" s="547">
        <f>IFERROR(VLOOKUP(CONCATENATE($F$4,U$16,$F59),CSVInputFromCMR!$C:$HZ,MATCH("LCR",CSVInputFromCMR!$C$1:$HZ$1,0),FALSE),0)</f>
        <v>0</v>
      </c>
      <c r="V59" s="541">
        <f t="shared" ref="V59" si="81">IFERROR(O59+P59-Q59-R59+S59+T59+U59,0)</f>
        <v>0</v>
      </c>
      <c r="W59" s="547">
        <f>IFERROR(VLOOKUP(CONCATENATE($F$4,W$16,$F59),CSVInputFromCMR!$C:$HZ,MATCH("LCR",CSVInputFromCMR!$C$1:$HZ$1,0),FALSE),0)</f>
        <v>0</v>
      </c>
      <c r="X59" s="541">
        <f t="shared" ref="X59" si="82">IFERROR(V59+W59,0)</f>
        <v>0</v>
      </c>
    </row>
    <row r="60" spans="2:24" ht="19.5" customHeight="1">
      <c r="B60" s="157"/>
      <c r="C60" s="70"/>
      <c r="D60" s="70"/>
      <c r="F60" s="545"/>
      <c r="G60" s="546"/>
      <c r="H60" s="548"/>
      <c r="I60" s="548"/>
      <c r="J60" s="548"/>
      <c r="K60" s="548"/>
      <c r="L60" s="548"/>
      <c r="M60" s="548"/>
      <c r="N60" s="542"/>
      <c r="O60" s="548"/>
      <c r="P60" s="548"/>
      <c r="Q60" s="548"/>
      <c r="R60" s="548"/>
      <c r="S60" s="548"/>
      <c r="T60" s="548"/>
      <c r="U60" s="548"/>
      <c r="V60" s="542"/>
      <c r="W60" s="548"/>
      <c r="X60" s="542"/>
    </row>
    <row r="61" spans="2:24" ht="19.5" customHeight="1">
      <c r="B61" s="157"/>
      <c r="C61" s="70"/>
      <c r="D61" s="70"/>
      <c r="F61" s="543">
        <f t="shared" ref="F61" si="83">F59+1</f>
        <v>2013</v>
      </c>
      <c r="G61" s="544"/>
      <c r="H61" s="547">
        <f>IFERROR(VLOOKUP(CONCATENATE($F$4,H$16,$F61),CSVInputFromCMR!$C:$HZ,MATCH("LCR",CSVInputFromCMR!$C$1:$HZ$1,0),FALSE),0)</f>
        <v>0</v>
      </c>
      <c r="I61" s="547">
        <f>IFERROR(VLOOKUP(CONCATENATE($F$4,I$16,$F61),CSVInputFromCMR!$C:$HZ,MATCH("LCR",CSVInputFromCMR!$C$1:$HZ$1,0),FALSE),0)</f>
        <v>0</v>
      </c>
      <c r="J61" s="547">
        <f>IFERROR(VLOOKUP(CONCATENATE($F$4,J$16,$F61),CSVInputFromCMR!$C:$HZ,MATCH("LCR",CSVInputFromCMR!$C$1:$HZ$1,0),FALSE),0)</f>
        <v>0</v>
      </c>
      <c r="K61" s="547">
        <f>IFERROR(VLOOKUP(CONCATENATE($F$4,K$16,$F61),CSVInputFromCMR!$C:$HZ,MATCH("LCR",CSVInputFromCMR!$C$1:$HZ$1,0),FALSE),0)</f>
        <v>0</v>
      </c>
      <c r="L61" s="547">
        <f>IFERROR(VLOOKUP(CONCATENATE($F$4,L$16,$F61),CSVInputFromCMR!$C:$HZ,MATCH("LCR",CSVInputFromCMR!$C$1:$HZ$1,0),FALSE),0)</f>
        <v>0</v>
      </c>
      <c r="M61" s="547">
        <f>IFERROR(VLOOKUP(CONCATENATE($F$4,M$16,$F61),CSVInputFromCMR!$C:$HZ,MATCH("LCR",CSVInputFromCMR!$C$1:$HZ$1,0),FALSE),0)</f>
        <v>0</v>
      </c>
      <c r="N61" s="541">
        <f t="shared" ref="N61" si="84">IFERROR(H61+I61-J61-K61+L61+M61,0)</f>
        <v>0</v>
      </c>
      <c r="O61" s="547">
        <f>IFERROR(VLOOKUP(CONCATENATE($F$4,O$16,$F61),CSVInputFromCMR!$C:$HZ,MATCH("LCR",CSVInputFromCMR!$C$1:$HZ$1,0),FALSE),0)</f>
        <v>0</v>
      </c>
      <c r="P61" s="547">
        <f>IFERROR(VLOOKUP(CONCATENATE($F$4,P$16,$F61),CSVInputFromCMR!$C:$HZ,MATCH("LCR",CSVInputFromCMR!$C$1:$HZ$1,0),FALSE),0)</f>
        <v>0</v>
      </c>
      <c r="Q61" s="547">
        <f>IFERROR(VLOOKUP(CONCATENATE($F$4,Q$16,$F61),CSVInputFromCMR!$C:$HZ,MATCH("LCR",CSVInputFromCMR!$C$1:$HZ$1,0),FALSE),0)</f>
        <v>0</v>
      </c>
      <c r="R61" s="547">
        <f>IFERROR(VLOOKUP(CONCATENATE($F$4,R$16,$F61),CSVInputFromCMR!$C:$HZ,MATCH("LCR",CSVInputFromCMR!$C$1:$HZ$1,0),FALSE),0)</f>
        <v>0</v>
      </c>
      <c r="S61" s="547">
        <f>IFERROR(VLOOKUP(CONCATENATE($F$4,S$16,$F61),CSVInputFromCMR!$C:$HZ,MATCH("LCR",CSVInputFromCMR!$C$1:$HZ$1,0),FALSE),0)</f>
        <v>0</v>
      </c>
      <c r="T61" s="547">
        <f>IFERROR(VLOOKUP(CONCATENATE($F$4,T$16,$F61),CSVInputFromCMR!$C:$HZ,MATCH("LCR",CSVInputFromCMR!$C$1:$HZ$1,0),FALSE),0)</f>
        <v>0</v>
      </c>
      <c r="U61" s="547">
        <f>IFERROR(VLOOKUP(CONCATENATE($F$4,U$16,$F61),CSVInputFromCMR!$C:$HZ,MATCH("LCR",CSVInputFromCMR!$C$1:$HZ$1,0),FALSE),0)</f>
        <v>0</v>
      </c>
      <c r="V61" s="541">
        <f t="shared" ref="V61" si="85">IFERROR(O61+P61-Q61-R61+S61+T61+U61,0)</f>
        <v>0</v>
      </c>
      <c r="W61" s="547">
        <f>IFERROR(VLOOKUP(CONCATENATE($F$4,W$16,$F61),CSVInputFromCMR!$C:$HZ,MATCH("LCR",CSVInputFromCMR!$C$1:$HZ$1,0),FALSE),0)</f>
        <v>0</v>
      </c>
      <c r="X61" s="541">
        <f t="shared" ref="X61" si="86">IFERROR(V61+W61,0)</f>
        <v>0</v>
      </c>
    </row>
    <row r="62" spans="2:24" ht="19.5" customHeight="1">
      <c r="B62" s="157"/>
      <c r="C62" s="70"/>
      <c r="D62" s="70"/>
      <c r="F62" s="545"/>
      <c r="G62" s="546"/>
      <c r="H62" s="548"/>
      <c r="I62" s="548"/>
      <c r="J62" s="548"/>
      <c r="K62" s="548"/>
      <c r="L62" s="548"/>
      <c r="M62" s="548"/>
      <c r="N62" s="542"/>
      <c r="O62" s="548"/>
      <c r="P62" s="548"/>
      <c r="Q62" s="548"/>
      <c r="R62" s="548"/>
      <c r="S62" s="548"/>
      <c r="T62" s="548"/>
      <c r="U62" s="548"/>
      <c r="V62" s="542"/>
      <c r="W62" s="548"/>
      <c r="X62" s="542"/>
    </row>
    <row r="63" spans="2:24" ht="19.5" customHeight="1">
      <c r="B63" s="157"/>
      <c r="C63" s="70"/>
      <c r="D63" s="70"/>
      <c r="F63" s="543">
        <f t="shared" ref="F63" si="87">F61+1</f>
        <v>2014</v>
      </c>
      <c r="G63" s="544"/>
      <c r="H63" s="547">
        <f>IFERROR(VLOOKUP(CONCATENATE($F$4,H$16,$F63),CSVInputFromCMR!$C:$HZ,MATCH("LCR",CSVInputFromCMR!$C$1:$HZ$1,0),FALSE),0)</f>
        <v>0</v>
      </c>
      <c r="I63" s="547">
        <f>IFERROR(VLOOKUP(CONCATENATE($F$4,I$16,$F63),CSVInputFromCMR!$C:$HZ,MATCH("LCR",CSVInputFromCMR!$C$1:$HZ$1,0),FALSE),0)</f>
        <v>0</v>
      </c>
      <c r="J63" s="547">
        <f>IFERROR(VLOOKUP(CONCATENATE($F$4,J$16,$F63),CSVInputFromCMR!$C:$HZ,MATCH("LCR",CSVInputFromCMR!$C$1:$HZ$1,0),FALSE),0)</f>
        <v>0</v>
      </c>
      <c r="K63" s="547">
        <f>IFERROR(VLOOKUP(CONCATENATE($F$4,K$16,$F63),CSVInputFromCMR!$C:$HZ,MATCH("LCR",CSVInputFromCMR!$C$1:$HZ$1,0),FALSE),0)</f>
        <v>0</v>
      </c>
      <c r="L63" s="547">
        <f>IFERROR(VLOOKUP(CONCATENATE($F$4,L$16,$F63),CSVInputFromCMR!$C:$HZ,MATCH("LCR",CSVInputFromCMR!$C$1:$HZ$1,0),FALSE),0)</f>
        <v>0</v>
      </c>
      <c r="M63" s="547">
        <f>IFERROR(VLOOKUP(CONCATENATE($F$4,M$16,$F63),CSVInputFromCMR!$C:$HZ,MATCH("LCR",CSVInputFromCMR!$C$1:$HZ$1,0),FALSE),0)</f>
        <v>0</v>
      </c>
      <c r="N63" s="541">
        <f t="shared" ref="N63" si="88">IFERROR(H63+I63-J63-K63+L63+M63,0)</f>
        <v>0</v>
      </c>
      <c r="O63" s="547">
        <f>IFERROR(VLOOKUP(CONCATENATE($F$4,O$16,$F63),CSVInputFromCMR!$C:$HZ,MATCH("LCR",CSVInputFromCMR!$C$1:$HZ$1,0),FALSE),0)</f>
        <v>0</v>
      </c>
      <c r="P63" s="547">
        <f>IFERROR(VLOOKUP(CONCATENATE($F$4,P$16,$F63),CSVInputFromCMR!$C:$HZ,MATCH("LCR",CSVInputFromCMR!$C$1:$HZ$1,0),FALSE),0)</f>
        <v>0</v>
      </c>
      <c r="Q63" s="547">
        <f>IFERROR(VLOOKUP(CONCATENATE($F$4,Q$16,$F63),CSVInputFromCMR!$C:$HZ,MATCH("LCR",CSVInputFromCMR!$C$1:$HZ$1,0),FALSE),0)</f>
        <v>0</v>
      </c>
      <c r="R63" s="547">
        <f>IFERROR(VLOOKUP(CONCATENATE($F$4,R$16,$F63),CSVInputFromCMR!$C:$HZ,MATCH("LCR",CSVInputFromCMR!$C$1:$HZ$1,0),FALSE),0)</f>
        <v>0</v>
      </c>
      <c r="S63" s="547">
        <f>IFERROR(VLOOKUP(CONCATENATE($F$4,S$16,$F63),CSVInputFromCMR!$C:$HZ,MATCH("LCR",CSVInputFromCMR!$C$1:$HZ$1,0),FALSE),0)</f>
        <v>0</v>
      </c>
      <c r="T63" s="547">
        <f>IFERROR(VLOOKUP(CONCATENATE($F$4,T$16,$F63),CSVInputFromCMR!$C:$HZ,MATCH("LCR",CSVInputFromCMR!$C$1:$HZ$1,0),FALSE),0)</f>
        <v>0</v>
      </c>
      <c r="U63" s="547">
        <f>IFERROR(VLOOKUP(CONCATENATE($F$4,U$16,$F63),CSVInputFromCMR!$C:$HZ,MATCH("LCR",CSVInputFromCMR!$C$1:$HZ$1,0),FALSE),0)</f>
        <v>0</v>
      </c>
      <c r="V63" s="541">
        <f t="shared" ref="V63" si="89">IFERROR(O63+P63-Q63-R63+S63+T63+U63,0)</f>
        <v>0</v>
      </c>
      <c r="W63" s="547">
        <f>IFERROR(VLOOKUP(CONCATENATE($F$4,W$16,$F63),CSVInputFromCMR!$C:$HZ,MATCH("LCR",CSVInputFromCMR!$C$1:$HZ$1,0),FALSE),0)</f>
        <v>0</v>
      </c>
      <c r="X63" s="541">
        <f t="shared" ref="X63" si="90">IFERROR(V63+W63,0)</f>
        <v>0</v>
      </c>
    </row>
    <row r="64" spans="2:24" ht="19.5" customHeight="1">
      <c r="B64" s="157"/>
      <c r="C64" s="70"/>
      <c r="D64" s="70"/>
      <c r="F64" s="545"/>
      <c r="G64" s="546"/>
      <c r="H64" s="548"/>
      <c r="I64" s="548"/>
      <c r="J64" s="548"/>
      <c r="K64" s="548"/>
      <c r="L64" s="548"/>
      <c r="M64" s="548"/>
      <c r="N64" s="542"/>
      <c r="O64" s="548"/>
      <c r="P64" s="548"/>
      <c r="Q64" s="548"/>
      <c r="R64" s="548"/>
      <c r="S64" s="548"/>
      <c r="T64" s="548"/>
      <c r="U64" s="548"/>
      <c r="V64" s="542"/>
      <c r="W64" s="548"/>
      <c r="X64" s="542"/>
    </row>
    <row r="65" spans="2:24" ht="19.5" customHeight="1">
      <c r="B65" s="157"/>
      <c r="C65" s="70"/>
      <c r="D65" s="70"/>
      <c r="F65" s="543">
        <f t="shared" ref="F65" si="91">F63+1</f>
        <v>2015</v>
      </c>
      <c r="G65" s="544"/>
      <c r="H65" s="547">
        <f>IFERROR(VLOOKUP(CONCATENATE($F$4,H$16,$F65),CSVInputFromCMR!$C:$HZ,MATCH("LCR",CSVInputFromCMR!$C$1:$HZ$1,0),FALSE),0)</f>
        <v>0</v>
      </c>
      <c r="I65" s="547">
        <f>IFERROR(VLOOKUP(CONCATENATE($F$4,I$16,$F65),CSVInputFromCMR!$C:$HZ,MATCH("LCR",CSVInputFromCMR!$C$1:$HZ$1,0),FALSE),0)</f>
        <v>0</v>
      </c>
      <c r="J65" s="547">
        <f>IFERROR(VLOOKUP(CONCATENATE($F$4,J$16,$F65),CSVInputFromCMR!$C:$HZ,MATCH("LCR",CSVInputFromCMR!$C$1:$HZ$1,0),FALSE),0)</f>
        <v>0</v>
      </c>
      <c r="K65" s="547">
        <f>IFERROR(VLOOKUP(CONCATENATE($F$4,K$16,$F65),CSVInputFromCMR!$C:$HZ,MATCH("LCR",CSVInputFromCMR!$C$1:$HZ$1,0),FALSE),0)</f>
        <v>0</v>
      </c>
      <c r="L65" s="547">
        <f>IFERROR(VLOOKUP(CONCATENATE($F$4,L$16,$F65),CSVInputFromCMR!$C:$HZ,MATCH("LCR",CSVInputFromCMR!$C$1:$HZ$1,0),FALSE),0)</f>
        <v>0</v>
      </c>
      <c r="M65" s="547">
        <f>IFERROR(VLOOKUP(CONCATENATE($F$4,M$16,$F65),CSVInputFromCMR!$C:$HZ,MATCH("LCR",CSVInputFromCMR!$C$1:$HZ$1,0),FALSE),0)</f>
        <v>0</v>
      </c>
      <c r="N65" s="541">
        <f t="shared" ref="N65" si="92">IFERROR(H65+I65-J65-K65+L65+M65,0)</f>
        <v>0</v>
      </c>
      <c r="O65" s="547">
        <f>IFERROR(VLOOKUP(CONCATENATE($F$4,O$16,$F65),CSVInputFromCMR!$C:$HZ,MATCH("LCR",CSVInputFromCMR!$C$1:$HZ$1,0),FALSE),0)</f>
        <v>0</v>
      </c>
      <c r="P65" s="547">
        <f>IFERROR(VLOOKUP(CONCATENATE($F$4,P$16,$F65),CSVInputFromCMR!$C:$HZ,MATCH("LCR",CSVInputFromCMR!$C$1:$HZ$1,0),FALSE),0)</f>
        <v>0</v>
      </c>
      <c r="Q65" s="547">
        <f>IFERROR(VLOOKUP(CONCATENATE($F$4,Q$16,$F65),CSVInputFromCMR!$C:$HZ,MATCH("LCR",CSVInputFromCMR!$C$1:$HZ$1,0),FALSE),0)</f>
        <v>0</v>
      </c>
      <c r="R65" s="547">
        <f>IFERROR(VLOOKUP(CONCATENATE($F$4,R$16,$F65),CSVInputFromCMR!$C:$HZ,MATCH("LCR",CSVInputFromCMR!$C$1:$HZ$1,0),FALSE),0)</f>
        <v>0</v>
      </c>
      <c r="S65" s="547">
        <f>IFERROR(VLOOKUP(CONCATENATE($F$4,S$16,$F65),CSVInputFromCMR!$C:$HZ,MATCH("LCR",CSVInputFromCMR!$C$1:$HZ$1,0),FALSE),0)</f>
        <v>0</v>
      </c>
      <c r="T65" s="547">
        <f>IFERROR(VLOOKUP(CONCATENATE($F$4,T$16,$F65),CSVInputFromCMR!$C:$HZ,MATCH("LCR",CSVInputFromCMR!$C$1:$HZ$1,0),FALSE),0)</f>
        <v>0</v>
      </c>
      <c r="U65" s="547">
        <f>IFERROR(VLOOKUP(CONCATENATE($F$4,U$16,$F65),CSVInputFromCMR!$C:$HZ,MATCH("LCR",CSVInputFromCMR!$C$1:$HZ$1,0),FALSE),0)</f>
        <v>0</v>
      </c>
      <c r="V65" s="541">
        <f t="shared" ref="V65" si="93">IFERROR(O65+P65-Q65-R65+S65+T65+U65,0)</f>
        <v>0</v>
      </c>
      <c r="W65" s="547">
        <f>IFERROR(VLOOKUP(CONCATENATE($F$4,W$16,$F65),CSVInputFromCMR!$C:$HZ,MATCH("LCR",CSVInputFromCMR!$C$1:$HZ$1,0),FALSE),0)</f>
        <v>0</v>
      </c>
      <c r="X65" s="541">
        <f t="shared" ref="X65" si="94">IFERROR(V65+W65,0)</f>
        <v>0</v>
      </c>
    </row>
    <row r="66" spans="2:24" ht="19.5" customHeight="1">
      <c r="B66" s="157"/>
      <c r="C66" s="70"/>
      <c r="D66" s="70"/>
      <c r="F66" s="545"/>
      <c r="G66" s="546"/>
      <c r="H66" s="548"/>
      <c r="I66" s="548"/>
      <c r="J66" s="548"/>
      <c r="K66" s="548"/>
      <c r="L66" s="548"/>
      <c r="M66" s="548"/>
      <c r="N66" s="542"/>
      <c r="O66" s="548"/>
      <c r="P66" s="548"/>
      <c r="Q66" s="548"/>
      <c r="R66" s="548"/>
      <c r="S66" s="548"/>
      <c r="T66" s="548"/>
      <c r="U66" s="548"/>
      <c r="V66" s="542"/>
      <c r="W66" s="548"/>
      <c r="X66" s="542"/>
    </row>
    <row r="67" spans="2:24" s="266" customFormat="1" ht="19.5" customHeight="1">
      <c r="B67" s="157"/>
      <c r="C67" s="70"/>
      <c r="D67" s="70"/>
      <c r="F67" s="543">
        <f t="shared" ref="F67:F69" si="95">F65+1</f>
        <v>2016</v>
      </c>
      <c r="G67" s="544"/>
      <c r="H67" s="547">
        <f>IFERROR(VLOOKUP(CONCATENATE($F$4,H$16,$F67),CSVInputFromCMR!$C:$HZ,MATCH("LCR",CSVInputFromCMR!$C$1:$HZ$1,0),FALSE),0)</f>
        <v>0</v>
      </c>
      <c r="I67" s="547">
        <f>IFERROR(VLOOKUP(CONCATENATE($F$4,I$16,$F67),CSVInputFromCMR!$C:$HZ,MATCH("LCR",CSVInputFromCMR!$C$1:$HZ$1,0),FALSE),0)</f>
        <v>0</v>
      </c>
      <c r="J67" s="547">
        <f>IFERROR(VLOOKUP(CONCATENATE($F$4,J$16,$F67),CSVInputFromCMR!$C:$HZ,MATCH("LCR",CSVInputFromCMR!$C$1:$HZ$1,0),FALSE),0)</f>
        <v>0</v>
      </c>
      <c r="K67" s="547">
        <f>IFERROR(VLOOKUP(CONCATENATE($F$4,K$16,$F67),CSVInputFromCMR!$C:$HZ,MATCH("LCR",CSVInputFromCMR!$C$1:$HZ$1,0),FALSE),0)</f>
        <v>0</v>
      </c>
      <c r="L67" s="547">
        <f>IFERROR(VLOOKUP(CONCATENATE($F$4,L$16,$F67),CSVInputFromCMR!$C:$HZ,MATCH("LCR",CSVInputFromCMR!$C$1:$HZ$1,0),FALSE),0)</f>
        <v>0</v>
      </c>
      <c r="M67" s="547">
        <f>IFERROR(VLOOKUP(CONCATENATE($F$4,M$16,$F67),CSVInputFromCMR!$C:$HZ,MATCH("LCR",CSVInputFromCMR!$C$1:$HZ$1,0),FALSE),0)</f>
        <v>0</v>
      </c>
      <c r="N67" s="541">
        <f t="shared" ref="N67" si="96">IFERROR(H67+I67-J67-K67+L67+M67,0)</f>
        <v>0</v>
      </c>
      <c r="O67" s="547">
        <f>IFERROR(VLOOKUP(CONCATENATE($F$4,O$16,$F67),CSVInputFromCMR!$C:$HZ,MATCH("LCR",CSVInputFromCMR!$C$1:$HZ$1,0),FALSE),0)</f>
        <v>0</v>
      </c>
      <c r="P67" s="547">
        <f>IFERROR(VLOOKUP(CONCATENATE($F$4,P$16,$F67),CSVInputFromCMR!$C:$HZ,MATCH("LCR",CSVInputFromCMR!$C$1:$HZ$1,0),FALSE),0)</f>
        <v>0</v>
      </c>
      <c r="Q67" s="547">
        <f>IFERROR(VLOOKUP(CONCATENATE($F$4,Q$16,$F67),CSVInputFromCMR!$C:$HZ,MATCH("LCR",CSVInputFromCMR!$C$1:$HZ$1,0),FALSE),0)</f>
        <v>0</v>
      </c>
      <c r="R67" s="547">
        <f>IFERROR(VLOOKUP(CONCATENATE($F$4,R$16,$F67),CSVInputFromCMR!$C:$HZ,MATCH("LCR",CSVInputFromCMR!$C$1:$HZ$1,0),FALSE),0)</f>
        <v>0</v>
      </c>
      <c r="S67" s="547">
        <f>IFERROR(VLOOKUP(CONCATENATE($F$4,S$16,$F67),CSVInputFromCMR!$C:$HZ,MATCH("LCR",CSVInputFromCMR!$C$1:$HZ$1,0),FALSE),0)</f>
        <v>0</v>
      </c>
      <c r="T67" s="547">
        <f>IFERROR(VLOOKUP(CONCATENATE($F$4,T$16,$F67),CSVInputFromCMR!$C:$HZ,MATCH("LCR",CSVInputFromCMR!$C$1:$HZ$1,0),FALSE),0)</f>
        <v>0</v>
      </c>
      <c r="U67" s="547">
        <f>IFERROR(VLOOKUP(CONCATENATE($F$4,U$16,$F67),CSVInputFromCMR!$C:$HZ,MATCH("LCR",CSVInputFromCMR!$C$1:$HZ$1,0),FALSE),0)</f>
        <v>0</v>
      </c>
      <c r="V67" s="541">
        <f t="shared" ref="V67" si="97">IFERROR(O67+P67-Q67-R67+S67+T67+U67,0)</f>
        <v>0</v>
      </c>
      <c r="W67" s="547">
        <f>IFERROR(VLOOKUP(CONCATENATE($F$4,W$16,$F67),CSVInputFromCMR!$C:$HZ,MATCH("LCR",CSVInputFromCMR!$C$1:$HZ$1,0),FALSE),0)</f>
        <v>0</v>
      </c>
      <c r="X67" s="541">
        <f t="shared" ref="X67" si="98">IFERROR(V67+W67,0)</f>
        <v>0</v>
      </c>
    </row>
    <row r="68" spans="2:24" s="266" customFormat="1" ht="19.5" customHeight="1">
      <c r="B68" s="157"/>
      <c r="C68" s="70"/>
      <c r="D68" s="70"/>
      <c r="F68" s="545"/>
      <c r="G68" s="546"/>
      <c r="H68" s="548"/>
      <c r="I68" s="548"/>
      <c r="J68" s="548"/>
      <c r="K68" s="548"/>
      <c r="L68" s="548"/>
      <c r="M68" s="548"/>
      <c r="N68" s="542"/>
      <c r="O68" s="548"/>
      <c r="P68" s="548"/>
      <c r="Q68" s="548"/>
      <c r="R68" s="548"/>
      <c r="S68" s="548"/>
      <c r="T68" s="548"/>
      <c r="U68" s="548"/>
      <c r="V68" s="542"/>
      <c r="W68" s="548"/>
      <c r="X68" s="542"/>
    </row>
    <row r="69" spans="2:24" s="266" customFormat="1" ht="19.5" customHeight="1">
      <c r="B69" s="157"/>
      <c r="C69" s="70"/>
      <c r="D69" s="70"/>
      <c r="F69" s="543">
        <f t="shared" si="95"/>
        <v>2017</v>
      </c>
      <c r="G69" s="544"/>
      <c r="H69" s="547">
        <f>IFERROR(VLOOKUP(CONCATENATE($F$4,H$16,$F69),CSVInputFromCMR!$C:$HZ,MATCH("LCR",CSVInputFromCMR!$C$1:$HZ$1,0),FALSE),0)</f>
        <v>0</v>
      </c>
      <c r="I69" s="547">
        <f>IFERROR(VLOOKUP(CONCATENATE($F$4,I$16,$F69),CSVInputFromCMR!$C:$HZ,MATCH("LCR",CSVInputFromCMR!$C$1:$HZ$1,0),FALSE),0)</f>
        <v>0</v>
      </c>
      <c r="J69" s="547">
        <f>IFERROR(VLOOKUP(CONCATENATE($F$4,J$16,$F69),CSVInputFromCMR!$C:$HZ,MATCH("LCR",CSVInputFromCMR!$C$1:$HZ$1,0),FALSE),0)</f>
        <v>0</v>
      </c>
      <c r="K69" s="547">
        <f>IFERROR(VLOOKUP(CONCATENATE($F$4,K$16,$F69),CSVInputFromCMR!$C:$HZ,MATCH("LCR",CSVInputFromCMR!$C$1:$HZ$1,0),FALSE),0)</f>
        <v>0</v>
      </c>
      <c r="L69" s="547">
        <f>IFERROR(VLOOKUP(CONCATENATE($F$4,L$16,$F69),CSVInputFromCMR!$C:$HZ,MATCH("LCR",CSVInputFromCMR!$C$1:$HZ$1,0),FALSE),0)</f>
        <v>0</v>
      </c>
      <c r="M69" s="547">
        <f>IFERROR(VLOOKUP(CONCATENATE($F$4,M$16,$F69),CSVInputFromCMR!$C:$HZ,MATCH("LCR",CSVInputFromCMR!$C$1:$HZ$1,0),FALSE),0)</f>
        <v>0</v>
      </c>
      <c r="N69" s="541">
        <f t="shared" ref="N69" si="99">IFERROR(H69+I69-J69-K69+L69+M69,0)</f>
        <v>0</v>
      </c>
      <c r="O69" s="547">
        <f>IFERROR(VLOOKUP(CONCATENATE($F$4,O$16,$F69),CSVInputFromCMR!$C:$HZ,MATCH("LCR",CSVInputFromCMR!$C$1:$HZ$1,0),FALSE),0)</f>
        <v>0</v>
      </c>
      <c r="P69" s="547">
        <f>IFERROR(VLOOKUP(CONCATENATE($F$4,P$16,$F69),CSVInputFromCMR!$C:$HZ,MATCH("LCR",CSVInputFromCMR!$C$1:$HZ$1,0),FALSE),0)</f>
        <v>0</v>
      </c>
      <c r="Q69" s="547">
        <f>IFERROR(VLOOKUP(CONCATENATE($F$4,Q$16,$F69),CSVInputFromCMR!$C:$HZ,MATCH("LCR",CSVInputFromCMR!$C$1:$HZ$1,0),FALSE),0)</f>
        <v>0</v>
      </c>
      <c r="R69" s="547">
        <f>IFERROR(VLOOKUP(CONCATENATE($F$4,R$16,$F69),CSVInputFromCMR!$C:$HZ,MATCH("LCR",CSVInputFromCMR!$C$1:$HZ$1,0),FALSE),0)</f>
        <v>0</v>
      </c>
      <c r="S69" s="547">
        <f>IFERROR(VLOOKUP(CONCATENATE($F$4,S$16,$F69),CSVInputFromCMR!$C:$HZ,MATCH("LCR",CSVInputFromCMR!$C$1:$HZ$1,0),FALSE),0)</f>
        <v>0</v>
      </c>
      <c r="T69" s="547">
        <f>IFERROR(VLOOKUP(CONCATENATE($F$4,T$16,$F69),CSVInputFromCMR!$C:$HZ,MATCH("LCR",CSVInputFromCMR!$C$1:$HZ$1,0),FALSE),0)</f>
        <v>0</v>
      </c>
      <c r="U69" s="547">
        <f>IFERROR(VLOOKUP(CONCATENATE($F$4,U$16,$F69),CSVInputFromCMR!$C:$HZ,MATCH("LCR",CSVInputFromCMR!$C$1:$HZ$1,0),FALSE),0)</f>
        <v>0</v>
      </c>
      <c r="V69" s="541">
        <f t="shared" ref="V69" si="100">IFERROR(O69+P69-Q69-R69+S69+T69+U69,0)</f>
        <v>0</v>
      </c>
      <c r="W69" s="547">
        <f>IFERROR(VLOOKUP(CONCATENATE($F$4,W$16,$F69),CSVInputFromCMR!$C:$HZ,MATCH("LCR",CSVInputFromCMR!$C$1:$HZ$1,0),FALSE),0)</f>
        <v>0</v>
      </c>
      <c r="X69" s="541">
        <f t="shared" ref="X69" si="101">IFERROR(V69+W69,0)</f>
        <v>0</v>
      </c>
    </row>
    <row r="70" spans="2:24" s="266" customFormat="1" ht="19.5" customHeight="1">
      <c r="B70" s="157"/>
      <c r="C70" s="70"/>
      <c r="D70" s="70"/>
      <c r="F70" s="545"/>
      <c r="G70" s="546"/>
      <c r="H70" s="548"/>
      <c r="I70" s="548"/>
      <c r="J70" s="548"/>
      <c r="K70" s="548"/>
      <c r="L70" s="548"/>
      <c r="M70" s="548"/>
      <c r="N70" s="542"/>
      <c r="O70" s="548"/>
      <c r="P70" s="548"/>
      <c r="Q70" s="548"/>
      <c r="R70" s="548"/>
      <c r="S70" s="548"/>
      <c r="T70" s="548"/>
      <c r="U70" s="548"/>
      <c r="V70" s="542"/>
      <c r="W70" s="548"/>
      <c r="X70" s="542"/>
    </row>
    <row r="71" spans="2:24" ht="19.5" customHeight="1">
      <c r="B71" s="157"/>
      <c r="C71" s="70"/>
      <c r="D71" s="70"/>
      <c r="F71" s="155"/>
      <c r="G71" s="155"/>
      <c r="H71" s="156"/>
      <c r="I71" s="156"/>
      <c r="J71" s="156"/>
      <c r="K71" s="156"/>
      <c r="L71" s="156"/>
      <c r="M71" s="156"/>
      <c r="N71" s="156"/>
      <c r="O71" s="156"/>
      <c r="P71" s="156"/>
      <c r="Q71" s="156"/>
      <c r="R71" s="156"/>
      <c r="S71" s="156"/>
      <c r="T71" s="156"/>
      <c r="U71" s="156"/>
      <c r="V71" s="156"/>
      <c r="W71" s="156"/>
      <c r="X71" s="156"/>
    </row>
    <row r="72" spans="2:24" ht="28.5" customHeight="1">
      <c r="B72" s="157"/>
      <c r="C72" s="70"/>
      <c r="D72" s="70"/>
      <c r="F72" s="98"/>
      <c r="G72" s="99"/>
      <c r="H72" s="565" t="s">
        <v>801</v>
      </c>
      <c r="I72" s="566"/>
      <c r="J72" s="567"/>
      <c r="K72" s="565" t="s">
        <v>802</v>
      </c>
      <c r="L72" s="566"/>
      <c r="M72" s="567"/>
      <c r="N72" s="150" t="s">
        <v>803</v>
      </c>
      <c r="O72" s="565" t="s">
        <v>806</v>
      </c>
      <c r="P72" s="566"/>
      <c r="Q72" s="567"/>
      <c r="R72" s="565" t="s">
        <v>805</v>
      </c>
      <c r="S72" s="566"/>
      <c r="T72" s="567"/>
      <c r="U72" s="151"/>
      <c r="V72" s="151" t="s">
        <v>808</v>
      </c>
      <c r="W72" s="152"/>
      <c r="X72" s="153" t="s">
        <v>811</v>
      </c>
    </row>
    <row r="73" spans="2:24" ht="19.5" customHeight="1">
      <c r="B73" s="157"/>
      <c r="C73" s="70"/>
      <c r="D73" s="70"/>
      <c r="F73" s="561" t="s">
        <v>813</v>
      </c>
      <c r="G73" s="562"/>
      <c r="H73" s="556" t="s">
        <v>793</v>
      </c>
      <c r="I73" s="556" t="s">
        <v>797</v>
      </c>
      <c r="J73" s="556" t="s">
        <v>798</v>
      </c>
      <c r="K73" s="556" t="s">
        <v>799</v>
      </c>
      <c r="L73" s="556" t="s">
        <v>800</v>
      </c>
      <c r="M73" s="556" t="s">
        <v>798</v>
      </c>
      <c r="N73" s="556" t="s">
        <v>804</v>
      </c>
      <c r="O73" s="556" t="s">
        <v>793</v>
      </c>
      <c r="P73" s="556" t="s">
        <v>797</v>
      </c>
      <c r="Q73" s="556" t="s">
        <v>798</v>
      </c>
      <c r="R73" s="556" t="s">
        <v>799</v>
      </c>
      <c r="S73" s="556" t="s">
        <v>800</v>
      </c>
      <c r="T73" s="556" t="s">
        <v>798</v>
      </c>
      <c r="U73" s="556" t="s">
        <v>807</v>
      </c>
      <c r="V73" s="556" t="s">
        <v>809</v>
      </c>
      <c r="W73" s="556" t="s">
        <v>810</v>
      </c>
      <c r="X73" s="556" t="s">
        <v>812</v>
      </c>
    </row>
    <row r="74" spans="2:24" ht="19.5" customHeight="1">
      <c r="B74" s="157"/>
      <c r="C74" s="70"/>
      <c r="D74" s="70"/>
      <c r="F74" s="561"/>
      <c r="G74" s="562"/>
      <c r="H74" s="556"/>
      <c r="I74" s="556"/>
      <c r="J74" s="556"/>
      <c r="K74" s="556"/>
      <c r="L74" s="556"/>
      <c r="M74" s="556"/>
      <c r="N74" s="556"/>
      <c r="O74" s="556"/>
      <c r="P74" s="556"/>
      <c r="Q74" s="556"/>
      <c r="R74" s="556"/>
      <c r="S74" s="556"/>
      <c r="T74" s="556"/>
      <c r="U74" s="556"/>
      <c r="V74" s="556"/>
      <c r="W74" s="556"/>
      <c r="X74" s="556"/>
    </row>
    <row r="75" spans="2:24" ht="19.5" customHeight="1">
      <c r="B75" s="157"/>
      <c r="C75" s="70"/>
      <c r="D75" s="70"/>
      <c r="F75" s="561"/>
      <c r="G75" s="562"/>
      <c r="H75" s="556"/>
      <c r="I75" s="556"/>
      <c r="J75" s="556"/>
      <c r="K75" s="556"/>
      <c r="L75" s="556"/>
      <c r="M75" s="556"/>
      <c r="N75" s="556"/>
      <c r="O75" s="556"/>
      <c r="P75" s="556"/>
      <c r="Q75" s="556"/>
      <c r="R75" s="556"/>
      <c r="S75" s="556"/>
      <c r="T75" s="556"/>
      <c r="U75" s="556"/>
      <c r="V75" s="556"/>
      <c r="W75" s="556"/>
      <c r="X75" s="556"/>
    </row>
    <row r="76" spans="2:24" ht="19.5" customHeight="1">
      <c r="B76" s="157"/>
      <c r="C76" s="70"/>
      <c r="D76" s="70"/>
      <c r="F76" s="563"/>
      <c r="G76" s="564"/>
      <c r="H76" s="556"/>
      <c r="I76" s="556"/>
      <c r="J76" s="556"/>
      <c r="K76" s="556"/>
      <c r="L76" s="556"/>
      <c r="M76" s="556"/>
      <c r="N76" s="556"/>
      <c r="O76" s="556"/>
      <c r="P76" s="556"/>
      <c r="Q76" s="556"/>
      <c r="R76" s="556"/>
      <c r="S76" s="556"/>
      <c r="T76" s="556"/>
      <c r="U76" s="556"/>
      <c r="V76" s="556"/>
      <c r="W76" s="556"/>
      <c r="X76" s="556"/>
    </row>
    <row r="77" spans="2:24" ht="19.5" customHeight="1">
      <c r="B77" s="157"/>
      <c r="C77" s="70"/>
      <c r="D77" s="70"/>
      <c r="F77" s="550"/>
      <c r="G77" s="551"/>
      <c r="H77" s="149" t="s">
        <v>730</v>
      </c>
      <c r="I77" s="149" t="s">
        <v>468</v>
      </c>
      <c r="J77" s="149" t="s">
        <v>742</v>
      </c>
      <c r="K77" s="149" t="s">
        <v>477</v>
      </c>
      <c r="L77" s="149" t="s">
        <v>481</v>
      </c>
      <c r="M77" s="149" t="s">
        <v>486</v>
      </c>
      <c r="N77" s="149" t="s">
        <v>743</v>
      </c>
      <c r="O77" s="149" t="s">
        <v>491</v>
      </c>
      <c r="P77" s="149" t="s">
        <v>496</v>
      </c>
      <c r="Q77" s="149" t="s">
        <v>501</v>
      </c>
      <c r="R77" s="149" t="s">
        <v>506</v>
      </c>
      <c r="S77" s="149" t="s">
        <v>450</v>
      </c>
      <c r="T77" s="149" t="s">
        <v>515</v>
      </c>
      <c r="U77" s="149" t="s">
        <v>62</v>
      </c>
      <c r="V77" s="149" t="s">
        <v>794</v>
      </c>
      <c r="W77" s="149" t="s">
        <v>795</v>
      </c>
      <c r="X77" s="154" t="s">
        <v>796</v>
      </c>
    </row>
    <row r="78" spans="2:24" ht="19.5" customHeight="1">
      <c r="B78" s="157"/>
      <c r="C78" s="70"/>
      <c r="D78" s="70"/>
      <c r="F78" s="552" t="s">
        <v>1528</v>
      </c>
      <c r="G78" s="553"/>
      <c r="H78" s="547">
        <f>IFERROR(VLOOKUP(CONCATENATE($F$4,H$16,$F78),CSVInputFromCMR!$C:$HZ,MATCH("LCR",CSVInputFromCMR!$C$1:$HZ$1,0),FALSE),0)</f>
        <v>0</v>
      </c>
      <c r="I78" s="547">
        <f>IFERROR(VLOOKUP(CONCATENATE($F$4,I$16,$F78),CSVInputFromCMR!$C:$HZ,MATCH("LCR",CSVInputFromCMR!$C$1:$HZ$1,0),FALSE),0)</f>
        <v>0</v>
      </c>
      <c r="J78" s="547">
        <f>IFERROR(VLOOKUP(CONCATENATE($F$4,J$16,$F78),CSVInputFromCMR!$C:$HZ,MATCH("LCR",CSVInputFromCMR!$C$1:$HZ$1,0),FALSE),0)</f>
        <v>0</v>
      </c>
      <c r="K78" s="547">
        <f>IFERROR(VLOOKUP(CONCATENATE($F$4,K$16,$F78),CSVInputFromCMR!$C:$HZ,MATCH("LCR",CSVInputFromCMR!$C$1:$HZ$1,0),FALSE),0)</f>
        <v>0</v>
      </c>
      <c r="L78" s="547">
        <f>IFERROR(VLOOKUP(CONCATENATE($F$4,L$16,$F78),CSVInputFromCMR!$C:$HZ,MATCH("LCR",CSVInputFromCMR!$C$1:$HZ$1,0),FALSE),0)</f>
        <v>0</v>
      </c>
      <c r="M78" s="547">
        <f>IFERROR(VLOOKUP(CONCATENATE($F$4,M$16,$F78),CSVInputFromCMR!$C:$HZ,MATCH("LCR",CSVInputFromCMR!$C$1:$HZ$1,0),FALSE),0)</f>
        <v>0</v>
      </c>
      <c r="N78" s="541">
        <f>IFERROR(H78+I78-J78-K78+L78+M78,0)</f>
        <v>0</v>
      </c>
      <c r="O78" s="547">
        <f>IFERROR(VLOOKUP(CONCATENATE($F$4,O$16,$F78),CSVInputFromCMR!$C:$HZ,MATCH("LCR",CSVInputFromCMR!$C$1:$HZ$1,0),FALSE),0)</f>
        <v>0</v>
      </c>
      <c r="P78" s="547">
        <f>IFERROR(VLOOKUP(CONCATENATE($F$4,P$16,$F78),CSVInputFromCMR!$C:$HZ,MATCH("LCR",CSVInputFromCMR!$C$1:$HZ$1,0),FALSE),0)</f>
        <v>0</v>
      </c>
      <c r="Q78" s="547">
        <f>IFERROR(VLOOKUP(CONCATENATE($F$4,Q$16,$F78),CSVInputFromCMR!$C:$HZ,MATCH("LCR",CSVInputFromCMR!$C$1:$HZ$1,0),FALSE),0)</f>
        <v>0</v>
      </c>
      <c r="R78" s="547">
        <f>IFERROR(VLOOKUP(CONCATENATE($F$4,R$16,$F78),CSVInputFromCMR!$C:$HZ,MATCH("LCR",CSVInputFromCMR!$C$1:$HZ$1,0),FALSE),0)</f>
        <v>0</v>
      </c>
      <c r="S78" s="547">
        <f>IFERROR(VLOOKUP(CONCATENATE($F$4,S$16,$F78),CSVInputFromCMR!$C:$HZ,MATCH("LCR",CSVInputFromCMR!$C$1:$HZ$1,0),FALSE),0)</f>
        <v>0</v>
      </c>
      <c r="T78" s="547">
        <f>IFERROR(VLOOKUP(CONCATENATE($F$4,T$16,$F78),CSVInputFromCMR!$C:$HZ,MATCH("LCR",CSVInputFromCMR!$C$1:$HZ$1,0),FALSE),0)</f>
        <v>0</v>
      </c>
      <c r="U78" s="547">
        <f>IFERROR(VLOOKUP(CONCATENATE($F$4,U$16,$F78),CSVInputFromCMR!$C:$HZ,MATCH("LCR",CSVInputFromCMR!$C$1:$HZ$1,0),FALSE),0)</f>
        <v>0</v>
      </c>
      <c r="V78" s="541">
        <f>IFERROR(O78+P78-Q78-R78+S78+T78+U78,0)</f>
        <v>0</v>
      </c>
      <c r="W78" s="547">
        <f>IFERROR(VLOOKUP(CONCATENATE($F$4,W$16,$F78),CSVInputFromCMR!$C:$HZ,MATCH("LCR",CSVInputFromCMR!$C$1:$HZ$1,0),FALSE),0)</f>
        <v>0</v>
      </c>
      <c r="X78" s="541">
        <f>IFERROR(V78+W78,0)</f>
        <v>0</v>
      </c>
    </row>
    <row r="79" spans="2:24" ht="19.5" customHeight="1">
      <c r="B79" s="157"/>
      <c r="C79" s="70"/>
      <c r="D79" s="70"/>
      <c r="F79" s="554"/>
      <c r="G79" s="555"/>
      <c r="H79" s="548"/>
      <c r="I79" s="548"/>
      <c r="J79" s="548"/>
      <c r="K79" s="548"/>
      <c r="L79" s="548"/>
      <c r="M79" s="548"/>
      <c r="N79" s="542"/>
      <c r="O79" s="548"/>
      <c r="P79" s="548"/>
      <c r="Q79" s="548"/>
      <c r="R79" s="548"/>
      <c r="S79" s="548"/>
      <c r="T79" s="548"/>
      <c r="U79" s="548"/>
      <c r="V79" s="542"/>
      <c r="W79" s="548"/>
      <c r="X79" s="542"/>
    </row>
    <row r="80" spans="2:24" ht="15" customHeight="1">
      <c r="B80" s="157"/>
      <c r="C80" s="70"/>
      <c r="D80" s="70"/>
      <c r="F80" s="557" t="s">
        <v>733</v>
      </c>
      <c r="G80" s="558"/>
      <c r="H80" s="541">
        <f t="shared" ref="H80:X80" si="102">IFERROR(SUM(H17:H71)+H78,0)</f>
        <v>0</v>
      </c>
      <c r="I80" s="541">
        <f t="shared" si="102"/>
        <v>0</v>
      </c>
      <c r="J80" s="541">
        <f t="shared" si="102"/>
        <v>0</v>
      </c>
      <c r="K80" s="541">
        <f t="shared" si="102"/>
        <v>0</v>
      </c>
      <c r="L80" s="541">
        <f t="shared" si="102"/>
        <v>0</v>
      </c>
      <c r="M80" s="541">
        <f t="shared" si="102"/>
        <v>0</v>
      </c>
      <c r="N80" s="541">
        <f t="shared" si="102"/>
        <v>0</v>
      </c>
      <c r="O80" s="541">
        <f t="shared" si="102"/>
        <v>0</v>
      </c>
      <c r="P80" s="541">
        <f t="shared" si="102"/>
        <v>0</v>
      </c>
      <c r="Q80" s="541">
        <f t="shared" si="102"/>
        <v>0</v>
      </c>
      <c r="R80" s="541">
        <f t="shared" si="102"/>
        <v>0</v>
      </c>
      <c r="S80" s="541">
        <f t="shared" si="102"/>
        <v>0</v>
      </c>
      <c r="T80" s="541">
        <f t="shared" si="102"/>
        <v>0</v>
      </c>
      <c r="U80" s="541">
        <f t="shared" si="102"/>
        <v>0</v>
      </c>
      <c r="V80" s="541">
        <f t="shared" si="102"/>
        <v>0</v>
      </c>
      <c r="W80" s="541">
        <f t="shared" si="102"/>
        <v>0</v>
      </c>
      <c r="X80" s="541">
        <f t="shared" si="102"/>
        <v>0</v>
      </c>
    </row>
    <row r="81" spans="1:25" ht="15" customHeight="1">
      <c r="B81" s="157"/>
      <c r="C81" s="70"/>
      <c r="D81" s="70"/>
      <c r="F81" s="559"/>
      <c r="G81" s="560"/>
      <c r="H81" s="549"/>
      <c r="I81" s="549"/>
      <c r="J81" s="549"/>
      <c r="K81" s="549"/>
      <c r="L81" s="549"/>
      <c r="M81" s="549"/>
      <c r="N81" s="549"/>
      <c r="O81" s="549"/>
      <c r="P81" s="549"/>
      <c r="Q81" s="549"/>
      <c r="R81" s="549"/>
      <c r="S81" s="549"/>
      <c r="T81" s="549"/>
      <c r="U81" s="549"/>
      <c r="V81" s="549"/>
      <c r="W81" s="549"/>
      <c r="X81" s="549"/>
    </row>
    <row r="82" spans="1:25" ht="19.5" customHeight="1">
      <c r="B82" s="157"/>
      <c r="C82" s="70"/>
      <c r="D82" s="70"/>
      <c r="F82" s="155"/>
      <c r="G82" s="155"/>
      <c r="H82" s="156"/>
      <c r="I82" s="156"/>
      <c r="J82" s="156"/>
      <c r="K82" s="156"/>
      <c r="L82" s="156"/>
      <c r="M82" s="156"/>
      <c r="N82" s="156"/>
      <c r="O82" s="156"/>
      <c r="P82" s="156"/>
      <c r="Q82" s="156"/>
      <c r="R82" s="156"/>
      <c r="S82" s="156"/>
      <c r="T82" s="156"/>
      <c r="U82" s="156"/>
      <c r="V82" s="156"/>
      <c r="W82" s="156"/>
      <c r="X82" s="156"/>
    </row>
    <row r="83" spans="1:25" ht="19.5" customHeight="1">
      <c r="B83" s="157"/>
      <c r="C83" s="70"/>
      <c r="D83" s="70"/>
      <c r="F83" s="155"/>
      <c r="G83" s="155"/>
      <c r="H83" s="156"/>
      <c r="I83" s="156"/>
      <c r="J83" s="156"/>
      <c r="K83" s="156"/>
      <c r="L83" s="156"/>
      <c r="M83" s="156"/>
      <c r="N83" s="156"/>
      <c r="O83" s="156"/>
      <c r="P83" s="156"/>
      <c r="Q83" s="156"/>
      <c r="R83" s="156"/>
      <c r="S83" s="156"/>
      <c r="T83" s="156"/>
      <c r="U83" s="156"/>
      <c r="V83" s="156"/>
      <c r="W83" s="156"/>
      <c r="X83" s="156"/>
    </row>
    <row r="84" spans="1:25" ht="15.95" customHeight="1">
      <c r="A84" s="108"/>
      <c r="B84" s="108"/>
      <c r="C84" s="109" t="s">
        <v>776</v>
      </c>
      <c r="D84" s="109" t="s">
        <v>1519</v>
      </c>
      <c r="E84" s="108"/>
      <c r="F84" s="110"/>
      <c r="G84" s="109"/>
      <c r="H84" s="108"/>
      <c r="I84" s="111"/>
      <c r="J84" s="111"/>
      <c r="K84" s="111"/>
      <c r="L84" s="111"/>
      <c r="M84" s="111"/>
      <c r="N84" s="111"/>
      <c r="O84" s="111"/>
      <c r="P84" s="111"/>
      <c r="Q84" s="111"/>
      <c r="R84" s="111"/>
      <c r="S84" s="111"/>
      <c r="T84" s="111"/>
      <c r="U84" s="111"/>
      <c r="V84" s="111"/>
      <c r="W84" s="111"/>
      <c r="X84" s="111"/>
      <c r="Y84" s="111"/>
    </row>
    <row r="85" spans="1:25">
      <c r="A85" s="266"/>
      <c r="B85" s="266"/>
      <c r="C85" s="17" t="s">
        <v>31</v>
      </c>
      <c r="D85" s="266"/>
      <c r="E85" s="266"/>
      <c r="F85" s="266"/>
      <c r="G85" s="266"/>
      <c r="H85" s="266"/>
      <c r="I85" s="266"/>
      <c r="J85" s="266"/>
      <c r="K85" s="266"/>
      <c r="L85" s="266"/>
      <c r="M85" s="266"/>
      <c r="N85" s="266"/>
      <c r="O85" s="266"/>
      <c r="P85" s="266"/>
    </row>
    <row r="86" spans="1:25">
      <c r="A86" s="266"/>
      <c r="B86" s="266"/>
      <c r="C86" s="17" t="s">
        <v>1535</v>
      </c>
      <c r="D86" s="266"/>
      <c r="E86" s="266"/>
      <c r="F86" s="266"/>
      <c r="G86" s="266"/>
      <c r="H86" s="266"/>
      <c r="I86" s="266"/>
      <c r="J86" s="266"/>
      <c r="K86" s="266"/>
      <c r="L86" s="266"/>
      <c r="M86" s="266"/>
      <c r="N86" s="266"/>
      <c r="O86" s="266"/>
      <c r="P86" s="266"/>
    </row>
  </sheetData>
  <sheetProtection sheet="1" objects="1" scenarios="1"/>
  <mergeCells count="576">
    <mergeCell ref="V69:V70"/>
    <mergeCell ref="W69:W70"/>
    <mergeCell ref="X69:X70"/>
    <mergeCell ref="F69:G70"/>
    <mergeCell ref="H69:H70"/>
    <mergeCell ref="I69:I70"/>
    <mergeCell ref="J69:J70"/>
    <mergeCell ref="K69:K70"/>
    <mergeCell ref="L69:L70"/>
    <mergeCell ref="M69:M70"/>
    <mergeCell ref="N69:N70"/>
    <mergeCell ref="O69:O70"/>
    <mergeCell ref="L67:L68"/>
    <mergeCell ref="M67:M68"/>
    <mergeCell ref="N67:N68"/>
    <mergeCell ref="O67:O68"/>
    <mergeCell ref="P67:P68"/>
    <mergeCell ref="Q67:Q68"/>
    <mergeCell ref="R67:R68"/>
    <mergeCell ref="S67:S68"/>
    <mergeCell ref="T67:T68"/>
    <mergeCell ref="F4:K5"/>
    <mergeCell ref="F7:L9"/>
    <mergeCell ref="I12:I15"/>
    <mergeCell ref="J12:J15"/>
    <mergeCell ref="K12:K15"/>
    <mergeCell ref="L12:L15"/>
    <mergeCell ref="F17:G18"/>
    <mergeCell ref="C21:D22"/>
    <mergeCell ref="C23:D24"/>
    <mergeCell ref="H12:H15"/>
    <mergeCell ref="F16:G16"/>
    <mergeCell ref="F23:G24"/>
    <mergeCell ref="H23:H24"/>
    <mergeCell ref="C18:D19"/>
    <mergeCell ref="C15:D16"/>
    <mergeCell ref="C9:D9"/>
    <mergeCell ref="C17:D17"/>
    <mergeCell ref="F21:G22"/>
    <mergeCell ref="H21:H22"/>
    <mergeCell ref="I21:I22"/>
    <mergeCell ref="J21:J22"/>
    <mergeCell ref="K21:K22"/>
    <mergeCell ref="L21:L22"/>
    <mergeCell ref="F12:G15"/>
    <mergeCell ref="W12:W15"/>
    <mergeCell ref="X12:X15"/>
    <mergeCell ref="O11:Q11"/>
    <mergeCell ref="R11:T11"/>
    <mergeCell ref="H17:H18"/>
    <mergeCell ref="I17:I18"/>
    <mergeCell ref="J17:J18"/>
    <mergeCell ref="K17:K18"/>
    <mergeCell ref="L17:L18"/>
    <mergeCell ref="Q12:Q15"/>
    <mergeCell ref="R12:R15"/>
    <mergeCell ref="S12:S15"/>
    <mergeCell ref="T12:T15"/>
    <mergeCell ref="U12:U15"/>
    <mergeCell ref="V12:V15"/>
    <mergeCell ref="M12:M15"/>
    <mergeCell ref="H11:J11"/>
    <mergeCell ref="K11:M11"/>
    <mergeCell ref="N12:N15"/>
    <mergeCell ref="O12:O15"/>
    <mergeCell ref="P12:P15"/>
    <mergeCell ref="M17:M18"/>
    <mergeCell ref="N17:N18"/>
    <mergeCell ref="O17:O18"/>
    <mergeCell ref="W17:W18"/>
    <mergeCell ref="X17:X18"/>
    <mergeCell ref="F19:G20"/>
    <mergeCell ref="H19:H20"/>
    <mergeCell ref="I19:I20"/>
    <mergeCell ref="J19:J20"/>
    <mergeCell ref="K19:K20"/>
    <mergeCell ref="L19:L20"/>
    <mergeCell ref="M19:M20"/>
    <mergeCell ref="N19:N20"/>
    <mergeCell ref="Q17:Q18"/>
    <mergeCell ref="R17:R18"/>
    <mergeCell ref="S17:S18"/>
    <mergeCell ref="T17:T18"/>
    <mergeCell ref="U17:U18"/>
    <mergeCell ref="V17:V18"/>
    <mergeCell ref="P17:P18"/>
    <mergeCell ref="U19:U20"/>
    <mergeCell ref="V19:V20"/>
    <mergeCell ref="W19:W20"/>
    <mergeCell ref="X19:X20"/>
    <mergeCell ref="O19:O20"/>
    <mergeCell ref="P19:P20"/>
    <mergeCell ref="Q19:Q20"/>
    <mergeCell ref="R19:R20"/>
    <mergeCell ref="S19:S20"/>
    <mergeCell ref="T19:T20"/>
    <mergeCell ref="S21:S22"/>
    <mergeCell ref="T21:T22"/>
    <mergeCell ref="U21:U22"/>
    <mergeCell ref="V21:V22"/>
    <mergeCell ref="W21:W22"/>
    <mergeCell ref="X21:X22"/>
    <mergeCell ref="M21:M22"/>
    <mergeCell ref="N21:N22"/>
    <mergeCell ref="O21:O22"/>
    <mergeCell ref="P21:P22"/>
    <mergeCell ref="Q21:Q22"/>
    <mergeCell ref="R21:R22"/>
    <mergeCell ref="U23:U24"/>
    <mergeCell ref="V23:V24"/>
    <mergeCell ref="W23:W24"/>
    <mergeCell ref="X23:X24"/>
    <mergeCell ref="F25:G26"/>
    <mergeCell ref="H25:H26"/>
    <mergeCell ref="I25:I26"/>
    <mergeCell ref="J25:J26"/>
    <mergeCell ref="K25:K26"/>
    <mergeCell ref="L25:L26"/>
    <mergeCell ref="O23:O24"/>
    <mergeCell ref="P23:P24"/>
    <mergeCell ref="Q23:Q24"/>
    <mergeCell ref="R23:R24"/>
    <mergeCell ref="S23:S24"/>
    <mergeCell ref="T23:T24"/>
    <mergeCell ref="I23:I24"/>
    <mergeCell ref="J23:J24"/>
    <mergeCell ref="K23:K24"/>
    <mergeCell ref="L23:L24"/>
    <mergeCell ref="M23:M24"/>
    <mergeCell ref="N23:N24"/>
    <mergeCell ref="S25:S26"/>
    <mergeCell ref="T25:T26"/>
    <mergeCell ref="U25:U26"/>
    <mergeCell ref="V25:V26"/>
    <mergeCell ref="W25:W26"/>
    <mergeCell ref="X25:X26"/>
    <mergeCell ref="M25:M26"/>
    <mergeCell ref="N25:N26"/>
    <mergeCell ref="O25:O26"/>
    <mergeCell ref="P25:P26"/>
    <mergeCell ref="Q25:Q26"/>
    <mergeCell ref="R25:R26"/>
    <mergeCell ref="V31:V32"/>
    <mergeCell ref="W31:W32"/>
    <mergeCell ref="X31:X32"/>
    <mergeCell ref="M31:M32"/>
    <mergeCell ref="N31:N32"/>
    <mergeCell ref="O31:O32"/>
    <mergeCell ref="P31:P32"/>
    <mergeCell ref="Q31:Q32"/>
    <mergeCell ref="R31:R32"/>
    <mergeCell ref="P27:P28"/>
    <mergeCell ref="Q27:Q28"/>
    <mergeCell ref="R27:R28"/>
    <mergeCell ref="S27:S28"/>
    <mergeCell ref="T27:T28"/>
    <mergeCell ref="U27:U28"/>
    <mergeCell ref="V27:V28"/>
    <mergeCell ref="W27:W28"/>
    <mergeCell ref="F33:G34"/>
    <mergeCell ref="H33:H34"/>
    <mergeCell ref="I33:I34"/>
    <mergeCell ref="J33:J34"/>
    <mergeCell ref="K33:K34"/>
    <mergeCell ref="L33:L34"/>
    <mergeCell ref="S31:S32"/>
    <mergeCell ref="T31:T32"/>
    <mergeCell ref="U31:U32"/>
    <mergeCell ref="F31:G32"/>
    <mergeCell ref="H31:H32"/>
    <mergeCell ref="I31:I32"/>
    <mergeCell ref="J31:J32"/>
    <mergeCell ref="K31:K32"/>
    <mergeCell ref="L31:L32"/>
    <mergeCell ref="S33:S34"/>
    <mergeCell ref="T33:T34"/>
    <mergeCell ref="U33:U34"/>
    <mergeCell ref="V33:V34"/>
    <mergeCell ref="W33:W34"/>
    <mergeCell ref="X33:X34"/>
    <mergeCell ref="M33:M34"/>
    <mergeCell ref="N33:N34"/>
    <mergeCell ref="O33:O34"/>
    <mergeCell ref="P33:P34"/>
    <mergeCell ref="Q33:Q34"/>
    <mergeCell ref="R33:R34"/>
    <mergeCell ref="V35:V36"/>
    <mergeCell ref="W35:W36"/>
    <mergeCell ref="X35:X36"/>
    <mergeCell ref="M35:M36"/>
    <mergeCell ref="N35:N36"/>
    <mergeCell ref="O35:O36"/>
    <mergeCell ref="P35:P36"/>
    <mergeCell ref="Q35:Q36"/>
    <mergeCell ref="R35:R36"/>
    <mergeCell ref="F37:G38"/>
    <mergeCell ref="H37:H38"/>
    <mergeCell ref="I37:I38"/>
    <mergeCell ref="J37:J38"/>
    <mergeCell ref="K37:K38"/>
    <mergeCell ref="L37:L38"/>
    <mergeCell ref="S35:S36"/>
    <mergeCell ref="T35:T36"/>
    <mergeCell ref="U35:U36"/>
    <mergeCell ref="F35:G36"/>
    <mergeCell ref="H35:H36"/>
    <mergeCell ref="I35:I36"/>
    <mergeCell ref="J35:J36"/>
    <mergeCell ref="K35:K36"/>
    <mergeCell ref="L35:L36"/>
    <mergeCell ref="S37:S38"/>
    <mergeCell ref="T37:T38"/>
    <mergeCell ref="U37:U38"/>
    <mergeCell ref="V37:V38"/>
    <mergeCell ref="W37:W38"/>
    <mergeCell ref="X37:X38"/>
    <mergeCell ref="M37:M38"/>
    <mergeCell ref="N37:N38"/>
    <mergeCell ref="O37:O38"/>
    <mergeCell ref="P37:P38"/>
    <mergeCell ref="Q37:Q38"/>
    <mergeCell ref="R37:R38"/>
    <mergeCell ref="V39:V40"/>
    <mergeCell ref="W39:W40"/>
    <mergeCell ref="X39:X40"/>
    <mergeCell ref="M39:M40"/>
    <mergeCell ref="N39:N40"/>
    <mergeCell ref="O39:O40"/>
    <mergeCell ref="P39:P40"/>
    <mergeCell ref="Q39:Q40"/>
    <mergeCell ref="R39:R40"/>
    <mergeCell ref="F41:G42"/>
    <mergeCell ref="H41:H42"/>
    <mergeCell ref="I41:I42"/>
    <mergeCell ref="J41:J42"/>
    <mergeCell ref="K41:K42"/>
    <mergeCell ref="L41:L42"/>
    <mergeCell ref="S39:S40"/>
    <mergeCell ref="T39:T40"/>
    <mergeCell ref="U39:U40"/>
    <mergeCell ref="F39:G40"/>
    <mergeCell ref="H39:H40"/>
    <mergeCell ref="I39:I40"/>
    <mergeCell ref="J39:J40"/>
    <mergeCell ref="K39:K40"/>
    <mergeCell ref="L39:L40"/>
    <mergeCell ref="S41:S42"/>
    <mergeCell ref="T41:T42"/>
    <mergeCell ref="U41:U42"/>
    <mergeCell ref="V41:V42"/>
    <mergeCell ref="W41:W42"/>
    <mergeCell ref="X41:X42"/>
    <mergeCell ref="M41:M42"/>
    <mergeCell ref="N41:N42"/>
    <mergeCell ref="O41:O42"/>
    <mergeCell ref="P41:P42"/>
    <mergeCell ref="Q41:Q42"/>
    <mergeCell ref="R41:R42"/>
    <mergeCell ref="V43:V44"/>
    <mergeCell ref="W43:W44"/>
    <mergeCell ref="X43:X44"/>
    <mergeCell ref="M43:M44"/>
    <mergeCell ref="N43:N44"/>
    <mergeCell ref="O43:O44"/>
    <mergeCell ref="P43:P44"/>
    <mergeCell ref="Q43:Q44"/>
    <mergeCell ref="R43:R44"/>
    <mergeCell ref="F45:G46"/>
    <mergeCell ref="H45:H46"/>
    <mergeCell ref="I45:I46"/>
    <mergeCell ref="J45:J46"/>
    <mergeCell ref="K45:K46"/>
    <mergeCell ref="L45:L46"/>
    <mergeCell ref="S43:S44"/>
    <mergeCell ref="T43:T44"/>
    <mergeCell ref="U43:U44"/>
    <mergeCell ref="F43:G44"/>
    <mergeCell ref="H43:H44"/>
    <mergeCell ref="I43:I44"/>
    <mergeCell ref="J43:J44"/>
    <mergeCell ref="K43:K44"/>
    <mergeCell ref="L43:L44"/>
    <mergeCell ref="S45:S46"/>
    <mergeCell ref="T45:T46"/>
    <mergeCell ref="U45:U46"/>
    <mergeCell ref="V45:V46"/>
    <mergeCell ref="W45:W46"/>
    <mergeCell ref="X45:X46"/>
    <mergeCell ref="M45:M46"/>
    <mergeCell ref="N45:N46"/>
    <mergeCell ref="O45:O46"/>
    <mergeCell ref="P45:P46"/>
    <mergeCell ref="Q45:Q46"/>
    <mergeCell ref="R45:R46"/>
    <mergeCell ref="V47:V48"/>
    <mergeCell ref="W47:W48"/>
    <mergeCell ref="X47:X48"/>
    <mergeCell ref="M47:M48"/>
    <mergeCell ref="N47:N48"/>
    <mergeCell ref="O47:O48"/>
    <mergeCell ref="P47:P48"/>
    <mergeCell ref="Q47:Q48"/>
    <mergeCell ref="R47:R48"/>
    <mergeCell ref="F49:G50"/>
    <mergeCell ref="H49:H50"/>
    <mergeCell ref="I49:I50"/>
    <mergeCell ref="J49:J50"/>
    <mergeCell ref="K49:K50"/>
    <mergeCell ref="L49:L50"/>
    <mergeCell ref="S47:S48"/>
    <mergeCell ref="T47:T48"/>
    <mergeCell ref="U47:U48"/>
    <mergeCell ref="F47:G48"/>
    <mergeCell ref="H47:H48"/>
    <mergeCell ref="I47:I48"/>
    <mergeCell ref="J47:J48"/>
    <mergeCell ref="K47:K48"/>
    <mergeCell ref="L47:L48"/>
    <mergeCell ref="S49:S50"/>
    <mergeCell ref="T49:T50"/>
    <mergeCell ref="U49:U50"/>
    <mergeCell ref="V49:V50"/>
    <mergeCell ref="W49:W50"/>
    <mergeCell ref="X49:X50"/>
    <mergeCell ref="M49:M50"/>
    <mergeCell ref="N49:N50"/>
    <mergeCell ref="O49:O50"/>
    <mergeCell ref="P49:P50"/>
    <mergeCell ref="Q49:Q50"/>
    <mergeCell ref="R49:R50"/>
    <mergeCell ref="V51:V52"/>
    <mergeCell ref="W51:W52"/>
    <mergeCell ref="X51:X52"/>
    <mergeCell ref="M51:M52"/>
    <mergeCell ref="N51:N52"/>
    <mergeCell ref="O51:O52"/>
    <mergeCell ref="P51:P52"/>
    <mergeCell ref="Q51:Q52"/>
    <mergeCell ref="R51:R52"/>
    <mergeCell ref="F53:G54"/>
    <mergeCell ref="H53:H54"/>
    <mergeCell ref="I53:I54"/>
    <mergeCell ref="J53:J54"/>
    <mergeCell ref="K53:K54"/>
    <mergeCell ref="L53:L54"/>
    <mergeCell ref="S51:S52"/>
    <mergeCell ref="T51:T52"/>
    <mergeCell ref="U51:U52"/>
    <mergeCell ref="F51:G52"/>
    <mergeCell ref="H51:H52"/>
    <mergeCell ref="I51:I52"/>
    <mergeCell ref="J51:J52"/>
    <mergeCell ref="K51:K52"/>
    <mergeCell ref="L51:L52"/>
    <mergeCell ref="S53:S54"/>
    <mergeCell ref="T53:T54"/>
    <mergeCell ref="U53:U54"/>
    <mergeCell ref="V53:V54"/>
    <mergeCell ref="W53:W54"/>
    <mergeCell ref="X53:X54"/>
    <mergeCell ref="M53:M54"/>
    <mergeCell ref="N53:N54"/>
    <mergeCell ref="O53:O54"/>
    <mergeCell ref="P53:P54"/>
    <mergeCell ref="Q53:Q54"/>
    <mergeCell ref="R53:R54"/>
    <mergeCell ref="V55:V56"/>
    <mergeCell ref="W55:W56"/>
    <mergeCell ref="X55:X56"/>
    <mergeCell ref="M55:M56"/>
    <mergeCell ref="N55:N56"/>
    <mergeCell ref="O55:O56"/>
    <mergeCell ref="P55:P56"/>
    <mergeCell ref="Q55:Q56"/>
    <mergeCell ref="R55:R56"/>
    <mergeCell ref="F57:G58"/>
    <mergeCell ref="H57:H58"/>
    <mergeCell ref="I57:I58"/>
    <mergeCell ref="J57:J58"/>
    <mergeCell ref="K57:K58"/>
    <mergeCell ref="L57:L58"/>
    <mergeCell ref="S55:S56"/>
    <mergeCell ref="T55:T56"/>
    <mergeCell ref="U55:U56"/>
    <mergeCell ref="F55:G56"/>
    <mergeCell ref="H55:H56"/>
    <mergeCell ref="I55:I56"/>
    <mergeCell ref="J55:J56"/>
    <mergeCell ref="K55:K56"/>
    <mergeCell ref="L55:L56"/>
    <mergeCell ref="S57:S58"/>
    <mergeCell ref="T57:T58"/>
    <mergeCell ref="U57:U58"/>
    <mergeCell ref="V57:V58"/>
    <mergeCell ref="W57:W58"/>
    <mergeCell ref="X57:X58"/>
    <mergeCell ref="M57:M58"/>
    <mergeCell ref="N57:N58"/>
    <mergeCell ref="O57:O58"/>
    <mergeCell ref="P57:P58"/>
    <mergeCell ref="Q57:Q58"/>
    <mergeCell ref="R57:R58"/>
    <mergeCell ref="V59:V60"/>
    <mergeCell ref="W59:W60"/>
    <mergeCell ref="X59:X60"/>
    <mergeCell ref="M59:M60"/>
    <mergeCell ref="N59:N60"/>
    <mergeCell ref="O59:O60"/>
    <mergeCell ref="P59:P60"/>
    <mergeCell ref="Q59:Q60"/>
    <mergeCell ref="R59:R60"/>
    <mergeCell ref="F61:G62"/>
    <mergeCell ref="H61:H62"/>
    <mergeCell ref="I61:I62"/>
    <mergeCell ref="J61:J62"/>
    <mergeCell ref="K61:K62"/>
    <mergeCell ref="L61:L62"/>
    <mergeCell ref="S59:S60"/>
    <mergeCell ref="T59:T60"/>
    <mergeCell ref="U59:U60"/>
    <mergeCell ref="F59:G60"/>
    <mergeCell ref="H59:H60"/>
    <mergeCell ref="I59:I60"/>
    <mergeCell ref="J59:J60"/>
    <mergeCell ref="K59:K60"/>
    <mergeCell ref="L59:L60"/>
    <mergeCell ref="S61:S62"/>
    <mergeCell ref="T61:T62"/>
    <mergeCell ref="U61:U62"/>
    <mergeCell ref="V61:V62"/>
    <mergeCell ref="W61:W62"/>
    <mergeCell ref="X61:X62"/>
    <mergeCell ref="M61:M62"/>
    <mergeCell ref="N61:N62"/>
    <mergeCell ref="O61:O62"/>
    <mergeCell ref="P61:P62"/>
    <mergeCell ref="Q61:Q62"/>
    <mergeCell ref="R61:R62"/>
    <mergeCell ref="V63:V64"/>
    <mergeCell ref="W63:W64"/>
    <mergeCell ref="X63:X64"/>
    <mergeCell ref="M63:M64"/>
    <mergeCell ref="N63:N64"/>
    <mergeCell ref="O63:O64"/>
    <mergeCell ref="P63:P64"/>
    <mergeCell ref="Q63:Q64"/>
    <mergeCell ref="R63:R64"/>
    <mergeCell ref="S63:S64"/>
    <mergeCell ref="T63:T64"/>
    <mergeCell ref="U63:U64"/>
    <mergeCell ref="F63:G64"/>
    <mergeCell ref="H63:H64"/>
    <mergeCell ref="I63:I64"/>
    <mergeCell ref="J63:J64"/>
    <mergeCell ref="K63:K64"/>
    <mergeCell ref="L63:L64"/>
    <mergeCell ref="F73:G76"/>
    <mergeCell ref="V65:V66"/>
    <mergeCell ref="W65:W66"/>
    <mergeCell ref="F67:G68"/>
    <mergeCell ref="H67:H68"/>
    <mergeCell ref="I67:I68"/>
    <mergeCell ref="J67:J68"/>
    <mergeCell ref="K67:K68"/>
    <mergeCell ref="H72:J72"/>
    <mergeCell ref="K72:M72"/>
    <mergeCell ref="O72:Q72"/>
    <mergeCell ref="R72:T72"/>
    <mergeCell ref="H73:H76"/>
    <mergeCell ref="I73:I76"/>
    <mergeCell ref="J73:J76"/>
    <mergeCell ref="K73:K76"/>
    <mergeCell ref="L73:L76"/>
    <mergeCell ref="S73:S76"/>
    <mergeCell ref="F65:G66"/>
    <mergeCell ref="H65:H66"/>
    <mergeCell ref="I65:I66"/>
    <mergeCell ref="J65:J66"/>
    <mergeCell ref="K65:K66"/>
    <mergeCell ref="L65:L66"/>
    <mergeCell ref="S65:S66"/>
    <mergeCell ref="T65:T66"/>
    <mergeCell ref="U65:U66"/>
    <mergeCell ref="X73:X76"/>
    <mergeCell ref="M73:M76"/>
    <mergeCell ref="N73:N76"/>
    <mergeCell ref="O73:O76"/>
    <mergeCell ref="P73:P76"/>
    <mergeCell ref="Q73:Q76"/>
    <mergeCell ref="R73:R76"/>
    <mergeCell ref="X65:X66"/>
    <mergeCell ref="M65:M66"/>
    <mergeCell ref="N65:N66"/>
    <mergeCell ref="O65:O66"/>
    <mergeCell ref="P65:P66"/>
    <mergeCell ref="Q65:Q66"/>
    <mergeCell ref="R65:R66"/>
    <mergeCell ref="U67:U68"/>
    <mergeCell ref="V67:V68"/>
    <mergeCell ref="W67:W68"/>
    <mergeCell ref="X67:X68"/>
    <mergeCell ref="P69:P70"/>
    <mergeCell ref="Q69:Q70"/>
    <mergeCell ref="R69:R70"/>
    <mergeCell ref="S69:S70"/>
    <mergeCell ref="T69:T70"/>
    <mergeCell ref="U69:U70"/>
    <mergeCell ref="V80:V81"/>
    <mergeCell ref="W80:W81"/>
    <mergeCell ref="F77:G77"/>
    <mergeCell ref="F78:G79"/>
    <mergeCell ref="H78:H79"/>
    <mergeCell ref="I78:I79"/>
    <mergeCell ref="J78:J79"/>
    <mergeCell ref="K78:K79"/>
    <mergeCell ref="T73:T76"/>
    <mergeCell ref="U73:U76"/>
    <mergeCell ref="V73:V76"/>
    <mergeCell ref="W73:W76"/>
    <mergeCell ref="F80:G81"/>
    <mergeCell ref="H80:H81"/>
    <mergeCell ref="I80:I81"/>
    <mergeCell ref="J80:J81"/>
    <mergeCell ref="K80:K81"/>
    <mergeCell ref="L80:L81"/>
    <mergeCell ref="M80:M81"/>
    <mergeCell ref="N80:N81"/>
    <mergeCell ref="O80:O81"/>
    <mergeCell ref="L27:L28"/>
    <mergeCell ref="M27:M28"/>
    <mergeCell ref="N27:N28"/>
    <mergeCell ref="O27:O28"/>
    <mergeCell ref="X80:X81"/>
    <mergeCell ref="P80:P81"/>
    <mergeCell ref="Q80:Q81"/>
    <mergeCell ref="R80:R81"/>
    <mergeCell ref="S80:S81"/>
    <mergeCell ref="T80:T81"/>
    <mergeCell ref="U80:U81"/>
    <mergeCell ref="X78:X79"/>
    <mergeCell ref="R78:R79"/>
    <mergeCell ref="S78:S79"/>
    <mergeCell ref="T78:T79"/>
    <mergeCell ref="U78:U79"/>
    <mergeCell ref="V78:V79"/>
    <mergeCell ref="W78:W79"/>
    <mergeCell ref="L78:L79"/>
    <mergeCell ref="M78:M79"/>
    <mergeCell ref="N78:N79"/>
    <mergeCell ref="O78:O79"/>
    <mergeCell ref="P78:P79"/>
    <mergeCell ref="Q78:Q79"/>
    <mergeCell ref="X27:X28"/>
    <mergeCell ref="F29:G30"/>
    <mergeCell ref="H29:H30"/>
    <mergeCell ref="I29:I30"/>
    <mergeCell ref="J29:J30"/>
    <mergeCell ref="K29:K30"/>
    <mergeCell ref="L29:L30"/>
    <mergeCell ref="M29:M30"/>
    <mergeCell ref="N29:N30"/>
    <mergeCell ref="O29:O30"/>
    <mergeCell ref="P29:P30"/>
    <mergeCell ref="Q29:Q30"/>
    <mergeCell ref="R29:R30"/>
    <mergeCell ref="S29:S30"/>
    <mergeCell ref="T29:T30"/>
    <mergeCell ref="U29:U30"/>
    <mergeCell ref="V29:V30"/>
    <mergeCell ref="W29:W30"/>
    <mergeCell ref="X29:X30"/>
    <mergeCell ref="F27:G28"/>
    <mergeCell ref="H27:H28"/>
    <mergeCell ref="I27:I28"/>
    <mergeCell ref="J27:J28"/>
    <mergeCell ref="K27:K28"/>
  </mergeCells>
  <conditionalFormatting sqref="H17:I68 K17:L68 H78:I79 K78:L79 K71:L71 H71:I71">
    <cfRule type="expression" dxfId="50" priority="18">
      <formula>H17&lt;O17</formula>
    </cfRule>
  </conditionalFormatting>
  <conditionalFormatting sqref="J17:J68 Q17:Q68 J78 Q78 Q71 J71">
    <cfRule type="expression" dxfId="49" priority="19">
      <formula>J17&gt;H17+I17</formula>
    </cfRule>
  </conditionalFormatting>
  <conditionalFormatting sqref="M17:M68 T17:T68 M78 T78 T71 M71">
    <cfRule type="expression" dxfId="48" priority="20">
      <formula>ABS(M17)&gt;ABS(K17)-ABS(L17)</formula>
    </cfRule>
  </conditionalFormatting>
  <conditionalFormatting sqref="O17:P68 R17:S68 O78:P79 R78:S79 R71:S71 O71:P71">
    <cfRule type="expression" dxfId="47" priority="22">
      <formula>AND(H17&lt;&gt;0,OR(O17=0,O17=""))</formula>
    </cfRule>
  </conditionalFormatting>
  <conditionalFormatting sqref="H17:M68 O17:U68 H78:M79 O78:U79 O71:U71 H71:M71">
    <cfRule type="cellIs" dxfId="46" priority="12" operator="lessThan">
      <formula>0</formula>
    </cfRule>
  </conditionalFormatting>
  <conditionalFormatting sqref="K27:L30 H27:I30">
    <cfRule type="expression" dxfId="45" priority="7">
      <formula>H27&lt;O27</formula>
    </cfRule>
  </conditionalFormatting>
  <conditionalFormatting sqref="Q27:Q30 J27:J30">
    <cfRule type="expression" dxfId="44" priority="8">
      <formula>J27&gt;H27+I27</formula>
    </cfRule>
  </conditionalFormatting>
  <conditionalFormatting sqref="T27:T30 M27:M30">
    <cfRule type="expression" dxfId="43" priority="9">
      <formula>ABS(M27)&gt;ABS(K27)-ABS(L27)</formula>
    </cfRule>
  </conditionalFormatting>
  <conditionalFormatting sqref="R27:S30 O27:P30">
    <cfRule type="expression" dxfId="42" priority="10">
      <formula>AND(H27&lt;&gt;0,OR(O27=0,O27=""))</formula>
    </cfRule>
  </conditionalFormatting>
  <conditionalFormatting sqref="O27:U30 H27:M30">
    <cfRule type="cellIs" dxfId="41" priority="6" operator="lessThan">
      <formula>0</formula>
    </cfRule>
  </conditionalFormatting>
  <conditionalFormatting sqref="H69:I70 K69:L70">
    <cfRule type="expression" dxfId="40" priority="2">
      <formula>H69&lt;O69</formula>
    </cfRule>
  </conditionalFormatting>
  <conditionalFormatting sqref="J69:J70 Q69:Q70">
    <cfRule type="expression" dxfId="39" priority="3">
      <formula>J69&gt;H69+I69</formula>
    </cfRule>
  </conditionalFormatting>
  <conditionalFormatting sqref="M69:M70 T69:T70">
    <cfRule type="expression" dxfId="38" priority="4">
      <formula>ABS(M69)&gt;ABS(K69)-ABS(L69)</formula>
    </cfRule>
  </conditionalFormatting>
  <conditionalFormatting sqref="O69:P70 R69:S70">
    <cfRule type="expression" dxfId="37" priority="5">
      <formula>AND(H69&lt;&gt;0,OR(O69=0,O69=""))</formula>
    </cfRule>
  </conditionalFormatting>
  <conditionalFormatting sqref="H69:M70 O69:U70">
    <cfRule type="cellIs" dxfId="36" priority="1" operator="lessThan">
      <formula>0</formula>
    </cfRule>
  </conditionalFormatting>
  <dataValidations count="33">
    <dataValidation allowBlank="1" showInputMessage="1" showErrorMessage="1" prompt="w: if C &gt; (A + B)_x000a_+ve w: if -ve" sqref="J17:J70"/>
    <dataValidation allowBlank="1" showInputMessage="1" showErrorMessage="1" prompt="G = A + B - C - D + E + F" sqref="N78:N79 N17:N70"/>
    <dataValidation allowBlank="1" showInputMessage="1" showErrorMessage="1" prompt="O = H + I - J - K + L + M + N" sqref="V78:V79 V17:V70"/>
    <dataValidation allowBlank="1" showInputMessage="1" showErrorMessage="1" prompt="Q = O + P" sqref="X78:X79 X17:X70"/>
    <dataValidation allowBlank="1" showInputMessage="1" showErrorMessage="1" prompt="Sum: (Q1 + Q2)" sqref="X80:X81"/>
    <dataValidation allowBlank="1" showInputMessage="1" showErrorMessage="1" prompt="Sum: (P1 + P2)" sqref="W80:W81"/>
    <dataValidation allowBlank="1" showInputMessage="1" showErrorMessage="1" prompt="Sum: (O1 + O2)" sqref="V80:V81"/>
    <dataValidation allowBlank="1" showInputMessage="1" showErrorMessage="1" prompt="Sum: (N1 + N2)" sqref="U80:U81"/>
    <dataValidation allowBlank="1" showInputMessage="1" showErrorMessage="1" prompt="Sum: (M1 + M2)" sqref="T80:T81"/>
    <dataValidation allowBlank="1" showInputMessage="1" showErrorMessage="1" prompt="Sum: (L1 + L2)" sqref="S80:S81"/>
    <dataValidation allowBlank="1" showInputMessage="1" showErrorMessage="1" prompt="Sum: (K1 + K2)" sqref="R80:R81"/>
    <dataValidation allowBlank="1" showInputMessage="1" showErrorMessage="1" prompt="Sum: (J1 + J2)" sqref="Q80:Q81"/>
    <dataValidation allowBlank="1" showInputMessage="1" showErrorMessage="1" prompt="Sum: (I1 + I2)" sqref="P80:P81"/>
    <dataValidation allowBlank="1" showInputMessage="1" showErrorMessage="1" prompt="Sum: (H1 + H2)" sqref="O80:O81"/>
    <dataValidation allowBlank="1" showInputMessage="1" showErrorMessage="1" prompt="Sum: (G1 + G2)" sqref="N80:N81"/>
    <dataValidation allowBlank="1" showInputMessage="1" showErrorMessage="1" prompt="Sum: (F1 + F2)" sqref="M80:M81"/>
    <dataValidation allowBlank="1" showInputMessage="1" showErrorMessage="1" prompt="Sum: (E1 + E2)" sqref="L80:L81"/>
    <dataValidation allowBlank="1" showInputMessage="1" showErrorMessage="1" prompt="Sum: (D1 + D2)" sqref="K80:K81"/>
    <dataValidation allowBlank="1" showInputMessage="1" showErrorMessage="1" prompt="Sum: (C1 + C2)" sqref="J80:J81"/>
    <dataValidation allowBlank="1" showInputMessage="1" showErrorMessage="1" prompt="Sum: (B1 + B2)" sqref="I80:I81"/>
    <dataValidation allowBlank="1" showInputMessage="1" showErrorMessage="1" prompt="Sum: (A1 + A2)" sqref="H80:H81"/>
    <dataValidation allowBlank="1" showInputMessage="1" showErrorMessage="1" prompt="w: if A &lt;&gt; 0 but H is empty_x000a_+ ve: w: -ve" sqref="O17:O70"/>
    <dataValidation allowBlank="1" showInputMessage="1" showErrorMessage="1" prompt="w: if E &lt;&gt; 0 but L is empty_x000a_+ve w: if -ve" sqref="S17:S70"/>
    <dataValidation allowBlank="1" showInputMessage="1" showErrorMessage="1" prompt="w: if D &lt; K_x000a_+ve w: if -ve" sqref="K17:K70"/>
    <dataValidation allowBlank="1" showInputMessage="1" showErrorMessage="1" prompt="w: if E &lt; L_x000a_+ve w: if -ve" sqref="L17:L70"/>
    <dataValidation allowBlank="1" showInputMessage="1" showErrorMessage="1" prompt="+ve w: if -ve" sqref="U17:U70"/>
    <dataValidation type="decimal" operator="greaterThanOrEqual" allowBlank="1" showInputMessage="1" showErrorMessage="1" errorTitle="+ve v: -ve" error="This value must be zero or positive" prompt="w: if B &lt;&gt; 0 but I is empty_x000a_+ve w: -ve" sqref="P17:P70">
      <formula1>0</formula1>
    </dataValidation>
    <dataValidation type="decimal" operator="greaterThanOrEqual" allowBlank="1" showInputMessage="1" showErrorMessage="1" errorTitle="+ve v: -ve" error="This value must be zero or positive" prompt="w: if J &gt; (H + I)_x000a_+ve w: -ve" sqref="Q17:Q70">
      <formula1>0</formula1>
    </dataValidation>
    <dataValidation allowBlank="1" showInputMessage="1" showErrorMessage="1" prompt="w: if D &lt;&gt; 0 but K is empty_x000a_+ve w: -ve" sqref="R17:R70"/>
    <dataValidation allowBlank="1" showInputMessage="1" showErrorMessage="1" prompt="w: if B &lt; I_x000a_+ve w: - ve" sqref="I17:I70"/>
    <dataValidation allowBlank="1" showInputMessage="1" showErrorMessage="1" prompt="w: if A &lt; H_x000a_+ve w: - ve" sqref="H17:H70"/>
    <dataValidation allowBlank="1" showInputMessage="1" showErrorMessage="1" prompt="w: if ABS(F) &gt; ABS(D) - ABS(E)_x000a_+ve w: if -ve" sqref="M17:M70"/>
    <dataValidation allowBlank="1" showInputMessage="1" showErrorMessage="1" prompt="w: if ABS(M) &gt; ABS(K) - ABS(L)_x000a_+ve w: if -ve" sqref="T17:T70"/>
  </dataValidations>
  <hyperlinks>
    <hyperlink ref="C20" location="'313'!A1" display="313 Financial Information"/>
    <hyperlink ref="C21:D22" location="'314'!A1" display="'314'!A1"/>
    <hyperlink ref="C9:D9" location="'010'!A1" display="010 Control Page"/>
    <hyperlink ref="C14" location="'309'!A1" display="309 LCR Summary"/>
    <hyperlink ref="C13" location="'012'!A1" display="012 LCR Syndicate Type"/>
    <hyperlink ref="C17:D17" location="'311'!A1" display="311 Claims Distributions"/>
    <hyperlink ref="C15:D16" location="'310'!A1" display="'310'!A1"/>
  </hyperlinks>
  <pageMargins left="0.25" right="0.25" top="0.75" bottom="0.75" header="0.3" footer="0.3"/>
  <pageSetup paperSize="8" scale="49" orientation="landscape" r:id="rId1"/>
  <ignoredErrors>
    <ignoredError sqref="N71:X77 N31:X66 N78:N79 V78:V79 X78:X79 N67:N68 V67:X68 N17:S18 U17:X18 N19:X26 N27:N30" formula="1"/>
    <ignoredError sqref="H17:M7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1" id="{402D602A-67EF-4A57-8CD3-CED043C7FD01}">
            <xm:f>AND('012'!$L$28=TRUE,H78&lt;&gt;0)</xm:f>
            <x14:dxf>
              <font>
                <color theme="0"/>
              </font>
              <fill>
                <patternFill>
                  <bgColor rgb="FFC00000"/>
                </patternFill>
              </fill>
            </x14:dxf>
          </x14:cfRule>
          <x14:cfRule type="expression" priority="23" id="{9D8772FB-7685-41D1-AED7-DA8205075235}">
            <xm:f>AND('012'!$L$27=TRUE,H78=0)</xm:f>
            <x14:dxf>
              <font>
                <color theme="0"/>
              </font>
              <fill>
                <patternFill>
                  <bgColor rgb="FFDC4A10"/>
                </patternFill>
              </fill>
            </x14:dxf>
          </x14:cfRule>
          <xm:sqref>H78:M79 O78:U79 W78</xm:sqref>
        </x14:conditionalFormatting>
      </x14:conditionalFormattings>
    </ext>
    <ext xmlns:x14="http://schemas.microsoft.com/office/spreadsheetml/2009/9/main" uri="{CCE6A557-97BC-4b89-ADB6-D9C93CAAB3DF}">
      <x14:dataValidations xmlns:xm="http://schemas.microsoft.com/office/excel/2006/main" count="14">
        <x14:dataValidation type="custom" allowBlank="1" showInputMessage="1" showErrorMessage="1" errorTitle="v: if ULO = No &amp; &lt;&gt;0" error="Must be zero if no ULOMust be zero if ULO = No on form 012" prompt="v: if ULO = No &amp; &lt;&gt;0">
          <x14:formula1>
            <xm:f>OR('012'!$L$27=TRUE,AND('012'!$L$28=TRUE,W78=0))</xm:f>
          </x14:formula1>
          <xm:sqref>W78:W79</xm:sqref>
        </x14:dataValidation>
        <x14:dataValidation type="custom" allowBlank="1" showInputMessage="1" showErrorMessage="1" errorTitle="v: if ULO = No &amp; &lt;&gt;0" error="Must be zero if ULO = No on form 012" prompt="v: if ULO = No &amp; &lt;&gt;0_x000a_w: if A &lt; H_x000a_+ve w: - ve">
          <x14:formula1>
            <xm:f>OR('012'!$L$27=TRUE,AND('012'!$L$28=TRUE,H78=0))</xm:f>
          </x14:formula1>
          <xm:sqref>H78:H79</xm:sqref>
        </x14:dataValidation>
        <x14:dataValidation type="custom" allowBlank="1" showInputMessage="1" showErrorMessage="1" errorTitle="v: if ULO = No &amp; &lt;&gt;0" error="Must be zero if ULO = No on form 012" prompt="v: if ULO = No &amp; &lt;&gt;0_x000a_w: if B &lt; I_x000a_+ve w: - ve">
          <x14:formula1>
            <xm:f>OR('012'!$L$27=TRUE,AND('012'!$L$28=TRUE,I78=0))</xm:f>
          </x14:formula1>
          <xm:sqref>I78:I79</xm:sqref>
        </x14:dataValidation>
        <x14:dataValidation type="custom" allowBlank="1" showInputMessage="1" showErrorMessage="1" errorTitle="v: if ULO = No &amp; &lt;&gt;0" error="Must be zero if ULO = No on form 012" prompt="v: if ULO = No &amp; &lt;&gt;0_x000a_w: if C &gt; (A + B)_x000a_+ve w: - ve">
          <x14:formula1>
            <xm:f>OR('012'!$L$27=TRUE,AND('012'!$L$28=TRUE,J78=0))</xm:f>
          </x14:formula1>
          <xm:sqref>J78:J79</xm:sqref>
        </x14:dataValidation>
        <x14:dataValidation type="custom" allowBlank="1" showInputMessage="1" showErrorMessage="1" errorTitle="v: if ULO = No &amp; &lt;&gt;0" error="Must be zero if ULO = No on form 012" prompt="v: if ULO = No &amp; &lt;&gt;0_x000a_w: if D &lt; K_x000a_+ve w: - ve">
          <x14:formula1>
            <xm:f>OR('012'!$L$27=TRUE,AND('012'!$L$28=TRUE,K78=0))</xm:f>
          </x14:formula1>
          <xm:sqref>K78:K79</xm:sqref>
        </x14:dataValidation>
        <x14:dataValidation type="custom" allowBlank="1" showInputMessage="1" showErrorMessage="1" errorTitle="v: if ULO = No &amp; &lt;&gt;0" error="Must be zero if ULO = No on form 012" prompt="v: if ULO = No &amp; &lt;&gt;0_x000a_w: if E &lt; L_x000a_+ve w: - ve">
          <x14:formula1>
            <xm:f>OR('012'!$L$27=TRUE,AND('012'!$L$28=TRUE,L78=0))</xm:f>
          </x14:formula1>
          <xm:sqref>L78:L79</xm:sqref>
        </x14:dataValidation>
        <x14:dataValidation type="custom" allowBlank="1" showInputMessage="1" showErrorMessage="1" errorTitle="v: if ULO = No &amp; &lt;&gt;0" error="Must be zero if ULO = No on form 012" prompt="v: if ULO = No &amp; &lt;&gt;0_x000a_+ve w: - ve">
          <x14:formula1>
            <xm:f>OR('012'!$L$27=TRUE,AND('012'!$L$28=TRUE,U78=0))</xm:f>
          </x14:formula1>
          <xm:sqref>U78:U79</xm:sqref>
        </x14:dataValidation>
        <x14:dataValidation type="custom" allowBlank="1" showInputMessage="1" showErrorMessage="1" errorTitle="v: if ULO = No &amp; &lt;&gt;0" error="Must be zero if ULO = No on form 012" prompt="v: if ULO = No &amp; &lt;&gt;0_x000a_w: if ABS(F) &gt; ABS(D) - ABS(E)_x000a_+ve w: - ve">
          <x14:formula1>
            <xm:f>OR('012'!$L$27=TRUE,AND('012'!$L$28=TRUE,M78=0))</xm:f>
          </x14:formula1>
          <xm:sqref>M78:M79</xm:sqref>
        </x14:dataValidation>
        <x14:dataValidation type="custom" allowBlank="1" showInputMessage="1" showErrorMessage="1" errorTitle="v: if ULO = No &amp; &lt;&gt;0" error="Must be zero if ULO = No on form 012" prompt="v: if ULO = No &amp; &lt;&gt;0_x000a_w: if ABS(M) &gt; ABS(K) - ABS(L)_x000a_+ve w: - ve">
          <x14:formula1>
            <xm:f>OR('012'!$L$27=TRUE,AND('012'!$L$28=TRUE,T78=0))</xm:f>
          </x14:formula1>
          <xm:sqref>T78:T79</xm:sqref>
        </x14:dataValidation>
        <x14:dataValidation type="custom" allowBlank="1" showInputMessage="1" showErrorMessage="1" errorTitle="v: if ULO = No &amp; &lt;&gt;0" error="Must be zero if ULO = No on form 012" prompt="v: if ULO = No &amp; &lt;&gt;0_x000a_w: if A &lt;&gt; 0 but H is empty_x000a_+ve w: - ve">
          <x14:formula1>
            <xm:f>OR('012'!$L$27=TRUE,AND('012'!$L$28=TRUE,O78=0))</xm:f>
          </x14:formula1>
          <xm:sqref>O78:O79</xm:sqref>
        </x14:dataValidation>
        <x14:dataValidation type="custom" allowBlank="1" showInputMessage="1" showErrorMessage="1" errorTitle="v: if ULO = No &amp; &lt;&gt;0" error="Must be zero if ULO = No on form 012" prompt="v: if ULO = No &amp; &lt;&gt;0_x000a_w: if B &lt;&gt; 0 but I is empty_x000a_+ve w: - ve">
          <x14:formula1>
            <xm:f>OR('012'!$L$27=TRUE,AND('012'!$L$28=TRUE,P78=0))</xm:f>
          </x14:formula1>
          <xm:sqref>P78:P79</xm:sqref>
        </x14:dataValidation>
        <x14:dataValidation type="custom" allowBlank="1" showInputMessage="1" showErrorMessage="1" errorTitle="v: if ULO = No &amp; &lt;&gt;0" error="Must be zero if ULO = No on form 012" prompt="v: if ULO = No &amp; &lt;&gt;0_x000a_w: if J &gt; (H + I)_x000a_+ve w: - ve">
          <x14:formula1>
            <xm:f>OR('012'!$L$27=TRUE,AND('012'!$L$28=TRUE,Q78=0))</xm:f>
          </x14:formula1>
          <xm:sqref>Q78:Q79</xm:sqref>
        </x14:dataValidation>
        <x14:dataValidation type="custom" allowBlank="1" showInputMessage="1" showErrorMessage="1" errorTitle="v: if ULO = No &amp; &lt;&gt;0" error="Must be zero if ULO = No on form 012" prompt="v: if ULO = No &amp; &lt;&gt;0_x000a_w: if D &lt;&gt; 0 but K is empty_x000a_+ve w: - ve">
          <x14:formula1>
            <xm:f>OR('012'!$L$27=TRUE,AND('012'!$L$28=TRUE,R78=0))</xm:f>
          </x14:formula1>
          <xm:sqref>R78:R79</xm:sqref>
        </x14:dataValidation>
        <x14:dataValidation type="custom" allowBlank="1" showInputMessage="1" showErrorMessage="1" errorTitle="v: if ULO = No &amp; &lt;&gt;0" error="Must be zero if ULO = No on form 012" prompt="v: if ULO = No &amp; &lt;&gt;0_x000a_w: if E &lt;&gt; 0 but L is empty_x000a_+ve w: - ve">
          <x14:formula1>
            <xm:f>OR('012'!$L$27=TRUE,AND('012'!$L$28=TRUE,S78=0))</xm:f>
          </x14:formula1>
          <xm:sqref>S78:S79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249977111117893"/>
    <outlinePr summaryBelow="0" summaryRight="0"/>
    <pageSetUpPr fitToPage="1"/>
  </sheetPr>
  <dimension ref="A1:Q49"/>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6" width="3.28515625" customWidth="1"/>
    <col min="7" max="7" width="48.42578125" customWidth="1"/>
    <col min="8" max="11" width="15.7109375" customWidth="1"/>
    <col min="12" max="12" width="8.85546875" customWidth="1"/>
    <col min="13" max="14" width="8.85546875" hidden="1" customWidth="1"/>
    <col min="15" max="16" width="9.140625" hidden="1" customWidth="1"/>
  </cols>
  <sheetData>
    <row r="1" spans="2:16" ht="60.95" customHeight="1">
      <c r="B1" s="1"/>
      <c r="C1" s="1"/>
      <c r="D1" s="1"/>
      <c r="E1" s="1"/>
      <c r="F1" s="1"/>
      <c r="G1" s="1"/>
      <c r="H1" s="1"/>
      <c r="I1" s="1"/>
      <c r="J1" s="1"/>
      <c r="K1" s="1"/>
      <c r="L1" s="1"/>
      <c r="N1" s="316"/>
      <c r="O1" s="316" t="s">
        <v>1513</v>
      </c>
      <c r="P1" s="316" t="s">
        <v>1512</v>
      </c>
    </row>
    <row r="2" spans="2:16" ht="9" customHeight="1"/>
    <row r="3" spans="2:16" ht="29.25" customHeight="1">
      <c r="B3" s="2"/>
      <c r="C3" s="4" t="s">
        <v>0</v>
      </c>
      <c r="D3" s="2"/>
      <c r="E3" s="2"/>
      <c r="F3" s="2"/>
      <c r="G3" s="2"/>
      <c r="H3" s="2"/>
      <c r="I3" s="9"/>
      <c r="J3" s="9"/>
      <c r="K3" s="2"/>
      <c r="L3" s="2"/>
    </row>
    <row r="4" spans="2:16" ht="15" customHeight="1">
      <c r="F4" s="412" t="s">
        <v>11</v>
      </c>
      <c r="G4" s="412"/>
      <c r="H4" s="412"/>
    </row>
    <row r="5" spans="2:16" ht="15.75" customHeight="1">
      <c r="C5" s="7" t="s">
        <v>1</v>
      </c>
      <c r="D5" s="8" t="str">
        <f>SyndicateNumber</f>
        <v/>
      </c>
      <c r="F5" s="412"/>
      <c r="G5" s="412"/>
      <c r="H5" s="412"/>
    </row>
    <row r="6" spans="2:16">
      <c r="G6" s="13"/>
    </row>
    <row r="7" spans="2:16" ht="15.75" customHeight="1">
      <c r="C7" s="7" t="s">
        <v>2</v>
      </c>
      <c r="D7" s="8">
        <f ca="1">ModellingYear</f>
        <v>2018</v>
      </c>
      <c r="F7" s="95"/>
      <c r="G7" s="95"/>
      <c r="H7" s="95"/>
      <c r="I7" s="95"/>
      <c r="J7" s="95"/>
      <c r="K7" s="95"/>
    </row>
    <row r="8" spans="2:16" ht="6" customHeight="1">
      <c r="F8" s="588" t="s">
        <v>814</v>
      </c>
      <c r="G8" s="588"/>
      <c r="H8" s="588"/>
      <c r="I8" s="588"/>
      <c r="J8" s="588"/>
      <c r="K8" s="588"/>
    </row>
    <row r="9" spans="2:16" ht="15.95" customHeight="1">
      <c r="B9" s="112"/>
      <c r="C9" s="390" t="s">
        <v>4</v>
      </c>
      <c r="D9" s="391"/>
      <c r="F9" s="588"/>
      <c r="G9" s="588"/>
      <c r="H9" s="588"/>
      <c r="I9" s="588"/>
      <c r="J9" s="588"/>
      <c r="K9" s="588"/>
    </row>
    <row r="10" spans="2:16" ht="15.95" customHeight="1">
      <c r="B10" s="112"/>
      <c r="C10" s="11" t="s">
        <v>5</v>
      </c>
      <c r="D10" s="113"/>
      <c r="F10" s="579"/>
      <c r="G10" s="580"/>
      <c r="H10" s="585" t="s">
        <v>815</v>
      </c>
      <c r="I10" s="585" t="s">
        <v>816</v>
      </c>
      <c r="J10" s="585" t="s">
        <v>817</v>
      </c>
      <c r="K10" s="586" t="s">
        <v>818</v>
      </c>
    </row>
    <row r="11" spans="2:16" ht="19.5" customHeight="1">
      <c r="B11" s="112"/>
      <c r="C11" s="11" t="s">
        <v>6</v>
      </c>
      <c r="D11" s="113"/>
      <c r="F11" s="581"/>
      <c r="G11" s="582"/>
      <c r="H11" s="556"/>
      <c r="I11" s="556"/>
      <c r="J11" s="556"/>
      <c r="K11" s="587"/>
    </row>
    <row r="12" spans="2:16" ht="20.100000000000001" customHeight="1">
      <c r="B12" s="112"/>
      <c r="C12" s="11" t="s">
        <v>7</v>
      </c>
      <c r="D12" s="113"/>
      <c r="F12" s="162"/>
      <c r="G12" s="163"/>
      <c r="H12" s="56" t="s">
        <v>730</v>
      </c>
      <c r="I12" s="56" t="s">
        <v>468</v>
      </c>
      <c r="J12" s="56" t="s">
        <v>742</v>
      </c>
      <c r="K12" s="80" t="s">
        <v>477</v>
      </c>
    </row>
    <row r="13" spans="2:16" ht="18.75" customHeight="1">
      <c r="B13" s="112"/>
      <c r="C13" s="388" t="s">
        <v>8</v>
      </c>
      <c r="D13" s="389"/>
      <c r="F13" s="504">
        <v>1</v>
      </c>
      <c r="G13" s="573" t="s">
        <v>819</v>
      </c>
      <c r="H13" s="595">
        <f>IFERROR(VLOOKUP(CONCATENATE($F$4,H$12,$F13),CSVInputFromCMR!$C:$HZ,MATCH("LCR",CSVInputFromCMR!$C$1:$HZ$1,0),FALSE),0)</f>
        <v>0</v>
      </c>
      <c r="I13" s="595">
        <f>IFERROR(VLOOKUP(CONCATENATE($F$4,I$12,$F13),CSVInputFromCMR!$C:$HZ,MATCH("LCR",CSVInputFromCMR!$C$1:$HZ$1,0),FALSE),0)</f>
        <v>0</v>
      </c>
      <c r="J13" s="595">
        <f>IFERROR(VLOOKUP(CONCATENATE($F$4,J$12,$F13),CSVInputFromCMR!$C:$HZ,MATCH("LCR",CSVInputFromCMR!$C$1:$HZ$1,0),FALSE),0)</f>
        <v>0</v>
      </c>
      <c r="K13" s="597">
        <f>IFERROR(H13-I13-J13,0)</f>
        <v>0</v>
      </c>
    </row>
    <row r="14" spans="2:16" ht="20.100000000000001" customHeight="1">
      <c r="B14" s="114"/>
      <c r="C14" s="390" t="s">
        <v>9</v>
      </c>
      <c r="D14" s="391"/>
      <c r="F14" s="511"/>
      <c r="G14" s="574"/>
      <c r="H14" s="596"/>
      <c r="I14" s="596"/>
      <c r="J14" s="596"/>
      <c r="K14" s="598"/>
    </row>
    <row r="15" spans="2:16" ht="20.100000000000001" customHeight="1">
      <c r="B15" s="119"/>
      <c r="C15" s="490" t="s">
        <v>770</v>
      </c>
      <c r="D15" s="491"/>
      <c r="F15" s="504">
        <v>2</v>
      </c>
      <c r="G15" s="573" t="s">
        <v>820</v>
      </c>
      <c r="H15" s="595">
        <f>IFERROR(VLOOKUP(CONCATENATE($F$4,H$12,$F15),CSVInputFromCMR!$C:$HZ,MATCH("LCR",CSVInputFromCMR!$C$1:$HZ$1,0),FALSE),0)</f>
        <v>0</v>
      </c>
      <c r="I15" s="595">
        <f>IFERROR(VLOOKUP(CONCATENATE($F$4,I$12,$F15),CSVInputFromCMR!$C:$HZ,MATCH("LCR",CSVInputFromCMR!$C$1:$HZ$1,0),FALSE),0)</f>
        <v>0</v>
      </c>
      <c r="J15" s="595">
        <f>IFERROR(VLOOKUP(CONCATENATE($F$4,J$12,$F15),CSVInputFromCMR!$C:$HZ,MATCH("LCR",CSVInputFromCMR!$C$1:$HZ$1,0),FALSE),0)</f>
        <v>0</v>
      </c>
      <c r="K15" s="597">
        <f>IFERROR(H15-I15-J15,0)</f>
        <v>0</v>
      </c>
      <c r="L15" s="148"/>
    </row>
    <row r="16" spans="2:16" ht="20.100000000000001" customHeight="1">
      <c r="B16" s="120"/>
      <c r="C16" s="492"/>
      <c r="D16" s="493"/>
      <c r="F16" s="511"/>
      <c r="G16" s="574"/>
      <c r="H16" s="596"/>
      <c r="I16" s="596"/>
      <c r="J16" s="596"/>
      <c r="K16" s="598"/>
      <c r="L16" s="148"/>
    </row>
    <row r="17" spans="2:14" ht="20.100000000000001" customHeight="1">
      <c r="B17" s="118"/>
      <c r="C17" s="390" t="s">
        <v>10</v>
      </c>
      <c r="D17" s="391"/>
      <c r="F17" s="577" t="s">
        <v>821</v>
      </c>
      <c r="G17" s="577"/>
      <c r="H17" s="577"/>
      <c r="I17" s="577"/>
      <c r="J17" s="577"/>
      <c r="K17" s="577"/>
    </row>
    <row r="18" spans="2:14" ht="15.95" customHeight="1">
      <c r="B18" s="119"/>
      <c r="C18" s="490" t="s">
        <v>771</v>
      </c>
      <c r="D18" s="491"/>
      <c r="F18" s="578"/>
      <c r="G18" s="578"/>
      <c r="H18" s="578"/>
      <c r="I18" s="578"/>
      <c r="J18" s="578"/>
      <c r="K18" s="578"/>
    </row>
    <row r="19" spans="2:14" ht="20.25" customHeight="1">
      <c r="B19" s="120"/>
      <c r="C19" s="492"/>
      <c r="D19" s="493"/>
      <c r="F19" s="579"/>
      <c r="G19" s="580"/>
      <c r="H19" s="575"/>
      <c r="I19" s="583"/>
      <c r="J19" s="584"/>
      <c r="K19" s="584"/>
    </row>
    <row r="20" spans="2:14" ht="15.95" customHeight="1">
      <c r="B20" s="130"/>
      <c r="C20" s="159" t="s">
        <v>11</v>
      </c>
      <c r="D20" s="125"/>
      <c r="F20" s="581"/>
      <c r="G20" s="582"/>
      <c r="H20" s="565"/>
      <c r="I20" s="583"/>
      <c r="J20" s="584"/>
      <c r="K20" s="584"/>
    </row>
    <row r="21" spans="2:14" ht="21" customHeight="1">
      <c r="B21" s="119"/>
      <c r="C21" s="453" t="s">
        <v>772</v>
      </c>
      <c r="D21" s="454"/>
      <c r="F21" s="162"/>
      <c r="G21" s="163"/>
      <c r="H21" s="167" t="s">
        <v>481</v>
      </c>
      <c r="I21" s="168"/>
      <c r="J21" s="71"/>
      <c r="K21" s="71"/>
      <c r="L21" s="81"/>
    </row>
    <row r="22" spans="2:14" ht="25.5" customHeight="1">
      <c r="B22" s="120"/>
      <c r="C22" s="453"/>
      <c r="D22" s="454"/>
      <c r="F22" s="504">
        <v>1</v>
      </c>
      <c r="G22" s="573" t="s">
        <v>822</v>
      </c>
      <c r="H22" s="599">
        <f>IFERROR(VLOOKUP(CONCATENATE($F$4,H$21,$F22),CSVInputFromCMR!$C:$HZ,MATCH("LCR",CSVInputFromCMR!$C$1:$HZ$1,0),FALSE),0)</f>
        <v>0</v>
      </c>
      <c r="I22" s="169"/>
      <c r="J22" s="166"/>
      <c r="K22" s="166"/>
      <c r="L22" s="96"/>
      <c r="M22" s="77"/>
      <c r="N22" s="78"/>
    </row>
    <row r="23" spans="2:14" ht="6" customHeight="1">
      <c r="B23" s="118"/>
      <c r="C23" s="455" t="s">
        <v>773</v>
      </c>
      <c r="D23" s="455"/>
      <c r="F23" s="511"/>
      <c r="G23" s="574"/>
      <c r="H23" s="600"/>
      <c r="I23" s="169"/>
      <c r="J23" s="166"/>
      <c r="K23" s="166"/>
      <c r="L23" s="96"/>
      <c r="M23" s="71"/>
      <c r="N23" s="71"/>
    </row>
    <row r="24" spans="2:14" ht="16.5" customHeight="1">
      <c r="B24" s="194"/>
      <c r="C24" s="455"/>
      <c r="D24" s="455"/>
      <c r="F24" s="504">
        <v>2</v>
      </c>
      <c r="G24" s="573" t="s">
        <v>823</v>
      </c>
      <c r="H24" s="601">
        <f>IFERROR(VLOOKUP(CONCATENATE($F$4,H$21,$F24),CSVInputFromCMR!$C:$HZ,MATCH("LCR",CSVInputFromCMR!$C$1:$HZ$1,0),FALSE),0)</f>
        <v>0</v>
      </c>
      <c r="I24" s="169"/>
      <c r="J24" s="166"/>
      <c r="K24" s="166"/>
      <c r="L24" s="96"/>
      <c r="M24" s="20"/>
      <c r="N24" s="20"/>
    </row>
    <row r="25" spans="2:14" ht="15.95" customHeight="1">
      <c r="F25" s="511"/>
      <c r="G25" s="574"/>
      <c r="H25" s="602"/>
      <c r="I25" s="169"/>
      <c r="J25" s="166"/>
      <c r="K25" s="166"/>
      <c r="L25" s="96"/>
      <c r="M25" s="20"/>
      <c r="N25" s="20"/>
    </row>
    <row r="26" spans="2:14" ht="17.100000000000001" customHeight="1">
      <c r="F26" s="603" t="s">
        <v>826</v>
      </c>
      <c r="G26" s="603"/>
      <c r="H26" s="603"/>
      <c r="I26" s="603"/>
      <c r="J26" s="603"/>
      <c r="K26" s="603"/>
      <c r="L26" s="96"/>
      <c r="M26" s="20"/>
      <c r="N26" s="20"/>
    </row>
    <row r="27" spans="2:14" ht="17.100000000000001" customHeight="1">
      <c r="F27" s="607"/>
      <c r="G27" s="607"/>
      <c r="H27" s="607"/>
      <c r="I27" s="607"/>
      <c r="J27" s="607"/>
      <c r="K27" s="607"/>
      <c r="L27" s="96"/>
    </row>
    <row r="28" spans="2:14" ht="21" customHeight="1">
      <c r="F28" s="98"/>
      <c r="G28" s="99"/>
      <c r="H28" s="575" t="s">
        <v>1511</v>
      </c>
      <c r="I28" s="589"/>
      <c r="J28" s="575" t="s">
        <v>1508</v>
      </c>
      <c r="K28" s="576"/>
      <c r="L28" s="96"/>
    </row>
    <row r="29" spans="2:14" ht="21" customHeight="1">
      <c r="F29" s="162"/>
      <c r="G29" s="163"/>
      <c r="H29" s="305" t="s">
        <v>1509</v>
      </c>
      <c r="I29" s="305" t="s">
        <v>1510</v>
      </c>
      <c r="J29" s="305" t="s">
        <v>1509</v>
      </c>
      <c r="K29" s="306" t="s">
        <v>1510</v>
      </c>
      <c r="L29" s="96"/>
    </row>
    <row r="30" spans="2:14" ht="21" customHeight="1">
      <c r="F30" s="309"/>
      <c r="G30" s="310"/>
      <c r="H30" s="311" t="s">
        <v>486</v>
      </c>
      <c r="I30" s="311" t="s">
        <v>743</v>
      </c>
      <c r="J30" s="311" t="s">
        <v>491</v>
      </c>
      <c r="K30" s="312" t="s">
        <v>496</v>
      </c>
      <c r="L30" s="96"/>
    </row>
    <row r="31" spans="2:14" ht="21.95" customHeight="1">
      <c r="F31" s="605" t="s">
        <v>824</v>
      </c>
      <c r="G31" s="606"/>
      <c r="H31" s="147"/>
      <c r="I31" s="147"/>
      <c r="J31" s="81"/>
      <c r="K31" s="164"/>
      <c r="L31" s="96"/>
    </row>
    <row r="32" spans="2:14" ht="30" customHeight="1">
      <c r="F32" s="135">
        <v>1</v>
      </c>
      <c r="G32" s="170" t="s">
        <v>825</v>
      </c>
      <c r="H32" s="291">
        <f>IFERROR(SUM(H33:H34),0)</f>
        <v>0</v>
      </c>
      <c r="I32" s="344">
        <f>IFERROR(VLOOKUP(CONCATENATE($F$4,I$30,$F32),CSVInputFromCMR!$C:$HZ,MATCH("LCR",CSVInputFromCMR!$C$1:$HZ$1,0),FALSE),0)</f>
        <v>0</v>
      </c>
      <c r="J32" s="291">
        <f>IFERROR(SUM(J33:J34),0)</f>
        <v>0</v>
      </c>
      <c r="K32" s="347">
        <f>IFERROR(VLOOKUP(CONCATENATE($F$4,K$30,$F32),CSVInputFromCMR!$C:$HZ,MATCH("LCR",CSVInputFromCMR!$C$1:$HZ$1,0),FALSE),0)</f>
        <v>0</v>
      </c>
      <c r="L32" s="96"/>
    </row>
    <row r="33" spans="1:17" ht="27" customHeight="1">
      <c r="F33" s="135">
        <v>2</v>
      </c>
      <c r="G33" s="170" t="s">
        <v>827</v>
      </c>
      <c r="H33" s="344">
        <f>IFERROR(VLOOKUP(CONCATENATE($F$4,H$30,$F33),CSVInputFromCMR!$C:$HZ,MATCH("LCR",CSVInputFromCMR!$C$1:$HZ$1,0),FALSE),0)</f>
        <v>0</v>
      </c>
      <c r="I33" s="344">
        <f>IFERROR(VLOOKUP(CONCATENATE($F$4,I$30,$F33),CSVInputFromCMR!$C:$HZ,MATCH("LCR",CSVInputFromCMR!$C$1:$HZ$1,0),FALSE),0)</f>
        <v>0</v>
      </c>
      <c r="J33" s="344">
        <f>IFERROR(VLOOKUP(CONCATENATE($F$4,J$30,$F33),CSVInputFromCMR!$C:$HZ,MATCH("LCR",CSVInputFromCMR!$C$1:$HZ$1,0),FALSE),0)</f>
        <v>0</v>
      </c>
      <c r="K33" s="347">
        <f>IFERROR(VLOOKUP(CONCATENATE($F$4,K$30,$F33),CSVInputFromCMR!$C:$HZ,MATCH("LCR",CSVInputFromCMR!$C$1:$HZ$1,0),FALSE),0)</f>
        <v>0</v>
      </c>
      <c r="L33" s="96"/>
    </row>
    <row r="34" spans="1:17" ht="21.95" customHeight="1">
      <c r="F34" s="135">
        <v>3</v>
      </c>
      <c r="G34" s="170" t="s">
        <v>828</v>
      </c>
      <c r="H34" s="344">
        <f>IFERROR(VLOOKUP(CONCATENATE($F$4,H$30,$F34),CSVInputFromCMR!$C:$HZ,MATCH("LCR",CSVInputFromCMR!$C$1:$HZ$1,0),FALSE),0)</f>
        <v>0</v>
      </c>
      <c r="I34" s="344">
        <f>IFERROR(VLOOKUP(CONCATENATE($F$4,I$30,$F34),CSVInputFromCMR!$C:$HZ,MATCH("LCR",CSVInputFromCMR!$C$1:$HZ$1,0),FALSE),0)</f>
        <v>0</v>
      </c>
      <c r="J34" s="344">
        <f>IFERROR(VLOOKUP(CONCATENATE($F$4,J$30,$F34),CSVInputFromCMR!$C:$HZ,MATCH("LCR",CSVInputFromCMR!$C$1:$HZ$1,0),FALSE),0)</f>
        <v>0</v>
      </c>
      <c r="K34" s="347">
        <f>IFERROR(VLOOKUP(CONCATENATE($F$4,K$30,$F34),CSVInputFromCMR!$C:$HZ,MATCH("LCR",CSVInputFromCMR!$C$1:$HZ$1,0),FALSE),0)</f>
        <v>0</v>
      </c>
      <c r="L34" s="96"/>
    </row>
    <row r="35" spans="1:17" ht="21.95" customHeight="1">
      <c r="F35" s="135">
        <v>4</v>
      </c>
      <c r="G35" s="171" t="s">
        <v>829</v>
      </c>
      <c r="H35" s="344">
        <f>IFERROR(VLOOKUP(CONCATENATE($F$4,H$30,$F35),CSVInputFromCMR!$C:$HZ,MATCH("LCR",CSVInputFromCMR!$C$1:$HZ$1,0),FALSE),0)</f>
        <v>0</v>
      </c>
      <c r="I35" s="344">
        <f>IFERROR(VLOOKUP(CONCATENATE($F$4,I$30,$F35),CSVInputFromCMR!$C:$HZ,MATCH("LCR",CSVInputFromCMR!$C$1:$HZ$1,0),FALSE),0)</f>
        <v>0</v>
      </c>
      <c r="J35" s="344">
        <f>IFERROR(VLOOKUP(CONCATENATE($F$4,J$30,$F35),CSVInputFromCMR!$C:$HZ,MATCH("LCR",CSVInputFromCMR!$C$1:$HZ$1,0),FALSE),0)</f>
        <v>0</v>
      </c>
      <c r="K35" s="347">
        <f>IFERROR(VLOOKUP(CONCATENATE($F$4,K$30,$F35),CSVInputFromCMR!$C:$HZ,MATCH("LCR",CSVInputFromCMR!$C$1:$HZ$1,0),FALSE),0)</f>
        <v>0</v>
      </c>
      <c r="L35" s="96"/>
    </row>
    <row r="36" spans="1:17" ht="21.95" customHeight="1">
      <c r="F36" s="135">
        <v>5</v>
      </c>
      <c r="G36" s="171" t="s">
        <v>830</v>
      </c>
      <c r="H36" s="344">
        <f>IFERROR(VLOOKUP(CONCATENATE($F$4,H$30,$F36),CSVInputFromCMR!$C:$HZ,MATCH("LCR",CSVInputFromCMR!$C$1:$HZ$1,0),FALSE),0)</f>
        <v>0</v>
      </c>
      <c r="I36" s="344">
        <f>IFERROR(VLOOKUP(CONCATENATE($F$4,I$30,$F36),CSVInputFromCMR!$C:$HZ,MATCH("LCR",CSVInputFromCMR!$C$1:$HZ$1,0),FALSE),0)</f>
        <v>0</v>
      </c>
      <c r="J36" s="344">
        <f>IFERROR(VLOOKUP(CONCATENATE($F$4,J$30,$F36),CSVInputFromCMR!$C:$HZ,MATCH("LCR",CSVInputFromCMR!$C$1:$HZ$1,0),FALSE),0)</f>
        <v>0</v>
      </c>
      <c r="K36" s="347">
        <f>IFERROR(VLOOKUP(CONCATENATE($F$4,K$30,$F36),CSVInputFromCMR!$C:$HZ,MATCH("LCR",CSVInputFromCMR!$C$1:$HZ$1,0),FALSE),0)</f>
        <v>0</v>
      </c>
      <c r="L36" s="96"/>
    </row>
    <row r="37" spans="1:17" ht="28.5" customHeight="1">
      <c r="F37" s="135">
        <v>6</v>
      </c>
      <c r="G37" s="171" t="s">
        <v>831</v>
      </c>
      <c r="H37" s="292">
        <f>IFERROR(SUM(H32,H35,H36),0)</f>
        <v>0</v>
      </c>
      <c r="I37" s="292">
        <f t="shared" ref="I37:K37" si="0">IFERROR(SUM(I32,I35,I36),0)</f>
        <v>0</v>
      </c>
      <c r="J37" s="292">
        <f t="shared" si="0"/>
        <v>0</v>
      </c>
      <c r="K37" s="293">
        <f t="shared" si="0"/>
        <v>0</v>
      </c>
      <c r="L37" s="96"/>
    </row>
    <row r="38" spans="1:17" ht="21.95" customHeight="1">
      <c r="F38" s="135">
        <v>7</v>
      </c>
      <c r="G38" s="171" t="s">
        <v>832</v>
      </c>
      <c r="H38" s="344">
        <f>IFERROR(VLOOKUP(CONCATENATE($F$4,H$30,$F38),CSVInputFromCMR!$C:$HZ,MATCH("LCR",CSVInputFromCMR!$C$1:$HZ$1,0),FALSE),0)</f>
        <v>0</v>
      </c>
      <c r="I38" s="345">
        <f>IFERROR(VLOOKUP(CONCATENATE($F$4,I$30,$F38),CSVInputFromCMR!$C:$HZ,MATCH("LCR",CSVInputFromCMR!$C$1:$HZ$1,0),FALSE),0)</f>
        <v>0</v>
      </c>
      <c r="J38" s="345">
        <f>IFERROR(VLOOKUP(CONCATENATE($F$4,J$30,$F38),CSVInputFromCMR!$C:$HZ,MATCH("LCR",CSVInputFromCMR!$C$1:$HZ$1,0),FALSE),0)</f>
        <v>0</v>
      </c>
      <c r="K38" s="346">
        <f>IFERROR(VLOOKUP(CONCATENATE($F$4,K$30,$F38),CSVInputFromCMR!$C:$HZ,MATCH("LCR",CSVInputFromCMR!$C$1:$HZ$1,0),FALSE),0)</f>
        <v>0</v>
      </c>
      <c r="L38" s="96"/>
    </row>
    <row r="39" spans="1:17" ht="38.25" customHeight="1">
      <c r="F39" s="135">
        <v>8</v>
      </c>
      <c r="G39" s="171" t="s">
        <v>833</v>
      </c>
      <c r="H39" s="292">
        <f>IFERROR(SUM(H37:H38),0)</f>
        <v>0</v>
      </c>
      <c r="I39" s="294">
        <f t="shared" ref="I39:K39" si="1">IFERROR(SUM(I37:I38),0)</f>
        <v>0</v>
      </c>
      <c r="J39" s="295">
        <f t="shared" si="1"/>
        <v>0</v>
      </c>
      <c r="K39" s="296">
        <f t="shared" si="1"/>
        <v>0</v>
      </c>
      <c r="L39" s="96"/>
    </row>
    <row r="40" spans="1:17" ht="17.100000000000001" customHeight="1">
      <c r="F40" s="603" t="s">
        <v>834</v>
      </c>
      <c r="G40" s="603"/>
      <c r="H40" s="603"/>
      <c r="I40" s="603"/>
      <c r="J40" s="603"/>
      <c r="K40" s="603"/>
      <c r="L40" s="96"/>
    </row>
    <row r="41" spans="1:17" ht="17.100000000000001" customHeight="1">
      <c r="F41" s="604"/>
      <c r="G41" s="604"/>
      <c r="H41" s="604"/>
      <c r="I41" s="604"/>
      <c r="J41" s="604"/>
      <c r="K41" s="604"/>
      <c r="L41" s="96"/>
    </row>
    <row r="42" spans="1:17" ht="26.25" customHeight="1">
      <c r="F42" s="594"/>
      <c r="G42" s="460"/>
      <c r="H42" s="460"/>
      <c r="I42" s="460"/>
      <c r="J42" s="460"/>
      <c r="K42" s="461"/>
      <c r="L42" s="96"/>
    </row>
    <row r="43" spans="1:17" s="172" customFormat="1" ht="30" customHeight="1">
      <c r="F43" s="174"/>
      <c r="G43" s="592" t="s">
        <v>1525</v>
      </c>
      <c r="H43" s="592"/>
      <c r="I43" s="592"/>
      <c r="J43" s="592"/>
      <c r="K43" s="593"/>
      <c r="N43" s="172" t="s">
        <v>1324</v>
      </c>
      <c r="O43" s="172">
        <f>IFERROR(VLOOKUP(CONCATENATE($F$4&amp;"0LcmVsScr"),CSVInputFromCMR!$C:$HZ,MATCH("LCR",CSVInputFromCMR!$C$1:$HZ$1,0),FALSE),0)</f>
        <v>0</v>
      </c>
      <c r="P43" s="172">
        <f>IFERROR(VLOOKUP(CONCATENATE($F$4&amp;"0LcmVsScr"),CSVInputFromCMR!$C:$HZ,MATCH("LCR",CSVInputFromCMR!$C$1:$HZ$1,0),FALSE),0)</f>
        <v>0</v>
      </c>
    </row>
    <row r="44" spans="1:17" s="172" customFormat="1" ht="25.5" customHeight="1">
      <c r="F44" s="173"/>
      <c r="G44" s="590" t="s">
        <v>835</v>
      </c>
      <c r="H44" s="590"/>
      <c r="I44" s="590"/>
      <c r="J44" s="590"/>
      <c r="K44" s="591"/>
      <c r="N44" s="172" t="s">
        <v>1327</v>
      </c>
      <c r="O44" s="172">
        <f>IFERROR(VLOOKUP(CONCATENATE($F$4&amp;"0LcrDocAttached"),CSVInputFromCMR!$C:$HZ,MATCH("LCR",CSVInputFromCMR!$C$1:$HZ$1,0),FALSE),0)</f>
        <v>0</v>
      </c>
      <c r="P44" s="172">
        <f>IFERROR(VLOOKUP(CONCATENATE($F$4&amp;"0LcrDocAttached"),CSVInputFromCMR!$C:$HZ,MATCH("LCR",CSVInputFromCMR!$C$1:$HZ$1,0),FALSE),0)</f>
        <v>0</v>
      </c>
    </row>
    <row r="45" spans="1:17" ht="17.100000000000001" customHeight="1">
      <c r="F45" s="96"/>
      <c r="G45" s="96"/>
      <c r="H45" s="96"/>
      <c r="I45" s="96"/>
      <c r="J45" s="96"/>
      <c r="K45" s="96"/>
      <c r="L45" s="96"/>
    </row>
    <row r="46" spans="1:17" ht="17.100000000000001" customHeight="1">
      <c r="F46" s="96"/>
      <c r="G46" s="96"/>
      <c r="H46" s="96"/>
      <c r="I46" s="96"/>
      <c r="J46" s="96"/>
      <c r="K46" s="96"/>
      <c r="L46" s="96"/>
    </row>
    <row r="47" spans="1:17" ht="15.95" customHeight="1">
      <c r="A47" s="108"/>
      <c r="B47" s="108"/>
      <c r="C47" s="109" t="s">
        <v>776</v>
      </c>
      <c r="D47" s="109" t="s">
        <v>1519</v>
      </c>
      <c r="E47" s="108"/>
      <c r="F47" s="110"/>
      <c r="G47" s="109"/>
      <c r="H47" s="108"/>
      <c r="I47" s="111"/>
      <c r="J47" s="111"/>
      <c r="K47" s="111"/>
      <c r="L47" s="111"/>
      <c r="M47" s="111"/>
      <c r="N47" s="111"/>
      <c r="O47" s="111"/>
      <c r="P47" s="111"/>
      <c r="Q47" s="111"/>
    </row>
    <row r="48" spans="1:17">
      <c r="A48" s="266"/>
      <c r="B48" s="266"/>
      <c r="C48" s="17" t="s">
        <v>31</v>
      </c>
      <c r="D48" s="266"/>
      <c r="E48" s="266"/>
      <c r="F48" s="266"/>
      <c r="G48" s="266"/>
      <c r="H48" s="266"/>
      <c r="I48" s="266"/>
      <c r="J48" s="266"/>
      <c r="K48" s="266"/>
      <c r="L48" s="266"/>
      <c r="M48" s="266"/>
      <c r="N48" s="266"/>
      <c r="O48" s="266"/>
    </row>
    <row r="49" spans="1:15">
      <c r="A49" s="266"/>
      <c r="B49" s="266"/>
      <c r="C49" s="17" t="s">
        <v>1535</v>
      </c>
      <c r="D49" s="266"/>
      <c r="E49" s="266"/>
      <c r="F49" s="266"/>
      <c r="G49" s="266"/>
      <c r="H49" s="266"/>
      <c r="I49" s="266"/>
      <c r="J49" s="266"/>
      <c r="K49" s="266"/>
      <c r="L49" s="266"/>
      <c r="M49" s="266"/>
      <c r="N49" s="266"/>
      <c r="O49" s="266"/>
    </row>
  </sheetData>
  <sheetProtection sheet="1" objects="1" scenarios="1"/>
  <mergeCells count="47">
    <mergeCell ref="G44:K44"/>
    <mergeCell ref="G43:K43"/>
    <mergeCell ref="F42:K42"/>
    <mergeCell ref="H13:H14"/>
    <mergeCell ref="I13:I14"/>
    <mergeCell ref="J13:J14"/>
    <mergeCell ref="K13:K14"/>
    <mergeCell ref="K15:K16"/>
    <mergeCell ref="J15:J16"/>
    <mergeCell ref="I15:I16"/>
    <mergeCell ref="H15:H16"/>
    <mergeCell ref="H22:H23"/>
    <mergeCell ref="H24:H25"/>
    <mergeCell ref="F40:K41"/>
    <mergeCell ref="F31:G31"/>
    <mergeCell ref="F26:K27"/>
    <mergeCell ref="J28:K28"/>
    <mergeCell ref="F4:H5"/>
    <mergeCell ref="F17:K18"/>
    <mergeCell ref="F19:G20"/>
    <mergeCell ref="H19:H20"/>
    <mergeCell ref="I19:I20"/>
    <mergeCell ref="J19:J20"/>
    <mergeCell ref="K19:K20"/>
    <mergeCell ref="J10:J11"/>
    <mergeCell ref="K10:K11"/>
    <mergeCell ref="F8:K9"/>
    <mergeCell ref="F10:G11"/>
    <mergeCell ref="H10:H11"/>
    <mergeCell ref="H28:I28"/>
    <mergeCell ref="I10:I11"/>
    <mergeCell ref="C9:D9"/>
    <mergeCell ref="F13:F14"/>
    <mergeCell ref="G13:G14"/>
    <mergeCell ref="F15:F16"/>
    <mergeCell ref="G15:G16"/>
    <mergeCell ref="C13:D13"/>
    <mergeCell ref="C14:D14"/>
    <mergeCell ref="C18:D19"/>
    <mergeCell ref="C15:D16"/>
    <mergeCell ref="F22:F23"/>
    <mergeCell ref="G22:G23"/>
    <mergeCell ref="F24:F25"/>
    <mergeCell ref="G24:G25"/>
    <mergeCell ref="C17:D17"/>
    <mergeCell ref="C21:D22"/>
    <mergeCell ref="C23:D24"/>
  </mergeCells>
  <conditionalFormatting sqref="I32 K32">
    <cfRule type="expression" dxfId="33" priority="3">
      <formula>I32&gt;I33+I34</formula>
    </cfRule>
    <cfRule type="expression" dxfId="32" priority="10">
      <formula>AND(I32=I33+I34,I32&lt;&gt;0,I33&lt;&gt;0,I34&lt;&gt;0)</formula>
    </cfRule>
  </conditionalFormatting>
  <conditionalFormatting sqref="H13:J16 H33:K36">
    <cfRule type="cellIs" dxfId="31" priority="1" operator="lessThan">
      <formula>0</formula>
    </cfRule>
  </conditionalFormatting>
  <conditionalFormatting sqref="H38 J38">
    <cfRule type="cellIs" dxfId="30" priority="8" operator="notEqual">
      <formula>0</formula>
    </cfRule>
  </conditionalFormatting>
  <conditionalFormatting sqref="I38 K38">
    <cfRule type="expression" dxfId="29" priority="9">
      <formula>AND(I38&gt;0,I38&lt;&gt;"")</formula>
    </cfRule>
  </conditionalFormatting>
  <conditionalFormatting sqref="F43:K43">
    <cfRule type="expression" dxfId="28" priority="84">
      <formula>$N$43=TRUE</formula>
    </cfRule>
  </conditionalFormatting>
  <conditionalFormatting sqref="F44:K44">
    <cfRule type="expression" dxfId="27" priority="85">
      <formula>$N$44=FALSE</formula>
    </cfRule>
  </conditionalFormatting>
  <dataValidations xWindow="590" yWindow="714" count="16">
    <dataValidation allowBlank="1" showInputMessage="1" showErrorMessage="1" prompt="+ve w: if -ve_x000a_w: if Run-Off and &gt; 0 " sqref="H13:J14"/>
    <dataValidation allowBlank="1" showInputMessage="1" showErrorMessage="1" prompt="A1 - B1 - C1" sqref="K13:K14"/>
    <dataValidation allowBlank="1" showInputMessage="1" showErrorMessage="1" prompt="+ve w: if -ve" sqref="H15:J16 H33:K36"/>
    <dataValidation allowBlank="1" showInputMessage="1" showErrorMessage="1" prompt="A2 - B2 - C2" sqref="K15:K16"/>
    <dataValidation allowBlank="1" showInputMessage="1" showErrorMessage="1" prompt="(1 d.p.)" sqref="H22:H23"/>
    <dataValidation allowBlank="1" showInputMessage="1" showErrorMessage="1" prompt="(2 d.p.)" sqref="H24:H25"/>
    <dataValidation allowBlank="1" showInputMessage="1" showErrorMessage="1" prompt="F2 + F3" sqref="H32"/>
    <dataValidation type="decimal" operator="lessThanOrEqual" allowBlank="1" showInputMessage="1" showErrorMessage="1" errorTitle="v: if G1 &gt; (G2 + G3)" error="G1 must be less than or equal to G2 + G3" prompt="w: if G1 = (G2 + G3)_x000a_v: if G1 &gt; (G2 + G3)" sqref="I32">
      <formula1>I33+I34</formula1>
    </dataValidation>
    <dataValidation allowBlank="1" showInputMessage="1" showErrorMessage="1" prompt="H2 + H3" sqref="J32"/>
    <dataValidation type="decimal" operator="lessThanOrEqual" allowBlank="1" showInputMessage="1" showErrorMessage="1" errorTitle="v: if I1 &gt; (I2 + I3)" error="I1 must be less than or equal to I2 + I3" prompt="w: I1 = (I2 + I3)_x000a_v: if I1 &gt; (I2 + I3)" sqref="K32">
      <formula1>K33+K34</formula1>
    </dataValidation>
    <dataValidation allowBlank="1" showInputMessage="1" showErrorMessage="1" prompt="F1 +  F4 + F5" sqref="H37"/>
    <dataValidation allowBlank="1" showInputMessage="1" showErrorMessage="1" prompt="G1 + G4 + G5" sqref="I37"/>
    <dataValidation allowBlank="1" showInputMessage="1" showErrorMessage="1" prompt="H1 + H4 + H5" sqref="J37"/>
    <dataValidation allowBlank="1" showInputMessage="1" showErrorMessage="1" prompt="I1 + I4 + I5" sqref="K37"/>
    <dataValidation allowBlank="1" showInputMessage="1" showErrorMessage="1" prompt="w: if &lt;&gt; 0" sqref="H38 J38"/>
    <dataValidation allowBlank="1" showInputMessage="1" showErrorMessage="1" prompt="-ve v: if +ve" sqref="I38 K38"/>
  </dataValidations>
  <hyperlinks>
    <hyperlink ref="C9:D9" location="'010'!A1" display="010 Control Page"/>
    <hyperlink ref="C21:D22" location="'314'!A1" display="'314'!A1"/>
    <hyperlink ref="C13:D13" location="'012'!A1" display="012 LCR Syndicate Type"/>
    <hyperlink ref="C14:D14" location="'309'!A1" display="309 LCR Summary"/>
    <hyperlink ref="C15:D16" location="'310'!A1" display="'310'!A1"/>
    <hyperlink ref="C17:D17" location="'311'!A1" display="311 Claims Distributions"/>
    <hyperlink ref="C18:D19" location="'312'!A1" display="'312'!A1"/>
  </hyperlinks>
  <pageMargins left="0.23622047244094491" right="0.23622047244094491" top="0.74803149606299213" bottom="0.74803149606299213" header="0.31496062992125984" footer="0.31496062992125984"/>
  <pageSetup paperSize="9" scale="51" orientation="landscape" verticalDpi="0" r:id="rId1"/>
  <ignoredErrors>
    <ignoredError sqref="J32 H38:K38 H37:K37" formula="1"/>
    <ignoredError sqref="H13:J16 I33 K32:K33" unlockedFormula="1"/>
    <ignoredError sqref="I32"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6387" r:id="rId4" name="Check Box 3">
              <controlPr defaultSize="0" autoFill="0" autoLine="0" autoPict="0">
                <anchor moveWithCells="1">
                  <from>
                    <xdr:col>10</xdr:col>
                    <xdr:colOff>676275</xdr:colOff>
                    <xdr:row>42</xdr:row>
                    <xdr:rowOff>133350</xdr:rowOff>
                  </from>
                  <to>
                    <xdr:col>10</xdr:col>
                    <xdr:colOff>1019175</xdr:colOff>
                    <xdr:row>43</xdr:row>
                    <xdr:rowOff>0</xdr:rowOff>
                  </to>
                </anchor>
              </controlPr>
            </control>
          </mc:Choice>
        </mc:AlternateContent>
        <mc:AlternateContent xmlns:mc="http://schemas.openxmlformats.org/markup-compatibility/2006">
          <mc:Choice Requires="x14">
            <control shapeId="16388" r:id="rId5" name="Check Box 4">
              <controlPr defaultSize="0" autoFill="0" autoLine="0" autoPict="0">
                <anchor moveWithCells="1">
                  <from>
                    <xdr:col>10</xdr:col>
                    <xdr:colOff>676275</xdr:colOff>
                    <xdr:row>43</xdr:row>
                    <xdr:rowOff>76200</xdr:rowOff>
                  </from>
                  <to>
                    <xdr:col>10</xdr:col>
                    <xdr:colOff>1019175</xdr:colOff>
                    <xdr:row>43</xdr:row>
                    <xdr:rowOff>323850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C6179669-FB3D-41C7-AA1B-C6B858FACA57}">
            <xm:f>AND(H13&gt;0,'012'!$L$18=TRUE)</xm:f>
            <x14:dxf>
              <font>
                <color theme="0"/>
              </font>
              <fill>
                <patternFill>
                  <bgColor rgb="FFDC4A10"/>
                </patternFill>
              </fill>
            </x14:dxf>
          </x14:cfRule>
          <xm:sqref>H13:J14</xm:sqref>
        </x14:conditionalFormatting>
        <x14:conditionalFormatting xmlns:xm="http://schemas.microsoft.com/office/excel/2006/main">
          <x14:cfRule type="expression" priority="4" id="{2237F823-36D5-4FE2-8AED-1A05CE3692E0}">
            <xm:f>H39&lt;&gt;'311'!H18</xm:f>
            <x14:dxf>
              <font>
                <color theme="0"/>
              </font>
              <fill>
                <patternFill>
                  <bgColor rgb="FFC00000"/>
                </patternFill>
              </fill>
            </x14:dxf>
          </x14:cfRule>
          <xm:sqref>H39</xm:sqref>
        </x14:conditionalFormatting>
        <x14:conditionalFormatting xmlns:xm="http://schemas.microsoft.com/office/excel/2006/main">
          <x14:cfRule type="expression" priority="6" id="{BA35A9EA-AD4F-480E-A3A8-0D7B5D5832F2}">
            <xm:f>J39&lt;&gt;'311'!H21</xm:f>
            <x14:dxf>
              <font>
                <color theme="0"/>
              </font>
              <fill>
                <patternFill>
                  <bgColor rgb="FFC00000"/>
                </patternFill>
              </fill>
            </x14:dxf>
          </x14:cfRule>
          <xm:sqref>J39</xm:sqref>
        </x14:conditionalFormatting>
        <x14:conditionalFormatting xmlns:xm="http://schemas.microsoft.com/office/excel/2006/main">
          <x14:cfRule type="expression" priority="5" id="{C1E33DCF-FBA2-4A62-A902-24BF9BAA82A3}">
            <xm:f>I39&lt;&gt;'311'!N18</xm:f>
            <x14:dxf>
              <font>
                <color theme="0"/>
              </font>
              <fill>
                <patternFill>
                  <bgColor rgb="FFC00000"/>
                </patternFill>
              </fill>
            </x14:dxf>
          </x14:cfRule>
          <xm:sqref>I39</xm:sqref>
        </x14:conditionalFormatting>
        <x14:conditionalFormatting xmlns:xm="http://schemas.microsoft.com/office/excel/2006/main">
          <x14:cfRule type="expression" priority="7" id="{FEBA37DF-FBB4-4F21-8961-E64696639B82}">
            <xm:f>K39&lt;&gt;'311'!N21</xm:f>
            <x14:dxf>
              <font>
                <color theme="0"/>
              </font>
              <fill>
                <patternFill>
                  <bgColor rgb="FFC00000"/>
                </patternFill>
              </fill>
            </x14:dxf>
          </x14:cfRule>
          <xm:sqref>K39</xm:sqref>
        </x14:conditionalFormatting>
      </x14:conditionalFormattings>
    </ext>
    <ext xmlns:x14="http://schemas.microsoft.com/office/spreadsheetml/2009/9/main" uri="{CCE6A557-97BC-4b89-ADB6-D9C93CAAB3DF}">
      <x14:dataValidations xmlns:xm="http://schemas.microsoft.com/office/excel/2006/main" xWindow="590" yWindow="714" count="4">
        <x14:dataValidation type="decimal" operator="equal" allowBlank="1" showInputMessage="1" showErrorMessage="1" errorTitle="v: if &lt;&gt; Form 311 A1" error="Must be equal to A1 on form 311" prompt="F6 + F7_x000a_v: if &lt;&gt; Form 311 A1">
          <x14:formula1>
            <xm:f>'311'!$H$18</xm:f>
          </x14:formula1>
          <xm:sqref>H39</xm:sqref>
        </x14:dataValidation>
        <x14:dataValidation type="decimal" operator="equal" allowBlank="1" showInputMessage="1" showErrorMessage="1" errorTitle="v: if &lt;&gt; Form 311 G1" error="Must be equal to G1 on form 311" prompt="G6 + G7_x000a_v: if &lt;&gt; Form 311 G1">
          <x14:formula1>
            <xm:f>'311'!$N$18</xm:f>
          </x14:formula1>
          <xm:sqref>I39</xm:sqref>
        </x14:dataValidation>
        <x14:dataValidation type="decimal" operator="equal" allowBlank="1" showInputMessage="1" showErrorMessage="1" errorTitle="v: if &lt;&gt; Form 311 A3" error="Must be equal to A3 on form 311" prompt="H6 + H7_x000a_v: if &lt;&gt; Form 311 A3">
          <x14:formula1>
            <xm:f>'311'!$H$21</xm:f>
          </x14:formula1>
          <xm:sqref>J39</xm:sqref>
        </x14:dataValidation>
        <x14:dataValidation type="decimal" operator="equal" allowBlank="1" showInputMessage="1" showErrorMessage="1" errorTitle="v: if &lt;&gt; Form 311 G3" error="Must be equal to G3 on form 311" prompt="I6 + I7_x000a_v: if &lt;&gt; Form 311 G3">
          <x14:formula1>
            <xm:f>'311'!$N$21</xm:f>
          </x14:formula1>
          <xm:sqref>K39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8" tint="-0.249977111117893"/>
    <pageSetUpPr fitToPage="1"/>
  </sheetPr>
  <dimension ref="A1:P62"/>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6" width="3.28515625" customWidth="1"/>
    <col min="7" max="7" width="27" customWidth="1"/>
    <col min="8" max="10" width="16.7109375" customWidth="1"/>
    <col min="11" max="13" width="15.7109375" customWidth="1"/>
    <col min="14" max="14" width="16.140625" customWidth="1"/>
    <col min="15" max="15" width="15.7109375" customWidth="1"/>
  </cols>
  <sheetData>
    <row r="1" spans="2:15" ht="60.95" customHeight="1">
      <c r="B1" s="1"/>
      <c r="C1" s="1"/>
      <c r="D1" s="1"/>
      <c r="E1" s="1"/>
      <c r="F1" s="1"/>
      <c r="G1" s="1"/>
      <c r="H1" s="1"/>
      <c r="I1" s="1"/>
      <c r="J1" s="1"/>
      <c r="K1" s="1"/>
      <c r="L1" s="1"/>
      <c r="M1" s="1"/>
      <c r="N1" s="1"/>
      <c r="O1" s="1"/>
    </row>
    <row r="2" spans="2:15" ht="9" customHeight="1"/>
    <row r="3" spans="2:15" ht="29.25" customHeight="1">
      <c r="B3" s="2"/>
      <c r="C3" s="4" t="s">
        <v>0</v>
      </c>
      <c r="D3" s="2"/>
      <c r="E3" s="2"/>
      <c r="F3" s="2"/>
      <c r="G3" s="2"/>
      <c r="H3" s="2"/>
      <c r="I3" s="9"/>
      <c r="J3" s="9"/>
      <c r="K3" s="2"/>
      <c r="L3" s="2"/>
      <c r="M3" s="2"/>
      <c r="N3" s="2"/>
      <c r="O3" s="9" t="s">
        <v>3</v>
      </c>
    </row>
    <row r="4" spans="2:15" ht="15" customHeight="1">
      <c r="F4" s="412" t="s">
        <v>1329</v>
      </c>
      <c r="G4" s="412"/>
      <c r="H4" s="412"/>
      <c r="I4" s="412"/>
      <c r="J4" s="412"/>
    </row>
    <row r="5" spans="2:15" ht="15.75" customHeight="1">
      <c r="C5" s="7" t="s">
        <v>1</v>
      </c>
      <c r="D5" s="8" t="str">
        <f>SyndicateNumber</f>
        <v/>
      </c>
      <c r="F5" s="412"/>
      <c r="G5" s="412"/>
      <c r="H5" s="412"/>
      <c r="I5" s="412"/>
      <c r="J5" s="412"/>
    </row>
    <row r="6" spans="2:15">
      <c r="G6" s="13"/>
    </row>
    <row r="7" spans="2:15" ht="15.75" customHeight="1">
      <c r="C7" s="7" t="s">
        <v>2</v>
      </c>
      <c r="D7" s="8">
        <f ca="1">ModellingYear</f>
        <v>2018</v>
      </c>
      <c r="F7" s="489"/>
      <c r="G7" s="489"/>
      <c r="H7" s="489"/>
      <c r="I7" s="489"/>
      <c r="J7" s="489"/>
      <c r="K7" s="489"/>
    </row>
    <row r="8" spans="2:15" ht="9.75" customHeight="1">
      <c r="F8" s="489"/>
      <c r="G8" s="489"/>
      <c r="H8" s="489"/>
      <c r="I8" s="489"/>
      <c r="J8" s="489"/>
      <c r="K8" s="489"/>
    </row>
    <row r="9" spans="2:15" s="177" customFormat="1" ht="20.100000000000001" customHeight="1">
      <c r="B9" s="195"/>
      <c r="C9" s="390" t="s">
        <v>4</v>
      </c>
      <c r="D9" s="391"/>
      <c r="F9" s="160" t="s">
        <v>836</v>
      </c>
      <c r="G9" s="160"/>
      <c r="H9" s="160"/>
      <c r="I9" s="160"/>
      <c r="J9" s="160"/>
      <c r="K9" s="160"/>
    </row>
    <row r="10" spans="2:15" ht="15.95" customHeight="1">
      <c r="B10" s="112"/>
      <c r="C10" s="11" t="s">
        <v>5</v>
      </c>
      <c r="D10" s="113"/>
      <c r="F10" s="644"/>
      <c r="G10" s="645"/>
      <c r="H10" s="618" t="s">
        <v>837</v>
      </c>
      <c r="I10" s="618" t="s">
        <v>838</v>
      </c>
      <c r="J10" s="620" t="s">
        <v>839</v>
      </c>
      <c r="K10" s="160"/>
    </row>
    <row r="11" spans="2:15" ht="19.5" customHeight="1">
      <c r="B11" s="112"/>
      <c r="C11" s="11" t="s">
        <v>6</v>
      </c>
      <c r="D11" s="113"/>
      <c r="F11" s="646"/>
      <c r="G11" s="647"/>
      <c r="H11" s="619"/>
      <c r="I11" s="619"/>
      <c r="J11" s="621"/>
      <c r="K11" s="175"/>
      <c r="L11" s="175"/>
      <c r="M11" s="175"/>
      <c r="N11" s="175"/>
      <c r="O11" s="175"/>
    </row>
    <row r="12" spans="2:15" ht="20.100000000000001" customHeight="1">
      <c r="B12" s="112"/>
      <c r="C12" s="11" t="s">
        <v>7</v>
      </c>
      <c r="D12" s="113"/>
      <c r="F12" s="627"/>
      <c r="G12" s="626"/>
      <c r="H12" s="181" t="s">
        <v>730</v>
      </c>
      <c r="I12" s="181" t="s">
        <v>468</v>
      </c>
      <c r="J12" s="182" t="s">
        <v>742</v>
      </c>
      <c r="K12" s="175"/>
      <c r="L12" s="175"/>
      <c r="M12" s="175"/>
      <c r="N12" s="175"/>
      <c r="O12" s="175"/>
    </row>
    <row r="13" spans="2:15" ht="20.100000000000001" customHeight="1">
      <c r="B13" s="112"/>
      <c r="C13" s="388" t="s">
        <v>8</v>
      </c>
      <c r="D13" s="389"/>
      <c r="F13" s="628" t="s">
        <v>736</v>
      </c>
      <c r="G13" s="629"/>
      <c r="H13" s="94"/>
      <c r="I13" s="94"/>
      <c r="J13" s="178"/>
      <c r="K13" s="175"/>
      <c r="L13" s="175"/>
      <c r="M13" s="175"/>
      <c r="N13" s="175"/>
      <c r="O13" s="175"/>
    </row>
    <row r="14" spans="2:15" ht="12" customHeight="1">
      <c r="B14" s="648"/>
      <c r="C14" s="640" t="s">
        <v>9</v>
      </c>
      <c r="D14" s="641"/>
      <c r="F14" s="632">
        <v>1</v>
      </c>
      <c r="G14" s="634" t="s">
        <v>825</v>
      </c>
      <c r="H14" s="610">
        <f>IFERROR(SUM(H16:H19),0)</f>
        <v>0</v>
      </c>
      <c r="I14" s="610">
        <f>IFERROR(J14-H14,0)</f>
        <v>0</v>
      </c>
      <c r="J14" s="652">
        <f>IFERROR(InsRisk_Ult_PreDiv,0)</f>
        <v>0</v>
      </c>
      <c r="K14" s="175"/>
      <c r="L14" s="175"/>
      <c r="M14" s="175"/>
      <c r="N14" s="175"/>
      <c r="O14" s="175"/>
    </row>
    <row r="15" spans="2:15" ht="12" customHeight="1">
      <c r="B15" s="649"/>
      <c r="C15" s="642"/>
      <c r="D15" s="643"/>
      <c r="F15" s="633"/>
      <c r="G15" s="635"/>
      <c r="H15" s="611"/>
      <c r="I15" s="611"/>
      <c r="J15" s="653"/>
      <c r="K15" s="175"/>
      <c r="L15" s="175"/>
      <c r="M15" s="175"/>
      <c r="N15" s="175"/>
      <c r="O15" s="175"/>
    </row>
    <row r="16" spans="2:15" ht="12" customHeight="1">
      <c r="B16" s="119"/>
      <c r="C16" s="490" t="s">
        <v>757</v>
      </c>
      <c r="D16" s="491"/>
      <c r="F16" s="632">
        <v>2</v>
      </c>
      <c r="G16" s="634" t="s">
        <v>841</v>
      </c>
      <c r="H16" s="614">
        <f>IFERROR(VLOOKUP(CONCATENATE($F$4,H$12,$F16),CSVInputFromCMR!$C:$HZ,MATCH("LCR",CSVInputFromCMR!$C$1:$HZ$1,0),FALSE),0)</f>
        <v>0</v>
      </c>
      <c r="I16" s="610">
        <f>IFERROR(J16-H16,0)</f>
        <v>0</v>
      </c>
      <c r="J16" s="612">
        <f>IFERROR(PremRisk_Ult_PreDiv,0)</f>
        <v>0</v>
      </c>
      <c r="K16" s="175"/>
      <c r="L16" s="175"/>
      <c r="M16" s="175"/>
      <c r="N16" s="175"/>
      <c r="O16" s="175"/>
    </row>
    <row r="17" spans="2:15" ht="12" customHeight="1">
      <c r="B17" s="120"/>
      <c r="C17" s="492"/>
      <c r="D17" s="493"/>
      <c r="F17" s="633"/>
      <c r="G17" s="635"/>
      <c r="H17" s="615"/>
      <c r="I17" s="611"/>
      <c r="J17" s="613"/>
      <c r="K17" s="175"/>
      <c r="L17" s="175"/>
      <c r="M17" s="175"/>
      <c r="N17" s="175"/>
      <c r="O17" s="175"/>
    </row>
    <row r="18" spans="2:15" ht="12" customHeight="1">
      <c r="B18" s="429"/>
      <c r="C18" s="640" t="s">
        <v>10</v>
      </c>
      <c r="D18" s="641"/>
      <c r="F18" s="632">
        <v>3</v>
      </c>
      <c r="G18" s="634" t="s">
        <v>842</v>
      </c>
      <c r="H18" s="614">
        <f>IFERROR(VLOOKUP(CONCATENATE($F$4,H$12,$F18),CSVInputFromCMR!$C:$HZ,MATCH("LCR",CSVInputFromCMR!$C$1:$HZ$1,0),FALSE),0)</f>
        <v>0</v>
      </c>
      <c r="I18" s="610">
        <f>IFERROR(J18-H18,0)</f>
        <v>0</v>
      </c>
      <c r="J18" s="612">
        <f>IFERROR(ResRisk_Ult_PreDiv,0)</f>
        <v>0</v>
      </c>
      <c r="K18" s="175"/>
      <c r="L18" s="175"/>
      <c r="M18" s="175"/>
      <c r="N18" s="175"/>
      <c r="O18" s="175"/>
    </row>
    <row r="19" spans="2:15" ht="12" customHeight="1">
      <c r="B19" s="430"/>
      <c r="C19" s="642"/>
      <c r="D19" s="643"/>
      <c r="F19" s="633"/>
      <c r="G19" s="635"/>
      <c r="H19" s="615"/>
      <c r="I19" s="611"/>
      <c r="J19" s="613"/>
      <c r="K19" s="175"/>
      <c r="L19" s="175"/>
      <c r="M19" s="175"/>
      <c r="N19" s="175"/>
      <c r="O19" s="175"/>
    </row>
    <row r="20" spans="2:15" ht="12" customHeight="1">
      <c r="B20" s="119"/>
      <c r="C20" s="490" t="s">
        <v>771</v>
      </c>
      <c r="D20" s="491"/>
      <c r="F20" s="632">
        <v>4</v>
      </c>
      <c r="G20" s="636" t="s">
        <v>843</v>
      </c>
      <c r="H20" s="614">
        <f>IFERROR(VLOOKUP(CONCATENATE($F$4,H$12,$F20),CSVInputFromCMR!$C:$HZ,MATCH("LCR",CSVInputFromCMR!$C$1:$HZ$1,0),FALSE),0)</f>
        <v>0</v>
      </c>
      <c r="I20" s="610">
        <f>IFERROR(J20-H20,0)</f>
        <v>0</v>
      </c>
      <c r="J20" s="616">
        <f>IFERROR(VLOOKUP(CONCATENATE($F$4,J$12,$F20),CSVInputFromCMR!$C:$HZ,MATCH("LCR",CSVInputFromCMR!$C$1:$HZ$1,0),FALSE),0)</f>
        <v>0</v>
      </c>
    </row>
    <row r="21" spans="2:15" ht="12" customHeight="1">
      <c r="B21" s="120"/>
      <c r="C21" s="492"/>
      <c r="D21" s="493"/>
      <c r="F21" s="633"/>
      <c r="G21" s="637"/>
      <c r="H21" s="615"/>
      <c r="I21" s="611"/>
      <c r="J21" s="617"/>
    </row>
    <row r="22" spans="2:15" ht="24.75" customHeight="1">
      <c r="B22" s="118"/>
      <c r="C22" s="638" t="s">
        <v>11</v>
      </c>
      <c r="D22" s="639"/>
      <c r="F22" s="632">
        <v>5</v>
      </c>
      <c r="G22" s="636" t="s">
        <v>844</v>
      </c>
      <c r="H22" s="622">
        <f>IFERROR(VLOOKUP(CONCATENATE($F$4,H$12,$F22),CSVInputFromCMR!$C:$HZ,MATCH("LCR",CSVInputFromCMR!$C$1:$HZ$1,0),FALSE),0)</f>
        <v>0</v>
      </c>
      <c r="I22" s="610">
        <f>IFERROR(J22-H22,0)</f>
        <v>0</v>
      </c>
      <c r="J22" s="612">
        <f>IFERROR(CreditRisk_Ult_PreDiv+OpRisk_Ult_PreDiv,0)</f>
        <v>0</v>
      </c>
    </row>
    <row r="23" spans="2:15" ht="11.25" customHeight="1">
      <c r="B23" s="116"/>
      <c r="C23" s="630" t="s">
        <v>772</v>
      </c>
      <c r="D23" s="631"/>
      <c r="F23" s="633"/>
      <c r="G23" s="637"/>
      <c r="H23" s="615"/>
      <c r="I23" s="611"/>
      <c r="J23" s="613"/>
      <c r="K23" s="81"/>
      <c r="L23" s="81"/>
      <c r="M23" s="81"/>
      <c r="N23" s="81"/>
      <c r="O23" s="81"/>
    </row>
    <row r="24" spans="2:15" ht="20.25" customHeight="1">
      <c r="B24" s="117"/>
      <c r="C24" s="630"/>
      <c r="D24" s="631"/>
      <c r="F24" s="632">
        <v>6</v>
      </c>
      <c r="G24" s="654" t="s">
        <v>845</v>
      </c>
      <c r="H24" s="662">
        <f>IFERROR(SUM(H14,H20:H23),0)</f>
        <v>0</v>
      </c>
      <c r="I24" s="623"/>
      <c r="J24" s="424"/>
      <c r="K24" s="96"/>
      <c r="L24" s="96"/>
      <c r="M24" s="96"/>
      <c r="N24" s="96"/>
      <c r="O24" s="96"/>
    </row>
    <row r="25" spans="2:15" ht="22.5" customHeight="1">
      <c r="B25" s="650"/>
      <c r="C25" s="455" t="s">
        <v>773</v>
      </c>
      <c r="D25" s="455"/>
      <c r="F25" s="633"/>
      <c r="G25" s="655"/>
      <c r="H25" s="663"/>
      <c r="I25" s="624"/>
      <c r="J25" s="426"/>
      <c r="K25" s="96"/>
      <c r="L25" s="96"/>
      <c r="M25" s="96"/>
      <c r="N25" s="96"/>
      <c r="O25" s="96"/>
    </row>
    <row r="26" spans="2:15" ht="9.75" customHeight="1">
      <c r="B26" s="651"/>
      <c r="C26" s="455"/>
      <c r="D26" s="455"/>
      <c r="F26" s="96"/>
      <c r="G26" s="96"/>
      <c r="H26" s="96"/>
      <c r="I26" s="96"/>
      <c r="J26" s="96"/>
      <c r="K26" s="96"/>
      <c r="L26" s="96"/>
      <c r="M26" s="96"/>
      <c r="N26" s="96"/>
      <c r="O26" s="96"/>
    </row>
    <row r="27" spans="2:15" ht="17.100000000000001" customHeight="1">
      <c r="F27" s="603" t="s">
        <v>840</v>
      </c>
      <c r="G27" s="603"/>
      <c r="H27" s="603"/>
      <c r="I27" s="603"/>
      <c r="J27" s="603"/>
      <c r="K27" s="96"/>
      <c r="L27" s="96"/>
      <c r="M27" s="96"/>
      <c r="N27" s="96"/>
      <c r="O27" s="96"/>
    </row>
    <row r="28" spans="2:15" ht="17.100000000000001" customHeight="1">
      <c r="F28" s="603"/>
      <c r="G28" s="603"/>
      <c r="H28" s="603"/>
      <c r="I28" s="603"/>
      <c r="J28" s="603"/>
      <c r="K28" s="96"/>
      <c r="L28" s="96"/>
      <c r="M28" s="96"/>
      <c r="N28" s="96"/>
      <c r="O28" s="96"/>
    </row>
    <row r="29" spans="2:15" ht="24.95" customHeight="1">
      <c r="F29" s="644"/>
      <c r="G29" s="645"/>
      <c r="H29" s="618" t="s">
        <v>837</v>
      </c>
      <c r="I29" s="618" t="s">
        <v>838</v>
      </c>
      <c r="J29" s="620" t="s">
        <v>846</v>
      </c>
      <c r="K29" s="96"/>
      <c r="L29" s="96"/>
      <c r="M29" s="96"/>
      <c r="N29" s="96"/>
      <c r="O29" s="96"/>
    </row>
    <row r="30" spans="2:15" ht="24.95" customHeight="1">
      <c r="F30" s="646"/>
      <c r="G30" s="647"/>
      <c r="H30" s="619"/>
      <c r="I30" s="619"/>
      <c r="J30" s="621"/>
      <c r="K30" s="96"/>
      <c r="L30" s="96"/>
      <c r="M30" s="96"/>
      <c r="N30" s="96"/>
      <c r="O30" s="96"/>
    </row>
    <row r="31" spans="2:15" ht="24.95" customHeight="1">
      <c r="F31" s="627"/>
      <c r="G31" s="626"/>
      <c r="H31" s="181" t="s">
        <v>477</v>
      </c>
      <c r="I31" s="181" t="s">
        <v>481</v>
      </c>
      <c r="J31" s="182" t="s">
        <v>486</v>
      </c>
      <c r="K31" s="96"/>
      <c r="L31" s="96"/>
      <c r="M31" s="96"/>
      <c r="N31" s="96"/>
      <c r="O31" s="96"/>
    </row>
    <row r="32" spans="2:15" ht="44.25" customHeight="1">
      <c r="F32" s="180">
        <v>1</v>
      </c>
      <c r="G32" s="94" t="s">
        <v>847</v>
      </c>
      <c r="H32" s="336">
        <f>IFERROR(VLOOKUP(CONCATENATE($F$4,H$31,$F32),CSVInputFromCMR!$C:$HZ,MATCH("LCR",CSVInputFromCMR!$C$1:$HZ$1,0),FALSE),0)</f>
        <v>0</v>
      </c>
      <c r="I32" s="255">
        <f t="shared" ref="I32:I37" si="0">IFERROR(J32-H32,0)</f>
        <v>0</v>
      </c>
      <c r="J32" s="337">
        <f>IFERROR(VLOOKUP(CONCATENATE($F$4,J$31,$F32),CSVInputFromCMR!$C:$HZ,MATCH("LCR",CSVInputFromCMR!$C$1:$HZ$1,0),FALSE),0)</f>
        <v>0</v>
      </c>
      <c r="K32" s="96"/>
      <c r="L32" s="96"/>
      <c r="M32" s="96"/>
      <c r="N32" s="96"/>
      <c r="O32" s="96"/>
    </row>
    <row r="33" spans="6:15" ht="24.95" customHeight="1">
      <c r="F33" s="180">
        <v>2</v>
      </c>
      <c r="G33" s="94" t="s">
        <v>848</v>
      </c>
      <c r="H33" s="336">
        <f>IFERROR(VLOOKUP(CONCATENATE($F$4,H$31,$F33),CSVInputFromCMR!$C:$HZ,MATCH("LCR",CSVInputFromCMR!$C$1:$HZ$1,0),FALSE),0)</f>
        <v>0</v>
      </c>
      <c r="I33" s="255">
        <f t="shared" si="0"/>
        <v>0</v>
      </c>
      <c r="J33" s="337">
        <f>IFERROR(VLOOKUP(CONCATENATE($F$4,J$31,$F33),CSVInputFromCMR!$C:$HZ,MATCH("LCR",CSVInputFromCMR!$C$1:$HZ$1,0),FALSE),0)</f>
        <v>0</v>
      </c>
      <c r="K33" s="96"/>
      <c r="L33" s="96"/>
      <c r="M33" s="96"/>
      <c r="N33" s="96"/>
      <c r="O33" s="96"/>
    </row>
    <row r="34" spans="6:15" ht="24.95" customHeight="1">
      <c r="F34" s="180">
        <v>3</v>
      </c>
      <c r="G34" s="94" t="s">
        <v>849</v>
      </c>
      <c r="H34" s="336">
        <f>IFERROR(VLOOKUP(CONCATENATE($F$4,H$31,$F34),CSVInputFromCMR!$C:$HZ,MATCH("LCR",CSVInputFromCMR!$C$1:$HZ$1,0),FALSE),0)</f>
        <v>0</v>
      </c>
      <c r="I34" s="255">
        <f t="shared" si="0"/>
        <v>0</v>
      </c>
      <c r="J34" s="337">
        <f>IFERROR(VLOOKUP(CONCATENATE($F$4,J$31,$F34),CSVInputFromCMR!$C:$HZ,MATCH("LCR",CSVInputFromCMR!$C$1:$HZ$1,0),FALSE),0)</f>
        <v>0</v>
      </c>
      <c r="K34" s="96"/>
      <c r="L34" s="96"/>
      <c r="M34" s="96"/>
      <c r="N34" s="96"/>
      <c r="O34" s="96"/>
    </row>
    <row r="35" spans="6:15" ht="24.95" customHeight="1">
      <c r="F35" s="180">
        <v>4</v>
      </c>
      <c r="G35" s="94" t="s">
        <v>850</v>
      </c>
      <c r="H35" s="336">
        <f>IFERROR(VLOOKUP(CONCATENATE($F$4,H$31,$F35),CSVInputFromCMR!$C:$HZ,MATCH("LCR",CSVInputFromCMR!$C$1:$HZ$1,0),FALSE),0)</f>
        <v>0</v>
      </c>
      <c r="I35" s="255">
        <f t="shared" si="0"/>
        <v>0</v>
      </c>
      <c r="J35" s="337">
        <f>IFERROR(VLOOKUP(CONCATENATE($F$4,J$31,$F35),CSVInputFromCMR!$C:$HZ,MATCH("LCR",CSVInputFromCMR!$C$1:$HZ$1,0),FALSE),0)</f>
        <v>0</v>
      </c>
      <c r="K35" s="96"/>
      <c r="L35" s="96"/>
      <c r="M35" s="96"/>
      <c r="N35" s="96"/>
      <c r="O35" s="96"/>
    </row>
    <row r="36" spans="6:15" ht="24.95" customHeight="1">
      <c r="F36" s="180">
        <v>5</v>
      </c>
      <c r="G36" s="94" t="s">
        <v>851</v>
      </c>
      <c r="H36" s="336">
        <f>IFERROR(VLOOKUP(CONCATENATE($F$4,H$31,$F36),CSVInputFromCMR!$C:$HZ,MATCH("LCR",CSVInputFromCMR!$C$1:$HZ$1,0),FALSE),0)</f>
        <v>0</v>
      </c>
      <c r="I36" s="255">
        <f t="shared" si="0"/>
        <v>0</v>
      </c>
      <c r="J36" s="337">
        <f>IFERROR(VLOOKUP(CONCATENATE($F$4,J$31,$F36),CSVInputFromCMR!$C:$HZ,MATCH("LCR",CSVInputFromCMR!$C$1:$HZ$1,0),FALSE),0)</f>
        <v>0</v>
      </c>
      <c r="K36" s="96"/>
      <c r="L36" s="96"/>
      <c r="M36" s="96"/>
      <c r="N36" s="96"/>
      <c r="O36" s="96"/>
    </row>
    <row r="37" spans="6:15" ht="24.95" customHeight="1">
      <c r="F37" s="180">
        <v>6</v>
      </c>
      <c r="G37" s="94" t="s">
        <v>852</v>
      </c>
      <c r="H37" s="336">
        <f>IFERROR(VLOOKUP(CONCATENATE($F$4,H$31,$F37),CSVInputFromCMR!$C:$HZ,MATCH("LCR",CSVInputFromCMR!$C$1:$HZ$1,0),FALSE),0)</f>
        <v>0</v>
      </c>
      <c r="I37" s="255">
        <f t="shared" si="0"/>
        <v>0</v>
      </c>
      <c r="J37" s="337">
        <f>IFERROR(VLOOKUP(CONCATENATE($F$4,J$31,$F37),CSVInputFromCMR!$C:$HZ,MATCH("LCR",CSVInputFromCMR!$C$1:$HZ$1,0),FALSE),0)</f>
        <v>0</v>
      </c>
      <c r="K37" s="96"/>
      <c r="L37" s="96"/>
      <c r="M37" s="96"/>
      <c r="N37" s="96"/>
      <c r="O37" s="96"/>
    </row>
    <row r="38" spans="6:15" ht="24.95" customHeight="1">
      <c r="F38" s="180">
        <v>7</v>
      </c>
      <c r="G38" s="183" t="s">
        <v>853</v>
      </c>
      <c r="H38" s="282">
        <f>IFERROR(SUM(H32:H37),0)</f>
        <v>0</v>
      </c>
      <c r="I38" s="283">
        <f>IFERROR(SUM(I32:I37),0)</f>
        <v>0</v>
      </c>
      <c r="J38" s="284">
        <f>IFERROR(SUM(J32:J37),0)</f>
        <v>0</v>
      </c>
      <c r="K38" s="96"/>
      <c r="L38" s="96"/>
      <c r="M38" s="96"/>
      <c r="N38" s="96"/>
      <c r="O38" s="96"/>
    </row>
    <row r="39" spans="6:15" ht="24.95" customHeight="1">
      <c r="F39" s="180">
        <v>8</v>
      </c>
      <c r="G39" s="185" t="s">
        <v>854</v>
      </c>
      <c r="H39" s="218"/>
      <c r="I39" s="285">
        <f>IFERROR(J39,0)</f>
        <v>0</v>
      </c>
      <c r="J39" s="337">
        <f>IFERROR(VLOOKUP(CONCATENATE($F$4,J$31,$F39),CSVInputFromCMR!$C:$HZ,MATCH("LCR",CSVInputFromCMR!$C$1:$HZ$1,0),FALSE),0)</f>
        <v>0</v>
      </c>
      <c r="K39" s="96"/>
      <c r="L39" s="96"/>
      <c r="M39" s="96"/>
      <c r="N39" s="96"/>
      <c r="O39" s="96"/>
    </row>
    <row r="40" spans="6:15" ht="42" customHeight="1">
      <c r="F40" s="180">
        <v>9</v>
      </c>
      <c r="G40" s="183" t="s">
        <v>855</v>
      </c>
      <c r="H40" s="282">
        <f>IFERROR(H38,0)</f>
        <v>0</v>
      </c>
      <c r="I40" s="283">
        <f>IFERROR(SUM(I38:I39),0)</f>
        <v>0</v>
      </c>
      <c r="J40" s="286">
        <f>IFERROR(SUM(J38:J39),0)</f>
        <v>0</v>
      </c>
      <c r="K40" s="96"/>
      <c r="L40" s="96"/>
      <c r="M40" s="96"/>
      <c r="N40" s="96"/>
      <c r="O40" s="96"/>
    </row>
    <row r="41" spans="6:15" ht="12" customHeight="1">
      <c r="F41" s="603" t="s">
        <v>864</v>
      </c>
      <c r="G41" s="603"/>
      <c r="H41" s="603"/>
      <c r="I41" s="603"/>
      <c r="J41" s="603"/>
      <c r="K41" s="96"/>
      <c r="L41" s="96"/>
      <c r="M41" s="96"/>
      <c r="N41" s="96"/>
      <c r="O41" s="96"/>
    </row>
    <row r="42" spans="6:15" ht="21" customHeight="1">
      <c r="F42" s="603"/>
      <c r="G42" s="603"/>
      <c r="H42" s="603"/>
      <c r="I42" s="603"/>
      <c r="J42" s="603"/>
      <c r="K42" s="96"/>
      <c r="L42" s="96"/>
      <c r="M42" s="96"/>
      <c r="N42" s="96"/>
      <c r="O42" s="96"/>
    </row>
    <row r="43" spans="6:15" ht="17.100000000000001" customHeight="1">
      <c r="F43" s="656"/>
      <c r="G43" s="657"/>
      <c r="H43" s="659" t="s">
        <v>837</v>
      </c>
      <c r="I43" s="659" t="s">
        <v>838</v>
      </c>
      <c r="J43" s="660" t="s">
        <v>846</v>
      </c>
      <c r="K43" s="96"/>
      <c r="L43" s="96"/>
      <c r="M43" s="96"/>
      <c r="N43" s="96"/>
      <c r="O43" s="96"/>
    </row>
    <row r="44" spans="6:15" ht="17.100000000000001" customHeight="1">
      <c r="F44" s="658"/>
      <c r="G44" s="647"/>
      <c r="H44" s="619"/>
      <c r="I44" s="619"/>
      <c r="J44" s="661"/>
      <c r="K44" s="96"/>
      <c r="L44" s="96"/>
      <c r="M44" s="96"/>
      <c r="N44" s="96"/>
      <c r="O44" s="96"/>
    </row>
    <row r="45" spans="6:15" ht="22.5" customHeight="1">
      <c r="F45" s="625"/>
      <c r="G45" s="626"/>
      <c r="H45" s="181" t="s">
        <v>743</v>
      </c>
      <c r="I45" s="181" t="s">
        <v>491</v>
      </c>
      <c r="J45" s="181" t="s">
        <v>496</v>
      </c>
      <c r="K45" s="96"/>
      <c r="L45" s="96"/>
      <c r="M45" s="96"/>
      <c r="N45" s="96"/>
      <c r="O45" s="96"/>
    </row>
    <row r="46" spans="6:15" ht="41.25" customHeight="1">
      <c r="F46" s="180">
        <v>1</v>
      </c>
      <c r="G46" s="94" t="s">
        <v>856</v>
      </c>
      <c r="H46" s="338">
        <f>IFERROR(VLOOKUP(CONCATENATE($F$4,H$45,$F46),CSVInputFromCMR!$C:$HZ,MATCH("LCR",CSVInputFromCMR!$C$1:$HZ$1,0),FALSE),0)</f>
        <v>0</v>
      </c>
      <c r="I46" s="287">
        <f>IFERROR(J46-H46,0)</f>
        <v>0</v>
      </c>
      <c r="J46" s="341">
        <f>IFERROR(VLOOKUP(CONCATENATE($F$4,J$45,$F46),CSVInputFromCMR!$C:$HZ,MATCH("LCR",CSVInputFromCMR!$C$1:$HZ$1,0),FALSE),0)</f>
        <v>0</v>
      </c>
      <c r="K46" s="96"/>
      <c r="L46" s="96"/>
      <c r="M46" s="96"/>
      <c r="N46" s="96"/>
      <c r="O46" s="96"/>
    </row>
    <row r="47" spans="6:15" ht="32.1" customHeight="1">
      <c r="F47" s="180">
        <v>2</v>
      </c>
      <c r="G47" s="94" t="s">
        <v>857</v>
      </c>
      <c r="H47" s="339">
        <f>IFERROR(VLOOKUP(CONCATENATE($F$4,H$45,$F47),CSVInputFromCMR!$C:$HZ,MATCH("LCR",CSVInputFromCMR!$C$1:$HZ$1,0),FALSE),0)</f>
        <v>0</v>
      </c>
      <c r="I47" s="335"/>
      <c r="J47" s="289">
        <f>IFERROR(H47,0)</f>
        <v>0</v>
      </c>
      <c r="K47" s="96"/>
      <c r="L47" s="96"/>
      <c r="M47" s="96"/>
      <c r="N47" s="96"/>
      <c r="O47" s="96"/>
    </row>
    <row r="48" spans="6:15" ht="32.1" customHeight="1">
      <c r="F48" s="180">
        <v>3</v>
      </c>
      <c r="G48" s="94" t="s">
        <v>858</v>
      </c>
      <c r="H48" s="339">
        <f>IFERROR(VLOOKUP(CONCATENATE($F$4,H$45,$F48),CSVInputFromCMR!$C:$HZ,MATCH("LCR",CSVInputFromCMR!$C$1:$HZ$1,0),FALSE),0)</f>
        <v>0</v>
      </c>
      <c r="I48" s="287">
        <f>IFERROR(J48-H48,0)</f>
        <v>0</v>
      </c>
      <c r="J48" s="341">
        <f>IFERROR(VLOOKUP(CONCATENATE($F$4,J$45,$F48),CSVInputFromCMR!$C:$HZ,MATCH("LCR",CSVInputFromCMR!$C$1:$HZ$1,0),FALSE),0)</f>
        <v>0</v>
      </c>
      <c r="K48" s="96"/>
      <c r="L48" s="96"/>
      <c r="M48" s="96"/>
      <c r="N48" s="96"/>
      <c r="O48" s="96"/>
    </row>
    <row r="49" spans="1:16" ht="32.1" customHeight="1">
      <c r="F49" s="180">
        <v>4</v>
      </c>
      <c r="G49" s="94" t="s">
        <v>859</v>
      </c>
      <c r="H49" s="338">
        <f>IFERROR(VLOOKUP(CONCATENATE($F$4,H$45,$F49),CSVInputFromCMR!$C:$HZ,MATCH("LCR",CSVInputFromCMR!$C$1:$HZ$1,0),FALSE),0)</f>
        <v>0</v>
      </c>
      <c r="I49" s="287">
        <f>IFERROR(J49-H49,0)</f>
        <v>0</v>
      </c>
      <c r="J49" s="341">
        <f>IFERROR(VLOOKUP(CONCATENATE($F$4,J$45,$F49),CSVInputFromCMR!$C:$HZ,MATCH("LCR",CSVInputFromCMR!$C$1:$HZ$1,0),FALSE),0)</f>
        <v>0</v>
      </c>
      <c r="K49" s="96"/>
      <c r="L49" s="96"/>
      <c r="M49" s="96"/>
      <c r="N49" s="96"/>
      <c r="O49" s="96"/>
    </row>
    <row r="50" spans="1:16" ht="43.5" customHeight="1">
      <c r="F50" s="180">
        <v>5</v>
      </c>
      <c r="G50" s="94" t="s">
        <v>860</v>
      </c>
      <c r="H50" s="339">
        <f>IFERROR(VLOOKUP(CONCATENATE($F$4,H$45,$F50),CSVInputFromCMR!$C:$HZ,MATCH("LCR",CSVInputFromCMR!$C$1:$HZ$1,0),FALSE),0)</f>
        <v>0</v>
      </c>
      <c r="I50" s="218"/>
      <c r="J50" s="289">
        <f>IFERROR(H50,0)</f>
        <v>0</v>
      </c>
      <c r="K50" s="96"/>
      <c r="L50" s="96"/>
      <c r="M50" s="96"/>
      <c r="N50" s="96"/>
      <c r="O50" s="96"/>
    </row>
    <row r="51" spans="1:16" ht="32.1" customHeight="1">
      <c r="F51" s="180">
        <v>6</v>
      </c>
      <c r="G51" s="94" t="s">
        <v>861</v>
      </c>
      <c r="H51" s="608"/>
      <c r="I51" s="290">
        <f>IFERROR(J51,0)</f>
        <v>0</v>
      </c>
      <c r="J51" s="341">
        <f>IFERROR(VLOOKUP(CONCATENATE($F$4,J$45,$F51),CSVInputFromCMR!$C:$HZ,MATCH("LCR",CSVInputFromCMR!$C$1:$HZ$1,0),FALSE),0)</f>
        <v>0</v>
      </c>
      <c r="K51" s="96"/>
      <c r="L51" s="96"/>
      <c r="M51" s="96"/>
      <c r="N51" s="96"/>
      <c r="O51" s="96"/>
    </row>
    <row r="52" spans="1:16" ht="32.1" customHeight="1">
      <c r="F52" s="180">
        <v>7</v>
      </c>
      <c r="G52" s="184" t="s">
        <v>862</v>
      </c>
      <c r="H52" s="609"/>
      <c r="I52" s="325">
        <f>IFERROR(J52,0)</f>
        <v>0</v>
      </c>
      <c r="J52" s="341">
        <f>IFERROR(VLOOKUP(CONCATENATE($F$4,J$45,$F52),CSVInputFromCMR!$C:$HZ,MATCH("LCR",CSVInputFromCMR!$C$1:$HZ$1,0),FALSE),0)</f>
        <v>0</v>
      </c>
      <c r="K52" s="96"/>
      <c r="L52" s="96"/>
      <c r="M52" s="96"/>
      <c r="N52" s="96"/>
      <c r="O52" s="96"/>
    </row>
    <row r="53" spans="1:16" ht="28.5" customHeight="1">
      <c r="F53" s="180">
        <v>8</v>
      </c>
      <c r="G53" s="183" t="s">
        <v>863</v>
      </c>
      <c r="H53" s="340">
        <f>IFERROR(VLOOKUP(CONCATENATE($F$4,H$45,$F53),CSVInputFromCMR!$C:$HZ,MATCH("LCR",CSVInputFromCMR!$C$1:$HZ$1,0),FALSE),0)</f>
        <v>0</v>
      </c>
      <c r="I53" s="326">
        <f>IFERROR(J53-H53,0)</f>
        <v>0</v>
      </c>
      <c r="J53" s="342">
        <f>IFERROR(VLOOKUP(CONCATENATE($F$4,J$45,$F53),CSVInputFromCMR!$C:$HZ,MATCH("LCR",CSVInputFromCMR!$C$1:$HZ$1,0),FALSE),0)</f>
        <v>0</v>
      </c>
      <c r="K53" s="96"/>
      <c r="L53" s="96"/>
      <c r="M53" s="96"/>
      <c r="N53" s="96"/>
      <c r="O53" s="96"/>
    </row>
    <row r="54" spans="1:16" ht="38.25" customHeight="1">
      <c r="F54" s="180">
        <v>9</v>
      </c>
      <c r="G54" s="183" t="s">
        <v>853</v>
      </c>
      <c r="H54" s="288">
        <f>IFERROR(SUM(H46:H50,H53),0)</f>
        <v>0</v>
      </c>
      <c r="I54" s="288">
        <f>IFERROR(SUM(I46,I48:I49,I51:I53),0)</f>
        <v>0</v>
      </c>
      <c r="J54" s="289">
        <f>IFERROR(SUM(J46:J53),0)</f>
        <v>0</v>
      </c>
      <c r="K54" s="96"/>
      <c r="L54" s="96"/>
      <c r="M54" s="96"/>
      <c r="N54" s="96"/>
      <c r="O54" s="96"/>
    </row>
    <row r="55" spans="1:16" ht="41.25" customHeight="1">
      <c r="F55" s="180">
        <v>10</v>
      </c>
      <c r="G55" s="184" t="s">
        <v>865</v>
      </c>
      <c r="H55" s="423"/>
      <c r="I55" s="423"/>
      <c r="J55" s="343">
        <f>IFERROR(VLOOKUP(CONCATENATE($F$4,J$45,$F55),CSVInputFromCMR!$C:$HZ,MATCH("LCR",CSVInputFromCMR!$C$1:$HZ$1,0),FALSE),0)</f>
        <v>0</v>
      </c>
      <c r="K55" s="96"/>
      <c r="L55" s="96"/>
      <c r="M55" s="96"/>
      <c r="N55" s="96"/>
      <c r="O55" s="96"/>
    </row>
    <row r="56" spans="1:16" ht="44.25" customHeight="1">
      <c r="F56" s="180">
        <v>11</v>
      </c>
      <c r="G56" s="183" t="s">
        <v>855</v>
      </c>
      <c r="H56" s="425"/>
      <c r="I56" s="425"/>
      <c r="J56" s="289">
        <f>IFERROR(SUM(J54:J55),0)</f>
        <v>0</v>
      </c>
      <c r="K56" s="96"/>
      <c r="L56" s="96"/>
      <c r="M56" s="96"/>
      <c r="N56" s="96"/>
      <c r="O56" s="96"/>
    </row>
    <row r="57" spans="1:16" ht="17.100000000000001" customHeight="1">
      <c r="F57" s="176"/>
      <c r="G57" s="96"/>
      <c r="H57" s="96"/>
      <c r="I57" s="96"/>
      <c r="J57" s="96"/>
      <c r="K57" s="96"/>
      <c r="L57" s="96"/>
      <c r="M57" s="96"/>
      <c r="N57" s="96"/>
      <c r="O57" s="96"/>
    </row>
    <row r="58" spans="1:16" ht="17.100000000000001" customHeight="1">
      <c r="F58" s="176"/>
      <c r="G58" s="96"/>
      <c r="H58" s="96"/>
      <c r="I58" s="96"/>
      <c r="J58" s="96"/>
      <c r="K58" s="96"/>
      <c r="L58" s="96"/>
      <c r="M58" s="96"/>
      <c r="N58" s="96"/>
      <c r="O58" s="96"/>
    </row>
    <row r="59" spans="1:16" ht="15.95" customHeight="1">
      <c r="F59" s="96"/>
      <c r="G59" s="96"/>
      <c r="H59" s="96"/>
      <c r="I59" s="96"/>
      <c r="J59" s="96"/>
      <c r="K59" s="96"/>
      <c r="L59" s="96"/>
      <c r="M59" s="96"/>
      <c r="N59" s="96"/>
      <c r="O59" s="96"/>
    </row>
    <row r="60" spans="1:16" ht="15.95" customHeight="1">
      <c r="A60" s="108"/>
      <c r="B60" s="108"/>
      <c r="C60" s="109" t="s">
        <v>776</v>
      </c>
      <c r="D60" s="109" t="s">
        <v>1519</v>
      </c>
      <c r="E60" s="108"/>
      <c r="F60" s="110"/>
      <c r="G60" s="109"/>
      <c r="H60" s="108"/>
      <c r="I60" s="111"/>
      <c r="J60" s="111"/>
      <c r="K60" s="111"/>
      <c r="L60" s="111"/>
      <c r="M60" s="111"/>
      <c r="N60" s="111"/>
      <c r="O60" s="111"/>
      <c r="P60" s="111"/>
    </row>
    <row r="61" spans="1:16">
      <c r="A61" s="266"/>
      <c r="B61" s="266"/>
      <c r="C61" s="17" t="s">
        <v>31</v>
      </c>
      <c r="D61" s="266"/>
      <c r="E61" s="266"/>
      <c r="F61" s="266"/>
      <c r="G61" s="266"/>
      <c r="H61" s="266"/>
      <c r="I61" s="266"/>
      <c r="J61" s="266"/>
      <c r="K61" s="266"/>
      <c r="L61" s="266"/>
      <c r="M61" s="266"/>
      <c r="N61" s="266"/>
      <c r="O61" s="266"/>
      <c r="P61" s="266"/>
    </row>
    <row r="62" spans="1:16">
      <c r="A62" s="266"/>
      <c r="B62" s="266"/>
      <c r="C62" s="17" t="s">
        <v>1535</v>
      </c>
      <c r="D62" s="266"/>
      <c r="E62" s="266"/>
      <c r="F62" s="266"/>
      <c r="G62" s="266"/>
      <c r="H62" s="266"/>
      <c r="I62" s="266"/>
      <c r="J62" s="266"/>
      <c r="K62" s="266"/>
      <c r="L62" s="266"/>
      <c r="M62" s="266"/>
      <c r="N62" s="266"/>
      <c r="O62" s="266"/>
      <c r="P62" s="266"/>
    </row>
  </sheetData>
  <sheetProtection sheet="1" objects="1" scenarios="1"/>
  <mergeCells count="63">
    <mergeCell ref="F31:G31"/>
    <mergeCell ref="H24:H25"/>
    <mergeCell ref="F27:J28"/>
    <mergeCell ref="F29:G30"/>
    <mergeCell ref="H29:H30"/>
    <mergeCell ref="F41:J42"/>
    <mergeCell ref="F43:G44"/>
    <mergeCell ref="H43:H44"/>
    <mergeCell ref="I43:I44"/>
    <mergeCell ref="J43:J44"/>
    <mergeCell ref="B14:B15"/>
    <mergeCell ref="F4:J5"/>
    <mergeCell ref="B25:B26"/>
    <mergeCell ref="C18:D19"/>
    <mergeCell ref="B18:B19"/>
    <mergeCell ref="G18:G19"/>
    <mergeCell ref="H18:H19"/>
    <mergeCell ref="I18:I19"/>
    <mergeCell ref="G14:G15"/>
    <mergeCell ref="H14:H15"/>
    <mergeCell ref="I14:I15"/>
    <mergeCell ref="J14:J15"/>
    <mergeCell ref="F18:F19"/>
    <mergeCell ref="J18:J19"/>
    <mergeCell ref="F24:F25"/>
    <mergeCell ref="G24:G25"/>
    <mergeCell ref="F7:K8"/>
    <mergeCell ref="C9:D9"/>
    <mergeCell ref="H10:H11"/>
    <mergeCell ref="I10:I11"/>
    <mergeCell ref="J10:J11"/>
    <mergeCell ref="F10:G11"/>
    <mergeCell ref="F12:G12"/>
    <mergeCell ref="F13:G13"/>
    <mergeCell ref="C23:D24"/>
    <mergeCell ref="C20:D21"/>
    <mergeCell ref="C16:D17"/>
    <mergeCell ref="F16:F17"/>
    <mergeCell ref="G16:G17"/>
    <mergeCell ref="F14:F15"/>
    <mergeCell ref="F20:F21"/>
    <mergeCell ref="G20:G21"/>
    <mergeCell ref="F22:F23"/>
    <mergeCell ref="G22:G23"/>
    <mergeCell ref="C22:D22"/>
    <mergeCell ref="C13:D13"/>
    <mergeCell ref="C14:D15"/>
    <mergeCell ref="H55:I56"/>
    <mergeCell ref="H51:H52"/>
    <mergeCell ref="C25:D26"/>
    <mergeCell ref="I16:I17"/>
    <mergeCell ref="J16:J17"/>
    <mergeCell ref="H16:H17"/>
    <mergeCell ref="H20:H21"/>
    <mergeCell ref="I20:I21"/>
    <mergeCell ref="J20:J21"/>
    <mergeCell ref="I29:I30"/>
    <mergeCell ref="J29:J30"/>
    <mergeCell ref="H22:H23"/>
    <mergeCell ref="I22:I23"/>
    <mergeCell ref="J22:J23"/>
    <mergeCell ref="I24:J25"/>
    <mergeCell ref="F45:G45"/>
  </mergeCells>
  <conditionalFormatting sqref="H16:H21 H32:H37 H48 H50 J39 J55 J49">
    <cfRule type="expression" dxfId="21" priority="1">
      <formula>AND(H16&gt;0,H16&lt;&gt;"")</formula>
    </cfRule>
  </conditionalFormatting>
  <conditionalFormatting sqref="J20:J21 J32:J37 J46 H47 J48 J51:J52">
    <cfRule type="cellIs" dxfId="20" priority="2" operator="lessThan">
      <formula>0</formula>
    </cfRule>
  </conditionalFormatting>
  <dataValidations xWindow="677" yWindow="540" count="39">
    <dataValidation allowBlank="1" showInputMessage="1" showErrorMessage="1" prompt="A2 + A3" sqref="H14:H15"/>
    <dataValidation allowBlank="1" showInputMessage="1" showErrorMessage="1" prompt="C1 - A1" sqref="I14:I15"/>
    <dataValidation allowBlank="1" showInputMessage="1" showErrorMessage="1" prompt="Pre-populated_x000a_= form 309 G1" sqref="J14:J15"/>
    <dataValidation allowBlank="1" showInputMessage="1" showErrorMessage="1" prompt="Pre-populated_x000a_= form 309 G2" sqref="J16:J17"/>
    <dataValidation allowBlank="1" showInputMessage="1" showErrorMessage="1" prompt="C2 - A2" sqref="I16:I17"/>
    <dataValidation allowBlank="1" showInputMessage="1" showErrorMessage="1" prompt="-ve w: if +ve" sqref="H16:H17 H20:H21 H32:H37 H48 J49 J55"/>
    <dataValidation type="custom" allowBlank="1" showInputMessage="1" showErrorMessage="1" errorTitle="-ve v: if +ve" error="This value must be zero or negative" prompt="-ve v: if +ve" sqref="H18:H19">
      <formula1>$F$8&lt;=0</formula1>
    </dataValidation>
    <dataValidation allowBlank="1" showInputMessage="1" showErrorMessage="1" prompt="Pre-populated_x000a_= form 309 G3" sqref="J18:J19"/>
    <dataValidation allowBlank="1" showInputMessage="1" showErrorMessage="1" prompt="C3 - A3" sqref="I18:I19"/>
    <dataValidation allowBlank="1" showInputMessage="1" showErrorMessage="1" prompt="C4 - A4" sqref="I20:I21"/>
    <dataValidation allowBlank="1" showInputMessage="1" showErrorMessage="1" prompt="+ve w: if -ve" sqref="J20:J21 J32:J37 J39 H47 J48 J51:J53"/>
    <dataValidation allowBlank="1" showInputMessage="1" showErrorMessage="1" prompt="Pre-populated_x000a_= form 309 G4 + form 309 G8" sqref="J22:J23"/>
    <dataValidation allowBlank="1" showInputMessage="1" showErrorMessage="1" prompt="C5 - A5" sqref="I22:I23"/>
    <dataValidation allowBlank="1" showInputMessage="1" showErrorMessage="1" prompt="A1 + A4 + A5_x000a_w: if &lt;&gt; form 310 A2" sqref="H24:H25"/>
    <dataValidation allowBlank="1" showInputMessage="1" showErrorMessage="1" prompt="F1 - D1" sqref="I32"/>
    <dataValidation allowBlank="1" showInputMessage="1" showErrorMessage="1" prompt="F2 - D2" sqref="I33"/>
    <dataValidation allowBlank="1" showInputMessage="1" showErrorMessage="1" prompt="F3 - D3" sqref="I34"/>
    <dataValidation allowBlank="1" showInputMessage="1" showErrorMessage="1" prompt="F4 - D4" sqref="I35"/>
    <dataValidation allowBlank="1" showInputMessage="1" showErrorMessage="1" prompt="F5 - D5" sqref="I36"/>
    <dataValidation allowBlank="1" showInputMessage="1" showErrorMessage="1" prompt="F6 - D6" sqref="I37"/>
    <dataValidation allowBlank="1" showInputMessage="1" showErrorMessage="1" prompt="Sum: F1 : F6" sqref="J38"/>
    <dataValidation allowBlank="1" showInputMessage="1" showErrorMessage="1" prompt="E1 : E6" sqref="I38"/>
    <dataValidation allowBlank="1" showInputMessage="1" showErrorMessage="1" prompt="Sum: D1 : D6" sqref="H38"/>
    <dataValidation allowBlank="1" showInputMessage="1" showErrorMessage="1" prompt="=F8" sqref="I39"/>
    <dataValidation allowBlank="1" showInputMessage="1" showErrorMessage="1" prompt="E7 + E8" sqref="I40"/>
    <dataValidation allowBlank="1" showInputMessage="1" showErrorMessage="1" prompt="=D7" sqref="H40"/>
    <dataValidation type="custom" allowBlank="1" showInputMessage="1" showErrorMessage="1" errorTitle="-ve v: if +ve" error="This value must be zero or negative" prompt="-ve v: if +ve" sqref="H50">
      <formula1>$F$31&lt;0</formula1>
    </dataValidation>
    <dataValidation allowBlank="1" showInputMessage="1" showErrorMessage="1" prompt="I1 - G1" sqref="I46"/>
    <dataValidation allowBlank="1" showInputMessage="1" showErrorMessage="1" prompt="I3 - G3" sqref="I48"/>
    <dataValidation allowBlank="1" showInputMessage="1" showErrorMessage="1" prompt="=G5" sqref="J50"/>
    <dataValidation allowBlank="1" showInputMessage="1" showErrorMessage="1" prompt="=I6" sqref="I51"/>
    <dataValidation allowBlank="1" showInputMessage="1" showErrorMessage="1" prompt="=I7" sqref="I52"/>
    <dataValidation allowBlank="1" showInputMessage="1" showErrorMessage="1" prompt="I1 + I3 + I4 + I5 + I6 + I7 + I8" sqref="J54"/>
    <dataValidation allowBlank="1" showInputMessage="1" showErrorMessage="1" prompt="H1 + H3 + H4 + H6+ H7 + H8" sqref="I54"/>
    <dataValidation allowBlank="1" showInputMessage="1" showErrorMessage="1" prompt="G1 + G2 + G3 + G4+ G5 + G8" sqref="H54"/>
    <dataValidation allowBlank="1" showInputMessage="1" showErrorMessage="1" prompt="I9 + I10_x000a_w: if &lt;&gt; form 309 G11" sqref="J56"/>
    <dataValidation allowBlank="1" showInputMessage="1" showErrorMessage="1" prompt="I4 - G4" sqref="I49"/>
    <dataValidation allowBlank="1" showInputMessage="1" showErrorMessage="1" prompt="I8 - G8" sqref="I53"/>
    <dataValidation allowBlank="1" showInputMessage="1" showErrorMessage="1" prompt="=G2" sqref="J47"/>
  </dataValidations>
  <hyperlinks>
    <hyperlink ref="C9:D9" location="'010'!A1" display="010 Control Page"/>
    <hyperlink ref="C22:D22" location="'313'!A1" display="313 Financial Information"/>
    <hyperlink ref="C20:D21" location="'312'!A1" display="'312'!A1"/>
    <hyperlink ref="C18:D19" location="'311'!A1" display="311 Claims Distributions"/>
    <hyperlink ref="C16:D17" location="'310'!A1" display="310 Balance Sheet Distributions"/>
    <hyperlink ref="C14:D15" location="'309'!A1" display="309 LCR Summary"/>
    <hyperlink ref="C13:D13" location="'012'!A1" display="012 LCR Syndicate Type"/>
  </hyperlinks>
  <pageMargins left="0.23622047244094491" right="0.23622047244094491" top="0.74803149606299213" bottom="0.74803149606299213" header="0.31496062992125984" footer="0.31496062992125984"/>
  <pageSetup paperSize="9" scale="50" orientation="portrait" verticalDpi="0" r:id="rId1"/>
  <ignoredErrors>
    <ignoredError sqref="F21:G21 F41:J45 F40:G40 F49:G49 F46:G46 F26:J31 F23:G23 F56:G56 F51:H51 F50:G50 F24:G24 F25:H25 F55:H55 J54 F47:G47 F54:G54 F52:G52 F20:G20 F22:G22 I24 F39:H39 F32:G32 F33:G33 F34:G34 F35:G35 F36:G36 F37:G37 F38:G38 I38:J38 I32 I33 I34 I35 I36 I37 F48:G48 F53:G53 J47 I47 I50 I46 I51 J50 I49 I54 I52 I48 I53 I21:J21 I23 I20" formula="1"/>
    <ignoredError sqref="H22 H20 H23 H21 J20 H37 H36 H35 H34 H33 H32 J32 J33 J34 J35 J36 J37 J39 H48 H47 H49 H53 J48:J49 J52 J51 J53 J55" formula="1" unlockedFormula="1"/>
    <ignoredError sqref="H16:H19 H46 H50 J46"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3" id="{D81ED36A-3ED2-4942-B898-FE7811BF921B}">
            <xm:f>H24&lt;&gt;'310'!H16</xm:f>
            <x14:dxf>
              <font>
                <color theme="0"/>
              </font>
              <fill>
                <patternFill>
                  <bgColor rgb="FFDC4A10"/>
                </patternFill>
              </fill>
            </x14:dxf>
          </x14:cfRule>
          <xm:sqref>H24:H25</xm:sqref>
        </x14:conditionalFormatting>
        <x14:conditionalFormatting xmlns:xm="http://schemas.microsoft.com/office/excel/2006/main">
          <x14:cfRule type="expression" priority="4" id="{A7F72513-33A7-4889-BA27-819017770F32}">
            <xm:f>J40&lt;&gt;'309'!L38</xm:f>
            <x14:dxf>
              <font>
                <color theme="0"/>
              </font>
              <fill>
                <patternFill>
                  <bgColor rgb="FFC00000"/>
                </patternFill>
              </fill>
            </x14:dxf>
          </x14:cfRule>
          <xm:sqref>J40</xm:sqref>
        </x14:conditionalFormatting>
        <x14:conditionalFormatting xmlns:xm="http://schemas.microsoft.com/office/excel/2006/main">
          <x14:cfRule type="expression" priority="5" id="{02C7DFD2-839A-4B71-96FD-0C5E2F92A940}">
            <xm:f>H46&lt;&gt;'310'!H14</xm:f>
            <x14:dxf>
              <font>
                <color theme="0"/>
              </font>
              <fill>
                <patternFill>
                  <bgColor rgb="FFC00000"/>
                </patternFill>
              </fill>
            </x14:dxf>
          </x14:cfRule>
          <xm:sqref>H46</xm:sqref>
        </x14:conditionalFormatting>
        <x14:conditionalFormatting xmlns:xm="http://schemas.microsoft.com/office/excel/2006/main">
          <x14:cfRule type="expression" priority="7" id="{314848F4-7309-418B-A0B1-9E53025C5C5D}">
            <xm:f>J46&lt;&gt;'309'!H42</xm:f>
            <x14:dxf>
              <font>
                <color theme="0"/>
              </font>
              <fill>
                <patternFill>
                  <bgColor rgb="FFC00000"/>
                </patternFill>
              </fill>
            </x14:dxf>
          </x14:cfRule>
          <xm:sqref>J46</xm:sqref>
        </x14:conditionalFormatting>
        <x14:conditionalFormatting xmlns:xm="http://schemas.microsoft.com/office/excel/2006/main">
          <x14:cfRule type="expression" priority="8" id="{89123A12-C6DE-4E81-97F2-A69615422E38}">
            <xm:f>J56&lt;&gt;'309'!L42</xm:f>
            <x14:dxf>
              <font>
                <color theme="0"/>
              </font>
              <fill>
                <patternFill>
                  <bgColor rgb="FFDC4A10"/>
                </patternFill>
              </fill>
            </x14:dxf>
          </x14:cfRule>
          <xm:sqref>J56</xm:sqref>
        </x14:conditionalFormatting>
      </x14:conditionalFormattings>
    </ext>
    <ext xmlns:x14="http://schemas.microsoft.com/office/spreadsheetml/2009/9/main" uri="{CCE6A557-97BC-4b89-ADB6-D9C93CAAB3DF}">
      <x14:dataValidations xmlns:xm="http://schemas.microsoft.com/office/excel/2006/main" xWindow="677" yWindow="540" count="3">
        <x14:dataValidation type="decimal" operator="equal" allowBlank="1" showInputMessage="1" showErrorMessage="1" errorTitle="v: if &lt;&gt; Form 309 E7" error="Must be equal to form 309 E7" prompt="F7 + F8_x000a_v: if &lt;&gt; form 309 G7">
          <x14:formula1>
            <xm:f>'309'!$L$38</xm:f>
          </x14:formula1>
          <xm:sqref>J40</xm:sqref>
        </x14:dataValidation>
        <x14:dataValidation type="decimal" operator="equal" allowBlank="1" showInputMessage="1" showErrorMessage="1" errorTitle="v: if &lt;&gt; form 309 A11" error="Must be equal to form 309 A11" prompt="+ve w: if -ve_x000a_v: if &lt;&gt; form 309 C11">
          <x14:formula1>
            <xm:f>'309'!$H$42</xm:f>
          </x14:formula1>
          <xm:sqref>J46</xm:sqref>
        </x14:dataValidation>
        <x14:dataValidation type="decimal" operator="equal" allowBlank="1" showInputMessage="1" showErrorMessage="1" errorTitle="v: if &lt;&gt; form 310 A1" error="Must be equal to form 310 A1" prompt="v: if &lt;&gt; form 310 A1">
          <x14:formula1>
            <xm:f>'310'!$H$14</xm:f>
          </x14:formula1>
          <xm:sqref>H46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F500"/>
  <sheetViews>
    <sheetView zoomScale="85" zoomScaleNormal="85" workbookViewId="0"/>
  </sheetViews>
  <sheetFormatPr defaultColWidth="17.7109375" defaultRowHeight="15"/>
  <cols>
    <col min="1" max="2" width="17.7109375" style="267"/>
    <col min="3" max="3" width="17.7109375" style="268"/>
    <col min="4" max="5" width="17.7109375" style="267"/>
  </cols>
  <sheetData>
    <row r="1" spans="1:6">
      <c r="A1" s="267" t="s">
        <v>889</v>
      </c>
      <c r="B1" s="267" t="s">
        <v>892</v>
      </c>
      <c r="C1" s="268" t="s">
        <v>890</v>
      </c>
      <c r="D1" s="267" t="s">
        <v>893</v>
      </c>
      <c r="E1" s="267" t="s">
        <v>894</v>
      </c>
      <c r="F1" s="269" t="s">
        <v>889</v>
      </c>
    </row>
    <row r="2" spans="1:6">
      <c r="A2" s="267" t="s">
        <v>4</v>
      </c>
      <c r="B2" s="267" t="s">
        <v>895</v>
      </c>
      <c r="D2" s="267" t="s">
        <v>896</v>
      </c>
      <c r="F2" s="269" t="str">
        <f t="shared" ref="F2:F65" si="0">IF($A2="012 LCR Syndicate Type",$B2,$A2)</f>
        <v>010 Control Page</v>
      </c>
    </row>
    <row r="3" spans="1:6">
      <c r="A3" s="267" t="s">
        <v>8</v>
      </c>
      <c r="B3" s="267" t="s">
        <v>897</v>
      </c>
      <c r="D3" s="267" t="s">
        <v>898</v>
      </c>
      <c r="E3" s="267" t="s">
        <v>899</v>
      </c>
      <c r="F3" s="269" t="str">
        <f t="shared" si="0"/>
        <v>BaseSBF_ReturnDetails</v>
      </c>
    </row>
    <row r="4" spans="1:6">
      <c r="A4" s="267" t="s">
        <v>8</v>
      </c>
      <c r="B4" s="267" t="s">
        <v>900</v>
      </c>
      <c r="D4" s="267" t="s">
        <v>901</v>
      </c>
      <c r="E4" s="267" t="s">
        <v>902</v>
      </c>
      <c r="F4" s="269" t="str">
        <f t="shared" si="0"/>
        <v>SyndicateTypeActive</v>
      </c>
    </row>
    <row r="5" spans="1:6">
      <c r="A5" s="267" t="s">
        <v>8</v>
      </c>
      <c r="B5" s="267" t="s">
        <v>903</v>
      </c>
      <c r="D5" s="267" t="s">
        <v>904</v>
      </c>
      <c r="E5" s="267" t="s">
        <v>902</v>
      </c>
      <c r="F5" s="269" t="str">
        <f t="shared" si="0"/>
        <v>SyndicateTypeRunOff</v>
      </c>
    </row>
    <row r="6" spans="1:6">
      <c r="A6" s="267" t="s">
        <v>8</v>
      </c>
      <c r="B6" s="267" t="s">
        <v>905</v>
      </c>
      <c r="D6" s="267" t="s">
        <v>873</v>
      </c>
      <c r="E6" s="267" t="s">
        <v>902</v>
      </c>
      <c r="F6" s="269" t="str">
        <f t="shared" si="0"/>
        <v>SyndicateTypeLife</v>
      </c>
    </row>
    <row r="7" spans="1:6">
      <c r="A7" s="267" t="s">
        <v>8</v>
      </c>
      <c r="B7" s="267" t="s">
        <v>906</v>
      </c>
      <c r="D7" s="267" t="s">
        <v>874</v>
      </c>
      <c r="E7" s="267" t="s">
        <v>902</v>
      </c>
      <c r="F7" s="269" t="str">
        <f t="shared" si="0"/>
        <v>SyndicateTypeNonLife</v>
      </c>
    </row>
    <row r="8" spans="1:6">
      <c r="A8" s="267" t="s">
        <v>8</v>
      </c>
      <c r="B8" s="267" t="s">
        <v>907</v>
      </c>
      <c r="D8" s="267" t="s">
        <v>876</v>
      </c>
      <c r="E8" s="267" t="s">
        <v>902</v>
      </c>
      <c r="F8" s="269" t="str">
        <f t="shared" si="0"/>
        <v>SyndicateHasProposedYear</v>
      </c>
    </row>
    <row r="9" spans="1:6">
      <c r="A9" s="267" t="s">
        <v>8</v>
      </c>
      <c r="B9" s="267" t="s">
        <v>908</v>
      </c>
      <c r="D9" s="267" t="s">
        <v>909</v>
      </c>
      <c r="E9" s="267" t="s">
        <v>902</v>
      </c>
      <c r="F9" s="269" t="str">
        <f t="shared" si="0"/>
        <v>SyndicateDoesNotHaveProposedYear</v>
      </c>
    </row>
    <row r="10" spans="1:6" s="266" customFormat="1">
      <c r="A10" s="267" t="s">
        <v>8</v>
      </c>
      <c r="B10" s="267" t="s">
        <v>1487</v>
      </c>
      <c r="C10" s="268"/>
      <c r="D10" s="267" t="s">
        <v>876</v>
      </c>
      <c r="E10" s="267" t="s">
        <v>902</v>
      </c>
      <c r="F10" s="269" t="str">
        <f t="shared" si="0"/>
        <v>NewSyndicateLoadingRequired</v>
      </c>
    </row>
    <row r="11" spans="1:6" s="266" customFormat="1">
      <c r="A11" s="267" t="s">
        <v>8</v>
      </c>
      <c r="B11" s="267" t="s">
        <v>1488</v>
      </c>
      <c r="C11" s="268"/>
      <c r="D11" s="267" t="s">
        <v>909</v>
      </c>
      <c r="E11" s="267" t="s">
        <v>902</v>
      </c>
      <c r="F11" s="269" t="str">
        <f t="shared" si="0"/>
        <v>NewSyndicateLoadingNotRequired</v>
      </c>
    </row>
    <row r="12" spans="1:6">
      <c r="A12" s="267" t="s">
        <v>8</v>
      </c>
      <c r="B12" s="267" t="s">
        <v>910</v>
      </c>
      <c r="F12" s="269" t="str">
        <f t="shared" si="0"/>
        <v>BaseSBF_ReturnID</v>
      </c>
    </row>
    <row r="13" spans="1:6">
      <c r="A13" s="267" t="s">
        <v>9</v>
      </c>
      <c r="B13" s="267" t="s">
        <v>911</v>
      </c>
      <c r="C13" s="268" t="s">
        <v>57</v>
      </c>
      <c r="D13" s="267" t="s">
        <v>912</v>
      </c>
      <c r="E13" s="267" t="s">
        <v>913</v>
      </c>
      <c r="F13" s="269" t="str">
        <f t="shared" si="0"/>
        <v>309 LCR Summary</v>
      </c>
    </row>
    <row r="14" spans="1:6">
      <c r="A14" s="267" t="s">
        <v>9</v>
      </c>
      <c r="B14" s="267" t="s">
        <v>914</v>
      </c>
      <c r="C14" s="268" t="s">
        <v>66</v>
      </c>
      <c r="D14" s="267" t="s">
        <v>915</v>
      </c>
      <c r="E14" s="267" t="s">
        <v>916</v>
      </c>
      <c r="F14" s="269" t="str">
        <f t="shared" si="0"/>
        <v>309 LCR Summary</v>
      </c>
    </row>
    <row r="15" spans="1:6">
      <c r="A15" s="267" t="s">
        <v>9</v>
      </c>
      <c r="B15" s="267" t="s">
        <v>1521</v>
      </c>
      <c r="C15" s="268" t="s">
        <v>79</v>
      </c>
      <c r="D15" s="267" t="s">
        <v>1522</v>
      </c>
      <c r="F15" s="269" t="str">
        <f t="shared" si="0"/>
        <v>309 LCR Summary</v>
      </c>
    </row>
    <row r="16" spans="1:6">
      <c r="A16" s="267" t="s">
        <v>9</v>
      </c>
      <c r="B16" s="267" t="s">
        <v>1482</v>
      </c>
      <c r="C16" s="268" t="s">
        <v>334</v>
      </c>
      <c r="D16" s="267" t="s">
        <v>1489</v>
      </c>
      <c r="E16" s="267" t="s">
        <v>1523</v>
      </c>
      <c r="F16" s="269" t="str">
        <f t="shared" si="0"/>
        <v>309 LCR Summary</v>
      </c>
    </row>
    <row r="17" spans="1:6">
      <c r="A17" s="267" t="s">
        <v>9</v>
      </c>
      <c r="B17" s="267" t="s">
        <v>1483</v>
      </c>
      <c r="C17" s="268" t="s">
        <v>346</v>
      </c>
      <c r="D17" s="267" t="s">
        <v>1490</v>
      </c>
      <c r="E17" s="267" t="s">
        <v>1524</v>
      </c>
      <c r="F17" s="269" t="str">
        <f t="shared" si="0"/>
        <v>309 LCR Summary</v>
      </c>
    </row>
    <row r="18" spans="1:6">
      <c r="A18" s="267" t="s">
        <v>9</v>
      </c>
      <c r="B18" s="267" t="s">
        <v>1484</v>
      </c>
      <c r="C18" s="268" t="s">
        <v>338</v>
      </c>
      <c r="D18" s="267" t="s">
        <v>1491</v>
      </c>
      <c r="F18" s="269" t="str">
        <f t="shared" si="0"/>
        <v>309 LCR Summary</v>
      </c>
    </row>
    <row r="19" spans="1:6">
      <c r="A19" s="267" t="s">
        <v>9</v>
      </c>
      <c r="B19" s="267" t="s">
        <v>1485</v>
      </c>
      <c r="C19" s="268" t="s">
        <v>944</v>
      </c>
      <c r="D19" s="267" t="s">
        <v>1492</v>
      </c>
      <c r="F19" s="269" t="str">
        <f t="shared" si="0"/>
        <v>309 LCR Summary</v>
      </c>
    </row>
    <row r="20" spans="1:6">
      <c r="A20" s="267" t="s">
        <v>9</v>
      </c>
      <c r="B20" s="267" t="s">
        <v>917</v>
      </c>
      <c r="C20" s="268" t="s">
        <v>84</v>
      </c>
      <c r="D20" s="267" t="s">
        <v>918</v>
      </c>
      <c r="E20" s="267" t="s">
        <v>919</v>
      </c>
      <c r="F20" s="269" t="str">
        <f t="shared" si="0"/>
        <v>309 LCR Summary</v>
      </c>
    </row>
    <row r="21" spans="1:6">
      <c r="A21" s="267" t="s">
        <v>9</v>
      </c>
      <c r="B21" s="267" t="s">
        <v>920</v>
      </c>
      <c r="C21" s="268" t="s">
        <v>269</v>
      </c>
      <c r="D21" s="267" t="s">
        <v>921</v>
      </c>
      <c r="F21" s="269" t="str">
        <f t="shared" si="0"/>
        <v>309 LCR Summary</v>
      </c>
    </row>
    <row r="22" spans="1:6">
      <c r="A22" s="267" t="s">
        <v>9</v>
      </c>
      <c r="B22" s="267" t="s">
        <v>922</v>
      </c>
      <c r="C22" s="268" t="s">
        <v>137</v>
      </c>
      <c r="D22" s="267" t="s">
        <v>918</v>
      </c>
      <c r="E22" s="267" t="s">
        <v>923</v>
      </c>
      <c r="F22" s="269" t="str">
        <f t="shared" si="0"/>
        <v>309 LCR Summary</v>
      </c>
    </row>
    <row r="23" spans="1:6">
      <c r="A23" s="267" t="s">
        <v>9</v>
      </c>
      <c r="B23" s="267" t="s">
        <v>924</v>
      </c>
      <c r="C23" s="268" t="s">
        <v>277</v>
      </c>
      <c r="D23" s="267" t="s">
        <v>921</v>
      </c>
      <c r="F23" s="269" t="str">
        <f t="shared" si="0"/>
        <v>309 LCR Summary</v>
      </c>
    </row>
    <row r="24" spans="1:6">
      <c r="A24" s="267" t="s">
        <v>9</v>
      </c>
      <c r="B24" s="267" t="s">
        <v>925</v>
      </c>
      <c r="C24" s="268" t="s">
        <v>155</v>
      </c>
      <c r="D24" s="267" t="s">
        <v>918</v>
      </c>
      <c r="E24" s="267" t="s">
        <v>926</v>
      </c>
      <c r="F24" s="269" t="str">
        <f t="shared" si="0"/>
        <v>309 LCR Summary</v>
      </c>
    </row>
    <row r="25" spans="1:6">
      <c r="A25" s="267" t="s">
        <v>9</v>
      </c>
      <c r="B25" s="267" t="s">
        <v>927</v>
      </c>
      <c r="C25" s="268" t="s">
        <v>280</v>
      </c>
      <c r="D25" s="267" t="s">
        <v>921</v>
      </c>
      <c r="F25" s="269" t="str">
        <f t="shared" si="0"/>
        <v>309 LCR Summary</v>
      </c>
    </row>
    <row r="26" spans="1:6">
      <c r="A26" s="267" t="s">
        <v>9</v>
      </c>
      <c r="B26" s="267" t="s">
        <v>928</v>
      </c>
      <c r="C26" s="268" t="s">
        <v>224</v>
      </c>
      <c r="D26" s="267" t="s">
        <v>918</v>
      </c>
      <c r="E26" s="267" t="s">
        <v>929</v>
      </c>
      <c r="F26" s="269" t="str">
        <f t="shared" si="0"/>
        <v>309 LCR Summary</v>
      </c>
    </row>
    <row r="27" spans="1:6">
      <c r="A27" s="267" t="s">
        <v>9</v>
      </c>
      <c r="B27" s="267" t="s">
        <v>930</v>
      </c>
      <c r="C27" s="268" t="s">
        <v>1465</v>
      </c>
      <c r="D27" s="267" t="s">
        <v>921</v>
      </c>
      <c r="F27" s="269" t="str">
        <f t="shared" si="0"/>
        <v>309 LCR Summary</v>
      </c>
    </row>
    <row r="28" spans="1:6">
      <c r="A28" s="267" t="s">
        <v>9</v>
      </c>
      <c r="B28" s="267" t="s">
        <v>931</v>
      </c>
      <c r="C28" s="268" t="s">
        <v>102</v>
      </c>
      <c r="D28" s="267" t="s">
        <v>932</v>
      </c>
      <c r="E28" s="267" t="s">
        <v>933</v>
      </c>
      <c r="F28" s="269" t="str">
        <f t="shared" si="0"/>
        <v>309 LCR Summary</v>
      </c>
    </row>
    <row r="29" spans="1:6">
      <c r="A29" s="267" t="s">
        <v>9</v>
      </c>
      <c r="B29" s="267" t="s">
        <v>934</v>
      </c>
      <c r="C29" s="268" t="s">
        <v>171</v>
      </c>
      <c r="D29" s="267" t="s">
        <v>932</v>
      </c>
      <c r="E29" s="267" t="s">
        <v>935</v>
      </c>
      <c r="F29" s="269" t="str">
        <f t="shared" si="0"/>
        <v>309 LCR Summary</v>
      </c>
    </row>
    <row r="30" spans="1:6">
      <c r="A30" s="267" t="s">
        <v>9</v>
      </c>
      <c r="B30" s="267" t="s">
        <v>936</v>
      </c>
      <c r="C30" s="268" t="s">
        <v>107</v>
      </c>
      <c r="D30" s="267" t="s">
        <v>937</v>
      </c>
      <c r="E30" s="267" t="s">
        <v>933</v>
      </c>
      <c r="F30" s="269" t="str">
        <f t="shared" si="0"/>
        <v>309 LCR Summary</v>
      </c>
    </row>
    <row r="31" spans="1:6">
      <c r="A31" s="267" t="s">
        <v>9</v>
      </c>
      <c r="B31" s="267" t="s">
        <v>938</v>
      </c>
      <c r="C31" s="268" t="s">
        <v>179</v>
      </c>
      <c r="D31" s="267" t="s">
        <v>937</v>
      </c>
      <c r="E31" s="267" t="s">
        <v>939</v>
      </c>
      <c r="F31" s="269" t="str">
        <f t="shared" si="0"/>
        <v>309 LCR Summary</v>
      </c>
    </row>
    <row r="32" spans="1:6">
      <c r="A32" s="267" t="s">
        <v>9</v>
      </c>
      <c r="B32" s="267" t="s">
        <v>940</v>
      </c>
      <c r="C32" s="268" t="s">
        <v>111</v>
      </c>
      <c r="D32" s="267" t="s">
        <v>941</v>
      </c>
      <c r="E32" s="267" t="s">
        <v>942</v>
      </c>
      <c r="F32" s="269" t="str">
        <f t="shared" si="0"/>
        <v>309 LCR Summary</v>
      </c>
    </row>
    <row r="33" spans="1:6">
      <c r="A33" s="267" t="s">
        <v>9</v>
      </c>
      <c r="B33" s="267" t="s">
        <v>943</v>
      </c>
      <c r="C33" s="268" t="s">
        <v>653</v>
      </c>
      <c r="D33" s="267" t="s">
        <v>945</v>
      </c>
      <c r="F33" s="269" t="str">
        <f t="shared" si="0"/>
        <v>309 LCR Summary</v>
      </c>
    </row>
    <row r="34" spans="1:6">
      <c r="A34" s="267" t="s">
        <v>9</v>
      </c>
      <c r="B34" s="267" t="s">
        <v>946</v>
      </c>
      <c r="C34" s="268" t="s">
        <v>141</v>
      </c>
      <c r="D34" s="267" t="s">
        <v>941</v>
      </c>
      <c r="E34" s="267" t="s">
        <v>947</v>
      </c>
      <c r="F34" s="269" t="str">
        <f t="shared" si="0"/>
        <v>309 LCR Summary</v>
      </c>
    </row>
    <row r="35" spans="1:6">
      <c r="A35" s="267" t="s">
        <v>9</v>
      </c>
      <c r="B35" s="267" t="s">
        <v>948</v>
      </c>
      <c r="C35" s="268" t="s">
        <v>546</v>
      </c>
      <c r="D35" s="267" t="s">
        <v>945</v>
      </c>
      <c r="F35" s="269" t="str">
        <f t="shared" si="0"/>
        <v>309 LCR Summary</v>
      </c>
    </row>
    <row r="36" spans="1:6">
      <c r="A36" s="267" t="s">
        <v>9</v>
      </c>
      <c r="B36" s="267" t="s">
        <v>949</v>
      </c>
      <c r="C36" s="268" t="s">
        <v>186</v>
      </c>
      <c r="D36" s="267" t="s">
        <v>941</v>
      </c>
      <c r="E36" s="267" t="s">
        <v>950</v>
      </c>
      <c r="F36" s="269" t="str">
        <f t="shared" si="0"/>
        <v>309 LCR Summary</v>
      </c>
    </row>
    <row r="37" spans="1:6">
      <c r="A37" s="267" t="s">
        <v>9</v>
      </c>
      <c r="B37" s="267" t="s">
        <v>951</v>
      </c>
      <c r="C37" s="268" t="s">
        <v>582</v>
      </c>
      <c r="D37" s="267" t="s">
        <v>945</v>
      </c>
      <c r="F37" s="269" t="str">
        <f t="shared" si="0"/>
        <v>309 LCR Summary</v>
      </c>
    </row>
    <row r="38" spans="1:6">
      <c r="A38" s="267" t="s">
        <v>9</v>
      </c>
      <c r="B38" s="267" t="s">
        <v>952</v>
      </c>
      <c r="C38" s="268" t="s">
        <v>230</v>
      </c>
      <c r="D38" s="267" t="s">
        <v>941</v>
      </c>
      <c r="E38" s="267" t="s">
        <v>953</v>
      </c>
      <c r="F38" s="269" t="str">
        <f t="shared" si="0"/>
        <v>309 LCR Summary</v>
      </c>
    </row>
    <row r="39" spans="1:6">
      <c r="A39" s="267" t="s">
        <v>9</v>
      </c>
      <c r="B39" s="267" t="s">
        <v>954</v>
      </c>
      <c r="C39" s="268" t="s">
        <v>1466</v>
      </c>
      <c r="D39" s="267" t="s">
        <v>945</v>
      </c>
      <c r="F39" s="269" t="str">
        <f t="shared" si="0"/>
        <v>309 LCR Summary</v>
      </c>
    </row>
    <row r="40" spans="1:6">
      <c r="A40" s="267" t="s">
        <v>9</v>
      </c>
      <c r="B40" s="267" t="s">
        <v>955</v>
      </c>
      <c r="C40" s="268" t="s">
        <v>118</v>
      </c>
      <c r="D40" s="267" t="s">
        <v>957</v>
      </c>
      <c r="E40" s="267" t="s">
        <v>933</v>
      </c>
      <c r="F40" s="269" t="str">
        <f t="shared" si="0"/>
        <v>309 LCR Summary</v>
      </c>
    </row>
    <row r="41" spans="1:6">
      <c r="A41" s="267" t="s">
        <v>9</v>
      </c>
      <c r="B41" s="267" t="s">
        <v>958</v>
      </c>
      <c r="C41" s="268" t="s">
        <v>193</v>
      </c>
      <c r="D41" s="267" t="s">
        <v>957</v>
      </c>
      <c r="E41" s="267" t="s">
        <v>960</v>
      </c>
      <c r="F41" s="269" t="str">
        <f t="shared" si="0"/>
        <v>309 LCR Summary</v>
      </c>
    </row>
    <row r="42" spans="1:6">
      <c r="A42" s="267" t="s">
        <v>9</v>
      </c>
      <c r="B42" s="267" t="s">
        <v>961</v>
      </c>
      <c r="C42" s="268" t="s">
        <v>123</v>
      </c>
      <c r="D42" s="267" t="s">
        <v>962</v>
      </c>
      <c r="E42" s="267" t="s">
        <v>933</v>
      </c>
      <c r="F42" s="269" t="str">
        <f t="shared" si="0"/>
        <v>309 LCR Summary</v>
      </c>
    </row>
    <row r="43" spans="1:6">
      <c r="A43" s="267" t="s">
        <v>9</v>
      </c>
      <c r="B43" s="267" t="s">
        <v>963</v>
      </c>
      <c r="C43" s="268" t="s">
        <v>201</v>
      </c>
      <c r="D43" s="267" t="s">
        <v>962</v>
      </c>
      <c r="E43" s="267" t="s">
        <v>965</v>
      </c>
      <c r="F43" s="269" t="str">
        <f t="shared" si="0"/>
        <v>309 LCR Summary</v>
      </c>
    </row>
    <row r="44" spans="1:6">
      <c r="A44" s="267" t="s">
        <v>9</v>
      </c>
      <c r="B44" s="267" t="s">
        <v>966</v>
      </c>
      <c r="C44" s="268" t="s">
        <v>128</v>
      </c>
      <c r="D44" s="267" t="s">
        <v>967</v>
      </c>
      <c r="E44" s="267" t="s">
        <v>933</v>
      </c>
      <c r="F44" s="269" t="str">
        <f t="shared" si="0"/>
        <v>309 LCR Summary</v>
      </c>
    </row>
    <row r="45" spans="1:6">
      <c r="A45" s="267" t="s">
        <v>9</v>
      </c>
      <c r="B45" s="267" t="s">
        <v>968</v>
      </c>
      <c r="C45" s="268" t="s">
        <v>973</v>
      </c>
      <c r="D45" s="267" t="s">
        <v>969</v>
      </c>
      <c r="F45" s="269" t="str">
        <f t="shared" si="0"/>
        <v>309 LCR Summary</v>
      </c>
    </row>
    <row r="46" spans="1:6">
      <c r="A46" s="267" t="s">
        <v>9</v>
      </c>
      <c r="B46" s="267" t="s">
        <v>970</v>
      </c>
      <c r="C46" s="268" t="s">
        <v>146</v>
      </c>
      <c r="D46" s="267" t="s">
        <v>967</v>
      </c>
      <c r="E46" s="267" t="s">
        <v>971</v>
      </c>
      <c r="F46" s="269" t="str">
        <f t="shared" si="0"/>
        <v>309 LCR Summary</v>
      </c>
    </row>
    <row r="47" spans="1:6">
      <c r="A47" s="267" t="s">
        <v>9</v>
      </c>
      <c r="B47" s="267" t="s">
        <v>972</v>
      </c>
      <c r="C47" s="268" t="s">
        <v>552</v>
      </c>
      <c r="D47" s="267" t="s">
        <v>969</v>
      </c>
      <c r="F47" s="269" t="str">
        <f t="shared" si="0"/>
        <v>309 LCR Summary</v>
      </c>
    </row>
    <row r="48" spans="1:6">
      <c r="A48" s="267" t="s">
        <v>9</v>
      </c>
      <c r="B48" s="267" t="s">
        <v>974</v>
      </c>
      <c r="C48" s="268" t="s">
        <v>209</v>
      </c>
      <c r="D48" s="267" t="s">
        <v>967</v>
      </c>
      <c r="E48" s="267" t="s">
        <v>975</v>
      </c>
      <c r="F48" s="269" t="str">
        <f t="shared" si="0"/>
        <v>309 LCR Summary</v>
      </c>
    </row>
    <row r="49" spans="1:6">
      <c r="A49" s="267" t="s">
        <v>9</v>
      </c>
      <c r="B49" s="267" t="s">
        <v>976</v>
      </c>
      <c r="C49" s="268" t="s">
        <v>588</v>
      </c>
      <c r="D49" s="267" t="s">
        <v>969</v>
      </c>
      <c r="F49" s="269" t="str">
        <f t="shared" si="0"/>
        <v>309 LCR Summary</v>
      </c>
    </row>
    <row r="50" spans="1:6">
      <c r="A50" s="267" t="s">
        <v>9</v>
      </c>
      <c r="B50" s="267" t="s">
        <v>977</v>
      </c>
      <c r="C50" s="268" t="s">
        <v>237</v>
      </c>
      <c r="D50" s="267" t="s">
        <v>967</v>
      </c>
      <c r="E50" s="267" t="s">
        <v>978</v>
      </c>
      <c r="F50" s="269" t="str">
        <f t="shared" si="0"/>
        <v>309 LCR Summary</v>
      </c>
    </row>
    <row r="51" spans="1:6">
      <c r="A51" s="267" t="s">
        <v>9</v>
      </c>
      <c r="B51" s="267" t="s">
        <v>979</v>
      </c>
      <c r="C51" s="268" t="s">
        <v>1467</v>
      </c>
      <c r="D51" s="267" t="s">
        <v>969</v>
      </c>
      <c r="F51" s="269" t="str">
        <f t="shared" si="0"/>
        <v>309 LCR Summary</v>
      </c>
    </row>
    <row r="52" spans="1:6">
      <c r="A52" s="267" t="s">
        <v>9</v>
      </c>
      <c r="B52" s="267" t="s">
        <v>980</v>
      </c>
      <c r="C52" s="268" t="s">
        <v>133</v>
      </c>
      <c r="D52" s="267" t="s">
        <v>981</v>
      </c>
      <c r="E52" s="267" t="s">
        <v>933</v>
      </c>
      <c r="F52" s="269" t="str">
        <f t="shared" si="0"/>
        <v>309 LCR Summary</v>
      </c>
    </row>
    <row r="53" spans="1:6">
      <c r="A53" s="267" t="s">
        <v>9</v>
      </c>
      <c r="B53" s="267" t="s">
        <v>982</v>
      </c>
      <c r="C53" s="268" t="s">
        <v>987</v>
      </c>
      <c r="D53" s="267" t="s">
        <v>983</v>
      </c>
      <c r="F53" s="269" t="str">
        <f t="shared" si="0"/>
        <v>309 LCR Summary</v>
      </c>
    </row>
    <row r="54" spans="1:6">
      <c r="A54" s="267" t="s">
        <v>9</v>
      </c>
      <c r="B54" s="267" t="s">
        <v>984</v>
      </c>
      <c r="C54" s="268" t="s">
        <v>151</v>
      </c>
      <c r="D54" s="267" t="s">
        <v>981</v>
      </c>
      <c r="E54" s="267" t="s">
        <v>985</v>
      </c>
      <c r="F54" s="269" t="str">
        <f t="shared" si="0"/>
        <v>309 LCR Summary</v>
      </c>
    </row>
    <row r="55" spans="1:6">
      <c r="A55" s="267" t="s">
        <v>9</v>
      </c>
      <c r="B55" s="267" t="s">
        <v>986</v>
      </c>
      <c r="C55" s="268" t="s">
        <v>556</v>
      </c>
      <c r="D55" s="267" t="s">
        <v>983</v>
      </c>
      <c r="F55" s="269" t="str">
        <f t="shared" si="0"/>
        <v>309 LCR Summary</v>
      </c>
    </row>
    <row r="56" spans="1:6">
      <c r="A56" s="267" t="s">
        <v>9</v>
      </c>
      <c r="B56" s="267" t="s">
        <v>988</v>
      </c>
      <c r="C56" s="268" t="s">
        <v>217</v>
      </c>
      <c r="D56" s="267" t="s">
        <v>981</v>
      </c>
      <c r="E56" s="267" t="s">
        <v>989</v>
      </c>
      <c r="F56" s="269" t="str">
        <f t="shared" si="0"/>
        <v>309 LCR Summary</v>
      </c>
    </row>
    <row r="57" spans="1:6">
      <c r="A57" s="267" t="s">
        <v>9</v>
      </c>
      <c r="B57" s="267" t="s">
        <v>990</v>
      </c>
      <c r="C57" s="268" t="s">
        <v>592</v>
      </c>
      <c r="D57" s="267" t="s">
        <v>983</v>
      </c>
      <c r="F57" s="269" t="str">
        <f t="shared" si="0"/>
        <v>309 LCR Summary</v>
      </c>
    </row>
    <row r="58" spans="1:6">
      <c r="A58" s="267" t="s">
        <v>9</v>
      </c>
      <c r="B58" s="267" t="s">
        <v>991</v>
      </c>
      <c r="C58" s="268" t="s">
        <v>245</v>
      </c>
      <c r="D58" s="267" t="s">
        <v>981</v>
      </c>
      <c r="E58" s="267" t="s">
        <v>992</v>
      </c>
      <c r="F58" s="269" t="str">
        <f t="shared" si="0"/>
        <v>309 LCR Summary</v>
      </c>
    </row>
    <row r="59" spans="1:6">
      <c r="A59" s="267" t="s">
        <v>9</v>
      </c>
      <c r="B59" s="267" t="s">
        <v>993</v>
      </c>
      <c r="C59" s="268" t="s">
        <v>1468</v>
      </c>
      <c r="D59" s="267" t="s">
        <v>983</v>
      </c>
      <c r="F59" s="269" t="str">
        <f t="shared" si="0"/>
        <v>309 LCR Summary</v>
      </c>
    </row>
    <row r="60" spans="1:6">
      <c r="A60" s="267" t="s">
        <v>9</v>
      </c>
      <c r="B60" s="267" t="s">
        <v>994</v>
      </c>
      <c r="C60" s="268" t="s">
        <v>999</v>
      </c>
      <c r="D60" s="267" t="s">
        <v>995</v>
      </c>
      <c r="F60" s="269" t="str">
        <f t="shared" si="0"/>
        <v>309 LCR Summary</v>
      </c>
    </row>
    <row r="61" spans="1:6">
      <c r="A61" s="267" t="s">
        <v>9</v>
      </c>
      <c r="B61" s="267" t="s">
        <v>996</v>
      </c>
      <c r="C61" s="268" t="s">
        <v>1001</v>
      </c>
      <c r="D61" s="267" t="s">
        <v>997</v>
      </c>
      <c r="F61" s="269" t="str">
        <f t="shared" si="0"/>
        <v>309 LCR Summary</v>
      </c>
    </row>
    <row r="62" spans="1:6">
      <c r="A62" s="267" t="s">
        <v>9</v>
      </c>
      <c r="B62" s="267" t="s">
        <v>998</v>
      </c>
      <c r="C62" s="268" t="s">
        <v>1003</v>
      </c>
      <c r="D62" s="267" t="s">
        <v>995</v>
      </c>
      <c r="F62" s="269" t="str">
        <f t="shared" si="0"/>
        <v>309 LCR Summary</v>
      </c>
    </row>
    <row r="63" spans="1:6">
      <c r="A63" s="267" t="s">
        <v>9</v>
      </c>
      <c r="B63" s="267" t="s">
        <v>1000</v>
      </c>
      <c r="C63" s="268" t="s">
        <v>677</v>
      </c>
      <c r="D63" s="267" t="s">
        <v>997</v>
      </c>
      <c r="F63" s="269" t="str">
        <f t="shared" si="0"/>
        <v>309 LCR Summary</v>
      </c>
    </row>
    <row r="64" spans="1:6">
      <c r="A64" s="267" t="s">
        <v>9</v>
      </c>
      <c r="B64" s="267" t="s">
        <v>1002</v>
      </c>
      <c r="C64" s="268" t="s">
        <v>1006</v>
      </c>
      <c r="D64" s="267" t="s">
        <v>995</v>
      </c>
      <c r="F64" s="269" t="str">
        <f t="shared" si="0"/>
        <v>309 LCR Summary</v>
      </c>
    </row>
    <row r="65" spans="1:6">
      <c r="A65" s="267" t="s">
        <v>9</v>
      </c>
      <c r="B65" s="267" t="s">
        <v>1004</v>
      </c>
      <c r="C65" s="268" t="s">
        <v>1008</v>
      </c>
      <c r="D65" s="267" t="s">
        <v>997</v>
      </c>
      <c r="F65" s="269" t="str">
        <f t="shared" si="0"/>
        <v>309 LCR Summary</v>
      </c>
    </row>
    <row r="66" spans="1:6">
      <c r="A66" s="267" t="s">
        <v>9</v>
      </c>
      <c r="B66" s="267" t="s">
        <v>1005</v>
      </c>
      <c r="C66" s="268" t="s">
        <v>1459</v>
      </c>
      <c r="D66" s="267" t="s">
        <v>995</v>
      </c>
      <c r="F66" s="269" t="str">
        <f t="shared" ref="F66:F129" si="1">IF($A66="012 LCR Syndicate Type",$B66,$A66)</f>
        <v>309 LCR Summary</v>
      </c>
    </row>
    <row r="67" spans="1:6" s="266" customFormat="1">
      <c r="A67" s="267" t="s">
        <v>9</v>
      </c>
      <c r="B67" s="267" t="s">
        <v>1007</v>
      </c>
      <c r="C67" s="268" t="s">
        <v>1469</v>
      </c>
      <c r="D67" s="267" t="s">
        <v>997</v>
      </c>
      <c r="E67" s="267"/>
      <c r="F67" s="269" t="str">
        <f t="shared" si="1"/>
        <v>309 LCR Summary</v>
      </c>
    </row>
    <row r="68" spans="1:6" s="266" customFormat="1">
      <c r="A68" s="267" t="s">
        <v>9</v>
      </c>
      <c r="B68" s="267" t="s">
        <v>1009</v>
      </c>
      <c r="C68" s="268" t="s">
        <v>93</v>
      </c>
      <c r="D68" s="267" t="s">
        <v>1010</v>
      </c>
      <c r="E68" s="267" t="s">
        <v>1011</v>
      </c>
      <c r="F68" s="269" t="str">
        <f t="shared" si="1"/>
        <v>309 LCR Summary</v>
      </c>
    </row>
    <row r="69" spans="1:6" s="266" customFormat="1">
      <c r="A69" s="267" t="s">
        <v>9</v>
      </c>
      <c r="B69" s="267" t="s">
        <v>1012</v>
      </c>
      <c r="C69" s="268" t="s">
        <v>162</v>
      </c>
      <c r="D69" s="267" t="s">
        <v>1010</v>
      </c>
      <c r="E69" s="267" t="s">
        <v>1011</v>
      </c>
      <c r="F69" s="269" t="str">
        <f t="shared" si="1"/>
        <v>309 LCR Summary</v>
      </c>
    </row>
    <row r="70" spans="1:6" s="266" customFormat="1">
      <c r="A70" s="267" t="s">
        <v>9</v>
      </c>
      <c r="B70" s="267" t="s">
        <v>1013</v>
      </c>
      <c r="C70" s="268" t="s">
        <v>97</v>
      </c>
      <c r="D70" s="267" t="s">
        <v>1014</v>
      </c>
      <c r="E70" s="267" t="s">
        <v>1015</v>
      </c>
      <c r="F70" s="269" t="str">
        <f t="shared" si="1"/>
        <v>309 LCR Summary</v>
      </c>
    </row>
    <row r="71" spans="1:6">
      <c r="A71" s="267" t="s">
        <v>9</v>
      </c>
      <c r="B71" s="267" t="s">
        <v>1016</v>
      </c>
      <c r="C71" s="268" t="s">
        <v>166</v>
      </c>
      <c r="D71" s="267" t="s">
        <v>1014</v>
      </c>
      <c r="E71" s="267" t="s">
        <v>1017</v>
      </c>
      <c r="F71" s="269" t="str">
        <f t="shared" si="1"/>
        <v>309 LCR Summary</v>
      </c>
    </row>
    <row r="72" spans="1:6">
      <c r="A72" s="267" t="s">
        <v>9</v>
      </c>
      <c r="B72" s="267" t="s">
        <v>1018</v>
      </c>
      <c r="D72" s="267" t="s">
        <v>1019</v>
      </c>
      <c r="E72" s="267" t="s">
        <v>1020</v>
      </c>
      <c r="F72" s="269" t="str">
        <f t="shared" si="1"/>
        <v>309 LCR Summary</v>
      </c>
    </row>
    <row r="73" spans="1:6">
      <c r="A73" s="267" t="s">
        <v>757</v>
      </c>
      <c r="B73" s="267" t="s">
        <v>1021</v>
      </c>
      <c r="C73" s="268" t="s">
        <v>57</v>
      </c>
      <c r="D73" s="267" t="s">
        <v>1022</v>
      </c>
      <c r="E73" s="267" t="s">
        <v>1023</v>
      </c>
      <c r="F73" s="269" t="str">
        <f t="shared" si="1"/>
        <v>310 Balance Sheet Distributions</v>
      </c>
    </row>
    <row r="74" spans="1:6">
      <c r="A74" s="267" t="s">
        <v>757</v>
      </c>
      <c r="B74" s="267" t="s">
        <v>1024</v>
      </c>
      <c r="C74" s="268" t="s">
        <v>66</v>
      </c>
      <c r="D74" s="267" t="s">
        <v>1025</v>
      </c>
      <c r="E74" s="267" t="s">
        <v>1026</v>
      </c>
      <c r="F74" s="269" t="str">
        <f t="shared" si="1"/>
        <v>310 Balance Sheet Distributions</v>
      </c>
    </row>
    <row r="75" spans="1:6">
      <c r="A75" s="267" t="s">
        <v>757</v>
      </c>
      <c r="B75" s="267" t="s">
        <v>1027</v>
      </c>
      <c r="C75" s="268" t="s">
        <v>84</v>
      </c>
      <c r="D75" s="267" t="s">
        <v>1028</v>
      </c>
      <c r="E75" s="267" t="s">
        <v>1029</v>
      </c>
      <c r="F75" s="269" t="str">
        <f t="shared" si="1"/>
        <v>310 Balance Sheet Distributions</v>
      </c>
    </row>
    <row r="76" spans="1:6">
      <c r="A76" s="267" t="s">
        <v>757</v>
      </c>
      <c r="B76" s="267" t="s">
        <v>1030</v>
      </c>
      <c r="C76" s="268" t="s">
        <v>269</v>
      </c>
      <c r="D76" s="267" t="s">
        <v>1031</v>
      </c>
      <c r="E76" s="267" t="s">
        <v>1032</v>
      </c>
      <c r="F76" s="269" t="str">
        <f t="shared" si="1"/>
        <v>310 Balance Sheet Distributions</v>
      </c>
    </row>
    <row r="77" spans="1:6">
      <c r="A77" s="267" t="s">
        <v>757</v>
      </c>
      <c r="B77" s="267" t="s">
        <v>1033</v>
      </c>
      <c r="C77" s="268" t="s">
        <v>137</v>
      </c>
      <c r="D77" s="267" t="s">
        <v>1034</v>
      </c>
      <c r="E77" s="267" t="s">
        <v>1035</v>
      </c>
      <c r="F77" s="269" t="str">
        <f t="shared" si="1"/>
        <v>310 Balance Sheet Distributions</v>
      </c>
    </row>
    <row r="78" spans="1:6">
      <c r="A78" s="267" t="s">
        <v>757</v>
      </c>
      <c r="B78" s="267" t="s">
        <v>1036</v>
      </c>
      <c r="C78" s="268" t="s">
        <v>277</v>
      </c>
      <c r="D78" s="267" t="s">
        <v>1037</v>
      </c>
      <c r="E78" s="267" t="s">
        <v>1038</v>
      </c>
      <c r="F78" s="269" t="str">
        <f t="shared" si="1"/>
        <v>310 Balance Sheet Distributions</v>
      </c>
    </row>
    <row r="79" spans="1:6">
      <c r="A79" s="267" t="s">
        <v>757</v>
      </c>
      <c r="B79" s="267" t="s">
        <v>911</v>
      </c>
      <c r="C79" s="268" t="s">
        <v>155</v>
      </c>
      <c r="D79" s="267" t="s">
        <v>1039</v>
      </c>
      <c r="E79" s="267" t="s">
        <v>913</v>
      </c>
      <c r="F79" s="269" t="str">
        <f t="shared" si="1"/>
        <v>310 Balance Sheet Distributions</v>
      </c>
    </row>
    <row r="80" spans="1:6">
      <c r="A80" s="267" t="s">
        <v>757</v>
      </c>
      <c r="B80" s="267" t="s">
        <v>1040</v>
      </c>
      <c r="C80" s="268" t="s">
        <v>280</v>
      </c>
      <c r="D80" s="267" t="s">
        <v>1041</v>
      </c>
      <c r="E80" s="267" t="s">
        <v>1042</v>
      </c>
      <c r="F80" s="269" t="str">
        <f t="shared" si="1"/>
        <v>310 Balance Sheet Distributions</v>
      </c>
    </row>
    <row r="81" spans="1:6">
      <c r="A81" s="267" t="s">
        <v>757</v>
      </c>
      <c r="B81" s="267" t="s">
        <v>1043</v>
      </c>
      <c r="C81" s="268" t="s">
        <v>74</v>
      </c>
      <c r="D81" s="267" t="s">
        <v>1044</v>
      </c>
      <c r="E81" s="267" t="s">
        <v>1026</v>
      </c>
      <c r="F81" s="269" t="str">
        <f t="shared" si="1"/>
        <v>310 Balance Sheet Distributions</v>
      </c>
    </row>
    <row r="82" spans="1:6">
      <c r="A82" s="267" t="s">
        <v>757</v>
      </c>
      <c r="B82" s="267" t="s">
        <v>1045</v>
      </c>
      <c r="C82" s="268" t="s">
        <v>79</v>
      </c>
      <c r="D82" s="267" t="s">
        <v>1046</v>
      </c>
      <c r="E82" s="267" t="s">
        <v>1026</v>
      </c>
      <c r="F82" s="269" t="str">
        <f t="shared" si="1"/>
        <v>310 Balance Sheet Distributions</v>
      </c>
    </row>
    <row r="83" spans="1:6">
      <c r="A83" s="267" t="s">
        <v>757</v>
      </c>
      <c r="B83" s="267" t="s">
        <v>1047</v>
      </c>
      <c r="C83" s="268" t="s">
        <v>102</v>
      </c>
      <c r="D83" s="267" t="s">
        <v>1048</v>
      </c>
      <c r="E83" s="267" t="s">
        <v>1049</v>
      </c>
      <c r="F83" s="269" t="str">
        <f t="shared" si="1"/>
        <v>310 Balance Sheet Distributions</v>
      </c>
    </row>
    <row r="84" spans="1:6">
      <c r="A84" s="267" t="s">
        <v>757</v>
      </c>
      <c r="B84" s="267" t="s">
        <v>1050</v>
      </c>
      <c r="C84" s="268" t="s">
        <v>309</v>
      </c>
      <c r="D84" s="267" t="s">
        <v>1051</v>
      </c>
      <c r="E84" s="267" t="s">
        <v>1052</v>
      </c>
      <c r="F84" s="269" t="str">
        <f t="shared" si="1"/>
        <v>310 Balance Sheet Distributions</v>
      </c>
    </row>
    <row r="85" spans="1:6">
      <c r="A85" s="267" t="s">
        <v>757</v>
      </c>
      <c r="B85" s="267" t="s">
        <v>1053</v>
      </c>
      <c r="C85" s="268" t="s">
        <v>312</v>
      </c>
      <c r="D85" s="267" t="s">
        <v>1054</v>
      </c>
      <c r="E85" s="267" t="s">
        <v>1055</v>
      </c>
      <c r="F85" s="269" t="str">
        <f t="shared" si="1"/>
        <v>310 Balance Sheet Distributions</v>
      </c>
    </row>
    <row r="86" spans="1:6">
      <c r="A86" s="267" t="s">
        <v>757</v>
      </c>
      <c r="B86" s="267" t="s">
        <v>1056</v>
      </c>
      <c r="C86" s="268" t="s">
        <v>315</v>
      </c>
      <c r="D86" s="267" t="s">
        <v>1057</v>
      </c>
      <c r="E86" s="267" t="s">
        <v>1058</v>
      </c>
      <c r="F86" s="269" t="str">
        <f t="shared" si="1"/>
        <v>310 Balance Sheet Distributions</v>
      </c>
    </row>
    <row r="87" spans="1:6">
      <c r="A87" s="267" t="s">
        <v>757</v>
      </c>
      <c r="B87" s="267" t="s">
        <v>914</v>
      </c>
      <c r="C87" s="268" t="s">
        <v>171</v>
      </c>
      <c r="D87" s="267" t="s">
        <v>1059</v>
      </c>
      <c r="E87" s="267" t="s">
        <v>916</v>
      </c>
      <c r="F87" s="269" t="str">
        <f t="shared" si="1"/>
        <v>310 Balance Sheet Distributions</v>
      </c>
    </row>
    <row r="88" spans="1:6">
      <c r="A88" s="267" t="s">
        <v>757</v>
      </c>
      <c r="B88" s="267" t="s">
        <v>1060</v>
      </c>
      <c r="C88" s="268" t="s">
        <v>320</v>
      </c>
      <c r="D88" s="267" t="s">
        <v>1061</v>
      </c>
      <c r="E88" s="267" t="s">
        <v>1062</v>
      </c>
      <c r="F88" s="269" t="str">
        <f t="shared" si="1"/>
        <v>310 Balance Sheet Distributions</v>
      </c>
    </row>
    <row r="89" spans="1:6">
      <c r="A89" s="267" t="s">
        <v>10</v>
      </c>
      <c r="B89" s="267" t="s">
        <v>1063</v>
      </c>
      <c r="C89" s="268" t="s">
        <v>57</v>
      </c>
      <c r="D89" s="267" t="s">
        <v>1064</v>
      </c>
      <c r="E89" s="267" t="s">
        <v>1065</v>
      </c>
      <c r="F89" s="269" t="str">
        <f t="shared" si="1"/>
        <v>311 Claims Distributions</v>
      </c>
    </row>
    <row r="90" spans="1:6">
      <c r="A90" s="267" t="s">
        <v>10</v>
      </c>
      <c r="B90" s="267" t="s">
        <v>1066</v>
      </c>
      <c r="C90" s="268" t="s">
        <v>66</v>
      </c>
      <c r="D90" s="267" t="s">
        <v>1067</v>
      </c>
      <c r="E90" s="267" t="s">
        <v>1065</v>
      </c>
      <c r="F90" s="269" t="str">
        <f t="shared" si="1"/>
        <v>311 Claims Distributions</v>
      </c>
    </row>
    <row r="91" spans="1:6">
      <c r="A91" s="267" t="s">
        <v>10</v>
      </c>
      <c r="B91" s="267" t="s">
        <v>1068</v>
      </c>
      <c r="C91" s="268" t="s">
        <v>84</v>
      </c>
      <c r="D91" s="267" t="s">
        <v>1069</v>
      </c>
      <c r="E91" s="267" t="s">
        <v>1070</v>
      </c>
      <c r="F91" s="269" t="str">
        <f t="shared" si="1"/>
        <v>311 Claims Distributions</v>
      </c>
    </row>
    <row r="92" spans="1:6">
      <c r="A92" s="267" t="s">
        <v>10</v>
      </c>
      <c r="B92" s="267" t="s">
        <v>1071</v>
      </c>
      <c r="C92" s="268" t="s">
        <v>269</v>
      </c>
      <c r="D92" s="267" t="s">
        <v>1072</v>
      </c>
      <c r="E92" s="267" t="s">
        <v>1073</v>
      </c>
      <c r="F92" s="269" t="str">
        <f t="shared" si="1"/>
        <v>311 Claims Distributions</v>
      </c>
    </row>
    <row r="93" spans="1:6">
      <c r="A93" s="267" t="s">
        <v>10</v>
      </c>
      <c r="B93" s="267" t="s">
        <v>1074</v>
      </c>
      <c r="C93" s="268" t="s">
        <v>137</v>
      </c>
      <c r="D93" s="267" t="s">
        <v>1075</v>
      </c>
      <c r="E93" s="267" t="s">
        <v>1076</v>
      </c>
      <c r="F93" s="269" t="str">
        <f t="shared" si="1"/>
        <v>311 Claims Distributions</v>
      </c>
    </row>
    <row r="94" spans="1:6">
      <c r="A94" s="267" t="s">
        <v>10</v>
      </c>
      <c r="B94" s="267" t="s">
        <v>1077</v>
      </c>
      <c r="C94" s="268" t="s">
        <v>277</v>
      </c>
      <c r="D94" s="267" t="s">
        <v>1078</v>
      </c>
      <c r="E94" s="267" t="s">
        <v>1079</v>
      </c>
      <c r="F94" s="269" t="str">
        <f t="shared" si="1"/>
        <v>311 Claims Distributions</v>
      </c>
    </row>
    <row r="95" spans="1:6">
      <c r="A95" s="267" t="s">
        <v>10</v>
      </c>
      <c r="B95" s="267" t="s">
        <v>1080</v>
      </c>
      <c r="C95" s="268" t="s">
        <v>155</v>
      </c>
      <c r="D95" s="267" t="s">
        <v>1081</v>
      </c>
      <c r="E95" s="267" t="s">
        <v>1082</v>
      </c>
      <c r="F95" s="269" t="str">
        <f t="shared" si="1"/>
        <v>311 Claims Distributions</v>
      </c>
    </row>
    <row r="96" spans="1:6">
      <c r="A96" s="267" t="s">
        <v>10</v>
      </c>
      <c r="B96" s="267" t="s">
        <v>1083</v>
      </c>
      <c r="C96" s="268" t="s">
        <v>280</v>
      </c>
      <c r="D96" s="267" t="s">
        <v>1084</v>
      </c>
      <c r="E96" s="267" t="s">
        <v>1085</v>
      </c>
      <c r="F96" s="269" t="str">
        <f t="shared" si="1"/>
        <v>311 Claims Distributions</v>
      </c>
    </row>
    <row r="97" spans="1:6">
      <c r="A97" s="267" t="s">
        <v>10</v>
      </c>
      <c r="B97" s="267" t="s">
        <v>1086</v>
      </c>
      <c r="C97" s="268" t="s">
        <v>74</v>
      </c>
      <c r="D97" s="267" t="s">
        <v>1087</v>
      </c>
      <c r="E97" s="267" t="s">
        <v>1088</v>
      </c>
      <c r="F97" s="269" t="str">
        <f t="shared" si="1"/>
        <v>311 Claims Distributions</v>
      </c>
    </row>
    <row r="98" spans="1:6">
      <c r="A98" s="267" t="s">
        <v>10</v>
      </c>
      <c r="B98" s="267" t="s">
        <v>1089</v>
      </c>
      <c r="C98" s="268" t="s">
        <v>171</v>
      </c>
      <c r="D98" s="267" t="s">
        <v>1090</v>
      </c>
      <c r="E98" s="267" t="s">
        <v>1091</v>
      </c>
      <c r="F98" s="269" t="str">
        <f t="shared" si="1"/>
        <v>311 Claims Distributions</v>
      </c>
    </row>
    <row r="99" spans="1:6">
      <c r="A99" s="267" t="s">
        <v>10</v>
      </c>
      <c r="B99" s="267" t="s">
        <v>1092</v>
      </c>
      <c r="C99" s="268" t="s">
        <v>334</v>
      </c>
      <c r="D99" s="267" t="s">
        <v>1064</v>
      </c>
      <c r="E99" s="267" t="s">
        <v>1065</v>
      </c>
      <c r="F99" s="269" t="str">
        <f t="shared" si="1"/>
        <v>311 Claims Distributions</v>
      </c>
    </row>
    <row r="100" spans="1:6">
      <c r="A100" s="267" t="s">
        <v>10</v>
      </c>
      <c r="B100" s="267" t="s">
        <v>1093</v>
      </c>
      <c r="C100" s="268" t="s">
        <v>346</v>
      </c>
      <c r="D100" s="267" t="s">
        <v>1067</v>
      </c>
      <c r="E100" s="267" t="s">
        <v>1065</v>
      </c>
      <c r="F100" s="269" t="str">
        <f t="shared" si="1"/>
        <v>311 Claims Distributions</v>
      </c>
    </row>
    <row r="101" spans="1:6">
      <c r="A101" s="267" t="s">
        <v>10</v>
      </c>
      <c r="B101" s="267" t="s">
        <v>1094</v>
      </c>
      <c r="C101" s="268" t="s">
        <v>107</v>
      </c>
      <c r="D101" s="267" t="s">
        <v>1069</v>
      </c>
      <c r="E101" s="267" t="s">
        <v>1095</v>
      </c>
      <c r="F101" s="269" t="str">
        <f t="shared" si="1"/>
        <v>311 Claims Distributions</v>
      </c>
    </row>
    <row r="102" spans="1:6">
      <c r="A102" s="267" t="s">
        <v>10</v>
      </c>
      <c r="B102" s="267" t="s">
        <v>1096</v>
      </c>
      <c r="C102" s="268" t="s">
        <v>362</v>
      </c>
      <c r="D102" s="267" t="s">
        <v>1072</v>
      </c>
      <c r="E102" s="267" t="s">
        <v>1097</v>
      </c>
      <c r="F102" s="269" t="str">
        <f t="shared" si="1"/>
        <v>311 Claims Distributions</v>
      </c>
    </row>
    <row r="103" spans="1:6">
      <c r="A103" s="267" t="s">
        <v>10</v>
      </c>
      <c r="B103" s="267" t="s">
        <v>1098</v>
      </c>
      <c r="C103" s="268" t="s">
        <v>372</v>
      </c>
      <c r="D103" s="267" t="s">
        <v>1075</v>
      </c>
      <c r="E103" s="267" t="s">
        <v>1099</v>
      </c>
      <c r="F103" s="269" t="str">
        <f t="shared" si="1"/>
        <v>311 Claims Distributions</v>
      </c>
    </row>
    <row r="104" spans="1:6">
      <c r="A104" s="267" t="s">
        <v>10</v>
      </c>
      <c r="B104" s="267" t="s">
        <v>1100</v>
      </c>
      <c r="C104" s="268" t="s">
        <v>382</v>
      </c>
      <c r="D104" s="267" t="s">
        <v>1078</v>
      </c>
      <c r="E104" s="267" t="s">
        <v>1101</v>
      </c>
      <c r="F104" s="269" t="str">
        <f t="shared" si="1"/>
        <v>311 Claims Distributions</v>
      </c>
    </row>
    <row r="105" spans="1:6">
      <c r="A105" s="267" t="s">
        <v>10</v>
      </c>
      <c r="B105" s="267" t="s">
        <v>1102</v>
      </c>
      <c r="C105" s="268" t="s">
        <v>179</v>
      </c>
      <c r="D105" s="267" t="s">
        <v>1081</v>
      </c>
      <c r="E105" s="267" t="s">
        <v>1103</v>
      </c>
      <c r="F105" s="269" t="str">
        <f t="shared" si="1"/>
        <v>311 Claims Distributions</v>
      </c>
    </row>
    <row r="106" spans="1:6">
      <c r="A106" s="267" t="s">
        <v>10</v>
      </c>
      <c r="B106" s="267" t="s">
        <v>1104</v>
      </c>
      <c r="C106" s="268" t="s">
        <v>415</v>
      </c>
      <c r="D106" s="267" t="s">
        <v>1084</v>
      </c>
      <c r="E106" s="267" t="s">
        <v>1105</v>
      </c>
      <c r="F106" s="269" t="str">
        <f t="shared" si="1"/>
        <v>311 Claims Distributions</v>
      </c>
    </row>
    <row r="107" spans="1:6">
      <c r="A107" s="267" t="s">
        <v>10</v>
      </c>
      <c r="B107" s="267" t="s">
        <v>1106</v>
      </c>
      <c r="C107" s="268" t="s">
        <v>338</v>
      </c>
      <c r="D107" s="267" t="s">
        <v>1087</v>
      </c>
      <c r="E107" s="267" t="s">
        <v>1107</v>
      </c>
      <c r="F107" s="269" t="str">
        <f t="shared" si="1"/>
        <v>311 Claims Distributions</v>
      </c>
    </row>
    <row r="108" spans="1:6">
      <c r="A108" s="267" t="s">
        <v>10</v>
      </c>
      <c r="B108" s="267" t="s">
        <v>1108</v>
      </c>
      <c r="C108" s="268" t="s">
        <v>186</v>
      </c>
      <c r="D108" s="267" t="s">
        <v>1090</v>
      </c>
      <c r="E108" s="267" t="s">
        <v>1109</v>
      </c>
      <c r="F108" s="269" t="str">
        <f t="shared" si="1"/>
        <v>311 Claims Distributions</v>
      </c>
    </row>
    <row r="109" spans="1:6">
      <c r="A109" s="267" t="s">
        <v>10</v>
      </c>
      <c r="B109" s="267" t="s">
        <v>1110</v>
      </c>
      <c r="C109" s="268" t="s">
        <v>496</v>
      </c>
      <c r="D109" s="267" t="s">
        <v>787</v>
      </c>
      <c r="F109" s="269" t="str">
        <f t="shared" si="1"/>
        <v>311 Claims Distributions</v>
      </c>
    </row>
    <row r="110" spans="1:6">
      <c r="A110" s="267" t="s">
        <v>10</v>
      </c>
      <c r="B110" s="267" t="s">
        <v>1111</v>
      </c>
      <c r="C110" s="268" t="s">
        <v>501</v>
      </c>
      <c r="D110" s="267" t="s">
        <v>1112</v>
      </c>
      <c r="E110" s="267" t="s">
        <v>1493</v>
      </c>
      <c r="F110" s="269" t="str">
        <f t="shared" si="1"/>
        <v>311 Claims Distributions</v>
      </c>
    </row>
    <row r="111" spans="1:6">
      <c r="A111" s="267" t="s">
        <v>10</v>
      </c>
      <c r="B111" s="267" t="s">
        <v>1114</v>
      </c>
      <c r="C111" s="268" t="s">
        <v>506</v>
      </c>
      <c r="D111" s="267" t="s">
        <v>1115</v>
      </c>
      <c r="E111" s="267" t="s">
        <v>1116</v>
      </c>
      <c r="F111" s="269" t="str">
        <f t="shared" si="1"/>
        <v>311 Claims Distributions</v>
      </c>
    </row>
    <row r="112" spans="1:6">
      <c r="A112" s="267" t="s">
        <v>10</v>
      </c>
      <c r="B112" s="267" t="s">
        <v>1117</v>
      </c>
      <c r="C112" s="268" t="s">
        <v>450</v>
      </c>
      <c r="D112" s="267" t="s">
        <v>789</v>
      </c>
      <c r="F112" s="269" t="str">
        <f t="shared" si="1"/>
        <v>311 Claims Distributions</v>
      </c>
    </row>
    <row r="113" spans="1:6">
      <c r="A113" s="267" t="s">
        <v>10</v>
      </c>
      <c r="B113" s="267" t="s">
        <v>1118</v>
      </c>
      <c r="C113" s="268" t="s">
        <v>1119</v>
      </c>
      <c r="D113" s="267" t="s">
        <v>1120</v>
      </c>
      <c r="E113" s="267" t="s">
        <v>1493</v>
      </c>
      <c r="F113" s="269" t="str">
        <f t="shared" si="1"/>
        <v>311 Claims Distributions</v>
      </c>
    </row>
    <row r="114" spans="1:6">
      <c r="A114" s="267" t="s">
        <v>10</v>
      </c>
      <c r="B114" s="267" t="s">
        <v>1121</v>
      </c>
      <c r="C114" s="268" t="s">
        <v>1122</v>
      </c>
      <c r="D114" s="267" t="s">
        <v>1123</v>
      </c>
      <c r="F114" s="269" t="str">
        <f t="shared" si="1"/>
        <v>311 Claims Distributions</v>
      </c>
    </row>
    <row r="115" spans="1:6">
      <c r="A115" s="267" t="s">
        <v>10</v>
      </c>
      <c r="B115" s="267" t="s">
        <v>1124</v>
      </c>
      <c r="C115" s="268" t="s">
        <v>1125</v>
      </c>
      <c r="D115" s="267" t="s">
        <v>1126</v>
      </c>
      <c r="F115" s="269" t="str">
        <f t="shared" si="1"/>
        <v>311 Claims Distributions</v>
      </c>
    </row>
    <row r="116" spans="1:6">
      <c r="A116" s="267" t="s">
        <v>10</v>
      </c>
      <c r="B116" s="267" t="s">
        <v>1127</v>
      </c>
      <c r="C116" s="268" t="s">
        <v>1128</v>
      </c>
      <c r="D116" s="267" t="s">
        <v>1129</v>
      </c>
      <c r="F116" s="269" t="str">
        <f t="shared" si="1"/>
        <v>311 Claims Distributions</v>
      </c>
    </row>
    <row r="117" spans="1:6">
      <c r="A117" s="267" t="s">
        <v>10</v>
      </c>
      <c r="B117" s="267" t="s">
        <v>1130</v>
      </c>
      <c r="C117" s="268" t="s">
        <v>1131</v>
      </c>
      <c r="D117" s="267" t="s">
        <v>1132</v>
      </c>
      <c r="F117" s="269" t="str">
        <f t="shared" si="1"/>
        <v>311 Claims Distributions</v>
      </c>
    </row>
    <row r="118" spans="1:6">
      <c r="A118" s="267" t="s">
        <v>10</v>
      </c>
      <c r="B118" s="267" t="s">
        <v>1133</v>
      </c>
      <c r="C118" s="268" t="s">
        <v>1134</v>
      </c>
      <c r="D118" s="267" t="s">
        <v>1135</v>
      </c>
      <c r="F118" s="269" t="str">
        <f t="shared" si="1"/>
        <v>311 Claims Distributions</v>
      </c>
    </row>
    <row r="119" spans="1:6">
      <c r="A119" s="267" t="s">
        <v>10</v>
      </c>
      <c r="B119" s="267" t="s">
        <v>1136</v>
      </c>
      <c r="C119" s="268" t="s">
        <v>1137</v>
      </c>
      <c r="D119" s="267" t="s">
        <v>1138</v>
      </c>
      <c r="E119" s="267" t="s">
        <v>1139</v>
      </c>
      <c r="F119" s="269" t="str">
        <f t="shared" si="1"/>
        <v>311 Claims Distributions</v>
      </c>
    </row>
    <row r="120" spans="1:6">
      <c r="A120" s="267" t="s">
        <v>790</v>
      </c>
      <c r="B120" s="267" t="s">
        <v>1140</v>
      </c>
      <c r="C120" s="268" t="s">
        <v>730</v>
      </c>
      <c r="D120" s="267" t="s">
        <v>793</v>
      </c>
      <c r="E120" s="267" t="s">
        <v>1494</v>
      </c>
      <c r="F120" s="269" t="str">
        <f t="shared" si="1"/>
        <v>312 Projected Solvency II Technical Provisions at Time Zero</v>
      </c>
    </row>
    <row r="121" spans="1:6">
      <c r="A121" s="267" t="s">
        <v>790</v>
      </c>
      <c r="B121" s="267" t="s">
        <v>1141</v>
      </c>
      <c r="C121" s="268" t="s">
        <v>468</v>
      </c>
      <c r="D121" s="267" t="s">
        <v>797</v>
      </c>
      <c r="E121" s="267" t="s">
        <v>1495</v>
      </c>
      <c r="F121" s="269" t="str">
        <f t="shared" si="1"/>
        <v>312 Projected Solvency II Technical Provisions at Time Zero</v>
      </c>
    </row>
    <row r="122" spans="1:6">
      <c r="A122" s="267" t="s">
        <v>790</v>
      </c>
      <c r="B122" s="267" t="s">
        <v>1142</v>
      </c>
      <c r="C122" s="268" t="s">
        <v>742</v>
      </c>
      <c r="D122" s="267" t="s">
        <v>798</v>
      </c>
      <c r="E122" s="267" t="s">
        <v>1496</v>
      </c>
      <c r="F122" s="269" t="str">
        <f t="shared" si="1"/>
        <v>312 Projected Solvency II Technical Provisions at Time Zero</v>
      </c>
    </row>
    <row r="123" spans="1:6">
      <c r="A123" s="267" t="s">
        <v>790</v>
      </c>
      <c r="B123" s="267" t="s">
        <v>1143</v>
      </c>
      <c r="C123" s="268" t="s">
        <v>477</v>
      </c>
      <c r="D123" s="267" t="s">
        <v>1144</v>
      </c>
      <c r="E123" s="267" t="s">
        <v>1145</v>
      </c>
      <c r="F123" s="269" t="str">
        <f t="shared" si="1"/>
        <v>312 Projected Solvency II Technical Provisions at Time Zero</v>
      </c>
    </row>
    <row r="124" spans="1:6">
      <c r="A124" s="267" t="s">
        <v>790</v>
      </c>
      <c r="B124" s="267" t="s">
        <v>1146</v>
      </c>
      <c r="C124" s="268" t="s">
        <v>481</v>
      </c>
      <c r="D124" s="267" t="s">
        <v>800</v>
      </c>
      <c r="E124" s="267" t="s">
        <v>1147</v>
      </c>
      <c r="F124" s="269" t="str">
        <f t="shared" si="1"/>
        <v>312 Projected Solvency II Technical Provisions at Time Zero</v>
      </c>
    </row>
    <row r="125" spans="1:6">
      <c r="A125" s="267" t="s">
        <v>790</v>
      </c>
      <c r="B125" s="267" t="s">
        <v>1148</v>
      </c>
      <c r="C125" s="268" t="s">
        <v>486</v>
      </c>
      <c r="D125" s="267" t="s">
        <v>798</v>
      </c>
      <c r="E125" s="267" t="s">
        <v>1149</v>
      </c>
      <c r="F125" s="269" t="str">
        <f t="shared" si="1"/>
        <v>312 Projected Solvency II Technical Provisions at Time Zero</v>
      </c>
    </row>
    <row r="126" spans="1:6">
      <c r="A126" s="267" t="s">
        <v>790</v>
      </c>
      <c r="B126" s="267" t="s">
        <v>1150</v>
      </c>
      <c r="C126" s="268" t="s">
        <v>743</v>
      </c>
      <c r="D126" s="267" t="s">
        <v>804</v>
      </c>
      <c r="F126" s="269" t="str">
        <f t="shared" si="1"/>
        <v>312 Projected Solvency II Technical Provisions at Time Zero</v>
      </c>
    </row>
    <row r="127" spans="1:6">
      <c r="A127" s="267" t="s">
        <v>790</v>
      </c>
      <c r="B127" s="267" t="s">
        <v>1151</v>
      </c>
      <c r="C127" s="268" t="s">
        <v>491</v>
      </c>
      <c r="D127" s="267" t="s">
        <v>793</v>
      </c>
      <c r="E127" s="267" t="s">
        <v>1497</v>
      </c>
      <c r="F127" s="269" t="str">
        <f t="shared" si="1"/>
        <v>312 Projected Solvency II Technical Provisions at Time Zero</v>
      </c>
    </row>
    <row r="128" spans="1:6">
      <c r="A128" s="267" t="s">
        <v>790</v>
      </c>
      <c r="B128" s="267" t="s">
        <v>1152</v>
      </c>
      <c r="C128" s="268" t="s">
        <v>496</v>
      </c>
      <c r="D128" s="267" t="s">
        <v>797</v>
      </c>
      <c r="E128" s="267" t="s">
        <v>1498</v>
      </c>
      <c r="F128" s="269" t="str">
        <f t="shared" si="1"/>
        <v>312 Projected Solvency II Technical Provisions at Time Zero</v>
      </c>
    </row>
    <row r="129" spans="1:6">
      <c r="A129" s="267" t="s">
        <v>790</v>
      </c>
      <c r="B129" s="267" t="s">
        <v>1153</v>
      </c>
      <c r="C129" s="268" t="s">
        <v>501</v>
      </c>
      <c r="D129" s="267" t="s">
        <v>798</v>
      </c>
      <c r="E129" s="267" t="s">
        <v>1499</v>
      </c>
      <c r="F129" s="269" t="str">
        <f t="shared" si="1"/>
        <v>312 Projected Solvency II Technical Provisions at Time Zero</v>
      </c>
    </row>
    <row r="130" spans="1:6">
      <c r="A130" s="267" t="s">
        <v>790</v>
      </c>
      <c r="B130" s="267" t="s">
        <v>1154</v>
      </c>
      <c r="C130" s="268" t="s">
        <v>506</v>
      </c>
      <c r="D130" s="267" t="s">
        <v>1144</v>
      </c>
      <c r="E130" s="267" t="s">
        <v>1155</v>
      </c>
      <c r="F130" s="269" t="str">
        <f t="shared" ref="F130:F193" si="2">IF($A130="012 LCR Syndicate Type",$B130,$A130)</f>
        <v>312 Projected Solvency II Technical Provisions at Time Zero</v>
      </c>
    </row>
    <row r="131" spans="1:6">
      <c r="A131" s="267" t="s">
        <v>790</v>
      </c>
      <c r="B131" s="267" t="s">
        <v>1156</v>
      </c>
      <c r="C131" s="268" t="s">
        <v>450</v>
      </c>
      <c r="D131" s="267" t="s">
        <v>800</v>
      </c>
      <c r="E131" s="267" t="s">
        <v>1157</v>
      </c>
      <c r="F131" s="269" t="str">
        <f t="shared" si="2"/>
        <v>312 Projected Solvency II Technical Provisions at Time Zero</v>
      </c>
    </row>
    <row r="132" spans="1:6">
      <c r="A132" s="267" t="s">
        <v>790</v>
      </c>
      <c r="B132" s="267" t="s">
        <v>1158</v>
      </c>
      <c r="C132" s="268" t="s">
        <v>515</v>
      </c>
      <c r="D132" s="267" t="s">
        <v>798</v>
      </c>
      <c r="E132" s="267" t="s">
        <v>1159</v>
      </c>
      <c r="F132" s="269" t="str">
        <f t="shared" si="2"/>
        <v>312 Projected Solvency II Technical Provisions at Time Zero</v>
      </c>
    </row>
    <row r="133" spans="1:6">
      <c r="A133" s="267" t="s">
        <v>790</v>
      </c>
      <c r="B133" s="267" t="s">
        <v>1160</v>
      </c>
      <c r="C133" s="268" t="s">
        <v>62</v>
      </c>
      <c r="D133" s="267" t="s">
        <v>807</v>
      </c>
      <c r="E133" s="267" t="s">
        <v>933</v>
      </c>
      <c r="F133" s="269" t="str">
        <f t="shared" si="2"/>
        <v>312 Projected Solvency II Technical Provisions at Time Zero</v>
      </c>
    </row>
    <row r="134" spans="1:6">
      <c r="A134" s="267" t="s">
        <v>790</v>
      </c>
      <c r="B134" s="267" t="s">
        <v>1161</v>
      </c>
      <c r="C134" s="268" t="s">
        <v>794</v>
      </c>
      <c r="D134" s="267" t="s">
        <v>809</v>
      </c>
      <c r="F134" s="269" t="str">
        <f t="shared" si="2"/>
        <v>312 Projected Solvency II Technical Provisions at Time Zero</v>
      </c>
    </row>
    <row r="135" spans="1:6">
      <c r="A135" s="267" t="s">
        <v>790</v>
      </c>
      <c r="B135" s="267" t="s">
        <v>1162</v>
      </c>
      <c r="C135" s="268" t="s">
        <v>795</v>
      </c>
      <c r="D135" s="267" t="s">
        <v>810</v>
      </c>
      <c r="F135" s="269" t="str">
        <f t="shared" si="2"/>
        <v>312 Projected Solvency II Technical Provisions at Time Zero</v>
      </c>
    </row>
    <row r="136" spans="1:6">
      <c r="A136" s="267" t="s">
        <v>790</v>
      </c>
      <c r="B136" s="267" t="s">
        <v>1163</v>
      </c>
      <c r="C136" s="268" t="s">
        <v>796</v>
      </c>
      <c r="D136" s="267" t="s">
        <v>812</v>
      </c>
      <c r="F136" s="269" t="str">
        <f t="shared" si="2"/>
        <v>312 Projected Solvency II Technical Provisions at Time Zero</v>
      </c>
    </row>
    <row r="137" spans="1:6">
      <c r="A137" s="267" t="s">
        <v>790</v>
      </c>
      <c r="B137" s="267" t="s">
        <v>1164</v>
      </c>
      <c r="C137" s="268" t="s">
        <v>1165</v>
      </c>
      <c r="D137" s="267" t="s">
        <v>1166</v>
      </c>
      <c r="E137" s="267" t="s">
        <v>1167</v>
      </c>
      <c r="F137" s="269" t="str">
        <f t="shared" si="2"/>
        <v>312 Projected Solvency II Technical Provisions at Time Zero</v>
      </c>
    </row>
    <row r="138" spans="1:6">
      <c r="A138" s="267" t="s">
        <v>790</v>
      </c>
      <c r="B138" s="267" t="s">
        <v>1168</v>
      </c>
      <c r="C138" s="268" t="s">
        <v>1169</v>
      </c>
      <c r="D138" s="267" t="s">
        <v>1170</v>
      </c>
      <c r="E138" s="267" t="s">
        <v>1171</v>
      </c>
      <c r="F138" s="269" t="str">
        <f t="shared" si="2"/>
        <v>312 Projected Solvency II Technical Provisions at Time Zero</v>
      </c>
    </row>
    <row r="139" spans="1:6">
      <c r="A139" s="267" t="s">
        <v>790</v>
      </c>
      <c r="B139" s="267" t="s">
        <v>1172</v>
      </c>
      <c r="C139" s="268" t="s">
        <v>473</v>
      </c>
      <c r="D139" s="267" t="s">
        <v>1173</v>
      </c>
      <c r="E139" s="267" t="s">
        <v>1174</v>
      </c>
      <c r="F139" s="269" t="str">
        <f t="shared" si="2"/>
        <v>312 Projected Solvency II Technical Provisions at Time Zero</v>
      </c>
    </row>
    <row r="140" spans="1:6">
      <c r="A140" s="267" t="s">
        <v>790</v>
      </c>
      <c r="B140" s="267" t="s">
        <v>1175</v>
      </c>
      <c r="C140" s="268" t="s">
        <v>1176</v>
      </c>
      <c r="D140" s="267" t="s">
        <v>1177</v>
      </c>
      <c r="E140" s="267" t="s">
        <v>1178</v>
      </c>
      <c r="F140" s="269" t="str">
        <f t="shared" si="2"/>
        <v>312 Projected Solvency II Technical Provisions at Time Zero</v>
      </c>
    </row>
    <row r="141" spans="1:6">
      <c r="A141" s="267" t="s">
        <v>790</v>
      </c>
      <c r="B141" s="267" t="s">
        <v>1179</v>
      </c>
      <c r="C141" s="268" t="s">
        <v>1180</v>
      </c>
      <c r="D141" s="267" t="s">
        <v>1181</v>
      </c>
      <c r="E141" s="267" t="s">
        <v>1182</v>
      </c>
      <c r="F141" s="269" t="str">
        <f t="shared" si="2"/>
        <v>312 Projected Solvency II Technical Provisions at Time Zero</v>
      </c>
    </row>
    <row r="142" spans="1:6">
      <c r="A142" s="267" t="s">
        <v>790</v>
      </c>
      <c r="B142" s="267" t="s">
        <v>1183</v>
      </c>
      <c r="C142" s="268" t="s">
        <v>1184</v>
      </c>
      <c r="D142" s="267" t="s">
        <v>1173</v>
      </c>
      <c r="E142" s="267" t="s">
        <v>1185</v>
      </c>
      <c r="F142" s="269" t="str">
        <f t="shared" si="2"/>
        <v>312 Projected Solvency II Technical Provisions at Time Zero</v>
      </c>
    </row>
    <row r="143" spans="1:6">
      <c r="A143" s="267" t="s">
        <v>790</v>
      </c>
      <c r="B143" s="267" t="s">
        <v>1186</v>
      </c>
      <c r="C143" s="268" t="s">
        <v>1187</v>
      </c>
      <c r="D143" s="267" t="s">
        <v>1188</v>
      </c>
      <c r="F143" s="269" t="str">
        <f t="shared" si="2"/>
        <v>312 Projected Solvency II Technical Provisions at Time Zero</v>
      </c>
    </row>
    <row r="144" spans="1:6">
      <c r="A144" s="267" t="s">
        <v>790</v>
      </c>
      <c r="B144" s="267" t="s">
        <v>1189</v>
      </c>
      <c r="C144" s="268" t="s">
        <v>1190</v>
      </c>
      <c r="D144" s="267" t="s">
        <v>1166</v>
      </c>
      <c r="E144" s="267" t="s">
        <v>1191</v>
      </c>
      <c r="F144" s="269" t="str">
        <f t="shared" si="2"/>
        <v>312 Projected Solvency II Technical Provisions at Time Zero</v>
      </c>
    </row>
    <row r="145" spans="1:6">
      <c r="A145" s="267" t="s">
        <v>790</v>
      </c>
      <c r="B145" s="267" t="s">
        <v>1192</v>
      </c>
      <c r="C145" s="268" t="s">
        <v>1193</v>
      </c>
      <c r="D145" s="267" t="s">
        <v>1170</v>
      </c>
      <c r="E145" s="267" t="s">
        <v>1194</v>
      </c>
      <c r="F145" s="269" t="str">
        <f t="shared" si="2"/>
        <v>312 Projected Solvency II Technical Provisions at Time Zero</v>
      </c>
    </row>
    <row r="146" spans="1:6">
      <c r="A146" s="267" t="s">
        <v>790</v>
      </c>
      <c r="B146" s="267" t="s">
        <v>1195</v>
      </c>
      <c r="C146" s="268" t="s">
        <v>1196</v>
      </c>
      <c r="D146" s="267" t="s">
        <v>1173</v>
      </c>
      <c r="E146" s="267" t="s">
        <v>1197</v>
      </c>
      <c r="F146" s="269" t="str">
        <f t="shared" si="2"/>
        <v>312 Projected Solvency II Technical Provisions at Time Zero</v>
      </c>
    </row>
    <row r="147" spans="1:6">
      <c r="A147" s="267" t="s">
        <v>790</v>
      </c>
      <c r="B147" s="267" t="s">
        <v>1198</v>
      </c>
      <c r="C147" s="268" t="s">
        <v>1199</v>
      </c>
      <c r="D147" s="267" t="s">
        <v>1177</v>
      </c>
      <c r="E147" s="267" t="s">
        <v>1200</v>
      </c>
      <c r="F147" s="269" t="str">
        <f t="shared" si="2"/>
        <v>312 Projected Solvency II Technical Provisions at Time Zero</v>
      </c>
    </row>
    <row r="148" spans="1:6">
      <c r="A148" s="267" t="s">
        <v>790</v>
      </c>
      <c r="B148" s="267" t="s">
        <v>1201</v>
      </c>
      <c r="C148" s="268" t="s">
        <v>1202</v>
      </c>
      <c r="D148" s="267" t="s">
        <v>1181</v>
      </c>
      <c r="E148" s="267" t="s">
        <v>1203</v>
      </c>
      <c r="F148" s="269" t="str">
        <f t="shared" si="2"/>
        <v>312 Projected Solvency II Technical Provisions at Time Zero</v>
      </c>
    </row>
    <row r="149" spans="1:6">
      <c r="A149" s="267" t="s">
        <v>790</v>
      </c>
      <c r="B149" s="267" t="s">
        <v>1204</v>
      </c>
      <c r="C149" s="268" t="s">
        <v>1205</v>
      </c>
      <c r="D149" s="267" t="s">
        <v>1173</v>
      </c>
      <c r="E149" s="267" t="s">
        <v>1206</v>
      </c>
      <c r="F149" s="269" t="str">
        <f t="shared" si="2"/>
        <v>312 Projected Solvency II Technical Provisions at Time Zero</v>
      </c>
    </row>
    <row r="150" spans="1:6">
      <c r="A150" s="267" t="s">
        <v>790</v>
      </c>
      <c r="B150" s="267" t="s">
        <v>1207</v>
      </c>
      <c r="C150" s="268" t="s">
        <v>1208</v>
      </c>
      <c r="D150" s="267" t="s">
        <v>1209</v>
      </c>
      <c r="E150" s="267" t="s">
        <v>1210</v>
      </c>
      <c r="F150" s="269" t="str">
        <f t="shared" si="2"/>
        <v>312 Projected Solvency II Technical Provisions at Time Zero</v>
      </c>
    </row>
    <row r="151" spans="1:6">
      <c r="A151" s="267" t="s">
        <v>790</v>
      </c>
      <c r="B151" s="267" t="s">
        <v>1211</v>
      </c>
      <c r="C151" s="268" t="s">
        <v>1212</v>
      </c>
      <c r="D151" s="267" t="s">
        <v>1213</v>
      </c>
      <c r="F151" s="269" t="str">
        <f t="shared" si="2"/>
        <v>312 Projected Solvency II Technical Provisions at Time Zero</v>
      </c>
    </row>
    <row r="152" spans="1:6">
      <c r="A152" s="267" t="s">
        <v>790</v>
      </c>
      <c r="B152" s="267" t="s">
        <v>1214</v>
      </c>
      <c r="C152" s="268" t="s">
        <v>1215</v>
      </c>
      <c r="D152" s="267" t="s">
        <v>1216</v>
      </c>
      <c r="E152" s="267" t="s">
        <v>1113</v>
      </c>
      <c r="F152" s="269" t="str">
        <f t="shared" si="2"/>
        <v>312 Projected Solvency II Technical Provisions at Time Zero</v>
      </c>
    </row>
    <row r="153" spans="1:6">
      <c r="A153" s="267" t="s">
        <v>790</v>
      </c>
      <c r="B153" s="267" t="s">
        <v>1217</v>
      </c>
      <c r="C153" s="268" t="s">
        <v>1218</v>
      </c>
      <c r="D153" s="267" t="s">
        <v>1219</v>
      </c>
      <c r="F153" s="269" t="str">
        <f t="shared" si="2"/>
        <v>312 Projected Solvency II Technical Provisions at Time Zero</v>
      </c>
    </row>
    <row r="154" spans="1:6">
      <c r="A154" s="267" t="s">
        <v>790</v>
      </c>
      <c r="B154" s="267" t="s">
        <v>1220</v>
      </c>
      <c r="C154" s="268" t="s">
        <v>1165</v>
      </c>
      <c r="D154" s="267" t="s">
        <v>1221</v>
      </c>
      <c r="F154" s="269" t="str">
        <f t="shared" si="2"/>
        <v>312 Projected Solvency II Technical Provisions at Time Zero</v>
      </c>
    </row>
    <row r="155" spans="1:6">
      <c r="A155" s="267" t="s">
        <v>790</v>
      </c>
      <c r="B155" s="267" t="s">
        <v>1222</v>
      </c>
      <c r="C155" s="268" t="s">
        <v>1169</v>
      </c>
      <c r="D155" s="267" t="s">
        <v>1223</v>
      </c>
      <c r="F155" s="269" t="str">
        <f t="shared" si="2"/>
        <v>312 Projected Solvency II Technical Provisions at Time Zero</v>
      </c>
    </row>
    <row r="156" spans="1:6">
      <c r="A156" s="267" t="s">
        <v>790</v>
      </c>
      <c r="B156" s="267" t="s">
        <v>1224</v>
      </c>
      <c r="C156" s="268" t="s">
        <v>473</v>
      </c>
      <c r="D156" s="267" t="s">
        <v>1225</v>
      </c>
      <c r="F156" s="269" t="str">
        <f t="shared" si="2"/>
        <v>312 Projected Solvency II Technical Provisions at Time Zero</v>
      </c>
    </row>
    <row r="157" spans="1:6">
      <c r="A157" s="267" t="s">
        <v>790</v>
      </c>
      <c r="B157" s="267" t="s">
        <v>1226</v>
      </c>
      <c r="C157" s="268" t="s">
        <v>1176</v>
      </c>
      <c r="D157" s="267" t="s">
        <v>1227</v>
      </c>
      <c r="F157" s="269" t="str">
        <f t="shared" si="2"/>
        <v>312 Projected Solvency II Technical Provisions at Time Zero</v>
      </c>
    </row>
    <row r="158" spans="1:6">
      <c r="A158" s="267" t="s">
        <v>790</v>
      </c>
      <c r="B158" s="267" t="s">
        <v>1228</v>
      </c>
      <c r="C158" s="268" t="s">
        <v>1180</v>
      </c>
      <c r="D158" s="267" t="s">
        <v>1229</v>
      </c>
      <c r="F158" s="269" t="str">
        <f t="shared" si="2"/>
        <v>312 Projected Solvency II Technical Provisions at Time Zero</v>
      </c>
    </row>
    <row r="159" spans="1:6">
      <c r="A159" s="267" t="s">
        <v>790</v>
      </c>
      <c r="B159" s="267" t="s">
        <v>1230</v>
      </c>
      <c r="C159" s="268" t="s">
        <v>1184</v>
      </c>
      <c r="D159" s="267" t="s">
        <v>1225</v>
      </c>
      <c r="F159" s="269" t="str">
        <f t="shared" si="2"/>
        <v>312 Projected Solvency II Technical Provisions at Time Zero</v>
      </c>
    </row>
    <row r="160" spans="1:6">
      <c r="A160" s="267" t="s">
        <v>790</v>
      </c>
      <c r="B160" s="267" t="s">
        <v>1231</v>
      </c>
      <c r="C160" s="268" t="s">
        <v>1187</v>
      </c>
      <c r="D160" s="267" t="s">
        <v>1232</v>
      </c>
      <c r="F160" s="269" t="str">
        <f t="shared" si="2"/>
        <v>312 Projected Solvency II Technical Provisions at Time Zero</v>
      </c>
    </row>
    <row r="161" spans="1:6">
      <c r="A161" s="267" t="s">
        <v>790</v>
      </c>
      <c r="B161" s="267" t="s">
        <v>1233</v>
      </c>
      <c r="C161" s="268" t="s">
        <v>1190</v>
      </c>
      <c r="D161" s="267" t="s">
        <v>1221</v>
      </c>
      <c r="F161" s="269" t="str">
        <f t="shared" si="2"/>
        <v>312 Projected Solvency II Technical Provisions at Time Zero</v>
      </c>
    </row>
    <row r="162" spans="1:6">
      <c r="A162" s="267" t="s">
        <v>790</v>
      </c>
      <c r="B162" s="267" t="s">
        <v>1234</v>
      </c>
      <c r="C162" s="268" t="s">
        <v>1193</v>
      </c>
      <c r="D162" s="267" t="s">
        <v>1223</v>
      </c>
      <c r="F162" s="269" t="str">
        <f t="shared" si="2"/>
        <v>312 Projected Solvency II Technical Provisions at Time Zero</v>
      </c>
    </row>
    <row r="163" spans="1:6">
      <c r="A163" s="267" t="s">
        <v>790</v>
      </c>
      <c r="B163" s="267" t="s">
        <v>1235</v>
      </c>
      <c r="C163" s="268" t="s">
        <v>1196</v>
      </c>
      <c r="D163" s="267" t="s">
        <v>1225</v>
      </c>
      <c r="F163" s="269" t="str">
        <f t="shared" si="2"/>
        <v>312 Projected Solvency II Technical Provisions at Time Zero</v>
      </c>
    </row>
    <row r="164" spans="1:6">
      <c r="A164" s="267" t="s">
        <v>790</v>
      </c>
      <c r="B164" s="267" t="s">
        <v>1236</v>
      </c>
      <c r="C164" s="268" t="s">
        <v>1199</v>
      </c>
      <c r="D164" s="267" t="s">
        <v>1227</v>
      </c>
      <c r="F164" s="269" t="str">
        <f t="shared" si="2"/>
        <v>312 Projected Solvency II Technical Provisions at Time Zero</v>
      </c>
    </row>
    <row r="165" spans="1:6">
      <c r="A165" s="267" t="s">
        <v>790</v>
      </c>
      <c r="B165" s="267" t="s">
        <v>1237</v>
      </c>
      <c r="C165" s="268" t="s">
        <v>1202</v>
      </c>
      <c r="D165" s="267" t="s">
        <v>1229</v>
      </c>
      <c r="F165" s="269" t="str">
        <f t="shared" si="2"/>
        <v>312 Projected Solvency II Technical Provisions at Time Zero</v>
      </c>
    </row>
    <row r="166" spans="1:6">
      <c r="A166" s="267" t="s">
        <v>790</v>
      </c>
      <c r="B166" s="267" t="s">
        <v>1238</v>
      </c>
      <c r="C166" s="268" t="s">
        <v>1205</v>
      </c>
      <c r="D166" s="267" t="s">
        <v>1225</v>
      </c>
      <c r="F166" s="269" t="str">
        <f t="shared" si="2"/>
        <v>312 Projected Solvency II Technical Provisions at Time Zero</v>
      </c>
    </row>
    <row r="167" spans="1:6">
      <c r="A167" s="267" t="s">
        <v>790</v>
      </c>
      <c r="B167" s="267" t="s">
        <v>1239</v>
      </c>
      <c r="C167" s="268" t="s">
        <v>1208</v>
      </c>
      <c r="D167" s="267" t="s">
        <v>1240</v>
      </c>
      <c r="F167" s="269" t="str">
        <f t="shared" si="2"/>
        <v>312 Projected Solvency II Technical Provisions at Time Zero</v>
      </c>
    </row>
    <row r="168" spans="1:6">
      <c r="A168" s="267" t="s">
        <v>790</v>
      </c>
      <c r="B168" s="267" t="s">
        <v>1241</v>
      </c>
      <c r="C168" s="268" t="s">
        <v>1212</v>
      </c>
      <c r="D168" s="267" t="s">
        <v>1242</v>
      </c>
      <c r="F168" s="269" t="str">
        <f t="shared" si="2"/>
        <v>312 Projected Solvency II Technical Provisions at Time Zero</v>
      </c>
    </row>
    <row r="169" spans="1:6">
      <c r="A169" s="267" t="s">
        <v>790</v>
      </c>
      <c r="B169" s="267" t="s">
        <v>1243</v>
      </c>
      <c r="C169" s="268" t="s">
        <v>1215</v>
      </c>
      <c r="D169" s="267" t="s">
        <v>1244</v>
      </c>
      <c r="F169" s="269" t="str">
        <f t="shared" si="2"/>
        <v>312 Projected Solvency II Technical Provisions at Time Zero</v>
      </c>
    </row>
    <row r="170" spans="1:6">
      <c r="A170" s="267" t="s">
        <v>790</v>
      </c>
      <c r="B170" s="267" t="s">
        <v>1245</v>
      </c>
      <c r="C170" s="268" t="s">
        <v>1218</v>
      </c>
      <c r="D170" s="267" t="s">
        <v>1246</v>
      </c>
      <c r="F170" s="269" t="str">
        <f t="shared" si="2"/>
        <v>312 Projected Solvency II Technical Provisions at Time Zero</v>
      </c>
    </row>
    <row r="171" spans="1:6">
      <c r="A171" s="267" t="s">
        <v>11</v>
      </c>
      <c r="B171" s="267" t="s">
        <v>1247</v>
      </c>
      <c r="C171" s="268" t="s">
        <v>57</v>
      </c>
      <c r="D171" s="267" t="s">
        <v>1248</v>
      </c>
      <c r="E171" s="267" t="s">
        <v>1249</v>
      </c>
      <c r="F171" s="269" t="str">
        <f t="shared" si="2"/>
        <v>313 Financial Information</v>
      </c>
    </row>
    <row r="172" spans="1:6">
      <c r="A172" s="267" t="s">
        <v>11</v>
      </c>
      <c r="B172" s="267" t="s">
        <v>1250</v>
      </c>
      <c r="C172" s="268" t="s">
        <v>66</v>
      </c>
      <c r="D172" s="267" t="s">
        <v>1251</v>
      </c>
      <c r="E172" s="267" t="s">
        <v>1249</v>
      </c>
      <c r="F172" s="269" t="str">
        <f t="shared" si="2"/>
        <v>313 Financial Information</v>
      </c>
    </row>
    <row r="173" spans="1:6">
      <c r="A173" s="267" t="s">
        <v>11</v>
      </c>
      <c r="B173" s="267" t="s">
        <v>1252</v>
      </c>
      <c r="C173" s="268" t="s">
        <v>84</v>
      </c>
      <c r="D173" s="267" t="s">
        <v>1253</v>
      </c>
      <c r="E173" s="267" t="s">
        <v>1249</v>
      </c>
      <c r="F173" s="269" t="str">
        <f t="shared" si="2"/>
        <v>313 Financial Information</v>
      </c>
    </row>
    <row r="174" spans="1:6">
      <c r="A174" s="267" t="s">
        <v>11</v>
      </c>
      <c r="B174" s="267" t="s">
        <v>1254</v>
      </c>
      <c r="C174" s="268" t="s">
        <v>269</v>
      </c>
      <c r="D174" s="267" t="s">
        <v>1255</v>
      </c>
      <c r="F174" s="269" t="str">
        <f t="shared" si="2"/>
        <v>313 Financial Information</v>
      </c>
    </row>
    <row r="175" spans="1:6">
      <c r="A175" s="267" t="s">
        <v>11</v>
      </c>
      <c r="B175" s="267" t="s">
        <v>1256</v>
      </c>
      <c r="C175" s="268" t="s">
        <v>74</v>
      </c>
      <c r="D175" s="267" t="s">
        <v>1257</v>
      </c>
      <c r="E175" s="267" t="s">
        <v>933</v>
      </c>
      <c r="F175" s="269" t="str">
        <f t="shared" si="2"/>
        <v>313 Financial Information</v>
      </c>
    </row>
    <row r="176" spans="1:6">
      <c r="A176" s="267" t="s">
        <v>11</v>
      </c>
      <c r="B176" s="267" t="s">
        <v>1258</v>
      </c>
      <c r="C176" s="268" t="s">
        <v>79</v>
      </c>
      <c r="D176" s="267" t="s">
        <v>1259</v>
      </c>
      <c r="E176" s="267" t="s">
        <v>933</v>
      </c>
      <c r="F176" s="269" t="str">
        <f t="shared" si="2"/>
        <v>313 Financial Information</v>
      </c>
    </row>
    <row r="177" spans="1:6">
      <c r="A177" s="267" t="s">
        <v>11</v>
      </c>
      <c r="B177" s="267" t="s">
        <v>1260</v>
      </c>
      <c r="C177" s="268" t="s">
        <v>102</v>
      </c>
      <c r="D177" s="267" t="s">
        <v>1261</v>
      </c>
      <c r="E177" s="267" t="s">
        <v>933</v>
      </c>
      <c r="F177" s="269" t="str">
        <f t="shared" si="2"/>
        <v>313 Financial Information</v>
      </c>
    </row>
    <row r="178" spans="1:6">
      <c r="A178" s="267" t="s">
        <v>11</v>
      </c>
      <c r="B178" s="267" t="s">
        <v>1262</v>
      </c>
      <c r="C178" s="268" t="s">
        <v>309</v>
      </c>
      <c r="D178" s="267" t="s">
        <v>1263</v>
      </c>
      <c r="F178" s="269" t="str">
        <f t="shared" si="2"/>
        <v>313 Financial Information</v>
      </c>
    </row>
    <row r="179" spans="1:6">
      <c r="A179" s="267" t="s">
        <v>11</v>
      </c>
      <c r="B179" s="267" t="s">
        <v>1264</v>
      </c>
      <c r="C179" s="268" t="s">
        <v>137</v>
      </c>
      <c r="D179" s="267" t="s">
        <v>1265</v>
      </c>
      <c r="F179" s="269" t="str">
        <f t="shared" si="2"/>
        <v>313 Financial Information</v>
      </c>
    </row>
    <row r="180" spans="1:6">
      <c r="A180" s="267" t="s">
        <v>11</v>
      </c>
      <c r="B180" s="267" t="s">
        <v>1266</v>
      </c>
      <c r="C180" s="268" t="s">
        <v>312</v>
      </c>
      <c r="D180" s="267" t="s">
        <v>1267</v>
      </c>
      <c r="F180" s="269" t="str">
        <f t="shared" si="2"/>
        <v>313 Financial Information</v>
      </c>
    </row>
    <row r="181" spans="1:6">
      <c r="A181" s="267" t="s">
        <v>11</v>
      </c>
      <c r="B181" s="267" t="s">
        <v>1268</v>
      </c>
      <c r="C181" s="268" t="s">
        <v>277</v>
      </c>
      <c r="D181" s="267" t="s">
        <v>1269</v>
      </c>
      <c r="F181" s="269" t="str">
        <f t="shared" si="2"/>
        <v>313 Financial Information</v>
      </c>
    </row>
    <row r="182" spans="1:6">
      <c r="A182" s="267" t="s">
        <v>11</v>
      </c>
      <c r="B182" s="267" t="s">
        <v>1270</v>
      </c>
      <c r="C182" s="268" t="s">
        <v>155</v>
      </c>
      <c r="D182" s="267" t="s">
        <v>1271</v>
      </c>
      <c r="E182" s="267" t="s">
        <v>1272</v>
      </c>
      <c r="F182" s="269" t="str">
        <f t="shared" si="2"/>
        <v>313 Financial Information</v>
      </c>
    </row>
    <row r="183" spans="1:6">
      <c r="A183" s="267" t="s">
        <v>11</v>
      </c>
      <c r="B183" s="267" t="s">
        <v>1273</v>
      </c>
      <c r="C183" s="268" t="s">
        <v>280</v>
      </c>
      <c r="D183" s="267" t="s">
        <v>1269</v>
      </c>
      <c r="F183" s="269" t="str">
        <f t="shared" si="2"/>
        <v>313 Financial Information</v>
      </c>
    </row>
    <row r="184" spans="1:6">
      <c r="A184" s="267" t="s">
        <v>11</v>
      </c>
      <c r="B184" s="267" t="s">
        <v>1274</v>
      </c>
      <c r="C184" s="268" t="s">
        <v>224</v>
      </c>
      <c r="D184" s="267" t="s">
        <v>1271</v>
      </c>
      <c r="E184" s="267" t="s">
        <v>1275</v>
      </c>
      <c r="F184" s="269" t="str">
        <f t="shared" si="2"/>
        <v>313 Financial Information</v>
      </c>
    </row>
    <row r="185" spans="1:6">
      <c r="A185" s="267" t="s">
        <v>11</v>
      </c>
      <c r="B185" s="267" t="s">
        <v>1276</v>
      </c>
      <c r="C185" s="268" t="s">
        <v>315</v>
      </c>
      <c r="D185" s="267" t="s">
        <v>1277</v>
      </c>
      <c r="E185" s="267" t="s">
        <v>933</v>
      </c>
      <c r="F185" s="269" t="str">
        <f t="shared" si="2"/>
        <v>313 Financial Information</v>
      </c>
    </row>
    <row r="186" spans="1:6">
      <c r="A186" s="267" t="s">
        <v>11</v>
      </c>
      <c r="B186" s="267" t="s">
        <v>1278</v>
      </c>
      <c r="C186" s="268" t="s">
        <v>171</v>
      </c>
      <c r="D186" s="267" t="s">
        <v>1279</v>
      </c>
      <c r="E186" s="267" t="s">
        <v>933</v>
      </c>
      <c r="F186" s="269" t="str">
        <f t="shared" si="2"/>
        <v>313 Financial Information</v>
      </c>
    </row>
    <row r="187" spans="1:6">
      <c r="A187" s="267" t="s">
        <v>11</v>
      </c>
      <c r="B187" s="267" t="s">
        <v>1280</v>
      </c>
      <c r="C187" s="268" t="s">
        <v>320</v>
      </c>
      <c r="D187" s="267" t="s">
        <v>1277</v>
      </c>
      <c r="E187" s="267" t="s">
        <v>933</v>
      </c>
      <c r="F187" s="269" t="str">
        <f t="shared" si="2"/>
        <v>313 Financial Information</v>
      </c>
    </row>
    <row r="188" spans="1:6">
      <c r="A188" s="267" t="s">
        <v>11</v>
      </c>
      <c r="B188" s="267" t="s">
        <v>1281</v>
      </c>
      <c r="C188" s="268" t="s">
        <v>601</v>
      </c>
      <c r="D188" s="267" t="s">
        <v>1279</v>
      </c>
      <c r="E188" s="267" t="s">
        <v>933</v>
      </c>
      <c r="F188" s="269" t="str">
        <f t="shared" si="2"/>
        <v>313 Financial Information</v>
      </c>
    </row>
    <row r="189" spans="1:6">
      <c r="A189" s="267" t="s">
        <v>11</v>
      </c>
      <c r="B189" s="267" t="s">
        <v>1282</v>
      </c>
      <c r="C189" s="268" t="s">
        <v>382</v>
      </c>
      <c r="D189" s="267" t="s">
        <v>1283</v>
      </c>
      <c r="E189" s="267" t="s">
        <v>933</v>
      </c>
      <c r="F189" s="269" t="str">
        <f t="shared" si="2"/>
        <v>313 Financial Information</v>
      </c>
    </row>
    <row r="190" spans="1:6">
      <c r="A190" s="267" t="s">
        <v>11</v>
      </c>
      <c r="B190" s="267" t="s">
        <v>1284</v>
      </c>
      <c r="C190" s="268" t="s">
        <v>179</v>
      </c>
      <c r="D190" s="267" t="s">
        <v>1285</v>
      </c>
      <c r="E190" s="267" t="s">
        <v>933</v>
      </c>
      <c r="F190" s="269" t="str">
        <f t="shared" si="2"/>
        <v>313 Financial Information</v>
      </c>
    </row>
    <row r="191" spans="1:6">
      <c r="A191" s="267" t="s">
        <v>11</v>
      </c>
      <c r="B191" s="267" t="s">
        <v>1286</v>
      </c>
      <c r="C191" s="268" t="s">
        <v>415</v>
      </c>
      <c r="D191" s="267" t="s">
        <v>1283</v>
      </c>
      <c r="E191" s="267" t="s">
        <v>933</v>
      </c>
      <c r="F191" s="269" t="str">
        <f t="shared" si="2"/>
        <v>313 Financial Information</v>
      </c>
    </row>
    <row r="192" spans="1:6">
      <c r="A192" s="267" t="s">
        <v>11</v>
      </c>
      <c r="B192" s="267" t="s">
        <v>1287</v>
      </c>
      <c r="C192" s="268" t="s">
        <v>604</v>
      </c>
      <c r="D192" s="267" t="s">
        <v>1285</v>
      </c>
      <c r="E192" s="267" t="s">
        <v>933</v>
      </c>
      <c r="F192" s="269" t="str">
        <f t="shared" si="2"/>
        <v>313 Financial Information</v>
      </c>
    </row>
    <row r="193" spans="1:6">
      <c r="A193" s="267" t="s">
        <v>11</v>
      </c>
      <c r="B193" s="267" t="s">
        <v>1288</v>
      </c>
      <c r="C193" s="268" t="s">
        <v>546</v>
      </c>
      <c r="D193" s="267" t="s">
        <v>1289</v>
      </c>
      <c r="E193" s="267" t="s">
        <v>933</v>
      </c>
      <c r="F193" s="269" t="str">
        <f t="shared" si="2"/>
        <v>313 Financial Information</v>
      </c>
    </row>
    <row r="194" spans="1:6">
      <c r="A194" s="267" t="s">
        <v>11</v>
      </c>
      <c r="B194" s="267" t="s">
        <v>1290</v>
      </c>
      <c r="C194" s="268" t="s">
        <v>186</v>
      </c>
      <c r="D194" s="267" t="s">
        <v>1291</v>
      </c>
      <c r="E194" s="267" t="s">
        <v>933</v>
      </c>
      <c r="F194" s="269" t="str">
        <f t="shared" ref="F194:F257" si="3">IF($A194="012 LCR Syndicate Type",$B194,$A194)</f>
        <v>313 Financial Information</v>
      </c>
    </row>
    <row r="195" spans="1:6">
      <c r="A195" s="267" t="s">
        <v>11</v>
      </c>
      <c r="B195" s="267" t="s">
        <v>1292</v>
      </c>
      <c r="C195" s="268" t="s">
        <v>582</v>
      </c>
      <c r="D195" s="267" t="s">
        <v>1289</v>
      </c>
      <c r="E195" s="267" t="s">
        <v>933</v>
      </c>
      <c r="F195" s="269" t="str">
        <f t="shared" si="3"/>
        <v>313 Financial Information</v>
      </c>
    </row>
    <row r="196" spans="1:6">
      <c r="A196" s="267" t="s">
        <v>11</v>
      </c>
      <c r="B196" s="267" t="s">
        <v>1293</v>
      </c>
      <c r="C196" s="268" t="s">
        <v>230</v>
      </c>
      <c r="D196" s="267" t="s">
        <v>1291</v>
      </c>
      <c r="E196" s="267" t="s">
        <v>933</v>
      </c>
      <c r="F196" s="269" t="str">
        <f t="shared" si="3"/>
        <v>313 Financial Information</v>
      </c>
    </row>
    <row r="197" spans="1:6">
      <c r="A197" s="267" t="s">
        <v>11</v>
      </c>
      <c r="B197" s="267" t="s">
        <v>1294</v>
      </c>
      <c r="C197" s="268" t="s">
        <v>549</v>
      </c>
      <c r="D197" s="267" t="s">
        <v>1295</v>
      </c>
      <c r="E197" s="267" t="s">
        <v>933</v>
      </c>
      <c r="F197" s="269" t="str">
        <f t="shared" si="3"/>
        <v>313 Financial Information</v>
      </c>
    </row>
    <row r="198" spans="1:6">
      <c r="A198" s="267" t="s">
        <v>11</v>
      </c>
      <c r="B198" s="267" t="s">
        <v>1296</v>
      </c>
      <c r="C198" s="268" t="s">
        <v>193</v>
      </c>
      <c r="D198" s="267" t="s">
        <v>1297</v>
      </c>
      <c r="E198" s="267" t="s">
        <v>933</v>
      </c>
      <c r="F198" s="269" t="str">
        <f t="shared" si="3"/>
        <v>313 Financial Information</v>
      </c>
    </row>
    <row r="199" spans="1:6">
      <c r="A199" s="267" t="s">
        <v>11</v>
      </c>
      <c r="B199" s="267" t="s">
        <v>1298</v>
      </c>
      <c r="C199" s="268" t="s">
        <v>585</v>
      </c>
      <c r="D199" s="267" t="s">
        <v>1295</v>
      </c>
      <c r="E199" s="267" t="s">
        <v>933</v>
      </c>
      <c r="F199" s="269" t="str">
        <f t="shared" si="3"/>
        <v>313 Financial Information</v>
      </c>
    </row>
    <row r="200" spans="1:6">
      <c r="A200" s="267" t="s">
        <v>11</v>
      </c>
      <c r="B200" s="267" t="s">
        <v>1299</v>
      </c>
      <c r="C200" s="268" t="s">
        <v>609</v>
      </c>
      <c r="D200" s="267" t="s">
        <v>1297</v>
      </c>
      <c r="E200" s="267" t="s">
        <v>933</v>
      </c>
      <c r="F200" s="269" t="str">
        <f t="shared" si="3"/>
        <v>313 Financial Information</v>
      </c>
    </row>
    <row r="201" spans="1:6">
      <c r="A201" s="267" t="s">
        <v>11</v>
      </c>
      <c r="B201" s="267" t="s">
        <v>1300</v>
      </c>
      <c r="C201" s="268" t="s">
        <v>672</v>
      </c>
      <c r="D201" s="267" t="s">
        <v>1301</v>
      </c>
      <c r="F201" s="269" t="str">
        <f t="shared" si="3"/>
        <v>313 Financial Information</v>
      </c>
    </row>
    <row r="202" spans="1:6">
      <c r="A202" s="267" t="s">
        <v>11</v>
      </c>
      <c r="B202" s="267" t="s">
        <v>1302</v>
      </c>
      <c r="C202" s="268" t="s">
        <v>201</v>
      </c>
      <c r="D202" s="267" t="s">
        <v>1303</v>
      </c>
      <c r="F202" s="269" t="str">
        <f t="shared" si="3"/>
        <v>313 Financial Information</v>
      </c>
    </row>
    <row r="203" spans="1:6">
      <c r="A203" s="267" t="s">
        <v>11</v>
      </c>
      <c r="B203" s="267" t="s">
        <v>1304</v>
      </c>
      <c r="C203" s="268" t="s">
        <v>1305</v>
      </c>
      <c r="D203" s="267" t="s">
        <v>1301</v>
      </c>
      <c r="F203" s="269" t="str">
        <f t="shared" si="3"/>
        <v>313 Financial Information</v>
      </c>
    </row>
    <row r="204" spans="1:6">
      <c r="A204" s="267" t="s">
        <v>11</v>
      </c>
      <c r="B204" s="267" t="s">
        <v>1306</v>
      </c>
      <c r="C204" s="268" t="s">
        <v>698</v>
      </c>
      <c r="D204" s="267" t="s">
        <v>1303</v>
      </c>
      <c r="F204" s="269" t="str">
        <f t="shared" si="3"/>
        <v>313 Financial Information</v>
      </c>
    </row>
    <row r="205" spans="1:6">
      <c r="A205" s="267" t="s">
        <v>11</v>
      </c>
      <c r="B205" s="267" t="s">
        <v>1307</v>
      </c>
      <c r="C205" s="268" t="s">
        <v>552</v>
      </c>
      <c r="D205" s="267" t="s">
        <v>1308</v>
      </c>
      <c r="E205" s="267" t="s">
        <v>1309</v>
      </c>
      <c r="F205" s="269" t="str">
        <f t="shared" si="3"/>
        <v>313 Financial Information</v>
      </c>
    </row>
    <row r="206" spans="1:6">
      <c r="A206" s="267" t="s">
        <v>11</v>
      </c>
      <c r="B206" s="267" t="s">
        <v>1310</v>
      </c>
      <c r="C206" s="268" t="s">
        <v>209</v>
      </c>
      <c r="D206" s="267" t="s">
        <v>1311</v>
      </c>
      <c r="E206" s="267" t="s">
        <v>1011</v>
      </c>
      <c r="F206" s="269" t="str">
        <f t="shared" si="3"/>
        <v>313 Financial Information</v>
      </c>
    </row>
    <row r="207" spans="1:6">
      <c r="A207" s="267" t="s">
        <v>11</v>
      </c>
      <c r="B207" s="267" t="s">
        <v>1312</v>
      </c>
      <c r="C207" s="268" t="s">
        <v>588</v>
      </c>
      <c r="D207" s="267" t="s">
        <v>1308</v>
      </c>
      <c r="E207" s="267" t="s">
        <v>1309</v>
      </c>
      <c r="F207" s="269" t="str">
        <f t="shared" si="3"/>
        <v>313 Financial Information</v>
      </c>
    </row>
    <row r="208" spans="1:6">
      <c r="A208" s="267" t="s">
        <v>11</v>
      </c>
      <c r="B208" s="267" t="s">
        <v>1313</v>
      </c>
      <c r="C208" s="268" t="s">
        <v>237</v>
      </c>
      <c r="D208" s="267" t="s">
        <v>1311</v>
      </c>
      <c r="E208" s="267" t="s">
        <v>1011</v>
      </c>
      <c r="F208" s="269" t="str">
        <f t="shared" si="3"/>
        <v>313 Financial Information</v>
      </c>
    </row>
    <row r="209" spans="1:6">
      <c r="A209" s="267" t="s">
        <v>11</v>
      </c>
      <c r="B209" s="267" t="s">
        <v>1314</v>
      </c>
      <c r="C209" s="268" t="s">
        <v>556</v>
      </c>
      <c r="D209" s="267" t="s">
        <v>1315</v>
      </c>
      <c r="E209" s="267" t="s">
        <v>1316</v>
      </c>
      <c r="F209" s="269" t="str">
        <f t="shared" si="3"/>
        <v>313 Financial Information</v>
      </c>
    </row>
    <row r="210" spans="1:6">
      <c r="A210" s="267" t="s">
        <v>11</v>
      </c>
      <c r="B210" s="267" t="s">
        <v>1317</v>
      </c>
      <c r="C210" s="268" t="s">
        <v>217</v>
      </c>
      <c r="D210" s="267" t="s">
        <v>1318</v>
      </c>
      <c r="E210" s="267" t="s">
        <v>1319</v>
      </c>
      <c r="F210" s="269" t="str">
        <f t="shared" si="3"/>
        <v>313 Financial Information</v>
      </c>
    </row>
    <row r="211" spans="1:6">
      <c r="A211" s="267" t="s">
        <v>11</v>
      </c>
      <c r="B211" s="267" t="s">
        <v>1320</v>
      </c>
      <c r="C211" s="268" t="s">
        <v>592</v>
      </c>
      <c r="D211" s="267" t="s">
        <v>1315</v>
      </c>
      <c r="E211" s="267" t="s">
        <v>1321</v>
      </c>
      <c r="F211" s="269" t="str">
        <f t="shared" si="3"/>
        <v>313 Financial Information</v>
      </c>
    </row>
    <row r="212" spans="1:6">
      <c r="A212" s="267" t="s">
        <v>11</v>
      </c>
      <c r="B212" s="267" t="s">
        <v>1322</v>
      </c>
      <c r="C212" s="268" t="s">
        <v>245</v>
      </c>
      <c r="D212" s="267" t="s">
        <v>1318</v>
      </c>
      <c r="E212" s="267" t="s">
        <v>1323</v>
      </c>
      <c r="F212" s="269" t="str">
        <f t="shared" si="3"/>
        <v>313 Financial Information</v>
      </c>
    </row>
    <row r="213" spans="1:6">
      <c r="A213" s="267" t="s">
        <v>11</v>
      </c>
      <c r="B213" s="267" t="s">
        <v>1324</v>
      </c>
      <c r="D213" s="267" t="s">
        <v>1325</v>
      </c>
      <c r="E213" s="267" t="s">
        <v>1326</v>
      </c>
      <c r="F213" s="269" t="str">
        <f t="shared" si="3"/>
        <v>313 Financial Information</v>
      </c>
    </row>
    <row r="214" spans="1:6">
      <c r="A214" s="267" t="s">
        <v>11</v>
      </c>
      <c r="B214" s="267" t="s">
        <v>1327</v>
      </c>
      <c r="D214" s="267" t="s">
        <v>835</v>
      </c>
      <c r="E214" s="267" t="s">
        <v>1328</v>
      </c>
      <c r="F214" s="269" t="str">
        <f t="shared" si="3"/>
        <v>313 Financial Information</v>
      </c>
    </row>
    <row r="215" spans="1:6">
      <c r="A215" s="267" t="s">
        <v>1329</v>
      </c>
      <c r="B215" s="267" t="s">
        <v>1330</v>
      </c>
      <c r="C215" s="268" t="s">
        <v>57</v>
      </c>
      <c r="D215" s="267" t="s">
        <v>1331</v>
      </c>
      <c r="F215" s="269" t="str">
        <f t="shared" si="3"/>
        <v>314 Additional Quantitative Analysis</v>
      </c>
    </row>
    <row r="216" spans="1:6">
      <c r="A216" s="267" t="s">
        <v>1329</v>
      </c>
      <c r="B216" s="267" t="s">
        <v>1332</v>
      </c>
      <c r="C216" s="268" t="s">
        <v>66</v>
      </c>
      <c r="D216" s="267" t="s">
        <v>1333</v>
      </c>
      <c r="F216" s="269" t="str">
        <f t="shared" si="3"/>
        <v>314 Additional Quantitative Analysis</v>
      </c>
    </row>
    <row r="217" spans="1:6">
      <c r="A217" s="267" t="s">
        <v>1329</v>
      </c>
      <c r="B217" s="267" t="s">
        <v>1334</v>
      </c>
      <c r="C217" s="268" t="s">
        <v>84</v>
      </c>
      <c r="D217" s="267" t="s">
        <v>1335</v>
      </c>
      <c r="F217" s="269" t="str">
        <f t="shared" si="3"/>
        <v>314 Additional Quantitative Analysis</v>
      </c>
    </row>
    <row r="218" spans="1:6">
      <c r="A218" s="267" t="s">
        <v>1329</v>
      </c>
      <c r="B218" s="267" t="s">
        <v>1336</v>
      </c>
      <c r="C218" s="268" t="s">
        <v>74</v>
      </c>
      <c r="D218" s="267" t="s">
        <v>1337</v>
      </c>
      <c r="E218" s="267" t="s">
        <v>1338</v>
      </c>
      <c r="F218" s="269" t="str">
        <f t="shared" si="3"/>
        <v>314 Additional Quantitative Analysis</v>
      </c>
    </row>
    <row r="219" spans="1:6">
      <c r="A219" s="267" t="s">
        <v>1329</v>
      </c>
      <c r="B219" s="267" t="s">
        <v>1339</v>
      </c>
      <c r="C219" s="268" t="s">
        <v>79</v>
      </c>
      <c r="D219" s="267" t="s">
        <v>1340</v>
      </c>
      <c r="F219" s="269" t="str">
        <f t="shared" si="3"/>
        <v>314 Additional Quantitative Analysis</v>
      </c>
    </row>
    <row r="220" spans="1:6">
      <c r="A220" s="267" t="s">
        <v>1329</v>
      </c>
      <c r="B220" s="267" t="s">
        <v>1341</v>
      </c>
      <c r="C220" s="268" t="s">
        <v>102</v>
      </c>
      <c r="D220" s="267" t="s">
        <v>1342</v>
      </c>
      <c r="F220" s="269" t="str">
        <f t="shared" si="3"/>
        <v>314 Additional Quantitative Analysis</v>
      </c>
    </row>
    <row r="221" spans="1:6">
      <c r="A221" s="267" t="s">
        <v>1329</v>
      </c>
      <c r="B221" s="267" t="s">
        <v>1343</v>
      </c>
      <c r="C221" s="268" t="s">
        <v>334</v>
      </c>
      <c r="D221" s="267" t="s">
        <v>1344</v>
      </c>
      <c r="E221" s="267" t="s">
        <v>1011</v>
      </c>
      <c r="F221" s="269" t="str">
        <f t="shared" si="3"/>
        <v>314 Additional Quantitative Analysis</v>
      </c>
    </row>
    <row r="222" spans="1:6">
      <c r="A222" s="267" t="s">
        <v>1329</v>
      </c>
      <c r="B222" s="267" t="s">
        <v>1345</v>
      </c>
      <c r="C222" s="268" t="s">
        <v>346</v>
      </c>
      <c r="D222" s="267" t="s">
        <v>1346</v>
      </c>
      <c r="F222" s="269" t="str">
        <f t="shared" si="3"/>
        <v>314 Additional Quantitative Analysis</v>
      </c>
    </row>
    <row r="223" spans="1:6">
      <c r="A223" s="267" t="s">
        <v>1329</v>
      </c>
      <c r="B223" s="267" t="s">
        <v>1347</v>
      </c>
      <c r="C223" s="268" t="s">
        <v>107</v>
      </c>
      <c r="D223" s="267" t="s">
        <v>1348</v>
      </c>
      <c r="F223" s="269" t="str">
        <f t="shared" si="3"/>
        <v>314 Additional Quantitative Analysis</v>
      </c>
    </row>
    <row r="224" spans="1:6">
      <c r="A224" s="267" t="s">
        <v>1329</v>
      </c>
      <c r="B224" s="267" t="s">
        <v>1349</v>
      </c>
      <c r="C224" s="268" t="s">
        <v>338</v>
      </c>
      <c r="D224" s="267" t="s">
        <v>1350</v>
      </c>
      <c r="E224" s="267" t="s">
        <v>1338</v>
      </c>
      <c r="F224" s="269" t="str">
        <f t="shared" si="3"/>
        <v>314 Additional Quantitative Analysis</v>
      </c>
    </row>
    <row r="225" spans="1:6">
      <c r="A225" s="267" t="s">
        <v>1329</v>
      </c>
      <c r="B225" s="267" t="s">
        <v>1351</v>
      </c>
      <c r="C225" s="268" t="s">
        <v>944</v>
      </c>
      <c r="D225" s="267" t="s">
        <v>1352</v>
      </c>
      <c r="F225" s="269" t="str">
        <f t="shared" si="3"/>
        <v>314 Additional Quantitative Analysis</v>
      </c>
    </row>
    <row r="226" spans="1:6">
      <c r="A226" s="267" t="s">
        <v>1329</v>
      </c>
      <c r="B226" s="267" t="s">
        <v>1353</v>
      </c>
      <c r="C226" s="268" t="s">
        <v>111</v>
      </c>
      <c r="D226" s="267" t="s">
        <v>1354</v>
      </c>
      <c r="E226" s="267" t="s">
        <v>933</v>
      </c>
      <c r="F226" s="269" t="str">
        <f t="shared" si="3"/>
        <v>314 Additional Quantitative Analysis</v>
      </c>
    </row>
    <row r="227" spans="1:6">
      <c r="A227" s="267" t="s">
        <v>1329</v>
      </c>
      <c r="B227" s="267" t="s">
        <v>1355</v>
      </c>
      <c r="C227" s="268" t="s">
        <v>956</v>
      </c>
      <c r="D227" s="267" t="s">
        <v>1356</v>
      </c>
      <c r="F227" s="269" t="str">
        <f t="shared" si="3"/>
        <v>314 Additional Quantitative Analysis</v>
      </c>
    </row>
    <row r="228" spans="1:6">
      <c r="A228" s="267" t="s">
        <v>1329</v>
      </c>
      <c r="B228" s="267" t="s">
        <v>1357</v>
      </c>
      <c r="C228" s="268" t="s">
        <v>1358</v>
      </c>
      <c r="D228" s="267" t="s">
        <v>1359</v>
      </c>
      <c r="F228" s="269" t="str">
        <f t="shared" si="3"/>
        <v>314 Additional Quantitative Analysis</v>
      </c>
    </row>
    <row r="229" spans="1:6">
      <c r="A229" s="267" t="s">
        <v>1329</v>
      </c>
      <c r="B229" s="267" t="s">
        <v>1360</v>
      </c>
      <c r="C229" s="268" t="s">
        <v>118</v>
      </c>
      <c r="D229" s="267" t="s">
        <v>1361</v>
      </c>
      <c r="F229" s="269" t="str">
        <f t="shared" si="3"/>
        <v>314 Additional Quantitative Analysis</v>
      </c>
    </row>
    <row r="230" spans="1:6">
      <c r="A230" s="267" t="s">
        <v>1329</v>
      </c>
      <c r="B230" s="267" t="s">
        <v>1362</v>
      </c>
      <c r="C230" s="268" t="s">
        <v>633</v>
      </c>
      <c r="D230" s="267" t="s">
        <v>1363</v>
      </c>
      <c r="E230" s="267" t="s">
        <v>1364</v>
      </c>
      <c r="F230" s="269" t="str">
        <f t="shared" si="3"/>
        <v>314 Additional Quantitative Analysis</v>
      </c>
    </row>
    <row r="231" spans="1:6">
      <c r="A231" s="267" t="s">
        <v>1329</v>
      </c>
      <c r="B231" s="267" t="s">
        <v>1365</v>
      </c>
      <c r="C231" s="268" t="s">
        <v>269</v>
      </c>
      <c r="D231" s="267" t="s">
        <v>1366</v>
      </c>
      <c r="E231" s="267" t="s">
        <v>1338</v>
      </c>
      <c r="F231" s="269" t="str">
        <f t="shared" si="3"/>
        <v>314 Additional Quantitative Analysis</v>
      </c>
    </row>
    <row r="232" spans="1:6">
      <c r="A232" s="267" t="s">
        <v>1329</v>
      </c>
      <c r="B232" s="267" t="s">
        <v>1367</v>
      </c>
      <c r="C232" s="268" t="s">
        <v>137</v>
      </c>
      <c r="D232" s="267" t="s">
        <v>1368</v>
      </c>
      <c r="F232" s="269" t="str">
        <f t="shared" si="3"/>
        <v>314 Additional Quantitative Analysis</v>
      </c>
    </row>
    <row r="233" spans="1:6">
      <c r="A233" s="267" t="s">
        <v>1329</v>
      </c>
      <c r="B233" s="267" t="s">
        <v>1369</v>
      </c>
      <c r="C233" s="268" t="s">
        <v>277</v>
      </c>
      <c r="D233" s="267" t="s">
        <v>1370</v>
      </c>
      <c r="E233" s="267" t="s">
        <v>933</v>
      </c>
      <c r="F233" s="269" t="str">
        <f t="shared" si="3"/>
        <v>314 Additional Quantitative Analysis</v>
      </c>
    </row>
    <row r="234" spans="1:6">
      <c r="A234" s="267" t="s">
        <v>1329</v>
      </c>
      <c r="B234" s="267" t="s">
        <v>1371</v>
      </c>
      <c r="C234" s="268" t="s">
        <v>309</v>
      </c>
      <c r="D234" s="267" t="s">
        <v>1372</v>
      </c>
      <c r="E234" s="267" t="s">
        <v>1338</v>
      </c>
      <c r="F234" s="269" t="str">
        <f t="shared" si="3"/>
        <v>314 Additional Quantitative Analysis</v>
      </c>
    </row>
    <row r="235" spans="1:6">
      <c r="A235" s="267" t="s">
        <v>1329</v>
      </c>
      <c r="B235" s="267" t="s">
        <v>1373</v>
      </c>
      <c r="C235" s="268" t="s">
        <v>312</v>
      </c>
      <c r="D235" s="267" t="s">
        <v>1374</v>
      </c>
      <c r="F235" s="269" t="str">
        <f t="shared" si="3"/>
        <v>314 Additional Quantitative Analysis</v>
      </c>
    </row>
    <row r="236" spans="1:6">
      <c r="A236" s="267" t="s">
        <v>1329</v>
      </c>
      <c r="B236" s="267" t="s">
        <v>1375</v>
      </c>
      <c r="C236" s="268" t="s">
        <v>315</v>
      </c>
      <c r="D236" s="267" t="s">
        <v>1376</v>
      </c>
      <c r="E236" s="267" t="s">
        <v>933</v>
      </c>
      <c r="F236" s="269" t="str">
        <f t="shared" si="3"/>
        <v>314 Additional Quantitative Analysis</v>
      </c>
    </row>
    <row r="237" spans="1:6">
      <c r="A237" s="267" t="s">
        <v>1329</v>
      </c>
      <c r="B237" s="267" t="s">
        <v>1377</v>
      </c>
      <c r="C237" s="268" t="s">
        <v>362</v>
      </c>
      <c r="D237" s="267" t="s">
        <v>1378</v>
      </c>
      <c r="E237" s="267" t="s">
        <v>1338</v>
      </c>
      <c r="F237" s="269" t="str">
        <f t="shared" si="3"/>
        <v>314 Additional Quantitative Analysis</v>
      </c>
    </row>
    <row r="238" spans="1:6">
      <c r="A238" s="267" t="s">
        <v>1329</v>
      </c>
      <c r="B238" s="267" t="s">
        <v>1379</v>
      </c>
      <c r="C238" s="268" t="s">
        <v>372</v>
      </c>
      <c r="D238" s="267" t="s">
        <v>1380</v>
      </c>
      <c r="F238" s="269" t="str">
        <f t="shared" si="3"/>
        <v>314 Additional Quantitative Analysis</v>
      </c>
    </row>
    <row r="239" spans="1:6">
      <c r="A239" s="267" t="s">
        <v>1329</v>
      </c>
      <c r="B239" s="267" t="s">
        <v>1381</v>
      </c>
      <c r="C239" s="268" t="s">
        <v>382</v>
      </c>
      <c r="D239" s="267" t="s">
        <v>1382</v>
      </c>
      <c r="E239" s="267" t="s">
        <v>933</v>
      </c>
      <c r="F239" s="269" t="str">
        <f t="shared" si="3"/>
        <v>314 Additional Quantitative Analysis</v>
      </c>
    </row>
    <row r="240" spans="1:6">
      <c r="A240" s="267" t="s">
        <v>1329</v>
      </c>
      <c r="B240" s="267" t="s">
        <v>1383</v>
      </c>
      <c r="C240" s="268" t="s">
        <v>653</v>
      </c>
      <c r="D240" s="267" t="s">
        <v>1384</v>
      </c>
      <c r="E240" s="267" t="s">
        <v>1338</v>
      </c>
      <c r="F240" s="269" t="str">
        <f t="shared" si="3"/>
        <v>314 Additional Quantitative Analysis</v>
      </c>
    </row>
    <row r="241" spans="1:6">
      <c r="A241" s="267" t="s">
        <v>1329</v>
      </c>
      <c r="B241" s="267" t="s">
        <v>1385</v>
      </c>
      <c r="C241" s="268" t="s">
        <v>141</v>
      </c>
      <c r="D241" s="267" t="s">
        <v>1386</v>
      </c>
      <c r="F241" s="269" t="str">
        <f t="shared" si="3"/>
        <v>314 Additional Quantitative Analysis</v>
      </c>
    </row>
    <row r="242" spans="1:6">
      <c r="A242" s="267" t="s">
        <v>1329</v>
      </c>
      <c r="B242" s="267" t="s">
        <v>1387</v>
      </c>
      <c r="C242" s="268" t="s">
        <v>546</v>
      </c>
      <c r="D242" s="267" t="s">
        <v>1388</v>
      </c>
      <c r="E242" s="267" t="s">
        <v>933</v>
      </c>
      <c r="F242" s="269" t="str">
        <f t="shared" si="3"/>
        <v>314 Additional Quantitative Analysis</v>
      </c>
    </row>
    <row r="243" spans="1:6">
      <c r="A243" s="267" t="s">
        <v>1329</v>
      </c>
      <c r="B243" s="267" t="s">
        <v>1389</v>
      </c>
      <c r="C243" s="268" t="s">
        <v>656</v>
      </c>
      <c r="D243" s="267" t="s">
        <v>1390</v>
      </c>
      <c r="E243" s="267" t="s">
        <v>1338</v>
      </c>
      <c r="F243" s="269" t="str">
        <f t="shared" si="3"/>
        <v>314 Additional Quantitative Analysis</v>
      </c>
    </row>
    <row r="244" spans="1:6">
      <c r="A244" s="267" t="s">
        <v>1329</v>
      </c>
      <c r="B244" s="267" t="s">
        <v>1391</v>
      </c>
      <c r="C244" s="268" t="s">
        <v>959</v>
      </c>
      <c r="D244" s="267" t="s">
        <v>1392</v>
      </c>
      <c r="F244" s="269" t="str">
        <f t="shared" si="3"/>
        <v>314 Additional Quantitative Analysis</v>
      </c>
    </row>
    <row r="245" spans="1:6">
      <c r="A245" s="267" t="s">
        <v>1329</v>
      </c>
      <c r="B245" s="267" t="s">
        <v>1393</v>
      </c>
      <c r="C245" s="268" t="s">
        <v>549</v>
      </c>
      <c r="D245" s="267" t="s">
        <v>1394</v>
      </c>
      <c r="E245" s="267" t="s">
        <v>933</v>
      </c>
      <c r="F245" s="269" t="str">
        <f t="shared" si="3"/>
        <v>314 Additional Quantitative Analysis</v>
      </c>
    </row>
    <row r="246" spans="1:6">
      <c r="A246" s="267" t="s">
        <v>1329</v>
      </c>
      <c r="B246" s="267" t="s">
        <v>1395</v>
      </c>
      <c r="C246" s="268" t="s">
        <v>659</v>
      </c>
      <c r="D246" s="267" t="s">
        <v>1396</v>
      </c>
      <c r="E246" s="267" t="s">
        <v>933</v>
      </c>
      <c r="F246" s="269" t="str">
        <f t="shared" si="3"/>
        <v>314 Additional Quantitative Analysis</v>
      </c>
    </row>
    <row r="247" spans="1:6">
      <c r="A247" s="267" t="s">
        <v>1329</v>
      </c>
      <c r="B247" s="267" t="s">
        <v>1397</v>
      </c>
      <c r="C247" s="268" t="s">
        <v>964</v>
      </c>
      <c r="D247" s="267" t="s">
        <v>1398</v>
      </c>
      <c r="F247" s="269" t="str">
        <f t="shared" si="3"/>
        <v>314 Additional Quantitative Analysis</v>
      </c>
    </row>
    <row r="248" spans="1:6">
      <c r="A248" s="267" t="s">
        <v>1329</v>
      </c>
      <c r="B248" s="267" t="s">
        <v>1399</v>
      </c>
      <c r="C248" s="268" t="s">
        <v>672</v>
      </c>
      <c r="D248" s="267" t="s">
        <v>1400</v>
      </c>
      <c r="E248" s="267" t="s">
        <v>933</v>
      </c>
      <c r="F248" s="269" t="str">
        <f t="shared" si="3"/>
        <v>314 Additional Quantitative Analysis</v>
      </c>
    </row>
    <row r="249" spans="1:6">
      <c r="A249" s="267" t="s">
        <v>1329</v>
      </c>
      <c r="B249" s="267" t="s">
        <v>1401</v>
      </c>
      <c r="C249" s="268" t="s">
        <v>973</v>
      </c>
      <c r="D249" s="267" t="s">
        <v>1402</v>
      </c>
      <c r="F249" s="269" t="str">
        <f t="shared" si="3"/>
        <v>314 Additional Quantitative Analysis</v>
      </c>
    </row>
    <row r="250" spans="1:6">
      <c r="A250" s="267" t="s">
        <v>1329</v>
      </c>
      <c r="B250" s="267" t="s">
        <v>1403</v>
      </c>
      <c r="C250" s="268" t="s">
        <v>146</v>
      </c>
      <c r="D250" s="267" t="s">
        <v>1404</v>
      </c>
      <c r="F250" s="269" t="str">
        <f t="shared" si="3"/>
        <v>314 Additional Quantitative Analysis</v>
      </c>
    </row>
    <row r="251" spans="1:6">
      <c r="A251" s="267" t="s">
        <v>1329</v>
      </c>
      <c r="B251" s="267" t="s">
        <v>1405</v>
      </c>
      <c r="C251" s="268" t="s">
        <v>552</v>
      </c>
      <c r="D251" s="267" t="s">
        <v>1406</v>
      </c>
      <c r="F251" s="269" t="str">
        <f t="shared" si="3"/>
        <v>314 Additional Quantitative Analysis</v>
      </c>
    </row>
    <row r="252" spans="1:6">
      <c r="A252" s="267" t="s">
        <v>1329</v>
      </c>
      <c r="B252" s="267" t="s">
        <v>1407</v>
      </c>
      <c r="C252" s="268" t="s">
        <v>151</v>
      </c>
      <c r="D252" s="267" t="s">
        <v>1408</v>
      </c>
      <c r="F252" s="269" t="str">
        <f t="shared" si="3"/>
        <v>314 Additional Quantitative Analysis</v>
      </c>
    </row>
    <row r="253" spans="1:6">
      <c r="A253" s="267" t="s">
        <v>1329</v>
      </c>
      <c r="B253" s="267" t="s">
        <v>1409</v>
      </c>
      <c r="C253" s="268" t="s">
        <v>556</v>
      </c>
      <c r="D253" s="267" t="s">
        <v>1410</v>
      </c>
      <c r="E253" s="267" t="s">
        <v>1011</v>
      </c>
      <c r="F253" s="269" t="str">
        <f t="shared" si="3"/>
        <v>314 Additional Quantitative Analysis</v>
      </c>
    </row>
    <row r="254" spans="1:6">
      <c r="A254" s="267" t="s">
        <v>1329</v>
      </c>
      <c r="B254" s="267" t="s">
        <v>1411</v>
      </c>
      <c r="C254" s="268" t="s">
        <v>1001</v>
      </c>
      <c r="D254" s="267" t="s">
        <v>1412</v>
      </c>
      <c r="F254" s="269" t="str">
        <f t="shared" si="3"/>
        <v>314 Additional Quantitative Analysis</v>
      </c>
    </row>
    <row r="255" spans="1:6">
      <c r="A255" s="267" t="s">
        <v>1329</v>
      </c>
      <c r="B255" s="267" t="s">
        <v>1413</v>
      </c>
      <c r="C255" s="268" t="s">
        <v>1003</v>
      </c>
      <c r="D255" s="267" t="s">
        <v>1414</v>
      </c>
      <c r="F255" s="269" t="str">
        <f t="shared" si="3"/>
        <v>314 Additional Quantitative Analysis</v>
      </c>
    </row>
    <row r="256" spans="1:6">
      <c r="A256" s="267" t="s">
        <v>1329</v>
      </c>
      <c r="B256" s="267" t="s">
        <v>1415</v>
      </c>
      <c r="C256" s="268" t="s">
        <v>677</v>
      </c>
      <c r="D256" s="267" t="s">
        <v>1416</v>
      </c>
      <c r="E256" s="267" t="s">
        <v>1500</v>
      </c>
      <c r="F256" s="269" t="str">
        <f t="shared" si="3"/>
        <v>314 Additional Quantitative Analysis</v>
      </c>
    </row>
    <row r="257" spans="1:6">
      <c r="A257" s="267" t="s">
        <v>1329</v>
      </c>
      <c r="B257" s="267" t="s">
        <v>1417</v>
      </c>
      <c r="C257" s="268" t="s">
        <v>155</v>
      </c>
      <c r="D257" s="267" t="s">
        <v>1418</v>
      </c>
      <c r="E257" s="267" t="s">
        <v>1419</v>
      </c>
      <c r="F257" s="269" t="str">
        <f t="shared" si="3"/>
        <v>314 Additional Quantitative Analysis</v>
      </c>
    </row>
    <row r="258" spans="1:6">
      <c r="A258" s="267" t="s">
        <v>1329</v>
      </c>
      <c r="B258" s="267" t="s">
        <v>1420</v>
      </c>
      <c r="C258" s="268" t="s">
        <v>280</v>
      </c>
      <c r="D258" s="267" t="s">
        <v>1421</v>
      </c>
      <c r="F258" s="269" t="str">
        <f t="shared" ref="F258:F321" si="4">IF($A258="012 LCR Syndicate Type",$B258,$A258)</f>
        <v>314 Additional Quantitative Analysis</v>
      </c>
    </row>
    <row r="259" spans="1:6">
      <c r="A259" s="267" t="s">
        <v>1329</v>
      </c>
      <c r="B259" s="267" t="s">
        <v>1422</v>
      </c>
      <c r="C259" s="268" t="s">
        <v>224</v>
      </c>
      <c r="D259" s="267" t="s">
        <v>1423</v>
      </c>
      <c r="E259" s="267" t="s">
        <v>1501</v>
      </c>
      <c r="F259" s="269" t="str">
        <f t="shared" si="4"/>
        <v>314 Additional Quantitative Analysis</v>
      </c>
    </row>
    <row r="260" spans="1:6">
      <c r="A260" s="267" t="s">
        <v>1329</v>
      </c>
      <c r="B260" s="267" t="s">
        <v>1424</v>
      </c>
      <c r="C260" s="268" t="s">
        <v>171</v>
      </c>
      <c r="D260" s="267" t="s">
        <v>1425</v>
      </c>
      <c r="E260" s="267" t="s">
        <v>933</v>
      </c>
      <c r="F260" s="269" t="str">
        <f t="shared" si="4"/>
        <v>314 Additional Quantitative Analysis</v>
      </c>
    </row>
    <row r="261" spans="1:6">
      <c r="A261" s="267" t="s">
        <v>1329</v>
      </c>
      <c r="B261" s="267" t="s">
        <v>1426</v>
      </c>
      <c r="C261" s="268" t="s">
        <v>601</v>
      </c>
      <c r="D261" s="267" t="s">
        <v>1427</v>
      </c>
      <c r="F261" s="269" t="str">
        <f t="shared" si="4"/>
        <v>314 Additional Quantitative Analysis</v>
      </c>
    </row>
    <row r="262" spans="1:6">
      <c r="A262" s="267" t="s">
        <v>1329</v>
      </c>
      <c r="B262" s="267" t="s">
        <v>1428</v>
      </c>
      <c r="C262" s="268" t="s">
        <v>179</v>
      </c>
      <c r="D262" s="267" t="s">
        <v>1429</v>
      </c>
      <c r="E262" s="267" t="s">
        <v>1338</v>
      </c>
      <c r="F262" s="269" t="str">
        <f t="shared" si="4"/>
        <v>314 Additional Quantitative Analysis</v>
      </c>
    </row>
    <row r="263" spans="1:6">
      <c r="A263" s="267" t="s">
        <v>1329</v>
      </c>
      <c r="B263" s="267" t="s">
        <v>1430</v>
      </c>
      <c r="C263" s="268" t="s">
        <v>415</v>
      </c>
      <c r="D263" s="267" t="s">
        <v>1431</v>
      </c>
      <c r="F263" s="269" t="str">
        <f t="shared" si="4"/>
        <v>314 Additional Quantitative Analysis</v>
      </c>
    </row>
    <row r="264" spans="1:6">
      <c r="A264" s="267" t="s">
        <v>1329</v>
      </c>
      <c r="B264" s="267" t="s">
        <v>1432</v>
      </c>
      <c r="C264" s="268" t="s">
        <v>604</v>
      </c>
      <c r="D264" s="267" t="s">
        <v>1433</v>
      </c>
      <c r="E264" s="267" t="s">
        <v>933</v>
      </c>
      <c r="F264" s="269" t="str">
        <f t="shared" si="4"/>
        <v>314 Additional Quantitative Analysis</v>
      </c>
    </row>
    <row r="265" spans="1:6">
      <c r="A265" s="267" t="s">
        <v>1329</v>
      </c>
      <c r="B265" s="267" t="s">
        <v>1434</v>
      </c>
      <c r="C265" s="268" t="s">
        <v>186</v>
      </c>
      <c r="D265" s="267" t="s">
        <v>1435</v>
      </c>
      <c r="F265" s="269" t="str">
        <f t="shared" si="4"/>
        <v>314 Additional Quantitative Analysis</v>
      </c>
    </row>
    <row r="266" spans="1:6">
      <c r="A266" s="267" t="s">
        <v>1329</v>
      </c>
      <c r="B266" s="267" t="s">
        <v>1486</v>
      </c>
      <c r="C266" s="268" t="s">
        <v>582</v>
      </c>
      <c r="D266" s="267" t="s">
        <v>1502</v>
      </c>
      <c r="F266" s="269" t="str">
        <f t="shared" si="4"/>
        <v>314 Additional Quantitative Analysis</v>
      </c>
    </row>
    <row r="267" spans="1:6" s="266" customFormat="1">
      <c r="A267" s="267" t="s">
        <v>1329</v>
      </c>
      <c r="B267" s="267" t="s">
        <v>1436</v>
      </c>
      <c r="C267" s="268" t="s">
        <v>230</v>
      </c>
      <c r="D267" s="267" t="s">
        <v>1437</v>
      </c>
      <c r="E267" s="267" t="s">
        <v>1338</v>
      </c>
      <c r="F267" s="269" t="str">
        <f t="shared" si="4"/>
        <v>314 Additional Quantitative Analysis</v>
      </c>
    </row>
    <row r="268" spans="1:6">
      <c r="A268" s="267" t="s">
        <v>1329</v>
      </c>
      <c r="B268" s="267" t="s">
        <v>1438</v>
      </c>
      <c r="C268" s="268" t="s">
        <v>193</v>
      </c>
      <c r="D268" s="267" t="s">
        <v>1439</v>
      </c>
      <c r="E268" s="267" t="s">
        <v>1011</v>
      </c>
      <c r="F268" s="269" t="str">
        <f t="shared" si="4"/>
        <v>314 Additional Quantitative Analysis</v>
      </c>
    </row>
    <row r="269" spans="1:6">
      <c r="A269" s="267" t="s">
        <v>1329</v>
      </c>
      <c r="B269" s="267" t="s">
        <v>1440</v>
      </c>
      <c r="C269" s="268" t="s">
        <v>609</v>
      </c>
      <c r="D269" s="267" t="s">
        <v>1441</v>
      </c>
      <c r="F269" s="269" t="str">
        <f t="shared" si="4"/>
        <v>314 Additional Quantitative Analysis</v>
      </c>
    </row>
    <row r="270" spans="1:6">
      <c r="A270" s="267" t="s">
        <v>1329</v>
      </c>
      <c r="B270" s="267" t="s">
        <v>1442</v>
      </c>
      <c r="C270" s="268" t="s">
        <v>1305</v>
      </c>
      <c r="D270" s="267" t="s">
        <v>1443</v>
      </c>
      <c r="F270" s="269" t="str">
        <f t="shared" si="4"/>
        <v>314 Additional Quantitative Analysis</v>
      </c>
    </row>
    <row r="271" spans="1:6">
      <c r="A271" s="267" t="s">
        <v>1329</v>
      </c>
      <c r="B271" s="267" t="s">
        <v>1444</v>
      </c>
      <c r="C271" s="268" t="s">
        <v>698</v>
      </c>
      <c r="D271" s="267" t="s">
        <v>1445</v>
      </c>
      <c r="E271" s="267" t="s">
        <v>933</v>
      </c>
      <c r="F271" s="269" t="str">
        <f t="shared" si="4"/>
        <v>314 Additional Quantitative Analysis</v>
      </c>
    </row>
    <row r="272" spans="1:6">
      <c r="A272" s="267" t="s">
        <v>1329</v>
      </c>
      <c r="B272" s="267" t="s">
        <v>1446</v>
      </c>
      <c r="C272" s="268" t="s">
        <v>588</v>
      </c>
      <c r="D272" s="267" t="s">
        <v>1447</v>
      </c>
      <c r="F272" s="269" t="str">
        <f t="shared" si="4"/>
        <v>314 Additional Quantitative Analysis</v>
      </c>
    </row>
    <row r="273" spans="1:6">
      <c r="A273" s="267" t="s">
        <v>1329</v>
      </c>
      <c r="B273" s="267" t="s">
        <v>1448</v>
      </c>
      <c r="C273" s="268" t="s">
        <v>237</v>
      </c>
      <c r="D273" s="267" t="s">
        <v>1449</v>
      </c>
      <c r="E273" s="267" t="s">
        <v>933</v>
      </c>
      <c r="F273" s="269" t="str">
        <f t="shared" si="4"/>
        <v>314 Additional Quantitative Analysis</v>
      </c>
    </row>
    <row r="274" spans="1:6">
      <c r="A274" s="267" t="s">
        <v>1329</v>
      </c>
      <c r="B274" s="267" t="s">
        <v>1450</v>
      </c>
      <c r="C274" s="268" t="s">
        <v>217</v>
      </c>
      <c r="D274" s="267" t="s">
        <v>1451</v>
      </c>
      <c r="F274" s="269" t="str">
        <f t="shared" si="4"/>
        <v>314 Additional Quantitative Analysis</v>
      </c>
    </row>
    <row r="275" spans="1:6">
      <c r="A275" s="267" t="s">
        <v>1329</v>
      </c>
      <c r="B275" s="267" t="s">
        <v>1452</v>
      </c>
      <c r="C275" s="268" t="s">
        <v>592</v>
      </c>
      <c r="D275" s="267" t="s">
        <v>1453</v>
      </c>
      <c r="F275" s="269" t="str">
        <f t="shared" si="4"/>
        <v>314 Additional Quantitative Analysis</v>
      </c>
    </row>
    <row r="276" spans="1:6">
      <c r="A276" s="267" t="s">
        <v>1329</v>
      </c>
      <c r="B276" s="267" t="s">
        <v>1454</v>
      </c>
      <c r="C276" s="268" t="s">
        <v>245</v>
      </c>
      <c r="D276" s="267" t="s">
        <v>1455</v>
      </c>
      <c r="F276" s="269" t="str">
        <f t="shared" si="4"/>
        <v>314 Additional Quantitative Analysis</v>
      </c>
    </row>
    <row r="277" spans="1:6">
      <c r="A277" s="267" t="s">
        <v>1329</v>
      </c>
      <c r="B277" s="267" t="s">
        <v>1456</v>
      </c>
      <c r="C277" s="268" t="s">
        <v>1006</v>
      </c>
      <c r="D277" s="267" t="s">
        <v>1402</v>
      </c>
      <c r="F277" s="269" t="str">
        <f t="shared" si="4"/>
        <v>314 Additional Quantitative Analysis</v>
      </c>
    </row>
    <row r="278" spans="1:6">
      <c r="A278" s="267" t="s">
        <v>1329</v>
      </c>
      <c r="B278" s="267" t="s">
        <v>1457</v>
      </c>
      <c r="C278" s="268" t="s">
        <v>1008</v>
      </c>
      <c r="D278" s="267" t="s">
        <v>1404</v>
      </c>
      <c r="F278" s="269" t="str">
        <f t="shared" si="4"/>
        <v>314 Additional Quantitative Analysis</v>
      </c>
    </row>
    <row r="279" spans="1:6">
      <c r="A279" s="267" t="s">
        <v>1329</v>
      </c>
      <c r="B279" s="267" t="s">
        <v>1458</v>
      </c>
      <c r="C279" s="268" t="s">
        <v>1459</v>
      </c>
      <c r="D279" s="267" t="s">
        <v>1406</v>
      </c>
      <c r="F279" s="269" t="str">
        <f t="shared" si="4"/>
        <v>314 Additional Quantitative Analysis</v>
      </c>
    </row>
    <row r="280" spans="1:6">
      <c r="A280" s="267" t="s">
        <v>1329</v>
      </c>
      <c r="B280" s="267" t="s">
        <v>1460</v>
      </c>
      <c r="C280" s="268" t="s">
        <v>703</v>
      </c>
      <c r="D280" s="267" t="s">
        <v>1461</v>
      </c>
      <c r="E280" s="267" t="s">
        <v>1338</v>
      </c>
      <c r="F280" s="269" t="str">
        <f t="shared" si="4"/>
        <v>314 Additional Quantitative Analysis</v>
      </c>
    </row>
    <row r="281" spans="1:6">
      <c r="A281" s="267" t="s">
        <v>1329</v>
      </c>
      <c r="B281" s="267" t="s">
        <v>1462</v>
      </c>
      <c r="C281" s="268" t="s">
        <v>706</v>
      </c>
      <c r="D281" s="267" t="s">
        <v>1416</v>
      </c>
      <c r="E281" s="267" t="s">
        <v>1503</v>
      </c>
      <c r="F281" s="269" t="str">
        <f t="shared" si="4"/>
        <v>314 Additional Quantitative Analysis</v>
      </c>
    </row>
    <row r="282" spans="1:6">
      <c r="F282" s="269">
        <f t="shared" si="4"/>
        <v>0</v>
      </c>
    </row>
    <row r="283" spans="1:6">
      <c r="F283" s="269">
        <f t="shared" si="4"/>
        <v>0</v>
      </c>
    </row>
    <row r="284" spans="1:6">
      <c r="F284" s="269">
        <f t="shared" si="4"/>
        <v>0</v>
      </c>
    </row>
    <row r="285" spans="1:6">
      <c r="F285" s="269">
        <f t="shared" si="4"/>
        <v>0</v>
      </c>
    </row>
    <row r="286" spans="1:6">
      <c r="F286" s="269">
        <f t="shared" si="4"/>
        <v>0</v>
      </c>
    </row>
    <row r="287" spans="1:6">
      <c r="F287" s="269">
        <f t="shared" si="4"/>
        <v>0</v>
      </c>
    </row>
    <row r="288" spans="1:6">
      <c r="F288" s="269">
        <f t="shared" si="4"/>
        <v>0</v>
      </c>
    </row>
    <row r="289" spans="6:6">
      <c r="F289" s="269">
        <f t="shared" si="4"/>
        <v>0</v>
      </c>
    </row>
    <row r="290" spans="6:6">
      <c r="F290" s="269">
        <f t="shared" si="4"/>
        <v>0</v>
      </c>
    </row>
    <row r="291" spans="6:6">
      <c r="F291" s="269">
        <f t="shared" si="4"/>
        <v>0</v>
      </c>
    </row>
    <row r="292" spans="6:6">
      <c r="F292" s="269">
        <f t="shared" si="4"/>
        <v>0</v>
      </c>
    </row>
    <row r="293" spans="6:6">
      <c r="F293" s="269">
        <f t="shared" si="4"/>
        <v>0</v>
      </c>
    </row>
    <row r="294" spans="6:6">
      <c r="F294" s="269">
        <f t="shared" si="4"/>
        <v>0</v>
      </c>
    </row>
    <row r="295" spans="6:6">
      <c r="F295" s="269">
        <f t="shared" si="4"/>
        <v>0</v>
      </c>
    </row>
    <row r="296" spans="6:6">
      <c r="F296" s="269">
        <f t="shared" si="4"/>
        <v>0</v>
      </c>
    </row>
    <row r="297" spans="6:6">
      <c r="F297" s="269">
        <f t="shared" si="4"/>
        <v>0</v>
      </c>
    </row>
    <row r="298" spans="6:6">
      <c r="F298" s="269">
        <f t="shared" si="4"/>
        <v>0</v>
      </c>
    </row>
    <row r="299" spans="6:6">
      <c r="F299" s="269">
        <f t="shared" si="4"/>
        <v>0</v>
      </c>
    </row>
    <row r="300" spans="6:6">
      <c r="F300" s="269">
        <f t="shared" si="4"/>
        <v>0</v>
      </c>
    </row>
    <row r="301" spans="6:6">
      <c r="F301" s="269">
        <f t="shared" si="4"/>
        <v>0</v>
      </c>
    </row>
    <row r="302" spans="6:6">
      <c r="F302" s="269">
        <f t="shared" si="4"/>
        <v>0</v>
      </c>
    </row>
    <row r="303" spans="6:6">
      <c r="F303" s="269">
        <f t="shared" si="4"/>
        <v>0</v>
      </c>
    </row>
    <row r="304" spans="6:6">
      <c r="F304" s="269">
        <f t="shared" si="4"/>
        <v>0</v>
      </c>
    </row>
    <row r="305" spans="6:6">
      <c r="F305" s="269">
        <f t="shared" si="4"/>
        <v>0</v>
      </c>
    </row>
    <row r="306" spans="6:6">
      <c r="F306" s="269">
        <f t="shared" si="4"/>
        <v>0</v>
      </c>
    </row>
    <row r="307" spans="6:6">
      <c r="F307" s="269">
        <f t="shared" si="4"/>
        <v>0</v>
      </c>
    </row>
    <row r="308" spans="6:6">
      <c r="F308" s="269">
        <f t="shared" si="4"/>
        <v>0</v>
      </c>
    </row>
    <row r="309" spans="6:6">
      <c r="F309" s="269">
        <f t="shared" si="4"/>
        <v>0</v>
      </c>
    </row>
    <row r="310" spans="6:6">
      <c r="F310" s="269">
        <f t="shared" si="4"/>
        <v>0</v>
      </c>
    </row>
    <row r="311" spans="6:6">
      <c r="F311" s="269">
        <f t="shared" si="4"/>
        <v>0</v>
      </c>
    </row>
    <row r="312" spans="6:6">
      <c r="F312" s="269">
        <f t="shared" si="4"/>
        <v>0</v>
      </c>
    </row>
    <row r="313" spans="6:6">
      <c r="F313" s="269">
        <f t="shared" si="4"/>
        <v>0</v>
      </c>
    </row>
    <row r="314" spans="6:6">
      <c r="F314" s="269">
        <f t="shared" si="4"/>
        <v>0</v>
      </c>
    </row>
    <row r="315" spans="6:6">
      <c r="F315" s="269">
        <f t="shared" si="4"/>
        <v>0</v>
      </c>
    </row>
    <row r="316" spans="6:6">
      <c r="F316" s="269">
        <f t="shared" si="4"/>
        <v>0</v>
      </c>
    </row>
    <row r="317" spans="6:6">
      <c r="F317" s="269">
        <f t="shared" si="4"/>
        <v>0</v>
      </c>
    </row>
    <row r="318" spans="6:6">
      <c r="F318" s="269">
        <f t="shared" si="4"/>
        <v>0</v>
      </c>
    </row>
    <row r="319" spans="6:6">
      <c r="F319" s="269">
        <f t="shared" si="4"/>
        <v>0</v>
      </c>
    </row>
    <row r="320" spans="6:6">
      <c r="F320" s="269">
        <f t="shared" si="4"/>
        <v>0</v>
      </c>
    </row>
    <row r="321" spans="6:6">
      <c r="F321" s="269">
        <f t="shared" si="4"/>
        <v>0</v>
      </c>
    </row>
    <row r="322" spans="6:6">
      <c r="F322" s="269">
        <f t="shared" ref="F322:F385" si="5">IF($A322="012 LCR Syndicate Type",$B322,$A322)</f>
        <v>0</v>
      </c>
    </row>
    <row r="323" spans="6:6">
      <c r="F323" s="269">
        <f t="shared" si="5"/>
        <v>0</v>
      </c>
    </row>
    <row r="324" spans="6:6">
      <c r="F324" s="269">
        <f t="shared" si="5"/>
        <v>0</v>
      </c>
    </row>
    <row r="325" spans="6:6">
      <c r="F325" s="269">
        <f t="shared" si="5"/>
        <v>0</v>
      </c>
    </row>
    <row r="326" spans="6:6">
      <c r="F326" s="269">
        <f t="shared" si="5"/>
        <v>0</v>
      </c>
    </row>
    <row r="327" spans="6:6">
      <c r="F327" s="269">
        <f t="shared" si="5"/>
        <v>0</v>
      </c>
    </row>
    <row r="328" spans="6:6">
      <c r="F328" s="269">
        <f t="shared" si="5"/>
        <v>0</v>
      </c>
    </row>
    <row r="329" spans="6:6">
      <c r="F329" s="269">
        <f t="shared" si="5"/>
        <v>0</v>
      </c>
    </row>
    <row r="330" spans="6:6">
      <c r="F330" s="269">
        <f t="shared" si="5"/>
        <v>0</v>
      </c>
    </row>
    <row r="331" spans="6:6">
      <c r="F331" s="269">
        <f t="shared" si="5"/>
        <v>0</v>
      </c>
    </row>
    <row r="332" spans="6:6">
      <c r="F332" s="269">
        <f t="shared" si="5"/>
        <v>0</v>
      </c>
    </row>
    <row r="333" spans="6:6">
      <c r="F333" s="269">
        <f t="shared" si="5"/>
        <v>0</v>
      </c>
    </row>
    <row r="334" spans="6:6">
      <c r="F334" s="269">
        <f t="shared" si="5"/>
        <v>0</v>
      </c>
    </row>
    <row r="335" spans="6:6">
      <c r="F335" s="269">
        <f t="shared" si="5"/>
        <v>0</v>
      </c>
    </row>
    <row r="336" spans="6:6">
      <c r="F336" s="269">
        <f t="shared" si="5"/>
        <v>0</v>
      </c>
    </row>
    <row r="337" spans="6:6">
      <c r="F337" s="269">
        <f t="shared" si="5"/>
        <v>0</v>
      </c>
    </row>
    <row r="338" spans="6:6">
      <c r="F338" s="269">
        <f t="shared" si="5"/>
        <v>0</v>
      </c>
    </row>
    <row r="339" spans="6:6">
      <c r="F339" s="269">
        <f t="shared" si="5"/>
        <v>0</v>
      </c>
    </row>
    <row r="340" spans="6:6">
      <c r="F340" s="269">
        <f t="shared" si="5"/>
        <v>0</v>
      </c>
    </row>
    <row r="341" spans="6:6">
      <c r="F341" s="269">
        <f t="shared" si="5"/>
        <v>0</v>
      </c>
    </row>
    <row r="342" spans="6:6">
      <c r="F342" s="269">
        <f t="shared" si="5"/>
        <v>0</v>
      </c>
    </row>
    <row r="343" spans="6:6">
      <c r="F343" s="269">
        <f t="shared" si="5"/>
        <v>0</v>
      </c>
    </row>
    <row r="344" spans="6:6">
      <c r="F344" s="269">
        <f t="shared" si="5"/>
        <v>0</v>
      </c>
    </row>
    <row r="345" spans="6:6">
      <c r="F345" s="269">
        <f t="shared" si="5"/>
        <v>0</v>
      </c>
    </row>
    <row r="346" spans="6:6">
      <c r="F346" s="269">
        <f t="shared" si="5"/>
        <v>0</v>
      </c>
    </row>
    <row r="347" spans="6:6">
      <c r="F347" s="269">
        <f t="shared" si="5"/>
        <v>0</v>
      </c>
    </row>
    <row r="348" spans="6:6">
      <c r="F348" s="269">
        <f t="shared" si="5"/>
        <v>0</v>
      </c>
    </row>
    <row r="349" spans="6:6">
      <c r="F349" s="269">
        <f t="shared" si="5"/>
        <v>0</v>
      </c>
    </row>
    <row r="350" spans="6:6">
      <c r="F350" s="269">
        <f t="shared" si="5"/>
        <v>0</v>
      </c>
    </row>
    <row r="351" spans="6:6">
      <c r="F351" s="269">
        <f t="shared" si="5"/>
        <v>0</v>
      </c>
    </row>
    <row r="352" spans="6:6">
      <c r="F352" s="269">
        <f t="shared" si="5"/>
        <v>0</v>
      </c>
    </row>
    <row r="353" spans="6:6">
      <c r="F353" s="269">
        <f t="shared" si="5"/>
        <v>0</v>
      </c>
    </row>
    <row r="354" spans="6:6">
      <c r="F354" s="269">
        <f t="shared" si="5"/>
        <v>0</v>
      </c>
    </row>
    <row r="355" spans="6:6">
      <c r="F355" s="269">
        <f t="shared" si="5"/>
        <v>0</v>
      </c>
    </row>
    <row r="356" spans="6:6">
      <c r="F356" s="269">
        <f t="shared" si="5"/>
        <v>0</v>
      </c>
    </row>
    <row r="357" spans="6:6">
      <c r="F357" s="269">
        <f t="shared" si="5"/>
        <v>0</v>
      </c>
    </row>
    <row r="358" spans="6:6">
      <c r="F358" s="269">
        <f t="shared" si="5"/>
        <v>0</v>
      </c>
    </row>
    <row r="359" spans="6:6">
      <c r="F359" s="269">
        <f t="shared" si="5"/>
        <v>0</v>
      </c>
    </row>
    <row r="360" spans="6:6">
      <c r="F360" s="269">
        <f t="shared" si="5"/>
        <v>0</v>
      </c>
    </row>
    <row r="361" spans="6:6">
      <c r="F361" s="269">
        <f t="shared" si="5"/>
        <v>0</v>
      </c>
    </row>
    <row r="362" spans="6:6">
      <c r="F362" s="269">
        <f t="shared" si="5"/>
        <v>0</v>
      </c>
    </row>
    <row r="363" spans="6:6">
      <c r="F363" s="269">
        <f t="shared" si="5"/>
        <v>0</v>
      </c>
    </row>
    <row r="364" spans="6:6">
      <c r="F364" s="269">
        <f t="shared" si="5"/>
        <v>0</v>
      </c>
    </row>
    <row r="365" spans="6:6">
      <c r="F365" s="269">
        <f t="shared" si="5"/>
        <v>0</v>
      </c>
    </row>
    <row r="366" spans="6:6">
      <c r="F366" s="269">
        <f t="shared" si="5"/>
        <v>0</v>
      </c>
    </row>
    <row r="367" spans="6:6">
      <c r="F367" s="269">
        <f t="shared" si="5"/>
        <v>0</v>
      </c>
    </row>
    <row r="368" spans="6:6">
      <c r="F368" s="269">
        <f t="shared" si="5"/>
        <v>0</v>
      </c>
    </row>
    <row r="369" spans="6:6">
      <c r="F369" s="269">
        <f t="shared" si="5"/>
        <v>0</v>
      </c>
    </row>
    <row r="370" spans="6:6">
      <c r="F370" s="269">
        <f t="shared" si="5"/>
        <v>0</v>
      </c>
    </row>
    <row r="371" spans="6:6">
      <c r="F371" s="269">
        <f t="shared" si="5"/>
        <v>0</v>
      </c>
    </row>
    <row r="372" spans="6:6">
      <c r="F372" s="269">
        <f t="shared" si="5"/>
        <v>0</v>
      </c>
    </row>
    <row r="373" spans="6:6">
      <c r="F373" s="269">
        <f t="shared" si="5"/>
        <v>0</v>
      </c>
    </row>
    <row r="374" spans="6:6">
      <c r="F374" s="269">
        <f t="shared" si="5"/>
        <v>0</v>
      </c>
    </row>
    <row r="375" spans="6:6">
      <c r="F375" s="269">
        <f t="shared" si="5"/>
        <v>0</v>
      </c>
    </row>
    <row r="376" spans="6:6">
      <c r="F376" s="269">
        <f t="shared" si="5"/>
        <v>0</v>
      </c>
    </row>
    <row r="377" spans="6:6">
      <c r="F377" s="269">
        <f t="shared" si="5"/>
        <v>0</v>
      </c>
    </row>
    <row r="378" spans="6:6">
      <c r="F378" s="269">
        <f t="shared" si="5"/>
        <v>0</v>
      </c>
    </row>
    <row r="379" spans="6:6">
      <c r="F379" s="269">
        <f t="shared" si="5"/>
        <v>0</v>
      </c>
    </row>
    <row r="380" spans="6:6">
      <c r="F380" s="269">
        <f t="shared" si="5"/>
        <v>0</v>
      </c>
    </row>
    <row r="381" spans="6:6">
      <c r="F381" s="269">
        <f t="shared" si="5"/>
        <v>0</v>
      </c>
    </row>
    <row r="382" spans="6:6">
      <c r="F382" s="269">
        <f t="shared" si="5"/>
        <v>0</v>
      </c>
    </row>
    <row r="383" spans="6:6">
      <c r="F383" s="269">
        <f t="shared" si="5"/>
        <v>0</v>
      </c>
    </row>
    <row r="384" spans="6:6">
      <c r="F384" s="269">
        <f t="shared" si="5"/>
        <v>0</v>
      </c>
    </row>
    <row r="385" spans="6:6">
      <c r="F385" s="269">
        <f t="shared" si="5"/>
        <v>0</v>
      </c>
    </row>
    <row r="386" spans="6:6">
      <c r="F386" s="269">
        <f t="shared" ref="F386:F449" si="6">IF($A386="012 LCR Syndicate Type",$B386,$A386)</f>
        <v>0</v>
      </c>
    </row>
    <row r="387" spans="6:6">
      <c r="F387" s="269">
        <f t="shared" si="6"/>
        <v>0</v>
      </c>
    </row>
    <row r="388" spans="6:6">
      <c r="F388" s="269">
        <f t="shared" si="6"/>
        <v>0</v>
      </c>
    </row>
    <row r="389" spans="6:6">
      <c r="F389" s="269">
        <f t="shared" si="6"/>
        <v>0</v>
      </c>
    </row>
    <row r="390" spans="6:6">
      <c r="F390" s="269">
        <f t="shared" si="6"/>
        <v>0</v>
      </c>
    </row>
    <row r="391" spans="6:6">
      <c r="F391" s="269">
        <f t="shared" si="6"/>
        <v>0</v>
      </c>
    </row>
    <row r="392" spans="6:6">
      <c r="F392" s="269">
        <f t="shared" si="6"/>
        <v>0</v>
      </c>
    </row>
    <row r="393" spans="6:6">
      <c r="F393" s="269">
        <f t="shared" si="6"/>
        <v>0</v>
      </c>
    </row>
    <row r="394" spans="6:6">
      <c r="F394" s="269">
        <f t="shared" si="6"/>
        <v>0</v>
      </c>
    </row>
    <row r="395" spans="6:6">
      <c r="F395" s="269">
        <f t="shared" si="6"/>
        <v>0</v>
      </c>
    </row>
    <row r="396" spans="6:6">
      <c r="F396" s="269">
        <f t="shared" si="6"/>
        <v>0</v>
      </c>
    </row>
    <row r="397" spans="6:6">
      <c r="F397" s="269">
        <f t="shared" si="6"/>
        <v>0</v>
      </c>
    </row>
    <row r="398" spans="6:6">
      <c r="F398" s="269">
        <f t="shared" si="6"/>
        <v>0</v>
      </c>
    </row>
    <row r="399" spans="6:6">
      <c r="F399" s="269">
        <f t="shared" si="6"/>
        <v>0</v>
      </c>
    </row>
    <row r="400" spans="6:6">
      <c r="F400" s="269">
        <f t="shared" si="6"/>
        <v>0</v>
      </c>
    </row>
    <row r="401" spans="6:6">
      <c r="F401" s="269">
        <f t="shared" si="6"/>
        <v>0</v>
      </c>
    </row>
    <row r="402" spans="6:6">
      <c r="F402" s="269">
        <f t="shared" si="6"/>
        <v>0</v>
      </c>
    </row>
    <row r="403" spans="6:6">
      <c r="F403" s="269">
        <f t="shared" si="6"/>
        <v>0</v>
      </c>
    </row>
    <row r="404" spans="6:6">
      <c r="F404" s="269">
        <f t="shared" si="6"/>
        <v>0</v>
      </c>
    </row>
    <row r="405" spans="6:6">
      <c r="F405" s="269">
        <f t="shared" si="6"/>
        <v>0</v>
      </c>
    </row>
    <row r="406" spans="6:6">
      <c r="F406" s="269">
        <f t="shared" si="6"/>
        <v>0</v>
      </c>
    </row>
    <row r="407" spans="6:6">
      <c r="F407" s="269">
        <f t="shared" si="6"/>
        <v>0</v>
      </c>
    </row>
    <row r="408" spans="6:6">
      <c r="F408" s="269">
        <f t="shared" si="6"/>
        <v>0</v>
      </c>
    </row>
    <row r="409" spans="6:6">
      <c r="F409" s="269">
        <f t="shared" si="6"/>
        <v>0</v>
      </c>
    </row>
    <row r="410" spans="6:6">
      <c r="F410" s="269">
        <f t="shared" si="6"/>
        <v>0</v>
      </c>
    </row>
    <row r="411" spans="6:6">
      <c r="F411" s="269">
        <f t="shared" si="6"/>
        <v>0</v>
      </c>
    </row>
    <row r="412" spans="6:6">
      <c r="F412" s="269">
        <f t="shared" si="6"/>
        <v>0</v>
      </c>
    </row>
    <row r="413" spans="6:6">
      <c r="F413" s="269">
        <f t="shared" si="6"/>
        <v>0</v>
      </c>
    </row>
    <row r="414" spans="6:6">
      <c r="F414" s="269">
        <f t="shared" si="6"/>
        <v>0</v>
      </c>
    </row>
    <row r="415" spans="6:6">
      <c r="F415" s="269">
        <f t="shared" si="6"/>
        <v>0</v>
      </c>
    </row>
    <row r="416" spans="6:6">
      <c r="F416" s="269">
        <f t="shared" si="6"/>
        <v>0</v>
      </c>
    </row>
    <row r="417" spans="6:6">
      <c r="F417" s="269">
        <f t="shared" si="6"/>
        <v>0</v>
      </c>
    </row>
    <row r="418" spans="6:6">
      <c r="F418" s="269">
        <f t="shared" si="6"/>
        <v>0</v>
      </c>
    </row>
    <row r="419" spans="6:6">
      <c r="F419" s="269">
        <f t="shared" si="6"/>
        <v>0</v>
      </c>
    </row>
    <row r="420" spans="6:6">
      <c r="F420" s="269">
        <f t="shared" si="6"/>
        <v>0</v>
      </c>
    </row>
    <row r="421" spans="6:6">
      <c r="F421" s="269">
        <f t="shared" si="6"/>
        <v>0</v>
      </c>
    </row>
    <row r="422" spans="6:6">
      <c r="F422" s="269">
        <f t="shared" si="6"/>
        <v>0</v>
      </c>
    </row>
    <row r="423" spans="6:6">
      <c r="F423" s="269">
        <f t="shared" si="6"/>
        <v>0</v>
      </c>
    </row>
    <row r="424" spans="6:6">
      <c r="F424" s="269">
        <f t="shared" si="6"/>
        <v>0</v>
      </c>
    </row>
    <row r="425" spans="6:6">
      <c r="F425" s="269">
        <f t="shared" si="6"/>
        <v>0</v>
      </c>
    </row>
    <row r="426" spans="6:6">
      <c r="F426" s="269">
        <f t="shared" si="6"/>
        <v>0</v>
      </c>
    </row>
    <row r="427" spans="6:6">
      <c r="F427" s="269">
        <f t="shared" si="6"/>
        <v>0</v>
      </c>
    </row>
    <row r="428" spans="6:6">
      <c r="F428" s="269">
        <f t="shared" si="6"/>
        <v>0</v>
      </c>
    </row>
    <row r="429" spans="6:6">
      <c r="F429" s="269">
        <f t="shared" si="6"/>
        <v>0</v>
      </c>
    </row>
    <row r="430" spans="6:6">
      <c r="F430" s="269">
        <f t="shared" si="6"/>
        <v>0</v>
      </c>
    </row>
    <row r="431" spans="6:6">
      <c r="F431" s="269">
        <f t="shared" si="6"/>
        <v>0</v>
      </c>
    </row>
    <row r="432" spans="6:6">
      <c r="F432" s="269">
        <f t="shared" si="6"/>
        <v>0</v>
      </c>
    </row>
    <row r="433" spans="6:6">
      <c r="F433" s="269">
        <f t="shared" si="6"/>
        <v>0</v>
      </c>
    </row>
    <row r="434" spans="6:6">
      <c r="F434" s="269">
        <f t="shared" si="6"/>
        <v>0</v>
      </c>
    </row>
    <row r="435" spans="6:6">
      <c r="F435" s="269">
        <f t="shared" si="6"/>
        <v>0</v>
      </c>
    </row>
    <row r="436" spans="6:6">
      <c r="F436" s="269">
        <f t="shared" si="6"/>
        <v>0</v>
      </c>
    </row>
    <row r="437" spans="6:6">
      <c r="F437" s="269">
        <f t="shared" si="6"/>
        <v>0</v>
      </c>
    </row>
    <row r="438" spans="6:6">
      <c r="F438" s="269">
        <f t="shared" si="6"/>
        <v>0</v>
      </c>
    </row>
    <row r="439" spans="6:6">
      <c r="F439" s="269">
        <f t="shared" si="6"/>
        <v>0</v>
      </c>
    </row>
    <row r="440" spans="6:6">
      <c r="F440" s="269">
        <f t="shared" si="6"/>
        <v>0</v>
      </c>
    </row>
    <row r="441" spans="6:6">
      <c r="F441" s="269">
        <f t="shared" si="6"/>
        <v>0</v>
      </c>
    </row>
    <row r="442" spans="6:6">
      <c r="F442" s="269">
        <f t="shared" si="6"/>
        <v>0</v>
      </c>
    </row>
    <row r="443" spans="6:6">
      <c r="F443" s="269">
        <f t="shared" si="6"/>
        <v>0</v>
      </c>
    </row>
    <row r="444" spans="6:6">
      <c r="F444" s="269">
        <f t="shared" si="6"/>
        <v>0</v>
      </c>
    </row>
    <row r="445" spans="6:6">
      <c r="F445" s="269">
        <f t="shared" si="6"/>
        <v>0</v>
      </c>
    </row>
    <row r="446" spans="6:6">
      <c r="F446" s="269">
        <f t="shared" si="6"/>
        <v>0</v>
      </c>
    </row>
    <row r="447" spans="6:6">
      <c r="F447" s="269">
        <f t="shared" si="6"/>
        <v>0</v>
      </c>
    </row>
    <row r="448" spans="6:6">
      <c r="F448" s="269">
        <f t="shared" si="6"/>
        <v>0</v>
      </c>
    </row>
    <row r="449" spans="6:6">
      <c r="F449" s="269">
        <f t="shared" si="6"/>
        <v>0</v>
      </c>
    </row>
    <row r="450" spans="6:6">
      <c r="F450" s="269">
        <f t="shared" ref="F450:F500" si="7">IF($A450="012 LCR Syndicate Type",$B450,$A450)</f>
        <v>0</v>
      </c>
    </row>
    <row r="451" spans="6:6">
      <c r="F451" s="269">
        <f t="shared" si="7"/>
        <v>0</v>
      </c>
    </row>
    <row r="452" spans="6:6">
      <c r="F452" s="269">
        <f t="shared" si="7"/>
        <v>0</v>
      </c>
    </row>
    <row r="453" spans="6:6">
      <c r="F453" s="269">
        <f t="shared" si="7"/>
        <v>0</v>
      </c>
    </row>
    <row r="454" spans="6:6">
      <c r="F454" s="269">
        <f t="shared" si="7"/>
        <v>0</v>
      </c>
    </row>
    <row r="455" spans="6:6">
      <c r="F455" s="269">
        <f t="shared" si="7"/>
        <v>0</v>
      </c>
    </row>
    <row r="456" spans="6:6">
      <c r="F456" s="269">
        <f t="shared" si="7"/>
        <v>0</v>
      </c>
    </row>
    <row r="457" spans="6:6">
      <c r="F457" s="269">
        <f t="shared" si="7"/>
        <v>0</v>
      </c>
    </row>
    <row r="458" spans="6:6">
      <c r="F458" s="269">
        <f t="shared" si="7"/>
        <v>0</v>
      </c>
    </row>
    <row r="459" spans="6:6">
      <c r="F459" s="269">
        <f t="shared" si="7"/>
        <v>0</v>
      </c>
    </row>
    <row r="460" spans="6:6">
      <c r="F460" s="269">
        <f t="shared" si="7"/>
        <v>0</v>
      </c>
    </row>
    <row r="461" spans="6:6">
      <c r="F461" s="269">
        <f t="shared" si="7"/>
        <v>0</v>
      </c>
    </row>
    <row r="462" spans="6:6">
      <c r="F462" s="269">
        <f t="shared" si="7"/>
        <v>0</v>
      </c>
    </row>
    <row r="463" spans="6:6">
      <c r="F463" s="269">
        <f t="shared" si="7"/>
        <v>0</v>
      </c>
    </row>
    <row r="464" spans="6:6">
      <c r="F464" s="269">
        <f t="shared" si="7"/>
        <v>0</v>
      </c>
    </row>
    <row r="465" spans="6:6">
      <c r="F465" s="269">
        <f t="shared" si="7"/>
        <v>0</v>
      </c>
    </row>
    <row r="466" spans="6:6">
      <c r="F466" s="269">
        <f t="shared" si="7"/>
        <v>0</v>
      </c>
    </row>
    <row r="467" spans="6:6">
      <c r="F467" s="269">
        <f t="shared" si="7"/>
        <v>0</v>
      </c>
    </row>
    <row r="468" spans="6:6">
      <c r="F468" s="269">
        <f t="shared" si="7"/>
        <v>0</v>
      </c>
    </row>
    <row r="469" spans="6:6">
      <c r="F469" s="269">
        <f t="shared" si="7"/>
        <v>0</v>
      </c>
    </row>
    <row r="470" spans="6:6">
      <c r="F470" s="269">
        <f t="shared" si="7"/>
        <v>0</v>
      </c>
    </row>
    <row r="471" spans="6:6">
      <c r="F471" s="269">
        <f t="shared" si="7"/>
        <v>0</v>
      </c>
    </row>
    <row r="472" spans="6:6">
      <c r="F472" s="269">
        <f t="shared" si="7"/>
        <v>0</v>
      </c>
    </row>
    <row r="473" spans="6:6">
      <c r="F473" s="269">
        <f t="shared" si="7"/>
        <v>0</v>
      </c>
    </row>
    <row r="474" spans="6:6">
      <c r="F474" s="269">
        <f t="shared" si="7"/>
        <v>0</v>
      </c>
    </row>
    <row r="475" spans="6:6">
      <c r="F475" s="269">
        <f t="shared" si="7"/>
        <v>0</v>
      </c>
    </row>
    <row r="476" spans="6:6">
      <c r="F476" s="269">
        <f t="shared" si="7"/>
        <v>0</v>
      </c>
    </row>
    <row r="477" spans="6:6">
      <c r="F477" s="269">
        <f t="shared" si="7"/>
        <v>0</v>
      </c>
    </row>
    <row r="478" spans="6:6">
      <c r="F478" s="269">
        <f t="shared" si="7"/>
        <v>0</v>
      </c>
    </row>
    <row r="479" spans="6:6">
      <c r="F479" s="269">
        <f t="shared" si="7"/>
        <v>0</v>
      </c>
    </row>
    <row r="480" spans="6:6">
      <c r="F480" s="269">
        <f t="shared" si="7"/>
        <v>0</v>
      </c>
    </row>
    <row r="481" spans="6:6">
      <c r="F481" s="269">
        <f t="shared" si="7"/>
        <v>0</v>
      </c>
    </row>
    <row r="482" spans="6:6">
      <c r="F482" s="269">
        <f t="shared" si="7"/>
        <v>0</v>
      </c>
    </row>
    <row r="483" spans="6:6">
      <c r="F483" s="269">
        <f t="shared" si="7"/>
        <v>0</v>
      </c>
    </row>
    <row r="484" spans="6:6">
      <c r="F484" s="269">
        <f t="shared" si="7"/>
        <v>0</v>
      </c>
    </row>
    <row r="485" spans="6:6">
      <c r="F485" s="269">
        <f t="shared" si="7"/>
        <v>0</v>
      </c>
    </row>
    <row r="486" spans="6:6">
      <c r="F486" s="269">
        <f t="shared" si="7"/>
        <v>0</v>
      </c>
    </row>
    <row r="487" spans="6:6">
      <c r="F487" s="269">
        <f t="shared" si="7"/>
        <v>0</v>
      </c>
    </row>
    <row r="488" spans="6:6">
      <c r="F488" s="269">
        <f t="shared" si="7"/>
        <v>0</v>
      </c>
    </row>
    <row r="489" spans="6:6">
      <c r="F489" s="269">
        <f t="shared" si="7"/>
        <v>0</v>
      </c>
    </row>
    <row r="490" spans="6:6">
      <c r="F490" s="269">
        <f t="shared" si="7"/>
        <v>0</v>
      </c>
    </row>
    <row r="491" spans="6:6">
      <c r="F491" s="269">
        <f t="shared" si="7"/>
        <v>0</v>
      </c>
    </row>
    <row r="492" spans="6:6">
      <c r="F492" s="269">
        <f t="shared" si="7"/>
        <v>0</v>
      </c>
    </row>
    <row r="493" spans="6:6">
      <c r="F493" s="269">
        <f t="shared" si="7"/>
        <v>0</v>
      </c>
    </row>
    <row r="494" spans="6:6">
      <c r="F494" s="269">
        <f t="shared" si="7"/>
        <v>0</v>
      </c>
    </row>
    <row r="495" spans="6:6">
      <c r="F495" s="269">
        <f t="shared" si="7"/>
        <v>0</v>
      </c>
    </row>
    <row r="496" spans="6:6">
      <c r="F496" s="269">
        <f t="shared" si="7"/>
        <v>0</v>
      </c>
    </row>
    <row r="497" spans="6:6">
      <c r="F497" s="269">
        <f t="shared" si="7"/>
        <v>0</v>
      </c>
    </row>
    <row r="498" spans="6:6">
      <c r="F498" s="269">
        <f t="shared" si="7"/>
        <v>0</v>
      </c>
    </row>
    <row r="499" spans="6:6">
      <c r="F499" s="269">
        <f t="shared" si="7"/>
        <v>0</v>
      </c>
    </row>
    <row r="500" spans="6:6">
      <c r="F500" s="269">
        <f t="shared" si="7"/>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L79"/>
  <sheetViews>
    <sheetView zoomScale="85" zoomScaleNormal="85" workbookViewId="0"/>
  </sheetViews>
  <sheetFormatPr defaultRowHeight="15"/>
  <cols>
    <col min="1" max="1" width="1.7109375" style="20" customWidth="1"/>
    <col min="2" max="2" width="7.28515625" style="20" customWidth="1"/>
    <col min="3" max="3" width="11.85546875" style="33" customWidth="1"/>
    <col min="4" max="5" width="28" style="21" customWidth="1"/>
    <col min="6" max="9" width="9.140625" style="21"/>
    <col min="10" max="10" width="44.28515625" style="21" customWidth="1"/>
    <col min="11" max="11" width="9.140625" style="21"/>
    <col min="12" max="12" width="19.85546875" style="21" customWidth="1"/>
    <col min="13" max="256" width="9.140625" style="20"/>
    <col min="257" max="257" width="1.7109375" style="20" customWidth="1"/>
    <col min="258" max="258" width="7.28515625" style="20" customWidth="1"/>
    <col min="259" max="259" width="11.85546875" style="20" customWidth="1"/>
    <col min="260" max="261" width="28" style="20" customWidth="1"/>
    <col min="262" max="265" width="9.140625" style="20"/>
    <col min="266" max="266" width="44.28515625" style="20" customWidth="1"/>
    <col min="267" max="267" width="9.140625" style="20"/>
    <col min="268" max="268" width="19.85546875" style="20" customWidth="1"/>
    <col min="269" max="512" width="9.140625" style="20"/>
    <col min="513" max="513" width="1.7109375" style="20" customWidth="1"/>
    <col min="514" max="514" width="7.28515625" style="20" customWidth="1"/>
    <col min="515" max="515" width="11.85546875" style="20" customWidth="1"/>
    <col min="516" max="517" width="28" style="20" customWidth="1"/>
    <col min="518" max="521" width="9.140625" style="20"/>
    <col min="522" max="522" width="44.28515625" style="20" customWidth="1"/>
    <col min="523" max="523" width="9.140625" style="20"/>
    <col min="524" max="524" width="19.85546875" style="20" customWidth="1"/>
    <col min="525" max="768" width="9.140625" style="20"/>
    <col min="769" max="769" width="1.7109375" style="20" customWidth="1"/>
    <col min="770" max="770" width="7.28515625" style="20" customWidth="1"/>
    <col min="771" max="771" width="11.85546875" style="20" customWidth="1"/>
    <col min="772" max="773" width="28" style="20" customWidth="1"/>
    <col min="774" max="777" width="9.140625" style="20"/>
    <col min="778" max="778" width="44.28515625" style="20" customWidth="1"/>
    <col min="779" max="779" width="9.140625" style="20"/>
    <col min="780" max="780" width="19.85546875" style="20" customWidth="1"/>
    <col min="781" max="1024" width="9.140625" style="20"/>
    <col min="1025" max="1025" width="1.7109375" style="20" customWidth="1"/>
    <col min="1026" max="1026" width="7.28515625" style="20" customWidth="1"/>
    <col min="1027" max="1027" width="11.85546875" style="20" customWidth="1"/>
    <col min="1028" max="1029" width="28" style="20" customWidth="1"/>
    <col min="1030" max="1033" width="9.140625" style="20"/>
    <col min="1034" max="1034" width="44.28515625" style="20" customWidth="1"/>
    <col min="1035" max="1035" width="9.140625" style="20"/>
    <col min="1036" max="1036" width="19.85546875" style="20" customWidth="1"/>
    <col min="1037" max="1280" width="9.140625" style="20"/>
    <col min="1281" max="1281" width="1.7109375" style="20" customWidth="1"/>
    <col min="1282" max="1282" width="7.28515625" style="20" customWidth="1"/>
    <col min="1283" max="1283" width="11.85546875" style="20" customWidth="1"/>
    <col min="1284" max="1285" width="28" style="20" customWidth="1"/>
    <col min="1286" max="1289" width="9.140625" style="20"/>
    <col min="1290" max="1290" width="44.28515625" style="20" customWidth="1"/>
    <col min="1291" max="1291" width="9.140625" style="20"/>
    <col min="1292" max="1292" width="19.85546875" style="20" customWidth="1"/>
    <col min="1293" max="1536" width="9.140625" style="20"/>
    <col min="1537" max="1537" width="1.7109375" style="20" customWidth="1"/>
    <col min="1538" max="1538" width="7.28515625" style="20" customWidth="1"/>
    <col min="1539" max="1539" width="11.85546875" style="20" customWidth="1"/>
    <col min="1540" max="1541" width="28" style="20" customWidth="1"/>
    <col min="1542" max="1545" width="9.140625" style="20"/>
    <col min="1546" max="1546" width="44.28515625" style="20" customWidth="1"/>
    <col min="1547" max="1547" width="9.140625" style="20"/>
    <col min="1548" max="1548" width="19.85546875" style="20" customWidth="1"/>
    <col min="1549" max="1792" width="9.140625" style="20"/>
    <col min="1793" max="1793" width="1.7109375" style="20" customWidth="1"/>
    <col min="1794" max="1794" width="7.28515625" style="20" customWidth="1"/>
    <col min="1795" max="1795" width="11.85546875" style="20" customWidth="1"/>
    <col min="1796" max="1797" width="28" style="20" customWidth="1"/>
    <col min="1798" max="1801" width="9.140625" style="20"/>
    <col min="1802" max="1802" width="44.28515625" style="20" customWidth="1"/>
    <col min="1803" max="1803" width="9.140625" style="20"/>
    <col min="1804" max="1804" width="19.85546875" style="20" customWidth="1"/>
    <col min="1805" max="2048" width="9.140625" style="20"/>
    <col min="2049" max="2049" width="1.7109375" style="20" customWidth="1"/>
    <col min="2050" max="2050" width="7.28515625" style="20" customWidth="1"/>
    <col min="2051" max="2051" width="11.85546875" style="20" customWidth="1"/>
    <col min="2052" max="2053" width="28" style="20" customWidth="1"/>
    <col min="2054" max="2057" width="9.140625" style="20"/>
    <col min="2058" max="2058" width="44.28515625" style="20" customWidth="1"/>
    <col min="2059" max="2059" width="9.140625" style="20"/>
    <col min="2060" max="2060" width="19.85546875" style="20" customWidth="1"/>
    <col min="2061" max="2304" width="9.140625" style="20"/>
    <col min="2305" max="2305" width="1.7109375" style="20" customWidth="1"/>
    <col min="2306" max="2306" width="7.28515625" style="20" customWidth="1"/>
    <col min="2307" max="2307" width="11.85546875" style="20" customWidth="1"/>
    <col min="2308" max="2309" width="28" style="20" customWidth="1"/>
    <col min="2310" max="2313" width="9.140625" style="20"/>
    <col min="2314" max="2314" width="44.28515625" style="20" customWidth="1"/>
    <col min="2315" max="2315" width="9.140625" style="20"/>
    <col min="2316" max="2316" width="19.85546875" style="20" customWidth="1"/>
    <col min="2317" max="2560" width="9.140625" style="20"/>
    <col min="2561" max="2561" width="1.7109375" style="20" customWidth="1"/>
    <col min="2562" max="2562" width="7.28515625" style="20" customWidth="1"/>
    <col min="2563" max="2563" width="11.85546875" style="20" customWidth="1"/>
    <col min="2564" max="2565" width="28" style="20" customWidth="1"/>
    <col min="2566" max="2569" width="9.140625" style="20"/>
    <col min="2570" max="2570" width="44.28515625" style="20" customWidth="1"/>
    <col min="2571" max="2571" width="9.140625" style="20"/>
    <col min="2572" max="2572" width="19.85546875" style="20" customWidth="1"/>
    <col min="2573" max="2816" width="9.140625" style="20"/>
    <col min="2817" max="2817" width="1.7109375" style="20" customWidth="1"/>
    <col min="2818" max="2818" width="7.28515625" style="20" customWidth="1"/>
    <col min="2819" max="2819" width="11.85546875" style="20" customWidth="1"/>
    <col min="2820" max="2821" width="28" style="20" customWidth="1"/>
    <col min="2822" max="2825" width="9.140625" style="20"/>
    <col min="2826" max="2826" width="44.28515625" style="20" customWidth="1"/>
    <col min="2827" max="2827" width="9.140625" style="20"/>
    <col min="2828" max="2828" width="19.85546875" style="20" customWidth="1"/>
    <col min="2829" max="3072" width="9.140625" style="20"/>
    <col min="3073" max="3073" width="1.7109375" style="20" customWidth="1"/>
    <col min="3074" max="3074" width="7.28515625" style="20" customWidth="1"/>
    <col min="3075" max="3075" width="11.85546875" style="20" customWidth="1"/>
    <col min="3076" max="3077" width="28" style="20" customWidth="1"/>
    <col min="3078" max="3081" width="9.140625" style="20"/>
    <col min="3082" max="3082" width="44.28515625" style="20" customWidth="1"/>
    <col min="3083" max="3083" width="9.140625" style="20"/>
    <col min="3084" max="3084" width="19.85546875" style="20" customWidth="1"/>
    <col min="3085" max="3328" width="9.140625" style="20"/>
    <col min="3329" max="3329" width="1.7109375" style="20" customWidth="1"/>
    <col min="3330" max="3330" width="7.28515625" style="20" customWidth="1"/>
    <col min="3331" max="3331" width="11.85546875" style="20" customWidth="1"/>
    <col min="3332" max="3333" width="28" style="20" customWidth="1"/>
    <col min="3334" max="3337" width="9.140625" style="20"/>
    <col min="3338" max="3338" width="44.28515625" style="20" customWidth="1"/>
    <col min="3339" max="3339" width="9.140625" style="20"/>
    <col min="3340" max="3340" width="19.85546875" style="20" customWidth="1"/>
    <col min="3341" max="3584" width="9.140625" style="20"/>
    <col min="3585" max="3585" width="1.7109375" style="20" customWidth="1"/>
    <col min="3586" max="3586" width="7.28515625" style="20" customWidth="1"/>
    <col min="3587" max="3587" width="11.85546875" style="20" customWidth="1"/>
    <col min="3588" max="3589" width="28" style="20" customWidth="1"/>
    <col min="3590" max="3593" width="9.140625" style="20"/>
    <col min="3594" max="3594" width="44.28515625" style="20" customWidth="1"/>
    <col min="3595" max="3595" width="9.140625" style="20"/>
    <col min="3596" max="3596" width="19.85546875" style="20" customWidth="1"/>
    <col min="3597" max="3840" width="9.140625" style="20"/>
    <col min="3841" max="3841" width="1.7109375" style="20" customWidth="1"/>
    <col min="3842" max="3842" width="7.28515625" style="20" customWidth="1"/>
    <col min="3843" max="3843" width="11.85546875" style="20" customWidth="1"/>
    <col min="3844" max="3845" width="28" style="20" customWidth="1"/>
    <col min="3846" max="3849" width="9.140625" style="20"/>
    <col min="3850" max="3850" width="44.28515625" style="20" customWidth="1"/>
    <col min="3851" max="3851" width="9.140625" style="20"/>
    <col min="3852" max="3852" width="19.85546875" style="20" customWidth="1"/>
    <col min="3853" max="4096" width="9.140625" style="20"/>
    <col min="4097" max="4097" width="1.7109375" style="20" customWidth="1"/>
    <col min="4098" max="4098" width="7.28515625" style="20" customWidth="1"/>
    <col min="4099" max="4099" width="11.85546875" style="20" customWidth="1"/>
    <col min="4100" max="4101" width="28" style="20" customWidth="1"/>
    <col min="4102" max="4105" width="9.140625" style="20"/>
    <col min="4106" max="4106" width="44.28515625" style="20" customWidth="1"/>
    <col min="4107" max="4107" width="9.140625" style="20"/>
    <col min="4108" max="4108" width="19.85546875" style="20" customWidth="1"/>
    <col min="4109" max="4352" width="9.140625" style="20"/>
    <col min="4353" max="4353" width="1.7109375" style="20" customWidth="1"/>
    <col min="4354" max="4354" width="7.28515625" style="20" customWidth="1"/>
    <col min="4355" max="4355" width="11.85546875" style="20" customWidth="1"/>
    <col min="4356" max="4357" width="28" style="20" customWidth="1"/>
    <col min="4358" max="4361" width="9.140625" style="20"/>
    <col min="4362" max="4362" width="44.28515625" style="20" customWidth="1"/>
    <col min="4363" max="4363" width="9.140625" style="20"/>
    <col min="4364" max="4364" width="19.85546875" style="20" customWidth="1"/>
    <col min="4365" max="4608" width="9.140625" style="20"/>
    <col min="4609" max="4609" width="1.7109375" style="20" customWidth="1"/>
    <col min="4610" max="4610" width="7.28515625" style="20" customWidth="1"/>
    <col min="4611" max="4611" width="11.85546875" style="20" customWidth="1"/>
    <col min="4612" max="4613" width="28" style="20" customWidth="1"/>
    <col min="4614" max="4617" width="9.140625" style="20"/>
    <col min="4618" max="4618" width="44.28515625" style="20" customWidth="1"/>
    <col min="4619" max="4619" width="9.140625" style="20"/>
    <col min="4620" max="4620" width="19.85546875" style="20" customWidth="1"/>
    <col min="4621" max="4864" width="9.140625" style="20"/>
    <col min="4865" max="4865" width="1.7109375" style="20" customWidth="1"/>
    <col min="4866" max="4866" width="7.28515625" style="20" customWidth="1"/>
    <col min="4867" max="4867" width="11.85546875" style="20" customWidth="1"/>
    <col min="4868" max="4869" width="28" style="20" customWidth="1"/>
    <col min="4870" max="4873" width="9.140625" style="20"/>
    <col min="4874" max="4874" width="44.28515625" style="20" customWidth="1"/>
    <col min="4875" max="4875" width="9.140625" style="20"/>
    <col min="4876" max="4876" width="19.85546875" style="20" customWidth="1"/>
    <col min="4877" max="5120" width="9.140625" style="20"/>
    <col min="5121" max="5121" width="1.7109375" style="20" customWidth="1"/>
    <col min="5122" max="5122" width="7.28515625" style="20" customWidth="1"/>
    <col min="5123" max="5123" width="11.85546875" style="20" customWidth="1"/>
    <col min="5124" max="5125" width="28" style="20" customWidth="1"/>
    <col min="5126" max="5129" width="9.140625" style="20"/>
    <col min="5130" max="5130" width="44.28515625" style="20" customWidth="1"/>
    <col min="5131" max="5131" width="9.140625" style="20"/>
    <col min="5132" max="5132" width="19.85546875" style="20" customWidth="1"/>
    <col min="5133" max="5376" width="9.140625" style="20"/>
    <col min="5377" max="5377" width="1.7109375" style="20" customWidth="1"/>
    <col min="5378" max="5378" width="7.28515625" style="20" customWidth="1"/>
    <col min="5379" max="5379" width="11.85546875" style="20" customWidth="1"/>
    <col min="5380" max="5381" width="28" style="20" customWidth="1"/>
    <col min="5382" max="5385" width="9.140625" style="20"/>
    <col min="5386" max="5386" width="44.28515625" style="20" customWidth="1"/>
    <col min="5387" max="5387" width="9.140625" style="20"/>
    <col min="5388" max="5388" width="19.85546875" style="20" customWidth="1"/>
    <col min="5389" max="5632" width="9.140625" style="20"/>
    <col min="5633" max="5633" width="1.7109375" style="20" customWidth="1"/>
    <col min="5634" max="5634" width="7.28515625" style="20" customWidth="1"/>
    <col min="5635" max="5635" width="11.85546875" style="20" customWidth="1"/>
    <col min="5636" max="5637" width="28" style="20" customWidth="1"/>
    <col min="5638" max="5641" width="9.140625" style="20"/>
    <col min="5642" max="5642" width="44.28515625" style="20" customWidth="1"/>
    <col min="5643" max="5643" width="9.140625" style="20"/>
    <col min="5644" max="5644" width="19.85546875" style="20" customWidth="1"/>
    <col min="5645" max="5888" width="9.140625" style="20"/>
    <col min="5889" max="5889" width="1.7109375" style="20" customWidth="1"/>
    <col min="5890" max="5890" width="7.28515625" style="20" customWidth="1"/>
    <col min="5891" max="5891" width="11.85546875" style="20" customWidth="1"/>
    <col min="5892" max="5893" width="28" style="20" customWidth="1"/>
    <col min="5894" max="5897" width="9.140625" style="20"/>
    <col min="5898" max="5898" width="44.28515625" style="20" customWidth="1"/>
    <col min="5899" max="5899" width="9.140625" style="20"/>
    <col min="5900" max="5900" width="19.85546875" style="20" customWidth="1"/>
    <col min="5901" max="6144" width="9.140625" style="20"/>
    <col min="6145" max="6145" width="1.7109375" style="20" customWidth="1"/>
    <col min="6146" max="6146" width="7.28515625" style="20" customWidth="1"/>
    <col min="6147" max="6147" width="11.85546875" style="20" customWidth="1"/>
    <col min="6148" max="6149" width="28" style="20" customWidth="1"/>
    <col min="6150" max="6153" width="9.140625" style="20"/>
    <col min="6154" max="6154" width="44.28515625" style="20" customWidth="1"/>
    <col min="6155" max="6155" width="9.140625" style="20"/>
    <col min="6156" max="6156" width="19.85546875" style="20" customWidth="1"/>
    <col min="6157" max="6400" width="9.140625" style="20"/>
    <col min="6401" max="6401" width="1.7109375" style="20" customWidth="1"/>
    <col min="6402" max="6402" width="7.28515625" style="20" customWidth="1"/>
    <col min="6403" max="6403" width="11.85546875" style="20" customWidth="1"/>
    <col min="6404" max="6405" width="28" style="20" customWidth="1"/>
    <col min="6406" max="6409" width="9.140625" style="20"/>
    <col min="6410" max="6410" width="44.28515625" style="20" customWidth="1"/>
    <col min="6411" max="6411" width="9.140625" style="20"/>
    <col min="6412" max="6412" width="19.85546875" style="20" customWidth="1"/>
    <col min="6413" max="6656" width="9.140625" style="20"/>
    <col min="6657" max="6657" width="1.7109375" style="20" customWidth="1"/>
    <col min="6658" max="6658" width="7.28515625" style="20" customWidth="1"/>
    <col min="6659" max="6659" width="11.85546875" style="20" customWidth="1"/>
    <col min="6660" max="6661" width="28" style="20" customWidth="1"/>
    <col min="6662" max="6665" width="9.140625" style="20"/>
    <col min="6666" max="6666" width="44.28515625" style="20" customWidth="1"/>
    <col min="6667" max="6667" width="9.140625" style="20"/>
    <col min="6668" max="6668" width="19.85546875" style="20" customWidth="1"/>
    <col min="6669" max="6912" width="9.140625" style="20"/>
    <col min="6913" max="6913" width="1.7109375" style="20" customWidth="1"/>
    <col min="6914" max="6914" width="7.28515625" style="20" customWidth="1"/>
    <col min="6915" max="6915" width="11.85546875" style="20" customWidth="1"/>
    <col min="6916" max="6917" width="28" style="20" customWidth="1"/>
    <col min="6918" max="6921" width="9.140625" style="20"/>
    <col min="6922" max="6922" width="44.28515625" style="20" customWidth="1"/>
    <col min="6923" max="6923" width="9.140625" style="20"/>
    <col min="6924" max="6924" width="19.85546875" style="20" customWidth="1"/>
    <col min="6925" max="7168" width="9.140625" style="20"/>
    <col min="7169" max="7169" width="1.7109375" style="20" customWidth="1"/>
    <col min="7170" max="7170" width="7.28515625" style="20" customWidth="1"/>
    <col min="7171" max="7171" width="11.85546875" style="20" customWidth="1"/>
    <col min="7172" max="7173" width="28" style="20" customWidth="1"/>
    <col min="7174" max="7177" width="9.140625" style="20"/>
    <col min="7178" max="7178" width="44.28515625" style="20" customWidth="1"/>
    <col min="7179" max="7179" width="9.140625" style="20"/>
    <col min="7180" max="7180" width="19.85546875" style="20" customWidth="1"/>
    <col min="7181" max="7424" width="9.140625" style="20"/>
    <col min="7425" max="7425" width="1.7109375" style="20" customWidth="1"/>
    <col min="7426" max="7426" width="7.28515625" style="20" customWidth="1"/>
    <col min="7427" max="7427" width="11.85546875" style="20" customWidth="1"/>
    <col min="7428" max="7429" width="28" style="20" customWidth="1"/>
    <col min="7430" max="7433" width="9.140625" style="20"/>
    <col min="7434" max="7434" width="44.28515625" style="20" customWidth="1"/>
    <col min="7435" max="7435" width="9.140625" style="20"/>
    <col min="7436" max="7436" width="19.85546875" style="20" customWidth="1"/>
    <col min="7437" max="7680" width="9.140625" style="20"/>
    <col min="7681" max="7681" width="1.7109375" style="20" customWidth="1"/>
    <col min="7682" max="7682" width="7.28515625" style="20" customWidth="1"/>
    <col min="7683" max="7683" width="11.85546875" style="20" customWidth="1"/>
    <col min="7684" max="7685" width="28" style="20" customWidth="1"/>
    <col min="7686" max="7689" width="9.140625" style="20"/>
    <col min="7690" max="7690" width="44.28515625" style="20" customWidth="1"/>
    <col min="7691" max="7691" width="9.140625" style="20"/>
    <col min="7692" max="7692" width="19.85546875" style="20" customWidth="1"/>
    <col min="7693" max="7936" width="9.140625" style="20"/>
    <col min="7937" max="7937" width="1.7109375" style="20" customWidth="1"/>
    <col min="7938" max="7938" width="7.28515625" style="20" customWidth="1"/>
    <col min="7939" max="7939" width="11.85546875" style="20" customWidth="1"/>
    <col min="7940" max="7941" width="28" style="20" customWidth="1"/>
    <col min="7942" max="7945" width="9.140625" style="20"/>
    <col min="7946" max="7946" width="44.28515625" style="20" customWidth="1"/>
    <col min="7947" max="7947" width="9.140625" style="20"/>
    <col min="7948" max="7948" width="19.85546875" style="20" customWidth="1"/>
    <col min="7949" max="8192" width="9.140625" style="20"/>
    <col min="8193" max="8193" width="1.7109375" style="20" customWidth="1"/>
    <col min="8194" max="8194" width="7.28515625" style="20" customWidth="1"/>
    <col min="8195" max="8195" width="11.85546875" style="20" customWidth="1"/>
    <col min="8196" max="8197" width="28" style="20" customWidth="1"/>
    <col min="8198" max="8201" width="9.140625" style="20"/>
    <col min="8202" max="8202" width="44.28515625" style="20" customWidth="1"/>
    <col min="8203" max="8203" width="9.140625" style="20"/>
    <col min="8204" max="8204" width="19.85546875" style="20" customWidth="1"/>
    <col min="8205" max="8448" width="9.140625" style="20"/>
    <col min="8449" max="8449" width="1.7109375" style="20" customWidth="1"/>
    <col min="8450" max="8450" width="7.28515625" style="20" customWidth="1"/>
    <col min="8451" max="8451" width="11.85546875" style="20" customWidth="1"/>
    <col min="8452" max="8453" width="28" style="20" customWidth="1"/>
    <col min="8454" max="8457" width="9.140625" style="20"/>
    <col min="8458" max="8458" width="44.28515625" style="20" customWidth="1"/>
    <col min="8459" max="8459" width="9.140625" style="20"/>
    <col min="8460" max="8460" width="19.85546875" style="20" customWidth="1"/>
    <col min="8461" max="8704" width="9.140625" style="20"/>
    <col min="8705" max="8705" width="1.7109375" style="20" customWidth="1"/>
    <col min="8706" max="8706" width="7.28515625" style="20" customWidth="1"/>
    <col min="8707" max="8707" width="11.85546875" style="20" customWidth="1"/>
    <col min="8708" max="8709" width="28" style="20" customWidth="1"/>
    <col min="8710" max="8713" width="9.140625" style="20"/>
    <col min="8714" max="8714" width="44.28515625" style="20" customWidth="1"/>
    <col min="8715" max="8715" width="9.140625" style="20"/>
    <col min="8716" max="8716" width="19.85546875" style="20" customWidth="1"/>
    <col min="8717" max="8960" width="9.140625" style="20"/>
    <col min="8961" max="8961" width="1.7109375" style="20" customWidth="1"/>
    <col min="8962" max="8962" width="7.28515625" style="20" customWidth="1"/>
    <col min="8963" max="8963" width="11.85546875" style="20" customWidth="1"/>
    <col min="8964" max="8965" width="28" style="20" customWidth="1"/>
    <col min="8966" max="8969" width="9.140625" style="20"/>
    <col min="8970" max="8970" width="44.28515625" style="20" customWidth="1"/>
    <col min="8971" max="8971" width="9.140625" style="20"/>
    <col min="8972" max="8972" width="19.85546875" style="20" customWidth="1"/>
    <col min="8973" max="9216" width="9.140625" style="20"/>
    <col min="9217" max="9217" width="1.7109375" style="20" customWidth="1"/>
    <col min="9218" max="9218" width="7.28515625" style="20" customWidth="1"/>
    <col min="9219" max="9219" width="11.85546875" style="20" customWidth="1"/>
    <col min="9220" max="9221" width="28" style="20" customWidth="1"/>
    <col min="9222" max="9225" width="9.140625" style="20"/>
    <col min="9226" max="9226" width="44.28515625" style="20" customWidth="1"/>
    <col min="9227" max="9227" width="9.140625" style="20"/>
    <col min="9228" max="9228" width="19.85546875" style="20" customWidth="1"/>
    <col min="9229" max="9472" width="9.140625" style="20"/>
    <col min="9473" max="9473" width="1.7109375" style="20" customWidth="1"/>
    <col min="9474" max="9474" width="7.28515625" style="20" customWidth="1"/>
    <col min="9475" max="9475" width="11.85546875" style="20" customWidth="1"/>
    <col min="9476" max="9477" width="28" style="20" customWidth="1"/>
    <col min="9478" max="9481" width="9.140625" style="20"/>
    <col min="9482" max="9482" width="44.28515625" style="20" customWidth="1"/>
    <col min="9483" max="9483" width="9.140625" style="20"/>
    <col min="9484" max="9484" width="19.85546875" style="20" customWidth="1"/>
    <col min="9485" max="9728" width="9.140625" style="20"/>
    <col min="9729" max="9729" width="1.7109375" style="20" customWidth="1"/>
    <col min="9730" max="9730" width="7.28515625" style="20" customWidth="1"/>
    <col min="9731" max="9731" width="11.85546875" style="20" customWidth="1"/>
    <col min="9732" max="9733" width="28" style="20" customWidth="1"/>
    <col min="9734" max="9737" width="9.140625" style="20"/>
    <col min="9738" max="9738" width="44.28515625" style="20" customWidth="1"/>
    <col min="9739" max="9739" width="9.140625" style="20"/>
    <col min="9740" max="9740" width="19.85546875" style="20" customWidth="1"/>
    <col min="9741" max="9984" width="9.140625" style="20"/>
    <col min="9985" max="9985" width="1.7109375" style="20" customWidth="1"/>
    <col min="9986" max="9986" width="7.28515625" style="20" customWidth="1"/>
    <col min="9987" max="9987" width="11.85546875" style="20" customWidth="1"/>
    <col min="9988" max="9989" width="28" style="20" customWidth="1"/>
    <col min="9990" max="9993" width="9.140625" style="20"/>
    <col min="9994" max="9994" width="44.28515625" style="20" customWidth="1"/>
    <col min="9995" max="9995" width="9.140625" style="20"/>
    <col min="9996" max="9996" width="19.85546875" style="20" customWidth="1"/>
    <col min="9997" max="10240" width="9.140625" style="20"/>
    <col min="10241" max="10241" width="1.7109375" style="20" customWidth="1"/>
    <col min="10242" max="10242" width="7.28515625" style="20" customWidth="1"/>
    <col min="10243" max="10243" width="11.85546875" style="20" customWidth="1"/>
    <col min="10244" max="10245" width="28" style="20" customWidth="1"/>
    <col min="10246" max="10249" width="9.140625" style="20"/>
    <col min="10250" max="10250" width="44.28515625" style="20" customWidth="1"/>
    <col min="10251" max="10251" width="9.140625" style="20"/>
    <col min="10252" max="10252" width="19.85546875" style="20" customWidth="1"/>
    <col min="10253" max="10496" width="9.140625" style="20"/>
    <col min="10497" max="10497" width="1.7109375" style="20" customWidth="1"/>
    <col min="10498" max="10498" width="7.28515625" style="20" customWidth="1"/>
    <col min="10499" max="10499" width="11.85546875" style="20" customWidth="1"/>
    <col min="10500" max="10501" width="28" style="20" customWidth="1"/>
    <col min="10502" max="10505" width="9.140625" style="20"/>
    <col min="10506" max="10506" width="44.28515625" style="20" customWidth="1"/>
    <col min="10507" max="10507" width="9.140625" style="20"/>
    <col min="10508" max="10508" width="19.85546875" style="20" customWidth="1"/>
    <col min="10509" max="10752" width="9.140625" style="20"/>
    <col min="10753" max="10753" width="1.7109375" style="20" customWidth="1"/>
    <col min="10754" max="10754" width="7.28515625" style="20" customWidth="1"/>
    <col min="10755" max="10755" width="11.85546875" style="20" customWidth="1"/>
    <col min="10756" max="10757" width="28" style="20" customWidth="1"/>
    <col min="10758" max="10761" width="9.140625" style="20"/>
    <col min="10762" max="10762" width="44.28515625" style="20" customWidth="1"/>
    <col min="10763" max="10763" width="9.140625" style="20"/>
    <col min="10764" max="10764" width="19.85546875" style="20" customWidth="1"/>
    <col min="10765" max="11008" width="9.140625" style="20"/>
    <col min="11009" max="11009" width="1.7109375" style="20" customWidth="1"/>
    <col min="11010" max="11010" width="7.28515625" style="20" customWidth="1"/>
    <col min="11011" max="11011" width="11.85546875" style="20" customWidth="1"/>
    <col min="11012" max="11013" width="28" style="20" customWidth="1"/>
    <col min="11014" max="11017" width="9.140625" style="20"/>
    <col min="11018" max="11018" width="44.28515625" style="20" customWidth="1"/>
    <col min="11019" max="11019" width="9.140625" style="20"/>
    <col min="11020" max="11020" width="19.85546875" style="20" customWidth="1"/>
    <col min="11021" max="11264" width="9.140625" style="20"/>
    <col min="11265" max="11265" width="1.7109375" style="20" customWidth="1"/>
    <col min="11266" max="11266" width="7.28515625" style="20" customWidth="1"/>
    <col min="11267" max="11267" width="11.85546875" style="20" customWidth="1"/>
    <col min="11268" max="11269" width="28" style="20" customWidth="1"/>
    <col min="11270" max="11273" width="9.140625" style="20"/>
    <col min="11274" max="11274" width="44.28515625" style="20" customWidth="1"/>
    <col min="11275" max="11275" width="9.140625" style="20"/>
    <col min="11276" max="11276" width="19.85546875" style="20" customWidth="1"/>
    <col min="11277" max="11520" width="9.140625" style="20"/>
    <col min="11521" max="11521" width="1.7109375" style="20" customWidth="1"/>
    <col min="11522" max="11522" width="7.28515625" style="20" customWidth="1"/>
    <col min="11523" max="11523" width="11.85546875" style="20" customWidth="1"/>
    <col min="11524" max="11525" width="28" style="20" customWidth="1"/>
    <col min="11526" max="11529" width="9.140625" style="20"/>
    <col min="11530" max="11530" width="44.28515625" style="20" customWidth="1"/>
    <col min="11531" max="11531" width="9.140625" style="20"/>
    <col min="11532" max="11532" width="19.85546875" style="20" customWidth="1"/>
    <col min="11533" max="11776" width="9.140625" style="20"/>
    <col min="11777" max="11777" width="1.7109375" style="20" customWidth="1"/>
    <col min="11778" max="11778" width="7.28515625" style="20" customWidth="1"/>
    <col min="11779" max="11779" width="11.85546875" style="20" customWidth="1"/>
    <col min="11780" max="11781" width="28" style="20" customWidth="1"/>
    <col min="11782" max="11785" width="9.140625" style="20"/>
    <col min="11786" max="11786" width="44.28515625" style="20" customWidth="1"/>
    <col min="11787" max="11787" width="9.140625" style="20"/>
    <col min="11788" max="11788" width="19.85546875" style="20" customWidth="1"/>
    <col min="11789" max="12032" width="9.140625" style="20"/>
    <col min="12033" max="12033" width="1.7109375" style="20" customWidth="1"/>
    <col min="12034" max="12034" width="7.28515625" style="20" customWidth="1"/>
    <col min="12035" max="12035" width="11.85546875" style="20" customWidth="1"/>
    <col min="12036" max="12037" width="28" style="20" customWidth="1"/>
    <col min="12038" max="12041" width="9.140625" style="20"/>
    <col min="12042" max="12042" width="44.28515625" style="20" customWidth="1"/>
    <col min="12043" max="12043" width="9.140625" style="20"/>
    <col min="12044" max="12044" width="19.85546875" style="20" customWidth="1"/>
    <col min="12045" max="12288" width="9.140625" style="20"/>
    <col min="12289" max="12289" width="1.7109375" style="20" customWidth="1"/>
    <col min="12290" max="12290" width="7.28515625" style="20" customWidth="1"/>
    <col min="12291" max="12291" width="11.85546875" style="20" customWidth="1"/>
    <col min="12292" max="12293" width="28" style="20" customWidth="1"/>
    <col min="12294" max="12297" width="9.140625" style="20"/>
    <col min="12298" max="12298" width="44.28515625" style="20" customWidth="1"/>
    <col min="12299" max="12299" width="9.140625" style="20"/>
    <col min="12300" max="12300" width="19.85546875" style="20" customWidth="1"/>
    <col min="12301" max="12544" width="9.140625" style="20"/>
    <col min="12545" max="12545" width="1.7109375" style="20" customWidth="1"/>
    <col min="12546" max="12546" width="7.28515625" style="20" customWidth="1"/>
    <col min="12547" max="12547" width="11.85546875" style="20" customWidth="1"/>
    <col min="12548" max="12549" width="28" style="20" customWidth="1"/>
    <col min="12550" max="12553" width="9.140625" style="20"/>
    <col min="12554" max="12554" width="44.28515625" style="20" customWidth="1"/>
    <col min="12555" max="12555" width="9.140625" style="20"/>
    <col min="12556" max="12556" width="19.85546875" style="20" customWidth="1"/>
    <col min="12557" max="12800" width="9.140625" style="20"/>
    <col min="12801" max="12801" width="1.7109375" style="20" customWidth="1"/>
    <col min="12802" max="12802" width="7.28515625" style="20" customWidth="1"/>
    <col min="12803" max="12803" width="11.85546875" style="20" customWidth="1"/>
    <col min="12804" max="12805" width="28" style="20" customWidth="1"/>
    <col min="12806" max="12809" width="9.140625" style="20"/>
    <col min="12810" max="12810" width="44.28515625" style="20" customWidth="1"/>
    <col min="12811" max="12811" width="9.140625" style="20"/>
    <col min="12812" max="12812" width="19.85546875" style="20" customWidth="1"/>
    <col min="12813" max="13056" width="9.140625" style="20"/>
    <col min="13057" max="13057" width="1.7109375" style="20" customWidth="1"/>
    <col min="13058" max="13058" width="7.28515625" style="20" customWidth="1"/>
    <col min="13059" max="13059" width="11.85546875" style="20" customWidth="1"/>
    <col min="13060" max="13061" width="28" style="20" customWidth="1"/>
    <col min="13062" max="13065" width="9.140625" style="20"/>
    <col min="13066" max="13066" width="44.28515625" style="20" customWidth="1"/>
    <col min="13067" max="13067" width="9.140625" style="20"/>
    <col min="13068" max="13068" width="19.85546875" style="20" customWidth="1"/>
    <col min="13069" max="13312" width="9.140625" style="20"/>
    <col min="13313" max="13313" width="1.7109375" style="20" customWidth="1"/>
    <col min="13314" max="13314" width="7.28515625" style="20" customWidth="1"/>
    <col min="13315" max="13315" width="11.85546875" style="20" customWidth="1"/>
    <col min="13316" max="13317" width="28" style="20" customWidth="1"/>
    <col min="13318" max="13321" width="9.140625" style="20"/>
    <col min="13322" max="13322" width="44.28515625" style="20" customWidth="1"/>
    <col min="13323" max="13323" width="9.140625" style="20"/>
    <col min="13324" max="13324" width="19.85546875" style="20" customWidth="1"/>
    <col min="13325" max="13568" width="9.140625" style="20"/>
    <col min="13569" max="13569" width="1.7109375" style="20" customWidth="1"/>
    <col min="13570" max="13570" width="7.28515625" style="20" customWidth="1"/>
    <col min="13571" max="13571" width="11.85546875" style="20" customWidth="1"/>
    <col min="13572" max="13573" width="28" style="20" customWidth="1"/>
    <col min="13574" max="13577" width="9.140625" style="20"/>
    <col min="13578" max="13578" width="44.28515625" style="20" customWidth="1"/>
    <col min="13579" max="13579" width="9.140625" style="20"/>
    <col min="13580" max="13580" width="19.85546875" style="20" customWidth="1"/>
    <col min="13581" max="13824" width="9.140625" style="20"/>
    <col min="13825" max="13825" width="1.7109375" style="20" customWidth="1"/>
    <col min="13826" max="13826" width="7.28515625" style="20" customWidth="1"/>
    <col min="13827" max="13827" width="11.85546875" style="20" customWidth="1"/>
    <col min="13828" max="13829" width="28" style="20" customWidth="1"/>
    <col min="13830" max="13833" width="9.140625" style="20"/>
    <col min="13834" max="13834" width="44.28515625" style="20" customWidth="1"/>
    <col min="13835" max="13835" width="9.140625" style="20"/>
    <col min="13836" max="13836" width="19.85546875" style="20" customWidth="1"/>
    <col min="13837" max="14080" width="9.140625" style="20"/>
    <col min="14081" max="14081" width="1.7109375" style="20" customWidth="1"/>
    <col min="14082" max="14082" width="7.28515625" style="20" customWidth="1"/>
    <col min="14083" max="14083" width="11.85546875" style="20" customWidth="1"/>
    <col min="14084" max="14085" width="28" style="20" customWidth="1"/>
    <col min="14086" max="14089" width="9.140625" style="20"/>
    <col min="14090" max="14090" width="44.28515625" style="20" customWidth="1"/>
    <col min="14091" max="14091" width="9.140625" style="20"/>
    <col min="14092" max="14092" width="19.85546875" style="20" customWidth="1"/>
    <col min="14093" max="14336" width="9.140625" style="20"/>
    <col min="14337" max="14337" width="1.7109375" style="20" customWidth="1"/>
    <col min="14338" max="14338" width="7.28515625" style="20" customWidth="1"/>
    <col min="14339" max="14339" width="11.85546875" style="20" customWidth="1"/>
    <col min="14340" max="14341" width="28" style="20" customWidth="1"/>
    <col min="14342" max="14345" width="9.140625" style="20"/>
    <col min="14346" max="14346" width="44.28515625" style="20" customWidth="1"/>
    <col min="14347" max="14347" width="9.140625" style="20"/>
    <col min="14348" max="14348" width="19.85546875" style="20" customWidth="1"/>
    <col min="14349" max="14592" width="9.140625" style="20"/>
    <col min="14593" max="14593" width="1.7109375" style="20" customWidth="1"/>
    <col min="14594" max="14594" width="7.28515625" style="20" customWidth="1"/>
    <col min="14595" max="14595" width="11.85546875" style="20" customWidth="1"/>
    <col min="14596" max="14597" width="28" style="20" customWidth="1"/>
    <col min="14598" max="14601" width="9.140625" style="20"/>
    <col min="14602" max="14602" width="44.28515625" style="20" customWidth="1"/>
    <col min="14603" max="14603" width="9.140625" style="20"/>
    <col min="14604" max="14604" width="19.85546875" style="20" customWidth="1"/>
    <col min="14605" max="14848" width="9.140625" style="20"/>
    <col min="14849" max="14849" width="1.7109375" style="20" customWidth="1"/>
    <col min="14850" max="14850" width="7.28515625" style="20" customWidth="1"/>
    <col min="14851" max="14851" width="11.85546875" style="20" customWidth="1"/>
    <col min="14852" max="14853" width="28" style="20" customWidth="1"/>
    <col min="14854" max="14857" width="9.140625" style="20"/>
    <col min="14858" max="14858" width="44.28515625" style="20" customWidth="1"/>
    <col min="14859" max="14859" width="9.140625" style="20"/>
    <col min="14860" max="14860" width="19.85546875" style="20" customWidth="1"/>
    <col min="14861" max="15104" width="9.140625" style="20"/>
    <col min="15105" max="15105" width="1.7109375" style="20" customWidth="1"/>
    <col min="15106" max="15106" width="7.28515625" style="20" customWidth="1"/>
    <col min="15107" max="15107" width="11.85546875" style="20" customWidth="1"/>
    <col min="15108" max="15109" width="28" style="20" customWidth="1"/>
    <col min="15110" max="15113" width="9.140625" style="20"/>
    <col min="15114" max="15114" width="44.28515625" style="20" customWidth="1"/>
    <col min="15115" max="15115" width="9.140625" style="20"/>
    <col min="15116" max="15116" width="19.85546875" style="20" customWidth="1"/>
    <col min="15117" max="15360" width="9.140625" style="20"/>
    <col min="15361" max="15361" width="1.7109375" style="20" customWidth="1"/>
    <col min="15362" max="15362" width="7.28515625" style="20" customWidth="1"/>
    <col min="15363" max="15363" width="11.85546875" style="20" customWidth="1"/>
    <col min="15364" max="15365" width="28" style="20" customWidth="1"/>
    <col min="15366" max="15369" width="9.140625" style="20"/>
    <col min="15370" max="15370" width="44.28515625" style="20" customWidth="1"/>
    <col min="15371" max="15371" width="9.140625" style="20"/>
    <col min="15372" max="15372" width="19.85546875" style="20" customWidth="1"/>
    <col min="15373" max="15616" width="9.140625" style="20"/>
    <col min="15617" max="15617" width="1.7109375" style="20" customWidth="1"/>
    <col min="15618" max="15618" width="7.28515625" style="20" customWidth="1"/>
    <col min="15619" max="15619" width="11.85546875" style="20" customWidth="1"/>
    <col min="15620" max="15621" width="28" style="20" customWidth="1"/>
    <col min="15622" max="15625" width="9.140625" style="20"/>
    <col min="15626" max="15626" width="44.28515625" style="20" customWidth="1"/>
    <col min="15627" max="15627" width="9.140625" style="20"/>
    <col min="15628" max="15628" width="19.85546875" style="20" customWidth="1"/>
    <col min="15629" max="15872" width="9.140625" style="20"/>
    <col min="15873" max="15873" width="1.7109375" style="20" customWidth="1"/>
    <col min="15874" max="15874" width="7.28515625" style="20" customWidth="1"/>
    <col min="15875" max="15875" width="11.85546875" style="20" customWidth="1"/>
    <col min="15876" max="15877" width="28" style="20" customWidth="1"/>
    <col min="15878" max="15881" width="9.140625" style="20"/>
    <col min="15882" max="15882" width="44.28515625" style="20" customWidth="1"/>
    <col min="15883" max="15883" width="9.140625" style="20"/>
    <col min="15884" max="15884" width="19.85546875" style="20" customWidth="1"/>
    <col min="15885" max="16128" width="9.140625" style="20"/>
    <col min="16129" max="16129" width="1.7109375" style="20" customWidth="1"/>
    <col min="16130" max="16130" width="7.28515625" style="20" customWidth="1"/>
    <col min="16131" max="16131" width="11.85546875" style="20" customWidth="1"/>
    <col min="16132" max="16133" width="28" style="20" customWidth="1"/>
    <col min="16134" max="16137" width="9.140625" style="20"/>
    <col min="16138" max="16138" width="44.28515625" style="20" customWidth="1"/>
    <col min="16139" max="16139" width="9.140625" style="20"/>
    <col min="16140" max="16140" width="19.85546875" style="20" customWidth="1"/>
    <col min="16141" max="16384" width="9.140625" style="20"/>
  </cols>
  <sheetData>
    <row r="1" spans="2:12">
      <c r="C1" s="20"/>
      <c r="D1" s="20"/>
      <c r="E1" s="20"/>
      <c r="F1" s="20"/>
      <c r="G1" s="20"/>
      <c r="H1" s="20"/>
      <c r="I1" s="20"/>
      <c r="J1" s="20"/>
    </row>
    <row r="2" spans="2:12" ht="27.75" customHeight="1">
      <c r="B2" s="664" t="s">
        <v>44</v>
      </c>
      <c r="C2" s="665"/>
      <c r="D2" s="665"/>
      <c r="E2" s="665"/>
      <c r="F2" s="665"/>
      <c r="G2" s="665"/>
      <c r="H2" s="665"/>
      <c r="I2" s="665"/>
      <c r="J2" s="665"/>
      <c r="K2" s="665"/>
      <c r="L2" s="666"/>
    </row>
    <row r="3" spans="2:12" ht="32.25" customHeight="1">
      <c r="B3" s="22" t="s">
        <v>45</v>
      </c>
      <c r="C3" s="23" t="s">
        <v>46</v>
      </c>
      <c r="D3" s="23" t="s">
        <v>47</v>
      </c>
      <c r="E3" s="23" t="s">
        <v>48</v>
      </c>
      <c r="F3" s="23" t="s">
        <v>49</v>
      </c>
      <c r="G3" s="23" t="s">
        <v>50</v>
      </c>
      <c r="H3" s="23" t="s">
        <v>51</v>
      </c>
      <c r="I3" s="23" t="s">
        <v>52</v>
      </c>
      <c r="J3" s="23" t="s">
        <v>53</v>
      </c>
      <c r="K3" s="23" t="s">
        <v>54</v>
      </c>
      <c r="L3" s="23" t="s">
        <v>55</v>
      </c>
    </row>
    <row r="4" spans="2:12" ht="45" customHeight="1">
      <c r="B4" s="24" t="s">
        <v>56</v>
      </c>
      <c r="C4" s="25" t="s">
        <v>57</v>
      </c>
      <c r="D4" s="26" t="s">
        <v>58</v>
      </c>
      <c r="E4" s="26" t="s">
        <v>59</v>
      </c>
      <c r="F4" s="25" t="s">
        <v>60</v>
      </c>
      <c r="G4" s="25" t="s">
        <v>61</v>
      </c>
      <c r="H4" s="25" t="s">
        <v>62</v>
      </c>
      <c r="I4" s="25" t="s">
        <v>62</v>
      </c>
      <c r="J4" s="26" t="s">
        <v>63</v>
      </c>
      <c r="K4" s="25" t="s">
        <v>64</v>
      </c>
      <c r="L4" s="27"/>
    </row>
    <row r="5" spans="2:12" ht="45" customHeight="1">
      <c r="B5" s="24" t="s">
        <v>65</v>
      </c>
      <c r="C5" s="25" t="s">
        <v>66</v>
      </c>
      <c r="D5" s="26" t="s">
        <v>67</v>
      </c>
      <c r="E5" s="26" t="s">
        <v>68</v>
      </c>
      <c r="F5" s="25" t="s">
        <v>60</v>
      </c>
      <c r="G5" s="25" t="s">
        <v>61</v>
      </c>
      <c r="H5" s="25" t="s">
        <v>62</v>
      </c>
      <c r="I5" s="25" t="s">
        <v>62</v>
      </c>
      <c r="J5" s="26" t="s">
        <v>69</v>
      </c>
      <c r="K5" s="25" t="s">
        <v>64</v>
      </c>
      <c r="L5" s="26"/>
    </row>
    <row r="6" spans="2:12" ht="30" customHeight="1">
      <c r="B6" s="24" t="s">
        <v>70</v>
      </c>
      <c r="C6" s="25" t="s">
        <v>66</v>
      </c>
      <c r="D6" s="26" t="s">
        <v>67</v>
      </c>
      <c r="E6" s="26" t="s">
        <v>71</v>
      </c>
      <c r="F6" s="25" t="s">
        <v>72</v>
      </c>
      <c r="G6" s="25" t="s">
        <v>61</v>
      </c>
      <c r="H6" s="25" t="s">
        <v>62</v>
      </c>
      <c r="I6" s="25" t="s">
        <v>62</v>
      </c>
      <c r="J6" s="26" t="s">
        <v>73</v>
      </c>
      <c r="K6" s="25" t="s">
        <v>64</v>
      </c>
      <c r="L6" s="27"/>
    </row>
    <row r="7" spans="2:12" ht="51">
      <c r="B7" s="28"/>
      <c r="C7" s="29" t="s">
        <v>74</v>
      </c>
      <c r="D7" s="30" t="s">
        <v>75</v>
      </c>
      <c r="E7" s="30" t="s">
        <v>76</v>
      </c>
      <c r="F7" s="29" t="s">
        <v>60</v>
      </c>
      <c r="G7" s="29" t="s">
        <v>62</v>
      </c>
      <c r="H7" s="29" t="s">
        <v>62</v>
      </c>
      <c r="I7" s="29" t="s">
        <v>61</v>
      </c>
      <c r="J7" s="30" t="s">
        <v>77</v>
      </c>
      <c r="K7" s="29" t="s">
        <v>78</v>
      </c>
      <c r="L7" s="31"/>
    </row>
    <row r="8" spans="2:12" ht="51">
      <c r="B8" s="28"/>
      <c r="C8" s="29" t="s">
        <v>79</v>
      </c>
      <c r="D8" s="30" t="s">
        <v>80</v>
      </c>
      <c r="E8" s="30" t="s">
        <v>81</v>
      </c>
      <c r="F8" s="29" t="s">
        <v>60</v>
      </c>
      <c r="G8" s="29" t="s">
        <v>62</v>
      </c>
      <c r="H8" s="29" t="s">
        <v>62</v>
      </c>
      <c r="I8" s="29" t="s">
        <v>61</v>
      </c>
      <c r="J8" s="30" t="s">
        <v>77</v>
      </c>
      <c r="K8" s="29" t="s">
        <v>78</v>
      </c>
      <c r="L8" s="30"/>
    </row>
    <row r="9" spans="2:12" ht="51">
      <c r="B9" s="28"/>
      <c r="C9" s="29" t="s">
        <v>79</v>
      </c>
      <c r="D9" s="30" t="s">
        <v>80</v>
      </c>
      <c r="E9" s="30" t="s">
        <v>82</v>
      </c>
      <c r="F9" s="29" t="s">
        <v>72</v>
      </c>
      <c r="G9" s="29" t="s">
        <v>62</v>
      </c>
      <c r="H9" s="29" t="s">
        <v>62</v>
      </c>
      <c r="I9" s="29" t="s">
        <v>61</v>
      </c>
      <c r="J9" s="30" t="s">
        <v>83</v>
      </c>
      <c r="K9" s="29" t="s">
        <v>78</v>
      </c>
      <c r="L9" s="31"/>
    </row>
    <row r="10" spans="2:12" ht="60" customHeight="1">
      <c r="B10" s="24"/>
      <c r="C10" s="25" t="s">
        <v>84</v>
      </c>
      <c r="D10" s="26" t="s">
        <v>85</v>
      </c>
      <c r="E10" s="26" t="s">
        <v>86</v>
      </c>
      <c r="F10" s="25" t="s">
        <v>60</v>
      </c>
      <c r="G10" s="25" t="s">
        <v>61</v>
      </c>
      <c r="H10" s="25" t="s">
        <v>62</v>
      </c>
      <c r="I10" s="25" t="s">
        <v>62</v>
      </c>
      <c r="J10" s="26" t="s">
        <v>87</v>
      </c>
      <c r="K10" s="25" t="s">
        <v>64</v>
      </c>
      <c r="L10" s="25"/>
    </row>
    <row r="11" spans="2:12" ht="60" customHeight="1">
      <c r="B11" s="24"/>
      <c r="C11" s="25" t="s">
        <v>84</v>
      </c>
      <c r="D11" s="26" t="s">
        <v>85</v>
      </c>
      <c r="E11" s="26" t="s">
        <v>88</v>
      </c>
      <c r="F11" s="25" t="s">
        <v>72</v>
      </c>
      <c r="G11" s="25" t="s">
        <v>61</v>
      </c>
      <c r="H11" s="25" t="s">
        <v>62</v>
      </c>
      <c r="I11" s="25" t="s">
        <v>62</v>
      </c>
      <c r="J11" s="26" t="s">
        <v>89</v>
      </c>
      <c r="K11" s="25" t="s">
        <v>90</v>
      </c>
      <c r="L11" s="32" t="s">
        <v>91</v>
      </c>
    </row>
    <row r="12" spans="2:12" ht="30" customHeight="1">
      <c r="B12" s="24" t="s">
        <v>92</v>
      </c>
      <c r="C12" s="25" t="s">
        <v>93</v>
      </c>
      <c r="D12" s="26" t="s">
        <v>94</v>
      </c>
      <c r="E12" s="26" t="s">
        <v>95</v>
      </c>
      <c r="F12" s="25" t="s">
        <v>60</v>
      </c>
      <c r="G12" s="25" t="s">
        <v>62</v>
      </c>
      <c r="H12" s="25" t="s">
        <v>62</v>
      </c>
      <c r="I12" s="25" t="s">
        <v>62</v>
      </c>
      <c r="J12" s="26" t="s">
        <v>96</v>
      </c>
      <c r="K12" s="25" t="s">
        <v>64</v>
      </c>
      <c r="L12" s="25"/>
    </row>
    <row r="13" spans="2:12" ht="30" customHeight="1">
      <c r="B13" s="24"/>
      <c r="C13" s="25" t="s">
        <v>97</v>
      </c>
      <c r="D13" s="26" t="s">
        <v>98</v>
      </c>
      <c r="E13" s="26" t="s">
        <v>99</v>
      </c>
      <c r="F13" s="25" t="s">
        <v>60</v>
      </c>
      <c r="G13" s="25" t="s">
        <v>61</v>
      </c>
      <c r="H13" s="25" t="s">
        <v>62</v>
      </c>
      <c r="I13" s="25" t="s">
        <v>62</v>
      </c>
      <c r="J13" s="26" t="s">
        <v>100</v>
      </c>
      <c r="K13" s="25" t="s">
        <v>64</v>
      </c>
      <c r="L13" s="25"/>
    </row>
    <row r="14" spans="2:12" ht="30" customHeight="1">
      <c r="B14" s="24" t="s">
        <v>101</v>
      </c>
      <c r="C14" s="25" t="s">
        <v>102</v>
      </c>
      <c r="D14" s="26" t="s">
        <v>103</v>
      </c>
      <c r="E14" s="26" t="s">
        <v>104</v>
      </c>
      <c r="F14" s="25" t="s">
        <v>72</v>
      </c>
      <c r="G14" s="25" t="s">
        <v>62</v>
      </c>
      <c r="H14" s="25" t="s">
        <v>62</v>
      </c>
      <c r="I14" s="25" t="s">
        <v>62</v>
      </c>
      <c r="J14" s="26" t="s">
        <v>105</v>
      </c>
      <c r="K14" s="25" t="s">
        <v>64</v>
      </c>
      <c r="L14" s="27"/>
    </row>
    <row r="15" spans="2:12" ht="30" customHeight="1">
      <c r="B15" s="24" t="s">
        <v>106</v>
      </c>
      <c r="C15" s="25" t="s">
        <v>107</v>
      </c>
      <c r="D15" s="26" t="s">
        <v>108</v>
      </c>
      <c r="E15" s="26" t="s">
        <v>109</v>
      </c>
      <c r="F15" s="25" t="s">
        <v>72</v>
      </c>
      <c r="G15" s="25" t="s">
        <v>62</v>
      </c>
      <c r="H15" s="25" t="s">
        <v>62</v>
      </c>
      <c r="I15" s="25" t="s">
        <v>62</v>
      </c>
      <c r="J15" s="26" t="s">
        <v>110</v>
      </c>
      <c r="K15" s="25" t="s">
        <v>64</v>
      </c>
      <c r="L15" s="26"/>
    </row>
    <row r="16" spans="2:12" ht="66.95" customHeight="1">
      <c r="B16" s="24"/>
      <c r="C16" s="25" t="s">
        <v>111</v>
      </c>
      <c r="D16" s="26" t="s">
        <v>112</v>
      </c>
      <c r="E16" s="26" t="s">
        <v>113</v>
      </c>
      <c r="F16" s="25" t="s">
        <v>60</v>
      </c>
      <c r="G16" s="25" t="s">
        <v>61</v>
      </c>
      <c r="H16" s="25" t="s">
        <v>62</v>
      </c>
      <c r="I16" s="25" t="s">
        <v>62</v>
      </c>
      <c r="J16" s="26" t="s">
        <v>114</v>
      </c>
      <c r="K16" s="25" t="s">
        <v>64</v>
      </c>
      <c r="L16" s="26"/>
    </row>
    <row r="17" spans="2:12" ht="66.95" customHeight="1">
      <c r="B17" s="24"/>
      <c r="C17" s="25" t="s">
        <v>111</v>
      </c>
      <c r="D17" s="26" t="s">
        <v>112</v>
      </c>
      <c r="E17" s="26" t="s">
        <v>115</v>
      </c>
      <c r="F17" s="25" t="s">
        <v>72</v>
      </c>
      <c r="G17" s="25" t="s">
        <v>61</v>
      </c>
      <c r="H17" s="25" t="s">
        <v>62</v>
      </c>
      <c r="I17" s="25" t="s">
        <v>62</v>
      </c>
      <c r="J17" s="26" t="s">
        <v>116</v>
      </c>
      <c r="K17" s="25" t="s">
        <v>90</v>
      </c>
      <c r="L17" s="32" t="s">
        <v>91</v>
      </c>
    </row>
    <row r="18" spans="2:12" ht="30" customHeight="1">
      <c r="B18" s="24" t="s">
        <v>117</v>
      </c>
      <c r="C18" s="25" t="s">
        <v>118</v>
      </c>
      <c r="D18" s="26" t="s">
        <v>119</v>
      </c>
      <c r="E18" s="26" t="s">
        <v>120</v>
      </c>
      <c r="F18" s="25" t="s">
        <v>72</v>
      </c>
      <c r="G18" s="25" t="s">
        <v>62</v>
      </c>
      <c r="H18" s="25" t="s">
        <v>62</v>
      </c>
      <c r="I18" s="25" t="s">
        <v>62</v>
      </c>
      <c r="J18" s="26" t="s">
        <v>121</v>
      </c>
      <c r="K18" s="25" t="s">
        <v>64</v>
      </c>
      <c r="L18" s="27"/>
    </row>
    <row r="19" spans="2:12" ht="30" customHeight="1">
      <c r="B19" s="24" t="s">
        <v>122</v>
      </c>
      <c r="C19" s="25" t="s">
        <v>123</v>
      </c>
      <c r="D19" s="26" t="s">
        <v>124</v>
      </c>
      <c r="E19" s="26" t="s">
        <v>125</v>
      </c>
      <c r="F19" s="25" t="s">
        <v>72</v>
      </c>
      <c r="G19" s="25" t="s">
        <v>62</v>
      </c>
      <c r="H19" s="25" t="s">
        <v>62</v>
      </c>
      <c r="I19" s="25" t="s">
        <v>62</v>
      </c>
      <c r="J19" s="26" t="s">
        <v>126</v>
      </c>
      <c r="K19" s="25" t="s">
        <v>64</v>
      </c>
      <c r="L19" s="27"/>
    </row>
    <row r="20" spans="2:12" ht="30" customHeight="1">
      <c r="B20" s="24" t="s">
        <v>127</v>
      </c>
      <c r="C20" s="25" t="s">
        <v>128</v>
      </c>
      <c r="D20" s="26" t="s">
        <v>129</v>
      </c>
      <c r="E20" s="26" t="s">
        <v>130</v>
      </c>
      <c r="F20" s="25" t="s">
        <v>72</v>
      </c>
      <c r="G20" s="25" t="s">
        <v>62</v>
      </c>
      <c r="H20" s="25" t="s">
        <v>62</v>
      </c>
      <c r="I20" s="25" t="s">
        <v>62</v>
      </c>
      <c r="J20" s="26" t="s">
        <v>131</v>
      </c>
      <c r="K20" s="25" t="s">
        <v>64</v>
      </c>
      <c r="L20" s="26"/>
    </row>
    <row r="21" spans="2:12" ht="30" customHeight="1">
      <c r="B21" s="24" t="s">
        <v>132</v>
      </c>
      <c r="C21" s="25" t="s">
        <v>133</v>
      </c>
      <c r="D21" s="26" t="s">
        <v>134</v>
      </c>
      <c r="E21" s="26" t="s">
        <v>135</v>
      </c>
      <c r="F21" s="25" t="s">
        <v>72</v>
      </c>
      <c r="G21" s="25" t="s">
        <v>62</v>
      </c>
      <c r="H21" s="25" t="s">
        <v>62</v>
      </c>
      <c r="I21" s="25" t="s">
        <v>62</v>
      </c>
      <c r="J21" s="26" t="s">
        <v>136</v>
      </c>
      <c r="K21" s="25" t="s">
        <v>64</v>
      </c>
      <c r="L21" s="27"/>
    </row>
    <row r="22" spans="2:12" ht="45" customHeight="1">
      <c r="B22" s="24"/>
      <c r="C22" s="25" t="s">
        <v>137</v>
      </c>
      <c r="D22" s="26" t="s">
        <v>138</v>
      </c>
      <c r="E22" s="26" t="s">
        <v>139</v>
      </c>
      <c r="F22" s="25" t="s">
        <v>72</v>
      </c>
      <c r="G22" s="25" t="s">
        <v>61</v>
      </c>
      <c r="H22" s="25" t="s">
        <v>62</v>
      </c>
      <c r="I22" s="25" t="s">
        <v>62</v>
      </c>
      <c r="J22" s="26" t="s">
        <v>140</v>
      </c>
      <c r="K22" s="25" t="s">
        <v>64</v>
      </c>
      <c r="L22" s="25"/>
    </row>
    <row r="23" spans="2:12" ht="45" customHeight="1">
      <c r="B23" s="24"/>
      <c r="C23" s="25" t="s">
        <v>141</v>
      </c>
      <c r="D23" s="26" t="s">
        <v>142</v>
      </c>
      <c r="E23" s="26" t="s">
        <v>143</v>
      </c>
      <c r="F23" s="25" t="s">
        <v>72</v>
      </c>
      <c r="G23" s="25" t="s">
        <v>61</v>
      </c>
      <c r="H23" s="25" t="s">
        <v>62</v>
      </c>
      <c r="I23" s="25" t="s">
        <v>62</v>
      </c>
      <c r="J23" s="26" t="s">
        <v>144</v>
      </c>
      <c r="K23" s="25" t="s">
        <v>64</v>
      </c>
      <c r="L23" s="26"/>
    </row>
    <row r="24" spans="2:12" ht="45" customHeight="1">
      <c r="B24" s="24" t="s">
        <v>145</v>
      </c>
      <c r="C24" s="25" t="s">
        <v>146</v>
      </c>
      <c r="D24" s="26" t="s">
        <v>147</v>
      </c>
      <c r="E24" s="26" t="s">
        <v>148</v>
      </c>
      <c r="F24" s="25" t="s">
        <v>72</v>
      </c>
      <c r="G24" s="25" t="s">
        <v>61</v>
      </c>
      <c r="H24" s="25" t="s">
        <v>62</v>
      </c>
      <c r="I24" s="25" t="s">
        <v>62</v>
      </c>
      <c r="J24" s="26" t="s">
        <v>149</v>
      </c>
      <c r="K24" s="25" t="s">
        <v>64</v>
      </c>
      <c r="L24" s="25"/>
    </row>
    <row r="25" spans="2:12" ht="45" customHeight="1">
      <c r="B25" s="24" t="s">
        <v>150</v>
      </c>
      <c r="C25" s="25" t="s">
        <v>151</v>
      </c>
      <c r="D25" s="26" t="s">
        <v>152</v>
      </c>
      <c r="E25" s="26" t="s">
        <v>153</v>
      </c>
      <c r="F25" s="25" t="s">
        <v>72</v>
      </c>
      <c r="G25" s="25" t="s">
        <v>61</v>
      </c>
      <c r="H25" s="25" t="s">
        <v>62</v>
      </c>
      <c r="I25" s="25" t="s">
        <v>62</v>
      </c>
      <c r="J25" s="26" t="s">
        <v>154</v>
      </c>
      <c r="K25" s="25" t="s">
        <v>64</v>
      </c>
      <c r="L25" s="25"/>
    </row>
    <row r="26" spans="2:12" ht="51">
      <c r="B26" s="24"/>
      <c r="C26" s="25" t="s">
        <v>155</v>
      </c>
      <c r="D26" s="26" t="s">
        <v>156</v>
      </c>
      <c r="E26" s="26" t="s">
        <v>157</v>
      </c>
      <c r="F26" s="25" t="s">
        <v>60</v>
      </c>
      <c r="G26" s="25" t="s">
        <v>61</v>
      </c>
      <c r="H26" s="25" t="s">
        <v>62</v>
      </c>
      <c r="I26" s="25" t="s">
        <v>62</v>
      </c>
      <c r="J26" s="26" t="s">
        <v>158</v>
      </c>
      <c r="K26" s="25" t="s">
        <v>64</v>
      </c>
      <c r="L26" s="26"/>
    </row>
    <row r="27" spans="2:12" ht="60" customHeight="1">
      <c r="B27" s="24"/>
      <c r="C27" s="25" t="s">
        <v>155</v>
      </c>
      <c r="D27" s="26" t="s">
        <v>156</v>
      </c>
      <c r="E27" s="26" t="s">
        <v>159</v>
      </c>
      <c r="F27" s="25" t="s">
        <v>72</v>
      </c>
      <c r="G27" s="25" t="s">
        <v>61</v>
      </c>
      <c r="H27" s="25" t="s">
        <v>62</v>
      </c>
      <c r="I27" s="25" t="s">
        <v>62</v>
      </c>
      <c r="J27" s="26" t="s">
        <v>160</v>
      </c>
      <c r="K27" s="25" t="s">
        <v>90</v>
      </c>
      <c r="L27" s="32" t="s">
        <v>91</v>
      </c>
    </row>
    <row r="28" spans="2:12" ht="30" customHeight="1">
      <c r="B28" s="24" t="s">
        <v>161</v>
      </c>
      <c r="C28" s="25" t="s">
        <v>162</v>
      </c>
      <c r="D28" s="26" t="s">
        <v>163</v>
      </c>
      <c r="E28" s="26" t="s">
        <v>164</v>
      </c>
      <c r="F28" s="25" t="s">
        <v>60</v>
      </c>
      <c r="G28" s="25" t="s">
        <v>62</v>
      </c>
      <c r="H28" s="25" t="s">
        <v>62</v>
      </c>
      <c r="I28" s="25" t="s">
        <v>62</v>
      </c>
      <c r="J28" s="26" t="s">
        <v>165</v>
      </c>
      <c r="K28" s="25" t="s">
        <v>64</v>
      </c>
      <c r="L28" s="25"/>
    </row>
    <row r="29" spans="2:12" ht="30" customHeight="1">
      <c r="B29" s="24"/>
      <c r="C29" s="25" t="s">
        <v>166</v>
      </c>
      <c r="D29" s="26" t="s">
        <v>167</v>
      </c>
      <c r="E29" s="26" t="s">
        <v>168</v>
      </c>
      <c r="F29" s="25" t="s">
        <v>60</v>
      </c>
      <c r="G29" s="25" t="s">
        <v>61</v>
      </c>
      <c r="H29" s="25" t="s">
        <v>62</v>
      </c>
      <c r="I29" s="25" t="s">
        <v>62</v>
      </c>
      <c r="J29" s="26" t="s">
        <v>169</v>
      </c>
      <c r="K29" s="25" t="s">
        <v>64</v>
      </c>
      <c r="L29" s="26"/>
    </row>
    <row r="30" spans="2:12" ht="30" customHeight="1">
      <c r="B30" s="24" t="s">
        <v>170</v>
      </c>
      <c r="C30" s="25" t="s">
        <v>171</v>
      </c>
      <c r="D30" s="26" t="s">
        <v>172</v>
      </c>
      <c r="E30" s="26" t="s">
        <v>173</v>
      </c>
      <c r="F30" s="25" t="s">
        <v>72</v>
      </c>
      <c r="G30" s="25" t="s">
        <v>62</v>
      </c>
      <c r="H30" s="25" t="s">
        <v>62</v>
      </c>
      <c r="I30" s="25" t="s">
        <v>62</v>
      </c>
      <c r="J30" s="26" t="s">
        <v>174</v>
      </c>
      <c r="K30" s="25" t="s">
        <v>64</v>
      </c>
      <c r="L30" s="25"/>
    </row>
    <row r="31" spans="2:12" ht="38.25">
      <c r="B31" s="24" t="s">
        <v>175</v>
      </c>
      <c r="C31" s="25" t="s">
        <v>171</v>
      </c>
      <c r="D31" s="26" t="s">
        <v>172</v>
      </c>
      <c r="E31" s="26" t="s">
        <v>176</v>
      </c>
      <c r="F31" s="25" t="s">
        <v>72</v>
      </c>
      <c r="G31" s="25" t="s">
        <v>61</v>
      </c>
      <c r="H31" s="25" t="s">
        <v>62</v>
      </c>
      <c r="I31" s="25" t="s">
        <v>62</v>
      </c>
      <c r="J31" s="26" t="s">
        <v>177</v>
      </c>
      <c r="K31" s="25" t="s">
        <v>64</v>
      </c>
      <c r="L31" s="25"/>
    </row>
    <row r="32" spans="2:12" ht="30" customHeight="1">
      <c r="B32" s="24" t="s">
        <v>178</v>
      </c>
      <c r="C32" s="25" t="s">
        <v>179</v>
      </c>
      <c r="D32" s="26" t="s">
        <v>180</v>
      </c>
      <c r="E32" s="26" t="s">
        <v>181</v>
      </c>
      <c r="F32" s="25" t="s">
        <v>72</v>
      </c>
      <c r="G32" s="25" t="s">
        <v>62</v>
      </c>
      <c r="H32" s="25" t="s">
        <v>62</v>
      </c>
      <c r="I32" s="25" t="s">
        <v>62</v>
      </c>
      <c r="J32" s="26" t="s">
        <v>182</v>
      </c>
      <c r="K32" s="25" t="s">
        <v>64</v>
      </c>
      <c r="L32" s="26"/>
    </row>
    <row r="33" spans="2:12" ht="45" customHeight="1">
      <c r="B33" s="24" t="s">
        <v>183</v>
      </c>
      <c r="C33" s="25" t="s">
        <v>179</v>
      </c>
      <c r="D33" s="26" t="s">
        <v>180</v>
      </c>
      <c r="E33" s="26" t="s">
        <v>184</v>
      </c>
      <c r="F33" s="25" t="s">
        <v>72</v>
      </c>
      <c r="G33" s="25" t="s">
        <v>61</v>
      </c>
      <c r="H33" s="25" t="s">
        <v>62</v>
      </c>
      <c r="I33" s="25" t="s">
        <v>62</v>
      </c>
      <c r="J33" s="26" t="s">
        <v>185</v>
      </c>
      <c r="K33" s="25" t="s">
        <v>64</v>
      </c>
      <c r="L33" s="26"/>
    </row>
    <row r="34" spans="2:12" ht="60" customHeight="1">
      <c r="B34" s="24"/>
      <c r="C34" s="25" t="s">
        <v>186</v>
      </c>
      <c r="D34" s="26" t="s">
        <v>187</v>
      </c>
      <c r="E34" s="26" t="s">
        <v>188</v>
      </c>
      <c r="F34" s="25" t="s">
        <v>60</v>
      </c>
      <c r="G34" s="25" t="s">
        <v>61</v>
      </c>
      <c r="H34" s="25" t="s">
        <v>62</v>
      </c>
      <c r="I34" s="25" t="s">
        <v>62</v>
      </c>
      <c r="J34" s="26" t="s">
        <v>189</v>
      </c>
      <c r="K34" s="25" t="s">
        <v>64</v>
      </c>
      <c r="L34" s="26"/>
    </row>
    <row r="35" spans="2:12" ht="60" customHeight="1">
      <c r="B35" s="24"/>
      <c r="C35" s="25" t="s">
        <v>186</v>
      </c>
      <c r="D35" s="26" t="s">
        <v>187</v>
      </c>
      <c r="E35" s="26" t="s">
        <v>190</v>
      </c>
      <c r="F35" s="25" t="s">
        <v>72</v>
      </c>
      <c r="G35" s="25" t="s">
        <v>61</v>
      </c>
      <c r="H35" s="25" t="s">
        <v>62</v>
      </c>
      <c r="I35" s="25" t="s">
        <v>62</v>
      </c>
      <c r="J35" s="26" t="s">
        <v>191</v>
      </c>
      <c r="K35" s="25" t="s">
        <v>90</v>
      </c>
      <c r="L35" s="32" t="s">
        <v>91</v>
      </c>
    </row>
    <row r="36" spans="2:12" ht="30" customHeight="1">
      <c r="B36" s="24" t="s">
        <v>192</v>
      </c>
      <c r="C36" s="25" t="s">
        <v>193</v>
      </c>
      <c r="D36" s="26" t="s">
        <v>194</v>
      </c>
      <c r="E36" s="26" t="s">
        <v>195</v>
      </c>
      <c r="F36" s="25" t="s">
        <v>72</v>
      </c>
      <c r="G36" s="25" t="s">
        <v>62</v>
      </c>
      <c r="H36" s="25" t="s">
        <v>62</v>
      </c>
      <c r="I36" s="25" t="s">
        <v>62</v>
      </c>
      <c r="J36" s="26" t="s">
        <v>196</v>
      </c>
      <c r="K36" s="25" t="s">
        <v>64</v>
      </c>
      <c r="L36" s="26"/>
    </row>
    <row r="37" spans="2:12" ht="45" customHeight="1">
      <c r="B37" s="24" t="s">
        <v>197</v>
      </c>
      <c r="C37" s="25" t="s">
        <v>193</v>
      </c>
      <c r="D37" s="26" t="s">
        <v>194</v>
      </c>
      <c r="E37" s="26" t="s">
        <v>198</v>
      </c>
      <c r="F37" s="25" t="s">
        <v>72</v>
      </c>
      <c r="G37" s="25" t="s">
        <v>61</v>
      </c>
      <c r="H37" s="25" t="s">
        <v>62</v>
      </c>
      <c r="I37" s="25" t="s">
        <v>62</v>
      </c>
      <c r="J37" s="26" t="s">
        <v>199</v>
      </c>
      <c r="K37" s="25" t="s">
        <v>64</v>
      </c>
      <c r="L37" s="26"/>
    </row>
    <row r="38" spans="2:12" ht="30" customHeight="1">
      <c r="B38" s="24" t="s">
        <v>200</v>
      </c>
      <c r="C38" s="25" t="s">
        <v>201</v>
      </c>
      <c r="D38" s="26" t="s">
        <v>202</v>
      </c>
      <c r="E38" s="26" t="s">
        <v>203</v>
      </c>
      <c r="F38" s="25" t="s">
        <v>72</v>
      </c>
      <c r="G38" s="25" t="s">
        <v>62</v>
      </c>
      <c r="H38" s="25" t="s">
        <v>62</v>
      </c>
      <c r="I38" s="25" t="s">
        <v>62</v>
      </c>
      <c r="J38" s="26" t="s">
        <v>204</v>
      </c>
      <c r="K38" s="25" t="s">
        <v>64</v>
      </c>
      <c r="L38" s="26"/>
    </row>
    <row r="39" spans="2:12" ht="45" customHeight="1">
      <c r="B39" s="24" t="s">
        <v>205</v>
      </c>
      <c r="C39" s="25" t="s">
        <v>201</v>
      </c>
      <c r="D39" s="26" t="s">
        <v>202</v>
      </c>
      <c r="E39" s="26" t="s">
        <v>206</v>
      </c>
      <c r="F39" s="25" t="s">
        <v>72</v>
      </c>
      <c r="G39" s="25" t="s">
        <v>61</v>
      </c>
      <c r="H39" s="25" t="s">
        <v>62</v>
      </c>
      <c r="I39" s="25" t="s">
        <v>62</v>
      </c>
      <c r="J39" s="26" t="s">
        <v>207</v>
      </c>
      <c r="K39" s="25" t="s">
        <v>64</v>
      </c>
      <c r="L39" s="26"/>
    </row>
    <row r="40" spans="2:12" ht="30" customHeight="1">
      <c r="B40" s="24" t="s">
        <v>208</v>
      </c>
      <c r="C40" s="25" t="s">
        <v>209</v>
      </c>
      <c r="D40" s="26" t="s">
        <v>210</v>
      </c>
      <c r="E40" s="26" t="s">
        <v>211</v>
      </c>
      <c r="F40" s="25" t="s">
        <v>72</v>
      </c>
      <c r="G40" s="25" t="s">
        <v>62</v>
      </c>
      <c r="H40" s="25" t="s">
        <v>62</v>
      </c>
      <c r="I40" s="25" t="s">
        <v>62</v>
      </c>
      <c r="J40" s="26" t="s">
        <v>212</v>
      </c>
      <c r="K40" s="25" t="s">
        <v>64</v>
      </c>
      <c r="L40" s="25"/>
    </row>
    <row r="41" spans="2:12" ht="45" customHeight="1">
      <c r="B41" s="24" t="s">
        <v>213</v>
      </c>
      <c r="C41" s="25" t="s">
        <v>209</v>
      </c>
      <c r="D41" s="26" t="s">
        <v>210</v>
      </c>
      <c r="E41" s="26" t="s">
        <v>214</v>
      </c>
      <c r="F41" s="25" t="s">
        <v>72</v>
      </c>
      <c r="G41" s="25" t="s">
        <v>61</v>
      </c>
      <c r="H41" s="25" t="s">
        <v>62</v>
      </c>
      <c r="I41" s="25" t="s">
        <v>62</v>
      </c>
      <c r="J41" s="26" t="s">
        <v>215</v>
      </c>
      <c r="K41" s="25" t="s">
        <v>64</v>
      </c>
      <c r="L41" s="26"/>
    </row>
    <row r="42" spans="2:12" ht="30" customHeight="1">
      <c r="B42" s="24" t="s">
        <v>216</v>
      </c>
      <c r="C42" s="25" t="s">
        <v>217</v>
      </c>
      <c r="D42" s="26" t="s">
        <v>218</v>
      </c>
      <c r="E42" s="26" t="s">
        <v>219</v>
      </c>
      <c r="F42" s="25" t="s">
        <v>72</v>
      </c>
      <c r="G42" s="25" t="s">
        <v>62</v>
      </c>
      <c r="H42" s="25" t="s">
        <v>62</v>
      </c>
      <c r="I42" s="25" t="s">
        <v>62</v>
      </c>
      <c r="J42" s="26" t="s">
        <v>220</v>
      </c>
      <c r="K42" s="25" t="s">
        <v>64</v>
      </c>
      <c r="L42" s="25"/>
    </row>
    <row r="43" spans="2:12" ht="45" customHeight="1">
      <c r="B43" s="24" t="s">
        <v>221</v>
      </c>
      <c r="C43" s="25" t="s">
        <v>217</v>
      </c>
      <c r="D43" s="26" t="s">
        <v>218</v>
      </c>
      <c r="E43" s="26" t="s">
        <v>222</v>
      </c>
      <c r="F43" s="25" t="s">
        <v>72</v>
      </c>
      <c r="G43" s="25" t="s">
        <v>61</v>
      </c>
      <c r="H43" s="25" t="s">
        <v>62</v>
      </c>
      <c r="I43" s="25" t="s">
        <v>62</v>
      </c>
      <c r="J43" s="26" t="s">
        <v>223</v>
      </c>
      <c r="K43" s="25" t="s">
        <v>64</v>
      </c>
      <c r="L43" s="26"/>
    </row>
    <row r="44" spans="2:12" ht="45" customHeight="1">
      <c r="B44" s="24"/>
      <c r="C44" s="25" t="s">
        <v>224</v>
      </c>
      <c r="D44" s="26" t="s">
        <v>225</v>
      </c>
      <c r="E44" s="26" t="s">
        <v>226</v>
      </c>
      <c r="F44" s="25" t="s">
        <v>72</v>
      </c>
      <c r="G44" s="25" t="s">
        <v>61</v>
      </c>
      <c r="H44" s="25" t="s">
        <v>62</v>
      </c>
      <c r="I44" s="25" t="s">
        <v>62</v>
      </c>
      <c r="J44" s="26" t="s">
        <v>227</v>
      </c>
      <c r="K44" s="25" t="s">
        <v>64</v>
      </c>
      <c r="L44" s="25"/>
    </row>
    <row r="45" spans="2:12" ht="45" customHeight="1">
      <c r="B45" s="24"/>
      <c r="C45" s="25" t="s">
        <v>224</v>
      </c>
      <c r="D45" s="26" t="s">
        <v>225</v>
      </c>
      <c r="E45" s="26" t="s">
        <v>228</v>
      </c>
      <c r="F45" s="25" t="s">
        <v>72</v>
      </c>
      <c r="G45" s="25" t="s">
        <v>61</v>
      </c>
      <c r="H45" s="25" t="s">
        <v>62</v>
      </c>
      <c r="I45" s="25" t="s">
        <v>62</v>
      </c>
      <c r="J45" s="26" t="s">
        <v>229</v>
      </c>
      <c r="K45" s="25" t="s">
        <v>64</v>
      </c>
      <c r="L45" s="25"/>
    </row>
    <row r="46" spans="2:12" ht="45" customHeight="1">
      <c r="B46" s="24"/>
      <c r="C46" s="25" t="s">
        <v>230</v>
      </c>
      <c r="D46" s="26" t="s">
        <v>231</v>
      </c>
      <c r="E46" s="26" t="s">
        <v>232</v>
      </c>
      <c r="F46" s="25" t="s">
        <v>72</v>
      </c>
      <c r="G46" s="25" t="s">
        <v>61</v>
      </c>
      <c r="H46" s="25" t="s">
        <v>62</v>
      </c>
      <c r="I46" s="25" t="s">
        <v>62</v>
      </c>
      <c r="J46" s="26" t="s">
        <v>233</v>
      </c>
      <c r="K46" s="25" t="s">
        <v>64</v>
      </c>
      <c r="L46" s="26"/>
    </row>
    <row r="47" spans="2:12" ht="45" customHeight="1">
      <c r="B47" s="24"/>
      <c r="C47" s="25" t="s">
        <v>230</v>
      </c>
      <c r="D47" s="26" t="s">
        <v>231</v>
      </c>
      <c r="E47" s="26" t="s">
        <v>234</v>
      </c>
      <c r="F47" s="25" t="s">
        <v>72</v>
      </c>
      <c r="G47" s="25" t="s">
        <v>61</v>
      </c>
      <c r="H47" s="25" t="s">
        <v>62</v>
      </c>
      <c r="I47" s="25" t="s">
        <v>62</v>
      </c>
      <c r="J47" s="26" t="s">
        <v>235</v>
      </c>
      <c r="K47" s="25" t="s">
        <v>64</v>
      </c>
      <c r="L47" s="25"/>
    </row>
    <row r="48" spans="2:12" ht="45" customHeight="1">
      <c r="B48" s="24" t="s">
        <v>236</v>
      </c>
      <c r="C48" s="25" t="s">
        <v>237</v>
      </c>
      <c r="D48" s="26" t="s">
        <v>238</v>
      </c>
      <c r="E48" s="26" t="s">
        <v>239</v>
      </c>
      <c r="F48" s="25" t="s">
        <v>72</v>
      </c>
      <c r="G48" s="25" t="s">
        <v>61</v>
      </c>
      <c r="H48" s="25" t="s">
        <v>62</v>
      </c>
      <c r="I48" s="25" t="s">
        <v>62</v>
      </c>
      <c r="J48" s="26" t="s">
        <v>240</v>
      </c>
      <c r="K48" s="25" t="s">
        <v>64</v>
      </c>
      <c r="L48" s="25"/>
    </row>
    <row r="49" spans="2:12" ht="45" customHeight="1">
      <c r="B49" s="24" t="s">
        <v>241</v>
      </c>
      <c r="C49" s="25" t="s">
        <v>237</v>
      </c>
      <c r="D49" s="26" t="s">
        <v>238</v>
      </c>
      <c r="E49" s="26" t="s">
        <v>242</v>
      </c>
      <c r="F49" s="25" t="s">
        <v>72</v>
      </c>
      <c r="G49" s="25" t="s">
        <v>61</v>
      </c>
      <c r="H49" s="25" t="s">
        <v>62</v>
      </c>
      <c r="I49" s="25" t="s">
        <v>62</v>
      </c>
      <c r="J49" s="26" t="s">
        <v>243</v>
      </c>
      <c r="K49" s="25" t="s">
        <v>64</v>
      </c>
      <c r="L49" s="25"/>
    </row>
    <row r="50" spans="2:12" ht="45" customHeight="1">
      <c r="B50" s="24" t="s">
        <v>244</v>
      </c>
      <c r="C50" s="25" t="s">
        <v>245</v>
      </c>
      <c r="D50" s="26" t="s">
        <v>246</v>
      </c>
      <c r="E50" s="26" t="s">
        <v>247</v>
      </c>
      <c r="F50" s="25" t="s">
        <v>72</v>
      </c>
      <c r="G50" s="25" t="s">
        <v>61</v>
      </c>
      <c r="H50" s="25" t="s">
        <v>62</v>
      </c>
      <c r="I50" s="25" t="s">
        <v>62</v>
      </c>
      <c r="J50" s="26" t="s">
        <v>248</v>
      </c>
      <c r="K50" s="25" t="s">
        <v>64</v>
      </c>
      <c r="L50" s="25"/>
    </row>
    <row r="51" spans="2:12" ht="45" customHeight="1">
      <c r="B51" s="24" t="s">
        <v>249</v>
      </c>
      <c r="C51" s="25" t="s">
        <v>245</v>
      </c>
      <c r="D51" s="26" t="s">
        <v>246</v>
      </c>
      <c r="E51" s="26" t="s">
        <v>250</v>
      </c>
      <c r="F51" s="25" t="s">
        <v>72</v>
      </c>
      <c r="G51" s="25" t="s">
        <v>61</v>
      </c>
      <c r="H51" s="25" t="s">
        <v>62</v>
      </c>
      <c r="I51" s="25" t="s">
        <v>62</v>
      </c>
      <c r="J51" s="26" t="s">
        <v>251</v>
      </c>
      <c r="K51" s="25" t="s">
        <v>64</v>
      </c>
      <c r="L51" s="26"/>
    </row>
    <row r="52" spans="2:12" ht="158.25" customHeight="1">
      <c r="B52" s="24" t="s">
        <v>252</v>
      </c>
      <c r="C52" s="25" t="s">
        <v>253</v>
      </c>
      <c r="D52" s="26" t="s">
        <v>254</v>
      </c>
      <c r="E52" s="26" t="s">
        <v>255</v>
      </c>
      <c r="F52" s="25" t="s">
        <v>72</v>
      </c>
      <c r="G52" s="25" t="s">
        <v>61</v>
      </c>
      <c r="H52" s="25" t="s">
        <v>62</v>
      </c>
      <c r="I52" s="25" t="s">
        <v>61</v>
      </c>
      <c r="J52" s="26" t="s">
        <v>256</v>
      </c>
      <c r="K52" s="25" t="s">
        <v>64</v>
      </c>
      <c r="L52" s="26"/>
    </row>
    <row r="53" spans="2:12" ht="71.25" customHeight="1">
      <c r="B53" s="24"/>
      <c r="C53" s="25" t="s">
        <v>253</v>
      </c>
      <c r="D53" s="26" t="s">
        <v>257</v>
      </c>
      <c r="E53" s="26" t="s">
        <v>258</v>
      </c>
      <c r="F53" s="25" t="s">
        <v>72</v>
      </c>
      <c r="G53" s="25" t="s">
        <v>61</v>
      </c>
      <c r="H53" s="25" t="s">
        <v>62</v>
      </c>
      <c r="I53" s="25" t="s">
        <v>61</v>
      </c>
      <c r="J53" s="26" t="s">
        <v>259</v>
      </c>
      <c r="K53" s="25" t="s">
        <v>64</v>
      </c>
      <c r="L53" s="26"/>
    </row>
    <row r="54" spans="2:12">
      <c r="D54" s="34"/>
      <c r="E54" s="34"/>
      <c r="F54" s="34"/>
      <c r="G54" s="34"/>
      <c r="H54" s="34"/>
      <c r="I54" s="34"/>
      <c r="J54" s="34"/>
      <c r="K54" s="34"/>
      <c r="L54" s="34"/>
    </row>
    <row r="55" spans="2:12">
      <c r="D55" s="34"/>
      <c r="E55" s="34"/>
      <c r="F55" s="34"/>
      <c r="G55" s="34"/>
      <c r="H55" s="34"/>
      <c r="I55" s="34"/>
      <c r="J55" s="34"/>
      <c r="K55" s="34"/>
      <c r="L55" s="34"/>
    </row>
    <row r="56" spans="2:12">
      <c r="D56" s="34"/>
      <c r="E56" s="34"/>
      <c r="F56" s="34"/>
      <c r="G56" s="34"/>
      <c r="H56" s="34"/>
      <c r="I56" s="34"/>
      <c r="J56" s="34"/>
      <c r="K56" s="34"/>
      <c r="L56" s="34"/>
    </row>
    <row r="57" spans="2:12">
      <c r="D57" s="34"/>
      <c r="E57" s="34"/>
      <c r="F57" s="34"/>
      <c r="G57" s="34"/>
      <c r="H57" s="34"/>
      <c r="I57" s="34"/>
      <c r="J57" s="34"/>
      <c r="K57" s="34"/>
      <c r="L57" s="34"/>
    </row>
    <row r="58" spans="2:12">
      <c r="D58" s="34"/>
      <c r="E58" s="34"/>
      <c r="F58" s="34"/>
      <c r="G58" s="34"/>
      <c r="H58" s="34"/>
      <c r="I58" s="34"/>
      <c r="J58" s="34"/>
      <c r="K58" s="34"/>
      <c r="L58" s="34"/>
    </row>
    <row r="59" spans="2:12">
      <c r="D59" s="34"/>
      <c r="E59" s="34"/>
      <c r="F59" s="34"/>
      <c r="G59" s="34"/>
      <c r="H59" s="34"/>
      <c r="I59" s="34"/>
      <c r="J59" s="34"/>
      <c r="K59" s="34"/>
      <c r="L59" s="34"/>
    </row>
    <row r="60" spans="2:12">
      <c r="D60" s="34"/>
      <c r="E60" s="34"/>
      <c r="F60" s="34"/>
      <c r="G60" s="34"/>
      <c r="H60" s="34"/>
      <c r="I60" s="34"/>
      <c r="J60" s="34"/>
      <c r="K60" s="34"/>
      <c r="L60" s="34"/>
    </row>
    <row r="61" spans="2:12">
      <c r="D61" s="34"/>
      <c r="E61" s="34"/>
      <c r="F61" s="34"/>
      <c r="G61" s="34"/>
      <c r="H61" s="34"/>
      <c r="I61" s="34"/>
      <c r="J61" s="34"/>
      <c r="K61" s="34"/>
      <c r="L61" s="34"/>
    </row>
    <row r="62" spans="2:12">
      <c r="D62" s="34"/>
      <c r="E62" s="34"/>
      <c r="F62" s="34"/>
      <c r="G62" s="34"/>
      <c r="H62" s="34"/>
      <c r="I62" s="34"/>
      <c r="J62" s="34"/>
      <c r="K62" s="34"/>
      <c r="L62" s="34"/>
    </row>
    <row r="63" spans="2:12">
      <c r="D63" s="34"/>
      <c r="E63" s="34"/>
      <c r="F63" s="34"/>
      <c r="G63" s="34"/>
      <c r="H63" s="34"/>
      <c r="I63" s="34"/>
      <c r="J63" s="34"/>
      <c r="K63" s="34"/>
      <c r="L63" s="34"/>
    </row>
    <row r="64" spans="2:12">
      <c r="D64" s="34"/>
      <c r="E64" s="34"/>
      <c r="F64" s="34"/>
      <c r="G64" s="34"/>
      <c r="H64" s="34"/>
      <c r="I64" s="34"/>
      <c r="J64" s="34"/>
      <c r="K64" s="34"/>
      <c r="L64" s="34"/>
    </row>
    <row r="65" spans="4:12">
      <c r="D65" s="34"/>
      <c r="E65" s="34"/>
      <c r="F65" s="34"/>
      <c r="G65" s="34"/>
      <c r="H65" s="34"/>
      <c r="I65" s="34"/>
      <c r="J65" s="34"/>
      <c r="K65" s="34"/>
      <c r="L65" s="34"/>
    </row>
    <row r="66" spans="4:12">
      <c r="D66" s="34"/>
      <c r="E66" s="34"/>
      <c r="F66" s="34"/>
      <c r="G66" s="34"/>
      <c r="H66" s="34"/>
      <c r="I66" s="34"/>
      <c r="J66" s="34"/>
      <c r="K66" s="34"/>
      <c r="L66" s="34"/>
    </row>
    <row r="67" spans="4:12">
      <c r="D67" s="34"/>
      <c r="E67" s="34"/>
      <c r="F67" s="34"/>
      <c r="G67" s="34"/>
      <c r="H67" s="34"/>
      <c r="I67" s="34"/>
      <c r="J67" s="34"/>
      <c r="K67" s="34"/>
      <c r="L67" s="34"/>
    </row>
    <row r="68" spans="4:12">
      <c r="D68" s="34"/>
      <c r="E68" s="34"/>
      <c r="F68" s="34"/>
      <c r="G68" s="34"/>
      <c r="H68" s="34"/>
      <c r="I68" s="34"/>
      <c r="J68" s="34"/>
      <c r="K68" s="34"/>
      <c r="L68" s="34"/>
    </row>
    <row r="69" spans="4:12">
      <c r="D69" s="34"/>
      <c r="E69" s="34"/>
      <c r="F69" s="34"/>
      <c r="G69" s="34"/>
      <c r="H69" s="34"/>
      <c r="I69" s="34"/>
      <c r="J69" s="34"/>
      <c r="K69" s="34"/>
      <c r="L69" s="34"/>
    </row>
    <row r="70" spans="4:12">
      <c r="D70" s="34"/>
      <c r="E70" s="34"/>
      <c r="F70" s="34"/>
      <c r="G70" s="34"/>
      <c r="H70" s="34"/>
      <c r="I70" s="34"/>
      <c r="J70" s="34"/>
      <c r="K70" s="34"/>
      <c r="L70" s="34"/>
    </row>
    <row r="71" spans="4:12">
      <c r="D71" s="34"/>
      <c r="E71" s="34"/>
      <c r="F71" s="34"/>
      <c r="G71" s="34"/>
      <c r="H71" s="34"/>
      <c r="I71" s="34"/>
      <c r="J71" s="34"/>
      <c r="K71" s="34"/>
      <c r="L71" s="34"/>
    </row>
    <row r="72" spans="4:12">
      <c r="D72" s="34"/>
      <c r="E72" s="34"/>
      <c r="F72" s="34"/>
      <c r="G72" s="34"/>
      <c r="H72" s="34"/>
      <c r="I72" s="34"/>
      <c r="J72" s="34"/>
      <c r="K72" s="34"/>
      <c r="L72" s="34"/>
    </row>
    <row r="73" spans="4:12">
      <c r="D73" s="34"/>
      <c r="E73" s="34"/>
      <c r="F73" s="34"/>
      <c r="G73" s="34"/>
      <c r="H73" s="34"/>
      <c r="I73" s="34"/>
      <c r="J73" s="34"/>
      <c r="K73" s="34"/>
      <c r="L73" s="34"/>
    </row>
    <row r="74" spans="4:12">
      <c r="D74" s="34"/>
      <c r="E74" s="34"/>
      <c r="F74" s="34"/>
      <c r="G74" s="34"/>
      <c r="H74" s="34"/>
      <c r="I74" s="34"/>
      <c r="J74" s="34"/>
      <c r="K74" s="34"/>
      <c r="L74" s="34"/>
    </row>
    <row r="75" spans="4:12">
      <c r="D75" s="34"/>
      <c r="E75" s="34"/>
      <c r="F75" s="34"/>
      <c r="G75" s="34"/>
      <c r="H75" s="34"/>
      <c r="I75" s="34"/>
      <c r="J75" s="34"/>
      <c r="K75" s="34"/>
      <c r="L75" s="34"/>
    </row>
    <row r="76" spans="4:12">
      <c r="D76" s="34"/>
      <c r="E76" s="34"/>
      <c r="F76" s="34"/>
      <c r="G76" s="34"/>
      <c r="H76" s="34"/>
      <c r="I76" s="34"/>
      <c r="J76" s="34"/>
      <c r="K76" s="34"/>
      <c r="L76" s="34"/>
    </row>
    <row r="77" spans="4:12">
      <c r="D77" s="34"/>
      <c r="E77" s="34"/>
      <c r="F77" s="34"/>
      <c r="G77" s="34"/>
      <c r="H77" s="34"/>
      <c r="I77" s="34"/>
      <c r="J77" s="34"/>
      <c r="K77" s="34"/>
      <c r="L77" s="34"/>
    </row>
    <row r="78" spans="4:12">
      <c r="D78" s="34"/>
      <c r="E78" s="34"/>
      <c r="F78" s="34"/>
      <c r="G78" s="34"/>
      <c r="H78" s="34"/>
      <c r="I78" s="34"/>
      <c r="J78" s="34"/>
      <c r="K78" s="34"/>
      <c r="L78" s="34"/>
    </row>
    <row r="79" spans="4:12">
      <c r="D79" s="34"/>
      <c r="E79" s="34"/>
      <c r="F79" s="34"/>
      <c r="G79" s="34"/>
      <c r="H79" s="34"/>
      <c r="I79" s="34"/>
      <c r="J79" s="34"/>
      <c r="K79" s="34"/>
      <c r="L79" s="34"/>
    </row>
  </sheetData>
  <mergeCells count="1">
    <mergeCell ref="B2:L2"/>
  </mergeCells>
  <conditionalFormatting sqref="F2:F6 F10:F65536">
    <cfRule type="cellIs" dxfId="14" priority="5" stopIfTrue="1" operator="equal">
      <formula>"Validation"</formula>
    </cfRule>
    <cfRule type="cellIs" dxfId="13" priority="6" stopIfTrue="1" operator="equal">
      <formula>"Validation"</formula>
    </cfRule>
  </conditionalFormatting>
  <conditionalFormatting sqref="F7:F8">
    <cfRule type="cellIs" dxfId="12" priority="3" stopIfTrue="1" operator="equal">
      <formula>"Validation"</formula>
    </cfRule>
    <cfRule type="cellIs" dxfId="11" priority="4" stopIfTrue="1" operator="equal">
      <formula>"Validation"</formula>
    </cfRule>
  </conditionalFormatting>
  <conditionalFormatting sqref="F9">
    <cfRule type="cellIs" dxfId="10" priority="1" stopIfTrue="1" operator="equal">
      <formula>"Validation"</formula>
    </cfRule>
    <cfRule type="cellIs" dxfId="9" priority="2" stopIfTrue="1" operator="equal">
      <formula>"Validation"</formula>
    </cfRule>
  </conditionalFormatting>
  <pageMargins left="0.23622047244094491" right="0.23622047244094491" top="0.74803149606299213" bottom="0.74803149606299213" header="0.31496062992125984" footer="0.31496062992125984"/>
  <pageSetup paperSize="9" scale="53" fitToHeight="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2:L53"/>
  <sheetViews>
    <sheetView workbookViewId="0"/>
  </sheetViews>
  <sheetFormatPr defaultRowHeight="15"/>
  <cols>
    <col min="1" max="1" width="1.7109375" style="20" customWidth="1"/>
    <col min="2" max="2" width="7.28515625" style="20" customWidth="1"/>
    <col min="3" max="3" width="11.85546875" style="33" customWidth="1"/>
    <col min="4" max="5" width="28" style="21" customWidth="1"/>
    <col min="6" max="9" width="9.140625" style="21"/>
    <col min="10" max="10" width="44.28515625" style="21" customWidth="1"/>
    <col min="11" max="11" width="9.140625" style="21"/>
    <col min="12" max="12" width="19.85546875" style="21" customWidth="1"/>
    <col min="13" max="256" width="9.140625" style="20"/>
    <col min="257" max="257" width="1.7109375" style="20" customWidth="1"/>
    <col min="258" max="258" width="7.28515625" style="20" customWidth="1"/>
    <col min="259" max="259" width="11.85546875" style="20" customWidth="1"/>
    <col min="260" max="261" width="28" style="20" customWidth="1"/>
    <col min="262" max="265" width="9.140625" style="20"/>
    <col min="266" max="266" width="44.28515625" style="20" customWidth="1"/>
    <col min="267" max="267" width="9.140625" style="20"/>
    <col min="268" max="268" width="19.85546875" style="20" customWidth="1"/>
    <col min="269" max="512" width="9.140625" style="20"/>
    <col min="513" max="513" width="1.7109375" style="20" customWidth="1"/>
    <col min="514" max="514" width="7.28515625" style="20" customWidth="1"/>
    <col min="515" max="515" width="11.85546875" style="20" customWidth="1"/>
    <col min="516" max="517" width="28" style="20" customWidth="1"/>
    <col min="518" max="521" width="9.140625" style="20"/>
    <col min="522" max="522" width="44.28515625" style="20" customWidth="1"/>
    <col min="523" max="523" width="9.140625" style="20"/>
    <col min="524" max="524" width="19.85546875" style="20" customWidth="1"/>
    <col min="525" max="768" width="9.140625" style="20"/>
    <col min="769" max="769" width="1.7109375" style="20" customWidth="1"/>
    <col min="770" max="770" width="7.28515625" style="20" customWidth="1"/>
    <col min="771" max="771" width="11.85546875" style="20" customWidth="1"/>
    <col min="772" max="773" width="28" style="20" customWidth="1"/>
    <col min="774" max="777" width="9.140625" style="20"/>
    <col min="778" max="778" width="44.28515625" style="20" customWidth="1"/>
    <col min="779" max="779" width="9.140625" style="20"/>
    <col min="780" max="780" width="19.85546875" style="20" customWidth="1"/>
    <col min="781" max="1024" width="9.140625" style="20"/>
    <col min="1025" max="1025" width="1.7109375" style="20" customWidth="1"/>
    <col min="1026" max="1026" width="7.28515625" style="20" customWidth="1"/>
    <col min="1027" max="1027" width="11.85546875" style="20" customWidth="1"/>
    <col min="1028" max="1029" width="28" style="20" customWidth="1"/>
    <col min="1030" max="1033" width="9.140625" style="20"/>
    <col min="1034" max="1034" width="44.28515625" style="20" customWidth="1"/>
    <col min="1035" max="1035" width="9.140625" style="20"/>
    <col min="1036" max="1036" width="19.85546875" style="20" customWidth="1"/>
    <col min="1037" max="1280" width="9.140625" style="20"/>
    <col min="1281" max="1281" width="1.7109375" style="20" customWidth="1"/>
    <col min="1282" max="1282" width="7.28515625" style="20" customWidth="1"/>
    <col min="1283" max="1283" width="11.85546875" style="20" customWidth="1"/>
    <col min="1284" max="1285" width="28" style="20" customWidth="1"/>
    <col min="1286" max="1289" width="9.140625" style="20"/>
    <col min="1290" max="1290" width="44.28515625" style="20" customWidth="1"/>
    <col min="1291" max="1291" width="9.140625" style="20"/>
    <col min="1292" max="1292" width="19.85546875" style="20" customWidth="1"/>
    <col min="1293" max="1536" width="9.140625" style="20"/>
    <col min="1537" max="1537" width="1.7109375" style="20" customWidth="1"/>
    <col min="1538" max="1538" width="7.28515625" style="20" customWidth="1"/>
    <col min="1539" max="1539" width="11.85546875" style="20" customWidth="1"/>
    <col min="1540" max="1541" width="28" style="20" customWidth="1"/>
    <col min="1542" max="1545" width="9.140625" style="20"/>
    <col min="1546" max="1546" width="44.28515625" style="20" customWidth="1"/>
    <col min="1547" max="1547" width="9.140625" style="20"/>
    <col min="1548" max="1548" width="19.85546875" style="20" customWidth="1"/>
    <col min="1549" max="1792" width="9.140625" style="20"/>
    <col min="1793" max="1793" width="1.7109375" style="20" customWidth="1"/>
    <col min="1794" max="1794" width="7.28515625" style="20" customWidth="1"/>
    <col min="1795" max="1795" width="11.85546875" style="20" customWidth="1"/>
    <col min="1796" max="1797" width="28" style="20" customWidth="1"/>
    <col min="1798" max="1801" width="9.140625" style="20"/>
    <col min="1802" max="1802" width="44.28515625" style="20" customWidth="1"/>
    <col min="1803" max="1803" width="9.140625" style="20"/>
    <col min="1804" max="1804" width="19.85546875" style="20" customWidth="1"/>
    <col min="1805" max="2048" width="9.140625" style="20"/>
    <col min="2049" max="2049" width="1.7109375" style="20" customWidth="1"/>
    <col min="2050" max="2050" width="7.28515625" style="20" customWidth="1"/>
    <col min="2051" max="2051" width="11.85546875" style="20" customWidth="1"/>
    <col min="2052" max="2053" width="28" style="20" customWidth="1"/>
    <col min="2054" max="2057" width="9.140625" style="20"/>
    <col min="2058" max="2058" width="44.28515625" style="20" customWidth="1"/>
    <col min="2059" max="2059" width="9.140625" style="20"/>
    <col min="2060" max="2060" width="19.85546875" style="20" customWidth="1"/>
    <col min="2061" max="2304" width="9.140625" style="20"/>
    <col min="2305" max="2305" width="1.7109375" style="20" customWidth="1"/>
    <col min="2306" max="2306" width="7.28515625" style="20" customWidth="1"/>
    <col min="2307" max="2307" width="11.85546875" style="20" customWidth="1"/>
    <col min="2308" max="2309" width="28" style="20" customWidth="1"/>
    <col min="2310" max="2313" width="9.140625" style="20"/>
    <col min="2314" max="2314" width="44.28515625" style="20" customWidth="1"/>
    <col min="2315" max="2315" width="9.140625" style="20"/>
    <col min="2316" max="2316" width="19.85546875" style="20" customWidth="1"/>
    <col min="2317" max="2560" width="9.140625" style="20"/>
    <col min="2561" max="2561" width="1.7109375" style="20" customWidth="1"/>
    <col min="2562" max="2562" width="7.28515625" style="20" customWidth="1"/>
    <col min="2563" max="2563" width="11.85546875" style="20" customWidth="1"/>
    <col min="2564" max="2565" width="28" style="20" customWidth="1"/>
    <col min="2566" max="2569" width="9.140625" style="20"/>
    <col min="2570" max="2570" width="44.28515625" style="20" customWidth="1"/>
    <col min="2571" max="2571" width="9.140625" style="20"/>
    <col min="2572" max="2572" width="19.85546875" style="20" customWidth="1"/>
    <col min="2573" max="2816" width="9.140625" style="20"/>
    <col min="2817" max="2817" width="1.7109375" style="20" customWidth="1"/>
    <col min="2818" max="2818" width="7.28515625" style="20" customWidth="1"/>
    <col min="2819" max="2819" width="11.85546875" style="20" customWidth="1"/>
    <col min="2820" max="2821" width="28" style="20" customWidth="1"/>
    <col min="2822" max="2825" width="9.140625" style="20"/>
    <col min="2826" max="2826" width="44.28515625" style="20" customWidth="1"/>
    <col min="2827" max="2827" width="9.140625" style="20"/>
    <col min="2828" max="2828" width="19.85546875" style="20" customWidth="1"/>
    <col min="2829" max="3072" width="9.140625" style="20"/>
    <col min="3073" max="3073" width="1.7109375" style="20" customWidth="1"/>
    <col min="3074" max="3074" width="7.28515625" style="20" customWidth="1"/>
    <col min="3075" max="3075" width="11.85546875" style="20" customWidth="1"/>
    <col min="3076" max="3077" width="28" style="20" customWidth="1"/>
    <col min="3078" max="3081" width="9.140625" style="20"/>
    <col min="3082" max="3082" width="44.28515625" style="20" customWidth="1"/>
    <col min="3083" max="3083" width="9.140625" style="20"/>
    <col min="3084" max="3084" width="19.85546875" style="20" customWidth="1"/>
    <col min="3085" max="3328" width="9.140625" style="20"/>
    <col min="3329" max="3329" width="1.7109375" style="20" customWidth="1"/>
    <col min="3330" max="3330" width="7.28515625" style="20" customWidth="1"/>
    <col min="3331" max="3331" width="11.85546875" style="20" customWidth="1"/>
    <col min="3332" max="3333" width="28" style="20" customWidth="1"/>
    <col min="3334" max="3337" width="9.140625" style="20"/>
    <col min="3338" max="3338" width="44.28515625" style="20" customWidth="1"/>
    <col min="3339" max="3339" width="9.140625" style="20"/>
    <col min="3340" max="3340" width="19.85546875" style="20" customWidth="1"/>
    <col min="3341" max="3584" width="9.140625" style="20"/>
    <col min="3585" max="3585" width="1.7109375" style="20" customWidth="1"/>
    <col min="3586" max="3586" width="7.28515625" style="20" customWidth="1"/>
    <col min="3587" max="3587" width="11.85546875" style="20" customWidth="1"/>
    <col min="3588" max="3589" width="28" style="20" customWidth="1"/>
    <col min="3590" max="3593" width="9.140625" style="20"/>
    <col min="3594" max="3594" width="44.28515625" style="20" customWidth="1"/>
    <col min="3595" max="3595" width="9.140625" style="20"/>
    <col min="3596" max="3596" width="19.85546875" style="20" customWidth="1"/>
    <col min="3597" max="3840" width="9.140625" style="20"/>
    <col min="3841" max="3841" width="1.7109375" style="20" customWidth="1"/>
    <col min="3842" max="3842" width="7.28515625" style="20" customWidth="1"/>
    <col min="3843" max="3843" width="11.85546875" style="20" customWidth="1"/>
    <col min="3844" max="3845" width="28" style="20" customWidth="1"/>
    <col min="3846" max="3849" width="9.140625" style="20"/>
    <col min="3850" max="3850" width="44.28515625" style="20" customWidth="1"/>
    <col min="3851" max="3851" width="9.140625" style="20"/>
    <col min="3852" max="3852" width="19.85546875" style="20" customWidth="1"/>
    <col min="3853" max="4096" width="9.140625" style="20"/>
    <col min="4097" max="4097" width="1.7109375" style="20" customWidth="1"/>
    <col min="4098" max="4098" width="7.28515625" style="20" customWidth="1"/>
    <col min="4099" max="4099" width="11.85546875" style="20" customWidth="1"/>
    <col min="4100" max="4101" width="28" style="20" customWidth="1"/>
    <col min="4102" max="4105" width="9.140625" style="20"/>
    <col min="4106" max="4106" width="44.28515625" style="20" customWidth="1"/>
    <col min="4107" max="4107" width="9.140625" style="20"/>
    <col min="4108" max="4108" width="19.85546875" style="20" customWidth="1"/>
    <col min="4109" max="4352" width="9.140625" style="20"/>
    <col min="4353" max="4353" width="1.7109375" style="20" customWidth="1"/>
    <col min="4354" max="4354" width="7.28515625" style="20" customWidth="1"/>
    <col min="4355" max="4355" width="11.85546875" style="20" customWidth="1"/>
    <col min="4356" max="4357" width="28" style="20" customWidth="1"/>
    <col min="4358" max="4361" width="9.140625" style="20"/>
    <col min="4362" max="4362" width="44.28515625" style="20" customWidth="1"/>
    <col min="4363" max="4363" width="9.140625" style="20"/>
    <col min="4364" max="4364" width="19.85546875" style="20" customWidth="1"/>
    <col min="4365" max="4608" width="9.140625" style="20"/>
    <col min="4609" max="4609" width="1.7109375" style="20" customWidth="1"/>
    <col min="4610" max="4610" width="7.28515625" style="20" customWidth="1"/>
    <col min="4611" max="4611" width="11.85546875" style="20" customWidth="1"/>
    <col min="4612" max="4613" width="28" style="20" customWidth="1"/>
    <col min="4614" max="4617" width="9.140625" style="20"/>
    <col min="4618" max="4618" width="44.28515625" style="20" customWidth="1"/>
    <col min="4619" max="4619" width="9.140625" style="20"/>
    <col min="4620" max="4620" width="19.85546875" style="20" customWidth="1"/>
    <col min="4621" max="4864" width="9.140625" style="20"/>
    <col min="4865" max="4865" width="1.7109375" style="20" customWidth="1"/>
    <col min="4866" max="4866" width="7.28515625" style="20" customWidth="1"/>
    <col min="4867" max="4867" width="11.85546875" style="20" customWidth="1"/>
    <col min="4868" max="4869" width="28" style="20" customWidth="1"/>
    <col min="4870" max="4873" width="9.140625" style="20"/>
    <col min="4874" max="4874" width="44.28515625" style="20" customWidth="1"/>
    <col min="4875" max="4875" width="9.140625" style="20"/>
    <col min="4876" max="4876" width="19.85546875" style="20" customWidth="1"/>
    <col min="4877" max="5120" width="9.140625" style="20"/>
    <col min="5121" max="5121" width="1.7109375" style="20" customWidth="1"/>
    <col min="5122" max="5122" width="7.28515625" style="20" customWidth="1"/>
    <col min="5123" max="5123" width="11.85546875" style="20" customWidth="1"/>
    <col min="5124" max="5125" width="28" style="20" customWidth="1"/>
    <col min="5126" max="5129" width="9.140625" style="20"/>
    <col min="5130" max="5130" width="44.28515625" style="20" customWidth="1"/>
    <col min="5131" max="5131" width="9.140625" style="20"/>
    <col min="5132" max="5132" width="19.85546875" style="20" customWidth="1"/>
    <col min="5133" max="5376" width="9.140625" style="20"/>
    <col min="5377" max="5377" width="1.7109375" style="20" customWidth="1"/>
    <col min="5378" max="5378" width="7.28515625" style="20" customWidth="1"/>
    <col min="5379" max="5379" width="11.85546875" style="20" customWidth="1"/>
    <col min="5380" max="5381" width="28" style="20" customWidth="1"/>
    <col min="5382" max="5385" width="9.140625" style="20"/>
    <col min="5386" max="5386" width="44.28515625" style="20" customWidth="1"/>
    <col min="5387" max="5387" width="9.140625" style="20"/>
    <col min="5388" max="5388" width="19.85546875" style="20" customWidth="1"/>
    <col min="5389" max="5632" width="9.140625" style="20"/>
    <col min="5633" max="5633" width="1.7109375" style="20" customWidth="1"/>
    <col min="5634" max="5634" width="7.28515625" style="20" customWidth="1"/>
    <col min="5635" max="5635" width="11.85546875" style="20" customWidth="1"/>
    <col min="5636" max="5637" width="28" style="20" customWidth="1"/>
    <col min="5638" max="5641" width="9.140625" style="20"/>
    <col min="5642" max="5642" width="44.28515625" style="20" customWidth="1"/>
    <col min="5643" max="5643" width="9.140625" style="20"/>
    <col min="5644" max="5644" width="19.85546875" style="20" customWidth="1"/>
    <col min="5645" max="5888" width="9.140625" style="20"/>
    <col min="5889" max="5889" width="1.7109375" style="20" customWidth="1"/>
    <col min="5890" max="5890" width="7.28515625" style="20" customWidth="1"/>
    <col min="5891" max="5891" width="11.85546875" style="20" customWidth="1"/>
    <col min="5892" max="5893" width="28" style="20" customWidth="1"/>
    <col min="5894" max="5897" width="9.140625" style="20"/>
    <col min="5898" max="5898" width="44.28515625" style="20" customWidth="1"/>
    <col min="5899" max="5899" width="9.140625" style="20"/>
    <col min="5900" max="5900" width="19.85546875" style="20" customWidth="1"/>
    <col min="5901" max="6144" width="9.140625" style="20"/>
    <col min="6145" max="6145" width="1.7109375" style="20" customWidth="1"/>
    <col min="6146" max="6146" width="7.28515625" style="20" customWidth="1"/>
    <col min="6147" max="6147" width="11.85546875" style="20" customWidth="1"/>
    <col min="6148" max="6149" width="28" style="20" customWidth="1"/>
    <col min="6150" max="6153" width="9.140625" style="20"/>
    <col min="6154" max="6154" width="44.28515625" style="20" customWidth="1"/>
    <col min="6155" max="6155" width="9.140625" style="20"/>
    <col min="6156" max="6156" width="19.85546875" style="20" customWidth="1"/>
    <col min="6157" max="6400" width="9.140625" style="20"/>
    <col min="6401" max="6401" width="1.7109375" style="20" customWidth="1"/>
    <col min="6402" max="6402" width="7.28515625" style="20" customWidth="1"/>
    <col min="6403" max="6403" width="11.85546875" style="20" customWidth="1"/>
    <col min="6404" max="6405" width="28" style="20" customWidth="1"/>
    <col min="6406" max="6409" width="9.140625" style="20"/>
    <col min="6410" max="6410" width="44.28515625" style="20" customWidth="1"/>
    <col min="6411" max="6411" width="9.140625" style="20"/>
    <col min="6412" max="6412" width="19.85546875" style="20" customWidth="1"/>
    <col min="6413" max="6656" width="9.140625" style="20"/>
    <col min="6657" max="6657" width="1.7109375" style="20" customWidth="1"/>
    <col min="6658" max="6658" width="7.28515625" style="20" customWidth="1"/>
    <col min="6659" max="6659" width="11.85546875" style="20" customWidth="1"/>
    <col min="6660" max="6661" width="28" style="20" customWidth="1"/>
    <col min="6662" max="6665" width="9.140625" style="20"/>
    <col min="6666" max="6666" width="44.28515625" style="20" customWidth="1"/>
    <col min="6667" max="6667" width="9.140625" style="20"/>
    <col min="6668" max="6668" width="19.85546875" style="20" customWidth="1"/>
    <col min="6669" max="6912" width="9.140625" style="20"/>
    <col min="6913" max="6913" width="1.7109375" style="20" customWidth="1"/>
    <col min="6914" max="6914" width="7.28515625" style="20" customWidth="1"/>
    <col min="6915" max="6915" width="11.85546875" style="20" customWidth="1"/>
    <col min="6916" max="6917" width="28" style="20" customWidth="1"/>
    <col min="6918" max="6921" width="9.140625" style="20"/>
    <col min="6922" max="6922" width="44.28515625" style="20" customWidth="1"/>
    <col min="6923" max="6923" width="9.140625" style="20"/>
    <col min="6924" max="6924" width="19.85546875" style="20" customWidth="1"/>
    <col min="6925" max="7168" width="9.140625" style="20"/>
    <col min="7169" max="7169" width="1.7109375" style="20" customWidth="1"/>
    <col min="7170" max="7170" width="7.28515625" style="20" customWidth="1"/>
    <col min="7171" max="7171" width="11.85546875" style="20" customWidth="1"/>
    <col min="7172" max="7173" width="28" style="20" customWidth="1"/>
    <col min="7174" max="7177" width="9.140625" style="20"/>
    <col min="7178" max="7178" width="44.28515625" style="20" customWidth="1"/>
    <col min="7179" max="7179" width="9.140625" style="20"/>
    <col min="7180" max="7180" width="19.85546875" style="20" customWidth="1"/>
    <col min="7181" max="7424" width="9.140625" style="20"/>
    <col min="7425" max="7425" width="1.7109375" style="20" customWidth="1"/>
    <col min="7426" max="7426" width="7.28515625" style="20" customWidth="1"/>
    <col min="7427" max="7427" width="11.85546875" style="20" customWidth="1"/>
    <col min="7428" max="7429" width="28" style="20" customWidth="1"/>
    <col min="7430" max="7433" width="9.140625" style="20"/>
    <col min="7434" max="7434" width="44.28515625" style="20" customWidth="1"/>
    <col min="7435" max="7435" width="9.140625" style="20"/>
    <col min="7436" max="7436" width="19.85546875" style="20" customWidth="1"/>
    <col min="7437" max="7680" width="9.140625" style="20"/>
    <col min="7681" max="7681" width="1.7109375" style="20" customWidth="1"/>
    <col min="7682" max="7682" width="7.28515625" style="20" customWidth="1"/>
    <col min="7683" max="7683" width="11.85546875" style="20" customWidth="1"/>
    <col min="7684" max="7685" width="28" style="20" customWidth="1"/>
    <col min="7686" max="7689" width="9.140625" style="20"/>
    <col min="7690" max="7690" width="44.28515625" style="20" customWidth="1"/>
    <col min="7691" max="7691" width="9.140625" style="20"/>
    <col min="7692" max="7692" width="19.85546875" style="20" customWidth="1"/>
    <col min="7693" max="7936" width="9.140625" style="20"/>
    <col min="7937" max="7937" width="1.7109375" style="20" customWidth="1"/>
    <col min="7938" max="7938" width="7.28515625" style="20" customWidth="1"/>
    <col min="7939" max="7939" width="11.85546875" style="20" customWidth="1"/>
    <col min="7940" max="7941" width="28" style="20" customWidth="1"/>
    <col min="7942" max="7945" width="9.140625" style="20"/>
    <col min="7946" max="7946" width="44.28515625" style="20" customWidth="1"/>
    <col min="7947" max="7947" width="9.140625" style="20"/>
    <col min="7948" max="7948" width="19.85546875" style="20" customWidth="1"/>
    <col min="7949" max="8192" width="9.140625" style="20"/>
    <col min="8193" max="8193" width="1.7109375" style="20" customWidth="1"/>
    <col min="8194" max="8194" width="7.28515625" style="20" customWidth="1"/>
    <col min="8195" max="8195" width="11.85546875" style="20" customWidth="1"/>
    <col min="8196" max="8197" width="28" style="20" customWidth="1"/>
    <col min="8198" max="8201" width="9.140625" style="20"/>
    <col min="8202" max="8202" width="44.28515625" style="20" customWidth="1"/>
    <col min="8203" max="8203" width="9.140625" style="20"/>
    <col min="8204" max="8204" width="19.85546875" style="20" customWidth="1"/>
    <col min="8205" max="8448" width="9.140625" style="20"/>
    <col min="8449" max="8449" width="1.7109375" style="20" customWidth="1"/>
    <col min="8450" max="8450" width="7.28515625" style="20" customWidth="1"/>
    <col min="8451" max="8451" width="11.85546875" style="20" customWidth="1"/>
    <col min="8452" max="8453" width="28" style="20" customWidth="1"/>
    <col min="8454" max="8457" width="9.140625" style="20"/>
    <col min="8458" max="8458" width="44.28515625" style="20" customWidth="1"/>
    <col min="8459" max="8459" width="9.140625" style="20"/>
    <col min="8460" max="8460" width="19.85546875" style="20" customWidth="1"/>
    <col min="8461" max="8704" width="9.140625" style="20"/>
    <col min="8705" max="8705" width="1.7109375" style="20" customWidth="1"/>
    <col min="8706" max="8706" width="7.28515625" style="20" customWidth="1"/>
    <col min="8707" max="8707" width="11.85546875" style="20" customWidth="1"/>
    <col min="8708" max="8709" width="28" style="20" customWidth="1"/>
    <col min="8710" max="8713" width="9.140625" style="20"/>
    <col min="8714" max="8714" width="44.28515625" style="20" customWidth="1"/>
    <col min="8715" max="8715" width="9.140625" style="20"/>
    <col min="8716" max="8716" width="19.85546875" style="20" customWidth="1"/>
    <col min="8717" max="8960" width="9.140625" style="20"/>
    <col min="8961" max="8961" width="1.7109375" style="20" customWidth="1"/>
    <col min="8962" max="8962" width="7.28515625" style="20" customWidth="1"/>
    <col min="8963" max="8963" width="11.85546875" style="20" customWidth="1"/>
    <col min="8964" max="8965" width="28" style="20" customWidth="1"/>
    <col min="8966" max="8969" width="9.140625" style="20"/>
    <col min="8970" max="8970" width="44.28515625" style="20" customWidth="1"/>
    <col min="8971" max="8971" width="9.140625" style="20"/>
    <col min="8972" max="8972" width="19.85546875" style="20" customWidth="1"/>
    <col min="8973" max="9216" width="9.140625" style="20"/>
    <col min="9217" max="9217" width="1.7109375" style="20" customWidth="1"/>
    <col min="9218" max="9218" width="7.28515625" style="20" customWidth="1"/>
    <col min="9219" max="9219" width="11.85546875" style="20" customWidth="1"/>
    <col min="9220" max="9221" width="28" style="20" customWidth="1"/>
    <col min="9222" max="9225" width="9.140625" style="20"/>
    <col min="9226" max="9226" width="44.28515625" style="20" customWidth="1"/>
    <col min="9227" max="9227" width="9.140625" style="20"/>
    <col min="9228" max="9228" width="19.85546875" style="20" customWidth="1"/>
    <col min="9229" max="9472" width="9.140625" style="20"/>
    <col min="9473" max="9473" width="1.7109375" style="20" customWidth="1"/>
    <col min="9474" max="9474" width="7.28515625" style="20" customWidth="1"/>
    <col min="9475" max="9475" width="11.85546875" style="20" customWidth="1"/>
    <col min="9476" max="9477" width="28" style="20" customWidth="1"/>
    <col min="9478" max="9481" width="9.140625" style="20"/>
    <col min="9482" max="9482" width="44.28515625" style="20" customWidth="1"/>
    <col min="9483" max="9483" width="9.140625" style="20"/>
    <col min="9484" max="9484" width="19.85546875" style="20" customWidth="1"/>
    <col min="9485" max="9728" width="9.140625" style="20"/>
    <col min="9729" max="9729" width="1.7109375" style="20" customWidth="1"/>
    <col min="9730" max="9730" width="7.28515625" style="20" customWidth="1"/>
    <col min="9731" max="9731" width="11.85546875" style="20" customWidth="1"/>
    <col min="9732" max="9733" width="28" style="20" customWidth="1"/>
    <col min="9734" max="9737" width="9.140625" style="20"/>
    <col min="9738" max="9738" width="44.28515625" style="20" customWidth="1"/>
    <col min="9739" max="9739" width="9.140625" style="20"/>
    <col min="9740" max="9740" width="19.85546875" style="20" customWidth="1"/>
    <col min="9741" max="9984" width="9.140625" style="20"/>
    <col min="9985" max="9985" width="1.7109375" style="20" customWidth="1"/>
    <col min="9986" max="9986" width="7.28515625" style="20" customWidth="1"/>
    <col min="9987" max="9987" width="11.85546875" style="20" customWidth="1"/>
    <col min="9988" max="9989" width="28" style="20" customWidth="1"/>
    <col min="9990" max="9993" width="9.140625" style="20"/>
    <col min="9994" max="9994" width="44.28515625" style="20" customWidth="1"/>
    <col min="9995" max="9995" width="9.140625" style="20"/>
    <col min="9996" max="9996" width="19.85546875" style="20" customWidth="1"/>
    <col min="9997" max="10240" width="9.140625" style="20"/>
    <col min="10241" max="10241" width="1.7109375" style="20" customWidth="1"/>
    <col min="10242" max="10242" width="7.28515625" style="20" customWidth="1"/>
    <col min="10243" max="10243" width="11.85546875" style="20" customWidth="1"/>
    <col min="10244" max="10245" width="28" style="20" customWidth="1"/>
    <col min="10246" max="10249" width="9.140625" style="20"/>
    <col min="10250" max="10250" width="44.28515625" style="20" customWidth="1"/>
    <col min="10251" max="10251" width="9.140625" style="20"/>
    <col min="10252" max="10252" width="19.85546875" style="20" customWidth="1"/>
    <col min="10253" max="10496" width="9.140625" style="20"/>
    <col min="10497" max="10497" width="1.7109375" style="20" customWidth="1"/>
    <col min="10498" max="10498" width="7.28515625" style="20" customWidth="1"/>
    <col min="10499" max="10499" width="11.85546875" style="20" customWidth="1"/>
    <col min="10500" max="10501" width="28" style="20" customWidth="1"/>
    <col min="10502" max="10505" width="9.140625" style="20"/>
    <col min="10506" max="10506" width="44.28515625" style="20" customWidth="1"/>
    <col min="10507" max="10507" width="9.140625" style="20"/>
    <col min="10508" max="10508" width="19.85546875" style="20" customWidth="1"/>
    <col min="10509" max="10752" width="9.140625" style="20"/>
    <col min="10753" max="10753" width="1.7109375" style="20" customWidth="1"/>
    <col min="10754" max="10754" width="7.28515625" style="20" customWidth="1"/>
    <col min="10755" max="10755" width="11.85546875" style="20" customWidth="1"/>
    <col min="10756" max="10757" width="28" style="20" customWidth="1"/>
    <col min="10758" max="10761" width="9.140625" style="20"/>
    <col min="10762" max="10762" width="44.28515625" style="20" customWidth="1"/>
    <col min="10763" max="10763" width="9.140625" style="20"/>
    <col min="10764" max="10764" width="19.85546875" style="20" customWidth="1"/>
    <col min="10765" max="11008" width="9.140625" style="20"/>
    <col min="11009" max="11009" width="1.7109375" style="20" customWidth="1"/>
    <col min="11010" max="11010" width="7.28515625" style="20" customWidth="1"/>
    <col min="11011" max="11011" width="11.85546875" style="20" customWidth="1"/>
    <col min="11012" max="11013" width="28" style="20" customWidth="1"/>
    <col min="11014" max="11017" width="9.140625" style="20"/>
    <col min="11018" max="11018" width="44.28515625" style="20" customWidth="1"/>
    <col min="11019" max="11019" width="9.140625" style="20"/>
    <col min="11020" max="11020" width="19.85546875" style="20" customWidth="1"/>
    <col min="11021" max="11264" width="9.140625" style="20"/>
    <col min="11265" max="11265" width="1.7109375" style="20" customWidth="1"/>
    <col min="11266" max="11266" width="7.28515625" style="20" customWidth="1"/>
    <col min="11267" max="11267" width="11.85546875" style="20" customWidth="1"/>
    <col min="11268" max="11269" width="28" style="20" customWidth="1"/>
    <col min="11270" max="11273" width="9.140625" style="20"/>
    <col min="11274" max="11274" width="44.28515625" style="20" customWidth="1"/>
    <col min="11275" max="11275" width="9.140625" style="20"/>
    <col min="11276" max="11276" width="19.85546875" style="20" customWidth="1"/>
    <col min="11277" max="11520" width="9.140625" style="20"/>
    <col min="11521" max="11521" width="1.7109375" style="20" customWidth="1"/>
    <col min="11522" max="11522" width="7.28515625" style="20" customWidth="1"/>
    <col min="11523" max="11523" width="11.85546875" style="20" customWidth="1"/>
    <col min="11524" max="11525" width="28" style="20" customWidth="1"/>
    <col min="11526" max="11529" width="9.140625" style="20"/>
    <col min="11530" max="11530" width="44.28515625" style="20" customWidth="1"/>
    <col min="11531" max="11531" width="9.140625" style="20"/>
    <col min="11532" max="11532" width="19.85546875" style="20" customWidth="1"/>
    <col min="11533" max="11776" width="9.140625" style="20"/>
    <col min="11777" max="11777" width="1.7109375" style="20" customWidth="1"/>
    <col min="11778" max="11778" width="7.28515625" style="20" customWidth="1"/>
    <col min="11779" max="11779" width="11.85546875" style="20" customWidth="1"/>
    <col min="11780" max="11781" width="28" style="20" customWidth="1"/>
    <col min="11782" max="11785" width="9.140625" style="20"/>
    <col min="11786" max="11786" width="44.28515625" style="20" customWidth="1"/>
    <col min="11787" max="11787" width="9.140625" style="20"/>
    <col min="11788" max="11788" width="19.85546875" style="20" customWidth="1"/>
    <col min="11789" max="12032" width="9.140625" style="20"/>
    <col min="12033" max="12033" width="1.7109375" style="20" customWidth="1"/>
    <col min="12034" max="12034" width="7.28515625" style="20" customWidth="1"/>
    <col min="12035" max="12035" width="11.85546875" style="20" customWidth="1"/>
    <col min="12036" max="12037" width="28" style="20" customWidth="1"/>
    <col min="12038" max="12041" width="9.140625" style="20"/>
    <col min="12042" max="12042" width="44.28515625" style="20" customWidth="1"/>
    <col min="12043" max="12043" width="9.140625" style="20"/>
    <col min="12044" max="12044" width="19.85546875" style="20" customWidth="1"/>
    <col min="12045" max="12288" width="9.140625" style="20"/>
    <col min="12289" max="12289" width="1.7109375" style="20" customWidth="1"/>
    <col min="12290" max="12290" width="7.28515625" style="20" customWidth="1"/>
    <col min="12291" max="12291" width="11.85546875" style="20" customWidth="1"/>
    <col min="12292" max="12293" width="28" style="20" customWidth="1"/>
    <col min="12294" max="12297" width="9.140625" style="20"/>
    <col min="12298" max="12298" width="44.28515625" style="20" customWidth="1"/>
    <col min="12299" max="12299" width="9.140625" style="20"/>
    <col min="12300" max="12300" width="19.85546875" style="20" customWidth="1"/>
    <col min="12301" max="12544" width="9.140625" style="20"/>
    <col min="12545" max="12545" width="1.7109375" style="20" customWidth="1"/>
    <col min="12546" max="12546" width="7.28515625" style="20" customWidth="1"/>
    <col min="12547" max="12547" width="11.85546875" style="20" customWidth="1"/>
    <col min="12548" max="12549" width="28" style="20" customWidth="1"/>
    <col min="12550" max="12553" width="9.140625" style="20"/>
    <col min="12554" max="12554" width="44.28515625" style="20" customWidth="1"/>
    <col min="12555" max="12555" width="9.140625" style="20"/>
    <col min="12556" max="12556" width="19.85546875" style="20" customWidth="1"/>
    <col min="12557" max="12800" width="9.140625" style="20"/>
    <col min="12801" max="12801" width="1.7109375" style="20" customWidth="1"/>
    <col min="12802" max="12802" width="7.28515625" style="20" customWidth="1"/>
    <col min="12803" max="12803" width="11.85546875" style="20" customWidth="1"/>
    <col min="12804" max="12805" width="28" style="20" customWidth="1"/>
    <col min="12806" max="12809" width="9.140625" style="20"/>
    <col min="12810" max="12810" width="44.28515625" style="20" customWidth="1"/>
    <col min="12811" max="12811" width="9.140625" style="20"/>
    <col min="12812" max="12812" width="19.85546875" style="20" customWidth="1"/>
    <col min="12813" max="13056" width="9.140625" style="20"/>
    <col min="13057" max="13057" width="1.7109375" style="20" customWidth="1"/>
    <col min="13058" max="13058" width="7.28515625" style="20" customWidth="1"/>
    <col min="13059" max="13059" width="11.85546875" style="20" customWidth="1"/>
    <col min="13060" max="13061" width="28" style="20" customWidth="1"/>
    <col min="13062" max="13065" width="9.140625" style="20"/>
    <col min="13066" max="13066" width="44.28515625" style="20" customWidth="1"/>
    <col min="13067" max="13067" width="9.140625" style="20"/>
    <col min="13068" max="13068" width="19.85546875" style="20" customWidth="1"/>
    <col min="13069" max="13312" width="9.140625" style="20"/>
    <col min="13313" max="13313" width="1.7109375" style="20" customWidth="1"/>
    <col min="13314" max="13314" width="7.28515625" style="20" customWidth="1"/>
    <col min="13315" max="13315" width="11.85546875" style="20" customWidth="1"/>
    <col min="13316" max="13317" width="28" style="20" customWidth="1"/>
    <col min="13318" max="13321" width="9.140625" style="20"/>
    <col min="13322" max="13322" width="44.28515625" style="20" customWidth="1"/>
    <col min="13323" max="13323" width="9.140625" style="20"/>
    <col min="13324" max="13324" width="19.85546875" style="20" customWidth="1"/>
    <col min="13325" max="13568" width="9.140625" style="20"/>
    <col min="13569" max="13569" width="1.7109375" style="20" customWidth="1"/>
    <col min="13570" max="13570" width="7.28515625" style="20" customWidth="1"/>
    <col min="13571" max="13571" width="11.85546875" style="20" customWidth="1"/>
    <col min="13572" max="13573" width="28" style="20" customWidth="1"/>
    <col min="13574" max="13577" width="9.140625" style="20"/>
    <col min="13578" max="13578" width="44.28515625" style="20" customWidth="1"/>
    <col min="13579" max="13579" width="9.140625" style="20"/>
    <col min="13580" max="13580" width="19.85546875" style="20" customWidth="1"/>
    <col min="13581" max="13824" width="9.140625" style="20"/>
    <col min="13825" max="13825" width="1.7109375" style="20" customWidth="1"/>
    <col min="13826" max="13826" width="7.28515625" style="20" customWidth="1"/>
    <col min="13827" max="13827" width="11.85546875" style="20" customWidth="1"/>
    <col min="13828" max="13829" width="28" style="20" customWidth="1"/>
    <col min="13830" max="13833" width="9.140625" style="20"/>
    <col min="13834" max="13834" width="44.28515625" style="20" customWidth="1"/>
    <col min="13835" max="13835" width="9.140625" style="20"/>
    <col min="13836" max="13836" width="19.85546875" style="20" customWidth="1"/>
    <col min="13837" max="14080" width="9.140625" style="20"/>
    <col min="14081" max="14081" width="1.7109375" style="20" customWidth="1"/>
    <col min="14082" max="14082" width="7.28515625" style="20" customWidth="1"/>
    <col min="14083" max="14083" width="11.85546875" style="20" customWidth="1"/>
    <col min="14084" max="14085" width="28" style="20" customWidth="1"/>
    <col min="14086" max="14089" width="9.140625" style="20"/>
    <col min="14090" max="14090" width="44.28515625" style="20" customWidth="1"/>
    <col min="14091" max="14091" width="9.140625" style="20"/>
    <col min="14092" max="14092" width="19.85546875" style="20" customWidth="1"/>
    <col min="14093" max="14336" width="9.140625" style="20"/>
    <col min="14337" max="14337" width="1.7109375" style="20" customWidth="1"/>
    <col min="14338" max="14338" width="7.28515625" style="20" customWidth="1"/>
    <col min="14339" max="14339" width="11.85546875" style="20" customWidth="1"/>
    <col min="14340" max="14341" width="28" style="20" customWidth="1"/>
    <col min="14342" max="14345" width="9.140625" style="20"/>
    <col min="14346" max="14346" width="44.28515625" style="20" customWidth="1"/>
    <col min="14347" max="14347" width="9.140625" style="20"/>
    <col min="14348" max="14348" width="19.85546875" style="20" customWidth="1"/>
    <col min="14349" max="14592" width="9.140625" style="20"/>
    <col min="14593" max="14593" width="1.7109375" style="20" customWidth="1"/>
    <col min="14594" max="14594" width="7.28515625" style="20" customWidth="1"/>
    <col min="14595" max="14595" width="11.85546875" style="20" customWidth="1"/>
    <col min="14596" max="14597" width="28" style="20" customWidth="1"/>
    <col min="14598" max="14601" width="9.140625" style="20"/>
    <col min="14602" max="14602" width="44.28515625" style="20" customWidth="1"/>
    <col min="14603" max="14603" width="9.140625" style="20"/>
    <col min="14604" max="14604" width="19.85546875" style="20" customWidth="1"/>
    <col min="14605" max="14848" width="9.140625" style="20"/>
    <col min="14849" max="14849" width="1.7109375" style="20" customWidth="1"/>
    <col min="14850" max="14850" width="7.28515625" style="20" customWidth="1"/>
    <col min="14851" max="14851" width="11.85546875" style="20" customWidth="1"/>
    <col min="14852" max="14853" width="28" style="20" customWidth="1"/>
    <col min="14854" max="14857" width="9.140625" style="20"/>
    <col min="14858" max="14858" width="44.28515625" style="20" customWidth="1"/>
    <col min="14859" max="14859" width="9.140625" style="20"/>
    <col min="14860" max="14860" width="19.85546875" style="20" customWidth="1"/>
    <col min="14861" max="15104" width="9.140625" style="20"/>
    <col min="15105" max="15105" width="1.7109375" style="20" customWidth="1"/>
    <col min="15106" max="15106" width="7.28515625" style="20" customWidth="1"/>
    <col min="15107" max="15107" width="11.85546875" style="20" customWidth="1"/>
    <col min="15108" max="15109" width="28" style="20" customWidth="1"/>
    <col min="15110" max="15113" width="9.140625" style="20"/>
    <col min="15114" max="15114" width="44.28515625" style="20" customWidth="1"/>
    <col min="15115" max="15115" width="9.140625" style="20"/>
    <col min="15116" max="15116" width="19.85546875" style="20" customWidth="1"/>
    <col min="15117" max="15360" width="9.140625" style="20"/>
    <col min="15361" max="15361" width="1.7109375" style="20" customWidth="1"/>
    <col min="15362" max="15362" width="7.28515625" style="20" customWidth="1"/>
    <col min="15363" max="15363" width="11.85546875" style="20" customWidth="1"/>
    <col min="15364" max="15365" width="28" style="20" customWidth="1"/>
    <col min="15366" max="15369" width="9.140625" style="20"/>
    <col min="15370" max="15370" width="44.28515625" style="20" customWidth="1"/>
    <col min="15371" max="15371" width="9.140625" style="20"/>
    <col min="15372" max="15372" width="19.85546875" style="20" customWidth="1"/>
    <col min="15373" max="15616" width="9.140625" style="20"/>
    <col min="15617" max="15617" width="1.7109375" style="20" customWidth="1"/>
    <col min="15618" max="15618" width="7.28515625" style="20" customWidth="1"/>
    <col min="15619" max="15619" width="11.85546875" style="20" customWidth="1"/>
    <col min="15620" max="15621" width="28" style="20" customWidth="1"/>
    <col min="15622" max="15625" width="9.140625" style="20"/>
    <col min="15626" max="15626" width="44.28515625" style="20" customWidth="1"/>
    <col min="15627" max="15627" width="9.140625" style="20"/>
    <col min="15628" max="15628" width="19.85546875" style="20" customWidth="1"/>
    <col min="15629" max="15872" width="9.140625" style="20"/>
    <col min="15873" max="15873" width="1.7109375" style="20" customWidth="1"/>
    <col min="15874" max="15874" width="7.28515625" style="20" customWidth="1"/>
    <col min="15875" max="15875" width="11.85546875" style="20" customWidth="1"/>
    <col min="15876" max="15877" width="28" style="20" customWidth="1"/>
    <col min="15878" max="15881" width="9.140625" style="20"/>
    <col min="15882" max="15882" width="44.28515625" style="20" customWidth="1"/>
    <col min="15883" max="15883" width="9.140625" style="20"/>
    <col min="15884" max="15884" width="19.85546875" style="20" customWidth="1"/>
    <col min="15885" max="16128" width="9.140625" style="20"/>
    <col min="16129" max="16129" width="1.7109375" style="20" customWidth="1"/>
    <col min="16130" max="16130" width="7.28515625" style="20" customWidth="1"/>
    <col min="16131" max="16131" width="11.85546875" style="20" customWidth="1"/>
    <col min="16132" max="16133" width="28" style="20" customWidth="1"/>
    <col min="16134" max="16137" width="9.140625" style="20"/>
    <col min="16138" max="16138" width="44.28515625" style="20" customWidth="1"/>
    <col min="16139" max="16139" width="9.140625" style="20"/>
    <col min="16140" max="16140" width="19.85546875" style="20" customWidth="1"/>
    <col min="16141" max="16384" width="9.140625" style="20"/>
  </cols>
  <sheetData>
    <row r="2" spans="2:12" ht="27.75" customHeight="1">
      <c r="B2" s="664" t="s">
        <v>260</v>
      </c>
      <c r="C2" s="665"/>
      <c r="D2" s="665"/>
      <c r="E2" s="665"/>
      <c r="F2" s="665"/>
      <c r="G2" s="665"/>
      <c r="H2" s="665"/>
      <c r="I2" s="665"/>
      <c r="J2" s="665"/>
      <c r="K2" s="665"/>
      <c r="L2" s="666"/>
    </row>
    <row r="3" spans="2:12" ht="32.25" customHeight="1">
      <c r="B3" s="22" t="s">
        <v>45</v>
      </c>
      <c r="C3" s="23" t="s">
        <v>46</v>
      </c>
      <c r="D3" s="23" t="s">
        <v>47</v>
      </c>
      <c r="E3" s="23" t="s">
        <v>48</v>
      </c>
      <c r="F3" s="23" t="s">
        <v>49</v>
      </c>
      <c r="G3" s="23" t="s">
        <v>50</v>
      </c>
      <c r="H3" s="23" t="s">
        <v>51</v>
      </c>
      <c r="I3" s="23" t="s">
        <v>52</v>
      </c>
      <c r="J3" s="23" t="s">
        <v>53</v>
      </c>
      <c r="K3" s="23" t="s">
        <v>54</v>
      </c>
      <c r="L3" s="23" t="s">
        <v>55</v>
      </c>
    </row>
    <row r="4" spans="2:12" ht="57.75" customHeight="1">
      <c r="B4" s="24" t="s">
        <v>261</v>
      </c>
      <c r="C4" s="25" t="s">
        <v>57</v>
      </c>
      <c r="D4" s="26" t="s">
        <v>262</v>
      </c>
      <c r="E4" s="26" t="s">
        <v>263</v>
      </c>
      <c r="F4" s="25" t="s">
        <v>72</v>
      </c>
      <c r="G4" s="25" t="s">
        <v>62</v>
      </c>
      <c r="H4" s="25" t="s">
        <v>62</v>
      </c>
      <c r="I4" s="25" t="s">
        <v>62</v>
      </c>
      <c r="J4" s="26" t="s">
        <v>264</v>
      </c>
      <c r="K4" s="25" t="s">
        <v>64</v>
      </c>
      <c r="L4" s="27"/>
    </row>
    <row r="5" spans="2:12" ht="45" customHeight="1">
      <c r="B5" s="24" t="s">
        <v>265</v>
      </c>
      <c r="C5" s="25" t="s">
        <v>66</v>
      </c>
      <c r="D5" s="26" t="s">
        <v>266</v>
      </c>
      <c r="E5" s="26" t="s">
        <v>263</v>
      </c>
      <c r="F5" s="25" t="s">
        <v>72</v>
      </c>
      <c r="G5" s="25" t="s">
        <v>62</v>
      </c>
      <c r="H5" s="25" t="s">
        <v>62</v>
      </c>
      <c r="I5" s="25" t="s">
        <v>62</v>
      </c>
      <c r="J5" s="26" t="s">
        <v>267</v>
      </c>
      <c r="K5" s="25" t="s">
        <v>64</v>
      </c>
      <c r="L5" s="26"/>
    </row>
    <row r="6" spans="2:12" ht="45" customHeight="1">
      <c r="B6" s="24" t="s">
        <v>268</v>
      </c>
      <c r="C6" s="25" t="s">
        <v>269</v>
      </c>
      <c r="D6" s="26" t="s">
        <v>270</v>
      </c>
      <c r="E6" s="26" t="s">
        <v>271</v>
      </c>
      <c r="F6" s="25" t="s">
        <v>72</v>
      </c>
      <c r="G6" s="25" t="s">
        <v>62</v>
      </c>
      <c r="H6" s="25" t="s">
        <v>62</v>
      </c>
      <c r="I6" s="25" t="s">
        <v>62</v>
      </c>
      <c r="J6" s="26" t="s">
        <v>272</v>
      </c>
      <c r="K6" s="25" t="s">
        <v>64</v>
      </c>
      <c r="L6" s="27"/>
    </row>
    <row r="7" spans="2:12" ht="45" customHeight="1">
      <c r="B7" s="24" t="s">
        <v>273</v>
      </c>
      <c r="C7" s="25" t="s">
        <v>137</v>
      </c>
      <c r="D7" s="26" t="s">
        <v>274</v>
      </c>
      <c r="E7" s="26" t="s">
        <v>271</v>
      </c>
      <c r="F7" s="25" t="s">
        <v>72</v>
      </c>
      <c r="G7" s="25" t="s">
        <v>62</v>
      </c>
      <c r="H7" s="25" t="s">
        <v>62</v>
      </c>
      <c r="I7" s="25" t="s">
        <v>62</v>
      </c>
      <c r="J7" s="26" t="s">
        <v>275</v>
      </c>
      <c r="K7" s="25" t="s">
        <v>64</v>
      </c>
      <c r="L7" s="25"/>
    </row>
    <row r="8" spans="2:12" ht="45" customHeight="1">
      <c r="B8" s="24" t="s">
        <v>276</v>
      </c>
      <c r="C8" s="25" t="s">
        <v>277</v>
      </c>
      <c r="D8" s="26" t="s">
        <v>278</v>
      </c>
      <c r="E8" s="26" t="s">
        <v>271</v>
      </c>
      <c r="F8" s="25" t="s">
        <v>72</v>
      </c>
      <c r="G8" s="25" t="s">
        <v>62</v>
      </c>
      <c r="H8" s="25" t="s">
        <v>62</v>
      </c>
      <c r="I8" s="25" t="s">
        <v>62</v>
      </c>
      <c r="J8" s="26" t="s">
        <v>279</v>
      </c>
      <c r="K8" s="25" t="s">
        <v>64</v>
      </c>
      <c r="L8" s="26"/>
    </row>
    <row r="9" spans="2:12" ht="45" customHeight="1">
      <c r="B9" s="35"/>
      <c r="C9" s="25" t="s">
        <v>280</v>
      </c>
      <c r="D9" s="26" t="s">
        <v>281</v>
      </c>
      <c r="E9" s="26" t="s">
        <v>271</v>
      </c>
      <c r="F9" s="25" t="s">
        <v>72</v>
      </c>
      <c r="G9" s="25" t="s">
        <v>62</v>
      </c>
      <c r="H9" s="25" t="s">
        <v>62</v>
      </c>
      <c r="I9" s="25" t="s">
        <v>62</v>
      </c>
      <c r="J9" s="26" t="s">
        <v>282</v>
      </c>
      <c r="K9" s="25" t="s">
        <v>283</v>
      </c>
      <c r="L9" s="25"/>
    </row>
    <row r="10" spans="2:12" ht="45" customHeight="1">
      <c r="B10" s="24" t="s">
        <v>284</v>
      </c>
      <c r="C10" s="25" t="s">
        <v>74</v>
      </c>
      <c r="D10" s="26" t="s">
        <v>285</v>
      </c>
      <c r="E10" s="26" t="s">
        <v>263</v>
      </c>
      <c r="F10" s="25" t="s">
        <v>72</v>
      </c>
      <c r="G10" s="25" t="s">
        <v>62</v>
      </c>
      <c r="H10" s="25" t="s">
        <v>62</v>
      </c>
      <c r="I10" s="25" t="s">
        <v>62</v>
      </c>
      <c r="J10" s="26" t="s">
        <v>286</v>
      </c>
      <c r="K10" s="25" t="s">
        <v>64</v>
      </c>
      <c r="L10" s="25"/>
    </row>
    <row r="11" spans="2:12" ht="45" customHeight="1">
      <c r="B11" s="24" t="s">
        <v>287</v>
      </c>
      <c r="C11" s="25" t="s">
        <v>84</v>
      </c>
      <c r="D11" s="26" t="s">
        <v>288</v>
      </c>
      <c r="E11" s="26" t="s">
        <v>289</v>
      </c>
      <c r="F11" s="25" t="s">
        <v>60</v>
      </c>
      <c r="G11" s="25" t="s">
        <v>61</v>
      </c>
      <c r="H11" s="25" t="s">
        <v>62</v>
      </c>
      <c r="I11" s="25" t="s">
        <v>62</v>
      </c>
      <c r="J11" s="26" t="s">
        <v>290</v>
      </c>
      <c r="K11" s="25" t="s">
        <v>64</v>
      </c>
      <c r="L11" s="25"/>
    </row>
    <row r="12" spans="2:12" ht="45" customHeight="1">
      <c r="B12" s="24" t="s">
        <v>291</v>
      </c>
      <c r="C12" s="25" t="s">
        <v>269</v>
      </c>
      <c r="D12" s="26" t="s">
        <v>270</v>
      </c>
      <c r="E12" s="26" t="s">
        <v>292</v>
      </c>
      <c r="F12" s="25" t="s">
        <v>60</v>
      </c>
      <c r="G12" s="25" t="s">
        <v>61</v>
      </c>
      <c r="H12" s="25" t="s">
        <v>62</v>
      </c>
      <c r="I12" s="25" t="s">
        <v>62</v>
      </c>
      <c r="J12" s="26" t="s">
        <v>293</v>
      </c>
      <c r="K12" s="25" t="s">
        <v>64</v>
      </c>
      <c r="L12" s="27"/>
    </row>
    <row r="13" spans="2:12" ht="45" customHeight="1">
      <c r="B13" s="24" t="s">
        <v>294</v>
      </c>
      <c r="C13" s="25" t="s">
        <v>137</v>
      </c>
      <c r="D13" s="26" t="s">
        <v>274</v>
      </c>
      <c r="E13" s="26" t="s">
        <v>295</v>
      </c>
      <c r="F13" s="25" t="s">
        <v>60</v>
      </c>
      <c r="G13" s="25" t="s">
        <v>61</v>
      </c>
      <c r="H13" s="25" t="s">
        <v>62</v>
      </c>
      <c r="I13" s="25" t="s">
        <v>62</v>
      </c>
      <c r="J13" s="26" t="s">
        <v>296</v>
      </c>
      <c r="K13" s="25" t="s">
        <v>64</v>
      </c>
      <c r="L13" s="26"/>
    </row>
    <row r="14" spans="2:12" ht="45" customHeight="1">
      <c r="B14" s="24" t="s">
        <v>297</v>
      </c>
      <c r="C14" s="25" t="s">
        <v>277</v>
      </c>
      <c r="D14" s="26" t="s">
        <v>278</v>
      </c>
      <c r="E14" s="26" t="s">
        <v>298</v>
      </c>
      <c r="F14" s="25" t="s">
        <v>60</v>
      </c>
      <c r="G14" s="25" t="s">
        <v>61</v>
      </c>
      <c r="H14" s="25" t="s">
        <v>62</v>
      </c>
      <c r="I14" s="25" t="s">
        <v>62</v>
      </c>
      <c r="J14" s="26" t="s">
        <v>299</v>
      </c>
      <c r="K14" s="25" t="s">
        <v>64</v>
      </c>
      <c r="L14" s="26"/>
    </row>
    <row r="15" spans="2:12" ht="45" customHeight="1">
      <c r="B15" s="35"/>
      <c r="C15" s="25" t="s">
        <v>280</v>
      </c>
      <c r="D15" s="26" t="s">
        <v>281</v>
      </c>
      <c r="E15" s="26" t="s">
        <v>300</v>
      </c>
      <c r="F15" s="25" t="s">
        <v>60</v>
      </c>
      <c r="G15" s="25" t="s">
        <v>61</v>
      </c>
      <c r="H15" s="25" t="s">
        <v>62</v>
      </c>
      <c r="I15" s="25" t="s">
        <v>62</v>
      </c>
      <c r="J15" s="26" t="s">
        <v>301</v>
      </c>
      <c r="K15" s="25" t="s">
        <v>283</v>
      </c>
      <c r="L15" s="26"/>
    </row>
    <row r="16" spans="2:12" ht="45" customHeight="1">
      <c r="B16" s="24"/>
      <c r="C16" s="25" t="s">
        <v>155</v>
      </c>
      <c r="D16" s="26" t="s">
        <v>302</v>
      </c>
      <c r="E16" s="26" t="s">
        <v>303</v>
      </c>
      <c r="F16" s="25" t="s">
        <v>304</v>
      </c>
      <c r="G16" s="25" t="s">
        <v>61</v>
      </c>
      <c r="H16" s="25" t="s">
        <v>62</v>
      </c>
      <c r="I16" s="25" t="s">
        <v>61</v>
      </c>
      <c r="J16" s="26"/>
      <c r="K16" s="25" t="s">
        <v>64</v>
      </c>
      <c r="L16" s="26" t="s">
        <v>305</v>
      </c>
    </row>
    <row r="17" spans="2:12" ht="45" customHeight="1">
      <c r="B17" s="35"/>
      <c r="C17" s="25" t="s">
        <v>79</v>
      </c>
      <c r="D17" s="26" t="s">
        <v>306</v>
      </c>
      <c r="E17" s="26" t="s">
        <v>263</v>
      </c>
      <c r="F17" s="25" t="s">
        <v>72</v>
      </c>
      <c r="G17" s="25" t="s">
        <v>62</v>
      </c>
      <c r="H17" s="25" t="s">
        <v>62</v>
      </c>
      <c r="I17" s="25" t="s">
        <v>62</v>
      </c>
      <c r="J17" s="26" t="s">
        <v>267</v>
      </c>
      <c r="K17" s="25" t="s">
        <v>64</v>
      </c>
      <c r="L17" s="27"/>
    </row>
    <row r="18" spans="2:12" ht="45" customHeight="1">
      <c r="B18" s="36"/>
      <c r="C18" s="25" t="s">
        <v>102</v>
      </c>
      <c r="D18" s="26" t="s">
        <v>307</v>
      </c>
      <c r="E18" s="26" t="s">
        <v>308</v>
      </c>
      <c r="F18" s="25" t="s">
        <v>60</v>
      </c>
      <c r="G18" s="25" t="s">
        <v>61</v>
      </c>
      <c r="H18" s="25" t="s">
        <v>62</v>
      </c>
      <c r="I18" s="25" t="s">
        <v>62</v>
      </c>
      <c r="J18" s="26" t="s">
        <v>290</v>
      </c>
      <c r="K18" s="25" t="s">
        <v>64</v>
      </c>
      <c r="L18" s="26"/>
    </row>
    <row r="19" spans="2:12" ht="45" customHeight="1">
      <c r="B19" s="35"/>
      <c r="C19" s="25" t="s">
        <v>309</v>
      </c>
      <c r="D19" s="26" t="s">
        <v>310</v>
      </c>
      <c r="E19" s="26" t="s">
        <v>311</v>
      </c>
      <c r="F19" s="25" t="s">
        <v>60</v>
      </c>
      <c r="G19" s="25" t="s">
        <v>61</v>
      </c>
      <c r="H19" s="25" t="s">
        <v>62</v>
      </c>
      <c r="I19" s="25" t="s">
        <v>62</v>
      </c>
      <c r="J19" s="26" t="s">
        <v>293</v>
      </c>
      <c r="K19" s="25" t="s">
        <v>64</v>
      </c>
      <c r="L19" s="27"/>
    </row>
    <row r="20" spans="2:12" ht="45" customHeight="1">
      <c r="B20" s="35"/>
      <c r="C20" s="25" t="s">
        <v>309</v>
      </c>
      <c r="D20" s="26" t="s">
        <v>310</v>
      </c>
      <c r="E20" s="26" t="s">
        <v>271</v>
      </c>
      <c r="F20" s="25" t="s">
        <v>72</v>
      </c>
      <c r="G20" s="25" t="s">
        <v>62</v>
      </c>
      <c r="H20" s="25" t="s">
        <v>62</v>
      </c>
      <c r="I20" s="25" t="s">
        <v>62</v>
      </c>
      <c r="J20" s="26" t="s">
        <v>272</v>
      </c>
      <c r="K20" s="25" t="s">
        <v>64</v>
      </c>
      <c r="L20" s="25"/>
    </row>
    <row r="21" spans="2:12" ht="45" customHeight="1">
      <c r="B21" s="35"/>
      <c r="C21" s="25" t="s">
        <v>312</v>
      </c>
      <c r="D21" s="26" t="s">
        <v>313</v>
      </c>
      <c r="E21" s="26" t="s">
        <v>314</v>
      </c>
      <c r="F21" s="25" t="s">
        <v>60</v>
      </c>
      <c r="G21" s="25" t="s">
        <v>61</v>
      </c>
      <c r="H21" s="25" t="s">
        <v>62</v>
      </c>
      <c r="I21" s="25" t="s">
        <v>62</v>
      </c>
      <c r="J21" s="26" t="s">
        <v>296</v>
      </c>
      <c r="K21" s="25" t="s">
        <v>64</v>
      </c>
      <c r="L21" s="26"/>
    </row>
    <row r="22" spans="2:12" ht="45" customHeight="1">
      <c r="B22" s="35"/>
      <c r="C22" s="25" t="s">
        <v>312</v>
      </c>
      <c r="D22" s="26" t="s">
        <v>313</v>
      </c>
      <c r="E22" s="26" t="s">
        <v>271</v>
      </c>
      <c r="F22" s="25" t="s">
        <v>72</v>
      </c>
      <c r="G22" s="25" t="s">
        <v>62</v>
      </c>
      <c r="H22" s="25" t="s">
        <v>62</v>
      </c>
      <c r="I22" s="25" t="s">
        <v>62</v>
      </c>
      <c r="J22" s="26" t="s">
        <v>275</v>
      </c>
      <c r="K22" s="25" t="s">
        <v>64</v>
      </c>
      <c r="L22" s="25"/>
    </row>
    <row r="23" spans="2:12" ht="45" customHeight="1">
      <c r="B23" s="35"/>
      <c r="C23" s="25" t="s">
        <v>315</v>
      </c>
      <c r="D23" s="26" t="s">
        <v>316</v>
      </c>
      <c r="E23" s="26" t="s">
        <v>271</v>
      </c>
      <c r="F23" s="25" t="s">
        <v>72</v>
      </c>
      <c r="G23" s="25" t="s">
        <v>62</v>
      </c>
      <c r="H23" s="25" t="s">
        <v>62</v>
      </c>
      <c r="I23" s="25" t="s">
        <v>62</v>
      </c>
      <c r="J23" s="26" t="s">
        <v>279</v>
      </c>
      <c r="K23" s="25" t="s">
        <v>64</v>
      </c>
      <c r="L23" s="25"/>
    </row>
    <row r="24" spans="2:12" ht="45" customHeight="1">
      <c r="B24" s="35"/>
      <c r="C24" s="25" t="s">
        <v>315</v>
      </c>
      <c r="D24" s="26" t="s">
        <v>316</v>
      </c>
      <c r="E24" s="26" t="s">
        <v>317</v>
      </c>
      <c r="F24" s="25" t="s">
        <v>60</v>
      </c>
      <c r="G24" s="25" t="s">
        <v>61</v>
      </c>
      <c r="H24" s="25" t="s">
        <v>62</v>
      </c>
      <c r="I24" s="25" t="s">
        <v>62</v>
      </c>
      <c r="J24" s="26" t="s">
        <v>299</v>
      </c>
      <c r="K24" s="25" t="s">
        <v>64</v>
      </c>
      <c r="L24" s="26"/>
    </row>
    <row r="25" spans="2:12" ht="45" customHeight="1">
      <c r="B25" s="35"/>
      <c r="C25" s="25" t="s">
        <v>171</v>
      </c>
      <c r="D25" s="26" t="s">
        <v>318</v>
      </c>
      <c r="E25" s="26" t="s">
        <v>319</v>
      </c>
      <c r="F25" s="25" t="s">
        <v>304</v>
      </c>
      <c r="G25" s="25" t="s">
        <v>61</v>
      </c>
      <c r="H25" s="25" t="s">
        <v>62</v>
      </c>
      <c r="I25" s="25" t="s">
        <v>61</v>
      </c>
      <c r="J25" s="26"/>
      <c r="K25" s="25" t="s">
        <v>64</v>
      </c>
      <c r="L25" s="25" t="s">
        <v>305</v>
      </c>
    </row>
    <row r="26" spans="2:12" ht="45" customHeight="1">
      <c r="B26" s="35"/>
      <c r="C26" s="25" t="s">
        <v>320</v>
      </c>
      <c r="D26" s="26" t="s">
        <v>321</v>
      </c>
      <c r="E26" s="26" t="s">
        <v>271</v>
      </c>
      <c r="F26" s="25" t="s">
        <v>72</v>
      </c>
      <c r="G26" s="25" t="s">
        <v>62</v>
      </c>
      <c r="H26" s="25" t="s">
        <v>62</v>
      </c>
      <c r="I26" s="25" t="s">
        <v>62</v>
      </c>
      <c r="J26" s="26" t="s">
        <v>282</v>
      </c>
      <c r="K26" s="25" t="s">
        <v>64</v>
      </c>
      <c r="L26" s="25"/>
    </row>
    <row r="27" spans="2:12" ht="45" customHeight="1">
      <c r="B27" s="35"/>
      <c r="C27" s="25" t="s">
        <v>320</v>
      </c>
      <c r="D27" s="26" t="s">
        <v>321</v>
      </c>
      <c r="E27" s="26" t="s">
        <v>322</v>
      </c>
      <c r="F27" s="25" t="s">
        <v>60</v>
      </c>
      <c r="G27" s="25" t="s">
        <v>61</v>
      </c>
      <c r="H27" s="25" t="s">
        <v>62</v>
      </c>
      <c r="I27" s="25" t="s">
        <v>62</v>
      </c>
      <c r="J27" s="26" t="s">
        <v>301</v>
      </c>
      <c r="K27" s="25" t="s">
        <v>64</v>
      </c>
      <c r="L27" s="26"/>
    </row>
    <row r="28" spans="2:12">
      <c r="D28" s="34"/>
      <c r="E28" s="34"/>
      <c r="F28" s="34"/>
      <c r="G28" s="34"/>
      <c r="H28" s="34"/>
      <c r="I28" s="34"/>
      <c r="J28" s="34"/>
      <c r="K28" s="34"/>
      <c r="L28" s="34"/>
    </row>
    <row r="29" spans="2:12">
      <c r="D29" s="34"/>
      <c r="E29" s="34"/>
      <c r="F29" s="34"/>
      <c r="G29" s="34"/>
      <c r="H29" s="34"/>
      <c r="I29" s="34"/>
      <c r="J29" s="34"/>
      <c r="K29" s="34"/>
      <c r="L29" s="34"/>
    </row>
    <row r="30" spans="2:12">
      <c r="D30" s="34"/>
      <c r="E30" s="34"/>
      <c r="F30" s="34"/>
      <c r="G30" s="34"/>
      <c r="H30" s="34"/>
      <c r="I30" s="34"/>
      <c r="J30" s="34"/>
      <c r="K30" s="34"/>
      <c r="L30" s="34"/>
    </row>
    <row r="31" spans="2:12">
      <c r="D31" s="34"/>
      <c r="E31" s="34"/>
      <c r="F31" s="34"/>
      <c r="G31" s="34"/>
      <c r="H31" s="34"/>
      <c r="I31" s="34"/>
      <c r="J31" s="34"/>
      <c r="K31" s="34"/>
      <c r="L31" s="34"/>
    </row>
    <row r="32" spans="2:12">
      <c r="D32" s="34"/>
      <c r="E32" s="34"/>
      <c r="F32" s="34"/>
      <c r="G32" s="34"/>
      <c r="H32" s="34"/>
      <c r="I32" s="34"/>
      <c r="J32" s="34"/>
      <c r="K32" s="34"/>
      <c r="L32" s="34"/>
    </row>
    <row r="33" spans="4:12">
      <c r="D33" s="34"/>
      <c r="E33" s="34"/>
      <c r="F33" s="34"/>
      <c r="G33" s="34"/>
      <c r="H33" s="34"/>
      <c r="I33" s="34"/>
      <c r="J33" s="34"/>
      <c r="K33" s="34"/>
      <c r="L33" s="34"/>
    </row>
    <row r="34" spans="4:12">
      <c r="D34" s="34"/>
      <c r="E34" s="34"/>
      <c r="F34" s="34"/>
      <c r="G34" s="34"/>
      <c r="H34" s="34"/>
      <c r="I34" s="34"/>
      <c r="J34" s="34"/>
      <c r="K34" s="34"/>
      <c r="L34" s="34"/>
    </row>
    <row r="35" spans="4:12">
      <c r="D35" s="34"/>
      <c r="E35" s="34"/>
      <c r="F35" s="34"/>
      <c r="G35" s="34"/>
      <c r="H35" s="34"/>
      <c r="I35" s="34"/>
      <c r="J35" s="34"/>
      <c r="K35" s="34"/>
      <c r="L35" s="34"/>
    </row>
    <row r="36" spans="4:12">
      <c r="D36" s="34"/>
      <c r="E36" s="34"/>
      <c r="F36" s="34"/>
      <c r="G36" s="34"/>
      <c r="H36" s="34"/>
      <c r="I36" s="34"/>
      <c r="J36" s="34"/>
      <c r="K36" s="34"/>
      <c r="L36" s="34"/>
    </row>
    <row r="37" spans="4:12">
      <c r="D37" s="34"/>
      <c r="E37" s="34"/>
      <c r="F37" s="34"/>
      <c r="G37" s="34"/>
      <c r="H37" s="34"/>
      <c r="I37" s="34"/>
      <c r="J37" s="34"/>
      <c r="K37" s="34"/>
      <c r="L37" s="34"/>
    </row>
    <row r="38" spans="4:12">
      <c r="D38" s="34"/>
      <c r="E38" s="34"/>
      <c r="F38" s="34"/>
      <c r="G38" s="34"/>
      <c r="H38" s="34"/>
      <c r="I38" s="34"/>
      <c r="J38" s="34"/>
      <c r="K38" s="34"/>
      <c r="L38" s="34"/>
    </row>
    <row r="39" spans="4:12">
      <c r="D39" s="34"/>
      <c r="E39" s="34"/>
      <c r="F39" s="34"/>
      <c r="G39" s="34"/>
      <c r="H39" s="34"/>
      <c r="I39" s="34"/>
      <c r="J39" s="34"/>
      <c r="K39" s="34"/>
      <c r="L39" s="34"/>
    </row>
    <row r="40" spans="4:12">
      <c r="D40" s="34"/>
      <c r="E40" s="34"/>
      <c r="F40" s="34"/>
      <c r="G40" s="34"/>
      <c r="H40" s="34"/>
      <c r="I40" s="34"/>
      <c r="J40" s="34"/>
      <c r="K40" s="34"/>
      <c r="L40" s="34"/>
    </row>
    <row r="41" spans="4:12">
      <c r="D41" s="34"/>
      <c r="E41" s="34"/>
      <c r="F41" s="34"/>
      <c r="G41" s="34"/>
      <c r="H41" s="34"/>
      <c r="I41" s="34"/>
      <c r="J41" s="34"/>
      <c r="K41" s="34"/>
      <c r="L41" s="34"/>
    </row>
    <row r="42" spans="4:12">
      <c r="D42" s="34"/>
      <c r="E42" s="34"/>
      <c r="F42" s="34"/>
      <c r="G42" s="34"/>
      <c r="H42" s="34"/>
      <c r="I42" s="34"/>
      <c r="J42" s="34"/>
      <c r="K42" s="34"/>
      <c r="L42" s="34"/>
    </row>
    <row r="43" spans="4:12">
      <c r="D43" s="34"/>
      <c r="E43" s="34"/>
      <c r="F43" s="34"/>
      <c r="G43" s="34"/>
      <c r="H43" s="34"/>
      <c r="I43" s="34"/>
      <c r="J43" s="34"/>
      <c r="K43" s="34"/>
      <c r="L43" s="34"/>
    </row>
    <row r="44" spans="4:12">
      <c r="D44" s="34"/>
      <c r="E44" s="34"/>
      <c r="F44" s="34"/>
      <c r="G44" s="34"/>
      <c r="H44" s="34"/>
      <c r="I44" s="34"/>
      <c r="J44" s="34"/>
      <c r="K44" s="34"/>
      <c r="L44" s="34"/>
    </row>
    <row r="45" spans="4:12">
      <c r="D45" s="34"/>
      <c r="E45" s="34"/>
      <c r="F45" s="34"/>
      <c r="G45" s="34"/>
      <c r="H45" s="34"/>
      <c r="I45" s="34"/>
      <c r="J45" s="34"/>
      <c r="K45" s="34"/>
      <c r="L45" s="34"/>
    </row>
    <row r="46" spans="4:12">
      <c r="D46" s="34"/>
      <c r="E46" s="34"/>
      <c r="F46" s="34"/>
      <c r="G46" s="34"/>
      <c r="H46" s="34"/>
      <c r="I46" s="34"/>
      <c r="J46" s="34"/>
      <c r="K46" s="34"/>
      <c r="L46" s="34"/>
    </row>
    <row r="47" spans="4:12">
      <c r="D47" s="34"/>
      <c r="E47" s="34"/>
      <c r="F47" s="34"/>
      <c r="G47" s="34"/>
      <c r="H47" s="34"/>
      <c r="I47" s="34"/>
      <c r="J47" s="34"/>
      <c r="K47" s="34"/>
      <c r="L47" s="34"/>
    </row>
    <row r="48" spans="4:12">
      <c r="D48" s="34"/>
      <c r="E48" s="34"/>
      <c r="F48" s="34"/>
      <c r="G48" s="34"/>
      <c r="H48" s="34"/>
      <c r="I48" s="34"/>
      <c r="J48" s="34"/>
      <c r="K48" s="34"/>
      <c r="L48" s="34"/>
    </row>
    <row r="49" spans="4:12">
      <c r="D49" s="34"/>
      <c r="E49" s="34"/>
      <c r="F49" s="34"/>
      <c r="G49" s="34"/>
      <c r="H49" s="34"/>
      <c r="I49" s="34"/>
      <c r="J49" s="34"/>
      <c r="K49" s="34"/>
      <c r="L49" s="34"/>
    </row>
    <row r="50" spans="4:12">
      <c r="D50" s="34"/>
      <c r="E50" s="34"/>
      <c r="F50" s="34"/>
      <c r="G50" s="34"/>
      <c r="H50" s="34"/>
      <c r="I50" s="34"/>
      <c r="J50" s="34"/>
      <c r="K50" s="34"/>
      <c r="L50" s="34"/>
    </row>
    <row r="51" spans="4:12">
      <c r="D51" s="34"/>
      <c r="E51" s="34"/>
      <c r="F51" s="34"/>
      <c r="G51" s="34"/>
      <c r="H51" s="34"/>
      <c r="I51" s="34"/>
      <c r="J51" s="34"/>
      <c r="K51" s="34"/>
      <c r="L51" s="34"/>
    </row>
    <row r="52" spans="4:12">
      <c r="D52" s="34"/>
      <c r="E52" s="34"/>
      <c r="F52" s="34"/>
      <c r="G52" s="34"/>
      <c r="H52" s="34"/>
      <c r="I52" s="34"/>
      <c r="J52" s="34"/>
      <c r="K52" s="34"/>
      <c r="L52" s="34"/>
    </row>
    <row r="53" spans="4:12">
      <c r="D53" s="34"/>
      <c r="E53" s="34"/>
      <c r="F53" s="34"/>
      <c r="G53" s="34"/>
      <c r="H53" s="34"/>
      <c r="I53" s="34"/>
      <c r="J53" s="34"/>
      <c r="K53" s="34"/>
      <c r="L53" s="34"/>
    </row>
  </sheetData>
  <mergeCells count="1">
    <mergeCell ref="B2:L2"/>
  </mergeCells>
  <conditionalFormatting sqref="F1:F65536">
    <cfRule type="cellIs" dxfId="8" priority="1" stopIfTrue="1" operator="equal">
      <formula>"Pre-populated"</formula>
    </cfRule>
    <cfRule type="cellIs" dxfId="7" priority="2" stopIfTrue="1" operator="equal">
      <formula>"Validation"</formula>
    </cfRule>
  </conditionalFormatting>
  <pageMargins left="0.23622047244094491" right="0.23622047244094491" top="0.74803149606299213" bottom="0.74803149606299213" header="0.31496062992125984" footer="0.31496062992125984"/>
  <pageSetup paperSize="9" scale="53" fitToHeight="2"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L79"/>
  <sheetViews>
    <sheetView topLeftCell="A22" workbookViewId="0"/>
  </sheetViews>
  <sheetFormatPr defaultRowHeight="15"/>
  <cols>
    <col min="1" max="1" width="1.7109375" style="20" customWidth="1"/>
    <col min="2" max="2" width="7.28515625" style="20" customWidth="1"/>
    <col min="3" max="3" width="11.85546875" style="41" customWidth="1"/>
    <col min="4" max="5" width="28" style="21" customWidth="1"/>
    <col min="6" max="9" width="9.140625" style="21"/>
    <col min="10" max="10" width="44.28515625" style="21" customWidth="1"/>
    <col min="11" max="11" width="9.140625" style="21"/>
    <col min="12" max="12" width="19.85546875" style="21" customWidth="1"/>
    <col min="13" max="256" width="9.140625" style="20"/>
    <col min="257" max="257" width="1.7109375" style="20" customWidth="1"/>
    <col min="258" max="258" width="7.28515625" style="20" customWidth="1"/>
    <col min="259" max="259" width="11.85546875" style="20" customWidth="1"/>
    <col min="260" max="261" width="28" style="20" customWidth="1"/>
    <col min="262" max="265" width="9.140625" style="20"/>
    <col min="266" max="266" width="44.28515625" style="20" customWidth="1"/>
    <col min="267" max="267" width="9.140625" style="20"/>
    <col min="268" max="268" width="19.85546875" style="20" customWidth="1"/>
    <col min="269" max="512" width="9.140625" style="20"/>
    <col min="513" max="513" width="1.7109375" style="20" customWidth="1"/>
    <col min="514" max="514" width="7.28515625" style="20" customWidth="1"/>
    <col min="515" max="515" width="11.85546875" style="20" customWidth="1"/>
    <col min="516" max="517" width="28" style="20" customWidth="1"/>
    <col min="518" max="521" width="9.140625" style="20"/>
    <col min="522" max="522" width="44.28515625" style="20" customWidth="1"/>
    <col min="523" max="523" width="9.140625" style="20"/>
    <col min="524" max="524" width="19.85546875" style="20" customWidth="1"/>
    <col min="525" max="768" width="9.140625" style="20"/>
    <col min="769" max="769" width="1.7109375" style="20" customWidth="1"/>
    <col min="770" max="770" width="7.28515625" style="20" customWidth="1"/>
    <col min="771" max="771" width="11.85546875" style="20" customWidth="1"/>
    <col min="772" max="773" width="28" style="20" customWidth="1"/>
    <col min="774" max="777" width="9.140625" style="20"/>
    <col min="778" max="778" width="44.28515625" style="20" customWidth="1"/>
    <col min="779" max="779" width="9.140625" style="20"/>
    <col min="780" max="780" width="19.85546875" style="20" customWidth="1"/>
    <col min="781" max="1024" width="9.140625" style="20"/>
    <col min="1025" max="1025" width="1.7109375" style="20" customWidth="1"/>
    <col min="1026" max="1026" width="7.28515625" style="20" customWidth="1"/>
    <col min="1027" max="1027" width="11.85546875" style="20" customWidth="1"/>
    <col min="1028" max="1029" width="28" style="20" customWidth="1"/>
    <col min="1030" max="1033" width="9.140625" style="20"/>
    <col min="1034" max="1034" width="44.28515625" style="20" customWidth="1"/>
    <col min="1035" max="1035" width="9.140625" style="20"/>
    <col min="1036" max="1036" width="19.85546875" style="20" customWidth="1"/>
    <col min="1037" max="1280" width="9.140625" style="20"/>
    <col min="1281" max="1281" width="1.7109375" style="20" customWidth="1"/>
    <col min="1282" max="1282" width="7.28515625" style="20" customWidth="1"/>
    <col min="1283" max="1283" width="11.85546875" style="20" customWidth="1"/>
    <col min="1284" max="1285" width="28" style="20" customWidth="1"/>
    <col min="1286" max="1289" width="9.140625" style="20"/>
    <col min="1290" max="1290" width="44.28515625" style="20" customWidth="1"/>
    <col min="1291" max="1291" width="9.140625" style="20"/>
    <col min="1292" max="1292" width="19.85546875" style="20" customWidth="1"/>
    <col min="1293" max="1536" width="9.140625" style="20"/>
    <col min="1537" max="1537" width="1.7109375" style="20" customWidth="1"/>
    <col min="1538" max="1538" width="7.28515625" style="20" customWidth="1"/>
    <col min="1539" max="1539" width="11.85546875" style="20" customWidth="1"/>
    <col min="1540" max="1541" width="28" style="20" customWidth="1"/>
    <col min="1542" max="1545" width="9.140625" style="20"/>
    <col min="1546" max="1546" width="44.28515625" style="20" customWidth="1"/>
    <col min="1547" max="1547" width="9.140625" style="20"/>
    <col min="1548" max="1548" width="19.85546875" style="20" customWidth="1"/>
    <col min="1549" max="1792" width="9.140625" style="20"/>
    <col min="1793" max="1793" width="1.7109375" style="20" customWidth="1"/>
    <col min="1794" max="1794" width="7.28515625" style="20" customWidth="1"/>
    <col min="1795" max="1795" width="11.85546875" style="20" customWidth="1"/>
    <col min="1796" max="1797" width="28" style="20" customWidth="1"/>
    <col min="1798" max="1801" width="9.140625" style="20"/>
    <col min="1802" max="1802" width="44.28515625" style="20" customWidth="1"/>
    <col min="1803" max="1803" width="9.140625" style="20"/>
    <col min="1804" max="1804" width="19.85546875" style="20" customWidth="1"/>
    <col min="1805" max="2048" width="9.140625" style="20"/>
    <col min="2049" max="2049" width="1.7109375" style="20" customWidth="1"/>
    <col min="2050" max="2050" width="7.28515625" style="20" customWidth="1"/>
    <col min="2051" max="2051" width="11.85546875" style="20" customWidth="1"/>
    <col min="2052" max="2053" width="28" style="20" customWidth="1"/>
    <col min="2054" max="2057" width="9.140625" style="20"/>
    <col min="2058" max="2058" width="44.28515625" style="20" customWidth="1"/>
    <col min="2059" max="2059" width="9.140625" style="20"/>
    <col min="2060" max="2060" width="19.85546875" style="20" customWidth="1"/>
    <col min="2061" max="2304" width="9.140625" style="20"/>
    <col min="2305" max="2305" width="1.7109375" style="20" customWidth="1"/>
    <col min="2306" max="2306" width="7.28515625" style="20" customWidth="1"/>
    <col min="2307" max="2307" width="11.85546875" style="20" customWidth="1"/>
    <col min="2308" max="2309" width="28" style="20" customWidth="1"/>
    <col min="2310" max="2313" width="9.140625" style="20"/>
    <col min="2314" max="2314" width="44.28515625" style="20" customWidth="1"/>
    <col min="2315" max="2315" width="9.140625" style="20"/>
    <col min="2316" max="2316" width="19.85546875" style="20" customWidth="1"/>
    <col min="2317" max="2560" width="9.140625" style="20"/>
    <col min="2561" max="2561" width="1.7109375" style="20" customWidth="1"/>
    <col min="2562" max="2562" width="7.28515625" style="20" customWidth="1"/>
    <col min="2563" max="2563" width="11.85546875" style="20" customWidth="1"/>
    <col min="2564" max="2565" width="28" style="20" customWidth="1"/>
    <col min="2566" max="2569" width="9.140625" style="20"/>
    <col min="2570" max="2570" width="44.28515625" style="20" customWidth="1"/>
    <col min="2571" max="2571" width="9.140625" style="20"/>
    <col min="2572" max="2572" width="19.85546875" style="20" customWidth="1"/>
    <col min="2573" max="2816" width="9.140625" style="20"/>
    <col min="2817" max="2817" width="1.7109375" style="20" customWidth="1"/>
    <col min="2818" max="2818" width="7.28515625" style="20" customWidth="1"/>
    <col min="2819" max="2819" width="11.85546875" style="20" customWidth="1"/>
    <col min="2820" max="2821" width="28" style="20" customWidth="1"/>
    <col min="2822" max="2825" width="9.140625" style="20"/>
    <col min="2826" max="2826" width="44.28515625" style="20" customWidth="1"/>
    <col min="2827" max="2827" width="9.140625" style="20"/>
    <col min="2828" max="2828" width="19.85546875" style="20" customWidth="1"/>
    <col min="2829" max="3072" width="9.140625" style="20"/>
    <col min="3073" max="3073" width="1.7109375" style="20" customWidth="1"/>
    <col min="3074" max="3074" width="7.28515625" style="20" customWidth="1"/>
    <col min="3075" max="3075" width="11.85546875" style="20" customWidth="1"/>
    <col min="3076" max="3077" width="28" style="20" customWidth="1"/>
    <col min="3078" max="3081" width="9.140625" style="20"/>
    <col min="3082" max="3082" width="44.28515625" style="20" customWidth="1"/>
    <col min="3083" max="3083" width="9.140625" style="20"/>
    <col min="3084" max="3084" width="19.85546875" style="20" customWidth="1"/>
    <col min="3085" max="3328" width="9.140625" style="20"/>
    <col min="3329" max="3329" width="1.7109375" style="20" customWidth="1"/>
    <col min="3330" max="3330" width="7.28515625" style="20" customWidth="1"/>
    <col min="3331" max="3331" width="11.85546875" style="20" customWidth="1"/>
    <col min="3332" max="3333" width="28" style="20" customWidth="1"/>
    <col min="3334" max="3337" width="9.140625" style="20"/>
    <col min="3338" max="3338" width="44.28515625" style="20" customWidth="1"/>
    <col min="3339" max="3339" width="9.140625" style="20"/>
    <col min="3340" max="3340" width="19.85546875" style="20" customWidth="1"/>
    <col min="3341" max="3584" width="9.140625" style="20"/>
    <col min="3585" max="3585" width="1.7109375" style="20" customWidth="1"/>
    <col min="3586" max="3586" width="7.28515625" style="20" customWidth="1"/>
    <col min="3587" max="3587" width="11.85546875" style="20" customWidth="1"/>
    <col min="3588" max="3589" width="28" style="20" customWidth="1"/>
    <col min="3590" max="3593" width="9.140625" style="20"/>
    <col min="3594" max="3594" width="44.28515625" style="20" customWidth="1"/>
    <col min="3595" max="3595" width="9.140625" style="20"/>
    <col min="3596" max="3596" width="19.85546875" style="20" customWidth="1"/>
    <col min="3597" max="3840" width="9.140625" style="20"/>
    <col min="3841" max="3841" width="1.7109375" style="20" customWidth="1"/>
    <col min="3842" max="3842" width="7.28515625" style="20" customWidth="1"/>
    <col min="3843" max="3843" width="11.85546875" style="20" customWidth="1"/>
    <col min="3844" max="3845" width="28" style="20" customWidth="1"/>
    <col min="3846" max="3849" width="9.140625" style="20"/>
    <col min="3850" max="3850" width="44.28515625" style="20" customWidth="1"/>
    <col min="3851" max="3851" width="9.140625" style="20"/>
    <col min="3852" max="3852" width="19.85546875" style="20" customWidth="1"/>
    <col min="3853" max="4096" width="9.140625" style="20"/>
    <col min="4097" max="4097" width="1.7109375" style="20" customWidth="1"/>
    <col min="4098" max="4098" width="7.28515625" style="20" customWidth="1"/>
    <col min="4099" max="4099" width="11.85546875" style="20" customWidth="1"/>
    <col min="4100" max="4101" width="28" style="20" customWidth="1"/>
    <col min="4102" max="4105" width="9.140625" style="20"/>
    <col min="4106" max="4106" width="44.28515625" style="20" customWidth="1"/>
    <col min="4107" max="4107" width="9.140625" style="20"/>
    <col min="4108" max="4108" width="19.85546875" style="20" customWidth="1"/>
    <col min="4109" max="4352" width="9.140625" style="20"/>
    <col min="4353" max="4353" width="1.7109375" style="20" customWidth="1"/>
    <col min="4354" max="4354" width="7.28515625" style="20" customWidth="1"/>
    <col min="4355" max="4355" width="11.85546875" style="20" customWidth="1"/>
    <col min="4356" max="4357" width="28" style="20" customWidth="1"/>
    <col min="4358" max="4361" width="9.140625" style="20"/>
    <col min="4362" max="4362" width="44.28515625" style="20" customWidth="1"/>
    <col min="4363" max="4363" width="9.140625" style="20"/>
    <col min="4364" max="4364" width="19.85546875" style="20" customWidth="1"/>
    <col min="4365" max="4608" width="9.140625" style="20"/>
    <col min="4609" max="4609" width="1.7109375" style="20" customWidth="1"/>
    <col min="4610" max="4610" width="7.28515625" style="20" customWidth="1"/>
    <col min="4611" max="4611" width="11.85546875" style="20" customWidth="1"/>
    <col min="4612" max="4613" width="28" style="20" customWidth="1"/>
    <col min="4614" max="4617" width="9.140625" style="20"/>
    <col min="4618" max="4618" width="44.28515625" style="20" customWidth="1"/>
    <col min="4619" max="4619" width="9.140625" style="20"/>
    <col min="4620" max="4620" width="19.85546875" style="20" customWidth="1"/>
    <col min="4621" max="4864" width="9.140625" style="20"/>
    <col min="4865" max="4865" width="1.7109375" style="20" customWidth="1"/>
    <col min="4866" max="4866" width="7.28515625" style="20" customWidth="1"/>
    <col min="4867" max="4867" width="11.85546875" style="20" customWidth="1"/>
    <col min="4868" max="4869" width="28" style="20" customWidth="1"/>
    <col min="4870" max="4873" width="9.140625" style="20"/>
    <col min="4874" max="4874" width="44.28515625" style="20" customWidth="1"/>
    <col min="4875" max="4875" width="9.140625" style="20"/>
    <col min="4876" max="4876" width="19.85546875" style="20" customWidth="1"/>
    <col min="4877" max="5120" width="9.140625" style="20"/>
    <col min="5121" max="5121" width="1.7109375" style="20" customWidth="1"/>
    <col min="5122" max="5122" width="7.28515625" style="20" customWidth="1"/>
    <col min="5123" max="5123" width="11.85546875" style="20" customWidth="1"/>
    <col min="5124" max="5125" width="28" style="20" customWidth="1"/>
    <col min="5126" max="5129" width="9.140625" style="20"/>
    <col min="5130" max="5130" width="44.28515625" style="20" customWidth="1"/>
    <col min="5131" max="5131" width="9.140625" style="20"/>
    <col min="5132" max="5132" width="19.85546875" style="20" customWidth="1"/>
    <col min="5133" max="5376" width="9.140625" style="20"/>
    <col min="5377" max="5377" width="1.7109375" style="20" customWidth="1"/>
    <col min="5378" max="5378" width="7.28515625" style="20" customWidth="1"/>
    <col min="5379" max="5379" width="11.85546875" style="20" customWidth="1"/>
    <col min="5380" max="5381" width="28" style="20" customWidth="1"/>
    <col min="5382" max="5385" width="9.140625" style="20"/>
    <col min="5386" max="5386" width="44.28515625" style="20" customWidth="1"/>
    <col min="5387" max="5387" width="9.140625" style="20"/>
    <col min="5388" max="5388" width="19.85546875" style="20" customWidth="1"/>
    <col min="5389" max="5632" width="9.140625" style="20"/>
    <col min="5633" max="5633" width="1.7109375" style="20" customWidth="1"/>
    <col min="5634" max="5634" width="7.28515625" style="20" customWidth="1"/>
    <col min="5635" max="5635" width="11.85546875" style="20" customWidth="1"/>
    <col min="5636" max="5637" width="28" style="20" customWidth="1"/>
    <col min="5638" max="5641" width="9.140625" style="20"/>
    <col min="5642" max="5642" width="44.28515625" style="20" customWidth="1"/>
    <col min="5643" max="5643" width="9.140625" style="20"/>
    <col min="5644" max="5644" width="19.85546875" style="20" customWidth="1"/>
    <col min="5645" max="5888" width="9.140625" style="20"/>
    <col min="5889" max="5889" width="1.7109375" style="20" customWidth="1"/>
    <col min="5890" max="5890" width="7.28515625" style="20" customWidth="1"/>
    <col min="5891" max="5891" width="11.85546875" style="20" customWidth="1"/>
    <col min="5892" max="5893" width="28" style="20" customWidth="1"/>
    <col min="5894" max="5897" width="9.140625" style="20"/>
    <col min="5898" max="5898" width="44.28515625" style="20" customWidth="1"/>
    <col min="5899" max="5899" width="9.140625" style="20"/>
    <col min="5900" max="5900" width="19.85546875" style="20" customWidth="1"/>
    <col min="5901" max="6144" width="9.140625" style="20"/>
    <col min="6145" max="6145" width="1.7109375" style="20" customWidth="1"/>
    <col min="6146" max="6146" width="7.28515625" style="20" customWidth="1"/>
    <col min="6147" max="6147" width="11.85546875" style="20" customWidth="1"/>
    <col min="6148" max="6149" width="28" style="20" customWidth="1"/>
    <col min="6150" max="6153" width="9.140625" style="20"/>
    <col min="6154" max="6154" width="44.28515625" style="20" customWidth="1"/>
    <col min="6155" max="6155" width="9.140625" style="20"/>
    <col min="6156" max="6156" width="19.85546875" style="20" customWidth="1"/>
    <col min="6157" max="6400" width="9.140625" style="20"/>
    <col min="6401" max="6401" width="1.7109375" style="20" customWidth="1"/>
    <col min="6402" max="6402" width="7.28515625" style="20" customWidth="1"/>
    <col min="6403" max="6403" width="11.85546875" style="20" customWidth="1"/>
    <col min="6404" max="6405" width="28" style="20" customWidth="1"/>
    <col min="6406" max="6409" width="9.140625" style="20"/>
    <col min="6410" max="6410" width="44.28515625" style="20" customWidth="1"/>
    <col min="6411" max="6411" width="9.140625" style="20"/>
    <col min="6412" max="6412" width="19.85546875" style="20" customWidth="1"/>
    <col min="6413" max="6656" width="9.140625" style="20"/>
    <col min="6657" max="6657" width="1.7109375" style="20" customWidth="1"/>
    <col min="6658" max="6658" width="7.28515625" style="20" customWidth="1"/>
    <col min="6659" max="6659" width="11.85546875" style="20" customWidth="1"/>
    <col min="6660" max="6661" width="28" style="20" customWidth="1"/>
    <col min="6662" max="6665" width="9.140625" style="20"/>
    <col min="6666" max="6666" width="44.28515625" style="20" customWidth="1"/>
    <col min="6667" max="6667" width="9.140625" style="20"/>
    <col min="6668" max="6668" width="19.85546875" style="20" customWidth="1"/>
    <col min="6669" max="6912" width="9.140625" style="20"/>
    <col min="6913" max="6913" width="1.7109375" style="20" customWidth="1"/>
    <col min="6914" max="6914" width="7.28515625" style="20" customWidth="1"/>
    <col min="6915" max="6915" width="11.85546875" style="20" customWidth="1"/>
    <col min="6916" max="6917" width="28" style="20" customWidth="1"/>
    <col min="6918" max="6921" width="9.140625" style="20"/>
    <col min="6922" max="6922" width="44.28515625" style="20" customWidth="1"/>
    <col min="6923" max="6923" width="9.140625" style="20"/>
    <col min="6924" max="6924" width="19.85546875" style="20" customWidth="1"/>
    <col min="6925" max="7168" width="9.140625" style="20"/>
    <col min="7169" max="7169" width="1.7109375" style="20" customWidth="1"/>
    <col min="7170" max="7170" width="7.28515625" style="20" customWidth="1"/>
    <col min="7171" max="7171" width="11.85546875" style="20" customWidth="1"/>
    <col min="7172" max="7173" width="28" style="20" customWidth="1"/>
    <col min="7174" max="7177" width="9.140625" style="20"/>
    <col min="7178" max="7178" width="44.28515625" style="20" customWidth="1"/>
    <col min="7179" max="7179" width="9.140625" style="20"/>
    <col min="7180" max="7180" width="19.85546875" style="20" customWidth="1"/>
    <col min="7181" max="7424" width="9.140625" style="20"/>
    <col min="7425" max="7425" width="1.7109375" style="20" customWidth="1"/>
    <col min="7426" max="7426" width="7.28515625" style="20" customWidth="1"/>
    <col min="7427" max="7427" width="11.85546875" style="20" customWidth="1"/>
    <col min="7428" max="7429" width="28" style="20" customWidth="1"/>
    <col min="7430" max="7433" width="9.140625" style="20"/>
    <col min="7434" max="7434" width="44.28515625" style="20" customWidth="1"/>
    <col min="7435" max="7435" width="9.140625" style="20"/>
    <col min="7436" max="7436" width="19.85546875" style="20" customWidth="1"/>
    <col min="7437" max="7680" width="9.140625" style="20"/>
    <col min="7681" max="7681" width="1.7109375" style="20" customWidth="1"/>
    <col min="7682" max="7682" width="7.28515625" style="20" customWidth="1"/>
    <col min="7683" max="7683" width="11.85546875" style="20" customWidth="1"/>
    <col min="7684" max="7685" width="28" style="20" customWidth="1"/>
    <col min="7686" max="7689" width="9.140625" style="20"/>
    <col min="7690" max="7690" width="44.28515625" style="20" customWidth="1"/>
    <col min="7691" max="7691" width="9.140625" style="20"/>
    <col min="7692" max="7692" width="19.85546875" style="20" customWidth="1"/>
    <col min="7693" max="7936" width="9.140625" style="20"/>
    <col min="7937" max="7937" width="1.7109375" style="20" customWidth="1"/>
    <col min="7938" max="7938" width="7.28515625" style="20" customWidth="1"/>
    <col min="7939" max="7939" width="11.85546875" style="20" customWidth="1"/>
    <col min="7940" max="7941" width="28" style="20" customWidth="1"/>
    <col min="7942" max="7945" width="9.140625" style="20"/>
    <col min="7946" max="7946" width="44.28515625" style="20" customWidth="1"/>
    <col min="7947" max="7947" width="9.140625" style="20"/>
    <col min="7948" max="7948" width="19.85546875" style="20" customWidth="1"/>
    <col min="7949" max="8192" width="9.140625" style="20"/>
    <col min="8193" max="8193" width="1.7109375" style="20" customWidth="1"/>
    <col min="8194" max="8194" width="7.28515625" style="20" customWidth="1"/>
    <col min="8195" max="8195" width="11.85546875" style="20" customWidth="1"/>
    <col min="8196" max="8197" width="28" style="20" customWidth="1"/>
    <col min="8198" max="8201" width="9.140625" style="20"/>
    <col min="8202" max="8202" width="44.28515625" style="20" customWidth="1"/>
    <col min="8203" max="8203" width="9.140625" style="20"/>
    <col min="8204" max="8204" width="19.85546875" style="20" customWidth="1"/>
    <col min="8205" max="8448" width="9.140625" style="20"/>
    <col min="8449" max="8449" width="1.7109375" style="20" customWidth="1"/>
    <col min="8450" max="8450" width="7.28515625" style="20" customWidth="1"/>
    <col min="8451" max="8451" width="11.85546875" style="20" customWidth="1"/>
    <col min="8452" max="8453" width="28" style="20" customWidth="1"/>
    <col min="8454" max="8457" width="9.140625" style="20"/>
    <col min="8458" max="8458" width="44.28515625" style="20" customWidth="1"/>
    <col min="8459" max="8459" width="9.140625" style="20"/>
    <col min="8460" max="8460" width="19.85546875" style="20" customWidth="1"/>
    <col min="8461" max="8704" width="9.140625" style="20"/>
    <col min="8705" max="8705" width="1.7109375" style="20" customWidth="1"/>
    <col min="8706" max="8706" width="7.28515625" style="20" customWidth="1"/>
    <col min="8707" max="8707" width="11.85546875" style="20" customWidth="1"/>
    <col min="8708" max="8709" width="28" style="20" customWidth="1"/>
    <col min="8710" max="8713" width="9.140625" style="20"/>
    <col min="8714" max="8714" width="44.28515625" style="20" customWidth="1"/>
    <col min="8715" max="8715" width="9.140625" style="20"/>
    <col min="8716" max="8716" width="19.85546875" style="20" customWidth="1"/>
    <col min="8717" max="8960" width="9.140625" style="20"/>
    <col min="8961" max="8961" width="1.7109375" style="20" customWidth="1"/>
    <col min="8962" max="8962" width="7.28515625" style="20" customWidth="1"/>
    <col min="8963" max="8963" width="11.85546875" style="20" customWidth="1"/>
    <col min="8964" max="8965" width="28" style="20" customWidth="1"/>
    <col min="8966" max="8969" width="9.140625" style="20"/>
    <col min="8970" max="8970" width="44.28515625" style="20" customWidth="1"/>
    <col min="8971" max="8971" width="9.140625" style="20"/>
    <col min="8972" max="8972" width="19.85546875" style="20" customWidth="1"/>
    <col min="8973" max="9216" width="9.140625" style="20"/>
    <col min="9217" max="9217" width="1.7109375" style="20" customWidth="1"/>
    <col min="9218" max="9218" width="7.28515625" style="20" customWidth="1"/>
    <col min="9219" max="9219" width="11.85546875" style="20" customWidth="1"/>
    <col min="9220" max="9221" width="28" style="20" customWidth="1"/>
    <col min="9222" max="9225" width="9.140625" style="20"/>
    <col min="9226" max="9226" width="44.28515625" style="20" customWidth="1"/>
    <col min="9227" max="9227" width="9.140625" style="20"/>
    <col min="9228" max="9228" width="19.85546875" style="20" customWidth="1"/>
    <col min="9229" max="9472" width="9.140625" style="20"/>
    <col min="9473" max="9473" width="1.7109375" style="20" customWidth="1"/>
    <col min="9474" max="9474" width="7.28515625" style="20" customWidth="1"/>
    <col min="9475" max="9475" width="11.85546875" style="20" customWidth="1"/>
    <col min="9476" max="9477" width="28" style="20" customWidth="1"/>
    <col min="9478" max="9481" width="9.140625" style="20"/>
    <col min="9482" max="9482" width="44.28515625" style="20" customWidth="1"/>
    <col min="9483" max="9483" width="9.140625" style="20"/>
    <col min="9484" max="9484" width="19.85546875" style="20" customWidth="1"/>
    <col min="9485" max="9728" width="9.140625" style="20"/>
    <col min="9729" max="9729" width="1.7109375" style="20" customWidth="1"/>
    <col min="9730" max="9730" width="7.28515625" style="20" customWidth="1"/>
    <col min="9731" max="9731" width="11.85546875" style="20" customWidth="1"/>
    <col min="9732" max="9733" width="28" style="20" customWidth="1"/>
    <col min="9734" max="9737" width="9.140625" style="20"/>
    <col min="9738" max="9738" width="44.28515625" style="20" customWidth="1"/>
    <col min="9739" max="9739" width="9.140625" style="20"/>
    <col min="9740" max="9740" width="19.85546875" style="20" customWidth="1"/>
    <col min="9741" max="9984" width="9.140625" style="20"/>
    <col min="9985" max="9985" width="1.7109375" style="20" customWidth="1"/>
    <col min="9986" max="9986" width="7.28515625" style="20" customWidth="1"/>
    <col min="9987" max="9987" width="11.85546875" style="20" customWidth="1"/>
    <col min="9988" max="9989" width="28" style="20" customWidth="1"/>
    <col min="9990" max="9993" width="9.140625" style="20"/>
    <col min="9994" max="9994" width="44.28515625" style="20" customWidth="1"/>
    <col min="9995" max="9995" width="9.140625" style="20"/>
    <col min="9996" max="9996" width="19.85546875" style="20" customWidth="1"/>
    <col min="9997" max="10240" width="9.140625" style="20"/>
    <col min="10241" max="10241" width="1.7109375" style="20" customWidth="1"/>
    <col min="10242" max="10242" width="7.28515625" style="20" customWidth="1"/>
    <col min="10243" max="10243" width="11.85546875" style="20" customWidth="1"/>
    <col min="10244" max="10245" width="28" style="20" customWidth="1"/>
    <col min="10246" max="10249" width="9.140625" style="20"/>
    <col min="10250" max="10250" width="44.28515625" style="20" customWidth="1"/>
    <col min="10251" max="10251" width="9.140625" style="20"/>
    <col min="10252" max="10252" width="19.85546875" style="20" customWidth="1"/>
    <col min="10253" max="10496" width="9.140625" style="20"/>
    <col min="10497" max="10497" width="1.7109375" style="20" customWidth="1"/>
    <col min="10498" max="10498" width="7.28515625" style="20" customWidth="1"/>
    <col min="10499" max="10499" width="11.85546875" style="20" customWidth="1"/>
    <col min="10500" max="10501" width="28" style="20" customWidth="1"/>
    <col min="10502" max="10505" width="9.140625" style="20"/>
    <col min="10506" max="10506" width="44.28515625" style="20" customWidth="1"/>
    <col min="10507" max="10507" width="9.140625" style="20"/>
    <col min="10508" max="10508" width="19.85546875" style="20" customWidth="1"/>
    <col min="10509" max="10752" width="9.140625" style="20"/>
    <col min="10753" max="10753" width="1.7109375" style="20" customWidth="1"/>
    <col min="10754" max="10754" width="7.28515625" style="20" customWidth="1"/>
    <col min="10755" max="10755" width="11.85546875" style="20" customWidth="1"/>
    <col min="10756" max="10757" width="28" style="20" customWidth="1"/>
    <col min="10758" max="10761" width="9.140625" style="20"/>
    <col min="10762" max="10762" width="44.28515625" style="20" customWidth="1"/>
    <col min="10763" max="10763" width="9.140625" style="20"/>
    <col min="10764" max="10764" width="19.85546875" style="20" customWidth="1"/>
    <col min="10765" max="11008" width="9.140625" style="20"/>
    <col min="11009" max="11009" width="1.7109375" style="20" customWidth="1"/>
    <col min="11010" max="11010" width="7.28515625" style="20" customWidth="1"/>
    <col min="11011" max="11011" width="11.85546875" style="20" customWidth="1"/>
    <col min="11012" max="11013" width="28" style="20" customWidth="1"/>
    <col min="11014" max="11017" width="9.140625" style="20"/>
    <col min="11018" max="11018" width="44.28515625" style="20" customWidth="1"/>
    <col min="11019" max="11019" width="9.140625" style="20"/>
    <col min="11020" max="11020" width="19.85546875" style="20" customWidth="1"/>
    <col min="11021" max="11264" width="9.140625" style="20"/>
    <col min="11265" max="11265" width="1.7109375" style="20" customWidth="1"/>
    <col min="11266" max="11266" width="7.28515625" style="20" customWidth="1"/>
    <col min="11267" max="11267" width="11.85546875" style="20" customWidth="1"/>
    <col min="11268" max="11269" width="28" style="20" customWidth="1"/>
    <col min="11270" max="11273" width="9.140625" style="20"/>
    <col min="11274" max="11274" width="44.28515625" style="20" customWidth="1"/>
    <col min="11275" max="11275" width="9.140625" style="20"/>
    <col min="11276" max="11276" width="19.85546875" style="20" customWidth="1"/>
    <col min="11277" max="11520" width="9.140625" style="20"/>
    <col min="11521" max="11521" width="1.7109375" style="20" customWidth="1"/>
    <col min="11522" max="11522" width="7.28515625" style="20" customWidth="1"/>
    <col min="11523" max="11523" width="11.85546875" style="20" customWidth="1"/>
    <col min="11524" max="11525" width="28" style="20" customWidth="1"/>
    <col min="11526" max="11529" width="9.140625" style="20"/>
    <col min="11530" max="11530" width="44.28515625" style="20" customWidth="1"/>
    <col min="11531" max="11531" width="9.140625" style="20"/>
    <col min="11532" max="11532" width="19.85546875" style="20" customWidth="1"/>
    <col min="11533" max="11776" width="9.140625" style="20"/>
    <col min="11777" max="11777" width="1.7109375" style="20" customWidth="1"/>
    <col min="11778" max="11778" width="7.28515625" style="20" customWidth="1"/>
    <col min="11779" max="11779" width="11.85546875" style="20" customWidth="1"/>
    <col min="11780" max="11781" width="28" style="20" customWidth="1"/>
    <col min="11782" max="11785" width="9.140625" style="20"/>
    <col min="11786" max="11786" width="44.28515625" style="20" customWidth="1"/>
    <col min="11787" max="11787" width="9.140625" style="20"/>
    <col min="11788" max="11788" width="19.85546875" style="20" customWidth="1"/>
    <col min="11789" max="12032" width="9.140625" style="20"/>
    <col min="12033" max="12033" width="1.7109375" style="20" customWidth="1"/>
    <col min="12034" max="12034" width="7.28515625" style="20" customWidth="1"/>
    <col min="12035" max="12035" width="11.85546875" style="20" customWidth="1"/>
    <col min="12036" max="12037" width="28" style="20" customWidth="1"/>
    <col min="12038" max="12041" width="9.140625" style="20"/>
    <col min="12042" max="12042" width="44.28515625" style="20" customWidth="1"/>
    <col min="12043" max="12043" width="9.140625" style="20"/>
    <col min="12044" max="12044" width="19.85546875" style="20" customWidth="1"/>
    <col min="12045" max="12288" width="9.140625" style="20"/>
    <col min="12289" max="12289" width="1.7109375" style="20" customWidth="1"/>
    <col min="12290" max="12290" width="7.28515625" style="20" customWidth="1"/>
    <col min="12291" max="12291" width="11.85546875" style="20" customWidth="1"/>
    <col min="12292" max="12293" width="28" style="20" customWidth="1"/>
    <col min="12294" max="12297" width="9.140625" style="20"/>
    <col min="12298" max="12298" width="44.28515625" style="20" customWidth="1"/>
    <col min="12299" max="12299" width="9.140625" style="20"/>
    <col min="12300" max="12300" width="19.85546875" style="20" customWidth="1"/>
    <col min="12301" max="12544" width="9.140625" style="20"/>
    <col min="12545" max="12545" width="1.7109375" style="20" customWidth="1"/>
    <col min="12546" max="12546" width="7.28515625" style="20" customWidth="1"/>
    <col min="12547" max="12547" width="11.85546875" style="20" customWidth="1"/>
    <col min="12548" max="12549" width="28" style="20" customWidth="1"/>
    <col min="12550" max="12553" width="9.140625" style="20"/>
    <col min="12554" max="12554" width="44.28515625" style="20" customWidth="1"/>
    <col min="12555" max="12555" width="9.140625" style="20"/>
    <col min="12556" max="12556" width="19.85546875" style="20" customWidth="1"/>
    <col min="12557" max="12800" width="9.140625" style="20"/>
    <col min="12801" max="12801" width="1.7109375" style="20" customWidth="1"/>
    <col min="12802" max="12802" width="7.28515625" style="20" customWidth="1"/>
    <col min="12803" max="12803" width="11.85546875" style="20" customWidth="1"/>
    <col min="12804" max="12805" width="28" style="20" customWidth="1"/>
    <col min="12806" max="12809" width="9.140625" style="20"/>
    <col min="12810" max="12810" width="44.28515625" style="20" customWidth="1"/>
    <col min="12811" max="12811" width="9.140625" style="20"/>
    <col min="12812" max="12812" width="19.85546875" style="20" customWidth="1"/>
    <col min="12813" max="13056" width="9.140625" style="20"/>
    <col min="13057" max="13057" width="1.7109375" style="20" customWidth="1"/>
    <col min="13058" max="13058" width="7.28515625" style="20" customWidth="1"/>
    <col min="13059" max="13059" width="11.85546875" style="20" customWidth="1"/>
    <col min="13060" max="13061" width="28" style="20" customWidth="1"/>
    <col min="13062" max="13065" width="9.140625" style="20"/>
    <col min="13066" max="13066" width="44.28515625" style="20" customWidth="1"/>
    <col min="13067" max="13067" width="9.140625" style="20"/>
    <col min="13068" max="13068" width="19.85546875" style="20" customWidth="1"/>
    <col min="13069" max="13312" width="9.140625" style="20"/>
    <col min="13313" max="13313" width="1.7109375" style="20" customWidth="1"/>
    <col min="13314" max="13314" width="7.28515625" style="20" customWidth="1"/>
    <col min="13315" max="13315" width="11.85546875" style="20" customWidth="1"/>
    <col min="13316" max="13317" width="28" style="20" customWidth="1"/>
    <col min="13318" max="13321" width="9.140625" style="20"/>
    <col min="13322" max="13322" width="44.28515625" style="20" customWidth="1"/>
    <col min="13323" max="13323" width="9.140625" style="20"/>
    <col min="13324" max="13324" width="19.85546875" style="20" customWidth="1"/>
    <col min="13325" max="13568" width="9.140625" style="20"/>
    <col min="13569" max="13569" width="1.7109375" style="20" customWidth="1"/>
    <col min="13570" max="13570" width="7.28515625" style="20" customWidth="1"/>
    <col min="13571" max="13571" width="11.85546875" style="20" customWidth="1"/>
    <col min="13572" max="13573" width="28" style="20" customWidth="1"/>
    <col min="13574" max="13577" width="9.140625" style="20"/>
    <col min="13578" max="13578" width="44.28515625" style="20" customWidth="1"/>
    <col min="13579" max="13579" width="9.140625" style="20"/>
    <col min="13580" max="13580" width="19.85546875" style="20" customWidth="1"/>
    <col min="13581" max="13824" width="9.140625" style="20"/>
    <col min="13825" max="13825" width="1.7109375" style="20" customWidth="1"/>
    <col min="13826" max="13826" width="7.28515625" style="20" customWidth="1"/>
    <col min="13827" max="13827" width="11.85546875" style="20" customWidth="1"/>
    <col min="13828" max="13829" width="28" style="20" customWidth="1"/>
    <col min="13830" max="13833" width="9.140625" style="20"/>
    <col min="13834" max="13834" width="44.28515625" style="20" customWidth="1"/>
    <col min="13835" max="13835" width="9.140625" style="20"/>
    <col min="13836" max="13836" width="19.85546875" style="20" customWidth="1"/>
    <col min="13837" max="14080" width="9.140625" style="20"/>
    <col min="14081" max="14081" width="1.7109375" style="20" customWidth="1"/>
    <col min="14082" max="14082" width="7.28515625" style="20" customWidth="1"/>
    <col min="14083" max="14083" width="11.85546875" style="20" customWidth="1"/>
    <col min="14084" max="14085" width="28" style="20" customWidth="1"/>
    <col min="14086" max="14089" width="9.140625" style="20"/>
    <col min="14090" max="14090" width="44.28515625" style="20" customWidth="1"/>
    <col min="14091" max="14091" width="9.140625" style="20"/>
    <col min="14092" max="14092" width="19.85546875" style="20" customWidth="1"/>
    <col min="14093" max="14336" width="9.140625" style="20"/>
    <col min="14337" max="14337" width="1.7109375" style="20" customWidth="1"/>
    <col min="14338" max="14338" width="7.28515625" style="20" customWidth="1"/>
    <col min="14339" max="14339" width="11.85546875" style="20" customWidth="1"/>
    <col min="14340" max="14341" width="28" style="20" customWidth="1"/>
    <col min="14342" max="14345" width="9.140625" style="20"/>
    <col min="14346" max="14346" width="44.28515625" style="20" customWidth="1"/>
    <col min="14347" max="14347" width="9.140625" style="20"/>
    <col min="14348" max="14348" width="19.85546875" style="20" customWidth="1"/>
    <col min="14349" max="14592" width="9.140625" style="20"/>
    <col min="14593" max="14593" width="1.7109375" style="20" customWidth="1"/>
    <col min="14594" max="14594" width="7.28515625" style="20" customWidth="1"/>
    <col min="14595" max="14595" width="11.85546875" style="20" customWidth="1"/>
    <col min="14596" max="14597" width="28" style="20" customWidth="1"/>
    <col min="14598" max="14601" width="9.140625" style="20"/>
    <col min="14602" max="14602" width="44.28515625" style="20" customWidth="1"/>
    <col min="14603" max="14603" width="9.140625" style="20"/>
    <col min="14604" max="14604" width="19.85546875" style="20" customWidth="1"/>
    <col min="14605" max="14848" width="9.140625" style="20"/>
    <col min="14849" max="14849" width="1.7109375" style="20" customWidth="1"/>
    <col min="14850" max="14850" width="7.28515625" style="20" customWidth="1"/>
    <col min="14851" max="14851" width="11.85546875" style="20" customWidth="1"/>
    <col min="14852" max="14853" width="28" style="20" customWidth="1"/>
    <col min="14854" max="14857" width="9.140625" style="20"/>
    <col min="14858" max="14858" width="44.28515625" style="20" customWidth="1"/>
    <col min="14859" max="14859" width="9.140625" style="20"/>
    <col min="14860" max="14860" width="19.85546875" style="20" customWidth="1"/>
    <col min="14861" max="15104" width="9.140625" style="20"/>
    <col min="15105" max="15105" width="1.7109375" style="20" customWidth="1"/>
    <col min="15106" max="15106" width="7.28515625" style="20" customWidth="1"/>
    <col min="15107" max="15107" width="11.85546875" style="20" customWidth="1"/>
    <col min="15108" max="15109" width="28" style="20" customWidth="1"/>
    <col min="15110" max="15113" width="9.140625" style="20"/>
    <col min="15114" max="15114" width="44.28515625" style="20" customWidth="1"/>
    <col min="15115" max="15115" width="9.140625" style="20"/>
    <col min="15116" max="15116" width="19.85546875" style="20" customWidth="1"/>
    <col min="15117" max="15360" width="9.140625" style="20"/>
    <col min="15361" max="15361" width="1.7109375" style="20" customWidth="1"/>
    <col min="15362" max="15362" width="7.28515625" style="20" customWidth="1"/>
    <col min="15363" max="15363" width="11.85546875" style="20" customWidth="1"/>
    <col min="15364" max="15365" width="28" style="20" customWidth="1"/>
    <col min="15366" max="15369" width="9.140625" style="20"/>
    <col min="15370" max="15370" width="44.28515625" style="20" customWidth="1"/>
    <col min="15371" max="15371" width="9.140625" style="20"/>
    <col min="15372" max="15372" width="19.85546875" style="20" customWidth="1"/>
    <col min="15373" max="15616" width="9.140625" style="20"/>
    <col min="15617" max="15617" width="1.7109375" style="20" customWidth="1"/>
    <col min="15618" max="15618" width="7.28515625" style="20" customWidth="1"/>
    <col min="15619" max="15619" width="11.85546875" style="20" customWidth="1"/>
    <col min="15620" max="15621" width="28" style="20" customWidth="1"/>
    <col min="15622" max="15625" width="9.140625" style="20"/>
    <col min="15626" max="15626" width="44.28515625" style="20" customWidth="1"/>
    <col min="15627" max="15627" width="9.140625" style="20"/>
    <col min="15628" max="15628" width="19.85546875" style="20" customWidth="1"/>
    <col min="15629" max="15872" width="9.140625" style="20"/>
    <col min="15873" max="15873" width="1.7109375" style="20" customWidth="1"/>
    <col min="15874" max="15874" width="7.28515625" style="20" customWidth="1"/>
    <col min="15875" max="15875" width="11.85546875" style="20" customWidth="1"/>
    <col min="15876" max="15877" width="28" style="20" customWidth="1"/>
    <col min="15878" max="15881" width="9.140625" style="20"/>
    <col min="15882" max="15882" width="44.28515625" style="20" customWidth="1"/>
    <col min="15883" max="15883" width="9.140625" style="20"/>
    <col min="15884" max="15884" width="19.85546875" style="20" customWidth="1"/>
    <col min="15885" max="16128" width="9.140625" style="20"/>
    <col min="16129" max="16129" width="1.7109375" style="20" customWidth="1"/>
    <col min="16130" max="16130" width="7.28515625" style="20" customWidth="1"/>
    <col min="16131" max="16131" width="11.85546875" style="20" customWidth="1"/>
    <col min="16132" max="16133" width="28" style="20" customWidth="1"/>
    <col min="16134" max="16137" width="9.140625" style="20"/>
    <col min="16138" max="16138" width="44.28515625" style="20" customWidth="1"/>
    <col min="16139" max="16139" width="9.140625" style="20"/>
    <col min="16140" max="16140" width="19.85546875" style="20" customWidth="1"/>
    <col min="16141" max="16384" width="9.140625" style="20"/>
  </cols>
  <sheetData>
    <row r="2" spans="2:12" ht="27.75" customHeight="1">
      <c r="B2" s="664" t="s">
        <v>323</v>
      </c>
      <c r="C2" s="665"/>
      <c r="D2" s="665"/>
      <c r="E2" s="665"/>
      <c r="F2" s="665"/>
      <c r="G2" s="665"/>
      <c r="H2" s="665"/>
      <c r="I2" s="665"/>
      <c r="J2" s="665"/>
      <c r="K2" s="665"/>
      <c r="L2" s="666"/>
    </row>
    <row r="3" spans="2:12" ht="32.25" customHeight="1">
      <c r="B3" s="22" t="s">
        <v>45</v>
      </c>
      <c r="C3" s="22" t="s">
        <v>46</v>
      </c>
      <c r="D3" s="23" t="s">
        <v>47</v>
      </c>
      <c r="E3" s="23" t="s">
        <v>48</v>
      </c>
      <c r="F3" s="23" t="s">
        <v>49</v>
      </c>
      <c r="G3" s="23" t="s">
        <v>50</v>
      </c>
      <c r="H3" s="23" t="s">
        <v>51</v>
      </c>
      <c r="I3" s="23" t="s">
        <v>52</v>
      </c>
      <c r="J3" s="23" t="s">
        <v>53</v>
      </c>
      <c r="K3" s="23" t="s">
        <v>54</v>
      </c>
      <c r="L3" s="23" t="s">
        <v>55</v>
      </c>
    </row>
    <row r="4" spans="2:12" ht="30" customHeight="1">
      <c r="B4" s="24" t="s">
        <v>324</v>
      </c>
      <c r="C4" s="37" t="s">
        <v>57</v>
      </c>
      <c r="D4" s="26" t="s">
        <v>325</v>
      </c>
      <c r="E4" s="26" t="s">
        <v>326</v>
      </c>
      <c r="F4" s="25" t="s">
        <v>60</v>
      </c>
      <c r="G4" s="25" t="s">
        <v>62</v>
      </c>
      <c r="H4" s="25" t="s">
        <v>62</v>
      </c>
      <c r="I4" s="25" t="s">
        <v>62</v>
      </c>
      <c r="J4" s="26" t="s">
        <v>327</v>
      </c>
      <c r="K4" s="25" t="s">
        <v>64</v>
      </c>
      <c r="L4" s="27"/>
    </row>
    <row r="5" spans="2:12" ht="30" customHeight="1">
      <c r="B5" s="24" t="s">
        <v>328</v>
      </c>
      <c r="C5" s="37" t="s">
        <v>74</v>
      </c>
      <c r="D5" s="26" t="s">
        <v>329</v>
      </c>
      <c r="E5" s="26" t="s">
        <v>326</v>
      </c>
      <c r="F5" s="25" t="s">
        <v>60</v>
      </c>
      <c r="G5" s="25" t="s">
        <v>62</v>
      </c>
      <c r="H5" s="25" t="s">
        <v>62</v>
      </c>
      <c r="I5" s="25" t="s">
        <v>62</v>
      </c>
      <c r="J5" s="26" t="s">
        <v>330</v>
      </c>
      <c r="K5" s="25" t="s">
        <v>64</v>
      </c>
      <c r="L5" s="26"/>
    </row>
    <row r="6" spans="2:12" ht="30" customHeight="1">
      <c r="B6" s="24"/>
      <c r="C6" s="37" t="s">
        <v>74</v>
      </c>
      <c r="D6" s="26" t="s">
        <v>329</v>
      </c>
      <c r="E6" s="26" t="s">
        <v>331</v>
      </c>
      <c r="F6" s="25" t="s">
        <v>72</v>
      </c>
      <c r="G6" s="25" t="s">
        <v>61</v>
      </c>
      <c r="H6" s="25" t="s">
        <v>62</v>
      </c>
      <c r="I6" s="25" t="s">
        <v>62</v>
      </c>
      <c r="J6" s="26" t="s">
        <v>332</v>
      </c>
      <c r="K6" s="25" t="s">
        <v>64</v>
      </c>
      <c r="L6" s="27"/>
    </row>
    <row r="7" spans="2:12" ht="30" customHeight="1">
      <c r="B7" s="24" t="s">
        <v>333</v>
      </c>
      <c r="C7" s="37" t="s">
        <v>334</v>
      </c>
      <c r="D7" s="26" t="s">
        <v>335</v>
      </c>
      <c r="E7" s="26" t="s">
        <v>326</v>
      </c>
      <c r="F7" s="25" t="s">
        <v>60</v>
      </c>
      <c r="G7" s="25" t="s">
        <v>62</v>
      </c>
      <c r="H7" s="25" t="s">
        <v>62</v>
      </c>
      <c r="I7" s="25" t="s">
        <v>62</v>
      </c>
      <c r="J7" s="26" t="s">
        <v>336</v>
      </c>
      <c r="K7" s="25" t="s">
        <v>64</v>
      </c>
      <c r="L7" s="27"/>
    </row>
    <row r="8" spans="2:12" ht="30" customHeight="1">
      <c r="B8" s="24" t="s">
        <v>337</v>
      </c>
      <c r="C8" s="37" t="s">
        <v>338</v>
      </c>
      <c r="D8" s="26" t="s">
        <v>339</v>
      </c>
      <c r="E8" s="26" t="s">
        <v>326</v>
      </c>
      <c r="F8" s="25" t="s">
        <v>60</v>
      </c>
      <c r="G8" s="25" t="s">
        <v>62</v>
      </c>
      <c r="H8" s="25" t="s">
        <v>62</v>
      </c>
      <c r="I8" s="25" t="s">
        <v>62</v>
      </c>
      <c r="J8" s="26" t="s">
        <v>340</v>
      </c>
      <c r="K8" s="25" t="s">
        <v>64</v>
      </c>
      <c r="L8" s="26"/>
    </row>
    <row r="9" spans="2:12" ht="30" customHeight="1">
      <c r="B9" s="24"/>
      <c r="C9" s="37" t="s">
        <v>338</v>
      </c>
      <c r="D9" s="26" t="s">
        <v>339</v>
      </c>
      <c r="E9" s="26" t="s">
        <v>341</v>
      </c>
      <c r="F9" s="25" t="s">
        <v>72</v>
      </c>
      <c r="G9" s="25" t="s">
        <v>61</v>
      </c>
      <c r="H9" s="25" t="s">
        <v>62</v>
      </c>
      <c r="I9" s="25" t="s">
        <v>62</v>
      </c>
      <c r="J9" s="26" t="s">
        <v>342</v>
      </c>
      <c r="K9" s="25" t="s">
        <v>64</v>
      </c>
      <c r="L9" s="27"/>
    </row>
    <row r="10" spans="2:12" ht="30" customHeight="1">
      <c r="B10" s="24" t="s">
        <v>343</v>
      </c>
      <c r="C10" s="37" t="s">
        <v>66</v>
      </c>
      <c r="D10" s="26" t="s">
        <v>344</v>
      </c>
      <c r="E10" s="26" t="s">
        <v>326</v>
      </c>
      <c r="F10" s="25" t="s">
        <v>60</v>
      </c>
      <c r="G10" s="25" t="s">
        <v>62</v>
      </c>
      <c r="H10" s="25" t="s">
        <v>62</v>
      </c>
      <c r="I10" s="25" t="s">
        <v>62</v>
      </c>
      <c r="J10" s="26" t="s">
        <v>345</v>
      </c>
      <c r="K10" s="25" t="s">
        <v>64</v>
      </c>
      <c r="L10" s="27"/>
    </row>
    <row r="11" spans="2:12" ht="30" customHeight="1">
      <c r="B11" s="24"/>
      <c r="C11" s="37" t="s">
        <v>346</v>
      </c>
      <c r="D11" s="26" t="s">
        <v>347</v>
      </c>
      <c r="E11" s="26" t="s">
        <v>326</v>
      </c>
      <c r="F11" s="25" t="s">
        <v>60</v>
      </c>
      <c r="G11" s="25" t="s">
        <v>62</v>
      </c>
      <c r="H11" s="25" t="s">
        <v>62</v>
      </c>
      <c r="I11" s="25" t="s">
        <v>62</v>
      </c>
      <c r="J11" s="26" t="s">
        <v>348</v>
      </c>
      <c r="K11" s="25" t="s">
        <v>64</v>
      </c>
      <c r="L11" s="26"/>
    </row>
    <row r="12" spans="2:12" ht="30" customHeight="1">
      <c r="B12" s="24"/>
      <c r="C12" s="37" t="s">
        <v>84</v>
      </c>
      <c r="D12" s="26" t="s">
        <v>349</v>
      </c>
      <c r="E12" s="26" t="s">
        <v>326</v>
      </c>
      <c r="F12" s="25" t="s">
        <v>60</v>
      </c>
      <c r="G12" s="25" t="s">
        <v>62</v>
      </c>
      <c r="H12" s="25" t="s">
        <v>62</v>
      </c>
      <c r="I12" s="25" t="s">
        <v>62</v>
      </c>
      <c r="J12" s="26" t="s">
        <v>350</v>
      </c>
      <c r="K12" s="25" t="s">
        <v>64</v>
      </c>
      <c r="L12" s="27"/>
    </row>
    <row r="13" spans="2:12" ht="30" customHeight="1">
      <c r="B13" s="24" t="s">
        <v>351</v>
      </c>
      <c r="C13" s="37" t="s">
        <v>84</v>
      </c>
      <c r="D13" s="26" t="s">
        <v>349</v>
      </c>
      <c r="E13" s="26" t="s">
        <v>289</v>
      </c>
      <c r="F13" s="25" t="s">
        <v>60</v>
      </c>
      <c r="G13" s="25" t="s">
        <v>61</v>
      </c>
      <c r="H13" s="25" t="s">
        <v>62</v>
      </c>
      <c r="I13" s="25" t="s">
        <v>62</v>
      </c>
      <c r="J13" s="26" t="s">
        <v>352</v>
      </c>
      <c r="K13" s="25" t="s">
        <v>64</v>
      </c>
      <c r="L13" s="25"/>
    </row>
    <row r="14" spans="2:12" ht="30" customHeight="1">
      <c r="B14" s="24"/>
      <c r="C14" s="37" t="s">
        <v>107</v>
      </c>
      <c r="D14" s="26" t="s">
        <v>353</v>
      </c>
      <c r="E14" s="26" t="s">
        <v>354</v>
      </c>
      <c r="F14" s="25" t="s">
        <v>60</v>
      </c>
      <c r="G14" s="25" t="s">
        <v>61</v>
      </c>
      <c r="H14" s="25" t="s">
        <v>62</v>
      </c>
      <c r="I14" s="25" t="s">
        <v>62</v>
      </c>
      <c r="J14" s="26" t="s">
        <v>355</v>
      </c>
      <c r="K14" s="25" t="s">
        <v>64</v>
      </c>
      <c r="L14" s="25"/>
    </row>
    <row r="15" spans="2:12" ht="30" customHeight="1">
      <c r="B15" s="24"/>
      <c r="C15" s="37" t="s">
        <v>107</v>
      </c>
      <c r="D15" s="26" t="s">
        <v>353</v>
      </c>
      <c r="E15" s="26" t="s">
        <v>326</v>
      </c>
      <c r="F15" s="25" t="s">
        <v>60</v>
      </c>
      <c r="G15" s="25" t="s">
        <v>62</v>
      </c>
      <c r="H15" s="25" t="s">
        <v>62</v>
      </c>
      <c r="I15" s="25" t="s">
        <v>62</v>
      </c>
      <c r="J15" s="26" t="s">
        <v>356</v>
      </c>
      <c r="K15" s="25" t="s">
        <v>64</v>
      </c>
      <c r="L15" s="25"/>
    </row>
    <row r="16" spans="2:12" ht="30" customHeight="1">
      <c r="B16" s="24" t="s">
        <v>357</v>
      </c>
      <c r="C16" s="37" t="s">
        <v>269</v>
      </c>
      <c r="D16" s="26" t="s">
        <v>358</v>
      </c>
      <c r="E16" s="26" t="s">
        <v>326</v>
      </c>
      <c r="F16" s="25" t="s">
        <v>60</v>
      </c>
      <c r="G16" s="25" t="s">
        <v>62</v>
      </c>
      <c r="H16" s="25" t="s">
        <v>62</v>
      </c>
      <c r="I16" s="25" t="s">
        <v>62</v>
      </c>
      <c r="J16" s="26" t="s">
        <v>359</v>
      </c>
      <c r="K16" s="25" t="s">
        <v>64</v>
      </c>
      <c r="L16" s="25"/>
    </row>
    <row r="17" spans="2:12" ht="30" customHeight="1">
      <c r="B17" s="24" t="s">
        <v>360</v>
      </c>
      <c r="C17" s="37" t="s">
        <v>269</v>
      </c>
      <c r="D17" s="26" t="s">
        <v>358</v>
      </c>
      <c r="E17" s="26" t="s">
        <v>292</v>
      </c>
      <c r="F17" s="25" t="s">
        <v>60</v>
      </c>
      <c r="G17" s="25" t="s">
        <v>61</v>
      </c>
      <c r="H17" s="25" t="s">
        <v>62</v>
      </c>
      <c r="I17" s="25" t="s">
        <v>62</v>
      </c>
      <c r="J17" s="26" t="s">
        <v>361</v>
      </c>
      <c r="K17" s="25" t="s">
        <v>64</v>
      </c>
      <c r="L17" s="26"/>
    </row>
    <row r="18" spans="2:12" ht="30" customHeight="1">
      <c r="B18" s="24"/>
      <c r="C18" s="37" t="s">
        <v>362</v>
      </c>
      <c r="D18" s="26" t="s">
        <v>363</v>
      </c>
      <c r="E18" s="26" t="s">
        <v>326</v>
      </c>
      <c r="F18" s="25" t="s">
        <v>60</v>
      </c>
      <c r="G18" s="25" t="s">
        <v>62</v>
      </c>
      <c r="H18" s="25" t="s">
        <v>62</v>
      </c>
      <c r="I18" s="25" t="s">
        <v>62</v>
      </c>
      <c r="J18" s="26" t="s">
        <v>364</v>
      </c>
      <c r="K18" s="25" t="s">
        <v>64</v>
      </c>
      <c r="L18" s="26"/>
    </row>
    <row r="19" spans="2:12" ht="30" customHeight="1">
      <c r="B19" s="24"/>
      <c r="C19" s="37" t="s">
        <v>362</v>
      </c>
      <c r="D19" s="26" t="s">
        <v>363</v>
      </c>
      <c r="E19" s="26" t="s">
        <v>365</v>
      </c>
      <c r="F19" s="25" t="s">
        <v>60</v>
      </c>
      <c r="G19" s="25" t="s">
        <v>61</v>
      </c>
      <c r="H19" s="25" t="s">
        <v>62</v>
      </c>
      <c r="I19" s="25" t="s">
        <v>62</v>
      </c>
      <c r="J19" s="26" t="s">
        <v>366</v>
      </c>
      <c r="K19" s="25" t="s">
        <v>64</v>
      </c>
      <c r="L19" s="26"/>
    </row>
    <row r="20" spans="2:12" ht="30" customHeight="1">
      <c r="B20" s="24" t="s">
        <v>367</v>
      </c>
      <c r="C20" s="37" t="s">
        <v>137</v>
      </c>
      <c r="D20" s="26" t="s">
        <v>368</v>
      </c>
      <c r="E20" s="26" t="s">
        <v>326</v>
      </c>
      <c r="F20" s="25" t="s">
        <v>60</v>
      </c>
      <c r="G20" s="25" t="s">
        <v>62</v>
      </c>
      <c r="H20" s="25" t="s">
        <v>62</v>
      </c>
      <c r="I20" s="25" t="s">
        <v>62</v>
      </c>
      <c r="J20" s="26" t="s">
        <v>369</v>
      </c>
      <c r="K20" s="25" t="s">
        <v>64</v>
      </c>
      <c r="L20" s="25"/>
    </row>
    <row r="21" spans="2:12" ht="30" customHeight="1">
      <c r="B21" s="24" t="s">
        <v>370</v>
      </c>
      <c r="C21" s="37" t="s">
        <v>137</v>
      </c>
      <c r="D21" s="26" t="s">
        <v>368</v>
      </c>
      <c r="E21" s="26" t="s">
        <v>295</v>
      </c>
      <c r="F21" s="25" t="s">
        <v>60</v>
      </c>
      <c r="G21" s="25" t="s">
        <v>61</v>
      </c>
      <c r="H21" s="25" t="s">
        <v>62</v>
      </c>
      <c r="I21" s="25" t="s">
        <v>62</v>
      </c>
      <c r="J21" s="26" t="s">
        <v>371</v>
      </c>
      <c r="K21" s="25" t="s">
        <v>64</v>
      </c>
      <c r="L21" s="26"/>
    </row>
    <row r="22" spans="2:12" ht="30" customHeight="1">
      <c r="B22" s="24"/>
      <c r="C22" s="37" t="s">
        <v>372</v>
      </c>
      <c r="D22" s="26" t="s">
        <v>373</v>
      </c>
      <c r="E22" s="26" t="s">
        <v>326</v>
      </c>
      <c r="F22" s="25" t="s">
        <v>60</v>
      </c>
      <c r="G22" s="25" t="s">
        <v>62</v>
      </c>
      <c r="H22" s="25" t="s">
        <v>62</v>
      </c>
      <c r="I22" s="25" t="s">
        <v>62</v>
      </c>
      <c r="J22" s="26" t="s">
        <v>374</v>
      </c>
      <c r="K22" s="25" t="s">
        <v>64</v>
      </c>
      <c r="L22" s="25"/>
    </row>
    <row r="23" spans="2:12" ht="30" customHeight="1">
      <c r="B23" s="24"/>
      <c r="C23" s="37" t="s">
        <v>372</v>
      </c>
      <c r="D23" s="26" t="s">
        <v>373</v>
      </c>
      <c r="E23" s="26" t="s">
        <v>375</v>
      </c>
      <c r="F23" s="25" t="s">
        <v>60</v>
      </c>
      <c r="G23" s="25" t="s">
        <v>61</v>
      </c>
      <c r="H23" s="25" t="s">
        <v>62</v>
      </c>
      <c r="I23" s="25" t="s">
        <v>62</v>
      </c>
      <c r="J23" s="26" t="s">
        <v>376</v>
      </c>
      <c r="K23" s="25" t="s">
        <v>64</v>
      </c>
      <c r="L23" s="25"/>
    </row>
    <row r="24" spans="2:12" ht="30" customHeight="1">
      <c r="B24" s="24" t="s">
        <v>377</v>
      </c>
      <c r="C24" s="37" t="s">
        <v>277</v>
      </c>
      <c r="D24" s="26" t="s">
        <v>378</v>
      </c>
      <c r="E24" s="26" t="s">
        <v>326</v>
      </c>
      <c r="F24" s="25" t="s">
        <v>60</v>
      </c>
      <c r="G24" s="25" t="s">
        <v>62</v>
      </c>
      <c r="H24" s="25" t="s">
        <v>62</v>
      </c>
      <c r="I24" s="25" t="s">
        <v>62</v>
      </c>
      <c r="J24" s="26" t="s">
        <v>379</v>
      </c>
      <c r="K24" s="25" t="s">
        <v>64</v>
      </c>
      <c r="L24" s="25"/>
    </row>
    <row r="25" spans="2:12" ht="30" customHeight="1">
      <c r="B25" s="24" t="s">
        <v>380</v>
      </c>
      <c r="C25" s="37" t="s">
        <v>277</v>
      </c>
      <c r="D25" s="26" t="s">
        <v>378</v>
      </c>
      <c r="E25" s="26" t="s">
        <v>298</v>
      </c>
      <c r="F25" s="25" t="s">
        <v>60</v>
      </c>
      <c r="G25" s="25" t="s">
        <v>61</v>
      </c>
      <c r="H25" s="25" t="s">
        <v>62</v>
      </c>
      <c r="I25" s="25" t="s">
        <v>62</v>
      </c>
      <c r="J25" s="26" t="s">
        <v>381</v>
      </c>
      <c r="K25" s="25" t="s">
        <v>64</v>
      </c>
      <c r="L25" s="26"/>
    </row>
    <row r="26" spans="2:12" ht="30" customHeight="1">
      <c r="B26" s="24"/>
      <c r="C26" s="37" t="s">
        <v>382</v>
      </c>
      <c r="D26" s="26" t="s">
        <v>383</v>
      </c>
      <c r="E26" s="26" t="s">
        <v>326</v>
      </c>
      <c r="F26" s="25" t="s">
        <v>60</v>
      </c>
      <c r="G26" s="25" t="s">
        <v>62</v>
      </c>
      <c r="H26" s="25" t="s">
        <v>62</v>
      </c>
      <c r="I26" s="25" t="s">
        <v>62</v>
      </c>
      <c r="J26" s="26" t="s">
        <v>384</v>
      </c>
      <c r="K26" s="25" t="s">
        <v>64</v>
      </c>
      <c r="L26" s="26"/>
    </row>
    <row r="27" spans="2:12" ht="30" customHeight="1">
      <c r="B27" s="24"/>
      <c r="C27" s="37" t="s">
        <v>382</v>
      </c>
      <c r="D27" s="26" t="s">
        <v>383</v>
      </c>
      <c r="E27" s="26" t="s">
        <v>385</v>
      </c>
      <c r="F27" s="25" t="s">
        <v>60</v>
      </c>
      <c r="G27" s="25" t="s">
        <v>61</v>
      </c>
      <c r="H27" s="25" t="s">
        <v>62</v>
      </c>
      <c r="I27" s="25" t="s">
        <v>62</v>
      </c>
      <c r="J27" s="26" t="s">
        <v>386</v>
      </c>
      <c r="K27" s="25" t="s">
        <v>64</v>
      </c>
      <c r="L27" s="26"/>
    </row>
    <row r="28" spans="2:12" ht="30" customHeight="1">
      <c r="B28" s="24" t="s">
        <v>387</v>
      </c>
      <c r="C28" s="37" t="s">
        <v>155</v>
      </c>
      <c r="D28" s="26" t="s">
        <v>388</v>
      </c>
      <c r="E28" s="26" t="s">
        <v>326</v>
      </c>
      <c r="F28" s="25" t="s">
        <v>60</v>
      </c>
      <c r="G28" s="25" t="s">
        <v>62</v>
      </c>
      <c r="H28" s="25" t="s">
        <v>62</v>
      </c>
      <c r="I28" s="25" t="s">
        <v>62</v>
      </c>
      <c r="J28" s="26" t="s">
        <v>389</v>
      </c>
      <c r="K28" s="25" t="s">
        <v>64</v>
      </c>
      <c r="L28" s="25"/>
    </row>
    <row r="29" spans="2:12" ht="30" customHeight="1">
      <c r="B29" s="24" t="s">
        <v>390</v>
      </c>
      <c r="C29" s="37" t="s">
        <v>155</v>
      </c>
      <c r="D29" s="26" t="s">
        <v>388</v>
      </c>
      <c r="E29" s="26" t="s">
        <v>391</v>
      </c>
      <c r="F29" s="25" t="s">
        <v>60</v>
      </c>
      <c r="G29" s="25" t="s">
        <v>61</v>
      </c>
      <c r="H29" s="25" t="s">
        <v>62</v>
      </c>
      <c r="I29" s="25" t="s">
        <v>62</v>
      </c>
      <c r="J29" s="26" t="s">
        <v>392</v>
      </c>
      <c r="K29" s="25" t="s">
        <v>64</v>
      </c>
      <c r="L29" s="25"/>
    </row>
    <row r="30" spans="2:12" ht="30" customHeight="1">
      <c r="B30" s="24" t="s">
        <v>393</v>
      </c>
      <c r="C30" s="37" t="s">
        <v>171</v>
      </c>
      <c r="D30" s="26" t="s">
        <v>394</v>
      </c>
      <c r="E30" s="26" t="s">
        <v>326</v>
      </c>
      <c r="F30" s="25" t="s">
        <v>60</v>
      </c>
      <c r="G30" s="25" t="s">
        <v>62</v>
      </c>
      <c r="H30" s="25" t="s">
        <v>62</v>
      </c>
      <c r="I30" s="25" t="s">
        <v>62</v>
      </c>
      <c r="J30" s="26" t="s">
        <v>395</v>
      </c>
      <c r="K30" s="25" t="s">
        <v>64</v>
      </c>
      <c r="L30" s="25"/>
    </row>
    <row r="31" spans="2:12" ht="45" customHeight="1">
      <c r="B31" s="24"/>
      <c r="C31" s="37" t="s">
        <v>171</v>
      </c>
      <c r="D31" s="26" t="s">
        <v>394</v>
      </c>
      <c r="E31" s="26" t="s">
        <v>396</v>
      </c>
      <c r="F31" s="25" t="s">
        <v>72</v>
      </c>
      <c r="G31" s="25" t="s">
        <v>61</v>
      </c>
      <c r="H31" s="25" t="s">
        <v>62</v>
      </c>
      <c r="I31" s="25" t="s">
        <v>62</v>
      </c>
      <c r="J31" s="26" t="s">
        <v>397</v>
      </c>
      <c r="K31" s="25" t="s">
        <v>64</v>
      </c>
      <c r="L31" s="26"/>
    </row>
    <row r="32" spans="2:12" ht="30" customHeight="1">
      <c r="B32" s="24" t="s">
        <v>398</v>
      </c>
      <c r="C32" s="37" t="s">
        <v>179</v>
      </c>
      <c r="D32" s="26" t="s">
        <v>399</v>
      </c>
      <c r="E32" s="26" t="s">
        <v>326</v>
      </c>
      <c r="F32" s="25" t="s">
        <v>60</v>
      </c>
      <c r="G32" s="25" t="s">
        <v>62</v>
      </c>
      <c r="H32" s="25" t="s">
        <v>62</v>
      </c>
      <c r="I32" s="25" t="s">
        <v>62</v>
      </c>
      <c r="J32" s="26" t="s">
        <v>400</v>
      </c>
      <c r="K32" s="25" t="s">
        <v>64</v>
      </c>
      <c r="L32" s="26"/>
    </row>
    <row r="33" spans="2:12" ht="45" customHeight="1">
      <c r="B33" s="24" t="s">
        <v>401</v>
      </c>
      <c r="C33" s="37" t="s">
        <v>179</v>
      </c>
      <c r="D33" s="26" t="s">
        <v>399</v>
      </c>
      <c r="E33" s="26" t="s">
        <v>402</v>
      </c>
      <c r="F33" s="25" t="s">
        <v>72</v>
      </c>
      <c r="G33" s="25" t="s">
        <v>61</v>
      </c>
      <c r="H33" s="25" t="s">
        <v>62</v>
      </c>
      <c r="I33" s="25" t="s">
        <v>62</v>
      </c>
      <c r="J33" s="26" t="s">
        <v>403</v>
      </c>
      <c r="K33" s="25" t="s">
        <v>64</v>
      </c>
      <c r="L33" s="26"/>
    </row>
    <row r="34" spans="2:12" ht="30" customHeight="1">
      <c r="B34" s="24"/>
      <c r="C34" s="37" t="s">
        <v>179</v>
      </c>
      <c r="D34" s="26" t="s">
        <v>399</v>
      </c>
      <c r="E34" s="26" t="s">
        <v>326</v>
      </c>
      <c r="F34" s="25" t="s">
        <v>60</v>
      </c>
      <c r="G34" s="25" t="s">
        <v>62</v>
      </c>
      <c r="H34" s="25" t="s">
        <v>62</v>
      </c>
      <c r="I34" s="25" t="s">
        <v>62</v>
      </c>
      <c r="J34" s="26" t="s">
        <v>400</v>
      </c>
      <c r="K34" s="25" t="s">
        <v>64</v>
      </c>
      <c r="L34" s="25"/>
    </row>
    <row r="35" spans="2:12" ht="30" customHeight="1">
      <c r="B35" s="24"/>
      <c r="C35" s="37" t="s">
        <v>179</v>
      </c>
      <c r="D35" s="26" t="s">
        <v>399</v>
      </c>
      <c r="E35" s="26" t="s">
        <v>404</v>
      </c>
      <c r="F35" s="25" t="s">
        <v>60</v>
      </c>
      <c r="G35" s="25" t="s">
        <v>61</v>
      </c>
      <c r="H35" s="25" t="s">
        <v>62</v>
      </c>
      <c r="I35" s="25" t="s">
        <v>62</v>
      </c>
      <c r="J35" s="26" t="s">
        <v>405</v>
      </c>
      <c r="K35" s="25" t="s">
        <v>64</v>
      </c>
      <c r="L35" s="26"/>
    </row>
    <row r="36" spans="2:12" ht="30" customHeight="1">
      <c r="B36" s="24" t="s">
        <v>406</v>
      </c>
      <c r="C36" s="37" t="s">
        <v>186</v>
      </c>
      <c r="D36" s="26" t="s">
        <v>407</v>
      </c>
      <c r="E36" s="26" t="s">
        <v>326</v>
      </c>
      <c r="F36" s="25" t="s">
        <v>60</v>
      </c>
      <c r="G36" s="25" t="s">
        <v>62</v>
      </c>
      <c r="H36" s="25" t="s">
        <v>62</v>
      </c>
      <c r="I36" s="25" t="s">
        <v>62</v>
      </c>
      <c r="J36" s="26" t="s">
        <v>408</v>
      </c>
      <c r="K36" s="25" t="s">
        <v>64</v>
      </c>
      <c r="L36" s="25"/>
    </row>
    <row r="37" spans="2:12" ht="45" customHeight="1">
      <c r="B37" s="24" t="s">
        <v>409</v>
      </c>
      <c r="C37" s="37" t="s">
        <v>186</v>
      </c>
      <c r="D37" s="26" t="s">
        <v>407</v>
      </c>
      <c r="E37" s="26" t="s">
        <v>410</v>
      </c>
      <c r="F37" s="25" t="s">
        <v>72</v>
      </c>
      <c r="G37" s="25" t="s">
        <v>61</v>
      </c>
      <c r="H37" s="25" t="s">
        <v>62</v>
      </c>
      <c r="I37" s="25" t="s">
        <v>62</v>
      </c>
      <c r="J37" s="26" t="s">
        <v>411</v>
      </c>
      <c r="K37" s="25" t="s">
        <v>64</v>
      </c>
      <c r="L37" s="25"/>
    </row>
    <row r="38" spans="2:12" ht="45" customHeight="1">
      <c r="B38" s="24"/>
      <c r="C38" s="37" t="s">
        <v>280</v>
      </c>
      <c r="D38" s="26" t="s">
        <v>412</v>
      </c>
      <c r="E38" s="26" t="s">
        <v>326</v>
      </c>
      <c r="F38" s="25" t="s">
        <v>60</v>
      </c>
      <c r="G38" s="25" t="s">
        <v>62</v>
      </c>
      <c r="H38" s="25" t="s">
        <v>62</v>
      </c>
      <c r="I38" s="25" t="s">
        <v>62</v>
      </c>
      <c r="J38" s="26" t="s">
        <v>413</v>
      </c>
      <c r="K38" s="25" t="s">
        <v>283</v>
      </c>
      <c r="L38" s="25"/>
    </row>
    <row r="39" spans="2:12" ht="45" customHeight="1">
      <c r="B39" s="24"/>
      <c r="C39" s="37" t="s">
        <v>280</v>
      </c>
      <c r="D39" s="26" t="s">
        <v>412</v>
      </c>
      <c r="E39" s="26" t="s">
        <v>300</v>
      </c>
      <c r="F39" s="25" t="s">
        <v>60</v>
      </c>
      <c r="G39" s="25" t="s">
        <v>61</v>
      </c>
      <c r="H39" s="25" t="s">
        <v>62</v>
      </c>
      <c r="I39" s="25" t="s">
        <v>62</v>
      </c>
      <c r="J39" s="26" t="s">
        <v>414</v>
      </c>
      <c r="K39" s="25" t="s">
        <v>283</v>
      </c>
      <c r="L39" s="25"/>
    </row>
    <row r="40" spans="2:12" ht="30" customHeight="1">
      <c r="B40" s="24"/>
      <c r="C40" s="37" t="s">
        <v>415</v>
      </c>
      <c r="D40" s="26" t="s">
        <v>416</v>
      </c>
      <c r="E40" s="26" t="s">
        <v>326</v>
      </c>
      <c r="F40" s="25" t="s">
        <v>60</v>
      </c>
      <c r="G40" s="25" t="s">
        <v>62</v>
      </c>
      <c r="H40" s="25" t="s">
        <v>62</v>
      </c>
      <c r="I40" s="25" t="s">
        <v>62</v>
      </c>
      <c r="J40" s="26" t="s">
        <v>417</v>
      </c>
      <c r="K40" s="25" t="s">
        <v>64</v>
      </c>
      <c r="L40" s="25"/>
    </row>
    <row r="41" spans="2:12" ht="30" customHeight="1">
      <c r="B41" s="24"/>
      <c r="C41" s="37" t="s">
        <v>415</v>
      </c>
      <c r="D41" s="26" t="s">
        <v>416</v>
      </c>
      <c r="E41" s="26" t="s">
        <v>418</v>
      </c>
      <c r="F41" s="25" t="s">
        <v>60</v>
      </c>
      <c r="G41" s="25" t="s">
        <v>61</v>
      </c>
      <c r="H41" s="25" t="s">
        <v>62</v>
      </c>
      <c r="I41" s="25" t="s">
        <v>62</v>
      </c>
      <c r="J41" s="26" t="s">
        <v>419</v>
      </c>
      <c r="K41" s="25" t="s">
        <v>64</v>
      </c>
      <c r="L41" s="26"/>
    </row>
    <row r="42" spans="2:12" ht="48" customHeight="1">
      <c r="B42" s="24"/>
      <c r="C42" s="37" t="s">
        <v>415</v>
      </c>
      <c r="D42" s="26" t="s">
        <v>416</v>
      </c>
      <c r="E42" s="26" t="s">
        <v>420</v>
      </c>
      <c r="F42" s="25" t="s">
        <v>72</v>
      </c>
      <c r="G42" s="25" t="s">
        <v>61</v>
      </c>
      <c r="H42" s="25" t="s">
        <v>62</v>
      </c>
      <c r="I42" s="25" t="s">
        <v>62</v>
      </c>
      <c r="J42" s="26" t="s">
        <v>421</v>
      </c>
      <c r="K42" s="25" t="s">
        <v>283</v>
      </c>
      <c r="L42" s="38"/>
    </row>
    <row r="43" spans="2:12" ht="45" customHeight="1">
      <c r="B43" s="24"/>
      <c r="C43" s="25" t="s">
        <v>422</v>
      </c>
      <c r="D43" s="26" t="s">
        <v>423</v>
      </c>
      <c r="E43" s="26" t="s">
        <v>424</v>
      </c>
      <c r="F43" s="25" t="s">
        <v>304</v>
      </c>
      <c r="G43" s="25" t="s">
        <v>61</v>
      </c>
      <c r="H43" s="25" t="s">
        <v>62</v>
      </c>
      <c r="I43" s="25" t="s">
        <v>61</v>
      </c>
      <c r="J43" s="26"/>
      <c r="K43" s="25" t="s">
        <v>64</v>
      </c>
      <c r="L43" s="26" t="s">
        <v>305</v>
      </c>
    </row>
    <row r="44" spans="2:12" ht="66.95" customHeight="1">
      <c r="B44" s="28"/>
      <c r="C44" s="39" t="s">
        <v>425</v>
      </c>
      <c r="D44" s="30" t="s">
        <v>426</v>
      </c>
      <c r="E44" s="30" t="s">
        <v>427</v>
      </c>
      <c r="F44" s="29" t="s">
        <v>72</v>
      </c>
      <c r="G44" s="29" t="s">
        <v>62</v>
      </c>
      <c r="H44" s="29" t="s">
        <v>62</v>
      </c>
      <c r="I44" s="29" t="s">
        <v>61</v>
      </c>
      <c r="J44" s="30" t="s">
        <v>428</v>
      </c>
      <c r="K44" s="40" t="s">
        <v>429</v>
      </c>
      <c r="L44" s="30"/>
    </row>
    <row r="45" spans="2:12" ht="66.95" customHeight="1">
      <c r="B45" s="24"/>
      <c r="C45" s="37" t="s">
        <v>425</v>
      </c>
      <c r="D45" s="26" t="s">
        <v>426</v>
      </c>
      <c r="E45" s="26" t="s">
        <v>430</v>
      </c>
      <c r="F45" s="25" t="s">
        <v>60</v>
      </c>
      <c r="G45" s="25" t="s">
        <v>62</v>
      </c>
      <c r="H45" s="25" t="s">
        <v>62</v>
      </c>
      <c r="I45" s="25" t="s">
        <v>61</v>
      </c>
      <c r="J45" s="26" t="s">
        <v>431</v>
      </c>
      <c r="K45" s="25" t="s">
        <v>64</v>
      </c>
      <c r="L45" s="26"/>
    </row>
    <row r="46" spans="2:12" ht="66.95" customHeight="1">
      <c r="B46" s="28"/>
      <c r="C46" s="39" t="s">
        <v>432</v>
      </c>
      <c r="D46" s="30" t="s">
        <v>433</v>
      </c>
      <c r="E46" s="30" t="s">
        <v>434</v>
      </c>
      <c r="F46" s="29" t="s">
        <v>72</v>
      </c>
      <c r="G46" s="29" t="s">
        <v>62</v>
      </c>
      <c r="H46" s="29" t="s">
        <v>62</v>
      </c>
      <c r="I46" s="29" t="s">
        <v>61</v>
      </c>
      <c r="J46" s="30" t="s">
        <v>428</v>
      </c>
      <c r="K46" s="40" t="s">
        <v>429</v>
      </c>
      <c r="L46" s="30"/>
    </row>
    <row r="47" spans="2:12" ht="66.95" customHeight="1">
      <c r="B47" s="24"/>
      <c r="C47" s="37" t="s">
        <v>432</v>
      </c>
      <c r="D47" s="26" t="s">
        <v>433</v>
      </c>
      <c r="E47" s="26" t="s">
        <v>435</v>
      </c>
      <c r="F47" s="25" t="s">
        <v>60</v>
      </c>
      <c r="G47" s="25" t="s">
        <v>62</v>
      </c>
      <c r="H47" s="25" t="s">
        <v>62</v>
      </c>
      <c r="I47" s="25" t="s">
        <v>61</v>
      </c>
      <c r="J47" s="26" t="s">
        <v>431</v>
      </c>
      <c r="K47" s="25" t="s">
        <v>64</v>
      </c>
      <c r="L47" s="26"/>
    </row>
    <row r="48" spans="2:12" ht="38.25" customHeight="1">
      <c r="B48" s="24"/>
      <c r="C48" s="25" t="s">
        <v>436</v>
      </c>
      <c r="D48" s="26" t="s">
        <v>437</v>
      </c>
      <c r="E48" s="26" t="s">
        <v>438</v>
      </c>
      <c r="F48" s="25" t="s">
        <v>72</v>
      </c>
      <c r="G48" s="25" t="s">
        <v>62</v>
      </c>
      <c r="H48" s="25" t="s">
        <v>61</v>
      </c>
      <c r="I48" s="25" t="s">
        <v>62</v>
      </c>
      <c r="J48" s="26" t="s">
        <v>439</v>
      </c>
      <c r="K48" s="25" t="s">
        <v>64</v>
      </c>
      <c r="L48" s="25" t="s">
        <v>440</v>
      </c>
    </row>
    <row r="49" spans="2:12" ht="45" customHeight="1">
      <c r="B49" s="24"/>
      <c r="C49" s="25" t="s">
        <v>441</v>
      </c>
      <c r="D49" s="26" t="s">
        <v>437</v>
      </c>
      <c r="E49" s="26" t="s">
        <v>442</v>
      </c>
      <c r="F49" s="25" t="s">
        <v>72</v>
      </c>
      <c r="G49" s="25" t="s">
        <v>62</v>
      </c>
      <c r="H49" s="25" t="s">
        <v>61</v>
      </c>
      <c r="I49" s="25" t="s">
        <v>62</v>
      </c>
      <c r="J49" s="26" t="s">
        <v>443</v>
      </c>
      <c r="K49" s="25" t="s">
        <v>64</v>
      </c>
      <c r="L49" s="25" t="s">
        <v>440</v>
      </c>
    </row>
    <row r="50" spans="2:12" ht="66.95" customHeight="1">
      <c r="B50" s="24"/>
      <c r="C50" s="37" t="s">
        <v>444</v>
      </c>
      <c r="D50" s="26" t="s">
        <v>445</v>
      </c>
      <c r="E50" s="26" t="s">
        <v>446</v>
      </c>
      <c r="F50" s="25" t="s">
        <v>72</v>
      </c>
      <c r="G50" s="25" t="s">
        <v>62</v>
      </c>
      <c r="H50" s="25" t="s">
        <v>62</v>
      </c>
      <c r="I50" s="25" t="s">
        <v>61</v>
      </c>
      <c r="J50" s="26" t="s">
        <v>428</v>
      </c>
      <c r="K50" s="25" t="s">
        <v>64</v>
      </c>
      <c r="L50" s="25"/>
    </row>
    <row r="51" spans="2:12" ht="66.95" customHeight="1">
      <c r="B51" s="24"/>
      <c r="C51" s="37" t="s">
        <v>444</v>
      </c>
      <c r="D51" s="26" t="s">
        <v>445</v>
      </c>
      <c r="E51" s="26" t="s">
        <v>447</v>
      </c>
      <c r="F51" s="25" t="s">
        <v>60</v>
      </c>
      <c r="G51" s="25" t="s">
        <v>62</v>
      </c>
      <c r="H51" s="25" t="s">
        <v>62</v>
      </c>
      <c r="I51" s="25" t="s">
        <v>61</v>
      </c>
      <c r="J51" s="26" t="s">
        <v>431</v>
      </c>
      <c r="K51" s="25" t="s">
        <v>64</v>
      </c>
      <c r="L51" s="25"/>
    </row>
    <row r="52" spans="2:12" ht="30" customHeight="1">
      <c r="B52" s="24"/>
      <c r="C52" s="37" t="s">
        <v>444</v>
      </c>
      <c r="D52" s="26" t="s">
        <v>445</v>
      </c>
      <c r="E52" s="26" t="s">
        <v>448</v>
      </c>
      <c r="F52" s="25" t="s">
        <v>304</v>
      </c>
      <c r="G52" s="25" t="s">
        <v>61</v>
      </c>
      <c r="H52" s="25" t="s">
        <v>62</v>
      </c>
      <c r="I52" s="25" t="s">
        <v>61</v>
      </c>
      <c r="J52" s="26"/>
      <c r="K52" s="25" t="s">
        <v>64</v>
      </c>
      <c r="L52" s="25" t="s">
        <v>305</v>
      </c>
    </row>
    <row r="53" spans="2:12" ht="25.5">
      <c r="B53" s="24" t="s">
        <v>449</v>
      </c>
      <c r="C53" s="37" t="s">
        <v>450</v>
      </c>
      <c r="D53" s="26" t="s">
        <v>451</v>
      </c>
      <c r="E53" s="26" t="s">
        <v>452</v>
      </c>
      <c r="F53" s="25" t="s">
        <v>60</v>
      </c>
      <c r="G53" s="25" t="s">
        <v>61</v>
      </c>
      <c r="H53" s="25" t="s">
        <v>62</v>
      </c>
      <c r="I53" s="25" t="s">
        <v>62</v>
      </c>
      <c r="J53" s="26" t="s">
        <v>453</v>
      </c>
      <c r="K53" s="25" t="s">
        <v>64</v>
      </c>
      <c r="L53" s="25"/>
    </row>
    <row r="54" spans="2:12">
      <c r="D54" s="34"/>
      <c r="E54" s="34"/>
      <c r="F54" s="34"/>
      <c r="G54" s="34"/>
      <c r="H54" s="34"/>
      <c r="I54" s="34"/>
      <c r="J54" s="34"/>
      <c r="K54" s="34"/>
      <c r="L54" s="34"/>
    </row>
    <row r="55" spans="2:12">
      <c r="D55" s="34"/>
      <c r="E55" s="34"/>
      <c r="F55" s="34"/>
      <c r="G55" s="34"/>
      <c r="H55" s="34"/>
      <c r="I55" s="34"/>
      <c r="J55" s="34"/>
      <c r="K55" s="34"/>
      <c r="L55" s="34"/>
    </row>
    <row r="56" spans="2:12">
      <c r="D56" s="34"/>
      <c r="E56" s="34"/>
      <c r="F56" s="34"/>
      <c r="G56" s="34"/>
      <c r="H56" s="34"/>
      <c r="I56" s="34"/>
      <c r="J56" s="34"/>
      <c r="K56" s="34"/>
      <c r="L56" s="34"/>
    </row>
    <row r="57" spans="2:12">
      <c r="D57" s="34"/>
      <c r="E57" s="34"/>
      <c r="F57" s="34"/>
      <c r="G57" s="34"/>
      <c r="H57" s="34"/>
      <c r="I57" s="34"/>
      <c r="J57" s="34"/>
      <c r="K57" s="34"/>
      <c r="L57" s="34"/>
    </row>
    <row r="58" spans="2:12">
      <c r="D58" s="34"/>
      <c r="E58" s="34"/>
      <c r="F58" s="34"/>
      <c r="G58" s="34"/>
      <c r="H58" s="34"/>
      <c r="I58" s="34"/>
      <c r="J58" s="34"/>
      <c r="K58" s="34"/>
      <c r="L58" s="34"/>
    </row>
    <row r="59" spans="2:12">
      <c r="D59" s="34"/>
      <c r="E59" s="34"/>
      <c r="F59" s="34"/>
      <c r="G59" s="34"/>
      <c r="H59" s="34"/>
      <c r="I59" s="34"/>
      <c r="J59" s="34"/>
      <c r="K59" s="34"/>
      <c r="L59" s="34"/>
    </row>
    <row r="60" spans="2:12">
      <c r="D60" s="34"/>
      <c r="E60" s="34"/>
      <c r="F60" s="34"/>
      <c r="G60" s="34"/>
      <c r="H60" s="34"/>
      <c r="I60" s="34"/>
      <c r="J60" s="34"/>
      <c r="K60" s="34"/>
      <c r="L60" s="34"/>
    </row>
    <row r="61" spans="2:12">
      <c r="D61" s="34"/>
      <c r="E61" s="34"/>
      <c r="F61" s="34"/>
      <c r="G61" s="34"/>
      <c r="H61" s="34"/>
      <c r="I61" s="34"/>
      <c r="J61" s="34"/>
      <c r="K61" s="34"/>
      <c r="L61" s="34"/>
    </row>
    <row r="62" spans="2:12">
      <c r="D62" s="34"/>
      <c r="E62" s="34"/>
      <c r="F62" s="34"/>
      <c r="G62" s="34"/>
      <c r="H62" s="34"/>
      <c r="I62" s="34"/>
      <c r="J62" s="34"/>
      <c r="K62" s="34"/>
      <c r="L62" s="34"/>
    </row>
    <row r="63" spans="2:12">
      <c r="D63" s="34"/>
      <c r="E63" s="34"/>
      <c r="F63" s="34"/>
      <c r="G63" s="34"/>
      <c r="H63" s="34"/>
      <c r="I63" s="34"/>
      <c r="J63" s="34"/>
      <c r="K63" s="34"/>
      <c r="L63" s="34"/>
    </row>
    <row r="64" spans="2:12">
      <c r="D64" s="34"/>
      <c r="E64" s="34"/>
      <c r="F64" s="34"/>
      <c r="G64" s="34"/>
      <c r="H64" s="34"/>
      <c r="I64" s="34"/>
      <c r="J64" s="34"/>
      <c r="K64" s="34"/>
      <c r="L64" s="34"/>
    </row>
    <row r="65" spans="4:12">
      <c r="D65" s="34"/>
      <c r="E65" s="34"/>
      <c r="F65" s="34"/>
      <c r="G65" s="34"/>
      <c r="H65" s="34"/>
      <c r="I65" s="34"/>
      <c r="J65" s="34"/>
      <c r="K65" s="34"/>
      <c r="L65" s="34"/>
    </row>
    <row r="66" spans="4:12">
      <c r="D66" s="34"/>
      <c r="E66" s="34"/>
      <c r="F66" s="34"/>
      <c r="G66" s="34"/>
      <c r="H66" s="34"/>
      <c r="I66" s="34"/>
      <c r="J66" s="34"/>
      <c r="K66" s="34"/>
      <c r="L66" s="34"/>
    </row>
    <row r="67" spans="4:12">
      <c r="D67" s="34"/>
      <c r="E67" s="34"/>
      <c r="F67" s="34"/>
      <c r="G67" s="34"/>
      <c r="H67" s="34"/>
      <c r="I67" s="34"/>
      <c r="J67" s="34"/>
      <c r="K67" s="34"/>
      <c r="L67" s="34"/>
    </row>
    <row r="68" spans="4:12">
      <c r="D68" s="34"/>
      <c r="E68" s="34"/>
      <c r="F68" s="34"/>
      <c r="G68" s="34"/>
      <c r="H68" s="34"/>
      <c r="I68" s="34"/>
      <c r="J68" s="34"/>
      <c r="K68" s="34"/>
      <c r="L68" s="34"/>
    </row>
    <row r="69" spans="4:12">
      <c r="D69" s="34"/>
      <c r="E69" s="34"/>
      <c r="F69" s="34"/>
      <c r="G69" s="34"/>
      <c r="H69" s="34"/>
      <c r="I69" s="34"/>
      <c r="J69" s="34"/>
      <c r="K69" s="34"/>
      <c r="L69" s="34"/>
    </row>
    <row r="70" spans="4:12">
      <c r="D70" s="34"/>
      <c r="E70" s="34"/>
      <c r="F70" s="34"/>
      <c r="G70" s="34"/>
      <c r="H70" s="34"/>
      <c r="I70" s="34"/>
      <c r="J70" s="34"/>
      <c r="K70" s="34"/>
      <c r="L70" s="34"/>
    </row>
    <row r="71" spans="4:12">
      <c r="D71" s="34"/>
      <c r="E71" s="34"/>
      <c r="F71" s="34"/>
      <c r="G71" s="34"/>
      <c r="H71" s="34"/>
      <c r="I71" s="34"/>
      <c r="J71" s="34"/>
      <c r="K71" s="34"/>
      <c r="L71" s="34"/>
    </row>
    <row r="72" spans="4:12">
      <c r="D72" s="34"/>
      <c r="E72" s="34"/>
      <c r="F72" s="34"/>
      <c r="G72" s="34"/>
      <c r="H72" s="34"/>
      <c r="I72" s="34"/>
      <c r="J72" s="34"/>
      <c r="K72" s="34"/>
      <c r="L72" s="34"/>
    </row>
    <row r="73" spans="4:12">
      <c r="D73" s="34"/>
      <c r="E73" s="34"/>
      <c r="F73" s="34"/>
      <c r="G73" s="34"/>
      <c r="H73" s="34"/>
      <c r="I73" s="34"/>
      <c r="J73" s="34"/>
      <c r="K73" s="34"/>
      <c r="L73" s="34"/>
    </row>
    <row r="74" spans="4:12">
      <c r="D74" s="34"/>
      <c r="E74" s="34"/>
      <c r="F74" s="34"/>
      <c r="G74" s="34"/>
      <c r="H74" s="34"/>
      <c r="I74" s="34"/>
      <c r="J74" s="34"/>
      <c r="K74" s="34"/>
      <c r="L74" s="34"/>
    </row>
    <row r="75" spans="4:12">
      <c r="D75" s="34"/>
      <c r="E75" s="34"/>
      <c r="F75" s="34"/>
      <c r="G75" s="34"/>
      <c r="H75" s="34"/>
      <c r="I75" s="34"/>
      <c r="J75" s="34"/>
      <c r="K75" s="34"/>
      <c r="L75" s="34"/>
    </row>
    <row r="76" spans="4:12">
      <c r="D76" s="34"/>
      <c r="E76" s="34"/>
      <c r="F76" s="34"/>
      <c r="G76" s="34"/>
      <c r="H76" s="34"/>
      <c r="I76" s="34"/>
      <c r="J76" s="34"/>
      <c r="K76" s="34"/>
      <c r="L76" s="34"/>
    </row>
    <row r="77" spans="4:12">
      <c r="D77" s="34"/>
      <c r="E77" s="34"/>
      <c r="F77" s="34"/>
      <c r="G77" s="34"/>
      <c r="H77" s="34"/>
      <c r="I77" s="34"/>
      <c r="J77" s="34"/>
      <c r="K77" s="34"/>
      <c r="L77" s="34"/>
    </row>
    <row r="78" spans="4:12">
      <c r="D78" s="34"/>
      <c r="E78" s="34"/>
      <c r="F78" s="34"/>
      <c r="G78" s="34"/>
      <c r="H78" s="34"/>
      <c r="I78" s="34"/>
      <c r="J78" s="34"/>
      <c r="K78" s="34"/>
      <c r="L78" s="34"/>
    </row>
    <row r="79" spans="4:12">
      <c r="D79" s="34"/>
      <c r="E79" s="34"/>
      <c r="F79" s="34"/>
      <c r="G79" s="34"/>
      <c r="H79" s="34"/>
      <c r="I79" s="34"/>
      <c r="J79" s="34"/>
      <c r="K79" s="34"/>
      <c r="L79" s="34"/>
    </row>
  </sheetData>
  <mergeCells count="1">
    <mergeCell ref="B2:L2"/>
  </mergeCells>
  <conditionalFormatting sqref="F1:F65536">
    <cfRule type="cellIs" dxfId="6" priority="1" stopIfTrue="1" operator="equal">
      <formula>"Pre-populated"</formula>
    </cfRule>
    <cfRule type="cellIs" dxfId="5" priority="2" stopIfTrue="1" operator="equal">
      <formula>"Validation"</formula>
    </cfRule>
  </conditionalFormatting>
  <pageMargins left="0.23622047244094491" right="0.23622047244094491" top="0.74803149606299213" bottom="0.74803149606299213" header="0.31496062992125984" footer="0.31496062992125984"/>
  <pageSetup paperSize="9" scale="53" fitToHeight="2"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2:L56"/>
  <sheetViews>
    <sheetView workbookViewId="0"/>
  </sheetViews>
  <sheetFormatPr defaultRowHeight="15"/>
  <cols>
    <col min="1" max="1" width="1.7109375" style="20" customWidth="1"/>
    <col min="2" max="2" width="7.28515625" style="20" bestFit="1" customWidth="1"/>
    <col min="3" max="3" width="11.85546875" style="33" customWidth="1"/>
    <col min="4" max="5" width="28" style="21" customWidth="1"/>
    <col min="6" max="9" width="9.140625" style="21"/>
    <col min="10" max="10" width="44.28515625" style="21" customWidth="1"/>
    <col min="11" max="11" width="9.140625" style="21"/>
    <col min="12" max="12" width="19.85546875" style="21" customWidth="1"/>
    <col min="13" max="256" width="9.140625" style="20"/>
    <col min="257" max="257" width="1.7109375" style="20" customWidth="1"/>
    <col min="258" max="258" width="7.28515625" style="20" bestFit="1" customWidth="1"/>
    <col min="259" max="259" width="11.85546875" style="20" customWidth="1"/>
    <col min="260" max="261" width="28" style="20" customWidth="1"/>
    <col min="262" max="265" width="9.140625" style="20"/>
    <col min="266" max="266" width="44.28515625" style="20" customWidth="1"/>
    <col min="267" max="267" width="9.140625" style="20"/>
    <col min="268" max="268" width="19.85546875" style="20" customWidth="1"/>
    <col min="269" max="512" width="9.140625" style="20"/>
    <col min="513" max="513" width="1.7109375" style="20" customWidth="1"/>
    <col min="514" max="514" width="7.28515625" style="20" bestFit="1" customWidth="1"/>
    <col min="515" max="515" width="11.85546875" style="20" customWidth="1"/>
    <col min="516" max="517" width="28" style="20" customWidth="1"/>
    <col min="518" max="521" width="9.140625" style="20"/>
    <col min="522" max="522" width="44.28515625" style="20" customWidth="1"/>
    <col min="523" max="523" width="9.140625" style="20"/>
    <col min="524" max="524" width="19.85546875" style="20" customWidth="1"/>
    <col min="525" max="768" width="9.140625" style="20"/>
    <col min="769" max="769" width="1.7109375" style="20" customWidth="1"/>
    <col min="770" max="770" width="7.28515625" style="20" bestFit="1" customWidth="1"/>
    <col min="771" max="771" width="11.85546875" style="20" customWidth="1"/>
    <col min="772" max="773" width="28" style="20" customWidth="1"/>
    <col min="774" max="777" width="9.140625" style="20"/>
    <col min="778" max="778" width="44.28515625" style="20" customWidth="1"/>
    <col min="779" max="779" width="9.140625" style="20"/>
    <col min="780" max="780" width="19.85546875" style="20" customWidth="1"/>
    <col min="781" max="1024" width="9.140625" style="20"/>
    <col min="1025" max="1025" width="1.7109375" style="20" customWidth="1"/>
    <col min="1026" max="1026" width="7.28515625" style="20" bestFit="1" customWidth="1"/>
    <col min="1027" max="1027" width="11.85546875" style="20" customWidth="1"/>
    <col min="1028" max="1029" width="28" style="20" customWidth="1"/>
    <col min="1030" max="1033" width="9.140625" style="20"/>
    <col min="1034" max="1034" width="44.28515625" style="20" customWidth="1"/>
    <col min="1035" max="1035" width="9.140625" style="20"/>
    <col min="1036" max="1036" width="19.85546875" style="20" customWidth="1"/>
    <col min="1037" max="1280" width="9.140625" style="20"/>
    <col min="1281" max="1281" width="1.7109375" style="20" customWidth="1"/>
    <col min="1282" max="1282" width="7.28515625" style="20" bestFit="1" customWidth="1"/>
    <col min="1283" max="1283" width="11.85546875" style="20" customWidth="1"/>
    <col min="1284" max="1285" width="28" style="20" customWidth="1"/>
    <col min="1286" max="1289" width="9.140625" style="20"/>
    <col min="1290" max="1290" width="44.28515625" style="20" customWidth="1"/>
    <col min="1291" max="1291" width="9.140625" style="20"/>
    <col min="1292" max="1292" width="19.85546875" style="20" customWidth="1"/>
    <col min="1293" max="1536" width="9.140625" style="20"/>
    <col min="1537" max="1537" width="1.7109375" style="20" customWidth="1"/>
    <col min="1538" max="1538" width="7.28515625" style="20" bestFit="1" customWidth="1"/>
    <col min="1539" max="1539" width="11.85546875" style="20" customWidth="1"/>
    <col min="1540" max="1541" width="28" style="20" customWidth="1"/>
    <col min="1542" max="1545" width="9.140625" style="20"/>
    <col min="1546" max="1546" width="44.28515625" style="20" customWidth="1"/>
    <col min="1547" max="1547" width="9.140625" style="20"/>
    <col min="1548" max="1548" width="19.85546875" style="20" customWidth="1"/>
    <col min="1549" max="1792" width="9.140625" style="20"/>
    <col min="1793" max="1793" width="1.7109375" style="20" customWidth="1"/>
    <col min="1794" max="1794" width="7.28515625" style="20" bestFit="1" customWidth="1"/>
    <col min="1795" max="1795" width="11.85546875" style="20" customWidth="1"/>
    <col min="1796" max="1797" width="28" style="20" customWidth="1"/>
    <col min="1798" max="1801" width="9.140625" style="20"/>
    <col min="1802" max="1802" width="44.28515625" style="20" customWidth="1"/>
    <col min="1803" max="1803" width="9.140625" style="20"/>
    <col min="1804" max="1804" width="19.85546875" style="20" customWidth="1"/>
    <col min="1805" max="2048" width="9.140625" style="20"/>
    <col min="2049" max="2049" width="1.7109375" style="20" customWidth="1"/>
    <col min="2050" max="2050" width="7.28515625" style="20" bestFit="1" customWidth="1"/>
    <col min="2051" max="2051" width="11.85546875" style="20" customWidth="1"/>
    <col min="2052" max="2053" width="28" style="20" customWidth="1"/>
    <col min="2054" max="2057" width="9.140625" style="20"/>
    <col min="2058" max="2058" width="44.28515625" style="20" customWidth="1"/>
    <col min="2059" max="2059" width="9.140625" style="20"/>
    <col min="2060" max="2060" width="19.85546875" style="20" customWidth="1"/>
    <col min="2061" max="2304" width="9.140625" style="20"/>
    <col min="2305" max="2305" width="1.7109375" style="20" customWidth="1"/>
    <col min="2306" max="2306" width="7.28515625" style="20" bestFit="1" customWidth="1"/>
    <col min="2307" max="2307" width="11.85546875" style="20" customWidth="1"/>
    <col min="2308" max="2309" width="28" style="20" customWidth="1"/>
    <col min="2310" max="2313" width="9.140625" style="20"/>
    <col min="2314" max="2314" width="44.28515625" style="20" customWidth="1"/>
    <col min="2315" max="2315" width="9.140625" style="20"/>
    <col min="2316" max="2316" width="19.85546875" style="20" customWidth="1"/>
    <col min="2317" max="2560" width="9.140625" style="20"/>
    <col min="2561" max="2561" width="1.7109375" style="20" customWidth="1"/>
    <col min="2562" max="2562" width="7.28515625" style="20" bestFit="1" customWidth="1"/>
    <col min="2563" max="2563" width="11.85546875" style="20" customWidth="1"/>
    <col min="2564" max="2565" width="28" style="20" customWidth="1"/>
    <col min="2566" max="2569" width="9.140625" style="20"/>
    <col min="2570" max="2570" width="44.28515625" style="20" customWidth="1"/>
    <col min="2571" max="2571" width="9.140625" style="20"/>
    <col min="2572" max="2572" width="19.85546875" style="20" customWidth="1"/>
    <col min="2573" max="2816" width="9.140625" style="20"/>
    <col min="2817" max="2817" width="1.7109375" style="20" customWidth="1"/>
    <col min="2818" max="2818" width="7.28515625" style="20" bestFit="1" customWidth="1"/>
    <col min="2819" max="2819" width="11.85546875" style="20" customWidth="1"/>
    <col min="2820" max="2821" width="28" style="20" customWidth="1"/>
    <col min="2822" max="2825" width="9.140625" style="20"/>
    <col min="2826" max="2826" width="44.28515625" style="20" customWidth="1"/>
    <col min="2827" max="2827" width="9.140625" style="20"/>
    <col min="2828" max="2828" width="19.85546875" style="20" customWidth="1"/>
    <col min="2829" max="3072" width="9.140625" style="20"/>
    <col min="3073" max="3073" width="1.7109375" style="20" customWidth="1"/>
    <col min="3074" max="3074" width="7.28515625" style="20" bestFit="1" customWidth="1"/>
    <col min="3075" max="3075" width="11.85546875" style="20" customWidth="1"/>
    <col min="3076" max="3077" width="28" style="20" customWidth="1"/>
    <col min="3078" max="3081" width="9.140625" style="20"/>
    <col min="3082" max="3082" width="44.28515625" style="20" customWidth="1"/>
    <col min="3083" max="3083" width="9.140625" style="20"/>
    <col min="3084" max="3084" width="19.85546875" style="20" customWidth="1"/>
    <col min="3085" max="3328" width="9.140625" style="20"/>
    <col min="3329" max="3329" width="1.7109375" style="20" customWidth="1"/>
    <col min="3330" max="3330" width="7.28515625" style="20" bestFit="1" customWidth="1"/>
    <col min="3331" max="3331" width="11.85546875" style="20" customWidth="1"/>
    <col min="3332" max="3333" width="28" style="20" customWidth="1"/>
    <col min="3334" max="3337" width="9.140625" style="20"/>
    <col min="3338" max="3338" width="44.28515625" style="20" customWidth="1"/>
    <col min="3339" max="3339" width="9.140625" style="20"/>
    <col min="3340" max="3340" width="19.85546875" style="20" customWidth="1"/>
    <col min="3341" max="3584" width="9.140625" style="20"/>
    <col min="3585" max="3585" width="1.7109375" style="20" customWidth="1"/>
    <col min="3586" max="3586" width="7.28515625" style="20" bestFit="1" customWidth="1"/>
    <col min="3587" max="3587" width="11.85546875" style="20" customWidth="1"/>
    <col min="3588" max="3589" width="28" style="20" customWidth="1"/>
    <col min="3590" max="3593" width="9.140625" style="20"/>
    <col min="3594" max="3594" width="44.28515625" style="20" customWidth="1"/>
    <col min="3595" max="3595" width="9.140625" style="20"/>
    <col min="3596" max="3596" width="19.85546875" style="20" customWidth="1"/>
    <col min="3597" max="3840" width="9.140625" style="20"/>
    <col min="3841" max="3841" width="1.7109375" style="20" customWidth="1"/>
    <col min="3842" max="3842" width="7.28515625" style="20" bestFit="1" customWidth="1"/>
    <col min="3843" max="3843" width="11.85546875" style="20" customWidth="1"/>
    <col min="3844" max="3845" width="28" style="20" customWidth="1"/>
    <col min="3846" max="3849" width="9.140625" style="20"/>
    <col min="3850" max="3850" width="44.28515625" style="20" customWidth="1"/>
    <col min="3851" max="3851" width="9.140625" style="20"/>
    <col min="3852" max="3852" width="19.85546875" style="20" customWidth="1"/>
    <col min="3853" max="4096" width="9.140625" style="20"/>
    <col min="4097" max="4097" width="1.7109375" style="20" customWidth="1"/>
    <col min="4098" max="4098" width="7.28515625" style="20" bestFit="1" customWidth="1"/>
    <col min="4099" max="4099" width="11.85546875" style="20" customWidth="1"/>
    <col min="4100" max="4101" width="28" style="20" customWidth="1"/>
    <col min="4102" max="4105" width="9.140625" style="20"/>
    <col min="4106" max="4106" width="44.28515625" style="20" customWidth="1"/>
    <col min="4107" max="4107" width="9.140625" style="20"/>
    <col min="4108" max="4108" width="19.85546875" style="20" customWidth="1"/>
    <col min="4109" max="4352" width="9.140625" style="20"/>
    <col min="4353" max="4353" width="1.7109375" style="20" customWidth="1"/>
    <col min="4354" max="4354" width="7.28515625" style="20" bestFit="1" customWidth="1"/>
    <col min="4355" max="4355" width="11.85546875" style="20" customWidth="1"/>
    <col min="4356" max="4357" width="28" style="20" customWidth="1"/>
    <col min="4358" max="4361" width="9.140625" style="20"/>
    <col min="4362" max="4362" width="44.28515625" style="20" customWidth="1"/>
    <col min="4363" max="4363" width="9.140625" style="20"/>
    <col min="4364" max="4364" width="19.85546875" style="20" customWidth="1"/>
    <col min="4365" max="4608" width="9.140625" style="20"/>
    <col min="4609" max="4609" width="1.7109375" style="20" customWidth="1"/>
    <col min="4610" max="4610" width="7.28515625" style="20" bestFit="1" customWidth="1"/>
    <col min="4611" max="4611" width="11.85546875" style="20" customWidth="1"/>
    <col min="4612" max="4613" width="28" style="20" customWidth="1"/>
    <col min="4614" max="4617" width="9.140625" style="20"/>
    <col min="4618" max="4618" width="44.28515625" style="20" customWidth="1"/>
    <col min="4619" max="4619" width="9.140625" style="20"/>
    <col min="4620" max="4620" width="19.85546875" style="20" customWidth="1"/>
    <col min="4621" max="4864" width="9.140625" style="20"/>
    <col min="4865" max="4865" width="1.7109375" style="20" customWidth="1"/>
    <col min="4866" max="4866" width="7.28515625" style="20" bestFit="1" customWidth="1"/>
    <col min="4867" max="4867" width="11.85546875" style="20" customWidth="1"/>
    <col min="4868" max="4869" width="28" style="20" customWidth="1"/>
    <col min="4870" max="4873" width="9.140625" style="20"/>
    <col min="4874" max="4874" width="44.28515625" style="20" customWidth="1"/>
    <col min="4875" max="4875" width="9.140625" style="20"/>
    <col min="4876" max="4876" width="19.85546875" style="20" customWidth="1"/>
    <col min="4877" max="5120" width="9.140625" style="20"/>
    <col min="5121" max="5121" width="1.7109375" style="20" customWidth="1"/>
    <col min="5122" max="5122" width="7.28515625" style="20" bestFit="1" customWidth="1"/>
    <col min="5123" max="5123" width="11.85546875" style="20" customWidth="1"/>
    <col min="5124" max="5125" width="28" style="20" customWidth="1"/>
    <col min="5126" max="5129" width="9.140625" style="20"/>
    <col min="5130" max="5130" width="44.28515625" style="20" customWidth="1"/>
    <col min="5131" max="5131" width="9.140625" style="20"/>
    <col min="5132" max="5132" width="19.85546875" style="20" customWidth="1"/>
    <col min="5133" max="5376" width="9.140625" style="20"/>
    <col min="5377" max="5377" width="1.7109375" style="20" customWidth="1"/>
    <col min="5378" max="5378" width="7.28515625" style="20" bestFit="1" customWidth="1"/>
    <col min="5379" max="5379" width="11.85546875" style="20" customWidth="1"/>
    <col min="5380" max="5381" width="28" style="20" customWidth="1"/>
    <col min="5382" max="5385" width="9.140625" style="20"/>
    <col min="5386" max="5386" width="44.28515625" style="20" customWidth="1"/>
    <col min="5387" max="5387" width="9.140625" style="20"/>
    <col min="5388" max="5388" width="19.85546875" style="20" customWidth="1"/>
    <col min="5389" max="5632" width="9.140625" style="20"/>
    <col min="5633" max="5633" width="1.7109375" style="20" customWidth="1"/>
    <col min="5634" max="5634" width="7.28515625" style="20" bestFit="1" customWidth="1"/>
    <col min="5635" max="5635" width="11.85546875" style="20" customWidth="1"/>
    <col min="5636" max="5637" width="28" style="20" customWidth="1"/>
    <col min="5638" max="5641" width="9.140625" style="20"/>
    <col min="5642" max="5642" width="44.28515625" style="20" customWidth="1"/>
    <col min="5643" max="5643" width="9.140625" style="20"/>
    <col min="5644" max="5644" width="19.85546875" style="20" customWidth="1"/>
    <col min="5645" max="5888" width="9.140625" style="20"/>
    <col min="5889" max="5889" width="1.7109375" style="20" customWidth="1"/>
    <col min="5890" max="5890" width="7.28515625" style="20" bestFit="1" customWidth="1"/>
    <col min="5891" max="5891" width="11.85546875" style="20" customWidth="1"/>
    <col min="5892" max="5893" width="28" style="20" customWidth="1"/>
    <col min="5894" max="5897" width="9.140625" style="20"/>
    <col min="5898" max="5898" width="44.28515625" style="20" customWidth="1"/>
    <col min="5899" max="5899" width="9.140625" style="20"/>
    <col min="5900" max="5900" width="19.85546875" style="20" customWidth="1"/>
    <col min="5901" max="6144" width="9.140625" style="20"/>
    <col min="6145" max="6145" width="1.7109375" style="20" customWidth="1"/>
    <col min="6146" max="6146" width="7.28515625" style="20" bestFit="1" customWidth="1"/>
    <col min="6147" max="6147" width="11.85546875" style="20" customWidth="1"/>
    <col min="6148" max="6149" width="28" style="20" customWidth="1"/>
    <col min="6150" max="6153" width="9.140625" style="20"/>
    <col min="6154" max="6154" width="44.28515625" style="20" customWidth="1"/>
    <col min="6155" max="6155" width="9.140625" style="20"/>
    <col min="6156" max="6156" width="19.85546875" style="20" customWidth="1"/>
    <col min="6157" max="6400" width="9.140625" style="20"/>
    <col min="6401" max="6401" width="1.7109375" style="20" customWidth="1"/>
    <col min="6402" max="6402" width="7.28515625" style="20" bestFit="1" customWidth="1"/>
    <col min="6403" max="6403" width="11.85546875" style="20" customWidth="1"/>
    <col min="6404" max="6405" width="28" style="20" customWidth="1"/>
    <col min="6406" max="6409" width="9.140625" style="20"/>
    <col min="6410" max="6410" width="44.28515625" style="20" customWidth="1"/>
    <col min="6411" max="6411" width="9.140625" style="20"/>
    <col min="6412" max="6412" width="19.85546875" style="20" customWidth="1"/>
    <col min="6413" max="6656" width="9.140625" style="20"/>
    <col min="6657" max="6657" width="1.7109375" style="20" customWidth="1"/>
    <col min="6658" max="6658" width="7.28515625" style="20" bestFit="1" customWidth="1"/>
    <col min="6659" max="6659" width="11.85546875" style="20" customWidth="1"/>
    <col min="6660" max="6661" width="28" style="20" customWidth="1"/>
    <col min="6662" max="6665" width="9.140625" style="20"/>
    <col min="6666" max="6666" width="44.28515625" style="20" customWidth="1"/>
    <col min="6667" max="6667" width="9.140625" style="20"/>
    <col min="6668" max="6668" width="19.85546875" style="20" customWidth="1"/>
    <col min="6669" max="6912" width="9.140625" style="20"/>
    <col min="6913" max="6913" width="1.7109375" style="20" customWidth="1"/>
    <col min="6914" max="6914" width="7.28515625" style="20" bestFit="1" customWidth="1"/>
    <col min="6915" max="6915" width="11.85546875" style="20" customWidth="1"/>
    <col min="6916" max="6917" width="28" style="20" customWidth="1"/>
    <col min="6918" max="6921" width="9.140625" style="20"/>
    <col min="6922" max="6922" width="44.28515625" style="20" customWidth="1"/>
    <col min="6923" max="6923" width="9.140625" style="20"/>
    <col min="6924" max="6924" width="19.85546875" style="20" customWidth="1"/>
    <col min="6925" max="7168" width="9.140625" style="20"/>
    <col min="7169" max="7169" width="1.7109375" style="20" customWidth="1"/>
    <col min="7170" max="7170" width="7.28515625" style="20" bestFit="1" customWidth="1"/>
    <col min="7171" max="7171" width="11.85546875" style="20" customWidth="1"/>
    <col min="7172" max="7173" width="28" style="20" customWidth="1"/>
    <col min="7174" max="7177" width="9.140625" style="20"/>
    <col min="7178" max="7178" width="44.28515625" style="20" customWidth="1"/>
    <col min="7179" max="7179" width="9.140625" style="20"/>
    <col min="7180" max="7180" width="19.85546875" style="20" customWidth="1"/>
    <col min="7181" max="7424" width="9.140625" style="20"/>
    <col min="7425" max="7425" width="1.7109375" style="20" customWidth="1"/>
    <col min="7426" max="7426" width="7.28515625" style="20" bestFit="1" customWidth="1"/>
    <col min="7427" max="7427" width="11.85546875" style="20" customWidth="1"/>
    <col min="7428" max="7429" width="28" style="20" customWidth="1"/>
    <col min="7430" max="7433" width="9.140625" style="20"/>
    <col min="7434" max="7434" width="44.28515625" style="20" customWidth="1"/>
    <col min="7435" max="7435" width="9.140625" style="20"/>
    <col min="7436" max="7436" width="19.85546875" style="20" customWidth="1"/>
    <col min="7437" max="7680" width="9.140625" style="20"/>
    <col min="7681" max="7681" width="1.7109375" style="20" customWidth="1"/>
    <col min="7682" max="7682" width="7.28515625" style="20" bestFit="1" customWidth="1"/>
    <col min="7683" max="7683" width="11.85546875" style="20" customWidth="1"/>
    <col min="7684" max="7685" width="28" style="20" customWidth="1"/>
    <col min="7686" max="7689" width="9.140625" style="20"/>
    <col min="7690" max="7690" width="44.28515625" style="20" customWidth="1"/>
    <col min="7691" max="7691" width="9.140625" style="20"/>
    <col min="7692" max="7692" width="19.85546875" style="20" customWidth="1"/>
    <col min="7693" max="7936" width="9.140625" style="20"/>
    <col min="7937" max="7937" width="1.7109375" style="20" customWidth="1"/>
    <col min="7938" max="7938" width="7.28515625" style="20" bestFit="1" customWidth="1"/>
    <col min="7939" max="7939" width="11.85546875" style="20" customWidth="1"/>
    <col min="7940" max="7941" width="28" style="20" customWidth="1"/>
    <col min="7942" max="7945" width="9.140625" style="20"/>
    <col min="7946" max="7946" width="44.28515625" style="20" customWidth="1"/>
    <col min="7947" max="7947" width="9.140625" style="20"/>
    <col min="7948" max="7948" width="19.85546875" style="20" customWidth="1"/>
    <col min="7949" max="8192" width="9.140625" style="20"/>
    <col min="8193" max="8193" width="1.7109375" style="20" customWidth="1"/>
    <col min="8194" max="8194" width="7.28515625" style="20" bestFit="1" customWidth="1"/>
    <col min="8195" max="8195" width="11.85546875" style="20" customWidth="1"/>
    <col min="8196" max="8197" width="28" style="20" customWidth="1"/>
    <col min="8198" max="8201" width="9.140625" style="20"/>
    <col min="8202" max="8202" width="44.28515625" style="20" customWidth="1"/>
    <col min="8203" max="8203" width="9.140625" style="20"/>
    <col min="8204" max="8204" width="19.85546875" style="20" customWidth="1"/>
    <col min="8205" max="8448" width="9.140625" style="20"/>
    <col min="8449" max="8449" width="1.7109375" style="20" customWidth="1"/>
    <col min="8450" max="8450" width="7.28515625" style="20" bestFit="1" customWidth="1"/>
    <col min="8451" max="8451" width="11.85546875" style="20" customWidth="1"/>
    <col min="8452" max="8453" width="28" style="20" customWidth="1"/>
    <col min="8454" max="8457" width="9.140625" style="20"/>
    <col min="8458" max="8458" width="44.28515625" style="20" customWidth="1"/>
    <col min="8459" max="8459" width="9.140625" style="20"/>
    <col min="8460" max="8460" width="19.85546875" style="20" customWidth="1"/>
    <col min="8461" max="8704" width="9.140625" style="20"/>
    <col min="8705" max="8705" width="1.7109375" style="20" customWidth="1"/>
    <col min="8706" max="8706" width="7.28515625" style="20" bestFit="1" customWidth="1"/>
    <col min="8707" max="8707" width="11.85546875" style="20" customWidth="1"/>
    <col min="8708" max="8709" width="28" style="20" customWidth="1"/>
    <col min="8710" max="8713" width="9.140625" style="20"/>
    <col min="8714" max="8714" width="44.28515625" style="20" customWidth="1"/>
    <col min="8715" max="8715" width="9.140625" style="20"/>
    <col min="8716" max="8716" width="19.85546875" style="20" customWidth="1"/>
    <col min="8717" max="8960" width="9.140625" style="20"/>
    <col min="8961" max="8961" width="1.7109375" style="20" customWidth="1"/>
    <col min="8962" max="8962" width="7.28515625" style="20" bestFit="1" customWidth="1"/>
    <col min="8963" max="8963" width="11.85546875" style="20" customWidth="1"/>
    <col min="8964" max="8965" width="28" style="20" customWidth="1"/>
    <col min="8966" max="8969" width="9.140625" style="20"/>
    <col min="8970" max="8970" width="44.28515625" style="20" customWidth="1"/>
    <col min="8971" max="8971" width="9.140625" style="20"/>
    <col min="8972" max="8972" width="19.85546875" style="20" customWidth="1"/>
    <col min="8973" max="9216" width="9.140625" style="20"/>
    <col min="9217" max="9217" width="1.7109375" style="20" customWidth="1"/>
    <col min="9218" max="9218" width="7.28515625" style="20" bestFit="1" customWidth="1"/>
    <col min="9219" max="9219" width="11.85546875" style="20" customWidth="1"/>
    <col min="9220" max="9221" width="28" style="20" customWidth="1"/>
    <col min="9222" max="9225" width="9.140625" style="20"/>
    <col min="9226" max="9226" width="44.28515625" style="20" customWidth="1"/>
    <col min="9227" max="9227" width="9.140625" style="20"/>
    <col min="9228" max="9228" width="19.85546875" style="20" customWidth="1"/>
    <col min="9229" max="9472" width="9.140625" style="20"/>
    <col min="9473" max="9473" width="1.7109375" style="20" customWidth="1"/>
    <col min="9474" max="9474" width="7.28515625" style="20" bestFit="1" customWidth="1"/>
    <col min="9475" max="9475" width="11.85546875" style="20" customWidth="1"/>
    <col min="9476" max="9477" width="28" style="20" customWidth="1"/>
    <col min="9478" max="9481" width="9.140625" style="20"/>
    <col min="9482" max="9482" width="44.28515625" style="20" customWidth="1"/>
    <col min="9483" max="9483" width="9.140625" style="20"/>
    <col min="9484" max="9484" width="19.85546875" style="20" customWidth="1"/>
    <col min="9485" max="9728" width="9.140625" style="20"/>
    <col min="9729" max="9729" width="1.7109375" style="20" customWidth="1"/>
    <col min="9730" max="9730" width="7.28515625" style="20" bestFit="1" customWidth="1"/>
    <col min="9731" max="9731" width="11.85546875" style="20" customWidth="1"/>
    <col min="9732" max="9733" width="28" style="20" customWidth="1"/>
    <col min="9734" max="9737" width="9.140625" style="20"/>
    <col min="9738" max="9738" width="44.28515625" style="20" customWidth="1"/>
    <col min="9739" max="9739" width="9.140625" style="20"/>
    <col min="9740" max="9740" width="19.85546875" style="20" customWidth="1"/>
    <col min="9741" max="9984" width="9.140625" style="20"/>
    <col min="9985" max="9985" width="1.7109375" style="20" customWidth="1"/>
    <col min="9986" max="9986" width="7.28515625" style="20" bestFit="1" customWidth="1"/>
    <col min="9987" max="9987" width="11.85546875" style="20" customWidth="1"/>
    <col min="9988" max="9989" width="28" style="20" customWidth="1"/>
    <col min="9990" max="9993" width="9.140625" style="20"/>
    <col min="9994" max="9994" width="44.28515625" style="20" customWidth="1"/>
    <col min="9995" max="9995" width="9.140625" style="20"/>
    <col min="9996" max="9996" width="19.85546875" style="20" customWidth="1"/>
    <col min="9997" max="10240" width="9.140625" style="20"/>
    <col min="10241" max="10241" width="1.7109375" style="20" customWidth="1"/>
    <col min="10242" max="10242" width="7.28515625" style="20" bestFit="1" customWidth="1"/>
    <col min="10243" max="10243" width="11.85546875" style="20" customWidth="1"/>
    <col min="10244" max="10245" width="28" style="20" customWidth="1"/>
    <col min="10246" max="10249" width="9.140625" style="20"/>
    <col min="10250" max="10250" width="44.28515625" style="20" customWidth="1"/>
    <col min="10251" max="10251" width="9.140625" style="20"/>
    <col min="10252" max="10252" width="19.85546875" style="20" customWidth="1"/>
    <col min="10253" max="10496" width="9.140625" style="20"/>
    <col min="10497" max="10497" width="1.7109375" style="20" customWidth="1"/>
    <col min="10498" max="10498" width="7.28515625" style="20" bestFit="1" customWidth="1"/>
    <col min="10499" max="10499" width="11.85546875" style="20" customWidth="1"/>
    <col min="10500" max="10501" width="28" style="20" customWidth="1"/>
    <col min="10502" max="10505" width="9.140625" style="20"/>
    <col min="10506" max="10506" width="44.28515625" style="20" customWidth="1"/>
    <col min="10507" max="10507" width="9.140625" style="20"/>
    <col min="10508" max="10508" width="19.85546875" style="20" customWidth="1"/>
    <col min="10509" max="10752" width="9.140625" style="20"/>
    <col min="10753" max="10753" width="1.7109375" style="20" customWidth="1"/>
    <col min="10754" max="10754" width="7.28515625" style="20" bestFit="1" customWidth="1"/>
    <col min="10755" max="10755" width="11.85546875" style="20" customWidth="1"/>
    <col min="10756" max="10757" width="28" style="20" customWidth="1"/>
    <col min="10758" max="10761" width="9.140625" style="20"/>
    <col min="10762" max="10762" width="44.28515625" style="20" customWidth="1"/>
    <col min="10763" max="10763" width="9.140625" style="20"/>
    <col min="10764" max="10764" width="19.85546875" style="20" customWidth="1"/>
    <col min="10765" max="11008" width="9.140625" style="20"/>
    <col min="11009" max="11009" width="1.7109375" style="20" customWidth="1"/>
    <col min="11010" max="11010" width="7.28515625" style="20" bestFit="1" customWidth="1"/>
    <col min="11011" max="11011" width="11.85546875" style="20" customWidth="1"/>
    <col min="11012" max="11013" width="28" style="20" customWidth="1"/>
    <col min="11014" max="11017" width="9.140625" style="20"/>
    <col min="11018" max="11018" width="44.28515625" style="20" customWidth="1"/>
    <col min="11019" max="11019" width="9.140625" style="20"/>
    <col min="11020" max="11020" width="19.85546875" style="20" customWidth="1"/>
    <col min="11021" max="11264" width="9.140625" style="20"/>
    <col min="11265" max="11265" width="1.7109375" style="20" customWidth="1"/>
    <col min="11266" max="11266" width="7.28515625" style="20" bestFit="1" customWidth="1"/>
    <col min="11267" max="11267" width="11.85546875" style="20" customWidth="1"/>
    <col min="11268" max="11269" width="28" style="20" customWidth="1"/>
    <col min="11270" max="11273" width="9.140625" style="20"/>
    <col min="11274" max="11274" width="44.28515625" style="20" customWidth="1"/>
    <col min="11275" max="11275" width="9.140625" style="20"/>
    <col min="11276" max="11276" width="19.85546875" style="20" customWidth="1"/>
    <col min="11277" max="11520" width="9.140625" style="20"/>
    <col min="11521" max="11521" width="1.7109375" style="20" customWidth="1"/>
    <col min="11522" max="11522" width="7.28515625" style="20" bestFit="1" customWidth="1"/>
    <col min="11523" max="11523" width="11.85546875" style="20" customWidth="1"/>
    <col min="11524" max="11525" width="28" style="20" customWidth="1"/>
    <col min="11526" max="11529" width="9.140625" style="20"/>
    <col min="11530" max="11530" width="44.28515625" style="20" customWidth="1"/>
    <col min="11531" max="11531" width="9.140625" style="20"/>
    <col min="11532" max="11532" width="19.85546875" style="20" customWidth="1"/>
    <col min="11533" max="11776" width="9.140625" style="20"/>
    <col min="11777" max="11777" width="1.7109375" style="20" customWidth="1"/>
    <col min="11778" max="11778" width="7.28515625" style="20" bestFit="1" customWidth="1"/>
    <col min="11779" max="11779" width="11.85546875" style="20" customWidth="1"/>
    <col min="11780" max="11781" width="28" style="20" customWidth="1"/>
    <col min="11782" max="11785" width="9.140625" style="20"/>
    <col min="11786" max="11786" width="44.28515625" style="20" customWidth="1"/>
    <col min="11787" max="11787" width="9.140625" style="20"/>
    <col min="11788" max="11788" width="19.85546875" style="20" customWidth="1"/>
    <col min="11789" max="12032" width="9.140625" style="20"/>
    <col min="12033" max="12033" width="1.7109375" style="20" customWidth="1"/>
    <col min="12034" max="12034" width="7.28515625" style="20" bestFit="1" customWidth="1"/>
    <col min="12035" max="12035" width="11.85546875" style="20" customWidth="1"/>
    <col min="12036" max="12037" width="28" style="20" customWidth="1"/>
    <col min="12038" max="12041" width="9.140625" style="20"/>
    <col min="12042" max="12042" width="44.28515625" style="20" customWidth="1"/>
    <col min="12043" max="12043" width="9.140625" style="20"/>
    <col min="12044" max="12044" width="19.85546875" style="20" customWidth="1"/>
    <col min="12045" max="12288" width="9.140625" style="20"/>
    <col min="12289" max="12289" width="1.7109375" style="20" customWidth="1"/>
    <col min="12290" max="12290" width="7.28515625" style="20" bestFit="1" customWidth="1"/>
    <col min="12291" max="12291" width="11.85546875" style="20" customWidth="1"/>
    <col min="12292" max="12293" width="28" style="20" customWidth="1"/>
    <col min="12294" max="12297" width="9.140625" style="20"/>
    <col min="12298" max="12298" width="44.28515625" style="20" customWidth="1"/>
    <col min="12299" max="12299" width="9.140625" style="20"/>
    <col min="12300" max="12300" width="19.85546875" style="20" customWidth="1"/>
    <col min="12301" max="12544" width="9.140625" style="20"/>
    <col min="12545" max="12545" width="1.7109375" style="20" customWidth="1"/>
    <col min="12546" max="12546" width="7.28515625" style="20" bestFit="1" customWidth="1"/>
    <col min="12547" max="12547" width="11.85546875" style="20" customWidth="1"/>
    <col min="12548" max="12549" width="28" style="20" customWidth="1"/>
    <col min="12550" max="12553" width="9.140625" style="20"/>
    <col min="12554" max="12554" width="44.28515625" style="20" customWidth="1"/>
    <col min="12555" max="12555" width="9.140625" style="20"/>
    <col min="12556" max="12556" width="19.85546875" style="20" customWidth="1"/>
    <col min="12557" max="12800" width="9.140625" style="20"/>
    <col min="12801" max="12801" width="1.7109375" style="20" customWidth="1"/>
    <col min="12802" max="12802" width="7.28515625" style="20" bestFit="1" customWidth="1"/>
    <col min="12803" max="12803" width="11.85546875" style="20" customWidth="1"/>
    <col min="12804" max="12805" width="28" style="20" customWidth="1"/>
    <col min="12806" max="12809" width="9.140625" style="20"/>
    <col min="12810" max="12810" width="44.28515625" style="20" customWidth="1"/>
    <col min="12811" max="12811" width="9.140625" style="20"/>
    <col min="12812" max="12812" width="19.85546875" style="20" customWidth="1"/>
    <col min="12813" max="13056" width="9.140625" style="20"/>
    <col min="13057" max="13057" width="1.7109375" style="20" customWidth="1"/>
    <col min="13058" max="13058" width="7.28515625" style="20" bestFit="1" customWidth="1"/>
    <col min="13059" max="13059" width="11.85546875" style="20" customWidth="1"/>
    <col min="13060" max="13061" width="28" style="20" customWidth="1"/>
    <col min="13062" max="13065" width="9.140625" style="20"/>
    <col min="13066" max="13066" width="44.28515625" style="20" customWidth="1"/>
    <col min="13067" max="13067" width="9.140625" style="20"/>
    <col min="13068" max="13068" width="19.85546875" style="20" customWidth="1"/>
    <col min="13069" max="13312" width="9.140625" style="20"/>
    <col min="13313" max="13313" width="1.7109375" style="20" customWidth="1"/>
    <col min="13314" max="13314" width="7.28515625" style="20" bestFit="1" customWidth="1"/>
    <col min="13315" max="13315" width="11.85546875" style="20" customWidth="1"/>
    <col min="13316" max="13317" width="28" style="20" customWidth="1"/>
    <col min="13318" max="13321" width="9.140625" style="20"/>
    <col min="13322" max="13322" width="44.28515625" style="20" customWidth="1"/>
    <col min="13323" max="13323" width="9.140625" style="20"/>
    <col min="13324" max="13324" width="19.85546875" style="20" customWidth="1"/>
    <col min="13325" max="13568" width="9.140625" style="20"/>
    <col min="13569" max="13569" width="1.7109375" style="20" customWidth="1"/>
    <col min="13570" max="13570" width="7.28515625" style="20" bestFit="1" customWidth="1"/>
    <col min="13571" max="13571" width="11.85546875" style="20" customWidth="1"/>
    <col min="13572" max="13573" width="28" style="20" customWidth="1"/>
    <col min="13574" max="13577" width="9.140625" style="20"/>
    <col min="13578" max="13578" width="44.28515625" style="20" customWidth="1"/>
    <col min="13579" max="13579" width="9.140625" style="20"/>
    <col min="13580" max="13580" width="19.85546875" style="20" customWidth="1"/>
    <col min="13581" max="13824" width="9.140625" style="20"/>
    <col min="13825" max="13825" width="1.7109375" style="20" customWidth="1"/>
    <col min="13826" max="13826" width="7.28515625" style="20" bestFit="1" customWidth="1"/>
    <col min="13827" max="13827" width="11.85546875" style="20" customWidth="1"/>
    <col min="13828" max="13829" width="28" style="20" customWidth="1"/>
    <col min="13830" max="13833" width="9.140625" style="20"/>
    <col min="13834" max="13834" width="44.28515625" style="20" customWidth="1"/>
    <col min="13835" max="13835" width="9.140625" style="20"/>
    <col min="13836" max="13836" width="19.85546875" style="20" customWidth="1"/>
    <col min="13837" max="14080" width="9.140625" style="20"/>
    <col min="14081" max="14081" width="1.7109375" style="20" customWidth="1"/>
    <col min="14082" max="14082" width="7.28515625" style="20" bestFit="1" customWidth="1"/>
    <col min="14083" max="14083" width="11.85546875" style="20" customWidth="1"/>
    <col min="14084" max="14085" width="28" style="20" customWidth="1"/>
    <col min="14086" max="14089" width="9.140625" style="20"/>
    <col min="14090" max="14090" width="44.28515625" style="20" customWidth="1"/>
    <col min="14091" max="14091" width="9.140625" style="20"/>
    <col min="14092" max="14092" width="19.85546875" style="20" customWidth="1"/>
    <col min="14093" max="14336" width="9.140625" style="20"/>
    <col min="14337" max="14337" width="1.7109375" style="20" customWidth="1"/>
    <col min="14338" max="14338" width="7.28515625" style="20" bestFit="1" customWidth="1"/>
    <col min="14339" max="14339" width="11.85546875" style="20" customWidth="1"/>
    <col min="14340" max="14341" width="28" style="20" customWidth="1"/>
    <col min="14342" max="14345" width="9.140625" style="20"/>
    <col min="14346" max="14346" width="44.28515625" style="20" customWidth="1"/>
    <col min="14347" max="14347" width="9.140625" style="20"/>
    <col min="14348" max="14348" width="19.85546875" style="20" customWidth="1"/>
    <col min="14349" max="14592" width="9.140625" style="20"/>
    <col min="14593" max="14593" width="1.7109375" style="20" customWidth="1"/>
    <col min="14594" max="14594" width="7.28515625" style="20" bestFit="1" customWidth="1"/>
    <col min="14595" max="14595" width="11.85546875" style="20" customWidth="1"/>
    <col min="14596" max="14597" width="28" style="20" customWidth="1"/>
    <col min="14598" max="14601" width="9.140625" style="20"/>
    <col min="14602" max="14602" width="44.28515625" style="20" customWidth="1"/>
    <col min="14603" max="14603" width="9.140625" style="20"/>
    <col min="14604" max="14604" width="19.85546875" style="20" customWidth="1"/>
    <col min="14605" max="14848" width="9.140625" style="20"/>
    <col min="14849" max="14849" width="1.7109375" style="20" customWidth="1"/>
    <col min="14850" max="14850" width="7.28515625" style="20" bestFit="1" customWidth="1"/>
    <col min="14851" max="14851" width="11.85546875" style="20" customWidth="1"/>
    <col min="14852" max="14853" width="28" style="20" customWidth="1"/>
    <col min="14854" max="14857" width="9.140625" style="20"/>
    <col min="14858" max="14858" width="44.28515625" style="20" customWidth="1"/>
    <col min="14859" max="14859" width="9.140625" style="20"/>
    <col min="14860" max="14860" width="19.85546875" style="20" customWidth="1"/>
    <col min="14861" max="15104" width="9.140625" style="20"/>
    <col min="15105" max="15105" width="1.7109375" style="20" customWidth="1"/>
    <col min="15106" max="15106" width="7.28515625" style="20" bestFit="1" customWidth="1"/>
    <col min="15107" max="15107" width="11.85546875" style="20" customWidth="1"/>
    <col min="15108" max="15109" width="28" style="20" customWidth="1"/>
    <col min="15110" max="15113" width="9.140625" style="20"/>
    <col min="15114" max="15114" width="44.28515625" style="20" customWidth="1"/>
    <col min="15115" max="15115" width="9.140625" style="20"/>
    <col min="15116" max="15116" width="19.85546875" style="20" customWidth="1"/>
    <col min="15117" max="15360" width="9.140625" style="20"/>
    <col min="15361" max="15361" width="1.7109375" style="20" customWidth="1"/>
    <col min="15362" max="15362" width="7.28515625" style="20" bestFit="1" customWidth="1"/>
    <col min="15363" max="15363" width="11.85546875" style="20" customWidth="1"/>
    <col min="15364" max="15365" width="28" style="20" customWidth="1"/>
    <col min="15366" max="15369" width="9.140625" style="20"/>
    <col min="15370" max="15370" width="44.28515625" style="20" customWidth="1"/>
    <col min="15371" max="15371" width="9.140625" style="20"/>
    <col min="15372" max="15372" width="19.85546875" style="20" customWidth="1"/>
    <col min="15373" max="15616" width="9.140625" style="20"/>
    <col min="15617" max="15617" width="1.7109375" style="20" customWidth="1"/>
    <col min="15618" max="15618" width="7.28515625" style="20" bestFit="1" customWidth="1"/>
    <col min="15619" max="15619" width="11.85546875" style="20" customWidth="1"/>
    <col min="15620" max="15621" width="28" style="20" customWidth="1"/>
    <col min="15622" max="15625" width="9.140625" style="20"/>
    <col min="15626" max="15626" width="44.28515625" style="20" customWidth="1"/>
    <col min="15627" max="15627" width="9.140625" style="20"/>
    <col min="15628" max="15628" width="19.85546875" style="20" customWidth="1"/>
    <col min="15629" max="15872" width="9.140625" style="20"/>
    <col min="15873" max="15873" width="1.7109375" style="20" customWidth="1"/>
    <col min="15874" max="15874" width="7.28515625" style="20" bestFit="1" customWidth="1"/>
    <col min="15875" max="15875" width="11.85546875" style="20" customWidth="1"/>
    <col min="15876" max="15877" width="28" style="20" customWidth="1"/>
    <col min="15878" max="15881" width="9.140625" style="20"/>
    <col min="15882" max="15882" width="44.28515625" style="20" customWidth="1"/>
    <col min="15883" max="15883" width="9.140625" style="20"/>
    <col min="15884" max="15884" width="19.85546875" style="20" customWidth="1"/>
    <col min="15885" max="16128" width="9.140625" style="20"/>
    <col min="16129" max="16129" width="1.7109375" style="20" customWidth="1"/>
    <col min="16130" max="16130" width="7.28515625" style="20" bestFit="1" customWidth="1"/>
    <col min="16131" max="16131" width="11.85546875" style="20" customWidth="1"/>
    <col min="16132" max="16133" width="28" style="20" customWidth="1"/>
    <col min="16134" max="16137" width="9.140625" style="20"/>
    <col min="16138" max="16138" width="44.28515625" style="20" customWidth="1"/>
    <col min="16139" max="16139" width="9.140625" style="20"/>
    <col min="16140" max="16140" width="19.85546875" style="20" customWidth="1"/>
    <col min="16141" max="16384" width="9.140625" style="20"/>
  </cols>
  <sheetData>
    <row r="2" spans="2:12" ht="27.75" customHeight="1">
      <c r="B2" s="664" t="s">
        <v>454</v>
      </c>
      <c r="C2" s="665"/>
      <c r="D2" s="665"/>
      <c r="E2" s="665"/>
      <c r="F2" s="665"/>
      <c r="G2" s="665"/>
      <c r="H2" s="665"/>
      <c r="I2" s="665"/>
      <c r="J2" s="665"/>
      <c r="K2" s="665"/>
      <c r="L2" s="666"/>
    </row>
    <row r="3" spans="2:12" ht="32.25" customHeight="1">
      <c r="B3" s="22" t="s">
        <v>45</v>
      </c>
      <c r="C3" s="23" t="s">
        <v>46</v>
      </c>
      <c r="D3" s="23" t="s">
        <v>47</v>
      </c>
      <c r="E3" s="23" t="s">
        <v>48</v>
      </c>
      <c r="F3" s="23" t="s">
        <v>49</v>
      </c>
      <c r="G3" s="23" t="s">
        <v>50</v>
      </c>
      <c r="H3" s="23" t="s">
        <v>51</v>
      </c>
      <c r="I3" s="23" t="s">
        <v>52</v>
      </c>
      <c r="J3" s="23" t="s">
        <v>53</v>
      </c>
      <c r="K3" s="23" t="s">
        <v>54</v>
      </c>
      <c r="L3" s="23" t="s">
        <v>55</v>
      </c>
    </row>
    <row r="4" spans="2:12" ht="25.5">
      <c r="B4" s="24"/>
      <c r="C4" s="25" t="s">
        <v>455</v>
      </c>
      <c r="D4" s="26"/>
      <c r="E4" s="26" t="s">
        <v>456</v>
      </c>
      <c r="F4" s="25" t="s">
        <v>72</v>
      </c>
      <c r="G4" s="25" t="s">
        <v>62</v>
      </c>
      <c r="H4" s="25" t="s">
        <v>61</v>
      </c>
      <c r="I4" s="25" t="s">
        <v>62</v>
      </c>
      <c r="J4" s="42" t="s">
        <v>457</v>
      </c>
      <c r="K4" s="25" t="s">
        <v>64</v>
      </c>
      <c r="L4" s="26"/>
    </row>
    <row r="5" spans="2:12" ht="25.5">
      <c r="B5" s="24"/>
      <c r="C5" s="25" t="s">
        <v>458</v>
      </c>
      <c r="D5" s="26"/>
      <c r="E5" s="26" t="s">
        <v>459</v>
      </c>
      <c r="F5" s="25" t="s">
        <v>72</v>
      </c>
      <c r="G5" s="25" t="s">
        <v>62</v>
      </c>
      <c r="H5" s="25" t="s">
        <v>61</v>
      </c>
      <c r="I5" s="25" t="s">
        <v>62</v>
      </c>
      <c r="J5" s="42" t="s">
        <v>460</v>
      </c>
      <c r="K5" s="25" t="s">
        <v>64</v>
      </c>
      <c r="L5" s="26"/>
    </row>
    <row r="6" spans="2:12" ht="46.5" customHeight="1">
      <c r="B6" s="28"/>
      <c r="C6" s="29" t="s">
        <v>461</v>
      </c>
      <c r="D6" s="30"/>
      <c r="E6" s="43" t="s">
        <v>462</v>
      </c>
      <c r="F6" s="29" t="s">
        <v>72</v>
      </c>
      <c r="G6" s="29" t="s">
        <v>62</v>
      </c>
      <c r="H6" s="29" t="s">
        <v>61</v>
      </c>
      <c r="I6" s="29" t="s">
        <v>62</v>
      </c>
      <c r="J6" s="43" t="s">
        <v>463</v>
      </c>
      <c r="K6" s="40" t="s">
        <v>90</v>
      </c>
      <c r="L6" s="31"/>
    </row>
    <row r="7" spans="2:12" ht="54.95" customHeight="1">
      <c r="B7" s="24"/>
      <c r="C7" s="25" t="s">
        <v>464</v>
      </c>
      <c r="D7" s="26" t="s">
        <v>465</v>
      </c>
      <c r="E7" s="26" t="s">
        <v>466</v>
      </c>
      <c r="F7" s="25" t="s">
        <v>72</v>
      </c>
      <c r="G7" s="25" t="s">
        <v>61</v>
      </c>
      <c r="H7" s="25" t="s">
        <v>61</v>
      </c>
      <c r="I7" s="25" t="s">
        <v>62</v>
      </c>
      <c r="J7" s="44" t="s">
        <v>467</v>
      </c>
      <c r="K7" s="25" t="s">
        <v>64</v>
      </c>
      <c r="L7" s="27"/>
    </row>
    <row r="8" spans="2:12" ht="54.95" customHeight="1">
      <c r="B8" s="24"/>
      <c r="C8" s="25" t="s">
        <v>468</v>
      </c>
      <c r="D8" s="26" t="s">
        <v>469</v>
      </c>
      <c r="E8" s="26" t="s">
        <v>470</v>
      </c>
      <c r="F8" s="25" t="s">
        <v>72</v>
      </c>
      <c r="G8" s="25" t="s">
        <v>61</v>
      </c>
      <c r="H8" s="25" t="s">
        <v>61</v>
      </c>
      <c r="I8" s="25" t="s">
        <v>62</v>
      </c>
      <c r="J8" s="44" t="s">
        <v>471</v>
      </c>
      <c r="K8" s="25" t="s">
        <v>64</v>
      </c>
      <c r="L8" s="26"/>
    </row>
    <row r="9" spans="2:12" ht="66.95" customHeight="1">
      <c r="B9" s="24" t="s">
        <v>472</v>
      </c>
      <c r="C9" s="25" t="s">
        <v>473</v>
      </c>
      <c r="D9" s="26" t="s">
        <v>474</v>
      </c>
      <c r="E9" s="26" t="s">
        <v>475</v>
      </c>
      <c r="F9" s="25" t="s">
        <v>72</v>
      </c>
      <c r="G9" s="25" t="s">
        <v>61</v>
      </c>
      <c r="H9" s="25" t="s">
        <v>61</v>
      </c>
      <c r="I9" s="25" t="s">
        <v>62</v>
      </c>
      <c r="J9" s="44" t="s">
        <v>476</v>
      </c>
      <c r="K9" s="25" t="s">
        <v>64</v>
      </c>
      <c r="L9" s="27"/>
    </row>
    <row r="10" spans="2:12" ht="54.95" customHeight="1">
      <c r="B10" s="24"/>
      <c r="C10" s="25" t="s">
        <v>477</v>
      </c>
      <c r="D10" s="26" t="s">
        <v>478</v>
      </c>
      <c r="E10" s="26" t="s">
        <v>479</v>
      </c>
      <c r="F10" s="25" t="s">
        <v>72</v>
      </c>
      <c r="G10" s="25" t="s">
        <v>61</v>
      </c>
      <c r="H10" s="25" t="s">
        <v>61</v>
      </c>
      <c r="I10" s="25" t="s">
        <v>62</v>
      </c>
      <c r="J10" s="44" t="s">
        <v>480</v>
      </c>
      <c r="K10" s="25" t="s">
        <v>64</v>
      </c>
      <c r="L10" s="27"/>
    </row>
    <row r="11" spans="2:12" ht="54.95" customHeight="1">
      <c r="B11" s="24"/>
      <c r="C11" s="25" t="s">
        <v>481</v>
      </c>
      <c r="D11" s="26" t="s">
        <v>482</v>
      </c>
      <c r="E11" s="26" t="s">
        <v>483</v>
      </c>
      <c r="F11" s="25" t="s">
        <v>72</v>
      </c>
      <c r="G11" s="25" t="s">
        <v>61</v>
      </c>
      <c r="H11" s="25" t="s">
        <v>61</v>
      </c>
      <c r="I11" s="25" t="s">
        <v>62</v>
      </c>
      <c r="J11" s="44" t="s">
        <v>484</v>
      </c>
      <c r="K11" s="25" t="s">
        <v>64</v>
      </c>
      <c r="L11" s="26"/>
    </row>
    <row r="12" spans="2:12" ht="66.95" customHeight="1">
      <c r="B12" s="24" t="s">
        <v>485</v>
      </c>
      <c r="C12" s="25" t="s">
        <v>486</v>
      </c>
      <c r="D12" s="26" t="s">
        <v>487</v>
      </c>
      <c r="E12" s="26" t="s">
        <v>488</v>
      </c>
      <c r="F12" s="25" t="s">
        <v>72</v>
      </c>
      <c r="G12" s="25" t="s">
        <v>61</v>
      </c>
      <c r="H12" s="25" t="s">
        <v>61</v>
      </c>
      <c r="I12" s="25" t="s">
        <v>62</v>
      </c>
      <c r="J12" s="44" t="s">
        <v>489</v>
      </c>
      <c r="K12" s="25" t="s">
        <v>64</v>
      </c>
      <c r="L12" s="27"/>
    </row>
    <row r="13" spans="2:12" ht="45" customHeight="1">
      <c r="B13" s="24" t="s">
        <v>490</v>
      </c>
      <c r="C13" s="25" t="s">
        <v>491</v>
      </c>
      <c r="D13" s="26" t="s">
        <v>492</v>
      </c>
      <c r="E13" s="26" t="s">
        <v>493</v>
      </c>
      <c r="F13" s="25" t="s">
        <v>72</v>
      </c>
      <c r="G13" s="25" t="s">
        <v>61</v>
      </c>
      <c r="H13" s="25" t="s">
        <v>61</v>
      </c>
      <c r="I13" s="25" t="s">
        <v>62</v>
      </c>
      <c r="J13" s="45" t="s">
        <v>494</v>
      </c>
      <c r="K13" s="25" t="s">
        <v>64</v>
      </c>
      <c r="L13" s="25"/>
    </row>
    <row r="14" spans="2:12" ht="45" customHeight="1">
      <c r="B14" s="24" t="s">
        <v>495</v>
      </c>
      <c r="C14" s="25" t="s">
        <v>496</v>
      </c>
      <c r="D14" s="26" t="s">
        <v>497</v>
      </c>
      <c r="E14" s="26" t="s">
        <v>498</v>
      </c>
      <c r="F14" s="25" t="s">
        <v>72</v>
      </c>
      <c r="G14" s="25" t="s">
        <v>61</v>
      </c>
      <c r="H14" s="25" t="s">
        <v>61</v>
      </c>
      <c r="I14" s="25" t="s">
        <v>62</v>
      </c>
      <c r="J14" s="45" t="s">
        <v>499</v>
      </c>
      <c r="K14" s="25" t="s">
        <v>64</v>
      </c>
      <c r="L14" s="25"/>
    </row>
    <row r="15" spans="2:12" ht="66.95" customHeight="1">
      <c r="B15" s="24" t="s">
        <v>500</v>
      </c>
      <c r="C15" s="25" t="s">
        <v>501</v>
      </c>
      <c r="D15" s="26" t="s">
        <v>502</v>
      </c>
      <c r="E15" s="26" t="s">
        <v>503</v>
      </c>
      <c r="F15" s="25" t="s">
        <v>72</v>
      </c>
      <c r="G15" s="25" t="s">
        <v>61</v>
      </c>
      <c r="H15" s="25" t="s">
        <v>61</v>
      </c>
      <c r="I15" s="25" t="s">
        <v>62</v>
      </c>
      <c r="J15" s="44" t="s">
        <v>504</v>
      </c>
      <c r="K15" s="25" t="s">
        <v>64</v>
      </c>
      <c r="L15" s="25"/>
    </row>
    <row r="16" spans="2:12" ht="45" customHeight="1">
      <c r="B16" s="24" t="s">
        <v>505</v>
      </c>
      <c r="C16" s="25" t="s">
        <v>506</v>
      </c>
      <c r="D16" s="26" t="s">
        <v>507</v>
      </c>
      <c r="E16" s="26" t="s">
        <v>508</v>
      </c>
      <c r="F16" s="25" t="s">
        <v>72</v>
      </c>
      <c r="G16" s="25" t="s">
        <v>61</v>
      </c>
      <c r="H16" s="25" t="s">
        <v>61</v>
      </c>
      <c r="I16" s="25" t="s">
        <v>62</v>
      </c>
      <c r="J16" s="45" t="s">
        <v>509</v>
      </c>
      <c r="K16" s="25" t="s">
        <v>64</v>
      </c>
      <c r="L16" s="26"/>
    </row>
    <row r="17" spans="2:12" ht="54.95" customHeight="1">
      <c r="B17" s="24" t="s">
        <v>510</v>
      </c>
      <c r="C17" s="25" t="s">
        <v>450</v>
      </c>
      <c r="D17" s="26" t="s">
        <v>511</v>
      </c>
      <c r="E17" s="26" t="s">
        <v>512</v>
      </c>
      <c r="F17" s="25" t="s">
        <v>72</v>
      </c>
      <c r="G17" s="25" t="s">
        <v>61</v>
      </c>
      <c r="H17" s="25" t="s">
        <v>61</v>
      </c>
      <c r="I17" s="25" t="s">
        <v>62</v>
      </c>
      <c r="J17" s="44" t="s">
        <v>513</v>
      </c>
      <c r="K17" s="25" t="s">
        <v>64</v>
      </c>
      <c r="L17" s="26"/>
    </row>
    <row r="18" spans="2:12" ht="66.95" customHeight="1">
      <c r="B18" s="24" t="s">
        <v>514</v>
      </c>
      <c r="C18" s="25" t="s">
        <v>515</v>
      </c>
      <c r="D18" s="26" t="s">
        <v>516</v>
      </c>
      <c r="E18" s="26" t="s">
        <v>517</v>
      </c>
      <c r="F18" s="25" t="s">
        <v>72</v>
      </c>
      <c r="G18" s="25" t="s">
        <v>61</v>
      </c>
      <c r="H18" s="25" t="s">
        <v>61</v>
      </c>
      <c r="I18" s="25" t="s">
        <v>62</v>
      </c>
      <c r="J18" s="44" t="s">
        <v>518</v>
      </c>
      <c r="K18" s="25" t="s">
        <v>64</v>
      </c>
      <c r="L18" s="26"/>
    </row>
    <row r="19" spans="2:12" ht="76.5">
      <c r="B19" s="24"/>
      <c r="C19" s="25" t="s">
        <v>519</v>
      </c>
      <c r="D19" s="26"/>
      <c r="E19" s="26" t="s">
        <v>520</v>
      </c>
      <c r="F19" s="25" t="s">
        <v>72</v>
      </c>
      <c r="G19" s="25" t="s">
        <v>62</v>
      </c>
      <c r="H19" s="25" t="s">
        <v>61</v>
      </c>
      <c r="I19" s="25" t="s">
        <v>61</v>
      </c>
      <c r="J19" s="26" t="s">
        <v>428</v>
      </c>
      <c r="K19" s="25" t="s">
        <v>64</v>
      </c>
      <c r="L19" s="25"/>
    </row>
    <row r="20" spans="2:12" ht="66.95" customHeight="1">
      <c r="B20" s="24"/>
      <c r="C20" s="25" t="s">
        <v>519</v>
      </c>
      <c r="D20" s="26"/>
      <c r="E20" s="26" t="s">
        <v>521</v>
      </c>
      <c r="F20" s="25" t="s">
        <v>60</v>
      </c>
      <c r="G20" s="25" t="s">
        <v>62</v>
      </c>
      <c r="H20" s="25" t="s">
        <v>61</v>
      </c>
      <c r="I20" s="25" t="s">
        <v>61</v>
      </c>
      <c r="J20" s="26" t="s">
        <v>522</v>
      </c>
      <c r="K20" s="25" t="s">
        <v>64</v>
      </c>
      <c r="L20" s="26"/>
    </row>
    <row r="21" spans="2:12">
      <c r="B21" s="46"/>
      <c r="C21" s="47"/>
      <c r="D21" s="48"/>
      <c r="E21" s="49"/>
      <c r="F21" s="50"/>
      <c r="G21" s="50"/>
      <c r="H21" s="50"/>
      <c r="I21" s="50"/>
      <c r="J21" s="48"/>
      <c r="K21" s="50"/>
      <c r="L21" s="48"/>
    </row>
    <row r="22" spans="2:12">
      <c r="B22" s="46"/>
      <c r="C22" s="47"/>
      <c r="D22" s="48"/>
      <c r="E22" s="49"/>
      <c r="F22" s="50"/>
      <c r="G22" s="50"/>
      <c r="H22" s="50"/>
      <c r="I22" s="50"/>
      <c r="J22" s="48"/>
      <c r="K22" s="50"/>
      <c r="L22" s="48"/>
    </row>
    <row r="23" spans="2:12">
      <c r="B23" s="46"/>
      <c r="C23" s="47"/>
      <c r="D23" s="48"/>
      <c r="E23" s="49"/>
      <c r="F23" s="50"/>
      <c r="G23" s="50"/>
      <c r="H23" s="50"/>
      <c r="I23" s="50"/>
      <c r="J23" s="48"/>
      <c r="K23" s="50"/>
      <c r="L23" s="48"/>
    </row>
    <row r="24" spans="2:12">
      <c r="B24" s="46"/>
      <c r="C24" s="47"/>
      <c r="D24" s="48"/>
      <c r="E24" s="48"/>
      <c r="F24" s="48"/>
      <c r="G24" s="48"/>
      <c r="H24" s="48"/>
      <c r="I24" s="48"/>
      <c r="J24" s="48"/>
      <c r="K24" s="48"/>
      <c r="L24" s="48"/>
    </row>
    <row r="25" spans="2:12">
      <c r="B25" s="46"/>
      <c r="C25" s="47"/>
      <c r="D25" s="48"/>
      <c r="E25" s="48"/>
      <c r="F25" s="48"/>
      <c r="G25" s="48"/>
      <c r="H25" s="48"/>
      <c r="I25" s="48"/>
      <c r="J25" s="48"/>
      <c r="K25" s="48"/>
      <c r="L25" s="48"/>
    </row>
    <row r="26" spans="2:12">
      <c r="B26" s="46"/>
      <c r="C26" s="47"/>
      <c r="D26" s="34"/>
      <c r="E26" s="34"/>
      <c r="F26" s="34"/>
      <c r="G26" s="34"/>
      <c r="H26" s="34"/>
      <c r="I26" s="34"/>
      <c r="J26" s="34"/>
      <c r="K26" s="34"/>
      <c r="L26" s="34"/>
    </row>
    <row r="27" spans="2:12">
      <c r="D27" s="34"/>
      <c r="E27" s="34"/>
      <c r="F27" s="34"/>
      <c r="G27" s="34"/>
      <c r="H27" s="34"/>
      <c r="I27" s="34"/>
      <c r="J27" s="34"/>
      <c r="K27" s="34"/>
      <c r="L27" s="34"/>
    </row>
    <row r="28" spans="2:12">
      <c r="D28" s="34"/>
      <c r="E28" s="34"/>
      <c r="F28" s="34"/>
      <c r="G28" s="34"/>
      <c r="H28" s="34"/>
      <c r="I28" s="34"/>
      <c r="J28" s="34"/>
      <c r="K28" s="34"/>
      <c r="L28" s="34"/>
    </row>
    <row r="29" spans="2:12">
      <c r="D29" s="34"/>
      <c r="E29" s="34"/>
      <c r="F29" s="34"/>
      <c r="G29" s="34"/>
      <c r="H29" s="34"/>
      <c r="I29" s="34"/>
      <c r="J29" s="34"/>
      <c r="K29" s="34"/>
      <c r="L29" s="34"/>
    </row>
    <row r="30" spans="2:12">
      <c r="D30" s="34"/>
      <c r="E30" s="34"/>
      <c r="F30" s="34"/>
      <c r="G30" s="34"/>
      <c r="H30" s="34"/>
      <c r="I30" s="34"/>
      <c r="J30" s="34"/>
      <c r="K30" s="34"/>
      <c r="L30" s="34"/>
    </row>
    <row r="31" spans="2:12">
      <c r="D31" s="34"/>
      <c r="E31" s="34"/>
      <c r="F31" s="34"/>
      <c r="G31" s="34"/>
      <c r="H31" s="34"/>
      <c r="I31" s="34"/>
      <c r="J31" s="34"/>
      <c r="K31" s="34"/>
      <c r="L31" s="34"/>
    </row>
    <row r="32" spans="2:12">
      <c r="D32" s="34"/>
      <c r="E32" s="34"/>
      <c r="F32" s="34"/>
      <c r="G32" s="34"/>
      <c r="H32" s="34"/>
      <c r="I32" s="34"/>
      <c r="J32" s="34"/>
      <c r="K32" s="34"/>
      <c r="L32" s="34"/>
    </row>
    <row r="33" spans="4:12">
      <c r="D33" s="34"/>
      <c r="E33" s="34"/>
      <c r="F33" s="34"/>
      <c r="G33" s="34"/>
      <c r="H33" s="34"/>
      <c r="I33" s="34"/>
      <c r="J33" s="34"/>
      <c r="K33" s="34"/>
      <c r="L33" s="34"/>
    </row>
    <row r="34" spans="4:12">
      <c r="D34" s="34"/>
      <c r="E34" s="34"/>
      <c r="F34" s="34"/>
      <c r="G34" s="34"/>
      <c r="H34" s="34"/>
      <c r="I34" s="34"/>
      <c r="J34" s="34"/>
      <c r="K34" s="34"/>
      <c r="L34" s="34"/>
    </row>
    <row r="35" spans="4:12">
      <c r="D35" s="34"/>
      <c r="E35" s="34"/>
      <c r="F35" s="34"/>
      <c r="G35" s="34"/>
      <c r="H35" s="34"/>
      <c r="I35" s="34"/>
      <c r="J35" s="34"/>
      <c r="K35" s="34"/>
      <c r="L35" s="34"/>
    </row>
    <row r="36" spans="4:12">
      <c r="D36" s="34"/>
      <c r="E36" s="34"/>
      <c r="F36" s="34"/>
      <c r="G36" s="34"/>
      <c r="H36" s="34"/>
      <c r="I36" s="34"/>
      <c r="J36" s="34"/>
      <c r="K36" s="34"/>
      <c r="L36" s="34"/>
    </row>
    <row r="37" spans="4:12">
      <c r="D37" s="34"/>
      <c r="E37" s="34"/>
      <c r="F37" s="34"/>
      <c r="G37" s="34"/>
      <c r="H37" s="34"/>
      <c r="I37" s="34"/>
      <c r="J37" s="34"/>
      <c r="K37" s="34"/>
      <c r="L37" s="34"/>
    </row>
    <row r="38" spans="4:12">
      <c r="D38" s="34"/>
      <c r="E38" s="34"/>
      <c r="F38" s="34"/>
      <c r="G38" s="34"/>
      <c r="H38" s="34"/>
      <c r="I38" s="34"/>
      <c r="J38" s="34"/>
      <c r="K38" s="34"/>
      <c r="L38" s="34"/>
    </row>
    <row r="39" spans="4:12">
      <c r="D39" s="34"/>
      <c r="E39" s="34"/>
      <c r="F39" s="34"/>
      <c r="G39" s="34"/>
      <c r="H39" s="34"/>
      <c r="I39" s="34"/>
      <c r="J39" s="34"/>
      <c r="K39" s="34"/>
      <c r="L39" s="34"/>
    </row>
    <row r="40" spans="4:12">
      <c r="D40" s="34"/>
      <c r="E40" s="34"/>
      <c r="F40" s="34"/>
      <c r="G40" s="34"/>
      <c r="H40" s="34"/>
      <c r="I40" s="34"/>
      <c r="J40" s="34"/>
      <c r="K40" s="34"/>
      <c r="L40" s="34"/>
    </row>
    <row r="41" spans="4:12">
      <c r="D41" s="34"/>
      <c r="E41" s="34"/>
      <c r="F41" s="34"/>
      <c r="G41" s="34"/>
      <c r="H41" s="34"/>
      <c r="I41" s="34"/>
      <c r="J41" s="34"/>
      <c r="K41" s="34"/>
      <c r="L41" s="34"/>
    </row>
    <row r="42" spans="4:12">
      <c r="D42" s="34"/>
      <c r="E42" s="34"/>
      <c r="F42" s="34"/>
      <c r="G42" s="34"/>
      <c r="H42" s="34"/>
      <c r="I42" s="34"/>
      <c r="J42" s="34"/>
      <c r="K42" s="34"/>
      <c r="L42" s="34"/>
    </row>
    <row r="43" spans="4:12">
      <c r="D43" s="34"/>
      <c r="E43" s="34"/>
      <c r="F43" s="34"/>
      <c r="G43" s="34"/>
      <c r="H43" s="34"/>
      <c r="I43" s="34"/>
      <c r="J43" s="34"/>
      <c r="K43" s="34"/>
      <c r="L43" s="34"/>
    </row>
    <row r="44" spans="4:12">
      <c r="D44" s="34"/>
      <c r="E44" s="34"/>
      <c r="F44" s="34"/>
      <c r="G44" s="34"/>
      <c r="H44" s="34"/>
      <c r="I44" s="34"/>
      <c r="J44" s="34"/>
      <c r="K44" s="34"/>
      <c r="L44" s="34"/>
    </row>
    <row r="45" spans="4:12">
      <c r="D45" s="34"/>
      <c r="E45" s="34"/>
      <c r="F45" s="34"/>
      <c r="G45" s="34"/>
      <c r="H45" s="34"/>
      <c r="I45" s="34"/>
      <c r="J45" s="34"/>
      <c r="K45" s="34"/>
      <c r="L45" s="34"/>
    </row>
    <row r="46" spans="4:12">
      <c r="D46" s="34"/>
      <c r="E46" s="34"/>
      <c r="F46" s="34"/>
      <c r="G46" s="34"/>
      <c r="H46" s="34"/>
      <c r="I46" s="34"/>
      <c r="J46" s="34"/>
      <c r="K46" s="34"/>
      <c r="L46" s="34"/>
    </row>
    <row r="47" spans="4:12">
      <c r="D47" s="34"/>
      <c r="E47" s="34"/>
      <c r="F47" s="34"/>
      <c r="G47" s="34"/>
      <c r="H47" s="34"/>
      <c r="I47" s="34"/>
      <c r="J47" s="34"/>
      <c r="K47" s="34"/>
      <c r="L47" s="34"/>
    </row>
    <row r="48" spans="4:12">
      <c r="D48" s="34"/>
      <c r="E48" s="34"/>
      <c r="F48" s="34"/>
      <c r="G48" s="34"/>
      <c r="H48" s="34"/>
      <c r="I48" s="34"/>
      <c r="J48" s="34"/>
      <c r="K48" s="34"/>
      <c r="L48" s="34"/>
    </row>
    <row r="49" spans="4:12">
      <c r="D49" s="34"/>
      <c r="E49" s="34"/>
      <c r="F49" s="34"/>
      <c r="G49" s="34"/>
      <c r="H49" s="34"/>
      <c r="I49" s="34"/>
      <c r="J49" s="34"/>
      <c r="K49" s="34"/>
      <c r="L49" s="34"/>
    </row>
    <row r="50" spans="4:12">
      <c r="D50" s="34"/>
      <c r="E50" s="34"/>
      <c r="F50" s="34"/>
      <c r="G50" s="34"/>
      <c r="H50" s="34"/>
      <c r="I50" s="34"/>
      <c r="J50" s="34"/>
      <c r="K50" s="34"/>
      <c r="L50" s="34"/>
    </row>
    <row r="51" spans="4:12">
      <c r="D51" s="34"/>
      <c r="E51" s="34"/>
      <c r="F51" s="34"/>
      <c r="G51" s="34"/>
      <c r="H51" s="34"/>
      <c r="I51" s="34"/>
      <c r="J51" s="34"/>
      <c r="K51" s="34"/>
      <c r="L51" s="34"/>
    </row>
    <row r="52" spans="4:12">
      <c r="D52" s="34"/>
      <c r="E52" s="34"/>
      <c r="F52" s="34"/>
      <c r="G52" s="34"/>
      <c r="H52" s="34"/>
      <c r="I52" s="34"/>
      <c r="J52" s="34"/>
      <c r="K52" s="34"/>
      <c r="L52" s="34"/>
    </row>
    <row r="53" spans="4:12">
      <c r="D53" s="34"/>
      <c r="E53" s="34"/>
      <c r="F53" s="34"/>
      <c r="G53" s="34"/>
      <c r="H53" s="34"/>
      <c r="I53" s="34"/>
      <c r="J53" s="34"/>
      <c r="K53" s="34"/>
      <c r="L53" s="34"/>
    </row>
    <row r="54" spans="4:12">
      <c r="D54" s="34"/>
      <c r="E54" s="34"/>
      <c r="F54" s="34"/>
      <c r="G54" s="34"/>
      <c r="H54" s="34"/>
      <c r="I54" s="34"/>
      <c r="J54" s="34"/>
      <c r="K54" s="34"/>
      <c r="L54" s="34"/>
    </row>
    <row r="55" spans="4:12">
      <c r="D55" s="34"/>
      <c r="E55" s="34"/>
      <c r="F55" s="34"/>
      <c r="G55" s="34"/>
      <c r="H55" s="34"/>
      <c r="I55" s="34"/>
      <c r="J55" s="34"/>
      <c r="K55" s="34"/>
      <c r="L55" s="34"/>
    </row>
    <row r="56" spans="4:12">
      <c r="D56" s="34"/>
      <c r="E56" s="34"/>
      <c r="F56" s="34"/>
      <c r="G56" s="34"/>
      <c r="H56" s="34"/>
      <c r="I56" s="34"/>
      <c r="J56" s="34"/>
      <c r="K56" s="34"/>
      <c r="L56" s="34"/>
    </row>
  </sheetData>
  <mergeCells count="1">
    <mergeCell ref="B2:L2"/>
  </mergeCells>
  <conditionalFormatting sqref="F1:F5 F7:F65536">
    <cfRule type="cellIs" dxfId="4" priority="2" stopIfTrue="1" operator="equal">
      <formula>"Validation"</formula>
    </cfRule>
  </conditionalFormatting>
  <conditionalFormatting sqref="F6">
    <cfRule type="cellIs" dxfId="3" priority="1" stopIfTrue="1" operator="equal">
      <formula>"Validation"</formula>
    </cfRule>
  </conditionalFormatting>
  <pageMargins left="0.23622047244094491" right="0.23622047244094491" top="0.74803149606299213" bottom="0.74803149606299213" header="0.31496062992125984" footer="0.31496062992125984"/>
  <pageSetup paperSize="9" scale="4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L78"/>
  <sheetViews>
    <sheetView workbookViewId="0"/>
  </sheetViews>
  <sheetFormatPr defaultRowHeight="15"/>
  <cols>
    <col min="1" max="1" width="1.7109375" style="20" customWidth="1"/>
    <col min="2" max="2" width="4.42578125" style="20" customWidth="1"/>
    <col min="3" max="3" width="11.85546875" style="41" customWidth="1"/>
    <col min="4" max="5" width="28" style="21" customWidth="1"/>
    <col min="6" max="9" width="9.140625" style="21"/>
    <col min="10" max="10" width="44.28515625" style="21" customWidth="1"/>
    <col min="11" max="11" width="9.140625" style="21"/>
    <col min="12" max="12" width="19.85546875" style="21" customWidth="1"/>
    <col min="13" max="256" width="9.140625" style="20"/>
    <col min="257" max="257" width="1.7109375" style="20" customWidth="1"/>
    <col min="258" max="258" width="4.42578125" style="20" customWidth="1"/>
    <col min="259" max="259" width="11.85546875" style="20" customWidth="1"/>
    <col min="260" max="261" width="28" style="20" customWidth="1"/>
    <col min="262" max="265" width="9.140625" style="20"/>
    <col min="266" max="266" width="44.28515625" style="20" customWidth="1"/>
    <col min="267" max="267" width="9.140625" style="20"/>
    <col min="268" max="268" width="19.85546875" style="20" customWidth="1"/>
    <col min="269" max="512" width="9.140625" style="20"/>
    <col min="513" max="513" width="1.7109375" style="20" customWidth="1"/>
    <col min="514" max="514" width="4.42578125" style="20" customWidth="1"/>
    <col min="515" max="515" width="11.85546875" style="20" customWidth="1"/>
    <col min="516" max="517" width="28" style="20" customWidth="1"/>
    <col min="518" max="521" width="9.140625" style="20"/>
    <col min="522" max="522" width="44.28515625" style="20" customWidth="1"/>
    <col min="523" max="523" width="9.140625" style="20"/>
    <col min="524" max="524" width="19.85546875" style="20" customWidth="1"/>
    <col min="525" max="768" width="9.140625" style="20"/>
    <col min="769" max="769" width="1.7109375" style="20" customWidth="1"/>
    <col min="770" max="770" width="4.42578125" style="20" customWidth="1"/>
    <col min="771" max="771" width="11.85546875" style="20" customWidth="1"/>
    <col min="772" max="773" width="28" style="20" customWidth="1"/>
    <col min="774" max="777" width="9.140625" style="20"/>
    <col min="778" max="778" width="44.28515625" style="20" customWidth="1"/>
    <col min="779" max="779" width="9.140625" style="20"/>
    <col min="780" max="780" width="19.85546875" style="20" customWidth="1"/>
    <col min="781" max="1024" width="9.140625" style="20"/>
    <col min="1025" max="1025" width="1.7109375" style="20" customWidth="1"/>
    <col min="1026" max="1026" width="4.42578125" style="20" customWidth="1"/>
    <col min="1027" max="1027" width="11.85546875" style="20" customWidth="1"/>
    <col min="1028" max="1029" width="28" style="20" customWidth="1"/>
    <col min="1030" max="1033" width="9.140625" style="20"/>
    <col min="1034" max="1034" width="44.28515625" style="20" customWidth="1"/>
    <col min="1035" max="1035" width="9.140625" style="20"/>
    <col min="1036" max="1036" width="19.85546875" style="20" customWidth="1"/>
    <col min="1037" max="1280" width="9.140625" style="20"/>
    <col min="1281" max="1281" width="1.7109375" style="20" customWidth="1"/>
    <col min="1282" max="1282" width="4.42578125" style="20" customWidth="1"/>
    <col min="1283" max="1283" width="11.85546875" style="20" customWidth="1"/>
    <col min="1284" max="1285" width="28" style="20" customWidth="1"/>
    <col min="1286" max="1289" width="9.140625" style="20"/>
    <col min="1290" max="1290" width="44.28515625" style="20" customWidth="1"/>
    <col min="1291" max="1291" width="9.140625" style="20"/>
    <col min="1292" max="1292" width="19.85546875" style="20" customWidth="1"/>
    <col min="1293" max="1536" width="9.140625" style="20"/>
    <col min="1537" max="1537" width="1.7109375" style="20" customWidth="1"/>
    <col min="1538" max="1538" width="4.42578125" style="20" customWidth="1"/>
    <col min="1539" max="1539" width="11.85546875" style="20" customWidth="1"/>
    <col min="1540" max="1541" width="28" style="20" customWidth="1"/>
    <col min="1542" max="1545" width="9.140625" style="20"/>
    <col min="1546" max="1546" width="44.28515625" style="20" customWidth="1"/>
    <col min="1547" max="1547" width="9.140625" style="20"/>
    <col min="1548" max="1548" width="19.85546875" style="20" customWidth="1"/>
    <col min="1549" max="1792" width="9.140625" style="20"/>
    <col min="1793" max="1793" width="1.7109375" style="20" customWidth="1"/>
    <col min="1794" max="1794" width="4.42578125" style="20" customWidth="1"/>
    <col min="1795" max="1795" width="11.85546875" style="20" customWidth="1"/>
    <col min="1796" max="1797" width="28" style="20" customWidth="1"/>
    <col min="1798" max="1801" width="9.140625" style="20"/>
    <col min="1802" max="1802" width="44.28515625" style="20" customWidth="1"/>
    <col min="1803" max="1803" width="9.140625" style="20"/>
    <col min="1804" max="1804" width="19.85546875" style="20" customWidth="1"/>
    <col min="1805" max="2048" width="9.140625" style="20"/>
    <col min="2049" max="2049" width="1.7109375" style="20" customWidth="1"/>
    <col min="2050" max="2050" width="4.42578125" style="20" customWidth="1"/>
    <col min="2051" max="2051" width="11.85546875" style="20" customWidth="1"/>
    <col min="2052" max="2053" width="28" style="20" customWidth="1"/>
    <col min="2054" max="2057" width="9.140625" style="20"/>
    <col min="2058" max="2058" width="44.28515625" style="20" customWidth="1"/>
    <col min="2059" max="2059" width="9.140625" style="20"/>
    <col min="2060" max="2060" width="19.85546875" style="20" customWidth="1"/>
    <col min="2061" max="2304" width="9.140625" style="20"/>
    <col min="2305" max="2305" width="1.7109375" style="20" customWidth="1"/>
    <col min="2306" max="2306" width="4.42578125" style="20" customWidth="1"/>
    <col min="2307" max="2307" width="11.85546875" style="20" customWidth="1"/>
    <col min="2308" max="2309" width="28" style="20" customWidth="1"/>
    <col min="2310" max="2313" width="9.140625" style="20"/>
    <col min="2314" max="2314" width="44.28515625" style="20" customWidth="1"/>
    <col min="2315" max="2315" width="9.140625" style="20"/>
    <col min="2316" max="2316" width="19.85546875" style="20" customWidth="1"/>
    <col min="2317" max="2560" width="9.140625" style="20"/>
    <col min="2561" max="2561" width="1.7109375" style="20" customWidth="1"/>
    <col min="2562" max="2562" width="4.42578125" style="20" customWidth="1"/>
    <col min="2563" max="2563" width="11.85546875" style="20" customWidth="1"/>
    <col min="2564" max="2565" width="28" style="20" customWidth="1"/>
    <col min="2566" max="2569" width="9.140625" style="20"/>
    <col min="2570" max="2570" width="44.28515625" style="20" customWidth="1"/>
    <col min="2571" max="2571" width="9.140625" style="20"/>
    <col min="2572" max="2572" width="19.85546875" style="20" customWidth="1"/>
    <col min="2573" max="2816" width="9.140625" style="20"/>
    <col min="2817" max="2817" width="1.7109375" style="20" customWidth="1"/>
    <col min="2818" max="2818" width="4.42578125" style="20" customWidth="1"/>
    <col min="2819" max="2819" width="11.85546875" style="20" customWidth="1"/>
    <col min="2820" max="2821" width="28" style="20" customWidth="1"/>
    <col min="2822" max="2825" width="9.140625" style="20"/>
    <col min="2826" max="2826" width="44.28515625" style="20" customWidth="1"/>
    <col min="2827" max="2827" width="9.140625" style="20"/>
    <col min="2828" max="2828" width="19.85546875" style="20" customWidth="1"/>
    <col min="2829" max="3072" width="9.140625" style="20"/>
    <col min="3073" max="3073" width="1.7109375" style="20" customWidth="1"/>
    <col min="3074" max="3074" width="4.42578125" style="20" customWidth="1"/>
    <col min="3075" max="3075" width="11.85546875" style="20" customWidth="1"/>
    <col min="3076" max="3077" width="28" style="20" customWidth="1"/>
    <col min="3078" max="3081" width="9.140625" style="20"/>
    <col min="3082" max="3082" width="44.28515625" style="20" customWidth="1"/>
    <col min="3083" max="3083" width="9.140625" style="20"/>
    <col min="3084" max="3084" width="19.85546875" style="20" customWidth="1"/>
    <col min="3085" max="3328" width="9.140625" style="20"/>
    <col min="3329" max="3329" width="1.7109375" style="20" customWidth="1"/>
    <col min="3330" max="3330" width="4.42578125" style="20" customWidth="1"/>
    <col min="3331" max="3331" width="11.85546875" style="20" customWidth="1"/>
    <col min="3332" max="3333" width="28" style="20" customWidth="1"/>
    <col min="3334" max="3337" width="9.140625" style="20"/>
    <col min="3338" max="3338" width="44.28515625" style="20" customWidth="1"/>
    <col min="3339" max="3339" width="9.140625" style="20"/>
    <col min="3340" max="3340" width="19.85546875" style="20" customWidth="1"/>
    <col min="3341" max="3584" width="9.140625" style="20"/>
    <col min="3585" max="3585" width="1.7109375" style="20" customWidth="1"/>
    <col min="3586" max="3586" width="4.42578125" style="20" customWidth="1"/>
    <col min="3587" max="3587" width="11.85546875" style="20" customWidth="1"/>
    <col min="3588" max="3589" width="28" style="20" customWidth="1"/>
    <col min="3590" max="3593" width="9.140625" style="20"/>
    <col min="3594" max="3594" width="44.28515625" style="20" customWidth="1"/>
    <col min="3595" max="3595" width="9.140625" style="20"/>
    <col min="3596" max="3596" width="19.85546875" style="20" customWidth="1"/>
    <col min="3597" max="3840" width="9.140625" style="20"/>
    <col min="3841" max="3841" width="1.7109375" style="20" customWidth="1"/>
    <col min="3842" max="3842" width="4.42578125" style="20" customWidth="1"/>
    <col min="3843" max="3843" width="11.85546875" style="20" customWidth="1"/>
    <col min="3844" max="3845" width="28" style="20" customWidth="1"/>
    <col min="3846" max="3849" width="9.140625" style="20"/>
    <col min="3850" max="3850" width="44.28515625" style="20" customWidth="1"/>
    <col min="3851" max="3851" width="9.140625" style="20"/>
    <col min="3852" max="3852" width="19.85546875" style="20" customWidth="1"/>
    <col min="3853" max="4096" width="9.140625" style="20"/>
    <col min="4097" max="4097" width="1.7109375" style="20" customWidth="1"/>
    <col min="4098" max="4098" width="4.42578125" style="20" customWidth="1"/>
    <col min="4099" max="4099" width="11.85546875" style="20" customWidth="1"/>
    <col min="4100" max="4101" width="28" style="20" customWidth="1"/>
    <col min="4102" max="4105" width="9.140625" style="20"/>
    <col min="4106" max="4106" width="44.28515625" style="20" customWidth="1"/>
    <col min="4107" max="4107" width="9.140625" style="20"/>
    <col min="4108" max="4108" width="19.85546875" style="20" customWidth="1"/>
    <col min="4109" max="4352" width="9.140625" style="20"/>
    <col min="4353" max="4353" width="1.7109375" style="20" customWidth="1"/>
    <col min="4354" max="4354" width="4.42578125" style="20" customWidth="1"/>
    <col min="4355" max="4355" width="11.85546875" style="20" customWidth="1"/>
    <col min="4356" max="4357" width="28" style="20" customWidth="1"/>
    <col min="4358" max="4361" width="9.140625" style="20"/>
    <col min="4362" max="4362" width="44.28515625" style="20" customWidth="1"/>
    <col min="4363" max="4363" width="9.140625" style="20"/>
    <col min="4364" max="4364" width="19.85546875" style="20" customWidth="1"/>
    <col min="4365" max="4608" width="9.140625" style="20"/>
    <col min="4609" max="4609" width="1.7109375" style="20" customWidth="1"/>
    <col min="4610" max="4610" width="4.42578125" style="20" customWidth="1"/>
    <col min="4611" max="4611" width="11.85546875" style="20" customWidth="1"/>
    <col min="4612" max="4613" width="28" style="20" customWidth="1"/>
    <col min="4614" max="4617" width="9.140625" style="20"/>
    <col min="4618" max="4618" width="44.28515625" style="20" customWidth="1"/>
    <col min="4619" max="4619" width="9.140625" style="20"/>
    <col min="4620" max="4620" width="19.85546875" style="20" customWidth="1"/>
    <col min="4621" max="4864" width="9.140625" style="20"/>
    <col min="4865" max="4865" width="1.7109375" style="20" customWidth="1"/>
    <col min="4866" max="4866" width="4.42578125" style="20" customWidth="1"/>
    <col min="4867" max="4867" width="11.85546875" style="20" customWidth="1"/>
    <col min="4868" max="4869" width="28" style="20" customWidth="1"/>
    <col min="4870" max="4873" width="9.140625" style="20"/>
    <col min="4874" max="4874" width="44.28515625" style="20" customWidth="1"/>
    <col min="4875" max="4875" width="9.140625" style="20"/>
    <col min="4876" max="4876" width="19.85546875" style="20" customWidth="1"/>
    <col min="4877" max="5120" width="9.140625" style="20"/>
    <col min="5121" max="5121" width="1.7109375" style="20" customWidth="1"/>
    <col min="5122" max="5122" width="4.42578125" style="20" customWidth="1"/>
    <col min="5123" max="5123" width="11.85546875" style="20" customWidth="1"/>
    <col min="5124" max="5125" width="28" style="20" customWidth="1"/>
    <col min="5126" max="5129" width="9.140625" style="20"/>
    <col min="5130" max="5130" width="44.28515625" style="20" customWidth="1"/>
    <col min="5131" max="5131" width="9.140625" style="20"/>
    <col min="5132" max="5132" width="19.85546875" style="20" customWidth="1"/>
    <col min="5133" max="5376" width="9.140625" style="20"/>
    <col min="5377" max="5377" width="1.7109375" style="20" customWidth="1"/>
    <col min="5378" max="5378" width="4.42578125" style="20" customWidth="1"/>
    <col min="5379" max="5379" width="11.85546875" style="20" customWidth="1"/>
    <col min="5380" max="5381" width="28" style="20" customWidth="1"/>
    <col min="5382" max="5385" width="9.140625" style="20"/>
    <col min="5386" max="5386" width="44.28515625" style="20" customWidth="1"/>
    <col min="5387" max="5387" width="9.140625" style="20"/>
    <col min="5388" max="5388" width="19.85546875" style="20" customWidth="1"/>
    <col min="5389" max="5632" width="9.140625" style="20"/>
    <col min="5633" max="5633" width="1.7109375" style="20" customWidth="1"/>
    <col min="5634" max="5634" width="4.42578125" style="20" customWidth="1"/>
    <col min="5635" max="5635" width="11.85546875" style="20" customWidth="1"/>
    <col min="5636" max="5637" width="28" style="20" customWidth="1"/>
    <col min="5638" max="5641" width="9.140625" style="20"/>
    <col min="5642" max="5642" width="44.28515625" style="20" customWidth="1"/>
    <col min="5643" max="5643" width="9.140625" style="20"/>
    <col min="5644" max="5644" width="19.85546875" style="20" customWidth="1"/>
    <col min="5645" max="5888" width="9.140625" style="20"/>
    <col min="5889" max="5889" width="1.7109375" style="20" customWidth="1"/>
    <col min="5890" max="5890" width="4.42578125" style="20" customWidth="1"/>
    <col min="5891" max="5891" width="11.85546875" style="20" customWidth="1"/>
    <col min="5892" max="5893" width="28" style="20" customWidth="1"/>
    <col min="5894" max="5897" width="9.140625" style="20"/>
    <col min="5898" max="5898" width="44.28515625" style="20" customWidth="1"/>
    <col min="5899" max="5899" width="9.140625" style="20"/>
    <col min="5900" max="5900" width="19.85546875" style="20" customWidth="1"/>
    <col min="5901" max="6144" width="9.140625" style="20"/>
    <col min="6145" max="6145" width="1.7109375" style="20" customWidth="1"/>
    <col min="6146" max="6146" width="4.42578125" style="20" customWidth="1"/>
    <col min="6147" max="6147" width="11.85546875" style="20" customWidth="1"/>
    <col min="6148" max="6149" width="28" style="20" customWidth="1"/>
    <col min="6150" max="6153" width="9.140625" style="20"/>
    <col min="6154" max="6154" width="44.28515625" style="20" customWidth="1"/>
    <col min="6155" max="6155" width="9.140625" style="20"/>
    <col min="6156" max="6156" width="19.85546875" style="20" customWidth="1"/>
    <col min="6157" max="6400" width="9.140625" style="20"/>
    <col min="6401" max="6401" width="1.7109375" style="20" customWidth="1"/>
    <col min="6402" max="6402" width="4.42578125" style="20" customWidth="1"/>
    <col min="6403" max="6403" width="11.85546875" style="20" customWidth="1"/>
    <col min="6404" max="6405" width="28" style="20" customWidth="1"/>
    <col min="6406" max="6409" width="9.140625" style="20"/>
    <col min="6410" max="6410" width="44.28515625" style="20" customWidth="1"/>
    <col min="6411" max="6411" width="9.140625" style="20"/>
    <col min="6412" max="6412" width="19.85546875" style="20" customWidth="1"/>
    <col min="6413" max="6656" width="9.140625" style="20"/>
    <col min="6657" max="6657" width="1.7109375" style="20" customWidth="1"/>
    <col min="6658" max="6658" width="4.42578125" style="20" customWidth="1"/>
    <col min="6659" max="6659" width="11.85546875" style="20" customWidth="1"/>
    <col min="6660" max="6661" width="28" style="20" customWidth="1"/>
    <col min="6662" max="6665" width="9.140625" style="20"/>
    <col min="6666" max="6666" width="44.28515625" style="20" customWidth="1"/>
    <col min="6667" max="6667" width="9.140625" style="20"/>
    <col min="6668" max="6668" width="19.85546875" style="20" customWidth="1"/>
    <col min="6669" max="6912" width="9.140625" style="20"/>
    <col min="6913" max="6913" width="1.7109375" style="20" customWidth="1"/>
    <col min="6914" max="6914" width="4.42578125" style="20" customWidth="1"/>
    <col min="6915" max="6915" width="11.85546875" style="20" customWidth="1"/>
    <col min="6916" max="6917" width="28" style="20" customWidth="1"/>
    <col min="6918" max="6921" width="9.140625" style="20"/>
    <col min="6922" max="6922" width="44.28515625" style="20" customWidth="1"/>
    <col min="6923" max="6923" width="9.140625" style="20"/>
    <col min="6924" max="6924" width="19.85546875" style="20" customWidth="1"/>
    <col min="6925" max="7168" width="9.140625" style="20"/>
    <col min="7169" max="7169" width="1.7109375" style="20" customWidth="1"/>
    <col min="7170" max="7170" width="4.42578125" style="20" customWidth="1"/>
    <col min="7171" max="7171" width="11.85546875" style="20" customWidth="1"/>
    <col min="7172" max="7173" width="28" style="20" customWidth="1"/>
    <col min="7174" max="7177" width="9.140625" style="20"/>
    <col min="7178" max="7178" width="44.28515625" style="20" customWidth="1"/>
    <col min="7179" max="7179" width="9.140625" style="20"/>
    <col min="7180" max="7180" width="19.85546875" style="20" customWidth="1"/>
    <col min="7181" max="7424" width="9.140625" style="20"/>
    <col min="7425" max="7425" width="1.7109375" style="20" customWidth="1"/>
    <col min="7426" max="7426" width="4.42578125" style="20" customWidth="1"/>
    <col min="7427" max="7427" width="11.85546875" style="20" customWidth="1"/>
    <col min="7428" max="7429" width="28" style="20" customWidth="1"/>
    <col min="7430" max="7433" width="9.140625" style="20"/>
    <col min="7434" max="7434" width="44.28515625" style="20" customWidth="1"/>
    <col min="7435" max="7435" width="9.140625" style="20"/>
    <col min="7436" max="7436" width="19.85546875" style="20" customWidth="1"/>
    <col min="7437" max="7680" width="9.140625" style="20"/>
    <col min="7681" max="7681" width="1.7109375" style="20" customWidth="1"/>
    <col min="7682" max="7682" width="4.42578125" style="20" customWidth="1"/>
    <col min="7683" max="7683" width="11.85546875" style="20" customWidth="1"/>
    <col min="7684" max="7685" width="28" style="20" customWidth="1"/>
    <col min="7686" max="7689" width="9.140625" style="20"/>
    <col min="7690" max="7690" width="44.28515625" style="20" customWidth="1"/>
    <col min="7691" max="7691" width="9.140625" style="20"/>
    <col min="7692" max="7692" width="19.85546875" style="20" customWidth="1"/>
    <col min="7693" max="7936" width="9.140625" style="20"/>
    <col min="7937" max="7937" width="1.7109375" style="20" customWidth="1"/>
    <col min="7938" max="7938" width="4.42578125" style="20" customWidth="1"/>
    <col min="7939" max="7939" width="11.85546875" style="20" customWidth="1"/>
    <col min="7940" max="7941" width="28" style="20" customWidth="1"/>
    <col min="7942" max="7945" width="9.140625" style="20"/>
    <col min="7946" max="7946" width="44.28515625" style="20" customWidth="1"/>
    <col min="7947" max="7947" width="9.140625" style="20"/>
    <col min="7948" max="7948" width="19.85546875" style="20" customWidth="1"/>
    <col min="7949" max="8192" width="9.140625" style="20"/>
    <col min="8193" max="8193" width="1.7109375" style="20" customWidth="1"/>
    <col min="8194" max="8194" width="4.42578125" style="20" customWidth="1"/>
    <col min="8195" max="8195" width="11.85546875" style="20" customWidth="1"/>
    <col min="8196" max="8197" width="28" style="20" customWidth="1"/>
    <col min="8198" max="8201" width="9.140625" style="20"/>
    <col min="8202" max="8202" width="44.28515625" style="20" customWidth="1"/>
    <col min="8203" max="8203" width="9.140625" style="20"/>
    <col min="8204" max="8204" width="19.85546875" style="20" customWidth="1"/>
    <col min="8205" max="8448" width="9.140625" style="20"/>
    <col min="8449" max="8449" width="1.7109375" style="20" customWidth="1"/>
    <col min="8450" max="8450" width="4.42578125" style="20" customWidth="1"/>
    <col min="8451" max="8451" width="11.85546875" style="20" customWidth="1"/>
    <col min="8452" max="8453" width="28" style="20" customWidth="1"/>
    <col min="8454" max="8457" width="9.140625" style="20"/>
    <col min="8458" max="8458" width="44.28515625" style="20" customWidth="1"/>
    <col min="8459" max="8459" width="9.140625" style="20"/>
    <col min="8460" max="8460" width="19.85546875" style="20" customWidth="1"/>
    <col min="8461" max="8704" width="9.140625" style="20"/>
    <col min="8705" max="8705" width="1.7109375" style="20" customWidth="1"/>
    <col min="8706" max="8706" width="4.42578125" style="20" customWidth="1"/>
    <col min="8707" max="8707" width="11.85546875" style="20" customWidth="1"/>
    <col min="8708" max="8709" width="28" style="20" customWidth="1"/>
    <col min="8710" max="8713" width="9.140625" style="20"/>
    <col min="8714" max="8714" width="44.28515625" style="20" customWidth="1"/>
    <col min="8715" max="8715" width="9.140625" style="20"/>
    <col min="8716" max="8716" width="19.85546875" style="20" customWidth="1"/>
    <col min="8717" max="8960" width="9.140625" style="20"/>
    <col min="8961" max="8961" width="1.7109375" style="20" customWidth="1"/>
    <col min="8962" max="8962" width="4.42578125" style="20" customWidth="1"/>
    <col min="8963" max="8963" width="11.85546875" style="20" customWidth="1"/>
    <col min="8964" max="8965" width="28" style="20" customWidth="1"/>
    <col min="8966" max="8969" width="9.140625" style="20"/>
    <col min="8970" max="8970" width="44.28515625" style="20" customWidth="1"/>
    <col min="8971" max="8971" width="9.140625" style="20"/>
    <col min="8972" max="8972" width="19.85546875" style="20" customWidth="1"/>
    <col min="8973" max="9216" width="9.140625" style="20"/>
    <col min="9217" max="9217" width="1.7109375" style="20" customWidth="1"/>
    <col min="9218" max="9218" width="4.42578125" style="20" customWidth="1"/>
    <col min="9219" max="9219" width="11.85546875" style="20" customWidth="1"/>
    <col min="9220" max="9221" width="28" style="20" customWidth="1"/>
    <col min="9222" max="9225" width="9.140625" style="20"/>
    <col min="9226" max="9226" width="44.28515625" style="20" customWidth="1"/>
    <col min="9227" max="9227" width="9.140625" style="20"/>
    <col min="9228" max="9228" width="19.85546875" style="20" customWidth="1"/>
    <col min="9229" max="9472" width="9.140625" style="20"/>
    <col min="9473" max="9473" width="1.7109375" style="20" customWidth="1"/>
    <col min="9474" max="9474" width="4.42578125" style="20" customWidth="1"/>
    <col min="9475" max="9475" width="11.85546875" style="20" customWidth="1"/>
    <col min="9476" max="9477" width="28" style="20" customWidth="1"/>
    <col min="9478" max="9481" width="9.140625" style="20"/>
    <col min="9482" max="9482" width="44.28515625" style="20" customWidth="1"/>
    <col min="9483" max="9483" width="9.140625" style="20"/>
    <col min="9484" max="9484" width="19.85546875" style="20" customWidth="1"/>
    <col min="9485" max="9728" width="9.140625" style="20"/>
    <col min="9729" max="9729" width="1.7109375" style="20" customWidth="1"/>
    <col min="9730" max="9730" width="4.42578125" style="20" customWidth="1"/>
    <col min="9731" max="9731" width="11.85546875" style="20" customWidth="1"/>
    <col min="9732" max="9733" width="28" style="20" customWidth="1"/>
    <col min="9734" max="9737" width="9.140625" style="20"/>
    <col min="9738" max="9738" width="44.28515625" style="20" customWidth="1"/>
    <col min="9739" max="9739" width="9.140625" style="20"/>
    <col min="9740" max="9740" width="19.85546875" style="20" customWidth="1"/>
    <col min="9741" max="9984" width="9.140625" style="20"/>
    <col min="9985" max="9985" width="1.7109375" style="20" customWidth="1"/>
    <col min="9986" max="9986" width="4.42578125" style="20" customWidth="1"/>
    <col min="9987" max="9987" width="11.85546875" style="20" customWidth="1"/>
    <col min="9988" max="9989" width="28" style="20" customWidth="1"/>
    <col min="9990" max="9993" width="9.140625" style="20"/>
    <col min="9994" max="9994" width="44.28515625" style="20" customWidth="1"/>
    <col min="9995" max="9995" width="9.140625" style="20"/>
    <col min="9996" max="9996" width="19.85546875" style="20" customWidth="1"/>
    <col min="9997" max="10240" width="9.140625" style="20"/>
    <col min="10241" max="10241" width="1.7109375" style="20" customWidth="1"/>
    <col min="10242" max="10242" width="4.42578125" style="20" customWidth="1"/>
    <col min="10243" max="10243" width="11.85546875" style="20" customWidth="1"/>
    <col min="10244" max="10245" width="28" style="20" customWidth="1"/>
    <col min="10246" max="10249" width="9.140625" style="20"/>
    <col min="10250" max="10250" width="44.28515625" style="20" customWidth="1"/>
    <col min="10251" max="10251" width="9.140625" style="20"/>
    <col min="10252" max="10252" width="19.85546875" style="20" customWidth="1"/>
    <col min="10253" max="10496" width="9.140625" style="20"/>
    <col min="10497" max="10497" width="1.7109375" style="20" customWidth="1"/>
    <col min="10498" max="10498" width="4.42578125" style="20" customWidth="1"/>
    <col min="10499" max="10499" width="11.85546875" style="20" customWidth="1"/>
    <col min="10500" max="10501" width="28" style="20" customWidth="1"/>
    <col min="10502" max="10505" width="9.140625" style="20"/>
    <col min="10506" max="10506" width="44.28515625" style="20" customWidth="1"/>
    <col min="10507" max="10507" width="9.140625" style="20"/>
    <col min="10508" max="10508" width="19.85546875" style="20" customWidth="1"/>
    <col min="10509" max="10752" width="9.140625" style="20"/>
    <col min="10753" max="10753" width="1.7109375" style="20" customWidth="1"/>
    <col min="10754" max="10754" width="4.42578125" style="20" customWidth="1"/>
    <col min="10755" max="10755" width="11.85546875" style="20" customWidth="1"/>
    <col min="10756" max="10757" width="28" style="20" customWidth="1"/>
    <col min="10758" max="10761" width="9.140625" style="20"/>
    <col min="10762" max="10762" width="44.28515625" style="20" customWidth="1"/>
    <col min="10763" max="10763" width="9.140625" style="20"/>
    <col min="10764" max="10764" width="19.85546875" style="20" customWidth="1"/>
    <col min="10765" max="11008" width="9.140625" style="20"/>
    <col min="11009" max="11009" width="1.7109375" style="20" customWidth="1"/>
    <col min="11010" max="11010" width="4.42578125" style="20" customWidth="1"/>
    <col min="11011" max="11011" width="11.85546875" style="20" customWidth="1"/>
    <col min="11012" max="11013" width="28" style="20" customWidth="1"/>
    <col min="11014" max="11017" width="9.140625" style="20"/>
    <col min="11018" max="11018" width="44.28515625" style="20" customWidth="1"/>
    <col min="11019" max="11019" width="9.140625" style="20"/>
    <col min="11020" max="11020" width="19.85546875" style="20" customWidth="1"/>
    <col min="11021" max="11264" width="9.140625" style="20"/>
    <col min="11265" max="11265" width="1.7109375" style="20" customWidth="1"/>
    <col min="11266" max="11266" width="4.42578125" style="20" customWidth="1"/>
    <col min="11267" max="11267" width="11.85546875" style="20" customWidth="1"/>
    <col min="11268" max="11269" width="28" style="20" customWidth="1"/>
    <col min="11270" max="11273" width="9.140625" style="20"/>
    <col min="11274" max="11274" width="44.28515625" style="20" customWidth="1"/>
    <col min="11275" max="11275" width="9.140625" style="20"/>
    <col min="11276" max="11276" width="19.85546875" style="20" customWidth="1"/>
    <col min="11277" max="11520" width="9.140625" style="20"/>
    <col min="11521" max="11521" width="1.7109375" style="20" customWidth="1"/>
    <col min="11522" max="11522" width="4.42578125" style="20" customWidth="1"/>
    <col min="11523" max="11523" width="11.85546875" style="20" customWidth="1"/>
    <col min="11524" max="11525" width="28" style="20" customWidth="1"/>
    <col min="11526" max="11529" width="9.140625" style="20"/>
    <col min="11530" max="11530" width="44.28515625" style="20" customWidth="1"/>
    <col min="11531" max="11531" width="9.140625" style="20"/>
    <col min="11532" max="11532" width="19.85546875" style="20" customWidth="1"/>
    <col min="11533" max="11776" width="9.140625" style="20"/>
    <col min="11777" max="11777" width="1.7109375" style="20" customWidth="1"/>
    <col min="11778" max="11778" width="4.42578125" style="20" customWidth="1"/>
    <col min="11779" max="11779" width="11.85546875" style="20" customWidth="1"/>
    <col min="11780" max="11781" width="28" style="20" customWidth="1"/>
    <col min="11782" max="11785" width="9.140625" style="20"/>
    <col min="11786" max="11786" width="44.28515625" style="20" customWidth="1"/>
    <col min="11787" max="11787" width="9.140625" style="20"/>
    <col min="11788" max="11788" width="19.85546875" style="20" customWidth="1"/>
    <col min="11789" max="12032" width="9.140625" style="20"/>
    <col min="12033" max="12033" width="1.7109375" style="20" customWidth="1"/>
    <col min="12034" max="12034" width="4.42578125" style="20" customWidth="1"/>
    <col min="12035" max="12035" width="11.85546875" style="20" customWidth="1"/>
    <col min="12036" max="12037" width="28" style="20" customWidth="1"/>
    <col min="12038" max="12041" width="9.140625" style="20"/>
    <col min="12042" max="12042" width="44.28515625" style="20" customWidth="1"/>
    <col min="12043" max="12043" width="9.140625" style="20"/>
    <col min="12044" max="12044" width="19.85546875" style="20" customWidth="1"/>
    <col min="12045" max="12288" width="9.140625" style="20"/>
    <col min="12289" max="12289" width="1.7109375" style="20" customWidth="1"/>
    <col min="12290" max="12290" width="4.42578125" style="20" customWidth="1"/>
    <col min="12291" max="12291" width="11.85546875" style="20" customWidth="1"/>
    <col min="12292" max="12293" width="28" style="20" customWidth="1"/>
    <col min="12294" max="12297" width="9.140625" style="20"/>
    <col min="12298" max="12298" width="44.28515625" style="20" customWidth="1"/>
    <col min="12299" max="12299" width="9.140625" style="20"/>
    <col min="12300" max="12300" width="19.85546875" style="20" customWidth="1"/>
    <col min="12301" max="12544" width="9.140625" style="20"/>
    <col min="12545" max="12545" width="1.7109375" style="20" customWidth="1"/>
    <col min="12546" max="12546" width="4.42578125" style="20" customWidth="1"/>
    <col min="12547" max="12547" width="11.85546875" style="20" customWidth="1"/>
    <col min="12548" max="12549" width="28" style="20" customWidth="1"/>
    <col min="12550" max="12553" width="9.140625" style="20"/>
    <col min="12554" max="12554" width="44.28515625" style="20" customWidth="1"/>
    <col min="12555" max="12555" width="9.140625" style="20"/>
    <col min="12556" max="12556" width="19.85546875" style="20" customWidth="1"/>
    <col min="12557" max="12800" width="9.140625" style="20"/>
    <col min="12801" max="12801" width="1.7109375" style="20" customWidth="1"/>
    <col min="12802" max="12802" width="4.42578125" style="20" customWidth="1"/>
    <col min="12803" max="12803" width="11.85546875" style="20" customWidth="1"/>
    <col min="12804" max="12805" width="28" style="20" customWidth="1"/>
    <col min="12806" max="12809" width="9.140625" style="20"/>
    <col min="12810" max="12810" width="44.28515625" style="20" customWidth="1"/>
    <col min="12811" max="12811" width="9.140625" style="20"/>
    <col min="12812" max="12812" width="19.85546875" style="20" customWidth="1"/>
    <col min="12813" max="13056" width="9.140625" style="20"/>
    <col min="13057" max="13057" width="1.7109375" style="20" customWidth="1"/>
    <col min="13058" max="13058" width="4.42578125" style="20" customWidth="1"/>
    <col min="13059" max="13059" width="11.85546875" style="20" customWidth="1"/>
    <col min="13060" max="13061" width="28" style="20" customWidth="1"/>
    <col min="13062" max="13065" width="9.140625" style="20"/>
    <col min="13066" max="13066" width="44.28515625" style="20" customWidth="1"/>
    <col min="13067" max="13067" width="9.140625" style="20"/>
    <col min="13068" max="13068" width="19.85546875" style="20" customWidth="1"/>
    <col min="13069" max="13312" width="9.140625" style="20"/>
    <col min="13313" max="13313" width="1.7109375" style="20" customWidth="1"/>
    <col min="13314" max="13314" width="4.42578125" style="20" customWidth="1"/>
    <col min="13315" max="13315" width="11.85546875" style="20" customWidth="1"/>
    <col min="13316" max="13317" width="28" style="20" customWidth="1"/>
    <col min="13318" max="13321" width="9.140625" style="20"/>
    <col min="13322" max="13322" width="44.28515625" style="20" customWidth="1"/>
    <col min="13323" max="13323" width="9.140625" style="20"/>
    <col min="13324" max="13324" width="19.85546875" style="20" customWidth="1"/>
    <col min="13325" max="13568" width="9.140625" style="20"/>
    <col min="13569" max="13569" width="1.7109375" style="20" customWidth="1"/>
    <col min="13570" max="13570" width="4.42578125" style="20" customWidth="1"/>
    <col min="13571" max="13571" width="11.85546875" style="20" customWidth="1"/>
    <col min="13572" max="13573" width="28" style="20" customWidth="1"/>
    <col min="13574" max="13577" width="9.140625" style="20"/>
    <col min="13578" max="13578" width="44.28515625" style="20" customWidth="1"/>
    <col min="13579" max="13579" width="9.140625" style="20"/>
    <col min="13580" max="13580" width="19.85546875" style="20" customWidth="1"/>
    <col min="13581" max="13824" width="9.140625" style="20"/>
    <col min="13825" max="13825" width="1.7109375" style="20" customWidth="1"/>
    <col min="13826" max="13826" width="4.42578125" style="20" customWidth="1"/>
    <col min="13827" max="13827" width="11.85546875" style="20" customWidth="1"/>
    <col min="13828" max="13829" width="28" style="20" customWidth="1"/>
    <col min="13830" max="13833" width="9.140625" style="20"/>
    <col min="13834" max="13834" width="44.28515625" style="20" customWidth="1"/>
    <col min="13835" max="13835" width="9.140625" style="20"/>
    <col min="13836" max="13836" width="19.85546875" style="20" customWidth="1"/>
    <col min="13837" max="14080" width="9.140625" style="20"/>
    <col min="14081" max="14081" width="1.7109375" style="20" customWidth="1"/>
    <col min="14082" max="14082" width="4.42578125" style="20" customWidth="1"/>
    <col min="14083" max="14083" width="11.85546875" style="20" customWidth="1"/>
    <col min="14084" max="14085" width="28" style="20" customWidth="1"/>
    <col min="14086" max="14089" width="9.140625" style="20"/>
    <col min="14090" max="14090" width="44.28515625" style="20" customWidth="1"/>
    <col min="14091" max="14091" width="9.140625" style="20"/>
    <col min="14092" max="14092" width="19.85546875" style="20" customWidth="1"/>
    <col min="14093" max="14336" width="9.140625" style="20"/>
    <col min="14337" max="14337" width="1.7109375" style="20" customWidth="1"/>
    <col min="14338" max="14338" width="4.42578125" style="20" customWidth="1"/>
    <col min="14339" max="14339" width="11.85546875" style="20" customWidth="1"/>
    <col min="14340" max="14341" width="28" style="20" customWidth="1"/>
    <col min="14342" max="14345" width="9.140625" style="20"/>
    <col min="14346" max="14346" width="44.28515625" style="20" customWidth="1"/>
    <col min="14347" max="14347" width="9.140625" style="20"/>
    <col min="14348" max="14348" width="19.85546875" style="20" customWidth="1"/>
    <col min="14349" max="14592" width="9.140625" style="20"/>
    <col min="14593" max="14593" width="1.7109375" style="20" customWidth="1"/>
    <col min="14594" max="14594" width="4.42578125" style="20" customWidth="1"/>
    <col min="14595" max="14595" width="11.85546875" style="20" customWidth="1"/>
    <col min="14596" max="14597" width="28" style="20" customWidth="1"/>
    <col min="14598" max="14601" width="9.140625" style="20"/>
    <col min="14602" max="14602" width="44.28515625" style="20" customWidth="1"/>
    <col min="14603" max="14603" width="9.140625" style="20"/>
    <col min="14604" max="14604" width="19.85546875" style="20" customWidth="1"/>
    <col min="14605" max="14848" width="9.140625" style="20"/>
    <col min="14849" max="14849" width="1.7109375" style="20" customWidth="1"/>
    <col min="14850" max="14850" width="4.42578125" style="20" customWidth="1"/>
    <col min="14851" max="14851" width="11.85546875" style="20" customWidth="1"/>
    <col min="14852" max="14853" width="28" style="20" customWidth="1"/>
    <col min="14854" max="14857" width="9.140625" style="20"/>
    <col min="14858" max="14858" width="44.28515625" style="20" customWidth="1"/>
    <col min="14859" max="14859" width="9.140625" style="20"/>
    <col min="14860" max="14860" width="19.85546875" style="20" customWidth="1"/>
    <col min="14861" max="15104" width="9.140625" style="20"/>
    <col min="15105" max="15105" width="1.7109375" style="20" customWidth="1"/>
    <col min="15106" max="15106" width="4.42578125" style="20" customWidth="1"/>
    <col min="15107" max="15107" width="11.85546875" style="20" customWidth="1"/>
    <col min="15108" max="15109" width="28" style="20" customWidth="1"/>
    <col min="15110" max="15113" width="9.140625" style="20"/>
    <col min="15114" max="15114" width="44.28515625" style="20" customWidth="1"/>
    <col min="15115" max="15115" width="9.140625" style="20"/>
    <col min="15116" max="15116" width="19.85546875" style="20" customWidth="1"/>
    <col min="15117" max="15360" width="9.140625" style="20"/>
    <col min="15361" max="15361" width="1.7109375" style="20" customWidth="1"/>
    <col min="15362" max="15362" width="4.42578125" style="20" customWidth="1"/>
    <col min="15363" max="15363" width="11.85546875" style="20" customWidth="1"/>
    <col min="15364" max="15365" width="28" style="20" customWidth="1"/>
    <col min="15366" max="15369" width="9.140625" style="20"/>
    <col min="15370" max="15370" width="44.28515625" style="20" customWidth="1"/>
    <col min="15371" max="15371" width="9.140625" style="20"/>
    <col min="15372" max="15372" width="19.85546875" style="20" customWidth="1"/>
    <col min="15373" max="15616" width="9.140625" style="20"/>
    <col min="15617" max="15617" width="1.7109375" style="20" customWidth="1"/>
    <col min="15618" max="15618" width="4.42578125" style="20" customWidth="1"/>
    <col min="15619" max="15619" width="11.85546875" style="20" customWidth="1"/>
    <col min="15620" max="15621" width="28" style="20" customWidth="1"/>
    <col min="15622" max="15625" width="9.140625" style="20"/>
    <col min="15626" max="15626" width="44.28515625" style="20" customWidth="1"/>
    <col min="15627" max="15627" width="9.140625" style="20"/>
    <col min="15628" max="15628" width="19.85546875" style="20" customWidth="1"/>
    <col min="15629" max="15872" width="9.140625" style="20"/>
    <col min="15873" max="15873" width="1.7109375" style="20" customWidth="1"/>
    <col min="15874" max="15874" width="4.42578125" style="20" customWidth="1"/>
    <col min="15875" max="15875" width="11.85546875" style="20" customWidth="1"/>
    <col min="15876" max="15877" width="28" style="20" customWidth="1"/>
    <col min="15878" max="15881" width="9.140625" style="20"/>
    <col min="15882" max="15882" width="44.28515625" style="20" customWidth="1"/>
    <col min="15883" max="15883" width="9.140625" style="20"/>
    <col min="15884" max="15884" width="19.85546875" style="20" customWidth="1"/>
    <col min="15885" max="16128" width="9.140625" style="20"/>
    <col min="16129" max="16129" width="1.7109375" style="20" customWidth="1"/>
    <col min="16130" max="16130" width="4.42578125" style="20" customWidth="1"/>
    <col min="16131" max="16131" width="11.85546875" style="20" customWidth="1"/>
    <col min="16132" max="16133" width="28" style="20" customWidth="1"/>
    <col min="16134" max="16137" width="9.140625" style="20"/>
    <col min="16138" max="16138" width="44.28515625" style="20" customWidth="1"/>
    <col min="16139" max="16139" width="9.140625" style="20"/>
    <col min="16140" max="16140" width="19.85546875" style="20" customWidth="1"/>
    <col min="16141" max="16384" width="9.140625" style="20"/>
  </cols>
  <sheetData>
    <row r="2" spans="2:12" ht="27.75" customHeight="1">
      <c r="B2" s="664" t="s">
        <v>523</v>
      </c>
      <c r="C2" s="665"/>
      <c r="D2" s="665"/>
      <c r="E2" s="665"/>
      <c r="F2" s="665"/>
      <c r="G2" s="665"/>
      <c r="H2" s="665"/>
      <c r="I2" s="665"/>
      <c r="J2" s="665"/>
      <c r="K2" s="665"/>
      <c r="L2" s="666"/>
    </row>
    <row r="3" spans="2:12" ht="32.25" customHeight="1">
      <c r="B3" s="22" t="s">
        <v>45</v>
      </c>
      <c r="C3" s="22" t="s">
        <v>46</v>
      </c>
      <c r="D3" s="23" t="s">
        <v>47</v>
      </c>
      <c r="E3" s="23" t="s">
        <v>48</v>
      </c>
      <c r="F3" s="23" t="s">
        <v>49</v>
      </c>
      <c r="G3" s="23" t="s">
        <v>50</v>
      </c>
      <c r="H3" s="23" t="s">
        <v>51</v>
      </c>
      <c r="I3" s="23" t="s">
        <v>52</v>
      </c>
      <c r="J3" s="23" t="s">
        <v>53</v>
      </c>
      <c r="K3" s="23" t="s">
        <v>54</v>
      </c>
      <c r="L3" s="23" t="s">
        <v>55</v>
      </c>
    </row>
    <row r="4" spans="2:12" ht="34.5" customHeight="1">
      <c r="B4" s="51"/>
      <c r="C4" s="37" t="s">
        <v>57</v>
      </c>
      <c r="D4" s="26" t="s">
        <v>524</v>
      </c>
      <c r="E4" s="26" t="s">
        <v>271</v>
      </c>
      <c r="F4" s="25" t="s">
        <v>72</v>
      </c>
      <c r="G4" s="25" t="s">
        <v>62</v>
      </c>
      <c r="H4" s="25" t="s">
        <v>62</v>
      </c>
      <c r="I4" s="25" t="s">
        <v>62</v>
      </c>
      <c r="J4" s="26" t="s">
        <v>525</v>
      </c>
      <c r="K4" s="25" t="s">
        <v>64</v>
      </c>
      <c r="L4" s="27"/>
    </row>
    <row r="5" spans="2:12" ht="63.75">
      <c r="B5" s="52"/>
      <c r="C5" s="37" t="s">
        <v>57</v>
      </c>
      <c r="D5" s="26" t="s">
        <v>524</v>
      </c>
      <c r="E5" s="26" t="s">
        <v>526</v>
      </c>
      <c r="F5" s="25" t="s">
        <v>72</v>
      </c>
      <c r="G5" s="25" t="s">
        <v>62</v>
      </c>
      <c r="H5" s="25" t="s">
        <v>62</v>
      </c>
      <c r="I5" s="25" t="s">
        <v>61</v>
      </c>
      <c r="J5" s="26" t="s">
        <v>527</v>
      </c>
      <c r="K5" s="25" t="s">
        <v>64</v>
      </c>
      <c r="L5" s="26"/>
    </row>
    <row r="6" spans="2:12" ht="34.5" customHeight="1">
      <c r="B6" s="51"/>
      <c r="C6" s="37" t="s">
        <v>74</v>
      </c>
      <c r="D6" s="26" t="s">
        <v>528</v>
      </c>
      <c r="E6" s="26" t="s">
        <v>271</v>
      </c>
      <c r="F6" s="25" t="s">
        <v>72</v>
      </c>
      <c r="G6" s="25" t="s">
        <v>62</v>
      </c>
      <c r="H6" s="25" t="s">
        <v>62</v>
      </c>
      <c r="I6" s="25" t="s">
        <v>62</v>
      </c>
      <c r="J6" s="26" t="s">
        <v>529</v>
      </c>
      <c r="K6" s="25" t="s">
        <v>64</v>
      </c>
      <c r="L6" s="27"/>
    </row>
    <row r="7" spans="2:12" ht="34.5" customHeight="1">
      <c r="B7" s="51"/>
      <c r="C7" s="37" t="s">
        <v>66</v>
      </c>
      <c r="D7" s="26" t="s">
        <v>530</v>
      </c>
      <c r="E7" s="26" t="s">
        <v>271</v>
      </c>
      <c r="F7" s="25" t="s">
        <v>72</v>
      </c>
      <c r="G7" s="25" t="s">
        <v>62</v>
      </c>
      <c r="H7" s="25" t="s">
        <v>62</v>
      </c>
      <c r="I7" s="25" t="s">
        <v>62</v>
      </c>
      <c r="J7" s="26" t="s">
        <v>531</v>
      </c>
      <c r="K7" s="25" t="s">
        <v>64</v>
      </c>
      <c r="L7" s="27"/>
    </row>
    <row r="8" spans="2:12" ht="63.75">
      <c r="B8" s="52"/>
      <c r="C8" s="37" t="s">
        <v>66</v>
      </c>
      <c r="D8" s="26" t="s">
        <v>530</v>
      </c>
      <c r="E8" s="26" t="s">
        <v>532</v>
      </c>
      <c r="F8" s="25" t="s">
        <v>72</v>
      </c>
      <c r="G8" s="25" t="s">
        <v>62</v>
      </c>
      <c r="H8" s="25" t="s">
        <v>62</v>
      </c>
      <c r="I8" s="25" t="s">
        <v>61</v>
      </c>
      <c r="J8" s="26" t="s">
        <v>533</v>
      </c>
      <c r="K8" s="25" t="s">
        <v>64</v>
      </c>
      <c r="L8" s="26"/>
    </row>
    <row r="9" spans="2:12" ht="34.5" customHeight="1">
      <c r="B9" s="51"/>
      <c r="C9" s="37" t="s">
        <v>79</v>
      </c>
      <c r="D9" s="26" t="s">
        <v>534</v>
      </c>
      <c r="E9" s="26" t="s">
        <v>271</v>
      </c>
      <c r="F9" s="25" t="s">
        <v>72</v>
      </c>
      <c r="G9" s="25" t="s">
        <v>62</v>
      </c>
      <c r="H9" s="25" t="s">
        <v>62</v>
      </c>
      <c r="I9" s="25" t="s">
        <v>62</v>
      </c>
      <c r="J9" s="26" t="s">
        <v>535</v>
      </c>
      <c r="K9" s="25" t="s">
        <v>64</v>
      </c>
      <c r="L9" s="27"/>
    </row>
    <row r="10" spans="2:12" ht="34.5" customHeight="1">
      <c r="B10" s="53"/>
      <c r="C10" s="37" t="s">
        <v>84</v>
      </c>
      <c r="D10" s="26" t="s">
        <v>536</v>
      </c>
      <c r="E10" s="26" t="s">
        <v>271</v>
      </c>
      <c r="F10" s="25" t="s">
        <v>72</v>
      </c>
      <c r="G10" s="25" t="s">
        <v>62</v>
      </c>
      <c r="H10" s="25" t="s">
        <v>62</v>
      </c>
      <c r="I10" s="25" t="s">
        <v>62</v>
      </c>
      <c r="J10" s="26" t="s">
        <v>537</v>
      </c>
      <c r="K10" s="25" t="s">
        <v>64</v>
      </c>
      <c r="L10" s="27"/>
    </row>
    <row r="11" spans="2:12" ht="63.75">
      <c r="B11" s="52"/>
      <c r="C11" s="37" t="s">
        <v>84</v>
      </c>
      <c r="D11" s="26" t="s">
        <v>536</v>
      </c>
      <c r="E11" s="26" t="s">
        <v>538</v>
      </c>
      <c r="F11" s="25" t="s">
        <v>72</v>
      </c>
      <c r="G11" s="25" t="s">
        <v>62</v>
      </c>
      <c r="H11" s="25" t="s">
        <v>62</v>
      </c>
      <c r="I11" s="25" t="s">
        <v>61</v>
      </c>
      <c r="J11" s="26" t="s">
        <v>539</v>
      </c>
      <c r="K11" s="25" t="s">
        <v>64</v>
      </c>
      <c r="L11" s="26"/>
    </row>
    <row r="12" spans="2:12" ht="34.5" customHeight="1">
      <c r="B12" s="53"/>
      <c r="C12" s="37" t="s">
        <v>102</v>
      </c>
      <c r="D12" s="26" t="s">
        <v>540</v>
      </c>
      <c r="E12" s="26" t="s">
        <v>271</v>
      </c>
      <c r="F12" s="25" t="s">
        <v>72</v>
      </c>
      <c r="G12" s="25" t="s">
        <v>62</v>
      </c>
      <c r="H12" s="25" t="s">
        <v>62</v>
      </c>
      <c r="I12" s="25" t="s">
        <v>62</v>
      </c>
      <c r="J12" s="26" t="s">
        <v>541</v>
      </c>
      <c r="K12" s="25" t="s">
        <v>64</v>
      </c>
      <c r="L12" s="27"/>
    </row>
    <row r="13" spans="2:12" ht="48.75" customHeight="1">
      <c r="B13" s="53"/>
      <c r="C13" s="37" t="s">
        <v>315</v>
      </c>
      <c r="D13" s="26" t="s">
        <v>542</v>
      </c>
      <c r="E13" s="26" t="s">
        <v>271</v>
      </c>
      <c r="F13" s="25" t="s">
        <v>72</v>
      </c>
      <c r="G13" s="25" t="s">
        <v>62</v>
      </c>
      <c r="H13" s="25" t="s">
        <v>62</v>
      </c>
      <c r="I13" s="25" t="s">
        <v>62</v>
      </c>
      <c r="J13" s="26" t="s">
        <v>543</v>
      </c>
      <c r="K13" s="25" t="s">
        <v>64</v>
      </c>
      <c r="L13" s="25"/>
    </row>
    <row r="14" spans="2:12" ht="34.5" customHeight="1">
      <c r="B14" s="53"/>
      <c r="C14" s="37" t="s">
        <v>382</v>
      </c>
      <c r="D14" s="26" t="s">
        <v>544</v>
      </c>
      <c r="E14" s="26" t="s">
        <v>271</v>
      </c>
      <c r="F14" s="25" t="s">
        <v>72</v>
      </c>
      <c r="G14" s="25" t="s">
        <v>62</v>
      </c>
      <c r="H14" s="25" t="s">
        <v>62</v>
      </c>
      <c r="I14" s="25" t="s">
        <v>62</v>
      </c>
      <c r="J14" s="26" t="s">
        <v>545</v>
      </c>
      <c r="K14" s="25" t="s">
        <v>64</v>
      </c>
      <c r="L14" s="25"/>
    </row>
    <row r="15" spans="2:12" ht="45" customHeight="1">
      <c r="B15" s="53"/>
      <c r="C15" s="37" t="s">
        <v>546</v>
      </c>
      <c r="D15" s="26" t="s">
        <v>547</v>
      </c>
      <c r="E15" s="26" t="s">
        <v>271</v>
      </c>
      <c r="F15" s="25" t="s">
        <v>72</v>
      </c>
      <c r="G15" s="25" t="s">
        <v>62</v>
      </c>
      <c r="H15" s="25" t="s">
        <v>62</v>
      </c>
      <c r="I15" s="25" t="s">
        <v>62</v>
      </c>
      <c r="J15" s="26" t="s">
        <v>548</v>
      </c>
      <c r="K15" s="25" t="s">
        <v>64</v>
      </c>
      <c r="L15" s="25"/>
    </row>
    <row r="16" spans="2:12" ht="34.5" customHeight="1">
      <c r="B16" s="53"/>
      <c r="C16" s="37" t="s">
        <v>549</v>
      </c>
      <c r="D16" s="26" t="s">
        <v>550</v>
      </c>
      <c r="E16" s="26" t="s">
        <v>271</v>
      </c>
      <c r="F16" s="25" t="s">
        <v>72</v>
      </c>
      <c r="G16" s="25" t="s">
        <v>62</v>
      </c>
      <c r="H16" s="25" t="s">
        <v>62</v>
      </c>
      <c r="I16" s="25" t="s">
        <v>62</v>
      </c>
      <c r="J16" s="26" t="s">
        <v>551</v>
      </c>
      <c r="K16" s="25" t="s">
        <v>64</v>
      </c>
      <c r="L16" s="26"/>
    </row>
    <row r="17" spans="2:12" ht="45" customHeight="1">
      <c r="B17" s="53"/>
      <c r="C17" s="37" t="s">
        <v>552</v>
      </c>
      <c r="D17" s="26" t="s">
        <v>553</v>
      </c>
      <c r="E17" s="26" t="s">
        <v>554</v>
      </c>
      <c r="F17" s="25" t="s">
        <v>72</v>
      </c>
      <c r="G17" s="25" t="s">
        <v>62</v>
      </c>
      <c r="H17" s="25" t="s">
        <v>62</v>
      </c>
      <c r="I17" s="25" t="s">
        <v>62</v>
      </c>
      <c r="J17" s="26" t="s">
        <v>555</v>
      </c>
      <c r="K17" s="25" t="s">
        <v>64</v>
      </c>
      <c r="L17" s="26"/>
    </row>
    <row r="18" spans="2:12" ht="38.25">
      <c r="B18" s="53"/>
      <c r="C18" s="37" t="s">
        <v>556</v>
      </c>
      <c r="D18" s="26" t="s">
        <v>557</v>
      </c>
      <c r="E18" s="26" t="s">
        <v>558</v>
      </c>
      <c r="F18" s="25" t="s">
        <v>60</v>
      </c>
      <c r="G18" s="25" t="s">
        <v>61</v>
      </c>
      <c r="H18" s="25" t="s">
        <v>61</v>
      </c>
      <c r="I18" s="25" t="s">
        <v>61</v>
      </c>
      <c r="J18" s="26" t="s">
        <v>559</v>
      </c>
      <c r="K18" s="25" t="s">
        <v>64</v>
      </c>
      <c r="L18" s="26"/>
    </row>
    <row r="19" spans="2:12" ht="75" customHeight="1">
      <c r="B19" s="53"/>
      <c r="C19" s="37" t="s">
        <v>155</v>
      </c>
      <c r="D19" s="26" t="s">
        <v>560</v>
      </c>
      <c r="E19" s="26" t="s">
        <v>561</v>
      </c>
      <c r="F19" s="25" t="s">
        <v>72</v>
      </c>
      <c r="G19" s="25" t="s">
        <v>62</v>
      </c>
      <c r="H19" s="25" t="s">
        <v>62</v>
      </c>
      <c r="I19" s="25" t="s">
        <v>62</v>
      </c>
      <c r="J19" s="26" t="s">
        <v>562</v>
      </c>
      <c r="K19" s="25" t="s">
        <v>90</v>
      </c>
      <c r="L19" s="32" t="s">
        <v>91</v>
      </c>
    </row>
    <row r="20" spans="2:12" ht="75" customHeight="1">
      <c r="B20" s="53"/>
      <c r="C20" s="37" t="s">
        <v>155</v>
      </c>
      <c r="D20" s="26" t="s">
        <v>560</v>
      </c>
      <c r="E20" s="26" t="s">
        <v>157</v>
      </c>
      <c r="F20" s="25" t="s">
        <v>60</v>
      </c>
      <c r="G20" s="25" t="s">
        <v>61</v>
      </c>
      <c r="H20" s="25" t="s">
        <v>61</v>
      </c>
      <c r="I20" s="25" t="s">
        <v>62</v>
      </c>
      <c r="J20" s="26" t="s">
        <v>563</v>
      </c>
      <c r="K20" s="25" t="s">
        <v>64</v>
      </c>
      <c r="L20" s="26"/>
    </row>
    <row r="21" spans="2:12" ht="49.5" customHeight="1">
      <c r="B21" s="53"/>
      <c r="C21" s="37" t="s">
        <v>171</v>
      </c>
      <c r="D21" s="26" t="s">
        <v>564</v>
      </c>
      <c r="E21" s="26" t="s">
        <v>271</v>
      </c>
      <c r="F21" s="25" t="s">
        <v>72</v>
      </c>
      <c r="G21" s="25" t="s">
        <v>62</v>
      </c>
      <c r="H21" s="25" t="s">
        <v>62</v>
      </c>
      <c r="I21" s="25" t="s">
        <v>62</v>
      </c>
      <c r="J21" s="26" t="s">
        <v>565</v>
      </c>
      <c r="K21" s="25" t="s">
        <v>64</v>
      </c>
      <c r="L21" s="25"/>
    </row>
    <row r="22" spans="2:12" ht="34.5" customHeight="1">
      <c r="B22" s="53"/>
      <c r="C22" s="37" t="s">
        <v>179</v>
      </c>
      <c r="D22" s="26" t="s">
        <v>566</v>
      </c>
      <c r="E22" s="26" t="s">
        <v>271</v>
      </c>
      <c r="F22" s="25" t="s">
        <v>72</v>
      </c>
      <c r="G22" s="25" t="s">
        <v>62</v>
      </c>
      <c r="H22" s="25" t="s">
        <v>62</v>
      </c>
      <c r="I22" s="25" t="s">
        <v>62</v>
      </c>
      <c r="J22" s="26" t="s">
        <v>567</v>
      </c>
      <c r="K22" s="25" t="s">
        <v>64</v>
      </c>
      <c r="L22" s="25"/>
    </row>
    <row r="23" spans="2:12" ht="49.5" customHeight="1">
      <c r="B23" s="53"/>
      <c r="C23" s="37" t="s">
        <v>186</v>
      </c>
      <c r="D23" s="26" t="s">
        <v>568</v>
      </c>
      <c r="E23" s="26" t="s">
        <v>271</v>
      </c>
      <c r="F23" s="25" t="s">
        <v>72</v>
      </c>
      <c r="G23" s="25" t="s">
        <v>62</v>
      </c>
      <c r="H23" s="25" t="s">
        <v>62</v>
      </c>
      <c r="I23" s="25" t="s">
        <v>62</v>
      </c>
      <c r="J23" s="26" t="s">
        <v>569</v>
      </c>
      <c r="K23" s="25" t="s">
        <v>64</v>
      </c>
      <c r="L23" s="25"/>
    </row>
    <row r="24" spans="2:12" ht="39" customHeight="1">
      <c r="B24" s="53"/>
      <c r="C24" s="37" t="s">
        <v>193</v>
      </c>
      <c r="D24" s="26" t="s">
        <v>570</v>
      </c>
      <c r="E24" s="26" t="s">
        <v>271</v>
      </c>
      <c r="F24" s="25" t="s">
        <v>72</v>
      </c>
      <c r="G24" s="25" t="s">
        <v>62</v>
      </c>
      <c r="H24" s="25" t="s">
        <v>62</v>
      </c>
      <c r="I24" s="25" t="s">
        <v>62</v>
      </c>
      <c r="J24" s="26" t="s">
        <v>571</v>
      </c>
      <c r="K24" s="25" t="s">
        <v>64</v>
      </c>
      <c r="L24" s="26"/>
    </row>
    <row r="25" spans="2:12" ht="45" customHeight="1">
      <c r="B25" s="53"/>
      <c r="C25" s="37" t="s">
        <v>209</v>
      </c>
      <c r="D25" s="26" t="s">
        <v>572</v>
      </c>
      <c r="E25" s="26" t="s">
        <v>573</v>
      </c>
      <c r="F25" s="25" t="s">
        <v>60</v>
      </c>
      <c r="G25" s="25" t="s">
        <v>62</v>
      </c>
      <c r="H25" s="25" t="s">
        <v>62</v>
      </c>
      <c r="I25" s="25" t="s">
        <v>62</v>
      </c>
      <c r="J25" s="26" t="s">
        <v>574</v>
      </c>
      <c r="K25" s="25" t="s">
        <v>64</v>
      </c>
      <c r="L25" s="26"/>
    </row>
    <row r="26" spans="2:12" ht="45" customHeight="1">
      <c r="B26" s="53"/>
      <c r="C26" s="37" t="s">
        <v>217</v>
      </c>
      <c r="D26" s="26" t="s">
        <v>575</v>
      </c>
      <c r="E26" s="26" t="s">
        <v>576</v>
      </c>
      <c r="F26" s="25" t="s">
        <v>60</v>
      </c>
      <c r="G26" s="25" t="s">
        <v>61</v>
      </c>
      <c r="H26" s="25" t="s">
        <v>61</v>
      </c>
      <c r="I26" s="25" t="s">
        <v>61</v>
      </c>
      <c r="J26" s="26" t="s">
        <v>577</v>
      </c>
      <c r="K26" s="25" t="s">
        <v>64</v>
      </c>
      <c r="L26" s="26"/>
    </row>
    <row r="27" spans="2:12" ht="47.25" customHeight="1">
      <c r="B27" s="53"/>
      <c r="C27" s="37" t="s">
        <v>320</v>
      </c>
      <c r="D27" s="26" t="s">
        <v>578</v>
      </c>
      <c r="E27" s="26" t="s">
        <v>271</v>
      </c>
      <c r="F27" s="25" t="s">
        <v>72</v>
      </c>
      <c r="G27" s="25" t="s">
        <v>62</v>
      </c>
      <c r="H27" s="25" t="s">
        <v>62</v>
      </c>
      <c r="I27" s="25" t="s">
        <v>62</v>
      </c>
      <c r="J27" s="26" t="s">
        <v>579</v>
      </c>
      <c r="K27" s="25" t="s">
        <v>64</v>
      </c>
      <c r="L27" s="25"/>
    </row>
    <row r="28" spans="2:12" ht="34.5" customHeight="1">
      <c r="B28" s="53"/>
      <c r="C28" s="37" t="s">
        <v>415</v>
      </c>
      <c r="D28" s="26" t="s">
        <v>580</v>
      </c>
      <c r="E28" s="26" t="s">
        <v>271</v>
      </c>
      <c r="F28" s="25" t="s">
        <v>72</v>
      </c>
      <c r="G28" s="25" t="s">
        <v>62</v>
      </c>
      <c r="H28" s="25" t="s">
        <v>62</v>
      </c>
      <c r="I28" s="25" t="s">
        <v>62</v>
      </c>
      <c r="J28" s="26" t="s">
        <v>581</v>
      </c>
      <c r="K28" s="25" t="s">
        <v>64</v>
      </c>
      <c r="L28" s="25"/>
    </row>
    <row r="29" spans="2:12" ht="46.5" customHeight="1">
      <c r="B29" s="53"/>
      <c r="C29" s="37" t="s">
        <v>582</v>
      </c>
      <c r="D29" s="26" t="s">
        <v>583</v>
      </c>
      <c r="E29" s="26" t="s">
        <v>271</v>
      </c>
      <c r="F29" s="25" t="s">
        <v>72</v>
      </c>
      <c r="G29" s="25" t="s">
        <v>62</v>
      </c>
      <c r="H29" s="25" t="s">
        <v>62</v>
      </c>
      <c r="I29" s="25" t="s">
        <v>62</v>
      </c>
      <c r="J29" s="26" t="s">
        <v>584</v>
      </c>
      <c r="K29" s="25" t="s">
        <v>64</v>
      </c>
      <c r="L29" s="25"/>
    </row>
    <row r="30" spans="2:12" ht="34.5" customHeight="1">
      <c r="B30" s="53"/>
      <c r="C30" s="37" t="s">
        <v>585</v>
      </c>
      <c r="D30" s="26" t="s">
        <v>586</v>
      </c>
      <c r="E30" s="26" t="s">
        <v>271</v>
      </c>
      <c r="F30" s="25" t="s">
        <v>72</v>
      </c>
      <c r="G30" s="25" t="s">
        <v>62</v>
      </c>
      <c r="H30" s="25" t="s">
        <v>62</v>
      </c>
      <c r="I30" s="25" t="s">
        <v>62</v>
      </c>
      <c r="J30" s="26" t="s">
        <v>587</v>
      </c>
      <c r="K30" s="25" t="s">
        <v>64</v>
      </c>
      <c r="L30" s="26"/>
    </row>
    <row r="31" spans="2:12" ht="38.25">
      <c r="B31" s="53"/>
      <c r="C31" s="37" t="s">
        <v>588</v>
      </c>
      <c r="D31" s="26" t="s">
        <v>589</v>
      </c>
      <c r="E31" s="26" t="s">
        <v>590</v>
      </c>
      <c r="F31" s="25" t="s">
        <v>72</v>
      </c>
      <c r="G31" s="25" t="s">
        <v>62</v>
      </c>
      <c r="H31" s="25" t="s">
        <v>62</v>
      </c>
      <c r="I31" s="25" t="s">
        <v>62</v>
      </c>
      <c r="J31" s="26" t="s">
        <v>591</v>
      </c>
      <c r="K31" s="25" t="s">
        <v>64</v>
      </c>
      <c r="L31" s="26"/>
    </row>
    <row r="32" spans="2:12" ht="34.5" customHeight="1">
      <c r="B32" s="53"/>
      <c r="C32" s="37" t="s">
        <v>592</v>
      </c>
      <c r="D32" s="26" t="s">
        <v>593</v>
      </c>
      <c r="E32" s="26" t="s">
        <v>594</v>
      </c>
      <c r="F32" s="25" t="s">
        <v>60</v>
      </c>
      <c r="G32" s="25" t="s">
        <v>61</v>
      </c>
      <c r="H32" s="25" t="s">
        <v>61</v>
      </c>
      <c r="I32" s="25" t="s">
        <v>61</v>
      </c>
      <c r="J32" s="26" t="s">
        <v>595</v>
      </c>
      <c r="K32" s="25" t="s">
        <v>64</v>
      </c>
      <c r="L32" s="26"/>
    </row>
    <row r="33" spans="2:12" ht="60.75" customHeight="1">
      <c r="B33" s="53"/>
      <c r="C33" s="37" t="s">
        <v>224</v>
      </c>
      <c r="D33" s="26" t="s">
        <v>596</v>
      </c>
      <c r="E33" s="26" t="s">
        <v>597</v>
      </c>
      <c r="F33" s="25" t="s">
        <v>72</v>
      </c>
      <c r="G33" s="25" t="s">
        <v>62</v>
      </c>
      <c r="H33" s="25" t="s">
        <v>62</v>
      </c>
      <c r="I33" s="25" t="s">
        <v>62</v>
      </c>
      <c r="J33" s="26" t="s">
        <v>598</v>
      </c>
      <c r="K33" s="25" t="s">
        <v>90</v>
      </c>
      <c r="L33" s="32" t="s">
        <v>91</v>
      </c>
    </row>
    <row r="34" spans="2:12" ht="77.25" customHeight="1">
      <c r="B34" s="53"/>
      <c r="C34" s="37" t="s">
        <v>224</v>
      </c>
      <c r="D34" s="26" t="s">
        <v>596</v>
      </c>
      <c r="E34" s="26" t="s">
        <v>599</v>
      </c>
      <c r="F34" s="25" t="s">
        <v>60</v>
      </c>
      <c r="G34" s="25" t="s">
        <v>61</v>
      </c>
      <c r="H34" s="25" t="s">
        <v>61</v>
      </c>
      <c r="I34" s="25" t="s">
        <v>62</v>
      </c>
      <c r="J34" s="26" t="s">
        <v>600</v>
      </c>
      <c r="K34" s="25" t="s">
        <v>64</v>
      </c>
      <c r="L34" s="26"/>
    </row>
    <row r="35" spans="2:12" ht="46.5" customHeight="1">
      <c r="B35" s="53"/>
      <c r="C35" s="37" t="s">
        <v>601</v>
      </c>
      <c r="D35" s="26" t="s">
        <v>602</v>
      </c>
      <c r="E35" s="26" t="s">
        <v>271</v>
      </c>
      <c r="F35" s="25" t="s">
        <v>72</v>
      </c>
      <c r="G35" s="25" t="s">
        <v>62</v>
      </c>
      <c r="H35" s="25" t="s">
        <v>62</v>
      </c>
      <c r="I35" s="25" t="s">
        <v>62</v>
      </c>
      <c r="J35" s="26" t="s">
        <v>603</v>
      </c>
      <c r="K35" s="25" t="s">
        <v>64</v>
      </c>
      <c r="L35" s="25"/>
    </row>
    <row r="36" spans="2:12" ht="34.5" customHeight="1">
      <c r="B36" s="53"/>
      <c r="C36" s="37" t="s">
        <v>604</v>
      </c>
      <c r="D36" s="26" t="s">
        <v>605</v>
      </c>
      <c r="E36" s="26" t="s">
        <v>271</v>
      </c>
      <c r="F36" s="25" t="s">
        <v>72</v>
      </c>
      <c r="G36" s="25" t="s">
        <v>62</v>
      </c>
      <c r="H36" s="25" t="s">
        <v>62</v>
      </c>
      <c r="I36" s="25" t="s">
        <v>62</v>
      </c>
      <c r="J36" s="26" t="s">
        <v>606</v>
      </c>
      <c r="K36" s="25" t="s">
        <v>64</v>
      </c>
      <c r="L36" s="25"/>
    </row>
    <row r="37" spans="2:12" ht="38.25">
      <c r="B37" s="53"/>
      <c r="C37" s="37" t="s">
        <v>230</v>
      </c>
      <c r="D37" s="26" t="s">
        <v>607</v>
      </c>
      <c r="E37" s="26" t="s">
        <v>271</v>
      </c>
      <c r="F37" s="25" t="s">
        <v>72</v>
      </c>
      <c r="G37" s="25" t="s">
        <v>62</v>
      </c>
      <c r="H37" s="25" t="s">
        <v>62</v>
      </c>
      <c r="I37" s="25" t="s">
        <v>62</v>
      </c>
      <c r="J37" s="26" t="s">
        <v>608</v>
      </c>
      <c r="K37" s="25" t="s">
        <v>64</v>
      </c>
      <c r="L37" s="25"/>
    </row>
    <row r="38" spans="2:12" ht="34.5" customHeight="1">
      <c r="B38" s="53"/>
      <c r="C38" s="37" t="s">
        <v>609</v>
      </c>
      <c r="D38" s="26" t="s">
        <v>610</v>
      </c>
      <c r="E38" s="26" t="s">
        <v>271</v>
      </c>
      <c r="F38" s="25" t="s">
        <v>72</v>
      </c>
      <c r="G38" s="25" t="s">
        <v>62</v>
      </c>
      <c r="H38" s="25" t="s">
        <v>62</v>
      </c>
      <c r="I38" s="25" t="s">
        <v>62</v>
      </c>
      <c r="J38" s="26" t="s">
        <v>611</v>
      </c>
      <c r="K38" s="25" t="s">
        <v>64</v>
      </c>
      <c r="L38" s="26"/>
    </row>
    <row r="39" spans="2:12" ht="38.25">
      <c r="B39" s="53"/>
      <c r="C39" s="37" t="s">
        <v>237</v>
      </c>
      <c r="D39" s="26" t="s">
        <v>612</v>
      </c>
      <c r="E39" s="26" t="s">
        <v>573</v>
      </c>
      <c r="F39" s="25" t="s">
        <v>60</v>
      </c>
      <c r="G39" s="25" t="s">
        <v>62</v>
      </c>
      <c r="H39" s="25" t="s">
        <v>62</v>
      </c>
      <c r="I39" s="25" t="s">
        <v>62</v>
      </c>
      <c r="J39" s="26" t="s">
        <v>613</v>
      </c>
      <c r="K39" s="25" t="s">
        <v>64</v>
      </c>
      <c r="L39" s="26"/>
    </row>
    <row r="40" spans="2:12" ht="45" customHeight="1">
      <c r="B40" s="53"/>
      <c r="C40" s="37" t="s">
        <v>245</v>
      </c>
      <c r="D40" s="26" t="s">
        <v>614</v>
      </c>
      <c r="E40" s="26" t="s">
        <v>615</v>
      </c>
      <c r="F40" s="25" t="s">
        <v>60</v>
      </c>
      <c r="G40" s="25" t="s">
        <v>61</v>
      </c>
      <c r="H40" s="25" t="s">
        <v>61</v>
      </c>
      <c r="I40" s="25" t="s">
        <v>61</v>
      </c>
      <c r="J40" s="26" t="s">
        <v>616</v>
      </c>
      <c r="K40" s="25" t="s">
        <v>64</v>
      </c>
      <c r="L40" s="26"/>
    </row>
    <row r="41" spans="2:12" ht="45" customHeight="1">
      <c r="B41" s="52"/>
      <c r="C41" s="37" t="s">
        <v>617</v>
      </c>
      <c r="D41" s="26" t="s">
        <v>618</v>
      </c>
      <c r="E41" s="26" t="s">
        <v>619</v>
      </c>
      <c r="F41" s="25" t="s">
        <v>72</v>
      </c>
      <c r="G41" s="25" t="s">
        <v>62</v>
      </c>
      <c r="H41" s="25" t="s">
        <v>62</v>
      </c>
      <c r="I41" s="25" t="s">
        <v>62</v>
      </c>
      <c r="J41" s="26" t="s">
        <v>620</v>
      </c>
      <c r="K41" s="25" t="s">
        <v>64</v>
      </c>
      <c r="L41" s="26"/>
    </row>
    <row r="42" spans="2:12" ht="45" customHeight="1">
      <c r="B42" s="52"/>
      <c r="C42" s="37" t="s">
        <v>621</v>
      </c>
      <c r="D42" s="26" t="s">
        <v>622</v>
      </c>
      <c r="E42" s="26" t="s">
        <v>623</v>
      </c>
      <c r="F42" s="25" t="s">
        <v>72</v>
      </c>
      <c r="G42" s="25" t="s">
        <v>62</v>
      </c>
      <c r="H42" s="25" t="s">
        <v>62</v>
      </c>
      <c r="I42" s="25" t="s">
        <v>62</v>
      </c>
      <c r="J42" s="26" t="s">
        <v>624</v>
      </c>
      <c r="K42" s="25" t="s">
        <v>64</v>
      </c>
      <c r="L42" s="26"/>
    </row>
    <row r="43" spans="2:12">
      <c r="B43" s="46"/>
      <c r="C43" s="54"/>
      <c r="D43" s="48"/>
      <c r="E43" s="49"/>
      <c r="F43" s="50"/>
      <c r="G43" s="50"/>
      <c r="H43" s="50"/>
      <c r="I43" s="50"/>
      <c r="J43" s="48"/>
      <c r="K43" s="50"/>
      <c r="L43" s="48"/>
    </row>
    <row r="44" spans="2:12">
      <c r="B44" s="46"/>
      <c r="C44" s="54"/>
      <c r="D44" s="48"/>
      <c r="E44" s="49"/>
      <c r="F44" s="50"/>
      <c r="G44" s="50"/>
      <c r="H44" s="50"/>
      <c r="I44" s="50"/>
      <c r="J44" s="48"/>
      <c r="K44" s="50"/>
      <c r="L44" s="48"/>
    </row>
    <row r="45" spans="2:12">
      <c r="B45" s="46"/>
      <c r="C45" s="54"/>
      <c r="D45" s="48"/>
      <c r="E45" s="49"/>
      <c r="F45" s="50"/>
      <c r="G45" s="50"/>
      <c r="H45" s="50"/>
      <c r="I45" s="50"/>
      <c r="J45" s="48"/>
      <c r="K45" s="50"/>
      <c r="L45" s="48"/>
    </row>
    <row r="46" spans="2:12">
      <c r="B46" s="46"/>
      <c r="C46" s="54"/>
      <c r="D46" s="48"/>
      <c r="E46" s="48"/>
      <c r="F46" s="48"/>
      <c r="G46" s="48"/>
      <c r="H46" s="48"/>
      <c r="I46" s="48"/>
      <c r="J46" s="48"/>
      <c r="K46" s="48"/>
      <c r="L46" s="48"/>
    </row>
    <row r="47" spans="2:12">
      <c r="B47" s="46"/>
      <c r="C47" s="54"/>
      <c r="D47" s="48"/>
      <c r="E47" s="48"/>
      <c r="F47" s="48"/>
      <c r="G47" s="48"/>
      <c r="H47" s="48"/>
      <c r="I47" s="48"/>
      <c r="J47" s="48"/>
      <c r="K47" s="48"/>
      <c r="L47" s="48"/>
    </row>
    <row r="48" spans="2:12">
      <c r="B48" s="46"/>
      <c r="C48" s="54"/>
      <c r="D48" s="34"/>
      <c r="E48" s="34"/>
      <c r="F48" s="34"/>
      <c r="G48" s="34"/>
      <c r="H48" s="34"/>
      <c r="I48" s="34"/>
      <c r="J48" s="34"/>
      <c r="K48" s="34"/>
      <c r="L48" s="34"/>
    </row>
    <row r="49" spans="4:12">
      <c r="D49" s="34"/>
      <c r="E49" s="34"/>
      <c r="F49" s="34"/>
      <c r="G49" s="34"/>
      <c r="H49" s="34"/>
      <c r="I49" s="34"/>
      <c r="J49" s="34"/>
      <c r="K49" s="34"/>
      <c r="L49" s="34"/>
    </row>
    <row r="50" spans="4:12">
      <c r="D50" s="34"/>
      <c r="E50" s="34"/>
      <c r="F50" s="34"/>
      <c r="G50" s="34"/>
      <c r="H50" s="34"/>
      <c r="I50" s="34"/>
      <c r="J50" s="34"/>
      <c r="K50" s="34"/>
      <c r="L50" s="34"/>
    </row>
    <row r="51" spans="4:12">
      <c r="D51" s="34"/>
      <c r="E51" s="34"/>
      <c r="F51" s="34"/>
      <c r="G51" s="34"/>
      <c r="H51" s="34"/>
      <c r="I51" s="34"/>
      <c r="J51" s="34"/>
      <c r="K51" s="34"/>
      <c r="L51" s="34"/>
    </row>
    <row r="52" spans="4:12">
      <c r="D52" s="34"/>
      <c r="E52" s="34"/>
      <c r="F52" s="34"/>
      <c r="G52" s="34"/>
      <c r="H52" s="34"/>
      <c r="I52" s="34"/>
      <c r="J52" s="34"/>
      <c r="K52" s="34"/>
      <c r="L52" s="34"/>
    </row>
    <row r="53" spans="4:12">
      <c r="D53" s="34"/>
      <c r="E53" s="34"/>
      <c r="F53" s="34"/>
      <c r="G53" s="34"/>
      <c r="H53" s="34"/>
      <c r="I53" s="34"/>
      <c r="J53" s="34"/>
      <c r="K53" s="34"/>
      <c r="L53" s="34"/>
    </row>
    <row r="54" spans="4:12">
      <c r="D54" s="34"/>
      <c r="E54" s="34"/>
      <c r="F54" s="34"/>
      <c r="G54" s="34"/>
      <c r="H54" s="34"/>
      <c r="I54" s="34"/>
      <c r="J54" s="34"/>
      <c r="K54" s="34"/>
      <c r="L54" s="34"/>
    </row>
    <row r="55" spans="4:12">
      <c r="D55" s="34"/>
      <c r="E55" s="34"/>
      <c r="F55" s="34"/>
      <c r="G55" s="34"/>
      <c r="H55" s="34"/>
      <c r="I55" s="34"/>
      <c r="J55" s="34"/>
      <c r="K55" s="34"/>
      <c r="L55" s="34"/>
    </row>
    <row r="56" spans="4:12">
      <c r="D56" s="34"/>
      <c r="E56" s="34"/>
      <c r="F56" s="34"/>
      <c r="G56" s="34"/>
      <c r="H56" s="34"/>
      <c r="I56" s="34"/>
      <c r="J56" s="34"/>
      <c r="K56" s="34"/>
      <c r="L56" s="34"/>
    </row>
    <row r="57" spans="4:12">
      <c r="D57" s="34"/>
      <c r="E57" s="34"/>
      <c r="F57" s="34"/>
      <c r="G57" s="34"/>
      <c r="H57" s="34"/>
      <c r="I57" s="34"/>
      <c r="J57" s="34"/>
      <c r="K57" s="34"/>
      <c r="L57" s="34"/>
    </row>
    <row r="58" spans="4:12">
      <c r="D58" s="34"/>
      <c r="E58" s="34"/>
      <c r="F58" s="34"/>
      <c r="G58" s="34"/>
      <c r="H58" s="34"/>
      <c r="I58" s="34"/>
      <c r="J58" s="34"/>
      <c r="K58" s="34"/>
      <c r="L58" s="34"/>
    </row>
    <row r="59" spans="4:12">
      <c r="D59" s="34"/>
      <c r="E59" s="34"/>
      <c r="F59" s="34"/>
      <c r="G59" s="34"/>
      <c r="H59" s="34"/>
      <c r="I59" s="34"/>
      <c r="J59" s="34"/>
      <c r="K59" s="34"/>
      <c r="L59" s="34"/>
    </row>
    <row r="60" spans="4:12">
      <c r="D60" s="34"/>
      <c r="E60" s="34"/>
      <c r="F60" s="34"/>
      <c r="G60" s="34"/>
      <c r="H60" s="34"/>
      <c r="I60" s="34"/>
      <c r="J60" s="34"/>
      <c r="K60" s="34"/>
      <c r="L60" s="34"/>
    </row>
    <row r="61" spans="4:12">
      <c r="D61" s="34"/>
      <c r="E61" s="34"/>
      <c r="F61" s="34"/>
      <c r="G61" s="34"/>
      <c r="H61" s="34"/>
      <c r="I61" s="34"/>
      <c r="J61" s="34"/>
      <c r="K61" s="34"/>
      <c r="L61" s="34"/>
    </row>
    <row r="62" spans="4:12">
      <c r="D62" s="34"/>
      <c r="E62" s="34"/>
      <c r="F62" s="34"/>
      <c r="G62" s="34"/>
      <c r="H62" s="34"/>
      <c r="I62" s="34"/>
      <c r="J62" s="34"/>
      <c r="K62" s="34"/>
      <c r="L62" s="34"/>
    </row>
    <row r="63" spans="4:12">
      <c r="D63" s="34"/>
      <c r="E63" s="34"/>
      <c r="F63" s="34"/>
      <c r="G63" s="34"/>
      <c r="H63" s="34"/>
      <c r="I63" s="34"/>
      <c r="J63" s="34"/>
      <c r="K63" s="34"/>
      <c r="L63" s="34"/>
    </row>
    <row r="64" spans="4:12">
      <c r="D64" s="34"/>
      <c r="E64" s="34"/>
      <c r="F64" s="34"/>
      <c r="G64" s="34"/>
      <c r="H64" s="34"/>
      <c r="I64" s="34"/>
      <c r="J64" s="34"/>
      <c r="K64" s="34"/>
      <c r="L64" s="34"/>
    </row>
    <row r="65" spans="4:12">
      <c r="D65" s="34"/>
      <c r="E65" s="34"/>
      <c r="F65" s="34"/>
      <c r="G65" s="34"/>
      <c r="H65" s="34"/>
      <c r="I65" s="34"/>
      <c r="J65" s="34"/>
      <c r="K65" s="34"/>
      <c r="L65" s="34"/>
    </row>
    <row r="66" spans="4:12">
      <c r="D66" s="34"/>
      <c r="E66" s="34"/>
      <c r="F66" s="34"/>
      <c r="G66" s="34"/>
      <c r="H66" s="34"/>
      <c r="I66" s="34"/>
      <c r="J66" s="34"/>
      <c r="K66" s="34"/>
      <c r="L66" s="34"/>
    </row>
    <row r="67" spans="4:12">
      <c r="D67" s="34"/>
      <c r="E67" s="34"/>
      <c r="F67" s="34"/>
      <c r="G67" s="34"/>
      <c r="H67" s="34"/>
      <c r="I67" s="34"/>
      <c r="J67" s="34"/>
      <c r="K67" s="34"/>
      <c r="L67" s="34"/>
    </row>
    <row r="68" spans="4:12">
      <c r="D68" s="34"/>
      <c r="E68" s="34"/>
      <c r="F68" s="34"/>
      <c r="G68" s="34"/>
      <c r="H68" s="34"/>
      <c r="I68" s="34"/>
      <c r="J68" s="34"/>
      <c r="K68" s="34"/>
      <c r="L68" s="34"/>
    </row>
    <row r="69" spans="4:12">
      <c r="D69" s="34"/>
      <c r="E69" s="34"/>
      <c r="F69" s="34"/>
      <c r="G69" s="34"/>
      <c r="H69" s="34"/>
      <c r="I69" s="34"/>
      <c r="J69" s="34"/>
      <c r="K69" s="34"/>
      <c r="L69" s="34"/>
    </row>
    <row r="70" spans="4:12">
      <c r="D70" s="34"/>
      <c r="E70" s="34"/>
      <c r="F70" s="34"/>
      <c r="G70" s="34"/>
      <c r="H70" s="34"/>
      <c r="I70" s="34"/>
      <c r="J70" s="34"/>
      <c r="K70" s="34"/>
      <c r="L70" s="34"/>
    </row>
    <row r="71" spans="4:12">
      <c r="D71" s="34"/>
      <c r="E71" s="34"/>
      <c r="F71" s="34"/>
      <c r="G71" s="34"/>
      <c r="H71" s="34"/>
      <c r="I71" s="34"/>
      <c r="J71" s="34"/>
      <c r="K71" s="34"/>
      <c r="L71" s="34"/>
    </row>
    <row r="72" spans="4:12">
      <c r="D72" s="34"/>
      <c r="E72" s="34"/>
      <c r="F72" s="34"/>
      <c r="G72" s="34"/>
      <c r="H72" s="34"/>
      <c r="I72" s="34"/>
      <c r="J72" s="34"/>
      <c r="K72" s="34"/>
      <c r="L72" s="34"/>
    </row>
    <row r="73" spans="4:12">
      <c r="D73" s="34"/>
      <c r="E73" s="34"/>
      <c r="F73" s="34"/>
      <c r="G73" s="34"/>
      <c r="H73" s="34"/>
      <c r="I73" s="34"/>
      <c r="J73" s="34"/>
      <c r="K73" s="34"/>
      <c r="L73" s="34"/>
    </row>
    <row r="74" spans="4:12">
      <c r="D74" s="34"/>
      <c r="E74" s="34"/>
      <c r="F74" s="34"/>
      <c r="G74" s="34"/>
      <c r="H74" s="34"/>
      <c r="I74" s="34"/>
      <c r="J74" s="34"/>
      <c r="K74" s="34"/>
      <c r="L74" s="34"/>
    </row>
    <row r="75" spans="4:12">
      <c r="D75" s="34"/>
      <c r="E75" s="34"/>
      <c r="F75" s="34"/>
      <c r="G75" s="34"/>
      <c r="H75" s="34"/>
      <c r="I75" s="34"/>
      <c r="J75" s="34"/>
      <c r="K75" s="34"/>
      <c r="L75" s="34"/>
    </row>
    <row r="76" spans="4:12">
      <c r="D76" s="34"/>
      <c r="E76" s="34"/>
      <c r="F76" s="34"/>
      <c r="G76" s="34"/>
      <c r="H76" s="34"/>
      <c r="I76" s="34"/>
      <c r="J76" s="34"/>
      <c r="K76" s="34"/>
      <c r="L76" s="34"/>
    </row>
    <row r="77" spans="4:12">
      <c r="D77" s="34"/>
      <c r="E77" s="34"/>
      <c r="F77" s="34"/>
      <c r="G77" s="34"/>
      <c r="H77" s="34"/>
      <c r="I77" s="34"/>
      <c r="J77" s="34"/>
      <c r="K77" s="34"/>
      <c r="L77" s="34"/>
    </row>
    <row r="78" spans="4:12">
      <c r="D78" s="34"/>
      <c r="E78" s="34"/>
      <c r="F78" s="34"/>
      <c r="G78" s="34"/>
      <c r="H78" s="34"/>
      <c r="I78" s="34"/>
      <c r="J78" s="34"/>
      <c r="K78" s="34"/>
      <c r="L78" s="34"/>
    </row>
  </sheetData>
  <mergeCells count="1">
    <mergeCell ref="B2:L2"/>
  </mergeCells>
  <conditionalFormatting sqref="F1:F65536">
    <cfRule type="cellIs" dxfId="2" priority="1" stopIfTrue="1" operator="equal">
      <formula>"Validation"</formula>
    </cfRule>
  </conditionalFormatting>
  <pageMargins left="0.23622047244094491" right="0.23622047244094491" top="0.74803149606299213" bottom="0.74803149606299213" header="0.31496062992125984" footer="0.31496062992125984"/>
  <pageSetup paperSize="9" scale="53" fitToHeight="2"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59999389629810485"/>
    <pageSetUpPr fitToPage="1"/>
  </sheetPr>
  <dimension ref="A2:E25"/>
  <sheetViews>
    <sheetView showRowColHeaders="0" zoomScaleNormal="100" workbookViewId="0"/>
  </sheetViews>
  <sheetFormatPr defaultRowHeight="15"/>
  <cols>
    <col min="1" max="2" width="9.140625" style="203"/>
    <col min="3" max="3" width="16" style="203" customWidth="1"/>
    <col min="4" max="4" width="16.140625" style="203" customWidth="1"/>
    <col min="5" max="5" width="70.42578125" style="203" customWidth="1"/>
    <col min="6" max="16384" width="9.140625" style="203"/>
  </cols>
  <sheetData>
    <row r="2" spans="1:5" ht="30">
      <c r="A2" s="323" t="s">
        <v>710</v>
      </c>
      <c r="E2" s="221"/>
    </row>
    <row r="4" spans="1:5" ht="51" customHeight="1">
      <c r="B4" s="379" t="s">
        <v>1532</v>
      </c>
      <c r="C4" s="379"/>
      <c r="D4" s="379"/>
      <c r="E4" s="379"/>
    </row>
    <row r="5" spans="1:5" ht="18.75">
      <c r="B5" s="204" t="s">
        <v>711</v>
      </c>
      <c r="C5" s="205"/>
    </row>
    <row r="7" spans="1:5">
      <c r="B7" s="215">
        <v>-123.4</v>
      </c>
      <c r="C7" s="206" t="s">
        <v>887</v>
      </c>
    </row>
    <row r="8" spans="1:5">
      <c r="B8" s="216"/>
      <c r="C8" s="206" t="s">
        <v>712</v>
      </c>
    </row>
    <row r="9" spans="1:5">
      <c r="B9" s="217"/>
      <c r="C9" s="207" t="s">
        <v>713</v>
      </c>
    </row>
    <row r="10" spans="1:5">
      <c r="B10" s="218"/>
      <c r="C10" s="208" t="s">
        <v>714</v>
      </c>
    </row>
    <row r="12" spans="1:5" hidden="1">
      <c r="B12" s="209"/>
      <c r="C12" s="207" t="s">
        <v>715</v>
      </c>
    </row>
    <row r="13" spans="1:5" hidden="1">
      <c r="B13" s="210"/>
      <c r="C13" s="207" t="s">
        <v>716</v>
      </c>
    </row>
    <row r="14" spans="1:5" hidden="1">
      <c r="B14" s="211"/>
      <c r="C14" s="207" t="s">
        <v>717</v>
      </c>
    </row>
    <row r="15" spans="1:5" hidden="1">
      <c r="B15" s="212"/>
      <c r="C15" s="207" t="s">
        <v>718</v>
      </c>
    </row>
    <row r="16" spans="1:5" hidden="1">
      <c r="B16" s="213"/>
      <c r="C16" s="213"/>
    </row>
    <row r="17" spans="2:5">
      <c r="B17" s="251"/>
      <c r="C17" s="214" t="s">
        <v>48</v>
      </c>
      <c r="D17" s="214" t="s">
        <v>888</v>
      </c>
    </row>
    <row r="18" spans="2:5">
      <c r="B18" s="252"/>
      <c r="C18" s="214" t="s">
        <v>719</v>
      </c>
      <c r="D18" s="214" t="s">
        <v>720</v>
      </c>
    </row>
    <row r="20" spans="2:5">
      <c r="B20" s="219" t="s">
        <v>721</v>
      </c>
      <c r="C20" s="203" t="s">
        <v>1531</v>
      </c>
    </row>
    <row r="21" spans="2:5">
      <c r="B21" s="219" t="s">
        <v>722</v>
      </c>
      <c r="C21" s="203" t="s">
        <v>1533</v>
      </c>
    </row>
    <row r="22" spans="2:5">
      <c r="B22" s="219" t="s">
        <v>723</v>
      </c>
      <c r="C22" s="203" t="s">
        <v>1534</v>
      </c>
    </row>
    <row r="23" spans="2:5">
      <c r="B23" s="219" t="s">
        <v>724</v>
      </c>
      <c r="C23" s="203" t="s">
        <v>725</v>
      </c>
    </row>
    <row r="24" spans="2:5">
      <c r="B24" s="220" t="s">
        <v>726</v>
      </c>
      <c r="C24" s="380" t="s">
        <v>1480</v>
      </c>
      <c r="D24" s="381"/>
      <c r="E24" s="381"/>
    </row>
    <row r="25" spans="2:5">
      <c r="B25" s="219" t="s">
        <v>727</v>
      </c>
      <c r="C25" s="203" t="s">
        <v>728</v>
      </c>
    </row>
  </sheetData>
  <mergeCells count="2">
    <mergeCell ref="B4:E4"/>
    <mergeCell ref="C24:E24"/>
  </mergeCells>
  <dataValidations disablePrompts="1" count="2">
    <dataValidation allowBlank="1" showInputMessage="1" showErrorMessage="1" prompt="w: if ..." sqref="B18"/>
    <dataValidation allowBlank="1" showInputMessage="1" showErrorMessage="1" prompt="v: if ..." sqref="B17"/>
  </dataValidations>
  <pageMargins left="0.7" right="0.7" top="0.75" bottom="0.75" header="0.3" footer="0.3"/>
  <pageSetup paperSize="9" fitToHeight="0"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L74"/>
  <sheetViews>
    <sheetView zoomScale="85" zoomScaleNormal="85" workbookViewId="0"/>
  </sheetViews>
  <sheetFormatPr defaultRowHeight="15"/>
  <cols>
    <col min="1" max="1" width="1.7109375" style="20" customWidth="1"/>
    <col min="2" max="2" width="4.42578125" style="20" customWidth="1"/>
    <col min="3" max="3" width="11.85546875" style="41" customWidth="1"/>
    <col min="4" max="5" width="28" style="21" customWidth="1"/>
    <col min="6" max="9" width="9.140625" style="21"/>
    <col min="10" max="10" width="44.28515625" style="21" customWidth="1"/>
    <col min="11" max="11" width="9.140625" style="21"/>
    <col min="12" max="12" width="19.85546875" style="21" customWidth="1"/>
    <col min="13" max="256" width="9.140625" style="20"/>
    <col min="257" max="257" width="1.7109375" style="20" customWidth="1"/>
    <col min="258" max="258" width="4.42578125" style="20" customWidth="1"/>
    <col min="259" max="259" width="11.85546875" style="20" customWidth="1"/>
    <col min="260" max="261" width="28" style="20" customWidth="1"/>
    <col min="262" max="265" width="9.140625" style="20"/>
    <col min="266" max="266" width="44.28515625" style="20" customWidth="1"/>
    <col min="267" max="267" width="9.140625" style="20"/>
    <col min="268" max="268" width="19.85546875" style="20" customWidth="1"/>
    <col min="269" max="512" width="9.140625" style="20"/>
    <col min="513" max="513" width="1.7109375" style="20" customWidth="1"/>
    <col min="514" max="514" width="4.42578125" style="20" customWidth="1"/>
    <col min="515" max="515" width="11.85546875" style="20" customWidth="1"/>
    <col min="516" max="517" width="28" style="20" customWidth="1"/>
    <col min="518" max="521" width="9.140625" style="20"/>
    <col min="522" max="522" width="44.28515625" style="20" customWidth="1"/>
    <col min="523" max="523" width="9.140625" style="20"/>
    <col min="524" max="524" width="19.85546875" style="20" customWidth="1"/>
    <col min="525" max="768" width="9.140625" style="20"/>
    <col min="769" max="769" width="1.7109375" style="20" customWidth="1"/>
    <col min="770" max="770" width="4.42578125" style="20" customWidth="1"/>
    <col min="771" max="771" width="11.85546875" style="20" customWidth="1"/>
    <col min="772" max="773" width="28" style="20" customWidth="1"/>
    <col min="774" max="777" width="9.140625" style="20"/>
    <col min="778" max="778" width="44.28515625" style="20" customWidth="1"/>
    <col min="779" max="779" width="9.140625" style="20"/>
    <col min="780" max="780" width="19.85546875" style="20" customWidth="1"/>
    <col min="781" max="1024" width="9.140625" style="20"/>
    <col min="1025" max="1025" width="1.7109375" style="20" customWidth="1"/>
    <col min="1026" max="1026" width="4.42578125" style="20" customWidth="1"/>
    <col min="1027" max="1027" width="11.85546875" style="20" customWidth="1"/>
    <col min="1028" max="1029" width="28" style="20" customWidth="1"/>
    <col min="1030" max="1033" width="9.140625" style="20"/>
    <col min="1034" max="1034" width="44.28515625" style="20" customWidth="1"/>
    <col min="1035" max="1035" width="9.140625" style="20"/>
    <col min="1036" max="1036" width="19.85546875" style="20" customWidth="1"/>
    <col min="1037" max="1280" width="9.140625" style="20"/>
    <col min="1281" max="1281" width="1.7109375" style="20" customWidth="1"/>
    <col min="1282" max="1282" width="4.42578125" style="20" customWidth="1"/>
    <col min="1283" max="1283" width="11.85546875" style="20" customWidth="1"/>
    <col min="1284" max="1285" width="28" style="20" customWidth="1"/>
    <col min="1286" max="1289" width="9.140625" style="20"/>
    <col min="1290" max="1290" width="44.28515625" style="20" customWidth="1"/>
    <col min="1291" max="1291" width="9.140625" style="20"/>
    <col min="1292" max="1292" width="19.85546875" style="20" customWidth="1"/>
    <col min="1293" max="1536" width="9.140625" style="20"/>
    <col min="1537" max="1537" width="1.7109375" style="20" customWidth="1"/>
    <col min="1538" max="1538" width="4.42578125" style="20" customWidth="1"/>
    <col min="1539" max="1539" width="11.85546875" style="20" customWidth="1"/>
    <col min="1540" max="1541" width="28" style="20" customWidth="1"/>
    <col min="1542" max="1545" width="9.140625" style="20"/>
    <col min="1546" max="1546" width="44.28515625" style="20" customWidth="1"/>
    <col min="1547" max="1547" width="9.140625" style="20"/>
    <col min="1548" max="1548" width="19.85546875" style="20" customWidth="1"/>
    <col min="1549" max="1792" width="9.140625" style="20"/>
    <col min="1793" max="1793" width="1.7109375" style="20" customWidth="1"/>
    <col min="1794" max="1794" width="4.42578125" style="20" customWidth="1"/>
    <col min="1795" max="1795" width="11.85546875" style="20" customWidth="1"/>
    <col min="1796" max="1797" width="28" style="20" customWidth="1"/>
    <col min="1798" max="1801" width="9.140625" style="20"/>
    <col min="1802" max="1802" width="44.28515625" style="20" customWidth="1"/>
    <col min="1803" max="1803" width="9.140625" style="20"/>
    <col min="1804" max="1804" width="19.85546875" style="20" customWidth="1"/>
    <col min="1805" max="2048" width="9.140625" style="20"/>
    <col min="2049" max="2049" width="1.7109375" style="20" customWidth="1"/>
    <col min="2050" max="2050" width="4.42578125" style="20" customWidth="1"/>
    <col min="2051" max="2051" width="11.85546875" style="20" customWidth="1"/>
    <col min="2052" max="2053" width="28" style="20" customWidth="1"/>
    <col min="2054" max="2057" width="9.140625" style="20"/>
    <col min="2058" max="2058" width="44.28515625" style="20" customWidth="1"/>
    <col min="2059" max="2059" width="9.140625" style="20"/>
    <col min="2060" max="2060" width="19.85546875" style="20" customWidth="1"/>
    <col min="2061" max="2304" width="9.140625" style="20"/>
    <col min="2305" max="2305" width="1.7109375" style="20" customWidth="1"/>
    <col min="2306" max="2306" width="4.42578125" style="20" customWidth="1"/>
    <col min="2307" max="2307" width="11.85546875" style="20" customWidth="1"/>
    <col min="2308" max="2309" width="28" style="20" customWidth="1"/>
    <col min="2310" max="2313" width="9.140625" style="20"/>
    <col min="2314" max="2314" width="44.28515625" style="20" customWidth="1"/>
    <col min="2315" max="2315" width="9.140625" style="20"/>
    <col min="2316" max="2316" width="19.85546875" style="20" customWidth="1"/>
    <col min="2317" max="2560" width="9.140625" style="20"/>
    <col min="2561" max="2561" width="1.7109375" style="20" customWidth="1"/>
    <col min="2562" max="2562" width="4.42578125" style="20" customWidth="1"/>
    <col min="2563" max="2563" width="11.85546875" style="20" customWidth="1"/>
    <col min="2564" max="2565" width="28" style="20" customWidth="1"/>
    <col min="2566" max="2569" width="9.140625" style="20"/>
    <col min="2570" max="2570" width="44.28515625" style="20" customWidth="1"/>
    <col min="2571" max="2571" width="9.140625" style="20"/>
    <col min="2572" max="2572" width="19.85546875" style="20" customWidth="1"/>
    <col min="2573" max="2816" width="9.140625" style="20"/>
    <col min="2817" max="2817" width="1.7109375" style="20" customWidth="1"/>
    <col min="2818" max="2818" width="4.42578125" style="20" customWidth="1"/>
    <col min="2819" max="2819" width="11.85546875" style="20" customWidth="1"/>
    <col min="2820" max="2821" width="28" style="20" customWidth="1"/>
    <col min="2822" max="2825" width="9.140625" style="20"/>
    <col min="2826" max="2826" width="44.28515625" style="20" customWidth="1"/>
    <col min="2827" max="2827" width="9.140625" style="20"/>
    <col min="2828" max="2828" width="19.85546875" style="20" customWidth="1"/>
    <col min="2829" max="3072" width="9.140625" style="20"/>
    <col min="3073" max="3073" width="1.7109375" style="20" customWidth="1"/>
    <col min="3074" max="3074" width="4.42578125" style="20" customWidth="1"/>
    <col min="3075" max="3075" width="11.85546875" style="20" customWidth="1"/>
    <col min="3076" max="3077" width="28" style="20" customWidth="1"/>
    <col min="3078" max="3081" width="9.140625" style="20"/>
    <col min="3082" max="3082" width="44.28515625" style="20" customWidth="1"/>
    <col min="3083" max="3083" width="9.140625" style="20"/>
    <col min="3084" max="3084" width="19.85546875" style="20" customWidth="1"/>
    <col min="3085" max="3328" width="9.140625" style="20"/>
    <col min="3329" max="3329" width="1.7109375" style="20" customWidth="1"/>
    <col min="3330" max="3330" width="4.42578125" style="20" customWidth="1"/>
    <col min="3331" max="3331" width="11.85546875" style="20" customWidth="1"/>
    <col min="3332" max="3333" width="28" style="20" customWidth="1"/>
    <col min="3334" max="3337" width="9.140625" style="20"/>
    <col min="3338" max="3338" width="44.28515625" style="20" customWidth="1"/>
    <col min="3339" max="3339" width="9.140625" style="20"/>
    <col min="3340" max="3340" width="19.85546875" style="20" customWidth="1"/>
    <col min="3341" max="3584" width="9.140625" style="20"/>
    <col min="3585" max="3585" width="1.7109375" style="20" customWidth="1"/>
    <col min="3586" max="3586" width="4.42578125" style="20" customWidth="1"/>
    <col min="3587" max="3587" width="11.85546875" style="20" customWidth="1"/>
    <col min="3588" max="3589" width="28" style="20" customWidth="1"/>
    <col min="3590" max="3593" width="9.140625" style="20"/>
    <col min="3594" max="3594" width="44.28515625" style="20" customWidth="1"/>
    <col min="3595" max="3595" width="9.140625" style="20"/>
    <col min="3596" max="3596" width="19.85546875" style="20" customWidth="1"/>
    <col min="3597" max="3840" width="9.140625" style="20"/>
    <col min="3841" max="3841" width="1.7109375" style="20" customWidth="1"/>
    <col min="3842" max="3842" width="4.42578125" style="20" customWidth="1"/>
    <col min="3843" max="3843" width="11.85546875" style="20" customWidth="1"/>
    <col min="3844" max="3845" width="28" style="20" customWidth="1"/>
    <col min="3846" max="3849" width="9.140625" style="20"/>
    <col min="3850" max="3850" width="44.28515625" style="20" customWidth="1"/>
    <col min="3851" max="3851" width="9.140625" style="20"/>
    <col min="3852" max="3852" width="19.85546875" style="20" customWidth="1"/>
    <col min="3853" max="4096" width="9.140625" style="20"/>
    <col min="4097" max="4097" width="1.7109375" style="20" customWidth="1"/>
    <col min="4098" max="4098" width="4.42578125" style="20" customWidth="1"/>
    <col min="4099" max="4099" width="11.85546875" style="20" customWidth="1"/>
    <col min="4100" max="4101" width="28" style="20" customWidth="1"/>
    <col min="4102" max="4105" width="9.140625" style="20"/>
    <col min="4106" max="4106" width="44.28515625" style="20" customWidth="1"/>
    <col min="4107" max="4107" width="9.140625" style="20"/>
    <col min="4108" max="4108" width="19.85546875" style="20" customWidth="1"/>
    <col min="4109" max="4352" width="9.140625" style="20"/>
    <col min="4353" max="4353" width="1.7109375" style="20" customWidth="1"/>
    <col min="4354" max="4354" width="4.42578125" style="20" customWidth="1"/>
    <col min="4355" max="4355" width="11.85546875" style="20" customWidth="1"/>
    <col min="4356" max="4357" width="28" style="20" customWidth="1"/>
    <col min="4358" max="4361" width="9.140625" style="20"/>
    <col min="4362" max="4362" width="44.28515625" style="20" customWidth="1"/>
    <col min="4363" max="4363" width="9.140625" style="20"/>
    <col min="4364" max="4364" width="19.85546875" style="20" customWidth="1"/>
    <col min="4365" max="4608" width="9.140625" style="20"/>
    <col min="4609" max="4609" width="1.7109375" style="20" customWidth="1"/>
    <col min="4610" max="4610" width="4.42578125" style="20" customWidth="1"/>
    <col min="4611" max="4611" width="11.85546875" style="20" customWidth="1"/>
    <col min="4612" max="4613" width="28" style="20" customWidth="1"/>
    <col min="4614" max="4617" width="9.140625" style="20"/>
    <col min="4618" max="4618" width="44.28515625" style="20" customWidth="1"/>
    <col min="4619" max="4619" width="9.140625" style="20"/>
    <col min="4620" max="4620" width="19.85546875" style="20" customWidth="1"/>
    <col min="4621" max="4864" width="9.140625" style="20"/>
    <col min="4865" max="4865" width="1.7109375" style="20" customWidth="1"/>
    <col min="4866" max="4866" width="4.42578125" style="20" customWidth="1"/>
    <col min="4867" max="4867" width="11.85546875" style="20" customWidth="1"/>
    <col min="4868" max="4869" width="28" style="20" customWidth="1"/>
    <col min="4870" max="4873" width="9.140625" style="20"/>
    <col min="4874" max="4874" width="44.28515625" style="20" customWidth="1"/>
    <col min="4875" max="4875" width="9.140625" style="20"/>
    <col min="4876" max="4876" width="19.85546875" style="20" customWidth="1"/>
    <col min="4877" max="5120" width="9.140625" style="20"/>
    <col min="5121" max="5121" width="1.7109375" style="20" customWidth="1"/>
    <col min="5122" max="5122" width="4.42578125" style="20" customWidth="1"/>
    <col min="5123" max="5123" width="11.85546875" style="20" customWidth="1"/>
    <col min="5124" max="5125" width="28" style="20" customWidth="1"/>
    <col min="5126" max="5129" width="9.140625" style="20"/>
    <col min="5130" max="5130" width="44.28515625" style="20" customWidth="1"/>
    <col min="5131" max="5131" width="9.140625" style="20"/>
    <col min="5132" max="5132" width="19.85546875" style="20" customWidth="1"/>
    <col min="5133" max="5376" width="9.140625" style="20"/>
    <col min="5377" max="5377" width="1.7109375" style="20" customWidth="1"/>
    <col min="5378" max="5378" width="4.42578125" style="20" customWidth="1"/>
    <col min="5379" max="5379" width="11.85546875" style="20" customWidth="1"/>
    <col min="5380" max="5381" width="28" style="20" customWidth="1"/>
    <col min="5382" max="5385" width="9.140625" style="20"/>
    <col min="5386" max="5386" width="44.28515625" style="20" customWidth="1"/>
    <col min="5387" max="5387" width="9.140625" style="20"/>
    <col min="5388" max="5388" width="19.85546875" style="20" customWidth="1"/>
    <col min="5389" max="5632" width="9.140625" style="20"/>
    <col min="5633" max="5633" width="1.7109375" style="20" customWidth="1"/>
    <col min="5634" max="5634" width="4.42578125" style="20" customWidth="1"/>
    <col min="5635" max="5635" width="11.85546875" style="20" customWidth="1"/>
    <col min="5636" max="5637" width="28" style="20" customWidth="1"/>
    <col min="5638" max="5641" width="9.140625" style="20"/>
    <col min="5642" max="5642" width="44.28515625" style="20" customWidth="1"/>
    <col min="5643" max="5643" width="9.140625" style="20"/>
    <col min="5644" max="5644" width="19.85546875" style="20" customWidth="1"/>
    <col min="5645" max="5888" width="9.140625" style="20"/>
    <col min="5889" max="5889" width="1.7109375" style="20" customWidth="1"/>
    <col min="5890" max="5890" width="4.42578125" style="20" customWidth="1"/>
    <col min="5891" max="5891" width="11.85546875" style="20" customWidth="1"/>
    <col min="5892" max="5893" width="28" style="20" customWidth="1"/>
    <col min="5894" max="5897" width="9.140625" style="20"/>
    <col min="5898" max="5898" width="44.28515625" style="20" customWidth="1"/>
    <col min="5899" max="5899" width="9.140625" style="20"/>
    <col min="5900" max="5900" width="19.85546875" style="20" customWidth="1"/>
    <col min="5901" max="6144" width="9.140625" style="20"/>
    <col min="6145" max="6145" width="1.7109375" style="20" customWidth="1"/>
    <col min="6146" max="6146" width="4.42578125" style="20" customWidth="1"/>
    <col min="6147" max="6147" width="11.85546875" style="20" customWidth="1"/>
    <col min="6148" max="6149" width="28" style="20" customWidth="1"/>
    <col min="6150" max="6153" width="9.140625" style="20"/>
    <col min="6154" max="6154" width="44.28515625" style="20" customWidth="1"/>
    <col min="6155" max="6155" width="9.140625" style="20"/>
    <col min="6156" max="6156" width="19.85546875" style="20" customWidth="1"/>
    <col min="6157" max="6400" width="9.140625" style="20"/>
    <col min="6401" max="6401" width="1.7109375" style="20" customWidth="1"/>
    <col min="6402" max="6402" width="4.42578125" style="20" customWidth="1"/>
    <col min="6403" max="6403" width="11.85546875" style="20" customWidth="1"/>
    <col min="6404" max="6405" width="28" style="20" customWidth="1"/>
    <col min="6406" max="6409" width="9.140625" style="20"/>
    <col min="6410" max="6410" width="44.28515625" style="20" customWidth="1"/>
    <col min="6411" max="6411" width="9.140625" style="20"/>
    <col min="6412" max="6412" width="19.85546875" style="20" customWidth="1"/>
    <col min="6413" max="6656" width="9.140625" style="20"/>
    <col min="6657" max="6657" width="1.7109375" style="20" customWidth="1"/>
    <col min="6658" max="6658" width="4.42578125" style="20" customWidth="1"/>
    <col min="6659" max="6659" width="11.85546875" style="20" customWidth="1"/>
    <col min="6660" max="6661" width="28" style="20" customWidth="1"/>
    <col min="6662" max="6665" width="9.140625" style="20"/>
    <col min="6666" max="6666" width="44.28515625" style="20" customWidth="1"/>
    <col min="6667" max="6667" width="9.140625" style="20"/>
    <col min="6668" max="6668" width="19.85546875" style="20" customWidth="1"/>
    <col min="6669" max="6912" width="9.140625" style="20"/>
    <col min="6913" max="6913" width="1.7109375" style="20" customWidth="1"/>
    <col min="6914" max="6914" width="4.42578125" style="20" customWidth="1"/>
    <col min="6915" max="6915" width="11.85546875" style="20" customWidth="1"/>
    <col min="6916" max="6917" width="28" style="20" customWidth="1"/>
    <col min="6918" max="6921" width="9.140625" style="20"/>
    <col min="6922" max="6922" width="44.28515625" style="20" customWidth="1"/>
    <col min="6923" max="6923" width="9.140625" style="20"/>
    <col min="6924" max="6924" width="19.85546875" style="20" customWidth="1"/>
    <col min="6925" max="7168" width="9.140625" style="20"/>
    <col min="7169" max="7169" width="1.7109375" style="20" customWidth="1"/>
    <col min="7170" max="7170" width="4.42578125" style="20" customWidth="1"/>
    <col min="7171" max="7171" width="11.85546875" style="20" customWidth="1"/>
    <col min="7172" max="7173" width="28" style="20" customWidth="1"/>
    <col min="7174" max="7177" width="9.140625" style="20"/>
    <col min="7178" max="7178" width="44.28515625" style="20" customWidth="1"/>
    <col min="7179" max="7179" width="9.140625" style="20"/>
    <col min="7180" max="7180" width="19.85546875" style="20" customWidth="1"/>
    <col min="7181" max="7424" width="9.140625" style="20"/>
    <col min="7425" max="7425" width="1.7109375" style="20" customWidth="1"/>
    <col min="7426" max="7426" width="4.42578125" style="20" customWidth="1"/>
    <col min="7427" max="7427" width="11.85546875" style="20" customWidth="1"/>
    <col min="7428" max="7429" width="28" style="20" customWidth="1"/>
    <col min="7430" max="7433" width="9.140625" style="20"/>
    <col min="7434" max="7434" width="44.28515625" style="20" customWidth="1"/>
    <col min="7435" max="7435" width="9.140625" style="20"/>
    <col min="7436" max="7436" width="19.85546875" style="20" customWidth="1"/>
    <col min="7437" max="7680" width="9.140625" style="20"/>
    <col min="7681" max="7681" width="1.7109375" style="20" customWidth="1"/>
    <col min="7682" max="7682" width="4.42578125" style="20" customWidth="1"/>
    <col min="7683" max="7683" width="11.85546875" style="20" customWidth="1"/>
    <col min="7684" max="7685" width="28" style="20" customWidth="1"/>
    <col min="7686" max="7689" width="9.140625" style="20"/>
    <col min="7690" max="7690" width="44.28515625" style="20" customWidth="1"/>
    <col min="7691" max="7691" width="9.140625" style="20"/>
    <col min="7692" max="7692" width="19.85546875" style="20" customWidth="1"/>
    <col min="7693" max="7936" width="9.140625" style="20"/>
    <col min="7937" max="7937" width="1.7109375" style="20" customWidth="1"/>
    <col min="7938" max="7938" width="4.42578125" style="20" customWidth="1"/>
    <col min="7939" max="7939" width="11.85546875" style="20" customWidth="1"/>
    <col min="7940" max="7941" width="28" style="20" customWidth="1"/>
    <col min="7942" max="7945" width="9.140625" style="20"/>
    <col min="7946" max="7946" width="44.28515625" style="20" customWidth="1"/>
    <col min="7947" max="7947" width="9.140625" style="20"/>
    <col min="7948" max="7948" width="19.85546875" style="20" customWidth="1"/>
    <col min="7949" max="8192" width="9.140625" style="20"/>
    <col min="8193" max="8193" width="1.7109375" style="20" customWidth="1"/>
    <col min="8194" max="8194" width="4.42578125" style="20" customWidth="1"/>
    <col min="8195" max="8195" width="11.85546875" style="20" customWidth="1"/>
    <col min="8196" max="8197" width="28" style="20" customWidth="1"/>
    <col min="8198" max="8201" width="9.140625" style="20"/>
    <col min="8202" max="8202" width="44.28515625" style="20" customWidth="1"/>
    <col min="8203" max="8203" width="9.140625" style="20"/>
    <col min="8204" max="8204" width="19.85546875" style="20" customWidth="1"/>
    <col min="8205" max="8448" width="9.140625" style="20"/>
    <col min="8449" max="8449" width="1.7109375" style="20" customWidth="1"/>
    <col min="8450" max="8450" width="4.42578125" style="20" customWidth="1"/>
    <col min="8451" max="8451" width="11.85546875" style="20" customWidth="1"/>
    <col min="8452" max="8453" width="28" style="20" customWidth="1"/>
    <col min="8454" max="8457" width="9.140625" style="20"/>
    <col min="8458" max="8458" width="44.28515625" style="20" customWidth="1"/>
    <col min="8459" max="8459" width="9.140625" style="20"/>
    <col min="8460" max="8460" width="19.85546875" style="20" customWidth="1"/>
    <col min="8461" max="8704" width="9.140625" style="20"/>
    <col min="8705" max="8705" width="1.7109375" style="20" customWidth="1"/>
    <col min="8706" max="8706" width="4.42578125" style="20" customWidth="1"/>
    <col min="8707" max="8707" width="11.85546875" style="20" customWidth="1"/>
    <col min="8708" max="8709" width="28" style="20" customWidth="1"/>
    <col min="8710" max="8713" width="9.140625" style="20"/>
    <col min="8714" max="8714" width="44.28515625" style="20" customWidth="1"/>
    <col min="8715" max="8715" width="9.140625" style="20"/>
    <col min="8716" max="8716" width="19.85546875" style="20" customWidth="1"/>
    <col min="8717" max="8960" width="9.140625" style="20"/>
    <col min="8961" max="8961" width="1.7109375" style="20" customWidth="1"/>
    <col min="8962" max="8962" width="4.42578125" style="20" customWidth="1"/>
    <col min="8963" max="8963" width="11.85546875" style="20" customWidth="1"/>
    <col min="8964" max="8965" width="28" style="20" customWidth="1"/>
    <col min="8966" max="8969" width="9.140625" style="20"/>
    <col min="8970" max="8970" width="44.28515625" style="20" customWidth="1"/>
    <col min="8971" max="8971" width="9.140625" style="20"/>
    <col min="8972" max="8972" width="19.85546875" style="20" customWidth="1"/>
    <col min="8973" max="9216" width="9.140625" style="20"/>
    <col min="9217" max="9217" width="1.7109375" style="20" customWidth="1"/>
    <col min="9218" max="9218" width="4.42578125" style="20" customWidth="1"/>
    <col min="9219" max="9219" width="11.85546875" style="20" customWidth="1"/>
    <col min="9220" max="9221" width="28" style="20" customWidth="1"/>
    <col min="9222" max="9225" width="9.140625" style="20"/>
    <col min="9226" max="9226" width="44.28515625" style="20" customWidth="1"/>
    <col min="9227" max="9227" width="9.140625" style="20"/>
    <col min="9228" max="9228" width="19.85546875" style="20" customWidth="1"/>
    <col min="9229" max="9472" width="9.140625" style="20"/>
    <col min="9473" max="9473" width="1.7109375" style="20" customWidth="1"/>
    <col min="9474" max="9474" width="4.42578125" style="20" customWidth="1"/>
    <col min="9475" max="9475" width="11.85546875" style="20" customWidth="1"/>
    <col min="9476" max="9477" width="28" style="20" customWidth="1"/>
    <col min="9478" max="9481" width="9.140625" style="20"/>
    <col min="9482" max="9482" width="44.28515625" style="20" customWidth="1"/>
    <col min="9483" max="9483" width="9.140625" style="20"/>
    <col min="9484" max="9484" width="19.85546875" style="20" customWidth="1"/>
    <col min="9485" max="9728" width="9.140625" style="20"/>
    <col min="9729" max="9729" width="1.7109375" style="20" customWidth="1"/>
    <col min="9730" max="9730" width="4.42578125" style="20" customWidth="1"/>
    <col min="9731" max="9731" width="11.85546875" style="20" customWidth="1"/>
    <col min="9732" max="9733" width="28" style="20" customWidth="1"/>
    <col min="9734" max="9737" width="9.140625" style="20"/>
    <col min="9738" max="9738" width="44.28515625" style="20" customWidth="1"/>
    <col min="9739" max="9739" width="9.140625" style="20"/>
    <col min="9740" max="9740" width="19.85546875" style="20" customWidth="1"/>
    <col min="9741" max="9984" width="9.140625" style="20"/>
    <col min="9985" max="9985" width="1.7109375" style="20" customWidth="1"/>
    <col min="9986" max="9986" width="4.42578125" style="20" customWidth="1"/>
    <col min="9987" max="9987" width="11.85546875" style="20" customWidth="1"/>
    <col min="9988" max="9989" width="28" style="20" customWidth="1"/>
    <col min="9990" max="9993" width="9.140625" style="20"/>
    <col min="9994" max="9994" width="44.28515625" style="20" customWidth="1"/>
    <col min="9995" max="9995" width="9.140625" style="20"/>
    <col min="9996" max="9996" width="19.85546875" style="20" customWidth="1"/>
    <col min="9997" max="10240" width="9.140625" style="20"/>
    <col min="10241" max="10241" width="1.7109375" style="20" customWidth="1"/>
    <col min="10242" max="10242" width="4.42578125" style="20" customWidth="1"/>
    <col min="10243" max="10243" width="11.85546875" style="20" customWidth="1"/>
    <col min="10244" max="10245" width="28" style="20" customWidth="1"/>
    <col min="10246" max="10249" width="9.140625" style="20"/>
    <col min="10250" max="10250" width="44.28515625" style="20" customWidth="1"/>
    <col min="10251" max="10251" width="9.140625" style="20"/>
    <col min="10252" max="10252" width="19.85546875" style="20" customWidth="1"/>
    <col min="10253" max="10496" width="9.140625" style="20"/>
    <col min="10497" max="10497" width="1.7109375" style="20" customWidth="1"/>
    <col min="10498" max="10498" width="4.42578125" style="20" customWidth="1"/>
    <col min="10499" max="10499" width="11.85546875" style="20" customWidth="1"/>
    <col min="10500" max="10501" width="28" style="20" customWidth="1"/>
    <col min="10502" max="10505" width="9.140625" style="20"/>
    <col min="10506" max="10506" width="44.28515625" style="20" customWidth="1"/>
    <col min="10507" max="10507" width="9.140625" style="20"/>
    <col min="10508" max="10508" width="19.85546875" style="20" customWidth="1"/>
    <col min="10509" max="10752" width="9.140625" style="20"/>
    <col min="10753" max="10753" width="1.7109375" style="20" customWidth="1"/>
    <col min="10754" max="10754" width="4.42578125" style="20" customWidth="1"/>
    <col min="10755" max="10755" width="11.85546875" style="20" customWidth="1"/>
    <col min="10756" max="10757" width="28" style="20" customWidth="1"/>
    <col min="10758" max="10761" width="9.140625" style="20"/>
    <col min="10762" max="10762" width="44.28515625" style="20" customWidth="1"/>
    <col min="10763" max="10763" width="9.140625" style="20"/>
    <col min="10764" max="10764" width="19.85546875" style="20" customWidth="1"/>
    <col min="10765" max="11008" width="9.140625" style="20"/>
    <col min="11009" max="11009" width="1.7109375" style="20" customWidth="1"/>
    <col min="11010" max="11010" width="4.42578125" style="20" customWidth="1"/>
    <col min="11011" max="11011" width="11.85546875" style="20" customWidth="1"/>
    <col min="11012" max="11013" width="28" style="20" customWidth="1"/>
    <col min="11014" max="11017" width="9.140625" style="20"/>
    <col min="11018" max="11018" width="44.28515625" style="20" customWidth="1"/>
    <col min="11019" max="11019" width="9.140625" style="20"/>
    <col min="11020" max="11020" width="19.85546875" style="20" customWidth="1"/>
    <col min="11021" max="11264" width="9.140625" style="20"/>
    <col min="11265" max="11265" width="1.7109375" style="20" customWidth="1"/>
    <col min="11266" max="11266" width="4.42578125" style="20" customWidth="1"/>
    <col min="11267" max="11267" width="11.85546875" style="20" customWidth="1"/>
    <col min="11268" max="11269" width="28" style="20" customWidth="1"/>
    <col min="11270" max="11273" width="9.140625" style="20"/>
    <col min="11274" max="11274" width="44.28515625" style="20" customWidth="1"/>
    <col min="11275" max="11275" width="9.140625" style="20"/>
    <col min="11276" max="11276" width="19.85546875" style="20" customWidth="1"/>
    <col min="11277" max="11520" width="9.140625" style="20"/>
    <col min="11521" max="11521" width="1.7109375" style="20" customWidth="1"/>
    <col min="11522" max="11522" width="4.42578125" style="20" customWidth="1"/>
    <col min="11523" max="11523" width="11.85546875" style="20" customWidth="1"/>
    <col min="11524" max="11525" width="28" style="20" customWidth="1"/>
    <col min="11526" max="11529" width="9.140625" style="20"/>
    <col min="11530" max="11530" width="44.28515625" style="20" customWidth="1"/>
    <col min="11531" max="11531" width="9.140625" style="20"/>
    <col min="11532" max="11532" width="19.85546875" style="20" customWidth="1"/>
    <col min="11533" max="11776" width="9.140625" style="20"/>
    <col min="11777" max="11777" width="1.7109375" style="20" customWidth="1"/>
    <col min="11778" max="11778" width="4.42578125" style="20" customWidth="1"/>
    <col min="11779" max="11779" width="11.85546875" style="20" customWidth="1"/>
    <col min="11780" max="11781" width="28" style="20" customWidth="1"/>
    <col min="11782" max="11785" width="9.140625" style="20"/>
    <col min="11786" max="11786" width="44.28515625" style="20" customWidth="1"/>
    <col min="11787" max="11787" width="9.140625" style="20"/>
    <col min="11788" max="11788" width="19.85546875" style="20" customWidth="1"/>
    <col min="11789" max="12032" width="9.140625" style="20"/>
    <col min="12033" max="12033" width="1.7109375" style="20" customWidth="1"/>
    <col min="12034" max="12034" width="4.42578125" style="20" customWidth="1"/>
    <col min="12035" max="12035" width="11.85546875" style="20" customWidth="1"/>
    <col min="12036" max="12037" width="28" style="20" customWidth="1"/>
    <col min="12038" max="12041" width="9.140625" style="20"/>
    <col min="12042" max="12042" width="44.28515625" style="20" customWidth="1"/>
    <col min="12043" max="12043" width="9.140625" style="20"/>
    <col min="12044" max="12044" width="19.85546875" style="20" customWidth="1"/>
    <col min="12045" max="12288" width="9.140625" style="20"/>
    <col min="12289" max="12289" width="1.7109375" style="20" customWidth="1"/>
    <col min="12290" max="12290" width="4.42578125" style="20" customWidth="1"/>
    <col min="12291" max="12291" width="11.85546875" style="20" customWidth="1"/>
    <col min="12292" max="12293" width="28" style="20" customWidth="1"/>
    <col min="12294" max="12297" width="9.140625" style="20"/>
    <col min="12298" max="12298" width="44.28515625" style="20" customWidth="1"/>
    <col min="12299" max="12299" width="9.140625" style="20"/>
    <col min="12300" max="12300" width="19.85546875" style="20" customWidth="1"/>
    <col min="12301" max="12544" width="9.140625" style="20"/>
    <col min="12545" max="12545" width="1.7109375" style="20" customWidth="1"/>
    <col min="12546" max="12546" width="4.42578125" style="20" customWidth="1"/>
    <col min="12547" max="12547" width="11.85546875" style="20" customWidth="1"/>
    <col min="12548" max="12549" width="28" style="20" customWidth="1"/>
    <col min="12550" max="12553" width="9.140625" style="20"/>
    <col min="12554" max="12554" width="44.28515625" style="20" customWidth="1"/>
    <col min="12555" max="12555" width="9.140625" style="20"/>
    <col min="12556" max="12556" width="19.85546875" style="20" customWidth="1"/>
    <col min="12557" max="12800" width="9.140625" style="20"/>
    <col min="12801" max="12801" width="1.7109375" style="20" customWidth="1"/>
    <col min="12802" max="12802" width="4.42578125" style="20" customWidth="1"/>
    <col min="12803" max="12803" width="11.85546875" style="20" customWidth="1"/>
    <col min="12804" max="12805" width="28" style="20" customWidth="1"/>
    <col min="12806" max="12809" width="9.140625" style="20"/>
    <col min="12810" max="12810" width="44.28515625" style="20" customWidth="1"/>
    <col min="12811" max="12811" width="9.140625" style="20"/>
    <col min="12812" max="12812" width="19.85546875" style="20" customWidth="1"/>
    <col min="12813" max="13056" width="9.140625" style="20"/>
    <col min="13057" max="13057" width="1.7109375" style="20" customWidth="1"/>
    <col min="13058" max="13058" width="4.42578125" style="20" customWidth="1"/>
    <col min="13059" max="13059" width="11.85546875" style="20" customWidth="1"/>
    <col min="13060" max="13061" width="28" style="20" customWidth="1"/>
    <col min="13062" max="13065" width="9.140625" style="20"/>
    <col min="13066" max="13066" width="44.28515625" style="20" customWidth="1"/>
    <col min="13067" max="13067" width="9.140625" style="20"/>
    <col min="13068" max="13068" width="19.85546875" style="20" customWidth="1"/>
    <col min="13069" max="13312" width="9.140625" style="20"/>
    <col min="13313" max="13313" width="1.7109375" style="20" customWidth="1"/>
    <col min="13314" max="13314" width="4.42578125" style="20" customWidth="1"/>
    <col min="13315" max="13315" width="11.85546875" style="20" customWidth="1"/>
    <col min="13316" max="13317" width="28" style="20" customWidth="1"/>
    <col min="13318" max="13321" width="9.140625" style="20"/>
    <col min="13322" max="13322" width="44.28515625" style="20" customWidth="1"/>
    <col min="13323" max="13323" width="9.140625" style="20"/>
    <col min="13324" max="13324" width="19.85546875" style="20" customWidth="1"/>
    <col min="13325" max="13568" width="9.140625" style="20"/>
    <col min="13569" max="13569" width="1.7109375" style="20" customWidth="1"/>
    <col min="13570" max="13570" width="4.42578125" style="20" customWidth="1"/>
    <col min="13571" max="13571" width="11.85546875" style="20" customWidth="1"/>
    <col min="13572" max="13573" width="28" style="20" customWidth="1"/>
    <col min="13574" max="13577" width="9.140625" style="20"/>
    <col min="13578" max="13578" width="44.28515625" style="20" customWidth="1"/>
    <col min="13579" max="13579" width="9.140625" style="20"/>
    <col min="13580" max="13580" width="19.85546875" style="20" customWidth="1"/>
    <col min="13581" max="13824" width="9.140625" style="20"/>
    <col min="13825" max="13825" width="1.7109375" style="20" customWidth="1"/>
    <col min="13826" max="13826" width="4.42578125" style="20" customWidth="1"/>
    <col min="13827" max="13827" width="11.85546875" style="20" customWidth="1"/>
    <col min="13828" max="13829" width="28" style="20" customWidth="1"/>
    <col min="13830" max="13833" width="9.140625" style="20"/>
    <col min="13834" max="13834" width="44.28515625" style="20" customWidth="1"/>
    <col min="13835" max="13835" width="9.140625" style="20"/>
    <col min="13836" max="13836" width="19.85546875" style="20" customWidth="1"/>
    <col min="13837" max="14080" width="9.140625" style="20"/>
    <col min="14081" max="14081" width="1.7109375" style="20" customWidth="1"/>
    <col min="14082" max="14082" width="4.42578125" style="20" customWidth="1"/>
    <col min="14083" max="14083" width="11.85546875" style="20" customWidth="1"/>
    <col min="14084" max="14085" width="28" style="20" customWidth="1"/>
    <col min="14086" max="14089" width="9.140625" style="20"/>
    <col min="14090" max="14090" width="44.28515625" style="20" customWidth="1"/>
    <col min="14091" max="14091" width="9.140625" style="20"/>
    <col min="14092" max="14092" width="19.85546875" style="20" customWidth="1"/>
    <col min="14093" max="14336" width="9.140625" style="20"/>
    <col min="14337" max="14337" width="1.7109375" style="20" customWidth="1"/>
    <col min="14338" max="14338" width="4.42578125" style="20" customWidth="1"/>
    <col min="14339" max="14339" width="11.85546875" style="20" customWidth="1"/>
    <col min="14340" max="14341" width="28" style="20" customWidth="1"/>
    <col min="14342" max="14345" width="9.140625" style="20"/>
    <col min="14346" max="14346" width="44.28515625" style="20" customWidth="1"/>
    <col min="14347" max="14347" width="9.140625" style="20"/>
    <col min="14348" max="14348" width="19.85546875" style="20" customWidth="1"/>
    <col min="14349" max="14592" width="9.140625" style="20"/>
    <col min="14593" max="14593" width="1.7109375" style="20" customWidth="1"/>
    <col min="14594" max="14594" width="4.42578125" style="20" customWidth="1"/>
    <col min="14595" max="14595" width="11.85546875" style="20" customWidth="1"/>
    <col min="14596" max="14597" width="28" style="20" customWidth="1"/>
    <col min="14598" max="14601" width="9.140625" style="20"/>
    <col min="14602" max="14602" width="44.28515625" style="20" customWidth="1"/>
    <col min="14603" max="14603" width="9.140625" style="20"/>
    <col min="14604" max="14604" width="19.85546875" style="20" customWidth="1"/>
    <col min="14605" max="14848" width="9.140625" style="20"/>
    <col min="14849" max="14849" width="1.7109375" style="20" customWidth="1"/>
    <col min="14850" max="14850" width="4.42578125" style="20" customWidth="1"/>
    <col min="14851" max="14851" width="11.85546875" style="20" customWidth="1"/>
    <col min="14852" max="14853" width="28" style="20" customWidth="1"/>
    <col min="14854" max="14857" width="9.140625" style="20"/>
    <col min="14858" max="14858" width="44.28515625" style="20" customWidth="1"/>
    <col min="14859" max="14859" width="9.140625" style="20"/>
    <col min="14860" max="14860" width="19.85546875" style="20" customWidth="1"/>
    <col min="14861" max="15104" width="9.140625" style="20"/>
    <col min="15105" max="15105" width="1.7109375" style="20" customWidth="1"/>
    <col min="15106" max="15106" width="4.42578125" style="20" customWidth="1"/>
    <col min="15107" max="15107" width="11.85546875" style="20" customWidth="1"/>
    <col min="15108" max="15109" width="28" style="20" customWidth="1"/>
    <col min="15110" max="15113" width="9.140625" style="20"/>
    <col min="15114" max="15114" width="44.28515625" style="20" customWidth="1"/>
    <col min="15115" max="15115" width="9.140625" style="20"/>
    <col min="15116" max="15116" width="19.85546875" style="20" customWidth="1"/>
    <col min="15117" max="15360" width="9.140625" style="20"/>
    <col min="15361" max="15361" width="1.7109375" style="20" customWidth="1"/>
    <col min="15362" max="15362" width="4.42578125" style="20" customWidth="1"/>
    <col min="15363" max="15363" width="11.85546875" style="20" customWidth="1"/>
    <col min="15364" max="15365" width="28" style="20" customWidth="1"/>
    <col min="15366" max="15369" width="9.140625" style="20"/>
    <col min="15370" max="15370" width="44.28515625" style="20" customWidth="1"/>
    <col min="15371" max="15371" width="9.140625" style="20"/>
    <col min="15372" max="15372" width="19.85546875" style="20" customWidth="1"/>
    <col min="15373" max="15616" width="9.140625" style="20"/>
    <col min="15617" max="15617" width="1.7109375" style="20" customWidth="1"/>
    <col min="15618" max="15618" width="4.42578125" style="20" customWidth="1"/>
    <col min="15619" max="15619" width="11.85546875" style="20" customWidth="1"/>
    <col min="15620" max="15621" width="28" style="20" customWidth="1"/>
    <col min="15622" max="15625" width="9.140625" style="20"/>
    <col min="15626" max="15626" width="44.28515625" style="20" customWidth="1"/>
    <col min="15627" max="15627" width="9.140625" style="20"/>
    <col min="15628" max="15628" width="19.85546875" style="20" customWidth="1"/>
    <col min="15629" max="15872" width="9.140625" style="20"/>
    <col min="15873" max="15873" width="1.7109375" style="20" customWidth="1"/>
    <col min="15874" max="15874" width="4.42578125" style="20" customWidth="1"/>
    <col min="15875" max="15875" width="11.85546875" style="20" customWidth="1"/>
    <col min="15876" max="15877" width="28" style="20" customWidth="1"/>
    <col min="15878" max="15881" width="9.140625" style="20"/>
    <col min="15882" max="15882" width="44.28515625" style="20" customWidth="1"/>
    <col min="15883" max="15883" width="9.140625" style="20"/>
    <col min="15884" max="15884" width="19.85546875" style="20" customWidth="1"/>
    <col min="15885" max="16128" width="9.140625" style="20"/>
    <col min="16129" max="16129" width="1.7109375" style="20" customWidth="1"/>
    <col min="16130" max="16130" width="4.42578125" style="20" customWidth="1"/>
    <col min="16131" max="16131" width="11.85546875" style="20" customWidth="1"/>
    <col min="16132" max="16133" width="28" style="20" customWidth="1"/>
    <col min="16134" max="16137" width="9.140625" style="20"/>
    <col min="16138" max="16138" width="44.28515625" style="20" customWidth="1"/>
    <col min="16139" max="16139" width="9.140625" style="20"/>
    <col min="16140" max="16140" width="19.85546875" style="20" customWidth="1"/>
    <col min="16141" max="16384" width="9.140625" style="20"/>
  </cols>
  <sheetData>
    <row r="2" spans="2:12" ht="27.75" customHeight="1">
      <c r="B2" s="667" t="s">
        <v>625</v>
      </c>
      <c r="C2" s="667"/>
      <c r="D2" s="667"/>
      <c r="E2" s="667"/>
      <c r="F2" s="667"/>
      <c r="G2" s="667"/>
      <c r="H2" s="667"/>
      <c r="I2" s="667"/>
      <c r="J2" s="667"/>
      <c r="K2" s="667"/>
      <c r="L2" s="667"/>
    </row>
    <row r="3" spans="2:12" ht="32.25" customHeight="1">
      <c r="B3" s="235" t="s">
        <v>45</v>
      </c>
      <c r="C3" s="235" t="s">
        <v>46</v>
      </c>
      <c r="D3" s="236" t="s">
        <v>47</v>
      </c>
      <c r="E3" s="236" t="s">
        <v>48</v>
      </c>
      <c r="F3" s="236" t="s">
        <v>49</v>
      </c>
      <c r="G3" s="236" t="s">
        <v>50</v>
      </c>
      <c r="H3" s="236" t="s">
        <v>51</v>
      </c>
      <c r="I3" s="236" t="s">
        <v>52</v>
      </c>
      <c r="J3" s="236" t="s">
        <v>53</v>
      </c>
      <c r="K3" s="236" t="s">
        <v>54</v>
      </c>
      <c r="L3" s="236" t="s">
        <v>55</v>
      </c>
    </row>
    <row r="4" spans="2:12" ht="30" customHeight="1">
      <c r="B4" s="231"/>
      <c r="C4" s="232" t="s">
        <v>74</v>
      </c>
      <c r="D4" s="233" t="s">
        <v>626</v>
      </c>
      <c r="E4" s="233" t="s">
        <v>263</v>
      </c>
      <c r="F4" s="234" t="s">
        <v>72</v>
      </c>
      <c r="G4" s="234" t="s">
        <v>62</v>
      </c>
      <c r="H4" s="234" t="s">
        <v>62</v>
      </c>
      <c r="I4" s="234" t="s">
        <v>62</v>
      </c>
      <c r="J4" s="233" t="s">
        <v>627</v>
      </c>
      <c r="K4" s="234" t="s">
        <v>64</v>
      </c>
      <c r="L4" s="233"/>
    </row>
    <row r="5" spans="2:12" ht="30" customHeight="1">
      <c r="B5" s="228"/>
      <c r="C5" s="225" t="s">
        <v>334</v>
      </c>
      <c r="D5" s="226" t="s">
        <v>628</v>
      </c>
      <c r="E5" s="226" t="s">
        <v>263</v>
      </c>
      <c r="F5" s="227" t="s">
        <v>60</v>
      </c>
      <c r="G5" s="227" t="s">
        <v>62</v>
      </c>
      <c r="H5" s="227" t="s">
        <v>62</v>
      </c>
      <c r="I5" s="227" t="s">
        <v>62</v>
      </c>
      <c r="J5" s="226" t="s">
        <v>629</v>
      </c>
      <c r="K5" s="227" t="s">
        <v>90</v>
      </c>
      <c r="L5" s="229" t="s">
        <v>630</v>
      </c>
    </row>
    <row r="6" spans="2:12" ht="45" customHeight="1">
      <c r="B6" s="224"/>
      <c r="C6" s="225" t="s">
        <v>338</v>
      </c>
      <c r="D6" s="226" t="s">
        <v>631</v>
      </c>
      <c r="E6" s="226" t="s">
        <v>263</v>
      </c>
      <c r="F6" s="227" t="s">
        <v>72</v>
      </c>
      <c r="G6" s="227" t="s">
        <v>62</v>
      </c>
      <c r="H6" s="227" t="s">
        <v>62</v>
      </c>
      <c r="I6" s="227" t="s">
        <v>62</v>
      </c>
      <c r="J6" s="226" t="s">
        <v>632</v>
      </c>
      <c r="K6" s="227" t="s">
        <v>64</v>
      </c>
      <c r="L6" s="226"/>
    </row>
    <row r="7" spans="2:12" ht="38.25">
      <c r="B7" s="228"/>
      <c r="C7" s="225" t="s">
        <v>633</v>
      </c>
      <c r="D7" s="226" t="s">
        <v>634</v>
      </c>
      <c r="E7" s="226" t="s">
        <v>635</v>
      </c>
      <c r="F7" s="227" t="s">
        <v>72</v>
      </c>
      <c r="G7" s="227" t="s">
        <v>61</v>
      </c>
      <c r="H7" s="227" t="s">
        <v>62</v>
      </c>
      <c r="I7" s="227" t="s">
        <v>61</v>
      </c>
      <c r="J7" s="226" t="s">
        <v>636</v>
      </c>
      <c r="K7" s="227" t="s">
        <v>64</v>
      </c>
      <c r="L7" s="229"/>
    </row>
    <row r="8" spans="2:12" ht="45" customHeight="1">
      <c r="B8" s="224"/>
      <c r="C8" s="225" t="s">
        <v>84</v>
      </c>
      <c r="D8" s="226" t="s">
        <v>637</v>
      </c>
      <c r="E8" s="226" t="s">
        <v>638</v>
      </c>
      <c r="F8" s="227" t="s">
        <v>304</v>
      </c>
      <c r="G8" s="227" t="s">
        <v>61</v>
      </c>
      <c r="H8" s="227" t="s">
        <v>62</v>
      </c>
      <c r="I8" s="227" t="s">
        <v>61</v>
      </c>
      <c r="J8" s="226"/>
      <c r="K8" s="227" t="s">
        <v>64</v>
      </c>
      <c r="L8" s="226" t="s">
        <v>305</v>
      </c>
    </row>
    <row r="9" spans="2:12" ht="45" customHeight="1">
      <c r="B9" s="224"/>
      <c r="C9" s="225" t="s">
        <v>102</v>
      </c>
      <c r="D9" s="226" t="s">
        <v>639</v>
      </c>
      <c r="E9" s="226" t="s">
        <v>640</v>
      </c>
      <c r="F9" s="227" t="s">
        <v>304</v>
      </c>
      <c r="G9" s="227" t="s">
        <v>61</v>
      </c>
      <c r="H9" s="227" t="s">
        <v>62</v>
      </c>
      <c r="I9" s="227" t="s">
        <v>61</v>
      </c>
      <c r="J9" s="226"/>
      <c r="K9" s="227" t="s">
        <v>64</v>
      </c>
      <c r="L9" s="226" t="s">
        <v>305</v>
      </c>
    </row>
    <row r="10" spans="2:12" ht="45" customHeight="1">
      <c r="B10" s="224"/>
      <c r="C10" s="225" t="s">
        <v>107</v>
      </c>
      <c r="D10" s="226" t="s">
        <v>641</v>
      </c>
      <c r="E10" s="226" t="s">
        <v>642</v>
      </c>
      <c r="F10" s="227" t="s">
        <v>304</v>
      </c>
      <c r="G10" s="227" t="s">
        <v>61</v>
      </c>
      <c r="H10" s="227" t="s">
        <v>62</v>
      </c>
      <c r="I10" s="227" t="s">
        <v>61</v>
      </c>
      <c r="J10" s="226"/>
      <c r="K10" s="227" t="s">
        <v>64</v>
      </c>
      <c r="L10" s="226" t="s">
        <v>305</v>
      </c>
    </row>
    <row r="11" spans="2:12" ht="45" customHeight="1">
      <c r="B11" s="230"/>
      <c r="C11" s="225" t="s">
        <v>111</v>
      </c>
      <c r="D11" s="226" t="s">
        <v>643</v>
      </c>
      <c r="E11" s="226" t="s">
        <v>271</v>
      </c>
      <c r="F11" s="227" t="s">
        <v>72</v>
      </c>
      <c r="G11" s="227" t="s">
        <v>62</v>
      </c>
      <c r="H11" s="227" t="s">
        <v>62</v>
      </c>
      <c r="I11" s="227" t="s">
        <v>62</v>
      </c>
      <c r="J11" s="226" t="s">
        <v>644</v>
      </c>
      <c r="K11" s="227" t="s">
        <v>64</v>
      </c>
      <c r="L11" s="229"/>
    </row>
    <row r="12" spans="2:12" ht="30" customHeight="1">
      <c r="B12" s="230"/>
      <c r="C12" s="225" t="s">
        <v>118</v>
      </c>
      <c r="D12" s="226" t="s">
        <v>645</v>
      </c>
      <c r="E12" s="226" t="s">
        <v>646</v>
      </c>
      <c r="F12" s="227" t="s">
        <v>304</v>
      </c>
      <c r="G12" s="227" t="s">
        <v>61</v>
      </c>
      <c r="H12" s="227" t="s">
        <v>62</v>
      </c>
      <c r="I12" s="227" t="s">
        <v>61</v>
      </c>
      <c r="J12" s="226"/>
      <c r="K12" s="227" t="s">
        <v>64</v>
      </c>
      <c r="L12" s="226" t="s">
        <v>305</v>
      </c>
    </row>
    <row r="13" spans="2:12" ht="30" customHeight="1">
      <c r="B13" s="230"/>
      <c r="C13" s="225" t="s">
        <v>269</v>
      </c>
      <c r="D13" s="226" t="s">
        <v>647</v>
      </c>
      <c r="E13" s="226" t="s">
        <v>263</v>
      </c>
      <c r="F13" s="227" t="s">
        <v>72</v>
      </c>
      <c r="G13" s="227" t="s">
        <v>62</v>
      </c>
      <c r="H13" s="227" t="s">
        <v>62</v>
      </c>
      <c r="I13" s="227" t="s">
        <v>62</v>
      </c>
      <c r="J13" s="226" t="s">
        <v>648</v>
      </c>
      <c r="K13" s="227" t="s">
        <v>64</v>
      </c>
      <c r="L13" s="227"/>
    </row>
    <row r="14" spans="2:12" ht="30" customHeight="1">
      <c r="B14" s="230"/>
      <c r="C14" s="225" t="s">
        <v>309</v>
      </c>
      <c r="D14" s="226" t="s">
        <v>649</v>
      </c>
      <c r="E14" s="226" t="s">
        <v>263</v>
      </c>
      <c r="F14" s="227" t="s">
        <v>72</v>
      </c>
      <c r="G14" s="227" t="s">
        <v>62</v>
      </c>
      <c r="H14" s="227" t="s">
        <v>62</v>
      </c>
      <c r="I14" s="227" t="s">
        <v>62</v>
      </c>
      <c r="J14" s="226" t="s">
        <v>650</v>
      </c>
      <c r="K14" s="227" t="s">
        <v>64</v>
      </c>
      <c r="L14" s="227"/>
    </row>
    <row r="15" spans="2:12" ht="30" customHeight="1">
      <c r="B15" s="230"/>
      <c r="C15" s="225" t="s">
        <v>362</v>
      </c>
      <c r="D15" s="226" t="s">
        <v>651</v>
      </c>
      <c r="E15" s="226" t="s">
        <v>263</v>
      </c>
      <c r="F15" s="227" t="s">
        <v>72</v>
      </c>
      <c r="G15" s="227" t="s">
        <v>62</v>
      </c>
      <c r="H15" s="227" t="s">
        <v>62</v>
      </c>
      <c r="I15" s="227" t="s">
        <v>62</v>
      </c>
      <c r="J15" s="226" t="s">
        <v>652</v>
      </c>
      <c r="K15" s="227" t="s">
        <v>64</v>
      </c>
      <c r="L15" s="227"/>
    </row>
    <row r="16" spans="2:12" ht="30" customHeight="1">
      <c r="B16" s="230"/>
      <c r="C16" s="225" t="s">
        <v>653</v>
      </c>
      <c r="D16" s="226" t="s">
        <v>654</v>
      </c>
      <c r="E16" s="226" t="s">
        <v>263</v>
      </c>
      <c r="F16" s="227" t="s">
        <v>72</v>
      </c>
      <c r="G16" s="227" t="s">
        <v>62</v>
      </c>
      <c r="H16" s="227" t="s">
        <v>62</v>
      </c>
      <c r="I16" s="227" t="s">
        <v>62</v>
      </c>
      <c r="J16" s="226" t="s">
        <v>655</v>
      </c>
      <c r="K16" s="227" t="s">
        <v>64</v>
      </c>
      <c r="L16" s="226"/>
    </row>
    <row r="17" spans="2:12" ht="30" customHeight="1">
      <c r="B17" s="230"/>
      <c r="C17" s="225" t="s">
        <v>656</v>
      </c>
      <c r="D17" s="226" t="s">
        <v>657</v>
      </c>
      <c r="E17" s="226" t="s">
        <v>263</v>
      </c>
      <c r="F17" s="227" t="s">
        <v>72</v>
      </c>
      <c r="G17" s="227" t="s">
        <v>62</v>
      </c>
      <c r="H17" s="227" t="s">
        <v>62</v>
      </c>
      <c r="I17" s="227" t="s">
        <v>62</v>
      </c>
      <c r="J17" s="226" t="s">
        <v>658</v>
      </c>
      <c r="K17" s="227" t="s">
        <v>64</v>
      </c>
      <c r="L17" s="226"/>
    </row>
    <row r="18" spans="2:12" ht="30" customHeight="1">
      <c r="B18" s="230"/>
      <c r="C18" s="225" t="s">
        <v>659</v>
      </c>
      <c r="D18" s="226" t="s">
        <v>660</v>
      </c>
      <c r="E18" s="226" t="s">
        <v>271</v>
      </c>
      <c r="F18" s="227" t="s">
        <v>72</v>
      </c>
      <c r="G18" s="227" t="s">
        <v>62</v>
      </c>
      <c r="H18" s="227" t="s">
        <v>62</v>
      </c>
      <c r="I18" s="227" t="s">
        <v>62</v>
      </c>
      <c r="J18" s="226" t="s">
        <v>661</v>
      </c>
      <c r="K18" s="227" t="s">
        <v>64</v>
      </c>
      <c r="L18" s="226"/>
    </row>
    <row r="19" spans="2:12" ht="30" customHeight="1">
      <c r="B19" s="230"/>
      <c r="C19" s="225" t="s">
        <v>277</v>
      </c>
      <c r="D19" s="226" t="s">
        <v>662</v>
      </c>
      <c r="E19" s="226" t="s">
        <v>271</v>
      </c>
      <c r="F19" s="227" t="s">
        <v>72</v>
      </c>
      <c r="G19" s="227" t="s">
        <v>62</v>
      </c>
      <c r="H19" s="227" t="s">
        <v>62</v>
      </c>
      <c r="I19" s="227" t="s">
        <v>62</v>
      </c>
      <c r="J19" s="226" t="s">
        <v>663</v>
      </c>
      <c r="K19" s="227" t="s">
        <v>64</v>
      </c>
      <c r="L19" s="227"/>
    </row>
    <row r="20" spans="2:12" ht="30" customHeight="1">
      <c r="B20" s="230"/>
      <c r="C20" s="225" t="s">
        <v>315</v>
      </c>
      <c r="D20" s="226" t="s">
        <v>664</v>
      </c>
      <c r="E20" s="226" t="s">
        <v>271</v>
      </c>
      <c r="F20" s="227" t="s">
        <v>72</v>
      </c>
      <c r="G20" s="227" t="s">
        <v>62</v>
      </c>
      <c r="H20" s="227" t="s">
        <v>62</v>
      </c>
      <c r="I20" s="227" t="s">
        <v>62</v>
      </c>
      <c r="J20" s="226" t="s">
        <v>665</v>
      </c>
      <c r="K20" s="227" t="s">
        <v>64</v>
      </c>
      <c r="L20" s="226"/>
    </row>
    <row r="21" spans="2:12" ht="30" customHeight="1">
      <c r="B21" s="230"/>
      <c r="C21" s="225" t="s">
        <v>382</v>
      </c>
      <c r="D21" s="226" t="s">
        <v>666</v>
      </c>
      <c r="E21" s="226" t="s">
        <v>271</v>
      </c>
      <c r="F21" s="227" t="s">
        <v>72</v>
      </c>
      <c r="G21" s="227" t="s">
        <v>62</v>
      </c>
      <c r="H21" s="227" t="s">
        <v>62</v>
      </c>
      <c r="I21" s="227" t="s">
        <v>62</v>
      </c>
      <c r="J21" s="226" t="s">
        <v>667</v>
      </c>
      <c r="K21" s="227" t="s">
        <v>64</v>
      </c>
      <c r="L21" s="227"/>
    </row>
    <row r="22" spans="2:12" ht="30" customHeight="1">
      <c r="B22" s="230"/>
      <c r="C22" s="225" t="s">
        <v>546</v>
      </c>
      <c r="D22" s="226" t="s">
        <v>668</v>
      </c>
      <c r="E22" s="226" t="s">
        <v>271</v>
      </c>
      <c r="F22" s="227" t="s">
        <v>72</v>
      </c>
      <c r="G22" s="227" t="s">
        <v>62</v>
      </c>
      <c r="H22" s="227" t="s">
        <v>62</v>
      </c>
      <c r="I22" s="227" t="s">
        <v>62</v>
      </c>
      <c r="J22" s="226" t="s">
        <v>669</v>
      </c>
      <c r="K22" s="227" t="s">
        <v>64</v>
      </c>
      <c r="L22" s="227"/>
    </row>
    <row r="23" spans="2:12" ht="30" customHeight="1">
      <c r="B23" s="230"/>
      <c r="C23" s="225" t="s">
        <v>549</v>
      </c>
      <c r="D23" s="226" t="s">
        <v>670</v>
      </c>
      <c r="E23" s="226" t="s">
        <v>271</v>
      </c>
      <c r="F23" s="227" t="s">
        <v>72</v>
      </c>
      <c r="G23" s="227" t="s">
        <v>62</v>
      </c>
      <c r="H23" s="227" t="s">
        <v>62</v>
      </c>
      <c r="I23" s="227" t="s">
        <v>62</v>
      </c>
      <c r="J23" s="226" t="s">
        <v>671</v>
      </c>
      <c r="K23" s="227" t="s">
        <v>64</v>
      </c>
      <c r="L23" s="227"/>
    </row>
    <row r="24" spans="2:12" ht="30" customHeight="1">
      <c r="B24" s="230"/>
      <c r="C24" s="225" t="s">
        <v>672</v>
      </c>
      <c r="D24" s="226" t="s">
        <v>673</v>
      </c>
      <c r="E24" s="226" t="s">
        <v>271</v>
      </c>
      <c r="F24" s="227" t="s">
        <v>72</v>
      </c>
      <c r="G24" s="227" t="s">
        <v>62</v>
      </c>
      <c r="H24" s="227" t="s">
        <v>62</v>
      </c>
      <c r="I24" s="227" t="s">
        <v>62</v>
      </c>
      <c r="J24" s="226" t="s">
        <v>674</v>
      </c>
      <c r="K24" s="227" t="s">
        <v>64</v>
      </c>
      <c r="L24" s="226"/>
    </row>
    <row r="25" spans="2:12" ht="30" customHeight="1">
      <c r="B25" s="230"/>
      <c r="C25" s="225" t="s">
        <v>556</v>
      </c>
      <c r="D25" s="226" t="s">
        <v>675</v>
      </c>
      <c r="E25" s="226" t="s">
        <v>573</v>
      </c>
      <c r="F25" s="227" t="s">
        <v>60</v>
      </c>
      <c r="G25" s="227" t="s">
        <v>62</v>
      </c>
      <c r="H25" s="227" t="s">
        <v>62</v>
      </c>
      <c r="I25" s="227" t="s">
        <v>62</v>
      </c>
      <c r="J25" s="226" t="s">
        <v>676</v>
      </c>
      <c r="K25" s="227" t="s">
        <v>64</v>
      </c>
      <c r="L25" s="226"/>
    </row>
    <row r="26" spans="2:12" ht="38.25">
      <c r="B26" s="230"/>
      <c r="C26" s="225" t="s">
        <v>677</v>
      </c>
      <c r="D26" s="226" t="s">
        <v>678</v>
      </c>
      <c r="E26" s="226" t="s">
        <v>679</v>
      </c>
      <c r="F26" s="227" t="s">
        <v>60</v>
      </c>
      <c r="G26" s="227" t="s">
        <v>61</v>
      </c>
      <c r="H26" s="227" t="s">
        <v>62</v>
      </c>
      <c r="I26" s="227" t="s">
        <v>61</v>
      </c>
      <c r="J26" s="226" t="s">
        <v>680</v>
      </c>
      <c r="K26" s="227" t="s">
        <v>64</v>
      </c>
      <c r="L26" s="226"/>
    </row>
    <row r="27" spans="2:12" ht="45" customHeight="1">
      <c r="B27" s="230"/>
      <c r="C27" s="225" t="s">
        <v>155</v>
      </c>
      <c r="D27" s="226" t="s">
        <v>681</v>
      </c>
      <c r="E27" s="226" t="s">
        <v>682</v>
      </c>
      <c r="F27" s="227" t="s">
        <v>60</v>
      </c>
      <c r="G27" s="227" t="s">
        <v>61</v>
      </c>
      <c r="H27" s="227" t="s">
        <v>62</v>
      </c>
      <c r="I27" s="227" t="s">
        <v>61</v>
      </c>
      <c r="J27" s="226" t="s">
        <v>683</v>
      </c>
      <c r="K27" s="227" t="s">
        <v>64</v>
      </c>
      <c r="L27" s="227"/>
    </row>
    <row r="28" spans="2:12" ht="45" customHeight="1">
      <c r="B28" s="230"/>
      <c r="C28" s="225" t="s">
        <v>171</v>
      </c>
      <c r="D28" s="226" t="s">
        <v>684</v>
      </c>
      <c r="E28" s="226" t="s">
        <v>271</v>
      </c>
      <c r="F28" s="227" t="s">
        <v>72</v>
      </c>
      <c r="G28" s="227" t="s">
        <v>62</v>
      </c>
      <c r="H28" s="227" t="s">
        <v>62</v>
      </c>
      <c r="I28" s="227" t="s">
        <v>62</v>
      </c>
      <c r="J28" s="226" t="s">
        <v>685</v>
      </c>
      <c r="K28" s="227" t="s">
        <v>64</v>
      </c>
      <c r="L28" s="227"/>
    </row>
    <row r="29" spans="2:12" ht="45" customHeight="1">
      <c r="B29" s="230"/>
      <c r="C29" s="225" t="s">
        <v>179</v>
      </c>
      <c r="D29" s="226" t="s">
        <v>686</v>
      </c>
      <c r="E29" s="226" t="s">
        <v>263</v>
      </c>
      <c r="F29" s="227" t="s">
        <v>72</v>
      </c>
      <c r="G29" s="227" t="s">
        <v>62</v>
      </c>
      <c r="H29" s="227" t="s">
        <v>62</v>
      </c>
      <c r="I29" s="227" t="s">
        <v>62</v>
      </c>
      <c r="J29" s="226" t="s">
        <v>687</v>
      </c>
      <c r="K29" s="227" t="s">
        <v>64</v>
      </c>
      <c r="L29" s="227"/>
    </row>
    <row r="30" spans="2:12" ht="45" customHeight="1">
      <c r="B30" s="230"/>
      <c r="C30" s="225" t="s">
        <v>193</v>
      </c>
      <c r="D30" s="226" t="s">
        <v>688</v>
      </c>
      <c r="E30" s="226" t="s">
        <v>573</v>
      </c>
      <c r="F30" s="227" t="s">
        <v>60</v>
      </c>
      <c r="G30" s="227" t="s">
        <v>62</v>
      </c>
      <c r="H30" s="227" t="s">
        <v>62</v>
      </c>
      <c r="I30" s="227" t="s">
        <v>62</v>
      </c>
      <c r="J30" s="226" t="s">
        <v>689</v>
      </c>
      <c r="K30" s="227" t="s">
        <v>64</v>
      </c>
      <c r="L30" s="226"/>
    </row>
    <row r="31" spans="2:12" ht="45" customHeight="1">
      <c r="B31" s="230"/>
      <c r="C31" s="225" t="s">
        <v>224</v>
      </c>
      <c r="D31" s="226" t="s">
        <v>690</v>
      </c>
      <c r="E31" s="226" t="s">
        <v>271</v>
      </c>
      <c r="F31" s="227" t="s">
        <v>72</v>
      </c>
      <c r="G31" s="227" t="s">
        <v>62</v>
      </c>
      <c r="H31" s="227" t="s">
        <v>62</v>
      </c>
      <c r="I31" s="227" t="s">
        <v>62</v>
      </c>
      <c r="J31" s="226" t="s">
        <v>691</v>
      </c>
      <c r="K31" s="227" t="s">
        <v>64</v>
      </c>
      <c r="L31" s="226"/>
    </row>
    <row r="32" spans="2:12" ht="57.75" customHeight="1">
      <c r="B32" s="230"/>
      <c r="C32" s="225" t="s">
        <v>224</v>
      </c>
      <c r="D32" s="226" t="s">
        <v>690</v>
      </c>
      <c r="E32" s="226" t="s">
        <v>692</v>
      </c>
      <c r="F32" s="227" t="s">
        <v>60</v>
      </c>
      <c r="G32" s="227" t="s">
        <v>61</v>
      </c>
      <c r="H32" s="227" t="s">
        <v>62</v>
      </c>
      <c r="I32" s="227" t="s">
        <v>61</v>
      </c>
      <c r="J32" s="226" t="s">
        <v>693</v>
      </c>
      <c r="K32" s="227" t="s">
        <v>64</v>
      </c>
      <c r="L32" s="227"/>
    </row>
    <row r="33" spans="2:12" ht="38.25">
      <c r="B33" s="230"/>
      <c r="C33" s="225" t="s">
        <v>604</v>
      </c>
      <c r="D33" s="226" t="s">
        <v>694</v>
      </c>
      <c r="E33" s="226" t="s">
        <v>271</v>
      </c>
      <c r="F33" s="227" t="s">
        <v>72</v>
      </c>
      <c r="G33" s="227" t="s">
        <v>62</v>
      </c>
      <c r="H33" s="227" t="s">
        <v>62</v>
      </c>
      <c r="I33" s="227" t="s">
        <v>62</v>
      </c>
      <c r="J33" s="226" t="s">
        <v>695</v>
      </c>
      <c r="K33" s="227" t="s">
        <v>64</v>
      </c>
      <c r="L33" s="226"/>
    </row>
    <row r="34" spans="2:12" ht="45" customHeight="1">
      <c r="B34" s="230"/>
      <c r="C34" s="225" t="s">
        <v>230</v>
      </c>
      <c r="D34" s="226" t="s">
        <v>696</v>
      </c>
      <c r="E34" s="226" t="s">
        <v>263</v>
      </c>
      <c r="F34" s="227" t="s">
        <v>72</v>
      </c>
      <c r="G34" s="227" t="s">
        <v>62</v>
      </c>
      <c r="H34" s="227" t="s">
        <v>62</v>
      </c>
      <c r="I34" s="227" t="s">
        <v>62</v>
      </c>
      <c r="J34" s="226" t="s">
        <v>697</v>
      </c>
      <c r="K34" s="227" t="s">
        <v>283</v>
      </c>
      <c r="L34" s="226"/>
    </row>
    <row r="35" spans="2:12" ht="45" customHeight="1">
      <c r="B35" s="230"/>
      <c r="C35" s="225" t="s">
        <v>698</v>
      </c>
      <c r="D35" s="226" t="s">
        <v>699</v>
      </c>
      <c r="E35" s="226" t="s">
        <v>271</v>
      </c>
      <c r="F35" s="227" t="s">
        <v>72</v>
      </c>
      <c r="G35" s="227" t="s">
        <v>62</v>
      </c>
      <c r="H35" s="227" t="s">
        <v>62</v>
      </c>
      <c r="I35" s="227" t="s">
        <v>62</v>
      </c>
      <c r="J35" s="226" t="s">
        <v>700</v>
      </c>
      <c r="K35" s="227" t="s">
        <v>64</v>
      </c>
      <c r="L35" s="227"/>
    </row>
    <row r="36" spans="2:12" ht="45" customHeight="1">
      <c r="B36" s="230"/>
      <c r="C36" s="225" t="s">
        <v>237</v>
      </c>
      <c r="D36" s="226" t="s">
        <v>701</v>
      </c>
      <c r="E36" s="226" t="s">
        <v>271</v>
      </c>
      <c r="F36" s="227" t="s">
        <v>72</v>
      </c>
      <c r="G36" s="227" t="s">
        <v>62</v>
      </c>
      <c r="H36" s="227" t="s">
        <v>62</v>
      </c>
      <c r="I36" s="227" t="s">
        <v>62</v>
      </c>
      <c r="J36" s="226" t="s">
        <v>702</v>
      </c>
      <c r="K36" s="227" t="s">
        <v>64</v>
      </c>
      <c r="L36" s="227"/>
    </row>
    <row r="37" spans="2:12" ht="45" customHeight="1">
      <c r="B37" s="230"/>
      <c r="C37" s="225" t="s">
        <v>703</v>
      </c>
      <c r="D37" s="226" t="s">
        <v>704</v>
      </c>
      <c r="E37" s="226" t="s">
        <v>263</v>
      </c>
      <c r="F37" s="227" t="s">
        <v>72</v>
      </c>
      <c r="G37" s="227" t="s">
        <v>62</v>
      </c>
      <c r="H37" s="227" t="s">
        <v>62</v>
      </c>
      <c r="I37" s="227" t="s">
        <v>62</v>
      </c>
      <c r="J37" s="226" t="s">
        <v>705</v>
      </c>
      <c r="K37" s="227" t="s">
        <v>64</v>
      </c>
      <c r="L37" s="227"/>
    </row>
    <row r="38" spans="2:12" ht="45" customHeight="1">
      <c r="B38" s="230"/>
      <c r="C38" s="225" t="s">
        <v>706</v>
      </c>
      <c r="D38" s="226" t="s">
        <v>707</v>
      </c>
      <c r="E38" s="226" t="s">
        <v>708</v>
      </c>
      <c r="F38" s="227" t="s">
        <v>72</v>
      </c>
      <c r="G38" s="227" t="s">
        <v>61</v>
      </c>
      <c r="H38" s="227" t="s">
        <v>62</v>
      </c>
      <c r="I38" s="227" t="s">
        <v>61</v>
      </c>
      <c r="J38" s="226" t="s">
        <v>709</v>
      </c>
      <c r="K38" s="227" t="s">
        <v>64</v>
      </c>
      <c r="L38" s="226"/>
    </row>
    <row r="39" spans="2:12" ht="57" customHeight="1">
      <c r="B39" s="46"/>
      <c r="C39" s="54"/>
      <c r="D39" s="48"/>
      <c r="E39" s="49"/>
      <c r="F39" s="50"/>
      <c r="G39" s="50"/>
      <c r="H39" s="50"/>
      <c r="I39" s="50"/>
      <c r="J39" s="48"/>
      <c r="K39" s="50"/>
      <c r="L39" s="48"/>
    </row>
    <row r="40" spans="2:12" ht="45" customHeight="1">
      <c r="B40" s="46"/>
      <c r="C40" s="54"/>
      <c r="D40" s="48"/>
      <c r="E40" s="49"/>
      <c r="F40" s="50"/>
      <c r="G40" s="50"/>
      <c r="H40" s="50"/>
      <c r="I40" s="50"/>
      <c r="J40" s="48"/>
      <c r="K40" s="50"/>
      <c r="L40" s="48"/>
    </row>
    <row r="41" spans="2:12">
      <c r="B41" s="46"/>
      <c r="C41" s="54"/>
      <c r="D41" s="48"/>
      <c r="E41" s="49"/>
      <c r="F41" s="50"/>
      <c r="G41" s="50"/>
      <c r="H41" s="50"/>
      <c r="I41" s="50"/>
      <c r="J41" s="48"/>
      <c r="K41" s="50"/>
      <c r="L41" s="48"/>
    </row>
    <row r="42" spans="2:12">
      <c r="B42" s="46"/>
      <c r="C42" s="54"/>
      <c r="D42" s="48"/>
      <c r="E42" s="48"/>
      <c r="F42" s="48"/>
      <c r="G42" s="48"/>
      <c r="H42" s="48"/>
      <c r="I42" s="48"/>
      <c r="J42" s="48"/>
      <c r="K42" s="48"/>
      <c r="L42" s="48"/>
    </row>
    <row r="43" spans="2:12">
      <c r="B43" s="46"/>
      <c r="C43" s="54"/>
      <c r="D43" s="48"/>
      <c r="E43" s="48"/>
      <c r="F43" s="48"/>
      <c r="G43" s="48"/>
      <c r="H43" s="48"/>
      <c r="I43" s="48"/>
      <c r="J43" s="48"/>
      <c r="K43" s="48"/>
      <c r="L43" s="48"/>
    </row>
    <row r="44" spans="2:12">
      <c r="B44" s="46"/>
      <c r="C44" s="54"/>
      <c r="D44" s="34"/>
      <c r="E44" s="34"/>
      <c r="F44" s="34"/>
      <c r="G44" s="34"/>
      <c r="H44" s="34"/>
      <c r="I44" s="34"/>
      <c r="J44" s="34"/>
      <c r="K44" s="34"/>
      <c r="L44" s="34"/>
    </row>
    <row r="45" spans="2:12">
      <c r="D45" s="34"/>
      <c r="E45" s="34"/>
      <c r="F45" s="34"/>
      <c r="G45" s="34"/>
      <c r="H45" s="34"/>
      <c r="I45" s="34"/>
      <c r="J45" s="34"/>
      <c r="K45" s="34"/>
      <c r="L45" s="34"/>
    </row>
    <row r="46" spans="2:12">
      <c r="D46" s="34"/>
      <c r="E46" s="34"/>
      <c r="F46" s="34"/>
      <c r="G46" s="34"/>
      <c r="H46" s="34"/>
      <c r="I46" s="34"/>
      <c r="J46" s="34"/>
      <c r="K46" s="34"/>
      <c r="L46" s="34"/>
    </row>
    <row r="47" spans="2:12">
      <c r="D47" s="34"/>
      <c r="E47" s="34"/>
      <c r="F47" s="34"/>
      <c r="G47" s="34"/>
      <c r="H47" s="34"/>
      <c r="I47" s="34"/>
      <c r="J47" s="34"/>
      <c r="K47" s="34"/>
      <c r="L47" s="34"/>
    </row>
    <row r="48" spans="2:12">
      <c r="D48" s="34"/>
      <c r="E48" s="34"/>
      <c r="F48" s="34"/>
      <c r="G48" s="34"/>
      <c r="H48" s="34"/>
      <c r="I48" s="34"/>
      <c r="J48" s="34"/>
      <c r="K48" s="34"/>
      <c r="L48" s="34"/>
    </row>
    <row r="49" spans="4:12">
      <c r="D49" s="34"/>
      <c r="E49" s="34"/>
      <c r="F49" s="34"/>
      <c r="G49" s="34"/>
      <c r="H49" s="34"/>
      <c r="I49" s="34"/>
      <c r="J49" s="34"/>
      <c r="K49" s="34"/>
      <c r="L49" s="34"/>
    </row>
    <row r="50" spans="4:12">
      <c r="D50" s="34"/>
      <c r="E50" s="34"/>
      <c r="F50" s="34"/>
      <c r="G50" s="34"/>
      <c r="H50" s="34"/>
      <c r="I50" s="34"/>
      <c r="J50" s="34"/>
      <c r="K50" s="34"/>
      <c r="L50" s="34"/>
    </row>
    <row r="51" spans="4:12">
      <c r="D51" s="34"/>
      <c r="E51" s="34"/>
      <c r="F51" s="34"/>
      <c r="G51" s="34"/>
      <c r="H51" s="34"/>
      <c r="I51" s="34"/>
      <c r="J51" s="34"/>
      <c r="K51" s="34"/>
      <c r="L51" s="34"/>
    </row>
    <row r="52" spans="4:12">
      <c r="D52" s="34"/>
      <c r="E52" s="34"/>
      <c r="F52" s="34"/>
      <c r="G52" s="34"/>
      <c r="H52" s="34"/>
      <c r="I52" s="34"/>
      <c r="J52" s="34"/>
      <c r="K52" s="34"/>
      <c r="L52" s="34"/>
    </row>
    <row r="53" spans="4:12">
      <c r="D53" s="34"/>
      <c r="E53" s="34"/>
      <c r="F53" s="34"/>
      <c r="G53" s="34"/>
      <c r="H53" s="34"/>
      <c r="I53" s="34"/>
      <c r="J53" s="34"/>
      <c r="K53" s="34"/>
      <c r="L53" s="34"/>
    </row>
    <row r="54" spans="4:12">
      <c r="D54" s="34"/>
      <c r="E54" s="34"/>
      <c r="F54" s="34"/>
      <c r="G54" s="34"/>
      <c r="H54" s="34"/>
      <c r="I54" s="34"/>
      <c r="J54" s="34"/>
      <c r="K54" s="34"/>
      <c r="L54" s="34"/>
    </row>
    <row r="55" spans="4:12">
      <c r="D55" s="34"/>
      <c r="E55" s="34"/>
      <c r="F55" s="34"/>
      <c r="G55" s="34"/>
      <c r="H55" s="34"/>
      <c r="I55" s="34"/>
      <c r="J55" s="34"/>
      <c r="K55" s="34"/>
      <c r="L55" s="34"/>
    </row>
    <row r="56" spans="4:12">
      <c r="D56" s="34"/>
      <c r="E56" s="34"/>
      <c r="F56" s="34"/>
      <c r="G56" s="34"/>
      <c r="H56" s="34"/>
      <c r="I56" s="34"/>
      <c r="J56" s="34"/>
      <c r="K56" s="34"/>
      <c r="L56" s="34"/>
    </row>
    <row r="57" spans="4:12">
      <c r="D57" s="34"/>
      <c r="E57" s="34"/>
      <c r="F57" s="34"/>
      <c r="G57" s="34"/>
      <c r="H57" s="34"/>
      <c r="I57" s="34"/>
      <c r="J57" s="34"/>
      <c r="K57" s="34"/>
      <c r="L57" s="34"/>
    </row>
    <row r="58" spans="4:12">
      <c r="D58" s="34"/>
      <c r="E58" s="34"/>
      <c r="F58" s="34"/>
      <c r="G58" s="34"/>
      <c r="H58" s="34"/>
      <c r="I58" s="34"/>
      <c r="J58" s="34"/>
      <c r="K58" s="34"/>
      <c r="L58" s="34"/>
    </row>
    <row r="59" spans="4:12">
      <c r="D59" s="34"/>
      <c r="E59" s="34"/>
      <c r="F59" s="34"/>
      <c r="G59" s="34"/>
      <c r="H59" s="34"/>
      <c r="I59" s="34"/>
      <c r="J59" s="34"/>
      <c r="K59" s="34"/>
      <c r="L59" s="34"/>
    </row>
    <row r="60" spans="4:12">
      <c r="D60" s="34"/>
      <c r="E60" s="34"/>
      <c r="F60" s="34"/>
      <c r="G60" s="34"/>
      <c r="H60" s="34"/>
      <c r="I60" s="34"/>
      <c r="J60" s="34"/>
      <c r="K60" s="34"/>
      <c r="L60" s="34"/>
    </row>
    <row r="61" spans="4:12">
      <c r="D61" s="34"/>
      <c r="E61" s="34"/>
      <c r="F61" s="34"/>
      <c r="G61" s="34"/>
      <c r="H61" s="34"/>
      <c r="I61" s="34"/>
      <c r="J61" s="34"/>
      <c r="K61" s="34"/>
      <c r="L61" s="34"/>
    </row>
    <row r="62" spans="4:12">
      <c r="D62" s="34"/>
      <c r="E62" s="34"/>
      <c r="F62" s="34"/>
      <c r="G62" s="34"/>
      <c r="H62" s="34"/>
      <c r="I62" s="34"/>
      <c r="J62" s="34"/>
      <c r="K62" s="34"/>
      <c r="L62" s="34"/>
    </row>
    <row r="63" spans="4:12">
      <c r="D63" s="34"/>
      <c r="E63" s="34"/>
      <c r="F63" s="34"/>
      <c r="G63" s="34"/>
      <c r="H63" s="34"/>
      <c r="I63" s="34"/>
      <c r="J63" s="34"/>
      <c r="K63" s="34"/>
      <c r="L63" s="34"/>
    </row>
    <row r="64" spans="4:12">
      <c r="D64" s="34"/>
      <c r="E64" s="34"/>
      <c r="F64" s="34"/>
      <c r="G64" s="34"/>
      <c r="H64" s="34"/>
      <c r="I64" s="34"/>
      <c r="J64" s="34"/>
      <c r="K64" s="34"/>
      <c r="L64" s="34"/>
    </row>
    <row r="65" spans="4:12">
      <c r="D65" s="34"/>
      <c r="E65" s="34"/>
      <c r="F65" s="34"/>
      <c r="G65" s="34"/>
      <c r="H65" s="34"/>
      <c r="I65" s="34"/>
      <c r="J65" s="34"/>
      <c r="K65" s="34"/>
      <c r="L65" s="34"/>
    </row>
    <row r="66" spans="4:12">
      <c r="D66" s="34"/>
      <c r="E66" s="34"/>
      <c r="F66" s="34"/>
      <c r="G66" s="34"/>
      <c r="H66" s="34"/>
      <c r="I66" s="34"/>
      <c r="J66" s="34"/>
      <c r="K66" s="34"/>
      <c r="L66" s="34"/>
    </row>
    <row r="67" spans="4:12">
      <c r="D67" s="34"/>
      <c r="E67" s="34"/>
      <c r="F67" s="34"/>
      <c r="G67" s="34"/>
      <c r="H67" s="34"/>
      <c r="I67" s="34"/>
      <c r="J67" s="34"/>
      <c r="K67" s="34"/>
      <c r="L67" s="34"/>
    </row>
    <row r="68" spans="4:12">
      <c r="D68" s="34"/>
      <c r="E68" s="34"/>
      <c r="F68" s="34"/>
      <c r="G68" s="34"/>
      <c r="H68" s="34"/>
      <c r="I68" s="34"/>
      <c r="J68" s="34"/>
      <c r="K68" s="34"/>
      <c r="L68" s="34"/>
    </row>
    <row r="69" spans="4:12">
      <c r="D69" s="34"/>
      <c r="E69" s="34"/>
      <c r="F69" s="34"/>
      <c r="G69" s="34"/>
      <c r="H69" s="34"/>
      <c r="I69" s="34"/>
      <c r="J69" s="34"/>
      <c r="K69" s="34"/>
      <c r="L69" s="34"/>
    </row>
    <row r="70" spans="4:12">
      <c r="D70" s="34"/>
      <c r="E70" s="34"/>
      <c r="F70" s="34"/>
      <c r="G70" s="34"/>
      <c r="H70" s="34"/>
      <c r="I70" s="34"/>
      <c r="J70" s="34"/>
      <c r="K70" s="34"/>
      <c r="L70" s="34"/>
    </row>
    <row r="71" spans="4:12">
      <c r="D71" s="34"/>
      <c r="E71" s="34"/>
      <c r="F71" s="34"/>
      <c r="G71" s="34"/>
      <c r="H71" s="34"/>
      <c r="I71" s="34"/>
      <c r="J71" s="34"/>
      <c r="K71" s="34"/>
      <c r="L71" s="34"/>
    </row>
    <row r="72" spans="4:12">
      <c r="D72" s="34"/>
      <c r="E72" s="34"/>
      <c r="F72" s="34"/>
      <c r="G72" s="34"/>
      <c r="H72" s="34"/>
      <c r="I72" s="34"/>
      <c r="J72" s="34"/>
      <c r="K72" s="34"/>
      <c r="L72" s="34"/>
    </row>
    <row r="73" spans="4:12">
      <c r="D73" s="34"/>
      <c r="E73" s="34"/>
      <c r="F73" s="34"/>
      <c r="G73" s="34"/>
      <c r="H73" s="34"/>
      <c r="I73" s="34"/>
      <c r="J73" s="34"/>
      <c r="K73" s="34"/>
      <c r="L73" s="34"/>
    </row>
    <row r="74" spans="4:12">
      <c r="D74" s="34"/>
      <c r="E74" s="34"/>
      <c r="F74" s="34"/>
      <c r="G74" s="34"/>
      <c r="H74" s="34"/>
      <c r="I74" s="34"/>
      <c r="J74" s="34"/>
      <c r="K74" s="34"/>
      <c r="L74" s="34"/>
    </row>
  </sheetData>
  <mergeCells count="1">
    <mergeCell ref="B2:L2"/>
  </mergeCells>
  <conditionalFormatting sqref="F1:F65536">
    <cfRule type="cellIs" dxfId="1" priority="1" stopIfTrue="1" operator="equal">
      <formula>"Pre-populated"</formula>
    </cfRule>
    <cfRule type="cellIs" dxfId="0" priority="2" stopIfTrue="1" operator="equal">
      <formula>"Validation"</formula>
    </cfRule>
  </conditionalFormatting>
  <pageMargins left="0.23622047244094491" right="0.23622047244094491" top="0.74803149606299213" bottom="0.74803149606299213" header="0.31496062992125984" footer="0.31496062992125984"/>
  <pageSetup paperSize="9" scale="53" fitToHeight="2"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H36"/>
  <sheetViews>
    <sheetView showGridLines="0" showRowColHeaders="0" zoomScaleNormal="100" workbookViewId="0"/>
  </sheetViews>
  <sheetFormatPr defaultRowHeight="15"/>
  <cols>
    <col min="1" max="1" width="1" customWidth="1"/>
    <col min="2" max="2" width="4.7109375" customWidth="1"/>
    <col min="3" max="3" width="15.7109375" customWidth="1"/>
    <col min="4" max="4" width="13.140625" customWidth="1"/>
    <col min="5" max="5" width="3.28515625" customWidth="1"/>
    <col min="6" max="6" width="66.42578125" customWidth="1"/>
    <col min="7" max="7" width="42.85546875" customWidth="1"/>
    <col min="8" max="8" width="16" customWidth="1"/>
  </cols>
  <sheetData>
    <row r="1" spans="2:8" ht="60.95" customHeight="1">
      <c r="B1" s="1"/>
      <c r="C1" s="1"/>
      <c r="D1" s="1"/>
      <c r="E1" s="1"/>
      <c r="F1" s="1"/>
      <c r="G1" s="1"/>
      <c r="H1" s="1"/>
    </row>
    <row r="2" spans="2:8" ht="9" customHeight="1"/>
    <row r="3" spans="2:8" ht="29.25" customHeight="1">
      <c r="B3" s="2"/>
      <c r="C3" s="3" t="s">
        <v>1472</v>
      </c>
      <c r="D3" s="2"/>
      <c r="E3" s="2"/>
      <c r="F3" s="2"/>
      <c r="G3" s="2"/>
      <c r="H3" s="9" t="s">
        <v>3</v>
      </c>
    </row>
    <row r="4" spans="2:8">
      <c r="F4" s="384"/>
    </row>
    <row r="5" spans="2:8" ht="15.75">
      <c r="C5" s="7"/>
      <c r="D5" s="385"/>
      <c r="F5" s="384"/>
    </row>
    <row r="6" spans="2:8" ht="9.75" customHeight="1">
      <c r="D6" s="385"/>
      <c r="G6" s="6"/>
    </row>
    <row r="7" spans="2:8" ht="15.75">
      <c r="C7" s="7"/>
      <c r="D7" s="385"/>
      <c r="F7" s="385"/>
      <c r="G7" s="6"/>
    </row>
    <row r="8" spans="2:8" ht="9.75" customHeight="1">
      <c r="D8" s="385"/>
      <c r="F8" s="385"/>
      <c r="G8" s="6"/>
    </row>
    <row r="9" spans="2:8" ht="15.95" customHeight="1">
      <c r="B9" s="126"/>
      <c r="C9" s="386"/>
      <c r="D9" s="387"/>
      <c r="F9" s="14"/>
      <c r="G9" s="12"/>
    </row>
    <row r="10" spans="2:8" ht="15.95" customHeight="1">
      <c r="B10" s="112"/>
      <c r="C10" s="11"/>
      <c r="D10" s="113"/>
      <c r="F10" s="14"/>
      <c r="G10" s="6"/>
    </row>
    <row r="11" spans="2:8" ht="15.95" customHeight="1">
      <c r="B11" s="112"/>
      <c r="C11" s="11"/>
      <c r="D11" s="113"/>
      <c r="F11" s="14"/>
      <c r="G11" s="15"/>
    </row>
    <row r="12" spans="2:8" ht="15.95" customHeight="1">
      <c r="B12" s="112"/>
      <c r="C12" s="11"/>
      <c r="D12" s="113"/>
      <c r="F12" s="13"/>
    </row>
    <row r="13" spans="2:8" ht="15.95" customHeight="1">
      <c r="B13" s="112"/>
      <c r="C13" s="388"/>
      <c r="D13" s="389"/>
      <c r="F13" s="5"/>
    </row>
    <row r="14" spans="2:8" ht="15.95" customHeight="1">
      <c r="B14" s="112"/>
      <c r="C14" s="390"/>
      <c r="D14" s="391"/>
    </row>
    <row r="15" spans="2:8" ht="15.95" customHeight="1">
      <c r="B15" s="112"/>
      <c r="C15" s="390"/>
      <c r="D15" s="391"/>
    </row>
    <row r="16" spans="2:8" ht="15.95" customHeight="1">
      <c r="B16" s="112"/>
      <c r="C16" s="390"/>
      <c r="D16" s="391"/>
      <c r="F16" s="392"/>
    </row>
    <row r="17" spans="2:8" ht="15.95" customHeight="1">
      <c r="B17" s="119"/>
      <c r="C17" s="393"/>
      <c r="D17" s="394"/>
      <c r="F17" s="392"/>
    </row>
    <row r="18" spans="2:8" ht="15.95" customHeight="1">
      <c r="B18" s="120"/>
      <c r="C18" s="382"/>
      <c r="D18" s="383"/>
      <c r="F18" s="13"/>
    </row>
    <row r="19" spans="2:8" ht="15.95" customHeight="1">
      <c r="B19" s="112"/>
      <c r="C19" s="253"/>
      <c r="D19" s="254"/>
      <c r="F19" s="13"/>
    </row>
    <row r="20" spans="2:8" ht="15.95" customHeight="1">
      <c r="B20" s="256"/>
      <c r="C20" s="257"/>
      <c r="D20" s="258"/>
      <c r="F20" s="13"/>
    </row>
    <row r="21" spans="2:8" ht="15.95" customHeight="1">
      <c r="B21" s="259"/>
      <c r="C21" s="260"/>
      <c r="D21" s="261"/>
      <c r="F21" s="13"/>
    </row>
    <row r="22" spans="2:8" ht="15.95" customHeight="1">
      <c r="B22" s="259"/>
      <c r="C22" s="260"/>
      <c r="D22" s="261"/>
      <c r="F22" s="12"/>
      <c r="H22" s="191" t="s">
        <v>41</v>
      </c>
    </row>
    <row r="23" spans="2:8" ht="15.95" customHeight="1">
      <c r="B23" s="262"/>
      <c r="C23" s="263"/>
      <c r="D23" s="264"/>
      <c r="F23" s="13"/>
      <c r="H23" s="18"/>
    </row>
    <row r="26" spans="2:8">
      <c r="F26" s="12"/>
    </row>
    <row r="27" spans="2:8">
      <c r="F27" s="13"/>
    </row>
    <row r="28" spans="2:8">
      <c r="F28" s="12"/>
    </row>
    <row r="29" spans="2:8">
      <c r="F29" s="13"/>
    </row>
    <row r="30" spans="2:8">
      <c r="F30" s="12"/>
    </row>
    <row r="31" spans="2:8">
      <c r="F31" s="13"/>
    </row>
    <row r="34" spans="2:8">
      <c r="B34" s="1"/>
      <c r="C34" s="16" t="s">
        <v>29</v>
      </c>
      <c r="D34" s="16" t="s">
        <v>30</v>
      </c>
      <c r="E34" s="1"/>
      <c r="F34" s="16"/>
      <c r="G34" s="1"/>
      <c r="H34" s="1"/>
    </row>
    <row r="35" spans="2:8">
      <c r="C35" s="17" t="s">
        <v>31</v>
      </c>
    </row>
    <row r="36" spans="2:8">
      <c r="C36" s="17" t="s">
        <v>32</v>
      </c>
    </row>
  </sheetData>
  <mergeCells count="12">
    <mergeCell ref="C18:D18"/>
    <mergeCell ref="F4:F5"/>
    <mergeCell ref="F7:F8"/>
    <mergeCell ref="C9:D9"/>
    <mergeCell ref="C13:D13"/>
    <mergeCell ref="C14:D14"/>
    <mergeCell ref="D7:D8"/>
    <mergeCell ref="D5:D6"/>
    <mergeCell ref="C15:D15"/>
    <mergeCell ref="C16:D16"/>
    <mergeCell ref="F16:F17"/>
    <mergeCell ref="C17:D17"/>
  </mergeCells>
  <dataValidations count="1">
    <dataValidation type="list" allowBlank="1" showInputMessage="1" showErrorMessage="1" sqref="G18">
      <formula1>"Please Select, xxx@xyzmail.co.uk"</formula1>
    </dataValidation>
  </dataValidations>
  <hyperlinks>
    <hyperlink ref="H22" r:id="rId1"/>
  </hyperlinks>
  <pageMargins left="0.70866141732283472" right="0.70866141732283472" top="0.74803149606299213" bottom="0.74803149606299213" header="0.31496062992125984" footer="0.31496062992125984"/>
  <pageSetup paperSize="9" scale="80" orientation="landscape"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59999389629810485"/>
  </sheetPr>
  <dimension ref="A1:H2231"/>
  <sheetViews>
    <sheetView topLeftCell="D1" zoomScaleNormal="100" workbookViewId="0">
      <selection activeCell="D1" sqref="D1"/>
    </sheetView>
  </sheetViews>
  <sheetFormatPr defaultRowHeight="15" outlineLevelCol="1"/>
  <cols>
    <col min="1" max="1" width="54" hidden="1" customWidth="1" outlineLevel="1"/>
    <col min="2" max="2" width="10.140625" hidden="1" customWidth="1" outlineLevel="1"/>
    <col min="3" max="3" width="60" hidden="1" customWidth="1" outlineLevel="1"/>
    <col min="4" max="4" width="69.140625" bestFit="1" customWidth="1" collapsed="1"/>
  </cols>
  <sheetData>
    <row r="1" spans="1:8">
      <c r="A1" s="222" t="s">
        <v>889</v>
      </c>
      <c r="B1" s="222" t="s">
        <v>890</v>
      </c>
      <c r="C1" s="222" t="s">
        <v>891</v>
      </c>
      <c r="D1" t="s">
        <v>1463</v>
      </c>
      <c r="E1" t="s">
        <v>1464</v>
      </c>
      <c r="F1">
        <v>1</v>
      </c>
      <c r="H1">
        <v>2018</v>
      </c>
    </row>
    <row r="2" spans="1:8">
      <c r="A2" s="222" t="str">
        <f>VLOOKUP($D2,CSVLookups!$B:$R,MATCH(A$1,CSVLookups!$B$1:$R$1,0),FALSE)</f>
        <v>BaseSBF_ReturnDetails</v>
      </c>
      <c r="B2" s="222">
        <f>VLOOKUP($D2,CSVLookups!$B:$R,MATCH(B$1,CSVLookups!$B$1:$R$1,0),FALSE)</f>
        <v>0</v>
      </c>
      <c r="C2" s="222" t="str">
        <f t="shared" ref="C2:C33" si="0">IF(CONCATENATE(A2,B2)="313 Financial Information0",CONCATENATE(A2,B2,D2),IF(LEN(F2)=0,CONCATENATE(A2,B2,IF(LEFT(D2,LEN("Unincepted"))="Unincepted","ULO","")),CONCATENATE(A2,B2,F2)))</f>
        <v>BaseSBF_ReturnDetails0</v>
      </c>
      <c r="D2" t="s">
        <v>897</v>
      </c>
    </row>
    <row r="3" spans="1:8">
      <c r="A3" s="222" t="str">
        <f>VLOOKUP($D3,CSVLookups!$B:$R,MATCH(A$1,CSVLookups!$B$1:$R$1,0),FALSE)</f>
        <v>BaseSBF_ReturnID</v>
      </c>
      <c r="B3" s="222">
        <f>VLOOKUP($D3,CSVLookups!$B:$R,MATCH(B$1,CSVLookups!$B$1:$R$1,0),FALSE)</f>
        <v>0</v>
      </c>
      <c r="C3" s="222" t="str">
        <f t="shared" si="0"/>
        <v>BaseSBF_ReturnID0</v>
      </c>
      <c r="D3" t="s">
        <v>910</v>
      </c>
    </row>
    <row r="4" spans="1:8">
      <c r="A4" s="222" t="str">
        <f>VLOOKUP($D4,CSVLookups!$B:$R,MATCH(A$1,CSVLookups!$B$1:$R$1,0),FALSE)</f>
        <v>SyndicateTypeActive</v>
      </c>
      <c r="B4" s="222">
        <f>VLOOKUP($D4,CSVLookups!$B:$R,MATCH(B$1,CSVLookups!$B$1:$R$1,0),FALSE)</f>
        <v>0</v>
      </c>
      <c r="C4" s="222" t="str">
        <f t="shared" si="0"/>
        <v>SyndicateTypeActive0</v>
      </c>
      <c r="D4" t="s">
        <v>900</v>
      </c>
    </row>
    <row r="5" spans="1:8">
      <c r="A5" s="222" t="str">
        <f>VLOOKUP($D5,CSVLookups!$B:$R,MATCH(A$1,CSVLookups!$B$1:$R$1,0),FALSE)</f>
        <v>SyndicateTypeRunOff</v>
      </c>
      <c r="B5" s="222">
        <f>VLOOKUP($D5,CSVLookups!$B:$R,MATCH(B$1,CSVLookups!$B$1:$R$1,0),FALSE)</f>
        <v>0</v>
      </c>
      <c r="C5" s="222" t="str">
        <f t="shared" si="0"/>
        <v>SyndicateTypeRunOff0</v>
      </c>
      <c r="D5" t="s">
        <v>903</v>
      </c>
    </row>
    <row r="6" spans="1:8">
      <c r="A6" s="222" t="str">
        <f>VLOOKUP($D6,CSVLookups!$B:$R,MATCH(A$1,CSVLookups!$B$1:$R$1,0),FALSE)</f>
        <v>SyndicateTypeLife</v>
      </c>
      <c r="B6" s="222">
        <f>VLOOKUP($D6,CSVLookups!$B:$R,MATCH(B$1,CSVLookups!$B$1:$R$1,0),FALSE)</f>
        <v>0</v>
      </c>
      <c r="C6" s="222" t="str">
        <f t="shared" si="0"/>
        <v>SyndicateTypeLife0</v>
      </c>
      <c r="D6" t="s">
        <v>905</v>
      </c>
    </row>
    <row r="7" spans="1:8">
      <c r="A7" s="222" t="str">
        <f>VLOOKUP($D7,CSVLookups!$B:$R,MATCH(A$1,CSVLookups!$B$1:$R$1,0),FALSE)</f>
        <v>SyndicateTypeNonLife</v>
      </c>
      <c r="B7" s="222">
        <f>VLOOKUP($D7,CSVLookups!$B:$R,MATCH(B$1,CSVLookups!$B$1:$R$1,0),FALSE)</f>
        <v>0</v>
      </c>
      <c r="C7" s="222" t="str">
        <f t="shared" si="0"/>
        <v>SyndicateTypeNonLife0</v>
      </c>
      <c r="D7" t="s">
        <v>906</v>
      </c>
    </row>
    <row r="8" spans="1:8">
      <c r="A8" s="222" t="str">
        <f>VLOOKUP($D8,CSVLookups!$B:$R,MATCH(A$1,CSVLookups!$B$1:$R$1,0),FALSE)</f>
        <v>SyndicateHasProposedYear</v>
      </c>
      <c r="B8" s="222">
        <f>VLOOKUP($D8,CSVLookups!$B:$R,MATCH(B$1,CSVLookups!$B$1:$R$1,0),FALSE)</f>
        <v>0</v>
      </c>
      <c r="C8" s="222" t="str">
        <f t="shared" si="0"/>
        <v>SyndicateHasProposedYear0</v>
      </c>
      <c r="D8" t="s">
        <v>907</v>
      </c>
    </row>
    <row r="9" spans="1:8">
      <c r="A9" s="222" t="str">
        <f>VLOOKUP($D9,CSVLookups!$B:$R,MATCH(A$1,CSVLookups!$B$1:$R$1,0),FALSE)</f>
        <v>SyndicateDoesNotHaveProposedYear</v>
      </c>
      <c r="B9" s="222">
        <f>VLOOKUP($D9,CSVLookups!$B:$R,MATCH(B$1,CSVLookups!$B$1:$R$1,0),FALSE)</f>
        <v>0</v>
      </c>
      <c r="C9" s="222" t="str">
        <f t="shared" si="0"/>
        <v>SyndicateDoesNotHaveProposedYear0</v>
      </c>
      <c r="D9" t="s">
        <v>908</v>
      </c>
    </row>
    <row r="10" spans="1:8">
      <c r="A10" s="222" t="str">
        <f>VLOOKUP($D10,CSVLookups!$B:$R,MATCH(A$1,CSVLookups!$B$1:$R$1,0),FALSE)</f>
        <v>NewSyndicateLoadingRequired</v>
      </c>
      <c r="B10" s="222">
        <f>VLOOKUP($D10,CSVLookups!$B:$R,MATCH(B$1,CSVLookups!$B$1:$R$1,0),FALSE)</f>
        <v>0</v>
      </c>
      <c r="C10" s="222" t="str">
        <f t="shared" si="0"/>
        <v>NewSyndicateLoadingRequired0</v>
      </c>
      <c r="D10" t="s">
        <v>1487</v>
      </c>
    </row>
    <row r="11" spans="1:8">
      <c r="A11" s="222" t="str">
        <f>VLOOKUP($D11,CSVLookups!$B:$R,MATCH(A$1,CSVLookups!$B$1:$R$1,0),FALSE)</f>
        <v>NewSyndicateLoadingNotRequired</v>
      </c>
      <c r="B11" s="222">
        <f>VLOOKUP($D11,CSVLookups!$B:$R,MATCH(B$1,CSVLookups!$B$1:$R$1,0),FALSE)</f>
        <v>0</v>
      </c>
      <c r="C11" s="222" t="str">
        <f t="shared" si="0"/>
        <v>NewSyndicateLoadingNotRequired0</v>
      </c>
      <c r="D11" t="s">
        <v>1488</v>
      </c>
    </row>
    <row r="12" spans="1:8">
      <c r="A12" s="222" t="str">
        <f>VLOOKUP($D12,CSVLookups!$B:$R,MATCH(A$1,CSVLookups!$B$1:$R$1,0),FALSE)</f>
        <v>309 LCR Summary</v>
      </c>
      <c r="B12" s="222" t="str">
        <f>VLOOKUP($D12,CSVLookups!$B:$R,MATCH(B$1,CSVLookups!$B$1:$R$1,0),FALSE)</f>
        <v>A1</v>
      </c>
      <c r="C12" s="222" t="str">
        <f t="shared" si="0"/>
        <v>309 LCR SummaryA1</v>
      </c>
      <c r="D12" t="s">
        <v>911</v>
      </c>
    </row>
    <row r="13" spans="1:8">
      <c r="A13" s="222" t="str">
        <f>VLOOKUP($D13,CSVLookups!$B:$R,MATCH(A$1,CSVLookups!$B$1:$R$1,0),FALSE)</f>
        <v>309 LCR Summary</v>
      </c>
      <c r="B13" s="222" t="str">
        <f>VLOOKUP($D13,CSVLookups!$B:$R,MATCH(B$1,CSVLookups!$B$1:$R$1,0),FALSE)</f>
        <v>B1</v>
      </c>
      <c r="C13" s="222" t="str">
        <f t="shared" si="0"/>
        <v>309 LCR SummaryB1</v>
      </c>
      <c r="D13" t="s">
        <v>914</v>
      </c>
    </row>
    <row r="14" spans="1:8">
      <c r="A14" s="222" t="str">
        <f>VLOOKUP($D14,CSVLookups!$B:$R,MATCH(A$1,CSVLookups!$B$1:$R$1,0),FALSE)</f>
        <v>309 LCR Summary</v>
      </c>
      <c r="B14" s="222" t="str">
        <f>VLOOKUP($D14,CSVLookups!$B:$R,MATCH(B$1,CSVLookups!$B$1:$R$1,0),FALSE)</f>
        <v>B2</v>
      </c>
      <c r="C14" s="222" t="str">
        <f t="shared" si="0"/>
        <v>309 LCR SummaryB2</v>
      </c>
      <c r="D14" t="s">
        <v>1521</v>
      </c>
    </row>
    <row r="15" spans="1:8">
      <c r="A15" s="222" t="str">
        <f>VLOOKUP($D15,CSVLookups!$B:$R,MATCH(A$1,CSVLookups!$B$1:$R$1,0),FALSE)</f>
        <v>309 LCR Summary</v>
      </c>
      <c r="B15" s="222" t="str">
        <f>VLOOKUP($D15,CSVLookups!$B:$R,MATCH(B$1,CSVLookups!$B$1:$R$1,0),FALSE)</f>
        <v>A3</v>
      </c>
      <c r="C15" s="222" t="str">
        <f t="shared" si="0"/>
        <v>309 LCR SummaryA3</v>
      </c>
      <c r="D15" t="s">
        <v>1482</v>
      </c>
    </row>
    <row r="16" spans="1:8">
      <c r="A16" s="222" t="str">
        <f>VLOOKUP($D16,CSVLookups!$B:$R,MATCH(A$1,CSVLookups!$B$1:$R$1,0),FALSE)</f>
        <v>309 LCR Summary</v>
      </c>
      <c r="B16" s="222" t="str">
        <f>VLOOKUP($D16,CSVLookups!$B:$R,MATCH(B$1,CSVLookups!$B$1:$R$1,0),FALSE)</f>
        <v>B3</v>
      </c>
      <c r="C16" s="222" t="str">
        <f t="shared" si="0"/>
        <v>309 LCR SummaryB3</v>
      </c>
      <c r="D16" t="s">
        <v>1483</v>
      </c>
    </row>
    <row r="17" spans="1:4">
      <c r="A17" s="222" t="str">
        <f>VLOOKUP($D17,CSVLookups!$B:$R,MATCH(A$1,CSVLookups!$B$1:$R$1,0),FALSE)</f>
        <v>309 LCR Summary</v>
      </c>
      <c r="B17" s="222" t="str">
        <f>VLOOKUP($D17,CSVLookups!$B:$R,MATCH(B$1,CSVLookups!$B$1:$R$1,0),FALSE)</f>
        <v>A4</v>
      </c>
      <c r="C17" s="222" t="str">
        <f t="shared" si="0"/>
        <v>309 LCR SummaryA4</v>
      </c>
      <c r="D17" t="s">
        <v>1484</v>
      </c>
    </row>
    <row r="18" spans="1:4">
      <c r="A18" s="222" t="str">
        <f>VLOOKUP($D18,CSVLookups!$B:$R,MATCH(A$1,CSVLookups!$B$1:$R$1,0),FALSE)</f>
        <v>309 LCR Summary</v>
      </c>
      <c r="B18" s="222" t="str">
        <f>VLOOKUP($D18,CSVLookups!$B:$R,MATCH(B$1,CSVLookups!$B$1:$R$1,0),FALSE)</f>
        <v>B4</v>
      </c>
      <c r="C18" s="222" t="str">
        <f t="shared" si="0"/>
        <v>309 LCR SummaryB4</v>
      </c>
      <c r="D18" t="s">
        <v>1485</v>
      </c>
    </row>
    <row r="19" spans="1:4">
      <c r="A19" s="222" t="str">
        <f>VLOOKUP($D19,CSVLookups!$B:$R,MATCH(A$1,CSVLookups!$B$1:$R$1,0),FALSE)</f>
        <v>309 LCR Summary</v>
      </c>
      <c r="B19" s="222" t="str">
        <f>VLOOKUP($D19,CSVLookups!$B:$R,MATCH(B$1,CSVLookups!$B$1:$R$1,0),FALSE)</f>
        <v>C1</v>
      </c>
      <c r="C19" s="222" t="str">
        <f t="shared" si="0"/>
        <v>309 LCR SummaryC1</v>
      </c>
      <c r="D19" t="s">
        <v>917</v>
      </c>
    </row>
    <row r="20" spans="1:4">
      <c r="A20" s="222" t="str">
        <f>VLOOKUP($D20,CSVLookups!$B:$R,MATCH(A$1,CSVLookups!$B$1:$R$1,0),FALSE)</f>
        <v>309 LCR Summary</v>
      </c>
      <c r="B20" s="222" t="str">
        <f>VLOOKUP($D20,CSVLookups!$B:$R,MATCH(B$1,CSVLookups!$B$1:$R$1,0),FALSE)</f>
        <v>D1</v>
      </c>
      <c r="C20" s="222" t="str">
        <f t="shared" si="0"/>
        <v>309 LCR SummaryD1</v>
      </c>
      <c r="D20" t="s">
        <v>920</v>
      </c>
    </row>
    <row r="21" spans="1:4">
      <c r="A21" s="222" t="str">
        <f>VLOOKUP($D21,CSVLookups!$B:$R,MATCH(A$1,CSVLookups!$B$1:$R$1,0),FALSE)</f>
        <v>309 LCR Summary</v>
      </c>
      <c r="B21" s="222" t="str">
        <f>VLOOKUP($D21,CSVLookups!$B:$R,MATCH(B$1,CSVLookups!$B$1:$R$1,0),FALSE)</f>
        <v>E1</v>
      </c>
      <c r="C21" s="222" t="str">
        <f t="shared" si="0"/>
        <v>309 LCR SummaryE1</v>
      </c>
      <c r="D21" t="s">
        <v>922</v>
      </c>
    </row>
    <row r="22" spans="1:4">
      <c r="A22" s="222" t="str">
        <f>VLOOKUP($D22,CSVLookups!$B:$R,MATCH(A$1,CSVLookups!$B$1:$R$1,0),FALSE)</f>
        <v>309 LCR Summary</v>
      </c>
      <c r="B22" s="222" t="str">
        <f>VLOOKUP($D22,CSVLookups!$B:$R,MATCH(B$1,CSVLookups!$B$1:$R$1,0),FALSE)</f>
        <v>F1</v>
      </c>
      <c r="C22" s="222" t="str">
        <f t="shared" si="0"/>
        <v>309 LCR SummaryF1</v>
      </c>
      <c r="D22" t="s">
        <v>924</v>
      </c>
    </row>
    <row r="23" spans="1:4">
      <c r="A23" s="222" t="str">
        <f>VLOOKUP($D23,CSVLookups!$B:$R,MATCH(A$1,CSVLookups!$B$1:$R$1,0),FALSE)</f>
        <v>309 LCR Summary</v>
      </c>
      <c r="B23" s="222" t="str">
        <f>VLOOKUP($D23,CSVLookups!$B:$R,MATCH(B$1,CSVLookups!$B$1:$R$1,0),FALSE)</f>
        <v>G1</v>
      </c>
      <c r="C23" s="222" t="str">
        <f t="shared" si="0"/>
        <v>309 LCR SummaryG1</v>
      </c>
      <c r="D23" t="s">
        <v>925</v>
      </c>
    </row>
    <row r="24" spans="1:4">
      <c r="A24" s="222" t="str">
        <f>VLOOKUP($D24,CSVLookups!$B:$R,MATCH(A$1,CSVLookups!$B$1:$R$1,0),FALSE)</f>
        <v>309 LCR Summary</v>
      </c>
      <c r="B24" s="222" t="str">
        <f>VLOOKUP($D24,CSVLookups!$B:$R,MATCH(B$1,CSVLookups!$B$1:$R$1,0),FALSE)</f>
        <v>H1</v>
      </c>
      <c r="C24" s="222" t="str">
        <f t="shared" si="0"/>
        <v>309 LCR SummaryH1</v>
      </c>
      <c r="D24" t="s">
        <v>927</v>
      </c>
    </row>
    <row r="25" spans="1:4">
      <c r="A25" s="222" t="str">
        <f>VLOOKUP($D25,CSVLookups!$B:$R,MATCH(A$1,CSVLookups!$B$1:$R$1,0),FALSE)</f>
        <v>309 LCR Summary</v>
      </c>
      <c r="B25" s="222" t="str">
        <f>VLOOKUP($D25,CSVLookups!$B:$R,MATCH(B$1,CSVLookups!$B$1:$R$1,0),FALSE)</f>
        <v>I1</v>
      </c>
      <c r="C25" s="222" t="str">
        <f t="shared" si="0"/>
        <v>309 LCR SummaryI1</v>
      </c>
      <c r="D25" t="s">
        <v>928</v>
      </c>
    </row>
    <row r="26" spans="1:4">
      <c r="A26" s="222" t="str">
        <f>VLOOKUP($D26,CSVLookups!$B:$R,MATCH(A$1,CSVLookups!$B$1:$R$1,0),FALSE)</f>
        <v>309 LCR Summary</v>
      </c>
      <c r="B26" s="222" t="str">
        <f>VLOOKUP($D26,CSVLookups!$B:$R,MATCH(B$1,CSVLookups!$B$1:$R$1,0),FALSE)</f>
        <v>J1</v>
      </c>
      <c r="C26" s="222" t="str">
        <f t="shared" si="0"/>
        <v>309 LCR SummaryJ1</v>
      </c>
      <c r="D26" t="s">
        <v>930</v>
      </c>
    </row>
    <row r="27" spans="1:4">
      <c r="A27" s="222" t="str">
        <f>VLOOKUP($D27,CSVLookups!$B:$R,MATCH(A$1,CSVLookups!$B$1:$R$1,0),FALSE)</f>
        <v>309 LCR Summary</v>
      </c>
      <c r="B27" s="222" t="str">
        <f>VLOOKUP($D27,CSVLookups!$B:$R,MATCH(B$1,CSVLookups!$B$1:$R$1,0),FALSE)</f>
        <v>C2</v>
      </c>
      <c r="C27" s="222" t="str">
        <f t="shared" si="0"/>
        <v>309 LCR SummaryC2</v>
      </c>
      <c r="D27" t="s">
        <v>931</v>
      </c>
    </row>
    <row r="28" spans="1:4">
      <c r="A28" s="222" t="str">
        <f>VLOOKUP($D28,CSVLookups!$B:$R,MATCH(A$1,CSVLookups!$B$1:$R$1,0),FALSE)</f>
        <v>309 LCR Summary</v>
      </c>
      <c r="B28" s="222" t="str">
        <f>VLOOKUP($D28,CSVLookups!$B:$R,MATCH(B$1,CSVLookups!$B$1:$R$1,0),FALSE)</f>
        <v>G2</v>
      </c>
      <c r="C28" s="222" t="str">
        <f t="shared" si="0"/>
        <v>309 LCR SummaryG2</v>
      </c>
      <c r="D28" t="s">
        <v>934</v>
      </c>
    </row>
    <row r="29" spans="1:4">
      <c r="A29" s="222" t="str">
        <f>VLOOKUP($D29,CSVLookups!$B:$R,MATCH(A$1,CSVLookups!$B$1:$R$1,0),FALSE)</f>
        <v>309 LCR Summary</v>
      </c>
      <c r="B29" s="222" t="str">
        <f>VLOOKUP($D29,CSVLookups!$B:$R,MATCH(B$1,CSVLookups!$B$1:$R$1,0),FALSE)</f>
        <v>C3</v>
      </c>
      <c r="C29" s="222" t="str">
        <f t="shared" si="0"/>
        <v>309 LCR SummaryC3</v>
      </c>
      <c r="D29" t="s">
        <v>936</v>
      </c>
    </row>
    <row r="30" spans="1:4">
      <c r="A30" s="222" t="str">
        <f>VLOOKUP($D30,CSVLookups!$B:$R,MATCH(A$1,CSVLookups!$B$1:$R$1,0),FALSE)</f>
        <v>309 LCR Summary</v>
      </c>
      <c r="B30" s="222" t="str">
        <f>VLOOKUP($D30,CSVLookups!$B:$R,MATCH(B$1,CSVLookups!$B$1:$R$1,0),FALSE)</f>
        <v>G3</v>
      </c>
      <c r="C30" s="222" t="str">
        <f t="shared" si="0"/>
        <v>309 LCR SummaryG3</v>
      </c>
      <c r="D30" t="s">
        <v>938</v>
      </c>
    </row>
    <row r="31" spans="1:4">
      <c r="A31" s="222" t="str">
        <f>VLOOKUP($D31,CSVLookups!$B:$R,MATCH(A$1,CSVLookups!$B$1:$R$1,0),FALSE)</f>
        <v>309 LCR Summary</v>
      </c>
      <c r="B31" s="222" t="str">
        <f>VLOOKUP($D31,CSVLookups!$B:$R,MATCH(B$1,CSVLookups!$B$1:$R$1,0),FALSE)</f>
        <v>C4</v>
      </c>
      <c r="C31" s="222" t="str">
        <f t="shared" si="0"/>
        <v>309 LCR SummaryC4</v>
      </c>
      <c r="D31" t="s">
        <v>940</v>
      </c>
    </row>
    <row r="32" spans="1:4">
      <c r="A32" s="222" t="str">
        <f>VLOOKUP($D32,CSVLookups!$B:$R,MATCH(A$1,CSVLookups!$B$1:$R$1,0),FALSE)</f>
        <v>309 LCR Summary</v>
      </c>
      <c r="B32" s="222" t="str">
        <f>VLOOKUP($D32,CSVLookups!$B:$R,MATCH(B$1,CSVLookups!$B$1:$R$1,0),FALSE)</f>
        <v>D4</v>
      </c>
      <c r="C32" s="222" t="str">
        <f t="shared" si="0"/>
        <v>309 LCR SummaryD4</v>
      </c>
      <c r="D32" t="s">
        <v>943</v>
      </c>
    </row>
    <row r="33" spans="1:4">
      <c r="A33" s="222" t="str">
        <f>VLOOKUP($D33,CSVLookups!$B:$R,MATCH(A$1,CSVLookups!$B$1:$R$1,0),FALSE)</f>
        <v>309 LCR Summary</v>
      </c>
      <c r="B33" s="222" t="str">
        <f>VLOOKUP($D33,CSVLookups!$B:$R,MATCH(B$1,CSVLookups!$B$1:$R$1,0),FALSE)</f>
        <v>E4</v>
      </c>
      <c r="C33" s="222" t="str">
        <f t="shared" si="0"/>
        <v>309 LCR SummaryE4</v>
      </c>
      <c r="D33" t="s">
        <v>946</v>
      </c>
    </row>
    <row r="34" spans="1:4">
      <c r="A34" s="222" t="str">
        <f>VLOOKUP($D34,CSVLookups!$B:$R,MATCH(A$1,CSVLookups!$B$1:$R$1,0),FALSE)</f>
        <v>309 LCR Summary</v>
      </c>
      <c r="B34" s="222" t="str">
        <f>VLOOKUP($D34,CSVLookups!$B:$R,MATCH(B$1,CSVLookups!$B$1:$R$1,0),FALSE)</f>
        <v>F4</v>
      </c>
      <c r="C34" s="222" t="str">
        <f t="shared" ref="C34:C65" si="1">IF(CONCATENATE(A34,B34)="313 Financial Information0",CONCATENATE(A34,B34,D34),IF(LEN(F34)=0,CONCATENATE(A34,B34,IF(LEFT(D34,LEN("Unincepted"))="Unincepted","ULO","")),CONCATENATE(A34,B34,F34)))</f>
        <v>309 LCR SummaryF4</v>
      </c>
      <c r="D34" t="s">
        <v>948</v>
      </c>
    </row>
    <row r="35" spans="1:4">
      <c r="A35" s="222" t="str">
        <f>VLOOKUP($D35,CSVLookups!$B:$R,MATCH(A$1,CSVLookups!$B$1:$R$1,0),FALSE)</f>
        <v>309 LCR Summary</v>
      </c>
      <c r="B35" s="222" t="str">
        <f>VLOOKUP($D35,CSVLookups!$B:$R,MATCH(B$1,CSVLookups!$B$1:$R$1,0),FALSE)</f>
        <v>G4</v>
      </c>
      <c r="C35" s="222" t="str">
        <f t="shared" si="1"/>
        <v>309 LCR SummaryG4</v>
      </c>
      <c r="D35" t="s">
        <v>949</v>
      </c>
    </row>
    <row r="36" spans="1:4">
      <c r="A36" s="222" t="str">
        <f>VLOOKUP($D36,CSVLookups!$B:$R,MATCH(A$1,CSVLookups!$B$1:$R$1,0),FALSE)</f>
        <v>309 LCR Summary</v>
      </c>
      <c r="B36" s="222" t="str">
        <f>VLOOKUP($D36,CSVLookups!$B:$R,MATCH(B$1,CSVLookups!$B$1:$R$1,0),FALSE)</f>
        <v>H4</v>
      </c>
      <c r="C36" s="222" t="str">
        <f t="shared" si="1"/>
        <v>309 LCR SummaryH4</v>
      </c>
      <c r="D36" t="s">
        <v>951</v>
      </c>
    </row>
    <row r="37" spans="1:4">
      <c r="A37" s="222" t="str">
        <f>VLOOKUP($D37,CSVLookups!$B:$R,MATCH(A$1,CSVLookups!$B$1:$R$1,0),FALSE)</f>
        <v>309 LCR Summary</v>
      </c>
      <c r="B37" s="222" t="str">
        <f>VLOOKUP($D37,CSVLookups!$B:$R,MATCH(B$1,CSVLookups!$B$1:$R$1,0),FALSE)</f>
        <v>I4</v>
      </c>
      <c r="C37" s="222" t="str">
        <f t="shared" si="1"/>
        <v>309 LCR SummaryI4</v>
      </c>
      <c r="D37" t="s">
        <v>952</v>
      </c>
    </row>
    <row r="38" spans="1:4">
      <c r="A38" s="222" t="str">
        <f>VLOOKUP($D38,CSVLookups!$B:$R,MATCH(A$1,CSVLookups!$B$1:$R$1,0),FALSE)</f>
        <v>309 LCR Summary</v>
      </c>
      <c r="B38" s="222" t="str">
        <f>VLOOKUP($D38,CSVLookups!$B:$R,MATCH(B$1,CSVLookups!$B$1:$R$1,0),FALSE)</f>
        <v>J4</v>
      </c>
      <c r="C38" s="222" t="str">
        <f t="shared" si="1"/>
        <v>309 LCR SummaryJ4</v>
      </c>
      <c r="D38" t="s">
        <v>954</v>
      </c>
    </row>
    <row r="39" spans="1:4">
      <c r="A39" s="222" t="str">
        <f>VLOOKUP($D39,CSVLookups!$B:$R,MATCH(A$1,CSVLookups!$B$1:$R$1,0),FALSE)</f>
        <v>309 LCR Summary</v>
      </c>
      <c r="B39" s="222" t="str">
        <f>VLOOKUP($D39,CSVLookups!$B:$R,MATCH(B$1,CSVLookups!$B$1:$R$1,0),FALSE)</f>
        <v>C5</v>
      </c>
      <c r="C39" s="222" t="str">
        <f t="shared" si="1"/>
        <v>309 LCR SummaryC5</v>
      </c>
      <c r="D39" t="s">
        <v>955</v>
      </c>
    </row>
    <row r="40" spans="1:4">
      <c r="A40" s="222" t="str">
        <f>VLOOKUP($D40,CSVLookups!$B:$R,MATCH(A$1,CSVLookups!$B$1:$R$1,0),FALSE)</f>
        <v>309 LCR Summary</v>
      </c>
      <c r="B40" s="222" t="str">
        <f>VLOOKUP($D40,CSVLookups!$B:$R,MATCH(B$1,CSVLookups!$B$1:$R$1,0),FALSE)</f>
        <v>G5</v>
      </c>
      <c r="C40" s="222" t="str">
        <f t="shared" si="1"/>
        <v>309 LCR SummaryG5</v>
      </c>
      <c r="D40" t="s">
        <v>958</v>
      </c>
    </row>
    <row r="41" spans="1:4">
      <c r="A41" s="222" t="str">
        <f>VLOOKUP($D41,CSVLookups!$B:$R,MATCH(A$1,CSVLookups!$B$1:$R$1,0),FALSE)</f>
        <v>309 LCR Summary</v>
      </c>
      <c r="B41" s="222" t="str">
        <f>VLOOKUP($D41,CSVLookups!$B:$R,MATCH(B$1,CSVLookups!$B$1:$R$1,0),FALSE)</f>
        <v>C6</v>
      </c>
      <c r="C41" s="222" t="str">
        <f t="shared" si="1"/>
        <v>309 LCR SummaryC6</v>
      </c>
      <c r="D41" t="s">
        <v>961</v>
      </c>
    </row>
    <row r="42" spans="1:4">
      <c r="A42" s="222" t="str">
        <f>VLOOKUP($D42,CSVLookups!$B:$R,MATCH(A$1,CSVLookups!$B$1:$R$1,0),FALSE)</f>
        <v>309 LCR Summary</v>
      </c>
      <c r="B42" s="222" t="str">
        <f>VLOOKUP($D42,CSVLookups!$B:$R,MATCH(B$1,CSVLookups!$B$1:$R$1,0),FALSE)</f>
        <v>G6</v>
      </c>
      <c r="C42" s="222" t="str">
        <f t="shared" si="1"/>
        <v>309 LCR SummaryG6</v>
      </c>
      <c r="D42" t="s">
        <v>963</v>
      </c>
    </row>
    <row r="43" spans="1:4">
      <c r="A43" s="222" t="str">
        <f>VLOOKUP($D43,CSVLookups!$B:$R,MATCH(A$1,CSVLookups!$B$1:$R$1,0),FALSE)</f>
        <v>309 LCR Summary</v>
      </c>
      <c r="B43" s="222" t="str">
        <f>VLOOKUP($D43,CSVLookups!$B:$R,MATCH(B$1,CSVLookups!$B$1:$R$1,0),FALSE)</f>
        <v>C7</v>
      </c>
      <c r="C43" s="222" t="str">
        <f t="shared" si="1"/>
        <v>309 LCR SummaryC7</v>
      </c>
      <c r="D43" t="s">
        <v>966</v>
      </c>
    </row>
    <row r="44" spans="1:4">
      <c r="A44" s="222" t="str">
        <f>VLOOKUP($D44,CSVLookups!$B:$R,MATCH(A$1,CSVLookups!$B$1:$R$1,0),FALSE)</f>
        <v>309 LCR Summary</v>
      </c>
      <c r="B44" s="222" t="str">
        <f>VLOOKUP($D44,CSVLookups!$B:$R,MATCH(B$1,CSVLookups!$B$1:$R$1,0),FALSE)</f>
        <v>D7</v>
      </c>
      <c r="C44" s="222" t="str">
        <f t="shared" si="1"/>
        <v>309 LCR SummaryD7</v>
      </c>
      <c r="D44" t="s">
        <v>968</v>
      </c>
    </row>
    <row r="45" spans="1:4">
      <c r="A45" s="222" t="str">
        <f>VLOOKUP($D45,CSVLookups!$B:$R,MATCH(A$1,CSVLookups!$B$1:$R$1,0),FALSE)</f>
        <v>309 LCR Summary</v>
      </c>
      <c r="B45" s="222" t="str">
        <f>VLOOKUP($D45,CSVLookups!$B:$R,MATCH(B$1,CSVLookups!$B$1:$R$1,0),FALSE)</f>
        <v>E7</v>
      </c>
      <c r="C45" s="222" t="str">
        <f t="shared" si="1"/>
        <v>309 LCR SummaryE7</v>
      </c>
      <c r="D45" t="s">
        <v>970</v>
      </c>
    </row>
    <row r="46" spans="1:4">
      <c r="A46" s="222" t="str">
        <f>VLOOKUP($D46,CSVLookups!$B:$R,MATCH(A$1,CSVLookups!$B$1:$R$1,0),FALSE)</f>
        <v>309 LCR Summary</v>
      </c>
      <c r="B46" s="222" t="str">
        <f>VLOOKUP($D46,CSVLookups!$B:$R,MATCH(B$1,CSVLookups!$B$1:$R$1,0),FALSE)</f>
        <v>F7</v>
      </c>
      <c r="C46" s="222" t="str">
        <f t="shared" si="1"/>
        <v>309 LCR SummaryF7</v>
      </c>
      <c r="D46" t="s">
        <v>972</v>
      </c>
    </row>
    <row r="47" spans="1:4">
      <c r="A47" s="222" t="str">
        <f>VLOOKUP($D47,CSVLookups!$B:$R,MATCH(A$1,CSVLookups!$B$1:$R$1,0),FALSE)</f>
        <v>309 LCR Summary</v>
      </c>
      <c r="B47" s="222" t="str">
        <f>VLOOKUP($D47,CSVLookups!$B:$R,MATCH(B$1,CSVLookups!$B$1:$R$1,0),FALSE)</f>
        <v>G7</v>
      </c>
      <c r="C47" s="222" t="str">
        <f t="shared" si="1"/>
        <v>309 LCR SummaryG7</v>
      </c>
      <c r="D47" t="s">
        <v>974</v>
      </c>
    </row>
    <row r="48" spans="1:4">
      <c r="A48" s="222" t="str">
        <f>VLOOKUP($D48,CSVLookups!$B:$R,MATCH(A$1,CSVLookups!$B$1:$R$1,0),FALSE)</f>
        <v>309 LCR Summary</v>
      </c>
      <c r="B48" s="222" t="str">
        <f>VLOOKUP($D48,CSVLookups!$B:$R,MATCH(B$1,CSVLookups!$B$1:$R$1,0),FALSE)</f>
        <v>H7</v>
      </c>
      <c r="C48" s="222" t="str">
        <f t="shared" si="1"/>
        <v>309 LCR SummaryH7</v>
      </c>
      <c r="D48" t="s">
        <v>976</v>
      </c>
    </row>
    <row r="49" spans="1:4">
      <c r="A49" s="222" t="str">
        <f>VLOOKUP($D49,CSVLookups!$B:$R,MATCH(A$1,CSVLookups!$B$1:$R$1,0),FALSE)</f>
        <v>309 LCR Summary</v>
      </c>
      <c r="B49" s="222" t="str">
        <f>VLOOKUP($D49,CSVLookups!$B:$R,MATCH(B$1,CSVLookups!$B$1:$R$1,0),FALSE)</f>
        <v>I7</v>
      </c>
      <c r="C49" s="222" t="str">
        <f t="shared" si="1"/>
        <v>309 LCR SummaryI7</v>
      </c>
      <c r="D49" t="s">
        <v>977</v>
      </c>
    </row>
    <row r="50" spans="1:4">
      <c r="A50" s="222" t="str">
        <f>VLOOKUP($D50,CSVLookups!$B:$R,MATCH(A$1,CSVLookups!$B$1:$R$1,0),FALSE)</f>
        <v>309 LCR Summary</v>
      </c>
      <c r="B50" s="222" t="str">
        <f>VLOOKUP($D50,CSVLookups!$B:$R,MATCH(B$1,CSVLookups!$B$1:$R$1,0),FALSE)</f>
        <v>J7</v>
      </c>
      <c r="C50" s="222" t="str">
        <f t="shared" si="1"/>
        <v>309 LCR SummaryJ7</v>
      </c>
      <c r="D50" t="s">
        <v>979</v>
      </c>
    </row>
    <row r="51" spans="1:4">
      <c r="A51" s="222" t="str">
        <f>VLOOKUP($D51,CSVLookups!$B:$R,MATCH(A$1,CSVLookups!$B$1:$R$1,0),FALSE)</f>
        <v>309 LCR Summary</v>
      </c>
      <c r="B51" s="222" t="str">
        <f>VLOOKUP($D51,CSVLookups!$B:$R,MATCH(B$1,CSVLookups!$B$1:$R$1,0),FALSE)</f>
        <v>C8</v>
      </c>
      <c r="C51" s="222" t="str">
        <f t="shared" si="1"/>
        <v>309 LCR SummaryC8</v>
      </c>
      <c r="D51" t="s">
        <v>980</v>
      </c>
    </row>
    <row r="52" spans="1:4">
      <c r="A52" s="222" t="str">
        <f>VLOOKUP($D52,CSVLookups!$B:$R,MATCH(A$1,CSVLookups!$B$1:$R$1,0),FALSE)</f>
        <v>309 LCR Summary</v>
      </c>
      <c r="B52" s="222" t="str">
        <f>VLOOKUP($D52,CSVLookups!$B:$R,MATCH(B$1,CSVLookups!$B$1:$R$1,0),FALSE)</f>
        <v>D8</v>
      </c>
      <c r="C52" s="222" t="str">
        <f t="shared" si="1"/>
        <v>309 LCR SummaryD8</v>
      </c>
      <c r="D52" t="s">
        <v>982</v>
      </c>
    </row>
    <row r="53" spans="1:4">
      <c r="A53" s="222" t="str">
        <f>VLOOKUP($D53,CSVLookups!$B:$R,MATCH(A$1,CSVLookups!$B$1:$R$1,0),FALSE)</f>
        <v>309 LCR Summary</v>
      </c>
      <c r="B53" s="222" t="str">
        <f>VLOOKUP($D53,CSVLookups!$B:$R,MATCH(B$1,CSVLookups!$B$1:$R$1,0),FALSE)</f>
        <v>E8</v>
      </c>
      <c r="C53" s="222" t="str">
        <f t="shared" si="1"/>
        <v>309 LCR SummaryE8</v>
      </c>
      <c r="D53" t="s">
        <v>984</v>
      </c>
    </row>
    <row r="54" spans="1:4">
      <c r="A54" s="222" t="str">
        <f>VLOOKUP($D54,CSVLookups!$B:$R,MATCH(A$1,CSVLookups!$B$1:$R$1,0),FALSE)</f>
        <v>309 LCR Summary</v>
      </c>
      <c r="B54" s="222" t="str">
        <f>VLOOKUP($D54,CSVLookups!$B:$R,MATCH(B$1,CSVLookups!$B$1:$R$1,0),FALSE)</f>
        <v>F8</v>
      </c>
      <c r="C54" s="222" t="str">
        <f t="shared" si="1"/>
        <v>309 LCR SummaryF8</v>
      </c>
      <c r="D54" t="s">
        <v>986</v>
      </c>
    </row>
    <row r="55" spans="1:4">
      <c r="A55" s="222" t="str">
        <f>VLOOKUP($D55,CSVLookups!$B:$R,MATCH(A$1,CSVLookups!$B$1:$R$1,0),FALSE)</f>
        <v>309 LCR Summary</v>
      </c>
      <c r="B55" s="222" t="str">
        <f>VLOOKUP($D55,CSVLookups!$B:$R,MATCH(B$1,CSVLookups!$B$1:$R$1,0),FALSE)</f>
        <v>G8</v>
      </c>
      <c r="C55" s="222" t="str">
        <f t="shared" si="1"/>
        <v>309 LCR SummaryG8</v>
      </c>
      <c r="D55" t="s">
        <v>988</v>
      </c>
    </row>
    <row r="56" spans="1:4">
      <c r="A56" s="222" t="str">
        <f>VLOOKUP($D56,CSVLookups!$B:$R,MATCH(A$1,CSVLookups!$B$1:$R$1,0),FALSE)</f>
        <v>309 LCR Summary</v>
      </c>
      <c r="B56" s="222" t="str">
        <f>VLOOKUP($D56,CSVLookups!$B:$R,MATCH(B$1,CSVLookups!$B$1:$R$1,0),FALSE)</f>
        <v>H8</v>
      </c>
      <c r="C56" s="222" t="str">
        <f t="shared" si="1"/>
        <v>309 LCR SummaryH8</v>
      </c>
      <c r="D56" t="s">
        <v>990</v>
      </c>
    </row>
    <row r="57" spans="1:4">
      <c r="A57" s="222" t="str">
        <f>VLOOKUP($D57,CSVLookups!$B:$R,MATCH(A$1,CSVLookups!$B$1:$R$1,0),FALSE)</f>
        <v>309 LCR Summary</v>
      </c>
      <c r="B57" s="222" t="str">
        <f>VLOOKUP($D57,CSVLookups!$B:$R,MATCH(B$1,CSVLookups!$B$1:$R$1,0),FALSE)</f>
        <v>I8</v>
      </c>
      <c r="C57" s="222" t="str">
        <f t="shared" si="1"/>
        <v>309 LCR SummaryI8</v>
      </c>
      <c r="D57" t="s">
        <v>991</v>
      </c>
    </row>
    <row r="58" spans="1:4">
      <c r="A58" s="222" t="str">
        <f>VLOOKUP($D58,CSVLookups!$B:$R,MATCH(A$1,CSVLookups!$B$1:$R$1,0),FALSE)</f>
        <v>309 LCR Summary</v>
      </c>
      <c r="B58" s="222" t="str">
        <f>VLOOKUP($D58,CSVLookups!$B:$R,MATCH(B$1,CSVLookups!$B$1:$R$1,0),FALSE)</f>
        <v>J8</v>
      </c>
      <c r="C58" s="222" t="str">
        <f t="shared" si="1"/>
        <v>309 LCR SummaryJ8</v>
      </c>
      <c r="D58" t="s">
        <v>993</v>
      </c>
    </row>
    <row r="59" spans="1:4">
      <c r="A59" s="222" t="str">
        <f>VLOOKUP($D59,CSVLookups!$B:$R,MATCH(A$1,CSVLookups!$B$1:$R$1,0),FALSE)</f>
        <v>309 LCR Summary</v>
      </c>
      <c r="B59" s="222" t="str">
        <f>VLOOKUP($D59,CSVLookups!$B:$R,MATCH(B$1,CSVLookups!$B$1:$R$1,0),FALSE)</f>
        <v>C9</v>
      </c>
      <c r="C59" s="222" t="str">
        <f t="shared" si="1"/>
        <v>309 LCR SummaryC9</v>
      </c>
      <c r="D59" t="s">
        <v>994</v>
      </c>
    </row>
    <row r="60" spans="1:4">
      <c r="A60" s="222" t="str">
        <f>VLOOKUP($D60,CSVLookups!$B:$R,MATCH(A$1,CSVLookups!$B$1:$R$1,0),FALSE)</f>
        <v>309 LCR Summary</v>
      </c>
      <c r="B60" s="222" t="str">
        <f>VLOOKUP($D60,CSVLookups!$B:$R,MATCH(B$1,CSVLookups!$B$1:$R$1,0),FALSE)</f>
        <v>D9</v>
      </c>
      <c r="C60" s="222" t="str">
        <f t="shared" si="1"/>
        <v>309 LCR SummaryD9</v>
      </c>
      <c r="D60" t="s">
        <v>996</v>
      </c>
    </row>
    <row r="61" spans="1:4">
      <c r="A61" s="222" t="str">
        <f>VLOOKUP($D61,CSVLookups!$B:$R,MATCH(A$1,CSVLookups!$B$1:$R$1,0),FALSE)</f>
        <v>309 LCR Summary</v>
      </c>
      <c r="B61" s="222" t="str">
        <f>VLOOKUP($D61,CSVLookups!$B:$R,MATCH(B$1,CSVLookups!$B$1:$R$1,0),FALSE)</f>
        <v>E9</v>
      </c>
      <c r="C61" s="222" t="str">
        <f t="shared" si="1"/>
        <v>309 LCR SummaryE9</v>
      </c>
      <c r="D61" t="s">
        <v>998</v>
      </c>
    </row>
    <row r="62" spans="1:4">
      <c r="A62" s="222" t="str">
        <f>VLOOKUP($D62,CSVLookups!$B:$R,MATCH(A$1,CSVLookups!$B$1:$R$1,0),FALSE)</f>
        <v>309 LCR Summary</v>
      </c>
      <c r="B62" s="222" t="str">
        <f>VLOOKUP($D62,CSVLookups!$B:$R,MATCH(B$1,CSVLookups!$B$1:$R$1,0),FALSE)</f>
        <v>F9</v>
      </c>
      <c r="C62" s="222" t="str">
        <f t="shared" si="1"/>
        <v>309 LCR SummaryF9</v>
      </c>
      <c r="D62" t="s">
        <v>1000</v>
      </c>
    </row>
    <row r="63" spans="1:4">
      <c r="A63" s="222" t="str">
        <f>VLOOKUP($D63,CSVLookups!$B:$R,MATCH(A$1,CSVLookups!$B$1:$R$1,0),FALSE)</f>
        <v>309 LCR Summary</v>
      </c>
      <c r="B63" s="222" t="str">
        <f>VLOOKUP($D63,CSVLookups!$B:$R,MATCH(B$1,CSVLookups!$B$1:$R$1,0),FALSE)</f>
        <v>G9</v>
      </c>
      <c r="C63" s="222" t="str">
        <f t="shared" si="1"/>
        <v>309 LCR SummaryG9</v>
      </c>
      <c r="D63" t="s">
        <v>1002</v>
      </c>
    </row>
    <row r="64" spans="1:4">
      <c r="A64" s="222" t="str">
        <f>VLOOKUP($D64,CSVLookups!$B:$R,MATCH(A$1,CSVLookups!$B$1:$R$1,0),FALSE)</f>
        <v>309 LCR Summary</v>
      </c>
      <c r="B64" s="222" t="str">
        <f>VLOOKUP($D64,CSVLookups!$B:$R,MATCH(B$1,CSVLookups!$B$1:$R$1,0),FALSE)</f>
        <v>H9</v>
      </c>
      <c r="C64" s="222" t="str">
        <f t="shared" si="1"/>
        <v>309 LCR SummaryH9</v>
      </c>
      <c r="D64" t="s">
        <v>1004</v>
      </c>
    </row>
    <row r="65" spans="1:4">
      <c r="A65" s="222" t="str">
        <f>VLOOKUP($D65,CSVLookups!$B:$R,MATCH(A$1,CSVLookups!$B$1:$R$1,0),FALSE)</f>
        <v>309 LCR Summary</v>
      </c>
      <c r="B65" s="222" t="str">
        <f>VLOOKUP($D65,CSVLookups!$B:$R,MATCH(B$1,CSVLookups!$B$1:$R$1,0),FALSE)</f>
        <v>I9</v>
      </c>
      <c r="C65" s="222" t="str">
        <f t="shared" si="1"/>
        <v>309 LCR SummaryI9</v>
      </c>
      <c r="D65" t="s">
        <v>1005</v>
      </c>
    </row>
    <row r="66" spans="1:4">
      <c r="A66" s="222" t="str">
        <f>VLOOKUP($D66,CSVLookups!$B:$R,MATCH(A$1,CSVLookups!$B$1:$R$1,0),FALSE)</f>
        <v>309 LCR Summary</v>
      </c>
      <c r="B66" s="222" t="str">
        <f>VLOOKUP($D66,CSVLookups!$B:$R,MATCH(B$1,CSVLookups!$B$1:$R$1,0),FALSE)</f>
        <v>J9</v>
      </c>
      <c r="C66" s="222" t="str">
        <f t="shared" ref="C66:C85" si="2">IF(CONCATENATE(A66,B66)="313 Financial Information0",CONCATENATE(A66,B66,D66),IF(LEN(F66)=0,CONCATENATE(A66,B66,IF(LEFT(D66,LEN("Unincepted"))="Unincepted","ULO","")),CONCATENATE(A66,B66,F66)))</f>
        <v>309 LCR SummaryJ9</v>
      </c>
      <c r="D66" t="s">
        <v>1007</v>
      </c>
    </row>
    <row r="67" spans="1:4">
      <c r="A67" s="222" t="str">
        <f>VLOOKUP($D67,CSVLookups!$B:$R,MATCH(A$1,CSVLookups!$B$1:$R$1,0),FALSE)</f>
        <v>309 LCR Summary</v>
      </c>
      <c r="B67" s="222" t="str">
        <f>VLOOKUP($D67,CSVLookups!$B:$R,MATCH(B$1,CSVLookups!$B$1:$R$1,0),FALSE)</f>
        <v>C10</v>
      </c>
      <c r="C67" s="222" t="str">
        <f t="shared" si="2"/>
        <v>309 LCR SummaryC10</v>
      </c>
      <c r="D67" t="s">
        <v>1009</v>
      </c>
    </row>
    <row r="68" spans="1:4">
      <c r="A68" s="222" t="str">
        <f>VLOOKUP($D68,CSVLookups!$B:$R,MATCH(A$1,CSVLookups!$B$1:$R$1,0),FALSE)</f>
        <v>309 LCR Summary</v>
      </c>
      <c r="B68" s="222" t="str">
        <f>VLOOKUP($D68,CSVLookups!$B:$R,MATCH(B$1,CSVLookups!$B$1:$R$1,0),FALSE)</f>
        <v>G10</v>
      </c>
      <c r="C68" s="222" t="str">
        <f t="shared" si="2"/>
        <v>309 LCR SummaryG10</v>
      </c>
      <c r="D68" t="s">
        <v>1012</v>
      </c>
    </row>
    <row r="69" spans="1:4">
      <c r="A69" s="222" t="str">
        <f>VLOOKUP($D69,CSVLookups!$B:$R,MATCH(A$1,CSVLookups!$B$1:$R$1,0),FALSE)</f>
        <v>309 LCR Summary</v>
      </c>
      <c r="B69" s="222" t="str">
        <f>VLOOKUP($D69,CSVLookups!$B:$R,MATCH(B$1,CSVLookups!$B$1:$R$1,0),FALSE)</f>
        <v>C11</v>
      </c>
      <c r="C69" s="222" t="str">
        <f t="shared" si="2"/>
        <v>309 LCR SummaryC11</v>
      </c>
      <c r="D69" t="s">
        <v>1013</v>
      </c>
    </row>
    <row r="70" spans="1:4">
      <c r="A70" s="222" t="str">
        <f>VLOOKUP($D70,CSVLookups!$B:$R,MATCH(A$1,CSVLookups!$B$1:$R$1,0),FALSE)</f>
        <v>309 LCR Summary</v>
      </c>
      <c r="B70" s="222" t="str">
        <f>VLOOKUP($D70,CSVLookups!$B:$R,MATCH(B$1,CSVLookups!$B$1:$R$1,0),FALSE)</f>
        <v>G11</v>
      </c>
      <c r="C70" s="222" t="str">
        <f t="shared" si="2"/>
        <v>309 LCR SummaryG11</v>
      </c>
      <c r="D70" t="s">
        <v>1016</v>
      </c>
    </row>
    <row r="71" spans="1:4">
      <c r="A71" s="222" t="str">
        <f>VLOOKUP($D71,CSVLookups!$B:$R,MATCH(A$1,CSVLookups!$B$1:$R$1,0),FALSE)</f>
        <v>309 LCR Summary</v>
      </c>
      <c r="B71" s="222">
        <f>VLOOKUP($D71,CSVLookups!$B:$R,MATCH(B$1,CSVLookups!$B$1:$R$1,0),FALSE)</f>
        <v>0</v>
      </c>
      <c r="C71" s="222" t="str">
        <f t="shared" si="2"/>
        <v>309 LCR Summary0</v>
      </c>
      <c r="D71" t="s">
        <v>1018</v>
      </c>
    </row>
    <row r="72" spans="1:4">
      <c r="A72" s="222" t="str">
        <f>VLOOKUP($D72,CSVLookups!$B:$R,MATCH(A$1,CSVLookups!$B$1:$R$1,0),FALSE)</f>
        <v>310 Balance Sheet Distributions</v>
      </c>
      <c r="B72" s="222" t="str">
        <f>VLOOKUP($D72,CSVLookups!$B:$R,MATCH(B$1,CSVLookups!$B$1:$R$1,0),FALSE)</f>
        <v>A1</v>
      </c>
      <c r="C72" s="222" t="str">
        <f t="shared" si="2"/>
        <v>310 Balance Sheet DistributionsA1</v>
      </c>
      <c r="D72" t="s">
        <v>1021</v>
      </c>
    </row>
    <row r="73" spans="1:4">
      <c r="A73" s="222" t="str">
        <f>VLOOKUP($D73,CSVLookups!$B:$R,MATCH(A$1,CSVLookups!$B$1:$R$1,0),FALSE)</f>
        <v>310 Balance Sheet Distributions</v>
      </c>
      <c r="B73" s="222" t="str">
        <f>VLOOKUP($D73,CSVLookups!$B:$R,MATCH(B$1,CSVLookups!$B$1:$R$1,0),FALSE)</f>
        <v>B1</v>
      </c>
      <c r="C73" s="222" t="str">
        <f t="shared" si="2"/>
        <v>310 Balance Sheet DistributionsB1</v>
      </c>
      <c r="D73" t="s">
        <v>1024</v>
      </c>
    </row>
    <row r="74" spans="1:4">
      <c r="A74" s="222" t="str">
        <f>VLOOKUP($D74,CSVLookups!$B:$R,MATCH(A$1,CSVLookups!$B$1:$R$1,0),FALSE)</f>
        <v>310 Balance Sheet Distributions</v>
      </c>
      <c r="B74" s="222" t="str">
        <f>VLOOKUP($D74,CSVLookups!$B:$R,MATCH(B$1,CSVLookups!$B$1:$R$1,0),FALSE)</f>
        <v>C1</v>
      </c>
      <c r="C74" s="222" t="str">
        <f t="shared" si="2"/>
        <v>310 Balance Sheet DistributionsC1</v>
      </c>
      <c r="D74" t="s">
        <v>1027</v>
      </c>
    </row>
    <row r="75" spans="1:4">
      <c r="A75" s="222" t="str">
        <f>VLOOKUP($D75,CSVLookups!$B:$R,MATCH(A$1,CSVLookups!$B$1:$R$1,0),FALSE)</f>
        <v>310 Balance Sheet Distributions</v>
      </c>
      <c r="B75" s="222" t="str">
        <f>VLOOKUP($D75,CSVLookups!$B:$R,MATCH(B$1,CSVLookups!$B$1:$R$1,0),FALSE)</f>
        <v>D1</v>
      </c>
      <c r="C75" s="222" t="str">
        <f t="shared" si="2"/>
        <v>310 Balance Sheet DistributionsD1</v>
      </c>
      <c r="D75" t="s">
        <v>1030</v>
      </c>
    </row>
    <row r="76" spans="1:4">
      <c r="A76" s="222" t="str">
        <f>VLOOKUP($D76,CSVLookups!$B:$R,MATCH(A$1,CSVLookups!$B$1:$R$1,0),FALSE)</f>
        <v>310 Balance Sheet Distributions</v>
      </c>
      <c r="B76" s="222" t="str">
        <f>VLOOKUP($D76,CSVLookups!$B:$R,MATCH(B$1,CSVLookups!$B$1:$R$1,0),FALSE)</f>
        <v>E1</v>
      </c>
      <c r="C76" s="222" t="str">
        <f t="shared" si="2"/>
        <v>310 Balance Sheet DistributionsE1</v>
      </c>
      <c r="D76" t="s">
        <v>1033</v>
      </c>
    </row>
    <row r="77" spans="1:4">
      <c r="A77" s="222" t="str">
        <f>VLOOKUP($D77,CSVLookups!$B:$R,MATCH(A$1,CSVLookups!$B$1:$R$1,0),FALSE)</f>
        <v>310 Balance Sheet Distributions</v>
      </c>
      <c r="B77" s="222" t="str">
        <f>VLOOKUP($D77,CSVLookups!$B:$R,MATCH(B$1,CSVLookups!$B$1:$R$1,0),FALSE)</f>
        <v>F1</v>
      </c>
      <c r="C77" s="222" t="str">
        <f t="shared" si="2"/>
        <v>310 Balance Sheet DistributionsF1</v>
      </c>
      <c r="D77" t="s">
        <v>1036</v>
      </c>
    </row>
    <row r="78" spans="1:4">
      <c r="A78" s="222" t="str">
        <f>VLOOKUP($D78,CSVLookups!$B:$R,MATCH(A$1,CSVLookups!$B$1:$R$1,0),FALSE)</f>
        <v>310 Balance Sheet Distributions</v>
      </c>
      <c r="B78" s="222" t="str">
        <f>VLOOKUP($D78,CSVLookups!$B:$R,MATCH(B$1,CSVLookups!$B$1:$R$1,0),FALSE)</f>
        <v>H1</v>
      </c>
      <c r="C78" s="222" t="str">
        <f t="shared" si="2"/>
        <v>310 Balance Sheet DistributionsH1</v>
      </c>
      <c r="D78" t="s">
        <v>1040</v>
      </c>
    </row>
    <row r="79" spans="1:4">
      <c r="A79" s="222" t="str">
        <f>VLOOKUP($D79,CSVLookups!$B:$R,MATCH(A$1,CSVLookups!$B$1:$R$1,0),FALSE)</f>
        <v>310 Balance Sheet Distributions</v>
      </c>
      <c r="B79" s="222" t="str">
        <f>VLOOKUP($D79,CSVLookups!$B:$R,MATCH(B$1,CSVLookups!$B$1:$R$1,0),FALSE)</f>
        <v>A2</v>
      </c>
      <c r="C79" s="222" t="str">
        <f t="shared" si="2"/>
        <v>310 Balance Sheet DistributionsA2</v>
      </c>
      <c r="D79" t="s">
        <v>1043</v>
      </c>
    </row>
    <row r="80" spans="1:4">
      <c r="A80" s="222" t="str">
        <f>VLOOKUP($D80,CSVLookups!$B:$R,MATCH(A$1,CSVLookups!$B$1:$R$1,0),FALSE)</f>
        <v>310 Balance Sheet Distributions</v>
      </c>
      <c r="B80" s="222" t="str">
        <f>VLOOKUP($D80,CSVLookups!$B:$R,MATCH(B$1,CSVLookups!$B$1:$R$1,0),FALSE)</f>
        <v>B2</v>
      </c>
      <c r="C80" s="222" t="str">
        <f t="shared" si="2"/>
        <v>310 Balance Sheet DistributionsB2</v>
      </c>
      <c r="D80" t="s">
        <v>1045</v>
      </c>
    </row>
    <row r="81" spans="1:6">
      <c r="A81" s="222" t="str">
        <f>VLOOKUP($D81,CSVLookups!$B:$R,MATCH(A$1,CSVLookups!$B$1:$R$1,0),FALSE)</f>
        <v>310 Balance Sheet Distributions</v>
      </c>
      <c r="B81" s="222" t="str">
        <f>VLOOKUP($D81,CSVLookups!$B:$R,MATCH(B$1,CSVLookups!$B$1:$R$1,0),FALSE)</f>
        <v>C2</v>
      </c>
      <c r="C81" s="222" t="str">
        <f t="shared" si="2"/>
        <v>310 Balance Sheet DistributionsC2</v>
      </c>
      <c r="D81" t="s">
        <v>1047</v>
      </c>
    </row>
    <row r="82" spans="1:6">
      <c r="A82" s="222" t="str">
        <f>VLOOKUP($D82,CSVLookups!$B:$R,MATCH(A$1,CSVLookups!$B$1:$R$1,0),FALSE)</f>
        <v>310 Balance Sheet Distributions</v>
      </c>
      <c r="B82" s="222" t="str">
        <f>VLOOKUP($D82,CSVLookups!$B:$R,MATCH(B$1,CSVLookups!$B$1:$R$1,0),FALSE)</f>
        <v>D2</v>
      </c>
      <c r="C82" s="222" t="str">
        <f t="shared" si="2"/>
        <v>310 Balance Sheet DistributionsD2</v>
      </c>
      <c r="D82" t="s">
        <v>1050</v>
      </c>
    </row>
    <row r="83" spans="1:6">
      <c r="A83" s="222" t="str">
        <f>VLOOKUP($D83,CSVLookups!$B:$R,MATCH(A$1,CSVLookups!$B$1:$R$1,0),FALSE)</f>
        <v>310 Balance Sheet Distributions</v>
      </c>
      <c r="B83" s="222" t="str">
        <f>VLOOKUP($D83,CSVLookups!$B:$R,MATCH(B$1,CSVLookups!$B$1:$R$1,0),FALSE)</f>
        <v>E2</v>
      </c>
      <c r="C83" s="222" t="str">
        <f t="shared" si="2"/>
        <v>310 Balance Sheet DistributionsE2</v>
      </c>
      <c r="D83" t="s">
        <v>1053</v>
      </c>
    </row>
    <row r="84" spans="1:6">
      <c r="A84" s="222" t="str">
        <f>VLOOKUP($D84,CSVLookups!$B:$R,MATCH(A$1,CSVLookups!$B$1:$R$1,0),FALSE)</f>
        <v>310 Balance Sheet Distributions</v>
      </c>
      <c r="B84" s="222" t="str">
        <f>VLOOKUP($D84,CSVLookups!$B:$R,MATCH(B$1,CSVLookups!$B$1:$R$1,0),FALSE)</f>
        <v>F2</v>
      </c>
      <c r="C84" s="222" t="str">
        <f t="shared" si="2"/>
        <v>310 Balance Sheet DistributionsF2</v>
      </c>
      <c r="D84" t="s">
        <v>1056</v>
      </c>
    </row>
    <row r="85" spans="1:6">
      <c r="A85" s="222" t="str">
        <f>VLOOKUP($D85,CSVLookups!$B:$R,MATCH(A$1,CSVLookups!$B$1:$R$1,0),FALSE)</f>
        <v>310 Balance Sheet Distributions</v>
      </c>
      <c r="B85" s="222" t="str">
        <f>VLOOKUP($D85,CSVLookups!$B:$R,MATCH(B$1,CSVLookups!$B$1:$R$1,0),FALSE)</f>
        <v>H2</v>
      </c>
      <c r="C85" s="222" t="str">
        <f t="shared" si="2"/>
        <v>310 Balance Sheet DistributionsH2</v>
      </c>
      <c r="D85" t="s">
        <v>1060</v>
      </c>
    </row>
    <row r="86" spans="1:6" s="266" customFormat="1">
      <c r="A86" s="222" t="str">
        <f>VLOOKUP($D86,CSVLookups!$B:$R,MATCH(A$1,CSVLookups!$B$1:$R$1,0),FALSE)</f>
        <v>311 Claims Distributions</v>
      </c>
      <c r="B86" s="222" t="str">
        <f>VLOOKUP($D86,CSVLookups!$B:$R,MATCH(B$1,CSVLookups!$B$1:$R$1,0),FALSE)</f>
        <v>I</v>
      </c>
      <c r="C86" s="222" t="str">
        <f t="shared" ref="C86:C121" si="3">IF(CONCATENATE(A86,B86)="313 Financial Information0",CONCATENATE(A86,B86,D86),IF(LEN(F86)=0,CONCATENATE(A86,B86,IF(LEFT(D86,LEN("Unincepted"))="Unincepted","ULO","")),CONCATENATE(A86,B86,F86)))</f>
        <v>311 Claims DistributionsI1991</v>
      </c>
      <c r="D86" s="266" t="s">
        <v>1110</v>
      </c>
      <c r="F86" s="266">
        <v>1991</v>
      </c>
    </row>
    <row r="87" spans="1:6" s="266" customFormat="1">
      <c r="A87" s="222" t="str">
        <f>VLOOKUP($D87,CSVLookups!$B:$R,MATCH(A$1,CSVLookups!$B$1:$R$1,0),FALSE)</f>
        <v>311 Claims Distributions</v>
      </c>
      <c r="B87" s="222" t="str">
        <f>VLOOKUP($D87,CSVLookups!$B:$R,MATCH(B$1,CSVLookups!$B$1:$R$1,0),FALSE)</f>
        <v>J</v>
      </c>
      <c r="C87" s="222" t="str">
        <f t="shared" si="3"/>
        <v>311 Claims DistributionsJ1991</v>
      </c>
      <c r="D87" s="266" t="s">
        <v>1111</v>
      </c>
      <c r="F87" s="266">
        <v>1991</v>
      </c>
    </row>
    <row r="88" spans="1:6" s="266" customFormat="1">
      <c r="A88" s="222" t="str">
        <f>VLOOKUP($D88,CSVLookups!$B:$R,MATCH(A$1,CSVLookups!$B$1:$R$1,0),FALSE)</f>
        <v>311 Claims Distributions</v>
      </c>
      <c r="B88" s="222" t="str">
        <f>VLOOKUP($D88,CSVLookups!$B:$R,MATCH(B$1,CSVLookups!$B$1:$R$1,0),FALSE)</f>
        <v>K</v>
      </c>
      <c r="C88" s="222" t="str">
        <f t="shared" si="3"/>
        <v>311 Claims DistributionsK1991</v>
      </c>
      <c r="D88" s="266" t="s">
        <v>1114</v>
      </c>
      <c r="F88" s="266">
        <v>1991</v>
      </c>
    </row>
    <row r="89" spans="1:6" s="266" customFormat="1">
      <c r="A89" s="222" t="str">
        <f>VLOOKUP($D89,CSVLookups!$B:$R,MATCH(A$1,CSVLookups!$B$1:$R$1,0),FALSE)</f>
        <v>311 Claims Distributions</v>
      </c>
      <c r="B89" s="222" t="str">
        <f>VLOOKUP($D89,CSVLookups!$B:$R,MATCH(B$1,CSVLookups!$B$1:$R$1,0),FALSE)</f>
        <v>L</v>
      </c>
      <c r="C89" s="222" t="str">
        <f t="shared" si="3"/>
        <v>311 Claims DistributionsL1991</v>
      </c>
      <c r="D89" s="266" t="s">
        <v>1117</v>
      </c>
      <c r="F89" s="266">
        <v>1991</v>
      </c>
    </row>
    <row r="90" spans="1:6" s="266" customFormat="1">
      <c r="A90" s="222" t="str">
        <f>VLOOKUP($D90,CSVLookups!$B:$R,MATCH(A$1,CSVLookups!$B$1:$R$1,0),FALSE)</f>
        <v>311 Claims Distributions</v>
      </c>
      <c r="B90" s="222" t="str">
        <f>VLOOKUP($D90,CSVLookups!$B:$R,MATCH(B$1,CSVLookups!$B$1:$R$1,0),FALSE)</f>
        <v>I</v>
      </c>
      <c r="C90" s="222" t="str">
        <f t="shared" si="3"/>
        <v>311 Claims DistributionsI1992</v>
      </c>
      <c r="D90" s="266" t="s">
        <v>1110</v>
      </c>
      <c r="F90" s="266">
        <v>1992</v>
      </c>
    </row>
    <row r="91" spans="1:6" s="266" customFormat="1">
      <c r="A91" s="222" t="str">
        <f>VLOOKUP($D91,CSVLookups!$B:$R,MATCH(A$1,CSVLookups!$B$1:$R$1,0),FALSE)</f>
        <v>311 Claims Distributions</v>
      </c>
      <c r="B91" s="222" t="str">
        <f>VLOOKUP($D91,CSVLookups!$B:$R,MATCH(B$1,CSVLookups!$B$1:$R$1,0),FALSE)</f>
        <v>J</v>
      </c>
      <c r="C91" s="222" t="str">
        <f t="shared" si="3"/>
        <v>311 Claims DistributionsJ1992</v>
      </c>
      <c r="D91" s="266" t="s">
        <v>1111</v>
      </c>
      <c r="F91" s="266">
        <v>1992</v>
      </c>
    </row>
    <row r="92" spans="1:6" s="266" customFormat="1">
      <c r="A92" s="222" t="str">
        <f>VLOOKUP($D92,CSVLookups!$B:$R,MATCH(A$1,CSVLookups!$B$1:$R$1,0),FALSE)</f>
        <v>311 Claims Distributions</v>
      </c>
      <c r="B92" s="222" t="str">
        <f>VLOOKUP($D92,CSVLookups!$B:$R,MATCH(B$1,CSVLookups!$B$1:$R$1,0),FALSE)</f>
        <v>K</v>
      </c>
      <c r="C92" s="222" t="str">
        <f t="shared" si="3"/>
        <v>311 Claims DistributionsK1992</v>
      </c>
      <c r="D92" s="266" t="s">
        <v>1114</v>
      </c>
      <c r="F92" s="266">
        <v>1992</v>
      </c>
    </row>
    <row r="93" spans="1:6" s="266" customFormat="1">
      <c r="A93" s="222" t="str">
        <f>VLOOKUP($D93,CSVLookups!$B:$R,MATCH(A$1,CSVLookups!$B$1:$R$1,0),FALSE)</f>
        <v>311 Claims Distributions</v>
      </c>
      <c r="B93" s="222" t="str">
        <f>VLOOKUP($D93,CSVLookups!$B:$R,MATCH(B$1,CSVLookups!$B$1:$R$1,0),FALSE)</f>
        <v>L</v>
      </c>
      <c r="C93" s="222" t="str">
        <f t="shared" si="3"/>
        <v>311 Claims DistributionsL1992</v>
      </c>
      <c r="D93" s="266" t="s">
        <v>1117</v>
      </c>
      <c r="F93" s="266">
        <v>1992</v>
      </c>
    </row>
    <row r="94" spans="1:6" s="266" customFormat="1">
      <c r="A94" s="222" t="str">
        <f>VLOOKUP($D94,CSVLookups!$B:$R,MATCH(A$1,CSVLookups!$B$1:$R$1,0),FALSE)</f>
        <v>311 Claims Distributions</v>
      </c>
      <c r="B94" s="222" t="str">
        <f>VLOOKUP($D94,CSVLookups!$B:$R,MATCH(B$1,CSVLookups!$B$1:$R$1,0),FALSE)</f>
        <v>I</v>
      </c>
      <c r="C94" s="222" t="str">
        <f t="shared" si="3"/>
        <v>311 Claims DistributionsI1993</v>
      </c>
      <c r="D94" s="266" t="s">
        <v>1110</v>
      </c>
      <c r="F94" s="266">
        <v>1993</v>
      </c>
    </row>
    <row r="95" spans="1:6" s="266" customFormat="1">
      <c r="A95" s="222" t="str">
        <f>VLOOKUP($D95,CSVLookups!$B:$R,MATCH(A$1,CSVLookups!$B$1:$R$1,0),FALSE)</f>
        <v>311 Claims Distributions</v>
      </c>
      <c r="B95" s="222" t="str">
        <f>VLOOKUP($D95,CSVLookups!$B:$R,MATCH(B$1,CSVLookups!$B$1:$R$1,0),FALSE)</f>
        <v>J</v>
      </c>
      <c r="C95" s="222" t="str">
        <f t="shared" si="3"/>
        <v>311 Claims DistributionsJ1993</v>
      </c>
      <c r="D95" s="266" t="s">
        <v>1111</v>
      </c>
      <c r="F95" s="266">
        <v>1993</v>
      </c>
    </row>
    <row r="96" spans="1:6" s="266" customFormat="1">
      <c r="A96" s="222" t="str">
        <f>VLOOKUP($D96,CSVLookups!$B:$R,MATCH(A$1,CSVLookups!$B$1:$R$1,0),FALSE)</f>
        <v>311 Claims Distributions</v>
      </c>
      <c r="B96" s="222" t="str">
        <f>VLOOKUP($D96,CSVLookups!$B:$R,MATCH(B$1,CSVLookups!$B$1:$R$1,0),FALSE)</f>
        <v>K</v>
      </c>
      <c r="C96" s="222" t="str">
        <f t="shared" si="3"/>
        <v>311 Claims DistributionsK1993</v>
      </c>
      <c r="D96" s="266" t="s">
        <v>1114</v>
      </c>
      <c r="F96" s="266">
        <v>1993</v>
      </c>
    </row>
    <row r="97" spans="1:6" s="266" customFormat="1">
      <c r="A97" s="222" t="str">
        <f>VLOOKUP($D97,CSVLookups!$B:$R,MATCH(A$1,CSVLookups!$B$1:$R$1,0),FALSE)</f>
        <v>311 Claims Distributions</v>
      </c>
      <c r="B97" s="222" t="str">
        <f>VLOOKUP($D97,CSVLookups!$B:$R,MATCH(B$1,CSVLookups!$B$1:$R$1,0),FALSE)</f>
        <v>L</v>
      </c>
      <c r="C97" s="222" t="str">
        <f t="shared" si="3"/>
        <v>311 Claims DistributionsL1993</v>
      </c>
      <c r="D97" s="266" t="s">
        <v>1117</v>
      </c>
      <c r="F97" s="266">
        <v>1993</v>
      </c>
    </row>
    <row r="98" spans="1:6" s="266" customFormat="1">
      <c r="A98" s="222" t="str">
        <f>VLOOKUP($D98,CSVLookups!$B:$R,MATCH(A$1,CSVLookups!$B$1:$R$1,0),FALSE)</f>
        <v>311 Claims Distributions</v>
      </c>
      <c r="B98" s="222" t="str">
        <f>VLOOKUP($D98,CSVLookups!$B:$R,MATCH(B$1,CSVLookups!$B$1:$R$1,0),FALSE)</f>
        <v>I</v>
      </c>
      <c r="C98" s="222" t="str">
        <f t="shared" si="3"/>
        <v>311 Claims DistributionsI1994</v>
      </c>
      <c r="D98" s="266" t="s">
        <v>1110</v>
      </c>
      <c r="F98" s="266">
        <v>1994</v>
      </c>
    </row>
    <row r="99" spans="1:6" s="266" customFormat="1">
      <c r="A99" s="222" t="str">
        <f>VLOOKUP($D99,CSVLookups!$B:$R,MATCH(A$1,CSVLookups!$B$1:$R$1,0),FALSE)</f>
        <v>311 Claims Distributions</v>
      </c>
      <c r="B99" s="222" t="str">
        <f>VLOOKUP($D99,CSVLookups!$B:$R,MATCH(B$1,CSVLookups!$B$1:$R$1,0),FALSE)</f>
        <v>J</v>
      </c>
      <c r="C99" s="222" t="str">
        <f t="shared" si="3"/>
        <v>311 Claims DistributionsJ1994</v>
      </c>
      <c r="D99" s="266" t="s">
        <v>1111</v>
      </c>
      <c r="F99" s="266">
        <v>1994</v>
      </c>
    </row>
    <row r="100" spans="1:6" s="266" customFormat="1">
      <c r="A100" s="222" t="str">
        <f>VLOOKUP($D100,CSVLookups!$B:$R,MATCH(A$1,CSVLookups!$B$1:$R$1,0),FALSE)</f>
        <v>311 Claims Distributions</v>
      </c>
      <c r="B100" s="222" t="str">
        <f>VLOOKUP($D100,CSVLookups!$B:$R,MATCH(B$1,CSVLookups!$B$1:$R$1,0),FALSE)</f>
        <v>K</v>
      </c>
      <c r="C100" s="222" t="str">
        <f t="shared" si="3"/>
        <v>311 Claims DistributionsK1994</v>
      </c>
      <c r="D100" s="266" t="s">
        <v>1114</v>
      </c>
      <c r="F100" s="266">
        <v>1994</v>
      </c>
    </row>
    <row r="101" spans="1:6" s="266" customFormat="1">
      <c r="A101" s="222" t="str">
        <f>VLOOKUP($D101,CSVLookups!$B:$R,MATCH(A$1,CSVLookups!$B$1:$R$1,0),FALSE)</f>
        <v>311 Claims Distributions</v>
      </c>
      <c r="B101" s="222" t="str">
        <f>VLOOKUP($D101,CSVLookups!$B:$R,MATCH(B$1,CSVLookups!$B$1:$R$1,0),FALSE)</f>
        <v>L</v>
      </c>
      <c r="C101" s="222" t="str">
        <f t="shared" si="3"/>
        <v>311 Claims DistributionsL1994</v>
      </c>
      <c r="D101" s="266" t="s">
        <v>1117</v>
      </c>
      <c r="F101" s="266">
        <v>1994</v>
      </c>
    </row>
    <row r="102" spans="1:6" s="266" customFormat="1">
      <c r="A102" s="222" t="str">
        <f>VLOOKUP($D102,CSVLookups!$B:$R,MATCH(A$1,CSVLookups!$B$1:$R$1,0),FALSE)</f>
        <v>311 Claims Distributions</v>
      </c>
      <c r="B102" s="222" t="str">
        <f>VLOOKUP($D102,CSVLookups!$B:$R,MATCH(B$1,CSVLookups!$B$1:$R$1,0),FALSE)</f>
        <v>I</v>
      </c>
      <c r="C102" s="222" t="str">
        <f t="shared" si="3"/>
        <v>311 Claims DistributionsI1995</v>
      </c>
      <c r="D102" s="266" t="s">
        <v>1110</v>
      </c>
      <c r="F102" s="266">
        <v>1995</v>
      </c>
    </row>
    <row r="103" spans="1:6" s="266" customFormat="1">
      <c r="A103" s="222" t="str">
        <f>VLOOKUP($D103,CSVLookups!$B:$R,MATCH(A$1,CSVLookups!$B$1:$R$1,0),FALSE)</f>
        <v>311 Claims Distributions</v>
      </c>
      <c r="B103" s="222" t="str">
        <f>VLOOKUP($D103,CSVLookups!$B:$R,MATCH(B$1,CSVLookups!$B$1:$R$1,0),FALSE)</f>
        <v>J</v>
      </c>
      <c r="C103" s="222" t="str">
        <f t="shared" si="3"/>
        <v>311 Claims DistributionsJ1995</v>
      </c>
      <c r="D103" s="266" t="s">
        <v>1111</v>
      </c>
      <c r="F103" s="266">
        <v>1995</v>
      </c>
    </row>
    <row r="104" spans="1:6" s="266" customFormat="1">
      <c r="A104" s="222" t="str">
        <f>VLOOKUP($D104,CSVLookups!$B:$R,MATCH(A$1,CSVLookups!$B$1:$R$1,0),FALSE)</f>
        <v>311 Claims Distributions</v>
      </c>
      <c r="B104" s="222" t="str">
        <f>VLOOKUP($D104,CSVLookups!$B:$R,MATCH(B$1,CSVLookups!$B$1:$R$1,0),FALSE)</f>
        <v>K</v>
      </c>
      <c r="C104" s="222" t="str">
        <f t="shared" si="3"/>
        <v>311 Claims DistributionsK1995</v>
      </c>
      <c r="D104" s="266" t="s">
        <v>1114</v>
      </c>
      <c r="F104" s="266">
        <v>1995</v>
      </c>
    </row>
    <row r="105" spans="1:6" s="266" customFormat="1">
      <c r="A105" s="222" t="str">
        <f>VLOOKUP($D105,CSVLookups!$B:$R,MATCH(A$1,CSVLookups!$B$1:$R$1,0),FALSE)</f>
        <v>311 Claims Distributions</v>
      </c>
      <c r="B105" s="222" t="str">
        <f>VLOOKUP($D105,CSVLookups!$B:$R,MATCH(B$1,CSVLookups!$B$1:$R$1,0),FALSE)</f>
        <v>L</v>
      </c>
      <c r="C105" s="222" t="str">
        <f t="shared" si="3"/>
        <v>311 Claims DistributionsL1995</v>
      </c>
      <c r="D105" s="266" t="s">
        <v>1117</v>
      </c>
      <c r="F105" s="266">
        <v>1995</v>
      </c>
    </row>
    <row r="106" spans="1:6" s="266" customFormat="1">
      <c r="A106" s="222" t="str">
        <f>VLOOKUP($D106,CSVLookups!$B:$R,MATCH(A$1,CSVLookups!$B$1:$R$1,0),FALSE)</f>
        <v>311 Claims Distributions</v>
      </c>
      <c r="B106" s="222" t="str">
        <f>VLOOKUP($D106,CSVLookups!$B:$R,MATCH(B$1,CSVLookups!$B$1:$R$1,0),FALSE)</f>
        <v>I</v>
      </c>
      <c r="C106" s="222" t="str">
        <f t="shared" si="3"/>
        <v>311 Claims DistributionsI1996</v>
      </c>
      <c r="D106" s="266" t="s">
        <v>1110</v>
      </c>
      <c r="F106" s="266">
        <v>1996</v>
      </c>
    </row>
    <row r="107" spans="1:6" s="266" customFormat="1">
      <c r="A107" s="222" t="str">
        <f>VLOOKUP($D107,CSVLookups!$B:$R,MATCH(A$1,CSVLookups!$B$1:$R$1,0),FALSE)</f>
        <v>311 Claims Distributions</v>
      </c>
      <c r="B107" s="222" t="str">
        <f>VLOOKUP($D107,CSVLookups!$B:$R,MATCH(B$1,CSVLookups!$B$1:$R$1,0),FALSE)</f>
        <v>J</v>
      </c>
      <c r="C107" s="222" t="str">
        <f t="shared" si="3"/>
        <v>311 Claims DistributionsJ1996</v>
      </c>
      <c r="D107" s="266" t="s">
        <v>1111</v>
      </c>
      <c r="F107" s="266">
        <v>1996</v>
      </c>
    </row>
    <row r="108" spans="1:6" s="266" customFormat="1">
      <c r="A108" s="222" t="str">
        <f>VLOOKUP($D108,CSVLookups!$B:$R,MATCH(A$1,CSVLookups!$B$1:$R$1,0),FALSE)</f>
        <v>311 Claims Distributions</v>
      </c>
      <c r="B108" s="222" t="str">
        <f>VLOOKUP($D108,CSVLookups!$B:$R,MATCH(B$1,CSVLookups!$B$1:$R$1,0),FALSE)</f>
        <v>K</v>
      </c>
      <c r="C108" s="222" t="str">
        <f t="shared" si="3"/>
        <v>311 Claims DistributionsK1996</v>
      </c>
      <c r="D108" s="266" t="s">
        <v>1114</v>
      </c>
      <c r="F108" s="266">
        <v>1996</v>
      </c>
    </row>
    <row r="109" spans="1:6" s="266" customFormat="1">
      <c r="A109" s="222" t="str">
        <f>VLOOKUP($D109,CSVLookups!$B:$R,MATCH(A$1,CSVLookups!$B$1:$R$1,0),FALSE)</f>
        <v>311 Claims Distributions</v>
      </c>
      <c r="B109" s="222" t="str">
        <f>VLOOKUP($D109,CSVLookups!$B:$R,MATCH(B$1,CSVLookups!$B$1:$R$1,0),FALSE)</f>
        <v>L</v>
      </c>
      <c r="C109" s="222" t="str">
        <f t="shared" si="3"/>
        <v>311 Claims DistributionsL1996</v>
      </c>
      <c r="D109" s="266" t="s">
        <v>1117</v>
      </c>
      <c r="F109" s="266">
        <v>1996</v>
      </c>
    </row>
    <row r="110" spans="1:6" s="266" customFormat="1">
      <c r="A110" s="222" t="str">
        <f>VLOOKUP($D110,CSVLookups!$B:$R,MATCH(A$1,CSVLookups!$B$1:$R$1,0),FALSE)</f>
        <v>311 Claims Distributions</v>
      </c>
      <c r="B110" s="222" t="str">
        <f>VLOOKUP($D110,CSVLookups!$B:$R,MATCH(B$1,CSVLookups!$B$1:$R$1,0),FALSE)</f>
        <v>I</v>
      </c>
      <c r="C110" s="222" t="str">
        <f t="shared" si="3"/>
        <v>311 Claims DistributionsI1997</v>
      </c>
      <c r="D110" s="266" t="s">
        <v>1110</v>
      </c>
      <c r="F110" s="266">
        <v>1997</v>
      </c>
    </row>
    <row r="111" spans="1:6" s="266" customFormat="1">
      <c r="A111" s="222" t="str">
        <f>VLOOKUP($D111,CSVLookups!$B:$R,MATCH(A$1,CSVLookups!$B$1:$R$1,0),FALSE)</f>
        <v>311 Claims Distributions</v>
      </c>
      <c r="B111" s="222" t="str">
        <f>VLOOKUP($D111,CSVLookups!$B:$R,MATCH(B$1,CSVLookups!$B$1:$R$1,0),FALSE)</f>
        <v>J</v>
      </c>
      <c r="C111" s="222" t="str">
        <f t="shared" si="3"/>
        <v>311 Claims DistributionsJ1997</v>
      </c>
      <c r="D111" s="266" t="s">
        <v>1111</v>
      </c>
      <c r="F111" s="266">
        <v>1997</v>
      </c>
    </row>
    <row r="112" spans="1:6" s="266" customFormat="1">
      <c r="A112" s="222" t="str">
        <f>VLOOKUP($D112,CSVLookups!$B:$R,MATCH(A$1,CSVLookups!$B$1:$R$1,0),FALSE)</f>
        <v>311 Claims Distributions</v>
      </c>
      <c r="B112" s="222" t="str">
        <f>VLOOKUP($D112,CSVLookups!$B:$R,MATCH(B$1,CSVLookups!$B$1:$R$1,0),FALSE)</f>
        <v>K</v>
      </c>
      <c r="C112" s="222" t="str">
        <f t="shared" si="3"/>
        <v>311 Claims DistributionsK1997</v>
      </c>
      <c r="D112" s="266" t="s">
        <v>1114</v>
      </c>
      <c r="F112" s="266">
        <v>1997</v>
      </c>
    </row>
    <row r="113" spans="1:6" s="266" customFormat="1">
      <c r="A113" s="222" t="str">
        <f>VLOOKUP($D113,CSVLookups!$B:$R,MATCH(A$1,CSVLookups!$B$1:$R$1,0),FALSE)</f>
        <v>311 Claims Distributions</v>
      </c>
      <c r="B113" s="222" t="str">
        <f>VLOOKUP($D113,CSVLookups!$B:$R,MATCH(B$1,CSVLookups!$B$1:$R$1,0),FALSE)</f>
        <v>L</v>
      </c>
      <c r="C113" s="222" t="str">
        <f t="shared" si="3"/>
        <v>311 Claims DistributionsL1997</v>
      </c>
      <c r="D113" s="266" t="s">
        <v>1117</v>
      </c>
      <c r="F113" s="266">
        <v>1997</v>
      </c>
    </row>
    <row r="114" spans="1:6" s="266" customFormat="1">
      <c r="A114" s="222" t="str">
        <f>VLOOKUP($D114,CSVLookups!$B:$R,MATCH(A$1,CSVLookups!$B$1:$R$1,0),FALSE)</f>
        <v>311 Claims Distributions</v>
      </c>
      <c r="B114" s="222" t="str">
        <f>VLOOKUP($D114,CSVLookups!$B:$R,MATCH(B$1,CSVLookups!$B$1:$R$1,0),FALSE)</f>
        <v>I</v>
      </c>
      <c r="C114" s="222" t="str">
        <f t="shared" si="3"/>
        <v>311 Claims DistributionsI1998</v>
      </c>
      <c r="D114" s="266" t="s">
        <v>1110</v>
      </c>
      <c r="F114" s="266">
        <v>1998</v>
      </c>
    </row>
    <row r="115" spans="1:6" s="266" customFormat="1">
      <c r="A115" s="222" t="str">
        <f>VLOOKUP($D115,CSVLookups!$B:$R,MATCH(A$1,CSVLookups!$B$1:$R$1,0),FALSE)</f>
        <v>311 Claims Distributions</v>
      </c>
      <c r="B115" s="222" t="str">
        <f>VLOOKUP($D115,CSVLookups!$B:$R,MATCH(B$1,CSVLookups!$B$1:$R$1,0),FALSE)</f>
        <v>J</v>
      </c>
      <c r="C115" s="222" t="str">
        <f t="shared" si="3"/>
        <v>311 Claims DistributionsJ1998</v>
      </c>
      <c r="D115" s="266" t="s">
        <v>1111</v>
      </c>
      <c r="F115" s="266">
        <v>1998</v>
      </c>
    </row>
    <row r="116" spans="1:6" s="266" customFormat="1">
      <c r="A116" s="222" t="str">
        <f>VLOOKUP($D116,CSVLookups!$B:$R,MATCH(A$1,CSVLookups!$B$1:$R$1,0),FALSE)</f>
        <v>311 Claims Distributions</v>
      </c>
      <c r="B116" s="222" t="str">
        <f>VLOOKUP($D116,CSVLookups!$B:$R,MATCH(B$1,CSVLookups!$B$1:$R$1,0),FALSE)</f>
        <v>K</v>
      </c>
      <c r="C116" s="222" t="str">
        <f t="shared" si="3"/>
        <v>311 Claims DistributionsK1998</v>
      </c>
      <c r="D116" s="266" t="s">
        <v>1114</v>
      </c>
      <c r="F116" s="266">
        <v>1998</v>
      </c>
    </row>
    <row r="117" spans="1:6" s="266" customFormat="1">
      <c r="A117" s="222" t="str">
        <f>VLOOKUP($D117,CSVLookups!$B:$R,MATCH(A$1,CSVLookups!$B$1:$R$1,0),FALSE)</f>
        <v>311 Claims Distributions</v>
      </c>
      <c r="B117" s="222" t="str">
        <f>VLOOKUP($D117,CSVLookups!$B:$R,MATCH(B$1,CSVLookups!$B$1:$R$1,0),FALSE)</f>
        <v>L</v>
      </c>
      <c r="C117" s="222" t="str">
        <f t="shared" si="3"/>
        <v>311 Claims DistributionsL1998</v>
      </c>
      <c r="D117" s="266" t="s">
        <v>1117</v>
      </c>
      <c r="F117" s="266">
        <v>1998</v>
      </c>
    </row>
    <row r="118" spans="1:6" s="266" customFormat="1">
      <c r="A118" s="222" t="str">
        <f>VLOOKUP($D118,CSVLookups!$B:$R,MATCH(A$1,CSVLookups!$B$1:$R$1,0),FALSE)</f>
        <v>311 Claims Distributions</v>
      </c>
      <c r="B118" s="222" t="str">
        <f>VLOOKUP($D118,CSVLookups!$B:$R,MATCH(B$1,CSVLookups!$B$1:$R$1,0),FALSE)</f>
        <v>I</v>
      </c>
      <c r="C118" s="222" t="str">
        <f t="shared" si="3"/>
        <v>311 Claims DistributionsI1999</v>
      </c>
      <c r="D118" s="266" t="s">
        <v>1110</v>
      </c>
      <c r="F118" s="266">
        <v>1999</v>
      </c>
    </row>
    <row r="119" spans="1:6" s="266" customFormat="1">
      <c r="A119" s="222" t="str">
        <f>VLOOKUP($D119,CSVLookups!$B:$R,MATCH(A$1,CSVLookups!$B$1:$R$1,0),FALSE)</f>
        <v>311 Claims Distributions</v>
      </c>
      <c r="B119" s="222" t="str">
        <f>VLOOKUP($D119,CSVLookups!$B:$R,MATCH(B$1,CSVLookups!$B$1:$R$1,0),FALSE)</f>
        <v>J</v>
      </c>
      <c r="C119" s="222" t="str">
        <f t="shared" si="3"/>
        <v>311 Claims DistributionsJ1999</v>
      </c>
      <c r="D119" s="266" t="s">
        <v>1111</v>
      </c>
      <c r="F119" s="266">
        <v>1999</v>
      </c>
    </row>
    <row r="120" spans="1:6" s="266" customFormat="1">
      <c r="A120" s="222" t="str">
        <f>VLOOKUP($D120,CSVLookups!$B:$R,MATCH(A$1,CSVLookups!$B$1:$R$1,0),FALSE)</f>
        <v>311 Claims Distributions</v>
      </c>
      <c r="B120" s="222" t="str">
        <f>VLOOKUP($D120,CSVLookups!$B:$R,MATCH(B$1,CSVLookups!$B$1:$R$1,0),FALSE)</f>
        <v>K</v>
      </c>
      <c r="C120" s="222" t="str">
        <f t="shared" si="3"/>
        <v>311 Claims DistributionsK1999</v>
      </c>
      <c r="D120" s="266" t="s">
        <v>1114</v>
      </c>
      <c r="F120" s="266">
        <v>1999</v>
      </c>
    </row>
    <row r="121" spans="1:6" s="266" customFormat="1">
      <c r="A121" s="222" t="str">
        <f>VLOOKUP($D121,CSVLookups!$B:$R,MATCH(A$1,CSVLookups!$B$1:$R$1,0),FALSE)</f>
        <v>311 Claims Distributions</v>
      </c>
      <c r="B121" s="222" t="str">
        <f>VLOOKUP($D121,CSVLookups!$B:$R,MATCH(B$1,CSVLookups!$B$1:$R$1,0),FALSE)</f>
        <v>L</v>
      </c>
      <c r="C121" s="222" t="str">
        <f t="shared" si="3"/>
        <v>311 Claims DistributionsL1999</v>
      </c>
      <c r="D121" s="266" t="s">
        <v>1117</v>
      </c>
      <c r="F121" s="266">
        <v>1999</v>
      </c>
    </row>
    <row r="122" spans="1:6" s="266" customFormat="1">
      <c r="A122" s="222" t="str">
        <f>VLOOKUP($D122,CSVLookups!$B:$R,MATCH(A$1,CSVLookups!$B$1:$R$1,0),FALSE)</f>
        <v>311 Claims Distributions</v>
      </c>
      <c r="B122" s="222" t="str">
        <f>VLOOKUP($D122,CSVLookups!$B:$R,MATCH(B$1,CSVLookups!$B$1:$R$1,0),FALSE)</f>
        <v>I</v>
      </c>
      <c r="C122" s="222" t="str">
        <f t="shared" ref="C122:C185" si="4">IF(CONCATENATE(A122,B122)="313 Financial Information0",CONCATENATE(A122,B122,D122),IF(LEN(F122)=0,CONCATENATE(A122,B122,IF(LEFT(D122,LEN("Unincepted"))="Unincepted","ULO","")),CONCATENATE(A122,B122,F122)))</f>
        <v>311 Claims DistributionsI2000</v>
      </c>
      <c r="D122" s="266" t="s">
        <v>1110</v>
      </c>
      <c r="F122" s="266">
        <v>2000</v>
      </c>
    </row>
    <row r="123" spans="1:6" s="266" customFormat="1">
      <c r="A123" s="222" t="str">
        <f>VLOOKUP($D123,CSVLookups!$B:$R,MATCH(A$1,CSVLookups!$B$1:$R$1,0),FALSE)</f>
        <v>311 Claims Distributions</v>
      </c>
      <c r="B123" s="222" t="str">
        <f>VLOOKUP($D123,CSVLookups!$B:$R,MATCH(B$1,CSVLookups!$B$1:$R$1,0),FALSE)</f>
        <v>J</v>
      </c>
      <c r="C123" s="222" t="str">
        <f t="shared" si="4"/>
        <v>311 Claims DistributionsJ2000</v>
      </c>
      <c r="D123" s="266" t="s">
        <v>1111</v>
      </c>
      <c r="F123" s="266">
        <v>2000</v>
      </c>
    </row>
    <row r="124" spans="1:6" s="266" customFormat="1">
      <c r="A124" s="222" t="str">
        <f>VLOOKUP($D124,CSVLookups!$B:$R,MATCH(A$1,CSVLookups!$B$1:$R$1,0),FALSE)</f>
        <v>311 Claims Distributions</v>
      </c>
      <c r="B124" s="222" t="str">
        <f>VLOOKUP($D124,CSVLookups!$B:$R,MATCH(B$1,CSVLookups!$B$1:$R$1,0),FALSE)</f>
        <v>K</v>
      </c>
      <c r="C124" s="222" t="str">
        <f t="shared" si="4"/>
        <v>311 Claims DistributionsK2000</v>
      </c>
      <c r="D124" s="266" t="s">
        <v>1114</v>
      </c>
      <c r="F124" s="266">
        <v>2000</v>
      </c>
    </row>
    <row r="125" spans="1:6" s="266" customFormat="1">
      <c r="A125" s="222" t="str">
        <f>VLOOKUP($D125,CSVLookups!$B:$R,MATCH(A$1,CSVLookups!$B$1:$R$1,0),FALSE)</f>
        <v>311 Claims Distributions</v>
      </c>
      <c r="B125" s="222" t="str">
        <f>VLOOKUP($D125,CSVLookups!$B:$R,MATCH(B$1,CSVLookups!$B$1:$R$1,0),FALSE)</f>
        <v>L</v>
      </c>
      <c r="C125" s="222" t="str">
        <f t="shared" si="4"/>
        <v>311 Claims DistributionsL2000</v>
      </c>
      <c r="D125" s="266" t="s">
        <v>1117</v>
      </c>
      <c r="F125" s="266">
        <v>2000</v>
      </c>
    </row>
    <row r="126" spans="1:6">
      <c r="A126" s="222" t="str">
        <f>VLOOKUP($D126,CSVLookups!$B:$R,MATCH(A$1,CSVLookups!$B$1:$R$1,0),FALSE)</f>
        <v>311 Claims Distributions</v>
      </c>
      <c r="B126" s="222" t="str">
        <f>VLOOKUP($D126,CSVLookups!$B:$R,MATCH(B$1,CSVLookups!$B$1:$R$1,0),FALSE)</f>
        <v>I</v>
      </c>
      <c r="C126" s="222" t="str">
        <f t="shared" si="4"/>
        <v>311 Claims DistributionsI2001</v>
      </c>
      <c r="D126" t="s">
        <v>1110</v>
      </c>
      <c r="F126">
        <v>2001</v>
      </c>
    </row>
    <row r="127" spans="1:6">
      <c r="A127" s="222" t="str">
        <f>VLOOKUP($D127,CSVLookups!$B:$R,MATCH(A$1,CSVLookups!$B$1:$R$1,0),FALSE)</f>
        <v>311 Claims Distributions</v>
      </c>
      <c r="B127" s="222" t="str">
        <f>VLOOKUP($D127,CSVLookups!$B:$R,MATCH(B$1,CSVLookups!$B$1:$R$1,0),FALSE)</f>
        <v>J</v>
      </c>
      <c r="C127" s="222" t="str">
        <f t="shared" si="4"/>
        <v>311 Claims DistributionsJ2001</v>
      </c>
      <c r="D127" t="s">
        <v>1111</v>
      </c>
      <c r="F127">
        <v>2001</v>
      </c>
    </row>
    <row r="128" spans="1:6">
      <c r="A128" s="222" t="str">
        <f>VLOOKUP($D128,CSVLookups!$B:$R,MATCH(A$1,CSVLookups!$B$1:$R$1,0),FALSE)</f>
        <v>311 Claims Distributions</v>
      </c>
      <c r="B128" s="222" t="str">
        <f>VLOOKUP($D128,CSVLookups!$B:$R,MATCH(B$1,CSVLookups!$B$1:$R$1,0),FALSE)</f>
        <v>K</v>
      </c>
      <c r="C128" s="222" t="str">
        <f t="shared" si="4"/>
        <v>311 Claims DistributionsK2001</v>
      </c>
      <c r="D128" t="s">
        <v>1114</v>
      </c>
      <c r="F128">
        <v>2001</v>
      </c>
    </row>
    <row r="129" spans="1:6">
      <c r="A129" s="222" t="str">
        <f>VLOOKUP($D129,CSVLookups!$B:$R,MATCH(A$1,CSVLookups!$B$1:$R$1,0),FALSE)</f>
        <v>311 Claims Distributions</v>
      </c>
      <c r="B129" s="222" t="str">
        <f>VLOOKUP($D129,CSVLookups!$B:$R,MATCH(B$1,CSVLookups!$B$1:$R$1,0),FALSE)</f>
        <v>L</v>
      </c>
      <c r="C129" s="222" t="str">
        <f t="shared" si="4"/>
        <v>311 Claims DistributionsL2001</v>
      </c>
      <c r="D129" t="s">
        <v>1117</v>
      </c>
      <c r="F129">
        <v>2001</v>
      </c>
    </row>
    <row r="130" spans="1:6">
      <c r="A130" s="222" t="str">
        <f>VLOOKUP($D130,CSVLookups!$B:$R,MATCH(A$1,CSVLookups!$B$1:$R$1,0),FALSE)</f>
        <v>311 Claims Distributions</v>
      </c>
      <c r="B130" s="222" t="str">
        <f>VLOOKUP($D130,CSVLookups!$B:$R,MATCH(B$1,CSVLookups!$B$1:$R$1,0),FALSE)</f>
        <v>I</v>
      </c>
      <c r="C130" s="222" t="str">
        <f t="shared" si="4"/>
        <v>311 Claims DistributionsI2002</v>
      </c>
      <c r="D130" t="s">
        <v>1110</v>
      </c>
      <c r="F130">
        <v>2002</v>
      </c>
    </row>
    <row r="131" spans="1:6">
      <c r="A131" s="222" t="str">
        <f>VLOOKUP($D131,CSVLookups!$B:$R,MATCH(A$1,CSVLookups!$B$1:$R$1,0),FALSE)</f>
        <v>311 Claims Distributions</v>
      </c>
      <c r="B131" s="222" t="str">
        <f>VLOOKUP($D131,CSVLookups!$B:$R,MATCH(B$1,CSVLookups!$B$1:$R$1,0),FALSE)</f>
        <v>J</v>
      </c>
      <c r="C131" s="222" t="str">
        <f t="shared" si="4"/>
        <v>311 Claims DistributionsJ2002</v>
      </c>
      <c r="D131" t="s">
        <v>1111</v>
      </c>
      <c r="F131">
        <v>2002</v>
      </c>
    </row>
    <row r="132" spans="1:6">
      <c r="A132" s="222" t="str">
        <f>VLOOKUP($D132,CSVLookups!$B:$R,MATCH(A$1,CSVLookups!$B$1:$R$1,0),FALSE)</f>
        <v>311 Claims Distributions</v>
      </c>
      <c r="B132" s="222" t="str">
        <f>VLOOKUP($D132,CSVLookups!$B:$R,MATCH(B$1,CSVLookups!$B$1:$R$1,0),FALSE)</f>
        <v>K</v>
      </c>
      <c r="C132" s="222" t="str">
        <f t="shared" si="4"/>
        <v>311 Claims DistributionsK2002</v>
      </c>
      <c r="D132" t="s">
        <v>1114</v>
      </c>
      <c r="F132">
        <v>2002</v>
      </c>
    </row>
    <row r="133" spans="1:6">
      <c r="A133" s="222" t="str">
        <f>VLOOKUP($D133,CSVLookups!$B:$R,MATCH(A$1,CSVLookups!$B$1:$R$1,0),FALSE)</f>
        <v>311 Claims Distributions</v>
      </c>
      <c r="B133" s="222" t="str">
        <f>VLOOKUP($D133,CSVLookups!$B:$R,MATCH(B$1,CSVLookups!$B$1:$R$1,0),FALSE)</f>
        <v>L</v>
      </c>
      <c r="C133" s="222" t="str">
        <f t="shared" si="4"/>
        <v>311 Claims DistributionsL2002</v>
      </c>
      <c r="D133" t="s">
        <v>1117</v>
      </c>
      <c r="F133">
        <v>2002</v>
      </c>
    </row>
    <row r="134" spans="1:6">
      <c r="A134" s="222" t="str">
        <f>VLOOKUP($D134,CSVLookups!$B:$R,MATCH(A$1,CSVLookups!$B$1:$R$1,0),FALSE)</f>
        <v>311 Claims Distributions</v>
      </c>
      <c r="B134" s="222" t="str">
        <f>VLOOKUP($D134,CSVLookups!$B:$R,MATCH(B$1,CSVLookups!$B$1:$R$1,0),FALSE)</f>
        <v>I</v>
      </c>
      <c r="C134" s="222" t="str">
        <f t="shared" si="4"/>
        <v>311 Claims DistributionsI2003</v>
      </c>
      <c r="D134" t="s">
        <v>1110</v>
      </c>
      <c r="F134">
        <v>2003</v>
      </c>
    </row>
    <row r="135" spans="1:6">
      <c r="A135" s="222" t="str">
        <f>VLOOKUP($D135,CSVLookups!$B:$R,MATCH(A$1,CSVLookups!$B$1:$R$1,0),FALSE)</f>
        <v>311 Claims Distributions</v>
      </c>
      <c r="B135" s="222" t="str">
        <f>VLOOKUP($D135,CSVLookups!$B:$R,MATCH(B$1,CSVLookups!$B$1:$R$1,0),FALSE)</f>
        <v>J</v>
      </c>
      <c r="C135" s="222" t="str">
        <f t="shared" si="4"/>
        <v>311 Claims DistributionsJ2003</v>
      </c>
      <c r="D135" t="s">
        <v>1111</v>
      </c>
      <c r="F135">
        <v>2003</v>
      </c>
    </row>
    <row r="136" spans="1:6">
      <c r="A136" s="222" t="str">
        <f>VLOOKUP($D136,CSVLookups!$B:$R,MATCH(A$1,CSVLookups!$B$1:$R$1,0),FALSE)</f>
        <v>311 Claims Distributions</v>
      </c>
      <c r="B136" s="222" t="str">
        <f>VLOOKUP($D136,CSVLookups!$B:$R,MATCH(B$1,CSVLookups!$B$1:$R$1,0),FALSE)</f>
        <v>K</v>
      </c>
      <c r="C136" s="222" t="str">
        <f t="shared" si="4"/>
        <v>311 Claims DistributionsK2003</v>
      </c>
      <c r="D136" t="s">
        <v>1114</v>
      </c>
      <c r="F136">
        <v>2003</v>
      </c>
    </row>
    <row r="137" spans="1:6">
      <c r="A137" s="222" t="str">
        <f>VLOOKUP($D137,CSVLookups!$B:$R,MATCH(A$1,CSVLookups!$B$1:$R$1,0),FALSE)</f>
        <v>311 Claims Distributions</v>
      </c>
      <c r="B137" s="222" t="str">
        <f>VLOOKUP($D137,CSVLookups!$B:$R,MATCH(B$1,CSVLookups!$B$1:$R$1,0),FALSE)</f>
        <v>L</v>
      </c>
      <c r="C137" s="222" t="str">
        <f t="shared" si="4"/>
        <v>311 Claims DistributionsL2003</v>
      </c>
      <c r="D137" t="s">
        <v>1117</v>
      </c>
      <c r="F137">
        <v>2003</v>
      </c>
    </row>
    <row r="138" spans="1:6">
      <c r="A138" s="222" t="str">
        <f>VLOOKUP($D138,CSVLookups!$B:$R,MATCH(A$1,CSVLookups!$B$1:$R$1,0),FALSE)</f>
        <v>311 Claims Distributions</v>
      </c>
      <c r="B138" s="222" t="str">
        <f>VLOOKUP($D138,CSVLookups!$B:$R,MATCH(B$1,CSVLookups!$B$1:$R$1,0),FALSE)</f>
        <v>I</v>
      </c>
      <c r="C138" s="222" t="str">
        <f t="shared" si="4"/>
        <v>311 Claims DistributionsI2004</v>
      </c>
      <c r="D138" t="s">
        <v>1110</v>
      </c>
      <c r="F138">
        <v>2004</v>
      </c>
    </row>
    <row r="139" spans="1:6">
      <c r="A139" s="222" t="str">
        <f>VLOOKUP($D139,CSVLookups!$B:$R,MATCH(A$1,CSVLookups!$B$1:$R$1,0),FALSE)</f>
        <v>311 Claims Distributions</v>
      </c>
      <c r="B139" s="222" t="str">
        <f>VLOOKUP($D139,CSVLookups!$B:$R,MATCH(B$1,CSVLookups!$B$1:$R$1,0),FALSE)</f>
        <v>J</v>
      </c>
      <c r="C139" s="222" t="str">
        <f t="shared" si="4"/>
        <v>311 Claims DistributionsJ2004</v>
      </c>
      <c r="D139" t="s">
        <v>1111</v>
      </c>
      <c r="F139">
        <v>2004</v>
      </c>
    </row>
    <row r="140" spans="1:6">
      <c r="A140" s="222" t="str">
        <f>VLOOKUP($D140,CSVLookups!$B:$R,MATCH(A$1,CSVLookups!$B$1:$R$1,0),FALSE)</f>
        <v>311 Claims Distributions</v>
      </c>
      <c r="B140" s="222" t="str">
        <f>VLOOKUP($D140,CSVLookups!$B:$R,MATCH(B$1,CSVLookups!$B$1:$R$1,0),FALSE)</f>
        <v>K</v>
      </c>
      <c r="C140" s="222" t="str">
        <f t="shared" si="4"/>
        <v>311 Claims DistributionsK2004</v>
      </c>
      <c r="D140" t="s">
        <v>1114</v>
      </c>
      <c r="F140">
        <v>2004</v>
      </c>
    </row>
    <row r="141" spans="1:6">
      <c r="A141" s="222" t="str">
        <f>VLOOKUP($D141,CSVLookups!$B:$R,MATCH(A$1,CSVLookups!$B$1:$R$1,0),FALSE)</f>
        <v>311 Claims Distributions</v>
      </c>
      <c r="B141" s="222" t="str">
        <f>VLOOKUP($D141,CSVLookups!$B:$R,MATCH(B$1,CSVLookups!$B$1:$R$1,0),FALSE)</f>
        <v>L</v>
      </c>
      <c r="C141" s="222" t="str">
        <f t="shared" si="4"/>
        <v>311 Claims DistributionsL2004</v>
      </c>
      <c r="D141" t="s">
        <v>1117</v>
      </c>
      <c r="F141">
        <v>2004</v>
      </c>
    </row>
    <row r="142" spans="1:6">
      <c r="A142" s="222" t="str">
        <f>VLOOKUP($D142,CSVLookups!$B:$R,MATCH(A$1,CSVLookups!$B$1:$R$1,0),FALSE)</f>
        <v>311 Claims Distributions</v>
      </c>
      <c r="B142" s="222" t="str">
        <f>VLOOKUP($D142,CSVLookups!$B:$R,MATCH(B$1,CSVLookups!$B$1:$R$1,0),FALSE)</f>
        <v>I</v>
      </c>
      <c r="C142" s="222" t="str">
        <f t="shared" si="4"/>
        <v>311 Claims DistributionsI2005</v>
      </c>
      <c r="D142" t="s">
        <v>1110</v>
      </c>
      <c r="F142">
        <v>2005</v>
      </c>
    </row>
    <row r="143" spans="1:6">
      <c r="A143" s="222" t="str">
        <f>VLOOKUP($D143,CSVLookups!$B:$R,MATCH(A$1,CSVLookups!$B$1:$R$1,0),FALSE)</f>
        <v>311 Claims Distributions</v>
      </c>
      <c r="B143" s="222" t="str">
        <f>VLOOKUP($D143,CSVLookups!$B:$R,MATCH(B$1,CSVLookups!$B$1:$R$1,0),FALSE)</f>
        <v>J</v>
      </c>
      <c r="C143" s="222" t="str">
        <f t="shared" si="4"/>
        <v>311 Claims DistributionsJ2005</v>
      </c>
      <c r="D143" t="s">
        <v>1111</v>
      </c>
      <c r="F143">
        <v>2005</v>
      </c>
    </row>
    <row r="144" spans="1:6">
      <c r="A144" s="222" t="str">
        <f>VLOOKUP($D144,CSVLookups!$B:$R,MATCH(A$1,CSVLookups!$B$1:$R$1,0),FALSE)</f>
        <v>311 Claims Distributions</v>
      </c>
      <c r="B144" s="222" t="str">
        <f>VLOOKUP($D144,CSVLookups!$B:$R,MATCH(B$1,CSVLookups!$B$1:$R$1,0),FALSE)</f>
        <v>K</v>
      </c>
      <c r="C144" s="222" t="str">
        <f t="shared" si="4"/>
        <v>311 Claims DistributionsK2005</v>
      </c>
      <c r="D144" t="s">
        <v>1114</v>
      </c>
      <c r="F144">
        <v>2005</v>
      </c>
    </row>
    <row r="145" spans="1:6">
      <c r="A145" s="222" t="str">
        <f>VLOOKUP($D145,CSVLookups!$B:$R,MATCH(A$1,CSVLookups!$B$1:$R$1,0),FALSE)</f>
        <v>311 Claims Distributions</v>
      </c>
      <c r="B145" s="222" t="str">
        <f>VLOOKUP($D145,CSVLookups!$B:$R,MATCH(B$1,CSVLookups!$B$1:$R$1,0),FALSE)</f>
        <v>L</v>
      </c>
      <c r="C145" s="222" t="str">
        <f t="shared" si="4"/>
        <v>311 Claims DistributionsL2005</v>
      </c>
      <c r="D145" t="s">
        <v>1117</v>
      </c>
      <c r="F145">
        <v>2005</v>
      </c>
    </row>
    <row r="146" spans="1:6">
      <c r="A146" s="222" t="str">
        <f>VLOOKUP($D146,CSVLookups!$B:$R,MATCH(A$1,CSVLookups!$B$1:$R$1,0),FALSE)</f>
        <v>311 Claims Distributions</v>
      </c>
      <c r="B146" s="222" t="str">
        <f>VLOOKUP($D146,CSVLookups!$B:$R,MATCH(B$1,CSVLookups!$B$1:$R$1,0),FALSE)</f>
        <v>I</v>
      </c>
      <c r="C146" s="222" t="str">
        <f t="shared" si="4"/>
        <v>311 Claims DistributionsI2006</v>
      </c>
      <c r="D146" t="s">
        <v>1110</v>
      </c>
      <c r="F146">
        <v>2006</v>
      </c>
    </row>
    <row r="147" spans="1:6">
      <c r="A147" s="222" t="str">
        <f>VLOOKUP($D147,CSVLookups!$B:$R,MATCH(A$1,CSVLookups!$B$1:$R$1,0),FALSE)</f>
        <v>311 Claims Distributions</v>
      </c>
      <c r="B147" s="222" t="str">
        <f>VLOOKUP($D147,CSVLookups!$B:$R,MATCH(B$1,CSVLookups!$B$1:$R$1,0),FALSE)</f>
        <v>J</v>
      </c>
      <c r="C147" s="222" t="str">
        <f t="shared" si="4"/>
        <v>311 Claims DistributionsJ2006</v>
      </c>
      <c r="D147" t="s">
        <v>1111</v>
      </c>
      <c r="F147">
        <v>2006</v>
      </c>
    </row>
    <row r="148" spans="1:6">
      <c r="A148" s="222" t="str">
        <f>VLOOKUP($D148,CSVLookups!$B:$R,MATCH(A$1,CSVLookups!$B$1:$R$1,0),FALSE)</f>
        <v>311 Claims Distributions</v>
      </c>
      <c r="B148" s="222" t="str">
        <f>VLOOKUP($D148,CSVLookups!$B:$R,MATCH(B$1,CSVLookups!$B$1:$R$1,0),FALSE)</f>
        <v>K</v>
      </c>
      <c r="C148" s="222" t="str">
        <f t="shared" si="4"/>
        <v>311 Claims DistributionsK2006</v>
      </c>
      <c r="D148" t="s">
        <v>1114</v>
      </c>
      <c r="F148">
        <v>2006</v>
      </c>
    </row>
    <row r="149" spans="1:6">
      <c r="A149" s="222" t="str">
        <f>VLOOKUP($D149,CSVLookups!$B:$R,MATCH(A$1,CSVLookups!$B$1:$R$1,0),FALSE)</f>
        <v>311 Claims Distributions</v>
      </c>
      <c r="B149" s="222" t="str">
        <f>VLOOKUP($D149,CSVLookups!$B:$R,MATCH(B$1,CSVLookups!$B$1:$R$1,0),FALSE)</f>
        <v>L</v>
      </c>
      <c r="C149" s="222" t="str">
        <f t="shared" si="4"/>
        <v>311 Claims DistributionsL2006</v>
      </c>
      <c r="D149" t="s">
        <v>1117</v>
      </c>
      <c r="F149">
        <v>2006</v>
      </c>
    </row>
    <row r="150" spans="1:6">
      <c r="A150" s="222" t="str">
        <f>VLOOKUP($D150,CSVLookups!$B:$R,MATCH(A$1,CSVLookups!$B$1:$R$1,0),FALSE)</f>
        <v>311 Claims Distributions</v>
      </c>
      <c r="B150" s="222" t="str">
        <f>VLOOKUP($D150,CSVLookups!$B:$R,MATCH(B$1,CSVLookups!$B$1:$R$1,0),FALSE)</f>
        <v>I</v>
      </c>
      <c r="C150" s="222" t="str">
        <f t="shared" si="4"/>
        <v>311 Claims DistributionsI2007</v>
      </c>
      <c r="D150" t="s">
        <v>1110</v>
      </c>
      <c r="F150">
        <v>2007</v>
      </c>
    </row>
    <row r="151" spans="1:6">
      <c r="A151" s="222" t="str">
        <f>VLOOKUP($D151,CSVLookups!$B:$R,MATCH(A$1,CSVLookups!$B$1:$R$1,0),FALSE)</f>
        <v>311 Claims Distributions</v>
      </c>
      <c r="B151" s="222" t="str">
        <f>VLOOKUP($D151,CSVLookups!$B:$R,MATCH(B$1,CSVLookups!$B$1:$R$1,0),FALSE)</f>
        <v>J</v>
      </c>
      <c r="C151" s="222" t="str">
        <f t="shared" si="4"/>
        <v>311 Claims DistributionsJ2007</v>
      </c>
      <c r="D151" t="s">
        <v>1111</v>
      </c>
      <c r="F151">
        <v>2007</v>
      </c>
    </row>
    <row r="152" spans="1:6">
      <c r="A152" s="222" t="str">
        <f>VLOOKUP($D152,CSVLookups!$B:$R,MATCH(A$1,CSVLookups!$B$1:$R$1,0),FALSE)</f>
        <v>311 Claims Distributions</v>
      </c>
      <c r="B152" s="222" t="str">
        <f>VLOOKUP($D152,CSVLookups!$B:$R,MATCH(B$1,CSVLookups!$B$1:$R$1,0),FALSE)</f>
        <v>K</v>
      </c>
      <c r="C152" s="222" t="str">
        <f t="shared" si="4"/>
        <v>311 Claims DistributionsK2007</v>
      </c>
      <c r="D152" t="s">
        <v>1114</v>
      </c>
      <c r="F152">
        <v>2007</v>
      </c>
    </row>
    <row r="153" spans="1:6">
      <c r="A153" s="222" t="str">
        <f>VLOOKUP($D153,CSVLookups!$B:$R,MATCH(A$1,CSVLookups!$B$1:$R$1,0),FALSE)</f>
        <v>311 Claims Distributions</v>
      </c>
      <c r="B153" s="222" t="str">
        <f>VLOOKUP($D153,CSVLookups!$B:$R,MATCH(B$1,CSVLookups!$B$1:$R$1,0),FALSE)</f>
        <v>L</v>
      </c>
      <c r="C153" s="222" t="str">
        <f t="shared" si="4"/>
        <v>311 Claims DistributionsL2007</v>
      </c>
      <c r="D153" t="s">
        <v>1117</v>
      </c>
      <c r="F153">
        <v>2007</v>
      </c>
    </row>
    <row r="154" spans="1:6">
      <c r="A154" s="222" t="str">
        <f>VLOOKUP($D154,CSVLookups!$B:$R,MATCH(A$1,CSVLookups!$B$1:$R$1,0),FALSE)</f>
        <v>311 Claims Distributions</v>
      </c>
      <c r="B154" s="222" t="str">
        <f>VLOOKUP($D154,CSVLookups!$B:$R,MATCH(B$1,CSVLookups!$B$1:$R$1,0),FALSE)</f>
        <v>I</v>
      </c>
      <c r="C154" s="222" t="str">
        <f t="shared" si="4"/>
        <v>311 Claims DistributionsI2008</v>
      </c>
      <c r="D154" t="s">
        <v>1110</v>
      </c>
      <c r="F154">
        <v>2008</v>
      </c>
    </row>
    <row r="155" spans="1:6">
      <c r="A155" s="222" t="str">
        <f>VLOOKUP($D155,CSVLookups!$B:$R,MATCH(A$1,CSVLookups!$B$1:$R$1,0),FALSE)</f>
        <v>311 Claims Distributions</v>
      </c>
      <c r="B155" s="222" t="str">
        <f>VLOOKUP($D155,CSVLookups!$B:$R,MATCH(B$1,CSVLookups!$B$1:$R$1,0),FALSE)</f>
        <v>J</v>
      </c>
      <c r="C155" s="222" t="str">
        <f t="shared" si="4"/>
        <v>311 Claims DistributionsJ2008</v>
      </c>
      <c r="D155" t="s">
        <v>1111</v>
      </c>
      <c r="F155">
        <v>2008</v>
      </c>
    </row>
    <row r="156" spans="1:6">
      <c r="A156" s="222" t="str">
        <f>VLOOKUP($D156,CSVLookups!$B:$R,MATCH(A$1,CSVLookups!$B$1:$R$1,0),FALSE)</f>
        <v>311 Claims Distributions</v>
      </c>
      <c r="B156" s="222" t="str">
        <f>VLOOKUP($D156,CSVLookups!$B:$R,MATCH(B$1,CSVLookups!$B$1:$R$1,0),FALSE)</f>
        <v>K</v>
      </c>
      <c r="C156" s="222" t="str">
        <f t="shared" si="4"/>
        <v>311 Claims DistributionsK2008</v>
      </c>
      <c r="D156" t="s">
        <v>1114</v>
      </c>
      <c r="F156">
        <v>2008</v>
      </c>
    </row>
    <row r="157" spans="1:6">
      <c r="A157" s="222" t="str">
        <f>VLOOKUP($D157,CSVLookups!$B:$R,MATCH(A$1,CSVLookups!$B$1:$R$1,0),FALSE)</f>
        <v>311 Claims Distributions</v>
      </c>
      <c r="B157" s="222" t="str">
        <f>VLOOKUP($D157,CSVLookups!$B:$R,MATCH(B$1,CSVLookups!$B$1:$R$1,0),FALSE)</f>
        <v>L</v>
      </c>
      <c r="C157" s="222" t="str">
        <f t="shared" si="4"/>
        <v>311 Claims DistributionsL2008</v>
      </c>
      <c r="D157" t="s">
        <v>1117</v>
      </c>
      <c r="F157">
        <v>2008</v>
      </c>
    </row>
    <row r="158" spans="1:6">
      <c r="A158" s="222" t="str">
        <f>VLOOKUP($D158,CSVLookups!$B:$R,MATCH(A$1,CSVLookups!$B$1:$R$1,0),FALSE)</f>
        <v>311 Claims Distributions</v>
      </c>
      <c r="B158" s="222" t="str">
        <f>VLOOKUP($D158,CSVLookups!$B:$R,MATCH(B$1,CSVLookups!$B$1:$R$1,0),FALSE)</f>
        <v>I</v>
      </c>
      <c r="C158" s="222" t="str">
        <f t="shared" si="4"/>
        <v>311 Claims DistributionsI2009</v>
      </c>
      <c r="D158" t="s">
        <v>1110</v>
      </c>
      <c r="F158">
        <v>2009</v>
      </c>
    </row>
    <row r="159" spans="1:6">
      <c r="A159" s="222" t="str">
        <f>VLOOKUP($D159,CSVLookups!$B:$R,MATCH(A$1,CSVLookups!$B$1:$R$1,0),FALSE)</f>
        <v>311 Claims Distributions</v>
      </c>
      <c r="B159" s="222" t="str">
        <f>VLOOKUP($D159,CSVLookups!$B:$R,MATCH(B$1,CSVLookups!$B$1:$R$1,0),FALSE)</f>
        <v>J</v>
      </c>
      <c r="C159" s="222" t="str">
        <f t="shared" si="4"/>
        <v>311 Claims DistributionsJ2009</v>
      </c>
      <c r="D159" t="s">
        <v>1111</v>
      </c>
      <c r="F159">
        <v>2009</v>
      </c>
    </row>
    <row r="160" spans="1:6">
      <c r="A160" s="222" t="str">
        <f>VLOOKUP($D160,CSVLookups!$B:$R,MATCH(A$1,CSVLookups!$B$1:$R$1,0),FALSE)</f>
        <v>311 Claims Distributions</v>
      </c>
      <c r="B160" s="222" t="str">
        <f>VLOOKUP($D160,CSVLookups!$B:$R,MATCH(B$1,CSVLookups!$B$1:$R$1,0),FALSE)</f>
        <v>K</v>
      </c>
      <c r="C160" s="222" t="str">
        <f t="shared" si="4"/>
        <v>311 Claims DistributionsK2009</v>
      </c>
      <c r="D160" t="s">
        <v>1114</v>
      </c>
      <c r="F160">
        <v>2009</v>
      </c>
    </row>
    <row r="161" spans="1:6">
      <c r="A161" s="222" t="str">
        <f>VLOOKUP($D161,CSVLookups!$B:$R,MATCH(A$1,CSVLookups!$B$1:$R$1,0),FALSE)</f>
        <v>311 Claims Distributions</v>
      </c>
      <c r="B161" s="222" t="str">
        <f>VLOOKUP($D161,CSVLookups!$B:$R,MATCH(B$1,CSVLookups!$B$1:$R$1,0),FALSE)</f>
        <v>L</v>
      </c>
      <c r="C161" s="222" t="str">
        <f t="shared" si="4"/>
        <v>311 Claims DistributionsL2009</v>
      </c>
      <c r="D161" t="s">
        <v>1117</v>
      </c>
      <c r="F161">
        <v>2009</v>
      </c>
    </row>
    <row r="162" spans="1:6">
      <c r="A162" s="222" t="str">
        <f>VLOOKUP($D162,CSVLookups!$B:$R,MATCH(A$1,CSVLookups!$B$1:$R$1,0),FALSE)</f>
        <v>311 Claims Distributions</v>
      </c>
      <c r="B162" s="222" t="str">
        <f>VLOOKUP($D162,CSVLookups!$B:$R,MATCH(B$1,CSVLookups!$B$1:$R$1,0),FALSE)</f>
        <v>I</v>
      </c>
      <c r="C162" s="222" t="str">
        <f t="shared" si="4"/>
        <v>311 Claims DistributionsI2010</v>
      </c>
      <c r="D162" t="s">
        <v>1110</v>
      </c>
      <c r="F162">
        <v>2010</v>
      </c>
    </row>
    <row r="163" spans="1:6">
      <c r="A163" s="222" t="str">
        <f>VLOOKUP($D163,CSVLookups!$B:$R,MATCH(A$1,CSVLookups!$B$1:$R$1,0),FALSE)</f>
        <v>311 Claims Distributions</v>
      </c>
      <c r="B163" s="222" t="str">
        <f>VLOOKUP($D163,CSVLookups!$B:$R,MATCH(B$1,CSVLookups!$B$1:$R$1,0),FALSE)</f>
        <v>J</v>
      </c>
      <c r="C163" s="222" t="str">
        <f t="shared" si="4"/>
        <v>311 Claims DistributionsJ2010</v>
      </c>
      <c r="D163" t="s">
        <v>1111</v>
      </c>
      <c r="F163">
        <v>2010</v>
      </c>
    </row>
    <row r="164" spans="1:6">
      <c r="A164" s="222" t="str">
        <f>VLOOKUP($D164,CSVLookups!$B:$R,MATCH(A$1,CSVLookups!$B$1:$R$1,0),FALSE)</f>
        <v>311 Claims Distributions</v>
      </c>
      <c r="B164" s="222" t="str">
        <f>VLOOKUP($D164,CSVLookups!$B:$R,MATCH(B$1,CSVLookups!$B$1:$R$1,0),FALSE)</f>
        <v>K</v>
      </c>
      <c r="C164" s="222" t="str">
        <f t="shared" si="4"/>
        <v>311 Claims DistributionsK2010</v>
      </c>
      <c r="D164" t="s">
        <v>1114</v>
      </c>
      <c r="F164">
        <v>2010</v>
      </c>
    </row>
    <row r="165" spans="1:6">
      <c r="A165" s="222" t="str">
        <f>VLOOKUP($D165,CSVLookups!$B:$R,MATCH(A$1,CSVLookups!$B$1:$R$1,0),FALSE)</f>
        <v>311 Claims Distributions</v>
      </c>
      <c r="B165" s="222" t="str">
        <f>VLOOKUP($D165,CSVLookups!$B:$R,MATCH(B$1,CSVLookups!$B$1:$R$1,0),FALSE)</f>
        <v>L</v>
      </c>
      <c r="C165" s="222" t="str">
        <f t="shared" si="4"/>
        <v>311 Claims DistributionsL2010</v>
      </c>
      <c r="D165" t="s">
        <v>1117</v>
      </c>
      <c r="F165">
        <v>2010</v>
      </c>
    </row>
    <row r="166" spans="1:6">
      <c r="A166" s="222" t="str">
        <f>VLOOKUP($D166,CSVLookups!$B:$R,MATCH(A$1,CSVLookups!$B$1:$R$1,0),FALSE)</f>
        <v>311 Claims Distributions</v>
      </c>
      <c r="B166" s="222" t="str">
        <f>VLOOKUP($D166,CSVLookups!$B:$R,MATCH(B$1,CSVLookups!$B$1:$R$1,0),FALSE)</f>
        <v>I</v>
      </c>
      <c r="C166" s="222" t="str">
        <f t="shared" si="4"/>
        <v>311 Claims DistributionsI2011</v>
      </c>
      <c r="D166" t="s">
        <v>1110</v>
      </c>
      <c r="F166">
        <v>2011</v>
      </c>
    </row>
    <row r="167" spans="1:6">
      <c r="A167" s="222" t="str">
        <f>VLOOKUP($D167,CSVLookups!$B:$R,MATCH(A$1,CSVLookups!$B$1:$R$1,0),FALSE)</f>
        <v>311 Claims Distributions</v>
      </c>
      <c r="B167" s="222" t="str">
        <f>VLOOKUP($D167,CSVLookups!$B:$R,MATCH(B$1,CSVLookups!$B$1:$R$1,0),FALSE)</f>
        <v>J</v>
      </c>
      <c r="C167" s="222" t="str">
        <f t="shared" si="4"/>
        <v>311 Claims DistributionsJ2011</v>
      </c>
      <c r="D167" t="s">
        <v>1111</v>
      </c>
      <c r="F167">
        <v>2011</v>
      </c>
    </row>
    <row r="168" spans="1:6">
      <c r="A168" s="222" t="str">
        <f>VLOOKUP($D168,CSVLookups!$B:$R,MATCH(A$1,CSVLookups!$B$1:$R$1,0),FALSE)</f>
        <v>311 Claims Distributions</v>
      </c>
      <c r="B168" s="222" t="str">
        <f>VLOOKUP($D168,CSVLookups!$B:$R,MATCH(B$1,CSVLookups!$B$1:$R$1,0),FALSE)</f>
        <v>K</v>
      </c>
      <c r="C168" s="222" t="str">
        <f t="shared" si="4"/>
        <v>311 Claims DistributionsK2011</v>
      </c>
      <c r="D168" t="s">
        <v>1114</v>
      </c>
      <c r="F168">
        <v>2011</v>
      </c>
    </row>
    <row r="169" spans="1:6">
      <c r="A169" s="222" t="str">
        <f>VLOOKUP($D169,CSVLookups!$B:$R,MATCH(A$1,CSVLookups!$B$1:$R$1,0),FALSE)</f>
        <v>311 Claims Distributions</v>
      </c>
      <c r="B169" s="222" t="str">
        <f>VLOOKUP($D169,CSVLookups!$B:$R,MATCH(B$1,CSVLookups!$B$1:$R$1,0),FALSE)</f>
        <v>L</v>
      </c>
      <c r="C169" s="222" t="str">
        <f t="shared" si="4"/>
        <v>311 Claims DistributionsL2011</v>
      </c>
      <c r="D169" t="s">
        <v>1117</v>
      </c>
      <c r="F169">
        <v>2011</v>
      </c>
    </row>
    <row r="170" spans="1:6">
      <c r="A170" s="222" t="str">
        <f>VLOOKUP($D170,CSVLookups!$B:$R,MATCH(A$1,CSVLookups!$B$1:$R$1,0),FALSE)</f>
        <v>311 Claims Distributions</v>
      </c>
      <c r="B170" s="222" t="str">
        <f>VLOOKUP($D170,CSVLookups!$B:$R,MATCH(B$1,CSVLookups!$B$1:$R$1,0),FALSE)</f>
        <v>I</v>
      </c>
      <c r="C170" s="222" t="str">
        <f t="shared" si="4"/>
        <v>311 Claims DistributionsI2012</v>
      </c>
      <c r="D170" t="s">
        <v>1110</v>
      </c>
      <c r="F170">
        <v>2012</v>
      </c>
    </row>
    <row r="171" spans="1:6">
      <c r="A171" s="222" t="str">
        <f>VLOOKUP($D171,CSVLookups!$B:$R,MATCH(A$1,CSVLookups!$B$1:$R$1,0),FALSE)</f>
        <v>311 Claims Distributions</v>
      </c>
      <c r="B171" s="222" t="str">
        <f>VLOOKUP($D171,CSVLookups!$B:$R,MATCH(B$1,CSVLookups!$B$1:$R$1,0),FALSE)</f>
        <v>J</v>
      </c>
      <c r="C171" s="222" t="str">
        <f t="shared" si="4"/>
        <v>311 Claims DistributionsJ2012</v>
      </c>
      <c r="D171" t="s">
        <v>1111</v>
      </c>
      <c r="F171">
        <v>2012</v>
      </c>
    </row>
    <row r="172" spans="1:6">
      <c r="A172" s="222" t="str">
        <f>VLOOKUP($D172,CSVLookups!$B:$R,MATCH(A$1,CSVLookups!$B$1:$R$1,0),FALSE)</f>
        <v>311 Claims Distributions</v>
      </c>
      <c r="B172" s="222" t="str">
        <f>VLOOKUP($D172,CSVLookups!$B:$R,MATCH(B$1,CSVLookups!$B$1:$R$1,0),FALSE)</f>
        <v>K</v>
      </c>
      <c r="C172" s="222" t="str">
        <f t="shared" si="4"/>
        <v>311 Claims DistributionsK2012</v>
      </c>
      <c r="D172" t="s">
        <v>1114</v>
      </c>
      <c r="F172">
        <v>2012</v>
      </c>
    </row>
    <row r="173" spans="1:6">
      <c r="A173" s="222" t="str">
        <f>VLOOKUP($D173,CSVLookups!$B:$R,MATCH(A$1,CSVLookups!$B$1:$R$1,0),FALSE)</f>
        <v>311 Claims Distributions</v>
      </c>
      <c r="B173" s="222" t="str">
        <f>VLOOKUP($D173,CSVLookups!$B:$R,MATCH(B$1,CSVLookups!$B$1:$R$1,0),FALSE)</f>
        <v>L</v>
      </c>
      <c r="C173" s="222" t="str">
        <f t="shared" si="4"/>
        <v>311 Claims DistributionsL2012</v>
      </c>
      <c r="D173" t="s">
        <v>1117</v>
      </c>
      <c r="F173">
        <v>2012</v>
      </c>
    </row>
    <row r="174" spans="1:6">
      <c r="A174" s="222" t="str">
        <f>VLOOKUP($D174,CSVLookups!$B:$R,MATCH(A$1,CSVLookups!$B$1:$R$1,0),FALSE)</f>
        <v>311 Claims Distributions</v>
      </c>
      <c r="B174" s="222" t="str">
        <f>VLOOKUP($D174,CSVLookups!$B:$R,MATCH(B$1,CSVLookups!$B$1:$R$1,0),FALSE)</f>
        <v>I</v>
      </c>
      <c r="C174" s="222" t="str">
        <f t="shared" si="4"/>
        <v>311 Claims DistributionsI2013</v>
      </c>
      <c r="D174" t="s">
        <v>1110</v>
      </c>
      <c r="F174">
        <v>2013</v>
      </c>
    </row>
    <row r="175" spans="1:6">
      <c r="A175" s="222" t="str">
        <f>VLOOKUP($D175,CSVLookups!$B:$R,MATCH(A$1,CSVLookups!$B$1:$R$1,0),FALSE)</f>
        <v>311 Claims Distributions</v>
      </c>
      <c r="B175" s="222" t="str">
        <f>VLOOKUP($D175,CSVLookups!$B:$R,MATCH(B$1,CSVLookups!$B$1:$R$1,0),FALSE)</f>
        <v>J</v>
      </c>
      <c r="C175" s="222" t="str">
        <f t="shared" si="4"/>
        <v>311 Claims DistributionsJ2013</v>
      </c>
      <c r="D175" t="s">
        <v>1111</v>
      </c>
      <c r="F175">
        <v>2013</v>
      </c>
    </row>
    <row r="176" spans="1:6">
      <c r="A176" s="222" t="str">
        <f>VLOOKUP($D176,CSVLookups!$B:$R,MATCH(A$1,CSVLookups!$B$1:$R$1,0),FALSE)</f>
        <v>311 Claims Distributions</v>
      </c>
      <c r="B176" s="222" t="str">
        <f>VLOOKUP($D176,CSVLookups!$B:$R,MATCH(B$1,CSVLookups!$B$1:$R$1,0),FALSE)</f>
        <v>K</v>
      </c>
      <c r="C176" s="222" t="str">
        <f t="shared" si="4"/>
        <v>311 Claims DistributionsK2013</v>
      </c>
      <c r="D176" t="s">
        <v>1114</v>
      </c>
      <c r="F176">
        <v>2013</v>
      </c>
    </row>
    <row r="177" spans="1:6">
      <c r="A177" s="222" t="str">
        <f>VLOOKUP($D177,CSVLookups!$B:$R,MATCH(A$1,CSVLookups!$B$1:$R$1,0),FALSE)</f>
        <v>311 Claims Distributions</v>
      </c>
      <c r="B177" s="222" t="str">
        <f>VLOOKUP($D177,CSVLookups!$B:$R,MATCH(B$1,CSVLookups!$B$1:$R$1,0),FALSE)</f>
        <v>L</v>
      </c>
      <c r="C177" s="222" t="str">
        <f t="shared" si="4"/>
        <v>311 Claims DistributionsL2013</v>
      </c>
      <c r="D177" t="s">
        <v>1117</v>
      </c>
      <c r="F177">
        <v>2013</v>
      </c>
    </row>
    <row r="178" spans="1:6">
      <c r="A178" s="222" t="str">
        <f>VLOOKUP($D178,CSVLookups!$B:$R,MATCH(A$1,CSVLookups!$B$1:$R$1,0),FALSE)</f>
        <v>311 Claims Distributions</v>
      </c>
      <c r="B178" s="222" t="str">
        <f>VLOOKUP($D178,CSVLookups!$B:$R,MATCH(B$1,CSVLookups!$B$1:$R$1,0),FALSE)</f>
        <v>I</v>
      </c>
      <c r="C178" s="222" t="str">
        <f t="shared" si="4"/>
        <v>311 Claims DistributionsI2014</v>
      </c>
      <c r="D178" t="s">
        <v>1110</v>
      </c>
      <c r="F178">
        <v>2014</v>
      </c>
    </row>
    <row r="179" spans="1:6">
      <c r="A179" s="222" t="str">
        <f>VLOOKUP($D179,CSVLookups!$B:$R,MATCH(A$1,CSVLookups!$B$1:$R$1,0),FALSE)</f>
        <v>311 Claims Distributions</v>
      </c>
      <c r="B179" s="222" t="str">
        <f>VLOOKUP($D179,CSVLookups!$B:$R,MATCH(B$1,CSVLookups!$B$1:$R$1,0),FALSE)</f>
        <v>J</v>
      </c>
      <c r="C179" s="222" t="str">
        <f t="shared" si="4"/>
        <v>311 Claims DistributionsJ2014</v>
      </c>
      <c r="D179" t="s">
        <v>1111</v>
      </c>
      <c r="F179">
        <v>2014</v>
      </c>
    </row>
    <row r="180" spans="1:6">
      <c r="A180" s="222" t="str">
        <f>VLOOKUP($D180,CSVLookups!$B:$R,MATCH(A$1,CSVLookups!$B$1:$R$1,0),FALSE)</f>
        <v>311 Claims Distributions</v>
      </c>
      <c r="B180" s="222" t="str">
        <f>VLOOKUP($D180,CSVLookups!$B:$R,MATCH(B$1,CSVLookups!$B$1:$R$1,0),FALSE)</f>
        <v>K</v>
      </c>
      <c r="C180" s="222" t="str">
        <f t="shared" si="4"/>
        <v>311 Claims DistributionsK2014</v>
      </c>
      <c r="D180" t="s">
        <v>1114</v>
      </c>
      <c r="F180">
        <v>2014</v>
      </c>
    </row>
    <row r="181" spans="1:6">
      <c r="A181" s="222" t="str">
        <f>VLOOKUP($D181,CSVLookups!$B:$R,MATCH(A$1,CSVLookups!$B$1:$R$1,0),FALSE)</f>
        <v>311 Claims Distributions</v>
      </c>
      <c r="B181" s="222" t="str">
        <f>VLOOKUP($D181,CSVLookups!$B:$R,MATCH(B$1,CSVLookups!$B$1:$R$1,0),FALSE)</f>
        <v>L</v>
      </c>
      <c r="C181" s="222" t="str">
        <f t="shared" si="4"/>
        <v>311 Claims DistributionsL2014</v>
      </c>
      <c r="D181" t="s">
        <v>1117</v>
      </c>
      <c r="F181">
        <v>2014</v>
      </c>
    </row>
    <row r="182" spans="1:6">
      <c r="A182" s="222" t="str">
        <f>VLOOKUP($D182,CSVLookups!$B:$R,MATCH(A$1,CSVLookups!$B$1:$R$1,0),FALSE)</f>
        <v>311 Claims Distributions</v>
      </c>
      <c r="B182" s="222" t="str">
        <f>VLOOKUP($D182,CSVLookups!$B:$R,MATCH(B$1,CSVLookups!$B$1:$R$1,0),FALSE)</f>
        <v>I</v>
      </c>
      <c r="C182" s="222" t="str">
        <f t="shared" si="4"/>
        <v>311 Claims DistributionsI2015</v>
      </c>
      <c r="D182" t="s">
        <v>1110</v>
      </c>
      <c r="F182">
        <v>2015</v>
      </c>
    </row>
    <row r="183" spans="1:6">
      <c r="A183" s="222" t="str">
        <f>VLOOKUP($D183,CSVLookups!$B:$R,MATCH(A$1,CSVLookups!$B$1:$R$1,0),FALSE)</f>
        <v>311 Claims Distributions</v>
      </c>
      <c r="B183" s="222" t="str">
        <f>VLOOKUP($D183,CSVLookups!$B:$R,MATCH(B$1,CSVLookups!$B$1:$R$1,0),FALSE)</f>
        <v>J</v>
      </c>
      <c r="C183" s="222" t="str">
        <f t="shared" si="4"/>
        <v>311 Claims DistributionsJ2015</v>
      </c>
      <c r="D183" t="s">
        <v>1111</v>
      </c>
      <c r="F183">
        <v>2015</v>
      </c>
    </row>
    <row r="184" spans="1:6">
      <c r="A184" s="222" t="str">
        <f>VLOOKUP($D184,CSVLookups!$B:$R,MATCH(A$1,CSVLookups!$B$1:$R$1,0),FALSE)</f>
        <v>311 Claims Distributions</v>
      </c>
      <c r="B184" s="222" t="str">
        <f>VLOOKUP($D184,CSVLookups!$B:$R,MATCH(B$1,CSVLookups!$B$1:$R$1,0),FALSE)</f>
        <v>K</v>
      </c>
      <c r="C184" s="222" t="str">
        <f t="shared" si="4"/>
        <v>311 Claims DistributionsK2015</v>
      </c>
      <c r="D184" t="s">
        <v>1114</v>
      </c>
      <c r="F184">
        <v>2015</v>
      </c>
    </row>
    <row r="185" spans="1:6">
      <c r="A185" s="222" t="str">
        <f>VLOOKUP($D185,CSVLookups!$B:$R,MATCH(A$1,CSVLookups!$B$1:$R$1,0),FALSE)</f>
        <v>311 Claims Distributions</v>
      </c>
      <c r="B185" s="222" t="str">
        <f>VLOOKUP($D185,CSVLookups!$B:$R,MATCH(B$1,CSVLookups!$B$1:$R$1,0),FALSE)</f>
        <v>L</v>
      </c>
      <c r="C185" s="222" t="str">
        <f t="shared" si="4"/>
        <v>311 Claims DistributionsL2015</v>
      </c>
      <c r="D185" t="s">
        <v>1117</v>
      </c>
      <c r="F185">
        <v>2015</v>
      </c>
    </row>
    <row r="186" spans="1:6">
      <c r="A186" s="222" t="str">
        <f>VLOOKUP($D186,CSVLookups!$B:$R,MATCH(A$1,CSVLookups!$B$1:$R$1,0),FALSE)</f>
        <v>311 Claims Distributions</v>
      </c>
      <c r="B186" s="222" t="str">
        <f>VLOOKUP($D186,CSVLookups!$B:$R,MATCH(B$1,CSVLookups!$B$1:$R$1,0),FALSE)</f>
        <v>I</v>
      </c>
      <c r="C186" s="222" t="str">
        <f t="shared" ref="C186:C253" si="5">IF(CONCATENATE(A186,B186)="313 Financial Information0",CONCATENATE(A186,B186,D186),IF(LEN(F186)=0,CONCATENATE(A186,B186,IF(LEFT(D186,LEN("Unincepted"))="Unincepted","ULO","")),CONCATENATE(A186,B186,F186)))</f>
        <v>311 Claims DistributionsI2016</v>
      </c>
      <c r="D186" t="s">
        <v>1110</v>
      </c>
      <c r="F186">
        <v>2016</v>
      </c>
    </row>
    <row r="187" spans="1:6">
      <c r="A187" s="222" t="str">
        <f>VLOOKUP($D187,CSVLookups!$B:$R,MATCH(A$1,CSVLookups!$B$1:$R$1,0),FALSE)</f>
        <v>311 Claims Distributions</v>
      </c>
      <c r="B187" s="222" t="str">
        <f>VLOOKUP($D187,CSVLookups!$B:$R,MATCH(B$1,CSVLookups!$B$1:$R$1,0),FALSE)</f>
        <v>J</v>
      </c>
      <c r="C187" s="222" t="str">
        <f t="shared" si="5"/>
        <v>311 Claims DistributionsJ2016</v>
      </c>
      <c r="D187" t="s">
        <v>1111</v>
      </c>
      <c r="F187">
        <v>2016</v>
      </c>
    </row>
    <row r="188" spans="1:6">
      <c r="A188" s="222" t="str">
        <f>VLOOKUP($D188,CSVLookups!$B:$R,MATCH(A$1,CSVLookups!$B$1:$R$1,0),FALSE)</f>
        <v>311 Claims Distributions</v>
      </c>
      <c r="B188" s="222" t="str">
        <f>VLOOKUP($D188,CSVLookups!$B:$R,MATCH(B$1,CSVLookups!$B$1:$R$1,0),FALSE)</f>
        <v>K</v>
      </c>
      <c r="C188" s="222" t="str">
        <f t="shared" si="5"/>
        <v>311 Claims DistributionsK2016</v>
      </c>
      <c r="D188" t="s">
        <v>1114</v>
      </c>
      <c r="F188">
        <v>2016</v>
      </c>
    </row>
    <row r="189" spans="1:6">
      <c r="A189" s="222" t="str">
        <f>VLOOKUP($D189,CSVLookups!$B:$R,MATCH(A$1,CSVLookups!$B$1:$R$1,0),FALSE)</f>
        <v>311 Claims Distributions</v>
      </c>
      <c r="B189" s="222" t="str">
        <f>VLOOKUP($D189,CSVLookups!$B:$R,MATCH(B$1,CSVLookups!$B$1:$R$1,0),FALSE)</f>
        <v>L</v>
      </c>
      <c r="C189" s="222" t="str">
        <f t="shared" si="5"/>
        <v>311 Claims DistributionsL2016</v>
      </c>
      <c r="D189" t="s">
        <v>1117</v>
      </c>
      <c r="F189">
        <v>2016</v>
      </c>
    </row>
    <row r="190" spans="1:6">
      <c r="A190" s="222" t="str">
        <f>VLOOKUP($D190,CSVLookups!$B:$R,MATCH(A$1,CSVLookups!$B$1:$R$1,0),FALSE)</f>
        <v>311 Claims Distributions</v>
      </c>
      <c r="B190" s="222" t="str">
        <f>VLOOKUP($D190,CSVLookups!$B:$R,MATCH(B$1,CSVLookups!$B$1:$R$1,0),FALSE)</f>
        <v>I</v>
      </c>
      <c r="C190" s="222" t="str">
        <f t="shared" si="5"/>
        <v>311 Claims DistributionsI2017</v>
      </c>
      <c r="D190" t="s">
        <v>1110</v>
      </c>
      <c r="F190">
        <v>2017</v>
      </c>
    </row>
    <row r="191" spans="1:6">
      <c r="A191" s="222" t="str">
        <f>VLOOKUP($D191,CSVLookups!$B:$R,MATCH(A$1,CSVLookups!$B$1:$R$1,0),FALSE)</f>
        <v>311 Claims Distributions</v>
      </c>
      <c r="B191" s="222" t="str">
        <f>VLOOKUP($D191,CSVLookups!$B:$R,MATCH(B$1,CSVLookups!$B$1:$R$1,0),FALSE)</f>
        <v>J</v>
      </c>
      <c r="C191" s="222" t="str">
        <f t="shared" si="5"/>
        <v>311 Claims DistributionsJ2017</v>
      </c>
      <c r="D191" t="s">
        <v>1111</v>
      </c>
      <c r="F191">
        <v>2017</v>
      </c>
    </row>
    <row r="192" spans="1:6">
      <c r="A192" s="222" t="str">
        <f>VLOOKUP($D192,CSVLookups!$B:$R,MATCH(A$1,CSVLookups!$B$1:$R$1,0),FALSE)</f>
        <v>311 Claims Distributions</v>
      </c>
      <c r="B192" s="222" t="str">
        <f>VLOOKUP($D192,CSVLookups!$B:$R,MATCH(B$1,CSVLookups!$B$1:$R$1,0),FALSE)</f>
        <v>K</v>
      </c>
      <c r="C192" s="222" t="str">
        <f t="shared" si="5"/>
        <v>311 Claims DistributionsK2017</v>
      </c>
      <c r="D192" t="s">
        <v>1114</v>
      </c>
      <c r="F192">
        <v>2017</v>
      </c>
    </row>
    <row r="193" spans="1:6">
      <c r="A193" s="222" t="str">
        <f>VLOOKUP($D193,CSVLookups!$B:$R,MATCH(A$1,CSVLookups!$B$1:$R$1,0),FALSE)</f>
        <v>311 Claims Distributions</v>
      </c>
      <c r="B193" s="222" t="str">
        <f>VLOOKUP($D193,CSVLookups!$B:$R,MATCH(B$1,CSVLookups!$B$1:$R$1,0),FALSE)</f>
        <v>L</v>
      </c>
      <c r="C193" s="222" t="str">
        <f t="shared" si="5"/>
        <v>311 Claims DistributionsL2017</v>
      </c>
      <c r="D193" t="s">
        <v>1117</v>
      </c>
      <c r="F193">
        <v>2017</v>
      </c>
    </row>
    <row r="194" spans="1:6" s="266" customFormat="1">
      <c r="A194" s="222" t="str">
        <f>VLOOKUP($D194,CSVLookups!$B:$R,MATCH(A$1,CSVLookups!$B$1:$R$1,0),FALSE)</f>
        <v>311 Claims Distributions</v>
      </c>
      <c r="B194" s="222" t="str">
        <f>VLOOKUP($D194,CSVLookups!$B:$R,MATCH(B$1,CSVLookups!$B$1:$R$1,0),FALSE)</f>
        <v>I</v>
      </c>
      <c r="C194" s="222" t="str">
        <f t="shared" ref="C194:C197" si="6">IF(CONCATENATE(A194,B194)="313 Financial Information0",CONCATENATE(A194,B194,D194),IF(LEN(F194)=0,CONCATENATE(A194,B194,IF(LEFT(D194,LEN("Unincepted"))="Unincepted","ULO","")),CONCATENATE(A194,B194,F194)))</f>
        <v>311 Claims DistributionsI2018</v>
      </c>
      <c r="D194" s="266" t="s">
        <v>1110</v>
      </c>
      <c r="F194" s="266">
        <v>2018</v>
      </c>
    </row>
    <row r="195" spans="1:6" s="266" customFormat="1">
      <c r="A195" s="222" t="str">
        <f>VLOOKUP($D195,CSVLookups!$B:$R,MATCH(A$1,CSVLookups!$B$1:$R$1,0),FALSE)</f>
        <v>311 Claims Distributions</v>
      </c>
      <c r="B195" s="222" t="str">
        <f>VLOOKUP($D195,CSVLookups!$B:$R,MATCH(B$1,CSVLookups!$B$1:$R$1,0),FALSE)</f>
        <v>J</v>
      </c>
      <c r="C195" s="222" t="str">
        <f t="shared" si="6"/>
        <v>311 Claims DistributionsJ2018</v>
      </c>
      <c r="D195" s="266" t="s">
        <v>1111</v>
      </c>
      <c r="F195" s="266">
        <v>2018</v>
      </c>
    </row>
    <row r="196" spans="1:6" s="266" customFormat="1">
      <c r="A196" s="222" t="str">
        <f>VLOOKUP($D196,CSVLookups!$B:$R,MATCH(A$1,CSVLookups!$B$1:$R$1,0),FALSE)</f>
        <v>311 Claims Distributions</v>
      </c>
      <c r="B196" s="222" t="str">
        <f>VLOOKUP($D196,CSVLookups!$B:$R,MATCH(B$1,CSVLookups!$B$1:$R$1,0),FALSE)</f>
        <v>K</v>
      </c>
      <c r="C196" s="222" t="str">
        <f t="shared" si="6"/>
        <v>311 Claims DistributionsK2018</v>
      </c>
      <c r="D196" s="266" t="s">
        <v>1114</v>
      </c>
      <c r="F196" s="266">
        <v>2018</v>
      </c>
    </row>
    <row r="197" spans="1:6" s="266" customFormat="1">
      <c r="A197" s="222" t="str">
        <f>VLOOKUP($D197,CSVLookups!$B:$R,MATCH(A$1,CSVLookups!$B$1:$R$1,0),FALSE)</f>
        <v>311 Claims Distributions</v>
      </c>
      <c r="B197" s="222" t="str">
        <f>VLOOKUP($D197,CSVLookups!$B:$R,MATCH(B$1,CSVLookups!$B$1:$R$1,0),FALSE)</f>
        <v>L</v>
      </c>
      <c r="C197" s="222" t="str">
        <f t="shared" si="6"/>
        <v>311 Claims DistributionsL2018</v>
      </c>
      <c r="D197" s="266" t="s">
        <v>1117</v>
      </c>
      <c r="F197" s="266">
        <v>2018</v>
      </c>
    </row>
    <row r="198" spans="1:6">
      <c r="A198" s="222" t="str">
        <f>VLOOKUP($D198,CSVLookups!$B:$R,MATCH(A$1,CSVLookups!$B$1:$R$1,0),FALSE)</f>
        <v>311 Claims Distributions</v>
      </c>
      <c r="B198" s="222" t="str">
        <f>VLOOKUP($D198,CSVLookups!$B:$R,MATCH(B$1,CSVLookups!$B$1:$R$1,0),FALSE)</f>
        <v>A1</v>
      </c>
      <c r="C198" s="222" t="str">
        <f t="shared" si="5"/>
        <v>311 Claims DistributionsA1</v>
      </c>
      <c r="D198" t="s">
        <v>1063</v>
      </c>
    </row>
    <row r="199" spans="1:6">
      <c r="A199" s="222" t="str">
        <f>VLOOKUP($D199,CSVLookups!$B:$R,MATCH(A$1,CSVLookups!$B$1:$R$1,0),FALSE)</f>
        <v>311 Claims Distributions</v>
      </c>
      <c r="B199" s="222" t="str">
        <f>VLOOKUP($D199,CSVLookups!$B:$R,MATCH(B$1,CSVLookups!$B$1:$R$1,0),FALSE)</f>
        <v>B1</v>
      </c>
      <c r="C199" s="222" t="str">
        <f t="shared" si="5"/>
        <v>311 Claims DistributionsB1</v>
      </c>
      <c r="D199" t="s">
        <v>1066</v>
      </c>
    </row>
    <row r="200" spans="1:6">
      <c r="A200" s="222" t="str">
        <f>VLOOKUP($D200,CSVLookups!$B:$R,MATCH(A$1,CSVLookups!$B$1:$R$1,0),FALSE)</f>
        <v>311 Claims Distributions</v>
      </c>
      <c r="B200" s="222" t="str">
        <f>VLOOKUP($D200,CSVLookups!$B:$R,MATCH(B$1,CSVLookups!$B$1:$R$1,0),FALSE)</f>
        <v>C1</v>
      </c>
      <c r="C200" s="222" t="str">
        <f t="shared" si="5"/>
        <v>311 Claims DistributionsC1</v>
      </c>
      <c r="D200" t="s">
        <v>1068</v>
      </c>
    </row>
    <row r="201" spans="1:6">
      <c r="A201" s="222" t="str">
        <f>VLOOKUP($D201,CSVLookups!$B:$R,MATCH(A$1,CSVLookups!$B$1:$R$1,0),FALSE)</f>
        <v>311 Claims Distributions</v>
      </c>
      <c r="B201" s="222" t="str">
        <f>VLOOKUP($D201,CSVLookups!$B:$R,MATCH(B$1,CSVLookups!$B$1:$R$1,0),FALSE)</f>
        <v>D1</v>
      </c>
      <c r="C201" s="222" t="str">
        <f t="shared" si="5"/>
        <v>311 Claims DistributionsD1</v>
      </c>
      <c r="D201" t="s">
        <v>1071</v>
      </c>
    </row>
    <row r="202" spans="1:6">
      <c r="A202" s="222" t="str">
        <f>VLOOKUP($D202,CSVLookups!$B:$R,MATCH(A$1,CSVLookups!$B$1:$R$1,0),FALSE)</f>
        <v>311 Claims Distributions</v>
      </c>
      <c r="B202" s="222" t="str">
        <f>VLOOKUP($D202,CSVLookups!$B:$R,MATCH(B$1,CSVLookups!$B$1:$R$1,0),FALSE)</f>
        <v>E1</v>
      </c>
      <c r="C202" s="222" t="str">
        <f t="shared" si="5"/>
        <v>311 Claims DistributionsE1</v>
      </c>
      <c r="D202" t="s">
        <v>1074</v>
      </c>
    </row>
    <row r="203" spans="1:6">
      <c r="A203" s="222" t="str">
        <f>VLOOKUP($D203,CSVLookups!$B:$R,MATCH(A$1,CSVLookups!$B$1:$R$1,0),FALSE)</f>
        <v>311 Claims Distributions</v>
      </c>
      <c r="B203" s="222" t="str">
        <f>VLOOKUP($D203,CSVLookups!$B:$R,MATCH(B$1,CSVLookups!$B$1:$R$1,0),FALSE)</f>
        <v>F1</v>
      </c>
      <c r="C203" s="222" t="str">
        <f t="shared" si="5"/>
        <v>311 Claims DistributionsF1</v>
      </c>
      <c r="D203" t="s">
        <v>1077</v>
      </c>
    </row>
    <row r="204" spans="1:6">
      <c r="A204" s="222" t="str">
        <f>VLOOKUP($D204,CSVLookups!$B:$R,MATCH(A$1,CSVLookups!$B$1:$R$1,0),FALSE)</f>
        <v>311 Claims Distributions</v>
      </c>
      <c r="B204" s="222" t="str">
        <f>VLOOKUP($D204,CSVLookups!$B:$R,MATCH(B$1,CSVLookups!$B$1:$R$1,0),FALSE)</f>
        <v>G1</v>
      </c>
      <c r="C204" s="222" t="str">
        <f t="shared" si="5"/>
        <v>311 Claims DistributionsG1</v>
      </c>
      <c r="D204" t="s">
        <v>1080</v>
      </c>
    </row>
    <row r="205" spans="1:6">
      <c r="A205" s="222" t="str">
        <f>VLOOKUP($D205,CSVLookups!$B:$R,MATCH(A$1,CSVLookups!$B$1:$R$1,0),FALSE)</f>
        <v>311 Claims Distributions</v>
      </c>
      <c r="B205" s="222" t="str">
        <f>VLOOKUP($D205,CSVLookups!$B:$R,MATCH(B$1,CSVLookups!$B$1:$R$1,0),FALSE)</f>
        <v>H1</v>
      </c>
      <c r="C205" s="222" t="str">
        <f t="shared" si="5"/>
        <v>311 Claims DistributionsH1</v>
      </c>
      <c r="D205" t="s">
        <v>1083</v>
      </c>
    </row>
    <row r="206" spans="1:6">
      <c r="A206" s="222" t="str">
        <f>VLOOKUP($D206,CSVLookups!$B:$R,MATCH(A$1,CSVLookups!$B$1:$R$1,0),FALSE)</f>
        <v>311 Claims Distributions</v>
      </c>
      <c r="B206" s="222" t="str">
        <f>VLOOKUP($D206,CSVLookups!$B:$R,MATCH(B$1,CSVLookups!$B$1:$R$1,0),FALSE)</f>
        <v>A2</v>
      </c>
      <c r="C206" s="222" t="str">
        <f t="shared" si="5"/>
        <v>311 Claims DistributionsA2</v>
      </c>
      <c r="D206" t="s">
        <v>1086</v>
      </c>
    </row>
    <row r="207" spans="1:6">
      <c r="A207" s="222" t="str">
        <f>VLOOKUP($D207,CSVLookups!$B:$R,MATCH(A$1,CSVLookups!$B$1:$R$1,0),FALSE)</f>
        <v>311 Claims Distributions</v>
      </c>
      <c r="B207" s="222" t="str">
        <f>VLOOKUP($D207,CSVLookups!$B:$R,MATCH(B$1,CSVLookups!$B$1:$R$1,0),FALSE)</f>
        <v>G2</v>
      </c>
      <c r="C207" s="222" t="str">
        <f t="shared" si="5"/>
        <v>311 Claims DistributionsG2</v>
      </c>
      <c r="D207" t="s">
        <v>1089</v>
      </c>
    </row>
    <row r="208" spans="1:6">
      <c r="A208" s="222" t="str">
        <f>VLOOKUP($D208,CSVLookups!$B:$R,MATCH(A$1,CSVLookups!$B$1:$R$1,0),FALSE)</f>
        <v>311 Claims Distributions</v>
      </c>
      <c r="B208" s="222" t="str">
        <f>VLOOKUP($D208,CSVLookups!$B:$R,MATCH(B$1,CSVLookups!$B$1:$R$1,0),FALSE)</f>
        <v>A3</v>
      </c>
      <c r="C208" s="222" t="str">
        <f t="shared" si="5"/>
        <v>311 Claims DistributionsA3</v>
      </c>
      <c r="D208" t="s">
        <v>1092</v>
      </c>
    </row>
    <row r="209" spans="1:4">
      <c r="A209" s="222" t="str">
        <f>VLOOKUP($D209,CSVLookups!$B:$R,MATCH(A$1,CSVLookups!$B$1:$R$1,0),FALSE)</f>
        <v>311 Claims Distributions</v>
      </c>
      <c r="B209" s="222" t="str">
        <f>VLOOKUP($D209,CSVLookups!$B:$R,MATCH(B$1,CSVLookups!$B$1:$R$1,0),FALSE)</f>
        <v>B3</v>
      </c>
      <c r="C209" s="222" t="str">
        <f t="shared" si="5"/>
        <v>311 Claims DistributionsB3</v>
      </c>
      <c r="D209" t="s">
        <v>1093</v>
      </c>
    </row>
    <row r="210" spans="1:4">
      <c r="A210" s="222" t="str">
        <f>VLOOKUP($D210,CSVLookups!$B:$R,MATCH(A$1,CSVLookups!$B$1:$R$1,0),FALSE)</f>
        <v>311 Claims Distributions</v>
      </c>
      <c r="B210" s="222" t="str">
        <f>VLOOKUP($D210,CSVLookups!$B:$R,MATCH(B$1,CSVLookups!$B$1:$R$1,0),FALSE)</f>
        <v>C3</v>
      </c>
      <c r="C210" s="222" t="str">
        <f t="shared" si="5"/>
        <v>311 Claims DistributionsC3</v>
      </c>
      <c r="D210" t="s">
        <v>1094</v>
      </c>
    </row>
    <row r="211" spans="1:4">
      <c r="A211" s="222" t="str">
        <f>VLOOKUP($D211,CSVLookups!$B:$R,MATCH(A$1,CSVLookups!$B$1:$R$1,0),FALSE)</f>
        <v>311 Claims Distributions</v>
      </c>
      <c r="B211" s="222" t="str">
        <f>VLOOKUP($D211,CSVLookups!$B:$R,MATCH(B$1,CSVLookups!$B$1:$R$1,0),FALSE)</f>
        <v>D3</v>
      </c>
      <c r="C211" s="222" t="str">
        <f t="shared" si="5"/>
        <v>311 Claims DistributionsD3</v>
      </c>
      <c r="D211" t="s">
        <v>1096</v>
      </c>
    </row>
    <row r="212" spans="1:4">
      <c r="A212" s="222" t="str">
        <f>VLOOKUP($D212,CSVLookups!$B:$R,MATCH(A$1,CSVLookups!$B$1:$R$1,0),FALSE)</f>
        <v>311 Claims Distributions</v>
      </c>
      <c r="B212" s="222" t="str">
        <f>VLOOKUP($D212,CSVLookups!$B:$R,MATCH(B$1,CSVLookups!$B$1:$R$1,0),FALSE)</f>
        <v>E3</v>
      </c>
      <c r="C212" s="222" t="str">
        <f t="shared" si="5"/>
        <v>311 Claims DistributionsE3</v>
      </c>
      <c r="D212" t="s">
        <v>1098</v>
      </c>
    </row>
    <row r="213" spans="1:4">
      <c r="A213" s="222" t="str">
        <f>VLOOKUP($D213,CSVLookups!$B:$R,MATCH(A$1,CSVLookups!$B$1:$R$1,0),FALSE)</f>
        <v>311 Claims Distributions</v>
      </c>
      <c r="B213" s="222" t="str">
        <f>VLOOKUP($D213,CSVLookups!$B:$R,MATCH(B$1,CSVLookups!$B$1:$R$1,0),FALSE)</f>
        <v>F3</v>
      </c>
      <c r="C213" s="222" t="str">
        <f t="shared" si="5"/>
        <v>311 Claims DistributionsF3</v>
      </c>
      <c r="D213" t="s">
        <v>1100</v>
      </c>
    </row>
    <row r="214" spans="1:4">
      <c r="A214" s="222" t="str">
        <f>VLOOKUP($D214,CSVLookups!$B:$R,MATCH(A$1,CSVLookups!$B$1:$R$1,0),FALSE)</f>
        <v>311 Claims Distributions</v>
      </c>
      <c r="B214" s="222" t="str">
        <f>VLOOKUP($D214,CSVLookups!$B:$R,MATCH(B$1,CSVLookups!$B$1:$R$1,0),FALSE)</f>
        <v>G3</v>
      </c>
      <c r="C214" s="222" t="str">
        <f t="shared" si="5"/>
        <v>311 Claims DistributionsG3</v>
      </c>
      <c r="D214" t="s">
        <v>1102</v>
      </c>
    </row>
    <row r="215" spans="1:4">
      <c r="A215" s="222" t="str">
        <f>VLOOKUP($D215,CSVLookups!$B:$R,MATCH(A$1,CSVLookups!$B$1:$R$1,0),FALSE)</f>
        <v>311 Claims Distributions</v>
      </c>
      <c r="B215" s="222" t="str">
        <f>VLOOKUP($D215,CSVLookups!$B:$R,MATCH(B$1,CSVLookups!$B$1:$R$1,0),FALSE)</f>
        <v>H3</v>
      </c>
      <c r="C215" s="222" t="str">
        <f t="shared" si="5"/>
        <v>311 Claims DistributionsH3</v>
      </c>
      <c r="D215" t="s">
        <v>1104</v>
      </c>
    </row>
    <row r="216" spans="1:4">
      <c r="A216" s="222" t="str">
        <f>VLOOKUP($D216,CSVLookups!$B:$R,MATCH(A$1,CSVLookups!$B$1:$R$1,0),FALSE)</f>
        <v>311 Claims Distributions</v>
      </c>
      <c r="B216" s="222" t="str">
        <f>VLOOKUP($D216,CSVLookups!$B:$R,MATCH(B$1,CSVLookups!$B$1:$R$1,0),FALSE)</f>
        <v>A4</v>
      </c>
      <c r="C216" s="222" t="str">
        <f t="shared" si="5"/>
        <v>311 Claims DistributionsA4</v>
      </c>
      <c r="D216" t="s">
        <v>1106</v>
      </c>
    </row>
    <row r="217" spans="1:4">
      <c r="A217" s="222" t="str">
        <f>VLOOKUP($D217,CSVLookups!$B:$R,MATCH(A$1,CSVLookups!$B$1:$R$1,0),FALSE)</f>
        <v>311 Claims Distributions</v>
      </c>
      <c r="B217" s="222" t="str">
        <f>VLOOKUP($D217,CSVLookups!$B:$R,MATCH(B$1,CSVLookups!$B$1:$R$1,0),FALSE)</f>
        <v>G4</v>
      </c>
      <c r="C217" s="222" t="str">
        <f t="shared" si="5"/>
        <v>311 Claims DistributionsG4</v>
      </c>
      <c r="D217" t="s">
        <v>1108</v>
      </c>
    </row>
    <row r="218" spans="1:4">
      <c r="A218" s="222" t="str">
        <f>VLOOKUP($D218,CSVLookups!$B:$R,MATCH(A$1,CSVLookups!$B$1:$R$1,0),FALSE)</f>
        <v>311 Claims Distributions</v>
      </c>
      <c r="B218" s="222" t="str">
        <f>VLOOKUP($D218,CSVLookups!$B:$R,MATCH(B$1,CSVLookups!$B$1:$R$1,0),FALSE)</f>
        <v>J2</v>
      </c>
      <c r="C218" s="222" t="str">
        <f t="shared" si="5"/>
        <v>311 Claims DistributionsJ2</v>
      </c>
      <c r="D218" t="s">
        <v>1118</v>
      </c>
    </row>
    <row r="219" spans="1:4">
      <c r="A219" s="222" t="str">
        <f>VLOOKUP($D219,CSVLookups!$B:$R,MATCH(A$1,CSVLookups!$B$1:$R$1,0),FALSE)</f>
        <v>311 Claims Distributions</v>
      </c>
      <c r="B219" s="222" t="str">
        <f>VLOOKUP($D219,CSVLookups!$B:$R,MATCH(B$1,CSVLookups!$B$1:$R$1,0),FALSE)</f>
        <v>K2</v>
      </c>
      <c r="C219" s="222" t="str">
        <f t="shared" si="5"/>
        <v>311 Claims DistributionsK2</v>
      </c>
      <c r="D219" t="s">
        <v>1121</v>
      </c>
    </row>
    <row r="220" spans="1:4">
      <c r="A220" s="222" t="str">
        <f>VLOOKUP($D220,CSVLookups!$B:$R,MATCH(A$1,CSVLookups!$B$1:$R$1,0),FALSE)</f>
        <v>311 Claims Distributions</v>
      </c>
      <c r="B220" s="222" t="str">
        <f>VLOOKUP($D220,CSVLookups!$B:$R,MATCH(B$1,CSVLookups!$B$1:$R$1,0),FALSE)</f>
        <v>L2</v>
      </c>
      <c r="C220" s="222" t="str">
        <f t="shared" si="5"/>
        <v>311 Claims DistributionsL2</v>
      </c>
      <c r="D220" t="s">
        <v>1124</v>
      </c>
    </row>
    <row r="221" spans="1:4">
      <c r="A221" s="222" t="str">
        <f>VLOOKUP($D221,CSVLookups!$B:$R,MATCH(A$1,CSVLookups!$B$1:$R$1,0),FALSE)</f>
        <v>311 Claims Distributions</v>
      </c>
      <c r="B221" s="222" t="str">
        <f>VLOOKUP($D221,CSVLookups!$B:$R,MATCH(B$1,CSVLookups!$B$1:$R$1,0),FALSE)</f>
        <v>ITotal</v>
      </c>
      <c r="C221" s="222" t="str">
        <f t="shared" si="5"/>
        <v>311 Claims DistributionsITotal</v>
      </c>
      <c r="D221" t="s">
        <v>1127</v>
      </c>
    </row>
    <row r="222" spans="1:4">
      <c r="A222" s="222" t="str">
        <f>VLOOKUP($D222,CSVLookups!$B:$R,MATCH(A$1,CSVLookups!$B$1:$R$1,0),FALSE)</f>
        <v>311 Claims Distributions</v>
      </c>
      <c r="B222" s="222" t="str">
        <f>VLOOKUP($D222,CSVLookups!$B:$R,MATCH(B$1,CSVLookups!$B$1:$R$1,0),FALSE)</f>
        <v>JTotal</v>
      </c>
      <c r="C222" s="222" t="str">
        <f t="shared" si="5"/>
        <v>311 Claims DistributionsJTotal</v>
      </c>
      <c r="D222" t="s">
        <v>1130</v>
      </c>
    </row>
    <row r="223" spans="1:4">
      <c r="A223" s="222" t="str">
        <f>VLOOKUP($D223,CSVLookups!$B:$R,MATCH(A$1,CSVLookups!$B$1:$R$1,0),FALSE)</f>
        <v>311 Claims Distributions</v>
      </c>
      <c r="B223" s="222" t="str">
        <f>VLOOKUP($D223,CSVLookups!$B:$R,MATCH(B$1,CSVLookups!$B$1:$R$1,0),FALSE)</f>
        <v>KTotal</v>
      </c>
      <c r="C223" s="222" t="str">
        <f t="shared" si="5"/>
        <v>311 Claims DistributionsKTotal</v>
      </c>
      <c r="D223" t="s">
        <v>1133</v>
      </c>
    </row>
    <row r="224" spans="1:4">
      <c r="A224" s="222" t="str">
        <f>VLOOKUP($D224,CSVLookups!$B:$R,MATCH(A$1,CSVLookups!$B$1:$R$1,0),FALSE)</f>
        <v>311 Claims Distributions</v>
      </c>
      <c r="B224" s="222" t="str">
        <f>VLOOKUP($D224,CSVLookups!$B:$R,MATCH(B$1,CSVLookups!$B$1:$R$1,0),FALSE)</f>
        <v>LTotal</v>
      </c>
      <c r="C224" s="222" t="str">
        <f t="shared" si="5"/>
        <v>311 Claims DistributionsLTotal</v>
      </c>
      <c r="D224" t="s">
        <v>1136</v>
      </c>
    </row>
    <row r="225" spans="1:6" s="266" customFormat="1">
      <c r="A225" s="222" t="str">
        <f>VLOOKUP($D225,CSVLookups!$B:$R,MATCH(A$1,CSVLookups!$B$1:$R$1,0),FALSE)</f>
        <v>312 Projected Solvency II Technical Provisions at Time Zero</v>
      </c>
      <c r="B225" s="222" t="str">
        <f>VLOOKUP($D225,CSVLookups!$B:$R,MATCH(B$1,CSVLookups!$B$1:$R$1,0),FALSE)</f>
        <v>A</v>
      </c>
      <c r="C225" s="222" t="str">
        <f t="shared" si="5"/>
        <v>312 Projected Solvency II Technical Provisions at Time ZeroA1991</v>
      </c>
      <c r="D225" s="266" t="s">
        <v>1140</v>
      </c>
      <c r="F225" s="266">
        <v>1991</v>
      </c>
    </row>
    <row r="226" spans="1:6" s="266" customFormat="1">
      <c r="A226" s="222" t="str">
        <f>VLOOKUP($D226,CSVLookups!$B:$R,MATCH(A$1,CSVLookups!$B$1:$R$1,0),FALSE)</f>
        <v>312 Projected Solvency II Technical Provisions at Time Zero</v>
      </c>
      <c r="B226" s="222" t="str">
        <f>VLOOKUP($D226,CSVLookups!$B:$R,MATCH(B$1,CSVLookups!$B$1:$R$1,0),FALSE)</f>
        <v>B</v>
      </c>
      <c r="C226" s="222" t="str">
        <f t="shared" si="5"/>
        <v>312 Projected Solvency II Technical Provisions at Time ZeroB1991</v>
      </c>
      <c r="D226" s="266" t="s">
        <v>1141</v>
      </c>
      <c r="F226" s="266">
        <v>1991</v>
      </c>
    </row>
    <row r="227" spans="1:6" s="266" customFormat="1">
      <c r="A227" s="222" t="str">
        <f>VLOOKUP($D227,CSVLookups!$B:$R,MATCH(A$1,CSVLookups!$B$1:$R$1,0),FALSE)</f>
        <v>312 Projected Solvency II Technical Provisions at Time Zero</v>
      </c>
      <c r="B227" s="222" t="str">
        <f>VLOOKUP($D227,CSVLookups!$B:$R,MATCH(B$1,CSVLookups!$B$1:$R$1,0),FALSE)</f>
        <v>C</v>
      </c>
      <c r="C227" s="222" t="str">
        <f t="shared" si="5"/>
        <v>312 Projected Solvency II Technical Provisions at Time ZeroC1991</v>
      </c>
      <c r="D227" s="266" t="s">
        <v>1142</v>
      </c>
      <c r="F227" s="266">
        <v>1991</v>
      </c>
    </row>
    <row r="228" spans="1:6" s="266" customFormat="1">
      <c r="A228" s="222" t="str">
        <f>VLOOKUP($D228,CSVLookups!$B:$R,MATCH(A$1,CSVLookups!$B$1:$R$1,0),FALSE)</f>
        <v>312 Projected Solvency II Technical Provisions at Time Zero</v>
      </c>
      <c r="B228" s="222" t="str">
        <f>VLOOKUP($D228,CSVLookups!$B:$R,MATCH(B$1,CSVLookups!$B$1:$R$1,0),FALSE)</f>
        <v>D</v>
      </c>
      <c r="C228" s="222" t="str">
        <f t="shared" si="5"/>
        <v>312 Projected Solvency II Technical Provisions at Time ZeroD1991</v>
      </c>
      <c r="D228" s="266" t="s">
        <v>1143</v>
      </c>
      <c r="F228" s="266">
        <v>1991</v>
      </c>
    </row>
    <row r="229" spans="1:6" s="266" customFormat="1">
      <c r="A229" s="222" t="str">
        <f>VLOOKUP($D229,CSVLookups!$B:$R,MATCH(A$1,CSVLookups!$B$1:$R$1,0),FALSE)</f>
        <v>312 Projected Solvency II Technical Provisions at Time Zero</v>
      </c>
      <c r="B229" s="222" t="str">
        <f>VLOOKUP($D229,CSVLookups!$B:$R,MATCH(B$1,CSVLookups!$B$1:$R$1,0),FALSE)</f>
        <v>E</v>
      </c>
      <c r="C229" s="222" t="str">
        <f t="shared" si="5"/>
        <v>312 Projected Solvency II Technical Provisions at Time ZeroE1991</v>
      </c>
      <c r="D229" s="266" t="s">
        <v>1146</v>
      </c>
      <c r="F229" s="266">
        <v>1991</v>
      </c>
    </row>
    <row r="230" spans="1:6" s="266" customFormat="1">
      <c r="A230" s="222" t="str">
        <f>VLOOKUP($D230,CSVLookups!$B:$R,MATCH(A$1,CSVLookups!$B$1:$R$1,0),FALSE)</f>
        <v>312 Projected Solvency II Technical Provisions at Time Zero</v>
      </c>
      <c r="B230" s="222" t="str">
        <f>VLOOKUP($D230,CSVLookups!$B:$R,MATCH(B$1,CSVLookups!$B$1:$R$1,0),FALSE)</f>
        <v>F</v>
      </c>
      <c r="C230" s="222" t="str">
        <f t="shared" si="5"/>
        <v>312 Projected Solvency II Technical Provisions at Time ZeroF1991</v>
      </c>
      <c r="D230" s="266" t="s">
        <v>1148</v>
      </c>
      <c r="F230" s="266">
        <v>1991</v>
      </c>
    </row>
    <row r="231" spans="1:6" s="266" customFormat="1">
      <c r="A231" s="222" t="str">
        <f>VLOOKUP($D231,CSVLookups!$B:$R,MATCH(A$1,CSVLookups!$B$1:$R$1,0),FALSE)</f>
        <v>312 Projected Solvency II Technical Provisions at Time Zero</v>
      </c>
      <c r="B231" s="222" t="str">
        <f>VLOOKUP($D231,CSVLookups!$B:$R,MATCH(B$1,CSVLookups!$B$1:$R$1,0),FALSE)</f>
        <v>G</v>
      </c>
      <c r="C231" s="222" t="str">
        <f t="shared" si="5"/>
        <v>312 Projected Solvency II Technical Provisions at Time ZeroG1991</v>
      </c>
      <c r="D231" s="266" t="s">
        <v>1150</v>
      </c>
      <c r="F231" s="266">
        <v>1991</v>
      </c>
    </row>
    <row r="232" spans="1:6" s="266" customFormat="1">
      <c r="A232" s="222" t="str">
        <f>VLOOKUP($D232,CSVLookups!$B:$R,MATCH(A$1,CSVLookups!$B$1:$R$1,0),FALSE)</f>
        <v>312 Projected Solvency II Technical Provisions at Time Zero</v>
      </c>
      <c r="B232" s="222" t="str">
        <f>VLOOKUP($D232,CSVLookups!$B:$R,MATCH(B$1,CSVLookups!$B$1:$R$1,0),FALSE)</f>
        <v>H</v>
      </c>
      <c r="C232" s="222" t="str">
        <f t="shared" si="5"/>
        <v>312 Projected Solvency II Technical Provisions at Time ZeroH1991</v>
      </c>
      <c r="D232" s="266" t="s">
        <v>1151</v>
      </c>
      <c r="F232" s="266">
        <v>1991</v>
      </c>
    </row>
    <row r="233" spans="1:6" s="266" customFormat="1">
      <c r="A233" s="222" t="str">
        <f>VLOOKUP($D233,CSVLookups!$B:$R,MATCH(A$1,CSVLookups!$B$1:$R$1,0),FALSE)</f>
        <v>312 Projected Solvency II Technical Provisions at Time Zero</v>
      </c>
      <c r="B233" s="222" t="str">
        <f>VLOOKUP($D233,CSVLookups!$B:$R,MATCH(B$1,CSVLookups!$B$1:$R$1,0),FALSE)</f>
        <v>I</v>
      </c>
      <c r="C233" s="222" t="str">
        <f t="shared" si="5"/>
        <v>312 Projected Solvency II Technical Provisions at Time ZeroI1991</v>
      </c>
      <c r="D233" s="266" t="s">
        <v>1152</v>
      </c>
      <c r="F233" s="266">
        <v>1991</v>
      </c>
    </row>
    <row r="234" spans="1:6" s="266" customFormat="1">
      <c r="A234" s="222" t="str">
        <f>VLOOKUP($D234,CSVLookups!$B:$R,MATCH(A$1,CSVLookups!$B$1:$R$1,0),FALSE)</f>
        <v>312 Projected Solvency II Technical Provisions at Time Zero</v>
      </c>
      <c r="B234" s="222" t="str">
        <f>VLOOKUP($D234,CSVLookups!$B:$R,MATCH(B$1,CSVLookups!$B$1:$R$1,0),FALSE)</f>
        <v>J</v>
      </c>
      <c r="C234" s="222" t="str">
        <f t="shared" si="5"/>
        <v>312 Projected Solvency II Technical Provisions at Time ZeroJ1991</v>
      </c>
      <c r="D234" s="266" t="s">
        <v>1153</v>
      </c>
      <c r="F234" s="266">
        <v>1991</v>
      </c>
    </row>
    <row r="235" spans="1:6" s="266" customFormat="1">
      <c r="A235" s="222" t="str">
        <f>VLOOKUP($D235,CSVLookups!$B:$R,MATCH(A$1,CSVLookups!$B$1:$R$1,0),FALSE)</f>
        <v>312 Projected Solvency II Technical Provisions at Time Zero</v>
      </c>
      <c r="B235" s="222" t="str">
        <f>VLOOKUP($D235,CSVLookups!$B:$R,MATCH(B$1,CSVLookups!$B$1:$R$1,0),FALSE)</f>
        <v>K</v>
      </c>
      <c r="C235" s="222" t="str">
        <f t="shared" si="5"/>
        <v>312 Projected Solvency II Technical Provisions at Time ZeroK1991</v>
      </c>
      <c r="D235" s="266" t="s">
        <v>1154</v>
      </c>
      <c r="F235" s="266">
        <v>1991</v>
      </c>
    </row>
    <row r="236" spans="1:6" s="266" customFormat="1">
      <c r="A236" s="222" t="str">
        <f>VLOOKUP($D236,CSVLookups!$B:$R,MATCH(A$1,CSVLookups!$B$1:$R$1,0),FALSE)</f>
        <v>312 Projected Solvency II Technical Provisions at Time Zero</v>
      </c>
      <c r="B236" s="222" t="str">
        <f>VLOOKUP($D236,CSVLookups!$B:$R,MATCH(B$1,CSVLookups!$B$1:$R$1,0),FALSE)</f>
        <v>L</v>
      </c>
      <c r="C236" s="222" t="str">
        <f t="shared" si="5"/>
        <v>312 Projected Solvency II Technical Provisions at Time ZeroL1991</v>
      </c>
      <c r="D236" s="266" t="s">
        <v>1156</v>
      </c>
      <c r="F236" s="266">
        <v>1991</v>
      </c>
    </row>
    <row r="237" spans="1:6" s="266" customFormat="1">
      <c r="A237" s="222" t="str">
        <f>VLOOKUP($D237,CSVLookups!$B:$R,MATCH(A$1,CSVLookups!$B$1:$R$1,0),FALSE)</f>
        <v>312 Projected Solvency II Technical Provisions at Time Zero</v>
      </c>
      <c r="B237" s="222" t="str">
        <f>VLOOKUP($D237,CSVLookups!$B:$R,MATCH(B$1,CSVLookups!$B$1:$R$1,0),FALSE)</f>
        <v>M</v>
      </c>
      <c r="C237" s="222" t="str">
        <f t="shared" si="5"/>
        <v>312 Projected Solvency II Technical Provisions at Time ZeroM1991</v>
      </c>
      <c r="D237" s="266" t="s">
        <v>1158</v>
      </c>
      <c r="F237" s="266">
        <v>1991</v>
      </c>
    </row>
    <row r="238" spans="1:6" s="266" customFormat="1">
      <c r="A238" s="222" t="str">
        <f>VLOOKUP($D238,CSVLookups!$B:$R,MATCH(A$1,CSVLookups!$B$1:$R$1,0),FALSE)</f>
        <v>312 Projected Solvency II Technical Provisions at Time Zero</v>
      </c>
      <c r="B238" s="222" t="str">
        <f>VLOOKUP($D238,CSVLookups!$B:$R,MATCH(B$1,CSVLookups!$B$1:$R$1,0),FALSE)</f>
        <v>N</v>
      </c>
      <c r="C238" s="222" t="str">
        <f t="shared" si="5"/>
        <v>312 Projected Solvency II Technical Provisions at Time ZeroN1991</v>
      </c>
      <c r="D238" s="266" t="s">
        <v>1160</v>
      </c>
      <c r="F238" s="266">
        <v>1991</v>
      </c>
    </row>
    <row r="239" spans="1:6" s="266" customFormat="1">
      <c r="A239" s="222" t="str">
        <f>VLOOKUP($D239,CSVLookups!$B:$R,MATCH(A$1,CSVLookups!$B$1:$R$1,0),FALSE)</f>
        <v>312 Projected Solvency II Technical Provisions at Time Zero</v>
      </c>
      <c r="B239" s="222" t="str">
        <f>VLOOKUP($D239,CSVLookups!$B:$R,MATCH(B$1,CSVLookups!$B$1:$R$1,0),FALSE)</f>
        <v>O</v>
      </c>
      <c r="C239" s="222" t="str">
        <f t="shared" si="5"/>
        <v>312 Projected Solvency II Technical Provisions at Time ZeroO1991</v>
      </c>
      <c r="D239" s="266" t="s">
        <v>1161</v>
      </c>
      <c r="F239" s="266">
        <v>1991</v>
      </c>
    </row>
    <row r="240" spans="1:6" s="266" customFormat="1">
      <c r="A240" s="222" t="str">
        <f>VLOOKUP($D240,CSVLookups!$B:$R,MATCH(A$1,CSVLookups!$B$1:$R$1,0),FALSE)</f>
        <v>312 Projected Solvency II Technical Provisions at Time Zero</v>
      </c>
      <c r="B240" s="222" t="str">
        <f>VLOOKUP($D240,CSVLookups!$B:$R,MATCH(B$1,CSVLookups!$B$1:$R$1,0),FALSE)</f>
        <v>P</v>
      </c>
      <c r="C240" s="222" t="str">
        <f t="shared" si="5"/>
        <v>312 Projected Solvency II Technical Provisions at Time ZeroP1991</v>
      </c>
      <c r="D240" s="266" t="s">
        <v>1162</v>
      </c>
      <c r="F240" s="266">
        <v>1991</v>
      </c>
    </row>
    <row r="241" spans="1:6" s="266" customFormat="1">
      <c r="A241" s="222" t="str">
        <f>VLOOKUP($D241,CSVLookups!$B:$R,MATCH(A$1,CSVLookups!$B$1:$R$1,0),FALSE)</f>
        <v>312 Projected Solvency II Technical Provisions at Time Zero</v>
      </c>
      <c r="B241" s="222" t="str">
        <f>VLOOKUP($D241,CSVLookups!$B:$R,MATCH(B$1,CSVLookups!$B$1:$R$1,0),FALSE)</f>
        <v>Q</v>
      </c>
      <c r="C241" s="222" t="str">
        <f t="shared" si="5"/>
        <v>312 Projected Solvency II Technical Provisions at Time ZeroQ1991</v>
      </c>
      <c r="D241" s="266" t="s">
        <v>1163</v>
      </c>
      <c r="F241" s="266">
        <v>1991</v>
      </c>
    </row>
    <row r="242" spans="1:6" s="266" customFormat="1">
      <c r="A242" s="222" t="str">
        <f>VLOOKUP($D242,CSVLookups!$B:$R,MATCH(A$1,CSVLookups!$B$1:$R$1,0),FALSE)</f>
        <v>312 Projected Solvency II Technical Provisions at Time Zero</v>
      </c>
      <c r="B242" s="222" t="str">
        <f>VLOOKUP($D242,CSVLookups!$B:$R,MATCH(B$1,CSVLookups!$B$1:$R$1,0),FALSE)</f>
        <v>A</v>
      </c>
      <c r="C242" s="222" t="str">
        <f t="shared" si="5"/>
        <v>312 Projected Solvency II Technical Provisions at Time ZeroA1992</v>
      </c>
      <c r="D242" s="266" t="s">
        <v>1140</v>
      </c>
      <c r="F242" s="266">
        <v>1992</v>
      </c>
    </row>
    <row r="243" spans="1:6" s="266" customFormat="1">
      <c r="A243" s="222" t="str">
        <f>VLOOKUP($D243,CSVLookups!$B:$R,MATCH(A$1,CSVLookups!$B$1:$R$1,0),FALSE)</f>
        <v>312 Projected Solvency II Technical Provisions at Time Zero</v>
      </c>
      <c r="B243" s="222" t="str">
        <f>VLOOKUP($D243,CSVLookups!$B:$R,MATCH(B$1,CSVLookups!$B$1:$R$1,0),FALSE)</f>
        <v>B</v>
      </c>
      <c r="C243" s="222" t="str">
        <f t="shared" si="5"/>
        <v>312 Projected Solvency II Technical Provisions at Time ZeroB1992</v>
      </c>
      <c r="D243" s="266" t="s">
        <v>1141</v>
      </c>
      <c r="F243" s="266">
        <v>1992</v>
      </c>
    </row>
    <row r="244" spans="1:6" s="266" customFormat="1">
      <c r="A244" s="222" t="str">
        <f>VLOOKUP($D244,CSVLookups!$B:$R,MATCH(A$1,CSVLookups!$B$1:$R$1,0),FALSE)</f>
        <v>312 Projected Solvency II Technical Provisions at Time Zero</v>
      </c>
      <c r="B244" s="222" t="str">
        <f>VLOOKUP($D244,CSVLookups!$B:$R,MATCH(B$1,CSVLookups!$B$1:$R$1,0),FALSE)</f>
        <v>C</v>
      </c>
      <c r="C244" s="222" t="str">
        <f t="shared" si="5"/>
        <v>312 Projected Solvency II Technical Provisions at Time ZeroC1992</v>
      </c>
      <c r="D244" s="266" t="s">
        <v>1142</v>
      </c>
      <c r="F244" s="266">
        <v>1992</v>
      </c>
    </row>
    <row r="245" spans="1:6" s="266" customFormat="1">
      <c r="A245" s="222" t="str">
        <f>VLOOKUP($D245,CSVLookups!$B:$R,MATCH(A$1,CSVLookups!$B$1:$R$1,0),FALSE)</f>
        <v>312 Projected Solvency II Technical Provisions at Time Zero</v>
      </c>
      <c r="B245" s="222" t="str">
        <f>VLOOKUP($D245,CSVLookups!$B:$R,MATCH(B$1,CSVLookups!$B$1:$R$1,0),FALSE)</f>
        <v>D</v>
      </c>
      <c r="C245" s="222" t="str">
        <f t="shared" si="5"/>
        <v>312 Projected Solvency II Technical Provisions at Time ZeroD1992</v>
      </c>
      <c r="D245" s="266" t="s">
        <v>1143</v>
      </c>
      <c r="F245" s="266">
        <v>1992</v>
      </c>
    </row>
    <row r="246" spans="1:6" s="266" customFormat="1">
      <c r="A246" s="222" t="str">
        <f>VLOOKUP($D246,CSVLookups!$B:$R,MATCH(A$1,CSVLookups!$B$1:$R$1,0),FALSE)</f>
        <v>312 Projected Solvency II Technical Provisions at Time Zero</v>
      </c>
      <c r="B246" s="222" t="str">
        <f>VLOOKUP($D246,CSVLookups!$B:$R,MATCH(B$1,CSVLookups!$B$1:$R$1,0),FALSE)</f>
        <v>E</v>
      </c>
      <c r="C246" s="222" t="str">
        <f t="shared" si="5"/>
        <v>312 Projected Solvency II Technical Provisions at Time ZeroE1992</v>
      </c>
      <c r="D246" s="266" t="s">
        <v>1146</v>
      </c>
      <c r="F246" s="266">
        <v>1992</v>
      </c>
    </row>
    <row r="247" spans="1:6" s="266" customFormat="1">
      <c r="A247" s="222" t="str">
        <f>VLOOKUP($D247,CSVLookups!$B:$R,MATCH(A$1,CSVLookups!$B$1:$R$1,0),FALSE)</f>
        <v>312 Projected Solvency II Technical Provisions at Time Zero</v>
      </c>
      <c r="B247" s="222" t="str">
        <f>VLOOKUP($D247,CSVLookups!$B:$R,MATCH(B$1,CSVLookups!$B$1:$R$1,0),FALSE)</f>
        <v>F</v>
      </c>
      <c r="C247" s="222" t="str">
        <f t="shared" si="5"/>
        <v>312 Projected Solvency II Technical Provisions at Time ZeroF1992</v>
      </c>
      <c r="D247" s="266" t="s">
        <v>1148</v>
      </c>
      <c r="F247" s="266">
        <v>1992</v>
      </c>
    </row>
    <row r="248" spans="1:6" s="266" customFormat="1">
      <c r="A248" s="222" t="str">
        <f>VLOOKUP($D248,CSVLookups!$B:$R,MATCH(A$1,CSVLookups!$B$1:$R$1,0),FALSE)</f>
        <v>312 Projected Solvency II Technical Provisions at Time Zero</v>
      </c>
      <c r="B248" s="222" t="str">
        <f>VLOOKUP($D248,CSVLookups!$B:$R,MATCH(B$1,CSVLookups!$B$1:$R$1,0),FALSE)</f>
        <v>G</v>
      </c>
      <c r="C248" s="222" t="str">
        <f t="shared" si="5"/>
        <v>312 Projected Solvency II Technical Provisions at Time ZeroG1992</v>
      </c>
      <c r="D248" s="266" t="s">
        <v>1150</v>
      </c>
      <c r="F248" s="266">
        <v>1992</v>
      </c>
    </row>
    <row r="249" spans="1:6" s="266" customFormat="1">
      <c r="A249" s="222" t="str">
        <f>VLOOKUP($D249,CSVLookups!$B:$R,MATCH(A$1,CSVLookups!$B$1:$R$1,0),FALSE)</f>
        <v>312 Projected Solvency II Technical Provisions at Time Zero</v>
      </c>
      <c r="B249" s="222" t="str">
        <f>VLOOKUP($D249,CSVLookups!$B:$R,MATCH(B$1,CSVLookups!$B$1:$R$1,0),FALSE)</f>
        <v>H</v>
      </c>
      <c r="C249" s="222" t="str">
        <f t="shared" si="5"/>
        <v>312 Projected Solvency II Technical Provisions at Time ZeroH1992</v>
      </c>
      <c r="D249" s="266" t="s">
        <v>1151</v>
      </c>
      <c r="F249" s="266">
        <v>1992</v>
      </c>
    </row>
    <row r="250" spans="1:6" s="266" customFormat="1">
      <c r="A250" s="222" t="str">
        <f>VLOOKUP($D250,CSVLookups!$B:$R,MATCH(A$1,CSVLookups!$B$1:$R$1,0),FALSE)</f>
        <v>312 Projected Solvency II Technical Provisions at Time Zero</v>
      </c>
      <c r="B250" s="222" t="str">
        <f>VLOOKUP($D250,CSVLookups!$B:$R,MATCH(B$1,CSVLookups!$B$1:$R$1,0),FALSE)</f>
        <v>I</v>
      </c>
      <c r="C250" s="222" t="str">
        <f t="shared" si="5"/>
        <v>312 Projected Solvency II Technical Provisions at Time ZeroI1992</v>
      </c>
      <c r="D250" s="266" t="s">
        <v>1152</v>
      </c>
      <c r="F250" s="266">
        <v>1992</v>
      </c>
    </row>
    <row r="251" spans="1:6" s="266" customFormat="1">
      <c r="A251" s="222" t="str">
        <f>VLOOKUP($D251,CSVLookups!$B:$R,MATCH(A$1,CSVLookups!$B$1:$R$1,0),FALSE)</f>
        <v>312 Projected Solvency II Technical Provisions at Time Zero</v>
      </c>
      <c r="B251" s="222" t="str">
        <f>VLOOKUP($D251,CSVLookups!$B:$R,MATCH(B$1,CSVLookups!$B$1:$R$1,0),FALSE)</f>
        <v>J</v>
      </c>
      <c r="C251" s="222" t="str">
        <f t="shared" si="5"/>
        <v>312 Projected Solvency II Technical Provisions at Time ZeroJ1992</v>
      </c>
      <c r="D251" s="266" t="s">
        <v>1153</v>
      </c>
      <c r="F251" s="266">
        <v>1992</v>
      </c>
    </row>
    <row r="252" spans="1:6" s="266" customFormat="1">
      <c r="A252" s="222" t="str">
        <f>VLOOKUP($D252,CSVLookups!$B:$R,MATCH(A$1,CSVLookups!$B$1:$R$1,0),FALSE)</f>
        <v>312 Projected Solvency II Technical Provisions at Time Zero</v>
      </c>
      <c r="B252" s="222" t="str">
        <f>VLOOKUP($D252,CSVLookups!$B:$R,MATCH(B$1,CSVLookups!$B$1:$R$1,0),FALSE)</f>
        <v>K</v>
      </c>
      <c r="C252" s="222" t="str">
        <f t="shared" si="5"/>
        <v>312 Projected Solvency II Technical Provisions at Time ZeroK1992</v>
      </c>
      <c r="D252" s="266" t="s">
        <v>1154</v>
      </c>
      <c r="F252" s="266">
        <v>1992</v>
      </c>
    </row>
    <row r="253" spans="1:6" s="266" customFormat="1">
      <c r="A253" s="222" t="str">
        <f>VLOOKUP($D253,CSVLookups!$B:$R,MATCH(A$1,CSVLookups!$B$1:$R$1,0),FALSE)</f>
        <v>312 Projected Solvency II Technical Provisions at Time Zero</v>
      </c>
      <c r="B253" s="222" t="str">
        <f>VLOOKUP($D253,CSVLookups!$B:$R,MATCH(B$1,CSVLookups!$B$1:$R$1,0),FALSE)</f>
        <v>L</v>
      </c>
      <c r="C253" s="222" t="str">
        <f t="shared" si="5"/>
        <v>312 Projected Solvency II Technical Provisions at Time ZeroL1992</v>
      </c>
      <c r="D253" s="266" t="s">
        <v>1156</v>
      </c>
      <c r="F253" s="266">
        <v>1992</v>
      </c>
    </row>
    <row r="254" spans="1:6" s="266" customFormat="1">
      <c r="A254" s="222" t="str">
        <f>VLOOKUP($D254,CSVLookups!$B:$R,MATCH(A$1,CSVLookups!$B$1:$R$1,0),FALSE)</f>
        <v>312 Projected Solvency II Technical Provisions at Time Zero</v>
      </c>
      <c r="B254" s="222" t="str">
        <f>VLOOKUP($D254,CSVLookups!$B:$R,MATCH(B$1,CSVLookups!$B$1:$R$1,0),FALSE)</f>
        <v>M</v>
      </c>
      <c r="C254" s="222" t="str">
        <f t="shared" ref="C254:C317" si="7">IF(CONCATENATE(A254,B254)="313 Financial Information0",CONCATENATE(A254,B254,D254),IF(LEN(F254)=0,CONCATENATE(A254,B254,IF(LEFT(D254,LEN("Unincepted"))="Unincepted","ULO","")),CONCATENATE(A254,B254,F254)))</f>
        <v>312 Projected Solvency II Technical Provisions at Time ZeroM1992</v>
      </c>
      <c r="D254" s="266" t="s">
        <v>1158</v>
      </c>
      <c r="F254" s="266">
        <v>1992</v>
      </c>
    </row>
    <row r="255" spans="1:6" s="266" customFormat="1">
      <c r="A255" s="222" t="str">
        <f>VLOOKUP($D255,CSVLookups!$B:$R,MATCH(A$1,CSVLookups!$B$1:$R$1,0),FALSE)</f>
        <v>312 Projected Solvency II Technical Provisions at Time Zero</v>
      </c>
      <c r="B255" s="222" t="str">
        <f>VLOOKUP($D255,CSVLookups!$B:$R,MATCH(B$1,CSVLookups!$B$1:$R$1,0),FALSE)</f>
        <v>N</v>
      </c>
      <c r="C255" s="222" t="str">
        <f t="shared" si="7"/>
        <v>312 Projected Solvency II Technical Provisions at Time ZeroN1992</v>
      </c>
      <c r="D255" s="266" t="s">
        <v>1160</v>
      </c>
      <c r="F255" s="266">
        <v>1992</v>
      </c>
    </row>
    <row r="256" spans="1:6" s="266" customFormat="1">
      <c r="A256" s="222" t="str">
        <f>VLOOKUP($D256,CSVLookups!$B:$R,MATCH(A$1,CSVLookups!$B$1:$R$1,0),FALSE)</f>
        <v>312 Projected Solvency II Technical Provisions at Time Zero</v>
      </c>
      <c r="B256" s="222" t="str">
        <f>VLOOKUP($D256,CSVLookups!$B:$R,MATCH(B$1,CSVLookups!$B$1:$R$1,0),FALSE)</f>
        <v>O</v>
      </c>
      <c r="C256" s="222" t="str">
        <f t="shared" si="7"/>
        <v>312 Projected Solvency II Technical Provisions at Time ZeroO1992</v>
      </c>
      <c r="D256" s="266" t="s">
        <v>1161</v>
      </c>
      <c r="F256" s="266">
        <v>1992</v>
      </c>
    </row>
    <row r="257" spans="1:6" s="266" customFormat="1">
      <c r="A257" s="222" t="str">
        <f>VLOOKUP($D257,CSVLookups!$B:$R,MATCH(A$1,CSVLookups!$B$1:$R$1,0),FALSE)</f>
        <v>312 Projected Solvency II Technical Provisions at Time Zero</v>
      </c>
      <c r="B257" s="222" t="str">
        <f>VLOOKUP($D257,CSVLookups!$B:$R,MATCH(B$1,CSVLookups!$B$1:$R$1,0),FALSE)</f>
        <v>P</v>
      </c>
      <c r="C257" s="222" t="str">
        <f t="shared" si="7"/>
        <v>312 Projected Solvency II Technical Provisions at Time ZeroP1992</v>
      </c>
      <c r="D257" s="266" t="s">
        <v>1162</v>
      </c>
      <c r="F257" s="266">
        <v>1992</v>
      </c>
    </row>
    <row r="258" spans="1:6" s="266" customFormat="1">
      <c r="A258" s="222" t="str">
        <f>VLOOKUP($D258,CSVLookups!$B:$R,MATCH(A$1,CSVLookups!$B$1:$R$1,0),FALSE)</f>
        <v>312 Projected Solvency II Technical Provisions at Time Zero</v>
      </c>
      <c r="B258" s="222" t="str">
        <f>VLOOKUP($D258,CSVLookups!$B:$R,MATCH(B$1,CSVLookups!$B$1:$R$1,0),FALSE)</f>
        <v>Q</v>
      </c>
      <c r="C258" s="222" t="str">
        <f t="shared" si="7"/>
        <v>312 Projected Solvency II Technical Provisions at Time ZeroQ1992</v>
      </c>
      <c r="D258" s="266" t="s">
        <v>1163</v>
      </c>
      <c r="F258" s="266">
        <v>1992</v>
      </c>
    </row>
    <row r="259" spans="1:6" s="266" customFormat="1">
      <c r="A259" s="222" t="str">
        <f>VLOOKUP($D259,CSVLookups!$B:$R,MATCH(A$1,CSVLookups!$B$1:$R$1,0),FALSE)</f>
        <v>312 Projected Solvency II Technical Provisions at Time Zero</v>
      </c>
      <c r="B259" s="222" t="str">
        <f>VLOOKUP($D259,CSVLookups!$B:$R,MATCH(B$1,CSVLookups!$B$1:$R$1,0),FALSE)</f>
        <v>A</v>
      </c>
      <c r="C259" s="222" t="str">
        <f t="shared" si="7"/>
        <v>312 Projected Solvency II Technical Provisions at Time ZeroA1993</v>
      </c>
      <c r="D259" s="266" t="s">
        <v>1140</v>
      </c>
      <c r="F259" s="266">
        <v>1993</v>
      </c>
    </row>
    <row r="260" spans="1:6" s="266" customFormat="1">
      <c r="A260" s="222" t="str">
        <f>VLOOKUP($D260,CSVLookups!$B:$R,MATCH(A$1,CSVLookups!$B$1:$R$1,0),FALSE)</f>
        <v>312 Projected Solvency II Technical Provisions at Time Zero</v>
      </c>
      <c r="B260" s="222" t="str">
        <f>VLOOKUP($D260,CSVLookups!$B:$R,MATCH(B$1,CSVLookups!$B$1:$R$1,0),FALSE)</f>
        <v>B</v>
      </c>
      <c r="C260" s="222" t="str">
        <f t="shared" si="7"/>
        <v>312 Projected Solvency II Technical Provisions at Time ZeroB1993</v>
      </c>
      <c r="D260" s="266" t="s">
        <v>1141</v>
      </c>
      <c r="F260" s="266">
        <v>1993</v>
      </c>
    </row>
    <row r="261" spans="1:6" s="266" customFormat="1">
      <c r="A261" s="222" t="str">
        <f>VLOOKUP($D261,CSVLookups!$B:$R,MATCH(A$1,CSVLookups!$B$1:$R$1,0),FALSE)</f>
        <v>312 Projected Solvency II Technical Provisions at Time Zero</v>
      </c>
      <c r="B261" s="222" t="str">
        <f>VLOOKUP($D261,CSVLookups!$B:$R,MATCH(B$1,CSVLookups!$B$1:$R$1,0),FALSE)</f>
        <v>C</v>
      </c>
      <c r="C261" s="222" t="str">
        <f t="shared" si="7"/>
        <v>312 Projected Solvency II Technical Provisions at Time ZeroC1993</v>
      </c>
      <c r="D261" s="266" t="s">
        <v>1142</v>
      </c>
      <c r="F261" s="266">
        <v>1993</v>
      </c>
    </row>
    <row r="262" spans="1:6" s="266" customFormat="1">
      <c r="A262" s="222" t="str">
        <f>VLOOKUP($D262,CSVLookups!$B:$R,MATCH(A$1,CSVLookups!$B$1:$R$1,0),FALSE)</f>
        <v>312 Projected Solvency II Technical Provisions at Time Zero</v>
      </c>
      <c r="B262" s="222" t="str">
        <f>VLOOKUP($D262,CSVLookups!$B:$R,MATCH(B$1,CSVLookups!$B$1:$R$1,0),FALSE)</f>
        <v>D</v>
      </c>
      <c r="C262" s="222" t="str">
        <f t="shared" si="7"/>
        <v>312 Projected Solvency II Technical Provisions at Time ZeroD1993</v>
      </c>
      <c r="D262" s="266" t="s">
        <v>1143</v>
      </c>
      <c r="F262" s="266">
        <v>1993</v>
      </c>
    </row>
    <row r="263" spans="1:6" s="266" customFormat="1">
      <c r="A263" s="222" t="str">
        <f>VLOOKUP($D263,CSVLookups!$B:$R,MATCH(A$1,CSVLookups!$B$1:$R$1,0),FALSE)</f>
        <v>312 Projected Solvency II Technical Provisions at Time Zero</v>
      </c>
      <c r="B263" s="222" t="str">
        <f>VLOOKUP($D263,CSVLookups!$B:$R,MATCH(B$1,CSVLookups!$B$1:$R$1,0),FALSE)</f>
        <v>E</v>
      </c>
      <c r="C263" s="222" t="str">
        <f t="shared" si="7"/>
        <v>312 Projected Solvency II Technical Provisions at Time ZeroE1993</v>
      </c>
      <c r="D263" s="266" t="s">
        <v>1146</v>
      </c>
      <c r="F263" s="266">
        <v>1993</v>
      </c>
    </row>
    <row r="264" spans="1:6" s="266" customFormat="1">
      <c r="A264" s="222" t="str">
        <f>VLOOKUP($D264,CSVLookups!$B:$R,MATCH(A$1,CSVLookups!$B$1:$R$1,0),FALSE)</f>
        <v>312 Projected Solvency II Technical Provisions at Time Zero</v>
      </c>
      <c r="B264" s="222" t="str">
        <f>VLOOKUP($D264,CSVLookups!$B:$R,MATCH(B$1,CSVLookups!$B$1:$R$1,0),FALSE)</f>
        <v>F</v>
      </c>
      <c r="C264" s="222" t="str">
        <f t="shared" si="7"/>
        <v>312 Projected Solvency II Technical Provisions at Time ZeroF1993</v>
      </c>
      <c r="D264" s="266" t="s">
        <v>1148</v>
      </c>
      <c r="F264" s="266">
        <v>1993</v>
      </c>
    </row>
    <row r="265" spans="1:6" s="266" customFormat="1">
      <c r="A265" s="222" t="str">
        <f>VLOOKUP($D265,CSVLookups!$B:$R,MATCH(A$1,CSVLookups!$B$1:$R$1,0),FALSE)</f>
        <v>312 Projected Solvency II Technical Provisions at Time Zero</v>
      </c>
      <c r="B265" s="222" t="str">
        <f>VLOOKUP($D265,CSVLookups!$B:$R,MATCH(B$1,CSVLookups!$B$1:$R$1,0),FALSE)</f>
        <v>G</v>
      </c>
      <c r="C265" s="222" t="str">
        <f t="shared" si="7"/>
        <v>312 Projected Solvency II Technical Provisions at Time ZeroG1993</v>
      </c>
      <c r="D265" s="266" t="s">
        <v>1150</v>
      </c>
      <c r="F265" s="266">
        <v>1993</v>
      </c>
    </row>
    <row r="266" spans="1:6" s="266" customFormat="1">
      <c r="A266" s="222" t="str">
        <f>VLOOKUP($D266,CSVLookups!$B:$R,MATCH(A$1,CSVLookups!$B$1:$R$1,0),FALSE)</f>
        <v>312 Projected Solvency II Technical Provisions at Time Zero</v>
      </c>
      <c r="B266" s="222" t="str">
        <f>VLOOKUP($D266,CSVLookups!$B:$R,MATCH(B$1,CSVLookups!$B$1:$R$1,0),FALSE)</f>
        <v>H</v>
      </c>
      <c r="C266" s="222" t="str">
        <f t="shared" si="7"/>
        <v>312 Projected Solvency II Technical Provisions at Time ZeroH1993</v>
      </c>
      <c r="D266" s="266" t="s">
        <v>1151</v>
      </c>
      <c r="F266" s="266">
        <v>1993</v>
      </c>
    </row>
    <row r="267" spans="1:6" s="266" customFormat="1">
      <c r="A267" s="222" t="str">
        <f>VLOOKUP($D267,CSVLookups!$B:$R,MATCH(A$1,CSVLookups!$B$1:$R$1,0),FALSE)</f>
        <v>312 Projected Solvency II Technical Provisions at Time Zero</v>
      </c>
      <c r="B267" s="222" t="str">
        <f>VLOOKUP($D267,CSVLookups!$B:$R,MATCH(B$1,CSVLookups!$B$1:$R$1,0),FALSE)</f>
        <v>I</v>
      </c>
      <c r="C267" s="222" t="str">
        <f t="shared" si="7"/>
        <v>312 Projected Solvency II Technical Provisions at Time ZeroI1993</v>
      </c>
      <c r="D267" s="266" t="s">
        <v>1152</v>
      </c>
      <c r="F267" s="266">
        <v>1993</v>
      </c>
    </row>
    <row r="268" spans="1:6" s="266" customFormat="1">
      <c r="A268" s="222" t="str">
        <f>VLOOKUP($D268,CSVLookups!$B:$R,MATCH(A$1,CSVLookups!$B$1:$R$1,0),FALSE)</f>
        <v>312 Projected Solvency II Technical Provisions at Time Zero</v>
      </c>
      <c r="B268" s="222" t="str">
        <f>VLOOKUP($D268,CSVLookups!$B:$R,MATCH(B$1,CSVLookups!$B$1:$R$1,0),FALSE)</f>
        <v>J</v>
      </c>
      <c r="C268" s="222" t="str">
        <f t="shared" si="7"/>
        <v>312 Projected Solvency II Technical Provisions at Time ZeroJ1993</v>
      </c>
      <c r="D268" s="266" t="s">
        <v>1153</v>
      </c>
      <c r="F268" s="266">
        <v>1993</v>
      </c>
    </row>
    <row r="269" spans="1:6" s="266" customFormat="1">
      <c r="A269" s="222" t="str">
        <f>VLOOKUP($D269,CSVLookups!$B:$R,MATCH(A$1,CSVLookups!$B$1:$R$1,0),FALSE)</f>
        <v>312 Projected Solvency II Technical Provisions at Time Zero</v>
      </c>
      <c r="B269" s="222" t="str">
        <f>VLOOKUP($D269,CSVLookups!$B:$R,MATCH(B$1,CSVLookups!$B$1:$R$1,0),FALSE)</f>
        <v>K</v>
      </c>
      <c r="C269" s="222" t="str">
        <f t="shared" si="7"/>
        <v>312 Projected Solvency II Technical Provisions at Time ZeroK1993</v>
      </c>
      <c r="D269" s="266" t="s">
        <v>1154</v>
      </c>
      <c r="F269" s="266">
        <v>1993</v>
      </c>
    </row>
    <row r="270" spans="1:6" s="266" customFormat="1">
      <c r="A270" s="222" t="str">
        <f>VLOOKUP($D270,CSVLookups!$B:$R,MATCH(A$1,CSVLookups!$B$1:$R$1,0),FALSE)</f>
        <v>312 Projected Solvency II Technical Provisions at Time Zero</v>
      </c>
      <c r="B270" s="222" t="str">
        <f>VLOOKUP($D270,CSVLookups!$B:$R,MATCH(B$1,CSVLookups!$B$1:$R$1,0),FALSE)</f>
        <v>L</v>
      </c>
      <c r="C270" s="222" t="str">
        <f t="shared" si="7"/>
        <v>312 Projected Solvency II Technical Provisions at Time ZeroL1993</v>
      </c>
      <c r="D270" s="266" t="s">
        <v>1156</v>
      </c>
      <c r="F270" s="266">
        <v>1993</v>
      </c>
    </row>
    <row r="271" spans="1:6" s="266" customFormat="1">
      <c r="A271" s="222" t="str">
        <f>VLOOKUP($D271,CSVLookups!$B:$R,MATCH(A$1,CSVLookups!$B$1:$R$1,0),FALSE)</f>
        <v>312 Projected Solvency II Technical Provisions at Time Zero</v>
      </c>
      <c r="B271" s="222" t="str">
        <f>VLOOKUP($D271,CSVLookups!$B:$R,MATCH(B$1,CSVLookups!$B$1:$R$1,0),FALSE)</f>
        <v>M</v>
      </c>
      <c r="C271" s="222" t="str">
        <f t="shared" si="7"/>
        <v>312 Projected Solvency II Technical Provisions at Time ZeroM1993</v>
      </c>
      <c r="D271" s="266" t="s">
        <v>1158</v>
      </c>
      <c r="F271" s="266">
        <v>1993</v>
      </c>
    </row>
    <row r="272" spans="1:6" s="266" customFormat="1">
      <c r="A272" s="222" t="str">
        <f>VLOOKUP($D272,CSVLookups!$B:$R,MATCH(A$1,CSVLookups!$B$1:$R$1,0),FALSE)</f>
        <v>312 Projected Solvency II Technical Provisions at Time Zero</v>
      </c>
      <c r="B272" s="222" t="str">
        <f>VLOOKUP($D272,CSVLookups!$B:$R,MATCH(B$1,CSVLookups!$B$1:$R$1,0),FALSE)</f>
        <v>N</v>
      </c>
      <c r="C272" s="222" t="str">
        <f t="shared" si="7"/>
        <v>312 Projected Solvency II Technical Provisions at Time ZeroN1993</v>
      </c>
      <c r="D272" s="266" t="s">
        <v>1160</v>
      </c>
      <c r="F272" s="266">
        <v>1993</v>
      </c>
    </row>
    <row r="273" spans="1:6" s="266" customFormat="1">
      <c r="A273" s="222" t="str">
        <f>VLOOKUP($D273,CSVLookups!$B:$R,MATCH(A$1,CSVLookups!$B$1:$R$1,0),FALSE)</f>
        <v>312 Projected Solvency II Technical Provisions at Time Zero</v>
      </c>
      <c r="B273" s="222" t="str">
        <f>VLOOKUP($D273,CSVLookups!$B:$R,MATCH(B$1,CSVLookups!$B$1:$R$1,0),FALSE)</f>
        <v>O</v>
      </c>
      <c r="C273" s="222" t="str">
        <f t="shared" si="7"/>
        <v>312 Projected Solvency II Technical Provisions at Time ZeroO1993</v>
      </c>
      <c r="D273" s="266" t="s">
        <v>1161</v>
      </c>
      <c r="F273" s="266">
        <v>1993</v>
      </c>
    </row>
    <row r="274" spans="1:6" s="266" customFormat="1">
      <c r="A274" s="222" t="str">
        <f>VLOOKUP($D274,CSVLookups!$B:$R,MATCH(A$1,CSVLookups!$B$1:$R$1,0),FALSE)</f>
        <v>312 Projected Solvency II Technical Provisions at Time Zero</v>
      </c>
      <c r="B274" s="222" t="str">
        <f>VLOOKUP($D274,CSVLookups!$B:$R,MATCH(B$1,CSVLookups!$B$1:$R$1,0),FALSE)</f>
        <v>P</v>
      </c>
      <c r="C274" s="222" t="str">
        <f t="shared" si="7"/>
        <v>312 Projected Solvency II Technical Provisions at Time ZeroP1993</v>
      </c>
      <c r="D274" s="266" t="s">
        <v>1162</v>
      </c>
      <c r="F274" s="266">
        <v>1993</v>
      </c>
    </row>
    <row r="275" spans="1:6" s="266" customFormat="1">
      <c r="A275" s="222" t="str">
        <f>VLOOKUP($D275,CSVLookups!$B:$R,MATCH(A$1,CSVLookups!$B$1:$R$1,0),FALSE)</f>
        <v>312 Projected Solvency II Technical Provisions at Time Zero</v>
      </c>
      <c r="B275" s="222" t="str">
        <f>VLOOKUP($D275,CSVLookups!$B:$R,MATCH(B$1,CSVLookups!$B$1:$R$1,0),FALSE)</f>
        <v>Q</v>
      </c>
      <c r="C275" s="222" t="str">
        <f t="shared" si="7"/>
        <v>312 Projected Solvency II Technical Provisions at Time ZeroQ1993</v>
      </c>
      <c r="D275" s="266" t="s">
        <v>1163</v>
      </c>
      <c r="F275" s="266">
        <v>1993</v>
      </c>
    </row>
    <row r="276" spans="1:6" s="266" customFormat="1">
      <c r="A276" s="222" t="str">
        <f>VLOOKUP($D276,CSVLookups!$B:$R,MATCH(A$1,CSVLookups!$B$1:$R$1,0),FALSE)</f>
        <v>312 Projected Solvency II Technical Provisions at Time Zero</v>
      </c>
      <c r="B276" s="222" t="str">
        <f>VLOOKUP($D276,CSVLookups!$B:$R,MATCH(B$1,CSVLookups!$B$1:$R$1,0),FALSE)</f>
        <v>A</v>
      </c>
      <c r="C276" s="222" t="str">
        <f t="shared" si="7"/>
        <v>312 Projected Solvency II Technical Provisions at Time ZeroA1994</v>
      </c>
      <c r="D276" s="266" t="s">
        <v>1140</v>
      </c>
      <c r="F276" s="266">
        <v>1994</v>
      </c>
    </row>
    <row r="277" spans="1:6" s="266" customFormat="1">
      <c r="A277" s="222" t="str">
        <f>VLOOKUP($D277,CSVLookups!$B:$R,MATCH(A$1,CSVLookups!$B$1:$R$1,0),FALSE)</f>
        <v>312 Projected Solvency II Technical Provisions at Time Zero</v>
      </c>
      <c r="B277" s="222" t="str">
        <f>VLOOKUP($D277,CSVLookups!$B:$R,MATCH(B$1,CSVLookups!$B$1:$R$1,0),FALSE)</f>
        <v>B</v>
      </c>
      <c r="C277" s="222" t="str">
        <f t="shared" si="7"/>
        <v>312 Projected Solvency II Technical Provisions at Time ZeroB1994</v>
      </c>
      <c r="D277" s="266" t="s">
        <v>1141</v>
      </c>
      <c r="F277" s="266">
        <v>1994</v>
      </c>
    </row>
    <row r="278" spans="1:6" s="266" customFormat="1">
      <c r="A278" s="222" t="str">
        <f>VLOOKUP($D278,CSVLookups!$B:$R,MATCH(A$1,CSVLookups!$B$1:$R$1,0),FALSE)</f>
        <v>312 Projected Solvency II Technical Provisions at Time Zero</v>
      </c>
      <c r="B278" s="222" t="str">
        <f>VLOOKUP($D278,CSVLookups!$B:$R,MATCH(B$1,CSVLookups!$B$1:$R$1,0),FALSE)</f>
        <v>C</v>
      </c>
      <c r="C278" s="222" t="str">
        <f t="shared" si="7"/>
        <v>312 Projected Solvency II Technical Provisions at Time ZeroC1994</v>
      </c>
      <c r="D278" s="266" t="s">
        <v>1142</v>
      </c>
      <c r="F278" s="266">
        <v>1994</v>
      </c>
    </row>
    <row r="279" spans="1:6" s="266" customFormat="1">
      <c r="A279" s="222" t="str">
        <f>VLOOKUP($D279,CSVLookups!$B:$R,MATCH(A$1,CSVLookups!$B$1:$R$1,0),FALSE)</f>
        <v>312 Projected Solvency II Technical Provisions at Time Zero</v>
      </c>
      <c r="B279" s="222" t="str">
        <f>VLOOKUP($D279,CSVLookups!$B:$R,MATCH(B$1,CSVLookups!$B$1:$R$1,0),FALSE)</f>
        <v>D</v>
      </c>
      <c r="C279" s="222" t="str">
        <f t="shared" si="7"/>
        <v>312 Projected Solvency II Technical Provisions at Time ZeroD1994</v>
      </c>
      <c r="D279" s="266" t="s">
        <v>1143</v>
      </c>
      <c r="F279" s="266">
        <v>1994</v>
      </c>
    </row>
    <row r="280" spans="1:6" s="266" customFormat="1">
      <c r="A280" s="222" t="str">
        <f>VLOOKUP($D280,CSVLookups!$B:$R,MATCH(A$1,CSVLookups!$B$1:$R$1,0),FALSE)</f>
        <v>312 Projected Solvency II Technical Provisions at Time Zero</v>
      </c>
      <c r="B280" s="222" t="str">
        <f>VLOOKUP($D280,CSVLookups!$B:$R,MATCH(B$1,CSVLookups!$B$1:$R$1,0),FALSE)</f>
        <v>E</v>
      </c>
      <c r="C280" s="222" t="str">
        <f t="shared" si="7"/>
        <v>312 Projected Solvency II Technical Provisions at Time ZeroE1994</v>
      </c>
      <c r="D280" s="266" t="s">
        <v>1146</v>
      </c>
      <c r="F280" s="266">
        <v>1994</v>
      </c>
    </row>
    <row r="281" spans="1:6" s="266" customFormat="1">
      <c r="A281" s="222" t="str">
        <f>VLOOKUP($D281,CSVLookups!$B:$R,MATCH(A$1,CSVLookups!$B$1:$R$1,0),FALSE)</f>
        <v>312 Projected Solvency II Technical Provisions at Time Zero</v>
      </c>
      <c r="B281" s="222" t="str">
        <f>VLOOKUP($D281,CSVLookups!$B:$R,MATCH(B$1,CSVLookups!$B$1:$R$1,0),FALSE)</f>
        <v>F</v>
      </c>
      <c r="C281" s="222" t="str">
        <f t="shared" si="7"/>
        <v>312 Projected Solvency II Technical Provisions at Time ZeroF1994</v>
      </c>
      <c r="D281" s="266" t="s">
        <v>1148</v>
      </c>
      <c r="F281" s="266">
        <v>1994</v>
      </c>
    </row>
    <row r="282" spans="1:6" s="266" customFormat="1">
      <c r="A282" s="222" t="str">
        <f>VLOOKUP($D282,CSVLookups!$B:$R,MATCH(A$1,CSVLookups!$B$1:$R$1,0),FALSE)</f>
        <v>312 Projected Solvency II Technical Provisions at Time Zero</v>
      </c>
      <c r="B282" s="222" t="str">
        <f>VLOOKUP($D282,CSVLookups!$B:$R,MATCH(B$1,CSVLookups!$B$1:$R$1,0),FALSE)</f>
        <v>G</v>
      </c>
      <c r="C282" s="222" t="str">
        <f t="shared" si="7"/>
        <v>312 Projected Solvency II Technical Provisions at Time ZeroG1994</v>
      </c>
      <c r="D282" s="266" t="s">
        <v>1150</v>
      </c>
      <c r="F282" s="266">
        <v>1994</v>
      </c>
    </row>
    <row r="283" spans="1:6" s="266" customFormat="1">
      <c r="A283" s="222" t="str">
        <f>VLOOKUP($D283,CSVLookups!$B:$R,MATCH(A$1,CSVLookups!$B$1:$R$1,0),FALSE)</f>
        <v>312 Projected Solvency II Technical Provisions at Time Zero</v>
      </c>
      <c r="B283" s="222" t="str">
        <f>VLOOKUP($D283,CSVLookups!$B:$R,MATCH(B$1,CSVLookups!$B$1:$R$1,0),FALSE)</f>
        <v>H</v>
      </c>
      <c r="C283" s="222" t="str">
        <f t="shared" si="7"/>
        <v>312 Projected Solvency II Technical Provisions at Time ZeroH1994</v>
      </c>
      <c r="D283" s="266" t="s">
        <v>1151</v>
      </c>
      <c r="F283" s="266">
        <v>1994</v>
      </c>
    </row>
    <row r="284" spans="1:6" s="266" customFormat="1">
      <c r="A284" s="222" t="str">
        <f>VLOOKUP($D284,CSVLookups!$B:$R,MATCH(A$1,CSVLookups!$B$1:$R$1,0),FALSE)</f>
        <v>312 Projected Solvency II Technical Provisions at Time Zero</v>
      </c>
      <c r="B284" s="222" t="str">
        <f>VLOOKUP($D284,CSVLookups!$B:$R,MATCH(B$1,CSVLookups!$B$1:$R$1,0),FALSE)</f>
        <v>I</v>
      </c>
      <c r="C284" s="222" t="str">
        <f t="shared" si="7"/>
        <v>312 Projected Solvency II Technical Provisions at Time ZeroI1994</v>
      </c>
      <c r="D284" s="266" t="s">
        <v>1152</v>
      </c>
      <c r="F284" s="266">
        <v>1994</v>
      </c>
    </row>
    <row r="285" spans="1:6" s="266" customFormat="1">
      <c r="A285" s="222" t="str">
        <f>VLOOKUP($D285,CSVLookups!$B:$R,MATCH(A$1,CSVLookups!$B$1:$R$1,0),FALSE)</f>
        <v>312 Projected Solvency II Technical Provisions at Time Zero</v>
      </c>
      <c r="B285" s="222" t="str">
        <f>VLOOKUP($D285,CSVLookups!$B:$R,MATCH(B$1,CSVLookups!$B$1:$R$1,0),FALSE)</f>
        <v>J</v>
      </c>
      <c r="C285" s="222" t="str">
        <f t="shared" si="7"/>
        <v>312 Projected Solvency II Technical Provisions at Time ZeroJ1994</v>
      </c>
      <c r="D285" s="266" t="s">
        <v>1153</v>
      </c>
      <c r="F285" s="266">
        <v>1994</v>
      </c>
    </row>
    <row r="286" spans="1:6" s="266" customFormat="1">
      <c r="A286" s="222" t="str">
        <f>VLOOKUP($D286,CSVLookups!$B:$R,MATCH(A$1,CSVLookups!$B$1:$R$1,0),FALSE)</f>
        <v>312 Projected Solvency II Technical Provisions at Time Zero</v>
      </c>
      <c r="B286" s="222" t="str">
        <f>VLOOKUP($D286,CSVLookups!$B:$R,MATCH(B$1,CSVLookups!$B$1:$R$1,0),FALSE)</f>
        <v>K</v>
      </c>
      <c r="C286" s="222" t="str">
        <f t="shared" si="7"/>
        <v>312 Projected Solvency II Technical Provisions at Time ZeroK1994</v>
      </c>
      <c r="D286" s="266" t="s">
        <v>1154</v>
      </c>
      <c r="F286" s="266">
        <v>1994</v>
      </c>
    </row>
    <row r="287" spans="1:6" s="266" customFormat="1">
      <c r="A287" s="222" t="str">
        <f>VLOOKUP($D287,CSVLookups!$B:$R,MATCH(A$1,CSVLookups!$B$1:$R$1,0),FALSE)</f>
        <v>312 Projected Solvency II Technical Provisions at Time Zero</v>
      </c>
      <c r="B287" s="222" t="str">
        <f>VLOOKUP($D287,CSVLookups!$B:$R,MATCH(B$1,CSVLookups!$B$1:$R$1,0),FALSE)</f>
        <v>L</v>
      </c>
      <c r="C287" s="222" t="str">
        <f t="shared" si="7"/>
        <v>312 Projected Solvency II Technical Provisions at Time ZeroL1994</v>
      </c>
      <c r="D287" s="266" t="s">
        <v>1156</v>
      </c>
      <c r="F287" s="266">
        <v>1994</v>
      </c>
    </row>
    <row r="288" spans="1:6" s="266" customFormat="1">
      <c r="A288" s="222" t="str">
        <f>VLOOKUP($D288,CSVLookups!$B:$R,MATCH(A$1,CSVLookups!$B$1:$R$1,0),FALSE)</f>
        <v>312 Projected Solvency II Technical Provisions at Time Zero</v>
      </c>
      <c r="B288" s="222" t="str">
        <f>VLOOKUP($D288,CSVLookups!$B:$R,MATCH(B$1,CSVLookups!$B$1:$R$1,0),FALSE)</f>
        <v>M</v>
      </c>
      <c r="C288" s="222" t="str">
        <f t="shared" si="7"/>
        <v>312 Projected Solvency II Technical Provisions at Time ZeroM1994</v>
      </c>
      <c r="D288" s="266" t="s">
        <v>1158</v>
      </c>
      <c r="F288" s="266">
        <v>1994</v>
      </c>
    </row>
    <row r="289" spans="1:6" s="266" customFormat="1">
      <c r="A289" s="222" t="str">
        <f>VLOOKUP($D289,CSVLookups!$B:$R,MATCH(A$1,CSVLookups!$B$1:$R$1,0),FALSE)</f>
        <v>312 Projected Solvency II Technical Provisions at Time Zero</v>
      </c>
      <c r="B289" s="222" t="str">
        <f>VLOOKUP($D289,CSVLookups!$B:$R,MATCH(B$1,CSVLookups!$B$1:$R$1,0),FALSE)</f>
        <v>N</v>
      </c>
      <c r="C289" s="222" t="str">
        <f t="shared" si="7"/>
        <v>312 Projected Solvency II Technical Provisions at Time ZeroN1994</v>
      </c>
      <c r="D289" s="266" t="s">
        <v>1160</v>
      </c>
      <c r="F289" s="266">
        <v>1994</v>
      </c>
    </row>
    <row r="290" spans="1:6" s="266" customFormat="1">
      <c r="A290" s="222" t="str">
        <f>VLOOKUP($D290,CSVLookups!$B:$R,MATCH(A$1,CSVLookups!$B$1:$R$1,0),FALSE)</f>
        <v>312 Projected Solvency II Technical Provisions at Time Zero</v>
      </c>
      <c r="B290" s="222" t="str">
        <f>VLOOKUP($D290,CSVLookups!$B:$R,MATCH(B$1,CSVLookups!$B$1:$R$1,0),FALSE)</f>
        <v>O</v>
      </c>
      <c r="C290" s="222" t="str">
        <f t="shared" si="7"/>
        <v>312 Projected Solvency II Technical Provisions at Time ZeroO1994</v>
      </c>
      <c r="D290" s="266" t="s">
        <v>1161</v>
      </c>
      <c r="F290" s="266">
        <v>1994</v>
      </c>
    </row>
    <row r="291" spans="1:6" s="266" customFormat="1">
      <c r="A291" s="222" t="str">
        <f>VLOOKUP($D291,CSVLookups!$B:$R,MATCH(A$1,CSVLookups!$B$1:$R$1,0),FALSE)</f>
        <v>312 Projected Solvency II Technical Provisions at Time Zero</v>
      </c>
      <c r="B291" s="222" t="str">
        <f>VLOOKUP($D291,CSVLookups!$B:$R,MATCH(B$1,CSVLookups!$B$1:$R$1,0),FALSE)</f>
        <v>P</v>
      </c>
      <c r="C291" s="222" t="str">
        <f t="shared" si="7"/>
        <v>312 Projected Solvency II Technical Provisions at Time ZeroP1994</v>
      </c>
      <c r="D291" s="266" t="s">
        <v>1162</v>
      </c>
      <c r="F291" s="266">
        <v>1994</v>
      </c>
    </row>
    <row r="292" spans="1:6" s="266" customFormat="1">
      <c r="A292" s="222" t="str">
        <f>VLOOKUP($D292,CSVLookups!$B:$R,MATCH(A$1,CSVLookups!$B$1:$R$1,0),FALSE)</f>
        <v>312 Projected Solvency II Technical Provisions at Time Zero</v>
      </c>
      <c r="B292" s="222" t="str">
        <f>VLOOKUP($D292,CSVLookups!$B:$R,MATCH(B$1,CSVLookups!$B$1:$R$1,0),FALSE)</f>
        <v>Q</v>
      </c>
      <c r="C292" s="222" t="str">
        <f t="shared" si="7"/>
        <v>312 Projected Solvency II Technical Provisions at Time ZeroQ1994</v>
      </c>
      <c r="D292" s="266" t="s">
        <v>1163</v>
      </c>
      <c r="F292" s="266">
        <v>1994</v>
      </c>
    </row>
    <row r="293" spans="1:6" s="266" customFormat="1">
      <c r="A293" s="222" t="str">
        <f>VLOOKUP($D293,CSVLookups!$B:$R,MATCH(A$1,CSVLookups!$B$1:$R$1,0),FALSE)</f>
        <v>312 Projected Solvency II Technical Provisions at Time Zero</v>
      </c>
      <c r="B293" s="222" t="str">
        <f>VLOOKUP($D293,CSVLookups!$B:$R,MATCH(B$1,CSVLookups!$B$1:$R$1,0),FALSE)</f>
        <v>A</v>
      </c>
      <c r="C293" s="222" t="str">
        <f t="shared" si="7"/>
        <v>312 Projected Solvency II Technical Provisions at Time ZeroA1995</v>
      </c>
      <c r="D293" s="266" t="s">
        <v>1140</v>
      </c>
      <c r="F293" s="266">
        <v>1995</v>
      </c>
    </row>
    <row r="294" spans="1:6" s="266" customFormat="1">
      <c r="A294" s="222" t="str">
        <f>VLOOKUP($D294,CSVLookups!$B:$R,MATCH(A$1,CSVLookups!$B$1:$R$1,0),FALSE)</f>
        <v>312 Projected Solvency II Technical Provisions at Time Zero</v>
      </c>
      <c r="B294" s="222" t="str">
        <f>VLOOKUP($D294,CSVLookups!$B:$R,MATCH(B$1,CSVLookups!$B$1:$R$1,0),FALSE)</f>
        <v>B</v>
      </c>
      <c r="C294" s="222" t="str">
        <f t="shared" si="7"/>
        <v>312 Projected Solvency II Technical Provisions at Time ZeroB1995</v>
      </c>
      <c r="D294" s="266" t="s">
        <v>1141</v>
      </c>
      <c r="F294" s="266">
        <v>1995</v>
      </c>
    </row>
    <row r="295" spans="1:6" s="266" customFormat="1">
      <c r="A295" s="222" t="str">
        <f>VLOOKUP($D295,CSVLookups!$B:$R,MATCH(A$1,CSVLookups!$B$1:$R$1,0),FALSE)</f>
        <v>312 Projected Solvency II Technical Provisions at Time Zero</v>
      </c>
      <c r="B295" s="222" t="str">
        <f>VLOOKUP($D295,CSVLookups!$B:$R,MATCH(B$1,CSVLookups!$B$1:$R$1,0),FALSE)</f>
        <v>C</v>
      </c>
      <c r="C295" s="222" t="str">
        <f t="shared" si="7"/>
        <v>312 Projected Solvency II Technical Provisions at Time ZeroC1995</v>
      </c>
      <c r="D295" s="266" t="s">
        <v>1142</v>
      </c>
      <c r="F295" s="266">
        <v>1995</v>
      </c>
    </row>
    <row r="296" spans="1:6" s="266" customFormat="1">
      <c r="A296" s="222" t="str">
        <f>VLOOKUP($D296,CSVLookups!$B:$R,MATCH(A$1,CSVLookups!$B$1:$R$1,0),FALSE)</f>
        <v>312 Projected Solvency II Technical Provisions at Time Zero</v>
      </c>
      <c r="B296" s="222" t="str">
        <f>VLOOKUP($D296,CSVLookups!$B:$R,MATCH(B$1,CSVLookups!$B$1:$R$1,0),FALSE)</f>
        <v>D</v>
      </c>
      <c r="C296" s="222" t="str">
        <f t="shared" si="7"/>
        <v>312 Projected Solvency II Technical Provisions at Time ZeroD1995</v>
      </c>
      <c r="D296" s="266" t="s">
        <v>1143</v>
      </c>
      <c r="F296" s="266">
        <v>1995</v>
      </c>
    </row>
    <row r="297" spans="1:6" s="266" customFormat="1">
      <c r="A297" s="222" t="str">
        <f>VLOOKUP($D297,CSVLookups!$B:$R,MATCH(A$1,CSVLookups!$B$1:$R$1,0),FALSE)</f>
        <v>312 Projected Solvency II Technical Provisions at Time Zero</v>
      </c>
      <c r="B297" s="222" t="str">
        <f>VLOOKUP($D297,CSVLookups!$B:$R,MATCH(B$1,CSVLookups!$B$1:$R$1,0),FALSE)</f>
        <v>E</v>
      </c>
      <c r="C297" s="222" t="str">
        <f t="shared" si="7"/>
        <v>312 Projected Solvency II Technical Provisions at Time ZeroE1995</v>
      </c>
      <c r="D297" s="266" t="s">
        <v>1146</v>
      </c>
      <c r="F297" s="266">
        <v>1995</v>
      </c>
    </row>
    <row r="298" spans="1:6" s="266" customFormat="1">
      <c r="A298" s="222" t="str">
        <f>VLOOKUP($D298,CSVLookups!$B:$R,MATCH(A$1,CSVLookups!$B$1:$R$1,0),FALSE)</f>
        <v>312 Projected Solvency II Technical Provisions at Time Zero</v>
      </c>
      <c r="B298" s="222" t="str">
        <f>VLOOKUP($D298,CSVLookups!$B:$R,MATCH(B$1,CSVLookups!$B$1:$R$1,0),FALSE)</f>
        <v>F</v>
      </c>
      <c r="C298" s="222" t="str">
        <f t="shared" si="7"/>
        <v>312 Projected Solvency II Technical Provisions at Time ZeroF1995</v>
      </c>
      <c r="D298" s="266" t="s">
        <v>1148</v>
      </c>
      <c r="F298" s="266">
        <v>1995</v>
      </c>
    </row>
    <row r="299" spans="1:6" s="266" customFormat="1">
      <c r="A299" s="222" t="str">
        <f>VLOOKUP($D299,CSVLookups!$B:$R,MATCH(A$1,CSVLookups!$B$1:$R$1,0),FALSE)</f>
        <v>312 Projected Solvency II Technical Provisions at Time Zero</v>
      </c>
      <c r="B299" s="222" t="str">
        <f>VLOOKUP($D299,CSVLookups!$B:$R,MATCH(B$1,CSVLookups!$B$1:$R$1,0),FALSE)</f>
        <v>G</v>
      </c>
      <c r="C299" s="222" t="str">
        <f t="shared" si="7"/>
        <v>312 Projected Solvency II Technical Provisions at Time ZeroG1995</v>
      </c>
      <c r="D299" s="266" t="s">
        <v>1150</v>
      </c>
      <c r="F299" s="266">
        <v>1995</v>
      </c>
    </row>
    <row r="300" spans="1:6" s="266" customFormat="1">
      <c r="A300" s="222" t="str">
        <f>VLOOKUP($D300,CSVLookups!$B:$R,MATCH(A$1,CSVLookups!$B$1:$R$1,0),FALSE)</f>
        <v>312 Projected Solvency II Technical Provisions at Time Zero</v>
      </c>
      <c r="B300" s="222" t="str">
        <f>VLOOKUP($D300,CSVLookups!$B:$R,MATCH(B$1,CSVLookups!$B$1:$R$1,0),FALSE)</f>
        <v>H</v>
      </c>
      <c r="C300" s="222" t="str">
        <f t="shared" si="7"/>
        <v>312 Projected Solvency II Technical Provisions at Time ZeroH1995</v>
      </c>
      <c r="D300" s="266" t="s">
        <v>1151</v>
      </c>
      <c r="F300" s="266">
        <v>1995</v>
      </c>
    </row>
    <row r="301" spans="1:6" s="266" customFormat="1">
      <c r="A301" s="222" t="str">
        <f>VLOOKUP($D301,CSVLookups!$B:$R,MATCH(A$1,CSVLookups!$B$1:$R$1,0),FALSE)</f>
        <v>312 Projected Solvency II Technical Provisions at Time Zero</v>
      </c>
      <c r="B301" s="222" t="str">
        <f>VLOOKUP($D301,CSVLookups!$B:$R,MATCH(B$1,CSVLookups!$B$1:$R$1,0),FALSE)</f>
        <v>I</v>
      </c>
      <c r="C301" s="222" t="str">
        <f t="shared" si="7"/>
        <v>312 Projected Solvency II Technical Provisions at Time ZeroI1995</v>
      </c>
      <c r="D301" s="266" t="s">
        <v>1152</v>
      </c>
      <c r="F301" s="266">
        <v>1995</v>
      </c>
    </row>
    <row r="302" spans="1:6" s="266" customFormat="1">
      <c r="A302" s="222" t="str">
        <f>VLOOKUP($D302,CSVLookups!$B:$R,MATCH(A$1,CSVLookups!$B$1:$R$1,0),FALSE)</f>
        <v>312 Projected Solvency II Technical Provisions at Time Zero</v>
      </c>
      <c r="B302" s="222" t="str">
        <f>VLOOKUP($D302,CSVLookups!$B:$R,MATCH(B$1,CSVLookups!$B$1:$R$1,0),FALSE)</f>
        <v>J</v>
      </c>
      <c r="C302" s="222" t="str">
        <f t="shared" si="7"/>
        <v>312 Projected Solvency II Technical Provisions at Time ZeroJ1995</v>
      </c>
      <c r="D302" s="266" t="s">
        <v>1153</v>
      </c>
      <c r="F302" s="266">
        <v>1995</v>
      </c>
    </row>
    <row r="303" spans="1:6" s="266" customFormat="1">
      <c r="A303" s="222" t="str">
        <f>VLOOKUP($D303,CSVLookups!$B:$R,MATCH(A$1,CSVLookups!$B$1:$R$1,0),FALSE)</f>
        <v>312 Projected Solvency II Technical Provisions at Time Zero</v>
      </c>
      <c r="B303" s="222" t="str">
        <f>VLOOKUP($D303,CSVLookups!$B:$R,MATCH(B$1,CSVLookups!$B$1:$R$1,0),FALSE)</f>
        <v>K</v>
      </c>
      <c r="C303" s="222" t="str">
        <f t="shared" si="7"/>
        <v>312 Projected Solvency II Technical Provisions at Time ZeroK1995</v>
      </c>
      <c r="D303" s="266" t="s">
        <v>1154</v>
      </c>
      <c r="F303" s="266">
        <v>1995</v>
      </c>
    </row>
    <row r="304" spans="1:6" s="266" customFormat="1">
      <c r="A304" s="222" t="str">
        <f>VLOOKUP($D304,CSVLookups!$B:$R,MATCH(A$1,CSVLookups!$B$1:$R$1,0),FALSE)</f>
        <v>312 Projected Solvency II Technical Provisions at Time Zero</v>
      </c>
      <c r="B304" s="222" t="str">
        <f>VLOOKUP($D304,CSVLookups!$B:$R,MATCH(B$1,CSVLookups!$B$1:$R$1,0),FALSE)</f>
        <v>L</v>
      </c>
      <c r="C304" s="222" t="str">
        <f t="shared" si="7"/>
        <v>312 Projected Solvency II Technical Provisions at Time ZeroL1995</v>
      </c>
      <c r="D304" s="266" t="s">
        <v>1156</v>
      </c>
      <c r="F304" s="266">
        <v>1995</v>
      </c>
    </row>
    <row r="305" spans="1:6" s="266" customFormat="1">
      <c r="A305" s="222" t="str">
        <f>VLOOKUP($D305,CSVLookups!$B:$R,MATCH(A$1,CSVLookups!$B$1:$R$1,0),FALSE)</f>
        <v>312 Projected Solvency II Technical Provisions at Time Zero</v>
      </c>
      <c r="B305" s="222" t="str">
        <f>VLOOKUP($D305,CSVLookups!$B:$R,MATCH(B$1,CSVLookups!$B$1:$R$1,0),FALSE)</f>
        <v>M</v>
      </c>
      <c r="C305" s="222" t="str">
        <f t="shared" si="7"/>
        <v>312 Projected Solvency II Technical Provisions at Time ZeroM1995</v>
      </c>
      <c r="D305" s="266" t="s">
        <v>1158</v>
      </c>
      <c r="F305" s="266">
        <v>1995</v>
      </c>
    </row>
    <row r="306" spans="1:6" s="266" customFormat="1">
      <c r="A306" s="222" t="str">
        <f>VLOOKUP($D306,CSVLookups!$B:$R,MATCH(A$1,CSVLookups!$B$1:$R$1,0),FALSE)</f>
        <v>312 Projected Solvency II Technical Provisions at Time Zero</v>
      </c>
      <c r="B306" s="222" t="str">
        <f>VLOOKUP($D306,CSVLookups!$B:$R,MATCH(B$1,CSVLookups!$B$1:$R$1,0),FALSE)</f>
        <v>N</v>
      </c>
      <c r="C306" s="222" t="str">
        <f t="shared" si="7"/>
        <v>312 Projected Solvency II Technical Provisions at Time ZeroN1995</v>
      </c>
      <c r="D306" s="266" t="s">
        <v>1160</v>
      </c>
      <c r="F306" s="266">
        <v>1995</v>
      </c>
    </row>
    <row r="307" spans="1:6" s="266" customFormat="1">
      <c r="A307" s="222" t="str">
        <f>VLOOKUP($D307,CSVLookups!$B:$R,MATCH(A$1,CSVLookups!$B$1:$R$1,0),FALSE)</f>
        <v>312 Projected Solvency II Technical Provisions at Time Zero</v>
      </c>
      <c r="B307" s="222" t="str">
        <f>VLOOKUP($D307,CSVLookups!$B:$R,MATCH(B$1,CSVLookups!$B$1:$R$1,0),FALSE)</f>
        <v>O</v>
      </c>
      <c r="C307" s="222" t="str">
        <f t="shared" si="7"/>
        <v>312 Projected Solvency II Technical Provisions at Time ZeroO1995</v>
      </c>
      <c r="D307" s="266" t="s">
        <v>1161</v>
      </c>
      <c r="F307" s="266">
        <v>1995</v>
      </c>
    </row>
    <row r="308" spans="1:6" s="266" customFormat="1">
      <c r="A308" s="222" t="str">
        <f>VLOOKUP($D308,CSVLookups!$B:$R,MATCH(A$1,CSVLookups!$B$1:$R$1,0),FALSE)</f>
        <v>312 Projected Solvency II Technical Provisions at Time Zero</v>
      </c>
      <c r="B308" s="222" t="str">
        <f>VLOOKUP($D308,CSVLookups!$B:$R,MATCH(B$1,CSVLookups!$B$1:$R$1,0),FALSE)</f>
        <v>P</v>
      </c>
      <c r="C308" s="222" t="str">
        <f t="shared" si="7"/>
        <v>312 Projected Solvency II Technical Provisions at Time ZeroP1995</v>
      </c>
      <c r="D308" s="266" t="s">
        <v>1162</v>
      </c>
      <c r="F308" s="266">
        <v>1995</v>
      </c>
    </row>
    <row r="309" spans="1:6" s="266" customFormat="1">
      <c r="A309" s="222" t="str">
        <f>VLOOKUP($D309,CSVLookups!$B:$R,MATCH(A$1,CSVLookups!$B$1:$R$1,0),FALSE)</f>
        <v>312 Projected Solvency II Technical Provisions at Time Zero</v>
      </c>
      <c r="B309" s="222" t="str">
        <f>VLOOKUP($D309,CSVLookups!$B:$R,MATCH(B$1,CSVLookups!$B$1:$R$1,0),FALSE)</f>
        <v>Q</v>
      </c>
      <c r="C309" s="222" t="str">
        <f t="shared" si="7"/>
        <v>312 Projected Solvency II Technical Provisions at Time ZeroQ1995</v>
      </c>
      <c r="D309" s="266" t="s">
        <v>1163</v>
      </c>
      <c r="F309" s="266">
        <v>1995</v>
      </c>
    </row>
    <row r="310" spans="1:6" s="266" customFormat="1">
      <c r="A310" s="222" t="str">
        <f>VLOOKUP($D310,CSVLookups!$B:$R,MATCH(A$1,CSVLookups!$B$1:$R$1,0),FALSE)</f>
        <v>312 Projected Solvency II Technical Provisions at Time Zero</v>
      </c>
      <c r="B310" s="222" t="str">
        <f>VLOOKUP($D310,CSVLookups!$B:$R,MATCH(B$1,CSVLookups!$B$1:$R$1,0),FALSE)</f>
        <v>A</v>
      </c>
      <c r="C310" s="222" t="str">
        <f t="shared" si="7"/>
        <v>312 Projected Solvency II Technical Provisions at Time ZeroA1996</v>
      </c>
      <c r="D310" s="266" t="s">
        <v>1140</v>
      </c>
      <c r="F310" s="266">
        <v>1996</v>
      </c>
    </row>
    <row r="311" spans="1:6" s="266" customFormat="1">
      <c r="A311" s="222" t="str">
        <f>VLOOKUP($D311,CSVLookups!$B:$R,MATCH(A$1,CSVLookups!$B$1:$R$1,0),FALSE)</f>
        <v>312 Projected Solvency II Technical Provisions at Time Zero</v>
      </c>
      <c r="B311" s="222" t="str">
        <f>VLOOKUP($D311,CSVLookups!$B:$R,MATCH(B$1,CSVLookups!$B$1:$R$1,0),FALSE)</f>
        <v>B</v>
      </c>
      <c r="C311" s="222" t="str">
        <f t="shared" si="7"/>
        <v>312 Projected Solvency II Technical Provisions at Time ZeroB1996</v>
      </c>
      <c r="D311" s="266" t="s">
        <v>1141</v>
      </c>
      <c r="F311" s="266">
        <v>1996</v>
      </c>
    </row>
    <row r="312" spans="1:6" s="266" customFormat="1">
      <c r="A312" s="222" t="str">
        <f>VLOOKUP($D312,CSVLookups!$B:$R,MATCH(A$1,CSVLookups!$B$1:$R$1,0),FALSE)</f>
        <v>312 Projected Solvency II Technical Provisions at Time Zero</v>
      </c>
      <c r="B312" s="222" t="str">
        <f>VLOOKUP($D312,CSVLookups!$B:$R,MATCH(B$1,CSVLookups!$B$1:$R$1,0),FALSE)</f>
        <v>C</v>
      </c>
      <c r="C312" s="222" t="str">
        <f t="shared" si="7"/>
        <v>312 Projected Solvency II Technical Provisions at Time ZeroC1996</v>
      </c>
      <c r="D312" s="266" t="s">
        <v>1142</v>
      </c>
      <c r="F312" s="266">
        <v>1996</v>
      </c>
    </row>
    <row r="313" spans="1:6" s="266" customFormat="1">
      <c r="A313" s="222" t="str">
        <f>VLOOKUP($D313,CSVLookups!$B:$R,MATCH(A$1,CSVLookups!$B$1:$R$1,0),FALSE)</f>
        <v>312 Projected Solvency II Technical Provisions at Time Zero</v>
      </c>
      <c r="B313" s="222" t="str">
        <f>VLOOKUP($D313,CSVLookups!$B:$R,MATCH(B$1,CSVLookups!$B$1:$R$1,0),FALSE)</f>
        <v>D</v>
      </c>
      <c r="C313" s="222" t="str">
        <f t="shared" si="7"/>
        <v>312 Projected Solvency II Technical Provisions at Time ZeroD1996</v>
      </c>
      <c r="D313" s="266" t="s">
        <v>1143</v>
      </c>
      <c r="F313" s="266">
        <v>1996</v>
      </c>
    </row>
    <row r="314" spans="1:6" s="266" customFormat="1">
      <c r="A314" s="222" t="str">
        <f>VLOOKUP($D314,CSVLookups!$B:$R,MATCH(A$1,CSVLookups!$B$1:$R$1,0),FALSE)</f>
        <v>312 Projected Solvency II Technical Provisions at Time Zero</v>
      </c>
      <c r="B314" s="222" t="str">
        <f>VLOOKUP($D314,CSVLookups!$B:$R,MATCH(B$1,CSVLookups!$B$1:$R$1,0),FALSE)</f>
        <v>E</v>
      </c>
      <c r="C314" s="222" t="str">
        <f t="shared" si="7"/>
        <v>312 Projected Solvency II Technical Provisions at Time ZeroE1996</v>
      </c>
      <c r="D314" s="266" t="s">
        <v>1146</v>
      </c>
      <c r="F314" s="266">
        <v>1996</v>
      </c>
    </row>
    <row r="315" spans="1:6" s="266" customFormat="1">
      <c r="A315" s="222" t="str">
        <f>VLOOKUP($D315,CSVLookups!$B:$R,MATCH(A$1,CSVLookups!$B$1:$R$1,0),FALSE)</f>
        <v>312 Projected Solvency II Technical Provisions at Time Zero</v>
      </c>
      <c r="B315" s="222" t="str">
        <f>VLOOKUP($D315,CSVLookups!$B:$R,MATCH(B$1,CSVLookups!$B$1:$R$1,0),FALSE)</f>
        <v>F</v>
      </c>
      <c r="C315" s="222" t="str">
        <f t="shared" si="7"/>
        <v>312 Projected Solvency II Technical Provisions at Time ZeroF1996</v>
      </c>
      <c r="D315" s="266" t="s">
        <v>1148</v>
      </c>
      <c r="F315" s="266">
        <v>1996</v>
      </c>
    </row>
    <row r="316" spans="1:6" s="266" customFormat="1">
      <c r="A316" s="222" t="str">
        <f>VLOOKUP($D316,CSVLookups!$B:$R,MATCH(A$1,CSVLookups!$B$1:$R$1,0),FALSE)</f>
        <v>312 Projected Solvency II Technical Provisions at Time Zero</v>
      </c>
      <c r="B316" s="222" t="str">
        <f>VLOOKUP($D316,CSVLookups!$B:$R,MATCH(B$1,CSVLookups!$B$1:$R$1,0),FALSE)</f>
        <v>G</v>
      </c>
      <c r="C316" s="222" t="str">
        <f t="shared" si="7"/>
        <v>312 Projected Solvency II Technical Provisions at Time ZeroG1996</v>
      </c>
      <c r="D316" s="266" t="s">
        <v>1150</v>
      </c>
      <c r="F316" s="266">
        <v>1996</v>
      </c>
    </row>
    <row r="317" spans="1:6" s="266" customFormat="1">
      <c r="A317" s="222" t="str">
        <f>VLOOKUP($D317,CSVLookups!$B:$R,MATCH(A$1,CSVLookups!$B$1:$R$1,0),FALSE)</f>
        <v>312 Projected Solvency II Technical Provisions at Time Zero</v>
      </c>
      <c r="B317" s="222" t="str">
        <f>VLOOKUP($D317,CSVLookups!$B:$R,MATCH(B$1,CSVLookups!$B$1:$R$1,0),FALSE)</f>
        <v>H</v>
      </c>
      <c r="C317" s="222" t="str">
        <f t="shared" si="7"/>
        <v>312 Projected Solvency II Technical Provisions at Time ZeroH1996</v>
      </c>
      <c r="D317" s="266" t="s">
        <v>1151</v>
      </c>
      <c r="F317" s="266">
        <v>1996</v>
      </c>
    </row>
    <row r="318" spans="1:6" s="266" customFormat="1">
      <c r="A318" s="222" t="str">
        <f>VLOOKUP($D318,CSVLookups!$B:$R,MATCH(A$1,CSVLookups!$B$1:$R$1,0),FALSE)</f>
        <v>312 Projected Solvency II Technical Provisions at Time Zero</v>
      </c>
      <c r="B318" s="222" t="str">
        <f>VLOOKUP($D318,CSVLookups!$B:$R,MATCH(B$1,CSVLookups!$B$1:$R$1,0),FALSE)</f>
        <v>I</v>
      </c>
      <c r="C318" s="222" t="str">
        <f t="shared" ref="C318:C381" si="8">IF(CONCATENATE(A318,B318)="313 Financial Information0",CONCATENATE(A318,B318,D318),IF(LEN(F318)=0,CONCATENATE(A318,B318,IF(LEFT(D318,LEN("Unincepted"))="Unincepted","ULO","")),CONCATENATE(A318,B318,F318)))</f>
        <v>312 Projected Solvency II Technical Provisions at Time ZeroI1996</v>
      </c>
      <c r="D318" s="266" t="s">
        <v>1152</v>
      </c>
      <c r="F318" s="266">
        <v>1996</v>
      </c>
    </row>
    <row r="319" spans="1:6" s="266" customFormat="1">
      <c r="A319" s="222" t="str">
        <f>VLOOKUP($D319,CSVLookups!$B:$R,MATCH(A$1,CSVLookups!$B$1:$R$1,0),FALSE)</f>
        <v>312 Projected Solvency II Technical Provisions at Time Zero</v>
      </c>
      <c r="B319" s="222" t="str">
        <f>VLOOKUP($D319,CSVLookups!$B:$R,MATCH(B$1,CSVLookups!$B$1:$R$1,0),FALSE)</f>
        <v>J</v>
      </c>
      <c r="C319" s="222" t="str">
        <f t="shared" si="8"/>
        <v>312 Projected Solvency II Technical Provisions at Time ZeroJ1996</v>
      </c>
      <c r="D319" s="266" t="s">
        <v>1153</v>
      </c>
      <c r="F319" s="266">
        <v>1996</v>
      </c>
    </row>
    <row r="320" spans="1:6" s="266" customFormat="1">
      <c r="A320" s="222" t="str">
        <f>VLOOKUP($D320,CSVLookups!$B:$R,MATCH(A$1,CSVLookups!$B$1:$R$1,0),FALSE)</f>
        <v>312 Projected Solvency II Technical Provisions at Time Zero</v>
      </c>
      <c r="B320" s="222" t="str">
        <f>VLOOKUP($D320,CSVLookups!$B:$R,MATCH(B$1,CSVLookups!$B$1:$R$1,0),FALSE)</f>
        <v>K</v>
      </c>
      <c r="C320" s="222" t="str">
        <f t="shared" si="8"/>
        <v>312 Projected Solvency II Technical Provisions at Time ZeroK1996</v>
      </c>
      <c r="D320" s="266" t="s">
        <v>1154</v>
      </c>
      <c r="F320" s="266">
        <v>1996</v>
      </c>
    </row>
    <row r="321" spans="1:6" s="266" customFormat="1">
      <c r="A321" s="222" t="str">
        <f>VLOOKUP($D321,CSVLookups!$B:$R,MATCH(A$1,CSVLookups!$B$1:$R$1,0),FALSE)</f>
        <v>312 Projected Solvency II Technical Provisions at Time Zero</v>
      </c>
      <c r="B321" s="222" t="str">
        <f>VLOOKUP($D321,CSVLookups!$B:$R,MATCH(B$1,CSVLookups!$B$1:$R$1,0),FALSE)</f>
        <v>L</v>
      </c>
      <c r="C321" s="222" t="str">
        <f t="shared" si="8"/>
        <v>312 Projected Solvency II Technical Provisions at Time ZeroL1996</v>
      </c>
      <c r="D321" s="266" t="s">
        <v>1156</v>
      </c>
      <c r="F321" s="266">
        <v>1996</v>
      </c>
    </row>
    <row r="322" spans="1:6" s="266" customFormat="1">
      <c r="A322" s="222" t="str">
        <f>VLOOKUP($D322,CSVLookups!$B:$R,MATCH(A$1,CSVLookups!$B$1:$R$1,0),FALSE)</f>
        <v>312 Projected Solvency II Technical Provisions at Time Zero</v>
      </c>
      <c r="B322" s="222" t="str">
        <f>VLOOKUP($D322,CSVLookups!$B:$R,MATCH(B$1,CSVLookups!$B$1:$R$1,0),FALSE)</f>
        <v>M</v>
      </c>
      <c r="C322" s="222" t="str">
        <f t="shared" si="8"/>
        <v>312 Projected Solvency II Technical Provisions at Time ZeroM1996</v>
      </c>
      <c r="D322" s="266" t="s">
        <v>1158</v>
      </c>
      <c r="F322" s="266">
        <v>1996</v>
      </c>
    </row>
    <row r="323" spans="1:6" s="266" customFormat="1">
      <c r="A323" s="222" t="str">
        <f>VLOOKUP($D323,CSVLookups!$B:$R,MATCH(A$1,CSVLookups!$B$1:$R$1,0),FALSE)</f>
        <v>312 Projected Solvency II Technical Provisions at Time Zero</v>
      </c>
      <c r="B323" s="222" t="str">
        <f>VLOOKUP($D323,CSVLookups!$B:$R,MATCH(B$1,CSVLookups!$B$1:$R$1,0),FALSE)</f>
        <v>N</v>
      </c>
      <c r="C323" s="222" t="str">
        <f t="shared" si="8"/>
        <v>312 Projected Solvency II Technical Provisions at Time ZeroN1996</v>
      </c>
      <c r="D323" s="266" t="s">
        <v>1160</v>
      </c>
      <c r="F323" s="266">
        <v>1996</v>
      </c>
    </row>
    <row r="324" spans="1:6" s="266" customFormat="1">
      <c r="A324" s="222" t="str">
        <f>VLOOKUP($D324,CSVLookups!$B:$R,MATCH(A$1,CSVLookups!$B$1:$R$1,0),FALSE)</f>
        <v>312 Projected Solvency II Technical Provisions at Time Zero</v>
      </c>
      <c r="B324" s="222" t="str">
        <f>VLOOKUP($D324,CSVLookups!$B:$R,MATCH(B$1,CSVLookups!$B$1:$R$1,0),FALSE)</f>
        <v>O</v>
      </c>
      <c r="C324" s="222" t="str">
        <f t="shared" si="8"/>
        <v>312 Projected Solvency II Technical Provisions at Time ZeroO1996</v>
      </c>
      <c r="D324" s="266" t="s">
        <v>1161</v>
      </c>
      <c r="F324" s="266">
        <v>1996</v>
      </c>
    </row>
    <row r="325" spans="1:6" s="266" customFormat="1">
      <c r="A325" s="222" t="str">
        <f>VLOOKUP($D325,CSVLookups!$B:$R,MATCH(A$1,CSVLookups!$B$1:$R$1,0),FALSE)</f>
        <v>312 Projected Solvency II Technical Provisions at Time Zero</v>
      </c>
      <c r="B325" s="222" t="str">
        <f>VLOOKUP($D325,CSVLookups!$B:$R,MATCH(B$1,CSVLookups!$B$1:$R$1,0),FALSE)</f>
        <v>P</v>
      </c>
      <c r="C325" s="222" t="str">
        <f t="shared" si="8"/>
        <v>312 Projected Solvency II Technical Provisions at Time ZeroP1996</v>
      </c>
      <c r="D325" s="266" t="s">
        <v>1162</v>
      </c>
      <c r="F325" s="266">
        <v>1996</v>
      </c>
    </row>
    <row r="326" spans="1:6" s="266" customFormat="1">
      <c r="A326" s="222" t="str">
        <f>VLOOKUP($D326,CSVLookups!$B:$R,MATCH(A$1,CSVLookups!$B$1:$R$1,0),FALSE)</f>
        <v>312 Projected Solvency II Technical Provisions at Time Zero</v>
      </c>
      <c r="B326" s="222" t="str">
        <f>VLOOKUP($D326,CSVLookups!$B:$R,MATCH(B$1,CSVLookups!$B$1:$R$1,0),FALSE)</f>
        <v>Q</v>
      </c>
      <c r="C326" s="222" t="str">
        <f t="shared" si="8"/>
        <v>312 Projected Solvency II Technical Provisions at Time ZeroQ1996</v>
      </c>
      <c r="D326" s="266" t="s">
        <v>1163</v>
      </c>
      <c r="F326" s="266">
        <v>1996</v>
      </c>
    </row>
    <row r="327" spans="1:6" s="266" customFormat="1">
      <c r="A327" s="222" t="str">
        <f>VLOOKUP($D327,CSVLookups!$B:$R,MATCH(A$1,CSVLookups!$B$1:$R$1,0),FALSE)</f>
        <v>312 Projected Solvency II Technical Provisions at Time Zero</v>
      </c>
      <c r="B327" s="222" t="str">
        <f>VLOOKUP($D327,CSVLookups!$B:$R,MATCH(B$1,CSVLookups!$B$1:$R$1,0),FALSE)</f>
        <v>A</v>
      </c>
      <c r="C327" s="222" t="str">
        <f t="shared" si="8"/>
        <v>312 Projected Solvency II Technical Provisions at Time ZeroA1997</v>
      </c>
      <c r="D327" s="266" t="s">
        <v>1140</v>
      </c>
      <c r="F327" s="266">
        <v>1997</v>
      </c>
    </row>
    <row r="328" spans="1:6" s="266" customFormat="1">
      <c r="A328" s="222" t="str">
        <f>VLOOKUP($D328,CSVLookups!$B:$R,MATCH(A$1,CSVLookups!$B$1:$R$1,0),FALSE)</f>
        <v>312 Projected Solvency II Technical Provisions at Time Zero</v>
      </c>
      <c r="B328" s="222" t="str">
        <f>VLOOKUP($D328,CSVLookups!$B:$R,MATCH(B$1,CSVLookups!$B$1:$R$1,0),FALSE)</f>
        <v>B</v>
      </c>
      <c r="C328" s="222" t="str">
        <f t="shared" si="8"/>
        <v>312 Projected Solvency II Technical Provisions at Time ZeroB1997</v>
      </c>
      <c r="D328" s="266" t="s">
        <v>1141</v>
      </c>
      <c r="F328" s="266">
        <v>1997</v>
      </c>
    </row>
    <row r="329" spans="1:6" s="266" customFormat="1">
      <c r="A329" s="222" t="str">
        <f>VLOOKUP($D329,CSVLookups!$B:$R,MATCH(A$1,CSVLookups!$B$1:$R$1,0),FALSE)</f>
        <v>312 Projected Solvency II Technical Provisions at Time Zero</v>
      </c>
      <c r="B329" s="222" t="str">
        <f>VLOOKUP($D329,CSVLookups!$B:$R,MATCH(B$1,CSVLookups!$B$1:$R$1,0),FALSE)</f>
        <v>C</v>
      </c>
      <c r="C329" s="222" t="str">
        <f t="shared" si="8"/>
        <v>312 Projected Solvency II Technical Provisions at Time ZeroC1997</v>
      </c>
      <c r="D329" s="266" t="s">
        <v>1142</v>
      </c>
      <c r="F329" s="266">
        <v>1997</v>
      </c>
    </row>
    <row r="330" spans="1:6" s="266" customFormat="1">
      <c r="A330" s="222" t="str">
        <f>VLOOKUP($D330,CSVLookups!$B:$R,MATCH(A$1,CSVLookups!$B$1:$R$1,0),FALSE)</f>
        <v>312 Projected Solvency II Technical Provisions at Time Zero</v>
      </c>
      <c r="B330" s="222" t="str">
        <f>VLOOKUP($D330,CSVLookups!$B:$R,MATCH(B$1,CSVLookups!$B$1:$R$1,0),FALSE)</f>
        <v>D</v>
      </c>
      <c r="C330" s="222" t="str">
        <f t="shared" si="8"/>
        <v>312 Projected Solvency II Technical Provisions at Time ZeroD1997</v>
      </c>
      <c r="D330" s="266" t="s">
        <v>1143</v>
      </c>
      <c r="F330" s="266">
        <v>1997</v>
      </c>
    </row>
    <row r="331" spans="1:6" s="266" customFormat="1">
      <c r="A331" s="222" t="str">
        <f>VLOOKUP($D331,CSVLookups!$B:$R,MATCH(A$1,CSVLookups!$B$1:$R$1,0),FALSE)</f>
        <v>312 Projected Solvency II Technical Provisions at Time Zero</v>
      </c>
      <c r="B331" s="222" t="str">
        <f>VLOOKUP($D331,CSVLookups!$B:$R,MATCH(B$1,CSVLookups!$B$1:$R$1,0),FALSE)</f>
        <v>E</v>
      </c>
      <c r="C331" s="222" t="str">
        <f t="shared" si="8"/>
        <v>312 Projected Solvency II Technical Provisions at Time ZeroE1997</v>
      </c>
      <c r="D331" s="266" t="s">
        <v>1146</v>
      </c>
      <c r="F331" s="266">
        <v>1997</v>
      </c>
    </row>
    <row r="332" spans="1:6" s="266" customFormat="1">
      <c r="A332" s="222" t="str">
        <f>VLOOKUP($D332,CSVLookups!$B:$R,MATCH(A$1,CSVLookups!$B$1:$R$1,0),FALSE)</f>
        <v>312 Projected Solvency II Technical Provisions at Time Zero</v>
      </c>
      <c r="B332" s="222" t="str">
        <f>VLOOKUP($D332,CSVLookups!$B:$R,MATCH(B$1,CSVLookups!$B$1:$R$1,0),FALSE)</f>
        <v>F</v>
      </c>
      <c r="C332" s="222" t="str">
        <f t="shared" si="8"/>
        <v>312 Projected Solvency II Technical Provisions at Time ZeroF1997</v>
      </c>
      <c r="D332" s="266" t="s">
        <v>1148</v>
      </c>
      <c r="F332" s="266">
        <v>1997</v>
      </c>
    </row>
    <row r="333" spans="1:6" s="266" customFormat="1">
      <c r="A333" s="222" t="str">
        <f>VLOOKUP($D333,CSVLookups!$B:$R,MATCH(A$1,CSVLookups!$B$1:$R$1,0),FALSE)</f>
        <v>312 Projected Solvency II Technical Provisions at Time Zero</v>
      </c>
      <c r="B333" s="222" t="str">
        <f>VLOOKUP($D333,CSVLookups!$B:$R,MATCH(B$1,CSVLookups!$B$1:$R$1,0),FALSE)</f>
        <v>G</v>
      </c>
      <c r="C333" s="222" t="str">
        <f t="shared" si="8"/>
        <v>312 Projected Solvency II Technical Provisions at Time ZeroG1997</v>
      </c>
      <c r="D333" s="266" t="s">
        <v>1150</v>
      </c>
      <c r="F333" s="266">
        <v>1997</v>
      </c>
    </row>
    <row r="334" spans="1:6" s="266" customFormat="1">
      <c r="A334" s="222" t="str">
        <f>VLOOKUP($D334,CSVLookups!$B:$R,MATCH(A$1,CSVLookups!$B$1:$R$1,0),FALSE)</f>
        <v>312 Projected Solvency II Technical Provisions at Time Zero</v>
      </c>
      <c r="B334" s="222" t="str">
        <f>VLOOKUP($D334,CSVLookups!$B:$R,MATCH(B$1,CSVLookups!$B$1:$R$1,0),FALSE)</f>
        <v>H</v>
      </c>
      <c r="C334" s="222" t="str">
        <f t="shared" si="8"/>
        <v>312 Projected Solvency II Technical Provisions at Time ZeroH1997</v>
      </c>
      <c r="D334" s="266" t="s">
        <v>1151</v>
      </c>
      <c r="F334" s="266">
        <v>1997</v>
      </c>
    </row>
    <row r="335" spans="1:6" s="266" customFormat="1">
      <c r="A335" s="222" t="str">
        <f>VLOOKUP($D335,CSVLookups!$B:$R,MATCH(A$1,CSVLookups!$B$1:$R$1,0),FALSE)</f>
        <v>312 Projected Solvency II Technical Provisions at Time Zero</v>
      </c>
      <c r="B335" s="222" t="str">
        <f>VLOOKUP($D335,CSVLookups!$B:$R,MATCH(B$1,CSVLookups!$B$1:$R$1,0),FALSE)</f>
        <v>I</v>
      </c>
      <c r="C335" s="222" t="str">
        <f t="shared" si="8"/>
        <v>312 Projected Solvency II Technical Provisions at Time ZeroI1997</v>
      </c>
      <c r="D335" s="266" t="s">
        <v>1152</v>
      </c>
      <c r="F335" s="266">
        <v>1997</v>
      </c>
    </row>
    <row r="336" spans="1:6" s="266" customFormat="1">
      <c r="A336" s="222" t="str">
        <f>VLOOKUP($D336,CSVLookups!$B:$R,MATCH(A$1,CSVLookups!$B$1:$R$1,0),FALSE)</f>
        <v>312 Projected Solvency II Technical Provisions at Time Zero</v>
      </c>
      <c r="B336" s="222" t="str">
        <f>VLOOKUP($D336,CSVLookups!$B:$R,MATCH(B$1,CSVLookups!$B$1:$R$1,0),FALSE)</f>
        <v>J</v>
      </c>
      <c r="C336" s="222" t="str">
        <f t="shared" si="8"/>
        <v>312 Projected Solvency II Technical Provisions at Time ZeroJ1997</v>
      </c>
      <c r="D336" s="266" t="s">
        <v>1153</v>
      </c>
      <c r="F336" s="266">
        <v>1997</v>
      </c>
    </row>
    <row r="337" spans="1:6" s="266" customFormat="1">
      <c r="A337" s="222" t="str">
        <f>VLOOKUP($D337,CSVLookups!$B:$R,MATCH(A$1,CSVLookups!$B$1:$R$1,0),FALSE)</f>
        <v>312 Projected Solvency II Technical Provisions at Time Zero</v>
      </c>
      <c r="B337" s="222" t="str">
        <f>VLOOKUP($D337,CSVLookups!$B:$R,MATCH(B$1,CSVLookups!$B$1:$R$1,0),FALSE)</f>
        <v>K</v>
      </c>
      <c r="C337" s="222" t="str">
        <f t="shared" si="8"/>
        <v>312 Projected Solvency II Technical Provisions at Time ZeroK1997</v>
      </c>
      <c r="D337" s="266" t="s">
        <v>1154</v>
      </c>
      <c r="F337" s="266">
        <v>1997</v>
      </c>
    </row>
    <row r="338" spans="1:6" s="266" customFormat="1">
      <c r="A338" s="222" t="str">
        <f>VLOOKUP($D338,CSVLookups!$B:$R,MATCH(A$1,CSVLookups!$B$1:$R$1,0),FALSE)</f>
        <v>312 Projected Solvency II Technical Provisions at Time Zero</v>
      </c>
      <c r="B338" s="222" t="str">
        <f>VLOOKUP($D338,CSVLookups!$B:$R,MATCH(B$1,CSVLookups!$B$1:$R$1,0),FALSE)</f>
        <v>L</v>
      </c>
      <c r="C338" s="222" t="str">
        <f t="shared" si="8"/>
        <v>312 Projected Solvency II Technical Provisions at Time ZeroL1997</v>
      </c>
      <c r="D338" s="266" t="s">
        <v>1156</v>
      </c>
      <c r="F338" s="266">
        <v>1997</v>
      </c>
    </row>
    <row r="339" spans="1:6" s="266" customFormat="1">
      <c r="A339" s="222" t="str">
        <f>VLOOKUP($D339,CSVLookups!$B:$R,MATCH(A$1,CSVLookups!$B$1:$R$1,0),FALSE)</f>
        <v>312 Projected Solvency II Technical Provisions at Time Zero</v>
      </c>
      <c r="B339" s="222" t="str">
        <f>VLOOKUP($D339,CSVLookups!$B:$R,MATCH(B$1,CSVLookups!$B$1:$R$1,0),FALSE)</f>
        <v>M</v>
      </c>
      <c r="C339" s="222" t="str">
        <f t="shared" si="8"/>
        <v>312 Projected Solvency II Technical Provisions at Time ZeroM1997</v>
      </c>
      <c r="D339" s="266" t="s">
        <v>1158</v>
      </c>
      <c r="F339" s="266">
        <v>1997</v>
      </c>
    </row>
    <row r="340" spans="1:6" s="266" customFormat="1">
      <c r="A340" s="222" t="str">
        <f>VLOOKUP($D340,CSVLookups!$B:$R,MATCH(A$1,CSVLookups!$B$1:$R$1,0),FALSE)</f>
        <v>312 Projected Solvency II Technical Provisions at Time Zero</v>
      </c>
      <c r="B340" s="222" t="str">
        <f>VLOOKUP($D340,CSVLookups!$B:$R,MATCH(B$1,CSVLookups!$B$1:$R$1,0),FALSE)</f>
        <v>N</v>
      </c>
      <c r="C340" s="222" t="str">
        <f t="shared" si="8"/>
        <v>312 Projected Solvency II Technical Provisions at Time ZeroN1997</v>
      </c>
      <c r="D340" s="266" t="s">
        <v>1160</v>
      </c>
      <c r="F340" s="266">
        <v>1997</v>
      </c>
    </row>
    <row r="341" spans="1:6" s="266" customFormat="1">
      <c r="A341" s="222" t="str">
        <f>VLOOKUP($D341,CSVLookups!$B:$R,MATCH(A$1,CSVLookups!$B$1:$R$1,0),FALSE)</f>
        <v>312 Projected Solvency II Technical Provisions at Time Zero</v>
      </c>
      <c r="B341" s="222" t="str">
        <f>VLOOKUP($D341,CSVLookups!$B:$R,MATCH(B$1,CSVLookups!$B$1:$R$1,0),FALSE)</f>
        <v>O</v>
      </c>
      <c r="C341" s="222" t="str">
        <f t="shared" si="8"/>
        <v>312 Projected Solvency II Technical Provisions at Time ZeroO1997</v>
      </c>
      <c r="D341" s="266" t="s">
        <v>1161</v>
      </c>
      <c r="F341" s="266">
        <v>1997</v>
      </c>
    </row>
    <row r="342" spans="1:6" s="266" customFormat="1">
      <c r="A342" s="222" t="str">
        <f>VLOOKUP($D342,CSVLookups!$B:$R,MATCH(A$1,CSVLookups!$B$1:$R$1,0),FALSE)</f>
        <v>312 Projected Solvency II Technical Provisions at Time Zero</v>
      </c>
      <c r="B342" s="222" t="str">
        <f>VLOOKUP($D342,CSVLookups!$B:$R,MATCH(B$1,CSVLookups!$B$1:$R$1,0),FALSE)</f>
        <v>P</v>
      </c>
      <c r="C342" s="222" t="str">
        <f t="shared" si="8"/>
        <v>312 Projected Solvency II Technical Provisions at Time ZeroP1997</v>
      </c>
      <c r="D342" s="266" t="s">
        <v>1162</v>
      </c>
      <c r="F342" s="266">
        <v>1997</v>
      </c>
    </row>
    <row r="343" spans="1:6" s="266" customFormat="1">
      <c r="A343" s="222" t="str">
        <f>VLOOKUP($D343,CSVLookups!$B:$R,MATCH(A$1,CSVLookups!$B$1:$R$1,0),FALSE)</f>
        <v>312 Projected Solvency II Technical Provisions at Time Zero</v>
      </c>
      <c r="B343" s="222" t="str">
        <f>VLOOKUP($D343,CSVLookups!$B:$R,MATCH(B$1,CSVLookups!$B$1:$R$1,0),FALSE)</f>
        <v>Q</v>
      </c>
      <c r="C343" s="222" t="str">
        <f t="shared" si="8"/>
        <v>312 Projected Solvency II Technical Provisions at Time ZeroQ1997</v>
      </c>
      <c r="D343" s="266" t="s">
        <v>1163</v>
      </c>
      <c r="F343" s="266">
        <v>1997</v>
      </c>
    </row>
    <row r="344" spans="1:6" s="266" customFormat="1">
      <c r="A344" s="222" t="str">
        <f>VLOOKUP($D344,CSVLookups!$B:$R,MATCH(A$1,CSVLookups!$B$1:$R$1,0),FALSE)</f>
        <v>312 Projected Solvency II Technical Provisions at Time Zero</v>
      </c>
      <c r="B344" s="222" t="str">
        <f>VLOOKUP($D344,CSVLookups!$B:$R,MATCH(B$1,CSVLookups!$B$1:$R$1,0),FALSE)</f>
        <v>A</v>
      </c>
      <c r="C344" s="222" t="str">
        <f t="shared" si="8"/>
        <v>312 Projected Solvency II Technical Provisions at Time ZeroA1998</v>
      </c>
      <c r="D344" s="266" t="s">
        <v>1140</v>
      </c>
      <c r="F344" s="266">
        <v>1998</v>
      </c>
    </row>
    <row r="345" spans="1:6" s="266" customFormat="1">
      <c r="A345" s="222" t="str">
        <f>VLOOKUP($D345,CSVLookups!$B:$R,MATCH(A$1,CSVLookups!$B$1:$R$1,0),FALSE)</f>
        <v>312 Projected Solvency II Technical Provisions at Time Zero</v>
      </c>
      <c r="B345" s="222" t="str">
        <f>VLOOKUP($D345,CSVLookups!$B:$R,MATCH(B$1,CSVLookups!$B$1:$R$1,0),FALSE)</f>
        <v>B</v>
      </c>
      <c r="C345" s="222" t="str">
        <f t="shared" si="8"/>
        <v>312 Projected Solvency II Technical Provisions at Time ZeroB1998</v>
      </c>
      <c r="D345" s="266" t="s">
        <v>1141</v>
      </c>
      <c r="F345" s="266">
        <v>1998</v>
      </c>
    </row>
    <row r="346" spans="1:6" s="266" customFormat="1">
      <c r="A346" s="222" t="str">
        <f>VLOOKUP($D346,CSVLookups!$B:$R,MATCH(A$1,CSVLookups!$B$1:$R$1,0),FALSE)</f>
        <v>312 Projected Solvency II Technical Provisions at Time Zero</v>
      </c>
      <c r="B346" s="222" t="str">
        <f>VLOOKUP($D346,CSVLookups!$B:$R,MATCH(B$1,CSVLookups!$B$1:$R$1,0),FALSE)</f>
        <v>C</v>
      </c>
      <c r="C346" s="222" t="str">
        <f t="shared" si="8"/>
        <v>312 Projected Solvency II Technical Provisions at Time ZeroC1998</v>
      </c>
      <c r="D346" s="266" t="s">
        <v>1142</v>
      </c>
      <c r="F346" s="266">
        <v>1998</v>
      </c>
    </row>
    <row r="347" spans="1:6" s="266" customFormat="1">
      <c r="A347" s="222" t="str">
        <f>VLOOKUP($D347,CSVLookups!$B:$R,MATCH(A$1,CSVLookups!$B$1:$R$1,0),FALSE)</f>
        <v>312 Projected Solvency II Technical Provisions at Time Zero</v>
      </c>
      <c r="B347" s="222" t="str">
        <f>VLOOKUP($D347,CSVLookups!$B:$R,MATCH(B$1,CSVLookups!$B$1:$R$1,0),FALSE)</f>
        <v>D</v>
      </c>
      <c r="C347" s="222" t="str">
        <f t="shared" si="8"/>
        <v>312 Projected Solvency II Technical Provisions at Time ZeroD1998</v>
      </c>
      <c r="D347" s="266" t="s">
        <v>1143</v>
      </c>
      <c r="F347" s="266">
        <v>1998</v>
      </c>
    </row>
    <row r="348" spans="1:6" s="266" customFormat="1">
      <c r="A348" s="222" t="str">
        <f>VLOOKUP($D348,CSVLookups!$B:$R,MATCH(A$1,CSVLookups!$B$1:$R$1,0),FALSE)</f>
        <v>312 Projected Solvency II Technical Provisions at Time Zero</v>
      </c>
      <c r="B348" s="222" t="str">
        <f>VLOOKUP($D348,CSVLookups!$B:$R,MATCH(B$1,CSVLookups!$B$1:$R$1,0),FALSE)</f>
        <v>E</v>
      </c>
      <c r="C348" s="222" t="str">
        <f t="shared" si="8"/>
        <v>312 Projected Solvency II Technical Provisions at Time ZeroE1998</v>
      </c>
      <c r="D348" s="266" t="s">
        <v>1146</v>
      </c>
      <c r="F348" s="266">
        <v>1998</v>
      </c>
    </row>
    <row r="349" spans="1:6" s="266" customFormat="1">
      <c r="A349" s="222" t="str">
        <f>VLOOKUP($D349,CSVLookups!$B:$R,MATCH(A$1,CSVLookups!$B$1:$R$1,0),FALSE)</f>
        <v>312 Projected Solvency II Technical Provisions at Time Zero</v>
      </c>
      <c r="B349" s="222" t="str">
        <f>VLOOKUP($D349,CSVLookups!$B:$R,MATCH(B$1,CSVLookups!$B$1:$R$1,0),FALSE)</f>
        <v>F</v>
      </c>
      <c r="C349" s="222" t="str">
        <f t="shared" si="8"/>
        <v>312 Projected Solvency II Technical Provisions at Time ZeroF1998</v>
      </c>
      <c r="D349" s="266" t="s">
        <v>1148</v>
      </c>
      <c r="F349" s="266">
        <v>1998</v>
      </c>
    </row>
    <row r="350" spans="1:6" s="266" customFormat="1">
      <c r="A350" s="222" t="str">
        <f>VLOOKUP($D350,CSVLookups!$B:$R,MATCH(A$1,CSVLookups!$B$1:$R$1,0),FALSE)</f>
        <v>312 Projected Solvency II Technical Provisions at Time Zero</v>
      </c>
      <c r="B350" s="222" t="str">
        <f>VLOOKUP($D350,CSVLookups!$B:$R,MATCH(B$1,CSVLookups!$B$1:$R$1,0),FALSE)</f>
        <v>G</v>
      </c>
      <c r="C350" s="222" t="str">
        <f t="shared" si="8"/>
        <v>312 Projected Solvency II Technical Provisions at Time ZeroG1998</v>
      </c>
      <c r="D350" s="266" t="s">
        <v>1150</v>
      </c>
      <c r="F350" s="266">
        <v>1998</v>
      </c>
    </row>
    <row r="351" spans="1:6" s="266" customFormat="1">
      <c r="A351" s="222" t="str">
        <f>VLOOKUP($D351,CSVLookups!$B:$R,MATCH(A$1,CSVLookups!$B$1:$R$1,0),FALSE)</f>
        <v>312 Projected Solvency II Technical Provisions at Time Zero</v>
      </c>
      <c r="B351" s="222" t="str">
        <f>VLOOKUP($D351,CSVLookups!$B:$R,MATCH(B$1,CSVLookups!$B$1:$R$1,0),FALSE)</f>
        <v>H</v>
      </c>
      <c r="C351" s="222" t="str">
        <f t="shared" si="8"/>
        <v>312 Projected Solvency II Technical Provisions at Time ZeroH1998</v>
      </c>
      <c r="D351" s="266" t="s">
        <v>1151</v>
      </c>
      <c r="F351" s="266">
        <v>1998</v>
      </c>
    </row>
    <row r="352" spans="1:6" s="266" customFormat="1">
      <c r="A352" s="222" t="str">
        <f>VLOOKUP($D352,CSVLookups!$B:$R,MATCH(A$1,CSVLookups!$B$1:$R$1,0),FALSE)</f>
        <v>312 Projected Solvency II Technical Provisions at Time Zero</v>
      </c>
      <c r="B352" s="222" t="str">
        <f>VLOOKUP($D352,CSVLookups!$B:$R,MATCH(B$1,CSVLookups!$B$1:$R$1,0),FALSE)</f>
        <v>I</v>
      </c>
      <c r="C352" s="222" t="str">
        <f t="shared" si="8"/>
        <v>312 Projected Solvency II Technical Provisions at Time ZeroI1998</v>
      </c>
      <c r="D352" s="266" t="s">
        <v>1152</v>
      </c>
      <c r="F352" s="266">
        <v>1998</v>
      </c>
    </row>
    <row r="353" spans="1:6" s="266" customFormat="1">
      <c r="A353" s="222" t="str">
        <f>VLOOKUP($D353,CSVLookups!$B:$R,MATCH(A$1,CSVLookups!$B$1:$R$1,0),FALSE)</f>
        <v>312 Projected Solvency II Technical Provisions at Time Zero</v>
      </c>
      <c r="B353" s="222" t="str">
        <f>VLOOKUP($D353,CSVLookups!$B:$R,MATCH(B$1,CSVLookups!$B$1:$R$1,0),FALSE)</f>
        <v>J</v>
      </c>
      <c r="C353" s="222" t="str">
        <f t="shared" si="8"/>
        <v>312 Projected Solvency II Technical Provisions at Time ZeroJ1998</v>
      </c>
      <c r="D353" s="266" t="s">
        <v>1153</v>
      </c>
      <c r="F353" s="266">
        <v>1998</v>
      </c>
    </row>
    <row r="354" spans="1:6" s="266" customFormat="1">
      <c r="A354" s="222" t="str">
        <f>VLOOKUP($D354,CSVLookups!$B:$R,MATCH(A$1,CSVLookups!$B$1:$R$1,0),FALSE)</f>
        <v>312 Projected Solvency II Technical Provisions at Time Zero</v>
      </c>
      <c r="B354" s="222" t="str">
        <f>VLOOKUP($D354,CSVLookups!$B:$R,MATCH(B$1,CSVLookups!$B$1:$R$1,0),FALSE)</f>
        <v>K</v>
      </c>
      <c r="C354" s="222" t="str">
        <f t="shared" si="8"/>
        <v>312 Projected Solvency II Technical Provisions at Time ZeroK1998</v>
      </c>
      <c r="D354" s="266" t="s">
        <v>1154</v>
      </c>
      <c r="F354" s="266">
        <v>1998</v>
      </c>
    </row>
    <row r="355" spans="1:6" s="266" customFormat="1">
      <c r="A355" s="222" t="str">
        <f>VLOOKUP($D355,CSVLookups!$B:$R,MATCH(A$1,CSVLookups!$B$1:$R$1,0),FALSE)</f>
        <v>312 Projected Solvency II Technical Provisions at Time Zero</v>
      </c>
      <c r="B355" s="222" t="str">
        <f>VLOOKUP($D355,CSVLookups!$B:$R,MATCH(B$1,CSVLookups!$B$1:$R$1,0),FALSE)</f>
        <v>L</v>
      </c>
      <c r="C355" s="222" t="str">
        <f t="shared" si="8"/>
        <v>312 Projected Solvency II Technical Provisions at Time ZeroL1998</v>
      </c>
      <c r="D355" s="266" t="s">
        <v>1156</v>
      </c>
      <c r="F355" s="266">
        <v>1998</v>
      </c>
    </row>
    <row r="356" spans="1:6" s="266" customFormat="1">
      <c r="A356" s="222" t="str">
        <f>VLOOKUP($D356,CSVLookups!$B:$R,MATCH(A$1,CSVLookups!$B$1:$R$1,0),FALSE)</f>
        <v>312 Projected Solvency II Technical Provisions at Time Zero</v>
      </c>
      <c r="B356" s="222" t="str">
        <f>VLOOKUP($D356,CSVLookups!$B:$R,MATCH(B$1,CSVLookups!$B$1:$R$1,0),FALSE)</f>
        <v>M</v>
      </c>
      <c r="C356" s="222" t="str">
        <f t="shared" si="8"/>
        <v>312 Projected Solvency II Technical Provisions at Time ZeroM1998</v>
      </c>
      <c r="D356" s="266" t="s">
        <v>1158</v>
      </c>
      <c r="F356" s="266">
        <v>1998</v>
      </c>
    </row>
    <row r="357" spans="1:6" s="266" customFormat="1">
      <c r="A357" s="222" t="str">
        <f>VLOOKUP($D357,CSVLookups!$B:$R,MATCH(A$1,CSVLookups!$B$1:$R$1,0),FALSE)</f>
        <v>312 Projected Solvency II Technical Provisions at Time Zero</v>
      </c>
      <c r="B357" s="222" t="str">
        <f>VLOOKUP($D357,CSVLookups!$B:$R,MATCH(B$1,CSVLookups!$B$1:$R$1,0),FALSE)</f>
        <v>N</v>
      </c>
      <c r="C357" s="222" t="str">
        <f t="shared" si="8"/>
        <v>312 Projected Solvency II Technical Provisions at Time ZeroN1998</v>
      </c>
      <c r="D357" s="266" t="s">
        <v>1160</v>
      </c>
      <c r="F357" s="266">
        <v>1998</v>
      </c>
    </row>
    <row r="358" spans="1:6" s="266" customFormat="1">
      <c r="A358" s="222" t="str">
        <f>VLOOKUP($D358,CSVLookups!$B:$R,MATCH(A$1,CSVLookups!$B$1:$R$1,0),FALSE)</f>
        <v>312 Projected Solvency II Technical Provisions at Time Zero</v>
      </c>
      <c r="B358" s="222" t="str">
        <f>VLOOKUP($D358,CSVLookups!$B:$R,MATCH(B$1,CSVLookups!$B$1:$R$1,0),FALSE)</f>
        <v>O</v>
      </c>
      <c r="C358" s="222" t="str">
        <f t="shared" si="8"/>
        <v>312 Projected Solvency II Technical Provisions at Time ZeroO1998</v>
      </c>
      <c r="D358" s="266" t="s">
        <v>1161</v>
      </c>
      <c r="F358" s="266">
        <v>1998</v>
      </c>
    </row>
    <row r="359" spans="1:6" s="266" customFormat="1">
      <c r="A359" s="222" t="str">
        <f>VLOOKUP($D359,CSVLookups!$B:$R,MATCH(A$1,CSVLookups!$B$1:$R$1,0),FALSE)</f>
        <v>312 Projected Solvency II Technical Provisions at Time Zero</v>
      </c>
      <c r="B359" s="222" t="str">
        <f>VLOOKUP($D359,CSVLookups!$B:$R,MATCH(B$1,CSVLookups!$B$1:$R$1,0),FALSE)</f>
        <v>P</v>
      </c>
      <c r="C359" s="222" t="str">
        <f t="shared" si="8"/>
        <v>312 Projected Solvency II Technical Provisions at Time ZeroP1998</v>
      </c>
      <c r="D359" s="266" t="s">
        <v>1162</v>
      </c>
      <c r="F359" s="266">
        <v>1998</v>
      </c>
    </row>
    <row r="360" spans="1:6" s="266" customFormat="1">
      <c r="A360" s="222" t="str">
        <f>VLOOKUP($D360,CSVLookups!$B:$R,MATCH(A$1,CSVLookups!$B$1:$R$1,0),FALSE)</f>
        <v>312 Projected Solvency II Technical Provisions at Time Zero</v>
      </c>
      <c r="B360" s="222" t="str">
        <f>VLOOKUP($D360,CSVLookups!$B:$R,MATCH(B$1,CSVLookups!$B$1:$R$1,0),FALSE)</f>
        <v>Q</v>
      </c>
      <c r="C360" s="222" t="str">
        <f t="shared" si="8"/>
        <v>312 Projected Solvency II Technical Provisions at Time ZeroQ1998</v>
      </c>
      <c r="D360" s="266" t="s">
        <v>1163</v>
      </c>
      <c r="F360" s="266">
        <v>1998</v>
      </c>
    </row>
    <row r="361" spans="1:6" s="266" customFormat="1">
      <c r="A361" s="222" t="str">
        <f>VLOOKUP($D361,CSVLookups!$B:$R,MATCH(A$1,CSVLookups!$B$1:$R$1,0),FALSE)</f>
        <v>312 Projected Solvency II Technical Provisions at Time Zero</v>
      </c>
      <c r="B361" s="222" t="str">
        <f>VLOOKUP($D361,CSVLookups!$B:$R,MATCH(B$1,CSVLookups!$B$1:$R$1,0),FALSE)</f>
        <v>A</v>
      </c>
      <c r="C361" s="222" t="str">
        <f t="shared" si="8"/>
        <v>312 Projected Solvency II Technical Provisions at Time ZeroA1999</v>
      </c>
      <c r="D361" s="266" t="s">
        <v>1140</v>
      </c>
      <c r="F361" s="266">
        <v>1999</v>
      </c>
    </row>
    <row r="362" spans="1:6" s="266" customFormat="1">
      <c r="A362" s="222" t="str">
        <f>VLOOKUP($D362,CSVLookups!$B:$R,MATCH(A$1,CSVLookups!$B$1:$R$1,0),FALSE)</f>
        <v>312 Projected Solvency II Technical Provisions at Time Zero</v>
      </c>
      <c r="B362" s="222" t="str">
        <f>VLOOKUP($D362,CSVLookups!$B:$R,MATCH(B$1,CSVLookups!$B$1:$R$1,0),FALSE)</f>
        <v>B</v>
      </c>
      <c r="C362" s="222" t="str">
        <f t="shared" si="8"/>
        <v>312 Projected Solvency II Technical Provisions at Time ZeroB1999</v>
      </c>
      <c r="D362" s="266" t="s">
        <v>1141</v>
      </c>
      <c r="F362" s="266">
        <v>1999</v>
      </c>
    </row>
    <row r="363" spans="1:6" s="266" customFormat="1">
      <c r="A363" s="222" t="str">
        <f>VLOOKUP($D363,CSVLookups!$B:$R,MATCH(A$1,CSVLookups!$B$1:$R$1,0),FALSE)</f>
        <v>312 Projected Solvency II Technical Provisions at Time Zero</v>
      </c>
      <c r="B363" s="222" t="str">
        <f>VLOOKUP($D363,CSVLookups!$B:$R,MATCH(B$1,CSVLookups!$B$1:$R$1,0),FALSE)</f>
        <v>C</v>
      </c>
      <c r="C363" s="222" t="str">
        <f t="shared" si="8"/>
        <v>312 Projected Solvency II Technical Provisions at Time ZeroC1999</v>
      </c>
      <c r="D363" s="266" t="s">
        <v>1142</v>
      </c>
      <c r="F363" s="266">
        <v>1999</v>
      </c>
    </row>
    <row r="364" spans="1:6" s="266" customFormat="1">
      <c r="A364" s="222" t="str">
        <f>VLOOKUP($D364,CSVLookups!$B:$R,MATCH(A$1,CSVLookups!$B$1:$R$1,0),FALSE)</f>
        <v>312 Projected Solvency II Technical Provisions at Time Zero</v>
      </c>
      <c r="B364" s="222" t="str">
        <f>VLOOKUP($D364,CSVLookups!$B:$R,MATCH(B$1,CSVLookups!$B$1:$R$1,0),FALSE)</f>
        <v>D</v>
      </c>
      <c r="C364" s="222" t="str">
        <f t="shared" si="8"/>
        <v>312 Projected Solvency II Technical Provisions at Time ZeroD1999</v>
      </c>
      <c r="D364" s="266" t="s">
        <v>1143</v>
      </c>
      <c r="F364" s="266">
        <v>1999</v>
      </c>
    </row>
    <row r="365" spans="1:6" s="266" customFormat="1">
      <c r="A365" s="222" t="str">
        <f>VLOOKUP($D365,CSVLookups!$B:$R,MATCH(A$1,CSVLookups!$B$1:$R$1,0),FALSE)</f>
        <v>312 Projected Solvency II Technical Provisions at Time Zero</v>
      </c>
      <c r="B365" s="222" t="str">
        <f>VLOOKUP($D365,CSVLookups!$B:$R,MATCH(B$1,CSVLookups!$B$1:$R$1,0),FALSE)</f>
        <v>E</v>
      </c>
      <c r="C365" s="222" t="str">
        <f t="shared" si="8"/>
        <v>312 Projected Solvency II Technical Provisions at Time ZeroE1999</v>
      </c>
      <c r="D365" s="266" t="s">
        <v>1146</v>
      </c>
      <c r="F365" s="266">
        <v>1999</v>
      </c>
    </row>
    <row r="366" spans="1:6" s="266" customFormat="1">
      <c r="A366" s="222" t="str">
        <f>VLOOKUP($D366,CSVLookups!$B:$R,MATCH(A$1,CSVLookups!$B$1:$R$1,0),FALSE)</f>
        <v>312 Projected Solvency II Technical Provisions at Time Zero</v>
      </c>
      <c r="B366" s="222" t="str">
        <f>VLOOKUP($D366,CSVLookups!$B:$R,MATCH(B$1,CSVLookups!$B$1:$R$1,0),FALSE)</f>
        <v>F</v>
      </c>
      <c r="C366" s="222" t="str">
        <f t="shared" si="8"/>
        <v>312 Projected Solvency II Technical Provisions at Time ZeroF1999</v>
      </c>
      <c r="D366" s="266" t="s">
        <v>1148</v>
      </c>
      <c r="F366" s="266">
        <v>1999</v>
      </c>
    </row>
    <row r="367" spans="1:6" s="266" customFormat="1">
      <c r="A367" s="222" t="str">
        <f>VLOOKUP($D367,CSVLookups!$B:$R,MATCH(A$1,CSVLookups!$B$1:$R$1,0),FALSE)</f>
        <v>312 Projected Solvency II Technical Provisions at Time Zero</v>
      </c>
      <c r="B367" s="222" t="str">
        <f>VLOOKUP($D367,CSVLookups!$B:$R,MATCH(B$1,CSVLookups!$B$1:$R$1,0),FALSE)</f>
        <v>G</v>
      </c>
      <c r="C367" s="222" t="str">
        <f t="shared" si="8"/>
        <v>312 Projected Solvency II Technical Provisions at Time ZeroG1999</v>
      </c>
      <c r="D367" s="266" t="s">
        <v>1150</v>
      </c>
      <c r="F367" s="266">
        <v>1999</v>
      </c>
    </row>
    <row r="368" spans="1:6" s="266" customFormat="1">
      <c r="A368" s="222" t="str">
        <f>VLOOKUP($D368,CSVLookups!$B:$R,MATCH(A$1,CSVLookups!$B$1:$R$1,0),FALSE)</f>
        <v>312 Projected Solvency II Technical Provisions at Time Zero</v>
      </c>
      <c r="B368" s="222" t="str">
        <f>VLOOKUP($D368,CSVLookups!$B:$R,MATCH(B$1,CSVLookups!$B$1:$R$1,0),FALSE)</f>
        <v>H</v>
      </c>
      <c r="C368" s="222" t="str">
        <f t="shared" si="8"/>
        <v>312 Projected Solvency II Technical Provisions at Time ZeroH1999</v>
      </c>
      <c r="D368" s="266" t="s">
        <v>1151</v>
      </c>
      <c r="F368" s="266">
        <v>1999</v>
      </c>
    </row>
    <row r="369" spans="1:6" s="266" customFormat="1">
      <c r="A369" s="222" t="str">
        <f>VLOOKUP($D369,CSVLookups!$B:$R,MATCH(A$1,CSVLookups!$B$1:$R$1,0),FALSE)</f>
        <v>312 Projected Solvency II Technical Provisions at Time Zero</v>
      </c>
      <c r="B369" s="222" t="str">
        <f>VLOOKUP($D369,CSVLookups!$B:$R,MATCH(B$1,CSVLookups!$B$1:$R$1,0),FALSE)</f>
        <v>I</v>
      </c>
      <c r="C369" s="222" t="str">
        <f t="shared" si="8"/>
        <v>312 Projected Solvency II Technical Provisions at Time ZeroI1999</v>
      </c>
      <c r="D369" s="266" t="s">
        <v>1152</v>
      </c>
      <c r="F369" s="266">
        <v>1999</v>
      </c>
    </row>
    <row r="370" spans="1:6" s="266" customFormat="1">
      <c r="A370" s="222" t="str">
        <f>VLOOKUP($D370,CSVLookups!$B:$R,MATCH(A$1,CSVLookups!$B$1:$R$1,0),FALSE)</f>
        <v>312 Projected Solvency II Technical Provisions at Time Zero</v>
      </c>
      <c r="B370" s="222" t="str">
        <f>VLOOKUP($D370,CSVLookups!$B:$R,MATCH(B$1,CSVLookups!$B$1:$R$1,0),FALSE)</f>
        <v>J</v>
      </c>
      <c r="C370" s="222" t="str">
        <f t="shared" si="8"/>
        <v>312 Projected Solvency II Technical Provisions at Time ZeroJ1999</v>
      </c>
      <c r="D370" s="266" t="s">
        <v>1153</v>
      </c>
      <c r="F370" s="266">
        <v>1999</v>
      </c>
    </row>
    <row r="371" spans="1:6" s="266" customFormat="1">
      <c r="A371" s="222" t="str">
        <f>VLOOKUP($D371,CSVLookups!$B:$R,MATCH(A$1,CSVLookups!$B$1:$R$1,0),FALSE)</f>
        <v>312 Projected Solvency II Technical Provisions at Time Zero</v>
      </c>
      <c r="B371" s="222" t="str">
        <f>VLOOKUP($D371,CSVLookups!$B:$R,MATCH(B$1,CSVLookups!$B$1:$R$1,0),FALSE)</f>
        <v>K</v>
      </c>
      <c r="C371" s="222" t="str">
        <f t="shared" si="8"/>
        <v>312 Projected Solvency II Technical Provisions at Time ZeroK1999</v>
      </c>
      <c r="D371" s="266" t="s">
        <v>1154</v>
      </c>
      <c r="F371" s="266">
        <v>1999</v>
      </c>
    </row>
    <row r="372" spans="1:6" s="266" customFormat="1">
      <c r="A372" s="222" t="str">
        <f>VLOOKUP($D372,CSVLookups!$B:$R,MATCH(A$1,CSVLookups!$B$1:$R$1,0),FALSE)</f>
        <v>312 Projected Solvency II Technical Provisions at Time Zero</v>
      </c>
      <c r="B372" s="222" t="str">
        <f>VLOOKUP($D372,CSVLookups!$B:$R,MATCH(B$1,CSVLookups!$B$1:$R$1,0),FALSE)</f>
        <v>L</v>
      </c>
      <c r="C372" s="222" t="str">
        <f t="shared" si="8"/>
        <v>312 Projected Solvency II Technical Provisions at Time ZeroL1999</v>
      </c>
      <c r="D372" s="266" t="s">
        <v>1156</v>
      </c>
      <c r="F372" s="266">
        <v>1999</v>
      </c>
    </row>
    <row r="373" spans="1:6" s="266" customFormat="1">
      <c r="A373" s="222" t="str">
        <f>VLOOKUP($D373,CSVLookups!$B:$R,MATCH(A$1,CSVLookups!$B$1:$R$1,0),FALSE)</f>
        <v>312 Projected Solvency II Technical Provisions at Time Zero</v>
      </c>
      <c r="B373" s="222" t="str">
        <f>VLOOKUP($D373,CSVLookups!$B:$R,MATCH(B$1,CSVLookups!$B$1:$R$1,0),FALSE)</f>
        <v>M</v>
      </c>
      <c r="C373" s="222" t="str">
        <f t="shared" si="8"/>
        <v>312 Projected Solvency II Technical Provisions at Time ZeroM1999</v>
      </c>
      <c r="D373" s="266" t="s">
        <v>1158</v>
      </c>
      <c r="F373" s="266">
        <v>1999</v>
      </c>
    </row>
    <row r="374" spans="1:6" s="266" customFormat="1">
      <c r="A374" s="222" t="str">
        <f>VLOOKUP($D374,CSVLookups!$B:$R,MATCH(A$1,CSVLookups!$B$1:$R$1,0),FALSE)</f>
        <v>312 Projected Solvency II Technical Provisions at Time Zero</v>
      </c>
      <c r="B374" s="222" t="str">
        <f>VLOOKUP($D374,CSVLookups!$B:$R,MATCH(B$1,CSVLookups!$B$1:$R$1,0),FALSE)</f>
        <v>N</v>
      </c>
      <c r="C374" s="222" t="str">
        <f t="shared" si="8"/>
        <v>312 Projected Solvency II Technical Provisions at Time ZeroN1999</v>
      </c>
      <c r="D374" s="266" t="s">
        <v>1160</v>
      </c>
      <c r="F374" s="266">
        <v>1999</v>
      </c>
    </row>
    <row r="375" spans="1:6" s="266" customFormat="1">
      <c r="A375" s="222" t="str">
        <f>VLOOKUP($D375,CSVLookups!$B:$R,MATCH(A$1,CSVLookups!$B$1:$R$1,0),FALSE)</f>
        <v>312 Projected Solvency II Technical Provisions at Time Zero</v>
      </c>
      <c r="B375" s="222" t="str">
        <f>VLOOKUP($D375,CSVLookups!$B:$R,MATCH(B$1,CSVLookups!$B$1:$R$1,0),FALSE)</f>
        <v>O</v>
      </c>
      <c r="C375" s="222" t="str">
        <f t="shared" si="8"/>
        <v>312 Projected Solvency II Technical Provisions at Time ZeroO1999</v>
      </c>
      <c r="D375" s="266" t="s">
        <v>1161</v>
      </c>
      <c r="F375" s="266">
        <v>1999</v>
      </c>
    </row>
    <row r="376" spans="1:6" s="266" customFormat="1">
      <c r="A376" s="222" t="str">
        <f>VLOOKUP($D376,CSVLookups!$B:$R,MATCH(A$1,CSVLookups!$B$1:$R$1,0),FALSE)</f>
        <v>312 Projected Solvency II Technical Provisions at Time Zero</v>
      </c>
      <c r="B376" s="222" t="str">
        <f>VLOOKUP($D376,CSVLookups!$B:$R,MATCH(B$1,CSVLookups!$B$1:$R$1,0),FALSE)</f>
        <v>P</v>
      </c>
      <c r="C376" s="222" t="str">
        <f t="shared" si="8"/>
        <v>312 Projected Solvency II Technical Provisions at Time ZeroP1999</v>
      </c>
      <c r="D376" s="266" t="s">
        <v>1162</v>
      </c>
      <c r="F376" s="266">
        <v>1999</v>
      </c>
    </row>
    <row r="377" spans="1:6" s="266" customFormat="1">
      <c r="A377" s="222" t="str">
        <f>VLOOKUP($D377,CSVLookups!$B:$R,MATCH(A$1,CSVLookups!$B$1:$R$1,0),FALSE)</f>
        <v>312 Projected Solvency II Technical Provisions at Time Zero</v>
      </c>
      <c r="B377" s="222" t="str">
        <f>VLOOKUP($D377,CSVLookups!$B:$R,MATCH(B$1,CSVLookups!$B$1:$R$1,0),FALSE)</f>
        <v>Q</v>
      </c>
      <c r="C377" s="222" t="str">
        <f t="shared" si="8"/>
        <v>312 Projected Solvency II Technical Provisions at Time ZeroQ1999</v>
      </c>
      <c r="D377" s="266" t="s">
        <v>1163</v>
      </c>
      <c r="F377" s="266">
        <v>1999</v>
      </c>
    </row>
    <row r="378" spans="1:6" s="266" customFormat="1">
      <c r="A378" s="222" t="str">
        <f>VLOOKUP($D378,CSVLookups!$B:$R,MATCH(A$1,CSVLookups!$B$1:$R$1,0),FALSE)</f>
        <v>312 Projected Solvency II Technical Provisions at Time Zero</v>
      </c>
      <c r="B378" s="222" t="str">
        <f>VLOOKUP($D378,CSVLookups!$B:$R,MATCH(B$1,CSVLookups!$B$1:$R$1,0),FALSE)</f>
        <v>A</v>
      </c>
      <c r="C378" s="222" t="str">
        <f t="shared" si="8"/>
        <v>312 Projected Solvency II Technical Provisions at Time ZeroA2000</v>
      </c>
      <c r="D378" s="266" t="s">
        <v>1140</v>
      </c>
      <c r="F378" s="266">
        <v>2000</v>
      </c>
    </row>
    <row r="379" spans="1:6" s="266" customFormat="1">
      <c r="A379" s="222" t="str">
        <f>VLOOKUP($D379,CSVLookups!$B:$R,MATCH(A$1,CSVLookups!$B$1:$R$1,0),FALSE)</f>
        <v>312 Projected Solvency II Technical Provisions at Time Zero</v>
      </c>
      <c r="B379" s="222" t="str">
        <f>VLOOKUP($D379,CSVLookups!$B:$R,MATCH(B$1,CSVLookups!$B$1:$R$1,0),FALSE)</f>
        <v>B</v>
      </c>
      <c r="C379" s="222" t="str">
        <f t="shared" si="8"/>
        <v>312 Projected Solvency II Technical Provisions at Time ZeroB2000</v>
      </c>
      <c r="D379" s="266" t="s">
        <v>1141</v>
      </c>
      <c r="F379" s="266">
        <v>2000</v>
      </c>
    </row>
    <row r="380" spans="1:6" s="266" customFormat="1">
      <c r="A380" s="222" t="str">
        <f>VLOOKUP($D380,CSVLookups!$B:$R,MATCH(A$1,CSVLookups!$B$1:$R$1,0),FALSE)</f>
        <v>312 Projected Solvency II Technical Provisions at Time Zero</v>
      </c>
      <c r="B380" s="222" t="str">
        <f>VLOOKUP($D380,CSVLookups!$B:$R,MATCH(B$1,CSVLookups!$B$1:$R$1,0),FALSE)</f>
        <v>C</v>
      </c>
      <c r="C380" s="222" t="str">
        <f t="shared" si="8"/>
        <v>312 Projected Solvency II Technical Provisions at Time ZeroC2000</v>
      </c>
      <c r="D380" s="266" t="s">
        <v>1142</v>
      </c>
      <c r="F380" s="266">
        <v>2000</v>
      </c>
    </row>
    <row r="381" spans="1:6" s="266" customFormat="1">
      <c r="A381" s="222" t="str">
        <f>VLOOKUP($D381,CSVLookups!$B:$R,MATCH(A$1,CSVLookups!$B$1:$R$1,0),FALSE)</f>
        <v>312 Projected Solvency II Technical Provisions at Time Zero</v>
      </c>
      <c r="B381" s="222" t="str">
        <f>VLOOKUP($D381,CSVLookups!$B:$R,MATCH(B$1,CSVLookups!$B$1:$R$1,0),FALSE)</f>
        <v>D</v>
      </c>
      <c r="C381" s="222" t="str">
        <f t="shared" si="8"/>
        <v>312 Projected Solvency II Technical Provisions at Time ZeroD2000</v>
      </c>
      <c r="D381" s="266" t="s">
        <v>1143</v>
      </c>
      <c r="F381" s="266">
        <v>2000</v>
      </c>
    </row>
    <row r="382" spans="1:6" s="266" customFormat="1">
      <c r="A382" s="222" t="str">
        <f>VLOOKUP($D382,CSVLookups!$B:$R,MATCH(A$1,CSVLookups!$B$1:$R$1,0),FALSE)</f>
        <v>312 Projected Solvency II Technical Provisions at Time Zero</v>
      </c>
      <c r="B382" s="222" t="str">
        <f>VLOOKUP($D382,CSVLookups!$B:$R,MATCH(B$1,CSVLookups!$B$1:$R$1,0),FALSE)</f>
        <v>E</v>
      </c>
      <c r="C382" s="222" t="str">
        <f t="shared" ref="C382:C445" si="9">IF(CONCATENATE(A382,B382)="313 Financial Information0",CONCATENATE(A382,B382,D382),IF(LEN(F382)=0,CONCATENATE(A382,B382,IF(LEFT(D382,LEN("Unincepted"))="Unincepted","ULO","")),CONCATENATE(A382,B382,F382)))</f>
        <v>312 Projected Solvency II Technical Provisions at Time ZeroE2000</v>
      </c>
      <c r="D382" s="266" t="s">
        <v>1146</v>
      </c>
      <c r="F382" s="266">
        <v>2000</v>
      </c>
    </row>
    <row r="383" spans="1:6" s="266" customFormat="1">
      <c r="A383" s="222" t="str">
        <f>VLOOKUP($D383,CSVLookups!$B:$R,MATCH(A$1,CSVLookups!$B$1:$R$1,0),FALSE)</f>
        <v>312 Projected Solvency II Technical Provisions at Time Zero</v>
      </c>
      <c r="B383" s="222" t="str">
        <f>VLOOKUP($D383,CSVLookups!$B:$R,MATCH(B$1,CSVLookups!$B$1:$R$1,0),FALSE)</f>
        <v>F</v>
      </c>
      <c r="C383" s="222" t="str">
        <f t="shared" si="9"/>
        <v>312 Projected Solvency II Technical Provisions at Time ZeroF2000</v>
      </c>
      <c r="D383" s="266" t="s">
        <v>1148</v>
      </c>
      <c r="F383" s="266">
        <v>2000</v>
      </c>
    </row>
    <row r="384" spans="1:6" s="266" customFormat="1">
      <c r="A384" s="222" t="str">
        <f>VLOOKUP($D384,CSVLookups!$B:$R,MATCH(A$1,CSVLookups!$B$1:$R$1,0),FALSE)</f>
        <v>312 Projected Solvency II Technical Provisions at Time Zero</v>
      </c>
      <c r="B384" s="222" t="str">
        <f>VLOOKUP($D384,CSVLookups!$B:$R,MATCH(B$1,CSVLookups!$B$1:$R$1,0),FALSE)</f>
        <v>G</v>
      </c>
      <c r="C384" s="222" t="str">
        <f t="shared" si="9"/>
        <v>312 Projected Solvency II Technical Provisions at Time ZeroG2000</v>
      </c>
      <c r="D384" s="266" t="s">
        <v>1150</v>
      </c>
      <c r="F384" s="266">
        <v>2000</v>
      </c>
    </row>
    <row r="385" spans="1:6" s="266" customFormat="1">
      <c r="A385" s="222" t="str">
        <f>VLOOKUP($D385,CSVLookups!$B:$R,MATCH(A$1,CSVLookups!$B$1:$R$1,0),FALSE)</f>
        <v>312 Projected Solvency II Technical Provisions at Time Zero</v>
      </c>
      <c r="B385" s="222" t="str">
        <f>VLOOKUP($D385,CSVLookups!$B:$R,MATCH(B$1,CSVLookups!$B$1:$R$1,0),FALSE)</f>
        <v>H</v>
      </c>
      <c r="C385" s="222" t="str">
        <f t="shared" si="9"/>
        <v>312 Projected Solvency II Technical Provisions at Time ZeroH2000</v>
      </c>
      <c r="D385" s="266" t="s">
        <v>1151</v>
      </c>
      <c r="F385" s="266">
        <v>2000</v>
      </c>
    </row>
    <row r="386" spans="1:6" s="266" customFormat="1">
      <c r="A386" s="222" t="str">
        <f>VLOOKUP($D386,CSVLookups!$B:$R,MATCH(A$1,CSVLookups!$B$1:$R$1,0),FALSE)</f>
        <v>312 Projected Solvency II Technical Provisions at Time Zero</v>
      </c>
      <c r="B386" s="222" t="str">
        <f>VLOOKUP($D386,CSVLookups!$B:$R,MATCH(B$1,CSVLookups!$B$1:$R$1,0),FALSE)</f>
        <v>I</v>
      </c>
      <c r="C386" s="222" t="str">
        <f t="shared" si="9"/>
        <v>312 Projected Solvency II Technical Provisions at Time ZeroI2000</v>
      </c>
      <c r="D386" s="266" t="s">
        <v>1152</v>
      </c>
      <c r="F386" s="266">
        <v>2000</v>
      </c>
    </row>
    <row r="387" spans="1:6" s="266" customFormat="1">
      <c r="A387" s="222" t="str">
        <f>VLOOKUP($D387,CSVLookups!$B:$R,MATCH(A$1,CSVLookups!$B$1:$R$1,0),FALSE)</f>
        <v>312 Projected Solvency II Technical Provisions at Time Zero</v>
      </c>
      <c r="B387" s="222" t="str">
        <f>VLOOKUP($D387,CSVLookups!$B:$R,MATCH(B$1,CSVLookups!$B$1:$R$1,0),FALSE)</f>
        <v>J</v>
      </c>
      <c r="C387" s="222" t="str">
        <f t="shared" si="9"/>
        <v>312 Projected Solvency II Technical Provisions at Time ZeroJ2000</v>
      </c>
      <c r="D387" s="266" t="s">
        <v>1153</v>
      </c>
      <c r="F387" s="266">
        <v>2000</v>
      </c>
    </row>
    <row r="388" spans="1:6" s="266" customFormat="1">
      <c r="A388" s="222" t="str">
        <f>VLOOKUP($D388,CSVLookups!$B:$R,MATCH(A$1,CSVLookups!$B$1:$R$1,0),FALSE)</f>
        <v>312 Projected Solvency II Technical Provisions at Time Zero</v>
      </c>
      <c r="B388" s="222" t="str">
        <f>VLOOKUP($D388,CSVLookups!$B:$R,MATCH(B$1,CSVLookups!$B$1:$R$1,0),FALSE)</f>
        <v>K</v>
      </c>
      <c r="C388" s="222" t="str">
        <f t="shared" si="9"/>
        <v>312 Projected Solvency II Technical Provisions at Time ZeroK2000</v>
      </c>
      <c r="D388" s="266" t="s">
        <v>1154</v>
      </c>
      <c r="F388" s="266">
        <v>2000</v>
      </c>
    </row>
    <row r="389" spans="1:6" s="266" customFormat="1">
      <c r="A389" s="222" t="str">
        <f>VLOOKUP($D389,CSVLookups!$B:$R,MATCH(A$1,CSVLookups!$B$1:$R$1,0),FALSE)</f>
        <v>312 Projected Solvency II Technical Provisions at Time Zero</v>
      </c>
      <c r="B389" s="222" t="str">
        <f>VLOOKUP($D389,CSVLookups!$B:$R,MATCH(B$1,CSVLookups!$B$1:$R$1,0),FALSE)</f>
        <v>L</v>
      </c>
      <c r="C389" s="222" t="str">
        <f t="shared" si="9"/>
        <v>312 Projected Solvency II Technical Provisions at Time ZeroL2000</v>
      </c>
      <c r="D389" s="266" t="s">
        <v>1156</v>
      </c>
      <c r="F389" s="266">
        <v>2000</v>
      </c>
    </row>
    <row r="390" spans="1:6" s="266" customFormat="1">
      <c r="A390" s="222" t="str">
        <f>VLOOKUP($D390,CSVLookups!$B:$R,MATCH(A$1,CSVLookups!$B$1:$R$1,0),FALSE)</f>
        <v>312 Projected Solvency II Technical Provisions at Time Zero</v>
      </c>
      <c r="B390" s="222" t="str">
        <f>VLOOKUP($D390,CSVLookups!$B:$R,MATCH(B$1,CSVLookups!$B$1:$R$1,0),FALSE)</f>
        <v>M</v>
      </c>
      <c r="C390" s="222" t="str">
        <f t="shared" si="9"/>
        <v>312 Projected Solvency II Technical Provisions at Time ZeroM2000</v>
      </c>
      <c r="D390" s="266" t="s">
        <v>1158</v>
      </c>
      <c r="F390" s="266">
        <v>2000</v>
      </c>
    </row>
    <row r="391" spans="1:6" s="266" customFormat="1">
      <c r="A391" s="222" t="str">
        <f>VLOOKUP($D391,CSVLookups!$B:$R,MATCH(A$1,CSVLookups!$B$1:$R$1,0),FALSE)</f>
        <v>312 Projected Solvency II Technical Provisions at Time Zero</v>
      </c>
      <c r="B391" s="222" t="str">
        <f>VLOOKUP($D391,CSVLookups!$B:$R,MATCH(B$1,CSVLookups!$B$1:$R$1,0),FALSE)</f>
        <v>N</v>
      </c>
      <c r="C391" s="222" t="str">
        <f t="shared" si="9"/>
        <v>312 Projected Solvency II Technical Provisions at Time ZeroN2000</v>
      </c>
      <c r="D391" s="266" t="s">
        <v>1160</v>
      </c>
      <c r="F391" s="266">
        <v>2000</v>
      </c>
    </row>
    <row r="392" spans="1:6" s="266" customFormat="1">
      <c r="A392" s="222" t="str">
        <f>VLOOKUP($D392,CSVLookups!$B:$R,MATCH(A$1,CSVLookups!$B$1:$R$1,0),FALSE)</f>
        <v>312 Projected Solvency II Technical Provisions at Time Zero</v>
      </c>
      <c r="B392" s="222" t="str">
        <f>VLOOKUP($D392,CSVLookups!$B:$R,MATCH(B$1,CSVLookups!$B$1:$R$1,0),FALSE)</f>
        <v>O</v>
      </c>
      <c r="C392" s="222" t="str">
        <f t="shared" si="9"/>
        <v>312 Projected Solvency II Technical Provisions at Time ZeroO2000</v>
      </c>
      <c r="D392" s="266" t="s">
        <v>1161</v>
      </c>
      <c r="F392" s="266">
        <v>2000</v>
      </c>
    </row>
    <row r="393" spans="1:6" s="266" customFormat="1">
      <c r="A393" s="222" t="str">
        <f>VLOOKUP($D393,CSVLookups!$B:$R,MATCH(A$1,CSVLookups!$B$1:$R$1,0),FALSE)</f>
        <v>312 Projected Solvency II Technical Provisions at Time Zero</v>
      </c>
      <c r="B393" s="222" t="str">
        <f>VLOOKUP($D393,CSVLookups!$B:$R,MATCH(B$1,CSVLookups!$B$1:$R$1,0),FALSE)</f>
        <v>P</v>
      </c>
      <c r="C393" s="222" t="str">
        <f t="shared" si="9"/>
        <v>312 Projected Solvency II Technical Provisions at Time ZeroP2000</v>
      </c>
      <c r="D393" s="266" t="s">
        <v>1162</v>
      </c>
      <c r="F393" s="266">
        <v>2000</v>
      </c>
    </row>
    <row r="394" spans="1:6" s="266" customFormat="1">
      <c r="A394" s="222" t="str">
        <f>VLOOKUP($D394,CSVLookups!$B:$R,MATCH(A$1,CSVLookups!$B$1:$R$1,0),FALSE)</f>
        <v>312 Projected Solvency II Technical Provisions at Time Zero</v>
      </c>
      <c r="B394" s="222" t="str">
        <f>VLOOKUP($D394,CSVLookups!$B:$R,MATCH(B$1,CSVLookups!$B$1:$R$1,0),FALSE)</f>
        <v>Q</v>
      </c>
      <c r="C394" s="222" t="str">
        <f t="shared" si="9"/>
        <v>312 Projected Solvency II Technical Provisions at Time ZeroQ2000</v>
      </c>
      <c r="D394" s="266" t="s">
        <v>1163</v>
      </c>
      <c r="F394" s="266">
        <v>2000</v>
      </c>
    </row>
    <row r="395" spans="1:6">
      <c r="A395" s="222" t="str">
        <f>VLOOKUP($D395,CSVLookups!$B:$R,MATCH(A$1,CSVLookups!$B$1:$R$1,0),FALSE)</f>
        <v>312 Projected Solvency II Technical Provisions at Time Zero</v>
      </c>
      <c r="B395" s="222" t="str">
        <f>VLOOKUP($D395,CSVLookups!$B:$R,MATCH(B$1,CSVLookups!$B$1:$R$1,0),FALSE)</f>
        <v>A</v>
      </c>
      <c r="C395" s="222" t="str">
        <f t="shared" si="9"/>
        <v>312 Projected Solvency II Technical Provisions at Time ZeroA2001</v>
      </c>
      <c r="D395" t="s">
        <v>1140</v>
      </c>
      <c r="F395">
        <v>2001</v>
      </c>
    </row>
    <row r="396" spans="1:6">
      <c r="A396" s="222" t="str">
        <f>VLOOKUP($D396,CSVLookups!$B:$R,MATCH(A$1,CSVLookups!$B$1:$R$1,0),FALSE)</f>
        <v>312 Projected Solvency II Technical Provisions at Time Zero</v>
      </c>
      <c r="B396" s="222" t="str">
        <f>VLOOKUP($D396,CSVLookups!$B:$R,MATCH(B$1,CSVLookups!$B$1:$R$1,0),FALSE)</f>
        <v>B</v>
      </c>
      <c r="C396" s="222" t="str">
        <f t="shared" si="9"/>
        <v>312 Projected Solvency II Technical Provisions at Time ZeroB2001</v>
      </c>
      <c r="D396" t="s">
        <v>1141</v>
      </c>
      <c r="F396">
        <v>2001</v>
      </c>
    </row>
    <row r="397" spans="1:6">
      <c r="A397" s="222" t="str">
        <f>VLOOKUP($D397,CSVLookups!$B:$R,MATCH(A$1,CSVLookups!$B$1:$R$1,0),FALSE)</f>
        <v>312 Projected Solvency II Technical Provisions at Time Zero</v>
      </c>
      <c r="B397" s="222" t="str">
        <f>VLOOKUP($D397,CSVLookups!$B:$R,MATCH(B$1,CSVLookups!$B$1:$R$1,0),FALSE)</f>
        <v>C</v>
      </c>
      <c r="C397" s="222" t="str">
        <f t="shared" si="9"/>
        <v>312 Projected Solvency II Technical Provisions at Time ZeroC2001</v>
      </c>
      <c r="D397" t="s">
        <v>1142</v>
      </c>
      <c r="F397">
        <v>2001</v>
      </c>
    </row>
    <row r="398" spans="1:6">
      <c r="A398" s="222" t="str">
        <f>VLOOKUP($D398,CSVLookups!$B:$R,MATCH(A$1,CSVLookups!$B$1:$R$1,0),FALSE)</f>
        <v>312 Projected Solvency II Technical Provisions at Time Zero</v>
      </c>
      <c r="B398" s="222" t="str">
        <f>VLOOKUP($D398,CSVLookups!$B:$R,MATCH(B$1,CSVLookups!$B$1:$R$1,0),FALSE)</f>
        <v>D</v>
      </c>
      <c r="C398" s="222" t="str">
        <f t="shared" si="9"/>
        <v>312 Projected Solvency II Technical Provisions at Time ZeroD2001</v>
      </c>
      <c r="D398" t="s">
        <v>1143</v>
      </c>
      <c r="F398">
        <v>2001</v>
      </c>
    </row>
    <row r="399" spans="1:6">
      <c r="A399" s="222" t="str">
        <f>VLOOKUP($D399,CSVLookups!$B:$R,MATCH(A$1,CSVLookups!$B$1:$R$1,0),FALSE)</f>
        <v>312 Projected Solvency II Technical Provisions at Time Zero</v>
      </c>
      <c r="B399" s="222" t="str">
        <f>VLOOKUP($D399,CSVLookups!$B:$R,MATCH(B$1,CSVLookups!$B$1:$R$1,0),FALSE)</f>
        <v>E</v>
      </c>
      <c r="C399" s="222" t="str">
        <f t="shared" si="9"/>
        <v>312 Projected Solvency II Technical Provisions at Time ZeroE2001</v>
      </c>
      <c r="D399" t="s">
        <v>1146</v>
      </c>
      <c r="F399">
        <v>2001</v>
      </c>
    </row>
    <row r="400" spans="1:6">
      <c r="A400" s="222" t="str">
        <f>VLOOKUP($D400,CSVLookups!$B:$R,MATCH(A$1,CSVLookups!$B$1:$R$1,0),FALSE)</f>
        <v>312 Projected Solvency II Technical Provisions at Time Zero</v>
      </c>
      <c r="B400" s="222" t="str">
        <f>VLOOKUP($D400,CSVLookups!$B:$R,MATCH(B$1,CSVLookups!$B$1:$R$1,0),FALSE)</f>
        <v>F</v>
      </c>
      <c r="C400" s="222" t="str">
        <f t="shared" si="9"/>
        <v>312 Projected Solvency II Technical Provisions at Time ZeroF2001</v>
      </c>
      <c r="D400" t="s">
        <v>1148</v>
      </c>
      <c r="F400">
        <v>2001</v>
      </c>
    </row>
    <row r="401" spans="1:6">
      <c r="A401" s="222" t="str">
        <f>VLOOKUP($D401,CSVLookups!$B:$R,MATCH(A$1,CSVLookups!$B$1:$R$1,0),FALSE)</f>
        <v>312 Projected Solvency II Technical Provisions at Time Zero</v>
      </c>
      <c r="B401" s="222" t="str">
        <f>VLOOKUP($D401,CSVLookups!$B:$R,MATCH(B$1,CSVLookups!$B$1:$R$1,0),FALSE)</f>
        <v>G</v>
      </c>
      <c r="C401" s="222" t="str">
        <f t="shared" si="9"/>
        <v>312 Projected Solvency II Technical Provisions at Time ZeroG2001</v>
      </c>
      <c r="D401" t="s">
        <v>1150</v>
      </c>
      <c r="F401">
        <v>2001</v>
      </c>
    </row>
    <row r="402" spans="1:6">
      <c r="A402" s="222" t="str">
        <f>VLOOKUP($D402,CSVLookups!$B:$R,MATCH(A$1,CSVLookups!$B$1:$R$1,0),FALSE)</f>
        <v>312 Projected Solvency II Technical Provisions at Time Zero</v>
      </c>
      <c r="B402" s="222" t="str">
        <f>VLOOKUP($D402,CSVLookups!$B:$R,MATCH(B$1,CSVLookups!$B$1:$R$1,0),FALSE)</f>
        <v>H</v>
      </c>
      <c r="C402" s="222" t="str">
        <f t="shared" si="9"/>
        <v>312 Projected Solvency II Technical Provisions at Time ZeroH2001</v>
      </c>
      <c r="D402" t="s">
        <v>1151</v>
      </c>
      <c r="F402">
        <v>2001</v>
      </c>
    </row>
    <row r="403" spans="1:6">
      <c r="A403" s="222" t="str">
        <f>VLOOKUP($D403,CSVLookups!$B:$R,MATCH(A$1,CSVLookups!$B$1:$R$1,0),FALSE)</f>
        <v>312 Projected Solvency II Technical Provisions at Time Zero</v>
      </c>
      <c r="B403" s="222" t="str">
        <f>VLOOKUP($D403,CSVLookups!$B:$R,MATCH(B$1,CSVLookups!$B$1:$R$1,0),FALSE)</f>
        <v>I</v>
      </c>
      <c r="C403" s="222" t="str">
        <f t="shared" si="9"/>
        <v>312 Projected Solvency II Technical Provisions at Time ZeroI2001</v>
      </c>
      <c r="D403" t="s">
        <v>1152</v>
      </c>
      <c r="F403">
        <v>2001</v>
      </c>
    </row>
    <row r="404" spans="1:6">
      <c r="A404" s="222" t="str">
        <f>VLOOKUP($D404,CSVLookups!$B:$R,MATCH(A$1,CSVLookups!$B$1:$R$1,0),FALSE)</f>
        <v>312 Projected Solvency II Technical Provisions at Time Zero</v>
      </c>
      <c r="B404" s="222" t="str">
        <f>VLOOKUP($D404,CSVLookups!$B:$R,MATCH(B$1,CSVLookups!$B$1:$R$1,0),FALSE)</f>
        <v>J</v>
      </c>
      <c r="C404" s="222" t="str">
        <f t="shared" si="9"/>
        <v>312 Projected Solvency II Technical Provisions at Time ZeroJ2001</v>
      </c>
      <c r="D404" t="s">
        <v>1153</v>
      </c>
      <c r="F404">
        <v>2001</v>
      </c>
    </row>
    <row r="405" spans="1:6">
      <c r="A405" s="222" t="str">
        <f>VLOOKUP($D405,CSVLookups!$B:$R,MATCH(A$1,CSVLookups!$B$1:$R$1,0),FALSE)</f>
        <v>312 Projected Solvency II Technical Provisions at Time Zero</v>
      </c>
      <c r="B405" s="222" t="str">
        <f>VLOOKUP($D405,CSVLookups!$B:$R,MATCH(B$1,CSVLookups!$B$1:$R$1,0),FALSE)</f>
        <v>K</v>
      </c>
      <c r="C405" s="222" t="str">
        <f t="shared" si="9"/>
        <v>312 Projected Solvency II Technical Provisions at Time ZeroK2001</v>
      </c>
      <c r="D405" t="s">
        <v>1154</v>
      </c>
      <c r="F405">
        <v>2001</v>
      </c>
    </row>
    <row r="406" spans="1:6">
      <c r="A406" s="222" t="str">
        <f>VLOOKUP($D406,CSVLookups!$B:$R,MATCH(A$1,CSVLookups!$B$1:$R$1,0),FALSE)</f>
        <v>312 Projected Solvency II Technical Provisions at Time Zero</v>
      </c>
      <c r="B406" s="222" t="str">
        <f>VLOOKUP($D406,CSVLookups!$B:$R,MATCH(B$1,CSVLookups!$B$1:$R$1,0),FALSE)</f>
        <v>L</v>
      </c>
      <c r="C406" s="222" t="str">
        <f t="shared" si="9"/>
        <v>312 Projected Solvency II Technical Provisions at Time ZeroL2001</v>
      </c>
      <c r="D406" t="s">
        <v>1156</v>
      </c>
      <c r="F406">
        <v>2001</v>
      </c>
    </row>
    <row r="407" spans="1:6">
      <c r="A407" s="222" t="str">
        <f>VLOOKUP($D407,CSVLookups!$B:$R,MATCH(A$1,CSVLookups!$B$1:$R$1,0),FALSE)</f>
        <v>312 Projected Solvency II Technical Provisions at Time Zero</v>
      </c>
      <c r="B407" s="222" t="str">
        <f>VLOOKUP($D407,CSVLookups!$B:$R,MATCH(B$1,CSVLookups!$B$1:$R$1,0),FALSE)</f>
        <v>M</v>
      </c>
      <c r="C407" s="222" t="str">
        <f t="shared" si="9"/>
        <v>312 Projected Solvency II Technical Provisions at Time ZeroM2001</v>
      </c>
      <c r="D407" t="s">
        <v>1158</v>
      </c>
      <c r="F407">
        <v>2001</v>
      </c>
    </row>
    <row r="408" spans="1:6">
      <c r="A408" s="222" t="str">
        <f>VLOOKUP($D408,CSVLookups!$B:$R,MATCH(A$1,CSVLookups!$B$1:$R$1,0),FALSE)</f>
        <v>312 Projected Solvency II Technical Provisions at Time Zero</v>
      </c>
      <c r="B408" s="222" t="str">
        <f>VLOOKUP($D408,CSVLookups!$B:$R,MATCH(B$1,CSVLookups!$B$1:$R$1,0),FALSE)</f>
        <v>N</v>
      </c>
      <c r="C408" s="222" t="str">
        <f t="shared" si="9"/>
        <v>312 Projected Solvency II Technical Provisions at Time ZeroN2001</v>
      </c>
      <c r="D408" t="s">
        <v>1160</v>
      </c>
      <c r="F408">
        <v>2001</v>
      </c>
    </row>
    <row r="409" spans="1:6">
      <c r="A409" s="222" t="str">
        <f>VLOOKUP($D409,CSVLookups!$B:$R,MATCH(A$1,CSVLookups!$B$1:$R$1,0),FALSE)</f>
        <v>312 Projected Solvency II Technical Provisions at Time Zero</v>
      </c>
      <c r="B409" s="222" t="str">
        <f>VLOOKUP($D409,CSVLookups!$B:$R,MATCH(B$1,CSVLookups!$B$1:$R$1,0),FALSE)</f>
        <v>O</v>
      </c>
      <c r="C409" s="222" t="str">
        <f t="shared" si="9"/>
        <v>312 Projected Solvency II Technical Provisions at Time ZeroO2001</v>
      </c>
      <c r="D409" t="s">
        <v>1161</v>
      </c>
      <c r="F409">
        <v>2001</v>
      </c>
    </row>
    <row r="410" spans="1:6">
      <c r="A410" s="222" t="str">
        <f>VLOOKUP($D410,CSVLookups!$B:$R,MATCH(A$1,CSVLookups!$B$1:$R$1,0),FALSE)</f>
        <v>312 Projected Solvency II Technical Provisions at Time Zero</v>
      </c>
      <c r="B410" s="222" t="str">
        <f>VLOOKUP($D410,CSVLookups!$B:$R,MATCH(B$1,CSVLookups!$B$1:$R$1,0),FALSE)</f>
        <v>P</v>
      </c>
      <c r="C410" s="222" t="str">
        <f t="shared" si="9"/>
        <v>312 Projected Solvency II Technical Provisions at Time ZeroP2001</v>
      </c>
      <c r="D410" t="s">
        <v>1162</v>
      </c>
      <c r="F410">
        <v>2001</v>
      </c>
    </row>
    <row r="411" spans="1:6">
      <c r="A411" s="222" t="str">
        <f>VLOOKUP($D411,CSVLookups!$B:$R,MATCH(A$1,CSVLookups!$B$1:$R$1,0),FALSE)</f>
        <v>312 Projected Solvency II Technical Provisions at Time Zero</v>
      </c>
      <c r="B411" s="222" t="str">
        <f>VLOOKUP($D411,CSVLookups!$B:$R,MATCH(B$1,CSVLookups!$B$1:$R$1,0),FALSE)</f>
        <v>Q</v>
      </c>
      <c r="C411" s="222" t="str">
        <f t="shared" si="9"/>
        <v>312 Projected Solvency II Technical Provisions at Time ZeroQ2001</v>
      </c>
      <c r="D411" t="s">
        <v>1163</v>
      </c>
      <c r="F411">
        <v>2001</v>
      </c>
    </row>
    <row r="412" spans="1:6">
      <c r="A412" s="222" t="str">
        <f>VLOOKUP($D412,CSVLookups!$B:$R,MATCH(A$1,CSVLookups!$B$1:$R$1,0),FALSE)</f>
        <v>312 Projected Solvency II Technical Provisions at Time Zero</v>
      </c>
      <c r="B412" s="222" t="str">
        <f>VLOOKUP($D412,CSVLookups!$B:$R,MATCH(B$1,CSVLookups!$B$1:$R$1,0),FALSE)</f>
        <v>A</v>
      </c>
      <c r="C412" s="222" t="str">
        <f t="shared" si="9"/>
        <v>312 Projected Solvency II Technical Provisions at Time ZeroA2002</v>
      </c>
      <c r="D412" t="s">
        <v>1140</v>
      </c>
      <c r="F412">
        <v>2002</v>
      </c>
    </row>
    <row r="413" spans="1:6">
      <c r="A413" s="222" t="str">
        <f>VLOOKUP($D413,CSVLookups!$B:$R,MATCH(A$1,CSVLookups!$B$1:$R$1,0),FALSE)</f>
        <v>312 Projected Solvency II Technical Provisions at Time Zero</v>
      </c>
      <c r="B413" s="222" t="str">
        <f>VLOOKUP($D413,CSVLookups!$B:$R,MATCH(B$1,CSVLookups!$B$1:$R$1,0),FALSE)</f>
        <v>B</v>
      </c>
      <c r="C413" s="222" t="str">
        <f t="shared" si="9"/>
        <v>312 Projected Solvency II Technical Provisions at Time ZeroB2002</v>
      </c>
      <c r="D413" t="s">
        <v>1141</v>
      </c>
      <c r="F413">
        <v>2002</v>
      </c>
    </row>
    <row r="414" spans="1:6">
      <c r="A414" s="222" t="str">
        <f>VLOOKUP($D414,CSVLookups!$B:$R,MATCH(A$1,CSVLookups!$B$1:$R$1,0),FALSE)</f>
        <v>312 Projected Solvency II Technical Provisions at Time Zero</v>
      </c>
      <c r="B414" s="222" t="str">
        <f>VLOOKUP($D414,CSVLookups!$B:$R,MATCH(B$1,CSVLookups!$B$1:$R$1,0),FALSE)</f>
        <v>C</v>
      </c>
      <c r="C414" s="222" t="str">
        <f t="shared" si="9"/>
        <v>312 Projected Solvency II Technical Provisions at Time ZeroC2002</v>
      </c>
      <c r="D414" t="s">
        <v>1142</v>
      </c>
      <c r="F414">
        <v>2002</v>
      </c>
    </row>
    <row r="415" spans="1:6">
      <c r="A415" s="222" t="str">
        <f>VLOOKUP($D415,CSVLookups!$B:$R,MATCH(A$1,CSVLookups!$B$1:$R$1,0),FALSE)</f>
        <v>312 Projected Solvency II Technical Provisions at Time Zero</v>
      </c>
      <c r="B415" s="222" t="str">
        <f>VLOOKUP($D415,CSVLookups!$B:$R,MATCH(B$1,CSVLookups!$B$1:$R$1,0),FALSE)</f>
        <v>D</v>
      </c>
      <c r="C415" s="222" t="str">
        <f t="shared" si="9"/>
        <v>312 Projected Solvency II Technical Provisions at Time ZeroD2002</v>
      </c>
      <c r="D415" t="s">
        <v>1143</v>
      </c>
      <c r="F415">
        <v>2002</v>
      </c>
    </row>
    <row r="416" spans="1:6">
      <c r="A416" s="222" t="str">
        <f>VLOOKUP($D416,CSVLookups!$B:$R,MATCH(A$1,CSVLookups!$B$1:$R$1,0),FALSE)</f>
        <v>312 Projected Solvency II Technical Provisions at Time Zero</v>
      </c>
      <c r="B416" s="222" t="str">
        <f>VLOOKUP($D416,CSVLookups!$B:$R,MATCH(B$1,CSVLookups!$B$1:$R$1,0),FALSE)</f>
        <v>E</v>
      </c>
      <c r="C416" s="222" t="str">
        <f t="shared" si="9"/>
        <v>312 Projected Solvency II Technical Provisions at Time ZeroE2002</v>
      </c>
      <c r="D416" t="s">
        <v>1146</v>
      </c>
      <c r="F416">
        <v>2002</v>
      </c>
    </row>
    <row r="417" spans="1:6">
      <c r="A417" s="222" t="str">
        <f>VLOOKUP($D417,CSVLookups!$B:$R,MATCH(A$1,CSVLookups!$B$1:$R$1,0),FALSE)</f>
        <v>312 Projected Solvency II Technical Provisions at Time Zero</v>
      </c>
      <c r="B417" s="222" t="str">
        <f>VLOOKUP($D417,CSVLookups!$B:$R,MATCH(B$1,CSVLookups!$B$1:$R$1,0),FALSE)</f>
        <v>F</v>
      </c>
      <c r="C417" s="222" t="str">
        <f t="shared" si="9"/>
        <v>312 Projected Solvency II Technical Provisions at Time ZeroF2002</v>
      </c>
      <c r="D417" t="s">
        <v>1148</v>
      </c>
      <c r="F417">
        <v>2002</v>
      </c>
    </row>
    <row r="418" spans="1:6">
      <c r="A418" s="222" t="str">
        <f>VLOOKUP($D418,CSVLookups!$B:$R,MATCH(A$1,CSVLookups!$B$1:$R$1,0),FALSE)</f>
        <v>312 Projected Solvency II Technical Provisions at Time Zero</v>
      </c>
      <c r="B418" s="222" t="str">
        <f>VLOOKUP($D418,CSVLookups!$B:$R,MATCH(B$1,CSVLookups!$B$1:$R$1,0),FALSE)</f>
        <v>G</v>
      </c>
      <c r="C418" s="222" t="str">
        <f t="shared" si="9"/>
        <v>312 Projected Solvency II Technical Provisions at Time ZeroG2002</v>
      </c>
      <c r="D418" t="s">
        <v>1150</v>
      </c>
      <c r="F418">
        <v>2002</v>
      </c>
    </row>
    <row r="419" spans="1:6">
      <c r="A419" s="222" t="str">
        <f>VLOOKUP($D419,CSVLookups!$B:$R,MATCH(A$1,CSVLookups!$B$1:$R$1,0),FALSE)</f>
        <v>312 Projected Solvency II Technical Provisions at Time Zero</v>
      </c>
      <c r="B419" s="222" t="str">
        <f>VLOOKUP($D419,CSVLookups!$B:$R,MATCH(B$1,CSVLookups!$B$1:$R$1,0),FALSE)</f>
        <v>H</v>
      </c>
      <c r="C419" s="222" t="str">
        <f t="shared" si="9"/>
        <v>312 Projected Solvency II Technical Provisions at Time ZeroH2002</v>
      </c>
      <c r="D419" t="s">
        <v>1151</v>
      </c>
      <c r="F419">
        <v>2002</v>
      </c>
    </row>
    <row r="420" spans="1:6">
      <c r="A420" s="222" t="str">
        <f>VLOOKUP($D420,CSVLookups!$B:$R,MATCH(A$1,CSVLookups!$B$1:$R$1,0),FALSE)</f>
        <v>312 Projected Solvency II Technical Provisions at Time Zero</v>
      </c>
      <c r="B420" s="222" t="str">
        <f>VLOOKUP($D420,CSVLookups!$B:$R,MATCH(B$1,CSVLookups!$B$1:$R$1,0),FALSE)</f>
        <v>I</v>
      </c>
      <c r="C420" s="222" t="str">
        <f t="shared" si="9"/>
        <v>312 Projected Solvency II Technical Provisions at Time ZeroI2002</v>
      </c>
      <c r="D420" t="s">
        <v>1152</v>
      </c>
      <c r="F420">
        <v>2002</v>
      </c>
    </row>
    <row r="421" spans="1:6">
      <c r="A421" s="222" t="str">
        <f>VLOOKUP($D421,CSVLookups!$B:$R,MATCH(A$1,CSVLookups!$B$1:$R$1,0),FALSE)</f>
        <v>312 Projected Solvency II Technical Provisions at Time Zero</v>
      </c>
      <c r="B421" s="222" t="str">
        <f>VLOOKUP($D421,CSVLookups!$B:$R,MATCH(B$1,CSVLookups!$B$1:$R$1,0),FALSE)</f>
        <v>J</v>
      </c>
      <c r="C421" s="222" t="str">
        <f t="shared" si="9"/>
        <v>312 Projected Solvency II Technical Provisions at Time ZeroJ2002</v>
      </c>
      <c r="D421" t="s">
        <v>1153</v>
      </c>
      <c r="F421">
        <v>2002</v>
      </c>
    </row>
    <row r="422" spans="1:6">
      <c r="A422" s="222" t="str">
        <f>VLOOKUP($D422,CSVLookups!$B:$R,MATCH(A$1,CSVLookups!$B$1:$R$1,0),FALSE)</f>
        <v>312 Projected Solvency II Technical Provisions at Time Zero</v>
      </c>
      <c r="B422" s="222" t="str">
        <f>VLOOKUP($D422,CSVLookups!$B:$R,MATCH(B$1,CSVLookups!$B$1:$R$1,0),FALSE)</f>
        <v>K</v>
      </c>
      <c r="C422" s="222" t="str">
        <f t="shared" si="9"/>
        <v>312 Projected Solvency II Technical Provisions at Time ZeroK2002</v>
      </c>
      <c r="D422" t="s">
        <v>1154</v>
      </c>
      <c r="F422">
        <v>2002</v>
      </c>
    </row>
    <row r="423" spans="1:6">
      <c r="A423" s="222" t="str">
        <f>VLOOKUP($D423,CSVLookups!$B:$R,MATCH(A$1,CSVLookups!$B$1:$R$1,0),FALSE)</f>
        <v>312 Projected Solvency II Technical Provisions at Time Zero</v>
      </c>
      <c r="B423" s="222" t="str">
        <f>VLOOKUP($D423,CSVLookups!$B:$R,MATCH(B$1,CSVLookups!$B$1:$R$1,0),FALSE)</f>
        <v>L</v>
      </c>
      <c r="C423" s="222" t="str">
        <f t="shared" si="9"/>
        <v>312 Projected Solvency II Technical Provisions at Time ZeroL2002</v>
      </c>
      <c r="D423" t="s">
        <v>1156</v>
      </c>
      <c r="F423">
        <v>2002</v>
      </c>
    </row>
    <row r="424" spans="1:6">
      <c r="A424" s="222" t="str">
        <f>VLOOKUP($D424,CSVLookups!$B:$R,MATCH(A$1,CSVLookups!$B$1:$R$1,0),FALSE)</f>
        <v>312 Projected Solvency II Technical Provisions at Time Zero</v>
      </c>
      <c r="B424" s="222" t="str">
        <f>VLOOKUP($D424,CSVLookups!$B:$R,MATCH(B$1,CSVLookups!$B$1:$R$1,0),FALSE)</f>
        <v>M</v>
      </c>
      <c r="C424" s="222" t="str">
        <f t="shared" si="9"/>
        <v>312 Projected Solvency II Technical Provisions at Time ZeroM2002</v>
      </c>
      <c r="D424" t="s">
        <v>1158</v>
      </c>
      <c r="F424">
        <v>2002</v>
      </c>
    </row>
    <row r="425" spans="1:6">
      <c r="A425" s="222" t="str">
        <f>VLOOKUP($D425,CSVLookups!$B:$R,MATCH(A$1,CSVLookups!$B$1:$R$1,0),FALSE)</f>
        <v>312 Projected Solvency II Technical Provisions at Time Zero</v>
      </c>
      <c r="B425" s="222" t="str">
        <f>VLOOKUP($D425,CSVLookups!$B:$R,MATCH(B$1,CSVLookups!$B$1:$R$1,0),FALSE)</f>
        <v>N</v>
      </c>
      <c r="C425" s="222" t="str">
        <f t="shared" si="9"/>
        <v>312 Projected Solvency II Technical Provisions at Time ZeroN2002</v>
      </c>
      <c r="D425" t="s">
        <v>1160</v>
      </c>
      <c r="F425">
        <v>2002</v>
      </c>
    </row>
    <row r="426" spans="1:6">
      <c r="A426" s="222" t="str">
        <f>VLOOKUP($D426,CSVLookups!$B:$R,MATCH(A$1,CSVLookups!$B$1:$R$1,0),FALSE)</f>
        <v>312 Projected Solvency II Technical Provisions at Time Zero</v>
      </c>
      <c r="B426" s="222" t="str">
        <f>VLOOKUP($D426,CSVLookups!$B:$R,MATCH(B$1,CSVLookups!$B$1:$R$1,0),FALSE)</f>
        <v>O</v>
      </c>
      <c r="C426" s="222" t="str">
        <f t="shared" si="9"/>
        <v>312 Projected Solvency II Technical Provisions at Time ZeroO2002</v>
      </c>
      <c r="D426" t="s">
        <v>1161</v>
      </c>
      <c r="F426">
        <v>2002</v>
      </c>
    </row>
    <row r="427" spans="1:6">
      <c r="A427" s="222" t="str">
        <f>VLOOKUP($D427,CSVLookups!$B:$R,MATCH(A$1,CSVLookups!$B$1:$R$1,0),FALSE)</f>
        <v>312 Projected Solvency II Technical Provisions at Time Zero</v>
      </c>
      <c r="B427" s="222" t="str">
        <f>VLOOKUP($D427,CSVLookups!$B:$R,MATCH(B$1,CSVLookups!$B$1:$R$1,0),FALSE)</f>
        <v>P</v>
      </c>
      <c r="C427" s="222" t="str">
        <f t="shared" si="9"/>
        <v>312 Projected Solvency II Technical Provisions at Time ZeroP2002</v>
      </c>
      <c r="D427" t="s">
        <v>1162</v>
      </c>
      <c r="F427">
        <v>2002</v>
      </c>
    </row>
    <row r="428" spans="1:6">
      <c r="A428" s="222" t="str">
        <f>VLOOKUP($D428,CSVLookups!$B:$R,MATCH(A$1,CSVLookups!$B$1:$R$1,0),FALSE)</f>
        <v>312 Projected Solvency II Technical Provisions at Time Zero</v>
      </c>
      <c r="B428" s="222" t="str">
        <f>VLOOKUP($D428,CSVLookups!$B:$R,MATCH(B$1,CSVLookups!$B$1:$R$1,0),FALSE)</f>
        <v>Q</v>
      </c>
      <c r="C428" s="222" t="str">
        <f t="shared" si="9"/>
        <v>312 Projected Solvency II Technical Provisions at Time ZeroQ2002</v>
      </c>
      <c r="D428" t="s">
        <v>1163</v>
      </c>
      <c r="F428">
        <v>2002</v>
      </c>
    </row>
    <row r="429" spans="1:6">
      <c r="A429" s="222" t="str">
        <f>VLOOKUP($D429,CSVLookups!$B:$R,MATCH(A$1,CSVLookups!$B$1:$R$1,0),FALSE)</f>
        <v>312 Projected Solvency II Technical Provisions at Time Zero</v>
      </c>
      <c r="B429" s="222" t="str">
        <f>VLOOKUP($D429,CSVLookups!$B:$R,MATCH(B$1,CSVLookups!$B$1:$R$1,0),FALSE)</f>
        <v>A</v>
      </c>
      <c r="C429" s="222" t="str">
        <f t="shared" si="9"/>
        <v>312 Projected Solvency II Technical Provisions at Time ZeroA2003</v>
      </c>
      <c r="D429" t="s">
        <v>1140</v>
      </c>
      <c r="F429">
        <v>2003</v>
      </c>
    </row>
    <row r="430" spans="1:6">
      <c r="A430" s="222" t="str">
        <f>VLOOKUP($D430,CSVLookups!$B:$R,MATCH(A$1,CSVLookups!$B$1:$R$1,0),FALSE)</f>
        <v>312 Projected Solvency II Technical Provisions at Time Zero</v>
      </c>
      <c r="B430" s="222" t="str">
        <f>VLOOKUP($D430,CSVLookups!$B:$R,MATCH(B$1,CSVLookups!$B$1:$R$1,0),FALSE)</f>
        <v>B</v>
      </c>
      <c r="C430" s="222" t="str">
        <f t="shared" si="9"/>
        <v>312 Projected Solvency II Technical Provisions at Time ZeroB2003</v>
      </c>
      <c r="D430" t="s">
        <v>1141</v>
      </c>
      <c r="F430">
        <v>2003</v>
      </c>
    </row>
    <row r="431" spans="1:6">
      <c r="A431" s="222" t="str">
        <f>VLOOKUP($D431,CSVLookups!$B:$R,MATCH(A$1,CSVLookups!$B$1:$R$1,0),FALSE)</f>
        <v>312 Projected Solvency II Technical Provisions at Time Zero</v>
      </c>
      <c r="B431" s="222" t="str">
        <f>VLOOKUP($D431,CSVLookups!$B:$R,MATCH(B$1,CSVLookups!$B$1:$R$1,0),FALSE)</f>
        <v>C</v>
      </c>
      <c r="C431" s="222" t="str">
        <f t="shared" si="9"/>
        <v>312 Projected Solvency II Technical Provisions at Time ZeroC2003</v>
      </c>
      <c r="D431" t="s">
        <v>1142</v>
      </c>
      <c r="F431">
        <v>2003</v>
      </c>
    </row>
    <row r="432" spans="1:6">
      <c r="A432" s="222" t="str">
        <f>VLOOKUP($D432,CSVLookups!$B:$R,MATCH(A$1,CSVLookups!$B$1:$R$1,0),FALSE)</f>
        <v>312 Projected Solvency II Technical Provisions at Time Zero</v>
      </c>
      <c r="B432" s="222" t="str">
        <f>VLOOKUP($D432,CSVLookups!$B:$R,MATCH(B$1,CSVLookups!$B$1:$R$1,0),FALSE)</f>
        <v>D</v>
      </c>
      <c r="C432" s="222" t="str">
        <f t="shared" si="9"/>
        <v>312 Projected Solvency II Technical Provisions at Time ZeroD2003</v>
      </c>
      <c r="D432" t="s">
        <v>1143</v>
      </c>
      <c r="F432">
        <v>2003</v>
      </c>
    </row>
    <row r="433" spans="1:6">
      <c r="A433" s="222" t="str">
        <f>VLOOKUP($D433,CSVLookups!$B:$R,MATCH(A$1,CSVLookups!$B$1:$R$1,0),FALSE)</f>
        <v>312 Projected Solvency II Technical Provisions at Time Zero</v>
      </c>
      <c r="B433" s="222" t="str">
        <f>VLOOKUP($D433,CSVLookups!$B:$R,MATCH(B$1,CSVLookups!$B$1:$R$1,0),FALSE)</f>
        <v>E</v>
      </c>
      <c r="C433" s="222" t="str">
        <f t="shared" si="9"/>
        <v>312 Projected Solvency II Technical Provisions at Time ZeroE2003</v>
      </c>
      <c r="D433" t="s">
        <v>1146</v>
      </c>
      <c r="F433">
        <v>2003</v>
      </c>
    </row>
    <row r="434" spans="1:6">
      <c r="A434" s="222" t="str">
        <f>VLOOKUP($D434,CSVLookups!$B:$R,MATCH(A$1,CSVLookups!$B$1:$R$1,0),FALSE)</f>
        <v>312 Projected Solvency II Technical Provisions at Time Zero</v>
      </c>
      <c r="B434" s="222" t="str">
        <f>VLOOKUP($D434,CSVLookups!$B:$R,MATCH(B$1,CSVLookups!$B$1:$R$1,0),FALSE)</f>
        <v>F</v>
      </c>
      <c r="C434" s="222" t="str">
        <f t="shared" si="9"/>
        <v>312 Projected Solvency II Technical Provisions at Time ZeroF2003</v>
      </c>
      <c r="D434" t="s">
        <v>1148</v>
      </c>
      <c r="F434">
        <v>2003</v>
      </c>
    </row>
    <row r="435" spans="1:6">
      <c r="A435" s="222" t="str">
        <f>VLOOKUP($D435,CSVLookups!$B:$R,MATCH(A$1,CSVLookups!$B$1:$R$1,0),FALSE)</f>
        <v>312 Projected Solvency II Technical Provisions at Time Zero</v>
      </c>
      <c r="B435" s="222" t="str">
        <f>VLOOKUP($D435,CSVLookups!$B:$R,MATCH(B$1,CSVLookups!$B$1:$R$1,0),FALSE)</f>
        <v>G</v>
      </c>
      <c r="C435" s="222" t="str">
        <f t="shared" si="9"/>
        <v>312 Projected Solvency II Technical Provisions at Time ZeroG2003</v>
      </c>
      <c r="D435" t="s">
        <v>1150</v>
      </c>
      <c r="F435">
        <v>2003</v>
      </c>
    </row>
    <row r="436" spans="1:6">
      <c r="A436" s="222" t="str">
        <f>VLOOKUP($D436,CSVLookups!$B:$R,MATCH(A$1,CSVLookups!$B$1:$R$1,0),FALSE)</f>
        <v>312 Projected Solvency II Technical Provisions at Time Zero</v>
      </c>
      <c r="B436" s="222" t="str">
        <f>VLOOKUP($D436,CSVLookups!$B:$R,MATCH(B$1,CSVLookups!$B$1:$R$1,0),FALSE)</f>
        <v>H</v>
      </c>
      <c r="C436" s="222" t="str">
        <f t="shared" si="9"/>
        <v>312 Projected Solvency II Technical Provisions at Time ZeroH2003</v>
      </c>
      <c r="D436" t="s">
        <v>1151</v>
      </c>
      <c r="F436">
        <v>2003</v>
      </c>
    </row>
    <row r="437" spans="1:6">
      <c r="A437" s="222" t="str">
        <f>VLOOKUP($D437,CSVLookups!$B:$R,MATCH(A$1,CSVLookups!$B$1:$R$1,0),FALSE)</f>
        <v>312 Projected Solvency II Technical Provisions at Time Zero</v>
      </c>
      <c r="B437" s="222" t="str">
        <f>VLOOKUP($D437,CSVLookups!$B:$R,MATCH(B$1,CSVLookups!$B$1:$R$1,0),FALSE)</f>
        <v>I</v>
      </c>
      <c r="C437" s="222" t="str">
        <f t="shared" si="9"/>
        <v>312 Projected Solvency II Technical Provisions at Time ZeroI2003</v>
      </c>
      <c r="D437" t="s">
        <v>1152</v>
      </c>
      <c r="F437">
        <v>2003</v>
      </c>
    </row>
    <row r="438" spans="1:6">
      <c r="A438" s="222" t="str">
        <f>VLOOKUP($D438,CSVLookups!$B:$R,MATCH(A$1,CSVLookups!$B$1:$R$1,0),FALSE)</f>
        <v>312 Projected Solvency II Technical Provisions at Time Zero</v>
      </c>
      <c r="B438" s="222" t="str">
        <f>VLOOKUP($D438,CSVLookups!$B:$R,MATCH(B$1,CSVLookups!$B$1:$R$1,0),FALSE)</f>
        <v>J</v>
      </c>
      <c r="C438" s="222" t="str">
        <f t="shared" si="9"/>
        <v>312 Projected Solvency II Technical Provisions at Time ZeroJ2003</v>
      </c>
      <c r="D438" t="s">
        <v>1153</v>
      </c>
      <c r="F438">
        <v>2003</v>
      </c>
    </row>
    <row r="439" spans="1:6">
      <c r="A439" s="222" t="str">
        <f>VLOOKUP($D439,CSVLookups!$B:$R,MATCH(A$1,CSVLookups!$B$1:$R$1,0),FALSE)</f>
        <v>312 Projected Solvency II Technical Provisions at Time Zero</v>
      </c>
      <c r="B439" s="222" t="str">
        <f>VLOOKUP($D439,CSVLookups!$B:$R,MATCH(B$1,CSVLookups!$B$1:$R$1,0),FALSE)</f>
        <v>K</v>
      </c>
      <c r="C439" s="222" t="str">
        <f t="shared" si="9"/>
        <v>312 Projected Solvency II Technical Provisions at Time ZeroK2003</v>
      </c>
      <c r="D439" t="s">
        <v>1154</v>
      </c>
      <c r="F439">
        <v>2003</v>
      </c>
    </row>
    <row r="440" spans="1:6">
      <c r="A440" s="222" t="str">
        <f>VLOOKUP($D440,CSVLookups!$B:$R,MATCH(A$1,CSVLookups!$B$1:$R$1,0),FALSE)</f>
        <v>312 Projected Solvency II Technical Provisions at Time Zero</v>
      </c>
      <c r="B440" s="222" t="str">
        <f>VLOOKUP($D440,CSVLookups!$B:$R,MATCH(B$1,CSVLookups!$B$1:$R$1,0),FALSE)</f>
        <v>L</v>
      </c>
      <c r="C440" s="222" t="str">
        <f t="shared" si="9"/>
        <v>312 Projected Solvency II Technical Provisions at Time ZeroL2003</v>
      </c>
      <c r="D440" t="s">
        <v>1156</v>
      </c>
      <c r="F440">
        <v>2003</v>
      </c>
    </row>
    <row r="441" spans="1:6">
      <c r="A441" s="222" t="str">
        <f>VLOOKUP($D441,CSVLookups!$B:$R,MATCH(A$1,CSVLookups!$B$1:$R$1,0),FALSE)</f>
        <v>312 Projected Solvency II Technical Provisions at Time Zero</v>
      </c>
      <c r="B441" s="222" t="str">
        <f>VLOOKUP($D441,CSVLookups!$B:$R,MATCH(B$1,CSVLookups!$B$1:$R$1,0),FALSE)</f>
        <v>M</v>
      </c>
      <c r="C441" s="222" t="str">
        <f t="shared" si="9"/>
        <v>312 Projected Solvency II Technical Provisions at Time ZeroM2003</v>
      </c>
      <c r="D441" t="s">
        <v>1158</v>
      </c>
      <c r="F441">
        <v>2003</v>
      </c>
    </row>
    <row r="442" spans="1:6">
      <c r="A442" s="222" t="str">
        <f>VLOOKUP($D442,CSVLookups!$B:$R,MATCH(A$1,CSVLookups!$B$1:$R$1,0),FALSE)</f>
        <v>312 Projected Solvency II Technical Provisions at Time Zero</v>
      </c>
      <c r="B442" s="222" t="str">
        <f>VLOOKUP($D442,CSVLookups!$B:$R,MATCH(B$1,CSVLookups!$B$1:$R$1,0),FALSE)</f>
        <v>N</v>
      </c>
      <c r="C442" s="222" t="str">
        <f t="shared" si="9"/>
        <v>312 Projected Solvency II Technical Provisions at Time ZeroN2003</v>
      </c>
      <c r="D442" t="s">
        <v>1160</v>
      </c>
      <c r="F442">
        <v>2003</v>
      </c>
    </row>
    <row r="443" spans="1:6">
      <c r="A443" s="222" t="str">
        <f>VLOOKUP($D443,CSVLookups!$B:$R,MATCH(A$1,CSVLookups!$B$1:$R$1,0),FALSE)</f>
        <v>312 Projected Solvency II Technical Provisions at Time Zero</v>
      </c>
      <c r="B443" s="222" t="str">
        <f>VLOOKUP($D443,CSVLookups!$B:$R,MATCH(B$1,CSVLookups!$B$1:$R$1,0),FALSE)</f>
        <v>O</v>
      </c>
      <c r="C443" s="222" t="str">
        <f t="shared" si="9"/>
        <v>312 Projected Solvency II Technical Provisions at Time ZeroO2003</v>
      </c>
      <c r="D443" t="s">
        <v>1161</v>
      </c>
      <c r="F443">
        <v>2003</v>
      </c>
    </row>
    <row r="444" spans="1:6">
      <c r="A444" s="222" t="str">
        <f>VLOOKUP($D444,CSVLookups!$B:$R,MATCH(A$1,CSVLookups!$B$1:$R$1,0),FALSE)</f>
        <v>312 Projected Solvency II Technical Provisions at Time Zero</v>
      </c>
      <c r="B444" s="222" t="str">
        <f>VLOOKUP($D444,CSVLookups!$B:$R,MATCH(B$1,CSVLookups!$B$1:$R$1,0),FALSE)</f>
        <v>P</v>
      </c>
      <c r="C444" s="222" t="str">
        <f t="shared" si="9"/>
        <v>312 Projected Solvency II Technical Provisions at Time ZeroP2003</v>
      </c>
      <c r="D444" t="s">
        <v>1162</v>
      </c>
      <c r="F444">
        <v>2003</v>
      </c>
    </row>
    <row r="445" spans="1:6">
      <c r="A445" s="222" t="str">
        <f>VLOOKUP($D445,CSVLookups!$B:$R,MATCH(A$1,CSVLookups!$B$1:$R$1,0),FALSE)</f>
        <v>312 Projected Solvency II Technical Provisions at Time Zero</v>
      </c>
      <c r="B445" s="222" t="str">
        <f>VLOOKUP($D445,CSVLookups!$B:$R,MATCH(B$1,CSVLookups!$B$1:$R$1,0),FALSE)</f>
        <v>Q</v>
      </c>
      <c r="C445" s="222" t="str">
        <f t="shared" si="9"/>
        <v>312 Projected Solvency II Technical Provisions at Time ZeroQ2003</v>
      </c>
      <c r="D445" t="s">
        <v>1163</v>
      </c>
      <c r="F445">
        <v>2003</v>
      </c>
    </row>
    <row r="446" spans="1:6">
      <c r="A446" s="222" t="str">
        <f>VLOOKUP($D446,CSVLookups!$B:$R,MATCH(A$1,CSVLookups!$B$1:$R$1,0),FALSE)</f>
        <v>312 Projected Solvency II Technical Provisions at Time Zero</v>
      </c>
      <c r="B446" s="222" t="str">
        <f>VLOOKUP($D446,CSVLookups!$B:$R,MATCH(B$1,CSVLookups!$B$1:$R$1,0),FALSE)</f>
        <v>A</v>
      </c>
      <c r="C446" s="222" t="str">
        <f t="shared" ref="C446:C509" si="10">IF(CONCATENATE(A446,B446)="313 Financial Information0",CONCATENATE(A446,B446,D446),IF(LEN(F446)=0,CONCATENATE(A446,B446,IF(LEFT(D446,LEN("Unincepted"))="Unincepted","ULO","")),CONCATENATE(A446,B446,F446)))</f>
        <v>312 Projected Solvency II Technical Provisions at Time ZeroA2004</v>
      </c>
      <c r="D446" t="s">
        <v>1140</v>
      </c>
      <c r="F446">
        <v>2004</v>
      </c>
    </row>
    <row r="447" spans="1:6">
      <c r="A447" s="222" t="str">
        <f>VLOOKUP($D447,CSVLookups!$B:$R,MATCH(A$1,CSVLookups!$B$1:$R$1,0),FALSE)</f>
        <v>312 Projected Solvency II Technical Provisions at Time Zero</v>
      </c>
      <c r="B447" s="222" t="str">
        <f>VLOOKUP($D447,CSVLookups!$B:$R,MATCH(B$1,CSVLookups!$B$1:$R$1,0),FALSE)</f>
        <v>B</v>
      </c>
      <c r="C447" s="222" t="str">
        <f t="shared" si="10"/>
        <v>312 Projected Solvency II Technical Provisions at Time ZeroB2004</v>
      </c>
      <c r="D447" t="s">
        <v>1141</v>
      </c>
      <c r="F447">
        <v>2004</v>
      </c>
    </row>
    <row r="448" spans="1:6">
      <c r="A448" s="222" t="str">
        <f>VLOOKUP($D448,CSVLookups!$B:$R,MATCH(A$1,CSVLookups!$B$1:$R$1,0),FALSE)</f>
        <v>312 Projected Solvency II Technical Provisions at Time Zero</v>
      </c>
      <c r="B448" s="222" t="str">
        <f>VLOOKUP($D448,CSVLookups!$B:$R,MATCH(B$1,CSVLookups!$B$1:$R$1,0),FALSE)</f>
        <v>C</v>
      </c>
      <c r="C448" s="222" t="str">
        <f t="shared" si="10"/>
        <v>312 Projected Solvency II Technical Provisions at Time ZeroC2004</v>
      </c>
      <c r="D448" t="s">
        <v>1142</v>
      </c>
      <c r="F448">
        <v>2004</v>
      </c>
    </row>
    <row r="449" spans="1:6">
      <c r="A449" s="222" t="str">
        <f>VLOOKUP($D449,CSVLookups!$B:$R,MATCH(A$1,CSVLookups!$B$1:$R$1,0),FALSE)</f>
        <v>312 Projected Solvency II Technical Provisions at Time Zero</v>
      </c>
      <c r="B449" s="222" t="str">
        <f>VLOOKUP($D449,CSVLookups!$B:$R,MATCH(B$1,CSVLookups!$B$1:$R$1,0),FALSE)</f>
        <v>D</v>
      </c>
      <c r="C449" s="222" t="str">
        <f t="shared" si="10"/>
        <v>312 Projected Solvency II Technical Provisions at Time ZeroD2004</v>
      </c>
      <c r="D449" t="s">
        <v>1143</v>
      </c>
      <c r="F449">
        <v>2004</v>
      </c>
    </row>
    <row r="450" spans="1:6">
      <c r="A450" s="222" t="str">
        <f>VLOOKUP($D450,CSVLookups!$B:$R,MATCH(A$1,CSVLookups!$B$1:$R$1,0),FALSE)</f>
        <v>312 Projected Solvency II Technical Provisions at Time Zero</v>
      </c>
      <c r="B450" s="222" t="str">
        <f>VLOOKUP($D450,CSVLookups!$B:$R,MATCH(B$1,CSVLookups!$B$1:$R$1,0),FALSE)</f>
        <v>E</v>
      </c>
      <c r="C450" s="222" t="str">
        <f t="shared" si="10"/>
        <v>312 Projected Solvency II Technical Provisions at Time ZeroE2004</v>
      </c>
      <c r="D450" t="s">
        <v>1146</v>
      </c>
      <c r="F450">
        <v>2004</v>
      </c>
    </row>
    <row r="451" spans="1:6">
      <c r="A451" s="222" t="str">
        <f>VLOOKUP($D451,CSVLookups!$B:$R,MATCH(A$1,CSVLookups!$B$1:$R$1,0),FALSE)</f>
        <v>312 Projected Solvency II Technical Provisions at Time Zero</v>
      </c>
      <c r="B451" s="222" t="str">
        <f>VLOOKUP($D451,CSVLookups!$B:$R,MATCH(B$1,CSVLookups!$B$1:$R$1,0),FALSE)</f>
        <v>F</v>
      </c>
      <c r="C451" s="222" t="str">
        <f t="shared" si="10"/>
        <v>312 Projected Solvency II Technical Provisions at Time ZeroF2004</v>
      </c>
      <c r="D451" t="s">
        <v>1148</v>
      </c>
      <c r="F451">
        <v>2004</v>
      </c>
    </row>
    <row r="452" spans="1:6">
      <c r="A452" s="222" t="str">
        <f>VLOOKUP($D452,CSVLookups!$B:$R,MATCH(A$1,CSVLookups!$B$1:$R$1,0),FALSE)</f>
        <v>312 Projected Solvency II Technical Provisions at Time Zero</v>
      </c>
      <c r="B452" s="222" t="str">
        <f>VLOOKUP($D452,CSVLookups!$B:$R,MATCH(B$1,CSVLookups!$B$1:$R$1,0),FALSE)</f>
        <v>G</v>
      </c>
      <c r="C452" s="222" t="str">
        <f t="shared" si="10"/>
        <v>312 Projected Solvency II Technical Provisions at Time ZeroG2004</v>
      </c>
      <c r="D452" t="s">
        <v>1150</v>
      </c>
      <c r="F452">
        <v>2004</v>
      </c>
    </row>
    <row r="453" spans="1:6">
      <c r="A453" s="222" t="str">
        <f>VLOOKUP($D453,CSVLookups!$B:$R,MATCH(A$1,CSVLookups!$B$1:$R$1,0),FALSE)</f>
        <v>312 Projected Solvency II Technical Provisions at Time Zero</v>
      </c>
      <c r="B453" s="222" t="str">
        <f>VLOOKUP($D453,CSVLookups!$B:$R,MATCH(B$1,CSVLookups!$B$1:$R$1,0),FALSE)</f>
        <v>H</v>
      </c>
      <c r="C453" s="222" t="str">
        <f t="shared" si="10"/>
        <v>312 Projected Solvency II Technical Provisions at Time ZeroH2004</v>
      </c>
      <c r="D453" t="s">
        <v>1151</v>
      </c>
      <c r="F453">
        <v>2004</v>
      </c>
    </row>
    <row r="454" spans="1:6">
      <c r="A454" s="222" t="str">
        <f>VLOOKUP($D454,CSVLookups!$B:$R,MATCH(A$1,CSVLookups!$B$1:$R$1,0),FALSE)</f>
        <v>312 Projected Solvency II Technical Provisions at Time Zero</v>
      </c>
      <c r="B454" s="222" t="str">
        <f>VLOOKUP($D454,CSVLookups!$B:$R,MATCH(B$1,CSVLookups!$B$1:$R$1,0),FALSE)</f>
        <v>I</v>
      </c>
      <c r="C454" s="222" t="str">
        <f t="shared" si="10"/>
        <v>312 Projected Solvency II Technical Provisions at Time ZeroI2004</v>
      </c>
      <c r="D454" t="s">
        <v>1152</v>
      </c>
      <c r="F454">
        <v>2004</v>
      </c>
    </row>
    <row r="455" spans="1:6">
      <c r="A455" s="222" t="str">
        <f>VLOOKUP($D455,CSVLookups!$B:$R,MATCH(A$1,CSVLookups!$B$1:$R$1,0),FALSE)</f>
        <v>312 Projected Solvency II Technical Provisions at Time Zero</v>
      </c>
      <c r="B455" s="222" t="str">
        <f>VLOOKUP($D455,CSVLookups!$B:$R,MATCH(B$1,CSVLookups!$B$1:$R$1,0),FALSE)</f>
        <v>J</v>
      </c>
      <c r="C455" s="222" t="str">
        <f t="shared" si="10"/>
        <v>312 Projected Solvency II Technical Provisions at Time ZeroJ2004</v>
      </c>
      <c r="D455" t="s">
        <v>1153</v>
      </c>
      <c r="F455">
        <v>2004</v>
      </c>
    </row>
    <row r="456" spans="1:6">
      <c r="A456" s="222" t="str">
        <f>VLOOKUP($D456,CSVLookups!$B:$R,MATCH(A$1,CSVLookups!$B$1:$R$1,0),FALSE)</f>
        <v>312 Projected Solvency II Technical Provisions at Time Zero</v>
      </c>
      <c r="B456" s="222" t="str">
        <f>VLOOKUP($D456,CSVLookups!$B:$R,MATCH(B$1,CSVLookups!$B$1:$R$1,0),FALSE)</f>
        <v>K</v>
      </c>
      <c r="C456" s="222" t="str">
        <f t="shared" si="10"/>
        <v>312 Projected Solvency II Technical Provisions at Time ZeroK2004</v>
      </c>
      <c r="D456" t="s">
        <v>1154</v>
      </c>
      <c r="F456">
        <v>2004</v>
      </c>
    </row>
    <row r="457" spans="1:6">
      <c r="A457" s="222" t="str">
        <f>VLOOKUP($D457,CSVLookups!$B:$R,MATCH(A$1,CSVLookups!$B$1:$R$1,0),FALSE)</f>
        <v>312 Projected Solvency II Technical Provisions at Time Zero</v>
      </c>
      <c r="B457" s="222" t="str">
        <f>VLOOKUP($D457,CSVLookups!$B:$R,MATCH(B$1,CSVLookups!$B$1:$R$1,0),FALSE)</f>
        <v>L</v>
      </c>
      <c r="C457" s="222" t="str">
        <f t="shared" si="10"/>
        <v>312 Projected Solvency II Technical Provisions at Time ZeroL2004</v>
      </c>
      <c r="D457" t="s">
        <v>1156</v>
      </c>
      <c r="F457">
        <v>2004</v>
      </c>
    </row>
    <row r="458" spans="1:6">
      <c r="A458" s="222" t="str">
        <f>VLOOKUP($D458,CSVLookups!$B:$R,MATCH(A$1,CSVLookups!$B$1:$R$1,0),FALSE)</f>
        <v>312 Projected Solvency II Technical Provisions at Time Zero</v>
      </c>
      <c r="B458" s="222" t="str">
        <f>VLOOKUP($D458,CSVLookups!$B:$R,MATCH(B$1,CSVLookups!$B$1:$R$1,0),FALSE)</f>
        <v>M</v>
      </c>
      <c r="C458" s="222" t="str">
        <f t="shared" si="10"/>
        <v>312 Projected Solvency II Technical Provisions at Time ZeroM2004</v>
      </c>
      <c r="D458" t="s">
        <v>1158</v>
      </c>
      <c r="F458">
        <v>2004</v>
      </c>
    </row>
    <row r="459" spans="1:6">
      <c r="A459" s="222" t="str">
        <f>VLOOKUP($D459,CSVLookups!$B:$R,MATCH(A$1,CSVLookups!$B$1:$R$1,0),FALSE)</f>
        <v>312 Projected Solvency II Technical Provisions at Time Zero</v>
      </c>
      <c r="B459" s="222" t="str">
        <f>VLOOKUP($D459,CSVLookups!$B:$R,MATCH(B$1,CSVLookups!$B$1:$R$1,0),FALSE)</f>
        <v>N</v>
      </c>
      <c r="C459" s="222" t="str">
        <f t="shared" si="10"/>
        <v>312 Projected Solvency II Technical Provisions at Time ZeroN2004</v>
      </c>
      <c r="D459" t="s">
        <v>1160</v>
      </c>
      <c r="F459">
        <v>2004</v>
      </c>
    </row>
    <row r="460" spans="1:6">
      <c r="A460" s="222" t="str">
        <f>VLOOKUP($D460,CSVLookups!$B:$R,MATCH(A$1,CSVLookups!$B$1:$R$1,0),FALSE)</f>
        <v>312 Projected Solvency II Technical Provisions at Time Zero</v>
      </c>
      <c r="B460" s="222" t="str">
        <f>VLOOKUP($D460,CSVLookups!$B:$R,MATCH(B$1,CSVLookups!$B$1:$R$1,0),FALSE)</f>
        <v>O</v>
      </c>
      <c r="C460" s="222" t="str">
        <f t="shared" si="10"/>
        <v>312 Projected Solvency II Technical Provisions at Time ZeroO2004</v>
      </c>
      <c r="D460" t="s">
        <v>1161</v>
      </c>
      <c r="F460">
        <v>2004</v>
      </c>
    </row>
    <row r="461" spans="1:6">
      <c r="A461" s="222" t="str">
        <f>VLOOKUP($D461,CSVLookups!$B:$R,MATCH(A$1,CSVLookups!$B$1:$R$1,0),FALSE)</f>
        <v>312 Projected Solvency II Technical Provisions at Time Zero</v>
      </c>
      <c r="B461" s="222" t="str">
        <f>VLOOKUP($D461,CSVLookups!$B:$R,MATCH(B$1,CSVLookups!$B$1:$R$1,0),FALSE)</f>
        <v>P</v>
      </c>
      <c r="C461" s="222" t="str">
        <f t="shared" si="10"/>
        <v>312 Projected Solvency II Technical Provisions at Time ZeroP2004</v>
      </c>
      <c r="D461" t="s">
        <v>1162</v>
      </c>
      <c r="F461">
        <v>2004</v>
      </c>
    </row>
    <row r="462" spans="1:6">
      <c r="A462" s="222" t="str">
        <f>VLOOKUP($D462,CSVLookups!$B:$R,MATCH(A$1,CSVLookups!$B$1:$R$1,0),FALSE)</f>
        <v>312 Projected Solvency II Technical Provisions at Time Zero</v>
      </c>
      <c r="B462" s="222" t="str">
        <f>VLOOKUP($D462,CSVLookups!$B:$R,MATCH(B$1,CSVLookups!$B$1:$R$1,0),FALSE)</f>
        <v>Q</v>
      </c>
      <c r="C462" s="222" t="str">
        <f t="shared" si="10"/>
        <v>312 Projected Solvency II Technical Provisions at Time ZeroQ2004</v>
      </c>
      <c r="D462" t="s">
        <v>1163</v>
      </c>
      <c r="F462">
        <v>2004</v>
      </c>
    </row>
    <row r="463" spans="1:6">
      <c r="A463" s="222" t="str">
        <f>VLOOKUP($D463,CSVLookups!$B:$R,MATCH(A$1,CSVLookups!$B$1:$R$1,0),FALSE)</f>
        <v>312 Projected Solvency II Technical Provisions at Time Zero</v>
      </c>
      <c r="B463" s="222" t="str">
        <f>VLOOKUP($D463,CSVLookups!$B:$R,MATCH(B$1,CSVLookups!$B$1:$R$1,0),FALSE)</f>
        <v>A</v>
      </c>
      <c r="C463" s="222" t="str">
        <f t="shared" si="10"/>
        <v>312 Projected Solvency II Technical Provisions at Time ZeroA2005</v>
      </c>
      <c r="D463" t="s">
        <v>1140</v>
      </c>
      <c r="F463">
        <v>2005</v>
      </c>
    </row>
    <row r="464" spans="1:6">
      <c r="A464" s="222" t="str">
        <f>VLOOKUP($D464,CSVLookups!$B:$R,MATCH(A$1,CSVLookups!$B$1:$R$1,0),FALSE)</f>
        <v>312 Projected Solvency II Technical Provisions at Time Zero</v>
      </c>
      <c r="B464" s="222" t="str">
        <f>VLOOKUP($D464,CSVLookups!$B:$R,MATCH(B$1,CSVLookups!$B$1:$R$1,0),FALSE)</f>
        <v>B</v>
      </c>
      <c r="C464" s="222" t="str">
        <f t="shared" si="10"/>
        <v>312 Projected Solvency II Technical Provisions at Time ZeroB2005</v>
      </c>
      <c r="D464" t="s">
        <v>1141</v>
      </c>
      <c r="F464">
        <v>2005</v>
      </c>
    </row>
    <row r="465" spans="1:6">
      <c r="A465" s="222" t="str">
        <f>VLOOKUP($D465,CSVLookups!$B:$R,MATCH(A$1,CSVLookups!$B$1:$R$1,0),FALSE)</f>
        <v>312 Projected Solvency II Technical Provisions at Time Zero</v>
      </c>
      <c r="B465" s="222" t="str">
        <f>VLOOKUP($D465,CSVLookups!$B:$R,MATCH(B$1,CSVLookups!$B$1:$R$1,0),FALSE)</f>
        <v>C</v>
      </c>
      <c r="C465" s="222" t="str">
        <f t="shared" si="10"/>
        <v>312 Projected Solvency II Technical Provisions at Time ZeroC2005</v>
      </c>
      <c r="D465" t="s">
        <v>1142</v>
      </c>
      <c r="F465">
        <v>2005</v>
      </c>
    </row>
    <row r="466" spans="1:6">
      <c r="A466" s="222" t="str">
        <f>VLOOKUP($D466,CSVLookups!$B:$R,MATCH(A$1,CSVLookups!$B$1:$R$1,0),FALSE)</f>
        <v>312 Projected Solvency II Technical Provisions at Time Zero</v>
      </c>
      <c r="B466" s="222" t="str">
        <f>VLOOKUP($D466,CSVLookups!$B:$R,MATCH(B$1,CSVLookups!$B$1:$R$1,0),FALSE)</f>
        <v>D</v>
      </c>
      <c r="C466" s="222" t="str">
        <f t="shared" si="10"/>
        <v>312 Projected Solvency II Technical Provisions at Time ZeroD2005</v>
      </c>
      <c r="D466" t="s">
        <v>1143</v>
      </c>
      <c r="F466">
        <v>2005</v>
      </c>
    </row>
    <row r="467" spans="1:6">
      <c r="A467" s="222" t="str">
        <f>VLOOKUP($D467,CSVLookups!$B:$R,MATCH(A$1,CSVLookups!$B$1:$R$1,0),FALSE)</f>
        <v>312 Projected Solvency II Technical Provisions at Time Zero</v>
      </c>
      <c r="B467" s="222" t="str">
        <f>VLOOKUP($D467,CSVLookups!$B:$R,MATCH(B$1,CSVLookups!$B$1:$R$1,0),FALSE)</f>
        <v>E</v>
      </c>
      <c r="C467" s="222" t="str">
        <f t="shared" si="10"/>
        <v>312 Projected Solvency II Technical Provisions at Time ZeroE2005</v>
      </c>
      <c r="D467" t="s">
        <v>1146</v>
      </c>
      <c r="F467">
        <v>2005</v>
      </c>
    </row>
    <row r="468" spans="1:6">
      <c r="A468" s="222" t="str">
        <f>VLOOKUP($D468,CSVLookups!$B:$R,MATCH(A$1,CSVLookups!$B$1:$R$1,0),FALSE)</f>
        <v>312 Projected Solvency II Technical Provisions at Time Zero</v>
      </c>
      <c r="B468" s="222" t="str">
        <f>VLOOKUP($D468,CSVLookups!$B:$R,MATCH(B$1,CSVLookups!$B$1:$R$1,0),FALSE)</f>
        <v>F</v>
      </c>
      <c r="C468" s="222" t="str">
        <f t="shared" si="10"/>
        <v>312 Projected Solvency II Technical Provisions at Time ZeroF2005</v>
      </c>
      <c r="D468" t="s">
        <v>1148</v>
      </c>
      <c r="F468">
        <v>2005</v>
      </c>
    </row>
    <row r="469" spans="1:6">
      <c r="A469" s="222" t="str">
        <f>VLOOKUP($D469,CSVLookups!$B:$R,MATCH(A$1,CSVLookups!$B$1:$R$1,0),FALSE)</f>
        <v>312 Projected Solvency II Technical Provisions at Time Zero</v>
      </c>
      <c r="B469" s="222" t="str">
        <f>VLOOKUP($D469,CSVLookups!$B:$R,MATCH(B$1,CSVLookups!$B$1:$R$1,0),FALSE)</f>
        <v>G</v>
      </c>
      <c r="C469" s="222" t="str">
        <f t="shared" si="10"/>
        <v>312 Projected Solvency II Technical Provisions at Time ZeroG2005</v>
      </c>
      <c r="D469" t="s">
        <v>1150</v>
      </c>
      <c r="F469">
        <v>2005</v>
      </c>
    </row>
    <row r="470" spans="1:6">
      <c r="A470" s="222" t="str">
        <f>VLOOKUP($D470,CSVLookups!$B:$R,MATCH(A$1,CSVLookups!$B$1:$R$1,0),FALSE)</f>
        <v>312 Projected Solvency II Technical Provisions at Time Zero</v>
      </c>
      <c r="B470" s="222" t="str">
        <f>VLOOKUP($D470,CSVLookups!$B:$R,MATCH(B$1,CSVLookups!$B$1:$R$1,0),FALSE)</f>
        <v>H</v>
      </c>
      <c r="C470" s="222" t="str">
        <f t="shared" si="10"/>
        <v>312 Projected Solvency II Technical Provisions at Time ZeroH2005</v>
      </c>
      <c r="D470" t="s">
        <v>1151</v>
      </c>
      <c r="F470">
        <v>2005</v>
      </c>
    </row>
    <row r="471" spans="1:6">
      <c r="A471" s="222" t="str">
        <f>VLOOKUP($D471,CSVLookups!$B:$R,MATCH(A$1,CSVLookups!$B$1:$R$1,0),FALSE)</f>
        <v>312 Projected Solvency II Technical Provisions at Time Zero</v>
      </c>
      <c r="B471" s="222" t="str">
        <f>VLOOKUP($D471,CSVLookups!$B:$R,MATCH(B$1,CSVLookups!$B$1:$R$1,0),FALSE)</f>
        <v>I</v>
      </c>
      <c r="C471" s="222" t="str">
        <f t="shared" si="10"/>
        <v>312 Projected Solvency II Technical Provisions at Time ZeroI2005</v>
      </c>
      <c r="D471" t="s">
        <v>1152</v>
      </c>
      <c r="F471">
        <v>2005</v>
      </c>
    </row>
    <row r="472" spans="1:6">
      <c r="A472" s="222" t="str">
        <f>VLOOKUP($D472,CSVLookups!$B:$R,MATCH(A$1,CSVLookups!$B$1:$R$1,0),FALSE)</f>
        <v>312 Projected Solvency II Technical Provisions at Time Zero</v>
      </c>
      <c r="B472" s="222" t="str">
        <f>VLOOKUP($D472,CSVLookups!$B:$R,MATCH(B$1,CSVLookups!$B$1:$R$1,0),FALSE)</f>
        <v>J</v>
      </c>
      <c r="C472" s="222" t="str">
        <f t="shared" si="10"/>
        <v>312 Projected Solvency II Technical Provisions at Time ZeroJ2005</v>
      </c>
      <c r="D472" t="s">
        <v>1153</v>
      </c>
      <c r="F472">
        <v>2005</v>
      </c>
    </row>
    <row r="473" spans="1:6">
      <c r="A473" s="222" t="str">
        <f>VLOOKUP($D473,CSVLookups!$B:$R,MATCH(A$1,CSVLookups!$B$1:$R$1,0),FALSE)</f>
        <v>312 Projected Solvency II Technical Provisions at Time Zero</v>
      </c>
      <c r="B473" s="222" t="str">
        <f>VLOOKUP($D473,CSVLookups!$B:$R,MATCH(B$1,CSVLookups!$B$1:$R$1,0),FALSE)</f>
        <v>K</v>
      </c>
      <c r="C473" s="222" t="str">
        <f t="shared" si="10"/>
        <v>312 Projected Solvency II Technical Provisions at Time ZeroK2005</v>
      </c>
      <c r="D473" t="s">
        <v>1154</v>
      </c>
      <c r="F473">
        <v>2005</v>
      </c>
    </row>
    <row r="474" spans="1:6">
      <c r="A474" s="222" t="str">
        <f>VLOOKUP($D474,CSVLookups!$B:$R,MATCH(A$1,CSVLookups!$B$1:$R$1,0),FALSE)</f>
        <v>312 Projected Solvency II Technical Provisions at Time Zero</v>
      </c>
      <c r="B474" s="222" t="str">
        <f>VLOOKUP($D474,CSVLookups!$B:$R,MATCH(B$1,CSVLookups!$B$1:$R$1,0),FALSE)</f>
        <v>L</v>
      </c>
      <c r="C474" s="222" t="str">
        <f t="shared" si="10"/>
        <v>312 Projected Solvency II Technical Provisions at Time ZeroL2005</v>
      </c>
      <c r="D474" t="s">
        <v>1156</v>
      </c>
      <c r="F474">
        <v>2005</v>
      </c>
    </row>
    <row r="475" spans="1:6">
      <c r="A475" s="222" t="str">
        <f>VLOOKUP($D475,CSVLookups!$B:$R,MATCH(A$1,CSVLookups!$B$1:$R$1,0),FALSE)</f>
        <v>312 Projected Solvency II Technical Provisions at Time Zero</v>
      </c>
      <c r="B475" s="222" t="str">
        <f>VLOOKUP($D475,CSVLookups!$B:$R,MATCH(B$1,CSVLookups!$B$1:$R$1,0),FALSE)</f>
        <v>M</v>
      </c>
      <c r="C475" s="222" t="str">
        <f t="shared" si="10"/>
        <v>312 Projected Solvency II Technical Provisions at Time ZeroM2005</v>
      </c>
      <c r="D475" t="s">
        <v>1158</v>
      </c>
      <c r="F475">
        <v>2005</v>
      </c>
    </row>
    <row r="476" spans="1:6">
      <c r="A476" s="222" t="str">
        <f>VLOOKUP($D476,CSVLookups!$B:$R,MATCH(A$1,CSVLookups!$B$1:$R$1,0),FALSE)</f>
        <v>312 Projected Solvency II Technical Provisions at Time Zero</v>
      </c>
      <c r="B476" s="222" t="str">
        <f>VLOOKUP($D476,CSVLookups!$B:$R,MATCH(B$1,CSVLookups!$B$1:$R$1,0),FALSE)</f>
        <v>N</v>
      </c>
      <c r="C476" s="222" t="str">
        <f t="shared" si="10"/>
        <v>312 Projected Solvency II Technical Provisions at Time ZeroN2005</v>
      </c>
      <c r="D476" t="s">
        <v>1160</v>
      </c>
      <c r="F476">
        <v>2005</v>
      </c>
    </row>
    <row r="477" spans="1:6">
      <c r="A477" s="222" t="str">
        <f>VLOOKUP($D477,CSVLookups!$B:$R,MATCH(A$1,CSVLookups!$B$1:$R$1,0),FALSE)</f>
        <v>312 Projected Solvency II Technical Provisions at Time Zero</v>
      </c>
      <c r="B477" s="222" t="str">
        <f>VLOOKUP($D477,CSVLookups!$B:$R,MATCH(B$1,CSVLookups!$B$1:$R$1,0),FALSE)</f>
        <v>O</v>
      </c>
      <c r="C477" s="222" t="str">
        <f t="shared" si="10"/>
        <v>312 Projected Solvency II Technical Provisions at Time ZeroO2005</v>
      </c>
      <c r="D477" t="s">
        <v>1161</v>
      </c>
      <c r="F477">
        <v>2005</v>
      </c>
    </row>
    <row r="478" spans="1:6">
      <c r="A478" s="222" t="str">
        <f>VLOOKUP($D478,CSVLookups!$B:$R,MATCH(A$1,CSVLookups!$B$1:$R$1,0),FALSE)</f>
        <v>312 Projected Solvency II Technical Provisions at Time Zero</v>
      </c>
      <c r="B478" s="222" t="str">
        <f>VLOOKUP($D478,CSVLookups!$B:$R,MATCH(B$1,CSVLookups!$B$1:$R$1,0),FALSE)</f>
        <v>P</v>
      </c>
      <c r="C478" s="222" t="str">
        <f t="shared" si="10"/>
        <v>312 Projected Solvency II Technical Provisions at Time ZeroP2005</v>
      </c>
      <c r="D478" t="s">
        <v>1162</v>
      </c>
      <c r="F478">
        <v>2005</v>
      </c>
    </row>
    <row r="479" spans="1:6">
      <c r="A479" s="222" t="str">
        <f>VLOOKUP($D479,CSVLookups!$B:$R,MATCH(A$1,CSVLookups!$B$1:$R$1,0),FALSE)</f>
        <v>312 Projected Solvency II Technical Provisions at Time Zero</v>
      </c>
      <c r="B479" s="222" t="str">
        <f>VLOOKUP($D479,CSVLookups!$B:$R,MATCH(B$1,CSVLookups!$B$1:$R$1,0),FALSE)</f>
        <v>Q</v>
      </c>
      <c r="C479" s="222" t="str">
        <f t="shared" si="10"/>
        <v>312 Projected Solvency II Technical Provisions at Time ZeroQ2005</v>
      </c>
      <c r="D479" t="s">
        <v>1163</v>
      </c>
      <c r="F479">
        <v>2005</v>
      </c>
    </row>
    <row r="480" spans="1:6">
      <c r="A480" s="222" t="str">
        <f>VLOOKUP($D480,CSVLookups!$B:$R,MATCH(A$1,CSVLookups!$B$1:$R$1,0),FALSE)</f>
        <v>312 Projected Solvency II Technical Provisions at Time Zero</v>
      </c>
      <c r="B480" s="222" t="str">
        <f>VLOOKUP($D480,CSVLookups!$B:$R,MATCH(B$1,CSVLookups!$B$1:$R$1,0),FALSE)</f>
        <v>A</v>
      </c>
      <c r="C480" s="222" t="str">
        <f t="shared" si="10"/>
        <v>312 Projected Solvency II Technical Provisions at Time ZeroA2006</v>
      </c>
      <c r="D480" t="s">
        <v>1140</v>
      </c>
      <c r="F480">
        <v>2006</v>
      </c>
    </row>
    <row r="481" spans="1:6">
      <c r="A481" s="222" t="str">
        <f>VLOOKUP($D481,CSVLookups!$B:$R,MATCH(A$1,CSVLookups!$B$1:$R$1,0),FALSE)</f>
        <v>312 Projected Solvency II Technical Provisions at Time Zero</v>
      </c>
      <c r="B481" s="222" t="str">
        <f>VLOOKUP($D481,CSVLookups!$B:$R,MATCH(B$1,CSVLookups!$B$1:$R$1,0),FALSE)</f>
        <v>B</v>
      </c>
      <c r="C481" s="222" t="str">
        <f t="shared" si="10"/>
        <v>312 Projected Solvency II Technical Provisions at Time ZeroB2006</v>
      </c>
      <c r="D481" t="s">
        <v>1141</v>
      </c>
      <c r="F481">
        <v>2006</v>
      </c>
    </row>
    <row r="482" spans="1:6">
      <c r="A482" s="222" t="str">
        <f>VLOOKUP($D482,CSVLookups!$B:$R,MATCH(A$1,CSVLookups!$B$1:$R$1,0),FALSE)</f>
        <v>312 Projected Solvency II Technical Provisions at Time Zero</v>
      </c>
      <c r="B482" s="222" t="str">
        <f>VLOOKUP($D482,CSVLookups!$B:$R,MATCH(B$1,CSVLookups!$B$1:$R$1,0),FALSE)</f>
        <v>C</v>
      </c>
      <c r="C482" s="222" t="str">
        <f t="shared" si="10"/>
        <v>312 Projected Solvency II Technical Provisions at Time ZeroC2006</v>
      </c>
      <c r="D482" t="s">
        <v>1142</v>
      </c>
      <c r="F482">
        <v>2006</v>
      </c>
    </row>
    <row r="483" spans="1:6">
      <c r="A483" s="222" t="str">
        <f>VLOOKUP($D483,CSVLookups!$B:$R,MATCH(A$1,CSVLookups!$B$1:$R$1,0),FALSE)</f>
        <v>312 Projected Solvency II Technical Provisions at Time Zero</v>
      </c>
      <c r="B483" s="222" t="str">
        <f>VLOOKUP($D483,CSVLookups!$B:$R,MATCH(B$1,CSVLookups!$B$1:$R$1,0),FALSE)</f>
        <v>D</v>
      </c>
      <c r="C483" s="222" t="str">
        <f t="shared" si="10"/>
        <v>312 Projected Solvency II Technical Provisions at Time ZeroD2006</v>
      </c>
      <c r="D483" t="s">
        <v>1143</v>
      </c>
      <c r="F483">
        <v>2006</v>
      </c>
    </row>
    <row r="484" spans="1:6">
      <c r="A484" s="222" t="str">
        <f>VLOOKUP($D484,CSVLookups!$B:$R,MATCH(A$1,CSVLookups!$B$1:$R$1,0),FALSE)</f>
        <v>312 Projected Solvency II Technical Provisions at Time Zero</v>
      </c>
      <c r="B484" s="222" t="str">
        <f>VLOOKUP($D484,CSVLookups!$B:$R,MATCH(B$1,CSVLookups!$B$1:$R$1,0),FALSE)</f>
        <v>E</v>
      </c>
      <c r="C484" s="222" t="str">
        <f t="shared" si="10"/>
        <v>312 Projected Solvency II Technical Provisions at Time ZeroE2006</v>
      </c>
      <c r="D484" t="s">
        <v>1146</v>
      </c>
      <c r="F484">
        <v>2006</v>
      </c>
    </row>
    <row r="485" spans="1:6">
      <c r="A485" s="222" t="str">
        <f>VLOOKUP($D485,CSVLookups!$B:$R,MATCH(A$1,CSVLookups!$B$1:$R$1,0),FALSE)</f>
        <v>312 Projected Solvency II Technical Provisions at Time Zero</v>
      </c>
      <c r="B485" s="222" t="str">
        <f>VLOOKUP($D485,CSVLookups!$B:$R,MATCH(B$1,CSVLookups!$B$1:$R$1,0),FALSE)</f>
        <v>F</v>
      </c>
      <c r="C485" s="222" t="str">
        <f t="shared" si="10"/>
        <v>312 Projected Solvency II Technical Provisions at Time ZeroF2006</v>
      </c>
      <c r="D485" t="s">
        <v>1148</v>
      </c>
      <c r="F485">
        <v>2006</v>
      </c>
    </row>
    <row r="486" spans="1:6">
      <c r="A486" s="222" t="str">
        <f>VLOOKUP($D486,CSVLookups!$B:$R,MATCH(A$1,CSVLookups!$B$1:$R$1,0),FALSE)</f>
        <v>312 Projected Solvency II Technical Provisions at Time Zero</v>
      </c>
      <c r="B486" s="222" t="str">
        <f>VLOOKUP($D486,CSVLookups!$B:$R,MATCH(B$1,CSVLookups!$B$1:$R$1,0),FALSE)</f>
        <v>G</v>
      </c>
      <c r="C486" s="222" t="str">
        <f t="shared" si="10"/>
        <v>312 Projected Solvency II Technical Provisions at Time ZeroG2006</v>
      </c>
      <c r="D486" t="s">
        <v>1150</v>
      </c>
      <c r="F486">
        <v>2006</v>
      </c>
    </row>
    <row r="487" spans="1:6">
      <c r="A487" s="222" t="str">
        <f>VLOOKUP($D487,CSVLookups!$B:$R,MATCH(A$1,CSVLookups!$B$1:$R$1,0),FALSE)</f>
        <v>312 Projected Solvency II Technical Provisions at Time Zero</v>
      </c>
      <c r="B487" s="222" t="str">
        <f>VLOOKUP($D487,CSVLookups!$B:$R,MATCH(B$1,CSVLookups!$B$1:$R$1,0),FALSE)</f>
        <v>H</v>
      </c>
      <c r="C487" s="222" t="str">
        <f t="shared" si="10"/>
        <v>312 Projected Solvency II Technical Provisions at Time ZeroH2006</v>
      </c>
      <c r="D487" t="s">
        <v>1151</v>
      </c>
      <c r="F487">
        <v>2006</v>
      </c>
    </row>
    <row r="488" spans="1:6">
      <c r="A488" s="222" t="str">
        <f>VLOOKUP($D488,CSVLookups!$B:$R,MATCH(A$1,CSVLookups!$B$1:$R$1,0),FALSE)</f>
        <v>312 Projected Solvency II Technical Provisions at Time Zero</v>
      </c>
      <c r="B488" s="222" t="str">
        <f>VLOOKUP($D488,CSVLookups!$B:$R,MATCH(B$1,CSVLookups!$B$1:$R$1,0),FALSE)</f>
        <v>I</v>
      </c>
      <c r="C488" s="222" t="str">
        <f t="shared" si="10"/>
        <v>312 Projected Solvency II Technical Provisions at Time ZeroI2006</v>
      </c>
      <c r="D488" t="s">
        <v>1152</v>
      </c>
      <c r="F488">
        <v>2006</v>
      </c>
    </row>
    <row r="489" spans="1:6">
      <c r="A489" s="222" t="str">
        <f>VLOOKUP($D489,CSVLookups!$B:$R,MATCH(A$1,CSVLookups!$B$1:$R$1,0),FALSE)</f>
        <v>312 Projected Solvency II Technical Provisions at Time Zero</v>
      </c>
      <c r="B489" s="222" t="str">
        <f>VLOOKUP($D489,CSVLookups!$B:$R,MATCH(B$1,CSVLookups!$B$1:$R$1,0),FALSE)</f>
        <v>J</v>
      </c>
      <c r="C489" s="222" t="str">
        <f t="shared" si="10"/>
        <v>312 Projected Solvency II Technical Provisions at Time ZeroJ2006</v>
      </c>
      <c r="D489" t="s">
        <v>1153</v>
      </c>
      <c r="F489">
        <v>2006</v>
      </c>
    </row>
    <row r="490" spans="1:6">
      <c r="A490" s="222" t="str">
        <f>VLOOKUP($D490,CSVLookups!$B:$R,MATCH(A$1,CSVLookups!$B$1:$R$1,0),FALSE)</f>
        <v>312 Projected Solvency II Technical Provisions at Time Zero</v>
      </c>
      <c r="B490" s="222" t="str">
        <f>VLOOKUP($D490,CSVLookups!$B:$R,MATCH(B$1,CSVLookups!$B$1:$R$1,0),FALSE)</f>
        <v>K</v>
      </c>
      <c r="C490" s="222" t="str">
        <f t="shared" si="10"/>
        <v>312 Projected Solvency II Technical Provisions at Time ZeroK2006</v>
      </c>
      <c r="D490" t="s">
        <v>1154</v>
      </c>
      <c r="F490">
        <v>2006</v>
      </c>
    </row>
    <row r="491" spans="1:6">
      <c r="A491" s="222" t="str">
        <f>VLOOKUP($D491,CSVLookups!$B:$R,MATCH(A$1,CSVLookups!$B$1:$R$1,0),FALSE)</f>
        <v>312 Projected Solvency II Technical Provisions at Time Zero</v>
      </c>
      <c r="B491" s="222" t="str">
        <f>VLOOKUP($D491,CSVLookups!$B:$R,MATCH(B$1,CSVLookups!$B$1:$R$1,0),FALSE)</f>
        <v>L</v>
      </c>
      <c r="C491" s="222" t="str">
        <f t="shared" si="10"/>
        <v>312 Projected Solvency II Technical Provisions at Time ZeroL2006</v>
      </c>
      <c r="D491" t="s">
        <v>1156</v>
      </c>
      <c r="F491">
        <v>2006</v>
      </c>
    </row>
    <row r="492" spans="1:6">
      <c r="A492" s="222" t="str">
        <f>VLOOKUP($D492,CSVLookups!$B:$R,MATCH(A$1,CSVLookups!$B$1:$R$1,0),FALSE)</f>
        <v>312 Projected Solvency II Technical Provisions at Time Zero</v>
      </c>
      <c r="B492" s="222" t="str">
        <f>VLOOKUP($D492,CSVLookups!$B:$R,MATCH(B$1,CSVLookups!$B$1:$R$1,0),FALSE)</f>
        <v>M</v>
      </c>
      <c r="C492" s="222" t="str">
        <f t="shared" si="10"/>
        <v>312 Projected Solvency II Technical Provisions at Time ZeroM2006</v>
      </c>
      <c r="D492" t="s">
        <v>1158</v>
      </c>
      <c r="F492">
        <v>2006</v>
      </c>
    </row>
    <row r="493" spans="1:6">
      <c r="A493" s="222" t="str">
        <f>VLOOKUP($D493,CSVLookups!$B:$R,MATCH(A$1,CSVLookups!$B$1:$R$1,0),FALSE)</f>
        <v>312 Projected Solvency II Technical Provisions at Time Zero</v>
      </c>
      <c r="B493" s="222" t="str">
        <f>VLOOKUP($D493,CSVLookups!$B:$R,MATCH(B$1,CSVLookups!$B$1:$R$1,0),FALSE)</f>
        <v>N</v>
      </c>
      <c r="C493" s="222" t="str">
        <f t="shared" si="10"/>
        <v>312 Projected Solvency II Technical Provisions at Time ZeroN2006</v>
      </c>
      <c r="D493" t="s">
        <v>1160</v>
      </c>
      <c r="F493">
        <v>2006</v>
      </c>
    </row>
    <row r="494" spans="1:6">
      <c r="A494" s="222" t="str">
        <f>VLOOKUP($D494,CSVLookups!$B:$R,MATCH(A$1,CSVLookups!$B$1:$R$1,0),FALSE)</f>
        <v>312 Projected Solvency II Technical Provisions at Time Zero</v>
      </c>
      <c r="B494" s="222" t="str">
        <f>VLOOKUP($D494,CSVLookups!$B:$R,MATCH(B$1,CSVLookups!$B$1:$R$1,0),FALSE)</f>
        <v>O</v>
      </c>
      <c r="C494" s="222" t="str">
        <f t="shared" si="10"/>
        <v>312 Projected Solvency II Technical Provisions at Time ZeroO2006</v>
      </c>
      <c r="D494" t="s">
        <v>1161</v>
      </c>
      <c r="F494">
        <v>2006</v>
      </c>
    </row>
    <row r="495" spans="1:6">
      <c r="A495" s="222" t="str">
        <f>VLOOKUP($D495,CSVLookups!$B:$R,MATCH(A$1,CSVLookups!$B$1:$R$1,0),FALSE)</f>
        <v>312 Projected Solvency II Technical Provisions at Time Zero</v>
      </c>
      <c r="B495" s="222" t="str">
        <f>VLOOKUP($D495,CSVLookups!$B:$R,MATCH(B$1,CSVLookups!$B$1:$R$1,0),FALSE)</f>
        <v>P</v>
      </c>
      <c r="C495" s="222" t="str">
        <f t="shared" si="10"/>
        <v>312 Projected Solvency II Technical Provisions at Time ZeroP2006</v>
      </c>
      <c r="D495" t="s">
        <v>1162</v>
      </c>
      <c r="F495">
        <v>2006</v>
      </c>
    </row>
    <row r="496" spans="1:6">
      <c r="A496" s="222" t="str">
        <f>VLOOKUP($D496,CSVLookups!$B:$R,MATCH(A$1,CSVLookups!$B$1:$R$1,0),FALSE)</f>
        <v>312 Projected Solvency II Technical Provisions at Time Zero</v>
      </c>
      <c r="B496" s="222" t="str">
        <f>VLOOKUP($D496,CSVLookups!$B:$R,MATCH(B$1,CSVLookups!$B$1:$R$1,0),FALSE)</f>
        <v>Q</v>
      </c>
      <c r="C496" s="222" t="str">
        <f t="shared" si="10"/>
        <v>312 Projected Solvency II Technical Provisions at Time ZeroQ2006</v>
      </c>
      <c r="D496" t="s">
        <v>1163</v>
      </c>
      <c r="F496">
        <v>2006</v>
      </c>
    </row>
    <row r="497" spans="1:6">
      <c r="A497" s="222" t="str">
        <f>VLOOKUP($D497,CSVLookups!$B:$R,MATCH(A$1,CSVLookups!$B$1:$R$1,0),FALSE)</f>
        <v>312 Projected Solvency II Technical Provisions at Time Zero</v>
      </c>
      <c r="B497" s="222" t="str">
        <f>VLOOKUP($D497,CSVLookups!$B:$R,MATCH(B$1,CSVLookups!$B$1:$R$1,0),FALSE)</f>
        <v>A</v>
      </c>
      <c r="C497" s="222" t="str">
        <f t="shared" si="10"/>
        <v>312 Projected Solvency II Technical Provisions at Time ZeroA2007</v>
      </c>
      <c r="D497" t="s">
        <v>1140</v>
      </c>
      <c r="F497">
        <v>2007</v>
      </c>
    </row>
    <row r="498" spans="1:6">
      <c r="A498" s="222" t="str">
        <f>VLOOKUP($D498,CSVLookups!$B:$R,MATCH(A$1,CSVLookups!$B$1:$R$1,0),FALSE)</f>
        <v>312 Projected Solvency II Technical Provisions at Time Zero</v>
      </c>
      <c r="B498" s="222" t="str">
        <f>VLOOKUP($D498,CSVLookups!$B:$R,MATCH(B$1,CSVLookups!$B$1:$R$1,0),FALSE)</f>
        <v>B</v>
      </c>
      <c r="C498" s="222" t="str">
        <f t="shared" si="10"/>
        <v>312 Projected Solvency II Technical Provisions at Time ZeroB2007</v>
      </c>
      <c r="D498" t="s">
        <v>1141</v>
      </c>
      <c r="F498">
        <v>2007</v>
      </c>
    </row>
    <row r="499" spans="1:6">
      <c r="A499" s="222" t="str">
        <f>VLOOKUP($D499,CSVLookups!$B:$R,MATCH(A$1,CSVLookups!$B$1:$R$1,0),FALSE)</f>
        <v>312 Projected Solvency II Technical Provisions at Time Zero</v>
      </c>
      <c r="B499" s="222" t="str">
        <f>VLOOKUP($D499,CSVLookups!$B:$R,MATCH(B$1,CSVLookups!$B$1:$R$1,0),FALSE)</f>
        <v>C</v>
      </c>
      <c r="C499" s="222" t="str">
        <f t="shared" si="10"/>
        <v>312 Projected Solvency II Technical Provisions at Time ZeroC2007</v>
      </c>
      <c r="D499" t="s">
        <v>1142</v>
      </c>
      <c r="F499">
        <v>2007</v>
      </c>
    </row>
    <row r="500" spans="1:6">
      <c r="A500" s="222" t="str">
        <f>VLOOKUP($D500,CSVLookups!$B:$R,MATCH(A$1,CSVLookups!$B$1:$R$1,0),FALSE)</f>
        <v>312 Projected Solvency II Technical Provisions at Time Zero</v>
      </c>
      <c r="B500" s="222" t="str">
        <f>VLOOKUP($D500,CSVLookups!$B:$R,MATCH(B$1,CSVLookups!$B$1:$R$1,0),FALSE)</f>
        <v>D</v>
      </c>
      <c r="C500" s="222" t="str">
        <f t="shared" si="10"/>
        <v>312 Projected Solvency II Technical Provisions at Time ZeroD2007</v>
      </c>
      <c r="D500" t="s">
        <v>1143</v>
      </c>
      <c r="F500">
        <v>2007</v>
      </c>
    </row>
    <row r="501" spans="1:6">
      <c r="A501" s="222" t="str">
        <f>VLOOKUP($D501,CSVLookups!$B:$R,MATCH(A$1,CSVLookups!$B$1:$R$1,0),FALSE)</f>
        <v>312 Projected Solvency II Technical Provisions at Time Zero</v>
      </c>
      <c r="B501" s="222" t="str">
        <f>VLOOKUP($D501,CSVLookups!$B:$R,MATCH(B$1,CSVLookups!$B$1:$R$1,0),FALSE)</f>
        <v>E</v>
      </c>
      <c r="C501" s="222" t="str">
        <f t="shared" si="10"/>
        <v>312 Projected Solvency II Technical Provisions at Time ZeroE2007</v>
      </c>
      <c r="D501" t="s">
        <v>1146</v>
      </c>
      <c r="F501">
        <v>2007</v>
      </c>
    </row>
    <row r="502" spans="1:6">
      <c r="A502" s="222" t="str">
        <f>VLOOKUP($D502,CSVLookups!$B:$R,MATCH(A$1,CSVLookups!$B$1:$R$1,0),FALSE)</f>
        <v>312 Projected Solvency II Technical Provisions at Time Zero</v>
      </c>
      <c r="B502" s="222" t="str">
        <f>VLOOKUP($D502,CSVLookups!$B:$R,MATCH(B$1,CSVLookups!$B$1:$R$1,0),FALSE)</f>
        <v>F</v>
      </c>
      <c r="C502" s="222" t="str">
        <f t="shared" si="10"/>
        <v>312 Projected Solvency II Technical Provisions at Time ZeroF2007</v>
      </c>
      <c r="D502" t="s">
        <v>1148</v>
      </c>
      <c r="F502">
        <v>2007</v>
      </c>
    </row>
    <row r="503" spans="1:6">
      <c r="A503" s="222" t="str">
        <f>VLOOKUP($D503,CSVLookups!$B:$R,MATCH(A$1,CSVLookups!$B$1:$R$1,0),FALSE)</f>
        <v>312 Projected Solvency II Technical Provisions at Time Zero</v>
      </c>
      <c r="B503" s="222" t="str">
        <f>VLOOKUP($D503,CSVLookups!$B:$R,MATCH(B$1,CSVLookups!$B$1:$R$1,0),FALSE)</f>
        <v>G</v>
      </c>
      <c r="C503" s="222" t="str">
        <f t="shared" si="10"/>
        <v>312 Projected Solvency II Technical Provisions at Time ZeroG2007</v>
      </c>
      <c r="D503" t="s">
        <v>1150</v>
      </c>
      <c r="F503">
        <v>2007</v>
      </c>
    </row>
    <row r="504" spans="1:6">
      <c r="A504" s="222" t="str">
        <f>VLOOKUP($D504,CSVLookups!$B:$R,MATCH(A$1,CSVLookups!$B$1:$R$1,0),FALSE)</f>
        <v>312 Projected Solvency II Technical Provisions at Time Zero</v>
      </c>
      <c r="B504" s="222" t="str">
        <f>VLOOKUP($D504,CSVLookups!$B:$R,MATCH(B$1,CSVLookups!$B$1:$R$1,0),FALSE)</f>
        <v>H</v>
      </c>
      <c r="C504" s="222" t="str">
        <f t="shared" si="10"/>
        <v>312 Projected Solvency II Technical Provisions at Time ZeroH2007</v>
      </c>
      <c r="D504" t="s">
        <v>1151</v>
      </c>
      <c r="F504">
        <v>2007</v>
      </c>
    </row>
    <row r="505" spans="1:6">
      <c r="A505" s="222" t="str">
        <f>VLOOKUP($D505,CSVLookups!$B:$R,MATCH(A$1,CSVLookups!$B$1:$R$1,0),FALSE)</f>
        <v>312 Projected Solvency II Technical Provisions at Time Zero</v>
      </c>
      <c r="B505" s="222" t="str">
        <f>VLOOKUP($D505,CSVLookups!$B:$R,MATCH(B$1,CSVLookups!$B$1:$R$1,0),FALSE)</f>
        <v>I</v>
      </c>
      <c r="C505" s="222" t="str">
        <f t="shared" si="10"/>
        <v>312 Projected Solvency II Technical Provisions at Time ZeroI2007</v>
      </c>
      <c r="D505" t="s">
        <v>1152</v>
      </c>
      <c r="F505">
        <v>2007</v>
      </c>
    </row>
    <row r="506" spans="1:6">
      <c r="A506" s="222" t="str">
        <f>VLOOKUP($D506,CSVLookups!$B:$R,MATCH(A$1,CSVLookups!$B$1:$R$1,0),FALSE)</f>
        <v>312 Projected Solvency II Technical Provisions at Time Zero</v>
      </c>
      <c r="B506" s="222" t="str">
        <f>VLOOKUP($D506,CSVLookups!$B:$R,MATCH(B$1,CSVLookups!$B$1:$R$1,0),FALSE)</f>
        <v>J</v>
      </c>
      <c r="C506" s="222" t="str">
        <f t="shared" si="10"/>
        <v>312 Projected Solvency II Technical Provisions at Time ZeroJ2007</v>
      </c>
      <c r="D506" t="s">
        <v>1153</v>
      </c>
      <c r="F506">
        <v>2007</v>
      </c>
    </row>
    <row r="507" spans="1:6">
      <c r="A507" s="222" t="str">
        <f>VLOOKUP($D507,CSVLookups!$B:$R,MATCH(A$1,CSVLookups!$B$1:$R$1,0),FALSE)</f>
        <v>312 Projected Solvency II Technical Provisions at Time Zero</v>
      </c>
      <c r="B507" s="222" t="str">
        <f>VLOOKUP($D507,CSVLookups!$B:$R,MATCH(B$1,CSVLookups!$B$1:$R$1,0),FALSE)</f>
        <v>K</v>
      </c>
      <c r="C507" s="222" t="str">
        <f t="shared" si="10"/>
        <v>312 Projected Solvency II Technical Provisions at Time ZeroK2007</v>
      </c>
      <c r="D507" t="s">
        <v>1154</v>
      </c>
      <c r="F507">
        <v>2007</v>
      </c>
    </row>
    <row r="508" spans="1:6">
      <c r="A508" s="222" t="str">
        <f>VLOOKUP($D508,CSVLookups!$B:$R,MATCH(A$1,CSVLookups!$B$1:$R$1,0),FALSE)</f>
        <v>312 Projected Solvency II Technical Provisions at Time Zero</v>
      </c>
      <c r="B508" s="222" t="str">
        <f>VLOOKUP($D508,CSVLookups!$B:$R,MATCH(B$1,CSVLookups!$B$1:$R$1,0),FALSE)</f>
        <v>L</v>
      </c>
      <c r="C508" s="222" t="str">
        <f t="shared" si="10"/>
        <v>312 Projected Solvency II Technical Provisions at Time ZeroL2007</v>
      </c>
      <c r="D508" t="s">
        <v>1156</v>
      </c>
      <c r="F508">
        <v>2007</v>
      </c>
    </row>
    <row r="509" spans="1:6">
      <c r="A509" s="222" t="str">
        <f>VLOOKUP($D509,CSVLookups!$B:$R,MATCH(A$1,CSVLookups!$B$1:$R$1,0),FALSE)</f>
        <v>312 Projected Solvency II Technical Provisions at Time Zero</v>
      </c>
      <c r="B509" s="222" t="str">
        <f>VLOOKUP($D509,CSVLookups!$B:$R,MATCH(B$1,CSVLookups!$B$1:$R$1,0),FALSE)</f>
        <v>M</v>
      </c>
      <c r="C509" s="222" t="str">
        <f t="shared" si="10"/>
        <v>312 Projected Solvency II Technical Provisions at Time ZeroM2007</v>
      </c>
      <c r="D509" t="s">
        <v>1158</v>
      </c>
      <c r="F509">
        <v>2007</v>
      </c>
    </row>
    <row r="510" spans="1:6">
      <c r="A510" s="222" t="str">
        <f>VLOOKUP($D510,CSVLookups!$B:$R,MATCH(A$1,CSVLookups!$B$1:$R$1,0),FALSE)</f>
        <v>312 Projected Solvency II Technical Provisions at Time Zero</v>
      </c>
      <c r="B510" s="222" t="str">
        <f>VLOOKUP($D510,CSVLookups!$B:$R,MATCH(B$1,CSVLookups!$B$1:$R$1,0),FALSE)</f>
        <v>N</v>
      </c>
      <c r="C510" s="222" t="str">
        <f t="shared" ref="C510:C573" si="11">IF(CONCATENATE(A510,B510)="313 Financial Information0",CONCATENATE(A510,B510,D510),IF(LEN(F510)=0,CONCATENATE(A510,B510,IF(LEFT(D510,LEN("Unincepted"))="Unincepted","ULO","")),CONCATENATE(A510,B510,F510)))</f>
        <v>312 Projected Solvency II Technical Provisions at Time ZeroN2007</v>
      </c>
      <c r="D510" t="s">
        <v>1160</v>
      </c>
      <c r="F510">
        <v>2007</v>
      </c>
    </row>
    <row r="511" spans="1:6">
      <c r="A511" s="222" t="str">
        <f>VLOOKUP($D511,CSVLookups!$B:$R,MATCH(A$1,CSVLookups!$B$1:$R$1,0),FALSE)</f>
        <v>312 Projected Solvency II Technical Provisions at Time Zero</v>
      </c>
      <c r="B511" s="222" t="str">
        <f>VLOOKUP($D511,CSVLookups!$B:$R,MATCH(B$1,CSVLookups!$B$1:$R$1,0),FALSE)</f>
        <v>O</v>
      </c>
      <c r="C511" s="222" t="str">
        <f t="shared" si="11"/>
        <v>312 Projected Solvency II Technical Provisions at Time ZeroO2007</v>
      </c>
      <c r="D511" t="s">
        <v>1161</v>
      </c>
      <c r="F511">
        <v>2007</v>
      </c>
    </row>
    <row r="512" spans="1:6">
      <c r="A512" s="222" t="str">
        <f>VLOOKUP($D512,CSVLookups!$B:$R,MATCH(A$1,CSVLookups!$B$1:$R$1,0),FALSE)</f>
        <v>312 Projected Solvency II Technical Provisions at Time Zero</v>
      </c>
      <c r="B512" s="222" t="str">
        <f>VLOOKUP($D512,CSVLookups!$B:$R,MATCH(B$1,CSVLookups!$B$1:$R$1,0),FALSE)</f>
        <v>P</v>
      </c>
      <c r="C512" s="222" t="str">
        <f t="shared" si="11"/>
        <v>312 Projected Solvency II Technical Provisions at Time ZeroP2007</v>
      </c>
      <c r="D512" t="s">
        <v>1162</v>
      </c>
      <c r="F512">
        <v>2007</v>
      </c>
    </row>
    <row r="513" spans="1:6">
      <c r="A513" s="222" t="str">
        <f>VLOOKUP($D513,CSVLookups!$B:$R,MATCH(A$1,CSVLookups!$B$1:$R$1,0),FALSE)</f>
        <v>312 Projected Solvency II Technical Provisions at Time Zero</v>
      </c>
      <c r="B513" s="222" t="str">
        <f>VLOOKUP($D513,CSVLookups!$B:$R,MATCH(B$1,CSVLookups!$B$1:$R$1,0),FALSE)</f>
        <v>Q</v>
      </c>
      <c r="C513" s="222" t="str">
        <f t="shared" si="11"/>
        <v>312 Projected Solvency II Technical Provisions at Time ZeroQ2007</v>
      </c>
      <c r="D513" t="s">
        <v>1163</v>
      </c>
      <c r="F513">
        <v>2007</v>
      </c>
    </row>
    <row r="514" spans="1:6">
      <c r="A514" s="222" t="str">
        <f>VLOOKUP($D514,CSVLookups!$B:$R,MATCH(A$1,CSVLookups!$B$1:$R$1,0),FALSE)</f>
        <v>312 Projected Solvency II Technical Provisions at Time Zero</v>
      </c>
      <c r="B514" s="222" t="str">
        <f>VLOOKUP($D514,CSVLookups!$B:$R,MATCH(B$1,CSVLookups!$B$1:$R$1,0),FALSE)</f>
        <v>A</v>
      </c>
      <c r="C514" s="222" t="str">
        <f t="shared" si="11"/>
        <v>312 Projected Solvency II Technical Provisions at Time ZeroA2008</v>
      </c>
      <c r="D514" t="s">
        <v>1140</v>
      </c>
      <c r="F514">
        <v>2008</v>
      </c>
    </row>
    <row r="515" spans="1:6">
      <c r="A515" s="222" t="str">
        <f>VLOOKUP($D515,CSVLookups!$B:$R,MATCH(A$1,CSVLookups!$B$1:$R$1,0),FALSE)</f>
        <v>312 Projected Solvency II Technical Provisions at Time Zero</v>
      </c>
      <c r="B515" s="222" t="str">
        <f>VLOOKUP($D515,CSVLookups!$B:$R,MATCH(B$1,CSVLookups!$B$1:$R$1,0),FALSE)</f>
        <v>B</v>
      </c>
      <c r="C515" s="222" t="str">
        <f t="shared" si="11"/>
        <v>312 Projected Solvency II Technical Provisions at Time ZeroB2008</v>
      </c>
      <c r="D515" t="s">
        <v>1141</v>
      </c>
      <c r="F515">
        <v>2008</v>
      </c>
    </row>
    <row r="516" spans="1:6">
      <c r="A516" s="222" t="str">
        <f>VLOOKUP($D516,CSVLookups!$B:$R,MATCH(A$1,CSVLookups!$B$1:$R$1,0),FALSE)</f>
        <v>312 Projected Solvency II Technical Provisions at Time Zero</v>
      </c>
      <c r="B516" s="222" t="str">
        <f>VLOOKUP($D516,CSVLookups!$B:$R,MATCH(B$1,CSVLookups!$B$1:$R$1,0),FALSE)</f>
        <v>C</v>
      </c>
      <c r="C516" s="222" t="str">
        <f t="shared" si="11"/>
        <v>312 Projected Solvency II Technical Provisions at Time ZeroC2008</v>
      </c>
      <c r="D516" t="s">
        <v>1142</v>
      </c>
      <c r="F516">
        <v>2008</v>
      </c>
    </row>
    <row r="517" spans="1:6">
      <c r="A517" s="222" t="str">
        <f>VLOOKUP($D517,CSVLookups!$B:$R,MATCH(A$1,CSVLookups!$B$1:$R$1,0),FALSE)</f>
        <v>312 Projected Solvency II Technical Provisions at Time Zero</v>
      </c>
      <c r="B517" s="222" t="str">
        <f>VLOOKUP($D517,CSVLookups!$B:$R,MATCH(B$1,CSVLookups!$B$1:$R$1,0),FALSE)</f>
        <v>D</v>
      </c>
      <c r="C517" s="222" t="str">
        <f t="shared" si="11"/>
        <v>312 Projected Solvency II Technical Provisions at Time ZeroD2008</v>
      </c>
      <c r="D517" t="s">
        <v>1143</v>
      </c>
      <c r="F517">
        <v>2008</v>
      </c>
    </row>
    <row r="518" spans="1:6">
      <c r="A518" s="222" t="str">
        <f>VLOOKUP($D518,CSVLookups!$B:$R,MATCH(A$1,CSVLookups!$B$1:$R$1,0),FALSE)</f>
        <v>312 Projected Solvency II Technical Provisions at Time Zero</v>
      </c>
      <c r="B518" s="222" t="str">
        <f>VLOOKUP($D518,CSVLookups!$B:$R,MATCH(B$1,CSVLookups!$B$1:$R$1,0),FALSE)</f>
        <v>E</v>
      </c>
      <c r="C518" s="222" t="str">
        <f t="shared" si="11"/>
        <v>312 Projected Solvency II Technical Provisions at Time ZeroE2008</v>
      </c>
      <c r="D518" t="s">
        <v>1146</v>
      </c>
      <c r="F518">
        <v>2008</v>
      </c>
    </row>
    <row r="519" spans="1:6">
      <c r="A519" s="222" t="str">
        <f>VLOOKUP($D519,CSVLookups!$B:$R,MATCH(A$1,CSVLookups!$B$1:$R$1,0),FALSE)</f>
        <v>312 Projected Solvency II Technical Provisions at Time Zero</v>
      </c>
      <c r="B519" s="222" t="str">
        <f>VLOOKUP($D519,CSVLookups!$B:$R,MATCH(B$1,CSVLookups!$B$1:$R$1,0),FALSE)</f>
        <v>F</v>
      </c>
      <c r="C519" s="222" t="str">
        <f t="shared" si="11"/>
        <v>312 Projected Solvency II Technical Provisions at Time ZeroF2008</v>
      </c>
      <c r="D519" t="s">
        <v>1148</v>
      </c>
      <c r="F519">
        <v>2008</v>
      </c>
    </row>
    <row r="520" spans="1:6">
      <c r="A520" s="222" t="str">
        <f>VLOOKUP($D520,CSVLookups!$B:$R,MATCH(A$1,CSVLookups!$B$1:$R$1,0),FALSE)</f>
        <v>312 Projected Solvency II Technical Provisions at Time Zero</v>
      </c>
      <c r="B520" s="222" t="str">
        <f>VLOOKUP($D520,CSVLookups!$B:$R,MATCH(B$1,CSVLookups!$B$1:$R$1,0),FALSE)</f>
        <v>G</v>
      </c>
      <c r="C520" s="222" t="str">
        <f t="shared" si="11"/>
        <v>312 Projected Solvency II Technical Provisions at Time ZeroG2008</v>
      </c>
      <c r="D520" t="s">
        <v>1150</v>
      </c>
      <c r="F520">
        <v>2008</v>
      </c>
    </row>
    <row r="521" spans="1:6">
      <c r="A521" s="222" t="str">
        <f>VLOOKUP($D521,CSVLookups!$B:$R,MATCH(A$1,CSVLookups!$B$1:$R$1,0),FALSE)</f>
        <v>312 Projected Solvency II Technical Provisions at Time Zero</v>
      </c>
      <c r="B521" s="222" t="str">
        <f>VLOOKUP($D521,CSVLookups!$B:$R,MATCH(B$1,CSVLookups!$B$1:$R$1,0),FALSE)</f>
        <v>H</v>
      </c>
      <c r="C521" s="222" t="str">
        <f t="shared" si="11"/>
        <v>312 Projected Solvency II Technical Provisions at Time ZeroH2008</v>
      </c>
      <c r="D521" t="s">
        <v>1151</v>
      </c>
      <c r="F521">
        <v>2008</v>
      </c>
    </row>
    <row r="522" spans="1:6">
      <c r="A522" s="222" t="str">
        <f>VLOOKUP($D522,CSVLookups!$B:$R,MATCH(A$1,CSVLookups!$B$1:$R$1,0),FALSE)</f>
        <v>312 Projected Solvency II Technical Provisions at Time Zero</v>
      </c>
      <c r="B522" s="222" t="str">
        <f>VLOOKUP($D522,CSVLookups!$B:$R,MATCH(B$1,CSVLookups!$B$1:$R$1,0),FALSE)</f>
        <v>I</v>
      </c>
      <c r="C522" s="222" t="str">
        <f t="shared" si="11"/>
        <v>312 Projected Solvency II Technical Provisions at Time ZeroI2008</v>
      </c>
      <c r="D522" t="s">
        <v>1152</v>
      </c>
      <c r="F522">
        <v>2008</v>
      </c>
    </row>
    <row r="523" spans="1:6">
      <c r="A523" s="222" t="str">
        <f>VLOOKUP($D523,CSVLookups!$B:$R,MATCH(A$1,CSVLookups!$B$1:$R$1,0),FALSE)</f>
        <v>312 Projected Solvency II Technical Provisions at Time Zero</v>
      </c>
      <c r="B523" s="222" t="str">
        <f>VLOOKUP($D523,CSVLookups!$B:$R,MATCH(B$1,CSVLookups!$B$1:$R$1,0),FALSE)</f>
        <v>J</v>
      </c>
      <c r="C523" s="222" t="str">
        <f t="shared" si="11"/>
        <v>312 Projected Solvency II Technical Provisions at Time ZeroJ2008</v>
      </c>
      <c r="D523" t="s">
        <v>1153</v>
      </c>
      <c r="F523">
        <v>2008</v>
      </c>
    </row>
    <row r="524" spans="1:6">
      <c r="A524" s="222" t="str">
        <f>VLOOKUP($D524,CSVLookups!$B:$R,MATCH(A$1,CSVLookups!$B$1:$R$1,0),FALSE)</f>
        <v>312 Projected Solvency II Technical Provisions at Time Zero</v>
      </c>
      <c r="B524" s="222" t="str">
        <f>VLOOKUP($D524,CSVLookups!$B:$R,MATCH(B$1,CSVLookups!$B$1:$R$1,0),FALSE)</f>
        <v>K</v>
      </c>
      <c r="C524" s="222" t="str">
        <f t="shared" si="11"/>
        <v>312 Projected Solvency II Technical Provisions at Time ZeroK2008</v>
      </c>
      <c r="D524" t="s">
        <v>1154</v>
      </c>
      <c r="F524">
        <v>2008</v>
      </c>
    </row>
    <row r="525" spans="1:6">
      <c r="A525" s="222" t="str">
        <f>VLOOKUP($D525,CSVLookups!$B:$R,MATCH(A$1,CSVLookups!$B$1:$R$1,0),FALSE)</f>
        <v>312 Projected Solvency II Technical Provisions at Time Zero</v>
      </c>
      <c r="B525" s="222" t="str">
        <f>VLOOKUP($D525,CSVLookups!$B:$R,MATCH(B$1,CSVLookups!$B$1:$R$1,0),FALSE)</f>
        <v>L</v>
      </c>
      <c r="C525" s="222" t="str">
        <f t="shared" si="11"/>
        <v>312 Projected Solvency II Technical Provisions at Time ZeroL2008</v>
      </c>
      <c r="D525" t="s">
        <v>1156</v>
      </c>
      <c r="F525">
        <v>2008</v>
      </c>
    </row>
    <row r="526" spans="1:6">
      <c r="A526" s="222" t="str">
        <f>VLOOKUP($D526,CSVLookups!$B:$R,MATCH(A$1,CSVLookups!$B$1:$R$1,0),FALSE)</f>
        <v>312 Projected Solvency II Technical Provisions at Time Zero</v>
      </c>
      <c r="B526" s="222" t="str">
        <f>VLOOKUP($D526,CSVLookups!$B:$R,MATCH(B$1,CSVLookups!$B$1:$R$1,0),FALSE)</f>
        <v>M</v>
      </c>
      <c r="C526" s="222" t="str">
        <f t="shared" si="11"/>
        <v>312 Projected Solvency II Technical Provisions at Time ZeroM2008</v>
      </c>
      <c r="D526" t="s">
        <v>1158</v>
      </c>
      <c r="F526">
        <v>2008</v>
      </c>
    </row>
    <row r="527" spans="1:6">
      <c r="A527" s="222" t="str">
        <f>VLOOKUP($D527,CSVLookups!$B:$R,MATCH(A$1,CSVLookups!$B$1:$R$1,0),FALSE)</f>
        <v>312 Projected Solvency II Technical Provisions at Time Zero</v>
      </c>
      <c r="B527" s="222" t="str">
        <f>VLOOKUP($D527,CSVLookups!$B:$R,MATCH(B$1,CSVLookups!$B$1:$R$1,0),FALSE)</f>
        <v>N</v>
      </c>
      <c r="C527" s="222" t="str">
        <f t="shared" si="11"/>
        <v>312 Projected Solvency II Technical Provisions at Time ZeroN2008</v>
      </c>
      <c r="D527" t="s">
        <v>1160</v>
      </c>
      <c r="F527">
        <v>2008</v>
      </c>
    </row>
    <row r="528" spans="1:6">
      <c r="A528" s="222" t="str">
        <f>VLOOKUP($D528,CSVLookups!$B:$R,MATCH(A$1,CSVLookups!$B$1:$R$1,0),FALSE)</f>
        <v>312 Projected Solvency II Technical Provisions at Time Zero</v>
      </c>
      <c r="B528" s="222" t="str">
        <f>VLOOKUP($D528,CSVLookups!$B:$R,MATCH(B$1,CSVLookups!$B$1:$R$1,0),FALSE)</f>
        <v>O</v>
      </c>
      <c r="C528" s="222" t="str">
        <f t="shared" si="11"/>
        <v>312 Projected Solvency II Technical Provisions at Time ZeroO2008</v>
      </c>
      <c r="D528" t="s">
        <v>1161</v>
      </c>
      <c r="F528">
        <v>2008</v>
      </c>
    </row>
    <row r="529" spans="1:6">
      <c r="A529" s="222" t="str">
        <f>VLOOKUP($D529,CSVLookups!$B:$R,MATCH(A$1,CSVLookups!$B$1:$R$1,0),FALSE)</f>
        <v>312 Projected Solvency II Technical Provisions at Time Zero</v>
      </c>
      <c r="B529" s="222" t="str">
        <f>VLOOKUP($D529,CSVLookups!$B:$R,MATCH(B$1,CSVLookups!$B$1:$R$1,0),FALSE)</f>
        <v>P</v>
      </c>
      <c r="C529" s="222" t="str">
        <f t="shared" si="11"/>
        <v>312 Projected Solvency II Technical Provisions at Time ZeroP2008</v>
      </c>
      <c r="D529" t="s">
        <v>1162</v>
      </c>
      <c r="F529">
        <v>2008</v>
      </c>
    </row>
    <row r="530" spans="1:6">
      <c r="A530" s="222" t="str">
        <f>VLOOKUP($D530,CSVLookups!$B:$R,MATCH(A$1,CSVLookups!$B$1:$R$1,0),FALSE)</f>
        <v>312 Projected Solvency II Technical Provisions at Time Zero</v>
      </c>
      <c r="B530" s="222" t="str">
        <f>VLOOKUP($D530,CSVLookups!$B:$R,MATCH(B$1,CSVLookups!$B$1:$R$1,0),FALSE)</f>
        <v>Q</v>
      </c>
      <c r="C530" s="222" t="str">
        <f t="shared" si="11"/>
        <v>312 Projected Solvency II Technical Provisions at Time ZeroQ2008</v>
      </c>
      <c r="D530" t="s">
        <v>1163</v>
      </c>
      <c r="F530">
        <v>2008</v>
      </c>
    </row>
    <row r="531" spans="1:6">
      <c r="A531" s="222" t="str">
        <f>VLOOKUP($D531,CSVLookups!$B:$R,MATCH(A$1,CSVLookups!$B$1:$R$1,0),FALSE)</f>
        <v>312 Projected Solvency II Technical Provisions at Time Zero</v>
      </c>
      <c r="B531" s="222" t="str">
        <f>VLOOKUP($D531,CSVLookups!$B:$R,MATCH(B$1,CSVLookups!$B$1:$R$1,0),FALSE)</f>
        <v>A</v>
      </c>
      <c r="C531" s="222" t="str">
        <f t="shared" si="11"/>
        <v>312 Projected Solvency II Technical Provisions at Time ZeroA2009</v>
      </c>
      <c r="D531" t="s">
        <v>1140</v>
      </c>
      <c r="F531">
        <v>2009</v>
      </c>
    </row>
    <row r="532" spans="1:6">
      <c r="A532" s="222" t="str">
        <f>VLOOKUP($D532,CSVLookups!$B:$R,MATCH(A$1,CSVLookups!$B$1:$R$1,0),FALSE)</f>
        <v>312 Projected Solvency II Technical Provisions at Time Zero</v>
      </c>
      <c r="B532" s="222" t="str">
        <f>VLOOKUP($D532,CSVLookups!$B:$R,MATCH(B$1,CSVLookups!$B$1:$R$1,0),FALSE)</f>
        <v>B</v>
      </c>
      <c r="C532" s="222" t="str">
        <f t="shared" si="11"/>
        <v>312 Projected Solvency II Technical Provisions at Time ZeroB2009</v>
      </c>
      <c r="D532" t="s">
        <v>1141</v>
      </c>
      <c r="F532">
        <v>2009</v>
      </c>
    </row>
    <row r="533" spans="1:6">
      <c r="A533" s="222" t="str">
        <f>VLOOKUP($D533,CSVLookups!$B:$R,MATCH(A$1,CSVLookups!$B$1:$R$1,0),FALSE)</f>
        <v>312 Projected Solvency II Technical Provisions at Time Zero</v>
      </c>
      <c r="B533" s="222" t="str">
        <f>VLOOKUP($D533,CSVLookups!$B:$R,MATCH(B$1,CSVLookups!$B$1:$R$1,0),FALSE)</f>
        <v>C</v>
      </c>
      <c r="C533" s="222" t="str">
        <f t="shared" si="11"/>
        <v>312 Projected Solvency II Technical Provisions at Time ZeroC2009</v>
      </c>
      <c r="D533" t="s">
        <v>1142</v>
      </c>
      <c r="F533">
        <v>2009</v>
      </c>
    </row>
    <row r="534" spans="1:6">
      <c r="A534" s="222" t="str">
        <f>VLOOKUP($D534,CSVLookups!$B:$R,MATCH(A$1,CSVLookups!$B$1:$R$1,0),FALSE)</f>
        <v>312 Projected Solvency II Technical Provisions at Time Zero</v>
      </c>
      <c r="B534" s="222" t="str">
        <f>VLOOKUP($D534,CSVLookups!$B:$R,MATCH(B$1,CSVLookups!$B$1:$R$1,0),FALSE)</f>
        <v>D</v>
      </c>
      <c r="C534" s="222" t="str">
        <f t="shared" si="11"/>
        <v>312 Projected Solvency II Technical Provisions at Time ZeroD2009</v>
      </c>
      <c r="D534" t="s">
        <v>1143</v>
      </c>
      <c r="F534">
        <v>2009</v>
      </c>
    </row>
    <row r="535" spans="1:6">
      <c r="A535" s="222" t="str">
        <f>VLOOKUP($D535,CSVLookups!$B:$R,MATCH(A$1,CSVLookups!$B$1:$R$1,0),FALSE)</f>
        <v>312 Projected Solvency II Technical Provisions at Time Zero</v>
      </c>
      <c r="B535" s="222" t="str">
        <f>VLOOKUP($D535,CSVLookups!$B:$R,MATCH(B$1,CSVLookups!$B$1:$R$1,0),FALSE)</f>
        <v>E</v>
      </c>
      <c r="C535" s="222" t="str">
        <f t="shared" si="11"/>
        <v>312 Projected Solvency II Technical Provisions at Time ZeroE2009</v>
      </c>
      <c r="D535" t="s">
        <v>1146</v>
      </c>
      <c r="F535">
        <v>2009</v>
      </c>
    </row>
    <row r="536" spans="1:6">
      <c r="A536" s="222" t="str">
        <f>VLOOKUP($D536,CSVLookups!$B:$R,MATCH(A$1,CSVLookups!$B$1:$R$1,0),FALSE)</f>
        <v>312 Projected Solvency II Technical Provisions at Time Zero</v>
      </c>
      <c r="B536" s="222" t="str">
        <f>VLOOKUP($D536,CSVLookups!$B:$R,MATCH(B$1,CSVLookups!$B$1:$R$1,0),FALSE)</f>
        <v>F</v>
      </c>
      <c r="C536" s="222" t="str">
        <f t="shared" si="11"/>
        <v>312 Projected Solvency II Technical Provisions at Time ZeroF2009</v>
      </c>
      <c r="D536" t="s">
        <v>1148</v>
      </c>
      <c r="F536">
        <v>2009</v>
      </c>
    </row>
    <row r="537" spans="1:6">
      <c r="A537" s="222" t="str">
        <f>VLOOKUP($D537,CSVLookups!$B:$R,MATCH(A$1,CSVLookups!$B$1:$R$1,0),FALSE)</f>
        <v>312 Projected Solvency II Technical Provisions at Time Zero</v>
      </c>
      <c r="B537" s="222" t="str">
        <f>VLOOKUP($D537,CSVLookups!$B:$R,MATCH(B$1,CSVLookups!$B$1:$R$1,0),FALSE)</f>
        <v>G</v>
      </c>
      <c r="C537" s="222" t="str">
        <f t="shared" si="11"/>
        <v>312 Projected Solvency II Technical Provisions at Time ZeroG2009</v>
      </c>
      <c r="D537" t="s">
        <v>1150</v>
      </c>
      <c r="F537">
        <v>2009</v>
      </c>
    </row>
    <row r="538" spans="1:6">
      <c r="A538" s="222" t="str">
        <f>VLOOKUP($D538,CSVLookups!$B:$R,MATCH(A$1,CSVLookups!$B$1:$R$1,0),FALSE)</f>
        <v>312 Projected Solvency II Technical Provisions at Time Zero</v>
      </c>
      <c r="B538" s="222" t="str">
        <f>VLOOKUP($D538,CSVLookups!$B:$R,MATCH(B$1,CSVLookups!$B$1:$R$1,0),FALSE)</f>
        <v>H</v>
      </c>
      <c r="C538" s="222" t="str">
        <f t="shared" si="11"/>
        <v>312 Projected Solvency II Technical Provisions at Time ZeroH2009</v>
      </c>
      <c r="D538" t="s">
        <v>1151</v>
      </c>
      <c r="F538">
        <v>2009</v>
      </c>
    </row>
    <row r="539" spans="1:6">
      <c r="A539" s="222" t="str">
        <f>VLOOKUP($D539,CSVLookups!$B:$R,MATCH(A$1,CSVLookups!$B$1:$R$1,0),FALSE)</f>
        <v>312 Projected Solvency II Technical Provisions at Time Zero</v>
      </c>
      <c r="B539" s="222" t="str">
        <f>VLOOKUP($D539,CSVLookups!$B:$R,MATCH(B$1,CSVLookups!$B$1:$R$1,0),FALSE)</f>
        <v>I</v>
      </c>
      <c r="C539" s="222" t="str">
        <f t="shared" si="11"/>
        <v>312 Projected Solvency II Technical Provisions at Time ZeroI2009</v>
      </c>
      <c r="D539" t="s">
        <v>1152</v>
      </c>
      <c r="F539">
        <v>2009</v>
      </c>
    </row>
    <row r="540" spans="1:6">
      <c r="A540" s="222" t="str">
        <f>VLOOKUP($D540,CSVLookups!$B:$R,MATCH(A$1,CSVLookups!$B$1:$R$1,0),FALSE)</f>
        <v>312 Projected Solvency II Technical Provisions at Time Zero</v>
      </c>
      <c r="B540" s="222" t="str">
        <f>VLOOKUP($D540,CSVLookups!$B:$R,MATCH(B$1,CSVLookups!$B$1:$R$1,0),FALSE)</f>
        <v>J</v>
      </c>
      <c r="C540" s="222" t="str">
        <f t="shared" si="11"/>
        <v>312 Projected Solvency II Technical Provisions at Time ZeroJ2009</v>
      </c>
      <c r="D540" t="s">
        <v>1153</v>
      </c>
      <c r="F540">
        <v>2009</v>
      </c>
    </row>
    <row r="541" spans="1:6">
      <c r="A541" s="222" t="str">
        <f>VLOOKUP($D541,CSVLookups!$B:$R,MATCH(A$1,CSVLookups!$B$1:$R$1,0),FALSE)</f>
        <v>312 Projected Solvency II Technical Provisions at Time Zero</v>
      </c>
      <c r="B541" s="222" t="str">
        <f>VLOOKUP($D541,CSVLookups!$B:$R,MATCH(B$1,CSVLookups!$B$1:$R$1,0),FALSE)</f>
        <v>K</v>
      </c>
      <c r="C541" s="222" t="str">
        <f t="shared" si="11"/>
        <v>312 Projected Solvency II Technical Provisions at Time ZeroK2009</v>
      </c>
      <c r="D541" t="s">
        <v>1154</v>
      </c>
      <c r="F541">
        <v>2009</v>
      </c>
    </row>
    <row r="542" spans="1:6">
      <c r="A542" s="222" t="str">
        <f>VLOOKUP($D542,CSVLookups!$B:$R,MATCH(A$1,CSVLookups!$B$1:$R$1,0),FALSE)</f>
        <v>312 Projected Solvency II Technical Provisions at Time Zero</v>
      </c>
      <c r="B542" s="222" t="str">
        <f>VLOOKUP($D542,CSVLookups!$B:$R,MATCH(B$1,CSVLookups!$B$1:$R$1,0),FALSE)</f>
        <v>L</v>
      </c>
      <c r="C542" s="222" t="str">
        <f t="shared" si="11"/>
        <v>312 Projected Solvency II Technical Provisions at Time ZeroL2009</v>
      </c>
      <c r="D542" t="s">
        <v>1156</v>
      </c>
      <c r="F542">
        <v>2009</v>
      </c>
    </row>
    <row r="543" spans="1:6">
      <c r="A543" s="222" t="str">
        <f>VLOOKUP($D543,CSVLookups!$B:$R,MATCH(A$1,CSVLookups!$B$1:$R$1,0),FALSE)</f>
        <v>312 Projected Solvency II Technical Provisions at Time Zero</v>
      </c>
      <c r="B543" s="222" t="str">
        <f>VLOOKUP($D543,CSVLookups!$B:$R,MATCH(B$1,CSVLookups!$B$1:$R$1,0),FALSE)</f>
        <v>M</v>
      </c>
      <c r="C543" s="222" t="str">
        <f t="shared" si="11"/>
        <v>312 Projected Solvency II Technical Provisions at Time ZeroM2009</v>
      </c>
      <c r="D543" t="s">
        <v>1158</v>
      </c>
      <c r="F543">
        <v>2009</v>
      </c>
    </row>
    <row r="544" spans="1:6">
      <c r="A544" s="222" t="str">
        <f>VLOOKUP($D544,CSVLookups!$B:$R,MATCH(A$1,CSVLookups!$B$1:$R$1,0),FALSE)</f>
        <v>312 Projected Solvency II Technical Provisions at Time Zero</v>
      </c>
      <c r="B544" s="222" t="str">
        <f>VLOOKUP($D544,CSVLookups!$B:$R,MATCH(B$1,CSVLookups!$B$1:$R$1,0),FALSE)</f>
        <v>N</v>
      </c>
      <c r="C544" s="222" t="str">
        <f t="shared" si="11"/>
        <v>312 Projected Solvency II Technical Provisions at Time ZeroN2009</v>
      </c>
      <c r="D544" t="s">
        <v>1160</v>
      </c>
      <c r="F544">
        <v>2009</v>
      </c>
    </row>
    <row r="545" spans="1:6">
      <c r="A545" s="222" t="str">
        <f>VLOOKUP($D545,CSVLookups!$B:$R,MATCH(A$1,CSVLookups!$B$1:$R$1,0),FALSE)</f>
        <v>312 Projected Solvency II Technical Provisions at Time Zero</v>
      </c>
      <c r="B545" s="222" t="str">
        <f>VLOOKUP($D545,CSVLookups!$B:$R,MATCH(B$1,CSVLookups!$B$1:$R$1,0),FALSE)</f>
        <v>O</v>
      </c>
      <c r="C545" s="222" t="str">
        <f t="shared" si="11"/>
        <v>312 Projected Solvency II Technical Provisions at Time ZeroO2009</v>
      </c>
      <c r="D545" t="s">
        <v>1161</v>
      </c>
      <c r="F545">
        <v>2009</v>
      </c>
    </row>
    <row r="546" spans="1:6">
      <c r="A546" s="222" t="str">
        <f>VLOOKUP($D546,CSVLookups!$B:$R,MATCH(A$1,CSVLookups!$B$1:$R$1,0),FALSE)</f>
        <v>312 Projected Solvency II Technical Provisions at Time Zero</v>
      </c>
      <c r="B546" s="222" t="str">
        <f>VLOOKUP($D546,CSVLookups!$B:$R,MATCH(B$1,CSVLookups!$B$1:$R$1,0),FALSE)</f>
        <v>P</v>
      </c>
      <c r="C546" s="222" t="str">
        <f t="shared" si="11"/>
        <v>312 Projected Solvency II Technical Provisions at Time ZeroP2009</v>
      </c>
      <c r="D546" t="s">
        <v>1162</v>
      </c>
      <c r="F546">
        <v>2009</v>
      </c>
    </row>
    <row r="547" spans="1:6">
      <c r="A547" s="222" t="str">
        <f>VLOOKUP($D547,CSVLookups!$B:$R,MATCH(A$1,CSVLookups!$B$1:$R$1,0),FALSE)</f>
        <v>312 Projected Solvency II Technical Provisions at Time Zero</v>
      </c>
      <c r="B547" s="222" t="str">
        <f>VLOOKUP($D547,CSVLookups!$B:$R,MATCH(B$1,CSVLookups!$B$1:$R$1,0),FALSE)</f>
        <v>Q</v>
      </c>
      <c r="C547" s="222" t="str">
        <f t="shared" si="11"/>
        <v>312 Projected Solvency II Technical Provisions at Time ZeroQ2009</v>
      </c>
      <c r="D547" t="s">
        <v>1163</v>
      </c>
      <c r="F547">
        <v>2009</v>
      </c>
    </row>
    <row r="548" spans="1:6">
      <c r="A548" s="222" t="str">
        <f>VLOOKUP($D548,CSVLookups!$B:$R,MATCH(A$1,CSVLookups!$B$1:$R$1,0),FALSE)</f>
        <v>312 Projected Solvency II Technical Provisions at Time Zero</v>
      </c>
      <c r="B548" s="222" t="str">
        <f>VLOOKUP($D548,CSVLookups!$B:$R,MATCH(B$1,CSVLookups!$B$1:$R$1,0),FALSE)</f>
        <v>A</v>
      </c>
      <c r="C548" s="222" t="str">
        <f t="shared" si="11"/>
        <v>312 Projected Solvency II Technical Provisions at Time ZeroA2010</v>
      </c>
      <c r="D548" t="s">
        <v>1140</v>
      </c>
      <c r="F548">
        <v>2010</v>
      </c>
    </row>
    <row r="549" spans="1:6">
      <c r="A549" s="222" t="str">
        <f>VLOOKUP($D549,CSVLookups!$B:$R,MATCH(A$1,CSVLookups!$B$1:$R$1,0),FALSE)</f>
        <v>312 Projected Solvency II Technical Provisions at Time Zero</v>
      </c>
      <c r="B549" s="222" t="str">
        <f>VLOOKUP($D549,CSVLookups!$B:$R,MATCH(B$1,CSVLookups!$B$1:$R$1,0),FALSE)</f>
        <v>B</v>
      </c>
      <c r="C549" s="222" t="str">
        <f t="shared" si="11"/>
        <v>312 Projected Solvency II Technical Provisions at Time ZeroB2010</v>
      </c>
      <c r="D549" t="s">
        <v>1141</v>
      </c>
      <c r="F549">
        <v>2010</v>
      </c>
    </row>
    <row r="550" spans="1:6">
      <c r="A550" s="222" t="str">
        <f>VLOOKUP($D550,CSVLookups!$B:$R,MATCH(A$1,CSVLookups!$B$1:$R$1,0),FALSE)</f>
        <v>312 Projected Solvency II Technical Provisions at Time Zero</v>
      </c>
      <c r="B550" s="222" t="str">
        <f>VLOOKUP($D550,CSVLookups!$B:$R,MATCH(B$1,CSVLookups!$B$1:$R$1,0),FALSE)</f>
        <v>C</v>
      </c>
      <c r="C550" s="222" t="str">
        <f t="shared" si="11"/>
        <v>312 Projected Solvency II Technical Provisions at Time ZeroC2010</v>
      </c>
      <c r="D550" t="s">
        <v>1142</v>
      </c>
      <c r="F550">
        <v>2010</v>
      </c>
    </row>
    <row r="551" spans="1:6">
      <c r="A551" s="222" t="str">
        <f>VLOOKUP($D551,CSVLookups!$B:$R,MATCH(A$1,CSVLookups!$B$1:$R$1,0),FALSE)</f>
        <v>312 Projected Solvency II Technical Provisions at Time Zero</v>
      </c>
      <c r="B551" s="222" t="str">
        <f>VLOOKUP($D551,CSVLookups!$B:$R,MATCH(B$1,CSVLookups!$B$1:$R$1,0),FALSE)</f>
        <v>D</v>
      </c>
      <c r="C551" s="222" t="str">
        <f t="shared" si="11"/>
        <v>312 Projected Solvency II Technical Provisions at Time ZeroD2010</v>
      </c>
      <c r="D551" t="s">
        <v>1143</v>
      </c>
      <c r="F551">
        <v>2010</v>
      </c>
    </row>
    <row r="552" spans="1:6">
      <c r="A552" s="222" t="str">
        <f>VLOOKUP($D552,CSVLookups!$B:$R,MATCH(A$1,CSVLookups!$B$1:$R$1,0),FALSE)</f>
        <v>312 Projected Solvency II Technical Provisions at Time Zero</v>
      </c>
      <c r="B552" s="222" t="str">
        <f>VLOOKUP($D552,CSVLookups!$B:$R,MATCH(B$1,CSVLookups!$B$1:$R$1,0),FALSE)</f>
        <v>E</v>
      </c>
      <c r="C552" s="222" t="str">
        <f t="shared" si="11"/>
        <v>312 Projected Solvency II Technical Provisions at Time ZeroE2010</v>
      </c>
      <c r="D552" t="s">
        <v>1146</v>
      </c>
      <c r="F552">
        <v>2010</v>
      </c>
    </row>
    <row r="553" spans="1:6">
      <c r="A553" s="222" t="str">
        <f>VLOOKUP($D553,CSVLookups!$B:$R,MATCH(A$1,CSVLookups!$B$1:$R$1,0),FALSE)</f>
        <v>312 Projected Solvency II Technical Provisions at Time Zero</v>
      </c>
      <c r="B553" s="222" t="str">
        <f>VLOOKUP($D553,CSVLookups!$B:$R,MATCH(B$1,CSVLookups!$B$1:$R$1,0),FALSE)</f>
        <v>F</v>
      </c>
      <c r="C553" s="222" t="str">
        <f t="shared" si="11"/>
        <v>312 Projected Solvency II Technical Provisions at Time ZeroF2010</v>
      </c>
      <c r="D553" t="s">
        <v>1148</v>
      </c>
      <c r="F553">
        <v>2010</v>
      </c>
    </row>
    <row r="554" spans="1:6">
      <c r="A554" s="222" t="str">
        <f>VLOOKUP($D554,CSVLookups!$B:$R,MATCH(A$1,CSVLookups!$B$1:$R$1,0),FALSE)</f>
        <v>312 Projected Solvency II Technical Provisions at Time Zero</v>
      </c>
      <c r="B554" s="222" t="str">
        <f>VLOOKUP($D554,CSVLookups!$B:$R,MATCH(B$1,CSVLookups!$B$1:$R$1,0),FALSE)</f>
        <v>G</v>
      </c>
      <c r="C554" s="222" t="str">
        <f t="shared" si="11"/>
        <v>312 Projected Solvency II Technical Provisions at Time ZeroG2010</v>
      </c>
      <c r="D554" t="s">
        <v>1150</v>
      </c>
      <c r="F554">
        <v>2010</v>
      </c>
    </row>
    <row r="555" spans="1:6">
      <c r="A555" s="222" t="str">
        <f>VLOOKUP($D555,CSVLookups!$B:$R,MATCH(A$1,CSVLookups!$B$1:$R$1,0),FALSE)</f>
        <v>312 Projected Solvency II Technical Provisions at Time Zero</v>
      </c>
      <c r="B555" s="222" t="str">
        <f>VLOOKUP($D555,CSVLookups!$B:$R,MATCH(B$1,CSVLookups!$B$1:$R$1,0),FALSE)</f>
        <v>H</v>
      </c>
      <c r="C555" s="222" t="str">
        <f t="shared" si="11"/>
        <v>312 Projected Solvency II Technical Provisions at Time ZeroH2010</v>
      </c>
      <c r="D555" t="s">
        <v>1151</v>
      </c>
      <c r="F555">
        <v>2010</v>
      </c>
    </row>
    <row r="556" spans="1:6">
      <c r="A556" s="222" t="str">
        <f>VLOOKUP($D556,CSVLookups!$B:$R,MATCH(A$1,CSVLookups!$B$1:$R$1,0),FALSE)</f>
        <v>312 Projected Solvency II Technical Provisions at Time Zero</v>
      </c>
      <c r="B556" s="222" t="str">
        <f>VLOOKUP($D556,CSVLookups!$B:$R,MATCH(B$1,CSVLookups!$B$1:$R$1,0),FALSE)</f>
        <v>I</v>
      </c>
      <c r="C556" s="222" t="str">
        <f t="shared" si="11"/>
        <v>312 Projected Solvency II Technical Provisions at Time ZeroI2010</v>
      </c>
      <c r="D556" t="s">
        <v>1152</v>
      </c>
      <c r="F556">
        <v>2010</v>
      </c>
    </row>
    <row r="557" spans="1:6">
      <c r="A557" s="222" t="str">
        <f>VLOOKUP($D557,CSVLookups!$B:$R,MATCH(A$1,CSVLookups!$B$1:$R$1,0),FALSE)</f>
        <v>312 Projected Solvency II Technical Provisions at Time Zero</v>
      </c>
      <c r="B557" s="222" t="str">
        <f>VLOOKUP($D557,CSVLookups!$B:$R,MATCH(B$1,CSVLookups!$B$1:$R$1,0),FALSE)</f>
        <v>J</v>
      </c>
      <c r="C557" s="222" t="str">
        <f t="shared" si="11"/>
        <v>312 Projected Solvency II Technical Provisions at Time ZeroJ2010</v>
      </c>
      <c r="D557" t="s">
        <v>1153</v>
      </c>
      <c r="F557">
        <v>2010</v>
      </c>
    </row>
    <row r="558" spans="1:6">
      <c r="A558" s="222" t="str">
        <f>VLOOKUP($D558,CSVLookups!$B:$R,MATCH(A$1,CSVLookups!$B$1:$R$1,0),FALSE)</f>
        <v>312 Projected Solvency II Technical Provisions at Time Zero</v>
      </c>
      <c r="B558" s="222" t="str">
        <f>VLOOKUP($D558,CSVLookups!$B:$R,MATCH(B$1,CSVLookups!$B$1:$R$1,0),FALSE)</f>
        <v>K</v>
      </c>
      <c r="C558" s="222" t="str">
        <f t="shared" si="11"/>
        <v>312 Projected Solvency II Technical Provisions at Time ZeroK2010</v>
      </c>
      <c r="D558" t="s">
        <v>1154</v>
      </c>
      <c r="F558">
        <v>2010</v>
      </c>
    </row>
    <row r="559" spans="1:6">
      <c r="A559" s="222" t="str">
        <f>VLOOKUP($D559,CSVLookups!$B:$R,MATCH(A$1,CSVLookups!$B$1:$R$1,0),FALSE)</f>
        <v>312 Projected Solvency II Technical Provisions at Time Zero</v>
      </c>
      <c r="B559" s="222" t="str">
        <f>VLOOKUP($D559,CSVLookups!$B:$R,MATCH(B$1,CSVLookups!$B$1:$R$1,0),FALSE)</f>
        <v>L</v>
      </c>
      <c r="C559" s="222" t="str">
        <f t="shared" si="11"/>
        <v>312 Projected Solvency II Technical Provisions at Time ZeroL2010</v>
      </c>
      <c r="D559" t="s">
        <v>1156</v>
      </c>
      <c r="F559">
        <v>2010</v>
      </c>
    </row>
    <row r="560" spans="1:6">
      <c r="A560" s="222" t="str">
        <f>VLOOKUP($D560,CSVLookups!$B:$R,MATCH(A$1,CSVLookups!$B$1:$R$1,0),FALSE)</f>
        <v>312 Projected Solvency II Technical Provisions at Time Zero</v>
      </c>
      <c r="B560" s="222" t="str">
        <f>VLOOKUP($D560,CSVLookups!$B:$R,MATCH(B$1,CSVLookups!$B$1:$R$1,0),FALSE)</f>
        <v>M</v>
      </c>
      <c r="C560" s="222" t="str">
        <f t="shared" si="11"/>
        <v>312 Projected Solvency II Technical Provisions at Time ZeroM2010</v>
      </c>
      <c r="D560" t="s">
        <v>1158</v>
      </c>
      <c r="F560">
        <v>2010</v>
      </c>
    </row>
    <row r="561" spans="1:6">
      <c r="A561" s="222" t="str">
        <f>VLOOKUP($D561,CSVLookups!$B:$R,MATCH(A$1,CSVLookups!$B$1:$R$1,0),FALSE)</f>
        <v>312 Projected Solvency II Technical Provisions at Time Zero</v>
      </c>
      <c r="B561" s="222" t="str">
        <f>VLOOKUP($D561,CSVLookups!$B:$R,MATCH(B$1,CSVLookups!$B$1:$R$1,0),FALSE)</f>
        <v>N</v>
      </c>
      <c r="C561" s="222" t="str">
        <f t="shared" si="11"/>
        <v>312 Projected Solvency II Technical Provisions at Time ZeroN2010</v>
      </c>
      <c r="D561" t="s">
        <v>1160</v>
      </c>
      <c r="F561">
        <v>2010</v>
      </c>
    </row>
    <row r="562" spans="1:6">
      <c r="A562" s="222" t="str">
        <f>VLOOKUP($D562,CSVLookups!$B:$R,MATCH(A$1,CSVLookups!$B$1:$R$1,0),FALSE)</f>
        <v>312 Projected Solvency II Technical Provisions at Time Zero</v>
      </c>
      <c r="B562" s="222" t="str">
        <f>VLOOKUP($D562,CSVLookups!$B:$R,MATCH(B$1,CSVLookups!$B$1:$R$1,0),FALSE)</f>
        <v>O</v>
      </c>
      <c r="C562" s="222" t="str">
        <f t="shared" si="11"/>
        <v>312 Projected Solvency II Technical Provisions at Time ZeroO2010</v>
      </c>
      <c r="D562" t="s">
        <v>1161</v>
      </c>
      <c r="F562">
        <v>2010</v>
      </c>
    </row>
    <row r="563" spans="1:6">
      <c r="A563" s="222" t="str">
        <f>VLOOKUP($D563,CSVLookups!$B:$R,MATCH(A$1,CSVLookups!$B$1:$R$1,0),FALSE)</f>
        <v>312 Projected Solvency II Technical Provisions at Time Zero</v>
      </c>
      <c r="B563" s="222" t="str">
        <f>VLOOKUP($D563,CSVLookups!$B:$R,MATCH(B$1,CSVLookups!$B$1:$R$1,0),FALSE)</f>
        <v>P</v>
      </c>
      <c r="C563" s="222" t="str">
        <f t="shared" si="11"/>
        <v>312 Projected Solvency II Technical Provisions at Time ZeroP2010</v>
      </c>
      <c r="D563" t="s">
        <v>1162</v>
      </c>
      <c r="F563">
        <v>2010</v>
      </c>
    </row>
    <row r="564" spans="1:6">
      <c r="A564" s="222" t="str">
        <f>VLOOKUP($D564,CSVLookups!$B:$R,MATCH(A$1,CSVLookups!$B$1:$R$1,0),FALSE)</f>
        <v>312 Projected Solvency II Technical Provisions at Time Zero</v>
      </c>
      <c r="B564" s="222" t="str">
        <f>VLOOKUP($D564,CSVLookups!$B:$R,MATCH(B$1,CSVLookups!$B$1:$R$1,0),FALSE)</f>
        <v>Q</v>
      </c>
      <c r="C564" s="222" t="str">
        <f t="shared" si="11"/>
        <v>312 Projected Solvency II Technical Provisions at Time ZeroQ2010</v>
      </c>
      <c r="D564" t="s">
        <v>1163</v>
      </c>
      <c r="F564">
        <v>2010</v>
      </c>
    </row>
    <row r="565" spans="1:6">
      <c r="A565" s="222" t="str">
        <f>VLOOKUP($D565,CSVLookups!$B:$R,MATCH(A$1,CSVLookups!$B$1:$R$1,0),FALSE)</f>
        <v>312 Projected Solvency II Technical Provisions at Time Zero</v>
      </c>
      <c r="B565" s="222" t="str">
        <f>VLOOKUP($D565,CSVLookups!$B:$R,MATCH(B$1,CSVLookups!$B$1:$R$1,0),FALSE)</f>
        <v>A</v>
      </c>
      <c r="C565" s="222" t="str">
        <f t="shared" si="11"/>
        <v>312 Projected Solvency II Technical Provisions at Time ZeroA2011</v>
      </c>
      <c r="D565" t="s">
        <v>1140</v>
      </c>
      <c r="F565">
        <v>2011</v>
      </c>
    </row>
    <row r="566" spans="1:6">
      <c r="A566" s="222" t="str">
        <f>VLOOKUP($D566,CSVLookups!$B:$R,MATCH(A$1,CSVLookups!$B$1:$R$1,0),FALSE)</f>
        <v>312 Projected Solvency II Technical Provisions at Time Zero</v>
      </c>
      <c r="B566" s="222" t="str">
        <f>VLOOKUP($D566,CSVLookups!$B:$R,MATCH(B$1,CSVLookups!$B$1:$R$1,0),FALSE)</f>
        <v>B</v>
      </c>
      <c r="C566" s="222" t="str">
        <f t="shared" si="11"/>
        <v>312 Projected Solvency II Technical Provisions at Time ZeroB2011</v>
      </c>
      <c r="D566" t="s">
        <v>1141</v>
      </c>
      <c r="F566">
        <v>2011</v>
      </c>
    </row>
    <row r="567" spans="1:6">
      <c r="A567" s="222" t="str">
        <f>VLOOKUP($D567,CSVLookups!$B:$R,MATCH(A$1,CSVLookups!$B$1:$R$1,0),FALSE)</f>
        <v>312 Projected Solvency II Technical Provisions at Time Zero</v>
      </c>
      <c r="B567" s="222" t="str">
        <f>VLOOKUP($D567,CSVLookups!$B:$R,MATCH(B$1,CSVLookups!$B$1:$R$1,0),FALSE)</f>
        <v>C</v>
      </c>
      <c r="C567" s="222" t="str">
        <f t="shared" si="11"/>
        <v>312 Projected Solvency II Technical Provisions at Time ZeroC2011</v>
      </c>
      <c r="D567" t="s">
        <v>1142</v>
      </c>
      <c r="F567">
        <v>2011</v>
      </c>
    </row>
    <row r="568" spans="1:6">
      <c r="A568" s="222" t="str">
        <f>VLOOKUP($D568,CSVLookups!$B:$R,MATCH(A$1,CSVLookups!$B$1:$R$1,0),FALSE)</f>
        <v>312 Projected Solvency II Technical Provisions at Time Zero</v>
      </c>
      <c r="B568" s="222" t="str">
        <f>VLOOKUP($D568,CSVLookups!$B:$R,MATCH(B$1,CSVLookups!$B$1:$R$1,0),FALSE)</f>
        <v>D</v>
      </c>
      <c r="C568" s="222" t="str">
        <f t="shared" si="11"/>
        <v>312 Projected Solvency II Technical Provisions at Time ZeroD2011</v>
      </c>
      <c r="D568" t="s">
        <v>1143</v>
      </c>
      <c r="F568">
        <v>2011</v>
      </c>
    </row>
    <row r="569" spans="1:6">
      <c r="A569" s="222" t="str">
        <f>VLOOKUP($D569,CSVLookups!$B:$R,MATCH(A$1,CSVLookups!$B$1:$R$1,0),FALSE)</f>
        <v>312 Projected Solvency II Technical Provisions at Time Zero</v>
      </c>
      <c r="B569" s="222" t="str">
        <f>VLOOKUP($D569,CSVLookups!$B:$R,MATCH(B$1,CSVLookups!$B$1:$R$1,0),FALSE)</f>
        <v>E</v>
      </c>
      <c r="C569" s="222" t="str">
        <f t="shared" si="11"/>
        <v>312 Projected Solvency II Technical Provisions at Time ZeroE2011</v>
      </c>
      <c r="D569" t="s">
        <v>1146</v>
      </c>
      <c r="F569">
        <v>2011</v>
      </c>
    </row>
    <row r="570" spans="1:6">
      <c r="A570" s="222" t="str">
        <f>VLOOKUP($D570,CSVLookups!$B:$R,MATCH(A$1,CSVLookups!$B$1:$R$1,0),FALSE)</f>
        <v>312 Projected Solvency II Technical Provisions at Time Zero</v>
      </c>
      <c r="B570" s="222" t="str">
        <f>VLOOKUP($D570,CSVLookups!$B:$R,MATCH(B$1,CSVLookups!$B$1:$R$1,0),FALSE)</f>
        <v>F</v>
      </c>
      <c r="C570" s="222" t="str">
        <f t="shared" si="11"/>
        <v>312 Projected Solvency II Technical Provisions at Time ZeroF2011</v>
      </c>
      <c r="D570" t="s">
        <v>1148</v>
      </c>
      <c r="F570">
        <v>2011</v>
      </c>
    </row>
    <row r="571" spans="1:6">
      <c r="A571" s="222" t="str">
        <f>VLOOKUP($D571,CSVLookups!$B:$R,MATCH(A$1,CSVLookups!$B$1:$R$1,0),FALSE)</f>
        <v>312 Projected Solvency II Technical Provisions at Time Zero</v>
      </c>
      <c r="B571" s="222" t="str">
        <f>VLOOKUP($D571,CSVLookups!$B:$R,MATCH(B$1,CSVLookups!$B$1:$R$1,0),FALSE)</f>
        <v>G</v>
      </c>
      <c r="C571" s="222" t="str">
        <f t="shared" si="11"/>
        <v>312 Projected Solvency II Technical Provisions at Time ZeroG2011</v>
      </c>
      <c r="D571" t="s">
        <v>1150</v>
      </c>
      <c r="F571">
        <v>2011</v>
      </c>
    </row>
    <row r="572" spans="1:6">
      <c r="A572" s="222" t="str">
        <f>VLOOKUP($D572,CSVLookups!$B:$R,MATCH(A$1,CSVLookups!$B$1:$R$1,0),FALSE)</f>
        <v>312 Projected Solvency II Technical Provisions at Time Zero</v>
      </c>
      <c r="B572" s="222" t="str">
        <f>VLOOKUP($D572,CSVLookups!$B:$R,MATCH(B$1,CSVLookups!$B$1:$R$1,0),FALSE)</f>
        <v>H</v>
      </c>
      <c r="C572" s="222" t="str">
        <f t="shared" si="11"/>
        <v>312 Projected Solvency II Technical Provisions at Time ZeroH2011</v>
      </c>
      <c r="D572" t="s">
        <v>1151</v>
      </c>
      <c r="F572">
        <v>2011</v>
      </c>
    </row>
    <row r="573" spans="1:6">
      <c r="A573" s="222" t="str">
        <f>VLOOKUP($D573,CSVLookups!$B:$R,MATCH(A$1,CSVLookups!$B$1:$R$1,0),FALSE)</f>
        <v>312 Projected Solvency II Technical Provisions at Time Zero</v>
      </c>
      <c r="B573" s="222" t="str">
        <f>VLOOKUP($D573,CSVLookups!$B:$R,MATCH(B$1,CSVLookups!$B$1:$R$1,0),FALSE)</f>
        <v>I</v>
      </c>
      <c r="C573" s="222" t="str">
        <f t="shared" si="11"/>
        <v>312 Projected Solvency II Technical Provisions at Time ZeroI2011</v>
      </c>
      <c r="D573" t="s">
        <v>1152</v>
      </c>
      <c r="F573">
        <v>2011</v>
      </c>
    </row>
    <row r="574" spans="1:6">
      <c r="A574" s="222" t="str">
        <f>VLOOKUP($D574,CSVLookups!$B:$R,MATCH(A$1,CSVLookups!$B$1:$R$1,0),FALSE)</f>
        <v>312 Projected Solvency II Technical Provisions at Time Zero</v>
      </c>
      <c r="B574" s="222" t="str">
        <f>VLOOKUP($D574,CSVLookups!$B:$R,MATCH(B$1,CSVLookups!$B$1:$R$1,0),FALSE)</f>
        <v>J</v>
      </c>
      <c r="C574" s="222" t="str">
        <f t="shared" ref="C574:C637" si="12">IF(CONCATENATE(A574,B574)="313 Financial Information0",CONCATENATE(A574,B574,D574),IF(LEN(F574)=0,CONCATENATE(A574,B574,IF(LEFT(D574,LEN("Unincepted"))="Unincepted","ULO","")),CONCATENATE(A574,B574,F574)))</f>
        <v>312 Projected Solvency II Technical Provisions at Time ZeroJ2011</v>
      </c>
      <c r="D574" t="s">
        <v>1153</v>
      </c>
      <c r="F574">
        <v>2011</v>
      </c>
    </row>
    <row r="575" spans="1:6">
      <c r="A575" s="222" t="str">
        <f>VLOOKUP($D575,CSVLookups!$B:$R,MATCH(A$1,CSVLookups!$B$1:$R$1,0),FALSE)</f>
        <v>312 Projected Solvency II Technical Provisions at Time Zero</v>
      </c>
      <c r="B575" s="222" t="str">
        <f>VLOOKUP($D575,CSVLookups!$B:$R,MATCH(B$1,CSVLookups!$B$1:$R$1,0),FALSE)</f>
        <v>K</v>
      </c>
      <c r="C575" s="222" t="str">
        <f t="shared" si="12"/>
        <v>312 Projected Solvency II Technical Provisions at Time ZeroK2011</v>
      </c>
      <c r="D575" t="s">
        <v>1154</v>
      </c>
      <c r="F575">
        <v>2011</v>
      </c>
    </row>
    <row r="576" spans="1:6">
      <c r="A576" s="222" t="str">
        <f>VLOOKUP($D576,CSVLookups!$B:$R,MATCH(A$1,CSVLookups!$B$1:$R$1,0),FALSE)</f>
        <v>312 Projected Solvency II Technical Provisions at Time Zero</v>
      </c>
      <c r="B576" s="222" t="str">
        <f>VLOOKUP($D576,CSVLookups!$B:$R,MATCH(B$1,CSVLookups!$B$1:$R$1,0),FALSE)</f>
        <v>L</v>
      </c>
      <c r="C576" s="222" t="str">
        <f t="shared" si="12"/>
        <v>312 Projected Solvency II Technical Provisions at Time ZeroL2011</v>
      </c>
      <c r="D576" t="s">
        <v>1156</v>
      </c>
      <c r="F576">
        <v>2011</v>
      </c>
    </row>
    <row r="577" spans="1:6">
      <c r="A577" s="222" t="str">
        <f>VLOOKUP($D577,CSVLookups!$B:$R,MATCH(A$1,CSVLookups!$B$1:$R$1,0),FALSE)</f>
        <v>312 Projected Solvency II Technical Provisions at Time Zero</v>
      </c>
      <c r="B577" s="222" t="str">
        <f>VLOOKUP($D577,CSVLookups!$B:$R,MATCH(B$1,CSVLookups!$B$1:$R$1,0),FALSE)</f>
        <v>M</v>
      </c>
      <c r="C577" s="222" t="str">
        <f t="shared" si="12"/>
        <v>312 Projected Solvency II Technical Provisions at Time ZeroM2011</v>
      </c>
      <c r="D577" t="s">
        <v>1158</v>
      </c>
      <c r="F577">
        <v>2011</v>
      </c>
    </row>
    <row r="578" spans="1:6">
      <c r="A578" s="222" t="str">
        <f>VLOOKUP($D578,CSVLookups!$B:$R,MATCH(A$1,CSVLookups!$B$1:$R$1,0),FALSE)</f>
        <v>312 Projected Solvency II Technical Provisions at Time Zero</v>
      </c>
      <c r="B578" s="222" t="str">
        <f>VLOOKUP($D578,CSVLookups!$B:$R,MATCH(B$1,CSVLookups!$B$1:$R$1,0),FALSE)</f>
        <v>N</v>
      </c>
      <c r="C578" s="222" t="str">
        <f t="shared" si="12"/>
        <v>312 Projected Solvency II Technical Provisions at Time ZeroN2011</v>
      </c>
      <c r="D578" t="s">
        <v>1160</v>
      </c>
      <c r="F578">
        <v>2011</v>
      </c>
    </row>
    <row r="579" spans="1:6">
      <c r="A579" s="222" t="str">
        <f>VLOOKUP($D579,CSVLookups!$B:$R,MATCH(A$1,CSVLookups!$B$1:$R$1,0),FALSE)</f>
        <v>312 Projected Solvency II Technical Provisions at Time Zero</v>
      </c>
      <c r="B579" s="222" t="str">
        <f>VLOOKUP($D579,CSVLookups!$B:$R,MATCH(B$1,CSVLookups!$B$1:$R$1,0),FALSE)</f>
        <v>O</v>
      </c>
      <c r="C579" s="222" t="str">
        <f t="shared" si="12"/>
        <v>312 Projected Solvency II Technical Provisions at Time ZeroO2011</v>
      </c>
      <c r="D579" t="s">
        <v>1161</v>
      </c>
      <c r="F579">
        <v>2011</v>
      </c>
    </row>
    <row r="580" spans="1:6">
      <c r="A580" s="222" t="str">
        <f>VLOOKUP($D580,CSVLookups!$B:$R,MATCH(A$1,CSVLookups!$B$1:$R$1,0),FALSE)</f>
        <v>312 Projected Solvency II Technical Provisions at Time Zero</v>
      </c>
      <c r="B580" s="222" t="str">
        <f>VLOOKUP($D580,CSVLookups!$B:$R,MATCH(B$1,CSVLookups!$B$1:$R$1,0),FALSE)</f>
        <v>P</v>
      </c>
      <c r="C580" s="222" t="str">
        <f t="shared" si="12"/>
        <v>312 Projected Solvency II Technical Provisions at Time ZeroP2011</v>
      </c>
      <c r="D580" t="s">
        <v>1162</v>
      </c>
      <c r="F580">
        <v>2011</v>
      </c>
    </row>
    <row r="581" spans="1:6">
      <c r="A581" s="222" t="str">
        <f>VLOOKUP($D581,CSVLookups!$B:$R,MATCH(A$1,CSVLookups!$B$1:$R$1,0),FALSE)</f>
        <v>312 Projected Solvency II Technical Provisions at Time Zero</v>
      </c>
      <c r="B581" s="222" t="str">
        <f>VLOOKUP($D581,CSVLookups!$B:$R,MATCH(B$1,CSVLookups!$B$1:$R$1,0),FALSE)</f>
        <v>Q</v>
      </c>
      <c r="C581" s="222" t="str">
        <f t="shared" si="12"/>
        <v>312 Projected Solvency II Technical Provisions at Time ZeroQ2011</v>
      </c>
      <c r="D581" t="s">
        <v>1163</v>
      </c>
      <c r="F581">
        <v>2011</v>
      </c>
    </row>
    <row r="582" spans="1:6">
      <c r="A582" s="222" t="str">
        <f>VLOOKUP($D582,CSVLookups!$B:$R,MATCH(A$1,CSVLookups!$B$1:$R$1,0),FALSE)</f>
        <v>312 Projected Solvency II Technical Provisions at Time Zero</v>
      </c>
      <c r="B582" s="222" t="str">
        <f>VLOOKUP($D582,CSVLookups!$B:$R,MATCH(B$1,CSVLookups!$B$1:$R$1,0),FALSE)</f>
        <v>A</v>
      </c>
      <c r="C582" s="222" t="str">
        <f t="shared" si="12"/>
        <v>312 Projected Solvency II Technical Provisions at Time ZeroA2012</v>
      </c>
      <c r="D582" t="s">
        <v>1140</v>
      </c>
      <c r="F582">
        <v>2012</v>
      </c>
    </row>
    <row r="583" spans="1:6">
      <c r="A583" s="222" t="str">
        <f>VLOOKUP($D583,CSVLookups!$B:$R,MATCH(A$1,CSVLookups!$B$1:$R$1,0),FALSE)</f>
        <v>312 Projected Solvency II Technical Provisions at Time Zero</v>
      </c>
      <c r="B583" s="222" t="str">
        <f>VLOOKUP($D583,CSVLookups!$B:$R,MATCH(B$1,CSVLookups!$B$1:$R$1,0),FALSE)</f>
        <v>B</v>
      </c>
      <c r="C583" s="222" t="str">
        <f t="shared" si="12"/>
        <v>312 Projected Solvency II Technical Provisions at Time ZeroB2012</v>
      </c>
      <c r="D583" t="s">
        <v>1141</v>
      </c>
      <c r="F583">
        <v>2012</v>
      </c>
    </row>
    <row r="584" spans="1:6">
      <c r="A584" s="222" t="str">
        <f>VLOOKUP($D584,CSVLookups!$B:$R,MATCH(A$1,CSVLookups!$B$1:$R$1,0),FALSE)</f>
        <v>312 Projected Solvency II Technical Provisions at Time Zero</v>
      </c>
      <c r="B584" s="222" t="str">
        <f>VLOOKUP($D584,CSVLookups!$B:$R,MATCH(B$1,CSVLookups!$B$1:$R$1,0),FALSE)</f>
        <v>C</v>
      </c>
      <c r="C584" s="222" t="str">
        <f t="shared" si="12"/>
        <v>312 Projected Solvency II Technical Provisions at Time ZeroC2012</v>
      </c>
      <c r="D584" t="s">
        <v>1142</v>
      </c>
      <c r="F584">
        <v>2012</v>
      </c>
    </row>
    <row r="585" spans="1:6">
      <c r="A585" s="222" t="str">
        <f>VLOOKUP($D585,CSVLookups!$B:$R,MATCH(A$1,CSVLookups!$B$1:$R$1,0),FALSE)</f>
        <v>312 Projected Solvency II Technical Provisions at Time Zero</v>
      </c>
      <c r="B585" s="222" t="str">
        <f>VLOOKUP($D585,CSVLookups!$B:$R,MATCH(B$1,CSVLookups!$B$1:$R$1,0),FALSE)</f>
        <v>D</v>
      </c>
      <c r="C585" s="222" t="str">
        <f t="shared" si="12"/>
        <v>312 Projected Solvency II Technical Provisions at Time ZeroD2012</v>
      </c>
      <c r="D585" t="s">
        <v>1143</v>
      </c>
      <c r="F585">
        <v>2012</v>
      </c>
    </row>
    <row r="586" spans="1:6">
      <c r="A586" s="222" t="str">
        <f>VLOOKUP($D586,CSVLookups!$B:$R,MATCH(A$1,CSVLookups!$B$1:$R$1,0),FALSE)</f>
        <v>312 Projected Solvency II Technical Provisions at Time Zero</v>
      </c>
      <c r="B586" s="222" t="str">
        <f>VLOOKUP($D586,CSVLookups!$B:$R,MATCH(B$1,CSVLookups!$B$1:$R$1,0),FALSE)</f>
        <v>E</v>
      </c>
      <c r="C586" s="222" t="str">
        <f t="shared" si="12"/>
        <v>312 Projected Solvency II Technical Provisions at Time ZeroE2012</v>
      </c>
      <c r="D586" t="s">
        <v>1146</v>
      </c>
      <c r="F586">
        <v>2012</v>
      </c>
    </row>
    <row r="587" spans="1:6">
      <c r="A587" s="222" t="str">
        <f>VLOOKUP($D587,CSVLookups!$B:$R,MATCH(A$1,CSVLookups!$B$1:$R$1,0),FALSE)</f>
        <v>312 Projected Solvency II Technical Provisions at Time Zero</v>
      </c>
      <c r="B587" s="222" t="str">
        <f>VLOOKUP($D587,CSVLookups!$B:$R,MATCH(B$1,CSVLookups!$B$1:$R$1,0),FALSE)</f>
        <v>F</v>
      </c>
      <c r="C587" s="222" t="str">
        <f t="shared" si="12"/>
        <v>312 Projected Solvency II Technical Provisions at Time ZeroF2012</v>
      </c>
      <c r="D587" t="s">
        <v>1148</v>
      </c>
      <c r="F587">
        <v>2012</v>
      </c>
    </row>
    <row r="588" spans="1:6">
      <c r="A588" s="222" t="str">
        <f>VLOOKUP($D588,CSVLookups!$B:$R,MATCH(A$1,CSVLookups!$B$1:$R$1,0),FALSE)</f>
        <v>312 Projected Solvency II Technical Provisions at Time Zero</v>
      </c>
      <c r="B588" s="222" t="str">
        <f>VLOOKUP($D588,CSVLookups!$B:$R,MATCH(B$1,CSVLookups!$B$1:$R$1,0),FALSE)</f>
        <v>G</v>
      </c>
      <c r="C588" s="222" t="str">
        <f t="shared" si="12"/>
        <v>312 Projected Solvency II Technical Provisions at Time ZeroG2012</v>
      </c>
      <c r="D588" t="s">
        <v>1150</v>
      </c>
      <c r="F588">
        <v>2012</v>
      </c>
    </row>
    <row r="589" spans="1:6">
      <c r="A589" s="222" t="str">
        <f>VLOOKUP($D589,CSVLookups!$B:$R,MATCH(A$1,CSVLookups!$B$1:$R$1,0),FALSE)</f>
        <v>312 Projected Solvency II Technical Provisions at Time Zero</v>
      </c>
      <c r="B589" s="222" t="str">
        <f>VLOOKUP($D589,CSVLookups!$B:$R,MATCH(B$1,CSVLookups!$B$1:$R$1,0),FALSE)</f>
        <v>H</v>
      </c>
      <c r="C589" s="222" t="str">
        <f t="shared" si="12"/>
        <v>312 Projected Solvency II Technical Provisions at Time ZeroH2012</v>
      </c>
      <c r="D589" t="s">
        <v>1151</v>
      </c>
      <c r="F589">
        <v>2012</v>
      </c>
    </row>
    <row r="590" spans="1:6">
      <c r="A590" s="222" t="str">
        <f>VLOOKUP($D590,CSVLookups!$B:$R,MATCH(A$1,CSVLookups!$B$1:$R$1,0),FALSE)</f>
        <v>312 Projected Solvency II Technical Provisions at Time Zero</v>
      </c>
      <c r="B590" s="222" t="str">
        <f>VLOOKUP($D590,CSVLookups!$B:$R,MATCH(B$1,CSVLookups!$B$1:$R$1,0),FALSE)</f>
        <v>I</v>
      </c>
      <c r="C590" s="222" t="str">
        <f t="shared" si="12"/>
        <v>312 Projected Solvency II Technical Provisions at Time ZeroI2012</v>
      </c>
      <c r="D590" t="s">
        <v>1152</v>
      </c>
      <c r="F590">
        <v>2012</v>
      </c>
    </row>
    <row r="591" spans="1:6">
      <c r="A591" s="222" t="str">
        <f>VLOOKUP($D591,CSVLookups!$B:$R,MATCH(A$1,CSVLookups!$B$1:$R$1,0),FALSE)</f>
        <v>312 Projected Solvency II Technical Provisions at Time Zero</v>
      </c>
      <c r="B591" s="222" t="str">
        <f>VLOOKUP($D591,CSVLookups!$B:$R,MATCH(B$1,CSVLookups!$B$1:$R$1,0),FALSE)</f>
        <v>J</v>
      </c>
      <c r="C591" s="222" t="str">
        <f t="shared" si="12"/>
        <v>312 Projected Solvency II Technical Provisions at Time ZeroJ2012</v>
      </c>
      <c r="D591" t="s">
        <v>1153</v>
      </c>
      <c r="F591">
        <v>2012</v>
      </c>
    </row>
    <row r="592" spans="1:6">
      <c r="A592" s="222" t="str">
        <f>VLOOKUP($D592,CSVLookups!$B:$R,MATCH(A$1,CSVLookups!$B$1:$R$1,0),FALSE)</f>
        <v>312 Projected Solvency II Technical Provisions at Time Zero</v>
      </c>
      <c r="B592" s="222" t="str">
        <f>VLOOKUP($D592,CSVLookups!$B:$R,MATCH(B$1,CSVLookups!$B$1:$R$1,0),FALSE)</f>
        <v>K</v>
      </c>
      <c r="C592" s="222" t="str">
        <f t="shared" si="12"/>
        <v>312 Projected Solvency II Technical Provisions at Time ZeroK2012</v>
      </c>
      <c r="D592" t="s">
        <v>1154</v>
      </c>
      <c r="F592">
        <v>2012</v>
      </c>
    </row>
    <row r="593" spans="1:6">
      <c r="A593" s="222" t="str">
        <f>VLOOKUP($D593,CSVLookups!$B:$R,MATCH(A$1,CSVLookups!$B$1:$R$1,0),FALSE)</f>
        <v>312 Projected Solvency II Technical Provisions at Time Zero</v>
      </c>
      <c r="B593" s="222" t="str">
        <f>VLOOKUP($D593,CSVLookups!$B:$R,MATCH(B$1,CSVLookups!$B$1:$R$1,0),FALSE)</f>
        <v>L</v>
      </c>
      <c r="C593" s="222" t="str">
        <f t="shared" si="12"/>
        <v>312 Projected Solvency II Technical Provisions at Time ZeroL2012</v>
      </c>
      <c r="D593" t="s">
        <v>1156</v>
      </c>
      <c r="F593">
        <v>2012</v>
      </c>
    </row>
    <row r="594" spans="1:6">
      <c r="A594" s="222" t="str">
        <f>VLOOKUP($D594,CSVLookups!$B:$R,MATCH(A$1,CSVLookups!$B$1:$R$1,0),FALSE)</f>
        <v>312 Projected Solvency II Technical Provisions at Time Zero</v>
      </c>
      <c r="B594" s="222" t="str">
        <f>VLOOKUP($D594,CSVLookups!$B:$R,MATCH(B$1,CSVLookups!$B$1:$R$1,0),FALSE)</f>
        <v>M</v>
      </c>
      <c r="C594" s="222" t="str">
        <f t="shared" si="12"/>
        <v>312 Projected Solvency II Technical Provisions at Time ZeroM2012</v>
      </c>
      <c r="D594" t="s">
        <v>1158</v>
      </c>
      <c r="F594">
        <v>2012</v>
      </c>
    </row>
    <row r="595" spans="1:6">
      <c r="A595" s="222" t="str">
        <f>VLOOKUP($D595,CSVLookups!$B:$R,MATCH(A$1,CSVLookups!$B$1:$R$1,0),FALSE)</f>
        <v>312 Projected Solvency II Technical Provisions at Time Zero</v>
      </c>
      <c r="B595" s="222" t="str">
        <f>VLOOKUP($D595,CSVLookups!$B:$R,MATCH(B$1,CSVLookups!$B$1:$R$1,0),FALSE)</f>
        <v>N</v>
      </c>
      <c r="C595" s="222" t="str">
        <f t="shared" si="12"/>
        <v>312 Projected Solvency II Technical Provisions at Time ZeroN2012</v>
      </c>
      <c r="D595" t="s">
        <v>1160</v>
      </c>
      <c r="F595">
        <v>2012</v>
      </c>
    </row>
    <row r="596" spans="1:6">
      <c r="A596" s="222" t="str">
        <f>VLOOKUP($D596,CSVLookups!$B:$R,MATCH(A$1,CSVLookups!$B$1:$R$1,0),FALSE)</f>
        <v>312 Projected Solvency II Technical Provisions at Time Zero</v>
      </c>
      <c r="B596" s="222" t="str">
        <f>VLOOKUP($D596,CSVLookups!$B:$R,MATCH(B$1,CSVLookups!$B$1:$R$1,0),FALSE)</f>
        <v>O</v>
      </c>
      <c r="C596" s="222" t="str">
        <f t="shared" si="12"/>
        <v>312 Projected Solvency II Technical Provisions at Time ZeroO2012</v>
      </c>
      <c r="D596" t="s">
        <v>1161</v>
      </c>
      <c r="F596">
        <v>2012</v>
      </c>
    </row>
    <row r="597" spans="1:6">
      <c r="A597" s="222" t="str">
        <f>VLOOKUP($D597,CSVLookups!$B:$R,MATCH(A$1,CSVLookups!$B$1:$R$1,0),FALSE)</f>
        <v>312 Projected Solvency II Technical Provisions at Time Zero</v>
      </c>
      <c r="B597" s="222" t="str">
        <f>VLOOKUP($D597,CSVLookups!$B:$R,MATCH(B$1,CSVLookups!$B$1:$R$1,0),FALSE)</f>
        <v>P</v>
      </c>
      <c r="C597" s="222" t="str">
        <f t="shared" si="12"/>
        <v>312 Projected Solvency II Technical Provisions at Time ZeroP2012</v>
      </c>
      <c r="D597" t="s">
        <v>1162</v>
      </c>
      <c r="F597">
        <v>2012</v>
      </c>
    </row>
    <row r="598" spans="1:6">
      <c r="A598" s="222" t="str">
        <f>VLOOKUP($D598,CSVLookups!$B:$R,MATCH(A$1,CSVLookups!$B$1:$R$1,0),FALSE)</f>
        <v>312 Projected Solvency II Technical Provisions at Time Zero</v>
      </c>
      <c r="B598" s="222" t="str">
        <f>VLOOKUP($D598,CSVLookups!$B:$R,MATCH(B$1,CSVLookups!$B$1:$R$1,0),FALSE)</f>
        <v>Q</v>
      </c>
      <c r="C598" s="222" t="str">
        <f t="shared" si="12"/>
        <v>312 Projected Solvency II Technical Provisions at Time ZeroQ2012</v>
      </c>
      <c r="D598" t="s">
        <v>1163</v>
      </c>
      <c r="F598">
        <v>2012</v>
      </c>
    </row>
    <row r="599" spans="1:6">
      <c r="A599" s="222" t="str">
        <f>VLOOKUP($D599,CSVLookups!$B:$R,MATCH(A$1,CSVLookups!$B$1:$R$1,0),FALSE)</f>
        <v>312 Projected Solvency II Technical Provisions at Time Zero</v>
      </c>
      <c r="B599" s="222" t="str">
        <f>VLOOKUP($D599,CSVLookups!$B:$R,MATCH(B$1,CSVLookups!$B$1:$R$1,0),FALSE)</f>
        <v>A</v>
      </c>
      <c r="C599" s="222" t="str">
        <f t="shared" si="12"/>
        <v>312 Projected Solvency II Technical Provisions at Time ZeroA2013</v>
      </c>
      <c r="D599" t="s">
        <v>1140</v>
      </c>
      <c r="F599">
        <v>2013</v>
      </c>
    </row>
    <row r="600" spans="1:6">
      <c r="A600" s="222" t="str">
        <f>VLOOKUP($D600,CSVLookups!$B:$R,MATCH(A$1,CSVLookups!$B$1:$R$1,0),FALSE)</f>
        <v>312 Projected Solvency II Technical Provisions at Time Zero</v>
      </c>
      <c r="B600" s="222" t="str">
        <f>VLOOKUP($D600,CSVLookups!$B:$R,MATCH(B$1,CSVLookups!$B$1:$R$1,0),FALSE)</f>
        <v>B</v>
      </c>
      <c r="C600" s="222" t="str">
        <f t="shared" si="12"/>
        <v>312 Projected Solvency II Technical Provisions at Time ZeroB2013</v>
      </c>
      <c r="D600" t="s">
        <v>1141</v>
      </c>
      <c r="F600">
        <v>2013</v>
      </c>
    </row>
    <row r="601" spans="1:6">
      <c r="A601" s="222" t="str">
        <f>VLOOKUP($D601,CSVLookups!$B:$R,MATCH(A$1,CSVLookups!$B$1:$R$1,0),FALSE)</f>
        <v>312 Projected Solvency II Technical Provisions at Time Zero</v>
      </c>
      <c r="B601" s="222" t="str">
        <f>VLOOKUP($D601,CSVLookups!$B:$R,MATCH(B$1,CSVLookups!$B$1:$R$1,0),FALSE)</f>
        <v>C</v>
      </c>
      <c r="C601" s="222" t="str">
        <f t="shared" si="12"/>
        <v>312 Projected Solvency II Technical Provisions at Time ZeroC2013</v>
      </c>
      <c r="D601" t="s">
        <v>1142</v>
      </c>
      <c r="F601">
        <v>2013</v>
      </c>
    </row>
    <row r="602" spans="1:6">
      <c r="A602" s="222" t="str">
        <f>VLOOKUP($D602,CSVLookups!$B:$R,MATCH(A$1,CSVLookups!$B$1:$R$1,0),FALSE)</f>
        <v>312 Projected Solvency II Technical Provisions at Time Zero</v>
      </c>
      <c r="B602" s="222" t="str">
        <f>VLOOKUP($D602,CSVLookups!$B:$R,MATCH(B$1,CSVLookups!$B$1:$R$1,0),FALSE)</f>
        <v>D</v>
      </c>
      <c r="C602" s="222" t="str">
        <f t="shared" si="12"/>
        <v>312 Projected Solvency II Technical Provisions at Time ZeroD2013</v>
      </c>
      <c r="D602" t="s">
        <v>1143</v>
      </c>
      <c r="F602">
        <v>2013</v>
      </c>
    </row>
    <row r="603" spans="1:6">
      <c r="A603" s="222" t="str">
        <f>VLOOKUP($D603,CSVLookups!$B:$R,MATCH(A$1,CSVLookups!$B$1:$R$1,0),FALSE)</f>
        <v>312 Projected Solvency II Technical Provisions at Time Zero</v>
      </c>
      <c r="B603" s="222" t="str">
        <f>VLOOKUP($D603,CSVLookups!$B:$R,MATCH(B$1,CSVLookups!$B$1:$R$1,0),FALSE)</f>
        <v>E</v>
      </c>
      <c r="C603" s="222" t="str">
        <f t="shared" si="12"/>
        <v>312 Projected Solvency II Technical Provisions at Time ZeroE2013</v>
      </c>
      <c r="D603" t="s">
        <v>1146</v>
      </c>
      <c r="F603">
        <v>2013</v>
      </c>
    </row>
    <row r="604" spans="1:6">
      <c r="A604" s="222" t="str">
        <f>VLOOKUP($D604,CSVLookups!$B:$R,MATCH(A$1,CSVLookups!$B$1:$R$1,0),FALSE)</f>
        <v>312 Projected Solvency II Technical Provisions at Time Zero</v>
      </c>
      <c r="B604" s="222" t="str">
        <f>VLOOKUP($D604,CSVLookups!$B:$R,MATCH(B$1,CSVLookups!$B$1:$R$1,0),FALSE)</f>
        <v>F</v>
      </c>
      <c r="C604" s="222" t="str">
        <f t="shared" si="12"/>
        <v>312 Projected Solvency II Technical Provisions at Time ZeroF2013</v>
      </c>
      <c r="D604" t="s">
        <v>1148</v>
      </c>
      <c r="F604">
        <v>2013</v>
      </c>
    </row>
    <row r="605" spans="1:6">
      <c r="A605" s="222" t="str">
        <f>VLOOKUP($D605,CSVLookups!$B:$R,MATCH(A$1,CSVLookups!$B$1:$R$1,0),FALSE)</f>
        <v>312 Projected Solvency II Technical Provisions at Time Zero</v>
      </c>
      <c r="B605" s="222" t="str">
        <f>VLOOKUP($D605,CSVLookups!$B:$R,MATCH(B$1,CSVLookups!$B$1:$R$1,0),FALSE)</f>
        <v>G</v>
      </c>
      <c r="C605" s="222" t="str">
        <f t="shared" si="12"/>
        <v>312 Projected Solvency II Technical Provisions at Time ZeroG2013</v>
      </c>
      <c r="D605" t="s">
        <v>1150</v>
      </c>
      <c r="F605">
        <v>2013</v>
      </c>
    </row>
    <row r="606" spans="1:6">
      <c r="A606" s="222" t="str">
        <f>VLOOKUP($D606,CSVLookups!$B:$R,MATCH(A$1,CSVLookups!$B$1:$R$1,0),FALSE)</f>
        <v>312 Projected Solvency II Technical Provisions at Time Zero</v>
      </c>
      <c r="B606" s="222" t="str">
        <f>VLOOKUP($D606,CSVLookups!$B:$R,MATCH(B$1,CSVLookups!$B$1:$R$1,0),FALSE)</f>
        <v>H</v>
      </c>
      <c r="C606" s="222" t="str">
        <f t="shared" si="12"/>
        <v>312 Projected Solvency II Technical Provisions at Time ZeroH2013</v>
      </c>
      <c r="D606" t="s">
        <v>1151</v>
      </c>
      <c r="F606">
        <v>2013</v>
      </c>
    </row>
    <row r="607" spans="1:6">
      <c r="A607" s="222" t="str">
        <f>VLOOKUP($D607,CSVLookups!$B:$R,MATCH(A$1,CSVLookups!$B$1:$R$1,0),FALSE)</f>
        <v>312 Projected Solvency II Technical Provisions at Time Zero</v>
      </c>
      <c r="B607" s="222" t="str">
        <f>VLOOKUP($D607,CSVLookups!$B:$R,MATCH(B$1,CSVLookups!$B$1:$R$1,0),FALSE)</f>
        <v>I</v>
      </c>
      <c r="C607" s="222" t="str">
        <f t="shared" si="12"/>
        <v>312 Projected Solvency II Technical Provisions at Time ZeroI2013</v>
      </c>
      <c r="D607" t="s">
        <v>1152</v>
      </c>
      <c r="F607">
        <v>2013</v>
      </c>
    </row>
    <row r="608" spans="1:6">
      <c r="A608" s="222" t="str">
        <f>VLOOKUP($D608,CSVLookups!$B:$R,MATCH(A$1,CSVLookups!$B$1:$R$1,0),FALSE)</f>
        <v>312 Projected Solvency II Technical Provisions at Time Zero</v>
      </c>
      <c r="B608" s="222" t="str">
        <f>VLOOKUP($D608,CSVLookups!$B:$R,MATCH(B$1,CSVLookups!$B$1:$R$1,0),FALSE)</f>
        <v>J</v>
      </c>
      <c r="C608" s="222" t="str">
        <f t="shared" si="12"/>
        <v>312 Projected Solvency II Technical Provisions at Time ZeroJ2013</v>
      </c>
      <c r="D608" t="s">
        <v>1153</v>
      </c>
      <c r="F608">
        <v>2013</v>
      </c>
    </row>
    <row r="609" spans="1:6">
      <c r="A609" s="222" t="str">
        <f>VLOOKUP($D609,CSVLookups!$B:$R,MATCH(A$1,CSVLookups!$B$1:$R$1,0),FALSE)</f>
        <v>312 Projected Solvency II Technical Provisions at Time Zero</v>
      </c>
      <c r="B609" s="222" t="str">
        <f>VLOOKUP($D609,CSVLookups!$B:$R,MATCH(B$1,CSVLookups!$B$1:$R$1,0),FALSE)</f>
        <v>K</v>
      </c>
      <c r="C609" s="222" t="str">
        <f t="shared" si="12"/>
        <v>312 Projected Solvency II Technical Provisions at Time ZeroK2013</v>
      </c>
      <c r="D609" t="s">
        <v>1154</v>
      </c>
      <c r="F609">
        <v>2013</v>
      </c>
    </row>
    <row r="610" spans="1:6">
      <c r="A610" s="222" t="str">
        <f>VLOOKUP($D610,CSVLookups!$B:$R,MATCH(A$1,CSVLookups!$B$1:$R$1,0),FALSE)</f>
        <v>312 Projected Solvency II Technical Provisions at Time Zero</v>
      </c>
      <c r="B610" s="222" t="str">
        <f>VLOOKUP($D610,CSVLookups!$B:$R,MATCH(B$1,CSVLookups!$B$1:$R$1,0),FALSE)</f>
        <v>L</v>
      </c>
      <c r="C610" s="222" t="str">
        <f t="shared" si="12"/>
        <v>312 Projected Solvency II Technical Provisions at Time ZeroL2013</v>
      </c>
      <c r="D610" t="s">
        <v>1156</v>
      </c>
      <c r="F610">
        <v>2013</v>
      </c>
    </row>
    <row r="611" spans="1:6">
      <c r="A611" s="222" t="str">
        <f>VLOOKUP($D611,CSVLookups!$B:$R,MATCH(A$1,CSVLookups!$B$1:$R$1,0),FALSE)</f>
        <v>312 Projected Solvency II Technical Provisions at Time Zero</v>
      </c>
      <c r="B611" s="222" t="str">
        <f>VLOOKUP($D611,CSVLookups!$B:$R,MATCH(B$1,CSVLookups!$B$1:$R$1,0),FALSE)</f>
        <v>M</v>
      </c>
      <c r="C611" s="222" t="str">
        <f t="shared" si="12"/>
        <v>312 Projected Solvency II Technical Provisions at Time ZeroM2013</v>
      </c>
      <c r="D611" t="s">
        <v>1158</v>
      </c>
      <c r="F611">
        <v>2013</v>
      </c>
    </row>
    <row r="612" spans="1:6">
      <c r="A612" s="222" t="str">
        <f>VLOOKUP($D612,CSVLookups!$B:$R,MATCH(A$1,CSVLookups!$B$1:$R$1,0),FALSE)</f>
        <v>312 Projected Solvency II Technical Provisions at Time Zero</v>
      </c>
      <c r="B612" s="222" t="str">
        <f>VLOOKUP($D612,CSVLookups!$B:$R,MATCH(B$1,CSVLookups!$B$1:$R$1,0),FALSE)</f>
        <v>N</v>
      </c>
      <c r="C612" s="222" t="str">
        <f t="shared" si="12"/>
        <v>312 Projected Solvency II Technical Provisions at Time ZeroN2013</v>
      </c>
      <c r="D612" t="s">
        <v>1160</v>
      </c>
      <c r="F612">
        <v>2013</v>
      </c>
    </row>
    <row r="613" spans="1:6">
      <c r="A613" s="222" t="str">
        <f>VLOOKUP($D613,CSVLookups!$B:$R,MATCH(A$1,CSVLookups!$B$1:$R$1,0),FALSE)</f>
        <v>312 Projected Solvency II Technical Provisions at Time Zero</v>
      </c>
      <c r="B613" s="222" t="str">
        <f>VLOOKUP($D613,CSVLookups!$B:$R,MATCH(B$1,CSVLookups!$B$1:$R$1,0),FALSE)</f>
        <v>O</v>
      </c>
      <c r="C613" s="222" t="str">
        <f t="shared" si="12"/>
        <v>312 Projected Solvency II Technical Provisions at Time ZeroO2013</v>
      </c>
      <c r="D613" t="s">
        <v>1161</v>
      </c>
      <c r="F613">
        <v>2013</v>
      </c>
    </row>
    <row r="614" spans="1:6">
      <c r="A614" s="222" t="str">
        <f>VLOOKUP($D614,CSVLookups!$B:$R,MATCH(A$1,CSVLookups!$B$1:$R$1,0),FALSE)</f>
        <v>312 Projected Solvency II Technical Provisions at Time Zero</v>
      </c>
      <c r="B614" s="222" t="str">
        <f>VLOOKUP($D614,CSVLookups!$B:$R,MATCH(B$1,CSVLookups!$B$1:$R$1,0),FALSE)</f>
        <v>P</v>
      </c>
      <c r="C614" s="222" t="str">
        <f t="shared" si="12"/>
        <v>312 Projected Solvency II Technical Provisions at Time ZeroP2013</v>
      </c>
      <c r="D614" t="s">
        <v>1162</v>
      </c>
      <c r="F614">
        <v>2013</v>
      </c>
    </row>
    <row r="615" spans="1:6">
      <c r="A615" s="222" t="str">
        <f>VLOOKUP($D615,CSVLookups!$B:$R,MATCH(A$1,CSVLookups!$B$1:$R$1,0),FALSE)</f>
        <v>312 Projected Solvency II Technical Provisions at Time Zero</v>
      </c>
      <c r="B615" s="222" t="str">
        <f>VLOOKUP($D615,CSVLookups!$B:$R,MATCH(B$1,CSVLookups!$B$1:$R$1,0),FALSE)</f>
        <v>Q</v>
      </c>
      <c r="C615" s="222" t="str">
        <f t="shared" si="12"/>
        <v>312 Projected Solvency II Technical Provisions at Time ZeroQ2013</v>
      </c>
      <c r="D615" t="s">
        <v>1163</v>
      </c>
      <c r="F615">
        <v>2013</v>
      </c>
    </row>
    <row r="616" spans="1:6">
      <c r="A616" s="222" t="str">
        <f>VLOOKUP($D616,CSVLookups!$B:$R,MATCH(A$1,CSVLookups!$B$1:$R$1,0),FALSE)</f>
        <v>312 Projected Solvency II Technical Provisions at Time Zero</v>
      </c>
      <c r="B616" s="222" t="str">
        <f>VLOOKUP($D616,CSVLookups!$B:$R,MATCH(B$1,CSVLookups!$B$1:$R$1,0),FALSE)</f>
        <v>A</v>
      </c>
      <c r="C616" s="222" t="str">
        <f t="shared" si="12"/>
        <v>312 Projected Solvency II Technical Provisions at Time ZeroA2014</v>
      </c>
      <c r="D616" t="s">
        <v>1140</v>
      </c>
      <c r="F616">
        <v>2014</v>
      </c>
    </row>
    <row r="617" spans="1:6">
      <c r="A617" s="222" t="str">
        <f>VLOOKUP($D617,CSVLookups!$B:$R,MATCH(A$1,CSVLookups!$B$1:$R$1,0),FALSE)</f>
        <v>312 Projected Solvency II Technical Provisions at Time Zero</v>
      </c>
      <c r="B617" s="222" t="str">
        <f>VLOOKUP($D617,CSVLookups!$B:$R,MATCH(B$1,CSVLookups!$B$1:$R$1,0),FALSE)</f>
        <v>B</v>
      </c>
      <c r="C617" s="222" t="str">
        <f t="shared" si="12"/>
        <v>312 Projected Solvency II Technical Provisions at Time ZeroB2014</v>
      </c>
      <c r="D617" t="s">
        <v>1141</v>
      </c>
      <c r="F617">
        <v>2014</v>
      </c>
    </row>
    <row r="618" spans="1:6">
      <c r="A618" s="222" t="str">
        <f>VLOOKUP($D618,CSVLookups!$B:$R,MATCH(A$1,CSVLookups!$B$1:$R$1,0),FALSE)</f>
        <v>312 Projected Solvency II Technical Provisions at Time Zero</v>
      </c>
      <c r="B618" s="222" t="str">
        <f>VLOOKUP($D618,CSVLookups!$B:$R,MATCH(B$1,CSVLookups!$B$1:$R$1,0),FALSE)</f>
        <v>C</v>
      </c>
      <c r="C618" s="222" t="str">
        <f t="shared" si="12"/>
        <v>312 Projected Solvency II Technical Provisions at Time ZeroC2014</v>
      </c>
      <c r="D618" t="s">
        <v>1142</v>
      </c>
      <c r="F618">
        <v>2014</v>
      </c>
    </row>
    <row r="619" spans="1:6">
      <c r="A619" s="222" t="str">
        <f>VLOOKUP($D619,CSVLookups!$B:$R,MATCH(A$1,CSVLookups!$B$1:$R$1,0),FALSE)</f>
        <v>312 Projected Solvency II Technical Provisions at Time Zero</v>
      </c>
      <c r="B619" s="222" t="str">
        <f>VLOOKUP($D619,CSVLookups!$B:$R,MATCH(B$1,CSVLookups!$B$1:$R$1,0),FALSE)</f>
        <v>D</v>
      </c>
      <c r="C619" s="222" t="str">
        <f t="shared" si="12"/>
        <v>312 Projected Solvency II Technical Provisions at Time ZeroD2014</v>
      </c>
      <c r="D619" t="s">
        <v>1143</v>
      </c>
      <c r="F619">
        <v>2014</v>
      </c>
    </row>
    <row r="620" spans="1:6">
      <c r="A620" s="222" t="str">
        <f>VLOOKUP($D620,CSVLookups!$B:$R,MATCH(A$1,CSVLookups!$B$1:$R$1,0),FALSE)</f>
        <v>312 Projected Solvency II Technical Provisions at Time Zero</v>
      </c>
      <c r="B620" s="222" t="str">
        <f>VLOOKUP($D620,CSVLookups!$B:$R,MATCH(B$1,CSVLookups!$B$1:$R$1,0),FALSE)</f>
        <v>E</v>
      </c>
      <c r="C620" s="222" t="str">
        <f t="shared" si="12"/>
        <v>312 Projected Solvency II Technical Provisions at Time ZeroE2014</v>
      </c>
      <c r="D620" t="s">
        <v>1146</v>
      </c>
      <c r="F620">
        <v>2014</v>
      </c>
    </row>
    <row r="621" spans="1:6">
      <c r="A621" s="222" t="str">
        <f>VLOOKUP($D621,CSVLookups!$B:$R,MATCH(A$1,CSVLookups!$B$1:$R$1,0),FALSE)</f>
        <v>312 Projected Solvency II Technical Provisions at Time Zero</v>
      </c>
      <c r="B621" s="222" t="str">
        <f>VLOOKUP($D621,CSVLookups!$B:$R,MATCH(B$1,CSVLookups!$B$1:$R$1,0),FALSE)</f>
        <v>F</v>
      </c>
      <c r="C621" s="222" t="str">
        <f t="shared" si="12"/>
        <v>312 Projected Solvency II Technical Provisions at Time ZeroF2014</v>
      </c>
      <c r="D621" t="s">
        <v>1148</v>
      </c>
      <c r="F621">
        <v>2014</v>
      </c>
    </row>
    <row r="622" spans="1:6">
      <c r="A622" s="222" t="str">
        <f>VLOOKUP($D622,CSVLookups!$B:$R,MATCH(A$1,CSVLookups!$B$1:$R$1,0),FALSE)</f>
        <v>312 Projected Solvency II Technical Provisions at Time Zero</v>
      </c>
      <c r="B622" s="222" t="str">
        <f>VLOOKUP($D622,CSVLookups!$B:$R,MATCH(B$1,CSVLookups!$B$1:$R$1,0),FALSE)</f>
        <v>G</v>
      </c>
      <c r="C622" s="222" t="str">
        <f t="shared" si="12"/>
        <v>312 Projected Solvency II Technical Provisions at Time ZeroG2014</v>
      </c>
      <c r="D622" t="s">
        <v>1150</v>
      </c>
      <c r="F622">
        <v>2014</v>
      </c>
    </row>
    <row r="623" spans="1:6">
      <c r="A623" s="222" t="str">
        <f>VLOOKUP($D623,CSVLookups!$B:$R,MATCH(A$1,CSVLookups!$B$1:$R$1,0),FALSE)</f>
        <v>312 Projected Solvency II Technical Provisions at Time Zero</v>
      </c>
      <c r="B623" s="222" t="str">
        <f>VLOOKUP($D623,CSVLookups!$B:$R,MATCH(B$1,CSVLookups!$B$1:$R$1,0),FALSE)</f>
        <v>H</v>
      </c>
      <c r="C623" s="222" t="str">
        <f t="shared" si="12"/>
        <v>312 Projected Solvency II Technical Provisions at Time ZeroH2014</v>
      </c>
      <c r="D623" t="s">
        <v>1151</v>
      </c>
      <c r="F623">
        <v>2014</v>
      </c>
    </row>
    <row r="624" spans="1:6">
      <c r="A624" s="222" t="str">
        <f>VLOOKUP($D624,CSVLookups!$B:$R,MATCH(A$1,CSVLookups!$B$1:$R$1,0),FALSE)</f>
        <v>312 Projected Solvency II Technical Provisions at Time Zero</v>
      </c>
      <c r="B624" s="222" t="str">
        <f>VLOOKUP($D624,CSVLookups!$B:$R,MATCH(B$1,CSVLookups!$B$1:$R$1,0),FALSE)</f>
        <v>I</v>
      </c>
      <c r="C624" s="222" t="str">
        <f t="shared" si="12"/>
        <v>312 Projected Solvency II Technical Provisions at Time ZeroI2014</v>
      </c>
      <c r="D624" t="s">
        <v>1152</v>
      </c>
      <c r="F624">
        <v>2014</v>
      </c>
    </row>
    <row r="625" spans="1:6">
      <c r="A625" s="222" t="str">
        <f>VLOOKUP($D625,CSVLookups!$B:$R,MATCH(A$1,CSVLookups!$B$1:$R$1,0),FALSE)</f>
        <v>312 Projected Solvency II Technical Provisions at Time Zero</v>
      </c>
      <c r="B625" s="222" t="str">
        <f>VLOOKUP($D625,CSVLookups!$B:$R,MATCH(B$1,CSVLookups!$B$1:$R$1,0),FALSE)</f>
        <v>J</v>
      </c>
      <c r="C625" s="222" t="str">
        <f t="shared" si="12"/>
        <v>312 Projected Solvency II Technical Provisions at Time ZeroJ2014</v>
      </c>
      <c r="D625" t="s">
        <v>1153</v>
      </c>
      <c r="F625">
        <v>2014</v>
      </c>
    </row>
    <row r="626" spans="1:6">
      <c r="A626" s="222" t="str">
        <f>VLOOKUP($D626,CSVLookups!$B:$R,MATCH(A$1,CSVLookups!$B$1:$R$1,0),FALSE)</f>
        <v>312 Projected Solvency II Technical Provisions at Time Zero</v>
      </c>
      <c r="B626" s="222" t="str">
        <f>VLOOKUP($D626,CSVLookups!$B:$R,MATCH(B$1,CSVLookups!$B$1:$R$1,0),FALSE)</f>
        <v>K</v>
      </c>
      <c r="C626" s="222" t="str">
        <f t="shared" si="12"/>
        <v>312 Projected Solvency II Technical Provisions at Time ZeroK2014</v>
      </c>
      <c r="D626" t="s">
        <v>1154</v>
      </c>
      <c r="F626">
        <v>2014</v>
      </c>
    </row>
    <row r="627" spans="1:6">
      <c r="A627" s="222" t="str">
        <f>VLOOKUP($D627,CSVLookups!$B:$R,MATCH(A$1,CSVLookups!$B$1:$R$1,0),FALSE)</f>
        <v>312 Projected Solvency II Technical Provisions at Time Zero</v>
      </c>
      <c r="B627" s="222" t="str">
        <f>VLOOKUP($D627,CSVLookups!$B:$R,MATCH(B$1,CSVLookups!$B$1:$R$1,0),FALSE)</f>
        <v>L</v>
      </c>
      <c r="C627" s="222" t="str">
        <f t="shared" si="12"/>
        <v>312 Projected Solvency II Technical Provisions at Time ZeroL2014</v>
      </c>
      <c r="D627" t="s">
        <v>1156</v>
      </c>
      <c r="F627">
        <v>2014</v>
      </c>
    </row>
    <row r="628" spans="1:6">
      <c r="A628" s="222" t="str">
        <f>VLOOKUP($D628,CSVLookups!$B:$R,MATCH(A$1,CSVLookups!$B$1:$R$1,0),FALSE)</f>
        <v>312 Projected Solvency II Technical Provisions at Time Zero</v>
      </c>
      <c r="B628" s="222" t="str">
        <f>VLOOKUP($D628,CSVLookups!$B:$R,MATCH(B$1,CSVLookups!$B$1:$R$1,0),FALSE)</f>
        <v>M</v>
      </c>
      <c r="C628" s="222" t="str">
        <f t="shared" si="12"/>
        <v>312 Projected Solvency II Technical Provisions at Time ZeroM2014</v>
      </c>
      <c r="D628" t="s">
        <v>1158</v>
      </c>
      <c r="F628">
        <v>2014</v>
      </c>
    </row>
    <row r="629" spans="1:6">
      <c r="A629" s="222" t="str">
        <f>VLOOKUP($D629,CSVLookups!$B:$R,MATCH(A$1,CSVLookups!$B$1:$R$1,0),FALSE)</f>
        <v>312 Projected Solvency II Technical Provisions at Time Zero</v>
      </c>
      <c r="B629" s="222" t="str">
        <f>VLOOKUP($D629,CSVLookups!$B:$R,MATCH(B$1,CSVLookups!$B$1:$R$1,0),FALSE)</f>
        <v>N</v>
      </c>
      <c r="C629" s="222" t="str">
        <f t="shared" si="12"/>
        <v>312 Projected Solvency II Technical Provisions at Time ZeroN2014</v>
      </c>
      <c r="D629" t="s">
        <v>1160</v>
      </c>
      <c r="F629">
        <v>2014</v>
      </c>
    </row>
    <row r="630" spans="1:6">
      <c r="A630" s="222" t="str">
        <f>VLOOKUP($D630,CSVLookups!$B:$R,MATCH(A$1,CSVLookups!$B$1:$R$1,0),FALSE)</f>
        <v>312 Projected Solvency II Technical Provisions at Time Zero</v>
      </c>
      <c r="B630" s="222" t="str">
        <f>VLOOKUP($D630,CSVLookups!$B:$R,MATCH(B$1,CSVLookups!$B$1:$R$1,0),FALSE)</f>
        <v>O</v>
      </c>
      <c r="C630" s="222" t="str">
        <f t="shared" si="12"/>
        <v>312 Projected Solvency II Technical Provisions at Time ZeroO2014</v>
      </c>
      <c r="D630" t="s">
        <v>1161</v>
      </c>
      <c r="F630">
        <v>2014</v>
      </c>
    </row>
    <row r="631" spans="1:6">
      <c r="A631" s="222" t="str">
        <f>VLOOKUP($D631,CSVLookups!$B:$R,MATCH(A$1,CSVLookups!$B$1:$R$1,0),FALSE)</f>
        <v>312 Projected Solvency II Technical Provisions at Time Zero</v>
      </c>
      <c r="B631" s="222" t="str">
        <f>VLOOKUP($D631,CSVLookups!$B:$R,MATCH(B$1,CSVLookups!$B$1:$R$1,0),FALSE)</f>
        <v>P</v>
      </c>
      <c r="C631" s="222" t="str">
        <f t="shared" si="12"/>
        <v>312 Projected Solvency II Technical Provisions at Time ZeroP2014</v>
      </c>
      <c r="D631" t="s">
        <v>1162</v>
      </c>
      <c r="F631">
        <v>2014</v>
      </c>
    </row>
    <row r="632" spans="1:6">
      <c r="A632" s="222" t="str">
        <f>VLOOKUP($D632,CSVLookups!$B:$R,MATCH(A$1,CSVLookups!$B$1:$R$1,0),FALSE)</f>
        <v>312 Projected Solvency II Technical Provisions at Time Zero</v>
      </c>
      <c r="B632" s="222" t="str">
        <f>VLOOKUP($D632,CSVLookups!$B:$R,MATCH(B$1,CSVLookups!$B$1:$R$1,0),FALSE)</f>
        <v>Q</v>
      </c>
      <c r="C632" s="222" t="str">
        <f t="shared" si="12"/>
        <v>312 Projected Solvency II Technical Provisions at Time ZeroQ2014</v>
      </c>
      <c r="D632" t="s">
        <v>1163</v>
      </c>
      <c r="F632">
        <v>2014</v>
      </c>
    </row>
    <row r="633" spans="1:6">
      <c r="A633" s="222" t="str">
        <f>VLOOKUP($D633,CSVLookups!$B:$R,MATCH(A$1,CSVLookups!$B$1:$R$1,0),FALSE)</f>
        <v>312 Projected Solvency II Technical Provisions at Time Zero</v>
      </c>
      <c r="B633" s="222" t="str">
        <f>VLOOKUP($D633,CSVLookups!$B:$R,MATCH(B$1,CSVLookups!$B$1:$R$1,0),FALSE)</f>
        <v>A</v>
      </c>
      <c r="C633" s="222" t="str">
        <f t="shared" si="12"/>
        <v>312 Projected Solvency II Technical Provisions at Time ZeroA2015</v>
      </c>
      <c r="D633" t="s">
        <v>1140</v>
      </c>
      <c r="F633">
        <v>2015</v>
      </c>
    </row>
    <row r="634" spans="1:6">
      <c r="A634" s="222" t="str">
        <f>VLOOKUP($D634,CSVLookups!$B:$R,MATCH(A$1,CSVLookups!$B$1:$R$1,0),FALSE)</f>
        <v>312 Projected Solvency II Technical Provisions at Time Zero</v>
      </c>
      <c r="B634" s="222" t="str">
        <f>VLOOKUP($D634,CSVLookups!$B:$R,MATCH(B$1,CSVLookups!$B$1:$R$1,0),FALSE)</f>
        <v>B</v>
      </c>
      <c r="C634" s="222" t="str">
        <f t="shared" si="12"/>
        <v>312 Projected Solvency II Technical Provisions at Time ZeroB2015</v>
      </c>
      <c r="D634" t="s">
        <v>1141</v>
      </c>
      <c r="F634">
        <v>2015</v>
      </c>
    </row>
    <row r="635" spans="1:6">
      <c r="A635" s="222" t="str">
        <f>VLOOKUP($D635,CSVLookups!$B:$R,MATCH(A$1,CSVLookups!$B$1:$R$1,0),FALSE)</f>
        <v>312 Projected Solvency II Technical Provisions at Time Zero</v>
      </c>
      <c r="B635" s="222" t="str">
        <f>VLOOKUP($D635,CSVLookups!$B:$R,MATCH(B$1,CSVLookups!$B$1:$R$1,0),FALSE)</f>
        <v>C</v>
      </c>
      <c r="C635" s="222" t="str">
        <f t="shared" si="12"/>
        <v>312 Projected Solvency II Technical Provisions at Time ZeroC2015</v>
      </c>
      <c r="D635" t="s">
        <v>1142</v>
      </c>
      <c r="F635">
        <v>2015</v>
      </c>
    </row>
    <row r="636" spans="1:6">
      <c r="A636" s="222" t="str">
        <f>VLOOKUP($D636,CSVLookups!$B:$R,MATCH(A$1,CSVLookups!$B$1:$R$1,0),FALSE)</f>
        <v>312 Projected Solvency II Technical Provisions at Time Zero</v>
      </c>
      <c r="B636" s="222" t="str">
        <f>VLOOKUP($D636,CSVLookups!$B:$R,MATCH(B$1,CSVLookups!$B$1:$R$1,0),FALSE)</f>
        <v>D</v>
      </c>
      <c r="C636" s="222" t="str">
        <f t="shared" si="12"/>
        <v>312 Projected Solvency II Technical Provisions at Time ZeroD2015</v>
      </c>
      <c r="D636" t="s">
        <v>1143</v>
      </c>
      <c r="F636">
        <v>2015</v>
      </c>
    </row>
    <row r="637" spans="1:6">
      <c r="A637" s="222" t="str">
        <f>VLOOKUP($D637,CSVLookups!$B:$R,MATCH(A$1,CSVLookups!$B$1:$R$1,0),FALSE)</f>
        <v>312 Projected Solvency II Technical Provisions at Time Zero</v>
      </c>
      <c r="B637" s="222" t="str">
        <f>VLOOKUP($D637,CSVLookups!$B:$R,MATCH(B$1,CSVLookups!$B$1:$R$1,0),FALSE)</f>
        <v>E</v>
      </c>
      <c r="C637" s="222" t="str">
        <f t="shared" si="12"/>
        <v>312 Projected Solvency II Technical Provisions at Time ZeroE2015</v>
      </c>
      <c r="D637" t="s">
        <v>1146</v>
      </c>
      <c r="F637">
        <v>2015</v>
      </c>
    </row>
    <row r="638" spans="1:6">
      <c r="A638" s="222" t="str">
        <f>VLOOKUP($D638,CSVLookups!$B:$R,MATCH(A$1,CSVLookups!$B$1:$R$1,0),FALSE)</f>
        <v>312 Projected Solvency II Technical Provisions at Time Zero</v>
      </c>
      <c r="B638" s="222" t="str">
        <f>VLOOKUP($D638,CSVLookups!$B:$R,MATCH(B$1,CSVLookups!$B$1:$R$1,0),FALSE)</f>
        <v>F</v>
      </c>
      <c r="C638" s="222" t="str">
        <f t="shared" ref="C638:C718" si="13">IF(CONCATENATE(A638,B638)="313 Financial Information0",CONCATENATE(A638,B638,D638),IF(LEN(F638)=0,CONCATENATE(A638,B638,IF(LEFT(D638,LEN("Unincepted"))="Unincepted","ULO","")),CONCATENATE(A638,B638,F638)))</f>
        <v>312 Projected Solvency II Technical Provisions at Time ZeroF2015</v>
      </c>
      <c r="D638" t="s">
        <v>1148</v>
      </c>
      <c r="F638">
        <v>2015</v>
      </c>
    </row>
    <row r="639" spans="1:6">
      <c r="A639" s="222" t="str">
        <f>VLOOKUP($D639,CSVLookups!$B:$R,MATCH(A$1,CSVLookups!$B$1:$R$1,0),FALSE)</f>
        <v>312 Projected Solvency II Technical Provisions at Time Zero</v>
      </c>
      <c r="B639" s="222" t="str">
        <f>VLOOKUP($D639,CSVLookups!$B:$R,MATCH(B$1,CSVLookups!$B$1:$R$1,0),FALSE)</f>
        <v>G</v>
      </c>
      <c r="C639" s="222" t="str">
        <f t="shared" si="13"/>
        <v>312 Projected Solvency II Technical Provisions at Time ZeroG2015</v>
      </c>
      <c r="D639" t="s">
        <v>1150</v>
      </c>
      <c r="F639">
        <v>2015</v>
      </c>
    </row>
    <row r="640" spans="1:6">
      <c r="A640" s="222" t="str">
        <f>VLOOKUP($D640,CSVLookups!$B:$R,MATCH(A$1,CSVLookups!$B$1:$R$1,0),FALSE)</f>
        <v>312 Projected Solvency II Technical Provisions at Time Zero</v>
      </c>
      <c r="B640" s="222" t="str">
        <f>VLOOKUP($D640,CSVLookups!$B:$R,MATCH(B$1,CSVLookups!$B$1:$R$1,0),FALSE)</f>
        <v>H</v>
      </c>
      <c r="C640" s="222" t="str">
        <f t="shared" si="13"/>
        <v>312 Projected Solvency II Technical Provisions at Time ZeroH2015</v>
      </c>
      <c r="D640" t="s">
        <v>1151</v>
      </c>
      <c r="F640">
        <v>2015</v>
      </c>
    </row>
    <row r="641" spans="1:6">
      <c r="A641" s="222" t="str">
        <f>VLOOKUP($D641,CSVLookups!$B:$R,MATCH(A$1,CSVLookups!$B$1:$R$1,0),FALSE)</f>
        <v>312 Projected Solvency II Technical Provisions at Time Zero</v>
      </c>
      <c r="B641" s="222" t="str">
        <f>VLOOKUP($D641,CSVLookups!$B:$R,MATCH(B$1,CSVLookups!$B$1:$R$1,0),FALSE)</f>
        <v>I</v>
      </c>
      <c r="C641" s="222" t="str">
        <f t="shared" si="13"/>
        <v>312 Projected Solvency II Technical Provisions at Time ZeroI2015</v>
      </c>
      <c r="D641" t="s">
        <v>1152</v>
      </c>
      <c r="F641">
        <v>2015</v>
      </c>
    </row>
    <row r="642" spans="1:6">
      <c r="A642" s="222" t="str">
        <f>VLOOKUP($D642,CSVLookups!$B:$R,MATCH(A$1,CSVLookups!$B$1:$R$1,0),FALSE)</f>
        <v>312 Projected Solvency II Technical Provisions at Time Zero</v>
      </c>
      <c r="B642" s="222" t="str">
        <f>VLOOKUP($D642,CSVLookups!$B:$R,MATCH(B$1,CSVLookups!$B$1:$R$1,0),FALSE)</f>
        <v>J</v>
      </c>
      <c r="C642" s="222" t="str">
        <f t="shared" si="13"/>
        <v>312 Projected Solvency II Technical Provisions at Time ZeroJ2015</v>
      </c>
      <c r="D642" t="s">
        <v>1153</v>
      </c>
      <c r="F642">
        <v>2015</v>
      </c>
    </row>
    <row r="643" spans="1:6">
      <c r="A643" s="222" t="str">
        <f>VLOOKUP($D643,CSVLookups!$B:$R,MATCH(A$1,CSVLookups!$B$1:$R$1,0),FALSE)</f>
        <v>312 Projected Solvency II Technical Provisions at Time Zero</v>
      </c>
      <c r="B643" s="222" t="str">
        <f>VLOOKUP($D643,CSVLookups!$B:$R,MATCH(B$1,CSVLookups!$B$1:$R$1,0),FALSE)</f>
        <v>K</v>
      </c>
      <c r="C643" s="222" t="str">
        <f t="shared" si="13"/>
        <v>312 Projected Solvency II Technical Provisions at Time ZeroK2015</v>
      </c>
      <c r="D643" t="s">
        <v>1154</v>
      </c>
      <c r="F643">
        <v>2015</v>
      </c>
    </row>
    <row r="644" spans="1:6">
      <c r="A644" s="222" t="str">
        <f>VLOOKUP($D644,CSVLookups!$B:$R,MATCH(A$1,CSVLookups!$B$1:$R$1,0),FALSE)</f>
        <v>312 Projected Solvency II Technical Provisions at Time Zero</v>
      </c>
      <c r="B644" s="222" t="str">
        <f>VLOOKUP($D644,CSVLookups!$B:$R,MATCH(B$1,CSVLookups!$B$1:$R$1,0),FALSE)</f>
        <v>L</v>
      </c>
      <c r="C644" s="222" t="str">
        <f t="shared" si="13"/>
        <v>312 Projected Solvency II Technical Provisions at Time ZeroL2015</v>
      </c>
      <c r="D644" t="s">
        <v>1156</v>
      </c>
      <c r="F644">
        <v>2015</v>
      </c>
    </row>
    <row r="645" spans="1:6">
      <c r="A645" s="222" t="str">
        <f>VLOOKUP($D645,CSVLookups!$B:$R,MATCH(A$1,CSVLookups!$B$1:$R$1,0),FALSE)</f>
        <v>312 Projected Solvency II Technical Provisions at Time Zero</v>
      </c>
      <c r="B645" s="222" t="str">
        <f>VLOOKUP($D645,CSVLookups!$B:$R,MATCH(B$1,CSVLookups!$B$1:$R$1,0),FALSE)</f>
        <v>M</v>
      </c>
      <c r="C645" s="222" t="str">
        <f t="shared" si="13"/>
        <v>312 Projected Solvency II Technical Provisions at Time ZeroM2015</v>
      </c>
      <c r="D645" t="s">
        <v>1158</v>
      </c>
      <c r="F645">
        <v>2015</v>
      </c>
    </row>
    <row r="646" spans="1:6">
      <c r="A646" s="222" t="str">
        <f>VLOOKUP($D646,CSVLookups!$B:$R,MATCH(A$1,CSVLookups!$B$1:$R$1,0),FALSE)</f>
        <v>312 Projected Solvency II Technical Provisions at Time Zero</v>
      </c>
      <c r="B646" s="222" t="str">
        <f>VLOOKUP($D646,CSVLookups!$B:$R,MATCH(B$1,CSVLookups!$B$1:$R$1,0),FALSE)</f>
        <v>N</v>
      </c>
      <c r="C646" s="222" t="str">
        <f t="shared" si="13"/>
        <v>312 Projected Solvency II Technical Provisions at Time ZeroN2015</v>
      </c>
      <c r="D646" t="s">
        <v>1160</v>
      </c>
      <c r="F646">
        <v>2015</v>
      </c>
    </row>
    <row r="647" spans="1:6">
      <c r="A647" s="222" t="str">
        <f>VLOOKUP($D647,CSVLookups!$B:$R,MATCH(A$1,CSVLookups!$B$1:$R$1,0),FALSE)</f>
        <v>312 Projected Solvency II Technical Provisions at Time Zero</v>
      </c>
      <c r="B647" s="222" t="str">
        <f>VLOOKUP($D647,CSVLookups!$B:$R,MATCH(B$1,CSVLookups!$B$1:$R$1,0),FALSE)</f>
        <v>O</v>
      </c>
      <c r="C647" s="222" t="str">
        <f t="shared" si="13"/>
        <v>312 Projected Solvency II Technical Provisions at Time ZeroO2015</v>
      </c>
      <c r="D647" t="s">
        <v>1161</v>
      </c>
      <c r="F647">
        <v>2015</v>
      </c>
    </row>
    <row r="648" spans="1:6">
      <c r="A648" s="222" t="str">
        <f>VLOOKUP($D648,CSVLookups!$B:$R,MATCH(A$1,CSVLookups!$B$1:$R$1,0),FALSE)</f>
        <v>312 Projected Solvency II Technical Provisions at Time Zero</v>
      </c>
      <c r="B648" s="222" t="str">
        <f>VLOOKUP($D648,CSVLookups!$B:$R,MATCH(B$1,CSVLookups!$B$1:$R$1,0),FALSE)</f>
        <v>P</v>
      </c>
      <c r="C648" s="222" t="str">
        <f t="shared" si="13"/>
        <v>312 Projected Solvency II Technical Provisions at Time ZeroP2015</v>
      </c>
      <c r="D648" t="s">
        <v>1162</v>
      </c>
      <c r="F648">
        <v>2015</v>
      </c>
    </row>
    <row r="649" spans="1:6">
      <c r="A649" s="222" t="str">
        <f>VLOOKUP($D649,CSVLookups!$B:$R,MATCH(A$1,CSVLookups!$B$1:$R$1,0),FALSE)</f>
        <v>312 Projected Solvency II Technical Provisions at Time Zero</v>
      </c>
      <c r="B649" s="222" t="str">
        <f>VLOOKUP($D649,CSVLookups!$B:$R,MATCH(B$1,CSVLookups!$B$1:$R$1,0),FALSE)</f>
        <v>Q</v>
      </c>
      <c r="C649" s="222" t="str">
        <f t="shared" si="13"/>
        <v>312 Projected Solvency II Technical Provisions at Time ZeroQ2015</v>
      </c>
      <c r="D649" t="s">
        <v>1163</v>
      </c>
      <c r="F649">
        <v>2015</v>
      </c>
    </row>
    <row r="650" spans="1:6">
      <c r="A650" s="222" t="str">
        <f>VLOOKUP($D650,CSVLookups!$B:$R,MATCH(A$1,CSVLookups!$B$1:$R$1,0),FALSE)</f>
        <v>312 Projected Solvency II Technical Provisions at Time Zero</v>
      </c>
      <c r="B650" s="222" t="str">
        <f>VLOOKUP($D650,CSVLookups!$B:$R,MATCH(B$1,CSVLookups!$B$1:$R$1,0),FALSE)</f>
        <v>A</v>
      </c>
      <c r="C650" s="222" t="str">
        <f t="shared" si="13"/>
        <v>312 Projected Solvency II Technical Provisions at Time ZeroA2016</v>
      </c>
      <c r="D650" t="s">
        <v>1140</v>
      </c>
      <c r="F650">
        <v>2016</v>
      </c>
    </row>
    <row r="651" spans="1:6">
      <c r="A651" s="222" t="str">
        <f>VLOOKUP($D651,CSVLookups!$B:$R,MATCH(A$1,CSVLookups!$B$1:$R$1,0),FALSE)</f>
        <v>312 Projected Solvency II Technical Provisions at Time Zero</v>
      </c>
      <c r="B651" s="222" t="str">
        <f>VLOOKUP($D651,CSVLookups!$B:$R,MATCH(B$1,CSVLookups!$B$1:$R$1,0),FALSE)</f>
        <v>B</v>
      </c>
      <c r="C651" s="222" t="str">
        <f t="shared" si="13"/>
        <v>312 Projected Solvency II Technical Provisions at Time ZeroB2016</v>
      </c>
      <c r="D651" t="s">
        <v>1141</v>
      </c>
      <c r="F651">
        <v>2016</v>
      </c>
    </row>
    <row r="652" spans="1:6">
      <c r="A652" s="222" t="str">
        <f>VLOOKUP($D652,CSVLookups!$B:$R,MATCH(A$1,CSVLookups!$B$1:$R$1,0),FALSE)</f>
        <v>312 Projected Solvency II Technical Provisions at Time Zero</v>
      </c>
      <c r="B652" s="222" t="str">
        <f>VLOOKUP($D652,CSVLookups!$B:$R,MATCH(B$1,CSVLookups!$B$1:$R$1,0),FALSE)</f>
        <v>C</v>
      </c>
      <c r="C652" s="222" t="str">
        <f t="shared" si="13"/>
        <v>312 Projected Solvency II Technical Provisions at Time ZeroC2016</v>
      </c>
      <c r="D652" t="s">
        <v>1142</v>
      </c>
      <c r="F652">
        <v>2016</v>
      </c>
    </row>
    <row r="653" spans="1:6">
      <c r="A653" s="222" t="str">
        <f>VLOOKUP($D653,CSVLookups!$B:$R,MATCH(A$1,CSVLookups!$B$1:$R$1,0),FALSE)</f>
        <v>312 Projected Solvency II Technical Provisions at Time Zero</v>
      </c>
      <c r="B653" s="222" t="str">
        <f>VLOOKUP($D653,CSVLookups!$B:$R,MATCH(B$1,CSVLookups!$B$1:$R$1,0),FALSE)</f>
        <v>D</v>
      </c>
      <c r="C653" s="222" t="str">
        <f t="shared" si="13"/>
        <v>312 Projected Solvency II Technical Provisions at Time ZeroD2016</v>
      </c>
      <c r="D653" t="s">
        <v>1143</v>
      </c>
      <c r="F653">
        <v>2016</v>
      </c>
    </row>
    <row r="654" spans="1:6">
      <c r="A654" s="222" t="str">
        <f>VLOOKUP($D654,CSVLookups!$B:$R,MATCH(A$1,CSVLookups!$B$1:$R$1,0),FALSE)</f>
        <v>312 Projected Solvency II Technical Provisions at Time Zero</v>
      </c>
      <c r="B654" s="222" t="str">
        <f>VLOOKUP($D654,CSVLookups!$B:$R,MATCH(B$1,CSVLookups!$B$1:$R$1,0),FALSE)</f>
        <v>E</v>
      </c>
      <c r="C654" s="222" t="str">
        <f t="shared" si="13"/>
        <v>312 Projected Solvency II Technical Provisions at Time ZeroE2016</v>
      </c>
      <c r="D654" t="s">
        <v>1146</v>
      </c>
      <c r="F654">
        <v>2016</v>
      </c>
    </row>
    <row r="655" spans="1:6">
      <c r="A655" s="222" t="str">
        <f>VLOOKUP($D655,CSVLookups!$B:$R,MATCH(A$1,CSVLookups!$B$1:$R$1,0),FALSE)</f>
        <v>312 Projected Solvency II Technical Provisions at Time Zero</v>
      </c>
      <c r="B655" s="222" t="str">
        <f>VLOOKUP($D655,CSVLookups!$B:$R,MATCH(B$1,CSVLookups!$B$1:$R$1,0),FALSE)</f>
        <v>F</v>
      </c>
      <c r="C655" s="222" t="str">
        <f t="shared" si="13"/>
        <v>312 Projected Solvency II Technical Provisions at Time ZeroF2016</v>
      </c>
      <c r="D655" t="s">
        <v>1148</v>
      </c>
      <c r="F655">
        <v>2016</v>
      </c>
    </row>
    <row r="656" spans="1:6">
      <c r="A656" s="222" t="str">
        <f>VLOOKUP($D656,CSVLookups!$B:$R,MATCH(A$1,CSVLookups!$B$1:$R$1,0),FALSE)</f>
        <v>312 Projected Solvency II Technical Provisions at Time Zero</v>
      </c>
      <c r="B656" s="222" t="str">
        <f>VLOOKUP($D656,CSVLookups!$B:$R,MATCH(B$1,CSVLookups!$B$1:$R$1,0),FALSE)</f>
        <v>G</v>
      </c>
      <c r="C656" s="222" t="str">
        <f t="shared" si="13"/>
        <v>312 Projected Solvency II Technical Provisions at Time ZeroG2016</v>
      </c>
      <c r="D656" t="s">
        <v>1150</v>
      </c>
      <c r="F656">
        <v>2016</v>
      </c>
    </row>
    <row r="657" spans="1:6">
      <c r="A657" s="222" t="str">
        <f>VLOOKUP($D657,CSVLookups!$B:$R,MATCH(A$1,CSVLookups!$B$1:$R$1,0),FALSE)</f>
        <v>312 Projected Solvency II Technical Provisions at Time Zero</v>
      </c>
      <c r="B657" s="222" t="str">
        <f>VLOOKUP($D657,CSVLookups!$B:$R,MATCH(B$1,CSVLookups!$B$1:$R$1,0),FALSE)</f>
        <v>H</v>
      </c>
      <c r="C657" s="222" t="str">
        <f t="shared" si="13"/>
        <v>312 Projected Solvency II Technical Provisions at Time ZeroH2016</v>
      </c>
      <c r="D657" t="s">
        <v>1151</v>
      </c>
      <c r="F657">
        <v>2016</v>
      </c>
    </row>
    <row r="658" spans="1:6">
      <c r="A658" s="222" t="str">
        <f>VLOOKUP($D658,CSVLookups!$B:$R,MATCH(A$1,CSVLookups!$B$1:$R$1,0),FALSE)</f>
        <v>312 Projected Solvency II Technical Provisions at Time Zero</v>
      </c>
      <c r="B658" s="222" t="str">
        <f>VLOOKUP($D658,CSVLookups!$B:$R,MATCH(B$1,CSVLookups!$B$1:$R$1,0),FALSE)</f>
        <v>I</v>
      </c>
      <c r="C658" s="222" t="str">
        <f t="shared" si="13"/>
        <v>312 Projected Solvency II Technical Provisions at Time ZeroI2016</v>
      </c>
      <c r="D658" t="s">
        <v>1152</v>
      </c>
      <c r="F658">
        <v>2016</v>
      </c>
    </row>
    <row r="659" spans="1:6">
      <c r="A659" s="222" t="str">
        <f>VLOOKUP($D659,CSVLookups!$B:$R,MATCH(A$1,CSVLookups!$B$1:$R$1,0),FALSE)</f>
        <v>312 Projected Solvency II Technical Provisions at Time Zero</v>
      </c>
      <c r="B659" s="222" t="str">
        <f>VLOOKUP($D659,CSVLookups!$B:$R,MATCH(B$1,CSVLookups!$B$1:$R$1,0),FALSE)</f>
        <v>J</v>
      </c>
      <c r="C659" s="222" t="str">
        <f t="shared" si="13"/>
        <v>312 Projected Solvency II Technical Provisions at Time ZeroJ2016</v>
      </c>
      <c r="D659" t="s">
        <v>1153</v>
      </c>
      <c r="F659">
        <v>2016</v>
      </c>
    </row>
    <row r="660" spans="1:6">
      <c r="A660" s="222" t="str">
        <f>VLOOKUP($D660,CSVLookups!$B:$R,MATCH(A$1,CSVLookups!$B$1:$R$1,0),FALSE)</f>
        <v>312 Projected Solvency II Technical Provisions at Time Zero</v>
      </c>
      <c r="B660" s="222" t="str">
        <f>VLOOKUP($D660,CSVLookups!$B:$R,MATCH(B$1,CSVLookups!$B$1:$R$1,0),FALSE)</f>
        <v>K</v>
      </c>
      <c r="C660" s="222" t="str">
        <f t="shared" si="13"/>
        <v>312 Projected Solvency II Technical Provisions at Time ZeroK2016</v>
      </c>
      <c r="D660" t="s">
        <v>1154</v>
      </c>
      <c r="F660">
        <v>2016</v>
      </c>
    </row>
    <row r="661" spans="1:6">
      <c r="A661" s="222" t="str">
        <f>VLOOKUP($D661,CSVLookups!$B:$R,MATCH(A$1,CSVLookups!$B$1:$R$1,0),FALSE)</f>
        <v>312 Projected Solvency II Technical Provisions at Time Zero</v>
      </c>
      <c r="B661" s="222" t="str">
        <f>VLOOKUP($D661,CSVLookups!$B:$R,MATCH(B$1,CSVLookups!$B$1:$R$1,0),FALSE)</f>
        <v>L</v>
      </c>
      <c r="C661" s="222" t="str">
        <f t="shared" si="13"/>
        <v>312 Projected Solvency II Technical Provisions at Time ZeroL2016</v>
      </c>
      <c r="D661" t="s">
        <v>1156</v>
      </c>
      <c r="F661">
        <v>2016</v>
      </c>
    </row>
    <row r="662" spans="1:6">
      <c r="A662" s="222" t="str">
        <f>VLOOKUP($D662,CSVLookups!$B:$R,MATCH(A$1,CSVLookups!$B$1:$R$1,0),FALSE)</f>
        <v>312 Projected Solvency II Technical Provisions at Time Zero</v>
      </c>
      <c r="B662" s="222" t="str">
        <f>VLOOKUP($D662,CSVLookups!$B:$R,MATCH(B$1,CSVLookups!$B$1:$R$1,0),FALSE)</f>
        <v>M</v>
      </c>
      <c r="C662" s="222" t="str">
        <f t="shared" si="13"/>
        <v>312 Projected Solvency II Technical Provisions at Time ZeroM2016</v>
      </c>
      <c r="D662" t="s">
        <v>1158</v>
      </c>
      <c r="F662">
        <v>2016</v>
      </c>
    </row>
    <row r="663" spans="1:6">
      <c r="A663" s="222" t="str">
        <f>VLOOKUP($D663,CSVLookups!$B:$R,MATCH(A$1,CSVLookups!$B$1:$R$1,0),FALSE)</f>
        <v>312 Projected Solvency II Technical Provisions at Time Zero</v>
      </c>
      <c r="B663" s="222" t="str">
        <f>VLOOKUP($D663,CSVLookups!$B:$R,MATCH(B$1,CSVLookups!$B$1:$R$1,0),FALSE)</f>
        <v>N</v>
      </c>
      <c r="C663" s="222" t="str">
        <f t="shared" si="13"/>
        <v>312 Projected Solvency II Technical Provisions at Time ZeroN2016</v>
      </c>
      <c r="D663" t="s">
        <v>1160</v>
      </c>
      <c r="F663">
        <v>2016</v>
      </c>
    </row>
    <row r="664" spans="1:6">
      <c r="A664" s="222" t="str">
        <f>VLOOKUP($D664,CSVLookups!$B:$R,MATCH(A$1,CSVLookups!$B$1:$R$1,0),FALSE)</f>
        <v>312 Projected Solvency II Technical Provisions at Time Zero</v>
      </c>
      <c r="B664" s="222" t="str">
        <f>VLOOKUP($D664,CSVLookups!$B:$R,MATCH(B$1,CSVLookups!$B$1:$R$1,0),FALSE)</f>
        <v>O</v>
      </c>
      <c r="C664" s="222" t="str">
        <f t="shared" si="13"/>
        <v>312 Projected Solvency II Technical Provisions at Time ZeroO2016</v>
      </c>
      <c r="D664" t="s">
        <v>1161</v>
      </c>
      <c r="F664">
        <v>2016</v>
      </c>
    </row>
    <row r="665" spans="1:6">
      <c r="A665" s="222" t="str">
        <f>VLOOKUP($D665,CSVLookups!$B:$R,MATCH(A$1,CSVLookups!$B$1:$R$1,0),FALSE)</f>
        <v>312 Projected Solvency II Technical Provisions at Time Zero</v>
      </c>
      <c r="B665" s="222" t="str">
        <f>VLOOKUP($D665,CSVLookups!$B:$R,MATCH(B$1,CSVLookups!$B$1:$R$1,0),FALSE)</f>
        <v>P</v>
      </c>
      <c r="C665" s="222" t="str">
        <f t="shared" si="13"/>
        <v>312 Projected Solvency II Technical Provisions at Time ZeroP2016</v>
      </c>
      <c r="D665" t="s">
        <v>1162</v>
      </c>
      <c r="F665">
        <v>2016</v>
      </c>
    </row>
    <row r="666" spans="1:6">
      <c r="A666" s="222" t="str">
        <f>VLOOKUP($D666,CSVLookups!$B:$R,MATCH(A$1,CSVLookups!$B$1:$R$1,0),FALSE)</f>
        <v>312 Projected Solvency II Technical Provisions at Time Zero</v>
      </c>
      <c r="B666" s="222" t="str">
        <f>VLOOKUP($D666,CSVLookups!$B:$R,MATCH(B$1,CSVLookups!$B$1:$R$1,0),FALSE)</f>
        <v>Q</v>
      </c>
      <c r="C666" s="222" t="str">
        <f t="shared" si="13"/>
        <v>312 Projected Solvency II Technical Provisions at Time ZeroQ2016</v>
      </c>
      <c r="D666" t="s">
        <v>1163</v>
      </c>
      <c r="F666">
        <v>2016</v>
      </c>
    </row>
    <row r="667" spans="1:6" s="266" customFormat="1">
      <c r="A667" s="222" t="str">
        <f>VLOOKUP($D667,CSVLookups!$B:$R,MATCH(A$1,CSVLookups!$B$1:$R$1,0),FALSE)</f>
        <v>312 Projected Solvency II Technical Provisions at Time Zero</v>
      </c>
      <c r="B667" s="222" t="str">
        <f>VLOOKUP($D667,CSVLookups!$B:$R,MATCH(B$1,CSVLookups!$B$1:$R$1,0),FALSE)</f>
        <v>A</v>
      </c>
      <c r="C667" s="222" t="str">
        <f t="shared" ref="C667:C683" si="14">IF(CONCATENATE(A667,B667)="313 Financial Information0",CONCATENATE(A667,B667,D667),IF(LEN(F667)=0,CONCATENATE(A667,B667,IF(LEFT(D667,LEN("Unincepted"))="Unincepted","ULO","")),CONCATENATE(A667,B667,F667)))</f>
        <v>312 Projected Solvency II Technical Provisions at Time ZeroA2017</v>
      </c>
      <c r="D667" s="266" t="s">
        <v>1140</v>
      </c>
      <c r="F667" s="266">
        <v>2017</v>
      </c>
    </row>
    <row r="668" spans="1:6" s="266" customFormat="1">
      <c r="A668" s="222" t="str">
        <f>VLOOKUP($D668,CSVLookups!$B:$R,MATCH(A$1,CSVLookups!$B$1:$R$1,0),FALSE)</f>
        <v>312 Projected Solvency II Technical Provisions at Time Zero</v>
      </c>
      <c r="B668" s="222" t="str">
        <f>VLOOKUP($D668,CSVLookups!$B:$R,MATCH(B$1,CSVLookups!$B$1:$R$1,0),FALSE)</f>
        <v>B</v>
      </c>
      <c r="C668" s="222" t="str">
        <f t="shared" si="14"/>
        <v>312 Projected Solvency II Technical Provisions at Time ZeroB2017</v>
      </c>
      <c r="D668" s="266" t="s">
        <v>1141</v>
      </c>
      <c r="F668" s="266">
        <v>2017</v>
      </c>
    </row>
    <row r="669" spans="1:6" s="266" customFormat="1">
      <c r="A669" s="222" t="str">
        <f>VLOOKUP($D669,CSVLookups!$B:$R,MATCH(A$1,CSVLookups!$B$1:$R$1,0),FALSE)</f>
        <v>312 Projected Solvency II Technical Provisions at Time Zero</v>
      </c>
      <c r="B669" s="222" t="str">
        <f>VLOOKUP($D669,CSVLookups!$B:$R,MATCH(B$1,CSVLookups!$B$1:$R$1,0),FALSE)</f>
        <v>C</v>
      </c>
      <c r="C669" s="222" t="str">
        <f t="shared" si="14"/>
        <v>312 Projected Solvency II Technical Provisions at Time ZeroC2017</v>
      </c>
      <c r="D669" s="266" t="s">
        <v>1142</v>
      </c>
      <c r="F669" s="266">
        <v>2017</v>
      </c>
    </row>
    <row r="670" spans="1:6" s="266" customFormat="1">
      <c r="A670" s="222" t="str">
        <f>VLOOKUP($D670,CSVLookups!$B:$R,MATCH(A$1,CSVLookups!$B$1:$R$1,0),FALSE)</f>
        <v>312 Projected Solvency II Technical Provisions at Time Zero</v>
      </c>
      <c r="B670" s="222" t="str">
        <f>VLOOKUP($D670,CSVLookups!$B:$R,MATCH(B$1,CSVLookups!$B$1:$R$1,0),FALSE)</f>
        <v>D</v>
      </c>
      <c r="C670" s="222" t="str">
        <f t="shared" si="14"/>
        <v>312 Projected Solvency II Technical Provisions at Time ZeroD2017</v>
      </c>
      <c r="D670" s="266" t="s">
        <v>1143</v>
      </c>
      <c r="F670" s="266">
        <v>2017</v>
      </c>
    </row>
    <row r="671" spans="1:6" s="266" customFormat="1">
      <c r="A671" s="222" t="str">
        <f>VLOOKUP($D671,CSVLookups!$B:$R,MATCH(A$1,CSVLookups!$B$1:$R$1,0),FALSE)</f>
        <v>312 Projected Solvency II Technical Provisions at Time Zero</v>
      </c>
      <c r="B671" s="222" t="str">
        <f>VLOOKUP($D671,CSVLookups!$B:$R,MATCH(B$1,CSVLookups!$B$1:$R$1,0),FALSE)</f>
        <v>E</v>
      </c>
      <c r="C671" s="222" t="str">
        <f t="shared" si="14"/>
        <v>312 Projected Solvency II Technical Provisions at Time ZeroE2017</v>
      </c>
      <c r="D671" s="266" t="s">
        <v>1146</v>
      </c>
      <c r="F671" s="266">
        <v>2017</v>
      </c>
    </row>
    <row r="672" spans="1:6" s="266" customFormat="1">
      <c r="A672" s="222" t="str">
        <f>VLOOKUP($D672,CSVLookups!$B:$R,MATCH(A$1,CSVLookups!$B$1:$R$1,0),FALSE)</f>
        <v>312 Projected Solvency II Technical Provisions at Time Zero</v>
      </c>
      <c r="B672" s="222" t="str">
        <f>VLOOKUP($D672,CSVLookups!$B:$R,MATCH(B$1,CSVLookups!$B$1:$R$1,0),FALSE)</f>
        <v>F</v>
      </c>
      <c r="C672" s="222" t="str">
        <f t="shared" si="14"/>
        <v>312 Projected Solvency II Technical Provisions at Time ZeroF2017</v>
      </c>
      <c r="D672" s="266" t="s">
        <v>1148</v>
      </c>
      <c r="F672" s="266">
        <v>2017</v>
      </c>
    </row>
    <row r="673" spans="1:6" s="266" customFormat="1">
      <c r="A673" s="222" t="str">
        <f>VLOOKUP($D673,CSVLookups!$B:$R,MATCH(A$1,CSVLookups!$B$1:$R$1,0),FALSE)</f>
        <v>312 Projected Solvency II Technical Provisions at Time Zero</v>
      </c>
      <c r="B673" s="222" t="str">
        <f>VLOOKUP($D673,CSVLookups!$B:$R,MATCH(B$1,CSVLookups!$B$1:$R$1,0),FALSE)</f>
        <v>G</v>
      </c>
      <c r="C673" s="222" t="str">
        <f t="shared" si="14"/>
        <v>312 Projected Solvency II Technical Provisions at Time ZeroG2017</v>
      </c>
      <c r="D673" s="266" t="s">
        <v>1150</v>
      </c>
      <c r="F673" s="266">
        <v>2017</v>
      </c>
    </row>
    <row r="674" spans="1:6" s="266" customFormat="1">
      <c r="A674" s="222" t="str">
        <f>VLOOKUP($D674,CSVLookups!$B:$R,MATCH(A$1,CSVLookups!$B$1:$R$1,0),FALSE)</f>
        <v>312 Projected Solvency II Technical Provisions at Time Zero</v>
      </c>
      <c r="B674" s="222" t="str">
        <f>VLOOKUP($D674,CSVLookups!$B:$R,MATCH(B$1,CSVLookups!$B$1:$R$1,0),FALSE)</f>
        <v>H</v>
      </c>
      <c r="C674" s="222" t="str">
        <f t="shared" si="14"/>
        <v>312 Projected Solvency II Technical Provisions at Time ZeroH2017</v>
      </c>
      <c r="D674" s="266" t="s">
        <v>1151</v>
      </c>
      <c r="F674" s="266">
        <v>2017</v>
      </c>
    </row>
    <row r="675" spans="1:6" s="266" customFormat="1">
      <c r="A675" s="222" t="str">
        <f>VLOOKUP($D675,CSVLookups!$B:$R,MATCH(A$1,CSVLookups!$B$1:$R$1,0),FALSE)</f>
        <v>312 Projected Solvency II Technical Provisions at Time Zero</v>
      </c>
      <c r="B675" s="222" t="str">
        <f>VLOOKUP($D675,CSVLookups!$B:$R,MATCH(B$1,CSVLookups!$B$1:$R$1,0),FALSE)</f>
        <v>I</v>
      </c>
      <c r="C675" s="222" t="str">
        <f t="shared" si="14"/>
        <v>312 Projected Solvency II Technical Provisions at Time ZeroI2017</v>
      </c>
      <c r="D675" s="266" t="s">
        <v>1152</v>
      </c>
      <c r="F675" s="266">
        <v>2017</v>
      </c>
    </row>
    <row r="676" spans="1:6" s="266" customFormat="1">
      <c r="A676" s="222" t="str">
        <f>VLOOKUP($D676,CSVLookups!$B:$R,MATCH(A$1,CSVLookups!$B$1:$R$1,0),FALSE)</f>
        <v>312 Projected Solvency II Technical Provisions at Time Zero</v>
      </c>
      <c r="B676" s="222" t="str">
        <f>VLOOKUP($D676,CSVLookups!$B:$R,MATCH(B$1,CSVLookups!$B$1:$R$1,0),FALSE)</f>
        <v>J</v>
      </c>
      <c r="C676" s="222" t="str">
        <f t="shared" si="14"/>
        <v>312 Projected Solvency II Technical Provisions at Time ZeroJ2017</v>
      </c>
      <c r="D676" s="266" t="s">
        <v>1153</v>
      </c>
      <c r="F676" s="266">
        <v>2017</v>
      </c>
    </row>
    <row r="677" spans="1:6" s="266" customFormat="1">
      <c r="A677" s="222" t="str">
        <f>VLOOKUP($D677,CSVLookups!$B:$R,MATCH(A$1,CSVLookups!$B$1:$R$1,0),FALSE)</f>
        <v>312 Projected Solvency II Technical Provisions at Time Zero</v>
      </c>
      <c r="B677" s="222" t="str">
        <f>VLOOKUP($D677,CSVLookups!$B:$R,MATCH(B$1,CSVLookups!$B$1:$R$1,0),FALSE)</f>
        <v>K</v>
      </c>
      <c r="C677" s="222" t="str">
        <f t="shared" si="14"/>
        <v>312 Projected Solvency II Technical Provisions at Time ZeroK2017</v>
      </c>
      <c r="D677" s="266" t="s">
        <v>1154</v>
      </c>
      <c r="F677" s="266">
        <v>2017</v>
      </c>
    </row>
    <row r="678" spans="1:6" s="266" customFormat="1">
      <c r="A678" s="222" t="str">
        <f>VLOOKUP($D678,CSVLookups!$B:$R,MATCH(A$1,CSVLookups!$B$1:$R$1,0),FALSE)</f>
        <v>312 Projected Solvency II Technical Provisions at Time Zero</v>
      </c>
      <c r="B678" s="222" t="str">
        <f>VLOOKUP($D678,CSVLookups!$B:$R,MATCH(B$1,CSVLookups!$B$1:$R$1,0),FALSE)</f>
        <v>L</v>
      </c>
      <c r="C678" s="222" t="str">
        <f t="shared" si="14"/>
        <v>312 Projected Solvency II Technical Provisions at Time ZeroL2017</v>
      </c>
      <c r="D678" s="266" t="s">
        <v>1156</v>
      </c>
      <c r="F678" s="266">
        <v>2017</v>
      </c>
    </row>
    <row r="679" spans="1:6" s="266" customFormat="1">
      <c r="A679" s="222" t="str">
        <f>VLOOKUP($D679,CSVLookups!$B:$R,MATCH(A$1,CSVLookups!$B$1:$R$1,0),FALSE)</f>
        <v>312 Projected Solvency II Technical Provisions at Time Zero</v>
      </c>
      <c r="B679" s="222" t="str">
        <f>VLOOKUP($D679,CSVLookups!$B:$R,MATCH(B$1,CSVLookups!$B$1:$R$1,0),FALSE)</f>
        <v>M</v>
      </c>
      <c r="C679" s="222" t="str">
        <f t="shared" si="14"/>
        <v>312 Projected Solvency II Technical Provisions at Time ZeroM2017</v>
      </c>
      <c r="D679" s="266" t="s">
        <v>1158</v>
      </c>
      <c r="F679" s="266">
        <v>2017</v>
      </c>
    </row>
    <row r="680" spans="1:6" s="266" customFormat="1">
      <c r="A680" s="222" t="str">
        <f>VLOOKUP($D680,CSVLookups!$B:$R,MATCH(A$1,CSVLookups!$B$1:$R$1,0),FALSE)</f>
        <v>312 Projected Solvency II Technical Provisions at Time Zero</v>
      </c>
      <c r="B680" s="222" t="str">
        <f>VLOOKUP($D680,CSVLookups!$B:$R,MATCH(B$1,CSVLookups!$B$1:$R$1,0),FALSE)</f>
        <v>N</v>
      </c>
      <c r="C680" s="222" t="str">
        <f t="shared" si="14"/>
        <v>312 Projected Solvency II Technical Provisions at Time ZeroN2017</v>
      </c>
      <c r="D680" s="266" t="s">
        <v>1160</v>
      </c>
      <c r="F680" s="266">
        <v>2017</v>
      </c>
    </row>
    <row r="681" spans="1:6" s="266" customFormat="1">
      <c r="A681" s="222" t="str">
        <f>VLOOKUP($D681,CSVLookups!$B:$R,MATCH(A$1,CSVLookups!$B$1:$R$1,0),FALSE)</f>
        <v>312 Projected Solvency II Technical Provisions at Time Zero</v>
      </c>
      <c r="B681" s="222" t="str">
        <f>VLOOKUP($D681,CSVLookups!$B:$R,MATCH(B$1,CSVLookups!$B$1:$R$1,0),FALSE)</f>
        <v>O</v>
      </c>
      <c r="C681" s="222" t="str">
        <f t="shared" si="14"/>
        <v>312 Projected Solvency II Technical Provisions at Time ZeroO2017</v>
      </c>
      <c r="D681" s="266" t="s">
        <v>1161</v>
      </c>
      <c r="F681" s="266">
        <v>2017</v>
      </c>
    </row>
    <row r="682" spans="1:6" s="266" customFormat="1">
      <c r="A682" s="222" t="str">
        <f>VLOOKUP($D682,CSVLookups!$B:$R,MATCH(A$1,CSVLookups!$B$1:$R$1,0),FALSE)</f>
        <v>312 Projected Solvency II Technical Provisions at Time Zero</v>
      </c>
      <c r="B682" s="222" t="str">
        <f>VLOOKUP($D682,CSVLookups!$B:$R,MATCH(B$1,CSVLookups!$B$1:$R$1,0),FALSE)</f>
        <v>P</v>
      </c>
      <c r="C682" s="222" t="str">
        <f t="shared" si="14"/>
        <v>312 Projected Solvency II Technical Provisions at Time ZeroP2017</v>
      </c>
      <c r="D682" s="266" t="s">
        <v>1162</v>
      </c>
      <c r="F682" s="266">
        <v>2017</v>
      </c>
    </row>
    <row r="683" spans="1:6" s="266" customFormat="1">
      <c r="A683" s="222" t="str">
        <f>VLOOKUP($D683,CSVLookups!$B:$R,MATCH(A$1,CSVLookups!$B$1:$R$1,0),FALSE)</f>
        <v>312 Projected Solvency II Technical Provisions at Time Zero</v>
      </c>
      <c r="B683" s="222" t="str">
        <f>VLOOKUP($D683,CSVLookups!$B:$R,MATCH(B$1,CSVLookups!$B$1:$R$1,0),FALSE)</f>
        <v>Q</v>
      </c>
      <c r="C683" s="222" t="str">
        <f t="shared" si="14"/>
        <v>312 Projected Solvency II Technical Provisions at Time ZeroQ2017</v>
      </c>
      <c r="D683" s="266" t="s">
        <v>1163</v>
      </c>
      <c r="F683" s="266">
        <v>2017</v>
      </c>
    </row>
    <row r="684" spans="1:6">
      <c r="A684" s="222" t="str">
        <f>VLOOKUP($D684,CSVLookups!$B:$R,MATCH(A$1,CSVLookups!$B$1:$R$1,0),FALSE)</f>
        <v>312 Projected Solvency II Technical Provisions at Time Zero</v>
      </c>
      <c r="B684" s="222" t="str">
        <f>VLOOKUP($D684,CSVLookups!$B:$R,MATCH(B$1,CSVLookups!$B$1:$R$1,0),FALSE)</f>
        <v xml:space="preserve">A </v>
      </c>
      <c r="C684" s="222" t="str">
        <f t="shared" si="13"/>
        <v>312 Projected Solvency II Technical Provisions at Time ZeroA ULO</v>
      </c>
      <c r="D684" t="s">
        <v>1164</v>
      </c>
    </row>
    <row r="685" spans="1:6">
      <c r="A685" s="222" t="str">
        <f>VLOOKUP($D685,CSVLookups!$B:$R,MATCH(A$1,CSVLookups!$B$1:$R$1,0),FALSE)</f>
        <v>312 Projected Solvency II Technical Provisions at Time Zero</v>
      </c>
      <c r="B685" s="222" t="str">
        <f>VLOOKUP($D685,CSVLookups!$B:$R,MATCH(B$1,CSVLookups!$B$1:$R$1,0),FALSE)</f>
        <v xml:space="preserve">B </v>
      </c>
      <c r="C685" s="222" t="str">
        <f t="shared" si="13"/>
        <v>312 Projected Solvency II Technical Provisions at Time ZeroB ULO</v>
      </c>
      <c r="D685" t="s">
        <v>1168</v>
      </c>
    </row>
    <row r="686" spans="1:6">
      <c r="A686" s="222" t="str">
        <f>VLOOKUP($D686,CSVLookups!$B:$R,MATCH(A$1,CSVLookups!$B$1:$R$1,0),FALSE)</f>
        <v>312 Projected Solvency II Technical Provisions at Time Zero</v>
      </c>
      <c r="B686" s="222" t="str">
        <f>VLOOKUP($D686,CSVLookups!$B:$R,MATCH(B$1,CSVLookups!$B$1:$R$1,0),FALSE)</f>
        <v xml:space="preserve">C </v>
      </c>
      <c r="C686" s="222" t="str">
        <f t="shared" si="13"/>
        <v>312 Projected Solvency II Technical Provisions at Time ZeroC ULO</v>
      </c>
      <c r="D686" t="s">
        <v>1172</v>
      </c>
    </row>
    <row r="687" spans="1:6">
      <c r="A687" s="222" t="str">
        <f>VLOOKUP($D687,CSVLookups!$B:$R,MATCH(A$1,CSVLookups!$B$1:$R$1,0),FALSE)</f>
        <v>312 Projected Solvency II Technical Provisions at Time Zero</v>
      </c>
      <c r="B687" s="222" t="str">
        <f>VLOOKUP($D687,CSVLookups!$B:$R,MATCH(B$1,CSVLookups!$B$1:$R$1,0),FALSE)</f>
        <v xml:space="preserve">D </v>
      </c>
      <c r="C687" s="222" t="str">
        <f t="shared" si="13"/>
        <v>312 Projected Solvency II Technical Provisions at Time ZeroD ULO</v>
      </c>
      <c r="D687" t="s">
        <v>1175</v>
      </c>
    </row>
    <row r="688" spans="1:6">
      <c r="A688" s="222" t="str">
        <f>VLOOKUP($D688,CSVLookups!$B:$R,MATCH(A$1,CSVLookups!$B$1:$R$1,0),FALSE)</f>
        <v>312 Projected Solvency II Technical Provisions at Time Zero</v>
      </c>
      <c r="B688" s="222" t="str">
        <f>VLOOKUP($D688,CSVLookups!$B:$R,MATCH(B$1,CSVLookups!$B$1:$R$1,0),FALSE)</f>
        <v xml:space="preserve">E </v>
      </c>
      <c r="C688" s="222" t="str">
        <f t="shared" si="13"/>
        <v>312 Projected Solvency II Technical Provisions at Time ZeroE ULO</v>
      </c>
      <c r="D688" t="s">
        <v>1179</v>
      </c>
    </row>
    <row r="689" spans="1:4">
      <c r="A689" s="222" t="str">
        <f>VLOOKUP($D689,CSVLookups!$B:$R,MATCH(A$1,CSVLookups!$B$1:$R$1,0),FALSE)</f>
        <v>312 Projected Solvency II Technical Provisions at Time Zero</v>
      </c>
      <c r="B689" s="222" t="str">
        <f>VLOOKUP($D689,CSVLookups!$B:$R,MATCH(B$1,CSVLookups!$B$1:$R$1,0),FALSE)</f>
        <v xml:space="preserve">F </v>
      </c>
      <c r="C689" s="222" t="str">
        <f t="shared" si="13"/>
        <v>312 Projected Solvency II Technical Provisions at Time ZeroF ULO</v>
      </c>
      <c r="D689" t="s">
        <v>1183</v>
      </c>
    </row>
    <row r="690" spans="1:4">
      <c r="A690" s="222" t="str">
        <f>VLOOKUP($D690,CSVLookups!$B:$R,MATCH(A$1,CSVLookups!$B$1:$R$1,0),FALSE)</f>
        <v>312 Projected Solvency II Technical Provisions at Time Zero</v>
      </c>
      <c r="B690" s="222" t="str">
        <f>VLOOKUP($D690,CSVLookups!$B:$R,MATCH(B$1,CSVLookups!$B$1:$R$1,0),FALSE)</f>
        <v xml:space="preserve">G </v>
      </c>
      <c r="C690" s="222" t="str">
        <f t="shared" si="13"/>
        <v>312 Projected Solvency II Technical Provisions at Time ZeroG ULO</v>
      </c>
      <c r="D690" t="s">
        <v>1186</v>
      </c>
    </row>
    <row r="691" spans="1:4">
      <c r="A691" s="222" t="str">
        <f>VLOOKUP($D691,CSVLookups!$B:$R,MATCH(A$1,CSVLookups!$B$1:$R$1,0),FALSE)</f>
        <v>312 Projected Solvency II Technical Provisions at Time Zero</v>
      </c>
      <c r="B691" s="222" t="str">
        <f>VLOOKUP($D691,CSVLookups!$B:$R,MATCH(B$1,CSVLookups!$B$1:$R$1,0),FALSE)</f>
        <v xml:space="preserve">H </v>
      </c>
      <c r="C691" s="222" t="str">
        <f t="shared" si="13"/>
        <v>312 Projected Solvency II Technical Provisions at Time ZeroH ULO</v>
      </c>
      <c r="D691" t="s">
        <v>1189</v>
      </c>
    </row>
    <row r="692" spans="1:4">
      <c r="A692" s="222" t="str">
        <f>VLOOKUP($D692,CSVLookups!$B:$R,MATCH(A$1,CSVLookups!$B$1:$R$1,0),FALSE)</f>
        <v>312 Projected Solvency II Technical Provisions at Time Zero</v>
      </c>
      <c r="B692" s="222" t="str">
        <f>VLOOKUP($D692,CSVLookups!$B:$R,MATCH(B$1,CSVLookups!$B$1:$R$1,0),FALSE)</f>
        <v xml:space="preserve">I </v>
      </c>
      <c r="C692" s="222" t="str">
        <f t="shared" si="13"/>
        <v>312 Projected Solvency II Technical Provisions at Time ZeroI ULO</v>
      </c>
      <c r="D692" t="s">
        <v>1192</v>
      </c>
    </row>
    <row r="693" spans="1:4">
      <c r="A693" s="222" t="str">
        <f>VLOOKUP($D693,CSVLookups!$B:$R,MATCH(A$1,CSVLookups!$B$1:$R$1,0),FALSE)</f>
        <v>312 Projected Solvency II Technical Provisions at Time Zero</v>
      </c>
      <c r="B693" s="222" t="str">
        <f>VLOOKUP($D693,CSVLookups!$B:$R,MATCH(B$1,CSVLookups!$B$1:$R$1,0),FALSE)</f>
        <v xml:space="preserve">J </v>
      </c>
      <c r="C693" s="222" t="str">
        <f t="shared" si="13"/>
        <v>312 Projected Solvency II Technical Provisions at Time ZeroJ ULO</v>
      </c>
      <c r="D693" t="s">
        <v>1195</v>
      </c>
    </row>
    <row r="694" spans="1:4">
      <c r="A694" s="222" t="str">
        <f>VLOOKUP($D694,CSVLookups!$B:$R,MATCH(A$1,CSVLookups!$B$1:$R$1,0),FALSE)</f>
        <v>312 Projected Solvency II Technical Provisions at Time Zero</v>
      </c>
      <c r="B694" s="222" t="str">
        <f>VLOOKUP($D694,CSVLookups!$B:$R,MATCH(B$1,CSVLookups!$B$1:$R$1,0),FALSE)</f>
        <v xml:space="preserve">K </v>
      </c>
      <c r="C694" s="222" t="str">
        <f t="shared" si="13"/>
        <v>312 Projected Solvency II Technical Provisions at Time ZeroK ULO</v>
      </c>
      <c r="D694" t="s">
        <v>1198</v>
      </c>
    </row>
    <row r="695" spans="1:4">
      <c r="A695" s="222" t="str">
        <f>VLOOKUP($D695,CSVLookups!$B:$R,MATCH(A$1,CSVLookups!$B$1:$R$1,0),FALSE)</f>
        <v>312 Projected Solvency II Technical Provisions at Time Zero</v>
      </c>
      <c r="B695" s="222" t="str">
        <f>VLOOKUP($D695,CSVLookups!$B:$R,MATCH(B$1,CSVLookups!$B$1:$R$1,0),FALSE)</f>
        <v xml:space="preserve">L </v>
      </c>
      <c r="C695" s="222" t="str">
        <f t="shared" si="13"/>
        <v>312 Projected Solvency II Technical Provisions at Time ZeroL ULO</v>
      </c>
      <c r="D695" t="s">
        <v>1201</v>
      </c>
    </row>
    <row r="696" spans="1:4">
      <c r="A696" s="222" t="str">
        <f>VLOOKUP($D696,CSVLookups!$B:$R,MATCH(A$1,CSVLookups!$B$1:$R$1,0),FALSE)</f>
        <v>312 Projected Solvency II Technical Provisions at Time Zero</v>
      </c>
      <c r="B696" s="222" t="str">
        <f>VLOOKUP($D696,CSVLookups!$B:$R,MATCH(B$1,CSVLookups!$B$1:$R$1,0),FALSE)</f>
        <v xml:space="preserve">M </v>
      </c>
      <c r="C696" s="222" t="str">
        <f t="shared" si="13"/>
        <v>312 Projected Solvency II Technical Provisions at Time ZeroM ULO</v>
      </c>
      <c r="D696" t="s">
        <v>1204</v>
      </c>
    </row>
    <row r="697" spans="1:4">
      <c r="A697" s="222" t="str">
        <f>VLOOKUP($D697,CSVLookups!$B:$R,MATCH(A$1,CSVLookups!$B$1:$R$1,0),FALSE)</f>
        <v>312 Projected Solvency II Technical Provisions at Time Zero</v>
      </c>
      <c r="B697" s="222" t="str">
        <f>VLOOKUP($D697,CSVLookups!$B:$R,MATCH(B$1,CSVLookups!$B$1:$R$1,0),FALSE)</f>
        <v xml:space="preserve">N </v>
      </c>
      <c r="C697" s="222" t="str">
        <f t="shared" si="13"/>
        <v>312 Projected Solvency II Technical Provisions at Time ZeroN ULO</v>
      </c>
      <c r="D697" t="s">
        <v>1207</v>
      </c>
    </row>
    <row r="698" spans="1:4">
      <c r="A698" s="222" t="str">
        <f>VLOOKUP($D698,CSVLookups!$B:$R,MATCH(A$1,CSVLookups!$B$1:$R$1,0),FALSE)</f>
        <v>312 Projected Solvency II Technical Provisions at Time Zero</v>
      </c>
      <c r="B698" s="222" t="str">
        <f>VLOOKUP($D698,CSVLookups!$B:$R,MATCH(B$1,CSVLookups!$B$1:$R$1,0),FALSE)</f>
        <v xml:space="preserve">O </v>
      </c>
      <c r="C698" s="222" t="str">
        <f t="shared" si="13"/>
        <v>312 Projected Solvency II Technical Provisions at Time ZeroO ULO</v>
      </c>
      <c r="D698" t="s">
        <v>1211</v>
      </c>
    </row>
    <row r="699" spans="1:4">
      <c r="A699" s="222" t="str">
        <f>VLOOKUP($D699,CSVLookups!$B:$R,MATCH(A$1,CSVLookups!$B$1:$R$1,0),FALSE)</f>
        <v>312 Projected Solvency II Technical Provisions at Time Zero</v>
      </c>
      <c r="B699" s="222" t="str">
        <f>VLOOKUP($D699,CSVLookups!$B:$R,MATCH(B$1,CSVLookups!$B$1:$R$1,0),FALSE)</f>
        <v xml:space="preserve">P </v>
      </c>
      <c r="C699" s="222" t="str">
        <f t="shared" si="13"/>
        <v>312 Projected Solvency II Technical Provisions at Time ZeroP ULO</v>
      </c>
      <c r="D699" t="s">
        <v>1214</v>
      </c>
    </row>
    <row r="700" spans="1:4">
      <c r="A700" s="222" t="str">
        <f>VLOOKUP($D700,CSVLookups!$B:$R,MATCH(A$1,CSVLookups!$B$1:$R$1,0),FALSE)</f>
        <v>312 Projected Solvency II Technical Provisions at Time Zero</v>
      </c>
      <c r="B700" s="222" t="str">
        <f>VLOOKUP($D700,CSVLookups!$B:$R,MATCH(B$1,CSVLookups!$B$1:$R$1,0),FALSE)</f>
        <v xml:space="preserve">Q </v>
      </c>
      <c r="C700" s="222" t="str">
        <f t="shared" si="13"/>
        <v>312 Projected Solvency II Technical Provisions at Time ZeroQ ULO</v>
      </c>
      <c r="D700" t="s">
        <v>1217</v>
      </c>
    </row>
    <row r="701" spans="1:4">
      <c r="A701" s="222" t="str">
        <f>VLOOKUP($D701,CSVLookups!$B:$R,MATCH(A$1,CSVLookups!$B$1:$R$1,0),FALSE)</f>
        <v>312 Projected Solvency II Technical Provisions at Time Zero</v>
      </c>
      <c r="B701" s="222" t="str">
        <f>VLOOKUP($D701,CSVLookups!$B:$R,MATCH(B$1,CSVLookups!$B$1:$R$1,0),FALSE)</f>
        <v xml:space="preserve">A </v>
      </c>
      <c r="C701" s="222" t="str">
        <f t="shared" si="13"/>
        <v xml:space="preserve">312 Projected Solvency II Technical Provisions at Time ZeroA </v>
      </c>
      <c r="D701" t="s">
        <v>1220</v>
      </c>
    </row>
    <row r="702" spans="1:4">
      <c r="A702" s="222" t="str">
        <f>VLOOKUP($D702,CSVLookups!$B:$R,MATCH(A$1,CSVLookups!$B$1:$R$1,0),FALSE)</f>
        <v>312 Projected Solvency II Technical Provisions at Time Zero</v>
      </c>
      <c r="B702" s="222" t="str">
        <f>VLOOKUP($D702,CSVLookups!$B:$R,MATCH(B$1,CSVLookups!$B$1:$R$1,0),FALSE)</f>
        <v xml:space="preserve">B </v>
      </c>
      <c r="C702" s="222" t="str">
        <f t="shared" si="13"/>
        <v xml:space="preserve">312 Projected Solvency II Technical Provisions at Time ZeroB </v>
      </c>
      <c r="D702" t="s">
        <v>1222</v>
      </c>
    </row>
    <row r="703" spans="1:4">
      <c r="A703" s="222" t="str">
        <f>VLOOKUP($D703,CSVLookups!$B:$R,MATCH(A$1,CSVLookups!$B$1:$R$1,0),FALSE)</f>
        <v>312 Projected Solvency II Technical Provisions at Time Zero</v>
      </c>
      <c r="B703" s="222" t="str">
        <f>VLOOKUP($D703,CSVLookups!$B:$R,MATCH(B$1,CSVLookups!$B$1:$R$1,0),FALSE)</f>
        <v xml:space="preserve">C </v>
      </c>
      <c r="C703" s="222" t="str">
        <f t="shared" si="13"/>
        <v xml:space="preserve">312 Projected Solvency II Technical Provisions at Time ZeroC </v>
      </c>
      <c r="D703" t="s">
        <v>1224</v>
      </c>
    </row>
    <row r="704" spans="1:4">
      <c r="A704" s="222" t="str">
        <f>VLOOKUP($D704,CSVLookups!$B:$R,MATCH(A$1,CSVLookups!$B$1:$R$1,0),FALSE)</f>
        <v>312 Projected Solvency II Technical Provisions at Time Zero</v>
      </c>
      <c r="B704" s="222" t="str">
        <f>VLOOKUP($D704,CSVLookups!$B:$R,MATCH(B$1,CSVLookups!$B$1:$R$1,0),FALSE)</f>
        <v xml:space="preserve">D </v>
      </c>
      <c r="C704" s="222" t="str">
        <f t="shared" si="13"/>
        <v xml:space="preserve">312 Projected Solvency II Technical Provisions at Time ZeroD </v>
      </c>
      <c r="D704" t="s">
        <v>1226</v>
      </c>
    </row>
    <row r="705" spans="1:4">
      <c r="A705" s="222" t="str">
        <f>VLOOKUP($D705,CSVLookups!$B:$R,MATCH(A$1,CSVLookups!$B$1:$R$1,0),FALSE)</f>
        <v>312 Projected Solvency II Technical Provisions at Time Zero</v>
      </c>
      <c r="B705" s="222" t="str">
        <f>VLOOKUP($D705,CSVLookups!$B:$R,MATCH(B$1,CSVLookups!$B$1:$R$1,0),FALSE)</f>
        <v xml:space="preserve">E </v>
      </c>
      <c r="C705" s="222" t="str">
        <f t="shared" si="13"/>
        <v xml:space="preserve">312 Projected Solvency II Technical Provisions at Time ZeroE </v>
      </c>
      <c r="D705" t="s">
        <v>1228</v>
      </c>
    </row>
    <row r="706" spans="1:4">
      <c r="A706" s="222" t="str">
        <f>VLOOKUP($D706,CSVLookups!$B:$R,MATCH(A$1,CSVLookups!$B$1:$R$1,0),FALSE)</f>
        <v>312 Projected Solvency II Technical Provisions at Time Zero</v>
      </c>
      <c r="B706" s="222" t="str">
        <f>VLOOKUP($D706,CSVLookups!$B:$R,MATCH(B$1,CSVLookups!$B$1:$R$1,0),FALSE)</f>
        <v xml:space="preserve">F </v>
      </c>
      <c r="C706" s="222" t="str">
        <f t="shared" si="13"/>
        <v xml:space="preserve">312 Projected Solvency II Technical Provisions at Time ZeroF </v>
      </c>
      <c r="D706" t="s">
        <v>1230</v>
      </c>
    </row>
    <row r="707" spans="1:4">
      <c r="A707" s="222" t="str">
        <f>VLOOKUP($D707,CSVLookups!$B:$R,MATCH(A$1,CSVLookups!$B$1:$R$1,0),FALSE)</f>
        <v>312 Projected Solvency II Technical Provisions at Time Zero</v>
      </c>
      <c r="B707" s="222" t="str">
        <f>VLOOKUP($D707,CSVLookups!$B:$R,MATCH(B$1,CSVLookups!$B$1:$R$1,0),FALSE)</f>
        <v xml:space="preserve">G </v>
      </c>
      <c r="C707" s="222" t="str">
        <f t="shared" si="13"/>
        <v xml:space="preserve">312 Projected Solvency II Technical Provisions at Time ZeroG </v>
      </c>
      <c r="D707" t="s">
        <v>1231</v>
      </c>
    </row>
    <row r="708" spans="1:4">
      <c r="A708" s="222" t="str">
        <f>VLOOKUP($D708,CSVLookups!$B:$R,MATCH(A$1,CSVLookups!$B$1:$R$1,0),FALSE)</f>
        <v>312 Projected Solvency II Technical Provisions at Time Zero</v>
      </c>
      <c r="B708" s="222" t="str">
        <f>VLOOKUP($D708,CSVLookups!$B:$R,MATCH(B$1,CSVLookups!$B$1:$R$1,0),FALSE)</f>
        <v xml:space="preserve">H </v>
      </c>
      <c r="C708" s="222" t="str">
        <f t="shared" si="13"/>
        <v xml:space="preserve">312 Projected Solvency II Technical Provisions at Time ZeroH </v>
      </c>
      <c r="D708" t="s">
        <v>1233</v>
      </c>
    </row>
    <row r="709" spans="1:4">
      <c r="A709" s="222" t="str">
        <f>VLOOKUP($D709,CSVLookups!$B:$R,MATCH(A$1,CSVLookups!$B$1:$R$1,0),FALSE)</f>
        <v>312 Projected Solvency II Technical Provisions at Time Zero</v>
      </c>
      <c r="B709" s="222" t="str">
        <f>VLOOKUP($D709,CSVLookups!$B:$R,MATCH(B$1,CSVLookups!$B$1:$R$1,0),FALSE)</f>
        <v xml:space="preserve">I </v>
      </c>
      <c r="C709" s="222" t="str">
        <f t="shared" si="13"/>
        <v xml:space="preserve">312 Projected Solvency II Technical Provisions at Time ZeroI </v>
      </c>
      <c r="D709" t="s">
        <v>1234</v>
      </c>
    </row>
    <row r="710" spans="1:4">
      <c r="A710" s="222" t="str">
        <f>VLOOKUP($D710,CSVLookups!$B:$R,MATCH(A$1,CSVLookups!$B$1:$R$1,0),FALSE)</f>
        <v>312 Projected Solvency II Technical Provisions at Time Zero</v>
      </c>
      <c r="B710" s="222" t="str">
        <f>VLOOKUP($D710,CSVLookups!$B:$R,MATCH(B$1,CSVLookups!$B$1:$R$1,0),FALSE)</f>
        <v xml:space="preserve">J </v>
      </c>
      <c r="C710" s="222" t="str">
        <f t="shared" si="13"/>
        <v xml:space="preserve">312 Projected Solvency II Technical Provisions at Time ZeroJ </v>
      </c>
      <c r="D710" t="s">
        <v>1235</v>
      </c>
    </row>
    <row r="711" spans="1:4">
      <c r="A711" s="222" t="str">
        <f>VLOOKUP($D711,CSVLookups!$B:$R,MATCH(A$1,CSVLookups!$B$1:$R$1,0),FALSE)</f>
        <v>312 Projected Solvency II Technical Provisions at Time Zero</v>
      </c>
      <c r="B711" s="222" t="str">
        <f>VLOOKUP($D711,CSVLookups!$B:$R,MATCH(B$1,CSVLookups!$B$1:$R$1,0),FALSE)</f>
        <v xml:space="preserve">K </v>
      </c>
      <c r="C711" s="222" t="str">
        <f t="shared" si="13"/>
        <v xml:space="preserve">312 Projected Solvency II Technical Provisions at Time ZeroK </v>
      </c>
      <c r="D711" t="s">
        <v>1236</v>
      </c>
    </row>
    <row r="712" spans="1:4">
      <c r="A712" s="222" t="str">
        <f>VLOOKUP($D712,CSVLookups!$B:$R,MATCH(A$1,CSVLookups!$B$1:$R$1,0),FALSE)</f>
        <v>312 Projected Solvency II Technical Provisions at Time Zero</v>
      </c>
      <c r="B712" s="222" t="str">
        <f>VLOOKUP($D712,CSVLookups!$B:$R,MATCH(B$1,CSVLookups!$B$1:$R$1,0),FALSE)</f>
        <v xml:space="preserve">L </v>
      </c>
      <c r="C712" s="222" t="str">
        <f t="shared" si="13"/>
        <v xml:space="preserve">312 Projected Solvency II Technical Provisions at Time ZeroL </v>
      </c>
      <c r="D712" t="s">
        <v>1237</v>
      </c>
    </row>
    <row r="713" spans="1:4">
      <c r="A713" s="222" t="str">
        <f>VLOOKUP($D713,CSVLookups!$B:$R,MATCH(A$1,CSVLookups!$B$1:$R$1,0),FALSE)</f>
        <v>312 Projected Solvency II Technical Provisions at Time Zero</v>
      </c>
      <c r="B713" s="222" t="str">
        <f>VLOOKUP($D713,CSVLookups!$B:$R,MATCH(B$1,CSVLookups!$B$1:$R$1,0),FALSE)</f>
        <v xml:space="preserve">M </v>
      </c>
      <c r="C713" s="222" t="str">
        <f t="shared" si="13"/>
        <v xml:space="preserve">312 Projected Solvency II Technical Provisions at Time ZeroM </v>
      </c>
      <c r="D713" t="s">
        <v>1238</v>
      </c>
    </row>
    <row r="714" spans="1:4">
      <c r="A714" s="222" t="str">
        <f>VLOOKUP($D714,CSVLookups!$B:$R,MATCH(A$1,CSVLookups!$B$1:$R$1,0),FALSE)</f>
        <v>312 Projected Solvency II Technical Provisions at Time Zero</v>
      </c>
      <c r="B714" s="222" t="str">
        <f>VLOOKUP($D714,CSVLookups!$B:$R,MATCH(B$1,CSVLookups!$B$1:$R$1,0),FALSE)</f>
        <v xml:space="preserve">N </v>
      </c>
      <c r="C714" s="222" t="str">
        <f t="shared" si="13"/>
        <v xml:space="preserve">312 Projected Solvency II Technical Provisions at Time ZeroN </v>
      </c>
      <c r="D714" t="s">
        <v>1239</v>
      </c>
    </row>
    <row r="715" spans="1:4">
      <c r="A715" s="222" t="str">
        <f>VLOOKUP($D715,CSVLookups!$B:$R,MATCH(A$1,CSVLookups!$B$1:$R$1,0),FALSE)</f>
        <v>312 Projected Solvency II Technical Provisions at Time Zero</v>
      </c>
      <c r="B715" s="222" t="str">
        <f>VLOOKUP($D715,CSVLookups!$B:$R,MATCH(B$1,CSVLookups!$B$1:$R$1,0),FALSE)</f>
        <v xml:space="preserve">O </v>
      </c>
      <c r="C715" s="222" t="str">
        <f t="shared" si="13"/>
        <v xml:space="preserve">312 Projected Solvency II Technical Provisions at Time ZeroO </v>
      </c>
      <c r="D715" t="s">
        <v>1241</v>
      </c>
    </row>
    <row r="716" spans="1:4">
      <c r="A716" s="222" t="str">
        <f>VLOOKUP($D716,CSVLookups!$B:$R,MATCH(A$1,CSVLookups!$B$1:$R$1,0),FALSE)</f>
        <v>312 Projected Solvency II Technical Provisions at Time Zero</v>
      </c>
      <c r="B716" s="222" t="str">
        <f>VLOOKUP($D716,CSVLookups!$B:$R,MATCH(B$1,CSVLookups!$B$1:$R$1,0),FALSE)</f>
        <v xml:space="preserve">P </v>
      </c>
      <c r="C716" s="222" t="str">
        <f t="shared" si="13"/>
        <v xml:space="preserve">312 Projected Solvency II Technical Provisions at Time ZeroP </v>
      </c>
      <c r="D716" t="s">
        <v>1243</v>
      </c>
    </row>
    <row r="717" spans="1:4">
      <c r="A717" s="222" t="str">
        <f>VLOOKUP($D717,CSVLookups!$B:$R,MATCH(A$1,CSVLookups!$B$1:$R$1,0),FALSE)</f>
        <v>312 Projected Solvency II Technical Provisions at Time Zero</v>
      </c>
      <c r="B717" s="222" t="str">
        <f>VLOOKUP($D717,CSVLookups!$B:$R,MATCH(B$1,CSVLookups!$B$1:$R$1,0),FALSE)</f>
        <v xml:space="preserve">Q </v>
      </c>
      <c r="C717" s="222" t="str">
        <f t="shared" si="13"/>
        <v xml:space="preserve">312 Projected Solvency II Technical Provisions at Time ZeroQ </v>
      </c>
      <c r="D717" t="s">
        <v>1245</v>
      </c>
    </row>
    <row r="718" spans="1:4">
      <c r="A718" s="222" t="str">
        <f>VLOOKUP($D718,CSVLookups!$B:$R,MATCH(A$1,CSVLookups!$B$1:$R$1,0),FALSE)</f>
        <v>313 Financial Information</v>
      </c>
      <c r="B718" s="222" t="str">
        <f>VLOOKUP($D718,CSVLookups!$B:$R,MATCH(B$1,CSVLookups!$B$1:$R$1,0),FALSE)</f>
        <v>A1</v>
      </c>
      <c r="C718" s="222" t="str">
        <f t="shared" si="13"/>
        <v>313 Financial InformationA1</v>
      </c>
      <c r="D718" t="s">
        <v>1247</v>
      </c>
    </row>
    <row r="719" spans="1:4">
      <c r="A719" s="222" t="str">
        <f>VLOOKUP($D719,CSVLookups!$B:$R,MATCH(A$1,CSVLookups!$B$1:$R$1,0),FALSE)</f>
        <v>313 Financial Information</v>
      </c>
      <c r="B719" s="222" t="str">
        <f>VLOOKUP($D719,CSVLookups!$B:$R,MATCH(B$1,CSVLookups!$B$1:$R$1,0),FALSE)</f>
        <v>B1</v>
      </c>
      <c r="C719" s="222" t="str">
        <f t="shared" ref="C719:C782" si="15">IF(CONCATENATE(A719,B719)="313 Financial Information0",CONCATENATE(A719,B719,D719),IF(LEN(F719)=0,CONCATENATE(A719,B719,IF(LEFT(D719,LEN("Unincepted"))="Unincepted","ULO","")),CONCATENATE(A719,B719,F719)))</f>
        <v>313 Financial InformationB1</v>
      </c>
      <c r="D719" t="s">
        <v>1250</v>
      </c>
    </row>
    <row r="720" spans="1:4">
      <c r="A720" s="222" t="str">
        <f>VLOOKUP($D720,CSVLookups!$B:$R,MATCH(A$1,CSVLookups!$B$1:$R$1,0),FALSE)</f>
        <v>313 Financial Information</v>
      </c>
      <c r="B720" s="222" t="str">
        <f>VLOOKUP($D720,CSVLookups!$B:$R,MATCH(B$1,CSVLookups!$B$1:$R$1,0),FALSE)</f>
        <v>C1</v>
      </c>
      <c r="C720" s="222" t="str">
        <f t="shared" si="15"/>
        <v>313 Financial InformationC1</v>
      </c>
      <c r="D720" t="s">
        <v>1252</v>
      </c>
    </row>
    <row r="721" spans="1:4">
      <c r="A721" s="222" t="str">
        <f>VLOOKUP($D721,CSVLookups!$B:$R,MATCH(A$1,CSVLookups!$B$1:$R$1,0),FALSE)</f>
        <v>313 Financial Information</v>
      </c>
      <c r="B721" s="222" t="str">
        <f>VLOOKUP($D721,CSVLookups!$B:$R,MATCH(B$1,CSVLookups!$B$1:$R$1,0),FALSE)</f>
        <v>D1</v>
      </c>
      <c r="C721" s="222" t="str">
        <f t="shared" si="15"/>
        <v>313 Financial InformationD1</v>
      </c>
      <c r="D721" t="s">
        <v>1254</v>
      </c>
    </row>
    <row r="722" spans="1:4">
      <c r="A722" s="222" t="str">
        <f>VLOOKUP($D722,CSVLookups!$B:$R,MATCH(A$1,CSVLookups!$B$1:$R$1,0),FALSE)</f>
        <v>313 Financial Information</v>
      </c>
      <c r="B722" s="222" t="str">
        <f>VLOOKUP($D722,CSVLookups!$B:$R,MATCH(B$1,CSVLookups!$B$1:$R$1,0),FALSE)</f>
        <v>A2</v>
      </c>
      <c r="C722" s="222" t="str">
        <f t="shared" si="15"/>
        <v>313 Financial InformationA2</v>
      </c>
      <c r="D722" t="s">
        <v>1256</v>
      </c>
    </row>
    <row r="723" spans="1:4">
      <c r="A723" s="222" t="str">
        <f>VLOOKUP($D723,CSVLookups!$B:$R,MATCH(A$1,CSVLookups!$B$1:$R$1,0),FALSE)</f>
        <v>313 Financial Information</v>
      </c>
      <c r="B723" s="222" t="str">
        <f>VLOOKUP($D723,CSVLookups!$B:$R,MATCH(B$1,CSVLookups!$B$1:$R$1,0),FALSE)</f>
        <v>B2</v>
      </c>
      <c r="C723" s="222" t="str">
        <f t="shared" si="15"/>
        <v>313 Financial InformationB2</v>
      </c>
      <c r="D723" t="s">
        <v>1258</v>
      </c>
    </row>
    <row r="724" spans="1:4">
      <c r="A724" s="222" t="str">
        <f>VLOOKUP($D724,CSVLookups!$B:$R,MATCH(A$1,CSVLookups!$B$1:$R$1,0),FALSE)</f>
        <v>313 Financial Information</v>
      </c>
      <c r="B724" s="222" t="str">
        <f>VLOOKUP($D724,CSVLookups!$B:$R,MATCH(B$1,CSVLookups!$B$1:$R$1,0),FALSE)</f>
        <v>C2</v>
      </c>
      <c r="C724" s="222" t="str">
        <f t="shared" si="15"/>
        <v>313 Financial InformationC2</v>
      </c>
      <c r="D724" t="s">
        <v>1260</v>
      </c>
    </row>
    <row r="725" spans="1:4">
      <c r="A725" s="222" t="str">
        <f>VLOOKUP($D725,CSVLookups!$B:$R,MATCH(A$1,CSVLookups!$B$1:$R$1,0),FALSE)</f>
        <v>313 Financial Information</v>
      </c>
      <c r="B725" s="222" t="str">
        <f>VLOOKUP($D725,CSVLookups!$B:$R,MATCH(B$1,CSVLookups!$B$1:$R$1,0),FALSE)</f>
        <v>D2</v>
      </c>
      <c r="C725" s="222" t="str">
        <f t="shared" si="15"/>
        <v>313 Financial InformationD2</v>
      </c>
      <c r="D725" t="s">
        <v>1262</v>
      </c>
    </row>
    <row r="726" spans="1:4">
      <c r="A726" s="222" t="str">
        <f>VLOOKUP($D726,CSVLookups!$B:$R,MATCH(A$1,CSVLookups!$B$1:$R$1,0),FALSE)</f>
        <v>313 Financial Information</v>
      </c>
      <c r="B726" s="222" t="str">
        <f>VLOOKUP($D726,CSVLookups!$B:$R,MATCH(B$1,CSVLookups!$B$1:$R$1,0),FALSE)</f>
        <v>E1</v>
      </c>
      <c r="C726" s="222" t="str">
        <f t="shared" si="15"/>
        <v>313 Financial InformationE1</v>
      </c>
      <c r="D726" t="s">
        <v>1264</v>
      </c>
    </row>
    <row r="727" spans="1:4">
      <c r="A727" s="222" t="str">
        <f>VLOOKUP($D727,CSVLookups!$B:$R,MATCH(A$1,CSVLookups!$B$1:$R$1,0),FALSE)</f>
        <v>313 Financial Information</v>
      </c>
      <c r="B727" s="222" t="str">
        <f>VLOOKUP($D727,CSVLookups!$B:$R,MATCH(B$1,CSVLookups!$B$1:$R$1,0),FALSE)</f>
        <v>E2</v>
      </c>
      <c r="C727" s="222" t="str">
        <f t="shared" si="15"/>
        <v>313 Financial InformationE2</v>
      </c>
      <c r="D727" t="s">
        <v>1266</v>
      </c>
    </row>
    <row r="728" spans="1:4">
      <c r="A728" s="222" t="str">
        <f>VLOOKUP($D728,CSVLookups!$B:$R,MATCH(A$1,CSVLookups!$B$1:$R$1,0),FALSE)</f>
        <v>313 Financial Information</v>
      </c>
      <c r="B728" s="222" t="str">
        <f>VLOOKUP($D728,CSVLookups!$B:$R,MATCH(B$1,CSVLookups!$B$1:$R$1,0),FALSE)</f>
        <v>F1</v>
      </c>
      <c r="C728" s="222" t="str">
        <f t="shared" si="15"/>
        <v>313 Financial InformationF1</v>
      </c>
      <c r="D728" t="s">
        <v>1268</v>
      </c>
    </row>
    <row r="729" spans="1:4">
      <c r="A729" s="222" t="str">
        <f>VLOOKUP($D729,CSVLookups!$B:$R,MATCH(A$1,CSVLookups!$B$1:$R$1,0),FALSE)</f>
        <v>313 Financial Information</v>
      </c>
      <c r="B729" s="222" t="str">
        <f>VLOOKUP($D729,CSVLookups!$B:$R,MATCH(B$1,CSVLookups!$B$1:$R$1,0),FALSE)</f>
        <v>G1</v>
      </c>
      <c r="C729" s="222" t="str">
        <f t="shared" si="15"/>
        <v>313 Financial InformationG1</v>
      </c>
      <c r="D729" t="s">
        <v>1270</v>
      </c>
    </row>
    <row r="730" spans="1:4">
      <c r="A730" s="222" t="str">
        <f>VLOOKUP($D730,CSVLookups!$B:$R,MATCH(A$1,CSVLookups!$B$1:$R$1,0),FALSE)</f>
        <v>313 Financial Information</v>
      </c>
      <c r="B730" s="222" t="str">
        <f>VLOOKUP($D730,CSVLookups!$B:$R,MATCH(B$1,CSVLookups!$B$1:$R$1,0),FALSE)</f>
        <v>H1</v>
      </c>
      <c r="C730" s="222" t="str">
        <f t="shared" si="15"/>
        <v>313 Financial InformationH1</v>
      </c>
      <c r="D730" t="s">
        <v>1273</v>
      </c>
    </row>
    <row r="731" spans="1:4">
      <c r="A731" s="222" t="str">
        <f>VLOOKUP($D731,CSVLookups!$B:$R,MATCH(A$1,CSVLookups!$B$1:$R$1,0),FALSE)</f>
        <v>313 Financial Information</v>
      </c>
      <c r="B731" s="222" t="str">
        <f>VLOOKUP($D731,CSVLookups!$B:$R,MATCH(B$1,CSVLookups!$B$1:$R$1,0),FALSE)</f>
        <v>I1</v>
      </c>
      <c r="C731" s="222" t="str">
        <f t="shared" si="15"/>
        <v>313 Financial InformationI1</v>
      </c>
      <c r="D731" t="s">
        <v>1274</v>
      </c>
    </row>
    <row r="732" spans="1:4">
      <c r="A732" s="222" t="str">
        <f>VLOOKUP($D732,CSVLookups!$B:$R,MATCH(A$1,CSVLookups!$B$1:$R$1,0),FALSE)</f>
        <v>313 Financial Information</v>
      </c>
      <c r="B732" s="222" t="str">
        <f>VLOOKUP($D732,CSVLookups!$B:$R,MATCH(B$1,CSVLookups!$B$1:$R$1,0),FALSE)</f>
        <v>F2</v>
      </c>
      <c r="C732" s="222" t="str">
        <f t="shared" si="15"/>
        <v>313 Financial InformationF2</v>
      </c>
      <c r="D732" t="s">
        <v>1276</v>
      </c>
    </row>
    <row r="733" spans="1:4">
      <c r="A733" s="222" t="str">
        <f>VLOOKUP($D733,CSVLookups!$B:$R,MATCH(A$1,CSVLookups!$B$1:$R$1,0),FALSE)</f>
        <v>313 Financial Information</v>
      </c>
      <c r="B733" s="222" t="str">
        <f>VLOOKUP($D733,CSVLookups!$B:$R,MATCH(B$1,CSVLookups!$B$1:$R$1,0),FALSE)</f>
        <v>G2</v>
      </c>
      <c r="C733" s="222" t="str">
        <f t="shared" si="15"/>
        <v>313 Financial InformationG2</v>
      </c>
      <c r="D733" t="s">
        <v>1278</v>
      </c>
    </row>
    <row r="734" spans="1:4">
      <c r="A734" s="222" t="str">
        <f>VLOOKUP($D734,CSVLookups!$B:$R,MATCH(A$1,CSVLookups!$B$1:$R$1,0),FALSE)</f>
        <v>313 Financial Information</v>
      </c>
      <c r="B734" s="222" t="str">
        <f>VLOOKUP($D734,CSVLookups!$B:$R,MATCH(B$1,CSVLookups!$B$1:$R$1,0),FALSE)</f>
        <v>H2</v>
      </c>
      <c r="C734" s="222" t="str">
        <f t="shared" si="15"/>
        <v>313 Financial InformationH2</v>
      </c>
      <c r="D734" t="s">
        <v>1280</v>
      </c>
    </row>
    <row r="735" spans="1:4">
      <c r="A735" s="222" t="str">
        <f>VLOOKUP($D735,CSVLookups!$B:$R,MATCH(A$1,CSVLookups!$B$1:$R$1,0),FALSE)</f>
        <v>313 Financial Information</v>
      </c>
      <c r="B735" s="222" t="str">
        <f>VLOOKUP($D735,CSVLookups!$B:$R,MATCH(B$1,CSVLookups!$B$1:$R$1,0),FALSE)</f>
        <v>I2</v>
      </c>
      <c r="C735" s="222" t="str">
        <f t="shared" si="15"/>
        <v>313 Financial InformationI2</v>
      </c>
      <c r="D735" t="s">
        <v>1281</v>
      </c>
    </row>
    <row r="736" spans="1:4">
      <c r="A736" s="222" t="str">
        <f>VLOOKUP($D736,CSVLookups!$B:$R,MATCH(A$1,CSVLookups!$B$1:$R$1,0),FALSE)</f>
        <v>313 Financial Information</v>
      </c>
      <c r="B736" s="222" t="str">
        <f>VLOOKUP($D736,CSVLookups!$B:$R,MATCH(B$1,CSVLookups!$B$1:$R$1,0),FALSE)</f>
        <v>F3</v>
      </c>
      <c r="C736" s="222" t="str">
        <f t="shared" si="15"/>
        <v>313 Financial InformationF3</v>
      </c>
      <c r="D736" t="s">
        <v>1282</v>
      </c>
    </row>
    <row r="737" spans="1:4">
      <c r="A737" s="222" t="str">
        <f>VLOOKUP($D737,CSVLookups!$B:$R,MATCH(A$1,CSVLookups!$B$1:$R$1,0),FALSE)</f>
        <v>313 Financial Information</v>
      </c>
      <c r="B737" s="222" t="str">
        <f>VLOOKUP($D737,CSVLookups!$B:$R,MATCH(B$1,CSVLookups!$B$1:$R$1,0),FALSE)</f>
        <v>G3</v>
      </c>
      <c r="C737" s="222" t="str">
        <f t="shared" si="15"/>
        <v>313 Financial InformationG3</v>
      </c>
      <c r="D737" t="s">
        <v>1284</v>
      </c>
    </row>
    <row r="738" spans="1:4">
      <c r="A738" s="222" t="str">
        <f>VLOOKUP($D738,CSVLookups!$B:$R,MATCH(A$1,CSVLookups!$B$1:$R$1,0),FALSE)</f>
        <v>313 Financial Information</v>
      </c>
      <c r="B738" s="222" t="str">
        <f>VLOOKUP($D738,CSVLookups!$B:$R,MATCH(B$1,CSVLookups!$B$1:$R$1,0),FALSE)</f>
        <v>H3</v>
      </c>
      <c r="C738" s="222" t="str">
        <f t="shared" si="15"/>
        <v>313 Financial InformationH3</v>
      </c>
      <c r="D738" t="s">
        <v>1286</v>
      </c>
    </row>
    <row r="739" spans="1:4">
      <c r="A739" s="222" t="str">
        <f>VLOOKUP($D739,CSVLookups!$B:$R,MATCH(A$1,CSVLookups!$B$1:$R$1,0),FALSE)</f>
        <v>313 Financial Information</v>
      </c>
      <c r="B739" s="222" t="str">
        <f>VLOOKUP($D739,CSVLookups!$B:$R,MATCH(B$1,CSVLookups!$B$1:$R$1,0),FALSE)</f>
        <v>I3</v>
      </c>
      <c r="C739" s="222" t="str">
        <f t="shared" si="15"/>
        <v>313 Financial InformationI3</v>
      </c>
      <c r="D739" t="s">
        <v>1287</v>
      </c>
    </row>
    <row r="740" spans="1:4">
      <c r="A740" s="222" t="str">
        <f>VLOOKUP($D740,CSVLookups!$B:$R,MATCH(A$1,CSVLookups!$B$1:$R$1,0),FALSE)</f>
        <v>313 Financial Information</v>
      </c>
      <c r="B740" s="222" t="str">
        <f>VLOOKUP($D740,CSVLookups!$B:$R,MATCH(B$1,CSVLookups!$B$1:$R$1,0),FALSE)</f>
        <v>F4</v>
      </c>
      <c r="C740" s="222" t="str">
        <f t="shared" si="15"/>
        <v>313 Financial InformationF4</v>
      </c>
      <c r="D740" t="s">
        <v>1288</v>
      </c>
    </row>
    <row r="741" spans="1:4">
      <c r="A741" s="222" t="str">
        <f>VLOOKUP($D741,CSVLookups!$B:$R,MATCH(A$1,CSVLookups!$B$1:$R$1,0),FALSE)</f>
        <v>313 Financial Information</v>
      </c>
      <c r="B741" s="222" t="str">
        <f>VLOOKUP($D741,CSVLookups!$B:$R,MATCH(B$1,CSVLookups!$B$1:$R$1,0),FALSE)</f>
        <v>G4</v>
      </c>
      <c r="C741" s="222" t="str">
        <f t="shared" si="15"/>
        <v>313 Financial InformationG4</v>
      </c>
      <c r="D741" t="s">
        <v>1290</v>
      </c>
    </row>
    <row r="742" spans="1:4">
      <c r="A742" s="222" t="str">
        <f>VLOOKUP($D742,CSVLookups!$B:$R,MATCH(A$1,CSVLookups!$B$1:$R$1,0),FALSE)</f>
        <v>313 Financial Information</v>
      </c>
      <c r="B742" s="222" t="str">
        <f>VLOOKUP($D742,CSVLookups!$B:$R,MATCH(B$1,CSVLookups!$B$1:$R$1,0),FALSE)</f>
        <v>H4</v>
      </c>
      <c r="C742" s="222" t="str">
        <f t="shared" si="15"/>
        <v>313 Financial InformationH4</v>
      </c>
      <c r="D742" t="s">
        <v>1292</v>
      </c>
    </row>
    <row r="743" spans="1:4">
      <c r="A743" s="222" t="str">
        <f>VLOOKUP($D743,CSVLookups!$B:$R,MATCH(A$1,CSVLookups!$B$1:$R$1,0),FALSE)</f>
        <v>313 Financial Information</v>
      </c>
      <c r="B743" s="222" t="str">
        <f>VLOOKUP($D743,CSVLookups!$B:$R,MATCH(B$1,CSVLookups!$B$1:$R$1,0),FALSE)</f>
        <v>I4</v>
      </c>
      <c r="C743" s="222" t="str">
        <f t="shared" si="15"/>
        <v>313 Financial InformationI4</v>
      </c>
      <c r="D743" t="s">
        <v>1293</v>
      </c>
    </row>
    <row r="744" spans="1:4">
      <c r="A744" s="222" t="str">
        <f>VLOOKUP($D744,CSVLookups!$B:$R,MATCH(A$1,CSVLookups!$B$1:$R$1,0),FALSE)</f>
        <v>313 Financial Information</v>
      </c>
      <c r="B744" s="222" t="str">
        <f>VLOOKUP($D744,CSVLookups!$B:$R,MATCH(B$1,CSVLookups!$B$1:$R$1,0),FALSE)</f>
        <v>F5</v>
      </c>
      <c r="C744" s="222" t="str">
        <f t="shared" si="15"/>
        <v>313 Financial InformationF5</v>
      </c>
      <c r="D744" t="s">
        <v>1294</v>
      </c>
    </row>
    <row r="745" spans="1:4">
      <c r="A745" s="222" t="str">
        <f>VLOOKUP($D745,CSVLookups!$B:$R,MATCH(A$1,CSVLookups!$B$1:$R$1,0),FALSE)</f>
        <v>313 Financial Information</v>
      </c>
      <c r="B745" s="222" t="str">
        <f>VLOOKUP($D745,CSVLookups!$B:$R,MATCH(B$1,CSVLookups!$B$1:$R$1,0),FALSE)</f>
        <v>G5</v>
      </c>
      <c r="C745" s="222" t="str">
        <f t="shared" si="15"/>
        <v>313 Financial InformationG5</v>
      </c>
      <c r="D745" t="s">
        <v>1296</v>
      </c>
    </row>
    <row r="746" spans="1:4">
      <c r="A746" s="222" t="str">
        <f>VLOOKUP($D746,CSVLookups!$B:$R,MATCH(A$1,CSVLookups!$B$1:$R$1,0),FALSE)</f>
        <v>313 Financial Information</v>
      </c>
      <c r="B746" s="222" t="str">
        <f>VLOOKUP($D746,CSVLookups!$B:$R,MATCH(B$1,CSVLookups!$B$1:$R$1,0),FALSE)</f>
        <v>H5</v>
      </c>
      <c r="C746" s="222" t="str">
        <f t="shared" si="15"/>
        <v>313 Financial InformationH5</v>
      </c>
      <c r="D746" t="s">
        <v>1298</v>
      </c>
    </row>
    <row r="747" spans="1:4">
      <c r="A747" s="222" t="str">
        <f>VLOOKUP($D747,CSVLookups!$B:$R,MATCH(A$1,CSVLookups!$B$1:$R$1,0),FALSE)</f>
        <v>313 Financial Information</v>
      </c>
      <c r="B747" s="222" t="str">
        <f>VLOOKUP($D747,CSVLookups!$B:$R,MATCH(B$1,CSVLookups!$B$1:$R$1,0),FALSE)</f>
        <v>I5</v>
      </c>
      <c r="C747" s="222" t="str">
        <f t="shared" si="15"/>
        <v>313 Financial InformationI5</v>
      </c>
      <c r="D747" t="s">
        <v>1299</v>
      </c>
    </row>
    <row r="748" spans="1:4">
      <c r="A748" s="222" t="str">
        <f>VLOOKUP($D748,CSVLookups!$B:$R,MATCH(A$1,CSVLookups!$B$1:$R$1,0),FALSE)</f>
        <v>313 Financial Information</v>
      </c>
      <c r="B748" s="222" t="str">
        <f>VLOOKUP($D748,CSVLookups!$B:$R,MATCH(B$1,CSVLookups!$B$1:$R$1,0),FALSE)</f>
        <v>F6</v>
      </c>
      <c r="C748" s="222" t="str">
        <f t="shared" si="15"/>
        <v>313 Financial InformationF6</v>
      </c>
      <c r="D748" t="s">
        <v>1300</v>
      </c>
    </row>
    <row r="749" spans="1:4">
      <c r="A749" s="222" t="str">
        <f>VLOOKUP($D749,CSVLookups!$B:$R,MATCH(A$1,CSVLookups!$B$1:$R$1,0),FALSE)</f>
        <v>313 Financial Information</v>
      </c>
      <c r="B749" s="222" t="str">
        <f>VLOOKUP($D749,CSVLookups!$B:$R,MATCH(B$1,CSVLookups!$B$1:$R$1,0),FALSE)</f>
        <v>G6</v>
      </c>
      <c r="C749" s="222" t="str">
        <f t="shared" si="15"/>
        <v>313 Financial InformationG6</v>
      </c>
      <c r="D749" t="s">
        <v>1302</v>
      </c>
    </row>
    <row r="750" spans="1:4">
      <c r="A750" s="222" t="str">
        <f>VLOOKUP($D750,CSVLookups!$B:$R,MATCH(A$1,CSVLookups!$B$1:$R$1,0),FALSE)</f>
        <v>313 Financial Information</v>
      </c>
      <c r="B750" s="222" t="str">
        <f>VLOOKUP($D750,CSVLookups!$B:$R,MATCH(B$1,CSVLookups!$B$1:$R$1,0),FALSE)</f>
        <v>H6</v>
      </c>
      <c r="C750" s="222" t="str">
        <f t="shared" si="15"/>
        <v>313 Financial InformationH6</v>
      </c>
      <c r="D750" t="s">
        <v>1304</v>
      </c>
    </row>
    <row r="751" spans="1:4">
      <c r="A751" s="222" t="str">
        <f>VLOOKUP($D751,CSVLookups!$B:$R,MATCH(A$1,CSVLookups!$B$1:$R$1,0),FALSE)</f>
        <v>313 Financial Information</v>
      </c>
      <c r="B751" s="222" t="str">
        <f>VLOOKUP($D751,CSVLookups!$B:$R,MATCH(B$1,CSVLookups!$B$1:$R$1,0),FALSE)</f>
        <v>I6</v>
      </c>
      <c r="C751" s="222" t="str">
        <f t="shared" si="15"/>
        <v>313 Financial InformationI6</v>
      </c>
      <c r="D751" t="s">
        <v>1306</v>
      </c>
    </row>
    <row r="752" spans="1:4">
      <c r="A752" s="222" t="str">
        <f>VLOOKUP($D752,CSVLookups!$B:$R,MATCH(A$1,CSVLookups!$B$1:$R$1,0),FALSE)</f>
        <v>313 Financial Information</v>
      </c>
      <c r="B752" s="222" t="str">
        <f>VLOOKUP($D752,CSVLookups!$B:$R,MATCH(B$1,CSVLookups!$B$1:$R$1,0),FALSE)</f>
        <v>F7</v>
      </c>
      <c r="C752" s="222" t="str">
        <f t="shared" si="15"/>
        <v>313 Financial InformationF7</v>
      </c>
      <c r="D752" t="s">
        <v>1307</v>
      </c>
    </row>
    <row r="753" spans="1:4">
      <c r="A753" s="222" t="str">
        <f>VLOOKUP($D753,CSVLookups!$B:$R,MATCH(A$1,CSVLookups!$B$1:$R$1,0),FALSE)</f>
        <v>313 Financial Information</v>
      </c>
      <c r="B753" s="222" t="str">
        <f>VLOOKUP($D753,CSVLookups!$B:$R,MATCH(B$1,CSVLookups!$B$1:$R$1,0),FALSE)</f>
        <v>G7</v>
      </c>
      <c r="C753" s="222" t="str">
        <f t="shared" si="15"/>
        <v>313 Financial InformationG7</v>
      </c>
      <c r="D753" t="s">
        <v>1310</v>
      </c>
    </row>
    <row r="754" spans="1:4">
      <c r="A754" s="222" t="str">
        <f>VLOOKUP($D754,CSVLookups!$B:$R,MATCH(A$1,CSVLookups!$B$1:$R$1,0),FALSE)</f>
        <v>313 Financial Information</v>
      </c>
      <c r="B754" s="222" t="str">
        <f>VLOOKUP($D754,CSVLookups!$B:$R,MATCH(B$1,CSVLookups!$B$1:$R$1,0),FALSE)</f>
        <v>H7</v>
      </c>
      <c r="C754" s="222" t="str">
        <f t="shared" si="15"/>
        <v>313 Financial InformationH7</v>
      </c>
      <c r="D754" t="s">
        <v>1312</v>
      </c>
    </row>
    <row r="755" spans="1:4">
      <c r="A755" s="222" t="str">
        <f>VLOOKUP($D755,CSVLookups!$B:$R,MATCH(A$1,CSVLookups!$B$1:$R$1,0),FALSE)</f>
        <v>313 Financial Information</v>
      </c>
      <c r="B755" s="222" t="str">
        <f>VLOOKUP($D755,CSVLookups!$B:$R,MATCH(B$1,CSVLookups!$B$1:$R$1,0),FALSE)</f>
        <v>I7</v>
      </c>
      <c r="C755" s="222" t="str">
        <f t="shared" si="15"/>
        <v>313 Financial InformationI7</v>
      </c>
      <c r="D755" t="s">
        <v>1313</v>
      </c>
    </row>
    <row r="756" spans="1:4">
      <c r="A756" s="222" t="str">
        <f>VLOOKUP($D756,CSVLookups!$B:$R,MATCH(A$1,CSVLookups!$B$1:$R$1,0),FALSE)</f>
        <v>313 Financial Information</v>
      </c>
      <c r="B756" s="222" t="str">
        <f>VLOOKUP($D756,CSVLookups!$B:$R,MATCH(B$1,CSVLookups!$B$1:$R$1,0),FALSE)</f>
        <v>F8</v>
      </c>
      <c r="C756" s="222" t="str">
        <f t="shared" si="15"/>
        <v>313 Financial InformationF8</v>
      </c>
      <c r="D756" t="s">
        <v>1314</v>
      </c>
    </row>
    <row r="757" spans="1:4">
      <c r="A757" s="222" t="str">
        <f>VLOOKUP($D757,CSVLookups!$B:$R,MATCH(A$1,CSVLookups!$B$1:$R$1,0),FALSE)</f>
        <v>313 Financial Information</v>
      </c>
      <c r="B757" s="222" t="str">
        <f>VLOOKUP($D757,CSVLookups!$B:$R,MATCH(B$1,CSVLookups!$B$1:$R$1,0),FALSE)</f>
        <v>G8</v>
      </c>
      <c r="C757" s="222" t="str">
        <f t="shared" si="15"/>
        <v>313 Financial InformationG8</v>
      </c>
      <c r="D757" t="s">
        <v>1317</v>
      </c>
    </row>
    <row r="758" spans="1:4">
      <c r="A758" s="222" t="str">
        <f>VLOOKUP($D758,CSVLookups!$B:$R,MATCH(A$1,CSVLookups!$B$1:$R$1,0),FALSE)</f>
        <v>313 Financial Information</v>
      </c>
      <c r="B758" s="222" t="str">
        <f>VLOOKUP($D758,CSVLookups!$B:$R,MATCH(B$1,CSVLookups!$B$1:$R$1,0),FALSE)</f>
        <v>H8</v>
      </c>
      <c r="C758" s="222" t="str">
        <f t="shared" si="15"/>
        <v>313 Financial InformationH8</v>
      </c>
      <c r="D758" t="s">
        <v>1320</v>
      </c>
    </row>
    <row r="759" spans="1:4">
      <c r="A759" s="222" t="str">
        <f>VLOOKUP($D759,CSVLookups!$B:$R,MATCH(A$1,CSVLookups!$B$1:$R$1,0),FALSE)</f>
        <v>313 Financial Information</v>
      </c>
      <c r="B759" s="222" t="str">
        <f>VLOOKUP($D759,CSVLookups!$B:$R,MATCH(B$1,CSVLookups!$B$1:$R$1,0),FALSE)</f>
        <v>I8</v>
      </c>
      <c r="C759" s="222" t="str">
        <f t="shared" si="15"/>
        <v>313 Financial InformationI8</v>
      </c>
      <c r="D759" t="s">
        <v>1322</v>
      </c>
    </row>
    <row r="760" spans="1:4">
      <c r="A760" s="222" t="str">
        <f>VLOOKUP($D760,CSVLookups!$B:$R,MATCH(A$1,CSVLookups!$B$1:$R$1,0),FALSE)</f>
        <v>313 Financial Information</v>
      </c>
      <c r="B760" s="222">
        <f>VLOOKUP($D760,CSVLookups!$B:$R,MATCH(B$1,CSVLookups!$B$1:$R$1,0),FALSE)</f>
        <v>0</v>
      </c>
      <c r="C760" s="222" t="str">
        <f t="shared" si="15"/>
        <v>313 Financial Information0LcmVsScr</v>
      </c>
      <c r="D760" t="s">
        <v>1324</v>
      </c>
    </row>
    <row r="761" spans="1:4">
      <c r="A761" s="222" t="str">
        <f>VLOOKUP($D761,CSVLookups!$B:$R,MATCH(A$1,CSVLookups!$B$1:$R$1,0),FALSE)</f>
        <v>313 Financial Information</v>
      </c>
      <c r="B761" s="222">
        <f>VLOOKUP($D761,CSVLookups!$B:$R,MATCH(B$1,CSVLookups!$B$1:$R$1,0),FALSE)</f>
        <v>0</v>
      </c>
      <c r="C761" s="222" t="str">
        <f t="shared" si="15"/>
        <v>313 Financial Information0LcrDocAttached</v>
      </c>
      <c r="D761" t="s">
        <v>1327</v>
      </c>
    </row>
    <row r="762" spans="1:4">
      <c r="A762" s="222" t="str">
        <f>VLOOKUP($D762,CSVLookups!$B:$R,MATCH(A$1,CSVLookups!$B$1:$R$1,0),FALSE)</f>
        <v>314 Additional Quantitative Analysis</v>
      </c>
      <c r="B762" s="222" t="str">
        <f>VLOOKUP($D762,CSVLookups!$B:$R,MATCH(B$1,CSVLookups!$B$1:$R$1,0),FALSE)</f>
        <v>A1</v>
      </c>
      <c r="C762" s="222" t="str">
        <f t="shared" si="15"/>
        <v>314 Additional Quantitative AnalysisA1</v>
      </c>
      <c r="D762" t="s">
        <v>1330</v>
      </c>
    </row>
    <row r="763" spans="1:4">
      <c r="A763" s="222" t="str">
        <f>VLOOKUP($D763,CSVLookups!$B:$R,MATCH(A$1,CSVLookups!$B$1:$R$1,0),FALSE)</f>
        <v>314 Additional Quantitative Analysis</v>
      </c>
      <c r="B763" s="222" t="str">
        <f>VLOOKUP($D763,CSVLookups!$B:$R,MATCH(B$1,CSVLookups!$B$1:$R$1,0),FALSE)</f>
        <v>B1</v>
      </c>
      <c r="C763" s="222" t="str">
        <f t="shared" si="15"/>
        <v>314 Additional Quantitative AnalysisB1</v>
      </c>
      <c r="D763" t="s">
        <v>1332</v>
      </c>
    </row>
    <row r="764" spans="1:4">
      <c r="A764" s="222" t="str">
        <f>VLOOKUP($D764,CSVLookups!$B:$R,MATCH(A$1,CSVLookups!$B$1:$R$1,0),FALSE)</f>
        <v>314 Additional Quantitative Analysis</v>
      </c>
      <c r="B764" s="222" t="str">
        <f>VLOOKUP($D764,CSVLookups!$B:$R,MATCH(B$1,CSVLookups!$B$1:$R$1,0),FALSE)</f>
        <v>C1</v>
      </c>
      <c r="C764" s="222" t="str">
        <f t="shared" si="15"/>
        <v>314 Additional Quantitative AnalysisC1</v>
      </c>
      <c r="D764" t="s">
        <v>1334</v>
      </c>
    </row>
    <row r="765" spans="1:4">
      <c r="A765" s="222" t="str">
        <f>VLOOKUP($D765,CSVLookups!$B:$R,MATCH(A$1,CSVLookups!$B$1:$R$1,0),FALSE)</f>
        <v>314 Additional Quantitative Analysis</v>
      </c>
      <c r="B765" s="222" t="str">
        <f>VLOOKUP($D765,CSVLookups!$B:$R,MATCH(B$1,CSVLookups!$B$1:$R$1,0),FALSE)</f>
        <v>A2</v>
      </c>
      <c r="C765" s="222" t="str">
        <f t="shared" si="15"/>
        <v>314 Additional Quantitative AnalysisA2</v>
      </c>
      <c r="D765" t="s">
        <v>1336</v>
      </c>
    </row>
    <row r="766" spans="1:4">
      <c r="A766" s="222" t="str">
        <f>VLOOKUP($D766,CSVLookups!$B:$R,MATCH(A$1,CSVLookups!$B$1:$R$1,0),FALSE)</f>
        <v>314 Additional Quantitative Analysis</v>
      </c>
      <c r="B766" s="222" t="str">
        <f>VLOOKUP($D766,CSVLookups!$B:$R,MATCH(B$1,CSVLookups!$B$1:$R$1,0),FALSE)</f>
        <v>B2</v>
      </c>
      <c r="C766" s="222" t="str">
        <f t="shared" si="15"/>
        <v>314 Additional Quantitative AnalysisB2</v>
      </c>
      <c r="D766" t="s">
        <v>1339</v>
      </c>
    </row>
    <row r="767" spans="1:4">
      <c r="A767" s="222" t="str">
        <f>VLOOKUP($D767,CSVLookups!$B:$R,MATCH(A$1,CSVLookups!$B$1:$R$1,0),FALSE)</f>
        <v>314 Additional Quantitative Analysis</v>
      </c>
      <c r="B767" s="222" t="str">
        <f>VLOOKUP($D767,CSVLookups!$B:$R,MATCH(B$1,CSVLookups!$B$1:$R$1,0),FALSE)</f>
        <v>C2</v>
      </c>
      <c r="C767" s="222" t="str">
        <f t="shared" si="15"/>
        <v>314 Additional Quantitative AnalysisC2</v>
      </c>
      <c r="D767" t="s">
        <v>1341</v>
      </c>
    </row>
    <row r="768" spans="1:4">
      <c r="A768" s="222" t="str">
        <f>VLOOKUP($D768,CSVLookups!$B:$R,MATCH(A$1,CSVLookups!$B$1:$R$1,0),FALSE)</f>
        <v>314 Additional Quantitative Analysis</v>
      </c>
      <c r="B768" s="222" t="str">
        <f>VLOOKUP($D768,CSVLookups!$B:$R,MATCH(B$1,CSVLookups!$B$1:$R$1,0),FALSE)</f>
        <v>A3</v>
      </c>
      <c r="C768" s="222" t="str">
        <f t="shared" si="15"/>
        <v>314 Additional Quantitative AnalysisA3</v>
      </c>
      <c r="D768" t="s">
        <v>1343</v>
      </c>
    </row>
    <row r="769" spans="1:4">
      <c r="A769" s="222" t="str">
        <f>VLOOKUP($D769,CSVLookups!$B:$R,MATCH(A$1,CSVLookups!$B$1:$R$1,0),FALSE)</f>
        <v>314 Additional Quantitative Analysis</v>
      </c>
      <c r="B769" s="222" t="str">
        <f>VLOOKUP($D769,CSVLookups!$B:$R,MATCH(B$1,CSVLookups!$B$1:$R$1,0),FALSE)</f>
        <v>B3</v>
      </c>
      <c r="C769" s="222" t="str">
        <f t="shared" si="15"/>
        <v>314 Additional Quantitative AnalysisB3</v>
      </c>
      <c r="D769" t="s">
        <v>1345</v>
      </c>
    </row>
    <row r="770" spans="1:4">
      <c r="A770" s="222" t="str">
        <f>VLOOKUP($D770,CSVLookups!$B:$R,MATCH(A$1,CSVLookups!$B$1:$R$1,0),FALSE)</f>
        <v>314 Additional Quantitative Analysis</v>
      </c>
      <c r="B770" s="222" t="str">
        <f>VLOOKUP($D770,CSVLookups!$B:$R,MATCH(B$1,CSVLookups!$B$1:$R$1,0),FALSE)</f>
        <v>C3</v>
      </c>
      <c r="C770" s="222" t="str">
        <f t="shared" si="15"/>
        <v>314 Additional Quantitative AnalysisC3</v>
      </c>
      <c r="D770" t="s">
        <v>1347</v>
      </c>
    </row>
    <row r="771" spans="1:4">
      <c r="A771" s="222" t="str">
        <f>VLOOKUP($D771,CSVLookups!$B:$R,MATCH(A$1,CSVLookups!$B$1:$R$1,0),FALSE)</f>
        <v>314 Additional Quantitative Analysis</v>
      </c>
      <c r="B771" s="222" t="str">
        <f>VLOOKUP($D771,CSVLookups!$B:$R,MATCH(B$1,CSVLookups!$B$1:$R$1,0),FALSE)</f>
        <v>A4</v>
      </c>
      <c r="C771" s="222" t="str">
        <f t="shared" si="15"/>
        <v>314 Additional Quantitative AnalysisA4</v>
      </c>
      <c r="D771" t="s">
        <v>1349</v>
      </c>
    </row>
    <row r="772" spans="1:4">
      <c r="A772" s="222" t="str">
        <f>VLOOKUP($D772,CSVLookups!$B:$R,MATCH(A$1,CSVLookups!$B$1:$R$1,0),FALSE)</f>
        <v>314 Additional Quantitative Analysis</v>
      </c>
      <c r="B772" s="222" t="str">
        <f>VLOOKUP($D772,CSVLookups!$B:$R,MATCH(B$1,CSVLookups!$B$1:$R$1,0),FALSE)</f>
        <v>B4</v>
      </c>
      <c r="C772" s="222" t="str">
        <f t="shared" si="15"/>
        <v>314 Additional Quantitative AnalysisB4</v>
      </c>
      <c r="D772" t="s">
        <v>1351</v>
      </c>
    </row>
    <row r="773" spans="1:4">
      <c r="A773" s="222" t="str">
        <f>VLOOKUP($D773,CSVLookups!$B:$R,MATCH(A$1,CSVLookups!$B$1:$R$1,0),FALSE)</f>
        <v>314 Additional Quantitative Analysis</v>
      </c>
      <c r="B773" s="222" t="str">
        <f>VLOOKUP($D773,CSVLookups!$B:$R,MATCH(B$1,CSVLookups!$B$1:$R$1,0),FALSE)</f>
        <v>C4</v>
      </c>
      <c r="C773" s="222" t="str">
        <f t="shared" si="15"/>
        <v>314 Additional Quantitative AnalysisC4</v>
      </c>
      <c r="D773" t="s">
        <v>1353</v>
      </c>
    </row>
    <row r="774" spans="1:4">
      <c r="A774" s="222" t="str">
        <f>VLOOKUP($D774,CSVLookups!$B:$R,MATCH(A$1,CSVLookups!$B$1:$R$1,0),FALSE)</f>
        <v>314 Additional Quantitative Analysis</v>
      </c>
      <c r="B774" s="222" t="str">
        <f>VLOOKUP($D774,CSVLookups!$B:$R,MATCH(B$1,CSVLookups!$B$1:$R$1,0),FALSE)</f>
        <v>A5</v>
      </c>
      <c r="C774" s="222" t="str">
        <f t="shared" si="15"/>
        <v>314 Additional Quantitative AnalysisA5</v>
      </c>
      <c r="D774" t="s">
        <v>1355</v>
      </c>
    </row>
    <row r="775" spans="1:4">
      <c r="A775" s="222" t="str">
        <f>VLOOKUP($D775,CSVLookups!$B:$R,MATCH(A$1,CSVLookups!$B$1:$R$1,0),FALSE)</f>
        <v>314 Additional Quantitative Analysis</v>
      </c>
      <c r="B775" s="222" t="str">
        <f>VLOOKUP($D775,CSVLookups!$B:$R,MATCH(B$1,CSVLookups!$B$1:$R$1,0),FALSE)</f>
        <v>B5</v>
      </c>
      <c r="C775" s="222" t="str">
        <f t="shared" si="15"/>
        <v>314 Additional Quantitative AnalysisB5</v>
      </c>
      <c r="D775" t="s">
        <v>1357</v>
      </c>
    </row>
    <row r="776" spans="1:4">
      <c r="A776" s="222" t="str">
        <f>VLOOKUP($D776,CSVLookups!$B:$R,MATCH(A$1,CSVLookups!$B$1:$R$1,0),FALSE)</f>
        <v>314 Additional Quantitative Analysis</v>
      </c>
      <c r="B776" s="222" t="str">
        <f>VLOOKUP($D776,CSVLookups!$B:$R,MATCH(B$1,CSVLookups!$B$1:$R$1,0),FALSE)</f>
        <v>C5</v>
      </c>
      <c r="C776" s="222" t="str">
        <f t="shared" si="15"/>
        <v>314 Additional Quantitative AnalysisC5</v>
      </c>
      <c r="D776" t="s">
        <v>1360</v>
      </c>
    </row>
    <row r="777" spans="1:4">
      <c r="A777" s="222" t="str">
        <f>VLOOKUP($D777,CSVLookups!$B:$R,MATCH(A$1,CSVLookups!$B$1:$R$1,0),FALSE)</f>
        <v>314 Additional Quantitative Analysis</v>
      </c>
      <c r="B777" s="222" t="str">
        <f>VLOOKUP($D777,CSVLookups!$B:$R,MATCH(B$1,CSVLookups!$B$1:$R$1,0),FALSE)</f>
        <v>A6</v>
      </c>
      <c r="C777" s="222" t="str">
        <f t="shared" si="15"/>
        <v>314 Additional Quantitative AnalysisA6</v>
      </c>
      <c r="D777" t="s">
        <v>1362</v>
      </c>
    </row>
    <row r="778" spans="1:4">
      <c r="A778" s="222" t="str">
        <f>VLOOKUP($D778,CSVLookups!$B:$R,MATCH(A$1,CSVLookups!$B$1:$R$1,0),FALSE)</f>
        <v>314 Additional Quantitative Analysis</v>
      </c>
      <c r="B778" s="222" t="str">
        <f>VLOOKUP($D778,CSVLookups!$B:$R,MATCH(B$1,CSVLookups!$B$1:$R$1,0),FALSE)</f>
        <v>D1</v>
      </c>
      <c r="C778" s="222" t="str">
        <f t="shared" si="15"/>
        <v>314 Additional Quantitative AnalysisD1</v>
      </c>
      <c r="D778" t="s">
        <v>1365</v>
      </c>
    </row>
    <row r="779" spans="1:4">
      <c r="A779" s="222" t="str">
        <f>VLOOKUP($D779,CSVLookups!$B:$R,MATCH(A$1,CSVLookups!$B$1:$R$1,0),FALSE)</f>
        <v>314 Additional Quantitative Analysis</v>
      </c>
      <c r="B779" s="222" t="str">
        <f>VLOOKUP($D779,CSVLookups!$B:$R,MATCH(B$1,CSVLookups!$B$1:$R$1,0),FALSE)</f>
        <v>E1</v>
      </c>
      <c r="C779" s="222" t="str">
        <f t="shared" si="15"/>
        <v>314 Additional Quantitative AnalysisE1</v>
      </c>
      <c r="D779" t="s">
        <v>1367</v>
      </c>
    </row>
    <row r="780" spans="1:4">
      <c r="A780" s="222" t="str">
        <f>VLOOKUP($D780,CSVLookups!$B:$R,MATCH(A$1,CSVLookups!$B$1:$R$1,0),FALSE)</f>
        <v>314 Additional Quantitative Analysis</v>
      </c>
      <c r="B780" s="222" t="str">
        <f>VLOOKUP($D780,CSVLookups!$B:$R,MATCH(B$1,CSVLookups!$B$1:$R$1,0),FALSE)</f>
        <v>F1</v>
      </c>
      <c r="C780" s="222" t="str">
        <f t="shared" si="15"/>
        <v>314 Additional Quantitative AnalysisF1</v>
      </c>
      <c r="D780" t="s">
        <v>1369</v>
      </c>
    </row>
    <row r="781" spans="1:4">
      <c r="A781" s="222" t="str">
        <f>VLOOKUP($D781,CSVLookups!$B:$R,MATCH(A$1,CSVLookups!$B$1:$R$1,0),FALSE)</f>
        <v>314 Additional Quantitative Analysis</v>
      </c>
      <c r="B781" s="222" t="str">
        <f>VLOOKUP($D781,CSVLookups!$B:$R,MATCH(B$1,CSVLookups!$B$1:$R$1,0),FALSE)</f>
        <v>D2</v>
      </c>
      <c r="C781" s="222" t="str">
        <f t="shared" si="15"/>
        <v>314 Additional Quantitative AnalysisD2</v>
      </c>
      <c r="D781" t="s">
        <v>1371</v>
      </c>
    </row>
    <row r="782" spans="1:4">
      <c r="A782" s="222" t="str">
        <f>VLOOKUP($D782,CSVLookups!$B:$R,MATCH(A$1,CSVLookups!$B$1:$R$1,0),FALSE)</f>
        <v>314 Additional Quantitative Analysis</v>
      </c>
      <c r="B782" s="222" t="str">
        <f>VLOOKUP($D782,CSVLookups!$B:$R,MATCH(B$1,CSVLookups!$B$1:$R$1,0),FALSE)</f>
        <v>E2</v>
      </c>
      <c r="C782" s="222" t="str">
        <f t="shared" si="15"/>
        <v>314 Additional Quantitative AnalysisE2</v>
      </c>
      <c r="D782" t="s">
        <v>1373</v>
      </c>
    </row>
    <row r="783" spans="1:4">
      <c r="A783" s="222" t="str">
        <f>VLOOKUP($D783,CSVLookups!$B:$R,MATCH(A$1,CSVLookups!$B$1:$R$1,0),FALSE)</f>
        <v>314 Additional Quantitative Analysis</v>
      </c>
      <c r="B783" s="222" t="str">
        <f>VLOOKUP($D783,CSVLookups!$B:$R,MATCH(B$1,CSVLookups!$B$1:$R$1,0),FALSE)</f>
        <v>F2</v>
      </c>
      <c r="C783" s="222" t="str">
        <f t="shared" ref="C783:C846" si="16">IF(CONCATENATE(A783,B783)="313 Financial Information0",CONCATENATE(A783,B783,D783),IF(LEN(F783)=0,CONCATENATE(A783,B783,IF(LEFT(D783,LEN("Unincepted"))="Unincepted","ULO","")),CONCATENATE(A783,B783,F783)))</f>
        <v>314 Additional Quantitative AnalysisF2</v>
      </c>
      <c r="D783" t="s">
        <v>1375</v>
      </c>
    </row>
    <row r="784" spans="1:4">
      <c r="A784" s="222" t="str">
        <f>VLOOKUP($D784,CSVLookups!$B:$R,MATCH(A$1,CSVLookups!$B$1:$R$1,0),FALSE)</f>
        <v>314 Additional Quantitative Analysis</v>
      </c>
      <c r="B784" s="222" t="str">
        <f>VLOOKUP($D784,CSVLookups!$B:$R,MATCH(B$1,CSVLookups!$B$1:$R$1,0),FALSE)</f>
        <v>D3</v>
      </c>
      <c r="C784" s="222" t="str">
        <f t="shared" si="16"/>
        <v>314 Additional Quantitative AnalysisD3</v>
      </c>
      <c r="D784" t="s">
        <v>1377</v>
      </c>
    </row>
    <row r="785" spans="1:4">
      <c r="A785" s="222" t="str">
        <f>VLOOKUP($D785,CSVLookups!$B:$R,MATCH(A$1,CSVLookups!$B$1:$R$1,0),FALSE)</f>
        <v>314 Additional Quantitative Analysis</v>
      </c>
      <c r="B785" s="222" t="str">
        <f>VLOOKUP($D785,CSVLookups!$B:$R,MATCH(B$1,CSVLookups!$B$1:$R$1,0),FALSE)</f>
        <v>E3</v>
      </c>
      <c r="C785" s="222" t="str">
        <f t="shared" si="16"/>
        <v>314 Additional Quantitative AnalysisE3</v>
      </c>
      <c r="D785" t="s">
        <v>1379</v>
      </c>
    </row>
    <row r="786" spans="1:4">
      <c r="A786" s="222" t="str">
        <f>VLOOKUP($D786,CSVLookups!$B:$R,MATCH(A$1,CSVLookups!$B$1:$R$1,0),FALSE)</f>
        <v>314 Additional Quantitative Analysis</v>
      </c>
      <c r="B786" s="222" t="str">
        <f>VLOOKUP($D786,CSVLookups!$B:$R,MATCH(B$1,CSVLookups!$B$1:$R$1,0),FALSE)</f>
        <v>F3</v>
      </c>
      <c r="C786" s="222" t="str">
        <f t="shared" si="16"/>
        <v>314 Additional Quantitative AnalysisF3</v>
      </c>
      <c r="D786" t="s">
        <v>1381</v>
      </c>
    </row>
    <row r="787" spans="1:4">
      <c r="A787" s="222" t="str">
        <f>VLOOKUP($D787,CSVLookups!$B:$R,MATCH(A$1,CSVLookups!$B$1:$R$1,0),FALSE)</f>
        <v>314 Additional Quantitative Analysis</v>
      </c>
      <c r="B787" s="222" t="str">
        <f>VLOOKUP($D787,CSVLookups!$B:$R,MATCH(B$1,CSVLookups!$B$1:$R$1,0),FALSE)</f>
        <v>D4</v>
      </c>
      <c r="C787" s="222" t="str">
        <f t="shared" si="16"/>
        <v>314 Additional Quantitative AnalysisD4</v>
      </c>
      <c r="D787" t="s">
        <v>1383</v>
      </c>
    </row>
    <row r="788" spans="1:4">
      <c r="A788" s="222" t="str">
        <f>VLOOKUP($D788,CSVLookups!$B:$R,MATCH(A$1,CSVLookups!$B$1:$R$1,0),FALSE)</f>
        <v>314 Additional Quantitative Analysis</v>
      </c>
      <c r="B788" s="222" t="str">
        <f>VLOOKUP($D788,CSVLookups!$B:$R,MATCH(B$1,CSVLookups!$B$1:$R$1,0),FALSE)</f>
        <v>E4</v>
      </c>
      <c r="C788" s="222" t="str">
        <f t="shared" si="16"/>
        <v>314 Additional Quantitative AnalysisE4</v>
      </c>
      <c r="D788" t="s">
        <v>1385</v>
      </c>
    </row>
    <row r="789" spans="1:4">
      <c r="A789" s="222" t="str">
        <f>VLOOKUP($D789,CSVLookups!$B:$R,MATCH(A$1,CSVLookups!$B$1:$R$1,0),FALSE)</f>
        <v>314 Additional Quantitative Analysis</v>
      </c>
      <c r="B789" s="222" t="str">
        <f>VLOOKUP($D789,CSVLookups!$B:$R,MATCH(B$1,CSVLookups!$B$1:$R$1,0),FALSE)</f>
        <v>F4</v>
      </c>
      <c r="C789" s="222" t="str">
        <f t="shared" si="16"/>
        <v>314 Additional Quantitative AnalysisF4</v>
      </c>
      <c r="D789" t="s">
        <v>1387</v>
      </c>
    </row>
    <row r="790" spans="1:4">
      <c r="A790" s="222" t="str">
        <f>VLOOKUP($D790,CSVLookups!$B:$R,MATCH(A$1,CSVLookups!$B$1:$R$1,0),FALSE)</f>
        <v>314 Additional Quantitative Analysis</v>
      </c>
      <c r="B790" s="222" t="str">
        <f>VLOOKUP($D790,CSVLookups!$B:$R,MATCH(B$1,CSVLookups!$B$1:$R$1,0),FALSE)</f>
        <v>D5</v>
      </c>
      <c r="C790" s="222" t="str">
        <f t="shared" si="16"/>
        <v>314 Additional Quantitative AnalysisD5</v>
      </c>
      <c r="D790" t="s">
        <v>1389</v>
      </c>
    </row>
    <row r="791" spans="1:4">
      <c r="A791" s="222" t="str">
        <f>VLOOKUP($D791,CSVLookups!$B:$R,MATCH(A$1,CSVLookups!$B$1:$R$1,0),FALSE)</f>
        <v>314 Additional Quantitative Analysis</v>
      </c>
      <c r="B791" s="222" t="str">
        <f>VLOOKUP($D791,CSVLookups!$B:$R,MATCH(B$1,CSVLookups!$B$1:$R$1,0),FALSE)</f>
        <v>E5</v>
      </c>
      <c r="C791" s="222" t="str">
        <f t="shared" si="16"/>
        <v>314 Additional Quantitative AnalysisE5</v>
      </c>
      <c r="D791" t="s">
        <v>1391</v>
      </c>
    </row>
    <row r="792" spans="1:4">
      <c r="A792" s="222" t="str">
        <f>VLOOKUP($D792,CSVLookups!$B:$R,MATCH(A$1,CSVLookups!$B$1:$R$1,0),FALSE)</f>
        <v>314 Additional Quantitative Analysis</v>
      </c>
      <c r="B792" s="222" t="str">
        <f>VLOOKUP($D792,CSVLookups!$B:$R,MATCH(B$1,CSVLookups!$B$1:$R$1,0),FALSE)</f>
        <v>F5</v>
      </c>
      <c r="C792" s="222" t="str">
        <f t="shared" si="16"/>
        <v>314 Additional Quantitative AnalysisF5</v>
      </c>
      <c r="D792" t="s">
        <v>1393</v>
      </c>
    </row>
    <row r="793" spans="1:4">
      <c r="A793" s="222" t="str">
        <f>VLOOKUP($D793,CSVLookups!$B:$R,MATCH(A$1,CSVLookups!$B$1:$R$1,0),FALSE)</f>
        <v>314 Additional Quantitative Analysis</v>
      </c>
      <c r="B793" s="222" t="str">
        <f>VLOOKUP($D793,CSVLookups!$B:$R,MATCH(B$1,CSVLookups!$B$1:$R$1,0),FALSE)</f>
        <v>D6</v>
      </c>
      <c r="C793" s="222" t="str">
        <f t="shared" si="16"/>
        <v>314 Additional Quantitative AnalysisD6</v>
      </c>
      <c r="D793" t="s">
        <v>1395</v>
      </c>
    </row>
    <row r="794" spans="1:4">
      <c r="A794" s="222" t="str">
        <f>VLOOKUP($D794,CSVLookups!$B:$R,MATCH(A$1,CSVLookups!$B$1:$R$1,0),FALSE)</f>
        <v>314 Additional Quantitative Analysis</v>
      </c>
      <c r="B794" s="222" t="str">
        <f>VLOOKUP($D794,CSVLookups!$B:$R,MATCH(B$1,CSVLookups!$B$1:$R$1,0),FALSE)</f>
        <v>E6</v>
      </c>
      <c r="C794" s="222" t="str">
        <f t="shared" si="16"/>
        <v>314 Additional Quantitative AnalysisE6</v>
      </c>
      <c r="D794" t="s">
        <v>1397</v>
      </c>
    </row>
    <row r="795" spans="1:4">
      <c r="A795" s="222" t="str">
        <f>VLOOKUP($D795,CSVLookups!$B:$R,MATCH(A$1,CSVLookups!$B$1:$R$1,0),FALSE)</f>
        <v>314 Additional Quantitative Analysis</v>
      </c>
      <c r="B795" s="222" t="str">
        <f>VLOOKUP($D795,CSVLookups!$B:$R,MATCH(B$1,CSVLookups!$B$1:$R$1,0),FALSE)</f>
        <v>F6</v>
      </c>
      <c r="C795" s="222" t="str">
        <f t="shared" si="16"/>
        <v>314 Additional Quantitative AnalysisF6</v>
      </c>
      <c r="D795" t="s">
        <v>1399</v>
      </c>
    </row>
    <row r="796" spans="1:4">
      <c r="A796" s="222" t="str">
        <f>VLOOKUP($D796,CSVLookups!$B:$R,MATCH(A$1,CSVLookups!$B$1:$R$1,0),FALSE)</f>
        <v>314 Additional Quantitative Analysis</v>
      </c>
      <c r="B796" s="222" t="str">
        <f>VLOOKUP($D796,CSVLookups!$B:$R,MATCH(B$1,CSVLookups!$B$1:$R$1,0),FALSE)</f>
        <v>D7</v>
      </c>
      <c r="C796" s="222" t="str">
        <f t="shared" si="16"/>
        <v>314 Additional Quantitative AnalysisD7</v>
      </c>
      <c r="D796" t="s">
        <v>1401</v>
      </c>
    </row>
    <row r="797" spans="1:4">
      <c r="A797" s="222" t="str">
        <f>VLOOKUP($D797,CSVLookups!$B:$R,MATCH(A$1,CSVLookups!$B$1:$R$1,0),FALSE)</f>
        <v>314 Additional Quantitative Analysis</v>
      </c>
      <c r="B797" s="222" t="str">
        <f>VLOOKUP($D797,CSVLookups!$B:$R,MATCH(B$1,CSVLookups!$B$1:$R$1,0),FALSE)</f>
        <v>E7</v>
      </c>
      <c r="C797" s="222" t="str">
        <f t="shared" si="16"/>
        <v>314 Additional Quantitative AnalysisE7</v>
      </c>
      <c r="D797" t="s">
        <v>1403</v>
      </c>
    </row>
    <row r="798" spans="1:4">
      <c r="A798" s="222" t="str">
        <f>VLOOKUP($D798,CSVLookups!$B:$R,MATCH(A$1,CSVLookups!$B$1:$R$1,0),FALSE)</f>
        <v>314 Additional Quantitative Analysis</v>
      </c>
      <c r="B798" s="222" t="str">
        <f>VLOOKUP($D798,CSVLookups!$B:$R,MATCH(B$1,CSVLookups!$B$1:$R$1,0),FALSE)</f>
        <v>F7</v>
      </c>
      <c r="C798" s="222" t="str">
        <f t="shared" si="16"/>
        <v>314 Additional Quantitative AnalysisF7</v>
      </c>
      <c r="D798" t="s">
        <v>1405</v>
      </c>
    </row>
    <row r="799" spans="1:4">
      <c r="A799" s="222" t="str">
        <f>VLOOKUP($D799,CSVLookups!$B:$R,MATCH(A$1,CSVLookups!$B$1:$R$1,0),FALSE)</f>
        <v>314 Additional Quantitative Analysis</v>
      </c>
      <c r="B799" s="222" t="str">
        <f>VLOOKUP($D799,CSVLookups!$B:$R,MATCH(B$1,CSVLookups!$B$1:$R$1,0),FALSE)</f>
        <v>E8</v>
      </c>
      <c r="C799" s="222" t="str">
        <f t="shared" si="16"/>
        <v>314 Additional Quantitative AnalysisE8</v>
      </c>
      <c r="D799" t="s">
        <v>1407</v>
      </c>
    </row>
    <row r="800" spans="1:4">
      <c r="A800" s="222" t="str">
        <f>VLOOKUP($D800,CSVLookups!$B:$R,MATCH(A$1,CSVLookups!$B$1:$R$1,0),FALSE)</f>
        <v>314 Additional Quantitative Analysis</v>
      </c>
      <c r="B800" s="222" t="str">
        <f>VLOOKUP($D800,CSVLookups!$B:$R,MATCH(B$1,CSVLookups!$B$1:$R$1,0),FALSE)</f>
        <v>F8</v>
      </c>
      <c r="C800" s="222" t="str">
        <f t="shared" si="16"/>
        <v>314 Additional Quantitative AnalysisF8</v>
      </c>
      <c r="D800" t="s">
        <v>1409</v>
      </c>
    </row>
    <row r="801" spans="1:4">
      <c r="A801" s="222" t="str">
        <f>VLOOKUP($D801,CSVLookups!$B:$R,MATCH(A$1,CSVLookups!$B$1:$R$1,0),FALSE)</f>
        <v>314 Additional Quantitative Analysis</v>
      </c>
      <c r="B801" s="222" t="str">
        <f>VLOOKUP($D801,CSVLookups!$B:$R,MATCH(B$1,CSVLookups!$B$1:$R$1,0),FALSE)</f>
        <v>D9</v>
      </c>
      <c r="C801" s="222" t="str">
        <f t="shared" si="16"/>
        <v>314 Additional Quantitative AnalysisD9</v>
      </c>
      <c r="D801" t="s">
        <v>1411</v>
      </c>
    </row>
    <row r="802" spans="1:4">
      <c r="A802" s="222" t="str">
        <f>VLOOKUP($D802,CSVLookups!$B:$R,MATCH(A$1,CSVLookups!$B$1:$R$1,0),FALSE)</f>
        <v>314 Additional Quantitative Analysis</v>
      </c>
      <c r="B802" s="222" t="str">
        <f>VLOOKUP($D802,CSVLookups!$B:$R,MATCH(B$1,CSVLookups!$B$1:$R$1,0),FALSE)</f>
        <v>E9</v>
      </c>
      <c r="C802" s="222" t="str">
        <f t="shared" si="16"/>
        <v>314 Additional Quantitative AnalysisE9</v>
      </c>
      <c r="D802" t="s">
        <v>1413</v>
      </c>
    </row>
    <row r="803" spans="1:4">
      <c r="A803" s="222" t="str">
        <f>VLOOKUP($D803,CSVLookups!$B:$R,MATCH(A$1,CSVLookups!$B$1:$R$1,0),FALSE)</f>
        <v>314 Additional Quantitative Analysis</v>
      </c>
      <c r="B803" s="222" t="str">
        <f>VLOOKUP($D803,CSVLookups!$B:$R,MATCH(B$1,CSVLookups!$B$1:$R$1,0),FALSE)</f>
        <v>F9</v>
      </c>
      <c r="C803" s="222" t="str">
        <f t="shared" si="16"/>
        <v>314 Additional Quantitative AnalysisF9</v>
      </c>
      <c r="D803" t="s">
        <v>1415</v>
      </c>
    </row>
    <row r="804" spans="1:4">
      <c r="A804" s="222" t="str">
        <f>VLOOKUP($D804,CSVLookups!$B:$R,MATCH(A$1,CSVLookups!$B$1:$R$1,0),FALSE)</f>
        <v>314 Additional Quantitative Analysis</v>
      </c>
      <c r="B804" s="222" t="str">
        <f>VLOOKUP($D804,CSVLookups!$B:$R,MATCH(B$1,CSVLookups!$B$1:$R$1,0),FALSE)</f>
        <v>G1</v>
      </c>
      <c r="C804" s="222" t="str">
        <f t="shared" si="16"/>
        <v>314 Additional Quantitative AnalysisG1</v>
      </c>
      <c r="D804" t="s">
        <v>1417</v>
      </c>
    </row>
    <row r="805" spans="1:4">
      <c r="A805" s="222" t="str">
        <f>VLOOKUP($D805,CSVLookups!$B:$R,MATCH(A$1,CSVLookups!$B$1:$R$1,0),FALSE)</f>
        <v>314 Additional Quantitative Analysis</v>
      </c>
      <c r="B805" s="222" t="str">
        <f>VLOOKUP($D805,CSVLookups!$B:$R,MATCH(B$1,CSVLookups!$B$1:$R$1,0),FALSE)</f>
        <v>H1</v>
      </c>
      <c r="C805" s="222" t="str">
        <f t="shared" si="16"/>
        <v>314 Additional Quantitative AnalysisH1</v>
      </c>
      <c r="D805" t="s">
        <v>1420</v>
      </c>
    </row>
    <row r="806" spans="1:4">
      <c r="A806" s="222" t="str">
        <f>VLOOKUP($D806,CSVLookups!$B:$R,MATCH(A$1,CSVLookups!$B$1:$R$1,0),FALSE)</f>
        <v>314 Additional Quantitative Analysis</v>
      </c>
      <c r="B806" s="222" t="str">
        <f>VLOOKUP($D806,CSVLookups!$B:$R,MATCH(B$1,CSVLookups!$B$1:$R$1,0),FALSE)</f>
        <v>I1</v>
      </c>
      <c r="C806" s="222" t="str">
        <f t="shared" si="16"/>
        <v>314 Additional Quantitative AnalysisI1</v>
      </c>
      <c r="D806" t="s">
        <v>1422</v>
      </c>
    </row>
    <row r="807" spans="1:4">
      <c r="A807" s="222" t="str">
        <f>VLOOKUP($D807,CSVLookups!$B:$R,MATCH(A$1,CSVLookups!$B$1:$R$1,0),FALSE)</f>
        <v>314 Additional Quantitative Analysis</v>
      </c>
      <c r="B807" s="222" t="str">
        <f>VLOOKUP($D807,CSVLookups!$B:$R,MATCH(B$1,CSVLookups!$B$1:$R$1,0),FALSE)</f>
        <v>G2</v>
      </c>
      <c r="C807" s="222" t="str">
        <f t="shared" si="16"/>
        <v>314 Additional Quantitative AnalysisG2</v>
      </c>
      <c r="D807" t="s">
        <v>1424</v>
      </c>
    </row>
    <row r="808" spans="1:4">
      <c r="A808" s="222" t="str">
        <f>VLOOKUP($D808,CSVLookups!$B:$R,MATCH(A$1,CSVLookups!$B$1:$R$1,0),FALSE)</f>
        <v>314 Additional Quantitative Analysis</v>
      </c>
      <c r="B808" s="222" t="str">
        <f>VLOOKUP($D808,CSVLookups!$B:$R,MATCH(B$1,CSVLookups!$B$1:$R$1,0),FALSE)</f>
        <v>I2</v>
      </c>
      <c r="C808" s="222" t="str">
        <f t="shared" si="16"/>
        <v>314 Additional Quantitative AnalysisI2</v>
      </c>
      <c r="D808" t="s">
        <v>1426</v>
      </c>
    </row>
    <row r="809" spans="1:4">
      <c r="A809" s="222" t="str">
        <f>VLOOKUP($D809,CSVLookups!$B:$R,MATCH(A$1,CSVLookups!$B$1:$R$1,0),FALSE)</f>
        <v>314 Additional Quantitative Analysis</v>
      </c>
      <c r="B809" s="222" t="str">
        <f>VLOOKUP($D809,CSVLookups!$B:$R,MATCH(B$1,CSVLookups!$B$1:$R$1,0),FALSE)</f>
        <v>G3</v>
      </c>
      <c r="C809" s="222" t="str">
        <f t="shared" si="16"/>
        <v>314 Additional Quantitative AnalysisG3</v>
      </c>
      <c r="D809" t="s">
        <v>1428</v>
      </c>
    </row>
    <row r="810" spans="1:4">
      <c r="A810" s="222" t="str">
        <f>VLOOKUP($D810,CSVLookups!$B:$R,MATCH(A$1,CSVLookups!$B$1:$R$1,0),FALSE)</f>
        <v>314 Additional Quantitative Analysis</v>
      </c>
      <c r="B810" s="222" t="str">
        <f>VLOOKUP($D810,CSVLookups!$B:$R,MATCH(B$1,CSVLookups!$B$1:$R$1,0),FALSE)</f>
        <v>H3</v>
      </c>
      <c r="C810" s="222" t="str">
        <f t="shared" si="16"/>
        <v>314 Additional Quantitative AnalysisH3</v>
      </c>
      <c r="D810" t="s">
        <v>1430</v>
      </c>
    </row>
    <row r="811" spans="1:4">
      <c r="A811" s="222" t="str">
        <f>VLOOKUP($D811,CSVLookups!$B:$R,MATCH(A$1,CSVLookups!$B$1:$R$1,0),FALSE)</f>
        <v>314 Additional Quantitative Analysis</v>
      </c>
      <c r="B811" s="222" t="str">
        <f>VLOOKUP($D811,CSVLookups!$B:$R,MATCH(B$1,CSVLookups!$B$1:$R$1,0),FALSE)</f>
        <v>I3</v>
      </c>
      <c r="C811" s="222" t="str">
        <f t="shared" si="16"/>
        <v>314 Additional Quantitative AnalysisI3</v>
      </c>
      <c r="D811" t="s">
        <v>1432</v>
      </c>
    </row>
    <row r="812" spans="1:4">
      <c r="A812" s="222" t="str">
        <f>VLOOKUP($D812,CSVLookups!$B:$R,MATCH(A$1,CSVLookups!$B$1:$R$1,0),FALSE)</f>
        <v>314 Additional Quantitative Analysis</v>
      </c>
      <c r="B812" s="222" t="str">
        <f>VLOOKUP($D812,CSVLookups!$B:$R,MATCH(B$1,CSVLookups!$B$1:$R$1,0),FALSE)</f>
        <v>G4</v>
      </c>
      <c r="C812" s="222" t="str">
        <f t="shared" si="16"/>
        <v>314 Additional Quantitative AnalysisG4</v>
      </c>
      <c r="D812" t="s">
        <v>1434</v>
      </c>
    </row>
    <row r="813" spans="1:4">
      <c r="A813" s="222" t="str">
        <f>VLOOKUP($D813,CSVLookups!$B:$R,MATCH(A$1,CSVLookups!$B$1:$R$1,0),FALSE)</f>
        <v>314 Additional Quantitative Analysis</v>
      </c>
      <c r="B813" s="222" t="str">
        <f>VLOOKUP($D813,CSVLookups!$B:$R,MATCH(B$1,CSVLookups!$B$1:$R$1,0),FALSE)</f>
        <v>H4</v>
      </c>
      <c r="C813" s="222" t="str">
        <f t="shared" si="16"/>
        <v>314 Additional Quantitative AnalysisH4</v>
      </c>
      <c r="D813" t="s">
        <v>1486</v>
      </c>
    </row>
    <row r="814" spans="1:4">
      <c r="A814" s="222" t="str">
        <f>VLOOKUP($D814,CSVLookups!$B:$R,MATCH(A$1,CSVLookups!$B$1:$R$1,0),FALSE)</f>
        <v>314 Additional Quantitative Analysis</v>
      </c>
      <c r="B814" s="222" t="str">
        <f>VLOOKUP($D814,CSVLookups!$B:$R,MATCH(B$1,CSVLookups!$B$1:$R$1,0),FALSE)</f>
        <v>I4</v>
      </c>
      <c r="C814" s="222" t="str">
        <f t="shared" si="16"/>
        <v>314 Additional Quantitative AnalysisI4</v>
      </c>
      <c r="D814" t="s">
        <v>1436</v>
      </c>
    </row>
    <row r="815" spans="1:4">
      <c r="A815" s="222" t="str">
        <f>VLOOKUP($D815,CSVLookups!$B:$R,MATCH(A$1,CSVLookups!$B$1:$R$1,0),FALSE)</f>
        <v>314 Additional Quantitative Analysis</v>
      </c>
      <c r="B815" s="222" t="str">
        <f>VLOOKUP($D815,CSVLookups!$B:$R,MATCH(B$1,CSVLookups!$B$1:$R$1,0),FALSE)</f>
        <v>G5</v>
      </c>
      <c r="C815" s="222" t="str">
        <f t="shared" si="16"/>
        <v>314 Additional Quantitative AnalysisG5</v>
      </c>
      <c r="D815" t="s">
        <v>1438</v>
      </c>
    </row>
    <row r="816" spans="1:4">
      <c r="A816" s="222" t="str">
        <f>VLOOKUP($D816,CSVLookups!$B:$R,MATCH(A$1,CSVLookups!$B$1:$R$1,0),FALSE)</f>
        <v>314 Additional Quantitative Analysis</v>
      </c>
      <c r="B816" s="222" t="str">
        <f>VLOOKUP($D816,CSVLookups!$B:$R,MATCH(B$1,CSVLookups!$B$1:$R$1,0),FALSE)</f>
        <v>I5</v>
      </c>
      <c r="C816" s="222" t="str">
        <f t="shared" si="16"/>
        <v>314 Additional Quantitative AnalysisI5</v>
      </c>
      <c r="D816" t="s">
        <v>1440</v>
      </c>
    </row>
    <row r="817" spans="1:4">
      <c r="A817" s="222" t="str">
        <f>VLOOKUP($D817,CSVLookups!$B:$R,MATCH(A$1,CSVLookups!$B$1:$R$1,0),FALSE)</f>
        <v>314 Additional Quantitative Analysis</v>
      </c>
      <c r="B817" s="222" t="str">
        <f>VLOOKUP($D817,CSVLookups!$B:$R,MATCH(B$1,CSVLookups!$B$1:$R$1,0),FALSE)</f>
        <v>H6</v>
      </c>
      <c r="C817" s="222" t="str">
        <f t="shared" si="16"/>
        <v>314 Additional Quantitative AnalysisH6</v>
      </c>
      <c r="D817" t="s">
        <v>1442</v>
      </c>
    </row>
    <row r="818" spans="1:4">
      <c r="A818" s="222" t="str">
        <f>VLOOKUP($D818,CSVLookups!$B:$R,MATCH(A$1,CSVLookups!$B$1:$R$1,0),FALSE)</f>
        <v>314 Additional Quantitative Analysis</v>
      </c>
      <c r="B818" s="222" t="str">
        <f>VLOOKUP($D818,CSVLookups!$B:$R,MATCH(B$1,CSVLookups!$B$1:$R$1,0),FALSE)</f>
        <v>I6</v>
      </c>
      <c r="C818" s="222" t="str">
        <f t="shared" si="16"/>
        <v>314 Additional Quantitative AnalysisI6</v>
      </c>
      <c r="D818" t="s">
        <v>1444</v>
      </c>
    </row>
    <row r="819" spans="1:4">
      <c r="A819" s="222" t="str">
        <f>VLOOKUP($D819,CSVLookups!$B:$R,MATCH(A$1,CSVLookups!$B$1:$R$1,0),FALSE)</f>
        <v>314 Additional Quantitative Analysis</v>
      </c>
      <c r="B819" s="222" t="str">
        <f>VLOOKUP($D819,CSVLookups!$B:$R,MATCH(B$1,CSVLookups!$B$1:$R$1,0),FALSE)</f>
        <v>H7</v>
      </c>
      <c r="C819" s="222" t="str">
        <f t="shared" si="16"/>
        <v>314 Additional Quantitative AnalysisH7</v>
      </c>
      <c r="D819" t="s">
        <v>1446</v>
      </c>
    </row>
    <row r="820" spans="1:4">
      <c r="A820" s="222" t="str">
        <f>VLOOKUP($D820,CSVLookups!$B:$R,MATCH(A$1,CSVLookups!$B$1:$R$1,0),FALSE)</f>
        <v>314 Additional Quantitative Analysis</v>
      </c>
      <c r="B820" s="222" t="str">
        <f>VLOOKUP($D820,CSVLookups!$B:$R,MATCH(B$1,CSVLookups!$B$1:$R$1,0),FALSE)</f>
        <v>I7</v>
      </c>
      <c r="C820" s="222" t="str">
        <f t="shared" si="16"/>
        <v>314 Additional Quantitative AnalysisI7</v>
      </c>
      <c r="D820" t="s">
        <v>1448</v>
      </c>
    </row>
    <row r="821" spans="1:4">
      <c r="A821" s="222" t="str">
        <f>VLOOKUP($D821,CSVLookups!$B:$R,MATCH(A$1,CSVLookups!$B$1:$R$1,0),FALSE)</f>
        <v>314 Additional Quantitative Analysis</v>
      </c>
      <c r="B821" s="222" t="str">
        <f>VLOOKUP($D821,CSVLookups!$B:$R,MATCH(B$1,CSVLookups!$B$1:$R$1,0),FALSE)</f>
        <v>G8</v>
      </c>
      <c r="C821" s="222" t="str">
        <f t="shared" si="16"/>
        <v>314 Additional Quantitative AnalysisG8</v>
      </c>
      <c r="D821" t="s">
        <v>1450</v>
      </c>
    </row>
    <row r="822" spans="1:4">
      <c r="A822" s="222" t="str">
        <f>VLOOKUP($D822,CSVLookups!$B:$R,MATCH(A$1,CSVLookups!$B$1:$R$1,0),FALSE)</f>
        <v>314 Additional Quantitative Analysis</v>
      </c>
      <c r="B822" s="222" t="str">
        <f>VLOOKUP($D822,CSVLookups!$B:$R,MATCH(B$1,CSVLookups!$B$1:$R$1,0),FALSE)</f>
        <v>H8</v>
      </c>
      <c r="C822" s="222" t="str">
        <f t="shared" si="16"/>
        <v>314 Additional Quantitative AnalysisH8</v>
      </c>
      <c r="D822" t="s">
        <v>1452</v>
      </c>
    </row>
    <row r="823" spans="1:4">
      <c r="A823" s="222" t="str">
        <f>VLOOKUP($D823,CSVLookups!$B:$R,MATCH(A$1,CSVLookups!$B$1:$R$1,0),FALSE)</f>
        <v>314 Additional Quantitative Analysis</v>
      </c>
      <c r="B823" s="222" t="str">
        <f>VLOOKUP($D823,CSVLookups!$B:$R,MATCH(B$1,CSVLookups!$B$1:$R$1,0),FALSE)</f>
        <v>I8</v>
      </c>
      <c r="C823" s="222" t="str">
        <f t="shared" si="16"/>
        <v>314 Additional Quantitative AnalysisI8</v>
      </c>
      <c r="D823" t="s">
        <v>1454</v>
      </c>
    </row>
    <row r="824" spans="1:4">
      <c r="A824" s="222" t="str">
        <f>VLOOKUP($D824,CSVLookups!$B:$R,MATCH(A$1,CSVLookups!$B$1:$R$1,0),FALSE)</f>
        <v>314 Additional Quantitative Analysis</v>
      </c>
      <c r="B824" s="222" t="str">
        <f>VLOOKUP($D824,CSVLookups!$B:$R,MATCH(B$1,CSVLookups!$B$1:$R$1,0),FALSE)</f>
        <v>G9</v>
      </c>
      <c r="C824" s="222" t="str">
        <f t="shared" si="16"/>
        <v>314 Additional Quantitative AnalysisG9</v>
      </c>
      <c r="D824" t="s">
        <v>1456</v>
      </c>
    </row>
    <row r="825" spans="1:4">
      <c r="A825" s="222" t="str">
        <f>VLOOKUP($D825,CSVLookups!$B:$R,MATCH(A$1,CSVLookups!$B$1:$R$1,0),FALSE)</f>
        <v>314 Additional Quantitative Analysis</v>
      </c>
      <c r="B825" s="222" t="str">
        <f>VLOOKUP($D825,CSVLookups!$B:$R,MATCH(B$1,CSVLookups!$B$1:$R$1,0),FALSE)</f>
        <v>H9</v>
      </c>
      <c r="C825" s="222" t="str">
        <f t="shared" si="16"/>
        <v>314 Additional Quantitative AnalysisH9</v>
      </c>
      <c r="D825" t="s">
        <v>1457</v>
      </c>
    </row>
    <row r="826" spans="1:4">
      <c r="A826" s="222" t="str">
        <f>VLOOKUP($D826,CSVLookups!$B:$R,MATCH(A$1,CSVLookups!$B$1:$R$1,0),FALSE)</f>
        <v>314 Additional Quantitative Analysis</v>
      </c>
      <c r="B826" s="222" t="str">
        <f>VLOOKUP($D826,CSVLookups!$B:$R,MATCH(B$1,CSVLookups!$B$1:$R$1,0),FALSE)</f>
        <v>I9</v>
      </c>
      <c r="C826" s="222" t="str">
        <f t="shared" si="16"/>
        <v>314 Additional Quantitative AnalysisI9</v>
      </c>
      <c r="D826" t="s">
        <v>1458</v>
      </c>
    </row>
    <row r="827" spans="1:4">
      <c r="A827" s="222" t="str">
        <f>VLOOKUP($D827,CSVLookups!$B:$R,MATCH(A$1,CSVLookups!$B$1:$R$1,0),FALSE)</f>
        <v>314 Additional Quantitative Analysis</v>
      </c>
      <c r="B827" s="222" t="str">
        <f>VLOOKUP($D827,CSVLookups!$B:$R,MATCH(B$1,CSVLookups!$B$1:$R$1,0),FALSE)</f>
        <v>I10</v>
      </c>
      <c r="C827" s="222" t="str">
        <f t="shared" si="16"/>
        <v>314 Additional Quantitative AnalysisI10</v>
      </c>
      <c r="D827" t="s">
        <v>1460</v>
      </c>
    </row>
    <row r="828" spans="1:4">
      <c r="A828" s="222" t="str">
        <f>VLOOKUP($D828,CSVLookups!$B:$R,MATCH(A$1,CSVLookups!$B$1:$R$1,0),FALSE)</f>
        <v>314 Additional Quantitative Analysis</v>
      </c>
      <c r="B828" s="222" t="str">
        <f>VLOOKUP($D828,CSVLookups!$B:$R,MATCH(B$1,CSVLookups!$B$1:$R$1,0),FALSE)</f>
        <v>I11</v>
      </c>
      <c r="C828" s="222" t="str">
        <f t="shared" si="16"/>
        <v>314 Additional Quantitative AnalysisI11</v>
      </c>
      <c r="D828" t="s">
        <v>1462</v>
      </c>
    </row>
    <row r="829" spans="1:4">
      <c r="A829" s="222" t="e">
        <f>VLOOKUP($D829,CSVLookups!$B:$R,MATCH(A$1,CSVLookups!$B$1:$R$1,0),FALSE)</f>
        <v>#N/A</v>
      </c>
      <c r="B829" s="222" t="e">
        <f>VLOOKUP($D829,CSVLookups!$B:$R,MATCH(B$1,CSVLookups!$B$1:$R$1,0),FALSE)</f>
        <v>#N/A</v>
      </c>
      <c r="C829" s="222" t="e">
        <f t="shared" si="16"/>
        <v>#N/A</v>
      </c>
    </row>
    <row r="830" spans="1:4">
      <c r="A830" s="222" t="e">
        <f>VLOOKUP($D830,CSVLookups!$B:$R,MATCH(A$1,CSVLookups!$B$1:$R$1,0),FALSE)</f>
        <v>#N/A</v>
      </c>
      <c r="B830" s="222" t="e">
        <f>VLOOKUP($D830,CSVLookups!$B:$R,MATCH(B$1,CSVLookups!$B$1:$R$1,0),FALSE)</f>
        <v>#N/A</v>
      </c>
      <c r="C830" s="222" t="e">
        <f t="shared" si="16"/>
        <v>#N/A</v>
      </c>
    </row>
    <row r="831" spans="1:4">
      <c r="A831" s="222" t="e">
        <f>VLOOKUP($D831,CSVLookups!$B:$R,MATCH(A$1,CSVLookups!$B$1:$R$1,0),FALSE)</f>
        <v>#N/A</v>
      </c>
      <c r="B831" s="222" t="e">
        <f>VLOOKUP($D831,CSVLookups!$B:$R,MATCH(B$1,CSVLookups!$B$1:$R$1,0),FALSE)</f>
        <v>#N/A</v>
      </c>
      <c r="C831" s="222" t="e">
        <f t="shared" si="16"/>
        <v>#N/A</v>
      </c>
    </row>
    <row r="832" spans="1:4">
      <c r="A832" s="222" t="e">
        <f>VLOOKUP($D832,CSVLookups!$B:$R,MATCH(A$1,CSVLookups!$B$1:$R$1,0),FALSE)</f>
        <v>#N/A</v>
      </c>
      <c r="B832" s="222" t="e">
        <f>VLOOKUP($D832,CSVLookups!$B:$R,MATCH(B$1,CSVLookups!$B$1:$R$1,0),FALSE)</f>
        <v>#N/A</v>
      </c>
      <c r="C832" s="222" t="e">
        <f t="shared" si="16"/>
        <v>#N/A</v>
      </c>
    </row>
    <row r="833" spans="1:3">
      <c r="A833" s="222" t="e">
        <f>VLOOKUP($D833,CSVLookups!$B:$R,MATCH(A$1,CSVLookups!$B$1:$R$1,0),FALSE)</f>
        <v>#N/A</v>
      </c>
      <c r="B833" s="222" t="e">
        <f>VLOOKUP($D833,CSVLookups!$B:$R,MATCH(B$1,CSVLookups!$B$1:$R$1,0),FALSE)</f>
        <v>#N/A</v>
      </c>
      <c r="C833" s="222" t="e">
        <f t="shared" si="16"/>
        <v>#N/A</v>
      </c>
    </row>
    <row r="834" spans="1:3">
      <c r="A834" s="222" t="e">
        <f>VLOOKUP($D834,CSVLookups!$B:$R,MATCH(A$1,CSVLookups!$B$1:$R$1,0),FALSE)</f>
        <v>#N/A</v>
      </c>
      <c r="B834" s="222" t="e">
        <f>VLOOKUP($D834,CSVLookups!$B:$R,MATCH(B$1,CSVLookups!$B$1:$R$1,0),FALSE)</f>
        <v>#N/A</v>
      </c>
      <c r="C834" s="222" t="e">
        <f t="shared" si="16"/>
        <v>#N/A</v>
      </c>
    </row>
    <row r="835" spans="1:3">
      <c r="A835" s="222" t="e">
        <f>VLOOKUP($D835,CSVLookups!$B:$R,MATCH(A$1,CSVLookups!$B$1:$R$1,0),FALSE)</f>
        <v>#N/A</v>
      </c>
      <c r="B835" s="222" t="e">
        <f>VLOOKUP($D835,CSVLookups!$B:$R,MATCH(B$1,CSVLookups!$B$1:$R$1,0),FALSE)</f>
        <v>#N/A</v>
      </c>
      <c r="C835" s="222" t="e">
        <f t="shared" si="16"/>
        <v>#N/A</v>
      </c>
    </row>
    <row r="836" spans="1:3">
      <c r="A836" s="222" t="e">
        <f>VLOOKUP($D836,CSVLookups!$B:$R,MATCH(A$1,CSVLookups!$B$1:$R$1,0),FALSE)</f>
        <v>#N/A</v>
      </c>
      <c r="B836" s="222" t="e">
        <f>VLOOKUP($D836,CSVLookups!$B:$R,MATCH(B$1,CSVLookups!$B$1:$R$1,0),FALSE)</f>
        <v>#N/A</v>
      </c>
      <c r="C836" s="222" t="e">
        <f t="shared" si="16"/>
        <v>#N/A</v>
      </c>
    </row>
    <row r="837" spans="1:3">
      <c r="A837" s="222" t="e">
        <f>VLOOKUP($D837,CSVLookups!$B:$R,MATCH(A$1,CSVLookups!$B$1:$R$1,0),FALSE)</f>
        <v>#N/A</v>
      </c>
      <c r="B837" s="222" t="e">
        <f>VLOOKUP($D837,CSVLookups!$B:$R,MATCH(B$1,CSVLookups!$B$1:$R$1,0),FALSE)</f>
        <v>#N/A</v>
      </c>
      <c r="C837" s="222" t="e">
        <f t="shared" si="16"/>
        <v>#N/A</v>
      </c>
    </row>
    <row r="838" spans="1:3">
      <c r="A838" s="222" t="e">
        <f>VLOOKUP($D838,CSVLookups!$B:$R,MATCH(A$1,CSVLookups!$B$1:$R$1,0),FALSE)</f>
        <v>#N/A</v>
      </c>
      <c r="B838" s="222" t="e">
        <f>VLOOKUP($D838,CSVLookups!$B:$R,MATCH(B$1,CSVLookups!$B$1:$R$1,0),FALSE)</f>
        <v>#N/A</v>
      </c>
      <c r="C838" s="222" t="e">
        <f t="shared" si="16"/>
        <v>#N/A</v>
      </c>
    </row>
    <row r="839" spans="1:3">
      <c r="A839" s="222" t="e">
        <f>VLOOKUP($D839,CSVLookups!$B:$R,MATCH(A$1,CSVLookups!$B$1:$R$1,0),FALSE)</f>
        <v>#N/A</v>
      </c>
      <c r="B839" s="222" t="e">
        <f>VLOOKUP($D839,CSVLookups!$B:$R,MATCH(B$1,CSVLookups!$B$1:$R$1,0),FALSE)</f>
        <v>#N/A</v>
      </c>
      <c r="C839" s="222" t="e">
        <f t="shared" si="16"/>
        <v>#N/A</v>
      </c>
    </row>
    <row r="840" spans="1:3">
      <c r="A840" s="222" t="e">
        <f>VLOOKUP($D840,CSVLookups!$B:$R,MATCH(A$1,CSVLookups!$B$1:$R$1,0),FALSE)</f>
        <v>#N/A</v>
      </c>
      <c r="B840" s="222" t="e">
        <f>VLOOKUP($D840,CSVLookups!$B:$R,MATCH(B$1,CSVLookups!$B$1:$R$1,0),FALSE)</f>
        <v>#N/A</v>
      </c>
      <c r="C840" s="222" t="e">
        <f t="shared" si="16"/>
        <v>#N/A</v>
      </c>
    </row>
    <row r="841" spans="1:3">
      <c r="A841" s="222" t="e">
        <f>VLOOKUP($D841,CSVLookups!$B:$R,MATCH(A$1,CSVLookups!$B$1:$R$1,0),FALSE)</f>
        <v>#N/A</v>
      </c>
      <c r="B841" s="222" t="e">
        <f>VLOOKUP($D841,CSVLookups!$B:$R,MATCH(B$1,CSVLookups!$B$1:$R$1,0),FALSE)</f>
        <v>#N/A</v>
      </c>
      <c r="C841" s="222" t="e">
        <f t="shared" si="16"/>
        <v>#N/A</v>
      </c>
    </row>
    <row r="842" spans="1:3">
      <c r="A842" s="222" t="e">
        <f>VLOOKUP($D842,CSVLookups!$B:$R,MATCH(A$1,CSVLookups!$B$1:$R$1,0),FALSE)</f>
        <v>#N/A</v>
      </c>
      <c r="B842" s="222" t="e">
        <f>VLOOKUP($D842,CSVLookups!$B:$R,MATCH(B$1,CSVLookups!$B$1:$R$1,0),FALSE)</f>
        <v>#N/A</v>
      </c>
      <c r="C842" s="222" t="e">
        <f t="shared" si="16"/>
        <v>#N/A</v>
      </c>
    </row>
    <row r="843" spans="1:3">
      <c r="A843" s="222" t="e">
        <f>VLOOKUP($D843,CSVLookups!$B:$R,MATCH(A$1,CSVLookups!$B$1:$R$1,0),FALSE)</f>
        <v>#N/A</v>
      </c>
      <c r="B843" s="222" t="e">
        <f>VLOOKUP($D843,CSVLookups!$B:$R,MATCH(B$1,CSVLookups!$B$1:$R$1,0),FALSE)</f>
        <v>#N/A</v>
      </c>
      <c r="C843" s="222" t="e">
        <f t="shared" si="16"/>
        <v>#N/A</v>
      </c>
    </row>
    <row r="844" spans="1:3">
      <c r="A844" s="222" t="e">
        <f>VLOOKUP($D844,CSVLookups!$B:$R,MATCH(A$1,CSVLookups!$B$1:$R$1,0),FALSE)</f>
        <v>#N/A</v>
      </c>
      <c r="B844" s="222" t="e">
        <f>VLOOKUP($D844,CSVLookups!$B:$R,MATCH(B$1,CSVLookups!$B$1:$R$1,0),FALSE)</f>
        <v>#N/A</v>
      </c>
      <c r="C844" s="222" t="e">
        <f t="shared" si="16"/>
        <v>#N/A</v>
      </c>
    </row>
    <row r="845" spans="1:3">
      <c r="A845" s="222" t="e">
        <f>VLOOKUP($D845,CSVLookups!$B:$R,MATCH(A$1,CSVLookups!$B$1:$R$1,0),FALSE)</f>
        <v>#N/A</v>
      </c>
      <c r="B845" s="222" t="e">
        <f>VLOOKUP($D845,CSVLookups!$B:$R,MATCH(B$1,CSVLookups!$B$1:$R$1,0),FALSE)</f>
        <v>#N/A</v>
      </c>
      <c r="C845" s="222" t="e">
        <f t="shared" si="16"/>
        <v>#N/A</v>
      </c>
    </row>
    <row r="846" spans="1:3">
      <c r="A846" s="222" t="e">
        <f>VLOOKUP($D846,CSVLookups!$B:$R,MATCH(A$1,CSVLookups!$B$1:$R$1,0),FALSE)</f>
        <v>#N/A</v>
      </c>
      <c r="B846" s="222" t="e">
        <f>VLOOKUP($D846,CSVLookups!$B:$R,MATCH(B$1,CSVLookups!$B$1:$R$1,0),FALSE)</f>
        <v>#N/A</v>
      </c>
      <c r="C846" s="222" t="e">
        <f t="shared" si="16"/>
        <v>#N/A</v>
      </c>
    </row>
    <row r="847" spans="1:3">
      <c r="A847" s="222" t="e">
        <f>VLOOKUP($D847,CSVLookups!$B:$R,MATCH(A$1,CSVLookups!$B$1:$R$1,0),FALSE)</f>
        <v>#N/A</v>
      </c>
      <c r="B847" s="222" t="e">
        <f>VLOOKUP($D847,CSVLookups!$B:$R,MATCH(B$1,CSVLookups!$B$1:$R$1,0),FALSE)</f>
        <v>#N/A</v>
      </c>
      <c r="C847" s="222" t="e">
        <f t="shared" ref="C847:C910" si="17">IF(CONCATENATE(A847,B847)="313 Financial Information0",CONCATENATE(A847,B847,D847),IF(LEN(F847)=0,CONCATENATE(A847,B847,IF(LEFT(D847,LEN("Unincepted"))="Unincepted","ULO","")),CONCATENATE(A847,B847,F847)))</f>
        <v>#N/A</v>
      </c>
    </row>
    <row r="848" spans="1:3">
      <c r="A848" s="222" t="e">
        <f>VLOOKUP($D848,CSVLookups!$B:$R,MATCH(A$1,CSVLookups!$B$1:$R$1,0),FALSE)</f>
        <v>#N/A</v>
      </c>
      <c r="B848" s="222" t="e">
        <f>VLOOKUP($D848,CSVLookups!$B:$R,MATCH(B$1,CSVLookups!$B$1:$R$1,0),FALSE)</f>
        <v>#N/A</v>
      </c>
      <c r="C848" s="222" t="e">
        <f t="shared" si="17"/>
        <v>#N/A</v>
      </c>
    </row>
    <row r="849" spans="1:3">
      <c r="A849" s="222" t="e">
        <f>VLOOKUP($D849,CSVLookups!$B:$R,MATCH(A$1,CSVLookups!$B$1:$R$1,0),FALSE)</f>
        <v>#N/A</v>
      </c>
      <c r="B849" s="222" t="e">
        <f>VLOOKUP($D849,CSVLookups!$B:$R,MATCH(B$1,CSVLookups!$B$1:$R$1,0),FALSE)</f>
        <v>#N/A</v>
      </c>
      <c r="C849" s="222" t="e">
        <f t="shared" si="17"/>
        <v>#N/A</v>
      </c>
    </row>
    <row r="850" spans="1:3">
      <c r="A850" s="222" t="e">
        <f>VLOOKUP($D850,CSVLookups!$B:$R,MATCH(A$1,CSVLookups!$B$1:$R$1,0),FALSE)</f>
        <v>#N/A</v>
      </c>
      <c r="B850" s="222" t="e">
        <f>VLOOKUP($D850,CSVLookups!$B:$R,MATCH(B$1,CSVLookups!$B$1:$R$1,0),FALSE)</f>
        <v>#N/A</v>
      </c>
      <c r="C850" s="222" t="e">
        <f t="shared" si="17"/>
        <v>#N/A</v>
      </c>
    </row>
    <row r="851" spans="1:3">
      <c r="A851" s="222" t="e">
        <f>VLOOKUP($D851,CSVLookups!$B:$R,MATCH(A$1,CSVLookups!$B$1:$R$1,0),FALSE)</f>
        <v>#N/A</v>
      </c>
      <c r="B851" s="222" t="e">
        <f>VLOOKUP($D851,CSVLookups!$B:$R,MATCH(B$1,CSVLookups!$B$1:$R$1,0),FALSE)</f>
        <v>#N/A</v>
      </c>
      <c r="C851" s="222" t="e">
        <f t="shared" si="17"/>
        <v>#N/A</v>
      </c>
    </row>
    <row r="852" spans="1:3">
      <c r="A852" s="222" t="e">
        <f>VLOOKUP($D852,CSVLookups!$B:$R,MATCH(A$1,CSVLookups!$B$1:$R$1,0),FALSE)</f>
        <v>#N/A</v>
      </c>
      <c r="B852" s="222" t="e">
        <f>VLOOKUP($D852,CSVLookups!$B:$R,MATCH(B$1,CSVLookups!$B$1:$R$1,0),FALSE)</f>
        <v>#N/A</v>
      </c>
      <c r="C852" s="222" t="e">
        <f t="shared" si="17"/>
        <v>#N/A</v>
      </c>
    </row>
    <row r="853" spans="1:3">
      <c r="A853" s="222" t="e">
        <f>VLOOKUP($D853,CSVLookups!$B:$R,MATCH(A$1,CSVLookups!$B$1:$R$1,0),FALSE)</f>
        <v>#N/A</v>
      </c>
      <c r="B853" s="222" t="e">
        <f>VLOOKUP($D853,CSVLookups!$B:$R,MATCH(B$1,CSVLookups!$B$1:$R$1,0),FALSE)</f>
        <v>#N/A</v>
      </c>
      <c r="C853" s="222" t="e">
        <f t="shared" si="17"/>
        <v>#N/A</v>
      </c>
    </row>
    <row r="854" spans="1:3">
      <c r="A854" s="222" t="e">
        <f>VLOOKUP($D854,CSVLookups!$B:$R,MATCH(A$1,CSVLookups!$B$1:$R$1,0),FALSE)</f>
        <v>#N/A</v>
      </c>
      <c r="B854" s="222" t="e">
        <f>VLOOKUP($D854,CSVLookups!$B:$R,MATCH(B$1,CSVLookups!$B$1:$R$1,0),FALSE)</f>
        <v>#N/A</v>
      </c>
      <c r="C854" s="222" t="e">
        <f t="shared" si="17"/>
        <v>#N/A</v>
      </c>
    </row>
    <row r="855" spans="1:3">
      <c r="A855" s="222" t="e">
        <f>VLOOKUP($D855,CSVLookups!$B:$R,MATCH(A$1,CSVLookups!$B$1:$R$1,0),FALSE)</f>
        <v>#N/A</v>
      </c>
      <c r="B855" s="222" t="e">
        <f>VLOOKUP($D855,CSVLookups!$B:$R,MATCH(B$1,CSVLookups!$B$1:$R$1,0),FALSE)</f>
        <v>#N/A</v>
      </c>
      <c r="C855" s="222" t="e">
        <f t="shared" si="17"/>
        <v>#N/A</v>
      </c>
    </row>
    <row r="856" spans="1:3">
      <c r="A856" s="222" t="e">
        <f>VLOOKUP($D856,CSVLookups!$B:$R,MATCH(A$1,CSVLookups!$B$1:$R$1,0),FALSE)</f>
        <v>#N/A</v>
      </c>
      <c r="B856" s="222" t="e">
        <f>VLOOKUP($D856,CSVLookups!$B:$R,MATCH(B$1,CSVLookups!$B$1:$R$1,0),FALSE)</f>
        <v>#N/A</v>
      </c>
      <c r="C856" s="222" t="e">
        <f t="shared" si="17"/>
        <v>#N/A</v>
      </c>
    </row>
    <row r="857" spans="1:3">
      <c r="A857" s="222" t="e">
        <f>VLOOKUP($D857,CSVLookups!$B:$R,MATCH(A$1,CSVLookups!$B$1:$R$1,0),FALSE)</f>
        <v>#N/A</v>
      </c>
      <c r="B857" s="222" t="e">
        <f>VLOOKUP($D857,CSVLookups!$B:$R,MATCH(B$1,CSVLookups!$B$1:$R$1,0),FALSE)</f>
        <v>#N/A</v>
      </c>
      <c r="C857" s="222" t="e">
        <f t="shared" si="17"/>
        <v>#N/A</v>
      </c>
    </row>
    <row r="858" spans="1:3">
      <c r="A858" s="222" t="e">
        <f>VLOOKUP($D858,CSVLookups!$B:$R,MATCH(A$1,CSVLookups!$B$1:$R$1,0),FALSE)</f>
        <v>#N/A</v>
      </c>
      <c r="B858" s="222" t="e">
        <f>VLOOKUP($D858,CSVLookups!$B:$R,MATCH(B$1,CSVLookups!$B$1:$R$1,0),FALSE)</f>
        <v>#N/A</v>
      </c>
      <c r="C858" s="222" t="e">
        <f t="shared" si="17"/>
        <v>#N/A</v>
      </c>
    </row>
    <row r="859" spans="1:3">
      <c r="A859" s="222" t="e">
        <f>VLOOKUP($D859,CSVLookups!$B:$R,MATCH(A$1,CSVLookups!$B$1:$R$1,0),FALSE)</f>
        <v>#N/A</v>
      </c>
      <c r="B859" s="222" t="e">
        <f>VLOOKUP($D859,CSVLookups!$B:$R,MATCH(B$1,CSVLookups!$B$1:$R$1,0),FALSE)</f>
        <v>#N/A</v>
      </c>
      <c r="C859" s="222" t="e">
        <f t="shared" si="17"/>
        <v>#N/A</v>
      </c>
    </row>
    <row r="860" spans="1:3">
      <c r="A860" s="222" t="e">
        <f>VLOOKUP($D860,CSVLookups!$B:$R,MATCH(A$1,CSVLookups!$B$1:$R$1,0),FALSE)</f>
        <v>#N/A</v>
      </c>
      <c r="B860" s="222" t="e">
        <f>VLOOKUP($D860,CSVLookups!$B:$R,MATCH(B$1,CSVLookups!$B$1:$R$1,0),FALSE)</f>
        <v>#N/A</v>
      </c>
      <c r="C860" s="222" t="e">
        <f t="shared" si="17"/>
        <v>#N/A</v>
      </c>
    </row>
    <row r="861" spans="1:3">
      <c r="A861" s="222" t="e">
        <f>VLOOKUP($D861,CSVLookups!$B:$R,MATCH(A$1,CSVLookups!$B$1:$R$1,0),FALSE)</f>
        <v>#N/A</v>
      </c>
      <c r="B861" s="222" t="e">
        <f>VLOOKUP($D861,CSVLookups!$B:$R,MATCH(B$1,CSVLookups!$B$1:$R$1,0),FALSE)</f>
        <v>#N/A</v>
      </c>
      <c r="C861" s="222" t="e">
        <f t="shared" si="17"/>
        <v>#N/A</v>
      </c>
    </row>
    <row r="862" spans="1:3">
      <c r="A862" s="222" t="e">
        <f>VLOOKUP($D862,CSVLookups!$B:$R,MATCH(A$1,CSVLookups!$B$1:$R$1,0),FALSE)</f>
        <v>#N/A</v>
      </c>
      <c r="B862" s="222" t="e">
        <f>VLOOKUP($D862,CSVLookups!$B:$R,MATCH(B$1,CSVLookups!$B$1:$R$1,0),FALSE)</f>
        <v>#N/A</v>
      </c>
      <c r="C862" s="222" t="e">
        <f t="shared" si="17"/>
        <v>#N/A</v>
      </c>
    </row>
    <row r="863" spans="1:3">
      <c r="A863" s="222" t="e">
        <f>VLOOKUP($D863,CSVLookups!$B:$R,MATCH(A$1,CSVLookups!$B$1:$R$1,0),FALSE)</f>
        <v>#N/A</v>
      </c>
      <c r="B863" s="222" t="e">
        <f>VLOOKUP($D863,CSVLookups!$B:$R,MATCH(B$1,CSVLookups!$B$1:$R$1,0),FALSE)</f>
        <v>#N/A</v>
      </c>
      <c r="C863" s="222" t="e">
        <f t="shared" si="17"/>
        <v>#N/A</v>
      </c>
    </row>
    <row r="864" spans="1:3">
      <c r="A864" s="222" t="e">
        <f>VLOOKUP($D864,CSVLookups!$B:$R,MATCH(A$1,CSVLookups!$B$1:$R$1,0),FALSE)</f>
        <v>#N/A</v>
      </c>
      <c r="B864" s="222" t="e">
        <f>VLOOKUP($D864,CSVLookups!$B:$R,MATCH(B$1,CSVLookups!$B$1:$R$1,0),FALSE)</f>
        <v>#N/A</v>
      </c>
      <c r="C864" s="222" t="e">
        <f t="shared" si="17"/>
        <v>#N/A</v>
      </c>
    </row>
    <row r="865" spans="1:3">
      <c r="A865" s="222" t="e">
        <f>VLOOKUP($D865,CSVLookups!$B:$R,MATCH(A$1,CSVLookups!$B$1:$R$1,0),FALSE)</f>
        <v>#N/A</v>
      </c>
      <c r="B865" s="222" t="e">
        <f>VLOOKUP($D865,CSVLookups!$B:$R,MATCH(B$1,CSVLookups!$B$1:$R$1,0),FALSE)</f>
        <v>#N/A</v>
      </c>
      <c r="C865" s="222" t="e">
        <f t="shared" si="17"/>
        <v>#N/A</v>
      </c>
    </row>
    <row r="866" spans="1:3">
      <c r="A866" s="222" t="e">
        <f>VLOOKUP($D866,CSVLookups!$B:$R,MATCH(A$1,CSVLookups!$B$1:$R$1,0),FALSE)</f>
        <v>#N/A</v>
      </c>
      <c r="B866" s="222" t="e">
        <f>VLOOKUP($D866,CSVLookups!$B:$R,MATCH(B$1,CSVLookups!$B$1:$R$1,0),FALSE)</f>
        <v>#N/A</v>
      </c>
      <c r="C866" s="222" t="e">
        <f t="shared" si="17"/>
        <v>#N/A</v>
      </c>
    </row>
    <row r="867" spans="1:3">
      <c r="A867" s="222" t="e">
        <f>VLOOKUP($D867,CSVLookups!$B:$R,MATCH(A$1,CSVLookups!$B$1:$R$1,0),FALSE)</f>
        <v>#N/A</v>
      </c>
      <c r="B867" s="222" t="e">
        <f>VLOOKUP($D867,CSVLookups!$B:$R,MATCH(B$1,CSVLookups!$B$1:$R$1,0),FALSE)</f>
        <v>#N/A</v>
      </c>
      <c r="C867" s="222" t="e">
        <f t="shared" si="17"/>
        <v>#N/A</v>
      </c>
    </row>
    <row r="868" spans="1:3">
      <c r="A868" s="222" t="e">
        <f>VLOOKUP($D868,CSVLookups!$B:$R,MATCH(A$1,CSVLookups!$B$1:$R$1,0),FALSE)</f>
        <v>#N/A</v>
      </c>
      <c r="B868" s="222" t="e">
        <f>VLOOKUP($D868,CSVLookups!$B:$R,MATCH(B$1,CSVLookups!$B$1:$R$1,0),FALSE)</f>
        <v>#N/A</v>
      </c>
      <c r="C868" s="222" t="e">
        <f t="shared" si="17"/>
        <v>#N/A</v>
      </c>
    </row>
    <row r="869" spans="1:3">
      <c r="A869" s="222" t="e">
        <f>VLOOKUP($D869,CSVLookups!$B:$R,MATCH(A$1,CSVLookups!$B$1:$R$1,0),FALSE)</f>
        <v>#N/A</v>
      </c>
      <c r="B869" s="222" t="e">
        <f>VLOOKUP($D869,CSVLookups!$B:$R,MATCH(B$1,CSVLookups!$B$1:$R$1,0),FALSE)</f>
        <v>#N/A</v>
      </c>
      <c r="C869" s="222" t="e">
        <f t="shared" si="17"/>
        <v>#N/A</v>
      </c>
    </row>
    <row r="870" spans="1:3">
      <c r="A870" s="222" t="e">
        <f>VLOOKUP($D870,CSVLookups!$B:$R,MATCH(A$1,CSVLookups!$B$1:$R$1,0),FALSE)</f>
        <v>#N/A</v>
      </c>
      <c r="B870" s="222" t="e">
        <f>VLOOKUP($D870,CSVLookups!$B:$R,MATCH(B$1,CSVLookups!$B$1:$R$1,0),FALSE)</f>
        <v>#N/A</v>
      </c>
      <c r="C870" s="222" t="e">
        <f t="shared" si="17"/>
        <v>#N/A</v>
      </c>
    </row>
    <row r="871" spans="1:3">
      <c r="A871" s="222" t="e">
        <f>VLOOKUP($D871,CSVLookups!$B:$R,MATCH(A$1,CSVLookups!$B$1:$R$1,0),FALSE)</f>
        <v>#N/A</v>
      </c>
      <c r="B871" s="222" t="e">
        <f>VLOOKUP($D871,CSVLookups!$B:$R,MATCH(B$1,CSVLookups!$B$1:$R$1,0),FALSE)</f>
        <v>#N/A</v>
      </c>
      <c r="C871" s="222" t="e">
        <f t="shared" si="17"/>
        <v>#N/A</v>
      </c>
    </row>
    <row r="872" spans="1:3">
      <c r="A872" s="222" t="e">
        <f>VLOOKUP($D872,CSVLookups!$B:$R,MATCH(A$1,CSVLookups!$B$1:$R$1,0),FALSE)</f>
        <v>#N/A</v>
      </c>
      <c r="B872" s="222" t="e">
        <f>VLOOKUP($D872,CSVLookups!$B:$R,MATCH(B$1,CSVLookups!$B$1:$R$1,0),FALSE)</f>
        <v>#N/A</v>
      </c>
      <c r="C872" s="222" t="e">
        <f t="shared" si="17"/>
        <v>#N/A</v>
      </c>
    </row>
    <row r="873" spans="1:3">
      <c r="A873" s="222" t="e">
        <f>VLOOKUP($D873,CSVLookups!$B:$R,MATCH(A$1,CSVLookups!$B$1:$R$1,0),FALSE)</f>
        <v>#N/A</v>
      </c>
      <c r="B873" s="222" t="e">
        <f>VLOOKUP($D873,CSVLookups!$B:$R,MATCH(B$1,CSVLookups!$B$1:$R$1,0),FALSE)</f>
        <v>#N/A</v>
      </c>
      <c r="C873" s="222" t="e">
        <f t="shared" si="17"/>
        <v>#N/A</v>
      </c>
    </row>
    <row r="874" spans="1:3">
      <c r="A874" s="222" t="e">
        <f>VLOOKUP($D874,CSVLookups!$B:$R,MATCH(A$1,CSVLookups!$B$1:$R$1,0),FALSE)</f>
        <v>#N/A</v>
      </c>
      <c r="B874" s="222" t="e">
        <f>VLOOKUP($D874,CSVLookups!$B:$R,MATCH(B$1,CSVLookups!$B$1:$R$1,0),FALSE)</f>
        <v>#N/A</v>
      </c>
      <c r="C874" s="222" t="e">
        <f t="shared" si="17"/>
        <v>#N/A</v>
      </c>
    </row>
    <row r="875" spans="1:3">
      <c r="A875" s="222" t="e">
        <f>VLOOKUP($D875,CSVLookups!$B:$R,MATCH(A$1,CSVLookups!$B$1:$R$1,0),FALSE)</f>
        <v>#N/A</v>
      </c>
      <c r="B875" s="222" t="e">
        <f>VLOOKUP($D875,CSVLookups!$B:$R,MATCH(B$1,CSVLookups!$B$1:$R$1,0),FALSE)</f>
        <v>#N/A</v>
      </c>
      <c r="C875" s="222" t="e">
        <f t="shared" si="17"/>
        <v>#N/A</v>
      </c>
    </row>
    <row r="876" spans="1:3">
      <c r="A876" s="222" t="e">
        <f>VLOOKUP($D876,CSVLookups!$B:$R,MATCH(A$1,CSVLookups!$B$1:$R$1,0),FALSE)</f>
        <v>#N/A</v>
      </c>
      <c r="B876" s="222" t="e">
        <f>VLOOKUP($D876,CSVLookups!$B:$R,MATCH(B$1,CSVLookups!$B$1:$R$1,0),FALSE)</f>
        <v>#N/A</v>
      </c>
      <c r="C876" s="222" t="e">
        <f t="shared" si="17"/>
        <v>#N/A</v>
      </c>
    </row>
    <row r="877" spans="1:3">
      <c r="A877" s="222" t="e">
        <f>VLOOKUP($D877,CSVLookups!$B:$R,MATCH(A$1,CSVLookups!$B$1:$R$1,0),FALSE)</f>
        <v>#N/A</v>
      </c>
      <c r="B877" s="222" t="e">
        <f>VLOOKUP($D877,CSVLookups!$B:$R,MATCH(B$1,CSVLookups!$B$1:$R$1,0),FALSE)</f>
        <v>#N/A</v>
      </c>
      <c r="C877" s="222" t="e">
        <f t="shared" si="17"/>
        <v>#N/A</v>
      </c>
    </row>
    <row r="878" spans="1:3">
      <c r="A878" s="222" t="e">
        <f>VLOOKUP($D878,CSVLookups!$B:$R,MATCH(A$1,CSVLookups!$B$1:$R$1,0),FALSE)</f>
        <v>#N/A</v>
      </c>
      <c r="B878" s="222" t="e">
        <f>VLOOKUP($D878,CSVLookups!$B:$R,MATCH(B$1,CSVLookups!$B$1:$R$1,0),FALSE)</f>
        <v>#N/A</v>
      </c>
      <c r="C878" s="222" t="e">
        <f t="shared" si="17"/>
        <v>#N/A</v>
      </c>
    </row>
    <row r="879" spans="1:3">
      <c r="A879" s="222" t="e">
        <f>VLOOKUP($D879,CSVLookups!$B:$R,MATCH(A$1,CSVLookups!$B$1:$R$1,0),FALSE)</f>
        <v>#N/A</v>
      </c>
      <c r="B879" s="222" t="e">
        <f>VLOOKUP($D879,CSVLookups!$B:$R,MATCH(B$1,CSVLookups!$B$1:$R$1,0),FALSE)</f>
        <v>#N/A</v>
      </c>
      <c r="C879" s="222" t="e">
        <f t="shared" si="17"/>
        <v>#N/A</v>
      </c>
    </row>
    <row r="880" spans="1:3">
      <c r="A880" s="222" t="e">
        <f>VLOOKUP($D880,CSVLookups!$B:$R,MATCH(A$1,CSVLookups!$B$1:$R$1,0),FALSE)</f>
        <v>#N/A</v>
      </c>
      <c r="B880" s="222" t="e">
        <f>VLOOKUP($D880,CSVLookups!$B:$R,MATCH(B$1,CSVLookups!$B$1:$R$1,0),FALSE)</f>
        <v>#N/A</v>
      </c>
      <c r="C880" s="222" t="e">
        <f t="shared" si="17"/>
        <v>#N/A</v>
      </c>
    </row>
    <row r="881" spans="1:3">
      <c r="A881" s="222" t="e">
        <f>VLOOKUP($D881,CSVLookups!$B:$R,MATCH(A$1,CSVLookups!$B$1:$R$1,0),FALSE)</f>
        <v>#N/A</v>
      </c>
      <c r="B881" s="222" t="e">
        <f>VLOOKUP($D881,CSVLookups!$B:$R,MATCH(B$1,CSVLookups!$B$1:$R$1,0),FALSE)</f>
        <v>#N/A</v>
      </c>
      <c r="C881" s="222" t="e">
        <f t="shared" si="17"/>
        <v>#N/A</v>
      </c>
    </row>
    <row r="882" spans="1:3">
      <c r="A882" s="222" t="e">
        <f>VLOOKUP($D882,CSVLookups!$B:$R,MATCH(A$1,CSVLookups!$B$1:$R$1,0),FALSE)</f>
        <v>#N/A</v>
      </c>
      <c r="B882" s="222" t="e">
        <f>VLOOKUP($D882,CSVLookups!$B:$R,MATCH(B$1,CSVLookups!$B$1:$R$1,0),FALSE)</f>
        <v>#N/A</v>
      </c>
      <c r="C882" s="222" t="e">
        <f t="shared" si="17"/>
        <v>#N/A</v>
      </c>
    </row>
    <row r="883" spans="1:3">
      <c r="A883" s="222" t="e">
        <f>VLOOKUP($D883,CSVLookups!$B:$R,MATCH(A$1,CSVLookups!$B$1:$R$1,0),FALSE)</f>
        <v>#N/A</v>
      </c>
      <c r="B883" s="222" t="e">
        <f>VLOOKUP($D883,CSVLookups!$B:$R,MATCH(B$1,CSVLookups!$B$1:$R$1,0),FALSE)</f>
        <v>#N/A</v>
      </c>
      <c r="C883" s="222" t="e">
        <f t="shared" si="17"/>
        <v>#N/A</v>
      </c>
    </row>
    <row r="884" spans="1:3">
      <c r="A884" s="222" t="e">
        <f>VLOOKUP($D884,CSVLookups!$B:$R,MATCH(A$1,CSVLookups!$B$1:$R$1,0),FALSE)</f>
        <v>#N/A</v>
      </c>
      <c r="B884" s="222" t="e">
        <f>VLOOKUP($D884,CSVLookups!$B:$R,MATCH(B$1,CSVLookups!$B$1:$R$1,0),FALSE)</f>
        <v>#N/A</v>
      </c>
      <c r="C884" s="222" t="e">
        <f t="shared" si="17"/>
        <v>#N/A</v>
      </c>
    </row>
    <row r="885" spans="1:3">
      <c r="A885" s="222" t="e">
        <f>VLOOKUP($D885,CSVLookups!$B:$R,MATCH(A$1,CSVLookups!$B$1:$R$1,0),FALSE)</f>
        <v>#N/A</v>
      </c>
      <c r="B885" s="222" t="e">
        <f>VLOOKUP($D885,CSVLookups!$B:$R,MATCH(B$1,CSVLookups!$B$1:$R$1,0),FALSE)</f>
        <v>#N/A</v>
      </c>
      <c r="C885" s="222" t="e">
        <f t="shared" si="17"/>
        <v>#N/A</v>
      </c>
    </row>
    <row r="886" spans="1:3">
      <c r="A886" s="222" t="e">
        <f>VLOOKUP($D886,CSVLookups!$B:$R,MATCH(A$1,CSVLookups!$B$1:$R$1,0),FALSE)</f>
        <v>#N/A</v>
      </c>
      <c r="B886" s="222" t="e">
        <f>VLOOKUP($D886,CSVLookups!$B:$R,MATCH(B$1,CSVLookups!$B$1:$R$1,0),FALSE)</f>
        <v>#N/A</v>
      </c>
      <c r="C886" s="222" t="e">
        <f t="shared" si="17"/>
        <v>#N/A</v>
      </c>
    </row>
    <row r="887" spans="1:3">
      <c r="A887" s="222" t="e">
        <f>VLOOKUP($D887,CSVLookups!$B:$R,MATCH(A$1,CSVLookups!$B$1:$R$1,0),FALSE)</f>
        <v>#N/A</v>
      </c>
      <c r="B887" s="222" t="e">
        <f>VLOOKUP($D887,CSVLookups!$B:$R,MATCH(B$1,CSVLookups!$B$1:$R$1,0),FALSE)</f>
        <v>#N/A</v>
      </c>
      <c r="C887" s="222" t="e">
        <f t="shared" si="17"/>
        <v>#N/A</v>
      </c>
    </row>
    <row r="888" spans="1:3">
      <c r="A888" s="222" t="e">
        <f>VLOOKUP($D888,CSVLookups!$B:$R,MATCH(A$1,CSVLookups!$B$1:$R$1,0),FALSE)</f>
        <v>#N/A</v>
      </c>
      <c r="B888" s="222" t="e">
        <f>VLOOKUP($D888,CSVLookups!$B:$R,MATCH(B$1,CSVLookups!$B$1:$R$1,0),FALSE)</f>
        <v>#N/A</v>
      </c>
      <c r="C888" s="222" t="e">
        <f t="shared" si="17"/>
        <v>#N/A</v>
      </c>
    </row>
    <row r="889" spans="1:3">
      <c r="A889" s="222" t="e">
        <f>VLOOKUP($D889,CSVLookups!$B:$R,MATCH(A$1,CSVLookups!$B$1:$R$1,0),FALSE)</f>
        <v>#N/A</v>
      </c>
      <c r="B889" s="222" t="e">
        <f>VLOOKUP($D889,CSVLookups!$B:$R,MATCH(B$1,CSVLookups!$B$1:$R$1,0),FALSE)</f>
        <v>#N/A</v>
      </c>
      <c r="C889" s="222" t="e">
        <f t="shared" si="17"/>
        <v>#N/A</v>
      </c>
    </row>
    <row r="890" spans="1:3">
      <c r="A890" s="222" t="e">
        <f>VLOOKUP($D890,CSVLookups!$B:$R,MATCH(A$1,CSVLookups!$B$1:$R$1,0),FALSE)</f>
        <v>#N/A</v>
      </c>
      <c r="B890" s="222" t="e">
        <f>VLOOKUP($D890,CSVLookups!$B:$R,MATCH(B$1,CSVLookups!$B$1:$R$1,0),FALSE)</f>
        <v>#N/A</v>
      </c>
      <c r="C890" s="222" t="e">
        <f t="shared" si="17"/>
        <v>#N/A</v>
      </c>
    </row>
    <row r="891" spans="1:3">
      <c r="A891" s="222" t="e">
        <f>VLOOKUP($D891,CSVLookups!$B:$R,MATCH(A$1,CSVLookups!$B$1:$R$1,0),FALSE)</f>
        <v>#N/A</v>
      </c>
      <c r="B891" s="222" t="e">
        <f>VLOOKUP($D891,CSVLookups!$B:$R,MATCH(B$1,CSVLookups!$B$1:$R$1,0),FALSE)</f>
        <v>#N/A</v>
      </c>
      <c r="C891" s="222" t="e">
        <f t="shared" si="17"/>
        <v>#N/A</v>
      </c>
    </row>
    <row r="892" spans="1:3">
      <c r="A892" s="222" t="e">
        <f>VLOOKUP($D892,CSVLookups!$B:$R,MATCH(A$1,CSVLookups!$B$1:$R$1,0),FALSE)</f>
        <v>#N/A</v>
      </c>
      <c r="B892" s="222" t="e">
        <f>VLOOKUP($D892,CSVLookups!$B:$R,MATCH(B$1,CSVLookups!$B$1:$R$1,0),FALSE)</f>
        <v>#N/A</v>
      </c>
      <c r="C892" s="222" t="e">
        <f t="shared" si="17"/>
        <v>#N/A</v>
      </c>
    </row>
    <row r="893" spans="1:3">
      <c r="A893" s="222" t="e">
        <f>VLOOKUP($D893,CSVLookups!$B:$R,MATCH(A$1,CSVLookups!$B$1:$R$1,0),FALSE)</f>
        <v>#N/A</v>
      </c>
      <c r="B893" s="222" t="e">
        <f>VLOOKUP($D893,CSVLookups!$B:$R,MATCH(B$1,CSVLookups!$B$1:$R$1,0),FALSE)</f>
        <v>#N/A</v>
      </c>
      <c r="C893" s="222" t="e">
        <f t="shared" si="17"/>
        <v>#N/A</v>
      </c>
    </row>
    <row r="894" spans="1:3">
      <c r="A894" s="222" t="e">
        <f>VLOOKUP($D894,CSVLookups!$B:$R,MATCH(A$1,CSVLookups!$B$1:$R$1,0),FALSE)</f>
        <v>#N/A</v>
      </c>
      <c r="B894" s="222" t="e">
        <f>VLOOKUP($D894,CSVLookups!$B:$R,MATCH(B$1,CSVLookups!$B$1:$R$1,0),FALSE)</f>
        <v>#N/A</v>
      </c>
      <c r="C894" s="222" t="e">
        <f t="shared" si="17"/>
        <v>#N/A</v>
      </c>
    </row>
    <row r="895" spans="1:3">
      <c r="A895" s="222" t="e">
        <f>VLOOKUP($D895,CSVLookups!$B:$R,MATCH(A$1,CSVLookups!$B$1:$R$1,0),FALSE)</f>
        <v>#N/A</v>
      </c>
      <c r="B895" s="222" t="e">
        <f>VLOOKUP($D895,CSVLookups!$B:$R,MATCH(B$1,CSVLookups!$B$1:$R$1,0),FALSE)</f>
        <v>#N/A</v>
      </c>
      <c r="C895" s="222" t="e">
        <f t="shared" si="17"/>
        <v>#N/A</v>
      </c>
    </row>
    <row r="896" spans="1:3">
      <c r="A896" s="222" t="e">
        <f>VLOOKUP($D896,CSVLookups!$B:$R,MATCH(A$1,CSVLookups!$B$1:$R$1,0),FALSE)</f>
        <v>#N/A</v>
      </c>
      <c r="B896" s="222" t="e">
        <f>VLOOKUP($D896,CSVLookups!$B:$R,MATCH(B$1,CSVLookups!$B$1:$R$1,0),FALSE)</f>
        <v>#N/A</v>
      </c>
      <c r="C896" s="222" t="e">
        <f t="shared" si="17"/>
        <v>#N/A</v>
      </c>
    </row>
    <row r="897" spans="1:3">
      <c r="A897" s="222" t="e">
        <f>VLOOKUP($D897,CSVLookups!$B:$R,MATCH(A$1,CSVLookups!$B$1:$R$1,0),FALSE)</f>
        <v>#N/A</v>
      </c>
      <c r="B897" s="222" t="e">
        <f>VLOOKUP($D897,CSVLookups!$B:$R,MATCH(B$1,CSVLookups!$B$1:$R$1,0),FALSE)</f>
        <v>#N/A</v>
      </c>
      <c r="C897" s="222" t="e">
        <f t="shared" si="17"/>
        <v>#N/A</v>
      </c>
    </row>
    <row r="898" spans="1:3">
      <c r="A898" s="222" t="e">
        <f>VLOOKUP($D898,CSVLookups!$B:$R,MATCH(A$1,CSVLookups!$B$1:$R$1,0),FALSE)</f>
        <v>#N/A</v>
      </c>
      <c r="B898" s="222" t="e">
        <f>VLOOKUP($D898,CSVLookups!$B:$R,MATCH(B$1,CSVLookups!$B$1:$R$1,0),FALSE)</f>
        <v>#N/A</v>
      </c>
      <c r="C898" s="222" t="e">
        <f t="shared" si="17"/>
        <v>#N/A</v>
      </c>
    </row>
    <row r="899" spans="1:3">
      <c r="A899" s="222" t="e">
        <f>VLOOKUP($D899,CSVLookups!$B:$R,MATCH(A$1,CSVLookups!$B$1:$R$1,0),FALSE)</f>
        <v>#N/A</v>
      </c>
      <c r="B899" s="222" t="e">
        <f>VLOOKUP($D899,CSVLookups!$B:$R,MATCH(B$1,CSVLookups!$B$1:$R$1,0),FALSE)</f>
        <v>#N/A</v>
      </c>
      <c r="C899" s="222" t="e">
        <f t="shared" si="17"/>
        <v>#N/A</v>
      </c>
    </row>
    <row r="900" spans="1:3">
      <c r="A900" s="222" t="e">
        <f>VLOOKUP($D900,CSVLookups!$B:$R,MATCH(A$1,CSVLookups!$B$1:$R$1,0),FALSE)</f>
        <v>#N/A</v>
      </c>
      <c r="B900" s="222" t="e">
        <f>VLOOKUP($D900,CSVLookups!$B:$R,MATCH(B$1,CSVLookups!$B$1:$R$1,0),FALSE)</f>
        <v>#N/A</v>
      </c>
      <c r="C900" s="222" t="e">
        <f t="shared" si="17"/>
        <v>#N/A</v>
      </c>
    </row>
    <row r="901" spans="1:3">
      <c r="A901" s="222" t="e">
        <f>VLOOKUP($D901,CSVLookups!$B:$R,MATCH(A$1,CSVLookups!$B$1:$R$1,0),FALSE)</f>
        <v>#N/A</v>
      </c>
      <c r="B901" s="222" t="e">
        <f>VLOOKUP($D901,CSVLookups!$B:$R,MATCH(B$1,CSVLookups!$B$1:$R$1,0),FALSE)</f>
        <v>#N/A</v>
      </c>
      <c r="C901" s="222" t="e">
        <f t="shared" si="17"/>
        <v>#N/A</v>
      </c>
    </row>
    <row r="902" spans="1:3">
      <c r="A902" s="222" t="e">
        <f>VLOOKUP($D902,CSVLookups!$B:$R,MATCH(A$1,CSVLookups!$B$1:$R$1,0),FALSE)</f>
        <v>#N/A</v>
      </c>
      <c r="B902" s="222" t="e">
        <f>VLOOKUP($D902,CSVLookups!$B:$R,MATCH(B$1,CSVLookups!$B$1:$R$1,0),FALSE)</f>
        <v>#N/A</v>
      </c>
      <c r="C902" s="222" t="e">
        <f t="shared" si="17"/>
        <v>#N/A</v>
      </c>
    </row>
    <row r="903" spans="1:3">
      <c r="A903" s="222" t="e">
        <f>VLOOKUP($D903,CSVLookups!$B:$R,MATCH(A$1,CSVLookups!$B$1:$R$1,0),FALSE)</f>
        <v>#N/A</v>
      </c>
      <c r="B903" s="222" t="e">
        <f>VLOOKUP($D903,CSVLookups!$B:$R,MATCH(B$1,CSVLookups!$B$1:$R$1,0),FALSE)</f>
        <v>#N/A</v>
      </c>
      <c r="C903" s="222" t="e">
        <f t="shared" si="17"/>
        <v>#N/A</v>
      </c>
    </row>
    <row r="904" spans="1:3">
      <c r="A904" s="222" t="e">
        <f>VLOOKUP($D904,CSVLookups!$B:$R,MATCH(A$1,CSVLookups!$B$1:$R$1,0),FALSE)</f>
        <v>#N/A</v>
      </c>
      <c r="B904" s="222" t="e">
        <f>VLOOKUP($D904,CSVLookups!$B:$R,MATCH(B$1,CSVLookups!$B$1:$R$1,0),FALSE)</f>
        <v>#N/A</v>
      </c>
      <c r="C904" s="222" t="e">
        <f t="shared" si="17"/>
        <v>#N/A</v>
      </c>
    </row>
    <row r="905" spans="1:3">
      <c r="A905" s="222" t="e">
        <f>VLOOKUP($D905,CSVLookups!$B:$R,MATCH(A$1,CSVLookups!$B$1:$R$1,0),FALSE)</f>
        <v>#N/A</v>
      </c>
      <c r="B905" s="222" t="e">
        <f>VLOOKUP($D905,CSVLookups!$B:$R,MATCH(B$1,CSVLookups!$B$1:$R$1,0),FALSE)</f>
        <v>#N/A</v>
      </c>
      <c r="C905" s="222" t="e">
        <f t="shared" si="17"/>
        <v>#N/A</v>
      </c>
    </row>
    <row r="906" spans="1:3">
      <c r="A906" s="222" t="e">
        <f>VLOOKUP($D906,CSVLookups!$B:$R,MATCH(A$1,CSVLookups!$B$1:$R$1,0),FALSE)</f>
        <v>#N/A</v>
      </c>
      <c r="B906" s="222" t="e">
        <f>VLOOKUP($D906,CSVLookups!$B:$R,MATCH(B$1,CSVLookups!$B$1:$R$1,0),FALSE)</f>
        <v>#N/A</v>
      </c>
      <c r="C906" s="222" t="e">
        <f t="shared" si="17"/>
        <v>#N/A</v>
      </c>
    </row>
    <row r="907" spans="1:3">
      <c r="A907" s="222" t="e">
        <f>VLOOKUP($D907,CSVLookups!$B:$R,MATCH(A$1,CSVLookups!$B$1:$R$1,0),FALSE)</f>
        <v>#N/A</v>
      </c>
      <c r="B907" s="222" t="e">
        <f>VLOOKUP($D907,CSVLookups!$B:$R,MATCH(B$1,CSVLookups!$B$1:$R$1,0),FALSE)</f>
        <v>#N/A</v>
      </c>
      <c r="C907" s="222" t="e">
        <f t="shared" si="17"/>
        <v>#N/A</v>
      </c>
    </row>
    <row r="908" spans="1:3">
      <c r="A908" s="222" t="e">
        <f>VLOOKUP($D908,CSVLookups!$B:$R,MATCH(A$1,CSVLookups!$B$1:$R$1,0),FALSE)</f>
        <v>#N/A</v>
      </c>
      <c r="B908" s="222" t="e">
        <f>VLOOKUP($D908,CSVLookups!$B:$R,MATCH(B$1,CSVLookups!$B$1:$R$1,0),FALSE)</f>
        <v>#N/A</v>
      </c>
      <c r="C908" s="222" t="e">
        <f t="shared" si="17"/>
        <v>#N/A</v>
      </c>
    </row>
    <row r="909" spans="1:3">
      <c r="A909" s="222" t="e">
        <f>VLOOKUP($D909,CSVLookups!$B:$R,MATCH(A$1,CSVLookups!$B$1:$R$1,0),FALSE)</f>
        <v>#N/A</v>
      </c>
      <c r="B909" s="222" t="e">
        <f>VLOOKUP($D909,CSVLookups!$B:$R,MATCH(B$1,CSVLookups!$B$1:$R$1,0),FALSE)</f>
        <v>#N/A</v>
      </c>
      <c r="C909" s="222" t="e">
        <f t="shared" si="17"/>
        <v>#N/A</v>
      </c>
    </row>
    <row r="910" spans="1:3">
      <c r="A910" s="222" t="e">
        <f>VLOOKUP($D910,CSVLookups!$B:$R,MATCH(A$1,CSVLookups!$B$1:$R$1,0),FALSE)</f>
        <v>#N/A</v>
      </c>
      <c r="B910" s="222" t="e">
        <f>VLOOKUP($D910,CSVLookups!$B:$R,MATCH(B$1,CSVLookups!$B$1:$R$1,0),FALSE)</f>
        <v>#N/A</v>
      </c>
      <c r="C910" s="222" t="e">
        <f t="shared" si="17"/>
        <v>#N/A</v>
      </c>
    </row>
    <row r="911" spans="1:3">
      <c r="A911" s="222" t="e">
        <f>VLOOKUP($D911,CSVLookups!$B:$R,MATCH(A$1,CSVLookups!$B$1:$R$1,0),FALSE)</f>
        <v>#N/A</v>
      </c>
      <c r="B911" s="222" t="e">
        <f>VLOOKUP($D911,CSVLookups!$B:$R,MATCH(B$1,CSVLookups!$B$1:$R$1,0),FALSE)</f>
        <v>#N/A</v>
      </c>
      <c r="C911" s="222" t="e">
        <f t="shared" ref="C911:C974" si="18">IF(CONCATENATE(A911,B911)="313 Financial Information0",CONCATENATE(A911,B911,D911),IF(LEN(F911)=0,CONCATENATE(A911,B911,IF(LEFT(D911,LEN("Unincepted"))="Unincepted","ULO","")),CONCATENATE(A911,B911,F911)))</f>
        <v>#N/A</v>
      </c>
    </row>
    <row r="912" spans="1:3">
      <c r="A912" s="222" t="e">
        <f>VLOOKUP($D912,CSVLookups!$B:$R,MATCH(A$1,CSVLookups!$B$1:$R$1,0),FALSE)</f>
        <v>#N/A</v>
      </c>
      <c r="B912" s="222" t="e">
        <f>VLOOKUP($D912,CSVLookups!$B:$R,MATCH(B$1,CSVLookups!$B$1:$R$1,0),FALSE)</f>
        <v>#N/A</v>
      </c>
      <c r="C912" s="222" t="e">
        <f t="shared" si="18"/>
        <v>#N/A</v>
      </c>
    </row>
    <row r="913" spans="1:3">
      <c r="A913" s="222" t="e">
        <f>VLOOKUP($D913,CSVLookups!$B:$R,MATCH(A$1,CSVLookups!$B$1:$R$1,0),FALSE)</f>
        <v>#N/A</v>
      </c>
      <c r="B913" s="222" t="e">
        <f>VLOOKUP($D913,CSVLookups!$B:$R,MATCH(B$1,CSVLookups!$B$1:$R$1,0),FALSE)</f>
        <v>#N/A</v>
      </c>
      <c r="C913" s="222" t="e">
        <f t="shared" si="18"/>
        <v>#N/A</v>
      </c>
    </row>
    <row r="914" spans="1:3">
      <c r="A914" s="222" t="e">
        <f>VLOOKUP($D914,CSVLookups!$B:$R,MATCH(A$1,CSVLookups!$B$1:$R$1,0),FALSE)</f>
        <v>#N/A</v>
      </c>
      <c r="B914" s="222" t="e">
        <f>VLOOKUP($D914,CSVLookups!$B:$R,MATCH(B$1,CSVLookups!$B$1:$R$1,0),FALSE)</f>
        <v>#N/A</v>
      </c>
      <c r="C914" s="222" t="e">
        <f t="shared" si="18"/>
        <v>#N/A</v>
      </c>
    </row>
    <row r="915" spans="1:3">
      <c r="A915" s="222" t="e">
        <f>VLOOKUP($D915,CSVLookups!$B:$R,MATCH(A$1,CSVLookups!$B$1:$R$1,0),FALSE)</f>
        <v>#N/A</v>
      </c>
      <c r="B915" s="222" t="e">
        <f>VLOOKUP($D915,CSVLookups!$B:$R,MATCH(B$1,CSVLookups!$B$1:$R$1,0),FALSE)</f>
        <v>#N/A</v>
      </c>
      <c r="C915" s="222" t="e">
        <f t="shared" si="18"/>
        <v>#N/A</v>
      </c>
    </row>
    <row r="916" spans="1:3">
      <c r="A916" s="222" t="e">
        <f>VLOOKUP($D916,CSVLookups!$B:$R,MATCH(A$1,CSVLookups!$B$1:$R$1,0),FALSE)</f>
        <v>#N/A</v>
      </c>
      <c r="B916" s="222" t="e">
        <f>VLOOKUP($D916,CSVLookups!$B:$R,MATCH(B$1,CSVLookups!$B$1:$R$1,0),FALSE)</f>
        <v>#N/A</v>
      </c>
      <c r="C916" s="222" t="e">
        <f t="shared" si="18"/>
        <v>#N/A</v>
      </c>
    </row>
    <row r="917" spans="1:3">
      <c r="A917" s="222" t="e">
        <f>VLOOKUP($D917,CSVLookups!$B:$R,MATCH(A$1,CSVLookups!$B$1:$R$1,0),FALSE)</f>
        <v>#N/A</v>
      </c>
      <c r="B917" s="222" t="e">
        <f>VLOOKUP($D917,CSVLookups!$B:$R,MATCH(B$1,CSVLookups!$B$1:$R$1,0),FALSE)</f>
        <v>#N/A</v>
      </c>
      <c r="C917" s="222" t="e">
        <f t="shared" si="18"/>
        <v>#N/A</v>
      </c>
    </row>
    <row r="918" spans="1:3">
      <c r="A918" s="222" t="e">
        <f>VLOOKUP($D918,CSVLookups!$B:$R,MATCH(A$1,CSVLookups!$B$1:$R$1,0),FALSE)</f>
        <v>#N/A</v>
      </c>
      <c r="B918" s="222" t="e">
        <f>VLOOKUP($D918,CSVLookups!$B:$R,MATCH(B$1,CSVLookups!$B$1:$R$1,0),FALSE)</f>
        <v>#N/A</v>
      </c>
      <c r="C918" s="222" t="e">
        <f t="shared" si="18"/>
        <v>#N/A</v>
      </c>
    </row>
    <row r="919" spans="1:3">
      <c r="A919" s="222" t="e">
        <f>VLOOKUP($D919,CSVLookups!$B:$R,MATCH(A$1,CSVLookups!$B$1:$R$1,0),FALSE)</f>
        <v>#N/A</v>
      </c>
      <c r="B919" s="222" t="e">
        <f>VLOOKUP($D919,CSVLookups!$B:$R,MATCH(B$1,CSVLookups!$B$1:$R$1,0),FALSE)</f>
        <v>#N/A</v>
      </c>
      <c r="C919" s="222" t="e">
        <f t="shared" si="18"/>
        <v>#N/A</v>
      </c>
    </row>
    <row r="920" spans="1:3">
      <c r="A920" s="222" t="e">
        <f>VLOOKUP($D920,CSVLookups!$B:$R,MATCH(A$1,CSVLookups!$B$1:$R$1,0),FALSE)</f>
        <v>#N/A</v>
      </c>
      <c r="B920" s="222" t="e">
        <f>VLOOKUP($D920,CSVLookups!$B:$R,MATCH(B$1,CSVLookups!$B$1:$R$1,0),FALSE)</f>
        <v>#N/A</v>
      </c>
      <c r="C920" s="222" t="e">
        <f t="shared" si="18"/>
        <v>#N/A</v>
      </c>
    </row>
    <row r="921" spans="1:3">
      <c r="A921" s="222" t="e">
        <f>VLOOKUP($D921,CSVLookups!$B:$R,MATCH(A$1,CSVLookups!$B$1:$R$1,0),FALSE)</f>
        <v>#N/A</v>
      </c>
      <c r="B921" s="222" t="e">
        <f>VLOOKUP($D921,CSVLookups!$B:$R,MATCH(B$1,CSVLookups!$B$1:$R$1,0),FALSE)</f>
        <v>#N/A</v>
      </c>
      <c r="C921" s="222" t="e">
        <f t="shared" si="18"/>
        <v>#N/A</v>
      </c>
    </row>
    <row r="922" spans="1:3">
      <c r="A922" s="222" t="e">
        <f>VLOOKUP($D922,CSVLookups!$B:$R,MATCH(A$1,CSVLookups!$B$1:$R$1,0),FALSE)</f>
        <v>#N/A</v>
      </c>
      <c r="B922" s="222" t="e">
        <f>VLOOKUP($D922,CSVLookups!$B:$R,MATCH(B$1,CSVLookups!$B$1:$R$1,0),FALSE)</f>
        <v>#N/A</v>
      </c>
      <c r="C922" s="222" t="e">
        <f t="shared" si="18"/>
        <v>#N/A</v>
      </c>
    </row>
    <row r="923" spans="1:3">
      <c r="A923" s="222" t="e">
        <f>VLOOKUP($D923,CSVLookups!$B:$R,MATCH(A$1,CSVLookups!$B$1:$R$1,0),FALSE)</f>
        <v>#N/A</v>
      </c>
      <c r="B923" s="222" t="e">
        <f>VLOOKUP($D923,CSVLookups!$B:$R,MATCH(B$1,CSVLookups!$B$1:$R$1,0),FALSE)</f>
        <v>#N/A</v>
      </c>
      <c r="C923" s="222" t="e">
        <f t="shared" si="18"/>
        <v>#N/A</v>
      </c>
    </row>
    <row r="924" spans="1:3">
      <c r="A924" s="222" t="e">
        <f>VLOOKUP($D924,CSVLookups!$B:$R,MATCH(A$1,CSVLookups!$B$1:$R$1,0),FALSE)</f>
        <v>#N/A</v>
      </c>
      <c r="B924" s="222" t="e">
        <f>VLOOKUP($D924,CSVLookups!$B:$R,MATCH(B$1,CSVLookups!$B$1:$R$1,0),FALSE)</f>
        <v>#N/A</v>
      </c>
      <c r="C924" s="222" t="e">
        <f t="shared" si="18"/>
        <v>#N/A</v>
      </c>
    </row>
    <row r="925" spans="1:3">
      <c r="A925" s="222" t="e">
        <f>VLOOKUP($D925,CSVLookups!$B:$R,MATCH(A$1,CSVLookups!$B$1:$R$1,0),FALSE)</f>
        <v>#N/A</v>
      </c>
      <c r="B925" s="222" t="e">
        <f>VLOOKUP($D925,CSVLookups!$B:$R,MATCH(B$1,CSVLookups!$B$1:$R$1,0),FALSE)</f>
        <v>#N/A</v>
      </c>
      <c r="C925" s="222" t="e">
        <f t="shared" si="18"/>
        <v>#N/A</v>
      </c>
    </row>
    <row r="926" spans="1:3">
      <c r="A926" s="222" t="e">
        <f>VLOOKUP($D926,CSVLookups!$B:$R,MATCH(A$1,CSVLookups!$B$1:$R$1,0),FALSE)</f>
        <v>#N/A</v>
      </c>
      <c r="B926" s="222" t="e">
        <f>VLOOKUP($D926,CSVLookups!$B:$R,MATCH(B$1,CSVLookups!$B$1:$R$1,0),FALSE)</f>
        <v>#N/A</v>
      </c>
      <c r="C926" s="222" t="e">
        <f t="shared" si="18"/>
        <v>#N/A</v>
      </c>
    </row>
    <row r="927" spans="1:3">
      <c r="A927" s="222" t="e">
        <f>VLOOKUP($D927,CSVLookups!$B:$R,MATCH(A$1,CSVLookups!$B$1:$R$1,0),FALSE)</f>
        <v>#N/A</v>
      </c>
      <c r="B927" s="222" t="e">
        <f>VLOOKUP($D927,CSVLookups!$B:$R,MATCH(B$1,CSVLookups!$B$1:$R$1,0),FALSE)</f>
        <v>#N/A</v>
      </c>
      <c r="C927" s="222" t="e">
        <f t="shared" si="18"/>
        <v>#N/A</v>
      </c>
    </row>
    <row r="928" spans="1:3">
      <c r="A928" s="222" t="e">
        <f>VLOOKUP($D928,CSVLookups!$B:$R,MATCH(A$1,CSVLookups!$B$1:$R$1,0),FALSE)</f>
        <v>#N/A</v>
      </c>
      <c r="B928" s="222" t="e">
        <f>VLOOKUP($D928,CSVLookups!$B:$R,MATCH(B$1,CSVLookups!$B$1:$R$1,0),FALSE)</f>
        <v>#N/A</v>
      </c>
      <c r="C928" s="222" t="e">
        <f t="shared" si="18"/>
        <v>#N/A</v>
      </c>
    </row>
    <row r="929" spans="1:3">
      <c r="A929" s="222" t="e">
        <f>VLOOKUP($D929,CSVLookups!$B:$R,MATCH(A$1,CSVLookups!$B$1:$R$1,0),FALSE)</f>
        <v>#N/A</v>
      </c>
      <c r="B929" s="222" t="e">
        <f>VLOOKUP($D929,CSVLookups!$B:$R,MATCH(B$1,CSVLookups!$B$1:$R$1,0),FALSE)</f>
        <v>#N/A</v>
      </c>
      <c r="C929" s="222" t="e">
        <f t="shared" si="18"/>
        <v>#N/A</v>
      </c>
    </row>
    <row r="930" spans="1:3">
      <c r="A930" s="222" t="e">
        <f>VLOOKUP($D930,CSVLookups!$B:$R,MATCH(A$1,CSVLookups!$B$1:$R$1,0),FALSE)</f>
        <v>#N/A</v>
      </c>
      <c r="B930" s="222" t="e">
        <f>VLOOKUP($D930,CSVLookups!$B:$R,MATCH(B$1,CSVLookups!$B$1:$R$1,0),FALSE)</f>
        <v>#N/A</v>
      </c>
      <c r="C930" s="222" t="e">
        <f t="shared" si="18"/>
        <v>#N/A</v>
      </c>
    </row>
    <row r="931" spans="1:3">
      <c r="A931" s="222" t="e">
        <f>VLOOKUP($D931,CSVLookups!$B:$R,MATCH(A$1,CSVLookups!$B$1:$R$1,0),FALSE)</f>
        <v>#N/A</v>
      </c>
      <c r="B931" s="222" t="e">
        <f>VLOOKUP($D931,CSVLookups!$B:$R,MATCH(B$1,CSVLookups!$B$1:$R$1,0),FALSE)</f>
        <v>#N/A</v>
      </c>
      <c r="C931" s="222" t="e">
        <f t="shared" si="18"/>
        <v>#N/A</v>
      </c>
    </row>
    <row r="932" spans="1:3">
      <c r="A932" s="222" t="e">
        <f>VLOOKUP($D932,CSVLookups!$B:$R,MATCH(A$1,CSVLookups!$B$1:$R$1,0),FALSE)</f>
        <v>#N/A</v>
      </c>
      <c r="B932" s="222" t="e">
        <f>VLOOKUP($D932,CSVLookups!$B:$R,MATCH(B$1,CSVLookups!$B$1:$R$1,0),FALSE)</f>
        <v>#N/A</v>
      </c>
      <c r="C932" s="222" t="e">
        <f t="shared" si="18"/>
        <v>#N/A</v>
      </c>
    </row>
    <row r="933" spans="1:3">
      <c r="A933" s="222" t="e">
        <f>VLOOKUP($D933,CSVLookups!$B:$R,MATCH(A$1,CSVLookups!$B$1:$R$1,0),FALSE)</f>
        <v>#N/A</v>
      </c>
      <c r="B933" s="222" t="e">
        <f>VLOOKUP($D933,CSVLookups!$B:$R,MATCH(B$1,CSVLookups!$B$1:$R$1,0),FALSE)</f>
        <v>#N/A</v>
      </c>
      <c r="C933" s="222" t="e">
        <f t="shared" si="18"/>
        <v>#N/A</v>
      </c>
    </row>
    <row r="934" spans="1:3">
      <c r="A934" s="222" t="e">
        <f>VLOOKUP($D934,CSVLookups!$B:$R,MATCH(A$1,CSVLookups!$B$1:$R$1,0),FALSE)</f>
        <v>#N/A</v>
      </c>
      <c r="B934" s="222" t="e">
        <f>VLOOKUP($D934,CSVLookups!$B:$R,MATCH(B$1,CSVLookups!$B$1:$R$1,0),FALSE)</f>
        <v>#N/A</v>
      </c>
      <c r="C934" s="222" t="e">
        <f t="shared" si="18"/>
        <v>#N/A</v>
      </c>
    </row>
    <row r="935" spans="1:3">
      <c r="A935" s="222" t="e">
        <f>VLOOKUP($D935,CSVLookups!$B:$R,MATCH(A$1,CSVLookups!$B$1:$R$1,0),FALSE)</f>
        <v>#N/A</v>
      </c>
      <c r="B935" s="222" t="e">
        <f>VLOOKUP($D935,CSVLookups!$B:$R,MATCH(B$1,CSVLookups!$B$1:$R$1,0),FALSE)</f>
        <v>#N/A</v>
      </c>
      <c r="C935" s="222" t="e">
        <f t="shared" si="18"/>
        <v>#N/A</v>
      </c>
    </row>
    <row r="936" spans="1:3">
      <c r="A936" s="222" t="e">
        <f>VLOOKUP($D936,CSVLookups!$B:$R,MATCH(A$1,CSVLookups!$B$1:$R$1,0),FALSE)</f>
        <v>#N/A</v>
      </c>
      <c r="B936" s="222" t="e">
        <f>VLOOKUP($D936,CSVLookups!$B:$R,MATCH(B$1,CSVLookups!$B$1:$R$1,0),FALSE)</f>
        <v>#N/A</v>
      </c>
      <c r="C936" s="222" t="e">
        <f t="shared" si="18"/>
        <v>#N/A</v>
      </c>
    </row>
    <row r="937" spans="1:3">
      <c r="A937" s="222" t="e">
        <f>VLOOKUP($D937,CSVLookups!$B:$R,MATCH(A$1,CSVLookups!$B$1:$R$1,0),FALSE)</f>
        <v>#N/A</v>
      </c>
      <c r="B937" s="222" t="e">
        <f>VLOOKUP($D937,CSVLookups!$B:$R,MATCH(B$1,CSVLookups!$B$1:$R$1,0),FALSE)</f>
        <v>#N/A</v>
      </c>
      <c r="C937" s="222" t="e">
        <f t="shared" si="18"/>
        <v>#N/A</v>
      </c>
    </row>
    <row r="938" spans="1:3">
      <c r="A938" s="222" t="e">
        <f>VLOOKUP($D938,CSVLookups!$B:$R,MATCH(A$1,CSVLookups!$B$1:$R$1,0),FALSE)</f>
        <v>#N/A</v>
      </c>
      <c r="B938" s="222" t="e">
        <f>VLOOKUP($D938,CSVLookups!$B:$R,MATCH(B$1,CSVLookups!$B$1:$R$1,0),FALSE)</f>
        <v>#N/A</v>
      </c>
      <c r="C938" s="222" t="e">
        <f t="shared" si="18"/>
        <v>#N/A</v>
      </c>
    </row>
    <row r="939" spans="1:3">
      <c r="A939" s="222" t="e">
        <f>VLOOKUP($D939,CSVLookups!$B:$R,MATCH(A$1,CSVLookups!$B$1:$R$1,0),FALSE)</f>
        <v>#N/A</v>
      </c>
      <c r="B939" s="222" t="e">
        <f>VLOOKUP($D939,CSVLookups!$B:$R,MATCH(B$1,CSVLookups!$B$1:$R$1,0),FALSE)</f>
        <v>#N/A</v>
      </c>
      <c r="C939" s="222" t="e">
        <f t="shared" si="18"/>
        <v>#N/A</v>
      </c>
    </row>
    <row r="940" spans="1:3">
      <c r="A940" s="222" t="e">
        <f>VLOOKUP($D940,CSVLookups!$B:$R,MATCH(A$1,CSVLookups!$B$1:$R$1,0),FALSE)</f>
        <v>#N/A</v>
      </c>
      <c r="B940" s="222" t="e">
        <f>VLOOKUP($D940,CSVLookups!$B:$R,MATCH(B$1,CSVLookups!$B$1:$R$1,0),FALSE)</f>
        <v>#N/A</v>
      </c>
      <c r="C940" s="222" t="e">
        <f t="shared" si="18"/>
        <v>#N/A</v>
      </c>
    </row>
    <row r="941" spans="1:3">
      <c r="A941" s="222" t="e">
        <f>VLOOKUP($D941,CSVLookups!$B:$R,MATCH(A$1,CSVLookups!$B$1:$R$1,0),FALSE)</f>
        <v>#N/A</v>
      </c>
      <c r="B941" s="222" t="e">
        <f>VLOOKUP($D941,CSVLookups!$B:$R,MATCH(B$1,CSVLookups!$B$1:$R$1,0),FALSE)</f>
        <v>#N/A</v>
      </c>
      <c r="C941" s="222" t="e">
        <f t="shared" si="18"/>
        <v>#N/A</v>
      </c>
    </row>
    <row r="942" spans="1:3">
      <c r="A942" s="222" t="e">
        <f>VLOOKUP($D942,CSVLookups!$B:$R,MATCH(A$1,CSVLookups!$B$1:$R$1,0),FALSE)</f>
        <v>#N/A</v>
      </c>
      <c r="B942" s="222" t="e">
        <f>VLOOKUP($D942,CSVLookups!$B:$R,MATCH(B$1,CSVLookups!$B$1:$R$1,0),FALSE)</f>
        <v>#N/A</v>
      </c>
      <c r="C942" s="222" t="e">
        <f t="shared" si="18"/>
        <v>#N/A</v>
      </c>
    </row>
    <row r="943" spans="1:3">
      <c r="A943" s="222" t="e">
        <f>VLOOKUP($D943,CSVLookups!$B:$R,MATCH(A$1,CSVLookups!$B$1:$R$1,0),FALSE)</f>
        <v>#N/A</v>
      </c>
      <c r="B943" s="222" t="e">
        <f>VLOOKUP($D943,CSVLookups!$B:$R,MATCH(B$1,CSVLookups!$B$1:$R$1,0),FALSE)</f>
        <v>#N/A</v>
      </c>
      <c r="C943" s="222" t="e">
        <f t="shared" si="18"/>
        <v>#N/A</v>
      </c>
    </row>
    <row r="944" spans="1:3">
      <c r="A944" s="222" t="e">
        <f>VLOOKUP($D944,CSVLookups!$B:$R,MATCH(A$1,CSVLookups!$B$1:$R$1,0),FALSE)</f>
        <v>#N/A</v>
      </c>
      <c r="B944" s="222" t="e">
        <f>VLOOKUP($D944,CSVLookups!$B:$R,MATCH(B$1,CSVLookups!$B$1:$R$1,0),FALSE)</f>
        <v>#N/A</v>
      </c>
      <c r="C944" s="222" t="e">
        <f t="shared" si="18"/>
        <v>#N/A</v>
      </c>
    </row>
    <row r="945" spans="1:3">
      <c r="A945" s="222" t="e">
        <f>VLOOKUP($D945,CSVLookups!$B:$R,MATCH(A$1,CSVLookups!$B$1:$R$1,0),FALSE)</f>
        <v>#N/A</v>
      </c>
      <c r="B945" s="222" t="e">
        <f>VLOOKUP($D945,CSVLookups!$B:$R,MATCH(B$1,CSVLookups!$B$1:$R$1,0),FALSE)</f>
        <v>#N/A</v>
      </c>
      <c r="C945" s="222" t="e">
        <f t="shared" si="18"/>
        <v>#N/A</v>
      </c>
    </row>
    <row r="946" spans="1:3">
      <c r="A946" s="222" t="e">
        <f>VLOOKUP($D946,CSVLookups!$B:$R,MATCH(A$1,CSVLookups!$B$1:$R$1,0),FALSE)</f>
        <v>#N/A</v>
      </c>
      <c r="B946" s="222" t="e">
        <f>VLOOKUP($D946,CSVLookups!$B:$R,MATCH(B$1,CSVLookups!$B$1:$R$1,0),FALSE)</f>
        <v>#N/A</v>
      </c>
      <c r="C946" s="222" t="e">
        <f t="shared" si="18"/>
        <v>#N/A</v>
      </c>
    </row>
    <row r="947" spans="1:3">
      <c r="A947" s="222" t="e">
        <f>VLOOKUP($D947,CSVLookups!$B:$R,MATCH(A$1,CSVLookups!$B$1:$R$1,0),FALSE)</f>
        <v>#N/A</v>
      </c>
      <c r="B947" s="222" t="e">
        <f>VLOOKUP($D947,CSVLookups!$B:$R,MATCH(B$1,CSVLookups!$B$1:$R$1,0),FALSE)</f>
        <v>#N/A</v>
      </c>
      <c r="C947" s="222" t="e">
        <f t="shared" si="18"/>
        <v>#N/A</v>
      </c>
    </row>
    <row r="948" spans="1:3">
      <c r="A948" s="222" t="e">
        <f>VLOOKUP($D948,CSVLookups!$B:$R,MATCH(A$1,CSVLookups!$B$1:$R$1,0),FALSE)</f>
        <v>#N/A</v>
      </c>
      <c r="B948" s="222" t="e">
        <f>VLOOKUP($D948,CSVLookups!$B:$R,MATCH(B$1,CSVLookups!$B$1:$R$1,0),FALSE)</f>
        <v>#N/A</v>
      </c>
      <c r="C948" s="222" t="e">
        <f t="shared" si="18"/>
        <v>#N/A</v>
      </c>
    </row>
    <row r="949" spans="1:3">
      <c r="A949" s="222" t="e">
        <f>VLOOKUP($D949,CSVLookups!$B:$R,MATCH(A$1,CSVLookups!$B$1:$R$1,0),FALSE)</f>
        <v>#N/A</v>
      </c>
      <c r="B949" s="222" t="e">
        <f>VLOOKUP($D949,CSVLookups!$B:$R,MATCH(B$1,CSVLookups!$B$1:$R$1,0),FALSE)</f>
        <v>#N/A</v>
      </c>
      <c r="C949" s="222" t="e">
        <f t="shared" si="18"/>
        <v>#N/A</v>
      </c>
    </row>
    <row r="950" spans="1:3">
      <c r="A950" s="222" t="e">
        <f>VLOOKUP($D950,CSVLookups!$B:$R,MATCH(A$1,CSVLookups!$B$1:$R$1,0),FALSE)</f>
        <v>#N/A</v>
      </c>
      <c r="B950" s="222" t="e">
        <f>VLOOKUP($D950,CSVLookups!$B:$R,MATCH(B$1,CSVLookups!$B$1:$R$1,0),FALSE)</f>
        <v>#N/A</v>
      </c>
      <c r="C950" s="222" t="e">
        <f t="shared" si="18"/>
        <v>#N/A</v>
      </c>
    </row>
    <row r="951" spans="1:3">
      <c r="A951" s="222" t="e">
        <f>VLOOKUP($D951,CSVLookups!$B:$R,MATCH(A$1,CSVLookups!$B$1:$R$1,0),FALSE)</f>
        <v>#N/A</v>
      </c>
      <c r="B951" s="222" t="e">
        <f>VLOOKUP($D951,CSVLookups!$B:$R,MATCH(B$1,CSVLookups!$B$1:$R$1,0),FALSE)</f>
        <v>#N/A</v>
      </c>
      <c r="C951" s="222" t="e">
        <f t="shared" si="18"/>
        <v>#N/A</v>
      </c>
    </row>
    <row r="952" spans="1:3">
      <c r="A952" s="222" t="e">
        <f>VLOOKUP($D952,CSVLookups!$B:$R,MATCH(A$1,CSVLookups!$B$1:$R$1,0),FALSE)</f>
        <v>#N/A</v>
      </c>
      <c r="B952" s="222" t="e">
        <f>VLOOKUP($D952,CSVLookups!$B:$R,MATCH(B$1,CSVLookups!$B$1:$R$1,0),FALSE)</f>
        <v>#N/A</v>
      </c>
      <c r="C952" s="222" t="e">
        <f t="shared" si="18"/>
        <v>#N/A</v>
      </c>
    </row>
    <row r="953" spans="1:3">
      <c r="A953" s="222" t="e">
        <f>VLOOKUP($D953,CSVLookups!$B:$R,MATCH(A$1,CSVLookups!$B$1:$R$1,0),FALSE)</f>
        <v>#N/A</v>
      </c>
      <c r="B953" s="222" t="e">
        <f>VLOOKUP($D953,CSVLookups!$B:$R,MATCH(B$1,CSVLookups!$B$1:$R$1,0),FALSE)</f>
        <v>#N/A</v>
      </c>
      <c r="C953" s="222" t="e">
        <f t="shared" si="18"/>
        <v>#N/A</v>
      </c>
    </row>
    <row r="954" spans="1:3">
      <c r="A954" s="222" t="e">
        <f>VLOOKUP($D954,CSVLookups!$B:$R,MATCH(A$1,CSVLookups!$B$1:$R$1,0),FALSE)</f>
        <v>#N/A</v>
      </c>
      <c r="B954" s="222" t="e">
        <f>VLOOKUP($D954,CSVLookups!$B:$R,MATCH(B$1,CSVLookups!$B$1:$R$1,0),FALSE)</f>
        <v>#N/A</v>
      </c>
      <c r="C954" s="222" t="e">
        <f t="shared" si="18"/>
        <v>#N/A</v>
      </c>
    </row>
    <row r="955" spans="1:3">
      <c r="A955" s="222" t="e">
        <f>VLOOKUP($D955,CSVLookups!$B:$R,MATCH(A$1,CSVLookups!$B$1:$R$1,0),FALSE)</f>
        <v>#N/A</v>
      </c>
      <c r="B955" s="222" t="e">
        <f>VLOOKUP($D955,CSVLookups!$B:$R,MATCH(B$1,CSVLookups!$B$1:$R$1,0),FALSE)</f>
        <v>#N/A</v>
      </c>
      <c r="C955" s="222" t="e">
        <f t="shared" si="18"/>
        <v>#N/A</v>
      </c>
    </row>
    <row r="956" spans="1:3">
      <c r="A956" s="222" t="e">
        <f>VLOOKUP($D956,CSVLookups!$B:$R,MATCH(A$1,CSVLookups!$B$1:$R$1,0),FALSE)</f>
        <v>#N/A</v>
      </c>
      <c r="B956" s="222" t="e">
        <f>VLOOKUP($D956,CSVLookups!$B:$R,MATCH(B$1,CSVLookups!$B$1:$R$1,0),FALSE)</f>
        <v>#N/A</v>
      </c>
      <c r="C956" s="222" t="e">
        <f t="shared" si="18"/>
        <v>#N/A</v>
      </c>
    </row>
    <row r="957" spans="1:3">
      <c r="A957" s="222" t="e">
        <f>VLOOKUP($D957,CSVLookups!$B:$R,MATCH(A$1,CSVLookups!$B$1:$R$1,0),FALSE)</f>
        <v>#N/A</v>
      </c>
      <c r="B957" s="222" t="e">
        <f>VLOOKUP($D957,CSVLookups!$B:$R,MATCH(B$1,CSVLookups!$B$1:$R$1,0),FALSE)</f>
        <v>#N/A</v>
      </c>
      <c r="C957" s="222" t="e">
        <f t="shared" si="18"/>
        <v>#N/A</v>
      </c>
    </row>
    <row r="958" spans="1:3">
      <c r="A958" s="222" t="e">
        <f>VLOOKUP($D958,CSVLookups!$B:$R,MATCH(A$1,CSVLookups!$B$1:$R$1,0),FALSE)</f>
        <v>#N/A</v>
      </c>
      <c r="B958" s="222" t="e">
        <f>VLOOKUP($D958,CSVLookups!$B:$R,MATCH(B$1,CSVLookups!$B$1:$R$1,0),FALSE)</f>
        <v>#N/A</v>
      </c>
      <c r="C958" s="222" t="e">
        <f t="shared" si="18"/>
        <v>#N/A</v>
      </c>
    </row>
    <row r="959" spans="1:3">
      <c r="A959" s="222" t="e">
        <f>VLOOKUP($D959,CSVLookups!$B:$R,MATCH(A$1,CSVLookups!$B$1:$R$1,0),FALSE)</f>
        <v>#N/A</v>
      </c>
      <c r="B959" s="222" t="e">
        <f>VLOOKUP($D959,CSVLookups!$B:$R,MATCH(B$1,CSVLookups!$B$1:$R$1,0),FALSE)</f>
        <v>#N/A</v>
      </c>
      <c r="C959" s="222" t="e">
        <f t="shared" si="18"/>
        <v>#N/A</v>
      </c>
    </row>
    <row r="960" spans="1:3">
      <c r="A960" s="222" t="e">
        <f>VLOOKUP($D960,CSVLookups!$B:$R,MATCH(A$1,CSVLookups!$B$1:$R$1,0),FALSE)</f>
        <v>#N/A</v>
      </c>
      <c r="B960" s="222" t="e">
        <f>VLOOKUP($D960,CSVLookups!$B:$R,MATCH(B$1,CSVLookups!$B$1:$R$1,0),FALSE)</f>
        <v>#N/A</v>
      </c>
      <c r="C960" s="222" t="e">
        <f t="shared" si="18"/>
        <v>#N/A</v>
      </c>
    </row>
    <row r="961" spans="1:3">
      <c r="A961" s="222" t="e">
        <f>VLOOKUP($D961,CSVLookups!$B:$R,MATCH(A$1,CSVLookups!$B$1:$R$1,0),FALSE)</f>
        <v>#N/A</v>
      </c>
      <c r="B961" s="222" t="e">
        <f>VLOOKUP($D961,CSVLookups!$B:$R,MATCH(B$1,CSVLookups!$B$1:$R$1,0),FALSE)</f>
        <v>#N/A</v>
      </c>
      <c r="C961" s="222" t="e">
        <f t="shared" si="18"/>
        <v>#N/A</v>
      </c>
    </row>
    <row r="962" spans="1:3">
      <c r="A962" s="222" t="e">
        <f>VLOOKUP($D962,CSVLookups!$B:$R,MATCH(A$1,CSVLookups!$B$1:$R$1,0),FALSE)</f>
        <v>#N/A</v>
      </c>
      <c r="B962" s="222" t="e">
        <f>VLOOKUP($D962,CSVLookups!$B:$R,MATCH(B$1,CSVLookups!$B$1:$R$1,0),FALSE)</f>
        <v>#N/A</v>
      </c>
      <c r="C962" s="222" t="e">
        <f t="shared" si="18"/>
        <v>#N/A</v>
      </c>
    </row>
    <row r="963" spans="1:3">
      <c r="A963" s="222" t="e">
        <f>VLOOKUP($D963,CSVLookups!$B:$R,MATCH(A$1,CSVLookups!$B$1:$R$1,0),FALSE)</f>
        <v>#N/A</v>
      </c>
      <c r="B963" s="222" t="e">
        <f>VLOOKUP($D963,CSVLookups!$B:$R,MATCH(B$1,CSVLookups!$B$1:$R$1,0),FALSE)</f>
        <v>#N/A</v>
      </c>
      <c r="C963" s="222" t="e">
        <f t="shared" si="18"/>
        <v>#N/A</v>
      </c>
    </row>
    <row r="964" spans="1:3">
      <c r="A964" s="222" t="e">
        <f>VLOOKUP($D964,CSVLookups!$B:$R,MATCH(A$1,CSVLookups!$B$1:$R$1,0),FALSE)</f>
        <v>#N/A</v>
      </c>
      <c r="B964" s="222" t="e">
        <f>VLOOKUP($D964,CSVLookups!$B:$R,MATCH(B$1,CSVLookups!$B$1:$R$1,0),FALSE)</f>
        <v>#N/A</v>
      </c>
      <c r="C964" s="222" t="e">
        <f t="shared" si="18"/>
        <v>#N/A</v>
      </c>
    </row>
    <row r="965" spans="1:3">
      <c r="A965" s="222" t="e">
        <f>VLOOKUP($D965,CSVLookups!$B:$R,MATCH(A$1,CSVLookups!$B$1:$R$1,0),FALSE)</f>
        <v>#N/A</v>
      </c>
      <c r="B965" s="222" t="e">
        <f>VLOOKUP($D965,CSVLookups!$B:$R,MATCH(B$1,CSVLookups!$B$1:$R$1,0),FALSE)</f>
        <v>#N/A</v>
      </c>
      <c r="C965" s="222" t="e">
        <f t="shared" si="18"/>
        <v>#N/A</v>
      </c>
    </row>
    <row r="966" spans="1:3">
      <c r="A966" s="222" t="e">
        <f>VLOOKUP($D966,CSVLookups!$B:$R,MATCH(A$1,CSVLookups!$B$1:$R$1,0),FALSE)</f>
        <v>#N/A</v>
      </c>
      <c r="B966" s="222" t="e">
        <f>VLOOKUP($D966,CSVLookups!$B:$R,MATCH(B$1,CSVLookups!$B$1:$R$1,0),FALSE)</f>
        <v>#N/A</v>
      </c>
      <c r="C966" s="222" t="e">
        <f t="shared" si="18"/>
        <v>#N/A</v>
      </c>
    </row>
    <row r="967" spans="1:3">
      <c r="A967" s="222" t="e">
        <f>VLOOKUP($D967,CSVLookups!$B:$R,MATCH(A$1,CSVLookups!$B$1:$R$1,0),FALSE)</f>
        <v>#N/A</v>
      </c>
      <c r="B967" s="222" t="e">
        <f>VLOOKUP($D967,CSVLookups!$B:$R,MATCH(B$1,CSVLookups!$B$1:$R$1,0),FALSE)</f>
        <v>#N/A</v>
      </c>
      <c r="C967" s="222" t="e">
        <f t="shared" si="18"/>
        <v>#N/A</v>
      </c>
    </row>
    <row r="968" spans="1:3">
      <c r="A968" s="222" t="e">
        <f>VLOOKUP($D968,CSVLookups!$B:$R,MATCH(A$1,CSVLookups!$B$1:$R$1,0),FALSE)</f>
        <v>#N/A</v>
      </c>
      <c r="B968" s="222" t="e">
        <f>VLOOKUP($D968,CSVLookups!$B:$R,MATCH(B$1,CSVLookups!$B$1:$R$1,0),FALSE)</f>
        <v>#N/A</v>
      </c>
      <c r="C968" s="222" t="e">
        <f t="shared" si="18"/>
        <v>#N/A</v>
      </c>
    </row>
    <row r="969" spans="1:3">
      <c r="A969" s="222" t="e">
        <f>VLOOKUP($D969,CSVLookups!$B:$R,MATCH(A$1,CSVLookups!$B$1:$R$1,0),FALSE)</f>
        <v>#N/A</v>
      </c>
      <c r="B969" s="222" t="e">
        <f>VLOOKUP($D969,CSVLookups!$B:$R,MATCH(B$1,CSVLookups!$B$1:$R$1,0),FALSE)</f>
        <v>#N/A</v>
      </c>
      <c r="C969" s="222" t="e">
        <f t="shared" si="18"/>
        <v>#N/A</v>
      </c>
    </row>
    <row r="970" spans="1:3">
      <c r="A970" s="222" t="e">
        <f>VLOOKUP($D970,CSVLookups!$B:$R,MATCH(A$1,CSVLookups!$B$1:$R$1,0),FALSE)</f>
        <v>#N/A</v>
      </c>
      <c r="B970" s="222" t="e">
        <f>VLOOKUP($D970,CSVLookups!$B:$R,MATCH(B$1,CSVLookups!$B$1:$R$1,0),FALSE)</f>
        <v>#N/A</v>
      </c>
      <c r="C970" s="222" t="e">
        <f t="shared" si="18"/>
        <v>#N/A</v>
      </c>
    </row>
    <row r="971" spans="1:3">
      <c r="A971" s="222" t="e">
        <f>VLOOKUP($D971,CSVLookups!$B:$R,MATCH(A$1,CSVLookups!$B$1:$R$1,0),FALSE)</f>
        <v>#N/A</v>
      </c>
      <c r="B971" s="222" t="e">
        <f>VLOOKUP($D971,CSVLookups!$B:$R,MATCH(B$1,CSVLookups!$B$1:$R$1,0),FALSE)</f>
        <v>#N/A</v>
      </c>
      <c r="C971" s="222" t="e">
        <f t="shared" si="18"/>
        <v>#N/A</v>
      </c>
    </row>
    <row r="972" spans="1:3">
      <c r="A972" s="222" t="e">
        <f>VLOOKUP($D972,CSVLookups!$B:$R,MATCH(A$1,CSVLookups!$B$1:$R$1,0),FALSE)</f>
        <v>#N/A</v>
      </c>
      <c r="B972" s="222" t="e">
        <f>VLOOKUP($D972,CSVLookups!$B:$R,MATCH(B$1,CSVLookups!$B$1:$R$1,0),FALSE)</f>
        <v>#N/A</v>
      </c>
      <c r="C972" s="222" t="e">
        <f t="shared" si="18"/>
        <v>#N/A</v>
      </c>
    </row>
    <row r="973" spans="1:3">
      <c r="A973" s="222" t="e">
        <f>VLOOKUP($D973,CSVLookups!$B:$R,MATCH(A$1,CSVLookups!$B$1:$R$1,0),FALSE)</f>
        <v>#N/A</v>
      </c>
      <c r="B973" s="222" t="e">
        <f>VLOOKUP($D973,CSVLookups!$B:$R,MATCH(B$1,CSVLookups!$B$1:$R$1,0),FALSE)</f>
        <v>#N/A</v>
      </c>
      <c r="C973" s="222" t="e">
        <f t="shared" si="18"/>
        <v>#N/A</v>
      </c>
    </row>
    <row r="974" spans="1:3">
      <c r="A974" s="222" t="e">
        <f>VLOOKUP($D974,CSVLookups!$B:$R,MATCH(A$1,CSVLookups!$B$1:$R$1,0),FALSE)</f>
        <v>#N/A</v>
      </c>
      <c r="B974" s="222" t="e">
        <f>VLOOKUP($D974,CSVLookups!$B:$R,MATCH(B$1,CSVLookups!$B$1:$R$1,0),FALSE)</f>
        <v>#N/A</v>
      </c>
      <c r="C974" s="222" t="e">
        <f t="shared" si="18"/>
        <v>#N/A</v>
      </c>
    </row>
    <row r="975" spans="1:3">
      <c r="A975" s="222" t="e">
        <f>VLOOKUP($D975,CSVLookups!$B:$R,MATCH(A$1,CSVLookups!$B$1:$R$1,0),FALSE)</f>
        <v>#N/A</v>
      </c>
      <c r="B975" s="222" t="e">
        <f>VLOOKUP($D975,CSVLookups!$B:$R,MATCH(B$1,CSVLookups!$B$1:$R$1,0),FALSE)</f>
        <v>#N/A</v>
      </c>
      <c r="C975" s="222" t="e">
        <f t="shared" ref="C975:C1038" si="19">IF(CONCATENATE(A975,B975)="313 Financial Information0",CONCATENATE(A975,B975,D975),IF(LEN(F975)=0,CONCATENATE(A975,B975,IF(LEFT(D975,LEN("Unincepted"))="Unincepted","ULO","")),CONCATENATE(A975,B975,F975)))</f>
        <v>#N/A</v>
      </c>
    </row>
    <row r="976" spans="1:3">
      <c r="A976" s="222" t="e">
        <f>VLOOKUP($D976,CSVLookups!$B:$R,MATCH(A$1,CSVLookups!$B$1:$R$1,0),FALSE)</f>
        <v>#N/A</v>
      </c>
      <c r="B976" s="222" t="e">
        <f>VLOOKUP($D976,CSVLookups!$B:$R,MATCH(B$1,CSVLookups!$B$1:$R$1,0),FALSE)</f>
        <v>#N/A</v>
      </c>
      <c r="C976" s="222" t="e">
        <f t="shared" si="19"/>
        <v>#N/A</v>
      </c>
    </row>
    <row r="977" spans="1:3">
      <c r="A977" s="222" t="e">
        <f>VLOOKUP($D977,CSVLookups!$B:$R,MATCH(A$1,CSVLookups!$B$1:$R$1,0),FALSE)</f>
        <v>#N/A</v>
      </c>
      <c r="B977" s="222" t="e">
        <f>VLOOKUP($D977,CSVLookups!$B:$R,MATCH(B$1,CSVLookups!$B$1:$R$1,0),FALSE)</f>
        <v>#N/A</v>
      </c>
      <c r="C977" s="222" t="e">
        <f t="shared" si="19"/>
        <v>#N/A</v>
      </c>
    </row>
    <row r="978" spans="1:3">
      <c r="A978" s="222" t="e">
        <f>VLOOKUP($D978,CSVLookups!$B:$R,MATCH(A$1,CSVLookups!$B$1:$R$1,0),FALSE)</f>
        <v>#N/A</v>
      </c>
      <c r="B978" s="222" t="e">
        <f>VLOOKUP($D978,CSVLookups!$B:$R,MATCH(B$1,CSVLookups!$B$1:$R$1,0),FALSE)</f>
        <v>#N/A</v>
      </c>
      <c r="C978" s="222" t="e">
        <f t="shared" si="19"/>
        <v>#N/A</v>
      </c>
    </row>
    <row r="979" spans="1:3">
      <c r="A979" s="222" t="e">
        <f>VLOOKUP($D979,CSVLookups!$B:$R,MATCH(A$1,CSVLookups!$B$1:$R$1,0),FALSE)</f>
        <v>#N/A</v>
      </c>
      <c r="B979" s="222" t="e">
        <f>VLOOKUP($D979,CSVLookups!$B:$R,MATCH(B$1,CSVLookups!$B$1:$R$1,0),FALSE)</f>
        <v>#N/A</v>
      </c>
      <c r="C979" s="222" t="e">
        <f t="shared" si="19"/>
        <v>#N/A</v>
      </c>
    </row>
    <row r="980" spans="1:3">
      <c r="A980" s="222" t="e">
        <f>VLOOKUP($D980,CSVLookups!$B:$R,MATCH(A$1,CSVLookups!$B$1:$R$1,0),FALSE)</f>
        <v>#N/A</v>
      </c>
      <c r="B980" s="222" t="e">
        <f>VLOOKUP($D980,CSVLookups!$B:$R,MATCH(B$1,CSVLookups!$B$1:$R$1,0),FALSE)</f>
        <v>#N/A</v>
      </c>
      <c r="C980" s="222" t="e">
        <f t="shared" si="19"/>
        <v>#N/A</v>
      </c>
    </row>
    <row r="981" spans="1:3">
      <c r="A981" s="222" t="e">
        <f>VLOOKUP($D981,CSVLookups!$B:$R,MATCH(A$1,CSVLookups!$B$1:$R$1,0),FALSE)</f>
        <v>#N/A</v>
      </c>
      <c r="B981" s="222" t="e">
        <f>VLOOKUP($D981,CSVLookups!$B:$R,MATCH(B$1,CSVLookups!$B$1:$R$1,0),FALSE)</f>
        <v>#N/A</v>
      </c>
      <c r="C981" s="222" t="e">
        <f t="shared" si="19"/>
        <v>#N/A</v>
      </c>
    </row>
    <row r="982" spans="1:3">
      <c r="A982" s="222" t="e">
        <f>VLOOKUP($D982,CSVLookups!$B:$R,MATCH(A$1,CSVLookups!$B$1:$R$1,0),FALSE)</f>
        <v>#N/A</v>
      </c>
      <c r="B982" s="222" t="e">
        <f>VLOOKUP($D982,CSVLookups!$B:$R,MATCH(B$1,CSVLookups!$B$1:$R$1,0),FALSE)</f>
        <v>#N/A</v>
      </c>
      <c r="C982" s="222" t="e">
        <f t="shared" si="19"/>
        <v>#N/A</v>
      </c>
    </row>
    <row r="983" spans="1:3">
      <c r="A983" s="222" t="e">
        <f>VLOOKUP($D983,CSVLookups!$B:$R,MATCH(A$1,CSVLookups!$B$1:$R$1,0),FALSE)</f>
        <v>#N/A</v>
      </c>
      <c r="B983" s="222" t="e">
        <f>VLOOKUP($D983,CSVLookups!$B:$R,MATCH(B$1,CSVLookups!$B$1:$R$1,0),FALSE)</f>
        <v>#N/A</v>
      </c>
      <c r="C983" s="222" t="e">
        <f t="shared" si="19"/>
        <v>#N/A</v>
      </c>
    </row>
    <row r="984" spans="1:3">
      <c r="A984" s="222" t="e">
        <f>VLOOKUP($D984,CSVLookups!$B:$R,MATCH(A$1,CSVLookups!$B$1:$R$1,0),FALSE)</f>
        <v>#N/A</v>
      </c>
      <c r="B984" s="222" t="e">
        <f>VLOOKUP($D984,CSVLookups!$B:$R,MATCH(B$1,CSVLookups!$B$1:$R$1,0),FALSE)</f>
        <v>#N/A</v>
      </c>
      <c r="C984" s="222" t="e">
        <f t="shared" si="19"/>
        <v>#N/A</v>
      </c>
    </row>
    <row r="985" spans="1:3">
      <c r="A985" s="222" t="e">
        <f>VLOOKUP($D985,CSVLookups!$B:$R,MATCH(A$1,CSVLookups!$B$1:$R$1,0),FALSE)</f>
        <v>#N/A</v>
      </c>
      <c r="B985" s="222" t="e">
        <f>VLOOKUP($D985,CSVLookups!$B:$R,MATCH(B$1,CSVLookups!$B$1:$R$1,0),FALSE)</f>
        <v>#N/A</v>
      </c>
      <c r="C985" s="222" t="e">
        <f t="shared" si="19"/>
        <v>#N/A</v>
      </c>
    </row>
    <row r="986" spans="1:3">
      <c r="A986" s="222" t="e">
        <f>VLOOKUP($D986,CSVLookups!$B:$R,MATCH(A$1,CSVLookups!$B$1:$R$1,0),FALSE)</f>
        <v>#N/A</v>
      </c>
      <c r="B986" s="222" t="e">
        <f>VLOOKUP($D986,CSVLookups!$B:$R,MATCH(B$1,CSVLookups!$B$1:$R$1,0),FALSE)</f>
        <v>#N/A</v>
      </c>
      <c r="C986" s="222" t="e">
        <f t="shared" si="19"/>
        <v>#N/A</v>
      </c>
    </row>
    <row r="987" spans="1:3">
      <c r="A987" s="222" t="e">
        <f>VLOOKUP($D987,CSVLookups!$B:$R,MATCH(A$1,CSVLookups!$B$1:$R$1,0),FALSE)</f>
        <v>#N/A</v>
      </c>
      <c r="B987" s="222" t="e">
        <f>VLOOKUP($D987,CSVLookups!$B:$R,MATCH(B$1,CSVLookups!$B$1:$R$1,0),FALSE)</f>
        <v>#N/A</v>
      </c>
      <c r="C987" s="222" t="e">
        <f t="shared" si="19"/>
        <v>#N/A</v>
      </c>
    </row>
    <row r="988" spans="1:3">
      <c r="A988" s="222" t="e">
        <f>VLOOKUP($D988,CSVLookups!$B:$R,MATCH(A$1,CSVLookups!$B$1:$R$1,0),FALSE)</f>
        <v>#N/A</v>
      </c>
      <c r="B988" s="222" t="e">
        <f>VLOOKUP($D988,CSVLookups!$B:$R,MATCH(B$1,CSVLookups!$B$1:$R$1,0),FALSE)</f>
        <v>#N/A</v>
      </c>
      <c r="C988" s="222" t="e">
        <f t="shared" si="19"/>
        <v>#N/A</v>
      </c>
    </row>
    <row r="989" spans="1:3">
      <c r="A989" s="222" t="e">
        <f>VLOOKUP($D989,CSVLookups!$B:$R,MATCH(A$1,CSVLookups!$B$1:$R$1,0),FALSE)</f>
        <v>#N/A</v>
      </c>
      <c r="B989" s="222" t="e">
        <f>VLOOKUP($D989,CSVLookups!$B:$R,MATCH(B$1,CSVLookups!$B$1:$R$1,0),FALSE)</f>
        <v>#N/A</v>
      </c>
      <c r="C989" s="222" t="e">
        <f t="shared" si="19"/>
        <v>#N/A</v>
      </c>
    </row>
    <row r="990" spans="1:3">
      <c r="A990" s="222" t="e">
        <f>VLOOKUP($D990,CSVLookups!$B:$R,MATCH(A$1,CSVLookups!$B$1:$R$1,0),FALSE)</f>
        <v>#N/A</v>
      </c>
      <c r="B990" s="222" t="e">
        <f>VLOOKUP($D990,CSVLookups!$B:$R,MATCH(B$1,CSVLookups!$B$1:$R$1,0),FALSE)</f>
        <v>#N/A</v>
      </c>
      <c r="C990" s="222" t="e">
        <f t="shared" si="19"/>
        <v>#N/A</v>
      </c>
    </row>
    <row r="991" spans="1:3">
      <c r="A991" s="222" t="e">
        <f>VLOOKUP($D991,CSVLookups!$B:$R,MATCH(A$1,CSVLookups!$B$1:$R$1,0),FALSE)</f>
        <v>#N/A</v>
      </c>
      <c r="B991" s="222" t="e">
        <f>VLOOKUP($D991,CSVLookups!$B:$R,MATCH(B$1,CSVLookups!$B$1:$R$1,0),FALSE)</f>
        <v>#N/A</v>
      </c>
      <c r="C991" s="222" t="e">
        <f t="shared" si="19"/>
        <v>#N/A</v>
      </c>
    </row>
    <row r="992" spans="1:3">
      <c r="A992" s="222" t="e">
        <f>VLOOKUP($D992,CSVLookups!$B:$R,MATCH(A$1,CSVLookups!$B$1:$R$1,0),FALSE)</f>
        <v>#N/A</v>
      </c>
      <c r="B992" s="222" t="e">
        <f>VLOOKUP($D992,CSVLookups!$B:$R,MATCH(B$1,CSVLookups!$B$1:$R$1,0),FALSE)</f>
        <v>#N/A</v>
      </c>
      <c r="C992" s="222" t="e">
        <f t="shared" si="19"/>
        <v>#N/A</v>
      </c>
    </row>
    <row r="993" spans="1:3">
      <c r="A993" s="222" t="e">
        <f>VLOOKUP($D993,CSVLookups!$B:$R,MATCH(A$1,CSVLookups!$B$1:$R$1,0),FALSE)</f>
        <v>#N/A</v>
      </c>
      <c r="B993" s="222" t="e">
        <f>VLOOKUP($D993,CSVLookups!$B:$R,MATCH(B$1,CSVLookups!$B$1:$R$1,0),FALSE)</f>
        <v>#N/A</v>
      </c>
      <c r="C993" s="222" t="e">
        <f t="shared" si="19"/>
        <v>#N/A</v>
      </c>
    </row>
    <row r="994" spans="1:3">
      <c r="A994" s="222" t="e">
        <f>VLOOKUP($D994,CSVLookups!$B:$R,MATCH(A$1,CSVLookups!$B$1:$R$1,0),FALSE)</f>
        <v>#N/A</v>
      </c>
      <c r="B994" s="222" t="e">
        <f>VLOOKUP($D994,CSVLookups!$B:$R,MATCH(B$1,CSVLookups!$B$1:$R$1,0),FALSE)</f>
        <v>#N/A</v>
      </c>
      <c r="C994" s="222" t="e">
        <f t="shared" si="19"/>
        <v>#N/A</v>
      </c>
    </row>
    <row r="995" spans="1:3">
      <c r="A995" s="222" t="e">
        <f>VLOOKUP($D995,CSVLookups!$B:$R,MATCH(A$1,CSVLookups!$B$1:$R$1,0),FALSE)</f>
        <v>#N/A</v>
      </c>
      <c r="B995" s="222" t="e">
        <f>VLOOKUP($D995,CSVLookups!$B:$R,MATCH(B$1,CSVLookups!$B$1:$R$1,0),FALSE)</f>
        <v>#N/A</v>
      </c>
      <c r="C995" s="222" t="e">
        <f t="shared" si="19"/>
        <v>#N/A</v>
      </c>
    </row>
    <row r="996" spans="1:3">
      <c r="A996" s="222" t="e">
        <f>VLOOKUP($D996,CSVLookups!$B:$R,MATCH(A$1,CSVLookups!$B$1:$R$1,0),FALSE)</f>
        <v>#N/A</v>
      </c>
      <c r="B996" s="222" t="e">
        <f>VLOOKUP($D996,CSVLookups!$B:$R,MATCH(B$1,CSVLookups!$B$1:$R$1,0),FALSE)</f>
        <v>#N/A</v>
      </c>
      <c r="C996" s="222" t="e">
        <f t="shared" si="19"/>
        <v>#N/A</v>
      </c>
    </row>
    <row r="997" spans="1:3">
      <c r="A997" s="222" t="e">
        <f>VLOOKUP($D997,CSVLookups!$B:$R,MATCH(A$1,CSVLookups!$B$1:$R$1,0),FALSE)</f>
        <v>#N/A</v>
      </c>
      <c r="B997" s="222" t="e">
        <f>VLOOKUP($D997,CSVLookups!$B:$R,MATCH(B$1,CSVLookups!$B$1:$R$1,0),FALSE)</f>
        <v>#N/A</v>
      </c>
      <c r="C997" s="222" t="e">
        <f t="shared" si="19"/>
        <v>#N/A</v>
      </c>
    </row>
    <row r="998" spans="1:3">
      <c r="A998" s="222" t="e">
        <f>VLOOKUP($D998,CSVLookups!$B:$R,MATCH(A$1,CSVLookups!$B$1:$R$1,0),FALSE)</f>
        <v>#N/A</v>
      </c>
      <c r="B998" s="222" t="e">
        <f>VLOOKUP($D998,CSVLookups!$B:$R,MATCH(B$1,CSVLookups!$B$1:$R$1,0),FALSE)</f>
        <v>#N/A</v>
      </c>
      <c r="C998" s="222" t="e">
        <f t="shared" si="19"/>
        <v>#N/A</v>
      </c>
    </row>
    <row r="999" spans="1:3">
      <c r="A999" s="222" t="e">
        <f>VLOOKUP($D999,CSVLookups!$B:$R,MATCH(A$1,CSVLookups!$B$1:$R$1,0),FALSE)</f>
        <v>#N/A</v>
      </c>
      <c r="B999" s="222" t="e">
        <f>VLOOKUP($D999,CSVLookups!$B:$R,MATCH(B$1,CSVLookups!$B$1:$R$1,0),FALSE)</f>
        <v>#N/A</v>
      </c>
      <c r="C999" s="222" t="e">
        <f t="shared" si="19"/>
        <v>#N/A</v>
      </c>
    </row>
    <row r="1000" spans="1:3">
      <c r="A1000" s="222" t="e">
        <f>VLOOKUP($D1000,CSVLookups!$B:$R,MATCH(A$1,CSVLookups!$B$1:$R$1,0),FALSE)</f>
        <v>#N/A</v>
      </c>
      <c r="B1000" s="222" t="e">
        <f>VLOOKUP($D1000,CSVLookups!$B:$R,MATCH(B$1,CSVLookups!$B$1:$R$1,0),FALSE)</f>
        <v>#N/A</v>
      </c>
      <c r="C1000" s="222" t="e">
        <f t="shared" si="19"/>
        <v>#N/A</v>
      </c>
    </row>
    <row r="1001" spans="1:3">
      <c r="A1001" s="222" t="e">
        <f>VLOOKUP($D1001,CSVLookups!$B:$R,MATCH(A$1,CSVLookups!$B$1:$R$1,0),FALSE)</f>
        <v>#N/A</v>
      </c>
      <c r="B1001" s="222" t="e">
        <f>VLOOKUP($D1001,CSVLookups!$B:$R,MATCH(B$1,CSVLookups!$B$1:$R$1,0),FALSE)</f>
        <v>#N/A</v>
      </c>
      <c r="C1001" s="222" t="e">
        <f t="shared" si="19"/>
        <v>#N/A</v>
      </c>
    </row>
    <row r="1002" spans="1:3">
      <c r="A1002" s="222" t="e">
        <f>VLOOKUP($D1002,CSVLookups!$B:$R,MATCH(A$1,CSVLookups!$B$1:$R$1,0),FALSE)</f>
        <v>#N/A</v>
      </c>
      <c r="B1002" s="222" t="e">
        <f>VLOOKUP($D1002,CSVLookups!$B:$R,MATCH(B$1,CSVLookups!$B$1:$R$1,0),FALSE)</f>
        <v>#N/A</v>
      </c>
      <c r="C1002" s="222" t="e">
        <f t="shared" si="19"/>
        <v>#N/A</v>
      </c>
    </row>
    <row r="1003" spans="1:3">
      <c r="A1003" s="222" t="e">
        <f>VLOOKUP($D1003,CSVLookups!$B:$R,MATCH(A$1,CSVLookups!$B$1:$R$1,0),FALSE)</f>
        <v>#N/A</v>
      </c>
      <c r="B1003" s="222" t="e">
        <f>VLOOKUP($D1003,CSVLookups!$B:$R,MATCH(B$1,CSVLookups!$B$1:$R$1,0),FALSE)</f>
        <v>#N/A</v>
      </c>
      <c r="C1003" s="222" t="e">
        <f t="shared" si="19"/>
        <v>#N/A</v>
      </c>
    </row>
    <row r="1004" spans="1:3">
      <c r="A1004" s="222" t="e">
        <f>VLOOKUP($D1004,CSVLookups!$B:$R,MATCH(A$1,CSVLookups!$B$1:$R$1,0),FALSE)</f>
        <v>#N/A</v>
      </c>
      <c r="B1004" s="222" t="e">
        <f>VLOOKUP($D1004,CSVLookups!$B:$R,MATCH(B$1,CSVLookups!$B$1:$R$1,0),FALSE)</f>
        <v>#N/A</v>
      </c>
      <c r="C1004" s="222" t="e">
        <f t="shared" si="19"/>
        <v>#N/A</v>
      </c>
    </row>
    <row r="1005" spans="1:3">
      <c r="A1005" s="222" t="e">
        <f>VLOOKUP($D1005,CSVLookups!$B:$R,MATCH(A$1,CSVLookups!$B$1:$R$1,0),FALSE)</f>
        <v>#N/A</v>
      </c>
      <c r="B1005" s="222" t="e">
        <f>VLOOKUP($D1005,CSVLookups!$B:$R,MATCH(B$1,CSVLookups!$B$1:$R$1,0),FALSE)</f>
        <v>#N/A</v>
      </c>
      <c r="C1005" s="222" t="e">
        <f t="shared" si="19"/>
        <v>#N/A</v>
      </c>
    </row>
    <row r="1006" spans="1:3">
      <c r="A1006" s="222" t="e">
        <f>VLOOKUP($D1006,CSVLookups!$B:$R,MATCH(A$1,CSVLookups!$B$1:$R$1,0),FALSE)</f>
        <v>#N/A</v>
      </c>
      <c r="B1006" s="222" t="e">
        <f>VLOOKUP($D1006,CSVLookups!$B:$R,MATCH(B$1,CSVLookups!$B$1:$R$1,0),FALSE)</f>
        <v>#N/A</v>
      </c>
      <c r="C1006" s="222" t="e">
        <f t="shared" si="19"/>
        <v>#N/A</v>
      </c>
    </row>
    <row r="1007" spans="1:3">
      <c r="A1007" s="222" t="e">
        <f>VLOOKUP($D1007,CSVLookups!$B:$R,MATCH(A$1,CSVLookups!$B$1:$R$1,0),FALSE)</f>
        <v>#N/A</v>
      </c>
      <c r="B1007" s="222" t="e">
        <f>VLOOKUP($D1007,CSVLookups!$B:$R,MATCH(B$1,CSVLookups!$B$1:$R$1,0),FALSE)</f>
        <v>#N/A</v>
      </c>
      <c r="C1007" s="222" t="e">
        <f t="shared" si="19"/>
        <v>#N/A</v>
      </c>
    </row>
    <row r="1008" spans="1:3">
      <c r="A1008" s="222" t="e">
        <f>VLOOKUP($D1008,CSVLookups!$B:$R,MATCH(A$1,CSVLookups!$B$1:$R$1,0),FALSE)</f>
        <v>#N/A</v>
      </c>
      <c r="B1008" s="222" t="e">
        <f>VLOOKUP($D1008,CSVLookups!$B:$R,MATCH(B$1,CSVLookups!$B$1:$R$1,0),FALSE)</f>
        <v>#N/A</v>
      </c>
      <c r="C1008" s="222" t="e">
        <f t="shared" si="19"/>
        <v>#N/A</v>
      </c>
    </row>
    <row r="1009" spans="1:3">
      <c r="A1009" s="222" t="e">
        <f>VLOOKUP($D1009,CSVLookups!$B:$R,MATCH(A$1,CSVLookups!$B$1:$R$1,0),FALSE)</f>
        <v>#N/A</v>
      </c>
      <c r="B1009" s="222" t="e">
        <f>VLOOKUP($D1009,CSVLookups!$B:$R,MATCH(B$1,CSVLookups!$B$1:$R$1,0),FALSE)</f>
        <v>#N/A</v>
      </c>
      <c r="C1009" s="222" t="e">
        <f t="shared" si="19"/>
        <v>#N/A</v>
      </c>
    </row>
    <row r="1010" spans="1:3">
      <c r="A1010" s="222" t="e">
        <f>VLOOKUP($D1010,CSVLookups!$B:$R,MATCH(A$1,CSVLookups!$B$1:$R$1,0),FALSE)</f>
        <v>#N/A</v>
      </c>
      <c r="B1010" s="222" t="e">
        <f>VLOOKUP($D1010,CSVLookups!$B:$R,MATCH(B$1,CSVLookups!$B$1:$R$1,0),FALSE)</f>
        <v>#N/A</v>
      </c>
      <c r="C1010" s="222" t="e">
        <f t="shared" si="19"/>
        <v>#N/A</v>
      </c>
    </row>
    <row r="1011" spans="1:3">
      <c r="A1011" s="222" t="e">
        <f>VLOOKUP($D1011,CSVLookups!$B:$R,MATCH(A$1,CSVLookups!$B$1:$R$1,0),FALSE)</f>
        <v>#N/A</v>
      </c>
      <c r="B1011" s="222" t="e">
        <f>VLOOKUP($D1011,CSVLookups!$B:$R,MATCH(B$1,CSVLookups!$B$1:$R$1,0),FALSE)</f>
        <v>#N/A</v>
      </c>
      <c r="C1011" s="222" t="e">
        <f t="shared" si="19"/>
        <v>#N/A</v>
      </c>
    </row>
    <row r="1012" spans="1:3">
      <c r="A1012" s="222" t="e">
        <f>VLOOKUP($D1012,CSVLookups!$B:$R,MATCH(A$1,CSVLookups!$B$1:$R$1,0),FALSE)</f>
        <v>#N/A</v>
      </c>
      <c r="B1012" s="222" t="e">
        <f>VLOOKUP($D1012,CSVLookups!$B:$R,MATCH(B$1,CSVLookups!$B$1:$R$1,0),FALSE)</f>
        <v>#N/A</v>
      </c>
      <c r="C1012" s="222" t="e">
        <f t="shared" si="19"/>
        <v>#N/A</v>
      </c>
    </row>
    <row r="1013" spans="1:3">
      <c r="A1013" s="222" t="e">
        <f>VLOOKUP($D1013,CSVLookups!$B:$R,MATCH(A$1,CSVLookups!$B$1:$R$1,0),FALSE)</f>
        <v>#N/A</v>
      </c>
      <c r="B1013" s="222" t="e">
        <f>VLOOKUP($D1013,CSVLookups!$B:$R,MATCH(B$1,CSVLookups!$B$1:$R$1,0),FALSE)</f>
        <v>#N/A</v>
      </c>
      <c r="C1013" s="222" t="e">
        <f t="shared" si="19"/>
        <v>#N/A</v>
      </c>
    </row>
    <row r="1014" spans="1:3">
      <c r="A1014" s="222" t="e">
        <f>VLOOKUP($D1014,CSVLookups!$B:$R,MATCH(A$1,CSVLookups!$B$1:$R$1,0),FALSE)</f>
        <v>#N/A</v>
      </c>
      <c r="B1014" s="222" t="e">
        <f>VLOOKUP($D1014,CSVLookups!$B:$R,MATCH(B$1,CSVLookups!$B$1:$R$1,0),FALSE)</f>
        <v>#N/A</v>
      </c>
      <c r="C1014" s="222" t="e">
        <f t="shared" si="19"/>
        <v>#N/A</v>
      </c>
    </row>
    <row r="1015" spans="1:3">
      <c r="A1015" s="222" t="e">
        <f>VLOOKUP($D1015,CSVLookups!$B:$R,MATCH(A$1,CSVLookups!$B$1:$R$1,0),FALSE)</f>
        <v>#N/A</v>
      </c>
      <c r="B1015" s="222" t="e">
        <f>VLOOKUP($D1015,CSVLookups!$B:$R,MATCH(B$1,CSVLookups!$B$1:$R$1,0),FALSE)</f>
        <v>#N/A</v>
      </c>
      <c r="C1015" s="222" t="e">
        <f t="shared" si="19"/>
        <v>#N/A</v>
      </c>
    </row>
    <row r="1016" spans="1:3">
      <c r="A1016" s="222" t="e">
        <f>VLOOKUP($D1016,CSVLookups!$B:$R,MATCH(A$1,CSVLookups!$B$1:$R$1,0),FALSE)</f>
        <v>#N/A</v>
      </c>
      <c r="B1016" s="222" t="e">
        <f>VLOOKUP($D1016,CSVLookups!$B:$R,MATCH(B$1,CSVLookups!$B$1:$R$1,0),FALSE)</f>
        <v>#N/A</v>
      </c>
      <c r="C1016" s="222" t="e">
        <f t="shared" si="19"/>
        <v>#N/A</v>
      </c>
    </row>
    <row r="1017" spans="1:3">
      <c r="A1017" s="222" t="e">
        <f>VLOOKUP($D1017,CSVLookups!$B:$R,MATCH(A$1,CSVLookups!$B$1:$R$1,0),FALSE)</f>
        <v>#N/A</v>
      </c>
      <c r="B1017" s="222" t="e">
        <f>VLOOKUP($D1017,CSVLookups!$B:$R,MATCH(B$1,CSVLookups!$B$1:$R$1,0),FALSE)</f>
        <v>#N/A</v>
      </c>
      <c r="C1017" s="222" t="e">
        <f t="shared" si="19"/>
        <v>#N/A</v>
      </c>
    </row>
    <row r="1018" spans="1:3">
      <c r="A1018" s="222" t="e">
        <f>VLOOKUP($D1018,CSVLookups!$B:$R,MATCH(A$1,CSVLookups!$B$1:$R$1,0),FALSE)</f>
        <v>#N/A</v>
      </c>
      <c r="B1018" s="222" t="e">
        <f>VLOOKUP($D1018,CSVLookups!$B:$R,MATCH(B$1,CSVLookups!$B$1:$R$1,0),FALSE)</f>
        <v>#N/A</v>
      </c>
      <c r="C1018" s="222" t="e">
        <f t="shared" si="19"/>
        <v>#N/A</v>
      </c>
    </row>
    <row r="1019" spans="1:3">
      <c r="A1019" s="222" t="e">
        <f>VLOOKUP($D1019,CSVLookups!$B:$R,MATCH(A$1,CSVLookups!$B$1:$R$1,0),FALSE)</f>
        <v>#N/A</v>
      </c>
      <c r="B1019" s="222" t="e">
        <f>VLOOKUP($D1019,CSVLookups!$B:$R,MATCH(B$1,CSVLookups!$B$1:$R$1,0),FALSE)</f>
        <v>#N/A</v>
      </c>
      <c r="C1019" s="222" t="e">
        <f t="shared" si="19"/>
        <v>#N/A</v>
      </c>
    </row>
    <row r="1020" spans="1:3">
      <c r="A1020" s="222" t="e">
        <f>VLOOKUP($D1020,CSVLookups!$B:$R,MATCH(A$1,CSVLookups!$B$1:$R$1,0),FALSE)</f>
        <v>#N/A</v>
      </c>
      <c r="B1020" s="222" t="e">
        <f>VLOOKUP($D1020,CSVLookups!$B:$R,MATCH(B$1,CSVLookups!$B$1:$R$1,0),FALSE)</f>
        <v>#N/A</v>
      </c>
      <c r="C1020" s="222" t="e">
        <f t="shared" si="19"/>
        <v>#N/A</v>
      </c>
    </row>
    <row r="1021" spans="1:3">
      <c r="A1021" s="222" t="e">
        <f>VLOOKUP($D1021,CSVLookups!$B:$R,MATCH(A$1,CSVLookups!$B$1:$R$1,0),FALSE)</f>
        <v>#N/A</v>
      </c>
      <c r="B1021" s="222" t="e">
        <f>VLOOKUP($D1021,CSVLookups!$B:$R,MATCH(B$1,CSVLookups!$B$1:$R$1,0),FALSE)</f>
        <v>#N/A</v>
      </c>
      <c r="C1021" s="222" t="e">
        <f t="shared" si="19"/>
        <v>#N/A</v>
      </c>
    </row>
    <row r="1022" spans="1:3">
      <c r="A1022" s="222" t="e">
        <f>VLOOKUP($D1022,CSVLookups!$B:$R,MATCH(A$1,CSVLookups!$B$1:$R$1,0),FALSE)</f>
        <v>#N/A</v>
      </c>
      <c r="B1022" s="222" t="e">
        <f>VLOOKUP($D1022,CSVLookups!$B:$R,MATCH(B$1,CSVLookups!$B$1:$R$1,0),FALSE)</f>
        <v>#N/A</v>
      </c>
      <c r="C1022" s="222" t="e">
        <f t="shared" si="19"/>
        <v>#N/A</v>
      </c>
    </row>
    <row r="1023" spans="1:3">
      <c r="A1023" s="222" t="e">
        <f>VLOOKUP($D1023,CSVLookups!$B:$R,MATCH(A$1,CSVLookups!$B$1:$R$1,0),FALSE)</f>
        <v>#N/A</v>
      </c>
      <c r="B1023" s="222" t="e">
        <f>VLOOKUP($D1023,CSVLookups!$B:$R,MATCH(B$1,CSVLookups!$B$1:$R$1,0),FALSE)</f>
        <v>#N/A</v>
      </c>
      <c r="C1023" s="222" t="e">
        <f t="shared" si="19"/>
        <v>#N/A</v>
      </c>
    </row>
    <row r="1024" spans="1:3">
      <c r="A1024" s="222" t="e">
        <f>VLOOKUP($D1024,CSVLookups!$B:$R,MATCH(A$1,CSVLookups!$B$1:$R$1,0),FALSE)</f>
        <v>#N/A</v>
      </c>
      <c r="B1024" s="222" t="e">
        <f>VLOOKUP($D1024,CSVLookups!$B:$R,MATCH(B$1,CSVLookups!$B$1:$R$1,0),FALSE)</f>
        <v>#N/A</v>
      </c>
      <c r="C1024" s="222" t="e">
        <f t="shared" si="19"/>
        <v>#N/A</v>
      </c>
    </row>
    <row r="1025" spans="1:3">
      <c r="A1025" s="222" t="e">
        <f>VLOOKUP($D1025,CSVLookups!$B:$R,MATCH(A$1,CSVLookups!$B$1:$R$1,0),FALSE)</f>
        <v>#N/A</v>
      </c>
      <c r="B1025" s="222" t="e">
        <f>VLOOKUP($D1025,CSVLookups!$B:$R,MATCH(B$1,CSVLookups!$B$1:$R$1,0),FALSE)</f>
        <v>#N/A</v>
      </c>
      <c r="C1025" s="222" t="e">
        <f t="shared" si="19"/>
        <v>#N/A</v>
      </c>
    </row>
    <row r="1026" spans="1:3">
      <c r="A1026" s="222" t="e">
        <f>VLOOKUP($D1026,CSVLookups!$B:$R,MATCH(A$1,CSVLookups!$B$1:$R$1,0),FALSE)</f>
        <v>#N/A</v>
      </c>
      <c r="B1026" s="222" t="e">
        <f>VLOOKUP($D1026,CSVLookups!$B:$R,MATCH(B$1,CSVLookups!$B$1:$R$1,0),FALSE)</f>
        <v>#N/A</v>
      </c>
      <c r="C1026" s="222" t="e">
        <f t="shared" si="19"/>
        <v>#N/A</v>
      </c>
    </row>
    <row r="1027" spans="1:3">
      <c r="A1027" s="222" t="e">
        <f>VLOOKUP($D1027,CSVLookups!$B:$R,MATCH(A$1,CSVLookups!$B$1:$R$1,0),FALSE)</f>
        <v>#N/A</v>
      </c>
      <c r="B1027" s="222" t="e">
        <f>VLOOKUP($D1027,CSVLookups!$B:$R,MATCH(B$1,CSVLookups!$B$1:$R$1,0),FALSE)</f>
        <v>#N/A</v>
      </c>
      <c r="C1027" s="222" t="e">
        <f t="shared" si="19"/>
        <v>#N/A</v>
      </c>
    </row>
    <row r="1028" spans="1:3">
      <c r="A1028" s="222" t="e">
        <f>VLOOKUP($D1028,CSVLookups!$B:$R,MATCH(A$1,CSVLookups!$B$1:$R$1,0),FALSE)</f>
        <v>#N/A</v>
      </c>
      <c r="B1028" s="222" t="e">
        <f>VLOOKUP($D1028,CSVLookups!$B:$R,MATCH(B$1,CSVLookups!$B$1:$R$1,0),FALSE)</f>
        <v>#N/A</v>
      </c>
      <c r="C1028" s="222" t="e">
        <f t="shared" si="19"/>
        <v>#N/A</v>
      </c>
    </row>
    <row r="1029" spans="1:3">
      <c r="A1029" s="222" t="e">
        <f>VLOOKUP($D1029,CSVLookups!$B:$R,MATCH(A$1,CSVLookups!$B$1:$R$1,0),FALSE)</f>
        <v>#N/A</v>
      </c>
      <c r="B1029" s="222" t="e">
        <f>VLOOKUP($D1029,CSVLookups!$B:$R,MATCH(B$1,CSVLookups!$B$1:$R$1,0),FALSE)</f>
        <v>#N/A</v>
      </c>
      <c r="C1029" s="222" t="e">
        <f t="shared" si="19"/>
        <v>#N/A</v>
      </c>
    </row>
    <row r="1030" spans="1:3">
      <c r="A1030" s="222" t="e">
        <f>VLOOKUP($D1030,CSVLookups!$B:$R,MATCH(A$1,CSVLookups!$B$1:$R$1,0),FALSE)</f>
        <v>#N/A</v>
      </c>
      <c r="B1030" s="222" t="e">
        <f>VLOOKUP($D1030,CSVLookups!$B:$R,MATCH(B$1,CSVLookups!$B$1:$R$1,0),FALSE)</f>
        <v>#N/A</v>
      </c>
      <c r="C1030" s="222" t="e">
        <f t="shared" si="19"/>
        <v>#N/A</v>
      </c>
    </row>
    <row r="1031" spans="1:3">
      <c r="A1031" s="222" t="e">
        <f>VLOOKUP($D1031,CSVLookups!$B:$R,MATCH(A$1,CSVLookups!$B$1:$R$1,0),FALSE)</f>
        <v>#N/A</v>
      </c>
      <c r="B1031" s="222" t="e">
        <f>VLOOKUP($D1031,CSVLookups!$B:$R,MATCH(B$1,CSVLookups!$B$1:$R$1,0),FALSE)</f>
        <v>#N/A</v>
      </c>
      <c r="C1031" s="222" t="e">
        <f t="shared" si="19"/>
        <v>#N/A</v>
      </c>
    </row>
    <row r="1032" spans="1:3">
      <c r="A1032" s="222" t="e">
        <f>VLOOKUP($D1032,CSVLookups!$B:$R,MATCH(A$1,CSVLookups!$B$1:$R$1,0),FALSE)</f>
        <v>#N/A</v>
      </c>
      <c r="B1032" s="222" t="e">
        <f>VLOOKUP($D1032,CSVLookups!$B:$R,MATCH(B$1,CSVLookups!$B$1:$R$1,0),FALSE)</f>
        <v>#N/A</v>
      </c>
      <c r="C1032" s="222" t="e">
        <f t="shared" si="19"/>
        <v>#N/A</v>
      </c>
    </row>
    <row r="1033" spans="1:3">
      <c r="A1033" s="222" t="e">
        <f>VLOOKUP($D1033,CSVLookups!$B:$R,MATCH(A$1,CSVLookups!$B$1:$R$1,0),FALSE)</f>
        <v>#N/A</v>
      </c>
      <c r="B1033" s="222" t="e">
        <f>VLOOKUP($D1033,CSVLookups!$B:$R,MATCH(B$1,CSVLookups!$B$1:$R$1,0),FALSE)</f>
        <v>#N/A</v>
      </c>
      <c r="C1033" s="222" t="e">
        <f t="shared" si="19"/>
        <v>#N/A</v>
      </c>
    </row>
    <row r="1034" spans="1:3">
      <c r="A1034" s="222" t="e">
        <f>VLOOKUP($D1034,CSVLookups!$B:$R,MATCH(A$1,CSVLookups!$B$1:$R$1,0),FALSE)</f>
        <v>#N/A</v>
      </c>
      <c r="B1034" s="222" t="e">
        <f>VLOOKUP($D1034,CSVLookups!$B:$R,MATCH(B$1,CSVLookups!$B$1:$R$1,0),FALSE)</f>
        <v>#N/A</v>
      </c>
      <c r="C1034" s="222" t="e">
        <f t="shared" si="19"/>
        <v>#N/A</v>
      </c>
    </row>
    <row r="1035" spans="1:3">
      <c r="A1035" s="222" t="e">
        <f>VLOOKUP($D1035,CSVLookups!$B:$R,MATCH(A$1,CSVLookups!$B$1:$R$1,0),FALSE)</f>
        <v>#N/A</v>
      </c>
      <c r="B1035" s="222" t="e">
        <f>VLOOKUP($D1035,CSVLookups!$B:$R,MATCH(B$1,CSVLookups!$B$1:$R$1,0),FALSE)</f>
        <v>#N/A</v>
      </c>
      <c r="C1035" s="222" t="e">
        <f t="shared" si="19"/>
        <v>#N/A</v>
      </c>
    </row>
    <row r="1036" spans="1:3">
      <c r="A1036" s="222" t="e">
        <f>VLOOKUP($D1036,CSVLookups!$B:$R,MATCH(A$1,CSVLookups!$B$1:$R$1,0),FALSE)</f>
        <v>#N/A</v>
      </c>
      <c r="B1036" s="222" t="e">
        <f>VLOOKUP($D1036,CSVLookups!$B:$R,MATCH(B$1,CSVLookups!$B$1:$R$1,0),FALSE)</f>
        <v>#N/A</v>
      </c>
      <c r="C1036" s="222" t="e">
        <f t="shared" si="19"/>
        <v>#N/A</v>
      </c>
    </row>
    <row r="1037" spans="1:3">
      <c r="A1037" s="222" t="e">
        <f>VLOOKUP($D1037,CSVLookups!$B:$R,MATCH(A$1,CSVLookups!$B$1:$R$1,0),FALSE)</f>
        <v>#N/A</v>
      </c>
      <c r="B1037" s="222" t="e">
        <f>VLOOKUP($D1037,CSVLookups!$B:$R,MATCH(B$1,CSVLookups!$B$1:$R$1,0),FALSE)</f>
        <v>#N/A</v>
      </c>
      <c r="C1037" s="222" t="e">
        <f t="shared" si="19"/>
        <v>#N/A</v>
      </c>
    </row>
    <row r="1038" spans="1:3">
      <c r="A1038" s="222" t="e">
        <f>VLOOKUP($D1038,CSVLookups!$B:$R,MATCH(A$1,CSVLookups!$B$1:$R$1,0),FALSE)</f>
        <v>#N/A</v>
      </c>
      <c r="B1038" s="222" t="e">
        <f>VLOOKUP($D1038,CSVLookups!$B:$R,MATCH(B$1,CSVLookups!$B$1:$R$1,0),FALSE)</f>
        <v>#N/A</v>
      </c>
      <c r="C1038" s="222" t="e">
        <f t="shared" si="19"/>
        <v>#N/A</v>
      </c>
    </row>
    <row r="1039" spans="1:3">
      <c r="A1039" s="222" t="e">
        <f>VLOOKUP($D1039,CSVLookups!$B:$R,MATCH(A$1,CSVLookups!$B$1:$R$1,0),FALSE)</f>
        <v>#N/A</v>
      </c>
      <c r="B1039" s="222" t="e">
        <f>VLOOKUP($D1039,CSVLookups!$B:$R,MATCH(B$1,CSVLookups!$B$1:$R$1,0),FALSE)</f>
        <v>#N/A</v>
      </c>
      <c r="C1039" s="222" t="e">
        <f t="shared" ref="C1039:C1102" si="20">IF(CONCATENATE(A1039,B1039)="313 Financial Information0",CONCATENATE(A1039,B1039,D1039),IF(LEN(F1039)=0,CONCATENATE(A1039,B1039,IF(LEFT(D1039,LEN("Unincepted"))="Unincepted","ULO","")),CONCATENATE(A1039,B1039,F1039)))</f>
        <v>#N/A</v>
      </c>
    </row>
    <row r="1040" spans="1:3">
      <c r="A1040" s="222" t="e">
        <f>VLOOKUP($D1040,CSVLookups!$B:$R,MATCH(A$1,CSVLookups!$B$1:$R$1,0),FALSE)</f>
        <v>#N/A</v>
      </c>
      <c r="B1040" s="222" t="e">
        <f>VLOOKUP($D1040,CSVLookups!$B:$R,MATCH(B$1,CSVLookups!$B$1:$R$1,0),FALSE)</f>
        <v>#N/A</v>
      </c>
      <c r="C1040" s="222" t="e">
        <f t="shared" si="20"/>
        <v>#N/A</v>
      </c>
    </row>
    <row r="1041" spans="1:3">
      <c r="A1041" s="222" t="e">
        <f>VLOOKUP($D1041,CSVLookups!$B:$R,MATCH(A$1,CSVLookups!$B$1:$R$1,0),FALSE)</f>
        <v>#N/A</v>
      </c>
      <c r="B1041" s="222" t="e">
        <f>VLOOKUP($D1041,CSVLookups!$B:$R,MATCH(B$1,CSVLookups!$B$1:$R$1,0),FALSE)</f>
        <v>#N/A</v>
      </c>
      <c r="C1041" s="222" t="e">
        <f t="shared" si="20"/>
        <v>#N/A</v>
      </c>
    </row>
    <row r="1042" spans="1:3">
      <c r="A1042" s="222" t="e">
        <f>VLOOKUP($D1042,CSVLookups!$B:$R,MATCH(A$1,CSVLookups!$B$1:$R$1,0),FALSE)</f>
        <v>#N/A</v>
      </c>
      <c r="B1042" s="222" t="e">
        <f>VLOOKUP($D1042,CSVLookups!$B:$R,MATCH(B$1,CSVLookups!$B$1:$R$1,0),FALSE)</f>
        <v>#N/A</v>
      </c>
      <c r="C1042" s="222" t="e">
        <f t="shared" si="20"/>
        <v>#N/A</v>
      </c>
    </row>
    <row r="1043" spans="1:3">
      <c r="A1043" s="222" t="e">
        <f>VLOOKUP($D1043,CSVLookups!$B:$R,MATCH(A$1,CSVLookups!$B$1:$R$1,0),FALSE)</f>
        <v>#N/A</v>
      </c>
      <c r="B1043" s="222" t="e">
        <f>VLOOKUP($D1043,CSVLookups!$B:$R,MATCH(B$1,CSVLookups!$B$1:$R$1,0),FALSE)</f>
        <v>#N/A</v>
      </c>
      <c r="C1043" s="222" t="e">
        <f t="shared" si="20"/>
        <v>#N/A</v>
      </c>
    </row>
    <row r="1044" spans="1:3">
      <c r="A1044" s="222" t="e">
        <f>VLOOKUP($D1044,CSVLookups!$B:$R,MATCH(A$1,CSVLookups!$B$1:$R$1,0),FALSE)</f>
        <v>#N/A</v>
      </c>
      <c r="B1044" s="222" t="e">
        <f>VLOOKUP($D1044,CSVLookups!$B:$R,MATCH(B$1,CSVLookups!$B$1:$R$1,0),FALSE)</f>
        <v>#N/A</v>
      </c>
      <c r="C1044" s="222" t="e">
        <f t="shared" si="20"/>
        <v>#N/A</v>
      </c>
    </row>
    <row r="1045" spans="1:3">
      <c r="A1045" s="222" t="e">
        <f>VLOOKUP($D1045,CSVLookups!$B:$R,MATCH(A$1,CSVLookups!$B$1:$R$1,0),FALSE)</f>
        <v>#N/A</v>
      </c>
      <c r="B1045" s="222" t="e">
        <f>VLOOKUP($D1045,CSVLookups!$B:$R,MATCH(B$1,CSVLookups!$B$1:$R$1,0),FALSE)</f>
        <v>#N/A</v>
      </c>
      <c r="C1045" s="222" t="e">
        <f t="shared" si="20"/>
        <v>#N/A</v>
      </c>
    </row>
    <row r="1046" spans="1:3">
      <c r="A1046" s="222" t="e">
        <f>VLOOKUP($D1046,CSVLookups!$B:$R,MATCH(A$1,CSVLookups!$B$1:$R$1,0),FALSE)</f>
        <v>#N/A</v>
      </c>
      <c r="B1046" s="222" t="e">
        <f>VLOOKUP($D1046,CSVLookups!$B:$R,MATCH(B$1,CSVLookups!$B$1:$R$1,0),FALSE)</f>
        <v>#N/A</v>
      </c>
      <c r="C1046" s="222" t="e">
        <f t="shared" si="20"/>
        <v>#N/A</v>
      </c>
    </row>
    <row r="1047" spans="1:3">
      <c r="A1047" s="222" t="e">
        <f>VLOOKUP($D1047,CSVLookups!$B:$R,MATCH(A$1,CSVLookups!$B$1:$R$1,0),FALSE)</f>
        <v>#N/A</v>
      </c>
      <c r="B1047" s="222" t="e">
        <f>VLOOKUP($D1047,CSVLookups!$B:$R,MATCH(B$1,CSVLookups!$B$1:$R$1,0),FALSE)</f>
        <v>#N/A</v>
      </c>
      <c r="C1047" s="222" t="e">
        <f t="shared" si="20"/>
        <v>#N/A</v>
      </c>
    </row>
    <row r="1048" spans="1:3">
      <c r="A1048" s="222" t="e">
        <f>VLOOKUP($D1048,CSVLookups!$B:$R,MATCH(A$1,CSVLookups!$B$1:$R$1,0),FALSE)</f>
        <v>#N/A</v>
      </c>
      <c r="B1048" s="222" t="e">
        <f>VLOOKUP($D1048,CSVLookups!$B:$R,MATCH(B$1,CSVLookups!$B$1:$R$1,0),FALSE)</f>
        <v>#N/A</v>
      </c>
      <c r="C1048" s="222" t="e">
        <f t="shared" si="20"/>
        <v>#N/A</v>
      </c>
    </row>
    <row r="1049" spans="1:3">
      <c r="A1049" s="222" t="e">
        <f>VLOOKUP($D1049,CSVLookups!$B:$R,MATCH(A$1,CSVLookups!$B$1:$R$1,0),FALSE)</f>
        <v>#N/A</v>
      </c>
      <c r="B1049" s="222" t="e">
        <f>VLOOKUP($D1049,CSVLookups!$B:$R,MATCH(B$1,CSVLookups!$B$1:$R$1,0),FALSE)</f>
        <v>#N/A</v>
      </c>
      <c r="C1049" s="222" t="e">
        <f t="shared" si="20"/>
        <v>#N/A</v>
      </c>
    </row>
    <row r="1050" spans="1:3">
      <c r="A1050" s="222" t="e">
        <f>VLOOKUP($D1050,CSVLookups!$B:$R,MATCH(A$1,CSVLookups!$B$1:$R$1,0),FALSE)</f>
        <v>#N/A</v>
      </c>
      <c r="B1050" s="222" t="e">
        <f>VLOOKUP($D1050,CSVLookups!$B:$R,MATCH(B$1,CSVLookups!$B$1:$R$1,0),FALSE)</f>
        <v>#N/A</v>
      </c>
      <c r="C1050" s="222" t="e">
        <f t="shared" si="20"/>
        <v>#N/A</v>
      </c>
    </row>
    <row r="1051" spans="1:3">
      <c r="A1051" s="222" t="e">
        <f>VLOOKUP($D1051,CSVLookups!$B:$R,MATCH(A$1,CSVLookups!$B$1:$R$1,0),FALSE)</f>
        <v>#N/A</v>
      </c>
      <c r="B1051" s="222" t="e">
        <f>VLOOKUP($D1051,CSVLookups!$B:$R,MATCH(B$1,CSVLookups!$B$1:$R$1,0),FALSE)</f>
        <v>#N/A</v>
      </c>
      <c r="C1051" s="222" t="e">
        <f t="shared" si="20"/>
        <v>#N/A</v>
      </c>
    </row>
    <row r="1052" spans="1:3">
      <c r="A1052" s="222" t="e">
        <f>VLOOKUP($D1052,CSVLookups!$B:$R,MATCH(A$1,CSVLookups!$B$1:$R$1,0),FALSE)</f>
        <v>#N/A</v>
      </c>
      <c r="B1052" s="222" t="e">
        <f>VLOOKUP($D1052,CSVLookups!$B:$R,MATCH(B$1,CSVLookups!$B$1:$R$1,0),FALSE)</f>
        <v>#N/A</v>
      </c>
      <c r="C1052" s="222" t="e">
        <f t="shared" si="20"/>
        <v>#N/A</v>
      </c>
    </row>
    <row r="1053" spans="1:3">
      <c r="A1053" s="222" t="e">
        <f>VLOOKUP($D1053,CSVLookups!$B:$R,MATCH(A$1,CSVLookups!$B$1:$R$1,0),FALSE)</f>
        <v>#N/A</v>
      </c>
      <c r="B1053" s="222" t="e">
        <f>VLOOKUP($D1053,CSVLookups!$B:$R,MATCH(B$1,CSVLookups!$B$1:$R$1,0),FALSE)</f>
        <v>#N/A</v>
      </c>
      <c r="C1053" s="222" t="e">
        <f t="shared" si="20"/>
        <v>#N/A</v>
      </c>
    </row>
    <row r="1054" spans="1:3">
      <c r="A1054" s="222" t="e">
        <f>VLOOKUP($D1054,CSVLookups!$B:$R,MATCH(A$1,CSVLookups!$B$1:$R$1,0),FALSE)</f>
        <v>#N/A</v>
      </c>
      <c r="B1054" s="222" t="e">
        <f>VLOOKUP($D1054,CSVLookups!$B:$R,MATCH(B$1,CSVLookups!$B$1:$R$1,0),FALSE)</f>
        <v>#N/A</v>
      </c>
      <c r="C1054" s="222" t="e">
        <f t="shared" si="20"/>
        <v>#N/A</v>
      </c>
    </row>
    <row r="1055" spans="1:3">
      <c r="A1055" s="222" t="e">
        <f>VLOOKUP($D1055,CSVLookups!$B:$R,MATCH(A$1,CSVLookups!$B$1:$R$1,0),FALSE)</f>
        <v>#N/A</v>
      </c>
      <c r="B1055" s="222" t="e">
        <f>VLOOKUP($D1055,CSVLookups!$B:$R,MATCH(B$1,CSVLookups!$B$1:$R$1,0),FALSE)</f>
        <v>#N/A</v>
      </c>
      <c r="C1055" s="222" t="e">
        <f t="shared" si="20"/>
        <v>#N/A</v>
      </c>
    </row>
    <row r="1056" spans="1:3">
      <c r="A1056" s="222" t="e">
        <f>VLOOKUP($D1056,CSVLookups!$B:$R,MATCH(A$1,CSVLookups!$B$1:$R$1,0),FALSE)</f>
        <v>#N/A</v>
      </c>
      <c r="B1056" s="222" t="e">
        <f>VLOOKUP($D1056,CSVLookups!$B:$R,MATCH(B$1,CSVLookups!$B$1:$R$1,0),FALSE)</f>
        <v>#N/A</v>
      </c>
      <c r="C1056" s="222" t="e">
        <f t="shared" si="20"/>
        <v>#N/A</v>
      </c>
    </row>
    <row r="1057" spans="1:3">
      <c r="A1057" s="222" t="e">
        <f>VLOOKUP($D1057,CSVLookups!$B:$R,MATCH(A$1,CSVLookups!$B$1:$R$1,0),FALSE)</f>
        <v>#N/A</v>
      </c>
      <c r="B1057" s="222" t="e">
        <f>VLOOKUP($D1057,CSVLookups!$B:$R,MATCH(B$1,CSVLookups!$B$1:$R$1,0),FALSE)</f>
        <v>#N/A</v>
      </c>
      <c r="C1057" s="222" t="e">
        <f t="shared" si="20"/>
        <v>#N/A</v>
      </c>
    </row>
    <row r="1058" spans="1:3">
      <c r="A1058" s="222" t="e">
        <f>VLOOKUP($D1058,CSVLookups!$B:$R,MATCH(A$1,CSVLookups!$B$1:$R$1,0),FALSE)</f>
        <v>#N/A</v>
      </c>
      <c r="B1058" s="222" t="e">
        <f>VLOOKUP($D1058,CSVLookups!$B:$R,MATCH(B$1,CSVLookups!$B$1:$R$1,0),FALSE)</f>
        <v>#N/A</v>
      </c>
      <c r="C1058" s="222" t="e">
        <f t="shared" si="20"/>
        <v>#N/A</v>
      </c>
    </row>
    <row r="1059" spans="1:3">
      <c r="A1059" s="222" t="e">
        <f>VLOOKUP($D1059,CSVLookups!$B:$R,MATCH(A$1,CSVLookups!$B$1:$R$1,0),FALSE)</f>
        <v>#N/A</v>
      </c>
      <c r="B1059" s="222" t="e">
        <f>VLOOKUP($D1059,CSVLookups!$B:$R,MATCH(B$1,CSVLookups!$B$1:$R$1,0),FALSE)</f>
        <v>#N/A</v>
      </c>
      <c r="C1059" s="222" t="e">
        <f t="shared" si="20"/>
        <v>#N/A</v>
      </c>
    </row>
    <row r="1060" spans="1:3">
      <c r="A1060" s="222" t="e">
        <f>VLOOKUP($D1060,CSVLookups!$B:$R,MATCH(A$1,CSVLookups!$B$1:$R$1,0),FALSE)</f>
        <v>#N/A</v>
      </c>
      <c r="B1060" s="222" t="e">
        <f>VLOOKUP($D1060,CSVLookups!$B:$R,MATCH(B$1,CSVLookups!$B$1:$R$1,0),FALSE)</f>
        <v>#N/A</v>
      </c>
      <c r="C1060" s="222" t="e">
        <f t="shared" si="20"/>
        <v>#N/A</v>
      </c>
    </row>
    <row r="1061" spans="1:3">
      <c r="A1061" s="222" t="e">
        <f>VLOOKUP($D1061,CSVLookups!$B:$R,MATCH(A$1,CSVLookups!$B$1:$R$1,0),FALSE)</f>
        <v>#N/A</v>
      </c>
      <c r="B1061" s="222" t="e">
        <f>VLOOKUP($D1061,CSVLookups!$B:$R,MATCH(B$1,CSVLookups!$B$1:$R$1,0),FALSE)</f>
        <v>#N/A</v>
      </c>
      <c r="C1061" s="222" t="e">
        <f t="shared" si="20"/>
        <v>#N/A</v>
      </c>
    </row>
    <row r="1062" spans="1:3">
      <c r="A1062" s="222" t="e">
        <f>VLOOKUP($D1062,CSVLookups!$B:$R,MATCH(A$1,CSVLookups!$B$1:$R$1,0),FALSE)</f>
        <v>#N/A</v>
      </c>
      <c r="B1062" s="222" t="e">
        <f>VLOOKUP($D1062,CSVLookups!$B:$R,MATCH(B$1,CSVLookups!$B$1:$R$1,0),FALSE)</f>
        <v>#N/A</v>
      </c>
      <c r="C1062" s="222" t="e">
        <f t="shared" si="20"/>
        <v>#N/A</v>
      </c>
    </row>
    <row r="1063" spans="1:3">
      <c r="A1063" s="222" t="e">
        <f>VLOOKUP($D1063,CSVLookups!$B:$R,MATCH(A$1,CSVLookups!$B$1:$R$1,0),FALSE)</f>
        <v>#N/A</v>
      </c>
      <c r="B1063" s="222" t="e">
        <f>VLOOKUP($D1063,CSVLookups!$B:$R,MATCH(B$1,CSVLookups!$B$1:$R$1,0),FALSE)</f>
        <v>#N/A</v>
      </c>
      <c r="C1063" s="222" t="e">
        <f t="shared" si="20"/>
        <v>#N/A</v>
      </c>
    </row>
    <row r="1064" spans="1:3">
      <c r="A1064" s="222" t="e">
        <f>VLOOKUP($D1064,CSVLookups!$B:$R,MATCH(A$1,CSVLookups!$B$1:$R$1,0),FALSE)</f>
        <v>#N/A</v>
      </c>
      <c r="B1064" s="222" t="e">
        <f>VLOOKUP($D1064,CSVLookups!$B:$R,MATCH(B$1,CSVLookups!$B$1:$R$1,0),FALSE)</f>
        <v>#N/A</v>
      </c>
      <c r="C1064" s="222" t="e">
        <f t="shared" si="20"/>
        <v>#N/A</v>
      </c>
    </row>
    <row r="1065" spans="1:3">
      <c r="A1065" s="222" t="e">
        <f>VLOOKUP($D1065,CSVLookups!$B:$R,MATCH(A$1,CSVLookups!$B$1:$R$1,0),FALSE)</f>
        <v>#N/A</v>
      </c>
      <c r="B1065" s="222" t="e">
        <f>VLOOKUP($D1065,CSVLookups!$B:$R,MATCH(B$1,CSVLookups!$B$1:$R$1,0),FALSE)</f>
        <v>#N/A</v>
      </c>
      <c r="C1065" s="222" t="e">
        <f t="shared" si="20"/>
        <v>#N/A</v>
      </c>
    </row>
    <row r="1066" spans="1:3">
      <c r="A1066" s="222" t="e">
        <f>VLOOKUP($D1066,CSVLookups!$B:$R,MATCH(A$1,CSVLookups!$B$1:$R$1,0),FALSE)</f>
        <v>#N/A</v>
      </c>
      <c r="B1066" s="222" t="e">
        <f>VLOOKUP($D1066,CSVLookups!$B:$R,MATCH(B$1,CSVLookups!$B$1:$R$1,0),FALSE)</f>
        <v>#N/A</v>
      </c>
      <c r="C1066" s="222" t="e">
        <f t="shared" si="20"/>
        <v>#N/A</v>
      </c>
    </row>
    <row r="1067" spans="1:3">
      <c r="A1067" s="222" t="e">
        <f>VLOOKUP($D1067,CSVLookups!$B:$R,MATCH(A$1,CSVLookups!$B$1:$R$1,0),FALSE)</f>
        <v>#N/A</v>
      </c>
      <c r="B1067" s="222" t="e">
        <f>VLOOKUP($D1067,CSVLookups!$B:$R,MATCH(B$1,CSVLookups!$B$1:$R$1,0),FALSE)</f>
        <v>#N/A</v>
      </c>
      <c r="C1067" s="222" t="e">
        <f t="shared" si="20"/>
        <v>#N/A</v>
      </c>
    </row>
    <row r="1068" spans="1:3">
      <c r="A1068" s="222" t="e">
        <f>VLOOKUP($D1068,CSVLookups!$B:$R,MATCH(A$1,CSVLookups!$B$1:$R$1,0),FALSE)</f>
        <v>#N/A</v>
      </c>
      <c r="B1068" s="222" t="e">
        <f>VLOOKUP($D1068,CSVLookups!$B:$R,MATCH(B$1,CSVLookups!$B$1:$R$1,0),FALSE)</f>
        <v>#N/A</v>
      </c>
      <c r="C1068" s="222" t="e">
        <f t="shared" si="20"/>
        <v>#N/A</v>
      </c>
    </row>
    <row r="1069" spans="1:3">
      <c r="A1069" s="222" t="e">
        <f>VLOOKUP($D1069,CSVLookups!$B:$R,MATCH(A$1,CSVLookups!$B$1:$R$1,0),FALSE)</f>
        <v>#N/A</v>
      </c>
      <c r="B1069" s="222" t="e">
        <f>VLOOKUP($D1069,CSVLookups!$B:$R,MATCH(B$1,CSVLookups!$B$1:$R$1,0),FALSE)</f>
        <v>#N/A</v>
      </c>
      <c r="C1069" s="222" t="e">
        <f t="shared" si="20"/>
        <v>#N/A</v>
      </c>
    </row>
    <row r="1070" spans="1:3">
      <c r="A1070" s="222" t="e">
        <f>VLOOKUP($D1070,CSVLookups!$B:$R,MATCH(A$1,CSVLookups!$B$1:$R$1,0),FALSE)</f>
        <v>#N/A</v>
      </c>
      <c r="B1070" s="222" t="e">
        <f>VLOOKUP($D1070,CSVLookups!$B:$R,MATCH(B$1,CSVLookups!$B$1:$R$1,0),FALSE)</f>
        <v>#N/A</v>
      </c>
      <c r="C1070" s="222" t="e">
        <f t="shared" si="20"/>
        <v>#N/A</v>
      </c>
    </row>
    <row r="1071" spans="1:3">
      <c r="A1071" s="222" t="e">
        <f>VLOOKUP($D1071,CSVLookups!$B:$R,MATCH(A$1,CSVLookups!$B$1:$R$1,0),FALSE)</f>
        <v>#N/A</v>
      </c>
      <c r="B1071" s="222" t="e">
        <f>VLOOKUP($D1071,CSVLookups!$B:$R,MATCH(B$1,CSVLookups!$B$1:$R$1,0),FALSE)</f>
        <v>#N/A</v>
      </c>
      <c r="C1071" s="222" t="e">
        <f t="shared" si="20"/>
        <v>#N/A</v>
      </c>
    </row>
    <row r="1072" spans="1:3">
      <c r="A1072" s="222" t="e">
        <f>VLOOKUP($D1072,CSVLookups!$B:$R,MATCH(A$1,CSVLookups!$B$1:$R$1,0),FALSE)</f>
        <v>#N/A</v>
      </c>
      <c r="B1072" s="222" t="e">
        <f>VLOOKUP($D1072,CSVLookups!$B:$R,MATCH(B$1,CSVLookups!$B$1:$R$1,0),FALSE)</f>
        <v>#N/A</v>
      </c>
      <c r="C1072" s="222" t="e">
        <f t="shared" si="20"/>
        <v>#N/A</v>
      </c>
    </row>
    <row r="1073" spans="1:3">
      <c r="A1073" s="222" t="e">
        <f>VLOOKUP($D1073,CSVLookups!$B:$R,MATCH(A$1,CSVLookups!$B$1:$R$1,0),FALSE)</f>
        <v>#N/A</v>
      </c>
      <c r="B1073" s="222" t="e">
        <f>VLOOKUP($D1073,CSVLookups!$B:$R,MATCH(B$1,CSVLookups!$B$1:$R$1,0),FALSE)</f>
        <v>#N/A</v>
      </c>
      <c r="C1073" s="222" t="e">
        <f t="shared" si="20"/>
        <v>#N/A</v>
      </c>
    </row>
    <row r="1074" spans="1:3">
      <c r="A1074" s="222" t="e">
        <f>VLOOKUP($D1074,CSVLookups!$B:$R,MATCH(A$1,CSVLookups!$B$1:$R$1,0),FALSE)</f>
        <v>#N/A</v>
      </c>
      <c r="B1074" s="222" t="e">
        <f>VLOOKUP($D1074,CSVLookups!$B:$R,MATCH(B$1,CSVLookups!$B$1:$R$1,0),FALSE)</f>
        <v>#N/A</v>
      </c>
      <c r="C1074" s="222" t="e">
        <f t="shared" si="20"/>
        <v>#N/A</v>
      </c>
    </row>
    <row r="1075" spans="1:3">
      <c r="A1075" s="222" t="e">
        <f>VLOOKUP($D1075,CSVLookups!$B:$R,MATCH(A$1,CSVLookups!$B$1:$R$1,0),FALSE)</f>
        <v>#N/A</v>
      </c>
      <c r="B1075" s="222" t="e">
        <f>VLOOKUP($D1075,CSVLookups!$B:$R,MATCH(B$1,CSVLookups!$B$1:$R$1,0),FALSE)</f>
        <v>#N/A</v>
      </c>
      <c r="C1075" s="222" t="e">
        <f t="shared" si="20"/>
        <v>#N/A</v>
      </c>
    </row>
    <row r="1076" spans="1:3">
      <c r="A1076" s="222" t="e">
        <f>VLOOKUP($D1076,CSVLookups!$B:$R,MATCH(A$1,CSVLookups!$B$1:$R$1,0),FALSE)</f>
        <v>#N/A</v>
      </c>
      <c r="B1076" s="222" t="e">
        <f>VLOOKUP($D1076,CSVLookups!$B:$R,MATCH(B$1,CSVLookups!$B$1:$R$1,0),FALSE)</f>
        <v>#N/A</v>
      </c>
      <c r="C1076" s="222" t="e">
        <f t="shared" si="20"/>
        <v>#N/A</v>
      </c>
    </row>
    <row r="1077" spans="1:3">
      <c r="A1077" s="222" t="e">
        <f>VLOOKUP($D1077,CSVLookups!$B:$R,MATCH(A$1,CSVLookups!$B$1:$R$1,0),FALSE)</f>
        <v>#N/A</v>
      </c>
      <c r="B1077" s="222" t="e">
        <f>VLOOKUP($D1077,CSVLookups!$B:$R,MATCH(B$1,CSVLookups!$B$1:$R$1,0),FALSE)</f>
        <v>#N/A</v>
      </c>
      <c r="C1077" s="222" t="e">
        <f t="shared" si="20"/>
        <v>#N/A</v>
      </c>
    </row>
    <row r="1078" spans="1:3">
      <c r="A1078" s="222" t="e">
        <f>VLOOKUP($D1078,CSVLookups!$B:$R,MATCH(A$1,CSVLookups!$B$1:$R$1,0),FALSE)</f>
        <v>#N/A</v>
      </c>
      <c r="B1078" s="222" t="e">
        <f>VLOOKUP($D1078,CSVLookups!$B:$R,MATCH(B$1,CSVLookups!$B$1:$R$1,0),FALSE)</f>
        <v>#N/A</v>
      </c>
      <c r="C1078" s="222" t="e">
        <f t="shared" si="20"/>
        <v>#N/A</v>
      </c>
    </row>
    <row r="1079" spans="1:3">
      <c r="A1079" s="222" t="e">
        <f>VLOOKUP($D1079,CSVLookups!$B:$R,MATCH(A$1,CSVLookups!$B$1:$R$1,0),FALSE)</f>
        <v>#N/A</v>
      </c>
      <c r="B1079" s="222" t="e">
        <f>VLOOKUP($D1079,CSVLookups!$B:$R,MATCH(B$1,CSVLookups!$B$1:$R$1,0),FALSE)</f>
        <v>#N/A</v>
      </c>
      <c r="C1079" s="222" t="e">
        <f t="shared" si="20"/>
        <v>#N/A</v>
      </c>
    </row>
    <row r="1080" spans="1:3">
      <c r="A1080" s="222" t="e">
        <f>VLOOKUP($D1080,CSVLookups!$B:$R,MATCH(A$1,CSVLookups!$B$1:$R$1,0),FALSE)</f>
        <v>#N/A</v>
      </c>
      <c r="B1080" s="222" t="e">
        <f>VLOOKUP($D1080,CSVLookups!$B:$R,MATCH(B$1,CSVLookups!$B$1:$R$1,0),FALSE)</f>
        <v>#N/A</v>
      </c>
      <c r="C1080" s="222" t="e">
        <f t="shared" si="20"/>
        <v>#N/A</v>
      </c>
    </row>
    <row r="1081" spans="1:3">
      <c r="A1081" s="222" t="e">
        <f>VLOOKUP($D1081,CSVLookups!$B:$R,MATCH(A$1,CSVLookups!$B$1:$R$1,0),FALSE)</f>
        <v>#N/A</v>
      </c>
      <c r="B1081" s="222" t="e">
        <f>VLOOKUP($D1081,CSVLookups!$B:$R,MATCH(B$1,CSVLookups!$B$1:$R$1,0),FALSE)</f>
        <v>#N/A</v>
      </c>
      <c r="C1081" s="222" t="e">
        <f t="shared" si="20"/>
        <v>#N/A</v>
      </c>
    </row>
    <row r="1082" spans="1:3">
      <c r="A1082" s="222" t="e">
        <f>VLOOKUP($D1082,CSVLookups!$B:$R,MATCH(A$1,CSVLookups!$B$1:$R$1,0),FALSE)</f>
        <v>#N/A</v>
      </c>
      <c r="B1082" s="222" t="e">
        <f>VLOOKUP($D1082,CSVLookups!$B:$R,MATCH(B$1,CSVLookups!$B$1:$R$1,0),FALSE)</f>
        <v>#N/A</v>
      </c>
      <c r="C1082" s="222" t="e">
        <f t="shared" si="20"/>
        <v>#N/A</v>
      </c>
    </row>
    <row r="1083" spans="1:3">
      <c r="A1083" s="222" t="e">
        <f>VLOOKUP($D1083,CSVLookups!$B:$R,MATCH(A$1,CSVLookups!$B$1:$R$1,0),FALSE)</f>
        <v>#N/A</v>
      </c>
      <c r="B1083" s="222" t="e">
        <f>VLOOKUP($D1083,CSVLookups!$B:$R,MATCH(B$1,CSVLookups!$B$1:$R$1,0),FALSE)</f>
        <v>#N/A</v>
      </c>
      <c r="C1083" s="222" t="e">
        <f t="shared" si="20"/>
        <v>#N/A</v>
      </c>
    </row>
    <row r="1084" spans="1:3">
      <c r="A1084" s="222" t="e">
        <f>VLOOKUP($D1084,CSVLookups!$B:$R,MATCH(A$1,CSVLookups!$B$1:$R$1,0),FALSE)</f>
        <v>#N/A</v>
      </c>
      <c r="B1084" s="222" t="e">
        <f>VLOOKUP($D1084,CSVLookups!$B:$R,MATCH(B$1,CSVLookups!$B$1:$R$1,0),FALSE)</f>
        <v>#N/A</v>
      </c>
      <c r="C1084" s="222" t="e">
        <f t="shared" si="20"/>
        <v>#N/A</v>
      </c>
    </row>
    <row r="1085" spans="1:3">
      <c r="A1085" s="222" t="e">
        <f>VLOOKUP($D1085,CSVLookups!$B:$R,MATCH(A$1,CSVLookups!$B$1:$R$1,0),FALSE)</f>
        <v>#N/A</v>
      </c>
      <c r="B1085" s="222" t="e">
        <f>VLOOKUP($D1085,CSVLookups!$B:$R,MATCH(B$1,CSVLookups!$B$1:$R$1,0),FALSE)</f>
        <v>#N/A</v>
      </c>
      <c r="C1085" s="222" t="e">
        <f t="shared" si="20"/>
        <v>#N/A</v>
      </c>
    </row>
    <row r="1086" spans="1:3">
      <c r="A1086" s="222" t="e">
        <f>VLOOKUP($D1086,CSVLookups!$B:$R,MATCH(A$1,CSVLookups!$B$1:$R$1,0),FALSE)</f>
        <v>#N/A</v>
      </c>
      <c r="B1086" s="222" t="e">
        <f>VLOOKUP($D1086,CSVLookups!$B:$R,MATCH(B$1,CSVLookups!$B$1:$R$1,0),FALSE)</f>
        <v>#N/A</v>
      </c>
      <c r="C1086" s="222" t="e">
        <f t="shared" si="20"/>
        <v>#N/A</v>
      </c>
    </row>
    <row r="1087" spans="1:3">
      <c r="A1087" s="222" t="e">
        <f>VLOOKUP($D1087,CSVLookups!$B:$R,MATCH(A$1,CSVLookups!$B$1:$R$1,0),FALSE)</f>
        <v>#N/A</v>
      </c>
      <c r="B1087" s="222" t="e">
        <f>VLOOKUP($D1087,CSVLookups!$B:$R,MATCH(B$1,CSVLookups!$B$1:$R$1,0),FALSE)</f>
        <v>#N/A</v>
      </c>
      <c r="C1087" s="222" t="e">
        <f t="shared" si="20"/>
        <v>#N/A</v>
      </c>
    </row>
    <row r="1088" spans="1:3">
      <c r="A1088" s="222" t="e">
        <f>VLOOKUP($D1088,CSVLookups!$B:$R,MATCH(A$1,CSVLookups!$B$1:$R$1,0),FALSE)</f>
        <v>#N/A</v>
      </c>
      <c r="B1088" s="222" t="e">
        <f>VLOOKUP($D1088,CSVLookups!$B:$R,MATCH(B$1,CSVLookups!$B$1:$R$1,0),FALSE)</f>
        <v>#N/A</v>
      </c>
      <c r="C1088" s="222" t="e">
        <f t="shared" si="20"/>
        <v>#N/A</v>
      </c>
    </row>
    <row r="1089" spans="1:3">
      <c r="A1089" s="222" t="e">
        <f>VLOOKUP($D1089,CSVLookups!$B:$R,MATCH(A$1,CSVLookups!$B$1:$R$1,0),FALSE)</f>
        <v>#N/A</v>
      </c>
      <c r="B1089" s="222" t="e">
        <f>VLOOKUP($D1089,CSVLookups!$B:$R,MATCH(B$1,CSVLookups!$B$1:$R$1,0),FALSE)</f>
        <v>#N/A</v>
      </c>
      <c r="C1089" s="222" t="e">
        <f t="shared" si="20"/>
        <v>#N/A</v>
      </c>
    </row>
    <row r="1090" spans="1:3">
      <c r="A1090" s="222" t="e">
        <f>VLOOKUP($D1090,CSVLookups!$B:$R,MATCH(A$1,CSVLookups!$B$1:$R$1,0),FALSE)</f>
        <v>#N/A</v>
      </c>
      <c r="B1090" s="222" t="e">
        <f>VLOOKUP($D1090,CSVLookups!$B:$R,MATCH(B$1,CSVLookups!$B$1:$R$1,0),FALSE)</f>
        <v>#N/A</v>
      </c>
      <c r="C1090" s="222" t="e">
        <f t="shared" si="20"/>
        <v>#N/A</v>
      </c>
    </row>
    <row r="1091" spans="1:3">
      <c r="A1091" s="222" t="e">
        <f>VLOOKUP($D1091,CSVLookups!$B:$R,MATCH(A$1,CSVLookups!$B$1:$R$1,0),FALSE)</f>
        <v>#N/A</v>
      </c>
      <c r="B1091" s="222" t="e">
        <f>VLOOKUP($D1091,CSVLookups!$B:$R,MATCH(B$1,CSVLookups!$B$1:$R$1,0),FALSE)</f>
        <v>#N/A</v>
      </c>
      <c r="C1091" s="222" t="e">
        <f t="shared" si="20"/>
        <v>#N/A</v>
      </c>
    </row>
    <row r="1092" spans="1:3">
      <c r="A1092" s="222" t="e">
        <f>VLOOKUP($D1092,CSVLookups!$B:$R,MATCH(A$1,CSVLookups!$B$1:$R$1,0),FALSE)</f>
        <v>#N/A</v>
      </c>
      <c r="B1092" s="222" t="e">
        <f>VLOOKUP($D1092,CSVLookups!$B:$R,MATCH(B$1,CSVLookups!$B$1:$R$1,0),FALSE)</f>
        <v>#N/A</v>
      </c>
      <c r="C1092" s="222" t="e">
        <f t="shared" si="20"/>
        <v>#N/A</v>
      </c>
    </row>
    <row r="1093" spans="1:3">
      <c r="A1093" s="222" t="e">
        <f>VLOOKUP($D1093,CSVLookups!$B:$R,MATCH(A$1,CSVLookups!$B$1:$R$1,0),FALSE)</f>
        <v>#N/A</v>
      </c>
      <c r="B1093" s="222" t="e">
        <f>VLOOKUP($D1093,CSVLookups!$B:$R,MATCH(B$1,CSVLookups!$B$1:$R$1,0),FALSE)</f>
        <v>#N/A</v>
      </c>
      <c r="C1093" s="222" t="e">
        <f t="shared" si="20"/>
        <v>#N/A</v>
      </c>
    </row>
    <row r="1094" spans="1:3">
      <c r="A1094" s="222" t="e">
        <f>VLOOKUP($D1094,CSVLookups!$B:$R,MATCH(A$1,CSVLookups!$B$1:$R$1,0),FALSE)</f>
        <v>#N/A</v>
      </c>
      <c r="B1094" s="222" t="e">
        <f>VLOOKUP($D1094,CSVLookups!$B:$R,MATCH(B$1,CSVLookups!$B$1:$R$1,0),FALSE)</f>
        <v>#N/A</v>
      </c>
      <c r="C1094" s="222" t="e">
        <f t="shared" si="20"/>
        <v>#N/A</v>
      </c>
    </row>
    <row r="1095" spans="1:3">
      <c r="A1095" s="222" t="e">
        <f>VLOOKUP($D1095,CSVLookups!$B:$R,MATCH(A$1,CSVLookups!$B$1:$R$1,0),FALSE)</f>
        <v>#N/A</v>
      </c>
      <c r="B1095" s="222" t="e">
        <f>VLOOKUP($D1095,CSVLookups!$B:$R,MATCH(B$1,CSVLookups!$B$1:$R$1,0),FALSE)</f>
        <v>#N/A</v>
      </c>
      <c r="C1095" s="222" t="e">
        <f t="shared" si="20"/>
        <v>#N/A</v>
      </c>
    </row>
    <row r="1096" spans="1:3">
      <c r="A1096" s="222" t="e">
        <f>VLOOKUP($D1096,CSVLookups!$B:$R,MATCH(A$1,CSVLookups!$B$1:$R$1,0),FALSE)</f>
        <v>#N/A</v>
      </c>
      <c r="B1096" s="222" t="e">
        <f>VLOOKUP($D1096,CSVLookups!$B:$R,MATCH(B$1,CSVLookups!$B$1:$R$1,0),FALSE)</f>
        <v>#N/A</v>
      </c>
      <c r="C1096" s="222" t="e">
        <f t="shared" si="20"/>
        <v>#N/A</v>
      </c>
    </row>
    <row r="1097" spans="1:3">
      <c r="A1097" s="222" t="e">
        <f>VLOOKUP($D1097,CSVLookups!$B:$R,MATCH(A$1,CSVLookups!$B$1:$R$1,0),FALSE)</f>
        <v>#N/A</v>
      </c>
      <c r="B1097" s="222" t="e">
        <f>VLOOKUP($D1097,CSVLookups!$B:$R,MATCH(B$1,CSVLookups!$B$1:$R$1,0),FALSE)</f>
        <v>#N/A</v>
      </c>
      <c r="C1097" s="222" t="e">
        <f t="shared" si="20"/>
        <v>#N/A</v>
      </c>
    </row>
    <row r="1098" spans="1:3">
      <c r="A1098" s="222" t="e">
        <f>VLOOKUP($D1098,CSVLookups!$B:$R,MATCH(A$1,CSVLookups!$B$1:$R$1,0),FALSE)</f>
        <v>#N/A</v>
      </c>
      <c r="B1098" s="222" t="e">
        <f>VLOOKUP($D1098,CSVLookups!$B:$R,MATCH(B$1,CSVLookups!$B$1:$R$1,0),FALSE)</f>
        <v>#N/A</v>
      </c>
      <c r="C1098" s="222" t="e">
        <f t="shared" si="20"/>
        <v>#N/A</v>
      </c>
    </row>
    <row r="1099" spans="1:3">
      <c r="A1099" s="222" t="e">
        <f>VLOOKUP($D1099,CSVLookups!$B:$R,MATCH(A$1,CSVLookups!$B$1:$R$1,0),FALSE)</f>
        <v>#N/A</v>
      </c>
      <c r="B1099" s="222" t="e">
        <f>VLOOKUP($D1099,CSVLookups!$B:$R,MATCH(B$1,CSVLookups!$B$1:$R$1,0),FALSE)</f>
        <v>#N/A</v>
      </c>
      <c r="C1099" s="222" t="e">
        <f t="shared" si="20"/>
        <v>#N/A</v>
      </c>
    </row>
    <row r="1100" spans="1:3">
      <c r="A1100" s="222" t="e">
        <f>VLOOKUP($D1100,CSVLookups!$B:$R,MATCH(A$1,CSVLookups!$B$1:$R$1,0),FALSE)</f>
        <v>#N/A</v>
      </c>
      <c r="B1100" s="222" t="e">
        <f>VLOOKUP($D1100,CSVLookups!$B:$R,MATCH(B$1,CSVLookups!$B$1:$R$1,0),FALSE)</f>
        <v>#N/A</v>
      </c>
      <c r="C1100" s="222" t="e">
        <f t="shared" si="20"/>
        <v>#N/A</v>
      </c>
    </row>
    <row r="1101" spans="1:3">
      <c r="A1101" s="222" t="e">
        <f>VLOOKUP($D1101,CSVLookups!$B:$R,MATCH(A$1,CSVLookups!$B$1:$R$1,0),FALSE)</f>
        <v>#N/A</v>
      </c>
      <c r="B1101" s="222" t="e">
        <f>VLOOKUP($D1101,CSVLookups!$B:$R,MATCH(B$1,CSVLookups!$B$1:$R$1,0),FALSE)</f>
        <v>#N/A</v>
      </c>
      <c r="C1101" s="222" t="e">
        <f t="shared" si="20"/>
        <v>#N/A</v>
      </c>
    </row>
    <row r="1102" spans="1:3">
      <c r="A1102" s="222" t="e">
        <f>VLOOKUP($D1102,CSVLookups!$B:$R,MATCH(A$1,CSVLookups!$B$1:$R$1,0),FALSE)</f>
        <v>#N/A</v>
      </c>
      <c r="B1102" s="222" t="e">
        <f>VLOOKUP($D1102,CSVLookups!$B:$R,MATCH(B$1,CSVLookups!$B$1:$R$1,0),FALSE)</f>
        <v>#N/A</v>
      </c>
      <c r="C1102" s="222" t="e">
        <f t="shared" si="20"/>
        <v>#N/A</v>
      </c>
    </row>
    <row r="1103" spans="1:3">
      <c r="A1103" s="222" t="e">
        <f>VLOOKUP($D1103,CSVLookups!$B:$R,MATCH(A$1,CSVLookups!$B$1:$R$1,0),FALSE)</f>
        <v>#N/A</v>
      </c>
      <c r="B1103" s="222" t="e">
        <f>VLOOKUP($D1103,CSVLookups!$B:$R,MATCH(B$1,CSVLookups!$B$1:$R$1,0),FALSE)</f>
        <v>#N/A</v>
      </c>
      <c r="C1103" s="222" t="e">
        <f t="shared" ref="C1103:C1166" si="21">IF(CONCATENATE(A1103,B1103)="313 Financial Information0",CONCATENATE(A1103,B1103,D1103),IF(LEN(F1103)=0,CONCATENATE(A1103,B1103,IF(LEFT(D1103,LEN("Unincepted"))="Unincepted","ULO","")),CONCATENATE(A1103,B1103,F1103)))</f>
        <v>#N/A</v>
      </c>
    </row>
    <row r="1104" spans="1:3">
      <c r="A1104" s="222" t="e">
        <f>VLOOKUP($D1104,CSVLookups!$B:$R,MATCH(A$1,CSVLookups!$B$1:$R$1,0),FALSE)</f>
        <v>#N/A</v>
      </c>
      <c r="B1104" s="222" t="e">
        <f>VLOOKUP($D1104,CSVLookups!$B:$R,MATCH(B$1,CSVLookups!$B$1:$R$1,0),FALSE)</f>
        <v>#N/A</v>
      </c>
      <c r="C1104" s="222" t="e">
        <f t="shared" si="21"/>
        <v>#N/A</v>
      </c>
    </row>
    <row r="1105" spans="1:3">
      <c r="A1105" s="222" t="e">
        <f>VLOOKUP($D1105,CSVLookups!$B:$R,MATCH(A$1,CSVLookups!$B$1:$R$1,0),FALSE)</f>
        <v>#N/A</v>
      </c>
      <c r="B1105" s="222" t="e">
        <f>VLOOKUP($D1105,CSVLookups!$B:$R,MATCH(B$1,CSVLookups!$B$1:$R$1,0),FALSE)</f>
        <v>#N/A</v>
      </c>
      <c r="C1105" s="222" t="e">
        <f t="shared" si="21"/>
        <v>#N/A</v>
      </c>
    </row>
    <row r="1106" spans="1:3">
      <c r="A1106" s="222" t="e">
        <f>VLOOKUP($D1106,CSVLookups!$B:$R,MATCH(A$1,CSVLookups!$B$1:$R$1,0),FALSE)</f>
        <v>#N/A</v>
      </c>
      <c r="B1106" s="222" t="e">
        <f>VLOOKUP($D1106,CSVLookups!$B:$R,MATCH(B$1,CSVLookups!$B$1:$R$1,0),FALSE)</f>
        <v>#N/A</v>
      </c>
      <c r="C1106" s="222" t="e">
        <f t="shared" si="21"/>
        <v>#N/A</v>
      </c>
    </row>
    <row r="1107" spans="1:3">
      <c r="A1107" s="222" t="e">
        <f>VLOOKUP($D1107,CSVLookups!$B:$R,MATCH(A$1,CSVLookups!$B$1:$R$1,0),FALSE)</f>
        <v>#N/A</v>
      </c>
      <c r="B1107" s="222" t="e">
        <f>VLOOKUP($D1107,CSVLookups!$B:$R,MATCH(B$1,CSVLookups!$B$1:$R$1,0),FALSE)</f>
        <v>#N/A</v>
      </c>
      <c r="C1107" s="222" t="e">
        <f t="shared" si="21"/>
        <v>#N/A</v>
      </c>
    </row>
    <row r="1108" spans="1:3">
      <c r="A1108" s="222" t="e">
        <f>VLOOKUP($D1108,CSVLookups!$B:$R,MATCH(A$1,CSVLookups!$B$1:$R$1,0),FALSE)</f>
        <v>#N/A</v>
      </c>
      <c r="B1108" s="222" t="e">
        <f>VLOOKUP($D1108,CSVLookups!$B:$R,MATCH(B$1,CSVLookups!$B$1:$R$1,0),FALSE)</f>
        <v>#N/A</v>
      </c>
      <c r="C1108" s="222" t="e">
        <f t="shared" si="21"/>
        <v>#N/A</v>
      </c>
    </row>
    <row r="1109" spans="1:3">
      <c r="A1109" s="222" t="e">
        <f>VLOOKUP($D1109,CSVLookups!$B:$R,MATCH(A$1,CSVLookups!$B$1:$R$1,0),FALSE)</f>
        <v>#N/A</v>
      </c>
      <c r="B1109" s="222" t="e">
        <f>VLOOKUP($D1109,CSVLookups!$B:$R,MATCH(B$1,CSVLookups!$B$1:$R$1,0),FALSE)</f>
        <v>#N/A</v>
      </c>
      <c r="C1109" s="222" t="e">
        <f t="shared" si="21"/>
        <v>#N/A</v>
      </c>
    </row>
    <row r="1110" spans="1:3">
      <c r="A1110" s="222" t="e">
        <f>VLOOKUP($D1110,CSVLookups!$B:$R,MATCH(A$1,CSVLookups!$B$1:$R$1,0),FALSE)</f>
        <v>#N/A</v>
      </c>
      <c r="B1110" s="222" t="e">
        <f>VLOOKUP($D1110,CSVLookups!$B:$R,MATCH(B$1,CSVLookups!$B$1:$R$1,0),FALSE)</f>
        <v>#N/A</v>
      </c>
      <c r="C1110" s="222" t="e">
        <f t="shared" si="21"/>
        <v>#N/A</v>
      </c>
    </row>
    <row r="1111" spans="1:3">
      <c r="A1111" s="222" t="e">
        <f>VLOOKUP($D1111,CSVLookups!$B:$R,MATCH(A$1,CSVLookups!$B$1:$R$1,0),FALSE)</f>
        <v>#N/A</v>
      </c>
      <c r="B1111" s="222" t="e">
        <f>VLOOKUP($D1111,CSVLookups!$B:$R,MATCH(B$1,CSVLookups!$B$1:$R$1,0),FALSE)</f>
        <v>#N/A</v>
      </c>
      <c r="C1111" s="222" t="e">
        <f t="shared" si="21"/>
        <v>#N/A</v>
      </c>
    </row>
    <row r="1112" spans="1:3">
      <c r="A1112" s="222" t="e">
        <f>VLOOKUP($D1112,CSVLookups!$B:$R,MATCH(A$1,CSVLookups!$B$1:$R$1,0),FALSE)</f>
        <v>#N/A</v>
      </c>
      <c r="B1112" s="222" t="e">
        <f>VLOOKUP($D1112,CSVLookups!$B:$R,MATCH(B$1,CSVLookups!$B$1:$R$1,0),FALSE)</f>
        <v>#N/A</v>
      </c>
      <c r="C1112" s="222" t="e">
        <f t="shared" si="21"/>
        <v>#N/A</v>
      </c>
    </row>
    <row r="1113" spans="1:3">
      <c r="A1113" s="222" t="e">
        <f>VLOOKUP($D1113,CSVLookups!$B:$R,MATCH(A$1,CSVLookups!$B$1:$R$1,0),FALSE)</f>
        <v>#N/A</v>
      </c>
      <c r="B1113" s="222" t="e">
        <f>VLOOKUP($D1113,CSVLookups!$B:$R,MATCH(B$1,CSVLookups!$B$1:$R$1,0),FALSE)</f>
        <v>#N/A</v>
      </c>
      <c r="C1113" s="222" t="e">
        <f t="shared" si="21"/>
        <v>#N/A</v>
      </c>
    </row>
    <row r="1114" spans="1:3">
      <c r="A1114" s="222" t="e">
        <f>VLOOKUP($D1114,CSVLookups!$B:$R,MATCH(A$1,CSVLookups!$B$1:$R$1,0),FALSE)</f>
        <v>#N/A</v>
      </c>
      <c r="B1114" s="222" t="e">
        <f>VLOOKUP($D1114,CSVLookups!$B:$R,MATCH(B$1,CSVLookups!$B$1:$R$1,0),FALSE)</f>
        <v>#N/A</v>
      </c>
      <c r="C1114" s="222" t="e">
        <f t="shared" si="21"/>
        <v>#N/A</v>
      </c>
    </row>
    <row r="1115" spans="1:3">
      <c r="A1115" s="222" t="e">
        <f>VLOOKUP($D1115,CSVLookups!$B:$R,MATCH(A$1,CSVLookups!$B$1:$R$1,0),FALSE)</f>
        <v>#N/A</v>
      </c>
      <c r="B1115" s="222" t="e">
        <f>VLOOKUP($D1115,CSVLookups!$B:$R,MATCH(B$1,CSVLookups!$B$1:$R$1,0),FALSE)</f>
        <v>#N/A</v>
      </c>
      <c r="C1115" s="222" t="e">
        <f t="shared" si="21"/>
        <v>#N/A</v>
      </c>
    </row>
    <row r="1116" spans="1:3">
      <c r="A1116" s="222" t="e">
        <f>VLOOKUP($D1116,CSVLookups!$B:$R,MATCH(A$1,CSVLookups!$B$1:$R$1,0),FALSE)</f>
        <v>#N/A</v>
      </c>
      <c r="B1116" s="222" t="e">
        <f>VLOOKUP($D1116,CSVLookups!$B:$R,MATCH(B$1,CSVLookups!$B$1:$R$1,0),FALSE)</f>
        <v>#N/A</v>
      </c>
      <c r="C1116" s="222" t="e">
        <f t="shared" si="21"/>
        <v>#N/A</v>
      </c>
    </row>
    <row r="1117" spans="1:3">
      <c r="A1117" s="222" t="e">
        <f>VLOOKUP($D1117,CSVLookups!$B:$R,MATCH(A$1,CSVLookups!$B$1:$R$1,0),FALSE)</f>
        <v>#N/A</v>
      </c>
      <c r="B1117" s="222" t="e">
        <f>VLOOKUP($D1117,CSVLookups!$B:$R,MATCH(B$1,CSVLookups!$B$1:$R$1,0),FALSE)</f>
        <v>#N/A</v>
      </c>
      <c r="C1117" s="222" t="e">
        <f t="shared" si="21"/>
        <v>#N/A</v>
      </c>
    </row>
    <row r="1118" spans="1:3">
      <c r="A1118" s="222" t="e">
        <f>VLOOKUP($D1118,CSVLookups!$B:$R,MATCH(A$1,CSVLookups!$B$1:$R$1,0),FALSE)</f>
        <v>#N/A</v>
      </c>
      <c r="B1118" s="222" t="e">
        <f>VLOOKUP($D1118,CSVLookups!$B:$R,MATCH(B$1,CSVLookups!$B$1:$R$1,0),FALSE)</f>
        <v>#N/A</v>
      </c>
      <c r="C1118" s="222" t="e">
        <f t="shared" si="21"/>
        <v>#N/A</v>
      </c>
    </row>
    <row r="1119" spans="1:3">
      <c r="A1119" s="222" t="e">
        <f>VLOOKUP($D1119,CSVLookups!$B:$R,MATCH(A$1,CSVLookups!$B$1:$R$1,0),FALSE)</f>
        <v>#N/A</v>
      </c>
      <c r="B1119" s="222" t="e">
        <f>VLOOKUP($D1119,CSVLookups!$B:$R,MATCH(B$1,CSVLookups!$B$1:$R$1,0),FALSE)</f>
        <v>#N/A</v>
      </c>
      <c r="C1119" s="222" t="e">
        <f t="shared" si="21"/>
        <v>#N/A</v>
      </c>
    </row>
    <row r="1120" spans="1:3">
      <c r="A1120" s="222" t="e">
        <f>VLOOKUP($D1120,CSVLookups!$B:$R,MATCH(A$1,CSVLookups!$B$1:$R$1,0),FALSE)</f>
        <v>#N/A</v>
      </c>
      <c r="B1120" s="222" t="e">
        <f>VLOOKUP($D1120,CSVLookups!$B:$R,MATCH(B$1,CSVLookups!$B$1:$R$1,0),FALSE)</f>
        <v>#N/A</v>
      </c>
      <c r="C1120" s="222" t="e">
        <f t="shared" si="21"/>
        <v>#N/A</v>
      </c>
    </row>
    <row r="1121" spans="1:3">
      <c r="A1121" s="222" t="e">
        <f>VLOOKUP($D1121,CSVLookups!$B:$R,MATCH(A$1,CSVLookups!$B$1:$R$1,0),FALSE)</f>
        <v>#N/A</v>
      </c>
      <c r="B1121" s="222" t="e">
        <f>VLOOKUP($D1121,CSVLookups!$B:$R,MATCH(B$1,CSVLookups!$B$1:$R$1,0),FALSE)</f>
        <v>#N/A</v>
      </c>
      <c r="C1121" s="222" t="e">
        <f t="shared" si="21"/>
        <v>#N/A</v>
      </c>
    </row>
    <row r="1122" spans="1:3">
      <c r="A1122" s="222" t="e">
        <f>VLOOKUP($D1122,CSVLookups!$B:$R,MATCH(A$1,CSVLookups!$B$1:$R$1,0),FALSE)</f>
        <v>#N/A</v>
      </c>
      <c r="B1122" s="222" t="e">
        <f>VLOOKUP($D1122,CSVLookups!$B:$R,MATCH(B$1,CSVLookups!$B$1:$R$1,0),FALSE)</f>
        <v>#N/A</v>
      </c>
      <c r="C1122" s="222" t="e">
        <f t="shared" si="21"/>
        <v>#N/A</v>
      </c>
    </row>
    <row r="1123" spans="1:3">
      <c r="A1123" s="222" t="e">
        <f>VLOOKUP($D1123,CSVLookups!$B:$R,MATCH(A$1,CSVLookups!$B$1:$R$1,0),FALSE)</f>
        <v>#N/A</v>
      </c>
      <c r="B1123" s="222" t="e">
        <f>VLOOKUP($D1123,CSVLookups!$B:$R,MATCH(B$1,CSVLookups!$B$1:$R$1,0),FALSE)</f>
        <v>#N/A</v>
      </c>
      <c r="C1123" s="222" t="e">
        <f t="shared" si="21"/>
        <v>#N/A</v>
      </c>
    </row>
    <row r="1124" spans="1:3">
      <c r="A1124" s="222" t="e">
        <f>VLOOKUP($D1124,CSVLookups!$B:$R,MATCH(A$1,CSVLookups!$B$1:$R$1,0),FALSE)</f>
        <v>#N/A</v>
      </c>
      <c r="B1124" s="222" t="e">
        <f>VLOOKUP($D1124,CSVLookups!$B:$R,MATCH(B$1,CSVLookups!$B$1:$R$1,0),FALSE)</f>
        <v>#N/A</v>
      </c>
      <c r="C1124" s="222" t="e">
        <f t="shared" si="21"/>
        <v>#N/A</v>
      </c>
    </row>
    <row r="1125" spans="1:3">
      <c r="A1125" s="222" t="e">
        <f>VLOOKUP($D1125,CSVLookups!$B:$R,MATCH(A$1,CSVLookups!$B$1:$R$1,0),FALSE)</f>
        <v>#N/A</v>
      </c>
      <c r="B1125" s="222" t="e">
        <f>VLOOKUP($D1125,CSVLookups!$B:$R,MATCH(B$1,CSVLookups!$B$1:$R$1,0),FALSE)</f>
        <v>#N/A</v>
      </c>
      <c r="C1125" s="222" t="e">
        <f t="shared" si="21"/>
        <v>#N/A</v>
      </c>
    </row>
    <row r="1126" spans="1:3">
      <c r="A1126" s="222" t="e">
        <f>VLOOKUP($D1126,CSVLookups!$B:$R,MATCH(A$1,CSVLookups!$B$1:$R$1,0),FALSE)</f>
        <v>#N/A</v>
      </c>
      <c r="B1126" s="222" t="e">
        <f>VLOOKUP($D1126,CSVLookups!$B:$R,MATCH(B$1,CSVLookups!$B$1:$R$1,0),FALSE)</f>
        <v>#N/A</v>
      </c>
      <c r="C1126" s="222" t="e">
        <f t="shared" si="21"/>
        <v>#N/A</v>
      </c>
    </row>
    <row r="1127" spans="1:3">
      <c r="A1127" s="222" t="e">
        <f>VLOOKUP($D1127,CSVLookups!$B:$R,MATCH(A$1,CSVLookups!$B$1:$R$1,0),FALSE)</f>
        <v>#N/A</v>
      </c>
      <c r="B1127" s="222" t="e">
        <f>VLOOKUP($D1127,CSVLookups!$B:$R,MATCH(B$1,CSVLookups!$B$1:$R$1,0),FALSE)</f>
        <v>#N/A</v>
      </c>
      <c r="C1127" s="222" t="e">
        <f t="shared" si="21"/>
        <v>#N/A</v>
      </c>
    </row>
    <row r="1128" spans="1:3">
      <c r="A1128" s="222" t="e">
        <f>VLOOKUP($D1128,CSVLookups!$B:$R,MATCH(A$1,CSVLookups!$B$1:$R$1,0),FALSE)</f>
        <v>#N/A</v>
      </c>
      <c r="B1128" s="222" t="e">
        <f>VLOOKUP($D1128,CSVLookups!$B:$R,MATCH(B$1,CSVLookups!$B$1:$R$1,0),FALSE)</f>
        <v>#N/A</v>
      </c>
      <c r="C1128" s="222" t="e">
        <f t="shared" si="21"/>
        <v>#N/A</v>
      </c>
    </row>
    <row r="1129" spans="1:3">
      <c r="A1129" s="222" t="e">
        <f>VLOOKUP($D1129,CSVLookups!$B:$R,MATCH(A$1,CSVLookups!$B$1:$R$1,0),FALSE)</f>
        <v>#N/A</v>
      </c>
      <c r="B1129" s="222" t="e">
        <f>VLOOKUP($D1129,CSVLookups!$B:$R,MATCH(B$1,CSVLookups!$B$1:$R$1,0),FALSE)</f>
        <v>#N/A</v>
      </c>
      <c r="C1129" s="222" t="e">
        <f t="shared" si="21"/>
        <v>#N/A</v>
      </c>
    </row>
    <row r="1130" spans="1:3">
      <c r="A1130" s="222" t="e">
        <f>VLOOKUP($D1130,CSVLookups!$B:$R,MATCH(A$1,CSVLookups!$B$1:$R$1,0),FALSE)</f>
        <v>#N/A</v>
      </c>
      <c r="B1130" s="222" t="e">
        <f>VLOOKUP($D1130,CSVLookups!$B:$R,MATCH(B$1,CSVLookups!$B$1:$R$1,0),FALSE)</f>
        <v>#N/A</v>
      </c>
      <c r="C1130" s="222" t="e">
        <f t="shared" si="21"/>
        <v>#N/A</v>
      </c>
    </row>
    <row r="1131" spans="1:3">
      <c r="A1131" s="222" t="e">
        <f>VLOOKUP($D1131,CSVLookups!$B:$R,MATCH(A$1,CSVLookups!$B$1:$R$1,0),FALSE)</f>
        <v>#N/A</v>
      </c>
      <c r="B1131" s="222" t="e">
        <f>VLOOKUP($D1131,CSVLookups!$B:$R,MATCH(B$1,CSVLookups!$B$1:$R$1,0),FALSE)</f>
        <v>#N/A</v>
      </c>
      <c r="C1131" s="222" t="e">
        <f t="shared" si="21"/>
        <v>#N/A</v>
      </c>
    </row>
    <row r="1132" spans="1:3">
      <c r="A1132" s="222" t="e">
        <f>VLOOKUP($D1132,CSVLookups!$B:$R,MATCH(A$1,CSVLookups!$B$1:$R$1,0),FALSE)</f>
        <v>#N/A</v>
      </c>
      <c r="B1132" s="222" t="e">
        <f>VLOOKUP($D1132,CSVLookups!$B:$R,MATCH(B$1,CSVLookups!$B$1:$R$1,0),FALSE)</f>
        <v>#N/A</v>
      </c>
      <c r="C1132" s="222" t="e">
        <f t="shared" si="21"/>
        <v>#N/A</v>
      </c>
    </row>
    <row r="1133" spans="1:3">
      <c r="A1133" s="222" t="e">
        <f>VLOOKUP($D1133,CSVLookups!$B:$R,MATCH(A$1,CSVLookups!$B$1:$R$1,0),FALSE)</f>
        <v>#N/A</v>
      </c>
      <c r="B1133" s="222" t="e">
        <f>VLOOKUP($D1133,CSVLookups!$B:$R,MATCH(B$1,CSVLookups!$B$1:$R$1,0),FALSE)</f>
        <v>#N/A</v>
      </c>
      <c r="C1133" s="222" t="e">
        <f t="shared" si="21"/>
        <v>#N/A</v>
      </c>
    </row>
    <row r="1134" spans="1:3">
      <c r="A1134" s="222" t="e">
        <f>VLOOKUP($D1134,CSVLookups!$B:$R,MATCH(A$1,CSVLookups!$B$1:$R$1,0),FALSE)</f>
        <v>#N/A</v>
      </c>
      <c r="B1134" s="222" t="e">
        <f>VLOOKUP($D1134,CSVLookups!$B:$R,MATCH(B$1,CSVLookups!$B$1:$R$1,0),FALSE)</f>
        <v>#N/A</v>
      </c>
      <c r="C1134" s="222" t="e">
        <f t="shared" si="21"/>
        <v>#N/A</v>
      </c>
    </row>
    <row r="1135" spans="1:3">
      <c r="A1135" s="222" t="e">
        <f>VLOOKUP($D1135,CSVLookups!$B:$R,MATCH(A$1,CSVLookups!$B$1:$R$1,0),FALSE)</f>
        <v>#N/A</v>
      </c>
      <c r="B1135" s="222" t="e">
        <f>VLOOKUP($D1135,CSVLookups!$B:$R,MATCH(B$1,CSVLookups!$B$1:$R$1,0),FALSE)</f>
        <v>#N/A</v>
      </c>
      <c r="C1135" s="222" t="e">
        <f t="shared" si="21"/>
        <v>#N/A</v>
      </c>
    </row>
    <row r="1136" spans="1:3">
      <c r="A1136" s="222" t="e">
        <f>VLOOKUP($D1136,CSVLookups!$B:$R,MATCH(A$1,CSVLookups!$B$1:$R$1,0),FALSE)</f>
        <v>#N/A</v>
      </c>
      <c r="B1136" s="222" t="e">
        <f>VLOOKUP($D1136,CSVLookups!$B:$R,MATCH(B$1,CSVLookups!$B$1:$R$1,0),FALSE)</f>
        <v>#N/A</v>
      </c>
      <c r="C1136" s="222" t="e">
        <f t="shared" si="21"/>
        <v>#N/A</v>
      </c>
    </row>
    <row r="1137" spans="1:3">
      <c r="A1137" s="222" t="e">
        <f>VLOOKUP($D1137,CSVLookups!$B:$R,MATCH(A$1,CSVLookups!$B$1:$R$1,0),FALSE)</f>
        <v>#N/A</v>
      </c>
      <c r="B1137" s="222" t="e">
        <f>VLOOKUP($D1137,CSVLookups!$B:$R,MATCH(B$1,CSVLookups!$B$1:$R$1,0),FALSE)</f>
        <v>#N/A</v>
      </c>
      <c r="C1137" s="222" t="e">
        <f t="shared" si="21"/>
        <v>#N/A</v>
      </c>
    </row>
    <row r="1138" spans="1:3">
      <c r="A1138" s="222" t="e">
        <f>VLOOKUP($D1138,CSVLookups!$B:$R,MATCH(A$1,CSVLookups!$B$1:$R$1,0),FALSE)</f>
        <v>#N/A</v>
      </c>
      <c r="B1138" s="222" t="e">
        <f>VLOOKUP($D1138,CSVLookups!$B:$R,MATCH(B$1,CSVLookups!$B$1:$R$1,0),FALSE)</f>
        <v>#N/A</v>
      </c>
      <c r="C1138" s="222" t="e">
        <f t="shared" si="21"/>
        <v>#N/A</v>
      </c>
    </row>
    <row r="1139" spans="1:3">
      <c r="A1139" s="222" t="e">
        <f>VLOOKUP($D1139,CSVLookups!$B:$R,MATCH(A$1,CSVLookups!$B$1:$R$1,0),FALSE)</f>
        <v>#N/A</v>
      </c>
      <c r="B1139" s="222" t="e">
        <f>VLOOKUP($D1139,CSVLookups!$B:$R,MATCH(B$1,CSVLookups!$B$1:$R$1,0),FALSE)</f>
        <v>#N/A</v>
      </c>
      <c r="C1139" s="222" t="e">
        <f t="shared" si="21"/>
        <v>#N/A</v>
      </c>
    </row>
    <row r="1140" spans="1:3">
      <c r="A1140" s="222" t="e">
        <f>VLOOKUP($D1140,CSVLookups!$B:$R,MATCH(A$1,CSVLookups!$B$1:$R$1,0),FALSE)</f>
        <v>#N/A</v>
      </c>
      <c r="B1140" s="222" t="e">
        <f>VLOOKUP($D1140,CSVLookups!$B:$R,MATCH(B$1,CSVLookups!$B$1:$R$1,0),FALSE)</f>
        <v>#N/A</v>
      </c>
      <c r="C1140" s="222" t="e">
        <f t="shared" si="21"/>
        <v>#N/A</v>
      </c>
    </row>
    <row r="1141" spans="1:3">
      <c r="A1141" s="222" t="e">
        <f>VLOOKUP($D1141,CSVLookups!$B:$R,MATCH(A$1,CSVLookups!$B$1:$R$1,0),FALSE)</f>
        <v>#N/A</v>
      </c>
      <c r="B1141" s="222" t="e">
        <f>VLOOKUP($D1141,CSVLookups!$B:$R,MATCH(B$1,CSVLookups!$B$1:$R$1,0),FALSE)</f>
        <v>#N/A</v>
      </c>
      <c r="C1141" s="222" t="e">
        <f t="shared" si="21"/>
        <v>#N/A</v>
      </c>
    </row>
    <row r="1142" spans="1:3">
      <c r="A1142" s="222" t="e">
        <f>VLOOKUP($D1142,CSVLookups!$B:$R,MATCH(A$1,CSVLookups!$B$1:$R$1,0),FALSE)</f>
        <v>#N/A</v>
      </c>
      <c r="B1142" s="222" t="e">
        <f>VLOOKUP($D1142,CSVLookups!$B:$R,MATCH(B$1,CSVLookups!$B$1:$R$1,0),FALSE)</f>
        <v>#N/A</v>
      </c>
      <c r="C1142" s="222" t="e">
        <f t="shared" si="21"/>
        <v>#N/A</v>
      </c>
    </row>
    <row r="1143" spans="1:3">
      <c r="A1143" s="222" t="e">
        <f>VLOOKUP($D1143,CSVLookups!$B:$R,MATCH(A$1,CSVLookups!$B$1:$R$1,0),FALSE)</f>
        <v>#N/A</v>
      </c>
      <c r="B1143" s="222" t="e">
        <f>VLOOKUP($D1143,CSVLookups!$B:$R,MATCH(B$1,CSVLookups!$B$1:$R$1,0),FALSE)</f>
        <v>#N/A</v>
      </c>
      <c r="C1143" s="222" t="e">
        <f t="shared" si="21"/>
        <v>#N/A</v>
      </c>
    </row>
    <row r="1144" spans="1:3">
      <c r="A1144" s="222" t="e">
        <f>VLOOKUP($D1144,CSVLookups!$B:$R,MATCH(A$1,CSVLookups!$B$1:$R$1,0),FALSE)</f>
        <v>#N/A</v>
      </c>
      <c r="B1144" s="222" t="e">
        <f>VLOOKUP($D1144,CSVLookups!$B:$R,MATCH(B$1,CSVLookups!$B$1:$R$1,0),FALSE)</f>
        <v>#N/A</v>
      </c>
      <c r="C1144" s="222" t="e">
        <f t="shared" si="21"/>
        <v>#N/A</v>
      </c>
    </row>
    <row r="1145" spans="1:3">
      <c r="A1145" s="222" t="e">
        <f>VLOOKUP($D1145,CSVLookups!$B:$R,MATCH(A$1,CSVLookups!$B$1:$R$1,0),FALSE)</f>
        <v>#N/A</v>
      </c>
      <c r="B1145" s="222" t="e">
        <f>VLOOKUP($D1145,CSVLookups!$B:$R,MATCH(B$1,CSVLookups!$B$1:$R$1,0),FALSE)</f>
        <v>#N/A</v>
      </c>
      <c r="C1145" s="222" t="e">
        <f t="shared" si="21"/>
        <v>#N/A</v>
      </c>
    </row>
    <row r="1146" spans="1:3">
      <c r="A1146" s="222" t="e">
        <f>VLOOKUP($D1146,CSVLookups!$B:$R,MATCH(A$1,CSVLookups!$B$1:$R$1,0),FALSE)</f>
        <v>#N/A</v>
      </c>
      <c r="B1146" s="222" t="e">
        <f>VLOOKUP($D1146,CSVLookups!$B:$R,MATCH(B$1,CSVLookups!$B$1:$R$1,0),FALSE)</f>
        <v>#N/A</v>
      </c>
      <c r="C1146" s="222" t="e">
        <f t="shared" si="21"/>
        <v>#N/A</v>
      </c>
    </row>
    <row r="1147" spans="1:3">
      <c r="A1147" s="222" t="e">
        <f>VLOOKUP($D1147,CSVLookups!$B:$R,MATCH(A$1,CSVLookups!$B$1:$R$1,0),FALSE)</f>
        <v>#N/A</v>
      </c>
      <c r="B1147" s="222" t="e">
        <f>VLOOKUP($D1147,CSVLookups!$B:$R,MATCH(B$1,CSVLookups!$B$1:$R$1,0),FALSE)</f>
        <v>#N/A</v>
      </c>
      <c r="C1147" s="222" t="e">
        <f t="shared" si="21"/>
        <v>#N/A</v>
      </c>
    </row>
    <row r="1148" spans="1:3">
      <c r="A1148" s="222" t="e">
        <f>VLOOKUP($D1148,CSVLookups!$B:$R,MATCH(A$1,CSVLookups!$B$1:$R$1,0),FALSE)</f>
        <v>#N/A</v>
      </c>
      <c r="B1148" s="222" t="e">
        <f>VLOOKUP($D1148,CSVLookups!$B:$R,MATCH(B$1,CSVLookups!$B$1:$R$1,0),FALSE)</f>
        <v>#N/A</v>
      </c>
      <c r="C1148" s="222" t="e">
        <f t="shared" si="21"/>
        <v>#N/A</v>
      </c>
    </row>
    <row r="1149" spans="1:3">
      <c r="A1149" s="222" t="e">
        <f>VLOOKUP($D1149,CSVLookups!$B:$R,MATCH(A$1,CSVLookups!$B$1:$R$1,0),FALSE)</f>
        <v>#N/A</v>
      </c>
      <c r="B1149" s="222" t="e">
        <f>VLOOKUP($D1149,CSVLookups!$B:$R,MATCH(B$1,CSVLookups!$B$1:$R$1,0),FALSE)</f>
        <v>#N/A</v>
      </c>
      <c r="C1149" s="222" t="e">
        <f t="shared" si="21"/>
        <v>#N/A</v>
      </c>
    </row>
    <row r="1150" spans="1:3">
      <c r="A1150" s="222" t="e">
        <f>VLOOKUP($D1150,CSVLookups!$B:$R,MATCH(A$1,CSVLookups!$B$1:$R$1,0),FALSE)</f>
        <v>#N/A</v>
      </c>
      <c r="B1150" s="222" t="e">
        <f>VLOOKUP($D1150,CSVLookups!$B:$R,MATCH(B$1,CSVLookups!$B$1:$R$1,0),FALSE)</f>
        <v>#N/A</v>
      </c>
      <c r="C1150" s="222" t="e">
        <f t="shared" si="21"/>
        <v>#N/A</v>
      </c>
    </row>
    <row r="1151" spans="1:3">
      <c r="A1151" s="222" t="e">
        <f>VLOOKUP($D1151,CSVLookups!$B:$R,MATCH(A$1,CSVLookups!$B$1:$R$1,0),FALSE)</f>
        <v>#N/A</v>
      </c>
      <c r="B1151" s="222" t="e">
        <f>VLOOKUP($D1151,CSVLookups!$B:$R,MATCH(B$1,CSVLookups!$B$1:$R$1,0),FALSE)</f>
        <v>#N/A</v>
      </c>
      <c r="C1151" s="222" t="e">
        <f t="shared" si="21"/>
        <v>#N/A</v>
      </c>
    </row>
    <row r="1152" spans="1:3">
      <c r="A1152" s="222" t="e">
        <f>VLOOKUP($D1152,CSVLookups!$B:$R,MATCH(A$1,CSVLookups!$B$1:$R$1,0),FALSE)</f>
        <v>#N/A</v>
      </c>
      <c r="B1152" s="222" t="e">
        <f>VLOOKUP($D1152,CSVLookups!$B:$R,MATCH(B$1,CSVLookups!$B$1:$R$1,0),FALSE)</f>
        <v>#N/A</v>
      </c>
      <c r="C1152" s="222" t="e">
        <f t="shared" si="21"/>
        <v>#N/A</v>
      </c>
    </row>
    <row r="1153" spans="1:3">
      <c r="A1153" s="222" t="e">
        <f>VLOOKUP($D1153,CSVLookups!$B:$R,MATCH(A$1,CSVLookups!$B$1:$R$1,0),FALSE)</f>
        <v>#N/A</v>
      </c>
      <c r="B1153" s="222" t="e">
        <f>VLOOKUP($D1153,CSVLookups!$B:$R,MATCH(B$1,CSVLookups!$B$1:$R$1,0),FALSE)</f>
        <v>#N/A</v>
      </c>
      <c r="C1153" s="222" t="e">
        <f t="shared" si="21"/>
        <v>#N/A</v>
      </c>
    </row>
    <row r="1154" spans="1:3">
      <c r="A1154" s="222" t="e">
        <f>VLOOKUP($D1154,CSVLookups!$B:$R,MATCH(A$1,CSVLookups!$B$1:$R$1,0),FALSE)</f>
        <v>#N/A</v>
      </c>
      <c r="B1154" s="222" t="e">
        <f>VLOOKUP($D1154,CSVLookups!$B:$R,MATCH(B$1,CSVLookups!$B$1:$R$1,0),FALSE)</f>
        <v>#N/A</v>
      </c>
      <c r="C1154" s="222" t="e">
        <f t="shared" si="21"/>
        <v>#N/A</v>
      </c>
    </row>
    <row r="1155" spans="1:3">
      <c r="A1155" s="222" t="e">
        <f>VLOOKUP($D1155,CSVLookups!$B:$R,MATCH(A$1,CSVLookups!$B$1:$R$1,0),FALSE)</f>
        <v>#N/A</v>
      </c>
      <c r="B1155" s="222" t="e">
        <f>VLOOKUP($D1155,CSVLookups!$B:$R,MATCH(B$1,CSVLookups!$B$1:$R$1,0),FALSE)</f>
        <v>#N/A</v>
      </c>
      <c r="C1155" s="222" t="e">
        <f t="shared" si="21"/>
        <v>#N/A</v>
      </c>
    </row>
    <row r="1156" spans="1:3">
      <c r="A1156" s="222" t="e">
        <f>VLOOKUP($D1156,CSVLookups!$B:$R,MATCH(A$1,CSVLookups!$B$1:$R$1,0),FALSE)</f>
        <v>#N/A</v>
      </c>
      <c r="B1156" s="222" t="e">
        <f>VLOOKUP($D1156,CSVLookups!$B:$R,MATCH(B$1,CSVLookups!$B$1:$R$1,0),FALSE)</f>
        <v>#N/A</v>
      </c>
      <c r="C1156" s="222" t="e">
        <f t="shared" si="21"/>
        <v>#N/A</v>
      </c>
    </row>
    <row r="1157" spans="1:3">
      <c r="A1157" s="222" t="e">
        <f>VLOOKUP($D1157,CSVLookups!$B:$R,MATCH(A$1,CSVLookups!$B$1:$R$1,0),FALSE)</f>
        <v>#N/A</v>
      </c>
      <c r="B1157" s="222" t="e">
        <f>VLOOKUP($D1157,CSVLookups!$B:$R,MATCH(B$1,CSVLookups!$B$1:$R$1,0),FALSE)</f>
        <v>#N/A</v>
      </c>
      <c r="C1157" s="222" t="e">
        <f t="shared" si="21"/>
        <v>#N/A</v>
      </c>
    </row>
    <row r="1158" spans="1:3">
      <c r="A1158" s="222" t="e">
        <f>VLOOKUP($D1158,CSVLookups!$B:$R,MATCH(A$1,CSVLookups!$B$1:$R$1,0),FALSE)</f>
        <v>#N/A</v>
      </c>
      <c r="B1158" s="222" t="e">
        <f>VLOOKUP($D1158,CSVLookups!$B:$R,MATCH(B$1,CSVLookups!$B$1:$R$1,0),FALSE)</f>
        <v>#N/A</v>
      </c>
      <c r="C1158" s="222" t="e">
        <f t="shared" si="21"/>
        <v>#N/A</v>
      </c>
    </row>
    <row r="1159" spans="1:3">
      <c r="A1159" s="222" t="e">
        <f>VLOOKUP($D1159,CSVLookups!$B:$R,MATCH(A$1,CSVLookups!$B$1:$R$1,0),FALSE)</f>
        <v>#N/A</v>
      </c>
      <c r="B1159" s="222" t="e">
        <f>VLOOKUP($D1159,CSVLookups!$B:$R,MATCH(B$1,CSVLookups!$B$1:$R$1,0),FALSE)</f>
        <v>#N/A</v>
      </c>
      <c r="C1159" s="222" t="e">
        <f t="shared" si="21"/>
        <v>#N/A</v>
      </c>
    </row>
    <row r="1160" spans="1:3">
      <c r="A1160" s="222" t="e">
        <f>VLOOKUP($D1160,CSVLookups!$B:$R,MATCH(A$1,CSVLookups!$B$1:$R$1,0),FALSE)</f>
        <v>#N/A</v>
      </c>
      <c r="B1160" s="222" t="e">
        <f>VLOOKUP($D1160,CSVLookups!$B:$R,MATCH(B$1,CSVLookups!$B$1:$R$1,0),FALSE)</f>
        <v>#N/A</v>
      </c>
      <c r="C1160" s="222" t="e">
        <f t="shared" si="21"/>
        <v>#N/A</v>
      </c>
    </row>
    <row r="1161" spans="1:3">
      <c r="A1161" s="222" t="e">
        <f>VLOOKUP($D1161,CSVLookups!$B:$R,MATCH(A$1,CSVLookups!$B$1:$R$1,0),FALSE)</f>
        <v>#N/A</v>
      </c>
      <c r="B1161" s="222" t="e">
        <f>VLOOKUP($D1161,CSVLookups!$B:$R,MATCH(B$1,CSVLookups!$B$1:$R$1,0),FALSE)</f>
        <v>#N/A</v>
      </c>
      <c r="C1161" s="222" t="e">
        <f t="shared" si="21"/>
        <v>#N/A</v>
      </c>
    </row>
    <row r="1162" spans="1:3">
      <c r="A1162" s="222" t="e">
        <f>VLOOKUP($D1162,CSVLookups!$B:$R,MATCH(A$1,CSVLookups!$B$1:$R$1,0),FALSE)</f>
        <v>#N/A</v>
      </c>
      <c r="B1162" s="222" t="e">
        <f>VLOOKUP($D1162,CSVLookups!$B:$R,MATCH(B$1,CSVLookups!$B$1:$R$1,0),FALSE)</f>
        <v>#N/A</v>
      </c>
      <c r="C1162" s="222" t="e">
        <f t="shared" si="21"/>
        <v>#N/A</v>
      </c>
    </row>
    <row r="1163" spans="1:3">
      <c r="A1163" s="222" t="e">
        <f>VLOOKUP($D1163,CSVLookups!$B:$R,MATCH(A$1,CSVLookups!$B$1:$R$1,0),FALSE)</f>
        <v>#N/A</v>
      </c>
      <c r="B1163" s="222" t="e">
        <f>VLOOKUP($D1163,CSVLookups!$B:$R,MATCH(B$1,CSVLookups!$B$1:$R$1,0),FALSE)</f>
        <v>#N/A</v>
      </c>
      <c r="C1163" s="222" t="e">
        <f t="shared" si="21"/>
        <v>#N/A</v>
      </c>
    </row>
    <row r="1164" spans="1:3">
      <c r="A1164" s="222" t="e">
        <f>VLOOKUP($D1164,CSVLookups!$B:$R,MATCH(A$1,CSVLookups!$B$1:$R$1,0),FALSE)</f>
        <v>#N/A</v>
      </c>
      <c r="B1164" s="222" t="e">
        <f>VLOOKUP($D1164,CSVLookups!$B:$R,MATCH(B$1,CSVLookups!$B$1:$R$1,0),FALSE)</f>
        <v>#N/A</v>
      </c>
      <c r="C1164" s="222" t="e">
        <f t="shared" si="21"/>
        <v>#N/A</v>
      </c>
    </row>
    <row r="1165" spans="1:3">
      <c r="A1165" s="222" t="e">
        <f>VLOOKUP($D1165,CSVLookups!$B:$R,MATCH(A$1,CSVLookups!$B$1:$R$1,0),FALSE)</f>
        <v>#N/A</v>
      </c>
      <c r="B1165" s="222" t="e">
        <f>VLOOKUP($D1165,CSVLookups!$B:$R,MATCH(B$1,CSVLookups!$B$1:$R$1,0),FALSE)</f>
        <v>#N/A</v>
      </c>
      <c r="C1165" s="222" t="e">
        <f t="shared" si="21"/>
        <v>#N/A</v>
      </c>
    </row>
    <row r="1166" spans="1:3">
      <c r="A1166" s="222" t="e">
        <f>VLOOKUP($D1166,CSVLookups!$B:$R,MATCH(A$1,CSVLookups!$B$1:$R$1,0),FALSE)</f>
        <v>#N/A</v>
      </c>
      <c r="B1166" s="222" t="e">
        <f>VLOOKUP($D1166,CSVLookups!$B:$R,MATCH(B$1,CSVLookups!$B$1:$R$1,0),FALSE)</f>
        <v>#N/A</v>
      </c>
      <c r="C1166" s="222" t="e">
        <f t="shared" si="21"/>
        <v>#N/A</v>
      </c>
    </row>
    <row r="1167" spans="1:3">
      <c r="A1167" s="222" t="e">
        <f>VLOOKUP($D1167,CSVLookups!$B:$R,MATCH(A$1,CSVLookups!$B$1:$R$1,0),FALSE)</f>
        <v>#N/A</v>
      </c>
      <c r="B1167" s="222" t="e">
        <f>VLOOKUP($D1167,CSVLookups!$B:$R,MATCH(B$1,CSVLookups!$B$1:$R$1,0),FALSE)</f>
        <v>#N/A</v>
      </c>
      <c r="C1167" s="222" t="e">
        <f t="shared" ref="C1167:C1230" si="22">IF(CONCATENATE(A1167,B1167)="313 Financial Information0",CONCATENATE(A1167,B1167,D1167),IF(LEN(F1167)=0,CONCATENATE(A1167,B1167,IF(LEFT(D1167,LEN("Unincepted"))="Unincepted","ULO","")),CONCATENATE(A1167,B1167,F1167)))</f>
        <v>#N/A</v>
      </c>
    </row>
    <row r="1168" spans="1:3">
      <c r="A1168" s="222" t="e">
        <f>VLOOKUP($D1168,CSVLookups!$B:$R,MATCH(A$1,CSVLookups!$B$1:$R$1,0),FALSE)</f>
        <v>#N/A</v>
      </c>
      <c r="B1168" s="222" t="e">
        <f>VLOOKUP($D1168,CSVLookups!$B:$R,MATCH(B$1,CSVLookups!$B$1:$R$1,0),FALSE)</f>
        <v>#N/A</v>
      </c>
      <c r="C1168" s="222" t="e">
        <f t="shared" si="22"/>
        <v>#N/A</v>
      </c>
    </row>
    <row r="1169" spans="1:3">
      <c r="A1169" s="222" t="e">
        <f>VLOOKUP($D1169,CSVLookups!$B:$R,MATCH(A$1,CSVLookups!$B$1:$R$1,0),FALSE)</f>
        <v>#N/A</v>
      </c>
      <c r="B1169" s="222" t="e">
        <f>VLOOKUP($D1169,CSVLookups!$B:$R,MATCH(B$1,CSVLookups!$B$1:$R$1,0),FALSE)</f>
        <v>#N/A</v>
      </c>
      <c r="C1169" s="222" t="e">
        <f t="shared" si="22"/>
        <v>#N/A</v>
      </c>
    </row>
    <row r="1170" spans="1:3">
      <c r="A1170" s="222" t="e">
        <f>VLOOKUP($D1170,CSVLookups!$B:$R,MATCH(A$1,CSVLookups!$B$1:$R$1,0),FALSE)</f>
        <v>#N/A</v>
      </c>
      <c r="B1170" s="222" t="e">
        <f>VLOOKUP($D1170,CSVLookups!$B:$R,MATCH(B$1,CSVLookups!$B$1:$R$1,0),FALSE)</f>
        <v>#N/A</v>
      </c>
      <c r="C1170" s="222" t="e">
        <f t="shared" si="22"/>
        <v>#N/A</v>
      </c>
    </row>
    <row r="1171" spans="1:3">
      <c r="A1171" s="222" t="e">
        <f>VLOOKUP($D1171,CSVLookups!$B:$R,MATCH(A$1,CSVLookups!$B$1:$R$1,0),FALSE)</f>
        <v>#N/A</v>
      </c>
      <c r="B1171" s="222" t="e">
        <f>VLOOKUP($D1171,CSVLookups!$B:$R,MATCH(B$1,CSVLookups!$B$1:$R$1,0),FALSE)</f>
        <v>#N/A</v>
      </c>
      <c r="C1171" s="222" t="e">
        <f t="shared" si="22"/>
        <v>#N/A</v>
      </c>
    </row>
    <row r="1172" spans="1:3">
      <c r="A1172" s="222" t="e">
        <f>VLOOKUP($D1172,CSVLookups!$B:$R,MATCH(A$1,CSVLookups!$B$1:$R$1,0),FALSE)</f>
        <v>#N/A</v>
      </c>
      <c r="B1172" s="222" t="e">
        <f>VLOOKUP($D1172,CSVLookups!$B:$R,MATCH(B$1,CSVLookups!$B$1:$R$1,0),FALSE)</f>
        <v>#N/A</v>
      </c>
      <c r="C1172" s="222" t="e">
        <f t="shared" si="22"/>
        <v>#N/A</v>
      </c>
    </row>
    <row r="1173" spans="1:3">
      <c r="A1173" s="222" t="e">
        <f>VLOOKUP($D1173,CSVLookups!$B:$R,MATCH(A$1,CSVLookups!$B$1:$R$1,0),FALSE)</f>
        <v>#N/A</v>
      </c>
      <c r="B1173" s="222" t="e">
        <f>VLOOKUP($D1173,CSVLookups!$B:$R,MATCH(B$1,CSVLookups!$B$1:$R$1,0),FALSE)</f>
        <v>#N/A</v>
      </c>
      <c r="C1173" s="222" t="e">
        <f t="shared" si="22"/>
        <v>#N/A</v>
      </c>
    </row>
    <row r="1174" spans="1:3">
      <c r="A1174" s="222" t="e">
        <f>VLOOKUP($D1174,CSVLookups!$B:$R,MATCH(A$1,CSVLookups!$B$1:$R$1,0),FALSE)</f>
        <v>#N/A</v>
      </c>
      <c r="B1174" s="222" t="e">
        <f>VLOOKUP($D1174,CSVLookups!$B:$R,MATCH(B$1,CSVLookups!$B$1:$R$1,0),FALSE)</f>
        <v>#N/A</v>
      </c>
      <c r="C1174" s="222" t="e">
        <f t="shared" si="22"/>
        <v>#N/A</v>
      </c>
    </row>
    <row r="1175" spans="1:3">
      <c r="A1175" s="222" t="e">
        <f>VLOOKUP($D1175,CSVLookups!$B:$R,MATCH(A$1,CSVLookups!$B$1:$R$1,0),FALSE)</f>
        <v>#N/A</v>
      </c>
      <c r="B1175" s="222" t="e">
        <f>VLOOKUP($D1175,CSVLookups!$B:$R,MATCH(B$1,CSVLookups!$B$1:$R$1,0),FALSE)</f>
        <v>#N/A</v>
      </c>
      <c r="C1175" s="222" t="e">
        <f t="shared" si="22"/>
        <v>#N/A</v>
      </c>
    </row>
    <row r="1176" spans="1:3">
      <c r="A1176" s="222" t="e">
        <f>VLOOKUP($D1176,CSVLookups!$B:$R,MATCH(A$1,CSVLookups!$B$1:$R$1,0),FALSE)</f>
        <v>#N/A</v>
      </c>
      <c r="B1176" s="222" t="e">
        <f>VLOOKUP($D1176,CSVLookups!$B:$R,MATCH(B$1,CSVLookups!$B$1:$R$1,0),FALSE)</f>
        <v>#N/A</v>
      </c>
      <c r="C1176" s="222" t="e">
        <f t="shared" si="22"/>
        <v>#N/A</v>
      </c>
    </row>
    <row r="1177" spans="1:3">
      <c r="A1177" s="222" t="e">
        <f>VLOOKUP($D1177,CSVLookups!$B:$R,MATCH(A$1,CSVLookups!$B$1:$R$1,0),FALSE)</f>
        <v>#N/A</v>
      </c>
      <c r="B1177" s="222" t="e">
        <f>VLOOKUP($D1177,CSVLookups!$B:$R,MATCH(B$1,CSVLookups!$B$1:$R$1,0),FALSE)</f>
        <v>#N/A</v>
      </c>
      <c r="C1177" s="222" t="e">
        <f t="shared" si="22"/>
        <v>#N/A</v>
      </c>
    </row>
    <row r="1178" spans="1:3">
      <c r="A1178" s="222" t="e">
        <f>VLOOKUP($D1178,CSVLookups!$B:$R,MATCH(A$1,CSVLookups!$B$1:$R$1,0),FALSE)</f>
        <v>#N/A</v>
      </c>
      <c r="B1178" s="222" t="e">
        <f>VLOOKUP($D1178,CSVLookups!$B:$R,MATCH(B$1,CSVLookups!$B$1:$R$1,0),FALSE)</f>
        <v>#N/A</v>
      </c>
      <c r="C1178" s="222" t="e">
        <f t="shared" si="22"/>
        <v>#N/A</v>
      </c>
    </row>
    <row r="1179" spans="1:3">
      <c r="A1179" s="222" t="e">
        <f>VLOOKUP($D1179,CSVLookups!$B:$R,MATCH(A$1,CSVLookups!$B$1:$R$1,0),FALSE)</f>
        <v>#N/A</v>
      </c>
      <c r="B1179" s="222" t="e">
        <f>VLOOKUP($D1179,CSVLookups!$B:$R,MATCH(B$1,CSVLookups!$B$1:$R$1,0),FALSE)</f>
        <v>#N/A</v>
      </c>
      <c r="C1179" s="222" t="e">
        <f t="shared" si="22"/>
        <v>#N/A</v>
      </c>
    </row>
    <row r="1180" spans="1:3">
      <c r="A1180" s="222" t="e">
        <f>VLOOKUP($D1180,CSVLookups!$B:$R,MATCH(A$1,CSVLookups!$B$1:$R$1,0),FALSE)</f>
        <v>#N/A</v>
      </c>
      <c r="B1180" s="222" t="e">
        <f>VLOOKUP($D1180,CSVLookups!$B:$R,MATCH(B$1,CSVLookups!$B$1:$R$1,0),FALSE)</f>
        <v>#N/A</v>
      </c>
      <c r="C1180" s="222" t="e">
        <f t="shared" si="22"/>
        <v>#N/A</v>
      </c>
    </row>
    <row r="1181" spans="1:3">
      <c r="A1181" s="222" t="e">
        <f>VLOOKUP($D1181,CSVLookups!$B:$R,MATCH(A$1,CSVLookups!$B$1:$R$1,0),FALSE)</f>
        <v>#N/A</v>
      </c>
      <c r="B1181" s="222" t="e">
        <f>VLOOKUP($D1181,CSVLookups!$B:$R,MATCH(B$1,CSVLookups!$B$1:$R$1,0),FALSE)</f>
        <v>#N/A</v>
      </c>
      <c r="C1181" s="222" t="e">
        <f t="shared" si="22"/>
        <v>#N/A</v>
      </c>
    </row>
    <row r="1182" spans="1:3">
      <c r="A1182" s="222" t="e">
        <f>VLOOKUP($D1182,CSVLookups!$B:$R,MATCH(A$1,CSVLookups!$B$1:$R$1,0),FALSE)</f>
        <v>#N/A</v>
      </c>
      <c r="B1182" s="222" t="e">
        <f>VLOOKUP($D1182,CSVLookups!$B:$R,MATCH(B$1,CSVLookups!$B$1:$R$1,0),FALSE)</f>
        <v>#N/A</v>
      </c>
      <c r="C1182" s="222" t="e">
        <f t="shared" si="22"/>
        <v>#N/A</v>
      </c>
    </row>
    <row r="1183" spans="1:3">
      <c r="A1183" s="222" t="e">
        <f>VLOOKUP($D1183,CSVLookups!$B:$R,MATCH(A$1,CSVLookups!$B$1:$R$1,0),FALSE)</f>
        <v>#N/A</v>
      </c>
      <c r="B1183" s="222" t="e">
        <f>VLOOKUP($D1183,CSVLookups!$B:$R,MATCH(B$1,CSVLookups!$B$1:$R$1,0),FALSE)</f>
        <v>#N/A</v>
      </c>
      <c r="C1183" s="222" t="e">
        <f t="shared" si="22"/>
        <v>#N/A</v>
      </c>
    </row>
    <row r="1184" spans="1:3">
      <c r="A1184" s="222" t="e">
        <f>VLOOKUP($D1184,CSVLookups!$B:$R,MATCH(A$1,CSVLookups!$B$1:$R$1,0),FALSE)</f>
        <v>#N/A</v>
      </c>
      <c r="B1184" s="222" t="e">
        <f>VLOOKUP($D1184,CSVLookups!$B:$R,MATCH(B$1,CSVLookups!$B$1:$R$1,0),FALSE)</f>
        <v>#N/A</v>
      </c>
      <c r="C1184" s="222" t="e">
        <f t="shared" si="22"/>
        <v>#N/A</v>
      </c>
    </row>
    <row r="1185" spans="1:3">
      <c r="A1185" s="222" t="e">
        <f>VLOOKUP($D1185,CSVLookups!$B:$R,MATCH(A$1,CSVLookups!$B$1:$R$1,0),FALSE)</f>
        <v>#N/A</v>
      </c>
      <c r="B1185" s="222" t="e">
        <f>VLOOKUP($D1185,CSVLookups!$B:$R,MATCH(B$1,CSVLookups!$B$1:$R$1,0),FALSE)</f>
        <v>#N/A</v>
      </c>
      <c r="C1185" s="222" t="e">
        <f t="shared" si="22"/>
        <v>#N/A</v>
      </c>
    </row>
    <row r="1186" spans="1:3">
      <c r="A1186" s="222" t="e">
        <f>VLOOKUP($D1186,CSVLookups!$B:$R,MATCH(A$1,CSVLookups!$B$1:$R$1,0),FALSE)</f>
        <v>#N/A</v>
      </c>
      <c r="B1186" s="222" t="e">
        <f>VLOOKUP($D1186,CSVLookups!$B:$R,MATCH(B$1,CSVLookups!$B$1:$R$1,0),FALSE)</f>
        <v>#N/A</v>
      </c>
      <c r="C1186" s="222" t="e">
        <f t="shared" si="22"/>
        <v>#N/A</v>
      </c>
    </row>
    <row r="1187" spans="1:3">
      <c r="A1187" s="222" t="e">
        <f>VLOOKUP($D1187,CSVLookups!$B:$R,MATCH(A$1,CSVLookups!$B$1:$R$1,0),FALSE)</f>
        <v>#N/A</v>
      </c>
      <c r="B1187" s="222" t="e">
        <f>VLOOKUP($D1187,CSVLookups!$B:$R,MATCH(B$1,CSVLookups!$B$1:$R$1,0),FALSE)</f>
        <v>#N/A</v>
      </c>
      <c r="C1187" s="222" t="e">
        <f t="shared" si="22"/>
        <v>#N/A</v>
      </c>
    </row>
    <row r="1188" spans="1:3">
      <c r="A1188" s="222" t="e">
        <f>VLOOKUP($D1188,CSVLookups!$B:$R,MATCH(A$1,CSVLookups!$B$1:$R$1,0),FALSE)</f>
        <v>#N/A</v>
      </c>
      <c r="B1188" s="222" t="e">
        <f>VLOOKUP($D1188,CSVLookups!$B:$R,MATCH(B$1,CSVLookups!$B$1:$R$1,0),FALSE)</f>
        <v>#N/A</v>
      </c>
      <c r="C1188" s="222" t="e">
        <f t="shared" si="22"/>
        <v>#N/A</v>
      </c>
    </row>
    <row r="1189" spans="1:3">
      <c r="A1189" s="222" t="e">
        <f>VLOOKUP($D1189,CSVLookups!$B:$R,MATCH(A$1,CSVLookups!$B$1:$R$1,0),FALSE)</f>
        <v>#N/A</v>
      </c>
      <c r="B1189" s="222" t="e">
        <f>VLOOKUP($D1189,CSVLookups!$B:$R,MATCH(B$1,CSVLookups!$B$1:$R$1,0),FALSE)</f>
        <v>#N/A</v>
      </c>
      <c r="C1189" s="222" t="e">
        <f t="shared" si="22"/>
        <v>#N/A</v>
      </c>
    </row>
    <row r="1190" spans="1:3">
      <c r="A1190" s="222" t="e">
        <f>VLOOKUP($D1190,CSVLookups!$B:$R,MATCH(A$1,CSVLookups!$B$1:$R$1,0),FALSE)</f>
        <v>#N/A</v>
      </c>
      <c r="B1190" s="222" t="e">
        <f>VLOOKUP($D1190,CSVLookups!$B:$R,MATCH(B$1,CSVLookups!$B$1:$R$1,0),FALSE)</f>
        <v>#N/A</v>
      </c>
      <c r="C1190" s="222" t="e">
        <f t="shared" si="22"/>
        <v>#N/A</v>
      </c>
    </row>
    <row r="1191" spans="1:3">
      <c r="A1191" s="222" t="e">
        <f>VLOOKUP($D1191,CSVLookups!$B:$R,MATCH(A$1,CSVLookups!$B$1:$R$1,0),FALSE)</f>
        <v>#N/A</v>
      </c>
      <c r="B1191" s="222" t="e">
        <f>VLOOKUP($D1191,CSVLookups!$B:$R,MATCH(B$1,CSVLookups!$B$1:$R$1,0),FALSE)</f>
        <v>#N/A</v>
      </c>
      <c r="C1191" s="222" t="e">
        <f t="shared" si="22"/>
        <v>#N/A</v>
      </c>
    </row>
    <row r="1192" spans="1:3">
      <c r="A1192" s="222" t="e">
        <f>VLOOKUP($D1192,CSVLookups!$B:$R,MATCH(A$1,CSVLookups!$B$1:$R$1,0),FALSE)</f>
        <v>#N/A</v>
      </c>
      <c r="B1192" s="222" t="e">
        <f>VLOOKUP($D1192,CSVLookups!$B:$R,MATCH(B$1,CSVLookups!$B$1:$R$1,0),FALSE)</f>
        <v>#N/A</v>
      </c>
      <c r="C1192" s="222" t="e">
        <f t="shared" si="22"/>
        <v>#N/A</v>
      </c>
    </row>
    <row r="1193" spans="1:3">
      <c r="A1193" s="222" t="e">
        <f>VLOOKUP($D1193,CSVLookups!$B:$R,MATCH(A$1,CSVLookups!$B$1:$R$1,0),FALSE)</f>
        <v>#N/A</v>
      </c>
      <c r="B1193" s="222" t="e">
        <f>VLOOKUP($D1193,CSVLookups!$B:$R,MATCH(B$1,CSVLookups!$B$1:$R$1,0),FALSE)</f>
        <v>#N/A</v>
      </c>
      <c r="C1193" s="222" t="e">
        <f t="shared" si="22"/>
        <v>#N/A</v>
      </c>
    </row>
    <row r="1194" spans="1:3">
      <c r="A1194" s="222" t="e">
        <f>VLOOKUP($D1194,CSVLookups!$B:$R,MATCH(A$1,CSVLookups!$B$1:$R$1,0),FALSE)</f>
        <v>#N/A</v>
      </c>
      <c r="B1194" s="222" t="e">
        <f>VLOOKUP($D1194,CSVLookups!$B:$R,MATCH(B$1,CSVLookups!$B$1:$R$1,0),FALSE)</f>
        <v>#N/A</v>
      </c>
      <c r="C1194" s="222" t="e">
        <f t="shared" si="22"/>
        <v>#N/A</v>
      </c>
    </row>
    <row r="1195" spans="1:3">
      <c r="A1195" s="222" t="e">
        <f>VLOOKUP($D1195,CSVLookups!$B:$R,MATCH(A$1,CSVLookups!$B$1:$R$1,0),FALSE)</f>
        <v>#N/A</v>
      </c>
      <c r="B1195" s="222" t="e">
        <f>VLOOKUP($D1195,CSVLookups!$B:$R,MATCH(B$1,CSVLookups!$B$1:$R$1,0),FALSE)</f>
        <v>#N/A</v>
      </c>
      <c r="C1195" s="222" t="e">
        <f t="shared" si="22"/>
        <v>#N/A</v>
      </c>
    </row>
    <row r="1196" spans="1:3">
      <c r="A1196" s="222" t="e">
        <f>VLOOKUP($D1196,CSVLookups!$B:$R,MATCH(A$1,CSVLookups!$B$1:$R$1,0),FALSE)</f>
        <v>#N/A</v>
      </c>
      <c r="B1196" s="222" t="e">
        <f>VLOOKUP($D1196,CSVLookups!$B:$R,MATCH(B$1,CSVLookups!$B$1:$R$1,0),FALSE)</f>
        <v>#N/A</v>
      </c>
      <c r="C1196" s="222" t="e">
        <f t="shared" si="22"/>
        <v>#N/A</v>
      </c>
    </row>
    <row r="1197" spans="1:3">
      <c r="A1197" s="222" t="e">
        <f>VLOOKUP($D1197,CSVLookups!$B:$R,MATCH(A$1,CSVLookups!$B$1:$R$1,0),FALSE)</f>
        <v>#N/A</v>
      </c>
      <c r="B1197" s="222" t="e">
        <f>VLOOKUP($D1197,CSVLookups!$B:$R,MATCH(B$1,CSVLookups!$B$1:$R$1,0),FALSE)</f>
        <v>#N/A</v>
      </c>
      <c r="C1197" s="222" t="e">
        <f t="shared" si="22"/>
        <v>#N/A</v>
      </c>
    </row>
    <row r="1198" spans="1:3">
      <c r="A1198" s="222" t="e">
        <f>VLOOKUP($D1198,CSVLookups!$B:$R,MATCH(A$1,CSVLookups!$B$1:$R$1,0),FALSE)</f>
        <v>#N/A</v>
      </c>
      <c r="B1198" s="222" t="e">
        <f>VLOOKUP($D1198,CSVLookups!$B:$R,MATCH(B$1,CSVLookups!$B$1:$R$1,0),FALSE)</f>
        <v>#N/A</v>
      </c>
      <c r="C1198" s="222" t="e">
        <f t="shared" si="22"/>
        <v>#N/A</v>
      </c>
    </row>
    <row r="1199" spans="1:3">
      <c r="A1199" s="222" t="e">
        <f>VLOOKUP($D1199,CSVLookups!$B:$R,MATCH(A$1,CSVLookups!$B$1:$R$1,0),FALSE)</f>
        <v>#N/A</v>
      </c>
      <c r="B1199" s="222" t="e">
        <f>VLOOKUP($D1199,CSVLookups!$B:$R,MATCH(B$1,CSVLookups!$B$1:$R$1,0),FALSE)</f>
        <v>#N/A</v>
      </c>
      <c r="C1199" s="222" t="e">
        <f t="shared" si="22"/>
        <v>#N/A</v>
      </c>
    </row>
    <row r="1200" spans="1:3">
      <c r="A1200" s="222" t="e">
        <f>VLOOKUP($D1200,CSVLookups!$B:$R,MATCH(A$1,CSVLookups!$B$1:$R$1,0),FALSE)</f>
        <v>#N/A</v>
      </c>
      <c r="B1200" s="222" t="e">
        <f>VLOOKUP($D1200,CSVLookups!$B:$R,MATCH(B$1,CSVLookups!$B$1:$R$1,0),FALSE)</f>
        <v>#N/A</v>
      </c>
      <c r="C1200" s="222" t="e">
        <f t="shared" si="22"/>
        <v>#N/A</v>
      </c>
    </row>
    <row r="1201" spans="1:3">
      <c r="A1201" s="222" t="e">
        <f>VLOOKUP($D1201,CSVLookups!$B:$R,MATCH(A$1,CSVLookups!$B$1:$R$1,0),FALSE)</f>
        <v>#N/A</v>
      </c>
      <c r="B1201" s="222" t="e">
        <f>VLOOKUP($D1201,CSVLookups!$B:$R,MATCH(B$1,CSVLookups!$B$1:$R$1,0),FALSE)</f>
        <v>#N/A</v>
      </c>
      <c r="C1201" s="222" t="e">
        <f t="shared" si="22"/>
        <v>#N/A</v>
      </c>
    </row>
    <row r="1202" spans="1:3">
      <c r="A1202" s="222" t="e">
        <f>VLOOKUP($D1202,CSVLookups!$B:$R,MATCH(A$1,CSVLookups!$B$1:$R$1,0),FALSE)</f>
        <v>#N/A</v>
      </c>
      <c r="B1202" s="222" t="e">
        <f>VLOOKUP($D1202,CSVLookups!$B:$R,MATCH(B$1,CSVLookups!$B$1:$R$1,0),FALSE)</f>
        <v>#N/A</v>
      </c>
      <c r="C1202" s="222" t="e">
        <f t="shared" si="22"/>
        <v>#N/A</v>
      </c>
    </row>
    <row r="1203" spans="1:3">
      <c r="A1203" s="222" t="e">
        <f>VLOOKUP($D1203,CSVLookups!$B:$R,MATCH(A$1,CSVLookups!$B$1:$R$1,0),FALSE)</f>
        <v>#N/A</v>
      </c>
      <c r="B1203" s="222" t="e">
        <f>VLOOKUP($D1203,CSVLookups!$B:$R,MATCH(B$1,CSVLookups!$B$1:$R$1,0),FALSE)</f>
        <v>#N/A</v>
      </c>
      <c r="C1203" s="222" t="e">
        <f t="shared" si="22"/>
        <v>#N/A</v>
      </c>
    </row>
    <row r="1204" spans="1:3">
      <c r="A1204" s="222" t="e">
        <f>VLOOKUP($D1204,CSVLookups!$B:$R,MATCH(A$1,CSVLookups!$B$1:$R$1,0),FALSE)</f>
        <v>#N/A</v>
      </c>
      <c r="B1204" s="222" t="e">
        <f>VLOOKUP($D1204,CSVLookups!$B:$R,MATCH(B$1,CSVLookups!$B$1:$R$1,0),FALSE)</f>
        <v>#N/A</v>
      </c>
      <c r="C1204" s="222" t="e">
        <f t="shared" si="22"/>
        <v>#N/A</v>
      </c>
    </row>
    <row r="1205" spans="1:3">
      <c r="A1205" s="222" t="e">
        <f>VLOOKUP($D1205,CSVLookups!$B:$R,MATCH(A$1,CSVLookups!$B$1:$R$1,0),FALSE)</f>
        <v>#N/A</v>
      </c>
      <c r="B1205" s="222" t="e">
        <f>VLOOKUP($D1205,CSVLookups!$B:$R,MATCH(B$1,CSVLookups!$B$1:$R$1,0),FALSE)</f>
        <v>#N/A</v>
      </c>
      <c r="C1205" s="222" t="e">
        <f t="shared" si="22"/>
        <v>#N/A</v>
      </c>
    </row>
    <row r="1206" spans="1:3">
      <c r="A1206" s="222" t="e">
        <f>VLOOKUP($D1206,CSVLookups!$B:$R,MATCH(A$1,CSVLookups!$B$1:$R$1,0),FALSE)</f>
        <v>#N/A</v>
      </c>
      <c r="B1206" s="222" t="e">
        <f>VLOOKUP($D1206,CSVLookups!$B:$R,MATCH(B$1,CSVLookups!$B$1:$R$1,0),FALSE)</f>
        <v>#N/A</v>
      </c>
      <c r="C1206" s="222" t="e">
        <f t="shared" si="22"/>
        <v>#N/A</v>
      </c>
    </row>
    <row r="1207" spans="1:3">
      <c r="A1207" s="222" t="e">
        <f>VLOOKUP($D1207,CSVLookups!$B:$R,MATCH(A$1,CSVLookups!$B$1:$R$1,0),FALSE)</f>
        <v>#N/A</v>
      </c>
      <c r="B1207" s="222" t="e">
        <f>VLOOKUP($D1207,CSVLookups!$B:$R,MATCH(B$1,CSVLookups!$B$1:$R$1,0),FALSE)</f>
        <v>#N/A</v>
      </c>
      <c r="C1207" s="222" t="e">
        <f t="shared" si="22"/>
        <v>#N/A</v>
      </c>
    </row>
    <row r="1208" spans="1:3">
      <c r="A1208" s="222" t="e">
        <f>VLOOKUP($D1208,CSVLookups!$B:$R,MATCH(A$1,CSVLookups!$B$1:$R$1,0),FALSE)</f>
        <v>#N/A</v>
      </c>
      <c r="B1208" s="222" t="e">
        <f>VLOOKUP($D1208,CSVLookups!$B:$R,MATCH(B$1,CSVLookups!$B$1:$R$1,0),FALSE)</f>
        <v>#N/A</v>
      </c>
      <c r="C1208" s="222" t="e">
        <f t="shared" si="22"/>
        <v>#N/A</v>
      </c>
    </row>
    <row r="1209" spans="1:3">
      <c r="A1209" s="222" t="e">
        <f>VLOOKUP($D1209,CSVLookups!$B:$R,MATCH(A$1,CSVLookups!$B$1:$R$1,0),FALSE)</f>
        <v>#N/A</v>
      </c>
      <c r="B1209" s="222" t="e">
        <f>VLOOKUP($D1209,CSVLookups!$B:$R,MATCH(B$1,CSVLookups!$B$1:$R$1,0),FALSE)</f>
        <v>#N/A</v>
      </c>
      <c r="C1209" s="222" t="e">
        <f t="shared" si="22"/>
        <v>#N/A</v>
      </c>
    </row>
    <row r="1210" spans="1:3">
      <c r="A1210" s="222" t="e">
        <f>VLOOKUP($D1210,CSVLookups!$B:$R,MATCH(A$1,CSVLookups!$B$1:$R$1,0),FALSE)</f>
        <v>#N/A</v>
      </c>
      <c r="B1210" s="222" t="e">
        <f>VLOOKUP($D1210,CSVLookups!$B:$R,MATCH(B$1,CSVLookups!$B$1:$R$1,0),FALSE)</f>
        <v>#N/A</v>
      </c>
      <c r="C1210" s="222" t="e">
        <f t="shared" si="22"/>
        <v>#N/A</v>
      </c>
    </row>
    <row r="1211" spans="1:3">
      <c r="A1211" s="222" t="e">
        <f>VLOOKUP($D1211,CSVLookups!$B:$R,MATCH(A$1,CSVLookups!$B$1:$R$1,0),FALSE)</f>
        <v>#N/A</v>
      </c>
      <c r="B1211" s="222" t="e">
        <f>VLOOKUP($D1211,CSVLookups!$B:$R,MATCH(B$1,CSVLookups!$B$1:$R$1,0),FALSE)</f>
        <v>#N/A</v>
      </c>
      <c r="C1211" s="222" t="e">
        <f t="shared" si="22"/>
        <v>#N/A</v>
      </c>
    </row>
    <row r="1212" spans="1:3">
      <c r="A1212" s="222" t="e">
        <f>VLOOKUP($D1212,CSVLookups!$B:$R,MATCH(A$1,CSVLookups!$B$1:$R$1,0),FALSE)</f>
        <v>#N/A</v>
      </c>
      <c r="B1212" s="222" t="e">
        <f>VLOOKUP($D1212,CSVLookups!$B:$R,MATCH(B$1,CSVLookups!$B$1:$R$1,0),FALSE)</f>
        <v>#N/A</v>
      </c>
      <c r="C1212" s="222" t="e">
        <f t="shared" si="22"/>
        <v>#N/A</v>
      </c>
    </row>
    <row r="1213" spans="1:3">
      <c r="A1213" s="222" t="e">
        <f>VLOOKUP($D1213,CSVLookups!$B:$R,MATCH(A$1,CSVLookups!$B$1:$R$1,0),FALSE)</f>
        <v>#N/A</v>
      </c>
      <c r="B1213" s="222" t="e">
        <f>VLOOKUP($D1213,CSVLookups!$B:$R,MATCH(B$1,CSVLookups!$B$1:$R$1,0),FALSE)</f>
        <v>#N/A</v>
      </c>
      <c r="C1213" s="222" t="e">
        <f t="shared" si="22"/>
        <v>#N/A</v>
      </c>
    </row>
    <row r="1214" spans="1:3">
      <c r="A1214" s="222" t="e">
        <f>VLOOKUP($D1214,CSVLookups!$B:$R,MATCH(A$1,CSVLookups!$B$1:$R$1,0),FALSE)</f>
        <v>#N/A</v>
      </c>
      <c r="B1214" s="222" t="e">
        <f>VLOOKUP($D1214,CSVLookups!$B:$R,MATCH(B$1,CSVLookups!$B$1:$R$1,0),FALSE)</f>
        <v>#N/A</v>
      </c>
      <c r="C1214" s="222" t="e">
        <f t="shared" si="22"/>
        <v>#N/A</v>
      </c>
    </row>
    <row r="1215" spans="1:3">
      <c r="A1215" s="222" t="e">
        <f>VLOOKUP($D1215,CSVLookups!$B:$R,MATCH(A$1,CSVLookups!$B$1:$R$1,0),FALSE)</f>
        <v>#N/A</v>
      </c>
      <c r="B1215" s="222" t="e">
        <f>VLOOKUP($D1215,CSVLookups!$B:$R,MATCH(B$1,CSVLookups!$B$1:$R$1,0),FALSE)</f>
        <v>#N/A</v>
      </c>
      <c r="C1215" s="222" t="e">
        <f t="shared" si="22"/>
        <v>#N/A</v>
      </c>
    </row>
    <row r="1216" spans="1:3">
      <c r="A1216" s="222" t="e">
        <f>VLOOKUP($D1216,CSVLookups!$B:$R,MATCH(A$1,CSVLookups!$B$1:$R$1,0),FALSE)</f>
        <v>#N/A</v>
      </c>
      <c r="B1216" s="222" t="e">
        <f>VLOOKUP($D1216,CSVLookups!$B:$R,MATCH(B$1,CSVLookups!$B$1:$R$1,0),FALSE)</f>
        <v>#N/A</v>
      </c>
      <c r="C1216" s="222" t="e">
        <f t="shared" si="22"/>
        <v>#N/A</v>
      </c>
    </row>
    <row r="1217" spans="1:3">
      <c r="A1217" s="222" t="e">
        <f>VLOOKUP($D1217,CSVLookups!$B:$R,MATCH(A$1,CSVLookups!$B$1:$R$1,0),FALSE)</f>
        <v>#N/A</v>
      </c>
      <c r="B1217" s="222" t="e">
        <f>VLOOKUP($D1217,CSVLookups!$B:$R,MATCH(B$1,CSVLookups!$B$1:$R$1,0),FALSE)</f>
        <v>#N/A</v>
      </c>
      <c r="C1217" s="222" t="e">
        <f t="shared" si="22"/>
        <v>#N/A</v>
      </c>
    </row>
    <row r="1218" spans="1:3">
      <c r="A1218" s="222" t="e">
        <f>VLOOKUP($D1218,CSVLookups!$B:$R,MATCH(A$1,CSVLookups!$B$1:$R$1,0),FALSE)</f>
        <v>#N/A</v>
      </c>
      <c r="B1218" s="222" t="e">
        <f>VLOOKUP($D1218,CSVLookups!$B:$R,MATCH(B$1,CSVLookups!$B$1:$R$1,0),FALSE)</f>
        <v>#N/A</v>
      </c>
      <c r="C1218" s="222" t="e">
        <f t="shared" si="22"/>
        <v>#N/A</v>
      </c>
    </row>
    <row r="1219" spans="1:3">
      <c r="A1219" s="222" t="e">
        <f>VLOOKUP($D1219,CSVLookups!$B:$R,MATCH(A$1,CSVLookups!$B$1:$R$1,0),FALSE)</f>
        <v>#N/A</v>
      </c>
      <c r="B1219" s="222" t="e">
        <f>VLOOKUP($D1219,CSVLookups!$B:$R,MATCH(B$1,CSVLookups!$B$1:$R$1,0),FALSE)</f>
        <v>#N/A</v>
      </c>
      <c r="C1219" s="222" t="e">
        <f t="shared" si="22"/>
        <v>#N/A</v>
      </c>
    </row>
    <row r="1220" spans="1:3">
      <c r="A1220" s="222" t="e">
        <f>VLOOKUP($D1220,CSVLookups!$B:$R,MATCH(A$1,CSVLookups!$B$1:$R$1,0),FALSE)</f>
        <v>#N/A</v>
      </c>
      <c r="B1220" s="222" t="e">
        <f>VLOOKUP($D1220,CSVLookups!$B:$R,MATCH(B$1,CSVLookups!$B$1:$R$1,0),FALSE)</f>
        <v>#N/A</v>
      </c>
      <c r="C1220" s="222" t="e">
        <f t="shared" si="22"/>
        <v>#N/A</v>
      </c>
    </row>
    <row r="1221" spans="1:3">
      <c r="A1221" s="222" t="e">
        <f>VLOOKUP($D1221,CSVLookups!$B:$R,MATCH(A$1,CSVLookups!$B$1:$R$1,0),FALSE)</f>
        <v>#N/A</v>
      </c>
      <c r="B1221" s="222" t="e">
        <f>VLOOKUP($D1221,CSVLookups!$B:$R,MATCH(B$1,CSVLookups!$B$1:$R$1,0),FALSE)</f>
        <v>#N/A</v>
      </c>
      <c r="C1221" s="222" t="e">
        <f t="shared" si="22"/>
        <v>#N/A</v>
      </c>
    </row>
    <row r="1222" spans="1:3">
      <c r="A1222" s="222" t="e">
        <f>VLOOKUP($D1222,CSVLookups!$B:$R,MATCH(A$1,CSVLookups!$B$1:$R$1,0),FALSE)</f>
        <v>#N/A</v>
      </c>
      <c r="B1222" s="222" t="e">
        <f>VLOOKUP($D1222,CSVLookups!$B:$R,MATCH(B$1,CSVLookups!$B$1:$R$1,0),FALSE)</f>
        <v>#N/A</v>
      </c>
      <c r="C1222" s="222" t="e">
        <f t="shared" si="22"/>
        <v>#N/A</v>
      </c>
    </row>
    <row r="1223" spans="1:3">
      <c r="A1223" s="222" t="e">
        <f>VLOOKUP($D1223,CSVLookups!$B:$R,MATCH(A$1,CSVLookups!$B$1:$R$1,0),FALSE)</f>
        <v>#N/A</v>
      </c>
      <c r="B1223" s="222" t="e">
        <f>VLOOKUP($D1223,CSVLookups!$B:$R,MATCH(B$1,CSVLookups!$B$1:$R$1,0),FALSE)</f>
        <v>#N/A</v>
      </c>
      <c r="C1223" s="222" t="e">
        <f t="shared" si="22"/>
        <v>#N/A</v>
      </c>
    </row>
    <row r="1224" spans="1:3">
      <c r="A1224" s="222" t="e">
        <f>VLOOKUP($D1224,CSVLookups!$B:$R,MATCH(A$1,CSVLookups!$B$1:$R$1,0),FALSE)</f>
        <v>#N/A</v>
      </c>
      <c r="B1224" s="222" t="e">
        <f>VLOOKUP($D1224,CSVLookups!$B:$R,MATCH(B$1,CSVLookups!$B$1:$R$1,0),FALSE)</f>
        <v>#N/A</v>
      </c>
      <c r="C1224" s="222" t="e">
        <f t="shared" si="22"/>
        <v>#N/A</v>
      </c>
    </row>
    <row r="1225" spans="1:3">
      <c r="A1225" s="222" t="e">
        <f>VLOOKUP($D1225,CSVLookups!$B:$R,MATCH(A$1,CSVLookups!$B$1:$R$1,0),FALSE)</f>
        <v>#N/A</v>
      </c>
      <c r="B1225" s="222" t="e">
        <f>VLOOKUP($D1225,CSVLookups!$B:$R,MATCH(B$1,CSVLookups!$B$1:$R$1,0),FALSE)</f>
        <v>#N/A</v>
      </c>
      <c r="C1225" s="222" t="e">
        <f t="shared" si="22"/>
        <v>#N/A</v>
      </c>
    </row>
    <row r="1226" spans="1:3">
      <c r="A1226" s="222" t="e">
        <f>VLOOKUP($D1226,CSVLookups!$B:$R,MATCH(A$1,CSVLookups!$B$1:$R$1,0),FALSE)</f>
        <v>#N/A</v>
      </c>
      <c r="B1226" s="222" t="e">
        <f>VLOOKUP($D1226,CSVLookups!$B:$R,MATCH(B$1,CSVLookups!$B$1:$R$1,0),FALSE)</f>
        <v>#N/A</v>
      </c>
      <c r="C1226" s="222" t="e">
        <f t="shared" si="22"/>
        <v>#N/A</v>
      </c>
    </row>
    <row r="1227" spans="1:3">
      <c r="A1227" s="222" t="e">
        <f>VLOOKUP($D1227,CSVLookups!$B:$R,MATCH(A$1,CSVLookups!$B$1:$R$1,0),FALSE)</f>
        <v>#N/A</v>
      </c>
      <c r="B1227" s="222" t="e">
        <f>VLOOKUP($D1227,CSVLookups!$B:$R,MATCH(B$1,CSVLookups!$B$1:$R$1,0),FALSE)</f>
        <v>#N/A</v>
      </c>
      <c r="C1227" s="222" t="e">
        <f t="shared" si="22"/>
        <v>#N/A</v>
      </c>
    </row>
    <row r="1228" spans="1:3">
      <c r="A1228" s="222" t="e">
        <f>VLOOKUP($D1228,CSVLookups!$B:$R,MATCH(A$1,CSVLookups!$B$1:$R$1,0),FALSE)</f>
        <v>#N/A</v>
      </c>
      <c r="B1228" s="222" t="e">
        <f>VLOOKUP($D1228,CSVLookups!$B:$R,MATCH(B$1,CSVLookups!$B$1:$R$1,0),FALSE)</f>
        <v>#N/A</v>
      </c>
      <c r="C1228" s="222" t="e">
        <f t="shared" si="22"/>
        <v>#N/A</v>
      </c>
    </row>
    <row r="1229" spans="1:3">
      <c r="A1229" s="222" t="e">
        <f>VLOOKUP($D1229,CSVLookups!$B:$R,MATCH(A$1,CSVLookups!$B$1:$R$1,0),FALSE)</f>
        <v>#N/A</v>
      </c>
      <c r="B1229" s="222" t="e">
        <f>VLOOKUP($D1229,CSVLookups!$B:$R,MATCH(B$1,CSVLookups!$B$1:$R$1,0),FALSE)</f>
        <v>#N/A</v>
      </c>
      <c r="C1229" s="222" t="e">
        <f t="shared" si="22"/>
        <v>#N/A</v>
      </c>
    </row>
    <row r="1230" spans="1:3">
      <c r="A1230" s="222" t="e">
        <f>VLOOKUP($D1230,CSVLookups!$B:$R,MATCH(A$1,CSVLookups!$B$1:$R$1,0),FALSE)</f>
        <v>#N/A</v>
      </c>
      <c r="B1230" s="222" t="e">
        <f>VLOOKUP($D1230,CSVLookups!$B:$R,MATCH(B$1,CSVLookups!$B$1:$R$1,0),FALSE)</f>
        <v>#N/A</v>
      </c>
      <c r="C1230" s="222" t="e">
        <f t="shared" si="22"/>
        <v>#N/A</v>
      </c>
    </row>
    <row r="1231" spans="1:3">
      <c r="A1231" s="222" t="e">
        <f>VLOOKUP($D1231,CSVLookups!$B:$R,MATCH(A$1,CSVLookups!$B$1:$R$1,0),FALSE)</f>
        <v>#N/A</v>
      </c>
      <c r="B1231" s="222" t="e">
        <f>VLOOKUP($D1231,CSVLookups!$B:$R,MATCH(B$1,CSVLookups!$B$1:$R$1,0),FALSE)</f>
        <v>#N/A</v>
      </c>
      <c r="C1231" s="222" t="e">
        <f t="shared" ref="C1231:C1294" si="23">IF(CONCATENATE(A1231,B1231)="313 Financial Information0",CONCATENATE(A1231,B1231,D1231),IF(LEN(F1231)=0,CONCATENATE(A1231,B1231,IF(LEFT(D1231,LEN("Unincepted"))="Unincepted","ULO","")),CONCATENATE(A1231,B1231,F1231)))</f>
        <v>#N/A</v>
      </c>
    </row>
    <row r="1232" spans="1:3">
      <c r="A1232" s="222" t="e">
        <f>VLOOKUP($D1232,CSVLookups!$B:$R,MATCH(A$1,CSVLookups!$B$1:$R$1,0),FALSE)</f>
        <v>#N/A</v>
      </c>
      <c r="B1232" s="222" t="e">
        <f>VLOOKUP($D1232,CSVLookups!$B:$R,MATCH(B$1,CSVLookups!$B$1:$R$1,0),FALSE)</f>
        <v>#N/A</v>
      </c>
      <c r="C1232" s="222" t="e">
        <f t="shared" si="23"/>
        <v>#N/A</v>
      </c>
    </row>
    <row r="1233" spans="1:3">
      <c r="A1233" s="222" t="e">
        <f>VLOOKUP($D1233,CSVLookups!$B:$R,MATCH(A$1,CSVLookups!$B$1:$R$1,0),FALSE)</f>
        <v>#N/A</v>
      </c>
      <c r="B1233" s="222" t="e">
        <f>VLOOKUP($D1233,CSVLookups!$B:$R,MATCH(B$1,CSVLookups!$B$1:$R$1,0),FALSE)</f>
        <v>#N/A</v>
      </c>
      <c r="C1233" s="222" t="e">
        <f t="shared" si="23"/>
        <v>#N/A</v>
      </c>
    </row>
    <row r="1234" spans="1:3">
      <c r="A1234" s="222" t="e">
        <f>VLOOKUP($D1234,CSVLookups!$B:$R,MATCH(A$1,CSVLookups!$B$1:$R$1,0),FALSE)</f>
        <v>#N/A</v>
      </c>
      <c r="B1234" s="222" t="e">
        <f>VLOOKUP($D1234,CSVLookups!$B:$R,MATCH(B$1,CSVLookups!$B$1:$R$1,0),FALSE)</f>
        <v>#N/A</v>
      </c>
      <c r="C1234" s="222" t="e">
        <f t="shared" si="23"/>
        <v>#N/A</v>
      </c>
    </row>
    <row r="1235" spans="1:3">
      <c r="A1235" s="222" t="e">
        <f>VLOOKUP($D1235,CSVLookups!$B:$R,MATCH(A$1,CSVLookups!$B$1:$R$1,0),FALSE)</f>
        <v>#N/A</v>
      </c>
      <c r="B1235" s="222" t="e">
        <f>VLOOKUP($D1235,CSVLookups!$B:$R,MATCH(B$1,CSVLookups!$B$1:$R$1,0),FALSE)</f>
        <v>#N/A</v>
      </c>
      <c r="C1235" s="222" t="e">
        <f t="shared" si="23"/>
        <v>#N/A</v>
      </c>
    </row>
    <row r="1236" spans="1:3">
      <c r="A1236" s="222" t="e">
        <f>VLOOKUP($D1236,CSVLookups!$B:$R,MATCH(A$1,CSVLookups!$B$1:$R$1,0),FALSE)</f>
        <v>#N/A</v>
      </c>
      <c r="B1236" s="222" t="e">
        <f>VLOOKUP($D1236,CSVLookups!$B:$R,MATCH(B$1,CSVLookups!$B$1:$R$1,0),FALSE)</f>
        <v>#N/A</v>
      </c>
      <c r="C1236" s="222" t="e">
        <f t="shared" si="23"/>
        <v>#N/A</v>
      </c>
    </row>
    <row r="1237" spans="1:3">
      <c r="A1237" s="222" t="e">
        <f>VLOOKUP($D1237,CSVLookups!$B:$R,MATCH(A$1,CSVLookups!$B$1:$R$1,0),FALSE)</f>
        <v>#N/A</v>
      </c>
      <c r="B1237" s="222" t="e">
        <f>VLOOKUP($D1237,CSVLookups!$B:$R,MATCH(B$1,CSVLookups!$B$1:$R$1,0),FALSE)</f>
        <v>#N/A</v>
      </c>
      <c r="C1237" s="222" t="e">
        <f t="shared" si="23"/>
        <v>#N/A</v>
      </c>
    </row>
    <row r="1238" spans="1:3">
      <c r="A1238" s="222" t="e">
        <f>VLOOKUP($D1238,CSVLookups!$B:$R,MATCH(A$1,CSVLookups!$B$1:$R$1,0),FALSE)</f>
        <v>#N/A</v>
      </c>
      <c r="B1238" s="222" t="e">
        <f>VLOOKUP($D1238,CSVLookups!$B:$R,MATCH(B$1,CSVLookups!$B$1:$R$1,0),FALSE)</f>
        <v>#N/A</v>
      </c>
      <c r="C1238" s="222" t="e">
        <f t="shared" si="23"/>
        <v>#N/A</v>
      </c>
    </row>
    <row r="1239" spans="1:3">
      <c r="A1239" s="222" t="e">
        <f>VLOOKUP($D1239,CSVLookups!$B:$R,MATCH(A$1,CSVLookups!$B$1:$R$1,0),FALSE)</f>
        <v>#N/A</v>
      </c>
      <c r="B1239" s="222" t="e">
        <f>VLOOKUP($D1239,CSVLookups!$B:$R,MATCH(B$1,CSVLookups!$B$1:$R$1,0),FALSE)</f>
        <v>#N/A</v>
      </c>
      <c r="C1239" s="222" t="e">
        <f t="shared" si="23"/>
        <v>#N/A</v>
      </c>
    </row>
    <row r="1240" spans="1:3">
      <c r="A1240" s="222" t="e">
        <f>VLOOKUP($D1240,CSVLookups!$B:$R,MATCH(A$1,CSVLookups!$B$1:$R$1,0),FALSE)</f>
        <v>#N/A</v>
      </c>
      <c r="B1240" s="222" t="e">
        <f>VLOOKUP($D1240,CSVLookups!$B:$R,MATCH(B$1,CSVLookups!$B$1:$R$1,0),FALSE)</f>
        <v>#N/A</v>
      </c>
      <c r="C1240" s="222" t="e">
        <f t="shared" si="23"/>
        <v>#N/A</v>
      </c>
    </row>
    <row r="1241" spans="1:3">
      <c r="A1241" s="222" t="e">
        <f>VLOOKUP($D1241,CSVLookups!$B:$R,MATCH(A$1,CSVLookups!$B$1:$R$1,0),FALSE)</f>
        <v>#N/A</v>
      </c>
      <c r="B1241" s="222" t="e">
        <f>VLOOKUP($D1241,CSVLookups!$B:$R,MATCH(B$1,CSVLookups!$B$1:$R$1,0),FALSE)</f>
        <v>#N/A</v>
      </c>
      <c r="C1241" s="222" t="e">
        <f t="shared" si="23"/>
        <v>#N/A</v>
      </c>
    </row>
    <row r="1242" spans="1:3">
      <c r="A1242" s="222" t="e">
        <f>VLOOKUP($D1242,CSVLookups!$B:$R,MATCH(A$1,CSVLookups!$B$1:$R$1,0),FALSE)</f>
        <v>#N/A</v>
      </c>
      <c r="B1242" s="222" t="e">
        <f>VLOOKUP($D1242,CSVLookups!$B:$R,MATCH(B$1,CSVLookups!$B$1:$R$1,0),FALSE)</f>
        <v>#N/A</v>
      </c>
      <c r="C1242" s="222" t="e">
        <f t="shared" si="23"/>
        <v>#N/A</v>
      </c>
    </row>
    <row r="1243" spans="1:3">
      <c r="A1243" s="222" t="e">
        <f>VLOOKUP($D1243,CSVLookups!$B:$R,MATCH(A$1,CSVLookups!$B$1:$R$1,0),FALSE)</f>
        <v>#N/A</v>
      </c>
      <c r="B1243" s="222" t="e">
        <f>VLOOKUP($D1243,CSVLookups!$B:$R,MATCH(B$1,CSVLookups!$B$1:$R$1,0),FALSE)</f>
        <v>#N/A</v>
      </c>
      <c r="C1243" s="222" t="e">
        <f t="shared" si="23"/>
        <v>#N/A</v>
      </c>
    </row>
    <row r="1244" spans="1:3">
      <c r="A1244" s="222" t="e">
        <f>VLOOKUP($D1244,CSVLookups!$B:$R,MATCH(A$1,CSVLookups!$B$1:$R$1,0),FALSE)</f>
        <v>#N/A</v>
      </c>
      <c r="B1244" s="222" t="e">
        <f>VLOOKUP($D1244,CSVLookups!$B:$R,MATCH(B$1,CSVLookups!$B$1:$R$1,0),FALSE)</f>
        <v>#N/A</v>
      </c>
      <c r="C1244" s="222" t="e">
        <f t="shared" si="23"/>
        <v>#N/A</v>
      </c>
    </row>
    <row r="1245" spans="1:3">
      <c r="A1245" s="222" t="e">
        <f>VLOOKUP($D1245,CSVLookups!$B:$R,MATCH(A$1,CSVLookups!$B$1:$R$1,0),FALSE)</f>
        <v>#N/A</v>
      </c>
      <c r="B1245" s="222" t="e">
        <f>VLOOKUP($D1245,CSVLookups!$B:$R,MATCH(B$1,CSVLookups!$B$1:$R$1,0),FALSE)</f>
        <v>#N/A</v>
      </c>
      <c r="C1245" s="222" t="e">
        <f t="shared" si="23"/>
        <v>#N/A</v>
      </c>
    </row>
    <row r="1246" spans="1:3">
      <c r="A1246" s="222" t="e">
        <f>VLOOKUP($D1246,CSVLookups!$B:$R,MATCH(A$1,CSVLookups!$B$1:$R$1,0),FALSE)</f>
        <v>#N/A</v>
      </c>
      <c r="B1246" s="222" t="e">
        <f>VLOOKUP($D1246,CSVLookups!$B:$R,MATCH(B$1,CSVLookups!$B$1:$R$1,0),FALSE)</f>
        <v>#N/A</v>
      </c>
      <c r="C1246" s="222" t="e">
        <f t="shared" si="23"/>
        <v>#N/A</v>
      </c>
    </row>
    <row r="1247" spans="1:3">
      <c r="A1247" s="222" t="e">
        <f>VLOOKUP($D1247,CSVLookups!$B:$R,MATCH(A$1,CSVLookups!$B$1:$R$1,0),FALSE)</f>
        <v>#N/A</v>
      </c>
      <c r="B1247" s="222" t="e">
        <f>VLOOKUP($D1247,CSVLookups!$B:$R,MATCH(B$1,CSVLookups!$B$1:$R$1,0),FALSE)</f>
        <v>#N/A</v>
      </c>
      <c r="C1247" s="222" t="e">
        <f t="shared" si="23"/>
        <v>#N/A</v>
      </c>
    </row>
    <row r="1248" spans="1:3">
      <c r="A1248" s="222" t="e">
        <f>VLOOKUP($D1248,CSVLookups!$B:$R,MATCH(A$1,CSVLookups!$B$1:$R$1,0),FALSE)</f>
        <v>#N/A</v>
      </c>
      <c r="B1248" s="222" t="e">
        <f>VLOOKUP($D1248,CSVLookups!$B:$R,MATCH(B$1,CSVLookups!$B$1:$R$1,0),FALSE)</f>
        <v>#N/A</v>
      </c>
      <c r="C1248" s="222" t="e">
        <f t="shared" si="23"/>
        <v>#N/A</v>
      </c>
    </row>
    <row r="1249" spans="1:3">
      <c r="A1249" s="222" t="e">
        <f>VLOOKUP($D1249,CSVLookups!$B:$R,MATCH(A$1,CSVLookups!$B$1:$R$1,0),FALSE)</f>
        <v>#N/A</v>
      </c>
      <c r="B1249" s="222" t="e">
        <f>VLOOKUP($D1249,CSVLookups!$B:$R,MATCH(B$1,CSVLookups!$B$1:$R$1,0),FALSE)</f>
        <v>#N/A</v>
      </c>
      <c r="C1249" s="222" t="e">
        <f t="shared" si="23"/>
        <v>#N/A</v>
      </c>
    </row>
    <row r="1250" spans="1:3">
      <c r="A1250" s="222" t="e">
        <f>VLOOKUP($D1250,CSVLookups!$B:$R,MATCH(A$1,CSVLookups!$B$1:$R$1,0),FALSE)</f>
        <v>#N/A</v>
      </c>
      <c r="B1250" s="222" t="e">
        <f>VLOOKUP($D1250,CSVLookups!$B:$R,MATCH(B$1,CSVLookups!$B$1:$R$1,0),FALSE)</f>
        <v>#N/A</v>
      </c>
      <c r="C1250" s="222" t="e">
        <f t="shared" si="23"/>
        <v>#N/A</v>
      </c>
    </row>
    <row r="1251" spans="1:3">
      <c r="A1251" s="222" t="e">
        <f>VLOOKUP($D1251,CSVLookups!$B:$R,MATCH(A$1,CSVLookups!$B$1:$R$1,0),FALSE)</f>
        <v>#N/A</v>
      </c>
      <c r="B1251" s="222" t="e">
        <f>VLOOKUP($D1251,CSVLookups!$B:$R,MATCH(B$1,CSVLookups!$B$1:$R$1,0),FALSE)</f>
        <v>#N/A</v>
      </c>
      <c r="C1251" s="222" t="e">
        <f t="shared" si="23"/>
        <v>#N/A</v>
      </c>
    </row>
    <row r="1252" spans="1:3">
      <c r="A1252" s="222" t="e">
        <f>VLOOKUP($D1252,CSVLookups!$B:$R,MATCH(A$1,CSVLookups!$B$1:$R$1,0),FALSE)</f>
        <v>#N/A</v>
      </c>
      <c r="B1252" s="222" t="e">
        <f>VLOOKUP($D1252,CSVLookups!$B:$R,MATCH(B$1,CSVLookups!$B$1:$R$1,0),FALSE)</f>
        <v>#N/A</v>
      </c>
      <c r="C1252" s="222" t="e">
        <f t="shared" si="23"/>
        <v>#N/A</v>
      </c>
    </row>
    <row r="1253" spans="1:3">
      <c r="A1253" s="222" t="e">
        <f>VLOOKUP($D1253,CSVLookups!$B:$R,MATCH(A$1,CSVLookups!$B$1:$R$1,0),FALSE)</f>
        <v>#N/A</v>
      </c>
      <c r="B1253" s="222" t="e">
        <f>VLOOKUP($D1253,CSVLookups!$B:$R,MATCH(B$1,CSVLookups!$B$1:$R$1,0),FALSE)</f>
        <v>#N/A</v>
      </c>
      <c r="C1253" s="222" t="e">
        <f t="shared" si="23"/>
        <v>#N/A</v>
      </c>
    </row>
    <row r="1254" spans="1:3">
      <c r="A1254" s="222" t="e">
        <f>VLOOKUP($D1254,CSVLookups!$B:$R,MATCH(A$1,CSVLookups!$B$1:$R$1,0),FALSE)</f>
        <v>#N/A</v>
      </c>
      <c r="B1254" s="222" t="e">
        <f>VLOOKUP($D1254,CSVLookups!$B:$R,MATCH(B$1,CSVLookups!$B$1:$R$1,0),FALSE)</f>
        <v>#N/A</v>
      </c>
      <c r="C1254" s="222" t="e">
        <f t="shared" si="23"/>
        <v>#N/A</v>
      </c>
    </row>
    <row r="1255" spans="1:3">
      <c r="A1255" s="222" t="e">
        <f>VLOOKUP($D1255,CSVLookups!$B:$R,MATCH(A$1,CSVLookups!$B$1:$R$1,0),FALSE)</f>
        <v>#N/A</v>
      </c>
      <c r="B1255" s="222" t="e">
        <f>VLOOKUP($D1255,CSVLookups!$B:$R,MATCH(B$1,CSVLookups!$B$1:$R$1,0),FALSE)</f>
        <v>#N/A</v>
      </c>
      <c r="C1255" s="222" t="e">
        <f t="shared" si="23"/>
        <v>#N/A</v>
      </c>
    </row>
    <row r="1256" spans="1:3">
      <c r="A1256" s="222" t="e">
        <f>VLOOKUP($D1256,CSVLookups!$B:$R,MATCH(A$1,CSVLookups!$B$1:$R$1,0),FALSE)</f>
        <v>#N/A</v>
      </c>
      <c r="B1256" s="222" t="e">
        <f>VLOOKUP($D1256,CSVLookups!$B:$R,MATCH(B$1,CSVLookups!$B$1:$R$1,0),FALSE)</f>
        <v>#N/A</v>
      </c>
      <c r="C1256" s="222" t="e">
        <f t="shared" si="23"/>
        <v>#N/A</v>
      </c>
    </row>
    <row r="1257" spans="1:3">
      <c r="A1257" s="222" t="e">
        <f>VLOOKUP($D1257,CSVLookups!$B:$R,MATCH(A$1,CSVLookups!$B$1:$R$1,0),FALSE)</f>
        <v>#N/A</v>
      </c>
      <c r="B1257" s="222" t="e">
        <f>VLOOKUP($D1257,CSVLookups!$B:$R,MATCH(B$1,CSVLookups!$B$1:$R$1,0),FALSE)</f>
        <v>#N/A</v>
      </c>
      <c r="C1257" s="222" t="e">
        <f t="shared" si="23"/>
        <v>#N/A</v>
      </c>
    </row>
    <row r="1258" spans="1:3">
      <c r="A1258" s="222" t="e">
        <f>VLOOKUP($D1258,CSVLookups!$B:$R,MATCH(A$1,CSVLookups!$B$1:$R$1,0),FALSE)</f>
        <v>#N/A</v>
      </c>
      <c r="B1258" s="222" t="e">
        <f>VLOOKUP($D1258,CSVLookups!$B:$R,MATCH(B$1,CSVLookups!$B$1:$R$1,0),FALSE)</f>
        <v>#N/A</v>
      </c>
      <c r="C1258" s="222" t="e">
        <f t="shared" si="23"/>
        <v>#N/A</v>
      </c>
    </row>
    <row r="1259" spans="1:3">
      <c r="A1259" s="222" t="e">
        <f>VLOOKUP($D1259,CSVLookups!$B:$R,MATCH(A$1,CSVLookups!$B$1:$R$1,0),FALSE)</f>
        <v>#N/A</v>
      </c>
      <c r="B1259" s="222" t="e">
        <f>VLOOKUP($D1259,CSVLookups!$B:$R,MATCH(B$1,CSVLookups!$B$1:$R$1,0),FALSE)</f>
        <v>#N/A</v>
      </c>
      <c r="C1259" s="222" t="e">
        <f t="shared" si="23"/>
        <v>#N/A</v>
      </c>
    </row>
    <row r="1260" spans="1:3">
      <c r="A1260" s="222" t="e">
        <f>VLOOKUP($D1260,CSVLookups!$B:$R,MATCH(A$1,CSVLookups!$B$1:$R$1,0),FALSE)</f>
        <v>#N/A</v>
      </c>
      <c r="B1260" s="222" t="e">
        <f>VLOOKUP($D1260,CSVLookups!$B:$R,MATCH(B$1,CSVLookups!$B$1:$R$1,0),FALSE)</f>
        <v>#N/A</v>
      </c>
      <c r="C1260" s="222" t="e">
        <f t="shared" si="23"/>
        <v>#N/A</v>
      </c>
    </row>
    <row r="1261" spans="1:3">
      <c r="A1261" s="222" t="e">
        <f>VLOOKUP($D1261,CSVLookups!$B:$R,MATCH(A$1,CSVLookups!$B$1:$R$1,0),FALSE)</f>
        <v>#N/A</v>
      </c>
      <c r="B1261" s="222" t="e">
        <f>VLOOKUP($D1261,CSVLookups!$B:$R,MATCH(B$1,CSVLookups!$B$1:$R$1,0),FALSE)</f>
        <v>#N/A</v>
      </c>
      <c r="C1261" s="222" t="e">
        <f t="shared" si="23"/>
        <v>#N/A</v>
      </c>
    </row>
    <row r="1262" spans="1:3">
      <c r="A1262" s="222" t="e">
        <f>VLOOKUP($D1262,CSVLookups!$B:$R,MATCH(A$1,CSVLookups!$B$1:$R$1,0),FALSE)</f>
        <v>#N/A</v>
      </c>
      <c r="B1262" s="222" t="e">
        <f>VLOOKUP($D1262,CSVLookups!$B:$R,MATCH(B$1,CSVLookups!$B$1:$R$1,0),FALSE)</f>
        <v>#N/A</v>
      </c>
      <c r="C1262" s="222" t="e">
        <f t="shared" si="23"/>
        <v>#N/A</v>
      </c>
    </row>
    <row r="1263" spans="1:3">
      <c r="A1263" s="222" t="e">
        <f>VLOOKUP($D1263,CSVLookups!$B:$R,MATCH(A$1,CSVLookups!$B$1:$R$1,0),FALSE)</f>
        <v>#N/A</v>
      </c>
      <c r="B1263" s="222" t="e">
        <f>VLOOKUP($D1263,CSVLookups!$B:$R,MATCH(B$1,CSVLookups!$B$1:$R$1,0),FALSE)</f>
        <v>#N/A</v>
      </c>
      <c r="C1263" s="222" t="e">
        <f t="shared" si="23"/>
        <v>#N/A</v>
      </c>
    </row>
    <row r="1264" spans="1:3">
      <c r="A1264" s="222" t="e">
        <f>VLOOKUP($D1264,CSVLookups!$B:$R,MATCH(A$1,CSVLookups!$B$1:$R$1,0),FALSE)</f>
        <v>#N/A</v>
      </c>
      <c r="B1264" s="222" t="e">
        <f>VLOOKUP($D1264,CSVLookups!$B:$R,MATCH(B$1,CSVLookups!$B$1:$R$1,0),FALSE)</f>
        <v>#N/A</v>
      </c>
      <c r="C1264" s="222" t="e">
        <f t="shared" si="23"/>
        <v>#N/A</v>
      </c>
    </row>
    <row r="1265" spans="1:3">
      <c r="A1265" s="222" t="e">
        <f>VLOOKUP($D1265,CSVLookups!$B:$R,MATCH(A$1,CSVLookups!$B$1:$R$1,0),FALSE)</f>
        <v>#N/A</v>
      </c>
      <c r="B1265" s="222" t="e">
        <f>VLOOKUP($D1265,CSVLookups!$B:$R,MATCH(B$1,CSVLookups!$B$1:$R$1,0),FALSE)</f>
        <v>#N/A</v>
      </c>
      <c r="C1265" s="222" t="e">
        <f t="shared" si="23"/>
        <v>#N/A</v>
      </c>
    </row>
    <row r="1266" spans="1:3">
      <c r="A1266" s="222" t="e">
        <f>VLOOKUP($D1266,CSVLookups!$B:$R,MATCH(A$1,CSVLookups!$B$1:$R$1,0),FALSE)</f>
        <v>#N/A</v>
      </c>
      <c r="B1266" s="222" t="e">
        <f>VLOOKUP($D1266,CSVLookups!$B:$R,MATCH(B$1,CSVLookups!$B$1:$R$1,0),FALSE)</f>
        <v>#N/A</v>
      </c>
      <c r="C1266" s="222" t="e">
        <f t="shared" si="23"/>
        <v>#N/A</v>
      </c>
    </row>
    <row r="1267" spans="1:3">
      <c r="A1267" s="222" t="e">
        <f>VLOOKUP($D1267,CSVLookups!$B:$R,MATCH(A$1,CSVLookups!$B$1:$R$1,0),FALSE)</f>
        <v>#N/A</v>
      </c>
      <c r="B1267" s="222" t="e">
        <f>VLOOKUP($D1267,CSVLookups!$B:$R,MATCH(B$1,CSVLookups!$B$1:$R$1,0),FALSE)</f>
        <v>#N/A</v>
      </c>
      <c r="C1267" s="222" t="e">
        <f t="shared" si="23"/>
        <v>#N/A</v>
      </c>
    </row>
    <row r="1268" spans="1:3">
      <c r="A1268" s="222" t="e">
        <f>VLOOKUP($D1268,CSVLookups!$B:$R,MATCH(A$1,CSVLookups!$B$1:$R$1,0),FALSE)</f>
        <v>#N/A</v>
      </c>
      <c r="B1268" s="222" t="e">
        <f>VLOOKUP($D1268,CSVLookups!$B:$R,MATCH(B$1,CSVLookups!$B$1:$R$1,0),FALSE)</f>
        <v>#N/A</v>
      </c>
      <c r="C1268" s="222" t="e">
        <f t="shared" si="23"/>
        <v>#N/A</v>
      </c>
    </row>
    <row r="1269" spans="1:3">
      <c r="A1269" s="222" t="e">
        <f>VLOOKUP($D1269,CSVLookups!$B:$R,MATCH(A$1,CSVLookups!$B$1:$R$1,0),FALSE)</f>
        <v>#N/A</v>
      </c>
      <c r="B1269" s="222" t="e">
        <f>VLOOKUP($D1269,CSVLookups!$B:$R,MATCH(B$1,CSVLookups!$B$1:$R$1,0),FALSE)</f>
        <v>#N/A</v>
      </c>
      <c r="C1269" s="222" t="e">
        <f t="shared" si="23"/>
        <v>#N/A</v>
      </c>
    </row>
    <row r="1270" spans="1:3">
      <c r="A1270" s="222" t="e">
        <f>VLOOKUP($D1270,CSVLookups!$B:$R,MATCH(A$1,CSVLookups!$B$1:$R$1,0),FALSE)</f>
        <v>#N/A</v>
      </c>
      <c r="B1270" s="222" t="e">
        <f>VLOOKUP($D1270,CSVLookups!$B:$R,MATCH(B$1,CSVLookups!$B$1:$R$1,0),FALSE)</f>
        <v>#N/A</v>
      </c>
      <c r="C1270" s="222" t="e">
        <f t="shared" si="23"/>
        <v>#N/A</v>
      </c>
    </row>
    <row r="1271" spans="1:3">
      <c r="A1271" s="222" t="e">
        <f>VLOOKUP($D1271,CSVLookups!$B:$R,MATCH(A$1,CSVLookups!$B$1:$R$1,0),FALSE)</f>
        <v>#N/A</v>
      </c>
      <c r="B1271" s="222" t="e">
        <f>VLOOKUP($D1271,CSVLookups!$B:$R,MATCH(B$1,CSVLookups!$B$1:$R$1,0),FALSE)</f>
        <v>#N/A</v>
      </c>
      <c r="C1271" s="222" t="e">
        <f t="shared" si="23"/>
        <v>#N/A</v>
      </c>
    </row>
    <row r="1272" spans="1:3">
      <c r="A1272" s="222" t="e">
        <f>VLOOKUP($D1272,CSVLookups!$B:$R,MATCH(A$1,CSVLookups!$B$1:$R$1,0),FALSE)</f>
        <v>#N/A</v>
      </c>
      <c r="B1272" s="222" t="e">
        <f>VLOOKUP($D1272,CSVLookups!$B:$R,MATCH(B$1,CSVLookups!$B$1:$R$1,0),FALSE)</f>
        <v>#N/A</v>
      </c>
      <c r="C1272" s="222" t="e">
        <f t="shared" si="23"/>
        <v>#N/A</v>
      </c>
    </row>
    <row r="1273" spans="1:3">
      <c r="A1273" s="222" t="e">
        <f>VLOOKUP($D1273,CSVLookups!$B:$R,MATCH(A$1,CSVLookups!$B$1:$R$1,0),FALSE)</f>
        <v>#N/A</v>
      </c>
      <c r="B1273" s="222" t="e">
        <f>VLOOKUP($D1273,CSVLookups!$B:$R,MATCH(B$1,CSVLookups!$B$1:$R$1,0),FALSE)</f>
        <v>#N/A</v>
      </c>
      <c r="C1273" s="222" t="e">
        <f t="shared" si="23"/>
        <v>#N/A</v>
      </c>
    </row>
    <row r="1274" spans="1:3">
      <c r="A1274" s="222" t="e">
        <f>VLOOKUP($D1274,CSVLookups!$B:$R,MATCH(A$1,CSVLookups!$B$1:$R$1,0),FALSE)</f>
        <v>#N/A</v>
      </c>
      <c r="B1274" s="222" t="e">
        <f>VLOOKUP($D1274,CSVLookups!$B:$R,MATCH(B$1,CSVLookups!$B$1:$R$1,0),FALSE)</f>
        <v>#N/A</v>
      </c>
      <c r="C1274" s="222" t="e">
        <f t="shared" si="23"/>
        <v>#N/A</v>
      </c>
    </row>
    <row r="1275" spans="1:3">
      <c r="A1275" s="222" t="e">
        <f>VLOOKUP($D1275,CSVLookups!$B:$R,MATCH(A$1,CSVLookups!$B$1:$R$1,0),FALSE)</f>
        <v>#N/A</v>
      </c>
      <c r="B1275" s="222" t="e">
        <f>VLOOKUP($D1275,CSVLookups!$B:$R,MATCH(B$1,CSVLookups!$B$1:$R$1,0),FALSE)</f>
        <v>#N/A</v>
      </c>
      <c r="C1275" s="222" t="e">
        <f t="shared" si="23"/>
        <v>#N/A</v>
      </c>
    </row>
    <row r="1276" spans="1:3">
      <c r="A1276" s="222" t="e">
        <f>VLOOKUP($D1276,CSVLookups!$B:$R,MATCH(A$1,CSVLookups!$B$1:$R$1,0),FALSE)</f>
        <v>#N/A</v>
      </c>
      <c r="B1276" s="222" t="e">
        <f>VLOOKUP($D1276,CSVLookups!$B:$R,MATCH(B$1,CSVLookups!$B$1:$R$1,0),FALSE)</f>
        <v>#N/A</v>
      </c>
      <c r="C1276" s="222" t="e">
        <f t="shared" si="23"/>
        <v>#N/A</v>
      </c>
    </row>
    <row r="1277" spans="1:3">
      <c r="A1277" s="222" t="e">
        <f>VLOOKUP($D1277,CSVLookups!$B:$R,MATCH(A$1,CSVLookups!$B$1:$R$1,0),FALSE)</f>
        <v>#N/A</v>
      </c>
      <c r="B1277" s="222" t="e">
        <f>VLOOKUP($D1277,CSVLookups!$B:$R,MATCH(B$1,CSVLookups!$B$1:$R$1,0),FALSE)</f>
        <v>#N/A</v>
      </c>
      <c r="C1277" s="222" t="e">
        <f t="shared" si="23"/>
        <v>#N/A</v>
      </c>
    </row>
    <row r="1278" spans="1:3">
      <c r="A1278" s="222" t="e">
        <f>VLOOKUP($D1278,CSVLookups!$B:$R,MATCH(A$1,CSVLookups!$B$1:$R$1,0),FALSE)</f>
        <v>#N/A</v>
      </c>
      <c r="B1278" s="222" t="e">
        <f>VLOOKUP($D1278,CSVLookups!$B:$R,MATCH(B$1,CSVLookups!$B$1:$R$1,0),FALSE)</f>
        <v>#N/A</v>
      </c>
      <c r="C1278" s="222" t="e">
        <f t="shared" si="23"/>
        <v>#N/A</v>
      </c>
    </row>
    <row r="1279" spans="1:3">
      <c r="A1279" s="222" t="e">
        <f>VLOOKUP($D1279,CSVLookups!$B:$R,MATCH(A$1,CSVLookups!$B$1:$R$1,0),FALSE)</f>
        <v>#N/A</v>
      </c>
      <c r="B1279" s="222" t="e">
        <f>VLOOKUP($D1279,CSVLookups!$B:$R,MATCH(B$1,CSVLookups!$B$1:$R$1,0),FALSE)</f>
        <v>#N/A</v>
      </c>
      <c r="C1279" s="222" t="e">
        <f t="shared" si="23"/>
        <v>#N/A</v>
      </c>
    </row>
    <row r="1280" spans="1:3">
      <c r="A1280" s="222" t="e">
        <f>VLOOKUP($D1280,CSVLookups!$B:$R,MATCH(A$1,CSVLookups!$B$1:$R$1,0),FALSE)</f>
        <v>#N/A</v>
      </c>
      <c r="B1280" s="222" t="e">
        <f>VLOOKUP($D1280,CSVLookups!$B:$R,MATCH(B$1,CSVLookups!$B$1:$R$1,0),FALSE)</f>
        <v>#N/A</v>
      </c>
      <c r="C1280" s="222" t="e">
        <f t="shared" si="23"/>
        <v>#N/A</v>
      </c>
    </row>
    <row r="1281" spans="1:3">
      <c r="A1281" s="222" t="e">
        <f>VLOOKUP($D1281,CSVLookups!$B:$R,MATCH(A$1,CSVLookups!$B$1:$R$1,0),FALSE)</f>
        <v>#N/A</v>
      </c>
      <c r="B1281" s="222" t="e">
        <f>VLOOKUP($D1281,CSVLookups!$B:$R,MATCH(B$1,CSVLookups!$B$1:$R$1,0),FALSE)</f>
        <v>#N/A</v>
      </c>
      <c r="C1281" s="222" t="e">
        <f t="shared" si="23"/>
        <v>#N/A</v>
      </c>
    </row>
    <row r="1282" spans="1:3">
      <c r="A1282" s="222" t="e">
        <f>VLOOKUP($D1282,CSVLookups!$B:$R,MATCH(A$1,CSVLookups!$B$1:$R$1,0),FALSE)</f>
        <v>#N/A</v>
      </c>
      <c r="B1282" s="222" t="e">
        <f>VLOOKUP($D1282,CSVLookups!$B:$R,MATCH(B$1,CSVLookups!$B$1:$R$1,0),FALSE)</f>
        <v>#N/A</v>
      </c>
      <c r="C1282" s="222" t="e">
        <f t="shared" si="23"/>
        <v>#N/A</v>
      </c>
    </row>
    <row r="1283" spans="1:3">
      <c r="A1283" s="222" t="e">
        <f>VLOOKUP($D1283,CSVLookups!$B:$R,MATCH(A$1,CSVLookups!$B$1:$R$1,0),FALSE)</f>
        <v>#N/A</v>
      </c>
      <c r="B1283" s="222" t="e">
        <f>VLOOKUP($D1283,CSVLookups!$B:$R,MATCH(B$1,CSVLookups!$B$1:$R$1,0),FALSE)</f>
        <v>#N/A</v>
      </c>
      <c r="C1283" s="222" t="e">
        <f t="shared" si="23"/>
        <v>#N/A</v>
      </c>
    </row>
    <row r="1284" spans="1:3">
      <c r="A1284" s="222" t="e">
        <f>VLOOKUP($D1284,CSVLookups!$B:$R,MATCH(A$1,CSVLookups!$B$1:$R$1,0),FALSE)</f>
        <v>#N/A</v>
      </c>
      <c r="B1284" s="222" t="e">
        <f>VLOOKUP($D1284,CSVLookups!$B:$R,MATCH(B$1,CSVLookups!$B$1:$R$1,0),FALSE)</f>
        <v>#N/A</v>
      </c>
      <c r="C1284" s="222" t="e">
        <f t="shared" si="23"/>
        <v>#N/A</v>
      </c>
    </row>
    <row r="1285" spans="1:3">
      <c r="A1285" s="222" t="e">
        <f>VLOOKUP($D1285,CSVLookups!$B:$R,MATCH(A$1,CSVLookups!$B$1:$R$1,0),FALSE)</f>
        <v>#N/A</v>
      </c>
      <c r="B1285" s="222" t="e">
        <f>VLOOKUP($D1285,CSVLookups!$B:$R,MATCH(B$1,CSVLookups!$B$1:$R$1,0),FALSE)</f>
        <v>#N/A</v>
      </c>
      <c r="C1285" s="222" t="e">
        <f t="shared" si="23"/>
        <v>#N/A</v>
      </c>
    </row>
    <row r="1286" spans="1:3">
      <c r="A1286" s="222" t="e">
        <f>VLOOKUP($D1286,CSVLookups!$B:$R,MATCH(A$1,CSVLookups!$B$1:$R$1,0),FALSE)</f>
        <v>#N/A</v>
      </c>
      <c r="B1286" s="222" t="e">
        <f>VLOOKUP($D1286,CSVLookups!$B:$R,MATCH(B$1,CSVLookups!$B$1:$R$1,0),FALSE)</f>
        <v>#N/A</v>
      </c>
      <c r="C1286" s="222" t="e">
        <f t="shared" si="23"/>
        <v>#N/A</v>
      </c>
    </row>
    <row r="1287" spans="1:3">
      <c r="A1287" s="222" t="e">
        <f>VLOOKUP($D1287,CSVLookups!$B:$R,MATCH(A$1,CSVLookups!$B$1:$R$1,0),FALSE)</f>
        <v>#N/A</v>
      </c>
      <c r="B1287" s="222" t="e">
        <f>VLOOKUP($D1287,CSVLookups!$B:$R,MATCH(B$1,CSVLookups!$B$1:$R$1,0),FALSE)</f>
        <v>#N/A</v>
      </c>
      <c r="C1287" s="222" t="e">
        <f t="shared" si="23"/>
        <v>#N/A</v>
      </c>
    </row>
    <row r="1288" spans="1:3">
      <c r="A1288" s="222" t="e">
        <f>VLOOKUP($D1288,CSVLookups!$B:$R,MATCH(A$1,CSVLookups!$B$1:$R$1,0),FALSE)</f>
        <v>#N/A</v>
      </c>
      <c r="B1288" s="222" t="e">
        <f>VLOOKUP($D1288,CSVLookups!$B:$R,MATCH(B$1,CSVLookups!$B$1:$R$1,0),FALSE)</f>
        <v>#N/A</v>
      </c>
      <c r="C1288" s="222" t="e">
        <f t="shared" si="23"/>
        <v>#N/A</v>
      </c>
    </row>
    <row r="1289" spans="1:3">
      <c r="A1289" s="222" t="e">
        <f>VLOOKUP($D1289,CSVLookups!$B:$R,MATCH(A$1,CSVLookups!$B$1:$R$1,0),FALSE)</f>
        <v>#N/A</v>
      </c>
      <c r="B1289" s="222" t="e">
        <f>VLOOKUP($D1289,CSVLookups!$B:$R,MATCH(B$1,CSVLookups!$B$1:$R$1,0),FALSE)</f>
        <v>#N/A</v>
      </c>
      <c r="C1289" s="222" t="e">
        <f t="shared" si="23"/>
        <v>#N/A</v>
      </c>
    </row>
    <row r="1290" spans="1:3">
      <c r="A1290" s="222" t="e">
        <f>VLOOKUP($D1290,CSVLookups!$B:$R,MATCH(A$1,CSVLookups!$B$1:$R$1,0),FALSE)</f>
        <v>#N/A</v>
      </c>
      <c r="B1290" s="222" t="e">
        <f>VLOOKUP($D1290,CSVLookups!$B:$R,MATCH(B$1,CSVLookups!$B$1:$R$1,0),FALSE)</f>
        <v>#N/A</v>
      </c>
      <c r="C1290" s="222" t="e">
        <f t="shared" si="23"/>
        <v>#N/A</v>
      </c>
    </row>
    <row r="1291" spans="1:3">
      <c r="A1291" s="222" t="e">
        <f>VLOOKUP($D1291,CSVLookups!$B:$R,MATCH(A$1,CSVLookups!$B$1:$R$1,0),FALSE)</f>
        <v>#N/A</v>
      </c>
      <c r="B1291" s="222" t="e">
        <f>VLOOKUP($D1291,CSVLookups!$B:$R,MATCH(B$1,CSVLookups!$B$1:$R$1,0),FALSE)</f>
        <v>#N/A</v>
      </c>
      <c r="C1291" s="222" t="e">
        <f t="shared" si="23"/>
        <v>#N/A</v>
      </c>
    </row>
    <row r="1292" spans="1:3">
      <c r="A1292" s="222" t="e">
        <f>VLOOKUP($D1292,CSVLookups!$B:$R,MATCH(A$1,CSVLookups!$B$1:$R$1,0),FALSE)</f>
        <v>#N/A</v>
      </c>
      <c r="B1292" s="222" t="e">
        <f>VLOOKUP($D1292,CSVLookups!$B:$R,MATCH(B$1,CSVLookups!$B$1:$R$1,0),FALSE)</f>
        <v>#N/A</v>
      </c>
      <c r="C1292" s="222" t="e">
        <f t="shared" si="23"/>
        <v>#N/A</v>
      </c>
    </row>
    <row r="1293" spans="1:3">
      <c r="A1293" s="222" t="e">
        <f>VLOOKUP($D1293,CSVLookups!$B:$R,MATCH(A$1,CSVLookups!$B$1:$R$1,0),FALSE)</f>
        <v>#N/A</v>
      </c>
      <c r="B1293" s="222" t="e">
        <f>VLOOKUP($D1293,CSVLookups!$B:$R,MATCH(B$1,CSVLookups!$B$1:$R$1,0),FALSE)</f>
        <v>#N/A</v>
      </c>
      <c r="C1293" s="222" t="e">
        <f t="shared" si="23"/>
        <v>#N/A</v>
      </c>
    </row>
    <row r="1294" spans="1:3">
      <c r="A1294" s="222" t="e">
        <f>VLOOKUP($D1294,CSVLookups!$B:$R,MATCH(A$1,CSVLookups!$B$1:$R$1,0),FALSE)</f>
        <v>#N/A</v>
      </c>
      <c r="B1294" s="222" t="e">
        <f>VLOOKUP($D1294,CSVLookups!$B:$R,MATCH(B$1,CSVLookups!$B$1:$R$1,0),FALSE)</f>
        <v>#N/A</v>
      </c>
      <c r="C1294" s="222" t="e">
        <f t="shared" si="23"/>
        <v>#N/A</v>
      </c>
    </row>
    <row r="1295" spans="1:3">
      <c r="A1295" s="222" t="e">
        <f>VLOOKUP($D1295,CSVLookups!$B:$R,MATCH(A$1,CSVLookups!$B$1:$R$1,0),FALSE)</f>
        <v>#N/A</v>
      </c>
      <c r="B1295" s="222" t="e">
        <f>VLOOKUP($D1295,CSVLookups!$B:$R,MATCH(B$1,CSVLookups!$B$1:$R$1,0),FALSE)</f>
        <v>#N/A</v>
      </c>
      <c r="C1295" s="222" t="e">
        <f t="shared" ref="C1295:C1358" si="24">IF(CONCATENATE(A1295,B1295)="313 Financial Information0",CONCATENATE(A1295,B1295,D1295),IF(LEN(F1295)=0,CONCATENATE(A1295,B1295,IF(LEFT(D1295,LEN("Unincepted"))="Unincepted","ULO","")),CONCATENATE(A1295,B1295,F1295)))</f>
        <v>#N/A</v>
      </c>
    </row>
    <row r="1296" spans="1:3">
      <c r="A1296" s="222" t="e">
        <f>VLOOKUP($D1296,CSVLookups!$B:$R,MATCH(A$1,CSVLookups!$B$1:$R$1,0),FALSE)</f>
        <v>#N/A</v>
      </c>
      <c r="B1296" s="222" t="e">
        <f>VLOOKUP($D1296,CSVLookups!$B:$R,MATCH(B$1,CSVLookups!$B$1:$R$1,0),FALSE)</f>
        <v>#N/A</v>
      </c>
      <c r="C1296" s="222" t="e">
        <f t="shared" si="24"/>
        <v>#N/A</v>
      </c>
    </row>
    <row r="1297" spans="1:3">
      <c r="A1297" s="222" t="e">
        <f>VLOOKUP($D1297,CSVLookups!$B:$R,MATCH(A$1,CSVLookups!$B$1:$R$1,0),FALSE)</f>
        <v>#N/A</v>
      </c>
      <c r="B1297" s="222" t="e">
        <f>VLOOKUP($D1297,CSVLookups!$B:$R,MATCH(B$1,CSVLookups!$B$1:$R$1,0),FALSE)</f>
        <v>#N/A</v>
      </c>
      <c r="C1297" s="222" t="e">
        <f t="shared" si="24"/>
        <v>#N/A</v>
      </c>
    </row>
    <row r="1298" spans="1:3">
      <c r="A1298" s="222" t="e">
        <f>VLOOKUP($D1298,CSVLookups!$B:$R,MATCH(A$1,CSVLookups!$B$1:$R$1,0),FALSE)</f>
        <v>#N/A</v>
      </c>
      <c r="B1298" s="222" t="e">
        <f>VLOOKUP($D1298,CSVLookups!$B:$R,MATCH(B$1,CSVLookups!$B$1:$R$1,0),FALSE)</f>
        <v>#N/A</v>
      </c>
      <c r="C1298" s="222" t="e">
        <f t="shared" si="24"/>
        <v>#N/A</v>
      </c>
    </row>
    <row r="1299" spans="1:3">
      <c r="A1299" s="222" t="e">
        <f>VLOOKUP($D1299,CSVLookups!$B:$R,MATCH(A$1,CSVLookups!$B$1:$R$1,0),FALSE)</f>
        <v>#N/A</v>
      </c>
      <c r="B1299" s="222" t="e">
        <f>VLOOKUP($D1299,CSVLookups!$B:$R,MATCH(B$1,CSVLookups!$B$1:$R$1,0),FALSE)</f>
        <v>#N/A</v>
      </c>
      <c r="C1299" s="222" t="e">
        <f t="shared" si="24"/>
        <v>#N/A</v>
      </c>
    </row>
    <row r="1300" spans="1:3">
      <c r="A1300" s="222" t="e">
        <f>VLOOKUP($D1300,CSVLookups!$B:$R,MATCH(A$1,CSVLookups!$B$1:$R$1,0),FALSE)</f>
        <v>#N/A</v>
      </c>
      <c r="B1300" s="222" t="e">
        <f>VLOOKUP($D1300,CSVLookups!$B:$R,MATCH(B$1,CSVLookups!$B$1:$R$1,0),FALSE)</f>
        <v>#N/A</v>
      </c>
      <c r="C1300" s="222" t="e">
        <f t="shared" si="24"/>
        <v>#N/A</v>
      </c>
    </row>
    <row r="1301" spans="1:3">
      <c r="A1301" s="222" t="e">
        <f>VLOOKUP($D1301,CSVLookups!$B:$R,MATCH(A$1,CSVLookups!$B$1:$R$1,0),FALSE)</f>
        <v>#N/A</v>
      </c>
      <c r="B1301" s="222" t="e">
        <f>VLOOKUP($D1301,CSVLookups!$B:$R,MATCH(B$1,CSVLookups!$B$1:$R$1,0),FALSE)</f>
        <v>#N/A</v>
      </c>
      <c r="C1301" s="222" t="e">
        <f t="shared" si="24"/>
        <v>#N/A</v>
      </c>
    </row>
    <row r="1302" spans="1:3">
      <c r="A1302" s="222" t="e">
        <f>VLOOKUP($D1302,CSVLookups!$B:$R,MATCH(A$1,CSVLookups!$B$1:$R$1,0),FALSE)</f>
        <v>#N/A</v>
      </c>
      <c r="B1302" s="222" t="e">
        <f>VLOOKUP($D1302,CSVLookups!$B:$R,MATCH(B$1,CSVLookups!$B$1:$R$1,0),FALSE)</f>
        <v>#N/A</v>
      </c>
      <c r="C1302" s="222" t="e">
        <f t="shared" si="24"/>
        <v>#N/A</v>
      </c>
    </row>
    <row r="1303" spans="1:3">
      <c r="A1303" s="222" t="e">
        <f>VLOOKUP($D1303,CSVLookups!$B:$R,MATCH(A$1,CSVLookups!$B$1:$R$1,0),FALSE)</f>
        <v>#N/A</v>
      </c>
      <c r="B1303" s="222" t="e">
        <f>VLOOKUP($D1303,CSVLookups!$B:$R,MATCH(B$1,CSVLookups!$B$1:$R$1,0),FALSE)</f>
        <v>#N/A</v>
      </c>
      <c r="C1303" s="222" t="e">
        <f t="shared" si="24"/>
        <v>#N/A</v>
      </c>
    </row>
    <row r="1304" spans="1:3">
      <c r="A1304" s="222" t="e">
        <f>VLOOKUP($D1304,CSVLookups!$B:$R,MATCH(A$1,CSVLookups!$B$1:$R$1,0),FALSE)</f>
        <v>#N/A</v>
      </c>
      <c r="B1304" s="222" t="e">
        <f>VLOOKUP($D1304,CSVLookups!$B:$R,MATCH(B$1,CSVLookups!$B$1:$R$1,0),FALSE)</f>
        <v>#N/A</v>
      </c>
      <c r="C1304" s="222" t="e">
        <f t="shared" si="24"/>
        <v>#N/A</v>
      </c>
    </row>
    <row r="1305" spans="1:3">
      <c r="A1305" s="222" t="e">
        <f>VLOOKUP($D1305,CSVLookups!$B:$R,MATCH(A$1,CSVLookups!$B$1:$R$1,0),FALSE)</f>
        <v>#N/A</v>
      </c>
      <c r="B1305" s="222" t="e">
        <f>VLOOKUP($D1305,CSVLookups!$B:$R,MATCH(B$1,CSVLookups!$B$1:$R$1,0),FALSE)</f>
        <v>#N/A</v>
      </c>
      <c r="C1305" s="222" t="e">
        <f t="shared" si="24"/>
        <v>#N/A</v>
      </c>
    </row>
    <row r="1306" spans="1:3">
      <c r="A1306" s="222" t="e">
        <f>VLOOKUP($D1306,CSVLookups!$B:$R,MATCH(A$1,CSVLookups!$B$1:$R$1,0),FALSE)</f>
        <v>#N/A</v>
      </c>
      <c r="B1306" s="222" t="e">
        <f>VLOOKUP($D1306,CSVLookups!$B:$R,MATCH(B$1,CSVLookups!$B$1:$R$1,0),FALSE)</f>
        <v>#N/A</v>
      </c>
      <c r="C1306" s="222" t="e">
        <f t="shared" si="24"/>
        <v>#N/A</v>
      </c>
    </row>
    <row r="1307" spans="1:3">
      <c r="A1307" s="222" t="e">
        <f>VLOOKUP($D1307,CSVLookups!$B:$R,MATCH(A$1,CSVLookups!$B$1:$R$1,0),FALSE)</f>
        <v>#N/A</v>
      </c>
      <c r="B1307" s="222" t="e">
        <f>VLOOKUP($D1307,CSVLookups!$B:$R,MATCH(B$1,CSVLookups!$B$1:$R$1,0),FALSE)</f>
        <v>#N/A</v>
      </c>
      <c r="C1307" s="222" t="e">
        <f t="shared" si="24"/>
        <v>#N/A</v>
      </c>
    </row>
    <row r="1308" spans="1:3">
      <c r="A1308" s="222" t="e">
        <f>VLOOKUP($D1308,CSVLookups!$B:$R,MATCH(A$1,CSVLookups!$B$1:$R$1,0),FALSE)</f>
        <v>#N/A</v>
      </c>
      <c r="B1308" s="222" t="e">
        <f>VLOOKUP($D1308,CSVLookups!$B:$R,MATCH(B$1,CSVLookups!$B$1:$R$1,0),FALSE)</f>
        <v>#N/A</v>
      </c>
      <c r="C1308" s="222" t="e">
        <f t="shared" si="24"/>
        <v>#N/A</v>
      </c>
    </row>
    <row r="1309" spans="1:3">
      <c r="A1309" s="222" t="e">
        <f>VLOOKUP($D1309,CSVLookups!$B:$R,MATCH(A$1,CSVLookups!$B$1:$R$1,0),FALSE)</f>
        <v>#N/A</v>
      </c>
      <c r="B1309" s="222" t="e">
        <f>VLOOKUP($D1309,CSVLookups!$B:$R,MATCH(B$1,CSVLookups!$B$1:$R$1,0),FALSE)</f>
        <v>#N/A</v>
      </c>
      <c r="C1309" s="222" t="e">
        <f t="shared" si="24"/>
        <v>#N/A</v>
      </c>
    </row>
    <row r="1310" spans="1:3">
      <c r="A1310" s="222" t="e">
        <f>VLOOKUP($D1310,CSVLookups!$B:$R,MATCH(A$1,CSVLookups!$B$1:$R$1,0),FALSE)</f>
        <v>#N/A</v>
      </c>
      <c r="B1310" s="222" t="e">
        <f>VLOOKUP($D1310,CSVLookups!$B:$R,MATCH(B$1,CSVLookups!$B$1:$R$1,0),FALSE)</f>
        <v>#N/A</v>
      </c>
      <c r="C1310" s="222" t="e">
        <f t="shared" si="24"/>
        <v>#N/A</v>
      </c>
    </row>
    <row r="1311" spans="1:3">
      <c r="A1311" s="222" t="e">
        <f>VLOOKUP($D1311,CSVLookups!$B:$R,MATCH(A$1,CSVLookups!$B$1:$R$1,0),FALSE)</f>
        <v>#N/A</v>
      </c>
      <c r="B1311" s="222" t="e">
        <f>VLOOKUP($D1311,CSVLookups!$B:$R,MATCH(B$1,CSVLookups!$B$1:$R$1,0),FALSE)</f>
        <v>#N/A</v>
      </c>
      <c r="C1311" s="222" t="e">
        <f t="shared" si="24"/>
        <v>#N/A</v>
      </c>
    </row>
    <row r="1312" spans="1:3">
      <c r="A1312" s="222" t="e">
        <f>VLOOKUP($D1312,CSVLookups!$B:$R,MATCH(A$1,CSVLookups!$B$1:$R$1,0),FALSE)</f>
        <v>#N/A</v>
      </c>
      <c r="B1312" s="222" t="e">
        <f>VLOOKUP($D1312,CSVLookups!$B:$R,MATCH(B$1,CSVLookups!$B$1:$R$1,0),FALSE)</f>
        <v>#N/A</v>
      </c>
      <c r="C1312" s="222" t="e">
        <f t="shared" si="24"/>
        <v>#N/A</v>
      </c>
    </row>
    <row r="1313" spans="1:3">
      <c r="A1313" s="222" t="e">
        <f>VLOOKUP($D1313,CSVLookups!$B:$R,MATCH(A$1,CSVLookups!$B$1:$R$1,0),FALSE)</f>
        <v>#N/A</v>
      </c>
      <c r="B1313" s="222" t="e">
        <f>VLOOKUP($D1313,CSVLookups!$B:$R,MATCH(B$1,CSVLookups!$B$1:$R$1,0),FALSE)</f>
        <v>#N/A</v>
      </c>
      <c r="C1313" s="222" t="e">
        <f t="shared" si="24"/>
        <v>#N/A</v>
      </c>
    </row>
    <row r="1314" spans="1:3">
      <c r="A1314" s="222" t="e">
        <f>VLOOKUP($D1314,CSVLookups!$B:$R,MATCH(A$1,CSVLookups!$B$1:$R$1,0),FALSE)</f>
        <v>#N/A</v>
      </c>
      <c r="B1314" s="222" t="e">
        <f>VLOOKUP($D1314,CSVLookups!$B:$R,MATCH(B$1,CSVLookups!$B$1:$R$1,0),FALSE)</f>
        <v>#N/A</v>
      </c>
      <c r="C1314" s="222" t="e">
        <f t="shared" si="24"/>
        <v>#N/A</v>
      </c>
    </row>
    <row r="1315" spans="1:3">
      <c r="A1315" s="222" t="e">
        <f>VLOOKUP($D1315,CSVLookups!$B:$R,MATCH(A$1,CSVLookups!$B$1:$R$1,0),FALSE)</f>
        <v>#N/A</v>
      </c>
      <c r="B1315" s="222" t="e">
        <f>VLOOKUP($D1315,CSVLookups!$B:$R,MATCH(B$1,CSVLookups!$B$1:$R$1,0),FALSE)</f>
        <v>#N/A</v>
      </c>
      <c r="C1315" s="222" t="e">
        <f t="shared" si="24"/>
        <v>#N/A</v>
      </c>
    </row>
    <row r="1316" spans="1:3">
      <c r="A1316" s="222" t="e">
        <f>VLOOKUP($D1316,CSVLookups!$B:$R,MATCH(A$1,CSVLookups!$B$1:$R$1,0),FALSE)</f>
        <v>#N/A</v>
      </c>
      <c r="B1316" s="222" t="e">
        <f>VLOOKUP($D1316,CSVLookups!$B:$R,MATCH(B$1,CSVLookups!$B$1:$R$1,0),FALSE)</f>
        <v>#N/A</v>
      </c>
      <c r="C1316" s="222" t="e">
        <f t="shared" si="24"/>
        <v>#N/A</v>
      </c>
    </row>
    <row r="1317" spans="1:3">
      <c r="A1317" s="222" t="e">
        <f>VLOOKUP($D1317,CSVLookups!$B:$R,MATCH(A$1,CSVLookups!$B$1:$R$1,0),FALSE)</f>
        <v>#N/A</v>
      </c>
      <c r="B1317" s="222" t="e">
        <f>VLOOKUP($D1317,CSVLookups!$B:$R,MATCH(B$1,CSVLookups!$B$1:$R$1,0),FALSE)</f>
        <v>#N/A</v>
      </c>
      <c r="C1317" s="222" t="e">
        <f t="shared" si="24"/>
        <v>#N/A</v>
      </c>
    </row>
    <row r="1318" spans="1:3">
      <c r="A1318" s="222" t="e">
        <f>VLOOKUP($D1318,CSVLookups!$B:$R,MATCH(A$1,CSVLookups!$B$1:$R$1,0),FALSE)</f>
        <v>#N/A</v>
      </c>
      <c r="B1318" s="222" t="e">
        <f>VLOOKUP($D1318,CSVLookups!$B:$R,MATCH(B$1,CSVLookups!$B$1:$R$1,0),FALSE)</f>
        <v>#N/A</v>
      </c>
      <c r="C1318" s="222" t="e">
        <f t="shared" si="24"/>
        <v>#N/A</v>
      </c>
    </row>
    <row r="1319" spans="1:3">
      <c r="A1319" s="222" t="e">
        <f>VLOOKUP($D1319,CSVLookups!$B:$R,MATCH(A$1,CSVLookups!$B$1:$R$1,0),FALSE)</f>
        <v>#N/A</v>
      </c>
      <c r="B1319" s="222" t="e">
        <f>VLOOKUP($D1319,CSVLookups!$B:$R,MATCH(B$1,CSVLookups!$B$1:$R$1,0),FALSE)</f>
        <v>#N/A</v>
      </c>
      <c r="C1319" s="222" t="e">
        <f t="shared" si="24"/>
        <v>#N/A</v>
      </c>
    </row>
    <row r="1320" spans="1:3">
      <c r="A1320" s="222" t="e">
        <f>VLOOKUP($D1320,CSVLookups!$B:$R,MATCH(A$1,CSVLookups!$B$1:$R$1,0),FALSE)</f>
        <v>#N/A</v>
      </c>
      <c r="B1320" s="222" t="e">
        <f>VLOOKUP($D1320,CSVLookups!$B:$R,MATCH(B$1,CSVLookups!$B$1:$R$1,0),FALSE)</f>
        <v>#N/A</v>
      </c>
      <c r="C1320" s="222" t="e">
        <f t="shared" si="24"/>
        <v>#N/A</v>
      </c>
    </row>
    <row r="1321" spans="1:3">
      <c r="A1321" s="222" t="e">
        <f>VLOOKUP($D1321,CSVLookups!$B:$R,MATCH(A$1,CSVLookups!$B$1:$R$1,0),FALSE)</f>
        <v>#N/A</v>
      </c>
      <c r="B1321" s="222" t="e">
        <f>VLOOKUP($D1321,CSVLookups!$B:$R,MATCH(B$1,CSVLookups!$B$1:$R$1,0),FALSE)</f>
        <v>#N/A</v>
      </c>
      <c r="C1321" s="222" t="e">
        <f t="shared" si="24"/>
        <v>#N/A</v>
      </c>
    </row>
    <row r="1322" spans="1:3">
      <c r="A1322" s="222" t="e">
        <f>VLOOKUP($D1322,CSVLookups!$B:$R,MATCH(A$1,CSVLookups!$B$1:$R$1,0),FALSE)</f>
        <v>#N/A</v>
      </c>
      <c r="B1322" s="222" t="e">
        <f>VLOOKUP($D1322,CSVLookups!$B:$R,MATCH(B$1,CSVLookups!$B$1:$R$1,0),FALSE)</f>
        <v>#N/A</v>
      </c>
      <c r="C1322" s="222" t="e">
        <f t="shared" si="24"/>
        <v>#N/A</v>
      </c>
    </row>
    <row r="1323" spans="1:3">
      <c r="A1323" s="222" t="e">
        <f>VLOOKUP($D1323,CSVLookups!$B:$R,MATCH(A$1,CSVLookups!$B$1:$R$1,0),FALSE)</f>
        <v>#N/A</v>
      </c>
      <c r="B1323" s="222" t="e">
        <f>VLOOKUP($D1323,CSVLookups!$B:$R,MATCH(B$1,CSVLookups!$B$1:$R$1,0),FALSE)</f>
        <v>#N/A</v>
      </c>
      <c r="C1323" s="222" t="e">
        <f t="shared" si="24"/>
        <v>#N/A</v>
      </c>
    </row>
    <row r="1324" spans="1:3">
      <c r="A1324" s="222" t="e">
        <f>VLOOKUP($D1324,CSVLookups!$B:$R,MATCH(A$1,CSVLookups!$B$1:$R$1,0),FALSE)</f>
        <v>#N/A</v>
      </c>
      <c r="B1324" s="222" t="e">
        <f>VLOOKUP($D1324,CSVLookups!$B:$R,MATCH(B$1,CSVLookups!$B$1:$R$1,0),FALSE)</f>
        <v>#N/A</v>
      </c>
      <c r="C1324" s="222" t="e">
        <f t="shared" si="24"/>
        <v>#N/A</v>
      </c>
    </row>
    <row r="1325" spans="1:3">
      <c r="A1325" s="222" t="e">
        <f>VLOOKUP($D1325,CSVLookups!$B:$R,MATCH(A$1,CSVLookups!$B$1:$R$1,0),FALSE)</f>
        <v>#N/A</v>
      </c>
      <c r="B1325" s="222" t="e">
        <f>VLOOKUP($D1325,CSVLookups!$B:$R,MATCH(B$1,CSVLookups!$B$1:$R$1,0),FALSE)</f>
        <v>#N/A</v>
      </c>
      <c r="C1325" s="222" t="e">
        <f t="shared" si="24"/>
        <v>#N/A</v>
      </c>
    </row>
    <row r="1326" spans="1:3">
      <c r="A1326" s="222" t="e">
        <f>VLOOKUP($D1326,CSVLookups!$B:$R,MATCH(A$1,CSVLookups!$B$1:$R$1,0),FALSE)</f>
        <v>#N/A</v>
      </c>
      <c r="B1326" s="222" t="e">
        <f>VLOOKUP($D1326,CSVLookups!$B:$R,MATCH(B$1,CSVLookups!$B$1:$R$1,0),FALSE)</f>
        <v>#N/A</v>
      </c>
      <c r="C1326" s="222" t="e">
        <f t="shared" si="24"/>
        <v>#N/A</v>
      </c>
    </row>
    <row r="1327" spans="1:3">
      <c r="A1327" s="222" t="e">
        <f>VLOOKUP($D1327,CSVLookups!$B:$R,MATCH(A$1,CSVLookups!$B$1:$R$1,0),FALSE)</f>
        <v>#N/A</v>
      </c>
      <c r="B1327" s="222" t="e">
        <f>VLOOKUP($D1327,CSVLookups!$B:$R,MATCH(B$1,CSVLookups!$B$1:$R$1,0),FALSE)</f>
        <v>#N/A</v>
      </c>
      <c r="C1327" s="222" t="e">
        <f t="shared" si="24"/>
        <v>#N/A</v>
      </c>
    </row>
    <row r="1328" spans="1:3">
      <c r="A1328" s="222" t="e">
        <f>VLOOKUP($D1328,CSVLookups!$B:$R,MATCH(A$1,CSVLookups!$B$1:$R$1,0),FALSE)</f>
        <v>#N/A</v>
      </c>
      <c r="B1328" s="222" t="e">
        <f>VLOOKUP($D1328,CSVLookups!$B:$R,MATCH(B$1,CSVLookups!$B$1:$R$1,0),FALSE)</f>
        <v>#N/A</v>
      </c>
      <c r="C1328" s="222" t="e">
        <f t="shared" si="24"/>
        <v>#N/A</v>
      </c>
    </row>
    <row r="1329" spans="1:3">
      <c r="A1329" s="222" t="e">
        <f>VLOOKUP($D1329,CSVLookups!$B:$R,MATCH(A$1,CSVLookups!$B$1:$R$1,0),FALSE)</f>
        <v>#N/A</v>
      </c>
      <c r="B1329" s="222" t="e">
        <f>VLOOKUP($D1329,CSVLookups!$B:$R,MATCH(B$1,CSVLookups!$B$1:$R$1,0),FALSE)</f>
        <v>#N/A</v>
      </c>
      <c r="C1329" s="222" t="e">
        <f t="shared" si="24"/>
        <v>#N/A</v>
      </c>
    </row>
    <row r="1330" spans="1:3">
      <c r="A1330" s="222" t="e">
        <f>VLOOKUP($D1330,CSVLookups!$B:$R,MATCH(A$1,CSVLookups!$B$1:$R$1,0),FALSE)</f>
        <v>#N/A</v>
      </c>
      <c r="B1330" s="222" t="e">
        <f>VLOOKUP($D1330,CSVLookups!$B:$R,MATCH(B$1,CSVLookups!$B$1:$R$1,0),FALSE)</f>
        <v>#N/A</v>
      </c>
      <c r="C1330" s="222" t="e">
        <f t="shared" si="24"/>
        <v>#N/A</v>
      </c>
    </row>
    <row r="1331" spans="1:3">
      <c r="A1331" s="222" t="e">
        <f>VLOOKUP($D1331,CSVLookups!$B:$R,MATCH(A$1,CSVLookups!$B$1:$R$1,0),FALSE)</f>
        <v>#N/A</v>
      </c>
      <c r="B1331" s="222" t="e">
        <f>VLOOKUP($D1331,CSVLookups!$B:$R,MATCH(B$1,CSVLookups!$B$1:$R$1,0),FALSE)</f>
        <v>#N/A</v>
      </c>
      <c r="C1331" s="222" t="e">
        <f t="shared" si="24"/>
        <v>#N/A</v>
      </c>
    </row>
    <row r="1332" spans="1:3">
      <c r="A1332" s="222" t="e">
        <f>VLOOKUP($D1332,CSVLookups!$B:$R,MATCH(A$1,CSVLookups!$B$1:$R$1,0),FALSE)</f>
        <v>#N/A</v>
      </c>
      <c r="B1332" s="222" t="e">
        <f>VLOOKUP($D1332,CSVLookups!$B:$R,MATCH(B$1,CSVLookups!$B$1:$R$1,0),FALSE)</f>
        <v>#N/A</v>
      </c>
      <c r="C1332" s="222" t="e">
        <f t="shared" si="24"/>
        <v>#N/A</v>
      </c>
    </row>
    <row r="1333" spans="1:3">
      <c r="A1333" s="222" t="e">
        <f>VLOOKUP($D1333,CSVLookups!$B:$R,MATCH(A$1,CSVLookups!$B$1:$R$1,0),FALSE)</f>
        <v>#N/A</v>
      </c>
      <c r="B1333" s="222" t="e">
        <f>VLOOKUP($D1333,CSVLookups!$B:$R,MATCH(B$1,CSVLookups!$B$1:$R$1,0),FALSE)</f>
        <v>#N/A</v>
      </c>
      <c r="C1333" s="222" t="e">
        <f t="shared" si="24"/>
        <v>#N/A</v>
      </c>
    </row>
    <row r="1334" spans="1:3">
      <c r="A1334" s="222" t="e">
        <f>VLOOKUP($D1334,CSVLookups!$B:$R,MATCH(A$1,CSVLookups!$B$1:$R$1,0),FALSE)</f>
        <v>#N/A</v>
      </c>
      <c r="B1334" s="222" t="e">
        <f>VLOOKUP($D1334,CSVLookups!$B:$R,MATCH(B$1,CSVLookups!$B$1:$R$1,0),FALSE)</f>
        <v>#N/A</v>
      </c>
      <c r="C1334" s="222" t="e">
        <f t="shared" si="24"/>
        <v>#N/A</v>
      </c>
    </row>
    <row r="1335" spans="1:3">
      <c r="A1335" s="222" t="e">
        <f>VLOOKUP($D1335,CSVLookups!$B:$R,MATCH(A$1,CSVLookups!$B$1:$R$1,0),FALSE)</f>
        <v>#N/A</v>
      </c>
      <c r="B1335" s="222" t="e">
        <f>VLOOKUP($D1335,CSVLookups!$B:$R,MATCH(B$1,CSVLookups!$B$1:$R$1,0),FALSE)</f>
        <v>#N/A</v>
      </c>
      <c r="C1335" s="222" t="e">
        <f t="shared" si="24"/>
        <v>#N/A</v>
      </c>
    </row>
    <row r="1336" spans="1:3">
      <c r="A1336" s="222" t="e">
        <f>VLOOKUP($D1336,CSVLookups!$B:$R,MATCH(A$1,CSVLookups!$B$1:$R$1,0),FALSE)</f>
        <v>#N/A</v>
      </c>
      <c r="B1336" s="222" t="e">
        <f>VLOOKUP($D1336,CSVLookups!$B:$R,MATCH(B$1,CSVLookups!$B$1:$R$1,0),FALSE)</f>
        <v>#N/A</v>
      </c>
      <c r="C1336" s="222" t="e">
        <f t="shared" si="24"/>
        <v>#N/A</v>
      </c>
    </row>
    <row r="1337" spans="1:3">
      <c r="A1337" s="222" t="e">
        <f>VLOOKUP($D1337,CSVLookups!$B:$R,MATCH(A$1,CSVLookups!$B$1:$R$1,0),FALSE)</f>
        <v>#N/A</v>
      </c>
      <c r="B1337" s="222" t="e">
        <f>VLOOKUP($D1337,CSVLookups!$B:$R,MATCH(B$1,CSVLookups!$B$1:$R$1,0),FALSE)</f>
        <v>#N/A</v>
      </c>
      <c r="C1337" s="222" t="e">
        <f t="shared" si="24"/>
        <v>#N/A</v>
      </c>
    </row>
    <row r="1338" spans="1:3">
      <c r="A1338" s="222" t="e">
        <f>VLOOKUP($D1338,CSVLookups!$B:$R,MATCH(A$1,CSVLookups!$B$1:$R$1,0),FALSE)</f>
        <v>#N/A</v>
      </c>
      <c r="B1338" s="222" t="e">
        <f>VLOOKUP($D1338,CSVLookups!$B:$R,MATCH(B$1,CSVLookups!$B$1:$R$1,0),FALSE)</f>
        <v>#N/A</v>
      </c>
      <c r="C1338" s="222" t="e">
        <f t="shared" si="24"/>
        <v>#N/A</v>
      </c>
    </row>
    <row r="1339" spans="1:3">
      <c r="A1339" s="222" t="e">
        <f>VLOOKUP($D1339,CSVLookups!$B:$R,MATCH(A$1,CSVLookups!$B$1:$R$1,0),FALSE)</f>
        <v>#N/A</v>
      </c>
      <c r="B1339" s="222" t="e">
        <f>VLOOKUP($D1339,CSVLookups!$B:$R,MATCH(B$1,CSVLookups!$B$1:$R$1,0),FALSE)</f>
        <v>#N/A</v>
      </c>
      <c r="C1339" s="222" t="e">
        <f t="shared" si="24"/>
        <v>#N/A</v>
      </c>
    </row>
    <row r="1340" spans="1:3">
      <c r="A1340" s="222" t="e">
        <f>VLOOKUP($D1340,CSVLookups!$B:$R,MATCH(A$1,CSVLookups!$B$1:$R$1,0),FALSE)</f>
        <v>#N/A</v>
      </c>
      <c r="B1340" s="222" t="e">
        <f>VLOOKUP($D1340,CSVLookups!$B:$R,MATCH(B$1,CSVLookups!$B$1:$R$1,0),FALSE)</f>
        <v>#N/A</v>
      </c>
      <c r="C1340" s="222" t="e">
        <f t="shared" si="24"/>
        <v>#N/A</v>
      </c>
    </row>
    <row r="1341" spans="1:3">
      <c r="A1341" s="222" t="e">
        <f>VLOOKUP($D1341,CSVLookups!$B:$R,MATCH(A$1,CSVLookups!$B$1:$R$1,0),FALSE)</f>
        <v>#N/A</v>
      </c>
      <c r="B1341" s="222" t="e">
        <f>VLOOKUP($D1341,CSVLookups!$B:$R,MATCH(B$1,CSVLookups!$B$1:$R$1,0),FALSE)</f>
        <v>#N/A</v>
      </c>
      <c r="C1341" s="222" t="e">
        <f t="shared" si="24"/>
        <v>#N/A</v>
      </c>
    </row>
    <row r="1342" spans="1:3">
      <c r="A1342" s="222" t="e">
        <f>VLOOKUP($D1342,CSVLookups!$B:$R,MATCH(A$1,CSVLookups!$B$1:$R$1,0),FALSE)</f>
        <v>#N/A</v>
      </c>
      <c r="B1342" s="222" t="e">
        <f>VLOOKUP($D1342,CSVLookups!$B:$R,MATCH(B$1,CSVLookups!$B$1:$R$1,0),FALSE)</f>
        <v>#N/A</v>
      </c>
      <c r="C1342" s="222" t="e">
        <f t="shared" si="24"/>
        <v>#N/A</v>
      </c>
    </row>
    <row r="1343" spans="1:3">
      <c r="A1343" s="222" t="e">
        <f>VLOOKUP($D1343,CSVLookups!$B:$R,MATCH(A$1,CSVLookups!$B$1:$R$1,0),FALSE)</f>
        <v>#N/A</v>
      </c>
      <c r="B1343" s="222" t="e">
        <f>VLOOKUP($D1343,CSVLookups!$B:$R,MATCH(B$1,CSVLookups!$B$1:$R$1,0),FALSE)</f>
        <v>#N/A</v>
      </c>
      <c r="C1343" s="222" t="e">
        <f t="shared" si="24"/>
        <v>#N/A</v>
      </c>
    </row>
    <row r="1344" spans="1:3">
      <c r="A1344" s="222" t="e">
        <f>VLOOKUP($D1344,CSVLookups!$B:$R,MATCH(A$1,CSVLookups!$B$1:$R$1,0),FALSE)</f>
        <v>#N/A</v>
      </c>
      <c r="B1344" s="222" t="e">
        <f>VLOOKUP($D1344,CSVLookups!$B:$R,MATCH(B$1,CSVLookups!$B$1:$R$1,0),FALSE)</f>
        <v>#N/A</v>
      </c>
      <c r="C1344" s="222" t="e">
        <f t="shared" si="24"/>
        <v>#N/A</v>
      </c>
    </row>
    <row r="1345" spans="1:3">
      <c r="A1345" s="222" t="e">
        <f>VLOOKUP($D1345,CSVLookups!$B:$R,MATCH(A$1,CSVLookups!$B$1:$R$1,0),FALSE)</f>
        <v>#N/A</v>
      </c>
      <c r="B1345" s="222" t="e">
        <f>VLOOKUP($D1345,CSVLookups!$B:$R,MATCH(B$1,CSVLookups!$B$1:$R$1,0),FALSE)</f>
        <v>#N/A</v>
      </c>
      <c r="C1345" s="222" t="e">
        <f t="shared" si="24"/>
        <v>#N/A</v>
      </c>
    </row>
    <row r="1346" spans="1:3">
      <c r="A1346" s="222" t="e">
        <f>VLOOKUP($D1346,CSVLookups!$B:$R,MATCH(A$1,CSVLookups!$B$1:$R$1,0),FALSE)</f>
        <v>#N/A</v>
      </c>
      <c r="B1346" s="222" t="e">
        <f>VLOOKUP($D1346,CSVLookups!$B:$R,MATCH(B$1,CSVLookups!$B$1:$R$1,0),FALSE)</f>
        <v>#N/A</v>
      </c>
      <c r="C1346" s="222" t="e">
        <f t="shared" si="24"/>
        <v>#N/A</v>
      </c>
    </row>
    <row r="1347" spans="1:3">
      <c r="A1347" s="222" t="e">
        <f>VLOOKUP($D1347,CSVLookups!$B:$R,MATCH(A$1,CSVLookups!$B$1:$R$1,0),FALSE)</f>
        <v>#N/A</v>
      </c>
      <c r="B1347" s="222" t="e">
        <f>VLOOKUP($D1347,CSVLookups!$B:$R,MATCH(B$1,CSVLookups!$B$1:$R$1,0),FALSE)</f>
        <v>#N/A</v>
      </c>
      <c r="C1347" s="222" t="e">
        <f t="shared" si="24"/>
        <v>#N/A</v>
      </c>
    </row>
    <row r="1348" spans="1:3">
      <c r="A1348" s="222" t="e">
        <f>VLOOKUP($D1348,CSVLookups!$B:$R,MATCH(A$1,CSVLookups!$B$1:$R$1,0),FALSE)</f>
        <v>#N/A</v>
      </c>
      <c r="B1348" s="222" t="e">
        <f>VLOOKUP($D1348,CSVLookups!$B:$R,MATCH(B$1,CSVLookups!$B$1:$R$1,0),FALSE)</f>
        <v>#N/A</v>
      </c>
      <c r="C1348" s="222" t="e">
        <f t="shared" si="24"/>
        <v>#N/A</v>
      </c>
    </row>
    <row r="1349" spans="1:3">
      <c r="A1349" s="222" t="e">
        <f>VLOOKUP($D1349,CSVLookups!$B:$R,MATCH(A$1,CSVLookups!$B$1:$R$1,0),FALSE)</f>
        <v>#N/A</v>
      </c>
      <c r="B1349" s="222" t="e">
        <f>VLOOKUP($D1349,CSVLookups!$B:$R,MATCH(B$1,CSVLookups!$B$1:$R$1,0),FALSE)</f>
        <v>#N/A</v>
      </c>
      <c r="C1349" s="222" t="e">
        <f t="shared" si="24"/>
        <v>#N/A</v>
      </c>
    </row>
    <row r="1350" spans="1:3">
      <c r="A1350" s="222" t="e">
        <f>VLOOKUP($D1350,CSVLookups!$B:$R,MATCH(A$1,CSVLookups!$B$1:$R$1,0),FALSE)</f>
        <v>#N/A</v>
      </c>
      <c r="B1350" s="222" t="e">
        <f>VLOOKUP($D1350,CSVLookups!$B:$R,MATCH(B$1,CSVLookups!$B$1:$R$1,0),FALSE)</f>
        <v>#N/A</v>
      </c>
      <c r="C1350" s="222" t="e">
        <f t="shared" si="24"/>
        <v>#N/A</v>
      </c>
    </row>
    <row r="1351" spans="1:3">
      <c r="A1351" s="222" t="e">
        <f>VLOOKUP($D1351,CSVLookups!$B:$R,MATCH(A$1,CSVLookups!$B$1:$R$1,0),FALSE)</f>
        <v>#N/A</v>
      </c>
      <c r="B1351" s="222" t="e">
        <f>VLOOKUP($D1351,CSVLookups!$B:$R,MATCH(B$1,CSVLookups!$B$1:$R$1,0),FALSE)</f>
        <v>#N/A</v>
      </c>
      <c r="C1351" s="222" t="e">
        <f t="shared" si="24"/>
        <v>#N/A</v>
      </c>
    </row>
    <row r="1352" spans="1:3">
      <c r="A1352" s="222" t="e">
        <f>VLOOKUP($D1352,CSVLookups!$B:$R,MATCH(A$1,CSVLookups!$B$1:$R$1,0),FALSE)</f>
        <v>#N/A</v>
      </c>
      <c r="B1352" s="222" t="e">
        <f>VLOOKUP($D1352,CSVLookups!$B:$R,MATCH(B$1,CSVLookups!$B$1:$R$1,0),FALSE)</f>
        <v>#N/A</v>
      </c>
      <c r="C1352" s="222" t="e">
        <f t="shared" si="24"/>
        <v>#N/A</v>
      </c>
    </row>
    <row r="1353" spans="1:3">
      <c r="A1353" s="222" t="e">
        <f>VLOOKUP($D1353,CSVLookups!$B:$R,MATCH(A$1,CSVLookups!$B$1:$R$1,0),FALSE)</f>
        <v>#N/A</v>
      </c>
      <c r="B1353" s="222" t="e">
        <f>VLOOKUP($D1353,CSVLookups!$B:$R,MATCH(B$1,CSVLookups!$B$1:$R$1,0),FALSE)</f>
        <v>#N/A</v>
      </c>
      <c r="C1353" s="222" t="e">
        <f t="shared" si="24"/>
        <v>#N/A</v>
      </c>
    </row>
    <row r="1354" spans="1:3">
      <c r="A1354" s="222" t="e">
        <f>VLOOKUP($D1354,CSVLookups!$B:$R,MATCH(A$1,CSVLookups!$B$1:$R$1,0),FALSE)</f>
        <v>#N/A</v>
      </c>
      <c r="B1354" s="222" t="e">
        <f>VLOOKUP($D1354,CSVLookups!$B:$R,MATCH(B$1,CSVLookups!$B$1:$R$1,0),FALSE)</f>
        <v>#N/A</v>
      </c>
      <c r="C1354" s="222" t="e">
        <f t="shared" si="24"/>
        <v>#N/A</v>
      </c>
    </row>
    <row r="1355" spans="1:3">
      <c r="A1355" s="222" t="e">
        <f>VLOOKUP($D1355,CSVLookups!$B:$R,MATCH(A$1,CSVLookups!$B$1:$R$1,0),FALSE)</f>
        <v>#N/A</v>
      </c>
      <c r="B1355" s="222" t="e">
        <f>VLOOKUP($D1355,CSVLookups!$B:$R,MATCH(B$1,CSVLookups!$B$1:$R$1,0),FALSE)</f>
        <v>#N/A</v>
      </c>
      <c r="C1355" s="222" t="e">
        <f t="shared" si="24"/>
        <v>#N/A</v>
      </c>
    </row>
    <row r="1356" spans="1:3">
      <c r="A1356" s="222" t="e">
        <f>VLOOKUP($D1356,CSVLookups!$B:$R,MATCH(A$1,CSVLookups!$B$1:$R$1,0),FALSE)</f>
        <v>#N/A</v>
      </c>
      <c r="B1356" s="222" t="e">
        <f>VLOOKUP($D1356,CSVLookups!$B:$R,MATCH(B$1,CSVLookups!$B$1:$R$1,0),FALSE)</f>
        <v>#N/A</v>
      </c>
      <c r="C1356" s="222" t="e">
        <f t="shared" si="24"/>
        <v>#N/A</v>
      </c>
    </row>
    <row r="1357" spans="1:3">
      <c r="A1357" s="222" t="e">
        <f>VLOOKUP($D1357,CSVLookups!$B:$R,MATCH(A$1,CSVLookups!$B$1:$R$1,0),FALSE)</f>
        <v>#N/A</v>
      </c>
      <c r="B1357" s="222" t="e">
        <f>VLOOKUP($D1357,CSVLookups!$B:$R,MATCH(B$1,CSVLookups!$B$1:$R$1,0),FALSE)</f>
        <v>#N/A</v>
      </c>
      <c r="C1357" s="222" t="e">
        <f t="shared" si="24"/>
        <v>#N/A</v>
      </c>
    </row>
    <row r="1358" spans="1:3">
      <c r="A1358" s="222" t="e">
        <f>VLOOKUP($D1358,CSVLookups!$B:$R,MATCH(A$1,CSVLookups!$B$1:$R$1,0),FALSE)</f>
        <v>#N/A</v>
      </c>
      <c r="B1358" s="222" t="e">
        <f>VLOOKUP($D1358,CSVLookups!$B:$R,MATCH(B$1,CSVLookups!$B$1:$R$1,0),FALSE)</f>
        <v>#N/A</v>
      </c>
      <c r="C1358" s="222" t="e">
        <f t="shared" si="24"/>
        <v>#N/A</v>
      </c>
    </row>
    <row r="1359" spans="1:3">
      <c r="A1359" s="222" t="e">
        <f>VLOOKUP($D1359,CSVLookups!$B:$R,MATCH(A$1,CSVLookups!$B$1:$R$1,0),FALSE)</f>
        <v>#N/A</v>
      </c>
      <c r="B1359" s="222" t="e">
        <f>VLOOKUP($D1359,CSVLookups!$B:$R,MATCH(B$1,CSVLookups!$B$1:$R$1,0),FALSE)</f>
        <v>#N/A</v>
      </c>
      <c r="C1359" s="222" t="e">
        <f t="shared" ref="C1359:C1422" si="25">IF(CONCATENATE(A1359,B1359)="313 Financial Information0",CONCATENATE(A1359,B1359,D1359),IF(LEN(F1359)=0,CONCATENATE(A1359,B1359,IF(LEFT(D1359,LEN("Unincepted"))="Unincepted","ULO","")),CONCATENATE(A1359,B1359,F1359)))</f>
        <v>#N/A</v>
      </c>
    </row>
    <row r="1360" spans="1:3">
      <c r="A1360" s="222" t="e">
        <f>VLOOKUP($D1360,CSVLookups!$B:$R,MATCH(A$1,CSVLookups!$B$1:$R$1,0),FALSE)</f>
        <v>#N/A</v>
      </c>
      <c r="B1360" s="222" t="e">
        <f>VLOOKUP($D1360,CSVLookups!$B:$R,MATCH(B$1,CSVLookups!$B$1:$R$1,0),FALSE)</f>
        <v>#N/A</v>
      </c>
      <c r="C1360" s="222" t="e">
        <f t="shared" si="25"/>
        <v>#N/A</v>
      </c>
    </row>
    <row r="1361" spans="1:3">
      <c r="A1361" s="222" t="e">
        <f>VLOOKUP($D1361,CSVLookups!$B:$R,MATCH(A$1,CSVLookups!$B$1:$R$1,0),FALSE)</f>
        <v>#N/A</v>
      </c>
      <c r="B1361" s="222" t="e">
        <f>VLOOKUP($D1361,CSVLookups!$B:$R,MATCH(B$1,CSVLookups!$B$1:$R$1,0),FALSE)</f>
        <v>#N/A</v>
      </c>
      <c r="C1361" s="222" t="e">
        <f t="shared" si="25"/>
        <v>#N/A</v>
      </c>
    </row>
    <row r="1362" spans="1:3">
      <c r="A1362" s="222" t="e">
        <f>VLOOKUP($D1362,CSVLookups!$B:$R,MATCH(A$1,CSVLookups!$B$1:$R$1,0),FALSE)</f>
        <v>#N/A</v>
      </c>
      <c r="B1362" s="222" t="e">
        <f>VLOOKUP($D1362,CSVLookups!$B:$R,MATCH(B$1,CSVLookups!$B$1:$R$1,0),FALSE)</f>
        <v>#N/A</v>
      </c>
      <c r="C1362" s="222" t="e">
        <f t="shared" si="25"/>
        <v>#N/A</v>
      </c>
    </row>
    <row r="1363" spans="1:3">
      <c r="A1363" s="222" t="e">
        <f>VLOOKUP($D1363,CSVLookups!$B:$R,MATCH(A$1,CSVLookups!$B$1:$R$1,0),FALSE)</f>
        <v>#N/A</v>
      </c>
      <c r="B1363" s="222" t="e">
        <f>VLOOKUP($D1363,CSVLookups!$B:$R,MATCH(B$1,CSVLookups!$B$1:$R$1,0),FALSE)</f>
        <v>#N/A</v>
      </c>
      <c r="C1363" s="222" t="e">
        <f t="shared" si="25"/>
        <v>#N/A</v>
      </c>
    </row>
    <row r="1364" spans="1:3">
      <c r="A1364" s="222" t="e">
        <f>VLOOKUP($D1364,CSVLookups!$B:$R,MATCH(A$1,CSVLookups!$B$1:$R$1,0),FALSE)</f>
        <v>#N/A</v>
      </c>
      <c r="B1364" s="222" t="e">
        <f>VLOOKUP($D1364,CSVLookups!$B:$R,MATCH(B$1,CSVLookups!$B$1:$R$1,0),FALSE)</f>
        <v>#N/A</v>
      </c>
      <c r="C1364" s="222" t="e">
        <f t="shared" si="25"/>
        <v>#N/A</v>
      </c>
    </row>
    <row r="1365" spans="1:3">
      <c r="A1365" s="222" t="e">
        <f>VLOOKUP($D1365,CSVLookups!$B:$R,MATCH(A$1,CSVLookups!$B$1:$R$1,0),FALSE)</f>
        <v>#N/A</v>
      </c>
      <c r="B1365" s="222" t="e">
        <f>VLOOKUP($D1365,CSVLookups!$B:$R,MATCH(B$1,CSVLookups!$B$1:$R$1,0),FALSE)</f>
        <v>#N/A</v>
      </c>
      <c r="C1365" s="222" t="e">
        <f t="shared" si="25"/>
        <v>#N/A</v>
      </c>
    </row>
    <row r="1366" spans="1:3">
      <c r="A1366" s="222" t="e">
        <f>VLOOKUP($D1366,CSVLookups!$B:$R,MATCH(A$1,CSVLookups!$B$1:$R$1,0),FALSE)</f>
        <v>#N/A</v>
      </c>
      <c r="B1366" s="222" t="e">
        <f>VLOOKUP($D1366,CSVLookups!$B:$R,MATCH(B$1,CSVLookups!$B$1:$R$1,0),FALSE)</f>
        <v>#N/A</v>
      </c>
      <c r="C1366" s="222" t="e">
        <f t="shared" si="25"/>
        <v>#N/A</v>
      </c>
    </row>
    <row r="1367" spans="1:3">
      <c r="A1367" s="222" t="e">
        <f>VLOOKUP($D1367,CSVLookups!$B:$R,MATCH(A$1,CSVLookups!$B$1:$R$1,0),FALSE)</f>
        <v>#N/A</v>
      </c>
      <c r="B1367" s="222" t="e">
        <f>VLOOKUP($D1367,CSVLookups!$B:$R,MATCH(B$1,CSVLookups!$B$1:$R$1,0),FALSE)</f>
        <v>#N/A</v>
      </c>
      <c r="C1367" s="222" t="e">
        <f t="shared" si="25"/>
        <v>#N/A</v>
      </c>
    </row>
    <row r="1368" spans="1:3">
      <c r="A1368" s="222" t="e">
        <f>VLOOKUP($D1368,CSVLookups!$B:$R,MATCH(A$1,CSVLookups!$B$1:$R$1,0),FALSE)</f>
        <v>#N/A</v>
      </c>
      <c r="B1368" s="222" t="e">
        <f>VLOOKUP($D1368,CSVLookups!$B:$R,MATCH(B$1,CSVLookups!$B$1:$R$1,0),FALSE)</f>
        <v>#N/A</v>
      </c>
      <c r="C1368" s="222" t="e">
        <f t="shared" si="25"/>
        <v>#N/A</v>
      </c>
    </row>
    <row r="1369" spans="1:3">
      <c r="A1369" s="222" t="e">
        <f>VLOOKUP($D1369,CSVLookups!$B:$R,MATCH(A$1,CSVLookups!$B$1:$R$1,0),FALSE)</f>
        <v>#N/A</v>
      </c>
      <c r="B1369" s="222" t="e">
        <f>VLOOKUP($D1369,CSVLookups!$B:$R,MATCH(B$1,CSVLookups!$B$1:$R$1,0),FALSE)</f>
        <v>#N/A</v>
      </c>
      <c r="C1369" s="222" t="e">
        <f t="shared" si="25"/>
        <v>#N/A</v>
      </c>
    </row>
    <row r="1370" spans="1:3">
      <c r="A1370" s="222" t="e">
        <f>VLOOKUP($D1370,CSVLookups!$B:$R,MATCH(A$1,CSVLookups!$B$1:$R$1,0),FALSE)</f>
        <v>#N/A</v>
      </c>
      <c r="B1370" s="222" t="e">
        <f>VLOOKUP($D1370,CSVLookups!$B:$R,MATCH(B$1,CSVLookups!$B$1:$R$1,0),FALSE)</f>
        <v>#N/A</v>
      </c>
      <c r="C1370" s="222" t="e">
        <f t="shared" si="25"/>
        <v>#N/A</v>
      </c>
    </row>
    <row r="1371" spans="1:3">
      <c r="A1371" s="222" t="e">
        <f>VLOOKUP($D1371,CSVLookups!$B:$R,MATCH(A$1,CSVLookups!$B$1:$R$1,0),FALSE)</f>
        <v>#N/A</v>
      </c>
      <c r="B1371" s="222" t="e">
        <f>VLOOKUP($D1371,CSVLookups!$B:$R,MATCH(B$1,CSVLookups!$B$1:$R$1,0),FALSE)</f>
        <v>#N/A</v>
      </c>
      <c r="C1371" s="222" t="e">
        <f t="shared" si="25"/>
        <v>#N/A</v>
      </c>
    </row>
    <row r="1372" spans="1:3">
      <c r="A1372" s="222" t="e">
        <f>VLOOKUP($D1372,CSVLookups!$B:$R,MATCH(A$1,CSVLookups!$B$1:$R$1,0),FALSE)</f>
        <v>#N/A</v>
      </c>
      <c r="B1372" s="222" t="e">
        <f>VLOOKUP($D1372,CSVLookups!$B:$R,MATCH(B$1,CSVLookups!$B$1:$R$1,0),FALSE)</f>
        <v>#N/A</v>
      </c>
      <c r="C1372" s="222" t="e">
        <f t="shared" si="25"/>
        <v>#N/A</v>
      </c>
    </row>
    <row r="1373" spans="1:3">
      <c r="A1373" s="222" t="e">
        <f>VLOOKUP($D1373,CSVLookups!$B:$R,MATCH(A$1,CSVLookups!$B$1:$R$1,0),FALSE)</f>
        <v>#N/A</v>
      </c>
      <c r="B1373" s="222" t="e">
        <f>VLOOKUP($D1373,CSVLookups!$B:$R,MATCH(B$1,CSVLookups!$B$1:$R$1,0),FALSE)</f>
        <v>#N/A</v>
      </c>
      <c r="C1373" s="222" t="e">
        <f t="shared" si="25"/>
        <v>#N/A</v>
      </c>
    </row>
    <row r="1374" spans="1:3">
      <c r="A1374" s="222" t="e">
        <f>VLOOKUP($D1374,CSVLookups!$B:$R,MATCH(A$1,CSVLookups!$B$1:$R$1,0),FALSE)</f>
        <v>#N/A</v>
      </c>
      <c r="B1374" s="222" t="e">
        <f>VLOOKUP($D1374,CSVLookups!$B:$R,MATCH(B$1,CSVLookups!$B$1:$R$1,0),FALSE)</f>
        <v>#N/A</v>
      </c>
      <c r="C1374" s="222" t="e">
        <f t="shared" si="25"/>
        <v>#N/A</v>
      </c>
    </row>
    <row r="1375" spans="1:3">
      <c r="A1375" s="222" t="e">
        <f>VLOOKUP($D1375,CSVLookups!$B:$R,MATCH(A$1,CSVLookups!$B$1:$R$1,0),FALSE)</f>
        <v>#N/A</v>
      </c>
      <c r="B1375" s="222" t="e">
        <f>VLOOKUP($D1375,CSVLookups!$B:$R,MATCH(B$1,CSVLookups!$B$1:$R$1,0),FALSE)</f>
        <v>#N/A</v>
      </c>
      <c r="C1375" s="222" t="e">
        <f t="shared" si="25"/>
        <v>#N/A</v>
      </c>
    </row>
    <row r="1376" spans="1:3">
      <c r="A1376" s="222" t="e">
        <f>VLOOKUP($D1376,CSVLookups!$B:$R,MATCH(A$1,CSVLookups!$B$1:$R$1,0),FALSE)</f>
        <v>#N/A</v>
      </c>
      <c r="B1376" s="222" t="e">
        <f>VLOOKUP($D1376,CSVLookups!$B:$R,MATCH(B$1,CSVLookups!$B$1:$R$1,0),FALSE)</f>
        <v>#N/A</v>
      </c>
      <c r="C1376" s="222" t="e">
        <f t="shared" si="25"/>
        <v>#N/A</v>
      </c>
    </row>
    <row r="1377" spans="1:3">
      <c r="A1377" s="222" t="e">
        <f>VLOOKUP($D1377,CSVLookups!$B:$R,MATCH(A$1,CSVLookups!$B$1:$R$1,0),FALSE)</f>
        <v>#N/A</v>
      </c>
      <c r="B1377" s="222" t="e">
        <f>VLOOKUP($D1377,CSVLookups!$B:$R,MATCH(B$1,CSVLookups!$B$1:$R$1,0),FALSE)</f>
        <v>#N/A</v>
      </c>
      <c r="C1377" s="222" t="e">
        <f t="shared" si="25"/>
        <v>#N/A</v>
      </c>
    </row>
    <row r="1378" spans="1:3">
      <c r="A1378" s="222" t="e">
        <f>VLOOKUP($D1378,CSVLookups!$B:$R,MATCH(A$1,CSVLookups!$B$1:$R$1,0),FALSE)</f>
        <v>#N/A</v>
      </c>
      <c r="B1378" s="222" t="e">
        <f>VLOOKUP($D1378,CSVLookups!$B:$R,MATCH(B$1,CSVLookups!$B$1:$R$1,0),FALSE)</f>
        <v>#N/A</v>
      </c>
      <c r="C1378" s="222" t="e">
        <f t="shared" si="25"/>
        <v>#N/A</v>
      </c>
    </row>
    <row r="1379" spans="1:3">
      <c r="A1379" s="222" t="e">
        <f>VLOOKUP($D1379,CSVLookups!$B:$R,MATCH(A$1,CSVLookups!$B$1:$R$1,0),FALSE)</f>
        <v>#N/A</v>
      </c>
      <c r="B1379" s="222" t="e">
        <f>VLOOKUP($D1379,CSVLookups!$B:$R,MATCH(B$1,CSVLookups!$B$1:$R$1,0),FALSE)</f>
        <v>#N/A</v>
      </c>
      <c r="C1379" s="222" t="e">
        <f t="shared" si="25"/>
        <v>#N/A</v>
      </c>
    </row>
    <row r="1380" spans="1:3">
      <c r="A1380" s="222" t="e">
        <f>VLOOKUP($D1380,CSVLookups!$B:$R,MATCH(A$1,CSVLookups!$B$1:$R$1,0),FALSE)</f>
        <v>#N/A</v>
      </c>
      <c r="B1380" s="222" t="e">
        <f>VLOOKUP($D1380,CSVLookups!$B:$R,MATCH(B$1,CSVLookups!$B$1:$R$1,0),FALSE)</f>
        <v>#N/A</v>
      </c>
      <c r="C1380" s="222" t="e">
        <f t="shared" si="25"/>
        <v>#N/A</v>
      </c>
    </row>
    <row r="1381" spans="1:3">
      <c r="A1381" s="222" t="e">
        <f>VLOOKUP($D1381,CSVLookups!$B:$R,MATCH(A$1,CSVLookups!$B$1:$R$1,0),FALSE)</f>
        <v>#N/A</v>
      </c>
      <c r="B1381" s="222" t="e">
        <f>VLOOKUP($D1381,CSVLookups!$B:$R,MATCH(B$1,CSVLookups!$B$1:$R$1,0),FALSE)</f>
        <v>#N/A</v>
      </c>
      <c r="C1381" s="222" t="e">
        <f t="shared" si="25"/>
        <v>#N/A</v>
      </c>
    </row>
    <row r="1382" spans="1:3">
      <c r="A1382" s="222" t="e">
        <f>VLOOKUP($D1382,CSVLookups!$B:$R,MATCH(A$1,CSVLookups!$B$1:$R$1,0),FALSE)</f>
        <v>#N/A</v>
      </c>
      <c r="B1382" s="222" t="e">
        <f>VLOOKUP($D1382,CSVLookups!$B:$R,MATCH(B$1,CSVLookups!$B$1:$R$1,0),FALSE)</f>
        <v>#N/A</v>
      </c>
      <c r="C1382" s="222" t="e">
        <f t="shared" si="25"/>
        <v>#N/A</v>
      </c>
    </row>
    <row r="1383" spans="1:3">
      <c r="A1383" s="222" t="e">
        <f>VLOOKUP($D1383,CSVLookups!$B:$R,MATCH(A$1,CSVLookups!$B$1:$R$1,0),FALSE)</f>
        <v>#N/A</v>
      </c>
      <c r="B1383" s="222" t="e">
        <f>VLOOKUP($D1383,CSVLookups!$B:$R,MATCH(B$1,CSVLookups!$B$1:$R$1,0),FALSE)</f>
        <v>#N/A</v>
      </c>
      <c r="C1383" s="222" t="e">
        <f t="shared" si="25"/>
        <v>#N/A</v>
      </c>
    </row>
    <row r="1384" spans="1:3">
      <c r="A1384" s="222" t="e">
        <f>VLOOKUP($D1384,CSVLookups!$B:$R,MATCH(A$1,CSVLookups!$B$1:$R$1,0),FALSE)</f>
        <v>#N/A</v>
      </c>
      <c r="B1384" s="222" t="e">
        <f>VLOOKUP($D1384,CSVLookups!$B:$R,MATCH(B$1,CSVLookups!$B$1:$R$1,0),FALSE)</f>
        <v>#N/A</v>
      </c>
      <c r="C1384" s="222" t="e">
        <f t="shared" si="25"/>
        <v>#N/A</v>
      </c>
    </row>
    <row r="1385" spans="1:3">
      <c r="A1385" s="222" t="e">
        <f>VLOOKUP($D1385,CSVLookups!$B:$R,MATCH(A$1,CSVLookups!$B$1:$R$1,0),FALSE)</f>
        <v>#N/A</v>
      </c>
      <c r="B1385" s="222" t="e">
        <f>VLOOKUP($D1385,CSVLookups!$B:$R,MATCH(B$1,CSVLookups!$B$1:$R$1,0),FALSE)</f>
        <v>#N/A</v>
      </c>
      <c r="C1385" s="222" t="e">
        <f t="shared" si="25"/>
        <v>#N/A</v>
      </c>
    </row>
    <row r="1386" spans="1:3">
      <c r="A1386" s="222" t="e">
        <f>VLOOKUP($D1386,CSVLookups!$B:$R,MATCH(A$1,CSVLookups!$B$1:$R$1,0),FALSE)</f>
        <v>#N/A</v>
      </c>
      <c r="B1386" s="222" t="e">
        <f>VLOOKUP($D1386,CSVLookups!$B:$R,MATCH(B$1,CSVLookups!$B$1:$R$1,0),FALSE)</f>
        <v>#N/A</v>
      </c>
      <c r="C1386" s="222" t="e">
        <f t="shared" si="25"/>
        <v>#N/A</v>
      </c>
    </row>
    <row r="1387" spans="1:3">
      <c r="A1387" s="222" t="e">
        <f>VLOOKUP($D1387,CSVLookups!$B:$R,MATCH(A$1,CSVLookups!$B$1:$R$1,0),FALSE)</f>
        <v>#N/A</v>
      </c>
      <c r="B1387" s="222" t="e">
        <f>VLOOKUP($D1387,CSVLookups!$B:$R,MATCH(B$1,CSVLookups!$B$1:$R$1,0),FALSE)</f>
        <v>#N/A</v>
      </c>
      <c r="C1387" s="222" t="e">
        <f t="shared" si="25"/>
        <v>#N/A</v>
      </c>
    </row>
    <row r="1388" spans="1:3">
      <c r="A1388" s="222" t="e">
        <f>VLOOKUP($D1388,CSVLookups!$B:$R,MATCH(A$1,CSVLookups!$B$1:$R$1,0),FALSE)</f>
        <v>#N/A</v>
      </c>
      <c r="B1388" s="222" t="e">
        <f>VLOOKUP($D1388,CSVLookups!$B:$R,MATCH(B$1,CSVLookups!$B$1:$R$1,0),FALSE)</f>
        <v>#N/A</v>
      </c>
      <c r="C1388" s="222" t="e">
        <f t="shared" si="25"/>
        <v>#N/A</v>
      </c>
    </row>
    <row r="1389" spans="1:3">
      <c r="A1389" s="222" t="e">
        <f>VLOOKUP($D1389,CSVLookups!$B:$R,MATCH(A$1,CSVLookups!$B$1:$R$1,0),FALSE)</f>
        <v>#N/A</v>
      </c>
      <c r="B1389" s="222" t="e">
        <f>VLOOKUP($D1389,CSVLookups!$B:$R,MATCH(B$1,CSVLookups!$B$1:$R$1,0),FALSE)</f>
        <v>#N/A</v>
      </c>
      <c r="C1389" s="222" t="e">
        <f t="shared" si="25"/>
        <v>#N/A</v>
      </c>
    </row>
    <row r="1390" spans="1:3">
      <c r="A1390" s="222" t="e">
        <f>VLOOKUP($D1390,CSVLookups!$B:$R,MATCH(A$1,CSVLookups!$B$1:$R$1,0),FALSE)</f>
        <v>#N/A</v>
      </c>
      <c r="B1390" s="222" t="e">
        <f>VLOOKUP($D1390,CSVLookups!$B:$R,MATCH(B$1,CSVLookups!$B$1:$R$1,0),FALSE)</f>
        <v>#N/A</v>
      </c>
      <c r="C1390" s="222" t="e">
        <f t="shared" si="25"/>
        <v>#N/A</v>
      </c>
    </row>
    <row r="1391" spans="1:3">
      <c r="A1391" s="222" t="e">
        <f>VLOOKUP($D1391,CSVLookups!$B:$R,MATCH(A$1,CSVLookups!$B$1:$R$1,0),FALSE)</f>
        <v>#N/A</v>
      </c>
      <c r="B1391" s="222" t="e">
        <f>VLOOKUP($D1391,CSVLookups!$B:$R,MATCH(B$1,CSVLookups!$B$1:$R$1,0),FALSE)</f>
        <v>#N/A</v>
      </c>
      <c r="C1391" s="222" t="e">
        <f t="shared" si="25"/>
        <v>#N/A</v>
      </c>
    </row>
    <row r="1392" spans="1:3">
      <c r="A1392" s="222" t="e">
        <f>VLOOKUP($D1392,CSVLookups!$B:$R,MATCH(A$1,CSVLookups!$B$1:$R$1,0),FALSE)</f>
        <v>#N/A</v>
      </c>
      <c r="B1392" s="222" t="e">
        <f>VLOOKUP($D1392,CSVLookups!$B:$R,MATCH(B$1,CSVLookups!$B$1:$R$1,0),FALSE)</f>
        <v>#N/A</v>
      </c>
      <c r="C1392" s="222" t="e">
        <f t="shared" si="25"/>
        <v>#N/A</v>
      </c>
    </row>
    <row r="1393" spans="1:3">
      <c r="A1393" s="222" t="e">
        <f>VLOOKUP($D1393,CSVLookups!$B:$R,MATCH(A$1,CSVLookups!$B$1:$R$1,0),FALSE)</f>
        <v>#N/A</v>
      </c>
      <c r="B1393" s="222" t="e">
        <f>VLOOKUP($D1393,CSVLookups!$B:$R,MATCH(B$1,CSVLookups!$B$1:$R$1,0),FALSE)</f>
        <v>#N/A</v>
      </c>
      <c r="C1393" s="222" t="e">
        <f t="shared" si="25"/>
        <v>#N/A</v>
      </c>
    </row>
    <row r="1394" spans="1:3">
      <c r="A1394" s="222" t="e">
        <f>VLOOKUP($D1394,CSVLookups!$B:$R,MATCH(A$1,CSVLookups!$B$1:$R$1,0),FALSE)</f>
        <v>#N/A</v>
      </c>
      <c r="B1394" s="222" t="e">
        <f>VLOOKUP($D1394,CSVLookups!$B:$R,MATCH(B$1,CSVLookups!$B$1:$R$1,0),FALSE)</f>
        <v>#N/A</v>
      </c>
      <c r="C1394" s="222" t="e">
        <f t="shared" si="25"/>
        <v>#N/A</v>
      </c>
    </row>
    <row r="1395" spans="1:3">
      <c r="A1395" s="222" t="e">
        <f>VLOOKUP($D1395,CSVLookups!$B:$R,MATCH(A$1,CSVLookups!$B$1:$R$1,0),FALSE)</f>
        <v>#N/A</v>
      </c>
      <c r="B1395" s="222" t="e">
        <f>VLOOKUP($D1395,CSVLookups!$B:$R,MATCH(B$1,CSVLookups!$B$1:$R$1,0),FALSE)</f>
        <v>#N/A</v>
      </c>
      <c r="C1395" s="222" t="e">
        <f t="shared" si="25"/>
        <v>#N/A</v>
      </c>
    </row>
    <row r="1396" spans="1:3">
      <c r="A1396" s="222" t="e">
        <f>VLOOKUP($D1396,CSVLookups!$B:$R,MATCH(A$1,CSVLookups!$B$1:$R$1,0),FALSE)</f>
        <v>#N/A</v>
      </c>
      <c r="B1396" s="222" t="e">
        <f>VLOOKUP($D1396,CSVLookups!$B:$R,MATCH(B$1,CSVLookups!$B$1:$R$1,0),FALSE)</f>
        <v>#N/A</v>
      </c>
      <c r="C1396" s="222" t="e">
        <f t="shared" si="25"/>
        <v>#N/A</v>
      </c>
    </row>
    <row r="1397" spans="1:3">
      <c r="A1397" s="222" t="e">
        <f>VLOOKUP($D1397,CSVLookups!$B:$R,MATCH(A$1,CSVLookups!$B$1:$R$1,0),FALSE)</f>
        <v>#N/A</v>
      </c>
      <c r="B1397" s="222" t="e">
        <f>VLOOKUP($D1397,CSVLookups!$B:$R,MATCH(B$1,CSVLookups!$B$1:$R$1,0),FALSE)</f>
        <v>#N/A</v>
      </c>
      <c r="C1397" s="222" t="e">
        <f t="shared" si="25"/>
        <v>#N/A</v>
      </c>
    </row>
    <row r="1398" spans="1:3">
      <c r="A1398" s="222" t="e">
        <f>VLOOKUP($D1398,CSVLookups!$B:$R,MATCH(A$1,CSVLookups!$B$1:$R$1,0),FALSE)</f>
        <v>#N/A</v>
      </c>
      <c r="B1398" s="222" t="e">
        <f>VLOOKUP($D1398,CSVLookups!$B:$R,MATCH(B$1,CSVLookups!$B$1:$R$1,0),FALSE)</f>
        <v>#N/A</v>
      </c>
      <c r="C1398" s="222" t="e">
        <f t="shared" si="25"/>
        <v>#N/A</v>
      </c>
    </row>
    <row r="1399" spans="1:3">
      <c r="A1399" s="222" t="e">
        <f>VLOOKUP($D1399,CSVLookups!$B:$R,MATCH(A$1,CSVLookups!$B$1:$R$1,0),FALSE)</f>
        <v>#N/A</v>
      </c>
      <c r="B1399" s="222" t="e">
        <f>VLOOKUP($D1399,CSVLookups!$B:$R,MATCH(B$1,CSVLookups!$B$1:$R$1,0),FALSE)</f>
        <v>#N/A</v>
      </c>
      <c r="C1399" s="222" t="e">
        <f t="shared" si="25"/>
        <v>#N/A</v>
      </c>
    </row>
    <row r="1400" spans="1:3">
      <c r="A1400" s="222" t="e">
        <f>VLOOKUP($D1400,CSVLookups!$B:$R,MATCH(A$1,CSVLookups!$B$1:$R$1,0),FALSE)</f>
        <v>#N/A</v>
      </c>
      <c r="B1400" s="222" t="e">
        <f>VLOOKUP($D1400,CSVLookups!$B:$R,MATCH(B$1,CSVLookups!$B$1:$R$1,0),FALSE)</f>
        <v>#N/A</v>
      </c>
      <c r="C1400" s="222" t="e">
        <f t="shared" si="25"/>
        <v>#N/A</v>
      </c>
    </row>
    <row r="1401" spans="1:3">
      <c r="A1401" s="222" t="e">
        <f>VLOOKUP($D1401,CSVLookups!$B:$R,MATCH(A$1,CSVLookups!$B$1:$R$1,0),FALSE)</f>
        <v>#N/A</v>
      </c>
      <c r="B1401" s="222" t="e">
        <f>VLOOKUP($D1401,CSVLookups!$B:$R,MATCH(B$1,CSVLookups!$B$1:$R$1,0),FALSE)</f>
        <v>#N/A</v>
      </c>
      <c r="C1401" s="222" t="e">
        <f t="shared" si="25"/>
        <v>#N/A</v>
      </c>
    </row>
    <row r="1402" spans="1:3">
      <c r="A1402" s="222" t="e">
        <f>VLOOKUP($D1402,CSVLookups!$B:$R,MATCH(A$1,CSVLookups!$B$1:$R$1,0),FALSE)</f>
        <v>#N/A</v>
      </c>
      <c r="B1402" s="222" t="e">
        <f>VLOOKUP($D1402,CSVLookups!$B:$R,MATCH(B$1,CSVLookups!$B$1:$R$1,0),FALSE)</f>
        <v>#N/A</v>
      </c>
      <c r="C1402" s="222" t="e">
        <f t="shared" si="25"/>
        <v>#N/A</v>
      </c>
    </row>
    <row r="1403" spans="1:3">
      <c r="A1403" s="222" t="e">
        <f>VLOOKUP($D1403,CSVLookups!$B:$R,MATCH(A$1,CSVLookups!$B$1:$R$1,0),FALSE)</f>
        <v>#N/A</v>
      </c>
      <c r="B1403" s="222" t="e">
        <f>VLOOKUP($D1403,CSVLookups!$B:$R,MATCH(B$1,CSVLookups!$B$1:$R$1,0),FALSE)</f>
        <v>#N/A</v>
      </c>
      <c r="C1403" s="222" t="e">
        <f t="shared" si="25"/>
        <v>#N/A</v>
      </c>
    </row>
    <row r="1404" spans="1:3">
      <c r="A1404" s="222" t="e">
        <f>VLOOKUP($D1404,CSVLookups!$B:$R,MATCH(A$1,CSVLookups!$B$1:$R$1,0),FALSE)</f>
        <v>#N/A</v>
      </c>
      <c r="B1404" s="222" t="e">
        <f>VLOOKUP($D1404,CSVLookups!$B:$R,MATCH(B$1,CSVLookups!$B$1:$R$1,0),FALSE)</f>
        <v>#N/A</v>
      </c>
      <c r="C1404" s="222" t="e">
        <f t="shared" si="25"/>
        <v>#N/A</v>
      </c>
    </row>
    <row r="1405" spans="1:3">
      <c r="A1405" s="222" t="e">
        <f>VLOOKUP($D1405,CSVLookups!$B:$R,MATCH(A$1,CSVLookups!$B$1:$R$1,0),FALSE)</f>
        <v>#N/A</v>
      </c>
      <c r="B1405" s="222" t="e">
        <f>VLOOKUP($D1405,CSVLookups!$B:$R,MATCH(B$1,CSVLookups!$B$1:$R$1,0),FALSE)</f>
        <v>#N/A</v>
      </c>
      <c r="C1405" s="222" t="e">
        <f t="shared" si="25"/>
        <v>#N/A</v>
      </c>
    </row>
    <row r="1406" spans="1:3">
      <c r="A1406" s="222" t="e">
        <f>VLOOKUP($D1406,CSVLookups!$B:$R,MATCH(A$1,CSVLookups!$B$1:$R$1,0),FALSE)</f>
        <v>#N/A</v>
      </c>
      <c r="B1406" s="222" t="e">
        <f>VLOOKUP($D1406,CSVLookups!$B:$R,MATCH(B$1,CSVLookups!$B$1:$R$1,0),FALSE)</f>
        <v>#N/A</v>
      </c>
      <c r="C1406" s="222" t="e">
        <f t="shared" si="25"/>
        <v>#N/A</v>
      </c>
    </row>
    <row r="1407" spans="1:3">
      <c r="A1407" s="222" t="e">
        <f>VLOOKUP($D1407,CSVLookups!$B:$R,MATCH(A$1,CSVLookups!$B$1:$R$1,0),FALSE)</f>
        <v>#N/A</v>
      </c>
      <c r="B1407" s="222" t="e">
        <f>VLOOKUP($D1407,CSVLookups!$B:$R,MATCH(B$1,CSVLookups!$B$1:$R$1,0),FALSE)</f>
        <v>#N/A</v>
      </c>
      <c r="C1407" s="222" t="e">
        <f t="shared" si="25"/>
        <v>#N/A</v>
      </c>
    </row>
    <row r="1408" spans="1:3">
      <c r="A1408" s="222" t="e">
        <f>VLOOKUP($D1408,CSVLookups!$B:$R,MATCH(A$1,CSVLookups!$B$1:$R$1,0),FALSE)</f>
        <v>#N/A</v>
      </c>
      <c r="B1408" s="222" t="e">
        <f>VLOOKUP($D1408,CSVLookups!$B:$R,MATCH(B$1,CSVLookups!$B$1:$R$1,0),FALSE)</f>
        <v>#N/A</v>
      </c>
      <c r="C1408" s="222" t="e">
        <f t="shared" si="25"/>
        <v>#N/A</v>
      </c>
    </row>
    <row r="1409" spans="1:3">
      <c r="A1409" s="222" t="e">
        <f>VLOOKUP($D1409,CSVLookups!$B:$R,MATCH(A$1,CSVLookups!$B$1:$R$1,0),FALSE)</f>
        <v>#N/A</v>
      </c>
      <c r="B1409" s="222" t="e">
        <f>VLOOKUP($D1409,CSVLookups!$B:$R,MATCH(B$1,CSVLookups!$B$1:$R$1,0),FALSE)</f>
        <v>#N/A</v>
      </c>
      <c r="C1409" s="222" t="e">
        <f t="shared" si="25"/>
        <v>#N/A</v>
      </c>
    </row>
    <row r="1410" spans="1:3">
      <c r="A1410" s="222" t="e">
        <f>VLOOKUP($D1410,CSVLookups!$B:$R,MATCH(A$1,CSVLookups!$B$1:$R$1,0),FALSE)</f>
        <v>#N/A</v>
      </c>
      <c r="B1410" s="222" t="e">
        <f>VLOOKUP($D1410,CSVLookups!$B:$R,MATCH(B$1,CSVLookups!$B$1:$R$1,0),FALSE)</f>
        <v>#N/A</v>
      </c>
      <c r="C1410" s="222" t="e">
        <f t="shared" si="25"/>
        <v>#N/A</v>
      </c>
    </row>
    <row r="1411" spans="1:3">
      <c r="A1411" s="222" t="e">
        <f>VLOOKUP($D1411,CSVLookups!$B:$R,MATCH(A$1,CSVLookups!$B$1:$R$1,0),FALSE)</f>
        <v>#N/A</v>
      </c>
      <c r="B1411" s="222" t="e">
        <f>VLOOKUP($D1411,CSVLookups!$B:$R,MATCH(B$1,CSVLookups!$B$1:$R$1,0),FALSE)</f>
        <v>#N/A</v>
      </c>
      <c r="C1411" s="222" t="e">
        <f t="shared" si="25"/>
        <v>#N/A</v>
      </c>
    </row>
    <row r="1412" spans="1:3">
      <c r="A1412" s="222" t="e">
        <f>VLOOKUP($D1412,CSVLookups!$B:$R,MATCH(A$1,CSVLookups!$B$1:$R$1,0),FALSE)</f>
        <v>#N/A</v>
      </c>
      <c r="B1412" s="222" t="e">
        <f>VLOOKUP($D1412,CSVLookups!$B:$R,MATCH(B$1,CSVLookups!$B$1:$R$1,0),FALSE)</f>
        <v>#N/A</v>
      </c>
      <c r="C1412" s="222" t="e">
        <f t="shared" si="25"/>
        <v>#N/A</v>
      </c>
    </row>
    <row r="1413" spans="1:3">
      <c r="A1413" s="222" t="e">
        <f>VLOOKUP($D1413,CSVLookups!$B:$R,MATCH(A$1,CSVLookups!$B$1:$R$1,0),FALSE)</f>
        <v>#N/A</v>
      </c>
      <c r="B1413" s="222" t="e">
        <f>VLOOKUP($D1413,CSVLookups!$B:$R,MATCH(B$1,CSVLookups!$B$1:$R$1,0),FALSE)</f>
        <v>#N/A</v>
      </c>
      <c r="C1413" s="222" t="e">
        <f t="shared" si="25"/>
        <v>#N/A</v>
      </c>
    </row>
    <row r="1414" spans="1:3">
      <c r="A1414" s="222" t="e">
        <f>VLOOKUP($D1414,CSVLookups!$B:$R,MATCH(A$1,CSVLookups!$B$1:$R$1,0),FALSE)</f>
        <v>#N/A</v>
      </c>
      <c r="B1414" s="222" t="e">
        <f>VLOOKUP($D1414,CSVLookups!$B:$R,MATCH(B$1,CSVLookups!$B$1:$R$1,0),FALSE)</f>
        <v>#N/A</v>
      </c>
      <c r="C1414" s="222" t="e">
        <f t="shared" si="25"/>
        <v>#N/A</v>
      </c>
    </row>
    <row r="1415" spans="1:3">
      <c r="A1415" s="222" t="e">
        <f>VLOOKUP($D1415,CSVLookups!$B:$R,MATCH(A$1,CSVLookups!$B$1:$R$1,0),FALSE)</f>
        <v>#N/A</v>
      </c>
      <c r="B1415" s="222" t="e">
        <f>VLOOKUP($D1415,CSVLookups!$B:$R,MATCH(B$1,CSVLookups!$B$1:$R$1,0),FALSE)</f>
        <v>#N/A</v>
      </c>
      <c r="C1415" s="222" t="e">
        <f t="shared" si="25"/>
        <v>#N/A</v>
      </c>
    </row>
    <row r="1416" spans="1:3">
      <c r="A1416" s="222" t="e">
        <f>VLOOKUP($D1416,CSVLookups!$B:$R,MATCH(A$1,CSVLookups!$B$1:$R$1,0),FALSE)</f>
        <v>#N/A</v>
      </c>
      <c r="B1416" s="222" t="e">
        <f>VLOOKUP($D1416,CSVLookups!$B:$R,MATCH(B$1,CSVLookups!$B$1:$R$1,0),FALSE)</f>
        <v>#N/A</v>
      </c>
      <c r="C1416" s="222" t="e">
        <f t="shared" si="25"/>
        <v>#N/A</v>
      </c>
    </row>
    <row r="1417" spans="1:3">
      <c r="A1417" s="222" t="e">
        <f>VLOOKUP($D1417,CSVLookups!$B:$R,MATCH(A$1,CSVLookups!$B$1:$R$1,0),FALSE)</f>
        <v>#N/A</v>
      </c>
      <c r="B1417" s="222" t="e">
        <f>VLOOKUP($D1417,CSVLookups!$B:$R,MATCH(B$1,CSVLookups!$B$1:$R$1,0),FALSE)</f>
        <v>#N/A</v>
      </c>
      <c r="C1417" s="222" t="e">
        <f t="shared" si="25"/>
        <v>#N/A</v>
      </c>
    </row>
    <row r="1418" spans="1:3">
      <c r="A1418" s="222" t="e">
        <f>VLOOKUP($D1418,CSVLookups!$B:$R,MATCH(A$1,CSVLookups!$B$1:$R$1,0),FALSE)</f>
        <v>#N/A</v>
      </c>
      <c r="B1418" s="222" t="e">
        <f>VLOOKUP($D1418,CSVLookups!$B:$R,MATCH(B$1,CSVLookups!$B$1:$R$1,0),FALSE)</f>
        <v>#N/A</v>
      </c>
      <c r="C1418" s="222" t="e">
        <f t="shared" si="25"/>
        <v>#N/A</v>
      </c>
    </row>
    <row r="1419" spans="1:3">
      <c r="A1419" s="222" t="e">
        <f>VLOOKUP($D1419,CSVLookups!$B:$R,MATCH(A$1,CSVLookups!$B$1:$R$1,0),FALSE)</f>
        <v>#N/A</v>
      </c>
      <c r="B1419" s="222" t="e">
        <f>VLOOKUP($D1419,CSVLookups!$B:$R,MATCH(B$1,CSVLookups!$B$1:$R$1,0),FALSE)</f>
        <v>#N/A</v>
      </c>
      <c r="C1419" s="222" t="e">
        <f t="shared" si="25"/>
        <v>#N/A</v>
      </c>
    </row>
    <row r="1420" spans="1:3">
      <c r="A1420" s="222" t="e">
        <f>VLOOKUP($D1420,CSVLookups!$B:$R,MATCH(A$1,CSVLookups!$B$1:$R$1,0),FALSE)</f>
        <v>#N/A</v>
      </c>
      <c r="B1420" s="222" t="e">
        <f>VLOOKUP($D1420,CSVLookups!$B:$R,MATCH(B$1,CSVLookups!$B$1:$R$1,0),FALSE)</f>
        <v>#N/A</v>
      </c>
      <c r="C1420" s="222" t="e">
        <f t="shared" si="25"/>
        <v>#N/A</v>
      </c>
    </row>
    <row r="1421" spans="1:3">
      <c r="A1421" s="222" t="e">
        <f>VLOOKUP($D1421,CSVLookups!$B:$R,MATCH(A$1,CSVLookups!$B$1:$R$1,0),FALSE)</f>
        <v>#N/A</v>
      </c>
      <c r="B1421" s="222" t="e">
        <f>VLOOKUP($D1421,CSVLookups!$B:$R,MATCH(B$1,CSVLookups!$B$1:$R$1,0),FALSE)</f>
        <v>#N/A</v>
      </c>
      <c r="C1421" s="222" t="e">
        <f t="shared" si="25"/>
        <v>#N/A</v>
      </c>
    </row>
    <row r="1422" spans="1:3">
      <c r="A1422" s="222" t="e">
        <f>VLOOKUP($D1422,CSVLookups!$B:$R,MATCH(A$1,CSVLookups!$B$1:$R$1,0),FALSE)</f>
        <v>#N/A</v>
      </c>
      <c r="B1422" s="222" t="e">
        <f>VLOOKUP($D1422,CSVLookups!$B:$R,MATCH(B$1,CSVLookups!$B$1:$R$1,0),FALSE)</f>
        <v>#N/A</v>
      </c>
      <c r="C1422" s="222" t="e">
        <f t="shared" si="25"/>
        <v>#N/A</v>
      </c>
    </row>
    <row r="1423" spans="1:3">
      <c r="A1423" s="222" t="e">
        <f>VLOOKUP($D1423,CSVLookups!$B:$R,MATCH(A$1,CSVLookups!$B$1:$R$1,0),FALSE)</f>
        <v>#N/A</v>
      </c>
      <c r="B1423" s="222" t="e">
        <f>VLOOKUP($D1423,CSVLookups!$B:$R,MATCH(B$1,CSVLookups!$B$1:$R$1,0),FALSE)</f>
        <v>#N/A</v>
      </c>
      <c r="C1423" s="222" t="e">
        <f t="shared" ref="C1423:C1486" si="26">IF(CONCATENATE(A1423,B1423)="313 Financial Information0",CONCATENATE(A1423,B1423,D1423),IF(LEN(F1423)=0,CONCATENATE(A1423,B1423,IF(LEFT(D1423,LEN("Unincepted"))="Unincepted","ULO","")),CONCATENATE(A1423,B1423,F1423)))</f>
        <v>#N/A</v>
      </c>
    </row>
    <row r="1424" spans="1:3">
      <c r="A1424" s="222" t="e">
        <f>VLOOKUP($D1424,CSVLookups!$B:$R,MATCH(A$1,CSVLookups!$B$1:$R$1,0),FALSE)</f>
        <v>#N/A</v>
      </c>
      <c r="B1424" s="222" t="e">
        <f>VLOOKUP($D1424,CSVLookups!$B:$R,MATCH(B$1,CSVLookups!$B$1:$R$1,0),FALSE)</f>
        <v>#N/A</v>
      </c>
      <c r="C1424" s="222" t="e">
        <f t="shared" si="26"/>
        <v>#N/A</v>
      </c>
    </row>
    <row r="1425" spans="1:3">
      <c r="A1425" s="222" t="e">
        <f>VLOOKUP($D1425,CSVLookups!$B:$R,MATCH(A$1,CSVLookups!$B$1:$R$1,0),FALSE)</f>
        <v>#N/A</v>
      </c>
      <c r="B1425" s="222" t="e">
        <f>VLOOKUP($D1425,CSVLookups!$B:$R,MATCH(B$1,CSVLookups!$B$1:$R$1,0),FALSE)</f>
        <v>#N/A</v>
      </c>
      <c r="C1425" s="222" t="e">
        <f t="shared" si="26"/>
        <v>#N/A</v>
      </c>
    </row>
    <row r="1426" spans="1:3">
      <c r="A1426" s="222" t="e">
        <f>VLOOKUP($D1426,CSVLookups!$B:$R,MATCH(A$1,CSVLookups!$B$1:$R$1,0),FALSE)</f>
        <v>#N/A</v>
      </c>
      <c r="B1426" s="222" t="e">
        <f>VLOOKUP($D1426,CSVLookups!$B:$R,MATCH(B$1,CSVLookups!$B$1:$R$1,0),FALSE)</f>
        <v>#N/A</v>
      </c>
      <c r="C1426" s="222" t="e">
        <f t="shared" si="26"/>
        <v>#N/A</v>
      </c>
    </row>
    <row r="1427" spans="1:3">
      <c r="A1427" s="222" t="e">
        <f>VLOOKUP($D1427,CSVLookups!$B:$R,MATCH(A$1,CSVLookups!$B$1:$R$1,0),FALSE)</f>
        <v>#N/A</v>
      </c>
      <c r="B1427" s="222" t="e">
        <f>VLOOKUP($D1427,CSVLookups!$B:$R,MATCH(B$1,CSVLookups!$B$1:$R$1,0),FALSE)</f>
        <v>#N/A</v>
      </c>
      <c r="C1427" s="222" t="e">
        <f t="shared" si="26"/>
        <v>#N/A</v>
      </c>
    </row>
    <row r="1428" spans="1:3">
      <c r="A1428" s="222" t="e">
        <f>VLOOKUP($D1428,CSVLookups!$B:$R,MATCH(A$1,CSVLookups!$B$1:$R$1,0),FALSE)</f>
        <v>#N/A</v>
      </c>
      <c r="B1428" s="222" t="e">
        <f>VLOOKUP($D1428,CSVLookups!$B:$R,MATCH(B$1,CSVLookups!$B$1:$R$1,0),FALSE)</f>
        <v>#N/A</v>
      </c>
      <c r="C1428" s="222" t="e">
        <f t="shared" si="26"/>
        <v>#N/A</v>
      </c>
    </row>
    <row r="1429" spans="1:3">
      <c r="A1429" s="222" t="e">
        <f>VLOOKUP($D1429,CSVLookups!$B:$R,MATCH(A$1,CSVLookups!$B$1:$R$1,0),FALSE)</f>
        <v>#N/A</v>
      </c>
      <c r="B1429" s="222" t="e">
        <f>VLOOKUP($D1429,CSVLookups!$B:$R,MATCH(B$1,CSVLookups!$B$1:$R$1,0),FALSE)</f>
        <v>#N/A</v>
      </c>
      <c r="C1429" s="222" t="e">
        <f t="shared" si="26"/>
        <v>#N/A</v>
      </c>
    </row>
    <row r="1430" spans="1:3">
      <c r="A1430" s="222" t="e">
        <f>VLOOKUP($D1430,CSVLookups!$B:$R,MATCH(A$1,CSVLookups!$B$1:$R$1,0),FALSE)</f>
        <v>#N/A</v>
      </c>
      <c r="B1430" s="222" t="e">
        <f>VLOOKUP($D1430,CSVLookups!$B:$R,MATCH(B$1,CSVLookups!$B$1:$R$1,0),FALSE)</f>
        <v>#N/A</v>
      </c>
      <c r="C1430" s="222" t="e">
        <f t="shared" si="26"/>
        <v>#N/A</v>
      </c>
    </row>
    <row r="1431" spans="1:3">
      <c r="A1431" s="222" t="e">
        <f>VLOOKUP($D1431,CSVLookups!$B:$R,MATCH(A$1,CSVLookups!$B$1:$R$1,0),FALSE)</f>
        <v>#N/A</v>
      </c>
      <c r="B1431" s="222" t="e">
        <f>VLOOKUP($D1431,CSVLookups!$B:$R,MATCH(B$1,CSVLookups!$B$1:$R$1,0),FALSE)</f>
        <v>#N/A</v>
      </c>
      <c r="C1431" s="222" t="e">
        <f t="shared" si="26"/>
        <v>#N/A</v>
      </c>
    </row>
    <row r="1432" spans="1:3">
      <c r="A1432" s="222" t="e">
        <f>VLOOKUP($D1432,CSVLookups!$B:$R,MATCH(A$1,CSVLookups!$B$1:$R$1,0),FALSE)</f>
        <v>#N/A</v>
      </c>
      <c r="B1432" s="222" t="e">
        <f>VLOOKUP($D1432,CSVLookups!$B:$R,MATCH(B$1,CSVLookups!$B$1:$R$1,0),FALSE)</f>
        <v>#N/A</v>
      </c>
      <c r="C1432" s="222" t="e">
        <f t="shared" si="26"/>
        <v>#N/A</v>
      </c>
    </row>
    <row r="1433" spans="1:3">
      <c r="A1433" s="222" t="e">
        <f>VLOOKUP($D1433,CSVLookups!$B:$R,MATCH(A$1,CSVLookups!$B$1:$R$1,0),FALSE)</f>
        <v>#N/A</v>
      </c>
      <c r="B1433" s="222" t="e">
        <f>VLOOKUP($D1433,CSVLookups!$B:$R,MATCH(B$1,CSVLookups!$B$1:$R$1,0),FALSE)</f>
        <v>#N/A</v>
      </c>
      <c r="C1433" s="222" t="e">
        <f t="shared" si="26"/>
        <v>#N/A</v>
      </c>
    </row>
    <row r="1434" spans="1:3">
      <c r="A1434" s="222" t="e">
        <f>VLOOKUP($D1434,CSVLookups!$B:$R,MATCH(A$1,CSVLookups!$B$1:$R$1,0),FALSE)</f>
        <v>#N/A</v>
      </c>
      <c r="B1434" s="222" t="e">
        <f>VLOOKUP($D1434,CSVLookups!$B:$R,MATCH(B$1,CSVLookups!$B$1:$R$1,0),FALSE)</f>
        <v>#N/A</v>
      </c>
      <c r="C1434" s="222" t="e">
        <f t="shared" si="26"/>
        <v>#N/A</v>
      </c>
    </row>
    <row r="1435" spans="1:3">
      <c r="A1435" s="222" t="e">
        <f>VLOOKUP($D1435,CSVLookups!$B:$R,MATCH(A$1,CSVLookups!$B$1:$R$1,0),FALSE)</f>
        <v>#N/A</v>
      </c>
      <c r="B1435" s="222" t="e">
        <f>VLOOKUP($D1435,CSVLookups!$B:$R,MATCH(B$1,CSVLookups!$B$1:$R$1,0),FALSE)</f>
        <v>#N/A</v>
      </c>
      <c r="C1435" s="222" t="e">
        <f t="shared" si="26"/>
        <v>#N/A</v>
      </c>
    </row>
    <row r="1436" spans="1:3">
      <c r="A1436" s="222" t="e">
        <f>VLOOKUP($D1436,CSVLookups!$B:$R,MATCH(A$1,CSVLookups!$B$1:$R$1,0),FALSE)</f>
        <v>#N/A</v>
      </c>
      <c r="B1436" s="222" t="e">
        <f>VLOOKUP($D1436,CSVLookups!$B:$R,MATCH(B$1,CSVLookups!$B$1:$R$1,0),FALSE)</f>
        <v>#N/A</v>
      </c>
      <c r="C1436" s="222" t="e">
        <f t="shared" si="26"/>
        <v>#N/A</v>
      </c>
    </row>
    <row r="1437" spans="1:3">
      <c r="A1437" s="222" t="e">
        <f>VLOOKUP($D1437,CSVLookups!$B:$R,MATCH(A$1,CSVLookups!$B$1:$R$1,0),FALSE)</f>
        <v>#N/A</v>
      </c>
      <c r="B1437" s="222" t="e">
        <f>VLOOKUP($D1437,CSVLookups!$B:$R,MATCH(B$1,CSVLookups!$B$1:$R$1,0),FALSE)</f>
        <v>#N/A</v>
      </c>
      <c r="C1437" s="222" t="e">
        <f t="shared" si="26"/>
        <v>#N/A</v>
      </c>
    </row>
    <row r="1438" spans="1:3">
      <c r="A1438" s="222" t="e">
        <f>VLOOKUP($D1438,CSVLookups!$B:$R,MATCH(A$1,CSVLookups!$B$1:$R$1,0),FALSE)</f>
        <v>#N/A</v>
      </c>
      <c r="B1438" s="222" t="e">
        <f>VLOOKUP($D1438,CSVLookups!$B:$R,MATCH(B$1,CSVLookups!$B$1:$R$1,0),FALSE)</f>
        <v>#N/A</v>
      </c>
      <c r="C1438" s="222" t="e">
        <f t="shared" si="26"/>
        <v>#N/A</v>
      </c>
    </row>
    <row r="1439" spans="1:3">
      <c r="A1439" s="222" t="e">
        <f>VLOOKUP($D1439,CSVLookups!$B:$R,MATCH(A$1,CSVLookups!$B$1:$R$1,0),FALSE)</f>
        <v>#N/A</v>
      </c>
      <c r="B1439" s="222" t="e">
        <f>VLOOKUP($D1439,CSVLookups!$B:$R,MATCH(B$1,CSVLookups!$B$1:$R$1,0),FALSE)</f>
        <v>#N/A</v>
      </c>
      <c r="C1439" s="222" t="e">
        <f t="shared" si="26"/>
        <v>#N/A</v>
      </c>
    </row>
    <row r="1440" spans="1:3">
      <c r="A1440" s="222" t="e">
        <f>VLOOKUP($D1440,CSVLookups!$B:$R,MATCH(A$1,CSVLookups!$B$1:$R$1,0),FALSE)</f>
        <v>#N/A</v>
      </c>
      <c r="B1440" s="222" t="e">
        <f>VLOOKUP($D1440,CSVLookups!$B:$R,MATCH(B$1,CSVLookups!$B$1:$R$1,0),FALSE)</f>
        <v>#N/A</v>
      </c>
      <c r="C1440" s="222" t="e">
        <f t="shared" si="26"/>
        <v>#N/A</v>
      </c>
    </row>
    <row r="1441" spans="1:3">
      <c r="A1441" s="222" t="e">
        <f>VLOOKUP($D1441,CSVLookups!$B:$R,MATCH(A$1,CSVLookups!$B$1:$R$1,0),FALSE)</f>
        <v>#N/A</v>
      </c>
      <c r="B1441" s="222" t="e">
        <f>VLOOKUP($D1441,CSVLookups!$B:$R,MATCH(B$1,CSVLookups!$B$1:$R$1,0),FALSE)</f>
        <v>#N/A</v>
      </c>
      <c r="C1441" s="222" t="e">
        <f t="shared" si="26"/>
        <v>#N/A</v>
      </c>
    </row>
    <row r="1442" spans="1:3">
      <c r="A1442" s="222" t="e">
        <f>VLOOKUP($D1442,CSVLookups!$B:$R,MATCH(A$1,CSVLookups!$B$1:$R$1,0),FALSE)</f>
        <v>#N/A</v>
      </c>
      <c r="B1442" s="222" t="e">
        <f>VLOOKUP($D1442,CSVLookups!$B:$R,MATCH(B$1,CSVLookups!$B$1:$R$1,0),FALSE)</f>
        <v>#N/A</v>
      </c>
      <c r="C1442" s="222" t="e">
        <f t="shared" si="26"/>
        <v>#N/A</v>
      </c>
    </row>
    <row r="1443" spans="1:3">
      <c r="A1443" s="222" t="e">
        <f>VLOOKUP($D1443,CSVLookups!$B:$R,MATCH(A$1,CSVLookups!$B$1:$R$1,0),FALSE)</f>
        <v>#N/A</v>
      </c>
      <c r="B1443" s="222" t="e">
        <f>VLOOKUP($D1443,CSVLookups!$B:$R,MATCH(B$1,CSVLookups!$B$1:$R$1,0),FALSE)</f>
        <v>#N/A</v>
      </c>
      <c r="C1443" s="222" t="e">
        <f t="shared" si="26"/>
        <v>#N/A</v>
      </c>
    </row>
    <row r="1444" spans="1:3">
      <c r="A1444" s="222" t="e">
        <f>VLOOKUP($D1444,CSVLookups!$B:$R,MATCH(A$1,CSVLookups!$B$1:$R$1,0),FALSE)</f>
        <v>#N/A</v>
      </c>
      <c r="B1444" s="222" t="e">
        <f>VLOOKUP($D1444,CSVLookups!$B:$R,MATCH(B$1,CSVLookups!$B$1:$R$1,0),FALSE)</f>
        <v>#N/A</v>
      </c>
      <c r="C1444" s="222" t="e">
        <f t="shared" si="26"/>
        <v>#N/A</v>
      </c>
    </row>
    <row r="1445" spans="1:3">
      <c r="A1445" s="222" t="e">
        <f>VLOOKUP($D1445,CSVLookups!$B:$R,MATCH(A$1,CSVLookups!$B$1:$R$1,0),FALSE)</f>
        <v>#N/A</v>
      </c>
      <c r="B1445" s="222" t="e">
        <f>VLOOKUP($D1445,CSVLookups!$B:$R,MATCH(B$1,CSVLookups!$B$1:$R$1,0),FALSE)</f>
        <v>#N/A</v>
      </c>
      <c r="C1445" s="222" t="e">
        <f t="shared" si="26"/>
        <v>#N/A</v>
      </c>
    </row>
    <row r="1446" spans="1:3">
      <c r="A1446" s="222" t="e">
        <f>VLOOKUP($D1446,CSVLookups!$B:$R,MATCH(A$1,CSVLookups!$B$1:$R$1,0),FALSE)</f>
        <v>#N/A</v>
      </c>
      <c r="B1446" s="222" t="e">
        <f>VLOOKUP($D1446,CSVLookups!$B:$R,MATCH(B$1,CSVLookups!$B$1:$R$1,0),FALSE)</f>
        <v>#N/A</v>
      </c>
      <c r="C1446" s="222" t="e">
        <f t="shared" si="26"/>
        <v>#N/A</v>
      </c>
    </row>
    <row r="1447" spans="1:3">
      <c r="A1447" s="222" t="e">
        <f>VLOOKUP($D1447,CSVLookups!$B:$R,MATCH(A$1,CSVLookups!$B$1:$R$1,0),FALSE)</f>
        <v>#N/A</v>
      </c>
      <c r="B1447" s="222" t="e">
        <f>VLOOKUP($D1447,CSVLookups!$B:$R,MATCH(B$1,CSVLookups!$B$1:$R$1,0),FALSE)</f>
        <v>#N/A</v>
      </c>
      <c r="C1447" s="222" t="e">
        <f t="shared" si="26"/>
        <v>#N/A</v>
      </c>
    </row>
    <row r="1448" spans="1:3">
      <c r="A1448" s="222" t="e">
        <f>VLOOKUP($D1448,CSVLookups!$B:$R,MATCH(A$1,CSVLookups!$B$1:$R$1,0),FALSE)</f>
        <v>#N/A</v>
      </c>
      <c r="B1448" s="222" t="e">
        <f>VLOOKUP($D1448,CSVLookups!$B:$R,MATCH(B$1,CSVLookups!$B$1:$R$1,0),FALSE)</f>
        <v>#N/A</v>
      </c>
      <c r="C1448" s="222" t="e">
        <f t="shared" si="26"/>
        <v>#N/A</v>
      </c>
    </row>
    <row r="1449" spans="1:3">
      <c r="A1449" s="222" t="e">
        <f>VLOOKUP($D1449,CSVLookups!$B:$R,MATCH(A$1,CSVLookups!$B$1:$R$1,0),FALSE)</f>
        <v>#N/A</v>
      </c>
      <c r="B1449" s="222" t="e">
        <f>VLOOKUP($D1449,CSVLookups!$B:$R,MATCH(B$1,CSVLookups!$B$1:$R$1,0),FALSE)</f>
        <v>#N/A</v>
      </c>
      <c r="C1449" s="222" t="e">
        <f t="shared" si="26"/>
        <v>#N/A</v>
      </c>
    </row>
    <row r="1450" spans="1:3">
      <c r="A1450" s="222" t="e">
        <f>VLOOKUP($D1450,CSVLookups!$B:$R,MATCH(A$1,CSVLookups!$B$1:$R$1,0),FALSE)</f>
        <v>#N/A</v>
      </c>
      <c r="B1450" s="222" t="e">
        <f>VLOOKUP($D1450,CSVLookups!$B:$R,MATCH(B$1,CSVLookups!$B$1:$R$1,0),FALSE)</f>
        <v>#N/A</v>
      </c>
      <c r="C1450" s="222" t="e">
        <f t="shared" si="26"/>
        <v>#N/A</v>
      </c>
    </row>
    <row r="1451" spans="1:3">
      <c r="A1451" s="222" t="e">
        <f>VLOOKUP($D1451,CSVLookups!$B:$R,MATCH(A$1,CSVLookups!$B$1:$R$1,0),FALSE)</f>
        <v>#N/A</v>
      </c>
      <c r="B1451" s="222" t="e">
        <f>VLOOKUP($D1451,CSVLookups!$B:$R,MATCH(B$1,CSVLookups!$B$1:$R$1,0),FALSE)</f>
        <v>#N/A</v>
      </c>
      <c r="C1451" s="222" t="e">
        <f t="shared" si="26"/>
        <v>#N/A</v>
      </c>
    </row>
    <row r="1452" spans="1:3">
      <c r="A1452" s="222" t="e">
        <f>VLOOKUP($D1452,CSVLookups!$B:$R,MATCH(A$1,CSVLookups!$B$1:$R$1,0),FALSE)</f>
        <v>#N/A</v>
      </c>
      <c r="B1452" s="222" t="e">
        <f>VLOOKUP($D1452,CSVLookups!$B:$R,MATCH(B$1,CSVLookups!$B$1:$R$1,0),FALSE)</f>
        <v>#N/A</v>
      </c>
      <c r="C1452" s="222" t="e">
        <f t="shared" si="26"/>
        <v>#N/A</v>
      </c>
    </row>
    <row r="1453" spans="1:3">
      <c r="A1453" s="222" t="e">
        <f>VLOOKUP($D1453,CSVLookups!$B:$R,MATCH(A$1,CSVLookups!$B$1:$R$1,0),FALSE)</f>
        <v>#N/A</v>
      </c>
      <c r="B1453" s="222" t="e">
        <f>VLOOKUP($D1453,CSVLookups!$B:$R,MATCH(B$1,CSVLookups!$B$1:$R$1,0),FALSE)</f>
        <v>#N/A</v>
      </c>
      <c r="C1453" s="222" t="e">
        <f t="shared" si="26"/>
        <v>#N/A</v>
      </c>
    </row>
    <row r="1454" spans="1:3">
      <c r="A1454" s="222" t="e">
        <f>VLOOKUP($D1454,CSVLookups!$B:$R,MATCH(A$1,CSVLookups!$B$1:$R$1,0),FALSE)</f>
        <v>#N/A</v>
      </c>
      <c r="B1454" s="222" t="e">
        <f>VLOOKUP($D1454,CSVLookups!$B:$R,MATCH(B$1,CSVLookups!$B$1:$R$1,0),FALSE)</f>
        <v>#N/A</v>
      </c>
      <c r="C1454" s="222" t="e">
        <f t="shared" si="26"/>
        <v>#N/A</v>
      </c>
    </row>
    <row r="1455" spans="1:3">
      <c r="A1455" s="222" t="e">
        <f>VLOOKUP($D1455,CSVLookups!$B:$R,MATCH(A$1,CSVLookups!$B$1:$R$1,0),FALSE)</f>
        <v>#N/A</v>
      </c>
      <c r="B1455" s="222" t="e">
        <f>VLOOKUP($D1455,CSVLookups!$B:$R,MATCH(B$1,CSVLookups!$B$1:$R$1,0),FALSE)</f>
        <v>#N/A</v>
      </c>
      <c r="C1455" s="222" t="e">
        <f t="shared" si="26"/>
        <v>#N/A</v>
      </c>
    </row>
    <row r="1456" spans="1:3">
      <c r="A1456" s="222" t="e">
        <f>VLOOKUP($D1456,CSVLookups!$B:$R,MATCH(A$1,CSVLookups!$B$1:$R$1,0),FALSE)</f>
        <v>#N/A</v>
      </c>
      <c r="B1456" s="222" t="e">
        <f>VLOOKUP($D1456,CSVLookups!$B:$R,MATCH(B$1,CSVLookups!$B$1:$R$1,0),FALSE)</f>
        <v>#N/A</v>
      </c>
      <c r="C1456" s="222" t="e">
        <f t="shared" si="26"/>
        <v>#N/A</v>
      </c>
    </row>
    <row r="1457" spans="1:3">
      <c r="A1457" s="222" t="e">
        <f>VLOOKUP($D1457,CSVLookups!$B:$R,MATCH(A$1,CSVLookups!$B$1:$R$1,0),FALSE)</f>
        <v>#N/A</v>
      </c>
      <c r="B1457" s="222" t="e">
        <f>VLOOKUP($D1457,CSVLookups!$B:$R,MATCH(B$1,CSVLookups!$B$1:$R$1,0),FALSE)</f>
        <v>#N/A</v>
      </c>
      <c r="C1457" s="222" t="e">
        <f t="shared" si="26"/>
        <v>#N/A</v>
      </c>
    </row>
    <row r="1458" spans="1:3">
      <c r="A1458" s="222" t="e">
        <f>VLOOKUP($D1458,CSVLookups!$B:$R,MATCH(A$1,CSVLookups!$B$1:$R$1,0),FALSE)</f>
        <v>#N/A</v>
      </c>
      <c r="B1458" s="222" t="e">
        <f>VLOOKUP($D1458,CSVLookups!$B:$R,MATCH(B$1,CSVLookups!$B$1:$R$1,0),FALSE)</f>
        <v>#N/A</v>
      </c>
      <c r="C1458" s="222" t="e">
        <f t="shared" si="26"/>
        <v>#N/A</v>
      </c>
    </row>
    <row r="1459" spans="1:3">
      <c r="A1459" s="222" t="e">
        <f>VLOOKUP($D1459,CSVLookups!$B:$R,MATCH(A$1,CSVLookups!$B$1:$R$1,0),FALSE)</f>
        <v>#N/A</v>
      </c>
      <c r="B1459" s="222" t="e">
        <f>VLOOKUP($D1459,CSVLookups!$B:$R,MATCH(B$1,CSVLookups!$B$1:$R$1,0),FALSE)</f>
        <v>#N/A</v>
      </c>
      <c r="C1459" s="222" t="e">
        <f t="shared" si="26"/>
        <v>#N/A</v>
      </c>
    </row>
    <row r="1460" spans="1:3">
      <c r="A1460" s="222" t="e">
        <f>VLOOKUP($D1460,CSVLookups!$B:$R,MATCH(A$1,CSVLookups!$B$1:$R$1,0),FALSE)</f>
        <v>#N/A</v>
      </c>
      <c r="B1460" s="222" t="e">
        <f>VLOOKUP($D1460,CSVLookups!$B:$R,MATCH(B$1,CSVLookups!$B$1:$R$1,0),FALSE)</f>
        <v>#N/A</v>
      </c>
      <c r="C1460" s="222" t="e">
        <f t="shared" si="26"/>
        <v>#N/A</v>
      </c>
    </row>
    <row r="1461" spans="1:3">
      <c r="A1461" s="222" t="e">
        <f>VLOOKUP($D1461,CSVLookups!$B:$R,MATCH(A$1,CSVLookups!$B$1:$R$1,0),FALSE)</f>
        <v>#N/A</v>
      </c>
      <c r="B1461" s="222" t="e">
        <f>VLOOKUP($D1461,CSVLookups!$B:$R,MATCH(B$1,CSVLookups!$B$1:$R$1,0),FALSE)</f>
        <v>#N/A</v>
      </c>
      <c r="C1461" s="222" t="e">
        <f t="shared" si="26"/>
        <v>#N/A</v>
      </c>
    </row>
    <row r="1462" spans="1:3">
      <c r="A1462" s="222" t="e">
        <f>VLOOKUP($D1462,CSVLookups!$B:$R,MATCH(A$1,CSVLookups!$B$1:$R$1,0),FALSE)</f>
        <v>#N/A</v>
      </c>
      <c r="B1462" s="222" t="e">
        <f>VLOOKUP($D1462,CSVLookups!$B:$R,MATCH(B$1,CSVLookups!$B$1:$R$1,0),FALSE)</f>
        <v>#N/A</v>
      </c>
      <c r="C1462" s="222" t="e">
        <f t="shared" si="26"/>
        <v>#N/A</v>
      </c>
    </row>
    <row r="1463" spans="1:3">
      <c r="A1463" s="222" t="e">
        <f>VLOOKUP($D1463,CSVLookups!$B:$R,MATCH(A$1,CSVLookups!$B$1:$R$1,0),FALSE)</f>
        <v>#N/A</v>
      </c>
      <c r="B1463" s="222" t="e">
        <f>VLOOKUP($D1463,CSVLookups!$B:$R,MATCH(B$1,CSVLookups!$B$1:$R$1,0),FALSE)</f>
        <v>#N/A</v>
      </c>
      <c r="C1463" s="222" t="e">
        <f t="shared" si="26"/>
        <v>#N/A</v>
      </c>
    </row>
    <row r="1464" spans="1:3">
      <c r="A1464" s="222" t="e">
        <f>VLOOKUP($D1464,CSVLookups!$B:$R,MATCH(A$1,CSVLookups!$B$1:$R$1,0),FALSE)</f>
        <v>#N/A</v>
      </c>
      <c r="B1464" s="222" t="e">
        <f>VLOOKUP($D1464,CSVLookups!$B:$R,MATCH(B$1,CSVLookups!$B$1:$R$1,0),FALSE)</f>
        <v>#N/A</v>
      </c>
      <c r="C1464" s="222" t="e">
        <f t="shared" si="26"/>
        <v>#N/A</v>
      </c>
    </row>
    <row r="1465" spans="1:3">
      <c r="A1465" s="222" t="e">
        <f>VLOOKUP($D1465,CSVLookups!$B:$R,MATCH(A$1,CSVLookups!$B$1:$R$1,0),FALSE)</f>
        <v>#N/A</v>
      </c>
      <c r="B1465" s="222" t="e">
        <f>VLOOKUP($D1465,CSVLookups!$B:$R,MATCH(B$1,CSVLookups!$B$1:$R$1,0),FALSE)</f>
        <v>#N/A</v>
      </c>
      <c r="C1465" s="222" t="e">
        <f t="shared" si="26"/>
        <v>#N/A</v>
      </c>
    </row>
    <row r="1466" spans="1:3">
      <c r="A1466" s="222" t="e">
        <f>VLOOKUP($D1466,CSVLookups!$B:$R,MATCH(A$1,CSVLookups!$B$1:$R$1,0),FALSE)</f>
        <v>#N/A</v>
      </c>
      <c r="B1466" s="222" t="e">
        <f>VLOOKUP($D1466,CSVLookups!$B:$R,MATCH(B$1,CSVLookups!$B$1:$R$1,0),FALSE)</f>
        <v>#N/A</v>
      </c>
      <c r="C1466" s="222" t="e">
        <f t="shared" si="26"/>
        <v>#N/A</v>
      </c>
    </row>
    <row r="1467" spans="1:3">
      <c r="A1467" s="222" t="e">
        <f>VLOOKUP($D1467,CSVLookups!$B:$R,MATCH(A$1,CSVLookups!$B$1:$R$1,0),FALSE)</f>
        <v>#N/A</v>
      </c>
      <c r="B1467" s="222" t="e">
        <f>VLOOKUP($D1467,CSVLookups!$B:$R,MATCH(B$1,CSVLookups!$B$1:$R$1,0),FALSE)</f>
        <v>#N/A</v>
      </c>
      <c r="C1467" s="222" t="e">
        <f t="shared" si="26"/>
        <v>#N/A</v>
      </c>
    </row>
    <row r="1468" spans="1:3">
      <c r="A1468" s="222" t="e">
        <f>VLOOKUP($D1468,CSVLookups!$B:$R,MATCH(A$1,CSVLookups!$B$1:$R$1,0),FALSE)</f>
        <v>#N/A</v>
      </c>
      <c r="B1468" s="222" t="e">
        <f>VLOOKUP($D1468,CSVLookups!$B:$R,MATCH(B$1,CSVLookups!$B$1:$R$1,0),FALSE)</f>
        <v>#N/A</v>
      </c>
      <c r="C1468" s="222" t="e">
        <f t="shared" si="26"/>
        <v>#N/A</v>
      </c>
    </row>
    <row r="1469" spans="1:3">
      <c r="A1469" s="222" t="e">
        <f>VLOOKUP($D1469,CSVLookups!$B:$R,MATCH(A$1,CSVLookups!$B$1:$R$1,0),FALSE)</f>
        <v>#N/A</v>
      </c>
      <c r="B1469" s="222" t="e">
        <f>VLOOKUP($D1469,CSVLookups!$B:$R,MATCH(B$1,CSVLookups!$B$1:$R$1,0),FALSE)</f>
        <v>#N/A</v>
      </c>
      <c r="C1469" s="222" t="e">
        <f t="shared" si="26"/>
        <v>#N/A</v>
      </c>
    </row>
    <row r="1470" spans="1:3">
      <c r="A1470" s="222" t="e">
        <f>VLOOKUP($D1470,CSVLookups!$B:$R,MATCH(A$1,CSVLookups!$B$1:$R$1,0),FALSE)</f>
        <v>#N/A</v>
      </c>
      <c r="B1470" s="222" t="e">
        <f>VLOOKUP($D1470,CSVLookups!$B:$R,MATCH(B$1,CSVLookups!$B$1:$R$1,0),FALSE)</f>
        <v>#N/A</v>
      </c>
      <c r="C1470" s="222" t="e">
        <f t="shared" si="26"/>
        <v>#N/A</v>
      </c>
    </row>
    <row r="1471" spans="1:3">
      <c r="A1471" s="222" t="e">
        <f>VLOOKUP($D1471,CSVLookups!$B:$R,MATCH(A$1,CSVLookups!$B$1:$R$1,0),FALSE)</f>
        <v>#N/A</v>
      </c>
      <c r="B1471" s="222" t="e">
        <f>VLOOKUP($D1471,CSVLookups!$B:$R,MATCH(B$1,CSVLookups!$B$1:$R$1,0),FALSE)</f>
        <v>#N/A</v>
      </c>
      <c r="C1471" s="222" t="e">
        <f t="shared" si="26"/>
        <v>#N/A</v>
      </c>
    </row>
    <row r="1472" spans="1:3">
      <c r="A1472" s="222" t="e">
        <f>VLOOKUP($D1472,CSVLookups!$B:$R,MATCH(A$1,CSVLookups!$B$1:$R$1,0),FALSE)</f>
        <v>#N/A</v>
      </c>
      <c r="B1472" s="222" t="e">
        <f>VLOOKUP($D1472,CSVLookups!$B:$R,MATCH(B$1,CSVLookups!$B$1:$R$1,0),FALSE)</f>
        <v>#N/A</v>
      </c>
      <c r="C1472" s="222" t="e">
        <f t="shared" si="26"/>
        <v>#N/A</v>
      </c>
    </row>
    <row r="1473" spans="1:3">
      <c r="A1473" s="222" t="e">
        <f>VLOOKUP($D1473,CSVLookups!$B:$R,MATCH(A$1,CSVLookups!$B$1:$R$1,0),FALSE)</f>
        <v>#N/A</v>
      </c>
      <c r="B1473" s="222" t="e">
        <f>VLOOKUP($D1473,CSVLookups!$B:$R,MATCH(B$1,CSVLookups!$B$1:$R$1,0),FALSE)</f>
        <v>#N/A</v>
      </c>
      <c r="C1473" s="222" t="e">
        <f t="shared" si="26"/>
        <v>#N/A</v>
      </c>
    </row>
    <row r="1474" spans="1:3">
      <c r="A1474" s="222" t="e">
        <f>VLOOKUP($D1474,CSVLookups!$B:$R,MATCH(A$1,CSVLookups!$B$1:$R$1,0),FALSE)</f>
        <v>#N/A</v>
      </c>
      <c r="B1474" s="222" t="e">
        <f>VLOOKUP($D1474,CSVLookups!$B:$R,MATCH(B$1,CSVLookups!$B$1:$R$1,0),FALSE)</f>
        <v>#N/A</v>
      </c>
      <c r="C1474" s="222" t="e">
        <f t="shared" si="26"/>
        <v>#N/A</v>
      </c>
    </row>
    <row r="1475" spans="1:3">
      <c r="A1475" s="222" t="e">
        <f>VLOOKUP($D1475,CSVLookups!$B:$R,MATCH(A$1,CSVLookups!$B$1:$R$1,0),FALSE)</f>
        <v>#N/A</v>
      </c>
      <c r="B1475" s="222" t="e">
        <f>VLOOKUP($D1475,CSVLookups!$B:$R,MATCH(B$1,CSVLookups!$B$1:$R$1,0),FALSE)</f>
        <v>#N/A</v>
      </c>
      <c r="C1475" s="222" t="e">
        <f t="shared" si="26"/>
        <v>#N/A</v>
      </c>
    </row>
    <row r="1476" spans="1:3">
      <c r="A1476" s="222" t="e">
        <f>VLOOKUP($D1476,CSVLookups!$B:$R,MATCH(A$1,CSVLookups!$B$1:$R$1,0),FALSE)</f>
        <v>#N/A</v>
      </c>
      <c r="B1476" s="222" t="e">
        <f>VLOOKUP($D1476,CSVLookups!$B:$R,MATCH(B$1,CSVLookups!$B$1:$R$1,0),FALSE)</f>
        <v>#N/A</v>
      </c>
      <c r="C1476" s="222" t="e">
        <f t="shared" si="26"/>
        <v>#N/A</v>
      </c>
    </row>
    <row r="1477" spans="1:3">
      <c r="A1477" s="222" t="e">
        <f>VLOOKUP($D1477,CSVLookups!$B:$R,MATCH(A$1,CSVLookups!$B$1:$R$1,0),FALSE)</f>
        <v>#N/A</v>
      </c>
      <c r="B1477" s="222" t="e">
        <f>VLOOKUP($D1477,CSVLookups!$B:$R,MATCH(B$1,CSVLookups!$B$1:$R$1,0),FALSE)</f>
        <v>#N/A</v>
      </c>
      <c r="C1477" s="222" t="e">
        <f t="shared" si="26"/>
        <v>#N/A</v>
      </c>
    </row>
    <row r="1478" spans="1:3">
      <c r="A1478" s="222" t="e">
        <f>VLOOKUP($D1478,CSVLookups!$B:$R,MATCH(A$1,CSVLookups!$B$1:$R$1,0),FALSE)</f>
        <v>#N/A</v>
      </c>
      <c r="B1478" s="222" t="e">
        <f>VLOOKUP($D1478,CSVLookups!$B:$R,MATCH(B$1,CSVLookups!$B$1:$R$1,0),FALSE)</f>
        <v>#N/A</v>
      </c>
      <c r="C1478" s="222" t="e">
        <f t="shared" si="26"/>
        <v>#N/A</v>
      </c>
    </row>
    <row r="1479" spans="1:3">
      <c r="A1479" s="222" t="e">
        <f>VLOOKUP($D1479,CSVLookups!$B:$R,MATCH(A$1,CSVLookups!$B$1:$R$1,0),FALSE)</f>
        <v>#N/A</v>
      </c>
      <c r="B1479" s="222" t="e">
        <f>VLOOKUP($D1479,CSVLookups!$B:$R,MATCH(B$1,CSVLookups!$B$1:$R$1,0),FALSE)</f>
        <v>#N/A</v>
      </c>
      <c r="C1479" s="222" t="e">
        <f t="shared" si="26"/>
        <v>#N/A</v>
      </c>
    </row>
    <row r="1480" spans="1:3">
      <c r="A1480" s="222" t="e">
        <f>VLOOKUP($D1480,CSVLookups!$B:$R,MATCH(A$1,CSVLookups!$B$1:$R$1,0),FALSE)</f>
        <v>#N/A</v>
      </c>
      <c r="B1480" s="222" t="e">
        <f>VLOOKUP($D1480,CSVLookups!$B:$R,MATCH(B$1,CSVLookups!$B$1:$R$1,0),FALSE)</f>
        <v>#N/A</v>
      </c>
      <c r="C1480" s="222" t="e">
        <f t="shared" si="26"/>
        <v>#N/A</v>
      </c>
    </row>
    <row r="1481" spans="1:3">
      <c r="A1481" s="222" t="e">
        <f>VLOOKUP($D1481,CSVLookups!$B:$R,MATCH(A$1,CSVLookups!$B$1:$R$1,0),FALSE)</f>
        <v>#N/A</v>
      </c>
      <c r="B1481" s="222" t="e">
        <f>VLOOKUP($D1481,CSVLookups!$B:$R,MATCH(B$1,CSVLookups!$B$1:$R$1,0),FALSE)</f>
        <v>#N/A</v>
      </c>
      <c r="C1481" s="222" t="e">
        <f t="shared" si="26"/>
        <v>#N/A</v>
      </c>
    </row>
    <row r="1482" spans="1:3">
      <c r="A1482" s="222" t="e">
        <f>VLOOKUP($D1482,CSVLookups!$B:$R,MATCH(A$1,CSVLookups!$B$1:$R$1,0),FALSE)</f>
        <v>#N/A</v>
      </c>
      <c r="B1482" s="222" t="e">
        <f>VLOOKUP($D1482,CSVLookups!$B:$R,MATCH(B$1,CSVLookups!$B$1:$R$1,0),FALSE)</f>
        <v>#N/A</v>
      </c>
      <c r="C1482" s="222" t="e">
        <f t="shared" si="26"/>
        <v>#N/A</v>
      </c>
    </row>
    <row r="1483" spans="1:3">
      <c r="A1483" s="222" t="e">
        <f>VLOOKUP($D1483,CSVLookups!$B:$R,MATCH(A$1,CSVLookups!$B$1:$R$1,0),FALSE)</f>
        <v>#N/A</v>
      </c>
      <c r="B1483" s="222" t="e">
        <f>VLOOKUP($D1483,CSVLookups!$B:$R,MATCH(B$1,CSVLookups!$B$1:$R$1,0),FALSE)</f>
        <v>#N/A</v>
      </c>
      <c r="C1483" s="222" t="e">
        <f t="shared" si="26"/>
        <v>#N/A</v>
      </c>
    </row>
    <row r="1484" spans="1:3">
      <c r="A1484" s="222" t="e">
        <f>VLOOKUP($D1484,CSVLookups!$B:$R,MATCH(A$1,CSVLookups!$B$1:$R$1,0),FALSE)</f>
        <v>#N/A</v>
      </c>
      <c r="B1484" s="222" t="e">
        <f>VLOOKUP($D1484,CSVLookups!$B:$R,MATCH(B$1,CSVLookups!$B$1:$R$1,0),FALSE)</f>
        <v>#N/A</v>
      </c>
      <c r="C1484" s="222" t="e">
        <f t="shared" si="26"/>
        <v>#N/A</v>
      </c>
    </row>
    <row r="1485" spans="1:3">
      <c r="A1485" s="222" t="e">
        <f>VLOOKUP($D1485,CSVLookups!$B:$R,MATCH(A$1,CSVLookups!$B$1:$R$1,0),FALSE)</f>
        <v>#N/A</v>
      </c>
      <c r="B1485" s="222" t="e">
        <f>VLOOKUP($D1485,CSVLookups!$B:$R,MATCH(B$1,CSVLookups!$B$1:$R$1,0),FALSE)</f>
        <v>#N/A</v>
      </c>
      <c r="C1485" s="222" t="e">
        <f t="shared" si="26"/>
        <v>#N/A</v>
      </c>
    </row>
    <row r="1486" spans="1:3">
      <c r="A1486" s="222" t="e">
        <f>VLOOKUP($D1486,CSVLookups!$B:$R,MATCH(A$1,CSVLookups!$B$1:$R$1,0),FALSE)</f>
        <v>#N/A</v>
      </c>
      <c r="B1486" s="222" t="e">
        <f>VLOOKUP($D1486,CSVLookups!$B:$R,MATCH(B$1,CSVLookups!$B$1:$R$1,0),FALSE)</f>
        <v>#N/A</v>
      </c>
      <c r="C1486" s="222" t="e">
        <f t="shared" si="26"/>
        <v>#N/A</v>
      </c>
    </row>
    <row r="1487" spans="1:3">
      <c r="A1487" s="222" t="e">
        <f>VLOOKUP($D1487,CSVLookups!$B:$R,MATCH(A$1,CSVLookups!$B$1:$R$1,0),FALSE)</f>
        <v>#N/A</v>
      </c>
      <c r="B1487" s="222" t="e">
        <f>VLOOKUP($D1487,CSVLookups!$B:$R,MATCH(B$1,CSVLookups!$B$1:$R$1,0),FALSE)</f>
        <v>#N/A</v>
      </c>
      <c r="C1487" s="222" t="e">
        <f t="shared" ref="C1487:C1550" si="27">IF(CONCATENATE(A1487,B1487)="313 Financial Information0",CONCATENATE(A1487,B1487,D1487),IF(LEN(F1487)=0,CONCATENATE(A1487,B1487,IF(LEFT(D1487,LEN("Unincepted"))="Unincepted","ULO","")),CONCATENATE(A1487,B1487,F1487)))</f>
        <v>#N/A</v>
      </c>
    </row>
    <row r="1488" spans="1:3">
      <c r="A1488" s="222" t="e">
        <f>VLOOKUP($D1488,CSVLookups!$B:$R,MATCH(A$1,CSVLookups!$B$1:$R$1,0),FALSE)</f>
        <v>#N/A</v>
      </c>
      <c r="B1488" s="222" t="e">
        <f>VLOOKUP($D1488,CSVLookups!$B:$R,MATCH(B$1,CSVLookups!$B$1:$R$1,0),FALSE)</f>
        <v>#N/A</v>
      </c>
      <c r="C1488" s="222" t="e">
        <f t="shared" si="27"/>
        <v>#N/A</v>
      </c>
    </row>
    <row r="1489" spans="1:3">
      <c r="A1489" s="222" t="e">
        <f>VLOOKUP($D1489,CSVLookups!$B:$R,MATCH(A$1,CSVLookups!$B$1:$R$1,0),FALSE)</f>
        <v>#N/A</v>
      </c>
      <c r="B1489" s="222" t="e">
        <f>VLOOKUP($D1489,CSVLookups!$B:$R,MATCH(B$1,CSVLookups!$B$1:$R$1,0),FALSE)</f>
        <v>#N/A</v>
      </c>
      <c r="C1489" s="222" t="e">
        <f t="shared" si="27"/>
        <v>#N/A</v>
      </c>
    </row>
    <row r="1490" spans="1:3">
      <c r="A1490" s="222" t="e">
        <f>VLOOKUP($D1490,CSVLookups!$B:$R,MATCH(A$1,CSVLookups!$B$1:$R$1,0),FALSE)</f>
        <v>#N/A</v>
      </c>
      <c r="B1490" s="222" t="e">
        <f>VLOOKUP($D1490,CSVLookups!$B:$R,MATCH(B$1,CSVLookups!$B$1:$R$1,0),FALSE)</f>
        <v>#N/A</v>
      </c>
      <c r="C1490" s="222" t="e">
        <f t="shared" si="27"/>
        <v>#N/A</v>
      </c>
    </row>
    <row r="1491" spans="1:3">
      <c r="A1491" s="222" t="e">
        <f>VLOOKUP($D1491,CSVLookups!$B:$R,MATCH(A$1,CSVLookups!$B$1:$R$1,0),FALSE)</f>
        <v>#N/A</v>
      </c>
      <c r="B1491" s="222" t="e">
        <f>VLOOKUP($D1491,CSVLookups!$B:$R,MATCH(B$1,CSVLookups!$B$1:$R$1,0),FALSE)</f>
        <v>#N/A</v>
      </c>
      <c r="C1491" s="222" t="e">
        <f t="shared" si="27"/>
        <v>#N/A</v>
      </c>
    </row>
    <row r="1492" spans="1:3">
      <c r="A1492" s="222" t="e">
        <f>VLOOKUP($D1492,CSVLookups!$B:$R,MATCH(A$1,CSVLookups!$B$1:$R$1,0),FALSE)</f>
        <v>#N/A</v>
      </c>
      <c r="B1492" s="222" t="e">
        <f>VLOOKUP($D1492,CSVLookups!$B:$R,MATCH(B$1,CSVLookups!$B$1:$R$1,0),FALSE)</f>
        <v>#N/A</v>
      </c>
      <c r="C1492" s="222" t="e">
        <f t="shared" si="27"/>
        <v>#N/A</v>
      </c>
    </row>
    <row r="1493" spans="1:3">
      <c r="A1493" s="222" t="e">
        <f>VLOOKUP($D1493,CSVLookups!$B:$R,MATCH(A$1,CSVLookups!$B$1:$R$1,0),FALSE)</f>
        <v>#N/A</v>
      </c>
      <c r="B1493" s="222" t="e">
        <f>VLOOKUP($D1493,CSVLookups!$B:$R,MATCH(B$1,CSVLookups!$B$1:$R$1,0),FALSE)</f>
        <v>#N/A</v>
      </c>
      <c r="C1493" s="222" t="e">
        <f t="shared" si="27"/>
        <v>#N/A</v>
      </c>
    </row>
    <row r="1494" spans="1:3">
      <c r="A1494" s="222" t="e">
        <f>VLOOKUP($D1494,CSVLookups!$B:$R,MATCH(A$1,CSVLookups!$B$1:$R$1,0),FALSE)</f>
        <v>#N/A</v>
      </c>
      <c r="B1494" s="222" t="e">
        <f>VLOOKUP($D1494,CSVLookups!$B:$R,MATCH(B$1,CSVLookups!$B$1:$R$1,0),FALSE)</f>
        <v>#N/A</v>
      </c>
      <c r="C1494" s="222" t="e">
        <f t="shared" si="27"/>
        <v>#N/A</v>
      </c>
    </row>
    <row r="1495" spans="1:3">
      <c r="A1495" s="222" t="e">
        <f>VLOOKUP($D1495,CSVLookups!$B:$R,MATCH(A$1,CSVLookups!$B$1:$R$1,0),FALSE)</f>
        <v>#N/A</v>
      </c>
      <c r="B1495" s="222" t="e">
        <f>VLOOKUP($D1495,CSVLookups!$B:$R,MATCH(B$1,CSVLookups!$B$1:$R$1,0),FALSE)</f>
        <v>#N/A</v>
      </c>
      <c r="C1495" s="222" t="e">
        <f t="shared" si="27"/>
        <v>#N/A</v>
      </c>
    </row>
    <row r="1496" spans="1:3">
      <c r="A1496" s="222" t="e">
        <f>VLOOKUP($D1496,CSVLookups!$B:$R,MATCH(A$1,CSVLookups!$B$1:$R$1,0),FALSE)</f>
        <v>#N/A</v>
      </c>
      <c r="B1496" s="222" t="e">
        <f>VLOOKUP($D1496,CSVLookups!$B:$R,MATCH(B$1,CSVLookups!$B$1:$R$1,0),FALSE)</f>
        <v>#N/A</v>
      </c>
      <c r="C1496" s="222" t="e">
        <f t="shared" si="27"/>
        <v>#N/A</v>
      </c>
    </row>
    <row r="1497" spans="1:3">
      <c r="A1497" s="222" t="e">
        <f>VLOOKUP($D1497,CSVLookups!$B:$R,MATCH(A$1,CSVLookups!$B$1:$R$1,0),FALSE)</f>
        <v>#N/A</v>
      </c>
      <c r="B1497" s="222" t="e">
        <f>VLOOKUP($D1497,CSVLookups!$B:$R,MATCH(B$1,CSVLookups!$B$1:$R$1,0),FALSE)</f>
        <v>#N/A</v>
      </c>
      <c r="C1497" s="222" t="e">
        <f t="shared" si="27"/>
        <v>#N/A</v>
      </c>
    </row>
    <row r="1498" spans="1:3">
      <c r="A1498" s="222" t="e">
        <f>VLOOKUP($D1498,CSVLookups!$B:$R,MATCH(A$1,CSVLookups!$B$1:$R$1,0),FALSE)</f>
        <v>#N/A</v>
      </c>
      <c r="B1498" s="222" t="e">
        <f>VLOOKUP($D1498,CSVLookups!$B:$R,MATCH(B$1,CSVLookups!$B$1:$R$1,0),FALSE)</f>
        <v>#N/A</v>
      </c>
      <c r="C1498" s="222" t="e">
        <f t="shared" si="27"/>
        <v>#N/A</v>
      </c>
    </row>
    <row r="1499" spans="1:3">
      <c r="A1499" s="222" t="e">
        <f>VLOOKUP($D1499,CSVLookups!$B:$R,MATCH(A$1,CSVLookups!$B$1:$R$1,0),FALSE)</f>
        <v>#N/A</v>
      </c>
      <c r="B1499" s="222" t="e">
        <f>VLOOKUP($D1499,CSVLookups!$B:$R,MATCH(B$1,CSVLookups!$B$1:$R$1,0),FALSE)</f>
        <v>#N/A</v>
      </c>
      <c r="C1499" s="222" t="e">
        <f t="shared" si="27"/>
        <v>#N/A</v>
      </c>
    </row>
    <row r="1500" spans="1:3">
      <c r="A1500" s="222" t="e">
        <f>VLOOKUP($D1500,CSVLookups!$B:$R,MATCH(A$1,CSVLookups!$B$1:$R$1,0),FALSE)</f>
        <v>#N/A</v>
      </c>
      <c r="B1500" s="222" t="e">
        <f>VLOOKUP($D1500,CSVLookups!$B:$R,MATCH(B$1,CSVLookups!$B$1:$R$1,0),FALSE)</f>
        <v>#N/A</v>
      </c>
      <c r="C1500" s="222" t="e">
        <f t="shared" si="27"/>
        <v>#N/A</v>
      </c>
    </row>
    <row r="1501" spans="1:3">
      <c r="A1501" s="222" t="e">
        <f>VLOOKUP($D1501,CSVLookups!$B:$R,MATCH(A$1,CSVLookups!$B$1:$R$1,0),FALSE)</f>
        <v>#N/A</v>
      </c>
      <c r="B1501" s="222" t="e">
        <f>VLOOKUP($D1501,CSVLookups!$B:$R,MATCH(B$1,CSVLookups!$B$1:$R$1,0),FALSE)</f>
        <v>#N/A</v>
      </c>
      <c r="C1501" s="222" t="e">
        <f t="shared" si="27"/>
        <v>#N/A</v>
      </c>
    </row>
    <row r="1502" spans="1:3">
      <c r="A1502" s="222" t="e">
        <f>VLOOKUP($D1502,CSVLookups!$B:$R,MATCH(A$1,CSVLookups!$B$1:$R$1,0),FALSE)</f>
        <v>#N/A</v>
      </c>
      <c r="B1502" s="222" t="e">
        <f>VLOOKUP($D1502,CSVLookups!$B:$R,MATCH(B$1,CSVLookups!$B$1:$R$1,0),FALSE)</f>
        <v>#N/A</v>
      </c>
      <c r="C1502" s="222" t="e">
        <f t="shared" si="27"/>
        <v>#N/A</v>
      </c>
    </row>
    <row r="1503" spans="1:3">
      <c r="A1503" s="222" t="e">
        <f>VLOOKUP($D1503,CSVLookups!$B:$R,MATCH(A$1,CSVLookups!$B$1:$R$1,0),FALSE)</f>
        <v>#N/A</v>
      </c>
      <c r="B1503" s="222" t="e">
        <f>VLOOKUP($D1503,CSVLookups!$B:$R,MATCH(B$1,CSVLookups!$B$1:$R$1,0),FALSE)</f>
        <v>#N/A</v>
      </c>
      <c r="C1503" s="222" t="e">
        <f t="shared" si="27"/>
        <v>#N/A</v>
      </c>
    </row>
    <row r="1504" spans="1:3">
      <c r="A1504" s="222" t="e">
        <f>VLOOKUP($D1504,CSVLookups!$B:$R,MATCH(A$1,CSVLookups!$B$1:$R$1,0),FALSE)</f>
        <v>#N/A</v>
      </c>
      <c r="B1504" s="222" t="e">
        <f>VLOOKUP($D1504,CSVLookups!$B:$R,MATCH(B$1,CSVLookups!$B$1:$R$1,0),FALSE)</f>
        <v>#N/A</v>
      </c>
      <c r="C1504" s="222" t="e">
        <f t="shared" si="27"/>
        <v>#N/A</v>
      </c>
    </row>
    <row r="1505" spans="1:3">
      <c r="A1505" s="222" t="e">
        <f>VLOOKUP($D1505,CSVLookups!$B:$R,MATCH(A$1,CSVLookups!$B$1:$R$1,0),FALSE)</f>
        <v>#N/A</v>
      </c>
      <c r="B1505" s="222" t="e">
        <f>VLOOKUP($D1505,CSVLookups!$B:$R,MATCH(B$1,CSVLookups!$B$1:$R$1,0),FALSE)</f>
        <v>#N/A</v>
      </c>
      <c r="C1505" s="222" t="e">
        <f t="shared" si="27"/>
        <v>#N/A</v>
      </c>
    </row>
    <row r="1506" spans="1:3">
      <c r="A1506" s="222" t="e">
        <f>VLOOKUP($D1506,CSVLookups!$B:$R,MATCH(A$1,CSVLookups!$B$1:$R$1,0),FALSE)</f>
        <v>#N/A</v>
      </c>
      <c r="B1506" s="222" t="e">
        <f>VLOOKUP($D1506,CSVLookups!$B:$R,MATCH(B$1,CSVLookups!$B$1:$R$1,0),FALSE)</f>
        <v>#N/A</v>
      </c>
      <c r="C1506" s="222" t="e">
        <f t="shared" si="27"/>
        <v>#N/A</v>
      </c>
    </row>
    <row r="1507" spans="1:3">
      <c r="A1507" s="222" t="e">
        <f>VLOOKUP($D1507,CSVLookups!$B:$R,MATCH(A$1,CSVLookups!$B$1:$R$1,0),FALSE)</f>
        <v>#N/A</v>
      </c>
      <c r="B1507" s="222" t="e">
        <f>VLOOKUP($D1507,CSVLookups!$B:$R,MATCH(B$1,CSVLookups!$B$1:$R$1,0),FALSE)</f>
        <v>#N/A</v>
      </c>
      <c r="C1507" s="222" t="e">
        <f t="shared" si="27"/>
        <v>#N/A</v>
      </c>
    </row>
    <row r="1508" spans="1:3">
      <c r="A1508" s="222" t="e">
        <f>VLOOKUP($D1508,CSVLookups!$B:$R,MATCH(A$1,CSVLookups!$B$1:$R$1,0),FALSE)</f>
        <v>#N/A</v>
      </c>
      <c r="B1508" s="222" t="e">
        <f>VLOOKUP($D1508,CSVLookups!$B:$R,MATCH(B$1,CSVLookups!$B$1:$R$1,0),FALSE)</f>
        <v>#N/A</v>
      </c>
      <c r="C1508" s="222" t="e">
        <f t="shared" si="27"/>
        <v>#N/A</v>
      </c>
    </row>
    <row r="1509" spans="1:3">
      <c r="A1509" s="222" t="e">
        <f>VLOOKUP($D1509,CSVLookups!$B:$R,MATCH(A$1,CSVLookups!$B$1:$R$1,0),FALSE)</f>
        <v>#N/A</v>
      </c>
      <c r="B1509" s="222" t="e">
        <f>VLOOKUP($D1509,CSVLookups!$B:$R,MATCH(B$1,CSVLookups!$B$1:$R$1,0),FALSE)</f>
        <v>#N/A</v>
      </c>
      <c r="C1509" s="222" t="e">
        <f t="shared" si="27"/>
        <v>#N/A</v>
      </c>
    </row>
    <row r="1510" spans="1:3">
      <c r="A1510" s="222" t="e">
        <f>VLOOKUP($D1510,CSVLookups!$B:$R,MATCH(A$1,CSVLookups!$B$1:$R$1,0),FALSE)</f>
        <v>#N/A</v>
      </c>
      <c r="B1510" s="222" t="e">
        <f>VLOOKUP($D1510,CSVLookups!$B:$R,MATCH(B$1,CSVLookups!$B$1:$R$1,0),FALSE)</f>
        <v>#N/A</v>
      </c>
      <c r="C1510" s="222" t="e">
        <f t="shared" si="27"/>
        <v>#N/A</v>
      </c>
    </row>
    <row r="1511" spans="1:3">
      <c r="A1511" s="222" t="e">
        <f>VLOOKUP($D1511,CSVLookups!$B:$R,MATCH(A$1,CSVLookups!$B$1:$R$1,0),FALSE)</f>
        <v>#N/A</v>
      </c>
      <c r="B1511" s="222" t="e">
        <f>VLOOKUP($D1511,CSVLookups!$B:$R,MATCH(B$1,CSVLookups!$B$1:$R$1,0),FALSE)</f>
        <v>#N/A</v>
      </c>
      <c r="C1511" s="222" t="e">
        <f t="shared" si="27"/>
        <v>#N/A</v>
      </c>
    </row>
    <row r="1512" spans="1:3">
      <c r="A1512" s="222" t="e">
        <f>VLOOKUP($D1512,CSVLookups!$B:$R,MATCH(A$1,CSVLookups!$B$1:$R$1,0),FALSE)</f>
        <v>#N/A</v>
      </c>
      <c r="B1512" s="222" t="e">
        <f>VLOOKUP($D1512,CSVLookups!$B:$R,MATCH(B$1,CSVLookups!$B$1:$R$1,0),FALSE)</f>
        <v>#N/A</v>
      </c>
      <c r="C1512" s="222" t="e">
        <f t="shared" si="27"/>
        <v>#N/A</v>
      </c>
    </row>
    <row r="1513" spans="1:3">
      <c r="A1513" s="222" t="e">
        <f>VLOOKUP($D1513,CSVLookups!$B:$R,MATCH(A$1,CSVLookups!$B$1:$R$1,0),FALSE)</f>
        <v>#N/A</v>
      </c>
      <c r="B1513" s="222" t="e">
        <f>VLOOKUP($D1513,CSVLookups!$B:$R,MATCH(B$1,CSVLookups!$B$1:$R$1,0),FALSE)</f>
        <v>#N/A</v>
      </c>
      <c r="C1513" s="222" t="e">
        <f t="shared" si="27"/>
        <v>#N/A</v>
      </c>
    </row>
    <row r="1514" spans="1:3">
      <c r="A1514" s="222" t="e">
        <f>VLOOKUP($D1514,CSVLookups!$B:$R,MATCH(A$1,CSVLookups!$B$1:$R$1,0),FALSE)</f>
        <v>#N/A</v>
      </c>
      <c r="B1514" s="222" t="e">
        <f>VLOOKUP($D1514,CSVLookups!$B:$R,MATCH(B$1,CSVLookups!$B$1:$R$1,0),FALSE)</f>
        <v>#N/A</v>
      </c>
      <c r="C1514" s="222" t="e">
        <f t="shared" si="27"/>
        <v>#N/A</v>
      </c>
    </row>
    <row r="1515" spans="1:3">
      <c r="A1515" s="222" t="e">
        <f>VLOOKUP($D1515,CSVLookups!$B:$R,MATCH(A$1,CSVLookups!$B$1:$R$1,0),FALSE)</f>
        <v>#N/A</v>
      </c>
      <c r="B1515" s="222" t="e">
        <f>VLOOKUP($D1515,CSVLookups!$B:$R,MATCH(B$1,CSVLookups!$B$1:$R$1,0),FALSE)</f>
        <v>#N/A</v>
      </c>
      <c r="C1515" s="222" t="e">
        <f t="shared" si="27"/>
        <v>#N/A</v>
      </c>
    </row>
    <row r="1516" spans="1:3">
      <c r="A1516" s="222" t="e">
        <f>VLOOKUP($D1516,CSVLookups!$B:$R,MATCH(A$1,CSVLookups!$B$1:$R$1,0),FALSE)</f>
        <v>#N/A</v>
      </c>
      <c r="B1516" s="222" t="e">
        <f>VLOOKUP($D1516,CSVLookups!$B:$R,MATCH(B$1,CSVLookups!$B$1:$R$1,0),FALSE)</f>
        <v>#N/A</v>
      </c>
      <c r="C1516" s="222" t="e">
        <f t="shared" si="27"/>
        <v>#N/A</v>
      </c>
    </row>
    <row r="1517" spans="1:3">
      <c r="A1517" s="222" t="e">
        <f>VLOOKUP($D1517,CSVLookups!$B:$R,MATCH(A$1,CSVLookups!$B$1:$R$1,0),FALSE)</f>
        <v>#N/A</v>
      </c>
      <c r="B1517" s="222" t="e">
        <f>VLOOKUP($D1517,CSVLookups!$B:$R,MATCH(B$1,CSVLookups!$B$1:$R$1,0),FALSE)</f>
        <v>#N/A</v>
      </c>
      <c r="C1517" s="222" t="e">
        <f t="shared" si="27"/>
        <v>#N/A</v>
      </c>
    </row>
    <row r="1518" spans="1:3">
      <c r="A1518" s="222" t="e">
        <f>VLOOKUP($D1518,CSVLookups!$B:$R,MATCH(A$1,CSVLookups!$B$1:$R$1,0),FALSE)</f>
        <v>#N/A</v>
      </c>
      <c r="B1518" s="222" t="e">
        <f>VLOOKUP($D1518,CSVLookups!$B:$R,MATCH(B$1,CSVLookups!$B$1:$R$1,0),FALSE)</f>
        <v>#N/A</v>
      </c>
      <c r="C1518" s="222" t="e">
        <f t="shared" si="27"/>
        <v>#N/A</v>
      </c>
    </row>
    <row r="1519" spans="1:3">
      <c r="A1519" s="222" t="e">
        <f>VLOOKUP($D1519,CSVLookups!$B:$R,MATCH(A$1,CSVLookups!$B$1:$R$1,0),FALSE)</f>
        <v>#N/A</v>
      </c>
      <c r="B1519" s="222" t="e">
        <f>VLOOKUP($D1519,CSVLookups!$B:$R,MATCH(B$1,CSVLookups!$B$1:$R$1,0),FALSE)</f>
        <v>#N/A</v>
      </c>
      <c r="C1519" s="222" t="e">
        <f t="shared" si="27"/>
        <v>#N/A</v>
      </c>
    </row>
    <row r="1520" spans="1:3">
      <c r="A1520" s="222" t="e">
        <f>VLOOKUP($D1520,CSVLookups!$B:$R,MATCH(A$1,CSVLookups!$B$1:$R$1,0),FALSE)</f>
        <v>#N/A</v>
      </c>
      <c r="B1520" s="222" t="e">
        <f>VLOOKUP($D1520,CSVLookups!$B:$R,MATCH(B$1,CSVLookups!$B$1:$R$1,0),FALSE)</f>
        <v>#N/A</v>
      </c>
      <c r="C1520" s="222" t="e">
        <f t="shared" si="27"/>
        <v>#N/A</v>
      </c>
    </row>
    <row r="1521" spans="1:3">
      <c r="A1521" s="222" t="e">
        <f>VLOOKUP($D1521,CSVLookups!$B:$R,MATCH(A$1,CSVLookups!$B$1:$R$1,0),FALSE)</f>
        <v>#N/A</v>
      </c>
      <c r="B1521" s="222" t="e">
        <f>VLOOKUP($D1521,CSVLookups!$B:$R,MATCH(B$1,CSVLookups!$B$1:$R$1,0),FALSE)</f>
        <v>#N/A</v>
      </c>
      <c r="C1521" s="222" t="e">
        <f t="shared" si="27"/>
        <v>#N/A</v>
      </c>
    </row>
    <row r="1522" spans="1:3">
      <c r="A1522" s="222" t="e">
        <f>VLOOKUP($D1522,CSVLookups!$B:$R,MATCH(A$1,CSVLookups!$B$1:$R$1,0),FALSE)</f>
        <v>#N/A</v>
      </c>
      <c r="B1522" s="222" t="e">
        <f>VLOOKUP($D1522,CSVLookups!$B:$R,MATCH(B$1,CSVLookups!$B$1:$R$1,0),FALSE)</f>
        <v>#N/A</v>
      </c>
      <c r="C1522" s="222" t="e">
        <f t="shared" si="27"/>
        <v>#N/A</v>
      </c>
    </row>
    <row r="1523" spans="1:3">
      <c r="A1523" s="222" t="e">
        <f>VLOOKUP($D1523,CSVLookups!$B:$R,MATCH(A$1,CSVLookups!$B$1:$R$1,0),FALSE)</f>
        <v>#N/A</v>
      </c>
      <c r="B1523" s="222" t="e">
        <f>VLOOKUP($D1523,CSVLookups!$B:$R,MATCH(B$1,CSVLookups!$B$1:$R$1,0),FALSE)</f>
        <v>#N/A</v>
      </c>
      <c r="C1523" s="222" t="e">
        <f t="shared" si="27"/>
        <v>#N/A</v>
      </c>
    </row>
    <row r="1524" spans="1:3">
      <c r="A1524" s="222" t="e">
        <f>VLOOKUP($D1524,CSVLookups!$B:$R,MATCH(A$1,CSVLookups!$B$1:$R$1,0),FALSE)</f>
        <v>#N/A</v>
      </c>
      <c r="B1524" s="222" t="e">
        <f>VLOOKUP($D1524,CSVLookups!$B:$R,MATCH(B$1,CSVLookups!$B$1:$R$1,0),FALSE)</f>
        <v>#N/A</v>
      </c>
      <c r="C1524" s="222" t="e">
        <f t="shared" si="27"/>
        <v>#N/A</v>
      </c>
    </row>
    <row r="1525" spans="1:3">
      <c r="A1525" s="222" t="e">
        <f>VLOOKUP($D1525,CSVLookups!$B:$R,MATCH(A$1,CSVLookups!$B$1:$R$1,0),FALSE)</f>
        <v>#N/A</v>
      </c>
      <c r="B1525" s="222" t="e">
        <f>VLOOKUP($D1525,CSVLookups!$B:$R,MATCH(B$1,CSVLookups!$B$1:$R$1,0),FALSE)</f>
        <v>#N/A</v>
      </c>
      <c r="C1525" s="222" t="e">
        <f t="shared" si="27"/>
        <v>#N/A</v>
      </c>
    </row>
    <row r="1526" spans="1:3">
      <c r="A1526" s="222" t="e">
        <f>VLOOKUP($D1526,CSVLookups!$B:$R,MATCH(A$1,CSVLookups!$B$1:$R$1,0),FALSE)</f>
        <v>#N/A</v>
      </c>
      <c r="B1526" s="222" t="e">
        <f>VLOOKUP($D1526,CSVLookups!$B:$R,MATCH(B$1,CSVLookups!$B$1:$R$1,0),FALSE)</f>
        <v>#N/A</v>
      </c>
      <c r="C1526" s="222" t="e">
        <f t="shared" si="27"/>
        <v>#N/A</v>
      </c>
    </row>
    <row r="1527" spans="1:3">
      <c r="A1527" s="222" t="e">
        <f>VLOOKUP($D1527,CSVLookups!$B:$R,MATCH(A$1,CSVLookups!$B$1:$R$1,0),FALSE)</f>
        <v>#N/A</v>
      </c>
      <c r="B1527" s="222" t="e">
        <f>VLOOKUP($D1527,CSVLookups!$B:$R,MATCH(B$1,CSVLookups!$B$1:$R$1,0),FALSE)</f>
        <v>#N/A</v>
      </c>
      <c r="C1527" s="222" t="e">
        <f t="shared" si="27"/>
        <v>#N/A</v>
      </c>
    </row>
    <row r="1528" spans="1:3">
      <c r="A1528" s="222" t="e">
        <f>VLOOKUP($D1528,CSVLookups!$B:$R,MATCH(A$1,CSVLookups!$B$1:$R$1,0),FALSE)</f>
        <v>#N/A</v>
      </c>
      <c r="B1528" s="222" t="e">
        <f>VLOOKUP($D1528,CSVLookups!$B:$R,MATCH(B$1,CSVLookups!$B$1:$R$1,0),FALSE)</f>
        <v>#N/A</v>
      </c>
      <c r="C1528" s="222" t="e">
        <f t="shared" si="27"/>
        <v>#N/A</v>
      </c>
    </row>
    <row r="1529" spans="1:3">
      <c r="A1529" s="222" t="e">
        <f>VLOOKUP($D1529,CSVLookups!$B:$R,MATCH(A$1,CSVLookups!$B$1:$R$1,0),FALSE)</f>
        <v>#N/A</v>
      </c>
      <c r="B1529" s="222" t="e">
        <f>VLOOKUP($D1529,CSVLookups!$B:$R,MATCH(B$1,CSVLookups!$B$1:$R$1,0),FALSE)</f>
        <v>#N/A</v>
      </c>
      <c r="C1529" s="222" t="e">
        <f t="shared" si="27"/>
        <v>#N/A</v>
      </c>
    </row>
    <row r="1530" spans="1:3">
      <c r="A1530" s="222" t="e">
        <f>VLOOKUP($D1530,CSVLookups!$B:$R,MATCH(A$1,CSVLookups!$B$1:$R$1,0),FALSE)</f>
        <v>#N/A</v>
      </c>
      <c r="B1530" s="222" t="e">
        <f>VLOOKUP($D1530,CSVLookups!$B:$R,MATCH(B$1,CSVLookups!$B$1:$R$1,0),FALSE)</f>
        <v>#N/A</v>
      </c>
      <c r="C1530" s="222" t="e">
        <f t="shared" si="27"/>
        <v>#N/A</v>
      </c>
    </row>
    <row r="1531" spans="1:3">
      <c r="A1531" s="222" t="e">
        <f>VLOOKUP($D1531,CSVLookups!$B:$R,MATCH(A$1,CSVLookups!$B$1:$R$1,0),FALSE)</f>
        <v>#N/A</v>
      </c>
      <c r="B1531" s="222" t="e">
        <f>VLOOKUP($D1531,CSVLookups!$B:$R,MATCH(B$1,CSVLookups!$B$1:$R$1,0),FALSE)</f>
        <v>#N/A</v>
      </c>
      <c r="C1531" s="222" t="e">
        <f t="shared" si="27"/>
        <v>#N/A</v>
      </c>
    </row>
    <row r="1532" spans="1:3">
      <c r="A1532" s="222" t="e">
        <f>VLOOKUP($D1532,CSVLookups!$B:$R,MATCH(A$1,CSVLookups!$B$1:$R$1,0),FALSE)</f>
        <v>#N/A</v>
      </c>
      <c r="B1532" s="222" t="e">
        <f>VLOOKUP($D1532,CSVLookups!$B:$R,MATCH(B$1,CSVLookups!$B$1:$R$1,0),FALSE)</f>
        <v>#N/A</v>
      </c>
      <c r="C1532" s="222" t="e">
        <f t="shared" si="27"/>
        <v>#N/A</v>
      </c>
    </row>
    <row r="1533" spans="1:3">
      <c r="A1533" s="222" t="e">
        <f>VLOOKUP($D1533,CSVLookups!$B:$R,MATCH(A$1,CSVLookups!$B$1:$R$1,0),FALSE)</f>
        <v>#N/A</v>
      </c>
      <c r="B1533" s="222" t="e">
        <f>VLOOKUP($D1533,CSVLookups!$B:$R,MATCH(B$1,CSVLookups!$B$1:$R$1,0),FALSE)</f>
        <v>#N/A</v>
      </c>
      <c r="C1533" s="222" t="e">
        <f t="shared" si="27"/>
        <v>#N/A</v>
      </c>
    </row>
    <row r="1534" spans="1:3">
      <c r="A1534" s="222" t="e">
        <f>VLOOKUP($D1534,CSVLookups!$B:$R,MATCH(A$1,CSVLookups!$B$1:$R$1,0),FALSE)</f>
        <v>#N/A</v>
      </c>
      <c r="B1534" s="222" t="e">
        <f>VLOOKUP($D1534,CSVLookups!$B:$R,MATCH(B$1,CSVLookups!$B$1:$R$1,0),FALSE)</f>
        <v>#N/A</v>
      </c>
      <c r="C1534" s="222" t="e">
        <f t="shared" si="27"/>
        <v>#N/A</v>
      </c>
    </row>
    <row r="1535" spans="1:3">
      <c r="A1535" s="222" t="e">
        <f>VLOOKUP($D1535,CSVLookups!$B:$R,MATCH(A$1,CSVLookups!$B$1:$R$1,0),FALSE)</f>
        <v>#N/A</v>
      </c>
      <c r="B1535" s="222" t="e">
        <f>VLOOKUP($D1535,CSVLookups!$B:$R,MATCH(B$1,CSVLookups!$B$1:$R$1,0),FALSE)</f>
        <v>#N/A</v>
      </c>
      <c r="C1535" s="222" t="e">
        <f t="shared" si="27"/>
        <v>#N/A</v>
      </c>
    </row>
    <row r="1536" spans="1:3">
      <c r="A1536" s="222" t="e">
        <f>VLOOKUP($D1536,CSVLookups!$B:$R,MATCH(A$1,CSVLookups!$B$1:$R$1,0),FALSE)</f>
        <v>#N/A</v>
      </c>
      <c r="B1536" s="222" t="e">
        <f>VLOOKUP($D1536,CSVLookups!$B:$R,MATCH(B$1,CSVLookups!$B$1:$R$1,0),FALSE)</f>
        <v>#N/A</v>
      </c>
      <c r="C1536" s="222" t="e">
        <f t="shared" si="27"/>
        <v>#N/A</v>
      </c>
    </row>
    <row r="1537" spans="1:3">
      <c r="A1537" s="222" t="e">
        <f>VLOOKUP($D1537,CSVLookups!$B:$R,MATCH(A$1,CSVLookups!$B$1:$R$1,0),FALSE)</f>
        <v>#N/A</v>
      </c>
      <c r="B1537" s="222" t="e">
        <f>VLOOKUP($D1537,CSVLookups!$B:$R,MATCH(B$1,CSVLookups!$B$1:$R$1,0),FALSE)</f>
        <v>#N/A</v>
      </c>
      <c r="C1537" s="222" t="e">
        <f t="shared" si="27"/>
        <v>#N/A</v>
      </c>
    </row>
    <row r="1538" spans="1:3">
      <c r="A1538" s="222" t="e">
        <f>VLOOKUP($D1538,CSVLookups!$B:$R,MATCH(A$1,CSVLookups!$B$1:$R$1,0),FALSE)</f>
        <v>#N/A</v>
      </c>
      <c r="B1538" s="222" t="e">
        <f>VLOOKUP($D1538,CSVLookups!$B:$R,MATCH(B$1,CSVLookups!$B$1:$R$1,0),FALSE)</f>
        <v>#N/A</v>
      </c>
      <c r="C1538" s="222" t="e">
        <f t="shared" si="27"/>
        <v>#N/A</v>
      </c>
    </row>
    <row r="1539" spans="1:3">
      <c r="A1539" s="222" t="e">
        <f>VLOOKUP($D1539,CSVLookups!$B:$R,MATCH(A$1,CSVLookups!$B$1:$R$1,0),FALSE)</f>
        <v>#N/A</v>
      </c>
      <c r="B1539" s="222" t="e">
        <f>VLOOKUP($D1539,CSVLookups!$B:$R,MATCH(B$1,CSVLookups!$B$1:$R$1,0),FALSE)</f>
        <v>#N/A</v>
      </c>
      <c r="C1539" s="222" t="e">
        <f t="shared" si="27"/>
        <v>#N/A</v>
      </c>
    </row>
    <row r="1540" spans="1:3">
      <c r="A1540" s="222" t="e">
        <f>VLOOKUP($D1540,CSVLookups!$B:$R,MATCH(A$1,CSVLookups!$B$1:$R$1,0),FALSE)</f>
        <v>#N/A</v>
      </c>
      <c r="B1540" s="222" t="e">
        <f>VLOOKUP($D1540,CSVLookups!$B:$R,MATCH(B$1,CSVLookups!$B$1:$R$1,0),FALSE)</f>
        <v>#N/A</v>
      </c>
      <c r="C1540" s="222" t="e">
        <f t="shared" si="27"/>
        <v>#N/A</v>
      </c>
    </row>
    <row r="1541" spans="1:3">
      <c r="A1541" s="222" t="e">
        <f>VLOOKUP($D1541,CSVLookups!$B:$R,MATCH(A$1,CSVLookups!$B$1:$R$1,0),FALSE)</f>
        <v>#N/A</v>
      </c>
      <c r="B1541" s="222" t="e">
        <f>VLOOKUP($D1541,CSVLookups!$B:$R,MATCH(B$1,CSVLookups!$B$1:$R$1,0),FALSE)</f>
        <v>#N/A</v>
      </c>
      <c r="C1541" s="222" t="e">
        <f t="shared" si="27"/>
        <v>#N/A</v>
      </c>
    </row>
    <row r="1542" spans="1:3">
      <c r="A1542" s="222" t="e">
        <f>VLOOKUP($D1542,CSVLookups!$B:$R,MATCH(A$1,CSVLookups!$B$1:$R$1,0),FALSE)</f>
        <v>#N/A</v>
      </c>
      <c r="B1542" s="222" t="e">
        <f>VLOOKUP($D1542,CSVLookups!$B:$R,MATCH(B$1,CSVLookups!$B$1:$R$1,0),FALSE)</f>
        <v>#N/A</v>
      </c>
      <c r="C1542" s="222" t="e">
        <f t="shared" si="27"/>
        <v>#N/A</v>
      </c>
    </row>
    <row r="1543" spans="1:3">
      <c r="A1543" s="222" t="e">
        <f>VLOOKUP($D1543,CSVLookups!$B:$R,MATCH(A$1,CSVLookups!$B$1:$R$1,0),FALSE)</f>
        <v>#N/A</v>
      </c>
      <c r="B1543" s="222" t="e">
        <f>VLOOKUP($D1543,CSVLookups!$B:$R,MATCH(B$1,CSVLookups!$B$1:$R$1,0),FALSE)</f>
        <v>#N/A</v>
      </c>
      <c r="C1543" s="222" t="e">
        <f t="shared" si="27"/>
        <v>#N/A</v>
      </c>
    </row>
    <row r="1544" spans="1:3">
      <c r="A1544" s="222" t="e">
        <f>VLOOKUP($D1544,CSVLookups!$B:$R,MATCH(A$1,CSVLookups!$B$1:$R$1,0),FALSE)</f>
        <v>#N/A</v>
      </c>
      <c r="B1544" s="222" t="e">
        <f>VLOOKUP($D1544,CSVLookups!$B:$R,MATCH(B$1,CSVLookups!$B$1:$R$1,0),FALSE)</f>
        <v>#N/A</v>
      </c>
      <c r="C1544" s="222" t="e">
        <f t="shared" si="27"/>
        <v>#N/A</v>
      </c>
    </row>
    <row r="1545" spans="1:3">
      <c r="A1545" s="222" t="e">
        <f>VLOOKUP($D1545,CSVLookups!$B:$R,MATCH(A$1,CSVLookups!$B$1:$R$1,0),FALSE)</f>
        <v>#N/A</v>
      </c>
      <c r="B1545" s="222" t="e">
        <f>VLOOKUP($D1545,CSVLookups!$B:$R,MATCH(B$1,CSVLookups!$B$1:$R$1,0),FALSE)</f>
        <v>#N/A</v>
      </c>
      <c r="C1545" s="222" t="e">
        <f t="shared" si="27"/>
        <v>#N/A</v>
      </c>
    </row>
    <row r="1546" spans="1:3">
      <c r="A1546" s="222" t="e">
        <f>VLOOKUP($D1546,CSVLookups!$B:$R,MATCH(A$1,CSVLookups!$B$1:$R$1,0),FALSE)</f>
        <v>#N/A</v>
      </c>
      <c r="B1546" s="222" t="e">
        <f>VLOOKUP($D1546,CSVLookups!$B:$R,MATCH(B$1,CSVLookups!$B$1:$R$1,0),FALSE)</f>
        <v>#N/A</v>
      </c>
      <c r="C1546" s="222" t="e">
        <f t="shared" si="27"/>
        <v>#N/A</v>
      </c>
    </row>
    <row r="1547" spans="1:3">
      <c r="A1547" s="222" t="e">
        <f>VLOOKUP($D1547,CSVLookups!$B:$R,MATCH(A$1,CSVLookups!$B$1:$R$1,0),FALSE)</f>
        <v>#N/A</v>
      </c>
      <c r="B1547" s="222" t="e">
        <f>VLOOKUP($D1547,CSVLookups!$B:$R,MATCH(B$1,CSVLookups!$B$1:$R$1,0),FALSE)</f>
        <v>#N/A</v>
      </c>
      <c r="C1547" s="222" t="e">
        <f t="shared" si="27"/>
        <v>#N/A</v>
      </c>
    </row>
    <row r="1548" spans="1:3">
      <c r="A1548" s="222" t="e">
        <f>VLOOKUP($D1548,CSVLookups!$B:$R,MATCH(A$1,CSVLookups!$B$1:$R$1,0),FALSE)</f>
        <v>#N/A</v>
      </c>
      <c r="B1548" s="222" t="e">
        <f>VLOOKUP($D1548,CSVLookups!$B:$R,MATCH(B$1,CSVLookups!$B$1:$R$1,0),FALSE)</f>
        <v>#N/A</v>
      </c>
      <c r="C1548" s="222" t="e">
        <f t="shared" si="27"/>
        <v>#N/A</v>
      </c>
    </row>
    <row r="1549" spans="1:3">
      <c r="A1549" s="222" t="e">
        <f>VLOOKUP($D1549,CSVLookups!$B:$R,MATCH(A$1,CSVLookups!$B$1:$R$1,0),FALSE)</f>
        <v>#N/A</v>
      </c>
      <c r="B1549" s="222" t="e">
        <f>VLOOKUP($D1549,CSVLookups!$B:$R,MATCH(B$1,CSVLookups!$B$1:$R$1,0),FALSE)</f>
        <v>#N/A</v>
      </c>
      <c r="C1549" s="222" t="e">
        <f t="shared" si="27"/>
        <v>#N/A</v>
      </c>
    </row>
    <row r="1550" spans="1:3">
      <c r="A1550" s="222" t="e">
        <f>VLOOKUP($D1550,CSVLookups!$B:$R,MATCH(A$1,CSVLookups!$B$1:$R$1,0),FALSE)</f>
        <v>#N/A</v>
      </c>
      <c r="B1550" s="222" t="e">
        <f>VLOOKUP($D1550,CSVLookups!$B:$R,MATCH(B$1,CSVLookups!$B$1:$R$1,0),FALSE)</f>
        <v>#N/A</v>
      </c>
      <c r="C1550" s="222" t="e">
        <f t="shared" si="27"/>
        <v>#N/A</v>
      </c>
    </row>
    <row r="1551" spans="1:3">
      <c r="A1551" s="222" t="e">
        <f>VLOOKUP($D1551,CSVLookups!$B:$R,MATCH(A$1,CSVLookups!$B$1:$R$1,0),FALSE)</f>
        <v>#N/A</v>
      </c>
      <c r="B1551" s="222" t="e">
        <f>VLOOKUP($D1551,CSVLookups!$B:$R,MATCH(B$1,CSVLookups!$B$1:$R$1,0),FALSE)</f>
        <v>#N/A</v>
      </c>
      <c r="C1551" s="222" t="e">
        <f t="shared" ref="C1551:C1614" si="28">IF(CONCATENATE(A1551,B1551)="313 Financial Information0",CONCATENATE(A1551,B1551,D1551),IF(LEN(F1551)=0,CONCATENATE(A1551,B1551,IF(LEFT(D1551,LEN("Unincepted"))="Unincepted","ULO","")),CONCATENATE(A1551,B1551,F1551)))</f>
        <v>#N/A</v>
      </c>
    </row>
    <row r="1552" spans="1:3">
      <c r="A1552" s="222" t="e">
        <f>VLOOKUP($D1552,CSVLookups!$B:$R,MATCH(A$1,CSVLookups!$B$1:$R$1,0),FALSE)</f>
        <v>#N/A</v>
      </c>
      <c r="B1552" s="222" t="e">
        <f>VLOOKUP($D1552,CSVLookups!$B:$R,MATCH(B$1,CSVLookups!$B$1:$R$1,0),FALSE)</f>
        <v>#N/A</v>
      </c>
      <c r="C1552" s="222" t="e">
        <f t="shared" si="28"/>
        <v>#N/A</v>
      </c>
    </row>
    <row r="1553" spans="1:3">
      <c r="A1553" s="222" t="e">
        <f>VLOOKUP($D1553,CSVLookups!$B:$R,MATCH(A$1,CSVLookups!$B$1:$R$1,0),FALSE)</f>
        <v>#N/A</v>
      </c>
      <c r="B1553" s="222" t="e">
        <f>VLOOKUP($D1553,CSVLookups!$B:$R,MATCH(B$1,CSVLookups!$B$1:$R$1,0),FALSE)</f>
        <v>#N/A</v>
      </c>
      <c r="C1553" s="222" t="e">
        <f t="shared" si="28"/>
        <v>#N/A</v>
      </c>
    </row>
    <row r="1554" spans="1:3">
      <c r="A1554" s="222" t="e">
        <f>VLOOKUP($D1554,CSVLookups!$B:$R,MATCH(A$1,CSVLookups!$B$1:$R$1,0),FALSE)</f>
        <v>#N/A</v>
      </c>
      <c r="B1554" s="222" t="e">
        <f>VLOOKUP($D1554,CSVLookups!$B:$R,MATCH(B$1,CSVLookups!$B$1:$R$1,0),FALSE)</f>
        <v>#N/A</v>
      </c>
      <c r="C1554" s="222" t="e">
        <f t="shared" si="28"/>
        <v>#N/A</v>
      </c>
    </row>
    <row r="1555" spans="1:3">
      <c r="A1555" s="222" t="e">
        <f>VLOOKUP($D1555,CSVLookups!$B:$R,MATCH(A$1,CSVLookups!$B$1:$R$1,0),FALSE)</f>
        <v>#N/A</v>
      </c>
      <c r="B1555" s="222" t="e">
        <f>VLOOKUP($D1555,CSVLookups!$B:$R,MATCH(B$1,CSVLookups!$B$1:$R$1,0),FALSE)</f>
        <v>#N/A</v>
      </c>
      <c r="C1555" s="222" t="e">
        <f t="shared" si="28"/>
        <v>#N/A</v>
      </c>
    </row>
    <row r="1556" spans="1:3">
      <c r="A1556" s="222" t="e">
        <f>VLOOKUP($D1556,CSVLookups!$B:$R,MATCH(A$1,CSVLookups!$B$1:$R$1,0),FALSE)</f>
        <v>#N/A</v>
      </c>
      <c r="B1556" s="222" t="e">
        <f>VLOOKUP($D1556,CSVLookups!$B:$R,MATCH(B$1,CSVLookups!$B$1:$R$1,0),FALSE)</f>
        <v>#N/A</v>
      </c>
      <c r="C1556" s="222" t="e">
        <f t="shared" si="28"/>
        <v>#N/A</v>
      </c>
    </row>
    <row r="1557" spans="1:3">
      <c r="A1557" s="222" t="e">
        <f>VLOOKUP($D1557,CSVLookups!$B:$R,MATCH(A$1,CSVLookups!$B$1:$R$1,0),FALSE)</f>
        <v>#N/A</v>
      </c>
      <c r="B1557" s="222" t="e">
        <f>VLOOKUP($D1557,CSVLookups!$B:$R,MATCH(B$1,CSVLookups!$B$1:$R$1,0),FALSE)</f>
        <v>#N/A</v>
      </c>
      <c r="C1557" s="222" t="e">
        <f t="shared" si="28"/>
        <v>#N/A</v>
      </c>
    </row>
    <row r="1558" spans="1:3">
      <c r="A1558" s="222" t="e">
        <f>VLOOKUP($D1558,CSVLookups!$B:$R,MATCH(A$1,CSVLookups!$B$1:$R$1,0),FALSE)</f>
        <v>#N/A</v>
      </c>
      <c r="B1558" s="222" t="e">
        <f>VLOOKUP($D1558,CSVLookups!$B:$R,MATCH(B$1,CSVLookups!$B$1:$R$1,0),FALSE)</f>
        <v>#N/A</v>
      </c>
      <c r="C1558" s="222" t="e">
        <f t="shared" si="28"/>
        <v>#N/A</v>
      </c>
    </row>
    <row r="1559" spans="1:3">
      <c r="A1559" s="222" t="e">
        <f>VLOOKUP($D1559,CSVLookups!$B:$R,MATCH(A$1,CSVLookups!$B$1:$R$1,0),FALSE)</f>
        <v>#N/A</v>
      </c>
      <c r="B1559" s="222" t="e">
        <f>VLOOKUP($D1559,CSVLookups!$B:$R,MATCH(B$1,CSVLookups!$B$1:$R$1,0),FALSE)</f>
        <v>#N/A</v>
      </c>
      <c r="C1559" s="222" t="e">
        <f t="shared" si="28"/>
        <v>#N/A</v>
      </c>
    </row>
    <row r="1560" spans="1:3">
      <c r="A1560" s="222" t="e">
        <f>VLOOKUP($D1560,CSVLookups!$B:$R,MATCH(A$1,CSVLookups!$B$1:$R$1,0),FALSE)</f>
        <v>#N/A</v>
      </c>
      <c r="B1560" s="222" t="e">
        <f>VLOOKUP($D1560,CSVLookups!$B:$R,MATCH(B$1,CSVLookups!$B$1:$R$1,0),FALSE)</f>
        <v>#N/A</v>
      </c>
      <c r="C1560" s="222" t="e">
        <f t="shared" si="28"/>
        <v>#N/A</v>
      </c>
    </row>
    <row r="1561" spans="1:3">
      <c r="A1561" s="222" t="e">
        <f>VLOOKUP($D1561,CSVLookups!$B:$R,MATCH(A$1,CSVLookups!$B$1:$R$1,0),FALSE)</f>
        <v>#N/A</v>
      </c>
      <c r="B1561" s="222" t="e">
        <f>VLOOKUP($D1561,CSVLookups!$B:$R,MATCH(B$1,CSVLookups!$B$1:$R$1,0),FALSE)</f>
        <v>#N/A</v>
      </c>
      <c r="C1561" s="222" t="e">
        <f t="shared" si="28"/>
        <v>#N/A</v>
      </c>
    </row>
    <row r="1562" spans="1:3">
      <c r="A1562" s="222" t="e">
        <f>VLOOKUP($D1562,CSVLookups!$B:$R,MATCH(A$1,CSVLookups!$B$1:$R$1,0),FALSE)</f>
        <v>#N/A</v>
      </c>
      <c r="B1562" s="222" t="e">
        <f>VLOOKUP($D1562,CSVLookups!$B:$R,MATCH(B$1,CSVLookups!$B$1:$R$1,0),FALSE)</f>
        <v>#N/A</v>
      </c>
      <c r="C1562" s="222" t="e">
        <f t="shared" si="28"/>
        <v>#N/A</v>
      </c>
    </row>
    <row r="1563" spans="1:3">
      <c r="A1563" s="222" t="e">
        <f>VLOOKUP($D1563,CSVLookups!$B:$R,MATCH(A$1,CSVLookups!$B$1:$R$1,0),FALSE)</f>
        <v>#N/A</v>
      </c>
      <c r="B1563" s="222" t="e">
        <f>VLOOKUP($D1563,CSVLookups!$B:$R,MATCH(B$1,CSVLookups!$B$1:$R$1,0),FALSE)</f>
        <v>#N/A</v>
      </c>
      <c r="C1563" s="222" t="e">
        <f t="shared" si="28"/>
        <v>#N/A</v>
      </c>
    </row>
    <row r="1564" spans="1:3">
      <c r="A1564" s="222" t="e">
        <f>VLOOKUP($D1564,CSVLookups!$B:$R,MATCH(A$1,CSVLookups!$B$1:$R$1,0),FALSE)</f>
        <v>#N/A</v>
      </c>
      <c r="B1564" s="222" t="e">
        <f>VLOOKUP($D1564,CSVLookups!$B:$R,MATCH(B$1,CSVLookups!$B$1:$R$1,0),FALSE)</f>
        <v>#N/A</v>
      </c>
      <c r="C1564" s="222" t="e">
        <f t="shared" si="28"/>
        <v>#N/A</v>
      </c>
    </row>
    <row r="1565" spans="1:3">
      <c r="A1565" s="222" t="e">
        <f>VLOOKUP($D1565,CSVLookups!$B:$R,MATCH(A$1,CSVLookups!$B$1:$R$1,0),FALSE)</f>
        <v>#N/A</v>
      </c>
      <c r="B1565" s="222" t="e">
        <f>VLOOKUP($D1565,CSVLookups!$B:$R,MATCH(B$1,CSVLookups!$B$1:$R$1,0),FALSE)</f>
        <v>#N/A</v>
      </c>
      <c r="C1565" s="222" t="e">
        <f t="shared" si="28"/>
        <v>#N/A</v>
      </c>
    </row>
    <row r="1566" spans="1:3">
      <c r="A1566" s="222" t="e">
        <f>VLOOKUP($D1566,CSVLookups!$B:$R,MATCH(A$1,CSVLookups!$B$1:$R$1,0),FALSE)</f>
        <v>#N/A</v>
      </c>
      <c r="B1566" s="222" t="e">
        <f>VLOOKUP($D1566,CSVLookups!$B:$R,MATCH(B$1,CSVLookups!$B$1:$R$1,0),FALSE)</f>
        <v>#N/A</v>
      </c>
      <c r="C1566" s="222" t="e">
        <f t="shared" si="28"/>
        <v>#N/A</v>
      </c>
    </row>
    <row r="1567" spans="1:3">
      <c r="A1567" s="222" t="e">
        <f>VLOOKUP($D1567,CSVLookups!$B:$R,MATCH(A$1,CSVLookups!$B$1:$R$1,0),FALSE)</f>
        <v>#N/A</v>
      </c>
      <c r="B1567" s="222" t="e">
        <f>VLOOKUP($D1567,CSVLookups!$B:$R,MATCH(B$1,CSVLookups!$B$1:$R$1,0),FALSE)</f>
        <v>#N/A</v>
      </c>
      <c r="C1567" s="222" t="e">
        <f t="shared" si="28"/>
        <v>#N/A</v>
      </c>
    </row>
    <row r="1568" spans="1:3">
      <c r="A1568" s="222" t="e">
        <f>VLOOKUP($D1568,CSVLookups!$B:$R,MATCH(A$1,CSVLookups!$B$1:$R$1,0),FALSE)</f>
        <v>#N/A</v>
      </c>
      <c r="B1568" s="222" t="e">
        <f>VLOOKUP($D1568,CSVLookups!$B:$R,MATCH(B$1,CSVLookups!$B$1:$R$1,0),FALSE)</f>
        <v>#N/A</v>
      </c>
      <c r="C1568" s="222" t="e">
        <f t="shared" si="28"/>
        <v>#N/A</v>
      </c>
    </row>
    <row r="1569" spans="1:3">
      <c r="A1569" s="222" t="e">
        <f>VLOOKUP($D1569,CSVLookups!$B:$R,MATCH(A$1,CSVLookups!$B$1:$R$1,0),FALSE)</f>
        <v>#N/A</v>
      </c>
      <c r="B1569" s="222" t="e">
        <f>VLOOKUP($D1569,CSVLookups!$B:$R,MATCH(B$1,CSVLookups!$B$1:$R$1,0),FALSE)</f>
        <v>#N/A</v>
      </c>
      <c r="C1569" s="222" t="e">
        <f t="shared" si="28"/>
        <v>#N/A</v>
      </c>
    </row>
    <row r="1570" spans="1:3">
      <c r="A1570" s="222" t="e">
        <f>VLOOKUP($D1570,CSVLookups!$B:$R,MATCH(A$1,CSVLookups!$B$1:$R$1,0),FALSE)</f>
        <v>#N/A</v>
      </c>
      <c r="B1570" s="222" t="e">
        <f>VLOOKUP($D1570,CSVLookups!$B:$R,MATCH(B$1,CSVLookups!$B$1:$R$1,0),FALSE)</f>
        <v>#N/A</v>
      </c>
      <c r="C1570" s="222" t="e">
        <f t="shared" si="28"/>
        <v>#N/A</v>
      </c>
    </row>
    <row r="1571" spans="1:3">
      <c r="A1571" s="222" t="e">
        <f>VLOOKUP($D1571,CSVLookups!$B:$R,MATCH(A$1,CSVLookups!$B$1:$R$1,0),FALSE)</f>
        <v>#N/A</v>
      </c>
      <c r="B1571" s="222" t="e">
        <f>VLOOKUP($D1571,CSVLookups!$B:$R,MATCH(B$1,CSVLookups!$B$1:$R$1,0),FALSE)</f>
        <v>#N/A</v>
      </c>
      <c r="C1571" s="222" t="e">
        <f t="shared" si="28"/>
        <v>#N/A</v>
      </c>
    </row>
    <row r="1572" spans="1:3">
      <c r="A1572" s="222" t="e">
        <f>VLOOKUP($D1572,CSVLookups!$B:$R,MATCH(A$1,CSVLookups!$B$1:$R$1,0),FALSE)</f>
        <v>#N/A</v>
      </c>
      <c r="B1572" s="222" t="e">
        <f>VLOOKUP($D1572,CSVLookups!$B:$R,MATCH(B$1,CSVLookups!$B$1:$R$1,0),FALSE)</f>
        <v>#N/A</v>
      </c>
      <c r="C1572" s="222" t="e">
        <f t="shared" si="28"/>
        <v>#N/A</v>
      </c>
    </row>
    <row r="1573" spans="1:3">
      <c r="A1573" s="222" t="e">
        <f>VLOOKUP($D1573,CSVLookups!$B:$R,MATCH(A$1,CSVLookups!$B$1:$R$1,0),FALSE)</f>
        <v>#N/A</v>
      </c>
      <c r="B1573" s="222" t="e">
        <f>VLOOKUP($D1573,CSVLookups!$B:$R,MATCH(B$1,CSVLookups!$B$1:$R$1,0),FALSE)</f>
        <v>#N/A</v>
      </c>
      <c r="C1573" s="222" t="e">
        <f t="shared" si="28"/>
        <v>#N/A</v>
      </c>
    </row>
    <row r="1574" spans="1:3">
      <c r="A1574" s="222" t="e">
        <f>VLOOKUP($D1574,CSVLookups!$B:$R,MATCH(A$1,CSVLookups!$B$1:$R$1,0),FALSE)</f>
        <v>#N/A</v>
      </c>
      <c r="B1574" s="222" t="e">
        <f>VLOOKUP($D1574,CSVLookups!$B:$R,MATCH(B$1,CSVLookups!$B$1:$R$1,0),FALSE)</f>
        <v>#N/A</v>
      </c>
      <c r="C1574" s="222" t="e">
        <f t="shared" si="28"/>
        <v>#N/A</v>
      </c>
    </row>
    <row r="1575" spans="1:3">
      <c r="A1575" s="222" t="e">
        <f>VLOOKUP($D1575,CSVLookups!$B:$R,MATCH(A$1,CSVLookups!$B$1:$R$1,0),FALSE)</f>
        <v>#N/A</v>
      </c>
      <c r="B1575" s="222" t="e">
        <f>VLOOKUP($D1575,CSVLookups!$B:$R,MATCH(B$1,CSVLookups!$B$1:$R$1,0),FALSE)</f>
        <v>#N/A</v>
      </c>
      <c r="C1575" s="222" t="e">
        <f t="shared" si="28"/>
        <v>#N/A</v>
      </c>
    </row>
    <row r="1576" spans="1:3">
      <c r="A1576" s="222" t="e">
        <f>VLOOKUP($D1576,CSVLookups!$B:$R,MATCH(A$1,CSVLookups!$B$1:$R$1,0),FALSE)</f>
        <v>#N/A</v>
      </c>
      <c r="B1576" s="222" t="e">
        <f>VLOOKUP($D1576,CSVLookups!$B:$R,MATCH(B$1,CSVLookups!$B$1:$R$1,0),FALSE)</f>
        <v>#N/A</v>
      </c>
      <c r="C1576" s="222" t="e">
        <f t="shared" si="28"/>
        <v>#N/A</v>
      </c>
    </row>
    <row r="1577" spans="1:3">
      <c r="A1577" s="222" t="e">
        <f>VLOOKUP($D1577,CSVLookups!$B:$R,MATCH(A$1,CSVLookups!$B$1:$R$1,0),FALSE)</f>
        <v>#N/A</v>
      </c>
      <c r="B1577" s="222" t="e">
        <f>VLOOKUP($D1577,CSVLookups!$B:$R,MATCH(B$1,CSVLookups!$B$1:$R$1,0),FALSE)</f>
        <v>#N/A</v>
      </c>
      <c r="C1577" s="222" t="e">
        <f t="shared" si="28"/>
        <v>#N/A</v>
      </c>
    </row>
    <row r="1578" spans="1:3">
      <c r="A1578" s="222" t="e">
        <f>VLOOKUP($D1578,CSVLookups!$B:$R,MATCH(A$1,CSVLookups!$B$1:$R$1,0),FALSE)</f>
        <v>#N/A</v>
      </c>
      <c r="B1578" s="222" t="e">
        <f>VLOOKUP($D1578,CSVLookups!$B:$R,MATCH(B$1,CSVLookups!$B$1:$R$1,0),FALSE)</f>
        <v>#N/A</v>
      </c>
      <c r="C1578" s="222" t="e">
        <f t="shared" si="28"/>
        <v>#N/A</v>
      </c>
    </row>
    <row r="1579" spans="1:3">
      <c r="A1579" s="222" t="e">
        <f>VLOOKUP($D1579,CSVLookups!$B:$R,MATCH(A$1,CSVLookups!$B$1:$R$1,0),FALSE)</f>
        <v>#N/A</v>
      </c>
      <c r="B1579" s="222" t="e">
        <f>VLOOKUP($D1579,CSVLookups!$B:$R,MATCH(B$1,CSVLookups!$B$1:$R$1,0),FALSE)</f>
        <v>#N/A</v>
      </c>
      <c r="C1579" s="222" t="e">
        <f t="shared" si="28"/>
        <v>#N/A</v>
      </c>
    </row>
    <row r="1580" spans="1:3">
      <c r="A1580" s="222" t="e">
        <f>VLOOKUP($D1580,CSVLookups!$B:$R,MATCH(A$1,CSVLookups!$B$1:$R$1,0),FALSE)</f>
        <v>#N/A</v>
      </c>
      <c r="B1580" s="222" t="e">
        <f>VLOOKUP($D1580,CSVLookups!$B:$R,MATCH(B$1,CSVLookups!$B$1:$R$1,0),FALSE)</f>
        <v>#N/A</v>
      </c>
      <c r="C1580" s="222" t="e">
        <f t="shared" si="28"/>
        <v>#N/A</v>
      </c>
    </row>
    <row r="1581" spans="1:3">
      <c r="A1581" s="222" t="e">
        <f>VLOOKUP($D1581,CSVLookups!$B:$R,MATCH(A$1,CSVLookups!$B$1:$R$1,0),FALSE)</f>
        <v>#N/A</v>
      </c>
      <c r="B1581" s="222" t="e">
        <f>VLOOKUP($D1581,CSVLookups!$B:$R,MATCH(B$1,CSVLookups!$B$1:$R$1,0),FALSE)</f>
        <v>#N/A</v>
      </c>
      <c r="C1581" s="222" t="e">
        <f t="shared" si="28"/>
        <v>#N/A</v>
      </c>
    </row>
    <row r="1582" spans="1:3">
      <c r="A1582" s="222" t="e">
        <f>VLOOKUP($D1582,CSVLookups!$B:$R,MATCH(A$1,CSVLookups!$B$1:$R$1,0),FALSE)</f>
        <v>#N/A</v>
      </c>
      <c r="B1582" s="222" t="e">
        <f>VLOOKUP($D1582,CSVLookups!$B:$R,MATCH(B$1,CSVLookups!$B$1:$R$1,0),FALSE)</f>
        <v>#N/A</v>
      </c>
      <c r="C1582" s="222" t="e">
        <f t="shared" si="28"/>
        <v>#N/A</v>
      </c>
    </row>
    <row r="1583" spans="1:3">
      <c r="A1583" s="222" t="e">
        <f>VLOOKUP($D1583,CSVLookups!$B:$R,MATCH(A$1,CSVLookups!$B$1:$R$1,0),FALSE)</f>
        <v>#N/A</v>
      </c>
      <c r="B1583" s="222" t="e">
        <f>VLOOKUP($D1583,CSVLookups!$B:$R,MATCH(B$1,CSVLookups!$B$1:$R$1,0),FALSE)</f>
        <v>#N/A</v>
      </c>
      <c r="C1583" s="222" t="e">
        <f t="shared" si="28"/>
        <v>#N/A</v>
      </c>
    </row>
    <row r="1584" spans="1:3">
      <c r="A1584" s="222" t="e">
        <f>VLOOKUP($D1584,CSVLookups!$B:$R,MATCH(A$1,CSVLookups!$B$1:$R$1,0),FALSE)</f>
        <v>#N/A</v>
      </c>
      <c r="B1584" s="222" t="e">
        <f>VLOOKUP($D1584,CSVLookups!$B:$R,MATCH(B$1,CSVLookups!$B$1:$R$1,0),FALSE)</f>
        <v>#N/A</v>
      </c>
      <c r="C1584" s="222" t="e">
        <f t="shared" si="28"/>
        <v>#N/A</v>
      </c>
    </row>
    <row r="1585" spans="1:3">
      <c r="A1585" s="222" t="e">
        <f>VLOOKUP($D1585,CSVLookups!$B:$R,MATCH(A$1,CSVLookups!$B$1:$R$1,0),FALSE)</f>
        <v>#N/A</v>
      </c>
      <c r="B1585" s="222" t="e">
        <f>VLOOKUP($D1585,CSVLookups!$B:$R,MATCH(B$1,CSVLookups!$B$1:$R$1,0),FALSE)</f>
        <v>#N/A</v>
      </c>
      <c r="C1585" s="222" t="e">
        <f t="shared" si="28"/>
        <v>#N/A</v>
      </c>
    </row>
    <row r="1586" spans="1:3">
      <c r="A1586" s="222" t="e">
        <f>VLOOKUP($D1586,CSVLookups!$B:$R,MATCH(A$1,CSVLookups!$B$1:$R$1,0),FALSE)</f>
        <v>#N/A</v>
      </c>
      <c r="B1586" s="222" t="e">
        <f>VLOOKUP($D1586,CSVLookups!$B:$R,MATCH(B$1,CSVLookups!$B$1:$R$1,0),FALSE)</f>
        <v>#N/A</v>
      </c>
      <c r="C1586" s="222" t="e">
        <f t="shared" si="28"/>
        <v>#N/A</v>
      </c>
    </row>
    <row r="1587" spans="1:3">
      <c r="A1587" s="222" t="e">
        <f>VLOOKUP($D1587,CSVLookups!$B:$R,MATCH(A$1,CSVLookups!$B$1:$R$1,0),FALSE)</f>
        <v>#N/A</v>
      </c>
      <c r="B1587" s="222" t="e">
        <f>VLOOKUP($D1587,CSVLookups!$B:$R,MATCH(B$1,CSVLookups!$B$1:$R$1,0),FALSE)</f>
        <v>#N/A</v>
      </c>
      <c r="C1587" s="222" t="e">
        <f t="shared" si="28"/>
        <v>#N/A</v>
      </c>
    </row>
    <row r="1588" spans="1:3">
      <c r="A1588" s="222" t="e">
        <f>VLOOKUP($D1588,CSVLookups!$B:$R,MATCH(A$1,CSVLookups!$B$1:$R$1,0),FALSE)</f>
        <v>#N/A</v>
      </c>
      <c r="B1588" s="222" t="e">
        <f>VLOOKUP($D1588,CSVLookups!$B:$R,MATCH(B$1,CSVLookups!$B$1:$R$1,0),FALSE)</f>
        <v>#N/A</v>
      </c>
      <c r="C1588" s="222" t="e">
        <f t="shared" si="28"/>
        <v>#N/A</v>
      </c>
    </row>
    <row r="1589" spans="1:3">
      <c r="A1589" s="222" t="e">
        <f>VLOOKUP($D1589,CSVLookups!$B:$R,MATCH(A$1,CSVLookups!$B$1:$R$1,0),FALSE)</f>
        <v>#N/A</v>
      </c>
      <c r="B1589" s="222" t="e">
        <f>VLOOKUP($D1589,CSVLookups!$B:$R,MATCH(B$1,CSVLookups!$B$1:$R$1,0),FALSE)</f>
        <v>#N/A</v>
      </c>
      <c r="C1589" s="222" t="e">
        <f t="shared" si="28"/>
        <v>#N/A</v>
      </c>
    </row>
    <row r="1590" spans="1:3">
      <c r="A1590" s="222" t="e">
        <f>VLOOKUP($D1590,CSVLookups!$B:$R,MATCH(A$1,CSVLookups!$B$1:$R$1,0),FALSE)</f>
        <v>#N/A</v>
      </c>
      <c r="B1590" s="222" t="e">
        <f>VLOOKUP($D1590,CSVLookups!$B:$R,MATCH(B$1,CSVLookups!$B$1:$R$1,0),FALSE)</f>
        <v>#N/A</v>
      </c>
      <c r="C1590" s="222" t="e">
        <f t="shared" si="28"/>
        <v>#N/A</v>
      </c>
    </row>
    <row r="1591" spans="1:3">
      <c r="A1591" s="222" t="e">
        <f>VLOOKUP($D1591,CSVLookups!$B:$R,MATCH(A$1,CSVLookups!$B$1:$R$1,0),FALSE)</f>
        <v>#N/A</v>
      </c>
      <c r="B1591" s="222" t="e">
        <f>VLOOKUP($D1591,CSVLookups!$B:$R,MATCH(B$1,CSVLookups!$B$1:$R$1,0),FALSE)</f>
        <v>#N/A</v>
      </c>
      <c r="C1591" s="222" t="e">
        <f t="shared" si="28"/>
        <v>#N/A</v>
      </c>
    </row>
    <row r="1592" spans="1:3">
      <c r="A1592" s="222" t="e">
        <f>VLOOKUP($D1592,CSVLookups!$B:$R,MATCH(A$1,CSVLookups!$B$1:$R$1,0),FALSE)</f>
        <v>#N/A</v>
      </c>
      <c r="B1592" s="222" t="e">
        <f>VLOOKUP($D1592,CSVLookups!$B:$R,MATCH(B$1,CSVLookups!$B$1:$R$1,0),FALSE)</f>
        <v>#N/A</v>
      </c>
      <c r="C1592" s="222" t="e">
        <f t="shared" si="28"/>
        <v>#N/A</v>
      </c>
    </row>
    <row r="1593" spans="1:3">
      <c r="A1593" s="222" t="e">
        <f>VLOOKUP($D1593,CSVLookups!$B:$R,MATCH(A$1,CSVLookups!$B$1:$R$1,0),FALSE)</f>
        <v>#N/A</v>
      </c>
      <c r="B1593" s="222" t="e">
        <f>VLOOKUP($D1593,CSVLookups!$B:$R,MATCH(B$1,CSVLookups!$B$1:$R$1,0),FALSE)</f>
        <v>#N/A</v>
      </c>
      <c r="C1593" s="222" t="e">
        <f t="shared" si="28"/>
        <v>#N/A</v>
      </c>
    </row>
    <row r="1594" spans="1:3">
      <c r="A1594" s="222" t="e">
        <f>VLOOKUP($D1594,CSVLookups!$B:$R,MATCH(A$1,CSVLookups!$B$1:$R$1,0),FALSE)</f>
        <v>#N/A</v>
      </c>
      <c r="B1594" s="222" t="e">
        <f>VLOOKUP($D1594,CSVLookups!$B:$R,MATCH(B$1,CSVLookups!$B$1:$R$1,0),FALSE)</f>
        <v>#N/A</v>
      </c>
      <c r="C1594" s="222" t="e">
        <f t="shared" si="28"/>
        <v>#N/A</v>
      </c>
    </row>
    <row r="1595" spans="1:3">
      <c r="A1595" s="222" t="e">
        <f>VLOOKUP($D1595,CSVLookups!$B:$R,MATCH(A$1,CSVLookups!$B$1:$R$1,0),FALSE)</f>
        <v>#N/A</v>
      </c>
      <c r="B1595" s="222" t="e">
        <f>VLOOKUP($D1595,CSVLookups!$B:$R,MATCH(B$1,CSVLookups!$B$1:$R$1,0),FALSE)</f>
        <v>#N/A</v>
      </c>
      <c r="C1595" s="222" t="e">
        <f t="shared" si="28"/>
        <v>#N/A</v>
      </c>
    </row>
    <row r="1596" spans="1:3">
      <c r="A1596" s="222" t="e">
        <f>VLOOKUP($D1596,CSVLookups!$B:$R,MATCH(A$1,CSVLookups!$B$1:$R$1,0),FALSE)</f>
        <v>#N/A</v>
      </c>
      <c r="B1596" s="222" t="e">
        <f>VLOOKUP($D1596,CSVLookups!$B:$R,MATCH(B$1,CSVLookups!$B$1:$R$1,0),FALSE)</f>
        <v>#N/A</v>
      </c>
      <c r="C1596" s="222" t="e">
        <f t="shared" si="28"/>
        <v>#N/A</v>
      </c>
    </row>
    <row r="1597" spans="1:3">
      <c r="A1597" s="222" t="e">
        <f>VLOOKUP($D1597,CSVLookups!$B:$R,MATCH(A$1,CSVLookups!$B$1:$R$1,0),FALSE)</f>
        <v>#N/A</v>
      </c>
      <c r="B1597" s="222" t="e">
        <f>VLOOKUP($D1597,CSVLookups!$B:$R,MATCH(B$1,CSVLookups!$B$1:$R$1,0),FALSE)</f>
        <v>#N/A</v>
      </c>
      <c r="C1597" s="222" t="e">
        <f t="shared" si="28"/>
        <v>#N/A</v>
      </c>
    </row>
    <row r="1598" spans="1:3">
      <c r="A1598" s="222" t="e">
        <f>VLOOKUP($D1598,CSVLookups!$B:$R,MATCH(A$1,CSVLookups!$B$1:$R$1,0),FALSE)</f>
        <v>#N/A</v>
      </c>
      <c r="B1598" s="222" t="e">
        <f>VLOOKUP($D1598,CSVLookups!$B:$R,MATCH(B$1,CSVLookups!$B$1:$R$1,0),FALSE)</f>
        <v>#N/A</v>
      </c>
      <c r="C1598" s="222" t="e">
        <f t="shared" si="28"/>
        <v>#N/A</v>
      </c>
    </row>
    <row r="1599" spans="1:3">
      <c r="A1599" s="222" t="e">
        <f>VLOOKUP($D1599,CSVLookups!$B:$R,MATCH(A$1,CSVLookups!$B$1:$R$1,0),FALSE)</f>
        <v>#N/A</v>
      </c>
      <c r="B1599" s="222" t="e">
        <f>VLOOKUP($D1599,CSVLookups!$B:$R,MATCH(B$1,CSVLookups!$B$1:$R$1,0),FALSE)</f>
        <v>#N/A</v>
      </c>
      <c r="C1599" s="222" t="e">
        <f t="shared" si="28"/>
        <v>#N/A</v>
      </c>
    </row>
    <row r="1600" spans="1:3">
      <c r="A1600" s="222" t="e">
        <f>VLOOKUP($D1600,CSVLookups!$B:$R,MATCH(A$1,CSVLookups!$B$1:$R$1,0),FALSE)</f>
        <v>#N/A</v>
      </c>
      <c r="B1600" s="222" t="e">
        <f>VLOOKUP($D1600,CSVLookups!$B:$R,MATCH(B$1,CSVLookups!$B$1:$R$1,0),FALSE)</f>
        <v>#N/A</v>
      </c>
      <c r="C1600" s="222" t="e">
        <f t="shared" si="28"/>
        <v>#N/A</v>
      </c>
    </row>
    <row r="1601" spans="1:3">
      <c r="A1601" s="222" t="e">
        <f>VLOOKUP($D1601,CSVLookups!$B:$R,MATCH(A$1,CSVLookups!$B$1:$R$1,0),FALSE)</f>
        <v>#N/A</v>
      </c>
      <c r="B1601" s="222" t="e">
        <f>VLOOKUP($D1601,CSVLookups!$B:$R,MATCH(B$1,CSVLookups!$B$1:$R$1,0),FALSE)</f>
        <v>#N/A</v>
      </c>
      <c r="C1601" s="222" t="e">
        <f t="shared" si="28"/>
        <v>#N/A</v>
      </c>
    </row>
    <row r="1602" spans="1:3">
      <c r="A1602" s="222" t="e">
        <f>VLOOKUP($D1602,CSVLookups!$B:$R,MATCH(A$1,CSVLookups!$B$1:$R$1,0),FALSE)</f>
        <v>#N/A</v>
      </c>
      <c r="B1602" s="222" t="e">
        <f>VLOOKUP($D1602,CSVLookups!$B:$R,MATCH(B$1,CSVLookups!$B$1:$R$1,0),FALSE)</f>
        <v>#N/A</v>
      </c>
      <c r="C1602" s="222" t="e">
        <f t="shared" si="28"/>
        <v>#N/A</v>
      </c>
    </row>
    <row r="1603" spans="1:3">
      <c r="A1603" s="222" t="e">
        <f>VLOOKUP($D1603,CSVLookups!$B:$R,MATCH(A$1,CSVLookups!$B$1:$R$1,0),FALSE)</f>
        <v>#N/A</v>
      </c>
      <c r="B1603" s="222" t="e">
        <f>VLOOKUP($D1603,CSVLookups!$B:$R,MATCH(B$1,CSVLookups!$B$1:$R$1,0),FALSE)</f>
        <v>#N/A</v>
      </c>
      <c r="C1603" s="222" t="e">
        <f t="shared" si="28"/>
        <v>#N/A</v>
      </c>
    </row>
    <row r="1604" spans="1:3">
      <c r="A1604" s="222" t="e">
        <f>VLOOKUP($D1604,CSVLookups!$B:$R,MATCH(A$1,CSVLookups!$B$1:$R$1,0),FALSE)</f>
        <v>#N/A</v>
      </c>
      <c r="B1604" s="222" t="e">
        <f>VLOOKUP($D1604,CSVLookups!$B:$R,MATCH(B$1,CSVLookups!$B$1:$R$1,0),FALSE)</f>
        <v>#N/A</v>
      </c>
      <c r="C1604" s="222" t="e">
        <f t="shared" si="28"/>
        <v>#N/A</v>
      </c>
    </row>
    <row r="1605" spans="1:3">
      <c r="A1605" s="222" t="e">
        <f>VLOOKUP($D1605,CSVLookups!$B:$R,MATCH(A$1,CSVLookups!$B$1:$R$1,0),FALSE)</f>
        <v>#N/A</v>
      </c>
      <c r="B1605" s="222" t="e">
        <f>VLOOKUP($D1605,CSVLookups!$B:$R,MATCH(B$1,CSVLookups!$B$1:$R$1,0),FALSE)</f>
        <v>#N/A</v>
      </c>
      <c r="C1605" s="222" t="e">
        <f t="shared" si="28"/>
        <v>#N/A</v>
      </c>
    </row>
    <row r="1606" spans="1:3">
      <c r="A1606" s="222" t="e">
        <f>VLOOKUP($D1606,CSVLookups!$B:$R,MATCH(A$1,CSVLookups!$B$1:$R$1,0),FALSE)</f>
        <v>#N/A</v>
      </c>
      <c r="B1606" s="222" t="e">
        <f>VLOOKUP($D1606,CSVLookups!$B:$R,MATCH(B$1,CSVLookups!$B$1:$R$1,0),FALSE)</f>
        <v>#N/A</v>
      </c>
      <c r="C1606" s="222" t="e">
        <f t="shared" si="28"/>
        <v>#N/A</v>
      </c>
    </row>
    <row r="1607" spans="1:3">
      <c r="A1607" s="222" t="e">
        <f>VLOOKUP($D1607,CSVLookups!$B:$R,MATCH(A$1,CSVLookups!$B$1:$R$1,0),FALSE)</f>
        <v>#N/A</v>
      </c>
      <c r="B1607" s="222" t="e">
        <f>VLOOKUP($D1607,CSVLookups!$B:$R,MATCH(B$1,CSVLookups!$B$1:$R$1,0),FALSE)</f>
        <v>#N/A</v>
      </c>
      <c r="C1607" s="222" t="e">
        <f t="shared" si="28"/>
        <v>#N/A</v>
      </c>
    </row>
    <row r="1608" spans="1:3">
      <c r="A1608" s="222" t="e">
        <f>VLOOKUP($D1608,CSVLookups!$B:$R,MATCH(A$1,CSVLookups!$B$1:$R$1,0),FALSE)</f>
        <v>#N/A</v>
      </c>
      <c r="B1608" s="222" t="e">
        <f>VLOOKUP($D1608,CSVLookups!$B:$R,MATCH(B$1,CSVLookups!$B$1:$R$1,0),FALSE)</f>
        <v>#N/A</v>
      </c>
      <c r="C1608" s="222" t="e">
        <f t="shared" si="28"/>
        <v>#N/A</v>
      </c>
    </row>
    <row r="1609" spans="1:3">
      <c r="A1609" s="222" t="e">
        <f>VLOOKUP($D1609,CSVLookups!$B:$R,MATCH(A$1,CSVLookups!$B$1:$R$1,0),FALSE)</f>
        <v>#N/A</v>
      </c>
      <c r="B1609" s="222" t="e">
        <f>VLOOKUP($D1609,CSVLookups!$B:$R,MATCH(B$1,CSVLookups!$B$1:$R$1,0),FALSE)</f>
        <v>#N/A</v>
      </c>
      <c r="C1609" s="222" t="e">
        <f t="shared" si="28"/>
        <v>#N/A</v>
      </c>
    </row>
    <row r="1610" spans="1:3">
      <c r="A1610" s="222" t="e">
        <f>VLOOKUP($D1610,CSVLookups!$B:$R,MATCH(A$1,CSVLookups!$B$1:$R$1,0),FALSE)</f>
        <v>#N/A</v>
      </c>
      <c r="B1610" s="222" t="e">
        <f>VLOOKUP($D1610,CSVLookups!$B:$R,MATCH(B$1,CSVLookups!$B$1:$R$1,0),FALSE)</f>
        <v>#N/A</v>
      </c>
      <c r="C1610" s="222" t="e">
        <f t="shared" si="28"/>
        <v>#N/A</v>
      </c>
    </row>
    <row r="1611" spans="1:3">
      <c r="A1611" s="222" t="e">
        <f>VLOOKUP($D1611,CSVLookups!$B:$R,MATCH(A$1,CSVLookups!$B$1:$R$1,0),FALSE)</f>
        <v>#N/A</v>
      </c>
      <c r="B1611" s="222" t="e">
        <f>VLOOKUP($D1611,CSVLookups!$B:$R,MATCH(B$1,CSVLookups!$B$1:$R$1,0),FALSE)</f>
        <v>#N/A</v>
      </c>
      <c r="C1611" s="222" t="e">
        <f t="shared" si="28"/>
        <v>#N/A</v>
      </c>
    </row>
    <row r="1612" spans="1:3">
      <c r="A1612" s="222" t="e">
        <f>VLOOKUP($D1612,CSVLookups!$B:$R,MATCH(A$1,CSVLookups!$B$1:$R$1,0),FALSE)</f>
        <v>#N/A</v>
      </c>
      <c r="B1612" s="222" t="e">
        <f>VLOOKUP($D1612,CSVLookups!$B:$R,MATCH(B$1,CSVLookups!$B$1:$R$1,0),FALSE)</f>
        <v>#N/A</v>
      </c>
      <c r="C1612" s="222" t="e">
        <f t="shared" si="28"/>
        <v>#N/A</v>
      </c>
    </row>
    <row r="1613" spans="1:3">
      <c r="A1613" s="222" t="e">
        <f>VLOOKUP($D1613,CSVLookups!$B:$R,MATCH(A$1,CSVLookups!$B$1:$R$1,0),FALSE)</f>
        <v>#N/A</v>
      </c>
      <c r="B1613" s="222" t="e">
        <f>VLOOKUP($D1613,CSVLookups!$B:$R,MATCH(B$1,CSVLookups!$B$1:$R$1,0),FALSE)</f>
        <v>#N/A</v>
      </c>
      <c r="C1613" s="222" t="e">
        <f t="shared" si="28"/>
        <v>#N/A</v>
      </c>
    </row>
    <row r="1614" spans="1:3">
      <c r="A1614" s="222" t="e">
        <f>VLOOKUP($D1614,CSVLookups!$B:$R,MATCH(A$1,CSVLookups!$B$1:$R$1,0),FALSE)</f>
        <v>#N/A</v>
      </c>
      <c r="B1614" s="222" t="e">
        <f>VLOOKUP($D1614,CSVLookups!$B:$R,MATCH(B$1,CSVLookups!$B$1:$R$1,0),FALSE)</f>
        <v>#N/A</v>
      </c>
      <c r="C1614" s="222" t="e">
        <f t="shared" si="28"/>
        <v>#N/A</v>
      </c>
    </row>
    <row r="1615" spans="1:3">
      <c r="A1615" s="222" t="e">
        <f>VLOOKUP($D1615,CSVLookups!$B:$R,MATCH(A$1,CSVLookups!$B$1:$R$1,0),FALSE)</f>
        <v>#N/A</v>
      </c>
      <c r="B1615" s="222" t="e">
        <f>VLOOKUP($D1615,CSVLookups!$B:$R,MATCH(B$1,CSVLookups!$B$1:$R$1,0),FALSE)</f>
        <v>#N/A</v>
      </c>
      <c r="C1615" s="222" t="e">
        <f t="shared" ref="C1615:C1678" si="29">IF(CONCATENATE(A1615,B1615)="313 Financial Information0",CONCATENATE(A1615,B1615,D1615),IF(LEN(F1615)=0,CONCATENATE(A1615,B1615,IF(LEFT(D1615,LEN("Unincepted"))="Unincepted","ULO","")),CONCATENATE(A1615,B1615,F1615)))</f>
        <v>#N/A</v>
      </c>
    </row>
    <row r="1616" spans="1:3">
      <c r="A1616" s="222" t="e">
        <f>VLOOKUP($D1616,CSVLookups!$B:$R,MATCH(A$1,CSVLookups!$B$1:$R$1,0),FALSE)</f>
        <v>#N/A</v>
      </c>
      <c r="B1616" s="222" t="e">
        <f>VLOOKUP($D1616,CSVLookups!$B:$R,MATCH(B$1,CSVLookups!$B$1:$R$1,0),FALSE)</f>
        <v>#N/A</v>
      </c>
      <c r="C1616" s="222" t="e">
        <f t="shared" si="29"/>
        <v>#N/A</v>
      </c>
    </row>
    <row r="1617" spans="1:3">
      <c r="A1617" s="222" t="e">
        <f>VLOOKUP($D1617,CSVLookups!$B:$R,MATCH(A$1,CSVLookups!$B$1:$R$1,0),FALSE)</f>
        <v>#N/A</v>
      </c>
      <c r="B1617" s="222" t="e">
        <f>VLOOKUP($D1617,CSVLookups!$B:$R,MATCH(B$1,CSVLookups!$B$1:$R$1,0),FALSE)</f>
        <v>#N/A</v>
      </c>
      <c r="C1617" s="222" t="e">
        <f t="shared" si="29"/>
        <v>#N/A</v>
      </c>
    </row>
    <row r="1618" spans="1:3">
      <c r="A1618" s="222" t="e">
        <f>VLOOKUP($D1618,CSVLookups!$B:$R,MATCH(A$1,CSVLookups!$B$1:$R$1,0),FALSE)</f>
        <v>#N/A</v>
      </c>
      <c r="B1618" s="222" t="e">
        <f>VLOOKUP($D1618,CSVLookups!$B:$R,MATCH(B$1,CSVLookups!$B$1:$R$1,0),FALSE)</f>
        <v>#N/A</v>
      </c>
      <c r="C1618" s="222" t="e">
        <f t="shared" si="29"/>
        <v>#N/A</v>
      </c>
    </row>
    <row r="1619" spans="1:3">
      <c r="A1619" s="222" t="e">
        <f>VLOOKUP($D1619,CSVLookups!$B:$R,MATCH(A$1,CSVLookups!$B$1:$R$1,0),FALSE)</f>
        <v>#N/A</v>
      </c>
      <c r="B1619" s="222" t="e">
        <f>VLOOKUP($D1619,CSVLookups!$B:$R,MATCH(B$1,CSVLookups!$B$1:$R$1,0),FALSE)</f>
        <v>#N/A</v>
      </c>
      <c r="C1619" s="222" t="e">
        <f t="shared" si="29"/>
        <v>#N/A</v>
      </c>
    </row>
    <row r="1620" spans="1:3">
      <c r="A1620" s="222" t="e">
        <f>VLOOKUP($D1620,CSVLookups!$B:$R,MATCH(A$1,CSVLookups!$B$1:$R$1,0),FALSE)</f>
        <v>#N/A</v>
      </c>
      <c r="B1620" s="222" t="e">
        <f>VLOOKUP($D1620,CSVLookups!$B:$R,MATCH(B$1,CSVLookups!$B$1:$R$1,0),FALSE)</f>
        <v>#N/A</v>
      </c>
      <c r="C1620" s="222" t="e">
        <f t="shared" si="29"/>
        <v>#N/A</v>
      </c>
    </row>
    <row r="1621" spans="1:3">
      <c r="A1621" s="222" t="e">
        <f>VLOOKUP($D1621,CSVLookups!$B:$R,MATCH(A$1,CSVLookups!$B$1:$R$1,0),FALSE)</f>
        <v>#N/A</v>
      </c>
      <c r="B1621" s="222" t="e">
        <f>VLOOKUP($D1621,CSVLookups!$B:$R,MATCH(B$1,CSVLookups!$B$1:$R$1,0),FALSE)</f>
        <v>#N/A</v>
      </c>
      <c r="C1621" s="222" t="e">
        <f t="shared" si="29"/>
        <v>#N/A</v>
      </c>
    </row>
    <row r="1622" spans="1:3">
      <c r="A1622" s="222" t="e">
        <f>VLOOKUP($D1622,CSVLookups!$B:$R,MATCH(A$1,CSVLookups!$B$1:$R$1,0),FALSE)</f>
        <v>#N/A</v>
      </c>
      <c r="B1622" s="222" t="e">
        <f>VLOOKUP($D1622,CSVLookups!$B:$R,MATCH(B$1,CSVLookups!$B$1:$R$1,0),FALSE)</f>
        <v>#N/A</v>
      </c>
      <c r="C1622" s="222" t="e">
        <f t="shared" si="29"/>
        <v>#N/A</v>
      </c>
    </row>
    <row r="1623" spans="1:3">
      <c r="A1623" s="222" t="e">
        <f>VLOOKUP($D1623,CSVLookups!$B:$R,MATCH(A$1,CSVLookups!$B$1:$R$1,0),FALSE)</f>
        <v>#N/A</v>
      </c>
      <c r="B1623" s="222" t="e">
        <f>VLOOKUP($D1623,CSVLookups!$B:$R,MATCH(B$1,CSVLookups!$B$1:$R$1,0),FALSE)</f>
        <v>#N/A</v>
      </c>
      <c r="C1623" s="222" t="e">
        <f t="shared" si="29"/>
        <v>#N/A</v>
      </c>
    </row>
    <row r="1624" spans="1:3">
      <c r="A1624" s="222" t="e">
        <f>VLOOKUP($D1624,CSVLookups!$B:$R,MATCH(A$1,CSVLookups!$B$1:$R$1,0),FALSE)</f>
        <v>#N/A</v>
      </c>
      <c r="B1624" s="222" t="e">
        <f>VLOOKUP($D1624,CSVLookups!$B:$R,MATCH(B$1,CSVLookups!$B$1:$R$1,0),FALSE)</f>
        <v>#N/A</v>
      </c>
      <c r="C1624" s="222" t="e">
        <f t="shared" si="29"/>
        <v>#N/A</v>
      </c>
    </row>
    <row r="1625" spans="1:3">
      <c r="A1625" s="222" t="e">
        <f>VLOOKUP($D1625,CSVLookups!$B:$R,MATCH(A$1,CSVLookups!$B$1:$R$1,0),FALSE)</f>
        <v>#N/A</v>
      </c>
      <c r="B1625" s="222" t="e">
        <f>VLOOKUP($D1625,CSVLookups!$B:$R,MATCH(B$1,CSVLookups!$B$1:$R$1,0),FALSE)</f>
        <v>#N/A</v>
      </c>
      <c r="C1625" s="222" t="e">
        <f t="shared" si="29"/>
        <v>#N/A</v>
      </c>
    </row>
    <row r="1626" spans="1:3">
      <c r="A1626" s="222" t="e">
        <f>VLOOKUP($D1626,CSVLookups!$B:$R,MATCH(A$1,CSVLookups!$B$1:$R$1,0),FALSE)</f>
        <v>#N/A</v>
      </c>
      <c r="B1626" s="222" t="e">
        <f>VLOOKUP($D1626,CSVLookups!$B:$R,MATCH(B$1,CSVLookups!$B$1:$R$1,0),FALSE)</f>
        <v>#N/A</v>
      </c>
      <c r="C1626" s="222" t="e">
        <f t="shared" si="29"/>
        <v>#N/A</v>
      </c>
    </row>
    <row r="1627" spans="1:3">
      <c r="A1627" s="222" t="e">
        <f>VLOOKUP($D1627,CSVLookups!$B:$R,MATCH(A$1,CSVLookups!$B$1:$R$1,0),FALSE)</f>
        <v>#N/A</v>
      </c>
      <c r="B1627" s="222" t="e">
        <f>VLOOKUP($D1627,CSVLookups!$B:$R,MATCH(B$1,CSVLookups!$B$1:$R$1,0),FALSE)</f>
        <v>#N/A</v>
      </c>
      <c r="C1627" s="222" t="e">
        <f t="shared" si="29"/>
        <v>#N/A</v>
      </c>
    </row>
    <row r="1628" spans="1:3">
      <c r="A1628" s="222" t="e">
        <f>VLOOKUP($D1628,CSVLookups!$B:$R,MATCH(A$1,CSVLookups!$B$1:$R$1,0),FALSE)</f>
        <v>#N/A</v>
      </c>
      <c r="B1628" s="222" t="e">
        <f>VLOOKUP($D1628,CSVLookups!$B:$R,MATCH(B$1,CSVLookups!$B$1:$R$1,0),FALSE)</f>
        <v>#N/A</v>
      </c>
      <c r="C1628" s="222" t="e">
        <f t="shared" si="29"/>
        <v>#N/A</v>
      </c>
    </row>
    <row r="1629" spans="1:3">
      <c r="A1629" s="222" t="e">
        <f>VLOOKUP($D1629,CSVLookups!$B:$R,MATCH(A$1,CSVLookups!$B$1:$R$1,0),FALSE)</f>
        <v>#N/A</v>
      </c>
      <c r="B1629" s="222" t="e">
        <f>VLOOKUP($D1629,CSVLookups!$B:$R,MATCH(B$1,CSVLookups!$B$1:$R$1,0),FALSE)</f>
        <v>#N/A</v>
      </c>
      <c r="C1629" s="222" t="e">
        <f t="shared" si="29"/>
        <v>#N/A</v>
      </c>
    </row>
    <row r="1630" spans="1:3">
      <c r="A1630" s="222" t="e">
        <f>VLOOKUP($D1630,CSVLookups!$B:$R,MATCH(A$1,CSVLookups!$B$1:$R$1,0),FALSE)</f>
        <v>#N/A</v>
      </c>
      <c r="B1630" s="222" t="e">
        <f>VLOOKUP($D1630,CSVLookups!$B:$R,MATCH(B$1,CSVLookups!$B$1:$R$1,0),FALSE)</f>
        <v>#N/A</v>
      </c>
      <c r="C1630" s="222" t="e">
        <f t="shared" si="29"/>
        <v>#N/A</v>
      </c>
    </row>
    <row r="1631" spans="1:3">
      <c r="A1631" s="222" t="e">
        <f>VLOOKUP($D1631,CSVLookups!$B:$R,MATCH(A$1,CSVLookups!$B$1:$R$1,0),FALSE)</f>
        <v>#N/A</v>
      </c>
      <c r="B1631" s="222" t="e">
        <f>VLOOKUP($D1631,CSVLookups!$B:$R,MATCH(B$1,CSVLookups!$B$1:$R$1,0),FALSE)</f>
        <v>#N/A</v>
      </c>
      <c r="C1631" s="222" t="e">
        <f t="shared" si="29"/>
        <v>#N/A</v>
      </c>
    </row>
    <row r="1632" spans="1:3">
      <c r="A1632" s="222" t="e">
        <f>VLOOKUP($D1632,CSVLookups!$B:$R,MATCH(A$1,CSVLookups!$B$1:$R$1,0),FALSE)</f>
        <v>#N/A</v>
      </c>
      <c r="B1632" s="222" t="e">
        <f>VLOOKUP($D1632,CSVLookups!$B:$R,MATCH(B$1,CSVLookups!$B$1:$R$1,0),FALSE)</f>
        <v>#N/A</v>
      </c>
      <c r="C1632" s="222" t="e">
        <f t="shared" si="29"/>
        <v>#N/A</v>
      </c>
    </row>
    <row r="1633" spans="1:3">
      <c r="A1633" s="222" t="e">
        <f>VLOOKUP($D1633,CSVLookups!$B:$R,MATCH(A$1,CSVLookups!$B$1:$R$1,0),FALSE)</f>
        <v>#N/A</v>
      </c>
      <c r="B1633" s="222" t="e">
        <f>VLOOKUP($D1633,CSVLookups!$B:$R,MATCH(B$1,CSVLookups!$B$1:$R$1,0),FALSE)</f>
        <v>#N/A</v>
      </c>
      <c r="C1633" s="222" t="e">
        <f t="shared" si="29"/>
        <v>#N/A</v>
      </c>
    </row>
    <row r="1634" spans="1:3">
      <c r="A1634" s="222" t="e">
        <f>VLOOKUP($D1634,CSVLookups!$B:$R,MATCH(A$1,CSVLookups!$B$1:$R$1,0),FALSE)</f>
        <v>#N/A</v>
      </c>
      <c r="B1634" s="222" t="e">
        <f>VLOOKUP($D1634,CSVLookups!$B:$R,MATCH(B$1,CSVLookups!$B$1:$R$1,0),FALSE)</f>
        <v>#N/A</v>
      </c>
      <c r="C1634" s="222" t="e">
        <f t="shared" si="29"/>
        <v>#N/A</v>
      </c>
    </row>
    <row r="1635" spans="1:3">
      <c r="A1635" s="222" t="e">
        <f>VLOOKUP($D1635,CSVLookups!$B:$R,MATCH(A$1,CSVLookups!$B$1:$R$1,0),FALSE)</f>
        <v>#N/A</v>
      </c>
      <c r="B1635" s="222" t="e">
        <f>VLOOKUP($D1635,CSVLookups!$B:$R,MATCH(B$1,CSVLookups!$B$1:$R$1,0),FALSE)</f>
        <v>#N/A</v>
      </c>
      <c r="C1635" s="222" t="e">
        <f t="shared" si="29"/>
        <v>#N/A</v>
      </c>
    </row>
    <row r="1636" spans="1:3">
      <c r="A1636" s="222" t="e">
        <f>VLOOKUP($D1636,CSVLookups!$B:$R,MATCH(A$1,CSVLookups!$B$1:$R$1,0),FALSE)</f>
        <v>#N/A</v>
      </c>
      <c r="B1636" s="222" t="e">
        <f>VLOOKUP($D1636,CSVLookups!$B:$R,MATCH(B$1,CSVLookups!$B$1:$R$1,0),FALSE)</f>
        <v>#N/A</v>
      </c>
      <c r="C1636" s="222" t="e">
        <f t="shared" si="29"/>
        <v>#N/A</v>
      </c>
    </row>
    <row r="1637" spans="1:3">
      <c r="A1637" s="222" t="e">
        <f>VLOOKUP($D1637,CSVLookups!$B:$R,MATCH(A$1,CSVLookups!$B$1:$R$1,0),FALSE)</f>
        <v>#N/A</v>
      </c>
      <c r="B1637" s="222" t="e">
        <f>VLOOKUP($D1637,CSVLookups!$B:$R,MATCH(B$1,CSVLookups!$B$1:$R$1,0),FALSE)</f>
        <v>#N/A</v>
      </c>
      <c r="C1637" s="222" t="e">
        <f t="shared" si="29"/>
        <v>#N/A</v>
      </c>
    </row>
    <row r="1638" spans="1:3">
      <c r="A1638" s="222" t="e">
        <f>VLOOKUP($D1638,CSVLookups!$B:$R,MATCH(A$1,CSVLookups!$B$1:$R$1,0),FALSE)</f>
        <v>#N/A</v>
      </c>
      <c r="B1638" s="222" t="e">
        <f>VLOOKUP($D1638,CSVLookups!$B:$R,MATCH(B$1,CSVLookups!$B$1:$R$1,0),FALSE)</f>
        <v>#N/A</v>
      </c>
      <c r="C1638" s="222" t="e">
        <f t="shared" si="29"/>
        <v>#N/A</v>
      </c>
    </row>
    <row r="1639" spans="1:3">
      <c r="A1639" s="222" t="e">
        <f>VLOOKUP($D1639,CSVLookups!$B:$R,MATCH(A$1,CSVLookups!$B$1:$R$1,0),FALSE)</f>
        <v>#N/A</v>
      </c>
      <c r="B1639" s="222" t="e">
        <f>VLOOKUP($D1639,CSVLookups!$B:$R,MATCH(B$1,CSVLookups!$B$1:$R$1,0),FALSE)</f>
        <v>#N/A</v>
      </c>
      <c r="C1639" s="222" t="e">
        <f t="shared" si="29"/>
        <v>#N/A</v>
      </c>
    </row>
    <row r="1640" spans="1:3">
      <c r="A1640" s="222" t="e">
        <f>VLOOKUP($D1640,CSVLookups!$B:$R,MATCH(A$1,CSVLookups!$B$1:$R$1,0),FALSE)</f>
        <v>#N/A</v>
      </c>
      <c r="B1640" s="222" t="e">
        <f>VLOOKUP($D1640,CSVLookups!$B:$R,MATCH(B$1,CSVLookups!$B$1:$R$1,0),FALSE)</f>
        <v>#N/A</v>
      </c>
      <c r="C1640" s="222" t="e">
        <f t="shared" si="29"/>
        <v>#N/A</v>
      </c>
    </row>
    <row r="1641" spans="1:3">
      <c r="A1641" s="222" t="e">
        <f>VLOOKUP($D1641,CSVLookups!$B:$R,MATCH(A$1,CSVLookups!$B$1:$R$1,0),FALSE)</f>
        <v>#N/A</v>
      </c>
      <c r="B1641" s="222" t="e">
        <f>VLOOKUP($D1641,CSVLookups!$B:$R,MATCH(B$1,CSVLookups!$B$1:$R$1,0),FALSE)</f>
        <v>#N/A</v>
      </c>
      <c r="C1641" s="222" t="e">
        <f t="shared" si="29"/>
        <v>#N/A</v>
      </c>
    </row>
    <row r="1642" spans="1:3">
      <c r="A1642" s="222" t="e">
        <f>VLOOKUP($D1642,CSVLookups!$B:$R,MATCH(A$1,CSVLookups!$B$1:$R$1,0),FALSE)</f>
        <v>#N/A</v>
      </c>
      <c r="B1642" s="222" t="e">
        <f>VLOOKUP($D1642,CSVLookups!$B:$R,MATCH(B$1,CSVLookups!$B$1:$R$1,0),FALSE)</f>
        <v>#N/A</v>
      </c>
      <c r="C1642" s="222" t="e">
        <f t="shared" si="29"/>
        <v>#N/A</v>
      </c>
    </row>
    <row r="1643" spans="1:3">
      <c r="A1643" s="222" t="e">
        <f>VLOOKUP($D1643,CSVLookups!$B:$R,MATCH(A$1,CSVLookups!$B$1:$R$1,0),FALSE)</f>
        <v>#N/A</v>
      </c>
      <c r="B1643" s="222" t="e">
        <f>VLOOKUP($D1643,CSVLookups!$B:$R,MATCH(B$1,CSVLookups!$B$1:$R$1,0),FALSE)</f>
        <v>#N/A</v>
      </c>
      <c r="C1643" s="222" t="e">
        <f t="shared" si="29"/>
        <v>#N/A</v>
      </c>
    </row>
    <row r="1644" spans="1:3">
      <c r="A1644" s="222" t="e">
        <f>VLOOKUP($D1644,CSVLookups!$B:$R,MATCH(A$1,CSVLookups!$B$1:$R$1,0),FALSE)</f>
        <v>#N/A</v>
      </c>
      <c r="B1644" s="222" t="e">
        <f>VLOOKUP($D1644,CSVLookups!$B:$R,MATCH(B$1,CSVLookups!$B$1:$R$1,0),FALSE)</f>
        <v>#N/A</v>
      </c>
      <c r="C1644" s="222" t="e">
        <f t="shared" si="29"/>
        <v>#N/A</v>
      </c>
    </row>
    <row r="1645" spans="1:3">
      <c r="A1645" s="222" t="e">
        <f>VLOOKUP($D1645,CSVLookups!$B:$R,MATCH(A$1,CSVLookups!$B$1:$R$1,0),FALSE)</f>
        <v>#N/A</v>
      </c>
      <c r="B1645" s="222" t="e">
        <f>VLOOKUP($D1645,CSVLookups!$B:$R,MATCH(B$1,CSVLookups!$B$1:$R$1,0),FALSE)</f>
        <v>#N/A</v>
      </c>
      <c r="C1645" s="222" t="e">
        <f t="shared" si="29"/>
        <v>#N/A</v>
      </c>
    </row>
    <row r="1646" spans="1:3">
      <c r="A1646" s="222" t="e">
        <f>VLOOKUP($D1646,CSVLookups!$B:$R,MATCH(A$1,CSVLookups!$B$1:$R$1,0),FALSE)</f>
        <v>#N/A</v>
      </c>
      <c r="B1646" s="222" t="e">
        <f>VLOOKUP($D1646,CSVLookups!$B:$R,MATCH(B$1,CSVLookups!$B$1:$R$1,0),FALSE)</f>
        <v>#N/A</v>
      </c>
      <c r="C1646" s="222" t="e">
        <f t="shared" si="29"/>
        <v>#N/A</v>
      </c>
    </row>
    <row r="1647" spans="1:3">
      <c r="A1647" s="222" t="e">
        <f>VLOOKUP($D1647,CSVLookups!$B:$R,MATCH(A$1,CSVLookups!$B$1:$R$1,0),FALSE)</f>
        <v>#N/A</v>
      </c>
      <c r="B1647" s="222" t="e">
        <f>VLOOKUP($D1647,CSVLookups!$B:$R,MATCH(B$1,CSVLookups!$B$1:$R$1,0),FALSE)</f>
        <v>#N/A</v>
      </c>
      <c r="C1647" s="222" t="e">
        <f t="shared" si="29"/>
        <v>#N/A</v>
      </c>
    </row>
    <row r="1648" spans="1:3">
      <c r="A1648" s="222" t="e">
        <f>VLOOKUP($D1648,CSVLookups!$B:$R,MATCH(A$1,CSVLookups!$B$1:$R$1,0),FALSE)</f>
        <v>#N/A</v>
      </c>
      <c r="B1648" s="222" t="e">
        <f>VLOOKUP($D1648,CSVLookups!$B:$R,MATCH(B$1,CSVLookups!$B$1:$R$1,0),FALSE)</f>
        <v>#N/A</v>
      </c>
      <c r="C1648" s="222" t="e">
        <f t="shared" si="29"/>
        <v>#N/A</v>
      </c>
    </row>
    <row r="1649" spans="1:3">
      <c r="A1649" s="222" t="e">
        <f>VLOOKUP($D1649,CSVLookups!$B:$R,MATCH(A$1,CSVLookups!$B$1:$R$1,0),FALSE)</f>
        <v>#N/A</v>
      </c>
      <c r="B1649" s="222" t="e">
        <f>VLOOKUP($D1649,CSVLookups!$B:$R,MATCH(B$1,CSVLookups!$B$1:$R$1,0),FALSE)</f>
        <v>#N/A</v>
      </c>
      <c r="C1649" s="222" t="e">
        <f t="shared" si="29"/>
        <v>#N/A</v>
      </c>
    </row>
    <row r="1650" spans="1:3">
      <c r="A1650" s="222" t="e">
        <f>VLOOKUP($D1650,CSVLookups!$B:$R,MATCH(A$1,CSVLookups!$B$1:$R$1,0),FALSE)</f>
        <v>#N/A</v>
      </c>
      <c r="B1650" s="222" t="e">
        <f>VLOOKUP($D1650,CSVLookups!$B:$R,MATCH(B$1,CSVLookups!$B$1:$R$1,0),FALSE)</f>
        <v>#N/A</v>
      </c>
      <c r="C1650" s="222" t="e">
        <f t="shared" si="29"/>
        <v>#N/A</v>
      </c>
    </row>
    <row r="1651" spans="1:3">
      <c r="A1651" s="222" t="e">
        <f>VLOOKUP($D1651,CSVLookups!$B:$R,MATCH(A$1,CSVLookups!$B$1:$R$1,0),FALSE)</f>
        <v>#N/A</v>
      </c>
      <c r="B1651" s="222" t="e">
        <f>VLOOKUP($D1651,CSVLookups!$B:$R,MATCH(B$1,CSVLookups!$B$1:$R$1,0),FALSE)</f>
        <v>#N/A</v>
      </c>
      <c r="C1651" s="222" t="e">
        <f t="shared" si="29"/>
        <v>#N/A</v>
      </c>
    </row>
    <row r="1652" spans="1:3">
      <c r="A1652" s="222" t="e">
        <f>VLOOKUP($D1652,CSVLookups!$B:$R,MATCH(A$1,CSVLookups!$B$1:$R$1,0),FALSE)</f>
        <v>#N/A</v>
      </c>
      <c r="B1652" s="222" t="e">
        <f>VLOOKUP($D1652,CSVLookups!$B:$R,MATCH(B$1,CSVLookups!$B$1:$R$1,0),FALSE)</f>
        <v>#N/A</v>
      </c>
      <c r="C1652" s="222" t="e">
        <f t="shared" si="29"/>
        <v>#N/A</v>
      </c>
    </row>
    <row r="1653" spans="1:3">
      <c r="A1653" s="222" t="e">
        <f>VLOOKUP($D1653,CSVLookups!$B:$R,MATCH(A$1,CSVLookups!$B$1:$R$1,0),FALSE)</f>
        <v>#N/A</v>
      </c>
      <c r="B1653" s="222" t="e">
        <f>VLOOKUP($D1653,CSVLookups!$B:$R,MATCH(B$1,CSVLookups!$B$1:$R$1,0),FALSE)</f>
        <v>#N/A</v>
      </c>
      <c r="C1653" s="222" t="e">
        <f t="shared" si="29"/>
        <v>#N/A</v>
      </c>
    </row>
    <row r="1654" spans="1:3">
      <c r="A1654" s="222" t="e">
        <f>VLOOKUP($D1654,CSVLookups!$B:$R,MATCH(A$1,CSVLookups!$B$1:$R$1,0),FALSE)</f>
        <v>#N/A</v>
      </c>
      <c r="B1654" s="222" t="e">
        <f>VLOOKUP($D1654,CSVLookups!$B:$R,MATCH(B$1,CSVLookups!$B$1:$R$1,0),FALSE)</f>
        <v>#N/A</v>
      </c>
      <c r="C1654" s="222" t="e">
        <f t="shared" si="29"/>
        <v>#N/A</v>
      </c>
    </row>
    <row r="1655" spans="1:3">
      <c r="A1655" s="222" t="e">
        <f>VLOOKUP($D1655,CSVLookups!$B:$R,MATCH(A$1,CSVLookups!$B$1:$R$1,0),FALSE)</f>
        <v>#N/A</v>
      </c>
      <c r="B1655" s="222" t="e">
        <f>VLOOKUP($D1655,CSVLookups!$B:$R,MATCH(B$1,CSVLookups!$B$1:$R$1,0),FALSE)</f>
        <v>#N/A</v>
      </c>
      <c r="C1655" s="222" t="e">
        <f t="shared" si="29"/>
        <v>#N/A</v>
      </c>
    </row>
    <row r="1656" spans="1:3">
      <c r="A1656" s="222" t="e">
        <f>VLOOKUP($D1656,CSVLookups!$B:$R,MATCH(A$1,CSVLookups!$B$1:$R$1,0),FALSE)</f>
        <v>#N/A</v>
      </c>
      <c r="B1656" s="222" t="e">
        <f>VLOOKUP($D1656,CSVLookups!$B:$R,MATCH(B$1,CSVLookups!$B$1:$R$1,0),FALSE)</f>
        <v>#N/A</v>
      </c>
      <c r="C1656" s="222" t="e">
        <f t="shared" si="29"/>
        <v>#N/A</v>
      </c>
    </row>
    <row r="1657" spans="1:3">
      <c r="A1657" s="222" t="e">
        <f>VLOOKUP($D1657,CSVLookups!$B:$R,MATCH(A$1,CSVLookups!$B$1:$R$1,0),FALSE)</f>
        <v>#N/A</v>
      </c>
      <c r="B1657" s="222" t="e">
        <f>VLOOKUP($D1657,CSVLookups!$B:$R,MATCH(B$1,CSVLookups!$B$1:$R$1,0),FALSE)</f>
        <v>#N/A</v>
      </c>
      <c r="C1657" s="222" t="e">
        <f t="shared" si="29"/>
        <v>#N/A</v>
      </c>
    </row>
    <row r="1658" spans="1:3">
      <c r="A1658" s="222" t="e">
        <f>VLOOKUP($D1658,CSVLookups!$B:$R,MATCH(A$1,CSVLookups!$B$1:$R$1,0),FALSE)</f>
        <v>#N/A</v>
      </c>
      <c r="B1658" s="222" t="e">
        <f>VLOOKUP($D1658,CSVLookups!$B:$R,MATCH(B$1,CSVLookups!$B$1:$R$1,0),FALSE)</f>
        <v>#N/A</v>
      </c>
      <c r="C1658" s="222" t="e">
        <f t="shared" si="29"/>
        <v>#N/A</v>
      </c>
    </row>
    <row r="1659" spans="1:3">
      <c r="A1659" s="222" t="e">
        <f>VLOOKUP($D1659,CSVLookups!$B:$R,MATCH(A$1,CSVLookups!$B$1:$R$1,0),FALSE)</f>
        <v>#N/A</v>
      </c>
      <c r="B1659" s="222" t="e">
        <f>VLOOKUP($D1659,CSVLookups!$B:$R,MATCH(B$1,CSVLookups!$B$1:$R$1,0),FALSE)</f>
        <v>#N/A</v>
      </c>
      <c r="C1659" s="222" t="e">
        <f t="shared" si="29"/>
        <v>#N/A</v>
      </c>
    </row>
    <row r="1660" spans="1:3">
      <c r="A1660" s="222" t="e">
        <f>VLOOKUP($D1660,CSVLookups!$B:$R,MATCH(A$1,CSVLookups!$B$1:$R$1,0),FALSE)</f>
        <v>#N/A</v>
      </c>
      <c r="B1660" s="222" t="e">
        <f>VLOOKUP($D1660,CSVLookups!$B:$R,MATCH(B$1,CSVLookups!$B$1:$R$1,0),FALSE)</f>
        <v>#N/A</v>
      </c>
      <c r="C1660" s="222" t="e">
        <f t="shared" si="29"/>
        <v>#N/A</v>
      </c>
    </row>
    <row r="1661" spans="1:3">
      <c r="A1661" s="222" t="e">
        <f>VLOOKUP($D1661,CSVLookups!$B:$R,MATCH(A$1,CSVLookups!$B$1:$R$1,0),FALSE)</f>
        <v>#N/A</v>
      </c>
      <c r="B1661" s="222" t="e">
        <f>VLOOKUP($D1661,CSVLookups!$B:$R,MATCH(B$1,CSVLookups!$B$1:$R$1,0),FALSE)</f>
        <v>#N/A</v>
      </c>
      <c r="C1661" s="222" t="e">
        <f t="shared" si="29"/>
        <v>#N/A</v>
      </c>
    </row>
    <row r="1662" spans="1:3">
      <c r="A1662" s="222" t="e">
        <f>VLOOKUP($D1662,CSVLookups!$B:$R,MATCH(A$1,CSVLookups!$B$1:$R$1,0),FALSE)</f>
        <v>#N/A</v>
      </c>
      <c r="B1662" s="222" t="e">
        <f>VLOOKUP($D1662,CSVLookups!$B:$R,MATCH(B$1,CSVLookups!$B$1:$R$1,0),FALSE)</f>
        <v>#N/A</v>
      </c>
      <c r="C1662" s="222" t="e">
        <f t="shared" si="29"/>
        <v>#N/A</v>
      </c>
    </row>
    <row r="1663" spans="1:3">
      <c r="A1663" s="222" t="e">
        <f>VLOOKUP($D1663,CSVLookups!$B:$R,MATCH(A$1,CSVLookups!$B$1:$R$1,0),FALSE)</f>
        <v>#N/A</v>
      </c>
      <c r="B1663" s="222" t="e">
        <f>VLOOKUP($D1663,CSVLookups!$B:$R,MATCH(B$1,CSVLookups!$B$1:$R$1,0),FALSE)</f>
        <v>#N/A</v>
      </c>
      <c r="C1663" s="222" t="e">
        <f t="shared" si="29"/>
        <v>#N/A</v>
      </c>
    </row>
    <row r="1664" spans="1:3">
      <c r="A1664" s="222" t="e">
        <f>VLOOKUP($D1664,CSVLookups!$B:$R,MATCH(A$1,CSVLookups!$B$1:$R$1,0),FALSE)</f>
        <v>#N/A</v>
      </c>
      <c r="B1664" s="222" t="e">
        <f>VLOOKUP($D1664,CSVLookups!$B:$R,MATCH(B$1,CSVLookups!$B$1:$R$1,0),FALSE)</f>
        <v>#N/A</v>
      </c>
      <c r="C1664" s="222" t="e">
        <f t="shared" si="29"/>
        <v>#N/A</v>
      </c>
    </row>
    <row r="1665" spans="1:3">
      <c r="A1665" s="222" t="e">
        <f>VLOOKUP($D1665,CSVLookups!$B:$R,MATCH(A$1,CSVLookups!$B$1:$R$1,0),FALSE)</f>
        <v>#N/A</v>
      </c>
      <c r="B1665" s="222" t="e">
        <f>VLOOKUP($D1665,CSVLookups!$B:$R,MATCH(B$1,CSVLookups!$B$1:$R$1,0),FALSE)</f>
        <v>#N/A</v>
      </c>
      <c r="C1665" s="222" t="e">
        <f t="shared" si="29"/>
        <v>#N/A</v>
      </c>
    </row>
    <row r="1666" spans="1:3">
      <c r="A1666" s="222" t="e">
        <f>VLOOKUP($D1666,CSVLookups!$B:$R,MATCH(A$1,CSVLookups!$B$1:$R$1,0),FALSE)</f>
        <v>#N/A</v>
      </c>
      <c r="B1666" s="222" t="e">
        <f>VLOOKUP($D1666,CSVLookups!$B:$R,MATCH(B$1,CSVLookups!$B$1:$R$1,0),FALSE)</f>
        <v>#N/A</v>
      </c>
      <c r="C1666" s="222" t="e">
        <f t="shared" si="29"/>
        <v>#N/A</v>
      </c>
    </row>
    <row r="1667" spans="1:3">
      <c r="A1667" s="222" t="e">
        <f>VLOOKUP($D1667,CSVLookups!$B:$R,MATCH(A$1,CSVLookups!$B$1:$R$1,0),FALSE)</f>
        <v>#N/A</v>
      </c>
      <c r="B1667" s="222" t="e">
        <f>VLOOKUP($D1667,CSVLookups!$B:$R,MATCH(B$1,CSVLookups!$B$1:$R$1,0),FALSE)</f>
        <v>#N/A</v>
      </c>
      <c r="C1667" s="222" t="e">
        <f t="shared" si="29"/>
        <v>#N/A</v>
      </c>
    </row>
    <row r="1668" spans="1:3">
      <c r="A1668" s="222" t="e">
        <f>VLOOKUP($D1668,CSVLookups!$B:$R,MATCH(A$1,CSVLookups!$B$1:$R$1,0),FALSE)</f>
        <v>#N/A</v>
      </c>
      <c r="B1668" s="222" t="e">
        <f>VLOOKUP($D1668,CSVLookups!$B:$R,MATCH(B$1,CSVLookups!$B$1:$R$1,0),FALSE)</f>
        <v>#N/A</v>
      </c>
      <c r="C1668" s="222" t="e">
        <f t="shared" si="29"/>
        <v>#N/A</v>
      </c>
    </row>
    <row r="1669" spans="1:3">
      <c r="A1669" s="222" t="e">
        <f>VLOOKUP($D1669,CSVLookups!$B:$R,MATCH(A$1,CSVLookups!$B$1:$R$1,0),FALSE)</f>
        <v>#N/A</v>
      </c>
      <c r="B1669" s="222" t="e">
        <f>VLOOKUP($D1669,CSVLookups!$B:$R,MATCH(B$1,CSVLookups!$B$1:$R$1,0),FALSE)</f>
        <v>#N/A</v>
      </c>
      <c r="C1669" s="222" t="e">
        <f t="shared" si="29"/>
        <v>#N/A</v>
      </c>
    </row>
    <row r="1670" spans="1:3">
      <c r="A1670" s="222" t="e">
        <f>VLOOKUP($D1670,CSVLookups!$B:$R,MATCH(A$1,CSVLookups!$B$1:$R$1,0),FALSE)</f>
        <v>#N/A</v>
      </c>
      <c r="B1670" s="222" t="e">
        <f>VLOOKUP($D1670,CSVLookups!$B:$R,MATCH(B$1,CSVLookups!$B$1:$R$1,0),FALSE)</f>
        <v>#N/A</v>
      </c>
      <c r="C1670" s="222" t="e">
        <f t="shared" si="29"/>
        <v>#N/A</v>
      </c>
    </row>
    <row r="1671" spans="1:3">
      <c r="A1671" s="222" t="e">
        <f>VLOOKUP($D1671,CSVLookups!$B:$R,MATCH(A$1,CSVLookups!$B$1:$R$1,0),FALSE)</f>
        <v>#N/A</v>
      </c>
      <c r="B1671" s="222" t="e">
        <f>VLOOKUP($D1671,CSVLookups!$B:$R,MATCH(B$1,CSVLookups!$B$1:$R$1,0),FALSE)</f>
        <v>#N/A</v>
      </c>
      <c r="C1671" s="222" t="e">
        <f t="shared" si="29"/>
        <v>#N/A</v>
      </c>
    </row>
    <row r="1672" spans="1:3">
      <c r="A1672" s="222" t="e">
        <f>VLOOKUP($D1672,CSVLookups!$B:$R,MATCH(A$1,CSVLookups!$B$1:$R$1,0),FALSE)</f>
        <v>#N/A</v>
      </c>
      <c r="B1672" s="222" t="e">
        <f>VLOOKUP($D1672,CSVLookups!$B:$R,MATCH(B$1,CSVLookups!$B$1:$R$1,0),FALSE)</f>
        <v>#N/A</v>
      </c>
      <c r="C1672" s="222" t="e">
        <f t="shared" si="29"/>
        <v>#N/A</v>
      </c>
    </row>
    <row r="1673" spans="1:3">
      <c r="A1673" s="222" t="e">
        <f>VLOOKUP($D1673,CSVLookups!$B:$R,MATCH(A$1,CSVLookups!$B$1:$R$1,0),FALSE)</f>
        <v>#N/A</v>
      </c>
      <c r="B1673" s="222" t="e">
        <f>VLOOKUP($D1673,CSVLookups!$B:$R,MATCH(B$1,CSVLookups!$B$1:$R$1,0),FALSE)</f>
        <v>#N/A</v>
      </c>
      <c r="C1673" s="222" t="e">
        <f t="shared" si="29"/>
        <v>#N/A</v>
      </c>
    </row>
    <row r="1674" spans="1:3">
      <c r="A1674" s="222" t="e">
        <f>VLOOKUP($D1674,CSVLookups!$B:$R,MATCH(A$1,CSVLookups!$B$1:$R$1,0),FALSE)</f>
        <v>#N/A</v>
      </c>
      <c r="B1674" s="222" t="e">
        <f>VLOOKUP($D1674,CSVLookups!$B:$R,MATCH(B$1,CSVLookups!$B$1:$R$1,0),FALSE)</f>
        <v>#N/A</v>
      </c>
      <c r="C1674" s="222" t="e">
        <f t="shared" si="29"/>
        <v>#N/A</v>
      </c>
    </row>
    <row r="1675" spans="1:3">
      <c r="A1675" s="222" t="e">
        <f>VLOOKUP($D1675,CSVLookups!$B:$R,MATCH(A$1,CSVLookups!$B$1:$R$1,0),FALSE)</f>
        <v>#N/A</v>
      </c>
      <c r="B1675" s="222" t="e">
        <f>VLOOKUP($D1675,CSVLookups!$B:$R,MATCH(B$1,CSVLookups!$B$1:$R$1,0),FALSE)</f>
        <v>#N/A</v>
      </c>
      <c r="C1675" s="222" t="e">
        <f t="shared" si="29"/>
        <v>#N/A</v>
      </c>
    </row>
    <row r="1676" spans="1:3">
      <c r="A1676" s="222" t="e">
        <f>VLOOKUP($D1676,CSVLookups!$B:$R,MATCH(A$1,CSVLookups!$B$1:$R$1,0),FALSE)</f>
        <v>#N/A</v>
      </c>
      <c r="B1676" s="222" t="e">
        <f>VLOOKUP($D1676,CSVLookups!$B:$R,MATCH(B$1,CSVLookups!$B$1:$R$1,0),FALSE)</f>
        <v>#N/A</v>
      </c>
      <c r="C1676" s="222" t="e">
        <f t="shared" si="29"/>
        <v>#N/A</v>
      </c>
    </row>
    <row r="1677" spans="1:3">
      <c r="A1677" s="222" t="e">
        <f>VLOOKUP($D1677,CSVLookups!$B:$R,MATCH(A$1,CSVLookups!$B$1:$R$1,0),FALSE)</f>
        <v>#N/A</v>
      </c>
      <c r="B1677" s="222" t="e">
        <f>VLOOKUP($D1677,CSVLookups!$B:$R,MATCH(B$1,CSVLookups!$B$1:$R$1,0),FALSE)</f>
        <v>#N/A</v>
      </c>
      <c r="C1677" s="222" t="e">
        <f t="shared" si="29"/>
        <v>#N/A</v>
      </c>
    </row>
    <row r="1678" spans="1:3">
      <c r="A1678" s="222" t="e">
        <f>VLOOKUP($D1678,CSVLookups!$B:$R,MATCH(A$1,CSVLookups!$B$1:$R$1,0),FALSE)</f>
        <v>#N/A</v>
      </c>
      <c r="B1678" s="222" t="e">
        <f>VLOOKUP($D1678,CSVLookups!$B:$R,MATCH(B$1,CSVLookups!$B$1:$R$1,0),FALSE)</f>
        <v>#N/A</v>
      </c>
      <c r="C1678" s="222" t="e">
        <f t="shared" si="29"/>
        <v>#N/A</v>
      </c>
    </row>
    <row r="1679" spans="1:3">
      <c r="A1679" s="222" t="e">
        <f>VLOOKUP($D1679,CSVLookups!$B:$R,MATCH(A$1,CSVLookups!$B$1:$R$1,0),FALSE)</f>
        <v>#N/A</v>
      </c>
      <c r="B1679" s="222" t="e">
        <f>VLOOKUP($D1679,CSVLookups!$B:$R,MATCH(B$1,CSVLookups!$B$1:$R$1,0),FALSE)</f>
        <v>#N/A</v>
      </c>
      <c r="C1679" s="222" t="e">
        <f t="shared" ref="C1679:C1742" si="30">IF(CONCATENATE(A1679,B1679)="313 Financial Information0",CONCATENATE(A1679,B1679,D1679),IF(LEN(F1679)=0,CONCATENATE(A1679,B1679,IF(LEFT(D1679,LEN("Unincepted"))="Unincepted","ULO","")),CONCATENATE(A1679,B1679,F1679)))</f>
        <v>#N/A</v>
      </c>
    </row>
    <row r="1680" spans="1:3">
      <c r="A1680" s="222" t="e">
        <f>VLOOKUP($D1680,CSVLookups!$B:$R,MATCH(A$1,CSVLookups!$B$1:$R$1,0),FALSE)</f>
        <v>#N/A</v>
      </c>
      <c r="B1680" s="222" t="e">
        <f>VLOOKUP($D1680,CSVLookups!$B:$R,MATCH(B$1,CSVLookups!$B$1:$R$1,0),FALSE)</f>
        <v>#N/A</v>
      </c>
      <c r="C1680" s="222" t="e">
        <f t="shared" si="30"/>
        <v>#N/A</v>
      </c>
    </row>
    <row r="1681" spans="1:3">
      <c r="A1681" s="222" t="e">
        <f>VLOOKUP($D1681,CSVLookups!$B:$R,MATCH(A$1,CSVLookups!$B$1:$R$1,0),FALSE)</f>
        <v>#N/A</v>
      </c>
      <c r="B1681" s="222" t="e">
        <f>VLOOKUP($D1681,CSVLookups!$B:$R,MATCH(B$1,CSVLookups!$B$1:$R$1,0),FALSE)</f>
        <v>#N/A</v>
      </c>
      <c r="C1681" s="222" t="e">
        <f t="shared" si="30"/>
        <v>#N/A</v>
      </c>
    </row>
    <row r="1682" spans="1:3">
      <c r="A1682" s="222" t="e">
        <f>VLOOKUP($D1682,CSVLookups!$B:$R,MATCH(A$1,CSVLookups!$B$1:$R$1,0),FALSE)</f>
        <v>#N/A</v>
      </c>
      <c r="B1682" s="222" t="e">
        <f>VLOOKUP($D1682,CSVLookups!$B:$R,MATCH(B$1,CSVLookups!$B$1:$R$1,0),FALSE)</f>
        <v>#N/A</v>
      </c>
      <c r="C1682" s="222" t="e">
        <f t="shared" si="30"/>
        <v>#N/A</v>
      </c>
    </row>
    <row r="1683" spans="1:3">
      <c r="A1683" s="222" t="e">
        <f>VLOOKUP($D1683,CSVLookups!$B:$R,MATCH(A$1,CSVLookups!$B$1:$R$1,0),FALSE)</f>
        <v>#N/A</v>
      </c>
      <c r="B1683" s="222" t="e">
        <f>VLOOKUP($D1683,CSVLookups!$B:$R,MATCH(B$1,CSVLookups!$B$1:$R$1,0),FALSE)</f>
        <v>#N/A</v>
      </c>
      <c r="C1683" s="222" t="e">
        <f t="shared" si="30"/>
        <v>#N/A</v>
      </c>
    </row>
    <row r="1684" spans="1:3">
      <c r="A1684" s="222" t="e">
        <f>VLOOKUP($D1684,CSVLookups!$B:$R,MATCH(A$1,CSVLookups!$B$1:$R$1,0),FALSE)</f>
        <v>#N/A</v>
      </c>
      <c r="B1684" s="222" t="e">
        <f>VLOOKUP($D1684,CSVLookups!$B:$R,MATCH(B$1,CSVLookups!$B$1:$R$1,0),FALSE)</f>
        <v>#N/A</v>
      </c>
      <c r="C1684" s="222" t="e">
        <f t="shared" si="30"/>
        <v>#N/A</v>
      </c>
    </row>
    <row r="1685" spans="1:3">
      <c r="A1685" s="222" t="e">
        <f>VLOOKUP($D1685,CSVLookups!$B:$R,MATCH(A$1,CSVLookups!$B$1:$R$1,0),FALSE)</f>
        <v>#N/A</v>
      </c>
      <c r="B1685" s="222" t="e">
        <f>VLOOKUP($D1685,CSVLookups!$B:$R,MATCH(B$1,CSVLookups!$B$1:$R$1,0),FALSE)</f>
        <v>#N/A</v>
      </c>
      <c r="C1685" s="222" t="e">
        <f t="shared" si="30"/>
        <v>#N/A</v>
      </c>
    </row>
    <row r="1686" spans="1:3">
      <c r="A1686" s="222" t="e">
        <f>VLOOKUP($D1686,CSVLookups!$B:$R,MATCH(A$1,CSVLookups!$B$1:$R$1,0),FALSE)</f>
        <v>#N/A</v>
      </c>
      <c r="B1686" s="222" t="e">
        <f>VLOOKUP($D1686,CSVLookups!$B:$R,MATCH(B$1,CSVLookups!$B$1:$R$1,0),FALSE)</f>
        <v>#N/A</v>
      </c>
      <c r="C1686" s="222" t="e">
        <f t="shared" si="30"/>
        <v>#N/A</v>
      </c>
    </row>
    <row r="1687" spans="1:3">
      <c r="A1687" s="222" t="e">
        <f>VLOOKUP($D1687,CSVLookups!$B:$R,MATCH(A$1,CSVLookups!$B$1:$R$1,0),FALSE)</f>
        <v>#N/A</v>
      </c>
      <c r="B1687" s="222" t="e">
        <f>VLOOKUP($D1687,CSVLookups!$B:$R,MATCH(B$1,CSVLookups!$B$1:$R$1,0),FALSE)</f>
        <v>#N/A</v>
      </c>
      <c r="C1687" s="222" t="e">
        <f t="shared" si="30"/>
        <v>#N/A</v>
      </c>
    </row>
    <row r="1688" spans="1:3">
      <c r="A1688" s="222" t="e">
        <f>VLOOKUP($D1688,CSVLookups!$B:$R,MATCH(A$1,CSVLookups!$B$1:$R$1,0),FALSE)</f>
        <v>#N/A</v>
      </c>
      <c r="B1688" s="222" t="e">
        <f>VLOOKUP($D1688,CSVLookups!$B:$R,MATCH(B$1,CSVLookups!$B$1:$R$1,0),FALSE)</f>
        <v>#N/A</v>
      </c>
      <c r="C1688" s="222" t="e">
        <f t="shared" si="30"/>
        <v>#N/A</v>
      </c>
    </row>
    <row r="1689" spans="1:3">
      <c r="A1689" s="222" t="e">
        <f>VLOOKUP($D1689,CSVLookups!$B:$R,MATCH(A$1,CSVLookups!$B$1:$R$1,0),FALSE)</f>
        <v>#N/A</v>
      </c>
      <c r="B1689" s="222" t="e">
        <f>VLOOKUP($D1689,CSVLookups!$B:$R,MATCH(B$1,CSVLookups!$B$1:$R$1,0),FALSE)</f>
        <v>#N/A</v>
      </c>
      <c r="C1689" s="222" t="e">
        <f t="shared" si="30"/>
        <v>#N/A</v>
      </c>
    </row>
    <row r="1690" spans="1:3">
      <c r="A1690" s="222" t="e">
        <f>VLOOKUP($D1690,CSVLookups!$B:$R,MATCH(A$1,CSVLookups!$B$1:$R$1,0),FALSE)</f>
        <v>#N/A</v>
      </c>
      <c r="B1690" s="222" t="e">
        <f>VLOOKUP($D1690,CSVLookups!$B:$R,MATCH(B$1,CSVLookups!$B$1:$R$1,0),FALSE)</f>
        <v>#N/A</v>
      </c>
      <c r="C1690" s="222" t="e">
        <f t="shared" si="30"/>
        <v>#N/A</v>
      </c>
    </row>
    <row r="1691" spans="1:3">
      <c r="A1691" s="222" t="e">
        <f>VLOOKUP($D1691,CSVLookups!$B:$R,MATCH(A$1,CSVLookups!$B$1:$R$1,0),FALSE)</f>
        <v>#N/A</v>
      </c>
      <c r="B1691" s="222" t="e">
        <f>VLOOKUP($D1691,CSVLookups!$B:$R,MATCH(B$1,CSVLookups!$B$1:$R$1,0),FALSE)</f>
        <v>#N/A</v>
      </c>
      <c r="C1691" s="222" t="e">
        <f t="shared" si="30"/>
        <v>#N/A</v>
      </c>
    </row>
    <row r="1692" spans="1:3">
      <c r="A1692" s="222" t="e">
        <f>VLOOKUP($D1692,CSVLookups!$B:$R,MATCH(A$1,CSVLookups!$B$1:$R$1,0),FALSE)</f>
        <v>#N/A</v>
      </c>
      <c r="B1692" s="222" t="e">
        <f>VLOOKUP($D1692,CSVLookups!$B:$R,MATCH(B$1,CSVLookups!$B$1:$R$1,0),FALSE)</f>
        <v>#N/A</v>
      </c>
      <c r="C1692" s="222" t="e">
        <f t="shared" si="30"/>
        <v>#N/A</v>
      </c>
    </row>
    <row r="1693" spans="1:3">
      <c r="A1693" s="222" t="e">
        <f>VLOOKUP($D1693,CSVLookups!$B:$R,MATCH(A$1,CSVLookups!$B$1:$R$1,0),FALSE)</f>
        <v>#N/A</v>
      </c>
      <c r="B1693" s="222" t="e">
        <f>VLOOKUP($D1693,CSVLookups!$B:$R,MATCH(B$1,CSVLookups!$B$1:$R$1,0),FALSE)</f>
        <v>#N/A</v>
      </c>
      <c r="C1693" s="222" t="e">
        <f t="shared" si="30"/>
        <v>#N/A</v>
      </c>
    </row>
    <row r="1694" spans="1:3">
      <c r="A1694" s="222" t="e">
        <f>VLOOKUP($D1694,CSVLookups!$B:$R,MATCH(A$1,CSVLookups!$B$1:$R$1,0),FALSE)</f>
        <v>#N/A</v>
      </c>
      <c r="B1694" s="222" t="e">
        <f>VLOOKUP($D1694,CSVLookups!$B:$R,MATCH(B$1,CSVLookups!$B$1:$R$1,0),FALSE)</f>
        <v>#N/A</v>
      </c>
      <c r="C1694" s="222" t="e">
        <f t="shared" si="30"/>
        <v>#N/A</v>
      </c>
    </row>
    <row r="1695" spans="1:3">
      <c r="A1695" s="222" t="e">
        <f>VLOOKUP($D1695,CSVLookups!$B:$R,MATCH(A$1,CSVLookups!$B$1:$R$1,0),FALSE)</f>
        <v>#N/A</v>
      </c>
      <c r="B1695" s="222" t="e">
        <f>VLOOKUP($D1695,CSVLookups!$B:$R,MATCH(B$1,CSVLookups!$B$1:$R$1,0),FALSE)</f>
        <v>#N/A</v>
      </c>
      <c r="C1695" s="222" t="e">
        <f t="shared" si="30"/>
        <v>#N/A</v>
      </c>
    </row>
    <row r="1696" spans="1:3">
      <c r="A1696" s="222" t="e">
        <f>VLOOKUP($D1696,CSVLookups!$B:$R,MATCH(A$1,CSVLookups!$B$1:$R$1,0),FALSE)</f>
        <v>#N/A</v>
      </c>
      <c r="B1696" s="222" t="e">
        <f>VLOOKUP($D1696,CSVLookups!$B:$R,MATCH(B$1,CSVLookups!$B$1:$R$1,0),FALSE)</f>
        <v>#N/A</v>
      </c>
      <c r="C1696" s="222" t="e">
        <f t="shared" si="30"/>
        <v>#N/A</v>
      </c>
    </row>
    <row r="1697" spans="1:3">
      <c r="A1697" s="222" t="e">
        <f>VLOOKUP($D1697,CSVLookups!$B:$R,MATCH(A$1,CSVLookups!$B$1:$R$1,0),FALSE)</f>
        <v>#N/A</v>
      </c>
      <c r="B1697" s="222" t="e">
        <f>VLOOKUP($D1697,CSVLookups!$B:$R,MATCH(B$1,CSVLookups!$B$1:$R$1,0),FALSE)</f>
        <v>#N/A</v>
      </c>
      <c r="C1697" s="222" t="e">
        <f t="shared" si="30"/>
        <v>#N/A</v>
      </c>
    </row>
    <row r="1698" spans="1:3">
      <c r="A1698" s="222" t="e">
        <f>VLOOKUP($D1698,CSVLookups!$B:$R,MATCH(A$1,CSVLookups!$B$1:$R$1,0),FALSE)</f>
        <v>#N/A</v>
      </c>
      <c r="B1698" s="222" t="e">
        <f>VLOOKUP($D1698,CSVLookups!$B:$R,MATCH(B$1,CSVLookups!$B$1:$R$1,0),FALSE)</f>
        <v>#N/A</v>
      </c>
      <c r="C1698" s="222" t="e">
        <f t="shared" si="30"/>
        <v>#N/A</v>
      </c>
    </row>
    <row r="1699" spans="1:3">
      <c r="A1699" s="222" t="e">
        <f>VLOOKUP($D1699,CSVLookups!$B:$R,MATCH(A$1,CSVLookups!$B$1:$R$1,0),FALSE)</f>
        <v>#N/A</v>
      </c>
      <c r="B1699" s="222" t="e">
        <f>VLOOKUP($D1699,CSVLookups!$B:$R,MATCH(B$1,CSVLookups!$B$1:$R$1,0),FALSE)</f>
        <v>#N/A</v>
      </c>
      <c r="C1699" s="222" t="e">
        <f t="shared" si="30"/>
        <v>#N/A</v>
      </c>
    </row>
    <row r="1700" spans="1:3">
      <c r="A1700" s="222" t="e">
        <f>VLOOKUP($D1700,CSVLookups!$B:$R,MATCH(A$1,CSVLookups!$B$1:$R$1,0),FALSE)</f>
        <v>#N/A</v>
      </c>
      <c r="B1700" s="222" t="e">
        <f>VLOOKUP($D1700,CSVLookups!$B:$R,MATCH(B$1,CSVLookups!$B$1:$R$1,0),FALSE)</f>
        <v>#N/A</v>
      </c>
      <c r="C1700" s="222" t="e">
        <f t="shared" si="30"/>
        <v>#N/A</v>
      </c>
    </row>
    <row r="1701" spans="1:3">
      <c r="A1701" s="222" t="e">
        <f>VLOOKUP($D1701,CSVLookups!$B:$R,MATCH(A$1,CSVLookups!$B$1:$R$1,0),FALSE)</f>
        <v>#N/A</v>
      </c>
      <c r="B1701" s="222" t="e">
        <f>VLOOKUP($D1701,CSVLookups!$B:$R,MATCH(B$1,CSVLookups!$B$1:$R$1,0),FALSE)</f>
        <v>#N/A</v>
      </c>
      <c r="C1701" s="222" t="e">
        <f t="shared" si="30"/>
        <v>#N/A</v>
      </c>
    </row>
    <row r="1702" spans="1:3">
      <c r="A1702" s="222" t="e">
        <f>VLOOKUP($D1702,CSVLookups!$B:$R,MATCH(A$1,CSVLookups!$B$1:$R$1,0),FALSE)</f>
        <v>#N/A</v>
      </c>
      <c r="B1702" s="222" t="e">
        <f>VLOOKUP($D1702,CSVLookups!$B:$R,MATCH(B$1,CSVLookups!$B$1:$R$1,0),FALSE)</f>
        <v>#N/A</v>
      </c>
      <c r="C1702" s="222" t="e">
        <f t="shared" si="30"/>
        <v>#N/A</v>
      </c>
    </row>
    <row r="1703" spans="1:3">
      <c r="A1703" s="222" t="e">
        <f>VLOOKUP($D1703,CSVLookups!$B:$R,MATCH(A$1,CSVLookups!$B$1:$R$1,0),FALSE)</f>
        <v>#N/A</v>
      </c>
      <c r="B1703" s="222" t="e">
        <f>VLOOKUP($D1703,CSVLookups!$B:$R,MATCH(B$1,CSVLookups!$B$1:$R$1,0),FALSE)</f>
        <v>#N/A</v>
      </c>
      <c r="C1703" s="222" t="e">
        <f t="shared" si="30"/>
        <v>#N/A</v>
      </c>
    </row>
    <row r="1704" spans="1:3">
      <c r="A1704" s="222" t="e">
        <f>VLOOKUP($D1704,CSVLookups!$B:$R,MATCH(A$1,CSVLookups!$B$1:$R$1,0),FALSE)</f>
        <v>#N/A</v>
      </c>
      <c r="B1704" s="222" t="e">
        <f>VLOOKUP($D1704,CSVLookups!$B:$R,MATCH(B$1,CSVLookups!$B$1:$R$1,0),FALSE)</f>
        <v>#N/A</v>
      </c>
      <c r="C1704" s="222" t="e">
        <f t="shared" si="30"/>
        <v>#N/A</v>
      </c>
    </row>
    <row r="1705" spans="1:3">
      <c r="A1705" s="222" t="e">
        <f>VLOOKUP($D1705,CSVLookups!$B:$R,MATCH(A$1,CSVLookups!$B$1:$R$1,0),FALSE)</f>
        <v>#N/A</v>
      </c>
      <c r="B1705" s="222" t="e">
        <f>VLOOKUP($D1705,CSVLookups!$B:$R,MATCH(B$1,CSVLookups!$B$1:$R$1,0),FALSE)</f>
        <v>#N/A</v>
      </c>
      <c r="C1705" s="222" t="e">
        <f t="shared" si="30"/>
        <v>#N/A</v>
      </c>
    </row>
    <row r="1706" spans="1:3">
      <c r="A1706" s="222" t="e">
        <f>VLOOKUP($D1706,CSVLookups!$B:$R,MATCH(A$1,CSVLookups!$B$1:$R$1,0),FALSE)</f>
        <v>#N/A</v>
      </c>
      <c r="B1706" s="222" t="e">
        <f>VLOOKUP($D1706,CSVLookups!$B:$R,MATCH(B$1,CSVLookups!$B$1:$R$1,0),FALSE)</f>
        <v>#N/A</v>
      </c>
      <c r="C1706" s="222" t="e">
        <f t="shared" si="30"/>
        <v>#N/A</v>
      </c>
    </row>
    <row r="1707" spans="1:3">
      <c r="A1707" s="222" t="e">
        <f>VLOOKUP($D1707,CSVLookups!$B:$R,MATCH(A$1,CSVLookups!$B$1:$R$1,0),FALSE)</f>
        <v>#N/A</v>
      </c>
      <c r="B1707" s="222" t="e">
        <f>VLOOKUP($D1707,CSVLookups!$B:$R,MATCH(B$1,CSVLookups!$B$1:$R$1,0),FALSE)</f>
        <v>#N/A</v>
      </c>
      <c r="C1707" s="222" t="e">
        <f t="shared" si="30"/>
        <v>#N/A</v>
      </c>
    </row>
    <row r="1708" spans="1:3">
      <c r="A1708" s="222" t="e">
        <f>VLOOKUP($D1708,CSVLookups!$B:$R,MATCH(A$1,CSVLookups!$B$1:$R$1,0),FALSE)</f>
        <v>#N/A</v>
      </c>
      <c r="B1708" s="222" t="e">
        <f>VLOOKUP($D1708,CSVLookups!$B:$R,MATCH(B$1,CSVLookups!$B$1:$R$1,0),FALSE)</f>
        <v>#N/A</v>
      </c>
      <c r="C1708" s="222" t="e">
        <f t="shared" si="30"/>
        <v>#N/A</v>
      </c>
    </row>
    <row r="1709" spans="1:3">
      <c r="A1709" s="222" t="e">
        <f>VLOOKUP($D1709,CSVLookups!$B:$R,MATCH(A$1,CSVLookups!$B$1:$R$1,0),FALSE)</f>
        <v>#N/A</v>
      </c>
      <c r="B1709" s="222" t="e">
        <f>VLOOKUP($D1709,CSVLookups!$B:$R,MATCH(B$1,CSVLookups!$B$1:$R$1,0),FALSE)</f>
        <v>#N/A</v>
      </c>
      <c r="C1709" s="222" t="e">
        <f t="shared" si="30"/>
        <v>#N/A</v>
      </c>
    </row>
    <row r="1710" spans="1:3">
      <c r="A1710" s="222" t="e">
        <f>VLOOKUP($D1710,CSVLookups!$B:$R,MATCH(A$1,CSVLookups!$B$1:$R$1,0),FALSE)</f>
        <v>#N/A</v>
      </c>
      <c r="B1710" s="222" t="e">
        <f>VLOOKUP($D1710,CSVLookups!$B:$R,MATCH(B$1,CSVLookups!$B$1:$R$1,0),FALSE)</f>
        <v>#N/A</v>
      </c>
      <c r="C1710" s="222" t="e">
        <f t="shared" si="30"/>
        <v>#N/A</v>
      </c>
    </row>
    <row r="1711" spans="1:3">
      <c r="A1711" s="222" t="e">
        <f>VLOOKUP($D1711,CSVLookups!$B:$R,MATCH(A$1,CSVLookups!$B$1:$R$1,0),FALSE)</f>
        <v>#N/A</v>
      </c>
      <c r="B1711" s="222" t="e">
        <f>VLOOKUP($D1711,CSVLookups!$B:$R,MATCH(B$1,CSVLookups!$B$1:$R$1,0),FALSE)</f>
        <v>#N/A</v>
      </c>
      <c r="C1711" s="222" t="e">
        <f t="shared" si="30"/>
        <v>#N/A</v>
      </c>
    </row>
    <row r="1712" spans="1:3">
      <c r="A1712" s="222" t="e">
        <f>VLOOKUP($D1712,CSVLookups!$B:$R,MATCH(A$1,CSVLookups!$B$1:$R$1,0),FALSE)</f>
        <v>#N/A</v>
      </c>
      <c r="B1712" s="222" t="e">
        <f>VLOOKUP($D1712,CSVLookups!$B:$R,MATCH(B$1,CSVLookups!$B$1:$R$1,0),FALSE)</f>
        <v>#N/A</v>
      </c>
      <c r="C1712" s="222" t="e">
        <f t="shared" si="30"/>
        <v>#N/A</v>
      </c>
    </row>
    <row r="1713" spans="1:3">
      <c r="A1713" s="222" t="e">
        <f>VLOOKUP($D1713,CSVLookups!$B:$R,MATCH(A$1,CSVLookups!$B$1:$R$1,0),FALSE)</f>
        <v>#N/A</v>
      </c>
      <c r="B1713" s="222" t="e">
        <f>VLOOKUP($D1713,CSVLookups!$B:$R,MATCH(B$1,CSVLookups!$B$1:$R$1,0),FALSE)</f>
        <v>#N/A</v>
      </c>
      <c r="C1713" s="222" t="e">
        <f t="shared" si="30"/>
        <v>#N/A</v>
      </c>
    </row>
    <row r="1714" spans="1:3">
      <c r="A1714" s="222" t="e">
        <f>VLOOKUP($D1714,CSVLookups!$B:$R,MATCH(A$1,CSVLookups!$B$1:$R$1,0),FALSE)</f>
        <v>#N/A</v>
      </c>
      <c r="B1714" s="222" t="e">
        <f>VLOOKUP($D1714,CSVLookups!$B:$R,MATCH(B$1,CSVLookups!$B$1:$R$1,0),FALSE)</f>
        <v>#N/A</v>
      </c>
      <c r="C1714" s="222" t="e">
        <f t="shared" si="30"/>
        <v>#N/A</v>
      </c>
    </row>
    <row r="1715" spans="1:3">
      <c r="A1715" s="222" t="e">
        <f>VLOOKUP($D1715,CSVLookups!$B:$R,MATCH(A$1,CSVLookups!$B$1:$R$1,0),FALSE)</f>
        <v>#N/A</v>
      </c>
      <c r="B1715" s="222" t="e">
        <f>VLOOKUP($D1715,CSVLookups!$B:$R,MATCH(B$1,CSVLookups!$B$1:$R$1,0),FALSE)</f>
        <v>#N/A</v>
      </c>
      <c r="C1715" s="222" t="e">
        <f t="shared" si="30"/>
        <v>#N/A</v>
      </c>
    </row>
    <row r="1716" spans="1:3">
      <c r="A1716" s="222" t="e">
        <f>VLOOKUP($D1716,CSVLookups!$B:$R,MATCH(A$1,CSVLookups!$B$1:$R$1,0),FALSE)</f>
        <v>#N/A</v>
      </c>
      <c r="B1716" s="222" t="e">
        <f>VLOOKUP($D1716,CSVLookups!$B:$R,MATCH(B$1,CSVLookups!$B$1:$R$1,0),FALSE)</f>
        <v>#N/A</v>
      </c>
      <c r="C1716" s="222" t="e">
        <f t="shared" si="30"/>
        <v>#N/A</v>
      </c>
    </row>
    <row r="1717" spans="1:3">
      <c r="A1717" s="222" t="e">
        <f>VLOOKUP($D1717,CSVLookups!$B:$R,MATCH(A$1,CSVLookups!$B$1:$R$1,0),FALSE)</f>
        <v>#N/A</v>
      </c>
      <c r="B1717" s="222" t="e">
        <f>VLOOKUP($D1717,CSVLookups!$B:$R,MATCH(B$1,CSVLookups!$B$1:$R$1,0),FALSE)</f>
        <v>#N/A</v>
      </c>
      <c r="C1717" s="222" t="e">
        <f t="shared" si="30"/>
        <v>#N/A</v>
      </c>
    </row>
    <row r="1718" spans="1:3">
      <c r="A1718" s="222" t="e">
        <f>VLOOKUP($D1718,CSVLookups!$B:$R,MATCH(A$1,CSVLookups!$B$1:$R$1,0),FALSE)</f>
        <v>#N/A</v>
      </c>
      <c r="B1718" s="222" t="e">
        <f>VLOOKUP($D1718,CSVLookups!$B:$R,MATCH(B$1,CSVLookups!$B$1:$R$1,0),FALSE)</f>
        <v>#N/A</v>
      </c>
      <c r="C1718" s="222" t="e">
        <f t="shared" si="30"/>
        <v>#N/A</v>
      </c>
    </row>
    <row r="1719" spans="1:3">
      <c r="A1719" s="222" t="e">
        <f>VLOOKUP($D1719,CSVLookups!$B:$R,MATCH(A$1,CSVLookups!$B$1:$R$1,0),FALSE)</f>
        <v>#N/A</v>
      </c>
      <c r="B1719" s="222" t="e">
        <f>VLOOKUP($D1719,CSVLookups!$B:$R,MATCH(B$1,CSVLookups!$B$1:$R$1,0),FALSE)</f>
        <v>#N/A</v>
      </c>
      <c r="C1719" s="222" t="e">
        <f t="shared" si="30"/>
        <v>#N/A</v>
      </c>
    </row>
    <row r="1720" spans="1:3">
      <c r="A1720" s="222" t="e">
        <f>VLOOKUP($D1720,CSVLookups!$B:$R,MATCH(A$1,CSVLookups!$B$1:$R$1,0),FALSE)</f>
        <v>#N/A</v>
      </c>
      <c r="B1720" s="222" t="e">
        <f>VLOOKUP($D1720,CSVLookups!$B:$R,MATCH(B$1,CSVLookups!$B$1:$R$1,0),FALSE)</f>
        <v>#N/A</v>
      </c>
      <c r="C1720" s="222" t="e">
        <f t="shared" si="30"/>
        <v>#N/A</v>
      </c>
    </row>
    <row r="1721" spans="1:3">
      <c r="A1721" s="222" t="e">
        <f>VLOOKUP($D1721,CSVLookups!$B:$R,MATCH(A$1,CSVLookups!$B$1:$R$1,0),FALSE)</f>
        <v>#N/A</v>
      </c>
      <c r="B1721" s="222" t="e">
        <f>VLOOKUP($D1721,CSVLookups!$B:$R,MATCH(B$1,CSVLookups!$B$1:$R$1,0),FALSE)</f>
        <v>#N/A</v>
      </c>
      <c r="C1721" s="222" t="e">
        <f t="shared" si="30"/>
        <v>#N/A</v>
      </c>
    </row>
    <row r="1722" spans="1:3">
      <c r="A1722" s="222" t="e">
        <f>VLOOKUP($D1722,CSVLookups!$B:$R,MATCH(A$1,CSVLookups!$B$1:$R$1,0),FALSE)</f>
        <v>#N/A</v>
      </c>
      <c r="B1722" s="222" t="e">
        <f>VLOOKUP($D1722,CSVLookups!$B:$R,MATCH(B$1,CSVLookups!$B$1:$R$1,0),FALSE)</f>
        <v>#N/A</v>
      </c>
      <c r="C1722" s="222" t="e">
        <f t="shared" si="30"/>
        <v>#N/A</v>
      </c>
    </row>
    <row r="1723" spans="1:3">
      <c r="A1723" s="222" t="e">
        <f>VLOOKUP($D1723,CSVLookups!$B:$R,MATCH(A$1,CSVLookups!$B$1:$R$1,0),FALSE)</f>
        <v>#N/A</v>
      </c>
      <c r="B1723" s="222" t="e">
        <f>VLOOKUP($D1723,CSVLookups!$B:$R,MATCH(B$1,CSVLookups!$B$1:$R$1,0),FALSE)</f>
        <v>#N/A</v>
      </c>
      <c r="C1723" s="222" t="e">
        <f t="shared" si="30"/>
        <v>#N/A</v>
      </c>
    </row>
    <row r="1724" spans="1:3">
      <c r="A1724" s="222" t="e">
        <f>VLOOKUP($D1724,CSVLookups!$B:$R,MATCH(A$1,CSVLookups!$B$1:$R$1,0),FALSE)</f>
        <v>#N/A</v>
      </c>
      <c r="B1724" s="222" t="e">
        <f>VLOOKUP($D1724,CSVLookups!$B:$R,MATCH(B$1,CSVLookups!$B$1:$R$1,0),FALSE)</f>
        <v>#N/A</v>
      </c>
      <c r="C1724" s="222" t="e">
        <f t="shared" si="30"/>
        <v>#N/A</v>
      </c>
    </row>
    <row r="1725" spans="1:3">
      <c r="A1725" s="222" t="e">
        <f>VLOOKUP($D1725,CSVLookups!$B:$R,MATCH(A$1,CSVLookups!$B$1:$R$1,0),FALSE)</f>
        <v>#N/A</v>
      </c>
      <c r="B1725" s="222" t="e">
        <f>VLOOKUP($D1725,CSVLookups!$B:$R,MATCH(B$1,CSVLookups!$B$1:$R$1,0),FALSE)</f>
        <v>#N/A</v>
      </c>
      <c r="C1725" s="222" t="e">
        <f t="shared" si="30"/>
        <v>#N/A</v>
      </c>
    </row>
    <row r="1726" spans="1:3">
      <c r="A1726" s="222" t="e">
        <f>VLOOKUP($D1726,CSVLookups!$B:$R,MATCH(A$1,CSVLookups!$B$1:$R$1,0),FALSE)</f>
        <v>#N/A</v>
      </c>
      <c r="B1726" s="222" t="e">
        <f>VLOOKUP($D1726,CSVLookups!$B:$R,MATCH(B$1,CSVLookups!$B$1:$R$1,0),FALSE)</f>
        <v>#N/A</v>
      </c>
      <c r="C1726" s="222" t="e">
        <f t="shared" si="30"/>
        <v>#N/A</v>
      </c>
    </row>
    <row r="1727" spans="1:3">
      <c r="A1727" s="222" t="e">
        <f>VLOOKUP($D1727,CSVLookups!$B:$R,MATCH(A$1,CSVLookups!$B$1:$R$1,0),FALSE)</f>
        <v>#N/A</v>
      </c>
      <c r="B1727" s="222" t="e">
        <f>VLOOKUP($D1727,CSVLookups!$B:$R,MATCH(B$1,CSVLookups!$B$1:$R$1,0),FALSE)</f>
        <v>#N/A</v>
      </c>
      <c r="C1727" s="222" t="e">
        <f t="shared" si="30"/>
        <v>#N/A</v>
      </c>
    </row>
    <row r="1728" spans="1:3">
      <c r="A1728" s="222" t="e">
        <f>VLOOKUP($D1728,CSVLookups!$B:$R,MATCH(A$1,CSVLookups!$B$1:$R$1,0),FALSE)</f>
        <v>#N/A</v>
      </c>
      <c r="B1728" s="222" t="e">
        <f>VLOOKUP($D1728,CSVLookups!$B:$R,MATCH(B$1,CSVLookups!$B$1:$R$1,0),FALSE)</f>
        <v>#N/A</v>
      </c>
      <c r="C1728" s="222" t="e">
        <f t="shared" si="30"/>
        <v>#N/A</v>
      </c>
    </row>
    <row r="1729" spans="1:3">
      <c r="A1729" s="222" t="e">
        <f>VLOOKUP($D1729,CSVLookups!$B:$R,MATCH(A$1,CSVLookups!$B$1:$R$1,0),FALSE)</f>
        <v>#N/A</v>
      </c>
      <c r="B1729" s="222" t="e">
        <f>VLOOKUP($D1729,CSVLookups!$B:$R,MATCH(B$1,CSVLookups!$B$1:$R$1,0),FALSE)</f>
        <v>#N/A</v>
      </c>
      <c r="C1729" s="222" t="e">
        <f t="shared" si="30"/>
        <v>#N/A</v>
      </c>
    </row>
    <row r="1730" spans="1:3">
      <c r="A1730" s="222" t="e">
        <f>VLOOKUP($D1730,CSVLookups!$B:$R,MATCH(A$1,CSVLookups!$B$1:$R$1,0),FALSE)</f>
        <v>#N/A</v>
      </c>
      <c r="B1730" s="222" t="e">
        <f>VLOOKUP($D1730,CSVLookups!$B:$R,MATCH(B$1,CSVLookups!$B$1:$R$1,0),FALSE)</f>
        <v>#N/A</v>
      </c>
      <c r="C1730" s="222" t="e">
        <f t="shared" si="30"/>
        <v>#N/A</v>
      </c>
    </row>
    <row r="1731" spans="1:3">
      <c r="A1731" s="222" t="e">
        <f>VLOOKUP($D1731,CSVLookups!$B:$R,MATCH(A$1,CSVLookups!$B$1:$R$1,0),FALSE)</f>
        <v>#N/A</v>
      </c>
      <c r="B1731" s="222" t="e">
        <f>VLOOKUP($D1731,CSVLookups!$B:$R,MATCH(B$1,CSVLookups!$B$1:$R$1,0),FALSE)</f>
        <v>#N/A</v>
      </c>
      <c r="C1731" s="222" t="e">
        <f t="shared" si="30"/>
        <v>#N/A</v>
      </c>
    </row>
    <row r="1732" spans="1:3">
      <c r="A1732" s="222" t="e">
        <f>VLOOKUP($D1732,CSVLookups!$B:$R,MATCH(A$1,CSVLookups!$B$1:$R$1,0),FALSE)</f>
        <v>#N/A</v>
      </c>
      <c r="B1732" s="222" t="e">
        <f>VLOOKUP($D1732,CSVLookups!$B:$R,MATCH(B$1,CSVLookups!$B$1:$R$1,0),FALSE)</f>
        <v>#N/A</v>
      </c>
      <c r="C1732" s="222" t="e">
        <f t="shared" si="30"/>
        <v>#N/A</v>
      </c>
    </row>
    <row r="1733" spans="1:3">
      <c r="A1733" s="222" t="e">
        <f>VLOOKUP($D1733,CSVLookups!$B:$R,MATCH(A$1,CSVLookups!$B$1:$R$1,0),FALSE)</f>
        <v>#N/A</v>
      </c>
      <c r="B1733" s="222" t="e">
        <f>VLOOKUP($D1733,CSVLookups!$B:$R,MATCH(B$1,CSVLookups!$B$1:$R$1,0),FALSE)</f>
        <v>#N/A</v>
      </c>
      <c r="C1733" s="222" t="e">
        <f t="shared" si="30"/>
        <v>#N/A</v>
      </c>
    </row>
    <row r="1734" spans="1:3">
      <c r="A1734" s="222" t="e">
        <f>VLOOKUP($D1734,CSVLookups!$B:$R,MATCH(A$1,CSVLookups!$B$1:$R$1,0),FALSE)</f>
        <v>#N/A</v>
      </c>
      <c r="B1734" s="222" t="e">
        <f>VLOOKUP($D1734,CSVLookups!$B:$R,MATCH(B$1,CSVLookups!$B$1:$R$1,0),FALSE)</f>
        <v>#N/A</v>
      </c>
      <c r="C1734" s="222" t="e">
        <f t="shared" si="30"/>
        <v>#N/A</v>
      </c>
    </row>
    <row r="1735" spans="1:3">
      <c r="A1735" s="222" t="e">
        <f>VLOOKUP($D1735,CSVLookups!$B:$R,MATCH(A$1,CSVLookups!$B$1:$R$1,0),FALSE)</f>
        <v>#N/A</v>
      </c>
      <c r="B1735" s="222" t="e">
        <f>VLOOKUP($D1735,CSVLookups!$B:$R,MATCH(B$1,CSVLookups!$B$1:$R$1,0),FALSE)</f>
        <v>#N/A</v>
      </c>
      <c r="C1735" s="222" t="e">
        <f t="shared" si="30"/>
        <v>#N/A</v>
      </c>
    </row>
    <row r="1736" spans="1:3">
      <c r="A1736" s="222" t="e">
        <f>VLOOKUP($D1736,CSVLookups!$B:$R,MATCH(A$1,CSVLookups!$B$1:$R$1,0),FALSE)</f>
        <v>#N/A</v>
      </c>
      <c r="B1736" s="222" t="e">
        <f>VLOOKUP($D1736,CSVLookups!$B:$R,MATCH(B$1,CSVLookups!$B$1:$R$1,0),FALSE)</f>
        <v>#N/A</v>
      </c>
      <c r="C1736" s="222" t="e">
        <f t="shared" si="30"/>
        <v>#N/A</v>
      </c>
    </row>
    <row r="1737" spans="1:3">
      <c r="A1737" s="222" t="e">
        <f>VLOOKUP($D1737,CSVLookups!$B:$R,MATCH(A$1,CSVLookups!$B$1:$R$1,0),FALSE)</f>
        <v>#N/A</v>
      </c>
      <c r="B1737" s="222" t="e">
        <f>VLOOKUP($D1737,CSVLookups!$B:$R,MATCH(B$1,CSVLookups!$B$1:$R$1,0),FALSE)</f>
        <v>#N/A</v>
      </c>
      <c r="C1737" s="222" t="e">
        <f t="shared" si="30"/>
        <v>#N/A</v>
      </c>
    </row>
    <row r="1738" spans="1:3">
      <c r="A1738" s="222" t="e">
        <f>VLOOKUP($D1738,CSVLookups!$B:$R,MATCH(A$1,CSVLookups!$B$1:$R$1,0),FALSE)</f>
        <v>#N/A</v>
      </c>
      <c r="B1738" s="222" t="e">
        <f>VLOOKUP($D1738,CSVLookups!$B:$R,MATCH(B$1,CSVLookups!$B$1:$R$1,0),FALSE)</f>
        <v>#N/A</v>
      </c>
      <c r="C1738" s="222" t="e">
        <f t="shared" si="30"/>
        <v>#N/A</v>
      </c>
    </row>
    <row r="1739" spans="1:3">
      <c r="A1739" s="222" t="e">
        <f>VLOOKUP($D1739,CSVLookups!$B:$R,MATCH(A$1,CSVLookups!$B$1:$R$1,0),FALSE)</f>
        <v>#N/A</v>
      </c>
      <c r="B1739" s="222" t="e">
        <f>VLOOKUP($D1739,CSVLookups!$B:$R,MATCH(B$1,CSVLookups!$B$1:$R$1,0),FALSE)</f>
        <v>#N/A</v>
      </c>
      <c r="C1739" s="222" t="e">
        <f t="shared" si="30"/>
        <v>#N/A</v>
      </c>
    </row>
    <row r="1740" spans="1:3">
      <c r="A1740" s="222" t="e">
        <f>VLOOKUP($D1740,CSVLookups!$B:$R,MATCH(A$1,CSVLookups!$B$1:$R$1,0),FALSE)</f>
        <v>#N/A</v>
      </c>
      <c r="B1740" s="222" t="e">
        <f>VLOOKUP($D1740,CSVLookups!$B:$R,MATCH(B$1,CSVLookups!$B$1:$R$1,0),FALSE)</f>
        <v>#N/A</v>
      </c>
      <c r="C1740" s="222" t="e">
        <f t="shared" si="30"/>
        <v>#N/A</v>
      </c>
    </row>
    <row r="1741" spans="1:3">
      <c r="A1741" s="222" t="e">
        <f>VLOOKUP($D1741,CSVLookups!$B:$R,MATCH(A$1,CSVLookups!$B$1:$R$1,0),FALSE)</f>
        <v>#N/A</v>
      </c>
      <c r="B1741" s="222" t="e">
        <f>VLOOKUP($D1741,CSVLookups!$B:$R,MATCH(B$1,CSVLookups!$B$1:$R$1,0),FALSE)</f>
        <v>#N/A</v>
      </c>
      <c r="C1741" s="222" t="e">
        <f t="shared" si="30"/>
        <v>#N/A</v>
      </c>
    </row>
    <row r="1742" spans="1:3">
      <c r="A1742" s="222" t="e">
        <f>VLOOKUP($D1742,CSVLookups!$B:$R,MATCH(A$1,CSVLookups!$B$1:$R$1,0),FALSE)</f>
        <v>#N/A</v>
      </c>
      <c r="B1742" s="222" t="e">
        <f>VLOOKUP($D1742,CSVLookups!$B:$R,MATCH(B$1,CSVLookups!$B$1:$R$1,0),FALSE)</f>
        <v>#N/A</v>
      </c>
      <c r="C1742" s="222" t="e">
        <f t="shared" si="30"/>
        <v>#N/A</v>
      </c>
    </row>
    <row r="1743" spans="1:3">
      <c r="A1743" s="222" t="e">
        <f>VLOOKUP($D1743,CSVLookups!$B:$R,MATCH(A$1,CSVLookups!$B$1:$R$1,0),FALSE)</f>
        <v>#N/A</v>
      </c>
      <c r="B1743" s="222" t="e">
        <f>VLOOKUP($D1743,CSVLookups!$B:$R,MATCH(B$1,CSVLookups!$B$1:$R$1,0),FALSE)</f>
        <v>#N/A</v>
      </c>
      <c r="C1743" s="222" t="e">
        <f t="shared" ref="C1743:C1806" si="31">IF(CONCATENATE(A1743,B1743)="313 Financial Information0",CONCATENATE(A1743,B1743,D1743),IF(LEN(F1743)=0,CONCATENATE(A1743,B1743,IF(LEFT(D1743,LEN("Unincepted"))="Unincepted","ULO","")),CONCATENATE(A1743,B1743,F1743)))</f>
        <v>#N/A</v>
      </c>
    </row>
    <row r="1744" spans="1:3">
      <c r="A1744" s="222" t="e">
        <f>VLOOKUP($D1744,CSVLookups!$B:$R,MATCH(A$1,CSVLookups!$B$1:$R$1,0),FALSE)</f>
        <v>#N/A</v>
      </c>
      <c r="B1744" s="222" t="e">
        <f>VLOOKUP($D1744,CSVLookups!$B:$R,MATCH(B$1,CSVLookups!$B$1:$R$1,0),FALSE)</f>
        <v>#N/A</v>
      </c>
      <c r="C1744" s="222" t="e">
        <f t="shared" si="31"/>
        <v>#N/A</v>
      </c>
    </row>
    <row r="1745" spans="1:3">
      <c r="A1745" s="222" t="e">
        <f>VLOOKUP($D1745,CSVLookups!$B:$R,MATCH(A$1,CSVLookups!$B$1:$R$1,0),FALSE)</f>
        <v>#N/A</v>
      </c>
      <c r="B1745" s="222" t="e">
        <f>VLOOKUP($D1745,CSVLookups!$B:$R,MATCH(B$1,CSVLookups!$B$1:$R$1,0),FALSE)</f>
        <v>#N/A</v>
      </c>
      <c r="C1745" s="222" t="e">
        <f t="shared" si="31"/>
        <v>#N/A</v>
      </c>
    </row>
    <row r="1746" spans="1:3">
      <c r="A1746" s="222" t="e">
        <f>VLOOKUP($D1746,CSVLookups!$B:$R,MATCH(A$1,CSVLookups!$B$1:$R$1,0),FALSE)</f>
        <v>#N/A</v>
      </c>
      <c r="B1746" s="222" t="e">
        <f>VLOOKUP($D1746,CSVLookups!$B:$R,MATCH(B$1,CSVLookups!$B$1:$R$1,0),FALSE)</f>
        <v>#N/A</v>
      </c>
      <c r="C1746" s="222" t="e">
        <f t="shared" si="31"/>
        <v>#N/A</v>
      </c>
    </row>
    <row r="1747" spans="1:3">
      <c r="A1747" s="222" t="e">
        <f>VLOOKUP($D1747,CSVLookups!$B:$R,MATCH(A$1,CSVLookups!$B$1:$R$1,0),FALSE)</f>
        <v>#N/A</v>
      </c>
      <c r="B1747" s="222" t="e">
        <f>VLOOKUP($D1747,CSVLookups!$B:$R,MATCH(B$1,CSVLookups!$B$1:$R$1,0),FALSE)</f>
        <v>#N/A</v>
      </c>
      <c r="C1747" s="222" t="e">
        <f t="shared" si="31"/>
        <v>#N/A</v>
      </c>
    </row>
    <row r="1748" spans="1:3">
      <c r="A1748" s="222" t="e">
        <f>VLOOKUP($D1748,CSVLookups!$B:$R,MATCH(A$1,CSVLookups!$B$1:$R$1,0),FALSE)</f>
        <v>#N/A</v>
      </c>
      <c r="B1748" s="222" t="e">
        <f>VLOOKUP($D1748,CSVLookups!$B:$R,MATCH(B$1,CSVLookups!$B$1:$R$1,0),FALSE)</f>
        <v>#N/A</v>
      </c>
      <c r="C1748" s="222" t="e">
        <f t="shared" si="31"/>
        <v>#N/A</v>
      </c>
    </row>
    <row r="1749" spans="1:3">
      <c r="A1749" s="222" t="e">
        <f>VLOOKUP($D1749,CSVLookups!$B:$R,MATCH(A$1,CSVLookups!$B$1:$R$1,0),FALSE)</f>
        <v>#N/A</v>
      </c>
      <c r="B1749" s="222" t="e">
        <f>VLOOKUP($D1749,CSVLookups!$B:$R,MATCH(B$1,CSVLookups!$B$1:$R$1,0),FALSE)</f>
        <v>#N/A</v>
      </c>
      <c r="C1749" s="222" t="e">
        <f t="shared" si="31"/>
        <v>#N/A</v>
      </c>
    </row>
    <row r="1750" spans="1:3">
      <c r="A1750" s="222" t="e">
        <f>VLOOKUP($D1750,CSVLookups!$B:$R,MATCH(A$1,CSVLookups!$B$1:$R$1,0),FALSE)</f>
        <v>#N/A</v>
      </c>
      <c r="B1750" s="222" t="e">
        <f>VLOOKUP($D1750,CSVLookups!$B:$R,MATCH(B$1,CSVLookups!$B$1:$R$1,0),FALSE)</f>
        <v>#N/A</v>
      </c>
      <c r="C1750" s="222" t="e">
        <f t="shared" si="31"/>
        <v>#N/A</v>
      </c>
    </row>
    <row r="1751" spans="1:3">
      <c r="A1751" s="222" t="e">
        <f>VLOOKUP($D1751,CSVLookups!$B:$R,MATCH(A$1,CSVLookups!$B$1:$R$1,0),FALSE)</f>
        <v>#N/A</v>
      </c>
      <c r="B1751" s="222" t="e">
        <f>VLOOKUP($D1751,CSVLookups!$B:$R,MATCH(B$1,CSVLookups!$B$1:$R$1,0),FALSE)</f>
        <v>#N/A</v>
      </c>
      <c r="C1751" s="222" t="e">
        <f t="shared" si="31"/>
        <v>#N/A</v>
      </c>
    </row>
    <row r="1752" spans="1:3">
      <c r="A1752" s="222" t="e">
        <f>VLOOKUP($D1752,CSVLookups!$B:$R,MATCH(A$1,CSVLookups!$B$1:$R$1,0),FALSE)</f>
        <v>#N/A</v>
      </c>
      <c r="B1752" s="222" t="e">
        <f>VLOOKUP($D1752,CSVLookups!$B:$R,MATCH(B$1,CSVLookups!$B$1:$R$1,0),FALSE)</f>
        <v>#N/A</v>
      </c>
      <c r="C1752" s="222" t="e">
        <f t="shared" si="31"/>
        <v>#N/A</v>
      </c>
    </row>
    <row r="1753" spans="1:3">
      <c r="A1753" s="222" t="e">
        <f>VLOOKUP($D1753,CSVLookups!$B:$R,MATCH(A$1,CSVLookups!$B$1:$R$1,0),FALSE)</f>
        <v>#N/A</v>
      </c>
      <c r="B1753" s="222" t="e">
        <f>VLOOKUP($D1753,CSVLookups!$B:$R,MATCH(B$1,CSVLookups!$B$1:$R$1,0),FALSE)</f>
        <v>#N/A</v>
      </c>
      <c r="C1753" s="222" t="e">
        <f t="shared" si="31"/>
        <v>#N/A</v>
      </c>
    </row>
    <row r="1754" spans="1:3">
      <c r="A1754" s="222" t="e">
        <f>VLOOKUP($D1754,CSVLookups!$B:$R,MATCH(A$1,CSVLookups!$B$1:$R$1,0),FALSE)</f>
        <v>#N/A</v>
      </c>
      <c r="B1754" s="222" t="e">
        <f>VLOOKUP($D1754,CSVLookups!$B:$R,MATCH(B$1,CSVLookups!$B$1:$R$1,0),FALSE)</f>
        <v>#N/A</v>
      </c>
      <c r="C1754" s="222" t="e">
        <f t="shared" si="31"/>
        <v>#N/A</v>
      </c>
    </row>
    <row r="1755" spans="1:3">
      <c r="A1755" s="222" t="e">
        <f>VLOOKUP($D1755,CSVLookups!$B:$R,MATCH(A$1,CSVLookups!$B$1:$R$1,0),FALSE)</f>
        <v>#N/A</v>
      </c>
      <c r="B1755" s="222" t="e">
        <f>VLOOKUP($D1755,CSVLookups!$B:$R,MATCH(B$1,CSVLookups!$B$1:$R$1,0),FALSE)</f>
        <v>#N/A</v>
      </c>
      <c r="C1755" s="222" t="e">
        <f t="shared" si="31"/>
        <v>#N/A</v>
      </c>
    </row>
    <row r="1756" spans="1:3">
      <c r="A1756" s="222" t="e">
        <f>VLOOKUP($D1756,CSVLookups!$B:$R,MATCH(A$1,CSVLookups!$B$1:$R$1,0),FALSE)</f>
        <v>#N/A</v>
      </c>
      <c r="B1756" s="222" t="e">
        <f>VLOOKUP($D1756,CSVLookups!$B:$R,MATCH(B$1,CSVLookups!$B$1:$R$1,0),FALSE)</f>
        <v>#N/A</v>
      </c>
      <c r="C1756" s="222" t="e">
        <f t="shared" si="31"/>
        <v>#N/A</v>
      </c>
    </row>
    <row r="1757" spans="1:3">
      <c r="A1757" s="222" t="e">
        <f>VLOOKUP($D1757,CSVLookups!$B:$R,MATCH(A$1,CSVLookups!$B$1:$R$1,0),FALSE)</f>
        <v>#N/A</v>
      </c>
      <c r="B1757" s="222" t="e">
        <f>VLOOKUP($D1757,CSVLookups!$B:$R,MATCH(B$1,CSVLookups!$B$1:$R$1,0),FALSE)</f>
        <v>#N/A</v>
      </c>
      <c r="C1757" s="222" t="e">
        <f t="shared" si="31"/>
        <v>#N/A</v>
      </c>
    </row>
    <row r="1758" spans="1:3">
      <c r="A1758" s="222" t="e">
        <f>VLOOKUP($D1758,CSVLookups!$B:$R,MATCH(A$1,CSVLookups!$B$1:$R$1,0),FALSE)</f>
        <v>#N/A</v>
      </c>
      <c r="B1758" s="222" t="e">
        <f>VLOOKUP($D1758,CSVLookups!$B:$R,MATCH(B$1,CSVLookups!$B$1:$R$1,0),FALSE)</f>
        <v>#N/A</v>
      </c>
      <c r="C1758" s="222" t="e">
        <f t="shared" si="31"/>
        <v>#N/A</v>
      </c>
    </row>
    <row r="1759" spans="1:3">
      <c r="A1759" s="222" t="e">
        <f>VLOOKUP($D1759,CSVLookups!$B:$R,MATCH(A$1,CSVLookups!$B$1:$R$1,0),FALSE)</f>
        <v>#N/A</v>
      </c>
      <c r="B1759" s="222" t="e">
        <f>VLOOKUP($D1759,CSVLookups!$B:$R,MATCH(B$1,CSVLookups!$B$1:$R$1,0),FALSE)</f>
        <v>#N/A</v>
      </c>
      <c r="C1759" s="222" t="e">
        <f t="shared" si="31"/>
        <v>#N/A</v>
      </c>
    </row>
    <row r="1760" spans="1:3">
      <c r="A1760" s="222" t="e">
        <f>VLOOKUP($D1760,CSVLookups!$B:$R,MATCH(A$1,CSVLookups!$B$1:$R$1,0),FALSE)</f>
        <v>#N/A</v>
      </c>
      <c r="B1760" s="222" t="e">
        <f>VLOOKUP($D1760,CSVLookups!$B:$R,MATCH(B$1,CSVLookups!$B$1:$R$1,0),FALSE)</f>
        <v>#N/A</v>
      </c>
      <c r="C1760" s="222" t="e">
        <f t="shared" si="31"/>
        <v>#N/A</v>
      </c>
    </row>
    <row r="1761" spans="1:3">
      <c r="A1761" s="222" t="e">
        <f>VLOOKUP($D1761,CSVLookups!$B:$R,MATCH(A$1,CSVLookups!$B$1:$R$1,0),FALSE)</f>
        <v>#N/A</v>
      </c>
      <c r="B1761" s="222" t="e">
        <f>VLOOKUP($D1761,CSVLookups!$B:$R,MATCH(B$1,CSVLookups!$B$1:$R$1,0),FALSE)</f>
        <v>#N/A</v>
      </c>
      <c r="C1761" s="222" t="e">
        <f t="shared" si="31"/>
        <v>#N/A</v>
      </c>
    </row>
    <row r="1762" spans="1:3">
      <c r="A1762" s="222" t="e">
        <f>VLOOKUP($D1762,CSVLookups!$B:$R,MATCH(A$1,CSVLookups!$B$1:$R$1,0),FALSE)</f>
        <v>#N/A</v>
      </c>
      <c r="B1762" s="222" t="e">
        <f>VLOOKUP($D1762,CSVLookups!$B:$R,MATCH(B$1,CSVLookups!$B$1:$R$1,0),FALSE)</f>
        <v>#N/A</v>
      </c>
      <c r="C1762" s="222" t="e">
        <f t="shared" si="31"/>
        <v>#N/A</v>
      </c>
    </row>
    <row r="1763" spans="1:3">
      <c r="A1763" s="222" t="e">
        <f>VLOOKUP($D1763,CSVLookups!$B:$R,MATCH(A$1,CSVLookups!$B$1:$R$1,0),FALSE)</f>
        <v>#N/A</v>
      </c>
      <c r="B1763" s="222" t="e">
        <f>VLOOKUP($D1763,CSVLookups!$B:$R,MATCH(B$1,CSVLookups!$B$1:$R$1,0),FALSE)</f>
        <v>#N/A</v>
      </c>
      <c r="C1763" s="222" t="e">
        <f t="shared" si="31"/>
        <v>#N/A</v>
      </c>
    </row>
    <row r="1764" spans="1:3">
      <c r="A1764" s="222" t="e">
        <f>VLOOKUP($D1764,CSVLookups!$B:$R,MATCH(A$1,CSVLookups!$B$1:$R$1,0),FALSE)</f>
        <v>#N/A</v>
      </c>
      <c r="B1764" s="222" t="e">
        <f>VLOOKUP($D1764,CSVLookups!$B:$R,MATCH(B$1,CSVLookups!$B$1:$R$1,0),FALSE)</f>
        <v>#N/A</v>
      </c>
      <c r="C1764" s="222" t="e">
        <f t="shared" si="31"/>
        <v>#N/A</v>
      </c>
    </row>
    <row r="1765" spans="1:3">
      <c r="A1765" s="222" t="e">
        <f>VLOOKUP($D1765,CSVLookups!$B:$R,MATCH(A$1,CSVLookups!$B$1:$R$1,0),FALSE)</f>
        <v>#N/A</v>
      </c>
      <c r="B1765" s="222" t="e">
        <f>VLOOKUP($D1765,CSVLookups!$B:$R,MATCH(B$1,CSVLookups!$B$1:$R$1,0),FALSE)</f>
        <v>#N/A</v>
      </c>
      <c r="C1765" s="222" t="e">
        <f t="shared" si="31"/>
        <v>#N/A</v>
      </c>
    </row>
    <row r="1766" spans="1:3">
      <c r="A1766" s="222" t="e">
        <f>VLOOKUP($D1766,CSVLookups!$B:$R,MATCH(A$1,CSVLookups!$B$1:$R$1,0),FALSE)</f>
        <v>#N/A</v>
      </c>
      <c r="B1766" s="222" t="e">
        <f>VLOOKUP($D1766,CSVLookups!$B:$R,MATCH(B$1,CSVLookups!$B$1:$R$1,0),FALSE)</f>
        <v>#N/A</v>
      </c>
      <c r="C1766" s="222" t="e">
        <f t="shared" si="31"/>
        <v>#N/A</v>
      </c>
    </row>
    <row r="1767" spans="1:3">
      <c r="A1767" s="222" t="e">
        <f>VLOOKUP($D1767,CSVLookups!$B:$R,MATCH(A$1,CSVLookups!$B$1:$R$1,0),FALSE)</f>
        <v>#N/A</v>
      </c>
      <c r="B1767" s="222" t="e">
        <f>VLOOKUP($D1767,CSVLookups!$B:$R,MATCH(B$1,CSVLookups!$B$1:$R$1,0),FALSE)</f>
        <v>#N/A</v>
      </c>
      <c r="C1767" s="222" t="e">
        <f t="shared" si="31"/>
        <v>#N/A</v>
      </c>
    </row>
    <row r="1768" spans="1:3">
      <c r="A1768" s="222" t="e">
        <f>VLOOKUP($D1768,CSVLookups!$B:$R,MATCH(A$1,CSVLookups!$B$1:$R$1,0),FALSE)</f>
        <v>#N/A</v>
      </c>
      <c r="B1768" s="222" t="e">
        <f>VLOOKUP($D1768,CSVLookups!$B:$R,MATCH(B$1,CSVLookups!$B$1:$R$1,0),FALSE)</f>
        <v>#N/A</v>
      </c>
      <c r="C1768" s="222" t="e">
        <f t="shared" si="31"/>
        <v>#N/A</v>
      </c>
    </row>
    <row r="1769" spans="1:3">
      <c r="A1769" s="222" t="e">
        <f>VLOOKUP($D1769,CSVLookups!$B:$R,MATCH(A$1,CSVLookups!$B$1:$R$1,0),FALSE)</f>
        <v>#N/A</v>
      </c>
      <c r="B1769" s="222" t="e">
        <f>VLOOKUP($D1769,CSVLookups!$B:$R,MATCH(B$1,CSVLookups!$B$1:$R$1,0),FALSE)</f>
        <v>#N/A</v>
      </c>
      <c r="C1769" s="222" t="e">
        <f t="shared" si="31"/>
        <v>#N/A</v>
      </c>
    </row>
    <row r="1770" spans="1:3">
      <c r="A1770" s="222" t="e">
        <f>VLOOKUP($D1770,CSVLookups!$B:$R,MATCH(A$1,CSVLookups!$B$1:$R$1,0),FALSE)</f>
        <v>#N/A</v>
      </c>
      <c r="B1770" s="222" t="e">
        <f>VLOOKUP($D1770,CSVLookups!$B:$R,MATCH(B$1,CSVLookups!$B$1:$R$1,0),FALSE)</f>
        <v>#N/A</v>
      </c>
      <c r="C1770" s="222" t="e">
        <f t="shared" si="31"/>
        <v>#N/A</v>
      </c>
    </row>
    <row r="1771" spans="1:3">
      <c r="A1771" s="222" t="e">
        <f>VLOOKUP($D1771,CSVLookups!$B:$R,MATCH(A$1,CSVLookups!$B$1:$R$1,0),FALSE)</f>
        <v>#N/A</v>
      </c>
      <c r="B1771" s="222" t="e">
        <f>VLOOKUP($D1771,CSVLookups!$B:$R,MATCH(B$1,CSVLookups!$B$1:$R$1,0),FALSE)</f>
        <v>#N/A</v>
      </c>
      <c r="C1771" s="222" t="e">
        <f t="shared" si="31"/>
        <v>#N/A</v>
      </c>
    </row>
    <row r="1772" spans="1:3">
      <c r="A1772" s="222" t="e">
        <f>VLOOKUP($D1772,CSVLookups!$B:$R,MATCH(A$1,CSVLookups!$B$1:$R$1,0),FALSE)</f>
        <v>#N/A</v>
      </c>
      <c r="B1772" s="222" t="e">
        <f>VLOOKUP($D1772,CSVLookups!$B:$R,MATCH(B$1,CSVLookups!$B$1:$R$1,0),FALSE)</f>
        <v>#N/A</v>
      </c>
      <c r="C1772" s="222" t="e">
        <f t="shared" si="31"/>
        <v>#N/A</v>
      </c>
    </row>
    <row r="1773" spans="1:3">
      <c r="A1773" s="222" t="e">
        <f>VLOOKUP($D1773,CSVLookups!$B:$R,MATCH(A$1,CSVLookups!$B$1:$R$1,0),FALSE)</f>
        <v>#N/A</v>
      </c>
      <c r="B1773" s="222" t="e">
        <f>VLOOKUP($D1773,CSVLookups!$B:$R,MATCH(B$1,CSVLookups!$B$1:$R$1,0),FALSE)</f>
        <v>#N/A</v>
      </c>
      <c r="C1773" s="222" t="e">
        <f t="shared" si="31"/>
        <v>#N/A</v>
      </c>
    </row>
    <row r="1774" spans="1:3">
      <c r="A1774" s="222" t="e">
        <f>VLOOKUP($D1774,CSVLookups!$B:$R,MATCH(A$1,CSVLookups!$B$1:$R$1,0),FALSE)</f>
        <v>#N/A</v>
      </c>
      <c r="B1774" s="222" t="e">
        <f>VLOOKUP($D1774,CSVLookups!$B:$R,MATCH(B$1,CSVLookups!$B$1:$R$1,0),FALSE)</f>
        <v>#N/A</v>
      </c>
      <c r="C1774" s="222" t="e">
        <f t="shared" si="31"/>
        <v>#N/A</v>
      </c>
    </row>
    <row r="1775" spans="1:3">
      <c r="A1775" s="222" t="e">
        <f>VLOOKUP($D1775,CSVLookups!$B:$R,MATCH(A$1,CSVLookups!$B$1:$R$1,0),FALSE)</f>
        <v>#N/A</v>
      </c>
      <c r="B1775" s="222" t="e">
        <f>VLOOKUP($D1775,CSVLookups!$B:$R,MATCH(B$1,CSVLookups!$B$1:$R$1,0),FALSE)</f>
        <v>#N/A</v>
      </c>
      <c r="C1775" s="222" t="e">
        <f t="shared" si="31"/>
        <v>#N/A</v>
      </c>
    </row>
    <row r="1776" spans="1:3">
      <c r="A1776" s="222" t="e">
        <f>VLOOKUP($D1776,CSVLookups!$B:$R,MATCH(A$1,CSVLookups!$B$1:$R$1,0),FALSE)</f>
        <v>#N/A</v>
      </c>
      <c r="B1776" s="222" t="e">
        <f>VLOOKUP($D1776,CSVLookups!$B:$R,MATCH(B$1,CSVLookups!$B$1:$R$1,0),FALSE)</f>
        <v>#N/A</v>
      </c>
      <c r="C1776" s="222" t="e">
        <f t="shared" si="31"/>
        <v>#N/A</v>
      </c>
    </row>
    <row r="1777" spans="1:3">
      <c r="A1777" s="222" t="e">
        <f>VLOOKUP($D1777,CSVLookups!$B:$R,MATCH(A$1,CSVLookups!$B$1:$R$1,0),FALSE)</f>
        <v>#N/A</v>
      </c>
      <c r="B1777" s="222" t="e">
        <f>VLOOKUP($D1777,CSVLookups!$B:$R,MATCH(B$1,CSVLookups!$B$1:$R$1,0),FALSE)</f>
        <v>#N/A</v>
      </c>
      <c r="C1777" s="222" t="e">
        <f t="shared" si="31"/>
        <v>#N/A</v>
      </c>
    </row>
    <row r="1778" spans="1:3">
      <c r="A1778" s="222" t="e">
        <f>VLOOKUP($D1778,CSVLookups!$B:$R,MATCH(A$1,CSVLookups!$B$1:$R$1,0),FALSE)</f>
        <v>#N/A</v>
      </c>
      <c r="B1778" s="222" t="e">
        <f>VLOOKUP($D1778,CSVLookups!$B:$R,MATCH(B$1,CSVLookups!$B$1:$R$1,0),FALSE)</f>
        <v>#N/A</v>
      </c>
      <c r="C1778" s="222" t="e">
        <f t="shared" si="31"/>
        <v>#N/A</v>
      </c>
    </row>
    <row r="1779" spans="1:3">
      <c r="A1779" s="222" t="e">
        <f>VLOOKUP($D1779,CSVLookups!$B:$R,MATCH(A$1,CSVLookups!$B$1:$R$1,0),FALSE)</f>
        <v>#N/A</v>
      </c>
      <c r="B1779" s="222" t="e">
        <f>VLOOKUP($D1779,CSVLookups!$B:$R,MATCH(B$1,CSVLookups!$B$1:$R$1,0),FALSE)</f>
        <v>#N/A</v>
      </c>
      <c r="C1779" s="222" t="e">
        <f t="shared" si="31"/>
        <v>#N/A</v>
      </c>
    </row>
    <row r="1780" spans="1:3">
      <c r="A1780" s="222" t="e">
        <f>VLOOKUP($D1780,CSVLookups!$B:$R,MATCH(A$1,CSVLookups!$B$1:$R$1,0),FALSE)</f>
        <v>#N/A</v>
      </c>
      <c r="B1780" s="222" t="e">
        <f>VLOOKUP($D1780,CSVLookups!$B:$R,MATCH(B$1,CSVLookups!$B$1:$R$1,0),FALSE)</f>
        <v>#N/A</v>
      </c>
      <c r="C1780" s="222" t="e">
        <f t="shared" si="31"/>
        <v>#N/A</v>
      </c>
    </row>
    <row r="1781" spans="1:3">
      <c r="A1781" s="222" t="e">
        <f>VLOOKUP($D1781,CSVLookups!$B:$R,MATCH(A$1,CSVLookups!$B$1:$R$1,0),FALSE)</f>
        <v>#N/A</v>
      </c>
      <c r="B1781" s="222" t="e">
        <f>VLOOKUP($D1781,CSVLookups!$B:$R,MATCH(B$1,CSVLookups!$B$1:$R$1,0),FALSE)</f>
        <v>#N/A</v>
      </c>
      <c r="C1781" s="222" t="e">
        <f t="shared" si="31"/>
        <v>#N/A</v>
      </c>
    </row>
    <row r="1782" spans="1:3">
      <c r="A1782" s="222" t="e">
        <f>VLOOKUP($D1782,CSVLookups!$B:$R,MATCH(A$1,CSVLookups!$B$1:$R$1,0),FALSE)</f>
        <v>#N/A</v>
      </c>
      <c r="B1782" s="222" t="e">
        <f>VLOOKUP($D1782,CSVLookups!$B:$R,MATCH(B$1,CSVLookups!$B$1:$R$1,0),FALSE)</f>
        <v>#N/A</v>
      </c>
      <c r="C1782" s="222" t="e">
        <f t="shared" si="31"/>
        <v>#N/A</v>
      </c>
    </row>
    <row r="1783" spans="1:3">
      <c r="A1783" s="222" t="e">
        <f>VLOOKUP($D1783,CSVLookups!$B:$R,MATCH(A$1,CSVLookups!$B$1:$R$1,0),FALSE)</f>
        <v>#N/A</v>
      </c>
      <c r="B1783" s="222" t="e">
        <f>VLOOKUP($D1783,CSVLookups!$B:$R,MATCH(B$1,CSVLookups!$B$1:$R$1,0),FALSE)</f>
        <v>#N/A</v>
      </c>
      <c r="C1783" s="222" t="e">
        <f t="shared" si="31"/>
        <v>#N/A</v>
      </c>
    </row>
    <row r="1784" spans="1:3">
      <c r="A1784" s="222" t="e">
        <f>VLOOKUP($D1784,CSVLookups!$B:$R,MATCH(A$1,CSVLookups!$B$1:$R$1,0),FALSE)</f>
        <v>#N/A</v>
      </c>
      <c r="B1784" s="222" t="e">
        <f>VLOOKUP($D1784,CSVLookups!$B:$R,MATCH(B$1,CSVLookups!$B$1:$R$1,0),FALSE)</f>
        <v>#N/A</v>
      </c>
      <c r="C1784" s="222" t="e">
        <f t="shared" si="31"/>
        <v>#N/A</v>
      </c>
    </row>
    <row r="1785" spans="1:3">
      <c r="A1785" s="222" t="e">
        <f>VLOOKUP($D1785,CSVLookups!$B:$R,MATCH(A$1,CSVLookups!$B$1:$R$1,0),FALSE)</f>
        <v>#N/A</v>
      </c>
      <c r="B1785" s="222" t="e">
        <f>VLOOKUP($D1785,CSVLookups!$B:$R,MATCH(B$1,CSVLookups!$B$1:$R$1,0),FALSE)</f>
        <v>#N/A</v>
      </c>
      <c r="C1785" s="222" t="e">
        <f t="shared" si="31"/>
        <v>#N/A</v>
      </c>
    </row>
    <row r="1786" spans="1:3">
      <c r="A1786" s="222" t="e">
        <f>VLOOKUP($D1786,CSVLookups!$B:$R,MATCH(A$1,CSVLookups!$B$1:$R$1,0),FALSE)</f>
        <v>#N/A</v>
      </c>
      <c r="B1786" s="222" t="e">
        <f>VLOOKUP($D1786,CSVLookups!$B:$R,MATCH(B$1,CSVLookups!$B$1:$R$1,0),FALSE)</f>
        <v>#N/A</v>
      </c>
      <c r="C1786" s="222" t="e">
        <f t="shared" si="31"/>
        <v>#N/A</v>
      </c>
    </row>
    <row r="1787" spans="1:3">
      <c r="A1787" s="222" t="e">
        <f>VLOOKUP($D1787,CSVLookups!$B:$R,MATCH(A$1,CSVLookups!$B$1:$R$1,0),FALSE)</f>
        <v>#N/A</v>
      </c>
      <c r="B1787" s="222" t="e">
        <f>VLOOKUP($D1787,CSVLookups!$B:$R,MATCH(B$1,CSVLookups!$B$1:$R$1,0),FALSE)</f>
        <v>#N/A</v>
      </c>
      <c r="C1787" s="222" t="e">
        <f t="shared" si="31"/>
        <v>#N/A</v>
      </c>
    </row>
    <row r="1788" spans="1:3">
      <c r="A1788" s="222" t="e">
        <f>VLOOKUP($D1788,CSVLookups!$B:$R,MATCH(A$1,CSVLookups!$B$1:$R$1,0),FALSE)</f>
        <v>#N/A</v>
      </c>
      <c r="B1788" s="222" t="e">
        <f>VLOOKUP($D1788,CSVLookups!$B:$R,MATCH(B$1,CSVLookups!$B$1:$R$1,0),FALSE)</f>
        <v>#N/A</v>
      </c>
      <c r="C1788" s="222" t="e">
        <f t="shared" si="31"/>
        <v>#N/A</v>
      </c>
    </row>
    <row r="1789" spans="1:3">
      <c r="A1789" s="222" t="e">
        <f>VLOOKUP($D1789,CSVLookups!$B:$R,MATCH(A$1,CSVLookups!$B$1:$R$1,0),FALSE)</f>
        <v>#N/A</v>
      </c>
      <c r="B1789" s="222" t="e">
        <f>VLOOKUP($D1789,CSVLookups!$B:$R,MATCH(B$1,CSVLookups!$B$1:$R$1,0),FALSE)</f>
        <v>#N/A</v>
      </c>
      <c r="C1789" s="222" t="e">
        <f t="shared" si="31"/>
        <v>#N/A</v>
      </c>
    </row>
    <row r="1790" spans="1:3">
      <c r="A1790" s="222" t="e">
        <f>VLOOKUP($D1790,CSVLookups!$B:$R,MATCH(A$1,CSVLookups!$B$1:$R$1,0),FALSE)</f>
        <v>#N/A</v>
      </c>
      <c r="B1790" s="222" t="e">
        <f>VLOOKUP($D1790,CSVLookups!$B:$R,MATCH(B$1,CSVLookups!$B$1:$R$1,0),FALSE)</f>
        <v>#N/A</v>
      </c>
      <c r="C1790" s="222" t="e">
        <f t="shared" si="31"/>
        <v>#N/A</v>
      </c>
    </row>
    <row r="1791" spans="1:3">
      <c r="A1791" s="222" t="e">
        <f>VLOOKUP($D1791,CSVLookups!$B:$R,MATCH(A$1,CSVLookups!$B$1:$R$1,0),FALSE)</f>
        <v>#N/A</v>
      </c>
      <c r="B1791" s="222" t="e">
        <f>VLOOKUP($D1791,CSVLookups!$B:$R,MATCH(B$1,CSVLookups!$B$1:$R$1,0),FALSE)</f>
        <v>#N/A</v>
      </c>
      <c r="C1791" s="222" t="e">
        <f t="shared" si="31"/>
        <v>#N/A</v>
      </c>
    </row>
    <row r="1792" spans="1:3">
      <c r="A1792" s="222" t="e">
        <f>VLOOKUP($D1792,CSVLookups!$B:$R,MATCH(A$1,CSVLookups!$B$1:$R$1,0),FALSE)</f>
        <v>#N/A</v>
      </c>
      <c r="B1792" s="222" t="e">
        <f>VLOOKUP($D1792,CSVLookups!$B:$R,MATCH(B$1,CSVLookups!$B$1:$R$1,0),FALSE)</f>
        <v>#N/A</v>
      </c>
      <c r="C1792" s="222" t="e">
        <f t="shared" si="31"/>
        <v>#N/A</v>
      </c>
    </row>
    <row r="1793" spans="1:3">
      <c r="A1793" s="222" t="e">
        <f>VLOOKUP($D1793,CSVLookups!$B:$R,MATCH(A$1,CSVLookups!$B$1:$R$1,0),FALSE)</f>
        <v>#N/A</v>
      </c>
      <c r="B1793" s="222" t="e">
        <f>VLOOKUP($D1793,CSVLookups!$B:$R,MATCH(B$1,CSVLookups!$B$1:$R$1,0),FALSE)</f>
        <v>#N/A</v>
      </c>
      <c r="C1793" s="222" t="e">
        <f t="shared" si="31"/>
        <v>#N/A</v>
      </c>
    </row>
    <row r="1794" spans="1:3">
      <c r="A1794" s="222" t="e">
        <f>VLOOKUP($D1794,CSVLookups!$B:$R,MATCH(A$1,CSVLookups!$B$1:$R$1,0),FALSE)</f>
        <v>#N/A</v>
      </c>
      <c r="B1794" s="222" t="e">
        <f>VLOOKUP($D1794,CSVLookups!$B:$R,MATCH(B$1,CSVLookups!$B$1:$R$1,0),FALSE)</f>
        <v>#N/A</v>
      </c>
      <c r="C1794" s="222" t="e">
        <f t="shared" si="31"/>
        <v>#N/A</v>
      </c>
    </row>
    <row r="1795" spans="1:3">
      <c r="A1795" s="222" t="e">
        <f>VLOOKUP($D1795,CSVLookups!$B:$R,MATCH(A$1,CSVLookups!$B$1:$R$1,0),FALSE)</f>
        <v>#N/A</v>
      </c>
      <c r="B1795" s="222" t="e">
        <f>VLOOKUP($D1795,CSVLookups!$B:$R,MATCH(B$1,CSVLookups!$B$1:$R$1,0),FALSE)</f>
        <v>#N/A</v>
      </c>
      <c r="C1795" s="222" t="e">
        <f t="shared" si="31"/>
        <v>#N/A</v>
      </c>
    </row>
    <row r="1796" spans="1:3">
      <c r="A1796" s="222" t="e">
        <f>VLOOKUP($D1796,CSVLookups!$B:$R,MATCH(A$1,CSVLookups!$B$1:$R$1,0),FALSE)</f>
        <v>#N/A</v>
      </c>
      <c r="B1796" s="222" t="e">
        <f>VLOOKUP($D1796,CSVLookups!$B:$R,MATCH(B$1,CSVLookups!$B$1:$R$1,0),FALSE)</f>
        <v>#N/A</v>
      </c>
      <c r="C1796" s="222" t="e">
        <f t="shared" si="31"/>
        <v>#N/A</v>
      </c>
    </row>
    <row r="1797" spans="1:3">
      <c r="A1797" s="222" t="e">
        <f>VLOOKUP($D1797,CSVLookups!$B:$R,MATCH(A$1,CSVLookups!$B$1:$R$1,0),FALSE)</f>
        <v>#N/A</v>
      </c>
      <c r="B1797" s="222" t="e">
        <f>VLOOKUP($D1797,CSVLookups!$B:$R,MATCH(B$1,CSVLookups!$B$1:$R$1,0),FALSE)</f>
        <v>#N/A</v>
      </c>
      <c r="C1797" s="222" t="e">
        <f t="shared" si="31"/>
        <v>#N/A</v>
      </c>
    </row>
    <row r="1798" spans="1:3">
      <c r="A1798" s="222" t="e">
        <f>VLOOKUP($D1798,CSVLookups!$B:$R,MATCH(A$1,CSVLookups!$B$1:$R$1,0),FALSE)</f>
        <v>#N/A</v>
      </c>
      <c r="B1798" s="222" t="e">
        <f>VLOOKUP($D1798,CSVLookups!$B:$R,MATCH(B$1,CSVLookups!$B$1:$R$1,0),FALSE)</f>
        <v>#N/A</v>
      </c>
      <c r="C1798" s="222" t="e">
        <f t="shared" si="31"/>
        <v>#N/A</v>
      </c>
    </row>
    <row r="1799" spans="1:3">
      <c r="A1799" s="222" t="e">
        <f>VLOOKUP($D1799,CSVLookups!$B:$R,MATCH(A$1,CSVLookups!$B$1:$R$1,0),FALSE)</f>
        <v>#N/A</v>
      </c>
      <c r="B1799" s="222" t="e">
        <f>VLOOKUP($D1799,CSVLookups!$B:$R,MATCH(B$1,CSVLookups!$B$1:$R$1,0),FALSE)</f>
        <v>#N/A</v>
      </c>
      <c r="C1799" s="222" t="e">
        <f t="shared" si="31"/>
        <v>#N/A</v>
      </c>
    </row>
    <row r="1800" spans="1:3">
      <c r="A1800" s="222" t="e">
        <f>VLOOKUP($D1800,CSVLookups!$B:$R,MATCH(A$1,CSVLookups!$B$1:$R$1,0),FALSE)</f>
        <v>#N/A</v>
      </c>
      <c r="B1800" s="222" t="e">
        <f>VLOOKUP($D1800,CSVLookups!$B:$R,MATCH(B$1,CSVLookups!$B$1:$R$1,0),FALSE)</f>
        <v>#N/A</v>
      </c>
      <c r="C1800" s="222" t="e">
        <f t="shared" si="31"/>
        <v>#N/A</v>
      </c>
    </row>
    <row r="1801" spans="1:3">
      <c r="A1801" s="222" t="e">
        <f>VLOOKUP($D1801,CSVLookups!$B:$R,MATCH(A$1,CSVLookups!$B$1:$R$1,0),FALSE)</f>
        <v>#N/A</v>
      </c>
      <c r="B1801" s="222" t="e">
        <f>VLOOKUP($D1801,CSVLookups!$B:$R,MATCH(B$1,CSVLookups!$B$1:$R$1,0),FALSE)</f>
        <v>#N/A</v>
      </c>
      <c r="C1801" s="222" t="e">
        <f t="shared" si="31"/>
        <v>#N/A</v>
      </c>
    </row>
    <row r="1802" spans="1:3">
      <c r="A1802" s="222" t="e">
        <f>VLOOKUP($D1802,CSVLookups!$B:$R,MATCH(A$1,CSVLookups!$B$1:$R$1,0),FALSE)</f>
        <v>#N/A</v>
      </c>
      <c r="B1802" s="222" t="e">
        <f>VLOOKUP($D1802,CSVLookups!$B:$R,MATCH(B$1,CSVLookups!$B$1:$R$1,0),FALSE)</f>
        <v>#N/A</v>
      </c>
      <c r="C1802" s="222" t="e">
        <f t="shared" si="31"/>
        <v>#N/A</v>
      </c>
    </row>
    <row r="1803" spans="1:3">
      <c r="A1803" s="222" t="e">
        <f>VLOOKUP($D1803,CSVLookups!$B:$R,MATCH(A$1,CSVLookups!$B$1:$R$1,0),FALSE)</f>
        <v>#N/A</v>
      </c>
      <c r="B1803" s="222" t="e">
        <f>VLOOKUP($D1803,CSVLookups!$B:$R,MATCH(B$1,CSVLookups!$B$1:$R$1,0),FALSE)</f>
        <v>#N/A</v>
      </c>
      <c r="C1803" s="222" t="e">
        <f t="shared" si="31"/>
        <v>#N/A</v>
      </c>
    </row>
    <row r="1804" spans="1:3">
      <c r="A1804" s="222" t="e">
        <f>VLOOKUP($D1804,CSVLookups!$B:$R,MATCH(A$1,CSVLookups!$B$1:$R$1,0),FALSE)</f>
        <v>#N/A</v>
      </c>
      <c r="B1804" s="222" t="e">
        <f>VLOOKUP($D1804,CSVLookups!$B:$R,MATCH(B$1,CSVLookups!$B$1:$R$1,0),FALSE)</f>
        <v>#N/A</v>
      </c>
      <c r="C1804" s="222" t="e">
        <f t="shared" si="31"/>
        <v>#N/A</v>
      </c>
    </row>
    <row r="1805" spans="1:3">
      <c r="A1805" s="222" t="e">
        <f>VLOOKUP($D1805,CSVLookups!$B:$R,MATCH(A$1,CSVLookups!$B$1:$R$1,0),FALSE)</f>
        <v>#N/A</v>
      </c>
      <c r="B1805" s="222" t="e">
        <f>VLOOKUP($D1805,CSVLookups!$B:$R,MATCH(B$1,CSVLookups!$B$1:$R$1,0),FALSE)</f>
        <v>#N/A</v>
      </c>
      <c r="C1805" s="222" t="e">
        <f t="shared" si="31"/>
        <v>#N/A</v>
      </c>
    </row>
    <row r="1806" spans="1:3">
      <c r="A1806" s="222" t="e">
        <f>VLOOKUP($D1806,CSVLookups!$B:$R,MATCH(A$1,CSVLookups!$B$1:$R$1,0),FALSE)</f>
        <v>#N/A</v>
      </c>
      <c r="B1806" s="222" t="e">
        <f>VLOOKUP($D1806,CSVLookups!$B:$R,MATCH(B$1,CSVLookups!$B$1:$R$1,0),FALSE)</f>
        <v>#N/A</v>
      </c>
      <c r="C1806" s="222" t="e">
        <f t="shared" si="31"/>
        <v>#N/A</v>
      </c>
    </row>
    <row r="1807" spans="1:3">
      <c r="A1807" s="222" t="e">
        <f>VLOOKUP($D1807,CSVLookups!$B:$R,MATCH(A$1,CSVLookups!$B$1:$R$1,0),FALSE)</f>
        <v>#N/A</v>
      </c>
      <c r="B1807" s="222" t="e">
        <f>VLOOKUP($D1807,CSVLookups!$B:$R,MATCH(B$1,CSVLookups!$B$1:$R$1,0),FALSE)</f>
        <v>#N/A</v>
      </c>
      <c r="C1807" s="222" t="e">
        <f t="shared" ref="C1807:C1870" si="32">IF(CONCATENATE(A1807,B1807)="313 Financial Information0",CONCATENATE(A1807,B1807,D1807),IF(LEN(F1807)=0,CONCATENATE(A1807,B1807,IF(LEFT(D1807,LEN("Unincepted"))="Unincepted","ULO","")),CONCATENATE(A1807,B1807,F1807)))</f>
        <v>#N/A</v>
      </c>
    </row>
    <row r="1808" spans="1:3">
      <c r="A1808" s="222" t="e">
        <f>VLOOKUP($D1808,CSVLookups!$B:$R,MATCH(A$1,CSVLookups!$B$1:$R$1,0),FALSE)</f>
        <v>#N/A</v>
      </c>
      <c r="B1808" s="222" t="e">
        <f>VLOOKUP($D1808,CSVLookups!$B:$R,MATCH(B$1,CSVLookups!$B$1:$R$1,0),FALSE)</f>
        <v>#N/A</v>
      </c>
      <c r="C1808" s="222" t="e">
        <f t="shared" si="32"/>
        <v>#N/A</v>
      </c>
    </row>
    <row r="1809" spans="1:3">
      <c r="A1809" s="222" t="e">
        <f>VLOOKUP($D1809,CSVLookups!$B:$R,MATCH(A$1,CSVLookups!$B$1:$R$1,0),FALSE)</f>
        <v>#N/A</v>
      </c>
      <c r="B1809" s="222" t="e">
        <f>VLOOKUP($D1809,CSVLookups!$B:$R,MATCH(B$1,CSVLookups!$B$1:$R$1,0),FALSE)</f>
        <v>#N/A</v>
      </c>
      <c r="C1809" s="222" t="e">
        <f t="shared" si="32"/>
        <v>#N/A</v>
      </c>
    </row>
    <row r="1810" spans="1:3">
      <c r="A1810" s="222" t="e">
        <f>VLOOKUP($D1810,CSVLookups!$B:$R,MATCH(A$1,CSVLookups!$B$1:$R$1,0),FALSE)</f>
        <v>#N/A</v>
      </c>
      <c r="B1810" s="222" t="e">
        <f>VLOOKUP($D1810,CSVLookups!$B:$R,MATCH(B$1,CSVLookups!$B$1:$R$1,0),FALSE)</f>
        <v>#N/A</v>
      </c>
      <c r="C1810" s="222" t="e">
        <f t="shared" si="32"/>
        <v>#N/A</v>
      </c>
    </row>
    <row r="1811" spans="1:3">
      <c r="A1811" s="222" t="e">
        <f>VLOOKUP($D1811,CSVLookups!$B:$R,MATCH(A$1,CSVLookups!$B$1:$R$1,0),FALSE)</f>
        <v>#N/A</v>
      </c>
      <c r="B1811" s="222" t="e">
        <f>VLOOKUP($D1811,CSVLookups!$B:$R,MATCH(B$1,CSVLookups!$B$1:$R$1,0),FALSE)</f>
        <v>#N/A</v>
      </c>
      <c r="C1811" s="222" t="e">
        <f t="shared" si="32"/>
        <v>#N/A</v>
      </c>
    </row>
    <row r="1812" spans="1:3">
      <c r="A1812" s="222" t="e">
        <f>VLOOKUP($D1812,CSVLookups!$B:$R,MATCH(A$1,CSVLookups!$B$1:$R$1,0),FALSE)</f>
        <v>#N/A</v>
      </c>
      <c r="B1812" s="222" t="e">
        <f>VLOOKUP($D1812,CSVLookups!$B:$R,MATCH(B$1,CSVLookups!$B$1:$R$1,0),FALSE)</f>
        <v>#N/A</v>
      </c>
      <c r="C1812" s="222" t="e">
        <f t="shared" si="32"/>
        <v>#N/A</v>
      </c>
    </row>
    <row r="1813" spans="1:3">
      <c r="A1813" s="222" t="e">
        <f>VLOOKUP($D1813,CSVLookups!$B:$R,MATCH(A$1,CSVLookups!$B$1:$R$1,0),FALSE)</f>
        <v>#N/A</v>
      </c>
      <c r="B1813" s="222" t="e">
        <f>VLOOKUP($D1813,CSVLookups!$B:$R,MATCH(B$1,CSVLookups!$B$1:$R$1,0),FALSE)</f>
        <v>#N/A</v>
      </c>
      <c r="C1813" s="222" t="e">
        <f t="shared" si="32"/>
        <v>#N/A</v>
      </c>
    </row>
    <row r="1814" spans="1:3">
      <c r="A1814" s="222" t="e">
        <f>VLOOKUP($D1814,CSVLookups!$B:$R,MATCH(A$1,CSVLookups!$B$1:$R$1,0),FALSE)</f>
        <v>#N/A</v>
      </c>
      <c r="B1814" s="222" t="e">
        <f>VLOOKUP($D1814,CSVLookups!$B:$R,MATCH(B$1,CSVLookups!$B$1:$R$1,0),FALSE)</f>
        <v>#N/A</v>
      </c>
      <c r="C1814" s="222" t="e">
        <f t="shared" si="32"/>
        <v>#N/A</v>
      </c>
    </row>
    <row r="1815" spans="1:3">
      <c r="A1815" s="222" t="e">
        <f>VLOOKUP($D1815,CSVLookups!$B:$R,MATCH(A$1,CSVLookups!$B$1:$R$1,0),FALSE)</f>
        <v>#N/A</v>
      </c>
      <c r="B1815" s="222" t="e">
        <f>VLOOKUP($D1815,CSVLookups!$B:$R,MATCH(B$1,CSVLookups!$B$1:$R$1,0),FALSE)</f>
        <v>#N/A</v>
      </c>
      <c r="C1815" s="222" t="e">
        <f t="shared" si="32"/>
        <v>#N/A</v>
      </c>
    </row>
    <row r="1816" spans="1:3">
      <c r="A1816" s="222" t="e">
        <f>VLOOKUP($D1816,CSVLookups!$B:$R,MATCH(A$1,CSVLookups!$B$1:$R$1,0),FALSE)</f>
        <v>#N/A</v>
      </c>
      <c r="B1816" s="222" t="e">
        <f>VLOOKUP($D1816,CSVLookups!$B:$R,MATCH(B$1,CSVLookups!$B$1:$R$1,0),FALSE)</f>
        <v>#N/A</v>
      </c>
      <c r="C1816" s="222" t="e">
        <f t="shared" si="32"/>
        <v>#N/A</v>
      </c>
    </row>
    <row r="1817" spans="1:3">
      <c r="A1817" s="222" t="e">
        <f>VLOOKUP($D1817,CSVLookups!$B:$R,MATCH(A$1,CSVLookups!$B$1:$R$1,0),FALSE)</f>
        <v>#N/A</v>
      </c>
      <c r="B1817" s="222" t="e">
        <f>VLOOKUP($D1817,CSVLookups!$B:$R,MATCH(B$1,CSVLookups!$B$1:$R$1,0),FALSE)</f>
        <v>#N/A</v>
      </c>
      <c r="C1817" s="222" t="e">
        <f t="shared" si="32"/>
        <v>#N/A</v>
      </c>
    </row>
    <row r="1818" spans="1:3">
      <c r="A1818" s="222" t="e">
        <f>VLOOKUP($D1818,CSVLookups!$B:$R,MATCH(A$1,CSVLookups!$B$1:$R$1,0),FALSE)</f>
        <v>#N/A</v>
      </c>
      <c r="B1818" s="222" t="e">
        <f>VLOOKUP($D1818,CSVLookups!$B:$R,MATCH(B$1,CSVLookups!$B$1:$R$1,0),FALSE)</f>
        <v>#N/A</v>
      </c>
      <c r="C1818" s="222" t="e">
        <f t="shared" si="32"/>
        <v>#N/A</v>
      </c>
    </row>
    <row r="1819" spans="1:3">
      <c r="A1819" s="222" t="e">
        <f>VLOOKUP($D1819,CSVLookups!$B:$R,MATCH(A$1,CSVLookups!$B$1:$R$1,0),FALSE)</f>
        <v>#N/A</v>
      </c>
      <c r="B1819" s="222" t="e">
        <f>VLOOKUP($D1819,CSVLookups!$B:$R,MATCH(B$1,CSVLookups!$B$1:$R$1,0),FALSE)</f>
        <v>#N/A</v>
      </c>
      <c r="C1819" s="222" t="e">
        <f t="shared" si="32"/>
        <v>#N/A</v>
      </c>
    </row>
    <row r="1820" spans="1:3">
      <c r="A1820" s="222" t="e">
        <f>VLOOKUP($D1820,CSVLookups!$B:$R,MATCH(A$1,CSVLookups!$B$1:$R$1,0),FALSE)</f>
        <v>#N/A</v>
      </c>
      <c r="B1820" s="222" t="e">
        <f>VLOOKUP($D1820,CSVLookups!$B:$R,MATCH(B$1,CSVLookups!$B$1:$R$1,0),FALSE)</f>
        <v>#N/A</v>
      </c>
      <c r="C1820" s="222" t="e">
        <f t="shared" si="32"/>
        <v>#N/A</v>
      </c>
    </row>
    <row r="1821" spans="1:3">
      <c r="A1821" s="222" t="e">
        <f>VLOOKUP($D1821,CSVLookups!$B:$R,MATCH(A$1,CSVLookups!$B$1:$R$1,0),FALSE)</f>
        <v>#N/A</v>
      </c>
      <c r="B1821" s="222" t="e">
        <f>VLOOKUP($D1821,CSVLookups!$B:$R,MATCH(B$1,CSVLookups!$B$1:$R$1,0),FALSE)</f>
        <v>#N/A</v>
      </c>
      <c r="C1821" s="222" t="e">
        <f t="shared" si="32"/>
        <v>#N/A</v>
      </c>
    </row>
    <row r="1822" spans="1:3">
      <c r="A1822" s="222" t="e">
        <f>VLOOKUP($D1822,CSVLookups!$B:$R,MATCH(A$1,CSVLookups!$B$1:$R$1,0),FALSE)</f>
        <v>#N/A</v>
      </c>
      <c r="B1822" s="222" t="e">
        <f>VLOOKUP($D1822,CSVLookups!$B:$R,MATCH(B$1,CSVLookups!$B$1:$R$1,0),FALSE)</f>
        <v>#N/A</v>
      </c>
      <c r="C1822" s="222" t="e">
        <f t="shared" si="32"/>
        <v>#N/A</v>
      </c>
    </row>
    <row r="1823" spans="1:3">
      <c r="A1823" s="222" t="e">
        <f>VLOOKUP($D1823,CSVLookups!$B:$R,MATCH(A$1,CSVLookups!$B$1:$R$1,0),FALSE)</f>
        <v>#N/A</v>
      </c>
      <c r="B1823" s="222" t="e">
        <f>VLOOKUP($D1823,CSVLookups!$B:$R,MATCH(B$1,CSVLookups!$B$1:$R$1,0),FALSE)</f>
        <v>#N/A</v>
      </c>
      <c r="C1823" s="222" t="e">
        <f t="shared" si="32"/>
        <v>#N/A</v>
      </c>
    </row>
    <row r="1824" spans="1:3">
      <c r="A1824" s="222" t="e">
        <f>VLOOKUP($D1824,CSVLookups!$B:$R,MATCH(A$1,CSVLookups!$B$1:$R$1,0),FALSE)</f>
        <v>#N/A</v>
      </c>
      <c r="B1824" s="222" t="e">
        <f>VLOOKUP($D1824,CSVLookups!$B:$R,MATCH(B$1,CSVLookups!$B$1:$R$1,0),FALSE)</f>
        <v>#N/A</v>
      </c>
      <c r="C1824" s="222" t="e">
        <f t="shared" si="32"/>
        <v>#N/A</v>
      </c>
    </row>
    <row r="1825" spans="1:3">
      <c r="A1825" s="222" t="e">
        <f>VLOOKUP($D1825,CSVLookups!$B:$R,MATCH(A$1,CSVLookups!$B$1:$R$1,0),FALSE)</f>
        <v>#N/A</v>
      </c>
      <c r="B1825" s="222" t="e">
        <f>VLOOKUP($D1825,CSVLookups!$B:$R,MATCH(B$1,CSVLookups!$B$1:$R$1,0),FALSE)</f>
        <v>#N/A</v>
      </c>
      <c r="C1825" s="222" t="e">
        <f t="shared" si="32"/>
        <v>#N/A</v>
      </c>
    </row>
    <row r="1826" spans="1:3">
      <c r="A1826" s="222" t="e">
        <f>VLOOKUP($D1826,CSVLookups!$B:$R,MATCH(A$1,CSVLookups!$B$1:$R$1,0),FALSE)</f>
        <v>#N/A</v>
      </c>
      <c r="B1826" s="222" t="e">
        <f>VLOOKUP($D1826,CSVLookups!$B:$R,MATCH(B$1,CSVLookups!$B$1:$R$1,0),FALSE)</f>
        <v>#N/A</v>
      </c>
      <c r="C1826" s="222" t="e">
        <f t="shared" si="32"/>
        <v>#N/A</v>
      </c>
    </row>
    <row r="1827" spans="1:3">
      <c r="A1827" s="222" t="e">
        <f>VLOOKUP($D1827,CSVLookups!$B:$R,MATCH(A$1,CSVLookups!$B$1:$R$1,0),FALSE)</f>
        <v>#N/A</v>
      </c>
      <c r="B1827" s="222" t="e">
        <f>VLOOKUP($D1827,CSVLookups!$B:$R,MATCH(B$1,CSVLookups!$B$1:$R$1,0),FALSE)</f>
        <v>#N/A</v>
      </c>
      <c r="C1827" s="222" t="e">
        <f t="shared" si="32"/>
        <v>#N/A</v>
      </c>
    </row>
    <row r="1828" spans="1:3">
      <c r="A1828" s="222" t="e">
        <f>VLOOKUP($D1828,CSVLookups!$B:$R,MATCH(A$1,CSVLookups!$B$1:$R$1,0),FALSE)</f>
        <v>#N/A</v>
      </c>
      <c r="B1828" s="222" t="e">
        <f>VLOOKUP($D1828,CSVLookups!$B:$R,MATCH(B$1,CSVLookups!$B$1:$R$1,0),FALSE)</f>
        <v>#N/A</v>
      </c>
      <c r="C1828" s="222" t="e">
        <f t="shared" si="32"/>
        <v>#N/A</v>
      </c>
    </row>
    <row r="1829" spans="1:3">
      <c r="A1829" s="222" t="e">
        <f>VLOOKUP($D1829,CSVLookups!$B:$R,MATCH(A$1,CSVLookups!$B$1:$R$1,0),FALSE)</f>
        <v>#N/A</v>
      </c>
      <c r="B1829" s="222" t="e">
        <f>VLOOKUP($D1829,CSVLookups!$B:$R,MATCH(B$1,CSVLookups!$B$1:$R$1,0),FALSE)</f>
        <v>#N/A</v>
      </c>
      <c r="C1829" s="222" t="e">
        <f t="shared" si="32"/>
        <v>#N/A</v>
      </c>
    </row>
    <row r="1830" spans="1:3">
      <c r="A1830" s="222" t="e">
        <f>VLOOKUP($D1830,CSVLookups!$B:$R,MATCH(A$1,CSVLookups!$B$1:$R$1,0),FALSE)</f>
        <v>#N/A</v>
      </c>
      <c r="B1830" s="222" t="e">
        <f>VLOOKUP($D1830,CSVLookups!$B:$R,MATCH(B$1,CSVLookups!$B$1:$R$1,0),FALSE)</f>
        <v>#N/A</v>
      </c>
      <c r="C1830" s="222" t="e">
        <f t="shared" si="32"/>
        <v>#N/A</v>
      </c>
    </row>
    <row r="1831" spans="1:3">
      <c r="A1831" s="222" t="e">
        <f>VLOOKUP($D1831,CSVLookups!$B:$R,MATCH(A$1,CSVLookups!$B$1:$R$1,0),FALSE)</f>
        <v>#N/A</v>
      </c>
      <c r="B1831" s="222" t="e">
        <f>VLOOKUP($D1831,CSVLookups!$B:$R,MATCH(B$1,CSVLookups!$B$1:$R$1,0),FALSE)</f>
        <v>#N/A</v>
      </c>
      <c r="C1831" s="222" t="e">
        <f t="shared" si="32"/>
        <v>#N/A</v>
      </c>
    </row>
    <row r="1832" spans="1:3">
      <c r="A1832" s="222" t="e">
        <f>VLOOKUP($D1832,CSVLookups!$B:$R,MATCH(A$1,CSVLookups!$B$1:$R$1,0),FALSE)</f>
        <v>#N/A</v>
      </c>
      <c r="B1832" s="222" t="e">
        <f>VLOOKUP($D1832,CSVLookups!$B:$R,MATCH(B$1,CSVLookups!$B$1:$R$1,0),FALSE)</f>
        <v>#N/A</v>
      </c>
      <c r="C1832" s="222" t="e">
        <f t="shared" si="32"/>
        <v>#N/A</v>
      </c>
    </row>
    <row r="1833" spans="1:3">
      <c r="A1833" s="222" t="e">
        <f>VLOOKUP($D1833,CSVLookups!$B:$R,MATCH(A$1,CSVLookups!$B$1:$R$1,0),FALSE)</f>
        <v>#N/A</v>
      </c>
      <c r="B1833" s="222" t="e">
        <f>VLOOKUP($D1833,CSVLookups!$B:$R,MATCH(B$1,CSVLookups!$B$1:$R$1,0),FALSE)</f>
        <v>#N/A</v>
      </c>
      <c r="C1833" s="222" t="e">
        <f t="shared" si="32"/>
        <v>#N/A</v>
      </c>
    </row>
    <row r="1834" spans="1:3">
      <c r="A1834" s="222" t="e">
        <f>VLOOKUP($D1834,CSVLookups!$B:$R,MATCH(A$1,CSVLookups!$B$1:$R$1,0),FALSE)</f>
        <v>#N/A</v>
      </c>
      <c r="B1834" s="222" t="e">
        <f>VLOOKUP($D1834,CSVLookups!$B:$R,MATCH(B$1,CSVLookups!$B$1:$R$1,0),FALSE)</f>
        <v>#N/A</v>
      </c>
      <c r="C1834" s="222" t="e">
        <f t="shared" si="32"/>
        <v>#N/A</v>
      </c>
    </row>
    <row r="1835" spans="1:3">
      <c r="A1835" s="222" t="e">
        <f>VLOOKUP($D1835,CSVLookups!$B:$R,MATCH(A$1,CSVLookups!$B$1:$R$1,0),FALSE)</f>
        <v>#N/A</v>
      </c>
      <c r="B1835" s="222" t="e">
        <f>VLOOKUP($D1835,CSVLookups!$B:$R,MATCH(B$1,CSVLookups!$B$1:$R$1,0),FALSE)</f>
        <v>#N/A</v>
      </c>
      <c r="C1835" s="222" t="e">
        <f t="shared" si="32"/>
        <v>#N/A</v>
      </c>
    </row>
    <row r="1836" spans="1:3">
      <c r="A1836" s="222" t="e">
        <f>VLOOKUP($D1836,CSVLookups!$B:$R,MATCH(A$1,CSVLookups!$B$1:$R$1,0),FALSE)</f>
        <v>#N/A</v>
      </c>
      <c r="B1836" s="222" t="e">
        <f>VLOOKUP($D1836,CSVLookups!$B:$R,MATCH(B$1,CSVLookups!$B$1:$R$1,0),FALSE)</f>
        <v>#N/A</v>
      </c>
      <c r="C1836" s="222" t="e">
        <f t="shared" si="32"/>
        <v>#N/A</v>
      </c>
    </row>
    <row r="1837" spans="1:3">
      <c r="A1837" s="222" t="e">
        <f>VLOOKUP($D1837,CSVLookups!$B:$R,MATCH(A$1,CSVLookups!$B$1:$R$1,0),FALSE)</f>
        <v>#N/A</v>
      </c>
      <c r="B1837" s="222" t="e">
        <f>VLOOKUP($D1837,CSVLookups!$B:$R,MATCH(B$1,CSVLookups!$B$1:$R$1,0),FALSE)</f>
        <v>#N/A</v>
      </c>
      <c r="C1837" s="222" t="e">
        <f t="shared" si="32"/>
        <v>#N/A</v>
      </c>
    </row>
    <row r="1838" spans="1:3">
      <c r="A1838" s="222" t="e">
        <f>VLOOKUP($D1838,CSVLookups!$B:$R,MATCH(A$1,CSVLookups!$B$1:$R$1,0),FALSE)</f>
        <v>#N/A</v>
      </c>
      <c r="B1838" s="222" t="e">
        <f>VLOOKUP($D1838,CSVLookups!$B:$R,MATCH(B$1,CSVLookups!$B$1:$R$1,0),FALSE)</f>
        <v>#N/A</v>
      </c>
      <c r="C1838" s="222" t="e">
        <f t="shared" si="32"/>
        <v>#N/A</v>
      </c>
    </row>
    <row r="1839" spans="1:3">
      <c r="A1839" s="222" t="e">
        <f>VLOOKUP($D1839,CSVLookups!$B:$R,MATCH(A$1,CSVLookups!$B$1:$R$1,0),FALSE)</f>
        <v>#N/A</v>
      </c>
      <c r="B1839" s="222" t="e">
        <f>VLOOKUP($D1839,CSVLookups!$B:$R,MATCH(B$1,CSVLookups!$B$1:$R$1,0),FALSE)</f>
        <v>#N/A</v>
      </c>
      <c r="C1839" s="222" t="e">
        <f t="shared" si="32"/>
        <v>#N/A</v>
      </c>
    </row>
    <row r="1840" spans="1:3">
      <c r="A1840" s="222" t="e">
        <f>VLOOKUP($D1840,CSVLookups!$B:$R,MATCH(A$1,CSVLookups!$B$1:$R$1,0),FALSE)</f>
        <v>#N/A</v>
      </c>
      <c r="B1840" s="222" t="e">
        <f>VLOOKUP($D1840,CSVLookups!$B:$R,MATCH(B$1,CSVLookups!$B$1:$R$1,0),FALSE)</f>
        <v>#N/A</v>
      </c>
      <c r="C1840" s="222" t="e">
        <f t="shared" si="32"/>
        <v>#N/A</v>
      </c>
    </row>
    <row r="1841" spans="1:3">
      <c r="A1841" s="222" t="e">
        <f>VLOOKUP($D1841,CSVLookups!$B:$R,MATCH(A$1,CSVLookups!$B$1:$R$1,0),FALSE)</f>
        <v>#N/A</v>
      </c>
      <c r="B1841" s="222" t="e">
        <f>VLOOKUP($D1841,CSVLookups!$B:$R,MATCH(B$1,CSVLookups!$B$1:$R$1,0),FALSE)</f>
        <v>#N/A</v>
      </c>
      <c r="C1841" s="222" t="e">
        <f t="shared" si="32"/>
        <v>#N/A</v>
      </c>
    </row>
    <row r="1842" spans="1:3">
      <c r="A1842" s="222" t="e">
        <f>VLOOKUP($D1842,CSVLookups!$B:$R,MATCH(A$1,CSVLookups!$B$1:$R$1,0),FALSE)</f>
        <v>#N/A</v>
      </c>
      <c r="B1842" s="222" t="e">
        <f>VLOOKUP($D1842,CSVLookups!$B:$R,MATCH(B$1,CSVLookups!$B$1:$R$1,0),FALSE)</f>
        <v>#N/A</v>
      </c>
      <c r="C1842" s="222" t="e">
        <f t="shared" si="32"/>
        <v>#N/A</v>
      </c>
    </row>
    <row r="1843" spans="1:3">
      <c r="A1843" s="222" t="e">
        <f>VLOOKUP($D1843,CSVLookups!$B:$R,MATCH(A$1,CSVLookups!$B$1:$R$1,0),FALSE)</f>
        <v>#N/A</v>
      </c>
      <c r="B1843" s="222" t="e">
        <f>VLOOKUP($D1843,CSVLookups!$B:$R,MATCH(B$1,CSVLookups!$B$1:$R$1,0),FALSE)</f>
        <v>#N/A</v>
      </c>
      <c r="C1843" s="222" t="e">
        <f t="shared" si="32"/>
        <v>#N/A</v>
      </c>
    </row>
    <row r="1844" spans="1:3">
      <c r="A1844" s="222" t="e">
        <f>VLOOKUP($D1844,CSVLookups!$B:$R,MATCH(A$1,CSVLookups!$B$1:$R$1,0),FALSE)</f>
        <v>#N/A</v>
      </c>
      <c r="B1844" s="222" t="e">
        <f>VLOOKUP($D1844,CSVLookups!$B:$R,MATCH(B$1,CSVLookups!$B$1:$R$1,0),FALSE)</f>
        <v>#N/A</v>
      </c>
      <c r="C1844" s="222" t="e">
        <f t="shared" si="32"/>
        <v>#N/A</v>
      </c>
    </row>
    <row r="1845" spans="1:3">
      <c r="A1845" s="222" t="e">
        <f>VLOOKUP($D1845,CSVLookups!$B:$R,MATCH(A$1,CSVLookups!$B$1:$R$1,0),FALSE)</f>
        <v>#N/A</v>
      </c>
      <c r="B1845" s="222" t="e">
        <f>VLOOKUP($D1845,CSVLookups!$B:$R,MATCH(B$1,CSVLookups!$B$1:$R$1,0),FALSE)</f>
        <v>#N/A</v>
      </c>
      <c r="C1845" s="222" t="e">
        <f t="shared" si="32"/>
        <v>#N/A</v>
      </c>
    </row>
    <row r="1846" spans="1:3">
      <c r="A1846" s="222" t="e">
        <f>VLOOKUP($D1846,CSVLookups!$B:$R,MATCH(A$1,CSVLookups!$B$1:$R$1,0),FALSE)</f>
        <v>#N/A</v>
      </c>
      <c r="B1846" s="222" t="e">
        <f>VLOOKUP($D1846,CSVLookups!$B:$R,MATCH(B$1,CSVLookups!$B$1:$R$1,0),FALSE)</f>
        <v>#N/A</v>
      </c>
      <c r="C1846" s="222" t="e">
        <f t="shared" si="32"/>
        <v>#N/A</v>
      </c>
    </row>
    <row r="1847" spans="1:3">
      <c r="A1847" s="222" t="e">
        <f>VLOOKUP($D1847,CSVLookups!$B:$R,MATCH(A$1,CSVLookups!$B$1:$R$1,0),FALSE)</f>
        <v>#N/A</v>
      </c>
      <c r="B1847" s="222" t="e">
        <f>VLOOKUP($D1847,CSVLookups!$B:$R,MATCH(B$1,CSVLookups!$B$1:$R$1,0),FALSE)</f>
        <v>#N/A</v>
      </c>
      <c r="C1847" s="222" t="e">
        <f t="shared" si="32"/>
        <v>#N/A</v>
      </c>
    </row>
    <row r="1848" spans="1:3">
      <c r="A1848" s="222" t="e">
        <f>VLOOKUP($D1848,CSVLookups!$B:$R,MATCH(A$1,CSVLookups!$B$1:$R$1,0),FALSE)</f>
        <v>#N/A</v>
      </c>
      <c r="B1848" s="222" t="e">
        <f>VLOOKUP($D1848,CSVLookups!$B:$R,MATCH(B$1,CSVLookups!$B$1:$R$1,0),FALSE)</f>
        <v>#N/A</v>
      </c>
      <c r="C1848" s="222" t="e">
        <f t="shared" si="32"/>
        <v>#N/A</v>
      </c>
    </row>
    <row r="1849" spans="1:3">
      <c r="A1849" s="222" t="e">
        <f>VLOOKUP($D1849,CSVLookups!$B:$R,MATCH(A$1,CSVLookups!$B$1:$R$1,0),FALSE)</f>
        <v>#N/A</v>
      </c>
      <c r="B1849" s="222" t="e">
        <f>VLOOKUP($D1849,CSVLookups!$B:$R,MATCH(B$1,CSVLookups!$B$1:$R$1,0),FALSE)</f>
        <v>#N/A</v>
      </c>
      <c r="C1849" s="222" t="e">
        <f t="shared" si="32"/>
        <v>#N/A</v>
      </c>
    </row>
    <row r="1850" spans="1:3">
      <c r="A1850" s="222" t="e">
        <f>VLOOKUP($D1850,CSVLookups!$B:$R,MATCH(A$1,CSVLookups!$B$1:$R$1,0),FALSE)</f>
        <v>#N/A</v>
      </c>
      <c r="B1850" s="222" t="e">
        <f>VLOOKUP($D1850,CSVLookups!$B:$R,MATCH(B$1,CSVLookups!$B$1:$R$1,0),FALSE)</f>
        <v>#N/A</v>
      </c>
      <c r="C1850" s="222" t="e">
        <f t="shared" si="32"/>
        <v>#N/A</v>
      </c>
    </row>
    <row r="1851" spans="1:3">
      <c r="A1851" s="222" t="e">
        <f>VLOOKUP($D1851,CSVLookups!$B:$R,MATCH(A$1,CSVLookups!$B$1:$R$1,0),FALSE)</f>
        <v>#N/A</v>
      </c>
      <c r="B1851" s="222" t="e">
        <f>VLOOKUP($D1851,CSVLookups!$B:$R,MATCH(B$1,CSVLookups!$B$1:$R$1,0),FALSE)</f>
        <v>#N/A</v>
      </c>
      <c r="C1851" s="222" t="e">
        <f t="shared" si="32"/>
        <v>#N/A</v>
      </c>
    </row>
    <row r="1852" spans="1:3">
      <c r="A1852" s="222" t="e">
        <f>VLOOKUP($D1852,CSVLookups!$B:$R,MATCH(A$1,CSVLookups!$B$1:$R$1,0),FALSE)</f>
        <v>#N/A</v>
      </c>
      <c r="B1852" s="222" t="e">
        <f>VLOOKUP($D1852,CSVLookups!$B:$R,MATCH(B$1,CSVLookups!$B$1:$R$1,0),FALSE)</f>
        <v>#N/A</v>
      </c>
      <c r="C1852" s="222" t="e">
        <f t="shared" si="32"/>
        <v>#N/A</v>
      </c>
    </row>
    <row r="1853" spans="1:3">
      <c r="A1853" s="222" t="e">
        <f>VLOOKUP($D1853,CSVLookups!$B:$R,MATCH(A$1,CSVLookups!$B$1:$R$1,0),FALSE)</f>
        <v>#N/A</v>
      </c>
      <c r="B1853" s="222" t="e">
        <f>VLOOKUP($D1853,CSVLookups!$B:$R,MATCH(B$1,CSVLookups!$B$1:$R$1,0),FALSE)</f>
        <v>#N/A</v>
      </c>
      <c r="C1853" s="222" t="e">
        <f t="shared" si="32"/>
        <v>#N/A</v>
      </c>
    </row>
    <row r="1854" spans="1:3">
      <c r="A1854" s="222" t="e">
        <f>VLOOKUP($D1854,CSVLookups!$B:$R,MATCH(A$1,CSVLookups!$B$1:$R$1,0),FALSE)</f>
        <v>#N/A</v>
      </c>
      <c r="B1854" s="222" t="e">
        <f>VLOOKUP($D1854,CSVLookups!$B:$R,MATCH(B$1,CSVLookups!$B$1:$R$1,0),FALSE)</f>
        <v>#N/A</v>
      </c>
      <c r="C1854" s="222" t="e">
        <f t="shared" si="32"/>
        <v>#N/A</v>
      </c>
    </row>
    <row r="1855" spans="1:3">
      <c r="A1855" s="222" t="e">
        <f>VLOOKUP($D1855,CSVLookups!$B:$R,MATCH(A$1,CSVLookups!$B$1:$R$1,0),FALSE)</f>
        <v>#N/A</v>
      </c>
      <c r="B1855" s="222" t="e">
        <f>VLOOKUP($D1855,CSVLookups!$B:$R,MATCH(B$1,CSVLookups!$B$1:$R$1,0),FALSE)</f>
        <v>#N/A</v>
      </c>
      <c r="C1855" s="222" t="e">
        <f t="shared" si="32"/>
        <v>#N/A</v>
      </c>
    </row>
    <row r="1856" spans="1:3">
      <c r="A1856" s="222" t="e">
        <f>VLOOKUP($D1856,CSVLookups!$B:$R,MATCH(A$1,CSVLookups!$B$1:$R$1,0),FALSE)</f>
        <v>#N/A</v>
      </c>
      <c r="B1856" s="222" t="e">
        <f>VLOOKUP($D1856,CSVLookups!$B:$R,MATCH(B$1,CSVLookups!$B$1:$R$1,0),FALSE)</f>
        <v>#N/A</v>
      </c>
      <c r="C1856" s="222" t="e">
        <f t="shared" si="32"/>
        <v>#N/A</v>
      </c>
    </row>
    <row r="1857" spans="1:3">
      <c r="A1857" s="222" t="e">
        <f>VLOOKUP($D1857,CSVLookups!$B:$R,MATCH(A$1,CSVLookups!$B$1:$R$1,0),FALSE)</f>
        <v>#N/A</v>
      </c>
      <c r="B1857" s="222" t="e">
        <f>VLOOKUP($D1857,CSVLookups!$B:$R,MATCH(B$1,CSVLookups!$B$1:$R$1,0),FALSE)</f>
        <v>#N/A</v>
      </c>
      <c r="C1857" s="222" t="e">
        <f t="shared" si="32"/>
        <v>#N/A</v>
      </c>
    </row>
    <row r="1858" spans="1:3">
      <c r="A1858" s="222" t="e">
        <f>VLOOKUP($D1858,CSVLookups!$B:$R,MATCH(A$1,CSVLookups!$B$1:$R$1,0),FALSE)</f>
        <v>#N/A</v>
      </c>
      <c r="B1858" s="222" t="e">
        <f>VLOOKUP($D1858,CSVLookups!$B:$R,MATCH(B$1,CSVLookups!$B$1:$R$1,0),FALSE)</f>
        <v>#N/A</v>
      </c>
      <c r="C1858" s="222" t="e">
        <f t="shared" si="32"/>
        <v>#N/A</v>
      </c>
    </row>
    <row r="1859" spans="1:3">
      <c r="A1859" s="222" t="e">
        <f>VLOOKUP($D1859,CSVLookups!$B:$R,MATCH(A$1,CSVLookups!$B$1:$R$1,0),FALSE)</f>
        <v>#N/A</v>
      </c>
      <c r="B1859" s="222" t="e">
        <f>VLOOKUP($D1859,CSVLookups!$B:$R,MATCH(B$1,CSVLookups!$B$1:$R$1,0),FALSE)</f>
        <v>#N/A</v>
      </c>
      <c r="C1859" s="222" t="e">
        <f t="shared" si="32"/>
        <v>#N/A</v>
      </c>
    </row>
    <row r="1860" spans="1:3">
      <c r="A1860" s="222" t="e">
        <f>VLOOKUP($D1860,CSVLookups!$B:$R,MATCH(A$1,CSVLookups!$B$1:$R$1,0),FALSE)</f>
        <v>#N/A</v>
      </c>
      <c r="B1860" s="222" t="e">
        <f>VLOOKUP($D1860,CSVLookups!$B:$R,MATCH(B$1,CSVLookups!$B$1:$R$1,0),FALSE)</f>
        <v>#N/A</v>
      </c>
      <c r="C1860" s="222" t="e">
        <f t="shared" si="32"/>
        <v>#N/A</v>
      </c>
    </row>
    <row r="1861" spans="1:3">
      <c r="A1861" s="222" t="e">
        <f>VLOOKUP($D1861,CSVLookups!$B:$R,MATCH(A$1,CSVLookups!$B$1:$R$1,0),FALSE)</f>
        <v>#N/A</v>
      </c>
      <c r="B1861" s="222" t="e">
        <f>VLOOKUP($D1861,CSVLookups!$B:$R,MATCH(B$1,CSVLookups!$B$1:$R$1,0),FALSE)</f>
        <v>#N/A</v>
      </c>
      <c r="C1861" s="222" t="e">
        <f t="shared" si="32"/>
        <v>#N/A</v>
      </c>
    </row>
    <row r="1862" spans="1:3">
      <c r="A1862" s="222" t="e">
        <f>VLOOKUP($D1862,CSVLookups!$B:$R,MATCH(A$1,CSVLookups!$B$1:$R$1,0),FALSE)</f>
        <v>#N/A</v>
      </c>
      <c r="B1862" s="222" t="e">
        <f>VLOOKUP($D1862,CSVLookups!$B:$R,MATCH(B$1,CSVLookups!$B$1:$R$1,0),FALSE)</f>
        <v>#N/A</v>
      </c>
      <c r="C1862" s="222" t="e">
        <f t="shared" si="32"/>
        <v>#N/A</v>
      </c>
    </row>
    <row r="1863" spans="1:3">
      <c r="A1863" s="222" t="e">
        <f>VLOOKUP($D1863,CSVLookups!$B:$R,MATCH(A$1,CSVLookups!$B$1:$R$1,0),FALSE)</f>
        <v>#N/A</v>
      </c>
      <c r="B1863" s="222" t="e">
        <f>VLOOKUP($D1863,CSVLookups!$B:$R,MATCH(B$1,CSVLookups!$B$1:$R$1,0),FALSE)</f>
        <v>#N/A</v>
      </c>
      <c r="C1863" s="222" t="e">
        <f t="shared" si="32"/>
        <v>#N/A</v>
      </c>
    </row>
    <row r="1864" spans="1:3">
      <c r="A1864" s="222" t="e">
        <f>VLOOKUP($D1864,CSVLookups!$B:$R,MATCH(A$1,CSVLookups!$B$1:$R$1,0),FALSE)</f>
        <v>#N/A</v>
      </c>
      <c r="B1864" s="222" t="e">
        <f>VLOOKUP($D1864,CSVLookups!$B:$R,MATCH(B$1,CSVLookups!$B$1:$R$1,0),FALSE)</f>
        <v>#N/A</v>
      </c>
      <c r="C1864" s="222" t="e">
        <f t="shared" si="32"/>
        <v>#N/A</v>
      </c>
    </row>
    <row r="1865" spans="1:3">
      <c r="A1865" s="222" t="e">
        <f>VLOOKUP($D1865,CSVLookups!$B:$R,MATCH(A$1,CSVLookups!$B$1:$R$1,0),FALSE)</f>
        <v>#N/A</v>
      </c>
      <c r="B1865" s="222" t="e">
        <f>VLOOKUP($D1865,CSVLookups!$B:$R,MATCH(B$1,CSVLookups!$B$1:$R$1,0),FALSE)</f>
        <v>#N/A</v>
      </c>
      <c r="C1865" s="222" t="e">
        <f t="shared" si="32"/>
        <v>#N/A</v>
      </c>
    </row>
    <row r="1866" spans="1:3">
      <c r="A1866" s="222" t="e">
        <f>VLOOKUP($D1866,CSVLookups!$B:$R,MATCH(A$1,CSVLookups!$B$1:$R$1,0),FALSE)</f>
        <v>#N/A</v>
      </c>
      <c r="B1866" s="222" t="e">
        <f>VLOOKUP($D1866,CSVLookups!$B:$R,MATCH(B$1,CSVLookups!$B$1:$R$1,0),FALSE)</f>
        <v>#N/A</v>
      </c>
      <c r="C1866" s="222" t="e">
        <f t="shared" si="32"/>
        <v>#N/A</v>
      </c>
    </row>
    <row r="1867" spans="1:3">
      <c r="A1867" s="222" t="e">
        <f>VLOOKUP($D1867,CSVLookups!$B:$R,MATCH(A$1,CSVLookups!$B$1:$R$1,0),FALSE)</f>
        <v>#N/A</v>
      </c>
      <c r="B1867" s="222" t="e">
        <f>VLOOKUP($D1867,CSVLookups!$B:$R,MATCH(B$1,CSVLookups!$B$1:$R$1,0),FALSE)</f>
        <v>#N/A</v>
      </c>
      <c r="C1867" s="222" t="e">
        <f t="shared" si="32"/>
        <v>#N/A</v>
      </c>
    </row>
    <row r="1868" spans="1:3">
      <c r="A1868" s="222" t="e">
        <f>VLOOKUP($D1868,CSVLookups!$B:$R,MATCH(A$1,CSVLookups!$B$1:$R$1,0),FALSE)</f>
        <v>#N/A</v>
      </c>
      <c r="B1868" s="222" t="e">
        <f>VLOOKUP($D1868,CSVLookups!$B:$R,MATCH(B$1,CSVLookups!$B$1:$R$1,0),FALSE)</f>
        <v>#N/A</v>
      </c>
      <c r="C1868" s="222" t="e">
        <f t="shared" si="32"/>
        <v>#N/A</v>
      </c>
    </row>
    <row r="1869" spans="1:3">
      <c r="A1869" s="222" t="e">
        <f>VLOOKUP($D1869,CSVLookups!$B:$R,MATCH(A$1,CSVLookups!$B$1:$R$1,0),FALSE)</f>
        <v>#N/A</v>
      </c>
      <c r="B1869" s="222" t="e">
        <f>VLOOKUP($D1869,CSVLookups!$B:$R,MATCH(B$1,CSVLookups!$B$1:$R$1,0),FALSE)</f>
        <v>#N/A</v>
      </c>
      <c r="C1869" s="222" t="e">
        <f t="shared" si="32"/>
        <v>#N/A</v>
      </c>
    </row>
    <row r="1870" spans="1:3">
      <c r="A1870" s="222" t="e">
        <f>VLOOKUP($D1870,CSVLookups!$B:$R,MATCH(A$1,CSVLookups!$B$1:$R$1,0),FALSE)</f>
        <v>#N/A</v>
      </c>
      <c r="B1870" s="222" t="e">
        <f>VLOOKUP($D1870,CSVLookups!$B:$R,MATCH(B$1,CSVLookups!$B$1:$R$1,0),FALSE)</f>
        <v>#N/A</v>
      </c>
      <c r="C1870" s="222" t="e">
        <f t="shared" si="32"/>
        <v>#N/A</v>
      </c>
    </row>
    <row r="1871" spans="1:3">
      <c r="A1871" s="222" t="e">
        <f>VLOOKUP($D1871,CSVLookups!$B:$R,MATCH(A$1,CSVLookups!$B$1:$R$1,0),FALSE)</f>
        <v>#N/A</v>
      </c>
      <c r="B1871" s="222" t="e">
        <f>VLOOKUP($D1871,CSVLookups!$B:$R,MATCH(B$1,CSVLookups!$B$1:$R$1,0),FALSE)</f>
        <v>#N/A</v>
      </c>
      <c r="C1871" s="222" t="e">
        <f t="shared" ref="C1871:C1934" si="33">IF(CONCATENATE(A1871,B1871)="313 Financial Information0",CONCATENATE(A1871,B1871,D1871),IF(LEN(F1871)=0,CONCATENATE(A1871,B1871,IF(LEFT(D1871,LEN("Unincepted"))="Unincepted","ULO","")),CONCATENATE(A1871,B1871,F1871)))</f>
        <v>#N/A</v>
      </c>
    </row>
    <row r="1872" spans="1:3">
      <c r="A1872" s="222" t="e">
        <f>VLOOKUP($D1872,CSVLookups!$B:$R,MATCH(A$1,CSVLookups!$B$1:$R$1,0),FALSE)</f>
        <v>#N/A</v>
      </c>
      <c r="B1872" s="222" t="e">
        <f>VLOOKUP($D1872,CSVLookups!$B:$R,MATCH(B$1,CSVLookups!$B$1:$R$1,0),FALSE)</f>
        <v>#N/A</v>
      </c>
      <c r="C1872" s="222" t="e">
        <f t="shared" si="33"/>
        <v>#N/A</v>
      </c>
    </row>
    <row r="1873" spans="1:3">
      <c r="A1873" s="222" t="e">
        <f>VLOOKUP($D1873,CSVLookups!$B:$R,MATCH(A$1,CSVLookups!$B$1:$R$1,0),FALSE)</f>
        <v>#N/A</v>
      </c>
      <c r="B1873" s="222" t="e">
        <f>VLOOKUP($D1873,CSVLookups!$B:$R,MATCH(B$1,CSVLookups!$B$1:$R$1,0),FALSE)</f>
        <v>#N/A</v>
      </c>
      <c r="C1873" s="222" t="e">
        <f t="shared" si="33"/>
        <v>#N/A</v>
      </c>
    </row>
    <row r="1874" spans="1:3">
      <c r="A1874" s="222" t="e">
        <f>VLOOKUP($D1874,CSVLookups!$B:$R,MATCH(A$1,CSVLookups!$B$1:$R$1,0),FALSE)</f>
        <v>#N/A</v>
      </c>
      <c r="B1874" s="222" t="e">
        <f>VLOOKUP($D1874,CSVLookups!$B:$R,MATCH(B$1,CSVLookups!$B$1:$R$1,0),FALSE)</f>
        <v>#N/A</v>
      </c>
      <c r="C1874" s="222" t="e">
        <f t="shared" si="33"/>
        <v>#N/A</v>
      </c>
    </row>
    <row r="1875" spans="1:3">
      <c r="A1875" s="222" t="e">
        <f>VLOOKUP($D1875,CSVLookups!$B:$R,MATCH(A$1,CSVLookups!$B$1:$R$1,0),FALSE)</f>
        <v>#N/A</v>
      </c>
      <c r="B1875" s="222" t="e">
        <f>VLOOKUP($D1875,CSVLookups!$B:$R,MATCH(B$1,CSVLookups!$B$1:$R$1,0),FALSE)</f>
        <v>#N/A</v>
      </c>
      <c r="C1875" s="222" t="e">
        <f t="shared" si="33"/>
        <v>#N/A</v>
      </c>
    </row>
    <row r="1876" spans="1:3">
      <c r="A1876" s="222" t="e">
        <f>VLOOKUP($D1876,CSVLookups!$B:$R,MATCH(A$1,CSVLookups!$B$1:$R$1,0),FALSE)</f>
        <v>#N/A</v>
      </c>
      <c r="B1876" s="222" t="e">
        <f>VLOOKUP($D1876,CSVLookups!$B:$R,MATCH(B$1,CSVLookups!$B$1:$R$1,0),FALSE)</f>
        <v>#N/A</v>
      </c>
      <c r="C1876" s="222" t="e">
        <f t="shared" si="33"/>
        <v>#N/A</v>
      </c>
    </row>
    <row r="1877" spans="1:3">
      <c r="A1877" s="222" t="e">
        <f>VLOOKUP($D1877,CSVLookups!$B:$R,MATCH(A$1,CSVLookups!$B$1:$R$1,0),FALSE)</f>
        <v>#N/A</v>
      </c>
      <c r="B1877" s="222" t="e">
        <f>VLOOKUP($D1877,CSVLookups!$B:$R,MATCH(B$1,CSVLookups!$B$1:$R$1,0),FALSE)</f>
        <v>#N/A</v>
      </c>
      <c r="C1877" s="222" t="e">
        <f t="shared" si="33"/>
        <v>#N/A</v>
      </c>
    </row>
    <row r="1878" spans="1:3">
      <c r="A1878" s="222" t="e">
        <f>VLOOKUP($D1878,CSVLookups!$B:$R,MATCH(A$1,CSVLookups!$B$1:$R$1,0),FALSE)</f>
        <v>#N/A</v>
      </c>
      <c r="B1878" s="222" t="e">
        <f>VLOOKUP($D1878,CSVLookups!$B:$R,MATCH(B$1,CSVLookups!$B$1:$R$1,0),FALSE)</f>
        <v>#N/A</v>
      </c>
      <c r="C1878" s="222" t="e">
        <f t="shared" si="33"/>
        <v>#N/A</v>
      </c>
    </row>
    <row r="1879" spans="1:3">
      <c r="A1879" s="222" t="e">
        <f>VLOOKUP($D1879,CSVLookups!$B:$R,MATCH(A$1,CSVLookups!$B$1:$R$1,0),FALSE)</f>
        <v>#N/A</v>
      </c>
      <c r="B1879" s="222" t="e">
        <f>VLOOKUP($D1879,CSVLookups!$B:$R,MATCH(B$1,CSVLookups!$B$1:$R$1,0),FALSE)</f>
        <v>#N/A</v>
      </c>
      <c r="C1879" s="222" t="e">
        <f t="shared" si="33"/>
        <v>#N/A</v>
      </c>
    </row>
    <row r="1880" spans="1:3">
      <c r="A1880" s="222" t="e">
        <f>VLOOKUP($D1880,CSVLookups!$B:$R,MATCH(A$1,CSVLookups!$B$1:$R$1,0),FALSE)</f>
        <v>#N/A</v>
      </c>
      <c r="B1880" s="222" t="e">
        <f>VLOOKUP($D1880,CSVLookups!$B:$R,MATCH(B$1,CSVLookups!$B$1:$R$1,0),FALSE)</f>
        <v>#N/A</v>
      </c>
      <c r="C1880" s="222" t="e">
        <f t="shared" si="33"/>
        <v>#N/A</v>
      </c>
    </row>
    <row r="1881" spans="1:3">
      <c r="A1881" s="222" t="e">
        <f>VLOOKUP($D1881,CSVLookups!$B:$R,MATCH(A$1,CSVLookups!$B$1:$R$1,0),FALSE)</f>
        <v>#N/A</v>
      </c>
      <c r="B1881" s="222" t="e">
        <f>VLOOKUP($D1881,CSVLookups!$B:$R,MATCH(B$1,CSVLookups!$B$1:$R$1,0),FALSE)</f>
        <v>#N/A</v>
      </c>
      <c r="C1881" s="222" t="e">
        <f t="shared" si="33"/>
        <v>#N/A</v>
      </c>
    </row>
    <row r="1882" spans="1:3">
      <c r="A1882" s="222" t="e">
        <f>VLOOKUP($D1882,CSVLookups!$B:$R,MATCH(A$1,CSVLookups!$B$1:$R$1,0),FALSE)</f>
        <v>#N/A</v>
      </c>
      <c r="B1882" s="222" t="e">
        <f>VLOOKUP($D1882,CSVLookups!$B:$R,MATCH(B$1,CSVLookups!$B$1:$R$1,0),FALSE)</f>
        <v>#N/A</v>
      </c>
      <c r="C1882" s="222" t="e">
        <f t="shared" si="33"/>
        <v>#N/A</v>
      </c>
    </row>
    <row r="1883" spans="1:3">
      <c r="A1883" s="222" t="e">
        <f>VLOOKUP($D1883,CSVLookups!$B:$R,MATCH(A$1,CSVLookups!$B$1:$R$1,0),FALSE)</f>
        <v>#N/A</v>
      </c>
      <c r="B1883" s="222" t="e">
        <f>VLOOKUP($D1883,CSVLookups!$B:$R,MATCH(B$1,CSVLookups!$B$1:$R$1,0),FALSE)</f>
        <v>#N/A</v>
      </c>
      <c r="C1883" s="222" t="e">
        <f t="shared" si="33"/>
        <v>#N/A</v>
      </c>
    </row>
    <row r="1884" spans="1:3">
      <c r="A1884" s="222" t="e">
        <f>VLOOKUP($D1884,CSVLookups!$B:$R,MATCH(A$1,CSVLookups!$B$1:$R$1,0),FALSE)</f>
        <v>#N/A</v>
      </c>
      <c r="B1884" s="222" t="e">
        <f>VLOOKUP($D1884,CSVLookups!$B:$R,MATCH(B$1,CSVLookups!$B$1:$R$1,0),FALSE)</f>
        <v>#N/A</v>
      </c>
      <c r="C1884" s="222" t="e">
        <f t="shared" si="33"/>
        <v>#N/A</v>
      </c>
    </row>
    <row r="1885" spans="1:3">
      <c r="A1885" s="222" t="e">
        <f>VLOOKUP($D1885,CSVLookups!$B:$R,MATCH(A$1,CSVLookups!$B$1:$R$1,0),FALSE)</f>
        <v>#N/A</v>
      </c>
      <c r="B1885" s="222" t="e">
        <f>VLOOKUP($D1885,CSVLookups!$B:$R,MATCH(B$1,CSVLookups!$B$1:$R$1,0),FALSE)</f>
        <v>#N/A</v>
      </c>
      <c r="C1885" s="222" t="e">
        <f t="shared" si="33"/>
        <v>#N/A</v>
      </c>
    </row>
    <row r="1886" spans="1:3">
      <c r="A1886" s="222" t="e">
        <f>VLOOKUP($D1886,CSVLookups!$B:$R,MATCH(A$1,CSVLookups!$B$1:$R$1,0),FALSE)</f>
        <v>#N/A</v>
      </c>
      <c r="B1886" s="222" t="e">
        <f>VLOOKUP($D1886,CSVLookups!$B:$R,MATCH(B$1,CSVLookups!$B$1:$R$1,0),FALSE)</f>
        <v>#N/A</v>
      </c>
      <c r="C1886" s="222" t="e">
        <f t="shared" si="33"/>
        <v>#N/A</v>
      </c>
    </row>
    <row r="1887" spans="1:3">
      <c r="A1887" s="222" t="e">
        <f>VLOOKUP($D1887,CSVLookups!$B:$R,MATCH(A$1,CSVLookups!$B$1:$R$1,0),FALSE)</f>
        <v>#N/A</v>
      </c>
      <c r="B1887" s="222" t="e">
        <f>VLOOKUP($D1887,CSVLookups!$B:$R,MATCH(B$1,CSVLookups!$B$1:$R$1,0),FALSE)</f>
        <v>#N/A</v>
      </c>
      <c r="C1887" s="222" t="e">
        <f t="shared" si="33"/>
        <v>#N/A</v>
      </c>
    </row>
    <row r="1888" spans="1:3">
      <c r="A1888" s="222" t="e">
        <f>VLOOKUP($D1888,CSVLookups!$B:$R,MATCH(A$1,CSVLookups!$B$1:$R$1,0),FALSE)</f>
        <v>#N/A</v>
      </c>
      <c r="B1888" s="222" t="e">
        <f>VLOOKUP($D1888,CSVLookups!$B:$R,MATCH(B$1,CSVLookups!$B$1:$R$1,0),FALSE)</f>
        <v>#N/A</v>
      </c>
      <c r="C1888" s="222" t="e">
        <f t="shared" si="33"/>
        <v>#N/A</v>
      </c>
    </row>
    <row r="1889" spans="1:3">
      <c r="A1889" s="222" t="e">
        <f>VLOOKUP($D1889,CSVLookups!$B:$R,MATCH(A$1,CSVLookups!$B$1:$R$1,0),FALSE)</f>
        <v>#N/A</v>
      </c>
      <c r="B1889" s="222" t="e">
        <f>VLOOKUP($D1889,CSVLookups!$B:$R,MATCH(B$1,CSVLookups!$B$1:$R$1,0),FALSE)</f>
        <v>#N/A</v>
      </c>
      <c r="C1889" s="222" t="e">
        <f t="shared" si="33"/>
        <v>#N/A</v>
      </c>
    </row>
    <row r="1890" spans="1:3">
      <c r="A1890" s="222" t="e">
        <f>VLOOKUP($D1890,CSVLookups!$B:$R,MATCH(A$1,CSVLookups!$B$1:$R$1,0),FALSE)</f>
        <v>#N/A</v>
      </c>
      <c r="B1890" s="222" t="e">
        <f>VLOOKUP($D1890,CSVLookups!$B:$R,MATCH(B$1,CSVLookups!$B$1:$R$1,0),FALSE)</f>
        <v>#N/A</v>
      </c>
      <c r="C1890" s="222" t="e">
        <f t="shared" si="33"/>
        <v>#N/A</v>
      </c>
    </row>
    <row r="1891" spans="1:3">
      <c r="A1891" s="222" t="e">
        <f>VLOOKUP($D1891,CSVLookups!$B:$R,MATCH(A$1,CSVLookups!$B$1:$R$1,0),FALSE)</f>
        <v>#N/A</v>
      </c>
      <c r="B1891" s="222" t="e">
        <f>VLOOKUP($D1891,CSVLookups!$B:$R,MATCH(B$1,CSVLookups!$B$1:$R$1,0),FALSE)</f>
        <v>#N/A</v>
      </c>
      <c r="C1891" s="222" t="e">
        <f t="shared" si="33"/>
        <v>#N/A</v>
      </c>
    </row>
    <row r="1892" spans="1:3">
      <c r="A1892" s="222" t="e">
        <f>VLOOKUP($D1892,CSVLookups!$B:$R,MATCH(A$1,CSVLookups!$B$1:$R$1,0),FALSE)</f>
        <v>#N/A</v>
      </c>
      <c r="B1892" s="222" t="e">
        <f>VLOOKUP($D1892,CSVLookups!$B:$R,MATCH(B$1,CSVLookups!$B$1:$R$1,0),FALSE)</f>
        <v>#N/A</v>
      </c>
      <c r="C1892" s="222" t="e">
        <f t="shared" si="33"/>
        <v>#N/A</v>
      </c>
    </row>
    <row r="1893" spans="1:3">
      <c r="A1893" s="222" t="e">
        <f>VLOOKUP($D1893,CSVLookups!$B:$R,MATCH(A$1,CSVLookups!$B$1:$R$1,0),FALSE)</f>
        <v>#N/A</v>
      </c>
      <c r="B1893" s="222" t="e">
        <f>VLOOKUP($D1893,CSVLookups!$B:$R,MATCH(B$1,CSVLookups!$B$1:$R$1,0),FALSE)</f>
        <v>#N/A</v>
      </c>
      <c r="C1893" s="222" t="e">
        <f t="shared" si="33"/>
        <v>#N/A</v>
      </c>
    </row>
    <row r="1894" spans="1:3">
      <c r="A1894" s="222" t="e">
        <f>VLOOKUP($D1894,CSVLookups!$B:$R,MATCH(A$1,CSVLookups!$B$1:$R$1,0),FALSE)</f>
        <v>#N/A</v>
      </c>
      <c r="B1894" s="222" t="e">
        <f>VLOOKUP($D1894,CSVLookups!$B:$R,MATCH(B$1,CSVLookups!$B$1:$R$1,0),FALSE)</f>
        <v>#N/A</v>
      </c>
      <c r="C1894" s="222" t="e">
        <f t="shared" si="33"/>
        <v>#N/A</v>
      </c>
    </row>
    <row r="1895" spans="1:3">
      <c r="A1895" s="222" t="e">
        <f>VLOOKUP($D1895,CSVLookups!$B:$R,MATCH(A$1,CSVLookups!$B$1:$R$1,0),FALSE)</f>
        <v>#N/A</v>
      </c>
      <c r="B1895" s="222" t="e">
        <f>VLOOKUP($D1895,CSVLookups!$B:$R,MATCH(B$1,CSVLookups!$B$1:$R$1,0),FALSE)</f>
        <v>#N/A</v>
      </c>
      <c r="C1895" s="222" t="e">
        <f t="shared" si="33"/>
        <v>#N/A</v>
      </c>
    </row>
    <row r="1896" spans="1:3">
      <c r="A1896" s="222" t="e">
        <f>VLOOKUP($D1896,CSVLookups!$B:$R,MATCH(A$1,CSVLookups!$B$1:$R$1,0),FALSE)</f>
        <v>#N/A</v>
      </c>
      <c r="B1896" s="222" t="e">
        <f>VLOOKUP($D1896,CSVLookups!$B:$R,MATCH(B$1,CSVLookups!$B$1:$R$1,0),FALSE)</f>
        <v>#N/A</v>
      </c>
      <c r="C1896" s="222" t="e">
        <f t="shared" si="33"/>
        <v>#N/A</v>
      </c>
    </row>
    <row r="1897" spans="1:3">
      <c r="A1897" s="222" t="e">
        <f>VLOOKUP($D1897,CSVLookups!$B:$R,MATCH(A$1,CSVLookups!$B$1:$R$1,0),FALSE)</f>
        <v>#N/A</v>
      </c>
      <c r="B1897" s="222" t="e">
        <f>VLOOKUP($D1897,CSVLookups!$B:$R,MATCH(B$1,CSVLookups!$B$1:$R$1,0),FALSE)</f>
        <v>#N/A</v>
      </c>
      <c r="C1897" s="222" t="e">
        <f t="shared" si="33"/>
        <v>#N/A</v>
      </c>
    </row>
    <row r="1898" spans="1:3">
      <c r="A1898" s="222" t="e">
        <f>VLOOKUP($D1898,CSVLookups!$B:$R,MATCH(A$1,CSVLookups!$B$1:$R$1,0),FALSE)</f>
        <v>#N/A</v>
      </c>
      <c r="B1898" s="222" t="e">
        <f>VLOOKUP($D1898,CSVLookups!$B:$R,MATCH(B$1,CSVLookups!$B$1:$R$1,0),FALSE)</f>
        <v>#N/A</v>
      </c>
      <c r="C1898" s="222" t="e">
        <f t="shared" si="33"/>
        <v>#N/A</v>
      </c>
    </row>
    <row r="1899" spans="1:3">
      <c r="A1899" s="222" t="e">
        <f>VLOOKUP($D1899,CSVLookups!$B:$R,MATCH(A$1,CSVLookups!$B$1:$R$1,0),FALSE)</f>
        <v>#N/A</v>
      </c>
      <c r="B1899" s="222" t="e">
        <f>VLOOKUP($D1899,CSVLookups!$B:$R,MATCH(B$1,CSVLookups!$B$1:$R$1,0),FALSE)</f>
        <v>#N/A</v>
      </c>
      <c r="C1899" s="222" t="e">
        <f t="shared" si="33"/>
        <v>#N/A</v>
      </c>
    </row>
    <row r="1900" spans="1:3">
      <c r="A1900" s="222" t="e">
        <f>VLOOKUP($D1900,CSVLookups!$B:$R,MATCH(A$1,CSVLookups!$B$1:$R$1,0),FALSE)</f>
        <v>#N/A</v>
      </c>
      <c r="B1900" s="222" t="e">
        <f>VLOOKUP($D1900,CSVLookups!$B:$R,MATCH(B$1,CSVLookups!$B$1:$R$1,0),FALSE)</f>
        <v>#N/A</v>
      </c>
      <c r="C1900" s="222" t="e">
        <f t="shared" si="33"/>
        <v>#N/A</v>
      </c>
    </row>
    <row r="1901" spans="1:3">
      <c r="A1901" s="222" t="e">
        <f>VLOOKUP($D1901,CSVLookups!$B:$R,MATCH(A$1,CSVLookups!$B$1:$R$1,0),FALSE)</f>
        <v>#N/A</v>
      </c>
      <c r="B1901" s="222" t="e">
        <f>VLOOKUP($D1901,CSVLookups!$B:$R,MATCH(B$1,CSVLookups!$B$1:$R$1,0),FALSE)</f>
        <v>#N/A</v>
      </c>
      <c r="C1901" s="222" t="e">
        <f t="shared" si="33"/>
        <v>#N/A</v>
      </c>
    </row>
    <row r="1902" spans="1:3">
      <c r="A1902" s="222" t="e">
        <f>VLOOKUP($D1902,CSVLookups!$B:$R,MATCH(A$1,CSVLookups!$B$1:$R$1,0),FALSE)</f>
        <v>#N/A</v>
      </c>
      <c r="B1902" s="222" t="e">
        <f>VLOOKUP($D1902,CSVLookups!$B:$R,MATCH(B$1,CSVLookups!$B$1:$R$1,0),FALSE)</f>
        <v>#N/A</v>
      </c>
      <c r="C1902" s="222" t="e">
        <f t="shared" si="33"/>
        <v>#N/A</v>
      </c>
    </row>
    <row r="1903" spans="1:3">
      <c r="A1903" s="222" t="e">
        <f>VLOOKUP($D1903,CSVLookups!$B:$R,MATCH(A$1,CSVLookups!$B$1:$R$1,0),FALSE)</f>
        <v>#N/A</v>
      </c>
      <c r="B1903" s="222" t="e">
        <f>VLOOKUP($D1903,CSVLookups!$B:$R,MATCH(B$1,CSVLookups!$B$1:$R$1,0),FALSE)</f>
        <v>#N/A</v>
      </c>
      <c r="C1903" s="222" t="e">
        <f t="shared" si="33"/>
        <v>#N/A</v>
      </c>
    </row>
    <row r="1904" spans="1:3">
      <c r="A1904" s="222" t="e">
        <f>VLOOKUP($D1904,CSVLookups!$B:$R,MATCH(A$1,CSVLookups!$B$1:$R$1,0),FALSE)</f>
        <v>#N/A</v>
      </c>
      <c r="B1904" s="222" t="e">
        <f>VLOOKUP($D1904,CSVLookups!$B:$R,MATCH(B$1,CSVLookups!$B$1:$R$1,0),FALSE)</f>
        <v>#N/A</v>
      </c>
      <c r="C1904" s="222" t="e">
        <f t="shared" si="33"/>
        <v>#N/A</v>
      </c>
    </row>
    <row r="1905" spans="1:3">
      <c r="A1905" s="222" t="e">
        <f>VLOOKUP($D1905,CSVLookups!$B:$R,MATCH(A$1,CSVLookups!$B$1:$R$1,0),FALSE)</f>
        <v>#N/A</v>
      </c>
      <c r="B1905" s="222" t="e">
        <f>VLOOKUP($D1905,CSVLookups!$B:$R,MATCH(B$1,CSVLookups!$B$1:$R$1,0),FALSE)</f>
        <v>#N/A</v>
      </c>
      <c r="C1905" s="222" t="e">
        <f t="shared" si="33"/>
        <v>#N/A</v>
      </c>
    </row>
    <row r="1906" spans="1:3">
      <c r="A1906" s="222" t="e">
        <f>VLOOKUP($D1906,CSVLookups!$B:$R,MATCH(A$1,CSVLookups!$B$1:$R$1,0),FALSE)</f>
        <v>#N/A</v>
      </c>
      <c r="B1906" s="222" t="e">
        <f>VLOOKUP($D1906,CSVLookups!$B:$R,MATCH(B$1,CSVLookups!$B$1:$R$1,0),FALSE)</f>
        <v>#N/A</v>
      </c>
      <c r="C1906" s="222" t="e">
        <f t="shared" si="33"/>
        <v>#N/A</v>
      </c>
    </row>
    <row r="1907" spans="1:3">
      <c r="A1907" s="222" t="e">
        <f>VLOOKUP($D1907,CSVLookups!$B:$R,MATCH(A$1,CSVLookups!$B$1:$R$1,0),FALSE)</f>
        <v>#N/A</v>
      </c>
      <c r="B1907" s="222" t="e">
        <f>VLOOKUP($D1907,CSVLookups!$B:$R,MATCH(B$1,CSVLookups!$B$1:$R$1,0),FALSE)</f>
        <v>#N/A</v>
      </c>
      <c r="C1907" s="222" t="e">
        <f t="shared" si="33"/>
        <v>#N/A</v>
      </c>
    </row>
    <row r="1908" spans="1:3">
      <c r="A1908" s="222" t="e">
        <f>VLOOKUP($D1908,CSVLookups!$B:$R,MATCH(A$1,CSVLookups!$B$1:$R$1,0),FALSE)</f>
        <v>#N/A</v>
      </c>
      <c r="B1908" s="222" t="e">
        <f>VLOOKUP($D1908,CSVLookups!$B:$R,MATCH(B$1,CSVLookups!$B$1:$R$1,0),FALSE)</f>
        <v>#N/A</v>
      </c>
      <c r="C1908" s="222" t="e">
        <f t="shared" si="33"/>
        <v>#N/A</v>
      </c>
    </row>
    <row r="1909" spans="1:3">
      <c r="A1909" s="222" t="e">
        <f>VLOOKUP($D1909,CSVLookups!$B:$R,MATCH(A$1,CSVLookups!$B$1:$R$1,0),FALSE)</f>
        <v>#N/A</v>
      </c>
      <c r="B1909" s="222" t="e">
        <f>VLOOKUP($D1909,CSVLookups!$B:$R,MATCH(B$1,CSVLookups!$B$1:$R$1,0),FALSE)</f>
        <v>#N/A</v>
      </c>
      <c r="C1909" s="222" t="e">
        <f t="shared" si="33"/>
        <v>#N/A</v>
      </c>
    </row>
    <row r="1910" spans="1:3">
      <c r="A1910" s="222" t="e">
        <f>VLOOKUP($D1910,CSVLookups!$B:$R,MATCH(A$1,CSVLookups!$B$1:$R$1,0),FALSE)</f>
        <v>#N/A</v>
      </c>
      <c r="B1910" s="222" t="e">
        <f>VLOOKUP($D1910,CSVLookups!$B:$R,MATCH(B$1,CSVLookups!$B$1:$R$1,0),FALSE)</f>
        <v>#N/A</v>
      </c>
      <c r="C1910" s="222" t="e">
        <f t="shared" si="33"/>
        <v>#N/A</v>
      </c>
    </row>
    <row r="1911" spans="1:3">
      <c r="A1911" s="222" t="e">
        <f>VLOOKUP($D1911,CSVLookups!$B:$R,MATCH(A$1,CSVLookups!$B$1:$R$1,0),FALSE)</f>
        <v>#N/A</v>
      </c>
      <c r="B1911" s="222" t="e">
        <f>VLOOKUP($D1911,CSVLookups!$B:$R,MATCH(B$1,CSVLookups!$B$1:$R$1,0),FALSE)</f>
        <v>#N/A</v>
      </c>
      <c r="C1911" s="222" t="e">
        <f t="shared" si="33"/>
        <v>#N/A</v>
      </c>
    </row>
    <row r="1912" spans="1:3">
      <c r="A1912" s="222" t="e">
        <f>VLOOKUP($D1912,CSVLookups!$B:$R,MATCH(A$1,CSVLookups!$B$1:$R$1,0),FALSE)</f>
        <v>#N/A</v>
      </c>
      <c r="B1912" s="222" t="e">
        <f>VLOOKUP($D1912,CSVLookups!$B:$R,MATCH(B$1,CSVLookups!$B$1:$R$1,0),FALSE)</f>
        <v>#N/A</v>
      </c>
      <c r="C1912" s="222" t="e">
        <f t="shared" si="33"/>
        <v>#N/A</v>
      </c>
    </row>
    <row r="1913" spans="1:3">
      <c r="A1913" s="222" t="e">
        <f>VLOOKUP($D1913,CSVLookups!$B:$R,MATCH(A$1,CSVLookups!$B$1:$R$1,0),FALSE)</f>
        <v>#N/A</v>
      </c>
      <c r="B1913" s="222" t="e">
        <f>VLOOKUP($D1913,CSVLookups!$B:$R,MATCH(B$1,CSVLookups!$B$1:$R$1,0),FALSE)</f>
        <v>#N/A</v>
      </c>
      <c r="C1913" s="222" t="e">
        <f t="shared" si="33"/>
        <v>#N/A</v>
      </c>
    </row>
    <row r="1914" spans="1:3">
      <c r="A1914" s="222" t="e">
        <f>VLOOKUP($D1914,CSVLookups!$B:$R,MATCH(A$1,CSVLookups!$B$1:$R$1,0),FALSE)</f>
        <v>#N/A</v>
      </c>
      <c r="B1914" s="222" t="e">
        <f>VLOOKUP($D1914,CSVLookups!$B:$R,MATCH(B$1,CSVLookups!$B$1:$R$1,0),FALSE)</f>
        <v>#N/A</v>
      </c>
      <c r="C1914" s="222" t="e">
        <f t="shared" si="33"/>
        <v>#N/A</v>
      </c>
    </row>
    <row r="1915" spans="1:3">
      <c r="A1915" s="222" t="e">
        <f>VLOOKUP($D1915,CSVLookups!$B:$R,MATCH(A$1,CSVLookups!$B$1:$R$1,0),FALSE)</f>
        <v>#N/A</v>
      </c>
      <c r="B1915" s="222" t="e">
        <f>VLOOKUP($D1915,CSVLookups!$B:$R,MATCH(B$1,CSVLookups!$B$1:$R$1,0),FALSE)</f>
        <v>#N/A</v>
      </c>
      <c r="C1915" s="222" t="e">
        <f t="shared" si="33"/>
        <v>#N/A</v>
      </c>
    </row>
    <row r="1916" spans="1:3">
      <c r="A1916" s="222" t="e">
        <f>VLOOKUP($D1916,CSVLookups!$B:$R,MATCH(A$1,CSVLookups!$B$1:$R$1,0),FALSE)</f>
        <v>#N/A</v>
      </c>
      <c r="B1916" s="222" t="e">
        <f>VLOOKUP($D1916,CSVLookups!$B:$R,MATCH(B$1,CSVLookups!$B$1:$R$1,0),FALSE)</f>
        <v>#N/A</v>
      </c>
      <c r="C1916" s="222" t="e">
        <f t="shared" si="33"/>
        <v>#N/A</v>
      </c>
    </row>
    <row r="1917" spans="1:3">
      <c r="A1917" s="222" t="e">
        <f>VLOOKUP($D1917,CSVLookups!$B:$R,MATCH(A$1,CSVLookups!$B$1:$R$1,0),FALSE)</f>
        <v>#N/A</v>
      </c>
      <c r="B1917" s="222" t="e">
        <f>VLOOKUP($D1917,CSVLookups!$B:$R,MATCH(B$1,CSVLookups!$B$1:$R$1,0),FALSE)</f>
        <v>#N/A</v>
      </c>
      <c r="C1917" s="222" t="e">
        <f t="shared" si="33"/>
        <v>#N/A</v>
      </c>
    </row>
    <row r="1918" spans="1:3">
      <c r="A1918" s="222" t="e">
        <f>VLOOKUP($D1918,CSVLookups!$B:$R,MATCH(A$1,CSVLookups!$B$1:$R$1,0),FALSE)</f>
        <v>#N/A</v>
      </c>
      <c r="B1918" s="222" t="e">
        <f>VLOOKUP($D1918,CSVLookups!$B:$R,MATCH(B$1,CSVLookups!$B$1:$R$1,0),FALSE)</f>
        <v>#N/A</v>
      </c>
      <c r="C1918" s="222" t="e">
        <f t="shared" si="33"/>
        <v>#N/A</v>
      </c>
    </row>
    <row r="1919" spans="1:3">
      <c r="A1919" s="222" t="e">
        <f>VLOOKUP($D1919,CSVLookups!$B:$R,MATCH(A$1,CSVLookups!$B$1:$R$1,0),FALSE)</f>
        <v>#N/A</v>
      </c>
      <c r="B1919" s="222" t="e">
        <f>VLOOKUP($D1919,CSVLookups!$B:$R,MATCH(B$1,CSVLookups!$B$1:$R$1,0),FALSE)</f>
        <v>#N/A</v>
      </c>
      <c r="C1919" s="222" t="e">
        <f t="shared" si="33"/>
        <v>#N/A</v>
      </c>
    </row>
    <row r="1920" spans="1:3">
      <c r="A1920" s="222" t="e">
        <f>VLOOKUP($D1920,CSVLookups!$B:$R,MATCH(A$1,CSVLookups!$B$1:$R$1,0),FALSE)</f>
        <v>#N/A</v>
      </c>
      <c r="B1920" s="222" t="e">
        <f>VLOOKUP($D1920,CSVLookups!$B:$R,MATCH(B$1,CSVLookups!$B$1:$R$1,0),FALSE)</f>
        <v>#N/A</v>
      </c>
      <c r="C1920" s="222" t="e">
        <f t="shared" si="33"/>
        <v>#N/A</v>
      </c>
    </row>
    <row r="1921" spans="1:3">
      <c r="A1921" s="222" t="e">
        <f>VLOOKUP($D1921,CSVLookups!$B:$R,MATCH(A$1,CSVLookups!$B$1:$R$1,0),FALSE)</f>
        <v>#N/A</v>
      </c>
      <c r="B1921" s="222" t="e">
        <f>VLOOKUP($D1921,CSVLookups!$B:$R,MATCH(B$1,CSVLookups!$B$1:$R$1,0),FALSE)</f>
        <v>#N/A</v>
      </c>
      <c r="C1921" s="222" t="e">
        <f t="shared" si="33"/>
        <v>#N/A</v>
      </c>
    </row>
    <row r="1922" spans="1:3">
      <c r="A1922" s="222" t="e">
        <f>VLOOKUP($D1922,CSVLookups!$B:$R,MATCH(A$1,CSVLookups!$B$1:$R$1,0),FALSE)</f>
        <v>#N/A</v>
      </c>
      <c r="B1922" s="222" t="e">
        <f>VLOOKUP($D1922,CSVLookups!$B:$R,MATCH(B$1,CSVLookups!$B$1:$R$1,0),FALSE)</f>
        <v>#N/A</v>
      </c>
      <c r="C1922" s="222" t="e">
        <f t="shared" si="33"/>
        <v>#N/A</v>
      </c>
    </row>
    <row r="1923" spans="1:3">
      <c r="A1923" s="222" t="e">
        <f>VLOOKUP($D1923,CSVLookups!$B:$R,MATCH(A$1,CSVLookups!$B$1:$R$1,0),FALSE)</f>
        <v>#N/A</v>
      </c>
      <c r="B1923" s="222" t="e">
        <f>VLOOKUP($D1923,CSVLookups!$B:$R,MATCH(B$1,CSVLookups!$B$1:$R$1,0),FALSE)</f>
        <v>#N/A</v>
      </c>
      <c r="C1923" s="222" t="e">
        <f t="shared" si="33"/>
        <v>#N/A</v>
      </c>
    </row>
    <row r="1924" spans="1:3">
      <c r="A1924" s="222" t="e">
        <f>VLOOKUP($D1924,CSVLookups!$B:$R,MATCH(A$1,CSVLookups!$B$1:$R$1,0),FALSE)</f>
        <v>#N/A</v>
      </c>
      <c r="B1924" s="222" t="e">
        <f>VLOOKUP($D1924,CSVLookups!$B:$R,MATCH(B$1,CSVLookups!$B$1:$R$1,0),FALSE)</f>
        <v>#N/A</v>
      </c>
      <c r="C1924" s="222" t="e">
        <f t="shared" si="33"/>
        <v>#N/A</v>
      </c>
    </row>
    <row r="1925" spans="1:3">
      <c r="A1925" s="222" t="e">
        <f>VLOOKUP($D1925,CSVLookups!$B:$R,MATCH(A$1,CSVLookups!$B$1:$R$1,0),FALSE)</f>
        <v>#N/A</v>
      </c>
      <c r="B1925" s="222" t="e">
        <f>VLOOKUP($D1925,CSVLookups!$B:$R,MATCH(B$1,CSVLookups!$B$1:$R$1,0),FALSE)</f>
        <v>#N/A</v>
      </c>
      <c r="C1925" s="222" t="e">
        <f t="shared" si="33"/>
        <v>#N/A</v>
      </c>
    </row>
    <row r="1926" spans="1:3">
      <c r="A1926" s="222" t="e">
        <f>VLOOKUP($D1926,CSVLookups!$B:$R,MATCH(A$1,CSVLookups!$B$1:$R$1,0),FALSE)</f>
        <v>#N/A</v>
      </c>
      <c r="B1926" s="222" t="e">
        <f>VLOOKUP($D1926,CSVLookups!$B:$R,MATCH(B$1,CSVLookups!$B$1:$R$1,0),FALSE)</f>
        <v>#N/A</v>
      </c>
      <c r="C1926" s="222" t="e">
        <f t="shared" si="33"/>
        <v>#N/A</v>
      </c>
    </row>
    <row r="1927" spans="1:3">
      <c r="A1927" s="222" t="e">
        <f>VLOOKUP($D1927,CSVLookups!$B:$R,MATCH(A$1,CSVLookups!$B$1:$R$1,0),FALSE)</f>
        <v>#N/A</v>
      </c>
      <c r="B1927" s="222" t="e">
        <f>VLOOKUP($D1927,CSVLookups!$B:$R,MATCH(B$1,CSVLookups!$B$1:$R$1,0),FALSE)</f>
        <v>#N/A</v>
      </c>
      <c r="C1927" s="222" t="e">
        <f t="shared" si="33"/>
        <v>#N/A</v>
      </c>
    </row>
    <row r="1928" spans="1:3">
      <c r="A1928" s="222" t="e">
        <f>VLOOKUP($D1928,CSVLookups!$B:$R,MATCH(A$1,CSVLookups!$B$1:$R$1,0),FALSE)</f>
        <v>#N/A</v>
      </c>
      <c r="B1928" s="222" t="e">
        <f>VLOOKUP($D1928,CSVLookups!$B:$R,MATCH(B$1,CSVLookups!$B$1:$R$1,0),FALSE)</f>
        <v>#N/A</v>
      </c>
      <c r="C1928" s="222" t="e">
        <f t="shared" si="33"/>
        <v>#N/A</v>
      </c>
    </row>
    <row r="1929" spans="1:3">
      <c r="A1929" s="222" t="e">
        <f>VLOOKUP($D1929,CSVLookups!$B:$R,MATCH(A$1,CSVLookups!$B$1:$R$1,0),FALSE)</f>
        <v>#N/A</v>
      </c>
      <c r="B1929" s="222" t="e">
        <f>VLOOKUP($D1929,CSVLookups!$B:$R,MATCH(B$1,CSVLookups!$B$1:$R$1,0),FALSE)</f>
        <v>#N/A</v>
      </c>
      <c r="C1929" s="222" t="e">
        <f t="shared" si="33"/>
        <v>#N/A</v>
      </c>
    </row>
    <row r="1930" spans="1:3">
      <c r="A1930" s="222" t="e">
        <f>VLOOKUP($D1930,CSVLookups!$B:$R,MATCH(A$1,CSVLookups!$B$1:$R$1,0),FALSE)</f>
        <v>#N/A</v>
      </c>
      <c r="B1930" s="222" t="e">
        <f>VLOOKUP($D1930,CSVLookups!$B:$R,MATCH(B$1,CSVLookups!$B$1:$R$1,0),FALSE)</f>
        <v>#N/A</v>
      </c>
      <c r="C1930" s="222" t="e">
        <f t="shared" si="33"/>
        <v>#N/A</v>
      </c>
    </row>
    <row r="1931" spans="1:3">
      <c r="A1931" s="222" t="e">
        <f>VLOOKUP($D1931,CSVLookups!$B:$R,MATCH(A$1,CSVLookups!$B$1:$R$1,0),FALSE)</f>
        <v>#N/A</v>
      </c>
      <c r="B1931" s="222" t="e">
        <f>VLOOKUP($D1931,CSVLookups!$B:$R,MATCH(B$1,CSVLookups!$B$1:$R$1,0),FALSE)</f>
        <v>#N/A</v>
      </c>
      <c r="C1931" s="222" t="e">
        <f t="shared" si="33"/>
        <v>#N/A</v>
      </c>
    </row>
    <row r="1932" spans="1:3">
      <c r="A1932" s="222" t="e">
        <f>VLOOKUP($D1932,CSVLookups!$B:$R,MATCH(A$1,CSVLookups!$B$1:$R$1,0),FALSE)</f>
        <v>#N/A</v>
      </c>
      <c r="B1932" s="222" t="e">
        <f>VLOOKUP($D1932,CSVLookups!$B:$R,MATCH(B$1,CSVLookups!$B$1:$R$1,0),FALSE)</f>
        <v>#N/A</v>
      </c>
      <c r="C1932" s="222" t="e">
        <f t="shared" si="33"/>
        <v>#N/A</v>
      </c>
    </row>
    <row r="1933" spans="1:3">
      <c r="A1933" s="222" t="e">
        <f>VLOOKUP($D1933,CSVLookups!$B:$R,MATCH(A$1,CSVLookups!$B$1:$R$1,0),FALSE)</f>
        <v>#N/A</v>
      </c>
      <c r="B1933" s="222" t="e">
        <f>VLOOKUP($D1933,CSVLookups!$B:$R,MATCH(B$1,CSVLookups!$B$1:$R$1,0),FALSE)</f>
        <v>#N/A</v>
      </c>
      <c r="C1933" s="222" t="e">
        <f t="shared" si="33"/>
        <v>#N/A</v>
      </c>
    </row>
    <row r="1934" spans="1:3">
      <c r="A1934" s="222" t="e">
        <f>VLOOKUP($D1934,CSVLookups!$B:$R,MATCH(A$1,CSVLookups!$B$1:$R$1,0),FALSE)</f>
        <v>#N/A</v>
      </c>
      <c r="B1934" s="222" t="e">
        <f>VLOOKUP($D1934,CSVLookups!$B:$R,MATCH(B$1,CSVLookups!$B$1:$R$1,0),FALSE)</f>
        <v>#N/A</v>
      </c>
      <c r="C1934" s="222" t="e">
        <f t="shared" si="33"/>
        <v>#N/A</v>
      </c>
    </row>
    <row r="1935" spans="1:3">
      <c r="A1935" s="222" t="e">
        <f>VLOOKUP($D1935,CSVLookups!$B:$R,MATCH(A$1,CSVLookups!$B$1:$R$1,0),FALSE)</f>
        <v>#N/A</v>
      </c>
      <c r="B1935" s="222" t="e">
        <f>VLOOKUP($D1935,CSVLookups!$B:$R,MATCH(B$1,CSVLookups!$B$1:$R$1,0),FALSE)</f>
        <v>#N/A</v>
      </c>
      <c r="C1935" s="222" t="e">
        <f t="shared" ref="C1935:C1998" si="34">IF(CONCATENATE(A1935,B1935)="313 Financial Information0",CONCATENATE(A1935,B1935,D1935),IF(LEN(F1935)=0,CONCATENATE(A1935,B1935,IF(LEFT(D1935,LEN("Unincepted"))="Unincepted","ULO","")),CONCATENATE(A1935,B1935,F1935)))</f>
        <v>#N/A</v>
      </c>
    </row>
    <row r="1936" spans="1:3">
      <c r="A1936" s="222" t="e">
        <f>VLOOKUP($D1936,CSVLookups!$B:$R,MATCH(A$1,CSVLookups!$B$1:$R$1,0),FALSE)</f>
        <v>#N/A</v>
      </c>
      <c r="B1936" s="222" t="e">
        <f>VLOOKUP($D1936,CSVLookups!$B:$R,MATCH(B$1,CSVLookups!$B$1:$R$1,0),FALSE)</f>
        <v>#N/A</v>
      </c>
      <c r="C1936" s="222" t="e">
        <f t="shared" si="34"/>
        <v>#N/A</v>
      </c>
    </row>
    <row r="1937" spans="1:3">
      <c r="A1937" s="222" t="e">
        <f>VLOOKUP($D1937,CSVLookups!$B:$R,MATCH(A$1,CSVLookups!$B$1:$R$1,0),FALSE)</f>
        <v>#N/A</v>
      </c>
      <c r="B1937" s="222" t="e">
        <f>VLOOKUP($D1937,CSVLookups!$B:$R,MATCH(B$1,CSVLookups!$B$1:$R$1,0),FALSE)</f>
        <v>#N/A</v>
      </c>
      <c r="C1937" s="222" t="e">
        <f t="shared" si="34"/>
        <v>#N/A</v>
      </c>
    </row>
    <row r="1938" spans="1:3">
      <c r="A1938" s="222" t="e">
        <f>VLOOKUP($D1938,CSVLookups!$B:$R,MATCH(A$1,CSVLookups!$B$1:$R$1,0),FALSE)</f>
        <v>#N/A</v>
      </c>
      <c r="B1938" s="222" t="e">
        <f>VLOOKUP($D1938,CSVLookups!$B:$R,MATCH(B$1,CSVLookups!$B$1:$R$1,0),FALSE)</f>
        <v>#N/A</v>
      </c>
      <c r="C1938" s="222" t="e">
        <f t="shared" si="34"/>
        <v>#N/A</v>
      </c>
    </row>
    <row r="1939" spans="1:3">
      <c r="A1939" s="222" t="e">
        <f>VLOOKUP($D1939,CSVLookups!$B:$R,MATCH(A$1,CSVLookups!$B$1:$R$1,0),FALSE)</f>
        <v>#N/A</v>
      </c>
      <c r="B1939" s="222" t="e">
        <f>VLOOKUP($D1939,CSVLookups!$B:$R,MATCH(B$1,CSVLookups!$B$1:$R$1,0),FALSE)</f>
        <v>#N/A</v>
      </c>
      <c r="C1939" s="222" t="e">
        <f t="shared" si="34"/>
        <v>#N/A</v>
      </c>
    </row>
    <row r="1940" spans="1:3">
      <c r="A1940" s="222" t="e">
        <f>VLOOKUP($D1940,CSVLookups!$B:$R,MATCH(A$1,CSVLookups!$B$1:$R$1,0),FALSE)</f>
        <v>#N/A</v>
      </c>
      <c r="B1940" s="222" t="e">
        <f>VLOOKUP($D1940,CSVLookups!$B:$R,MATCH(B$1,CSVLookups!$B$1:$R$1,0),FALSE)</f>
        <v>#N/A</v>
      </c>
      <c r="C1940" s="222" t="e">
        <f t="shared" si="34"/>
        <v>#N/A</v>
      </c>
    </row>
    <row r="1941" spans="1:3">
      <c r="A1941" s="222" t="e">
        <f>VLOOKUP($D1941,CSVLookups!$B:$R,MATCH(A$1,CSVLookups!$B$1:$R$1,0),FALSE)</f>
        <v>#N/A</v>
      </c>
      <c r="B1941" s="222" t="e">
        <f>VLOOKUP($D1941,CSVLookups!$B:$R,MATCH(B$1,CSVLookups!$B$1:$R$1,0),FALSE)</f>
        <v>#N/A</v>
      </c>
      <c r="C1941" s="222" t="e">
        <f t="shared" si="34"/>
        <v>#N/A</v>
      </c>
    </row>
    <row r="1942" spans="1:3">
      <c r="A1942" s="222" t="e">
        <f>VLOOKUP($D1942,CSVLookups!$B:$R,MATCH(A$1,CSVLookups!$B$1:$R$1,0),FALSE)</f>
        <v>#N/A</v>
      </c>
      <c r="B1942" s="222" t="e">
        <f>VLOOKUP($D1942,CSVLookups!$B:$R,MATCH(B$1,CSVLookups!$B$1:$R$1,0),FALSE)</f>
        <v>#N/A</v>
      </c>
      <c r="C1942" s="222" t="e">
        <f t="shared" si="34"/>
        <v>#N/A</v>
      </c>
    </row>
    <row r="1943" spans="1:3">
      <c r="A1943" s="222" t="e">
        <f>VLOOKUP($D1943,CSVLookups!$B:$R,MATCH(A$1,CSVLookups!$B$1:$R$1,0),FALSE)</f>
        <v>#N/A</v>
      </c>
      <c r="B1943" s="222" t="e">
        <f>VLOOKUP($D1943,CSVLookups!$B:$R,MATCH(B$1,CSVLookups!$B$1:$R$1,0),FALSE)</f>
        <v>#N/A</v>
      </c>
      <c r="C1943" s="222" t="e">
        <f t="shared" si="34"/>
        <v>#N/A</v>
      </c>
    </row>
    <row r="1944" spans="1:3">
      <c r="A1944" s="222" t="e">
        <f>VLOOKUP($D1944,CSVLookups!$B:$R,MATCH(A$1,CSVLookups!$B$1:$R$1,0),FALSE)</f>
        <v>#N/A</v>
      </c>
      <c r="B1944" s="222" t="e">
        <f>VLOOKUP($D1944,CSVLookups!$B:$R,MATCH(B$1,CSVLookups!$B$1:$R$1,0),FALSE)</f>
        <v>#N/A</v>
      </c>
      <c r="C1944" s="222" t="e">
        <f t="shared" si="34"/>
        <v>#N/A</v>
      </c>
    </row>
    <row r="1945" spans="1:3">
      <c r="A1945" s="222" t="e">
        <f>VLOOKUP($D1945,CSVLookups!$B:$R,MATCH(A$1,CSVLookups!$B$1:$R$1,0),FALSE)</f>
        <v>#N/A</v>
      </c>
      <c r="B1945" s="222" t="e">
        <f>VLOOKUP($D1945,CSVLookups!$B:$R,MATCH(B$1,CSVLookups!$B$1:$R$1,0),FALSE)</f>
        <v>#N/A</v>
      </c>
      <c r="C1945" s="222" t="e">
        <f t="shared" si="34"/>
        <v>#N/A</v>
      </c>
    </row>
    <row r="1946" spans="1:3">
      <c r="A1946" s="222" t="e">
        <f>VLOOKUP($D1946,CSVLookups!$B:$R,MATCH(A$1,CSVLookups!$B$1:$R$1,0),FALSE)</f>
        <v>#N/A</v>
      </c>
      <c r="B1946" s="222" t="e">
        <f>VLOOKUP($D1946,CSVLookups!$B:$R,MATCH(B$1,CSVLookups!$B$1:$R$1,0),FALSE)</f>
        <v>#N/A</v>
      </c>
      <c r="C1946" s="222" t="e">
        <f t="shared" si="34"/>
        <v>#N/A</v>
      </c>
    </row>
    <row r="1947" spans="1:3">
      <c r="A1947" s="222" t="e">
        <f>VLOOKUP($D1947,CSVLookups!$B:$R,MATCH(A$1,CSVLookups!$B$1:$R$1,0),FALSE)</f>
        <v>#N/A</v>
      </c>
      <c r="B1947" s="222" t="e">
        <f>VLOOKUP($D1947,CSVLookups!$B:$R,MATCH(B$1,CSVLookups!$B$1:$R$1,0),FALSE)</f>
        <v>#N/A</v>
      </c>
      <c r="C1947" s="222" t="e">
        <f t="shared" si="34"/>
        <v>#N/A</v>
      </c>
    </row>
    <row r="1948" spans="1:3">
      <c r="A1948" s="222" t="e">
        <f>VLOOKUP($D1948,CSVLookups!$B:$R,MATCH(A$1,CSVLookups!$B$1:$R$1,0),FALSE)</f>
        <v>#N/A</v>
      </c>
      <c r="B1948" s="222" t="e">
        <f>VLOOKUP($D1948,CSVLookups!$B:$R,MATCH(B$1,CSVLookups!$B$1:$R$1,0),FALSE)</f>
        <v>#N/A</v>
      </c>
      <c r="C1948" s="222" t="e">
        <f t="shared" si="34"/>
        <v>#N/A</v>
      </c>
    </row>
    <row r="1949" spans="1:3">
      <c r="A1949" s="222" t="e">
        <f>VLOOKUP($D1949,CSVLookups!$B:$R,MATCH(A$1,CSVLookups!$B$1:$R$1,0),FALSE)</f>
        <v>#N/A</v>
      </c>
      <c r="B1949" s="222" t="e">
        <f>VLOOKUP($D1949,CSVLookups!$B:$R,MATCH(B$1,CSVLookups!$B$1:$R$1,0),FALSE)</f>
        <v>#N/A</v>
      </c>
      <c r="C1949" s="222" t="e">
        <f t="shared" si="34"/>
        <v>#N/A</v>
      </c>
    </row>
    <row r="1950" spans="1:3">
      <c r="A1950" s="222" t="e">
        <f>VLOOKUP($D1950,CSVLookups!$B:$R,MATCH(A$1,CSVLookups!$B$1:$R$1,0),FALSE)</f>
        <v>#N/A</v>
      </c>
      <c r="B1950" s="222" t="e">
        <f>VLOOKUP($D1950,CSVLookups!$B:$R,MATCH(B$1,CSVLookups!$B$1:$R$1,0),FALSE)</f>
        <v>#N/A</v>
      </c>
      <c r="C1950" s="222" t="e">
        <f t="shared" si="34"/>
        <v>#N/A</v>
      </c>
    </row>
    <row r="1951" spans="1:3">
      <c r="A1951" s="222" t="e">
        <f>VLOOKUP($D1951,CSVLookups!$B:$R,MATCH(A$1,CSVLookups!$B$1:$R$1,0),FALSE)</f>
        <v>#N/A</v>
      </c>
      <c r="B1951" s="222" t="e">
        <f>VLOOKUP($D1951,CSVLookups!$B:$R,MATCH(B$1,CSVLookups!$B$1:$R$1,0),FALSE)</f>
        <v>#N/A</v>
      </c>
      <c r="C1951" s="222" t="e">
        <f t="shared" si="34"/>
        <v>#N/A</v>
      </c>
    </row>
    <row r="1952" spans="1:3">
      <c r="A1952" s="222" t="e">
        <f>VLOOKUP($D1952,CSVLookups!$B:$R,MATCH(A$1,CSVLookups!$B$1:$R$1,0),FALSE)</f>
        <v>#N/A</v>
      </c>
      <c r="B1952" s="222" t="e">
        <f>VLOOKUP($D1952,CSVLookups!$B:$R,MATCH(B$1,CSVLookups!$B$1:$R$1,0),FALSE)</f>
        <v>#N/A</v>
      </c>
      <c r="C1952" s="222" t="e">
        <f t="shared" si="34"/>
        <v>#N/A</v>
      </c>
    </row>
    <row r="1953" spans="1:3">
      <c r="A1953" s="222" t="e">
        <f>VLOOKUP($D1953,CSVLookups!$B:$R,MATCH(A$1,CSVLookups!$B$1:$R$1,0),FALSE)</f>
        <v>#N/A</v>
      </c>
      <c r="B1953" s="222" t="e">
        <f>VLOOKUP($D1953,CSVLookups!$B:$R,MATCH(B$1,CSVLookups!$B$1:$R$1,0),FALSE)</f>
        <v>#N/A</v>
      </c>
      <c r="C1953" s="222" t="e">
        <f t="shared" si="34"/>
        <v>#N/A</v>
      </c>
    </row>
    <row r="1954" spans="1:3">
      <c r="A1954" s="222" t="e">
        <f>VLOOKUP($D1954,CSVLookups!$B:$R,MATCH(A$1,CSVLookups!$B$1:$R$1,0),FALSE)</f>
        <v>#N/A</v>
      </c>
      <c r="B1954" s="222" t="e">
        <f>VLOOKUP($D1954,CSVLookups!$B:$R,MATCH(B$1,CSVLookups!$B$1:$R$1,0),FALSE)</f>
        <v>#N/A</v>
      </c>
      <c r="C1954" s="222" t="e">
        <f t="shared" si="34"/>
        <v>#N/A</v>
      </c>
    </row>
    <row r="1955" spans="1:3">
      <c r="A1955" s="222" t="e">
        <f>VLOOKUP($D1955,CSVLookups!$B:$R,MATCH(A$1,CSVLookups!$B$1:$R$1,0),FALSE)</f>
        <v>#N/A</v>
      </c>
      <c r="B1955" s="222" t="e">
        <f>VLOOKUP($D1955,CSVLookups!$B:$R,MATCH(B$1,CSVLookups!$B$1:$R$1,0),FALSE)</f>
        <v>#N/A</v>
      </c>
      <c r="C1955" s="222" t="e">
        <f t="shared" si="34"/>
        <v>#N/A</v>
      </c>
    </row>
    <row r="1956" spans="1:3">
      <c r="A1956" s="222" t="e">
        <f>VLOOKUP($D1956,CSVLookups!$B:$R,MATCH(A$1,CSVLookups!$B$1:$R$1,0),FALSE)</f>
        <v>#N/A</v>
      </c>
      <c r="B1956" s="222" t="e">
        <f>VLOOKUP($D1956,CSVLookups!$B:$R,MATCH(B$1,CSVLookups!$B$1:$R$1,0),FALSE)</f>
        <v>#N/A</v>
      </c>
      <c r="C1956" s="222" t="e">
        <f t="shared" si="34"/>
        <v>#N/A</v>
      </c>
    </row>
    <row r="1957" spans="1:3">
      <c r="A1957" s="222" t="e">
        <f>VLOOKUP($D1957,CSVLookups!$B:$R,MATCH(A$1,CSVLookups!$B$1:$R$1,0),FALSE)</f>
        <v>#N/A</v>
      </c>
      <c r="B1957" s="222" t="e">
        <f>VLOOKUP($D1957,CSVLookups!$B:$R,MATCH(B$1,CSVLookups!$B$1:$R$1,0),FALSE)</f>
        <v>#N/A</v>
      </c>
      <c r="C1957" s="222" t="e">
        <f t="shared" si="34"/>
        <v>#N/A</v>
      </c>
    </row>
    <row r="1958" spans="1:3">
      <c r="A1958" s="222" t="e">
        <f>VLOOKUP($D1958,CSVLookups!$B:$R,MATCH(A$1,CSVLookups!$B$1:$R$1,0),FALSE)</f>
        <v>#N/A</v>
      </c>
      <c r="B1958" s="222" t="e">
        <f>VLOOKUP($D1958,CSVLookups!$B:$R,MATCH(B$1,CSVLookups!$B$1:$R$1,0),FALSE)</f>
        <v>#N/A</v>
      </c>
      <c r="C1958" s="222" t="e">
        <f t="shared" si="34"/>
        <v>#N/A</v>
      </c>
    </row>
    <row r="1959" spans="1:3">
      <c r="A1959" s="222" t="e">
        <f>VLOOKUP($D1959,CSVLookups!$B:$R,MATCH(A$1,CSVLookups!$B$1:$R$1,0),FALSE)</f>
        <v>#N/A</v>
      </c>
      <c r="B1959" s="222" t="e">
        <f>VLOOKUP($D1959,CSVLookups!$B:$R,MATCH(B$1,CSVLookups!$B$1:$R$1,0),FALSE)</f>
        <v>#N/A</v>
      </c>
      <c r="C1959" s="222" t="e">
        <f t="shared" si="34"/>
        <v>#N/A</v>
      </c>
    </row>
    <row r="1960" spans="1:3">
      <c r="A1960" s="222" t="e">
        <f>VLOOKUP($D1960,CSVLookups!$B:$R,MATCH(A$1,CSVLookups!$B$1:$R$1,0),FALSE)</f>
        <v>#N/A</v>
      </c>
      <c r="B1960" s="222" t="e">
        <f>VLOOKUP($D1960,CSVLookups!$B:$R,MATCH(B$1,CSVLookups!$B$1:$R$1,0),FALSE)</f>
        <v>#N/A</v>
      </c>
      <c r="C1960" s="222" t="e">
        <f t="shared" si="34"/>
        <v>#N/A</v>
      </c>
    </row>
    <row r="1961" spans="1:3">
      <c r="A1961" s="222" t="e">
        <f>VLOOKUP($D1961,CSVLookups!$B:$R,MATCH(A$1,CSVLookups!$B$1:$R$1,0),FALSE)</f>
        <v>#N/A</v>
      </c>
      <c r="B1961" s="222" t="e">
        <f>VLOOKUP($D1961,CSVLookups!$B:$R,MATCH(B$1,CSVLookups!$B$1:$R$1,0),FALSE)</f>
        <v>#N/A</v>
      </c>
      <c r="C1961" s="222" t="e">
        <f t="shared" si="34"/>
        <v>#N/A</v>
      </c>
    </row>
    <row r="1962" spans="1:3">
      <c r="A1962" s="222" t="e">
        <f>VLOOKUP($D1962,CSVLookups!$B:$R,MATCH(A$1,CSVLookups!$B$1:$R$1,0),FALSE)</f>
        <v>#N/A</v>
      </c>
      <c r="B1962" s="222" t="e">
        <f>VLOOKUP($D1962,CSVLookups!$B:$R,MATCH(B$1,CSVLookups!$B$1:$R$1,0),FALSE)</f>
        <v>#N/A</v>
      </c>
      <c r="C1962" s="222" t="e">
        <f t="shared" si="34"/>
        <v>#N/A</v>
      </c>
    </row>
    <row r="1963" spans="1:3">
      <c r="A1963" s="222" t="e">
        <f>VLOOKUP($D1963,CSVLookups!$B:$R,MATCH(A$1,CSVLookups!$B$1:$R$1,0),FALSE)</f>
        <v>#N/A</v>
      </c>
      <c r="B1963" s="222" t="e">
        <f>VLOOKUP($D1963,CSVLookups!$B:$R,MATCH(B$1,CSVLookups!$B$1:$R$1,0),FALSE)</f>
        <v>#N/A</v>
      </c>
      <c r="C1963" s="222" t="e">
        <f t="shared" si="34"/>
        <v>#N/A</v>
      </c>
    </row>
    <row r="1964" spans="1:3">
      <c r="A1964" s="222" t="e">
        <f>VLOOKUP($D1964,CSVLookups!$B:$R,MATCH(A$1,CSVLookups!$B$1:$R$1,0),FALSE)</f>
        <v>#N/A</v>
      </c>
      <c r="B1964" s="222" t="e">
        <f>VLOOKUP($D1964,CSVLookups!$B:$R,MATCH(B$1,CSVLookups!$B$1:$R$1,0),FALSE)</f>
        <v>#N/A</v>
      </c>
      <c r="C1964" s="222" t="e">
        <f t="shared" si="34"/>
        <v>#N/A</v>
      </c>
    </row>
    <row r="1965" spans="1:3">
      <c r="A1965" s="222" t="e">
        <f>VLOOKUP($D1965,CSVLookups!$B:$R,MATCH(A$1,CSVLookups!$B$1:$R$1,0),FALSE)</f>
        <v>#N/A</v>
      </c>
      <c r="B1965" s="222" t="e">
        <f>VLOOKUP($D1965,CSVLookups!$B:$R,MATCH(B$1,CSVLookups!$B$1:$R$1,0),FALSE)</f>
        <v>#N/A</v>
      </c>
      <c r="C1965" s="222" t="e">
        <f t="shared" si="34"/>
        <v>#N/A</v>
      </c>
    </row>
    <row r="1966" spans="1:3">
      <c r="A1966" s="222" t="e">
        <f>VLOOKUP($D1966,CSVLookups!$B:$R,MATCH(A$1,CSVLookups!$B$1:$R$1,0),FALSE)</f>
        <v>#N/A</v>
      </c>
      <c r="B1966" s="222" t="e">
        <f>VLOOKUP($D1966,CSVLookups!$B:$R,MATCH(B$1,CSVLookups!$B$1:$R$1,0),FALSE)</f>
        <v>#N/A</v>
      </c>
      <c r="C1966" s="222" t="e">
        <f t="shared" si="34"/>
        <v>#N/A</v>
      </c>
    </row>
    <row r="1967" spans="1:3">
      <c r="A1967" s="222" t="e">
        <f>VLOOKUP($D1967,CSVLookups!$B:$R,MATCH(A$1,CSVLookups!$B$1:$R$1,0),FALSE)</f>
        <v>#N/A</v>
      </c>
      <c r="B1967" s="222" t="e">
        <f>VLOOKUP($D1967,CSVLookups!$B:$R,MATCH(B$1,CSVLookups!$B$1:$R$1,0),FALSE)</f>
        <v>#N/A</v>
      </c>
      <c r="C1967" s="222" t="e">
        <f t="shared" si="34"/>
        <v>#N/A</v>
      </c>
    </row>
    <row r="1968" spans="1:3">
      <c r="A1968" s="222" t="e">
        <f>VLOOKUP($D1968,CSVLookups!$B:$R,MATCH(A$1,CSVLookups!$B$1:$R$1,0),FALSE)</f>
        <v>#N/A</v>
      </c>
      <c r="B1968" s="222" t="e">
        <f>VLOOKUP($D1968,CSVLookups!$B:$R,MATCH(B$1,CSVLookups!$B$1:$R$1,0),FALSE)</f>
        <v>#N/A</v>
      </c>
      <c r="C1968" s="222" t="e">
        <f t="shared" si="34"/>
        <v>#N/A</v>
      </c>
    </row>
    <row r="1969" spans="1:3">
      <c r="A1969" s="222" t="e">
        <f>VLOOKUP($D1969,CSVLookups!$B:$R,MATCH(A$1,CSVLookups!$B$1:$R$1,0),FALSE)</f>
        <v>#N/A</v>
      </c>
      <c r="B1969" s="222" t="e">
        <f>VLOOKUP($D1969,CSVLookups!$B:$R,MATCH(B$1,CSVLookups!$B$1:$R$1,0),FALSE)</f>
        <v>#N/A</v>
      </c>
      <c r="C1969" s="222" t="e">
        <f t="shared" si="34"/>
        <v>#N/A</v>
      </c>
    </row>
    <row r="1970" spans="1:3">
      <c r="A1970" s="222" t="e">
        <f>VLOOKUP($D1970,CSVLookups!$B:$R,MATCH(A$1,CSVLookups!$B$1:$R$1,0),FALSE)</f>
        <v>#N/A</v>
      </c>
      <c r="B1970" s="222" t="e">
        <f>VLOOKUP($D1970,CSVLookups!$B:$R,MATCH(B$1,CSVLookups!$B$1:$R$1,0),FALSE)</f>
        <v>#N/A</v>
      </c>
      <c r="C1970" s="222" t="e">
        <f t="shared" si="34"/>
        <v>#N/A</v>
      </c>
    </row>
    <row r="1971" spans="1:3">
      <c r="A1971" s="222" t="e">
        <f>VLOOKUP($D1971,CSVLookups!$B:$R,MATCH(A$1,CSVLookups!$B$1:$R$1,0),FALSE)</f>
        <v>#N/A</v>
      </c>
      <c r="B1971" s="222" t="e">
        <f>VLOOKUP($D1971,CSVLookups!$B:$R,MATCH(B$1,CSVLookups!$B$1:$R$1,0),FALSE)</f>
        <v>#N/A</v>
      </c>
      <c r="C1971" s="222" t="e">
        <f t="shared" si="34"/>
        <v>#N/A</v>
      </c>
    </row>
    <row r="1972" spans="1:3">
      <c r="A1972" s="222" t="e">
        <f>VLOOKUP($D1972,CSVLookups!$B:$R,MATCH(A$1,CSVLookups!$B$1:$R$1,0),FALSE)</f>
        <v>#N/A</v>
      </c>
      <c r="B1972" s="222" t="e">
        <f>VLOOKUP($D1972,CSVLookups!$B:$R,MATCH(B$1,CSVLookups!$B$1:$R$1,0),FALSE)</f>
        <v>#N/A</v>
      </c>
      <c r="C1972" s="222" t="e">
        <f t="shared" si="34"/>
        <v>#N/A</v>
      </c>
    </row>
    <row r="1973" spans="1:3">
      <c r="A1973" s="222" t="e">
        <f>VLOOKUP($D1973,CSVLookups!$B:$R,MATCH(A$1,CSVLookups!$B$1:$R$1,0),FALSE)</f>
        <v>#N/A</v>
      </c>
      <c r="B1973" s="222" t="e">
        <f>VLOOKUP($D1973,CSVLookups!$B:$R,MATCH(B$1,CSVLookups!$B$1:$R$1,0),FALSE)</f>
        <v>#N/A</v>
      </c>
      <c r="C1973" s="222" t="e">
        <f t="shared" si="34"/>
        <v>#N/A</v>
      </c>
    </row>
    <row r="1974" spans="1:3">
      <c r="A1974" s="222" t="e">
        <f>VLOOKUP($D1974,CSVLookups!$B:$R,MATCH(A$1,CSVLookups!$B$1:$R$1,0),FALSE)</f>
        <v>#N/A</v>
      </c>
      <c r="B1974" s="222" t="e">
        <f>VLOOKUP($D1974,CSVLookups!$B:$R,MATCH(B$1,CSVLookups!$B$1:$R$1,0),FALSE)</f>
        <v>#N/A</v>
      </c>
      <c r="C1974" s="222" t="e">
        <f t="shared" si="34"/>
        <v>#N/A</v>
      </c>
    </row>
    <row r="1975" spans="1:3">
      <c r="A1975" s="222" t="e">
        <f>VLOOKUP($D1975,CSVLookups!$B:$R,MATCH(A$1,CSVLookups!$B$1:$R$1,0),FALSE)</f>
        <v>#N/A</v>
      </c>
      <c r="B1975" s="222" t="e">
        <f>VLOOKUP($D1975,CSVLookups!$B:$R,MATCH(B$1,CSVLookups!$B$1:$R$1,0),FALSE)</f>
        <v>#N/A</v>
      </c>
      <c r="C1975" s="222" t="e">
        <f t="shared" si="34"/>
        <v>#N/A</v>
      </c>
    </row>
    <row r="1976" spans="1:3">
      <c r="A1976" s="222" t="e">
        <f>VLOOKUP($D1976,CSVLookups!$B:$R,MATCH(A$1,CSVLookups!$B$1:$R$1,0),FALSE)</f>
        <v>#N/A</v>
      </c>
      <c r="B1976" s="222" t="e">
        <f>VLOOKUP($D1976,CSVLookups!$B:$R,MATCH(B$1,CSVLookups!$B$1:$R$1,0),FALSE)</f>
        <v>#N/A</v>
      </c>
      <c r="C1976" s="222" t="e">
        <f t="shared" si="34"/>
        <v>#N/A</v>
      </c>
    </row>
    <row r="1977" spans="1:3">
      <c r="A1977" s="222" t="e">
        <f>VLOOKUP($D1977,CSVLookups!$B:$R,MATCH(A$1,CSVLookups!$B$1:$R$1,0),FALSE)</f>
        <v>#N/A</v>
      </c>
      <c r="B1977" s="222" t="e">
        <f>VLOOKUP($D1977,CSVLookups!$B:$R,MATCH(B$1,CSVLookups!$B$1:$R$1,0),FALSE)</f>
        <v>#N/A</v>
      </c>
      <c r="C1977" s="222" t="e">
        <f t="shared" si="34"/>
        <v>#N/A</v>
      </c>
    </row>
    <row r="1978" spans="1:3">
      <c r="A1978" s="222" t="e">
        <f>VLOOKUP($D1978,CSVLookups!$B:$R,MATCH(A$1,CSVLookups!$B$1:$R$1,0),FALSE)</f>
        <v>#N/A</v>
      </c>
      <c r="B1978" s="222" t="e">
        <f>VLOOKUP($D1978,CSVLookups!$B:$R,MATCH(B$1,CSVLookups!$B$1:$R$1,0),FALSE)</f>
        <v>#N/A</v>
      </c>
      <c r="C1978" s="222" t="e">
        <f t="shared" si="34"/>
        <v>#N/A</v>
      </c>
    </row>
    <row r="1979" spans="1:3">
      <c r="A1979" s="222" t="e">
        <f>VLOOKUP($D1979,CSVLookups!$B:$R,MATCH(A$1,CSVLookups!$B$1:$R$1,0),FALSE)</f>
        <v>#N/A</v>
      </c>
      <c r="B1979" s="222" t="e">
        <f>VLOOKUP($D1979,CSVLookups!$B:$R,MATCH(B$1,CSVLookups!$B$1:$R$1,0),FALSE)</f>
        <v>#N/A</v>
      </c>
      <c r="C1979" s="222" t="e">
        <f t="shared" si="34"/>
        <v>#N/A</v>
      </c>
    </row>
    <row r="1980" spans="1:3">
      <c r="A1980" s="222" t="e">
        <f>VLOOKUP($D1980,CSVLookups!$B:$R,MATCH(A$1,CSVLookups!$B$1:$R$1,0),FALSE)</f>
        <v>#N/A</v>
      </c>
      <c r="B1980" s="222" t="e">
        <f>VLOOKUP($D1980,CSVLookups!$B:$R,MATCH(B$1,CSVLookups!$B$1:$R$1,0),FALSE)</f>
        <v>#N/A</v>
      </c>
      <c r="C1980" s="222" t="e">
        <f t="shared" si="34"/>
        <v>#N/A</v>
      </c>
    </row>
    <row r="1981" spans="1:3">
      <c r="A1981" s="222" t="e">
        <f>VLOOKUP($D1981,CSVLookups!$B:$R,MATCH(A$1,CSVLookups!$B$1:$R$1,0),FALSE)</f>
        <v>#N/A</v>
      </c>
      <c r="B1981" s="222" t="e">
        <f>VLOOKUP($D1981,CSVLookups!$B:$R,MATCH(B$1,CSVLookups!$B$1:$R$1,0),FALSE)</f>
        <v>#N/A</v>
      </c>
      <c r="C1981" s="222" t="e">
        <f t="shared" si="34"/>
        <v>#N/A</v>
      </c>
    </row>
    <row r="1982" spans="1:3">
      <c r="A1982" s="222" t="e">
        <f>VLOOKUP($D1982,CSVLookups!$B:$R,MATCH(A$1,CSVLookups!$B$1:$R$1,0),FALSE)</f>
        <v>#N/A</v>
      </c>
      <c r="B1982" s="222" t="e">
        <f>VLOOKUP($D1982,CSVLookups!$B:$R,MATCH(B$1,CSVLookups!$B$1:$R$1,0),FALSE)</f>
        <v>#N/A</v>
      </c>
      <c r="C1982" s="222" t="e">
        <f t="shared" si="34"/>
        <v>#N/A</v>
      </c>
    </row>
    <row r="1983" spans="1:3">
      <c r="A1983" s="222" t="e">
        <f>VLOOKUP($D1983,CSVLookups!$B:$R,MATCH(A$1,CSVLookups!$B$1:$R$1,0),FALSE)</f>
        <v>#N/A</v>
      </c>
      <c r="B1983" s="222" t="e">
        <f>VLOOKUP($D1983,CSVLookups!$B:$R,MATCH(B$1,CSVLookups!$B$1:$R$1,0),FALSE)</f>
        <v>#N/A</v>
      </c>
      <c r="C1983" s="222" t="e">
        <f t="shared" si="34"/>
        <v>#N/A</v>
      </c>
    </row>
    <row r="1984" spans="1:3">
      <c r="A1984" s="222" t="e">
        <f>VLOOKUP($D1984,CSVLookups!$B:$R,MATCH(A$1,CSVLookups!$B$1:$R$1,0),FALSE)</f>
        <v>#N/A</v>
      </c>
      <c r="B1984" s="222" t="e">
        <f>VLOOKUP($D1984,CSVLookups!$B:$R,MATCH(B$1,CSVLookups!$B$1:$R$1,0),FALSE)</f>
        <v>#N/A</v>
      </c>
      <c r="C1984" s="222" t="e">
        <f t="shared" si="34"/>
        <v>#N/A</v>
      </c>
    </row>
    <row r="1985" spans="1:3">
      <c r="A1985" s="222" t="e">
        <f>VLOOKUP($D1985,CSVLookups!$B:$R,MATCH(A$1,CSVLookups!$B$1:$R$1,0),FALSE)</f>
        <v>#N/A</v>
      </c>
      <c r="B1985" s="222" t="e">
        <f>VLOOKUP($D1985,CSVLookups!$B:$R,MATCH(B$1,CSVLookups!$B$1:$R$1,0),FALSE)</f>
        <v>#N/A</v>
      </c>
      <c r="C1985" s="222" t="e">
        <f t="shared" si="34"/>
        <v>#N/A</v>
      </c>
    </row>
    <row r="1986" spans="1:3">
      <c r="A1986" s="222" t="e">
        <f>VLOOKUP($D1986,CSVLookups!$B:$R,MATCH(A$1,CSVLookups!$B$1:$R$1,0),FALSE)</f>
        <v>#N/A</v>
      </c>
      <c r="B1986" s="222" t="e">
        <f>VLOOKUP($D1986,CSVLookups!$B:$R,MATCH(B$1,CSVLookups!$B$1:$R$1,0),FALSE)</f>
        <v>#N/A</v>
      </c>
      <c r="C1986" s="222" t="e">
        <f t="shared" si="34"/>
        <v>#N/A</v>
      </c>
    </row>
    <row r="1987" spans="1:3">
      <c r="A1987" s="222" t="e">
        <f>VLOOKUP($D1987,CSVLookups!$B:$R,MATCH(A$1,CSVLookups!$B$1:$R$1,0),FALSE)</f>
        <v>#N/A</v>
      </c>
      <c r="B1987" s="222" t="e">
        <f>VLOOKUP($D1987,CSVLookups!$B:$R,MATCH(B$1,CSVLookups!$B$1:$R$1,0),FALSE)</f>
        <v>#N/A</v>
      </c>
      <c r="C1987" s="222" t="e">
        <f t="shared" si="34"/>
        <v>#N/A</v>
      </c>
    </row>
    <row r="1988" spans="1:3">
      <c r="A1988" s="222" t="e">
        <f>VLOOKUP($D1988,CSVLookups!$B:$R,MATCH(A$1,CSVLookups!$B$1:$R$1,0),FALSE)</f>
        <v>#N/A</v>
      </c>
      <c r="B1988" s="222" t="e">
        <f>VLOOKUP($D1988,CSVLookups!$B:$R,MATCH(B$1,CSVLookups!$B$1:$R$1,0),FALSE)</f>
        <v>#N/A</v>
      </c>
      <c r="C1988" s="222" t="e">
        <f t="shared" si="34"/>
        <v>#N/A</v>
      </c>
    </row>
    <row r="1989" spans="1:3">
      <c r="A1989" s="222" t="e">
        <f>VLOOKUP($D1989,CSVLookups!$B:$R,MATCH(A$1,CSVLookups!$B$1:$R$1,0),FALSE)</f>
        <v>#N/A</v>
      </c>
      <c r="B1989" s="222" t="e">
        <f>VLOOKUP($D1989,CSVLookups!$B:$R,MATCH(B$1,CSVLookups!$B$1:$R$1,0),FALSE)</f>
        <v>#N/A</v>
      </c>
      <c r="C1989" s="222" t="e">
        <f t="shared" si="34"/>
        <v>#N/A</v>
      </c>
    </row>
    <row r="1990" spans="1:3">
      <c r="A1990" s="222" t="e">
        <f>VLOOKUP($D1990,CSVLookups!$B:$R,MATCH(A$1,CSVLookups!$B$1:$R$1,0),FALSE)</f>
        <v>#N/A</v>
      </c>
      <c r="B1990" s="222" t="e">
        <f>VLOOKUP($D1990,CSVLookups!$B:$R,MATCH(B$1,CSVLookups!$B$1:$R$1,0),FALSE)</f>
        <v>#N/A</v>
      </c>
      <c r="C1990" s="222" t="e">
        <f t="shared" si="34"/>
        <v>#N/A</v>
      </c>
    </row>
    <row r="1991" spans="1:3">
      <c r="A1991" s="222" t="e">
        <f>VLOOKUP($D1991,CSVLookups!$B:$R,MATCH(A$1,CSVLookups!$B$1:$R$1,0),FALSE)</f>
        <v>#N/A</v>
      </c>
      <c r="B1991" s="222" t="e">
        <f>VLOOKUP($D1991,CSVLookups!$B:$R,MATCH(B$1,CSVLookups!$B$1:$R$1,0),FALSE)</f>
        <v>#N/A</v>
      </c>
      <c r="C1991" s="222" t="e">
        <f t="shared" si="34"/>
        <v>#N/A</v>
      </c>
    </row>
    <row r="1992" spans="1:3">
      <c r="A1992" s="222" t="e">
        <f>VLOOKUP($D1992,CSVLookups!$B:$R,MATCH(A$1,CSVLookups!$B$1:$R$1,0),FALSE)</f>
        <v>#N/A</v>
      </c>
      <c r="B1992" s="222" t="e">
        <f>VLOOKUP($D1992,CSVLookups!$B:$R,MATCH(B$1,CSVLookups!$B$1:$R$1,0),FALSE)</f>
        <v>#N/A</v>
      </c>
      <c r="C1992" s="222" t="e">
        <f t="shared" si="34"/>
        <v>#N/A</v>
      </c>
    </row>
    <row r="1993" spans="1:3">
      <c r="A1993" s="222" t="e">
        <f>VLOOKUP($D1993,CSVLookups!$B:$R,MATCH(A$1,CSVLookups!$B$1:$R$1,0),FALSE)</f>
        <v>#N/A</v>
      </c>
      <c r="B1993" s="222" t="e">
        <f>VLOOKUP($D1993,CSVLookups!$B:$R,MATCH(B$1,CSVLookups!$B$1:$R$1,0),FALSE)</f>
        <v>#N/A</v>
      </c>
      <c r="C1993" s="222" t="e">
        <f t="shared" si="34"/>
        <v>#N/A</v>
      </c>
    </row>
    <row r="1994" spans="1:3">
      <c r="A1994" s="222" t="e">
        <f>VLOOKUP($D1994,CSVLookups!$B:$R,MATCH(A$1,CSVLookups!$B$1:$R$1,0),FALSE)</f>
        <v>#N/A</v>
      </c>
      <c r="B1994" s="222" t="e">
        <f>VLOOKUP($D1994,CSVLookups!$B:$R,MATCH(B$1,CSVLookups!$B$1:$R$1,0),FALSE)</f>
        <v>#N/A</v>
      </c>
      <c r="C1994" s="222" t="e">
        <f t="shared" si="34"/>
        <v>#N/A</v>
      </c>
    </row>
    <row r="1995" spans="1:3">
      <c r="A1995" s="222" t="e">
        <f>VLOOKUP($D1995,CSVLookups!$B:$R,MATCH(A$1,CSVLookups!$B$1:$R$1,0),FALSE)</f>
        <v>#N/A</v>
      </c>
      <c r="B1995" s="222" t="e">
        <f>VLOOKUP($D1995,CSVLookups!$B:$R,MATCH(B$1,CSVLookups!$B$1:$R$1,0),FALSE)</f>
        <v>#N/A</v>
      </c>
      <c r="C1995" s="222" t="e">
        <f t="shared" si="34"/>
        <v>#N/A</v>
      </c>
    </row>
    <row r="1996" spans="1:3">
      <c r="A1996" s="222" t="e">
        <f>VLOOKUP($D1996,CSVLookups!$B:$R,MATCH(A$1,CSVLookups!$B$1:$R$1,0),FALSE)</f>
        <v>#N/A</v>
      </c>
      <c r="B1996" s="222" t="e">
        <f>VLOOKUP($D1996,CSVLookups!$B:$R,MATCH(B$1,CSVLookups!$B$1:$R$1,0),FALSE)</f>
        <v>#N/A</v>
      </c>
      <c r="C1996" s="222" t="e">
        <f t="shared" si="34"/>
        <v>#N/A</v>
      </c>
    </row>
    <row r="1997" spans="1:3">
      <c r="A1997" s="222" t="e">
        <f>VLOOKUP($D1997,CSVLookups!$B:$R,MATCH(A$1,CSVLookups!$B$1:$R$1,0),FALSE)</f>
        <v>#N/A</v>
      </c>
      <c r="B1997" s="222" t="e">
        <f>VLOOKUP($D1997,CSVLookups!$B:$R,MATCH(B$1,CSVLookups!$B$1:$R$1,0),FALSE)</f>
        <v>#N/A</v>
      </c>
      <c r="C1997" s="222" t="e">
        <f t="shared" si="34"/>
        <v>#N/A</v>
      </c>
    </row>
    <row r="1998" spans="1:3">
      <c r="A1998" s="222" t="e">
        <f>VLOOKUP($D1998,CSVLookups!$B:$R,MATCH(A$1,CSVLookups!$B$1:$R$1,0),FALSE)</f>
        <v>#N/A</v>
      </c>
      <c r="B1998" s="222" t="e">
        <f>VLOOKUP($D1998,CSVLookups!$B:$R,MATCH(B$1,CSVLookups!$B$1:$R$1,0),FALSE)</f>
        <v>#N/A</v>
      </c>
      <c r="C1998" s="222" t="e">
        <f t="shared" si="34"/>
        <v>#N/A</v>
      </c>
    </row>
    <row r="1999" spans="1:3">
      <c r="A1999" s="222" t="e">
        <f>VLOOKUP($D1999,CSVLookups!$B:$R,MATCH(A$1,CSVLookups!$B$1:$R$1,0),FALSE)</f>
        <v>#N/A</v>
      </c>
      <c r="B1999" s="222" t="e">
        <f>VLOOKUP($D1999,CSVLookups!$B:$R,MATCH(B$1,CSVLookups!$B$1:$R$1,0),FALSE)</f>
        <v>#N/A</v>
      </c>
      <c r="C1999" s="222" t="e">
        <f t="shared" ref="C1999:C2062" si="35">IF(CONCATENATE(A1999,B1999)="313 Financial Information0",CONCATENATE(A1999,B1999,D1999),IF(LEN(F1999)=0,CONCATENATE(A1999,B1999,IF(LEFT(D1999,LEN("Unincepted"))="Unincepted","ULO","")),CONCATENATE(A1999,B1999,F1999)))</f>
        <v>#N/A</v>
      </c>
    </row>
    <row r="2000" spans="1:3">
      <c r="A2000" s="222" t="e">
        <f>VLOOKUP($D2000,CSVLookups!$B:$R,MATCH(A$1,CSVLookups!$B$1:$R$1,0),FALSE)</f>
        <v>#N/A</v>
      </c>
      <c r="B2000" s="222" t="e">
        <f>VLOOKUP($D2000,CSVLookups!$B:$R,MATCH(B$1,CSVLookups!$B$1:$R$1,0),FALSE)</f>
        <v>#N/A</v>
      </c>
      <c r="C2000" s="222" t="e">
        <f t="shared" si="35"/>
        <v>#N/A</v>
      </c>
    </row>
    <row r="2001" spans="1:3">
      <c r="A2001" s="222" t="e">
        <f>VLOOKUP($D2001,CSVLookups!$B:$R,MATCH(A$1,CSVLookups!$B$1:$R$1,0),FALSE)</f>
        <v>#N/A</v>
      </c>
      <c r="B2001" s="222" t="e">
        <f>VLOOKUP($D2001,CSVLookups!$B:$R,MATCH(B$1,CSVLookups!$B$1:$R$1,0),FALSE)</f>
        <v>#N/A</v>
      </c>
      <c r="C2001" s="222" t="e">
        <f t="shared" si="35"/>
        <v>#N/A</v>
      </c>
    </row>
    <row r="2002" spans="1:3">
      <c r="A2002" s="222" t="e">
        <f>VLOOKUP($D2002,CSVLookups!$B:$R,MATCH(A$1,CSVLookups!$B$1:$R$1,0),FALSE)</f>
        <v>#N/A</v>
      </c>
      <c r="B2002" s="222" t="e">
        <f>VLOOKUP($D2002,CSVLookups!$B:$R,MATCH(B$1,CSVLookups!$B$1:$R$1,0),FALSE)</f>
        <v>#N/A</v>
      </c>
      <c r="C2002" s="222" t="e">
        <f t="shared" si="35"/>
        <v>#N/A</v>
      </c>
    </row>
    <row r="2003" spans="1:3">
      <c r="A2003" s="222" t="e">
        <f>VLOOKUP($D2003,CSVLookups!$B:$R,MATCH(A$1,CSVLookups!$B$1:$R$1,0),FALSE)</f>
        <v>#N/A</v>
      </c>
      <c r="B2003" s="222" t="e">
        <f>VLOOKUP($D2003,CSVLookups!$B:$R,MATCH(B$1,CSVLookups!$B$1:$R$1,0),FALSE)</f>
        <v>#N/A</v>
      </c>
      <c r="C2003" s="222" t="e">
        <f t="shared" si="35"/>
        <v>#N/A</v>
      </c>
    </row>
    <row r="2004" spans="1:3">
      <c r="A2004" s="222" t="e">
        <f>VLOOKUP($D2004,CSVLookups!$B:$R,MATCH(A$1,CSVLookups!$B$1:$R$1,0),FALSE)</f>
        <v>#N/A</v>
      </c>
      <c r="B2004" s="222" t="e">
        <f>VLOOKUP($D2004,CSVLookups!$B:$R,MATCH(B$1,CSVLookups!$B$1:$R$1,0),FALSE)</f>
        <v>#N/A</v>
      </c>
      <c r="C2004" s="222" t="e">
        <f t="shared" si="35"/>
        <v>#N/A</v>
      </c>
    </row>
    <row r="2005" spans="1:3">
      <c r="A2005" s="222" t="e">
        <f>VLOOKUP($D2005,CSVLookups!$B:$R,MATCH(A$1,CSVLookups!$B$1:$R$1,0),FALSE)</f>
        <v>#N/A</v>
      </c>
      <c r="B2005" s="222" t="e">
        <f>VLOOKUP($D2005,CSVLookups!$B:$R,MATCH(B$1,CSVLookups!$B$1:$R$1,0),FALSE)</f>
        <v>#N/A</v>
      </c>
      <c r="C2005" s="222" t="e">
        <f t="shared" si="35"/>
        <v>#N/A</v>
      </c>
    </row>
    <row r="2006" spans="1:3">
      <c r="A2006" s="222" t="e">
        <f>VLOOKUP($D2006,CSVLookups!$B:$R,MATCH(A$1,CSVLookups!$B$1:$R$1,0),FALSE)</f>
        <v>#N/A</v>
      </c>
      <c r="B2006" s="222" t="e">
        <f>VLOOKUP($D2006,CSVLookups!$B:$R,MATCH(B$1,CSVLookups!$B$1:$R$1,0),FALSE)</f>
        <v>#N/A</v>
      </c>
      <c r="C2006" s="222" t="e">
        <f t="shared" si="35"/>
        <v>#N/A</v>
      </c>
    </row>
    <row r="2007" spans="1:3">
      <c r="A2007" s="222" t="e">
        <f>VLOOKUP($D2007,CSVLookups!$B:$R,MATCH(A$1,CSVLookups!$B$1:$R$1,0),FALSE)</f>
        <v>#N/A</v>
      </c>
      <c r="B2007" s="222" t="e">
        <f>VLOOKUP($D2007,CSVLookups!$B:$R,MATCH(B$1,CSVLookups!$B$1:$R$1,0),FALSE)</f>
        <v>#N/A</v>
      </c>
      <c r="C2007" s="222" t="e">
        <f t="shared" si="35"/>
        <v>#N/A</v>
      </c>
    </row>
    <row r="2008" spans="1:3">
      <c r="A2008" s="222" t="e">
        <f>VLOOKUP($D2008,CSVLookups!$B:$R,MATCH(A$1,CSVLookups!$B$1:$R$1,0),FALSE)</f>
        <v>#N/A</v>
      </c>
      <c r="B2008" s="222" t="e">
        <f>VLOOKUP($D2008,CSVLookups!$B:$R,MATCH(B$1,CSVLookups!$B$1:$R$1,0),FALSE)</f>
        <v>#N/A</v>
      </c>
      <c r="C2008" s="222" t="e">
        <f t="shared" si="35"/>
        <v>#N/A</v>
      </c>
    </row>
    <row r="2009" spans="1:3">
      <c r="A2009" s="222" t="e">
        <f>VLOOKUP($D2009,CSVLookups!$B:$R,MATCH(A$1,CSVLookups!$B$1:$R$1,0),FALSE)</f>
        <v>#N/A</v>
      </c>
      <c r="B2009" s="222" t="e">
        <f>VLOOKUP($D2009,CSVLookups!$B:$R,MATCH(B$1,CSVLookups!$B$1:$R$1,0),FALSE)</f>
        <v>#N/A</v>
      </c>
      <c r="C2009" s="222" t="e">
        <f t="shared" si="35"/>
        <v>#N/A</v>
      </c>
    </row>
    <row r="2010" spans="1:3">
      <c r="A2010" s="222" t="e">
        <f>VLOOKUP($D2010,CSVLookups!$B:$R,MATCH(A$1,CSVLookups!$B$1:$R$1,0),FALSE)</f>
        <v>#N/A</v>
      </c>
      <c r="B2010" s="222" t="e">
        <f>VLOOKUP($D2010,CSVLookups!$B:$R,MATCH(B$1,CSVLookups!$B$1:$R$1,0),FALSE)</f>
        <v>#N/A</v>
      </c>
      <c r="C2010" s="222" t="e">
        <f t="shared" si="35"/>
        <v>#N/A</v>
      </c>
    </row>
    <row r="2011" spans="1:3">
      <c r="A2011" s="222" t="e">
        <f>VLOOKUP($D2011,CSVLookups!$B:$R,MATCH(A$1,CSVLookups!$B$1:$R$1,0),FALSE)</f>
        <v>#N/A</v>
      </c>
      <c r="B2011" s="222" t="e">
        <f>VLOOKUP($D2011,CSVLookups!$B:$R,MATCH(B$1,CSVLookups!$B$1:$R$1,0),FALSE)</f>
        <v>#N/A</v>
      </c>
      <c r="C2011" s="222" t="e">
        <f t="shared" si="35"/>
        <v>#N/A</v>
      </c>
    </row>
    <row r="2012" spans="1:3">
      <c r="A2012" s="222" t="e">
        <f>VLOOKUP($D2012,CSVLookups!$B:$R,MATCH(A$1,CSVLookups!$B$1:$R$1,0),FALSE)</f>
        <v>#N/A</v>
      </c>
      <c r="B2012" s="222" t="e">
        <f>VLOOKUP($D2012,CSVLookups!$B:$R,MATCH(B$1,CSVLookups!$B$1:$R$1,0),FALSE)</f>
        <v>#N/A</v>
      </c>
      <c r="C2012" s="222" t="e">
        <f t="shared" si="35"/>
        <v>#N/A</v>
      </c>
    </row>
    <row r="2013" spans="1:3">
      <c r="A2013" s="222" t="e">
        <f>VLOOKUP($D2013,CSVLookups!$B:$R,MATCH(A$1,CSVLookups!$B$1:$R$1,0),FALSE)</f>
        <v>#N/A</v>
      </c>
      <c r="B2013" s="222" t="e">
        <f>VLOOKUP($D2013,CSVLookups!$B:$R,MATCH(B$1,CSVLookups!$B$1:$R$1,0),FALSE)</f>
        <v>#N/A</v>
      </c>
      <c r="C2013" s="222" t="e">
        <f t="shared" si="35"/>
        <v>#N/A</v>
      </c>
    </row>
    <row r="2014" spans="1:3">
      <c r="A2014" s="222" t="e">
        <f>VLOOKUP($D2014,CSVLookups!$B:$R,MATCH(A$1,CSVLookups!$B$1:$R$1,0),FALSE)</f>
        <v>#N/A</v>
      </c>
      <c r="B2014" s="222" t="e">
        <f>VLOOKUP($D2014,CSVLookups!$B:$R,MATCH(B$1,CSVLookups!$B$1:$R$1,0),FALSE)</f>
        <v>#N/A</v>
      </c>
      <c r="C2014" s="222" t="e">
        <f t="shared" si="35"/>
        <v>#N/A</v>
      </c>
    </row>
    <row r="2015" spans="1:3">
      <c r="A2015" s="222" t="e">
        <f>VLOOKUP($D2015,CSVLookups!$B:$R,MATCH(A$1,CSVLookups!$B$1:$R$1,0),FALSE)</f>
        <v>#N/A</v>
      </c>
      <c r="B2015" s="222" t="e">
        <f>VLOOKUP($D2015,CSVLookups!$B:$R,MATCH(B$1,CSVLookups!$B$1:$R$1,0),FALSE)</f>
        <v>#N/A</v>
      </c>
      <c r="C2015" s="222" t="e">
        <f t="shared" si="35"/>
        <v>#N/A</v>
      </c>
    </row>
    <row r="2016" spans="1:3">
      <c r="A2016" s="222" t="e">
        <f>VLOOKUP($D2016,CSVLookups!$B:$R,MATCH(A$1,CSVLookups!$B$1:$R$1,0),FALSE)</f>
        <v>#N/A</v>
      </c>
      <c r="B2016" s="222" t="e">
        <f>VLOOKUP($D2016,CSVLookups!$B:$R,MATCH(B$1,CSVLookups!$B$1:$R$1,0),FALSE)</f>
        <v>#N/A</v>
      </c>
      <c r="C2016" s="222" t="e">
        <f t="shared" si="35"/>
        <v>#N/A</v>
      </c>
    </row>
    <row r="2017" spans="1:3">
      <c r="A2017" s="222" t="e">
        <f>VLOOKUP($D2017,CSVLookups!$B:$R,MATCH(A$1,CSVLookups!$B$1:$R$1,0),FALSE)</f>
        <v>#N/A</v>
      </c>
      <c r="B2017" s="222" t="e">
        <f>VLOOKUP($D2017,CSVLookups!$B:$R,MATCH(B$1,CSVLookups!$B$1:$R$1,0),FALSE)</f>
        <v>#N/A</v>
      </c>
      <c r="C2017" s="222" t="e">
        <f t="shared" si="35"/>
        <v>#N/A</v>
      </c>
    </row>
    <row r="2018" spans="1:3">
      <c r="A2018" s="222" t="e">
        <f>VLOOKUP($D2018,CSVLookups!$B:$R,MATCH(A$1,CSVLookups!$B$1:$R$1,0),FALSE)</f>
        <v>#N/A</v>
      </c>
      <c r="B2018" s="222" t="e">
        <f>VLOOKUP($D2018,CSVLookups!$B:$R,MATCH(B$1,CSVLookups!$B$1:$R$1,0),FALSE)</f>
        <v>#N/A</v>
      </c>
      <c r="C2018" s="222" t="e">
        <f t="shared" si="35"/>
        <v>#N/A</v>
      </c>
    </row>
    <row r="2019" spans="1:3">
      <c r="A2019" s="222" t="e">
        <f>VLOOKUP($D2019,CSVLookups!$B:$R,MATCH(A$1,CSVLookups!$B$1:$R$1,0),FALSE)</f>
        <v>#N/A</v>
      </c>
      <c r="B2019" s="222" t="e">
        <f>VLOOKUP($D2019,CSVLookups!$B:$R,MATCH(B$1,CSVLookups!$B$1:$R$1,0),FALSE)</f>
        <v>#N/A</v>
      </c>
      <c r="C2019" s="222" t="e">
        <f t="shared" si="35"/>
        <v>#N/A</v>
      </c>
    </row>
    <row r="2020" spans="1:3">
      <c r="A2020" s="222" t="e">
        <f>VLOOKUP($D2020,CSVLookups!$B:$R,MATCH(A$1,CSVLookups!$B$1:$R$1,0),FALSE)</f>
        <v>#N/A</v>
      </c>
      <c r="B2020" s="222" t="e">
        <f>VLOOKUP($D2020,CSVLookups!$B:$R,MATCH(B$1,CSVLookups!$B$1:$R$1,0),FALSE)</f>
        <v>#N/A</v>
      </c>
      <c r="C2020" s="222" t="e">
        <f t="shared" si="35"/>
        <v>#N/A</v>
      </c>
    </row>
    <row r="2021" spans="1:3">
      <c r="A2021" s="222" t="e">
        <f>VLOOKUP($D2021,CSVLookups!$B:$R,MATCH(A$1,CSVLookups!$B$1:$R$1,0),FALSE)</f>
        <v>#N/A</v>
      </c>
      <c r="B2021" s="222" t="e">
        <f>VLOOKUP($D2021,CSVLookups!$B:$R,MATCH(B$1,CSVLookups!$B$1:$R$1,0),FALSE)</f>
        <v>#N/A</v>
      </c>
      <c r="C2021" s="222" t="e">
        <f t="shared" si="35"/>
        <v>#N/A</v>
      </c>
    </row>
    <row r="2022" spans="1:3">
      <c r="A2022" s="222" t="e">
        <f>VLOOKUP($D2022,CSVLookups!$B:$R,MATCH(A$1,CSVLookups!$B$1:$R$1,0),FALSE)</f>
        <v>#N/A</v>
      </c>
      <c r="B2022" s="222" t="e">
        <f>VLOOKUP($D2022,CSVLookups!$B:$R,MATCH(B$1,CSVLookups!$B$1:$R$1,0),FALSE)</f>
        <v>#N/A</v>
      </c>
      <c r="C2022" s="222" t="e">
        <f t="shared" si="35"/>
        <v>#N/A</v>
      </c>
    </row>
    <row r="2023" spans="1:3">
      <c r="A2023" s="222" t="e">
        <f>VLOOKUP($D2023,CSVLookups!$B:$R,MATCH(A$1,CSVLookups!$B$1:$R$1,0),FALSE)</f>
        <v>#N/A</v>
      </c>
      <c r="B2023" s="222" t="e">
        <f>VLOOKUP($D2023,CSVLookups!$B:$R,MATCH(B$1,CSVLookups!$B$1:$R$1,0),FALSE)</f>
        <v>#N/A</v>
      </c>
      <c r="C2023" s="222" t="e">
        <f t="shared" si="35"/>
        <v>#N/A</v>
      </c>
    </row>
    <row r="2024" spans="1:3">
      <c r="A2024" s="222" t="e">
        <f>VLOOKUP($D2024,CSVLookups!$B:$R,MATCH(A$1,CSVLookups!$B$1:$R$1,0),FALSE)</f>
        <v>#N/A</v>
      </c>
      <c r="B2024" s="222" t="e">
        <f>VLOOKUP($D2024,CSVLookups!$B:$R,MATCH(B$1,CSVLookups!$B$1:$R$1,0),FALSE)</f>
        <v>#N/A</v>
      </c>
      <c r="C2024" s="222" t="e">
        <f t="shared" si="35"/>
        <v>#N/A</v>
      </c>
    </row>
    <row r="2025" spans="1:3">
      <c r="A2025" s="222" t="e">
        <f>VLOOKUP($D2025,CSVLookups!$B:$R,MATCH(A$1,CSVLookups!$B$1:$R$1,0),FALSE)</f>
        <v>#N/A</v>
      </c>
      <c r="B2025" s="222" t="e">
        <f>VLOOKUP($D2025,CSVLookups!$B:$R,MATCH(B$1,CSVLookups!$B$1:$R$1,0),FALSE)</f>
        <v>#N/A</v>
      </c>
      <c r="C2025" s="222" t="e">
        <f t="shared" si="35"/>
        <v>#N/A</v>
      </c>
    </row>
    <row r="2026" spans="1:3">
      <c r="A2026" s="222" t="e">
        <f>VLOOKUP($D2026,CSVLookups!$B:$R,MATCH(A$1,CSVLookups!$B$1:$R$1,0),FALSE)</f>
        <v>#N/A</v>
      </c>
      <c r="B2026" s="222" t="e">
        <f>VLOOKUP($D2026,CSVLookups!$B:$R,MATCH(B$1,CSVLookups!$B$1:$R$1,0),FALSE)</f>
        <v>#N/A</v>
      </c>
      <c r="C2026" s="222" t="e">
        <f t="shared" si="35"/>
        <v>#N/A</v>
      </c>
    </row>
    <row r="2027" spans="1:3">
      <c r="A2027" s="222" t="e">
        <f>VLOOKUP($D2027,CSVLookups!$B:$R,MATCH(A$1,CSVLookups!$B$1:$R$1,0),FALSE)</f>
        <v>#N/A</v>
      </c>
      <c r="B2027" s="222" t="e">
        <f>VLOOKUP($D2027,CSVLookups!$B:$R,MATCH(B$1,CSVLookups!$B$1:$R$1,0),FALSE)</f>
        <v>#N/A</v>
      </c>
      <c r="C2027" s="222" t="e">
        <f t="shared" si="35"/>
        <v>#N/A</v>
      </c>
    </row>
    <row r="2028" spans="1:3">
      <c r="A2028" s="222" t="e">
        <f>VLOOKUP($D2028,CSVLookups!$B:$R,MATCH(A$1,CSVLookups!$B$1:$R$1,0),FALSE)</f>
        <v>#N/A</v>
      </c>
      <c r="B2028" s="222" t="e">
        <f>VLOOKUP($D2028,CSVLookups!$B:$R,MATCH(B$1,CSVLookups!$B$1:$R$1,0),FALSE)</f>
        <v>#N/A</v>
      </c>
      <c r="C2028" s="222" t="e">
        <f t="shared" si="35"/>
        <v>#N/A</v>
      </c>
    </row>
    <row r="2029" spans="1:3">
      <c r="A2029" s="222" t="e">
        <f>VLOOKUP($D2029,CSVLookups!$B:$R,MATCH(A$1,CSVLookups!$B$1:$R$1,0),FALSE)</f>
        <v>#N/A</v>
      </c>
      <c r="B2029" s="222" t="e">
        <f>VLOOKUP($D2029,CSVLookups!$B:$R,MATCH(B$1,CSVLookups!$B$1:$R$1,0),FALSE)</f>
        <v>#N/A</v>
      </c>
      <c r="C2029" s="222" t="e">
        <f t="shared" si="35"/>
        <v>#N/A</v>
      </c>
    </row>
    <row r="2030" spans="1:3">
      <c r="A2030" s="222" t="e">
        <f>VLOOKUP($D2030,CSVLookups!$B:$R,MATCH(A$1,CSVLookups!$B$1:$R$1,0),FALSE)</f>
        <v>#N/A</v>
      </c>
      <c r="B2030" s="222" t="e">
        <f>VLOOKUP($D2030,CSVLookups!$B:$R,MATCH(B$1,CSVLookups!$B$1:$R$1,0),FALSE)</f>
        <v>#N/A</v>
      </c>
      <c r="C2030" s="222" t="e">
        <f t="shared" si="35"/>
        <v>#N/A</v>
      </c>
    </row>
    <row r="2031" spans="1:3">
      <c r="A2031" s="222" t="e">
        <f>VLOOKUP($D2031,CSVLookups!$B:$R,MATCH(A$1,CSVLookups!$B$1:$R$1,0),FALSE)</f>
        <v>#N/A</v>
      </c>
      <c r="B2031" s="222" t="e">
        <f>VLOOKUP($D2031,CSVLookups!$B:$R,MATCH(B$1,CSVLookups!$B$1:$R$1,0),FALSE)</f>
        <v>#N/A</v>
      </c>
      <c r="C2031" s="222" t="e">
        <f t="shared" si="35"/>
        <v>#N/A</v>
      </c>
    </row>
    <row r="2032" spans="1:3">
      <c r="A2032" s="222" t="e">
        <f>VLOOKUP($D2032,CSVLookups!$B:$R,MATCH(A$1,CSVLookups!$B$1:$R$1,0),FALSE)</f>
        <v>#N/A</v>
      </c>
      <c r="B2032" s="222" t="e">
        <f>VLOOKUP($D2032,CSVLookups!$B:$R,MATCH(B$1,CSVLookups!$B$1:$R$1,0),FALSE)</f>
        <v>#N/A</v>
      </c>
      <c r="C2032" s="222" t="e">
        <f t="shared" si="35"/>
        <v>#N/A</v>
      </c>
    </row>
    <row r="2033" spans="1:3">
      <c r="A2033" s="222" t="e">
        <f>VLOOKUP($D2033,CSVLookups!$B:$R,MATCH(A$1,CSVLookups!$B$1:$R$1,0),FALSE)</f>
        <v>#N/A</v>
      </c>
      <c r="B2033" s="222" t="e">
        <f>VLOOKUP($D2033,CSVLookups!$B:$R,MATCH(B$1,CSVLookups!$B$1:$R$1,0),FALSE)</f>
        <v>#N/A</v>
      </c>
      <c r="C2033" s="222" t="e">
        <f t="shared" si="35"/>
        <v>#N/A</v>
      </c>
    </row>
    <row r="2034" spans="1:3">
      <c r="A2034" s="222" t="e">
        <f>VLOOKUP($D2034,CSVLookups!$B:$R,MATCH(A$1,CSVLookups!$B$1:$R$1,0),FALSE)</f>
        <v>#N/A</v>
      </c>
      <c r="B2034" s="222" t="e">
        <f>VLOOKUP($D2034,CSVLookups!$B:$R,MATCH(B$1,CSVLookups!$B$1:$R$1,0),FALSE)</f>
        <v>#N/A</v>
      </c>
      <c r="C2034" s="222" t="e">
        <f t="shared" si="35"/>
        <v>#N/A</v>
      </c>
    </row>
    <row r="2035" spans="1:3">
      <c r="A2035" s="222" t="e">
        <f>VLOOKUP($D2035,CSVLookups!$B:$R,MATCH(A$1,CSVLookups!$B$1:$R$1,0),FALSE)</f>
        <v>#N/A</v>
      </c>
      <c r="B2035" s="222" t="e">
        <f>VLOOKUP($D2035,CSVLookups!$B:$R,MATCH(B$1,CSVLookups!$B$1:$R$1,0),FALSE)</f>
        <v>#N/A</v>
      </c>
      <c r="C2035" s="222" t="e">
        <f t="shared" si="35"/>
        <v>#N/A</v>
      </c>
    </row>
    <row r="2036" spans="1:3">
      <c r="A2036" s="222" t="e">
        <f>VLOOKUP($D2036,CSVLookups!$B:$R,MATCH(A$1,CSVLookups!$B$1:$R$1,0),FALSE)</f>
        <v>#N/A</v>
      </c>
      <c r="B2036" s="222" t="e">
        <f>VLOOKUP($D2036,CSVLookups!$B:$R,MATCH(B$1,CSVLookups!$B$1:$R$1,0),FALSE)</f>
        <v>#N/A</v>
      </c>
      <c r="C2036" s="222" t="e">
        <f t="shared" si="35"/>
        <v>#N/A</v>
      </c>
    </row>
    <row r="2037" spans="1:3">
      <c r="A2037" s="222" t="e">
        <f>VLOOKUP($D2037,CSVLookups!$B:$R,MATCH(A$1,CSVLookups!$B$1:$R$1,0),FALSE)</f>
        <v>#N/A</v>
      </c>
      <c r="B2037" s="222" t="e">
        <f>VLOOKUP($D2037,CSVLookups!$B:$R,MATCH(B$1,CSVLookups!$B$1:$R$1,0),FALSE)</f>
        <v>#N/A</v>
      </c>
      <c r="C2037" s="222" t="e">
        <f t="shared" si="35"/>
        <v>#N/A</v>
      </c>
    </row>
    <row r="2038" spans="1:3">
      <c r="A2038" s="222" t="e">
        <f>VLOOKUP($D2038,CSVLookups!$B:$R,MATCH(A$1,CSVLookups!$B$1:$R$1,0),FALSE)</f>
        <v>#N/A</v>
      </c>
      <c r="B2038" s="222" t="e">
        <f>VLOOKUP($D2038,CSVLookups!$B:$R,MATCH(B$1,CSVLookups!$B$1:$R$1,0),FALSE)</f>
        <v>#N/A</v>
      </c>
      <c r="C2038" s="222" t="e">
        <f t="shared" si="35"/>
        <v>#N/A</v>
      </c>
    </row>
    <row r="2039" spans="1:3">
      <c r="A2039" s="222" t="e">
        <f>VLOOKUP($D2039,CSVLookups!$B:$R,MATCH(A$1,CSVLookups!$B$1:$R$1,0),FALSE)</f>
        <v>#N/A</v>
      </c>
      <c r="B2039" s="222" t="e">
        <f>VLOOKUP($D2039,CSVLookups!$B:$R,MATCH(B$1,CSVLookups!$B$1:$R$1,0),FALSE)</f>
        <v>#N/A</v>
      </c>
      <c r="C2039" s="222" t="e">
        <f t="shared" si="35"/>
        <v>#N/A</v>
      </c>
    </row>
    <row r="2040" spans="1:3">
      <c r="A2040" s="222" t="e">
        <f>VLOOKUP($D2040,CSVLookups!$B:$R,MATCH(A$1,CSVLookups!$B$1:$R$1,0),FALSE)</f>
        <v>#N/A</v>
      </c>
      <c r="B2040" s="222" t="e">
        <f>VLOOKUP($D2040,CSVLookups!$B:$R,MATCH(B$1,CSVLookups!$B$1:$R$1,0),FALSE)</f>
        <v>#N/A</v>
      </c>
      <c r="C2040" s="222" t="e">
        <f t="shared" si="35"/>
        <v>#N/A</v>
      </c>
    </row>
    <row r="2041" spans="1:3">
      <c r="A2041" s="222" t="e">
        <f>VLOOKUP($D2041,CSVLookups!$B:$R,MATCH(A$1,CSVLookups!$B$1:$R$1,0),FALSE)</f>
        <v>#N/A</v>
      </c>
      <c r="B2041" s="222" t="e">
        <f>VLOOKUP($D2041,CSVLookups!$B:$R,MATCH(B$1,CSVLookups!$B$1:$R$1,0),FALSE)</f>
        <v>#N/A</v>
      </c>
      <c r="C2041" s="222" t="e">
        <f t="shared" si="35"/>
        <v>#N/A</v>
      </c>
    </row>
    <row r="2042" spans="1:3">
      <c r="A2042" s="222" t="e">
        <f>VLOOKUP($D2042,CSVLookups!$B:$R,MATCH(A$1,CSVLookups!$B$1:$R$1,0),FALSE)</f>
        <v>#N/A</v>
      </c>
      <c r="B2042" s="222" t="e">
        <f>VLOOKUP($D2042,CSVLookups!$B:$R,MATCH(B$1,CSVLookups!$B$1:$R$1,0),FALSE)</f>
        <v>#N/A</v>
      </c>
      <c r="C2042" s="222" t="e">
        <f t="shared" si="35"/>
        <v>#N/A</v>
      </c>
    </row>
    <row r="2043" spans="1:3">
      <c r="A2043" s="222" t="e">
        <f>VLOOKUP($D2043,CSVLookups!$B:$R,MATCH(A$1,CSVLookups!$B$1:$R$1,0),FALSE)</f>
        <v>#N/A</v>
      </c>
      <c r="B2043" s="222" t="e">
        <f>VLOOKUP($D2043,CSVLookups!$B:$R,MATCH(B$1,CSVLookups!$B$1:$R$1,0),FALSE)</f>
        <v>#N/A</v>
      </c>
      <c r="C2043" s="222" t="e">
        <f t="shared" si="35"/>
        <v>#N/A</v>
      </c>
    </row>
    <row r="2044" spans="1:3">
      <c r="A2044" s="222" t="e">
        <f>VLOOKUP($D2044,CSVLookups!$B:$R,MATCH(A$1,CSVLookups!$B$1:$R$1,0),FALSE)</f>
        <v>#N/A</v>
      </c>
      <c r="B2044" s="222" t="e">
        <f>VLOOKUP($D2044,CSVLookups!$B:$R,MATCH(B$1,CSVLookups!$B$1:$R$1,0),FALSE)</f>
        <v>#N/A</v>
      </c>
      <c r="C2044" s="222" t="e">
        <f t="shared" si="35"/>
        <v>#N/A</v>
      </c>
    </row>
    <row r="2045" spans="1:3">
      <c r="A2045" s="222" t="e">
        <f>VLOOKUP($D2045,CSVLookups!$B:$R,MATCH(A$1,CSVLookups!$B$1:$R$1,0),FALSE)</f>
        <v>#N/A</v>
      </c>
      <c r="B2045" s="222" t="e">
        <f>VLOOKUP($D2045,CSVLookups!$B:$R,MATCH(B$1,CSVLookups!$B$1:$R$1,0),FALSE)</f>
        <v>#N/A</v>
      </c>
      <c r="C2045" s="222" t="e">
        <f t="shared" si="35"/>
        <v>#N/A</v>
      </c>
    </row>
    <row r="2046" spans="1:3">
      <c r="A2046" s="222" t="e">
        <f>VLOOKUP($D2046,CSVLookups!$B:$R,MATCH(A$1,CSVLookups!$B$1:$R$1,0),FALSE)</f>
        <v>#N/A</v>
      </c>
      <c r="B2046" s="222" t="e">
        <f>VLOOKUP($D2046,CSVLookups!$B:$R,MATCH(B$1,CSVLookups!$B$1:$R$1,0),FALSE)</f>
        <v>#N/A</v>
      </c>
      <c r="C2046" s="222" t="e">
        <f t="shared" si="35"/>
        <v>#N/A</v>
      </c>
    </row>
    <row r="2047" spans="1:3">
      <c r="A2047" s="222" t="e">
        <f>VLOOKUP($D2047,CSVLookups!$B:$R,MATCH(A$1,CSVLookups!$B$1:$R$1,0),FALSE)</f>
        <v>#N/A</v>
      </c>
      <c r="B2047" s="222" t="e">
        <f>VLOOKUP($D2047,CSVLookups!$B:$R,MATCH(B$1,CSVLookups!$B$1:$R$1,0),FALSE)</f>
        <v>#N/A</v>
      </c>
      <c r="C2047" s="222" t="e">
        <f t="shared" si="35"/>
        <v>#N/A</v>
      </c>
    </row>
    <row r="2048" spans="1:3">
      <c r="A2048" s="222" t="e">
        <f>VLOOKUP($D2048,CSVLookups!$B:$R,MATCH(A$1,CSVLookups!$B$1:$R$1,0),FALSE)</f>
        <v>#N/A</v>
      </c>
      <c r="B2048" s="222" t="e">
        <f>VLOOKUP($D2048,CSVLookups!$B:$R,MATCH(B$1,CSVLookups!$B$1:$R$1,0),FALSE)</f>
        <v>#N/A</v>
      </c>
      <c r="C2048" s="222" t="e">
        <f t="shared" si="35"/>
        <v>#N/A</v>
      </c>
    </row>
    <row r="2049" spans="1:3">
      <c r="A2049" s="222" t="e">
        <f>VLOOKUP($D2049,CSVLookups!$B:$R,MATCH(A$1,CSVLookups!$B$1:$R$1,0),FALSE)</f>
        <v>#N/A</v>
      </c>
      <c r="B2049" s="222" t="e">
        <f>VLOOKUP($D2049,CSVLookups!$B:$R,MATCH(B$1,CSVLookups!$B$1:$R$1,0),FALSE)</f>
        <v>#N/A</v>
      </c>
      <c r="C2049" s="222" t="e">
        <f t="shared" si="35"/>
        <v>#N/A</v>
      </c>
    </row>
    <row r="2050" spans="1:3">
      <c r="A2050" s="222" t="e">
        <f>VLOOKUP($D2050,CSVLookups!$B:$R,MATCH(A$1,CSVLookups!$B$1:$R$1,0),FALSE)</f>
        <v>#N/A</v>
      </c>
      <c r="B2050" s="222" t="e">
        <f>VLOOKUP($D2050,CSVLookups!$B:$R,MATCH(B$1,CSVLookups!$B$1:$R$1,0),FALSE)</f>
        <v>#N/A</v>
      </c>
      <c r="C2050" s="222" t="e">
        <f t="shared" si="35"/>
        <v>#N/A</v>
      </c>
    </row>
    <row r="2051" spans="1:3">
      <c r="A2051" s="222" t="e">
        <f>VLOOKUP($D2051,CSVLookups!$B:$R,MATCH(A$1,CSVLookups!$B$1:$R$1,0),FALSE)</f>
        <v>#N/A</v>
      </c>
      <c r="B2051" s="222" t="e">
        <f>VLOOKUP($D2051,CSVLookups!$B:$R,MATCH(B$1,CSVLookups!$B$1:$R$1,0),FALSE)</f>
        <v>#N/A</v>
      </c>
      <c r="C2051" s="222" t="e">
        <f t="shared" si="35"/>
        <v>#N/A</v>
      </c>
    </row>
    <row r="2052" spans="1:3">
      <c r="A2052" s="222" t="e">
        <f>VLOOKUP($D2052,CSVLookups!$B:$R,MATCH(A$1,CSVLookups!$B$1:$R$1,0),FALSE)</f>
        <v>#N/A</v>
      </c>
      <c r="B2052" s="222" t="e">
        <f>VLOOKUP($D2052,CSVLookups!$B:$R,MATCH(B$1,CSVLookups!$B$1:$R$1,0),FALSE)</f>
        <v>#N/A</v>
      </c>
      <c r="C2052" s="222" t="e">
        <f t="shared" si="35"/>
        <v>#N/A</v>
      </c>
    </row>
    <row r="2053" spans="1:3">
      <c r="A2053" s="222" t="e">
        <f>VLOOKUP($D2053,CSVLookups!$B:$R,MATCH(A$1,CSVLookups!$B$1:$R$1,0),FALSE)</f>
        <v>#N/A</v>
      </c>
      <c r="B2053" s="222" t="e">
        <f>VLOOKUP($D2053,CSVLookups!$B:$R,MATCH(B$1,CSVLookups!$B$1:$R$1,0),FALSE)</f>
        <v>#N/A</v>
      </c>
      <c r="C2053" s="222" t="e">
        <f t="shared" si="35"/>
        <v>#N/A</v>
      </c>
    </row>
    <row r="2054" spans="1:3">
      <c r="A2054" s="222" t="e">
        <f>VLOOKUP($D2054,CSVLookups!$B:$R,MATCH(A$1,CSVLookups!$B$1:$R$1,0),FALSE)</f>
        <v>#N/A</v>
      </c>
      <c r="B2054" s="222" t="e">
        <f>VLOOKUP($D2054,CSVLookups!$B:$R,MATCH(B$1,CSVLookups!$B$1:$R$1,0),FALSE)</f>
        <v>#N/A</v>
      </c>
      <c r="C2054" s="222" t="e">
        <f t="shared" si="35"/>
        <v>#N/A</v>
      </c>
    </row>
    <row r="2055" spans="1:3">
      <c r="A2055" s="222" t="e">
        <f>VLOOKUP($D2055,CSVLookups!$B:$R,MATCH(A$1,CSVLookups!$B$1:$R$1,0),FALSE)</f>
        <v>#N/A</v>
      </c>
      <c r="B2055" s="222" t="e">
        <f>VLOOKUP($D2055,CSVLookups!$B:$R,MATCH(B$1,CSVLookups!$B$1:$R$1,0),FALSE)</f>
        <v>#N/A</v>
      </c>
      <c r="C2055" s="222" t="e">
        <f t="shared" si="35"/>
        <v>#N/A</v>
      </c>
    </row>
    <row r="2056" spans="1:3">
      <c r="A2056" s="222" t="e">
        <f>VLOOKUP($D2056,CSVLookups!$B:$R,MATCH(A$1,CSVLookups!$B$1:$R$1,0),FALSE)</f>
        <v>#N/A</v>
      </c>
      <c r="B2056" s="222" t="e">
        <f>VLOOKUP($D2056,CSVLookups!$B:$R,MATCH(B$1,CSVLookups!$B$1:$R$1,0),FALSE)</f>
        <v>#N/A</v>
      </c>
      <c r="C2056" s="222" t="e">
        <f t="shared" si="35"/>
        <v>#N/A</v>
      </c>
    </row>
    <row r="2057" spans="1:3">
      <c r="A2057" s="222" t="e">
        <f>VLOOKUP($D2057,CSVLookups!$B:$R,MATCH(A$1,CSVLookups!$B$1:$R$1,0),FALSE)</f>
        <v>#N/A</v>
      </c>
      <c r="B2057" s="222" t="e">
        <f>VLOOKUP($D2057,CSVLookups!$B:$R,MATCH(B$1,CSVLookups!$B$1:$R$1,0),FALSE)</f>
        <v>#N/A</v>
      </c>
      <c r="C2057" s="222" t="e">
        <f t="shared" si="35"/>
        <v>#N/A</v>
      </c>
    </row>
    <row r="2058" spans="1:3">
      <c r="A2058" s="222" t="e">
        <f>VLOOKUP($D2058,CSVLookups!$B:$R,MATCH(A$1,CSVLookups!$B$1:$R$1,0),FALSE)</f>
        <v>#N/A</v>
      </c>
      <c r="B2058" s="222" t="e">
        <f>VLOOKUP($D2058,CSVLookups!$B:$R,MATCH(B$1,CSVLookups!$B$1:$R$1,0),FALSE)</f>
        <v>#N/A</v>
      </c>
      <c r="C2058" s="222" t="e">
        <f t="shared" si="35"/>
        <v>#N/A</v>
      </c>
    </row>
    <row r="2059" spans="1:3">
      <c r="A2059" s="222" t="e">
        <f>VLOOKUP($D2059,CSVLookups!$B:$R,MATCH(A$1,CSVLookups!$B$1:$R$1,0),FALSE)</f>
        <v>#N/A</v>
      </c>
      <c r="B2059" s="222" t="e">
        <f>VLOOKUP($D2059,CSVLookups!$B:$R,MATCH(B$1,CSVLookups!$B$1:$R$1,0),FALSE)</f>
        <v>#N/A</v>
      </c>
      <c r="C2059" s="222" t="e">
        <f t="shared" si="35"/>
        <v>#N/A</v>
      </c>
    </row>
    <row r="2060" spans="1:3">
      <c r="A2060" s="222" t="e">
        <f>VLOOKUP($D2060,CSVLookups!$B:$R,MATCH(A$1,CSVLookups!$B$1:$R$1,0),FALSE)</f>
        <v>#N/A</v>
      </c>
      <c r="B2060" s="222" t="e">
        <f>VLOOKUP($D2060,CSVLookups!$B:$R,MATCH(B$1,CSVLookups!$B$1:$R$1,0),FALSE)</f>
        <v>#N/A</v>
      </c>
      <c r="C2060" s="222" t="e">
        <f t="shared" si="35"/>
        <v>#N/A</v>
      </c>
    </row>
    <row r="2061" spans="1:3">
      <c r="A2061" s="222" t="e">
        <f>VLOOKUP($D2061,CSVLookups!$B:$R,MATCH(A$1,CSVLookups!$B$1:$R$1,0),FALSE)</f>
        <v>#N/A</v>
      </c>
      <c r="B2061" s="222" t="e">
        <f>VLOOKUP($D2061,CSVLookups!$B:$R,MATCH(B$1,CSVLookups!$B$1:$R$1,0),FALSE)</f>
        <v>#N/A</v>
      </c>
      <c r="C2061" s="222" t="e">
        <f t="shared" si="35"/>
        <v>#N/A</v>
      </c>
    </row>
    <row r="2062" spans="1:3">
      <c r="A2062" s="222" t="e">
        <f>VLOOKUP($D2062,CSVLookups!$B:$R,MATCH(A$1,CSVLookups!$B$1:$R$1,0),FALSE)</f>
        <v>#N/A</v>
      </c>
      <c r="B2062" s="222" t="e">
        <f>VLOOKUP($D2062,CSVLookups!$B:$R,MATCH(B$1,CSVLookups!$B$1:$R$1,0),FALSE)</f>
        <v>#N/A</v>
      </c>
      <c r="C2062" s="222" t="e">
        <f t="shared" si="35"/>
        <v>#N/A</v>
      </c>
    </row>
    <row r="2063" spans="1:3">
      <c r="A2063" s="222" t="e">
        <f>VLOOKUP($D2063,CSVLookups!$B:$R,MATCH(A$1,CSVLookups!$B$1:$R$1,0),FALSE)</f>
        <v>#N/A</v>
      </c>
      <c r="B2063" s="222" t="e">
        <f>VLOOKUP($D2063,CSVLookups!$B:$R,MATCH(B$1,CSVLookups!$B$1:$R$1,0),FALSE)</f>
        <v>#N/A</v>
      </c>
      <c r="C2063" s="222" t="e">
        <f t="shared" ref="C2063:C2126" si="36">IF(CONCATENATE(A2063,B2063)="313 Financial Information0",CONCATENATE(A2063,B2063,D2063),IF(LEN(F2063)=0,CONCATENATE(A2063,B2063,IF(LEFT(D2063,LEN("Unincepted"))="Unincepted","ULO","")),CONCATENATE(A2063,B2063,F2063)))</f>
        <v>#N/A</v>
      </c>
    </row>
    <row r="2064" spans="1:3">
      <c r="A2064" s="222" t="e">
        <f>VLOOKUP($D2064,CSVLookups!$B:$R,MATCH(A$1,CSVLookups!$B$1:$R$1,0),FALSE)</f>
        <v>#N/A</v>
      </c>
      <c r="B2064" s="222" t="e">
        <f>VLOOKUP($D2064,CSVLookups!$B:$R,MATCH(B$1,CSVLookups!$B$1:$R$1,0),FALSE)</f>
        <v>#N/A</v>
      </c>
      <c r="C2064" s="222" t="e">
        <f t="shared" si="36"/>
        <v>#N/A</v>
      </c>
    </row>
    <row r="2065" spans="1:3">
      <c r="A2065" s="222" t="e">
        <f>VLOOKUP($D2065,CSVLookups!$B:$R,MATCH(A$1,CSVLookups!$B$1:$R$1,0),FALSE)</f>
        <v>#N/A</v>
      </c>
      <c r="B2065" s="222" t="e">
        <f>VLOOKUP($D2065,CSVLookups!$B:$R,MATCH(B$1,CSVLookups!$B$1:$R$1,0),FALSE)</f>
        <v>#N/A</v>
      </c>
      <c r="C2065" s="222" t="e">
        <f t="shared" si="36"/>
        <v>#N/A</v>
      </c>
    </row>
    <row r="2066" spans="1:3">
      <c r="A2066" s="222" t="e">
        <f>VLOOKUP($D2066,CSVLookups!$B:$R,MATCH(A$1,CSVLookups!$B$1:$R$1,0),FALSE)</f>
        <v>#N/A</v>
      </c>
      <c r="B2066" s="222" t="e">
        <f>VLOOKUP($D2066,CSVLookups!$B:$R,MATCH(B$1,CSVLookups!$B$1:$R$1,0),FALSE)</f>
        <v>#N/A</v>
      </c>
      <c r="C2066" s="222" t="e">
        <f t="shared" si="36"/>
        <v>#N/A</v>
      </c>
    </row>
    <row r="2067" spans="1:3">
      <c r="A2067" s="222" t="e">
        <f>VLOOKUP($D2067,CSVLookups!$B:$R,MATCH(A$1,CSVLookups!$B$1:$R$1,0),FALSE)</f>
        <v>#N/A</v>
      </c>
      <c r="B2067" s="222" t="e">
        <f>VLOOKUP($D2067,CSVLookups!$B:$R,MATCH(B$1,CSVLookups!$B$1:$R$1,0),FALSE)</f>
        <v>#N/A</v>
      </c>
      <c r="C2067" s="222" t="e">
        <f t="shared" si="36"/>
        <v>#N/A</v>
      </c>
    </row>
    <row r="2068" spans="1:3">
      <c r="A2068" s="222" t="e">
        <f>VLOOKUP($D2068,CSVLookups!$B:$R,MATCH(A$1,CSVLookups!$B$1:$R$1,0),FALSE)</f>
        <v>#N/A</v>
      </c>
      <c r="B2068" s="222" t="e">
        <f>VLOOKUP($D2068,CSVLookups!$B:$R,MATCH(B$1,CSVLookups!$B$1:$R$1,0),FALSE)</f>
        <v>#N/A</v>
      </c>
      <c r="C2068" s="222" t="e">
        <f t="shared" si="36"/>
        <v>#N/A</v>
      </c>
    </row>
    <row r="2069" spans="1:3">
      <c r="A2069" s="222" t="e">
        <f>VLOOKUP($D2069,CSVLookups!$B:$R,MATCH(A$1,CSVLookups!$B$1:$R$1,0),FALSE)</f>
        <v>#N/A</v>
      </c>
      <c r="B2069" s="222" t="e">
        <f>VLOOKUP($D2069,CSVLookups!$B:$R,MATCH(B$1,CSVLookups!$B$1:$R$1,0),FALSE)</f>
        <v>#N/A</v>
      </c>
      <c r="C2069" s="222" t="e">
        <f t="shared" si="36"/>
        <v>#N/A</v>
      </c>
    </row>
    <row r="2070" spans="1:3">
      <c r="A2070" s="222" t="e">
        <f>VLOOKUP($D2070,CSVLookups!$B:$R,MATCH(A$1,CSVLookups!$B$1:$R$1,0),FALSE)</f>
        <v>#N/A</v>
      </c>
      <c r="B2070" s="222" t="e">
        <f>VLOOKUP($D2070,CSVLookups!$B:$R,MATCH(B$1,CSVLookups!$B$1:$R$1,0),FALSE)</f>
        <v>#N/A</v>
      </c>
      <c r="C2070" s="222" t="e">
        <f t="shared" si="36"/>
        <v>#N/A</v>
      </c>
    </row>
    <row r="2071" spans="1:3">
      <c r="A2071" s="222" t="e">
        <f>VLOOKUP($D2071,CSVLookups!$B:$R,MATCH(A$1,CSVLookups!$B$1:$R$1,0),FALSE)</f>
        <v>#N/A</v>
      </c>
      <c r="B2071" s="222" t="e">
        <f>VLOOKUP($D2071,CSVLookups!$B:$R,MATCH(B$1,CSVLookups!$B$1:$R$1,0),FALSE)</f>
        <v>#N/A</v>
      </c>
      <c r="C2071" s="222" t="e">
        <f t="shared" si="36"/>
        <v>#N/A</v>
      </c>
    </row>
    <row r="2072" spans="1:3">
      <c r="A2072" s="222" t="e">
        <f>VLOOKUP($D2072,CSVLookups!$B:$R,MATCH(A$1,CSVLookups!$B$1:$R$1,0),FALSE)</f>
        <v>#N/A</v>
      </c>
      <c r="B2072" s="222" t="e">
        <f>VLOOKUP($D2072,CSVLookups!$B:$R,MATCH(B$1,CSVLookups!$B$1:$R$1,0),FALSE)</f>
        <v>#N/A</v>
      </c>
      <c r="C2072" s="222" t="e">
        <f t="shared" si="36"/>
        <v>#N/A</v>
      </c>
    </row>
    <row r="2073" spans="1:3">
      <c r="A2073" s="222" t="e">
        <f>VLOOKUP($D2073,CSVLookups!$B:$R,MATCH(A$1,CSVLookups!$B$1:$R$1,0),FALSE)</f>
        <v>#N/A</v>
      </c>
      <c r="B2073" s="222" t="e">
        <f>VLOOKUP($D2073,CSVLookups!$B:$R,MATCH(B$1,CSVLookups!$B$1:$R$1,0),FALSE)</f>
        <v>#N/A</v>
      </c>
      <c r="C2073" s="222" t="e">
        <f t="shared" si="36"/>
        <v>#N/A</v>
      </c>
    </row>
    <row r="2074" spans="1:3">
      <c r="A2074" s="222" t="e">
        <f>VLOOKUP($D2074,CSVLookups!$B:$R,MATCH(A$1,CSVLookups!$B$1:$R$1,0),FALSE)</f>
        <v>#N/A</v>
      </c>
      <c r="B2074" s="222" t="e">
        <f>VLOOKUP($D2074,CSVLookups!$B:$R,MATCH(B$1,CSVLookups!$B$1:$R$1,0),FALSE)</f>
        <v>#N/A</v>
      </c>
      <c r="C2074" s="222" t="e">
        <f t="shared" si="36"/>
        <v>#N/A</v>
      </c>
    </row>
    <row r="2075" spans="1:3">
      <c r="A2075" s="222" t="e">
        <f>VLOOKUP($D2075,CSVLookups!$B:$R,MATCH(A$1,CSVLookups!$B$1:$R$1,0),FALSE)</f>
        <v>#N/A</v>
      </c>
      <c r="B2075" s="222" t="e">
        <f>VLOOKUP($D2075,CSVLookups!$B:$R,MATCH(B$1,CSVLookups!$B$1:$R$1,0),FALSE)</f>
        <v>#N/A</v>
      </c>
      <c r="C2075" s="222" t="e">
        <f t="shared" si="36"/>
        <v>#N/A</v>
      </c>
    </row>
    <row r="2076" spans="1:3">
      <c r="A2076" s="222" t="e">
        <f>VLOOKUP($D2076,CSVLookups!$B:$R,MATCH(A$1,CSVLookups!$B$1:$R$1,0),FALSE)</f>
        <v>#N/A</v>
      </c>
      <c r="B2076" s="222" t="e">
        <f>VLOOKUP($D2076,CSVLookups!$B:$R,MATCH(B$1,CSVLookups!$B$1:$R$1,0),FALSE)</f>
        <v>#N/A</v>
      </c>
      <c r="C2076" s="222" t="e">
        <f t="shared" si="36"/>
        <v>#N/A</v>
      </c>
    </row>
    <row r="2077" spans="1:3">
      <c r="A2077" s="222" t="e">
        <f>VLOOKUP($D2077,CSVLookups!$B:$R,MATCH(A$1,CSVLookups!$B$1:$R$1,0),FALSE)</f>
        <v>#N/A</v>
      </c>
      <c r="B2077" s="222" t="e">
        <f>VLOOKUP($D2077,CSVLookups!$B:$R,MATCH(B$1,CSVLookups!$B$1:$R$1,0),FALSE)</f>
        <v>#N/A</v>
      </c>
      <c r="C2077" s="222" t="e">
        <f t="shared" si="36"/>
        <v>#N/A</v>
      </c>
    </row>
    <row r="2078" spans="1:3">
      <c r="A2078" s="222" t="e">
        <f>VLOOKUP($D2078,CSVLookups!$B:$R,MATCH(A$1,CSVLookups!$B$1:$R$1,0),FALSE)</f>
        <v>#N/A</v>
      </c>
      <c r="B2078" s="222" t="e">
        <f>VLOOKUP($D2078,CSVLookups!$B:$R,MATCH(B$1,CSVLookups!$B$1:$R$1,0),FALSE)</f>
        <v>#N/A</v>
      </c>
      <c r="C2078" s="222" t="e">
        <f t="shared" si="36"/>
        <v>#N/A</v>
      </c>
    </row>
    <row r="2079" spans="1:3">
      <c r="A2079" s="222" t="e">
        <f>VLOOKUP($D2079,CSVLookups!$B:$R,MATCH(A$1,CSVLookups!$B$1:$R$1,0),FALSE)</f>
        <v>#N/A</v>
      </c>
      <c r="B2079" s="222" t="e">
        <f>VLOOKUP($D2079,CSVLookups!$B:$R,MATCH(B$1,CSVLookups!$B$1:$R$1,0),FALSE)</f>
        <v>#N/A</v>
      </c>
      <c r="C2079" s="222" t="e">
        <f t="shared" si="36"/>
        <v>#N/A</v>
      </c>
    </row>
    <row r="2080" spans="1:3">
      <c r="A2080" s="222" t="e">
        <f>VLOOKUP($D2080,CSVLookups!$B:$R,MATCH(A$1,CSVLookups!$B$1:$R$1,0),FALSE)</f>
        <v>#N/A</v>
      </c>
      <c r="B2080" s="222" t="e">
        <f>VLOOKUP($D2080,CSVLookups!$B:$R,MATCH(B$1,CSVLookups!$B$1:$R$1,0),FALSE)</f>
        <v>#N/A</v>
      </c>
      <c r="C2080" s="222" t="e">
        <f t="shared" si="36"/>
        <v>#N/A</v>
      </c>
    </row>
    <row r="2081" spans="1:3">
      <c r="A2081" s="222" t="e">
        <f>VLOOKUP($D2081,CSVLookups!$B:$R,MATCH(A$1,CSVLookups!$B$1:$R$1,0),FALSE)</f>
        <v>#N/A</v>
      </c>
      <c r="B2081" s="222" t="e">
        <f>VLOOKUP($D2081,CSVLookups!$B:$R,MATCH(B$1,CSVLookups!$B$1:$R$1,0),FALSE)</f>
        <v>#N/A</v>
      </c>
      <c r="C2081" s="222" t="e">
        <f t="shared" si="36"/>
        <v>#N/A</v>
      </c>
    </row>
    <row r="2082" spans="1:3">
      <c r="A2082" s="222" t="e">
        <f>VLOOKUP($D2082,CSVLookups!$B:$R,MATCH(A$1,CSVLookups!$B$1:$R$1,0),FALSE)</f>
        <v>#N/A</v>
      </c>
      <c r="B2082" s="222" t="e">
        <f>VLOOKUP($D2082,CSVLookups!$B:$R,MATCH(B$1,CSVLookups!$B$1:$R$1,0),FALSE)</f>
        <v>#N/A</v>
      </c>
      <c r="C2082" s="222" t="e">
        <f t="shared" si="36"/>
        <v>#N/A</v>
      </c>
    </row>
    <row r="2083" spans="1:3">
      <c r="A2083" s="222" t="e">
        <f>VLOOKUP($D2083,CSVLookups!$B:$R,MATCH(A$1,CSVLookups!$B$1:$R$1,0),FALSE)</f>
        <v>#N/A</v>
      </c>
      <c r="B2083" s="222" t="e">
        <f>VLOOKUP($D2083,CSVLookups!$B:$R,MATCH(B$1,CSVLookups!$B$1:$R$1,0),FALSE)</f>
        <v>#N/A</v>
      </c>
      <c r="C2083" s="222" t="e">
        <f t="shared" si="36"/>
        <v>#N/A</v>
      </c>
    </row>
    <row r="2084" spans="1:3">
      <c r="A2084" s="222" t="e">
        <f>VLOOKUP($D2084,CSVLookups!$B:$R,MATCH(A$1,CSVLookups!$B$1:$R$1,0),FALSE)</f>
        <v>#N/A</v>
      </c>
      <c r="B2084" s="222" t="e">
        <f>VLOOKUP($D2084,CSVLookups!$B:$R,MATCH(B$1,CSVLookups!$B$1:$R$1,0),FALSE)</f>
        <v>#N/A</v>
      </c>
      <c r="C2084" s="222" t="e">
        <f t="shared" si="36"/>
        <v>#N/A</v>
      </c>
    </row>
    <row r="2085" spans="1:3">
      <c r="A2085" s="222" t="e">
        <f>VLOOKUP($D2085,CSVLookups!$B:$R,MATCH(A$1,CSVLookups!$B$1:$R$1,0),FALSE)</f>
        <v>#N/A</v>
      </c>
      <c r="B2085" s="222" t="e">
        <f>VLOOKUP($D2085,CSVLookups!$B:$R,MATCH(B$1,CSVLookups!$B$1:$R$1,0),FALSE)</f>
        <v>#N/A</v>
      </c>
      <c r="C2085" s="222" t="e">
        <f t="shared" si="36"/>
        <v>#N/A</v>
      </c>
    </row>
    <row r="2086" spans="1:3">
      <c r="A2086" s="222" t="e">
        <f>VLOOKUP($D2086,CSVLookups!$B:$R,MATCH(A$1,CSVLookups!$B$1:$R$1,0),FALSE)</f>
        <v>#N/A</v>
      </c>
      <c r="B2086" s="222" t="e">
        <f>VLOOKUP($D2086,CSVLookups!$B:$R,MATCH(B$1,CSVLookups!$B$1:$R$1,0),FALSE)</f>
        <v>#N/A</v>
      </c>
      <c r="C2086" s="222" t="e">
        <f t="shared" si="36"/>
        <v>#N/A</v>
      </c>
    </row>
    <row r="2087" spans="1:3">
      <c r="A2087" s="222" t="e">
        <f>VLOOKUP($D2087,CSVLookups!$B:$R,MATCH(A$1,CSVLookups!$B$1:$R$1,0),FALSE)</f>
        <v>#N/A</v>
      </c>
      <c r="B2087" s="222" t="e">
        <f>VLOOKUP($D2087,CSVLookups!$B:$R,MATCH(B$1,CSVLookups!$B$1:$R$1,0),FALSE)</f>
        <v>#N/A</v>
      </c>
      <c r="C2087" s="222" t="e">
        <f t="shared" si="36"/>
        <v>#N/A</v>
      </c>
    </row>
    <row r="2088" spans="1:3">
      <c r="A2088" s="222" t="e">
        <f>VLOOKUP($D2088,CSVLookups!$B:$R,MATCH(A$1,CSVLookups!$B$1:$R$1,0),FALSE)</f>
        <v>#N/A</v>
      </c>
      <c r="B2088" s="222" t="e">
        <f>VLOOKUP($D2088,CSVLookups!$B:$R,MATCH(B$1,CSVLookups!$B$1:$R$1,0),FALSE)</f>
        <v>#N/A</v>
      </c>
      <c r="C2088" s="222" t="e">
        <f t="shared" si="36"/>
        <v>#N/A</v>
      </c>
    </row>
    <row r="2089" spans="1:3">
      <c r="A2089" s="222" t="e">
        <f>VLOOKUP($D2089,CSVLookups!$B:$R,MATCH(A$1,CSVLookups!$B$1:$R$1,0),FALSE)</f>
        <v>#N/A</v>
      </c>
      <c r="B2089" s="222" t="e">
        <f>VLOOKUP($D2089,CSVLookups!$B:$R,MATCH(B$1,CSVLookups!$B$1:$R$1,0),FALSE)</f>
        <v>#N/A</v>
      </c>
      <c r="C2089" s="222" t="e">
        <f t="shared" si="36"/>
        <v>#N/A</v>
      </c>
    </row>
    <row r="2090" spans="1:3">
      <c r="A2090" s="222" t="e">
        <f>VLOOKUP($D2090,CSVLookups!$B:$R,MATCH(A$1,CSVLookups!$B$1:$R$1,0),FALSE)</f>
        <v>#N/A</v>
      </c>
      <c r="B2090" s="222" t="e">
        <f>VLOOKUP($D2090,CSVLookups!$B:$R,MATCH(B$1,CSVLookups!$B$1:$R$1,0),FALSE)</f>
        <v>#N/A</v>
      </c>
      <c r="C2090" s="222" t="e">
        <f t="shared" si="36"/>
        <v>#N/A</v>
      </c>
    </row>
    <row r="2091" spans="1:3">
      <c r="A2091" s="222" t="e">
        <f>VLOOKUP($D2091,CSVLookups!$B:$R,MATCH(A$1,CSVLookups!$B$1:$R$1,0),FALSE)</f>
        <v>#N/A</v>
      </c>
      <c r="B2091" s="222" t="e">
        <f>VLOOKUP($D2091,CSVLookups!$B:$R,MATCH(B$1,CSVLookups!$B$1:$R$1,0),FALSE)</f>
        <v>#N/A</v>
      </c>
      <c r="C2091" s="222" t="e">
        <f t="shared" si="36"/>
        <v>#N/A</v>
      </c>
    </row>
    <row r="2092" spans="1:3">
      <c r="A2092" s="222" t="e">
        <f>VLOOKUP($D2092,CSVLookups!$B:$R,MATCH(A$1,CSVLookups!$B$1:$R$1,0),FALSE)</f>
        <v>#N/A</v>
      </c>
      <c r="B2092" s="222" t="e">
        <f>VLOOKUP($D2092,CSVLookups!$B:$R,MATCH(B$1,CSVLookups!$B$1:$R$1,0),FALSE)</f>
        <v>#N/A</v>
      </c>
      <c r="C2092" s="222" t="e">
        <f t="shared" si="36"/>
        <v>#N/A</v>
      </c>
    </row>
    <row r="2093" spans="1:3">
      <c r="A2093" s="222" t="e">
        <f>VLOOKUP($D2093,CSVLookups!$B:$R,MATCH(A$1,CSVLookups!$B$1:$R$1,0),FALSE)</f>
        <v>#N/A</v>
      </c>
      <c r="B2093" s="222" t="e">
        <f>VLOOKUP($D2093,CSVLookups!$B:$R,MATCH(B$1,CSVLookups!$B$1:$R$1,0),FALSE)</f>
        <v>#N/A</v>
      </c>
      <c r="C2093" s="222" t="e">
        <f t="shared" si="36"/>
        <v>#N/A</v>
      </c>
    </row>
    <row r="2094" spans="1:3">
      <c r="A2094" s="222" t="e">
        <f>VLOOKUP($D2094,CSVLookups!$B:$R,MATCH(A$1,CSVLookups!$B$1:$R$1,0),FALSE)</f>
        <v>#N/A</v>
      </c>
      <c r="B2094" s="222" t="e">
        <f>VLOOKUP($D2094,CSVLookups!$B:$R,MATCH(B$1,CSVLookups!$B$1:$R$1,0),FALSE)</f>
        <v>#N/A</v>
      </c>
      <c r="C2094" s="222" t="e">
        <f t="shared" si="36"/>
        <v>#N/A</v>
      </c>
    </row>
    <row r="2095" spans="1:3">
      <c r="A2095" s="222" t="e">
        <f>VLOOKUP($D2095,CSVLookups!$B:$R,MATCH(A$1,CSVLookups!$B$1:$R$1,0),FALSE)</f>
        <v>#N/A</v>
      </c>
      <c r="B2095" s="222" t="e">
        <f>VLOOKUP($D2095,CSVLookups!$B:$R,MATCH(B$1,CSVLookups!$B$1:$R$1,0),FALSE)</f>
        <v>#N/A</v>
      </c>
      <c r="C2095" s="222" t="e">
        <f t="shared" si="36"/>
        <v>#N/A</v>
      </c>
    </row>
    <row r="2096" spans="1:3">
      <c r="A2096" s="222" t="e">
        <f>VLOOKUP($D2096,CSVLookups!$B:$R,MATCH(A$1,CSVLookups!$B$1:$R$1,0),FALSE)</f>
        <v>#N/A</v>
      </c>
      <c r="B2096" s="222" t="e">
        <f>VLOOKUP($D2096,CSVLookups!$B:$R,MATCH(B$1,CSVLookups!$B$1:$R$1,0),FALSE)</f>
        <v>#N/A</v>
      </c>
      <c r="C2096" s="222" t="e">
        <f t="shared" si="36"/>
        <v>#N/A</v>
      </c>
    </row>
    <row r="2097" spans="1:3">
      <c r="A2097" s="222" t="e">
        <f>VLOOKUP($D2097,CSVLookups!$B:$R,MATCH(A$1,CSVLookups!$B$1:$R$1,0),FALSE)</f>
        <v>#N/A</v>
      </c>
      <c r="B2097" s="222" t="e">
        <f>VLOOKUP($D2097,CSVLookups!$B:$R,MATCH(B$1,CSVLookups!$B$1:$R$1,0),FALSE)</f>
        <v>#N/A</v>
      </c>
      <c r="C2097" s="222" t="e">
        <f t="shared" si="36"/>
        <v>#N/A</v>
      </c>
    </row>
    <row r="2098" spans="1:3">
      <c r="A2098" s="222" t="e">
        <f>VLOOKUP($D2098,CSVLookups!$B:$R,MATCH(A$1,CSVLookups!$B$1:$R$1,0),FALSE)</f>
        <v>#N/A</v>
      </c>
      <c r="B2098" s="222" t="e">
        <f>VLOOKUP($D2098,CSVLookups!$B:$R,MATCH(B$1,CSVLookups!$B$1:$R$1,0),FALSE)</f>
        <v>#N/A</v>
      </c>
      <c r="C2098" s="222" t="e">
        <f t="shared" si="36"/>
        <v>#N/A</v>
      </c>
    </row>
    <row r="2099" spans="1:3">
      <c r="A2099" s="222" t="e">
        <f>VLOOKUP($D2099,CSVLookups!$B:$R,MATCH(A$1,CSVLookups!$B$1:$R$1,0),FALSE)</f>
        <v>#N/A</v>
      </c>
      <c r="B2099" s="222" t="e">
        <f>VLOOKUP($D2099,CSVLookups!$B:$R,MATCH(B$1,CSVLookups!$B$1:$R$1,0),FALSE)</f>
        <v>#N/A</v>
      </c>
      <c r="C2099" s="222" t="e">
        <f t="shared" si="36"/>
        <v>#N/A</v>
      </c>
    </row>
    <row r="2100" spans="1:3">
      <c r="A2100" s="222" t="e">
        <f>VLOOKUP($D2100,CSVLookups!$B:$R,MATCH(A$1,CSVLookups!$B$1:$R$1,0),FALSE)</f>
        <v>#N/A</v>
      </c>
      <c r="B2100" s="222" t="e">
        <f>VLOOKUP($D2100,CSVLookups!$B:$R,MATCH(B$1,CSVLookups!$B$1:$R$1,0),FALSE)</f>
        <v>#N/A</v>
      </c>
      <c r="C2100" s="222" t="e">
        <f t="shared" si="36"/>
        <v>#N/A</v>
      </c>
    </row>
    <row r="2101" spans="1:3">
      <c r="A2101" s="222" t="e">
        <f>VLOOKUP($D2101,CSVLookups!$B:$R,MATCH(A$1,CSVLookups!$B$1:$R$1,0),FALSE)</f>
        <v>#N/A</v>
      </c>
      <c r="B2101" s="222" t="e">
        <f>VLOOKUP($D2101,CSVLookups!$B:$R,MATCH(B$1,CSVLookups!$B$1:$R$1,0),FALSE)</f>
        <v>#N/A</v>
      </c>
      <c r="C2101" s="222" t="e">
        <f t="shared" si="36"/>
        <v>#N/A</v>
      </c>
    </row>
    <row r="2102" spans="1:3">
      <c r="A2102" s="222" t="e">
        <f>VLOOKUP($D2102,CSVLookups!$B:$R,MATCH(A$1,CSVLookups!$B$1:$R$1,0),FALSE)</f>
        <v>#N/A</v>
      </c>
      <c r="B2102" s="222" t="e">
        <f>VLOOKUP($D2102,CSVLookups!$B:$R,MATCH(B$1,CSVLookups!$B$1:$R$1,0),FALSE)</f>
        <v>#N/A</v>
      </c>
      <c r="C2102" s="222" t="e">
        <f t="shared" si="36"/>
        <v>#N/A</v>
      </c>
    </row>
    <row r="2103" spans="1:3">
      <c r="A2103" s="222" t="e">
        <f>VLOOKUP($D2103,CSVLookups!$B:$R,MATCH(A$1,CSVLookups!$B$1:$R$1,0),FALSE)</f>
        <v>#N/A</v>
      </c>
      <c r="B2103" s="222" t="e">
        <f>VLOOKUP($D2103,CSVLookups!$B:$R,MATCH(B$1,CSVLookups!$B$1:$R$1,0),FALSE)</f>
        <v>#N/A</v>
      </c>
      <c r="C2103" s="222" t="e">
        <f t="shared" si="36"/>
        <v>#N/A</v>
      </c>
    </row>
    <row r="2104" spans="1:3">
      <c r="A2104" s="222" t="e">
        <f>VLOOKUP($D2104,CSVLookups!$B:$R,MATCH(A$1,CSVLookups!$B$1:$R$1,0),FALSE)</f>
        <v>#N/A</v>
      </c>
      <c r="B2104" s="222" t="e">
        <f>VLOOKUP($D2104,CSVLookups!$B:$R,MATCH(B$1,CSVLookups!$B$1:$R$1,0),FALSE)</f>
        <v>#N/A</v>
      </c>
      <c r="C2104" s="222" t="e">
        <f t="shared" si="36"/>
        <v>#N/A</v>
      </c>
    </row>
    <row r="2105" spans="1:3">
      <c r="A2105" s="222" t="e">
        <f>VLOOKUP($D2105,CSVLookups!$B:$R,MATCH(A$1,CSVLookups!$B$1:$R$1,0),FALSE)</f>
        <v>#N/A</v>
      </c>
      <c r="B2105" s="222" t="e">
        <f>VLOOKUP($D2105,CSVLookups!$B:$R,MATCH(B$1,CSVLookups!$B$1:$R$1,0),FALSE)</f>
        <v>#N/A</v>
      </c>
      <c r="C2105" s="222" t="e">
        <f t="shared" si="36"/>
        <v>#N/A</v>
      </c>
    </row>
    <row r="2106" spans="1:3">
      <c r="A2106" s="222" t="e">
        <f>VLOOKUP($D2106,CSVLookups!$B:$R,MATCH(A$1,CSVLookups!$B$1:$R$1,0),FALSE)</f>
        <v>#N/A</v>
      </c>
      <c r="B2106" s="222" t="e">
        <f>VLOOKUP($D2106,CSVLookups!$B:$R,MATCH(B$1,CSVLookups!$B$1:$R$1,0),FALSE)</f>
        <v>#N/A</v>
      </c>
      <c r="C2106" s="222" t="e">
        <f t="shared" si="36"/>
        <v>#N/A</v>
      </c>
    </row>
    <row r="2107" spans="1:3">
      <c r="A2107" s="222" t="e">
        <f>VLOOKUP($D2107,CSVLookups!$B:$R,MATCH(A$1,CSVLookups!$B$1:$R$1,0),FALSE)</f>
        <v>#N/A</v>
      </c>
      <c r="B2107" s="222" t="e">
        <f>VLOOKUP($D2107,CSVLookups!$B:$R,MATCH(B$1,CSVLookups!$B$1:$R$1,0),FALSE)</f>
        <v>#N/A</v>
      </c>
      <c r="C2107" s="222" t="e">
        <f t="shared" si="36"/>
        <v>#N/A</v>
      </c>
    </row>
    <row r="2108" spans="1:3">
      <c r="A2108" s="222" t="e">
        <f>VLOOKUP($D2108,CSVLookups!$B:$R,MATCH(A$1,CSVLookups!$B$1:$R$1,0),FALSE)</f>
        <v>#N/A</v>
      </c>
      <c r="B2108" s="222" t="e">
        <f>VLOOKUP($D2108,CSVLookups!$B:$R,MATCH(B$1,CSVLookups!$B$1:$R$1,0),FALSE)</f>
        <v>#N/A</v>
      </c>
      <c r="C2108" s="222" t="e">
        <f t="shared" si="36"/>
        <v>#N/A</v>
      </c>
    </row>
    <row r="2109" spans="1:3">
      <c r="A2109" s="222" t="e">
        <f>VLOOKUP($D2109,CSVLookups!$B:$R,MATCH(A$1,CSVLookups!$B$1:$R$1,0),FALSE)</f>
        <v>#N/A</v>
      </c>
      <c r="B2109" s="222" t="e">
        <f>VLOOKUP($D2109,CSVLookups!$B:$R,MATCH(B$1,CSVLookups!$B$1:$R$1,0),FALSE)</f>
        <v>#N/A</v>
      </c>
      <c r="C2109" s="222" t="e">
        <f t="shared" si="36"/>
        <v>#N/A</v>
      </c>
    </row>
    <row r="2110" spans="1:3">
      <c r="A2110" s="222" t="e">
        <f>VLOOKUP($D2110,CSVLookups!$B:$R,MATCH(A$1,CSVLookups!$B$1:$R$1,0),FALSE)</f>
        <v>#N/A</v>
      </c>
      <c r="B2110" s="222" t="e">
        <f>VLOOKUP($D2110,CSVLookups!$B:$R,MATCH(B$1,CSVLookups!$B$1:$R$1,0),FALSE)</f>
        <v>#N/A</v>
      </c>
      <c r="C2110" s="222" t="e">
        <f t="shared" si="36"/>
        <v>#N/A</v>
      </c>
    </row>
    <row r="2111" spans="1:3">
      <c r="A2111" s="222" t="e">
        <f>VLOOKUP($D2111,CSVLookups!$B:$R,MATCH(A$1,CSVLookups!$B$1:$R$1,0),FALSE)</f>
        <v>#N/A</v>
      </c>
      <c r="B2111" s="222" t="e">
        <f>VLOOKUP($D2111,CSVLookups!$B:$R,MATCH(B$1,CSVLookups!$B$1:$R$1,0),FALSE)</f>
        <v>#N/A</v>
      </c>
      <c r="C2111" s="222" t="e">
        <f t="shared" si="36"/>
        <v>#N/A</v>
      </c>
    </row>
    <row r="2112" spans="1:3">
      <c r="A2112" s="222" t="e">
        <f>VLOOKUP($D2112,CSVLookups!$B:$R,MATCH(A$1,CSVLookups!$B$1:$R$1,0),FALSE)</f>
        <v>#N/A</v>
      </c>
      <c r="B2112" s="222" t="e">
        <f>VLOOKUP($D2112,CSVLookups!$B:$R,MATCH(B$1,CSVLookups!$B$1:$R$1,0),FALSE)</f>
        <v>#N/A</v>
      </c>
      <c r="C2112" s="222" t="e">
        <f t="shared" si="36"/>
        <v>#N/A</v>
      </c>
    </row>
    <row r="2113" spans="1:3">
      <c r="A2113" s="222" t="e">
        <f>VLOOKUP($D2113,CSVLookups!$B:$R,MATCH(A$1,CSVLookups!$B$1:$R$1,0),FALSE)</f>
        <v>#N/A</v>
      </c>
      <c r="B2113" s="222" t="e">
        <f>VLOOKUP($D2113,CSVLookups!$B:$R,MATCH(B$1,CSVLookups!$B$1:$R$1,0),FALSE)</f>
        <v>#N/A</v>
      </c>
      <c r="C2113" s="222" t="e">
        <f t="shared" si="36"/>
        <v>#N/A</v>
      </c>
    </row>
    <row r="2114" spans="1:3">
      <c r="A2114" s="222" t="e">
        <f>VLOOKUP($D2114,CSVLookups!$B:$R,MATCH(A$1,CSVLookups!$B$1:$R$1,0),FALSE)</f>
        <v>#N/A</v>
      </c>
      <c r="B2114" s="222" t="e">
        <f>VLOOKUP($D2114,CSVLookups!$B:$R,MATCH(B$1,CSVLookups!$B$1:$R$1,0),FALSE)</f>
        <v>#N/A</v>
      </c>
      <c r="C2114" s="222" t="e">
        <f t="shared" si="36"/>
        <v>#N/A</v>
      </c>
    </row>
    <row r="2115" spans="1:3">
      <c r="A2115" s="222" t="e">
        <f>VLOOKUP($D2115,CSVLookups!$B:$R,MATCH(A$1,CSVLookups!$B$1:$R$1,0),FALSE)</f>
        <v>#N/A</v>
      </c>
      <c r="B2115" s="222" t="e">
        <f>VLOOKUP($D2115,CSVLookups!$B:$R,MATCH(B$1,CSVLookups!$B$1:$R$1,0),FALSE)</f>
        <v>#N/A</v>
      </c>
      <c r="C2115" s="222" t="e">
        <f t="shared" si="36"/>
        <v>#N/A</v>
      </c>
    </row>
    <row r="2116" spans="1:3">
      <c r="A2116" s="222" t="e">
        <f>VLOOKUP($D2116,CSVLookups!$B:$R,MATCH(A$1,CSVLookups!$B$1:$R$1,0),FALSE)</f>
        <v>#N/A</v>
      </c>
      <c r="B2116" s="222" t="e">
        <f>VLOOKUP($D2116,CSVLookups!$B:$R,MATCH(B$1,CSVLookups!$B$1:$R$1,0),FALSE)</f>
        <v>#N/A</v>
      </c>
      <c r="C2116" s="222" t="e">
        <f t="shared" si="36"/>
        <v>#N/A</v>
      </c>
    </row>
    <row r="2117" spans="1:3">
      <c r="A2117" s="222" t="e">
        <f>VLOOKUP($D2117,CSVLookups!$B:$R,MATCH(A$1,CSVLookups!$B$1:$R$1,0),FALSE)</f>
        <v>#N/A</v>
      </c>
      <c r="B2117" s="222" t="e">
        <f>VLOOKUP($D2117,CSVLookups!$B:$R,MATCH(B$1,CSVLookups!$B$1:$R$1,0),FALSE)</f>
        <v>#N/A</v>
      </c>
      <c r="C2117" s="222" t="e">
        <f t="shared" si="36"/>
        <v>#N/A</v>
      </c>
    </row>
    <row r="2118" spans="1:3">
      <c r="A2118" s="222" t="e">
        <f>VLOOKUP($D2118,CSVLookups!$B:$R,MATCH(A$1,CSVLookups!$B$1:$R$1,0),FALSE)</f>
        <v>#N/A</v>
      </c>
      <c r="B2118" s="222" t="e">
        <f>VLOOKUP($D2118,CSVLookups!$B:$R,MATCH(B$1,CSVLookups!$B$1:$R$1,0),FALSE)</f>
        <v>#N/A</v>
      </c>
      <c r="C2118" s="222" t="e">
        <f t="shared" si="36"/>
        <v>#N/A</v>
      </c>
    </row>
    <row r="2119" spans="1:3">
      <c r="A2119" s="222" t="e">
        <f>VLOOKUP($D2119,CSVLookups!$B:$R,MATCH(A$1,CSVLookups!$B$1:$R$1,0),FALSE)</f>
        <v>#N/A</v>
      </c>
      <c r="B2119" s="222" t="e">
        <f>VLOOKUP($D2119,CSVLookups!$B:$R,MATCH(B$1,CSVLookups!$B$1:$R$1,0),FALSE)</f>
        <v>#N/A</v>
      </c>
      <c r="C2119" s="222" t="e">
        <f t="shared" si="36"/>
        <v>#N/A</v>
      </c>
    </row>
    <row r="2120" spans="1:3">
      <c r="A2120" s="222" t="e">
        <f>VLOOKUP($D2120,CSVLookups!$B:$R,MATCH(A$1,CSVLookups!$B$1:$R$1,0),FALSE)</f>
        <v>#N/A</v>
      </c>
      <c r="B2120" s="222" t="e">
        <f>VLOOKUP($D2120,CSVLookups!$B:$R,MATCH(B$1,CSVLookups!$B$1:$R$1,0),FALSE)</f>
        <v>#N/A</v>
      </c>
      <c r="C2120" s="222" t="e">
        <f t="shared" si="36"/>
        <v>#N/A</v>
      </c>
    </row>
    <row r="2121" spans="1:3">
      <c r="A2121" s="222" t="e">
        <f>VLOOKUP($D2121,CSVLookups!$B:$R,MATCH(A$1,CSVLookups!$B$1:$R$1,0),FALSE)</f>
        <v>#N/A</v>
      </c>
      <c r="B2121" s="222" t="e">
        <f>VLOOKUP($D2121,CSVLookups!$B:$R,MATCH(B$1,CSVLookups!$B$1:$R$1,0),FALSE)</f>
        <v>#N/A</v>
      </c>
      <c r="C2121" s="222" t="e">
        <f t="shared" si="36"/>
        <v>#N/A</v>
      </c>
    </row>
    <row r="2122" spans="1:3">
      <c r="A2122" s="222" t="e">
        <f>VLOOKUP($D2122,CSVLookups!$B:$R,MATCH(A$1,CSVLookups!$B$1:$R$1,0),FALSE)</f>
        <v>#N/A</v>
      </c>
      <c r="B2122" s="222" t="e">
        <f>VLOOKUP($D2122,CSVLookups!$B:$R,MATCH(B$1,CSVLookups!$B$1:$R$1,0),FALSE)</f>
        <v>#N/A</v>
      </c>
      <c r="C2122" s="222" t="e">
        <f t="shared" si="36"/>
        <v>#N/A</v>
      </c>
    </row>
    <row r="2123" spans="1:3">
      <c r="A2123" s="222" t="e">
        <f>VLOOKUP($D2123,CSVLookups!$B:$R,MATCH(A$1,CSVLookups!$B$1:$R$1,0),FALSE)</f>
        <v>#N/A</v>
      </c>
      <c r="B2123" s="222" t="e">
        <f>VLOOKUP($D2123,CSVLookups!$B:$R,MATCH(B$1,CSVLookups!$B$1:$R$1,0),FALSE)</f>
        <v>#N/A</v>
      </c>
      <c r="C2123" s="222" t="e">
        <f t="shared" si="36"/>
        <v>#N/A</v>
      </c>
    </row>
    <row r="2124" spans="1:3">
      <c r="A2124" s="222" t="e">
        <f>VLOOKUP($D2124,CSVLookups!$B:$R,MATCH(A$1,CSVLookups!$B$1:$R$1,0),FALSE)</f>
        <v>#N/A</v>
      </c>
      <c r="B2124" s="222" t="e">
        <f>VLOOKUP($D2124,CSVLookups!$B:$R,MATCH(B$1,CSVLookups!$B$1:$R$1,0),FALSE)</f>
        <v>#N/A</v>
      </c>
      <c r="C2124" s="222" t="e">
        <f t="shared" si="36"/>
        <v>#N/A</v>
      </c>
    </row>
    <row r="2125" spans="1:3">
      <c r="A2125" s="222" t="e">
        <f>VLOOKUP($D2125,CSVLookups!$B:$R,MATCH(A$1,CSVLookups!$B$1:$R$1,0),FALSE)</f>
        <v>#N/A</v>
      </c>
      <c r="B2125" s="222" t="e">
        <f>VLOOKUP($D2125,CSVLookups!$B:$R,MATCH(B$1,CSVLookups!$B$1:$R$1,0),FALSE)</f>
        <v>#N/A</v>
      </c>
      <c r="C2125" s="222" t="e">
        <f t="shared" si="36"/>
        <v>#N/A</v>
      </c>
    </row>
    <row r="2126" spans="1:3">
      <c r="A2126" s="222" t="e">
        <f>VLOOKUP($D2126,CSVLookups!$B:$R,MATCH(A$1,CSVLookups!$B$1:$R$1,0),FALSE)</f>
        <v>#N/A</v>
      </c>
      <c r="B2126" s="222" t="e">
        <f>VLOOKUP($D2126,CSVLookups!$B:$R,MATCH(B$1,CSVLookups!$B$1:$R$1,0),FALSE)</f>
        <v>#N/A</v>
      </c>
      <c r="C2126" s="222" t="e">
        <f t="shared" si="36"/>
        <v>#N/A</v>
      </c>
    </row>
    <row r="2127" spans="1:3">
      <c r="A2127" s="222" t="e">
        <f>VLOOKUP($D2127,CSVLookups!$B:$R,MATCH(A$1,CSVLookups!$B$1:$R$1,0),FALSE)</f>
        <v>#N/A</v>
      </c>
      <c r="B2127" s="222" t="e">
        <f>VLOOKUP($D2127,CSVLookups!$B:$R,MATCH(B$1,CSVLookups!$B$1:$R$1,0),FALSE)</f>
        <v>#N/A</v>
      </c>
      <c r="C2127" s="222" t="e">
        <f t="shared" ref="C2127:C2190" si="37">IF(CONCATENATE(A2127,B2127)="313 Financial Information0",CONCATENATE(A2127,B2127,D2127),IF(LEN(F2127)=0,CONCATENATE(A2127,B2127,IF(LEFT(D2127,LEN("Unincepted"))="Unincepted","ULO","")),CONCATENATE(A2127,B2127,F2127)))</f>
        <v>#N/A</v>
      </c>
    </row>
    <row r="2128" spans="1:3">
      <c r="A2128" s="222" t="e">
        <f>VLOOKUP($D2128,CSVLookups!$B:$R,MATCH(A$1,CSVLookups!$B$1:$R$1,0),FALSE)</f>
        <v>#N/A</v>
      </c>
      <c r="B2128" s="222" t="e">
        <f>VLOOKUP($D2128,CSVLookups!$B:$R,MATCH(B$1,CSVLookups!$B$1:$R$1,0),FALSE)</f>
        <v>#N/A</v>
      </c>
      <c r="C2128" s="222" t="e">
        <f t="shared" si="37"/>
        <v>#N/A</v>
      </c>
    </row>
    <row r="2129" spans="1:3">
      <c r="A2129" s="222" t="e">
        <f>VLOOKUP($D2129,CSVLookups!$B:$R,MATCH(A$1,CSVLookups!$B$1:$R$1,0),FALSE)</f>
        <v>#N/A</v>
      </c>
      <c r="B2129" s="222" t="e">
        <f>VLOOKUP($D2129,CSVLookups!$B:$R,MATCH(B$1,CSVLookups!$B$1:$R$1,0),FALSE)</f>
        <v>#N/A</v>
      </c>
      <c r="C2129" s="222" t="e">
        <f t="shared" si="37"/>
        <v>#N/A</v>
      </c>
    </row>
    <row r="2130" spans="1:3">
      <c r="A2130" s="222" t="e">
        <f>VLOOKUP($D2130,CSVLookups!$B:$R,MATCH(A$1,CSVLookups!$B$1:$R$1,0),FALSE)</f>
        <v>#N/A</v>
      </c>
      <c r="B2130" s="222" t="e">
        <f>VLOOKUP($D2130,CSVLookups!$B:$R,MATCH(B$1,CSVLookups!$B$1:$R$1,0),FALSE)</f>
        <v>#N/A</v>
      </c>
      <c r="C2130" s="222" t="e">
        <f t="shared" si="37"/>
        <v>#N/A</v>
      </c>
    </row>
    <row r="2131" spans="1:3">
      <c r="A2131" s="222" t="e">
        <f>VLOOKUP($D2131,CSVLookups!$B:$R,MATCH(A$1,CSVLookups!$B$1:$R$1,0),FALSE)</f>
        <v>#N/A</v>
      </c>
      <c r="B2131" s="222" t="e">
        <f>VLOOKUP($D2131,CSVLookups!$B:$R,MATCH(B$1,CSVLookups!$B$1:$R$1,0),FALSE)</f>
        <v>#N/A</v>
      </c>
      <c r="C2131" s="222" t="e">
        <f t="shared" si="37"/>
        <v>#N/A</v>
      </c>
    </row>
    <row r="2132" spans="1:3">
      <c r="A2132" s="222" t="e">
        <f>VLOOKUP($D2132,CSVLookups!$B:$R,MATCH(A$1,CSVLookups!$B$1:$R$1,0),FALSE)</f>
        <v>#N/A</v>
      </c>
      <c r="B2132" s="222" t="e">
        <f>VLOOKUP($D2132,CSVLookups!$B:$R,MATCH(B$1,CSVLookups!$B$1:$R$1,0),FALSE)</f>
        <v>#N/A</v>
      </c>
      <c r="C2132" s="222" t="e">
        <f t="shared" si="37"/>
        <v>#N/A</v>
      </c>
    </row>
    <row r="2133" spans="1:3">
      <c r="A2133" s="222" t="e">
        <f>VLOOKUP($D2133,CSVLookups!$B:$R,MATCH(A$1,CSVLookups!$B$1:$R$1,0),FALSE)</f>
        <v>#N/A</v>
      </c>
      <c r="B2133" s="222" t="e">
        <f>VLOOKUP($D2133,CSVLookups!$B:$R,MATCH(B$1,CSVLookups!$B$1:$R$1,0),FALSE)</f>
        <v>#N/A</v>
      </c>
      <c r="C2133" s="222" t="e">
        <f t="shared" si="37"/>
        <v>#N/A</v>
      </c>
    </row>
    <row r="2134" spans="1:3">
      <c r="A2134" s="222" t="e">
        <f>VLOOKUP($D2134,CSVLookups!$B:$R,MATCH(A$1,CSVLookups!$B$1:$R$1,0),FALSE)</f>
        <v>#N/A</v>
      </c>
      <c r="B2134" s="222" t="e">
        <f>VLOOKUP($D2134,CSVLookups!$B:$R,MATCH(B$1,CSVLookups!$B$1:$R$1,0),FALSE)</f>
        <v>#N/A</v>
      </c>
      <c r="C2134" s="222" t="e">
        <f t="shared" si="37"/>
        <v>#N/A</v>
      </c>
    </row>
    <row r="2135" spans="1:3">
      <c r="A2135" s="222" t="e">
        <f>VLOOKUP($D2135,CSVLookups!$B:$R,MATCH(A$1,CSVLookups!$B$1:$R$1,0),FALSE)</f>
        <v>#N/A</v>
      </c>
      <c r="B2135" s="222" t="e">
        <f>VLOOKUP($D2135,CSVLookups!$B:$R,MATCH(B$1,CSVLookups!$B$1:$R$1,0),FALSE)</f>
        <v>#N/A</v>
      </c>
      <c r="C2135" s="222" t="e">
        <f t="shared" si="37"/>
        <v>#N/A</v>
      </c>
    </row>
    <row r="2136" spans="1:3">
      <c r="A2136" s="222" t="e">
        <f>VLOOKUP($D2136,CSVLookups!$B:$R,MATCH(A$1,CSVLookups!$B$1:$R$1,0),FALSE)</f>
        <v>#N/A</v>
      </c>
      <c r="B2136" s="222" t="e">
        <f>VLOOKUP($D2136,CSVLookups!$B:$R,MATCH(B$1,CSVLookups!$B$1:$R$1,0),FALSE)</f>
        <v>#N/A</v>
      </c>
      <c r="C2136" s="222" t="e">
        <f t="shared" si="37"/>
        <v>#N/A</v>
      </c>
    </row>
    <row r="2137" spans="1:3">
      <c r="A2137" s="222" t="e">
        <f>VLOOKUP($D2137,CSVLookups!$B:$R,MATCH(A$1,CSVLookups!$B$1:$R$1,0),FALSE)</f>
        <v>#N/A</v>
      </c>
      <c r="B2137" s="222" t="e">
        <f>VLOOKUP($D2137,CSVLookups!$B:$R,MATCH(B$1,CSVLookups!$B$1:$R$1,0),FALSE)</f>
        <v>#N/A</v>
      </c>
      <c r="C2137" s="222" t="e">
        <f t="shared" si="37"/>
        <v>#N/A</v>
      </c>
    </row>
    <row r="2138" spans="1:3">
      <c r="A2138" s="222" t="e">
        <f>VLOOKUP($D2138,CSVLookups!$B:$R,MATCH(A$1,CSVLookups!$B$1:$R$1,0),FALSE)</f>
        <v>#N/A</v>
      </c>
      <c r="B2138" s="222" t="e">
        <f>VLOOKUP($D2138,CSVLookups!$B:$R,MATCH(B$1,CSVLookups!$B$1:$R$1,0),FALSE)</f>
        <v>#N/A</v>
      </c>
      <c r="C2138" s="222" t="e">
        <f t="shared" si="37"/>
        <v>#N/A</v>
      </c>
    </row>
    <row r="2139" spans="1:3">
      <c r="A2139" s="222" t="e">
        <f>VLOOKUP($D2139,CSVLookups!$B:$R,MATCH(A$1,CSVLookups!$B$1:$R$1,0),FALSE)</f>
        <v>#N/A</v>
      </c>
      <c r="B2139" s="222" t="e">
        <f>VLOOKUP($D2139,CSVLookups!$B:$R,MATCH(B$1,CSVLookups!$B$1:$R$1,0),FALSE)</f>
        <v>#N/A</v>
      </c>
      <c r="C2139" s="222" t="e">
        <f t="shared" si="37"/>
        <v>#N/A</v>
      </c>
    </row>
    <row r="2140" spans="1:3">
      <c r="A2140" s="222" t="e">
        <f>VLOOKUP($D2140,CSVLookups!$B:$R,MATCH(A$1,CSVLookups!$B$1:$R$1,0),FALSE)</f>
        <v>#N/A</v>
      </c>
      <c r="B2140" s="222" t="e">
        <f>VLOOKUP($D2140,CSVLookups!$B:$R,MATCH(B$1,CSVLookups!$B$1:$R$1,0),FALSE)</f>
        <v>#N/A</v>
      </c>
      <c r="C2140" s="222" t="e">
        <f t="shared" si="37"/>
        <v>#N/A</v>
      </c>
    </row>
    <row r="2141" spans="1:3">
      <c r="A2141" s="222" t="e">
        <f>VLOOKUP($D2141,CSVLookups!$B:$R,MATCH(A$1,CSVLookups!$B$1:$R$1,0),FALSE)</f>
        <v>#N/A</v>
      </c>
      <c r="B2141" s="222" t="e">
        <f>VLOOKUP($D2141,CSVLookups!$B:$R,MATCH(B$1,CSVLookups!$B$1:$R$1,0),FALSE)</f>
        <v>#N/A</v>
      </c>
      <c r="C2141" s="222" t="e">
        <f t="shared" si="37"/>
        <v>#N/A</v>
      </c>
    </row>
    <row r="2142" spans="1:3">
      <c r="A2142" s="222" t="e">
        <f>VLOOKUP($D2142,CSVLookups!$B:$R,MATCH(A$1,CSVLookups!$B$1:$R$1,0),FALSE)</f>
        <v>#N/A</v>
      </c>
      <c r="B2142" s="222" t="e">
        <f>VLOOKUP($D2142,CSVLookups!$B:$R,MATCH(B$1,CSVLookups!$B$1:$R$1,0),FALSE)</f>
        <v>#N/A</v>
      </c>
      <c r="C2142" s="222" t="e">
        <f t="shared" si="37"/>
        <v>#N/A</v>
      </c>
    </row>
    <row r="2143" spans="1:3">
      <c r="A2143" s="222" t="e">
        <f>VLOOKUP($D2143,CSVLookups!$B:$R,MATCH(A$1,CSVLookups!$B$1:$R$1,0),FALSE)</f>
        <v>#N/A</v>
      </c>
      <c r="B2143" s="222" t="e">
        <f>VLOOKUP($D2143,CSVLookups!$B:$R,MATCH(B$1,CSVLookups!$B$1:$R$1,0),FALSE)</f>
        <v>#N/A</v>
      </c>
      <c r="C2143" s="222" t="e">
        <f t="shared" si="37"/>
        <v>#N/A</v>
      </c>
    </row>
    <row r="2144" spans="1:3">
      <c r="A2144" s="222" t="e">
        <f>VLOOKUP($D2144,CSVLookups!$B:$R,MATCH(A$1,CSVLookups!$B$1:$R$1,0),FALSE)</f>
        <v>#N/A</v>
      </c>
      <c r="B2144" s="222" t="e">
        <f>VLOOKUP($D2144,CSVLookups!$B:$R,MATCH(B$1,CSVLookups!$B$1:$R$1,0),FALSE)</f>
        <v>#N/A</v>
      </c>
      <c r="C2144" s="222" t="e">
        <f t="shared" si="37"/>
        <v>#N/A</v>
      </c>
    </row>
    <row r="2145" spans="1:3">
      <c r="A2145" s="222" t="e">
        <f>VLOOKUP($D2145,CSVLookups!$B:$R,MATCH(A$1,CSVLookups!$B$1:$R$1,0),FALSE)</f>
        <v>#N/A</v>
      </c>
      <c r="B2145" s="222" t="e">
        <f>VLOOKUP($D2145,CSVLookups!$B:$R,MATCH(B$1,CSVLookups!$B$1:$R$1,0),FALSE)</f>
        <v>#N/A</v>
      </c>
      <c r="C2145" s="222" t="e">
        <f t="shared" si="37"/>
        <v>#N/A</v>
      </c>
    </row>
    <row r="2146" spans="1:3">
      <c r="A2146" s="222" t="e">
        <f>VLOOKUP($D2146,CSVLookups!$B:$R,MATCH(A$1,CSVLookups!$B$1:$R$1,0),FALSE)</f>
        <v>#N/A</v>
      </c>
      <c r="B2146" s="222" t="e">
        <f>VLOOKUP($D2146,CSVLookups!$B:$R,MATCH(B$1,CSVLookups!$B$1:$R$1,0),FALSE)</f>
        <v>#N/A</v>
      </c>
      <c r="C2146" s="222" t="e">
        <f t="shared" si="37"/>
        <v>#N/A</v>
      </c>
    </row>
    <row r="2147" spans="1:3">
      <c r="A2147" s="222" t="e">
        <f>VLOOKUP($D2147,CSVLookups!$B:$R,MATCH(A$1,CSVLookups!$B$1:$R$1,0),FALSE)</f>
        <v>#N/A</v>
      </c>
      <c r="B2147" s="222" t="e">
        <f>VLOOKUP($D2147,CSVLookups!$B:$R,MATCH(B$1,CSVLookups!$B$1:$R$1,0),FALSE)</f>
        <v>#N/A</v>
      </c>
      <c r="C2147" s="222" t="e">
        <f t="shared" si="37"/>
        <v>#N/A</v>
      </c>
    </row>
    <row r="2148" spans="1:3">
      <c r="A2148" s="222" t="e">
        <f>VLOOKUP($D2148,CSVLookups!$B:$R,MATCH(A$1,CSVLookups!$B$1:$R$1,0),FALSE)</f>
        <v>#N/A</v>
      </c>
      <c r="B2148" s="222" t="e">
        <f>VLOOKUP($D2148,CSVLookups!$B:$R,MATCH(B$1,CSVLookups!$B$1:$R$1,0),FALSE)</f>
        <v>#N/A</v>
      </c>
      <c r="C2148" s="222" t="e">
        <f t="shared" si="37"/>
        <v>#N/A</v>
      </c>
    </row>
    <row r="2149" spans="1:3">
      <c r="A2149" s="222" t="e">
        <f>VLOOKUP($D2149,CSVLookups!$B:$R,MATCH(A$1,CSVLookups!$B$1:$R$1,0),FALSE)</f>
        <v>#N/A</v>
      </c>
      <c r="B2149" s="222" t="e">
        <f>VLOOKUP($D2149,CSVLookups!$B:$R,MATCH(B$1,CSVLookups!$B$1:$R$1,0),FALSE)</f>
        <v>#N/A</v>
      </c>
      <c r="C2149" s="222" t="e">
        <f t="shared" si="37"/>
        <v>#N/A</v>
      </c>
    </row>
    <row r="2150" spans="1:3">
      <c r="A2150" s="222" t="e">
        <f>VLOOKUP($D2150,CSVLookups!$B:$R,MATCH(A$1,CSVLookups!$B$1:$R$1,0),FALSE)</f>
        <v>#N/A</v>
      </c>
      <c r="B2150" s="222" t="e">
        <f>VLOOKUP($D2150,CSVLookups!$B:$R,MATCH(B$1,CSVLookups!$B$1:$R$1,0),FALSE)</f>
        <v>#N/A</v>
      </c>
      <c r="C2150" s="222" t="e">
        <f t="shared" si="37"/>
        <v>#N/A</v>
      </c>
    </row>
    <row r="2151" spans="1:3">
      <c r="A2151" s="222" t="e">
        <f>VLOOKUP($D2151,CSVLookups!$B:$R,MATCH(A$1,CSVLookups!$B$1:$R$1,0),FALSE)</f>
        <v>#N/A</v>
      </c>
      <c r="B2151" s="222" t="e">
        <f>VLOOKUP($D2151,CSVLookups!$B:$R,MATCH(B$1,CSVLookups!$B$1:$R$1,0),FALSE)</f>
        <v>#N/A</v>
      </c>
      <c r="C2151" s="222" t="e">
        <f t="shared" si="37"/>
        <v>#N/A</v>
      </c>
    </row>
    <row r="2152" spans="1:3">
      <c r="A2152" s="222" t="e">
        <f>VLOOKUP($D2152,CSVLookups!$B:$R,MATCH(A$1,CSVLookups!$B$1:$R$1,0),FALSE)</f>
        <v>#N/A</v>
      </c>
      <c r="B2152" s="222" t="e">
        <f>VLOOKUP($D2152,CSVLookups!$B:$R,MATCH(B$1,CSVLookups!$B$1:$R$1,0),FALSE)</f>
        <v>#N/A</v>
      </c>
      <c r="C2152" s="222" t="e">
        <f t="shared" si="37"/>
        <v>#N/A</v>
      </c>
    </row>
    <row r="2153" spans="1:3">
      <c r="A2153" s="222" t="e">
        <f>VLOOKUP($D2153,CSVLookups!$B:$R,MATCH(A$1,CSVLookups!$B$1:$R$1,0),FALSE)</f>
        <v>#N/A</v>
      </c>
      <c r="B2153" s="222" t="e">
        <f>VLOOKUP($D2153,CSVLookups!$B:$R,MATCH(B$1,CSVLookups!$B$1:$R$1,0),FALSE)</f>
        <v>#N/A</v>
      </c>
      <c r="C2153" s="222" t="e">
        <f t="shared" si="37"/>
        <v>#N/A</v>
      </c>
    </row>
    <row r="2154" spans="1:3">
      <c r="A2154" s="222" t="e">
        <f>VLOOKUP($D2154,CSVLookups!$B:$R,MATCH(A$1,CSVLookups!$B$1:$R$1,0),FALSE)</f>
        <v>#N/A</v>
      </c>
      <c r="B2154" s="222" t="e">
        <f>VLOOKUP($D2154,CSVLookups!$B:$R,MATCH(B$1,CSVLookups!$B$1:$R$1,0),FALSE)</f>
        <v>#N/A</v>
      </c>
      <c r="C2154" s="222" t="e">
        <f t="shared" si="37"/>
        <v>#N/A</v>
      </c>
    </row>
    <row r="2155" spans="1:3">
      <c r="A2155" s="222" t="e">
        <f>VLOOKUP($D2155,CSVLookups!$B:$R,MATCH(A$1,CSVLookups!$B$1:$R$1,0),FALSE)</f>
        <v>#N/A</v>
      </c>
      <c r="B2155" s="222" t="e">
        <f>VLOOKUP($D2155,CSVLookups!$B:$R,MATCH(B$1,CSVLookups!$B$1:$R$1,0),FALSE)</f>
        <v>#N/A</v>
      </c>
      <c r="C2155" s="222" t="e">
        <f t="shared" si="37"/>
        <v>#N/A</v>
      </c>
    </row>
    <row r="2156" spans="1:3">
      <c r="A2156" s="222" t="e">
        <f>VLOOKUP($D2156,CSVLookups!$B:$R,MATCH(A$1,CSVLookups!$B$1:$R$1,0),FALSE)</f>
        <v>#N/A</v>
      </c>
      <c r="B2156" s="222" t="e">
        <f>VLOOKUP($D2156,CSVLookups!$B:$R,MATCH(B$1,CSVLookups!$B$1:$R$1,0),FALSE)</f>
        <v>#N/A</v>
      </c>
      <c r="C2156" s="222" t="e">
        <f t="shared" si="37"/>
        <v>#N/A</v>
      </c>
    </row>
    <row r="2157" spans="1:3">
      <c r="A2157" s="222" t="e">
        <f>VLOOKUP($D2157,CSVLookups!$B:$R,MATCH(A$1,CSVLookups!$B$1:$R$1,0),FALSE)</f>
        <v>#N/A</v>
      </c>
      <c r="B2157" s="222" t="e">
        <f>VLOOKUP($D2157,CSVLookups!$B:$R,MATCH(B$1,CSVLookups!$B$1:$R$1,0),FALSE)</f>
        <v>#N/A</v>
      </c>
      <c r="C2157" s="222" t="e">
        <f t="shared" si="37"/>
        <v>#N/A</v>
      </c>
    </row>
    <row r="2158" spans="1:3">
      <c r="A2158" s="222" t="e">
        <f>VLOOKUP($D2158,CSVLookups!$B:$R,MATCH(A$1,CSVLookups!$B$1:$R$1,0),FALSE)</f>
        <v>#N/A</v>
      </c>
      <c r="B2158" s="222" t="e">
        <f>VLOOKUP($D2158,CSVLookups!$B:$R,MATCH(B$1,CSVLookups!$B$1:$R$1,0),FALSE)</f>
        <v>#N/A</v>
      </c>
      <c r="C2158" s="222" t="e">
        <f t="shared" si="37"/>
        <v>#N/A</v>
      </c>
    </row>
    <row r="2159" spans="1:3">
      <c r="A2159" s="222" t="e">
        <f>VLOOKUP($D2159,CSVLookups!$B:$R,MATCH(A$1,CSVLookups!$B$1:$R$1,0),FALSE)</f>
        <v>#N/A</v>
      </c>
      <c r="B2159" s="222" t="e">
        <f>VLOOKUP($D2159,CSVLookups!$B:$R,MATCH(B$1,CSVLookups!$B$1:$R$1,0),FALSE)</f>
        <v>#N/A</v>
      </c>
      <c r="C2159" s="222" t="e">
        <f t="shared" si="37"/>
        <v>#N/A</v>
      </c>
    </row>
    <row r="2160" spans="1:3">
      <c r="A2160" s="222" t="e">
        <f>VLOOKUP($D2160,CSVLookups!$B:$R,MATCH(A$1,CSVLookups!$B$1:$R$1,0),FALSE)</f>
        <v>#N/A</v>
      </c>
      <c r="B2160" s="222" t="e">
        <f>VLOOKUP($D2160,CSVLookups!$B:$R,MATCH(B$1,CSVLookups!$B$1:$R$1,0),FALSE)</f>
        <v>#N/A</v>
      </c>
      <c r="C2160" s="222" t="e">
        <f t="shared" si="37"/>
        <v>#N/A</v>
      </c>
    </row>
    <row r="2161" spans="1:3">
      <c r="A2161" s="222" t="e">
        <f>VLOOKUP($D2161,CSVLookups!$B:$R,MATCH(A$1,CSVLookups!$B$1:$R$1,0),FALSE)</f>
        <v>#N/A</v>
      </c>
      <c r="B2161" s="222" t="e">
        <f>VLOOKUP($D2161,CSVLookups!$B:$R,MATCH(B$1,CSVLookups!$B$1:$R$1,0),FALSE)</f>
        <v>#N/A</v>
      </c>
      <c r="C2161" s="222" t="e">
        <f t="shared" si="37"/>
        <v>#N/A</v>
      </c>
    </row>
    <row r="2162" spans="1:3">
      <c r="A2162" s="222" t="e">
        <f>VLOOKUP($D2162,CSVLookups!$B:$R,MATCH(A$1,CSVLookups!$B$1:$R$1,0),FALSE)</f>
        <v>#N/A</v>
      </c>
      <c r="B2162" s="222" t="e">
        <f>VLOOKUP($D2162,CSVLookups!$B:$R,MATCH(B$1,CSVLookups!$B$1:$R$1,0),FALSE)</f>
        <v>#N/A</v>
      </c>
      <c r="C2162" s="222" t="e">
        <f t="shared" si="37"/>
        <v>#N/A</v>
      </c>
    </row>
    <row r="2163" spans="1:3">
      <c r="A2163" s="222" t="e">
        <f>VLOOKUP($D2163,CSVLookups!$B:$R,MATCH(A$1,CSVLookups!$B$1:$R$1,0),FALSE)</f>
        <v>#N/A</v>
      </c>
      <c r="B2163" s="222" t="e">
        <f>VLOOKUP($D2163,CSVLookups!$B:$R,MATCH(B$1,CSVLookups!$B$1:$R$1,0),FALSE)</f>
        <v>#N/A</v>
      </c>
      <c r="C2163" s="222" t="e">
        <f t="shared" si="37"/>
        <v>#N/A</v>
      </c>
    </row>
    <row r="2164" spans="1:3">
      <c r="A2164" s="222" t="e">
        <f>VLOOKUP($D2164,CSVLookups!$B:$R,MATCH(A$1,CSVLookups!$B$1:$R$1,0),FALSE)</f>
        <v>#N/A</v>
      </c>
      <c r="B2164" s="222" t="e">
        <f>VLOOKUP($D2164,CSVLookups!$B:$R,MATCH(B$1,CSVLookups!$B$1:$R$1,0),FALSE)</f>
        <v>#N/A</v>
      </c>
      <c r="C2164" s="222" t="e">
        <f t="shared" si="37"/>
        <v>#N/A</v>
      </c>
    </row>
    <row r="2165" spans="1:3">
      <c r="A2165" s="222" t="e">
        <f>VLOOKUP($D2165,CSVLookups!$B:$R,MATCH(A$1,CSVLookups!$B$1:$R$1,0),FALSE)</f>
        <v>#N/A</v>
      </c>
      <c r="B2165" s="222" t="e">
        <f>VLOOKUP($D2165,CSVLookups!$B:$R,MATCH(B$1,CSVLookups!$B$1:$R$1,0),FALSE)</f>
        <v>#N/A</v>
      </c>
      <c r="C2165" s="222" t="e">
        <f t="shared" si="37"/>
        <v>#N/A</v>
      </c>
    </row>
    <row r="2166" spans="1:3">
      <c r="A2166" s="222" t="e">
        <f>VLOOKUP($D2166,CSVLookups!$B:$R,MATCH(A$1,CSVLookups!$B$1:$R$1,0),FALSE)</f>
        <v>#N/A</v>
      </c>
      <c r="B2166" s="222" t="e">
        <f>VLOOKUP($D2166,CSVLookups!$B:$R,MATCH(B$1,CSVLookups!$B$1:$R$1,0),FALSE)</f>
        <v>#N/A</v>
      </c>
      <c r="C2166" s="222" t="e">
        <f t="shared" si="37"/>
        <v>#N/A</v>
      </c>
    </row>
    <row r="2167" spans="1:3">
      <c r="A2167" s="222" t="e">
        <f>VLOOKUP($D2167,CSVLookups!$B:$R,MATCH(A$1,CSVLookups!$B$1:$R$1,0),FALSE)</f>
        <v>#N/A</v>
      </c>
      <c r="B2167" s="222" t="e">
        <f>VLOOKUP($D2167,CSVLookups!$B:$R,MATCH(B$1,CSVLookups!$B$1:$R$1,0),FALSE)</f>
        <v>#N/A</v>
      </c>
      <c r="C2167" s="222" t="e">
        <f t="shared" si="37"/>
        <v>#N/A</v>
      </c>
    </row>
    <row r="2168" spans="1:3">
      <c r="A2168" s="222" t="e">
        <f>VLOOKUP($D2168,CSVLookups!$B:$R,MATCH(A$1,CSVLookups!$B$1:$R$1,0),FALSE)</f>
        <v>#N/A</v>
      </c>
      <c r="B2168" s="222" t="e">
        <f>VLOOKUP($D2168,CSVLookups!$B:$R,MATCH(B$1,CSVLookups!$B$1:$R$1,0),FALSE)</f>
        <v>#N/A</v>
      </c>
      <c r="C2168" s="222" t="e">
        <f t="shared" si="37"/>
        <v>#N/A</v>
      </c>
    </row>
    <row r="2169" spans="1:3">
      <c r="A2169" s="222" t="e">
        <f>VLOOKUP($D2169,CSVLookups!$B:$R,MATCH(A$1,CSVLookups!$B$1:$R$1,0),FALSE)</f>
        <v>#N/A</v>
      </c>
      <c r="B2169" s="222" t="e">
        <f>VLOOKUP($D2169,CSVLookups!$B:$R,MATCH(B$1,CSVLookups!$B$1:$R$1,0),FALSE)</f>
        <v>#N/A</v>
      </c>
      <c r="C2169" s="222" t="e">
        <f t="shared" si="37"/>
        <v>#N/A</v>
      </c>
    </row>
    <row r="2170" spans="1:3">
      <c r="A2170" s="222" t="e">
        <f>VLOOKUP($D2170,CSVLookups!$B:$R,MATCH(A$1,CSVLookups!$B$1:$R$1,0),FALSE)</f>
        <v>#N/A</v>
      </c>
      <c r="B2170" s="222" t="e">
        <f>VLOOKUP($D2170,CSVLookups!$B:$R,MATCH(B$1,CSVLookups!$B$1:$R$1,0),FALSE)</f>
        <v>#N/A</v>
      </c>
      <c r="C2170" s="222" t="e">
        <f t="shared" si="37"/>
        <v>#N/A</v>
      </c>
    </row>
    <row r="2171" spans="1:3">
      <c r="A2171" s="222" t="e">
        <f>VLOOKUP($D2171,CSVLookups!$B:$R,MATCH(A$1,CSVLookups!$B$1:$R$1,0),FALSE)</f>
        <v>#N/A</v>
      </c>
      <c r="B2171" s="222" t="e">
        <f>VLOOKUP($D2171,CSVLookups!$B:$R,MATCH(B$1,CSVLookups!$B$1:$R$1,0),FALSE)</f>
        <v>#N/A</v>
      </c>
      <c r="C2171" s="222" t="e">
        <f t="shared" si="37"/>
        <v>#N/A</v>
      </c>
    </row>
    <row r="2172" spans="1:3">
      <c r="A2172" s="222" t="e">
        <f>VLOOKUP($D2172,CSVLookups!$B:$R,MATCH(A$1,CSVLookups!$B$1:$R$1,0),FALSE)</f>
        <v>#N/A</v>
      </c>
      <c r="B2172" s="222" t="e">
        <f>VLOOKUP($D2172,CSVLookups!$B:$R,MATCH(B$1,CSVLookups!$B$1:$R$1,0),FALSE)</f>
        <v>#N/A</v>
      </c>
      <c r="C2172" s="222" t="e">
        <f t="shared" si="37"/>
        <v>#N/A</v>
      </c>
    </row>
    <row r="2173" spans="1:3">
      <c r="A2173" s="222" t="e">
        <f>VLOOKUP($D2173,CSVLookups!$B:$R,MATCH(A$1,CSVLookups!$B$1:$R$1,0),FALSE)</f>
        <v>#N/A</v>
      </c>
      <c r="B2173" s="222" t="e">
        <f>VLOOKUP($D2173,CSVLookups!$B:$R,MATCH(B$1,CSVLookups!$B$1:$R$1,0),FALSE)</f>
        <v>#N/A</v>
      </c>
      <c r="C2173" s="222" t="e">
        <f t="shared" si="37"/>
        <v>#N/A</v>
      </c>
    </row>
    <row r="2174" spans="1:3">
      <c r="A2174" s="222" t="e">
        <f>VLOOKUP($D2174,CSVLookups!$B:$R,MATCH(A$1,CSVLookups!$B$1:$R$1,0),FALSE)</f>
        <v>#N/A</v>
      </c>
      <c r="B2174" s="222" t="e">
        <f>VLOOKUP($D2174,CSVLookups!$B:$R,MATCH(B$1,CSVLookups!$B$1:$R$1,0),FALSE)</f>
        <v>#N/A</v>
      </c>
      <c r="C2174" s="222" t="e">
        <f t="shared" si="37"/>
        <v>#N/A</v>
      </c>
    </row>
    <row r="2175" spans="1:3">
      <c r="A2175" s="222" t="e">
        <f>VLOOKUP($D2175,CSVLookups!$B:$R,MATCH(A$1,CSVLookups!$B$1:$R$1,0),FALSE)</f>
        <v>#N/A</v>
      </c>
      <c r="B2175" s="222" t="e">
        <f>VLOOKUP($D2175,CSVLookups!$B:$R,MATCH(B$1,CSVLookups!$B$1:$R$1,0),FALSE)</f>
        <v>#N/A</v>
      </c>
      <c r="C2175" s="222" t="e">
        <f t="shared" si="37"/>
        <v>#N/A</v>
      </c>
    </row>
    <row r="2176" spans="1:3">
      <c r="A2176" s="222" t="e">
        <f>VLOOKUP($D2176,CSVLookups!$B:$R,MATCH(A$1,CSVLookups!$B$1:$R$1,0),FALSE)</f>
        <v>#N/A</v>
      </c>
      <c r="B2176" s="222" t="e">
        <f>VLOOKUP($D2176,CSVLookups!$B:$R,MATCH(B$1,CSVLookups!$B$1:$R$1,0),FALSE)</f>
        <v>#N/A</v>
      </c>
      <c r="C2176" s="222" t="e">
        <f t="shared" si="37"/>
        <v>#N/A</v>
      </c>
    </row>
    <row r="2177" spans="1:3">
      <c r="A2177" s="222" t="e">
        <f>VLOOKUP($D2177,CSVLookups!$B:$R,MATCH(A$1,CSVLookups!$B$1:$R$1,0),FALSE)</f>
        <v>#N/A</v>
      </c>
      <c r="B2177" s="222" t="e">
        <f>VLOOKUP($D2177,CSVLookups!$B:$R,MATCH(B$1,CSVLookups!$B$1:$R$1,0),FALSE)</f>
        <v>#N/A</v>
      </c>
      <c r="C2177" s="222" t="e">
        <f t="shared" si="37"/>
        <v>#N/A</v>
      </c>
    </row>
    <row r="2178" spans="1:3">
      <c r="A2178" s="222" t="e">
        <f>VLOOKUP($D2178,CSVLookups!$B:$R,MATCH(A$1,CSVLookups!$B$1:$R$1,0),FALSE)</f>
        <v>#N/A</v>
      </c>
      <c r="B2178" s="222" t="e">
        <f>VLOOKUP($D2178,CSVLookups!$B:$R,MATCH(B$1,CSVLookups!$B$1:$R$1,0),FALSE)</f>
        <v>#N/A</v>
      </c>
      <c r="C2178" s="222" t="e">
        <f t="shared" si="37"/>
        <v>#N/A</v>
      </c>
    </row>
    <row r="2179" spans="1:3">
      <c r="A2179" s="222" t="e">
        <f>VLOOKUP($D2179,CSVLookups!$B:$R,MATCH(A$1,CSVLookups!$B$1:$R$1,0),FALSE)</f>
        <v>#N/A</v>
      </c>
      <c r="B2179" s="222" t="e">
        <f>VLOOKUP($D2179,CSVLookups!$B:$R,MATCH(B$1,CSVLookups!$B$1:$R$1,0),FALSE)</f>
        <v>#N/A</v>
      </c>
      <c r="C2179" s="222" t="e">
        <f t="shared" si="37"/>
        <v>#N/A</v>
      </c>
    </row>
    <row r="2180" spans="1:3">
      <c r="A2180" s="222" t="e">
        <f>VLOOKUP($D2180,CSVLookups!$B:$R,MATCH(A$1,CSVLookups!$B$1:$R$1,0),FALSE)</f>
        <v>#N/A</v>
      </c>
      <c r="B2180" s="222" t="e">
        <f>VLOOKUP($D2180,CSVLookups!$B:$R,MATCH(B$1,CSVLookups!$B$1:$R$1,0),FALSE)</f>
        <v>#N/A</v>
      </c>
      <c r="C2180" s="222" t="e">
        <f t="shared" si="37"/>
        <v>#N/A</v>
      </c>
    </row>
    <row r="2181" spans="1:3">
      <c r="A2181" s="222" t="e">
        <f>VLOOKUP($D2181,CSVLookups!$B:$R,MATCH(A$1,CSVLookups!$B$1:$R$1,0),FALSE)</f>
        <v>#N/A</v>
      </c>
      <c r="B2181" s="222" t="e">
        <f>VLOOKUP($D2181,CSVLookups!$B:$R,MATCH(B$1,CSVLookups!$B$1:$R$1,0),FALSE)</f>
        <v>#N/A</v>
      </c>
      <c r="C2181" s="222" t="e">
        <f t="shared" si="37"/>
        <v>#N/A</v>
      </c>
    </row>
    <row r="2182" spans="1:3">
      <c r="A2182" s="222" t="e">
        <f>VLOOKUP($D2182,CSVLookups!$B:$R,MATCH(A$1,CSVLookups!$B$1:$R$1,0),FALSE)</f>
        <v>#N/A</v>
      </c>
      <c r="B2182" s="222" t="e">
        <f>VLOOKUP($D2182,CSVLookups!$B:$R,MATCH(B$1,CSVLookups!$B$1:$R$1,0),FALSE)</f>
        <v>#N/A</v>
      </c>
      <c r="C2182" s="222" t="e">
        <f t="shared" si="37"/>
        <v>#N/A</v>
      </c>
    </row>
    <row r="2183" spans="1:3">
      <c r="A2183" s="222" t="e">
        <f>VLOOKUP($D2183,CSVLookups!$B:$R,MATCH(A$1,CSVLookups!$B$1:$R$1,0),FALSE)</f>
        <v>#N/A</v>
      </c>
      <c r="B2183" s="222" t="e">
        <f>VLOOKUP($D2183,CSVLookups!$B:$R,MATCH(B$1,CSVLookups!$B$1:$R$1,0),FALSE)</f>
        <v>#N/A</v>
      </c>
      <c r="C2183" s="222" t="e">
        <f t="shared" si="37"/>
        <v>#N/A</v>
      </c>
    </row>
    <row r="2184" spans="1:3">
      <c r="A2184" s="222" t="e">
        <f>VLOOKUP($D2184,CSVLookups!$B:$R,MATCH(A$1,CSVLookups!$B$1:$R$1,0),FALSE)</f>
        <v>#N/A</v>
      </c>
      <c r="B2184" s="222" t="e">
        <f>VLOOKUP($D2184,CSVLookups!$B:$R,MATCH(B$1,CSVLookups!$B$1:$R$1,0),FALSE)</f>
        <v>#N/A</v>
      </c>
      <c r="C2184" s="222" t="e">
        <f t="shared" si="37"/>
        <v>#N/A</v>
      </c>
    </row>
    <row r="2185" spans="1:3">
      <c r="A2185" s="222" t="e">
        <f>VLOOKUP($D2185,CSVLookups!$B:$R,MATCH(A$1,CSVLookups!$B$1:$R$1,0),FALSE)</f>
        <v>#N/A</v>
      </c>
      <c r="B2185" s="222" t="e">
        <f>VLOOKUP($D2185,CSVLookups!$B:$R,MATCH(B$1,CSVLookups!$B$1:$R$1,0),FALSE)</f>
        <v>#N/A</v>
      </c>
      <c r="C2185" s="222" t="e">
        <f t="shared" si="37"/>
        <v>#N/A</v>
      </c>
    </row>
    <row r="2186" spans="1:3">
      <c r="A2186" s="222" t="e">
        <f>VLOOKUP($D2186,CSVLookups!$B:$R,MATCH(A$1,CSVLookups!$B$1:$R$1,0),FALSE)</f>
        <v>#N/A</v>
      </c>
      <c r="B2186" s="222" t="e">
        <f>VLOOKUP($D2186,CSVLookups!$B:$R,MATCH(B$1,CSVLookups!$B$1:$R$1,0),FALSE)</f>
        <v>#N/A</v>
      </c>
      <c r="C2186" s="222" t="e">
        <f t="shared" si="37"/>
        <v>#N/A</v>
      </c>
    </row>
    <row r="2187" spans="1:3">
      <c r="A2187" s="222" t="e">
        <f>VLOOKUP($D2187,CSVLookups!$B:$R,MATCH(A$1,CSVLookups!$B$1:$R$1,0),FALSE)</f>
        <v>#N/A</v>
      </c>
      <c r="B2187" s="222" t="e">
        <f>VLOOKUP($D2187,CSVLookups!$B:$R,MATCH(B$1,CSVLookups!$B$1:$R$1,0),FALSE)</f>
        <v>#N/A</v>
      </c>
      <c r="C2187" s="222" t="e">
        <f t="shared" si="37"/>
        <v>#N/A</v>
      </c>
    </row>
    <row r="2188" spans="1:3">
      <c r="A2188" s="222" t="e">
        <f>VLOOKUP($D2188,CSVLookups!$B:$R,MATCH(A$1,CSVLookups!$B$1:$R$1,0),FALSE)</f>
        <v>#N/A</v>
      </c>
      <c r="B2188" s="222" t="e">
        <f>VLOOKUP($D2188,CSVLookups!$B:$R,MATCH(B$1,CSVLookups!$B$1:$R$1,0),FALSE)</f>
        <v>#N/A</v>
      </c>
      <c r="C2188" s="222" t="e">
        <f t="shared" si="37"/>
        <v>#N/A</v>
      </c>
    </row>
    <row r="2189" spans="1:3">
      <c r="A2189" s="222" t="e">
        <f>VLOOKUP($D2189,CSVLookups!$B:$R,MATCH(A$1,CSVLookups!$B$1:$R$1,0),FALSE)</f>
        <v>#N/A</v>
      </c>
      <c r="B2189" s="222" t="e">
        <f>VLOOKUP($D2189,CSVLookups!$B:$R,MATCH(B$1,CSVLookups!$B$1:$R$1,0),FALSE)</f>
        <v>#N/A</v>
      </c>
      <c r="C2189" s="222" t="e">
        <f t="shared" si="37"/>
        <v>#N/A</v>
      </c>
    </row>
    <row r="2190" spans="1:3">
      <c r="A2190" s="222" t="e">
        <f>VLOOKUP($D2190,CSVLookups!$B:$R,MATCH(A$1,CSVLookups!$B$1:$R$1,0),FALSE)</f>
        <v>#N/A</v>
      </c>
      <c r="B2190" s="222" t="e">
        <f>VLOOKUP($D2190,CSVLookups!$B:$R,MATCH(B$1,CSVLookups!$B$1:$R$1,0),FALSE)</f>
        <v>#N/A</v>
      </c>
      <c r="C2190" s="222" t="e">
        <f t="shared" si="37"/>
        <v>#N/A</v>
      </c>
    </row>
    <row r="2191" spans="1:3">
      <c r="A2191" s="222" t="e">
        <f>VLOOKUP($D2191,CSVLookups!$B:$R,MATCH(A$1,CSVLookups!$B$1:$R$1,0),FALSE)</f>
        <v>#N/A</v>
      </c>
      <c r="B2191" s="222" t="e">
        <f>VLOOKUP($D2191,CSVLookups!$B:$R,MATCH(B$1,CSVLookups!$B$1:$R$1,0),FALSE)</f>
        <v>#N/A</v>
      </c>
      <c r="C2191" s="222" t="e">
        <f t="shared" ref="C2191:C2231" si="38">IF(CONCATENATE(A2191,B2191)="313 Financial Information0",CONCATENATE(A2191,B2191,D2191),IF(LEN(F2191)=0,CONCATENATE(A2191,B2191,IF(LEFT(D2191,LEN("Unincepted"))="Unincepted","ULO","")),CONCATENATE(A2191,B2191,F2191)))</f>
        <v>#N/A</v>
      </c>
    </row>
    <row r="2192" spans="1:3">
      <c r="A2192" s="222" t="e">
        <f>VLOOKUP($D2192,CSVLookups!$B:$R,MATCH(A$1,CSVLookups!$B$1:$R$1,0),FALSE)</f>
        <v>#N/A</v>
      </c>
      <c r="B2192" s="222" t="e">
        <f>VLOOKUP($D2192,CSVLookups!$B:$R,MATCH(B$1,CSVLookups!$B$1:$R$1,0),FALSE)</f>
        <v>#N/A</v>
      </c>
      <c r="C2192" s="222" t="e">
        <f t="shared" si="38"/>
        <v>#N/A</v>
      </c>
    </row>
    <row r="2193" spans="1:3">
      <c r="A2193" s="222" t="e">
        <f>VLOOKUP($D2193,CSVLookups!$B:$R,MATCH(A$1,CSVLookups!$B$1:$R$1,0),FALSE)</f>
        <v>#N/A</v>
      </c>
      <c r="B2193" s="222" t="e">
        <f>VLOOKUP($D2193,CSVLookups!$B:$R,MATCH(B$1,CSVLookups!$B$1:$R$1,0),FALSE)</f>
        <v>#N/A</v>
      </c>
      <c r="C2193" s="222" t="e">
        <f t="shared" si="38"/>
        <v>#N/A</v>
      </c>
    </row>
    <row r="2194" spans="1:3">
      <c r="A2194" s="222" t="e">
        <f>VLOOKUP($D2194,CSVLookups!$B:$R,MATCH(A$1,CSVLookups!$B$1:$R$1,0),FALSE)</f>
        <v>#N/A</v>
      </c>
      <c r="B2194" s="222" t="e">
        <f>VLOOKUP($D2194,CSVLookups!$B:$R,MATCH(B$1,CSVLookups!$B$1:$R$1,0),FALSE)</f>
        <v>#N/A</v>
      </c>
      <c r="C2194" s="222" t="e">
        <f t="shared" si="38"/>
        <v>#N/A</v>
      </c>
    </row>
    <row r="2195" spans="1:3">
      <c r="A2195" s="222" t="e">
        <f>VLOOKUP($D2195,CSVLookups!$B:$R,MATCH(A$1,CSVLookups!$B$1:$R$1,0),FALSE)</f>
        <v>#N/A</v>
      </c>
      <c r="B2195" s="222" t="e">
        <f>VLOOKUP($D2195,CSVLookups!$B:$R,MATCH(B$1,CSVLookups!$B$1:$R$1,0),FALSE)</f>
        <v>#N/A</v>
      </c>
      <c r="C2195" s="222" t="e">
        <f t="shared" si="38"/>
        <v>#N/A</v>
      </c>
    </row>
    <row r="2196" spans="1:3">
      <c r="A2196" s="222" t="e">
        <f>VLOOKUP($D2196,CSVLookups!$B:$R,MATCH(A$1,CSVLookups!$B$1:$R$1,0),FALSE)</f>
        <v>#N/A</v>
      </c>
      <c r="B2196" s="222" t="e">
        <f>VLOOKUP($D2196,CSVLookups!$B:$R,MATCH(B$1,CSVLookups!$B$1:$R$1,0),FALSE)</f>
        <v>#N/A</v>
      </c>
      <c r="C2196" s="222" t="e">
        <f t="shared" si="38"/>
        <v>#N/A</v>
      </c>
    </row>
    <row r="2197" spans="1:3">
      <c r="A2197" s="222" t="e">
        <f>VLOOKUP($D2197,CSVLookups!$B:$R,MATCH(A$1,CSVLookups!$B$1:$R$1,0),FALSE)</f>
        <v>#N/A</v>
      </c>
      <c r="B2197" s="222" t="e">
        <f>VLOOKUP($D2197,CSVLookups!$B:$R,MATCH(B$1,CSVLookups!$B$1:$R$1,0),FALSE)</f>
        <v>#N/A</v>
      </c>
      <c r="C2197" s="222" t="e">
        <f t="shared" si="38"/>
        <v>#N/A</v>
      </c>
    </row>
    <row r="2198" spans="1:3">
      <c r="A2198" s="222" t="e">
        <f>VLOOKUP($D2198,CSVLookups!$B:$R,MATCH(A$1,CSVLookups!$B$1:$R$1,0),FALSE)</f>
        <v>#N/A</v>
      </c>
      <c r="B2198" s="222" t="e">
        <f>VLOOKUP($D2198,CSVLookups!$B:$R,MATCH(B$1,CSVLookups!$B$1:$R$1,0),FALSE)</f>
        <v>#N/A</v>
      </c>
      <c r="C2198" s="222" t="e">
        <f t="shared" si="38"/>
        <v>#N/A</v>
      </c>
    </row>
    <row r="2199" spans="1:3">
      <c r="A2199" s="222" t="e">
        <f>VLOOKUP($D2199,CSVLookups!$B:$R,MATCH(A$1,CSVLookups!$B$1:$R$1,0),FALSE)</f>
        <v>#N/A</v>
      </c>
      <c r="B2199" s="222" t="e">
        <f>VLOOKUP($D2199,CSVLookups!$B:$R,MATCH(B$1,CSVLookups!$B$1:$R$1,0),FALSE)</f>
        <v>#N/A</v>
      </c>
      <c r="C2199" s="222" t="e">
        <f t="shared" si="38"/>
        <v>#N/A</v>
      </c>
    </row>
    <row r="2200" spans="1:3">
      <c r="A2200" s="222" t="e">
        <f>VLOOKUP($D2200,CSVLookups!$B:$R,MATCH(A$1,CSVLookups!$B$1:$R$1,0),FALSE)</f>
        <v>#N/A</v>
      </c>
      <c r="B2200" s="222" t="e">
        <f>VLOOKUP($D2200,CSVLookups!$B:$R,MATCH(B$1,CSVLookups!$B$1:$R$1,0),FALSE)</f>
        <v>#N/A</v>
      </c>
      <c r="C2200" s="222" t="e">
        <f t="shared" si="38"/>
        <v>#N/A</v>
      </c>
    </row>
    <row r="2201" spans="1:3">
      <c r="A2201" s="222" t="e">
        <f>VLOOKUP($D2201,CSVLookups!$B:$R,MATCH(A$1,CSVLookups!$B$1:$R$1,0),FALSE)</f>
        <v>#N/A</v>
      </c>
      <c r="B2201" s="222" t="e">
        <f>VLOOKUP($D2201,CSVLookups!$B:$R,MATCH(B$1,CSVLookups!$B$1:$R$1,0),FALSE)</f>
        <v>#N/A</v>
      </c>
      <c r="C2201" s="222" t="e">
        <f t="shared" si="38"/>
        <v>#N/A</v>
      </c>
    </row>
    <row r="2202" spans="1:3">
      <c r="A2202" s="222" t="e">
        <f>VLOOKUP($D2202,CSVLookups!$B:$R,MATCH(A$1,CSVLookups!$B$1:$R$1,0),FALSE)</f>
        <v>#N/A</v>
      </c>
      <c r="B2202" s="222" t="e">
        <f>VLOOKUP($D2202,CSVLookups!$B:$R,MATCH(B$1,CSVLookups!$B$1:$R$1,0),FALSE)</f>
        <v>#N/A</v>
      </c>
      <c r="C2202" s="222" t="e">
        <f t="shared" si="38"/>
        <v>#N/A</v>
      </c>
    </row>
    <row r="2203" spans="1:3">
      <c r="A2203" s="222" t="e">
        <f>VLOOKUP($D2203,CSVLookups!$B:$R,MATCH(A$1,CSVLookups!$B$1:$R$1,0),FALSE)</f>
        <v>#N/A</v>
      </c>
      <c r="B2203" s="222" t="e">
        <f>VLOOKUP($D2203,CSVLookups!$B:$R,MATCH(B$1,CSVLookups!$B$1:$R$1,0),FALSE)</f>
        <v>#N/A</v>
      </c>
      <c r="C2203" s="222" t="e">
        <f t="shared" si="38"/>
        <v>#N/A</v>
      </c>
    </row>
    <row r="2204" spans="1:3">
      <c r="A2204" s="222" t="e">
        <f>VLOOKUP($D2204,CSVLookups!$B:$R,MATCH(A$1,CSVLookups!$B$1:$R$1,0),FALSE)</f>
        <v>#N/A</v>
      </c>
      <c r="B2204" s="222" t="e">
        <f>VLOOKUP($D2204,CSVLookups!$B:$R,MATCH(B$1,CSVLookups!$B$1:$R$1,0),FALSE)</f>
        <v>#N/A</v>
      </c>
      <c r="C2204" s="222" t="e">
        <f t="shared" si="38"/>
        <v>#N/A</v>
      </c>
    </row>
    <row r="2205" spans="1:3">
      <c r="A2205" s="222" t="e">
        <f>VLOOKUP($D2205,CSVLookups!$B:$R,MATCH(A$1,CSVLookups!$B$1:$R$1,0),FALSE)</f>
        <v>#N/A</v>
      </c>
      <c r="B2205" s="222" t="e">
        <f>VLOOKUP($D2205,CSVLookups!$B:$R,MATCH(B$1,CSVLookups!$B$1:$R$1,0),FALSE)</f>
        <v>#N/A</v>
      </c>
      <c r="C2205" s="222" t="e">
        <f t="shared" si="38"/>
        <v>#N/A</v>
      </c>
    </row>
    <row r="2206" spans="1:3">
      <c r="A2206" s="222" t="e">
        <f>VLOOKUP($D2206,CSVLookups!$B:$R,MATCH(A$1,CSVLookups!$B$1:$R$1,0),FALSE)</f>
        <v>#N/A</v>
      </c>
      <c r="B2206" s="222" t="e">
        <f>VLOOKUP($D2206,CSVLookups!$B:$R,MATCH(B$1,CSVLookups!$B$1:$R$1,0),FALSE)</f>
        <v>#N/A</v>
      </c>
      <c r="C2206" s="222" t="e">
        <f t="shared" si="38"/>
        <v>#N/A</v>
      </c>
    </row>
    <row r="2207" spans="1:3">
      <c r="A2207" s="222" t="e">
        <f>VLOOKUP($D2207,CSVLookups!$B:$R,MATCH(A$1,CSVLookups!$B$1:$R$1,0),FALSE)</f>
        <v>#N/A</v>
      </c>
      <c r="B2207" s="222" t="e">
        <f>VLOOKUP($D2207,CSVLookups!$B:$R,MATCH(B$1,CSVLookups!$B$1:$R$1,0),FALSE)</f>
        <v>#N/A</v>
      </c>
      <c r="C2207" s="222" t="e">
        <f t="shared" si="38"/>
        <v>#N/A</v>
      </c>
    </row>
    <row r="2208" spans="1:3">
      <c r="A2208" s="222" t="e">
        <f>VLOOKUP($D2208,CSVLookups!$B:$R,MATCH(A$1,CSVLookups!$B$1:$R$1,0),FALSE)</f>
        <v>#N/A</v>
      </c>
      <c r="B2208" s="222" t="e">
        <f>VLOOKUP($D2208,CSVLookups!$B:$R,MATCH(B$1,CSVLookups!$B$1:$R$1,0),FALSE)</f>
        <v>#N/A</v>
      </c>
      <c r="C2208" s="222" t="e">
        <f t="shared" si="38"/>
        <v>#N/A</v>
      </c>
    </row>
    <row r="2209" spans="1:3">
      <c r="A2209" s="222" t="e">
        <f>VLOOKUP($D2209,CSVLookups!$B:$R,MATCH(A$1,CSVLookups!$B$1:$R$1,0),FALSE)</f>
        <v>#N/A</v>
      </c>
      <c r="B2209" s="222" t="e">
        <f>VLOOKUP($D2209,CSVLookups!$B:$R,MATCH(B$1,CSVLookups!$B$1:$R$1,0),FALSE)</f>
        <v>#N/A</v>
      </c>
      <c r="C2209" s="222" t="e">
        <f t="shared" si="38"/>
        <v>#N/A</v>
      </c>
    </row>
    <row r="2210" spans="1:3">
      <c r="A2210" s="222" t="e">
        <f>VLOOKUP($D2210,CSVLookups!$B:$R,MATCH(A$1,CSVLookups!$B$1:$R$1,0),FALSE)</f>
        <v>#N/A</v>
      </c>
      <c r="B2210" s="222" t="e">
        <f>VLOOKUP($D2210,CSVLookups!$B:$R,MATCH(B$1,CSVLookups!$B$1:$R$1,0),FALSE)</f>
        <v>#N/A</v>
      </c>
      <c r="C2210" s="222" t="e">
        <f t="shared" si="38"/>
        <v>#N/A</v>
      </c>
    </row>
    <row r="2211" spans="1:3">
      <c r="A2211" s="222" t="e">
        <f>VLOOKUP($D2211,CSVLookups!$B:$R,MATCH(A$1,CSVLookups!$B$1:$R$1,0),FALSE)</f>
        <v>#N/A</v>
      </c>
      <c r="B2211" s="222" t="e">
        <f>VLOOKUP($D2211,CSVLookups!$B:$R,MATCH(B$1,CSVLookups!$B$1:$R$1,0),FALSE)</f>
        <v>#N/A</v>
      </c>
      <c r="C2211" s="222" t="e">
        <f t="shared" si="38"/>
        <v>#N/A</v>
      </c>
    </row>
    <row r="2212" spans="1:3">
      <c r="A2212" s="222" t="e">
        <f>VLOOKUP($D2212,CSVLookups!$B:$R,MATCH(A$1,CSVLookups!$B$1:$R$1,0),FALSE)</f>
        <v>#N/A</v>
      </c>
      <c r="B2212" s="222" t="e">
        <f>VLOOKUP($D2212,CSVLookups!$B:$R,MATCH(B$1,CSVLookups!$B$1:$R$1,0),FALSE)</f>
        <v>#N/A</v>
      </c>
      <c r="C2212" s="222" t="e">
        <f t="shared" si="38"/>
        <v>#N/A</v>
      </c>
    </row>
    <row r="2213" spans="1:3">
      <c r="A2213" s="222" t="e">
        <f>VLOOKUP($D2213,CSVLookups!$B:$R,MATCH(A$1,CSVLookups!$B$1:$R$1,0),FALSE)</f>
        <v>#N/A</v>
      </c>
      <c r="B2213" s="222" t="e">
        <f>VLOOKUP($D2213,CSVLookups!$B:$R,MATCH(B$1,CSVLookups!$B$1:$R$1,0),FALSE)</f>
        <v>#N/A</v>
      </c>
      <c r="C2213" s="222" t="e">
        <f t="shared" si="38"/>
        <v>#N/A</v>
      </c>
    </row>
    <row r="2214" spans="1:3">
      <c r="A2214" s="222" t="e">
        <f>VLOOKUP($D2214,CSVLookups!$B:$R,MATCH(A$1,CSVLookups!$B$1:$R$1,0),FALSE)</f>
        <v>#N/A</v>
      </c>
      <c r="B2214" s="222" t="e">
        <f>VLOOKUP($D2214,CSVLookups!$B:$R,MATCH(B$1,CSVLookups!$B$1:$R$1,0),FALSE)</f>
        <v>#N/A</v>
      </c>
      <c r="C2214" s="222" t="e">
        <f t="shared" si="38"/>
        <v>#N/A</v>
      </c>
    </row>
    <row r="2215" spans="1:3">
      <c r="A2215" s="222" t="e">
        <f>VLOOKUP($D2215,CSVLookups!$B:$R,MATCH(A$1,CSVLookups!$B$1:$R$1,0),FALSE)</f>
        <v>#N/A</v>
      </c>
      <c r="B2215" s="222" t="e">
        <f>VLOOKUP($D2215,CSVLookups!$B:$R,MATCH(B$1,CSVLookups!$B$1:$R$1,0),FALSE)</f>
        <v>#N/A</v>
      </c>
      <c r="C2215" s="222" t="e">
        <f t="shared" si="38"/>
        <v>#N/A</v>
      </c>
    </row>
    <row r="2216" spans="1:3">
      <c r="A2216" s="222" t="e">
        <f>VLOOKUP($D2216,CSVLookups!$B:$R,MATCH(A$1,CSVLookups!$B$1:$R$1,0),FALSE)</f>
        <v>#N/A</v>
      </c>
      <c r="B2216" s="222" t="e">
        <f>VLOOKUP($D2216,CSVLookups!$B:$R,MATCH(B$1,CSVLookups!$B$1:$R$1,0),FALSE)</f>
        <v>#N/A</v>
      </c>
      <c r="C2216" s="222" t="e">
        <f t="shared" si="38"/>
        <v>#N/A</v>
      </c>
    </row>
    <row r="2217" spans="1:3">
      <c r="A2217" s="222" t="e">
        <f>VLOOKUP($D2217,CSVLookups!$B:$R,MATCH(A$1,CSVLookups!$B$1:$R$1,0),FALSE)</f>
        <v>#N/A</v>
      </c>
      <c r="B2217" s="222" t="e">
        <f>VLOOKUP($D2217,CSVLookups!$B:$R,MATCH(B$1,CSVLookups!$B$1:$R$1,0),FALSE)</f>
        <v>#N/A</v>
      </c>
      <c r="C2217" s="222" t="e">
        <f t="shared" si="38"/>
        <v>#N/A</v>
      </c>
    </row>
    <row r="2218" spans="1:3">
      <c r="A2218" s="222" t="e">
        <f>VLOOKUP($D2218,CSVLookups!$B:$R,MATCH(A$1,CSVLookups!$B$1:$R$1,0),FALSE)</f>
        <v>#N/A</v>
      </c>
      <c r="B2218" s="222" t="e">
        <f>VLOOKUP($D2218,CSVLookups!$B:$R,MATCH(B$1,CSVLookups!$B$1:$R$1,0),FALSE)</f>
        <v>#N/A</v>
      </c>
      <c r="C2218" s="222" t="e">
        <f t="shared" si="38"/>
        <v>#N/A</v>
      </c>
    </row>
    <row r="2219" spans="1:3">
      <c r="A2219" s="222" t="e">
        <f>VLOOKUP($D2219,CSVLookups!$B:$R,MATCH(A$1,CSVLookups!$B$1:$R$1,0),FALSE)</f>
        <v>#N/A</v>
      </c>
      <c r="B2219" s="222" t="e">
        <f>VLOOKUP($D2219,CSVLookups!$B:$R,MATCH(B$1,CSVLookups!$B$1:$R$1,0),FALSE)</f>
        <v>#N/A</v>
      </c>
      <c r="C2219" s="222" t="e">
        <f t="shared" si="38"/>
        <v>#N/A</v>
      </c>
    </row>
    <row r="2220" spans="1:3">
      <c r="A2220" s="222" t="e">
        <f>VLOOKUP($D2220,CSVLookups!$B:$R,MATCH(A$1,CSVLookups!$B$1:$R$1,0),FALSE)</f>
        <v>#N/A</v>
      </c>
      <c r="B2220" s="222" t="e">
        <f>VLOOKUP($D2220,CSVLookups!$B:$R,MATCH(B$1,CSVLookups!$B$1:$R$1,0),FALSE)</f>
        <v>#N/A</v>
      </c>
      <c r="C2220" s="222" t="e">
        <f t="shared" si="38"/>
        <v>#N/A</v>
      </c>
    </row>
    <row r="2221" spans="1:3">
      <c r="A2221" s="222" t="e">
        <f>VLOOKUP($D2221,CSVLookups!$B:$R,MATCH(A$1,CSVLookups!$B$1:$R$1,0),FALSE)</f>
        <v>#N/A</v>
      </c>
      <c r="B2221" s="222" t="e">
        <f>VLOOKUP($D2221,CSVLookups!$B:$R,MATCH(B$1,CSVLookups!$B$1:$R$1,0),FALSE)</f>
        <v>#N/A</v>
      </c>
      <c r="C2221" s="222" t="e">
        <f t="shared" si="38"/>
        <v>#N/A</v>
      </c>
    </row>
    <row r="2222" spans="1:3">
      <c r="A2222" s="222" t="e">
        <f>VLOOKUP($D2222,CSVLookups!$B:$R,MATCH(A$1,CSVLookups!$B$1:$R$1,0),FALSE)</f>
        <v>#N/A</v>
      </c>
      <c r="B2222" s="222" t="e">
        <f>VLOOKUP($D2222,CSVLookups!$B:$R,MATCH(B$1,CSVLookups!$B$1:$R$1,0),FALSE)</f>
        <v>#N/A</v>
      </c>
      <c r="C2222" s="222" t="e">
        <f t="shared" si="38"/>
        <v>#N/A</v>
      </c>
    </row>
    <row r="2223" spans="1:3">
      <c r="A2223" s="222" t="e">
        <f>VLOOKUP($D2223,CSVLookups!$B:$R,MATCH(A$1,CSVLookups!$B$1:$R$1,0),FALSE)</f>
        <v>#N/A</v>
      </c>
      <c r="B2223" s="222" t="e">
        <f>VLOOKUP($D2223,CSVLookups!$B:$R,MATCH(B$1,CSVLookups!$B$1:$R$1,0),FALSE)</f>
        <v>#N/A</v>
      </c>
      <c r="C2223" s="222" t="e">
        <f t="shared" si="38"/>
        <v>#N/A</v>
      </c>
    </row>
    <row r="2224" spans="1:3">
      <c r="A2224" s="222" t="e">
        <f>VLOOKUP($D2224,CSVLookups!$B:$R,MATCH(A$1,CSVLookups!$B$1:$R$1,0),FALSE)</f>
        <v>#N/A</v>
      </c>
      <c r="B2224" s="222" t="e">
        <f>VLOOKUP($D2224,CSVLookups!$B:$R,MATCH(B$1,CSVLookups!$B$1:$R$1,0),FALSE)</f>
        <v>#N/A</v>
      </c>
      <c r="C2224" s="222" t="e">
        <f t="shared" si="38"/>
        <v>#N/A</v>
      </c>
    </row>
    <row r="2225" spans="1:3">
      <c r="A2225" s="222" t="e">
        <f>VLOOKUP($D2225,CSVLookups!$B:$R,MATCH(A$1,CSVLookups!$B$1:$R$1,0),FALSE)</f>
        <v>#N/A</v>
      </c>
      <c r="B2225" s="222" t="e">
        <f>VLOOKUP($D2225,CSVLookups!$B:$R,MATCH(B$1,CSVLookups!$B$1:$R$1,0),FALSE)</f>
        <v>#N/A</v>
      </c>
      <c r="C2225" s="222" t="e">
        <f t="shared" si="38"/>
        <v>#N/A</v>
      </c>
    </row>
    <row r="2226" spans="1:3">
      <c r="A2226" s="222" t="e">
        <f>VLOOKUP($D2226,CSVLookups!$B:$R,MATCH(A$1,CSVLookups!$B$1:$R$1,0),FALSE)</f>
        <v>#N/A</v>
      </c>
      <c r="B2226" s="222" t="e">
        <f>VLOOKUP($D2226,CSVLookups!$B:$R,MATCH(B$1,CSVLookups!$B$1:$R$1,0),FALSE)</f>
        <v>#N/A</v>
      </c>
      <c r="C2226" s="222" t="e">
        <f t="shared" si="38"/>
        <v>#N/A</v>
      </c>
    </row>
    <row r="2227" spans="1:3">
      <c r="A2227" s="222" t="e">
        <f>VLOOKUP($D2227,CSVLookups!$B:$R,MATCH(A$1,CSVLookups!$B$1:$R$1,0),FALSE)</f>
        <v>#N/A</v>
      </c>
      <c r="B2227" s="222" t="e">
        <f>VLOOKUP($D2227,CSVLookups!$B:$R,MATCH(B$1,CSVLookups!$B$1:$R$1,0),FALSE)</f>
        <v>#N/A</v>
      </c>
      <c r="C2227" s="222" t="e">
        <f t="shared" si="38"/>
        <v>#N/A</v>
      </c>
    </row>
    <row r="2228" spans="1:3">
      <c r="A2228" s="222" t="e">
        <f>VLOOKUP($D2228,CSVLookups!$B:$R,MATCH(A$1,CSVLookups!$B$1:$R$1,0),FALSE)</f>
        <v>#N/A</v>
      </c>
      <c r="B2228" s="222" t="e">
        <f>VLOOKUP($D2228,CSVLookups!$B:$R,MATCH(B$1,CSVLookups!$B$1:$R$1,0),FALSE)</f>
        <v>#N/A</v>
      </c>
      <c r="C2228" s="222" t="e">
        <f t="shared" si="38"/>
        <v>#N/A</v>
      </c>
    </row>
    <row r="2229" spans="1:3">
      <c r="A2229" s="222" t="e">
        <f>VLOOKUP($D2229,CSVLookups!$B:$R,MATCH(A$1,CSVLookups!$B$1:$R$1,0),FALSE)</f>
        <v>#N/A</v>
      </c>
      <c r="B2229" s="222" t="e">
        <f>VLOOKUP($D2229,CSVLookups!$B:$R,MATCH(B$1,CSVLookups!$B$1:$R$1,0),FALSE)</f>
        <v>#N/A</v>
      </c>
      <c r="C2229" s="222" t="e">
        <f t="shared" si="38"/>
        <v>#N/A</v>
      </c>
    </row>
    <row r="2230" spans="1:3">
      <c r="A2230" s="222" t="e">
        <f>VLOOKUP($D2230,CSVLookups!$B:$R,MATCH(A$1,CSVLookups!$B$1:$R$1,0),FALSE)</f>
        <v>#N/A</v>
      </c>
      <c r="B2230" s="222" t="e">
        <f>VLOOKUP($D2230,CSVLookups!$B:$R,MATCH(B$1,CSVLookups!$B$1:$R$1,0),FALSE)</f>
        <v>#N/A</v>
      </c>
      <c r="C2230" s="222" t="e">
        <f t="shared" si="38"/>
        <v>#N/A</v>
      </c>
    </row>
    <row r="2231" spans="1:3">
      <c r="A2231" s="222" t="e">
        <f>VLOOKUP($D2231,CSVLookups!$B:$R,MATCH(A$1,CSVLookups!$B$1:$R$1,0),FALSE)</f>
        <v>#N/A</v>
      </c>
      <c r="B2231" s="222" t="e">
        <f>VLOOKUP($D2231,CSVLookups!$B:$R,MATCH(B$1,CSVLookups!$B$1:$R$1,0),FALSE)</f>
        <v>#N/A</v>
      </c>
      <c r="C2231" s="222" t="e">
        <f t="shared" si="38"/>
        <v>#N/A</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59999389629810485"/>
  </sheetPr>
  <dimension ref="A1:K2085"/>
  <sheetViews>
    <sheetView topLeftCell="G1" zoomScaleNormal="100" workbookViewId="0">
      <selection activeCell="G1" sqref="G1"/>
    </sheetView>
  </sheetViews>
  <sheetFormatPr defaultRowHeight="15" outlineLevelCol="1"/>
  <cols>
    <col min="1" max="1" width="28.42578125" style="240" hidden="1" customWidth="1" outlineLevel="1"/>
    <col min="2" max="2" width="21.5703125" style="240" hidden="1" customWidth="1" outlineLevel="1"/>
    <col min="3" max="3" width="67" style="223" hidden="1" customWidth="1" outlineLevel="1"/>
    <col min="4" max="6" width="9.140625" style="223" hidden="1" customWidth="1" outlineLevel="1"/>
    <col min="7" max="7" width="69.140625" bestFit="1" customWidth="1" collapsed="1"/>
    <col min="8" max="8" width="9.140625" style="321" customWidth="1"/>
    <col min="9" max="11" width="9.140625" customWidth="1"/>
    <col min="12" max="16384" width="9.140625" style="223"/>
  </cols>
  <sheetData>
    <row r="1" spans="1:11" customFormat="1">
      <c r="A1" s="237" t="s">
        <v>889</v>
      </c>
      <c r="B1" s="237" t="s">
        <v>890</v>
      </c>
      <c r="C1" s="238" t="s">
        <v>891</v>
      </c>
      <c r="D1" s="239">
        <v>1</v>
      </c>
      <c r="E1" s="239">
        <v>2</v>
      </c>
      <c r="F1" s="239">
        <v>3</v>
      </c>
      <c r="G1" t="s">
        <v>1463</v>
      </c>
      <c r="H1" s="321" t="s">
        <v>1464</v>
      </c>
      <c r="I1">
        <v>1</v>
      </c>
      <c r="J1">
        <f>IFERROR(VALUE(SyndicateNumber),0)</f>
        <v>0</v>
      </c>
      <c r="K1">
        <f ca="1">ModellingYear</f>
        <v>2018</v>
      </c>
    </row>
    <row r="2" spans="1:11" customFormat="1">
      <c r="A2" s="237" t="str">
        <f>VLOOKUP($G2,CSVLookups!$B:$ZZ,MATCH(A$1,CSVLookups!$B$1:$ZZ$1,0),FALSE)</f>
        <v>BaseSBF_ReturnDetails</v>
      </c>
      <c r="B2" s="237">
        <f>VLOOKUP($G2,CSVLookups!$B:$ZZ,MATCH(B$1,CSVLookups!$B$1:$ZZ$1,0),FALSE)</f>
        <v>0</v>
      </c>
      <c r="C2" s="238" t="str">
        <f t="shared" ref="C2:C9" si="0">IF(OR(LEFT($A2,4)="Base",LEFT($A2,4)="Synd",LEFT($A2,7)="NewSynd"),"",
IF(OR(AND(LEN($I2=0),OR(LEFT($A2,3)*1=311,LEFT($A2,3)*1=312,LEFT($A2,3)*1=313)),LEN($I2)=4),
CONCATENATE($A2,$B2,$I2,
IF(LEFT($G2,LEN("NetOfRI"))="NetOfRI","Net Insurance Claims brought forward",
IF(LEFT($G2,LEN("Adjustments"))="Adjustments","Adjustments",
IF(LEFT($G2,LEN("NewBusiness"))="NewBusiness","New Business",
IF(LEFT($G2,LEN("TotalClaims"))="TotalClaims","Total Claims",
IF(LEFT($G2,LEN("TotalAdjustments"))="TotalAdjustments","Adjustments",
IF(LEFT($G2,LEN("TotalNewBusiness"))="TotalNewBusiness","New Business",
IF(LEFT($G2,LEN("Unincepted"))="Unincepted","Unincepted",
IF(LEFT($G2,LEN("Total"))="Total","Total",
IF($G2="LcmVsScr","LcmVsScr",
IF($G2="LcrDocAttached","LcrDocAttached",
""))))))))))),CONCATENATE($A2,$B2)))</f>
        <v/>
      </c>
      <c r="D2" s="238" t="e">
        <f>IF(AND(VALUE(LEFT($A2,3))=309,LEN($B2)=3),VLOOKUP(VALUE(MID($B2,2,2)),_309_Table1,MATCH(MID($B2,1,1),_309_Table1_ColumnLookup,0),FALSE),
  IF($C2="309 LCR SummaryA",OneYearSCR,IF($C2="309 LCR SummaryB",UltimateSCR,IF(VALUE(LEFT($A2,3))=309,VLOOKUP(VALUE(MID($B2,2,1)),_309_Table1,MATCH(MID($B2,1,1),_309_Table1_ColumnLookup,0),FALSE)
+N("309"),
  IF(VALUE(LEFT($A2,3))=310,VLOOKUP(VALUE(MID($B2,2,1)),_310_Table1,MATCH(MID($B2,1,1),_310_Table1_ColumnLookup,0),FALSE)
+N("310"),
  IF(AND(VALUE(LEFT($A2,3))=311,LEN($I2)=4),VLOOKUP($I2,_311_Table1,MATCH($B2,_311_Table1_ColumnLookup,0),FALSE),
  IF(AND(VALUE(LEFT($A2,3))=311,OR($B2="I2",$B2="J2",$B2="K2",$B2="L2")),VLOOKUP('311'!$G$58,_311_Table1,MATCH(MID($B2,1,1),_311_Table1_ColumnLookup,0),FALSE),
  IF(AND(VALUE(LEFT($A2,3))=311,RIGHT($B2,5)="Total"),VLOOKUP('311'!$G$59,_311_Table1,MATCH(MID($B2,1,1),_311_Table1_ColumnLookup,0),FALSE),
  IF(VALUE(LEFT($A2,3))=311,VLOOKUP(VALUE(MID($B2,2,1)),_311_Table1,MATCH(MID($B2,1,1),_311_Table1_ColumnLookup,0),FALSE)
+N("311"),
  IF(AND(VALUE(LEFT($A2,3))=312,LEFT($G2,10)="Unincepted",$B2="G "),VLOOKUP(" ULO",_312_Table1,MATCH('312'!$N$16,_312_Table1_ColumnLookup,0),FALSE),
  IF(AND(VALUE(LEFT($A2,3))=312,LEFT($G2,10)="Unincepted",$B2="O "),VLOOKUP(" ULO",_312_Table1,MATCH('312'!$V$16,_312_Table1_ColumnLookup,0),FALSE),
  IF(AND(VALUE(LEFT($A2,3))=312,LEFT($G2,10)="Unincepted",$B2="Q "),VLOOKUP(" ULO",_312_Table1,MATCH('312'!$X$16,_312_Table1_ColumnLookup,0),FALSE),
  IF(AND(VALUE(LEFT($A2,3))=312,LEFT($G2,10)="Unincepted"),VLOOKUP(" ULO",_312_Table1,MATCH(LEFT($B2,1),_312_Table1_ColumnLookup,0),FALSE),
  IF(AND(VALUE(LEFT($A2,3))=312,LEFT($G2,5)="Total",$B2="G "),VLOOKUP('312'!$F$80,_312_Table1,MATCH('312'!$N$16,_312_Table1_ColumnLookup,0),FALSE),
  IF(AND(VALUE(LEFT($A2,3))=312,LEFT($G2,5)="Total",$B2="O "),VLOOKUP('312'!$F$80,_312_Table1,MATCH('312'!$V$16,_312_Table1_ColumnLookup,0),FALSE),
  IF(AND(VALUE(LEFT($A2,3))=312,LEFT($G2,5)="Total",$B2="Q "),VLOOKUP('312'!$F$80,_312_Table1,MATCH('312'!$X$16,_312_Table1_ColumnLookup,0),FALSE),
  IF(AND(VALUE(LEFT($A2,3))=312,LEFT($G2,5)="Total"),VLOOKUP('312'!$F$80,_312_Table1,MATCH(LEFT($B2,1),_312_Table1_ColumnLookup,0),FALSE),
  IF(AND(VALUE(LEFT($A2,3))=312,LEN($I2)=4,$B2="G"),VLOOKUP($I2,_312_Table1,MATCH('312'!$N$16,_312_Table1_ColumnLookup,0),FALSE),
  IF(AND(VALUE(LEFT($A2,3))=312,LEN($I2)=4,$B2="O"),VLOOKUP($I2,_312_Table1,MATCH('312'!$V$16,_312_Table1_ColumnLookup,0),FALSE),
  IF(AND(VALUE(LEFT($A2,3))=312,LEN($I2)=4,$B2="Q"),VLOOKUP($I2,_312_Table1,MATCH('312'!$X$16,_312_Table1_ColumnLookup,0),FALSE),
  IF(AND(VALUE(LEFT($A2,3))=312,LEN($I2)=4),VLOOKUP($I2,_312_Table1,MATCH(LEFT($B2,1),_312_Table1_ColumnLookup,0),FALSE)
+N("312"),
  IF(VALUE(LEFT($A2,3))=313,VLOOKUP(VALUE(MID($B2,2,1)),_313_Table1,MATCH(MID($B2,1,1),_313_Table1_ColumnLookup,0),FALSE)
+N("313"),
  IF(AND(VALUE(LEFT($A2,3))=314,LEN($B2)=3),VLOOKUP(VALUE(MID($B2,2,2)),_314_Table1,MATCH(MID($B2,1,1),_314_Table1_ColumnLookup,0),FALSE),
  IF(VALUE(LEFT($A2,3))=314,VLOOKUP(VALUE(MID($B2,2,1)),_314_Table1,MATCH(MID($B2,1,1),_314_Table1_ColumnLookup,0),FALSE)
+N("314"),
""))))))))))))))))))))))))</f>
        <v>#VALUE!</v>
      </c>
      <c r="E2" s="238" t="e">
        <f>IF(AND(VALUE(LEFT($A2,3))=309,LEN($B2)=3),VLOOKUP(VALUE(MID($B2,2,2)),_309_Table2,MATCH(MID($B2,1,1),_309_Table2_ColumnLookup,0),FALSE),
  IF($C2="309 LCR SummaryA",OneYearSCR,IF($C2="309 LCR SummaryB",UltimateSCR,IF(VALUE(LEFT($A2,3))=309,VLOOKUP(VALUE(MID($B2,2,1)),_309_Table2,MATCH(MID($B2,1,1),_309_Table2_ColumnLookup,0),FALSE)
+N("309"),
  IF(VALUE(LEFT($A2,3))=310,VLOOKUP(VALUE(MID($B2,2,1)),_310_Table2,MATCH(MID($B2,1,1),_310_Table2_ColumnLookup,0),FALSE)
+N("310"),
  IF(AND(VALUE(LEFT($A2,3))=311,LEN($I2)=4),VLOOKUP($I2,_311_Table2,MATCH($B2,_311_Table2_ColumnLookup,0),FALSE),
  IF(AND(VALUE(LEFT($A2,3))=311,OR($B2="I2",$B2="J2",$B2="K2",$B2="L2")),VLOOKUP('311'!$G$58,_311_Table2,MATCH(MID($B2,1,1),_311_Table2_ColumnLookup,0),FALSE),
  IF(AND(VALUE(LEFT($A2,3))=311,RIGHT($B2,5)="Total"),VLOOKUP('311'!$G$59,_311_Table2,MATCH(MID($B2,1,1),_311_Table2_ColumnLookup,0),FALSE),
  IF(VALUE(LEFT($A2,3))=311,VLOOKUP(VALUE(MID($B2,2,1)),_311_Table2,MATCH(MID($B2,1,1),_311_Table2_ColumnLookup,0),FALSE)
+N("311"),
  IF(AND(VALUE(LEFT($A2,3))=312,LEFT($G2,10)="Unincepted",$B2="G "),VLOOKUP(" ULO",_312_Table2,MATCH('312'!$N$16,_312_Table2_ColumnLookup,0),FALSE),
  IF(AND(VALUE(LEFT($A2,3))=312,LEFT($G2,10)="Unincepted",$B2="O "),VLOOKUP(" ULO",_312_Table2,MATCH('312'!$V$16,_312_Table2_ColumnLookup,0),FALSE),
  IF(AND(VALUE(LEFT($A2,3))=312,LEFT($G2,10)="Unincepted",$B2="Q "),VLOOKUP(" ULO",_312_Table2,MATCH('312'!$X$16,_312_Table2_ColumnLookup,0),FALSE),
  IF(AND(VALUE(LEFT($A2,3))=312,LEFT($G2,10)="Unincepted"),VLOOKUP(" ULO",_312_Table2,MATCH(LEFT($B2,1),_312_Table2_ColumnLookup,0),FALSE),
  IF(AND(VALUE(LEFT($A2,3))=312,LEFT($G2,5)="Total",$B2="G "),VLOOKUP('312'!$F$80,_312_Table2,MATCH('312'!$N$16,_312_Table2_ColumnLookup,0),FALSE),
  IF(AND(VALUE(LEFT($A2,3))=312,LEFT($G2,5)="Total",$B2="O "),VLOOKUP('312'!$F$80,_312_Table2,MATCH('312'!$V$16,_312_Table2_ColumnLookup,0),FALSE),
  IF(AND(VALUE(LEFT($A2,3))=312,LEFT($G2,5)="Total",$B2="Q "),VLOOKUP('312'!$F$80,_312_Table2,MATCH('312'!$X$16,_312_Table2_ColumnLookup,0),FALSE),
  IF(AND(VALUE(LEFT($A2,3))=312,LEFT($G2,5)="Total"),VLOOKUP('312'!$F$80,_312_Table2,MATCH(LEFT($B2,1),_312_Table2_ColumnLookup,0),FALSE),
  IF(AND(VALUE(LEFT($A2,3))=312,LEN($I2)=4,$B2="G"),VLOOKUP($I2,_312_Table2,MATCH('312'!$N$16,_312_Table2_ColumnLookup,0),FALSE),
  IF(AND(VALUE(LEFT($A2,3))=312,LEN($I2)=4,$B2="O"),VLOOKUP($I2,_312_Table2,MATCH('312'!$V$16,_312_Table2_ColumnLookup,0),FALSE),
  IF(AND(VALUE(LEFT($A2,3))=312,LEN($I2)=4,$B2="Q"),VLOOKUP($I2,_312_Table2,MATCH('312'!$X$16,_312_Table2_ColumnLookup,0),FALSE),
  IF(AND(VALUE(LEFT($A2,3))=312,LEN($I2)=4),VLOOKUP($I2,_312_Table2,MATCH(LEFT($B2,1),_312_Table2_ColumnLookup,0),FALSE)
+N("312"),
  IF(VALUE(LEFT($A2,3))=313,VLOOKUP(VALUE(MID($B2,2,1)),_313_Table2,MATCH(MID($B2,1,1),_313_Table2_ColumnLookup,0),FALSE)
+N("313"),
  IF(AND(VALUE(LEFT($A2,3))=314,LEN($B2)=3),VLOOKUP(VALUE(MID($B2,2,2)),_314_Table2,MATCH(MID($B2,1,1),_314_Table2_ColumnLookup,0),FALSE),
  IF(VALUE(LEFT($A2,3))=314,VLOOKUP(VALUE(MID($B2,2,1)),_314_Table2,MATCH(MID($B2,1,1),_314_Table2_ColumnLookup,0),FALSE)
+N("314"),
""))))))))))))))))))))))))</f>
        <v>#VALUE!</v>
      </c>
      <c r="F2" s="238" t="e">
        <f>IF(AND(VALUE(LEFT($A2,3))=309,LEN($B2)=3),VLOOKUP(VALUE(MID($B2,2,2)),_309_Table3,MATCH(MID($B2,1,1),_309_Table3_ColumnLookup,0),FALSE),
  IF($C2="309 LCR SummaryA",OneYearSCR,IF($C2="309 LCR SummaryB",UltimateSCR,IF(VALUE(LEFT($A2,3))=309,VLOOKUP(VALUE(MID($B2,2,1)),_309_Table3,MATCH(MID($B2,1,1),_309_Table3_ColumnLookup,0),FALSE)
+N("309"),
  IF(VALUE(LEFT($A2,3))=310,VLOOKUP(VALUE(MID($B2,2,1)),_310_Table3,MATCH(MID($B2,1,1),_310_Table3_ColumnLookup,0),FALSE)
+N("310"),
  IF(AND(VALUE(LEFT($A2,3))=311,LEN($I2)=4),VLOOKUP($I2,_311_Table3,MATCH($B2,_311_Table3_ColumnLookup,0),FALSE),
  IF(AND(VALUE(LEFT($A2,3))=311,OR($B2="I2",$B2="J2",$B2="K2",$B2="L2")),VLOOKUP('311'!$G$58,_311_Table3,MATCH(MID($B2,1,1),_311_Table3_ColumnLookup,0),FALSE),
  IF(AND(VALUE(LEFT($A2,3))=311,RIGHT($B2,5)="Total"),VLOOKUP('311'!$G$59,_311_Table3,MATCH(MID($B2,1,1),_311_Table3_ColumnLookup,0),FALSE),
  IF(VALUE(LEFT($A2,3))=311,VLOOKUP(VALUE(MID($B2,2,1)),_311_Table3,MATCH(MID($B2,1,1),_311_Table3_ColumnLookup,0),FALSE)
+N("311"),
  IF(AND(VALUE(LEFT($A2,3))=312,LEFT($G2,10)="Unincepted",$B2="G "),VLOOKUP(" ULO",_312_Table3,MATCH('312'!$N$16,_312_Table3_ColumnLookup,0),FALSE),
  IF(AND(VALUE(LEFT($A2,3))=312,LEFT($G2,10)="Unincepted",$B2="O "),VLOOKUP(" ULO",_312_Table3,MATCH('312'!$V$16,_312_Table3_ColumnLookup,0),FALSE),
  IF(AND(VALUE(LEFT($A2,3))=312,LEFT($G2,10)="Unincepted",$B2="Q "),VLOOKUP(" ULO",_312_Table3,MATCH('312'!$X$16,_312_Table3_ColumnLookup,0),FALSE),
  IF(AND(VALUE(LEFT($A2,3))=312,LEFT($G2,10)="Unincepted"),VLOOKUP(" ULO",_312_Table3,MATCH(LEFT($B2,1),_312_Table3_ColumnLookup,0),FALSE),
  IF(AND(VALUE(LEFT($A2,3))=312,LEFT($G2,5)="Total",$B2="G "),VLOOKUP('312'!$F$80,_312_Table3,MATCH('312'!$N$16,_312_Table3_ColumnLookup,0),FALSE),
  IF(AND(VALUE(LEFT($A2,3))=312,LEFT($G2,5)="Total",$B2="O "),VLOOKUP('312'!$F$80,_312_Table3,MATCH('312'!$V$16,_312_Table3_ColumnLookup,0),FALSE),
  IF(AND(VALUE(LEFT($A2,3))=312,LEFT($G2,5)="Total",$B2="Q "),VLOOKUP('312'!$F$80,_312_Table3,MATCH('312'!$X$16,_312_Table3_ColumnLookup,0),FALSE),
  IF(AND(VALUE(LEFT($A2,3))=312,LEFT($G2,5)="Total"),VLOOKUP('312'!$F$80,_312_Table3,MATCH(LEFT($B2,1),_312_Table3_ColumnLookup,0),FALSE),
  IF(AND(VALUE(LEFT($A2,3))=312,LEN($I2)=4,$B2="G"),VLOOKUP($I2,_312_Table3,MATCH('312'!$N$16,_312_Table3_ColumnLookup,0),FALSE),
  IF(AND(VALUE(LEFT($A2,3))=312,LEN($I2)=4,$B2="O"),VLOOKUP($I2,_312_Table3,MATCH('312'!$V$16,_312_Table3_ColumnLookup,0),FALSE),
  IF(AND(VALUE(LEFT($A2,3))=312,LEN($I2)=4,$B2="Q"),VLOOKUP($I2,_312_Table3,MATCH('312'!$X$16,_312_Table3_ColumnLookup,0),FALSE),
  IF(AND(VALUE(LEFT($A2,3))=312,LEN($I2)=4),VLOOKUP($I2,_312_Table3,MATCH(LEFT($B2,1),_312_Table3_ColumnLookup,0),FALSE)
+N("312"),
  IF(VALUE(LEFT($A2,3))=313,VLOOKUP(VALUE(MID($B2,2,1)),_313_Table3,MATCH(MID($B2,1,1),_313_Table3_ColumnLookup,0),FALSE)
+N("313"),
  IF(AND(VALUE(LEFT($A2,3))=314,LEN($B2)=3),VLOOKUP(VALUE(MID($B2,2,2)),_314_Table3,MATCH(MID($B2,1,1),_314_Table3_ColumnLookup,0),FALSE),
  IF(VALUE(LEFT($A2,3))=314,VLOOKUP(VALUE(MID($B2,2,1)),_314_Table3,MATCH(MID($B2,1,1),_314_Table3_ColumnLookup,0),FALSE)
+N("314"),
""))))))))))))))))))))))))</f>
        <v>#VALUE!</v>
      </c>
      <c r="G2" t="s">
        <v>897</v>
      </c>
      <c r="H2" s="321" t="b">
        <f>IFERROR(
IF(ISERROR($D2)=FALSE,$D2,IF(ISERROR($E2)=FALSE,$E2,IF(ISERROR($F2)=FALSE,$F2
+N("012 checkboxes"),
IF(
IF(OR(LEFT($A2,9)="Syndicate",LEFT($A2,12)="NewSyndicate"),VLOOKUP($A2,'012'!$J:$ZW,MATCH("Link to button",'012'!$J$1:$ZW$1,0),0)
+N("309 checkbox"),
IF($C2="309 LCR Summary0",VLOOKUP("Notes990",'309'!$P:$ZZ,MATCH("Link to button",'309'!$P$1:$ZZ$1,0),0)
+N("313 checkboxes"),
IF($C2="313 Financial Information0LcmVsScr",IF($C2="309 LCR Summary0",VLOOKUP("LcmVsScr",'309'!$N:$ZZ,MATCH("Link to button",'309'!$N$1:$ZZ$1,0),0),
IF($C2="313 Financial Information0LcrDocAttached",IF($C2="309 LCR Summary0",VLOOKUP("LcrDocAttached",'309'!$N:$ZZ,MATCH("Link to button",'309'!$N$1:$ZZ$1,0),
0)))))))=1,TRUE,FALSE)
))),"")</f>
        <v>0</v>
      </c>
    </row>
    <row r="3" spans="1:11" customFormat="1">
      <c r="A3" s="237" t="str">
        <f>VLOOKUP($G3,CSVLookups!$B:$R,MATCH(A$1,CSVLookups!$B$1:$R$1,0),FALSE)</f>
        <v>BaseSBF_ReturnID</v>
      </c>
      <c r="B3" s="237">
        <f>VLOOKUP($G3,CSVLookups!$B:$R,MATCH(B$1,CSVLookups!$B$1:$R$1,0),FALSE)</f>
        <v>0</v>
      </c>
      <c r="C3" s="238" t="str">
        <f t="shared" si="0"/>
        <v/>
      </c>
      <c r="D3" s="238" t="e">
        <f>IF(AND(VALUE(LEFT($A3,3))=309,LEN($B3)=3),VLOOKUP(VALUE(MID($B3,2,2)),_309_Table1,MATCH(MID($B3,1,1),_309_Table1_ColumnLookup,0),FALSE),
  IF($C3="309 LCR SummaryA",OneYearSCR,IF($C3="309 LCR SummaryB",UltimateSCR,IF(VALUE(LEFT($A3,3))=309,VLOOKUP(VALUE(MID($B3,2,1)),_309_Table1,MATCH(MID($B3,1,1),_309_Table1_ColumnLookup,0),FALSE)
+N("309"),
  IF(VALUE(LEFT($A3,3))=310,VLOOKUP(VALUE(MID($B3,2,1)),_310_Table1,MATCH(MID($B3,1,1),_310_Table1_ColumnLookup,0),FALSE)
+N("310"),
  IF(AND(VALUE(LEFT($A3,3))=311,LEN($I3)=4),VLOOKUP($I3,_311_Table1,MATCH($B3,_311_Table1_ColumnLookup,0),FALSE),
  IF(AND(VALUE(LEFT($A3,3))=311,OR($B3="I2",$B3="J2",$B3="K2",$B3="L2")),VLOOKUP('311'!$G$58,_311_Table1,MATCH(MID($B3,1,1),_311_Table1_ColumnLookup,0),FALSE),
  IF(AND(VALUE(LEFT($A3,3))=311,RIGHT($B3,5)="Total"),VLOOKUP('311'!$G$59,_311_Table1,MATCH(MID($B3,1,1),_311_Table1_ColumnLookup,0),FALSE),
  IF(VALUE(LEFT($A3,3))=311,VLOOKUP(VALUE(MID($B3,2,1)),_311_Table1,MATCH(MID($B3,1,1),_311_Table1_ColumnLookup,0),FALSE)
+N("311"),
  IF(AND(VALUE(LEFT($A3,3))=312,LEFT($G3,10)="Unincepted",$B3="G "),VLOOKUP(" ULO",_312_Table1,MATCH('312'!$N$16,_312_Table1_ColumnLookup,0),FALSE),
  IF(AND(VALUE(LEFT($A3,3))=312,LEFT($G3,10)="Unincepted",$B3="O "),VLOOKUP(" ULO",_312_Table1,MATCH('312'!$V$16,_312_Table1_ColumnLookup,0),FALSE),
  IF(AND(VALUE(LEFT($A3,3))=312,LEFT($G3,10)="Unincepted",$B3="Q "),VLOOKUP(" ULO",_312_Table1,MATCH('312'!$X$16,_312_Table1_ColumnLookup,0),FALSE),
  IF(AND(VALUE(LEFT($A3,3))=312,LEFT($G3,10)="Unincepted"),VLOOKUP(" ULO",_312_Table1,MATCH(LEFT($B3,1),_312_Table1_ColumnLookup,0),FALSE),
  IF(AND(VALUE(LEFT($A3,3))=312,LEFT($G3,5)="Total",$B3="G "),VLOOKUP('312'!$F$80,_312_Table1,MATCH('312'!$N$16,_312_Table1_ColumnLookup,0),FALSE),
  IF(AND(VALUE(LEFT($A3,3))=312,LEFT($G3,5)="Total",$B3="O "),VLOOKUP('312'!$F$80,_312_Table1,MATCH('312'!$V$16,_312_Table1_ColumnLookup,0),FALSE),
  IF(AND(VALUE(LEFT($A3,3))=312,LEFT($G3,5)="Total",$B3="Q "),VLOOKUP('312'!$F$80,_312_Table1,MATCH('312'!$X$16,_312_Table1_ColumnLookup,0),FALSE),
  IF(AND(VALUE(LEFT($A3,3))=312,LEFT($G3,5)="Total"),VLOOKUP('312'!$F$80,_312_Table1,MATCH(LEFT($B3,1),_312_Table1_ColumnLookup,0),FALSE),
  IF(AND(VALUE(LEFT($A3,3))=312,LEN($I3)=4,$B3="G"),VLOOKUP($I3,_312_Table1,MATCH('312'!$N$16,_312_Table1_ColumnLookup,0),FALSE),
  IF(AND(VALUE(LEFT($A3,3))=312,LEN($I3)=4,$B3="O"),VLOOKUP($I3,_312_Table1,MATCH('312'!$V$16,_312_Table1_ColumnLookup,0),FALSE),
  IF(AND(VALUE(LEFT($A3,3))=312,LEN($I3)=4,$B3="Q"),VLOOKUP($I3,_312_Table1,MATCH('312'!$X$16,_312_Table1_ColumnLookup,0),FALSE),
  IF(AND(VALUE(LEFT($A3,3))=312,LEN($I3)=4),VLOOKUP($I3,_312_Table1,MATCH(LEFT($B3,1),_312_Table1_ColumnLookup,0),FALSE)
+N("312"),
  IF(VALUE(LEFT($A3,3))=313,VLOOKUP(VALUE(MID($B3,2,1)),_313_Table1,MATCH(MID($B3,1,1),_313_Table1_ColumnLookup,0),FALSE)
+N("313"),
  IF(AND(VALUE(LEFT($A3,3))=314,LEN($B3)=3),VLOOKUP(VALUE(MID($B3,2,2)),_314_Table1,MATCH(MID($B3,1,1),_314_Table1_ColumnLookup,0),FALSE),
  IF(VALUE(LEFT($A3,3))=314,VLOOKUP(VALUE(MID($B3,2,1)),_314_Table1,MATCH(MID($B3,1,1),_314_Table1_ColumnLookup,0),FALSE)
+N("314"),
""))))))))))))))))))))))))</f>
        <v>#VALUE!</v>
      </c>
      <c r="E3" s="238" t="e">
        <f>IF(AND(VALUE(LEFT($A3,3))=309,LEN($B3)=3),VLOOKUP(VALUE(MID($B3,2,2)),_309_Table2,MATCH(MID($B3,1,1),_309_Table2_ColumnLookup,0),FALSE),
  IF($C3="309 LCR SummaryA",OneYearSCR,IF($C3="309 LCR SummaryB",UltimateSCR,IF(VALUE(LEFT($A3,3))=309,VLOOKUP(VALUE(MID($B3,2,1)),_309_Table2,MATCH(MID($B3,1,1),_309_Table2_ColumnLookup,0),FALSE)
+N("309"),
  IF(VALUE(LEFT($A3,3))=310,VLOOKUP(VALUE(MID($B3,2,1)),_310_Table2,MATCH(MID($B3,1,1),_310_Table2_ColumnLookup,0),FALSE)
+N("310"),
  IF(AND(VALUE(LEFT($A3,3))=311,LEN($I3)=4),VLOOKUP($I3,_311_Table2,MATCH($B3,_311_Table2_ColumnLookup,0),FALSE),
  IF(AND(VALUE(LEFT($A3,3))=311,OR($B3="I2",$B3="J2",$B3="K2",$B3="L2")),VLOOKUP('311'!$G$58,_311_Table2,MATCH(MID($B3,1,1),_311_Table2_ColumnLookup,0),FALSE),
  IF(AND(VALUE(LEFT($A3,3))=311,RIGHT($B3,5)="Total"),VLOOKUP('311'!$G$59,_311_Table2,MATCH(MID($B3,1,1),_311_Table2_ColumnLookup,0),FALSE),
  IF(VALUE(LEFT($A3,3))=311,VLOOKUP(VALUE(MID($B3,2,1)),_311_Table2,MATCH(MID($B3,1,1),_311_Table2_ColumnLookup,0),FALSE)
+N("311"),
  IF(AND(VALUE(LEFT($A3,3))=312,LEFT($G3,10)="Unincepted",$B3="G "),VLOOKUP(" ULO",_312_Table2,MATCH('312'!$N$16,_312_Table2_ColumnLookup,0),FALSE),
  IF(AND(VALUE(LEFT($A3,3))=312,LEFT($G3,10)="Unincepted",$B3="O "),VLOOKUP(" ULO",_312_Table2,MATCH('312'!$V$16,_312_Table2_ColumnLookup,0),FALSE),
  IF(AND(VALUE(LEFT($A3,3))=312,LEFT($G3,10)="Unincepted",$B3="Q "),VLOOKUP(" ULO",_312_Table2,MATCH('312'!$X$16,_312_Table2_ColumnLookup,0),FALSE),
  IF(AND(VALUE(LEFT($A3,3))=312,LEFT($G3,10)="Unincepted"),VLOOKUP(" ULO",_312_Table2,MATCH(LEFT($B3,1),_312_Table2_ColumnLookup,0),FALSE),
  IF(AND(VALUE(LEFT($A3,3))=312,LEFT($G3,5)="Total",$B3="G "),VLOOKUP('312'!$F$80,_312_Table2,MATCH('312'!$N$16,_312_Table2_ColumnLookup,0),FALSE),
  IF(AND(VALUE(LEFT($A3,3))=312,LEFT($G3,5)="Total",$B3="O "),VLOOKUP('312'!$F$80,_312_Table2,MATCH('312'!$V$16,_312_Table2_ColumnLookup,0),FALSE),
  IF(AND(VALUE(LEFT($A3,3))=312,LEFT($G3,5)="Total",$B3="Q "),VLOOKUP('312'!$F$80,_312_Table2,MATCH('312'!$X$16,_312_Table2_ColumnLookup,0),FALSE),
  IF(AND(VALUE(LEFT($A3,3))=312,LEFT($G3,5)="Total"),VLOOKUP('312'!$F$80,_312_Table2,MATCH(LEFT($B3,1),_312_Table2_ColumnLookup,0),FALSE),
  IF(AND(VALUE(LEFT($A3,3))=312,LEN($I3)=4,$B3="G"),VLOOKUP($I3,_312_Table2,MATCH('312'!$N$16,_312_Table2_ColumnLookup,0),FALSE),
  IF(AND(VALUE(LEFT($A3,3))=312,LEN($I3)=4,$B3="O"),VLOOKUP($I3,_312_Table2,MATCH('312'!$V$16,_312_Table2_ColumnLookup,0),FALSE),
  IF(AND(VALUE(LEFT($A3,3))=312,LEN($I3)=4,$B3="Q"),VLOOKUP($I3,_312_Table2,MATCH('312'!$X$16,_312_Table2_ColumnLookup,0),FALSE),
  IF(AND(VALUE(LEFT($A3,3))=312,LEN($I3)=4),VLOOKUP($I3,_312_Table2,MATCH(LEFT($B3,1),_312_Table2_ColumnLookup,0),FALSE)
+N("312"),
  IF(VALUE(LEFT($A3,3))=313,VLOOKUP(VALUE(MID($B3,2,1)),_313_Table2,MATCH(MID($B3,1,1),_313_Table2_ColumnLookup,0),FALSE)
+N("313"),
  IF(AND(VALUE(LEFT($A3,3))=314,LEN($B3)=3),VLOOKUP(VALUE(MID($B3,2,2)),_314_Table2,MATCH(MID($B3,1,1),_314_Table2_ColumnLookup,0),FALSE),
  IF(VALUE(LEFT($A3,3))=314,VLOOKUP(VALUE(MID($B3,2,1)),_314_Table2,MATCH(MID($B3,1,1),_314_Table2_ColumnLookup,0),FALSE)
+N("314"),
""))))))))))))))))))))))))</f>
        <v>#VALUE!</v>
      </c>
      <c r="F3" s="238" t="e">
        <f>IF(AND(VALUE(LEFT($A3,3))=309,LEN($B3)=3),VLOOKUP(VALUE(MID($B3,2,2)),_309_Table3,MATCH(MID($B3,1,1),_309_Table3_ColumnLookup,0),FALSE),
  IF($C3="309 LCR SummaryA",OneYearSCR,IF($C3="309 LCR SummaryB",UltimateSCR,IF(VALUE(LEFT($A3,3))=309,VLOOKUP(VALUE(MID($B3,2,1)),_309_Table3,MATCH(MID($B3,1,1),_309_Table3_ColumnLookup,0),FALSE)
+N("309"),
  IF(VALUE(LEFT($A3,3))=310,VLOOKUP(VALUE(MID($B3,2,1)),_310_Table3,MATCH(MID($B3,1,1),_310_Table3_ColumnLookup,0),FALSE)
+N("310"),
  IF(AND(VALUE(LEFT($A3,3))=311,LEN($I3)=4),VLOOKUP($I3,_311_Table3,MATCH($B3,_311_Table3_ColumnLookup,0),FALSE),
  IF(AND(VALUE(LEFT($A3,3))=311,OR($B3="I2",$B3="J2",$B3="K2",$B3="L2")),VLOOKUP('311'!$G$58,_311_Table3,MATCH(MID($B3,1,1),_311_Table3_ColumnLookup,0),FALSE),
  IF(AND(VALUE(LEFT($A3,3))=311,RIGHT($B3,5)="Total"),VLOOKUP('311'!$G$59,_311_Table3,MATCH(MID($B3,1,1),_311_Table3_ColumnLookup,0),FALSE),
  IF(VALUE(LEFT($A3,3))=311,VLOOKUP(VALUE(MID($B3,2,1)),_311_Table3,MATCH(MID($B3,1,1),_311_Table3_ColumnLookup,0),FALSE)
+N("311"),
  IF(AND(VALUE(LEFT($A3,3))=312,LEFT($G3,10)="Unincepted",$B3="G "),VLOOKUP(" ULO",_312_Table3,MATCH('312'!$N$16,_312_Table3_ColumnLookup,0),FALSE),
  IF(AND(VALUE(LEFT($A3,3))=312,LEFT($G3,10)="Unincepted",$B3="O "),VLOOKUP(" ULO",_312_Table3,MATCH('312'!$V$16,_312_Table3_ColumnLookup,0),FALSE),
  IF(AND(VALUE(LEFT($A3,3))=312,LEFT($G3,10)="Unincepted",$B3="Q "),VLOOKUP(" ULO",_312_Table3,MATCH('312'!$X$16,_312_Table3_ColumnLookup,0),FALSE),
  IF(AND(VALUE(LEFT($A3,3))=312,LEFT($G3,10)="Unincepted"),VLOOKUP(" ULO",_312_Table3,MATCH(LEFT($B3,1),_312_Table3_ColumnLookup,0),FALSE),
  IF(AND(VALUE(LEFT($A3,3))=312,LEFT($G3,5)="Total",$B3="G "),VLOOKUP('312'!$F$80,_312_Table3,MATCH('312'!$N$16,_312_Table3_ColumnLookup,0),FALSE),
  IF(AND(VALUE(LEFT($A3,3))=312,LEFT($G3,5)="Total",$B3="O "),VLOOKUP('312'!$F$80,_312_Table3,MATCH('312'!$V$16,_312_Table3_ColumnLookup,0),FALSE),
  IF(AND(VALUE(LEFT($A3,3))=312,LEFT($G3,5)="Total",$B3="Q "),VLOOKUP('312'!$F$80,_312_Table3,MATCH('312'!$X$16,_312_Table3_ColumnLookup,0),FALSE),
  IF(AND(VALUE(LEFT($A3,3))=312,LEFT($G3,5)="Total"),VLOOKUP('312'!$F$80,_312_Table3,MATCH(LEFT($B3,1),_312_Table3_ColumnLookup,0),FALSE),
  IF(AND(VALUE(LEFT($A3,3))=312,LEN($I3)=4,$B3="G"),VLOOKUP($I3,_312_Table3,MATCH('312'!$N$16,_312_Table3_ColumnLookup,0),FALSE),
  IF(AND(VALUE(LEFT($A3,3))=312,LEN($I3)=4,$B3="O"),VLOOKUP($I3,_312_Table3,MATCH('312'!$V$16,_312_Table3_ColumnLookup,0),FALSE),
  IF(AND(VALUE(LEFT($A3,3))=312,LEN($I3)=4,$B3="Q"),VLOOKUP($I3,_312_Table3,MATCH('312'!$X$16,_312_Table3_ColumnLookup,0),FALSE),
  IF(AND(VALUE(LEFT($A3,3))=312,LEN($I3)=4),VLOOKUP($I3,_312_Table3,MATCH(LEFT($B3,1),_312_Table3_ColumnLookup,0),FALSE)
+N("312"),
  IF(VALUE(LEFT($A3,3))=313,VLOOKUP(VALUE(MID($B3,2,1)),_313_Table3,MATCH(MID($B3,1,1),_313_Table3_ColumnLookup,0),FALSE)
+N("313"),
  IF(AND(VALUE(LEFT($A3,3))=314,LEN($B3)=3),VLOOKUP(VALUE(MID($B3,2,2)),_314_Table3,MATCH(MID($B3,1,1),_314_Table3_ColumnLookup,0),FALSE),
  IF(VALUE(LEFT($A3,3))=314,VLOOKUP(VALUE(MID($B3,2,1)),_314_Table3,MATCH(MID($B3,1,1),_314_Table3_ColumnLookup,0),FALSE)
+N("314"),
""))))))))))))))))))))))))</f>
        <v>#VALUE!</v>
      </c>
      <c r="G3" t="s">
        <v>910</v>
      </c>
      <c r="H3" s="321" t="b">
        <f>IFERROR(
IF(ISERROR($D3)=FALSE,$D3,IF(ISERROR($E3)=FALSE,$E3,IF(ISERROR($F3)=FALSE,$F3
+N("012 checkboxes"),
IF(
IF(OR(LEFT($A3,9)="Syndicate",LEFT($A3,12)="NewSyndicate"),VLOOKUP($A3,'012'!$J:$ZW,MATCH("Link to button",'012'!$J$1:$ZW$1,0),0)
+N("309 checkbox"),
IF($C3="309 LCR Summary0",VLOOKUP("Notes990",'309'!$P:$ZZ,MATCH("Link to button",'309'!$P$1:$ZZ$1,0),0)
+N("313 checkboxes"),
IF($C3="313 Financial Information0LcmVsScr",IF($C3="309 LCR Summary0",VLOOKUP("LcmVsScr",'309'!$N:$ZZ,MATCH("Link to button",'309'!$N$1:$ZZ$1,0),0),
IF($C3="313 Financial Information0LcrDocAttached",IF($C3="309 LCR Summary0",VLOOKUP("LcrDocAttached",'309'!$N:$ZZ,MATCH("Link to button",'309'!$N$1:$ZZ$1,0),
0)))))))=1,TRUE,FALSE)
))),"")</f>
        <v>0</v>
      </c>
    </row>
    <row r="4" spans="1:11" customFormat="1">
      <c r="A4" s="237" t="str">
        <f>VLOOKUP($G4,CSVLookups!$B:$R,MATCH(A$1,CSVLookups!$B$1:$R$1,0),FALSE)</f>
        <v>SyndicateTypeActive</v>
      </c>
      <c r="B4" s="237">
        <f>VLOOKUP($G4,CSVLookups!$B:$R,MATCH(B$1,CSVLookups!$B$1:$R$1,0),FALSE)</f>
        <v>0</v>
      </c>
      <c r="C4" s="238" t="str">
        <f t="shared" si="0"/>
        <v/>
      </c>
      <c r="D4" s="238" t="e">
        <f>IF(AND(VALUE(LEFT($A4,3))=309,LEN($B4)=3),VLOOKUP(VALUE(MID($B4,2,2)),_309_Table1,MATCH(MID($B4,1,1),_309_Table1_ColumnLookup,0),FALSE),
  IF($C4="309 LCR SummaryA",OneYearSCR,IF($C4="309 LCR SummaryB",UltimateSCR,IF(VALUE(LEFT($A4,3))=309,VLOOKUP(VALUE(MID($B4,2,1)),_309_Table1,MATCH(MID($B4,1,1),_309_Table1_ColumnLookup,0),FALSE)
+N("309"),
  IF(VALUE(LEFT($A4,3))=310,VLOOKUP(VALUE(MID($B4,2,1)),_310_Table1,MATCH(MID($B4,1,1),_310_Table1_ColumnLookup,0),FALSE)
+N("310"),
  IF(AND(VALUE(LEFT($A4,3))=311,LEN($I4)=4),VLOOKUP($I4,_311_Table1,MATCH($B4,_311_Table1_ColumnLookup,0),FALSE),
  IF(AND(VALUE(LEFT($A4,3))=311,OR($B4="I2",$B4="J2",$B4="K2",$B4="L2")),VLOOKUP('311'!$G$58,_311_Table1,MATCH(MID($B4,1,1),_311_Table1_ColumnLookup,0),FALSE),
  IF(AND(VALUE(LEFT($A4,3))=311,RIGHT($B4,5)="Total"),VLOOKUP('311'!$G$59,_311_Table1,MATCH(MID($B4,1,1),_311_Table1_ColumnLookup,0),FALSE),
  IF(VALUE(LEFT($A4,3))=311,VLOOKUP(VALUE(MID($B4,2,1)),_311_Table1,MATCH(MID($B4,1,1),_311_Table1_ColumnLookup,0),FALSE)
+N("311"),
  IF(AND(VALUE(LEFT($A4,3))=312,LEFT($G4,10)="Unincepted",$B4="G "),VLOOKUP(" ULO",_312_Table1,MATCH('312'!$N$16,_312_Table1_ColumnLookup,0),FALSE),
  IF(AND(VALUE(LEFT($A4,3))=312,LEFT($G4,10)="Unincepted",$B4="O "),VLOOKUP(" ULO",_312_Table1,MATCH('312'!$V$16,_312_Table1_ColumnLookup,0),FALSE),
  IF(AND(VALUE(LEFT($A4,3))=312,LEFT($G4,10)="Unincepted",$B4="Q "),VLOOKUP(" ULO",_312_Table1,MATCH('312'!$X$16,_312_Table1_ColumnLookup,0),FALSE),
  IF(AND(VALUE(LEFT($A4,3))=312,LEFT($G4,10)="Unincepted"),VLOOKUP(" ULO",_312_Table1,MATCH(LEFT($B4,1),_312_Table1_ColumnLookup,0),FALSE),
  IF(AND(VALUE(LEFT($A4,3))=312,LEFT($G4,5)="Total",$B4="G "),VLOOKUP('312'!$F$80,_312_Table1,MATCH('312'!$N$16,_312_Table1_ColumnLookup,0),FALSE),
  IF(AND(VALUE(LEFT($A4,3))=312,LEFT($G4,5)="Total",$B4="O "),VLOOKUP('312'!$F$80,_312_Table1,MATCH('312'!$V$16,_312_Table1_ColumnLookup,0),FALSE),
  IF(AND(VALUE(LEFT($A4,3))=312,LEFT($G4,5)="Total",$B4="Q "),VLOOKUP('312'!$F$80,_312_Table1,MATCH('312'!$X$16,_312_Table1_ColumnLookup,0),FALSE),
  IF(AND(VALUE(LEFT($A4,3))=312,LEFT($G4,5)="Total"),VLOOKUP('312'!$F$80,_312_Table1,MATCH(LEFT($B4,1),_312_Table1_ColumnLookup,0),FALSE),
  IF(AND(VALUE(LEFT($A4,3))=312,LEN($I4)=4,$B4="G"),VLOOKUP($I4,_312_Table1,MATCH('312'!$N$16,_312_Table1_ColumnLookup,0),FALSE),
  IF(AND(VALUE(LEFT($A4,3))=312,LEN($I4)=4,$B4="O"),VLOOKUP($I4,_312_Table1,MATCH('312'!$V$16,_312_Table1_ColumnLookup,0),FALSE),
  IF(AND(VALUE(LEFT($A4,3))=312,LEN($I4)=4,$B4="Q"),VLOOKUP($I4,_312_Table1,MATCH('312'!$X$16,_312_Table1_ColumnLookup,0),FALSE),
  IF(AND(VALUE(LEFT($A4,3))=312,LEN($I4)=4),VLOOKUP($I4,_312_Table1,MATCH(LEFT($B4,1),_312_Table1_ColumnLookup,0),FALSE)
+N("312"),
  IF(VALUE(LEFT($A4,3))=313,VLOOKUP(VALUE(MID($B4,2,1)),_313_Table1,MATCH(MID($B4,1,1),_313_Table1_ColumnLookup,0),FALSE)
+N("313"),
  IF(AND(VALUE(LEFT($A4,3))=314,LEN($B4)=3),VLOOKUP(VALUE(MID($B4,2,2)),_314_Table1,MATCH(MID($B4,1,1),_314_Table1_ColumnLookup,0),FALSE),
  IF(VALUE(LEFT($A4,3))=314,VLOOKUP(VALUE(MID($B4,2,1)),_314_Table1,MATCH(MID($B4,1,1),_314_Table1_ColumnLookup,0),FALSE)
+N("314"),
""))))))))))))))))))))))))</f>
        <v>#VALUE!</v>
      </c>
      <c r="E4" s="238" t="e">
        <f>IF(AND(VALUE(LEFT($A4,3))=309,LEN($B4)=3),VLOOKUP(VALUE(MID($B4,2,2)),_309_Table2,MATCH(MID($B4,1,1),_309_Table2_ColumnLookup,0),FALSE),
  IF($C4="309 LCR SummaryA",OneYearSCR,IF($C4="309 LCR SummaryB",UltimateSCR,IF(VALUE(LEFT($A4,3))=309,VLOOKUP(VALUE(MID($B4,2,1)),_309_Table2,MATCH(MID($B4,1,1),_309_Table2_ColumnLookup,0),FALSE)
+N("309"),
  IF(VALUE(LEFT($A4,3))=310,VLOOKUP(VALUE(MID($B4,2,1)),_310_Table2,MATCH(MID($B4,1,1),_310_Table2_ColumnLookup,0),FALSE)
+N("310"),
  IF(AND(VALUE(LEFT($A4,3))=311,LEN($I4)=4),VLOOKUP($I4,_311_Table2,MATCH($B4,_311_Table2_ColumnLookup,0),FALSE),
  IF(AND(VALUE(LEFT($A4,3))=311,OR($B4="I2",$B4="J2",$B4="K2",$B4="L2")),VLOOKUP('311'!$G$58,_311_Table2,MATCH(MID($B4,1,1),_311_Table2_ColumnLookup,0),FALSE),
  IF(AND(VALUE(LEFT($A4,3))=311,RIGHT($B4,5)="Total"),VLOOKUP('311'!$G$59,_311_Table2,MATCH(MID($B4,1,1),_311_Table2_ColumnLookup,0),FALSE),
  IF(VALUE(LEFT($A4,3))=311,VLOOKUP(VALUE(MID($B4,2,1)),_311_Table2,MATCH(MID($B4,1,1),_311_Table2_ColumnLookup,0),FALSE)
+N("311"),
  IF(AND(VALUE(LEFT($A4,3))=312,LEFT($G4,10)="Unincepted",$B4="G "),VLOOKUP(" ULO",_312_Table2,MATCH('312'!$N$16,_312_Table2_ColumnLookup,0),FALSE),
  IF(AND(VALUE(LEFT($A4,3))=312,LEFT($G4,10)="Unincepted",$B4="O "),VLOOKUP(" ULO",_312_Table2,MATCH('312'!$V$16,_312_Table2_ColumnLookup,0),FALSE),
  IF(AND(VALUE(LEFT($A4,3))=312,LEFT($G4,10)="Unincepted",$B4="Q "),VLOOKUP(" ULO",_312_Table2,MATCH('312'!$X$16,_312_Table2_ColumnLookup,0),FALSE),
  IF(AND(VALUE(LEFT($A4,3))=312,LEFT($G4,10)="Unincepted"),VLOOKUP(" ULO",_312_Table2,MATCH(LEFT($B4,1),_312_Table2_ColumnLookup,0),FALSE),
  IF(AND(VALUE(LEFT($A4,3))=312,LEFT($G4,5)="Total",$B4="G "),VLOOKUP('312'!$F$80,_312_Table2,MATCH('312'!$N$16,_312_Table2_ColumnLookup,0),FALSE),
  IF(AND(VALUE(LEFT($A4,3))=312,LEFT($G4,5)="Total",$B4="O "),VLOOKUP('312'!$F$80,_312_Table2,MATCH('312'!$V$16,_312_Table2_ColumnLookup,0),FALSE),
  IF(AND(VALUE(LEFT($A4,3))=312,LEFT($G4,5)="Total",$B4="Q "),VLOOKUP('312'!$F$80,_312_Table2,MATCH('312'!$X$16,_312_Table2_ColumnLookup,0),FALSE),
  IF(AND(VALUE(LEFT($A4,3))=312,LEFT($G4,5)="Total"),VLOOKUP('312'!$F$80,_312_Table2,MATCH(LEFT($B4,1),_312_Table2_ColumnLookup,0),FALSE),
  IF(AND(VALUE(LEFT($A4,3))=312,LEN($I4)=4,$B4="G"),VLOOKUP($I4,_312_Table2,MATCH('312'!$N$16,_312_Table2_ColumnLookup,0),FALSE),
  IF(AND(VALUE(LEFT($A4,3))=312,LEN($I4)=4,$B4="O"),VLOOKUP($I4,_312_Table2,MATCH('312'!$V$16,_312_Table2_ColumnLookup,0),FALSE),
  IF(AND(VALUE(LEFT($A4,3))=312,LEN($I4)=4,$B4="Q"),VLOOKUP($I4,_312_Table2,MATCH('312'!$X$16,_312_Table2_ColumnLookup,0),FALSE),
  IF(AND(VALUE(LEFT($A4,3))=312,LEN($I4)=4),VLOOKUP($I4,_312_Table2,MATCH(LEFT($B4,1),_312_Table2_ColumnLookup,0),FALSE)
+N("312"),
  IF(VALUE(LEFT($A4,3))=313,VLOOKUP(VALUE(MID($B4,2,1)),_313_Table2,MATCH(MID($B4,1,1),_313_Table2_ColumnLookup,0),FALSE)
+N("313"),
  IF(AND(VALUE(LEFT($A4,3))=314,LEN($B4)=3),VLOOKUP(VALUE(MID($B4,2,2)),_314_Table2,MATCH(MID($B4,1,1),_314_Table2_ColumnLookup,0),FALSE),
  IF(VALUE(LEFT($A4,3))=314,VLOOKUP(VALUE(MID($B4,2,1)),_314_Table2,MATCH(MID($B4,1,1),_314_Table2_ColumnLookup,0),FALSE)
+N("314"),
""))))))))))))))))))))))))</f>
        <v>#VALUE!</v>
      </c>
      <c r="F4" s="238" t="e">
        <f>IF(AND(VALUE(LEFT($A4,3))=309,LEN($B4)=3),VLOOKUP(VALUE(MID($B4,2,2)),_309_Table3,MATCH(MID($B4,1,1),_309_Table3_ColumnLookup,0),FALSE),
  IF($C4="309 LCR SummaryA",OneYearSCR,IF($C4="309 LCR SummaryB",UltimateSCR,IF(VALUE(LEFT($A4,3))=309,VLOOKUP(VALUE(MID($B4,2,1)),_309_Table3,MATCH(MID($B4,1,1),_309_Table3_ColumnLookup,0),FALSE)
+N("309"),
  IF(VALUE(LEFT($A4,3))=310,VLOOKUP(VALUE(MID($B4,2,1)),_310_Table3,MATCH(MID($B4,1,1),_310_Table3_ColumnLookup,0),FALSE)
+N("310"),
  IF(AND(VALUE(LEFT($A4,3))=311,LEN($I4)=4),VLOOKUP($I4,_311_Table3,MATCH($B4,_311_Table3_ColumnLookup,0),FALSE),
  IF(AND(VALUE(LEFT($A4,3))=311,OR($B4="I2",$B4="J2",$B4="K2",$B4="L2")),VLOOKUP('311'!$G$58,_311_Table3,MATCH(MID($B4,1,1),_311_Table3_ColumnLookup,0),FALSE),
  IF(AND(VALUE(LEFT($A4,3))=311,RIGHT($B4,5)="Total"),VLOOKUP('311'!$G$59,_311_Table3,MATCH(MID($B4,1,1),_311_Table3_ColumnLookup,0),FALSE),
  IF(VALUE(LEFT($A4,3))=311,VLOOKUP(VALUE(MID($B4,2,1)),_311_Table3,MATCH(MID($B4,1,1),_311_Table3_ColumnLookup,0),FALSE)
+N("311"),
  IF(AND(VALUE(LEFT($A4,3))=312,LEFT($G4,10)="Unincepted",$B4="G "),VLOOKUP(" ULO",_312_Table3,MATCH('312'!$N$16,_312_Table3_ColumnLookup,0),FALSE),
  IF(AND(VALUE(LEFT($A4,3))=312,LEFT($G4,10)="Unincepted",$B4="O "),VLOOKUP(" ULO",_312_Table3,MATCH('312'!$V$16,_312_Table3_ColumnLookup,0),FALSE),
  IF(AND(VALUE(LEFT($A4,3))=312,LEFT($G4,10)="Unincepted",$B4="Q "),VLOOKUP(" ULO",_312_Table3,MATCH('312'!$X$16,_312_Table3_ColumnLookup,0),FALSE),
  IF(AND(VALUE(LEFT($A4,3))=312,LEFT($G4,10)="Unincepted"),VLOOKUP(" ULO",_312_Table3,MATCH(LEFT($B4,1),_312_Table3_ColumnLookup,0),FALSE),
  IF(AND(VALUE(LEFT($A4,3))=312,LEFT($G4,5)="Total",$B4="G "),VLOOKUP('312'!$F$80,_312_Table3,MATCH('312'!$N$16,_312_Table3_ColumnLookup,0),FALSE),
  IF(AND(VALUE(LEFT($A4,3))=312,LEFT($G4,5)="Total",$B4="O "),VLOOKUP('312'!$F$80,_312_Table3,MATCH('312'!$V$16,_312_Table3_ColumnLookup,0),FALSE),
  IF(AND(VALUE(LEFT($A4,3))=312,LEFT($G4,5)="Total",$B4="Q "),VLOOKUP('312'!$F$80,_312_Table3,MATCH('312'!$X$16,_312_Table3_ColumnLookup,0),FALSE),
  IF(AND(VALUE(LEFT($A4,3))=312,LEFT($G4,5)="Total"),VLOOKUP('312'!$F$80,_312_Table3,MATCH(LEFT($B4,1),_312_Table3_ColumnLookup,0),FALSE),
  IF(AND(VALUE(LEFT($A4,3))=312,LEN($I4)=4,$B4="G"),VLOOKUP($I4,_312_Table3,MATCH('312'!$N$16,_312_Table3_ColumnLookup,0),FALSE),
  IF(AND(VALUE(LEFT($A4,3))=312,LEN($I4)=4,$B4="O"),VLOOKUP($I4,_312_Table3,MATCH('312'!$V$16,_312_Table3_ColumnLookup,0),FALSE),
  IF(AND(VALUE(LEFT($A4,3))=312,LEN($I4)=4,$B4="Q"),VLOOKUP($I4,_312_Table3,MATCH('312'!$X$16,_312_Table3_ColumnLookup,0),FALSE),
  IF(AND(VALUE(LEFT($A4,3))=312,LEN($I4)=4),VLOOKUP($I4,_312_Table3,MATCH(LEFT($B4,1),_312_Table3_ColumnLookup,0),FALSE)
+N("312"),
  IF(VALUE(LEFT($A4,3))=313,VLOOKUP(VALUE(MID($B4,2,1)),_313_Table3,MATCH(MID($B4,1,1),_313_Table3_ColumnLookup,0),FALSE)
+N("313"),
  IF(AND(VALUE(LEFT($A4,3))=314,LEN($B4)=3),VLOOKUP(VALUE(MID($B4,2,2)),_314_Table3,MATCH(MID($B4,1,1),_314_Table3_ColumnLookup,0),FALSE),
  IF(VALUE(LEFT($A4,3))=314,VLOOKUP(VALUE(MID($B4,2,1)),_314_Table3,MATCH(MID($B4,1,1),_314_Table3_ColumnLookup,0),FALSE)
+N("314"),
""))))))))))))))))))))))))</f>
        <v>#VALUE!</v>
      </c>
      <c r="G4" t="s">
        <v>900</v>
      </c>
      <c r="H4" s="321" t="b">
        <f>IFERROR(
IF(ISERROR($D4)=FALSE,$D4,IF(ISERROR($E4)=FALSE,$E4,IF(ISERROR($F4)=FALSE,$F4
+N("012 checkboxes"),
IF(
IF(OR(LEFT($A4,9)="Syndicate",LEFT($A4,12)="NewSyndicate"),VLOOKUP($A4,'012'!$J:$ZW,MATCH("Link to button",'012'!$J$1:$ZW$1,0),0)
+N("309 checkbox"),
IF($C4="309 LCR Summary0",VLOOKUP("Notes990",'309'!$P:$ZZ,MATCH("Link to button",'309'!$P$1:$ZZ$1,0),0)
+N("313 checkboxes"),
IF($C4="313 Financial Information0LcmVsScr",IF($C4="309 LCR Summary0",VLOOKUP("LcmVsScr",'309'!$N:$ZZ,MATCH("Link to button",'309'!$N$1:$ZZ$1,0),0),
IF($C4="313 Financial Information0LcrDocAttached",IF($C4="309 LCR Summary0",VLOOKUP("LcrDocAttached",'309'!$N:$ZZ,MATCH("Link to button",'309'!$N$1:$ZZ$1,0),
0)))))))=1,TRUE,FALSE)
))),"")</f>
        <v>1</v>
      </c>
    </row>
    <row r="5" spans="1:11" customFormat="1">
      <c r="A5" s="237" t="str">
        <f>VLOOKUP($G5,CSVLookups!$B:$R,MATCH(A$1,CSVLookups!$B$1:$R$1,0),FALSE)</f>
        <v>SyndicateTypeRunOff</v>
      </c>
      <c r="B5" s="237">
        <f>VLOOKUP($G5,CSVLookups!$B:$R,MATCH(B$1,CSVLookups!$B$1:$R$1,0),FALSE)</f>
        <v>0</v>
      </c>
      <c r="C5" s="238" t="str">
        <f t="shared" si="0"/>
        <v/>
      </c>
      <c r="D5" s="238" t="e">
        <f>IF(AND(VALUE(LEFT($A5,3))=309,LEN($B5)=3),VLOOKUP(VALUE(MID($B5,2,2)),_309_Table1,MATCH(MID($B5,1,1),_309_Table1_ColumnLookup,0),FALSE),
  IF($C5="309 LCR SummaryA",OneYearSCR,IF($C5="309 LCR SummaryB",UltimateSCR,IF(VALUE(LEFT($A5,3))=309,VLOOKUP(VALUE(MID($B5,2,1)),_309_Table1,MATCH(MID($B5,1,1),_309_Table1_ColumnLookup,0),FALSE)
+N("309"),
  IF(VALUE(LEFT($A5,3))=310,VLOOKUP(VALUE(MID($B5,2,1)),_310_Table1,MATCH(MID($B5,1,1),_310_Table1_ColumnLookup,0),FALSE)
+N("310"),
  IF(AND(VALUE(LEFT($A5,3))=311,LEN($I5)=4),VLOOKUP($I5,_311_Table1,MATCH($B5,_311_Table1_ColumnLookup,0),FALSE),
  IF(AND(VALUE(LEFT($A5,3))=311,OR($B5="I2",$B5="J2",$B5="K2",$B5="L2")),VLOOKUP('311'!$G$58,_311_Table1,MATCH(MID($B5,1,1),_311_Table1_ColumnLookup,0),FALSE),
  IF(AND(VALUE(LEFT($A5,3))=311,RIGHT($B5,5)="Total"),VLOOKUP('311'!$G$59,_311_Table1,MATCH(MID($B5,1,1),_311_Table1_ColumnLookup,0),FALSE),
  IF(VALUE(LEFT($A5,3))=311,VLOOKUP(VALUE(MID($B5,2,1)),_311_Table1,MATCH(MID($B5,1,1),_311_Table1_ColumnLookup,0),FALSE)
+N("311"),
  IF(AND(VALUE(LEFT($A5,3))=312,LEFT($G5,10)="Unincepted",$B5="G "),VLOOKUP(" ULO",_312_Table1,MATCH('312'!$N$16,_312_Table1_ColumnLookup,0),FALSE),
  IF(AND(VALUE(LEFT($A5,3))=312,LEFT($G5,10)="Unincepted",$B5="O "),VLOOKUP(" ULO",_312_Table1,MATCH('312'!$V$16,_312_Table1_ColumnLookup,0),FALSE),
  IF(AND(VALUE(LEFT($A5,3))=312,LEFT($G5,10)="Unincepted",$B5="Q "),VLOOKUP(" ULO",_312_Table1,MATCH('312'!$X$16,_312_Table1_ColumnLookup,0),FALSE),
  IF(AND(VALUE(LEFT($A5,3))=312,LEFT($G5,10)="Unincepted"),VLOOKUP(" ULO",_312_Table1,MATCH(LEFT($B5,1),_312_Table1_ColumnLookup,0),FALSE),
  IF(AND(VALUE(LEFT($A5,3))=312,LEFT($G5,5)="Total",$B5="G "),VLOOKUP('312'!$F$80,_312_Table1,MATCH('312'!$N$16,_312_Table1_ColumnLookup,0),FALSE),
  IF(AND(VALUE(LEFT($A5,3))=312,LEFT($G5,5)="Total",$B5="O "),VLOOKUP('312'!$F$80,_312_Table1,MATCH('312'!$V$16,_312_Table1_ColumnLookup,0),FALSE),
  IF(AND(VALUE(LEFT($A5,3))=312,LEFT($G5,5)="Total",$B5="Q "),VLOOKUP('312'!$F$80,_312_Table1,MATCH('312'!$X$16,_312_Table1_ColumnLookup,0),FALSE),
  IF(AND(VALUE(LEFT($A5,3))=312,LEFT($G5,5)="Total"),VLOOKUP('312'!$F$80,_312_Table1,MATCH(LEFT($B5,1),_312_Table1_ColumnLookup,0),FALSE),
  IF(AND(VALUE(LEFT($A5,3))=312,LEN($I5)=4,$B5="G"),VLOOKUP($I5,_312_Table1,MATCH('312'!$N$16,_312_Table1_ColumnLookup,0),FALSE),
  IF(AND(VALUE(LEFT($A5,3))=312,LEN($I5)=4,$B5="O"),VLOOKUP($I5,_312_Table1,MATCH('312'!$V$16,_312_Table1_ColumnLookup,0),FALSE),
  IF(AND(VALUE(LEFT($A5,3))=312,LEN($I5)=4,$B5="Q"),VLOOKUP($I5,_312_Table1,MATCH('312'!$X$16,_312_Table1_ColumnLookup,0),FALSE),
  IF(AND(VALUE(LEFT($A5,3))=312,LEN($I5)=4),VLOOKUP($I5,_312_Table1,MATCH(LEFT($B5,1),_312_Table1_ColumnLookup,0),FALSE)
+N("312"),
  IF(VALUE(LEFT($A5,3))=313,VLOOKUP(VALUE(MID($B5,2,1)),_313_Table1,MATCH(MID($B5,1,1),_313_Table1_ColumnLookup,0),FALSE)
+N("313"),
  IF(AND(VALUE(LEFT($A5,3))=314,LEN($B5)=3),VLOOKUP(VALUE(MID($B5,2,2)),_314_Table1,MATCH(MID($B5,1,1),_314_Table1_ColumnLookup,0),FALSE),
  IF(VALUE(LEFT($A5,3))=314,VLOOKUP(VALUE(MID($B5,2,1)),_314_Table1,MATCH(MID($B5,1,1),_314_Table1_ColumnLookup,0),FALSE)
+N("314"),
""))))))))))))))))))))))))</f>
        <v>#VALUE!</v>
      </c>
      <c r="E5" s="238" t="e">
        <f>IF(AND(VALUE(LEFT($A5,3))=309,LEN($B5)=3),VLOOKUP(VALUE(MID($B5,2,2)),_309_Table2,MATCH(MID($B5,1,1),_309_Table2_ColumnLookup,0),FALSE),
  IF($C5="309 LCR SummaryA",OneYearSCR,IF($C5="309 LCR SummaryB",UltimateSCR,IF(VALUE(LEFT($A5,3))=309,VLOOKUP(VALUE(MID($B5,2,1)),_309_Table2,MATCH(MID($B5,1,1),_309_Table2_ColumnLookup,0),FALSE)
+N("309"),
  IF(VALUE(LEFT($A5,3))=310,VLOOKUP(VALUE(MID($B5,2,1)),_310_Table2,MATCH(MID($B5,1,1),_310_Table2_ColumnLookup,0),FALSE)
+N("310"),
  IF(AND(VALUE(LEFT($A5,3))=311,LEN($I5)=4),VLOOKUP($I5,_311_Table2,MATCH($B5,_311_Table2_ColumnLookup,0),FALSE),
  IF(AND(VALUE(LEFT($A5,3))=311,OR($B5="I2",$B5="J2",$B5="K2",$B5="L2")),VLOOKUP('311'!$G$58,_311_Table2,MATCH(MID($B5,1,1),_311_Table2_ColumnLookup,0),FALSE),
  IF(AND(VALUE(LEFT($A5,3))=311,RIGHT($B5,5)="Total"),VLOOKUP('311'!$G$59,_311_Table2,MATCH(MID($B5,1,1),_311_Table2_ColumnLookup,0),FALSE),
  IF(VALUE(LEFT($A5,3))=311,VLOOKUP(VALUE(MID($B5,2,1)),_311_Table2,MATCH(MID($B5,1,1),_311_Table2_ColumnLookup,0),FALSE)
+N("311"),
  IF(AND(VALUE(LEFT($A5,3))=312,LEFT($G5,10)="Unincepted",$B5="G "),VLOOKUP(" ULO",_312_Table2,MATCH('312'!$N$16,_312_Table2_ColumnLookup,0),FALSE),
  IF(AND(VALUE(LEFT($A5,3))=312,LEFT($G5,10)="Unincepted",$B5="O "),VLOOKUP(" ULO",_312_Table2,MATCH('312'!$V$16,_312_Table2_ColumnLookup,0),FALSE),
  IF(AND(VALUE(LEFT($A5,3))=312,LEFT($G5,10)="Unincepted",$B5="Q "),VLOOKUP(" ULO",_312_Table2,MATCH('312'!$X$16,_312_Table2_ColumnLookup,0),FALSE),
  IF(AND(VALUE(LEFT($A5,3))=312,LEFT($G5,10)="Unincepted"),VLOOKUP(" ULO",_312_Table2,MATCH(LEFT($B5,1),_312_Table2_ColumnLookup,0),FALSE),
  IF(AND(VALUE(LEFT($A5,3))=312,LEFT($G5,5)="Total",$B5="G "),VLOOKUP('312'!$F$80,_312_Table2,MATCH('312'!$N$16,_312_Table2_ColumnLookup,0),FALSE),
  IF(AND(VALUE(LEFT($A5,3))=312,LEFT($G5,5)="Total",$B5="O "),VLOOKUP('312'!$F$80,_312_Table2,MATCH('312'!$V$16,_312_Table2_ColumnLookup,0),FALSE),
  IF(AND(VALUE(LEFT($A5,3))=312,LEFT($G5,5)="Total",$B5="Q "),VLOOKUP('312'!$F$80,_312_Table2,MATCH('312'!$X$16,_312_Table2_ColumnLookup,0),FALSE),
  IF(AND(VALUE(LEFT($A5,3))=312,LEFT($G5,5)="Total"),VLOOKUP('312'!$F$80,_312_Table2,MATCH(LEFT($B5,1),_312_Table2_ColumnLookup,0),FALSE),
  IF(AND(VALUE(LEFT($A5,3))=312,LEN($I5)=4,$B5="G"),VLOOKUP($I5,_312_Table2,MATCH('312'!$N$16,_312_Table2_ColumnLookup,0),FALSE),
  IF(AND(VALUE(LEFT($A5,3))=312,LEN($I5)=4,$B5="O"),VLOOKUP($I5,_312_Table2,MATCH('312'!$V$16,_312_Table2_ColumnLookup,0),FALSE),
  IF(AND(VALUE(LEFT($A5,3))=312,LEN($I5)=4,$B5="Q"),VLOOKUP($I5,_312_Table2,MATCH('312'!$X$16,_312_Table2_ColumnLookup,0),FALSE),
  IF(AND(VALUE(LEFT($A5,3))=312,LEN($I5)=4),VLOOKUP($I5,_312_Table2,MATCH(LEFT($B5,1),_312_Table2_ColumnLookup,0),FALSE)
+N("312"),
  IF(VALUE(LEFT($A5,3))=313,VLOOKUP(VALUE(MID($B5,2,1)),_313_Table2,MATCH(MID($B5,1,1),_313_Table2_ColumnLookup,0),FALSE)
+N("313"),
  IF(AND(VALUE(LEFT($A5,3))=314,LEN($B5)=3),VLOOKUP(VALUE(MID($B5,2,2)),_314_Table2,MATCH(MID($B5,1,1),_314_Table2_ColumnLookup,0),FALSE),
  IF(VALUE(LEFT($A5,3))=314,VLOOKUP(VALUE(MID($B5,2,1)),_314_Table2,MATCH(MID($B5,1,1),_314_Table2_ColumnLookup,0),FALSE)
+N("314"),
""))))))))))))))))))))))))</f>
        <v>#VALUE!</v>
      </c>
      <c r="F5" s="238" t="e">
        <f>IF(AND(VALUE(LEFT($A5,3))=309,LEN($B5)=3),VLOOKUP(VALUE(MID($B5,2,2)),_309_Table3,MATCH(MID($B5,1,1),_309_Table3_ColumnLookup,0),FALSE),
  IF($C5="309 LCR SummaryA",OneYearSCR,IF($C5="309 LCR SummaryB",UltimateSCR,IF(VALUE(LEFT($A5,3))=309,VLOOKUP(VALUE(MID($B5,2,1)),_309_Table3,MATCH(MID($B5,1,1),_309_Table3_ColumnLookup,0),FALSE)
+N("309"),
  IF(VALUE(LEFT($A5,3))=310,VLOOKUP(VALUE(MID($B5,2,1)),_310_Table3,MATCH(MID($B5,1,1),_310_Table3_ColumnLookup,0),FALSE)
+N("310"),
  IF(AND(VALUE(LEFT($A5,3))=311,LEN($I5)=4),VLOOKUP($I5,_311_Table3,MATCH($B5,_311_Table3_ColumnLookup,0),FALSE),
  IF(AND(VALUE(LEFT($A5,3))=311,OR($B5="I2",$B5="J2",$B5="K2",$B5="L2")),VLOOKUP('311'!$G$58,_311_Table3,MATCH(MID($B5,1,1),_311_Table3_ColumnLookup,0),FALSE),
  IF(AND(VALUE(LEFT($A5,3))=311,RIGHT($B5,5)="Total"),VLOOKUP('311'!$G$59,_311_Table3,MATCH(MID($B5,1,1),_311_Table3_ColumnLookup,0),FALSE),
  IF(VALUE(LEFT($A5,3))=311,VLOOKUP(VALUE(MID($B5,2,1)),_311_Table3,MATCH(MID($B5,1,1),_311_Table3_ColumnLookup,0),FALSE)
+N("311"),
  IF(AND(VALUE(LEFT($A5,3))=312,LEFT($G5,10)="Unincepted",$B5="G "),VLOOKUP(" ULO",_312_Table3,MATCH('312'!$N$16,_312_Table3_ColumnLookup,0),FALSE),
  IF(AND(VALUE(LEFT($A5,3))=312,LEFT($G5,10)="Unincepted",$B5="O "),VLOOKUP(" ULO",_312_Table3,MATCH('312'!$V$16,_312_Table3_ColumnLookup,0),FALSE),
  IF(AND(VALUE(LEFT($A5,3))=312,LEFT($G5,10)="Unincepted",$B5="Q "),VLOOKUP(" ULO",_312_Table3,MATCH('312'!$X$16,_312_Table3_ColumnLookup,0),FALSE),
  IF(AND(VALUE(LEFT($A5,3))=312,LEFT($G5,10)="Unincepted"),VLOOKUP(" ULO",_312_Table3,MATCH(LEFT($B5,1),_312_Table3_ColumnLookup,0),FALSE),
  IF(AND(VALUE(LEFT($A5,3))=312,LEFT($G5,5)="Total",$B5="G "),VLOOKUP('312'!$F$80,_312_Table3,MATCH('312'!$N$16,_312_Table3_ColumnLookup,0),FALSE),
  IF(AND(VALUE(LEFT($A5,3))=312,LEFT($G5,5)="Total",$B5="O "),VLOOKUP('312'!$F$80,_312_Table3,MATCH('312'!$V$16,_312_Table3_ColumnLookup,0),FALSE),
  IF(AND(VALUE(LEFT($A5,3))=312,LEFT($G5,5)="Total",$B5="Q "),VLOOKUP('312'!$F$80,_312_Table3,MATCH('312'!$X$16,_312_Table3_ColumnLookup,0),FALSE),
  IF(AND(VALUE(LEFT($A5,3))=312,LEFT($G5,5)="Total"),VLOOKUP('312'!$F$80,_312_Table3,MATCH(LEFT($B5,1),_312_Table3_ColumnLookup,0),FALSE),
  IF(AND(VALUE(LEFT($A5,3))=312,LEN($I5)=4,$B5="G"),VLOOKUP($I5,_312_Table3,MATCH('312'!$N$16,_312_Table3_ColumnLookup,0),FALSE),
  IF(AND(VALUE(LEFT($A5,3))=312,LEN($I5)=4,$B5="O"),VLOOKUP($I5,_312_Table3,MATCH('312'!$V$16,_312_Table3_ColumnLookup,0),FALSE),
  IF(AND(VALUE(LEFT($A5,3))=312,LEN($I5)=4,$B5="Q"),VLOOKUP($I5,_312_Table3,MATCH('312'!$X$16,_312_Table3_ColumnLookup,0),FALSE),
  IF(AND(VALUE(LEFT($A5,3))=312,LEN($I5)=4),VLOOKUP($I5,_312_Table3,MATCH(LEFT($B5,1),_312_Table3_ColumnLookup,0),FALSE)
+N("312"),
  IF(VALUE(LEFT($A5,3))=313,VLOOKUP(VALUE(MID($B5,2,1)),_313_Table3,MATCH(MID($B5,1,1),_313_Table3_ColumnLookup,0),FALSE)
+N("313"),
  IF(AND(VALUE(LEFT($A5,3))=314,LEN($B5)=3),VLOOKUP(VALUE(MID($B5,2,2)),_314_Table3,MATCH(MID($B5,1,1),_314_Table3_ColumnLookup,0),FALSE),
  IF(VALUE(LEFT($A5,3))=314,VLOOKUP(VALUE(MID($B5,2,1)),_314_Table3,MATCH(MID($B5,1,1),_314_Table3_ColumnLookup,0),FALSE)
+N("314"),
""))))))))))))))))))))))))</f>
        <v>#VALUE!</v>
      </c>
      <c r="G5" t="s">
        <v>903</v>
      </c>
      <c r="H5" s="321" t="b">
        <f>IFERROR(
IF(ISERROR($D5)=FALSE,$D5,IF(ISERROR($E5)=FALSE,$E5,IF(ISERROR($F5)=FALSE,$F5
+N("012 checkboxes"),
IF(
IF(OR(LEFT($A5,9)="Syndicate",LEFT($A5,12)="NewSyndicate"),VLOOKUP($A5,'012'!$J:$ZW,MATCH("Link to button",'012'!$J$1:$ZW$1,0),0)
+N("309 checkbox"),
IF($C5="309 LCR Summary0",VLOOKUP("Notes990",'309'!$P:$ZZ,MATCH("Link to button",'309'!$P$1:$ZZ$1,0),0)
+N("313 checkboxes"),
IF($C5="313 Financial Information0LcmVsScr",IF($C5="309 LCR Summary0",VLOOKUP("LcmVsScr",'309'!$N:$ZZ,MATCH("Link to button",'309'!$N$1:$ZZ$1,0),0),
IF($C5="313 Financial Information0LcrDocAttached",IF($C5="309 LCR Summary0",VLOOKUP("LcrDocAttached",'309'!$N:$ZZ,MATCH("Link to button",'309'!$N$1:$ZZ$1,0),
0)))))))=1,TRUE,FALSE)
))),"")</f>
        <v>0</v>
      </c>
    </row>
    <row r="6" spans="1:11" customFormat="1">
      <c r="A6" s="237" t="str">
        <f>VLOOKUP($G6,CSVLookups!$B:$R,MATCH(A$1,CSVLookups!$B$1:$R$1,0),FALSE)</f>
        <v>SyndicateTypeLife</v>
      </c>
      <c r="B6" s="237">
        <f>VLOOKUP($G6,CSVLookups!$B:$R,MATCH(B$1,CSVLookups!$B$1:$R$1,0),FALSE)</f>
        <v>0</v>
      </c>
      <c r="C6" s="238" t="str">
        <f t="shared" si="0"/>
        <v/>
      </c>
      <c r="D6" s="238" t="e">
        <f>IF(AND(VALUE(LEFT($A6,3))=309,LEN($B6)=3),VLOOKUP(VALUE(MID($B6,2,2)),_309_Table1,MATCH(MID($B6,1,1),_309_Table1_ColumnLookup,0),FALSE),
  IF($C6="309 LCR SummaryA",OneYearSCR,IF($C6="309 LCR SummaryB",UltimateSCR,IF(VALUE(LEFT($A6,3))=309,VLOOKUP(VALUE(MID($B6,2,1)),_309_Table1,MATCH(MID($B6,1,1),_309_Table1_ColumnLookup,0),FALSE)
+N("309"),
  IF(VALUE(LEFT($A6,3))=310,VLOOKUP(VALUE(MID($B6,2,1)),_310_Table1,MATCH(MID($B6,1,1),_310_Table1_ColumnLookup,0),FALSE)
+N("310"),
  IF(AND(VALUE(LEFT($A6,3))=311,LEN($I6)=4),VLOOKUP($I6,_311_Table1,MATCH($B6,_311_Table1_ColumnLookup,0),FALSE),
  IF(AND(VALUE(LEFT($A6,3))=311,OR($B6="I2",$B6="J2",$B6="K2",$B6="L2")),VLOOKUP('311'!$G$58,_311_Table1,MATCH(MID($B6,1,1),_311_Table1_ColumnLookup,0),FALSE),
  IF(AND(VALUE(LEFT($A6,3))=311,RIGHT($B6,5)="Total"),VLOOKUP('311'!$G$59,_311_Table1,MATCH(MID($B6,1,1),_311_Table1_ColumnLookup,0),FALSE),
  IF(VALUE(LEFT($A6,3))=311,VLOOKUP(VALUE(MID($B6,2,1)),_311_Table1,MATCH(MID($B6,1,1),_311_Table1_ColumnLookup,0),FALSE)
+N("311"),
  IF(AND(VALUE(LEFT($A6,3))=312,LEFT($G6,10)="Unincepted",$B6="G "),VLOOKUP(" ULO",_312_Table1,MATCH('312'!$N$16,_312_Table1_ColumnLookup,0),FALSE),
  IF(AND(VALUE(LEFT($A6,3))=312,LEFT($G6,10)="Unincepted",$B6="O "),VLOOKUP(" ULO",_312_Table1,MATCH('312'!$V$16,_312_Table1_ColumnLookup,0),FALSE),
  IF(AND(VALUE(LEFT($A6,3))=312,LEFT($G6,10)="Unincepted",$B6="Q "),VLOOKUP(" ULO",_312_Table1,MATCH('312'!$X$16,_312_Table1_ColumnLookup,0),FALSE),
  IF(AND(VALUE(LEFT($A6,3))=312,LEFT($G6,10)="Unincepted"),VLOOKUP(" ULO",_312_Table1,MATCH(LEFT($B6,1),_312_Table1_ColumnLookup,0),FALSE),
  IF(AND(VALUE(LEFT($A6,3))=312,LEFT($G6,5)="Total",$B6="G "),VLOOKUP('312'!$F$80,_312_Table1,MATCH('312'!$N$16,_312_Table1_ColumnLookup,0),FALSE),
  IF(AND(VALUE(LEFT($A6,3))=312,LEFT($G6,5)="Total",$B6="O "),VLOOKUP('312'!$F$80,_312_Table1,MATCH('312'!$V$16,_312_Table1_ColumnLookup,0),FALSE),
  IF(AND(VALUE(LEFT($A6,3))=312,LEFT($G6,5)="Total",$B6="Q "),VLOOKUP('312'!$F$80,_312_Table1,MATCH('312'!$X$16,_312_Table1_ColumnLookup,0),FALSE),
  IF(AND(VALUE(LEFT($A6,3))=312,LEFT($G6,5)="Total"),VLOOKUP('312'!$F$80,_312_Table1,MATCH(LEFT($B6,1),_312_Table1_ColumnLookup,0),FALSE),
  IF(AND(VALUE(LEFT($A6,3))=312,LEN($I6)=4,$B6="G"),VLOOKUP($I6,_312_Table1,MATCH('312'!$N$16,_312_Table1_ColumnLookup,0),FALSE),
  IF(AND(VALUE(LEFT($A6,3))=312,LEN($I6)=4,$B6="O"),VLOOKUP($I6,_312_Table1,MATCH('312'!$V$16,_312_Table1_ColumnLookup,0),FALSE),
  IF(AND(VALUE(LEFT($A6,3))=312,LEN($I6)=4,$B6="Q"),VLOOKUP($I6,_312_Table1,MATCH('312'!$X$16,_312_Table1_ColumnLookup,0),FALSE),
  IF(AND(VALUE(LEFT($A6,3))=312,LEN($I6)=4),VLOOKUP($I6,_312_Table1,MATCH(LEFT($B6,1),_312_Table1_ColumnLookup,0),FALSE)
+N("312"),
  IF(VALUE(LEFT($A6,3))=313,VLOOKUP(VALUE(MID($B6,2,1)),_313_Table1,MATCH(MID($B6,1,1),_313_Table1_ColumnLookup,0),FALSE)
+N("313"),
  IF(AND(VALUE(LEFT($A6,3))=314,LEN($B6)=3),VLOOKUP(VALUE(MID($B6,2,2)),_314_Table1,MATCH(MID($B6,1,1),_314_Table1_ColumnLookup,0),FALSE),
  IF(VALUE(LEFT($A6,3))=314,VLOOKUP(VALUE(MID($B6,2,1)),_314_Table1,MATCH(MID($B6,1,1),_314_Table1_ColumnLookup,0),FALSE)
+N("314"),
""))))))))))))))))))))))))</f>
        <v>#VALUE!</v>
      </c>
      <c r="E6" s="238" t="e">
        <f>IF(AND(VALUE(LEFT($A6,3))=309,LEN($B6)=3),VLOOKUP(VALUE(MID($B6,2,2)),_309_Table2,MATCH(MID($B6,1,1),_309_Table2_ColumnLookup,0),FALSE),
  IF($C6="309 LCR SummaryA",OneYearSCR,IF($C6="309 LCR SummaryB",UltimateSCR,IF(VALUE(LEFT($A6,3))=309,VLOOKUP(VALUE(MID($B6,2,1)),_309_Table2,MATCH(MID($B6,1,1),_309_Table2_ColumnLookup,0),FALSE)
+N("309"),
  IF(VALUE(LEFT($A6,3))=310,VLOOKUP(VALUE(MID($B6,2,1)),_310_Table2,MATCH(MID($B6,1,1),_310_Table2_ColumnLookup,0),FALSE)
+N("310"),
  IF(AND(VALUE(LEFT($A6,3))=311,LEN($I6)=4),VLOOKUP($I6,_311_Table2,MATCH($B6,_311_Table2_ColumnLookup,0),FALSE),
  IF(AND(VALUE(LEFT($A6,3))=311,OR($B6="I2",$B6="J2",$B6="K2",$B6="L2")),VLOOKUP('311'!$G$58,_311_Table2,MATCH(MID($B6,1,1),_311_Table2_ColumnLookup,0),FALSE),
  IF(AND(VALUE(LEFT($A6,3))=311,RIGHT($B6,5)="Total"),VLOOKUP('311'!$G$59,_311_Table2,MATCH(MID($B6,1,1),_311_Table2_ColumnLookup,0),FALSE),
  IF(VALUE(LEFT($A6,3))=311,VLOOKUP(VALUE(MID($B6,2,1)),_311_Table2,MATCH(MID($B6,1,1),_311_Table2_ColumnLookup,0),FALSE)
+N("311"),
  IF(AND(VALUE(LEFT($A6,3))=312,LEFT($G6,10)="Unincepted",$B6="G "),VLOOKUP(" ULO",_312_Table2,MATCH('312'!$N$16,_312_Table2_ColumnLookup,0),FALSE),
  IF(AND(VALUE(LEFT($A6,3))=312,LEFT($G6,10)="Unincepted",$B6="O "),VLOOKUP(" ULO",_312_Table2,MATCH('312'!$V$16,_312_Table2_ColumnLookup,0),FALSE),
  IF(AND(VALUE(LEFT($A6,3))=312,LEFT($G6,10)="Unincepted",$B6="Q "),VLOOKUP(" ULO",_312_Table2,MATCH('312'!$X$16,_312_Table2_ColumnLookup,0),FALSE),
  IF(AND(VALUE(LEFT($A6,3))=312,LEFT($G6,10)="Unincepted"),VLOOKUP(" ULO",_312_Table2,MATCH(LEFT($B6,1),_312_Table2_ColumnLookup,0),FALSE),
  IF(AND(VALUE(LEFT($A6,3))=312,LEFT($G6,5)="Total",$B6="G "),VLOOKUP('312'!$F$80,_312_Table2,MATCH('312'!$N$16,_312_Table2_ColumnLookup,0),FALSE),
  IF(AND(VALUE(LEFT($A6,3))=312,LEFT($G6,5)="Total",$B6="O "),VLOOKUP('312'!$F$80,_312_Table2,MATCH('312'!$V$16,_312_Table2_ColumnLookup,0),FALSE),
  IF(AND(VALUE(LEFT($A6,3))=312,LEFT($G6,5)="Total",$B6="Q "),VLOOKUP('312'!$F$80,_312_Table2,MATCH('312'!$X$16,_312_Table2_ColumnLookup,0),FALSE),
  IF(AND(VALUE(LEFT($A6,3))=312,LEFT($G6,5)="Total"),VLOOKUP('312'!$F$80,_312_Table2,MATCH(LEFT($B6,1),_312_Table2_ColumnLookup,0),FALSE),
  IF(AND(VALUE(LEFT($A6,3))=312,LEN($I6)=4,$B6="G"),VLOOKUP($I6,_312_Table2,MATCH('312'!$N$16,_312_Table2_ColumnLookup,0),FALSE),
  IF(AND(VALUE(LEFT($A6,3))=312,LEN($I6)=4,$B6="O"),VLOOKUP($I6,_312_Table2,MATCH('312'!$V$16,_312_Table2_ColumnLookup,0),FALSE),
  IF(AND(VALUE(LEFT($A6,3))=312,LEN($I6)=4,$B6="Q"),VLOOKUP($I6,_312_Table2,MATCH('312'!$X$16,_312_Table2_ColumnLookup,0),FALSE),
  IF(AND(VALUE(LEFT($A6,3))=312,LEN($I6)=4),VLOOKUP($I6,_312_Table2,MATCH(LEFT($B6,1),_312_Table2_ColumnLookup,0),FALSE)
+N("312"),
  IF(VALUE(LEFT($A6,3))=313,VLOOKUP(VALUE(MID($B6,2,1)),_313_Table2,MATCH(MID($B6,1,1),_313_Table2_ColumnLookup,0),FALSE)
+N("313"),
  IF(AND(VALUE(LEFT($A6,3))=314,LEN($B6)=3),VLOOKUP(VALUE(MID($B6,2,2)),_314_Table2,MATCH(MID($B6,1,1),_314_Table2_ColumnLookup,0),FALSE),
  IF(VALUE(LEFT($A6,3))=314,VLOOKUP(VALUE(MID($B6,2,1)),_314_Table2,MATCH(MID($B6,1,1),_314_Table2_ColumnLookup,0),FALSE)
+N("314"),
""))))))))))))))))))))))))</f>
        <v>#VALUE!</v>
      </c>
      <c r="F6" s="238" t="e">
        <f>IF(AND(VALUE(LEFT($A6,3))=309,LEN($B6)=3),VLOOKUP(VALUE(MID($B6,2,2)),_309_Table3,MATCH(MID($B6,1,1),_309_Table3_ColumnLookup,0),FALSE),
  IF($C6="309 LCR SummaryA",OneYearSCR,IF($C6="309 LCR SummaryB",UltimateSCR,IF(VALUE(LEFT($A6,3))=309,VLOOKUP(VALUE(MID($B6,2,1)),_309_Table3,MATCH(MID($B6,1,1),_309_Table3_ColumnLookup,0),FALSE)
+N("309"),
  IF(VALUE(LEFT($A6,3))=310,VLOOKUP(VALUE(MID($B6,2,1)),_310_Table3,MATCH(MID($B6,1,1),_310_Table3_ColumnLookup,0),FALSE)
+N("310"),
  IF(AND(VALUE(LEFT($A6,3))=311,LEN($I6)=4),VLOOKUP($I6,_311_Table3,MATCH($B6,_311_Table3_ColumnLookup,0),FALSE),
  IF(AND(VALUE(LEFT($A6,3))=311,OR($B6="I2",$B6="J2",$B6="K2",$B6="L2")),VLOOKUP('311'!$G$58,_311_Table3,MATCH(MID($B6,1,1),_311_Table3_ColumnLookup,0),FALSE),
  IF(AND(VALUE(LEFT($A6,3))=311,RIGHT($B6,5)="Total"),VLOOKUP('311'!$G$59,_311_Table3,MATCH(MID($B6,1,1),_311_Table3_ColumnLookup,0),FALSE),
  IF(VALUE(LEFT($A6,3))=311,VLOOKUP(VALUE(MID($B6,2,1)),_311_Table3,MATCH(MID($B6,1,1),_311_Table3_ColumnLookup,0),FALSE)
+N("311"),
  IF(AND(VALUE(LEFT($A6,3))=312,LEFT($G6,10)="Unincepted",$B6="G "),VLOOKUP(" ULO",_312_Table3,MATCH('312'!$N$16,_312_Table3_ColumnLookup,0),FALSE),
  IF(AND(VALUE(LEFT($A6,3))=312,LEFT($G6,10)="Unincepted",$B6="O "),VLOOKUP(" ULO",_312_Table3,MATCH('312'!$V$16,_312_Table3_ColumnLookup,0),FALSE),
  IF(AND(VALUE(LEFT($A6,3))=312,LEFT($G6,10)="Unincepted",$B6="Q "),VLOOKUP(" ULO",_312_Table3,MATCH('312'!$X$16,_312_Table3_ColumnLookup,0),FALSE),
  IF(AND(VALUE(LEFT($A6,3))=312,LEFT($G6,10)="Unincepted"),VLOOKUP(" ULO",_312_Table3,MATCH(LEFT($B6,1),_312_Table3_ColumnLookup,0),FALSE),
  IF(AND(VALUE(LEFT($A6,3))=312,LEFT($G6,5)="Total",$B6="G "),VLOOKUP('312'!$F$80,_312_Table3,MATCH('312'!$N$16,_312_Table3_ColumnLookup,0),FALSE),
  IF(AND(VALUE(LEFT($A6,3))=312,LEFT($G6,5)="Total",$B6="O "),VLOOKUP('312'!$F$80,_312_Table3,MATCH('312'!$V$16,_312_Table3_ColumnLookup,0),FALSE),
  IF(AND(VALUE(LEFT($A6,3))=312,LEFT($G6,5)="Total",$B6="Q "),VLOOKUP('312'!$F$80,_312_Table3,MATCH('312'!$X$16,_312_Table3_ColumnLookup,0),FALSE),
  IF(AND(VALUE(LEFT($A6,3))=312,LEFT($G6,5)="Total"),VLOOKUP('312'!$F$80,_312_Table3,MATCH(LEFT($B6,1),_312_Table3_ColumnLookup,0),FALSE),
  IF(AND(VALUE(LEFT($A6,3))=312,LEN($I6)=4,$B6="G"),VLOOKUP($I6,_312_Table3,MATCH('312'!$N$16,_312_Table3_ColumnLookup,0),FALSE),
  IF(AND(VALUE(LEFT($A6,3))=312,LEN($I6)=4,$B6="O"),VLOOKUP($I6,_312_Table3,MATCH('312'!$V$16,_312_Table3_ColumnLookup,0),FALSE),
  IF(AND(VALUE(LEFT($A6,3))=312,LEN($I6)=4,$B6="Q"),VLOOKUP($I6,_312_Table3,MATCH('312'!$X$16,_312_Table3_ColumnLookup,0),FALSE),
  IF(AND(VALUE(LEFT($A6,3))=312,LEN($I6)=4),VLOOKUP($I6,_312_Table3,MATCH(LEFT($B6,1),_312_Table3_ColumnLookup,0),FALSE)
+N("312"),
  IF(VALUE(LEFT($A6,3))=313,VLOOKUP(VALUE(MID($B6,2,1)),_313_Table3,MATCH(MID($B6,1,1),_313_Table3_ColumnLookup,0),FALSE)
+N("313"),
  IF(AND(VALUE(LEFT($A6,3))=314,LEN($B6)=3),VLOOKUP(VALUE(MID($B6,2,2)),_314_Table3,MATCH(MID($B6,1,1),_314_Table3_ColumnLookup,0),FALSE),
  IF(VALUE(LEFT($A6,3))=314,VLOOKUP(VALUE(MID($B6,2,1)),_314_Table3,MATCH(MID($B6,1,1),_314_Table3_ColumnLookup,0),FALSE)
+N("314"),
""))))))))))))))))))))))))</f>
        <v>#VALUE!</v>
      </c>
      <c r="G6" t="s">
        <v>905</v>
      </c>
      <c r="H6" s="321" t="b">
        <f>IFERROR(
IF(ISERROR($D6)=FALSE,$D6,IF(ISERROR($E6)=FALSE,$E6,IF(ISERROR($F6)=FALSE,$F6
+N("012 checkboxes"),
IF(
IF(OR(LEFT($A6,9)="Syndicate",LEFT($A6,12)="NewSyndicate"),VLOOKUP($A6,'012'!$J:$ZW,MATCH("Link to button",'012'!$J$1:$ZW$1,0),0)
+N("309 checkbox"),
IF($C6="309 LCR Summary0",VLOOKUP("Notes990",'309'!$P:$ZZ,MATCH("Link to button",'309'!$P$1:$ZZ$1,0),0)
+N("313 checkboxes"),
IF($C6="313 Financial Information0LcmVsScr",IF($C6="309 LCR Summary0",VLOOKUP("LcmVsScr",'309'!$N:$ZZ,MATCH("Link to button",'309'!$N$1:$ZZ$1,0),0),
IF($C6="313 Financial Information0LcrDocAttached",IF($C6="309 LCR Summary0",VLOOKUP("LcrDocAttached",'309'!$N:$ZZ,MATCH("Link to button",'309'!$N$1:$ZZ$1,0),
0)))))))=1,TRUE,FALSE)
))),"")</f>
        <v>0</v>
      </c>
    </row>
    <row r="7" spans="1:11" customFormat="1">
      <c r="A7" s="237" t="str">
        <f>VLOOKUP($G7,CSVLookups!$B:$R,MATCH(A$1,CSVLookups!$B$1:$R$1,0),FALSE)</f>
        <v>SyndicateTypeNonLife</v>
      </c>
      <c r="B7" s="237">
        <f>VLOOKUP($G7,CSVLookups!$B:$R,MATCH(B$1,CSVLookups!$B$1:$R$1,0),FALSE)</f>
        <v>0</v>
      </c>
      <c r="C7" s="238" t="str">
        <f t="shared" si="0"/>
        <v/>
      </c>
      <c r="D7" s="238" t="e">
        <f>IF(AND(VALUE(LEFT($A7,3))=309,LEN($B7)=3),VLOOKUP(VALUE(MID($B7,2,2)),_309_Table1,MATCH(MID($B7,1,1),_309_Table1_ColumnLookup,0),FALSE),
  IF($C7="309 LCR SummaryA",OneYearSCR,IF($C7="309 LCR SummaryB",UltimateSCR,IF(VALUE(LEFT($A7,3))=309,VLOOKUP(VALUE(MID($B7,2,1)),_309_Table1,MATCH(MID($B7,1,1),_309_Table1_ColumnLookup,0),FALSE)
+N("309"),
  IF(VALUE(LEFT($A7,3))=310,VLOOKUP(VALUE(MID($B7,2,1)),_310_Table1,MATCH(MID($B7,1,1),_310_Table1_ColumnLookup,0),FALSE)
+N("310"),
  IF(AND(VALUE(LEFT($A7,3))=311,LEN($I7)=4),VLOOKUP($I7,_311_Table1,MATCH($B7,_311_Table1_ColumnLookup,0),FALSE),
  IF(AND(VALUE(LEFT($A7,3))=311,OR($B7="I2",$B7="J2",$B7="K2",$B7="L2")),VLOOKUP('311'!$G$58,_311_Table1,MATCH(MID($B7,1,1),_311_Table1_ColumnLookup,0),FALSE),
  IF(AND(VALUE(LEFT($A7,3))=311,RIGHT($B7,5)="Total"),VLOOKUP('311'!$G$59,_311_Table1,MATCH(MID($B7,1,1),_311_Table1_ColumnLookup,0),FALSE),
  IF(VALUE(LEFT($A7,3))=311,VLOOKUP(VALUE(MID($B7,2,1)),_311_Table1,MATCH(MID($B7,1,1),_311_Table1_ColumnLookup,0),FALSE)
+N("311"),
  IF(AND(VALUE(LEFT($A7,3))=312,LEFT($G7,10)="Unincepted",$B7="G "),VLOOKUP(" ULO",_312_Table1,MATCH('312'!$N$16,_312_Table1_ColumnLookup,0),FALSE),
  IF(AND(VALUE(LEFT($A7,3))=312,LEFT($G7,10)="Unincepted",$B7="O "),VLOOKUP(" ULO",_312_Table1,MATCH('312'!$V$16,_312_Table1_ColumnLookup,0),FALSE),
  IF(AND(VALUE(LEFT($A7,3))=312,LEFT($G7,10)="Unincepted",$B7="Q "),VLOOKUP(" ULO",_312_Table1,MATCH('312'!$X$16,_312_Table1_ColumnLookup,0),FALSE),
  IF(AND(VALUE(LEFT($A7,3))=312,LEFT($G7,10)="Unincepted"),VLOOKUP(" ULO",_312_Table1,MATCH(LEFT($B7,1),_312_Table1_ColumnLookup,0),FALSE),
  IF(AND(VALUE(LEFT($A7,3))=312,LEFT($G7,5)="Total",$B7="G "),VLOOKUP('312'!$F$80,_312_Table1,MATCH('312'!$N$16,_312_Table1_ColumnLookup,0),FALSE),
  IF(AND(VALUE(LEFT($A7,3))=312,LEFT($G7,5)="Total",$B7="O "),VLOOKUP('312'!$F$80,_312_Table1,MATCH('312'!$V$16,_312_Table1_ColumnLookup,0),FALSE),
  IF(AND(VALUE(LEFT($A7,3))=312,LEFT($G7,5)="Total",$B7="Q "),VLOOKUP('312'!$F$80,_312_Table1,MATCH('312'!$X$16,_312_Table1_ColumnLookup,0),FALSE),
  IF(AND(VALUE(LEFT($A7,3))=312,LEFT($G7,5)="Total"),VLOOKUP('312'!$F$80,_312_Table1,MATCH(LEFT($B7,1),_312_Table1_ColumnLookup,0),FALSE),
  IF(AND(VALUE(LEFT($A7,3))=312,LEN($I7)=4,$B7="G"),VLOOKUP($I7,_312_Table1,MATCH('312'!$N$16,_312_Table1_ColumnLookup,0),FALSE),
  IF(AND(VALUE(LEFT($A7,3))=312,LEN($I7)=4,$B7="O"),VLOOKUP($I7,_312_Table1,MATCH('312'!$V$16,_312_Table1_ColumnLookup,0),FALSE),
  IF(AND(VALUE(LEFT($A7,3))=312,LEN($I7)=4,$B7="Q"),VLOOKUP($I7,_312_Table1,MATCH('312'!$X$16,_312_Table1_ColumnLookup,0),FALSE),
  IF(AND(VALUE(LEFT($A7,3))=312,LEN($I7)=4),VLOOKUP($I7,_312_Table1,MATCH(LEFT($B7,1),_312_Table1_ColumnLookup,0),FALSE)
+N("312"),
  IF(VALUE(LEFT($A7,3))=313,VLOOKUP(VALUE(MID($B7,2,1)),_313_Table1,MATCH(MID($B7,1,1),_313_Table1_ColumnLookup,0),FALSE)
+N("313"),
  IF(AND(VALUE(LEFT($A7,3))=314,LEN($B7)=3),VLOOKUP(VALUE(MID($B7,2,2)),_314_Table1,MATCH(MID($B7,1,1),_314_Table1_ColumnLookup,0),FALSE),
  IF(VALUE(LEFT($A7,3))=314,VLOOKUP(VALUE(MID($B7,2,1)),_314_Table1,MATCH(MID($B7,1,1),_314_Table1_ColumnLookup,0),FALSE)
+N("314"),
""))))))))))))))))))))))))</f>
        <v>#VALUE!</v>
      </c>
      <c r="E7" s="238" t="e">
        <f>IF(AND(VALUE(LEFT($A7,3))=309,LEN($B7)=3),VLOOKUP(VALUE(MID($B7,2,2)),_309_Table2,MATCH(MID($B7,1,1),_309_Table2_ColumnLookup,0),FALSE),
  IF($C7="309 LCR SummaryA",OneYearSCR,IF($C7="309 LCR SummaryB",UltimateSCR,IF(VALUE(LEFT($A7,3))=309,VLOOKUP(VALUE(MID($B7,2,1)),_309_Table2,MATCH(MID($B7,1,1),_309_Table2_ColumnLookup,0),FALSE)
+N("309"),
  IF(VALUE(LEFT($A7,3))=310,VLOOKUP(VALUE(MID($B7,2,1)),_310_Table2,MATCH(MID($B7,1,1),_310_Table2_ColumnLookup,0),FALSE)
+N("310"),
  IF(AND(VALUE(LEFT($A7,3))=311,LEN($I7)=4),VLOOKUP($I7,_311_Table2,MATCH($B7,_311_Table2_ColumnLookup,0),FALSE),
  IF(AND(VALUE(LEFT($A7,3))=311,OR($B7="I2",$B7="J2",$B7="K2",$B7="L2")),VLOOKUP('311'!$G$58,_311_Table2,MATCH(MID($B7,1,1),_311_Table2_ColumnLookup,0),FALSE),
  IF(AND(VALUE(LEFT($A7,3))=311,RIGHT($B7,5)="Total"),VLOOKUP('311'!$G$59,_311_Table2,MATCH(MID($B7,1,1),_311_Table2_ColumnLookup,0),FALSE),
  IF(VALUE(LEFT($A7,3))=311,VLOOKUP(VALUE(MID($B7,2,1)),_311_Table2,MATCH(MID($B7,1,1),_311_Table2_ColumnLookup,0),FALSE)
+N("311"),
  IF(AND(VALUE(LEFT($A7,3))=312,LEFT($G7,10)="Unincepted",$B7="G "),VLOOKUP(" ULO",_312_Table2,MATCH('312'!$N$16,_312_Table2_ColumnLookup,0),FALSE),
  IF(AND(VALUE(LEFT($A7,3))=312,LEFT($G7,10)="Unincepted",$B7="O "),VLOOKUP(" ULO",_312_Table2,MATCH('312'!$V$16,_312_Table2_ColumnLookup,0),FALSE),
  IF(AND(VALUE(LEFT($A7,3))=312,LEFT($G7,10)="Unincepted",$B7="Q "),VLOOKUP(" ULO",_312_Table2,MATCH('312'!$X$16,_312_Table2_ColumnLookup,0),FALSE),
  IF(AND(VALUE(LEFT($A7,3))=312,LEFT($G7,10)="Unincepted"),VLOOKUP(" ULO",_312_Table2,MATCH(LEFT($B7,1),_312_Table2_ColumnLookup,0),FALSE),
  IF(AND(VALUE(LEFT($A7,3))=312,LEFT($G7,5)="Total",$B7="G "),VLOOKUP('312'!$F$80,_312_Table2,MATCH('312'!$N$16,_312_Table2_ColumnLookup,0),FALSE),
  IF(AND(VALUE(LEFT($A7,3))=312,LEFT($G7,5)="Total",$B7="O "),VLOOKUP('312'!$F$80,_312_Table2,MATCH('312'!$V$16,_312_Table2_ColumnLookup,0),FALSE),
  IF(AND(VALUE(LEFT($A7,3))=312,LEFT($G7,5)="Total",$B7="Q "),VLOOKUP('312'!$F$80,_312_Table2,MATCH('312'!$X$16,_312_Table2_ColumnLookup,0),FALSE),
  IF(AND(VALUE(LEFT($A7,3))=312,LEFT($G7,5)="Total"),VLOOKUP('312'!$F$80,_312_Table2,MATCH(LEFT($B7,1),_312_Table2_ColumnLookup,0),FALSE),
  IF(AND(VALUE(LEFT($A7,3))=312,LEN($I7)=4,$B7="G"),VLOOKUP($I7,_312_Table2,MATCH('312'!$N$16,_312_Table2_ColumnLookup,0),FALSE),
  IF(AND(VALUE(LEFT($A7,3))=312,LEN($I7)=4,$B7="O"),VLOOKUP($I7,_312_Table2,MATCH('312'!$V$16,_312_Table2_ColumnLookup,0),FALSE),
  IF(AND(VALUE(LEFT($A7,3))=312,LEN($I7)=4,$B7="Q"),VLOOKUP($I7,_312_Table2,MATCH('312'!$X$16,_312_Table2_ColumnLookup,0),FALSE),
  IF(AND(VALUE(LEFT($A7,3))=312,LEN($I7)=4),VLOOKUP($I7,_312_Table2,MATCH(LEFT($B7,1),_312_Table2_ColumnLookup,0),FALSE)
+N("312"),
  IF(VALUE(LEFT($A7,3))=313,VLOOKUP(VALUE(MID($B7,2,1)),_313_Table2,MATCH(MID($B7,1,1),_313_Table2_ColumnLookup,0),FALSE)
+N("313"),
  IF(AND(VALUE(LEFT($A7,3))=314,LEN($B7)=3),VLOOKUP(VALUE(MID($B7,2,2)),_314_Table2,MATCH(MID($B7,1,1),_314_Table2_ColumnLookup,0),FALSE),
  IF(VALUE(LEFT($A7,3))=314,VLOOKUP(VALUE(MID($B7,2,1)),_314_Table2,MATCH(MID($B7,1,1),_314_Table2_ColumnLookup,0),FALSE)
+N("314"),
""))))))))))))))))))))))))</f>
        <v>#VALUE!</v>
      </c>
      <c r="F7" s="238" t="e">
        <f>IF(AND(VALUE(LEFT($A7,3))=309,LEN($B7)=3),VLOOKUP(VALUE(MID($B7,2,2)),_309_Table3,MATCH(MID($B7,1,1),_309_Table3_ColumnLookup,0),FALSE),
  IF($C7="309 LCR SummaryA",OneYearSCR,IF($C7="309 LCR SummaryB",UltimateSCR,IF(VALUE(LEFT($A7,3))=309,VLOOKUP(VALUE(MID($B7,2,1)),_309_Table3,MATCH(MID($B7,1,1),_309_Table3_ColumnLookup,0),FALSE)
+N("309"),
  IF(VALUE(LEFT($A7,3))=310,VLOOKUP(VALUE(MID($B7,2,1)),_310_Table3,MATCH(MID($B7,1,1),_310_Table3_ColumnLookup,0),FALSE)
+N("310"),
  IF(AND(VALUE(LEFT($A7,3))=311,LEN($I7)=4),VLOOKUP($I7,_311_Table3,MATCH($B7,_311_Table3_ColumnLookup,0),FALSE),
  IF(AND(VALUE(LEFT($A7,3))=311,OR($B7="I2",$B7="J2",$B7="K2",$B7="L2")),VLOOKUP('311'!$G$58,_311_Table3,MATCH(MID($B7,1,1),_311_Table3_ColumnLookup,0),FALSE),
  IF(AND(VALUE(LEFT($A7,3))=311,RIGHT($B7,5)="Total"),VLOOKUP('311'!$G$59,_311_Table3,MATCH(MID($B7,1,1),_311_Table3_ColumnLookup,0),FALSE),
  IF(VALUE(LEFT($A7,3))=311,VLOOKUP(VALUE(MID($B7,2,1)),_311_Table3,MATCH(MID($B7,1,1),_311_Table3_ColumnLookup,0),FALSE)
+N("311"),
  IF(AND(VALUE(LEFT($A7,3))=312,LEFT($G7,10)="Unincepted",$B7="G "),VLOOKUP(" ULO",_312_Table3,MATCH('312'!$N$16,_312_Table3_ColumnLookup,0),FALSE),
  IF(AND(VALUE(LEFT($A7,3))=312,LEFT($G7,10)="Unincepted",$B7="O "),VLOOKUP(" ULO",_312_Table3,MATCH('312'!$V$16,_312_Table3_ColumnLookup,0),FALSE),
  IF(AND(VALUE(LEFT($A7,3))=312,LEFT($G7,10)="Unincepted",$B7="Q "),VLOOKUP(" ULO",_312_Table3,MATCH('312'!$X$16,_312_Table3_ColumnLookup,0),FALSE),
  IF(AND(VALUE(LEFT($A7,3))=312,LEFT($G7,10)="Unincepted"),VLOOKUP(" ULO",_312_Table3,MATCH(LEFT($B7,1),_312_Table3_ColumnLookup,0),FALSE),
  IF(AND(VALUE(LEFT($A7,3))=312,LEFT($G7,5)="Total",$B7="G "),VLOOKUP('312'!$F$80,_312_Table3,MATCH('312'!$N$16,_312_Table3_ColumnLookup,0),FALSE),
  IF(AND(VALUE(LEFT($A7,3))=312,LEFT($G7,5)="Total",$B7="O "),VLOOKUP('312'!$F$80,_312_Table3,MATCH('312'!$V$16,_312_Table3_ColumnLookup,0),FALSE),
  IF(AND(VALUE(LEFT($A7,3))=312,LEFT($G7,5)="Total",$B7="Q "),VLOOKUP('312'!$F$80,_312_Table3,MATCH('312'!$X$16,_312_Table3_ColumnLookup,0),FALSE),
  IF(AND(VALUE(LEFT($A7,3))=312,LEFT($G7,5)="Total"),VLOOKUP('312'!$F$80,_312_Table3,MATCH(LEFT($B7,1),_312_Table3_ColumnLookup,0),FALSE),
  IF(AND(VALUE(LEFT($A7,3))=312,LEN($I7)=4,$B7="G"),VLOOKUP($I7,_312_Table3,MATCH('312'!$N$16,_312_Table3_ColumnLookup,0),FALSE),
  IF(AND(VALUE(LEFT($A7,3))=312,LEN($I7)=4,$B7="O"),VLOOKUP($I7,_312_Table3,MATCH('312'!$V$16,_312_Table3_ColumnLookup,0),FALSE),
  IF(AND(VALUE(LEFT($A7,3))=312,LEN($I7)=4,$B7="Q"),VLOOKUP($I7,_312_Table3,MATCH('312'!$X$16,_312_Table3_ColumnLookup,0),FALSE),
  IF(AND(VALUE(LEFT($A7,3))=312,LEN($I7)=4),VLOOKUP($I7,_312_Table3,MATCH(LEFT($B7,1),_312_Table3_ColumnLookup,0),FALSE)
+N("312"),
  IF(VALUE(LEFT($A7,3))=313,VLOOKUP(VALUE(MID($B7,2,1)),_313_Table3,MATCH(MID($B7,1,1),_313_Table3_ColumnLookup,0),FALSE)
+N("313"),
  IF(AND(VALUE(LEFT($A7,3))=314,LEN($B7)=3),VLOOKUP(VALUE(MID($B7,2,2)),_314_Table3,MATCH(MID($B7,1,1),_314_Table3_ColumnLookup,0),FALSE),
  IF(VALUE(LEFT($A7,3))=314,VLOOKUP(VALUE(MID($B7,2,1)),_314_Table3,MATCH(MID($B7,1,1),_314_Table3_ColumnLookup,0),FALSE)
+N("314"),
""))))))))))))))))))))))))</f>
        <v>#VALUE!</v>
      </c>
      <c r="G7" t="s">
        <v>906</v>
      </c>
      <c r="H7" s="321" t="b">
        <f>IFERROR(
IF(ISERROR($D7)=FALSE,$D7,IF(ISERROR($E7)=FALSE,$E7,IF(ISERROR($F7)=FALSE,$F7
+N("012 checkboxes"),
IF(
IF(OR(LEFT($A7,9)="Syndicate",LEFT($A7,12)="NewSyndicate"),VLOOKUP($A7,'012'!$J:$ZW,MATCH("Link to button",'012'!$J$1:$ZW$1,0),0)
+N("309 checkbox"),
IF($C7="309 LCR Summary0",VLOOKUP("Notes990",'309'!$P:$ZZ,MATCH("Link to button",'309'!$P$1:$ZZ$1,0),0)
+N("313 checkboxes"),
IF($C7="313 Financial Information0LcmVsScr",IF($C7="309 LCR Summary0",VLOOKUP("LcmVsScr",'309'!$N:$ZZ,MATCH("Link to button",'309'!$N$1:$ZZ$1,0),0),
IF($C7="313 Financial Information0LcrDocAttached",IF($C7="309 LCR Summary0",VLOOKUP("LcrDocAttached",'309'!$N:$ZZ,MATCH("Link to button",'309'!$N$1:$ZZ$1,0),
0)))))))=1,TRUE,FALSE)
))),"")</f>
        <v>0</v>
      </c>
    </row>
    <row r="8" spans="1:11" customFormat="1">
      <c r="A8" s="237" t="str">
        <f>VLOOKUP($G8,CSVLookups!$B:$R,MATCH(A$1,CSVLookups!$B$1:$R$1,0),FALSE)</f>
        <v>SyndicateHasProposedYear</v>
      </c>
      <c r="B8" s="237">
        <f>VLOOKUP($G8,CSVLookups!$B:$R,MATCH(B$1,CSVLookups!$B$1:$R$1,0),FALSE)</f>
        <v>0</v>
      </c>
      <c r="C8" s="238" t="str">
        <f t="shared" si="0"/>
        <v/>
      </c>
      <c r="D8" s="238" t="e">
        <f>IF(AND(VALUE(LEFT($A8,3))=309,LEN($B8)=3),VLOOKUP(VALUE(MID($B8,2,2)),_309_Table1,MATCH(MID($B8,1,1),_309_Table1_ColumnLookup,0),FALSE),
  IF($C8="309 LCR SummaryA",OneYearSCR,IF($C8="309 LCR SummaryB",UltimateSCR,IF(VALUE(LEFT($A8,3))=309,VLOOKUP(VALUE(MID($B8,2,1)),_309_Table1,MATCH(MID($B8,1,1),_309_Table1_ColumnLookup,0),FALSE)
+N("309"),
  IF(VALUE(LEFT($A8,3))=310,VLOOKUP(VALUE(MID($B8,2,1)),_310_Table1,MATCH(MID($B8,1,1),_310_Table1_ColumnLookup,0),FALSE)
+N("310"),
  IF(AND(VALUE(LEFT($A8,3))=311,LEN($I8)=4),VLOOKUP($I8,_311_Table1,MATCH($B8,_311_Table1_ColumnLookup,0),FALSE),
  IF(AND(VALUE(LEFT($A8,3))=311,OR($B8="I2",$B8="J2",$B8="K2",$B8="L2")),VLOOKUP('311'!$G$58,_311_Table1,MATCH(MID($B8,1,1),_311_Table1_ColumnLookup,0),FALSE),
  IF(AND(VALUE(LEFT($A8,3))=311,RIGHT($B8,5)="Total"),VLOOKUP('311'!$G$59,_311_Table1,MATCH(MID($B8,1,1),_311_Table1_ColumnLookup,0),FALSE),
  IF(VALUE(LEFT($A8,3))=311,VLOOKUP(VALUE(MID($B8,2,1)),_311_Table1,MATCH(MID($B8,1,1),_311_Table1_ColumnLookup,0),FALSE)
+N("311"),
  IF(AND(VALUE(LEFT($A8,3))=312,LEFT($G8,10)="Unincepted",$B8="G "),VLOOKUP(" ULO",_312_Table1,MATCH('312'!$N$16,_312_Table1_ColumnLookup,0),FALSE),
  IF(AND(VALUE(LEFT($A8,3))=312,LEFT($G8,10)="Unincepted",$B8="O "),VLOOKUP(" ULO",_312_Table1,MATCH('312'!$V$16,_312_Table1_ColumnLookup,0),FALSE),
  IF(AND(VALUE(LEFT($A8,3))=312,LEFT($G8,10)="Unincepted",$B8="Q "),VLOOKUP(" ULO",_312_Table1,MATCH('312'!$X$16,_312_Table1_ColumnLookup,0),FALSE),
  IF(AND(VALUE(LEFT($A8,3))=312,LEFT($G8,10)="Unincepted"),VLOOKUP(" ULO",_312_Table1,MATCH(LEFT($B8,1),_312_Table1_ColumnLookup,0),FALSE),
  IF(AND(VALUE(LEFT($A8,3))=312,LEFT($G8,5)="Total",$B8="G "),VLOOKUP('312'!$F$80,_312_Table1,MATCH('312'!$N$16,_312_Table1_ColumnLookup,0),FALSE),
  IF(AND(VALUE(LEFT($A8,3))=312,LEFT($G8,5)="Total",$B8="O "),VLOOKUP('312'!$F$80,_312_Table1,MATCH('312'!$V$16,_312_Table1_ColumnLookup,0),FALSE),
  IF(AND(VALUE(LEFT($A8,3))=312,LEFT($G8,5)="Total",$B8="Q "),VLOOKUP('312'!$F$80,_312_Table1,MATCH('312'!$X$16,_312_Table1_ColumnLookup,0),FALSE),
  IF(AND(VALUE(LEFT($A8,3))=312,LEFT($G8,5)="Total"),VLOOKUP('312'!$F$80,_312_Table1,MATCH(LEFT($B8,1),_312_Table1_ColumnLookup,0),FALSE),
  IF(AND(VALUE(LEFT($A8,3))=312,LEN($I8)=4,$B8="G"),VLOOKUP($I8,_312_Table1,MATCH('312'!$N$16,_312_Table1_ColumnLookup,0),FALSE),
  IF(AND(VALUE(LEFT($A8,3))=312,LEN($I8)=4,$B8="O"),VLOOKUP($I8,_312_Table1,MATCH('312'!$V$16,_312_Table1_ColumnLookup,0),FALSE),
  IF(AND(VALUE(LEFT($A8,3))=312,LEN($I8)=4,$B8="Q"),VLOOKUP($I8,_312_Table1,MATCH('312'!$X$16,_312_Table1_ColumnLookup,0),FALSE),
  IF(AND(VALUE(LEFT($A8,3))=312,LEN($I8)=4),VLOOKUP($I8,_312_Table1,MATCH(LEFT($B8,1),_312_Table1_ColumnLookup,0),FALSE)
+N("312"),
  IF(VALUE(LEFT($A8,3))=313,VLOOKUP(VALUE(MID($B8,2,1)),_313_Table1,MATCH(MID($B8,1,1),_313_Table1_ColumnLookup,0),FALSE)
+N("313"),
  IF(AND(VALUE(LEFT($A8,3))=314,LEN($B8)=3),VLOOKUP(VALUE(MID($B8,2,2)),_314_Table1,MATCH(MID($B8,1,1),_314_Table1_ColumnLookup,0),FALSE),
  IF(VALUE(LEFT($A8,3))=314,VLOOKUP(VALUE(MID($B8,2,1)),_314_Table1,MATCH(MID($B8,1,1),_314_Table1_ColumnLookup,0),FALSE)
+N("314"),
""))))))))))))))))))))))))</f>
        <v>#VALUE!</v>
      </c>
      <c r="E8" s="238" t="e">
        <f>IF(AND(VALUE(LEFT($A8,3))=309,LEN($B8)=3),VLOOKUP(VALUE(MID($B8,2,2)),_309_Table2,MATCH(MID($B8,1,1),_309_Table2_ColumnLookup,0),FALSE),
  IF($C8="309 LCR SummaryA",OneYearSCR,IF($C8="309 LCR SummaryB",UltimateSCR,IF(VALUE(LEFT($A8,3))=309,VLOOKUP(VALUE(MID($B8,2,1)),_309_Table2,MATCH(MID($B8,1,1),_309_Table2_ColumnLookup,0),FALSE)
+N("309"),
  IF(VALUE(LEFT($A8,3))=310,VLOOKUP(VALUE(MID($B8,2,1)),_310_Table2,MATCH(MID($B8,1,1),_310_Table2_ColumnLookup,0),FALSE)
+N("310"),
  IF(AND(VALUE(LEFT($A8,3))=311,LEN($I8)=4),VLOOKUP($I8,_311_Table2,MATCH($B8,_311_Table2_ColumnLookup,0),FALSE),
  IF(AND(VALUE(LEFT($A8,3))=311,OR($B8="I2",$B8="J2",$B8="K2",$B8="L2")),VLOOKUP('311'!$G$58,_311_Table2,MATCH(MID($B8,1,1),_311_Table2_ColumnLookup,0),FALSE),
  IF(AND(VALUE(LEFT($A8,3))=311,RIGHT($B8,5)="Total"),VLOOKUP('311'!$G$59,_311_Table2,MATCH(MID($B8,1,1),_311_Table2_ColumnLookup,0),FALSE),
  IF(VALUE(LEFT($A8,3))=311,VLOOKUP(VALUE(MID($B8,2,1)),_311_Table2,MATCH(MID($B8,1,1),_311_Table2_ColumnLookup,0),FALSE)
+N("311"),
  IF(AND(VALUE(LEFT($A8,3))=312,LEFT($G8,10)="Unincepted",$B8="G "),VLOOKUP(" ULO",_312_Table2,MATCH('312'!$N$16,_312_Table2_ColumnLookup,0),FALSE),
  IF(AND(VALUE(LEFT($A8,3))=312,LEFT($G8,10)="Unincepted",$B8="O "),VLOOKUP(" ULO",_312_Table2,MATCH('312'!$V$16,_312_Table2_ColumnLookup,0),FALSE),
  IF(AND(VALUE(LEFT($A8,3))=312,LEFT($G8,10)="Unincepted",$B8="Q "),VLOOKUP(" ULO",_312_Table2,MATCH('312'!$X$16,_312_Table2_ColumnLookup,0),FALSE),
  IF(AND(VALUE(LEFT($A8,3))=312,LEFT($G8,10)="Unincepted"),VLOOKUP(" ULO",_312_Table2,MATCH(LEFT($B8,1),_312_Table2_ColumnLookup,0),FALSE),
  IF(AND(VALUE(LEFT($A8,3))=312,LEFT($G8,5)="Total",$B8="G "),VLOOKUP('312'!$F$80,_312_Table2,MATCH('312'!$N$16,_312_Table2_ColumnLookup,0),FALSE),
  IF(AND(VALUE(LEFT($A8,3))=312,LEFT($G8,5)="Total",$B8="O "),VLOOKUP('312'!$F$80,_312_Table2,MATCH('312'!$V$16,_312_Table2_ColumnLookup,0),FALSE),
  IF(AND(VALUE(LEFT($A8,3))=312,LEFT($G8,5)="Total",$B8="Q "),VLOOKUP('312'!$F$80,_312_Table2,MATCH('312'!$X$16,_312_Table2_ColumnLookup,0),FALSE),
  IF(AND(VALUE(LEFT($A8,3))=312,LEFT($G8,5)="Total"),VLOOKUP('312'!$F$80,_312_Table2,MATCH(LEFT($B8,1),_312_Table2_ColumnLookup,0),FALSE),
  IF(AND(VALUE(LEFT($A8,3))=312,LEN($I8)=4,$B8="G"),VLOOKUP($I8,_312_Table2,MATCH('312'!$N$16,_312_Table2_ColumnLookup,0),FALSE),
  IF(AND(VALUE(LEFT($A8,3))=312,LEN($I8)=4,$B8="O"),VLOOKUP($I8,_312_Table2,MATCH('312'!$V$16,_312_Table2_ColumnLookup,0),FALSE),
  IF(AND(VALUE(LEFT($A8,3))=312,LEN($I8)=4,$B8="Q"),VLOOKUP($I8,_312_Table2,MATCH('312'!$X$16,_312_Table2_ColumnLookup,0),FALSE),
  IF(AND(VALUE(LEFT($A8,3))=312,LEN($I8)=4),VLOOKUP($I8,_312_Table2,MATCH(LEFT($B8,1),_312_Table2_ColumnLookup,0),FALSE)
+N("312"),
  IF(VALUE(LEFT($A8,3))=313,VLOOKUP(VALUE(MID($B8,2,1)),_313_Table2,MATCH(MID($B8,1,1),_313_Table2_ColumnLookup,0),FALSE)
+N("313"),
  IF(AND(VALUE(LEFT($A8,3))=314,LEN($B8)=3),VLOOKUP(VALUE(MID($B8,2,2)),_314_Table2,MATCH(MID($B8,1,1),_314_Table2_ColumnLookup,0),FALSE),
  IF(VALUE(LEFT($A8,3))=314,VLOOKUP(VALUE(MID($B8,2,1)),_314_Table2,MATCH(MID($B8,1,1),_314_Table2_ColumnLookup,0),FALSE)
+N("314"),
""))))))))))))))))))))))))</f>
        <v>#VALUE!</v>
      </c>
      <c r="F8" s="238" t="e">
        <f>IF(AND(VALUE(LEFT($A8,3))=309,LEN($B8)=3),VLOOKUP(VALUE(MID($B8,2,2)),_309_Table3,MATCH(MID($B8,1,1),_309_Table3_ColumnLookup,0),FALSE),
  IF($C8="309 LCR SummaryA",OneYearSCR,IF($C8="309 LCR SummaryB",UltimateSCR,IF(VALUE(LEFT($A8,3))=309,VLOOKUP(VALUE(MID($B8,2,1)),_309_Table3,MATCH(MID($B8,1,1),_309_Table3_ColumnLookup,0),FALSE)
+N("309"),
  IF(VALUE(LEFT($A8,3))=310,VLOOKUP(VALUE(MID($B8,2,1)),_310_Table3,MATCH(MID($B8,1,1),_310_Table3_ColumnLookup,0),FALSE)
+N("310"),
  IF(AND(VALUE(LEFT($A8,3))=311,LEN($I8)=4),VLOOKUP($I8,_311_Table3,MATCH($B8,_311_Table3_ColumnLookup,0),FALSE),
  IF(AND(VALUE(LEFT($A8,3))=311,OR($B8="I2",$B8="J2",$B8="K2",$B8="L2")),VLOOKUP('311'!$G$58,_311_Table3,MATCH(MID($B8,1,1),_311_Table3_ColumnLookup,0),FALSE),
  IF(AND(VALUE(LEFT($A8,3))=311,RIGHT($B8,5)="Total"),VLOOKUP('311'!$G$59,_311_Table3,MATCH(MID($B8,1,1),_311_Table3_ColumnLookup,0),FALSE),
  IF(VALUE(LEFT($A8,3))=311,VLOOKUP(VALUE(MID($B8,2,1)),_311_Table3,MATCH(MID($B8,1,1),_311_Table3_ColumnLookup,0),FALSE)
+N("311"),
  IF(AND(VALUE(LEFT($A8,3))=312,LEFT($G8,10)="Unincepted",$B8="G "),VLOOKUP(" ULO",_312_Table3,MATCH('312'!$N$16,_312_Table3_ColumnLookup,0),FALSE),
  IF(AND(VALUE(LEFT($A8,3))=312,LEFT($G8,10)="Unincepted",$B8="O "),VLOOKUP(" ULO",_312_Table3,MATCH('312'!$V$16,_312_Table3_ColumnLookup,0),FALSE),
  IF(AND(VALUE(LEFT($A8,3))=312,LEFT($G8,10)="Unincepted",$B8="Q "),VLOOKUP(" ULO",_312_Table3,MATCH('312'!$X$16,_312_Table3_ColumnLookup,0),FALSE),
  IF(AND(VALUE(LEFT($A8,3))=312,LEFT($G8,10)="Unincepted"),VLOOKUP(" ULO",_312_Table3,MATCH(LEFT($B8,1),_312_Table3_ColumnLookup,0),FALSE),
  IF(AND(VALUE(LEFT($A8,3))=312,LEFT($G8,5)="Total",$B8="G "),VLOOKUP('312'!$F$80,_312_Table3,MATCH('312'!$N$16,_312_Table3_ColumnLookup,0),FALSE),
  IF(AND(VALUE(LEFT($A8,3))=312,LEFT($G8,5)="Total",$B8="O "),VLOOKUP('312'!$F$80,_312_Table3,MATCH('312'!$V$16,_312_Table3_ColumnLookup,0),FALSE),
  IF(AND(VALUE(LEFT($A8,3))=312,LEFT($G8,5)="Total",$B8="Q "),VLOOKUP('312'!$F$80,_312_Table3,MATCH('312'!$X$16,_312_Table3_ColumnLookup,0),FALSE),
  IF(AND(VALUE(LEFT($A8,3))=312,LEFT($G8,5)="Total"),VLOOKUP('312'!$F$80,_312_Table3,MATCH(LEFT($B8,1),_312_Table3_ColumnLookup,0),FALSE),
  IF(AND(VALUE(LEFT($A8,3))=312,LEN($I8)=4,$B8="G"),VLOOKUP($I8,_312_Table3,MATCH('312'!$N$16,_312_Table3_ColumnLookup,0),FALSE),
  IF(AND(VALUE(LEFT($A8,3))=312,LEN($I8)=4,$B8="O"),VLOOKUP($I8,_312_Table3,MATCH('312'!$V$16,_312_Table3_ColumnLookup,0),FALSE),
  IF(AND(VALUE(LEFT($A8,3))=312,LEN($I8)=4,$B8="Q"),VLOOKUP($I8,_312_Table3,MATCH('312'!$X$16,_312_Table3_ColumnLookup,0),FALSE),
  IF(AND(VALUE(LEFT($A8,3))=312,LEN($I8)=4),VLOOKUP($I8,_312_Table3,MATCH(LEFT($B8,1),_312_Table3_ColumnLookup,0),FALSE)
+N("312"),
  IF(VALUE(LEFT($A8,3))=313,VLOOKUP(VALUE(MID($B8,2,1)),_313_Table3,MATCH(MID($B8,1,1),_313_Table3_ColumnLookup,0),FALSE)
+N("313"),
  IF(AND(VALUE(LEFT($A8,3))=314,LEN($B8)=3),VLOOKUP(VALUE(MID($B8,2,2)),_314_Table3,MATCH(MID($B8,1,1),_314_Table3_ColumnLookup,0),FALSE),
  IF(VALUE(LEFT($A8,3))=314,VLOOKUP(VALUE(MID($B8,2,1)),_314_Table3,MATCH(MID($B8,1,1),_314_Table3_ColumnLookup,0),FALSE)
+N("314"),
""))))))))))))))))))))))))</f>
        <v>#VALUE!</v>
      </c>
      <c r="G8" t="s">
        <v>907</v>
      </c>
      <c r="H8" s="321" t="b">
        <f>IFERROR(
IF(ISERROR($D8)=FALSE,$D8,IF(ISERROR($E8)=FALSE,$E8,IF(ISERROR($F8)=FALSE,$F8
+N("012 checkboxes"),
IF(
IF(OR(LEFT($A8,9)="Syndicate",LEFT($A8,12)="NewSyndicate"),VLOOKUP($A8,'012'!$J:$ZW,MATCH("Link to button",'012'!$J$1:$ZW$1,0),0)
+N("309 checkbox"),
IF($C8="309 LCR Summary0",VLOOKUP("Notes990",'309'!$P:$ZZ,MATCH("Link to button",'309'!$P$1:$ZZ$1,0),0)
+N("313 checkboxes"),
IF($C8="313 Financial Information0LcmVsScr",IF($C8="309 LCR Summary0",VLOOKUP("LcmVsScr",'309'!$N:$ZZ,MATCH("Link to button",'309'!$N$1:$ZZ$1,0),0),
IF($C8="313 Financial Information0LcrDocAttached",IF($C8="309 LCR Summary0",VLOOKUP("LcrDocAttached",'309'!$N:$ZZ,MATCH("Link to button",'309'!$N$1:$ZZ$1,0),
0)))))))=1,TRUE,FALSE)
))),"")</f>
        <v>0</v>
      </c>
    </row>
    <row r="9" spans="1:11" customFormat="1">
      <c r="A9" s="237" t="str">
        <f>VLOOKUP($G9,CSVLookups!$B:$R,MATCH(A$1,CSVLookups!$B$1:$R$1,0),FALSE)</f>
        <v>SyndicateDoesNotHaveProposedYear</v>
      </c>
      <c r="B9" s="237">
        <f>VLOOKUP($G9,CSVLookups!$B:$R,MATCH(B$1,CSVLookups!$B$1:$R$1,0),FALSE)</f>
        <v>0</v>
      </c>
      <c r="C9" s="238" t="str">
        <f t="shared" si="0"/>
        <v/>
      </c>
      <c r="D9" s="238" t="e">
        <f>IF(AND(VALUE(LEFT($A9,3))=309,LEN($B9)=3),VLOOKUP(VALUE(MID($B9,2,2)),_309_Table1,MATCH(MID($B9,1,1),_309_Table1_ColumnLookup,0),FALSE),
  IF($C9="309 LCR SummaryA",OneYearSCR,IF($C9="309 LCR SummaryB",UltimateSCR,IF(VALUE(LEFT($A9,3))=309,VLOOKUP(VALUE(MID($B9,2,1)),_309_Table1,MATCH(MID($B9,1,1),_309_Table1_ColumnLookup,0),FALSE)
+N("309"),
  IF(VALUE(LEFT($A9,3))=310,VLOOKUP(VALUE(MID($B9,2,1)),_310_Table1,MATCH(MID($B9,1,1),_310_Table1_ColumnLookup,0),FALSE)
+N("310"),
  IF(AND(VALUE(LEFT($A9,3))=311,LEN($I9)=4),VLOOKUP($I9,_311_Table1,MATCH($B9,_311_Table1_ColumnLookup,0),FALSE),
  IF(AND(VALUE(LEFT($A9,3))=311,OR($B9="I2",$B9="J2",$B9="K2",$B9="L2")),VLOOKUP('311'!$G$58,_311_Table1,MATCH(MID($B9,1,1),_311_Table1_ColumnLookup,0),FALSE),
  IF(AND(VALUE(LEFT($A9,3))=311,RIGHT($B9,5)="Total"),VLOOKUP('311'!$G$59,_311_Table1,MATCH(MID($B9,1,1),_311_Table1_ColumnLookup,0),FALSE),
  IF(VALUE(LEFT($A9,3))=311,VLOOKUP(VALUE(MID($B9,2,1)),_311_Table1,MATCH(MID($B9,1,1),_311_Table1_ColumnLookup,0),FALSE)
+N("311"),
  IF(AND(VALUE(LEFT($A9,3))=312,LEFT($G9,10)="Unincepted",$B9="G "),VLOOKUP(" ULO",_312_Table1,MATCH('312'!$N$16,_312_Table1_ColumnLookup,0),FALSE),
  IF(AND(VALUE(LEFT($A9,3))=312,LEFT($G9,10)="Unincepted",$B9="O "),VLOOKUP(" ULO",_312_Table1,MATCH('312'!$V$16,_312_Table1_ColumnLookup,0),FALSE),
  IF(AND(VALUE(LEFT($A9,3))=312,LEFT($G9,10)="Unincepted",$B9="Q "),VLOOKUP(" ULO",_312_Table1,MATCH('312'!$X$16,_312_Table1_ColumnLookup,0),FALSE),
  IF(AND(VALUE(LEFT($A9,3))=312,LEFT($G9,10)="Unincepted"),VLOOKUP(" ULO",_312_Table1,MATCH(LEFT($B9,1),_312_Table1_ColumnLookup,0),FALSE),
  IF(AND(VALUE(LEFT($A9,3))=312,LEFT($G9,5)="Total",$B9="G "),VLOOKUP('312'!$F$80,_312_Table1,MATCH('312'!$N$16,_312_Table1_ColumnLookup,0),FALSE),
  IF(AND(VALUE(LEFT($A9,3))=312,LEFT($G9,5)="Total",$B9="O "),VLOOKUP('312'!$F$80,_312_Table1,MATCH('312'!$V$16,_312_Table1_ColumnLookup,0),FALSE),
  IF(AND(VALUE(LEFT($A9,3))=312,LEFT($G9,5)="Total",$B9="Q "),VLOOKUP('312'!$F$80,_312_Table1,MATCH('312'!$X$16,_312_Table1_ColumnLookup,0),FALSE),
  IF(AND(VALUE(LEFT($A9,3))=312,LEFT($G9,5)="Total"),VLOOKUP('312'!$F$80,_312_Table1,MATCH(LEFT($B9,1),_312_Table1_ColumnLookup,0),FALSE),
  IF(AND(VALUE(LEFT($A9,3))=312,LEN($I9)=4,$B9="G"),VLOOKUP($I9,_312_Table1,MATCH('312'!$N$16,_312_Table1_ColumnLookup,0),FALSE),
  IF(AND(VALUE(LEFT($A9,3))=312,LEN($I9)=4,$B9="O"),VLOOKUP($I9,_312_Table1,MATCH('312'!$V$16,_312_Table1_ColumnLookup,0),FALSE),
  IF(AND(VALUE(LEFT($A9,3))=312,LEN($I9)=4,$B9="Q"),VLOOKUP($I9,_312_Table1,MATCH('312'!$X$16,_312_Table1_ColumnLookup,0),FALSE),
  IF(AND(VALUE(LEFT($A9,3))=312,LEN($I9)=4),VLOOKUP($I9,_312_Table1,MATCH(LEFT($B9,1),_312_Table1_ColumnLookup,0),FALSE)
+N("312"),
  IF(VALUE(LEFT($A9,3))=313,VLOOKUP(VALUE(MID($B9,2,1)),_313_Table1,MATCH(MID($B9,1,1),_313_Table1_ColumnLookup,0),FALSE)
+N("313"),
  IF(AND(VALUE(LEFT($A9,3))=314,LEN($B9)=3),VLOOKUP(VALUE(MID($B9,2,2)),_314_Table1,MATCH(MID($B9,1,1),_314_Table1_ColumnLookup,0),FALSE),
  IF(VALUE(LEFT($A9,3))=314,VLOOKUP(VALUE(MID($B9,2,1)),_314_Table1,MATCH(MID($B9,1,1),_314_Table1_ColumnLookup,0),FALSE)
+N("314"),
""))))))))))))))))))))))))</f>
        <v>#VALUE!</v>
      </c>
      <c r="E9" s="238" t="e">
        <f>IF(AND(VALUE(LEFT($A9,3))=309,LEN($B9)=3),VLOOKUP(VALUE(MID($B9,2,2)),_309_Table2,MATCH(MID($B9,1,1),_309_Table2_ColumnLookup,0),FALSE),
  IF($C9="309 LCR SummaryA",OneYearSCR,IF($C9="309 LCR SummaryB",UltimateSCR,IF(VALUE(LEFT($A9,3))=309,VLOOKUP(VALUE(MID($B9,2,1)),_309_Table2,MATCH(MID($B9,1,1),_309_Table2_ColumnLookup,0),FALSE)
+N("309"),
  IF(VALUE(LEFT($A9,3))=310,VLOOKUP(VALUE(MID($B9,2,1)),_310_Table2,MATCH(MID($B9,1,1),_310_Table2_ColumnLookup,0),FALSE)
+N("310"),
  IF(AND(VALUE(LEFT($A9,3))=311,LEN($I9)=4),VLOOKUP($I9,_311_Table2,MATCH($B9,_311_Table2_ColumnLookup,0),FALSE),
  IF(AND(VALUE(LEFT($A9,3))=311,OR($B9="I2",$B9="J2",$B9="K2",$B9="L2")),VLOOKUP('311'!$G$58,_311_Table2,MATCH(MID($B9,1,1),_311_Table2_ColumnLookup,0),FALSE),
  IF(AND(VALUE(LEFT($A9,3))=311,RIGHT($B9,5)="Total"),VLOOKUP('311'!$G$59,_311_Table2,MATCH(MID($B9,1,1),_311_Table2_ColumnLookup,0),FALSE),
  IF(VALUE(LEFT($A9,3))=311,VLOOKUP(VALUE(MID($B9,2,1)),_311_Table2,MATCH(MID($B9,1,1),_311_Table2_ColumnLookup,0),FALSE)
+N("311"),
  IF(AND(VALUE(LEFT($A9,3))=312,LEFT($G9,10)="Unincepted",$B9="G "),VLOOKUP(" ULO",_312_Table2,MATCH('312'!$N$16,_312_Table2_ColumnLookup,0),FALSE),
  IF(AND(VALUE(LEFT($A9,3))=312,LEFT($G9,10)="Unincepted",$B9="O "),VLOOKUP(" ULO",_312_Table2,MATCH('312'!$V$16,_312_Table2_ColumnLookup,0),FALSE),
  IF(AND(VALUE(LEFT($A9,3))=312,LEFT($G9,10)="Unincepted",$B9="Q "),VLOOKUP(" ULO",_312_Table2,MATCH('312'!$X$16,_312_Table2_ColumnLookup,0),FALSE),
  IF(AND(VALUE(LEFT($A9,3))=312,LEFT($G9,10)="Unincepted"),VLOOKUP(" ULO",_312_Table2,MATCH(LEFT($B9,1),_312_Table2_ColumnLookup,0),FALSE),
  IF(AND(VALUE(LEFT($A9,3))=312,LEFT($G9,5)="Total",$B9="G "),VLOOKUP('312'!$F$80,_312_Table2,MATCH('312'!$N$16,_312_Table2_ColumnLookup,0),FALSE),
  IF(AND(VALUE(LEFT($A9,3))=312,LEFT($G9,5)="Total",$B9="O "),VLOOKUP('312'!$F$80,_312_Table2,MATCH('312'!$V$16,_312_Table2_ColumnLookup,0),FALSE),
  IF(AND(VALUE(LEFT($A9,3))=312,LEFT($G9,5)="Total",$B9="Q "),VLOOKUP('312'!$F$80,_312_Table2,MATCH('312'!$X$16,_312_Table2_ColumnLookup,0),FALSE),
  IF(AND(VALUE(LEFT($A9,3))=312,LEFT($G9,5)="Total"),VLOOKUP('312'!$F$80,_312_Table2,MATCH(LEFT($B9,1),_312_Table2_ColumnLookup,0),FALSE),
  IF(AND(VALUE(LEFT($A9,3))=312,LEN($I9)=4,$B9="G"),VLOOKUP($I9,_312_Table2,MATCH('312'!$N$16,_312_Table2_ColumnLookup,0),FALSE),
  IF(AND(VALUE(LEFT($A9,3))=312,LEN($I9)=4,$B9="O"),VLOOKUP($I9,_312_Table2,MATCH('312'!$V$16,_312_Table2_ColumnLookup,0),FALSE),
  IF(AND(VALUE(LEFT($A9,3))=312,LEN($I9)=4,$B9="Q"),VLOOKUP($I9,_312_Table2,MATCH('312'!$X$16,_312_Table2_ColumnLookup,0),FALSE),
  IF(AND(VALUE(LEFT($A9,3))=312,LEN($I9)=4),VLOOKUP($I9,_312_Table2,MATCH(LEFT($B9,1),_312_Table2_ColumnLookup,0),FALSE)
+N("312"),
  IF(VALUE(LEFT($A9,3))=313,VLOOKUP(VALUE(MID($B9,2,1)),_313_Table2,MATCH(MID($B9,1,1),_313_Table2_ColumnLookup,0),FALSE)
+N("313"),
  IF(AND(VALUE(LEFT($A9,3))=314,LEN($B9)=3),VLOOKUP(VALUE(MID($B9,2,2)),_314_Table2,MATCH(MID($B9,1,1),_314_Table2_ColumnLookup,0),FALSE),
  IF(VALUE(LEFT($A9,3))=314,VLOOKUP(VALUE(MID($B9,2,1)),_314_Table2,MATCH(MID($B9,1,1),_314_Table2_ColumnLookup,0),FALSE)
+N("314"),
""))))))))))))))))))))))))</f>
        <v>#VALUE!</v>
      </c>
      <c r="F9" s="238" t="e">
        <f>IF(AND(VALUE(LEFT($A9,3))=309,LEN($B9)=3),VLOOKUP(VALUE(MID($B9,2,2)),_309_Table3,MATCH(MID($B9,1,1),_309_Table3_ColumnLookup,0),FALSE),
  IF($C9="309 LCR SummaryA",OneYearSCR,IF($C9="309 LCR SummaryB",UltimateSCR,IF(VALUE(LEFT($A9,3))=309,VLOOKUP(VALUE(MID($B9,2,1)),_309_Table3,MATCH(MID($B9,1,1),_309_Table3_ColumnLookup,0),FALSE)
+N("309"),
  IF(VALUE(LEFT($A9,3))=310,VLOOKUP(VALUE(MID($B9,2,1)),_310_Table3,MATCH(MID($B9,1,1),_310_Table3_ColumnLookup,0),FALSE)
+N("310"),
  IF(AND(VALUE(LEFT($A9,3))=311,LEN($I9)=4),VLOOKUP($I9,_311_Table3,MATCH($B9,_311_Table3_ColumnLookup,0),FALSE),
  IF(AND(VALUE(LEFT($A9,3))=311,OR($B9="I2",$B9="J2",$B9="K2",$B9="L2")),VLOOKUP('311'!$G$58,_311_Table3,MATCH(MID($B9,1,1),_311_Table3_ColumnLookup,0),FALSE),
  IF(AND(VALUE(LEFT($A9,3))=311,RIGHT($B9,5)="Total"),VLOOKUP('311'!$G$59,_311_Table3,MATCH(MID($B9,1,1),_311_Table3_ColumnLookup,0),FALSE),
  IF(VALUE(LEFT($A9,3))=311,VLOOKUP(VALUE(MID($B9,2,1)),_311_Table3,MATCH(MID($B9,1,1),_311_Table3_ColumnLookup,0),FALSE)
+N("311"),
  IF(AND(VALUE(LEFT($A9,3))=312,LEFT($G9,10)="Unincepted",$B9="G "),VLOOKUP(" ULO",_312_Table3,MATCH('312'!$N$16,_312_Table3_ColumnLookup,0),FALSE),
  IF(AND(VALUE(LEFT($A9,3))=312,LEFT($G9,10)="Unincepted",$B9="O "),VLOOKUP(" ULO",_312_Table3,MATCH('312'!$V$16,_312_Table3_ColumnLookup,0),FALSE),
  IF(AND(VALUE(LEFT($A9,3))=312,LEFT($G9,10)="Unincepted",$B9="Q "),VLOOKUP(" ULO",_312_Table3,MATCH('312'!$X$16,_312_Table3_ColumnLookup,0),FALSE),
  IF(AND(VALUE(LEFT($A9,3))=312,LEFT($G9,10)="Unincepted"),VLOOKUP(" ULO",_312_Table3,MATCH(LEFT($B9,1),_312_Table3_ColumnLookup,0),FALSE),
  IF(AND(VALUE(LEFT($A9,3))=312,LEFT($G9,5)="Total",$B9="G "),VLOOKUP('312'!$F$80,_312_Table3,MATCH('312'!$N$16,_312_Table3_ColumnLookup,0),FALSE),
  IF(AND(VALUE(LEFT($A9,3))=312,LEFT($G9,5)="Total",$B9="O "),VLOOKUP('312'!$F$80,_312_Table3,MATCH('312'!$V$16,_312_Table3_ColumnLookup,0),FALSE),
  IF(AND(VALUE(LEFT($A9,3))=312,LEFT($G9,5)="Total",$B9="Q "),VLOOKUP('312'!$F$80,_312_Table3,MATCH('312'!$X$16,_312_Table3_ColumnLookup,0),FALSE),
  IF(AND(VALUE(LEFT($A9,3))=312,LEFT($G9,5)="Total"),VLOOKUP('312'!$F$80,_312_Table3,MATCH(LEFT($B9,1),_312_Table3_ColumnLookup,0),FALSE),
  IF(AND(VALUE(LEFT($A9,3))=312,LEN($I9)=4,$B9="G"),VLOOKUP($I9,_312_Table3,MATCH('312'!$N$16,_312_Table3_ColumnLookup,0),FALSE),
  IF(AND(VALUE(LEFT($A9,3))=312,LEN($I9)=4,$B9="O"),VLOOKUP($I9,_312_Table3,MATCH('312'!$V$16,_312_Table3_ColumnLookup,0),FALSE),
  IF(AND(VALUE(LEFT($A9,3))=312,LEN($I9)=4,$B9="Q"),VLOOKUP($I9,_312_Table3,MATCH('312'!$X$16,_312_Table3_ColumnLookup,0),FALSE),
  IF(AND(VALUE(LEFT($A9,3))=312,LEN($I9)=4),VLOOKUP($I9,_312_Table3,MATCH(LEFT($B9,1),_312_Table3_ColumnLookup,0),FALSE)
+N("312"),
  IF(VALUE(LEFT($A9,3))=313,VLOOKUP(VALUE(MID($B9,2,1)),_313_Table3,MATCH(MID($B9,1,1),_313_Table3_ColumnLookup,0),FALSE)
+N("313"),
  IF(AND(VALUE(LEFT($A9,3))=314,LEN($B9)=3),VLOOKUP(VALUE(MID($B9,2,2)),_314_Table3,MATCH(MID($B9,1,1),_314_Table3_ColumnLookup,0),FALSE),
  IF(VALUE(LEFT($A9,3))=314,VLOOKUP(VALUE(MID($B9,2,1)),_314_Table3,MATCH(MID($B9,1,1),_314_Table3_ColumnLookup,0),FALSE)
+N("314"),
""))))))))))))))))))))))))</f>
        <v>#VALUE!</v>
      </c>
      <c r="G9" t="s">
        <v>908</v>
      </c>
      <c r="H9" s="321" t="b">
        <f>IFERROR(
IF(ISERROR($D9)=FALSE,$D9,IF(ISERROR($E9)=FALSE,$E9,IF(ISERROR($F9)=FALSE,$F9
+N("012 checkboxes"),
IF(
IF(OR(LEFT($A9,9)="Syndicate",LEFT($A9,12)="NewSyndicate"),VLOOKUP($A9,'012'!$J:$ZW,MATCH("Link to button",'012'!$J$1:$ZW$1,0),0)
+N("309 checkbox"),
IF($C9="309 LCR Summary0",VLOOKUP("Notes990",'309'!$P:$ZZ,MATCH("Link to button",'309'!$P$1:$ZZ$1,0),0)
+N("313 checkboxes"),
IF($C9="313 Financial Information0LcmVsScr",IF($C9="309 LCR Summary0",VLOOKUP("LcmVsScr",'309'!$N:$ZZ,MATCH("Link to button",'309'!$N$1:$ZZ$1,0),0),
IF($C9="313 Financial Information0LcrDocAttached",IF($C9="309 LCR Summary0",VLOOKUP("LcrDocAttached",'309'!$N:$ZZ,MATCH("Link to button",'309'!$N$1:$ZZ$1,0),
0)))))))=1,TRUE,FALSE)
))),"")</f>
        <v>0</v>
      </c>
    </row>
    <row r="10" spans="1:11" customFormat="1">
      <c r="A10" s="237" t="str">
        <f>VLOOKUP($G10,CSVLookups!$B:$R,MATCH(A$1,CSVLookups!$B$1:$R$1,0),FALSE)</f>
        <v>NewSyndicateLoadingRequired</v>
      </c>
      <c r="B10" s="237">
        <f>VLOOKUP($G10,CSVLookups!$B:$R,MATCH(B$1,CSVLookups!$B$1:$R$1,0),FALSE)</f>
        <v>0</v>
      </c>
      <c r="C10" s="238" t="str">
        <f>IF(OR(LEFT($A10,4)="Base",LEFT($A10,4)="Synd",LEFT($A10,7)="NewSynd"),"",
IF(OR(AND(LEN($I10=0),OR(LEFT($A10,3)*1=311,LEFT($A10,3)*1=312,LEFT($A10,3)*1=313)),LEN($I10)=4),
CONCATENATE($A10,$B10,$I10,
IF(LEFT($G10,LEN("NetOfRI"))="NetOfRI","Net Insurance Claims brought forward",
IF(LEFT($G10,LEN("Adjustments"))="Adjustments","Adjustments",
IF(LEFT($G10,LEN("NewBusiness"))="NewBusiness","New Business",
IF(LEFT($G10,LEN("TotalClaims"))="TotalClaims","Total Claims",
IF(LEFT($G10,LEN("TotalAdjustments"))="TotalAdjustments","Adjustments",
IF(LEFT($G10,LEN("TotalNewBusiness"))="TotalNewBusiness","New Business",
IF(LEFT($G10,LEN("Unincepted"))="Unincepted","Unincepted",
IF(LEFT($G10,LEN("Total"))="Total","Total",
IF($G10="LcmVsScr","LcmVsScr",
IF($G10="LcrDocAttached","LcrDocAttached",
""))))))))))),CONCATENATE($A10,$B10)))</f>
        <v/>
      </c>
      <c r="D10" s="238" t="e">
        <f>IF(AND(VALUE(LEFT($A10,3))=309,LEN($B10)=3),VLOOKUP(VALUE(MID($B10,2,2)),_309_Table1,MATCH(MID($B10,1,1),_309_Table1_ColumnLookup,0),FALSE),
  IF($C10="309 LCR SummaryA",OneYearSCR,IF($C10="309 LCR SummaryB",UltimateSCR,IF(VALUE(LEFT($A10,3))=309,VLOOKUP(VALUE(MID($B10,2,1)),_309_Table1,MATCH(MID($B10,1,1),_309_Table1_ColumnLookup,0),FALSE)
+N("309"),
  IF(VALUE(LEFT($A10,3))=310,VLOOKUP(VALUE(MID($B10,2,1)),_310_Table1,MATCH(MID($B10,1,1),_310_Table1_ColumnLookup,0),FALSE)
+N("310"),
  IF(AND(VALUE(LEFT($A10,3))=311,LEN($I10)=4),VLOOKUP($I10,_311_Table1,MATCH($B10,_311_Table1_ColumnLookup,0),FALSE),
  IF(AND(VALUE(LEFT($A10,3))=311,OR($B10="I2",$B10="J2",$B10="K2",$B10="L2")),VLOOKUP('311'!$G$58,_311_Table1,MATCH(MID($B10,1,1),_311_Table1_ColumnLookup,0),FALSE),
  IF(AND(VALUE(LEFT($A10,3))=311,RIGHT($B10,5)="Total"),VLOOKUP('311'!$G$59,_311_Table1,MATCH(MID($B10,1,1),_311_Table1_ColumnLookup,0),FALSE),
  IF(VALUE(LEFT($A10,3))=311,VLOOKUP(VALUE(MID($B10,2,1)),_311_Table1,MATCH(MID($B10,1,1),_311_Table1_ColumnLookup,0),FALSE)
+N("311"),
  IF(AND(VALUE(LEFT($A10,3))=312,LEFT($G10,10)="Unincepted",$B10="G "),VLOOKUP(" ULO",_312_Table1,MATCH('312'!$N$16,_312_Table1_ColumnLookup,0),FALSE),
  IF(AND(VALUE(LEFT($A10,3))=312,LEFT($G10,10)="Unincepted",$B10="O "),VLOOKUP(" ULO",_312_Table1,MATCH('312'!$V$16,_312_Table1_ColumnLookup,0),FALSE),
  IF(AND(VALUE(LEFT($A10,3))=312,LEFT($G10,10)="Unincepted",$B10="Q "),VLOOKUP(" ULO",_312_Table1,MATCH('312'!$X$16,_312_Table1_ColumnLookup,0),FALSE),
  IF(AND(VALUE(LEFT($A10,3))=312,LEFT($G10,10)="Unincepted"),VLOOKUP(" ULO",_312_Table1,MATCH(LEFT($B10,1),_312_Table1_ColumnLookup,0),FALSE),
  IF(AND(VALUE(LEFT($A10,3))=312,LEFT($G10,5)="Total",$B10="G "),VLOOKUP('312'!$F$80,_312_Table1,MATCH('312'!$N$16,_312_Table1_ColumnLookup,0),FALSE),
  IF(AND(VALUE(LEFT($A10,3))=312,LEFT($G10,5)="Total",$B10="O "),VLOOKUP('312'!$F$80,_312_Table1,MATCH('312'!$V$16,_312_Table1_ColumnLookup,0),FALSE),
  IF(AND(VALUE(LEFT($A10,3))=312,LEFT($G10,5)="Total",$B10="Q "),VLOOKUP('312'!$F$80,_312_Table1,MATCH('312'!$X$16,_312_Table1_ColumnLookup,0),FALSE),
  IF(AND(VALUE(LEFT($A10,3))=312,LEFT($G10,5)="Total"),VLOOKUP('312'!$F$80,_312_Table1,MATCH(LEFT($B10,1),_312_Table1_ColumnLookup,0),FALSE),
  IF(AND(VALUE(LEFT($A10,3))=312,LEN($I10)=4,$B10="G"),VLOOKUP($I10,_312_Table1,MATCH('312'!$N$16,_312_Table1_ColumnLookup,0),FALSE),
  IF(AND(VALUE(LEFT($A10,3))=312,LEN($I10)=4,$B10="O"),VLOOKUP($I10,_312_Table1,MATCH('312'!$V$16,_312_Table1_ColumnLookup,0),FALSE),
  IF(AND(VALUE(LEFT($A10,3))=312,LEN($I10)=4,$B10="Q"),VLOOKUP($I10,_312_Table1,MATCH('312'!$X$16,_312_Table1_ColumnLookup,0),FALSE),
  IF(AND(VALUE(LEFT($A10,3))=312,LEN($I10)=4),VLOOKUP($I10,_312_Table1,MATCH(LEFT($B10,1),_312_Table1_ColumnLookup,0),FALSE)
+N("312"),
  IF(VALUE(LEFT($A10,3))=313,VLOOKUP(VALUE(MID($B10,2,1)),_313_Table1,MATCH(MID($B10,1,1),_313_Table1_ColumnLookup,0),FALSE)
+N("313"),
  IF(AND(VALUE(LEFT($A10,3))=314,LEN($B10)=3),VLOOKUP(VALUE(MID($B10,2,2)),_314_Table1,MATCH(MID($B10,1,1),_314_Table1_ColumnLookup,0),FALSE),
  IF(VALUE(LEFT($A10,3))=314,VLOOKUP(VALUE(MID($B10,2,1)),_314_Table1,MATCH(MID($B10,1,1),_314_Table1_ColumnLookup,0),FALSE)
+N("314"),
""))))))))))))))))))))))))</f>
        <v>#VALUE!</v>
      </c>
      <c r="E10" s="238" t="e">
        <f>IF(AND(VALUE(LEFT($A10,3))=309,LEN($B10)=3),VLOOKUP(VALUE(MID($B10,2,2)),_309_Table2,MATCH(MID($B10,1,1),_309_Table2_ColumnLookup,0),FALSE),
  IF($C10="309 LCR SummaryA",OneYearSCR,IF($C10="309 LCR SummaryB",UltimateSCR,IF(VALUE(LEFT($A10,3))=309,VLOOKUP(VALUE(MID($B10,2,1)),_309_Table2,MATCH(MID($B10,1,1),_309_Table2_ColumnLookup,0),FALSE)
+N("309"),
  IF(VALUE(LEFT($A10,3))=310,VLOOKUP(VALUE(MID($B10,2,1)),_310_Table2,MATCH(MID($B10,1,1),_310_Table2_ColumnLookup,0),FALSE)
+N("310"),
  IF(AND(VALUE(LEFT($A10,3))=311,LEN($I10)=4),VLOOKUP($I10,_311_Table2,MATCH($B10,_311_Table2_ColumnLookup,0),FALSE),
  IF(AND(VALUE(LEFT($A10,3))=311,OR($B10="I2",$B10="J2",$B10="K2",$B10="L2")),VLOOKUP('311'!$G$58,_311_Table2,MATCH(MID($B10,1,1),_311_Table2_ColumnLookup,0),FALSE),
  IF(AND(VALUE(LEFT($A10,3))=311,RIGHT($B10,5)="Total"),VLOOKUP('311'!$G$59,_311_Table2,MATCH(MID($B10,1,1),_311_Table2_ColumnLookup,0),FALSE),
  IF(VALUE(LEFT($A10,3))=311,VLOOKUP(VALUE(MID($B10,2,1)),_311_Table2,MATCH(MID($B10,1,1),_311_Table2_ColumnLookup,0),FALSE)
+N("311"),
  IF(AND(VALUE(LEFT($A10,3))=312,LEFT($G10,10)="Unincepted",$B10="G "),VLOOKUP(" ULO",_312_Table2,MATCH('312'!$N$16,_312_Table2_ColumnLookup,0),FALSE),
  IF(AND(VALUE(LEFT($A10,3))=312,LEFT($G10,10)="Unincepted",$B10="O "),VLOOKUP(" ULO",_312_Table2,MATCH('312'!$V$16,_312_Table2_ColumnLookup,0),FALSE),
  IF(AND(VALUE(LEFT($A10,3))=312,LEFT($G10,10)="Unincepted",$B10="Q "),VLOOKUP(" ULO",_312_Table2,MATCH('312'!$X$16,_312_Table2_ColumnLookup,0),FALSE),
  IF(AND(VALUE(LEFT($A10,3))=312,LEFT($G10,10)="Unincepted"),VLOOKUP(" ULO",_312_Table2,MATCH(LEFT($B10,1),_312_Table2_ColumnLookup,0),FALSE),
  IF(AND(VALUE(LEFT($A10,3))=312,LEFT($G10,5)="Total",$B10="G "),VLOOKUP('312'!$F$80,_312_Table2,MATCH('312'!$N$16,_312_Table2_ColumnLookup,0),FALSE),
  IF(AND(VALUE(LEFT($A10,3))=312,LEFT($G10,5)="Total",$B10="O "),VLOOKUP('312'!$F$80,_312_Table2,MATCH('312'!$V$16,_312_Table2_ColumnLookup,0),FALSE),
  IF(AND(VALUE(LEFT($A10,3))=312,LEFT($G10,5)="Total",$B10="Q "),VLOOKUP('312'!$F$80,_312_Table2,MATCH('312'!$X$16,_312_Table2_ColumnLookup,0),FALSE),
  IF(AND(VALUE(LEFT($A10,3))=312,LEFT($G10,5)="Total"),VLOOKUP('312'!$F$80,_312_Table2,MATCH(LEFT($B10,1),_312_Table2_ColumnLookup,0),FALSE),
  IF(AND(VALUE(LEFT($A10,3))=312,LEN($I10)=4,$B10="G"),VLOOKUP($I10,_312_Table2,MATCH('312'!$N$16,_312_Table2_ColumnLookup,0),FALSE),
  IF(AND(VALUE(LEFT($A10,3))=312,LEN($I10)=4,$B10="O"),VLOOKUP($I10,_312_Table2,MATCH('312'!$V$16,_312_Table2_ColumnLookup,0),FALSE),
  IF(AND(VALUE(LEFT($A10,3))=312,LEN($I10)=4,$B10="Q"),VLOOKUP($I10,_312_Table2,MATCH('312'!$X$16,_312_Table2_ColumnLookup,0),FALSE),
  IF(AND(VALUE(LEFT($A10,3))=312,LEN($I10)=4),VLOOKUP($I10,_312_Table2,MATCH(LEFT($B10,1),_312_Table2_ColumnLookup,0),FALSE)
+N("312"),
  IF(VALUE(LEFT($A10,3))=313,VLOOKUP(VALUE(MID($B10,2,1)),_313_Table2,MATCH(MID($B10,1,1),_313_Table2_ColumnLookup,0),FALSE)
+N("313"),
  IF(AND(VALUE(LEFT($A10,3))=314,LEN($B10)=3),VLOOKUP(VALUE(MID($B10,2,2)),_314_Table2,MATCH(MID($B10,1,1),_314_Table2_ColumnLookup,0),FALSE),
  IF(VALUE(LEFT($A10,3))=314,VLOOKUP(VALUE(MID($B10,2,1)),_314_Table2,MATCH(MID($B10,1,1),_314_Table2_ColumnLookup,0),FALSE)
+N("314"),
""))))))))))))))))))))))))</f>
        <v>#VALUE!</v>
      </c>
      <c r="F10" s="238" t="e">
        <f>IF(AND(VALUE(LEFT($A10,3))=309,LEN($B10)=3),VLOOKUP(VALUE(MID($B10,2,2)),_309_Table3,MATCH(MID($B10,1,1),_309_Table3_ColumnLookup,0),FALSE),
  IF($C10="309 LCR SummaryA",OneYearSCR,IF($C10="309 LCR SummaryB",UltimateSCR,IF(VALUE(LEFT($A10,3))=309,VLOOKUP(VALUE(MID($B10,2,1)),_309_Table3,MATCH(MID($B10,1,1),_309_Table3_ColumnLookup,0),FALSE)
+N("309"),
  IF(VALUE(LEFT($A10,3))=310,VLOOKUP(VALUE(MID($B10,2,1)),_310_Table3,MATCH(MID($B10,1,1),_310_Table3_ColumnLookup,0),FALSE)
+N("310"),
  IF(AND(VALUE(LEFT($A10,3))=311,LEN($I10)=4),VLOOKUP($I10,_311_Table3,MATCH($B10,_311_Table3_ColumnLookup,0),FALSE),
  IF(AND(VALUE(LEFT($A10,3))=311,OR($B10="I2",$B10="J2",$B10="K2",$B10="L2")),VLOOKUP('311'!$G$58,_311_Table3,MATCH(MID($B10,1,1),_311_Table3_ColumnLookup,0),FALSE),
  IF(AND(VALUE(LEFT($A10,3))=311,RIGHT($B10,5)="Total"),VLOOKUP('311'!$G$59,_311_Table3,MATCH(MID($B10,1,1),_311_Table3_ColumnLookup,0),FALSE),
  IF(VALUE(LEFT($A10,3))=311,VLOOKUP(VALUE(MID($B10,2,1)),_311_Table3,MATCH(MID($B10,1,1),_311_Table3_ColumnLookup,0),FALSE)
+N("311"),
  IF(AND(VALUE(LEFT($A10,3))=312,LEFT($G10,10)="Unincepted",$B10="G "),VLOOKUP(" ULO",_312_Table3,MATCH('312'!$N$16,_312_Table3_ColumnLookup,0),FALSE),
  IF(AND(VALUE(LEFT($A10,3))=312,LEFT($G10,10)="Unincepted",$B10="O "),VLOOKUP(" ULO",_312_Table3,MATCH('312'!$V$16,_312_Table3_ColumnLookup,0),FALSE),
  IF(AND(VALUE(LEFT($A10,3))=312,LEFT($G10,10)="Unincepted",$B10="Q "),VLOOKUP(" ULO",_312_Table3,MATCH('312'!$X$16,_312_Table3_ColumnLookup,0),FALSE),
  IF(AND(VALUE(LEFT($A10,3))=312,LEFT($G10,10)="Unincepted"),VLOOKUP(" ULO",_312_Table3,MATCH(LEFT($B10,1),_312_Table3_ColumnLookup,0),FALSE),
  IF(AND(VALUE(LEFT($A10,3))=312,LEFT($G10,5)="Total",$B10="G "),VLOOKUP('312'!$F$80,_312_Table3,MATCH('312'!$N$16,_312_Table3_ColumnLookup,0),FALSE),
  IF(AND(VALUE(LEFT($A10,3))=312,LEFT($G10,5)="Total",$B10="O "),VLOOKUP('312'!$F$80,_312_Table3,MATCH('312'!$V$16,_312_Table3_ColumnLookup,0),FALSE),
  IF(AND(VALUE(LEFT($A10,3))=312,LEFT($G10,5)="Total",$B10="Q "),VLOOKUP('312'!$F$80,_312_Table3,MATCH('312'!$X$16,_312_Table3_ColumnLookup,0),FALSE),
  IF(AND(VALUE(LEFT($A10,3))=312,LEFT($G10,5)="Total"),VLOOKUP('312'!$F$80,_312_Table3,MATCH(LEFT($B10,1),_312_Table3_ColumnLookup,0),FALSE),
  IF(AND(VALUE(LEFT($A10,3))=312,LEN($I10)=4,$B10="G"),VLOOKUP($I10,_312_Table3,MATCH('312'!$N$16,_312_Table3_ColumnLookup,0),FALSE),
  IF(AND(VALUE(LEFT($A10,3))=312,LEN($I10)=4,$B10="O"),VLOOKUP($I10,_312_Table3,MATCH('312'!$V$16,_312_Table3_ColumnLookup,0),FALSE),
  IF(AND(VALUE(LEFT($A10,3))=312,LEN($I10)=4,$B10="Q"),VLOOKUP($I10,_312_Table3,MATCH('312'!$X$16,_312_Table3_ColumnLookup,0),FALSE),
  IF(AND(VALUE(LEFT($A10,3))=312,LEN($I10)=4),VLOOKUP($I10,_312_Table3,MATCH(LEFT($B10,1),_312_Table3_ColumnLookup,0),FALSE)
+N("312"),
  IF(VALUE(LEFT($A10,3))=313,VLOOKUP(VALUE(MID($B10,2,1)),_313_Table3,MATCH(MID($B10,1,1),_313_Table3_ColumnLookup,0),FALSE)
+N("313"),
  IF(AND(VALUE(LEFT($A10,3))=314,LEN($B10)=3),VLOOKUP(VALUE(MID($B10,2,2)),_314_Table3,MATCH(MID($B10,1,1),_314_Table3_ColumnLookup,0),FALSE),
  IF(VALUE(LEFT($A10,3))=314,VLOOKUP(VALUE(MID($B10,2,1)),_314_Table3,MATCH(MID($B10,1,1),_314_Table3_ColumnLookup,0),FALSE)
+N("314"),
""))))))))))))))))))))))))</f>
        <v>#VALUE!</v>
      </c>
      <c r="G10" t="s">
        <v>1487</v>
      </c>
      <c r="H10" s="321" t="b">
        <f>IFERROR(
IF(ISERROR($D10)=FALSE,$D10,IF(ISERROR($E10)=FALSE,$E10,IF(ISERROR($F10)=FALSE,$F10
+N("012 checkboxes"),
IF(
IF(OR(LEFT($A10,9)="Syndicate",LEFT($A10,12)="NewSyndicate"),VLOOKUP($A10,'012'!$J:$ZW,MATCH("Link to button",'012'!$J$1:$ZW$1,0),0)
+N("309 checkbox"),
IF($C10="309 LCR Summary0",VLOOKUP("Notes990",'309'!$P:$ZZ,MATCH("Link to button",'309'!$P$1:$ZZ$1,0),0)
+N("313 checkboxes"),
IF($C10="313 Financial Information0LcmVsScr",IF($C10="309 LCR Summary0",VLOOKUP("LcmVsScr",'309'!$N:$ZZ,MATCH("Link to button",'309'!$N$1:$ZZ$1,0),0),
IF($C10="313 Financial Information0LcrDocAttached",IF($C10="309 LCR Summary0",VLOOKUP("LcrDocAttached",'309'!$N:$ZZ,MATCH("Link to button",'309'!$N$1:$ZZ$1,0),
0)))))))=1,TRUE,FALSE)
))),"")</f>
        <v>0</v>
      </c>
    </row>
    <row r="11" spans="1:11" customFormat="1">
      <c r="A11" s="237" t="str">
        <f>VLOOKUP($G11,CSVLookups!$B:$R,MATCH(A$1,CSVLookups!$B$1:$R$1,0),FALSE)</f>
        <v>NewSyndicateLoadingNotRequired</v>
      </c>
      <c r="B11" s="237">
        <f>VLOOKUP($G11,CSVLookups!$B:$R,MATCH(B$1,CSVLookups!$B$1:$R$1,0),FALSE)</f>
        <v>0</v>
      </c>
      <c r="C11" s="238" t="str">
        <f t="shared" ref="C11:C74" si="1">IF(OR(LEFT($A11,4)="Base",LEFT($A11,4)="Synd",LEFT($A11,7)="NewSynd"),"",
IF(OR(AND(LEN($I11=0),OR(LEFT($A11,3)*1=311,LEFT($A11,3)*1=312,LEFT($A11,3)*1=313)),LEN($I11)=4),
CONCATENATE($A11,$B11,$I11,
IF(LEFT($G11,LEN("NetOfRI"))="NetOfRI","Net Insurance Claims brought forward",
IF(LEFT($G11,LEN("Adjustments"))="Adjustments","Adjustments",
IF(LEFT($G11,LEN("NewBusiness"))="NewBusiness","New Business",
IF(LEFT($G11,LEN("TotalClaims"))="TotalClaims","Total Claims",
IF(LEFT($G11,LEN("TotalAdjustments"))="TotalAdjustments","Adjustments",
IF(LEFT($G11,LEN("TotalNewBusiness"))="TotalNewBusiness","New Business",
IF(LEFT($G11,LEN("Unincepted"))="Unincepted","Unincepted",
IF(LEFT($G11,LEN("Total"))="Total","Total",
IF($G11="LcmVsScr","LcmVsScr",
IF($G11="LcrDocAttached","LcrDocAttached",
""))))))))))),CONCATENATE($A11,$B11)))</f>
        <v/>
      </c>
      <c r="D11" s="238" t="e">
        <f>IF(AND(VALUE(LEFT($A11,3))=309,LEN($B11)=3),VLOOKUP(VALUE(MID($B11,2,2)),_309_Table1,MATCH(MID($B11,1,1),_309_Table1_ColumnLookup,0),FALSE),
  IF($C11="309 LCR SummaryA",OneYearSCR,IF($C11="309 LCR SummaryB",UltimateSCR,IF(VALUE(LEFT($A11,3))=309,VLOOKUP(VALUE(MID($B11,2,1)),_309_Table1,MATCH(MID($B11,1,1),_309_Table1_ColumnLookup,0),FALSE)
+N("309"),
  IF(VALUE(LEFT($A11,3))=310,VLOOKUP(VALUE(MID($B11,2,1)),_310_Table1,MATCH(MID($B11,1,1),_310_Table1_ColumnLookup,0),FALSE)
+N("310"),
  IF(AND(VALUE(LEFT($A11,3))=311,LEN($I11)=4),VLOOKUP($I11,_311_Table1,MATCH($B11,_311_Table1_ColumnLookup,0),FALSE),
  IF(AND(VALUE(LEFT($A11,3))=311,OR($B11="I2",$B11="J2",$B11="K2",$B11="L2")),VLOOKUP('311'!$G$58,_311_Table1,MATCH(MID($B11,1,1),_311_Table1_ColumnLookup,0),FALSE),
  IF(AND(VALUE(LEFT($A11,3))=311,RIGHT($B11,5)="Total"),VLOOKUP('311'!$G$59,_311_Table1,MATCH(MID($B11,1,1),_311_Table1_ColumnLookup,0),FALSE),
  IF(VALUE(LEFT($A11,3))=311,VLOOKUP(VALUE(MID($B11,2,1)),_311_Table1,MATCH(MID($B11,1,1),_311_Table1_ColumnLookup,0),FALSE)
+N("311"),
  IF(AND(VALUE(LEFT($A11,3))=312,LEFT($G11,10)="Unincepted",$B11="G "),VLOOKUP(" ULO",_312_Table1,MATCH('312'!$N$16,_312_Table1_ColumnLookup,0),FALSE),
  IF(AND(VALUE(LEFT($A11,3))=312,LEFT($G11,10)="Unincepted",$B11="O "),VLOOKUP(" ULO",_312_Table1,MATCH('312'!$V$16,_312_Table1_ColumnLookup,0),FALSE),
  IF(AND(VALUE(LEFT($A11,3))=312,LEFT($G11,10)="Unincepted",$B11="Q "),VLOOKUP(" ULO",_312_Table1,MATCH('312'!$X$16,_312_Table1_ColumnLookup,0),FALSE),
  IF(AND(VALUE(LEFT($A11,3))=312,LEFT($G11,10)="Unincepted"),VLOOKUP(" ULO",_312_Table1,MATCH(LEFT($B11,1),_312_Table1_ColumnLookup,0),FALSE),
  IF(AND(VALUE(LEFT($A11,3))=312,LEFT($G11,5)="Total",$B11="G "),VLOOKUP('312'!$F$80,_312_Table1,MATCH('312'!$N$16,_312_Table1_ColumnLookup,0),FALSE),
  IF(AND(VALUE(LEFT($A11,3))=312,LEFT($G11,5)="Total",$B11="O "),VLOOKUP('312'!$F$80,_312_Table1,MATCH('312'!$V$16,_312_Table1_ColumnLookup,0),FALSE),
  IF(AND(VALUE(LEFT($A11,3))=312,LEFT($G11,5)="Total",$B11="Q "),VLOOKUP('312'!$F$80,_312_Table1,MATCH('312'!$X$16,_312_Table1_ColumnLookup,0),FALSE),
  IF(AND(VALUE(LEFT($A11,3))=312,LEFT($G11,5)="Total"),VLOOKUP('312'!$F$80,_312_Table1,MATCH(LEFT($B11,1),_312_Table1_ColumnLookup,0),FALSE),
  IF(AND(VALUE(LEFT($A11,3))=312,LEN($I11)=4,$B11="G"),VLOOKUP($I11,_312_Table1,MATCH('312'!$N$16,_312_Table1_ColumnLookup,0),FALSE),
  IF(AND(VALUE(LEFT($A11,3))=312,LEN($I11)=4,$B11="O"),VLOOKUP($I11,_312_Table1,MATCH('312'!$V$16,_312_Table1_ColumnLookup,0),FALSE),
  IF(AND(VALUE(LEFT($A11,3))=312,LEN($I11)=4,$B11="Q"),VLOOKUP($I11,_312_Table1,MATCH('312'!$X$16,_312_Table1_ColumnLookup,0),FALSE),
  IF(AND(VALUE(LEFT($A11,3))=312,LEN($I11)=4),VLOOKUP($I11,_312_Table1,MATCH(LEFT($B11,1),_312_Table1_ColumnLookup,0),FALSE)
+N("312"),
  IF(VALUE(LEFT($A11,3))=313,VLOOKUP(VALUE(MID($B11,2,1)),_313_Table1,MATCH(MID($B11,1,1),_313_Table1_ColumnLookup,0),FALSE)
+N("313"),
  IF(AND(VALUE(LEFT($A11,3))=314,LEN($B11)=3),VLOOKUP(VALUE(MID($B11,2,2)),_314_Table1,MATCH(MID($B11,1,1),_314_Table1_ColumnLookup,0),FALSE),
  IF(VALUE(LEFT($A11,3))=314,VLOOKUP(VALUE(MID($B11,2,1)),_314_Table1,MATCH(MID($B11,1,1),_314_Table1_ColumnLookup,0),FALSE)
+N("314"),
""))))))))))))))))))))))))</f>
        <v>#VALUE!</v>
      </c>
      <c r="E11" s="238" t="e">
        <f>IF(AND(VALUE(LEFT($A11,3))=309,LEN($B11)=3),VLOOKUP(VALUE(MID($B11,2,2)),_309_Table2,MATCH(MID($B11,1,1),_309_Table2_ColumnLookup,0),FALSE),
  IF($C11="309 LCR SummaryA",OneYearSCR,IF($C11="309 LCR SummaryB",UltimateSCR,IF(VALUE(LEFT($A11,3))=309,VLOOKUP(VALUE(MID($B11,2,1)),_309_Table2,MATCH(MID($B11,1,1),_309_Table2_ColumnLookup,0),FALSE)
+N("309"),
  IF(VALUE(LEFT($A11,3))=310,VLOOKUP(VALUE(MID($B11,2,1)),_310_Table2,MATCH(MID($B11,1,1),_310_Table2_ColumnLookup,0),FALSE)
+N("310"),
  IF(AND(VALUE(LEFT($A11,3))=311,LEN($I11)=4),VLOOKUP($I11,_311_Table2,MATCH($B11,_311_Table2_ColumnLookup,0),FALSE),
  IF(AND(VALUE(LEFT($A11,3))=311,OR($B11="I2",$B11="J2",$B11="K2",$B11="L2")),VLOOKUP('311'!$G$58,_311_Table2,MATCH(MID($B11,1,1),_311_Table2_ColumnLookup,0),FALSE),
  IF(AND(VALUE(LEFT($A11,3))=311,RIGHT($B11,5)="Total"),VLOOKUP('311'!$G$59,_311_Table2,MATCH(MID($B11,1,1),_311_Table2_ColumnLookup,0),FALSE),
  IF(VALUE(LEFT($A11,3))=311,VLOOKUP(VALUE(MID($B11,2,1)),_311_Table2,MATCH(MID($B11,1,1),_311_Table2_ColumnLookup,0),FALSE)
+N("311"),
  IF(AND(VALUE(LEFT($A11,3))=312,LEFT($G11,10)="Unincepted",$B11="G "),VLOOKUP(" ULO",_312_Table2,MATCH('312'!$N$16,_312_Table2_ColumnLookup,0),FALSE),
  IF(AND(VALUE(LEFT($A11,3))=312,LEFT($G11,10)="Unincepted",$B11="O "),VLOOKUP(" ULO",_312_Table2,MATCH('312'!$V$16,_312_Table2_ColumnLookup,0),FALSE),
  IF(AND(VALUE(LEFT($A11,3))=312,LEFT($G11,10)="Unincepted",$B11="Q "),VLOOKUP(" ULO",_312_Table2,MATCH('312'!$X$16,_312_Table2_ColumnLookup,0),FALSE),
  IF(AND(VALUE(LEFT($A11,3))=312,LEFT($G11,10)="Unincepted"),VLOOKUP(" ULO",_312_Table2,MATCH(LEFT($B11,1),_312_Table2_ColumnLookup,0),FALSE),
  IF(AND(VALUE(LEFT($A11,3))=312,LEFT($G11,5)="Total",$B11="G "),VLOOKUP('312'!$F$80,_312_Table2,MATCH('312'!$N$16,_312_Table2_ColumnLookup,0),FALSE),
  IF(AND(VALUE(LEFT($A11,3))=312,LEFT($G11,5)="Total",$B11="O "),VLOOKUP('312'!$F$80,_312_Table2,MATCH('312'!$V$16,_312_Table2_ColumnLookup,0),FALSE),
  IF(AND(VALUE(LEFT($A11,3))=312,LEFT($G11,5)="Total",$B11="Q "),VLOOKUP('312'!$F$80,_312_Table2,MATCH('312'!$X$16,_312_Table2_ColumnLookup,0),FALSE),
  IF(AND(VALUE(LEFT($A11,3))=312,LEFT($G11,5)="Total"),VLOOKUP('312'!$F$80,_312_Table2,MATCH(LEFT($B11,1),_312_Table2_ColumnLookup,0),FALSE),
  IF(AND(VALUE(LEFT($A11,3))=312,LEN($I11)=4,$B11="G"),VLOOKUP($I11,_312_Table2,MATCH('312'!$N$16,_312_Table2_ColumnLookup,0),FALSE),
  IF(AND(VALUE(LEFT($A11,3))=312,LEN($I11)=4,$B11="O"),VLOOKUP($I11,_312_Table2,MATCH('312'!$V$16,_312_Table2_ColumnLookup,0),FALSE),
  IF(AND(VALUE(LEFT($A11,3))=312,LEN($I11)=4,$B11="Q"),VLOOKUP($I11,_312_Table2,MATCH('312'!$X$16,_312_Table2_ColumnLookup,0),FALSE),
  IF(AND(VALUE(LEFT($A11,3))=312,LEN($I11)=4),VLOOKUP($I11,_312_Table2,MATCH(LEFT($B11,1),_312_Table2_ColumnLookup,0),FALSE)
+N("312"),
  IF(VALUE(LEFT($A11,3))=313,VLOOKUP(VALUE(MID($B11,2,1)),_313_Table2,MATCH(MID($B11,1,1),_313_Table2_ColumnLookup,0),FALSE)
+N("313"),
  IF(AND(VALUE(LEFT($A11,3))=314,LEN($B11)=3),VLOOKUP(VALUE(MID($B11,2,2)),_314_Table2,MATCH(MID($B11,1,1),_314_Table2_ColumnLookup,0),FALSE),
  IF(VALUE(LEFT($A11,3))=314,VLOOKUP(VALUE(MID($B11,2,1)),_314_Table2,MATCH(MID($B11,1,1),_314_Table2_ColumnLookup,0),FALSE)
+N("314"),
""))))))))))))))))))))))))</f>
        <v>#VALUE!</v>
      </c>
      <c r="F11" s="238" t="e">
        <f>IF(AND(VALUE(LEFT($A11,3))=309,LEN($B11)=3),VLOOKUP(VALUE(MID($B11,2,2)),_309_Table3,MATCH(MID($B11,1,1),_309_Table3_ColumnLookup,0),FALSE),
  IF($C11="309 LCR SummaryA",OneYearSCR,IF($C11="309 LCR SummaryB",UltimateSCR,IF(VALUE(LEFT($A11,3))=309,VLOOKUP(VALUE(MID($B11,2,1)),_309_Table3,MATCH(MID($B11,1,1),_309_Table3_ColumnLookup,0),FALSE)
+N("309"),
  IF(VALUE(LEFT($A11,3))=310,VLOOKUP(VALUE(MID($B11,2,1)),_310_Table3,MATCH(MID($B11,1,1),_310_Table3_ColumnLookup,0),FALSE)
+N("310"),
  IF(AND(VALUE(LEFT($A11,3))=311,LEN($I11)=4),VLOOKUP($I11,_311_Table3,MATCH($B11,_311_Table3_ColumnLookup,0),FALSE),
  IF(AND(VALUE(LEFT($A11,3))=311,OR($B11="I2",$B11="J2",$B11="K2",$B11="L2")),VLOOKUP('311'!$G$58,_311_Table3,MATCH(MID($B11,1,1),_311_Table3_ColumnLookup,0),FALSE),
  IF(AND(VALUE(LEFT($A11,3))=311,RIGHT($B11,5)="Total"),VLOOKUP('311'!$G$59,_311_Table3,MATCH(MID($B11,1,1),_311_Table3_ColumnLookup,0),FALSE),
  IF(VALUE(LEFT($A11,3))=311,VLOOKUP(VALUE(MID($B11,2,1)),_311_Table3,MATCH(MID($B11,1,1),_311_Table3_ColumnLookup,0),FALSE)
+N("311"),
  IF(AND(VALUE(LEFT($A11,3))=312,LEFT($G11,10)="Unincepted",$B11="G "),VLOOKUP(" ULO",_312_Table3,MATCH('312'!$N$16,_312_Table3_ColumnLookup,0),FALSE),
  IF(AND(VALUE(LEFT($A11,3))=312,LEFT($G11,10)="Unincepted",$B11="O "),VLOOKUP(" ULO",_312_Table3,MATCH('312'!$V$16,_312_Table3_ColumnLookup,0),FALSE),
  IF(AND(VALUE(LEFT($A11,3))=312,LEFT($G11,10)="Unincepted",$B11="Q "),VLOOKUP(" ULO",_312_Table3,MATCH('312'!$X$16,_312_Table3_ColumnLookup,0),FALSE),
  IF(AND(VALUE(LEFT($A11,3))=312,LEFT($G11,10)="Unincepted"),VLOOKUP(" ULO",_312_Table3,MATCH(LEFT($B11,1),_312_Table3_ColumnLookup,0),FALSE),
  IF(AND(VALUE(LEFT($A11,3))=312,LEFT($G11,5)="Total",$B11="G "),VLOOKUP('312'!$F$80,_312_Table3,MATCH('312'!$N$16,_312_Table3_ColumnLookup,0),FALSE),
  IF(AND(VALUE(LEFT($A11,3))=312,LEFT($G11,5)="Total",$B11="O "),VLOOKUP('312'!$F$80,_312_Table3,MATCH('312'!$V$16,_312_Table3_ColumnLookup,0),FALSE),
  IF(AND(VALUE(LEFT($A11,3))=312,LEFT($G11,5)="Total",$B11="Q "),VLOOKUP('312'!$F$80,_312_Table3,MATCH('312'!$X$16,_312_Table3_ColumnLookup,0),FALSE),
  IF(AND(VALUE(LEFT($A11,3))=312,LEFT($G11,5)="Total"),VLOOKUP('312'!$F$80,_312_Table3,MATCH(LEFT($B11,1),_312_Table3_ColumnLookup,0),FALSE),
  IF(AND(VALUE(LEFT($A11,3))=312,LEN($I11)=4,$B11="G"),VLOOKUP($I11,_312_Table3,MATCH('312'!$N$16,_312_Table3_ColumnLookup,0),FALSE),
  IF(AND(VALUE(LEFT($A11,3))=312,LEN($I11)=4,$B11="O"),VLOOKUP($I11,_312_Table3,MATCH('312'!$V$16,_312_Table3_ColumnLookup,0),FALSE),
  IF(AND(VALUE(LEFT($A11,3))=312,LEN($I11)=4,$B11="Q"),VLOOKUP($I11,_312_Table3,MATCH('312'!$X$16,_312_Table3_ColumnLookup,0),FALSE),
  IF(AND(VALUE(LEFT($A11,3))=312,LEN($I11)=4),VLOOKUP($I11,_312_Table3,MATCH(LEFT($B11,1),_312_Table3_ColumnLookup,0),FALSE)
+N("312"),
  IF(VALUE(LEFT($A11,3))=313,VLOOKUP(VALUE(MID($B11,2,1)),_313_Table3,MATCH(MID($B11,1,1),_313_Table3_ColumnLookup,0),FALSE)
+N("313"),
  IF(AND(VALUE(LEFT($A11,3))=314,LEN($B11)=3),VLOOKUP(VALUE(MID($B11,2,2)),_314_Table3,MATCH(MID($B11,1,1),_314_Table3_ColumnLookup,0),FALSE),
  IF(VALUE(LEFT($A11,3))=314,VLOOKUP(VALUE(MID($B11,2,1)),_314_Table3,MATCH(MID($B11,1,1),_314_Table3_ColumnLookup,0),FALSE)
+N("314"),
""))))))))))))))))))))))))</f>
        <v>#VALUE!</v>
      </c>
      <c r="G11" t="s">
        <v>1488</v>
      </c>
      <c r="H11" s="321" t="b">
        <f>IFERROR(
IF(ISERROR($D11)=FALSE,$D11,IF(ISERROR($E11)=FALSE,$E11,IF(ISERROR($F11)=FALSE,$F11
+N("012 checkboxes"),
IF(
IF(OR(LEFT($A11,9)="Syndicate",LEFT($A11,12)="NewSyndicate"),VLOOKUP($A11,'012'!$J:$ZW,MATCH("Link to button",'012'!$J$1:$ZW$1,0),0)
+N("309 checkbox"),
IF($C11="309 LCR Summary0",VLOOKUP("Notes990",'309'!$P:$ZZ,MATCH("Link to button",'309'!$P$1:$ZZ$1,0),0)
+N("313 checkboxes"),
IF($C11="313 Financial Information0LcmVsScr",IF($C11="309 LCR Summary0",VLOOKUP("LcmVsScr",'309'!$N:$ZZ,MATCH("Link to button",'309'!$N$1:$ZZ$1,0),0),
IF($C11="313 Financial Information0LcrDocAttached",IF($C11="309 LCR Summary0",VLOOKUP("LcrDocAttached",'309'!$N:$ZZ,MATCH("Link to button",'309'!$N$1:$ZZ$1,0),
0)))))))=1,TRUE,FALSE)
))),"")</f>
        <v>0</v>
      </c>
    </row>
    <row r="12" spans="1:11" customFormat="1">
      <c r="A12" s="237" t="str">
        <f>VLOOKUP($G12,CSVLookups!$B:$R,MATCH(A$1,CSVLookups!$B$1:$R$1,0),FALSE)</f>
        <v>309 LCR Summary</v>
      </c>
      <c r="B12" s="237" t="str">
        <f>VLOOKUP($G12,CSVLookups!$B:$R,MATCH(B$1,CSVLookups!$B$1:$R$1,0),FALSE)</f>
        <v>A1</v>
      </c>
      <c r="C12" s="238" t="str">
        <f t="shared" si="1"/>
        <v>309 LCR SummaryA1</v>
      </c>
      <c r="D12" s="238">
        <f>IF(AND(VALUE(LEFT($A12,3))=309,LEN($B12)=3),VLOOKUP(VALUE(MID($B12,2,2)),_309_Table1,MATCH(MID($B12,1,1),_309_Table1_ColumnLookup,0),FALSE),
  IF($C12="309 LCR SummaryA",OneYearSCR,IF($C12="309 LCR SummaryB",UltimateSCR,IF(VALUE(LEFT($A12,3))=309,VLOOKUP(VALUE(MID($B12,2,1)),_309_Table1,MATCH(MID($B12,1,1),_309_Table1_ColumnLookup,0),FALSE)
+N("309"),
  IF(VALUE(LEFT($A12,3))=310,VLOOKUP(VALUE(MID($B12,2,1)),_310_Table1,MATCH(MID($B12,1,1),_310_Table1_ColumnLookup,0),FALSE)
+N("310"),
  IF(AND(VALUE(LEFT($A12,3))=311,LEN($I12)=4),VLOOKUP($I12,_311_Table1,MATCH($B12,_311_Table1_ColumnLookup,0),FALSE),
  IF(AND(VALUE(LEFT($A12,3))=311,OR($B12="I2",$B12="J2",$B12="K2",$B12="L2")),VLOOKUP('311'!$G$58,_311_Table1,MATCH(MID($B12,1,1),_311_Table1_ColumnLookup,0),FALSE),
  IF(AND(VALUE(LEFT($A12,3))=311,RIGHT($B12,5)="Total"),VLOOKUP('311'!$G$59,_311_Table1,MATCH(MID($B12,1,1),_311_Table1_ColumnLookup,0),FALSE),
  IF(VALUE(LEFT($A12,3))=311,VLOOKUP(VALUE(MID($B12,2,1)),_311_Table1,MATCH(MID($B12,1,1),_311_Table1_ColumnLookup,0),FALSE)
+N("311"),
  IF(AND(VALUE(LEFT($A12,3))=312,LEFT($G12,10)="Unincepted",$B12="G "),VLOOKUP(" ULO",_312_Table1,MATCH('312'!$N$16,_312_Table1_ColumnLookup,0),FALSE),
  IF(AND(VALUE(LEFT($A12,3))=312,LEFT($G12,10)="Unincepted",$B12="O "),VLOOKUP(" ULO",_312_Table1,MATCH('312'!$V$16,_312_Table1_ColumnLookup,0),FALSE),
  IF(AND(VALUE(LEFT($A12,3))=312,LEFT($G12,10)="Unincepted",$B12="Q "),VLOOKUP(" ULO",_312_Table1,MATCH('312'!$X$16,_312_Table1_ColumnLookup,0),FALSE),
  IF(AND(VALUE(LEFT($A12,3))=312,LEFT($G12,10)="Unincepted"),VLOOKUP(" ULO",_312_Table1,MATCH(LEFT($B12,1),_312_Table1_ColumnLookup,0),FALSE),
  IF(AND(VALUE(LEFT($A12,3))=312,LEFT($G12,5)="Total",$B12="G "),VLOOKUP('312'!$F$80,_312_Table1,MATCH('312'!$N$16,_312_Table1_ColumnLookup,0),FALSE),
  IF(AND(VALUE(LEFT($A12,3))=312,LEFT($G12,5)="Total",$B12="O "),VLOOKUP('312'!$F$80,_312_Table1,MATCH('312'!$V$16,_312_Table1_ColumnLookup,0),FALSE),
  IF(AND(VALUE(LEFT($A12,3))=312,LEFT($G12,5)="Total",$B12="Q "),VLOOKUP('312'!$F$80,_312_Table1,MATCH('312'!$X$16,_312_Table1_ColumnLookup,0),FALSE),
  IF(AND(VALUE(LEFT($A12,3))=312,LEFT($G12,5)="Total"),VLOOKUP('312'!$F$80,_312_Table1,MATCH(LEFT($B12,1),_312_Table1_ColumnLookup,0),FALSE),
  IF(AND(VALUE(LEFT($A12,3))=312,LEN($I12)=4,$B12="G"),VLOOKUP($I12,_312_Table1,MATCH('312'!$N$16,_312_Table1_ColumnLookup,0),FALSE),
  IF(AND(VALUE(LEFT($A12,3))=312,LEN($I12)=4,$B12="O"),VLOOKUP($I12,_312_Table1,MATCH('312'!$V$16,_312_Table1_ColumnLookup,0),FALSE),
  IF(AND(VALUE(LEFT($A12,3))=312,LEN($I12)=4,$B12="Q"),VLOOKUP($I12,_312_Table1,MATCH('312'!$X$16,_312_Table1_ColumnLookup,0),FALSE),
  IF(AND(VALUE(LEFT($A12,3))=312,LEN($I12)=4),VLOOKUP($I12,_312_Table1,MATCH(LEFT($B12,1),_312_Table1_ColumnLookup,0),FALSE)
+N("312"),
  IF(VALUE(LEFT($A12,3))=313,VLOOKUP(VALUE(MID($B12,2,1)),_313_Table1,MATCH(MID($B12,1,1),_313_Table1_ColumnLookup,0),FALSE)
+N("313"),
  IF(AND(VALUE(LEFT($A12,3))=314,LEN($B12)=3),VLOOKUP(VALUE(MID($B12,2,2)),_314_Table1,MATCH(MID($B12,1,1),_314_Table1_ColumnLookup,0),FALSE),
  IF(VALUE(LEFT($A12,3))=314,VLOOKUP(VALUE(MID($B12,2,1)),_314_Table1,MATCH(MID($B12,1,1),_314_Table1_ColumnLookup,0),FALSE)
+N("314"),
""))))))))))))))))))))))))</f>
        <v>0</v>
      </c>
      <c r="E12" s="238" t="e">
        <f>IF(AND(VALUE(LEFT($A12,3))=309,LEN($B12)=3),VLOOKUP(VALUE(MID($B12,2,2)),_309_Table2,MATCH(MID($B12,1,1),_309_Table2_ColumnLookup,0),FALSE),
  IF($C12="309 LCR SummaryA",OneYearSCR,IF($C12="309 LCR SummaryB",UltimateSCR,IF(VALUE(LEFT($A12,3))=309,VLOOKUP(VALUE(MID($B12,2,1)),_309_Table2,MATCH(MID($B12,1,1),_309_Table2_ColumnLookup,0),FALSE)
+N("309"),
  IF(VALUE(LEFT($A12,3))=310,VLOOKUP(VALUE(MID($B12,2,1)),_310_Table2,MATCH(MID($B12,1,1),_310_Table2_ColumnLookup,0),FALSE)
+N("310"),
  IF(AND(VALUE(LEFT($A12,3))=311,LEN($I12)=4),VLOOKUP($I12,_311_Table2,MATCH($B12,_311_Table2_ColumnLookup,0),FALSE),
  IF(AND(VALUE(LEFT($A12,3))=311,OR($B12="I2",$B12="J2",$B12="K2",$B12="L2")),VLOOKUP('311'!$G$58,_311_Table2,MATCH(MID($B12,1,1),_311_Table2_ColumnLookup,0),FALSE),
  IF(AND(VALUE(LEFT($A12,3))=311,RIGHT($B12,5)="Total"),VLOOKUP('311'!$G$59,_311_Table2,MATCH(MID($B12,1,1),_311_Table2_ColumnLookup,0),FALSE),
  IF(VALUE(LEFT($A12,3))=311,VLOOKUP(VALUE(MID($B12,2,1)),_311_Table2,MATCH(MID($B12,1,1),_311_Table2_ColumnLookup,0),FALSE)
+N("311"),
  IF(AND(VALUE(LEFT($A12,3))=312,LEFT($G12,10)="Unincepted",$B12="G "),VLOOKUP(" ULO",_312_Table2,MATCH('312'!$N$16,_312_Table2_ColumnLookup,0),FALSE),
  IF(AND(VALUE(LEFT($A12,3))=312,LEFT($G12,10)="Unincepted",$B12="O "),VLOOKUP(" ULO",_312_Table2,MATCH('312'!$V$16,_312_Table2_ColumnLookup,0),FALSE),
  IF(AND(VALUE(LEFT($A12,3))=312,LEFT($G12,10)="Unincepted",$B12="Q "),VLOOKUP(" ULO",_312_Table2,MATCH('312'!$X$16,_312_Table2_ColumnLookup,0),FALSE),
  IF(AND(VALUE(LEFT($A12,3))=312,LEFT($G12,10)="Unincepted"),VLOOKUP(" ULO",_312_Table2,MATCH(LEFT($B12,1),_312_Table2_ColumnLookup,0),FALSE),
  IF(AND(VALUE(LEFT($A12,3))=312,LEFT($G12,5)="Total",$B12="G "),VLOOKUP('312'!$F$80,_312_Table2,MATCH('312'!$N$16,_312_Table2_ColumnLookup,0),FALSE),
  IF(AND(VALUE(LEFT($A12,3))=312,LEFT($G12,5)="Total",$B12="O "),VLOOKUP('312'!$F$80,_312_Table2,MATCH('312'!$V$16,_312_Table2_ColumnLookup,0),FALSE),
  IF(AND(VALUE(LEFT($A12,3))=312,LEFT($G12,5)="Total",$B12="Q "),VLOOKUP('312'!$F$80,_312_Table2,MATCH('312'!$X$16,_312_Table2_ColumnLookup,0),FALSE),
  IF(AND(VALUE(LEFT($A12,3))=312,LEFT($G12,5)="Total"),VLOOKUP('312'!$F$80,_312_Table2,MATCH(LEFT($B12,1),_312_Table2_ColumnLookup,0),FALSE),
  IF(AND(VALUE(LEFT($A12,3))=312,LEN($I12)=4,$B12="G"),VLOOKUP($I12,_312_Table2,MATCH('312'!$N$16,_312_Table2_ColumnLookup,0),FALSE),
  IF(AND(VALUE(LEFT($A12,3))=312,LEN($I12)=4,$B12="O"),VLOOKUP($I12,_312_Table2,MATCH('312'!$V$16,_312_Table2_ColumnLookup,0),FALSE),
  IF(AND(VALUE(LEFT($A12,3))=312,LEN($I12)=4,$B12="Q"),VLOOKUP($I12,_312_Table2,MATCH('312'!$X$16,_312_Table2_ColumnLookup,0),FALSE),
  IF(AND(VALUE(LEFT($A12,3))=312,LEN($I12)=4),VLOOKUP($I12,_312_Table2,MATCH(LEFT($B12,1),_312_Table2_ColumnLookup,0),FALSE)
+N("312"),
  IF(VALUE(LEFT($A12,3))=313,VLOOKUP(VALUE(MID($B12,2,1)),_313_Table2,MATCH(MID($B12,1,1),_313_Table2_ColumnLookup,0),FALSE)
+N("313"),
  IF(AND(VALUE(LEFT($A12,3))=314,LEN($B12)=3),VLOOKUP(VALUE(MID($B12,2,2)),_314_Table2,MATCH(MID($B12,1,1),_314_Table2_ColumnLookup,0),FALSE),
  IF(VALUE(LEFT($A12,3))=314,VLOOKUP(VALUE(MID($B12,2,1)),_314_Table2,MATCH(MID($B12,1,1),_314_Table2_ColumnLookup,0),FALSE)
+N("314"),
""))))))))))))))))))))))))</f>
        <v>#N/A</v>
      </c>
      <c r="F12" s="238" t="e">
        <f>IF(AND(VALUE(LEFT($A12,3))=309,LEN($B12)=3),VLOOKUP(VALUE(MID($B12,2,2)),_309_Table3,MATCH(MID($B12,1,1),_309_Table3_ColumnLookup,0),FALSE),
  IF($C12="309 LCR SummaryA",OneYearSCR,IF($C12="309 LCR SummaryB",UltimateSCR,IF(VALUE(LEFT($A12,3))=309,VLOOKUP(VALUE(MID($B12,2,1)),_309_Table3,MATCH(MID($B12,1,1),_309_Table3_ColumnLookup,0),FALSE)
+N("309"),
  IF(VALUE(LEFT($A12,3))=310,VLOOKUP(VALUE(MID($B12,2,1)),_310_Table3,MATCH(MID($B12,1,1),_310_Table3_ColumnLookup,0),FALSE)
+N("310"),
  IF(AND(VALUE(LEFT($A12,3))=311,LEN($I12)=4),VLOOKUP($I12,_311_Table3,MATCH($B12,_311_Table3_ColumnLookup,0),FALSE),
  IF(AND(VALUE(LEFT($A12,3))=311,OR($B12="I2",$B12="J2",$B12="K2",$B12="L2")),VLOOKUP('311'!$G$58,_311_Table3,MATCH(MID($B12,1,1),_311_Table3_ColumnLookup,0),FALSE),
  IF(AND(VALUE(LEFT($A12,3))=311,RIGHT($B12,5)="Total"),VLOOKUP('311'!$G$59,_311_Table3,MATCH(MID($B12,1,1),_311_Table3_ColumnLookup,0),FALSE),
  IF(VALUE(LEFT($A12,3))=311,VLOOKUP(VALUE(MID($B12,2,1)),_311_Table3,MATCH(MID($B12,1,1),_311_Table3_ColumnLookup,0),FALSE)
+N("311"),
  IF(AND(VALUE(LEFT($A12,3))=312,LEFT($G12,10)="Unincepted",$B12="G "),VLOOKUP(" ULO",_312_Table3,MATCH('312'!$N$16,_312_Table3_ColumnLookup,0),FALSE),
  IF(AND(VALUE(LEFT($A12,3))=312,LEFT($G12,10)="Unincepted",$B12="O "),VLOOKUP(" ULO",_312_Table3,MATCH('312'!$V$16,_312_Table3_ColumnLookup,0),FALSE),
  IF(AND(VALUE(LEFT($A12,3))=312,LEFT($G12,10)="Unincepted",$B12="Q "),VLOOKUP(" ULO",_312_Table3,MATCH('312'!$X$16,_312_Table3_ColumnLookup,0),FALSE),
  IF(AND(VALUE(LEFT($A12,3))=312,LEFT($G12,10)="Unincepted"),VLOOKUP(" ULO",_312_Table3,MATCH(LEFT($B12,1),_312_Table3_ColumnLookup,0),FALSE),
  IF(AND(VALUE(LEFT($A12,3))=312,LEFT($G12,5)="Total",$B12="G "),VLOOKUP('312'!$F$80,_312_Table3,MATCH('312'!$N$16,_312_Table3_ColumnLookup,0),FALSE),
  IF(AND(VALUE(LEFT($A12,3))=312,LEFT($G12,5)="Total",$B12="O "),VLOOKUP('312'!$F$80,_312_Table3,MATCH('312'!$V$16,_312_Table3_ColumnLookup,0),FALSE),
  IF(AND(VALUE(LEFT($A12,3))=312,LEFT($G12,5)="Total",$B12="Q "),VLOOKUP('312'!$F$80,_312_Table3,MATCH('312'!$X$16,_312_Table3_ColumnLookup,0),FALSE),
  IF(AND(VALUE(LEFT($A12,3))=312,LEFT($G12,5)="Total"),VLOOKUP('312'!$F$80,_312_Table3,MATCH(LEFT($B12,1),_312_Table3_ColumnLookup,0),FALSE),
  IF(AND(VALUE(LEFT($A12,3))=312,LEN($I12)=4,$B12="G"),VLOOKUP($I12,_312_Table3,MATCH('312'!$N$16,_312_Table3_ColumnLookup,0),FALSE),
  IF(AND(VALUE(LEFT($A12,3))=312,LEN($I12)=4,$B12="O"),VLOOKUP($I12,_312_Table3,MATCH('312'!$V$16,_312_Table3_ColumnLookup,0),FALSE),
  IF(AND(VALUE(LEFT($A12,3))=312,LEN($I12)=4,$B12="Q"),VLOOKUP($I12,_312_Table3,MATCH('312'!$X$16,_312_Table3_ColumnLookup,0),FALSE),
  IF(AND(VALUE(LEFT($A12,3))=312,LEN($I12)=4),VLOOKUP($I12,_312_Table3,MATCH(LEFT($B12,1),_312_Table3_ColumnLookup,0),FALSE)
+N("312"),
  IF(VALUE(LEFT($A12,3))=313,VLOOKUP(VALUE(MID($B12,2,1)),_313_Table3,MATCH(MID($B12,1,1),_313_Table3_ColumnLookup,0),FALSE)
+N("313"),
  IF(AND(VALUE(LEFT($A12,3))=314,LEN($B12)=3),VLOOKUP(VALUE(MID($B12,2,2)),_314_Table3,MATCH(MID($B12,1,1),_314_Table3_ColumnLookup,0),FALSE),
  IF(VALUE(LEFT($A12,3))=314,VLOOKUP(VALUE(MID($B12,2,1)),_314_Table3,MATCH(MID($B12,1,1),_314_Table3_ColumnLookup,0),FALSE)
+N("314"),
""))))))))))))))))))))))))</f>
        <v>#NAME?</v>
      </c>
      <c r="G12" t="s">
        <v>911</v>
      </c>
      <c r="H12" s="321">
        <f>IFERROR(
IF(ISERROR($D12)=FALSE,$D12,IF(ISERROR($E12)=FALSE,$E12,IF(ISERROR($F12)=FALSE,$F12
+N("012 checkboxes"),
IF(
IF(OR(LEFT($A12,9)="Syndicate",LEFT($A12,12)="NewSyndicate"),VLOOKUP($A12,'012'!$J:$ZW,MATCH("Link to button",'012'!$J$1:$ZW$1,0),0)
+N("309 checkbox"),
IF($C12="309 LCR Summary0",VLOOKUP("Notes990",'309'!$P:$ZZ,MATCH("Link to button",'309'!$P$1:$ZZ$1,0),0)
+N("313 checkboxes"),
IF($C12="313 Financial Information0LcmVsScr",IF($C12="309 LCR Summary0",VLOOKUP("LcmVsScr",'309'!$N:$ZZ,MATCH("Link to button",'309'!$N$1:$ZZ$1,0),0),
IF($C12="313 Financial Information0LcrDocAttached",IF($C12="309 LCR Summary0",VLOOKUP("LcrDocAttached",'309'!$N:$ZZ,MATCH("Link to button",'309'!$N$1:$ZZ$1,0),
0)))))))=1,TRUE,FALSE)
))),"")</f>
        <v>0</v>
      </c>
    </row>
    <row r="13" spans="1:11" customFormat="1">
      <c r="A13" s="237" t="str">
        <f>VLOOKUP($G13,CSVLookups!$B:$R,MATCH(A$1,CSVLookups!$B$1:$R$1,0),FALSE)</f>
        <v>309 LCR Summary</v>
      </c>
      <c r="B13" s="237" t="str">
        <f>VLOOKUP($G13,CSVLookups!$B:$R,MATCH(B$1,CSVLookups!$B$1:$R$1,0),FALSE)</f>
        <v>B1</v>
      </c>
      <c r="C13" s="238" t="str">
        <f t="shared" si="1"/>
        <v>309 LCR SummaryB1</v>
      </c>
      <c r="D13" s="238">
        <f>IF(AND(VALUE(LEFT($A13,3))=309,LEN($B13)=3),VLOOKUP(VALUE(MID($B13,2,2)),_309_Table1,MATCH(MID($B13,1,1),_309_Table1_ColumnLookup,0),FALSE),
  IF($C13="309 LCR SummaryA",OneYearSCR,IF($C13="309 LCR SummaryB",UltimateSCR,IF(VALUE(LEFT($A13,3))=309,VLOOKUP(VALUE(MID($B13,2,1)),_309_Table1,MATCH(MID($B13,1,1),_309_Table1_ColumnLookup,0),FALSE)
+N("309"),
  IF(VALUE(LEFT($A13,3))=310,VLOOKUP(VALUE(MID($B13,2,1)),_310_Table1,MATCH(MID($B13,1,1),_310_Table1_ColumnLookup,0),FALSE)
+N("310"),
  IF(AND(VALUE(LEFT($A13,3))=311,LEN($I13)=4),VLOOKUP($I13,_311_Table1,MATCH($B13,_311_Table1_ColumnLookup,0),FALSE),
  IF(AND(VALUE(LEFT($A13,3))=311,OR($B13="I2",$B13="J2",$B13="K2",$B13="L2")),VLOOKUP('311'!$G$58,_311_Table1,MATCH(MID($B13,1,1),_311_Table1_ColumnLookup,0),FALSE),
  IF(AND(VALUE(LEFT($A13,3))=311,RIGHT($B13,5)="Total"),VLOOKUP('311'!$G$59,_311_Table1,MATCH(MID($B13,1,1),_311_Table1_ColumnLookup,0),FALSE),
  IF(VALUE(LEFT($A13,3))=311,VLOOKUP(VALUE(MID($B13,2,1)),_311_Table1,MATCH(MID($B13,1,1),_311_Table1_ColumnLookup,0),FALSE)
+N("311"),
  IF(AND(VALUE(LEFT($A13,3))=312,LEFT($G13,10)="Unincepted",$B13="G "),VLOOKUP(" ULO",_312_Table1,MATCH('312'!$N$16,_312_Table1_ColumnLookup,0),FALSE),
  IF(AND(VALUE(LEFT($A13,3))=312,LEFT($G13,10)="Unincepted",$B13="O "),VLOOKUP(" ULO",_312_Table1,MATCH('312'!$V$16,_312_Table1_ColumnLookup,0),FALSE),
  IF(AND(VALUE(LEFT($A13,3))=312,LEFT($G13,10)="Unincepted",$B13="Q "),VLOOKUP(" ULO",_312_Table1,MATCH('312'!$X$16,_312_Table1_ColumnLookup,0),FALSE),
  IF(AND(VALUE(LEFT($A13,3))=312,LEFT($G13,10)="Unincepted"),VLOOKUP(" ULO",_312_Table1,MATCH(LEFT($B13,1),_312_Table1_ColumnLookup,0),FALSE),
  IF(AND(VALUE(LEFT($A13,3))=312,LEFT($G13,5)="Total",$B13="G "),VLOOKUP('312'!$F$80,_312_Table1,MATCH('312'!$N$16,_312_Table1_ColumnLookup,0),FALSE),
  IF(AND(VALUE(LEFT($A13,3))=312,LEFT($G13,5)="Total",$B13="O "),VLOOKUP('312'!$F$80,_312_Table1,MATCH('312'!$V$16,_312_Table1_ColumnLookup,0),FALSE),
  IF(AND(VALUE(LEFT($A13,3))=312,LEFT($G13,5)="Total",$B13="Q "),VLOOKUP('312'!$F$80,_312_Table1,MATCH('312'!$X$16,_312_Table1_ColumnLookup,0),FALSE),
  IF(AND(VALUE(LEFT($A13,3))=312,LEFT($G13,5)="Total"),VLOOKUP('312'!$F$80,_312_Table1,MATCH(LEFT($B13,1),_312_Table1_ColumnLookup,0),FALSE),
  IF(AND(VALUE(LEFT($A13,3))=312,LEN($I13)=4,$B13="G"),VLOOKUP($I13,_312_Table1,MATCH('312'!$N$16,_312_Table1_ColumnLookup,0),FALSE),
  IF(AND(VALUE(LEFT($A13,3))=312,LEN($I13)=4,$B13="O"),VLOOKUP($I13,_312_Table1,MATCH('312'!$V$16,_312_Table1_ColumnLookup,0),FALSE),
  IF(AND(VALUE(LEFT($A13,3))=312,LEN($I13)=4,$B13="Q"),VLOOKUP($I13,_312_Table1,MATCH('312'!$X$16,_312_Table1_ColumnLookup,0),FALSE),
  IF(AND(VALUE(LEFT($A13,3))=312,LEN($I13)=4),VLOOKUP($I13,_312_Table1,MATCH(LEFT($B13,1),_312_Table1_ColumnLookup,0),FALSE)
+N("312"),
  IF(VALUE(LEFT($A13,3))=313,VLOOKUP(VALUE(MID($B13,2,1)),_313_Table1,MATCH(MID($B13,1,1),_313_Table1_ColumnLookup,0),FALSE)
+N("313"),
  IF(AND(VALUE(LEFT($A13,3))=314,LEN($B13)=3),VLOOKUP(VALUE(MID($B13,2,2)),_314_Table1,MATCH(MID($B13,1,1),_314_Table1_ColumnLookup,0),FALSE),
  IF(VALUE(LEFT($A13,3))=314,VLOOKUP(VALUE(MID($B13,2,1)),_314_Table1,MATCH(MID($B13,1,1),_314_Table1_ColumnLookup,0),FALSE)
+N("314"),
""))))))))))))))))))))))))</f>
        <v>0</v>
      </c>
      <c r="E13" s="238" t="e">
        <f>IF(AND(VALUE(LEFT($A13,3))=309,LEN($B13)=3),VLOOKUP(VALUE(MID($B13,2,2)),_309_Table2,MATCH(MID($B13,1,1),_309_Table2_ColumnLookup,0),FALSE),
  IF($C13="309 LCR SummaryA",OneYearSCR,IF($C13="309 LCR SummaryB",UltimateSCR,IF(VALUE(LEFT($A13,3))=309,VLOOKUP(VALUE(MID($B13,2,1)),_309_Table2,MATCH(MID($B13,1,1),_309_Table2_ColumnLookup,0),FALSE)
+N("309"),
  IF(VALUE(LEFT($A13,3))=310,VLOOKUP(VALUE(MID($B13,2,1)),_310_Table2,MATCH(MID($B13,1,1),_310_Table2_ColumnLookup,0),FALSE)
+N("310"),
  IF(AND(VALUE(LEFT($A13,3))=311,LEN($I13)=4),VLOOKUP($I13,_311_Table2,MATCH($B13,_311_Table2_ColumnLookup,0),FALSE),
  IF(AND(VALUE(LEFT($A13,3))=311,OR($B13="I2",$B13="J2",$B13="K2",$B13="L2")),VLOOKUP('311'!$G$58,_311_Table2,MATCH(MID($B13,1,1),_311_Table2_ColumnLookup,0),FALSE),
  IF(AND(VALUE(LEFT($A13,3))=311,RIGHT($B13,5)="Total"),VLOOKUP('311'!$G$59,_311_Table2,MATCH(MID($B13,1,1),_311_Table2_ColumnLookup,0),FALSE),
  IF(VALUE(LEFT($A13,3))=311,VLOOKUP(VALUE(MID($B13,2,1)),_311_Table2,MATCH(MID($B13,1,1),_311_Table2_ColumnLookup,0),FALSE)
+N("311"),
  IF(AND(VALUE(LEFT($A13,3))=312,LEFT($G13,10)="Unincepted",$B13="G "),VLOOKUP(" ULO",_312_Table2,MATCH('312'!$N$16,_312_Table2_ColumnLookup,0),FALSE),
  IF(AND(VALUE(LEFT($A13,3))=312,LEFT($G13,10)="Unincepted",$B13="O "),VLOOKUP(" ULO",_312_Table2,MATCH('312'!$V$16,_312_Table2_ColumnLookup,0),FALSE),
  IF(AND(VALUE(LEFT($A13,3))=312,LEFT($G13,10)="Unincepted",$B13="Q "),VLOOKUP(" ULO",_312_Table2,MATCH('312'!$X$16,_312_Table2_ColumnLookup,0),FALSE),
  IF(AND(VALUE(LEFT($A13,3))=312,LEFT($G13,10)="Unincepted"),VLOOKUP(" ULO",_312_Table2,MATCH(LEFT($B13,1),_312_Table2_ColumnLookup,0),FALSE),
  IF(AND(VALUE(LEFT($A13,3))=312,LEFT($G13,5)="Total",$B13="G "),VLOOKUP('312'!$F$80,_312_Table2,MATCH('312'!$N$16,_312_Table2_ColumnLookup,0),FALSE),
  IF(AND(VALUE(LEFT($A13,3))=312,LEFT($G13,5)="Total",$B13="O "),VLOOKUP('312'!$F$80,_312_Table2,MATCH('312'!$V$16,_312_Table2_ColumnLookup,0),FALSE),
  IF(AND(VALUE(LEFT($A13,3))=312,LEFT($G13,5)="Total",$B13="Q "),VLOOKUP('312'!$F$80,_312_Table2,MATCH('312'!$X$16,_312_Table2_ColumnLookup,0),FALSE),
  IF(AND(VALUE(LEFT($A13,3))=312,LEFT($G13,5)="Total"),VLOOKUP('312'!$F$80,_312_Table2,MATCH(LEFT($B13,1),_312_Table2_ColumnLookup,0),FALSE),
  IF(AND(VALUE(LEFT($A13,3))=312,LEN($I13)=4,$B13="G"),VLOOKUP($I13,_312_Table2,MATCH('312'!$N$16,_312_Table2_ColumnLookup,0),FALSE),
  IF(AND(VALUE(LEFT($A13,3))=312,LEN($I13)=4,$B13="O"),VLOOKUP($I13,_312_Table2,MATCH('312'!$V$16,_312_Table2_ColumnLookup,0),FALSE),
  IF(AND(VALUE(LEFT($A13,3))=312,LEN($I13)=4,$B13="Q"),VLOOKUP($I13,_312_Table2,MATCH('312'!$X$16,_312_Table2_ColumnLookup,0),FALSE),
  IF(AND(VALUE(LEFT($A13,3))=312,LEN($I13)=4),VLOOKUP($I13,_312_Table2,MATCH(LEFT($B13,1),_312_Table2_ColumnLookup,0),FALSE)
+N("312"),
  IF(VALUE(LEFT($A13,3))=313,VLOOKUP(VALUE(MID($B13,2,1)),_313_Table2,MATCH(MID($B13,1,1),_313_Table2_ColumnLookup,0),FALSE)
+N("313"),
  IF(AND(VALUE(LEFT($A13,3))=314,LEN($B13)=3),VLOOKUP(VALUE(MID($B13,2,2)),_314_Table2,MATCH(MID($B13,1,1),_314_Table2_ColumnLookup,0),FALSE),
  IF(VALUE(LEFT($A13,3))=314,VLOOKUP(VALUE(MID($B13,2,1)),_314_Table2,MATCH(MID($B13,1,1),_314_Table2_ColumnLookup,0),FALSE)
+N("314"),
""))))))))))))))))))))))))</f>
        <v>#N/A</v>
      </c>
      <c r="F13" s="238" t="e">
        <f>IF(AND(VALUE(LEFT($A13,3))=309,LEN($B13)=3),VLOOKUP(VALUE(MID($B13,2,2)),_309_Table3,MATCH(MID($B13,1,1),_309_Table3_ColumnLookup,0),FALSE),
  IF($C13="309 LCR SummaryA",OneYearSCR,IF($C13="309 LCR SummaryB",UltimateSCR,IF(VALUE(LEFT($A13,3))=309,VLOOKUP(VALUE(MID($B13,2,1)),_309_Table3,MATCH(MID($B13,1,1),_309_Table3_ColumnLookup,0),FALSE)
+N("309"),
  IF(VALUE(LEFT($A13,3))=310,VLOOKUP(VALUE(MID($B13,2,1)),_310_Table3,MATCH(MID($B13,1,1),_310_Table3_ColumnLookup,0),FALSE)
+N("310"),
  IF(AND(VALUE(LEFT($A13,3))=311,LEN($I13)=4),VLOOKUP($I13,_311_Table3,MATCH($B13,_311_Table3_ColumnLookup,0),FALSE),
  IF(AND(VALUE(LEFT($A13,3))=311,OR($B13="I2",$B13="J2",$B13="K2",$B13="L2")),VLOOKUP('311'!$G$58,_311_Table3,MATCH(MID($B13,1,1),_311_Table3_ColumnLookup,0),FALSE),
  IF(AND(VALUE(LEFT($A13,3))=311,RIGHT($B13,5)="Total"),VLOOKUP('311'!$G$59,_311_Table3,MATCH(MID($B13,1,1),_311_Table3_ColumnLookup,0),FALSE),
  IF(VALUE(LEFT($A13,3))=311,VLOOKUP(VALUE(MID($B13,2,1)),_311_Table3,MATCH(MID($B13,1,1),_311_Table3_ColumnLookup,0),FALSE)
+N("311"),
  IF(AND(VALUE(LEFT($A13,3))=312,LEFT($G13,10)="Unincepted",$B13="G "),VLOOKUP(" ULO",_312_Table3,MATCH('312'!$N$16,_312_Table3_ColumnLookup,0),FALSE),
  IF(AND(VALUE(LEFT($A13,3))=312,LEFT($G13,10)="Unincepted",$B13="O "),VLOOKUP(" ULO",_312_Table3,MATCH('312'!$V$16,_312_Table3_ColumnLookup,0),FALSE),
  IF(AND(VALUE(LEFT($A13,3))=312,LEFT($G13,10)="Unincepted",$B13="Q "),VLOOKUP(" ULO",_312_Table3,MATCH('312'!$X$16,_312_Table3_ColumnLookup,0),FALSE),
  IF(AND(VALUE(LEFT($A13,3))=312,LEFT($G13,10)="Unincepted"),VLOOKUP(" ULO",_312_Table3,MATCH(LEFT($B13,1),_312_Table3_ColumnLookup,0),FALSE),
  IF(AND(VALUE(LEFT($A13,3))=312,LEFT($G13,5)="Total",$B13="G "),VLOOKUP('312'!$F$80,_312_Table3,MATCH('312'!$N$16,_312_Table3_ColumnLookup,0),FALSE),
  IF(AND(VALUE(LEFT($A13,3))=312,LEFT($G13,5)="Total",$B13="O "),VLOOKUP('312'!$F$80,_312_Table3,MATCH('312'!$V$16,_312_Table3_ColumnLookup,0),FALSE),
  IF(AND(VALUE(LEFT($A13,3))=312,LEFT($G13,5)="Total",$B13="Q "),VLOOKUP('312'!$F$80,_312_Table3,MATCH('312'!$X$16,_312_Table3_ColumnLookup,0),FALSE),
  IF(AND(VALUE(LEFT($A13,3))=312,LEFT($G13,5)="Total"),VLOOKUP('312'!$F$80,_312_Table3,MATCH(LEFT($B13,1),_312_Table3_ColumnLookup,0),FALSE),
  IF(AND(VALUE(LEFT($A13,3))=312,LEN($I13)=4,$B13="G"),VLOOKUP($I13,_312_Table3,MATCH('312'!$N$16,_312_Table3_ColumnLookup,0),FALSE),
  IF(AND(VALUE(LEFT($A13,3))=312,LEN($I13)=4,$B13="O"),VLOOKUP($I13,_312_Table3,MATCH('312'!$V$16,_312_Table3_ColumnLookup,0),FALSE),
  IF(AND(VALUE(LEFT($A13,3))=312,LEN($I13)=4,$B13="Q"),VLOOKUP($I13,_312_Table3,MATCH('312'!$X$16,_312_Table3_ColumnLookup,0),FALSE),
  IF(AND(VALUE(LEFT($A13,3))=312,LEN($I13)=4),VLOOKUP($I13,_312_Table3,MATCH(LEFT($B13,1),_312_Table3_ColumnLookup,0),FALSE)
+N("312"),
  IF(VALUE(LEFT($A13,3))=313,VLOOKUP(VALUE(MID($B13,2,1)),_313_Table3,MATCH(MID($B13,1,1),_313_Table3_ColumnLookup,0),FALSE)
+N("313"),
  IF(AND(VALUE(LEFT($A13,3))=314,LEN($B13)=3),VLOOKUP(VALUE(MID($B13,2,2)),_314_Table3,MATCH(MID($B13,1,1),_314_Table3_ColumnLookup,0),FALSE),
  IF(VALUE(LEFT($A13,3))=314,VLOOKUP(VALUE(MID($B13,2,1)),_314_Table3,MATCH(MID($B13,1,1),_314_Table3_ColumnLookup,0),FALSE)
+N("314"),
""))))))))))))))))))))))))</f>
        <v>#NAME?</v>
      </c>
      <c r="G13" t="s">
        <v>914</v>
      </c>
      <c r="H13" s="321">
        <f>IFERROR(
IF(ISERROR($D13)=FALSE,$D13,IF(ISERROR($E13)=FALSE,$E13,IF(ISERROR($F13)=FALSE,$F13
+N("012 checkboxes"),
IF(
IF(OR(LEFT($A13,9)="Syndicate",LEFT($A13,12)="NewSyndicate"),VLOOKUP($A13,'012'!$J:$ZW,MATCH("Link to button",'012'!$J$1:$ZW$1,0),0)
+N("309 checkbox"),
IF($C13="309 LCR Summary0",VLOOKUP("Notes990",'309'!$P:$ZZ,MATCH("Link to button",'309'!$P$1:$ZZ$1,0),0)
+N("313 checkboxes"),
IF($C13="313 Financial Information0LcmVsScr",IF($C13="309 LCR Summary0",VLOOKUP("LcmVsScr",'309'!$N:$ZZ,MATCH("Link to button",'309'!$N$1:$ZZ$1,0),0),
IF($C13="313 Financial Information0LcrDocAttached",IF($C13="309 LCR Summary0",VLOOKUP("LcrDocAttached",'309'!$N:$ZZ,MATCH("Link to button",'309'!$N$1:$ZZ$1,0),
0)))))))=1,TRUE,FALSE)
))),"")</f>
        <v>0</v>
      </c>
    </row>
    <row r="14" spans="1:11" s="266" customFormat="1">
      <c r="A14" s="237" t="str">
        <f>VLOOKUP($G14,CSVLookups!$B:$R,MATCH(A$1,CSVLookups!$B$1:$R$1,0),FALSE)</f>
        <v>309 LCR Summary</v>
      </c>
      <c r="B14" s="237" t="str">
        <f>VLOOKUP($G14,CSVLookups!$B:$R,MATCH(B$1,CSVLookups!$B$1:$R$1,0),FALSE)</f>
        <v>B2</v>
      </c>
      <c r="C14" s="238" t="str">
        <f t="shared" si="1"/>
        <v>309 LCR SummaryB2</v>
      </c>
      <c r="D14" s="238">
        <f>IF(AND(VALUE(LEFT($A14,3))=309,LEN($B14)=3),VLOOKUP(VALUE(MID($B14,2,2)),_309_Table1,MATCH(MID($B14,1,1),_309_Table1_ColumnLookup,0),FALSE),
  IF($C14="309 LCR SummaryA",OneYearSCR,IF($C14="309 LCR SummaryB",UltimateSCR,IF(VALUE(LEFT($A14,3))=309,VLOOKUP(VALUE(MID($B14,2,1)),_309_Table1,MATCH(MID($B14,1,1),_309_Table1_ColumnLookup,0),FALSE)
+N("309"),
  IF(VALUE(LEFT($A14,3))=310,VLOOKUP(VALUE(MID($B14,2,1)),_310_Table1,MATCH(MID($B14,1,1),_310_Table1_ColumnLookup,0),FALSE)
+N("310"),
  IF(AND(VALUE(LEFT($A14,3))=311,LEN($I14)=4),VLOOKUP($I14,_311_Table1,MATCH($B14,_311_Table1_ColumnLookup,0),FALSE),
  IF(AND(VALUE(LEFT($A14,3))=311,OR($B14="I2",$B14="J2",$B14="K2",$B14="L2")),VLOOKUP('311'!$G$58,_311_Table1,MATCH(MID($B14,1,1),_311_Table1_ColumnLookup,0),FALSE),
  IF(AND(VALUE(LEFT($A14,3))=311,RIGHT($B14,5)="Total"),VLOOKUP('311'!$G$59,_311_Table1,MATCH(MID($B14,1,1),_311_Table1_ColumnLookup,0),FALSE),
  IF(VALUE(LEFT($A14,3))=311,VLOOKUP(VALUE(MID($B14,2,1)),_311_Table1,MATCH(MID($B14,1,1),_311_Table1_ColumnLookup,0),FALSE)
+N("311"),
  IF(AND(VALUE(LEFT($A14,3))=312,LEFT($G14,10)="Unincepted",$B14="G "),VLOOKUP(" ULO",_312_Table1,MATCH('312'!$N$16,_312_Table1_ColumnLookup,0),FALSE),
  IF(AND(VALUE(LEFT($A14,3))=312,LEFT($G14,10)="Unincepted",$B14="O "),VLOOKUP(" ULO",_312_Table1,MATCH('312'!$V$16,_312_Table1_ColumnLookup,0),FALSE),
  IF(AND(VALUE(LEFT($A14,3))=312,LEFT($G14,10)="Unincepted",$B14="Q "),VLOOKUP(" ULO",_312_Table1,MATCH('312'!$X$16,_312_Table1_ColumnLookup,0),FALSE),
  IF(AND(VALUE(LEFT($A14,3))=312,LEFT($G14,10)="Unincepted"),VLOOKUP(" ULO",_312_Table1,MATCH(LEFT($B14,1),_312_Table1_ColumnLookup,0),FALSE),
  IF(AND(VALUE(LEFT($A14,3))=312,LEFT($G14,5)="Total",$B14="G "),VLOOKUP('312'!$F$80,_312_Table1,MATCH('312'!$N$16,_312_Table1_ColumnLookup,0),FALSE),
  IF(AND(VALUE(LEFT($A14,3))=312,LEFT($G14,5)="Total",$B14="O "),VLOOKUP('312'!$F$80,_312_Table1,MATCH('312'!$V$16,_312_Table1_ColumnLookup,0),FALSE),
  IF(AND(VALUE(LEFT($A14,3))=312,LEFT($G14,5)="Total",$B14="Q "),VLOOKUP('312'!$F$80,_312_Table1,MATCH('312'!$X$16,_312_Table1_ColumnLookup,0),FALSE),
  IF(AND(VALUE(LEFT($A14,3))=312,LEFT($G14,5)="Total"),VLOOKUP('312'!$F$80,_312_Table1,MATCH(LEFT($B14,1),_312_Table1_ColumnLookup,0),FALSE),
  IF(AND(VALUE(LEFT($A14,3))=312,LEN($I14)=4,$B14="G"),VLOOKUP($I14,_312_Table1,MATCH('312'!$N$16,_312_Table1_ColumnLookup,0),FALSE),
  IF(AND(VALUE(LEFT($A14,3))=312,LEN($I14)=4,$B14="O"),VLOOKUP($I14,_312_Table1,MATCH('312'!$V$16,_312_Table1_ColumnLookup,0),FALSE),
  IF(AND(VALUE(LEFT($A14,3))=312,LEN($I14)=4,$B14="Q"),VLOOKUP($I14,_312_Table1,MATCH('312'!$X$16,_312_Table1_ColumnLookup,0),FALSE),
  IF(AND(VALUE(LEFT($A14,3))=312,LEN($I14)=4),VLOOKUP($I14,_312_Table1,MATCH(LEFT($B14,1),_312_Table1_ColumnLookup,0),FALSE)
+N("312"),
  IF(VALUE(LEFT($A14,3))=313,VLOOKUP(VALUE(MID($B14,2,1)),_313_Table1,MATCH(MID($B14,1,1),_313_Table1_ColumnLookup,0),FALSE)
+N("313"),
  IF(AND(VALUE(LEFT($A14,3))=314,LEN($B14)=3),VLOOKUP(VALUE(MID($B14,2,2)),_314_Table1,MATCH(MID($B14,1,1),_314_Table1_ColumnLookup,0),FALSE),
  IF(VALUE(LEFT($A14,3))=314,VLOOKUP(VALUE(MID($B14,2,1)),_314_Table1,MATCH(MID($B14,1,1),_314_Table1_ColumnLookup,0),FALSE)
+N("314"),
""))))))))))))))))))))))))</f>
        <v>0</v>
      </c>
      <c r="E14" s="238" t="e">
        <f>IF(AND(VALUE(LEFT($A14,3))=309,LEN($B14)=3),VLOOKUP(VALUE(MID($B14,2,2)),_309_Table2,MATCH(MID($B14,1,1),_309_Table2_ColumnLookup,0),FALSE),
  IF($C14="309 LCR SummaryA",OneYearSCR,IF($C14="309 LCR SummaryB",UltimateSCR,IF(VALUE(LEFT($A14,3))=309,VLOOKUP(VALUE(MID($B14,2,1)),_309_Table2,MATCH(MID($B14,1,1),_309_Table2_ColumnLookup,0),FALSE)
+N("309"),
  IF(VALUE(LEFT($A14,3))=310,VLOOKUP(VALUE(MID($B14,2,1)),_310_Table2,MATCH(MID($B14,1,1),_310_Table2_ColumnLookup,0),FALSE)
+N("310"),
  IF(AND(VALUE(LEFT($A14,3))=311,LEN($I14)=4),VLOOKUP($I14,_311_Table2,MATCH($B14,_311_Table2_ColumnLookup,0),FALSE),
  IF(AND(VALUE(LEFT($A14,3))=311,OR($B14="I2",$B14="J2",$B14="K2",$B14="L2")),VLOOKUP('311'!$G$58,_311_Table2,MATCH(MID($B14,1,1),_311_Table2_ColumnLookup,0),FALSE),
  IF(AND(VALUE(LEFT($A14,3))=311,RIGHT($B14,5)="Total"),VLOOKUP('311'!$G$59,_311_Table2,MATCH(MID($B14,1,1),_311_Table2_ColumnLookup,0),FALSE),
  IF(VALUE(LEFT($A14,3))=311,VLOOKUP(VALUE(MID($B14,2,1)),_311_Table2,MATCH(MID($B14,1,1),_311_Table2_ColumnLookup,0),FALSE)
+N("311"),
  IF(AND(VALUE(LEFT($A14,3))=312,LEFT($G14,10)="Unincepted",$B14="G "),VLOOKUP(" ULO",_312_Table2,MATCH('312'!$N$16,_312_Table2_ColumnLookup,0),FALSE),
  IF(AND(VALUE(LEFT($A14,3))=312,LEFT($G14,10)="Unincepted",$B14="O "),VLOOKUP(" ULO",_312_Table2,MATCH('312'!$V$16,_312_Table2_ColumnLookup,0),FALSE),
  IF(AND(VALUE(LEFT($A14,3))=312,LEFT($G14,10)="Unincepted",$B14="Q "),VLOOKUP(" ULO",_312_Table2,MATCH('312'!$X$16,_312_Table2_ColumnLookup,0),FALSE),
  IF(AND(VALUE(LEFT($A14,3))=312,LEFT($G14,10)="Unincepted"),VLOOKUP(" ULO",_312_Table2,MATCH(LEFT($B14,1),_312_Table2_ColumnLookup,0),FALSE),
  IF(AND(VALUE(LEFT($A14,3))=312,LEFT($G14,5)="Total",$B14="G "),VLOOKUP('312'!$F$80,_312_Table2,MATCH('312'!$N$16,_312_Table2_ColumnLookup,0),FALSE),
  IF(AND(VALUE(LEFT($A14,3))=312,LEFT($G14,5)="Total",$B14="O "),VLOOKUP('312'!$F$80,_312_Table2,MATCH('312'!$V$16,_312_Table2_ColumnLookup,0),FALSE),
  IF(AND(VALUE(LEFT($A14,3))=312,LEFT($G14,5)="Total",$B14="Q "),VLOOKUP('312'!$F$80,_312_Table2,MATCH('312'!$X$16,_312_Table2_ColumnLookup,0),FALSE),
  IF(AND(VALUE(LEFT($A14,3))=312,LEFT($G14,5)="Total"),VLOOKUP('312'!$F$80,_312_Table2,MATCH(LEFT($B14,1),_312_Table2_ColumnLookup,0),FALSE),
  IF(AND(VALUE(LEFT($A14,3))=312,LEN($I14)=4,$B14="G"),VLOOKUP($I14,_312_Table2,MATCH('312'!$N$16,_312_Table2_ColumnLookup,0),FALSE),
  IF(AND(VALUE(LEFT($A14,3))=312,LEN($I14)=4,$B14="O"),VLOOKUP($I14,_312_Table2,MATCH('312'!$V$16,_312_Table2_ColumnLookup,0),FALSE),
  IF(AND(VALUE(LEFT($A14,3))=312,LEN($I14)=4,$B14="Q"),VLOOKUP($I14,_312_Table2,MATCH('312'!$X$16,_312_Table2_ColumnLookup,0),FALSE),
  IF(AND(VALUE(LEFT($A14,3))=312,LEN($I14)=4),VLOOKUP($I14,_312_Table2,MATCH(LEFT($B14,1),_312_Table2_ColumnLookup,0),FALSE)
+N("312"),
  IF(VALUE(LEFT($A14,3))=313,VLOOKUP(VALUE(MID($B14,2,1)),_313_Table2,MATCH(MID($B14,1,1),_313_Table2_ColumnLookup,0),FALSE)
+N("313"),
  IF(AND(VALUE(LEFT($A14,3))=314,LEN($B14)=3),VLOOKUP(VALUE(MID($B14,2,2)),_314_Table2,MATCH(MID($B14,1,1),_314_Table2_ColumnLookup,0),FALSE),
  IF(VALUE(LEFT($A14,3))=314,VLOOKUP(VALUE(MID($B14,2,1)),_314_Table2,MATCH(MID($B14,1,1),_314_Table2_ColumnLookup,0),FALSE)
+N("314"),
""))))))))))))))))))))))))</f>
        <v>#N/A</v>
      </c>
      <c r="F14" s="238" t="e">
        <f>IF(AND(VALUE(LEFT($A14,3))=309,LEN($B14)=3),VLOOKUP(VALUE(MID($B14,2,2)),_309_Table3,MATCH(MID($B14,1,1),_309_Table3_ColumnLookup,0),FALSE),
  IF($C14="309 LCR SummaryA",OneYearSCR,IF($C14="309 LCR SummaryB",UltimateSCR,IF(VALUE(LEFT($A14,3))=309,VLOOKUP(VALUE(MID($B14,2,1)),_309_Table3,MATCH(MID($B14,1,1),_309_Table3_ColumnLookup,0),FALSE)
+N("309"),
  IF(VALUE(LEFT($A14,3))=310,VLOOKUP(VALUE(MID($B14,2,1)),_310_Table3,MATCH(MID($B14,1,1),_310_Table3_ColumnLookup,0),FALSE)
+N("310"),
  IF(AND(VALUE(LEFT($A14,3))=311,LEN($I14)=4),VLOOKUP($I14,_311_Table3,MATCH($B14,_311_Table3_ColumnLookup,0),FALSE),
  IF(AND(VALUE(LEFT($A14,3))=311,OR($B14="I2",$B14="J2",$B14="K2",$B14="L2")),VLOOKUP('311'!$G$58,_311_Table3,MATCH(MID($B14,1,1),_311_Table3_ColumnLookup,0),FALSE),
  IF(AND(VALUE(LEFT($A14,3))=311,RIGHT($B14,5)="Total"),VLOOKUP('311'!$G$59,_311_Table3,MATCH(MID($B14,1,1),_311_Table3_ColumnLookup,0),FALSE),
  IF(VALUE(LEFT($A14,3))=311,VLOOKUP(VALUE(MID($B14,2,1)),_311_Table3,MATCH(MID($B14,1,1),_311_Table3_ColumnLookup,0),FALSE)
+N("311"),
  IF(AND(VALUE(LEFT($A14,3))=312,LEFT($G14,10)="Unincepted",$B14="G "),VLOOKUP(" ULO",_312_Table3,MATCH('312'!$N$16,_312_Table3_ColumnLookup,0),FALSE),
  IF(AND(VALUE(LEFT($A14,3))=312,LEFT($G14,10)="Unincepted",$B14="O "),VLOOKUP(" ULO",_312_Table3,MATCH('312'!$V$16,_312_Table3_ColumnLookup,0),FALSE),
  IF(AND(VALUE(LEFT($A14,3))=312,LEFT($G14,10)="Unincepted",$B14="Q "),VLOOKUP(" ULO",_312_Table3,MATCH('312'!$X$16,_312_Table3_ColumnLookup,0),FALSE),
  IF(AND(VALUE(LEFT($A14,3))=312,LEFT($G14,10)="Unincepted"),VLOOKUP(" ULO",_312_Table3,MATCH(LEFT($B14,1),_312_Table3_ColumnLookup,0),FALSE),
  IF(AND(VALUE(LEFT($A14,3))=312,LEFT($G14,5)="Total",$B14="G "),VLOOKUP('312'!$F$80,_312_Table3,MATCH('312'!$N$16,_312_Table3_ColumnLookup,0),FALSE),
  IF(AND(VALUE(LEFT($A14,3))=312,LEFT($G14,5)="Total",$B14="O "),VLOOKUP('312'!$F$80,_312_Table3,MATCH('312'!$V$16,_312_Table3_ColumnLookup,0),FALSE),
  IF(AND(VALUE(LEFT($A14,3))=312,LEFT($G14,5)="Total",$B14="Q "),VLOOKUP('312'!$F$80,_312_Table3,MATCH('312'!$X$16,_312_Table3_ColumnLookup,0),FALSE),
  IF(AND(VALUE(LEFT($A14,3))=312,LEFT($G14,5)="Total"),VLOOKUP('312'!$F$80,_312_Table3,MATCH(LEFT($B14,1),_312_Table3_ColumnLookup,0),FALSE),
  IF(AND(VALUE(LEFT($A14,3))=312,LEN($I14)=4,$B14="G"),VLOOKUP($I14,_312_Table3,MATCH('312'!$N$16,_312_Table3_ColumnLookup,0),FALSE),
  IF(AND(VALUE(LEFT($A14,3))=312,LEN($I14)=4,$B14="O"),VLOOKUP($I14,_312_Table3,MATCH('312'!$V$16,_312_Table3_ColumnLookup,0),FALSE),
  IF(AND(VALUE(LEFT($A14,3))=312,LEN($I14)=4,$B14="Q"),VLOOKUP($I14,_312_Table3,MATCH('312'!$X$16,_312_Table3_ColumnLookup,0),FALSE),
  IF(AND(VALUE(LEFT($A14,3))=312,LEN($I14)=4),VLOOKUP($I14,_312_Table3,MATCH(LEFT($B14,1),_312_Table3_ColumnLookup,0),FALSE)
+N("312"),
  IF(VALUE(LEFT($A14,3))=313,VLOOKUP(VALUE(MID($B14,2,1)),_313_Table3,MATCH(MID($B14,1,1),_313_Table3_ColumnLookup,0),FALSE)
+N("313"),
  IF(AND(VALUE(LEFT($A14,3))=314,LEN($B14)=3),VLOOKUP(VALUE(MID($B14,2,2)),_314_Table3,MATCH(MID($B14,1,1),_314_Table3_ColumnLookup,0),FALSE),
  IF(VALUE(LEFT($A14,3))=314,VLOOKUP(VALUE(MID($B14,2,1)),_314_Table3,MATCH(MID($B14,1,1),_314_Table3_ColumnLookup,0),FALSE)
+N("314"),
""))))))))))))))))))))))))</f>
        <v>#NAME?</v>
      </c>
      <c r="G14" s="266" t="s">
        <v>1521</v>
      </c>
      <c r="H14" s="321">
        <f>IFERROR(
IF(ISERROR($D14)=FALSE,$D14,IF(ISERROR($E14)=FALSE,$E14,IF(ISERROR($F14)=FALSE,$F14
+N("012 checkboxes"),
IF(
IF(OR(LEFT($A14,9)="Syndicate",LEFT($A14,12)="NewSyndicate"),VLOOKUP($A14,'012'!$J:$ZW,MATCH("Link to button",'012'!$J$1:$ZW$1,0),0)
+N("309 checkbox"),
IF($C14="309 LCR Summary0",VLOOKUP("Notes990",'309'!$P:$ZZ,MATCH("Link to button",'309'!$P$1:$ZZ$1,0),0)
+N("313 checkboxes"),
IF($C14="313 Financial Information0LcmVsScr",IF($C14="309 LCR Summary0",VLOOKUP("LcmVsScr",'309'!$N:$ZZ,MATCH("Link to button",'309'!$N$1:$ZZ$1,0),0),
IF($C14="313 Financial Information0LcrDocAttached",IF($C14="309 LCR Summary0",VLOOKUP("LcrDocAttached",'309'!$N:$ZZ,MATCH("Link to button",'309'!$N$1:$ZZ$1,0),
0)))))))=1,TRUE,FALSE)
))),"")</f>
        <v>0</v>
      </c>
    </row>
    <row r="15" spans="1:11" customFormat="1">
      <c r="A15" s="237" t="str">
        <f>VLOOKUP($G15,CSVLookups!$B:$R,MATCH(A$1,CSVLookups!$B$1:$R$1,0),FALSE)</f>
        <v>309 LCR Summary</v>
      </c>
      <c r="B15" s="237" t="str">
        <f>VLOOKUP($G15,CSVLookups!$B:$R,MATCH(B$1,CSVLookups!$B$1:$R$1,0),FALSE)</f>
        <v>A3</v>
      </c>
      <c r="C15" s="238" t="str">
        <f t="shared" si="1"/>
        <v>309 LCR SummaryA3</v>
      </c>
      <c r="D15" s="238">
        <f>IF(AND(VALUE(LEFT($A15,3))=309,LEN($B15)=3),VLOOKUP(VALUE(MID($B15,2,2)),_309_Table1,MATCH(MID($B15,1,1),_309_Table1_ColumnLookup,0),FALSE),
  IF($C15="309 LCR SummaryA",OneYearSCR,IF($C15="309 LCR SummaryB",UltimateSCR,IF(VALUE(LEFT($A15,3))=309,VLOOKUP(VALUE(MID($B15,2,1)),_309_Table1,MATCH(MID($B15,1,1),_309_Table1_ColumnLookup,0),FALSE)
+N("309"),
  IF(VALUE(LEFT($A15,3))=310,VLOOKUP(VALUE(MID($B15,2,1)),_310_Table1,MATCH(MID($B15,1,1),_310_Table1_ColumnLookup,0),FALSE)
+N("310"),
  IF(AND(VALUE(LEFT($A15,3))=311,LEN($I15)=4),VLOOKUP($I15,_311_Table1,MATCH($B15,_311_Table1_ColumnLookup,0),FALSE),
  IF(AND(VALUE(LEFT($A15,3))=311,OR($B15="I2",$B15="J2",$B15="K2",$B15="L2")),VLOOKUP('311'!$G$58,_311_Table1,MATCH(MID($B15,1,1),_311_Table1_ColumnLookup,0),FALSE),
  IF(AND(VALUE(LEFT($A15,3))=311,RIGHT($B15,5)="Total"),VLOOKUP('311'!$G$59,_311_Table1,MATCH(MID($B15,1,1),_311_Table1_ColumnLookup,0),FALSE),
  IF(VALUE(LEFT($A15,3))=311,VLOOKUP(VALUE(MID($B15,2,1)),_311_Table1,MATCH(MID($B15,1,1),_311_Table1_ColumnLookup,0),FALSE)
+N("311"),
  IF(AND(VALUE(LEFT($A15,3))=312,LEFT($G15,10)="Unincepted",$B15="G "),VLOOKUP(" ULO",_312_Table1,MATCH('312'!$N$16,_312_Table1_ColumnLookup,0),FALSE),
  IF(AND(VALUE(LEFT($A15,3))=312,LEFT($G15,10)="Unincepted",$B15="O "),VLOOKUP(" ULO",_312_Table1,MATCH('312'!$V$16,_312_Table1_ColumnLookup,0),FALSE),
  IF(AND(VALUE(LEFT($A15,3))=312,LEFT($G15,10)="Unincepted",$B15="Q "),VLOOKUP(" ULO",_312_Table1,MATCH('312'!$X$16,_312_Table1_ColumnLookup,0),FALSE),
  IF(AND(VALUE(LEFT($A15,3))=312,LEFT($G15,10)="Unincepted"),VLOOKUP(" ULO",_312_Table1,MATCH(LEFT($B15,1),_312_Table1_ColumnLookup,0),FALSE),
  IF(AND(VALUE(LEFT($A15,3))=312,LEFT($G15,5)="Total",$B15="G "),VLOOKUP('312'!$F$80,_312_Table1,MATCH('312'!$N$16,_312_Table1_ColumnLookup,0),FALSE),
  IF(AND(VALUE(LEFT($A15,3))=312,LEFT($G15,5)="Total",$B15="O "),VLOOKUP('312'!$F$80,_312_Table1,MATCH('312'!$V$16,_312_Table1_ColumnLookup,0),FALSE),
  IF(AND(VALUE(LEFT($A15,3))=312,LEFT($G15,5)="Total",$B15="Q "),VLOOKUP('312'!$F$80,_312_Table1,MATCH('312'!$X$16,_312_Table1_ColumnLookup,0),FALSE),
  IF(AND(VALUE(LEFT($A15,3))=312,LEFT($G15,5)="Total"),VLOOKUP('312'!$F$80,_312_Table1,MATCH(LEFT($B15,1),_312_Table1_ColumnLookup,0),FALSE),
  IF(AND(VALUE(LEFT($A15,3))=312,LEN($I15)=4,$B15="G"),VLOOKUP($I15,_312_Table1,MATCH('312'!$N$16,_312_Table1_ColumnLookup,0),FALSE),
  IF(AND(VALUE(LEFT($A15,3))=312,LEN($I15)=4,$B15="O"),VLOOKUP($I15,_312_Table1,MATCH('312'!$V$16,_312_Table1_ColumnLookup,0),FALSE),
  IF(AND(VALUE(LEFT($A15,3))=312,LEN($I15)=4,$B15="Q"),VLOOKUP($I15,_312_Table1,MATCH('312'!$X$16,_312_Table1_ColumnLookup,0),FALSE),
  IF(AND(VALUE(LEFT($A15,3))=312,LEN($I15)=4),VLOOKUP($I15,_312_Table1,MATCH(LEFT($B15,1),_312_Table1_ColumnLookup,0),FALSE)
+N("312"),
  IF(VALUE(LEFT($A15,3))=313,VLOOKUP(VALUE(MID($B15,2,1)),_313_Table1,MATCH(MID($B15,1,1),_313_Table1_ColumnLookup,0),FALSE)
+N("313"),
  IF(AND(VALUE(LEFT($A15,3))=314,LEN($B15)=3),VLOOKUP(VALUE(MID($B15,2,2)),_314_Table1,MATCH(MID($B15,1,1),_314_Table1_ColumnLookup,0),FALSE),
  IF(VALUE(LEFT($A15,3))=314,VLOOKUP(VALUE(MID($B15,2,1)),_314_Table1,MATCH(MID($B15,1,1),_314_Table1_ColumnLookup,0),FALSE)
+N("314"),
""))))))))))))))))))))))))</f>
        <v>0</v>
      </c>
      <c r="E15" s="238" t="e">
        <f>IF(AND(VALUE(LEFT($A15,3))=309,LEN($B15)=3),VLOOKUP(VALUE(MID($B15,2,2)),_309_Table2,MATCH(MID($B15,1,1),_309_Table2_ColumnLookup,0),FALSE),
  IF($C15="309 LCR SummaryA",OneYearSCR,IF($C15="309 LCR SummaryB",UltimateSCR,IF(VALUE(LEFT($A15,3))=309,VLOOKUP(VALUE(MID($B15,2,1)),_309_Table2,MATCH(MID($B15,1,1),_309_Table2_ColumnLookup,0),FALSE)
+N("309"),
  IF(VALUE(LEFT($A15,3))=310,VLOOKUP(VALUE(MID($B15,2,1)),_310_Table2,MATCH(MID($B15,1,1),_310_Table2_ColumnLookup,0),FALSE)
+N("310"),
  IF(AND(VALUE(LEFT($A15,3))=311,LEN($I15)=4),VLOOKUP($I15,_311_Table2,MATCH($B15,_311_Table2_ColumnLookup,0),FALSE),
  IF(AND(VALUE(LEFT($A15,3))=311,OR($B15="I2",$B15="J2",$B15="K2",$B15="L2")),VLOOKUP('311'!$G$58,_311_Table2,MATCH(MID($B15,1,1),_311_Table2_ColumnLookup,0),FALSE),
  IF(AND(VALUE(LEFT($A15,3))=311,RIGHT($B15,5)="Total"),VLOOKUP('311'!$G$59,_311_Table2,MATCH(MID($B15,1,1),_311_Table2_ColumnLookup,0),FALSE),
  IF(VALUE(LEFT($A15,3))=311,VLOOKUP(VALUE(MID($B15,2,1)),_311_Table2,MATCH(MID($B15,1,1),_311_Table2_ColumnLookup,0),FALSE)
+N("311"),
  IF(AND(VALUE(LEFT($A15,3))=312,LEFT($G15,10)="Unincepted",$B15="G "),VLOOKUP(" ULO",_312_Table2,MATCH('312'!$N$16,_312_Table2_ColumnLookup,0),FALSE),
  IF(AND(VALUE(LEFT($A15,3))=312,LEFT($G15,10)="Unincepted",$B15="O "),VLOOKUP(" ULO",_312_Table2,MATCH('312'!$V$16,_312_Table2_ColumnLookup,0),FALSE),
  IF(AND(VALUE(LEFT($A15,3))=312,LEFT($G15,10)="Unincepted",$B15="Q "),VLOOKUP(" ULO",_312_Table2,MATCH('312'!$X$16,_312_Table2_ColumnLookup,0),FALSE),
  IF(AND(VALUE(LEFT($A15,3))=312,LEFT($G15,10)="Unincepted"),VLOOKUP(" ULO",_312_Table2,MATCH(LEFT($B15,1),_312_Table2_ColumnLookup,0),FALSE),
  IF(AND(VALUE(LEFT($A15,3))=312,LEFT($G15,5)="Total",$B15="G "),VLOOKUP('312'!$F$80,_312_Table2,MATCH('312'!$N$16,_312_Table2_ColumnLookup,0),FALSE),
  IF(AND(VALUE(LEFT($A15,3))=312,LEFT($G15,5)="Total",$B15="O "),VLOOKUP('312'!$F$80,_312_Table2,MATCH('312'!$V$16,_312_Table2_ColumnLookup,0),FALSE),
  IF(AND(VALUE(LEFT($A15,3))=312,LEFT($G15,5)="Total",$B15="Q "),VLOOKUP('312'!$F$80,_312_Table2,MATCH('312'!$X$16,_312_Table2_ColumnLookup,0),FALSE),
  IF(AND(VALUE(LEFT($A15,3))=312,LEFT($G15,5)="Total"),VLOOKUP('312'!$F$80,_312_Table2,MATCH(LEFT($B15,1),_312_Table2_ColumnLookup,0),FALSE),
  IF(AND(VALUE(LEFT($A15,3))=312,LEN($I15)=4,$B15="G"),VLOOKUP($I15,_312_Table2,MATCH('312'!$N$16,_312_Table2_ColumnLookup,0),FALSE),
  IF(AND(VALUE(LEFT($A15,3))=312,LEN($I15)=4,$B15="O"),VLOOKUP($I15,_312_Table2,MATCH('312'!$V$16,_312_Table2_ColumnLookup,0),FALSE),
  IF(AND(VALUE(LEFT($A15,3))=312,LEN($I15)=4,$B15="Q"),VLOOKUP($I15,_312_Table2,MATCH('312'!$X$16,_312_Table2_ColumnLookup,0),FALSE),
  IF(AND(VALUE(LEFT($A15,3))=312,LEN($I15)=4),VLOOKUP($I15,_312_Table2,MATCH(LEFT($B15,1),_312_Table2_ColumnLookup,0),FALSE)
+N("312"),
  IF(VALUE(LEFT($A15,3))=313,VLOOKUP(VALUE(MID($B15,2,1)),_313_Table2,MATCH(MID($B15,1,1),_313_Table2_ColumnLookup,0),FALSE)
+N("313"),
  IF(AND(VALUE(LEFT($A15,3))=314,LEN($B15)=3),VLOOKUP(VALUE(MID($B15,2,2)),_314_Table2,MATCH(MID($B15,1,1),_314_Table2_ColumnLookup,0),FALSE),
  IF(VALUE(LEFT($A15,3))=314,VLOOKUP(VALUE(MID($B15,2,1)),_314_Table2,MATCH(MID($B15,1,1),_314_Table2_ColumnLookup,0),FALSE)
+N("314"),
""))))))))))))))))))))))))</f>
        <v>#N/A</v>
      </c>
      <c r="F15" s="238" t="e">
        <f>IF(AND(VALUE(LEFT($A15,3))=309,LEN($B15)=3),VLOOKUP(VALUE(MID($B15,2,2)),_309_Table3,MATCH(MID($B15,1,1),_309_Table3_ColumnLookup,0),FALSE),
  IF($C15="309 LCR SummaryA",OneYearSCR,IF($C15="309 LCR SummaryB",UltimateSCR,IF(VALUE(LEFT($A15,3))=309,VLOOKUP(VALUE(MID($B15,2,1)),_309_Table3,MATCH(MID($B15,1,1),_309_Table3_ColumnLookup,0),FALSE)
+N("309"),
  IF(VALUE(LEFT($A15,3))=310,VLOOKUP(VALUE(MID($B15,2,1)),_310_Table3,MATCH(MID($B15,1,1),_310_Table3_ColumnLookup,0),FALSE)
+N("310"),
  IF(AND(VALUE(LEFT($A15,3))=311,LEN($I15)=4),VLOOKUP($I15,_311_Table3,MATCH($B15,_311_Table3_ColumnLookup,0),FALSE),
  IF(AND(VALUE(LEFT($A15,3))=311,OR($B15="I2",$B15="J2",$B15="K2",$B15="L2")),VLOOKUP('311'!$G$58,_311_Table3,MATCH(MID($B15,1,1),_311_Table3_ColumnLookup,0),FALSE),
  IF(AND(VALUE(LEFT($A15,3))=311,RIGHT($B15,5)="Total"),VLOOKUP('311'!$G$59,_311_Table3,MATCH(MID($B15,1,1),_311_Table3_ColumnLookup,0),FALSE),
  IF(VALUE(LEFT($A15,3))=311,VLOOKUP(VALUE(MID($B15,2,1)),_311_Table3,MATCH(MID($B15,1,1),_311_Table3_ColumnLookup,0),FALSE)
+N("311"),
  IF(AND(VALUE(LEFT($A15,3))=312,LEFT($G15,10)="Unincepted",$B15="G "),VLOOKUP(" ULO",_312_Table3,MATCH('312'!$N$16,_312_Table3_ColumnLookup,0),FALSE),
  IF(AND(VALUE(LEFT($A15,3))=312,LEFT($G15,10)="Unincepted",$B15="O "),VLOOKUP(" ULO",_312_Table3,MATCH('312'!$V$16,_312_Table3_ColumnLookup,0),FALSE),
  IF(AND(VALUE(LEFT($A15,3))=312,LEFT($G15,10)="Unincepted",$B15="Q "),VLOOKUP(" ULO",_312_Table3,MATCH('312'!$X$16,_312_Table3_ColumnLookup,0),FALSE),
  IF(AND(VALUE(LEFT($A15,3))=312,LEFT($G15,10)="Unincepted"),VLOOKUP(" ULO",_312_Table3,MATCH(LEFT($B15,1),_312_Table3_ColumnLookup,0),FALSE),
  IF(AND(VALUE(LEFT($A15,3))=312,LEFT($G15,5)="Total",$B15="G "),VLOOKUP('312'!$F$80,_312_Table3,MATCH('312'!$N$16,_312_Table3_ColumnLookup,0),FALSE),
  IF(AND(VALUE(LEFT($A15,3))=312,LEFT($G15,5)="Total",$B15="O "),VLOOKUP('312'!$F$80,_312_Table3,MATCH('312'!$V$16,_312_Table3_ColumnLookup,0),FALSE),
  IF(AND(VALUE(LEFT($A15,3))=312,LEFT($G15,5)="Total",$B15="Q "),VLOOKUP('312'!$F$80,_312_Table3,MATCH('312'!$X$16,_312_Table3_ColumnLookup,0),FALSE),
  IF(AND(VALUE(LEFT($A15,3))=312,LEFT($G15,5)="Total"),VLOOKUP('312'!$F$80,_312_Table3,MATCH(LEFT($B15,1),_312_Table3_ColumnLookup,0),FALSE),
  IF(AND(VALUE(LEFT($A15,3))=312,LEN($I15)=4,$B15="G"),VLOOKUP($I15,_312_Table3,MATCH('312'!$N$16,_312_Table3_ColumnLookup,0),FALSE),
  IF(AND(VALUE(LEFT($A15,3))=312,LEN($I15)=4,$B15="O"),VLOOKUP($I15,_312_Table3,MATCH('312'!$V$16,_312_Table3_ColumnLookup,0),FALSE),
  IF(AND(VALUE(LEFT($A15,3))=312,LEN($I15)=4,$B15="Q"),VLOOKUP($I15,_312_Table3,MATCH('312'!$X$16,_312_Table3_ColumnLookup,0),FALSE),
  IF(AND(VALUE(LEFT($A15,3))=312,LEN($I15)=4),VLOOKUP($I15,_312_Table3,MATCH(LEFT($B15,1),_312_Table3_ColumnLookup,0),FALSE)
+N("312"),
  IF(VALUE(LEFT($A15,3))=313,VLOOKUP(VALUE(MID($B15,2,1)),_313_Table3,MATCH(MID($B15,1,1),_313_Table3_ColumnLookup,0),FALSE)
+N("313"),
  IF(AND(VALUE(LEFT($A15,3))=314,LEN($B15)=3),VLOOKUP(VALUE(MID($B15,2,2)),_314_Table3,MATCH(MID($B15,1,1),_314_Table3_ColumnLookup,0),FALSE),
  IF(VALUE(LEFT($A15,3))=314,VLOOKUP(VALUE(MID($B15,2,1)),_314_Table3,MATCH(MID($B15,1,1),_314_Table3_ColumnLookup,0),FALSE)
+N("314"),
""))))))))))))))))))))))))</f>
        <v>#NAME?</v>
      </c>
      <c r="G15" t="s">
        <v>1482</v>
      </c>
      <c r="H15" s="321">
        <f>IFERROR(
IF(ISERROR($D15)=FALSE,$D15,IF(ISERROR($E15)=FALSE,$E15,IF(ISERROR($F15)=FALSE,$F15
+N("012 checkboxes"),
IF(
IF(OR(LEFT($A15,9)="Syndicate",LEFT($A15,12)="NewSyndicate"),VLOOKUP($A15,'012'!$J:$ZW,MATCH("Link to button",'012'!$J$1:$ZW$1,0),0)
+N("309 checkbox"),
IF($C15="309 LCR Summary0",VLOOKUP("Notes990",'309'!$P:$ZZ,MATCH("Link to button",'309'!$P$1:$ZZ$1,0),0)
+N("313 checkboxes"),
IF($C15="313 Financial Information0LcmVsScr",IF($C15="309 LCR Summary0",VLOOKUP("LcmVsScr",'309'!$N:$ZZ,MATCH("Link to button",'309'!$N$1:$ZZ$1,0),0),
IF($C15="313 Financial Information0LcrDocAttached",IF($C15="309 LCR Summary0",VLOOKUP("LcrDocAttached",'309'!$N:$ZZ,MATCH("Link to button",'309'!$N$1:$ZZ$1,0),
0)))))))=1,TRUE,FALSE)
))),"")</f>
        <v>0</v>
      </c>
    </row>
    <row r="16" spans="1:11" customFormat="1">
      <c r="A16" s="237" t="str">
        <f>VLOOKUP($G16,CSVLookups!$B:$R,MATCH(A$1,CSVLookups!$B$1:$R$1,0),FALSE)</f>
        <v>309 LCR Summary</v>
      </c>
      <c r="B16" s="237" t="str">
        <f>VLOOKUP($G16,CSVLookups!$B:$R,MATCH(B$1,CSVLookups!$B$1:$R$1,0),FALSE)</f>
        <v>B3</v>
      </c>
      <c r="C16" s="238" t="str">
        <f t="shared" si="1"/>
        <v>309 LCR SummaryB3</v>
      </c>
      <c r="D16" s="238">
        <f>IF(AND(VALUE(LEFT($A16,3))=309,LEN($B16)=3),VLOOKUP(VALUE(MID($B16,2,2)),_309_Table1,MATCH(MID($B16,1,1),_309_Table1_ColumnLookup,0),FALSE),
  IF($C16="309 LCR SummaryA",OneYearSCR,IF($C16="309 LCR SummaryB",UltimateSCR,IF(VALUE(LEFT($A16,3))=309,VLOOKUP(VALUE(MID($B16,2,1)),_309_Table1,MATCH(MID($B16,1,1),_309_Table1_ColumnLookup,0),FALSE)
+N("309"),
  IF(VALUE(LEFT($A16,3))=310,VLOOKUP(VALUE(MID($B16,2,1)),_310_Table1,MATCH(MID($B16,1,1),_310_Table1_ColumnLookup,0),FALSE)
+N("310"),
  IF(AND(VALUE(LEFT($A16,3))=311,LEN($I16)=4),VLOOKUP($I16,_311_Table1,MATCH($B16,_311_Table1_ColumnLookup,0),FALSE),
  IF(AND(VALUE(LEFT($A16,3))=311,OR($B16="I2",$B16="J2",$B16="K2",$B16="L2")),VLOOKUP('311'!$G$58,_311_Table1,MATCH(MID($B16,1,1),_311_Table1_ColumnLookup,0),FALSE),
  IF(AND(VALUE(LEFT($A16,3))=311,RIGHT($B16,5)="Total"),VLOOKUP('311'!$G$59,_311_Table1,MATCH(MID($B16,1,1),_311_Table1_ColumnLookup,0),FALSE),
  IF(VALUE(LEFT($A16,3))=311,VLOOKUP(VALUE(MID($B16,2,1)),_311_Table1,MATCH(MID($B16,1,1),_311_Table1_ColumnLookup,0),FALSE)
+N("311"),
  IF(AND(VALUE(LEFT($A16,3))=312,LEFT($G16,10)="Unincepted",$B16="G "),VLOOKUP(" ULO",_312_Table1,MATCH('312'!$N$16,_312_Table1_ColumnLookup,0),FALSE),
  IF(AND(VALUE(LEFT($A16,3))=312,LEFT($G16,10)="Unincepted",$B16="O "),VLOOKUP(" ULO",_312_Table1,MATCH('312'!$V$16,_312_Table1_ColumnLookup,0),FALSE),
  IF(AND(VALUE(LEFT($A16,3))=312,LEFT($G16,10)="Unincepted",$B16="Q "),VLOOKUP(" ULO",_312_Table1,MATCH('312'!$X$16,_312_Table1_ColumnLookup,0),FALSE),
  IF(AND(VALUE(LEFT($A16,3))=312,LEFT($G16,10)="Unincepted"),VLOOKUP(" ULO",_312_Table1,MATCH(LEFT($B16,1),_312_Table1_ColumnLookup,0),FALSE),
  IF(AND(VALUE(LEFT($A16,3))=312,LEFT($G16,5)="Total",$B16="G "),VLOOKUP('312'!$F$80,_312_Table1,MATCH('312'!$N$16,_312_Table1_ColumnLookup,0),FALSE),
  IF(AND(VALUE(LEFT($A16,3))=312,LEFT($G16,5)="Total",$B16="O "),VLOOKUP('312'!$F$80,_312_Table1,MATCH('312'!$V$16,_312_Table1_ColumnLookup,0),FALSE),
  IF(AND(VALUE(LEFT($A16,3))=312,LEFT($G16,5)="Total",$B16="Q "),VLOOKUP('312'!$F$80,_312_Table1,MATCH('312'!$X$16,_312_Table1_ColumnLookup,0),FALSE),
  IF(AND(VALUE(LEFT($A16,3))=312,LEFT($G16,5)="Total"),VLOOKUP('312'!$F$80,_312_Table1,MATCH(LEFT($B16,1),_312_Table1_ColumnLookup,0),FALSE),
  IF(AND(VALUE(LEFT($A16,3))=312,LEN($I16)=4,$B16="G"),VLOOKUP($I16,_312_Table1,MATCH('312'!$N$16,_312_Table1_ColumnLookup,0),FALSE),
  IF(AND(VALUE(LEFT($A16,3))=312,LEN($I16)=4,$B16="O"),VLOOKUP($I16,_312_Table1,MATCH('312'!$V$16,_312_Table1_ColumnLookup,0),FALSE),
  IF(AND(VALUE(LEFT($A16,3))=312,LEN($I16)=4,$B16="Q"),VLOOKUP($I16,_312_Table1,MATCH('312'!$X$16,_312_Table1_ColumnLookup,0),FALSE),
  IF(AND(VALUE(LEFT($A16,3))=312,LEN($I16)=4),VLOOKUP($I16,_312_Table1,MATCH(LEFT($B16,1),_312_Table1_ColumnLookup,0),FALSE)
+N("312"),
  IF(VALUE(LEFT($A16,3))=313,VLOOKUP(VALUE(MID($B16,2,1)),_313_Table1,MATCH(MID($B16,1,1),_313_Table1_ColumnLookup,0),FALSE)
+N("313"),
  IF(AND(VALUE(LEFT($A16,3))=314,LEN($B16)=3),VLOOKUP(VALUE(MID($B16,2,2)),_314_Table1,MATCH(MID($B16,1,1),_314_Table1_ColumnLookup,0),FALSE),
  IF(VALUE(LEFT($A16,3))=314,VLOOKUP(VALUE(MID($B16,2,1)),_314_Table1,MATCH(MID($B16,1,1),_314_Table1_ColumnLookup,0),FALSE)
+N("314"),
""))))))))))))))))))))))))</f>
        <v>0</v>
      </c>
      <c r="E16" s="238" t="e">
        <f>IF(AND(VALUE(LEFT($A16,3))=309,LEN($B16)=3),VLOOKUP(VALUE(MID($B16,2,2)),_309_Table2,MATCH(MID($B16,1,1),_309_Table2_ColumnLookup,0),FALSE),
  IF($C16="309 LCR SummaryA",OneYearSCR,IF($C16="309 LCR SummaryB",UltimateSCR,IF(VALUE(LEFT($A16,3))=309,VLOOKUP(VALUE(MID($B16,2,1)),_309_Table2,MATCH(MID($B16,1,1),_309_Table2_ColumnLookup,0),FALSE)
+N("309"),
  IF(VALUE(LEFT($A16,3))=310,VLOOKUP(VALUE(MID($B16,2,1)),_310_Table2,MATCH(MID($B16,1,1),_310_Table2_ColumnLookup,0),FALSE)
+N("310"),
  IF(AND(VALUE(LEFT($A16,3))=311,LEN($I16)=4),VLOOKUP($I16,_311_Table2,MATCH($B16,_311_Table2_ColumnLookup,0),FALSE),
  IF(AND(VALUE(LEFT($A16,3))=311,OR($B16="I2",$B16="J2",$B16="K2",$B16="L2")),VLOOKUP('311'!$G$58,_311_Table2,MATCH(MID($B16,1,1),_311_Table2_ColumnLookup,0),FALSE),
  IF(AND(VALUE(LEFT($A16,3))=311,RIGHT($B16,5)="Total"),VLOOKUP('311'!$G$59,_311_Table2,MATCH(MID($B16,1,1),_311_Table2_ColumnLookup,0),FALSE),
  IF(VALUE(LEFT($A16,3))=311,VLOOKUP(VALUE(MID($B16,2,1)),_311_Table2,MATCH(MID($B16,1,1),_311_Table2_ColumnLookup,0),FALSE)
+N("311"),
  IF(AND(VALUE(LEFT($A16,3))=312,LEFT($G16,10)="Unincepted",$B16="G "),VLOOKUP(" ULO",_312_Table2,MATCH('312'!$N$16,_312_Table2_ColumnLookup,0),FALSE),
  IF(AND(VALUE(LEFT($A16,3))=312,LEFT($G16,10)="Unincepted",$B16="O "),VLOOKUP(" ULO",_312_Table2,MATCH('312'!$V$16,_312_Table2_ColumnLookup,0),FALSE),
  IF(AND(VALUE(LEFT($A16,3))=312,LEFT($G16,10)="Unincepted",$B16="Q "),VLOOKUP(" ULO",_312_Table2,MATCH('312'!$X$16,_312_Table2_ColumnLookup,0),FALSE),
  IF(AND(VALUE(LEFT($A16,3))=312,LEFT($G16,10)="Unincepted"),VLOOKUP(" ULO",_312_Table2,MATCH(LEFT($B16,1),_312_Table2_ColumnLookup,0),FALSE),
  IF(AND(VALUE(LEFT($A16,3))=312,LEFT($G16,5)="Total",$B16="G "),VLOOKUP('312'!$F$80,_312_Table2,MATCH('312'!$N$16,_312_Table2_ColumnLookup,0),FALSE),
  IF(AND(VALUE(LEFT($A16,3))=312,LEFT($G16,5)="Total",$B16="O "),VLOOKUP('312'!$F$80,_312_Table2,MATCH('312'!$V$16,_312_Table2_ColumnLookup,0),FALSE),
  IF(AND(VALUE(LEFT($A16,3))=312,LEFT($G16,5)="Total",$B16="Q "),VLOOKUP('312'!$F$80,_312_Table2,MATCH('312'!$X$16,_312_Table2_ColumnLookup,0),FALSE),
  IF(AND(VALUE(LEFT($A16,3))=312,LEFT($G16,5)="Total"),VLOOKUP('312'!$F$80,_312_Table2,MATCH(LEFT($B16,1),_312_Table2_ColumnLookup,0),FALSE),
  IF(AND(VALUE(LEFT($A16,3))=312,LEN($I16)=4,$B16="G"),VLOOKUP($I16,_312_Table2,MATCH('312'!$N$16,_312_Table2_ColumnLookup,0),FALSE),
  IF(AND(VALUE(LEFT($A16,3))=312,LEN($I16)=4,$B16="O"),VLOOKUP($I16,_312_Table2,MATCH('312'!$V$16,_312_Table2_ColumnLookup,0),FALSE),
  IF(AND(VALUE(LEFT($A16,3))=312,LEN($I16)=4,$B16="Q"),VLOOKUP($I16,_312_Table2,MATCH('312'!$X$16,_312_Table2_ColumnLookup,0),FALSE),
  IF(AND(VALUE(LEFT($A16,3))=312,LEN($I16)=4),VLOOKUP($I16,_312_Table2,MATCH(LEFT($B16,1),_312_Table2_ColumnLookup,0),FALSE)
+N("312"),
  IF(VALUE(LEFT($A16,3))=313,VLOOKUP(VALUE(MID($B16,2,1)),_313_Table2,MATCH(MID($B16,1,1),_313_Table2_ColumnLookup,0),FALSE)
+N("313"),
  IF(AND(VALUE(LEFT($A16,3))=314,LEN($B16)=3),VLOOKUP(VALUE(MID($B16,2,2)),_314_Table2,MATCH(MID($B16,1,1),_314_Table2_ColumnLookup,0),FALSE),
  IF(VALUE(LEFT($A16,3))=314,VLOOKUP(VALUE(MID($B16,2,1)),_314_Table2,MATCH(MID($B16,1,1),_314_Table2_ColumnLookup,0),FALSE)
+N("314"),
""))))))))))))))))))))))))</f>
        <v>#N/A</v>
      </c>
      <c r="F16" s="238" t="e">
        <f>IF(AND(VALUE(LEFT($A16,3))=309,LEN($B16)=3),VLOOKUP(VALUE(MID($B16,2,2)),_309_Table3,MATCH(MID($B16,1,1),_309_Table3_ColumnLookup,0),FALSE),
  IF($C16="309 LCR SummaryA",OneYearSCR,IF($C16="309 LCR SummaryB",UltimateSCR,IF(VALUE(LEFT($A16,3))=309,VLOOKUP(VALUE(MID($B16,2,1)),_309_Table3,MATCH(MID($B16,1,1),_309_Table3_ColumnLookup,0),FALSE)
+N("309"),
  IF(VALUE(LEFT($A16,3))=310,VLOOKUP(VALUE(MID($B16,2,1)),_310_Table3,MATCH(MID($B16,1,1),_310_Table3_ColumnLookup,0),FALSE)
+N("310"),
  IF(AND(VALUE(LEFT($A16,3))=311,LEN($I16)=4),VLOOKUP($I16,_311_Table3,MATCH($B16,_311_Table3_ColumnLookup,0),FALSE),
  IF(AND(VALUE(LEFT($A16,3))=311,OR($B16="I2",$B16="J2",$B16="K2",$B16="L2")),VLOOKUP('311'!$G$58,_311_Table3,MATCH(MID($B16,1,1),_311_Table3_ColumnLookup,0),FALSE),
  IF(AND(VALUE(LEFT($A16,3))=311,RIGHT($B16,5)="Total"),VLOOKUP('311'!$G$59,_311_Table3,MATCH(MID($B16,1,1),_311_Table3_ColumnLookup,0),FALSE),
  IF(VALUE(LEFT($A16,3))=311,VLOOKUP(VALUE(MID($B16,2,1)),_311_Table3,MATCH(MID($B16,1,1),_311_Table3_ColumnLookup,0),FALSE)
+N("311"),
  IF(AND(VALUE(LEFT($A16,3))=312,LEFT($G16,10)="Unincepted",$B16="G "),VLOOKUP(" ULO",_312_Table3,MATCH('312'!$N$16,_312_Table3_ColumnLookup,0),FALSE),
  IF(AND(VALUE(LEFT($A16,3))=312,LEFT($G16,10)="Unincepted",$B16="O "),VLOOKUP(" ULO",_312_Table3,MATCH('312'!$V$16,_312_Table3_ColumnLookup,0),FALSE),
  IF(AND(VALUE(LEFT($A16,3))=312,LEFT($G16,10)="Unincepted",$B16="Q "),VLOOKUP(" ULO",_312_Table3,MATCH('312'!$X$16,_312_Table3_ColumnLookup,0),FALSE),
  IF(AND(VALUE(LEFT($A16,3))=312,LEFT($G16,10)="Unincepted"),VLOOKUP(" ULO",_312_Table3,MATCH(LEFT($B16,1),_312_Table3_ColumnLookup,0),FALSE),
  IF(AND(VALUE(LEFT($A16,3))=312,LEFT($G16,5)="Total",$B16="G "),VLOOKUP('312'!$F$80,_312_Table3,MATCH('312'!$N$16,_312_Table3_ColumnLookup,0),FALSE),
  IF(AND(VALUE(LEFT($A16,3))=312,LEFT($G16,5)="Total",$B16="O "),VLOOKUP('312'!$F$80,_312_Table3,MATCH('312'!$V$16,_312_Table3_ColumnLookup,0),FALSE),
  IF(AND(VALUE(LEFT($A16,3))=312,LEFT($G16,5)="Total",$B16="Q "),VLOOKUP('312'!$F$80,_312_Table3,MATCH('312'!$X$16,_312_Table3_ColumnLookup,0),FALSE),
  IF(AND(VALUE(LEFT($A16,3))=312,LEFT($G16,5)="Total"),VLOOKUP('312'!$F$80,_312_Table3,MATCH(LEFT($B16,1),_312_Table3_ColumnLookup,0),FALSE),
  IF(AND(VALUE(LEFT($A16,3))=312,LEN($I16)=4,$B16="G"),VLOOKUP($I16,_312_Table3,MATCH('312'!$N$16,_312_Table3_ColumnLookup,0),FALSE),
  IF(AND(VALUE(LEFT($A16,3))=312,LEN($I16)=4,$B16="O"),VLOOKUP($I16,_312_Table3,MATCH('312'!$V$16,_312_Table3_ColumnLookup,0),FALSE),
  IF(AND(VALUE(LEFT($A16,3))=312,LEN($I16)=4,$B16="Q"),VLOOKUP($I16,_312_Table3,MATCH('312'!$X$16,_312_Table3_ColumnLookup,0),FALSE),
  IF(AND(VALUE(LEFT($A16,3))=312,LEN($I16)=4),VLOOKUP($I16,_312_Table3,MATCH(LEFT($B16,1),_312_Table3_ColumnLookup,0),FALSE)
+N("312"),
  IF(VALUE(LEFT($A16,3))=313,VLOOKUP(VALUE(MID($B16,2,1)),_313_Table3,MATCH(MID($B16,1,1),_313_Table3_ColumnLookup,0),FALSE)
+N("313"),
  IF(AND(VALUE(LEFT($A16,3))=314,LEN($B16)=3),VLOOKUP(VALUE(MID($B16,2,2)),_314_Table3,MATCH(MID($B16,1,1),_314_Table3_ColumnLookup,0),FALSE),
  IF(VALUE(LEFT($A16,3))=314,VLOOKUP(VALUE(MID($B16,2,1)),_314_Table3,MATCH(MID($B16,1,1),_314_Table3_ColumnLookup,0),FALSE)
+N("314"),
""))))))))))))))))))))))))</f>
        <v>#NAME?</v>
      </c>
      <c r="G16" t="s">
        <v>1483</v>
      </c>
      <c r="H16" s="321">
        <f>IFERROR(
IF(ISERROR($D16)=FALSE,$D16,IF(ISERROR($E16)=FALSE,$E16,IF(ISERROR($F16)=FALSE,$F16
+N("012 checkboxes"),
IF(
IF(OR(LEFT($A16,9)="Syndicate",LEFT($A16,12)="NewSyndicate"),VLOOKUP($A16,'012'!$J:$ZW,MATCH("Link to button",'012'!$J$1:$ZW$1,0),0)
+N("309 checkbox"),
IF($C16="309 LCR Summary0",VLOOKUP("Notes990",'309'!$P:$ZZ,MATCH("Link to button",'309'!$P$1:$ZZ$1,0),0)
+N("313 checkboxes"),
IF($C16="313 Financial Information0LcmVsScr",IF($C16="309 LCR Summary0",VLOOKUP("LcmVsScr",'309'!$N:$ZZ,MATCH("Link to button",'309'!$N$1:$ZZ$1,0),0),
IF($C16="313 Financial Information0LcrDocAttached",IF($C16="309 LCR Summary0",VLOOKUP("LcrDocAttached",'309'!$N:$ZZ,MATCH("Link to button",'309'!$N$1:$ZZ$1,0),
0)))))))=1,TRUE,FALSE)
))),"")</f>
        <v>0</v>
      </c>
    </row>
    <row r="17" spans="1:8" customFormat="1">
      <c r="A17" s="237" t="str">
        <f>VLOOKUP($G17,CSVLookups!$B:$R,MATCH(A$1,CSVLookups!$B$1:$R$1,0),FALSE)</f>
        <v>309 LCR Summary</v>
      </c>
      <c r="B17" s="237" t="str">
        <f>VLOOKUP($G17,CSVLookups!$B:$R,MATCH(B$1,CSVLookups!$B$1:$R$1,0),FALSE)</f>
        <v>A4</v>
      </c>
      <c r="C17" s="238" t="str">
        <f t="shared" si="1"/>
        <v>309 LCR SummaryA4</v>
      </c>
      <c r="D17" s="238">
        <f>IF(AND(VALUE(LEFT($A17,3))=309,LEN($B17)=3),VLOOKUP(VALUE(MID($B17,2,2)),_309_Table1,MATCH(MID($B17,1,1),_309_Table1_ColumnLookup,0),FALSE),
  IF($C17="309 LCR SummaryA",OneYearSCR,IF($C17="309 LCR SummaryB",UltimateSCR,IF(VALUE(LEFT($A17,3))=309,VLOOKUP(VALUE(MID($B17,2,1)),_309_Table1,MATCH(MID($B17,1,1),_309_Table1_ColumnLookup,0),FALSE)
+N("309"),
  IF(VALUE(LEFT($A17,3))=310,VLOOKUP(VALUE(MID($B17,2,1)),_310_Table1,MATCH(MID($B17,1,1),_310_Table1_ColumnLookup,0),FALSE)
+N("310"),
  IF(AND(VALUE(LEFT($A17,3))=311,LEN($I17)=4),VLOOKUP($I17,_311_Table1,MATCH($B17,_311_Table1_ColumnLookup,0),FALSE),
  IF(AND(VALUE(LEFT($A17,3))=311,OR($B17="I2",$B17="J2",$B17="K2",$B17="L2")),VLOOKUP('311'!$G$58,_311_Table1,MATCH(MID($B17,1,1),_311_Table1_ColumnLookup,0),FALSE),
  IF(AND(VALUE(LEFT($A17,3))=311,RIGHT($B17,5)="Total"),VLOOKUP('311'!$G$59,_311_Table1,MATCH(MID($B17,1,1),_311_Table1_ColumnLookup,0),FALSE),
  IF(VALUE(LEFT($A17,3))=311,VLOOKUP(VALUE(MID($B17,2,1)),_311_Table1,MATCH(MID($B17,1,1),_311_Table1_ColumnLookup,0),FALSE)
+N("311"),
  IF(AND(VALUE(LEFT($A17,3))=312,LEFT($G17,10)="Unincepted",$B17="G "),VLOOKUP(" ULO",_312_Table1,MATCH('312'!$N$16,_312_Table1_ColumnLookup,0),FALSE),
  IF(AND(VALUE(LEFT($A17,3))=312,LEFT($G17,10)="Unincepted",$B17="O "),VLOOKUP(" ULO",_312_Table1,MATCH('312'!$V$16,_312_Table1_ColumnLookup,0),FALSE),
  IF(AND(VALUE(LEFT($A17,3))=312,LEFT($G17,10)="Unincepted",$B17="Q "),VLOOKUP(" ULO",_312_Table1,MATCH('312'!$X$16,_312_Table1_ColumnLookup,0),FALSE),
  IF(AND(VALUE(LEFT($A17,3))=312,LEFT($G17,10)="Unincepted"),VLOOKUP(" ULO",_312_Table1,MATCH(LEFT($B17,1),_312_Table1_ColumnLookup,0),FALSE),
  IF(AND(VALUE(LEFT($A17,3))=312,LEFT($G17,5)="Total",$B17="G "),VLOOKUP('312'!$F$80,_312_Table1,MATCH('312'!$N$16,_312_Table1_ColumnLookup,0),FALSE),
  IF(AND(VALUE(LEFT($A17,3))=312,LEFT($G17,5)="Total",$B17="O "),VLOOKUP('312'!$F$80,_312_Table1,MATCH('312'!$V$16,_312_Table1_ColumnLookup,0),FALSE),
  IF(AND(VALUE(LEFT($A17,3))=312,LEFT($G17,5)="Total",$B17="Q "),VLOOKUP('312'!$F$80,_312_Table1,MATCH('312'!$X$16,_312_Table1_ColumnLookup,0),FALSE),
  IF(AND(VALUE(LEFT($A17,3))=312,LEFT($G17,5)="Total"),VLOOKUP('312'!$F$80,_312_Table1,MATCH(LEFT($B17,1),_312_Table1_ColumnLookup,0),FALSE),
  IF(AND(VALUE(LEFT($A17,3))=312,LEN($I17)=4,$B17="G"),VLOOKUP($I17,_312_Table1,MATCH('312'!$N$16,_312_Table1_ColumnLookup,0),FALSE),
  IF(AND(VALUE(LEFT($A17,3))=312,LEN($I17)=4,$B17="O"),VLOOKUP($I17,_312_Table1,MATCH('312'!$V$16,_312_Table1_ColumnLookup,0),FALSE),
  IF(AND(VALUE(LEFT($A17,3))=312,LEN($I17)=4,$B17="Q"),VLOOKUP($I17,_312_Table1,MATCH('312'!$X$16,_312_Table1_ColumnLookup,0),FALSE),
  IF(AND(VALUE(LEFT($A17,3))=312,LEN($I17)=4),VLOOKUP($I17,_312_Table1,MATCH(LEFT($B17,1),_312_Table1_ColumnLookup,0),FALSE)
+N("312"),
  IF(VALUE(LEFT($A17,3))=313,VLOOKUP(VALUE(MID($B17,2,1)),_313_Table1,MATCH(MID($B17,1,1),_313_Table1_ColumnLookup,0),FALSE)
+N("313"),
  IF(AND(VALUE(LEFT($A17,3))=314,LEN($B17)=3),VLOOKUP(VALUE(MID($B17,2,2)),_314_Table1,MATCH(MID($B17,1,1),_314_Table1_ColumnLookup,0),FALSE),
  IF(VALUE(LEFT($A17,3))=314,VLOOKUP(VALUE(MID($B17,2,1)),_314_Table1,MATCH(MID($B17,1,1),_314_Table1_ColumnLookup,0),FALSE)
+N("314"),
""))))))))))))))))))))))))</f>
        <v>0</v>
      </c>
      <c r="E17" s="238" t="e">
        <f>IF(AND(VALUE(LEFT($A17,3))=309,LEN($B17)=3),VLOOKUP(VALUE(MID($B17,2,2)),_309_Table2,MATCH(MID($B17,1,1),_309_Table2_ColumnLookup,0),FALSE),
  IF($C17="309 LCR SummaryA",OneYearSCR,IF($C17="309 LCR SummaryB",UltimateSCR,IF(VALUE(LEFT($A17,3))=309,VLOOKUP(VALUE(MID($B17,2,1)),_309_Table2,MATCH(MID($B17,1,1),_309_Table2_ColumnLookup,0),FALSE)
+N("309"),
  IF(VALUE(LEFT($A17,3))=310,VLOOKUP(VALUE(MID($B17,2,1)),_310_Table2,MATCH(MID($B17,1,1),_310_Table2_ColumnLookup,0),FALSE)
+N("310"),
  IF(AND(VALUE(LEFT($A17,3))=311,LEN($I17)=4),VLOOKUP($I17,_311_Table2,MATCH($B17,_311_Table2_ColumnLookup,0),FALSE),
  IF(AND(VALUE(LEFT($A17,3))=311,OR($B17="I2",$B17="J2",$B17="K2",$B17="L2")),VLOOKUP('311'!$G$58,_311_Table2,MATCH(MID($B17,1,1),_311_Table2_ColumnLookup,0),FALSE),
  IF(AND(VALUE(LEFT($A17,3))=311,RIGHT($B17,5)="Total"),VLOOKUP('311'!$G$59,_311_Table2,MATCH(MID($B17,1,1),_311_Table2_ColumnLookup,0),FALSE),
  IF(VALUE(LEFT($A17,3))=311,VLOOKUP(VALUE(MID($B17,2,1)),_311_Table2,MATCH(MID($B17,1,1),_311_Table2_ColumnLookup,0),FALSE)
+N("311"),
  IF(AND(VALUE(LEFT($A17,3))=312,LEFT($G17,10)="Unincepted",$B17="G "),VLOOKUP(" ULO",_312_Table2,MATCH('312'!$N$16,_312_Table2_ColumnLookup,0),FALSE),
  IF(AND(VALUE(LEFT($A17,3))=312,LEFT($G17,10)="Unincepted",$B17="O "),VLOOKUP(" ULO",_312_Table2,MATCH('312'!$V$16,_312_Table2_ColumnLookup,0),FALSE),
  IF(AND(VALUE(LEFT($A17,3))=312,LEFT($G17,10)="Unincepted",$B17="Q "),VLOOKUP(" ULO",_312_Table2,MATCH('312'!$X$16,_312_Table2_ColumnLookup,0),FALSE),
  IF(AND(VALUE(LEFT($A17,3))=312,LEFT($G17,10)="Unincepted"),VLOOKUP(" ULO",_312_Table2,MATCH(LEFT($B17,1),_312_Table2_ColumnLookup,0),FALSE),
  IF(AND(VALUE(LEFT($A17,3))=312,LEFT($G17,5)="Total",$B17="G "),VLOOKUP('312'!$F$80,_312_Table2,MATCH('312'!$N$16,_312_Table2_ColumnLookup,0),FALSE),
  IF(AND(VALUE(LEFT($A17,3))=312,LEFT($G17,5)="Total",$B17="O "),VLOOKUP('312'!$F$80,_312_Table2,MATCH('312'!$V$16,_312_Table2_ColumnLookup,0),FALSE),
  IF(AND(VALUE(LEFT($A17,3))=312,LEFT($G17,5)="Total",$B17="Q "),VLOOKUP('312'!$F$80,_312_Table2,MATCH('312'!$X$16,_312_Table2_ColumnLookup,0),FALSE),
  IF(AND(VALUE(LEFT($A17,3))=312,LEFT($G17,5)="Total"),VLOOKUP('312'!$F$80,_312_Table2,MATCH(LEFT($B17,1),_312_Table2_ColumnLookup,0),FALSE),
  IF(AND(VALUE(LEFT($A17,3))=312,LEN($I17)=4,$B17="G"),VLOOKUP($I17,_312_Table2,MATCH('312'!$N$16,_312_Table2_ColumnLookup,0),FALSE),
  IF(AND(VALUE(LEFT($A17,3))=312,LEN($I17)=4,$B17="O"),VLOOKUP($I17,_312_Table2,MATCH('312'!$V$16,_312_Table2_ColumnLookup,0),FALSE),
  IF(AND(VALUE(LEFT($A17,3))=312,LEN($I17)=4,$B17="Q"),VLOOKUP($I17,_312_Table2,MATCH('312'!$X$16,_312_Table2_ColumnLookup,0),FALSE),
  IF(AND(VALUE(LEFT($A17,3))=312,LEN($I17)=4),VLOOKUP($I17,_312_Table2,MATCH(LEFT($B17,1),_312_Table2_ColumnLookup,0),FALSE)
+N("312"),
  IF(VALUE(LEFT($A17,3))=313,VLOOKUP(VALUE(MID($B17,2,1)),_313_Table2,MATCH(MID($B17,1,1),_313_Table2_ColumnLookup,0),FALSE)
+N("313"),
  IF(AND(VALUE(LEFT($A17,3))=314,LEN($B17)=3),VLOOKUP(VALUE(MID($B17,2,2)),_314_Table2,MATCH(MID($B17,1,1),_314_Table2_ColumnLookup,0),FALSE),
  IF(VALUE(LEFT($A17,3))=314,VLOOKUP(VALUE(MID($B17,2,1)),_314_Table2,MATCH(MID($B17,1,1),_314_Table2_ColumnLookup,0),FALSE)
+N("314"),
""))))))))))))))))))))))))</f>
        <v>#N/A</v>
      </c>
      <c r="F17" s="238" t="e">
        <f>IF(AND(VALUE(LEFT($A17,3))=309,LEN($B17)=3),VLOOKUP(VALUE(MID($B17,2,2)),_309_Table3,MATCH(MID($B17,1,1),_309_Table3_ColumnLookup,0),FALSE),
  IF($C17="309 LCR SummaryA",OneYearSCR,IF($C17="309 LCR SummaryB",UltimateSCR,IF(VALUE(LEFT($A17,3))=309,VLOOKUP(VALUE(MID($B17,2,1)),_309_Table3,MATCH(MID($B17,1,1),_309_Table3_ColumnLookup,0),FALSE)
+N("309"),
  IF(VALUE(LEFT($A17,3))=310,VLOOKUP(VALUE(MID($B17,2,1)),_310_Table3,MATCH(MID($B17,1,1),_310_Table3_ColumnLookup,0),FALSE)
+N("310"),
  IF(AND(VALUE(LEFT($A17,3))=311,LEN($I17)=4),VLOOKUP($I17,_311_Table3,MATCH($B17,_311_Table3_ColumnLookup,0),FALSE),
  IF(AND(VALUE(LEFT($A17,3))=311,OR($B17="I2",$B17="J2",$B17="K2",$B17="L2")),VLOOKUP('311'!$G$58,_311_Table3,MATCH(MID($B17,1,1),_311_Table3_ColumnLookup,0),FALSE),
  IF(AND(VALUE(LEFT($A17,3))=311,RIGHT($B17,5)="Total"),VLOOKUP('311'!$G$59,_311_Table3,MATCH(MID($B17,1,1),_311_Table3_ColumnLookup,0),FALSE),
  IF(VALUE(LEFT($A17,3))=311,VLOOKUP(VALUE(MID($B17,2,1)),_311_Table3,MATCH(MID($B17,1,1),_311_Table3_ColumnLookup,0),FALSE)
+N("311"),
  IF(AND(VALUE(LEFT($A17,3))=312,LEFT($G17,10)="Unincepted",$B17="G "),VLOOKUP(" ULO",_312_Table3,MATCH('312'!$N$16,_312_Table3_ColumnLookup,0),FALSE),
  IF(AND(VALUE(LEFT($A17,3))=312,LEFT($G17,10)="Unincepted",$B17="O "),VLOOKUP(" ULO",_312_Table3,MATCH('312'!$V$16,_312_Table3_ColumnLookup,0),FALSE),
  IF(AND(VALUE(LEFT($A17,3))=312,LEFT($G17,10)="Unincepted",$B17="Q "),VLOOKUP(" ULO",_312_Table3,MATCH('312'!$X$16,_312_Table3_ColumnLookup,0),FALSE),
  IF(AND(VALUE(LEFT($A17,3))=312,LEFT($G17,10)="Unincepted"),VLOOKUP(" ULO",_312_Table3,MATCH(LEFT($B17,1),_312_Table3_ColumnLookup,0),FALSE),
  IF(AND(VALUE(LEFT($A17,3))=312,LEFT($G17,5)="Total",$B17="G "),VLOOKUP('312'!$F$80,_312_Table3,MATCH('312'!$N$16,_312_Table3_ColumnLookup,0),FALSE),
  IF(AND(VALUE(LEFT($A17,3))=312,LEFT($G17,5)="Total",$B17="O "),VLOOKUP('312'!$F$80,_312_Table3,MATCH('312'!$V$16,_312_Table3_ColumnLookup,0),FALSE),
  IF(AND(VALUE(LEFT($A17,3))=312,LEFT($G17,5)="Total",$B17="Q "),VLOOKUP('312'!$F$80,_312_Table3,MATCH('312'!$X$16,_312_Table3_ColumnLookup,0),FALSE),
  IF(AND(VALUE(LEFT($A17,3))=312,LEFT($G17,5)="Total"),VLOOKUP('312'!$F$80,_312_Table3,MATCH(LEFT($B17,1),_312_Table3_ColumnLookup,0),FALSE),
  IF(AND(VALUE(LEFT($A17,3))=312,LEN($I17)=4,$B17="G"),VLOOKUP($I17,_312_Table3,MATCH('312'!$N$16,_312_Table3_ColumnLookup,0),FALSE),
  IF(AND(VALUE(LEFT($A17,3))=312,LEN($I17)=4,$B17="O"),VLOOKUP($I17,_312_Table3,MATCH('312'!$V$16,_312_Table3_ColumnLookup,0),FALSE),
  IF(AND(VALUE(LEFT($A17,3))=312,LEN($I17)=4,$B17="Q"),VLOOKUP($I17,_312_Table3,MATCH('312'!$X$16,_312_Table3_ColumnLookup,0),FALSE),
  IF(AND(VALUE(LEFT($A17,3))=312,LEN($I17)=4),VLOOKUP($I17,_312_Table3,MATCH(LEFT($B17,1),_312_Table3_ColumnLookup,0),FALSE)
+N("312"),
  IF(VALUE(LEFT($A17,3))=313,VLOOKUP(VALUE(MID($B17,2,1)),_313_Table3,MATCH(MID($B17,1,1),_313_Table3_ColumnLookup,0),FALSE)
+N("313"),
  IF(AND(VALUE(LEFT($A17,3))=314,LEN($B17)=3),VLOOKUP(VALUE(MID($B17,2,2)),_314_Table3,MATCH(MID($B17,1,1),_314_Table3_ColumnLookup,0),FALSE),
  IF(VALUE(LEFT($A17,3))=314,VLOOKUP(VALUE(MID($B17,2,1)),_314_Table3,MATCH(MID($B17,1,1),_314_Table3_ColumnLookup,0),FALSE)
+N("314"),
""))))))))))))))))))))))))</f>
        <v>#NAME?</v>
      </c>
      <c r="G17" t="s">
        <v>1484</v>
      </c>
      <c r="H17" s="321">
        <f>IFERROR(
IF(ISERROR($D17)=FALSE,$D17,IF(ISERROR($E17)=FALSE,$E17,IF(ISERROR($F17)=FALSE,$F17
+N("012 checkboxes"),
IF(
IF(OR(LEFT($A17,9)="Syndicate",LEFT($A17,12)="NewSyndicate"),VLOOKUP($A17,'012'!$J:$ZW,MATCH("Link to button",'012'!$J$1:$ZW$1,0),0)
+N("309 checkbox"),
IF($C17="309 LCR Summary0",VLOOKUP("Notes990",'309'!$P:$ZZ,MATCH("Link to button",'309'!$P$1:$ZZ$1,0),0)
+N("313 checkboxes"),
IF($C17="313 Financial Information0LcmVsScr",IF($C17="309 LCR Summary0",VLOOKUP("LcmVsScr",'309'!$N:$ZZ,MATCH("Link to button",'309'!$N$1:$ZZ$1,0),0),
IF($C17="313 Financial Information0LcrDocAttached",IF($C17="309 LCR Summary0",VLOOKUP("LcrDocAttached",'309'!$N:$ZZ,MATCH("Link to button",'309'!$N$1:$ZZ$1,0),
0)))))))=1,TRUE,FALSE)
))),"")</f>
        <v>0</v>
      </c>
    </row>
    <row r="18" spans="1:8" customFormat="1">
      <c r="A18" s="237" t="str">
        <f>VLOOKUP($G18,CSVLookups!$B:$R,MATCH(A$1,CSVLookups!$B$1:$R$1,0),FALSE)</f>
        <v>309 LCR Summary</v>
      </c>
      <c r="B18" s="237" t="str">
        <f>VLOOKUP($G18,CSVLookups!$B:$R,MATCH(B$1,CSVLookups!$B$1:$R$1,0),FALSE)</f>
        <v>B4</v>
      </c>
      <c r="C18" s="238" t="str">
        <f t="shared" si="1"/>
        <v>309 LCR SummaryB4</v>
      </c>
      <c r="D18" s="238">
        <f>IF(AND(VALUE(LEFT($A18,3))=309,LEN($B18)=3),VLOOKUP(VALUE(MID($B18,2,2)),_309_Table1,MATCH(MID($B18,1,1),_309_Table1_ColumnLookup,0),FALSE),
  IF($C18="309 LCR SummaryA",OneYearSCR,IF($C18="309 LCR SummaryB",UltimateSCR,IF(VALUE(LEFT($A18,3))=309,VLOOKUP(VALUE(MID($B18,2,1)),_309_Table1,MATCH(MID($B18,1,1),_309_Table1_ColumnLookup,0),FALSE)
+N("309"),
  IF(VALUE(LEFT($A18,3))=310,VLOOKUP(VALUE(MID($B18,2,1)),_310_Table1,MATCH(MID($B18,1,1),_310_Table1_ColumnLookup,0),FALSE)
+N("310"),
  IF(AND(VALUE(LEFT($A18,3))=311,LEN($I18)=4),VLOOKUP($I18,_311_Table1,MATCH($B18,_311_Table1_ColumnLookup,0),FALSE),
  IF(AND(VALUE(LEFT($A18,3))=311,OR($B18="I2",$B18="J2",$B18="K2",$B18="L2")),VLOOKUP('311'!$G$58,_311_Table1,MATCH(MID($B18,1,1),_311_Table1_ColumnLookup,0),FALSE),
  IF(AND(VALUE(LEFT($A18,3))=311,RIGHT($B18,5)="Total"),VLOOKUP('311'!$G$59,_311_Table1,MATCH(MID($B18,1,1),_311_Table1_ColumnLookup,0),FALSE),
  IF(VALUE(LEFT($A18,3))=311,VLOOKUP(VALUE(MID($B18,2,1)),_311_Table1,MATCH(MID($B18,1,1),_311_Table1_ColumnLookup,0),FALSE)
+N("311"),
  IF(AND(VALUE(LEFT($A18,3))=312,LEFT($G18,10)="Unincepted",$B18="G "),VLOOKUP(" ULO",_312_Table1,MATCH('312'!$N$16,_312_Table1_ColumnLookup,0),FALSE),
  IF(AND(VALUE(LEFT($A18,3))=312,LEFT($G18,10)="Unincepted",$B18="O "),VLOOKUP(" ULO",_312_Table1,MATCH('312'!$V$16,_312_Table1_ColumnLookup,0),FALSE),
  IF(AND(VALUE(LEFT($A18,3))=312,LEFT($G18,10)="Unincepted",$B18="Q "),VLOOKUP(" ULO",_312_Table1,MATCH('312'!$X$16,_312_Table1_ColumnLookup,0),FALSE),
  IF(AND(VALUE(LEFT($A18,3))=312,LEFT($G18,10)="Unincepted"),VLOOKUP(" ULO",_312_Table1,MATCH(LEFT($B18,1),_312_Table1_ColumnLookup,0),FALSE),
  IF(AND(VALUE(LEFT($A18,3))=312,LEFT($G18,5)="Total",$B18="G "),VLOOKUP('312'!$F$80,_312_Table1,MATCH('312'!$N$16,_312_Table1_ColumnLookup,0),FALSE),
  IF(AND(VALUE(LEFT($A18,3))=312,LEFT($G18,5)="Total",$B18="O "),VLOOKUP('312'!$F$80,_312_Table1,MATCH('312'!$V$16,_312_Table1_ColumnLookup,0),FALSE),
  IF(AND(VALUE(LEFT($A18,3))=312,LEFT($G18,5)="Total",$B18="Q "),VLOOKUP('312'!$F$80,_312_Table1,MATCH('312'!$X$16,_312_Table1_ColumnLookup,0),FALSE),
  IF(AND(VALUE(LEFT($A18,3))=312,LEFT($G18,5)="Total"),VLOOKUP('312'!$F$80,_312_Table1,MATCH(LEFT($B18,1),_312_Table1_ColumnLookup,0),FALSE),
  IF(AND(VALUE(LEFT($A18,3))=312,LEN($I18)=4,$B18="G"),VLOOKUP($I18,_312_Table1,MATCH('312'!$N$16,_312_Table1_ColumnLookup,0),FALSE),
  IF(AND(VALUE(LEFT($A18,3))=312,LEN($I18)=4,$B18="O"),VLOOKUP($I18,_312_Table1,MATCH('312'!$V$16,_312_Table1_ColumnLookup,0),FALSE),
  IF(AND(VALUE(LEFT($A18,3))=312,LEN($I18)=4,$B18="Q"),VLOOKUP($I18,_312_Table1,MATCH('312'!$X$16,_312_Table1_ColumnLookup,0),FALSE),
  IF(AND(VALUE(LEFT($A18,3))=312,LEN($I18)=4),VLOOKUP($I18,_312_Table1,MATCH(LEFT($B18,1),_312_Table1_ColumnLookup,0),FALSE)
+N("312"),
  IF(VALUE(LEFT($A18,3))=313,VLOOKUP(VALUE(MID($B18,2,1)),_313_Table1,MATCH(MID($B18,1,1),_313_Table1_ColumnLookup,0),FALSE)
+N("313"),
  IF(AND(VALUE(LEFT($A18,3))=314,LEN($B18)=3),VLOOKUP(VALUE(MID($B18,2,2)),_314_Table1,MATCH(MID($B18,1,1),_314_Table1_ColumnLookup,0),FALSE),
  IF(VALUE(LEFT($A18,3))=314,VLOOKUP(VALUE(MID($B18,2,1)),_314_Table1,MATCH(MID($B18,1,1),_314_Table1_ColumnLookup,0),FALSE)
+N("314"),
""))))))))))))))))))))))))</f>
        <v>0</v>
      </c>
      <c r="E18" s="238" t="e">
        <f>IF(AND(VALUE(LEFT($A18,3))=309,LEN($B18)=3),VLOOKUP(VALUE(MID($B18,2,2)),_309_Table2,MATCH(MID($B18,1,1),_309_Table2_ColumnLookup,0),FALSE),
  IF($C18="309 LCR SummaryA",OneYearSCR,IF($C18="309 LCR SummaryB",UltimateSCR,IF(VALUE(LEFT($A18,3))=309,VLOOKUP(VALUE(MID($B18,2,1)),_309_Table2,MATCH(MID($B18,1,1),_309_Table2_ColumnLookup,0),FALSE)
+N("309"),
  IF(VALUE(LEFT($A18,3))=310,VLOOKUP(VALUE(MID($B18,2,1)),_310_Table2,MATCH(MID($B18,1,1),_310_Table2_ColumnLookup,0),FALSE)
+N("310"),
  IF(AND(VALUE(LEFT($A18,3))=311,LEN($I18)=4),VLOOKUP($I18,_311_Table2,MATCH($B18,_311_Table2_ColumnLookup,0),FALSE),
  IF(AND(VALUE(LEFT($A18,3))=311,OR($B18="I2",$B18="J2",$B18="K2",$B18="L2")),VLOOKUP('311'!$G$58,_311_Table2,MATCH(MID($B18,1,1),_311_Table2_ColumnLookup,0),FALSE),
  IF(AND(VALUE(LEFT($A18,3))=311,RIGHT($B18,5)="Total"),VLOOKUP('311'!$G$59,_311_Table2,MATCH(MID($B18,1,1),_311_Table2_ColumnLookup,0),FALSE),
  IF(VALUE(LEFT($A18,3))=311,VLOOKUP(VALUE(MID($B18,2,1)),_311_Table2,MATCH(MID($B18,1,1),_311_Table2_ColumnLookup,0),FALSE)
+N("311"),
  IF(AND(VALUE(LEFT($A18,3))=312,LEFT($G18,10)="Unincepted",$B18="G "),VLOOKUP(" ULO",_312_Table2,MATCH('312'!$N$16,_312_Table2_ColumnLookup,0),FALSE),
  IF(AND(VALUE(LEFT($A18,3))=312,LEFT($G18,10)="Unincepted",$B18="O "),VLOOKUP(" ULO",_312_Table2,MATCH('312'!$V$16,_312_Table2_ColumnLookup,0),FALSE),
  IF(AND(VALUE(LEFT($A18,3))=312,LEFT($G18,10)="Unincepted",$B18="Q "),VLOOKUP(" ULO",_312_Table2,MATCH('312'!$X$16,_312_Table2_ColumnLookup,0),FALSE),
  IF(AND(VALUE(LEFT($A18,3))=312,LEFT($G18,10)="Unincepted"),VLOOKUP(" ULO",_312_Table2,MATCH(LEFT($B18,1),_312_Table2_ColumnLookup,0),FALSE),
  IF(AND(VALUE(LEFT($A18,3))=312,LEFT($G18,5)="Total",$B18="G "),VLOOKUP('312'!$F$80,_312_Table2,MATCH('312'!$N$16,_312_Table2_ColumnLookup,0),FALSE),
  IF(AND(VALUE(LEFT($A18,3))=312,LEFT($G18,5)="Total",$B18="O "),VLOOKUP('312'!$F$80,_312_Table2,MATCH('312'!$V$16,_312_Table2_ColumnLookup,0),FALSE),
  IF(AND(VALUE(LEFT($A18,3))=312,LEFT($G18,5)="Total",$B18="Q "),VLOOKUP('312'!$F$80,_312_Table2,MATCH('312'!$X$16,_312_Table2_ColumnLookup,0),FALSE),
  IF(AND(VALUE(LEFT($A18,3))=312,LEFT($G18,5)="Total"),VLOOKUP('312'!$F$80,_312_Table2,MATCH(LEFT($B18,1),_312_Table2_ColumnLookup,0),FALSE),
  IF(AND(VALUE(LEFT($A18,3))=312,LEN($I18)=4,$B18="G"),VLOOKUP($I18,_312_Table2,MATCH('312'!$N$16,_312_Table2_ColumnLookup,0),FALSE),
  IF(AND(VALUE(LEFT($A18,3))=312,LEN($I18)=4,$B18="O"),VLOOKUP($I18,_312_Table2,MATCH('312'!$V$16,_312_Table2_ColumnLookup,0),FALSE),
  IF(AND(VALUE(LEFT($A18,3))=312,LEN($I18)=4,$B18="Q"),VLOOKUP($I18,_312_Table2,MATCH('312'!$X$16,_312_Table2_ColumnLookup,0),FALSE),
  IF(AND(VALUE(LEFT($A18,3))=312,LEN($I18)=4),VLOOKUP($I18,_312_Table2,MATCH(LEFT($B18,1),_312_Table2_ColumnLookup,0),FALSE)
+N("312"),
  IF(VALUE(LEFT($A18,3))=313,VLOOKUP(VALUE(MID($B18,2,1)),_313_Table2,MATCH(MID($B18,1,1),_313_Table2_ColumnLookup,0),FALSE)
+N("313"),
  IF(AND(VALUE(LEFT($A18,3))=314,LEN($B18)=3),VLOOKUP(VALUE(MID($B18,2,2)),_314_Table2,MATCH(MID($B18,1,1),_314_Table2_ColumnLookup,0),FALSE),
  IF(VALUE(LEFT($A18,3))=314,VLOOKUP(VALUE(MID($B18,2,1)),_314_Table2,MATCH(MID($B18,1,1),_314_Table2_ColumnLookup,0),FALSE)
+N("314"),
""))))))))))))))))))))))))</f>
        <v>#N/A</v>
      </c>
      <c r="F18" s="238" t="e">
        <f>IF(AND(VALUE(LEFT($A18,3))=309,LEN($B18)=3),VLOOKUP(VALUE(MID($B18,2,2)),_309_Table3,MATCH(MID($B18,1,1),_309_Table3_ColumnLookup,0),FALSE),
  IF($C18="309 LCR SummaryA",OneYearSCR,IF($C18="309 LCR SummaryB",UltimateSCR,IF(VALUE(LEFT($A18,3))=309,VLOOKUP(VALUE(MID($B18,2,1)),_309_Table3,MATCH(MID($B18,1,1),_309_Table3_ColumnLookup,0),FALSE)
+N("309"),
  IF(VALUE(LEFT($A18,3))=310,VLOOKUP(VALUE(MID($B18,2,1)),_310_Table3,MATCH(MID($B18,1,1),_310_Table3_ColumnLookup,0),FALSE)
+N("310"),
  IF(AND(VALUE(LEFT($A18,3))=311,LEN($I18)=4),VLOOKUP($I18,_311_Table3,MATCH($B18,_311_Table3_ColumnLookup,0),FALSE),
  IF(AND(VALUE(LEFT($A18,3))=311,OR($B18="I2",$B18="J2",$B18="K2",$B18="L2")),VLOOKUP('311'!$G$58,_311_Table3,MATCH(MID($B18,1,1),_311_Table3_ColumnLookup,0),FALSE),
  IF(AND(VALUE(LEFT($A18,3))=311,RIGHT($B18,5)="Total"),VLOOKUP('311'!$G$59,_311_Table3,MATCH(MID($B18,1,1),_311_Table3_ColumnLookup,0),FALSE),
  IF(VALUE(LEFT($A18,3))=311,VLOOKUP(VALUE(MID($B18,2,1)),_311_Table3,MATCH(MID($B18,1,1),_311_Table3_ColumnLookup,0),FALSE)
+N("311"),
  IF(AND(VALUE(LEFT($A18,3))=312,LEFT($G18,10)="Unincepted",$B18="G "),VLOOKUP(" ULO",_312_Table3,MATCH('312'!$N$16,_312_Table3_ColumnLookup,0),FALSE),
  IF(AND(VALUE(LEFT($A18,3))=312,LEFT($G18,10)="Unincepted",$B18="O "),VLOOKUP(" ULO",_312_Table3,MATCH('312'!$V$16,_312_Table3_ColumnLookup,0),FALSE),
  IF(AND(VALUE(LEFT($A18,3))=312,LEFT($G18,10)="Unincepted",$B18="Q "),VLOOKUP(" ULO",_312_Table3,MATCH('312'!$X$16,_312_Table3_ColumnLookup,0),FALSE),
  IF(AND(VALUE(LEFT($A18,3))=312,LEFT($G18,10)="Unincepted"),VLOOKUP(" ULO",_312_Table3,MATCH(LEFT($B18,1),_312_Table3_ColumnLookup,0),FALSE),
  IF(AND(VALUE(LEFT($A18,3))=312,LEFT($G18,5)="Total",$B18="G "),VLOOKUP('312'!$F$80,_312_Table3,MATCH('312'!$N$16,_312_Table3_ColumnLookup,0),FALSE),
  IF(AND(VALUE(LEFT($A18,3))=312,LEFT($G18,5)="Total",$B18="O "),VLOOKUP('312'!$F$80,_312_Table3,MATCH('312'!$V$16,_312_Table3_ColumnLookup,0),FALSE),
  IF(AND(VALUE(LEFT($A18,3))=312,LEFT($G18,5)="Total",$B18="Q "),VLOOKUP('312'!$F$80,_312_Table3,MATCH('312'!$X$16,_312_Table3_ColumnLookup,0),FALSE),
  IF(AND(VALUE(LEFT($A18,3))=312,LEFT($G18,5)="Total"),VLOOKUP('312'!$F$80,_312_Table3,MATCH(LEFT($B18,1),_312_Table3_ColumnLookup,0),FALSE),
  IF(AND(VALUE(LEFT($A18,3))=312,LEN($I18)=4,$B18="G"),VLOOKUP($I18,_312_Table3,MATCH('312'!$N$16,_312_Table3_ColumnLookup,0),FALSE),
  IF(AND(VALUE(LEFT($A18,3))=312,LEN($I18)=4,$B18="O"),VLOOKUP($I18,_312_Table3,MATCH('312'!$V$16,_312_Table3_ColumnLookup,0),FALSE),
  IF(AND(VALUE(LEFT($A18,3))=312,LEN($I18)=4,$B18="Q"),VLOOKUP($I18,_312_Table3,MATCH('312'!$X$16,_312_Table3_ColumnLookup,0),FALSE),
  IF(AND(VALUE(LEFT($A18,3))=312,LEN($I18)=4),VLOOKUP($I18,_312_Table3,MATCH(LEFT($B18,1),_312_Table3_ColumnLookup,0),FALSE)
+N("312"),
  IF(VALUE(LEFT($A18,3))=313,VLOOKUP(VALUE(MID($B18,2,1)),_313_Table3,MATCH(MID($B18,1,1),_313_Table3_ColumnLookup,0),FALSE)
+N("313"),
  IF(AND(VALUE(LEFT($A18,3))=314,LEN($B18)=3),VLOOKUP(VALUE(MID($B18,2,2)),_314_Table3,MATCH(MID($B18,1,1),_314_Table3_ColumnLookup,0),FALSE),
  IF(VALUE(LEFT($A18,3))=314,VLOOKUP(VALUE(MID($B18,2,1)),_314_Table3,MATCH(MID($B18,1,1),_314_Table3_ColumnLookup,0),FALSE)
+N("314"),
""))))))))))))))))))))))))</f>
        <v>#NAME?</v>
      </c>
      <c r="G18" t="s">
        <v>1485</v>
      </c>
      <c r="H18" s="321">
        <f>IFERROR(
IF(ISERROR($D18)=FALSE,$D18,IF(ISERROR($E18)=FALSE,$E18,IF(ISERROR($F18)=FALSE,$F18
+N("012 checkboxes"),
IF(
IF(OR(LEFT($A18,9)="Syndicate",LEFT($A18,12)="NewSyndicate"),VLOOKUP($A18,'012'!$J:$ZW,MATCH("Link to button",'012'!$J$1:$ZW$1,0),0)
+N("309 checkbox"),
IF($C18="309 LCR Summary0",VLOOKUP("Notes990",'309'!$P:$ZZ,MATCH("Link to button",'309'!$P$1:$ZZ$1,0),0)
+N("313 checkboxes"),
IF($C18="313 Financial Information0LcmVsScr",IF($C18="309 LCR Summary0",VLOOKUP("LcmVsScr",'309'!$N:$ZZ,MATCH("Link to button",'309'!$N$1:$ZZ$1,0),0),
IF($C18="313 Financial Information0LcrDocAttached",IF($C18="309 LCR Summary0",VLOOKUP("LcrDocAttached",'309'!$N:$ZZ,MATCH("Link to button",'309'!$N$1:$ZZ$1,0),
0)))))))=1,TRUE,FALSE)
))),"")</f>
        <v>0</v>
      </c>
    </row>
    <row r="19" spans="1:8" customFormat="1">
      <c r="A19" s="237" t="str">
        <f>VLOOKUP($G19,CSVLookups!$B:$R,MATCH(A$1,CSVLookups!$B$1:$R$1,0),FALSE)</f>
        <v>309 LCR Summary</v>
      </c>
      <c r="B19" s="237" t="str">
        <f>VLOOKUP($G19,CSVLookups!$B:$R,MATCH(B$1,CSVLookups!$B$1:$R$1,0),FALSE)</f>
        <v>C1</v>
      </c>
      <c r="C19" s="238" t="str">
        <f t="shared" si="1"/>
        <v>309 LCR SummaryC1</v>
      </c>
      <c r="D19" s="238" t="e">
        <f>IF(AND(VALUE(LEFT($A19,3))=309,LEN($B19)=3),VLOOKUP(VALUE(MID($B19,2,2)),_309_Table1,MATCH(MID($B19,1,1),_309_Table1_ColumnLookup,0),FALSE),
  IF($C19="309 LCR SummaryA",OneYearSCR,IF($C19="309 LCR SummaryB",UltimateSCR,IF(VALUE(LEFT($A19,3))=309,VLOOKUP(VALUE(MID($B19,2,1)),_309_Table1,MATCH(MID($B19,1,1),_309_Table1_ColumnLookup,0),FALSE)
+N("309"),
  IF(VALUE(LEFT($A19,3))=310,VLOOKUP(VALUE(MID($B19,2,1)),_310_Table1,MATCH(MID($B19,1,1),_310_Table1_ColumnLookup,0),FALSE)
+N("310"),
  IF(AND(VALUE(LEFT($A19,3))=311,LEN($I19)=4),VLOOKUP($I19,_311_Table1,MATCH($B19,_311_Table1_ColumnLookup,0),FALSE),
  IF(AND(VALUE(LEFT($A19,3))=311,OR($B19="I2",$B19="J2",$B19="K2",$B19="L2")),VLOOKUP('311'!$G$58,_311_Table1,MATCH(MID($B19,1,1),_311_Table1_ColumnLookup,0),FALSE),
  IF(AND(VALUE(LEFT($A19,3))=311,RIGHT($B19,5)="Total"),VLOOKUP('311'!$G$59,_311_Table1,MATCH(MID($B19,1,1),_311_Table1_ColumnLookup,0),FALSE),
  IF(VALUE(LEFT($A19,3))=311,VLOOKUP(VALUE(MID($B19,2,1)),_311_Table1,MATCH(MID($B19,1,1),_311_Table1_ColumnLookup,0),FALSE)
+N("311"),
  IF(AND(VALUE(LEFT($A19,3))=312,LEFT($G19,10)="Unincepted",$B19="G "),VLOOKUP(" ULO",_312_Table1,MATCH('312'!$N$16,_312_Table1_ColumnLookup,0),FALSE),
  IF(AND(VALUE(LEFT($A19,3))=312,LEFT($G19,10)="Unincepted",$B19="O "),VLOOKUP(" ULO",_312_Table1,MATCH('312'!$V$16,_312_Table1_ColumnLookup,0),FALSE),
  IF(AND(VALUE(LEFT($A19,3))=312,LEFT($G19,10)="Unincepted",$B19="Q "),VLOOKUP(" ULO",_312_Table1,MATCH('312'!$X$16,_312_Table1_ColumnLookup,0),FALSE),
  IF(AND(VALUE(LEFT($A19,3))=312,LEFT($G19,10)="Unincepted"),VLOOKUP(" ULO",_312_Table1,MATCH(LEFT($B19,1),_312_Table1_ColumnLookup,0),FALSE),
  IF(AND(VALUE(LEFT($A19,3))=312,LEFT($G19,5)="Total",$B19="G "),VLOOKUP('312'!$F$80,_312_Table1,MATCH('312'!$N$16,_312_Table1_ColumnLookup,0),FALSE),
  IF(AND(VALUE(LEFT($A19,3))=312,LEFT($G19,5)="Total",$B19="O "),VLOOKUP('312'!$F$80,_312_Table1,MATCH('312'!$V$16,_312_Table1_ColumnLookup,0),FALSE),
  IF(AND(VALUE(LEFT($A19,3))=312,LEFT($G19,5)="Total",$B19="Q "),VLOOKUP('312'!$F$80,_312_Table1,MATCH('312'!$X$16,_312_Table1_ColumnLookup,0),FALSE),
  IF(AND(VALUE(LEFT($A19,3))=312,LEFT($G19,5)="Total"),VLOOKUP('312'!$F$80,_312_Table1,MATCH(LEFT($B19,1),_312_Table1_ColumnLookup,0),FALSE),
  IF(AND(VALUE(LEFT($A19,3))=312,LEN($I19)=4,$B19="G"),VLOOKUP($I19,_312_Table1,MATCH('312'!$N$16,_312_Table1_ColumnLookup,0),FALSE),
  IF(AND(VALUE(LEFT($A19,3))=312,LEN($I19)=4,$B19="O"),VLOOKUP($I19,_312_Table1,MATCH('312'!$V$16,_312_Table1_ColumnLookup,0),FALSE),
  IF(AND(VALUE(LEFT($A19,3))=312,LEN($I19)=4,$B19="Q"),VLOOKUP($I19,_312_Table1,MATCH('312'!$X$16,_312_Table1_ColumnLookup,0),FALSE),
  IF(AND(VALUE(LEFT($A19,3))=312,LEN($I19)=4),VLOOKUP($I19,_312_Table1,MATCH(LEFT($B19,1),_312_Table1_ColumnLookup,0),FALSE)
+N("312"),
  IF(VALUE(LEFT($A19,3))=313,VLOOKUP(VALUE(MID($B19,2,1)),_313_Table1,MATCH(MID($B19,1,1),_313_Table1_ColumnLookup,0),FALSE)
+N("313"),
  IF(AND(VALUE(LEFT($A19,3))=314,LEN($B19)=3),VLOOKUP(VALUE(MID($B19,2,2)),_314_Table1,MATCH(MID($B19,1,1),_314_Table1_ColumnLookup,0),FALSE),
  IF(VALUE(LEFT($A19,3))=314,VLOOKUP(VALUE(MID($B19,2,1)),_314_Table1,MATCH(MID($B19,1,1),_314_Table1_ColumnLookup,0),FALSE)
+N("314"),
""))))))))))))))))))))))))</f>
        <v>#N/A</v>
      </c>
      <c r="E19" s="238">
        <f>IF(AND(VALUE(LEFT($A19,3))=309,LEN($B19)=3),VLOOKUP(VALUE(MID($B19,2,2)),_309_Table2,MATCH(MID($B19,1,1),_309_Table2_ColumnLookup,0),FALSE),
  IF($C19="309 LCR SummaryA",OneYearSCR,IF($C19="309 LCR SummaryB",UltimateSCR,IF(VALUE(LEFT($A19,3))=309,VLOOKUP(VALUE(MID($B19,2,1)),_309_Table2,MATCH(MID($B19,1,1),_309_Table2_ColumnLookup,0),FALSE)
+N("309"),
  IF(VALUE(LEFT($A19,3))=310,VLOOKUP(VALUE(MID($B19,2,1)),_310_Table2,MATCH(MID($B19,1,1),_310_Table2_ColumnLookup,0),FALSE)
+N("310"),
  IF(AND(VALUE(LEFT($A19,3))=311,LEN($I19)=4),VLOOKUP($I19,_311_Table2,MATCH($B19,_311_Table2_ColumnLookup,0),FALSE),
  IF(AND(VALUE(LEFT($A19,3))=311,OR($B19="I2",$B19="J2",$B19="K2",$B19="L2")),VLOOKUP('311'!$G$58,_311_Table2,MATCH(MID($B19,1,1),_311_Table2_ColumnLookup,0),FALSE),
  IF(AND(VALUE(LEFT($A19,3))=311,RIGHT($B19,5)="Total"),VLOOKUP('311'!$G$59,_311_Table2,MATCH(MID($B19,1,1),_311_Table2_ColumnLookup,0),FALSE),
  IF(VALUE(LEFT($A19,3))=311,VLOOKUP(VALUE(MID($B19,2,1)),_311_Table2,MATCH(MID($B19,1,1),_311_Table2_ColumnLookup,0),FALSE)
+N("311"),
  IF(AND(VALUE(LEFT($A19,3))=312,LEFT($G19,10)="Unincepted",$B19="G "),VLOOKUP(" ULO",_312_Table2,MATCH('312'!$N$16,_312_Table2_ColumnLookup,0),FALSE),
  IF(AND(VALUE(LEFT($A19,3))=312,LEFT($G19,10)="Unincepted",$B19="O "),VLOOKUP(" ULO",_312_Table2,MATCH('312'!$V$16,_312_Table2_ColumnLookup,0),FALSE),
  IF(AND(VALUE(LEFT($A19,3))=312,LEFT($G19,10)="Unincepted",$B19="Q "),VLOOKUP(" ULO",_312_Table2,MATCH('312'!$X$16,_312_Table2_ColumnLookup,0),FALSE),
  IF(AND(VALUE(LEFT($A19,3))=312,LEFT($G19,10)="Unincepted"),VLOOKUP(" ULO",_312_Table2,MATCH(LEFT($B19,1),_312_Table2_ColumnLookup,0),FALSE),
  IF(AND(VALUE(LEFT($A19,3))=312,LEFT($G19,5)="Total",$B19="G "),VLOOKUP('312'!$F$80,_312_Table2,MATCH('312'!$N$16,_312_Table2_ColumnLookup,0),FALSE),
  IF(AND(VALUE(LEFT($A19,3))=312,LEFT($G19,5)="Total",$B19="O "),VLOOKUP('312'!$F$80,_312_Table2,MATCH('312'!$V$16,_312_Table2_ColumnLookup,0),FALSE),
  IF(AND(VALUE(LEFT($A19,3))=312,LEFT($G19,5)="Total",$B19="Q "),VLOOKUP('312'!$F$80,_312_Table2,MATCH('312'!$X$16,_312_Table2_ColumnLookup,0),FALSE),
  IF(AND(VALUE(LEFT($A19,3))=312,LEFT($G19,5)="Total"),VLOOKUP('312'!$F$80,_312_Table2,MATCH(LEFT($B19,1),_312_Table2_ColumnLookup,0),FALSE),
  IF(AND(VALUE(LEFT($A19,3))=312,LEN($I19)=4,$B19="G"),VLOOKUP($I19,_312_Table2,MATCH('312'!$N$16,_312_Table2_ColumnLookup,0),FALSE),
  IF(AND(VALUE(LEFT($A19,3))=312,LEN($I19)=4,$B19="O"),VLOOKUP($I19,_312_Table2,MATCH('312'!$V$16,_312_Table2_ColumnLookup,0),FALSE),
  IF(AND(VALUE(LEFT($A19,3))=312,LEN($I19)=4,$B19="Q"),VLOOKUP($I19,_312_Table2,MATCH('312'!$X$16,_312_Table2_ColumnLookup,0),FALSE),
  IF(AND(VALUE(LEFT($A19,3))=312,LEN($I19)=4),VLOOKUP($I19,_312_Table2,MATCH(LEFT($B19,1),_312_Table2_ColumnLookup,0),FALSE)
+N("312"),
  IF(VALUE(LEFT($A19,3))=313,VLOOKUP(VALUE(MID($B19,2,1)),_313_Table2,MATCH(MID($B19,1,1),_313_Table2_ColumnLookup,0),FALSE)
+N("313"),
  IF(AND(VALUE(LEFT($A19,3))=314,LEN($B19)=3),VLOOKUP(VALUE(MID($B19,2,2)),_314_Table2,MATCH(MID($B19,1,1),_314_Table2_ColumnLookup,0),FALSE),
  IF(VALUE(LEFT($A19,3))=314,VLOOKUP(VALUE(MID($B19,2,1)),_314_Table2,MATCH(MID($B19,1,1),_314_Table2_ColumnLookup,0),FALSE)
+N("314"),
""))))))))))))))))))))))))</f>
        <v>0</v>
      </c>
      <c r="F19" s="238" t="e">
        <f>IF(AND(VALUE(LEFT($A19,3))=309,LEN($B19)=3),VLOOKUP(VALUE(MID($B19,2,2)),_309_Table3,MATCH(MID($B19,1,1),_309_Table3_ColumnLookup,0),FALSE),
  IF($C19="309 LCR SummaryA",OneYearSCR,IF($C19="309 LCR SummaryB",UltimateSCR,IF(VALUE(LEFT($A19,3))=309,VLOOKUP(VALUE(MID($B19,2,1)),_309_Table3,MATCH(MID($B19,1,1),_309_Table3_ColumnLookup,0),FALSE)
+N("309"),
  IF(VALUE(LEFT($A19,3))=310,VLOOKUP(VALUE(MID($B19,2,1)),_310_Table3,MATCH(MID($B19,1,1),_310_Table3_ColumnLookup,0),FALSE)
+N("310"),
  IF(AND(VALUE(LEFT($A19,3))=311,LEN($I19)=4),VLOOKUP($I19,_311_Table3,MATCH($B19,_311_Table3_ColumnLookup,0),FALSE),
  IF(AND(VALUE(LEFT($A19,3))=311,OR($B19="I2",$B19="J2",$B19="K2",$B19="L2")),VLOOKUP('311'!$G$58,_311_Table3,MATCH(MID($B19,1,1),_311_Table3_ColumnLookup,0),FALSE),
  IF(AND(VALUE(LEFT($A19,3))=311,RIGHT($B19,5)="Total"),VLOOKUP('311'!$G$59,_311_Table3,MATCH(MID($B19,1,1),_311_Table3_ColumnLookup,0),FALSE),
  IF(VALUE(LEFT($A19,3))=311,VLOOKUP(VALUE(MID($B19,2,1)),_311_Table3,MATCH(MID($B19,1,1),_311_Table3_ColumnLookup,0),FALSE)
+N("311"),
  IF(AND(VALUE(LEFT($A19,3))=312,LEFT($G19,10)="Unincepted",$B19="G "),VLOOKUP(" ULO",_312_Table3,MATCH('312'!$N$16,_312_Table3_ColumnLookup,0),FALSE),
  IF(AND(VALUE(LEFT($A19,3))=312,LEFT($G19,10)="Unincepted",$B19="O "),VLOOKUP(" ULO",_312_Table3,MATCH('312'!$V$16,_312_Table3_ColumnLookup,0),FALSE),
  IF(AND(VALUE(LEFT($A19,3))=312,LEFT($G19,10)="Unincepted",$B19="Q "),VLOOKUP(" ULO",_312_Table3,MATCH('312'!$X$16,_312_Table3_ColumnLookup,0),FALSE),
  IF(AND(VALUE(LEFT($A19,3))=312,LEFT($G19,10)="Unincepted"),VLOOKUP(" ULO",_312_Table3,MATCH(LEFT($B19,1),_312_Table3_ColumnLookup,0),FALSE),
  IF(AND(VALUE(LEFT($A19,3))=312,LEFT($G19,5)="Total",$B19="G "),VLOOKUP('312'!$F$80,_312_Table3,MATCH('312'!$N$16,_312_Table3_ColumnLookup,0),FALSE),
  IF(AND(VALUE(LEFT($A19,3))=312,LEFT($G19,5)="Total",$B19="O "),VLOOKUP('312'!$F$80,_312_Table3,MATCH('312'!$V$16,_312_Table3_ColumnLookup,0),FALSE),
  IF(AND(VALUE(LEFT($A19,3))=312,LEFT($G19,5)="Total",$B19="Q "),VLOOKUP('312'!$F$80,_312_Table3,MATCH('312'!$X$16,_312_Table3_ColumnLookup,0),FALSE),
  IF(AND(VALUE(LEFT($A19,3))=312,LEFT($G19,5)="Total"),VLOOKUP('312'!$F$80,_312_Table3,MATCH(LEFT($B19,1),_312_Table3_ColumnLookup,0),FALSE),
  IF(AND(VALUE(LEFT($A19,3))=312,LEN($I19)=4,$B19="G"),VLOOKUP($I19,_312_Table3,MATCH('312'!$N$16,_312_Table3_ColumnLookup,0),FALSE),
  IF(AND(VALUE(LEFT($A19,3))=312,LEN($I19)=4,$B19="O"),VLOOKUP($I19,_312_Table3,MATCH('312'!$V$16,_312_Table3_ColumnLookup,0),FALSE),
  IF(AND(VALUE(LEFT($A19,3))=312,LEN($I19)=4,$B19="Q"),VLOOKUP($I19,_312_Table3,MATCH('312'!$X$16,_312_Table3_ColumnLookup,0),FALSE),
  IF(AND(VALUE(LEFT($A19,3))=312,LEN($I19)=4),VLOOKUP($I19,_312_Table3,MATCH(LEFT($B19,1),_312_Table3_ColumnLookup,0),FALSE)
+N("312"),
  IF(VALUE(LEFT($A19,3))=313,VLOOKUP(VALUE(MID($B19,2,1)),_313_Table3,MATCH(MID($B19,1,1),_313_Table3_ColumnLookup,0),FALSE)
+N("313"),
  IF(AND(VALUE(LEFT($A19,3))=314,LEN($B19)=3),VLOOKUP(VALUE(MID($B19,2,2)),_314_Table3,MATCH(MID($B19,1,1),_314_Table3_ColumnLookup,0),FALSE),
  IF(VALUE(LEFT($A19,3))=314,VLOOKUP(VALUE(MID($B19,2,1)),_314_Table3,MATCH(MID($B19,1,1),_314_Table3_ColumnLookup,0),FALSE)
+N("314"),
""))))))))))))))))))))))))</f>
        <v>#NAME?</v>
      </c>
      <c r="G19" t="s">
        <v>917</v>
      </c>
      <c r="H19" s="321">
        <f>IFERROR(
IF(ISERROR($D19)=FALSE,$D19,IF(ISERROR($E19)=FALSE,$E19,IF(ISERROR($F19)=FALSE,$F19
+N("012 checkboxes"),
IF(
IF(OR(LEFT($A19,9)="Syndicate",LEFT($A19,12)="NewSyndicate"),VLOOKUP($A19,'012'!$J:$ZW,MATCH("Link to button",'012'!$J$1:$ZW$1,0),0)
+N("309 checkbox"),
IF($C19="309 LCR Summary0",VLOOKUP("Notes990",'309'!$P:$ZZ,MATCH("Link to button",'309'!$P$1:$ZZ$1,0),0)
+N("313 checkboxes"),
IF($C19="313 Financial Information0LcmVsScr",IF($C19="309 LCR Summary0",VLOOKUP("LcmVsScr",'309'!$N:$ZZ,MATCH("Link to button",'309'!$N$1:$ZZ$1,0),0),
IF($C19="313 Financial Information0LcrDocAttached",IF($C19="309 LCR Summary0",VLOOKUP("LcrDocAttached",'309'!$N:$ZZ,MATCH("Link to button",'309'!$N$1:$ZZ$1,0),
0)))))))=1,TRUE,FALSE)
))),"")</f>
        <v>0</v>
      </c>
    </row>
    <row r="20" spans="1:8" customFormat="1">
      <c r="A20" s="237" t="str">
        <f>VLOOKUP($G20,CSVLookups!$B:$R,MATCH(A$1,CSVLookups!$B$1:$R$1,0),FALSE)</f>
        <v>309 LCR Summary</v>
      </c>
      <c r="B20" s="237" t="str">
        <f>VLOOKUP($G20,CSVLookups!$B:$R,MATCH(B$1,CSVLookups!$B$1:$R$1,0),FALSE)</f>
        <v>D1</v>
      </c>
      <c r="C20" s="238" t="str">
        <f t="shared" si="1"/>
        <v>309 LCR SummaryD1</v>
      </c>
      <c r="D20" s="238" t="e">
        <f>IF(AND(VALUE(LEFT($A20,3))=309,LEN($B20)=3),VLOOKUP(VALUE(MID($B20,2,2)),_309_Table1,MATCH(MID($B20,1,1),_309_Table1_ColumnLookup,0),FALSE),
  IF($C20="309 LCR SummaryA",OneYearSCR,IF($C20="309 LCR SummaryB",UltimateSCR,IF(VALUE(LEFT($A20,3))=309,VLOOKUP(VALUE(MID($B20,2,1)),_309_Table1,MATCH(MID($B20,1,1),_309_Table1_ColumnLookup,0),FALSE)
+N("309"),
  IF(VALUE(LEFT($A20,3))=310,VLOOKUP(VALUE(MID($B20,2,1)),_310_Table1,MATCH(MID($B20,1,1),_310_Table1_ColumnLookup,0),FALSE)
+N("310"),
  IF(AND(VALUE(LEFT($A20,3))=311,LEN($I20)=4),VLOOKUP($I20,_311_Table1,MATCH($B20,_311_Table1_ColumnLookup,0),FALSE),
  IF(AND(VALUE(LEFT($A20,3))=311,OR($B20="I2",$B20="J2",$B20="K2",$B20="L2")),VLOOKUP('311'!$G$58,_311_Table1,MATCH(MID($B20,1,1),_311_Table1_ColumnLookup,0),FALSE),
  IF(AND(VALUE(LEFT($A20,3))=311,RIGHT($B20,5)="Total"),VLOOKUP('311'!$G$59,_311_Table1,MATCH(MID($B20,1,1),_311_Table1_ColumnLookup,0),FALSE),
  IF(VALUE(LEFT($A20,3))=311,VLOOKUP(VALUE(MID($B20,2,1)),_311_Table1,MATCH(MID($B20,1,1),_311_Table1_ColumnLookup,0),FALSE)
+N("311"),
  IF(AND(VALUE(LEFT($A20,3))=312,LEFT($G20,10)="Unincepted",$B20="G "),VLOOKUP(" ULO",_312_Table1,MATCH('312'!$N$16,_312_Table1_ColumnLookup,0),FALSE),
  IF(AND(VALUE(LEFT($A20,3))=312,LEFT($G20,10)="Unincepted",$B20="O "),VLOOKUP(" ULO",_312_Table1,MATCH('312'!$V$16,_312_Table1_ColumnLookup,0),FALSE),
  IF(AND(VALUE(LEFT($A20,3))=312,LEFT($G20,10)="Unincepted",$B20="Q "),VLOOKUP(" ULO",_312_Table1,MATCH('312'!$X$16,_312_Table1_ColumnLookup,0),FALSE),
  IF(AND(VALUE(LEFT($A20,3))=312,LEFT($G20,10)="Unincepted"),VLOOKUP(" ULO",_312_Table1,MATCH(LEFT($B20,1),_312_Table1_ColumnLookup,0),FALSE),
  IF(AND(VALUE(LEFT($A20,3))=312,LEFT($G20,5)="Total",$B20="G "),VLOOKUP('312'!$F$80,_312_Table1,MATCH('312'!$N$16,_312_Table1_ColumnLookup,0),FALSE),
  IF(AND(VALUE(LEFT($A20,3))=312,LEFT($G20,5)="Total",$B20="O "),VLOOKUP('312'!$F$80,_312_Table1,MATCH('312'!$V$16,_312_Table1_ColumnLookup,0),FALSE),
  IF(AND(VALUE(LEFT($A20,3))=312,LEFT($G20,5)="Total",$B20="Q "),VLOOKUP('312'!$F$80,_312_Table1,MATCH('312'!$X$16,_312_Table1_ColumnLookup,0),FALSE),
  IF(AND(VALUE(LEFT($A20,3))=312,LEFT($G20,5)="Total"),VLOOKUP('312'!$F$80,_312_Table1,MATCH(LEFT($B20,1),_312_Table1_ColumnLookup,0),FALSE),
  IF(AND(VALUE(LEFT($A20,3))=312,LEN($I20)=4,$B20="G"),VLOOKUP($I20,_312_Table1,MATCH('312'!$N$16,_312_Table1_ColumnLookup,0),FALSE),
  IF(AND(VALUE(LEFT($A20,3))=312,LEN($I20)=4,$B20="O"),VLOOKUP($I20,_312_Table1,MATCH('312'!$V$16,_312_Table1_ColumnLookup,0),FALSE),
  IF(AND(VALUE(LEFT($A20,3))=312,LEN($I20)=4,$B20="Q"),VLOOKUP($I20,_312_Table1,MATCH('312'!$X$16,_312_Table1_ColumnLookup,0),FALSE),
  IF(AND(VALUE(LEFT($A20,3))=312,LEN($I20)=4),VLOOKUP($I20,_312_Table1,MATCH(LEFT($B20,1),_312_Table1_ColumnLookup,0),FALSE)
+N("312"),
  IF(VALUE(LEFT($A20,3))=313,VLOOKUP(VALUE(MID($B20,2,1)),_313_Table1,MATCH(MID($B20,1,1),_313_Table1_ColumnLookup,0),FALSE)
+N("313"),
  IF(AND(VALUE(LEFT($A20,3))=314,LEN($B20)=3),VLOOKUP(VALUE(MID($B20,2,2)),_314_Table1,MATCH(MID($B20,1,1),_314_Table1_ColumnLookup,0),FALSE),
  IF(VALUE(LEFT($A20,3))=314,VLOOKUP(VALUE(MID($B20,2,1)),_314_Table1,MATCH(MID($B20,1,1),_314_Table1_ColumnLookup,0),FALSE)
+N("314"),
""))))))))))))))))))))))))</f>
        <v>#N/A</v>
      </c>
      <c r="E20" s="238">
        <f>IF(AND(VALUE(LEFT($A20,3))=309,LEN($B20)=3),VLOOKUP(VALUE(MID($B20,2,2)),_309_Table2,MATCH(MID($B20,1,1),_309_Table2_ColumnLookup,0),FALSE),
  IF($C20="309 LCR SummaryA",OneYearSCR,IF($C20="309 LCR SummaryB",UltimateSCR,IF(VALUE(LEFT($A20,3))=309,VLOOKUP(VALUE(MID($B20,2,1)),_309_Table2,MATCH(MID($B20,1,1),_309_Table2_ColumnLookup,0),FALSE)
+N("309"),
  IF(VALUE(LEFT($A20,3))=310,VLOOKUP(VALUE(MID($B20,2,1)),_310_Table2,MATCH(MID($B20,1,1),_310_Table2_ColumnLookup,0),FALSE)
+N("310"),
  IF(AND(VALUE(LEFT($A20,3))=311,LEN($I20)=4),VLOOKUP($I20,_311_Table2,MATCH($B20,_311_Table2_ColumnLookup,0),FALSE),
  IF(AND(VALUE(LEFT($A20,3))=311,OR($B20="I2",$B20="J2",$B20="K2",$B20="L2")),VLOOKUP('311'!$G$58,_311_Table2,MATCH(MID($B20,1,1),_311_Table2_ColumnLookup,0),FALSE),
  IF(AND(VALUE(LEFT($A20,3))=311,RIGHT($B20,5)="Total"),VLOOKUP('311'!$G$59,_311_Table2,MATCH(MID($B20,1,1),_311_Table2_ColumnLookup,0),FALSE),
  IF(VALUE(LEFT($A20,3))=311,VLOOKUP(VALUE(MID($B20,2,1)),_311_Table2,MATCH(MID($B20,1,1),_311_Table2_ColumnLookup,0),FALSE)
+N("311"),
  IF(AND(VALUE(LEFT($A20,3))=312,LEFT($G20,10)="Unincepted",$B20="G "),VLOOKUP(" ULO",_312_Table2,MATCH('312'!$N$16,_312_Table2_ColumnLookup,0),FALSE),
  IF(AND(VALUE(LEFT($A20,3))=312,LEFT($G20,10)="Unincepted",$B20="O "),VLOOKUP(" ULO",_312_Table2,MATCH('312'!$V$16,_312_Table2_ColumnLookup,0),FALSE),
  IF(AND(VALUE(LEFT($A20,3))=312,LEFT($G20,10)="Unincepted",$B20="Q "),VLOOKUP(" ULO",_312_Table2,MATCH('312'!$X$16,_312_Table2_ColumnLookup,0),FALSE),
  IF(AND(VALUE(LEFT($A20,3))=312,LEFT($G20,10)="Unincepted"),VLOOKUP(" ULO",_312_Table2,MATCH(LEFT($B20,1),_312_Table2_ColumnLookup,0),FALSE),
  IF(AND(VALUE(LEFT($A20,3))=312,LEFT($G20,5)="Total",$B20="G "),VLOOKUP('312'!$F$80,_312_Table2,MATCH('312'!$N$16,_312_Table2_ColumnLookup,0),FALSE),
  IF(AND(VALUE(LEFT($A20,3))=312,LEFT($G20,5)="Total",$B20="O "),VLOOKUP('312'!$F$80,_312_Table2,MATCH('312'!$V$16,_312_Table2_ColumnLookup,0),FALSE),
  IF(AND(VALUE(LEFT($A20,3))=312,LEFT($G20,5)="Total",$B20="Q "),VLOOKUP('312'!$F$80,_312_Table2,MATCH('312'!$X$16,_312_Table2_ColumnLookup,0),FALSE),
  IF(AND(VALUE(LEFT($A20,3))=312,LEFT($G20,5)="Total"),VLOOKUP('312'!$F$80,_312_Table2,MATCH(LEFT($B20,1),_312_Table2_ColumnLookup,0),FALSE),
  IF(AND(VALUE(LEFT($A20,3))=312,LEN($I20)=4,$B20="G"),VLOOKUP($I20,_312_Table2,MATCH('312'!$N$16,_312_Table2_ColumnLookup,0),FALSE),
  IF(AND(VALUE(LEFT($A20,3))=312,LEN($I20)=4,$B20="O"),VLOOKUP($I20,_312_Table2,MATCH('312'!$V$16,_312_Table2_ColumnLookup,0),FALSE),
  IF(AND(VALUE(LEFT($A20,3))=312,LEN($I20)=4,$B20="Q"),VLOOKUP($I20,_312_Table2,MATCH('312'!$X$16,_312_Table2_ColumnLookup,0),FALSE),
  IF(AND(VALUE(LEFT($A20,3))=312,LEN($I20)=4),VLOOKUP($I20,_312_Table2,MATCH(LEFT($B20,1),_312_Table2_ColumnLookup,0),FALSE)
+N("312"),
  IF(VALUE(LEFT($A20,3))=313,VLOOKUP(VALUE(MID($B20,2,1)),_313_Table2,MATCH(MID($B20,1,1),_313_Table2_ColumnLookup,0),FALSE)
+N("313"),
  IF(AND(VALUE(LEFT($A20,3))=314,LEN($B20)=3),VLOOKUP(VALUE(MID($B20,2,2)),_314_Table2,MATCH(MID($B20,1,1),_314_Table2_ColumnLookup,0),FALSE),
  IF(VALUE(LEFT($A20,3))=314,VLOOKUP(VALUE(MID($B20,2,1)),_314_Table2,MATCH(MID($B20,1,1),_314_Table2_ColumnLookup,0),FALSE)
+N("314"),
""))))))))))))))))))))))))</f>
        <v>0</v>
      </c>
      <c r="F20" s="238" t="e">
        <f>IF(AND(VALUE(LEFT($A20,3))=309,LEN($B20)=3),VLOOKUP(VALUE(MID($B20,2,2)),_309_Table3,MATCH(MID($B20,1,1),_309_Table3_ColumnLookup,0),FALSE),
  IF($C20="309 LCR SummaryA",OneYearSCR,IF($C20="309 LCR SummaryB",UltimateSCR,IF(VALUE(LEFT($A20,3))=309,VLOOKUP(VALUE(MID($B20,2,1)),_309_Table3,MATCH(MID($B20,1,1),_309_Table3_ColumnLookup,0),FALSE)
+N("309"),
  IF(VALUE(LEFT($A20,3))=310,VLOOKUP(VALUE(MID($B20,2,1)),_310_Table3,MATCH(MID($B20,1,1),_310_Table3_ColumnLookup,0),FALSE)
+N("310"),
  IF(AND(VALUE(LEFT($A20,3))=311,LEN($I20)=4),VLOOKUP($I20,_311_Table3,MATCH($B20,_311_Table3_ColumnLookup,0),FALSE),
  IF(AND(VALUE(LEFT($A20,3))=311,OR($B20="I2",$B20="J2",$B20="K2",$B20="L2")),VLOOKUP('311'!$G$58,_311_Table3,MATCH(MID($B20,1,1),_311_Table3_ColumnLookup,0),FALSE),
  IF(AND(VALUE(LEFT($A20,3))=311,RIGHT($B20,5)="Total"),VLOOKUP('311'!$G$59,_311_Table3,MATCH(MID($B20,1,1),_311_Table3_ColumnLookup,0),FALSE),
  IF(VALUE(LEFT($A20,3))=311,VLOOKUP(VALUE(MID($B20,2,1)),_311_Table3,MATCH(MID($B20,1,1),_311_Table3_ColumnLookup,0),FALSE)
+N("311"),
  IF(AND(VALUE(LEFT($A20,3))=312,LEFT($G20,10)="Unincepted",$B20="G "),VLOOKUP(" ULO",_312_Table3,MATCH('312'!$N$16,_312_Table3_ColumnLookup,0),FALSE),
  IF(AND(VALUE(LEFT($A20,3))=312,LEFT($G20,10)="Unincepted",$B20="O "),VLOOKUP(" ULO",_312_Table3,MATCH('312'!$V$16,_312_Table3_ColumnLookup,0),FALSE),
  IF(AND(VALUE(LEFT($A20,3))=312,LEFT($G20,10)="Unincepted",$B20="Q "),VLOOKUP(" ULO",_312_Table3,MATCH('312'!$X$16,_312_Table3_ColumnLookup,0),FALSE),
  IF(AND(VALUE(LEFT($A20,3))=312,LEFT($G20,10)="Unincepted"),VLOOKUP(" ULO",_312_Table3,MATCH(LEFT($B20,1),_312_Table3_ColumnLookup,0),FALSE),
  IF(AND(VALUE(LEFT($A20,3))=312,LEFT($G20,5)="Total",$B20="G "),VLOOKUP('312'!$F$80,_312_Table3,MATCH('312'!$N$16,_312_Table3_ColumnLookup,0),FALSE),
  IF(AND(VALUE(LEFT($A20,3))=312,LEFT($G20,5)="Total",$B20="O "),VLOOKUP('312'!$F$80,_312_Table3,MATCH('312'!$V$16,_312_Table3_ColumnLookup,0),FALSE),
  IF(AND(VALUE(LEFT($A20,3))=312,LEFT($G20,5)="Total",$B20="Q "),VLOOKUP('312'!$F$80,_312_Table3,MATCH('312'!$X$16,_312_Table3_ColumnLookup,0),FALSE),
  IF(AND(VALUE(LEFT($A20,3))=312,LEFT($G20,5)="Total"),VLOOKUP('312'!$F$80,_312_Table3,MATCH(LEFT($B20,1),_312_Table3_ColumnLookup,0),FALSE),
  IF(AND(VALUE(LEFT($A20,3))=312,LEN($I20)=4,$B20="G"),VLOOKUP($I20,_312_Table3,MATCH('312'!$N$16,_312_Table3_ColumnLookup,0),FALSE),
  IF(AND(VALUE(LEFT($A20,3))=312,LEN($I20)=4,$B20="O"),VLOOKUP($I20,_312_Table3,MATCH('312'!$V$16,_312_Table3_ColumnLookup,0),FALSE),
  IF(AND(VALUE(LEFT($A20,3))=312,LEN($I20)=4,$B20="Q"),VLOOKUP($I20,_312_Table3,MATCH('312'!$X$16,_312_Table3_ColumnLookup,0),FALSE),
  IF(AND(VALUE(LEFT($A20,3))=312,LEN($I20)=4),VLOOKUP($I20,_312_Table3,MATCH(LEFT($B20,1),_312_Table3_ColumnLookup,0),FALSE)
+N("312"),
  IF(VALUE(LEFT($A20,3))=313,VLOOKUP(VALUE(MID($B20,2,1)),_313_Table3,MATCH(MID($B20,1,1),_313_Table3_ColumnLookup,0),FALSE)
+N("313"),
  IF(AND(VALUE(LEFT($A20,3))=314,LEN($B20)=3),VLOOKUP(VALUE(MID($B20,2,2)),_314_Table3,MATCH(MID($B20,1,1),_314_Table3_ColumnLookup,0),FALSE),
  IF(VALUE(LEFT($A20,3))=314,VLOOKUP(VALUE(MID($B20,2,1)),_314_Table3,MATCH(MID($B20,1,1),_314_Table3_ColumnLookup,0),FALSE)
+N("314"),
""))))))))))))))))))))))))</f>
        <v>#NAME?</v>
      </c>
      <c r="G20" t="s">
        <v>920</v>
      </c>
      <c r="H20" s="321">
        <f>IFERROR(
IF(ISERROR($D20)=FALSE,$D20,IF(ISERROR($E20)=FALSE,$E20,IF(ISERROR($F20)=FALSE,$F20
+N("012 checkboxes"),
IF(
IF(OR(LEFT($A20,9)="Syndicate",LEFT($A20,12)="NewSyndicate"),VLOOKUP($A20,'012'!$J:$ZW,MATCH("Link to button",'012'!$J$1:$ZW$1,0),0)
+N("309 checkbox"),
IF($C20="309 LCR Summary0",VLOOKUP("Notes990",'309'!$P:$ZZ,MATCH("Link to button",'309'!$P$1:$ZZ$1,0),0)
+N("313 checkboxes"),
IF($C20="313 Financial Information0LcmVsScr",IF($C20="309 LCR Summary0",VLOOKUP("LcmVsScr",'309'!$N:$ZZ,MATCH("Link to button",'309'!$N$1:$ZZ$1,0),0),
IF($C20="313 Financial Information0LcrDocAttached",IF($C20="309 LCR Summary0",VLOOKUP("LcrDocAttached",'309'!$N:$ZZ,MATCH("Link to button",'309'!$N$1:$ZZ$1,0),
0)))))))=1,TRUE,FALSE)
))),"")</f>
        <v>0</v>
      </c>
    </row>
    <row r="21" spans="1:8" customFormat="1">
      <c r="A21" s="237" t="str">
        <f>VLOOKUP($G21,CSVLookups!$B:$R,MATCH(A$1,CSVLookups!$B$1:$R$1,0),FALSE)</f>
        <v>309 LCR Summary</v>
      </c>
      <c r="B21" s="237" t="str">
        <f>VLOOKUP($G21,CSVLookups!$B:$R,MATCH(B$1,CSVLookups!$B$1:$R$1,0),FALSE)</f>
        <v>E1</v>
      </c>
      <c r="C21" s="238" t="str">
        <f t="shared" si="1"/>
        <v>309 LCR SummaryE1</v>
      </c>
      <c r="D21" s="238" t="e">
        <f>IF(AND(VALUE(LEFT($A21,3))=309,LEN($B21)=3),VLOOKUP(VALUE(MID($B21,2,2)),_309_Table1,MATCH(MID($B21,1,1),_309_Table1_ColumnLookup,0),FALSE),
  IF($C21="309 LCR SummaryA",OneYearSCR,IF($C21="309 LCR SummaryB",UltimateSCR,IF(VALUE(LEFT($A21,3))=309,VLOOKUP(VALUE(MID($B21,2,1)),_309_Table1,MATCH(MID($B21,1,1),_309_Table1_ColumnLookup,0),FALSE)
+N("309"),
  IF(VALUE(LEFT($A21,3))=310,VLOOKUP(VALUE(MID($B21,2,1)),_310_Table1,MATCH(MID($B21,1,1),_310_Table1_ColumnLookup,0),FALSE)
+N("310"),
  IF(AND(VALUE(LEFT($A21,3))=311,LEN($I21)=4),VLOOKUP($I21,_311_Table1,MATCH($B21,_311_Table1_ColumnLookup,0),FALSE),
  IF(AND(VALUE(LEFT($A21,3))=311,OR($B21="I2",$B21="J2",$B21="K2",$B21="L2")),VLOOKUP('311'!$G$58,_311_Table1,MATCH(MID($B21,1,1),_311_Table1_ColumnLookup,0),FALSE),
  IF(AND(VALUE(LEFT($A21,3))=311,RIGHT($B21,5)="Total"),VLOOKUP('311'!$G$59,_311_Table1,MATCH(MID($B21,1,1),_311_Table1_ColumnLookup,0),FALSE),
  IF(VALUE(LEFT($A21,3))=311,VLOOKUP(VALUE(MID($B21,2,1)),_311_Table1,MATCH(MID($B21,1,1),_311_Table1_ColumnLookup,0),FALSE)
+N("311"),
  IF(AND(VALUE(LEFT($A21,3))=312,LEFT($G21,10)="Unincepted",$B21="G "),VLOOKUP(" ULO",_312_Table1,MATCH('312'!$N$16,_312_Table1_ColumnLookup,0),FALSE),
  IF(AND(VALUE(LEFT($A21,3))=312,LEFT($G21,10)="Unincepted",$B21="O "),VLOOKUP(" ULO",_312_Table1,MATCH('312'!$V$16,_312_Table1_ColumnLookup,0),FALSE),
  IF(AND(VALUE(LEFT($A21,3))=312,LEFT($G21,10)="Unincepted",$B21="Q "),VLOOKUP(" ULO",_312_Table1,MATCH('312'!$X$16,_312_Table1_ColumnLookup,0),FALSE),
  IF(AND(VALUE(LEFT($A21,3))=312,LEFT($G21,10)="Unincepted"),VLOOKUP(" ULO",_312_Table1,MATCH(LEFT($B21,1),_312_Table1_ColumnLookup,0),FALSE),
  IF(AND(VALUE(LEFT($A21,3))=312,LEFT($G21,5)="Total",$B21="G "),VLOOKUP('312'!$F$80,_312_Table1,MATCH('312'!$N$16,_312_Table1_ColumnLookup,0),FALSE),
  IF(AND(VALUE(LEFT($A21,3))=312,LEFT($G21,5)="Total",$B21="O "),VLOOKUP('312'!$F$80,_312_Table1,MATCH('312'!$V$16,_312_Table1_ColumnLookup,0),FALSE),
  IF(AND(VALUE(LEFT($A21,3))=312,LEFT($G21,5)="Total",$B21="Q "),VLOOKUP('312'!$F$80,_312_Table1,MATCH('312'!$X$16,_312_Table1_ColumnLookup,0),FALSE),
  IF(AND(VALUE(LEFT($A21,3))=312,LEFT($G21,5)="Total"),VLOOKUP('312'!$F$80,_312_Table1,MATCH(LEFT($B21,1),_312_Table1_ColumnLookup,0),FALSE),
  IF(AND(VALUE(LEFT($A21,3))=312,LEN($I21)=4,$B21="G"),VLOOKUP($I21,_312_Table1,MATCH('312'!$N$16,_312_Table1_ColumnLookup,0),FALSE),
  IF(AND(VALUE(LEFT($A21,3))=312,LEN($I21)=4,$B21="O"),VLOOKUP($I21,_312_Table1,MATCH('312'!$V$16,_312_Table1_ColumnLookup,0),FALSE),
  IF(AND(VALUE(LEFT($A21,3))=312,LEN($I21)=4,$B21="Q"),VLOOKUP($I21,_312_Table1,MATCH('312'!$X$16,_312_Table1_ColumnLookup,0),FALSE),
  IF(AND(VALUE(LEFT($A21,3))=312,LEN($I21)=4),VLOOKUP($I21,_312_Table1,MATCH(LEFT($B21,1),_312_Table1_ColumnLookup,0),FALSE)
+N("312"),
  IF(VALUE(LEFT($A21,3))=313,VLOOKUP(VALUE(MID($B21,2,1)),_313_Table1,MATCH(MID($B21,1,1),_313_Table1_ColumnLookup,0),FALSE)
+N("313"),
  IF(AND(VALUE(LEFT($A21,3))=314,LEN($B21)=3),VLOOKUP(VALUE(MID($B21,2,2)),_314_Table1,MATCH(MID($B21,1,1),_314_Table1_ColumnLookup,0),FALSE),
  IF(VALUE(LEFT($A21,3))=314,VLOOKUP(VALUE(MID($B21,2,1)),_314_Table1,MATCH(MID($B21,1,1),_314_Table1_ColumnLookup,0),FALSE)
+N("314"),
""))))))))))))))))))))))))</f>
        <v>#N/A</v>
      </c>
      <c r="E21" s="238">
        <f>IF(AND(VALUE(LEFT($A21,3))=309,LEN($B21)=3),VLOOKUP(VALUE(MID($B21,2,2)),_309_Table2,MATCH(MID($B21,1,1),_309_Table2_ColumnLookup,0),FALSE),
  IF($C21="309 LCR SummaryA",OneYearSCR,IF($C21="309 LCR SummaryB",UltimateSCR,IF(VALUE(LEFT($A21,3))=309,VLOOKUP(VALUE(MID($B21,2,1)),_309_Table2,MATCH(MID($B21,1,1),_309_Table2_ColumnLookup,0),FALSE)
+N("309"),
  IF(VALUE(LEFT($A21,3))=310,VLOOKUP(VALUE(MID($B21,2,1)),_310_Table2,MATCH(MID($B21,1,1),_310_Table2_ColumnLookup,0),FALSE)
+N("310"),
  IF(AND(VALUE(LEFT($A21,3))=311,LEN($I21)=4),VLOOKUP($I21,_311_Table2,MATCH($B21,_311_Table2_ColumnLookup,0),FALSE),
  IF(AND(VALUE(LEFT($A21,3))=311,OR($B21="I2",$B21="J2",$B21="K2",$B21="L2")),VLOOKUP('311'!$G$58,_311_Table2,MATCH(MID($B21,1,1),_311_Table2_ColumnLookup,0),FALSE),
  IF(AND(VALUE(LEFT($A21,3))=311,RIGHT($B21,5)="Total"),VLOOKUP('311'!$G$59,_311_Table2,MATCH(MID($B21,1,1),_311_Table2_ColumnLookup,0),FALSE),
  IF(VALUE(LEFT($A21,3))=311,VLOOKUP(VALUE(MID($B21,2,1)),_311_Table2,MATCH(MID($B21,1,1),_311_Table2_ColumnLookup,0),FALSE)
+N("311"),
  IF(AND(VALUE(LEFT($A21,3))=312,LEFT($G21,10)="Unincepted",$B21="G "),VLOOKUP(" ULO",_312_Table2,MATCH('312'!$N$16,_312_Table2_ColumnLookup,0),FALSE),
  IF(AND(VALUE(LEFT($A21,3))=312,LEFT($G21,10)="Unincepted",$B21="O "),VLOOKUP(" ULO",_312_Table2,MATCH('312'!$V$16,_312_Table2_ColumnLookup,0),FALSE),
  IF(AND(VALUE(LEFT($A21,3))=312,LEFT($G21,10)="Unincepted",$B21="Q "),VLOOKUP(" ULO",_312_Table2,MATCH('312'!$X$16,_312_Table2_ColumnLookup,0),FALSE),
  IF(AND(VALUE(LEFT($A21,3))=312,LEFT($G21,10)="Unincepted"),VLOOKUP(" ULO",_312_Table2,MATCH(LEFT($B21,1),_312_Table2_ColumnLookup,0),FALSE),
  IF(AND(VALUE(LEFT($A21,3))=312,LEFT($G21,5)="Total",$B21="G "),VLOOKUP('312'!$F$80,_312_Table2,MATCH('312'!$N$16,_312_Table2_ColumnLookup,0),FALSE),
  IF(AND(VALUE(LEFT($A21,3))=312,LEFT($G21,5)="Total",$B21="O "),VLOOKUP('312'!$F$80,_312_Table2,MATCH('312'!$V$16,_312_Table2_ColumnLookup,0),FALSE),
  IF(AND(VALUE(LEFT($A21,3))=312,LEFT($G21,5)="Total",$B21="Q "),VLOOKUP('312'!$F$80,_312_Table2,MATCH('312'!$X$16,_312_Table2_ColumnLookup,0),FALSE),
  IF(AND(VALUE(LEFT($A21,3))=312,LEFT($G21,5)="Total"),VLOOKUP('312'!$F$80,_312_Table2,MATCH(LEFT($B21,1),_312_Table2_ColumnLookup,0),FALSE),
  IF(AND(VALUE(LEFT($A21,3))=312,LEN($I21)=4,$B21="G"),VLOOKUP($I21,_312_Table2,MATCH('312'!$N$16,_312_Table2_ColumnLookup,0),FALSE),
  IF(AND(VALUE(LEFT($A21,3))=312,LEN($I21)=4,$B21="O"),VLOOKUP($I21,_312_Table2,MATCH('312'!$V$16,_312_Table2_ColumnLookup,0),FALSE),
  IF(AND(VALUE(LEFT($A21,3))=312,LEN($I21)=4,$B21="Q"),VLOOKUP($I21,_312_Table2,MATCH('312'!$X$16,_312_Table2_ColumnLookup,0),FALSE),
  IF(AND(VALUE(LEFT($A21,3))=312,LEN($I21)=4),VLOOKUP($I21,_312_Table2,MATCH(LEFT($B21,1),_312_Table2_ColumnLookup,0),FALSE)
+N("312"),
  IF(VALUE(LEFT($A21,3))=313,VLOOKUP(VALUE(MID($B21,2,1)),_313_Table2,MATCH(MID($B21,1,1),_313_Table2_ColumnLookup,0),FALSE)
+N("313"),
  IF(AND(VALUE(LEFT($A21,3))=314,LEN($B21)=3),VLOOKUP(VALUE(MID($B21,2,2)),_314_Table2,MATCH(MID($B21,1,1),_314_Table2_ColumnLookup,0),FALSE),
  IF(VALUE(LEFT($A21,3))=314,VLOOKUP(VALUE(MID($B21,2,1)),_314_Table2,MATCH(MID($B21,1,1),_314_Table2_ColumnLookup,0),FALSE)
+N("314"),
""))))))))))))))))))))))))</f>
        <v>0</v>
      </c>
      <c r="F21" s="238" t="e">
        <f>IF(AND(VALUE(LEFT($A21,3))=309,LEN($B21)=3),VLOOKUP(VALUE(MID($B21,2,2)),_309_Table3,MATCH(MID($B21,1,1),_309_Table3_ColumnLookup,0),FALSE),
  IF($C21="309 LCR SummaryA",OneYearSCR,IF($C21="309 LCR SummaryB",UltimateSCR,IF(VALUE(LEFT($A21,3))=309,VLOOKUP(VALUE(MID($B21,2,1)),_309_Table3,MATCH(MID($B21,1,1),_309_Table3_ColumnLookup,0),FALSE)
+N("309"),
  IF(VALUE(LEFT($A21,3))=310,VLOOKUP(VALUE(MID($B21,2,1)),_310_Table3,MATCH(MID($B21,1,1),_310_Table3_ColumnLookup,0),FALSE)
+N("310"),
  IF(AND(VALUE(LEFT($A21,3))=311,LEN($I21)=4),VLOOKUP($I21,_311_Table3,MATCH($B21,_311_Table3_ColumnLookup,0),FALSE),
  IF(AND(VALUE(LEFT($A21,3))=311,OR($B21="I2",$B21="J2",$B21="K2",$B21="L2")),VLOOKUP('311'!$G$58,_311_Table3,MATCH(MID($B21,1,1),_311_Table3_ColumnLookup,0),FALSE),
  IF(AND(VALUE(LEFT($A21,3))=311,RIGHT($B21,5)="Total"),VLOOKUP('311'!$G$59,_311_Table3,MATCH(MID($B21,1,1),_311_Table3_ColumnLookup,0),FALSE),
  IF(VALUE(LEFT($A21,3))=311,VLOOKUP(VALUE(MID($B21,2,1)),_311_Table3,MATCH(MID($B21,1,1),_311_Table3_ColumnLookup,0),FALSE)
+N("311"),
  IF(AND(VALUE(LEFT($A21,3))=312,LEFT($G21,10)="Unincepted",$B21="G "),VLOOKUP(" ULO",_312_Table3,MATCH('312'!$N$16,_312_Table3_ColumnLookup,0),FALSE),
  IF(AND(VALUE(LEFT($A21,3))=312,LEFT($G21,10)="Unincepted",$B21="O "),VLOOKUP(" ULO",_312_Table3,MATCH('312'!$V$16,_312_Table3_ColumnLookup,0),FALSE),
  IF(AND(VALUE(LEFT($A21,3))=312,LEFT($G21,10)="Unincepted",$B21="Q "),VLOOKUP(" ULO",_312_Table3,MATCH('312'!$X$16,_312_Table3_ColumnLookup,0),FALSE),
  IF(AND(VALUE(LEFT($A21,3))=312,LEFT($G21,10)="Unincepted"),VLOOKUP(" ULO",_312_Table3,MATCH(LEFT($B21,1),_312_Table3_ColumnLookup,0),FALSE),
  IF(AND(VALUE(LEFT($A21,3))=312,LEFT($G21,5)="Total",$B21="G "),VLOOKUP('312'!$F$80,_312_Table3,MATCH('312'!$N$16,_312_Table3_ColumnLookup,0),FALSE),
  IF(AND(VALUE(LEFT($A21,3))=312,LEFT($G21,5)="Total",$B21="O "),VLOOKUP('312'!$F$80,_312_Table3,MATCH('312'!$V$16,_312_Table3_ColumnLookup,0),FALSE),
  IF(AND(VALUE(LEFT($A21,3))=312,LEFT($G21,5)="Total",$B21="Q "),VLOOKUP('312'!$F$80,_312_Table3,MATCH('312'!$X$16,_312_Table3_ColumnLookup,0),FALSE),
  IF(AND(VALUE(LEFT($A21,3))=312,LEFT($G21,5)="Total"),VLOOKUP('312'!$F$80,_312_Table3,MATCH(LEFT($B21,1),_312_Table3_ColumnLookup,0),FALSE),
  IF(AND(VALUE(LEFT($A21,3))=312,LEN($I21)=4,$B21="G"),VLOOKUP($I21,_312_Table3,MATCH('312'!$N$16,_312_Table3_ColumnLookup,0),FALSE),
  IF(AND(VALUE(LEFT($A21,3))=312,LEN($I21)=4,$B21="O"),VLOOKUP($I21,_312_Table3,MATCH('312'!$V$16,_312_Table3_ColumnLookup,0),FALSE),
  IF(AND(VALUE(LEFT($A21,3))=312,LEN($I21)=4,$B21="Q"),VLOOKUP($I21,_312_Table3,MATCH('312'!$X$16,_312_Table3_ColumnLookup,0),FALSE),
  IF(AND(VALUE(LEFT($A21,3))=312,LEN($I21)=4),VLOOKUP($I21,_312_Table3,MATCH(LEFT($B21,1),_312_Table3_ColumnLookup,0),FALSE)
+N("312"),
  IF(VALUE(LEFT($A21,3))=313,VLOOKUP(VALUE(MID($B21,2,1)),_313_Table3,MATCH(MID($B21,1,1),_313_Table3_ColumnLookup,0),FALSE)
+N("313"),
  IF(AND(VALUE(LEFT($A21,3))=314,LEN($B21)=3),VLOOKUP(VALUE(MID($B21,2,2)),_314_Table3,MATCH(MID($B21,1,1),_314_Table3_ColumnLookup,0),FALSE),
  IF(VALUE(LEFT($A21,3))=314,VLOOKUP(VALUE(MID($B21,2,1)),_314_Table3,MATCH(MID($B21,1,1),_314_Table3_ColumnLookup,0),FALSE)
+N("314"),
""))))))))))))))))))))))))</f>
        <v>#NAME?</v>
      </c>
      <c r="G21" t="s">
        <v>922</v>
      </c>
      <c r="H21" s="321">
        <f>IFERROR(
IF(ISERROR($D21)=FALSE,$D21,IF(ISERROR($E21)=FALSE,$E21,IF(ISERROR($F21)=FALSE,$F21
+N("012 checkboxes"),
IF(
IF(OR(LEFT($A21,9)="Syndicate",LEFT($A21,12)="NewSyndicate"),VLOOKUP($A21,'012'!$J:$ZW,MATCH("Link to button",'012'!$J$1:$ZW$1,0),0)
+N("309 checkbox"),
IF($C21="309 LCR Summary0",VLOOKUP("Notes990",'309'!$P:$ZZ,MATCH("Link to button",'309'!$P$1:$ZZ$1,0),0)
+N("313 checkboxes"),
IF($C21="313 Financial Information0LcmVsScr",IF($C21="309 LCR Summary0",VLOOKUP("LcmVsScr",'309'!$N:$ZZ,MATCH("Link to button",'309'!$N$1:$ZZ$1,0),0),
IF($C21="313 Financial Information0LcrDocAttached",IF($C21="309 LCR Summary0",VLOOKUP("LcrDocAttached",'309'!$N:$ZZ,MATCH("Link to button",'309'!$N$1:$ZZ$1,0),
0)))))))=1,TRUE,FALSE)
))),"")</f>
        <v>0</v>
      </c>
    </row>
    <row r="22" spans="1:8" customFormat="1">
      <c r="A22" s="237" t="str">
        <f>VLOOKUP($G22,CSVLookups!$B:$R,MATCH(A$1,CSVLookups!$B$1:$R$1,0),FALSE)</f>
        <v>309 LCR Summary</v>
      </c>
      <c r="B22" s="237" t="str">
        <f>VLOOKUP($G22,CSVLookups!$B:$R,MATCH(B$1,CSVLookups!$B$1:$R$1,0),FALSE)</f>
        <v>F1</v>
      </c>
      <c r="C22" s="238" t="str">
        <f t="shared" si="1"/>
        <v>309 LCR SummaryF1</v>
      </c>
      <c r="D22" s="238" t="e">
        <f>IF(AND(VALUE(LEFT($A22,3))=309,LEN($B22)=3),VLOOKUP(VALUE(MID($B22,2,2)),_309_Table1,MATCH(MID($B22,1,1),_309_Table1_ColumnLookup,0),FALSE),
  IF($C22="309 LCR SummaryA",OneYearSCR,IF($C22="309 LCR SummaryB",UltimateSCR,IF(VALUE(LEFT($A22,3))=309,VLOOKUP(VALUE(MID($B22,2,1)),_309_Table1,MATCH(MID($B22,1,1),_309_Table1_ColumnLookup,0),FALSE)
+N("309"),
  IF(VALUE(LEFT($A22,3))=310,VLOOKUP(VALUE(MID($B22,2,1)),_310_Table1,MATCH(MID($B22,1,1),_310_Table1_ColumnLookup,0),FALSE)
+N("310"),
  IF(AND(VALUE(LEFT($A22,3))=311,LEN($I22)=4),VLOOKUP($I22,_311_Table1,MATCH($B22,_311_Table1_ColumnLookup,0),FALSE),
  IF(AND(VALUE(LEFT($A22,3))=311,OR($B22="I2",$B22="J2",$B22="K2",$B22="L2")),VLOOKUP('311'!$G$58,_311_Table1,MATCH(MID($B22,1,1),_311_Table1_ColumnLookup,0),FALSE),
  IF(AND(VALUE(LEFT($A22,3))=311,RIGHT($B22,5)="Total"),VLOOKUP('311'!$G$59,_311_Table1,MATCH(MID($B22,1,1),_311_Table1_ColumnLookup,0),FALSE),
  IF(VALUE(LEFT($A22,3))=311,VLOOKUP(VALUE(MID($B22,2,1)),_311_Table1,MATCH(MID($B22,1,1),_311_Table1_ColumnLookup,0),FALSE)
+N("311"),
  IF(AND(VALUE(LEFT($A22,3))=312,LEFT($G22,10)="Unincepted",$B22="G "),VLOOKUP(" ULO",_312_Table1,MATCH('312'!$N$16,_312_Table1_ColumnLookup,0),FALSE),
  IF(AND(VALUE(LEFT($A22,3))=312,LEFT($G22,10)="Unincepted",$B22="O "),VLOOKUP(" ULO",_312_Table1,MATCH('312'!$V$16,_312_Table1_ColumnLookup,0),FALSE),
  IF(AND(VALUE(LEFT($A22,3))=312,LEFT($G22,10)="Unincepted",$B22="Q "),VLOOKUP(" ULO",_312_Table1,MATCH('312'!$X$16,_312_Table1_ColumnLookup,0),FALSE),
  IF(AND(VALUE(LEFT($A22,3))=312,LEFT($G22,10)="Unincepted"),VLOOKUP(" ULO",_312_Table1,MATCH(LEFT($B22,1),_312_Table1_ColumnLookup,0),FALSE),
  IF(AND(VALUE(LEFT($A22,3))=312,LEFT($G22,5)="Total",$B22="G "),VLOOKUP('312'!$F$80,_312_Table1,MATCH('312'!$N$16,_312_Table1_ColumnLookup,0),FALSE),
  IF(AND(VALUE(LEFT($A22,3))=312,LEFT($G22,5)="Total",$B22="O "),VLOOKUP('312'!$F$80,_312_Table1,MATCH('312'!$V$16,_312_Table1_ColumnLookup,0),FALSE),
  IF(AND(VALUE(LEFT($A22,3))=312,LEFT($G22,5)="Total",$B22="Q "),VLOOKUP('312'!$F$80,_312_Table1,MATCH('312'!$X$16,_312_Table1_ColumnLookup,0),FALSE),
  IF(AND(VALUE(LEFT($A22,3))=312,LEFT($G22,5)="Total"),VLOOKUP('312'!$F$80,_312_Table1,MATCH(LEFT($B22,1),_312_Table1_ColumnLookup,0),FALSE),
  IF(AND(VALUE(LEFT($A22,3))=312,LEN($I22)=4,$B22="G"),VLOOKUP($I22,_312_Table1,MATCH('312'!$N$16,_312_Table1_ColumnLookup,0),FALSE),
  IF(AND(VALUE(LEFT($A22,3))=312,LEN($I22)=4,$B22="O"),VLOOKUP($I22,_312_Table1,MATCH('312'!$V$16,_312_Table1_ColumnLookup,0),FALSE),
  IF(AND(VALUE(LEFT($A22,3))=312,LEN($I22)=4,$B22="Q"),VLOOKUP($I22,_312_Table1,MATCH('312'!$X$16,_312_Table1_ColumnLookup,0),FALSE),
  IF(AND(VALUE(LEFT($A22,3))=312,LEN($I22)=4),VLOOKUP($I22,_312_Table1,MATCH(LEFT($B22,1),_312_Table1_ColumnLookup,0),FALSE)
+N("312"),
  IF(VALUE(LEFT($A22,3))=313,VLOOKUP(VALUE(MID($B22,2,1)),_313_Table1,MATCH(MID($B22,1,1),_313_Table1_ColumnLookup,0),FALSE)
+N("313"),
  IF(AND(VALUE(LEFT($A22,3))=314,LEN($B22)=3),VLOOKUP(VALUE(MID($B22,2,2)),_314_Table1,MATCH(MID($B22,1,1),_314_Table1_ColumnLookup,0),FALSE),
  IF(VALUE(LEFT($A22,3))=314,VLOOKUP(VALUE(MID($B22,2,1)),_314_Table1,MATCH(MID($B22,1,1),_314_Table1_ColumnLookup,0),FALSE)
+N("314"),
""))))))))))))))))))))))))</f>
        <v>#N/A</v>
      </c>
      <c r="E22" s="238">
        <f>IF(AND(VALUE(LEFT($A22,3))=309,LEN($B22)=3),VLOOKUP(VALUE(MID($B22,2,2)),_309_Table2,MATCH(MID($B22,1,1),_309_Table2_ColumnLookup,0),FALSE),
  IF($C22="309 LCR SummaryA",OneYearSCR,IF($C22="309 LCR SummaryB",UltimateSCR,IF(VALUE(LEFT($A22,3))=309,VLOOKUP(VALUE(MID($B22,2,1)),_309_Table2,MATCH(MID($B22,1,1),_309_Table2_ColumnLookup,0),FALSE)
+N("309"),
  IF(VALUE(LEFT($A22,3))=310,VLOOKUP(VALUE(MID($B22,2,1)),_310_Table2,MATCH(MID($B22,1,1),_310_Table2_ColumnLookup,0),FALSE)
+N("310"),
  IF(AND(VALUE(LEFT($A22,3))=311,LEN($I22)=4),VLOOKUP($I22,_311_Table2,MATCH($B22,_311_Table2_ColumnLookup,0),FALSE),
  IF(AND(VALUE(LEFT($A22,3))=311,OR($B22="I2",$B22="J2",$B22="K2",$B22="L2")),VLOOKUP('311'!$G$58,_311_Table2,MATCH(MID($B22,1,1),_311_Table2_ColumnLookup,0),FALSE),
  IF(AND(VALUE(LEFT($A22,3))=311,RIGHT($B22,5)="Total"),VLOOKUP('311'!$G$59,_311_Table2,MATCH(MID($B22,1,1),_311_Table2_ColumnLookup,0),FALSE),
  IF(VALUE(LEFT($A22,3))=311,VLOOKUP(VALUE(MID($B22,2,1)),_311_Table2,MATCH(MID($B22,1,1),_311_Table2_ColumnLookup,0),FALSE)
+N("311"),
  IF(AND(VALUE(LEFT($A22,3))=312,LEFT($G22,10)="Unincepted",$B22="G "),VLOOKUP(" ULO",_312_Table2,MATCH('312'!$N$16,_312_Table2_ColumnLookup,0),FALSE),
  IF(AND(VALUE(LEFT($A22,3))=312,LEFT($G22,10)="Unincepted",$B22="O "),VLOOKUP(" ULO",_312_Table2,MATCH('312'!$V$16,_312_Table2_ColumnLookup,0),FALSE),
  IF(AND(VALUE(LEFT($A22,3))=312,LEFT($G22,10)="Unincepted",$B22="Q "),VLOOKUP(" ULO",_312_Table2,MATCH('312'!$X$16,_312_Table2_ColumnLookup,0),FALSE),
  IF(AND(VALUE(LEFT($A22,3))=312,LEFT($G22,10)="Unincepted"),VLOOKUP(" ULO",_312_Table2,MATCH(LEFT($B22,1),_312_Table2_ColumnLookup,0),FALSE),
  IF(AND(VALUE(LEFT($A22,3))=312,LEFT($G22,5)="Total",$B22="G "),VLOOKUP('312'!$F$80,_312_Table2,MATCH('312'!$N$16,_312_Table2_ColumnLookup,0),FALSE),
  IF(AND(VALUE(LEFT($A22,3))=312,LEFT($G22,5)="Total",$B22="O "),VLOOKUP('312'!$F$80,_312_Table2,MATCH('312'!$V$16,_312_Table2_ColumnLookup,0),FALSE),
  IF(AND(VALUE(LEFT($A22,3))=312,LEFT($G22,5)="Total",$B22="Q "),VLOOKUP('312'!$F$80,_312_Table2,MATCH('312'!$X$16,_312_Table2_ColumnLookup,0),FALSE),
  IF(AND(VALUE(LEFT($A22,3))=312,LEFT($G22,5)="Total"),VLOOKUP('312'!$F$80,_312_Table2,MATCH(LEFT($B22,1),_312_Table2_ColumnLookup,0),FALSE),
  IF(AND(VALUE(LEFT($A22,3))=312,LEN($I22)=4,$B22="G"),VLOOKUP($I22,_312_Table2,MATCH('312'!$N$16,_312_Table2_ColumnLookup,0),FALSE),
  IF(AND(VALUE(LEFT($A22,3))=312,LEN($I22)=4,$B22="O"),VLOOKUP($I22,_312_Table2,MATCH('312'!$V$16,_312_Table2_ColumnLookup,0),FALSE),
  IF(AND(VALUE(LEFT($A22,3))=312,LEN($I22)=4,$B22="Q"),VLOOKUP($I22,_312_Table2,MATCH('312'!$X$16,_312_Table2_ColumnLookup,0),FALSE),
  IF(AND(VALUE(LEFT($A22,3))=312,LEN($I22)=4),VLOOKUP($I22,_312_Table2,MATCH(LEFT($B22,1),_312_Table2_ColumnLookup,0),FALSE)
+N("312"),
  IF(VALUE(LEFT($A22,3))=313,VLOOKUP(VALUE(MID($B22,2,1)),_313_Table2,MATCH(MID($B22,1,1),_313_Table2_ColumnLookup,0),FALSE)
+N("313"),
  IF(AND(VALUE(LEFT($A22,3))=314,LEN($B22)=3),VLOOKUP(VALUE(MID($B22,2,2)),_314_Table2,MATCH(MID($B22,1,1),_314_Table2_ColumnLookup,0),FALSE),
  IF(VALUE(LEFT($A22,3))=314,VLOOKUP(VALUE(MID($B22,2,1)),_314_Table2,MATCH(MID($B22,1,1),_314_Table2_ColumnLookup,0),FALSE)
+N("314"),
""))))))))))))))))))))))))</f>
        <v>0</v>
      </c>
      <c r="F22" s="238" t="e">
        <f>IF(AND(VALUE(LEFT($A22,3))=309,LEN($B22)=3),VLOOKUP(VALUE(MID($B22,2,2)),_309_Table3,MATCH(MID($B22,1,1),_309_Table3_ColumnLookup,0),FALSE),
  IF($C22="309 LCR SummaryA",OneYearSCR,IF($C22="309 LCR SummaryB",UltimateSCR,IF(VALUE(LEFT($A22,3))=309,VLOOKUP(VALUE(MID($B22,2,1)),_309_Table3,MATCH(MID($B22,1,1),_309_Table3_ColumnLookup,0),FALSE)
+N("309"),
  IF(VALUE(LEFT($A22,3))=310,VLOOKUP(VALUE(MID($B22,2,1)),_310_Table3,MATCH(MID($B22,1,1),_310_Table3_ColumnLookup,0),FALSE)
+N("310"),
  IF(AND(VALUE(LEFT($A22,3))=311,LEN($I22)=4),VLOOKUP($I22,_311_Table3,MATCH($B22,_311_Table3_ColumnLookup,0),FALSE),
  IF(AND(VALUE(LEFT($A22,3))=311,OR($B22="I2",$B22="J2",$B22="K2",$B22="L2")),VLOOKUP('311'!$G$58,_311_Table3,MATCH(MID($B22,1,1),_311_Table3_ColumnLookup,0),FALSE),
  IF(AND(VALUE(LEFT($A22,3))=311,RIGHT($B22,5)="Total"),VLOOKUP('311'!$G$59,_311_Table3,MATCH(MID($B22,1,1),_311_Table3_ColumnLookup,0),FALSE),
  IF(VALUE(LEFT($A22,3))=311,VLOOKUP(VALUE(MID($B22,2,1)),_311_Table3,MATCH(MID($B22,1,1),_311_Table3_ColumnLookup,0),FALSE)
+N("311"),
  IF(AND(VALUE(LEFT($A22,3))=312,LEFT($G22,10)="Unincepted",$B22="G "),VLOOKUP(" ULO",_312_Table3,MATCH('312'!$N$16,_312_Table3_ColumnLookup,0),FALSE),
  IF(AND(VALUE(LEFT($A22,3))=312,LEFT($G22,10)="Unincepted",$B22="O "),VLOOKUP(" ULO",_312_Table3,MATCH('312'!$V$16,_312_Table3_ColumnLookup,0),FALSE),
  IF(AND(VALUE(LEFT($A22,3))=312,LEFT($G22,10)="Unincepted",$B22="Q "),VLOOKUP(" ULO",_312_Table3,MATCH('312'!$X$16,_312_Table3_ColumnLookup,0),FALSE),
  IF(AND(VALUE(LEFT($A22,3))=312,LEFT($G22,10)="Unincepted"),VLOOKUP(" ULO",_312_Table3,MATCH(LEFT($B22,1),_312_Table3_ColumnLookup,0),FALSE),
  IF(AND(VALUE(LEFT($A22,3))=312,LEFT($G22,5)="Total",$B22="G "),VLOOKUP('312'!$F$80,_312_Table3,MATCH('312'!$N$16,_312_Table3_ColumnLookup,0),FALSE),
  IF(AND(VALUE(LEFT($A22,3))=312,LEFT($G22,5)="Total",$B22="O "),VLOOKUP('312'!$F$80,_312_Table3,MATCH('312'!$V$16,_312_Table3_ColumnLookup,0),FALSE),
  IF(AND(VALUE(LEFT($A22,3))=312,LEFT($G22,5)="Total",$B22="Q "),VLOOKUP('312'!$F$80,_312_Table3,MATCH('312'!$X$16,_312_Table3_ColumnLookup,0),FALSE),
  IF(AND(VALUE(LEFT($A22,3))=312,LEFT($G22,5)="Total"),VLOOKUP('312'!$F$80,_312_Table3,MATCH(LEFT($B22,1),_312_Table3_ColumnLookup,0),FALSE),
  IF(AND(VALUE(LEFT($A22,3))=312,LEN($I22)=4,$B22="G"),VLOOKUP($I22,_312_Table3,MATCH('312'!$N$16,_312_Table3_ColumnLookup,0),FALSE),
  IF(AND(VALUE(LEFT($A22,3))=312,LEN($I22)=4,$B22="O"),VLOOKUP($I22,_312_Table3,MATCH('312'!$V$16,_312_Table3_ColumnLookup,0),FALSE),
  IF(AND(VALUE(LEFT($A22,3))=312,LEN($I22)=4,$B22="Q"),VLOOKUP($I22,_312_Table3,MATCH('312'!$X$16,_312_Table3_ColumnLookup,0),FALSE),
  IF(AND(VALUE(LEFT($A22,3))=312,LEN($I22)=4),VLOOKUP($I22,_312_Table3,MATCH(LEFT($B22,1),_312_Table3_ColumnLookup,0),FALSE)
+N("312"),
  IF(VALUE(LEFT($A22,3))=313,VLOOKUP(VALUE(MID($B22,2,1)),_313_Table3,MATCH(MID($B22,1,1),_313_Table3_ColumnLookup,0),FALSE)
+N("313"),
  IF(AND(VALUE(LEFT($A22,3))=314,LEN($B22)=3),VLOOKUP(VALUE(MID($B22,2,2)),_314_Table3,MATCH(MID($B22,1,1),_314_Table3_ColumnLookup,0),FALSE),
  IF(VALUE(LEFT($A22,3))=314,VLOOKUP(VALUE(MID($B22,2,1)),_314_Table3,MATCH(MID($B22,1,1),_314_Table3_ColumnLookup,0),FALSE)
+N("314"),
""))))))))))))))))))))))))</f>
        <v>#NAME?</v>
      </c>
      <c r="G22" t="s">
        <v>924</v>
      </c>
      <c r="H22" s="321">
        <f>IFERROR(
IF(ISERROR($D22)=FALSE,$D22,IF(ISERROR($E22)=FALSE,$E22,IF(ISERROR($F22)=FALSE,$F22
+N("012 checkboxes"),
IF(
IF(OR(LEFT($A22,9)="Syndicate",LEFT($A22,12)="NewSyndicate"),VLOOKUP($A22,'012'!$J:$ZW,MATCH("Link to button",'012'!$J$1:$ZW$1,0),0)
+N("309 checkbox"),
IF($C22="309 LCR Summary0",VLOOKUP("Notes990",'309'!$P:$ZZ,MATCH("Link to button",'309'!$P$1:$ZZ$1,0),0)
+N("313 checkboxes"),
IF($C22="313 Financial Information0LcmVsScr",IF($C22="309 LCR Summary0",VLOOKUP("LcmVsScr",'309'!$N:$ZZ,MATCH("Link to button",'309'!$N$1:$ZZ$1,0),0),
IF($C22="313 Financial Information0LcrDocAttached",IF($C22="309 LCR Summary0",VLOOKUP("LcrDocAttached",'309'!$N:$ZZ,MATCH("Link to button",'309'!$N$1:$ZZ$1,0),
0)))))))=1,TRUE,FALSE)
))),"")</f>
        <v>0</v>
      </c>
    </row>
    <row r="23" spans="1:8" customFormat="1">
      <c r="A23" s="237" t="str">
        <f>VLOOKUP($G23,CSVLookups!$B:$R,MATCH(A$1,CSVLookups!$B$1:$R$1,0),FALSE)</f>
        <v>309 LCR Summary</v>
      </c>
      <c r="B23" s="237" t="str">
        <f>VLOOKUP($G23,CSVLookups!$B:$R,MATCH(B$1,CSVLookups!$B$1:$R$1,0),FALSE)</f>
        <v>G1</v>
      </c>
      <c r="C23" s="238" t="str">
        <f t="shared" si="1"/>
        <v>309 LCR SummaryG1</v>
      </c>
      <c r="D23" s="238" t="e">
        <f>IF(AND(VALUE(LEFT($A23,3))=309,LEN($B23)=3),VLOOKUP(VALUE(MID($B23,2,2)),_309_Table1,MATCH(MID($B23,1,1),_309_Table1_ColumnLookup,0),FALSE),
  IF($C23="309 LCR SummaryA",OneYearSCR,IF($C23="309 LCR SummaryB",UltimateSCR,IF(VALUE(LEFT($A23,3))=309,VLOOKUP(VALUE(MID($B23,2,1)),_309_Table1,MATCH(MID($B23,1,1),_309_Table1_ColumnLookup,0),FALSE)
+N("309"),
  IF(VALUE(LEFT($A23,3))=310,VLOOKUP(VALUE(MID($B23,2,1)),_310_Table1,MATCH(MID($B23,1,1),_310_Table1_ColumnLookup,0),FALSE)
+N("310"),
  IF(AND(VALUE(LEFT($A23,3))=311,LEN($I23)=4),VLOOKUP($I23,_311_Table1,MATCH($B23,_311_Table1_ColumnLookup,0),FALSE),
  IF(AND(VALUE(LEFT($A23,3))=311,OR($B23="I2",$B23="J2",$B23="K2",$B23="L2")),VLOOKUP('311'!$G$58,_311_Table1,MATCH(MID($B23,1,1),_311_Table1_ColumnLookup,0),FALSE),
  IF(AND(VALUE(LEFT($A23,3))=311,RIGHT($B23,5)="Total"),VLOOKUP('311'!$G$59,_311_Table1,MATCH(MID($B23,1,1),_311_Table1_ColumnLookup,0),FALSE),
  IF(VALUE(LEFT($A23,3))=311,VLOOKUP(VALUE(MID($B23,2,1)),_311_Table1,MATCH(MID($B23,1,1),_311_Table1_ColumnLookup,0),FALSE)
+N("311"),
  IF(AND(VALUE(LEFT($A23,3))=312,LEFT($G23,10)="Unincepted",$B23="G "),VLOOKUP(" ULO",_312_Table1,MATCH('312'!$N$16,_312_Table1_ColumnLookup,0),FALSE),
  IF(AND(VALUE(LEFT($A23,3))=312,LEFT($G23,10)="Unincepted",$B23="O "),VLOOKUP(" ULO",_312_Table1,MATCH('312'!$V$16,_312_Table1_ColumnLookup,0),FALSE),
  IF(AND(VALUE(LEFT($A23,3))=312,LEFT($G23,10)="Unincepted",$B23="Q "),VLOOKUP(" ULO",_312_Table1,MATCH('312'!$X$16,_312_Table1_ColumnLookup,0),FALSE),
  IF(AND(VALUE(LEFT($A23,3))=312,LEFT($G23,10)="Unincepted"),VLOOKUP(" ULO",_312_Table1,MATCH(LEFT($B23,1),_312_Table1_ColumnLookup,0),FALSE),
  IF(AND(VALUE(LEFT($A23,3))=312,LEFT($G23,5)="Total",$B23="G "),VLOOKUP('312'!$F$80,_312_Table1,MATCH('312'!$N$16,_312_Table1_ColumnLookup,0),FALSE),
  IF(AND(VALUE(LEFT($A23,3))=312,LEFT($G23,5)="Total",$B23="O "),VLOOKUP('312'!$F$80,_312_Table1,MATCH('312'!$V$16,_312_Table1_ColumnLookup,0),FALSE),
  IF(AND(VALUE(LEFT($A23,3))=312,LEFT($G23,5)="Total",$B23="Q "),VLOOKUP('312'!$F$80,_312_Table1,MATCH('312'!$X$16,_312_Table1_ColumnLookup,0),FALSE),
  IF(AND(VALUE(LEFT($A23,3))=312,LEFT($G23,5)="Total"),VLOOKUP('312'!$F$80,_312_Table1,MATCH(LEFT($B23,1),_312_Table1_ColumnLookup,0),FALSE),
  IF(AND(VALUE(LEFT($A23,3))=312,LEN($I23)=4,$B23="G"),VLOOKUP($I23,_312_Table1,MATCH('312'!$N$16,_312_Table1_ColumnLookup,0),FALSE),
  IF(AND(VALUE(LEFT($A23,3))=312,LEN($I23)=4,$B23="O"),VLOOKUP($I23,_312_Table1,MATCH('312'!$V$16,_312_Table1_ColumnLookup,0),FALSE),
  IF(AND(VALUE(LEFT($A23,3))=312,LEN($I23)=4,$B23="Q"),VLOOKUP($I23,_312_Table1,MATCH('312'!$X$16,_312_Table1_ColumnLookup,0),FALSE),
  IF(AND(VALUE(LEFT($A23,3))=312,LEN($I23)=4),VLOOKUP($I23,_312_Table1,MATCH(LEFT($B23,1),_312_Table1_ColumnLookup,0),FALSE)
+N("312"),
  IF(VALUE(LEFT($A23,3))=313,VLOOKUP(VALUE(MID($B23,2,1)),_313_Table1,MATCH(MID($B23,1,1),_313_Table1_ColumnLookup,0),FALSE)
+N("313"),
  IF(AND(VALUE(LEFT($A23,3))=314,LEN($B23)=3),VLOOKUP(VALUE(MID($B23,2,2)),_314_Table1,MATCH(MID($B23,1,1),_314_Table1_ColumnLookup,0),FALSE),
  IF(VALUE(LEFT($A23,3))=314,VLOOKUP(VALUE(MID($B23,2,1)),_314_Table1,MATCH(MID($B23,1,1),_314_Table1_ColumnLookup,0),FALSE)
+N("314"),
""))))))))))))))))))))))))</f>
        <v>#N/A</v>
      </c>
      <c r="E23" s="238">
        <f>IF(AND(VALUE(LEFT($A23,3))=309,LEN($B23)=3),VLOOKUP(VALUE(MID($B23,2,2)),_309_Table2,MATCH(MID($B23,1,1),_309_Table2_ColumnLookup,0),FALSE),
  IF($C23="309 LCR SummaryA",OneYearSCR,IF($C23="309 LCR SummaryB",UltimateSCR,IF(VALUE(LEFT($A23,3))=309,VLOOKUP(VALUE(MID($B23,2,1)),_309_Table2,MATCH(MID($B23,1,1),_309_Table2_ColumnLookup,0),FALSE)
+N("309"),
  IF(VALUE(LEFT($A23,3))=310,VLOOKUP(VALUE(MID($B23,2,1)),_310_Table2,MATCH(MID($B23,1,1),_310_Table2_ColumnLookup,0),FALSE)
+N("310"),
  IF(AND(VALUE(LEFT($A23,3))=311,LEN($I23)=4),VLOOKUP($I23,_311_Table2,MATCH($B23,_311_Table2_ColumnLookup,0),FALSE),
  IF(AND(VALUE(LEFT($A23,3))=311,OR($B23="I2",$B23="J2",$B23="K2",$B23="L2")),VLOOKUP('311'!$G$58,_311_Table2,MATCH(MID($B23,1,1),_311_Table2_ColumnLookup,0),FALSE),
  IF(AND(VALUE(LEFT($A23,3))=311,RIGHT($B23,5)="Total"),VLOOKUP('311'!$G$59,_311_Table2,MATCH(MID($B23,1,1),_311_Table2_ColumnLookup,0),FALSE),
  IF(VALUE(LEFT($A23,3))=311,VLOOKUP(VALUE(MID($B23,2,1)),_311_Table2,MATCH(MID($B23,1,1),_311_Table2_ColumnLookup,0),FALSE)
+N("311"),
  IF(AND(VALUE(LEFT($A23,3))=312,LEFT($G23,10)="Unincepted",$B23="G "),VLOOKUP(" ULO",_312_Table2,MATCH('312'!$N$16,_312_Table2_ColumnLookup,0),FALSE),
  IF(AND(VALUE(LEFT($A23,3))=312,LEFT($G23,10)="Unincepted",$B23="O "),VLOOKUP(" ULO",_312_Table2,MATCH('312'!$V$16,_312_Table2_ColumnLookup,0),FALSE),
  IF(AND(VALUE(LEFT($A23,3))=312,LEFT($G23,10)="Unincepted",$B23="Q "),VLOOKUP(" ULO",_312_Table2,MATCH('312'!$X$16,_312_Table2_ColumnLookup,0),FALSE),
  IF(AND(VALUE(LEFT($A23,3))=312,LEFT($G23,10)="Unincepted"),VLOOKUP(" ULO",_312_Table2,MATCH(LEFT($B23,1),_312_Table2_ColumnLookup,0),FALSE),
  IF(AND(VALUE(LEFT($A23,3))=312,LEFT($G23,5)="Total",$B23="G "),VLOOKUP('312'!$F$80,_312_Table2,MATCH('312'!$N$16,_312_Table2_ColumnLookup,0),FALSE),
  IF(AND(VALUE(LEFT($A23,3))=312,LEFT($G23,5)="Total",$B23="O "),VLOOKUP('312'!$F$80,_312_Table2,MATCH('312'!$V$16,_312_Table2_ColumnLookup,0),FALSE),
  IF(AND(VALUE(LEFT($A23,3))=312,LEFT($G23,5)="Total",$B23="Q "),VLOOKUP('312'!$F$80,_312_Table2,MATCH('312'!$X$16,_312_Table2_ColumnLookup,0),FALSE),
  IF(AND(VALUE(LEFT($A23,3))=312,LEFT($G23,5)="Total"),VLOOKUP('312'!$F$80,_312_Table2,MATCH(LEFT($B23,1),_312_Table2_ColumnLookup,0),FALSE),
  IF(AND(VALUE(LEFT($A23,3))=312,LEN($I23)=4,$B23="G"),VLOOKUP($I23,_312_Table2,MATCH('312'!$N$16,_312_Table2_ColumnLookup,0),FALSE),
  IF(AND(VALUE(LEFT($A23,3))=312,LEN($I23)=4,$B23="O"),VLOOKUP($I23,_312_Table2,MATCH('312'!$V$16,_312_Table2_ColumnLookup,0),FALSE),
  IF(AND(VALUE(LEFT($A23,3))=312,LEN($I23)=4,$B23="Q"),VLOOKUP($I23,_312_Table2,MATCH('312'!$X$16,_312_Table2_ColumnLookup,0),FALSE),
  IF(AND(VALUE(LEFT($A23,3))=312,LEN($I23)=4),VLOOKUP($I23,_312_Table2,MATCH(LEFT($B23,1),_312_Table2_ColumnLookup,0),FALSE)
+N("312"),
  IF(VALUE(LEFT($A23,3))=313,VLOOKUP(VALUE(MID($B23,2,1)),_313_Table2,MATCH(MID($B23,1,1),_313_Table2_ColumnLookup,0),FALSE)
+N("313"),
  IF(AND(VALUE(LEFT($A23,3))=314,LEN($B23)=3),VLOOKUP(VALUE(MID($B23,2,2)),_314_Table2,MATCH(MID($B23,1,1),_314_Table2_ColumnLookup,0),FALSE),
  IF(VALUE(LEFT($A23,3))=314,VLOOKUP(VALUE(MID($B23,2,1)),_314_Table2,MATCH(MID($B23,1,1),_314_Table2_ColumnLookup,0),FALSE)
+N("314"),
""))))))))))))))))))))))))</f>
        <v>0</v>
      </c>
      <c r="F23" s="238" t="e">
        <f>IF(AND(VALUE(LEFT($A23,3))=309,LEN($B23)=3),VLOOKUP(VALUE(MID($B23,2,2)),_309_Table3,MATCH(MID($B23,1,1),_309_Table3_ColumnLookup,0),FALSE),
  IF($C23="309 LCR SummaryA",OneYearSCR,IF($C23="309 LCR SummaryB",UltimateSCR,IF(VALUE(LEFT($A23,3))=309,VLOOKUP(VALUE(MID($B23,2,1)),_309_Table3,MATCH(MID($B23,1,1),_309_Table3_ColumnLookup,0),FALSE)
+N("309"),
  IF(VALUE(LEFT($A23,3))=310,VLOOKUP(VALUE(MID($B23,2,1)),_310_Table3,MATCH(MID($B23,1,1),_310_Table3_ColumnLookup,0),FALSE)
+N("310"),
  IF(AND(VALUE(LEFT($A23,3))=311,LEN($I23)=4),VLOOKUP($I23,_311_Table3,MATCH($B23,_311_Table3_ColumnLookup,0),FALSE),
  IF(AND(VALUE(LEFT($A23,3))=311,OR($B23="I2",$B23="J2",$B23="K2",$B23="L2")),VLOOKUP('311'!$G$58,_311_Table3,MATCH(MID($B23,1,1),_311_Table3_ColumnLookup,0),FALSE),
  IF(AND(VALUE(LEFT($A23,3))=311,RIGHT($B23,5)="Total"),VLOOKUP('311'!$G$59,_311_Table3,MATCH(MID($B23,1,1),_311_Table3_ColumnLookup,0),FALSE),
  IF(VALUE(LEFT($A23,3))=311,VLOOKUP(VALUE(MID($B23,2,1)),_311_Table3,MATCH(MID($B23,1,1),_311_Table3_ColumnLookup,0),FALSE)
+N("311"),
  IF(AND(VALUE(LEFT($A23,3))=312,LEFT($G23,10)="Unincepted",$B23="G "),VLOOKUP(" ULO",_312_Table3,MATCH('312'!$N$16,_312_Table3_ColumnLookup,0),FALSE),
  IF(AND(VALUE(LEFT($A23,3))=312,LEFT($G23,10)="Unincepted",$B23="O "),VLOOKUP(" ULO",_312_Table3,MATCH('312'!$V$16,_312_Table3_ColumnLookup,0),FALSE),
  IF(AND(VALUE(LEFT($A23,3))=312,LEFT($G23,10)="Unincepted",$B23="Q "),VLOOKUP(" ULO",_312_Table3,MATCH('312'!$X$16,_312_Table3_ColumnLookup,0),FALSE),
  IF(AND(VALUE(LEFT($A23,3))=312,LEFT($G23,10)="Unincepted"),VLOOKUP(" ULO",_312_Table3,MATCH(LEFT($B23,1),_312_Table3_ColumnLookup,0),FALSE),
  IF(AND(VALUE(LEFT($A23,3))=312,LEFT($G23,5)="Total",$B23="G "),VLOOKUP('312'!$F$80,_312_Table3,MATCH('312'!$N$16,_312_Table3_ColumnLookup,0),FALSE),
  IF(AND(VALUE(LEFT($A23,3))=312,LEFT($G23,5)="Total",$B23="O "),VLOOKUP('312'!$F$80,_312_Table3,MATCH('312'!$V$16,_312_Table3_ColumnLookup,0),FALSE),
  IF(AND(VALUE(LEFT($A23,3))=312,LEFT($G23,5)="Total",$B23="Q "),VLOOKUP('312'!$F$80,_312_Table3,MATCH('312'!$X$16,_312_Table3_ColumnLookup,0),FALSE),
  IF(AND(VALUE(LEFT($A23,3))=312,LEFT($G23,5)="Total"),VLOOKUP('312'!$F$80,_312_Table3,MATCH(LEFT($B23,1),_312_Table3_ColumnLookup,0),FALSE),
  IF(AND(VALUE(LEFT($A23,3))=312,LEN($I23)=4,$B23="G"),VLOOKUP($I23,_312_Table3,MATCH('312'!$N$16,_312_Table3_ColumnLookup,0),FALSE),
  IF(AND(VALUE(LEFT($A23,3))=312,LEN($I23)=4,$B23="O"),VLOOKUP($I23,_312_Table3,MATCH('312'!$V$16,_312_Table3_ColumnLookup,0),FALSE),
  IF(AND(VALUE(LEFT($A23,3))=312,LEN($I23)=4,$B23="Q"),VLOOKUP($I23,_312_Table3,MATCH('312'!$X$16,_312_Table3_ColumnLookup,0),FALSE),
  IF(AND(VALUE(LEFT($A23,3))=312,LEN($I23)=4),VLOOKUP($I23,_312_Table3,MATCH(LEFT($B23,1),_312_Table3_ColumnLookup,0),FALSE)
+N("312"),
  IF(VALUE(LEFT($A23,3))=313,VLOOKUP(VALUE(MID($B23,2,1)),_313_Table3,MATCH(MID($B23,1,1),_313_Table3_ColumnLookup,0),FALSE)
+N("313"),
  IF(AND(VALUE(LEFT($A23,3))=314,LEN($B23)=3),VLOOKUP(VALUE(MID($B23,2,2)),_314_Table3,MATCH(MID($B23,1,1),_314_Table3_ColumnLookup,0),FALSE),
  IF(VALUE(LEFT($A23,3))=314,VLOOKUP(VALUE(MID($B23,2,1)),_314_Table3,MATCH(MID($B23,1,1),_314_Table3_ColumnLookup,0),FALSE)
+N("314"),
""))))))))))))))))))))))))</f>
        <v>#NAME?</v>
      </c>
      <c r="G23" t="s">
        <v>925</v>
      </c>
      <c r="H23" s="321">
        <f>IFERROR(
IF(ISERROR($D23)=FALSE,$D23,IF(ISERROR($E23)=FALSE,$E23,IF(ISERROR($F23)=FALSE,$F23
+N("012 checkboxes"),
IF(
IF(OR(LEFT($A23,9)="Syndicate",LEFT($A23,12)="NewSyndicate"),VLOOKUP($A23,'012'!$J:$ZW,MATCH("Link to button",'012'!$J$1:$ZW$1,0),0)
+N("309 checkbox"),
IF($C23="309 LCR Summary0",VLOOKUP("Notes990",'309'!$P:$ZZ,MATCH("Link to button",'309'!$P$1:$ZZ$1,0),0)
+N("313 checkboxes"),
IF($C23="313 Financial Information0LcmVsScr",IF($C23="309 LCR Summary0",VLOOKUP("LcmVsScr",'309'!$N:$ZZ,MATCH("Link to button",'309'!$N$1:$ZZ$1,0),0),
IF($C23="313 Financial Information0LcrDocAttached",IF($C23="309 LCR Summary0",VLOOKUP("LcrDocAttached",'309'!$N:$ZZ,MATCH("Link to button",'309'!$N$1:$ZZ$1,0),
0)))))))=1,TRUE,FALSE)
))),"")</f>
        <v>0</v>
      </c>
    </row>
    <row r="24" spans="1:8" customFormat="1">
      <c r="A24" s="237" t="str">
        <f>VLOOKUP($G24,CSVLookups!$B:$R,MATCH(A$1,CSVLookups!$B$1:$R$1,0),FALSE)</f>
        <v>309 LCR Summary</v>
      </c>
      <c r="B24" s="237" t="str">
        <f>VLOOKUP($G24,CSVLookups!$B:$R,MATCH(B$1,CSVLookups!$B$1:$R$1,0),FALSE)</f>
        <v>H1</v>
      </c>
      <c r="C24" s="238" t="str">
        <f t="shared" si="1"/>
        <v>309 LCR SummaryH1</v>
      </c>
      <c r="D24" s="238" t="e">
        <f>IF(AND(VALUE(LEFT($A24,3))=309,LEN($B24)=3),VLOOKUP(VALUE(MID($B24,2,2)),_309_Table1,MATCH(MID($B24,1,1),_309_Table1_ColumnLookup,0),FALSE),
  IF($C24="309 LCR SummaryA",OneYearSCR,IF($C24="309 LCR SummaryB",UltimateSCR,IF(VALUE(LEFT($A24,3))=309,VLOOKUP(VALUE(MID($B24,2,1)),_309_Table1,MATCH(MID($B24,1,1),_309_Table1_ColumnLookup,0),FALSE)
+N("309"),
  IF(VALUE(LEFT($A24,3))=310,VLOOKUP(VALUE(MID($B24,2,1)),_310_Table1,MATCH(MID($B24,1,1),_310_Table1_ColumnLookup,0),FALSE)
+N("310"),
  IF(AND(VALUE(LEFT($A24,3))=311,LEN($I24)=4),VLOOKUP($I24,_311_Table1,MATCH($B24,_311_Table1_ColumnLookup,0),FALSE),
  IF(AND(VALUE(LEFT($A24,3))=311,OR($B24="I2",$B24="J2",$B24="K2",$B24="L2")),VLOOKUP('311'!$G$58,_311_Table1,MATCH(MID($B24,1,1),_311_Table1_ColumnLookup,0),FALSE),
  IF(AND(VALUE(LEFT($A24,3))=311,RIGHT($B24,5)="Total"),VLOOKUP('311'!$G$59,_311_Table1,MATCH(MID($B24,1,1),_311_Table1_ColumnLookup,0),FALSE),
  IF(VALUE(LEFT($A24,3))=311,VLOOKUP(VALUE(MID($B24,2,1)),_311_Table1,MATCH(MID($B24,1,1),_311_Table1_ColumnLookup,0),FALSE)
+N("311"),
  IF(AND(VALUE(LEFT($A24,3))=312,LEFT($G24,10)="Unincepted",$B24="G "),VLOOKUP(" ULO",_312_Table1,MATCH('312'!$N$16,_312_Table1_ColumnLookup,0),FALSE),
  IF(AND(VALUE(LEFT($A24,3))=312,LEFT($G24,10)="Unincepted",$B24="O "),VLOOKUP(" ULO",_312_Table1,MATCH('312'!$V$16,_312_Table1_ColumnLookup,0),FALSE),
  IF(AND(VALUE(LEFT($A24,3))=312,LEFT($G24,10)="Unincepted",$B24="Q "),VLOOKUP(" ULO",_312_Table1,MATCH('312'!$X$16,_312_Table1_ColumnLookup,0),FALSE),
  IF(AND(VALUE(LEFT($A24,3))=312,LEFT($G24,10)="Unincepted"),VLOOKUP(" ULO",_312_Table1,MATCH(LEFT($B24,1),_312_Table1_ColumnLookup,0),FALSE),
  IF(AND(VALUE(LEFT($A24,3))=312,LEFT($G24,5)="Total",$B24="G "),VLOOKUP('312'!$F$80,_312_Table1,MATCH('312'!$N$16,_312_Table1_ColumnLookup,0),FALSE),
  IF(AND(VALUE(LEFT($A24,3))=312,LEFT($G24,5)="Total",$B24="O "),VLOOKUP('312'!$F$80,_312_Table1,MATCH('312'!$V$16,_312_Table1_ColumnLookup,0),FALSE),
  IF(AND(VALUE(LEFT($A24,3))=312,LEFT($G24,5)="Total",$B24="Q "),VLOOKUP('312'!$F$80,_312_Table1,MATCH('312'!$X$16,_312_Table1_ColumnLookup,0),FALSE),
  IF(AND(VALUE(LEFT($A24,3))=312,LEFT($G24,5)="Total"),VLOOKUP('312'!$F$80,_312_Table1,MATCH(LEFT($B24,1),_312_Table1_ColumnLookup,0),FALSE),
  IF(AND(VALUE(LEFT($A24,3))=312,LEN($I24)=4,$B24="G"),VLOOKUP($I24,_312_Table1,MATCH('312'!$N$16,_312_Table1_ColumnLookup,0),FALSE),
  IF(AND(VALUE(LEFT($A24,3))=312,LEN($I24)=4,$B24="O"),VLOOKUP($I24,_312_Table1,MATCH('312'!$V$16,_312_Table1_ColumnLookup,0),FALSE),
  IF(AND(VALUE(LEFT($A24,3))=312,LEN($I24)=4,$B24="Q"),VLOOKUP($I24,_312_Table1,MATCH('312'!$X$16,_312_Table1_ColumnLookup,0),FALSE),
  IF(AND(VALUE(LEFT($A24,3))=312,LEN($I24)=4),VLOOKUP($I24,_312_Table1,MATCH(LEFT($B24,1),_312_Table1_ColumnLookup,0),FALSE)
+N("312"),
  IF(VALUE(LEFT($A24,3))=313,VLOOKUP(VALUE(MID($B24,2,1)),_313_Table1,MATCH(MID($B24,1,1),_313_Table1_ColumnLookup,0),FALSE)
+N("313"),
  IF(AND(VALUE(LEFT($A24,3))=314,LEN($B24)=3),VLOOKUP(VALUE(MID($B24,2,2)),_314_Table1,MATCH(MID($B24,1,1),_314_Table1_ColumnLookup,0),FALSE),
  IF(VALUE(LEFT($A24,3))=314,VLOOKUP(VALUE(MID($B24,2,1)),_314_Table1,MATCH(MID($B24,1,1),_314_Table1_ColumnLookup,0),FALSE)
+N("314"),
""))))))))))))))))))))))))</f>
        <v>#N/A</v>
      </c>
      <c r="E24" s="238">
        <f>IF(AND(VALUE(LEFT($A24,3))=309,LEN($B24)=3),VLOOKUP(VALUE(MID($B24,2,2)),_309_Table2,MATCH(MID($B24,1,1),_309_Table2_ColumnLookup,0),FALSE),
  IF($C24="309 LCR SummaryA",OneYearSCR,IF($C24="309 LCR SummaryB",UltimateSCR,IF(VALUE(LEFT($A24,3))=309,VLOOKUP(VALUE(MID($B24,2,1)),_309_Table2,MATCH(MID($B24,1,1),_309_Table2_ColumnLookup,0),FALSE)
+N("309"),
  IF(VALUE(LEFT($A24,3))=310,VLOOKUP(VALUE(MID($B24,2,1)),_310_Table2,MATCH(MID($B24,1,1),_310_Table2_ColumnLookup,0),FALSE)
+N("310"),
  IF(AND(VALUE(LEFT($A24,3))=311,LEN($I24)=4),VLOOKUP($I24,_311_Table2,MATCH($B24,_311_Table2_ColumnLookup,0),FALSE),
  IF(AND(VALUE(LEFT($A24,3))=311,OR($B24="I2",$B24="J2",$B24="K2",$B24="L2")),VLOOKUP('311'!$G$58,_311_Table2,MATCH(MID($B24,1,1),_311_Table2_ColumnLookup,0),FALSE),
  IF(AND(VALUE(LEFT($A24,3))=311,RIGHT($B24,5)="Total"),VLOOKUP('311'!$G$59,_311_Table2,MATCH(MID($B24,1,1),_311_Table2_ColumnLookup,0),FALSE),
  IF(VALUE(LEFT($A24,3))=311,VLOOKUP(VALUE(MID($B24,2,1)),_311_Table2,MATCH(MID($B24,1,1),_311_Table2_ColumnLookup,0),FALSE)
+N("311"),
  IF(AND(VALUE(LEFT($A24,3))=312,LEFT($G24,10)="Unincepted",$B24="G "),VLOOKUP(" ULO",_312_Table2,MATCH('312'!$N$16,_312_Table2_ColumnLookup,0),FALSE),
  IF(AND(VALUE(LEFT($A24,3))=312,LEFT($G24,10)="Unincepted",$B24="O "),VLOOKUP(" ULO",_312_Table2,MATCH('312'!$V$16,_312_Table2_ColumnLookup,0),FALSE),
  IF(AND(VALUE(LEFT($A24,3))=312,LEFT($G24,10)="Unincepted",$B24="Q "),VLOOKUP(" ULO",_312_Table2,MATCH('312'!$X$16,_312_Table2_ColumnLookup,0),FALSE),
  IF(AND(VALUE(LEFT($A24,3))=312,LEFT($G24,10)="Unincepted"),VLOOKUP(" ULO",_312_Table2,MATCH(LEFT($B24,1),_312_Table2_ColumnLookup,0),FALSE),
  IF(AND(VALUE(LEFT($A24,3))=312,LEFT($G24,5)="Total",$B24="G "),VLOOKUP('312'!$F$80,_312_Table2,MATCH('312'!$N$16,_312_Table2_ColumnLookup,0),FALSE),
  IF(AND(VALUE(LEFT($A24,3))=312,LEFT($G24,5)="Total",$B24="O "),VLOOKUP('312'!$F$80,_312_Table2,MATCH('312'!$V$16,_312_Table2_ColumnLookup,0),FALSE),
  IF(AND(VALUE(LEFT($A24,3))=312,LEFT($G24,5)="Total",$B24="Q "),VLOOKUP('312'!$F$80,_312_Table2,MATCH('312'!$X$16,_312_Table2_ColumnLookup,0),FALSE),
  IF(AND(VALUE(LEFT($A24,3))=312,LEFT($G24,5)="Total"),VLOOKUP('312'!$F$80,_312_Table2,MATCH(LEFT($B24,1),_312_Table2_ColumnLookup,0),FALSE),
  IF(AND(VALUE(LEFT($A24,3))=312,LEN($I24)=4,$B24="G"),VLOOKUP($I24,_312_Table2,MATCH('312'!$N$16,_312_Table2_ColumnLookup,0),FALSE),
  IF(AND(VALUE(LEFT($A24,3))=312,LEN($I24)=4,$B24="O"),VLOOKUP($I24,_312_Table2,MATCH('312'!$V$16,_312_Table2_ColumnLookup,0),FALSE),
  IF(AND(VALUE(LEFT($A24,3))=312,LEN($I24)=4,$B24="Q"),VLOOKUP($I24,_312_Table2,MATCH('312'!$X$16,_312_Table2_ColumnLookup,0),FALSE),
  IF(AND(VALUE(LEFT($A24,3))=312,LEN($I24)=4),VLOOKUP($I24,_312_Table2,MATCH(LEFT($B24,1),_312_Table2_ColumnLookup,0),FALSE)
+N("312"),
  IF(VALUE(LEFT($A24,3))=313,VLOOKUP(VALUE(MID($B24,2,1)),_313_Table2,MATCH(MID($B24,1,1),_313_Table2_ColumnLookup,0),FALSE)
+N("313"),
  IF(AND(VALUE(LEFT($A24,3))=314,LEN($B24)=3),VLOOKUP(VALUE(MID($B24,2,2)),_314_Table2,MATCH(MID($B24,1,1),_314_Table2_ColumnLookup,0),FALSE),
  IF(VALUE(LEFT($A24,3))=314,VLOOKUP(VALUE(MID($B24,2,1)),_314_Table2,MATCH(MID($B24,1,1),_314_Table2_ColumnLookup,0),FALSE)
+N("314"),
""))))))))))))))))))))))))</f>
        <v>0</v>
      </c>
      <c r="F24" s="238" t="e">
        <f>IF(AND(VALUE(LEFT($A24,3))=309,LEN($B24)=3),VLOOKUP(VALUE(MID($B24,2,2)),_309_Table3,MATCH(MID($B24,1,1),_309_Table3_ColumnLookup,0),FALSE),
  IF($C24="309 LCR SummaryA",OneYearSCR,IF($C24="309 LCR SummaryB",UltimateSCR,IF(VALUE(LEFT($A24,3))=309,VLOOKUP(VALUE(MID($B24,2,1)),_309_Table3,MATCH(MID($B24,1,1),_309_Table3_ColumnLookup,0),FALSE)
+N("309"),
  IF(VALUE(LEFT($A24,3))=310,VLOOKUP(VALUE(MID($B24,2,1)),_310_Table3,MATCH(MID($B24,1,1),_310_Table3_ColumnLookup,0),FALSE)
+N("310"),
  IF(AND(VALUE(LEFT($A24,3))=311,LEN($I24)=4),VLOOKUP($I24,_311_Table3,MATCH($B24,_311_Table3_ColumnLookup,0),FALSE),
  IF(AND(VALUE(LEFT($A24,3))=311,OR($B24="I2",$B24="J2",$B24="K2",$B24="L2")),VLOOKUP('311'!$G$58,_311_Table3,MATCH(MID($B24,1,1),_311_Table3_ColumnLookup,0),FALSE),
  IF(AND(VALUE(LEFT($A24,3))=311,RIGHT($B24,5)="Total"),VLOOKUP('311'!$G$59,_311_Table3,MATCH(MID($B24,1,1),_311_Table3_ColumnLookup,0),FALSE),
  IF(VALUE(LEFT($A24,3))=311,VLOOKUP(VALUE(MID($B24,2,1)),_311_Table3,MATCH(MID($B24,1,1),_311_Table3_ColumnLookup,0),FALSE)
+N("311"),
  IF(AND(VALUE(LEFT($A24,3))=312,LEFT($G24,10)="Unincepted",$B24="G "),VLOOKUP(" ULO",_312_Table3,MATCH('312'!$N$16,_312_Table3_ColumnLookup,0),FALSE),
  IF(AND(VALUE(LEFT($A24,3))=312,LEFT($G24,10)="Unincepted",$B24="O "),VLOOKUP(" ULO",_312_Table3,MATCH('312'!$V$16,_312_Table3_ColumnLookup,0),FALSE),
  IF(AND(VALUE(LEFT($A24,3))=312,LEFT($G24,10)="Unincepted",$B24="Q "),VLOOKUP(" ULO",_312_Table3,MATCH('312'!$X$16,_312_Table3_ColumnLookup,0),FALSE),
  IF(AND(VALUE(LEFT($A24,3))=312,LEFT($G24,10)="Unincepted"),VLOOKUP(" ULO",_312_Table3,MATCH(LEFT($B24,1),_312_Table3_ColumnLookup,0),FALSE),
  IF(AND(VALUE(LEFT($A24,3))=312,LEFT($G24,5)="Total",$B24="G "),VLOOKUP('312'!$F$80,_312_Table3,MATCH('312'!$N$16,_312_Table3_ColumnLookup,0),FALSE),
  IF(AND(VALUE(LEFT($A24,3))=312,LEFT($G24,5)="Total",$B24="O "),VLOOKUP('312'!$F$80,_312_Table3,MATCH('312'!$V$16,_312_Table3_ColumnLookup,0),FALSE),
  IF(AND(VALUE(LEFT($A24,3))=312,LEFT($G24,5)="Total",$B24="Q "),VLOOKUP('312'!$F$80,_312_Table3,MATCH('312'!$X$16,_312_Table3_ColumnLookup,0),FALSE),
  IF(AND(VALUE(LEFT($A24,3))=312,LEFT($G24,5)="Total"),VLOOKUP('312'!$F$80,_312_Table3,MATCH(LEFT($B24,1),_312_Table3_ColumnLookup,0),FALSE),
  IF(AND(VALUE(LEFT($A24,3))=312,LEN($I24)=4,$B24="G"),VLOOKUP($I24,_312_Table3,MATCH('312'!$N$16,_312_Table3_ColumnLookup,0),FALSE),
  IF(AND(VALUE(LEFT($A24,3))=312,LEN($I24)=4,$B24="O"),VLOOKUP($I24,_312_Table3,MATCH('312'!$V$16,_312_Table3_ColumnLookup,0),FALSE),
  IF(AND(VALUE(LEFT($A24,3))=312,LEN($I24)=4,$B24="Q"),VLOOKUP($I24,_312_Table3,MATCH('312'!$X$16,_312_Table3_ColumnLookup,0),FALSE),
  IF(AND(VALUE(LEFT($A24,3))=312,LEN($I24)=4),VLOOKUP($I24,_312_Table3,MATCH(LEFT($B24,1),_312_Table3_ColumnLookup,0),FALSE)
+N("312"),
  IF(VALUE(LEFT($A24,3))=313,VLOOKUP(VALUE(MID($B24,2,1)),_313_Table3,MATCH(MID($B24,1,1),_313_Table3_ColumnLookup,0),FALSE)
+N("313"),
  IF(AND(VALUE(LEFT($A24,3))=314,LEN($B24)=3),VLOOKUP(VALUE(MID($B24,2,2)),_314_Table3,MATCH(MID($B24,1,1),_314_Table3_ColumnLookup,0),FALSE),
  IF(VALUE(LEFT($A24,3))=314,VLOOKUP(VALUE(MID($B24,2,1)),_314_Table3,MATCH(MID($B24,1,1),_314_Table3_ColumnLookup,0),FALSE)
+N("314"),
""))))))))))))))))))))))))</f>
        <v>#NAME?</v>
      </c>
      <c r="G24" t="s">
        <v>927</v>
      </c>
      <c r="H24" s="321">
        <f>IFERROR(
IF(ISERROR($D24)=FALSE,$D24,IF(ISERROR($E24)=FALSE,$E24,IF(ISERROR($F24)=FALSE,$F24
+N("012 checkboxes"),
IF(
IF(OR(LEFT($A24,9)="Syndicate",LEFT($A24,12)="NewSyndicate"),VLOOKUP($A24,'012'!$J:$ZW,MATCH("Link to button",'012'!$J$1:$ZW$1,0),0)
+N("309 checkbox"),
IF($C24="309 LCR Summary0",VLOOKUP("Notes990",'309'!$P:$ZZ,MATCH("Link to button",'309'!$P$1:$ZZ$1,0),0)
+N("313 checkboxes"),
IF($C24="313 Financial Information0LcmVsScr",IF($C24="309 LCR Summary0",VLOOKUP("LcmVsScr",'309'!$N:$ZZ,MATCH("Link to button",'309'!$N$1:$ZZ$1,0),0),
IF($C24="313 Financial Information0LcrDocAttached",IF($C24="309 LCR Summary0",VLOOKUP("LcrDocAttached",'309'!$N:$ZZ,MATCH("Link to button",'309'!$N$1:$ZZ$1,0),
0)))))))=1,TRUE,FALSE)
))),"")</f>
        <v>0</v>
      </c>
    </row>
    <row r="25" spans="1:8" customFormat="1">
      <c r="A25" s="237" t="str">
        <f>VLOOKUP($G25,CSVLookups!$B:$R,MATCH(A$1,CSVLookups!$B$1:$R$1,0),FALSE)</f>
        <v>309 LCR Summary</v>
      </c>
      <c r="B25" s="237" t="str">
        <f>VLOOKUP($G25,CSVLookups!$B:$R,MATCH(B$1,CSVLookups!$B$1:$R$1,0),FALSE)</f>
        <v>I1</v>
      </c>
      <c r="C25" s="238" t="str">
        <f t="shared" si="1"/>
        <v>309 LCR SummaryI1</v>
      </c>
      <c r="D25" s="238" t="e">
        <f>IF(AND(VALUE(LEFT($A25,3))=309,LEN($B25)=3),VLOOKUP(VALUE(MID($B25,2,2)),_309_Table1,MATCH(MID($B25,1,1),_309_Table1_ColumnLookup,0),FALSE),
  IF($C25="309 LCR SummaryA",OneYearSCR,IF($C25="309 LCR SummaryB",UltimateSCR,IF(VALUE(LEFT($A25,3))=309,VLOOKUP(VALUE(MID($B25,2,1)),_309_Table1,MATCH(MID($B25,1,1),_309_Table1_ColumnLookup,0),FALSE)
+N("309"),
  IF(VALUE(LEFT($A25,3))=310,VLOOKUP(VALUE(MID($B25,2,1)),_310_Table1,MATCH(MID($B25,1,1),_310_Table1_ColumnLookup,0),FALSE)
+N("310"),
  IF(AND(VALUE(LEFT($A25,3))=311,LEN($I25)=4),VLOOKUP($I25,_311_Table1,MATCH($B25,_311_Table1_ColumnLookup,0),FALSE),
  IF(AND(VALUE(LEFT($A25,3))=311,OR($B25="I2",$B25="J2",$B25="K2",$B25="L2")),VLOOKUP('311'!$G$58,_311_Table1,MATCH(MID($B25,1,1),_311_Table1_ColumnLookup,0),FALSE),
  IF(AND(VALUE(LEFT($A25,3))=311,RIGHT($B25,5)="Total"),VLOOKUP('311'!$G$59,_311_Table1,MATCH(MID($B25,1,1),_311_Table1_ColumnLookup,0),FALSE),
  IF(VALUE(LEFT($A25,3))=311,VLOOKUP(VALUE(MID($B25,2,1)),_311_Table1,MATCH(MID($B25,1,1),_311_Table1_ColumnLookup,0),FALSE)
+N("311"),
  IF(AND(VALUE(LEFT($A25,3))=312,LEFT($G25,10)="Unincepted",$B25="G "),VLOOKUP(" ULO",_312_Table1,MATCH('312'!$N$16,_312_Table1_ColumnLookup,0),FALSE),
  IF(AND(VALUE(LEFT($A25,3))=312,LEFT($G25,10)="Unincepted",$B25="O "),VLOOKUP(" ULO",_312_Table1,MATCH('312'!$V$16,_312_Table1_ColumnLookup,0),FALSE),
  IF(AND(VALUE(LEFT($A25,3))=312,LEFT($G25,10)="Unincepted",$B25="Q "),VLOOKUP(" ULO",_312_Table1,MATCH('312'!$X$16,_312_Table1_ColumnLookup,0),FALSE),
  IF(AND(VALUE(LEFT($A25,3))=312,LEFT($G25,10)="Unincepted"),VLOOKUP(" ULO",_312_Table1,MATCH(LEFT($B25,1),_312_Table1_ColumnLookup,0),FALSE),
  IF(AND(VALUE(LEFT($A25,3))=312,LEFT($G25,5)="Total",$B25="G "),VLOOKUP('312'!$F$80,_312_Table1,MATCH('312'!$N$16,_312_Table1_ColumnLookup,0),FALSE),
  IF(AND(VALUE(LEFT($A25,3))=312,LEFT($G25,5)="Total",$B25="O "),VLOOKUP('312'!$F$80,_312_Table1,MATCH('312'!$V$16,_312_Table1_ColumnLookup,0),FALSE),
  IF(AND(VALUE(LEFT($A25,3))=312,LEFT($G25,5)="Total",$B25="Q "),VLOOKUP('312'!$F$80,_312_Table1,MATCH('312'!$X$16,_312_Table1_ColumnLookup,0),FALSE),
  IF(AND(VALUE(LEFT($A25,3))=312,LEFT($G25,5)="Total"),VLOOKUP('312'!$F$80,_312_Table1,MATCH(LEFT($B25,1),_312_Table1_ColumnLookup,0),FALSE),
  IF(AND(VALUE(LEFT($A25,3))=312,LEN($I25)=4,$B25="G"),VLOOKUP($I25,_312_Table1,MATCH('312'!$N$16,_312_Table1_ColumnLookup,0),FALSE),
  IF(AND(VALUE(LEFT($A25,3))=312,LEN($I25)=4,$B25="O"),VLOOKUP($I25,_312_Table1,MATCH('312'!$V$16,_312_Table1_ColumnLookup,0),FALSE),
  IF(AND(VALUE(LEFT($A25,3))=312,LEN($I25)=4,$B25="Q"),VLOOKUP($I25,_312_Table1,MATCH('312'!$X$16,_312_Table1_ColumnLookup,0),FALSE),
  IF(AND(VALUE(LEFT($A25,3))=312,LEN($I25)=4),VLOOKUP($I25,_312_Table1,MATCH(LEFT($B25,1),_312_Table1_ColumnLookup,0),FALSE)
+N("312"),
  IF(VALUE(LEFT($A25,3))=313,VLOOKUP(VALUE(MID($B25,2,1)),_313_Table1,MATCH(MID($B25,1,1),_313_Table1_ColumnLookup,0),FALSE)
+N("313"),
  IF(AND(VALUE(LEFT($A25,3))=314,LEN($B25)=3),VLOOKUP(VALUE(MID($B25,2,2)),_314_Table1,MATCH(MID($B25,1,1),_314_Table1_ColumnLookup,0),FALSE),
  IF(VALUE(LEFT($A25,3))=314,VLOOKUP(VALUE(MID($B25,2,1)),_314_Table1,MATCH(MID($B25,1,1),_314_Table1_ColumnLookup,0),FALSE)
+N("314"),
""))))))))))))))))))))))))</f>
        <v>#N/A</v>
      </c>
      <c r="E25" s="238">
        <f>IF(AND(VALUE(LEFT($A25,3))=309,LEN($B25)=3),VLOOKUP(VALUE(MID($B25,2,2)),_309_Table2,MATCH(MID($B25,1,1),_309_Table2_ColumnLookup,0),FALSE),
  IF($C25="309 LCR SummaryA",OneYearSCR,IF($C25="309 LCR SummaryB",UltimateSCR,IF(VALUE(LEFT($A25,3))=309,VLOOKUP(VALUE(MID($B25,2,1)),_309_Table2,MATCH(MID($B25,1,1),_309_Table2_ColumnLookup,0),FALSE)
+N("309"),
  IF(VALUE(LEFT($A25,3))=310,VLOOKUP(VALUE(MID($B25,2,1)),_310_Table2,MATCH(MID($B25,1,1),_310_Table2_ColumnLookup,0),FALSE)
+N("310"),
  IF(AND(VALUE(LEFT($A25,3))=311,LEN($I25)=4),VLOOKUP($I25,_311_Table2,MATCH($B25,_311_Table2_ColumnLookup,0),FALSE),
  IF(AND(VALUE(LEFT($A25,3))=311,OR($B25="I2",$B25="J2",$B25="K2",$B25="L2")),VLOOKUP('311'!$G$58,_311_Table2,MATCH(MID($B25,1,1),_311_Table2_ColumnLookup,0),FALSE),
  IF(AND(VALUE(LEFT($A25,3))=311,RIGHT($B25,5)="Total"),VLOOKUP('311'!$G$59,_311_Table2,MATCH(MID($B25,1,1),_311_Table2_ColumnLookup,0),FALSE),
  IF(VALUE(LEFT($A25,3))=311,VLOOKUP(VALUE(MID($B25,2,1)),_311_Table2,MATCH(MID($B25,1,1),_311_Table2_ColumnLookup,0),FALSE)
+N("311"),
  IF(AND(VALUE(LEFT($A25,3))=312,LEFT($G25,10)="Unincepted",$B25="G "),VLOOKUP(" ULO",_312_Table2,MATCH('312'!$N$16,_312_Table2_ColumnLookup,0),FALSE),
  IF(AND(VALUE(LEFT($A25,3))=312,LEFT($G25,10)="Unincepted",$B25="O "),VLOOKUP(" ULO",_312_Table2,MATCH('312'!$V$16,_312_Table2_ColumnLookup,0),FALSE),
  IF(AND(VALUE(LEFT($A25,3))=312,LEFT($G25,10)="Unincepted",$B25="Q "),VLOOKUP(" ULO",_312_Table2,MATCH('312'!$X$16,_312_Table2_ColumnLookup,0),FALSE),
  IF(AND(VALUE(LEFT($A25,3))=312,LEFT($G25,10)="Unincepted"),VLOOKUP(" ULO",_312_Table2,MATCH(LEFT($B25,1),_312_Table2_ColumnLookup,0),FALSE),
  IF(AND(VALUE(LEFT($A25,3))=312,LEFT($G25,5)="Total",$B25="G "),VLOOKUP('312'!$F$80,_312_Table2,MATCH('312'!$N$16,_312_Table2_ColumnLookup,0),FALSE),
  IF(AND(VALUE(LEFT($A25,3))=312,LEFT($G25,5)="Total",$B25="O "),VLOOKUP('312'!$F$80,_312_Table2,MATCH('312'!$V$16,_312_Table2_ColumnLookup,0),FALSE),
  IF(AND(VALUE(LEFT($A25,3))=312,LEFT($G25,5)="Total",$B25="Q "),VLOOKUP('312'!$F$80,_312_Table2,MATCH('312'!$X$16,_312_Table2_ColumnLookup,0),FALSE),
  IF(AND(VALUE(LEFT($A25,3))=312,LEFT($G25,5)="Total"),VLOOKUP('312'!$F$80,_312_Table2,MATCH(LEFT($B25,1),_312_Table2_ColumnLookup,0),FALSE),
  IF(AND(VALUE(LEFT($A25,3))=312,LEN($I25)=4,$B25="G"),VLOOKUP($I25,_312_Table2,MATCH('312'!$N$16,_312_Table2_ColumnLookup,0),FALSE),
  IF(AND(VALUE(LEFT($A25,3))=312,LEN($I25)=4,$B25="O"),VLOOKUP($I25,_312_Table2,MATCH('312'!$V$16,_312_Table2_ColumnLookup,0),FALSE),
  IF(AND(VALUE(LEFT($A25,3))=312,LEN($I25)=4,$B25="Q"),VLOOKUP($I25,_312_Table2,MATCH('312'!$X$16,_312_Table2_ColumnLookup,0),FALSE),
  IF(AND(VALUE(LEFT($A25,3))=312,LEN($I25)=4),VLOOKUP($I25,_312_Table2,MATCH(LEFT($B25,1),_312_Table2_ColumnLookup,0),FALSE)
+N("312"),
  IF(VALUE(LEFT($A25,3))=313,VLOOKUP(VALUE(MID($B25,2,1)),_313_Table2,MATCH(MID($B25,1,1),_313_Table2_ColumnLookup,0),FALSE)
+N("313"),
  IF(AND(VALUE(LEFT($A25,3))=314,LEN($B25)=3),VLOOKUP(VALUE(MID($B25,2,2)),_314_Table2,MATCH(MID($B25,1,1),_314_Table2_ColumnLookup,0),FALSE),
  IF(VALUE(LEFT($A25,3))=314,VLOOKUP(VALUE(MID($B25,2,1)),_314_Table2,MATCH(MID($B25,1,1),_314_Table2_ColumnLookup,0),FALSE)
+N("314"),
""))))))))))))))))))))))))</f>
        <v>0</v>
      </c>
      <c r="F25" s="238" t="e">
        <f>IF(AND(VALUE(LEFT($A25,3))=309,LEN($B25)=3),VLOOKUP(VALUE(MID($B25,2,2)),_309_Table3,MATCH(MID($B25,1,1),_309_Table3_ColumnLookup,0),FALSE),
  IF($C25="309 LCR SummaryA",OneYearSCR,IF($C25="309 LCR SummaryB",UltimateSCR,IF(VALUE(LEFT($A25,3))=309,VLOOKUP(VALUE(MID($B25,2,1)),_309_Table3,MATCH(MID($B25,1,1),_309_Table3_ColumnLookup,0),FALSE)
+N("309"),
  IF(VALUE(LEFT($A25,3))=310,VLOOKUP(VALUE(MID($B25,2,1)),_310_Table3,MATCH(MID($B25,1,1),_310_Table3_ColumnLookup,0),FALSE)
+N("310"),
  IF(AND(VALUE(LEFT($A25,3))=311,LEN($I25)=4),VLOOKUP($I25,_311_Table3,MATCH($B25,_311_Table3_ColumnLookup,0),FALSE),
  IF(AND(VALUE(LEFT($A25,3))=311,OR($B25="I2",$B25="J2",$B25="K2",$B25="L2")),VLOOKUP('311'!$G$58,_311_Table3,MATCH(MID($B25,1,1),_311_Table3_ColumnLookup,0),FALSE),
  IF(AND(VALUE(LEFT($A25,3))=311,RIGHT($B25,5)="Total"),VLOOKUP('311'!$G$59,_311_Table3,MATCH(MID($B25,1,1),_311_Table3_ColumnLookup,0),FALSE),
  IF(VALUE(LEFT($A25,3))=311,VLOOKUP(VALUE(MID($B25,2,1)),_311_Table3,MATCH(MID($B25,1,1),_311_Table3_ColumnLookup,0),FALSE)
+N("311"),
  IF(AND(VALUE(LEFT($A25,3))=312,LEFT($G25,10)="Unincepted",$B25="G "),VLOOKUP(" ULO",_312_Table3,MATCH('312'!$N$16,_312_Table3_ColumnLookup,0),FALSE),
  IF(AND(VALUE(LEFT($A25,3))=312,LEFT($G25,10)="Unincepted",$B25="O "),VLOOKUP(" ULO",_312_Table3,MATCH('312'!$V$16,_312_Table3_ColumnLookup,0),FALSE),
  IF(AND(VALUE(LEFT($A25,3))=312,LEFT($G25,10)="Unincepted",$B25="Q "),VLOOKUP(" ULO",_312_Table3,MATCH('312'!$X$16,_312_Table3_ColumnLookup,0),FALSE),
  IF(AND(VALUE(LEFT($A25,3))=312,LEFT($G25,10)="Unincepted"),VLOOKUP(" ULO",_312_Table3,MATCH(LEFT($B25,1),_312_Table3_ColumnLookup,0),FALSE),
  IF(AND(VALUE(LEFT($A25,3))=312,LEFT($G25,5)="Total",$B25="G "),VLOOKUP('312'!$F$80,_312_Table3,MATCH('312'!$N$16,_312_Table3_ColumnLookup,0),FALSE),
  IF(AND(VALUE(LEFT($A25,3))=312,LEFT($G25,5)="Total",$B25="O "),VLOOKUP('312'!$F$80,_312_Table3,MATCH('312'!$V$16,_312_Table3_ColumnLookup,0),FALSE),
  IF(AND(VALUE(LEFT($A25,3))=312,LEFT($G25,5)="Total",$B25="Q "),VLOOKUP('312'!$F$80,_312_Table3,MATCH('312'!$X$16,_312_Table3_ColumnLookup,0),FALSE),
  IF(AND(VALUE(LEFT($A25,3))=312,LEFT($G25,5)="Total"),VLOOKUP('312'!$F$80,_312_Table3,MATCH(LEFT($B25,1),_312_Table3_ColumnLookup,0),FALSE),
  IF(AND(VALUE(LEFT($A25,3))=312,LEN($I25)=4,$B25="G"),VLOOKUP($I25,_312_Table3,MATCH('312'!$N$16,_312_Table3_ColumnLookup,0),FALSE),
  IF(AND(VALUE(LEFT($A25,3))=312,LEN($I25)=4,$B25="O"),VLOOKUP($I25,_312_Table3,MATCH('312'!$V$16,_312_Table3_ColumnLookup,0),FALSE),
  IF(AND(VALUE(LEFT($A25,3))=312,LEN($I25)=4,$B25="Q"),VLOOKUP($I25,_312_Table3,MATCH('312'!$X$16,_312_Table3_ColumnLookup,0),FALSE),
  IF(AND(VALUE(LEFT($A25,3))=312,LEN($I25)=4),VLOOKUP($I25,_312_Table3,MATCH(LEFT($B25,1),_312_Table3_ColumnLookup,0),FALSE)
+N("312"),
  IF(VALUE(LEFT($A25,3))=313,VLOOKUP(VALUE(MID($B25,2,1)),_313_Table3,MATCH(MID($B25,1,1),_313_Table3_ColumnLookup,0),FALSE)
+N("313"),
  IF(AND(VALUE(LEFT($A25,3))=314,LEN($B25)=3),VLOOKUP(VALUE(MID($B25,2,2)),_314_Table3,MATCH(MID($B25,1,1),_314_Table3_ColumnLookup,0),FALSE),
  IF(VALUE(LEFT($A25,3))=314,VLOOKUP(VALUE(MID($B25,2,1)),_314_Table3,MATCH(MID($B25,1,1),_314_Table3_ColumnLookup,0),FALSE)
+N("314"),
""))))))))))))))))))))))))</f>
        <v>#NAME?</v>
      </c>
      <c r="G25" t="s">
        <v>928</v>
      </c>
      <c r="H25" s="321">
        <f>IFERROR(
IF(ISERROR($D25)=FALSE,$D25,IF(ISERROR($E25)=FALSE,$E25,IF(ISERROR($F25)=FALSE,$F25
+N("012 checkboxes"),
IF(
IF(OR(LEFT($A25,9)="Syndicate",LEFT($A25,12)="NewSyndicate"),VLOOKUP($A25,'012'!$J:$ZW,MATCH("Link to button",'012'!$J$1:$ZW$1,0),0)
+N("309 checkbox"),
IF($C25="309 LCR Summary0",VLOOKUP("Notes990",'309'!$P:$ZZ,MATCH("Link to button",'309'!$P$1:$ZZ$1,0),0)
+N("313 checkboxes"),
IF($C25="313 Financial Information0LcmVsScr",IF($C25="309 LCR Summary0",VLOOKUP("LcmVsScr",'309'!$N:$ZZ,MATCH("Link to button",'309'!$N$1:$ZZ$1,0),0),
IF($C25="313 Financial Information0LcrDocAttached",IF($C25="309 LCR Summary0",VLOOKUP("LcrDocAttached",'309'!$N:$ZZ,MATCH("Link to button",'309'!$N$1:$ZZ$1,0),
0)))))))=1,TRUE,FALSE)
))),"")</f>
        <v>0</v>
      </c>
    </row>
    <row r="26" spans="1:8" customFormat="1">
      <c r="A26" s="237" t="str">
        <f>VLOOKUP($G26,CSVLookups!$B:$R,MATCH(A$1,CSVLookups!$B$1:$R$1,0),FALSE)</f>
        <v>309 LCR Summary</v>
      </c>
      <c r="B26" s="237" t="str">
        <f>VLOOKUP($G26,CSVLookups!$B:$R,MATCH(B$1,CSVLookups!$B$1:$R$1,0),FALSE)</f>
        <v>J1</v>
      </c>
      <c r="C26" s="238" t="str">
        <f t="shared" si="1"/>
        <v>309 LCR SummaryJ1</v>
      </c>
      <c r="D26" s="238" t="e">
        <f>IF(AND(VALUE(LEFT($A26,3))=309,LEN($B26)=3),VLOOKUP(VALUE(MID($B26,2,2)),_309_Table1,MATCH(MID($B26,1,1),_309_Table1_ColumnLookup,0),FALSE),
  IF($C26="309 LCR SummaryA",OneYearSCR,IF($C26="309 LCR SummaryB",UltimateSCR,IF(VALUE(LEFT($A26,3))=309,VLOOKUP(VALUE(MID($B26,2,1)),_309_Table1,MATCH(MID($B26,1,1),_309_Table1_ColumnLookup,0),FALSE)
+N("309"),
  IF(VALUE(LEFT($A26,3))=310,VLOOKUP(VALUE(MID($B26,2,1)),_310_Table1,MATCH(MID($B26,1,1),_310_Table1_ColumnLookup,0),FALSE)
+N("310"),
  IF(AND(VALUE(LEFT($A26,3))=311,LEN($I26)=4),VLOOKUP($I26,_311_Table1,MATCH($B26,_311_Table1_ColumnLookup,0),FALSE),
  IF(AND(VALUE(LEFT($A26,3))=311,OR($B26="I2",$B26="J2",$B26="K2",$B26="L2")),VLOOKUP('311'!$G$58,_311_Table1,MATCH(MID($B26,1,1),_311_Table1_ColumnLookup,0),FALSE),
  IF(AND(VALUE(LEFT($A26,3))=311,RIGHT($B26,5)="Total"),VLOOKUP('311'!$G$59,_311_Table1,MATCH(MID($B26,1,1),_311_Table1_ColumnLookup,0),FALSE),
  IF(VALUE(LEFT($A26,3))=311,VLOOKUP(VALUE(MID($B26,2,1)),_311_Table1,MATCH(MID($B26,1,1),_311_Table1_ColumnLookup,0),FALSE)
+N("311"),
  IF(AND(VALUE(LEFT($A26,3))=312,LEFT($G26,10)="Unincepted",$B26="G "),VLOOKUP(" ULO",_312_Table1,MATCH('312'!$N$16,_312_Table1_ColumnLookup,0),FALSE),
  IF(AND(VALUE(LEFT($A26,3))=312,LEFT($G26,10)="Unincepted",$B26="O "),VLOOKUP(" ULO",_312_Table1,MATCH('312'!$V$16,_312_Table1_ColumnLookup,0),FALSE),
  IF(AND(VALUE(LEFT($A26,3))=312,LEFT($G26,10)="Unincepted",$B26="Q "),VLOOKUP(" ULO",_312_Table1,MATCH('312'!$X$16,_312_Table1_ColumnLookup,0),FALSE),
  IF(AND(VALUE(LEFT($A26,3))=312,LEFT($G26,10)="Unincepted"),VLOOKUP(" ULO",_312_Table1,MATCH(LEFT($B26,1),_312_Table1_ColumnLookup,0),FALSE),
  IF(AND(VALUE(LEFT($A26,3))=312,LEFT($G26,5)="Total",$B26="G "),VLOOKUP('312'!$F$80,_312_Table1,MATCH('312'!$N$16,_312_Table1_ColumnLookup,0),FALSE),
  IF(AND(VALUE(LEFT($A26,3))=312,LEFT($G26,5)="Total",$B26="O "),VLOOKUP('312'!$F$80,_312_Table1,MATCH('312'!$V$16,_312_Table1_ColumnLookup,0),FALSE),
  IF(AND(VALUE(LEFT($A26,3))=312,LEFT($G26,5)="Total",$B26="Q "),VLOOKUP('312'!$F$80,_312_Table1,MATCH('312'!$X$16,_312_Table1_ColumnLookup,0),FALSE),
  IF(AND(VALUE(LEFT($A26,3))=312,LEFT($G26,5)="Total"),VLOOKUP('312'!$F$80,_312_Table1,MATCH(LEFT($B26,1),_312_Table1_ColumnLookup,0),FALSE),
  IF(AND(VALUE(LEFT($A26,3))=312,LEN($I26)=4,$B26="G"),VLOOKUP($I26,_312_Table1,MATCH('312'!$N$16,_312_Table1_ColumnLookup,0),FALSE),
  IF(AND(VALUE(LEFT($A26,3))=312,LEN($I26)=4,$B26="O"),VLOOKUP($I26,_312_Table1,MATCH('312'!$V$16,_312_Table1_ColumnLookup,0),FALSE),
  IF(AND(VALUE(LEFT($A26,3))=312,LEN($I26)=4,$B26="Q"),VLOOKUP($I26,_312_Table1,MATCH('312'!$X$16,_312_Table1_ColumnLookup,0),FALSE),
  IF(AND(VALUE(LEFT($A26,3))=312,LEN($I26)=4),VLOOKUP($I26,_312_Table1,MATCH(LEFT($B26,1),_312_Table1_ColumnLookup,0),FALSE)
+N("312"),
  IF(VALUE(LEFT($A26,3))=313,VLOOKUP(VALUE(MID($B26,2,1)),_313_Table1,MATCH(MID($B26,1,1),_313_Table1_ColumnLookup,0),FALSE)
+N("313"),
  IF(AND(VALUE(LEFT($A26,3))=314,LEN($B26)=3),VLOOKUP(VALUE(MID($B26,2,2)),_314_Table1,MATCH(MID($B26,1,1),_314_Table1_ColumnLookup,0),FALSE),
  IF(VALUE(LEFT($A26,3))=314,VLOOKUP(VALUE(MID($B26,2,1)),_314_Table1,MATCH(MID($B26,1,1),_314_Table1_ColumnLookup,0),FALSE)
+N("314"),
""))))))))))))))))))))))))</f>
        <v>#N/A</v>
      </c>
      <c r="E26" s="238">
        <f>IF(AND(VALUE(LEFT($A26,3))=309,LEN($B26)=3),VLOOKUP(VALUE(MID($B26,2,2)),_309_Table2,MATCH(MID($B26,1,1),_309_Table2_ColumnLookup,0),FALSE),
  IF($C26="309 LCR SummaryA",OneYearSCR,IF($C26="309 LCR SummaryB",UltimateSCR,IF(VALUE(LEFT($A26,3))=309,VLOOKUP(VALUE(MID($B26,2,1)),_309_Table2,MATCH(MID($B26,1,1),_309_Table2_ColumnLookup,0),FALSE)
+N("309"),
  IF(VALUE(LEFT($A26,3))=310,VLOOKUP(VALUE(MID($B26,2,1)),_310_Table2,MATCH(MID($B26,1,1),_310_Table2_ColumnLookup,0),FALSE)
+N("310"),
  IF(AND(VALUE(LEFT($A26,3))=311,LEN($I26)=4),VLOOKUP($I26,_311_Table2,MATCH($B26,_311_Table2_ColumnLookup,0),FALSE),
  IF(AND(VALUE(LEFT($A26,3))=311,OR($B26="I2",$B26="J2",$B26="K2",$B26="L2")),VLOOKUP('311'!$G$58,_311_Table2,MATCH(MID($B26,1,1),_311_Table2_ColumnLookup,0),FALSE),
  IF(AND(VALUE(LEFT($A26,3))=311,RIGHT($B26,5)="Total"),VLOOKUP('311'!$G$59,_311_Table2,MATCH(MID($B26,1,1),_311_Table2_ColumnLookup,0),FALSE),
  IF(VALUE(LEFT($A26,3))=311,VLOOKUP(VALUE(MID($B26,2,1)),_311_Table2,MATCH(MID($B26,1,1),_311_Table2_ColumnLookup,0),FALSE)
+N("311"),
  IF(AND(VALUE(LEFT($A26,3))=312,LEFT($G26,10)="Unincepted",$B26="G "),VLOOKUP(" ULO",_312_Table2,MATCH('312'!$N$16,_312_Table2_ColumnLookup,0),FALSE),
  IF(AND(VALUE(LEFT($A26,3))=312,LEFT($G26,10)="Unincepted",$B26="O "),VLOOKUP(" ULO",_312_Table2,MATCH('312'!$V$16,_312_Table2_ColumnLookup,0),FALSE),
  IF(AND(VALUE(LEFT($A26,3))=312,LEFT($G26,10)="Unincepted",$B26="Q "),VLOOKUP(" ULO",_312_Table2,MATCH('312'!$X$16,_312_Table2_ColumnLookup,0),FALSE),
  IF(AND(VALUE(LEFT($A26,3))=312,LEFT($G26,10)="Unincepted"),VLOOKUP(" ULO",_312_Table2,MATCH(LEFT($B26,1),_312_Table2_ColumnLookup,0),FALSE),
  IF(AND(VALUE(LEFT($A26,3))=312,LEFT($G26,5)="Total",$B26="G "),VLOOKUP('312'!$F$80,_312_Table2,MATCH('312'!$N$16,_312_Table2_ColumnLookup,0),FALSE),
  IF(AND(VALUE(LEFT($A26,3))=312,LEFT($G26,5)="Total",$B26="O "),VLOOKUP('312'!$F$80,_312_Table2,MATCH('312'!$V$16,_312_Table2_ColumnLookup,0),FALSE),
  IF(AND(VALUE(LEFT($A26,3))=312,LEFT($G26,5)="Total",$B26="Q "),VLOOKUP('312'!$F$80,_312_Table2,MATCH('312'!$X$16,_312_Table2_ColumnLookup,0),FALSE),
  IF(AND(VALUE(LEFT($A26,3))=312,LEFT($G26,5)="Total"),VLOOKUP('312'!$F$80,_312_Table2,MATCH(LEFT($B26,1),_312_Table2_ColumnLookup,0),FALSE),
  IF(AND(VALUE(LEFT($A26,3))=312,LEN($I26)=4,$B26="G"),VLOOKUP($I26,_312_Table2,MATCH('312'!$N$16,_312_Table2_ColumnLookup,0),FALSE),
  IF(AND(VALUE(LEFT($A26,3))=312,LEN($I26)=4,$B26="O"),VLOOKUP($I26,_312_Table2,MATCH('312'!$V$16,_312_Table2_ColumnLookup,0),FALSE),
  IF(AND(VALUE(LEFT($A26,3))=312,LEN($I26)=4,$B26="Q"),VLOOKUP($I26,_312_Table2,MATCH('312'!$X$16,_312_Table2_ColumnLookup,0),FALSE),
  IF(AND(VALUE(LEFT($A26,3))=312,LEN($I26)=4),VLOOKUP($I26,_312_Table2,MATCH(LEFT($B26,1),_312_Table2_ColumnLookup,0),FALSE)
+N("312"),
  IF(VALUE(LEFT($A26,3))=313,VLOOKUP(VALUE(MID($B26,2,1)),_313_Table2,MATCH(MID($B26,1,1),_313_Table2_ColumnLookup,0),FALSE)
+N("313"),
  IF(AND(VALUE(LEFT($A26,3))=314,LEN($B26)=3),VLOOKUP(VALUE(MID($B26,2,2)),_314_Table2,MATCH(MID($B26,1,1),_314_Table2_ColumnLookup,0),FALSE),
  IF(VALUE(LEFT($A26,3))=314,VLOOKUP(VALUE(MID($B26,2,1)),_314_Table2,MATCH(MID($B26,1,1),_314_Table2_ColumnLookup,0),FALSE)
+N("314"),
""))))))))))))))))))))))))</f>
        <v>0</v>
      </c>
      <c r="F26" s="238" t="e">
        <f>IF(AND(VALUE(LEFT($A26,3))=309,LEN($B26)=3),VLOOKUP(VALUE(MID($B26,2,2)),_309_Table3,MATCH(MID($B26,1,1),_309_Table3_ColumnLookup,0),FALSE),
  IF($C26="309 LCR SummaryA",OneYearSCR,IF($C26="309 LCR SummaryB",UltimateSCR,IF(VALUE(LEFT($A26,3))=309,VLOOKUP(VALUE(MID($B26,2,1)),_309_Table3,MATCH(MID($B26,1,1),_309_Table3_ColumnLookup,0),FALSE)
+N("309"),
  IF(VALUE(LEFT($A26,3))=310,VLOOKUP(VALUE(MID($B26,2,1)),_310_Table3,MATCH(MID($B26,1,1),_310_Table3_ColumnLookup,0),FALSE)
+N("310"),
  IF(AND(VALUE(LEFT($A26,3))=311,LEN($I26)=4),VLOOKUP($I26,_311_Table3,MATCH($B26,_311_Table3_ColumnLookup,0),FALSE),
  IF(AND(VALUE(LEFT($A26,3))=311,OR($B26="I2",$B26="J2",$B26="K2",$B26="L2")),VLOOKUP('311'!$G$58,_311_Table3,MATCH(MID($B26,1,1),_311_Table3_ColumnLookup,0),FALSE),
  IF(AND(VALUE(LEFT($A26,3))=311,RIGHT($B26,5)="Total"),VLOOKUP('311'!$G$59,_311_Table3,MATCH(MID($B26,1,1),_311_Table3_ColumnLookup,0),FALSE),
  IF(VALUE(LEFT($A26,3))=311,VLOOKUP(VALUE(MID($B26,2,1)),_311_Table3,MATCH(MID($B26,1,1),_311_Table3_ColumnLookup,0),FALSE)
+N("311"),
  IF(AND(VALUE(LEFT($A26,3))=312,LEFT($G26,10)="Unincepted",$B26="G "),VLOOKUP(" ULO",_312_Table3,MATCH('312'!$N$16,_312_Table3_ColumnLookup,0),FALSE),
  IF(AND(VALUE(LEFT($A26,3))=312,LEFT($G26,10)="Unincepted",$B26="O "),VLOOKUP(" ULO",_312_Table3,MATCH('312'!$V$16,_312_Table3_ColumnLookup,0),FALSE),
  IF(AND(VALUE(LEFT($A26,3))=312,LEFT($G26,10)="Unincepted",$B26="Q "),VLOOKUP(" ULO",_312_Table3,MATCH('312'!$X$16,_312_Table3_ColumnLookup,0),FALSE),
  IF(AND(VALUE(LEFT($A26,3))=312,LEFT($G26,10)="Unincepted"),VLOOKUP(" ULO",_312_Table3,MATCH(LEFT($B26,1),_312_Table3_ColumnLookup,0),FALSE),
  IF(AND(VALUE(LEFT($A26,3))=312,LEFT($G26,5)="Total",$B26="G "),VLOOKUP('312'!$F$80,_312_Table3,MATCH('312'!$N$16,_312_Table3_ColumnLookup,0),FALSE),
  IF(AND(VALUE(LEFT($A26,3))=312,LEFT($G26,5)="Total",$B26="O "),VLOOKUP('312'!$F$80,_312_Table3,MATCH('312'!$V$16,_312_Table3_ColumnLookup,0),FALSE),
  IF(AND(VALUE(LEFT($A26,3))=312,LEFT($G26,5)="Total",$B26="Q "),VLOOKUP('312'!$F$80,_312_Table3,MATCH('312'!$X$16,_312_Table3_ColumnLookup,0),FALSE),
  IF(AND(VALUE(LEFT($A26,3))=312,LEFT($G26,5)="Total"),VLOOKUP('312'!$F$80,_312_Table3,MATCH(LEFT($B26,1),_312_Table3_ColumnLookup,0),FALSE),
  IF(AND(VALUE(LEFT($A26,3))=312,LEN($I26)=4,$B26="G"),VLOOKUP($I26,_312_Table3,MATCH('312'!$N$16,_312_Table3_ColumnLookup,0),FALSE),
  IF(AND(VALUE(LEFT($A26,3))=312,LEN($I26)=4,$B26="O"),VLOOKUP($I26,_312_Table3,MATCH('312'!$V$16,_312_Table3_ColumnLookup,0),FALSE),
  IF(AND(VALUE(LEFT($A26,3))=312,LEN($I26)=4,$B26="Q"),VLOOKUP($I26,_312_Table3,MATCH('312'!$X$16,_312_Table3_ColumnLookup,0),FALSE),
  IF(AND(VALUE(LEFT($A26,3))=312,LEN($I26)=4),VLOOKUP($I26,_312_Table3,MATCH(LEFT($B26,1),_312_Table3_ColumnLookup,0),FALSE)
+N("312"),
  IF(VALUE(LEFT($A26,3))=313,VLOOKUP(VALUE(MID($B26,2,1)),_313_Table3,MATCH(MID($B26,1,1),_313_Table3_ColumnLookup,0),FALSE)
+N("313"),
  IF(AND(VALUE(LEFT($A26,3))=314,LEN($B26)=3),VLOOKUP(VALUE(MID($B26,2,2)),_314_Table3,MATCH(MID($B26,1,1),_314_Table3_ColumnLookup,0),FALSE),
  IF(VALUE(LEFT($A26,3))=314,VLOOKUP(VALUE(MID($B26,2,1)),_314_Table3,MATCH(MID($B26,1,1),_314_Table3_ColumnLookup,0),FALSE)
+N("314"),
""))))))))))))))))))))))))</f>
        <v>#NAME?</v>
      </c>
      <c r="G26" t="s">
        <v>930</v>
      </c>
      <c r="H26" s="321">
        <f>IFERROR(
IF(ISERROR($D26)=FALSE,$D26,IF(ISERROR($E26)=FALSE,$E26,IF(ISERROR($F26)=FALSE,$F26
+N("012 checkboxes"),
IF(
IF(OR(LEFT($A26,9)="Syndicate",LEFT($A26,12)="NewSyndicate"),VLOOKUP($A26,'012'!$J:$ZW,MATCH("Link to button",'012'!$J$1:$ZW$1,0),0)
+N("309 checkbox"),
IF($C26="309 LCR Summary0",VLOOKUP("Notes990",'309'!$P:$ZZ,MATCH("Link to button",'309'!$P$1:$ZZ$1,0),0)
+N("313 checkboxes"),
IF($C26="313 Financial Information0LcmVsScr",IF($C26="309 LCR Summary0",VLOOKUP("LcmVsScr",'309'!$N:$ZZ,MATCH("Link to button",'309'!$N$1:$ZZ$1,0),0),
IF($C26="313 Financial Information0LcrDocAttached",IF($C26="309 LCR Summary0",VLOOKUP("LcrDocAttached",'309'!$N:$ZZ,MATCH("Link to button",'309'!$N$1:$ZZ$1,0),
0)))))))=1,TRUE,FALSE)
))),"")</f>
        <v>0</v>
      </c>
    </row>
    <row r="27" spans="1:8" customFormat="1">
      <c r="A27" s="237" t="str">
        <f>VLOOKUP($G27,CSVLookups!$B:$R,MATCH(A$1,CSVLookups!$B$1:$R$1,0),FALSE)</f>
        <v>309 LCR Summary</v>
      </c>
      <c r="B27" s="237" t="str">
        <f>VLOOKUP($G27,CSVLookups!$B:$R,MATCH(B$1,CSVLookups!$B$1:$R$1,0),FALSE)</f>
        <v>C2</v>
      </c>
      <c r="C27" s="238" t="str">
        <f t="shared" si="1"/>
        <v>309 LCR SummaryC2</v>
      </c>
      <c r="D27" s="238" t="e">
        <f>IF(AND(VALUE(LEFT($A27,3))=309,LEN($B27)=3),VLOOKUP(VALUE(MID($B27,2,2)),_309_Table1,MATCH(MID($B27,1,1),_309_Table1_ColumnLookup,0),FALSE),
  IF($C27="309 LCR SummaryA",OneYearSCR,IF($C27="309 LCR SummaryB",UltimateSCR,IF(VALUE(LEFT($A27,3))=309,VLOOKUP(VALUE(MID($B27,2,1)),_309_Table1,MATCH(MID($B27,1,1),_309_Table1_ColumnLookup,0),FALSE)
+N("309"),
  IF(VALUE(LEFT($A27,3))=310,VLOOKUP(VALUE(MID($B27,2,1)),_310_Table1,MATCH(MID($B27,1,1),_310_Table1_ColumnLookup,0),FALSE)
+N("310"),
  IF(AND(VALUE(LEFT($A27,3))=311,LEN($I27)=4),VLOOKUP($I27,_311_Table1,MATCH($B27,_311_Table1_ColumnLookup,0),FALSE),
  IF(AND(VALUE(LEFT($A27,3))=311,OR($B27="I2",$B27="J2",$B27="K2",$B27="L2")),VLOOKUP('311'!$G$58,_311_Table1,MATCH(MID($B27,1,1),_311_Table1_ColumnLookup,0),FALSE),
  IF(AND(VALUE(LEFT($A27,3))=311,RIGHT($B27,5)="Total"),VLOOKUP('311'!$G$59,_311_Table1,MATCH(MID($B27,1,1),_311_Table1_ColumnLookup,0),FALSE),
  IF(VALUE(LEFT($A27,3))=311,VLOOKUP(VALUE(MID($B27,2,1)),_311_Table1,MATCH(MID($B27,1,1),_311_Table1_ColumnLookup,0),FALSE)
+N("311"),
  IF(AND(VALUE(LEFT($A27,3))=312,LEFT($G27,10)="Unincepted",$B27="G "),VLOOKUP(" ULO",_312_Table1,MATCH('312'!$N$16,_312_Table1_ColumnLookup,0),FALSE),
  IF(AND(VALUE(LEFT($A27,3))=312,LEFT($G27,10)="Unincepted",$B27="O "),VLOOKUP(" ULO",_312_Table1,MATCH('312'!$V$16,_312_Table1_ColumnLookup,0),FALSE),
  IF(AND(VALUE(LEFT($A27,3))=312,LEFT($G27,10)="Unincepted",$B27="Q "),VLOOKUP(" ULO",_312_Table1,MATCH('312'!$X$16,_312_Table1_ColumnLookup,0),FALSE),
  IF(AND(VALUE(LEFT($A27,3))=312,LEFT($G27,10)="Unincepted"),VLOOKUP(" ULO",_312_Table1,MATCH(LEFT($B27,1),_312_Table1_ColumnLookup,0),FALSE),
  IF(AND(VALUE(LEFT($A27,3))=312,LEFT($G27,5)="Total",$B27="G "),VLOOKUP('312'!$F$80,_312_Table1,MATCH('312'!$N$16,_312_Table1_ColumnLookup,0),FALSE),
  IF(AND(VALUE(LEFT($A27,3))=312,LEFT($G27,5)="Total",$B27="O "),VLOOKUP('312'!$F$80,_312_Table1,MATCH('312'!$V$16,_312_Table1_ColumnLookup,0),FALSE),
  IF(AND(VALUE(LEFT($A27,3))=312,LEFT($G27,5)="Total",$B27="Q "),VLOOKUP('312'!$F$80,_312_Table1,MATCH('312'!$X$16,_312_Table1_ColumnLookup,0),FALSE),
  IF(AND(VALUE(LEFT($A27,3))=312,LEFT($G27,5)="Total"),VLOOKUP('312'!$F$80,_312_Table1,MATCH(LEFT($B27,1),_312_Table1_ColumnLookup,0),FALSE),
  IF(AND(VALUE(LEFT($A27,3))=312,LEN($I27)=4,$B27="G"),VLOOKUP($I27,_312_Table1,MATCH('312'!$N$16,_312_Table1_ColumnLookup,0),FALSE),
  IF(AND(VALUE(LEFT($A27,3))=312,LEN($I27)=4,$B27="O"),VLOOKUP($I27,_312_Table1,MATCH('312'!$V$16,_312_Table1_ColumnLookup,0),FALSE),
  IF(AND(VALUE(LEFT($A27,3))=312,LEN($I27)=4,$B27="Q"),VLOOKUP($I27,_312_Table1,MATCH('312'!$X$16,_312_Table1_ColumnLookup,0),FALSE),
  IF(AND(VALUE(LEFT($A27,3))=312,LEN($I27)=4),VLOOKUP($I27,_312_Table1,MATCH(LEFT($B27,1),_312_Table1_ColumnLookup,0),FALSE)
+N("312"),
  IF(VALUE(LEFT($A27,3))=313,VLOOKUP(VALUE(MID($B27,2,1)),_313_Table1,MATCH(MID($B27,1,1),_313_Table1_ColumnLookup,0),FALSE)
+N("313"),
  IF(AND(VALUE(LEFT($A27,3))=314,LEN($B27)=3),VLOOKUP(VALUE(MID($B27,2,2)),_314_Table1,MATCH(MID($B27,1,1),_314_Table1_ColumnLookup,0),FALSE),
  IF(VALUE(LEFT($A27,3))=314,VLOOKUP(VALUE(MID($B27,2,1)),_314_Table1,MATCH(MID($B27,1,1),_314_Table1_ColumnLookup,0),FALSE)
+N("314"),
""))))))))))))))))))))))))</f>
        <v>#N/A</v>
      </c>
      <c r="E27" s="238">
        <f>IF(AND(VALUE(LEFT($A27,3))=309,LEN($B27)=3),VLOOKUP(VALUE(MID($B27,2,2)),_309_Table2,MATCH(MID($B27,1,1),_309_Table2_ColumnLookup,0),FALSE),
  IF($C27="309 LCR SummaryA",OneYearSCR,IF($C27="309 LCR SummaryB",UltimateSCR,IF(VALUE(LEFT($A27,3))=309,VLOOKUP(VALUE(MID($B27,2,1)),_309_Table2,MATCH(MID($B27,1,1),_309_Table2_ColumnLookup,0),FALSE)
+N("309"),
  IF(VALUE(LEFT($A27,3))=310,VLOOKUP(VALUE(MID($B27,2,1)),_310_Table2,MATCH(MID($B27,1,1),_310_Table2_ColumnLookup,0),FALSE)
+N("310"),
  IF(AND(VALUE(LEFT($A27,3))=311,LEN($I27)=4),VLOOKUP($I27,_311_Table2,MATCH($B27,_311_Table2_ColumnLookup,0),FALSE),
  IF(AND(VALUE(LEFT($A27,3))=311,OR($B27="I2",$B27="J2",$B27="K2",$B27="L2")),VLOOKUP('311'!$G$58,_311_Table2,MATCH(MID($B27,1,1),_311_Table2_ColumnLookup,0),FALSE),
  IF(AND(VALUE(LEFT($A27,3))=311,RIGHT($B27,5)="Total"),VLOOKUP('311'!$G$59,_311_Table2,MATCH(MID($B27,1,1),_311_Table2_ColumnLookup,0),FALSE),
  IF(VALUE(LEFT($A27,3))=311,VLOOKUP(VALUE(MID($B27,2,1)),_311_Table2,MATCH(MID($B27,1,1),_311_Table2_ColumnLookup,0),FALSE)
+N("311"),
  IF(AND(VALUE(LEFT($A27,3))=312,LEFT($G27,10)="Unincepted",$B27="G "),VLOOKUP(" ULO",_312_Table2,MATCH('312'!$N$16,_312_Table2_ColumnLookup,0),FALSE),
  IF(AND(VALUE(LEFT($A27,3))=312,LEFT($G27,10)="Unincepted",$B27="O "),VLOOKUP(" ULO",_312_Table2,MATCH('312'!$V$16,_312_Table2_ColumnLookup,0),FALSE),
  IF(AND(VALUE(LEFT($A27,3))=312,LEFT($G27,10)="Unincepted",$B27="Q "),VLOOKUP(" ULO",_312_Table2,MATCH('312'!$X$16,_312_Table2_ColumnLookup,0),FALSE),
  IF(AND(VALUE(LEFT($A27,3))=312,LEFT($G27,10)="Unincepted"),VLOOKUP(" ULO",_312_Table2,MATCH(LEFT($B27,1),_312_Table2_ColumnLookup,0),FALSE),
  IF(AND(VALUE(LEFT($A27,3))=312,LEFT($G27,5)="Total",$B27="G "),VLOOKUP('312'!$F$80,_312_Table2,MATCH('312'!$N$16,_312_Table2_ColumnLookup,0),FALSE),
  IF(AND(VALUE(LEFT($A27,3))=312,LEFT($G27,5)="Total",$B27="O "),VLOOKUP('312'!$F$80,_312_Table2,MATCH('312'!$V$16,_312_Table2_ColumnLookup,0),FALSE),
  IF(AND(VALUE(LEFT($A27,3))=312,LEFT($G27,5)="Total",$B27="Q "),VLOOKUP('312'!$F$80,_312_Table2,MATCH('312'!$X$16,_312_Table2_ColumnLookup,0),FALSE),
  IF(AND(VALUE(LEFT($A27,3))=312,LEFT($G27,5)="Total"),VLOOKUP('312'!$F$80,_312_Table2,MATCH(LEFT($B27,1),_312_Table2_ColumnLookup,0),FALSE),
  IF(AND(VALUE(LEFT($A27,3))=312,LEN($I27)=4,$B27="G"),VLOOKUP($I27,_312_Table2,MATCH('312'!$N$16,_312_Table2_ColumnLookup,0),FALSE),
  IF(AND(VALUE(LEFT($A27,3))=312,LEN($I27)=4,$B27="O"),VLOOKUP($I27,_312_Table2,MATCH('312'!$V$16,_312_Table2_ColumnLookup,0),FALSE),
  IF(AND(VALUE(LEFT($A27,3))=312,LEN($I27)=4,$B27="Q"),VLOOKUP($I27,_312_Table2,MATCH('312'!$X$16,_312_Table2_ColumnLookup,0),FALSE),
  IF(AND(VALUE(LEFT($A27,3))=312,LEN($I27)=4),VLOOKUP($I27,_312_Table2,MATCH(LEFT($B27,1),_312_Table2_ColumnLookup,0),FALSE)
+N("312"),
  IF(VALUE(LEFT($A27,3))=313,VLOOKUP(VALUE(MID($B27,2,1)),_313_Table2,MATCH(MID($B27,1,1),_313_Table2_ColumnLookup,0),FALSE)
+N("313"),
  IF(AND(VALUE(LEFT($A27,3))=314,LEN($B27)=3),VLOOKUP(VALUE(MID($B27,2,2)),_314_Table2,MATCH(MID($B27,1,1),_314_Table2_ColumnLookup,0),FALSE),
  IF(VALUE(LEFT($A27,3))=314,VLOOKUP(VALUE(MID($B27,2,1)),_314_Table2,MATCH(MID($B27,1,1),_314_Table2_ColumnLookup,0),FALSE)
+N("314"),
""))))))))))))))))))))))))</f>
        <v>0</v>
      </c>
      <c r="F27" s="238" t="e">
        <f>IF(AND(VALUE(LEFT($A27,3))=309,LEN($B27)=3),VLOOKUP(VALUE(MID($B27,2,2)),_309_Table3,MATCH(MID($B27,1,1),_309_Table3_ColumnLookup,0),FALSE),
  IF($C27="309 LCR SummaryA",OneYearSCR,IF($C27="309 LCR SummaryB",UltimateSCR,IF(VALUE(LEFT($A27,3))=309,VLOOKUP(VALUE(MID($B27,2,1)),_309_Table3,MATCH(MID($B27,1,1),_309_Table3_ColumnLookup,0),FALSE)
+N("309"),
  IF(VALUE(LEFT($A27,3))=310,VLOOKUP(VALUE(MID($B27,2,1)),_310_Table3,MATCH(MID($B27,1,1),_310_Table3_ColumnLookup,0),FALSE)
+N("310"),
  IF(AND(VALUE(LEFT($A27,3))=311,LEN($I27)=4),VLOOKUP($I27,_311_Table3,MATCH($B27,_311_Table3_ColumnLookup,0),FALSE),
  IF(AND(VALUE(LEFT($A27,3))=311,OR($B27="I2",$B27="J2",$B27="K2",$B27="L2")),VLOOKUP('311'!$G$58,_311_Table3,MATCH(MID($B27,1,1),_311_Table3_ColumnLookup,0),FALSE),
  IF(AND(VALUE(LEFT($A27,3))=311,RIGHT($B27,5)="Total"),VLOOKUP('311'!$G$59,_311_Table3,MATCH(MID($B27,1,1),_311_Table3_ColumnLookup,0),FALSE),
  IF(VALUE(LEFT($A27,3))=311,VLOOKUP(VALUE(MID($B27,2,1)),_311_Table3,MATCH(MID($B27,1,1),_311_Table3_ColumnLookup,0),FALSE)
+N("311"),
  IF(AND(VALUE(LEFT($A27,3))=312,LEFT($G27,10)="Unincepted",$B27="G "),VLOOKUP(" ULO",_312_Table3,MATCH('312'!$N$16,_312_Table3_ColumnLookup,0),FALSE),
  IF(AND(VALUE(LEFT($A27,3))=312,LEFT($G27,10)="Unincepted",$B27="O "),VLOOKUP(" ULO",_312_Table3,MATCH('312'!$V$16,_312_Table3_ColumnLookup,0),FALSE),
  IF(AND(VALUE(LEFT($A27,3))=312,LEFT($G27,10)="Unincepted",$B27="Q "),VLOOKUP(" ULO",_312_Table3,MATCH('312'!$X$16,_312_Table3_ColumnLookup,0),FALSE),
  IF(AND(VALUE(LEFT($A27,3))=312,LEFT($G27,10)="Unincepted"),VLOOKUP(" ULO",_312_Table3,MATCH(LEFT($B27,1),_312_Table3_ColumnLookup,0),FALSE),
  IF(AND(VALUE(LEFT($A27,3))=312,LEFT($G27,5)="Total",$B27="G "),VLOOKUP('312'!$F$80,_312_Table3,MATCH('312'!$N$16,_312_Table3_ColumnLookup,0),FALSE),
  IF(AND(VALUE(LEFT($A27,3))=312,LEFT($G27,5)="Total",$B27="O "),VLOOKUP('312'!$F$80,_312_Table3,MATCH('312'!$V$16,_312_Table3_ColumnLookup,0),FALSE),
  IF(AND(VALUE(LEFT($A27,3))=312,LEFT($G27,5)="Total",$B27="Q "),VLOOKUP('312'!$F$80,_312_Table3,MATCH('312'!$X$16,_312_Table3_ColumnLookup,0),FALSE),
  IF(AND(VALUE(LEFT($A27,3))=312,LEFT($G27,5)="Total"),VLOOKUP('312'!$F$80,_312_Table3,MATCH(LEFT($B27,1),_312_Table3_ColumnLookup,0),FALSE),
  IF(AND(VALUE(LEFT($A27,3))=312,LEN($I27)=4,$B27="G"),VLOOKUP($I27,_312_Table3,MATCH('312'!$N$16,_312_Table3_ColumnLookup,0),FALSE),
  IF(AND(VALUE(LEFT($A27,3))=312,LEN($I27)=4,$B27="O"),VLOOKUP($I27,_312_Table3,MATCH('312'!$V$16,_312_Table3_ColumnLookup,0),FALSE),
  IF(AND(VALUE(LEFT($A27,3))=312,LEN($I27)=4,$B27="Q"),VLOOKUP($I27,_312_Table3,MATCH('312'!$X$16,_312_Table3_ColumnLookup,0),FALSE),
  IF(AND(VALUE(LEFT($A27,3))=312,LEN($I27)=4),VLOOKUP($I27,_312_Table3,MATCH(LEFT($B27,1),_312_Table3_ColumnLookup,0),FALSE)
+N("312"),
  IF(VALUE(LEFT($A27,3))=313,VLOOKUP(VALUE(MID($B27,2,1)),_313_Table3,MATCH(MID($B27,1,1),_313_Table3_ColumnLookup,0),FALSE)
+N("313"),
  IF(AND(VALUE(LEFT($A27,3))=314,LEN($B27)=3),VLOOKUP(VALUE(MID($B27,2,2)),_314_Table3,MATCH(MID($B27,1,1),_314_Table3_ColumnLookup,0),FALSE),
  IF(VALUE(LEFT($A27,3))=314,VLOOKUP(VALUE(MID($B27,2,1)),_314_Table3,MATCH(MID($B27,1,1),_314_Table3_ColumnLookup,0),FALSE)
+N("314"),
""))))))))))))))))))))))))</f>
        <v>#NAME?</v>
      </c>
      <c r="G27" t="s">
        <v>931</v>
      </c>
      <c r="H27" s="321">
        <f>IFERROR(
IF(ISERROR($D27)=FALSE,$D27,IF(ISERROR($E27)=FALSE,$E27,IF(ISERROR($F27)=FALSE,$F27
+N("012 checkboxes"),
IF(
IF(OR(LEFT($A27,9)="Syndicate",LEFT($A27,12)="NewSyndicate"),VLOOKUP($A27,'012'!$J:$ZW,MATCH("Link to button",'012'!$J$1:$ZW$1,0),0)
+N("309 checkbox"),
IF($C27="309 LCR Summary0",VLOOKUP("Notes990",'309'!$P:$ZZ,MATCH("Link to button",'309'!$P$1:$ZZ$1,0),0)
+N("313 checkboxes"),
IF($C27="313 Financial Information0LcmVsScr",IF($C27="309 LCR Summary0",VLOOKUP("LcmVsScr",'309'!$N:$ZZ,MATCH("Link to button",'309'!$N$1:$ZZ$1,0),0),
IF($C27="313 Financial Information0LcrDocAttached",IF($C27="309 LCR Summary0",VLOOKUP("LcrDocAttached",'309'!$N:$ZZ,MATCH("Link to button",'309'!$N$1:$ZZ$1,0),
0)))))))=1,TRUE,FALSE)
))),"")</f>
        <v>0</v>
      </c>
    </row>
    <row r="28" spans="1:8" customFormat="1">
      <c r="A28" s="237" t="str">
        <f>VLOOKUP($G28,CSVLookups!$B:$R,MATCH(A$1,CSVLookups!$B$1:$R$1,0),FALSE)</f>
        <v>309 LCR Summary</v>
      </c>
      <c r="B28" s="237" t="str">
        <f>VLOOKUP($G28,CSVLookups!$B:$R,MATCH(B$1,CSVLookups!$B$1:$R$1,0),FALSE)</f>
        <v>G2</v>
      </c>
      <c r="C28" s="238" t="str">
        <f t="shared" si="1"/>
        <v>309 LCR SummaryG2</v>
      </c>
      <c r="D28" s="238" t="e">
        <f>IF(AND(VALUE(LEFT($A28,3))=309,LEN($B28)=3),VLOOKUP(VALUE(MID($B28,2,2)),_309_Table1,MATCH(MID($B28,1,1),_309_Table1_ColumnLookup,0),FALSE),
  IF($C28="309 LCR SummaryA",OneYearSCR,IF($C28="309 LCR SummaryB",UltimateSCR,IF(VALUE(LEFT($A28,3))=309,VLOOKUP(VALUE(MID($B28,2,1)),_309_Table1,MATCH(MID($B28,1,1),_309_Table1_ColumnLookup,0),FALSE)
+N("309"),
  IF(VALUE(LEFT($A28,3))=310,VLOOKUP(VALUE(MID($B28,2,1)),_310_Table1,MATCH(MID($B28,1,1),_310_Table1_ColumnLookup,0),FALSE)
+N("310"),
  IF(AND(VALUE(LEFT($A28,3))=311,LEN($I28)=4),VLOOKUP($I28,_311_Table1,MATCH($B28,_311_Table1_ColumnLookup,0),FALSE),
  IF(AND(VALUE(LEFT($A28,3))=311,OR($B28="I2",$B28="J2",$B28="K2",$B28="L2")),VLOOKUP('311'!$G$58,_311_Table1,MATCH(MID($B28,1,1),_311_Table1_ColumnLookup,0),FALSE),
  IF(AND(VALUE(LEFT($A28,3))=311,RIGHT($B28,5)="Total"),VLOOKUP('311'!$G$59,_311_Table1,MATCH(MID($B28,1,1),_311_Table1_ColumnLookup,0),FALSE),
  IF(VALUE(LEFT($A28,3))=311,VLOOKUP(VALUE(MID($B28,2,1)),_311_Table1,MATCH(MID($B28,1,1),_311_Table1_ColumnLookup,0),FALSE)
+N("311"),
  IF(AND(VALUE(LEFT($A28,3))=312,LEFT($G28,10)="Unincepted",$B28="G "),VLOOKUP(" ULO",_312_Table1,MATCH('312'!$N$16,_312_Table1_ColumnLookup,0),FALSE),
  IF(AND(VALUE(LEFT($A28,3))=312,LEFT($G28,10)="Unincepted",$B28="O "),VLOOKUP(" ULO",_312_Table1,MATCH('312'!$V$16,_312_Table1_ColumnLookup,0),FALSE),
  IF(AND(VALUE(LEFT($A28,3))=312,LEFT($G28,10)="Unincepted",$B28="Q "),VLOOKUP(" ULO",_312_Table1,MATCH('312'!$X$16,_312_Table1_ColumnLookup,0),FALSE),
  IF(AND(VALUE(LEFT($A28,3))=312,LEFT($G28,10)="Unincepted"),VLOOKUP(" ULO",_312_Table1,MATCH(LEFT($B28,1),_312_Table1_ColumnLookup,0),FALSE),
  IF(AND(VALUE(LEFT($A28,3))=312,LEFT($G28,5)="Total",$B28="G "),VLOOKUP('312'!$F$80,_312_Table1,MATCH('312'!$N$16,_312_Table1_ColumnLookup,0),FALSE),
  IF(AND(VALUE(LEFT($A28,3))=312,LEFT($G28,5)="Total",$B28="O "),VLOOKUP('312'!$F$80,_312_Table1,MATCH('312'!$V$16,_312_Table1_ColumnLookup,0),FALSE),
  IF(AND(VALUE(LEFT($A28,3))=312,LEFT($G28,5)="Total",$B28="Q "),VLOOKUP('312'!$F$80,_312_Table1,MATCH('312'!$X$16,_312_Table1_ColumnLookup,0),FALSE),
  IF(AND(VALUE(LEFT($A28,3))=312,LEFT($G28,5)="Total"),VLOOKUP('312'!$F$80,_312_Table1,MATCH(LEFT($B28,1),_312_Table1_ColumnLookup,0),FALSE),
  IF(AND(VALUE(LEFT($A28,3))=312,LEN($I28)=4,$B28="G"),VLOOKUP($I28,_312_Table1,MATCH('312'!$N$16,_312_Table1_ColumnLookup,0),FALSE),
  IF(AND(VALUE(LEFT($A28,3))=312,LEN($I28)=4,$B28="O"),VLOOKUP($I28,_312_Table1,MATCH('312'!$V$16,_312_Table1_ColumnLookup,0),FALSE),
  IF(AND(VALUE(LEFT($A28,3))=312,LEN($I28)=4,$B28="Q"),VLOOKUP($I28,_312_Table1,MATCH('312'!$X$16,_312_Table1_ColumnLookup,0),FALSE),
  IF(AND(VALUE(LEFT($A28,3))=312,LEN($I28)=4),VLOOKUP($I28,_312_Table1,MATCH(LEFT($B28,1),_312_Table1_ColumnLookup,0),FALSE)
+N("312"),
  IF(VALUE(LEFT($A28,3))=313,VLOOKUP(VALUE(MID($B28,2,1)),_313_Table1,MATCH(MID($B28,1,1),_313_Table1_ColumnLookup,0),FALSE)
+N("313"),
  IF(AND(VALUE(LEFT($A28,3))=314,LEN($B28)=3),VLOOKUP(VALUE(MID($B28,2,2)),_314_Table1,MATCH(MID($B28,1,1),_314_Table1_ColumnLookup,0),FALSE),
  IF(VALUE(LEFT($A28,3))=314,VLOOKUP(VALUE(MID($B28,2,1)),_314_Table1,MATCH(MID($B28,1,1),_314_Table1_ColumnLookup,0),FALSE)
+N("314"),
""))))))))))))))))))))))))</f>
        <v>#N/A</v>
      </c>
      <c r="E28" s="238">
        <f>IF(AND(VALUE(LEFT($A28,3))=309,LEN($B28)=3),VLOOKUP(VALUE(MID($B28,2,2)),_309_Table2,MATCH(MID($B28,1,1),_309_Table2_ColumnLookup,0),FALSE),
  IF($C28="309 LCR SummaryA",OneYearSCR,IF($C28="309 LCR SummaryB",UltimateSCR,IF(VALUE(LEFT($A28,3))=309,VLOOKUP(VALUE(MID($B28,2,1)),_309_Table2,MATCH(MID($B28,1,1),_309_Table2_ColumnLookup,0),FALSE)
+N("309"),
  IF(VALUE(LEFT($A28,3))=310,VLOOKUP(VALUE(MID($B28,2,1)),_310_Table2,MATCH(MID($B28,1,1),_310_Table2_ColumnLookup,0),FALSE)
+N("310"),
  IF(AND(VALUE(LEFT($A28,3))=311,LEN($I28)=4),VLOOKUP($I28,_311_Table2,MATCH($B28,_311_Table2_ColumnLookup,0),FALSE),
  IF(AND(VALUE(LEFT($A28,3))=311,OR($B28="I2",$B28="J2",$B28="K2",$B28="L2")),VLOOKUP('311'!$G$58,_311_Table2,MATCH(MID($B28,1,1),_311_Table2_ColumnLookup,0),FALSE),
  IF(AND(VALUE(LEFT($A28,3))=311,RIGHT($B28,5)="Total"),VLOOKUP('311'!$G$59,_311_Table2,MATCH(MID($B28,1,1),_311_Table2_ColumnLookup,0),FALSE),
  IF(VALUE(LEFT($A28,3))=311,VLOOKUP(VALUE(MID($B28,2,1)),_311_Table2,MATCH(MID($B28,1,1),_311_Table2_ColumnLookup,0),FALSE)
+N("311"),
  IF(AND(VALUE(LEFT($A28,3))=312,LEFT($G28,10)="Unincepted",$B28="G "),VLOOKUP(" ULO",_312_Table2,MATCH('312'!$N$16,_312_Table2_ColumnLookup,0),FALSE),
  IF(AND(VALUE(LEFT($A28,3))=312,LEFT($G28,10)="Unincepted",$B28="O "),VLOOKUP(" ULO",_312_Table2,MATCH('312'!$V$16,_312_Table2_ColumnLookup,0),FALSE),
  IF(AND(VALUE(LEFT($A28,3))=312,LEFT($G28,10)="Unincepted",$B28="Q "),VLOOKUP(" ULO",_312_Table2,MATCH('312'!$X$16,_312_Table2_ColumnLookup,0),FALSE),
  IF(AND(VALUE(LEFT($A28,3))=312,LEFT($G28,10)="Unincepted"),VLOOKUP(" ULO",_312_Table2,MATCH(LEFT($B28,1),_312_Table2_ColumnLookup,0),FALSE),
  IF(AND(VALUE(LEFT($A28,3))=312,LEFT($G28,5)="Total",$B28="G "),VLOOKUP('312'!$F$80,_312_Table2,MATCH('312'!$N$16,_312_Table2_ColumnLookup,0),FALSE),
  IF(AND(VALUE(LEFT($A28,3))=312,LEFT($G28,5)="Total",$B28="O "),VLOOKUP('312'!$F$80,_312_Table2,MATCH('312'!$V$16,_312_Table2_ColumnLookup,0),FALSE),
  IF(AND(VALUE(LEFT($A28,3))=312,LEFT($G28,5)="Total",$B28="Q "),VLOOKUP('312'!$F$80,_312_Table2,MATCH('312'!$X$16,_312_Table2_ColumnLookup,0),FALSE),
  IF(AND(VALUE(LEFT($A28,3))=312,LEFT($G28,5)="Total"),VLOOKUP('312'!$F$80,_312_Table2,MATCH(LEFT($B28,1),_312_Table2_ColumnLookup,0),FALSE),
  IF(AND(VALUE(LEFT($A28,3))=312,LEN($I28)=4,$B28="G"),VLOOKUP($I28,_312_Table2,MATCH('312'!$N$16,_312_Table2_ColumnLookup,0),FALSE),
  IF(AND(VALUE(LEFT($A28,3))=312,LEN($I28)=4,$B28="O"),VLOOKUP($I28,_312_Table2,MATCH('312'!$V$16,_312_Table2_ColumnLookup,0),FALSE),
  IF(AND(VALUE(LEFT($A28,3))=312,LEN($I28)=4,$B28="Q"),VLOOKUP($I28,_312_Table2,MATCH('312'!$X$16,_312_Table2_ColumnLookup,0),FALSE),
  IF(AND(VALUE(LEFT($A28,3))=312,LEN($I28)=4),VLOOKUP($I28,_312_Table2,MATCH(LEFT($B28,1),_312_Table2_ColumnLookup,0),FALSE)
+N("312"),
  IF(VALUE(LEFT($A28,3))=313,VLOOKUP(VALUE(MID($B28,2,1)),_313_Table2,MATCH(MID($B28,1,1),_313_Table2_ColumnLookup,0),FALSE)
+N("313"),
  IF(AND(VALUE(LEFT($A28,3))=314,LEN($B28)=3),VLOOKUP(VALUE(MID($B28,2,2)),_314_Table2,MATCH(MID($B28,1,1),_314_Table2_ColumnLookup,0),FALSE),
  IF(VALUE(LEFT($A28,3))=314,VLOOKUP(VALUE(MID($B28,2,1)),_314_Table2,MATCH(MID($B28,1,1),_314_Table2_ColumnLookup,0),FALSE)
+N("314"),
""))))))))))))))))))))))))</f>
        <v>0</v>
      </c>
      <c r="F28" s="238" t="e">
        <f>IF(AND(VALUE(LEFT($A28,3))=309,LEN($B28)=3),VLOOKUP(VALUE(MID($B28,2,2)),_309_Table3,MATCH(MID($B28,1,1),_309_Table3_ColumnLookup,0),FALSE),
  IF($C28="309 LCR SummaryA",OneYearSCR,IF($C28="309 LCR SummaryB",UltimateSCR,IF(VALUE(LEFT($A28,3))=309,VLOOKUP(VALUE(MID($B28,2,1)),_309_Table3,MATCH(MID($B28,1,1),_309_Table3_ColumnLookup,0),FALSE)
+N("309"),
  IF(VALUE(LEFT($A28,3))=310,VLOOKUP(VALUE(MID($B28,2,1)),_310_Table3,MATCH(MID($B28,1,1),_310_Table3_ColumnLookup,0),FALSE)
+N("310"),
  IF(AND(VALUE(LEFT($A28,3))=311,LEN($I28)=4),VLOOKUP($I28,_311_Table3,MATCH($B28,_311_Table3_ColumnLookup,0),FALSE),
  IF(AND(VALUE(LEFT($A28,3))=311,OR($B28="I2",$B28="J2",$B28="K2",$B28="L2")),VLOOKUP('311'!$G$58,_311_Table3,MATCH(MID($B28,1,1),_311_Table3_ColumnLookup,0),FALSE),
  IF(AND(VALUE(LEFT($A28,3))=311,RIGHT($B28,5)="Total"),VLOOKUP('311'!$G$59,_311_Table3,MATCH(MID($B28,1,1),_311_Table3_ColumnLookup,0),FALSE),
  IF(VALUE(LEFT($A28,3))=311,VLOOKUP(VALUE(MID($B28,2,1)),_311_Table3,MATCH(MID($B28,1,1),_311_Table3_ColumnLookup,0),FALSE)
+N("311"),
  IF(AND(VALUE(LEFT($A28,3))=312,LEFT($G28,10)="Unincepted",$B28="G "),VLOOKUP(" ULO",_312_Table3,MATCH('312'!$N$16,_312_Table3_ColumnLookup,0),FALSE),
  IF(AND(VALUE(LEFT($A28,3))=312,LEFT($G28,10)="Unincepted",$B28="O "),VLOOKUP(" ULO",_312_Table3,MATCH('312'!$V$16,_312_Table3_ColumnLookup,0),FALSE),
  IF(AND(VALUE(LEFT($A28,3))=312,LEFT($G28,10)="Unincepted",$B28="Q "),VLOOKUP(" ULO",_312_Table3,MATCH('312'!$X$16,_312_Table3_ColumnLookup,0),FALSE),
  IF(AND(VALUE(LEFT($A28,3))=312,LEFT($G28,10)="Unincepted"),VLOOKUP(" ULO",_312_Table3,MATCH(LEFT($B28,1),_312_Table3_ColumnLookup,0),FALSE),
  IF(AND(VALUE(LEFT($A28,3))=312,LEFT($G28,5)="Total",$B28="G "),VLOOKUP('312'!$F$80,_312_Table3,MATCH('312'!$N$16,_312_Table3_ColumnLookup,0),FALSE),
  IF(AND(VALUE(LEFT($A28,3))=312,LEFT($G28,5)="Total",$B28="O "),VLOOKUP('312'!$F$80,_312_Table3,MATCH('312'!$V$16,_312_Table3_ColumnLookup,0),FALSE),
  IF(AND(VALUE(LEFT($A28,3))=312,LEFT($G28,5)="Total",$B28="Q "),VLOOKUP('312'!$F$80,_312_Table3,MATCH('312'!$X$16,_312_Table3_ColumnLookup,0),FALSE),
  IF(AND(VALUE(LEFT($A28,3))=312,LEFT($G28,5)="Total"),VLOOKUP('312'!$F$80,_312_Table3,MATCH(LEFT($B28,1),_312_Table3_ColumnLookup,0),FALSE),
  IF(AND(VALUE(LEFT($A28,3))=312,LEN($I28)=4,$B28="G"),VLOOKUP($I28,_312_Table3,MATCH('312'!$N$16,_312_Table3_ColumnLookup,0),FALSE),
  IF(AND(VALUE(LEFT($A28,3))=312,LEN($I28)=4,$B28="O"),VLOOKUP($I28,_312_Table3,MATCH('312'!$V$16,_312_Table3_ColumnLookup,0),FALSE),
  IF(AND(VALUE(LEFT($A28,3))=312,LEN($I28)=4,$B28="Q"),VLOOKUP($I28,_312_Table3,MATCH('312'!$X$16,_312_Table3_ColumnLookup,0),FALSE),
  IF(AND(VALUE(LEFT($A28,3))=312,LEN($I28)=4),VLOOKUP($I28,_312_Table3,MATCH(LEFT($B28,1),_312_Table3_ColumnLookup,0),FALSE)
+N("312"),
  IF(VALUE(LEFT($A28,3))=313,VLOOKUP(VALUE(MID($B28,2,1)),_313_Table3,MATCH(MID($B28,1,1),_313_Table3_ColumnLookup,0),FALSE)
+N("313"),
  IF(AND(VALUE(LEFT($A28,3))=314,LEN($B28)=3),VLOOKUP(VALUE(MID($B28,2,2)),_314_Table3,MATCH(MID($B28,1,1),_314_Table3_ColumnLookup,0),FALSE),
  IF(VALUE(LEFT($A28,3))=314,VLOOKUP(VALUE(MID($B28,2,1)),_314_Table3,MATCH(MID($B28,1,1),_314_Table3_ColumnLookup,0),FALSE)
+N("314"),
""))))))))))))))))))))))))</f>
        <v>#NAME?</v>
      </c>
      <c r="G28" t="s">
        <v>934</v>
      </c>
      <c r="H28" s="321">
        <f>IFERROR(
IF(ISERROR($D28)=FALSE,$D28,IF(ISERROR($E28)=FALSE,$E28,IF(ISERROR($F28)=FALSE,$F28
+N("012 checkboxes"),
IF(
IF(OR(LEFT($A28,9)="Syndicate",LEFT($A28,12)="NewSyndicate"),VLOOKUP($A28,'012'!$J:$ZW,MATCH("Link to button",'012'!$J$1:$ZW$1,0),0)
+N("309 checkbox"),
IF($C28="309 LCR Summary0",VLOOKUP("Notes990",'309'!$P:$ZZ,MATCH("Link to button",'309'!$P$1:$ZZ$1,0),0)
+N("313 checkboxes"),
IF($C28="313 Financial Information0LcmVsScr",IF($C28="309 LCR Summary0",VLOOKUP("LcmVsScr",'309'!$N:$ZZ,MATCH("Link to button",'309'!$N$1:$ZZ$1,0),0),
IF($C28="313 Financial Information0LcrDocAttached",IF($C28="309 LCR Summary0",VLOOKUP("LcrDocAttached",'309'!$N:$ZZ,MATCH("Link to button",'309'!$N$1:$ZZ$1,0),
0)))))))=1,TRUE,FALSE)
))),"")</f>
        <v>0</v>
      </c>
    </row>
    <row r="29" spans="1:8" customFormat="1">
      <c r="A29" s="237" t="str">
        <f>VLOOKUP($G29,CSVLookups!$B:$R,MATCH(A$1,CSVLookups!$B$1:$R$1,0),FALSE)</f>
        <v>309 LCR Summary</v>
      </c>
      <c r="B29" s="237" t="str">
        <f>VLOOKUP($G29,CSVLookups!$B:$R,MATCH(B$1,CSVLookups!$B$1:$R$1,0),FALSE)</f>
        <v>C3</v>
      </c>
      <c r="C29" s="238" t="str">
        <f t="shared" si="1"/>
        <v>309 LCR SummaryC3</v>
      </c>
      <c r="D29" s="238" t="e">
        <f>IF(AND(VALUE(LEFT($A29,3))=309,LEN($B29)=3),VLOOKUP(VALUE(MID($B29,2,2)),_309_Table1,MATCH(MID($B29,1,1),_309_Table1_ColumnLookup,0),FALSE),
  IF($C29="309 LCR SummaryA",OneYearSCR,IF($C29="309 LCR SummaryB",UltimateSCR,IF(VALUE(LEFT($A29,3))=309,VLOOKUP(VALUE(MID($B29,2,1)),_309_Table1,MATCH(MID($B29,1,1),_309_Table1_ColumnLookup,0),FALSE)
+N("309"),
  IF(VALUE(LEFT($A29,3))=310,VLOOKUP(VALUE(MID($B29,2,1)),_310_Table1,MATCH(MID($B29,1,1),_310_Table1_ColumnLookup,0),FALSE)
+N("310"),
  IF(AND(VALUE(LEFT($A29,3))=311,LEN($I29)=4),VLOOKUP($I29,_311_Table1,MATCH($B29,_311_Table1_ColumnLookup,0),FALSE),
  IF(AND(VALUE(LEFT($A29,3))=311,OR($B29="I2",$B29="J2",$B29="K2",$B29="L2")),VLOOKUP('311'!$G$58,_311_Table1,MATCH(MID($B29,1,1),_311_Table1_ColumnLookup,0),FALSE),
  IF(AND(VALUE(LEFT($A29,3))=311,RIGHT($B29,5)="Total"),VLOOKUP('311'!$G$59,_311_Table1,MATCH(MID($B29,1,1),_311_Table1_ColumnLookup,0),FALSE),
  IF(VALUE(LEFT($A29,3))=311,VLOOKUP(VALUE(MID($B29,2,1)),_311_Table1,MATCH(MID($B29,1,1),_311_Table1_ColumnLookup,0),FALSE)
+N("311"),
  IF(AND(VALUE(LEFT($A29,3))=312,LEFT($G29,10)="Unincepted",$B29="G "),VLOOKUP(" ULO",_312_Table1,MATCH('312'!$N$16,_312_Table1_ColumnLookup,0),FALSE),
  IF(AND(VALUE(LEFT($A29,3))=312,LEFT($G29,10)="Unincepted",$B29="O "),VLOOKUP(" ULO",_312_Table1,MATCH('312'!$V$16,_312_Table1_ColumnLookup,0),FALSE),
  IF(AND(VALUE(LEFT($A29,3))=312,LEFT($G29,10)="Unincepted",$B29="Q "),VLOOKUP(" ULO",_312_Table1,MATCH('312'!$X$16,_312_Table1_ColumnLookup,0),FALSE),
  IF(AND(VALUE(LEFT($A29,3))=312,LEFT($G29,10)="Unincepted"),VLOOKUP(" ULO",_312_Table1,MATCH(LEFT($B29,1),_312_Table1_ColumnLookup,0),FALSE),
  IF(AND(VALUE(LEFT($A29,3))=312,LEFT($G29,5)="Total",$B29="G "),VLOOKUP('312'!$F$80,_312_Table1,MATCH('312'!$N$16,_312_Table1_ColumnLookup,0),FALSE),
  IF(AND(VALUE(LEFT($A29,3))=312,LEFT($G29,5)="Total",$B29="O "),VLOOKUP('312'!$F$80,_312_Table1,MATCH('312'!$V$16,_312_Table1_ColumnLookup,0),FALSE),
  IF(AND(VALUE(LEFT($A29,3))=312,LEFT($G29,5)="Total",$B29="Q "),VLOOKUP('312'!$F$80,_312_Table1,MATCH('312'!$X$16,_312_Table1_ColumnLookup,0),FALSE),
  IF(AND(VALUE(LEFT($A29,3))=312,LEFT($G29,5)="Total"),VLOOKUP('312'!$F$80,_312_Table1,MATCH(LEFT($B29,1),_312_Table1_ColumnLookup,0),FALSE),
  IF(AND(VALUE(LEFT($A29,3))=312,LEN($I29)=4,$B29="G"),VLOOKUP($I29,_312_Table1,MATCH('312'!$N$16,_312_Table1_ColumnLookup,0),FALSE),
  IF(AND(VALUE(LEFT($A29,3))=312,LEN($I29)=4,$B29="O"),VLOOKUP($I29,_312_Table1,MATCH('312'!$V$16,_312_Table1_ColumnLookup,0),FALSE),
  IF(AND(VALUE(LEFT($A29,3))=312,LEN($I29)=4,$B29="Q"),VLOOKUP($I29,_312_Table1,MATCH('312'!$X$16,_312_Table1_ColumnLookup,0),FALSE),
  IF(AND(VALUE(LEFT($A29,3))=312,LEN($I29)=4),VLOOKUP($I29,_312_Table1,MATCH(LEFT($B29,1),_312_Table1_ColumnLookup,0),FALSE)
+N("312"),
  IF(VALUE(LEFT($A29,3))=313,VLOOKUP(VALUE(MID($B29,2,1)),_313_Table1,MATCH(MID($B29,1,1),_313_Table1_ColumnLookup,0),FALSE)
+N("313"),
  IF(AND(VALUE(LEFT($A29,3))=314,LEN($B29)=3),VLOOKUP(VALUE(MID($B29,2,2)),_314_Table1,MATCH(MID($B29,1,1),_314_Table1_ColumnLookup,0),FALSE),
  IF(VALUE(LEFT($A29,3))=314,VLOOKUP(VALUE(MID($B29,2,1)),_314_Table1,MATCH(MID($B29,1,1),_314_Table1_ColumnLookup,0),FALSE)
+N("314"),
""))))))))))))))))))))))))</f>
        <v>#N/A</v>
      </c>
      <c r="E29" s="238">
        <f>IF(AND(VALUE(LEFT($A29,3))=309,LEN($B29)=3),VLOOKUP(VALUE(MID($B29,2,2)),_309_Table2,MATCH(MID($B29,1,1),_309_Table2_ColumnLookup,0),FALSE),
  IF($C29="309 LCR SummaryA",OneYearSCR,IF($C29="309 LCR SummaryB",UltimateSCR,IF(VALUE(LEFT($A29,3))=309,VLOOKUP(VALUE(MID($B29,2,1)),_309_Table2,MATCH(MID($B29,1,1),_309_Table2_ColumnLookup,0),FALSE)
+N("309"),
  IF(VALUE(LEFT($A29,3))=310,VLOOKUP(VALUE(MID($B29,2,1)),_310_Table2,MATCH(MID($B29,1,1),_310_Table2_ColumnLookup,0),FALSE)
+N("310"),
  IF(AND(VALUE(LEFT($A29,3))=311,LEN($I29)=4),VLOOKUP($I29,_311_Table2,MATCH($B29,_311_Table2_ColumnLookup,0),FALSE),
  IF(AND(VALUE(LEFT($A29,3))=311,OR($B29="I2",$B29="J2",$B29="K2",$B29="L2")),VLOOKUP('311'!$G$58,_311_Table2,MATCH(MID($B29,1,1),_311_Table2_ColumnLookup,0),FALSE),
  IF(AND(VALUE(LEFT($A29,3))=311,RIGHT($B29,5)="Total"),VLOOKUP('311'!$G$59,_311_Table2,MATCH(MID($B29,1,1),_311_Table2_ColumnLookup,0),FALSE),
  IF(VALUE(LEFT($A29,3))=311,VLOOKUP(VALUE(MID($B29,2,1)),_311_Table2,MATCH(MID($B29,1,1),_311_Table2_ColumnLookup,0),FALSE)
+N("311"),
  IF(AND(VALUE(LEFT($A29,3))=312,LEFT($G29,10)="Unincepted",$B29="G "),VLOOKUP(" ULO",_312_Table2,MATCH('312'!$N$16,_312_Table2_ColumnLookup,0),FALSE),
  IF(AND(VALUE(LEFT($A29,3))=312,LEFT($G29,10)="Unincepted",$B29="O "),VLOOKUP(" ULO",_312_Table2,MATCH('312'!$V$16,_312_Table2_ColumnLookup,0),FALSE),
  IF(AND(VALUE(LEFT($A29,3))=312,LEFT($G29,10)="Unincepted",$B29="Q "),VLOOKUP(" ULO",_312_Table2,MATCH('312'!$X$16,_312_Table2_ColumnLookup,0),FALSE),
  IF(AND(VALUE(LEFT($A29,3))=312,LEFT($G29,10)="Unincepted"),VLOOKUP(" ULO",_312_Table2,MATCH(LEFT($B29,1),_312_Table2_ColumnLookup,0),FALSE),
  IF(AND(VALUE(LEFT($A29,3))=312,LEFT($G29,5)="Total",$B29="G "),VLOOKUP('312'!$F$80,_312_Table2,MATCH('312'!$N$16,_312_Table2_ColumnLookup,0),FALSE),
  IF(AND(VALUE(LEFT($A29,3))=312,LEFT($G29,5)="Total",$B29="O "),VLOOKUP('312'!$F$80,_312_Table2,MATCH('312'!$V$16,_312_Table2_ColumnLookup,0),FALSE),
  IF(AND(VALUE(LEFT($A29,3))=312,LEFT($G29,5)="Total",$B29="Q "),VLOOKUP('312'!$F$80,_312_Table2,MATCH('312'!$X$16,_312_Table2_ColumnLookup,0),FALSE),
  IF(AND(VALUE(LEFT($A29,3))=312,LEFT($G29,5)="Total"),VLOOKUP('312'!$F$80,_312_Table2,MATCH(LEFT($B29,1),_312_Table2_ColumnLookup,0),FALSE),
  IF(AND(VALUE(LEFT($A29,3))=312,LEN($I29)=4,$B29="G"),VLOOKUP($I29,_312_Table2,MATCH('312'!$N$16,_312_Table2_ColumnLookup,0),FALSE),
  IF(AND(VALUE(LEFT($A29,3))=312,LEN($I29)=4,$B29="O"),VLOOKUP($I29,_312_Table2,MATCH('312'!$V$16,_312_Table2_ColumnLookup,0),FALSE),
  IF(AND(VALUE(LEFT($A29,3))=312,LEN($I29)=4,$B29="Q"),VLOOKUP($I29,_312_Table2,MATCH('312'!$X$16,_312_Table2_ColumnLookup,0),FALSE),
  IF(AND(VALUE(LEFT($A29,3))=312,LEN($I29)=4),VLOOKUP($I29,_312_Table2,MATCH(LEFT($B29,1),_312_Table2_ColumnLookup,0),FALSE)
+N("312"),
  IF(VALUE(LEFT($A29,3))=313,VLOOKUP(VALUE(MID($B29,2,1)),_313_Table2,MATCH(MID($B29,1,1),_313_Table2_ColumnLookup,0),FALSE)
+N("313"),
  IF(AND(VALUE(LEFT($A29,3))=314,LEN($B29)=3),VLOOKUP(VALUE(MID($B29,2,2)),_314_Table2,MATCH(MID($B29,1,1),_314_Table2_ColumnLookup,0),FALSE),
  IF(VALUE(LEFT($A29,3))=314,VLOOKUP(VALUE(MID($B29,2,1)),_314_Table2,MATCH(MID($B29,1,1),_314_Table2_ColumnLookup,0),FALSE)
+N("314"),
""))))))))))))))))))))))))</f>
        <v>0</v>
      </c>
      <c r="F29" s="238" t="e">
        <f>IF(AND(VALUE(LEFT($A29,3))=309,LEN($B29)=3),VLOOKUP(VALUE(MID($B29,2,2)),_309_Table3,MATCH(MID($B29,1,1),_309_Table3_ColumnLookup,0),FALSE),
  IF($C29="309 LCR SummaryA",OneYearSCR,IF($C29="309 LCR SummaryB",UltimateSCR,IF(VALUE(LEFT($A29,3))=309,VLOOKUP(VALUE(MID($B29,2,1)),_309_Table3,MATCH(MID($B29,1,1),_309_Table3_ColumnLookup,0),FALSE)
+N("309"),
  IF(VALUE(LEFT($A29,3))=310,VLOOKUP(VALUE(MID($B29,2,1)),_310_Table3,MATCH(MID($B29,1,1),_310_Table3_ColumnLookup,0),FALSE)
+N("310"),
  IF(AND(VALUE(LEFT($A29,3))=311,LEN($I29)=4),VLOOKUP($I29,_311_Table3,MATCH($B29,_311_Table3_ColumnLookup,0),FALSE),
  IF(AND(VALUE(LEFT($A29,3))=311,OR($B29="I2",$B29="J2",$B29="K2",$B29="L2")),VLOOKUP('311'!$G$58,_311_Table3,MATCH(MID($B29,1,1),_311_Table3_ColumnLookup,0),FALSE),
  IF(AND(VALUE(LEFT($A29,3))=311,RIGHT($B29,5)="Total"),VLOOKUP('311'!$G$59,_311_Table3,MATCH(MID($B29,1,1),_311_Table3_ColumnLookup,0),FALSE),
  IF(VALUE(LEFT($A29,3))=311,VLOOKUP(VALUE(MID($B29,2,1)),_311_Table3,MATCH(MID($B29,1,1),_311_Table3_ColumnLookup,0),FALSE)
+N("311"),
  IF(AND(VALUE(LEFT($A29,3))=312,LEFT($G29,10)="Unincepted",$B29="G "),VLOOKUP(" ULO",_312_Table3,MATCH('312'!$N$16,_312_Table3_ColumnLookup,0),FALSE),
  IF(AND(VALUE(LEFT($A29,3))=312,LEFT($G29,10)="Unincepted",$B29="O "),VLOOKUP(" ULO",_312_Table3,MATCH('312'!$V$16,_312_Table3_ColumnLookup,0),FALSE),
  IF(AND(VALUE(LEFT($A29,3))=312,LEFT($G29,10)="Unincepted",$B29="Q "),VLOOKUP(" ULO",_312_Table3,MATCH('312'!$X$16,_312_Table3_ColumnLookup,0),FALSE),
  IF(AND(VALUE(LEFT($A29,3))=312,LEFT($G29,10)="Unincepted"),VLOOKUP(" ULO",_312_Table3,MATCH(LEFT($B29,1),_312_Table3_ColumnLookup,0),FALSE),
  IF(AND(VALUE(LEFT($A29,3))=312,LEFT($G29,5)="Total",$B29="G "),VLOOKUP('312'!$F$80,_312_Table3,MATCH('312'!$N$16,_312_Table3_ColumnLookup,0),FALSE),
  IF(AND(VALUE(LEFT($A29,3))=312,LEFT($G29,5)="Total",$B29="O "),VLOOKUP('312'!$F$80,_312_Table3,MATCH('312'!$V$16,_312_Table3_ColumnLookup,0),FALSE),
  IF(AND(VALUE(LEFT($A29,3))=312,LEFT($G29,5)="Total",$B29="Q "),VLOOKUP('312'!$F$80,_312_Table3,MATCH('312'!$X$16,_312_Table3_ColumnLookup,0),FALSE),
  IF(AND(VALUE(LEFT($A29,3))=312,LEFT($G29,5)="Total"),VLOOKUP('312'!$F$80,_312_Table3,MATCH(LEFT($B29,1),_312_Table3_ColumnLookup,0),FALSE),
  IF(AND(VALUE(LEFT($A29,3))=312,LEN($I29)=4,$B29="G"),VLOOKUP($I29,_312_Table3,MATCH('312'!$N$16,_312_Table3_ColumnLookup,0),FALSE),
  IF(AND(VALUE(LEFT($A29,3))=312,LEN($I29)=4,$B29="O"),VLOOKUP($I29,_312_Table3,MATCH('312'!$V$16,_312_Table3_ColumnLookup,0),FALSE),
  IF(AND(VALUE(LEFT($A29,3))=312,LEN($I29)=4,$B29="Q"),VLOOKUP($I29,_312_Table3,MATCH('312'!$X$16,_312_Table3_ColumnLookup,0),FALSE),
  IF(AND(VALUE(LEFT($A29,3))=312,LEN($I29)=4),VLOOKUP($I29,_312_Table3,MATCH(LEFT($B29,1),_312_Table3_ColumnLookup,0),FALSE)
+N("312"),
  IF(VALUE(LEFT($A29,3))=313,VLOOKUP(VALUE(MID($B29,2,1)),_313_Table3,MATCH(MID($B29,1,1),_313_Table3_ColumnLookup,0),FALSE)
+N("313"),
  IF(AND(VALUE(LEFT($A29,3))=314,LEN($B29)=3),VLOOKUP(VALUE(MID($B29,2,2)),_314_Table3,MATCH(MID($B29,1,1),_314_Table3_ColumnLookup,0),FALSE),
  IF(VALUE(LEFT($A29,3))=314,VLOOKUP(VALUE(MID($B29,2,1)),_314_Table3,MATCH(MID($B29,1,1),_314_Table3_ColumnLookup,0),FALSE)
+N("314"),
""))))))))))))))))))))))))</f>
        <v>#NAME?</v>
      </c>
      <c r="G29" t="s">
        <v>936</v>
      </c>
      <c r="H29" s="321">
        <f>IFERROR(
IF(ISERROR($D29)=FALSE,$D29,IF(ISERROR($E29)=FALSE,$E29,IF(ISERROR($F29)=FALSE,$F29
+N("012 checkboxes"),
IF(
IF(OR(LEFT($A29,9)="Syndicate",LEFT($A29,12)="NewSyndicate"),VLOOKUP($A29,'012'!$J:$ZW,MATCH("Link to button",'012'!$J$1:$ZW$1,0),0)
+N("309 checkbox"),
IF($C29="309 LCR Summary0",VLOOKUP("Notes990",'309'!$P:$ZZ,MATCH("Link to button",'309'!$P$1:$ZZ$1,0),0)
+N("313 checkboxes"),
IF($C29="313 Financial Information0LcmVsScr",IF($C29="309 LCR Summary0",VLOOKUP("LcmVsScr",'309'!$N:$ZZ,MATCH("Link to button",'309'!$N$1:$ZZ$1,0),0),
IF($C29="313 Financial Information0LcrDocAttached",IF($C29="309 LCR Summary0",VLOOKUP("LcrDocAttached",'309'!$N:$ZZ,MATCH("Link to button",'309'!$N$1:$ZZ$1,0),
0)))))))=1,TRUE,FALSE)
))),"")</f>
        <v>0</v>
      </c>
    </row>
    <row r="30" spans="1:8" customFormat="1">
      <c r="A30" s="237" t="str">
        <f>VLOOKUP($G30,CSVLookups!$B:$R,MATCH(A$1,CSVLookups!$B$1:$R$1,0),FALSE)</f>
        <v>309 LCR Summary</v>
      </c>
      <c r="B30" s="237" t="str">
        <f>VLOOKUP($G30,CSVLookups!$B:$R,MATCH(B$1,CSVLookups!$B$1:$R$1,0),FALSE)</f>
        <v>G3</v>
      </c>
      <c r="C30" s="238" t="str">
        <f t="shared" si="1"/>
        <v>309 LCR SummaryG3</v>
      </c>
      <c r="D30" s="238" t="e">
        <f>IF(AND(VALUE(LEFT($A30,3))=309,LEN($B30)=3),VLOOKUP(VALUE(MID($B30,2,2)),_309_Table1,MATCH(MID($B30,1,1),_309_Table1_ColumnLookup,0),FALSE),
  IF($C30="309 LCR SummaryA",OneYearSCR,IF($C30="309 LCR SummaryB",UltimateSCR,IF(VALUE(LEFT($A30,3))=309,VLOOKUP(VALUE(MID($B30,2,1)),_309_Table1,MATCH(MID($B30,1,1),_309_Table1_ColumnLookup,0),FALSE)
+N("309"),
  IF(VALUE(LEFT($A30,3))=310,VLOOKUP(VALUE(MID($B30,2,1)),_310_Table1,MATCH(MID($B30,1,1),_310_Table1_ColumnLookup,0),FALSE)
+N("310"),
  IF(AND(VALUE(LEFT($A30,3))=311,LEN($I30)=4),VLOOKUP($I30,_311_Table1,MATCH($B30,_311_Table1_ColumnLookup,0),FALSE),
  IF(AND(VALUE(LEFT($A30,3))=311,OR($B30="I2",$B30="J2",$B30="K2",$B30="L2")),VLOOKUP('311'!$G$58,_311_Table1,MATCH(MID($B30,1,1),_311_Table1_ColumnLookup,0),FALSE),
  IF(AND(VALUE(LEFT($A30,3))=311,RIGHT($B30,5)="Total"),VLOOKUP('311'!$G$59,_311_Table1,MATCH(MID($B30,1,1),_311_Table1_ColumnLookup,0),FALSE),
  IF(VALUE(LEFT($A30,3))=311,VLOOKUP(VALUE(MID($B30,2,1)),_311_Table1,MATCH(MID($B30,1,1),_311_Table1_ColumnLookup,0),FALSE)
+N("311"),
  IF(AND(VALUE(LEFT($A30,3))=312,LEFT($G30,10)="Unincepted",$B30="G "),VLOOKUP(" ULO",_312_Table1,MATCH('312'!$N$16,_312_Table1_ColumnLookup,0),FALSE),
  IF(AND(VALUE(LEFT($A30,3))=312,LEFT($G30,10)="Unincepted",$B30="O "),VLOOKUP(" ULO",_312_Table1,MATCH('312'!$V$16,_312_Table1_ColumnLookup,0),FALSE),
  IF(AND(VALUE(LEFT($A30,3))=312,LEFT($G30,10)="Unincepted",$B30="Q "),VLOOKUP(" ULO",_312_Table1,MATCH('312'!$X$16,_312_Table1_ColumnLookup,0),FALSE),
  IF(AND(VALUE(LEFT($A30,3))=312,LEFT($G30,10)="Unincepted"),VLOOKUP(" ULO",_312_Table1,MATCH(LEFT($B30,1),_312_Table1_ColumnLookup,0),FALSE),
  IF(AND(VALUE(LEFT($A30,3))=312,LEFT($G30,5)="Total",$B30="G "),VLOOKUP('312'!$F$80,_312_Table1,MATCH('312'!$N$16,_312_Table1_ColumnLookup,0),FALSE),
  IF(AND(VALUE(LEFT($A30,3))=312,LEFT($G30,5)="Total",$B30="O "),VLOOKUP('312'!$F$80,_312_Table1,MATCH('312'!$V$16,_312_Table1_ColumnLookup,0),FALSE),
  IF(AND(VALUE(LEFT($A30,3))=312,LEFT($G30,5)="Total",$B30="Q "),VLOOKUP('312'!$F$80,_312_Table1,MATCH('312'!$X$16,_312_Table1_ColumnLookup,0),FALSE),
  IF(AND(VALUE(LEFT($A30,3))=312,LEFT($G30,5)="Total"),VLOOKUP('312'!$F$80,_312_Table1,MATCH(LEFT($B30,1),_312_Table1_ColumnLookup,0),FALSE),
  IF(AND(VALUE(LEFT($A30,3))=312,LEN($I30)=4,$B30="G"),VLOOKUP($I30,_312_Table1,MATCH('312'!$N$16,_312_Table1_ColumnLookup,0),FALSE),
  IF(AND(VALUE(LEFT($A30,3))=312,LEN($I30)=4,$B30="O"),VLOOKUP($I30,_312_Table1,MATCH('312'!$V$16,_312_Table1_ColumnLookup,0),FALSE),
  IF(AND(VALUE(LEFT($A30,3))=312,LEN($I30)=4,$B30="Q"),VLOOKUP($I30,_312_Table1,MATCH('312'!$X$16,_312_Table1_ColumnLookup,0),FALSE),
  IF(AND(VALUE(LEFT($A30,3))=312,LEN($I30)=4),VLOOKUP($I30,_312_Table1,MATCH(LEFT($B30,1),_312_Table1_ColumnLookup,0),FALSE)
+N("312"),
  IF(VALUE(LEFT($A30,3))=313,VLOOKUP(VALUE(MID($B30,2,1)),_313_Table1,MATCH(MID($B30,1,1),_313_Table1_ColumnLookup,0),FALSE)
+N("313"),
  IF(AND(VALUE(LEFT($A30,3))=314,LEN($B30)=3),VLOOKUP(VALUE(MID($B30,2,2)),_314_Table1,MATCH(MID($B30,1,1),_314_Table1_ColumnLookup,0),FALSE),
  IF(VALUE(LEFT($A30,3))=314,VLOOKUP(VALUE(MID($B30,2,1)),_314_Table1,MATCH(MID($B30,1,1),_314_Table1_ColumnLookup,0),FALSE)
+N("314"),
""))))))))))))))))))))))))</f>
        <v>#N/A</v>
      </c>
      <c r="E30" s="238">
        <f>IF(AND(VALUE(LEFT($A30,3))=309,LEN($B30)=3),VLOOKUP(VALUE(MID($B30,2,2)),_309_Table2,MATCH(MID($B30,1,1),_309_Table2_ColumnLookup,0),FALSE),
  IF($C30="309 LCR SummaryA",OneYearSCR,IF($C30="309 LCR SummaryB",UltimateSCR,IF(VALUE(LEFT($A30,3))=309,VLOOKUP(VALUE(MID($B30,2,1)),_309_Table2,MATCH(MID($B30,1,1),_309_Table2_ColumnLookup,0),FALSE)
+N("309"),
  IF(VALUE(LEFT($A30,3))=310,VLOOKUP(VALUE(MID($B30,2,1)),_310_Table2,MATCH(MID($B30,1,1),_310_Table2_ColumnLookup,0),FALSE)
+N("310"),
  IF(AND(VALUE(LEFT($A30,3))=311,LEN($I30)=4),VLOOKUP($I30,_311_Table2,MATCH($B30,_311_Table2_ColumnLookup,0),FALSE),
  IF(AND(VALUE(LEFT($A30,3))=311,OR($B30="I2",$B30="J2",$B30="K2",$B30="L2")),VLOOKUP('311'!$G$58,_311_Table2,MATCH(MID($B30,1,1),_311_Table2_ColumnLookup,0),FALSE),
  IF(AND(VALUE(LEFT($A30,3))=311,RIGHT($B30,5)="Total"),VLOOKUP('311'!$G$59,_311_Table2,MATCH(MID($B30,1,1),_311_Table2_ColumnLookup,0),FALSE),
  IF(VALUE(LEFT($A30,3))=311,VLOOKUP(VALUE(MID($B30,2,1)),_311_Table2,MATCH(MID($B30,1,1),_311_Table2_ColumnLookup,0),FALSE)
+N("311"),
  IF(AND(VALUE(LEFT($A30,3))=312,LEFT($G30,10)="Unincepted",$B30="G "),VLOOKUP(" ULO",_312_Table2,MATCH('312'!$N$16,_312_Table2_ColumnLookup,0),FALSE),
  IF(AND(VALUE(LEFT($A30,3))=312,LEFT($G30,10)="Unincepted",$B30="O "),VLOOKUP(" ULO",_312_Table2,MATCH('312'!$V$16,_312_Table2_ColumnLookup,0),FALSE),
  IF(AND(VALUE(LEFT($A30,3))=312,LEFT($G30,10)="Unincepted",$B30="Q "),VLOOKUP(" ULO",_312_Table2,MATCH('312'!$X$16,_312_Table2_ColumnLookup,0),FALSE),
  IF(AND(VALUE(LEFT($A30,3))=312,LEFT($G30,10)="Unincepted"),VLOOKUP(" ULO",_312_Table2,MATCH(LEFT($B30,1),_312_Table2_ColumnLookup,0),FALSE),
  IF(AND(VALUE(LEFT($A30,3))=312,LEFT($G30,5)="Total",$B30="G "),VLOOKUP('312'!$F$80,_312_Table2,MATCH('312'!$N$16,_312_Table2_ColumnLookup,0),FALSE),
  IF(AND(VALUE(LEFT($A30,3))=312,LEFT($G30,5)="Total",$B30="O "),VLOOKUP('312'!$F$80,_312_Table2,MATCH('312'!$V$16,_312_Table2_ColumnLookup,0),FALSE),
  IF(AND(VALUE(LEFT($A30,3))=312,LEFT($G30,5)="Total",$B30="Q "),VLOOKUP('312'!$F$80,_312_Table2,MATCH('312'!$X$16,_312_Table2_ColumnLookup,0),FALSE),
  IF(AND(VALUE(LEFT($A30,3))=312,LEFT($G30,5)="Total"),VLOOKUP('312'!$F$80,_312_Table2,MATCH(LEFT($B30,1),_312_Table2_ColumnLookup,0),FALSE),
  IF(AND(VALUE(LEFT($A30,3))=312,LEN($I30)=4,$B30="G"),VLOOKUP($I30,_312_Table2,MATCH('312'!$N$16,_312_Table2_ColumnLookup,0),FALSE),
  IF(AND(VALUE(LEFT($A30,3))=312,LEN($I30)=4,$B30="O"),VLOOKUP($I30,_312_Table2,MATCH('312'!$V$16,_312_Table2_ColumnLookup,0),FALSE),
  IF(AND(VALUE(LEFT($A30,3))=312,LEN($I30)=4,$B30="Q"),VLOOKUP($I30,_312_Table2,MATCH('312'!$X$16,_312_Table2_ColumnLookup,0),FALSE),
  IF(AND(VALUE(LEFT($A30,3))=312,LEN($I30)=4),VLOOKUP($I30,_312_Table2,MATCH(LEFT($B30,1),_312_Table2_ColumnLookup,0),FALSE)
+N("312"),
  IF(VALUE(LEFT($A30,3))=313,VLOOKUP(VALUE(MID($B30,2,1)),_313_Table2,MATCH(MID($B30,1,1),_313_Table2_ColumnLookup,0),FALSE)
+N("313"),
  IF(AND(VALUE(LEFT($A30,3))=314,LEN($B30)=3),VLOOKUP(VALUE(MID($B30,2,2)),_314_Table2,MATCH(MID($B30,1,1),_314_Table2_ColumnLookup,0),FALSE),
  IF(VALUE(LEFT($A30,3))=314,VLOOKUP(VALUE(MID($B30,2,1)),_314_Table2,MATCH(MID($B30,1,1),_314_Table2_ColumnLookup,0),FALSE)
+N("314"),
""))))))))))))))))))))))))</f>
        <v>0</v>
      </c>
      <c r="F30" s="238" t="e">
        <f>IF(AND(VALUE(LEFT($A30,3))=309,LEN($B30)=3),VLOOKUP(VALUE(MID($B30,2,2)),_309_Table3,MATCH(MID($B30,1,1),_309_Table3_ColumnLookup,0),FALSE),
  IF($C30="309 LCR SummaryA",OneYearSCR,IF($C30="309 LCR SummaryB",UltimateSCR,IF(VALUE(LEFT($A30,3))=309,VLOOKUP(VALUE(MID($B30,2,1)),_309_Table3,MATCH(MID($B30,1,1),_309_Table3_ColumnLookup,0),FALSE)
+N("309"),
  IF(VALUE(LEFT($A30,3))=310,VLOOKUP(VALUE(MID($B30,2,1)),_310_Table3,MATCH(MID($B30,1,1),_310_Table3_ColumnLookup,0),FALSE)
+N("310"),
  IF(AND(VALUE(LEFT($A30,3))=311,LEN($I30)=4),VLOOKUP($I30,_311_Table3,MATCH($B30,_311_Table3_ColumnLookup,0),FALSE),
  IF(AND(VALUE(LEFT($A30,3))=311,OR($B30="I2",$B30="J2",$B30="K2",$B30="L2")),VLOOKUP('311'!$G$58,_311_Table3,MATCH(MID($B30,1,1),_311_Table3_ColumnLookup,0),FALSE),
  IF(AND(VALUE(LEFT($A30,3))=311,RIGHT($B30,5)="Total"),VLOOKUP('311'!$G$59,_311_Table3,MATCH(MID($B30,1,1),_311_Table3_ColumnLookup,0),FALSE),
  IF(VALUE(LEFT($A30,3))=311,VLOOKUP(VALUE(MID($B30,2,1)),_311_Table3,MATCH(MID($B30,1,1),_311_Table3_ColumnLookup,0),FALSE)
+N("311"),
  IF(AND(VALUE(LEFT($A30,3))=312,LEFT($G30,10)="Unincepted",$B30="G "),VLOOKUP(" ULO",_312_Table3,MATCH('312'!$N$16,_312_Table3_ColumnLookup,0),FALSE),
  IF(AND(VALUE(LEFT($A30,3))=312,LEFT($G30,10)="Unincepted",$B30="O "),VLOOKUP(" ULO",_312_Table3,MATCH('312'!$V$16,_312_Table3_ColumnLookup,0),FALSE),
  IF(AND(VALUE(LEFT($A30,3))=312,LEFT($G30,10)="Unincepted",$B30="Q "),VLOOKUP(" ULO",_312_Table3,MATCH('312'!$X$16,_312_Table3_ColumnLookup,0),FALSE),
  IF(AND(VALUE(LEFT($A30,3))=312,LEFT($G30,10)="Unincepted"),VLOOKUP(" ULO",_312_Table3,MATCH(LEFT($B30,1),_312_Table3_ColumnLookup,0),FALSE),
  IF(AND(VALUE(LEFT($A30,3))=312,LEFT($G30,5)="Total",$B30="G "),VLOOKUP('312'!$F$80,_312_Table3,MATCH('312'!$N$16,_312_Table3_ColumnLookup,0),FALSE),
  IF(AND(VALUE(LEFT($A30,3))=312,LEFT($G30,5)="Total",$B30="O "),VLOOKUP('312'!$F$80,_312_Table3,MATCH('312'!$V$16,_312_Table3_ColumnLookup,0),FALSE),
  IF(AND(VALUE(LEFT($A30,3))=312,LEFT($G30,5)="Total",$B30="Q "),VLOOKUP('312'!$F$80,_312_Table3,MATCH('312'!$X$16,_312_Table3_ColumnLookup,0),FALSE),
  IF(AND(VALUE(LEFT($A30,3))=312,LEFT($G30,5)="Total"),VLOOKUP('312'!$F$80,_312_Table3,MATCH(LEFT($B30,1),_312_Table3_ColumnLookup,0),FALSE),
  IF(AND(VALUE(LEFT($A30,3))=312,LEN($I30)=4,$B30="G"),VLOOKUP($I30,_312_Table3,MATCH('312'!$N$16,_312_Table3_ColumnLookup,0),FALSE),
  IF(AND(VALUE(LEFT($A30,3))=312,LEN($I30)=4,$B30="O"),VLOOKUP($I30,_312_Table3,MATCH('312'!$V$16,_312_Table3_ColumnLookup,0),FALSE),
  IF(AND(VALUE(LEFT($A30,3))=312,LEN($I30)=4,$B30="Q"),VLOOKUP($I30,_312_Table3,MATCH('312'!$X$16,_312_Table3_ColumnLookup,0),FALSE),
  IF(AND(VALUE(LEFT($A30,3))=312,LEN($I30)=4),VLOOKUP($I30,_312_Table3,MATCH(LEFT($B30,1),_312_Table3_ColumnLookup,0),FALSE)
+N("312"),
  IF(VALUE(LEFT($A30,3))=313,VLOOKUP(VALUE(MID($B30,2,1)),_313_Table3,MATCH(MID($B30,1,1),_313_Table3_ColumnLookup,0),FALSE)
+N("313"),
  IF(AND(VALUE(LEFT($A30,3))=314,LEN($B30)=3),VLOOKUP(VALUE(MID($B30,2,2)),_314_Table3,MATCH(MID($B30,1,1),_314_Table3_ColumnLookup,0),FALSE),
  IF(VALUE(LEFT($A30,3))=314,VLOOKUP(VALUE(MID($B30,2,1)),_314_Table3,MATCH(MID($B30,1,1),_314_Table3_ColumnLookup,0),FALSE)
+N("314"),
""))))))))))))))))))))))))</f>
        <v>#NAME?</v>
      </c>
      <c r="G30" t="s">
        <v>938</v>
      </c>
      <c r="H30" s="321">
        <f>IFERROR(
IF(ISERROR($D30)=FALSE,$D30,IF(ISERROR($E30)=FALSE,$E30,IF(ISERROR($F30)=FALSE,$F30
+N("012 checkboxes"),
IF(
IF(OR(LEFT($A30,9)="Syndicate",LEFT($A30,12)="NewSyndicate"),VLOOKUP($A30,'012'!$J:$ZW,MATCH("Link to button",'012'!$J$1:$ZW$1,0),0)
+N("309 checkbox"),
IF($C30="309 LCR Summary0",VLOOKUP("Notes990",'309'!$P:$ZZ,MATCH("Link to button",'309'!$P$1:$ZZ$1,0),0)
+N("313 checkboxes"),
IF($C30="313 Financial Information0LcmVsScr",IF($C30="309 LCR Summary0",VLOOKUP("LcmVsScr",'309'!$N:$ZZ,MATCH("Link to button",'309'!$N$1:$ZZ$1,0),0),
IF($C30="313 Financial Information0LcrDocAttached",IF($C30="309 LCR Summary0",VLOOKUP("LcrDocAttached",'309'!$N:$ZZ,MATCH("Link to button",'309'!$N$1:$ZZ$1,0),
0)))))))=1,TRUE,FALSE)
))),"")</f>
        <v>0</v>
      </c>
    </row>
    <row r="31" spans="1:8" customFormat="1">
      <c r="A31" s="237" t="str">
        <f>VLOOKUP($G31,CSVLookups!$B:$R,MATCH(A$1,CSVLookups!$B$1:$R$1,0),FALSE)</f>
        <v>309 LCR Summary</v>
      </c>
      <c r="B31" s="237" t="str">
        <f>VLOOKUP($G31,CSVLookups!$B:$R,MATCH(B$1,CSVLookups!$B$1:$R$1,0),FALSE)</f>
        <v>C4</v>
      </c>
      <c r="C31" s="238" t="str">
        <f t="shared" si="1"/>
        <v>309 LCR SummaryC4</v>
      </c>
      <c r="D31" s="238" t="e">
        <f>IF(AND(VALUE(LEFT($A31,3))=309,LEN($B31)=3),VLOOKUP(VALUE(MID($B31,2,2)),_309_Table1,MATCH(MID($B31,1,1),_309_Table1_ColumnLookup,0),FALSE),
  IF($C31="309 LCR SummaryA",OneYearSCR,IF($C31="309 LCR SummaryB",UltimateSCR,IF(VALUE(LEFT($A31,3))=309,VLOOKUP(VALUE(MID($B31,2,1)),_309_Table1,MATCH(MID($B31,1,1),_309_Table1_ColumnLookup,0),FALSE)
+N("309"),
  IF(VALUE(LEFT($A31,3))=310,VLOOKUP(VALUE(MID($B31,2,1)),_310_Table1,MATCH(MID($B31,1,1),_310_Table1_ColumnLookup,0),FALSE)
+N("310"),
  IF(AND(VALUE(LEFT($A31,3))=311,LEN($I31)=4),VLOOKUP($I31,_311_Table1,MATCH($B31,_311_Table1_ColumnLookup,0),FALSE),
  IF(AND(VALUE(LEFT($A31,3))=311,OR($B31="I2",$B31="J2",$B31="K2",$B31="L2")),VLOOKUP('311'!$G$58,_311_Table1,MATCH(MID($B31,1,1),_311_Table1_ColumnLookup,0),FALSE),
  IF(AND(VALUE(LEFT($A31,3))=311,RIGHT($B31,5)="Total"),VLOOKUP('311'!$G$59,_311_Table1,MATCH(MID($B31,1,1),_311_Table1_ColumnLookup,0),FALSE),
  IF(VALUE(LEFT($A31,3))=311,VLOOKUP(VALUE(MID($B31,2,1)),_311_Table1,MATCH(MID($B31,1,1),_311_Table1_ColumnLookup,0),FALSE)
+N("311"),
  IF(AND(VALUE(LEFT($A31,3))=312,LEFT($G31,10)="Unincepted",$B31="G "),VLOOKUP(" ULO",_312_Table1,MATCH('312'!$N$16,_312_Table1_ColumnLookup,0),FALSE),
  IF(AND(VALUE(LEFT($A31,3))=312,LEFT($G31,10)="Unincepted",$B31="O "),VLOOKUP(" ULO",_312_Table1,MATCH('312'!$V$16,_312_Table1_ColumnLookup,0),FALSE),
  IF(AND(VALUE(LEFT($A31,3))=312,LEFT($G31,10)="Unincepted",$B31="Q "),VLOOKUP(" ULO",_312_Table1,MATCH('312'!$X$16,_312_Table1_ColumnLookup,0),FALSE),
  IF(AND(VALUE(LEFT($A31,3))=312,LEFT($G31,10)="Unincepted"),VLOOKUP(" ULO",_312_Table1,MATCH(LEFT($B31,1),_312_Table1_ColumnLookup,0),FALSE),
  IF(AND(VALUE(LEFT($A31,3))=312,LEFT($G31,5)="Total",$B31="G "),VLOOKUP('312'!$F$80,_312_Table1,MATCH('312'!$N$16,_312_Table1_ColumnLookup,0),FALSE),
  IF(AND(VALUE(LEFT($A31,3))=312,LEFT($G31,5)="Total",$B31="O "),VLOOKUP('312'!$F$80,_312_Table1,MATCH('312'!$V$16,_312_Table1_ColumnLookup,0),FALSE),
  IF(AND(VALUE(LEFT($A31,3))=312,LEFT($G31,5)="Total",$B31="Q "),VLOOKUP('312'!$F$80,_312_Table1,MATCH('312'!$X$16,_312_Table1_ColumnLookup,0),FALSE),
  IF(AND(VALUE(LEFT($A31,3))=312,LEFT($G31,5)="Total"),VLOOKUP('312'!$F$80,_312_Table1,MATCH(LEFT($B31,1),_312_Table1_ColumnLookup,0),FALSE),
  IF(AND(VALUE(LEFT($A31,3))=312,LEN($I31)=4,$B31="G"),VLOOKUP($I31,_312_Table1,MATCH('312'!$N$16,_312_Table1_ColumnLookup,0),FALSE),
  IF(AND(VALUE(LEFT($A31,3))=312,LEN($I31)=4,$B31="O"),VLOOKUP($I31,_312_Table1,MATCH('312'!$V$16,_312_Table1_ColumnLookup,0),FALSE),
  IF(AND(VALUE(LEFT($A31,3))=312,LEN($I31)=4,$B31="Q"),VLOOKUP($I31,_312_Table1,MATCH('312'!$X$16,_312_Table1_ColumnLookup,0),FALSE),
  IF(AND(VALUE(LEFT($A31,3))=312,LEN($I31)=4),VLOOKUP($I31,_312_Table1,MATCH(LEFT($B31,1),_312_Table1_ColumnLookup,0),FALSE)
+N("312"),
  IF(VALUE(LEFT($A31,3))=313,VLOOKUP(VALUE(MID($B31,2,1)),_313_Table1,MATCH(MID($B31,1,1),_313_Table1_ColumnLookup,0),FALSE)
+N("313"),
  IF(AND(VALUE(LEFT($A31,3))=314,LEN($B31)=3),VLOOKUP(VALUE(MID($B31,2,2)),_314_Table1,MATCH(MID($B31,1,1),_314_Table1_ColumnLookup,0),FALSE),
  IF(VALUE(LEFT($A31,3))=314,VLOOKUP(VALUE(MID($B31,2,1)),_314_Table1,MATCH(MID($B31,1,1),_314_Table1_ColumnLookup,0),FALSE)
+N("314"),
""))))))))))))))))))))))))</f>
        <v>#N/A</v>
      </c>
      <c r="E31" s="238">
        <f>IF(AND(VALUE(LEFT($A31,3))=309,LEN($B31)=3),VLOOKUP(VALUE(MID($B31,2,2)),_309_Table2,MATCH(MID($B31,1,1),_309_Table2_ColumnLookup,0),FALSE),
  IF($C31="309 LCR SummaryA",OneYearSCR,IF($C31="309 LCR SummaryB",UltimateSCR,IF(VALUE(LEFT($A31,3))=309,VLOOKUP(VALUE(MID($B31,2,1)),_309_Table2,MATCH(MID($B31,1,1),_309_Table2_ColumnLookup,0),FALSE)
+N("309"),
  IF(VALUE(LEFT($A31,3))=310,VLOOKUP(VALUE(MID($B31,2,1)),_310_Table2,MATCH(MID($B31,1,1),_310_Table2_ColumnLookup,0),FALSE)
+N("310"),
  IF(AND(VALUE(LEFT($A31,3))=311,LEN($I31)=4),VLOOKUP($I31,_311_Table2,MATCH($B31,_311_Table2_ColumnLookup,0),FALSE),
  IF(AND(VALUE(LEFT($A31,3))=311,OR($B31="I2",$B31="J2",$B31="K2",$B31="L2")),VLOOKUP('311'!$G$58,_311_Table2,MATCH(MID($B31,1,1),_311_Table2_ColumnLookup,0),FALSE),
  IF(AND(VALUE(LEFT($A31,3))=311,RIGHT($B31,5)="Total"),VLOOKUP('311'!$G$59,_311_Table2,MATCH(MID($B31,1,1),_311_Table2_ColumnLookup,0),FALSE),
  IF(VALUE(LEFT($A31,3))=311,VLOOKUP(VALUE(MID($B31,2,1)),_311_Table2,MATCH(MID($B31,1,1),_311_Table2_ColumnLookup,0),FALSE)
+N("311"),
  IF(AND(VALUE(LEFT($A31,3))=312,LEFT($G31,10)="Unincepted",$B31="G "),VLOOKUP(" ULO",_312_Table2,MATCH('312'!$N$16,_312_Table2_ColumnLookup,0),FALSE),
  IF(AND(VALUE(LEFT($A31,3))=312,LEFT($G31,10)="Unincepted",$B31="O "),VLOOKUP(" ULO",_312_Table2,MATCH('312'!$V$16,_312_Table2_ColumnLookup,0),FALSE),
  IF(AND(VALUE(LEFT($A31,3))=312,LEFT($G31,10)="Unincepted",$B31="Q "),VLOOKUP(" ULO",_312_Table2,MATCH('312'!$X$16,_312_Table2_ColumnLookup,0),FALSE),
  IF(AND(VALUE(LEFT($A31,3))=312,LEFT($G31,10)="Unincepted"),VLOOKUP(" ULO",_312_Table2,MATCH(LEFT($B31,1),_312_Table2_ColumnLookup,0),FALSE),
  IF(AND(VALUE(LEFT($A31,3))=312,LEFT($G31,5)="Total",$B31="G "),VLOOKUP('312'!$F$80,_312_Table2,MATCH('312'!$N$16,_312_Table2_ColumnLookup,0),FALSE),
  IF(AND(VALUE(LEFT($A31,3))=312,LEFT($G31,5)="Total",$B31="O "),VLOOKUP('312'!$F$80,_312_Table2,MATCH('312'!$V$16,_312_Table2_ColumnLookup,0),FALSE),
  IF(AND(VALUE(LEFT($A31,3))=312,LEFT($G31,5)="Total",$B31="Q "),VLOOKUP('312'!$F$80,_312_Table2,MATCH('312'!$X$16,_312_Table2_ColumnLookup,0),FALSE),
  IF(AND(VALUE(LEFT($A31,3))=312,LEFT($G31,5)="Total"),VLOOKUP('312'!$F$80,_312_Table2,MATCH(LEFT($B31,1),_312_Table2_ColumnLookup,0),FALSE),
  IF(AND(VALUE(LEFT($A31,3))=312,LEN($I31)=4,$B31="G"),VLOOKUP($I31,_312_Table2,MATCH('312'!$N$16,_312_Table2_ColumnLookup,0),FALSE),
  IF(AND(VALUE(LEFT($A31,3))=312,LEN($I31)=4,$B31="O"),VLOOKUP($I31,_312_Table2,MATCH('312'!$V$16,_312_Table2_ColumnLookup,0),FALSE),
  IF(AND(VALUE(LEFT($A31,3))=312,LEN($I31)=4,$B31="Q"),VLOOKUP($I31,_312_Table2,MATCH('312'!$X$16,_312_Table2_ColumnLookup,0),FALSE),
  IF(AND(VALUE(LEFT($A31,3))=312,LEN($I31)=4),VLOOKUP($I31,_312_Table2,MATCH(LEFT($B31,1),_312_Table2_ColumnLookup,0),FALSE)
+N("312"),
  IF(VALUE(LEFT($A31,3))=313,VLOOKUP(VALUE(MID($B31,2,1)),_313_Table2,MATCH(MID($B31,1,1),_313_Table2_ColumnLookup,0),FALSE)
+N("313"),
  IF(AND(VALUE(LEFT($A31,3))=314,LEN($B31)=3),VLOOKUP(VALUE(MID($B31,2,2)),_314_Table2,MATCH(MID($B31,1,1),_314_Table2_ColumnLookup,0),FALSE),
  IF(VALUE(LEFT($A31,3))=314,VLOOKUP(VALUE(MID($B31,2,1)),_314_Table2,MATCH(MID($B31,1,1),_314_Table2_ColumnLookup,0),FALSE)
+N("314"),
""))))))))))))))))))))))))</f>
        <v>0</v>
      </c>
      <c r="F31" s="238" t="e">
        <f>IF(AND(VALUE(LEFT($A31,3))=309,LEN($B31)=3),VLOOKUP(VALUE(MID($B31,2,2)),_309_Table3,MATCH(MID($B31,1,1),_309_Table3_ColumnLookup,0),FALSE),
  IF($C31="309 LCR SummaryA",OneYearSCR,IF($C31="309 LCR SummaryB",UltimateSCR,IF(VALUE(LEFT($A31,3))=309,VLOOKUP(VALUE(MID($B31,2,1)),_309_Table3,MATCH(MID($B31,1,1),_309_Table3_ColumnLookup,0),FALSE)
+N("309"),
  IF(VALUE(LEFT($A31,3))=310,VLOOKUP(VALUE(MID($B31,2,1)),_310_Table3,MATCH(MID($B31,1,1),_310_Table3_ColumnLookup,0),FALSE)
+N("310"),
  IF(AND(VALUE(LEFT($A31,3))=311,LEN($I31)=4),VLOOKUP($I31,_311_Table3,MATCH($B31,_311_Table3_ColumnLookup,0),FALSE),
  IF(AND(VALUE(LEFT($A31,3))=311,OR($B31="I2",$B31="J2",$B31="K2",$B31="L2")),VLOOKUP('311'!$G$58,_311_Table3,MATCH(MID($B31,1,1),_311_Table3_ColumnLookup,0),FALSE),
  IF(AND(VALUE(LEFT($A31,3))=311,RIGHT($B31,5)="Total"),VLOOKUP('311'!$G$59,_311_Table3,MATCH(MID($B31,1,1),_311_Table3_ColumnLookup,0),FALSE),
  IF(VALUE(LEFT($A31,3))=311,VLOOKUP(VALUE(MID($B31,2,1)),_311_Table3,MATCH(MID($B31,1,1),_311_Table3_ColumnLookup,0),FALSE)
+N("311"),
  IF(AND(VALUE(LEFT($A31,3))=312,LEFT($G31,10)="Unincepted",$B31="G "),VLOOKUP(" ULO",_312_Table3,MATCH('312'!$N$16,_312_Table3_ColumnLookup,0),FALSE),
  IF(AND(VALUE(LEFT($A31,3))=312,LEFT($G31,10)="Unincepted",$B31="O "),VLOOKUP(" ULO",_312_Table3,MATCH('312'!$V$16,_312_Table3_ColumnLookup,0),FALSE),
  IF(AND(VALUE(LEFT($A31,3))=312,LEFT($G31,10)="Unincepted",$B31="Q "),VLOOKUP(" ULO",_312_Table3,MATCH('312'!$X$16,_312_Table3_ColumnLookup,0),FALSE),
  IF(AND(VALUE(LEFT($A31,3))=312,LEFT($G31,10)="Unincepted"),VLOOKUP(" ULO",_312_Table3,MATCH(LEFT($B31,1),_312_Table3_ColumnLookup,0),FALSE),
  IF(AND(VALUE(LEFT($A31,3))=312,LEFT($G31,5)="Total",$B31="G "),VLOOKUP('312'!$F$80,_312_Table3,MATCH('312'!$N$16,_312_Table3_ColumnLookup,0),FALSE),
  IF(AND(VALUE(LEFT($A31,3))=312,LEFT($G31,5)="Total",$B31="O "),VLOOKUP('312'!$F$80,_312_Table3,MATCH('312'!$V$16,_312_Table3_ColumnLookup,0),FALSE),
  IF(AND(VALUE(LEFT($A31,3))=312,LEFT($G31,5)="Total",$B31="Q "),VLOOKUP('312'!$F$80,_312_Table3,MATCH('312'!$X$16,_312_Table3_ColumnLookup,0),FALSE),
  IF(AND(VALUE(LEFT($A31,3))=312,LEFT($G31,5)="Total"),VLOOKUP('312'!$F$80,_312_Table3,MATCH(LEFT($B31,1),_312_Table3_ColumnLookup,0),FALSE),
  IF(AND(VALUE(LEFT($A31,3))=312,LEN($I31)=4,$B31="G"),VLOOKUP($I31,_312_Table3,MATCH('312'!$N$16,_312_Table3_ColumnLookup,0),FALSE),
  IF(AND(VALUE(LEFT($A31,3))=312,LEN($I31)=4,$B31="O"),VLOOKUP($I31,_312_Table3,MATCH('312'!$V$16,_312_Table3_ColumnLookup,0),FALSE),
  IF(AND(VALUE(LEFT($A31,3))=312,LEN($I31)=4,$B31="Q"),VLOOKUP($I31,_312_Table3,MATCH('312'!$X$16,_312_Table3_ColumnLookup,0),FALSE),
  IF(AND(VALUE(LEFT($A31,3))=312,LEN($I31)=4),VLOOKUP($I31,_312_Table3,MATCH(LEFT($B31,1),_312_Table3_ColumnLookup,0),FALSE)
+N("312"),
  IF(VALUE(LEFT($A31,3))=313,VLOOKUP(VALUE(MID($B31,2,1)),_313_Table3,MATCH(MID($B31,1,1),_313_Table3_ColumnLookup,0),FALSE)
+N("313"),
  IF(AND(VALUE(LEFT($A31,3))=314,LEN($B31)=3),VLOOKUP(VALUE(MID($B31,2,2)),_314_Table3,MATCH(MID($B31,1,1),_314_Table3_ColumnLookup,0),FALSE),
  IF(VALUE(LEFT($A31,3))=314,VLOOKUP(VALUE(MID($B31,2,1)),_314_Table3,MATCH(MID($B31,1,1),_314_Table3_ColumnLookup,0),FALSE)
+N("314"),
""))))))))))))))))))))))))</f>
        <v>#NAME?</v>
      </c>
      <c r="G31" t="s">
        <v>940</v>
      </c>
      <c r="H31" s="321">
        <f>IFERROR(
IF(ISERROR($D31)=FALSE,$D31,IF(ISERROR($E31)=FALSE,$E31,IF(ISERROR($F31)=FALSE,$F31
+N("012 checkboxes"),
IF(
IF(OR(LEFT($A31,9)="Syndicate",LEFT($A31,12)="NewSyndicate"),VLOOKUP($A31,'012'!$J:$ZW,MATCH("Link to button",'012'!$J$1:$ZW$1,0),0)
+N("309 checkbox"),
IF($C31="309 LCR Summary0",VLOOKUP("Notes990",'309'!$P:$ZZ,MATCH("Link to button",'309'!$P$1:$ZZ$1,0),0)
+N("313 checkboxes"),
IF($C31="313 Financial Information0LcmVsScr",IF($C31="309 LCR Summary0",VLOOKUP("LcmVsScr",'309'!$N:$ZZ,MATCH("Link to button",'309'!$N$1:$ZZ$1,0),0),
IF($C31="313 Financial Information0LcrDocAttached",IF($C31="309 LCR Summary0",VLOOKUP("LcrDocAttached",'309'!$N:$ZZ,MATCH("Link to button",'309'!$N$1:$ZZ$1,0),
0)))))))=1,TRUE,FALSE)
))),"")</f>
        <v>0</v>
      </c>
    </row>
    <row r="32" spans="1:8" customFormat="1">
      <c r="A32" s="237" t="str">
        <f>VLOOKUP($G32,CSVLookups!$B:$R,MATCH(A$1,CSVLookups!$B$1:$R$1,0),FALSE)</f>
        <v>309 LCR Summary</v>
      </c>
      <c r="B32" s="237" t="str">
        <f>VLOOKUP($G32,CSVLookups!$B:$R,MATCH(B$1,CSVLookups!$B$1:$R$1,0),FALSE)</f>
        <v>D4</v>
      </c>
      <c r="C32" s="238" t="str">
        <f t="shared" si="1"/>
        <v>309 LCR SummaryD4</v>
      </c>
      <c r="D32" s="238" t="e">
        <f>IF(AND(VALUE(LEFT($A32,3))=309,LEN($B32)=3),VLOOKUP(VALUE(MID($B32,2,2)),_309_Table1,MATCH(MID($B32,1,1),_309_Table1_ColumnLookup,0),FALSE),
  IF($C32="309 LCR SummaryA",OneYearSCR,IF($C32="309 LCR SummaryB",UltimateSCR,IF(VALUE(LEFT($A32,3))=309,VLOOKUP(VALUE(MID($B32,2,1)),_309_Table1,MATCH(MID($B32,1,1),_309_Table1_ColumnLookup,0),FALSE)
+N("309"),
  IF(VALUE(LEFT($A32,3))=310,VLOOKUP(VALUE(MID($B32,2,1)),_310_Table1,MATCH(MID($B32,1,1),_310_Table1_ColumnLookup,0),FALSE)
+N("310"),
  IF(AND(VALUE(LEFT($A32,3))=311,LEN($I32)=4),VLOOKUP($I32,_311_Table1,MATCH($B32,_311_Table1_ColumnLookup,0),FALSE),
  IF(AND(VALUE(LEFT($A32,3))=311,OR($B32="I2",$B32="J2",$B32="K2",$B32="L2")),VLOOKUP('311'!$G$58,_311_Table1,MATCH(MID($B32,1,1),_311_Table1_ColumnLookup,0),FALSE),
  IF(AND(VALUE(LEFT($A32,3))=311,RIGHT($B32,5)="Total"),VLOOKUP('311'!$G$59,_311_Table1,MATCH(MID($B32,1,1),_311_Table1_ColumnLookup,0),FALSE),
  IF(VALUE(LEFT($A32,3))=311,VLOOKUP(VALUE(MID($B32,2,1)),_311_Table1,MATCH(MID($B32,1,1),_311_Table1_ColumnLookup,0),FALSE)
+N("311"),
  IF(AND(VALUE(LEFT($A32,3))=312,LEFT($G32,10)="Unincepted",$B32="G "),VLOOKUP(" ULO",_312_Table1,MATCH('312'!$N$16,_312_Table1_ColumnLookup,0),FALSE),
  IF(AND(VALUE(LEFT($A32,3))=312,LEFT($G32,10)="Unincepted",$B32="O "),VLOOKUP(" ULO",_312_Table1,MATCH('312'!$V$16,_312_Table1_ColumnLookup,0),FALSE),
  IF(AND(VALUE(LEFT($A32,3))=312,LEFT($G32,10)="Unincepted",$B32="Q "),VLOOKUP(" ULO",_312_Table1,MATCH('312'!$X$16,_312_Table1_ColumnLookup,0),FALSE),
  IF(AND(VALUE(LEFT($A32,3))=312,LEFT($G32,10)="Unincepted"),VLOOKUP(" ULO",_312_Table1,MATCH(LEFT($B32,1),_312_Table1_ColumnLookup,0),FALSE),
  IF(AND(VALUE(LEFT($A32,3))=312,LEFT($G32,5)="Total",$B32="G "),VLOOKUP('312'!$F$80,_312_Table1,MATCH('312'!$N$16,_312_Table1_ColumnLookup,0),FALSE),
  IF(AND(VALUE(LEFT($A32,3))=312,LEFT($G32,5)="Total",$B32="O "),VLOOKUP('312'!$F$80,_312_Table1,MATCH('312'!$V$16,_312_Table1_ColumnLookup,0),FALSE),
  IF(AND(VALUE(LEFT($A32,3))=312,LEFT($G32,5)="Total",$B32="Q "),VLOOKUP('312'!$F$80,_312_Table1,MATCH('312'!$X$16,_312_Table1_ColumnLookup,0),FALSE),
  IF(AND(VALUE(LEFT($A32,3))=312,LEFT($G32,5)="Total"),VLOOKUP('312'!$F$80,_312_Table1,MATCH(LEFT($B32,1),_312_Table1_ColumnLookup,0),FALSE),
  IF(AND(VALUE(LEFT($A32,3))=312,LEN($I32)=4,$B32="G"),VLOOKUP($I32,_312_Table1,MATCH('312'!$N$16,_312_Table1_ColumnLookup,0),FALSE),
  IF(AND(VALUE(LEFT($A32,3))=312,LEN($I32)=4,$B32="O"),VLOOKUP($I32,_312_Table1,MATCH('312'!$V$16,_312_Table1_ColumnLookup,0),FALSE),
  IF(AND(VALUE(LEFT($A32,3))=312,LEN($I32)=4,$B32="Q"),VLOOKUP($I32,_312_Table1,MATCH('312'!$X$16,_312_Table1_ColumnLookup,0),FALSE),
  IF(AND(VALUE(LEFT($A32,3))=312,LEN($I32)=4),VLOOKUP($I32,_312_Table1,MATCH(LEFT($B32,1),_312_Table1_ColumnLookup,0),FALSE)
+N("312"),
  IF(VALUE(LEFT($A32,3))=313,VLOOKUP(VALUE(MID($B32,2,1)),_313_Table1,MATCH(MID($B32,1,1),_313_Table1_ColumnLookup,0),FALSE)
+N("313"),
  IF(AND(VALUE(LEFT($A32,3))=314,LEN($B32)=3),VLOOKUP(VALUE(MID($B32,2,2)),_314_Table1,MATCH(MID($B32,1,1),_314_Table1_ColumnLookup,0),FALSE),
  IF(VALUE(LEFT($A32,3))=314,VLOOKUP(VALUE(MID($B32,2,1)),_314_Table1,MATCH(MID($B32,1,1),_314_Table1_ColumnLookup,0),FALSE)
+N("314"),
""))))))))))))))))))))))))</f>
        <v>#N/A</v>
      </c>
      <c r="E32" s="238">
        <f>IF(AND(VALUE(LEFT($A32,3))=309,LEN($B32)=3),VLOOKUP(VALUE(MID($B32,2,2)),_309_Table2,MATCH(MID($B32,1,1),_309_Table2_ColumnLookup,0),FALSE),
  IF($C32="309 LCR SummaryA",OneYearSCR,IF($C32="309 LCR SummaryB",UltimateSCR,IF(VALUE(LEFT($A32,3))=309,VLOOKUP(VALUE(MID($B32,2,1)),_309_Table2,MATCH(MID($B32,1,1),_309_Table2_ColumnLookup,0),FALSE)
+N("309"),
  IF(VALUE(LEFT($A32,3))=310,VLOOKUP(VALUE(MID($B32,2,1)),_310_Table2,MATCH(MID($B32,1,1),_310_Table2_ColumnLookup,0),FALSE)
+N("310"),
  IF(AND(VALUE(LEFT($A32,3))=311,LEN($I32)=4),VLOOKUP($I32,_311_Table2,MATCH($B32,_311_Table2_ColumnLookup,0),FALSE),
  IF(AND(VALUE(LEFT($A32,3))=311,OR($B32="I2",$B32="J2",$B32="K2",$B32="L2")),VLOOKUP('311'!$G$58,_311_Table2,MATCH(MID($B32,1,1),_311_Table2_ColumnLookup,0),FALSE),
  IF(AND(VALUE(LEFT($A32,3))=311,RIGHT($B32,5)="Total"),VLOOKUP('311'!$G$59,_311_Table2,MATCH(MID($B32,1,1),_311_Table2_ColumnLookup,0),FALSE),
  IF(VALUE(LEFT($A32,3))=311,VLOOKUP(VALUE(MID($B32,2,1)),_311_Table2,MATCH(MID($B32,1,1),_311_Table2_ColumnLookup,0),FALSE)
+N("311"),
  IF(AND(VALUE(LEFT($A32,3))=312,LEFT($G32,10)="Unincepted",$B32="G "),VLOOKUP(" ULO",_312_Table2,MATCH('312'!$N$16,_312_Table2_ColumnLookup,0),FALSE),
  IF(AND(VALUE(LEFT($A32,3))=312,LEFT($G32,10)="Unincepted",$B32="O "),VLOOKUP(" ULO",_312_Table2,MATCH('312'!$V$16,_312_Table2_ColumnLookup,0),FALSE),
  IF(AND(VALUE(LEFT($A32,3))=312,LEFT($G32,10)="Unincepted",$B32="Q "),VLOOKUP(" ULO",_312_Table2,MATCH('312'!$X$16,_312_Table2_ColumnLookup,0),FALSE),
  IF(AND(VALUE(LEFT($A32,3))=312,LEFT($G32,10)="Unincepted"),VLOOKUP(" ULO",_312_Table2,MATCH(LEFT($B32,1),_312_Table2_ColumnLookup,0),FALSE),
  IF(AND(VALUE(LEFT($A32,3))=312,LEFT($G32,5)="Total",$B32="G "),VLOOKUP('312'!$F$80,_312_Table2,MATCH('312'!$N$16,_312_Table2_ColumnLookup,0),FALSE),
  IF(AND(VALUE(LEFT($A32,3))=312,LEFT($G32,5)="Total",$B32="O "),VLOOKUP('312'!$F$80,_312_Table2,MATCH('312'!$V$16,_312_Table2_ColumnLookup,0),FALSE),
  IF(AND(VALUE(LEFT($A32,3))=312,LEFT($G32,5)="Total",$B32="Q "),VLOOKUP('312'!$F$80,_312_Table2,MATCH('312'!$X$16,_312_Table2_ColumnLookup,0),FALSE),
  IF(AND(VALUE(LEFT($A32,3))=312,LEFT($G32,5)="Total"),VLOOKUP('312'!$F$80,_312_Table2,MATCH(LEFT($B32,1),_312_Table2_ColumnLookup,0),FALSE),
  IF(AND(VALUE(LEFT($A32,3))=312,LEN($I32)=4,$B32="G"),VLOOKUP($I32,_312_Table2,MATCH('312'!$N$16,_312_Table2_ColumnLookup,0),FALSE),
  IF(AND(VALUE(LEFT($A32,3))=312,LEN($I32)=4,$B32="O"),VLOOKUP($I32,_312_Table2,MATCH('312'!$V$16,_312_Table2_ColumnLookup,0),FALSE),
  IF(AND(VALUE(LEFT($A32,3))=312,LEN($I32)=4,$B32="Q"),VLOOKUP($I32,_312_Table2,MATCH('312'!$X$16,_312_Table2_ColumnLookup,0),FALSE),
  IF(AND(VALUE(LEFT($A32,3))=312,LEN($I32)=4),VLOOKUP($I32,_312_Table2,MATCH(LEFT($B32,1),_312_Table2_ColumnLookup,0),FALSE)
+N("312"),
  IF(VALUE(LEFT($A32,3))=313,VLOOKUP(VALUE(MID($B32,2,1)),_313_Table2,MATCH(MID($B32,1,1),_313_Table2_ColumnLookup,0),FALSE)
+N("313"),
  IF(AND(VALUE(LEFT($A32,3))=314,LEN($B32)=3),VLOOKUP(VALUE(MID($B32,2,2)),_314_Table2,MATCH(MID($B32,1,1),_314_Table2_ColumnLookup,0),FALSE),
  IF(VALUE(LEFT($A32,3))=314,VLOOKUP(VALUE(MID($B32,2,1)),_314_Table2,MATCH(MID($B32,1,1),_314_Table2_ColumnLookup,0),FALSE)
+N("314"),
""))))))))))))))))))))))))</f>
        <v>0</v>
      </c>
      <c r="F32" s="238" t="e">
        <f>IF(AND(VALUE(LEFT($A32,3))=309,LEN($B32)=3),VLOOKUP(VALUE(MID($B32,2,2)),_309_Table3,MATCH(MID($B32,1,1),_309_Table3_ColumnLookup,0),FALSE),
  IF($C32="309 LCR SummaryA",OneYearSCR,IF($C32="309 LCR SummaryB",UltimateSCR,IF(VALUE(LEFT($A32,3))=309,VLOOKUP(VALUE(MID($B32,2,1)),_309_Table3,MATCH(MID($B32,1,1),_309_Table3_ColumnLookup,0),FALSE)
+N("309"),
  IF(VALUE(LEFT($A32,3))=310,VLOOKUP(VALUE(MID($B32,2,1)),_310_Table3,MATCH(MID($B32,1,1),_310_Table3_ColumnLookup,0),FALSE)
+N("310"),
  IF(AND(VALUE(LEFT($A32,3))=311,LEN($I32)=4),VLOOKUP($I32,_311_Table3,MATCH($B32,_311_Table3_ColumnLookup,0),FALSE),
  IF(AND(VALUE(LEFT($A32,3))=311,OR($B32="I2",$B32="J2",$B32="K2",$B32="L2")),VLOOKUP('311'!$G$58,_311_Table3,MATCH(MID($B32,1,1),_311_Table3_ColumnLookup,0),FALSE),
  IF(AND(VALUE(LEFT($A32,3))=311,RIGHT($B32,5)="Total"),VLOOKUP('311'!$G$59,_311_Table3,MATCH(MID($B32,1,1),_311_Table3_ColumnLookup,0),FALSE),
  IF(VALUE(LEFT($A32,3))=311,VLOOKUP(VALUE(MID($B32,2,1)),_311_Table3,MATCH(MID($B32,1,1),_311_Table3_ColumnLookup,0),FALSE)
+N("311"),
  IF(AND(VALUE(LEFT($A32,3))=312,LEFT($G32,10)="Unincepted",$B32="G "),VLOOKUP(" ULO",_312_Table3,MATCH('312'!$N$16,_312_Table3_ColumnLookup,0),FALSE),
  IF(AND(VALUE(LEFT($A32,3))=312,LEFT($G32,10)="Unincepted",$B32="O "),VLOOKUP(" ULO",_312_Table3,MATCH('312'!$V$16,_312_Table3_ColumnLookup,0),FALSE),
  IF(AND(VALUE(LEFT($A32,3))=312,LEFT($G32,10)="Unincepted",$B32="Q "),VLOOKUP(" ULO",_312_Table3,MATCH('312'!$X$16,_312_Table3_ColumnLookup,0),FALSE),
  IF(AND(VALUE(LEFT($A32,3))=312,LEFT($G32,10)="Unincepted"),VLOOKUP(" ULO",_312_Table3,MATCH(LEFT($B32,1),_312_Table3_ColumnLookup,0),FALSE),
  IF(AND(VALUE(LEFT($A32,3))=312,LEFT($G32,5)="Total",$B32="G "),VLOOKUP('312'!$F$80,_312_Table3,MATCH('312'!$N$16,_312_Table3_ColumnLookup,0),FALSE),
  IF(AND(VALUE(LEFT($A32,3))=312,LEFT($G32,5)="Total",$B32="O "),VLOOKUP('312'!$F$80,_312_Table3,MATCH('312'!$V$16,_312_Table3_ColumnLookup,0),FALSE),
  IF(AND(VALUE(LEFT($A32,3))=312,LEFT($G32,5)="Total",$B32="Q "),VLOOKUP('312'!$F$80,_312_Table3,MATCH('312'!$X$16,_312_Table3_ColumnLookup,0),FALSE),
  IF(AND(VALUE(LEFT($A32,3))=312,LEFT($G32,5)="Total"),VLOOKUP('312'!$F$80,_312_Table3,MATCH(LEFT($B32,1),_312_Table3_ColumnLookup,0),FALSE),
  IF(AND(VALUE(LEFT($A32,3))=312,LEN($I32)=4,$B32="G"),VLOOKUP($I32,_312_Table3,MATCH('312'!$N$16,_312_Table3_ColumnLookup,0),FALSE),
  IF(AND(VALUE(LEFT($A32,3))=312,LEN($I32)=4,$B32="O"),VLOOKUP($I32,_312_Table3,MATCH('312'!$V$16,_312_Table3_ColumnLookup,0),FALSE),
  IF(AND(VALUE(LEFT($A32,3))=312,LEN($I32)=4,$B32="Q"),VLOOKUP($I32,_312_Table3,MATCH('312'!$X$16,_312_Table3_ColumnLookup,0),FALSE),
  IF(AND(VALUE(LEFT($A32,3))=312,LEN($I32)=4),VLOOKUP($I32,_312_Table3,MATCH(LEFT($B32,1),_312_Table3_ColumnLookup,0),FALSE)
+N("312"),
  IF(VALUE(LEFT($A32,3))=313,VLOOKUP(VALUE(MID($B32,2,1)),_313_Table3,MATCH(MID($B32,1,1),_313_Table3_ColumnLookup,0),FALSE)
+N("313"),
  IF(AND(VALUE(LEFT($A32,3))=314,LEN($B32)=3),VLOOKUP(VALUE(MID($B32,2,2)),_314_Table3,MATCH(MID($B32,1,1),_314_Table3_ColumnLookup,0),FALSE),
  IF(VALUE(LEFT($A32,3))=314,VLOOKUP(VALUE(MID($B32,2,1)),_314_Table3,MATCH(MID($B32,1,1),_314_Table3_ColumnLookup,0),FALSE)
+N("314"),
""))))))))))))))))))))))))</f>
        <v>#NAME?</v>
      </c>
      <c r="G32" t="s">
        <v>943</v>
      </c>
      <c r="H32" s="321">
        <f>IFERROR(
IF(ISERROR($D32)=FALSE,$D32,IF(ISERROR($E32)=FALSE,$E32,IF(ISERROR($F32)=FALSE,$F32
+N("012 checkboxes"),
IF(
IF(OR(LEFT($A32,9)="Syndicate",LEFT($A32,12)="NewSyndicate"),VLOOKUP($A32,'012'!$J:$ZW,MATCH("Link to button",'012'!$J$1:$ZW$1,0),0)
+N("309 checkbox"),
IF($C32="309 LCR Summary0",VLOOKUP("Notes990",'309'!$P:$ZZ,MATCH("Link to button",'309'!$P$1:$ZZ$1,0),0)
+N("313 checkboxes"),
IF($C32="313 Financial Information0LcmVsScr",IF($C32="309 LCR Summary0",VLOOKUP("LcmVsScr",'309'!$N:$ZZ,MATCH("Link to button",'309'!$N$1:$ZZ$1,0),0),
IF($C32="313 Financial Information0LcrDocAttached",IF($C32="309 LCR Summary0",VLOOKUP("LcrDocAttached",'309'!$N:$ZZ,MATCH("Link to button",'309'!$N$1:$ZZ$1,0),
0)))))))=1,TRUE,FALSE)
))),"")</f>
        <v>0</v>
      </c>
    </row>
    <row r="33" spans="1:8" customFormat="1">
      <c r="A33" s="237" t="str">
        <f>VLOOKUP($G33,CSVLookups!$B:$R,MATCH(A$1,CSVLookups!$B$1:$R$1,0),FALSE)</f>
        <v>309 LCR Summary</v>
      </c>
      <c r="B33" s="237" t="str">
        <f>VLOOKUP($G33,CSVLookups!$B:$R,MATCH(B$1,CSVLookups!$B$1:$R$1,0),FALSE)</f>
        <v>E4</v>
      </c>
      <c r="C33" s="238" t="str">
        <f t="shared" si="1"/>
        <v>309 LCR SummaryE4</v>
      </c>
      <c r="D33" s="238" t="e">
        <f>IF(AND(VALUE(LEFT($A33,3))=309,LEN($B33)=3),VLOOKUP(VALUE(MID($B33,2,2)),_309_Table1,MATCH(MID($B33,1,1),_309_Table1_ColumnLookup,0),FALSE),
  IF($C33="309 LCR SummaryA",OneYearSCR,IF($C33="309 LCR SummaryB",UltimateSCR,IF(VALUE(LEFT($A33,3))=309,VLOOKUP(VALUE(MID($B33,2,1)),_309_Table1,MATCH(MID($B33,1,1),_309_Table1_ColumnLookup,0),FALSE)
+N("309"),
  IF(VALUE(LEFT($A33,3))=310,VLOOKUP(VALUE(MID($B33,2,1)),_310_Table1,MATCH(MID($B33,1,1),_310_Table1_ColumnLookup,0),FALSE)
+N("310"),
  IF(AND(VALUE(LEFT($A33,3))=311,LEN($I33)=4),VLOOKUP($I33,_311_Table1,MATCH($B33,_311_Table1_ColumnLookup,0),FALSE),
  IF(AND(VALUE(LEFT($A33,3))=311,OR($B33="I2",$B33="J2",$B33="K2",$B33="L2")),VLOOKUP('311'!$G$58,_311_Table1,MATCH(MID($B33,1,1),_311_Table1_ColumnLookup,0),FALSE),
  IF(AND(VALUE(LEFT($A33,3))=311,RIGHT($B33,5)="Total"),VLOOKUP('311'!$G$59,_311_Table1,MATCH(MID($B33,1,1),_311_Table1_ColumnLookup,0),FALSE),
  IF(VALUE(LEFT($A33,3))=311,VLOOKUP(VALUE(MID($B33,2,1)),_311_Table1,MATCH(MID($B33,1,1),_311_Table1_ColumnLookup,0),FALSE)
+N("311"),
  IF(AND(VALUE(LEFT($A33,3))=312,LEFT($G33,10)="Unincepted",$B33="G "),VLOOKUP(" ULO",_312_Table1,MATCH('312'!$N$16,_312_Table1_ColumnLookup,0),FALSE),
  IF(AND(VALUE(LEFT($A33,3))=312,LEFT($G33,10)="Unincepted",$B33="O "),VLOOKUP(" ULO",_312_Table1,MATCH('312'!$V$16,_312_Table1_ColumnLookup,0),FALSE),
  IF(AND(VALUE(LEFT($A33,3))=312,LEFT($G33,10)="Unincepted",$B33="Q "),VLOOKUP(" ULO",_312_Table1,MATCH('312'!$X$16,_312_Table1_ColumnLookup,0),FALSE),
  IF(AND(VALUE(LEFT($A33,3))=312,LEFT($G33,10)="Unincepted"),VLOOKUP(" ULO",_312_Table1,MATCH(LEFT($B33,1),_312_Table1_ColumnLookup,0),FALSE),
  IF(AND(VALUE(LEFT($A33,3))=312,LEFT($G33,5)="Total",$B33="G "),VLOOKUP('312'!$F$80,_312_Table1,MATCH('312'!$N$16,_312_Table1_ColumnLookup,0),FALSE),
  IF(AND(VALUE(LEFT($A33,3))=312,LEFT($G33,5)="Total",$B33="O "),VLOOKUP('312'!$F$80,_312_Table1,MATCH('312'!$V$16,_312_Table1_ColumnLookup,0),FALSE),
  IF(AND(VALUE(LEFT($A33,3))=312,LEFT($G33,5)="Total",$B33="Q "),VLOOKUP('312'!$F$80,_312_Table1,MATCH('312'!$X$16,_312_Table1_ColumnLookup,0),FALSE),
  IF(AND(VALUE(LEFT($A33,3))=312,LEFT($G33,5)="Total"),VLOOKUP('312'!$F$80,_312_Table1,MATCH(LEFT($B33,1),_312_Table1_ColumnLookup,0),FALSE),
  IF(AND(VALUE(LEFT($A33,3))=312,LEN($I33)=4,$B33="G"),VLOOKUP($I33,_312_Table1,MATCH('312'!$N$16,_312_Table1_ColumnLookup,0),FALSE),
  IF(AND(VALUE(LEFT($A33,3))=312,LEN($I33)=4,$B33="O"),VLOOKUP($I33,_312_Table1,MATCH('312'!$V$16,_312_Table1_ColumnLookup,0),FALSE),
  IF(AND(VALUE(LEFT($A33,3))=312,LEN($I33)=4,$B33="Q"),VLOOKUP($I33,_312_Table1,MATCH('312'!$X$16,_312_Table1_ColumnLookup,0),FALSE),
  IF(AND(VALUE(LEFT($A33,3))=312,LEN($I33)=4),VLOOKUP($I33,_312_Table1,MATCH(LEFT($B33,1),_312_Table1_ColumnLookup,0),FALSE)
+N("312"),
  IF(VALUE(LEFT($A33,3))=313,VLOOKUP(VALUE(MID($B33,2,1)),_313_Table1,MATCH(MID($B33,1,1),_313_Table1_ColumnLookup,0),FALSE)
+N("313"),
  IF(AND(VALUE(LEFT($A33,3))=314,LEN($B33)=3),VLOOKUP(VALUE(MID($B33,2,2)),_314_Table1,MATCH(MID($B33,1,1),_314_Table1_ColumnLookup,0),FALSE),
  IF(VALUE(LEFT($A33,3))=314,VLOOKUP(VALUE(MID($B33,2,1)),_314_Table1,MATCH(MID($B33,1,1),_314_Table1_ColumnLookup,0),FALSE)
+N("314"),
""))))))))))))))))))))))))</f>
        <v>#N/A</v>
      </c>
      <c r="E33" s="238">
        <f>IF(AND(VALUE(LEFT($A33,3))=309,LEN($B33)=3),VLOOKUP(VALUE(MID($B33,2,2)),_309_Table2,MATCH(MID($B33,1,1),_309_Table2_ColumnLookup,0),FALSE),
  IF($C33="309 LCR SummaryA",OneYearSCR,IF($C33="309 LCR SummaryB",UltimateSCR,IF(VALUE(LEFT($A33,3))=309,VLOOKUP(VALUE(MID($B33,2,1)),_309_Table2,MATCH(MID($B33,1,1),_309_Table2_ColumnLookup,0),FALSE)
+N("309"),
  IF(VALUE(LEFT($A33,3))=310,VLOOKUP(VALUE(MID($B33,2,1)),_310_Table2,MATCH(MID($B33,1,1),_310_Table2_ColumnLookup,0),FALSE)
+N("310"),
  IF(AND(VALUE(LEFT($A33,3))=311,LEN($I33)=4),VLOOKUP($I33,_311_Table2,MATCH($B33,_311_Table2_ColumnLookup,0),FALSE),
  IF(AND(VALUE(LEFT($A33,3))=311,OR($B33="I2",$B33="J2",$B33="K2",$B33="L2")),VLOOKUP('311'!$G$58,_311_Table2,MATCH(MID($B33,1,1),_311_Table2_ColumnLookup,0),FALSE),
  IF(AND(VALUE(LEFT($A33,3))=311,RIGHT($B33,5)="Total"),VLOOKUP('311'!$G$59,_311_Table2,MATCH(MID($B33,1,1),_311_Table2_ColumnLookup,0),FALSE),
  IF(VALUE(LEFT($A33,3))=311,VLOOKUP(VALUE(MID($B33,2,1)),_311_Table2,MATCH(MID($B33,1,1),_311_Table2_ColumnLookup,0),FALSE)
+N("311"),
  IF(AND(VALUE(LEFT($A33,3))=312,LEFT($G33,10)="Unincepted",$B33="G "),VLOOKUP(" ULO",_312_Table2,MATCH('312'!$N$16,_312_Table2_ColumnLookup,0),FALSE),
  IF(AND(VALUE(LEFT($A33,3))=312,LEFT($G33,10)="Unincepted",$B33="O "),VLOOKUP(" ULO",_312_Table2,MATCH('312'!$V$16,_312_Table2_ColumnLookup,0),FALSE),
  IF(AND(VALUE(LEFT($A33,3))=312,LEFT($G33,10)="Unincepted",$B33="Q "),VLOOKUP(" ULO",_312_Table2,MATCH('312'!$X$16,_312_Table2_ColumnLookup,0),FALSE),
  IF(AND(VALUE(LEFT($A33,3))=312,LEFT($G33,10)="Unincepted"),VLOOKUP(" ULO",_312_Table2,MATCH(LEFT($B33,1),_312_Table2_ColumnLookup,0),FALSE),
  IF(AND(VALUE(LEFT($A33,3))=312,LEFT($G33,5)="Total",$B33="G "),VLOOKUP('312'!$F$80,_312_Table2,MATCH('312'!$N$16,_312_Table2_ColumnLookup,0),FALSE),
  IF(AND(VALUE(LEFT($A33,3))=312,LEFT($G33,5)="Total",$B33="O "),VLOOKUP('312'!$F$80,_312_Table2,MATCH('312'!$V$16,_312_Table2_ColumnLookup,0),FALSE),
  IF(AND(VALUE(LEFT($A33,3))=312,LEFT($G33,5)="Total",$B33="Q "),VLOOKUP('312'!$F$80,_312_Table2,MATCH('312'!$X$16,_312_Table2_ColumnLookup,0),FALSE),
  IF(AND(VALUE(LEFT($A33,3))=312,LEFT($G33,5)="Total"),VLOOKUP('312'!$F$80,_312_Table2,MATCH(LEFT($B33,1),_312_Table2_ColumnLookup,0),FALSE),
  IF(AND(VALUE(LEFT($A33,3))=312,LEN($I33)=4,$B33="G"),VLOOKUP($I33,_312_Table2,MATCH('312'!$N$16,_312_Table2_ColumnLookup,0),FALSE),
  IF(AND(VALUE(LEFT($A33,3))=312,LEN($I33)=4,$B33="O"),VLOOKUP($I33,_312_Table2,MATCH('312'!$V$16,_312_Table2_ColumnLookup,0),FALSE),
  IF(AND(VALUE(LEFT($A33,3))=312,LEN($I33)=4,$B33="Q"),VLOOKUP($I33,_312_Table2,MATCH('312'!$X$16,_312_Table2_ColumnLookup,0),FALSE),
  IF(AND(VALUE(LEFT($A33,3))=312,LEN($I33)=4),VLOOKUP($I33,_312_Table2,MATCH(LEFT($B33,1),_312_Table2_ColumnLookup,0),FALSE)
+N("312"),
  IF(VALUE(LEFT($A33,3))=313,VLOOKUP(VALUE(MID($B33,2,1)),_313_Table2,MATCH(MID($B33,1,1),_313_Table2_ColumnLookup,0),FALSE)
+N("313"),
  IF(AND(VALUE(LEFT($A33,3))=314,LEN($B33)=3),VLOOKUP(VALUE(MID($B33,2,2)),_314_Table2,MATCH(MID($B33,1,1),_314_Table2_ColumnLookup,0),FALSE),
  IF(VALUE(LEFT($A33,3))=314,VLOOKUP(VALUE(MID($B33,2,1)),_314_Table2,MATCH(MID($B33,1,1),_314_Table2_ColumnLookup,0),FALSE)
+N("314"),
""))))))))))))))))))))))))</f>
        <v>0</v>
      </c>
      <c r="F33" s="238" t="e">
        <f>IF(AND(VALUE(LEFT($A33,3))=309,LEN($B33)=3),VLOOKUP(VALUE(MID($B33,2,2)),_309_Table3,MATCH(MID($B33,1,1),_309_Table3_ColumnLookup,0),FALSE),
  IF($C33="309 LCR SummaryA",OneYearSCR,IF($C33="309 LCR SummaryB",UltimateSCR,IF(VALUE(LEFT($A33,3))=309,VLOOKUP(VALUE(MID($B33,2,1)),_309_Table3,MATCH(MID($B33,1,1),_309_Table3_ColumnLookup,0),FALSE)
+N("309"),
  IF(VALUE(LEFT($A33,3))=310,VLOOKUP(VALUE(MID($B33,2,1)),_310_Table3,MATCH(MID($B33,1,1),_310_Table3_ColumnLookup,0),FALSE)
+N("310"),
  IF(AND(VALUE(LEFT($A33,3))=311,LEN($I33)=4),VLOOKUP($I33,_311_Table3,MATCH($B33,_311_Table3_ColumnLookup,0),FALSE),
  IF(AND(VALUE(LEFT($A33,3))=311,OR($B33="I2",$B33="J2",$B33="K2",$B33="L2")),VLOOKUP('311'!$G$58,_311_Table3,MATCH(MID($B33,1,1),_311_Table3_ColumnLookup,0),FALSE),
  IF(AND(VALUE(LEFT($A33,3))=311,RIGHT($B33,5)="Total"),VLOOKUP('311'!$G$59,_311_Table3,MATCH(MID($B33,1,1),_311_Table3_ColumnLookup,0),FALSE),
  IF(VALUE(LEFT($A33,3))=311,VLOOKUP(VALUE(MID($B33,2,1)),_311_Table3,MATCH(MID($B33,1,1),_311_Table3_ColumnLookup,0),FALSE)
+N("311"),
  IF(AND(VALUE(LEFT($A33,3))=312,LEFT($G33,10)="Unincepted",$B33="G "),VLOOKUP(" ULO",_312_Table3,MATCH('312'!$N$16,_312_Table3_ColumnLookup,0),FALSE),
  IF(AND(VALUE(LEFT($A33,3))=312,LEFT($G33,10)="Unincepted",$B33="O "),VLOOKUP(" ULO",_312_Table3,MATCH('312'!$V$16,_312_Table3_ColumnLookup,0),FALSE),
  IF(AND(VALUE(LEFT($A33,3))=312,LEFT($G33,10)="Unincepted",$B33="Q "),VLOOKUP(" ULO",_312_Table3,MATCH('312'!$X$16,_312_Table3_ColumnLookup,0),FALSE),
  IF(AND(VALUE(LEFT($A33,3))=312,LEFT($G33,10)="Unincepted"),VLOOKUP(" ULO",_312_Table3,MATCH(LEFT($B33,1),_312_Table3_ColumnLookup,0),FALSE),
  IF(AND(VALUE(LEFT($A33,3))=312,LEFT($G33,5)="Total",$B33="G "),VLOOKUP('312'!$F$80,_312_Table3,MATCH('312'!$N$16,_312_Table3_ColumnLookup,0),FALSE),
  IF(AND(VALUE(LEFT($A33,3))=312,LEFT($G33,5)="Total",$B33="O "),VLOOKUP('312'!$F$80,_312_Table3,MATCH('312'!$V$16,_312_Table3_ColumnLookup,0),FALSE),
  IF(AND(VALUE(LEFT($A33,3))=312,LEFT($G33,5)="Total",$B33="Q "),VLOOKUP('312'!$F$80,_312_Table3,MATCH('312'!$X$16,_312_Table3_ColumnLookup,0),FALSE),
  IF(AND(VALUE(LEFT($A33,3))=312,LEFT($G33,5)="Total"),VLOOKUP('312'!$F$80,_312_Table3,MATCH(LEFT($B33,1),_312_Table3_ColumnLookup,0),FALSE),
  IF(AND(VALUE(LEFT($A33,3))=312,LEN($I33)=4,$B33="G"),VLOOKUP($I33,_312_Table3,MATCH('312'!$N$16,_312_Table3_ColumnLookup,0),FALSE),
  IF(AND(VALUE(LEFT($A33,3))=312,LEN($I33)=4,$B33="O"),VLOOKUP($I33,_312_Table3,MATCH('312'!$V$16,_312_Table3_ColumnLookup,0),FALSE),
  IF(AND(VALUE(LEFT($A33,3))=312,LEN($I33)=4,$B33="Q"),VLOOKUP($I33,_312_Table3,MATCH('312'!$X$16,_312_Table3_ColumnLookup,0),FALSE),
  IF(AND(VALUE(LEFT($A33,3))=312,LEN($I33)=4),VLOOKUP($I33,_312_Table3,MATCH(LEFT($B33,1),_312_Table3_ColumnLookup,0),FALSE)
+N("312"),
  IF(VALUE(LEFT($A33,3))=313,VLOOKUP(VALUE(MID($B33,2,1)),_313_Table3,MATCH(MID($B33,1,1),_313_Table3_ColumnLookup,0),FALSE)
+N("313"),
  IF(AND(VALUE(LEFT($A33,3))=314,LEN($B33)=3),VLOOKUP(VALUE(MID($B33,2,2)),_314_Table3,MATCH(MID($B33,1,1),_314_Table3_ColumnLookup,0),FALSE),
  IF(VALUE(LEFT($A33,3))=314,VLOOKUP(VALUE(MID($B33,2,1)),_314_Table3,MATCH(MID($B33,1,1),_314_Table3_ColumnLookup,0),FALSE)
+N("314"),
""))))))))))))))))))))))))</f>
        <v>#NAME?</v>
      </c>
      <c r="G33" t="s">
        <v>946</v>
      </c>
      <c r="H33" s="321">
        <f>IFERROR(
IF(ISERROR($D33)=FALSE,$D33,IF(ISERROR($E33)=FALSE,$E33,IF(ISERROR($F33)=FALSE,$F33
+N("012 checkboxes"),
IF(
IF(OR(LEFT($A33,9)="Syndicate",LEFT($A33,12)="NewSyndicate"),VLOOKUP($A33,'012'!$J:$ZW,MATCH("Link to button",'012'!$J$1:$ZW$1,0),0)
+N("309 checkbox"),
IF($C33="309 LCR Summary0",VLOOKUP("Notes990",'309'!$P:$ZZ,MATCH("Link to button",'309'!$P$1:$ZZ$1,0),0)
+N("313 checkboxes"),
IF($C33="313 Financial Information0LcmVsScr",IF($C33="309 LCR Summary0",VLOOKUP("LcmVsScr",'309'!$N:$ZZ,MATCH("Link to button",'309'!$N$1:$ZZ$1,0),0),
IF($C33="313 Financial Information0LcrDocAttached",IF($C33="309 LCR Summary0",VLOOKUP("LcrDocAttached",'309'!$N:$ZZ,MATCH("Link to button",'309'!$N$1:$ZZ$1,0),
0)))))))=1,TRUE,FALSE)
))),"")</f>
        <v>0</v>
      </c>
    </row>
    <row r="34" spans="1:8" customFormat="1">
      <c r="A34" s="237" t="str">
        <f>VLOOKUP($G34,CSVLookups!$B:$R,MATCH(A$1,CSVLookups!$B$1:$R$1,0),FALSE)</f>
        <v>309 LCR Summary</v>
      </c>
      <c r="B34" s="237" t="str">
        <f>VLOOKUP($G34,CSVLookups!$B:$R,MATCH(B$1,CSVLookups!$B$1:$R$1,0),FALSE)</f>
        <v>F4</v>
      </c>
      <c r="C34" s="238" t="str">
        <f t="shared" si="1"/>
        <v>309 LCR SummaryF4</v>
      </c>
      <c r="D34" s="238" t="e">
        <f>IF(AND(VALUE(LEFT($A34,3))=309,LEN($B34)=3),VLOOKUP(VALUE(MID($B34,2,2)),_309_Table1,MATCH(MID($B34,1,1),_309_Table1_ColumnLookup,0),FALSE),
  IF($C34="309 LCR SummaryA",OneYearSCR,IF($C34="309 LCR SummaryB",UltimateSCR,IF(VALUE(LEFT($A34,3))=309,VLOOKUP(VALUE(MID($B34,2,1)),_309_Table1,MATCH(MID($B34,1,1),_309_Table1_ColumnLookup,0),FALSE)
+N("309"),
  IF(VALUE(LEFT($A34,3))=310,VLOOKUP(VALUE(MID($B34,2,1)),_310_Table1,MATCH(MID($B34,1,1),_310_Table1_ColumnLookup,0),FALSE)
+N("310"),
  IF(AND(VALUE(LEFT($A34,3))=311,LEN($I34)=4),VLOOKUP($I34,_311_Table1,MATCH($B34,_311_Table1_ColumnLookup,0),FALSE),
  IF(AND(VALUE(LEFT($A34,3))=311,OR($B34="I2",$B34="J2",$B34="K2",$B34="L2")),VLOOKUP('311'!$G$58,_311_Table1,MATCH(MID($B34,1,1),_311_Table1_ColumnLookup,0),FALSE),
  IF(AND(VALUE(LEFT($A34,3))=311,RIGHT($B34,5)="Total"),VLOOKUP('311'!$G$59,_311_Table1,MATCH(MID($B34,1,1),_311_Table1_ColumnLookup,0),FALSE),
  IF(VALUE(LEFT($A34,3))=311,VLOOKUP(VALUE(MID($B34,2,1)),_311_Table1,MATCH(MID($B34,1,1),_311_Table1_ColumnLookup,0),FALSE)
+N("311"),
  IF(AND(VALUE(LEFT($A34,3))=312,LEFT($G34,10)="Unincepted",$B34="G "),VLOOKUP(" ULO",_312_Table1,MATCH('312'!$N$16,_312_Table1_ColumnLookup,0),FALSE),
  IF(AND(VALUE(LEFT($A34,3))=312,LEFT($G34,10)="Unincepted",$B34="O "),VLOOKUP(" ULO",_312_Table1,MATCH('312'!$V$16,_312_Table1_ColumnLookup,0),FALSE),
  IF(AND(VALUE(LEFT($A34,3))=312,LEFT($G34,10)="Unincepted",$B34="Q "),VLOOKUP(" ULO",_312_Table1,MATCH('312'!$X$16,_312_Table1_ColumnLookup,0),FALSE),
  IF(AND(VALUE(LEFT($A34,3))=312,LEFT($G34,10)="Unincepted"),VLOOKUP(" ULO",_312_Table1,MATCH(LEFT($B34,1),_312_Table1_ColumnLookup,0),FALSE),
  IF(AND(VALUE(LEFT($A34,3))=312,LEFT($G34,5)="Total",$B34="G "),VLOOKUP('312'!$F$80,_312_Table1,MATCH('312'!$N$16,_312_Table1_ColumnLookup,0),FALSE),
  IF(AND(VALUE(LEFT($A34,3))=312,LEFT($G34,5)="Total",$B34="O "),VLOOKUP('312'!$F$80,_312_Table1,MATCH('312'!$V$16,_312_Table1_ColumnLookup,0),FALSE),
  IF(AND(VALUE(LEFT($A34,3))=312,LEFT($G34,5)="Total",$B34="Q "),VLOOKUP('312'!$F$80,_312_Table1,MATCH('312'!$X$16,_312_Table1_ColumnLookup,0),FALSE),
  IF(AND(VALUE(LEFT($A34,3))=312,LEFT($G34,5)="Total"),VLOOKUP('312'!$F$80,_312_Table1,MATCH(LEFT($B34,1),_312_Table1_ColumnLookup,0),FALSE),
  IF(AND(VALUE(LEFT($A34,3))=312,LEN($I34)=4,$B34="G"),VLOOKUP($I34,_312_Table1,MATCH('312'!$N$16,_312_Table1_ColumnLookup,0),FALSE),
  IF(AND(VALUE(LEFT($A34,3))=312,LEN($I34)=4,$B34="O"),VLOOKUP($I34,_312_Table1,MATCH('312'!$V$16,_312_Table1_ColumnLookup,0),FALSE),
  IF(AND(VALUE(LEFT($A34,3))=312,LEN($I34)=4,$B34="Q"),VLOOKUP($I34,_312_Table1,MATCH('312'!$X$16,_312_Table1_ColumnLookup,0),FALSE),
  IF(AND(VALUE(LEFT($A34,3))=312,LEN($I34)=4),VLOOKUP($I34,_312_Table1,MATCH(LEFT($B34,1),_312_Table1_ColumnLookup,0),FALSE)
+N("312"),
  IF(VALUE(LEFT($A34,3))=313,VLOOKUP(VALUE(MID($B34,2,1)),_313_Table1,MATCH(MID($B34,1,1),_313_Table1_ColumnLookup,0),FALSE)
+N("313"),
  IF(AND(VALUE(LEFT($A34,3))=314,LEN($B34)=3),VLOOKUP(VALUE(MID($B34,2,2)),_314_Table1,MATCH(MID($B34,1,1),_314_Table1_ColumnLookup,0),FALSE),
  IF(VALUE(LEFT($A34,3))=314,VLOOKUP(VALUE(MID($B34,2,1)),_314_Table1,MATCH(MID($B34,1,1),_314_Table1_ColumnLookup,0),FALSE)
+N("314"),
""))))))))))))))))))))))))</f>
        <v>#N/A</v>
      </c>
      <c r="E34" s="238">
        <f>IF(AND(VALUE(LEFT($A34,3))=309,LEN($B34)=3),VLOOKUP(VALUE(MID($B34,2,2)),_309_Table2,MATCH(MID($B34,1,1),_309_Table2_ColumnLookup,0),FALSE),
  IF($C34="309 LCR SummaryA",OneYearSCR,IF($C34="309 LCR SummaryB",UltimateSCR,IF(VALUE(LEFT($A34,3))=309,VLOOKUP(VALUE(MID($B34,2,1)),_309_Table2,MATCH(MID($B34,1,1),_309_Table2_ColumnLookup,0),FALSE)
+N("309"),
  IF(VALUE(LEFT($A34,3))=310,VLOOKUP(VALUE(MID($B34,2,1)),_310_Table2,MATCH(MID($B34,1,1),_310_Table2_ColumnLookup,0),FALSE)
+N("310"),
  IF(AND(VALUE(LEFT($A34,3))=311,LEN($I34)=4),VLOOKUP($I34,_311_Table2,MATCH($B34,_311_Table2_ColumnLookup,0),FALSE),
  IF(AND(VALUE(LEFT($A34,3))=311,OR($B34="I2",$B34="J2",$B34="K2",$B34="L2")),VLOOKUP('311'!$G$58,_311_Table2,MATCH(MID($B34,1,1),_311_Table2_ColumnLookup,0),FALSE),
  IF(AND(VALUE(LEFT($A34,3))=311,RIGHT($B34,5)="Total"),VLOOKUP('311'!$G$59,_311_Table2,MATCH(MID($B34,1,1),_311_Table2_ColumnLookup,0),FALSE),
  IF(VALUE(LEFT($A34,3))=311,VLOOKUP(VALUE(MID($B34,2,1)),_311_Table2,MATCH(MID($B34,1,1),_311_Table2_ColumnLookup,0),FALSE)
+N("311"),
  IF(AND(VALUE(LEFT($A34,3))=312,LEFT($G34,10)="Unincepted",$B34="G "),VLOOKUP(" ULO",_312_Table2,MATCH('312'!$N$16,_312_Table2_ColumnLookup,0),FALSE),
  IF(AND(VALUE(LEFT($A34,3))=312,LEFT($G34,10)="Unincepted",$B34="O "),VLOOKUP(" ULO",_312_Table2,MATCH('312'!$V$16,_312_Table2_ColumnLookup,0),FALSE),
  IF(AND(VALUE(LEFT($A34,3))=312,LEFT($G34,10)="Unincepted",$B34="Q "),VLOOKUP(" ULO",_312_Table2,MATCH('312'!$X$16,_312_Table2_ColumnLookup,0),FALSE),
  IF(AND(VALUE(LEFT($A34,3))=312,LEFT($G34,10)="Unincepted"),VLOOKUP(" ULO",_312_Table2,MATCH(LEFT($B34,1),_312_Table2_ColumnLookup,0),FALSE),
  IF(AND(VALUE(LEFT($A34,3))=312,LEFT($G34,5)="Total",$B34="G "),VLOOKUP('312'!$F$80,_312_Table2,MATCH('312'!$N$16,_312_Table2_ColumnLookup,0),FALSE),
  IF(AND(VALUE(LEFT($A34,3))=312,LEFT($G34,5)="Total",$B34="O "),VLOOKUP('312'!$F$80,_312_Table2,MATCH('312'!$V$16,_312_Table2_ColumnLookup,0),FALSE),
  IF(AND(VALUE(LEFT($A34,3))=312,LEFT($G34,5)="Total",$B34="Q "),VLOOKUP('312'!$F$80,_312_Table2,MATCH('312'!$X$16,_312_Table2_ColumnLookup,0),FALSE),
  IF(AND(VALUE(LEFT($A34,3))=312,LEFT($G34,5)="Total"),VLOOKUP('312'!$F$80,_312_Table2,MATCH(LEFT($B34,1),_312_Table2_ColumnLookup,0),FALSE),
  IF(AND(VALUE(LEFT($A34,3))=312,LEN($I34)=4,$B34="G"),VLOOKUP($I34,_312_Table2,MATCH('312'!$N$16,_312_Table2_ColumnLookup,0),FALSE),
  IF(AND(VALUE(LEFT($A34,3))=312,LEN($I34)=4,$B34="O"),VLOOKUP($I34,_312_Table2,MATCH('312'!$V$16,_312_Table2_ColumnLookup,0),FALSE),
  IF(AND(VALUE(LEFT($A34,3))=312,LEN($I34)=4,$B34="Q"),VLOOKUP($I34,_312_Table2,MATCH('312'!$X$16,_312_Table2_ColumnLookup,0),FALSE),
  IF(AND(VALUE(LEFT($A34,3))=312,LEN($I34)=4),VLOOKUP($I34,_312_Table2,MATCH(LEFT($B34,1),_312_Table2_ColumnLookup,0),FALSE)
+N("312"),
  IF(VALUE(LEFT($A34,3))=313,VLOOKUP(VALUE(MID($B34,2,1)),_313_Table2,MATCH(MID($B34,1,1),_313_Table2_ColumnLookup,0),FALSE)
+N("313"),
  IF(AND(VALUE(LEFT($A34,3))=314,LEN($B34)=3),VLOOKUP(VALUE(MID($B34,2,2)),_314_Table2,MATCH(MID($B34,1,1),_314_Table2_ColumnLookup,0),FALSE),
  IF(VALUE(LEFT($A34,3))=314,VLOOKUP(VALUE(MID($B34,2,1)),_314_Table2,MATCH(MID($B34,1,1),_314_Table2_ColumnLookup,0),FALSE)
+N("314"),
""))))))))))))))))))))))))</f>
        <v>0</v>
      </c>
      <c r="F34" s="238" t="e">
        <f>IF(AND(VALUE(LEFT($A34,3))=309,LEN($B34)=3),VLOOKUP(VALUE(MID($B34,2,2)),_309_Table3,MATCH(MID($B34,1,1),_309_Table3_ColumnLookup,0),FALSE),
  IF($C34="309 LCR SummaryA",OneYearSCR,IF($C34="309 LCR SummaryB",UltimateSCR,IF(VALUE(LEFT($A34,3))=309,VLOOKUP(VALUE(MID($B34,2,1)),_309_Table3,MATCH(MID($B34,1,1),_309_Table3_ColumnLookup,0),FALSE)
+N("309"),
  IF(VALUE(LEFT($A34,3))=310,VLOOKUP(VALUE(MID($B34,2,1)),_310_Table3,MATCH(MID($B34,1,1),_310_Table3_ColumnLookup,0),FALSE)
+N("310"),
  IF(AND(VALUE(LEFT($A34,3))=311,LEN($I34)=4),VLOOKUP($I34,_311_Table3,MATCH($B34,_311_Table3_ColumnLookup,0),FALSE),
  IF(AND(VALUE(LEFT($A34,3))=311,OR($B34="I2",$B34="J2",$B34="K2",$B34="L2")),VLOOKUP('311'!$G$58,_311_Table3,MATCH(MID($B34,1,1),_311_Table3_ColumnLookup,0),FALSE),
  IF(AND(VALUE(LEFT($A34,3))=311,RIGHT($B34,5)="Total"),VLOOKUP('311'!$G$59,_311_Table3,MATCH(MID($B34,1,1),_311_Table3_ColumnLookup,0),FALSE),
  IF(VALUE(LEFT($A34,3))=311,VLOOKUP(VALUE(MID($B34,2,1)),_311_Table3,MATCH(MID($B34,1,1),_311_Table3_ColumnLookup,0),FALSE)
+N("311"),
  IF(AND(VALUE(LEFT($A34,3))=312,LEFT($G34,10)="Unincepted",$B34="G "),VLOOKUP(" ULO",_312_Table3,MATCH('312'!$N$16,_312_Table3_ColumnLookup,0),FALSE),
  IF(AND(VALUE(LEFT($A34,3))=312,LEFT($G34,10)="Unincepted",$B34="O "),VLOOKUP(" ULO",_312_Table3,MATCH('312'!$V$16,_312_Table3_ColumnLookup,0),FALSE),
  IF(AND(VALUE(LEFT($A34,3))=312,LEFT($G34,10)="Unincepted",$B34="Q "),VLOOKUP(" ULO",_312_Table3,MATCH('312'!$X$16,_312_Table3_ColumnLookup,0),FALSE),
  IF(AND(VALUE(LEFT($A34,3))=312,LEFT($G34,10)="Unincepted"),VLOOKUP(" ULO",_312_Table3,MATCH(LEFT($B34,1),_312_Table3_ColumnLookup,0),FALSE),
  IF(AND(VALUE(LEFT($A34,3))=312,LEFT($G34,5)="Total",$B34="G "),VLOOKUP('312'!$F$80,_312_Table3,MATCH('312'!$N$16,_312_Table3_ColumnLookup,0),FALSE),
  IF(AND(VALUE(LEFT($A34,3))=312,LEFT($G34,5)="Total",$B34="O "),VLOOKUP('312'!$F$80,_312_Table3,MATCH('312'!$V$16,_312_Table3_ColumnLookup,0),FALSE),
  IF(AND(VALUE(LEFT($A34,3))=312,LEFT($G34,5)="Total",$B34="Q "),VLOOKUP('312'!$F$80,_312_Table3,MATCH('312'!$X$16,_312_Table3_ColumnLookup,0),FALSE),
  IF(AND(VALUE(LEFT($A34,3))=312,LEFT($G34,5)="Total"),VLOOKUP('312'!$F$80,_312_Table3,MATCH(LEFT($B34,1),_312_Table3_ColumnLookup,0),FALSE),
  IF(AND(VALUE(LEFT($A34,3))=312,LEN($I34)=4,$B34="G"),VLOOKUP($I34,_312_Table3,MATCH('312'!$N$16,_312_Table3_ColumnLookup,0),FALSE),
  IF(AND(VALUE(LEFT($A34,3))=312,LEN($I34)=4,$B34="O"),VLOOKUP($I34,_312_Table3,MATCH('312'!$V$16,_312_Table3_ColumnLookup,0),FALSE),
  IF(AND(VALUE(LEFT($A34,3))=312,LEN($I34)=4,$B34="Q"),VLOOKUP($I34,_312_Table3,MATCH('312'!$X$16,_312_Table3_ColumnLookup,0),FALSE),
  IF(AND(VALUE(LEFT($A34,3))=312,LEN($I34)=4),VLOOKUP($I34,_312_Table3,MATCH(LEFT($B34,1),_312_Table3_ColumnLookup,0),FALSE)
+N("312"),
  IF(VALUE(LEFT($A34,3))=313,VLOOKUP(VALUE(MID($B34,2,1)),_313_Table3,MATCH(MID($B34,1,1),_313_Table3_ColumnLookup,0),FALSE)
+N("313"),
  IF(AND(VALUE(LEFT($A34,3))=314,LEN($B34)=3),VLOOKUP(VALUE(MID($B34,2,2)),_314_Table3,MATCH(MID($B34,1,1),_314_Table3_ColumnLookup,0),FALSE),
  IF(VALUE(LEFT($A34,3))=314,VLOOKUP(VALUE(MID($B34,2,1)),_314_Table3,MATCH(MID($B34,1,1),_314_Table3_ColumnLookup,0),FALSE)
+N("314"),
""))))))))))))))))))))))))</f>
        <v>#NAME?</v>
      </c>
      <c r="G34" t="s">
        <v>948</v>
      </c>
      <c r="H34" s="321">
        <f>IFERROR(
IF(ISERROR($D34)=FALSE,$D34,IF(ISERROR($E34)=FALSE,$E34,IF(ISERROR($F34)=FALSE,$F34
+N("012 checkboxes"),
IF(
IF(OR(LEFT($A34,9)="Syndicate",LEFT($A34,12)="NewSyndicate"),VLOOKUP($A34,'012'!$J:$ZW,MATCH("Link to button",'012'!$J$1:$ZW$1,0),0)
+N("309 checkbox"),
IF($C34="309 LCR Summary0",VLOOKUP("Notes990",'309'!$P:$ZZ,MATCH("Link to button",'309'!$P$1:$ZZ$1,0),0)
+N("313 checkboxes"),
IF($C34="313 Financial Information0LcmVsScr",IF($C34="309 LCR Summary0",VLOOKUP("LcmVsScr",'309'!$N:$ZZ,MATCH("Link to button",'309'!$N$1:$ZZ$1,0),0),
IF($C34="313 Financial Information0LcrDocAttached",IF($C34="309 LCR Summary0",VLOOKUP("LcrDocAttached",'309'!$N:$ZZ,MATCH("Link to button",'309'!$N$1:$ZZ$1,0),
0)))))))=1,TRUE,FALSE)
))),"")</f>
        <v>0</v>
      </c>
    </row>
    <row r="35" spans="1:8" customFormat="1">
      <c r="A35" s="237" t="str">
        <f>VLOOKUP($G35,CSVLookups!$B:$R,MATCH(A$1,CSVLookups!$B$1:$R$1,0),FALSE)</f>
        <v>309 LCR Summary</v>
      </c>
      <c r="B35" s="237" t="str">
        <f>VLOOKUP($G35,CSVLookups!$B:$R,MATCH(B$1,CSVLookups!$B$1:$R$1,0),FALSE)</f>
        <v>G4</v>
      </c>
      <c r="C35" s="238" t="str">
        <f t="shared" si="1"/>
        <v>309 LCR SummaryG4</v>
      </c>
      <c r="D35" s="238" t="e">
        <f>IF(AND(VALUE(LEFT($A35,3))=309,LEN($B35)=3),VLOOKUP(VALUE(MID($B35,2,2)),_309_Table1,MATCH(MID($B35,1,1),_309_Table1_ColumnLookup,0),FALSE),
  IF($C35="309 LCR SummaryA",OneYearSCR,IF($C35="309 LCR SummaryB",UltimateSCR,IF(VALUE(LEFT($A35,3))=309,VLOOKUP(VALUE(MID($B35,2,1)),_309_Table1,MATCH(MID($B35,1,1),_309_Table1_ColumnLookup,0),FALSE)
+N("309"),
  IF(VALUE(LEFT($A35,3))=310,VLOOKUP(VALUE(MID($B35,2,1)),_310_Table1,MATCH(MID($B35,1,1),_310_Table1_ColumnLookup,0),FALSE)
+N("310"),
  IF(AND(VALUE(LEFT($A35,3))=311,LEN($I35)=4),VLOOKUP($I35,_311_Table1,MATCH($B35,_311_Table1_ColumnLookup,0),FALSE),
  IF(AND(VALUE(LEFT($A35,3))=311,OR($B35="I2",$B35="J2",$B35="K2",$B35="L2")),VLOOKUP('311'!$G$58,_311_Table1,MATCH(MID($B35,1,1),_311_Table1_ColumnLookup,0),FALSE),
  IF(AND(VALUE(LEFT($A35,3))=311,RIGHT($B35,5)="Total"),VLOOKUP('311'!$G$59,_311_Table1,MATCH(MID($B35,1,1),_311_Table1_ColumnLookup,0),FALSE),
  IF(VALUE(LEFT($A35,3))=311,VLOOKUP(VALUE(MID($B35,2,1)),_311_Table1,MATCH(MID($B35,1,1),_311_Table1_ColumnLookup,0),FALSE)
+N("311"),
  IF(AND(VALUE(LEFT($A35,3))=312,LEFT($G35,10)="Unincepted",$B35="G "),VLOOKUP(" ULO",_312_Table1,MATCH('312'!$N$16,_312_Table1_ColumnLookup,0),FALSE),
  IF(AND(VALUE(LEFT($A35,3))=312,LEFT($G35,10)="Unincepted",$B35="O "),VLOOKUP(" ULO",_312_Table1,MATCH('312'!$V$16,_312_Table1_ColumnLookup,0),FALSE),
  IF(AND(VALUE(LEFT($A35,3))=312,LEFT($G35,10)="Unincepted",$B35="Q "),VLOOKUP(" ULO",_312_Table1,MATCH('312'!$X$16,_312_Table1_ColumnLookup,0),FALSE),
  IF(AND(VALUE(LEFT($A35,3))=312,LEFT($G35,10)="Unincepted"),VLOOKUP(" ULO",_312_Table1,MATCH(LEFT($B35,1),_312_Table1_ColumnLookup,0),FALSE),
  IF(AND(VALUE(LEFT($A35,3))=312,LEFT($G35,5)="Total",$B35="G "),VLOOKUP('312'!$F$80,_312_Table1,MATCH('312'!$N$16,_312_Table1_ColumnLookup,0),FALSE),
  IF(AND(VALUE(LEFT($A35,3))=312,LEFT($G35,5)="Total",$B35="O "),VLOOKUP('312'!$F$80,_312_Table1,MATCH('312'!$V$16,_312_Table1_ColumnLookup,0),FALSE),
  IF(AND(VALUE(LEFT($A35,3))=312,LEFT($G35,5)="Total",$B35="Q "),VLOOKUP('312'!$F$80,_312_Table1,MATCH('312'!$X$16,_312_Table1_ColumnLookup,0),FALSE),
  IF(AND(VALUE(LEFT($A35,3))=312,LEFT($G35,5)="Total"),VLOOKUP('312'!$F$80,_312_Table1,MATCH(LEFT($B35,1),_312_Table1_ColumnLookup,0),FALSE),
  IF(AND(VALUE(LEFT($A35,3))=312,LEN($I35)=4,$B35="G"),VLOOKUP($I35,_312_Table1,MATCH('312'!$N$16,_312_Table1_ColumnLookup,0),FALSE),
  IF(AND(VALUE(LEFT($A35,3))=312,LEN($I35)=4,$B35="O"),VLOOKUP($I35,_312_Table1,MATCH('312'!$V$16,_312_Table1_ColumnLookup,0),FALSE),
  IF(AND(VALUE(LEFT($A35,3))=312,LEN($I35)=4,$B35="Q"),VLOOKUP($I35,_312_Table1,MATCH('312'!$X$16,_312_Table1_ColumnLookup,0),FALSE),
  IF(AND(VALUE(LEFT($A35,3))=312,LEN($I35)=4),VLOOKUP($I35,_312_Table1,MATCH(LEFT($B35,1),_312_Table1_ColumnLookup,0),FALSE)
+N("312"),
  IF(VALUE(LEFT($A35,3))=313,VLOOKUP(VALUE(MID($B35,2,1)),_313_Table1,MATCH(MID($B35,1,1),_313_Table1_ColumnLookup,0),FALSE)
+N("313"),
  IF(AND(VALUE(LEFT($A35,3))=314,LEN($B35)=3),VLOOKUP(VALUE(MID($B35,2,2)),_314_Table1,MATCH(MID($B35,1,1),_314_Table1_ColumnLookup,0),FALSE),
  IF(VALUE(LEFT($A35,3))=314,VLOOKUP(VALUE(MID($B35,2,1)),_314_Table1,MATCH(MID($B35,1,1),_314_Table1_ColumnLookup,0),FALSE)
+N("314"),
""))))))))))))))))))))))))</f>
        <v>#N/A</v>
      </c>
      <c r="E35" s="238">
        <f>IF(AND(VALUE(LEFT($A35,3))=309,LEN($B35)=3),VLOOKUP(VALUE(MID($B35,2,2)),_309_Table2,MATCH(MID($B35,1,1),_309_Table2_ColumnLookup,0),FALSE),
  IF($C35="309 LCR SummaryA",OneYearSCR,IF($C35="309 LCR SummaryB",UltimateSCR,IF(VALUE(LEFT($A35,3))=309,VLOOKUP(VALUE(MID($B35,2,1)),_309_Table2,MATCH(MID($B35,1,1),_309_Table2_ColumnLookup,0),FALSE)
+N("309"),
  IF(VALUE(LEFT($A35,3))=310,VLOOKUP(VALUE(MID($B35,2,1)),_310_Table2,MATCH(MID($B35,1,1),_310_Table2_ColumnLookup,0),FALSE)
+N("310"),
  IF(AND(VALUE(LEFT($A35,3))=311,LEN($I35)=4),VLOOKUP($I35,_311_Table2,MATCH($B35,_311_Table2_ColumnLookup,0),FALSE),
  IF(AND(VALUE(LEFT($A35,3))=311,OR($B35="I2",$B35="J2",$B35="K2",$B35="L2")),VLOOKUP('311'!$G$58,_311_Table2,MATCH(MID($B35,1,1),_311_Table2_ColumnLookup,0),FALSE),
  IF(AND(VALUE(LEFT($A35,3))=311,RIGHT($B35,5)="Total"),VLOOKUP('311'!$G$59,_311_Table2,MATCH(MID($B35,1,1),_311_Table2_ColumnLookup,0),FALSE),
  IF(VALUE(LEFT($A35,3))=311,VLOOKUP(VALUE(MID($B35,2,1)),_311_Table2,MATCH(MID($B35,1,1),_311_Table2_ColumnLookup,0),FALSE)
+N("311"),
  IF(AND(VALUE(LEFT($A35,3))=312,LEFT($G35,10)="Unincepted",$B35="G "),VLOOKUP(" ULO",_312_Table2,MATCH('312'!$N$16,_312_Table2_ColumnLookup,0),FALSE),
  IF(AND(VALUE(LEFT($A35,3))=312,LEFT($G35,10)="Unincepted",$B35="O "),VLOOKUP(" ULO",_312_Table2,MATCH('312'!$V$16,_312_Table2_ColumnLookup,0),FALSE),
  IF(AND(VALUE(LEFT($A35,3))=312,LEFT($G35,10)="Unincepted",$B35="Q "),VLOOKUP(" ULO",_312_Table2,MATCH('312'!$X$16,_312_Table2_ColumnLookup,0),FALSE),
  IF(AND(VALUE(LEFT($A35,3))=312,LEFT($G35,10)="Unincepted"),VLOOKUP(" ULO",_312_Table2,MATCH(LEFT($B35,1),_312_Table2_ColumnLookup,0),FALSE),
  IF(AND(VALUE(LEFT($A35,3))=312,LEFT($G35,5)="Total",$B35="G "),VLOOKUP('312'!$F$80,_312_Table2,MATCH('312'!$N$16,_312_Table2_ColumnLookup,0),FALSE),
  IF(AND(VALUE(LEFT($A35,3))=312,LEFT($G35,5)="Total",$B35="O "),VLOOKUP('312'!$F$80,_312_Table2,MATCH('312'!$V$16,_312_Table2_ColumnLookup,0),FALSE),
  IF(AND(VALUE(LEFT($A35,3))=312,LEFT($G35,5)="Total",$B35="Q "),VLOOKUP('312'!$F$80,_312_Table2,MATCH('312'!$X$16,_312_Table2_ColumnLookup,0),FALSE),
  IF(AND(VALUE(LEFT($A35,3))=312,LEFT($G35,5)="Total"),VLOOKUP('312'!$F$80,_312_Table2,MATCH(LEFT($B35,1),_312_Table2_ColumnLookup,0),FALSE),
  IF(AND(VALUE(LEFT($A35,3))=312,LEN($I35)=4,$B35="G"),VLOOKUP($I35,_312_Table2,MATCH('312'!$N$16,_312_Table2_ColumnLookup,0),FALSE),
  IF(AND(VALUE(LEFT($A35,3))=312,LEN($I35)=4,$B35="O"),VLOOKUP($I35,_312_Table2,MATCH('312'!$V$16,_312_Table2_ColumnLookup,0),FALSE),
  IF(AND(VALUE(LEFT($A35,3))=312,LEN($I35)=4,$B35="Q"),VLOOKUP($I35,_312_Table2,MATCH('312'!$X$16,_312_Table2_ColumnLookup,0),FALSE),
  IF(AND(VALUE(LEFT($A35,3))=312,LEN($I35)=4),VLOOKUP($I35,_312_Table2,MATCH(LEFT($B35,1),_312_Table2_ColumnLookup,0),FALSE)
+N("312"),
  IF(VALUE(LEFT($A35,3))=313,VLOOKUP(VALUE(MID($B35,2,1)),_313_Table2,MATCH(MID($B35,1,1),_313_Table2_ColumnLookup,0),FALSE)
+N("313"),
  IF(AND(VALUE(LEFT($A35,3))=314,LEN($B35)=3),VLOOKUP(VALUE(MID($B35,2,2)),_314_Table2,MATCH(MID($B35,1,1),_314_Table2_ColumnLookup,0),FALSE),
  IF(VALUE(LEFT($A35,3))=314,VLOOKUP(VALUE(MID($B35,2,1)),_314_Table2,MATCH(MID($B35,1,1),_314_Table2_ColumnLookup,0),FALSE)
+N("314"),
""))))))))))))))))))))))))</f>
        <v>0</v>
      </c>
      <c r="F35" s="238" t="e">
        <f>IF(AND(VALUE(LEFT($A35,3))=309,LEN($B35)=3),VLOOKUP(VALUE(MID($B35,2,2)),_309_Table3,MATCH(MID($B35,1,1),_309_Table3_ColumnLookup,0),FALSE),
  IF($C35="309 LCR SummaryA",OneYearSCR,IF($C35="309 LCR SummaryB",UltimateSCR,IF(VALUE(LEFT($A35,3))=309,VLOOKUP(VALUE(MID($B35,2,1)),_309_Table3,MATCH(MID($B35,1,1),_309_Table3_ColumnLookup,0),FALSE)
+N("309"),
  IF(VALUE(LEFT($A35,3))=310,VLOOKUP(VALUE(MID($B35,2,1)),_310_Table3,MATCH(MID($B35,1,1),_310_Table3_ColumnLookup,0),FALSE)
+N("310"),
  IF(AND(VALUE(LEFT($A35,3))=311,LEN($I35)=4),VLOOKUP($I35,_311_Table3,MATCH($B35,_311_Table3_ColumnLookup,0),FALSE),
  IF(AND(VALUE(LEFT($A35,3))=311,OR($B35="I2",$B35="J2",$B35="K2",$B35="L2")),VLOOKUP('311'!$G$58,_311_Table3,MATCH(MID($B35,1,1),_311_Table3_ColumnLookup,0),FALSE),
  IF(AND(VALUE(LEFT($A35,3))=311,RIGHT($B35,5)="Total"),VLOOKUP('311'!$G$59,_311_Table3,MATCH(MID($B35,1,1),_311_Table3_ColumnLookup,0),FALSE),
  IF(VALUE(LEFT($A35,3))=311,VLOOKUP(VALUE(MID($B35,2,1)),_311_Table3,MATCH(MID($B35,1,1),_311_Table3_ColumnLookup,0),FALSE)
+N("311"),
  IF(AND(VALUE(LEFT($A35,3))=312,LEFT($G35,10)="Unincepted",$B35="G "),VLOOKUP(" ULO",_312_Table3,MATCH('312'!$N$16,_312_Table3_ColumnLookup,0),FALSE),
  IF(AND(VALUE(LEFT($A35,3))=312,LEFT($G35,10)="Unincepted",$B35="O "),VLOOKUP(" ULO",_312_Table3,MATCH('312'!$V$16,_312_Table3_ColumnLookup,0),FALSE),
  IF(AND(VALUE(LEFT($A35,3))=312,LEFT($G35,10)="Unincepted",$B35="Q "),VLOOKUP(" ULO",_312_Table3,MATCH('312'!$X$16,_312_Table3_ColumnLookup,0),FALSE),
  IF(AND(VALUE(LEFT($A35,3))=312,LEFT($G35,10)="Unincepted"),VLOOKUP(" ULO",_312_Table3,MATCH(LEFT($B35,1),_312_Table3_ColumnLookup,0),FALSE),
  IF(AND(VALUE(LEFT($A35,3))=312,LEFT($G35,5)="Total",$B35="G "),VLOOKUP('312'!$F$80,_312_Table3,MATCH('312'!$N$16,_312_Table3_ColumnLookup,0),FALSE),
  IF(AND(VALUE(LEFT($A35,3))=312,LEFT($G35,5)="Total",$B35="O "),VLOOKUP('312'!$F$80,_312_Table3,MATCH('312'!$V$16,_312_Table3_ColumnLookup,0),FALSE),
  IF(AND(VALUE(LEFT($A35,3))=312,LEFT($G35,5)="Total",$B35="Q "),VLOOKUP('312'!$F$80,_312_Table3,MATCH('312'!$X$16,_312_Table3_ColumnLookup,0),FALSE),
  IF(AND(VALUE(LEFT($A35,3))=312,LEFT($G35,5)="Total"),VLOOKUP('312'!$F$80,_312_Table3,MATCH(LEFT($B35,1),_312_Table3_ColumnLookup,0),FALSE),
  IF(AND(VALUE(LEFT($A35,3))=312,LEN($I35)=4,$B35="G"),VLOOKUP($I35,_312_Table3,MATCH('312'!$N$16,_312_Table3_ColumnLookup,0),FALSE),
  IF(AND(VALUE(LEFT($A35,3))=312,LEN($I35)=4,$B35="O"),VLOOKUP($I35,_312_Table3,MATCH('312'!$V$16,_312_Table3_ColumnLookup,0),FALSE),
  IF(AND(VALUE(LEFT($A35,3))=312,LEN($I35)=4,$B35="Q"),VLOOKUP($I35,_312_Table3,MATCH('312'!$X$16,_312_Table3_ColumnLookup,0),FALSE),
  IF(AND(VALUE(LEFT($A35,3))=312,LEN($I35)=4),VLOOKUP($I35,_312_Table3,MATCH(LEFT($B35,1),_312_Table3_ColumnLookup,0),FALSE)
+N("312"),
  IF(VALUE(LEFT($A35,3))=313,VLOOKUP(VALUE(MID($B35,2,1)),_313_Table3,MATCH(MID($B35,1,1),_313_Table3_ColumnLookup,0),FALSE)
+N("313"),
  IF(AND(VALUE(LEFT($A35,3))=314,LEN($B35)=3),VLOOKUP(VALUE(MID($B35,2,2)),_314_Table3,MATCH(MID($B35,1,1),_314_Table3_ColumnLookup,0),FALSE),
  IF(VALUE(LEFT($A35,3))=314,VLOOKUP(VALUE(MID($B35,2,1)),_314_Table3,MATCH(MID($B35,1,1),_314_Table3_ColumnLookup,0),FALSE)
+N("314"),
""))))))))))))))))))))))))</f>
        <v>#NAME?</v>
      </c>
      <c r="G35" t="s">
        <v>949</v>
      </c>
      <c r="H35" s="321">
        <f>IFERROR(
IF(ISERROR($D35)=FALSE,$D35,IF(ISERROR($E35)=FALSE,$E35,IF(ISERROR($F35)=FALSE,$F35
+N("012 checkboxes"),
IF(
IF(OR(LEFT($A35,9)="Syndicate",LEFT($A35,12)="NewSyndicate"),VLOOKUP($A35,'012'!$J:$ZW,MATCH("Link to button",'012'!$J$1:$ZW$1,0),0)
+N("309 checkbox"),
IF($C35="309 LCR Summary0",VLOOKUP("Notes990",'309'!$P:$ZZ,MATCH("Link to button",'309'!$P$1:$ZZ$1,0),0)
+N("313 checkboxes"),
IF($C35="313 Financial Information0LcmVsScr",IF($C35="309 LCR Summary0",VLOOKUP("LcmVsScr",'309'!$N:$ZZ,MATCH("Link to button",'309'!$N$1:$ZZ$1,0),0),
IF($C35="313 Financial Information0LcrDocAttached",IF($C35="309 LCR Summary0",VLOOKUP("LcrDocAttached",'309'!$N:$ZZ,MATCH("Link to button",'309'!$N$1:$ZZ$1,0),
0)))))))=1,TRUE,FALSE)
))),"")</f>
        <v>0</v>
      </c>
    </row>
    <row r="36" spans="1:8" customFormat="1">
      <c r="A36" s="237" t="str">
        <f>VLOOKUP($G36,CSVLookups!$B:$R,MATCH(A$1,CSVLookups!$B$1:$R$1,0),FALSE)</f>
        <v>309 LCR Summary</v>
      </c>
      <c r="B36" s="237" t="str">
        <f>VLOOKUP($G36,CSVLookups!$B:$R,MATCH(B$1,CSVLookups!$B$1:$R$1,0),FALSE)</f>
        <v>H4</v>
      </c>
      <c r="C36" s="238" t="str">
        <f t="shared" si="1"/>
        <v>309 LCR SummaryH4</v>
      </c>
      <c r="D36" s="238" t="e">
        <f>IF(AND(VALUE(LEFT($A36,3))=309,LEN($B36)=3),VLOOKUP(VALUE(MID($B36,2,2)),_309_Table1,MATCH(MID($B36,1,1),_309_Table1_ColumnLookup,0),FALSE),
  IF($C36="309 LCR SummaryA",OneYearSCR,IF($C36="309 LCR SummaryB",UltimateSCR,IF(VALUE(LEFT($A36,3))=309,VLOOKUP(VALUE(MID($B36,2,1)),_309_Table1,MATCH(MID($B36,1,1),_309_Table1_ColumnLookup,0),FALSE)
+N("309"),
  IF(VALUE(LEFT($A36,3))=310,VLOOKUP(VALUE(MID($B36,2,1)),_310_Table1,MATCH(MID($B36,1,1),_310_Table1_ColumnLookup,0),FALSE)
+N("310"),
  IF(AND(VALUE(LEFT($A36,3))=311,LEN($I36)=4),VLOOKUP($I36,_311_Table1,MATCH($B36,_311_Table1_ColumnLookup,0),FALSE),
  IF(AND(VALUE(LEFT($A36,3))=311,OR($B36="I2",$B36="J2",$B36="K2",$B36="L2")),VLOOKUP('311'!$G$58,_311_Table1,MATCH(MID($B36,1,1),_311_Table1_ColumnLookup,0),FALSE),
  IF(AND(VALUE(LEFT($A36,3))=311,RIGHT($B36,5)="Total"),VLOOKUP('311'!$G$59,_311_Table1,MATCH(MID($B36,1,1),_311_Table1_ColumnLookup,0),FALSE),
  IF(VALUE(LEFT($A36,3))=311,VLOOKUP(VALUE(MID($B36,2,1)),_311_Table1,MATCH(MID($B36,1,1),_311_Table1_ColumnLookup,0),FALSE)
+N("311"),
  IF(AND(VALUE(LEFT($A36,3))=312,LEFT($G36,10)="Unincepted",$B36="G "),VLOOKUP(" ULO",_312_Table1,MATCH('312'!$N$16,_312_Table1_ColumnLookup,0),FALSE),
  IF(AND(VALUE(LEFT($A36,3))=312,LEFT($G36,10)="Unincepted",$B36="O "),VLOOKUP(" ULO",_312_Table1,MATCH('312'!$V$16,_312_Table1_ColumnLookup,0),FALSE),
  IF(AND(VALUE(LEFT($A36,3))=312,LEFT($G36,10)="Unincepted",$B36="Q "),VLOOKUP(" ULO",_312_Table1,MATCH('312'!$X$16,_312_Table1_ColumnLookup,0),FALSE),
  IF(AND(VALUE(LEFT($A36,3))=312,LEFT($G36,10)="Unincepted"),VLOOKUP(" ULO",_312_Table1,MATCH(LEFT($B36,1),_312_Table1_ColumnLookup,0),FALSE),
  IF(AND(VALUE(LEFT($A36,3))=312,LEFT($G36,5)="Total",$B36="G "),VLOOKUP('312'!$F$80,_312_Table1,MATCH('312'!$N$16,_312_Table1_ColumnLookup,0),FALSE),
  IF(AND(VALUE(LEFT($A36,3))=312,LEFT($G36,5)="Total",$B36="O "),VLOOKUP('312'!$F$80,_312_Table1,MATCH('312'!$V$16,_312_Table1_ColumnLookup,0),FALSE),
  IF(AND(VALUE(LEFT($A36,3))=312,LEFT($G36,5)="Total",$B36="Q "),VLOOKUP('312'!$F$80,_312_Table1,MATCH('312'!$X$16,_312_Table1_ColumnLookup,0),FALSE),
  IF(AND(VALUE(LEFT($A36,3))=312,LEFT($G36,5)="Total"),VLOOKUP('312'!$F$80,_312_Table1,MATCH(LEFT($B36,1),_312_Table1_ColumnLookup,0),FALSE),
  IF(AND(VALUE(LEFT($A36,3))=312,LEN($I36)=4,$B36="G"),VLOOKUP($I36,_312_Table1,MATCH('312'!$N$16,_312_Table1_ColumnLookup,0),FALSE),
  IF(AND(VALUE(LEFT($A36,3))=312,LEN($I36)=4,$B36="O"),VLOOKUP($I36,_312_Table1,MATCH('312'!$V$16,_312_Table1_ColumnLookup,0),FALSE),
  IF(AND(VALUE(LEFT($A36,3))=312,LEN($I36)=4,$B36="Q"),VLOOKUP($I36,_312_Table1,MATCH('312'!$X$16,_312_Table1_ColumnLookup,0),FALSE),
  IF(AND(VALUE(LEFT($A36,3))=312,LEN($I36)=4),VLOOKUP($I36,_312_Table1,MATCH(LEFT($B36,1),_312_Table1_ColumnLookup,0),FALSE)
+N("312"),
  IF(VALUE(LEFT($A36,3))=313,VLOOKUP(VALUE(MID($B36,2,1)),_313_Table1,MATCH(MID($B36,1,1),_313_Table1_ColumnLookup,0),FALSE)
+N("313"),
  IF(AND(VALUE(LEFT($A36,3))=314,LEN($B36)=3),VLOOKUP(VALUE(MID($B36,2,2)),_314_Table1,MATCH(MID($B36,1,1),_314_Table1_ColumnLookup,0),FALSE),
  IF(VALUE(LEFT($A36,3))=314,VLOOKUP(VALUE(MID($B36,2,1)),_314_Table1,MATCH(MID($B36,1,1),_314_Table1_ColumnLookup,0),FALSE)
+N("314"),
""))))))))))))))))))))))))</f>
        <v>#N/A</v>
      </c>
      <c r="E36" s="238">
        <f>IF(AND(VALUE(LEFT($A36,3))=309,LEN($B36)=3),VLOOKUP(VALUE(MID($B36,2,2)),_309_Table2,MATCH(MID($B36,1,1),_309_Table2_ColumnLookup,0),FALSE),
  IF($C36="309 LCR SummaryA",OneYearSCR,IF($C36="309 LCR SummaryB",UltimateSCR,IF(VALUE(LEFT($A36,3))=309,VLOOKUP(VALUE(MID($B36,2,1)),_309_Table2,MATCH(MID($B36,1,1),_309_Table2_ColumnLookup,0),FALSE)
+N("309"),
  IF(VALUE(LEFT($A36,3))=310,VLOOKUP(VALUE(MID($B36,2,1)),_310_Table2,MATCH(MID($B36,1,1),_310_Table2_ColumnLookup,0),FALSE)
+N("310"),
  IF(AND(VALUE(LEFT($A36,3))=311,LEN($I36)=4),VLOOKUP($I36,_311_Table2,MATCH($B36,_311_Table2_ColumnLookup,0),FALSE),
  IF(AND(VALUE(LEFT($A36,3))=311,OR($B36="I2",$B36="J2",$B36="K2",$B36="L2")),VLOOKUP('311'!$G$58,_311_Table2,MATCH(MID($B36,1,1),_311_Table2_ColumnLookup,0),FALSE),
  IF(AND(VALUE(LEFT($A36,3))=311,RIGHT($B36,5)="Total"),VLOOKUP('311'!$G$59,_311_Table2,MATCH(MID($B36,1,1),_311_Table2_ColumnLookup,0),FALSE),
  IF(VALUE(LEFT($A36,3))=311,VLOOKUP(VALUE(MID($B36,2,1)),_311_Table2,MATCH(MID($B36,1,1),_311_Table2_ColumnLookup,0),FALSE)
+N("311"),
  IF(AND(VALUE(LEFT($A36,3))=312,LEFT($G36,10)="Unincepted",$B36="G "),VLOOKUP(" ULO",_312_Table2,MATCH('312'!$N$16,_312_Table2_ColumnLookup,0),FALSE),
  IF(AND(VALUE(LEFT($A36,3))=312,LEFT($G36,10)="Unincepted",$B36="O "),VLOOKUP(" ULO",_312_Table2,MATCH('312'!$V$16,_312_Table2_ColumnLookup,0),FALSE),
  IF(AND(VALUE(LEFT($A36,3))=312,LEFT($G36,10)="Unincepted",$B36="Q "),VLOOKUP(" ULO",_312_Table2,MATCH('312'!$X$16,_312_Table2_ColumnLookup,0),FALSE),
  IF(AND(VALUE(LEFT($A36,3))=312,LEFT($G36,10)="Unincepted"),VLOOKUP(" ULO",_312_Table2,MATCH(LEFT($B36,1),_312_Table2_ColumnLookup,0),FALSE),
  IF(AND(VALUE(LEFT($A36,3))=312,LEFT($G36,5)="Total",$B36="G "),VLOOKUP('312'!$F$80,_312_Table2,MATCH('312'!$N$16,_312_Table2_ColumnLookup,0),FALSE),
  IF(AND(VALUE(LEFT($A36,3))=312,LEFT($G36,5)="Total",$B36="O "),VLOOKUP('312'!$F$80,_312_Table2,MATCH('312'!$V$16,_312_Table2_ColumnLookup,0),FALSE),
  IF(AND(VALUE(LEFT($A36,3))=312,LEFT($G36,5)="Total",$B36="Q "),VLOOKUP('312'!$F$80,_312_Table2,MATCH('312'!$X$16,_312_Table2_ColumnLookup,0),FALSE),
  IF(AND(VALUE(LEFT($A36,3))=312,LEFT($G36,5)="Total"),VLOOKUP('312'!$F$80,_312_Table2,MATCH(LEFT($B36,1),_312_Table2_ColumnLookup,0),FALSE),
  IF(AND(VALUE(LEFT($A36,3))=312,LEN($I36)=4,$B36="G"),VLOOKUP($I36,_312_Table2,MATCH('312'!$N$16,_312_Table2_ColumnLookup,0),FALSE),
  IF(AND(VALUE(LEFT($A36,3))=312,LEN($I36)=4,$B36="O"),VLOOKUP($I36,_312_Table2,MATCH('312'!$V$16,_312_Table2_ColumnLookup,0),FALSE),
  IF(AND(VALUE(LEFT($A36,3))=312,LEN($I36)=4,$B36="Q"),VLOOKUP($I36,_312_Table2,MATCH('312'!$X$16,_312_Table2_ColumnLookup,0),FALSE),
  IF(AND(VALUE(LEFT($A36,3))=312,LEN($I36)=4),VLOOKUP($I36,_312_Table2,MATCH(LEFT($B36,1),_312_Table2_ColumnLookup,0),FALSE)
+N("312"),
  IF(VALUE(LEFT($A36,3))=313,VLOOKUP(VALUE(MID($B36,2,1)),_313_Table2,MATCH(MID($B36,1,1),_313_Table2_ColumnLookup,0),FALSE)
+N("313"),
  IF(AND(VALUE(LEFT($A36,3))=314,LEN($B36)=3),VLOOKUP(VALUE(MID($B36,2,2)),_314_Table2,MATCH(MID($B36,1,1),_314_Table2_ColumnLookup,0),FALSE),
  IF(VALUE(LEFT($A36,3))=314,VLOOKUP(VALUE(MID($B36,2,1)),_314_Table2,MATCH(MID($B36,1,1),_314_Table2_ColumnLookup,0),FALSE)
+N("314"),
""))))))))))))))))))))))))</f>
        <v>0</v>
      </c>
      <c r="F36" s="238" t="e">
        <f>IF(AND(VALUE(LEFT($A36,3))=309,LEN($B36)=3),VLOOKUP(VALUE(MID($B36,2,2)),_309_Table3,MATCH(MID($B36,1,1),_309_Table3_ColumnLookup,0),FALSE),
  IF($C36="309 LCR SummaryA",OneYearSCR,IF($C36="309 LCR SummaryB",UltimateSCR,IF(VALUE(LEFT($A36,3))=309,VLOOKUP(VALUE(MID($B36,2,1)),_309_Table3,MATCH(MID($B36,1,1),_309_Table3_ColumnLookup,0),FALSE)
+N("309"),
  IF(VALUE(LEFT($A36,3))=310,VLOOKUP(VALUE(MID($B36,2,1)),_310_Table3,MATCH(MID($B36,1,1),_310_Table3_ColumnLookup,0),FALSE)
+N("310"),
  IF(AND(VALUE(LEFT($A36,3))=311,LEN($I36)=4),VLOOKUP($I36,_311_Table3,MATCH($B36,_311_Table3_ColumnLookup,0),FALSE),
  IF(AND(VALUE(LEFT($A36,3))=311,OR($B36="I2",$B36="J2",$B36="K2",$B36="L2")),VLOOKUP('311'!$G$58,_311_Table3,MATCH(MID($B36,1,1),_311_Table3_ColumnLookup,0),FALSE),
  IF(AND(VALUE(LEFT($A36,3))=311,RIGHT($B36,5)="Total"),VLOOKUP('311'!$G$59,_311_Table3,MATCH(MID($B36,1,1),_311_Table3_ColumnLookup,0),FALSE),
  IF(VALUE(LEFT($A36,3))=311,VLOOKUP(VALUE(MID($B36,2,1)),_311_Table3,MATCH(MID($B36,1,1),_311_Table3_ColumnLookup,0),FALSE)
+N("311"),
  IF(AND(VALUE(LEFT($A36,3))=312,LEFT($G36,10)="Unincepted",$B36="G "),VLOOKUP(" ULO",_312_Table3,MATCH('312'!$N$16,_312_Table3_ColumnLookup,0),FALSE),
  IF(AND(VALUE(LEFT($A36,3))=312,LEFT($G36,10)="Unincepted",$B36="O "),VLOOKUP(" ULO",_312_Table3,MATCH('312'!$V$16,_312_Table3_ColumnLookup,0),FALSE),
  IF(AND(VALUE(LEFT($A36,3))=312,LEFT($G36,10)="Unincepted",$B36="Q "),VLOOKUP(" ULO",_312_Table3,MATCH('312'!$X$16,_312_Table3_ColumnLookup,0),FALSE),
  IF(AND(VALUE(LEFT($A36,3))=312,LEFT($G36,10)="Unincepted"),VLOOKUP(" ULO",_312_Table3,MATCH(LEFT($B36,1),_312_Table3_ColumnLookup,0),FALSE),
  IF(AND(VALUE(LEFT($A36,3))=312,LEFT($G36,5)="Total",$B36="G "),VLOOKUP('312'!$F$80,_312_Table3,MATCH('312'!$N$16,_312_Table3_ColumnLookup,0),FALSE),
  IF(AND(VALUE(LEFT($A36,3))=312,LEFT($G36,5)="Total",$B36="O "),VLOOKUP('312'!$F$80,_312_Table3,MATCH('312'!$V$16,_312_Table3_ColumnLookup,0),FALSE),
  IF(AND(VALUE(LEFT($A36,3))=312,LEFT($G36,5)="Total",$B36="Q "),VLOOKUP('312'!$F$80,_312_Table3,MATCH('312'!$X$16,_312_Table3_ColumnLookup,0),FALSE),
  IF(AND(VALUE(LEFT($A36,3))=312,LEFT($G36,5)="Total"),VLOOKUP('312'!$F$80,_312_Table3,MATCH(LEFT($B36,1),_312_Table3_ColumnLookup,0),FALSE),
  IF(AND(VALUE(LEFT($A36,3))=312,LEN($I36)=4,$B36="G"),VLOOKUP($I36,_312_Table3,MATCH('312'!$N$16,_312_Table3_ColumnLookup,0),FALSE),
  IF(AND(VALUE(LEFT($A36,3))=312,LEN($I36)=4,$B36="O"),VLOOKUP($I36,_312_Table3,MATCH('312'!$V$16,_312_Table3_ColumnLookup,0),FALSE),
  IF(AND(VALUE(LEFT($A36,3))=312,LEN($I36)=4,$B36="Q"),VLOOKUP($I36,_312_Table3,MATCH('312'!$X$16,_312_Table3_ColumnLookup,0),FALSE),
  IF(AND(VALUE(LEFT($A36,3))=312,LEN($I36)=4),VLOOKUP($I36,_312_Table3,MATCH(LEFT($B36,1),_312_Table3_ColumnLookup,0),FALSE)
+N("312"),
  IF(VALUE(LEFT($A36,3))=313,VLOOKUP(VALUE(MID($B36,2,1)),_313_Table3,MATCH(MID($B36,1,1),_313_Table3_ColumnLookup,0),FALSE)
+N("313"),
  IF(AND(VALUE(LEFT($A36,3))=314,LEN($B36)=3),VLOOKUP(VALUE(MID($B36,2,2)),_314_Table3,MATCH(MID($B36,1,1),_314_Table3_ColumnLookup,0),FALSE),
  IF(VALUE(LEFT($A36,3))=314,VLOOKUP(VALUE(MID($B36,2,1)),_314_Table3,MATCH(MID($B36,1,1),_314_Table3_ColumnLookup,0),FALSE)
+N("314"),
""))))))))))))))))))))))))</f>
        <v>#NAME?</v>
      </c>
      <c r="G36" t="s">
        <v>951</v>
      </c>
      <c r="H36" s="321">
        <f>IFERROR(
IF(ISERROR($D36)=FALSE,$D36,IF(ISERROR($E36)=FALSE,$E36,IF(ISERROR($F36)=FALSE,$F36
+N("012 checkboxes"),
IF(
IF(OR(LEFT($A36,9)="Syndicate",LEFT($A36,12)="NewSyndicate"),VLOOKUP($A36,'012'!$J:$ZW,MATCH("Link to button",'012'!$J$1:$ZW$1,0),0)
+N("309 checkbox"),
IF($C36="309 LCR Summary0",VLOOKUP("Notes990",'309'!$P:$ZZ,MATCH("Link to button",'309'!$P$1:$ZZ$1,0),0)
+N("313 checkboxes"),
IF($C36="313 Financial Information0LcmVsScr",IF($C36="309 LCR Summary0",VLOOKUP("LcmVsScr",'309'!$N:$ZZ,MATCH("Link to button",'309'!$N$1:$ZZ$1,0),0),
IF($C36="313 Financial Information0LcrDocAttached",IF($C36="309 LCR Summary0",VLOOKUP("LcrDocAttached",'309'!$N:$ZZ,MATCH("Link to button",'309'!$N$1:$ZZ$1,0),
0)))))))=1,TRUE,FALSE)
))),"")</f>
        <v>0</v>
      </c>
    </row>
    <row r="37" spans="1:8" customFormat="1">
      <c r="A37" s="237" t="str">
        <f>VLOOKUP($G37,CSVLookups!$B:$R,MATCH(A$1,CSVLookups!$B$1:$R$1,0),FALSE)</f>
        <v>309 LCR Summary</v>
      </c>
      <c r="B37" s="237" t="str">
        <f>VLOOKUP($G37,CSVLookups!$B:$R,MATCH(B$1,CSVLookups!$B$1:$R$1,0),FALSE)</f>
        <v>I4</v>
      </c>
      <c r="C37" s="238" t="str">
        <f t="shared" si="1"/>
        <v>309 LCR SummaryI4</v>
      </c>
      <c r="D37" s="238" t="e">
        <f>IF(AND(VALUE(LEFT($A37,3))=309,LEN($B37)=3),VLOOKUP(VALUE(MID($B37,2,2)),_309_Table1,MATCH(MID($B37,1,1),_309_Table1_ColumnLookup,0),FALSE),
  IF($C37="309 LCR SummaryA",OneYearSCR,IF($C37="309 LCR SummaryB",UltimateSCR,IF(VALUE(LEFT($A37,3))=309,VLOOKUP(VALUE(MID($B37,2,1)),_309_Table1,MATCH(MID($B37,1,1),_309_Table1_ColumnLookup,0),FALSE)
+N("309"),
  IF(VALUE(LEFT($A37,3))=310,VLOOKUP(VALUE(MID($B37,2,1)),_310_Table1,MATCH(MID($B37,1,1),_310_Table1_ColumnLookup,0),FALSE)
+N("310"),
  IF(AND(VALUE(LEFT($A37,3))=311,LEN($I37)=4),VLOOKUP($I37,_311_Table1,MATCH($B37,_311_Table1_ColumnLookup,0),FALSE),
  IF(AND(VALUE(LEFT($A37,3))=311,OR($B37="I2",$B37="J2",$B37="K2",$B37="L2")),VLOOKUP('311'!$G$58,_311_Table1,MATCH(MID($B37,1,1),_311_Table1_ColumnLookup,0),FALSE),
  IF(AND(VALUE(LEFT($A37,3))=311,RIGHT($B37,5)="Total"),VLOOKUP('311'!$G$59,_311_Table1,MATCH(MID($B37,1,1),_311_Table1_ColumnLookup,0),FALSE),
  IF(VALUE(LEFT($A37,3))=311,VLOOKUP(VALUE(MID($B37,2,1)),_311_Table1,MATCH(MID($B37,1,1),_311_Table1_ColumnLookup,0),FALSE)
+N("311"),
  IF(AND(VALUE(LEFT($A37,3))=312,LEFT($G37,10)="Unincepted",$B37="G "),VLOOKUP(" ULO",_312_Table1,MATCH('312'!$N$16,_312_Table1_ColumnLookup,0),FALSE),
  IF(AND(VALUE(LEFT($A37,3))=312,LEFT($G37,10)="Unincepted",$B37="O "),VLOOKUP(" ULO",_312_Table1,MATCH('312'!$V$16,_312_Table1_ColumnLookup,0),FALSE),
  IF(AND(VALUE(LEFT($A37,3))=312,LEFT($G37,10)="Unincepted",$B37="Q "),VLOOKUP(" ULO",_312_Table1,MATCH('312'!$X$16,_312_Table1_ColumnLookup,0),FALSE),
  IF(AND(VALUE(LEFT($A37,3))=312,LEFT($G37,10)="Unincepted"),VLOOKUP(" ULO",_312_Table1,MATCH(LEFT($B37,1),_312_Table1_ColumnLookup,0),FALSE),
  IF(AND(VALUE(LEFT($A37,3))=312,LEFT($G37,5)="Total",$B37="G "),VLOOKUP('312'!$F$80,_312_Table1,MATCH('312'!$N$16,_312_Table1_ColumnLookup,0),FALSE),
  IF(AND(VALUE(LEFT($A37,3))=312,LEFT($G37,5)="Total",$B37="O "),VLOOKUP('312'!$F$80,_312_Table1,MATCH('312'!$V$16,_312_Table1_ColumnLookup,0),FALSE),
  IF(AND(VALUE(LEFT($A37,3))=312,LEFT($G37,5)="Total",$B37="Q "),VLOOKUP('312'!$F$80,_312_Table1,MATCH('312'!$X$16,_312_Table1_ColumnLookup,0),FALSE),
  IF(AND(VALUE(LEFT($A37,3))=312,LEFT($G37,5)="Total"),VLOOKUP('312'!$F$80,_312_Table1,MATCH(LEFT($B37,1),_312_Table1_ColumnLookup,0),FALSE),
  IF(AND(VALUE(LEFT($A37,3))=312,LEN($I37)=4,$B37="G"),VLOOKUP($I37,_312_Table1,MATCH('312'!$N$16,_312_Table1_ColumnLookup,0),FALSE),
  IF(AND(VALUE(LEFT($A37,3))=312,LEN($I37)=4,$B37="O"),VLOOKUP($I37,_312_Table1,MATCH('312'!$V$16,_312_Table1_ColumnLookup,0),FALSE),
  IF(AND(VALUE(LEFT($A37,3))=312,LEN($I37)=4,$B37="Q"),VLOOKUP($I37,_312_Table1,MATCH('312'!$X$16,_312_Table1_ColumnLookup,0),FALSE),
  IF(AND(VALUE(LEFT($A37,3))=312,LEN($I37)=4),VLOOKUP($I37,_312_Table1,MATCH(LEFT($B37,1),_312_Table1_ColumnLookup,0),FALSE)
+N("312"),
  IF(VALUE(LEFT($A37,3))=313,VLOOKUP(VALUE(MID($B37,2,1)),_313_Table1,MATCH(MID($B37,1,1),_313_Table1_ColumnLookup,0),FALSE)
+N("313"),
  IF(AND(VALUE(LEFT($A37,3))=314,LEN($B37)=3),VLOOKUP(VALUE(MID($B37,2,2)),_314_Table1,MATCH(MID($B37,1,1),_314_Table1_ColumnLookup,0),FALSE),
  IF(VALUE(LEFT($A37,3))=314,VLOOKUP(VALUE(MID($B37,2,1)),_314_Table1,MATCH(MID($B37,1,1),_314_Table1_ColumnLookup,0),FALSE)
+N("314"),
""))))))))))))))))))))))))</f>
        <v>#N/A</v>
      </c>
      <c r="E37" s="238">
        <f>IF(AND(VALUE(LEFT($A37,3))=309,LEN($B37)=3),VLOOKUP(VALUE(MID($B37,2,2)),_309_Table2,MATCH(MID($B37,1,1),_309_Table2_ColumnLookup,0),FALSE),
  IF($C37="309 LCR SummaryA",OneYearSCR,IF($C37="309 LCR SummaryB",UltimateSCR,IF(VALUE(LEFT($A37,3))=309,VLOOKUP(VALUE(MID($B37,2,1)),_309_Table2,MATCH(MID($B37,1,1),_309_Table2_ColumnLookup,0),FALSE)
+N("309"),
  IF(VALUE(LEFT($A37,3))=310,VLOOKUP(VALUE(MID($B37,2,1)),_310_Table2,MATCH(MID($B37,1,1),_310_Table2_ColumnLookup,0),FALSE)
+N("310"),
  IF(AND(VALUE(LEFT($A37,3))=311,LEN($I37)=4),VLOOKUP($I37,_311_Table2,MATCH($B37,_311_Table2_ColumnLookup,0),FALSE),
  IF(AND(VALUE(LEFT($A37,3))=311,OR($B37="I2",$B37="J2",$B37="K2",$B37="L2")),VLOOKUP('311'!$G$58,_311_Table2,MATCH(MID($B37,1,1),_311_Table2_ColumnLookup,0),FALSE),
  IF(AND(VALUE(LEFT($A37,3))=311,RIGHT($B37,5)="Total"),VLOOKUP('311'!$G$59,_311_Table2,MATCH(MID($B37,1,1),_311_Table2_ColumnLookup,0),FALSE),
  IF(VALUE(LEFT($A37,3))=311,VLOOKUP(VALUE(MID($B37,2,1)),_311_Table2,MATCH(MID($B37,1,1),_311_Table2_ColumnLookup,0),FALSE)
+N("311"),
  IF(AND(VALUE(LEFT($A37,3))=312,LEFT($G37,10)="Unincepted",$B37="G "),VLOOKUP(" ULO",_312_Table2,MATCH('312'!$N$16,_312_Table2_ColumnLookup,0),FALSE),
  IF(AND(VALUE(LEFT($A37,3))=312,LEFT($G37,10)="Unincepted",$B37="O "),VLOOKUP(" ULO",_312_Table2,MATCH('312'!$V$16,_312_Table2_ColumnLookup,0),FALSE),
  IF(AND(VALUE(LEFT($A37,3))=312,LEFT($G37,10)="Unincepted",$B37="Q "),VLOOKUP(" ULO",_312_Table2,MATCH('312'!$X$16,_312_Table2_ColumnLookup,0),FALSE),
  IF(AND(VALUE(LEFT($A37,3))=312,LEFT($G37,10)="Unincepted"),VLOOKUP(" ULO",_312_Table2,MATCH(LEFT($B37,1),_312_Table2_ColumnLookup,0),FALSE),
  IF(AND(VALUE(LEFT($A37,3))=312,LEFT($G37,5)="Total",$B37="G "),VLOOKUP('312'!$F$80,_312_Table2,MATCH('312'!$N$16,_312_Table2_ColumnLookup,0),FALSE),
  IF(AND(VALUE(LEFT($A37,3))=312,LEFT($G37,5)="Total",$B37="O "),VLOOKUP('312'!$F$80,_312_Table2,MATCH('312'!$V$16,_312_Table2_ColumnLookup,0),FALSE),
  IF(AND(VALUE(LEFT($A37,3))=312,LEFT($G37,5)="Total",$B37="Q "),VLOOKUP('312'!$F$80,_312_Table2,MATCH('312'!$X$16,_312_Table2_ColumnLookup,0),FALSE),
  IF(AND(VALUE(LEFT($A37,3))=312,LEFT($G37,5)="Total"),VLOOKUP('312'!$F$80,_312_Table2,MATCH(LEFT($B37,1),_312_Table2_ColumnLookup,0),FALSE),
  IF(AND(VALUE(LEFT($A37,3))=312,LEN($I37)=4,$B37="G"),VLOOKUP($I37,_312_Table2,MATCH('312'!$N$16,_312_Table2_ColumnLookup,0),FALSE),
  IF(AND(VALUE(LEFT($A37,3))=312,LEN($I37)=4,$B37="O"),VLOOKUP($I37,_312_Table2,MATCH('312'!$V$16,_312_Table2_ColumnLookup,0),FALSE),
  IF(AND(VALUE(LEFT($A37,3))=312,LEN($I37)=4,$B37="Q"),VLOOKUP($I37,_312_Table2,MATCH('312'!$X$16,_312_Table2_ColumnLookup,0),FALSE),
  IF(AND(VALUE(LEFT($A37,3))=312,LEN($I37)=4),VLOOKUP($I37,_312_Table2,MATCH(LEFT($B37,1),_312_Table2_ColumnLookup,0),FALSE)
+N("312"),
  IF(VALUE(LEFT($A37,3))=313,VLOOKUP(VALUE(MID($B37,2,1)),_313_Table2,MATCH(MID($B37,1,1),_313_Table2_ColumnLookup,0),FALSE)
+N("313"),
  IF(AND(VALUE(LEFT($A37,3))=314,LEN($B37)=3),VLOOKUP(VALUE(MID($B37,2,2)),_314_Table2,MATCH(MID($B37,1,1),_314_Table2_ColumnLookup,0),FALSE),
  IF(VALUE(LEFT($A37,3))=314,VLOOKUP(VALUE(MID($B37,2,1)),_314_Table2,MATCH(MID($B37,1,1),_314_Table2_ColumnLookup,0),FALSE)
+N("314"),
""))))))))))))))))))))))))</f>
        <v>0</v>
      </c>
      <c r="F37" s="238" t="e">
        <f>IF(AND(VALUE(LEFT($A37,3))=309,LEN($B37)=3),VLOOKUP(VALUE(MID($B37,2,2)),_309_Table3,MATCH(MID($B37,1,1),_309_Table3_ColumnLookup,0),FALSE),
  IF($C37="309 LCR SummaryA",OneYearSCR,IF($C37="309 LCR SummaryB",UltimateSCR,IF(VALUE(LEFT($A37,3))=309,VLOOKUP(VALUE(MID($B37,2,1)),_309_Table3,MATCH(MID($B37,1,1),_309_Table3_ColumnLookup,0),FALSE)
+N("309"),
  IF(VALUE(LEFT($A37,3))=310,VLOOKUP(VALUE(MID($B37,2,1)),_310_Table3,MATCH(MID($B37,1,1),_310_Table3_ColumnLookup,0),FALSE)
+N("310"),
  IF(AND(VALUE(LEFT($A37,3))=311,LEN($I37)=4),VLOOKUP($I37,_311_Table3,MATCH($B37,_311_Table3_ColumnLookup,0),FALSE),
  IF(AND(VALUE(LEFT($A37,3))=311,OR($B37="I2",$B37="J2",$B37="K2",$B37="L2")),VLOOKUP('311'!$G$58,_311_Table3,MATCH(MID($B37,1,1),_311_Table3_ColumnLookup,0),FALSE),
  IF(AND(VALUE(LEFT($A37,3))=311,RIGHT($B37,5)="Total"),VLOOKUP('311'!$G$59,_311_Table3,MATCH(MID($B37,1,1),_311_Table3_ColumnLookup,0),FALSE),
  IF(VALUE(LEFT($A37,3))=311,VLOOKUP(VALUE(MID($B37,2,1)),_311_Table3,MATCH(MID($B37,1,1),_311_Table3_ColumnLookup,0),FALSE)
+N("311"),
  IF(AND(VALUE(LEFT($A37,3))=312,LEFT($G37,10)="Unincepted",$B37="G "),VLOOKUP(" ULO",_312_Table3,MATCH('312'!$N$16,_312_Table3_ColumnLookup,0),FALSE),
  IF(AND(VALUE(LEFT($A37,3))=312,LEFT($G37,10)="Unincepted",$B37="O "),VLOOKUP(" ULO",_312_Table3,MATCH('312'!$V$16,_312_Table3_ColumnLookup,0),FALSE),
  IF(AND(VALUE(LEFT($A37,3))=312,LEFT($G37,10)="Unincepted",$B37="Q "),VLOOKUP(" ULO",_312_Table3,MATCH('312'!$X$16,_312_Table3_ColumnLookup,0),FALSE),
  IF(AND(VALUE(LEFT($A37,3))=312,LEFT($G37,10)="Unincepted"),VLOOKUP(" ULO",_312_Table3,MATCH(LEFT($B37,1),_312_Table3_ColumnLookup,0),FALSE),
  IF(AND(VALUE(LEFT($A37,3))=312,LEFT($G37,5)="Total",$B37="G "),VLOOKUP('312'!$F$80,_312_Table3,MATCH('312'!$N$16,_312_Table3_ColumnLookup,0),FALSE),
  IF(AND(VALUE(LEFT($A37,3))=312,LEFT($G37,5)="Total",$B37="O "),VLOOKUP('312'!$F$80,_312_Table3,MATCH('312'!$V$16,_312_Table3_ColumnLookup,0),FALSE),
  IF(AND(VALUE(LEFT($A37,3))=312,LEFT($G37,5)="Total",$B37="Q "),VLOOKUP('312'!$F$80,_312_Table3,MATCH('312'!$X$16,_312_Table3_ColumnLookup,0),FALSE),
  IF(AND(VALUE(LEFT($A37,3))=312,LEFT($G37,5)="Total"),VLOOKUP('312'!$F$80,_312_Table3,MATCH(LEFT($B37,1),_312_Table3_ColumnLookup,0),FALSE),
  IF(AND(VALUE(LEFT($A37,3))=312,LEN($I37)=4,$B37="G"),VLOOKUP($I37,_312_Table3,MATCH('312'!$N$16,_312_Table3_ColumnLookup,0),FALSE),
  IF(AND(VALUE(LEFT($A37,3))=312,LEN($I37)=4,$B37="O"),VLOOKUP($I37,_312_Table3,MATCH('312'!$V$16,_312_Table3_ColumnLookup,0),FALSE),
  IF(AND(VALUE(LEFT($A37,3))=312,LEN($I37)=4,$B37="Q"),VLOOKUP($I37,_312_Table3,MATCH('312'!$X$16,_312_Table3_ColumnLookup,0),FALSE),
  IF(AND(VALUE(LEFT($A37,3))=312,LEN($I37)=4),VLOOKUP($I37,_312_Table3,MATCH(LEFT($B37,1),_312_Table3_ColumnLookup,0),FALSE)
+N("312"),
  IF(VALUE(LEFT($A37,3))=313,VLOOKUP(VALUE(MID($B37,2,1)),_313_Table3,MATCH(MID($B37,1,1),_313_Table3_ColumnLookup,0),FALSE)
+N("313"),
  IF(AND(VALUE(LEFT($A37,3))=314,LEN($B37)=3),VLOOKUP(VALUE(MID($B37,2,2)),_314_Table3,MATCH(MID($B37,1,1),_314_Table3_ColumnLookup,0),FALSE),
  IF(VALUE(LEFT($A37,3))=314,VLOOKUP(VALUE(MID($B37,2,1)),_314_Table3,MATCH(MID($B37,1,1),_314_Table3_ColumnLookup,0),FALSE)
+N("314"),
""))))))))))))))))))))))))</f>
        <v>#NAME?</v>
      </c>
      <c r="G37" t="s">
        <v>952</v>
      </c>
      <c r="H37" s="321">
        <f>IFERROR(
IF(ISERROR($D37)=FALSE,$D37,IF(ISERROR($E37)=FALSE,$E37,IF(ISERROR($F37)=FALSE,$F37
+N("012 checkboxes"),
IF(
IF(OR(LEFT($A37,9)="Syndicate",LEFT($A37,12)="NewSyndicate"),VLOOKUP($A37,'012'!$J:$ZW,MATCH("Link to button",'012'!$J$1:$ZW$1,0),0)
+N("309 checkbox"),
IF($C37="309 LCR Summary0",VLOOKUP("Notes990",'309'!$P:$ZZ,MATCH("Link to button",'309'!$P$1:$ZZ$1,0),0)
+N("313 checkboxes"),
IF($C37="313 Financial Information0LcmVsScr",IF($C37="309 LCR Summary0",VLOOKUP("LcmVsScr",'309'!$N:$ZZ,MATCH("Link to button",'309'!$N$1:$ZZ$1,0),0),
IF($C37="313 Financial Information0LcrDocAttached",IF($C37="309 LCR Summary0",VLOOKUP("LcrDocAttached",'309'!$N:$ZZ,MATCH("Link to button",'309'!$N$1:$ZZ$1,0),
0)))))))=1,TRUE,FALSE)
))),"")</f>
        <v>0</v>
      </c>
    </row>
    <row r="38" spans="1:8" customFormat="1">
      <c r="A38" s="237" t="str">
        <f>VLOOKUP($G38,CSVLookups!$B:$R,MATCH(A$1,CSVLookups!$B$1:$R$1,0),FALSE)</f>
        <v>309 LCR Summary</v>
      </c>
      <c r="B38" s="237" t="str">
        <f>VLOOKUP($G38,CSVLookups!$B:$R,MATCH(B$1,CSVLookups!$B$1:$R$1,0),FALSE)</f>
        <v>J4</v>
      </c>
      <c r="C38" s="238" t="str">
        <f t="shared" si="1"/>
        <v>309 LCR SummaryJ4</v>
      </c>
      <c r="D38" s="238" t="e">
        <f>IF(AND(VALUE(LEFT($A38,3))=309,LEN($B38)=3),VLOOKUP(VALUE(MID($B38,2,2)),_309_Table1,MATCH(MID($B38,1,1),_309_Table1_ColumnLookup,0),FALSE),
  IF($C38="309 LCR SummaryA",OneYearSCR,IF($C38="309 LCR SummaryB",UltimateSCR,IF(VALUE(LEFT($A38,3))=309,VLOOKUP(VALUE(MID($B38,2,1)),_309_Table1,MATCH(MID($B38,1,1),_309_Table1_ColumnLookup,0),FALSE)
+N("309"),
  IF(VALUE(LEFT($A38,3))=310,VLOOKUP(VALUE(MID($B38,2,1)),_310_Table1,MATCH(MID($B38,1,1),_310_Table1_ColumnLookup,0),FALSE)
+N("310"),
  IF(AND(VALUE(LEFT($A38,3))=311,LEN($I38)=4),VLOOKUP($I38,_311_Table1,MATCH($B38,_311_Table1_ColumnLookup,0),FALSE),
  IF(AND(VALUE(LEFT($A38,3))=311,OR($B38="I2",$B38="J2",$B38="K2",$B38="L2")),VLOOKUP('311'!$G$58,_311_Table1,MATCH(MID($B38,1,1),_311_Table1_ColumnLookup,0),FALSE),
  IF(AND(VALUE(LEFT($A38,3))=311,RIGHT($B38,5)="Total"),VLOOKUP('311'!$G$59,_311_Table1,MATCH(MID($B38,1,1),_311_Table1_ColumnLookup,0),FALSE),
  IF(VALUE(LEFT($A38,3))=311,VLOOKUP(VALUE(MID($B38,2,1)),_311_Table1,MATCH(MID($B38,1,1),_311_Table1_ColumnLookup,0),FALSE)
+N("311"),
  IF(AND(VALUE(LEFT($A38,3))=312,LEFT($G38,10)="Unincepted",$B38="G "),VLOOKUP(" ULO",_312_Table1,MATCH('312'!$N$16,_312_Table1_ColumnLookup,0),FALSE),
  IF(AND(VALUE(LEFT($A38,3))=312,LEFT($G38,10)="Unincepted",$B38="O "),VLOOKUP(" ULO",_312_Table1,MATCH('312'!$V$16,_312_Table1_ColumnLookup,0),FALSE),
  IF(AND(VALUE(LEFT($A38,3))=312,LEFT($G38,10)="Unincepted",$B38="Q "),VLOOKUP(" ULO",_312_Table1,MATCH('312'!$X$16,_312_Table1_ColumnLookup,0),FALSE),
  IF(AND(VALUE(LEFT($A38,3))=312,LEFT($G38,10)="Unincepted"),VLOOKUP(" ULO",_312_Table1,MATCH(LEFT($B38,1),_312_Table1_ColumnLookup,0),FALSE),
  IF(AND(VALUE(LEFT($A38,3))=312,LEFT($G38,5)="Total",$B38="G "),VLOOKUP('312'!$F$80,_312_Table1,MATCH('312'!$N$16,_312_Table1_ColumnLookup,0),FALSE),
  IF(AND(VALUE(LEFT($A38,3))=312,LEFT($G38,5)="Total",$B38="O "),VLOOKUP('312'!$F$80,_312_Table1,MATCH('312'!$V$16,_312_Table1_ColumnLookup,0),FALSE),
  IF(AND(VALUE(LEFT($A38,3))=312,LEFT($G38,5)="Total",$B38="Q "),VLOOKUP('312'!$F$80,_312_Table1,MATCH('312'!$X$16,_312_Table1_ColumnLookup,0),FALSE),
  IF(AND(VALUE(LEFT($A38,3))=312,LEFT($G38,5)="Total"),VLOOKUP('312'!$F$80,_312_Table1,MATCH(LEFT($B38,1),_312_Table1_ColumnLookup,0),FALSE),
  IF(AND(VALUE(LEFT($A38,3))=312,LEN($I38)=4,$B38="G"),VLOOKUP($I38,_312_Table1,MATCH('312'!$N$16,_312_Table1_ColumnLookup,0),FALSE),
  IF(AND(VALUE(LEFT($A38,3))=312,LEN($I38)=4,$B38="O"),VLOOKUP($I38,_312_Table1,MATCH('312'!$V$16,_312_Table1_ColumnLookup,0),FALSE),
  IF(AND(VALUE(LEFT($A38,3))=312,LEN($I38)=4,$B38="Q"),VLOOKUP($I38,_312_Table1,MATCH('312'!$X$16,_312_Table1_ColumnLookup,0),FALSE),
  IF(AND(VALUE(LEFT($A38,3))=312,LEN($I38)=4),VLOOKUP($I38,_312_Table1,MATCH(LEFT($B38,1),_312_Table1_ColumnLookup,0),FALSE)
+N("312"),
  IF(VALUE(LEFT($A38,3))=313,VLOOKUP(VALUE(MID($B38,2,1)),_313_Table1,MATCH(MID($B38,1,1),_313_Table1_ColumnLookup,0),FALSE)
+N("313"),
  IF(AND(VALUE(LEFT($A38,3))=314,LEN($B38)=3),VLOOKUP(VALUE(MID($B38,2,2)),_314_Table1,MATCH(MID($B38,1,1),_314_Table1_ColumnLookup,0),FALSE),
  IF(VALUE(LEFT($A38,3))=314,VLOOKUP(VALUE(MID($B38,2,1)),_314_Table1,MATCH(MID($B38,1,1),_314_Table1_ColumnLookup,0),FALSE)
+N("314"),
""))))))))))))))))))))))))</f>
        <v>#N/A</v>
      </c>
      <c r="E38" s="238">
        <f>IF(AND(VALUE(LEFT($A38,3))=309,LEN($B38)=3),VLOOKUP(VALUE(MID($B38,2,2)),_309_Table2,MATCH(MID($B38,1,1),_309_Table2_ColumnLookup,0),FALSE),
  IF($C38="309 LCR SummaryA",OneYearSCR,IF($C38="309 LCR SummaryB",UltimateSCR,IF(VALUE(LEFT($A38,3))=309,VLOOKUP(VALUE(MID($B38,2,1)),_309_Table2,MATCH(MID($B38,1,1),_309_Table2_ColumnLookup,0),FALSE)
+N("309"),
  IF(VALUE(LEFT($A38,3))=310,VLOOKUP(VALUE(MID($B38,2,1)),_310_Table2,MATCH(MID($B38,1,1),_310_Table2_ColumnLookup,0),FALSE)
+N("310"),
  IF(AND(VALUE(LEFT($A38,3))=311,LEN($I38)=4),VLOOKUP($I38,_311_Table2,MATCH($B38,_311_Table2_ColumnLookup,0),FALSE),
  IF(AND(VALUE(LEFT($A38,3))=311,OR($B38="I2",$B38="J2",$B38="K2",$B38="L2")),VLOOKUP('311'!$G$58,_311_Table2,MATCH(MID($B38,1,1),_311_Table2_ColumnLookup,0),FALSE),
  IF(AND(VALUE(LEFT($A38,3))=311,RIGHT($B38,5)="Total"),VLOOKUP('311'!$G$59,_311_Table2,MATCH(MID($B38,1,1),_311_Table2_ColumnLookup,0),FALSE),
  IF(VALUE(LEFT($A38,3))=311,VLOOKUP(VALUE(MID($B38,2,1)),_311_Table2,MATCH(MID($B38,1,1),_311_Table2_ColumnLookup,0),FALSE)
+N("311"),
  IF(AND(VALUE(LEFT($A38,3))=312,LEFT($G38,10)="Unincepted",$B38="G "),VLOOKUP(" ULO",_312_Table2,MATCH('312'!$N$16,_312_Table2_ColumnLookup,0),FALSE),
  IF(AND(VALUE(LEFT($A38,3))=312,LEFT($G38,10)="Unincepted",$B38="O "),VLOOKUP(" ULO",_312_Table2,MATCH('312'!$V$16,_312_Table2_ColumnLookup,0),FALSE),
  IF(AND(VALUE(LEFT($A38,3))=312,LEFT($G38,10)="Unincepted",$B38="Q "),VLOOKUP(" ULO",_312_Table2,MATCH('312'!$X$16,_312_Table2_ColumnLookup,0),FALSE),
  IF(AND(VALUE(LEFT($A38,3))=312,LEFT($G38,10)="Unincepted"),VLOOKUP(" ULO",_312_Table2,MATCH(LEFT($B38,1),_312_Table2_ColumnLookup,0),FALSE),
  IF(AND(VALUE(LEFT($A38,3))=312,LEFT($G38,5)="Total",$B38="G "),VLOOKUP('312'!$F$80,_312_Table2,MATCH('312'!$N$16,_312_Table2_ColumnLookup,0),FALSE),
  IF(AND(VALUE(LEFT($A38,3))=312,LEFT($G38,5)="Total",$B38="O "),VLOOKUP('312'!$F$80,_312_Table2,MATCH('312'!$V$16,_312_Table2_ColumnLookup,0),FALSE),
  IF(AND(VALUE(LEFT($A38,3))=312,LEFT($G38,5)="Total",$B38="Q "),VLOOKUP('312'!$F$80,_312_Table2,MATCH('312'!$X$16,_312_Table2_ColumnLookup,0),FALSE),
  IF(AND(VALUE(LEFT($A38,3))=312,LEFT($G38,5)="Total"),VLOOKUP('312'!$F$80,_312_Table2,MATCH(LEFT($B38,1),_312_Table2_ColumnLookup,0),FALSE),
  IF(AND(VALUE(LEFT($A38,3))=312,LEN($I38)=4,$B38="G"),VLOOKUP($I38,_312_Table2,MATCH('312'!$N$16,_312_Table2_ColumnLookup,0),FALSE),
  IF(AND(VALUE(LEFT($A38,3))=312,LEN($I38)=4,$B38="O"),VLOOKUP($I38,_312_Table2,MATCH('312'!$V$16,_312_Table2_ColumnLookup,0),FALSE),
  IF(AND(VALUE(LEFT($A38,3))=312,LEN($I38)=4,$B38="Q"),VLOOKUP($I38,_312_Table2,MATCH('312'!$X$16,_312_Table2_ColumnLookup,0),FALSE),
  IF(AND(VALUE(LEFT($A38,3))=312,LEN($I38)=4),VLOOKUP($I38,_312_Table2,MATCH(LEFT($B38,1),_312_Table2_ColumnLookup,0),FALSE)
+N("312"),
  IF(VALUE(LEFT($A38,3))=313,VLOOKUP(VALUE(MID($B38,2,1)),_313_Table2,MATCH(MID($B38,1,1),_313_Table2_ColumnLookup,0),FALSE)
+N("313"),
  IF(AND(VALUE(LEFT($A38,3))=314,LEN($B38)=3),VLOOKUP(VALUE(MID($B38,2,2)),_314_Table2,MATCH(MID($B38,1,1),_314_Table2_ColumnLookup,0),FALSE),
  IF(VALUE(LEFT($A38,3))=314,VLOOKUP(VALUE(MID($B38,2,1)),_314_Table2,MATCH(MID($B38,1,1),_314_Table2_ColumnLookup,0),FALSE)
+N("314"),
""))))))))))))))))))))))))</f>
        <v>0</v>
      </c>
      <c r="F38" s="238" t="e">
        <f>IF(AND(VALUE(LEFT($A38,3))=309,LEN($B38)=3),VLOOKUP(VALUE(MID($B38,2,2)),_309_Table3,MATCH(MID($B38,1,1),_309_Table3_ColumnLookup,0),FALSE),
  IF($C38="309 LCR SummaryA",OneYearSCR,IF($C38="309 LCR SummaryB",UltimateSCR,IF(VALUE(LEFT($A38,3))=309,VLOOKUP(VALUE(MID($B38,2,1)),_309_Table3,MATCH(MID($B38,1,1),_309_Table3_ColumnLookup,0),FALSE)
+N("309"),
  IF(VALUE(LEFT($A38,3))=310,VLOOKUP(VALUE(MID($B38,2,1)),_310_Table3,MATCH(MID($B38,1,1),_310_Table3_ColumnLookup,0),FALSE)
+N("310"),
  IF(AND(VALUE(LEFT($A38,3))=311,LEN($I38)=4),VLOOKUP($I38,_311_Table3,MATCH($B38,_311_Table3_ColumnLookup,0),FALSE),
  IF(AND(VALUE(LEFT($A38,3))=311,OR($B38="I2",$B38="J2",$B38="K2",$B38="L2")),VLOOKUP('311'!$G$58,_311_Table3,MATCH(MID($B38,1,1),_311_Table3_ColumnLookup,0),FALSE),
  IF(AND(VALUE(LEFT($A38,3))=311,RIGHT($B38,5)="Total"),VLOOKUP('311'!$G$59,_311_Table3,MATCH(MID($B38,1,1),_311_Table3_ColumnLookup,0),FALSE),
  IF(VALUE(LEFT($A38,3))=311,VLOOKUP(VALUE(MID($B38,2,1)),_311_Table3,MATCH(MID($B38,1,1),_311_Table3_ColumnLookup,0),FALSE)
+N("311"),
  IF(AND(VALUE(LEFT($A38,3))=312,LEFT($G38,10)="Unincepted",$B38="G "),VLOOKUP(" ULO",_312_Table3,MATCH('312'!$N$16,_312_Table3_ColumnLookup,0),FALSE),
  IF(AND(VALUE(LEFT($A38,3))=312,LEFT($G38,10)="Unincepted",$B38="O "),VLOOKUP(" ULO",_312_Table3,MATCH('312'!$V$16,_312_Table3_ColumnLookup,0),FALSE),
  IF(AND(VALUE(LEFT($A38,3))=312,LEFT($G38,10)="Unincepted",$B38="Q "),VLOOKUP(" ULO",_312_Table3,MATCH('312'!$X$16,_312_Table3_ColumnLookup,0),FALSE),
  IF(AND(VALUE(LEFT($A38,3))=312,LEFT($G38,10)="Unincepted"),VLOOKUP(" ULO",_312_Table3,MATCH(LEFT($B38,1),_312_Table3_ColumnLookup,0),FALSE),
  IF(AND(VALUE(LEFT($A38,3))=312,LEFT($G38,5)="Total",$B38="G "),VLOOKUP('312'!$F$80,_312_Table3,MATCH('312'!$N$16,_312_Table3_ColumnLookup,0),FALSE),
  IF(AND(VALUE(LEFT($A38,3))=312,LEFT($G38,5)="Total",$B38="O "),VLOOKUP('312'!$F$80,_312_Table3,MATCH('312'!$V$16,_312_Table3_ColumnLookup,0),FALSE),
  IF(AND(VALUE(LEFT($A38,3))=312,LEFT($G38,5)="Total",$B38="Q "),VLOOKUP('312'!$F$80,_312_Table3,MATCH('312'!$X$16,_312_Table3_ColumnLookup,0),FALSE),
  IF(AND(VALUE(LEFT($A38,3))=312,LEFT($G38,5)="Total"),VLOOKUP('312'!$F$80,_312_Table3,MATCH(LEFT($B38,1),_312_Table3_ColumnLookup,0),FALSE),
  IF(AND(VALUE(LEFT($A38,3))=312,LEN($I38)=4,$B38="G"),VLOOKUP($I38,_312_Table3,MATCH('312'!$N$16,_312_Table3_ColumnLookup,0),FALSE),
  IF(AND(VALUE(LEFT($A38,3))=312,LEN($I38)=4,$B38="O"),VLOOKUP($I38,_312_Table3,MATCH('312'!$V$16,_312_Table3_ColumnLookup,0),FALSE),
  IF(AND(VALUE(LEFT($A38,3))=312,LEN($I38)=4,$B38="Q"),VLOOKUP($I38,_312_Table3,MATCH('312'!$X$16,_312_Table3_ColumnLookup,0),FALSE),
  IF(AND(VALUE(LEFT($A38,3))=312,LEN($I38)=4),VLOOKUP($I38,_312_Table3,MATCH(LEFT($B38,1),_312_Table3_ColumnLookup,0),FALSE)
+N("312"),
  IF(VALUE(LEFT($A38,3))=313,VLOOKUP(VALUE(MID($B38,2,1)),_313_Table3,MATCH(MID($B38,1,1),_313_Table3_ColumnLookup,0),FALSE)
+N("313"),
  IF(AND(VALUE(LEFT($A38,3))=314,LEN($B38)=3),VLOOKUP(VALUE(MID($B38,2,2)),_314_Table3,MATCH(MID($B38,1,1),_314_Table3_ColumnLookup,0),FALSE),
  IF(VALUE(LEFT($A38,3))=314,VLOOKUP(VALUE(MID($B38,2,1)),_314_Table3,MATCH(MID($B38,1,1),_314_Table3_ColumnLookup,0),FALSE)
+N("314"),
""))))))))))))))))))))))))</f>
        <v>#NAME?</v>
      </c>
      <c r="G38" t="s">
        <v>954</v>
      </c>
      <c r="H38" s="321">
        <f>IFERROR(
IF(ISERROR($D38)=FALSE,$D38,IF(ISERROR($E38)=FALSE,$E38,IF(ISERROR($F38)=FALSE,$F38
+N("012 checkboxes"),
IF(
IF(OR(LEFT($A38,9)="Syndicate",LEFT($A38,12)="NewSyndicate"),VLOOKUP($A38,'012'!$J:$ZW,MATCH("Link to button",'012'!$J$1:$ZW$1,0),0)
+N("309 checkbox"),
IF($C38="309 LCR Summary0",VLOOKUP("Notes990",'309'!$P:$ZZ,MATCH("Link to button",'309'!$P$1:$ZZ$1,0),0)
+N("313 checkboxes"),
IF($C38="313 Financial Information0LcmVsScr",IF($C38="309 LCR Summary0",VLOOKUP("LcmVsScr",'309'!$N:$ZZ,MATCH("Link to button",'309'!$N$1:$ZZ$1,0),0),
IF($C38="313 Financial Information0LcrDocAttached",IF($C38="309 LCR Summary0",VLOOKUP("LcrDocAttached",'309'!$N:$ZZ,MATCH("Link to button",'309'!$N$1:$ZZ$1,0),
0)))))))=1,TRUE,FALSE)
))),"")</f>
        <v>0</v>
      </c>
    </row>
    <row r="39" spans="1:8" customFormat="1">
      <c r="A39" s="237" t="str">
        <f>VLOOKUP($G39,CSVLookups!$B:$R,MATCH(A$1,CSVLookups!$B$1:$R$1,0),FALSE)</f>
        <v>309 LCR Summary</v>
      </c>
      <c r="B39" s="237" t="str">
        <f>VLOOKUP($G39,CSVLookups!$B:$R,MATCH(B$1,CSVLookups!$B$1:$R$1,0),FALSE)</f>
        <v>C5</v>
      </c>
      <c r="C39" s="238" t="str">
        <f t="shared" si="1"/>
        <v>309 LCR SummaryC5</v>
      </c>
      <c r="D39" s="238" t="e">
        <f>IF(AND(VALUE(LEFT($A39,3))=309,LEN($B39)=3),VLOOKUP(VALUE(MID($B39,2,2)),_309_Table1,MATCH(MID($B39,1,1),_309_Table1_ColumnLookup,0),FALSE),
  IF($C39="309 LCR SummaryA",OneYearSCR,IF($C39="309 LCR SummaryB",UltimateSCR,IF(VALUE(LEFT($A39,3))=309,VLOOKUP(VALUE(MID($B39,2,1)),_309_Table1,MATCH(MID($B39,1,1),_309_Table1_ColumnLookup,0),FALSE)
+N("309"),
  IF(VALUE(LEFT($A39,3))=310,VLOOKUP(VALUE(MID($B39,2,1)),_310_Table1,MATCH(MID($B39,1,1),_310_Table1_ColumnLookup,0),FALSE)
+N("310"),
  IF(AND(VALUE(LEFT($A39,3))=311,LEN($I39)=4),VLOOKUP($I39,_311_Table1,MATCH($B39,_311_Table1_ColumnLookup,0),FALSE),
  IF(AND(VALUE(LEFT($A39,3))=311,OR($B39="I2",$B39="J2",$B39="K2",$B39="L2")),VLOOKUP('311'!$G$58,_311_Table1,MATCH(MID($B39,1,1),_311_Table1_ColumnLookup,0),FALSE),
  IF(AND(VALUE(LEFT($A39,3))=311,RIGHT($B39,5)="Total"),VLOOKUP('311'!$G$59,_311_Table1,MATCH(MID($B39,1,1),_311_Table1_ColumnLookup,0),FALSE),
  IF(VALUE(LEFT($A39,3))=311,VLOOKUP(VALUE(MID($B39,2,1)),_311_Table1,MATCH(MID($B39,1,1),_311_Table1_ColumnLookup,0),FALSE)
+N("311"),
  IF(AND(VALUE(LEFT($A39,3))=312,LEFT($G39,10)="Unincepted",$B39="G "),VLOOKUP(" ULO",_312_Table1,MATCH('312'!$N$16,_312_Table1_ColumnLookup,0),FALSE),
  IF(AND(VALUE(LEFT($A39,3))=312,LEFT($G39,10)="Unincepted",$B39="O "),VLOOKUP(" ULO",_312_Table1,MATCH('312'!$V$16,_312_Table1_ColumnLookup,0),FALSE),
  IF(AND(VALUE(LEFT($A39,3))=312,LEFT($G39,10)="Unincepted",$B39="Q "),VLOOKUP(" ULO",_312_Table1,MATCH('312'!$X$16,_312_Table1_ColumnLookup,0),FALSE),
  IF(AND(VALUE(LEFT($A39,3))=312,LEFT($G39,10)="Unincepted"),VLOOKUP(" ULO",_312_Table1,MATCH(LEFT($B39,1),_312_Table1_ColumnLookup,0),FALSE),
  IF(AND(VALUE(LEFT($A39,3))=312,LEFT($G39,5)="Total",$B39="G "),VLOOKUP('312'!$F$80,_312_Table1,MATCH('312'!$N$16,_312_Table1_ColumnLookup,0),FALSE),
  IF(AND(VALUE(LEFT($A39,3))=312,LEFT($G39,5)="Total",$B39="O "),VLOOKUP('312'!$F$80,_312_Table1,MATCH('312'!$V$16,_312_Table1_ColumnLookup,0),FALSE),
  IF(AND(VALUE(LEFT($A39,3))=312,LEFT($G39,5)="Total",$B39="Q "),VLOOKUP('312'!$F$80,_312_Table1,MATCH('312'!$X$16,_312_Table1_ColumnLookup,0),FALSE),
  IF(AND(VALUE(LEFT($A39,3))=312,LEFT($G39,5)="Total"),VLOOKUP('312'!$F$80,_312_Table1,MATCH(LEFT($B39,1),_312_Table1_ColumnLookup,0),FALSE),
  IF(AND(VALUE(LEFT($A39,3))=312,LEN($I39)=4,$B39="G"),VLOOKUP($I39,_312_Table1,MATCH('312'!$N$16,_312_Table1_ColumnLookup,0),FALSE),
  IF(AND(VALUE(LEFT($A39,3))=312,LEN($I39)=4,$B39="O"),VLOOKUP($I39,_312_Table1,MATCH('312'!$V$16,_312_Table1_ColumnLookup,0),FALSE),
  IF(AND(VALUE(LEFT($A39,3))=312,LEN($I39)=4,$B39="Q"),VLOOKUP($I39,_312_Table1,MATCH('312'!$X$16,_312_Table1_ColumnLookup,0),FALSE),
  IF(AND(VALUE(LEFT($A39,3))=312,LEN($I39)=4),VLOOKUP($I39,_312_Table1,MATCH(LEFT($B39,1),_312_Table1_ColumnLookup,0),FALSE)
+N("312"),
  IF(VALUE(LEFT($A39,3))=313,VLOOKUP(VALUE(MID($B39,2,1)),_313_Table1,MATCH(MID($B39,1,1),_313_Table1_ColumnLookup,0),FALSE)
+N("313"),
  IF(AND(VALUE(LEFT($A39,3))=314,LEN($B39)=3),VLOOKUP(VALUE(MID($B39,2,2)),_314_Table1,MATCH(MID($B39,1,1),_314_Table1_ColumnLookup,0),FALSE),
  IF(VALUE(LEFT($A39,3))=314,VLOOKUP(VALUE(MID($B39,2,1)),_314_Table1,MATCH(MID($B39,1,1),_314_Table1_ColumnLookup,0),FALSE)
+N("314"),
""))))))))))))))))))))))))</f>
        <v>#N/A</v>
      </c>
      <c r="E39" s="238">
        <f>IF(AND(VALUE(LEFT($A39,3))=309,LEN($B39)=3),VLOOKUP(VALUE(MID($B39,2,2)),_309_Table2,MATCH(MID($B39,1,1),_309_Table2_ColumnLookup,0),FALSE),
  IF($C39="309 LCR SummaryA",OneYearSCR,IF($C39="309 LCR SummaryB",UltimateSCR,IF(VALUE(LEFT($A39,3))=309,VLOOKUP(VALUE(MID($B39,2,1)),_309_Table2,MATCH(MID($B39,1,1),_309_Table2_ColumnLookup,0),FALSE)
+N("309"),
  IF(VALUE(LEFT($A39,3))=310,VLOOKUP(VALUE(MID($B39,2,1)),_310_Table2,MATCH(MID($B39,1,1),_310_Table2_ColumnLookup,0),FALSE)
+N("310"),
  IF(AND(VALUE(LEFT($A39,3))=311,LEN($I39)=4),VLOOKUP($I39,_311_Table2,MATCH($B39,_311_Table2_ColumnLookup,0),FALSE),
  IF(AND(VALUE(LEFT($A39,3))=311,OR($B39="I2",$B39="J2",$B39="K2",$B39="L2")),VLOOKUP('311'!$G$58,_311_Table2,MATCH(MID($B39,1,1),_311_Table2_ColumnLookup,0),FALSE),
  IF(AND(VALUE(LEFT($A39,3))=311,RIGHT($B39,5)="Total"),VLOOKUP('311'!$G$59,_311_Table2,MATCH(MID($B39,1,1),_311_Table2_ColumnLookup,0),FALSE),
  IF(VALUE(LEFT($A39,3))=311,VLOOKUP(VALUE(MID($B39,2,1)),_311_Table2,MATCH(MID($B39,1,1),_311_Table2_ColumnLookup,0),FALSE)
+N("311"),
  IF(AND(VALUE(LEFT($A39,3))=312,LEFT($G39,10)="Unincepted",$B39="G "),VLOOKUP(" ULO",_312_Table2,MATCH('312'!$N$16,_312_Table2_ColumnLookup,0),FALSE),
  IF(AND(VALUE(LEFT($A39,3))=312,LEFT($G39,10)="Unincepted",$B39="O "),VLOOKUP(" ULO",_312_Table2,MATCH('312'!$V$16,_312_Table2_ColumnLookup,0),FALSE),
  IF(AND(VALUE(LEFT($A39,3))=312,LEFT($G39,10)="Unincepted",$B39="Q "),VLOOKUP(" ULO",_312_Table2,MATCH('312'!$X$16,_312_Table2_ColumnLookup,0),FALSE),
  IF(AND(VALUE(LEFT($A39,3))=312,LEFT($G39,10)="Unincepted"),VLOOKUP(" ULO",_312_Table2,MATCH(LEFT($B39,1),_312_Table2_ColumnLookup,0),FALSE),
  IF(AND(VALUE(LEFT($A39,3))=312,LEFT($G39,5)="Total",$B39="G "),VLOOKUP('312'!$F$80,_312_Table2,MATCH('312'!$N$16,_312_Table2_ColumnLookup,0),FALSE),
  IF(AND(VALUE(LEFT($A39,3))=312,LEFT($G39,5)="Total",$B39="O "),VLOOKUP('312'!$F$80,_312_Table2,MATCH('312'!$V$16,_312_Table2_ColumnLookup,0),FALSE),
  IF(AND(VALUE(LEFT($A39,3))=312,LEFT($G39,5)="Total",$B39="Q "),VLOOKUP('312'!$F$80,_312_Table2,MATCH('312'!$X$16,_312_Table2_ColumnLookup,0),FALSE),
  IF(AND(VALUE(LEFT($A39,3))=312,LEFT($G39,5)="Total"),VLOOKUP('312'!$F$80,_312_Table2,MATCH(LEFT($B39,1),_312_Table2_ColumnLookup,0),FALSE),
  IF(AND(VALUE(LEFT($A39,3))=312,LEN($I39)=4,$B39="G"),VLOOKUP($I39,_312_Table2,MATCH('312'!$N$16,_312_Table2_ColumnLookup,0),FALSE),
  IF(AND(VALUE(LEFT($A39,3))=312,LEN($I39)=4,$B39="O"),VLOOKUP($I39,_312_Table2,MATCH('312'!$V$16,_312_Table2_ColumnLookup,0),FALSE),
  IF(AND(VALUE(LEFT($A39,3))=312,LEN($I39)=4,$B39="Q"),VLOOKUP($I39,_312_Table2,MATCH('312'!$X$16,_312_Table2_ColumnLookup,0),FALSE),
  IF(AND(VALUE(LEFT($A39,3))=312,LEN($I39)=4),VLOOKUP($I39,_312_Table2,MATCH(LEFT($B39,1),_312_Table2_ColumnLookup,0),FALSE)
+N("312"),
  IF(VALUE(LEFT($A39,3))=313,VLOOKUP(VALUE(MID($B39,2,1)),_313_Table2,MATCH(MID($B39,1,1),_313_Table2_ColumnLookup,0),FALSE)
+N("313"),
  IF(AND(VALUE(LEFT($A39,3))=314,LEN($B39)=3),VLOOKUP(VALUE(MID($B39,2,2)),_314_Table2,MATCH(MID($B39,1,1),_314_Table2_ColumnLookup,0),FALSE),
  IF(VALUE(LEFT($A39,3))=314,VLOOKUP(VALUE(MID($B39,2,1)),_314_Table2,MATCH(MID($B39,1,1),_314_Table2_ColumnLookup,0),FALSE)
+N("314"),
""))))))))))))))))))))))))</f>
        <v>0</v>
      </c>
      <c r="F39" s="238" t="e">
        <f>IF(AND(VALUE(LEFT($A39,3))=309,LEN($B39)=3),VLOOKUP(VALUE(MID($B39,2,2)),_309_Table3,MATCH(MID($B39,1,1),_309_Table3_ColumnLookup,0),FALSE),
  IF($C39="309 LCR SummaryA",OneYearSCR,IF($C39="309 LCR SummaryB",UltimateSCR,IF(VALUE(LEFT($A39,3))=309,VLOOKUP(VALUE(MID($B39,2,1)),_309_Table3,MATCH(MID($B39,1,1),_309_Table3_ColumnLookup,0),FALSE)
+N("309"),
  IF(VALUE(LEFT($A39,3))=310,VLOOKUP(VALUE(MID($B39,2,1)),_310_Table3,MATCH(MID($B39,1,1),_310_Table3_ColumnLookup,0),FALSE)
+N("310"),
  IF(AND(VALUE(LEFT($A39,3))=311,LEN($I39)=4),VLOOKUP($I39,_311_Table3,MATCH($B39,_311_Table3_ColumnLookup,0),FALSE),
  IF(AND(VALUE(LEFT($A39,3))=311,OR($B39="I2",$B39="J2",$B39="K2",$B39="L2")),VLOOKUP('311'!$G$58,_311_Table3,MATCH(MID($B39,1,1),_311_Table3_ColumnLookup,0),FALSE),
  IF(AND(VALUE(LEFT($A39,3))=311,RIGHT($B39,5)="Total"),VLOOKUP('311'!$G$59,_311_Table3,MATCH(MID($B39,1,1),_311_Table3_ColumnLookup,0),FALSE),
  IF(VALUE(LEFT($A39,3))=311,VLOOKUP(VALUE(MID($B39,2,1)),_311_Table3,MATCH(MID($B39,1,1),_311_Table3_ColumnLookup,0),FALSE)
+N("311"),
  IF(AND(VALUE(LEFT($A39,3))=312,LEFT($G39,10)="Unincepted",$B39="G "),VLOOKUP(" ULO",_312_Table3,MATCH('312'!$N$16,_312_Table3_ColumnLookup,0),FALSE),
  IF(AND(VALUE(LEFT($A39,3))=312,LEFT($G39,10)="Unincepted",$B39="O "),VLOOKUP(" ULO",_312_Table3,MATCH('312'!$V$16,_312_Table3_ColumnLookup,0),FALSE),
  IF(AND(VALUE(LEFT($A39,3))=312,LEFT($G39,10)="Unincepted",$B39="Q "),VLOOKUP(" ULO",_312_Table3,MATCH('312'!$X$16,_312_Table3_ColumnLookup,0),FALSE),
  IF(AND(VALUE(LEFT($A39,3))=312,LEFT($G39,10)="Unincepted"),VLOOKUP(" ULO",_312_Table3,MATCH(LEFT($B39,1),_312_Table3_ColumnLookup,0),FALSE),
  IF(AND(VALUE(LEFT($A39,3))=312,LEFT($G39,5)="Total",$B39="G "),VLOOKUP('312'!$F$80,_312_Table3,MATCH('312'!$N$16,_312_Table3_ColumnLookup,0),FALSE),
  IF(AND(VALUE(LEFT($A39,3))=312,LEFT($G39,5)="Total",$B39="O "),VLOOKUP('312'!$F$80,_312_Table3,MATCH('312'!$V$16,_312_Table3_ColumnLookup,0),FALSE),
  IF(AND(VALUE(LEFT($A39,3))=312,LEFT($G39,5)="Total",$B39="Q "),VLOOKUP('312'!$F$80,_312_Table3,MATCH('312'!$X$16,_312_Table3_ColumnLookup,0),FALSE),
  IF(AND(VALUE(LEFT($A39,3))=312,LEFT($G39,5)="Total"),VLOOKUP('312'!$F$80,_312_Table3,MATCH(LEFT($B39,1),_312_Table3_ColumnLookup,0),FALSE),
  IF(AND(VALUE(LEFT($A39,3))=312,LEN($I39)=4,$B39="G"),VLOOKUP($I39,_312_Table3,MATCH('312'!$N$16,_312_Table3_ColumnLookup,0),FALSE),
  IF(AND(VALUE(LEFT($A39,3))=312,LEN($I39)=4,$B39="O"),VLOOKUP($I39,_312_Table3,MATCH('312'!$V$16,_312_Table3_ColumnLookup,0),FALSE),
  IF(AND(VALUE(LEFT($A39,3))=312,LEN($I39)=4,$B39="Q"),VLOOKUP($I39,_312_Table3,MATCH('312'!$X$16,_312_Table3_ColumnLookup,0),FALSE),
  IF(AND(VALUE(LEFT($A39,3))=312,LEN($I39)=4),VLOOKUP($I39,_312_Table3,MATCH(LEFT($B39,1),_312_Table3_ColumnLookup,0),FALSE)
+N("312"),
  IF(VALUE(LEFT($A39,3))=313,VLOOKUP(VALUE(MID($B39,2,1)),_313_Table3,MATCH(MID($B39,1,1),_313_Table3_ColumnLookup,0),FALSE)
+N("313"),
  IF(AND(VALUE(LEFT($A39,3))=314,LEN($B39)=3),VLOOKUP(VALUE(MID($B39,2,2)),_314_Table3,MATCH(MID($B39,1,1),_314_Table3_ColumnLookup,0),FALSE),
  IF(VALUE(LEFT($A39,3))=314,VLOOKUP(VALUE(MID($B39,2,1)),_314_Table3,MATCH(MID($B39,1,1),_314_Table3_ColumnLookup,0),FALSE)
+N("314"),
""))))))))))))))))))))))))</f>
        <v>#NAME?</v>
      </c>
      <c r="G39" t="s">
        <v>955</v>
      </c>
      <c r="H39" s="321">
        <f>IFERROR(
IF(ISERROR($D39)=FALSE,$D39,IF(ISERROR($E39)=FALSE,$E39,IF(ISERROR($F39)=FALSE,$F39
+N("012 checkboxes"),
IF(
IF(OR(LEFT($A39,9)="Syndicate",LEFT($A39,12)="NewSyndicate"),VLOOKUP($A39,'012'!$J:$ZW,MATCH("Link to button",'012'!$J$1:$ZW$1,0),0)
+N("309 checkbox"),
IF($C39="309 LCR Summary0",VLOOKUP("Notes990",'309'!$P:$ZZ,MATCH("Link to button",'309'!$P$1:$ZZ$1,0),0)
+N("313 checkboxes"),
IF($C39="313 Financial Information0LcmVsScr",IF($C39="309 LCR Summary0",VLOOKUP("LcmVsScr",'309'!$N:$ZZ,MATCH("Link to button",'309'!$N$1:$ZZ$1,0),0),
IF($C39="313 Financial Information0LcrDocAttached",IF($C39="309 LCR Summary0",VLOOKUP("LcrDocAttached",'309'!$N:$ZZ,MATCH("Link to button",'309'!$N$1:$ZZ$1,0),
0)))))))=1,TRUE,FALSE)
))),"")</f>
        <v>0</v>
      </c>
    </row>
    <row r="40" spans="1:8" customFormat="1">
      <c r="A40" s="237" t="str">
        <f>VLOOKUP($G40,CSVLookups!$B:$R,MATCH(A$1,CSVLookups!$B$1:$R$1,0),FALSE)</f>
        <v>309 LCR Summary</v>
      </c>
      <c r="B40" s="237" t="str">
        <f>VLOOKUP($G40,CSVLookups!$B:$R,MATCH(B$1,CSVLookups!$B$1:$R$1,0),FALSE)</f>
        <v>G5</v>
      </c>
      <c r="C40" s="238" t="str">
        <f t="shared" si="1"/>
        <v>309 LCR SummaryG5</v>
      </c>
      <c r="D40" s="238" t="e">
        <f>IF(AND(VALUE(LEFT($A40,3))=309,LEN($B40)=3),VLOOKUP(VALUE(MID($B40,2,2)),_309_Table1,MATCH(MID($B40,1,1),_309_Table1_ColumnLookup,0),FALSE),
  IF($C40="309 LCR SummaryA",OneYearSCR,IF($C40="309 LCR SummaryB",UltimateSCR,IF(VALUE(LEFT($A40,3))=309,VLOOKUP(VALUE(MID($B40,2,1)),_309_Table1,MATCH(MID($B40,1,1),_309_Table1_ColumnLookup,0),FALSE)
+N("309"),
  IF(VALUE(LEFT($A40,3))=310,VLOOKUP(VALUE(MID($B40,2,1)),_310_Table1,MATCH(MID($B40,1,1),_310_Table1_ColumnLookup,0),FALSE)
+N("310"),
  IF(AND(VALUE(LEFT($A40,3))=311,LEN($I40)=4),VLOOKUP($I40,_311_Table1,MATCH($B40,_311_Table1_ColumnLookup,0),FALSE),
  IF(AND(VALUE(LEFT($A40,3))=311,OR($B40="I2",$B40="J2",$B40="K2",$B40="L2")),VLOOKUP('311'!$G$58,_311_Table1,MATCH(MID($B40,1,1),_311_Table1_ColumnLookup,0),FALSE),
  IF(AND(VALUE(LEFT($A40,3))=311,RIGHT($B40,5)="Total"),VLOOKUP('311'!$G$59,_311_Table1,MATCH(MID($B40,1,1),_311_Table1_ColumnLookup,0),FALSE),
  IF(VALUE(LEFT($A40,3))=311,VLOOKUP(VALUE(MID($B40,2,1)),_311_Table1,MATCH(MID($B40,1,1),_311_Table1_ColumnLookup,0),FALSE)
+N("311"),
  IF(AND(VALUE(LEFT($A40,3))=312,LEFT($G40,10)="Unincepted",$B40="G "),VLOOKUP(" ULO",_312_Table1,MATCH('312'!$N$16,_312_Table1_ColumnLookup,0),FALSE),
  IF(AND(VALUE(LEFT($A40,3))=312,LEFT($G40,10)="Unincepted",$B40="O "),VLOOKUP(" ULO",_312_Table1,MATCH('312'!$V$16,_312_Table1_ColumnLookup,0),FALSE),
  IF(AND(VALUE(LEFT($A40,3))=312,LEFT($G40,10)="Unincepted",$B40="Q "),VLOOKUP(" ULO",_312_Table1,MATCH('312'!$X$16,_312_Table1_ColumnLookup,0),FALSE),
  IF(AND(VALUE(LEFT($A40,3))=312,LEFT($G40,10)="Unincepted"),VLOOKUP(" ULO",_312_Table1,MATCH(LEFT($B40,1),_312_Table1_ColumnLookup,0),FALSE),
  IF(AND(VALUE(LEFT($A40,3))=312,LEFT($G40,5)="Total",$B40="G "),VLOOKUP('312'!$F$80,_312_Table1,MATCH('312'!$N$16,_312_Table1_ColumnLookup,0),FALSE),
  IF(AND(VALUE(LEFT($A40,3))=312,LEFT($G40,5)="Total",$B40="O "),VLOOKUP('312'!$F$80,_312_Table1,MATCH('312'!$V$16,_312_Table1_ColumnLookup,0),FALSE),
  IF(AND(VALUE(LEFT($A40,3))=312,LEFT($G40,5)="Total",$B40="Q "),VLOOKUP('312'!$F$80,_312_Table1,MATCH('312'!$X$16,_312_Table1_ColumnLookup,0),FALSE),
  IF(AND(VALUE(LEFT($A40,3))=312,LEFT($G40,5)="Total"),VLOOKUP('312'!$F$80,_312_Table1,MATCH(LEFT($B40,1),_312_Table1_ColumnLookup,0),FALSE),
  IF(AND(VALUE(LEFT($A40,3))=312,LEN($I40)=4,$B40="G"),VLOOKUP($I40,_312_Table1,MATCH('312'!$N$16,_312_Table1_ColumnLookup,0),FALSE),
  IF(AND(VALUE(LEFT($A40,3))=312,LEN($I40)=4,$B40="O"),VLOOKUP($I40,_312_Table1,MATCH('312'!$V$16,_312_Table1_ColumnLookup,0),FALSE),
  IF(AND(VALUE(LEFT($A40,3))=312,LEN($I40)=4,$B40="Q"),VLOOKUP($I40,_312_Table1,MATCH('312'!$X$16,_312_Table1_ColumnLookup,0),FALSE),
  IF(AND(VALUE(LEFT($A40,3))=312,LEN($I40)=4),VLOOKUP($I40,_312_Table1,MATCH(LEFT($B40,1),_312_Table1_ColumnLookup,0),FALSE)
+N("312"),
  IF(VALUE(LEFT($A40,3))=313,VLOOKUP(VALUE(MID($B40,2,1)),_313_Table1,MATCH(MID($B40,1,1),_313_Table1_ColumnLookup,0),FALSE)
+N("313"),
  IF(AND(VALUE(LEFT($A40,3))=314,LEN($B40)=3),VLOOKUP(VALUE(MID($B40,2,2)),_314_Table1,MATCH(MID($B40,1,1),_314_Table1_ColumnLookup,0),FALSE),
  IF(VALUE(LEFT($A40,3))=314,VLOOKUP(VALUE(MID($B40,2,1)),_314_Table1,MATCH(MID($B40,1,1),_314_Table1_ColumnLookup,0),FALSE)
+N("314"),
""))))))))))))))))))))))))</f>
        <v>#N/A</v>
      </c>
      <c r="E40" s="238">
        <f>IF(AND(VALUE(LEFT($A40,3))=309,LEN($B40)=3),VLOOKUP(VALUE(MID($B40,2,2)),_309_Table2,MATCH(MID($B40,1,1),_309_Table2_ColumnLookup,0),FALSE),
  IF($C40="309 LCR SummaryA",OneYearSCR,IF($C40="309 LCR SummaryB",UltimateSCR,IF(VALUE(LEFT($A40,3))=309,VLOOKUP(VALUE(MID($B40,2,1)),_309_Table2,MATCH(MID($B40,1,1),_309_Table2_ColumnLookup,0),FALSE)
+N("309"),
  IF(VALUE(LEFT($A40,3))=310,VLOOKUP(VALUE(MID($B40,2,1)),_310_Table2,MATCH(MID($B40,1,1),_310_Table2_ColumnLookup,0),FALSE)
+N("310"),
  IF(AND(VALUE(LEFT($A40,3))=311,LEN($I40)=4),VLOOKUP($I40,_311_Table2,MATCH($B40,_311_Table2_ColumnLookup,0),FALSE),
  IF(AND(VALUE(LEFT($A40,3))=311,OR($B40="I2",$B40="J2",$B40="K2",$B40="L2")),VLOOKUP('311'!$G$58,_311_Table2,MATCH(MID($B40,1,1),_311_Table2_ColumnLookup,0),FALSE),
  IF(AND(VALUE(LEFT($A40,3))=311,RIGHT($B40,5)="Total"),VLOOKUP('311'!$G$59,_311_Table2,MATCH(MID($B40,1,1),_311_Table2_ColumnLookup,0),FALSE),
  IF(VALUE(LEFT($A40,3))=311,VLOOKUP(VALUE(MID($B40,2,1)),_311_Table2,MATCH(MID($B40,1,1),_311_Table2_ColumnLookup,0),FALSE)
+N("311"),
  IF(AND(VALUE(LEFT($A40,3))=312,LEFT($G40,10)="Unincepted",$B40="G "),VLOOKUP(" ULO",_312_Table2,MATCH('312'!$N$16,_312_Table2_ColumnLookup,0),FALSE),
  IF(AND(VALUE(LEFT($A40,3))=312,LEFT($G40,10)="Unincepted",$B40="O "),VLOOKUP(" ULO",_312_Table2,MATCH('312'!$V$16,_312_Table2_ColumnLookup,0),FALSE),
  IF(AND(VALUE(LEFT($A40,3))=312,LEFT($G40,10)="Unincepted",$B40="Q "),VLOOKUP(" ULO",_312_Table2,MATCH('312'!$X$16,_312_Table2_ColumnLookup,0),FALSE),
  IF(AND(VALUE(LEFT($A40,3))=312,LEFT($G40,10)="Unincepted"),VLOOKUP(" ULO",_312_Table2,MATCH(LEFT($B40,1),_312_Table2_ColumnLookup,0),FALSE),
  IF(AND(VALUE(LEFT($A40,3))=312,LEFT($G40,5)="Total",$B40="G "),VLOOKUP('312'!$F$80,_312_Table2,MATCH('312'!$N$16,_312_Table2_ColumnLookup,0),FALSE),
  IF(AND(VALUE(LEFT($A40,3))=312,LEFT($G40,5)="Total",$B40="O "),VLOOKUP('312'!$F$80,_312_Table2,MATCH('312'!$V$16,_312_Table2_ColumnLookup,0),FALSE),
  IF(AND(VALUE(LEFT($A40,3))=312,LEFT($G40,5)="Total",$B40="Q "),VLOOKUP('312'!$F$80,_312_Table2,MATCH('312'!$X$16,_312_Table2_ColumnLookup,0),FALSE),
  IF(AND(VALUE(LEFT($A40,3))=312,LEFT($G40,5)="Total"),VLOOKUP('312'!$F$80,_312_Table2,MATCH(LEFT($B40,1),_312_Table2_ColumnLookup,0),FALSE),
  IF(AND(VALUE(LEFT($A40,3))=312,LEN($I40)=4,$B40="G"),VLOOKUP($I40,_312_Table2,MATCH('312'!$N$16,_312_Table2_ColumnLookup,0),FALSE),
  IF(AND(VALUE(LEFT($A40,3))=312,LEN($I40)=4,$B40="O"),VLOOKUP($I40,_312_Table2,MATCH('312'!$V$16,_312_Table2_ColumnLookup,0),FALSE),
  IF(AND(VALUE(LEFT($A40,3))=312,LEN($I40)=4,$B40="Q"),VLOOKUP($I40,_312_Table2,MATCH('312'!$X$16,_312_Table2_ColumnLookup,0),FALSE),
  IF(AND(VALUE(LEFT($A40,3))=312,LEN($I40)=4),VLOOKUP($I40,_312_Table2,MATCH(LEFT($B40,1),_312_Table2_ColumnLookup,0),FALSE)
+N("312"),
  IF(VALUE(LEFT($A40,3))=313,VLOOKUP(VALUE(MID($B40,2,1)),_313_Table2,MATCH(MID($B40,1,1),_313_Table2_ColumnLookup,0),FALSE)
+N("313"),
  IF(AND(VALUE(LEFT($A40,3))=314,LEN($B40)=3),VLOOKUP(VALUE(MID($B40,2,2)),_314_Table2,MATCH(MID($B40,1,1),_314_Table2_ColumnLookup,0),FALSE),
  IF(VALUE(LEFT($A40,3))=314,VLOOKUP(VALUE(MID($B40,2,1)),_314_Table2,MATCH(MID($B40,1,1),_314_Table2_ColumnLookup,0),FALSE)
+N("314"),
""))))))))))))))))))))))))</f>
        <v>0</v>
      </c>
      <c r="F40" s="238" t="e">
        <f>IF(AND(VALUE(LEFT($A40,3))=309,LEN($B40)=3),VLOOKUP(VALUE(MID($B40,2,2)),_309_Table3,MATCH(MID($B40,1,1),_309_Table3_ColumnLookup,0),FALSE),
  IF($C40="309 LCR SummaryA",OneYearSCR,IF($C40="309 LCR SummaryB",UltimateSCR,IF(VALUE(LEFT($A40,3))=309,VLOOKUP(VALUE(MID($B40,2,1)),_309_Table3,MATCH(MID($B40,1,1),_309_Table3_ColumnLookup,0),FALSE)
+N("309"),
  IF(VALUE(LEFT($A40,3))=310,VLOOKUP(VALUE(MID($B40,2,1)),_310_Table3,MATCH(MID($B40,1,1),_310_Table3_ColumnLookup,0),FALSE)
+N("310"),
  IF(AND(VALUE(LEFT($A40,3))=311,LEN($I40)=4),VLOOKUP($I40,_311_Table3,MATCH($B40,_311_Table3_ColumnLookup,0),FALSE),
  IF(AND(VALUE(LEFT($A40,3))=311,OR($B40="I2",$B40="J2",$B40="K2",$B40="L2")),VLOOKUP('311'!$G$58,_311_Table3,MATCH(MID($B40,1,1),_311_Table3_ColumnLookup,0),FALSE),
  IF(AND(VALUE(LEFT($A40,3))=311,RIGHT($B40,5)="Total"),VLOOKUP('311'!$G$59,_311_Table3,MATCH(MID($B40,1,1),_311_Table3_ColumnLookup,0),FALSE),
  IF(VALUE(LEFT($A40,3))=311,VLOOKUP(VALUE(MID($B40,2,1)),_311_Table3,MATCH(MID($B40,1,1),_311_Table3_ColumnLookup,0),FALSE)
+N("311"),
  IF(AND(VALUE(LEFT($A40,3))=312,LEFT($G40,10)="Unincepted",$B40="G "),VLOOKUP(" ULO",_312_Table3,MATCH('312'!$N$16,_312_Table3_ColumnLookup,0),FALSE),
  IF(AND(VALUE(LEFT($A40,3))=312,LEFT($G40,10)="Unincepted",$B40="O "),VLOOKUP(" ULO",_312_Table3,MATCH('312'!$V$16,_312_Table3_ColumnLookup,0),FALSE),
  IF(AND(VALUE(LEFT($A40,3))=312,LEFT($G40,10)="Unincepted",$B40="Q "),VLOOKUP(" ULO",_312_Table3,MATCH('312'!$X$16,_312_Table3_ColumnLookup,0),FALSE),
  IF(AND(VALUE(LEFT($A40,3))=312,LEFT($G40,10)="Unincepted"),VLOOKUP(" ULO",_312_Table3,MATCH(LEFT($B40,1),_312_Table3_ColumnLookup,0),FALSE),
  IF(AND(VALUE(LEFT($A40,3))=312,LEFT($G40,5)="Total",$B40="G "),VLOOKUP('312'!$F$80,_312_Table3,MATCH('312'!$N$16,_312_Table3_ColumnLookup,0),FALSE),
  IF(AND(VALUE(LEFT($A40,3))=312,LEFT($G40,5)="Total",$B40="O "),VLOOKUP('312'!$F$80,_312_Table3,MATCH('312'!$V$16,_312_Table3_ColumnLookup,0),FALSE),
  IF(AND(VALUE(LEFT($A40,3))=312,LEFT($G40,5)="Total",$B40="Q "),VLOOKUP('312'!$F$80,_312_Table3,MATCH('312'!$X$16,_312_Table3_ColumnLookup,0),FALSE),
  IF(AND(VALUE(LEFT($A40,3))=312,LEFT($G40,5)="Total"),VLOOKUP('312'!$F$80,_312_Table3,MATCH(LEFT($B40,1),_312_Table3_ColumnLookup,0),FALSE),
  IF(AND(VALUE(LEFT($A40,3))=312,LEN($I40)=4,$B40="G"),VLOOKUP($I40,_312_Table3,MATCH('312'!$N$16,_312_Table3_ColumnLookup,0),FALSE),
  IF(AND(VALUE(LEFT($A40,3))=312,LEN($I40)=4,$B40="O"),VLOOKUP($I40,_312_Table3,MATCH('312'!$V$16,_312_Table3_ColumnLookup,0),FALSE),
  IF(AND(VALUE(LEFT($A40,3))=312,LEN($I40)=4,$B40="Q"),VLOOKUP($I40,_312_Table3,MATCH('312'!$X$16,_312_Table3_ColumnLookup,0),FALSE),
  IF(AND(VALUE(LEFT($A40,3))=312,LEN($I40)=4),VLOOKUP($I40,_312_Table3,MATCH(LEFT($B40,1),_312_Table3_ColumnLookup,0),FALSE)
+N("312"),
  IF(VALUE(LEFT($A40,3))=313,VLOOKUP(VALUE(MID($B40,2,1)),_313_Table3,MATCH(MID($B40,1,1),_313_Table3_ColumnLookup,0),FALSE)
+N("313"),
  IF(AND(VALUE(LEFT($A40,3))=314,LEN($B40)=3),VLOOKUP(VALUE(MID($B40,2,2)),_314_Table3,MATCH(MID($B40,1,1),_314_Table3_ColumnLookup,0),FALSE),
  IF(VALUE(LEFT($A40,3))=314,VLOOKUP(VALUE(MID($B40,2,1)),_314_Table3,MATCH(MID($B40,1,1),_314_Table3_ColumnLookup,0),FALSE)
+N("314"),
""))))))))))))))))))))))))</f>
        <v>#NAME?</v>
      </c>
      <c r="G40" t="s">
        <v>958</v>
      </c>
      <c r="H40" s="321">
        <f>IFERROR(
IF(ISERROR($D40)=FALSE,$D40,IF(ISERROR($E40)=FALSE,$E40,IF(ISERROR($F40)=FALSE,$F40
+N("012 checkboxes"),
IF(
IF(OR(LEFT($A40,9)="Syndicate",LEFT($A40,12)="NewSyndicate"),VLOOKUP($A40,'012'!$J:$ZW,MATCH("Link to button",'012'!$J$1:$ZW$1,0),0)
+N("309 checkbox"),
IF($C40="309 LCR Summary0",VLOOKUP("Notes990",'309'!$P:$ZZ,MATCH("Link to button",'309'!$P$1:$ZZ$1,0),0)
+N("313 checkboxes"),
IF($C40="313 Financial Information0LcmVsScr",IF($C40="309 LCR Summary0",VLOOKUP("LcmVsScr",'309'!$N:$ZZ,MATCH("Link to button",'309'!$N$1:$ZZ$1,0),0),
IF($C40="313 Financial Information0LcrDocAttached",IF($C40="309 LCR Summary0",VLOOKUP("LcrDocAttached",'309'!$N:$ZZ,MATCH("Link to button",'309'!$N$1:$ZZ$1,0),
0)))))))=1,TRUE,FALSE)
))),"")</f>
        <v>0</v>
      </c>
    </row>
    <row r="41" spans="1:8" customFormat="1">
      <c r="A41" s="237" t="str">
        <f>VLOOKUP($G41,CSVLookups!$B:$R,MATCH(A$1,CSVLookups!$B$1:$R$1,0),FALSE)</f>
        <v>309 LCR Summary</v>
      </c>
      <c r="B41" s="237" t="str">
        <f>VLOOKUP($G41,CSVLookups!$B:$R,MATCH(B$1,CSVLookups!$B$1:$R$1,0),FALSE)</f>
        <v>C6</v>
      </c>
      <c r="C41" s="238" t="str">
        <f t="shared" si="1"/>
        <v>309 LCR SummaryC6</v>
      </c>
      <c r="D41" s="238" t="e">
        <f>IF(AND(VALUE(LEFT($A41,3))=309,LEN($B41)=3),VLOOKUP(VALUE(MID($B41,2,2)),_309_Table1,MATCH(MID($B41,1,1),_309_Table1_ColumnLookup,0),FALSE),
  IF($C41="309 LCR SummaryA",OneYearSCR,IF($C41="309 LCR SummaryB",UltimateSCR,IF(VALUE(LEFT($A41,3))=309,VLOOKUP(VALUE(MID($B41,2,1)),_309_Table1,MATCH(MID($B41,1,1),_309_Table1_ColumnLookup,0),FALSE)
+N("309"),
  IF(VALUE(LEFT($A41,3))=310,VLOOKUP(VALUE(MID($B41,2,1)),_310_Table1,MATCH(MID($B41,1,1),_310_Table1_ColumnLookup,0),FALSE)
+N("310"),
  IF(AND(VALUE(LEFT($A41,3))=311,LEN($I41)=4),VLOOKUP($I41,_311_Table1,MATCH($B41,_311_Table1_ColumnLookup,0),FALSE),
  IF(AND(VALUE(LEFT($A41,3))=311,OR($B41="I2",$B41="J2",$B41="K2",$B41="L2")),VLOOKUP('311'!$G$58,_311_Table1,MATCH(MID($B41,1,1),_311_Table1_ColumnLookup,0),FALSE),
  IF(AND(VALUE(LEFT($A41,3))=311,RIGHT($B41,5)="Total"),VLOOKUP('311'!$G$59,_311_Table1,MATCH(MID($B41,1,1),_311_Table1_ColumnLookup,0),FALSE),
  IF(VALUE(LEFT($A41,3))=311,VLOOKUP(VALUE(MID($B41,2,1)),_311_Table1,MATCH(MID($B41,1,1),_311_Table1_ColumnLookup,0),FALSE)
+N("311"),
  IF(AND(VALUE(LEFT($A41,3))=312,LEFT($G41,10)="Unincepted",$B41="G "),VLOOKUP(" ULO",_312_Table1,MATCH('312'!$N$16,_312_Table1_ColumnLookup,0),FALSE),
  IF(AND(VALUE(LEFT($A41,3))=312,LEFT($G41,10)="Unincepted",$B41="O "),VLOOKUP(" ULO",_312_Table1,MATCH('312'!$V$16,_312_Table1_ColumnLookup,0),FALSE),
  IF(AND(VALUE(LEFT($A41,3))=312,LEFT($G41,10)="Unincepted",$B41="Q "),VLOOKUP(" ULO",_312_Table1,MATCH('312'!$X$16,_312_Table1_ColumnLookup,0),FALSE),
  IF(AND(VALUE(LEFT($A41,3))=312,LEFT($G41,10)="Unincepted"),VLOOKUP(" ULO",_312_Table1,MATCH(LEFT($B41,1),_312_Table1_ColumnLookup,0),FALSE),
  IF(AND(VALUE(LEFT($A41,3))=312,LEFT($G41,5)="Total",$B41="G "),VLOOKUP('312'!$F$80,_312_Table1,MATCH('312'!$N$16,_312_Table1_ColumnLookup,0),FALSE),
  IF(AND(VALUE(LEFT($A41,3))=312,LEFT($G41,5)="Total",$B41="O "),VLOOKUP('312'!$F$80,_312_Table1,MATCH('312'!$V$16,_312_Table1_ColumnLookup,0),FALSE),
  IF(AND(VALUE(LEFT($A41,3))=312,LEFT($G41,5)="Total",$B41="Q "),VLOOKUP('312'!$F$80,_312_Table1,MATCH('312'!$X$16,_312_Table1_ColumnLookup,0),FALSE),
  IF(AND(VALUE(LEFT($A41,3))=312,LEFT($G41,5)="Total"),VLOOKUP('312'!$F$80,_312_Table1,MATCH(LEFT($B41,1),_312_Table1_ColumnLookup,0),FALSE),
  IF(AND(VALUE(LEFT($A41,3))=312,LEN($I41)=4,$B41="G"),VLOOKUP($I41,_312_Table1,MATCH('312'!$N$16,_312_Table1_ColumnLookup,0),FALSE),
  IF(AND(VALUE(LEFT($A41,3))=312,LEN($I41)=4,$B41="O"),VLOOKUP($I41,_312_Table1,MATCH('312'!$V$16,_312_Table1_ColumnLookup,0),FALSE),
  IF(AND(VALUE(LEFT($A41,3))=312,LEN($I41)=4,$B41="Q"),VLOOKUP($I41,_312_Table1,MATCH('312'!$X$16,_312_Table1_ColumnLookup,0),FALSE),
  IF(AND(VALUE(LEFT($A41,3))=312,LEN($I41)=4),VLOOKUP($I41,_312_Table1,MATCH(LEFT($B41,1),_312_Table1_ColumnLookup,0),FALSE)
+N("312"),
  IF(VALUE(LEFT($A41,3))=313,VLOOKUP(VALUE(MID($B41,2,1)),_313_Table1,MATCH(MID($B41,1,1),_313_Table1_ColumnLookup,0),FALSE)
+N("313"),
  IF(AND(VALUE(LEFT($A41,3))=314,LEN($B41)=3),VLOOKUP(VALUE(MID($B41,2,2)),_314_Table1,MATCH(MID($B41,1,1),_314_Table1_ColumnLookup,0),FALSE),
  IF(VALUE(LEFT($A41,3))=314,VLOOKUP(VALUE(MID($B41,2,1)),_314_Table1,MATCH(MID($B41,1,1),_314_Table1_ColumnLookup,0),FALSE)
+N("314"),
""))))))))))))))))))))))))</f>
        <v>#N/A</v>
      </c>
      <c r="E41" s="238">
        <f>IF(AND(VALUE(LEFT($A41,3))=309,LEN($B41)=3),VLOOKUP(VALUE(MID($B41,2,2)),_309_Table2,MATCH(MID($B41,1,1),_309_Table2_ColumnLookup,0),FALSE),
  IF($C41="309 LCR SummaryA",OneYearSCR,IF($C41="309 LCR SummaryB",UltimateSCR,IF(VALUE(LEFT($A41,3))=309,VLOOKUP(VALUE(MID($B41,2,1)),_309_Table2,MATCH(MID($B41,1,1),_309_Table2_ColumnLookup,0),FALSE)
+N("309"),
  IF(VALUE(LEFT($A41,3))=310,VLOOKUP(VALUE(MID($B41,2,1)),_310_Table2,MATCH(MID($B41,1,1),_310_Table2_ColumnLookup,0),FALSE)
+N("310"),
  IF(AND(VALUE(LEFT($A41,3))=311,LEN($I41)=4),VLOOKUP($I41,_311_Table2,MATCH($B41,_311_Table2_ColumnLookup,0),FALSE),
  IF(AND(VALUE(LEFT($A41,3))=311,OR($B41="I2",$B41="J2",$B41="K2",$B41="L2")),VLOOKUP('311'!$G$58,_311_Table2,MATCH(MID($B41,1,1),_311_Table2_ColumnLookup,0),FALSE),
  IF(AND(VALUE(LEFT($A41,3))=311,RIGHT($B41,5)="Total"),VLOOKUP('311'!$G$59,_311_Table2,MATCH(MID($B41,1,1),_311_Table2_ColumnLookup,0),FALSE),
  IF(VALUE(LEFT($A41,3))=311,VLOOKUP(VALUE(MID($B41,2,1)),_311_Table2,MATCH(MID($B41,1,1),_311_Table2_ColumnLookup,0),FALSE)
+N("311"),
  IF(AND(VALUE(LEFT($A41,3))=312,LEFT($G41,10)="Unincepted",$B41="G "),VLOOKUP(" ULO",_312_Table2,MATCH('312'!$N$16,_312_Table2_ColumnLookup,0),FALSE),
  IF(AND(VALUE(LEFT($A41,3))=312,LEFT($G41,10)="Unincepted",$B41="O "),VLOOKUP(" ULO",_312_Table2,MATCH('312'!$V$16,_312_Table2_ColumnLookup,0),FALSE),
  IF(AND(VALUE(LEFT($A41,3))=312,LEFT($G41,10)="Unincepted",$B41="Q "),VLOOKUP(" ULO",_312_Table2,MATCH('312'!$X$16,_312_Table2_ColumnLookup,0),FALSE),
  IF(AND(VALUE(LEFT($A41,3))=312,LEFT($G41,10)="Unincepted"),VLOOKUP(" ULO",_312_Table2,MATCH(LEFT($B41,1),_312_Table2_ColumnLookup,0),FALSE),
  IF(AND(VALUE(LEFT($A41,3))=312,LEFT($G41,5)="Total",$B41="G "),VLOOKUP('312'!$F$80,_312_Table2,MATCH('312'!$N$16,_312_Table2_ColumnLookup,0),FALSE),
  IF(AND(VALUE(LEFT($A41,3))=312,LEFT($G41,5)="Total",$B41="O "),VLOOKUP('312'!$F$80,_312_Table2,MATCH('312'!$V$16,_312_Table2_ColumnLookup,0),FALSE),
  IF(AND(VALUE(LEFT($A41,3))=312,LEFT($G41,5)="Total",$B41="Q "),VLOOKUP('312'!$F$80,_312_Table2,MATCH('312'!$X$16,_312_Table2_ColumnLookup,0),FALSE),
  IF(AND(VALUE(LEFT($A41,3))=312,LEFT($G41,5)="Total"),VLOOKUP('312'!$F$80,_312_Table2,MATCH(LEFT($B41,1),_312_Table2_ColumnLookup,0),FALSE),
  IF(AND(VALUE(LEFT($A41,3))=312,LEN($I41)=4,$B41="G"),VLOOKUP($I41,_312_Table2,MATCH('312'!$N$16,_312_Table2_ColumnLookup,0),FALSE),
  IF(AND(VALUE(LEFT($A41,3))=312,LEN($I41)=4,$B41="O"),VLOOKUP($I41,_312_Table2,MATCH('312'!$V$16,_312_Table2_ColumnLookup,0),FALSE),
  IF(AND(VALUE(LEFT($A41,3))=312,LEN($I41)=4,$B41="Q"),VLOOKUP($I41,_312_Table2,MATCH('312'!$X$16,_312_Table2_ColumnLookup,0),FALSE),
  IF(AND(VALUE(LEFT($A41,3))=312,LEN($I41)=4),VLOOKUP($I41,_312_Table2,MATCH(LEFT($B41,1),_312_Table2_ColumnLookup,0),FALSE)
+N("312"),
  IF(VALUE(LEFT($A41,3))=313,VLOOKUP(VALUE(MID($B41,2,1)),_313_Table2,MATCH(MID($B41,1,1),_313_Table2_ColumnLookup,0),FALSE)
+N("313"),
  IF(AND(VALUE(LEFT($A41,3))=314,LEN($B41)=3),VLOOKUP(VALUE(MID($B41,2,2)),_314_Table2,MATCH(MID($B41,1,1),_314_Table2_ColumnLookup,0),FALSE),
  IF(VALUE(LEFT($A41,3))=314,VLOOKUP(VALUE(MID($B41,2,1)),_314_Table2,MATCH(MID($B41,1,1),_314_Table2_ColumnLookup,0),FALSE)
+N("314"),
""))))))))))))))))))))))))</f>
        <v>0</v>
      </c>
      <c r="F41" s="238" t="e">
        <f>IF(AND(VALUE(LEFT($A41,3))=309,LEN($B41)=3),VLOOKUP(VALUE(MID($B41,2,2)),_309_Table3,MATCH(MID($B41,1,1),_309_Table3_ColumnLookup,0),FALSE),
  IF($C41="309 LCR SummaryA",OneYearSCR,IF($C41="309 LCR SummaryB",UltimateSCR,IF(VALUE(LEFT($A41,3))=309,VLOOKUP(VALUE(MID($B41,2,1)),_309_Table3,MATCH(MID($B41,1,1),_309_Table3_ColumnLookup,0),FALSE)
+N("309"),
  IF(VALUE(LEFT($A41,3))=310,VLOOKUP(VALUE(MID($B41,2,1)),_310_Table3,MATCH(MID($B41,1,1),_310_Table3_ColumnLookup,0),FALSE)
+N("310"),
  IF(AND(VALUE(LEFT($A41,3))=311,LEN($I41)=4),VLOOKUP($I41,_311_Table3,MATCH($B41,_311_Table3_ColumnLookup,0),FALSE),
  IF(AND(VALUE(LEFT($A41,3))=311,OR($B41="I2",$B41="J2",$B41="K2",$B41="L2")),VLOOKUP('311'!$G$58,_311_Table3,MATCH(MID($B41,1,1),_311_Table3_ColumnLookup,0),FALSE),
  IF(AND(VALUE(LEFT($A41,3))=311,RIGHT($B41,5)="Total"),VLOOKUP('311'!$G$59,_311_Table3,MATCH(MID($B41,1,1),_311_Table3_ColumnLookup,0),FALSE),
  IF(VALUE(LEFT($A41,3))=311,VLOOKUP(VALUE(MID($B41,2,1)),_311_Table3,MATCH(MID($B41,1,1),_311_Table3_ColumnLookup,0),FALSE)
+N("311"),
  IF(AND(VALUE(LEFT($A41,3))=312,LEFT($G41,10)="Unincepted",$B41="G "),VLOOKUP(" ULO",_312_Table3,MATCH('312'!$N$16,_312_Table3_ColumnLookup,0),FALSE),
  IF(AND(VALUE(LEFT($A41,3))=312,LEFT($G41,10)="Unincepted",$B41="O "),VLOOKUP(" ULO",_312_Table3,MATCH('312'!$V$16,_312_Table3_ColumnLookup,0),FALSE),
  IF(AND(VALUE(LEFT($A41,3))=312,LEFT($G41,10)="Unincepted",$B41="Q "),VLOOKUP(" ULO",_312_Table3,MATCH('312'!$X$16,_312_Table3_ColumnLookup,0),FALSE),
  IF(AND(VALUE(LEFT($A41,3))=312,LEFT($G41,10)="Unincepted"),VLOOKUP(" ULO",_312_Table3,MATCH(LEFT($B41,1),_312_Table3_ColumnLookup,0),FALSE),
  IF(AND(VALUE(LEFT($A41,3))=312,LEFT($G41,5)="Total",$B41="G "),VLOOKUP('312'!$F$80,_312_Table3,MATCH('312'!$N$16,_312_Table3_ColumnLookup,0),FALSE),
  IF(AND(VALUE(LEFT($A41,3))=312,LEFT($G41,5)="Total",$B41="O "),VLOOKUP('312'!$F$80,_312_Table3,MATCH('312'!$V$16,_312_Table3_ColumnLookup,0),FALSE),
  IF(AND(VALUE(LEFT($A41,3))=312,LEFT($G41,5)="Total",$B41="Q "),VLOOKUP('312'!$F$80,_312_Table3,MATCH('312'!$X$16,_312_Table3_ColumnLookup,0),FALSE),
  IF(AND(VALUE(LEFT($A41,3))=312,LEFT($G41,5)="Total"),VLOOKUP('312'!$F$80,_312_Table3,MATCH(LEFT($B41,1),_312_Table3_ColumnLookup,0),FALSE),
  IF(AND(VALUE(LEFT($A41,3))=312,LEN($I41)=4,$B41="G"),VLOOKUP($I41,_312_Table3,MATCH('312'!$N$16,_312_Table3_ColumnLookup,0),FALSE),
  IF(AND(VALUE(LEFT($A41,3))=312,LEN($I41)=4,$B41="O"),VLOOKUP($I41,_312_Table3,MATCH('312'!$V$16,_312_Table3_ColumnLookup,0),FALSE),
  IF(AND(VALUE(LEFT($A41,3))=312,LEN($I41)=4,$B41="Q"),VLOOKUP($I41,_312_Table3,MATCH('312'!$X$16,_312_Table3_ColumnLookup,0),FALSE),
  IF(AND(VALUE(LEFT($A41,3))=312,LEN($I41)=4),VLOOKUP($I41,_312_Table3,MATCH(LEFT($B41,1),_312_Table3_ColumnLookup,0),FALSE)
+N("312"),
  IF(VALUE(LEFT($A41,3))=313,VLOOKUP(VALUE(MID($B41,2,1)),_313_Table3,MATCH(MID($B41,1,1),_313_Table3_ColumnLookup,0),FALSE)
+N("313"),
  IF(AND(VALUE(LEFT($A41,3))=314,LEN($B41)=3),VLOOKUP(VALUE(MID($B41,2,2)),_314_Table3,MATCH(MID($B41,1,1),_314_Table3_ColumnLookup,0),FALSE),
  IF(VALUE(LEFT($A41,3))=314,VLOOKUP(VALUE(MID($B41,2,1)),_314_Table3,MATCH(MID($B41,1,1),_314_Table3_ColumnLookup,0),FALSE)
+N("314"),
""))))))))))))))))))))))))</f>
        <v>#NAME?</v>
      </c>
      <c r="G41" t="s">
        <v>961</v>
      </c>
      <c r="H41" s="321">
        <f>IFERROR(
IF(ISERROR($D41)=FALSE,$D41,IF(ISERROR($E41)=FALSE,$E41,IF(ISERROR($F41)=FALSE,$F41
+N("012 checkboxes"),
IF(
IF(OR(LEFT($A41,9)="Syndicate",LEFT($A41,12)="NewSyndicate"),VLOOKUP($A41,'012'!$J:$ZW,MATCH("Link to button",'012'!$J$1:$ZW$1,0),0)
+N("309 checkbox"),
IF($C41="309 LCR Summary0",VLOOKUP("Notes990",'309'!$P:$ZZ,MATCH("Link to button",'309'!$P$1:$ZZ$1,0),0)
+N("313 checkboxes"),
IF($C41="313 Financial Information0LcmVsScr",IF($C41="309 LCR Summary0",VLOOKUP("LcmVsScr",'309'!$N:$ZZ,MATCH("Link to button",'309'!$N$1:$ZZ$1,0),0),
IF($C41="313 Financial Information0LcrDocAttached",IF($C41="309 LCR Summary0",VLOOKUP("LcrDocAttached",'309'!$N:$ZZ,MATCH("Link to button",'309'!$N$1:$ZZ$1,0),
0)))))))=1,TRUE,FALSE)
))),"")</f>
        <v>0</v>
      </c>
    </row>
    <row r="42" spans="1:8" customFormat="1">
      <c r="A42" s="237" t="str">
        <f>VLOOKUP($G42,CSVLookups!$B:$R,MATCH(A$1,CSVLookups!$B$1:$R$1,0),FALSE)</f>
        <v>309 LCR Summary</v>
      </c>
      <c r="B42" s="237" t="str">
        <f>VLOOKUP($G42,CSVLookups!$B:$R,MATCH(B$1,CSVLookups!$B$1:$R$1,0),FALSE)</f>
        <v>G6</v>
      </c>
      <c r="C42" s="238" t="str">
        <f t="shared" si="1"/>
        <v>309 LCR SummaryG6</v>
      </c>
      <c r="D42" s="238" t="e">
        <f>IF(AND(VALUE(LEFT($A42,3))=309,LEN($B42)=3),VLOOKUP(VALUE(MID($B42,2,2)),_309_Table1,MATCH(MID($B42,1,1),_309_Table1_ColumnLookup,0),FALSE),
  IF($C42="309 LCR SummaryA",OneYearSCR,IF($C42="309 LCR SummaryB",UltimateSCR,IF(VALUE(LEFT($A42,3))=309,VLOOKUP(VALUE(MID($B42,2,1)),_309_Table1,MATCH(MID($B42,1,1),_309_Table1_ColumnLookup,0),FALSE)
+N("309"),
  IF(VALUE(LEFT($A42,3))=310,VLOOKUP(VALUE(MID($B42,2,1)),_310_Table1,MATCH(MID($B42,1,1),_310_Table1_ColumnLookup,0),FALSE)
+N("310"),
  IF(AND(VALUE(LEFT($A42,3))=311,LEN($I42)=4),VLOOKUP($I42,_311_Table1,MATCH($B42,_311_Table1_ColumnLookup,0),FALSE),
  IF(AND(VALUE(LEFT($A42,3))=311,OR($B42="I2",$B42="J2",$B42="K2",$B42="L2")),VLOOKUP('311'!$G$58,_311_Table1,MATCH(MID($B42,1,1),_311_Table1_ColumnLookup,0),FALSE),
  IF(AND(VALUE(LEFT($A42,3))=311,RIGHT($B42,5)="Total"),VLOOKUP('311'!$G$59,_311_Table1,MATCH(MID($B42,1,1),_311_Table1_ColumnLookup,0),FALSE),
  IF(VALUE(LEFT($A42,3))=311,VLOOKUP(VALUE(MID($B42,2,1)),_311_Table1,MATCH(MID($B42,1,1),_311_Table1_ColumnLookup,0),FALSE)
+N("311"),
  IF(AND(VALUE(LEFT($A42,3))=312,LEFT($G42,10)="Unincepted",$B42="G "),VLOOKUP(" ULO",_312_Table1,MATCH('312'!$N$16,_312_Table1_ColumnLookup,0),FALSE),
  IF(AND(VALUE(LEFT($A42,3))=312,LEFT($G42,10)="Unincepted",$B42="O "),VLOOKUP(" ULO",_312_Table1,MATCH('312'!$V$16,_312_Table1_ColumnLookup,0),FALSE),
  IF(AND(VALUE(LEFT($A42,3))=312,LEFT($G42,10)="Unincepted",$B42="Q "),VLOOKUP(" ULO",_312_Table1,MATCH('312'!$X$16,_312_Table1_ColumnLookup,0),FALSE),
  IF(AND(VALUE(LEFT($A42,3))=312,LEFT($G42,10)="Unincepted"),VLOOKUP(" ULO",_312_Table1,MATCH(LEFT($B42,1),_312_Table1_ColumnLookup,0),FALSE),
  IF(AND(VALUE(LEFT($A42,3))=312,LEFT($G42,5)="Total",$B42="G "),VLOOKUP('312'!$F$80,_312_Table1,MATCH('312'!$N$16,_312_Table1_ColumnLookup,0),FALSE),
  IF(AND(VALUE(LEFT($A42,3))=312,LEFT($G42,5)="Total",$B42="O "),VLOOKUP('312'!$F$80,_312_Table1,MATCH('312'!$V$16,_312_Table1_ColumnLookup,0),FALSE),
  IF(AND(VALUE(LEFT($A42,3))=312,LEFT($G42,5)="Total",$B42="Q "),VLOOKUP('312'!$F$80,_312_Table1,MATCH('312'!$X$16,_312_Table1_ColumnLookup,0),FALSE),
  IF(AND(VALUE(LEFT($A42,3))=312,LEFT($G42,5)="Total"),VLOOKUP('312'!$F$80,_312_Table1,MATCH(LEFT($B42,1),_312_Table1_ColumnLookup,0),FALSE),
  IF(AND(VALUE(LEFT($A42,3))=312,LEN($I42)=4,$B42="G"),VLOOKUP($I42,_312_Table1,MATCH('312'!$N$16,_312_Table1_ColumnLookup,0),FALSE),
  IF(AND(VALUE(LEFT($A42,3))=312,LEN($I42)=4,$B42="O"),VLOOKUP($I42,_312_Table1,MATCH('312'!$V$16,_312_Table1_ColumnLookup,0),FALSE),
  IF(AND(VALUE(LEFT($A42,3))=312,LEN($I42)=4,$B42="Q"),VLOOKUP($I42,_312_Table1,MATCH('312'!$X$16,_312_Table1_ColumnLookup,0),FALSE),
  IF(AND(VALUE(LEFT($A42,3))=312,LEN($I42)=4),VLOOKUP($I42,_312_Table1,MATCH(LEFT($B42,1),_312_Table1_ColumnLookup,0),FALSE)
+N("312"),
  IF(VALUE(LEFT($A42,3))=313,VLOOKUP(VALUE(MID($B42,2,1)),_313_Table1,MATCH(MID($B42,1,1),_313_Table1_ColumnLookup,0),FALSE)
+N("313"),
  IF(AND(VALUE(LEFT($A42,3))=314,LEN($B42)=3),VLOOKUP(VALUE(MID($B42,2,2)),_314_Table1,MATCH(MID($B42,1,1),_314_Table1_ColumnLookup,0),FALSE),
  IF(VALUE(LEFT($A42,3))=314,VLOOKUP(VALUE(MID($B42,2,1)),_314_Table1,MATCH(MID($B42,1,1),_314_Table1_ColumnLookup,0),FALSE)
+N("314"),
""))))))))))))))))))))))))</f>
        <v>#N/A</v>
      </c>
      <c r="E42" s="238">
        <f>IF(AND(VALUE(LEFT($A42,3))=309,LEN($B42)=3),VLOOKUP(VALUE(MID($B42,2,2)),_309_Table2,MATCH(MID($B42,1,1),_309_Table2_ColumnLookup,0),FALSE),
  IF($C42="309 LCR SummaryA",OneYearSCR,IF($C42="309 LCR SummaryB",UltimateSCR,IF(VALUE(LEFT($A42,3))=309,VLOOKUP(VALUE(MID($B42,2,1)),_309_Table2,MATCH(MID($B42,1,1),_309_Table2_ColumnLookup,0),FALSE)
+N("309"),
  IF(VALUE(LEFT($A42,3))=310,VLOOKUP(VALUE(MID($B42,2,1)),_310_Table2,MATCH(MID($B42,1,1),_310_Table2_ColumnLookup,0),FALSE)
+N("310"),
  IF(AND(VALUE(LEFT($A42,3))=311,LEN($I42)=4),VLOOKUP($I42,_311_Table2,MATCH($B42,_311_Table2_ColumnLookup,0),FALSE),
  IF(AND(VALUE(LEFT($A42,3))=311,OR($B42="I2",$B42="J2",$B42="K2",$B42="L2")),VLOOKUP('311'!$G$58,_311_Table2,MATCH(MID($B42,1,1),_311_Table2_ColumnLookup,0),FALSE),
  IF(AND(VALUE(LEFT($A42,3))=311,RIGHT($B42,5)="Total"),VLOOKUP('311'!$G$59,_311_Table2,MATCH(MID($B42,1,1),_311_Table2_ColumnLookup,0),FALSE),
  IF(VALUE(LEFT($A42,3))=311,VLOOKUP(VALUE(MID($B42,2,1)),_311_Table2,MATCH(MID($B42,1,1),_311_Table2_ColumnLookup,0),FALSE)
+N("311"),
  IF(AND(VALUE(LEFT($A42,3))=312,LEFT($G42,10)="Unincepted",$B42="G "),VLOOKUP(" ULO",_312_Table2,MATCH('312'!$N$16,_312_Table2_ColumnLookup,0),FALSE),
  IF(AND(VALUE(LEFT($A42,3))=312,LEFT($G42,10)="Unincepted",$B42="O "),VLOOKUP(" ULO",_312_Table2,MATCH('312'!$V$16,_312_Table2_ColumnLookup,0),FALSE),
  IF(AND(VALUE(LEFT($A42,3))=312,LEFT($G42,10)="Unincepted",$B42="Q "),VLOOKUP(" ULO",_312_Table2,MATCH('312'!$X$16,_312_Table2_ColumnLookup,0),FALSE),
  IF(AND(VALUE(LEFT($A42,3))=312,LEFT($G42,10)="Unincepted"),VLOOKUP(" ULO",_312_Table2,MATCH(LEFT($B42,1),_312_Table2_ColumnLookup,0),FALSE),
  IF(AND(VALUE(LEFT($A42,3))=312,LEFT($G42,5)="Total",$B42="G "),VLOOKUP('312'!$F$80,_312_Table2,MATCH('312'!$N$16,_312_Table2_ColumnLookup,0),FALSE),
  IF(AND(VALUE(LEFT($A42,3))=312,LEFT($G42,5)="Total",$B42="O "),VLOOKUP('312'!$F$80,_312_Table2,MATCH('312'!$V$16,_312_Table2_ColumnLookup,0),FALSE),
  IF(AND(VALUE(LEFT($A42,3))=312,LEFT($G42,5)="Total",$B42="Q "),VLOOKUP('312'!$F$80,_312_Table2,MATCH('312'!$X$16,_312_Table2_ColumnLookup,0),FALSE),
  IF(AND(VALUE(LEFT($A42,3))=312,LEFT($G42,5)="Total"),VLOOKUP('312'!$F$80,_312_Table2,MATCH(LEFT($B42,1),_312_Table2_ColumnLookup,0),FALSE),
  IF(AND(VALUE(LEFT($A42,3))=312,LEN($I42)=4,$B42="G"),VLOOKUP($I42,_312_Table2,MATCH('312'!$N$16,_312_Table2_ColumnLookup,0),FALSE),
  IF(AND(VALUE(LEFT($A42,3))=312,LEN($I42)=4,$B42="O"),VLOOKUP($I42,_312_Table2,MATCH('312'!$V$16,_312_Table2_ColumnLookup,0),FALSE),
  IF(AND(VALUE(LEFT($A42,3))=312,LEN($I42)=4,$B42="Q"),VLOOKUP($I42,_312_Table2,MATCH('312'!$X$16,_312_Table2_ColumnLookup,0),FALSE),
  IF(AND(VALUE(LEFT($A42,3))=312,LEN($I42)=4),VLOOKUP($I42,_312_Table2,MATCH(LEFT($B42,1),_312_Table2_ColumnLookup,0),FALSE)
+N("312"),
  IF(VALUE(LEFT($A42,3))=313,VLOOKUP(VALUE(MID($B42,2,1)),_313_Table2,MATCH(MID($B42,1,1),_313_Table2_ColumnLookup,0),FALSE)
+N("313"),
  IF(AND(VALUE(LEFT($A42,3))=314,LEN($B42)=3),VLOOKUP(VALUE(MID($B42,2,2)),_314_Table2,MATCH(MID($B42,1,1),_314_Table2_ColumnLookup,0),FALSE),
  IF(VALUE(LEFT($A42,3))=314,VLOOKUP(VALUE(MID($B42,2,1)),_314_Table2,MATCH(MID($B42,1,1),_314_Table2_ColumnLookup,0),FALSE)
+N("314"),
""))))))))))))))))))))))))</f>
        <v>0</v>
      </c>
      <c r="F42" s="238" t="e">
        <f>IF(AND(VALUE(LEFT($A42,3))=309,LEN($B42)=3),VLOOKUP(VALUE(MID($B42,2,2)),_309_Table3,MATCH(MID($B42,1,1),_309_Table3_ColumnLookup,0),FALSE),
  IF($C42="309 LCR SummaryA",OneYearSCR,IF($C42="309 LCR SummaryB",UltimateSCR,IF(VALUE(LEFT($A42,3))=309,VLOOKUP(VALUE(MID($B42,2,1)),_309_Table3,MATCH(MID($B42,1,1),_309_Table3_ColumnLookup,0),FALSE)
+N("309"),
  IF(VALUE(LEFT($A42,3))=310,VLOOKUP(VALUE(MID($B42,2,1)),_310_Table3,MATCH(MID($B42,1,1),_310_Table3_ColumnLookup,0),FALSE)
+N("310"),
  IF(AND(VALUE(LEFT($A42,3))=311,LEN($I42)=4),VLOOKUP($I42,_311_Table3,MATCH($B42,_311_Table3_ColumnLookup,0),FALSE),
  IF(AND(VALUE(LEFT($A42,3))=311,OR($B42="I2",$B42="J2",$B42="K2",$B42="L2")),VLOOKUP('311'!$G$58,_311_Table3,MATCH(MID($B42,1,1),_311_Table3_ColumnLookup,0),FALSE),
  IF(AND(VALUE(LEFT($A42,3))=311,RIGHT($B42,5)="Total"),VLOOKUP('311'!$G$59,_311_Table3,MATCH(MID($B42,1,1),_311_Table3_ColumnLookup,0),FALSE),
  IF(VALUE(LEFT($A42,3))=311,VLOOKUP(VALUE(MID($B42,2,1)),_311_Table3,MATCH(MID($B42,1,1),_311_Table3_ColumnLookup,0),FALSE)
+N("311"),
  IF(AND(VALUE(LEFT($A42,3))=312,LEFT($G42,10)="Unincepted",$B42="G "),VLOOKUP(" ULO",_312_Table3,MATCH('312'!$N$16,_312_Table3_ColumnLookup,0),FALSE),
  IF(AND(VALUE(LEFT($A42,3))=312,LEFT($G42,10)="Unincepted",$B42="O "),VLOOKUP(" ULO",_312_Table3,MATCH('312'!$V$16,_312_Table3_ColumnLookup,0),FALSE),
  IF(AND(VALUE(LEFT($A42,3))=312,LEFT($G42,10)="Unincepted",$B42="Q "),VLOOKUP(" ULO",_312_Table3,MATCH('312'!$X$16,_312_Table3_ColumnLookup,0),FALSE),
  IF(AND(VALUE(LEFT($A42,3))=312,LEFT($G42,10)="Unincepted"),VLOOKUP(" ULO",_312_Table3,MATCH(LEFT($B42,1),_312_Table3_ColumnLookup,0),FALSE),
  IF(AND(VALUE(LEFT($A42,3))=312,LEFT($G42,5)="Total",$B42="G "),VLOOKUP('312'!$F$80,_312_Table3,MATCH('312'!$N$16,_312_Table3_ColumnLookup,0),FALSE),
  IF(AND(VALUE(LEFT($A42,3))=312,LEFT($G42,5)="Total",$B42="O "),VLOOKUP('312'!$F$80,_312_Table3,MATCH('312'!$V$16,_312_Table3_ColumnLookup,0),FALSE),
  IF(AND(VALUE(LEFT($A42,3))=312,LEFT($G42,5)="Total",$B42="Q "),VLOOKUP('312'!$F$80,_312_Table3,MATCH('312'!$X$16,_312_Table3_ColumnLookup,0),FALSE),
  IF(AND(VALUE(LEFT($A42,3))=312,LEFT($G42,5)="Total"),VLOOKUP('312'!$F$80,_312_Table3,MATCH(LEFT($B42,1),_312_Table3_ColumnLookup,0),FALSE),
  IF(AND(VALUE(LEFT($A42,3))=312,LEN($I42)=4,$B42="G"),VLOOKUP($I42,_312_Table3,MATCH('312'!$N$16,_312_Table3_ColumnLookup,0),FALSE),
  IF(AND(VALUE(LEFT($A42,3))=312,LEN($I42)=4,$B42="O"),VLOOKUP($I42,_312_Table3,MATCH('312'!$V$16,_312_Table3_ColumnLookup,0),FALSE),
  IF(AND(VALUE(LEFT($A42,3))=312,LEN($I42)=4,$B42="Q"),VLOOKUP($I42,_312_Table3,MATCH('312'!$X$16,_312_Table3_ColumnLookup,0),FALSE),
  IF(AND(VALUE(LEFT($A42,3))=312,LEN($I42)=4),VLOOKUP($I42,_312_Table3,MATCH(LEFT($B42,1),_312_Table3_ColumnLookup,0),FALSE)
+N("312"),
  IF(VALUE(LEFT($A42,3))=313,VLOOKUP(VALUE(MID($B42,2,1)),_313_Table3,MATCH(MID($B42,1,1),_313_Table3_ColumnLookup,0),FALSE)
+N("313"),
  IF(AND(VALUE(LEFT($A42,3))=314,LEN($B42)=3),VLOOKUP(VALUE(MID($B42,2,2)),_314_Table3,MATCH(MID($B42,1,1),_314_Table3_ColumnLookup,0),FALSE),
  IF(VALUE(LEFT($A42,3))=314,VLOOKUP(VALUE(MID($B42,2,1)),_314_Table3,MATCH(MID($B42,1,1),_314_Table3_ColumnLookup,0),FALSE)
+N("314"),
""))))))))))))))))))))))))</f>
        <v>#NAME?</v>
      </c>
      <c r="G42" t="s">
        <v>963</v>
      </c>
      <c r="H42" s="321">
        <f>IFERROR(
IF(ISERROR($D42)=FALSE,$D42,IF(ISERROR($E42)=FALSE,$E42,IF(ISERROR($F42)=FALSE,$F42
+N("012 checkboxes"),
IF(
IF(OR(LEFT($A42,9)="Syndicate",LEFT($A42,12)="NewSyndicate"),VLOOKUP($A42,'012'!$J:$ZW,MATCH("Link to button",'012'!$J$1:$ZW$1,0),0)
+N("309 checkbox"),
IF($C42="309 LCR Summary0",VLOOKUP("Notes990",'309'!$P:$ZZ,MATCH("Link to button",'309'!$P$1:$ZZ$1,0),0)
+N("313 checkboxes"),
IF($C42="313 Financial Information0LcmVsScr",IF($C42="309 LCR Summary0",VLOOKUP("LcmVsScr",'309'!$N:$ZZ,MATCH("Link to button",'309'!$N$1:$ZZ$1,0),0),
IF($C42="313 Financial Information0LcrDocAttached",IF($C42="309 LCR Summary0",VLOOKUP("LcrDocAttached",'309'!$N:$ZZ,MATCH("Link to button",'309'!$N$1:$ZZ$1,0),
0)))))))=1,TRUE,FALSE)
))),"")</f>
        <v>0</v>
      </c>
    </row>
    <row r="43" spans="1:8" customFormat="1">
      <c r="A43" s="237" t="str">
        <f>VLOOKUP($G43,CSVLookups!$B:$R,MATCH(A$1,CSVLookups!$B$1:$R$1,0),FALSE)</f>
        <v>309 LCR Summary</v>
      </c>
      <c r="B43" s="237" t="str">
        <f>VLOOKUP($G43,CSVLookups!$B:$R,MATCH(B$1,CSVLookups!$B$1:$R$1,0),FALSE)</f>
        <v>C7</v>
      </c>
      <c r="C43" s="238" t="str">
        <f t="shared" si="1"/>
        <v>309 LCR SummaryC7</v>
      </c>
      <c r="D43" s="238" t="e">
        <f>IF(AND(VALUE(LEFT($A43,3))=309,LEN($B43)=3),VLOOKUP(VALUE(MID($B43,2,2)),_309_Table1,MATCH(MID($B43,1,1),_309_Table1_ColumnLookup,0),FALSE),
  IF($C43="309 LCR SummaryA",OneYearSCR,IF($C43="309 LCR SummaryB",UltimateSCR,IF(VALUE(LEFT($A43,3))=309,VLOOKUP(VALUE(MID($B43,2,1)),_309_Table1,MATCH(MID($B43,1,1),_309_Table1_ColumnLookup,0),FALSE)
+N("309"),
  IF(VALUE(LEFT($A43,3))=310,VLOOKUP(VALUE(MID($B43,2,1)),_310_Table1,MATCH(MID($B43,1,1),_310_Table1_ColumnLookup,0),FALSE)
+N("310"),
  IF(AND(VALUE(LEFT($A43,3))=311,LEN($I43)=4),VLOOKUP($I43,_311_Table1,MATCH($B43,_311_Table1_ColumnLookup,0),FALSE),
  IF(AND(VALUE(LEFT($A43,3))=311,OR($B43="I2",$B43="J2",$B43="K2",$B43="L2")),VLOOKUP('311'!$G$58,_311_Table1,MATCH(MID($B43,1,1),_311_Table1_ColumnLookup,0),FALSE),
  IF(AND(VALUE(LEFT($A43,3))=311,RIGHT($B43,5)="Total"),VLOOKUP('311'!$G$59,_311_Table1,MATCH(MID($B43,1,1),_311_Table1_ColumnLookup,0),FALSE),
  IF(VALUE(LEFT($A43,3))=311,VLOOKUP(VALUE(MID($B43,2,1)),_311_Table1,MATCH(MID($B43,1,1),_311_Table1_ColumnLookup,0),FALSE)
+N("311"),
  IF(AND(VALUE(LEFT($A43,3))=312,LEFT($G43,10)="Unincepted",$B43="G "),VLOOKUP(" ULO",_312_Table1,MATCH('312'!$N$16,_312_Table1_ColumnLookup,0),FALSE),
  IF(AND(VALUE(LEFT($A43,3))=312,LEFT($G43,10)="Unincepted",$B43="O "),VLOOKUP(" ULO",_312_Table1,MATCH('312'!$V$16,_312_Table1_ColumnLookup,0),FALSE),
  IF(AND(VALUE(LEFT($A43,3))=312,LEFT($G43,10)="Unincepted",$B43="Q "),VLOOKUP(" ULO",_312_Table1,MATCH('312'!$X$16,_312_Table1_ColumnLookup,0),FALSE),
  IF(AND(VALUE(LEFT($A43,3))=312,LEFT($G43,10)="Unincepted"),VLOOKUP(" ULO",_312_Table1,MATCH(LEFT($B43,1),_312_Table1_ColumnLookup,0),FALSE),
  IF(AND(VALUE(LEFT($A43,3))=312,LEFT($G43,5)="Total",$B43="G "),VLOOKUP('312'!$F$80,_312_Table1,MATCH('312'!$N$16,_312_Table1_ColumnLookup,0),FALSE),
  IF(AND(VALUE(LEFT($A43,3))=312,LEFT($G43,5)="Total",$B43="O "),VLOOKUP('312'!$F$80,_312_Table1,MATCH('312'!$V$16,_312_Table1_ColumnLookup,0),FALSE),
  IF(AND(VALUE(LEFT($A43,3))=312,LEFT($G43,5)="Total",$B43="Q "),VLOOKUP('312'!$F$80,_312_Table1,MATCH('312'!$X$16,_312_Table1_ColumnLookup,0),FALSE),
  IF(AND(VALUE(LEFT($A43,3))=312,LEFT($G43,5)="Total"),VLOOKUP('312'!$F$80,_312_Table1,MATCH(LEFT($B43,1),_312_Table1_ColumnLookup,0),FALSE),
  IF(AND(VALUE(LEFT($A43,3))=312,LEN($I43)=4,$B43="G"),VLOOKUP($I43,_312_Table1,MATCH('312'!$N$16,_312_Table1_ColumnLookup,0),FALSE),
  IF(AND(VALUE(LEFT($A43,3))=312,LEN($I43)=4,$B43="O"),VLOOKUP($I43,_312_Table1,MATCH('312'!$V$16,_312_Table1_ColumnLookup,0),FALSE),
  IF(AND(VALUE(LEFT($A43,3))=312,LEN($I43)=4,$B43="Q"),VLOOKUP($I43,_312_Table1,MATCH('312'!$X$16,_312_Table1_ColumnLookup,0),FALSE),
  IF(AND(VALUE(LEFT($A43,3))=312,LEN($I43)=4),VLOOKUP($I43,_312_Table1,MATCH(LEFT($B43,1),_312_Table1_ColumnLookup,0),FALSE)
+N("312"),
  IF(VALUE(LEFT($A43,3))=313,VLOOKUP(VALUE(MID($B43,2,1)),_313_Table1,MATCH(MID($B43,1,1),_313_Table1_ColumnLookup,0),FALSE)
+N("313"),
  IF(AND(VALUE(LEFT($A43,3))=314,LEN($B43)=3),VLOOKUP(VALUE(MID($B43,2,2)),_314_Table1,MATCH(MID($B43,1,1),_314_Table1_ColumnLookup,0),FALSE),
  IF(VALUE(LEFT($A43,3))=314,VLOOKUP(VALUE(MID($B43,2,1)),_314_Table1,MATCH(MID($B43,1,1),_314_Table1_ColumnLookup,0),FALSE)
+N("314"),
""))))))))))))))))))))))))</f>
        <v>#N/A</v>
      </c>
      <c r="E43" s="238">
        <f>IF(AND(VALUE(LEFT($A43,3))=309,LEN($B43)=3),VLOOKUP(VALUE(MID($B43,2,2)),_309_Table2,MATCH(MID($B43,1,1),_309_Table2_ColumnLookup,0),FALSE),
  IF($C43="309 LCR SummaryA",OneYearSCR,IF($C43="309 LCR SummaryB",UltimateSCR,IF(VALUE(LEFT($A43,3))=309,VLOOKUP(VALUE(MID($B43,2,1)),_309_Table2,MATCH(MID($B43,1,1),_309_Table2_ColumnLookup,0),FALSE)
+N("309"),
  IF(VALUE(LEFT($A43,3))=310,VLOOKUP(VALUE(MID($B43,2,1)),_310_Table2,MATCH(MID($B43,1,1),_310_Table2_ColumnLookup,0),FALSE)
+N("310"),
  IF(AND(VALUE(LEFT($A43,3))=311,LEN($I43)=4),VLOOKUP($I43,_311_Table2,MATCH($B43,_311_Table2_ColumnLookup,0),FALSE),
  IF(AND(VALUE(LEFT($A43,3))=311,OR($B43="I2",$B43="J2",$B43="K2",$B43="L2")),VLOOKUP('311'!$G$58,_311_Table2,MATCH(MID($B43,1,1),_311_Table2_ColumnLookup,0),FALSE),
  IF(AND(VALUE(LEFT($A43,3))=311,RIGHT($B43,5)="Total"),VLOOKUP('311'!$G$59,_311_Table2,MATCH(MID($B43,1,1),_311_Table2_ColumnLookup,0),FALSE),
  IF(VALUE(LEFT($A43,3))=311,VLOOKUP(VALUE(MID($B43,2,1)),_311_Table2,MATCH(MID($B43,1,1),_311_Table2_ColumnLookup,0),FALSE)
+N("311"),
  IF(AND(VALUE(LEFT($A43,3))=312,LEFT($G43,10)="Unincepted",$B43="G "),VLOOKUP(" ULO",_312_Table2,MATCH('312'!$N$16,_312_Table2_ColumnLookup,0),FALSE),
  IF(AND(VALUE(LEFT($A43,3))=312,LEFT($G43,10)="Unincepted",$B43="O "),VLOOKUP(" ULO",_312_Table2,MATCH('312'!$V$16,_312_Table2_ColumnLookup,0),FALSE),
  IF(AND(VALUE(LEFT($A43,3))=312,LEFT($G43,10)="Unincepted",$B43="Q "),VLOOKUP(" ULO",_312_Table2,MATCH('312'!$X$16,_312_Table2_ColumnLookup,0),FALSE),
  IF(AND(VALUE(LEFT($A43,3))=312,LEFT($G43,10)="Unincepted"),VLOOKUP(" ULO",_312_Table2,MATCH(LEFT($B43,1),_312_Table2_ColumnLookup,0),FALSE),
  IF(AND(VALUE(LEFT($A43,3))=312,LEFT($G43,5)="Total",$B43="G "),VLOOKUP('312'!$F$80,_312_Table2,MATCH('312'!$N$16,_312_Table2_ColumnLookup,0),FALSE),
  IF(AND(VALUE(LEFT($A43,3))=312,LEFT($G43,5)="Total",$B43="O "),VLOOKUP('312'!$F$80,_312_Table2,MATCH('312'!$V$16,_312_Table2_ColumnLookup,0),FALSE),
  IF(AND(VALUE(LEFT($A43,3))=312,LEFT($G43,5)="Total",$B43="Q "),VLOOKUP('312'!$F$80,_312_Table2,MATCH('312'!$X$16,_312_Table2_ColumnLookup,0),FALSE),
  IF(AND(VALUE(LEFT($A43,3))=312,LEFT($G43,5)="Total"),VLOOKUP('312'!$F$80,_312_Table2,MATCH(LEFT($B43,1),_312_Table2_ColumnLookup,0),FALSE),
  IF(AND(VALUE(LEFT($A43,3))=312,LEN($I43)=4,$B43="G"),VLOOKUP($I43,_312_Table2,MATCH('312'!$N$16,_312_Table2_ColumnLookup,0),FALSE),
  IF(AND(VALUE(LEFT($A43,3))=312,LEN($I43)=4,$B43="O"),VLOOKUP($I43,_312_Table2,MATCH('312'!$V$16,_312_Table2_ColumnLookup,0),FALSE),
  IF(AND(VALUE(LEFT($A43,3))=312,LEN($I43)=4,$B43="Q"),VLOOKUP($I43,_312_Table2,MATCH('312'!$X$16,_312_Table2_ColumnLookup,0),FALSE),
  IF(AND(VALUE(LEFT($A43,3))=312,LEN($I43)=4),VLOOKUP($I43,_312_Table2,MATCH(LEFT($B43,1),_312_Table2_ColumnLookup,0),FALSE)
+N("312"),
  IF(VALUE(LEFT($A43,3))=313,VLOOKUP(VALUE(MID($B43,2,1)),_313_Table2,MATCH(MID($B43,1,1),_313_Table2_ColumnLookup,0),FALSE)
+N("313"),
  IF(AND(VALUE(LEFT($A43,3))=314,LEN($B43)=3),VLOOKUP(VALUE(MID($B43,2,2)),_314_Table2,MATCH(MID($B43,1,1),_314_Table2_ColumnLookup,0),FALSE),
  IF(VALUE(LEFT($A43,3))=314,VLOOKUP(VALUE(MID($B43,2,1)),_314_Table2,MATCH(MID($B43,1,1),_314_Table2_ColumnLookup,0),FALSE)
+N("314"),
""))))))))))))))))))))))))</f>
        <v>0</v>
      </c>
      <c r="F43" s="238" t="e">
        <f>IF(AND(VALUE(LEFT($A43,3))=309,LEN($B43)=3),VLOOKUP(VALUE(MID($B43,2,2)),_309_Table3,MATCH(MID($B43,1,1),_309_Table3_ColumnLookup,0),FALSE),
  IF($C43="309 LCR SummaryA",OneYearSCR,IF($C43="309 LCR SummaryB",UltimateSCR,IF(VALUE(LEFT($A43,3))=309,VLOOKUP(VALUE(MID($B43,2,1)),_309_Table3,MATCH(MID($B43,1,1),_309_Table3_ColumnLookup,0),FALSE)
+N("309"),
  IF(VALUE(LEFT($A43,3))=310,VLOOKUP(VALUE(MID($B43,2,1)),_310_Table3,MATCH(MID($B43,1,1),_310_Table3_ColumnLookup,0),FALSE)
+N("310"),
  IF(AND(VALUE(LEFT($A43,3))=311,LEN($I43)=4),VLOOKUP($I43,_311_Table3,MATCH($B43,_311_Table3_ColumnLookup,0),FALSE),
  IF(AND(VALUE(LEFT($A43,3))=311,OR($B43="I2",$B43="J2",$B43="K2",$B43="L2")),VLOOKUP('311'!$G$58,_311_Table3,MATCH(MID($B43,1,1),_311_Table3_ColumnLookup,0),FALSE),
  IF(AND(VALUE(LEFT($A43,3))=311,RIGHT($B43,5)="Total"),VLOOKUP('311'!$G$59,_311_Table3,MATCH(MID($B43,1,1),_311_Table3_ColumnLookup,0),FALSE),
  IF(VALUE(LEFT($A43,3))=311,VLOOKUP(VALUE(MID($B43,2,1)),_311_Table3,MATCH(MID($B43,1,1),_311_Table3_ColumnLookup,0),FALSE)
+N("311"),
  IF(AND(VALUE(LEFT($A43,3))=312,LEFT($G43,10)="Unincepted",$B43="G "),VLOOKUP(" ULO",_312_Table3,MATCH('312'!$N$16,_312_Table3_ColumnLookup,0),FALSE),
  IF(AND(VALUE(LEFT($A43,3))=312,LEFT($G43,10)="Unincepted",$B43="O "),VLOOKUP(" ULO",_312_Table3,MATCH('312'!$V$16,_312_Table3_ColumnLookup,0),FALSE),
  IF(AND(VALUE(LEFT($A43,3))=312,LEFT($G43,10)="Unincepted",$B43="Q "),VLOOKUP(" ULO",_312_Table3,MATCH('312'!$X$16,_312_Table3_ColumnLookup,0),FALSE),
  IF(AND(VALUE(LEFT($A43,3))=312,LEFT($G43,10)="Unincepted"),VLOOKUP(" ULO",_312_Table3,MATCH(LEFT($B43,1),_312_Table3_ColumnLookup,0),FALSE),
  IF(AND(VALUE(LEFT($A43,3))=312,LEFT($G43,5)="Total",$B43="G "),VLOOKUP('312'!$F$80,_312_Table3,MATCH('312'!$N$16,_312_Table3_ColumnLookup,0),FALSE),
  IF(AND(VALUE(LEFT($A43,3))=312,LEFT($G43,5)="Total",$B43="O "),VLOOKUP('312'!$F$80,_312_Table3,MATCH('312'!$V$16,_312_Table3_ColumnLookup,0),FALSE),
  IF(AND(VALUE(LEFT($A43,3))=312,LEFT($G43,5)="Total",$B43="Q "),VLOOKUP('312'!$F$80,_312_Table3,MATCH('312'!$X$16,_312_Table3_ColumnLookup,0),FALSE),
  IF(AND(VALUE(LEFT($A43,3))=312,LEFT($G43,5)="Total"),VLOOKUP('312'!$F$80,_312_Table3,MATCH(LEFT($B43,1),_312_Table3_ColumnLookup,0),FALSE),
  IF(AND(VALUE(LEFT($A43,3))=312,LEN($I43)=4,$B43="G"),VLOOKUP($I43,_312_Table3,MATCH('312'!$N$16,_312_Table3_ColumnLookup,0),FALSE),
  IF(AND(VALUE(LEFT($A43,3))=312,LEN($I43)=4,$B43="O"),VLOOKUP($I43,_312_Table3,MATCH('312'!$V$16,_312_Table3_ColumnLookup,0),FALSE),
  IF(AND(VALUE(LEFT($A43,3))=312,LEN($I43)=4,$B43="Q"),VLOOKUP($I43,_312_Table3,MATCH('312'!$X$16,_312_Table3_ColumnLookup,0),FALSE),
  IF(AND(VALUE(LEFT($A43,3))=312,LEN($I43)=4),VLOOKUP($I43,_312_Table3,MATCH(LEFT($B43,1),_312_Table3_ColumnLookup,0),FALSE)
+N("312"),
  IF(VALUE(LEFT($A43,3))=313,VLOOKUP(VALUE(MID($B43,2,1)),_313_Table3,MATCH(MID($B43,1,1),_313_Table3_ColumnLookup,0),FALSE)
+N("313"),
  IF(AND(VALUE(LEFT($A43,3))=314,LEN($B43)=3),VLOOKUP(VALUE(MID($B43,2,2)),_314_Table3,MATCH(MID($B43,1,1),_314_Table3_ColumnLookup,0),FALSE),
  IF(VALUE(LEFT($A43,3))=314,VLOOKUP(VALUE(MID($B43,2,1)),_314_Table3,MATCH(MID($B43,1,1),_314_Table3_ColumnLookup,0),FALSE)
+N("314"),
""))))))))))))))))))))))))</f>
        <v>#NAME?</v>
      </c>
      <c r="G43" t="s">
        <v>966</v>
      </c>
      <c r="H43" s="321">
        <f>IFERROR(
IF(ISERROR($D43)=FALSE,$D43,IF(ISERROR($E43)=FALSE,$E43,IF(ISERROR($F43)=FALSE,$F43
+N("012 checkboxes"),
IF(
IF(OR(LEFT($A43,9)="Syndicate",LEFT($A43,12)="NewSyndicate"),VLOOKUP($A43,'012'!$J:$ZW,MATCH("Link to button",'012'!$J$1:$ZW$1,0),0)
+N("309 checkbox"),
IF($C43="309 LCR Summary0",VLOOKUP("Notes990",'309'!$P:$ZZ,MATCH("Link to button",'309'!$P$1:$ZZ$1,0),0)
+N("313 checkboxes"),
IF($C43="313 Financial Information0LcmVsScr",IF($C43="309 LCR Summary0",VLOOKUP("LcmVsScr",'309'!$N:$ZZ,MATCH("Link to button",'309'!$N$1:$ZZ$1,0),0),
IF($C43="313 Financial Information0LcrDocAttached",IF($C43="309 LCR Summary0",VLOOKUP("LcrDocAttached",'309'!$N:$ZZ,MATCH("Link to button",'309'!$N$1:$ZZ$1,0),
0)))))))=1,TRUE,FALSE)
))),"")</f>
        <v>0</v>
      </c>
    </row>
    <row r="44" spans="1:8" customFormat="1">
      <c r="A44" s="237" t="str">
        <f>VLOOKUP($G44,CSVLookups!$B:$R,MATCH(A$1,CSVLookups!$B$1:$R$1,0),FALSE)</f>
        <v>309 LCR Summary</v>
      </c>
      <c r="B44" s="237" t="str">
        <f>VLOOKUP($G44,CSVLookups!$B:$R,MATCH(B$1,CSVLookups!$B$1:$R$1,0),FALSE)</f>
        <v>D7</v>
      </c>
      <c r="C44" s="238" t="str">
        <f t="shared" si="1"/>
        <v>309 LCR SummaryD7</v>
      </c>
      <c r="D44" s="238" t="e">
        <f>IF(AND(VALUE(LEFT($A44,3))=309,LEN($B44)=3),VLOOKUP(VALUE(MID($B44,2,2)),_309_Table1,MATCH(MID($B44,1,1),_309_Table1_ColumnLookup,0),FALSE),
  IF($C44="309 LCR SummaryA",OneYearSCR,IF($C44="309 LCR SummaryB",UltimateSCR,IF(VALUE(LEFT($A44,3))=309,VLOOKUP(VALUE(MID($B44,2,1)),_309_Table1,MATCH(MID($B44,1,1),_309_Table1_ColumnLookup,0),FALSE)
+N("309"),
  IF(VALUE(LEFT($A44,3))=310,VLOOKUP(VALUE(MID($B44,2,1)),_310_Table1,MATCH(MID($B44,1,1),_310_Table1_ColumnLookup,0),FALSE)
+N("310"),
  IF(AND(VALUE(LEFT($A44,3))=311,LEN($I44)=4),VLOOKUP($I44,_311_Table1,MATCH($B44,_311_Table1_ColumnLookup,0),FALSE),
  IF(AND(VALUE(LEFT($A44,3))=311,OR($B44="I2",$B44="J2",$B44="K2",$B44="L2")),VLOOKUP('311'!$G$58,_311_Table1,MATCH(MID($B44,1,1),_311_Table1_ColumnLookup,0),FALSE),
  IF(AND(VALUE(LEFT($A44,3))=311,RIGHT($B44,5)="Total"),VLOOKUP('311'!$G$59,_311_Table1,MATCH(MID($B44,1,1),_311_Table1_ColumnLookup,0),FALSE),
  IF(VALUE(LEFT($A44,3))=311,VLOOKUP(VALUE(MID($B44,2,1)),_311_Table1,MATCH(MID($B44,1,1),_311_Table1_ColumnLookup,0),FALSE)
+N("311"),
  IF(AND(VALUE(LEFT($A44,3))=312,LEFT($G44,10)="Unincepted",$B44="G "),VLOOKUP(" ULO",_312_Table1,MATCH('312'!$N$16,_312_Table1_ColumnLookup,0),FALSE),
  IF(AND(VALUE(LEFT($A44,3))=312,LEFT($G44,10)="Unincepted",$B44="O "),VLOOKUP(" ULO",_312_Table1,MATCH('312'!$V$16,_312_Table1_ColumnLookup,0),FALSE),
  IF(AND(VALUE(LEFT($A44,3))=312,LEFT($G44,10)="Unincepted",$B44="Q "),VLOOKUP(" ULO",_312_Table1,MATCH('312'!$X$16,_312_Table1_ColumnLookup,0),FALSE),
  IF(AND(VALUE(LEFT($A44,3))=312,LEFT($G44,10)="Unincepted"),VLOOKUP(" ULO",_312_Table1,MATCH(LEFT($B44,1),_312_Table1_ColumnLookup,0),FALSE),
  IF(AND(VALUE(LEFT($A44,3))=312,LEFT($G44,5)="Total",$B44="G "),VLOOKUP('312'!$F$80,_312_Table1,MATCH('312'!$N$16,_312_Table1_ColumnLookup,0),FALSE),
  IF(AND(VALUE(LEFT($A44,3))=312,LEFT($G44,5)="Total",$B44="O "),VLOOKUP('312'!$F$80,_312_Table1,MATCH('312'!$V$16,_312_Table1_ColumnLookup,0),FALSE),
  IF(AND(VALUE(LEFT($A44,3))=312,LEFT($G44,5)="Total",$B44="Q "),VLOOKUP('312'!$F$80,_312_Table1,MATCH('312'!$X$16,_312_Table1_ColumnLookup,0),FALSE),
  IF(AND(VALUE(LEFT($A44,3))=312,LEFT($G44,5)="Total"),VLOOKUP('312'!$F$80,_312_Table1,MATCH(LEFT($B44,1),_312_Table1_ColumnLookup,0),FALSE),
  IF(AND(VALUE(LEFT($A44,3))=312,LEN($I44)=4,$B44="G"),VLOOKUP($I44,_312_Table1,MATCH('312'!$N$16,_312_Table1_ColumnLookup,0),FALSE),
  IF(AND(VALUE(LEFT($A44,3))=312,LEN($I44)=4,$B44="O"),VLOOKUP($I44,_312_Table1,MATCH('312'!$V$16,_312_Table1_ColumnLookup,0),FALSE),
  IF(AND(VALUE(LEFT($A44,3))=312,LEN($I44)=4,$B44="Q"),VLOOKUP($I44,_312_Table1,MATCH('312'!$X$16,_312_Table1_ColumnLookup,0),FALSE),
  IF(AND(VALUE(LEFT($A44,3))=312,LEN($I44)=4),VLOOKUP($I44,_312_Table1,MATCH(LEFT($B44,1),_312_Table1_ColumnLookup,0),FALSE)
+N("312"),
  IF(VALUE(LEFT($A44,3))=313,VLOOKUP(VALUE(MID($B44,2,1)),_313_Table1,MATCH(MID($B44,1,1),_313_Table1_ColumnLookup,0),FALSE)
+N("313"),
  IF(AND(VALUE(LEFT($A44,3))=314,LEN($B44)=3),VLOOKUP(VALUE(MID($B44,2,2)),_314_Table1,MATCH(MID($B44,1,1),_314_Table1_ColumnLookup,0),FALSE),
  IF(VALUE(LEFT($A44,3))=314,VLOOKUP(VALUE(MID($B44,2,1)),_314_Table1,MATCH(MID($B44,1,1),_314_Table1_ColumnLookup,0),FALSE)
+N("314"),
""))))))))))))))))))))))))</f>
        <v>#N/A</v>
      </c>
      <c r="E44" s="238">
        <f>IF(AND(VALUE(LEFT($A44,3))=309,LEN($B44)=3),VLOOKUP(VALUE(MID($B44,2,2)),_309_Table2,MATCH(MID($B44,1,1),_309_Table2_ColumnLookup,0),FALSE),
  IF($C44="309 LCR SummaryA",OneYearSCR,IF($C44="309 LCR SummaryB",UltimateSCR,IF(VALUE(LEFT($A44,3))=309,VLOOKUP(VALUE(MID($B44,2,1)),_309_Table2,MATCH(MID($B44,1,1),_309_Table2_ColumnLookup,0),FALSE)
+N("309"),
  IF(VALUE(LEFT($A44,3))=310,VLOOKUP(VALUE(MID($B44,2,1)),_310_Table2,MATCH(MID($B44,1,1),_310_Table2_ColumnLookup,0),FALSE)
+N("310"),
  IF(AND(VALUE(LEFT($A44,3))=311,LEN($I44)=4),VLOOKUP($I44,_311_Table2,MATCH($B44,_311_Table2_ColumnLookup,0),FALSE),
  IF(AND(VALUE(LEFT($A44,3))=311,OR($B44="I2",$B44="J2",$B44="K2",$B44="L2")),VLOOKUP('311'!$G$58,_311_Table2,MATCH(MID($B44,1,1),_311_Table2_ColumnLookup,0),FALSE),
  IF(AND(VALUE(LEFT($A44,3))=311,RIGHT($B44,5)="Total"),VLOOKUP('311'!$G$59,_311_Table2,MATCH(MID($B44,1,1),_311_Table2_ColumnLookup,0),FALSE),
  IF(VALUE(LEFT($A44,3))=311,VLOOKUP(VALUE(MID($B44,2,1)),_311_Table2,MATCH(MID($B44,1,1),_311_Table2_ColumnLookup,0),FALSE)
+N("311"),
  IF(AND(VALUE(LEFT($A44,3))=312,LEFT($G44,10)="Unincepted",$B44="G "),VLOOKUP(" ULO",_312_Table2,MATCH('312'!$N$16,_312_Table2_ColumnLookup,0),FALSE),
  IF(AND(VALUE(LEFT($A44,3))=312,LEFT($G44,10)="Unincepted",$B44="O "),VLOOKUP(" ULO",_312_Table2,MATCH('312'!$V$16,_312_Table2_ColumnLookup,0),FALSE),
  IF(AND(VALUE(LEFT($A44,3))=312,LEFT($G44,10)="Unincepted",$B44="Q "),VLOOKUP(" ULO",_312_Table2,MATCH('312'!$X$16,_312_Table2_ColumnLookup,0),FALSE),
  IF(AND(VALUE(LEFT($A44,3))=312,LEFT($G44,10)="Unincepted"),VLOOKUP(" ULO",_312_Table2,MATCH(LEFT($B44,1),_312_Table2_ColumnLookup,0),FALSE),
  IF(AND(VALUE(LEFT($A44,3))=312,LEFT($G44,5)="Total",$B44="G "),VLOOKUP('312'!$F$80,_312_Table2,MATCH('312'!$N$16,_312_Table2_ColumnLookup,0),FALSE),
  IF(AND(VALUE(LEFT($A44,3))=312,LEFT($G44,5)="Total",$B44="O "),VLOOKUP('312'!$F$80,_312_Table2,MATCH('312'!$V$16,_312_Table2_ColumnLookup,0),FALSE),
  IF(AND(VALUE(LEFT($A44,3))=312,LEFT($G44,5)="Total",$B44="Q "),VLOOKUP('312'!$F$80,_312_Table2,MATCH('312'!$X$16,_312_Table2_ColumnLookup,0),FALSE),
  IF(AND(VALUE(LEFT($A44,3))=312,LEFT($G44,5)="Total"),VLOOKUP('312'!$F$80,_312_Table2,MATCH(LEFT($B44,1),_312_Table2_ColumnLookup,0),FALSE),
  IF(AND(VALUE(LEFT($A44,3))=312,LEN($I44)=4,$B44="G"),VLOOKUP($I44,_312_Table2,MATCH('312'!$N$16,_312_Table2_ColumnLookup,0),FALSE),
  IF(AND(VALUE(LEFT($A44,3))=312,LEN($I44)=4,$B44="O"),VLOOKUP($I44,_312_Table2,MATCH('312'!$V$16,_312_Table2_ColumnLookup,0),FALSE),
  IF(AND(VALUE(LEFT($A44,3))=312,LEN($I44)=4,$B44="Q"),VLOOKUP($I44,_312_Table2,MATCH('312'!$X$16,_312_Table2_ColumnLookup,0),FALSE),
  IF(AND(VALUE(LEFT($A44,3))=312,LEN($I44)=4),VLOOKUP($I44,_312_Table2,MATCH(LEFT($B44,1),_312_Table2_ColumnLookup,0),FALSE)
+N("312"),
  IF(VALUE(LEFT($A44,3))=313,VLOOKUP(VALUE(MID($B44,2,1)),_313_Table2,MATCH(MID($B44,1,1),_313_Table2_ColumnLookup,0),FALSE)
+N("313"),
  IF(AND(VALUE(LEFT($A44,3))=314,LEN($B44)=3),VLOOKUP(VALUE(MID($B44,2,2)),_314_Table2,MATCH(MID($B44,1,1),_314_Table2_ColumnLookup,0),FALSE),
  IF(VALUE(LEFT($A44,3))=314,VLOOKUP(VALUE(MID($B44,2,1)),_314_Table2,MATCH(MID($B44,1,1),_314_Table2_ColumnLookup,0),FALSE)
+N("314"),
""))))))))))))))))))))))))</f>
        <v>0</v>
      </c>
      <c r="F44" s="238" t="e">
        <f>IF(AND(VALUE(LEFT($A44,3))=309,LEN($B44)=3),VLOOKUP(VALUE(MID($B44,2,2)),_309_Table3,MATCH(MID($B44,1,1),_309_Table3_ColumnLookup,0),FALSE),
  IF($C44="309 LCR SummaryA",OneYearSCR,IF($C44="309 LCR SummaryB",UltimateSCR,IF(VALUE(LEFT($A44,3))=309,VLOOKUP(VALUE(MID($B44,2,1)),_309_Table3,MATCH(MID($B44,1,1),_309_Table3_ColumnLookup,0),FALSE)
+N("309"),
  IF(VALUE(LEFT($A44,3))=310,VLOOKUP(VALUE(MID($B44,2,1)),_310_Table3,MATCH(MID($B44,1,1),_310_Table3_ColumnLookup,0),FALSE)
+N("310"),
  IF(AND(VALUE(LEFT($A44,3))=311,LEN($I44)=4),VLOOKUP($I44,_311_Table3,MATCH($B44,_311_Table3_ColumnLookup,0),FALSE),
  IF(AND(VALUE(LEFT($A44,3))=311,OR($B44="I2",$B44="J2",$B44="K2",$B44="L2")),VLOOKUP('311'!$G$58,_311_Table3,MATCH(MID($B44,1,1),_311_Table3_ColumnLookup,0),FALSE),
  IF(AND(VALUE(LEFT($A44,3))=311,RIGHT($B44,5)="Total"),VLOOKUP('311'!$G$59,_311_Table3,MATCH(MID($B44,1,1),_311_Table3_ColumnLookup,0),FALSE),
  IF(VALUE(LEFT($A44,3))=311,VLOOKUP(VALUE(MID($B44,2,1)),_311_Table3,MATCH(MID($B44,1,1),_311_Table3_ColumnLookup,0),FALSE)
+N("311"),
  IF(AND(VALUE(LEFT($A44,3))=312,LEFT($G44,10)="Unincepted",$B44="G "),VLOOKUP(" ULO",_312_Table3,MATCH('312'!$N$16,_312_Table3_ColumnLookup,0),FALSE),
  IF(AND(VALUE(LEFT($A44,3))=312,LEFT($G44,10)="Unincepted",$B44="O "),VLOOKUP(" ULO",_312_Table3,MATCH('312'!$V$16,_312_Table3_ColumnLookup,0),FALSE),
  IF(AND(VALUE(LEFT($A44,3))=312,LEFT($G44,10)="Unincepted",$B44="Q "),VLOOKUP(" ULO",_312_Table3,MATCH('312'!$X$16,_312_Table3_ColumnLookup,0),FALSE),
  IF(AND(VALUE(LEFT($A44,3))=312,LEFT($G44,10)="Unincepted"),VLOOKUP(" ULO",_312_Table3,MATCH(LEFT($B44,1),_312_Table3_ColumnLookup,0),FALSE),
  IF(AND(VALUE(LEFT($A44,3))=312,LEFT($G44,5)="Total",$B44="G "),VLOOKUP('312'!$F$80,_312_Table3,MATCH('312'!$N$16,_312_Table3_ColumnLookup,0),FALSE),
  IF(AND(VALUE(LEFT($A44,3))=312,LEFT($G44,5)="Total",$B44="O "),VLOOKUP('312'!$F$80,_312_Table3,MATCH('312'!$V$16,_312_Table3_ColumnLookup,0),FALSE),
  IF(AND(VALUE(LEFT($A44,3))=312,LEFT($G44,5)="Total",$B44="Q "),VLOOKUP('312'!$F$80,_312_Table3,MATCH('312'!$X$16,_312_Table3_ColumnLookup,0),FALSE),
  IF(AND(VALUE(LEFT($A44,3))=312,LEFT($G44,5)="Total"),VLOOKUP('312'!$F$80,_312_Table3,MATCH(LEFT($B44,1),_312_Table3_ColumnLookup,0),FALSE),
  IF(AND(VALUE(LEFT($A44,3))=312,LEN($I44)=4,$B44="G"),VLOOKUP($I44,_312_Table3,MATCH('312'!$N$16,_312_Table3_ColumnLookup,0),FALSE),
  IF(AND(VALUE(LEFT($A44,3))=312,LEN($I44)=4,$B44="O"),VLOOKUP($I44,_312_Table3,MATCH('312'!$V$16,_312_Table3_ColumnLookup,0),FALSE),
  IF(AND(VALUE(LEFT($A44,3))=312,LEN($I44)=4,$B44="Q"),VLOOKUP($I44,_312_Table3,MATCH('312'!$X$16,_312_Table3_ColumnLookup,0),FALSE),
  IF(AND(VALUE(LEFT($A44,3))=312,LEN($I44)=4),VLOOKUP($I44,_312_Table3,MATCH(LEFT($B44,1),_312_Table3_ColumnLookup,0),FALSE)
+N("312"),
  IF(VALUE(LEFT($A44,3))=313,VLOOKUP(VALUE(MID($B44,2,1)),_313_Table3,MATCH(MID($B44,1,1),_313_Table3_ColumnLookup,0),FALSE)
+N("313"),
  IF(AND(VALUE(LEFT($A44,3))=314,LEN($B44)=3),VLOOKUP(VALUE(MID($B44,2,2)),_314_Table3,MATCH(MID($B44,1,1),_314_Table3_ColumnLookup,0),FALSE),
  IF(VALUE(LEFT($A44,3))=314,VLOOKUP(VALUE(MID($B44,2,1)),_314_Table3,MATCH(MID($B44,1,1),_314_Table3_ColumnLookup,0),FALSE)
+N("314"),
""))))))))))))))))))))))))</f>
        <v>#NAME?</v>
      </c>
      <c r="G44" t="s">
        <v>968</v>
      </c>
      <c r="H44" s="321">
        <f>IFERROR(
IF(ISERROR($D44)=FALSE,$D44,IF(ISERROR($E44)=FALSE,$E44,IF(ISERROR($F44)=FALSE,$F44
+N("012 checkboxes"),
IF(
IF(OR(LEFT($A44,9)="Syndicate",LEFT($A44,12)="NewSyndicate"),VLOOKUP($A44,'012'!$J:$ZW,MATCH("Link to button",'012'!$J$1:$ZW$1,0),0)
+N("309 checkbox"),
IF($C44="309 LCR Summary0",VLOOKUP("Notes990",'309'!$P:$ZZ,MATCH("Link to button",'309'!$P$1:$ZZ$1,0),0)
+N("313 checkboxes"),
IF($C44="313 Financial Information0LcmVsScr",IF($C44="309 LCR Summary0",VLOOKUP("LcmVsScr",'309'!$N:$ZZ,MATCH("Link to button",'309'!$N$1:$ZZ$1,0),0),
IF($C44="313 Financial Information0LcrDocAttached",IF($C44="309 LCR Summary0",VLOOKUP("LcrDocAttached",'309'!$N:$ZZ,MATCH("Link to button",'309'!$N$1:$ZZ$1,0),
0)))))))=1,TRUE,FALSE)
))),"")</f>
        <v>0</v>
      </c>
    </row>
    <row r="45" spans="1:8" customFormat="1">
      <c r="A45" s="237" t="str">
        <f>VLOOKUP($G45,CSVLookups!$B:$R,MATCH(A$1,CSVLookups!$B$1:$R$1,0),FALSE)</f>
        <v>309 LCR Summary</v>
      </c>
      <c r="B45" s="237" t="str">
        <f>VLOOKUP($G45,CSVLookups!$B:$R,MATCH(B$1,CSVLookups!$B$1:$R$1,0),FALSE)</f>
        <v>E7</v>
      </c>
      <c r="C45" s="238" t="str">
        <f t="shared" si="1"/>
        <v>309 LCR SummaryE7</v>
      </c>
      <c r="D45" s="238" t="e">
        <f>IF(AND(VALUE(LEFT($A45,3))=309,LEN($B45)=3),VLOOKUP(VALUE(MID($B45,2,2)),_309_Table1,MATCH(MID($B45,1,1),_309_Table1_ColumnLookup,0),FALSE),
  IF($C45="309 LCR SummaryA",OneYearSCR,IF($C45="309 LCR SummaryB",UltimateSCR,IF(VALUE(LEFT($A45,3))=309,VLOOKUP(VALUE(MID($B45,2,1)),_309_Table1,MATCH(MID($B45,1,1),_309_Table1_ColumnLookup,0),FALSE)
+N("309"),
  IF(VALUE(LEFT($A45,3))=310,VLOOKUP(VALUE(MID($B45,2,1)),_310_Table1,MATCH(MID($B45,1,1),_310_Table1_ColumnLookup,0),FALSE)
+N("310"),
  IF(AND(VALUE(LEFT($A45,3))=311,LEN($I45)=4),VLOOKUP($I45,_311_Table1,MATCH($B45,_311_Table1_ColumnLookup,0),FALSE),
  IF(AND(VALUE(LEFT($A45,3))=311,OR($B45="I2",$B45="J2",$B45="K2",$B45="L2")),VLOOKUP('311'!$G$58,_311_Table1,MATCH(MID($B45,1,1),_311_Table1_ColumnLookup,0),FALSE),
  IF(AND(VALUE(LEFT($A45,3))=311,RIGHT($B45,5)="Total"),VLOOKUP('311'!$G$59,_311_Table1,MATCH(MID($B45,1,1),_311_Table1_ColumnLookup,0),FALSE),
  IF(VALUE(LEFT($A45,3))=311,VLOOKUP(VALUE(MID($B45,2,1)),_311_Table1,MATCH(MID($B45,1,1),_311_Table1_ColumnLookup,0),FALSE)
+N("311"),
  IF(AND(VALUE(LEFT($A45,3))=312,LEFT($G45,10)="Unincepted",$B45="G "),VLOOKUP(" ULO",_312_Table1,MATCH('312'!$N$16,_312_Table1_ColumnLookup,0),FALSE),
  IF(AND(VALUE(LEFT($A45,3))=312,LEFT($G45,10)="Unincepted",$B45="O "),VLOOKUP(" ULO",_312_Table1,MATCH('312'!$V$16,_312_Table1_ColumnLookup,0),FALSE),
  IF(AND(VALUE(LEFT($A45,3))=312,LEFT($G45,10)="Unincepted",$B45="Q "),VLOOKUP(" ULO",_312_Table1,MATCH('312'!$X$16,_312_Table1_ColumnLookup,0),FALSE),
  IF(AND(VALUE(LEFT($A45,3))=312,LEFT($G45,10)="Unincepted"),VLOOKUP(" ULO",_312_Table1,MATCH(LEFT($B45,1),_312_Table1_ColumnLookup,0),FALSE),
  IF(AND(VALUE(LEFT($A45,3))=312,LEFT($G45,5)="Total",$B45="G "),VLOOKUP('312'!$F$80,_312_Table1,MATCH('312'!$N$16,_312_Table1_ColumnLookup,0),FALSE),
  IF(AND(VALUE(LEFT($A45,3))=312,LEFT($G45,5)="Total",$B45="O "),VLOOKUP('312'!$F$80,_312_Table1,MATCH('312'!$V$16,_312_Table1_ColumnLookup,0),FALSE),
  IF(AND(VALUE(LEFT($A45,3))=312,LEFT($G45,5)="Total",$B45="Q "),VLOOKUP('312'!$F$80,_312_Table1,MATCH('312'!$X$16,_312_Table1_ColumnLookup,0),FALSE),
  IF(AND(VALUE(LEFT($A45,3))=312,LEFT($G45,5)="Total"),VLOOKUP('312'!$F$80,_312_Table1,MATCH(LEFT($B45,1),_312_Table1_ColumnLookup,0),FALSE),
  IF(AND(VALUE(LEFT($A45,3))=312,LEN($I45)=4,$B45="G"),VLOOKUP($I45,_312_Table1,MATCH('312'!$N$16,_312_Table1_ColumnLookup,0),FALSE),
  IF(AND(VALUE(LEFT($A45,3))=312,LEN($I45)=4,$B45="O"),VLOOKUP($I45,_312_Table1,MATCH('312'!$V$16,_312_Table1_ColumnLookup,0),FALSE),
  IF(AND(VALUE(LEFT($A45,3))=312,LEN($I45)=4,$B45="Q"),VLOOKUP($I45,_312_Table1,MATCH('312'!$X$16,_312_Table1_ColumnLookup,0),FALSE),
  IF(AND(VALUE(LEFT($A45,3))=312,LEN($I45)=4),VLOOKUP($I45,_312_Table1,MATCH(LEFT($B45,1),_312_Table1_ColumnLookup,0),FALSE)
+N("312"),
  IF(VALUE(LEFT($A45,3))=313,VLOOKUP(VALUE(MID($B45,2,1)),_313_Table1,MATCH(MID($B45,1,1),_313_Table1_ColumnLookup,0),FALSE)
+N("313"),
  IF(AND(VALUE(LEFT($A45,3))=314,LEN($B45)=3),VLOOKUP(VALUE(MID($B45,2,2)),_314_Table1,MATCH(MID($B45,1,1),_314_Table1_ColumnLookup,0),FALSE),
  IF(VALUE(LEFT($A45,3))=314,VLOOKUP(VALUE(MID($B45,2,1)),_314_Table1,MATCH(MID($B45,1,1),_314_Table1_ColumnLookup,0),FALSE)
+N("314"),
""))))))))))))))))))))))))</f>
        <v>#N/A</v>
      </c>
      <c r="E45" s="238">
        <f>IF(AND(VALUE(LEFT($A45,3))=309,LEN($B45)=3),VLOOKUP(VALUE(MID($B45,2,2)),_309_Table2,MATCH(MID($B45,1,1),_309_Table2_ColumnLookup,0),FALSE),
  IF($C45="309 LCR SummaryA",OneYearSCR,IF($C45="309 LCR SummaryB",UltimateSCR,IF(VALUE(LEFT($A45,3))=309,VLOOKUP(VALUE(MID($B45,2,1)),_309_Table2,MATCH(MID($B45,1,1),_309_Table2_ColumnLookup,0),FALSE)
+N("309"),
  IF(VALUE(LEFT($A45,3))=310,VLOOKUP(VALUE(MID($B45,2,1)),_310_Table2,MATCH(MID($B45,1,1),_310_Table2_ColumnLookup,0),FALSE)
+N("310"),
  IF(AND(VALUE(LEFT($A45,3))=311,LEN($I45)=4),VLOOKUP($I45,_311_Table2,MATCH($B45,_311_Table2_ColumnLookup,0),FALSE),
  IF(AND(VALUE(LEFT($A45,3))=311,OR($B45="I2",$B45="J2",$B45="K2",$B45="L2")),VLOOKUP('311'!$G$58,_311_Table2,MATCH(MID($B45,1,1),_311_Table2_ColumnLookup,0),FALSE),
  IF(AND(VALUE(LEFT($A45,3))=311,RIGHT($B45,5)="Total"),VLOOKUP('311'!$G$59,_311_Table2,MATCH(MID($B45,1,1),_311_Table2_ColumnLookup,0),FALSE),
  IF(VALUE(LEFT($A45,3))=311,VLOOKUP(VALUE(MID($B45,2,1)),_311_Table2,MATCH(MID($B45,1,1),_311_Table2_ColumnLookup,0),FALSE)
+N("311"),
  IF(AND(VALUE(LEFT($A45,3))=312,LEFT($G45,10)="Unincepted",$B45="G "),VLOOKUP(" ULO",_312_Table2,MATCH('312'!$N$16,_312_Table2_ColumnLookup,0),FALSE),
  IF(AND(VALUE(LEFT($A45,3))=312,LEFT($G45,10)="Unincepted",$B45="O "),VLOOKUP(" ULO",_312_Table2,MATCH('312'!$V$16,_312_Table2_ColumnLookup,0),FALSE),
  IF(AND(VALUE(LEFT($A45,3))=312,LEFT($G45,10)="Unincepted",$B45="Q "),VLOOKUP(" ULO",_312_Table2,MATCH('312'!$X$16,_312_Table2_ColumnLookup,0),FALSE),
  IF(AND(VALUE(LEFT($A45,3))=312,LEFT($G45,10)="Unincepted"),VLOOKUP(" ULO",_312_Table2,MATCH(LEFT($B45,1),_312_Table2_ColumnLookup,0),FALSE),
  IF(AND(VALUE(LEFT($A45,3))=312,LEFT($G45,5)="Total",$B45="G "),VLOOKUP('312'!$F$80,_312_Table2,MATCH('312'!$N$16,_312_Table2_ColumnLookup,0),FALSE),
  IF(AND(VALUE(LEFT($A45,3))=312,LEFT($G45,5)="Total",$B45="O "),VLOOKUP('312'!$F$80,_312_Table2,MATCH('312'!$V$16,_312_Table2_ColumnLookup,0),FALSE),
  IF(AND(VALUE(LEFT($A45,3))=312,LEFT($G45,5)="Total",$B45="Q "),VLOOKUP('312'!$F$80,_312_Table2,MATCH('312'!$X$16,_312_Table2_ColumnLookup,0),FALSE),
  IF(AND(VALUE(LEFT($A45,3))=312,LEFT($G45,5)="Total"),VLOOKUP('312'!$F$80,_312_Table2,MATCH(LEFT($B45,1),_312_Table2_ColumnLookup,0),FALSE),
  IF(AND(VALUE(LEFT($A45,3))=312,LEN($I45)=4,$B45="G"),VLOOKUP($I45,_312_Table2,MATCH('312'!$N$16,_312_Table2_ColumnLookup,0),FALSE),
  IF(AND(VALUE(LEFT($A45,3))=312,LEN($I45)=4,$B45="O"),VLOOKUP($I45,_312_Table2,MATCH('312'!$V$16,_312_Table2_ColumnLookup,0),FALSE),
  IF(AND(VALUE(LEFT($A45,3))=312,LEN($I45)=4,$B45="Q"),VLOOKUP($I45,_312_Table2,MATCH('312'!$X$16,_312_Table2_ColumnLookup,0),FALSE),
  IF(AND(VALUE(LEFT($A45,3))=312,LEN($I45)=4),VLOOKUP($I45,_312_Table2,MATCH(LEFT($B45,1),_312_Table2_ColumnLookup,0),FALSE)
+N("312"),
  IF(VALUE(LEFT($A45,3))=313,VLOOKUP(VALUE(MID($B45,2,1)),_313_Table2,MATCH(MID($B45,1,1),_313_Table2_ColumnLookup,0),FALSE)
+N("313"),
  IF(AND(VALUE(LEFT($A45,3))=314,LEN($B45)=3),VLOOKUP(VALUE(MID($B45,2,2)),_314_Table2,MATCH(MID($B45,1,1),_314_Table2_ColumnLookup,0),FALSE),
  IF(VALUE(LEFT($A45,3))=314,VLOOKUP(VALUE(MID($B45,2,1)),_314_Table2,MATCH(MID($B45,1,1),_314_Table2_ColumnLookup,0),FALSE)
+N("314"),
""))))))))))))))))))))))))</f>
        <v>0</v>
      </c>
      <c r="F45" s="238" t="e">
        <f>IF(AND(VALUE(LEFT($A45,3))=309,LEN($B45)=3),VLOOKUP(VALUE(MID($B45,2,2)),_309_Table3,MATCH(MID($B45,1,1),_309_Table3_ColumnLookup,0),FALSE),
  IF($C45="309 LCR SummaryA",OneYearSCR,IF($C45="309 LCR SummaryB",UltimateSCR,IF(VALUE(LEFT($A45,3))=309,VLOOKUP(VALUE(MID($B45,2,1)),_309_Table3,MATCH(MID($B45,1,1),_309_Table3_ColumnLookup,0),FALSE)
+N("309"),
  IF(VALUE(LEFT($A45,3))=310,VLOOKUP(VALUE(MID($B45,2,1)),_310_Table3,MATCH(MID($B45,1,1),_310_Table3_ColumnLookup,0),FALSE)
+N("310"),
  IF(AND(VALUE(LEFT($A45,3))=311,LEN($I45)=4),VLOOKUP($I45,_311_Table3,MATCH($B45,_311_Table3_ColumnLookup,0),FALSE),
  IF(AND(VALUE(LEFT($A45,3))=311,OR($B45="I2",$B45="J2",$B45="K2",$B45="L2")),VLOOKUP('311'!$G$58,_311_Table3,MATCH(MID($B45,1,1),_311_Table3_ColumnLookup,0),FALSE),
  IF(AND(VALUE(LEFT($A45,3))=311,RIGHT($B45,5)="Total"),VLOOKUP('311'!$G$59,_311_Table3,MATCH(MID($B45,1,1),_311_Table3_ColumnLookup,0),FALSE),
  IF(VALUE(LEFT($A45,3))=311,VLOOKUP(VALUE(MID($B45,2,1)),_311_Table3,MATCH(MID($B45,1,1),_311_Table3_ColumnLookup,0),FALSE)
+N("311"),
  IF(AND(VALUE(LEFT($A45,3))=312,LEFT($G45,10)="Unincepted",$B45="G "),VLOOKUP(" ULO",_312_Table3,MATCH('312'!$N$16,_312_Table3_ColumnLookup,0),FALSE),
  IF(AND(VALUE(LEFT($A45,3))=312,LEFT($G45,10)="Unincepted",$B45="O "),VLOOKUP(" ULO",_312_Table3,MATCH('312'!$V$16,_312_Table3_ColumnLookup,0),FALSE),
  IF(AND(VALUE(LEFT($A45,3))=312,LEFT($G45,10)="Unincepted",$B45="Q "),VLOOKUP(" ULO",_312_Table3,MATCH('312'!$X$16,_312_Table3_ColumnLookup,0),FALSE),
  IF(AND(VALUE(LEFT($A45,3))=312,LEFT($G45,10)="Unincepted"),VLOOKUP(" ULO",_312_Table3,MATCH(LEFT($B45,1),_312_Table3_ColumnLookup,0),FALSE),
  IF(AND(VALUE(LEFT($A45,3))=312,LEFT($G45,5)="Total",$B45="G "),VLOOKUP('312'!$F$80,_312_Table3,MATCH('312'!$N$16,_312_Table3_ColumnLookup,0),FALSE),
  IF(AND(VALUE(LEFT($A45,3))=312,LEFT($G45,5)="Total",$B45="O "),VLOOKUP('312'!$F$80,_312_Table3,MATCH('312'!$V$16,_312_Table3_ColumnLookup,0),FALSE),
  IF(AND(VALUE(LEFT($A45,3))=312,LEFT($G45,5)="Total",$B45="Q "),VLOOKUP('312'!$F$80,_312_Table3,MATCH('312'!$X$16,_312_Table3_ColumnLookup,0),FALSE),
  IF(AND(VALUE(LEFT($A45,3))=312,LEFT($G45,5)="Total"),VLOOKUP('312'!$F$80,_312_Table3,MATCH(LEFT($B45,1),_312_Table3_ColumnLookup,0),FALSE),
  IF(AND(VALUE(LEFT($A45,3))=312,LEN($I45)=4,$B45="G"),VLOOKUP($I45,_312_Table3,MATCH('312'!$N$16,_312_Table3_ColumnLookup,0),FALSE),
  IF(AND(VALUE(LEFT($A45,3))=312,LEN($I45)=4,$B45="O"),VLOOKUP($I45,_312_Table3,MATCH('312'!$V$16,_312_Table3_ColumnLookup,0),FALSE),
  IF(AND(VALUE(LEFT($A45,3))=312,LEN($I45)=4,$B45="Q"),VLOOKUP($I45,_312_Table3,MATCH('312'!$X$16,_312_Table3_ColumnLookup,0),FALSE),
  IF(AND(VALUE(LEFT($A45,3))=312,LEN($I45)=4),VLOOKUP($I45,_312_Table3,MATCH(LEFT($B45,1),_312_Table3_ColumnLookup,0),FALSE)
+N("312"),
  IF(VALUE(LEFT($A45,3))=313,VLOOKUP(VALUE(MID($B45,2,1)),_313_Table3,MATCH(MID($B45,1,1),_313_Table3_ColumnLookup,0),FALSE)
+N("313"),
  IF(AND(VALUE(LEFT($A45,3))=314,LEN($B45)=3),VLOOKUP(VALUE(MID($B45,2,2)),_314_Table3,MATCH(MID($B45,1,1),_314_Table3_ColumnLookup,0),FALSE),
  IF(VALUE(LEFT($A45,3))=314,VLOOKUP(VALUE(MID($B45,2,1)),_314_Table3,MATCH(MID($B45,1,1),_314_Table3_ColumnLookup,0),FALSE)
+N("314"),
""))))))))))))))))))))))))</f>
        <v>#NAME?</v>
      </c>
      <c r="G45" t="s">
        <v>970</v>
      </c>
      <c r="H45" s="321">
        <f>IFERROR(
IF(ISERROR($D45)=FALSE,$D45,IF(ISERROR($E45)=FALSE,$E45,IF(ISERROR($F45)=FALSE,$F45
+N("012 checkboxes"),
IF(
IF(OR(LEFT($A45,9)="Syndicate",LEFT($A45,12)="NewSyndicate"),VLOOKUP($A45,'012'!$J:$ZW,MATCH("Link to button",'012'!$J$1:$ZW$1,0),0)
+N("309 checkbox"),
IF($C45="309 LCR Summary0",VLOOKUP("Notes990",'309'!$P:$ZZ,MATCH("Link to button",'309'!$P$1:$ZZ$1,0),0)
+N("313 checkboxes"),
IF($C45="313 Financial Information0LcmVsScr",IF($C45="309 LCR Summary0",VLOOKUP("LcmVsScr",'309'!$N:$ZZ,MATCH("Link to button",'309'!$N$1:$ZZ$1,0),0),
IF($C45="313 Financial Information0LcrDocAttached",IF($C45="309 LCR Summary0",VLOOKUP("LcrDocAttached",'309'!$N:$ZZ,MATCH("Link to button",'309'!$N$1:$ZZ$1,0),
0)))))))=1,TRUE,FALSE)
))),"")</f>
        <v>0</v>
      </c>
    </row>
    <row r="46" spans="1:8" customFormat="1">
      <c r="A46" s="237" t="str">
        <f>VLOOKUP($G46,CSVLookups!$B:$R,MATCH(A$1,CSVLookups!$B$1:$R$1,0),FALSE)</f>
        <v>309 LCR Summary</v>
      </c>
      <c r="B46" s="237" t="str">
        <f>VLOOKUP($G46,CSVLookups!$B:$R,MATCH(B$1,CSVLookups!$B$1:$R$1,0),FALSE)</f>
        <v>F7</v>
      </c>
      <c r="C46" s="238" t="str">
        <f t="shared" si="1"/>
        <v>309 LCR SummaryF7</v>
      </c>
      <c r="D46" s="238" t="e">
        <f>IF(AND(VALUE(LEFT($A46,3))=309,LEN($B46)=3),VLOOKUP(VALUE(MID($B46,2,2)),_309_Table1,MATCH(MID($B46,1,1),_309_Table1_ColumnLookup,0),FALSE),
  IF($C46="309 LCR SummaryA",OneYearSCR,IF($C46="309 LCR SummaryB",UltimateSCR,IF(VALUE(LEFT($A46,3))=309,VLOOKUP(VALUE(MID($B46,2,1)),_309_Table1,MATCH(MID($B46,1,1),_309_Table1_ColumnLookup,0),FALSE)
+N("309"),
  IF(VALUE(LEFT($A46,3))=310,VLOOKUP(VALUE(MID($B46,2,1)),_310_Table1,MATCH(MID($B46,1,1),_310_Table1_ColumnLookup,0),FALSE)
+N("310"),
  IF(AND(VALUE(LEFT($A46,3))=311,LEN($I46)=4),VLOOKUP($I46,_311_Table1,MATCH($B46,_311_Table1_ColumnLookup,0),FALSE),
  IF(AND(VALUE(LEFT($A46,3))=311,OR($B46="I2",$B46="J2",$B46="K2",$B46="L2")),VLOOKUP('311'!$G$58,_311_Table1,MATCH(MID($B46,1,1),_311_Table1_ColumnLookup,0),FALSE),
  IF(AND(VALUE(LEFT($A46,3))=311,RIGHT($B46,5)="Total"),VLOOKUP('311'!$G$59,_311_Table1,MATCH(MID($B46,1,1),_311_Table1_ColumnLookup,0),FALSE),
  IF(VALUE(LEFT($A46,3))=311,VLOOKUP(VALUE(MID($B46,2,1)),_311_Table1,MATCH(MID($B46,1,1),_311_Table1_ColumnLookup,0),FALSE)
+N("311"),
  IF(AND(VALUE(LEFT($A46,3))=312,LEFT($G46,10)="Unincepted",$B46="G "),VLOOKUP(" ULO",_312_Table1,MATCH('312'!$N$16,_312_Table1_ColumnLookup,0),FALSE),
  IF(AND(VALUE(LEFT($A46,3))=312,LEFT($G46,10)="Unincepted",$B46="O "),VLOOKUP(" ULO",_312_Table1,MATCH('312'!$V$16,_312_Table1_ColumnLookup,0),FALSE),
  IF(AND(VALUE(LEFT($A46,3))=312,LEFT($G46,10)="Unincepted",$B46="Q "),VLOOKUP(" ULO",_312_Table1,MATCH('312'!$X$16,_312_Table1_ColumnLookup,0),FALSE),
  IF(AND(VALUE(LEFT($A46,3))=312,LEFT($G46,10)="Unincepted"),VLOOKUP(" ULO",_312_Table1,MATCH(LEFT($B46,1),_312_Table1_ColumnLookup,0),FALSE),
  IF(AND(VALUE(LEFT($A46,3))=312,LEFT($G46,5)="Total",$B46="G "),VLOOKUP('312'!$F$80,_312_Table1,MATCH('312'!$N$16,_312_Table1_ColumnLookup,0),FALSE),
  IF(AND(VALUE(LEFT($A46,3))=312,LEFT($G46,5)="Total",$B46="O "),VLOOKUP('312'!$F$80,_312_Table1,MATCH('312'!$V$16,_312_Table1_ColumnLookup,0),FALSE),
  IF(AND(VALUE(LEFT($A46,3))=312,LEFT($G46,5)="Total",$B46="Q "),VLOOKUP('312'!$F$80,_312_Table1,MATCH('312'!$X$16,_312_Table1_ColumnLookup,0),FALSE),
  IF(AND(VALUE(LEFT($A46,3))=312,LEFT($G46,5)="Total"),VLOOKUP('312'!$F$80,_312_Table1,MATCH(LEFT($B46,1),_312_Table1_ColumnLookup,0),FALSE),
  IF(AND(VALUE(LEFT($A46,3))=312,LEN($I46)=4,$B46="G"),VLOOKUP($I46,_312_Table1,MATCH('312'!$N$16,_312_Table1_ColumnLookup,0),FALSE),
  IF(AND(VALUE(LEFT($A46,3))=312,LEN($I46)=4,$B46="O"),VLOOKUP($I46,_312_Table1,MATCH('312'!$V$16,_312_Table1_ColumnLookup,0),FALSE),
  IF(AND(VALUE(LEFT($A46,3))=312,LEN($I46)=4,$B46="Q"),VLOOKUP($I46,_312_Table1,MATCH('312'!$X$16,_312_Table1_ColumnLookup,0),FALSE),
  IF(AND(VALUE(LEFT($A46,3))=312,LEN($I46)=4),VLOOKUP($I46,_312_Table1,MATCH(LEFT($B46,1),_312_Table1_ColumnLookup,0),FALSE)
+N("312"),
  IF(VALUE(LEFT($A46,3))=313,VLOOKUP(VALUE(MID($B46,2,1)),_313_Table1,MATCH(MID($B46,1,1),_313_Table1_ColumnLookup,0),FALSE)
+N("313"),
  IF(AND(VALUE(LEFT($A46,3))=314,LEN($B46)=3),VLOOKUP(VALUE(MID($B46,2,2)),_314_Table1,MATCH(MID($B46,1,1),_314_Table1_ColumnLookup,0),FALSE),
  IF(VALUE(LEFT($A46,3))=314,VLOOKUP(VALUE(MID($B46,2,1)),_314_Table1,MATCH(MID($B46,1,1),_314_Table1_ColumnLookup,0),FALSE)
+N("314"),
""))))))))))))))))))))))))</f>
        <v>#N/A</v>
      </c>
      <c r="E46" s="238">
        <f>IF(AND(VALUE(LEFT($A46,3))=309,LEN($B46)=3),VLOOKUP(VALUE(MID($B46,2,2)),_309_Table2,MATCH(MID($B46,1,1),_309_Table2_ColumnLookup,0),FALSE),
  IF($C46="309 LCR SummaryA",OneYearSCR,IF($C46="309 LCR SummaryB",UltimateSCR,IF(VALUE(LEFT($A46,3))=309,VLOOKUP(VALUE(MID($B46,2,1)),_309_Table2,MATCH(MID($B46,1,1),_309_Table2_ColumnLookup,0),FALSE)
+N("309"),
  IF(VALUE(LEFT($A46,3))=310,VLOOKUP(VALUE(MID($B46,2,1)),_310_Table2,MATCH(MID($B46,1,1),_310_Table2_ColumnLookup,0),FALSE)
+N("310"),
  IF(AND(VALUE(LEFT($A46,3))=311,LEN($I46)=4),VLOOKUP($I46,_311_Table2,MATCH($B46,_311_Table2_ColumnLookup,0),FALSE),
  IF(AND(VALUE(LEFT($A46,3))=311,OR($B46="I2",$B46="J2",$B46="K2",$B46="L2")),VLOOKUP('311'!$G$58,_311_Table2,MATCH(MID($B46,1,1),_311_Table2_ColumnLookup,0),FALSE),
  IF(AND(VALUE(LEFT($A46,3))=311,RIGHT($B46,5)="Total"),VLOOKUP('311'!$G$59,_311_Table2,MATCH(MID($B46,1,1),_311_Table2_ColumnLookup,0),FALSE),
  IF(VALUE(LEFT($A46,3))=311,VLOOKUP(VALUE(MID($B46,2,1)),_311_Table2,MATCH(MID($B46,1,1),_311_Table2_ColumnLookup,0),FALSE)
+N("311"),
  IF(AND(VALUE(LEFT($A46,3))=312,LEFT($G46,10)="Unincepted",$B46="G "),VLOOKUP(" ULO",_312_Table2,MATCH('312'!$N$16,_312_Table2_ColumnLookup,0),FALSE),
  IF(AND(VALUE(LEFT($A46,3))=312,LEFT($G46,10)="Unincepted",$B46="O "),VLOOKUP(" ULO",_312_Table2,MATCH('312'!$V$16,_312_Table2_ColumnLookup,0),FALSE),
  IF(AND(VALUE(LEFT($A46,3))=312,LEFT($G46,10)="Unincepted",$B46="Q "),VLOOKUP(" ULO",_312_Table2,MATCH('312'!$X$16,_312_Table2_ColumnLookup,0),FALSE),
  IF(AND(VALUE(LEFT($A46,3))=312,LEFT($G46,10)="Unincepted"),VLOOKUP(" ULO",_312_Table2,MATCH(LEFT($B46,1),_312_Table2_ColumnLookup,0),FALSE),
  IF(AND(VALUE(LEFT($A46,3))=312,LEFT($G46,5)="Total",$B46="G "),VLOOKUP('312'!$F$80,_312_Table2,MATCH('312'!$N$16,_312_Table2_ColumnLookup,0),FALSE),
  IF(AND(VALUE(LEFT($A46,3))=312,LEFT($G46,5)="Total",$B46="O "),VLOOKUP('312'!$F$80,_312_Table2,MATCH('312'!$V$16,_312_Table2_ColumnLookup,0),FALSE),
  IF(AND(VALUE(LEFT($A46,3))=312,LEFT($G46,5)="Total",$B46="Q "),VLOOKUP('312'!$F$80,_312_Table2,MATCH('312'!$X$16,_312_Table2_ColumnLookup,0),FALSE),
  IF(AND(VALUE(LEFT($A46,3))=312,LEFT($G46,5)="Total"),VLOOKUP('312'!$F$80,_312_Table2,MATCH(LEFT($B46,1),_312_Table2_ColumnLookup,0),FALSE),
  IF(AND(VALUE(LEFT($A46,3))=312,LEN($I46)=4,$B46="G"),VLOOKUP($I46,_312_Table2,MATCH('312'!$N$16,_312_Table2_ColumnLookup,0),FALSE),
  IF(AND(VALUE(LEFT($A46,3))=312,LEN($I46)=4,$B46="O"),VLOOKUP($I46,_312_Table2,MATCH('312'!$V$16,_312_Table2_ColumnLookup,0),FALSE),
  IF(AND(VALUE(LEFT($A46,3))=312,LEN($I46)=4,$B46="Q"),VLOOKUP($I46,_312_Table2,MATCH('312'!$X$16,_312_Table2_ColumnLookup,0),FALSE),
  IF(AND(VALUE(LEFT($A46,3))=312,LEN($I46)=4),VLOOKUP($I46,_312_Table2,MATCH(LEFT($B46,1),_312_Table2_ColumnLookup,0),FALSE)
+N("312"),
  IF(VALUE(LEFT($A46,3))=313,VLOOKUP(VALUE(MID($B46,2,1)),_313_Table2,MATCH(MID($B46,1,1),_313_Table2_ColumnLookup,0),FALSE)
+N("313"),
  IF(AND(VALUE(LEFT($A46,3))=314,LEN($B46)=3),VLOOKUP(VALUE(MID($B46,2,2)),_314_Table2,MATCH(MID($B46,1,1),_314_Table2_ColumnLookup,0),FALSE),
  IF(VALUE(LEFT($A46,3))=314,VLOOKUP(VALUE(MID($B46,2,1)),_314_Table2,MATCH(MID($B46,1,1),_314_Table2_ColumnLookup,0),FALSE)
+N("314"),
""))))))))))))))))))))))))</f>
        <v>0</v>
      </c>
      <c r="F46" s="238" t="e">
        <f>IF(AND(VALUE(LEFT($A46,3))=309,LEN($B46)=3),VLOOKUP(VALUE(MID($B46,2,2)),_309_Table3,MATCH(MID($B46,1,1),_309_Table3_ColumnLookup,0),FALSE),
  IF($C46="309 LCR SummaryA",OneYearSCR,IF($C46="309 LCR SummaryB",UltimateSCR,IF(VALUE(LEFT($A46,3))=309,VLOOKUP(VALUE(MID($B46,2,1)),_309_Table3,MATCH(MID($B46,1,1),_309_Table3_ColumnLookup,0),FALSE)
+N("309"),
  IF(VALUE(LEFT($A46,3))=310,VLOOKUP(VALUE(MID($B46,2,1)),_310_Table3,MATCH(MID($B46,1,1),_310_Table3_ColumnLookup,0),FALSE)
+N("310"),
  IF(AND(VALUE(LEFT($A46,3))=311,LEN($I46)=4),VLOOKUP($I46,_311_Table3,MATCH($B46,_311_Table3_ColumnLookup,0),FALSE),
  IF(AND(VALUE(LEFT($A46,3))=311,OR($B46="I2",$B46="J2",$B46="K2",$B46="L2")),VLOOKUP('311'!$G$58,_311_Table3,MATCH(MID($B46,1,1),_311_Table3_ColumnLookup,0),FALSE),
  IF(AND(VALUE(LEFT($A46,3))=311,RIGHT($B46,5)="Total"),VLOOKUP('311'!$G$59,_311_Table3,MATCH(MID($B46,1,1),_311_Table3_ColumnLookup,0),FALSE),
  IF(VALUE(LEFT($A46,3))=311,VLOOKUP(VALUE(MID($B46,2,1)),_311_Table3,MATCH(MID($B46,1,1),_311_Table3_ColumnLookup,0),FALSE)
+N("311"),
  IF(AND(VALUE(LEFT($A46,3))=312,LEFT($G46,10)="Unincepted",$B46="G "),VLOOKUP(" ULO",_312_Table3,MATCH('312'!$N$16,_312_Table3_ColumnLookup,0),FALSE),
  IF(AND(VALUE(LEFT($A46,3))=312,LEFT($G46,10)="Unincepted",$B46="O "),VLOOKUP(" ULO",_312_Table3,MATCH('312'!$V$16,_312_Table3_ColumnLookup,0),FALSE),
  IF(AND(VALUE(LEFT($A46,3))=312,LEFT($G46,10)="Unincepted",$B46="Q "),VLOOKUP(" ULO",_312_Table3,MATCH('312'!$X$16,_312_Table3_ColumnLookup,0),FALSE),
  IF(AND(VALUE(LEFT($A46,3))=312,LEFT($G46,10)="Unincepted"),VLOOKUP(" ULO",_312_Table3,MATCH(LEFT($B46,1),_312_Table3_ColumnLookup,0),FALSE),
  IF(AND(VALUE(LEFT($A46,3))=312,LEFT($G46,5)="Total",$B46="G "),VLOOKUP('312'!$F$80,_312_Table3,MATCH('312'!$N$16,_312_Table3_ColumnLookup,0),FALSE),
  IF(AND(VALUE(LEFT($A46,3))=312,LEFT($G46,5)="Total",$B46="O "),VLOOKUP('312'!$F$80,_312_Table3,MATCH('312'!$V$16,_312_Table3_ColumnLookup,0),FALSE),
  IF(AND(VALUE(LEFT($A46,3))=312,LEFT($G46,5)="Total",$B46="Q "),VLOOKUP('312'!$F$80,_312_Table3,MATCH('312'!$X$16,_312_Table3_ColumnLookup,0),FALSE),
  IF(AND(VALUE(LEFT($A46,3))=312,LEFT($G46,5)="Total"),VLOOKUP('312'!$F$80,_312_Table3,MATCH(LEFT($B46,1),_312_Table3_ColumnLookup,0),FALSE),
  IF(AND(VALUE(LEFT($A46,3))=312,LEN($I46)=4,$B46="G"),VLOOKUP($I46,_312_Table3,MATCH('312'!$N$16,_312_Table3_ColumnLookup,0),FALSE),
  IF(AND(VALUE(LEFT($A46,3))=312,LEN($I46)=4,$B46="O"),VLOOKUP($I46,_312_Table3,MATCH('312'!$V$16,_312_Table3_ColumnLookup,0),FALSE),
  IF(AND(VALUE(LEFT($A46,3))=312,LEN($I46)=4,$B46="Q"),VLOOKUP($I46,_312_Table3,MATCH('312'!$X$16,_312_Table3_ColumnLookup,0),FALSE),
  IF(AND(VALUE(LEFT($A46,3))=312,LEN($I46)=4),VLOOKUP($I46,_312_Table3,MATCH(LEFT($B46,1),_312_Table3_ColumnLookup,0),FALSE)
+N("312"),
  IF(VALUE(LEFT($A46,3))=313,VLOOKUP(VALUE(MID($B46,2,1)),_313_Table3,MATCH(MID($B46,1,1),_313_Table3_ColumnLookup,0),FALSE)
+N("313"),
  IF(AND(VALUE(LEFT($A46,3))=314,LEN($B46)=3),VLOOKUP(VALUE(MID($B46,2,2)),_314_Table3,MATCH(MID($B46,1,1),_314_Table3_ColumnLookup,0),FALSE),
  IF(VALUE(LEFT($A46,3))=314,VLOOKUP(VALUE(MID($B46,2,1)),_314_Table3,MATCH(MID($B46,1,1),_314_Table3_ColumnLookup,0),FALSE)
+N("314"),
""))))))))))))))))))))))))</f>
        <v>#NAME?</v>
      </c>
      <c r="G46" t="s">
        <v>972</v>
      </c>
      <c r="H46" s="321">
        <f>IFERROR(
IF(ISERROR($D46)=FALSE,$D46,IF(ISERROR($E46)=FALSE,$E46,IF(ISERROR($F46)=FALSE,$F46
+N("012 checkboxes"),
IF(
IF(OR(LEFT($A46,9)="Syndicate",LEFT($A46,12)="NewSyndicate"),VLOOKUP($A46,'012'!$J:$ZW,MATCH("Link to button",'012'!$J$1:$ZW$1,0),0)
+N("309 checkbox"),
IF($C46="309 LCR Summary0",VLOOKUP("Notes990",'309'!$P:$ZZ,MATCH("Link to button",'309'!$P$1:$ZZ$1,0),0)
+N("313 checkboxes"),
IF($C46="313 Financial Information0LcmVsScr",IF($C46="309 LCR Summary0",VLOOKUP("LcmVsScr",'309'!$N:$ZZ,MATCH("Link to button",'309'!$N$1:$ZZ$1,0),0),
IF($C46="313 Financial Information0LcrDocAttached",IF($C46="309 LCR Summary0",VLOOKUP("LcrDocAttached",'309'!$N:$ZZ,MATCH("Link to button",'309'!$N$1:$ZZ$1,0),
0)))))))=1,TRUE,FALSE)
))),"")</f>
        <v>0</v>
      </c>
    </row>
    <row r="47" spans="1:8" customFormat="1">
      <c r="A47" s="237" t="str">
        <f>VLOOKUP($G47,CSVLookups!$B:$R,MATCH(A$1,CSVLookups!$B$1:$R$1,0),FALSE)</f>
        <v>309 LCR Summary</v>
      </c>
      <c r="B47" s="237" t="str">
        <f>VLOOKUP($G47,CSVLookups!$B:$R,MATCH(B$1,CSVLookups!$B$1:$R$1,0),FALSE)</f>
        <v>G7</v>
      </c>
      <c r="C47" s="238" t="str">
        <f t="shared" si="1"/>
        <v>309 LCR SummaryG7</v>
      </c>
      <c r="D47" s="238" t="e">
        <f>IF(AND(VALUE(LEFT($A47,3))=309,LEN($B47)=3),VLOOKUP(VALUE(MID($B47,2,2)),_309_Table1,MATCH(MID($B47,1,1),_309_Table1_ColumnLookup,0),FALSE),
  IF($C47="309 LCR SummaryA",OneYearSCR,IF($C47="309 LCR SummaryB",UltimateSCR,IF(VALUE(LEFT($A47,3))=309,VLOOKUP(VALUE(MID($B47,2,1)),_309_Table1,MATCH(MID($B47,1,1),_309_Table1_ColumnLookup,0),FALSE)
+N("309"),
  IF(VALUE(LEFT($A47,3))=310,VLOOKUP(VALUE(MID($B47,2,1)),_310_Table1,MATCH(MID($B47,1,1),_310_Table1_ColumnLookup,0),FALSE)
+N("310"),
  IF(AND(VALUE(LEFT($A47,3))=311,LEN($I47)=4),VLOOKUP($I47,_311_Table1,MATCH($B47,_311_Table1_ColumnLookup,0),FALSE),
  IF(AND(VALUE(LEFT($A47,3))=311,OR($B47="I2",$B47="J2",$B47="K2",$B47="L2")),VLOOKUP('311'!$G$58,_311_Table1,MATCH(MID($B47,1,1),_311_Table1_ColumnLookup,0),FALSE),
  IF(AND(VALUE(LEFT($A47,3))=311,RIGHT($B47,5)="Total"),VLOOKUP('311'!$G$59,_311_Table1,MATCH(MID($B47,1,1),_311_Table1_ColumnLookup,0),FALSE),
  IF(VALUE(LEFT($A47,3))=311,VLOOKUP(VALUE(MID($B47,2,1)),_311_Table1,MATCH(MID($B47,1,1),_311_Table1_ColumnLookup,0),FALSE)
+N("311"),
  IF(AND(VALUE(LEFT($A47,3))=312,LEFT($G47,10)="Unincepted",$B47="G "),VLOOKUP(" ULO",_312_Table1,MATCH('312'!$N$16,_312_Table1_ColumnLookup,0),FALSE),
  IF(AND(VALUE(LEFT($A47,3))=312,LEFT($G47,10)="Unincepted",$B47="O "),VLOOKUP(" ULO",_312_Table1,MATCH('312'!$V$16,_312_Table1_ColumnLookup,0),FALSE),
  IF(AND(VALUE(LEFT($A47,3))=312,LEFT($G47,10)="Unincepted",$B47="Q "),VLOOKUP(" ULO",_312_Table1,MATCH('312'!$X$16,_312_Table1_ColumnLookup,0),FALSE),
  IF(AND(VALUE(LEFT($A47,3))=312,LEFT($G47,10)="Unincepted"),VLOOKUP(" ULO",_312_Table1,MATCH(LEFT($B47,1),_312_Table1_ColumnLookup,0),FALSE),
  IF(AND(VALUE(LEFT($A47,3))=312,LEFT($G47,5)="Total",$B47="G "),VLOOKUP('312'!$F$80,_312_Table1,MATCH('312'!$N$16,_312_Table1_ColumnLookup,0),FALSE),
  IF(AND(VALUE(LEFT($A47,3))=312,LEFT($G47,5)="Total",$B47="O "),VLOOKUP('312'!$F$80,_312_Table1,MATCH('312'!$V$16,_312_Table1_ColumnLookup,0),FALSE),
  IF(AND(VALUE(LEFT($A47,3))=312,LEFT($G47,5)="Total",$B47="Q "),VLOOKUP('312'!$F$80,_312_Table1,MATCH('312'!$X$16,_312_Table1_ColumnLookup,0),FALSE),
  IF(AND(VALUE(LEFT($A47,3))=312,LEFT($G47,5)="Total"),VLOOKUP('312'!$F$80,_312_Table1,MATCH(LEFT($B47,1),_312_Table1_ColumnLookup,0),FALSE),
  IF(AND(VALUE(LEFT($A47,3))=312,LEN($I47)=4,$B47="G"),VLOOKUP($I47,_312_Table1,MATCH('312'!$N$16,_312_Table1_ColumnLookup,0),FALSE),
  IF(AND(VALUE(LEFT($A47,3))=312,LEN($I47)=4,$B47="O"),VLOOKUP($I47,_312_Table1,MATCH('312'!$V$16,_312_Table1_ColumnLookup,0),FALSE),
  IF(AND(VALUE(LEFT($A47,3))=312,LEN($I47)=4,$B47="Q"),VLOOKUP($I47,_312_Table1,MATCH('312'!$X$16,_312_Table1_ColumnLookup,0),FALSE),
  IF(AND(VALUE(LEFT($A47,3))=312,LEN($I47)=4),VLOOKUP($I47,_312_Table1,MATCH(LEFT($B47,1),_312_Table1_ColumnLookup,0),FALSE)
+N("312"),
  IF(VALUE(LEFT($A47,3))=313,VLOOKUP(VALUE(MID($B47,2,1)),_313_Table1,MATCH(MID($B47,1,1),_313_Table1_ColumnLookup,0),FALSE)
+N("313"),
  IF(AND(VALUE(LEFT($A47,3))=314,LEN($B47)=3),VLOOKUP(VALUE(MID($B47,2,2)),_314_Table1,MATCH(MID($B47,1,1),_314_Table1_ColumnLookup,0),FALSE),
  IF(VALUE(LEFT($A47,3))=314,VLOOKUP(VALUE(MID($B47,2,1)),_314_Table1,MATCH(MID($B47,1,1),_314_Table1_ColumnLookup,0),FALSE)
+N("314"),
""))))))))))))))))))))))))</f>
        <v>#N/A</v>
      </c>
      <c r="E47" s="238">
        <f>IF(AND(VALUE(LEFT($A47,3))=309,LEN($B47)=3),VLOOKUP(VALUE(MID($B47,2,2)),_309_Table2,MATCH(MID($B47,1,1),_309_Table2_ColumnLookup,0),FALSE),
  IF($C47="309 LCR SummaryA",OneYearSCR,IF($C47="309 LCR SummaryB",UltimateSCR,IF(VALUE(LEFT($A47,3))=309,VLOOKUP(VALUE(MID($B47,2,1)),_309_Table2,MATCH(MID($B47,1,1),_309_Table2_ColumnLookup,0),FALSE)
+N("309"),
  IF(VALUE(LEFT($A47,3))=310,VLOOKUP(VALUE(MID($B47,2,1)),_310_Table2,MATCH(MID($B47,1,1),_310_Table2_ColumnLookup,0),FALSE)
+N("310"),
  IF(AND(VALUE(LEFT($A47,3))=311,LEN($I47)=4),VLOOKUP($I47,_311_Table2,MATCH($B47,_311_Table2_ColumnLookup,0),FALSE),
  IF(AND(VALUE(LEFT($A47,3))=311,OR($B47="I2",$B47="J2",$B47="K2",$B47="L2")),VLOOKUP('311'!$G$58,_311_Table2,MATCH(MID($B47,1,1),_311_Table2_ColumnLookup,0),FALSE),
  IF(AND(VALUE(LEFT($A47,3))=311,RIGHT($B47,5)="Total"),VLOOKUP('311'!$G$59,_311_Table2,MATCH(MID($B47,1,1),_311_Table2_ColumnLookup,0),FALSE),
  IF(VALUE(LEFT($A47,3))=311,VLOOKUP(VALUE(MID($B47,2,1)),_311_Table2,MATCH(MID($B47,1,1),_311_Table2_ColumnLookup,0),FALSE)
+N("311"),
  IF(AND(VALUE(LEFT($A47,3))=312,LEFT($G47,10)="Unincepted",$B47="G "),VLOOKUP(" ULO",_312_Table2,MATCH('312'!$N$16,_312_Table2_ColumnLookup,0),FALSE),
  IF(AND(VALUE(LEFT($A47,3))=312,LEFT($G47,10)="Unincepted",$B47="O "),VLOOKUP(" ULO",_312_Table2,MATCH('312'!$V$16,_312_Table2_ColumnLookup,0),FALSE),
  IF(AND(VALUE(LEFT($A47,3))=312,LEFT($G47,10)="Unincepted",$B47="Q "),VLOOKUP(" ULO",_312_Table2,MATCH('312'!$X$16,_312_Table2_ColumnLookup,0),FALSE),
  IF(AND(VALUE(LEFT($A47,3))=312,LEFT($G47,10)="Unincepted"),VLOOKUP(" ULO",_312_Table2,MATCH(LEFT($B47,1),_312_Table2_ColumnLookup,0),FALSE),
  IF(AND(VALUE(LEFT($A47,3))=312,LEFT($G47,5)="Total",$B47="G "),VLOOKUP('312'!$F$80,_312_Table2,MATCH('312'!$N$16,_312_Table2_ColumnLookup,0),FALSE),
  IF(AND(VALUE(LEFT($A47,3))=312,LEFT($G47,5)="Total",$B47="O "),VLOOKUP('312'!$F$80,_312_Table2,MATCH('312'!$V$16,_312_Table2_ColumnLookup,0),FALSE),
  IF(AND(VALUE(LEFT($A47,3))=312,LEFT($G47,5)="Total",$B47="Q "),VLOOKUP('312'!$F$80,_312_Table2,MATCH('312'!$X$16,_312_Table2_ColumnLookup,0),FALSE),
  IF(AND(VALUE(LEFT($A47,3))=312,LEFT($G47,5)="Total"),VLOOKUP('312'!$F$80,_312_Table2,MATCH(LEFT($B47,1),_312_Table2_ColumnLookup,0),FALSE),
  IF(AND(VALUE(LEFT($A47,3))=312,LEN($I47)=4,$B47="G"),VLOOKUP($I47,_312_Table2,MATCH('312'!$N$16,_312_Table2_ColumnLookup,0),FALSE),
  IF(AND(VALUE(LEFT($A47,3))=312,LEN($I47)=4,$B47="O"),VLOOKUP($I47,_312_Table2,MATCH('312'!$V$16,_312_Table2_ColumnLookup,0),FALSE),
  IF(AND(VALUE(LEFT($A47,3))=312,LEN($I47)=4,$B47="Q"),VLOOKUP($I47,_312_Table2,MATCH('312'!$X$16,_312_Table2_ColumnLookup,0),FALSE),
  IF(AND(VALUE(LEFT($A47,3))=312,LEN($I47)=4),VLOOKUP($I47,_312_Table2,MATCH(LEFT($B47,1),_312_Table2_ColumnLookup,0),FALSE)
+N("312"),
  IF(VALUE(LEFT($A47,3))=313,VLOOKUP(VALUE(MID($B47,2,1)),_313_Table2,MATCH(MID($B47,1,1),_313_Table2_ColumnLookup,0),FALSE)
+N("313"),
  IF(AND(VALUE(LEFT($A47,3))=314,LEN($B47)=3),VLOOKUP(VALUE(MID($B47,2,2)),_314_Table2,MATCH(MID($B47,1,1),_314_Table2_ColumnLookup,0),FALSE),
  IF(VALUE(LEFT($A47,3))=314,VLOOKUP(VALUE(MID($B47,2,1)),_314_Table2,MATCH(MID($B47,1,1),_314_Table2_ColumnLookup,0),FALSE)
+N("314"),
""))))))))))))))))))))))))</f>
        <v>0</v>
      </c>
      <c r="F47" s="238" t="e">
        <f>IF(AND(VALUE(LEFT($A47,3))=309,LEN($B47)=3),VLOOKUP(VALUE(MID($B47,2,2)),_309_Table3,MATCH(MID($B47,1,1),_309_Table3_ColumnLookup,0),FALSE),
  IF($C47="309 LCR SummaryA",OneYearSCR,IF($C47="309 LCR SummaryB",UltimateSCR,IF(VALUE(LEFT($A47,3))=309,VLOOKUP(VALUE(MID($B47,2,1)),_309_Table3,MATCH(MID($B47,1,1),_309_Table3_ColumnLookup,0),FALSE)
+N("309"),
  IF(VALUE(LEFT($A47,3))=310,VLOOKUP(VALUE(MID($B47,2,1)),_310_Table3,MATCH(MID($B47,1,1),_310_Table3_ColumnLookup,0),FALSE)
+N("310"),
  IF(AND(VALUE(LEFT($A47,3))=311,LEN($I47)=4),VLOOKUP($I47,_311_Table3,MATCH($B47,_311_Table3_ColumnLookup,0),FALSE),
  IF(AND(VALUE(LEFT($A47,3))=311,OR($B47="I2",$B47="J2",$B47="K2",$B47="L2")),VLOOKUP('311'!$G$58,_311_Table3,MATCH(MID($B47,1,1),_311_Table3_ColumnLookup,0),FALSE),
  IF(AND(VALUE(LEFT($A47,3))=311,RIGHT($B47,5)="Total"),VLOOKUP('311'!$G$59,_311_Table3,MATCH(MID($B47,1,1),_311_Table3_ColumnLookup,0),FALSE),
  IF(VALUE(LEFT($A47,3))=311,VLOOKUP(VALUE(MID($B47,2,1)),_311_Table3,MATCH(MID($B47,1,1),_311_Table3_ColumnLookup,0),FALSE)
+N("311"),
  IF(AND(VALUE(LEFT($A47,3))=312,LEFT($G47,10)="Unincepted",$B47="G "),VLOOKUP(" ULO",_312_Table3,MATCH('312'!$N$16,_312_Table3_ColumnLookup,0),FALSE),
  IF(AND(VALUE(LEFT($A47,3))=312,LEFT($G47,10)="Unincepted",$B47="O "),VLOOKUP(" ULO",_312_Table3,MATCH('312'!$V$16,_312_Table3_ColumnLookup,0),FALSE),
  IF(AND(VALUE(LEFT($A47,3))=312,LEFT($G47,10)="Unincepted",$B47="Q "),VLOOKUP(" ULO",_312_Table3,MATCH('312'!$X$16,_312_Table3_ColumnLookup,0),FALSE),
  IF(AND(VALUE(LEFT($A47,3))=312,LEFT($G47,10)="Unincepted"),VLOOKUP(" ULO",_312_Table3,MATCH(LEFT($B47,1),_312_Table3_ColumnLookup,0),FALSE),
  IF(AND(VALUE(LEFT($A47,3))=312,LEFT($G47,5)="Total",$B47="G "),VLOOKUP('312'!$F$80,_312_Table3,MATCH('312'!$N$16,_312_Table3_ColumnLookup,0),FALSE),
  IF(AND(VALUE(LEFT($A47,3))=312,LEFT($G47,5)="Total",$B47="O "),VLOOKUP('312'!$F$80,_312_Table3,MATCH('312'!$V$16,_312_Table3_ColumnLookup,0),FALSE),
  IF(AND(VALUE(LEFT($A47,3))=312,LEFT($G47,5)="Total",$B47="Q "),VLOOKUP('312'!$F$80,_312_Table3,MATCH('312'!$X$16,_312_Table3_ColumnLookup,0),FALSE),
  IF(AND(VALUE(LEFT($A47,3))=312,LEFT($G47,5)="Total"),VLOOKUP('312'!$F$80,_312_Table3,MATCH(LEFT($B47,1),_312_Table3_ColumnLookup,0),FALSE),
  IF(AND(VALUE(LEFT($A47,3))=312,LEN($I47)=4,$B47="G"),VLOOKUP($I47,_312_Table3,MATCH('312'!$N$16,_312_Table3_ColumnLookup,0),FALSE),
  IF(AND(VALUE(LEFT($A47,3))=312,LEN($I47)=4,$B47="O"),VLOOKUP($I47,_312_Table3,MATCH('312'!$V$16,_312_Table3_ColumnLookup,0),FALSE),
  IF(AND(VALUE(LEFT($A47,3))=312,LEN($I47)=4,$B47="Q"),VLOOKUP($I47,_312_Table3,MATCH('312'!$X$16,_312_Table3_ColumnLookup,0),FALSE),
  IF(AND(VALUE(LEFT($A47,3))=312,LEN($I47)=4),VLOOKUP($I47,_312_Table3,MATCH(LEFT($B47,1),_312_Table3_ColumnLookup,0),FALSE)
+N("312"),
  IF(VALUE(LEFT($A47,3))=313,VLOOKUP(VALUE(MID($B47,2,1)),_313_Table3,MATCH(MID($B47,1,1),_313_Table3_ColumnLookup,0),FALSE)
+N("313"),
  IF(AND(VALUE(LEFT($A47,3))=314,LEN($B47)=3),VLOOKUP(VALUE(MID($B47,2,2)),_314_Table3,MATCH(MID($B47,1,1),_314_Table3_ColumnLookup,0),FALSE),
  IF(VALUE(LEFT($A47,3))=314,VLOOKUP(VALUE(MID($B47,2,1)),_314_Table3,MATCH(MID($B47,1,1),_314_Table3_ColumnLookup,0),FALSE)
+N("314"),
""))))))))))))))))))))))))</f>
        <v>#NAME?</v>
      </c>
      <c r="G47" t="s">
        <v>974</v>
      </c>
      <c r="H47" s="321">
        <f>IFERROR(
IF(ISERROR($D47)=FALSE,$D47,IF(ISERROR($E47)=FALSE,$E47,IF(ISERROR($F47)=FALSE,$F47
+N("012 checkboxes"),
IF(
IF(OR(LEFT($A47,9)="Syndicate",LEFT($A47,12)="NewSyndicate"),VLOOKUP($A47,'012'!$J:$ZW,MATCH("Link to button",'012'!$J$1:$ZW$1,0),0)
+N("309 checkbox"),
IF($C47="309 LCR Summary0",VLOOKUP("Notes990",'309'!$P:$ZZ,MATCH("Link to button",'309'!$P$1:$ZZ$1,0),0)
+N("313 checkboxes"),
IF($C47="313 Financial Information0LcmVsScr",IF($C47="309 LCR Summary0",VLOOKUP("LcmVsScr",'309'!$N:$ZZ,MATCH("Link to button",'309'!$N$1:$ZZ$1,0),0),
IF($C47="313 Financial Information0LcrDocAttached",IF($C47="309 LCR Summary0",VLOOKUP("LcrDocAttached",'309'!$N:$ZZ,MATCH("Link to button",'309'!$N$1:$ZZ$1,0),
0)))))))=1,TRUE,FALSE)
))),"")</f>
        <v>0</v>
      </c>
    </row>
    <row r="48" spans="1:8" customFormat="1">
      <c r="A48" s="237" t="str">
        <f>VLOOKUP($G48,CSVLookups!$B:$R,MATCH(A$1,CSVLookups!$B$1:$R$1,0),FALSE)</f>
        <v>309 LCR Summary</v>
      </c>
      <c r="B48" s="237" t="str">
        <f>VLOOKUP($G48,CSVLookups!$B:$R,MATCH(B$1,CSVLookups!$B$1:$R$1,0),FALSE)</f>
        <v>H7</v>
      </c>
      <c r="C48" s="238" t="str">
        <f t="shared" si="1"/>
        <v>309 LCR SummaryH7</v>
      </c>
      <c r="D48" s="238" t="e">
        <f>IF(AND(VALUE(LEFT($A48,3))=309,LEN($B48)=3),VLOOKUP(VALUE(MID($B48,2,2)),_309_Table1,MATCH(MID($B48,1,1),_309_Table1_ColumnLookup,0),FALSE),
  IF($C48="309 LCR SummaryA",OneYearSCR,IF($C48="309 LCR SummaryB",UltimateSCR,IF(VALUE(LEFT($A48,3))=309,VLOOKUP(VALUE(MID($B48,2,1)),_309_Table1,MATCH(MID($B48,1,1),_309_Table1_ColumnLookup,0),FALSE)
+N("309"),
  IF(VALUE(LEFT($A48,3))=310,VLOOKUP(VALUE(MID($B48,2,1)),_310_Table1,MATCH(MID($B48,1,1),_310_Table1_ColumnLookup,0),FALSE)
+N("310"),
  IF(AND(VALUE(LEFT($A48,3))=311,LEN($I48)=4),VLOOKUP($I48,_311_Table1,MATCH($B48,_311_Table1_ColumnLookup,0),FALSE),
  IF(AND(VALUE(LEFT($A48,3))=311,OR($B48="I2",$B48="J2",$B48="K2",$B48="L2")),VLOOKUP('311'!$G$58,_311_Table1,MATCH(MID($B48,1,1),_311_Table1_ColumnLookup,0),FALSE),
  IF(AND(VALUE(LEFT($A48,3))=311,RIGHT($B48,5)="Total"),VLOOKUP('311'!$G$59,_311_Table1,MATCH(MID($B48,1,1),_311_Table1_ColumnLookup,0),FALSE),
  IF(VALUE(LEFT($A48,3))=311,VLOOKUP(VALUE(MID($B48,2,1)),_311_Table1,MATCH(MID($B48,1,1),_311_Table1_ColumnLookup,0),FALSE)
+N("311"),
  IF(AND(VALUE(LEFT($A48,3))=312,LEFT($G48,10)="Unincepted",$B48="G "),VLOOKUP(" ULO",_312_Table1,MATCH('312'!$N$16,_312_Table1_ColumnLookup,0),FALSE),
  IF(AND(VALUE(LEFT($A48,3))=312,LEFT($G48,10)="Unincepted",$B48="O "),VLOOKUP(" ULO",_312_Table1,MATCH('312'!$V$16,_312_Table1_ColumnLookup,0),FALSE),
  IF(AND(VALUE(LEFT($A48,3))=312,LEFT($G48,10)="Unincepted",$B48="Q "),VLOOKUP(" ULO",_312_Table1,MATCH('312'!$X$16,_312_Table1_ColumnLookup,0),FALSE),
  IF(AND(VALUE(LEFT($A48,3))=312,LEFT($G48,10)="Unincepted"),VLOOKUP(" ULO",_312_Table1,MATCH(LEFT($B48,1),_312_Table1_ColumnLookup,0),FALSE),
  IF(AND(VALUE(LEFT($A48,3))=312,LEFT($G48,5)="Total",$B48="G "),VLOOKUP('312'!$F$80,_312_Table1,MATCH('312'!$N$16,_312_Table1_ColumnLookup,0),FALSE),
  IF(AND(VALUE(LEFT($A48,3))=312,LEFT($G48,5)="Total",$B48="O "),VLOOKUP('312'!$F$80,_312_Table1,MATCH('312'!$V$16,_312_Table1_ColumnLookup,0),FALSE),
  IF(AND(VALUE(LEFT($A48,3))=312,LEFT($G48,5)="Total",$B48="Q "),VLOOKUP('312'!$F$80,_312_Table1,MATCH('312'!$X$16,_312_Table1_ColumnLookup,0),FALSE),
  IF(AND(VALUE(LEFT($A48,3))=312,LEFT($G48,5)="Total"),VLOOKUP('312'!$F$80,_312_Table1,MATCH(LEFT($B48,1),_312_Table1_ColumnLookup,0),FALSE),
  IF(AND(VALUE(LEFT($A48,3))=312,LEN($I48)=4,$B48="G"),VLOOKUP($I48,_312_Table1,MATCH('312'!$N$16,_312_Table1_ColumnLookup,0),FALSE),
  IF(AND(VALUE(LEFT($A48,3))=312,LEN($I48)=4,$B48="O"),VLOOKUP($I48,_312_Table1,MATCH('312'!$V$16,_312_Table1_ColumnLookup,0),FALSE),
  IF(AND(VALUE(LEFT($A48,3))=312,LEN($I48)=4,$B48="Q"),VLOOKUP($I48,_312_Table1,MATCH('312'!$X$16,_312_Table1_ColumnLookup,0),FALSE),
  IF(AND(VALUE(LEFT($A48,3))=312,LEN($I48)=4),VLOOKUP($I48,_312_Table1,MATCH(LEFT($B48,1),_312_Table1_ColumnLookup,0),FALSE)
+N("312"),
  IF(VALUE(LEFT($A48,3))=313,VLOOKUP(VALUE(MID($B48,2,1)),_313_Table1,MATCH(MID($B48,1,1),_313_Table1_ColumnLookup,0),FALSE)
+N("313"),
  IF(AND(VALUE(LEFT($A48,3))=314,LEN($B48)=3),VLOOKUP(VALUE(MID($B48,2,2)),_314_Table1,MATCH(MID($B48,1,1),_314_Table1_ColumnLookup,0),FALSE),
  IF(VALUE(LEFT($A48,3))=314,VLOOKUP(VALUE(MID($B48,2,1)),_314_Table1,MATCH(MID($B48,1,1),_314_Table1_ColumnLookup,0),FALSE)
+N("314"),
""))))))))))))))))))))))))</f>
        <v>#N/A</v>
      </c>
      <c r="E48" s="238">
        <f>IF(AND(VALUE(LEFT($A48,3))=309,LEN($B48)=3),VLOOKUP(VALUE(MID($B48,2,2)),_309_Table2,MATCH(MID($B48,1,1),_309_Table2_ColumnLookup,0),FALSE),
  IF($C48="309 LCR SummaryA",OneYearSCR,IF($C48="309 LCR SummaryB",UltimateSCR,IF(VALUE(LEFT($A48,3))=309,VLOOKUP(VALUE(MID($B48,2,1)),_309_Table2,MATCH(MID($B48,1,1),_309_Table2_ColumnLookup,0),FALSE)
+N("309"),
  IF(VALUE(LEFT($A48,3))=310,VLOOKUP(VALUE(MID($B48,2,1)),_310_Table2,MATCH(MID($B48,1,1),_310_Table2_ColumnLookup,0),FALSE)
+N("310"),
  IF(AND(VALUE(LEFT($A48,3))=311,LEN($I48)=4),VLOOKUP($I48,_311_Table2,MATCH($B48,_311_Table2_ColumnLookup,0),FALSE),
  IF(AND(VALUE(LEFT($A48,3))=311,OR($B48="I2",$B48="J2",$B48="K2",$B48="L2")),VLOOKUP('311'!$G$58,_311_Table2,MATCH(MID($B48,1,1),_311_Table2_ColumnLookup,0),FALSE),
  IF(AND(VALUE(LEFT($A48,3))=311,RIGHT($B48,5)="Total"),VLOOKUP('311'!$G$59,_311_Table2,MATCH(MID($B48,1,1),_311_Table2_ColumnLookup,0),FALSE),
  IF(VALUE(LEFT($A48,3))=311,VLOOKUP(VALUE(MID($B48,2,1)),_311_Table2,MATCH(MID($B48,1,1),_311_Table2_ColumnLookup,0),FALSE)
+N("311"),
  IF(AND(VALUE(LEFT($A48,3))=312,LEFT($G48,10)="Unincepted",$B48="G "),VLOOKUP(" ULO",_312_Table2,MATCH('312'!$N$16,_312_Table2_ColumnLookup,0),FALSE),
  IF(AND(VALUE(LEFT($A48,3))=312,LEFT($G48,10)="Unincepted",$B48="O "),VLOOKUP(" ULO",_312_Table2,MATCH('312'!$V$16,_312_Table2_ColumnLookup,0),FALSE),
  IF(AND(VALUE(LEFT($A48,3))=312,LEFT($G48,10)="Unincepted",$B48="Q "),VLOOKUP(" ULO",_312_Table2,MATCH('312'!$X$16,_312_Table2_ColumnLookup,0),FALSE),
  IF(AND(VALUE(LEFT($A48,3))=312,LEFT($G48,10)="Unincepted"),VLOOKUP(" ULO",_312_Table2,MATCH(LEFT($B48,1),_312_Table2_ColumnLookup,0),FALSE),
  IF(AND(VALUE(LEFT($A48,3))=312,LEFT($G48,5)="Total",$B48="G "),VLOOKUP('312'!$F$80,_312_Table2,MATCH('312'!$N$16,_312_Table2_ColumnLookup,0),FALSE),
  IF(AND(VALUE(LEFT($A48,3))=312,LEFT($G48,5)="Total",$B48="O "),VLOOKUP('312'!$F$80,_312_Table2,MATCH('312'!$V$16,_312_Table2_ColumnLookup,0),FALSE),
  IF(AND(VALUE(LEFT($A48,3))=312,LEFT($G48,5)="Total",$B48="Q "),VLOOKUP('312'!$F$80,_312_Table2,MATCH('312'!$X$16,_312_Table2_ColumnLookup,0),FALSE),
  IF(AND(VALUE(LEFT($A48,3))=312,LEFT($G48,5)="Total"),VLOOKUP('312'!$F$80,_312_Table2,MATCH(LEFT($B48,1),_312_Table2_ColumnLookup,0),FALSE),
  IF(AND(VALUE(LEFT($A48,3))=312,LEN($I48)=4,$B48="G"),VLOOKUP($I48,_312_Table2,MATCH('312'!$N$16,_312_Table2_ColumnLookup,0),FALSE),
  IF(AND(VALUE(LEFT($A48,3))=312,LEN($I48)=4,$B48="O"),VLOOKUP($I48,_312_Table2,MATCH('312'!$V$16,_312_Table2_ColumnLookup,0),FALSE),
  IF(AND(VALUE(LEFT($A48,3))=312,LEN($I48)=4,$B48="Q"),VLOOKUP($I48,_312_Table2,MATCH('312'!$X$16,_312_Table2_ColumnLookup,0),FALSE),
  IF(AND(VALUE(LEFT($A48,3))=312,LEN($I48)=4),VLOOKUP($I48,_312_Table2,MATCH(LEFT($B48,1),_312_Table2_ColumnLookup,0),FALSE)
+N("312"),
  IF(VALUE(LEFT($A48,3))=313,VLOOKUP(VALUE(MID($B48,2,1)),_313_Table2,MATCH(MID($B48,1,1),_313_Table2_ColumnLookup,0),FALSE)
+N("313"),
  IF(AND(VALUE(LEFT($A48,3))=314,LEN($B48)=3),VLOOKUP(VALUE(MID($B48,2,2)),_314_Table2,MATCH(MID($B48,1,1),_314_Table2_ColumnLookup,0),FALSE),
  IF(VALUE(LEFT($A48,3))=314,VLOOKUP(VALUE(MID($B48,2,1)),_314_Table2,MATCH(MID($B48,1,1),_314_Table2_ColumnLookup,0),FALSE)
+N("314"),
""))))))))))))))))))))))))</f>
        <v>0</v>
      </c>
      <c r="F48" s="238" t="e">
        <f>IF(AND(VALUE(LEFT($A48,3))=309,LEN($B48)=3),VLOOKUP(VALUE(MID($B48,2,2)),_309_Table3,MATCH(MID($B48,1,1),_309_Table3_ColumnLookup,0),FALSE),
  IF($C48="309 LCR SummaryA",OneYearSCR,IF($C48="309 LCR SummaryB",UltimateSCR,IF(VALUE(LEFT($A48,3))=309,VLOOKUP(VALUE(MID($B48,2,1)),_309_Table3,MATCH(MID($B48,1,1),_309_Table3_ColumnLookup,0),FALSE)
+N("309"),
  IF(VALUE(LEFT($A48,3))=310,VLOOKUP(VALUE(MID($B48,2,1)),_310_Table3,MATCH(MID($B48,1,1),_310_Table3_ColumnLookup,0),FALSE)
+N("310"),
  IF(AND(VALUE(LEFT($A48,3))=311,LEN($I48)=4),VLOOKUP($I48,_311_Table3,MATCH($B48,_311_Table3_ColumnLookup,0),FALSE),
  IF(AND(VALUE(LEFT($A48,3))=311,OR($B48="I2",$B48="J2",$B48="K2",$B48="L2")),VLOOKUP('311'!$G$58,_311_Table3,MATCH(MID($B48,1,1),_311_Table3_ColumnLookup,0),FALSE),
  IF(AND(VALUE(LEFT($A48,3))=311,RIGHT($B48,5)="Total"),VLOOKUP('311'!$G$59,_311_Table3,MATCH(MID($B48,1,1),_311_Table3_ColumnLookup,0),FALSE),
  IF(VALUE(LEFT($A48,3))=311,VLOOKUP(VALUE(MID($B48,2,1)),_311_Table3,MATCH(MID($B48,1,1),_311_Table3_ColumnLookup,0),FALSE)
+N("311"),
  IF(AND(VALUE(LEFT($A48,3))=312,LEFT($G48,10)="Unincepted",$B48="G "),VLOOKUP(" ULO",_312_Table3,MATCH('312'!$N$16,_312_Table3_ColumnLookup,0),FALSE),
  IF(AND(VALUE(LEFT($A48,3))=312,LEFT($G48,10)="Unincepted",$B48="O "),VLOOKUP(" ULO",_312_Table3,MATCH('312'!$V$16,_312_Table3_ColumnLookup,0),FALSE),
  IF(AND(VALUE(LEFT($A48,3))=312,LEFT($G48,10)="Unincepted",$B48="Q "),VLOOKUP(" ULO",_312_Table3,MATCH('312'!$X$16,_312_Table3_ColumnLookup,0),FALSE),
  IF(AND(VALUE(LEFT($A48,3))=312,LEFT($G48,10)="Unincepted"),VLOOKUP(" ULO",_312_Table3,MATCH(LEFT($B48,1),_312_Table3_ColumnLookup,0),FALSE),
  IF(AND(VALUE(LEFT($A48,3))=312,LEFT($G48,5)="Total",$B48="G "),VLOOKUP('312'!$F$80,_312_Table3,MATCH('312'!$N$16,_312_Table3_ColumnLookup,0),FALSE),
  IF(AND(VALUE(LEFT($A48,3))=312,LEFT($G48,5)="Total",$B48="O "),VLOOKUP('312'!$F$80,_312_Table3,MATCH('312'!$V$16,_312_Table3_ColumnLookup,0),FALSE),
  IF(AND(VALUE(LEFT($A48,3))=312,LEFT($G48,5)="Total",$B48="Q "),VLOOKUP('312'!$F$80,_312_Table3,MATCH('312'!$X$16,_312_Table3_ColumnLookup,0),FALSE),
  IF(AND(VALUE(LEFT($A48,3))=312,LEFT($G48,5)="Total"),VLOOKUP('312'!$F$80,_312_Table3,MATCH(LEFT($B48,1),_312_Table3_ColumnLookup,0),FALSE),
  IF(AND(VALUE(LEFT($A48,3))=312,LEN($I48)=4,$B48="G"),VLOOKUP($I48,_312_Table3,MATCH('312'!$N$16,_312_Table3_ColumnLookup,0),FALSE),
  IF(AND(VALUE(LEFT($A48,3))=312,LEN($I48)=4,$B48="O"),VLOOKUP($I48,_312_Table3,MATCH('312'!$V$16,_312_Table3_ColumnLookup,0),FALSE),
  IF(AND(VALUE(LEFT($A48,3))=312,LEN($I48)=4,$B48="Q"),VLOOKUP($I48,_312_Table3,MATCH('312'!$X$16,_312_Table3_ColumnLookup,0),FALSE),
  IF(AND(VALUE(LEFT($A48,3))=312,LEN($I48)=4),VLOOKUP($I48,_312_Table3,MATCH(LEFT($B48,1),_312_Table3_ColumnLookup,0),FALSE)
+N("312"),
  IF(VALUE(LEFT($A48,3))=313,VLOOKUP(VALUE(MID($B48,2,1)),_313_Table3,MATCH(MID($B48,1,1),_313_Table3_ColumnLookup,0),FALSE)
+N("313"),
  IF(AND(VALUE(LEFT($A48,3))=314,LEN($B48)=3),VLOOKUP(VALUE(MID($B48,2,2)),_314_Table3,MATCH(MID($B48,1,1),_314_Table3_ColumnLookup,0),FALSE),
  IF(VALUE(LEFT($A48,3))=314,VLOOKUP(VALUE(MID($B48,2,1)),_314_Table3,MATCH(MID($B48,1,1),_314_Table3_ColumnLookup,0),FALSE)
+N("314"),
""))))))))))))))))))))))))</f>
        <v>#NAME?</v>
      </c>
      <c r="G48" t="s">
        <v>976</v>
      </c>
      <c r="H48" s="321">
        <f>IFERROR(
IF(ISERROR($D48)=FALSE,$D48,IF(ISERROR($E48)=FALSE,$E48,IF(ISERROR($F48)=FALSE,$F48
+N("012 checkboxes"),
IF(
IF(OR(LEFT($A48,9)="Syndicate",LEFT($A48,12)="NewSyndicate"),VLOOKUP($A48,'012'!$J:$ZW,MATCH("Link to button",'012'!$J$1:$ZW$1,0),0)
+N("309 checkbox"),
IF($C48="309 LCR Summary0",VLOOKUP("Notes990",'309'!$P:$ZZ,MATCH("Link to button",'309'!$P$1:$ZZ$1,0),0)
+N("313 checkboxes"),
IF($C48="313 Financial Information0LcmVsScr",IF($C48="309 LCR Summary0",VLOOKUP("LcmVsScr",'309'!$N:$ZZ,MATCH("Link to button",'309'!$N$1:$ZZ$1,0),0),
IF($C48="313 Financial Information0LcrDocAttached",IF($C48="309 LCR Summary0",VLOOKUP("LcrDocAttached",'309'!$N:$ZZ,MATCH("Link to button",'309'!$N$1:$ZZ$1,0),
0)))))))=1,TRUE,FALSE)
))),"")</f>
        <v>0</v>
      </c>
    </row>
    <row r="49" spans="1:8" customFormat="1">
      <c r="A49" s="237" t="str">
        <f>VLOOKUP($G49,CSVLookups!$B:$R,MATCH(A$1,CSVLookups!$B$1:$R$1,0),FALSE)</f>
        <v>309 LCR Summary</v>
      </c>
      <c r="B49" s="237" t="str">
        <f>VLOOKUP($G49,CSVLookups!$B:$R,MATCH(B$1,CSVLookups!$B$1:$R$1,0),FALSE)</f>
        <v>I7</v>
      </c>
      <c r="C49" s="238" t="str">
        <f t="shared" si="1"/>
        <v>309 LCR SummaryI7</v>
      </c>
      <c r="D49" s="238" t="e">
        <f>IF(AND(VALUE(LEFT($A49,3))=309,LEN($B49)=3),VLOOKUP(VALUE(MID($B49,2,2)),_309_Table1,MATCH(MID($B49,1,1),_309_Table1_ColumnLookup,0),FALSE),
  IF($C49="309 LCR SummaryA",OneYearSCR,IF($C49="309 LCR SummaryB",UltimateSCR,IF(VALUE(LEFT($A49,3))=309,VLOOKUP(VALUE(MID($B49,2,1)),_309_Table1,MATCH(MID($B49,1,1),_309_Table1_ColumnLookup,0),FALSE)
+N("309"),
  IF(VALUE(LEFT($A49,3))=310,VLOOKUP(VALUE(MID($B49,2,1)),_310_Table1,MATCH(MID($B49,1,1),_310_Table1_ColumnLookup,0),FALSE)
+N("310"),
  IF(AND(VALUE(LEFT($A49,3))=311,LEN($I49)=4),VLOOKUP($I49,_311_Table1,MATCH($B49,_311_Table1_ColumnLookup,0),FALSE),
  IF(AND(VALUE(LEFT($A49,3))=311,OR($B49="I2",$B49="J2",$B49="K2",$B49="L2")),VLOOKUP('311'!$G$58,_311_Table1,MATCH(MID($B49,1,1),_311_Table1_ColumnLookup,0),FALSE),
  IF(AND(VALUE(LEFT($A49,3))=311,RIGHT($B49,5)="Total"),VLOOKUP('311'!$G$59,_311_Table1,MATCH(MID($B49,1,1),_311_Table1_ColumnLookup,0),FALSE),
  IF(VALUE(LEFT($A49,3))=311,VLOOKUP(VALUE(MID($B49,2,1)),_311_Table1,MATCH(MID($B49,1,1),_311_Table1_ColumnLookup,0),FALSE)
+N("311"),
  IF(AND(VALUE(LEFT($A49,3))=312,LEFT($G49,10)="Unincepted",$B49="G "),VLOOKUP(" ULO",_312_Table1,MATCH('312'!$N$16,_312_Table1_ColumnLookup,0),FALSE),
  IF(AND(VALUE(LEFT($A49,3))=312,LEFT($G49,10)="Unincepted",$B49="O "),VLOOKUP(" ULO",_312_Table1,MATCH('312'!$V$16,_312_Table1_ColumnLookup,0),FALSE),
  IF(AND(VALUE(LEFT($A49,3))=312,LEFT($G49,10)="Unincepted",$B49="Q "),VLOOKUP(" ULO",_312_Table1,MATCH('312'!$X$16,_312_Table1_ColumnLookup,0),FALSE),
  IF(AND(VALUE(LEFT($A49,3))=312,LEFT($G49,10)="Unincepted"),VLOOKUP(" ULO",_312_Table1,MATCH(LEFT($B49,1),_312_Table1_ColumnLookup,0),FALSE),
  IF(AND(VALUE(LEFT($A49,3))=312,LEFT($G49,5)="Total",$B49="G "),VLOOKUP('312'!$F$80,_312_Table1,MATCH('312'!$N$16,_312_Table1_ColumnLookup,0),FALSE),
  IF(AND(VALUE(LEFT($A49,3))=312,LEFT($G49,5)="Total",$B49="O "),VLOOKUP('312'!$F$80,_312_Table1,MATCH('312'!$V$16,_312_Table1_ColumnLookup,0),FALSE),
  IF(AND(VALUE(LEFT($A49,3))=312,LEFT($G49,5)="Total",$B49="Q "),VLOOKUP('312'!$F$80,_312_Table1,MATCH('312'!$X$16,_312_Table1_ColumnLookup,0),FALSE),
  IF(AND(VALUE(LEFT($A49,3))=312,LEFT($G49,5)="Total"),VLOOKUP('312'!$F$80,_312_Table1,MATCH(LEFT($B49,1),_312_Table1_ColumnLookup,0),FALSE),
  IF(AND(VALUE(LEFT($A49,3))=312,LEN($I49)=4,$B49="G"),VLOOKUP($I49,_312_Table1,MATCH('312'!$N$16,_312_Table1_ColumnLookup,0),FALSE),
  IF(AND(VALUE(LEFT($A49,3))=312,LEN($I49)=4,$B49="O"),VLOOKUP($I49,_312_Table1,MATCH('312'!$V$16,_312_Table1_ColumnLookup,0),FALSE),
  IF(AND(VALUE(LEFT($A49,3))=312,LEN($I49)=4,$B49="Q"),VLOOKUP($I49,_312_Table1,MATCH('312'!$X$16,_312_Table1_ColumnLookup,0),FALSE),
  IF(AND(VALUE(LEFT($A49,3))=312,LEN($I49)=4),VLOOKUP($I49,_312_Table1,MATCH(LEFT($B49,1),_312_Table1_ColumnLookup,0),FALSE)
+N("312"),
  IF(VALUE(LEFT($A49,3))=313,VLOOKUP(VALUE(MID($B49,2,1)),_313_Table1,MATCH(MID($B49,1,1),_313_Table1_ColumnLookup,0),FALSE)
+N("313"),
  IF(AND(VALUE(LEFT($A49,3))=314,LEN($B49)=3),VLOOKUP(VALUE(MID($B49,2,2)),_314_Table1,MATCH(MID($B49,1,1),_314_Table1_ColumnLookup,0),FALSE),
  IF(VALUE(LEFT($A49,3))=314,VLOOKUP(VALUE(MID($B49,2,1)),_314_Table1,MATCH(MID($B49,1,1),_314_Table1_ColumnLookup,0),FALSE)
+N("314"),
""))))))))))))))))))))))))</f>
        <v>#N/A</v>
      </c>
      <c r="E49" s="238">
        <f>IF(AND(VALUE(LEFT($A49,3))=309,LEN($B49)=3),VLOOKUP(VALUE(MID($B49,2,2)),_309_Table2,MATCH(MID($B49,1,1),_309_Table2_ColumnLookup,0),FALSE),
  IF($C49="309 LCR SummaryA",OneYearSCR,IF($C49="309 LCR SummaryB",UltimateSCR,IF(VALUE(LEFT($A49,3))=309,VLOOKUP(VALUE(MID($B49,2,1)),_309_Table2,MATCH(MID($B49,1,1),_309_Table2_ColumnLookup,0),FALSE)
+N("309"),
  IF(VALUE(LEFT($A49,3))=310,VLOOKUP(VALUE(MID($B49,2,1)),_310_Table2,MATCH(MID($B49,1,1),_310_Table2_ColumnLookup,0),FALSE)
+N("310"),
  IF(AND(VALUE(LEFT($A49,3))=311,LEN($I49)=4),VLOOKUP($I49,_311_Table2,MATCH($B49,_311_Table2_ColumnLookup,0),FALSE),
  IF(AND(VALUE(LEFT($A49,3))=311,OR($B49="I2",$B49="J2",$B49="K2",$B49="L2")),VLOOKUP('311'!$G$58,_311_Table2,MATCH(MID($B49,1,1),_311_Table2_ColumnLookup,0),FALSE),
  IF(AND(VALUE(LEFT($A49,3))=311,RIGHT($B49,5)="Total"),VLOOKUP('311'!$G$59,_311_Table2,MATCH(MID($B49,1,1),_311_Table2_ColumnLookup,0),FALSE),
  IF(VALUE(LEFT($A49,3))=311,VLOOKUP(VALUE(MID($B49,2,1)),_311_Table2,MATCH(MID($B49,1,1),_311_Table2_ColumnLookup,0),FALSE)
+N("311"),
  IF(AND(VALUE(LEFT($A49,3))=312,LEFT($G49,10)="Unincepted",$B49="G "),VLOOKUP(" ULO",_312_Table2,MATCH('312'!$N$16,_312_Table2_ColumnLookup,0),FALSE),
  IF(AND(VALUE(LEFT($A49,3))=312,LEFT($G49,10)="Unincepted",$B49="O "),VLOOKUP(" ULO",_312_Table2,MATCH('312'!$V$16,_312_Table2_ColumnLookup,0),FALSE),
  IF(AND(VALUE(LEFT($A49,3))=312,LEFT($G49,10)="Unincepted",$B49="Q "),VLOOKUP(" ULO",_312_Table2,MATCH('312'!$X$16,_312_Table2_ColumnLookup,0),FALSE),
  IF(AND(VALUE(LEFT($A49,3))=312,LEFT($G49,10)="Unincepted"),VLOOKUP(" ULO",_312_Table2,MATCH(LEFT($B49,1),_312_Table2_ColumnLookup,0),FALSE),
  IF(AND(VALUE(LEFT($A49,3))=312,LEFT($G49,5)="Total",$B49="G "),VLOOKUP('312'!$F$80,_312_Table2,MATCH('312'!$N$16,_312_Table2_ColumnLookup,0),FALSE),
  IF(AND(VALUE(LEFT($A49,3))=312,LEFT($G49,5)="Total",$B49="O "),VLOOKUP('312'!$F$80,_312_Table2,MATCH('312'!$V$16,_312_Table2_ColumnLookup,0),FALSE),
  IF(AND(VALUE(LEFT($A49,3))=312,LEFT($G49,5)="Total",$B49="Q "),VLOOKUP('312'!$F$80,_312_Table2,MATCH('312'!$X$16,_312_Table2_ColumnLookup,0),FALSE),
  IF(AND(VALUE(LEFT($A49,3))=312,LEFT($G49,5)="Total"),VLOOKUP('312'!$F$80,_312_Table2,MATCH(LEFT($B49,1),_312_Table2_ColumnLookup,0),FALSE),
  IF(AND(VALUE(LEFT($A49,3))=312,LEN($I49)=4,$B49="G"),VLOOKUP($I49,_312_Table2,MATCH('312'!$N$16,_312_Table2_ColumnLookup,0),FALSE),
  IF(AND(VALUE(LEFT($A49,3))=312,LEN($I49)=4,$B49="O"),VLOOKUP($I49,_312_Table2,MATCH('312'!$V$16,_312_Table2_ColumnLookup,0),FALSE),
  IF(AND(VALUE(LEFT($A49,3))=312,LEN($I49)=4,$B49="Q"),VLOOKUP($I49,_312_Table2,MATCH('312'!$X$16,_312_Table2_ColumnLookup,0),FALSE),
  IF(AND(VALUE(LEFT($A49,3))=312,LEN($I49)=4),VLOOKUP($I49,_312_Table2,MATCH(LEFT($B49,1),_312_Table2_ColumnLookup,0),FALSE)
+N("312"),
  IF(VALUE(LEFT($A49,3))=313,VLOOKUP(VALUE(MID($B49,2,1)),_313_Table2,MATCH(MID($B49,1,1),_313_Table2_ColumnLookup,0),FALSE)
+N("313"),
  IF(AND(VALUE(LEFT($A49,3))=314,LEN($B49)=3),VLOOKUP(VALUE(MID($B49,2,2)),_314_Table2,MATCH(MID($B49,1,1),_314_Table2_ColumnLookup,0),FALSE),
  IF(VALUE(LEFT($A49,3))=314,VLOOKUP(VALUE(MID($B49,2,1)),_314_Table2,MATCH(MID($B49,1,1),_314_Table2_ColumnLookup,0),FALSE)
+N("314"),
""))))))))))))))))))))))))</f>
        <v>0</v>
      </c>
      <c r="F49" s="238" t="e">
        <f>IF(AND(VALUE(LEFT($A49,3))=309,LEN($B49)=3),VLOOKUP(VALUE(MID($B49,2,2)),_309_Table3,MATCH(MID($B49,1,1),_309_Table3_ColumnLookup,0),FALSE),
  IF($C49="309 LCR SummaryA",OneYearSCR,IF($C49="309 LCR SummaryB",UltimateSCR,IF(VALUE(LEFT($A49,3))=309,VLOOKUP(VALUE(MID($B49,2,1)),_309_Table3,MATCH(MID($B49,1,1),_309_Table3_ColumnLookup,0),FALSE)
+N("309"),
  IF(VALUE(LEFT($A49,3))=310,VLOOKUP(VALUE(MID($B49,2,1)),_310_Table3,MATCH(MID($B49,1,1),_310_Table3_ColumnLookup,0),FALSE)
+N("310"),
  IF(AND(VALUE(LEFT($A49,3))=311,LEN($I49)=4),VLOOKUP($I49,_311_Table3,MATCH($B49,_311_Table3_ColumnLookup,0),FALSE),
  IF(AND(VALUE(LEFT($A49,3))=311,OR($B49="I2",$B49="J2",$B49="K2",$B49="L2")),VLOOKUP('311'!$G$58,_311_Table3,MATCH(MID($B49,1,1),_311_Table3_ColumnLookup,0),FALSE),
  IF(AND(VALUE(LEFT($A49,3))=311,RIGHT($B49,5)="Total"),VLOOKUP('311'!$G$59,_311_Table3,MATCH(MID($B49,1,1),_311_Table3_ColumnLookup,0),FALSE),
  IF(VALUE(LEFT($A49,3))=311,VLOOKUP(VALUE(MID($B49,2,1)),_311_Table3,MATCH(MID($B49,1,1),_311_Table3_ColumnLookup,0),FALSE)
+N("311"),
  IF(AND(VALUE(LEFT($A49,3))=312,LEFT($G49,10)="Unincepted",$B49="G "),VLOOKUP(" ULO",_312_Table3,MATCH('312'!$N$16,_312_Table3_ColumnLookup,0),FALSE),
  IF(AND(VALUE(LEFT($A49,3))=312,LEFT($G49,10)="Unincepted",$B49="O "),VLOOKUP(" ULO",_312_Table3,MATCH('312'!$V$16,_312_Table3_ColumnLookup,0),FALSE),
  IF(AND(VALUE(LEFT($A49,3))=312,LEFT($G49,10)="Unincepted",$B49="Q "),VLOOKUP(" ULO",_312_Table3,MATCH('312'!$X$16,_312_Table3_ColumnLookup,0),FALSE),
  IF(AND(VALUE(LEFT($A49,3))=312,LEFT($G49,10)="Unincepted"),VLOOKUP(" ULO",_312_Table3,MATCH(LEFT($B49,1),_312_Table3_ColumnLookup,0),FALSE),
  IF(AND(VALUE(LEFT($A49,3))=312,LEFT($G49,5)="Total",$B49="G "),VLOOKUP('312'!$F$80,_312_Table3,MATCH('312'!$N$16,_312_Table3_ColumnLookup,0),FALSE),
  IF(AND(VALUE(LEFT($A49,3))=312,LEFT($G49,5)="Total",$B49="O "),VLOOKUP('312'!$F$80,_312_Table3,MATCH('312'!$V$16,_312_Table3_ColumnLookup,0),FALSE),
  IF(AND(VALUE(LEFT($A49,3))=312,LEFT($G49,5)="Total",$B49="Q "),VLOOKUP('312'!$F$80,_312_Table3,MATCH('312'!$X$16,_312_Table3_ColumnLookup,0),FALSE),
  IF(AND(VALUE(LEFT($A49,3))=312,LEFT($G49,5)="Total"),VLOOKUP('312'!$F$80,_312_Table3,MATCH(LEFT($B49,1),_312_Table3_ColumnLookup,0),FALSE),
  IF(AND(VALUE(LEFT($A49,3))=312,LEN($I49)=4,$B49="G"),VLOOKUP($I49,_312_Table3,MATCH('312'!$N$16,_312_Table3_ColumnLookup,0),FALSE),
  IF(AND(VALUE(LEFT($A49,3))=312,LEN($I49)=4,$B49="O"),VLOOKUP($I49,_312_Table3,MATCH('312'!$V$16,_312_Table3_ColumnLookup,0),FALSE),
  IF(AND(VALUE(LEFT($A49,3))=312,LEN($I49)=4,$B49="Q"),VLOOKUP($I49,_312_Table3,MATCH('312'!$X$16,_312_Table3_ColumnLookup,0),FALSE),
  IF(AND(VALUE(LEFT($A49,3))=312,LEN($I49)=4),VLOOKUP($I49,_312_Table3,MATCH(LEFT($B49,1),_312_Table3_ColumnLookup,0),FALSE)
+N("312"),
  IF(VALUE(LEFT($A49,3))=313,VLOOKUP(VALUE(MID($B49,2,1)),_313_Table3,MATCH(MID($B49,1,1),_313_Table3_ColumnLookup,0),FALSE)
+N("313"),
  IF(AND(VALUE(LEFT($A49,3))=314,LEN($B49)=3),VLOOKUP(VALUE(MID($B49,2,2)),_314_Table3,MATCH(MID($B49,1,1),_314_Table3_ColumnLookup,0),FALSE),
  IF(VALUE(LEFT($A49,3))=314,VLOOKUP(VALUE(MID($B49,2,1)),_314_Table3,MATCH(MID($B49,1,1),_314_Table3_ColumnLookup,0),FALSE)
+N("314"),
""))))))))))))))))))))))))</f>
        <v>#NAME?</v>
      </c>
      <c r="G49" t="s">
        <v>977</v>
      </c>
      <c r="H49" s="321">
        <f>IFERROR(
IF(ISERROR($D49)=FALSE,$D49,IF(ISERROR($E49)=FALSE,$E49,IF(ISERROR($F49)=FALSE,$F49
+N("012 checkboxes"),
IF(
IF(OR(LEFT($A49,9)="Syndicate",LEFT($A49,12)="NewSyndicate"),VLOOKUP($A49,'012'!$J:$ZW,MATCH("Link to button",'012'!$J$1:$ZW$1,0),0)
+N("309 checkbox"),
IF($C49="309 LCR Summary0",VLOOKUP("Notes990",'309'!$P:$ZZ,MATCH("Link to button",'309'!$P$1:$ZZ$1,0),0)
+N("313 checkboxes"),
IF($C49="313 Financial Information0LcmVsScr",IF($C49="309 LCR Summary0",VLOOKUP("LcmVsScr",'309'!$N:$ZZ,MATCH("Link to button",'309'!$N$1:$ZZ$1,0),0),
IF($C49="313 Financial Information0LcrDocAttached",IF($C49="309 LCR Summary0",VLOOKUP("LcrDocAttached",'309'!$N:$ZZ,MATCH("Link to button",'309'!$N$1:$ZZ$1,0),
0)))))))=1,TRUE,FALSE)
))),"")</f>
        <v>0</v>
      </c>
    </row>
    <row r="50" spans="1:8" customFormat="1">
      <c r="A50" s="237" t="str">
        <f>VLOOKUP($G50,CSVLookups!$B:$R,MATCH(A$1,CSVLookups!$B$1:$R$1,0),FALSE)</f>
        <v>309 LCR Summary</v>
      </c>
      <c r="B50" s="237" t="str">
        <f>VLOOKUP($G50,CSVLookups!$B:$R,MATCH(B$1,CSVLookups!$B$1:$R$1,0),FALSE)</f>
        <v>J7</v>
      </c>
      <c r="C50" s="238" t="str">
        <f t="shared" si="1"/>
        <v>309 LCR SummaryJ7</v>
      </c>
      <c r="D50" s="238" t="e">
        <f>IF(AND(VALUE(LEFT($A50,3))=309,LEN($B50)=3),VLOOKUP(VALUE(MID($B50,2,2)),_309_Table1,MATCH(MID($B50,1,1),_309_Table1_ColumnLookup,0),FALSE),
  IF($C50="309 LCR SummaryA",OneYearSCR,IF($C50="309 LCR SummaryB",UltimateSCR,IF(VALUE(LEFT($A50,3))=309,VLOOKUP(VALUE(MID($B50,2,1)),_309_Table1,MATCH(MID($B50,1,1),_309_Table1_ColumnLookup,0),FALSE)
+N("309"),
  IF(VALUE(LEFT($A50,3))=310,VLOOKUP(VALUE(MID($B50,2,1)),_310_Table1,MATCH(MID($B50,1,1),_310_Table1_ColumnLookup,0),FALSE)
+N("310"),
  IF(AND(VALUE(LEFT($A50,3))=311,LEN($I50)=4),VLOOKUP($I50,_311_Table1,MATCH($B50,_311_Table1_ColumnLookup,0),FALSE),
  IF(AND(VALUE(LEFT($A50,3))=311,OR($B50="I2",$B50="J2",$B50="K2",$B50="L2")),VLOOKUP('311'!$G$58,_311_Table1,MATCH(MID($B50,1,1),_311_Table1_ColumnLookup,0),FALSE),
  IF(AND(VALUE(LEFT($A50,3))=311,RIGHT($B50,5)="Total"),VLOOKUP('311'!$G$59,_311_Table1,MATCH(MID($B50,1,1),_311_Table1_ColumnLookup,0),FALSE),
  IF(VALUE(LEFT($A50,3))=311,VLOOKUP(VALUE(MID($B50,2,1)),_311_Table1,MATCH(MID($B50,1,1),_311_Table1_ColumnLookup,0),FALSE)
+N("311"),
  IF(AND(VALUE(LEFT($A50,3))=312,LEFT($G50,10)="Unincepted",$B50="G "),VLOOKUP(" ULO",_312_Table1,MATCH('312'!$N$16,_312_Table1_ColumnLookup,0),FALSE),
  IF(AND(VALUE(LEFT($A50,3))=312,LEFT($G50,10)="Unincepted",$B50="O "),VLOOKUP(" ULO",_312_Table1,MATCH('312'!$V$16,_312_Table1_ColumnLookup,0),FALSE),
  IF(AND(VALUE(LEFT($A50,3))=312,LEFT($G50,10)="Unincepted",$B50="Q "),VLOOKUP(" ULO",_312_Table1,MATCH('312'!$X$16,_312_Table1_ColumnLookup,0),FALSE),
  IF(AND(VALUE(LEFT($A50,3))=312,LEFT($G50,10)="Unincepted"),VLOOKUP(" ULO",_312_Table1,MATCH(LEFT($B50,1),_312_Table1_ColumnLookup,0),FALSE),
  IF(AND(VALUE(LEFT($A50,3))=312,LEFT($G50,5)="Total",$B50="G "),VLOOKUP('312'!$F$80,_312_Table1,MATCH('312'!$N$16,_312_Table1_ColumnLookup,0),FALSE),
  IF(AND(VALUE(LEFT($A50,3))=312,LEFT($G50,5)="Total",$B50="O "),VLOOKUP('312'!$F$80,_312_Table1,MATCH('312'!$V$16,_312_Table1_ColumnLookup,0),FALSE),
  IF(AND(VALUE(LEFT($A50,3))=312,LEFT($G50,5)="Total",$B50="Q "),VLOOKUP('312'!$F$80,_312_Table1,MATCH('312'!$X$16,_312_Table1_ColumnLookup,0),FALSE),
  IF(AND(VALUE(LEFT($A50,3))=312,LEFT($G50,5)="Total"),VLOOKUP('312'!$F$80,_312_Table1,MATCH(LEFT($B50,1),_312_Table1_ColumnLookup,0),FALSE),
  IF(AND(VALUE(LEFT($A50,3))=312,LEN($I50)=4,$B50="G"),VLOOKUP($I50,_312_Table1,MATCH('312'!$N$16,_312_Table1_ColumnLookup,0),FALSE),
  IF(AND(VALUE(LEFT($A50,3))=312,LEN($I50)=4,$B50="O"),VLOOKUP($I50,_312_Table1,MATCH('312'!$V$16,_312_Table1_ColumnLookup,0),FALSE),
  IF(AND(VALUE(LEFT($A50,3))=312,LEN($I50)=4,$B50="Q"),VLOOKUP($I50,_312_Table1,MATCH('312'!$X$16,_312_Table1_ColumnLookup,0),FALSE),
  IF(AND(VALUE(LEFT($A50,3))=312,LEN($I50)=4),VLOOKUP($I50,_312_Table1,MATCH(LEFT($B50,1),_312_Table1_ColumnLookup,0),FALSE)
+N("312"),
  IF(VALUE(LEFT($A50,3))=313,VLOOKUP(VALUE(MID($B50,2,1)),_313_Table1,MATCH(MID($B50,1,1),_313_Table1_ColumnLookup,0),FALSE)
+N("313"),
  IF(AND(VALUE(LEFT($A50,3))=314,LEN($B50)=3),VLOOKUP(VALUE(MID($B50,2,2)),_314_Table1,MATCH(MID($B50,1,1),_314_Table1_ColumnLookup,0),FALSE),
  IF(VALUE(LEFT($A50,3))=314,VLOOKUP(VALUE(MID($B50,2,1)),_314_Table1,MATCH(MID($B50,1,1),_314_Table1_ColumnLookup,0),FALSE)
+N("314"),
""))))))))))))))))))))))))</f>
        <v>#N/A</v>
      </c>
      <c r="E50" s="238">
        <f>IF(AND(VALUE(LEFT($A50,3))=309,LEN($B50)=3),VLOOKUP(VALUE(MID($B50,2,2)),_309_Table2,MATCH(MID($B50,1,1),_309_Table2_ColumnLookup,0),FALSE),
  IF($C50="309 LCR SummaryA",OneYearSCR,IF($C50="309 LCR SummaryB",UltimateSCR,IF(VALUE(LEFT($A50,3))=309,VLOOKUP(VALUE(MID($B50,2,1)),_309_Table2,MATCH(MID($B50,1,1),_309_Table2_ColumnLookup,0),FALSE)
+N("309"),
  IF(VALUE(LEFT($A50,3))=310,VLOOKUP(VALUE(MID($B50,2,1)),_310_Table2,MATCH(MID($B50,1,1),_310_Table2_ColumnLookup,0),FALSE)
+N("310"),
  IF(AND(VALUE(LEFT($A50,3))=311,LEN($I50)=4),VLOOKUP($I50,_311_Table2,MATCH($B50,_311_Table2_ColumnLookup,0),FALSE),
  IF(AND(VALUE(LEFT($A50,3))=311,OR($B50="I2",$B50="J2",$B50="K2",$B50="L2")),VLOOKUP('311'!$G$58,_311_Table2,MATCH(MID($B50,1,1),_311_Table2_ColumnLookup,0),FALSE),
  IF(AND(VALUE(LEFT($A50,3))=311,RIGHT($B50,5)="Total"),VLOOKUP('311'!$G$59,_311_Table2,MATCH(MID($B50,1,1),_311_Table2_ColumnLookup,0),FALSE),
  IF(VALUE(LEFT($A50,3))=311,VLOOKUP(VALUE(MID($B50,2,1)),_311_Table2,MATCH(MID($B50,1,1),_311_Table2_ColumnLookup,0),FALSE)
+N("311"),
  IF(AND(VALUE(LEFT($A50,3))=312,LEFT($G50,10)="Unincepted",$B50="G "),VLOOKUP(" ULO",_312_Table2,MATCH('312'!$N$16,_312_Table2_ColumnLookup,0),FALSE),
  IF(AND(VALUE(LEFT($A50,3))=312,LEFT($G50,10)="Unincepted",$B50="O "),VLOOKUP(" ULO",_312_Table2,MATCH('312'!$V$16,_312_Table2_ColumnLookup,0),FALSE),
  IF(AND(VALUE(LEFT($A50,3))=312,LEFT($G50,10)="Unincepted",$B50="Q "),VLOOKUP(" ULO",_312_Table2,MATCH('312'!$X$16,_312_Table2_ColumnLookup,0),FALSE),
  IF(AND(VALUE(LEFT($A50,3))=312,LEFT($G50,10)="Unincepted"),VLOOKUP(" ULO",_312_Table2,MATCH(LEFT($B50,1),_312_Table2_ColumnLookup,0),FALSE),
  IF(AND(VALUE(LEFT($A50,3))=312,LEFT($G50,5)="Total",$B50="G "),VLOOKUP('312'!$F$80,_312_Table2,MATCH('312'!$N$16,_312_Table2_ColumnLookup,0),FALSE),
  IF(AND(VALUE(LEFT($A50,3))=312,LEFT($G50,5)="Total",$B50="O "),VLOOKUP('312'!$F$80,_312_Table2,MATCH('312'!$V$16,_312_Table2_ColumnLookup,0),FALSE),
  IF(AND(VALUE(LEFT($A50,3))=312,LEFT($G50,5)="Total",$B50="Q "),VLOOKUP('312'!$F$80,_312_Table2,MATCH('312'!$X$16,_312_Table2_ColumnLookup,0),FALSE),
  IF(AND(VALUE(LEFT($A50,3))=312,LEFT($G50,5)="Total"),VLOOKUP('312'!$F$80,_312_Table2,MATCH(LEFT($B50,1),_312_Table2_ColumnLookup,0),FALSE),
  IF(AND(VALUE(LEFT($A50,3))=312,LEN($I50)=4,$B50="G"),VLOOKUP($I50,_312_Table2,MATCH('312'!$N$16,_312_Table2_ColumnLookup,0),FALSE),
  IF(AND(VALUE(LEFT($A50,3))=312,LEN($I50)=4,$B50="O"),VLOOKUP($I50,_312_Table2,MATCH('312'!$V$16,_312_Table2_ColumnLookup,0),FALSE),
  IF(AND(VALUE(LEFT($A50,3))=312,LEN($I50)=4,$B50="Q"),VLOOKUP($I50,_312_Table2,MATCH('312'!$X$16,_312_Table2_ColumnLookup,0),FALSE),
  IF(AND(VALUE(LEFT($A50,3))=312,LEN($I50)=4),VLOOKUP($I50,_312_Table2,MATCH(LEFT($B50,1),_312_Table2_ColumnLookup,0),FALSE)
+N("312"),
  IF(VALUE(LEFT($A50,3))=313,VLOOKUP(VALUE(MID($B50,2,1)),_313_Table2,MATCH(MID($B50,1,1),_313_Table2_ColumnLookup,0),FALSE)
+N("313"),
  IF(AND(VALUE(LEFT($A50,3))=314,LEN($B50)=3),VLOOKUP(VALUE(MID($B50,2,2)),_314_Table2,MATCH(MID($B50,1,1),_314_Table2_ColumnLookup,0),FALSE),
  IF(VALUE(LEFT($A50,3))=314,VLOOKUP(VALUE(MID($B50,2,1)),_314_Table2,MATCH(MID($B50,1,1),_314_Table2_ColumnLookup,0),FALSE)
+N("314"),
""))))))))))))))))))))))))</f>
        <v>0</v>
      </c>
      <c r="F50" s="238" t="e">
        <f>IF(AND(VALUE(LEFT($A50,3))=309,LEN($B50)=3),VLOOKUP(VALUE(MID($B50,2,2)),_309_Table3,MATCH(MID($B50,1,1),_309_Table3_ColumnLookup,0),FALSE),
  IF($C50="309 LCR SummaryA",OneYearSCR,IF($C50="309 LCR SummaryB",UltimateSCR,IF(VALUE(LEFT($A50,3))=309,VLOOKUP(VALUE(MID($B50,2,1)),_309_Table3,MATCH(MID($B50,1,1),_309_Table3_ColumnLookup,0),FALSE)
+N("309"),
  IF(VALUE(LEFT($A50,3))=310,VLOOKUP(VALUE(MID($B50,2,1)),_310_Table3,MATCH(MID($B50,1,1),_310_Table3_ColumnLookup,0),FALSE)
+N("310"),
  IF(AND(VALUE(LEFT($A50,3))=311,LEN($I50)=4),VLOOKUP($I50,_311_Table3,MATCH($B50,_311_Table3_ColumnLookup,0),FALSE),
  IF(AND(VALUE(LEFT($A50,3))=311,OR($B50="I2",$B50="J2",$B50="K2",$B50="L2")),VLOOKUP('311'!$G$58,_311_Table3,MATCH(MID($B50,1,1),_311_Table3_ColumnLookup,0),FALSE),
  IF(AND(VALUE(LEFT($A50,3))=311,RIGHT($B50,5)="Total"),VLOOKUP('311'!$G$59,_311_Table3,MATCH(MID($B50,1,1),_311_Table3_ColumnLookup,0),FALSE),
  IF(VALUE(LEFT($A50,3))=311,VLOOKUP(VALUE(MID($B50,2,1)),_311_Table3,MATCH(MID($B50,1,1),_311_Table3_ColumnLookup,0),FALSE)
+N("311"),
  IF(AND(VALUE(LEFT($A50,3))=312,LEFT($G50,10)="Unincepted",$B50="G "),VLOOKUP(" ULO",_312_Table3,MATCH('312'!$N$16,_312_Table3_ColumnLookup,0),FALSE),
  IF(AND(VALUE(LEFT($A50,3))=312,LEFT($G50,10)="Unincepted",$B50="O "),VLOOKUP(" ULO",_312_Table3,MATCH('312'!$V$16,_312_Table3_ColumnLookup,0),FALSE),
  IF(AND(VALUE(LEFT($A50,3))=312,LEFT($G50,10)="Unincepted",$B50="Q "),VLOOKUP(" ULO",_312_Table3,MATCH('312'!$X$16,_312_Table3_ColumnLookup,0),FALSE),
  IF(AND(VALUE(LEFT($A50,3))=312,LEFT($G50,10)="Unincepted"),VLOOKUP(" ULO",_312_Table3,MATCH(LEFT($B50,1),_312_Table3_ColumnLookup,0),FALSE),
  IF(AND(VALUE(LEFT($A50,3))=312,LEFT($G50,5)="Total",$B50="G "),VLOOKUP('312'!$F$80,_312_Table3,MATCH('312'!$N$16,_312_Table3_ColumnLookup,0),FALSE),
  IF(AND(VALUE(LEFT($A50,3))=312,LEFT($G50,5)="Total",$B50="O "),VLOOKUP('312'!$F$80,_312_Table3,MATCH('312'!$V$16,_312_Table3_ColumnLookup,0),FALSE),
  IF(AND(VALUE(LEFT($A50,3))=312,LEFT($G50,5)="Total",$B50="Q "),VLOOKUP('312'!$F$80,_312_Table3,MATCH('312'!$X$16,_312_Table3_ColumnLookup,0),FALSE),
  IF(AND(VALUE(LEFT($A50,3))=312,LEFT($G50,5)="Total"),VLOOKUP('312'!$F$80,_312_Table3,MATCH(LEFT($B50,1),_312_Table3_ColumnLookup,0),FALSE),
  IF(AND(VALUE(LEFT($A50,3))=312,LEN($I50)=4,$B50="G"),VLOOKUP($I50,_312_Table3,MATCH('312'!$N$16,_312_Table3_ColumnLookup,0),FALSE),
  IF(AND(VALUE(LEFT($A50,3))=312,LEN($I50)=4,$B50="O"),VLOOKUP($I50,_312_Table3,MATCH('312'!$V$16,_312_Table3_ColumnLookup,0),FALSE),
  IF(AND(VALUE(LEFT($A50,3))=312,LEN($I50)=4,$B50="Q"),VLOOKUP($I50,_312_Table3,MATCH('312'!$X$16,_312_Table3_ColumnLookup,0),FALSE),
  IF(AND(VALUE(LEFT($A50,3))=312,LEN($I50)=4),VLOOKUP($I50,_312_Table3,MATCH(LEFT($B50,1),_312_Table3_ColumnLookup,0),FALSE)
+N("312"),
  IF(VALUE(LEFT($A50,3))=313,VLOOKUP(VALUE(MID($B50,2,1)),_313_Table3,MATCH(MID($B50,1,1),_313_Table3_ColumnLookup,0),FALSE)
+N("313"),
  IF(AND(VALUE(LEFT($A50,3))=314,LEN($B50)=3),VLOOKUP(VALUE(MID($B50,2,2)),_314_Table3,MATCH(MID($B50,1,1),_314_Table3_ColumnLookup,0),FALSE),
  IF(VALUE(LEFT($A50,3))=314,VLOOKUP(VALUE(MID($B50,2,1)),_314_Table3,MATCH(MID($B50,1,1),_314_Table3_ColumnLookup,0),FALSE)
+N("314"),
""))))))))))))))))))))))))</f>
        <v>#NAME?</v>
      </c>
      <c r="G50" t="s">
        <v>979</v>
      </c>
      <c r="H50" s="321">
        <f>IFERROR(
IF(ISERROR($D50)=FALSE,$D50,IF(ISERROR($E50)=FALSE,$E50,IF(ISERROR($F50)=FALSE,$F50
+N("012 checkboxes"),
IF(
IF(OR(LEFT($A50,9)="Syndicate",LEFT($A50,12)="NewSyndicate"),VLOOKUP($A50,'012'!$J:$ZW,MATCH("Link to button",'012'!$J$1:$ZW$1,0),0)
+N("309 checkbox"),
IF($C50="309 LCR Summary0",VLOOKUP("Notes990",'309'!$P:$ZZ,MATCH("Link to button",'309'!$P$1:$ZZ$1,0),0)
+N("313 checkboxes"),
IF($C50="313 Financial Information0LcmVsScr",IF($C50="309 LCR Summary0",VLOOKUP("LcmVsScr",'309'!$N:$ZZ,MATCH("Link to button",'309'!$N$1:$ZZ$1,0),0),
IF($C50="313 Financial Information0LcrDocAttached",IF($C50="309 LCR Summary0",VLOOKUP("LcrDocAttached",'309'!$N:$ZZ,MATCH("Link to button",'309'!$N$1:$ZZ$1,0),
0)))))))=1,TRUE,FALSE)
))),"")</f>
        <v>0</v>
      </c>
    </row>
    <row r="51" spans="1:8" customFormat="1">
      <c r="A51" s="237" t="str">
        <f>VLOOKUP($G51,CSVLookups!$B:$R,MATCH(A$1,CSVLookups!$B$1:$R$1,0),FALSE)</f>
        <v>309 LCR Summary</v>
      </c>
      <c r="B51" s="237" t="str">
        <f>VLOOKUP($G51,CSVLookups!$B:$R,MATCH(B$1,CSVLookups!$B$1:$R$1,0),FALSE)</f>
        <v>C8</v>
      </c>
      <c r="C51" s="238" t="str">
        <f t="shared" si="1"/>
        <v>309 LCR SummaryC8</v>
      </c>
      <c r="D51" s="238" t="e">
        <f>IF(AND(VALUE(LEFT($A51,3))=309,LEN($B51)=3),VLOOKUP(VALUE(MID($B51,2,2)),_309_Table1,MATCH(MID($B51,1,1),_309_Table1_ColumnLookup,0),FALSE),
  IF($C51="309 LCR SummaryA",OneYearSCR,IF($C51="309 LCR SummaryB",UltimateSCR,IF(VALUE(LEFT($A51,3))=309,VLOOKUP(VALUE(MID($B51,2,1)),_309_Table1,MATCH(MID($B51,1,1),_309_Table1_ColumnLookup,0),FALSE)
+N("309"),
  IF(VALUE(LEFT($A51,3))=310,VLOOKUP(VALUE(MID($B51,2,1)),_310_Table1,MATCH(MID($B51,1,1),_310_Table1_ColumnLookup,0),FALSE)
+N("310"),
  IF(AND(VALUE(LEFT($A51,3))=311,LEN($I51)=4),VLOOKUP($I51,_311_Table1,MATCH($B51,_311_Table1_ColumnLookup,0),FALSE),
  IF(AND(VALUE(LEFT($A51,3))=311,OR($B51="I2",$B51="J2",$B51="K2",$B51="L2")),VLOOKUP('311'!$G$58,_311_Table1,MATCH(MID($B51,1,1),_311_Table1_ColumnLookup,0),FALSE),
  IF(AND(VALUE(LEFT($A51,3))=311,RIGHT($B51,5)="Total"),VLOOKUP('311'!$G$59,_311_Table1,MATCH(MID($B51,1,1),_311_Table1_ColumnLookup,0),FALSE),
  IF(VALUE(LEFT($A51,3))=311,VLOOKUP(VALUE(MID($B51,2,1)),_311_Table1,MATCH(MID($B51,1,1),_311_Table1_ColumnLookup,0),FALSE)
+N("311"),
  IF(AND(VALUE(LEFT($A51,3))=312,LEFT($G51,10)="Unincepted",$B51="G "),VLOOKUP(" ULO",_312_Table1,MATCH('312'!$N$16,_312_Table1_ColumnLookup,0),FALSE),
  IF(AND(VALUE(LEFT($A51,3))=312,LEFT($G51,10)="Unincepted",$B51="O "),VLOOKUP(" ULO",_312_Table1,MATCH('312'!$V$16,_312_Table1_ColumnLookup,0),FALSE),
  IF(AND(VALUE(LEFT($A51,3))=312,LEFT($G51,10)="Unincepted",$B51="Q "),VLOOKUP(" ULO",_312_Table1,MATCH('312'!$X$16,_312_Table1_ColumnLookup,0),FALSE),
  IF(AND(VALUE(LEFT($A51,3))=312,LEFT($G51,10)="Unincepted"),VLOOKUP(" ULO",_312_Table1,MATCH(LEFT($B51,1),_312_Table1_ColumnLookup,0),FALSE),
  IF(AND(VALUE(LEFT($A51,3))=312,LEFT($G51,5)="Total",$B51="G "),VLOOKUP('312'!$F$80,_312_Table1,MATCH('312'!$N$16,_312_Table1_ColumnLookup,0),FALSE),
  IF(AND(VALUE(LEFT($A51,3))=312,LEFT($G51,5)="Total",$B51="O "),VLOOKUP('312'!$F$80,_312_Table1,MATCH('312'!$V$16,_312_Table1_ColumnLookup,0),FALSE),
  IF(AND(VALUE(LEFT($A51,3))=312,LEFT($G51,5)="Total",$B51="Q "),VLOOKUP('312'!$F$80,_312_Table1,MATCH('312'!$X$16,_312_Table1_ColumnLookup,0),FALSE),
  IF(AND(VALUE(LEFT($A51,3))=312,LEFT($G51,5)="Total"),VLOOKUP('312'!$F$80,_312_Table1,MATCH(LEFT($B51,1),_312_Table1_ColumnLookup,0),FALSE),
  IF(AND(VALUE(LEFT($A51,3))=312,LEN($I51)=4,$B51="G"),VLOOKUP($I51,_312_Table1,MATCH('312'!$N$16,_312_Table1_ColumnLookup,0),FALSE),
  IF(AND(VALUE(LEFT($A51,3))=312,LEN($I51)=4,$B51="O"),VLOOKUP($I51,_312_Table1,MATCH('312'!$V$16,_312_Table1_ColumnLookup,0),FALSE),
  IF(AND(VALUE(LEFT($A51,3))=312,LEN($I51)=4,$B51="Q"),VLOOKUP($I51,_312_Table1,MATCH('312'!$X$16,_312_Table1_ColumnLookup,0),FALSE),
  IF(AND(VALUE(LEFT($A51,3))=312,LEN($I51)=4),VLOOKUP($I51,_312_Table1,MATCH(LEFT($B51,1),_312_Table1_ColumnLookup,0),FALSE)
+N("312"),
  IF(VALUE(LEFT($A51,3))=313,VLOOKUP(VALUE(MID($B51,2,1)),_313_Table1,MATCH(MID($B51,1,1),_313_Table1_ColumnLookup,0),FALSE)
+N("313"),
  IF(AND(VALUE(LEFT($A51,3))=314,LEN($B51)=3),VLOOKUP(VALUE(MID($B51,2,2)),_314_Table1,MATCH(MID($B51,1,1),_314_Table1_ColumnLookup,0),FALSE),
  IF(VALUE(LEFT($A51,3))=314,VLOOKUP(VALUE(MID($B51,2,1)),_314_Table1,MATCH(MID($B51,1,1),_314_Table1_ColumnLookup,0),FALSE)
+N("314"),
""))))))))))))))))))))))))</f>
        <v>#N/A</v>
      </c>
      <c r="E51" s="238">
        <f>IF(AND(VALUE(LEFT($A51,3))=309,LEN($B51)=3),VLOOKUP(VALUE(MID($B51,2,2)),_309_Table2,MATCH(MID($B51,1,1),_309_Table2_ColumnLookup,0),FALSE),
  IF($C51="309 LCR SummaryA",OneYearSCR,IF($C51="309 LCR SummaryB",UltimateSCR,IF(VALUE(LEFT($A51,3))=309,VLOOKUP(VALUE(MID($B51,2,1)),_309_Table2,MATCH(MID($B51,1,1),_309_Table2_ColumnLookup,0),FALSE)
+N("309"),
  IF(VALUE(LEFT($A51,3))=310,VLOOKUP(VALUE(MID($B51,2,1)),_310_Table2,MATCH(MID($B51,1,1),_310_Table2_ColumnLookup,0),FALSE)
+N("310"),
  IF(AND(VALUE(LEFT($A51,3))=311,LEN($I51)=4),VLOOKUP($I51,_311_Table2,MATCH($B51,_311_Table2_ColumnLookup,0),FALSE),
  IF(AND(VALUE(LEFT($A51,3))=311,OR($B51="I2",$B51="J2",$B51="K2",$B51="L2")),VLOOKUP('311'!$G$58,_311_Table2,MATCH(MID($B51,1,1),_311_Table2_ColumnLookup,0),FALSE),
  IF(AND(VALUE(LEFT($A51,3))=311,RIGHT($B51,5)="Total"),VLOOKUP('311'!$G$59,_311_Table2,MATCH(MID($B51,1,1),_311_Table2_ColumnLookup,0),FALSE),
  IF(VALUE(LEFT($A51,3))=311,VLOOKUP(VALUE(MID($B51,2,1)),_311_Table2,MATCH(MID($B51,1,1),_311_Table2_ColumnLookup,0),FALSE)
+N("311"),
  IF(AND(VALUE(LEFT($A51,3))=312,LEFT($G51,10)="Unincepted",$B51="G "),VLOOKUP(" ULO",_312_Table2,MATCH('312'!$N$16,_312_Table2_ColumnLookup,0),FALSE),
  IF(AND(VALUE(LEFT($A51,3))=312,LEFT($G51,10)="Unincepted",$B51="O "),VLOOKUP(" ULO",_312_Table2,MATCH('312'!$V$16,_312_Table2_ColumnLookup,0),FALSE),
  IF(AND(VALUE(LEFT($A51,3))=312,LEFT($G51,10)="Unincepted",$B51="Q "),VLOOKUP(" ULO",_312_Table2,MATCH('312'!$X$16,_312_Table2_ColumnLookup,0),FALSE),
  IF(AND(VALUE(LEFT($A51,3))=312,LEFT($G51,10)="Unincepted"),VLOOKUP(" ULO",_312_Table2,MATCH(LEFT($B51,1),_312_Table2_ColumnLookup,0),FALSE),
  IF(AND(VALUE(LEFT($A51,3))=312,LEFT($G51,5)="Total",$B51="G "),VLOOKUP('312'!$F$80,_312_Table2,MATCH('312'!$N$16,_312_Table2_ColumnLookup,0),FALSE),
  IF(AND(VALUE(LEFT($A51,3))=312,LEFT($G51,5)="Total",$B51="O "),VLOOKUP('312'!$F$80,_312_Table2,MATCH('312'!$V$16,_312_Table2_ColumnLookup,0),FALSE),
  IF(AND(VALUE(LEFT($A51,3))=312,LEFT($G51,5)="Total",$B51="Q "),VLOOKUP('312'!$F$80,_312_Table2,MATCH('312'!$X$16,_312_Table2_ColumnLookup,0),FALSE),
  IF(AND(VALUE(LEFT($A51,3))=312,LEFT($G51,5)="Total"),VLOOKUP('312'!$F$80,_312_Table2,MATCH(LEFT($B51,1),_312_Table2_ColumnLookup,0),FALSE),
  IF(AND(VALUE(LEFT($A51,3))=312,LEN($I51)=4,$B51="G"),VLOOKUP($I51,_312_Table2,MATCH('312'!$N$16,_312_Table2_ColumnLookup,0),FALSE),
  IF(AND(VALUE(LEFT($A51,3))=312,LEN($I51)=4,$B51="O"),VLOOKUP($I51,_312_Table2,MATCH('312'!$V$16,_312_Table2_ColumnLookup,0),FALSE),
  IF(AND(VALUE(LEFT($A51,3))=312,LEN($I51)=4,$B51="Q"),VLOOKUP($I51,_312_Table2,MATCH('312'!$X$16,_312_Table2_ColumnLookup,0),FALSE),
  IF(AND(VALUE(LEFT($A51,3))=312,LEN($I51)=4),VLOOKUP($I51,_312_Table2,MATCH(LEFT($B51,1),_312_Table2_ColumnLookup,0),FALSE)
+N("312"),
  IF(VALUE(LEFT($A51,3))=313,VLOOKUP(VALUE(MID($B51,2,1)),_313_Table2,MATCH(MID($B51,1,1),_313_Table2_ColumnLookup,0),FALSE)
+N("313"),
  IF(AND(VALUE(LEFT($A51,3))=314,LEN($B51)=3),VLOOKUP(VALUE(MID($B51,2,2)),_314_Table2,MATCH(MID($B51,1,1),_314_Table2_ColumnLookup,0),FALSE),
  IF(VALUE(LEFT($A51,3))=314,VLOOKUP(VALUE(MID($B51,2,1)),_314_Table2,MATCH(MID($B51,1,1),_314_Table2_ColumnLookup,0),FALSE)
+N("314"),
""))))))))))))))))))))))))</f>
        <v>0</v>
      </c>
      <c r="F51" s="238" t="e">
        <f>IF(AND(VALUE(LEFT($A51,3))=309,LEN($B51)=3),VLOOKUP(VALUE(MID($B51,2,2)),_309_Table3,MATCH(MID($B51,1,1),_309_Table3_ColumnLookup,0),FALSE),
  IF($C51="309 LCR SummaryA",OneYearSCR,IF($C51="309 LCR SummaryB",UltimateSCR,IF(VALUE(LEFT($A51,3))=309,VLOOKUP(VALUE(MID($B51,2,1)),_309_Table3,MATCH(MID($B51,1,1),_309_Table3_ColumnLookup,0),FALSE)
+N("309"),
  IF(VALUE(LEFT($A51,3))=310,VLOOKUP(VALUE(MID($B51,2,1)),_310_Table3,MATCH(MID($B51,1,1),_310_Table3_ColumnLookup,0),FALSE)
+N("310"),
  IF(AND(VALUE(LEFT($A51,3))=311,LEN($I51)=4),VLOOKUP($I51,_311_Table3,MATCH($B51,_311_Table3_ColumnLookup,0),FALSE),
  IF(AND(VALUE(LEFT($A51,3))=311,OR($B51="I2",$B51="J2",$B51="K2",$B51="L2")),VLOOKUP('311'!$G$58,_311_Table3,MATCH(MID($B51,1,1),_311_Table3_ColumnLookup,0),FALSE),
  IF(AND(VALUE(LEFT($A51,3))=311,RIGHT($B51,5)="Total"),VLOOKUP('311'!$G$59,_311_Table3,MATCH(MID($B51,1,1),_311_Table3_ColumnLookup,0),FALSE),
  IF(VALUE(LEFT($A51,3))=311,VLOOKUP(VALUE(MID($B51,2,1)),_311_Table3,MATCH(MID($B51,1,1),_311_Table3_ColumnLookup,0),FALSE)
+N("311"),
  IF(AND(VALUE(LEFT($A51,3))=312,LEFT($G51,10)="Unincepted",$B51="G "),VLOOKUP(" ULO",_312_Table3,MATCH('312'!$N$16,_312_Table3_ColumnLookup,0),FALSE),
  IF(AND(VALUE(LEFT($A51,3))=312,LEFT($G51,10)="Unincepted",$B51="O "),VLOOKUP(" ULO",_312_Table3,MATCH('312'!$V$16,_312_Table3_ColumnLookup,0),FALSE),
  IF(AND(VALUE(LEFT($A51,3))=312,LEFT($G51,10)="Unincepted",$B51="Q "),VLOOKUP(" ULO",_312_Table3,MATCH('312'!$X$16,_312_Table3_ColumnLookup,0),FALSE),
  IF(AND(VALUE(LEFT($A51,3))=312,LEFT($G51,10)="Unincepted"),VLOOKUP(" ULO",_312_Table3,MATCH(LEFT($B51,1),_312_Table3_ColumnLookup,0),FALSE),
  IF(AND(VALUE(LEFT($A51,3))=312,LEFT($G51,5)="Total",$B51="G "),VLOOKUP('312'!$F$80,_312_Table3,MATCH('312'!$N$16,_312_Table3_ColumnLookup,0),FALSE),
  IF(AND(VALUE(LEFT($A51,3))=312,LEFT($G51,5)="Total",$B51="O "),VLOOKUP('312'!$F$80,_312_Table3,MATCH('312'!$V$16,_312_Table3_ColumnLookup,0),FALSE),
  IF(AND(VALUE(LEFT($A51,3))=312,LEFT($G51,5)="Total",$B51="Q "),VLOOKUP('312'!$F$80,_312_Table3,MATCH('312'!$X$16,_312_Table3_ColumnLookup,0),FALSE),
  IF(AND(VALUE(LEFT($A51,3))=312,LEFT($G51,5)="Total"),VLOOKUP('312'!$F$80,_312_Table3,MATCH(LEFT($B51,1),_312_Table3_ColumnLookup,0),FALSE),
  IF(AND(VALUE(LEFT($A51,3))=312,LEN($I51)=4,$B51="G"),VLOOKUP($I51,_312_Table3,MATCH('312'!$N$16,_312_Table3_ColumnLookup,0),FALSE),
  IF(AND(VALUE(LEFT($A51,3))=312,LEN($I51)=4,$B51="O"),VLOOKUP($I51,_312_Table3,MATCH('312'!$V$16,_312_Table3_ColumnLookup,0),FALSE),
  IF(AND(VALUE(LEFT($A51,3))=312,LEN($I51)=4,$B51="Q"),VLOOKUP($I51,_312_Table3,MATCH('312'!$X$16,_312_Table3_ColumnLookup,0),FALSE),
  IF(AND(VALUE(LEFT($A51,3))=312,LEN($I51)=4),VLOOKUP($I51,_312_Table3,MATCH(LEFT($B51,1),_312_Table3_ColumnLookup,0),FALSE)
+N("312"),
  IF(VALUE(LEFT($A51,3))=313,VLOOKUP(VALUE(MID($B51,2,1)),_313_Table3,MATCH(MID($B51,1,1),_313_Table3_ColumnLookup,0),FALSE)
+N("313"),
  IF(AND(VALUE(LEFT($A51,3))=314,LEN($B51)=3),VLOOKUP(VALUE(MID($B51,2,2)),_314_Table3,MATCH(MID($B51,1,1),_314_Table3_ColumnLookup,0),FALSE),
  IF(VALUE(LEFT($A51,3))=314,VLOOKUP(VALUE(MID($B51,2,1)),_314_Table3,MATCH(MID($B51,1,1),_314_Table3_ColumnLookup,0),FALSE)
+N("314"),
""))))))))))))))))))))))))</f>
        <v>#NAME?</v>
      </c>
      <c r="G51" t="s">
        <v>980</v>
      </c>
      <c r="H51" s="321">
        <f>IFERROR(
IF(ISERROR($D51)=FALSE,$D51,IF(ISERROR($E51)=FALSE,$E51,IF(ISERROR($F51)=FALSE,$F51
+N("012 checkboxes"),
IF(
IF(OR(LEFT($A51,9)="Syndicate",LEFT($A51,12)="NewSyndicate"),VLOOKUP($A51,'012'!$J:$ZW,MATCH("Link to button",'012'!$J$1:$ZW$1,0),0)
+N("309 checkbox"),
IF($C51="309 LCR Summary0",VLOOKUP("Notes990",'309'!$P:$ZZ,MATCH("Link to button",'309'!$P$1:$ZZ$1,0),0)
+N("313 checkboxes"),
IF($C51="313 Financial Information0LcmVsScr",IF($C51="309 LCR Summary0",VLOOKUP("LcmVsScr",'309'!$N:$ZZ,MATCH("Link to button",'309'!$N$1:$ZZ$1,0),0),
IF($C51="313 Financial Information0LcrDocAttached",IF($C51="309 LCR Summary0",VLOOKUP("LcrDocAttached",'309'!$N:$ZZ,MATCH("Link to button",'309'!$N$1:$ZZ$1,0),
0)))))))=1,TRUE,FALSE)
))),"")</f>
        <v>0</v>
      </c>
    </row>
    <row r="52" spans="1:8" customFormat="1">
      <c r="A52" s="237" t="str">
        <f>VLOOKUP($G52,CSVLookups!$B:$R,MATCH(A$1,CSVLookups!$B$1:$R$1,0),FALSE)</f>
        <v>309 LCR Summary</v>
      </c>
      <c r="B52" s="237" t="str">
        <f>VLOOKUP($G52,CSVLookups!$B:$R,MATCH(B$1,CSVLookups!$B$1:$R$1,0),FALSE)</f>
        <v>D8</v>
      </c>
      <c r="C52" s="238" t="str">
        <f t="shared" si="1"/>
        <v>309 LCR SummaryD8</v>
      </c>
      <c r="D52" s="238" t="e">
        <f>IF(AND(VALUE(LEFT($A52,3))=309,LEN($B52)=3),VLOOKUP(VALUE(MID($B52,2,2)),_309_Table1,MATCH(MID($B52,1,1),_309_Table1_ColumnLookup,0),FALSE),
  IF($C52="309 LCR SummaryA",OneYearSCR,IF($C52="309 LCR SummaryB",UltimateSCR,IF(VALUE(LEFT($A52,3))=309,VLOOKUP(VALUE(MID($B52,2,1)),_309_Table1,MATCH(MID($B52,1,1),_309_Table1_ColumnLookup,0),FALSE)
+N("309"),
  IF(VALUE(LEFT($A52,3))=310,VLOOKUP(VALUE(MID($B52,2,1)),_310_Table1,MATCH(MID($B52,1,1),_310_Table1_ColumnLookup,0),FALSE)
+N("310"),
  IF(AND(VALUE(LEFT($A52,3))=311,LEN($I52)=4),VLOOKUP($I52,_311_Table1,MATCH($B52,_311_Table1_ColumnLookup,0),FALSE),
  IF(AND(VALUE(LEFT($A52,3))=311,OR($B52="I2",$B52="J2",$B52="K2",$B52="L2")),VLOOKUP('311'!$G$58,_311_Table1,MATCH(MID($B52,1,1),_311_Table1_ColumnLookup,0),FALSE),
  IF(AND(VALUE(LEFT($A52,3))=311,RIGHT($B52,5)="Total"),VLOOKUP('311'!$G$59,_311_Table1,MATCH(MID($B52,1,1),_311_Table1_ColumnLookup,0),FALSE),
  IF(VALUE(LEFT($A52,3))=311,VLOOKUP(VALUE(MID($B52,2,1)),_311_Table1,MATCH(MID($B52,1,1),_311_Table1_ColumnLookup,0),FALSE)
+N("311"),
  IF(AND(VALUE(LEFT($A52,3))=312,LEFT($G52,10)="Unincepted",$B52="G "),VLOOKUP(" ULO",_312_Table1,MATCH('312'!$N$16,_312_Table1_ColumnLookup,0),FALSE),
  IF(AND(VALUE(LEFT($A52,3))=312,LEFT($G52,10)="Unincepted",$B52="O "),VLOOKUP(" ULO",_312_Table1,MATCH('312'!$V$16,_312_Table1_ColumnLookup,0),FALSE),
  IF(AND(VALUE(LEFT($A52,3))=312,LEFT($G52,10)="Unincepted",$B52="Q "),VLOOKUP(" ULO",_312_Table1,MATCH('312'!$X$16,_312_Table1_ColumnLookup,0),FALSE),
  IF(AND(VALUE(LEFT($A52,3))=312,LEFT($G52,10)="Unincepted"),VLOOKUP(" ULO",_312_Table1,MATCH(LEFT($B52,1),_312_Table1_ColumnLookup,0),FALSE),
  IF(AND(VALUE(LEFT($A52,3))=312,LEFT($G52,5)="Total",$B52="G "),VLOOKUP('312'!$F$80,_312_Table1,MATCH('312'!$N$16,_312_Table1_ColumnLookup,0),FALSE),
  IF(AND(VALUE(LEFT($A52,3))=312,LEFT($G52,5)="Total",$B52="O "),VLOOKUP('312'!$F$80,_312_Table1,MATCH('312'!$V$16,_312_Table1_ColumnLookup,0),FALSE),
  IF(AND(VALUE(LEFT($A52,3))=312,LEFT($G52,5)="Total",$B52="Q "),VLOOKUP('312'!$F$80,_312_Table1,MATCH('312'!$X$16,_312_Table1_ColumnLookup,0),FALSE),
  IF(AND(VALUE(LEFT($A52,3))=312,LEFT($G52,5)="Total"),VLOOKUP('312'!$F$80,_312_Table1,MATCH(LEFT($B52,1),_312_Table1_ColumnLookup,0),FALSE),
  IF(AND(VALUE(LEFT($A52,3))=312,LEN($I52)=4,$B52="G"),VLOOKUP($I52,_312_Table1,MATCH('312'!$N$16,_312_Table1_ColumnLookup,0),FALSE),
  IF(AND(VALUE(LEFT($A52,3))=312,LEN($I52)=4,$B52="O"),VLOOKUP($I52,_312_Table1,MATCH('312'!$V$16,_312_Table1_ColumnLookup,0),FALSE),
  IF(AND(VALUE(LEFT($A52,3))=312,LEN($I52)=4,$B52="Q"),VLOOKUP($I52,_312_Table1,MATCH('312'!$X$16,_312_Table1_ColumnLookup,0),FALSE),
  IF(AND(VALUE(LEFT($A52,3))=312,LEN($I52)=4),VLOOKUP($I52,_312_Table1,MATCH(LEFT($B52,1),_312_Table1_ColumnLookup,0),FALSE)
+N("312"),
  IF(VALUE(LEFT($A52,3))=313,VLOOKUP(VALUE(MID($B52,2,1)),_313_Table1,MATCH(MID($B52,1,1),_313_Table1_ColumnLookup,0),FALSE)
+N("313"),
  IF(AND(VALUE(LEFT($A52,3))=314,LEN($B52)=3),VLOOKUP(VALUE(MID($B52,2,2)),_314_Table1,MATCH(MID($B52,1,1),_314_Table1_ColumnLookup,0),FALSE),
  IF(VALUE(LEFT($A52,3))=314,VLOOKUP(VALUE(MID($B52,2,1)),_314_Table1,MATCH(MID($B52,1,1),_314_Table1_ColumnLookup,0),FALSE)
+N("314"),
""))))))))))))))))))))))))</f>
        <v>#N/A</v>
      </c>
      <c r="E52" s="238">
        <f>IF(AND(VALUE(LEFT($A52,3))=309,LEN($B52)=3),VLOOKUP(VALUE(MID($B52,2,2)),_309_Table2,MATCH(MID($B52,1,1),_309_Table2_ColumnLookup,0),FALSE),
  IF($C52="309 LCR SummaryA",OneYearSCR,IF($C52="309 LCR SummaryB",UltimateSCR,IF(VALUE(LEFT($A52,3))=309,VLOOKUP(VALUE(MID($B52,2,1)),_309_Table2,MATCH(MID($B52,1,1),_309_Table2_ColumnLookup,0),FALSE)
+N("309"),
  IF(VALUE(LEFT($A52,3))=310,VLOOKUP(VALUE(MID($B52,2,1)),_310_Table2,MATCH(MID($B52,1,1),_310_Table2_ColumnLookup,0),FALSE)
+N("310"),
  IF(AND(VALUE(LEFT($A52,3))=311,LEN($I52)=4),VLOOKUP($I52,_311_Table2,MATCH($B52,_311_Table2_ColumnLookup,0),FALSE),
  IF(AND(VALUE(LEFT($A52,3))=311,OR($B52="I2",$B52="J2",$B52="K2",$B52="L2")),VLOOKUP('311'!$G$58,_311_Table2,MATCH(MID($B52,1,1),_311_Table2_ColumnLookup,0),FALSE),
  IF(AND(VALUE(LEFT($A52,3))=311,RIGHT($B52,5)="Total"),VLOOKUP('311'!$G$59,_311_Table2,MATCH(MID($B52,1,1),_311_Table2_ColumnLookup,0),FALSE),
  IF(VALUE(LEFT($A52,3))=311,VLOOKUP(VALUE(MID($B52,2,1)),_311_Table2,MATCH(MID($B52,1,1),_311_Table2_ColumnLookup,0),FALSE)
+N("311"),
  IF(AND(VALUE(LEFT($A52,3))=312,LEFT($G52,10)="Unincepted",$B52="G "),VLOOKUP(" ULO",_312_Table2,MATCH('312'!$N$16,_312_Table2_ColumnLookup,0),FALSE),
  IF(AND(VALUE(LEFT($A52,3))=312,LEFT($G52,10)="Unincepted",$B52="O "),VLOOKUP(" ULO",_312_Table2,MATCH('312'!$V$16,_312_Table2_ColumnLookup,0),FALSE),
  IF(AND(VALUE(LEFT($A52,3))=312,LEFT($G52,10)="Unincepted",$B52="Q "),VLOOKUP(" ULO",_312_Table2,MATCH('312'!$X$16,_312_Table2_ColumnLookup,0),FALSE),
  IF(AND(VALUE(LEFT($A52,3))=312,LEFT($G52,10)="Unincepted"),VLOOKUP(" ULO",_312_Table2,MATCH(LEFT($B52,1),_312_Table2_ColumnLookup,0),FALSE),
  IF(AND(VALUE(LEFT($A52,3))=312,LEFT($G52,5)="Total",$B52="G "),VLOOKUP('312'!$F$80,_312_Table2,MATCH('312'!$N$16,_312_Table2_ColumnLookup,0),FALSE),
  IF(AND(VALUE(LEFT($A52,3))=312,LEFT($G52,5)="Total",$B52="O "),VLOOKUP('312'!$F$80,_312_Table2,MATCH('312'!$V$16,_312_Table2_ColumnLookup,0),FALSE),
  IF(AND(VALUE(LEFT($A52,3))=312,LEFT($G52,5)="Total",$B52="Q "),VLOOKUP('312'!$F$80,_312_Table2,MATCH('312'!$X$16,_312_Table2_ColumnLookup,0),FALSE),
  IF(AND(VALUE(LEFT($A52,3))=312,LEFT($G52,5)="Total"),VLOOKUP('312'!$F$80,_312_Table2,MATCH(LEFT($B52,1),_312_Table2_ColumnLookup,0),FALSE),
  IF(AND(VALUE(LEFT($A52,3))=312,LEN($I52)=4,$B52="G"),VLOOKUP($I52,_312_Table2,MATCH('312'!$N$16,_312_Table2_ColumnLookup,0),FALSE),
  IF(AND(VALUE(LEFT($A52,3))=312,LEN($I52)=4,$B52="O"),VLOOKUP($I52,_312_Table2,MATCH('312'!$V$16,_312_Table2_ColumnLookup,0),FALSE),
  IF(AND(VALUE(LEFT($A52,3))=312,LEN($I52)=4,$B52="Q"),VLOOKUP($I52,_312_Table2,MATCH('312'!$X$16,_312_Table2_ColumnLookup,0),FALSE),
  IF(AND(VALUE(LEFT($A52,3))=312,LEN($I52)=4),VLOOKUP($I52,_312_Table2,MATCH(LEFT($B52,1),_312_Table2_ColumnLookup,0),FALSE)
+N("312"),
  IF(VALUE(LEFT($A52,3))=313,VLOOKUP(VALUE(MID($B52,2,1)),_313_Table2,MATCH(MID($B52,1,1),_313_Table2_ColumnLookup,0),FALSE)
+N("313"),
  IF(AND(VALUE(LEFT($A52,3))=314,LEN($B52)=3),VLOOKUP(VALUE(MID($B52,2,2)),_314_Table2,MATCH(MID($B52,1,1),_314_Table2_ColumnLookup,0),FALSE),
  IF(VALUE(LEFT($A52,3))=314,VLOOKUP(VALUE(MID($B52,2,1)),_314_Table2,MATCH(MID($B52,1,1),_314_Table2_ColumnLookup,0),FALSE)
+N("314"),
""))))))))))))))))))))))))</f>
        <v>0</v>
      </c>
      <c r="F52" s="238" t="e">
        <f>IF(AND(VALUE(LEFT($A52,3))=309,LEN($B52)=3),VLOOKUP(VALUE(MID($B52,2,2)),_309_Table3,MATCH(MID($B52,1,1),_309_Table3_ColumnLookup,0),FALSE),
  IF($C52="309 LCR SummaryA",OneYearSCR,IF($C52="309 LCR SummaryB",UltimateSCR,IF(VALUE(LEFT($A52,3))=309,VLOOKUP(VALUE(MID($B52,2,1)),_309_Table3,MATCH(MID($B52,1,1),_309_Table3_ColumnLookup,0),FALSE)
+N("309"),
  IF(VALUE(LEFT($A52,3))=310,VLOOKUP(VALUE(MID($B52,2,1)),_310_Table3,MATCH(MID($B52,1,1),_310_Table3_ColumnLookup,0),FALSE)
+N("310"),
  IF(AND(VALUE(LEFT($A52,3))=311,LEN($I52)=4),VLOOKUP($I52,_311_Table3,MATCH($B52,_311_Table3_ColumnLookup,0),FALSE),
  IF(AND(VALUE(LEFT($A52,3))=311,OR($B52="I2",$B52="J2",$B52="K2",$B52="L2")),VLOOKUP('311'!$G$58,_311_Table3,MATCH(MID($B52,1,1),_311_Table3_ColumnLookup,0),FALSE),
  IF(AND(VALUE(LEFT($A52,3))=311,RIGHT($B52,5)="Total"),VLOOKUP('311'!$G$59,_311_Table3,MATCH(MID($B52,1,1),_311_Table3_ColumnLookup,0),FALSE),
  IF(VALUE(LEFT($A52,3))=311,VLOOKUP(VALUE(MID($B52,2,1)),_311_Table3,MATCH(MID($B52,1,1),_311_Table3_ColumnLookup,0),FALSE)
+N("311"),
  IF(AND(VALUE(LEFT($A52,3))=312,LEFT($G52,10)="Unincepted",$B52="G "),VLOOKUP(" ULO",_312_Table3,MATCH('312'!$N$16,_312_Table3_ColumnLookup,0),FALSE),
  IF(AND(VALUE(LEFT($A52,3))=312,LEFT($G52,10)="Unincepted",$B52="O "),VLOOKUP(" ULO",_312_Table3,MATCH('312'!$V$16,_312_Table3_ColumnLookup,0),FALSE),
  IF(AND(VALUE(LEFT($A52,3))=312,LEFT($G52,10)="Unincepted",$B52="Q "),VLOOKUP(" ULO",_312_Table3,MATCH('312'!$X$16,_312_Table3_ColumnLookup,0),FALSE),
  IF(AND(VALUE(LEFT($A52,3))=312,LEFT($G52,10)="Unincepted"),VLOOKUP(" ULO",_312_Table3,MATCH(LEFT($B52,1),_312_Table3_ColumnLookup,0),FALSE),
  IF(AND(VALUE(LEFT($A52,3))=312,LEFT($G52,5)="Total",$B52="G "),VLOOKUP('312'!$F$80,_312_Table3,MATCH('312'!$N$16,_312_Table3_ColumnLookup,0),FALSE),
  IF(AND(VALUE(LEFT($A52,3))=312,LEFT($G52,5)="Total",$B52="O "),VLOOKUP('312'!$F$80,_312_Table3,MATCH('312'!$V$16,_312_Table3_ColumnLookup,0),FALSE),
  IF(AND(VALUE(LEFT($A52,3))=312,LEFT($G52,5)="Total",$B52="Q "),VLOOKUP('312'!$F$80,_312_Table3,MATCH('312'!$X$16,_312_Table3_ColumnLookup,0),FALSE),
  IF(AND(VALUE(LEFT($A52,3))=312,LEFT($G52,5)="Total"),VLOOKUP('312'!$F$80,_312_Table3,MATCH(LEFT($B52,1),_312_Table3_ColumnLookup,0),FALSE),
  IF(AND(VALUE(LEFT($A52,3))=312,LEN($I52)=4,$B52="G"),VLOOKUP($I52,_312_Table3,MATCH('312'!$N$16,_312_Table3_ColumnLookup,0),FALSE),
  IF(AND(VALUE(LEFT($A52,3))=312,LEN($I52)=4,$B52="O"),VLOOKUP($I52,_312_Table3,MATCH('312'!$V$16,_312_Table3_ColumnLookup,0),FALSE),
  IF(AND(VALUE(LEFT($A52,3))=312,LEN($I52)=4,$B52="Q"),VLOOKUP($I52,_312_Table3,MATCH('312'!$X$16,_312_Table3_ColumnLookup,0),FALSE),
  IF(AND(VALUE(LEFT($A52,3))=312,LEN($I52)=4),VLOOKUP($I52,_312_Table3,MATCH(LEFT($B52,1),_312_Table3_ColumnLookup,0),FALSE)
+N("312"),
  IF(VALUE(LEFT($A52,3))=313,VLOOKUP(VALUE(MID($B52,2,1)),_313_Table3,MATCH(MID($B52,1,1),_313_Table3_ColumnLookup,0),FALSE)
+N("313"),
  IF(AND(VALUE(LEFT($A52,3))=314,LEN($B52)=3),VLOOKUP(VALUE(MID($B52,2,2)),_314_Table3,MATCH(MID($B52,1,1),_314_Table3_ColumnLookup,0),FALSE),
  IF(VALUE(LEFT($A52,3))=314,VLOOKUP(VALUE(MID($B52,2,1)),_314_Table3,MATCH(MID($B52,1,1),_314_Table3_ColumnLookup,0),FALSE)
+N("314"),
""))))))))))))))))))))))))</f>
        <v>#NAME?</v>
      </c>
      <c r="G52" t="s">
        <v>982</v>
      </c>
      <c r="H52" s="321">
        <f>IFERROR(
IF(ISERROR($D52)=FALSE,$D52,IF(ISERROR($E52)=FALSE,$E52,IF(ISERROR($F52)=FALSE,$F52
+N("012 checkboxes"),
IF(
IF(OR(LEFT($A52,9)="Syndicate",LEFT($A52,12)="NewSyndicate"),VLOOKUP($A52,'012'!$J:$ZW,MATCH("Link to button",'012'!$J$1:$ZW$1,0),0)
+N("309 checkbox"),
IF($C52="309 LCR Summary0",VLOOKUP("Notes990",'309'!$P:$ZZ,MATCH("Link to button",'309'!$P$1:$ZZ$1,0),0)
+N("313 checkboxes"),
IF($C52="313 Financial Information0LcmVsScr",IF($C52="309 LCR Summary0",VLOOKUP("LcmVsScr",'309'!$N:$ZZ,MATCH("Link to button",'309'!$N$1:$ZZ$1,0),0),
IF($C52="313 Financial Information0LcrDocAttached",IF($C52="309 LCR Summary0",VLOOKUP("LcrDocAttached",'309'!$N:$ZZ,MATCH("Link to button",'309'!$N$1:$ZZ$1,0),
0)))))))=1,TRUE,FALSE)
))),"")</f>
        <v>0</v>
      </c>
    </row>
    <row r="53" spans="1:8" customFormat="1">
      <c r="A53" s="237" t="str">
        <f>VLOOKUP($G53,CSVLookups!$B:$R,MATCH(A$1,CSVLookups!$B$1:$R$1,0),FALSE)</f>
        <v>309 LCR Summary</v>
      </c>
      <c r="B53" s="237" t="str">
        <f>VLOOKUP($G53,CSVLookups!$B:$R,MATCH(B$1,CSVLookups!$B$1:$R$1,0),FALSE)</f>
        <v>E8</v>
      </c>
      <c r="C53" s="238" t="str">
        <f t="shared" si="1"/>
        <v>309 LCR SummaryE8</v>
      </c>
      <c r="D53" s="238" t="e">
        <f>IF(AND(VALUE(LEFT($A53,3))=309,LEN($B53)=3),VLOOKUP(VALUE(MID($B53,2,2)),_309_Table1,MATCH(MID($B53,1,1),_309_Table1_ColumnLookup,0),FALSE),
  IF($C53="309 LCR SummaryA",OneYearSCR,IF($C53="309 LCR SummaryB",UltimateSCR,IF(VALUE(LEFT($A53,3))=309,VLOOKUP(VALUE(MID($B53,2,1)),_309_Table1,MATCH(MID($B53,1,1),_309_Table1_ColumnLookup,0),FALSE)
+N("309"),
  IF(VALUE(LEFT($A53,3))=310,VLOOKUP(VALUE(MID($B53,2,1)),_310_Table1,MATCH(MID($B53,1,1),_310_Table1_ColumnLookup,0),FALSE)
+N("310"),
  IF(AND(VALUE(LEFT($A53,3))=311,LEN($I53)=4),VLOOKUP($I53,_311_Table1,MATCH($B53,_311_Table1_ColumnLookup,0),FALSE),
  IF(AND(VALUE(LEFT($A53,3))=311,OR($B53="I2",$B53="J2",$B53="K2",$B53="L2")),VLOOKUP('311'!$G$58,_311_Table1,MATCH(MID($B53,1,1),_311_Table1_ColumnLookup,0),FALSE),
  IF(AND(VALUE(LEFT($A53,3))=311,RIGHT($B53,5)="Total"),VLOOKUP('311'!$G$59,_311_Table1,MATCH(MID($B53,1,1),_311_Table1_ColumnLookup,0),FALSE),
  IF(VALUE(LEFT($A53,3))=311,VLOOKUP(VALUE(MID($B53,2,1)),_311_Table1,MATCH(MID($B53,1,1),_311_Table1_ColumnLookup,0),FALSE)
+N("311"),
  IF(AND(VALUE(LEFT($A53,3))=312,LEFT($G53,10)="Unincepted",$B53="G "),VLOOKUP(" ULO",_312_Table1,MATCH('312'!$N$16,_312_Table1_ColumnLookup,0),FALSE),
  IF(AND(VALUE(LEFT($A53,3))=312,LEFT($G53,10)="Unincepted",$B53="O "),VLOOKUP(" ULO",_312_Table1,MATCH('312'!$V$16,_312_Table1_ColumnLookup,0),FALSE),
  IF(AND(VALUE(LEFT($A53,3))=312,LEFT($G53,10)="Unincepted",$B53="Q "),VLOOKUP(" ULO",_312_Table1,MATCH('312'!$X$16,_312_Table1_ColumnLookup,0),FALSE),
  IF(AND(VALUE(LEFT($A53,3))=312,LEFT($G53,10)="Unincepted"),VLOOKUP(" ULO",_312_Table1,MATCH(LEFT($B53,1),_312_Table1_ColumnLookup,0),FALSE),
  IF(AND(VALUE(LEFT($A53,3))=312,LEFT($G53,5)="Total",$B53="G "),VLOOKUP('312'!$F$80,_312_Table1,MATCH('312'!$N$16,_312_Table1_ColumnLookup,0),FALSE),
  IF(AND(VALUE(LEFT($A53,3))=312,LEFT($G53,5)="Total",$B53="O "),VLOOKUP('312'!$F$80,_312_Table1,MATCH('312'!$V$16,_312_Table1_ColumnLookup,0),FALSE),
  IF(AND(VALUE(LEFT($A53,3))=312,LEFT($G53,5)="Total",$B53="Q "),VLOOKUP('312'!$F$80,_312_Table1,MATCH('312'!$X$16,_312_Table1_ColumnLookup,0),FALSE),
  IF(AND(VALUE(LEFT($A53,3))=312,LEFT($G53,5)="Total"),VLOOKUP('312'!$F$80,_312_Table1,MATCH(LEFT($B53,1),_312_Table1_ColumnLookup,0),FALSE),
  IF(AND(VALUE(LEFT($A53,3))=312,LEN($I53)=4,$B53="G"),VLOOKUP($I53,_312_Table1,MATCH('312'!$N$16,_312_Table1_ColumnLookup,0),FALSE),
  IF(AND(VALUE(LEFT($A53,3))=312,LEN($I53)=4,$B53="O"),VLOOKUP($I53,_312_Table1,MATCH('312'!$V$16,_312_Table1_ColumnLookup,0),FALSE),
  IF(AND(VALUE(LEFT($A53,3))=312,LEN($I53)=4,$B53="Q"),VLOOKUP($I53,_312_Table1,MATCH('312'!$X$16,_312_Table1_ColumnLookup,0),FALSE),
  IF(AND(VALUE(LEFT($A53,3))=312,LEN($I53)=4),VLOOKUP($I53,_312_Table1,MATCH(LEFT($B53,1),_312_Table1_ColumnLookup,0),FALSE)
+N("312"),
  IF(VALUE(LEFT($A53,3))=313,VLOOKUP(VALUE(MID($B53,2,1)),_313_Table1,MATCH(MID($B53,1,1),_313_Table1_ColumnLookup,0),FALSE)
+N("313"),
  IF(AND(VALUE(LEFT($A53,3))=314,LEN($B53)=3),VLOOKUP(VALUE(MID($B53,2,2)),_314_Table1,MATCH(MID($B53,1,1),_314_Table1_ColumnLookup,0),FALSE),
  IF(VALUE(LEFT($A53,3))=314,VLOOKUP(VALUE(MID($B53,2,1)),_314_Table1,MATCH(MID($B53,1,1),_314_Table1_ColumnLookup,0),FALSE)
+N("314"),
""))))))))))))))))))))))))</f>
        <v>#N/A</v>
      </c>
      <c r="E53" s="238">
        <f>IF(AND(VALUE(LEFT($A53,3))=309,LEN($B53)=3),VLOOKUP(VALUE(MID($B53,2,2)),_309_Table2,MATCH(MID($B53,1,1),_309_Table2_ColumnLookup,0),FALSE),
  IF($C53="309 LCR SummaryA",OneYearSCR,IF($C53="309 LCR SummaryB",UltimateSCR,IF(VALUE(LEFT($A53,3))=309,VLOOKUP(VALUE(MID($B53,2,1)),_309_Table2,MATCH(MID($B53,1,1),_309_Table2_ColumnLookup,0),FALSE)
+N("309"),
  IF(VALUE(LEFT($A53,3))=310,VLOOKUP(VALUE(MID($B53,2,1)),_310_Table2,MATCH(MID($B53,1,1),_310_Table2_ColumnLookup,0),FALSE)
+N("310"),
  IF(AND(VALUE(LEFT($A53,3))=311,LEN($I53)=4),VLOOKUP($I53,_311_Table2,MATCH($B53,_311_Table2_ColumnLookup,0),FALSE),
  IF(AND(VALUE(LEFT($A53,3))=311,OR($B53="I2",$B53="J2",$B53="K2",$B53="L2")),VLOOKUP('311'!$G$58,_311_Table2,MATCH(MID($B53,1,1),_311_Table2_ColumnLookup,0),FALSE),
  IF(AND(VALUE(LEFT($A53,3))=311,RIGHT($B53,5)="Total"),VLOOKUP('311'!$G$59,_311_Table2,MATCH(MID($B53,1,1),_311_Table2_ColumnLookup,0),FALSE),
  IF(VALUE(LEFT($A53,3))=311,VLOOKUP(VALUE(MID($B53,2,1)),_311_Table2,MATCH(MID($B53,1,1),_311_Table2_ColumnLookup,0),FALSE)
+N("311"),
  IF(AND(VALUE(LEFT($A53,3))=312,LEFT($G53,10)="Unincepted",$B53="G "),VLOOKUP(" ULO",_312_Table2,MATCH('312'!$N$16,_312_Table2_ColumnLookup,0),FALSE),
  IF(AND(VALUE(LEFT($A53,3))=312,LEFT($G53,10)="Unincepted",$B53="O "),VLOOKUP(" ULO",_312_Table2,MATCH('312'!$V$16,_312_Table2_ColumnLookup,0),FALSE),
  IF(AND(VALUE(LEFT($A53,3))=312,LEFT($G53,10)="Unincepted",$B53="Q "),VLOOKUP(" ULO",_312_Table2,MATCH('312'!$X$16,_312_Table2_ColumnLookup,0),FALSE),
  IF(AND(VALUE(LEFT($A53,3))=312,LEFT($G53,10)="Unincepted"),VLOOKUP(" ULO",_312_Table2,MATCH(LEFT($B53,1),_312_Table2_ColumnLookup,0),FALSE),
  IF(AND(VALUE(LEFT($A53,3))=312,LEFT($G53,5)="Total",$B53="G "),VLOOKUP('312'!$F$80,_312_Table2,MATCH('312'!$N$16,_312_Table2_ColumnLookup,0),FALSE),
  IF(AND(VALUE(LEFT($A53,3))=312,LEFT($G53,5)="Total",$B53="O "),VLOOKUP('312'!$F$80,_312_Table2,MATCH('312'!$V$16,_312_Table2_ColumnLookup,0),FALSE),
  IF(AND(VALUE(LEFT($A53,3))=312,LEFT($G53,5)="Total",$B53="Q "),VLOOKUP('312'!$F$80,_312_Table2,MATCH('312'!$X$16,_312_Table2_ColumnLookup,0),FALSE),
  IF(AND(VALUE(LEFT($A53,3))=312,LEFT($G53,5)="Total"),VLOOKUP('312'!$F$80,_312_Table2,MATCH(LEFT($B53,1),_312_Table2_ColumnLookup,0),FALSE),
  IF(AND(VALUE(LEFT($A53,3))=312,LEN($I53)=4,$B53="G"),VLOOKUP($I53,_312_Table2,MATCH('312'!$N$16,_312_Table2_ColumnLookup,0),FALSE),
  IF(AND(VALUE(LEFT($A53,3))=312,LEN($I53)=4,$B53="O"),VLOOKUP($I53,_312_Table2,MATCH('312'!$V$16,_312_Table2_ColumnLookup,0),FALSE),
  IF(AND(VALUE(LEFT($A53,3))=312,LEN($I53)=4,$B53="Q"),VLOOKUP($I53,_312_Table2,MATCH('312'!$X$16,_312_Table2_ColumnLookup,0),FALSE),
  IF(AND(VALUE(LEFT($A53,3))=312,LEN($I53)=4),VLOOKUP($I53,_312_Table2,MATCH(LEFT($B53,1),_312_Table2_ColumnLookup,0),FALSE)
+N("312"),
  IF(VALUE(LEFT($A53,3))=313,VLOOKUP(VALUE(MID($B53,2,1)),_313_Table2,MATCH(MID($B53,1,1),_313_Table2_ColumnLookup,0),FALSE)
+N("313"),
  IF(AND(VALUE(LEFT($A53,3))=314,LEN($B53)=3),VLOOKUP(VALUE(MID($B53,2,2)),_314_Table2,MATCH(MID($B53,1,1),_314_Table2_ColumnLookup,0),FALSE),
  IF(VALUE(LEFT($A53,3))=314,VLOOKUP(VALUE(MID($B53,2,1)),_314_Table2,MATCH(MID($B53,1,1),_314_Table2_ColumnLookup,0),FALSE)
+N("314"),
""))))))))))))))))))))))))</f>
        <v>0</v>
      </c>
      <c r="F53" s="238" t="e">
        <f>IF(AND(VALUE(LEFT($A53,3))=309,LEN($B53)=3),VLOOKUP(VALUE(MID($B53,2,2)),_309_Table3,MATCH(MID($B53,1,1),_309_Table3_ColumnLookup,0),FALSE),
  IF($C53="309 LCR SummaryA",OneYearSCR,IF($C53="309 LCR SummaryB",UltimateSCR,IF(VALUE(LEFT($A53,3))=309,VLOOKUP(VALUE(MID($B53,2,1)),_309_Table3,MATCH(MID($B53,1,1),_309_Table3_ColumnLookup,0),FALSE)
+N("309"),
  IF(VALUE(LEFT($A53,3))=310,VLOOKUP(VALUE(MID($B53,2,1)),_310_Table3,MATCH(MID($B53,1,1),_310_Table3_ColumnLookup,0),FALSE)
+N("310"),
  IF(AND(VALUE(LEFT($A53,3))=311,LEN($I53)=4),VLOOKUP($I53,_311_Table3,MATCH($B53,_311_Table3_ColumnLookup,0),FALSE),
  IF(AND(VALUE(LEFT($A53,3))=311,OR($B53="I2",$B53="J2",$B53="K2",$B53="L2")),VLOOKUP('311'!$G$58,_311_Table3,MATCH(MID($B53,1,1),_311_Table3_ColumnLookup,0),FALSE),
  IF(AND(VALUE(LEFT($A53,3))=311,RIGHT($B53,5)="Total"),VLOOKUP('311'!$G$59,_311_Table3,MATCH(MID($B53,1,1),_311_Table3_ColumnLookup,0),FALSE),
  IF(VALUE(LEFT($A53,3))=311,VLOOKUP(VALUE(MID($B53,2,1)),_311_Table3,MATCH(MID($B53,1,1),_311_Table3_ColumnLookup,0),FALSE)
+N("311"),
  IF(AND(VALUE(LEFT($A53,3))=312,LEFT($G53,10)="Unincepted",$B53="G "),VLOOKUP(" ULO",_312_Table3,MATCH('312'!$N$16,_312_Table3_ColumnLookup,0),FALSE),
  IF(AND(VALUE(LEFT($A53,3))=312,LEFT($G53,10)="Unincepted",$B53="O "),VLOOKUP(" ULO",_312_Table3,MATCH('312'!$V$16,_312_Table3_ColumnLookup,0),FALSE),
  IF(AND(VALUE(LEFT($A53,3))=312,LEFT($G53,10)="Unincepted",$B53="Q "),VLOOKUP(" ULO",_312_Table3,MATCH('312'!$X$16,_312_Table3_ColumnLookup,0),FALSE),
  IF(AND(VALUE(LEFT($A53,3))=312,LEFT($G53,10)="Unincepted"),VLOOKUP(" ULO",_312_Table3,MATCH(LEFT($B53,1),_312_Table3_ColumnLookup,0),FALSE),
  IF(AND(VALUE(LEFT($A53,3))=312,LEFT($G53,5)="Total",$B53="G "),VLOOKUP('312'!$F$80,_312_Table3,MATCH('312'!$N$16,_312_Table3_ColumnLookup,0),FALSE),
  IF(AND(VALUE(LEFT($A53,3))=312,LEFT($G53,5)="Total",$B53="O "),VLOOKUP('312'!$F$80,_312_Table3,MATCH('312'!$V$16,_312_Table3_ColumnLookup,0),FALSE),
  IF(AND(VALUE(LEFT($A53,3))=312,LEFT($G53,5)="Total",$B53="Q "),VLOOKUP('312'!$F$80,_312_Table3,MATCH('312'!$X$16,_312_Table3_ColumnLookup,0),FALSE),
  IF(AND(VALUE(LEFT($A53,3))=312,LEFT($G53,5)="Total"),VLOOKUP('312'!$F$80,_312_Table3,MATCH(LEFT($B53,1),_312_Table3_ColumnLookup,0),FALSE),
  IF(AND(VALUE(LEFT($A53,3))=312,LEN($I53)=4,$B53="G"),VLOOKUP($I53,_312_Table3,MATCH('312'!$N$16,_312_Table3_ColumnLookup,0),FALSE),
  IF(AND(VALUE(LEFT($A53,3))=312,LEN($I53)=4,$B53="O"),VLOOKUP($I53,_312_Table3,MATCH('312'!$V$16,_312_Table3_ColumnLookup,0),FALSE),
  IF(AND(VALUE(LEFT($A53,3))=312,LEN($I53)=4,$B53="Q"),VLOOKUP($I53,_312_Table3,MATCH('312'!$X$16,_312_Table3_ColumnLookup,0),FALSE),
  IF(AND(VALUE(LEFT($A53,3))=312,LEN($I53)=4),VLOOKUP($I53,_312_Table3,MATCH(LEFT($B53,1),_312_Table3_ColumnLookup,0),FALSE)
+N("312"),
  IF(VALUE(LEFT($A53,3))=313,VLOOKUP(VALUE(MID($B53,2,1)),_313_Table3,MATCH(MID($B53,1,1),_313_Table3_ColumnLookup,0),FALSE)
+N("313"),
  IF(AND(VALUE(LEFT($A53,3))=314,LEN($B53)=3),VLOOKUP(VALUE(MID($B53,2,2)),_314_Table3,MATCH(MID($B53,1,1),_314_Table3_ColumnLookup,0),FALSE),
  IF(VALUE(LEFT($A53,3))=314,VLOOKUP(VALUE(MID($B53,2,1)),_314_Table3,MATCH(MID($B53,1,1),_314_Table3_ColumnLookup,0),FALSE)
+N("314"),
""))))))))))))))))))))))))</f>
        <v>#NAME?</v>
      </c>
      <c r="G53" t="s">
        <v>984</v>
      </c>
      <c r="H53" s="321">
        <f>IFERROR(
IF(ISERROR($D53)=FALSE,$D53,IF(ISERROR($E53)=FALSE,$E53,IF(ISERROR($F53)=FALSE,$F53
+N("012 checkboxes"),
IF(
IF(OR(LEFT($A53,9)="Syndicate",LEFT($A53,12)="NewSyndicate"),VLOOKUP($A53,'012'!$J:$ZW,MATCH("Link to button",'012'!$J$1:$ZW$1,0),0)
+N("309 checkbox"),
IF($C53="309 LCR Summary0",VLOOKUP("Notes990",'309'!$P:$ZZ,MATCH("Link to button",'309'!$P$1:$ZZ$1,0),0)
+N("313 checkboxes"),
IF($C53="313 Financial Information0LcmVsScr",IF($C53="309 LCR Summary0",VLOOKUP("LcmVsScr",'309'!$N:$ZZ,MATCH("Link to button",'309'!$N$1:$ZZ$1,0),0),
IF($C53="313 Financial Information0LcrDocAttached",IF($C53="309 LCR Summary0",VLOOKUP("LcrDocAttached",'309'!$N:$ZZ,MATCH("Link to button",'309'!$N$1:$ZZ$1,0),
0)))))))=1,TRUE,FALSE)
))),"")</f>
        <v>0</v>
      </c>
    </row>
    <row r="54" spans="1:8" customFormat="1">
      <c r="A54" s="237" t="str">
        <f>VLOOKUP($G54,CSVLookups!$B:$R,MATCH(A$1,CSVLookups!$B$1:$R$1,0),FALSE)</f>
        <v>309 LCR Summary</v>
      </c>
      <c r="B54" s="237" t="str">
        <f>VLOOKUP($G54,CSVLookups!$B:$R,MATCH(B$1,CSVLookups!$B$1:$R$1,0),FALSE)</f>
        <v>F8</v>
      </c>
      <c r="C54" s="238" t="str">
        <f t="shared" si="1"/>
        <v>309 LCR SummaryF8</v>
      </c>
      <c r="D54" s="238" t="e">
        <f>IF(AND(VALUE(LEFT($A54,3))=309,LEN($B54)=3),VLOOKUP(VALUE(MID($B54,2,2)),_309_Table1,MATCH(MID($B54,1,1),_309_Table1_ColumnLookup,0),FALSE),
  IF($C54="309 LCR SummaryA",OneYearSCR,IF($C54="309 LCR SummaryB",UltimateSCR,IF(VALUE(LEFT($A54,3))=309,VLOOKUP(VALUE(MID($B54,2,1)),_309_Table1,MATCH(MID($B54,1,1),_309_Table1_ColumnLookup,0),FALSE)
+N("309"),
  IF(VALUE(LEFT($A54,3))=310,VLOOKUP(VALUE(MID($B54,2,1)),_310_Table1,MATCH(MID($B54,1,1),_310_Table1_ColumnLookup,0),FALSE)
+N("310"),
  IF(AND(VALUE(LEFT($A54,3))=311,LEN($I54)=4),VLOOKUP($I54,_311_Table1,MATCH($B54,_311_Table1_ColumnLookup,0),FALSE),
  IF(AND(VALUE(LEFT($A54,3))=311,OR($B54="I2",$B54="J2",$B54="K2",$B54="L2")),VLOOKUP('311'!$G$58,_311_Table1,MATCH(MID($B54,1,1),_311_Table1_ColumnLookup,0),FALSE),
  IF(AND(VALUE(LEFT($A54,3))=311,RIGHT($B54,5)="Total"),VLOOKUP('311'!$G$59,_311_Table1,MATCH(MID($B54,1,1),_311_Table1_ColumnLookup,0),FALSE),
  IF(VALUE(LEFT($A54,3))=311,VLOOKUP(VALUE(MID($B54,2,1)),_311_Table1,MATCH(MID($B54,1,1),_311_Table1_ColumnLookup,0),FALSE)
+N("311"),
  IF(AND(VALUE(LEFT($A54,3))=312,LEFT($G54,10)="Unincepted",$B54="G "),VLOOKUP(" ULO",_312_Table1,MATCH('312'!$N$16,_312_Table1_ColumnLookup,0),FALSE),
  IF(AND(VALUE(LEFT($A54,3))=312,LEFT($G54,10)="Unincepted",$B54="O "),VLOOKUP(" ULO",_312_Table1,MATCH('312'!$V$16,_312_Table1_ColumnLookup,0),FALSE),
  IF(AND(VALUE(LEFT($A54,3))=312,LEFT($G54,10)="Unincepted",$B54="Q "),VLOOKUP(" ULO",_312_Table1,MATCH('312'!$X$16,_312_Table1_ColumnLookup,0),FALSE),
  IF(AND(VALUE(LEFT($A54,3))=312,LEFT($G54,10)="Unincepted"),VLOOKUP(" ULO",_312_Table1,MATCH(LEFT($B54,1),_312_Table1_ColumnLookup,0),FALSE),
  IF(AND(VALUE(LEFT($A54,3))=312,LEFT($G54,5)="Total",$B54="G "),VLOOKUP('312'!$F$80,_312_Table1,MATCH('312'!$N$16,_312_Table1_ColumnLookup,0),FALSE),
  IF(AND(VALUE(LEFT($A54,3))=312,LEFT($G54,5)="Total",$B54="O "),VLOOKUP('312'!$F$80,_312_Table1,MATCH('312'!$V$16,_312_Table1_ColumnLookup,0),FALSE),
  IF(AND(VALUE(LEFT($A54,3))=312,LEFT($G54,5)="Total",$B54="Q "),VLOOKUP('312'!$F$80,_312_Table1,MATCH('312'!$X$16,_312_Table1_ColumnLookup,0),FALSE),
  IF(AND(VALUE(LEFT($A54,3))=312,LEFT($G54,5)="Total"),VLOOKUP('312'!$F$80,_312_Table1,MATCH(LEFT($B54,1),_312_Table1_ColumnLookup,0),FALSE),
  IF(AND(VALUE(LEFT($A54,3))=312,LEN($I54)=4,$B54="G"),VLOOKUP($I54,_312_Table1,MATCH('312'!$N$16,_312_Table1_ColumnLookup,0),FALSE),
  IF(AND(VALUE(LEFT($A54,3))=312,LEN($I54)=4,$B54="O"),VLOOKUP($I54,_312_Table1,MATCH('312'!$V$16,_312_Table1_ColumnLookup,0),FALSE),
  IF(AND(VALUE(LEFT($A54,3))=312,LEN($I54)=4,$B54="Q"),VLOOKUP($I54,_312_Table1,MATCH('312'!$X$16,_312_Table1_ColumnLookup,0),FALSE),
  IF(AND(VALUE(LEFT($A54,3))=312,LEN($I54)=4),VLOOKUP($I54,_312_Table1,MATCH(LEFT($B54,1),_312_Table1_ColumnLookup,0),FALSE)
+N("312"),
  IF(VALUE(LEFT($A54,3))=313,VLOOKUP(VALUE(MID($B54,2,1)),_313_Table1,MATCH(MID($B54,1,1),_313_Table1_ColumnLookup,0),FALSE)
+N("313"),
  IF(AND(VALUE(LEFT($A54,3))=314,LEN($B54)=3),VLOOKUP(VALUE(MID($B54,2,2)),_314_Table1,MATCH(MID($B54,1,1),_314_Table1_ColumnLookup,0),FALSE),
  IF(VALUE(LEFT($A54,3))=314,VLOOKUP(VALUE(MID($B54,2,1)),_314_Table1,MATCH(MID($B54,1,1),_314_Table1_ColumnLookup,0),FALSE)
+N("314"),
""))))))))))))))))))))))))</f>
        <v>#N/A</v>
      </c>
      <c r="E54" s="238">
        <f>IF(AND(VALUE(LEFT($A54,3))=309,LEN($B54)=3),VLOOKUP(VALUE(MID($B54,2,2)),_309_Table2,MATCH(MID($B54,1,1),_309_Table2_ColumnLookup,0),FALSE),
  IF($C54="309 LCR SummaryA",OneYearSCR,IF($C54="309 LCR SummaryB",UltimateSCR,IF(VALUE(LEFT($A54,3))=309,VLOOKUP(VALUE(MID($B54,2,1)),_309_Table2,MATCH(MID($B54,1,1),_309_Table2_ColumnLookup,0),FALSE)
+N("309"),
  IF(VALUE(LEFT($A54,3))=310,VLOOKUP(VALUE(MID($B54,2,1)),_310_Table2,MATCH(MID($B54,1,1),_310_Table2_ColumnLookup,0),FALSE)
+N("310"),
  IF(AND(VALUE(LEFT($A54,3))=311,LEN($I54)=4),VLOOKUP($I54,_311_Table2,MATCH($B54,_311_Table2_ColumnLookup,0),FALSE),
  IF(AND(VALUE(LEFT($A54,3))=311,OR($B54="I2",$B54="J2",$B54="K2",$B54="L2")),VLOOKUP('311'!$G$58,_311_Table2,MATCH(MID($B54,1,1),_311_Table2_ColumnLookup,0),FALSE),
  IF(AND(VALUE(LEFT($A54,3))=311,RIGHT($B54,5)="Total"),VLOOKUP('311'!$G$59,_311_Table2,MATCH(MID($B54,1,1),_311_Table2_ColumnLookup,0),FALSE),
  IF(VALUE(LEFT($A54,3))=311,VLOOKUP(VALUE(MID($B54,2,1)),_311_Table2,MATCH(MID($B54,1,1),_311_Table2_ColumnLookup,0),FALSE)
+N("311"),
  IF(AND(VALUE(LEFT($A54,3))=312,LEFT($G54,10)="Unincepted",$B54="G "),VLOOKUP(" ULO",_312_Table2,MATCH('312'!$N$16,_312_Table2_ColumnLookup,0),FALSE),
  IF(AND(VALUE(LEFT($A54,3))=312,LEFT($G54,10)="Unincepted",$B54="O "),VLOOKUP(" ULO",_312_Table2,MATCH('312'!$V$16,_312_Table2_ColumnLookup,0),FALSE),
  IF(AND(VALUE(LEFT($A54,3))=312,LEFT($G54,10)="Unincepted",$B54="Q "),VLOOKUP(" ULO",_312_Table2,MATCH('312'!$X$16,_312_Table2_ColumnLookup,0),FALSE),
  IF(AND(VALUE(LEFT($A54,3))=312,LEFT($G54,10)="Unincepted"),VLOOKUP(" ULO",_312_Table2,MATCH(LEFT($B54,1),_312_Table2_ColumnLookup,0),FALSE),
  IF(AND(VALUE(LEFT($A54,3))=312,LEFT($G54,5)="Total",$B54="G "),VLOOKUP('312'!$F$80,_312_Table2,MATCH('312'!$N$16,_312_Table2_ColumnLookup,0),FALSE),
  IF(AND(VALUE(LEFT($A54,3))=312,LEFT($G54,5)="Total",$B54="O "),VLOOKUP('312'!$F$80,_312_Table2,MATCH('312'!$V$16,_312_Table2_ColumnLookup,0),FALSE),
  IF(AND(VALUE(LEFT($A54,3))=312,LEFT($G54,5)="Total",$B54="Q "),VLOOKUP('312'!$F$80,_312_Table2,MATCH('312'!$X$16,_312_Table2_ColumnLookup,0),FALSE),
  IF(AND(VALUE(LEFT($A54,3))=312,LEFT($G54,5)="Total"),VLOOKUP('312'!$F$80,_312_Table2,MATCH(LEFT($B54,1),_312_Table2_ColumnLookup,0),FALSE),
  IF(AND(VALUE(LEFT($A54,3))=312,LEN($I54)=4,$B54="G"),VLOOKUP($I54,_312_Table2,MATCH('312'!$N$16,_312_Table2_ColumnLookup,0),FALSE),
  IF(AND(VALUE(LEFT($A54,3))=312,LEN($I54)=4,$B54="O"),VLOOKUP($I54,_312_Table2,MATCH('312'!$V$16,_312_Table2_ColumnLookup,0),FALSE),
  IF(AND(VALUE(LEFT($A54,3))=312,LEN($I54)=4,$B54="Q"),VLOOKUP($I54,_312_Table2,MATCH('312'!$X$16,_312_Table2_ColumnLookup,0),FALSE),
  IF(AND(VALUE(LEFT($A54,3))=312,LEN($I54)=4),VLOOKUP($I54,_312_Table2,MATCH(LEFT($B54,1),_312_Table2_ColumnLookup,0),FALSE)
+N("312"),
  IF(VALUE(LEFT($A54,3))=313,VLOOKUP(VALUE(MID($B54,2,1)),_313_Table2,MATCH(MID($B54,1,1),_313_Table2_ColumnLookup,0),FALSE)
+N("313"),
  IF(AND(VALUE(LEFT($A54,3))=314,LEN($B54)=3),VLOOKUP(VALUE(MID($B54,2,2)),_314_Table2,MATCH(MID($B54,1,1),_314_Table2_ColumnLookup,0),FALSE),
  IF(VALUE(LEFT($A54,3))=314,VLOOKUP(VALUE(MID($B54,2,1)),_314_Table2,MATCH(MID($B54,1,1),_314_Table2_ColumnLookup,0),FALSE)
+N("314"),
""))))))))))))))))))))))))</f>
        <v>0</v>
      </c>
      <c r="F54" s="238" t="e">
        <f>IF(AND(VALUE(LEFT($A54,3))=309,LEN($B54)=3),VLOOKUP(VALUE(MID($B54,2,2)),_309_Table3,MATCH(MID($B54,1,1),_309_Table3_ColumnLookup,0),FALSE),
  IF($C54="309 LCR SummaryA",OneYearSCR,IF($C54="309 LCR SummaryB",UltimateSCR,IF(VALUE(LEFT($A54,3))=309,VLOOKUP(VALUE(MID($B54,2,1)),_309_Table3,MATCH(MID($B54,1,1),_309_Table3_ColumnLookup,0),FALSE)
+N("309"),
  IF(VALUE(LEFT($A54,3))=310,VLOOKUP(VALUE(MID($B54,2,1)),_310_Table3,MATCH(MID($B54,1,1),_310_Table3_ColumnLookup,0),FALSE)
+N("310"),
  IF(AND(VALUE(LEFT($A54,3))=311,LEN($I54)=4),VLOOKUP($I54,_311_Table3,MATCH($B54,_311_Table3_ColumnLookup,0),FALSE),
  IF(AND(VALUE(LEFT($A54,3))=311,OR($B54="I2",$B54="J2",$B54="K2",$B54="L2")),VLOOKUP('311'!$G$58,_311_Table3,MATCH(MID($B54,1,1),_311_Table3_ColumnLookup,0),FALSE),
  IF(AND(VALUE(LEFT($A54,3))=311,RIGHT($B54,5)="Total"),VLOOKUP('311'!$G$59,_311_Table3,MATCH(MID($B54,1,1),_311_Table3_ColumnLookup,0),FALSE),
  IF(VALUE(LEFT($A54,3))=311,VLOOKUP(VALUE(MID($B54,2,1)),_311_Table3,MATCH(MID($B54,1,1),_311_Table3_ColumnLookup,0),FALSE)
+N("311"),
  IF(AND(VALUE(LEFT($A54,3))=312,LEFT($G54,10)="Unincepted",$B54="G "),VLOOKUP(" ULO",_312_Table3,MATCH('312'!$N$16,_312_Table3_ColumnLookup,0),FALSE),
  IF(AND(VALUE(LEFT($A54,3))=312,LEFT($G54,10)="Unincepted",$B54="O "),VLOOKUP(" ULO",_312_Table3,MATCH('312'!$V$16,_312_Table3_ColumnLookup,0),FALSE),
  IF(AND(VALUE(LEFT($A54,3))=312,LEFT($G54,10)="Unincepted",$B54="Q "),VLOOKUP(" ULO",_312_Table3,MATCH('312'!$X$16,_312_Table3_ColumnLookup,0),FALSE),
  IF(AND(VALUE(LEFT($A54,3))=312,LEFT($G54,10)="Unincepted"),VLOOKUP(" ULO",_312_Table3,MATCH(LEFT($B54,1),_312_Table3_ColumnLookup,0),FALSE),
  IF(AND(VALUE(LEFT($A54,3))=312,LEFT($G54,5)="Total",$B54="G "),VLOOKUP('312'!$F$80,_312_Table3,MATCH('312'!$N$16,_312_Table3_ColumnLookup,0),FALSE),
  IF(AND(VALUE(LEFT($A54,3))=312,LEFT($G54,5)="Total",$B54="O "),VLOOKUP('312'!$F$80,_312_Table3,MATCH('312'!$V$16,_312_Table3_ColumnLookup,0),FALSE),
  IF(AND(VALUE(LEFT($A54,3))=312,LEFT($G54,5)="Total",$B54="Q "),VLOOKUP('312'!$F$80,_312_Table3,MATCH('312'!$X$16,_312_Table3_ColumnLookup,0),FALSE),
  IF(AND(VALUE(LEFT($A54,3))=312,LEFT($G54,5)="Total"),VLOOKUP('312'!$F$80,_312_Table3,MATCH(LEFT($B54,1),_312_Table3_ColumnLookup,0),FALSE),
  IF(AND(VALUE(LEFT($A54,3))=312,LEN($I54)=4,$B54="G"),VLOOKUP($I54,_312_Table3,MATCH('312'!$N$16,_312_Table3_ColumnLookup,0),FALSE),
  IF(AND(VALUE(LEFT($A54,3))=312,LEN($I54)=4,$B54="O"),VLOOKUP($I54,_312_Table3,MATCH('312'!$V$16,_312_Table3_ColumnLookup,0),FALSE),
  IF(AND(VALUE(LEFT($A54,3))=312,LEN($I54)=4,$B54="Q"),VLOOKUP($I54,_312_Table3,MATCH('312'!$X$16,_312_Table3_ColumnLookup,0),FALSE),
  IF(AND(VALUE(LEFT($A54,3))=312,LEN($I54)=4),VLOOKUP($I54,_312_Table3,MATCH(LEFT($B54,1),_312_Table3_ColumnLookup,0),FALSE)
+N("312"),
  IF(VALUE(LEFT($A54,3))=313,VLOOKUP(VALUE(MID($B54,2,1)),_313_Table3,MATCH(MID($B54,1,1),_313_Table3_ColumnLookup,0),FALSE)
+N("313"),
  IF(AND(VALUE(LEFT($A54,3))=314,LEN($B54)=3),VLOOKUP(VALUE(MID($B54,2,2)),_314_Table3,MATCH(MID($B54,1,1),_314_Table3_ColumnLookup,0),FALSE),
  IF(VALUE(LEFT($A54,3))=314,VLOOKUP(VALUE(MID($B54,2,1)),_314_Table3,MATCH(MID($B54,1,1),_314_Table3_ColumnLookup,0),FALSE)
+N("314"),
""))))))))))))))))))))))))</f>
        <v>#NAME?</v>
      </c>
      <c r="G54" t="s">
        <v>986</v>
      </c>
      <c r="H54" s="321">
        <f>IFERROR(
IF(ISERROR($D54)=FALSE,$D54,IF(ISERROR($E54)=FALSE,$E54,IF(ISERROR($F54)=FALSE,$F54
+N("012 checkboxes"),
IF(
IF(OR(LEFT($A54,9)="Syndicate",LEFT($A54,12)="NewSyndicate"),VLOOKUP($A54,'012'!$J:$ZW,MATCH("Link to button",'012'!$J$1:$ZW$1,0),0)
+N("309 checkbox"),
IF($C54="309 LCR Summary0",VLOOKUP("Notes990",'309'!$P:$ZZ,MATCH("Link to button",'309'!$P$1:$ZZ$1,0),0)
+N("313 checkboxes"),
IF($C54="313 Financial Information0LcmVsScr",IF($C54="309 LCR Summary0",VLOOKUP("LcmVsScr",'309'!$N:$ZZ,MATCH("Link to button",'309'!$N$1:$ZZ$1,0),0),
IF($C54="313 Financial Information0LcrDocAttached",IF($C54="309 LCR Summary0",VLOOKUP("LcrDocAttached",'309'!$N:$ZZ,MATCH("Link to button",'309'!$N$1:$ZZ$1,0),
0)))))))=1,TRUE,FALSE)
))),"")</f>
        <v>0</v>
      </c>
    </row>
    <row r="55" spans="1:8" customFormat="1">
      <c r="A55" s="237" t="str">
        <f>VLOOKUP($G55,CSVLookups!$B:$R,MATCH(A$1,CSVLookups!$B$1:$R$1,0),FALSE)</f>
        <v>309 LCR Summary</v>
      </c>
      <c r="B55" s="237" t="str">
        <f>VLOOKUP($G55,CSVLookups!$B:$R,MATCH(B$1,CSVLookups!$B$1:$R$1,0),FALSE)</f>
        <v>G8</v>
      </c>
      <c r="C55" s="238" t="str">
        <f t="shared" si="1"/>
        <v>309 LCR SummaryG8</v>
      </c>
      <c r="D55" s="238" t="e">
        <f>IF(AND(VALUE(LEFT($A55,3))=309,LEN($B55)=3),VLOOKUP(VALUE(MID($B55,2,2)),_309_Table1,MATCH(MID($B55,1,1),_309_Table1_ColumnLookup,0),FALSE),
  IF($C55="309 LCR SummaryA",OneYearSCR,IF($C55="309 LCR SummaryB",UltimateSCR,IF(VALUE(LEFT($A55,3))=309,VLOOKUP(VALUE(MID($B55,2,1)),_309_Table1,MATCH(MID($B55,1,1),_309_Table1_ColumnLookup,0),FALSE)
+N("309"),
  IF(VALUE(LEFT($A55,3))=310,VLOOKUP(VALUE(MID($B55,2,1)),_310_Table1,MATCH(MID($B55,1,1),_310_Table1_ColumnLookup,0),FALSE)
+N("310"),
  IF(AND(VALUE(LEFT($A55,3))=311,LEN($I55)=4),VLOOKUP($I55,_311_Table1,MATCH($B55,_311_Table1_ColumnLookup,0),FALSE),
  IF(AND(VALUE(LEFT($A55,3))=311,OR($B55="I2",$B55="J2",$B55="K2",$B55="L2")),VLOOKUP('311'!$G$58,_311_Table1,MATCH(MID($B55,1,1),_311_Table1_ColumnLookup,0),FALSE),
  IF(AND(VALUE(LEFT($A55,3))=311,RIGHT($B55,5)="Total"),VLOOKUP('311'!$G$59,_311_Table1,MATCH(MID($B55,1,1),_311_Table1_ColumnLookup,0),FALSE),
  IF(VALUE(LEFT($A55,3))=311,VLOOKUP(VALUE(MID($B55,2,1)),_311_Table1,MATCH(MID($B55,1,1),_311_Table1_ColumnLookup,0),FALSE)
+N("311"),
  IF(AND(VALUE(LEFT($A55,3))=312,LEFT($G55,10)="Unincepted",$B55="G "),VLOOKUP(" ULO",_312_Table1,MATCH('312'!$N$16,_312_Table1_ColumnLookup,0),FALSE),
  IF(AND(VALUE(LEFT($A55,3))=312,LEFT($G55,10)="Unincepted",$B55="O "),VLOOKUP(" ULO",_312_Table1,MATCH('312'!$V$16,_312_Table1_ColumnLookup,0),FALSE),
  IF(AND(VALUE(LEFT($A55,3))=312,LEFT($G55,10)="Unincepted",$B55="Q "),VLOOKUP(" ULO",_312_Table1,MATCH('312'!$X$16,_312_Table1_ColumnLookup,0),FALSE),
  IF(AND(VALUE(LEFT($A55,3))=312,LEFT($G55,10)="Unincepted"),VLOOKUP(" ULO",_312_Table1,MATCH(LEFT($B55,1),_312_Table1_ColumnLookup,0),FALSE),
  IF(AND(VALUE(LEFT($A55,3))=312,LEFT($G55,5)="Total",$B55="G "),VLOOKUP('312'!$F$80,_312_Table1,MATCH('312'!$N$16,_312_Table1_ColumnLookup,0),FALSE),
  IF(AND(VALUE(LEFT($A55,3))=312,LEFT($G55,5)="Total",$B55="O "),VLOOKUP('312'!$F$80,_312_Table1,MATCH('312'!$V$16,_312_Table1_ColumnLookup,0),FALSE),
  IF(AND(VALUE(LEFT($A55,3))=312,LEFT($G55,5)="Total",$B55="Q "),VLOOKUP('312'!$F$80,_312_Table1,MATCH('312'!$X$16,_312_Table1_ColumnLookup,0),FALSE),
  IF(AND(VALUE(LEFT($A55,3))=312,LEFT($G55,5)="Total"),VLOOKUP('312'!$F$80,_312_Table1,MATCH(LEFT($B55,1),_312_Table1_ColumnLookup,0),FALSE),
  IF(AND(VALUE(LEFT($A55,3))=312,LEN($I55)=4,$B55="G"),VLOOKUP($I55,_312_Table1,MATCH('312'!$N$16,_312_Table1_ColumnLookup,0),FALSE),
  IF(AND(VALUE(LEFT($A55,3))=312,LEN($I55)=4,$B55="O"),VLOOKUP($I55,_312_Table1,MATCH('312'!$V$16,_312_Table1_ColumnLookup,0),FALSE),
  IF(AND(VALUE(LEFT($A55,3))=312,LEN($I55)=4,$B55="Q"),VLOOKUP($I55,_312_Table1,MATCH('312'!$X$16,_312_Table1_ColumnLookup,0),FALSE),
  IF(AND(VALUE(LEFT($A55,3))=312,LEN($I55)=4),VLOOKUP($I55,_312_Table1,MATCH(LEFT($B55,1),_312_Table1_ColumnLookup,0),FALSE)
+N("312"),
  IF(VALUE(LEFT($A55,3))=313,VLOOKUP(VALUE(MID($B55,2,1)),_313_Table1,MATCH(MID($B55,1,1),_313_Table1_ColumnLookup,0),FALSE)
+N("313"),
  IF(AND(VALUE(LEFT($A55,3))=314,LEN($B55)=3),VLOOKUP(VALUE(MID($B55,2,2)),_314_Table1,MATCH(MID($B55,1,1),_314_Table1_ColumnLookup,0),FALSE),
  IF(VALUE(LEFT($A55,3))=314,VLOOKUP(VALUE(MID($B55,2,1)),_314_Table1,MATCH(MID($B55,1,1),_314_Table1_ColumnLookup,0),FALSE)
+N("314"),
""))))))))))))))))))))))))</f>
        <v>#N/A</v>
      </c>
      <c r="E55" s="238">
        <f>IF(AND(VALUE(LEFT($A55,3))=309,LEN($B55)=3),VLOOKUP(VALUE(MID($B55,2,2)),_309_Table2,MATCH(MID($B55,1,1),_309_Table2_ColumnLookup,0),FALSE),
  IF($C55="309 LCR SummaryA",OneYearSCR,IF($C55="309 LCR SummaryB",UltimateSCR,IF(VALUE(LEFT($A55,3))=309,VLOOKUP(VALUE(MID($B55,2,1)),_309_Table2,MATCH(MID($B55,1,1),_309_Table2_ColumnLookup,0),FALSE)
+N("309"),
  IF(VALUE(LEFT($A55,3))=310,VLOOKUP(VALUE(MID($B55,2,1)),_310_Table2,MATCH(MID($B55,1,1),_310_Table2_ColumnLookup,0),FALSE)
+N("310"),
  IF(AND(VALUE(LEFT($A55,3))=311,LEN($I55)=4),VLOOKUP($I55,_311_Table2,MATCH($B55,_311_Table2_ColumnLookup,0),FALSE),
  IF(AND(VALUE(LEFT($A55,3))=311,OR($B55="I2",$B55="J2",$B55="K2",$B55="L2")),VLOOKUP('311'!$G$58,_311_Table2,MATCH(MID($B55,1,1),_311_Table2_ColumnLookup,0),FALSE),
  IF(AND(VALUE(LEFT($A55,3))=311,RIGHT($B55,5)="Total"),VLOOKUP('311'!$G$59,_311_Table2,MATCH(MID($B55,1,1),_311_Table2_ColumnLookup,0),FALSE),
  IF(VALUE(LEFT($A55,3))=311,VLOOKUP(VALUE(MID($B55,2,1)),_311_Table2,MATCH(MID($B55,1,1),_311_Table2_ColumnLookup,0),FALSE)
+N("311"),
  IF(AND(VALUE(LEFT($A55,3))=312,LEFT($G55,10)="Unincepted",$B55="G "),VLOOKUP(" ULO",_312_Table2,MATCH('312'!$N$16,_312_Table2_ColumnLookup,0),FALSE),
  IF(AND(VALUE(LEFT($A55,3))=312,LEFT($G55,10)="Unincepted",$B55="O "),VLOOKUP(" ULO",_312_Table2,MATCH('312'!$V$16,_312_Table2_ColumnLookup,0),FALSE),
  IF(AND(VALUE(LEFT($A55,3))=312,LEFT($G55,10)="Unincepted",$B55="Q "),VLOOKUP(" ULO",_312_Table2,MATCH('312'!$X$16,_312_Table2_ColumnLookup,0),FALSE),
  IF(AND(VALUE(LEFT($A55,3))=312,LEFT($G55,10)="Unincepted"),VLOOKUP(" ULO",_312_Table2,MATCH(LEFT($B55,1),_312_Table2_ColumnLookup,0),FALSE),
  IF(AND(VALUE(LEFT($A55,3))=312,LEFT($G55,5)="Total",$B55="G "),VLOOKUP('312'!$F$80,_312_Table2,MATCH('312'!$N$16,_312_Table2_ColumnLookup,0),FALSE),
  IF(AND(VALUE(LEFT($A55,3))=312,LEFT($G55,5)="Total",$B55="O "),VLOOKUP('312'!$F$80,_312_Table2,MATCH('312'!$V$16,_312_Table2_ColumnLookup,0),FALSE),
  IF(AND(VALUE(LEFT($A55,3))=312,LEFT($G55,5)="Total",$B55="Q "),VLOOKUP('312'!$F$80,_312_Table2,MATCH('312'!$X$16,_312_Table2_ColumnLookup,0),FALSE),
  IF(AND(VALUE(LEFT($A55,3))=312,LEFT($G55,5)="Total"),VLOOKUP('312'!$F$80,_312_Table2,MATCH(LEFT($B55,1),_312_Table2_ColumnLookup,0),FALSE),
  IF(AND(VALUE(LEFT($A55,3))=312,LEN($I55)=4,$B55="G"),VLOOKUP($I55,_312_Table2,MATCH('312'!$N$16,_312_Table2_ColumnLookup,0),FALSE),
  IF(AND(VALUE(LEFT($A55,3))=312,LEN($I55)=4,$B55="O"),VLOOKUP($I55,_312_Table2,MATCH('312'!$V$16,_312_Table2_ColumnLookup,0),FALSE),
  IF(AND(VALUE(LEFT($A55,3))=312,LEN($I55)=4,$B55="Q"),VLOOKUP($I55,_312_Table2,MATCH('312'!$X$16,_312_Table2_ColumnLookup,0),FALSE),
  IF(AND(VALUE(LEFT($A55,3))=312,LEN($I55)=4),VLOOKUP($I55,_312_Table2,MATCH(LEFT($B55,1),_312_Table2_ColumnLookup,0),FALSE)
+N("312"),
  IF(VALUE(LEFT($A55,3))=313,VLOOKUP(VALUE(MID($B55,2,1)),_313_Table2,MATCH(MID($B55,1,1),_313_Table2_ColumnLookup,0),FALSE)
+N("313"),
  IF(AND(VALUE(LEFT($A55,3))=314,LEN($B55)=3),VLOOKUP(VALUE(MID($B55,2,2)),_314_Table2,MATCH(MID($B55,1,1),_314_Table2_ColumnLookup,0),FALSE),
  IF(VALUE(LEFT($A55,3))=314,VLOOKUP(VALUE(MID($B55,2,1)),_314_Table2,MATCH(MID($B55,1,1),_314_Table2_ColumnLookup,0),FALSE)
+N("314"),
""))))))))))))))))))))))))</f>
        <v>0</v>
      </c>
      <c r="F55" s="238" t="e">
        <f>IF(AND(VALUE(LEFT($A55,3))=309,LEN($B55)=3),VLOOKUP(VALUE(MID($B55,2,2)),_309_Table3,MATCH(MID($B55,1,1),_309_Table3_ColumnLookup,0),FALSE),
  IF($C55="309 LCR SummaryA",OneYearSCR,IF($C55="309 LCR SummaryB",UltimateSCR,IF(VALUE(LEFT($A55,3))=309,VLOOKUP(VALUE(MID($B55,2,1)),_309_Table3,MATCH(MID($B55,1,1),_309_Table3_ColumnLookup,0),FALSE)
+N("309"),
  IF(VALUE(LEFT($A55,3))=310,VLOOKUP(VALUE(MID($B55,2,1)),_310_Table3,MATCH(MID($B55,1,1),_310_Table3_ColumnLookup,0),FALSE)
+N("310"),
  IF(AND(VALUE(LEFT($A55,3))=311,LEN($I55)=4),VLOOKUP($I55,_311_Table3,MATCH($B55,_311_Table3_ColumnLookup,0),FALSE),
  IF(AND(VALUE(LEFT($A55,3))=311,OR($B55="I2",$B55="J2",$B55="K2",$B55="L2")),VLOOKUP('311'!$G$58,_311_Table3,MATCH(MID($B55,1,1),_311_Table3_ColumnLookup,0),FALSE),
  IF(AND(VALUE(LEFT($A55,3))=311,RIGHT($B55,5)="Total"),VLOOKUP('311'!$G$59,_311_Table3,MATCH(MID($B55,1,1),_311_Table3_ColumnLookup,0),FALSE),
  IF(VALUE(LEFT($A55,3))=311,VLOOKUP(VALUE(MID($B55,2,1)),_311_Table3,MATCH(MID($B55,1,1),_311_Table3_ColumnLookup,0),FALSE)
+N("311"),
  IF(AND(VALUE(LEFT($A55,3))=312,LEFT($G55,10)="Unincepted",$B55="G "),VLOOKUP(" ULO",_312_Table3,MATCH('312'!$N$16,_312_Table3_ColumnLookup,0),FALSE),
  IF(AND(VALUE(LEFT($A55,3))=312,LEFT($G55,10)="Unincepted",$B55="O "),VLOOKUP(" ULO",_312_Table3,MATCH('312'!$V$16,_312_Table3_ColumnLookup,0),FALSE),
  IF(AND(VALUE(LEFT($A55,3))=312,LEFT($G55,10)="Unincepted",$B55="Q "),VLOOKUP(" ULO",_312_Table3,MATCH('312'!$X$16,_312_Table3_ColumnLookup,0),FALSE),
  IF(AND(VALUE(LEFT($A55,3))=312,LEFT($G55,10)="Unincepted"),VLOOKUP(" ULO",_312_Table3,MATCH(LEFT($B55,1),_312_Table3_ColumnLookup,0),FALSE),
  IF(AND(VALUE(LEFT($A55,3))=312,LEFT($G55,5)="Total",$B55="G "),VLOOKUP('312'!$F$80,_312_Table3,MATCH('312'!$N$16,_312_Table3_ColumnLookup,0),FALSE),
  IF(AND(VALUE(LEFT($A55,3))=312,LEFT($G55,5)="Total",$B55="O "),VLOOKUP('312'!$F$80,_312_Table3,MATCH('312'!$V$16,_312_Table3_ColumnLookup,0),FALSE),
  IF(AND(VALUE(LEFT($A55,3))=312,LEFT($G55,5)="Total",$B55="Q "),VLOOKUP('312'!$F$80,_312_Table3,MATCH('312'!$X$16,_312_Table3_ColumnLookup,0),FALSE),
  IF(AND(VALUE(LEFT($A55,3))=312,LEFT($G55,5)="Total"),VLOOKUP('312'!$F$80,_312_Table3,MATCH(LEFT($B55,1),_312_Table3_ColumnLookup,0),FALSE),
  IF(AND(VALUE(LEFT($A55,3))=312,LEN($I55)=4,$B55="G"),VLOOKUP($I55,_312_Table3,MATCH('312'!$N$16,_312_Table3_ColumnLookup,0),FALSE),
  IF(AND(VALUE(LEFT($A55,3))=312,LEN($I55)=4,$B55="O"),VLOOKUP($I55,_312_Table3,MATCH('312'!$V$16,_312_Table3_ColumnLookup,0),FALSE),
  IF(AND(VALUE(LEFT($A55,3))=312,LEN($I55)=4,$B55="Q"),VLOOKUP($I55,_312_Table3,MATCH('312'!$X$16,_312_Table3_ColumnLookup,0),FALSE),
  IF(AND(VALUE(LEFT($A55,3))=312,LEN($I55)=4),VLOOKUP($I55,_312_Table3,MATCH(LEFT($B55,1),_312_Table3_ColumnLookup,0),FALSE)
+N("312"),
  IF(VALUE(LEFT($A55,3))=313,VLOOKUP(VALUE(MID($B55,2,1)),_313_Table3,MATCH(MID($B55,1,1),_313_Table3_ColumnLookup,0),FALSE)
+N("313"),
  IF(AND(VALUE(LEFT($A55,3))=314,LEN($B55)=3),VLOOKUP(VALUE(MID($B55,2,2)),_314_Table3,MATCH(MID($B55,1,1),_314_Table3_ColumnLookup,0),FALSE),
  IF(VALUE(LEFT($A55,3))=314,VLOOKUP(VALUE(MID($B55,2,1)),_314_Table3,MATCH(MID($B55,1,1),_314_Table3_ColumnLookup,0),FALSE)
+N("314"),
""))))))))))))))))))))))))</f>
        <v>#NAME?</v>
      </c>
      <c r="G55" t="s">
        <v>988</v>
      </c>
      <c r="H55" s="321">
        <f>IFERROR(
IF(ISERROR($D55)=FALSE,$D55,IF(ISERROR($E55)=FALSE,$E55,IF(ISERROR($F55)=FALSE,$F55
+N("012 checkboxes"),
IF(
IF(OR(LEFT($A55,9)="Syndicate",LEFT($A55,12)="NewSyndicate"),VLOOKUP($A55,'012'!$J:$ZW,MATCH("Link to button",'012'!$J$1:$ZW$1,0),0)
+N("309 checkbox"),
IF($C55="309 LCR Summary0",VLOOKUP("Notes990",'309'!$P:$ZZ,MATCH("Link to button",'309'!$P$1:$ZZ$1,0),0)
+N("313 checkboxes"),
IF($C55="313 Financial Information0LcmVsScr",IF($C55="309 LCR Summary0",VLOOKUP("LcmVsScr",'309'!$N:$ZZ,MATCH("Link to button",'309'!$N$1:$ZZ$1,0),0),
IF($C55="313 Financial Information0LcrDocAttached",IF($C55="309 LCR Summary0",VLOOKUP("LcrDocAttached",'309'!$N:$ZZ,MATCH("Link to button",'309'!$N$1:$ZZ$1,0),
0)))))))=1,TRUE,FALSE)
))),"")</f>
        <v>0</v>
      </c>
    </row>
    <row r="56" spans="1:8" customFormat="1">
      <c r="A56" s="237" t="str">
        <f>VLOOKUP($G56,CSVLookups!$B:$R,MATCH(A$1,CSVLookups!$B$1:$R$1,0),FALSE)</f>
        <v>309 LCR Summary</v>
      </c>
      <c r="B56" s="237" t="str">
        <f>VLOOKUP($G56,CSVLookups!$B:$R,MATCH(B$1,CSVLookups!$B$1:$R$1,0),FALSE)</f>
        <v>H8</v>
      </c>
      <c r="C56" s="238" t="str">
        <f t="shared" si="1"/>
        <v>309 LCR SummaryH8</v>
      </c>
      <c r="D56" s="238" t="e">
        <f>IF(AND(VALUE(LEFT($A56,3))=309,LEN($B56)=3),VLOOKUP(VALUE(MID($B56,2,2)),_309_Table1,MATCH(MID($B56,1,1),_309_Table1_ColumnLookup,0),FALSE),
  IF($C56="309 LCR SummaryA",OneYearSCR,IF($C56="309 LCR SummaryB",UltimateSCR,IF(VALUE(LEFT($A56,3))=309,VLOOKUP(VALUE(MID($B56,2,1)),_309_Table1,MATCH(MID($B56,1,1),_309_Table1_ColumnLookup,0),FALSE)
+N("309"),
  IF(VALUE(LEFT($A56,3))=310,VLOOKUP(VALUE(MID($B56,2,1)),_310_Table1,MATCH(MID($B56,1,1),_310_Table1_ColumnLookup,0),FALSE)
+N("310"),
  IF(AND(VALUE(LEFT($A56,3))=311,LEN($I56)=4),VLOOKUP($I56,_311_Table1,MATCH($B56,_311_Table1_ColumnLookup,0),FALSE),
  IF(AND(VALUE(LEFT($A56,3))=311,OR($B56="I2",$B56="J2",$B56="K2",$B56="L2")),VLOOKUP('311'!$G$58,_311_Table1,MATCH(MID($B56,1,1),_311_Table1_ColumnLookup,0),FALSE),
  IF(AND(VALUE(LEFT($A56,3))=311,RIGHT($B56,5)="Total"),VLOOKUP('311'!$G$59,_311_Table1,MATCH(MID($B56,1,1),_311_Table1_ColumnLookup,0),FALSE),
  IF(VALUE(LEFT($A56,3))=311,VLOOKUP(VALUE(MID($B56,2,1)),_311_Table1,MATCH(MID($B56,1,1),_311_Table1_ColumnLookup,0),FALSE)
+N("311"),
  IF(AND(VALUE(LEFT($A56,3))=312,LEFT($G56,10)="Unincepted",$B56="G "),VLOOKUP(" ULO",_312_Table1,MATCH('312'!$N$16,_312_Table1_ColumnLookup,0),FALSE),
  IF(AND(VALUE(LEFT($A56,3))=312,LEFT($G56,10)="Unincepted",$B56="O "),VLOOKUP(" ULO",_312_Table1,MATCH('312'!$V$16,_312_Table1_ColumnLookup,0),FALSE),
  IF(AND(VALUE(LEFT($A56,3))=312,LEFT($G56,10)="Unincepted",$B56="Q "),VLOOKUP(" ULO",_312_Table1,MATCH('312'!$X$16,_312_Table1_ColumnLookup,0),FALSE),
  IF(AND(VALUE(LEFT($A56,3))=312,LEFT($G56,10)="Unincepted"),VLOOKUP(" ULO",_312_Table1,MATCH(LEFT($B56,1),_312_Table1_ColumnLookup,0),FALSE),
  IF(AND(VALUE(LEFT($A56,3))=312,LEFT($G56,5)="Total",$B56="G "),VLOOKUP('312'!$F$80,_312_Table1,MATCH('312'!$N$16,_312_Table1_ColumnLookup,0),FALSE),
  IF(AND(VALUE(LEFT($A56,3))=312,LEFT($G56,5)="Total",$B56="O "),VLOOKUP('312'!$F$80,_312_Table1,MATCH('312'!$V$16,_312_Table1_ColumnLookup,0),FALSE),
  IF(AND(VALUE(LEFT($A56,3))=312,LEFT($G56,5)="Total",$B56="Q "),VLOOKUP('312'!$F$80,_312_Table1,MATCH('312'!$X$16,_312_Table1_ColumnLookup,0),FALSE),
  IF(AND(VALUE(LEFT($A56,3))=312,LEFT($G56,5)="Total"),VLOOKUP('312'!$F$80,_312_Table1,MATCH(LEFT($B56,1),_312_Table1_ColumnLookup,0),FALSE),
  IF(AND(VALUE(LEFT($A56,3))=312,LEN($I56)=4,$B56="G"),VLOOKUP($I56,_312_Table1,MATCH('312'!$N$16,_312_Table1_ColumnLookup,0),FALSE),
  IF(AND(VALUE(LEFT($A56,3))=312,LEN($I56)=4,$B56="O"),VLOOKUP($I56,_312_Table1,MATCH('312'!$V$16,_312_Table1_ColumnLookup,0),FALSE),
  IF(AND(VALUE(LEFT($A56,3))=312,LEN($I56)=4,$B56="Q"),VLOOKUP($I56,_312_Table1,MATCH('312'!$X$16,_312_Table1_ColumnLookup,0),FALSE),
  IF(AND(VALUE(LEFT($A56,3))=312,LEN($I56)=4),VLOOKUP($I56,_312_Table1,MATCH(LEFT($B56,1),_312_Table1_ColumnLookup,0),FALSE)
+N("312"),
  IF(VALUE(LEFT($A56,3))=313,VLOOKUP(VALUE(MID($B56,2,1)),_313_Table1,MATCH(MID($B56,1,1),_313_Table1_ColumnLookup,0),FALSE)
+N("313"),
  IF(AND(VALUE(LEFT($A56,3))=314,LEN($B56)=3),VLOOKUP(VALUE(MID($B56,2,2)),_314_Table1,MATCH(MID($B56,1,1),_314_Table1_ColumnLookup,0),FALSE),
  IF(VALUE(LEFT($A56,3))=314,VLOOKUP(VALUE(MID($B56,2,1)),_314_Table1,MATCH(MID($B56,1,1),_314_Table1_ColumnLookup,0),FALSE)
+N("314"),
""))))))))))))))))))))))))</f>
        <v>#N/A</v>
      </c>
      <c r="E56" s="238">
        <f>IF(AND(VALUE(LEFT($A56,3))=309,LEN($B56)=3),VLOOKUP(VALUE(MID($B56,2,2)),_309_Table2,MATCH(MID($B56,1,1),_309_Table2_ColumnLookup,0),FALSE),
  IF($C56="309 LCR SummaryA",OneYearSCR,IF($C56="309 LCR SummaryB",UltimateSCR,IF(VALUE(LEFT($A56,3))=309,VLOOKUP(VALUE(MID($B56,2,1)),_309_Table2,MATCH(MID($B56,1,1),_309_Table2_ColumnLookup,0),FALSE)
+N("309"),
  IF(VALUE(LEFT($A56,3))=310,VLOOKUP(VALUE(MID($B56,2,1)),_310_Table2,MATCH(MID($B56,1,1),_310_Table2_ColumnLookup,0),FALSE)
+N("310"),
  IF(AND(VALUE(LEFT($A56,3))=311,LEN($I56)=4),VLOOKUP($I56,_311_Table2,MATCH($B56,_311_Table2_ColumnLookup,0),FALSE),
  IF(AND(VALUE(LEFT($A56,3))=311,OR($B56="I2",$B56="J2",$B56="K2",$B56="L2")),VLOOKUP('311'!$G$58,_311_Table2,MATCH(MID($B56,1,1),_311_Table2_ColumnLookup,0),FALSE),
  IF(AND(VALUE(LEFT($A56,3))=311,RIGHT($B56,5)="Total"),VLOOKUP('311'!$G$59,_311_Table2,MATCH(MID($B56,1,1),_311_Table2_ColumnLookup,0),FALSE),
  IF(VALUE(LEFT($A56,3))=311,VLOOKUP(VALUE(MID($B56,2,1)),_311_Table2,MATCH(MID($B56,1,1),_311_Table2_ColumnLookup,0),FALSE)
+N("311"),
  IF(AND(VALUE(LEFT($A56,3))=312,LEFT($G56,10)="Unincepted",$B56="G "),VLOOKUP(" ULO",_312_Table2,MATCH('312'!$N$16,_312_Table2_ColumnLookup,0),FALSE),
  IF(AND(VALUE(LEFT($A56,3))=312,LEFT($G56,10)="Unincepted",$B56="O "),VLOOKUP(" ULO",_312_Table2,MATCH('312'!$V$16,_312_Table2_ColumnLookup,0),FALSE),
  IF(AND(VALUE(LEFT($A56,3))=312,LEFT($G56,10)="Unincepted",$B56="Q "),VLOOKUP(" ULO",_312_Table2,MATCH('312'!$X$16,_312_Table2_ColumnLookup,0),FALSE),
  IF(AND(VALUE(LEFT($A56,3))=312,LEFT($G56,10)="Unincepted"),VLOOKUP(" ULO",_312_Table2,MATCH(LEFT($B56,1),_312_Table2_ColumnLookup,0),FALSE),
  IF(AND(VALUE(LEFT($A56,3))=312,LEFT($G56,5)="Total",$B56="G "),VLOOKUP('312'!$F$80,_312_Table2,MATCH('312'!$N$16,_312_Table2_ColumnLookup,0),FALSE),
  IF(AND(VALUE(LEFT($A56,3))=312,LEFT($G56,5)="Total",$B56="O "),VLOOKUP('312'!$F$80,_312_Table2,MATCH('312'!$V$16,_312_Table2_ColumnLookup,0),FALSE),
  IF(AND(VALUE(LEFT($A56,3))=312,LEFT($G56,5)="Total",$B56="Q "),VLOOKUP('312'!$F$80,_312_Table2,MATCH('312'!$X$16,_312_Table2_ColumnLookup,0),FALSE),
  IF(AND(VALUE(LEFT($A56,3))=312,LEFT($G56,5)="Total"),VLOOKUP('312'!$F$80,_312_Table2,MATCH(LEFT($B56,1),_312_Table2_ColumnLookup,0),FALSE),
  IF(AND(VALUE(LEFT($A56,3))=312,LEN($I56)=4,$B56="G"),VLOOKUP($I56,_312_Table2,MATCH('312'!$N$16,_312_Table2_ColumnLookup,0),FALSE),
  IF(AND(VALUE(LEFT($A56,3))=312,LEN($I56)=4,$B56="O"),VLOOKUP($I56,_312_Table2,MATCH('312'!$V$16,_312_Table2_ColumnLookup,0),FALSE),
  IF(AND(VALUE(LEFT($A56,3))=312,LEN($I56)=4,$B56="Q"),VLOOKUP($I56,_312_Table2,MATCH('312'!$X$16,_312_Table2_ColumnLookup,0),FALSE),
  IF(AND(VALUE(LEFT($A56,3))=312,LEN($I56)=4),VLOOKUP($I56,_312_Table2,MATCH(LEFT($B56,1),_312_Table2_ColumnLookup,0),FALSE)
+N("312"),
  IF(VALUE(LEFT($A56,3))=313,VLOOKUP(VALUE(MID($B56,2,1)),_313_Table2,MATCH(MID($B56,1,1),_313_Table2_ColumnLookup,0),FALSE)
+N("313"),
  IF(AND(VALUE(LEFT($A56,3))=314,LEN($B56)=3),VLOOKUP(VALUE(MID($B56,2,2)),_314_Table2,MATCH(MID($B56,1,1),_314_Table2_ColumnLookup,0),FALSE),
  IF(VALUE(LEFT($A56,3))=314,VLOOKUP(VALUE(MID($B56,2,1)),_314_Table2,MATCH(MID($B56,1,1),_314_Table2_ColumnLookup,0),FALSE)
+N("314"),
""))))))))))))))))))))))))</f>
        <v>0</v>
      </c>
      <c r="F56" s="238" t="e">
        <f>IF(AND(VALUE(LEFT($A56,3))=309,LEN($B56)=3),VLOOKUP(VALUE(MID($B56,2,2)),_309_Table3,MATCH(MID($B56,1,1),_309_Table3_ColumnLookup,0),FALSE),
  IF($C56="309 LCR SummaryA",OneYearSCR,IF($C56="309 LCR SummaryB",UltimateSCR,IF(VALUE(LEFT($A56,3))=309,VLOOKUP(VALUE(MID($B56,2,1)),_309_Table3,MATCH(MID($B56,1,1),_309_Table3_ColumnLookup,0),FALSE)
+N("309"),
  IF(VALUE(LEFT($A56,3))=310,VLOOKUP(VALUE(MID($B56,2,1)),_310_Table3,MATCH(MID($B56,1,1),_310_Table3_ColumnLookup,0),FALSE)
+N("310"),
  IF(AND(VALUE(LEFT($A56,3))=311,LEN($I56)=4),VLOOKUP($I56,_311_Table3,MATCH($B56,_311_Table3_ColumnLookup,0),FALSE),
  IF(AND(VALUE(LEFT($A56,3))=311,OR($B56="I2",$B56="J2",$B56="K2",$B56="L2")),VLOOKUP('311'!$G$58,_311_Table3,MATCH(MID($B56,1,1),_311_Table3_ColumnLookup,0),FALSE),
  IF(AND(VALUE(LEFT($A56,3))=311,RIGHT($B56,5)="Total"),VLOOKUP('311'!$G$59,_311_Table3,MATCH(MID($B56,1,1),_311_Table3_ColumnLookup,0),FALSE),
  IF(VALUE(LEFT($A56,3))=311,VLOOKUP(VALUE(MID($B56,2,1)),_311_Table3,MATCH(MID($B56,1,1),_311_Table3_ColumnLookup,0),FALSE)
+N("311"),
  IF(AND(VALUE(LEFT($A56,3))=312,LEFT($G56,10)="Unincepted",$B56="G "),VLOOKUP(" ULO",_312_Table3,MATCH('312'!$N$16,_312_Table3_ColumnLookup,0),FALSE),
  IF(AND(VALUE(LEFT($A56,3))=312,LEFT($G56,10)="Unincepted",$B56="O "),VLOOKUP(" ULO",_312_Table3,MATCH('312'!$V$16,_312_Table3_ColumnLookup,0),FALSE),
  IF(AND(VALUE(LEFT($A56,3))=312,LEFT($G56,10)="Unincepted",$B56="Q "),VLOOKUP(" ULO",_312_Table3,MATCH('312'!$X$16,_312_Table3_ColumnLookup,0),FALSE),
  IF(AND(VALUE(LEFT($A56,3))=312,LEFT($G56,10)="Unincepted"),VLOOKUP(" ULO",_312_Table3,MATCH(LEFT($B56,1),_312_Table3_ColumnLookup,0),FALSE),
  IF(AND(VALUE(LEFT($A56,3))=312,LEFT($G56,5)="Total",$B56="G "),VLOOKUP('312'!$F$80,_312_Table3,MATCH('312'!$N$16,_312_Table3_ColumnLookup,0),FALSE),
  IF(AND(VALUE(LEFT($A56,3))=312,LEFT($G56,5)="Total",$B56="O "),VLOOKUP('312'!$F$80,_312_Table3,MATCH('312'!$V$16,_312_Table3_ColumnLookup,0),FALSE),
  IF(AND(VALUE(LEFT($A56,3))=312,LEFT($G56,5)="Total",$B56="Q "),VLOOKUP('312'!$F$80,_312_Table3,MATCH('312'!$X$16,_312_Table3_ColumnLookup,0),FALSE),
  IF(AND(VALUE(LEFT($A56,3))=312,LEFT($G56,5)="Total"),VLOOKUP('312'!$F$80,_312_Table3,MATCH(LEFT($B56,1),_312_Table3_ColumnLookup,0),FALSE),
  IF(AND(VALUE(LEFT($A56,3))=312,LEN($I56)=4,$B56="G"),VLOOKUP($I56,_312_Table3,MATCH('312'!$N$16,_312_Table3_ColumnLookup,0),FALSE),
  IF(AND(VALUE(LEFT($A56,3))=312,LEN($I56)=4,$B56="O"),VLOOKUP($I56,_312_Table3,MATCH('312'!$V$16,_312_Table3_ColumnLookup,0),FALSE),
  IF(AND(VALUE(LEFT($A56,3))=312,LEN($I56)=4,$B56="Q"),VLOOKUP($I56,_312_Table3,MATCH('312'!$X$16,_312_Table3_ColumnLookup,0),FALSE),
  IF(AND(VALUE(LEFT($A56,3))=312,LEN($I56)=4),VLOOKUP($I56,_312_Table3,MATCH(LEFT($B56,1),_312_Table3_ColumnLookup,0),FALSE)
+N("312"),
  IF(VALUE(LEFT($A56,3))=313,VLOOKUP(VALUE(MID($B56,2,1)),_313_Table3,MATCH(MID($B56,1,1),_313_Table3_ColumnLookup,0),FALSE)
+N("313"),
  IF(AND(VALUE(LEFT($A56,3))=314,LEN($B56)=3),VLOOKUP(VALUE(MID($B56,2,2)),_314_Table3,MATCH(MID($B56,1,1),_314_Table3_ColumnLookup,0),FALSE),
  IF(VALUE(LEFT($A56,3))=314,VLOOKUP(VALUE(MID($B56,2,1)),_314_Table3,MATCH(MID($B56,1,1),_314_Table3_ColumnLookup,0),FALSE)
+N("314"),
""))))))))))))))))))))))))</f>
        <v>#NAME?</v>
      </c>
      <c r="G56" t="s">
        <v>990</v>
      </c>
      <c r="H56" s="321">
        <f>IFERROR(
IF(ISERROR($D56)=FALSE,$D56,IF(ISERROR($E56)=FALSE,$E56,IF(ISERROR($F56)=FALSE,$F56
+N("012 checkboxes"),
IF(
IF(OR(LEFT($A56,9)="Syndicate",LEFT($A56,12)="NewSyndicate"),VLOOKUP($A56,'012'!$J:$ZW,MATCH("Link to button",'012'!$J$1:$ZW$1,0),0)
+N("309 checkbox"),
IF($C56="309 LCR Summary0",VLOOKUP("Notes990",'309'!$P:$ZZ,MATCH("Link to button",'309'!$P$1:$ZZ$1,0),0)
+N("313 checkboxes"),
IF($C56="313 Financial Information0LcmVsScr",IF($C56="309 LCR Summary0",VLOOKUP("LcmVsScr",'309'!$N:$ZZ,MATCH("Link to button",'309'!$N$1:$ZZ$1,0),0),
IF($C56="313 Financial Information0LcrDocAttached",IF($C56="309 LCR Summary0",VLOOKUP("LcrDocAttached",'309'!$N:$ZZ,MATCH("Link to button",'309'!$N$1:$ZZ$1,0),
0)))))))=1,TRUE,FALSE)
))),"")</f>
        <v>0</v>
      </c>
    </row>
    <row r="57" spans="1:8" customFormat="1">
      <c r="A57" s="237" t="str">
        <f>VLOOKUP($G57,CSVLookups!$B:$R,MATCH(A$1,CSVLookups!$B$1:$R$1,0),FALSE)</f>
        <v>309 LCR Summary</v>
      </c>
      <c r="B57" s="237" t="str">
        <f>VLOOKUP($G57,CSVLookups!$B:$R,MATCH(B$1,CSVLookups!$B$1:$R$1,0),FALSE)</f>
        <v>I8</v>
      </c>
      <c r="C57" s="238" t="str">
        <f t="shared" si="1"/>
        <v>309 LCR SummaryI8</v>
      </c>
      <c r="D57" s="238" t="e">
        <f>IF(AND(VALUE(LEFT($A57,3))=309,LEN($B57)=3),VLOOKUP(VALUE(MID($B57,2,2)),_309_Table1,MATCH(MID($B57,1,1),_309_Table1_ColumnLookup,0),FALSE),
  IF($C57="309 LCR SummaryA",OneYearSCR,IF($C57="309 LCR SummaryB",UltimateSCR,IF(VALUE(LEFT($A57,3))=309,VLOOKUP(VALUE(MID($B57,2,1)),_309_Table1,MATCH(MID($B57,1,1),_309_Table1_ColumnLookup,0),FALSE)
+N("309"),
  IF(VALUE(LEFT($A57,3))=310,VLOOKUP(VALUE(MID($B57,2,1)),_310_Table1,MATCH(MID($B57,1,1),_310_Table1_ColumnLookup,0),FALSE)
+N("310"),
  IF(AND(VALUE(LEFT($A57,3))=311,LEN($I57)=4),VLOOKUP($I57,_311_Table1,MATCH($B57,_311_Table1_ColumnLookup,0),FALSE),
  IF(AND(VALUE(LEFT($A57,3))=311,OR($B57="I2",$B57="J2",$B57="K2",$B57="L2")),VLOOKUP('311'!$G$58,_311_Table1,MATCH(MID($B57,1,1),_311_Table1_ColumnLookup,0),FALSE),
  IF(AND(VALUE(LEFT($A57,3))=311,RIGHT($B57,5)="Total"),VLOOKUP('311'!$G$59,_311_Table1,MATCH(MID($B57,1,1),_311_Table1_ColumnLookup,0),FALSE),
  IF(VALUE(LEFT($A57,3))=311,VLOOKUP(VALUE(MID($B57,2,1)),_311_Table1,MATCH(MID($B57,1,1),_311_Table1_ColumnLookup,0),FALSE)
+N("311"),
  IF(AND(VALUE(LEFT($A57,3))=312,LEFT($G57,10)="Unincepted",$B57="G "),VLOOKUP(" ULO",_312_Table1,MATCH('312'!$N$16,_312_Table1_ColumnLookup,0),FALSE),
  IF(AND(VALUE(LEFT($A57,3))=312,LEFT($G57,10)="Unincepted",$B57="O "),VLOOKUP(" ULO",_312_Table1,MATCH('312'!$V$16,_312_Table1_ColumnLookup,0),FALSE),
  IF(AND(VALUE(LEFT($A57,3))=312,LEFT($G57,10)="Unincepted",$B57="Q "),VLOOKUP(" ULO",_312_Table1,MATCH('312'!$X$16,_312_Table1_ColumnLookup,0),FALSE),
  IF(AND(VALUE(LEFT($A57,3))=312,LEFT($G57,10)="Unincepted"),VLOOKUP(" ULO",_312_Table1,MATCH(LEFT($B57,1),_312_Table1_ColumnLookup,0),FALSE),
  IF(AND(VALUE(LEFT($A57,3))=312,LEFT($G57,5)="Total",$B57="G "),VLOOKUP('312'!$F$80,_312_Table1,MATCH('312'!$N$16,_312_Table1_ColumnLookup,0),FALSE),
  IF(AND(VALUE(LEFT($A57,3))=312,LEFT($G57,5)="Total",$B57="O "),VLOOKUP('312'!$F$80,_312_Table1,MATCH('312'!$V$16,_312_Table1_ColumnLookup,0),FALSE),
  IF(AND(VALUE(LEFT($A57,3))=312,LEFT($G57,5)="Total",$B57="Q "),VLOOKUP('312'!$F$80,_312_Table1,MATCH('312'!$X$16,_312_Table1_ColumnLookup,0),FALSE),
  IF(AND(VALUE(LEFT($A57,3))=312,LEFT($G57,5)="Total"),VLOOKUP('312'!$F$80,_312_Table1,MATCH(LEFT($B57,1),_312_Table1_ColumnLookup,0),FALSE),
  IF(AND(VALUE(LEFT($A57,3))=312,LEN($I57)=4,$B57="G"),VLOOKUP($I57,_312_Table1,MATCH('312'!$N$16,_312_Table1_ColumnLookup,0),FALSE),
  IF(AND(VALUE(LEFT($A57,3))=312,LEN($I57)=4,$B57="O"),VLOOKUP($I57,_312_Table1,MATCH('312'!$V$16,_312_Table1_ColumnLookup,0),FALSE),
  IF(AND(VALUE(LEFT($A57,3))=312,LEN($I57)=4,$B57="Q"),VLOOKUP($I57,_312_Table1,MATCH('312'!$X$16,_312_Table1_ColumnLookup,0),FALSE),
  IF(AND(VALUE(LEFT($A57,3))=312,LEN($I57)=4),VLOOKUP($I57,_312_Table1,MATCH(LEFT($B57,1),_312_Table1_ColumnLookup,0),FALSE)
+N("312"),
  IF(VALUE(LEFT($A57,3))=313,VLOOKUP(VALUE(MID($B57,2,1)),_313_Table1,MATCH(MID($B57,1,1),_313_Table1_ColumnLookup,0),FALSE)
+N("313"),
  IF(AND(VALUE(LEFT($A57,3))=314,LEN($B57)=3),VLOOKUP(VALUE(MID($B57,2,2)),_314_Table1,MATCH(MID($B57,1,1),_314_Table1_ColumnLookup,0),FALSE),
  IF(VALUE(LEFT($A57,3))=314,VLOOKUP(VALUE(MID($B57,2,1)),_314_Table1,MATCH(MID($B57,1,1),_314_Table1_ColumnLookup,0),FALSE)
+N("314"),
""))))))))))))))))))))))))</f>
        <v>#N/A</v>
      </c>
      <c r="E57" s="238">
        <f>IF(AND(VALUE(LEFT($A57,3))=309,LEN($B57)=3),VLOOKUP(VALUE(MID($B57,2,2)),_309_Table2,MATCH(MID($B57,1,1),_309_Table2_ColumnLookup,0),FALSE),
  IF($C57="309 LCR SummaryA",OneYearSCR,IF($C57="309 LCR SummaryB",UltimateSCR,IF(VALUE(LEFT($A57,3))=309,VLOOKUP(VALUE(MID($B57,2,1)),_309_Table2,MATCH(MID($B57,1,1),_309_Table2_ColumnLookup,0),FALSE)
+N("309"),
  IF(VALUE(LEFT($A57,3))=310,VLOOKUP(VALUE(MID($B57,2,1)),_310_Table2,MATCH(MID($B57,1,1),_310_Table2_ColumnLookup,0),FALSE)
+N("310"),
  IF(AND(VALUE(LEFT($A57,3))=311,LEN($I57)=4),VLOOKUP($I57,_311_Table2,MATCH($B57,_311_Table2_ColumnLookup,0),FALSE),
  IF(AND(VALUE(LEFT($A57,3))=311,OR($B57="I2",$B57="J2",$B57="K2",$B57="L2")),VLOOKUP('311'!$G$58,_311_Table2,MATCH(MID($B57,1,1),_311_Table2_ColumnLookup,0),FALSE),
  IF(AND(VALUE(LEFT($A57,3))=311,RIGHT($B57,5)="Total"),VLOOKUP('311'!$G$59,_311_Table2,MATCH(MID($B57,1,1),_311_Table2_ColumnLookup,0),FALSE),
  IF(VALUE(LEFT($A57,3))=311,VLOOKUP(VALUE(MID($B57,2,1)),_311_Table2,MATCH(MID($B57,1,1),_311_Table2_ColumnLookup,0),FALSE)
+N("311"),
  IF(AND(VALUE(LEFT($A57,3))=312,LEFT($G57,10)="Unincepted",$B57="G "),VLOOKUP(" ULO",_312_Table2,MATCH('312'!$N$16,_312_Table2_ColumnLookup,0),FALSE),
  IF(AND(VALUE(LEFT($A57,3))=312,LEFT($G57,10)="Unincepted",$B57="O "),VLOOKUP(" ULO",_312_Table2,MATCH('312'!$V$16,_312_Table2_ColumnLookup,0),FALSE),
  IF(AND(VALUE(LEFT($A57,3))=312,LEFT($G57,10)="Unincepted",$B57="Q "),VLOOKUP(" ULO",_312_Table2,MATCH('312'!$X$16,_312_Table2_ColumnLookup,0),FALSE),
  IF(AND(VALUE(LEFT($A57,3))=312,LEFT($G57,10)="Unincepted"),VLOOKUP(" ULO",_312_Table2,MATCH(LEFT($B57,1),_312_Table2_ColumnLookup,0),FALSE),
  IF(AND(VALUE(LEFT($A57,3))=312,LEFT($G57,5)="Total",$B57="G "),VLOOKUP('312'!$F$80,_312_Table2,MATCH('312'!$N$16,_312_Table2_ColumnLookup,0),FALSE),
  IF(AND(VALUE(LEFT($A57,3))=312,LEFT($G57,5)="Total",$B57="O "),VLOOKUP('312'!$F$80,_312_Table2,MATCH('312'!$V$16,_312_Table2_ColumnLookup,0),FALSE),
  IF(AND(VALUE(LEFT($A57,3))=312,LEFT($G57,5)="Total",$B57="Q "),VLOOKUP('312'!$F$80,_312_Table2,MATCH('312'!$X$16,_312_Table2_ColumnLookup,0),FALSE),
  IF(AND(VALUE(LEFT($A57,3))=312,LEFT($G57,5)="Total"),VLOOKUP('312'!$F$80,_312_Table2,MATCH(LEFT($B57,1),_312_Table2_ColumnLookup,0),FALSE),
  IF(AND(VALUE(LEFT($A57,3))=312,LEN($I57)=4,$B57="G"),VLOOKUP($I57,_312_Table2,MATCH('312'!$N$16,_312_Table2_ColumnLookup,0),FALSE),
  IF(AND(VALUE(LEFT($A57,3))=312,LEN($I57)=4,$B57="O"),VLOOKUP($I57,_312_Table2,MATCH('312'!$V$16,_312_Table2_ColumnLookup,0),FALSE),
  IF(AND(VALUE(LEFT($A57,3))=312,LEN($I57)=4,$B57="Q"),VLOOKUP($I57,_312_Table2,MATCH('312'!$X$16,_312_Table2_ColumnLookup,0),FALSE),
  IF(AND(VALUE(LEFT($A57,3))=312,LEN($I57)=4),VLOOKUP($I57,_312_Table2,MATCH(LEFT($B57,1),_312_Table2_ColumnLookup,0),FALSE)
+N("312"),
  IF(VALUE(LEFT($A57,3))=313,VLOOKUP(VALUE(MID($B57,2,1)),_313_Table2,MATCH(MID($B57,1,1),_313_Table2_ColumnLookup,0),FALSE)
+N("313"),
  IF(AND(VALUE(LEFT($A57,3))=314,LEN($B57)=3),VLOOKUP(VALUE(MID($B57,2,2)),_314_Table2,MATCH(MID($B57,1,1),_314_Table2_ColumnLookup,0),FALSE),
  IF(VALUE(LEFT($A57,3))=314,VLOOKUP(VALUE(MID($B57,2,1)),_314_Table2,MATCH(MID($B57,1,1),_314_Table2_ColumnLookup,0),FALSE)
+N("314"),
""))))))))))))))))))))))))</f>
        <v>0</v>
      </c>
      <c r="F57" s="238" t="e">
        <f>IF(AND(VALUE(LEFT($A57,3))=309,LEN($B57)=3),VLOOKUP(VALUE(MID($B57,2,2)),_309_Table3,MATCH(MID($B57,1,1),_309_Table3_ColumnLookup,0),FALSE),
  IF($C57="309 LCR SummaryA",OneYearSCR,IF($C57="309 LCR SummaryB",UltimateSCR,IF(VALUE(LEFT($A57,3))=309,VLOOKUP(VALUE(MID($B57,2,1)),_309_Table3,MATCH(MID($B57,1,1),_309_Table3_ColumnLookup,0),FALSE)
+N("309"),
  IF(VALUE(LEFT($A57,3))=310,VLOOKUP(VALUE(MID($B57,2,1)),_310_Table3,MATCH(MID($B57,1,1),_310_Table3_ColumnLookup,0),FALSE)
+N("310"),
  IF(AND(VALUE(LEFT($A57,3))=311,LEN($I57)=4),VLOOKUP($I57,_311_Table3,MATCH($B57,_311_Table3_ColumnLookup,0),FALSE),
  IF(AND(VALUE(LEFT($A57,3))=311,OR($B57="I2",$B57="J2",$B57="K2",$B57="L2")),VLOOKUP('311'!$G$58,_311_Table3,MATCH(MID($B57,1,1),_311_Table3_ColumnLookup,0),FALSE),
  IF(AND(VALUE(LEFT($A57,3))=311,RIGHT($B57,5)="Total"),VLOOKUP('311'!$G$59,_311_Table3,MATCH(MID($B57,1,1),_311_Table3_ColumnLookup,0),FALSE),
  IF(VALUE(LEFT($A57,3))=311,VLOOKUP(VALUE(MID($B57,2,1)),_311_Table3,MATCH(MID($B57,1,1),_311_Table3_ColumnLookup,0),FALSE)
+N("311"),
  IF(AND(VALUE(LEFT($A57,3))=312,LEFT($G57,10)="Unincepted",$B57="G "),VLOOKUP(" ULO",_312_Table3,MATCH('312'!$N$16,_312_Table3_ColumnLookup,0),FALSE),
  IF(AND(VALUE(LEFT($A57,3))=312,LEFT($G57,10)="Unincepted",$B57="O "),VLOOKUP(" ULO",_312_Table3,MATCH('312'!$V$16,_312_Table3_ColumnLookup,0),FALSE),
  IF(AND(VALUE(LEFT($A57,3))=312,LEFT($G57,10)="Unincepted",$B57="Q "),VLOOKUP(" ULO",_312_Table3,MATCH('312'!$X$16,_312_Table3_ColumnLookup,0),FALSE),
  IF(AND(VALUE(LEFT($A57,3))=312,LEFT($G57,10)="Unincepted"),VLOOKUP(" ULO",_312_Table3,MATCH(LEFT($B57,1),_312_Table3_ColumnLookup,0),FALSE),
  IF(AND(VALUE(LEFT($A57,3))=312,LEFT($G57,5)="Total",$B57="G "),VLOOKUP('312'!$F$80,_312_Table3,MATCH('312'!$N$16,_312_Table3_ColumnLookup,0),FALSE),
  IF(AND(VALUE(LEFT($A57,3))=312,LEFT($G57,5)="Total",$B57="O "),VLOOKUP('312'!$F$80,_312_Table3,MATCH('312'!$V$16,_312_Table3_ColumnLookup,0),FALSE),
  IF(AND(VALUE(LEFT($A57,3))=312,LEFT($G57,5)="Total",$B57="Q "),VLOOKUP('312'!$F$80,_312_Table3,MATCH('312'!$X$16,_312_Table3_ColumnLookup,0),FALSE),
  IF(AND(VALUE(LEFT($A57,3))=312,LEFT($G57,5)="Total"),VLOOKUP('312'!$F$80,_312_Table3,MATCH(LEFT($B57,1),_312_Table3_ColumnLookup,0),FALSE),
  IF(AND(VALUE(LEFT($A57,3))=312,LEN($I57)=4,$B57="G"),VLOOKUP($I57,_312_Table3,MATCH('312'!$N$16,_312_Table3_ColumnLookup,0),FALSE),
  IF(AND(VALUE(LEFT($A57,3))=312,LEN($I57)=4,$B57="O"),VLOOKUP($I57,_312_Table3,MATCH('312'!$V$16,_312_Table3_ColumnLookup,0),FALSE),
  IF(AND(VALUE(LEFT($A57,3))=312,LEN($I57)=4,$B57="Q"),VLOOKUP($I57,_312_Table3,MATCH('312'!$X$16,_312_Table3_ColumnLookup,0),FALSE),
  IF(AND(VALUE(LEFT($A57,3))=312,LEN($I57)=4),VLOOKUP($I57,_312_Table3,MATCH(LEFT($B57,1),_312_Table3_ColumnLookup,0),FALSE)
+N("312"),
  IF(VALUE(LEFT($A57,3))=313,VLOOKUP(VALUE(MID($B57,2,1)),_313_Table3,MATCH(MID($B57,1,1),_313_Table3_ColumnLookup,0),FALSE)
+N("313"),
  IF(AND(VALUE(LEFT($A57,3))=314,LEN($B57)=3),VLOOKUP(VALUE(MID($B57,2,2)),_314_Table3,MATCH(MID($B57,1,1),_314_Table3_ColumnLookup,0),FALSE),
  IF(VALUE(LEFT($A57,3))=314,VLOOKUP(VALUE(MID($B57,2,1)),_314_Table3,MATCH(MID($B57,1,1),_314_Table3_ColumnLookup,0),FALSE)
+N("314"),
""))))))))))))))))))))))))</f>
        <v>#NAME?</v>
      </c>
      <c r="G57" t="s">
        <v>991</v>
      </c>
      <c r="H57" s="321">
        <f>IFERROR(
IF(ISERROR($D57)=FALSE,$D57,IF(ISERROR($E57)=FALSE,$E57,IF(ISERROR($F57)=FALSE,$F57
+N("012 checkboxes"),
IF(
IF(OR(LEFT($A57,9)="Syndicate",LEFT($A57,12)="NewSyndicate"),VLOOKUP($A57,'012'!$J:$ZW,MATCH("Link to button",'012'!$J$1:$ZW$1,0),0)
+N("309 checkbox"),
IF($C57="309 LCR Summary0",VLOOKUP("Notes990",'309'!$P:$ZZ,MATCH("Link to button",'309'!$P$1:$ZZ$1,0),0)
+N("313 checkboxes"),
IF($C57="313 Financial Information0LcmVsScr",IF($C57="309 LCR Summary0",VLOOKUP("LcmVsScr",'309'!$N:$ZZ,MATCH("Link to button",'309'!$N$1:$ZZ$1,0),0),
IF($C57="313 Financial Information0LcrDocAttached",IF($C57="309 LCR Summary0",VLOOKUP("LcrDocAttached",'309'!$N:$ZZ,MATCH("Link to button",'309'!$N$1:$ZZ$1,0),
0)))))))=1,TRUE,FALSE)
))),"")</f>
        <v>0</v>
      </c>
    </row>
    <row r="58" spans="1:8" customFormat="1">
      <c r="A58" s="237" t="str">
        <f>VLOOKUP($G58,CSVLookups!$B:$R,MATCH(A$1,CSVLookups!$B$1:$R$1,0),FALSE)</f>
        <v>309 LCR Summary</v>
      </c>
      <c r="B58" s="237" t="str">
        <f>VLOOKUP($G58,CSVLookups!$B:$R,MATCH(B$1,CSVLookups!$B$1:$R$1,0),FALSE)</f>
        <v>J8</v>
      </c>
      <c r="C58" s="238" t="str">
        <f t="shared" si="1"/>
        <v>309 LCR SummaryJ8</v>
      </c>
      <c r="D58" s="238" t="e">
        <f>IF(AND(VALUE(LEFT($A58,3))=309,LEN($B58)=3),VLOOKUP(VALUE(MID($B58,2,2)),_309_Table1,MATCH(MID($B58,1,1),_309_Table1_ColumnLookup,0),FALSE),
  IF($C58="309 LCR SummaryA",OneYearSCR,IF($C58="309 LCR SummaryB",UltimateSCR,IF(VALUE(LEFT($A58,3))=309,VLOOKUP(VALUE(MID($B58,2,1)),_309_Table1,MATCH(MID($B58,1,1),_309_Table1_ColumnLookup,0),FALSE)
+N("309"),
  IF(VALUE(LEFT($A58,3))=310,VLOOKUP(VALUE(MID($B58,2,1)),_310_Table1,MATCH(MID($B58,1,1),_310_Table1_ColumnLookup,0),FALSE)
+N("310"),
  IF(AND(VALUE(LEFT($A58,3))=311,LEN($I58)=4),VLOOKUP($I58,_311_Table1,MATCH($B58,_311_Table1_ColumnLookup,0),FALSE),
  IF(AND(VALUE(LEFT($A58,3))=311,OR($B58="I2",$B58="J2",$B58="K2",$B58="L2")),VLOOKUP('311'!$G$58,_311_Table1,MATCH(MID($B58,1,1),_311_Table1_ColumnLookup,0),FALSE),
  IF(AND(VALUE(LEFT($A58,3))=311,RIGHT($B58,5)="Total"),VLOOKUP('311'!$G$59,_311_Table1,MATCH(MID($B58,1,1),_311_Table1_ColumnLookup,0),FALSE),
  IF(VALUE(LEFT($A58,3))=311,VLOOKUP(VALUE(MID($B58,2,1)),_311_Table1,MATCH(MID($B58,1,1),_311_Table1_ColumnLookup,0),FALSE)
+N("311"),
  IF(AND(VALUE(LEFT($A58,3))=312,LEFT($G58,10)="Unincepted",$B58="G "),VLOOKUP(" ULO",_312_Table1,MATCH('312'!$N$16,_312_Table1_ColumnLookup,0),FALSE),
  IF(AND(VALUE(LEFT($A58,3))=312,LEFT($G58,10)="Unincepted",$B58="O "),VLOOKUP(" ULO",_312_Table1,MATCH('312'!$V$16,_312_Table1_ColumnLookup,0),FALSE),
  IF(AND(VALUE(LEFT($A58,3))=312,LEFT($G58,10)="Unincepted",$B58="Q "),VLOOKUP(" ULO",_312_Table1,MATCH('312'!$X$16,_312_Table1_ColumnLookup,0),FALSE),
  IF(AND(VALUE(LEFT($A58,3))=312,LEFT($G58,10)="Unincepted"),VLOOKUP(" ULO",_312_Table1,MATCH(LEFT($B58,1),_312_Table1_ColumnLookup,0),FALSE),
  IF(AND(VALUE(LEFT($A58,3))=312,LEFT($G58,5)="Total",$B58="G "),VLOOKUP('312'!$F$80,_312_Table1,MATCH('312'!$N$16,_312_Table1_ColumnLookup,0),FALSE),
  IF(AND(VALUE(LEFT($A58,3))=312,LEFT($G58,5)="Total",$B58="O "),VLOOKUP('312'!$F$80,_312_Table1,MATCH('312'!$V$16,_312_Table1_ColumnLookup,0),FALSE),
  IF(AND(VALUE(LEFT($A58,3))=312,LEFT($G58,5)="Total",$B58="Q "),VLOOKUP('312'!$F$80,_312_Table1,MATCH('312'!$X$16,_312_Table1_ColumnLookup,0),FALSE),
  IF(AND(VALUE(LEFT($A58,3))=312,LEFT($G58,5)="Total"),VLOOKUP('312'!$F$80,_312_Table1,MATCH(LEFT($B58,1),_312_Table1_ColumnLookup,0),FALSE),
  IF(AND(VALUE(LEFT($A58,3))=312,LEN($I58)=4,$B58="G"),VLOOKUP($I58,_312_Table1,MATCH('312'!$N$16,_312_Table1_ColumnLookup,0),FALSE),
  IF(AND(VALUE(LEFT($A58,3))=312,LEN($I58)=4,$B58="O"),VLOOKUP($I58,_312_Table1,MATCH('312'!$V$16,_312_Table1_ColumnLookup,0),FALSE),
  IF(AND(VALUE(LEFT($A58,3))=312,LEN($I58)=4,$B58="Q"),VLOOKUP($I58,_312_Table1,MATCH('312'!$X$16,_312_Table1_ColumnLookup,0),FALSE),
  IF(AND(VALUE(LEFT($A58,3))=312,LEN($I58)=4),VLOOKUP($I58,_312_Table1,MATCH(LEFT($B58,1),_312_Table1_ColumnLookup,0),FALSE)
+N("312"),
  IF(VALUE(LEFT($A58,3))=313,VLOOKUP(VALUE(MID($B58,2,1)),_313_Table1,MATCH(MID($B58,1,1),_313_Table1_ColumnLookup,0),FALSE)
+N("313"),
  IF(AND(VALUE(LEFT($A58,3))=314,LEN($B58)=3),VLOOKUP(VALUE(MID($B58,2,2)),_314_Table1,MATCH(MID($B58,1,1),_314_Table1_ColumnLookup,0),FALSE),
  IF(VALUE(LEFT($A58,3))=314,VLOOKUP(VALUE(MID($B58,2,1)),_314_Table1,MATCH(MID($B58,1,1),_314_Table1_ColumnLookup,0),FALSE)
+N("314"),
""))))))))))))))))))))))))</f>
        <v>#N/A</v>
      </c>
      <c r="E58" s="238">
        <f>IF(AND(VALUE(LEFT($A58,3))=309,LEN($B58)=3),VLOOKUP(VALUE(MID($B58,2,2)),_309_Table2,MATCH(MID($B58,1,1),_309_Table2_ColumnLookup,0),FALSE),
  IF($C58="309 LCR SummaryA",OneYearSCR,IF($C58="309 LCR SummaryB",UltimateSCR,IF(VALUE(LEFT($A58,3))=309,VLOOKUP(VALUE(MID($B58,2,1)),_309_Table2,MATCH(MID($B58,1,1),_309_Table2_ColumnLookup,0),FALSE)
+N("309"),
  IF(VALUE(LEFT($A58,3))=310,VLOOKUP(VALUE(MID($B58,2,1)),_310_Table2,MATCH(MID($B58,1,1),_310_Table2_ColumnLookup,0),FALSE)
+N("310"),
  IF(AND(VALUE(LEFT($A58,3))=311,LEN($I58)=4),VLOOKUP($I58,_311_Table2,MATCH($B58,_311_Table2_ColumnLookup,0),FALSE),
  IF(AND(VALUE(LEFT($A58,3))=311,OR($B58="I2",$B58="J2",$B58="K2",$B58="L2")),VLOOKUP('311'!$G$58,_311_Table2,MATCH(MID($B58,1,1),_311_Table2_ColumnLookup,0),FALSE),
  IF(AND(VALUE(LEFT($A58,3))=311,RIGHT($B58,5)="Total"),VLOOKUP('311'!$G$59,_311_Table2,MATCH(MID($B58,1,1),_311_Table2_ColumnLookup,0),FALSE),
  IF(VALUE(LEFT($A58,3))=311,VLOOKUP(VALUE(MID($B58,2,1)),_311_Table2,MATCH(MID($B58,1,1),_311_Table2_ColumnLookup,0),FALSE)
+N("311"),
  IF(AND(VALUE(LEFT($A58,3))=312,LEFT($G58,10)="Unincepted",$B58="G "),VLOOKUP(" ULO",_312_Table2,MATCH('312'!$N$16,_312_Table2_ColumnLookup,0),FALSE),
  IF(AND(VALUE(LEFT($A58,3))=312,LEFT($G58,10)="Unincepted",$B58="O "),VLOOKUP(" ULO",_312_Table2,MATCH('312'!$V$16,_312_Table2_ColumnLookup,0),FALSE),
  IF(AND(VALUE(LEFT($A58,3))=312,LEFT($G58,10)="Unincepted",$B58="Q "),VLOOKUP(" ULO",_312_Table2,MATCH('312'!$X$16,_312_Table2_ColumnLookup,0),FALSE),
  IF(AND(VALUE(LEFT($A58,3))=312,LEFT($G58,10)="Unincepted"),VLOOKUP(" ULO",_312_Table2,MATCH(LEFT($B58,1),_312_Table2_ColumnLookup,0),FALSE),
  IF(AND(VALUE(LEFT($A58,3))=312,LEFT($G58,5)="Total",$B58="G "),VLOOKUP('312'!$F$80,_312_Table2,MATCH('312'!$N$16,_312_Table2_ColumnLookup,0),FALSE),
  IF(AND(VALUE(LEFT($A58,3))=312,LEFT($G58,5)="Total",$B58="O "),VLOOKUP('312'!$F$80,_312_Table2,MATCH('312'!$V$16,_312_Table2_ColumnLookup,0),FALSE),
  IF(AND(VALUE(LEFT($A58,3))=312,LEFT($G58,5)="Total",$B58="Q "),VLOOKUP('312'!$F$80,_312_Table2,MATCH('312'!$X$16,_312_Table2_ColumnLookup,0),FALSE),
  IF(AND(VALUE(LEFT($A58,3))=312,LEFT($G58,5)="Total"),VLOOKUP('312'!$F$80,_312_Table2,MATCH(LEFT($B58,1),_312_Table2_ColumnLookup,0),FALSE),
  IF(AND(VALUE(LEFT($A58,3))=312,LEN($I58)=4,$B58="G"),VLOOKUP($I58,_312_Table2,MATCH('312'!$N$16,_312_Table2_ColumnLookup,0),FALSE),
  IF(AND(VALUE(LEFT($A58,3))=312,LEN($I58)=4,$B58="O"),VLOOKUP($I58,_312_Table2,MATCH('312'!$V$16,_312_Table2_ColumnLookup,0),FALSE),
  IF(AND(VALUE(LEFT($A58,3))=312,LEN($I58)=4,$B58="Q"),VLOOKUP($I58,_312_Table2,MATCH('312'!$X$16,_312_Table2_ColumnLookup,0),FALSE),
  IF(AND(VALUE(LEFT($A58,3))=312,LEN($I58)=4),VLOOKUP($I58,_312_Table2,MATCH(LEFT($B58,1),_312_Table2_ColumnLookup,0),FALSE)
+N("312"),
  IF(VALUE(LEFT($A58,3))=313,VLOOKUP(VALUE(MID($B58,2,1)),_313_Table2,MATCH(MID($B58,1,1),_313_Table2_ColumnLookup,0),FALSE)
+N("313"),
  IF(AND(VALUE(LEFT($A58,3))=314,LEN($B58)=3),VLOOKUP(VALUE(MID($B58,2,2)),_314_Table2,MATCH(MID($B58,1,1),_314_Table2_ColumnLookup,0),FALSE),
  IF(VALUE(LEFT($A58,3))=314,VLOOKUP(VALUE(MID($B58,2,1)),_314_Table2,MATCH(MID($B58,1,1),_314_Table2_ColumnLookup,0),FALSE)
+N("314"),
""))))))))))))))))))))))))</f>
        <v>0</v>
      </c>
      <c r="F58" s="238" t="e">
        <f>IF(AND(VALUE(LEFT($A58,3))=309,LEN($B58)=3),VLOOKUP(VALUE(MID($B58,2,2)),_309_Table3,MATCH(MID($B58,1,1),_309_Table3_ColumnLookup,0),FALSE),
  IF($C58="309 LCR SummaryA",OneYearSCR,IF($C58="309 LCR SummaryB",UltimateSCR,IF(VALUE(LEFT($A58,3))=309,VLOOKUP(VALUE(MID($B58,2,1)),_309_Table3,MATCH(MID($B58,1,1),_309_Table3_ColumnLookup,0),FALSE)
+N("309"),
  IF(VALUE(LEFT($A58,3))=310,VLOOKUP(VALUE(MID($B58,2,1)),_310_Table3,MATCH(MID($B58,1,1),_310_Table3_ColumnLookup,0),FALSE)
+N("310"),
  IF(AND(VALUE(LEFT($A58,3))=311,LEN($I58)=4),VLOOKUP($I58,_311_Table3,MATCH($B58,_311_Table3_ColumnLookup,0),FALSE),
  IF(AND(VALUE(LEFT($A58,3))=311,OR($B58="I2",$B58="J2",$B58="K2",$B58="L2")),VLOOKUP('311'!$G$58,_311_Table3,MATCH(MID($B58,1,1),_311_Table3_ColumnLookup,0),FALSE),
  IF(AND(VALUE(LEFT($A58,3))=311,RIGHT($B58,5)="Total"),VLOOKUP('311'!$G$59,_311_Table3,MATCH(MID($B58,1,1),_311_Table3_ColumnLookup,0),FALSE),
  IF(VALUE(LEFT($A58,3))=311,VLOOKUP(VALUE(MID($B58,2,1)),_311_Table3,MATCH(MID($B58,1,1),_311_Table3_ColumnLookup,0),FALSE)
+N("311"),
  IF(AND(VALUE(LEFT($A58,3))=312,LEFT($G58,10)="Unincepted",$B58="G "),VLOOKUP(" ULO",_312_Table3,MATCH('312'!$N$16,_312_Table3_ColumnLookup,0),FALSE),
  IF(AND(VALUE(LEFT($A58,3))=312,LEFT($G58,10)="Unincepted",$B58="O "),VLOOKUP(" ULO",_312_Table3,MATCH('312'!$V$16,_312_Table3_ColumnLookup,0),FALSE),
  IF(AND(VALUE(LEFT($A58,3))=312,LEFT($G58,10)="Unincepted",$B58="Q "),VLOOKUP(" ULO",_312_Table3,MATCH('312'!$X$16,_312_Table3_ColumnLookup,0),FALSE),
  IF(AND(VALUE(LEFT($A58,3))=312,LEFT($G58,10)="Unincepted"),VLOOKUP(" ULO",_312_Table3,MATCH(LEFT($B58,1),_312_Table3_ColumnLookup,0),FALSE),
  IF(AND(VALUE(LEFT($A58,3))=312,LEFT($G58,5)="Total",$B58="G "),VLOOKUP('312'!$F$80,_312_Table3,MATCH('312'!$N$16,_312_Table3_ColumnLookup,0),FALSE),
  IF(AND(VALUE(LEFT($A58,3))=312,LEFT($G58,5)="Total",$B58="O "),VLOOKUP('312'!$F$80,_312_Table3,MATCH('312'!$V$16,_312_Table3_ColumnLookup,0),FALSE),
  IF(AND(VALUE(LEFT($A58,3))=312,LEFT($G58,5)="Total",$B58="Q "),VLOOKUP('312'!$F$80,_312_Table3,MATCH('312'!$X$16,_312_Table3_ColumnLookup,0),FALSE),
  IF(AND(VALUE(LEFT($A58,3))=312,LEFT($G58,5)="Total"),VLOOKUP('312'!$F$80,_312_Table3,MATCH(LEFT($B58,1),_312_Table3_ColumnLookup,0),FALSE),
  IF(AND(VALUE(LEFT($A58,3))=312,LEN($I58)=4,$B58="G"),VLOOKUP($I58,_312_Table3,MATCH('312'!$N$16,_312_Table3_ColumnLookup,0),FALSE),
  IF(AND(VALUE(LEFT($A58,3))=312,LEN($I58)=4,$B58="O"),VLOOKUP($I58,_312_Table3,MATCH('312'!$V$16,_312_Table3_ColumnLookup,0),FALSE),
  IF(AND(VALUE(LEFT($A58,3))=312,LEN($I58)=4,$B58="Q"),VLOOKUP($I58,_312_Table3,MATCH('312'!$X$16,_312_Table3_ColumnLookup,0),FALSE),
  IF(AND(VALUE(LEFT($A58,3))=312,LEN($I58)=4),VLOOKUP($I58,_312_Table3,MATCH(LEFT($B58,1),_312_Table3_ColumnLookup,0),FALSE)
+N("312"),
  IF(VALUE(LEFT($A58,3))=313,VLOOKUP(VALUE(MID($B58,2,1)),_313_Table3,MATCH(MID($B58,1,1),_313_Table3_ColumnLookup,0),FALSE)
+N("313"),
  IF(AND(VALUE(LEFT($A58,3))=314,LEN($B58)=3),VLOOKUP(VALUE(MID($B58,2,2)),_314_Table3,MATCH(MID($B58,1,1),_314_Table3_ColumnLookup,0),FALSE),
  IF(VALUE(LEFT($A58,3))=314,VLOOKUP(VALUE(MID($B58,2,1)),_314_Table3,MATCH(MID($B58,1,1),_314_Table3_ColumnLookup,0),FALSE)
+N("314"),
""))))))))))))))))))))))))</f>
        <v>#NAME?</v>
      </c>
      <c r="G58" t="s">
        <v>993</v>
      </c>
      <c r="H58" s="321">
        <f>IFERROR(
IF(ISERROR($D58)=FALSE,$D58,IF(ISERROR($E58)=FALSE,$E58,IF(ISERROR($F58)=FALSE,$F58
+N("012 checkboxes"),
IF(
IF(OR(LEFT($A58,9)="Syndicate",LEFT($A58,12)="NewSyndicate"),VLOOKUP($A58,'012'!$J:$ZW,MATCH("Link to button",'012'!$J$1:$ZW$1,0),0)
+N("309 checkbox"),
IF($C58="309 LCR Summary0",VLOOKUP("Notes990",'309'!$P:$ZZ,MATCH("Link to button",'309'!$P$1:$ZZ$1,0),0)
+N("313 checkboxes"),
IF($C58="313 Financial Information0LcmVsScr",IF($C58="309 LCR Summary0",VLOOKUP("LcmVsScr",'309'!$N:$ZZ,MATCH("Link to button",'309'!$N$1:$ZZ$1,0),0),
IF($C58="313 Financial Information0LcrDocAttached",IF($C58="309 LCR Summary0",VLOOKUP("LcrDocAttached",'309'!$N:$ZZ,MATCH("Link to button",'309'!$N$1:$ZZ$1,0),
0)))))))=1,TRUE,FALSE)
))),"")</f>
        <v>0</v>
      </c>
    </row>
    <row r="59" spans="1:8" customFormat="1">
      <c r="A59" s="237" t="str">
        <f>VLOOKUP($G59,CSVLookups!$B:$R,MATCH(A$1,CSVLookups!$B$1:$R$1,0),FALSE)</f>
        <v>309 LCR Summary</v>
      </c>
      <c r="B59" s="237" t="str">
        <f>VLOOKUP($G59,CSVLookups!$B:$R,MATCH(B$1,CSVLookups!$B$1:$R$1,0),FALSE)</f>
        <v>C9</v>
      </c>
      <c r="C59" s="238" t="str">
        <f t="shared" si="1"/>
        <v>309 LCR SummaryC9</v>
      </c>
      <c r="D59" s="238" t="e">
        <f>IF(AND(VALUE(LEFT($A59,3))=309,LEN($B59)=3),VLOOKUP(VALUE(MID($B59,2,2)),_309_Table1,MATCH(MID($B59,1,1),_309_Table1_ColumnLookup,0),FALSE),
  IF($C59="309 LCR SummaryA",OneYearSCR,IF($C59="309 LCR SummaryB",UltimateSCR,IF(VALUE(LEFT($A59,3))=309,VLOOKUP(VALUE(MID($B59,2,1)),_309_Table1,MATCH(MID($B59,1,1),_309_Table1_ColumnLookup,0),FALSE)
+N("309"),
  IF(VALUE(LEFT($A59,3))=310,VLOOKUP(VALUE(MID($B59,2,1)),_310_Table1,MATCH(MID($B59,1,1),_310_Table1_ColumnLookup,0),FALSE)
+N("310"),
  IF(AND(VALUE(LEFT($A59,3))=311,LEN($I59)=4),VLOOKUP($I59,_311_Table1,MATCH($B59,_311_Table1_ColumnLookup,0),FALSE),
  IF(AND(VALUE(LEFT($A59,3))=311,OR($B59="I2",$B59="J2",$B59="K2",$B59="L2")),VLOOKUP('311'!$G$58,_311_Table1,MATCH(MID($B59,1,1),_311_Table1_ColumnLookup,0),FALSE),
  IF(AND(VALUE(LEFT($A59,3))=311,RIGHT($B59,5)="Total"),VLOOKUP('311'!$G$59,_311_Table1,MATCH(MID($B59,1,1),_311_Table1_ColumnLookup,0),FALSE),
  IF(VALUE(LEFT($A59,3))=311,VLOOKUP(VALUE(MID($B59,2,1)),_311_Table1,MATCH(MID($B59,1,1),_311_Table1_ColumnLookup,0),FALSE)
+N("311"),
  IF(AND(VALUE(LEFT($A59,3))=312,LEFT($G59,10)="Unincepted",$B59="G "),VLOOKUP(" ULO",_312_Table1,MATCH('312'!$N$16,_312_Table1_ColumnLookup,0),FALSE),
  IF(AND(VALUE(LEFT($A59,3))=312,LEFT($G59,10)="Unincepted",$B59="O "),VLOOKUP(" ULO",_312_Table1,MATCH('312'!$V$16,_312_Table1_ColumnLookup,0),FALSE),
  IF(AND(VALUE(LEFT($A59,3))=312,LEFT($G59,10)="Unincepted",$B59="Q "),VLOOKUP(" ULO",_312_Table1,MATCH('312'!$X$16,_312_Table1_ColumnLookup,0),FALSE),
  IF(AND(VALUE(LEFT($A59,3))=312,LEFT($G59,10)="Unincepted"),VLOOKUP(" ULO",_312_Table1,MATCH(LEFT($B59,1),_312_Table1_ColumnLookup,0),FALSE),
  IF(AND(VALUE(LEFT($A59,3))=312,LEFT($G59,5)="Total",$B59="G "),VLOOKUP('312'!$F$80,_312_Table1,MATCH('312'!$N$16,_312_Table1_ColumnLookup,0),FALSE),
  IF(AND(VALUE(LEFT($A59,3))=312,LEFT($G59,5)="Total",$B59="O "),VLOOKUP('312'!$F$80,_312_Table1,MATCH('312'!$V$16,_312_Table1_ColumnLookup,0),FALSE),
  IF(AND(VALUE(LEFT($A59,3))=312,LEFT($G59,5)="Total",$B59="Q "),VLOOKUP('312'!$F$80,_312_Table1,MATCH('312'!$X$16,_312_Table1_ColumnLookup,0),FALSE),
  IF(AND(VALUE(LEFT($A59,3))=312,LEFT($G59,5)="Total"),VLOOKUP('312'!$F$80,_312_Table1,MATCH(LEFT($B59,1),_312_Table1_ColumnLookup,0),FALSE),
  IF(AND(VALUE(LEFT($A59,3))=312,LEN($I59)=4,$B59="G"),VLOOKUP($I59,_312_Table1,MATCH('312'!$N$16,_312_Table1_ColumnLookup,0),FALSE),
  IF(AND(VALUE(LEFT($A59,3))=312,LEN($I59)=4,$B59="O"),VLOOKUP($I59,_312_Table1,MATCH('312'!$V$16,_312_Table1_ColumnLookup,0),FALSE),
  IF(AND(VALUE(LEFT($A59,3))=312,LEN($I59)=4,$B59="Q"),VLOOKUP($I59,_312_Table1,MATCH('312'!$X$16,_312_Table1_ColumnLookup,0),FALSE),
  IF(AND(VALUE(LEFT($A59,3))=312,LEN($I59)=4),VLOOKUP($I59,_312_Table1,MATCH(LEFT($B59,1),_312_Table1_ColumnLookup,0),FALSE)
+N("312"),
  IF(VALUE(LEFT($A59,3))=313,VLOOKUP(VALUE(MID($B59,2,1)),_313_Table1,MATCH(MID($B59,1,1),_313_Table1_ColumnLookup,0),FALSE)
+N("313"),
  IF(AND(VALUE(LEFT($A59,3))=314,LEN($B59)=3),VLOOKUP(VALUE(MID($B59,2,2)),_314_Table1,MATCH(MID($B59,1,1),_314_Table1_ColumnLookup,0),FALSE),
  IF(VALUE(LEFT($A59,3))=314,VLOOKUP(VALUE(MID($B59,2,1)),_314_Table1,MATCH(MID($B59,1,1),_314_Table1_ColumnLookup,0),FALSE)
+N("314"),
""))))))))))))))))))))))))</f>
        <v>#N/A</v>
      </c>
      <c r="E59" s="238">
        <f>IF(AND(VALUE(LEFT($A59,3))=309,LEN($B59)=3),VLOOKUP(VALUE(MID($B59,2,2)),_309_Table2,MATCH(MID($B59,1,1),_309_Table2_ColumnLookup,0),FALSE),
  IF($C59="309 LCR SummaryA",OneYearSCR,IF($C59="309 LCR SummaryB",UltimateSCR,IF(VALUE(LEFT($A59,3))=309,VLOOKUP(VALUE(MID($B59,2,1)),_309_Table2,MATCH(MID($B59,1,1),_309_Table2_ColumnLookup,0),FALSE)
+N("309"),
  IF(VALUE(LEFT($A59,3))=310,VLOOKUP(VALUE(MID($B59,2,1)),_310_Table2,MATCH(MID($B59,1,1),_310_Table2_ColumnLookup,0),FALSE)
+N("310"),
  IF(AND(VALUE(LEFT($A59,3))=311,LEN($I59)=4),VLOOKUP($I59,_311_Table2,MATCH($B59,_311_Table2_ColumnLookup,0),FALSE),
  IF(AND(VALUE(LEFT($A59,3))=311,OR($B59="I2",$B59="J2",$B59="K2",$B59="L2")),VLOOKUP('311'!$G$58,_311_Table2,MATCH(MID($B59,1,1),_311_Table2_ColumnLookup,0),FALSE),
  IF(AND(VALUE(LEFT($A59,3))=311,RIGHT($B59,5)="Total"),VLOOKUP('311'!$G$59,_311_Table2,MATCH(MID($B59,1,1),_311_Table2_ColumnLookup,0),FALSE),
  IF(VALUE(LEFT($A59,3))=311,VLOOKUP(VALUE(MID($B59,2,1)),_311_Table2,MATCH(MID($B59,1,1),_311_Table2_ColumnLookup,0),FALSE)
+N("311"),
  IF(AND(VALUE(LEFT($A59,3))=312,LEFT($G59,10)="Unincepted",$B59="G "),VLOOKUP(" ULO",_312_Table2,MATCH('312'!$N$16,_312_Table2_ColumnLookup,0),FALSE),
  IF(AND(VALUE(LEFT($A59,3))=312,LEFT($G59,10)="Unincepted",$B59="O "),VLOOKUP(" ULO",_312_Table2,MATCH('312'!$V$16,_312_Table2_ColumnLookup,0),FALSE),
  IF(AND(VALUE(LEFT($A59,3))=312,LEFT($G59,10)="Unincepted",$B59="Q "),VLOOKUP(" ULO",_312_Table2,MATCH('312'!$X$16,_312_Table2_ColumnLookup,0),FALSE),
  IF(AND(VALUE(LEFT($A59,3))=312,LEFT($G59,10)="Unincepted"),VLOOKUP(" ULO",_312_Table2,MATCH(LEFT($B59,1),_312_Table2_ColumnLookup,0),FALSE),
  IF(AND(VALUE(LEFT($A59,3))=312,LEFT($G59,5)="Total",$B59="G "),VLOOKUP('312'!$F$80,_312_Table2,MATCH('312'!$N$16,_312_Table2_ColumnLookup,0),FALSE),
  IF(AND(VALUE(LEFT($A59,3))=312,LEFT($G59,5)="Total",$B59="O "),VLOOKUP('312'!$F$80,_312_Table2,MATCH('312'!$V$16,_312_Table2_ColumnLookup,0),FALSE),
  IF(AND(VALUE(LEFT($A59,3))=312,LEFT($G59,5)="Total",$B59="Q "),VLOOKUP('312'!$F$80,_312_Table2,MATCH('312'!$X$16,_312_Table2_ColumnLookup,0),FALSE),
  IF(AND(VALUE(LEFT($A59,3))=312,LEFT($G59,5)="Total"),VLOOKUP('312'!$F$80,_312_Table2,MATCH(LEFT($B59,1),_312_Table2_ColumnLookup,0),FALSE),
  IF(AND(VALUE(LEFT($A59,3))=312,LEN($I59)=4,$B59="G"),VLOOKUP($I59,_312_Table2,MATCH('312'!$N$16,_312_Table2_ColumnLookup,0),FALSE),
  IF(AND(VALUE(LEFT($A59,3))=312,LEN($I59)=4,$B59="O"),VLOOKUP($I59,_312_Table2,MATCH('312'!$V$16,_312_Table2_ColumnLookup,0),FALSE),
  IF(AND(VALUE(LEFT($A59,3))=312,LEN($I59)=4,$B59="Q"),VLOOKUP($I59,_312_Table2,MATCH('312'!$X$16,_312_Table2_ColumnLookup,0),FALSE),
  IF(AND(VALUE(LEFT($A59,3))=312,LEN($I59)=4),VLOOKUP($I59,_312_Table2,MATCH(LEFT($B59,1),_312_Table2_ColumnLookup,0),FALSE)
+N("312"),
  IF(VALUE(LEFT($A59,3))=313,VLOOKUP(VALUE(MID($B59,2,1)),_313_Table2,MATCH(MID($B59,1,1),_313_Table2_ColumnLookup,0),FALSE)
+N("313"),
  IF(AND(VALUE(LEFT($A59,3))=314,LEN($B59)=3),VLOOKUP(VALUE(MID($B59,2,2)),_314_Table2,MATCH(MID($B59,1,1),_314_Table2_ColumnLookup,0),FALSE),
  IF(VALUE(LEFT($A59,3))=314,VLOOKUP(VALUE(MID($B59,2,1)),_314_Table2,MATCH(MID($B59,1,1),_314_Table2_ColumnLookup,0),FALSE)
+N("314"),
""))))))))))))))))))))))))</f>
        <v>0</v>
      </c>
      <c r="F59" s="238" t="e">
        <f>IF(AND(VALUE(LEFT($A59,3))=309,LEN($B59)=3),VLOOKUP(VALUE(MID($B59,2,2)),_309_Table3,MATCH(MID($B59,1,1),_309_Table3_ColumnLookup,0),FALSE),
  IF($C59="309 LCR SummaryA",OneYearSCR,IF($C59="309 LCR SummaryB",UltimateSCR,IF(VALUE(LEFT($A59,3))=309,VLOOKUP(VALUE(MID($B59,2,1)),_309_Table3,MATCH(MID($B59,1,1),_309_Table3_ColumnLookup,0),FALSE)
+N("309"),
  IF(VALUE(LEFT($A59,3))=310,VLOOKUP(VALUE(MID($B59,2,1)),_310_Table3,MATCH(MID($B59,1,1),_310_Table3_ColumnLookup,0),FALSE)
+N("310"),
  IF(AND(VALUE(LEFT($A59,3))=311,LEN($I59)=4),VLOOKUP($I59,_311_Table3,MATCH($B59,_311_Table3_ColumnLookup,0),FALSE),
  IF(AND(VALUE(LEFT($A59,3))=311,OR($B59="I2",$B59="J2",$B59="K2",$B59="L2")),VLOOKUP('311'!$G$58,_311_Table3,MATCH(MID($B59,1,1),_311_Table3_ColumnLookup,0),FALSE),
  IF(AND(VALUE(LEFT($A59,3))=311,RIGHT($B59,5)="Total"),VLOOKUP('311'!$G$59,_311_Table3,MATCH(MID($B59,1,1),_311_Table3_ColumnLookup,0),FALSE),
  IF(VALUE(LEFT($A59,3))=311,VLOOKUP(VALUE(MID($B59,2,1)),_311_Table3,MATCH(MID($B59,1,1),_311_Table3_ColumnLookup,0),FALSE)
+N("311"),
  IF(AND(VALUE(LEFT($A59,3))=312,LEFT($G59,10)="Unincepted",$B59="G "),VLOOKUP(" ULO",_312_Table3,MATCH('312'!$N$16,_312_Table3_ColumnLookup,0),FALSE),
  IF(AND(VALUE(LEFT($A59,3))=312,LEFT($G59,10)="Unincepted",$B59="O "),VLOOKUP(" ULO",_312_Table3,MATCH('312'!$V$16,_312_Table3_ColumnLookup,0),FALSE),
  IF(AND(VALUE(LEFT($A59,3))=312,LEFT($G59,10)="Unincepted",$B59="Q "),VLOOKUP(" ULO",_312_Table3,MATCH('312'!$X$16,_312_Table3_ColumnLookup,0),FALSE),
  IF(AND(VALUE(LEFT($A59,3))=312,LEFT($G59,10)="Unincepted"),VLOOKUP(" ULO",_312_Table3,MATCH(LEFT($B59,1),_312_Table3_ColumnLookup,0),FALSE),
  IF(AND(VALUE(LEFT($A59,3))=312,LEFT($G59,5)="Total",$B59="G "),VLOOKUP('312'!$F$80,_312_Table3,MATCH('312'!$N$16,_312_Table3_ColumnLookup,0),FALSE),
  IF(AND(VALUE(LEFT($A59,3))=312,LEFT($G59,5)="Total",$B59="O "),VLOOKUP('312'!$F$80,_312_Table3,MATCH('312'!$V$16,_312_Table3_ColumnLookup,0),FALSE),
  IF(AND(VALUE(LEFT($A59,3))=312,LEFT($G59,5)="Total",$B59="Q "),VLOOKUP('312'!$F$80,_312_Table3,MATCH('312'!$X$16,_312_Table3_ColumnLookup,0),FALSE),
  IF(AND(VALUE(LEFT($A59,3))=312,LEFT($G59,5)="Total"),VLOOKUP('312'!$F$80,_312_Table3,MATCH(LEFT($B59,1),_312_Table3_ColumnLookup,0),FALSE),
  IF(AND(VALUE(LEFT($A59,3))=312,LEN($I59)=4,$B59="G"),VLOOKUP($I59,_312_Table3,MATCH('312'!$N$16,_312_Table3_ColumnLookup,0),FALSE),
  IF(AND(VALUE(LEFT($A59,3))=312,LEN($I59)=4,$B59="O"),VLOOKUP($I59,_312_Table3,MATCH('312'!$V$16,_312_Table3_ColumnLookup,0),FALSE),
  IF(AND(VALUE(LEFT($A59,3))=312,LEN($I59)=4,$B59="Q"),VLOOKUP($I59,_312_Table3,MATCH('312'!$X$16,_312_Table3_ColumnLookup,0),FALSE),
  IF(AND(VALUE(LEFT($A59,3))=312,LEN($I59)=4),VLOOKUP($I59,_312_Table3,MATCH(LEFT($B59,1),_312_Table3_ColumnLookup,0),FALSE)
+N("312"),
  IF(VALUE(LEFT($A59,3))=313,VLOOKUP(VALUE(MID($B59,2,1)),_313_Table3,MATCH(MID($B59,1,1),_313_Table3_ColumnLookup,0),FALSE)
+N("313"),
  IF(AND(VALUE(LEFT($A59,3))=314,LEN($B59)=3),VLOOKUP(VALUE(MID($B59,2,2)),_314_Table3,MATCH(MID($B59,1,1),_314_Table3_ColumnLookup,0),FALSE),
  IF(VALUE(LEFT($A59,3))=314,VLOOKUP(VALUE(MID($B59,2,1)),_314_Table3,MATCH(MID($B59,1,1),_314_Table3_ColumnLookup,0),FALSE)
+N("314"),
""))))))))))))))))))))))))</f>
        <v>#NAME?</v>
      </c>
      <c r="G59" t="s">
        <v>994</v>
      </c>
      <c r="H59" s="321">
        <f>IFERROR(
IF(ISERROR($D59)=FALSE,$D59,IF(ISERROR($E59)=FALSE,$E59,IF(ISERROR($F59)=FALSE,$F59
+N("012 checkboxes"),
IF(
IF(OR(LEFT($A59,9)="Syndicate",LEFT($A59,12)="NewSyndicate"),VLOOKUP($A59,'012'!$J:$ZW,MATCH("Link to button",'012'!$J$1:$ZW$1,0),0)
+N("309 checkbox"),
IF($C59="309 LCR Summary0",VLOOKUP("Notes990",'309'!$P:$ZZ,MATCH("Link to button",'309'!$P$1:$ZZ$1,0),0)
+N("313 checkboxes"),
IF($C59="313 Financial Information0LcmVsScr",IF($C59="309 LCR Summary0",VLOOKUP("LcmVsScr",'309'!$N:$ZZ,MATCH("Link to button",'309'!$N$1:$ZZ$1,0),0),
IF($C59="313 Financial Information0LcrDocAttached",IF($C59="309 LCR Summary0",VLOOKUP("LcrDocAttached",'309'!$N:$ZZ,MATCH("Link to button",'309'!$N$1:$ZZ$1,0),
0)))))))=1,TRUE,FALSE)
))),"")</f>
        <v>0</v>
      </c>
    </row>
    <row r="60" spans="1:8" customFormat="1">
      <c r="A60" s="237" t="str">
        <f>VLOOKUP($G60,CSVLookups!$B:$R,MATCH(A$1,CSVLookups!$B$1:$R$1,0),FALSE)</f>
        <v>309 LCR Summary</v>
      </c>
      <c r="B60" s="237" t="str">
        <f>VLOOKUP($G60,CSVLookups!$B:$R,MATCH(B$1,CSVLookups!$B$1:$R$1,0),FALSE)</f>
        <v>D9</v>
      </c>
      <c r="C60" s="238" t="str">
        <f t="shared" si="1"/>
        <v>309 LCR SummaryD9</v>
      </c>
      <c r="D60" s="238" t="e">
        <f>IF(AND(VALUE(LEFT($A60,3))=309,LEN($B60)=3),VLOOKUP(VALUE(MID($B60,2,2)),_309_Table1,MATCH(MID($B60,1,1),_309_Table1_ColumnLookup,0),FALSE),
  IF($C60="309 LCR SummaryA",OneYearSCR,IF($C60="309 LCR SummaryB",UltimateSCR,IF(VALUE(LEFT($A60,3))=309,VLOOKUP(VALUE(MID($B60,2,1)),_309_Table1,MATCH(MID($B60,1,1),_309_Table1_ColumnLookup,0),FALSE)
+N("309"),
  IF(VALUE(LEFT($A60,3))=310,VLOOKUP(VALUE(MID($B60,2,1)),_310_Table1,MATCH(MID($B60,1,1),_310_Table1_ColumnLookup,0),FALSE)
+N("310"),
  IF(AND(VALUE(LEFT($A60,3))=311,LEN($I60)=4),VLOOKUP($I60,_311_Table1,MATCH($B60,_311_Table1_ColumnLookup,0),FALSE),
  IF(AND(VALUE(LEFT($A60,3))=311,OR($B60="I2",$B60="J2",$B60="K2",$B60="L2")),VLOOKUP('311'!$G$58,_311_Table1,MATCH(MID($B60,1,1),_311_Table1_ColumnLookup,0),FALSE),
  IF(AND(VALUE(LEFT($A60,3))=311,RIGHT($B60,5)="Total"),VLOOKUP('311'!$G$59,_311_Table1,MATCH(MID($B60,1,1),_311_Table1_ColumnLookup,0),FALSE),
  IF(VALUE(LEFT($A60,3))=311,VLOOKUP(VALUE(MID($B60,2,1)),_311_Table1,MATCH(MID($B60,1,1),_311_Table1_ColumnLookup,0),FALSE)
+N("311"),
  IF(AND(VALUE(LEFT($A60,3))=312,LEFT($G60,10)="Unincepted",$B60="G "),VLOOKUP(" ULO",_312_Table1,MATCH('312'!$N$16,_312_Table1_ColumnLookup,0),FALSE),
  IF(AND(VALUE(LEFT($A60,3))=312,LEFT($G60,10)="Unincepted",$B60="O "),VLOOKUP(" ULO",_312_Table1,MATCH('312'!$V$16,_312_Table1_ColumnLookup,0),FALSE),
  IF(AND(VALUE(LEFT($A60,3))=312,LEFT($G60,10)="Unincepted",$B60="Q "),VLOOKUP(" ULO",_312_Table1,MATCH('312'!$X$16,_312_Table1_ColumnLookup,0),FALSE),
  IF(AND(VALUE(LEFT($A60,3))=312,LEFT($G60,10)="Unincepted"),VLOOKUP(" ULO",_312_Table1,MATCH(LEFT($B60,1),_312_Table1_ColumnLookup,0),FALSE),
  IF(AND(VALUE(LEFT($A60,3))=312,LEFT($G60,5)="Total",$B60="G "),VLOOKUP('312'!$F$80,_312_Table1,MATCH('312'!$N$16,_312_Table1_ColumnLookup,0),FALSE),
  IF(AND(VALUE(LEFT($A60,3))=312,LEFT($G60,5)="Total",$B60="O "),VLOOKUP('312'!$F$80,_312_Table1,MATCH('312'!$V$16,_312_Table1_ColumnLookup,0),FALSE),
  IF(AND(VALUE(LEFT($A60,3))=312,LEFT($G60,5)="Total",$B60="Q "),VLOOKUP('312'!$F$80,_312_Table1,MATCH('312'!$X$16,_312_Table1_ColumnLookup,0),FALSE),
  IF(AND(VALUE(LEFT($A60,3))=312,LEFT($G60,5)="Total"),VLOOKUP('312'!$F$80,_312_Table1,MATCH(LEFT($B60,1),_312_Table1_ColumnLookup,0),FALSE),
  IF(AND(VALUE(LEFT($A60,3))=312,LEN($I60)=4,$B60="G"),VLOOKUP($I60,_312_Table1,MATCH('312'!$N$16,_312_Table1_ColumnLookup,0),FALSE),
  IF(AND(VALUE(LEFT($A60,3))=312,LEN($I60)=4,$B60="O"),VLOOKUP($I60,_312_Table1,MATCH('312'!$V$16,_312_Table1_ColumnLookup,0),FALSE),
  IF(AND(VALUE(LEFT($A60,3))=312,LEN($I60)=4,$B60="Q"),VLOOKUP($I60,_312_Table1,MATCH('312'!$X$16,_312_Table1_ColumnLookup,0),FALSE),
  IF(AND(VALUE(LEFT($A60,3))=312,LEN($I60)=4),VLOOKUP($I60,_312_Table1,MATCH(LEFT($B60,1),_312_Table1_ColumnLookup,0),FALSE)
+N("312"),
  IF(VALUE(LEFT($A60,3))=313,VLOOKUP(VALUE(MID($B60,2,1)),_313_Table1,MATCH(MID($B60,1,1),_313_Table1_ColumnLookup,0),FALSE)
+N("313"),
  IF(AND(VALUE(LEFT($A60,3))=314,LEN($B60)=3),VLOOKUP(VALUE(MID($B60,2,2)),_314_Table1,MATCH(MID($B60,1,1),_314_Table1_ColumnLookup,0),FALSE),
  IF(VALUE(LEFT($A60,3))=314,VLOOKUP(VALUE(MID($B60,2,1)),_314_Table1,MATCH(MID($B60,1,1),_314_Table1_ColumnLookup,0),FALSE)
+N("314"),
""))))))))))))))))))))))))</f>
        <v>#N/A</v>
      </c>
      <c r="E60" s="238">
        <f>IF(AND(VALUE(LEFT($A60,3))=309,LEN($B60)=3),VLOOKUP(VALUE(MID($B60,2,2)),_309_Table2,MATCH(MID($B60,1,1),_309_Table2_ColumnLookup,0),FALSE),
  IF($C60="309 LCR SummaryA",OneYearSCR,IF($C60="309 LCR SummaryB",UltimateSCR,IF(VALUE(LEFT($A60,3))=309,VLOOKUP(VALUE(MID($B60,2,1)),_309_Table2,MATCH(MID($B60,1,1),_309_Table2_ColumnLookup,0),FALSE)
+N("309"),
  IF(VALUE(LEFT($A60,3))=310,VLOOKUP(VALUE(MID($B60,2,1)),_310_Table2,MATCH(MID($B60,1,1),_310_Table2_ColumnLookup,0),FALSE)
+N("310"),
  IF(AND(VALUE(LEFT($A60,3))=311,LEN($I60)=4),VLOOKUP($I60,_311_Table2,MATCH($B60,_311_Table2_ColumnLookup,0),FALSE),
  IF(AND(VALUE(LEFT($A60,3))=311,OR($B60="I2",$B60="J2",$B60="K2",$B60="L2")),VLOOKUP('311'!$G$58,_311_Table2,MATCH(MID($B60,1,1),_311_Table2_ColumnLookup,0),FALSE),
  IF(AND(VALUE(LEFT($A60,3))=311,RIGHT($B60,5)="Total"),VLOOKUP('311'!$G$59,_311_Table2,MATCH(MID($B60,1,1),_311_Table2_ColumnLookup,0),FALSE),
  IF(VALUE(LEFT($A60,3))=311,VLOOKUP(VALUE(MID($B60,2,1)),_311_Table2,MATCH(MID($B60,1,1),_311_Table2_ColumnLookup,0),FALSE)
+N("311"),
  IF(AND(VALUE(LEFT($A60,3))=312,LEFT($G60,10)="Unincepted",$B60="G "),VLOOKUP(" ULO",_312_Table2,MATCH('312'!$N$16,_312_Table2_ColumnLookup,0),FALSE),
  IF(AND(VALUE(LEFT($A60,3))=312,LEFT($G60,10)="Unincepted",$B60="O "),VLOOKUP(" ULO",_312_Table2,MATCH('312'!$V$16,_312_Table2_ColumnLookup,0),FALSE),
  IF(AND(VALUE(LEFT($A60,3))=312,LEFT($G60,10)="Unincepted",$B60="Q "),VLOOKUP(" ULO",_312_Table2,MATCH('312'!$X$16,_312_Table2_ColumnLookup,0),FALSE),
  IF(AND(VALUE(LEFT($A60,3))=312,LEFT($G60,10)="Unincepted"),VLOOKUP(" ULO",_312_Table2,MATCH(LEFT($B60,1),_312_Table2_ColumnLookup,0),FALSE),
  IF(AND(VALUE(LEFT($A60,3))=312,LEFT($G60,5)="Total",$B60="G "),VLOOKUP('312'!$F$80,_312_Table2,MATCH('312'!$N$16,_312_Table2_ColumnLookup,0),FALSE),
  IF(AND(VALUE(LEFT($A60,3))=312,LEFT($G60,5)="Total",$B60="O "),VLOOKUP('312'!$F$80,_312_Table2,MATCH('312'!$V$16,_312_Table2_ColumnLookup,0),FALSE),
  IF(AND(VALUE(LEFT($A60,3))=312,LEFT($G60,5)="Total",$B60="Q "),VLOOKUP('312'!$F$80,_312_Table2,MATCH('312'!$X$16,_312_Table2_ColumnLookup,0),FALSE),
  IF(AND(VALUE(LEFT($A60,3))=312,LEFT($G60,5)="Total"),VLOOKUP('312'!$F$80,_312_Table2,MATCH(LEFT($B60,1),_312_Table2_ColumnLookup,0),FALSE),
  IF(AND(VALUE(LEFT($A60,3))=312,LEN($I60)=4,$B60="G"),VLOOKUP($I60,_312_Table2,MATCH('312'!$N$16,_312_Table2_ColumnLookup,0),FALSE),
  IF(AND(VALUE(LEFT($A60,3))=312,LEN($I60)=4,$B60="O"),VLOOKUP($I60,_312_Table2,MATCH('312'!$V$16,_312_Table2_ColumnLookup,0),FALSE),
  IF(AND(VALUE(LEFT($A60,3))=312,LEN($I60)=4,$B60="Q"),VLOOKUP($I60,_312_Table2,MATCH('312'!$X$16,_312_Table2_ColumnLookup,0),FALSE),
  IF(AND(VALUE(LEFT($A60,3))=312,LEN($I60)=4),VLOOKUP($I60,_312_Table2,MATCH(LEFT($B60,1),_312_Table2_ColumnLookup,0),FALSE)
+N("312"),
  IF(VALUE(LEFT($A60,3))=313,VLOOKUP(VALUE(MID($B60,2,1)),_313_Table2,MATCH(MID($B60,1,1),_313_Table2_ColumnLookup,0),FALSE)
+N("313"),
  IF(AND(VALUE(LEFT($A60,3))=314,LEN($B60)=3),VLOOKUP(VALUE(MID($B60,2,2)),_314_Table2,MATCH(MID($B60,1,1),_314_Table2_ColumnLookup,0),FALSE),
  IF(VALUE(LEFT($A60,3))=314,VLOOKUP(VALUE(MID($B60,2,1)),_314_Table2,MATCH(MID($B60,1,1),_314_Table2_ColumnLookup,0),FALSE)
+N("314"),
""))))))))))))))))))))))))</f>
        <v>0</v>
      </c>
      <c r="F60" s="238" t="e">
        <f>IF(AND(VALUE(LEFT($A60,3))=309,LEN($B60)=3),VLOOKUP(VALUE(MID($B60,2,2)),_309_Table3,MATCH(MID($B60,1,1),_309_Table3_ColumnLookup,0),FALSE),
  IF($C60="309 LCR SummaryA",OneYearSCR,IF($C60="309 LCR SummaryB",UltimateSCR,IF(VALUE(LEFT($A60,3))=309,VLOOKUP(VALUE(MID($B60,2,1)),_309_Table3,MATCH(MID($B60,1,1),_309_Table3_ColumnLookup,0),FALSE)
+N("309"),
  IF(VALUE(LEFT($A60,3))=310,VLOOKUP(VALUE(MID($B60,2,1)),_310_Table3,MATCH(MID($B60,1,1),_310_Table3_ColumnLookup,0),FALSE)
+N("310"),
  IF(AND(VALUE(LEFT($A60,3))=311,LEN($I60)=4),VLOOKUP($I60,_311_Table3,MATCH($B60,_311_Table3_ColumnLookup,0),FALSE),
  IF(AND(VALUE(LEFT($A60,3))=311,OR($B60="I2",$B60="J2",$B60="K2",$B60="L2")),VLOOKUP('311'!$G$58,_311_Table3,MATCH(MID($B60,1,1),_311_Table3_ColumnLookup,0),FALSE),
  IF(AND(VALUE(LEFT($A60,3))=311,RIGHT($B60,5)="Total"),VLOOKUP('311'!$G$59,_311_Table3,MATCH(MID($B60,1,1),_311_Table3_ColumnLookup,0),FALSE),
  IF(VALUE(LEFT($A60,3))=311,VLOOKUP(VALUE(MID($B60,2,1)),_311_Table3,MATCH(MID($B60,1,1),_311_Table3_ColumnLookup,0),FALSE)
+N("311"),
  IF(AND(VALUE(LEFT($A60,3))=312,LEFT($G60,10)="Unincepted",$B60="G "),VLOOKUP(" ULO",_312_Table3,MATCH('312'!$N$16,_312_Table3_ColumnLookup,0),FALSE),
  IF(AND(VALUE(LEFT($A60,3))=312,LEFT($G60,10)="Unincepted",$B60="O "),VLOOKUP(" ULO",_312_Table3,MATCH('312'!$V$16,_312_Table3_ColumnLookup,0),FALSE),
  IF(AND(VALUE(LEFT($A60,3))=312,LEFT($G60,10)="Unincepted",$B60="Q "),VLOOKUP(" ULO",_312_Table3,MATCH('312'!$X$16,_312_Table3_ColumnLookup,0),FALSE),
  IF(AND(VALUE(LEFT($A60,3))=312,LEFT($G60,10)="Unincepted"),VLOOKUP(" ULO",_312_Table3,MATCH(LEFT($B60,1),_312_Table3_ColumnLookup,0),FALSE),
  IF(AND(VALUE(LEFT($A60,3))=312,LEFT($G60,5)="Total",$B60="G "),VLOOKUP('312'!$F$80,_312_Table3,MATCH('312'!$N$16,_312_Table3_ColumnLookup,0),FALSE),
  IF(AND(VALUE(LEFT($A60,3))=312,LEFT($G60,5)="Total",$B60="O "),VLOOKUP('312'!$F$80,_312_Table3,MATCH('312'!$V$16,_312_Table3_ColumnLookup,0),FALSE),
  IF(AND(VALUE(LEFT($A60,3))=312,LEFT($G60,5)="Total",$B60="Q "),VLOOKUP('312'!$F$80,_312_Table3,MATCH('312'!$X$16,_312_Table3_ColumnLookup,0),FALSE),
  IF(AND(VALUE(LEFT($A60,3))=312,LEFT($G60,5)="Total"),VLOOKUP('312'!$F$80,_312_Table3,MATCH(LEFT($B60,1),_312_Table3_ColumnLookup,0),FALSE),
  IF(AND(VALUE(LEFT($A60,3))=312,LEN($I60)=4,$B60="G"),VLOOKUP($I60,_312_Table3,MATCH('312'!$N$16,_312_Table3_ColumnLookup,0),FALSE),
  IF(AND(VALUE(LEFT($A60,3))=312,LEN($I60)=4,$B60="O"),VLOOKUP($I60,_312_Table3,MATCH('312'!$V$16,_312_Table3_ColumnLookup,0),FALSE),
  IF(AND(VALUE(LEFT($A60,3))=312,LEN($I60)=4,$B60="Q"),VLOOKUP($I60,_312_Table3,MATCH('312'!$X$16,_312_Table3_ColumnLookup,0),FALSE),
  IF(AND(VALUE(LEFT($A60,3))=312,LEN($I60)=4),VLOOKUP($I60,_312_Table3,MATCH(LEFT($B60,1),_312_Table3_ColumnLookup,0),FALSE)
+N("312"),
  IF(VALUE(LEFT($A60,3))=313,VLOOKUP(VALUE(MID($B60,2,1)),_313_Table3,MATCH(MID($B60,1,1),_313_Table3_ColumnLookup,0),FALSE)
+N("313"),
  IF(AND(VALUE(LEFT($A60,3))=314,LEN($B60)=3),VLOOKUP(VALUE(MID($B60,2,2)),_314_Table3,MATCH(MID($B60,1,1),_314_Table3_ColumnLookup,0),FALSE),
  IF(VALUE(LEFT($A60,3))=314,VLOOKUP(VALUE(MID($B60,2,1)),_314_Table3,MATCH(MID($B60,1,1),_314_Table3_ColumnLookup,0),FALSE)
+N("314"),
""))))))))))))))))))))))))</f>
        <v>#NAME?</v>
      </c>
      <c r="G60" t="s">
        <v>996</v>
      </c>
      <c r="H60" s="321">
        <f>IFERROR(
IF(ISERROR($D60)=FALSE,$D60,IF(ISERROR($E60)=FALSE,$E60,IF(ISERROR($F60)=FALSE,$F60
+N("012 checkboxes"),
IF(
IF(OR(LEFT($A60,9)="Syndicate",LEFT($A60,12)="NewSyndicate"),VLOOKUP($A60,'012'!$J:$ZW,MATCH("Link to button",'012'!$J$1:$ZW$1,0),0)
+N("309 checkbox"),
IF($C60="309 LCR Summary0",VLOOKUP("Notes990",'309'!$P:$ZZ,MATCH("Link to button",'309'!$P$1:$ZZ$1,0),0)
+N("313 checkboxes"),
IF($C60="313 Financial Information0LcmVsScr",IF($C60="309 LCR Summary0",VLOOKUP("LcmVsScr",'309'!$N:$ZZ,MATCH("Link to button",'309'!$N$1:$ZZ$1,0),0),
IF($C60="313 Financial Information0LcrDocAttached",IF($C60="309 LCR Summary0",VLOOKUP("LcrDocAttached",'309'!$N:$ZZ,MATCH("Link to button",'309'!$N$1:$ZZ$1,0),
0)))))))=1,TRUE,FALSE)
))),"")</f>
        <v>0</v>
      </c>
    </row>
    <row r="61" spans="1:8" customFormat="1">
      <c r="A61" s="237" t="str">
        <f>VLOOKUP($G61,CSVLookups!$B:$R,MATCH(A$1,CSVLookups!$B$1:$R$1,0),FALSE)</f>
        <v>309 LCR Summary</v>
      </c>
      <c r="B61" s="237" t="str">
        <f>VLOOKUP($G61,CSVLookups!$B:$R,MATCH(B$1,CSVLookups!$B$1:$R$1,0),FALSE)</f>
        <v>E9</v>
      </c>
      <c r="C61" s="238" t="str">
        <f t="shared" si="1"/>
        <v>309 LCR SummaryE9</v>
      </c>
      <c r="D61" s="238" t="e">
        <f>IF(AND(VALUE(LEFT($A61,3))=309,LEN($B61)=3),VLOOKUP(VALUE(MID($B61,2,2)),_309_Table1,MATCH(MID($B61,1,1),_309_Table1_ColumnLookup,0),FALSE),
  IF($C61="309 LCR SummaryA",OneYearSCR,IF($C61="309 LCR SummaryB",UltimateSCR,IF(VALUE(LEFT($A61,3))=309,VLOOKUP(VALUE(MID($B61,2,1)),_309_Table1,MATCH(MID($B61,1,1),_309_Table1_ColumnLookup,0),FALSE)
+N("309"),
  IF(VALUE(LEFT($A61,3))=310,VLOOKUP(VALUE(MID($B61,2,1)),_310_Table1,MATCH(MID($B61,1,1),_310_Table1_ColumnLookup,0),FALSE)
+N("310"),
  IF(AND(VALUE(LEFT($A61,3))=311,LEN($I61)=4),VLOOKUP($I61,_311_Table1,MATCH($B61,_311_Table1_ColumnLookup,0),FALSE),
  IF(AND(VALUE(LEFT($A61,3))=311,OR($B61="I2",$B61="J2",$B61="K2",$B61="L2")),VLOOKUP('311'!$G$58,_311_Table1,MATCH(MID($B61,1,1),_311_Table1_ColumnLookup,0),FALSE),
  IF(AND(VALUE(LEFT($A61,3))=311,RIGHT($B61,5)="Total"),VLOOKUP('311'!$G$59,_311_Table1,MATCH(MID($B61,1,1),_311_Table1_ColumnLookup,0),FALSE),
  IF(VALUE(LEFT($A61,3))=311,VLOOKUP(VALUE(MID($B61,2,1)),_311_Table1,MATCH(MID($B61,1,1),_311_Table1_ColumnLookup,0),FALSE)
+N("311"),
  IF(AND(VALUE(LEFT($A61,3))=312,LEFT($G61,10)="Unincepted",$B61="G "),VLOOKUP(" ULO",_312_Table1,MATCH('312'!$N$16,_312_Table1_ColumnLookup,0),FALSE),
  IF(AND(VALUE(LEFT($A61,3))=312,LEFT($G61,10)="Unincepted",$B61="O "),VLOOKUP(" ULO",_312_Table1,MATCH('312'!$V$16,_312_Table1_ColumnLookup,0),FALSE),
  IF(AND(VALUE(LEFT($A61,3))=312,LEFT($G61,10)="Unincepted",$B61="Q "),VLOOKUP(" ULO",_312_Table1,MATCH('312'!$X$16,_312_Table1_ColumnLookup,0),FALSE),
  IF(AND(VALUE(LEFT($A61,3))=312,LEFT($G61,10)="Unincepted"),VLOOKUP(" ULO",_312_Table1,MATCH(LEFT($B61,1),_312_Table1_ColumnLookup,0),FALSE),
  IF(AND(VALUE(LEFT($A61,3))=312,LEFT($G61,5)="Total",$B61="G "),VLOOKUP('312'!$F$80,_312_Table1,MATCH('312'!$N$16,_312_Table1_ColumnLookup,0),FALSE),
  IF(AND(VALUE(LEFT($A61,3))=312,LEFT($G61,5)="Total",$B61="O "),VLOOKUP('312'!$F$80,_312_Table1,MATCH('312'!$V$16,_312_Table1_ColumnLookup,0),FALSE),
  IF(AND(VALUE(LEFT($A61,3))=312,LEFT($G61,5)="Total",$B61="Q "),VLOOKUP('312'!$F$80,_312_Table1,MATCH('312'!$X$16,_312_Table1_ColumnLookup,0),FALSE),
  IF(AND(VALUE(LEFT($A61,3))=312,LEFT($G61,5)="Total"),VLOOKUP('312'!$F$80,_312_Table1,MATCH(LEFT($B61,1),_312_Table1_ColumnLookup,0),FALSE),
  IF(AND(VALUE(LEFT($A61,3))=312,LEN($I61)=4,$B61="G"),VLOOKUP($I61,_312_Table1,MATCH('312'!$N$16,_312_Table1_ColumnLookup,0),FALSE),
  IF(AND(VALUE(LEFT($A61,3))=312,LEN($I61)=4,$B61="O"),VLOOKUP($I61,_312_Table1,MATCH('312'!$V$16,_312_Table1_ColumnLookup,0),FALSE),
  IF(AND(VALUE(LEFT($A61,3))=312,LEN($I61)=4,$B61="Q"),VLOOKUP($I61,_312_Table1,MATCH('312'!$X$16,_312_Table1_ColumnLookup,0),FALSE),
  IF(AND(VALUE(LEFT($A61,3))=312,LEN($I61)=4),VLOOKUP($I61,_312_Table1,MATCH(LEFT($B61,1),_312_Table1_ColumnLookup,0),FALSE)
+N("312"),
  IF(VALUE(LEFT($A61,3))=313,VLOOKUP(VALUE(MID($B61,2,1)),_313_Table1,MATCH(MID($B61,1,1),_313_Table1_ColumnLookup,0),FALSE)
+N("313"),
  IF(AND(VALUE(LEFT($A61,3))=314,LEN($B61)=3),VLOOKUP(VALUE(MID($B61,2,2)),_314_Table1,MATCH(MID($B61,1,1),_314_Table1_ColumnLookup,0),FALSE),
  IF(VALUE(LEFT($A61,3))=314,VLOOKUP(VALUE(MID($B61,2,1)),_314_Table1,MATCH(MID($B61,1,1),_314_Table1_ColumnLookup,0),FALSE)
+N("314"),
""))))))))))))))))))))))))</f>
        <v>#N/A</v>
      </c>
      <c r="E61" s="238">
        <f>IF(AND(VALUE(LEFT($A61,3))=309,LEN($B61)=3),VLOOKUP(VALUE(MID($B61,2,2)),_309_Table2,MATCH(MID($B61,1,1),_309_Table2_ColumnLookup,0),FALSE),
  IF($C61="309 LCR SummaryA",OneYearSCR,IF($C61="309 LCR SummaryB",UltimateSCR,IF(VALUE(LEFT($A61,3))=309,VLOOKUP(VALUE(MID($B61,2,1)),_309_Table2,MATCH(MID($B61,1,1),_309_Table2_ColumnLookup,0),FALSE)
+N("309"),
  IF(VALUE(LEFT($A61,3))=310,VLOOKUP(VALUE(MID($B61,2,1)),_310_Table2,MATCH(MID($B61,1,1),_310_Table2_ColumnLookup,0),FALSE)
+N("310"),
  IF(AND(VALUE(LEFT($A61,3))=311,LEN($I61)=4),VLOOKUP($I61,_311_Table2,MATCH($B61,_311_Table2_ColumnLookup,0),FALSE),
  IF(AND(VALUE(LEFT($A61,3))=311,OR($B61="I2",$B61="J2",$B61="K2",$B61="L2")),VLOOKUP('311'!$G$58,_311_Table2,MATCH(MID($B61,1,1),_311_Table2_ColumnLookup,0),FALSE),
  IF(AND(VALUE(LEFT($A61,3))=311,RIGHT($B61,5)="Total"),VLOOKUP('311'!$G$59,_311_Table2,MATCH(MID($B61,1,1),_311_Table2_ColumnLookup,0),FALSE),
  IF(VALUE(LEFT($A61,3))=311,VLOOKUP(VALUE(MID($B61,2,1)),_311_Table2,MATCH(MID($B61,1,1),_311_Table2_ColumnLookup,0),FALSE)
+N("311"),
  IF(AND(VALUE(LEFT($A61,3))=312,LEFT($G61,10)="Unincepted",$B61="G "),VLOOKUP(" ULO",_312_Table2,MATCH('312'!$N$16,_312_Table2_ColumnLookup,0),FALSE),
  IF(AND(VALUE(LEFT($A61,3))=312,LEFT($G61,10)="Unincepted",$B61="O "),VLOOKUP(" ULO",_312_Table2,MATCH('312'!$V$16,_312_Table2_ColumnLookup,0),FALSE),
  IF(AND(VALUE(LEFT($A61,3))=312,LEFT($G61,10)="Unincepted",$B61="Q "),VLOOKUP(" ULO",_312_Table2,MATCH('312'!$X$16,_312_Table2_ColumnLookup,0),FALSE),
  IF(AND(VALUE(LEFT($A61,3))=312,LEFT($G61,10)="Unincepted"),VLOOKUP(" ULO",_312_Table2,MATCH(LEFT($B61,1),_312_Table2_ColumnLookup,0),FALSE),
  IF(AND(VALUE(LEFT($A61,3))=312,LEFT($G61,5)="Total",$B61="G "),VLOOKUP('312'!$F$80,_312_Table2,MATCH('312'!$N$16,_312_Table2_ColumnLookup,0),FALSE),
  IF(AND(VALUE(LEFT($A61,3))=312,LEFT($G61,5)="Total",$B61="O "),VLOOKUP('312'!$F$80,_312_Table2,MATCH('312'!$V$16,_312_Table2_ColumnLookup,0),FALSE),
  IF(AND(VALUE(LEFT($A61,3))=312,LEFT($G61,5)="Total",$B61="Q "),VLOOKUP('312'!$F$80,_312_Table2,MATCH('312'!$X$16,_312_Table2_ColumnLookup,0),FALSE),
  IF(AND(VALUE(LEFT($A61,3))=312,LEFT($G61,5)="Total"),VLOOKUP('312'!$F$80,_312_Table2,MATCH(LEFT($B61,1),_312_Table2_ColumnLookup,0),FALSE),
  IF(AND(VALUE(LEFT($A61,3))=312,LEN($I61)=4,$B61="G"),VLOOKUP($I61,_312_Table2,MATCH('312'!$N$16,_312_Table2_ColumnLookup,0),FALSE),
  IF(AND(VALUE(LEFT($A61,3))=312,LEN($I61)=4,$B61="O"),VLOOKUP($I61,_312_Table2,MATCH('312'!$V$16,_312_Table2_ColumnLookup,0),FALSE),
  IF(AND(VALUE(LEFT($A61,3))=312,LEN($I61)=4,$B61="Q"),VLOOKUP($I61,_312_Table2,MATCH('312'!$X$16,_312_Table2_ColumnLookup,0),FALSE),
  IF(AND(VALUE(LEFT($A61,3))=312,LEN($I61)=4),VLOOKUP($I61,_312_Table2,MATCH(LEFT($B61,1),_312_Table2_ColumnLookup,0),FALSE)
+N("312"),
  IF(VALUE(LEFT($A61,3))=313,VLOOKUP(VALUE(MID($B61,2,1)),_313_Table2,MATCH(MID($B61,1,1),_313_Table2_ColumnLookup,0),FALSE)
+N("313"),
  IF(AND(VALUE(LEFT($A61,3))=314,LEN($B61)=3),VLOOKUP(VALUE(MID($B61,2,2)),_314_Table2,MATCH(MID($B61,1,1),_314_Table2_ColumnLookup,0),FALSE),
  IF(VALUE(LEFT($A61,3))=314,VLOOKUP(VALUE(MID($B61,2,1)),_314_Table2,MATCH(MID($B61,1,1),_314_Table2_ColumnLookup,0),FALSE)
+N("314"),
""))))))))))))))))))))))))</f>
        <v>0</v>
      </c>
      <c r="F61" s="238" t="e">
        <f>IF(AND(VALUE(LEFT($A61,3))=309,LEN($B61)=3),VLOOKUP(VALUE(MID($B61,2,2)),_309_Table3,MATCH(MID($B61,1,1),_309_Table3_ColumnLookup,0),FALSE),
  IF($C61="309 LCR SummaryA",OneYearSCR,IF($C61="309 LCR SummaryB",UltimateSCR,IF(VALUE(LEFT($A61,3))=309,VLOOKUP(VALUE(MID($B61,2,1)),_309_Table3,MATCH(MID($B61,1,1),_309_Table3_ColumnLookup,0),FALSE)
+N("309"),
  IF(VALUE(LEFT($A61,3))=310,VLOOKUP(VALUE(MID($B61,2,1)),_310_Table3,MATCH(MID($B61,1,1),_310_Table3_ColumnLookup,0),FALSE)
+N("310"),
  IF(AND(VALUE(LEFT($A61,3))=311,LEN($I61)=4),VLOOKUP($I61,_311_Table3,MATCH($B61,_311_Table3_ColumnLookup,0),FALSE),
  IF(AND(VALUE(LEFT($A61,3))=311,OR($B61="I2",$B61="J2",$B61="K2",$B61="L2")),VLOOKUP('311'!$G$58,_311_Table3,MATCH(MID($B61,1,1),_311_Table3_ColumnLookup,0),FALSE),
  IF(AND(VALUE(LEFT($A61,3))=311,RIGHT($B61,5)="Total"),VLOOKUP('311'!$G$59,_311_Table3,MATCH(MID($B61,1,1),_311_Table3_ColumnLookup,0),FALSE),
  IF(VALUE(LEFT($A61,3))=311,VLOOKUP(VALUE(MID($B61,2,1)),_311_Table3,MATCH(MID($B61,1,1),_311_Table3_ColumnLookup,0),FALSE)
+N("311"),
  IF(AND(VALUE(LEFT($A61,3))=312,LEFT($G61,10)="Unincepted",$B61="G "),VLOOKUP(" ULO",_312_Table3,MATCH('312'!$N$16,_312_Table3_ColumnLookup,0),FALSE),
  IF(AND(VALUE(LEFT($A61,3))=312,LEFT($G61,10)="Unincepted",$B61="O "),VLOOKUP(" ULO",_312_Table3,MATCH('312'!$V$16,_312_Table3_ColumnLookup,0),FALSE),
  IF(AND(VALUE(LEFT($A61,3))=312,LEFT($G61,10)="Unincepted",$B61="Q "),VLOOKUP(" ULO",_312_Table3,MATCH('312'!$X$16,_312_Table3_ColumnLookup,0),FALSE),
  IF(AND(VALUE(LEFT($A61,3))=312,LEFT($G61,10)="Unincepted"),VLOOKUP(" ULO",_312_Table3,MATCH(LEFT($B61,1),_312_Table3_ColumnLookup,0),FALSE),
  IF(AND(VALUE(LEFT($A61,3))=312,LEFT($G61,5)="Total",$B61="G "),VLOOKUP('312'!$F$80,_312_Table3,MATCH('312'!$N$16,_312_Table3_ColumnLookup,0),FALSE),
  IF(AND(VALUE(LEFT($A61,3))=312,LEFT($G61,5)="Total",$B61="O "),VLOOKUP('312'!$F$80,_312_Table3,MATCH('312'!$V$16,_312_Table3_ColumnLookup,0),FALSE),
  IF(AND(VALUE(LEFT($A61,3))=312,LEFT($G61,5)="Total",$B61="Q "),VLOOKUP('312'!$F$80,_312_Table3,MATCH('312'!$X$16,_312_Table3_ColumnLookup,0),FALSE),
  IF(AND(VALUE(LEFT($A61,3))=312,LEFT($G61,5)="Total"),VLOOKUP('312'!$F$80,_312_Table3,MATCH(LEFT($B61,1),_312_Table3_ColumnLookup,0),FALSE),
  IF(AND(VALUE(LEFT($A61,3))=312,LEN($I61)=4,$B61="G"),VLOOKUP($I61,_312_Table3,MATCH('312'!$N$16,_312_Table3_ColumnLookup,0),FALSE),
  IF(AND(VALUE(LEFT($A61,3))=312,LEN($I61)=4,$B61="O"),VLOOKUP($I61,_312_Table3,MATCH('312'!$V$16,_312_Table3_ColumnLookup,0),FALSE),
  IF(AND(VALUE(LEFT($A61,3))=312,LEN($I61)=4,$B61="Q"),VLOOKUP($I61,_312_Table3,MATCH('312'!$X$16,_312_Table3_ColumnLookup,0),FALSE),
  IF(AND(VALUE(LEFT($A61,3))=312,LEN($I61)=4),VLOOKUP($I61,_312_Table3,MATCH(LEFT($B61,1),_312_Table3_ColumnLookup,0),FALSE)
+N("312"),
  IF(VALUE(LEFT($A61,3))=313,VLOOKUP(VALUE(MID($B61,2,1)),_313_Table3,MATCH(MID($B61,1,1),_313_Table3_ColumnLookup,0),FALSE)
+N("313"),
  IF(AND(VALUE(LEFT($A61,3))=314,LEN($B61)=3),VLOOKUP(VALUE(MID($B61,2,2)),_314_Table3,MATCH(MID($B61,1,1),_314_Table3_ColumnLookup,0),FALSE),
  IF(VALUE(LEFT($A61,3))=314,VLOOKUP(VALUE(MID($B61,2,1)),_314_Table3,MATCH(MID($B61,1,1),_314_Table3_ColumnLookup,0),FALSE)
+N("314"),
""))))))))))))))))))))))))</f>
        <v>#NAME?</v>
      </c>
      <c r="G61" t="s">
        <v>998</v>
      </c>
      <c r="H61" s="321">
        <f>IFERROR(
IF(ISERROR($D61)=FALSE,$D61,IF(ISERROR($E61)=FALSE,$E61,IF(ISERROR($F61)=FALSE,$F61
+N("012 checkboxes"),
IF(
IF(OR(LEFT($A61,9)="Syndicate",LEFT($A61,12)="NewSyndicate"),VLOOKUP($A61,'012'!$J:$ZW,MATCH("Link to button",'012'!$J$1:$ZW$1,0),0)
+N("309 checkbox"),
IF($C61="309 LCR Summary0",VLOOKUP("Notes990",'309'!$P:$ZZ,MATCH("Link to button",'309'!$P$1:$ZZ$1,0),0)
+N("313 checkboxes"),
IF($C61="313 Financial Information0LcmVsScr",IF($C61="309 LCR Summary0",VLOOKUP("LcmVsScr",'309'!$N:$ZZ,MATCH("Link to button",'309'!$N$1:$ZZ$1,0),0),
IF($C61="313 Financial Information0LcrDocAttached",IF($C61="309 LCR Summary0",VLOOKUP("LcrDocAttached",'309'!$N:$ZZ,MATCH("Link to button",'309'!$N$1:$ZZ$1,0),
0)))))))=1,TRUE,FALSE)
))),"")</f>
        <v>0</v>
      </c>
    </row>
    <row r="62" spans="1:8" customFormat="1">
      <c r="A62" s="237" t="str">
        <f>VLOOKUP($G62,CSVLookups!$B:$R,MATCH(A$1,CSVLookups!$B$1:$R$1,0),FALSE)</f>
        <v>309 LCR Summary</v>
      </c>
      <c r="B62" s="237" t="str">
        <f>VLOOKUP($G62,CSVLookups!$B:$R,MATCH(B$1,CSVLookups!$B$1:$R$1,0),FALSE)</f>
        <v>F9</v>
      </c>
      <c r="C62" s="238" t="str">
        <f t="shared" si="1"/>
        <v>309 LCR SummaryF9</v>
      </c>
      <c r="D62" s="238" t="e">
        <f>IF(AND(VALUE(LEFT($A62,3))=309,LEN($B62)=3),VLOOKUP(VALUE(MID($B62,2,2)),_309_Table1,MATCH(MID($B62,1,1),_309_Table1_ColumnLookup,0),FALSE),
  IF($C62="309 LCR SummaryA",OneYearSCR,IF($C62="309 LCR SummaryB",UltimateSCR,IF(VALUE(LEFT($A62,3))=309,VLOOKUP(VALUE(MID($B62,2,1)),_309_Table1,MATCH(MID($B62,1,1),_309_Table1_ColumnLookup,0),FALSE)
+N("309"),
  IF(VALUE(LEFT($A62,3))=310,VLOOKUP(VALUE(MID($B62,2,1)),_310_Table1,MATCH(MID($B62,1,1),_310_Table1_ColumnLookup,0),FALSE)
+N("310"),
  IF(AND(VALUE(LEFT($A62,3))=311,LEN($I62)=4),VLOOKUP($I62,_311_Table1,MATCH($B62,_311_Table1_ColumnLookup,0),FALSE),
  IF(AND(VALUE(LEFT($A62,3))=311,OR($B62="I2",$B62="J2",$B62="K2",$B62="L2")),VLOOKUP('311'!$G$58,_311_Table1,MATCH(MID($B62,1,1),_311_Table1_ColumnLookup,0),FALSE),
  IF(AND(VALUE(LEFT($A62,3))=311,RIGHT($B62,5)="Total"),VLOOKUP('311'!$G$59,_311_Table1,MATCH(MID($B62,1,1),_311_Table1_ColumnLookup,0),FALSE),
  IF(VALUE(LEFT($A62,3))=311,VLOOKUP(VALUE(MID($B62,2,1)),_311_Table1,MATCH(MID($B62,1,1),_311_Table1_ColumnLookup,0),FALSE)
+N("311"),
  IF(AND(VALUE(LEFT($A62,3))=312,LEFT($G62,10)="Unincepted",$B62="G "),VLOOKUP(" ULO",_312_Table1,MATCH('312'!$N$16,_312_Table1_ColumnLookup,0),FALSE),
  IF(AND(VALUE(LEFT($A62,3))=312,LEFT($G62,10)="Unincepted",$B62="O "),VLOOKUP(" ULO",_312_Table1,MATCH('312'!$V$16,_312_Table1_ColumnLookup,0),FALSE),
  IF(AND(VALUE(LEFT($A62,3))=312,LEFT($G62,10)="Unincepted",$B62="Q "),VLOOKUP(" ULO",_312_Table1,MATCH('312'!$X$16,_312_Table1_ColumnLookup,0),FALSE),
  IF(AND(VALUE(LEFT($A62,3))=312,LEFT($G62,10)="Unincepted"),VLOOKUP(" ULO",_312_Table1,MATCH(LEFT($B62,1),_312_Table1_ColumnLookup,0),FALSE),
  IF(AND(VALUE(LEFT($A62,3))=312,LEFT($G62,5)="Total",$B62="G "),VLOOKUP('312'!$F$80,_312_Table1,MATCH('312'!$N$16,_312_Table1_ColumnLookup,0),FALSE),
  IF(AND(VALUE(LEFT($A62,3))=312,LEFT($G62,5)="Total",$B62="O "),VLOOKUP('312'!$F$80,_312_Table1,MATCH('312'!$V$16,_312_Table1_ColumnLookup,0),FALSE),
  IF(AND(VALUE(LEFT($A62,3))=312,LEFT($G62,5)="Total",$B62="Q "),VLOOKUP('312'!$F$80,_312_Table1,MATCH('312'!$X$16,_312_Table1_ColumnLookup,0),FALSE),
  IF(AND(VALUE(LEFT($A62,3))=312,LEFT($G62,5)="Total"),VLOOKUP('312'!$F$80,_312_Table1,MATCH(LEFT($B62,1),_312_Table1_ColumnLookup,0),FALSE),
  IF(AND(VALUE(LEFT($A62,3))=312,LEN($I62)=4,$B62="G"),VLOOKUP($I62,_312_Table1,MATCH('312'!$N$16,_312_Table1_ColumnLookup,0),FALSE),
  IF(AND(VALUE(LEFT($A62,3))=312,LEN($I62)=4,$B62="O"),VLOOKUP($I62,_312_Table1,MATCH('312'!$V$16,_312_Table1_ColumnLookup,0),FALSE),
  IF(AND(VALUE(LEFT($A62,3))=312,LEN($I62)=4,$B62="Q"),VLOOKUP($I62,_312_Table1,MATCH('312'!$X$16,_312_Table1_ColumnLookup,0),FALSE),
  IF(AND(VALUE(LEFT($A62,3))=312,LEN($I62)=4),VLOOKUP($I62,_312_Table1,MATCH(LEFT($B62,1),_312_Table1_ColumnLookup,0),FALSE)
+N("312"),
  IF(VALUE(LEFT($A62,3))=313,VLOOKUP(VALUE(MID($B62,2,1)),_313_Table1,MATCH(MID($B62,1,1),_313_Table1_ColumnLookup,0),FALSE)
+N("313"),
  IF(AND(VALUE(LEFT($A62,3))=314,LEN($B62)=3),VLOOKUP(VALUE(MID($B62,2,2)),_314_Table1,MATCH(MID($B62,1,1),_314_Table1_ColumnLookup,0),FALSE),
  IF(VALUE(LEFT($A62,3))=314,VLOOKUP(VALUE(MID($B62,2,1)),_314_Table1,MATCH(MID($B62,1,1),_314_Table1_ColumnLookup,0),FALSE)
+N("314"),
""))))))))))))))))))))))))</f>
        <v>#N/A</v>
      </c>
      <c r="E62" s="238">
        <f>IF(AND(VALUE(LEFT($A62,3))=309,LEN($B62)=3),VLOOKUP(VALUE(MID($B62,2,2)),_309_Table2,MATCH(MID($B62,1,1),_309_Table2_ColumnLookup,0),FALSE),
  IF($C62="309 LCR SummaryA",OneYearSCR,IF($C62="309 LCR SummaryB",UltimateSCR,IF(VALUE(LEFT($A62,3))=309,VLOOKUP(VALUE(MID($B62,2,1)),_309_Table2,MATCH(MID($B62,1,1),_309_Table2_ColumnLookup,0),FALSE)
+N("309"),
  IF(VALUE(LEFT($A62,3))=310,VLOOKUP(VALUE(MID($B62,2,1)),_310_Table2,MATCH(MID($B62,1,1),_310_Table2_ColumnLookup,0),FALSE)
+N("310"),
  IF(AND(VALUE(LEFT($A62,3))=311,LEN($I62)=4),VLOOKUP($I62,_311_Table2,MATCH($B62,_311_Table2_ColumnLookup,0),FALSE),
  IF(AND(VALUE(LEFT($A62,3))=311,OR($B62="I2",$B62="J2",$B62="K2",$B62="L2")),VLOOKUP('311'!$G$58,_311_Table2,MATCH(MID($B62,1,1),_311_Table2_ColumnLookup,0),FALSE),
  IF(AND(VALUE(LEFT($A62,3))=311,RIGHT($B62,5)="Total"),VLOOKUP('311'!$G$59,_311_Table2,MATCH(MID($B62,1,1),_311_Table2_ColumnLookup,0),FALSE),
  IF(VALUE(LEFT($A62,3))=311,VLOOKUP(VALUE(MID($B62,2,1)),_311_Table2,MATCH(MID($B62,1,1),_311_Table2_ColumnLookup,0),FALSE)
+N("311"),
  IF(AND(VALUE(LEFT($A62,3))=312,LEFT($G62,10)="Unincepted",$B62="G "),VLOOKUP(" ULO",_312_Table2,MATCH('312'!$N$16,_312_Table2_ColumnLookup,0),FALSE),
  IF(AND(VALUE(LEFT($A62,3))=312,LEFT($G62,10)="Unincepted",$B62="O "),VLOOKUP(" ULO",_312_Table2,MATCH('312'!$V$16,_312_Table2_ColumnLookup,0),FALSE),
  IF(AND(VALUE(LEFT($A62,3))=312,LEFT($G62,10)="Unincepted",$B62="Q "),VLOOKUP(" ULO",_312_Table2,MATCH('312'!$X$16,_312_Table2_ColumnLookup,0),FALSE),
  IF(AND(VALUE(LEFT($A62,3))=312,LEFT($G62,10)="Unincepted"),VLOOKUP(" ULO",_312_Table2,MATCH(LEFT($B62,1),_312_Table2_ColumnLookup,0),FALSE),
  IF(AND(VALUE(LEFT($A62,3))=312,LEFT($G62,5)="Total",$B62="G "),VLOOKUP('312'!$F$80,_312_Table2,MATCH('312'!$N$16,_312_Table2_ColumnLookup,0),FALSE),
  IF(AND(VALUE(LEFT($A62,3))=312,LEFT($G62,5)="Total",$B62="O "),VLOOKUP('312'!$F$80,_312_Table2,MATCH('312'!$V$16,_312_Table2_ColumnLookup,0),FALSE),
  IF(AND(VALUE(LEFT($A62,3))=312,LEFT($G62,5)="Total",$B62="Q "),VLOOKUP('312'!$F$80,_312_Table2,MATCH('312'!$X$16,_312_Table2_ColumnLookup,0),FALSE),
  IF(AND(VALUE(LEFT($A62,3))=312,LEFT($G62,5)="Total"),VLOOKUP('312'!$F$80,_312_Table2,MATCH(LEFT($B62,1),_312_Table2_ColumnLookup,0),FALSE),
  IF(AND(VALUE(LEFT($A62,3))=312,LEN($I62)=4,$B62="G"),VLOOKUP($I62,_312_Table2,MATCH('312'!$N$16,_312_Table2_ColumnLookup,0),FALSE),
  IF(AND(VALUE(LEFT($A62,3))=312,LEN($I62)=4,$B62="O"),VLOOKUP($I62,_312_Table2,MATCH('312'!$V$16,_312_Table2_ColumnLookup,0),FALSE),
  IF(AND(VALUE(LEFT($A62,3))=312,LEN($I62)=4,$B62="Q"),VLOOKUP($I62,_312_Table2,MATCH('312'!$X$16,_312_Table2_ColumnLookup,0),FALSE),
  IF(AND(VALUE(LEFT($A62,3))=312,LEN($I62)=4),VLOOKUP($I62,_312_Table2,MATCH(LEFT($B62,1),_312_Table2_ColumnLookup,0),FALSE)
+N("312"),
  IF(VALUE(LEFT($A62,3))=313,VLOOKUP(VALUE(MID($B62,2,1)),_313_Table2,MATCH(MID($B62,1,1),_313_Table2_ColumnLookup,0),FALSE)
+N("313"),
  IF(AND(VALUE(LEFT($A62,3))=314,LEN($B62)=3),VLOOKUP(VALUE(MID($B62,2,2)),_314_Table2,MATCH(MID($B62,1,1),_314_Table2_ColumnLookup,0),FALSE),
  IF(VALUE(LEFT($A62,3))=314,VLOOKUP(VALUE(MID($B62,2,1)),_314_Table2,MATCH(MID($B62,1,1),_314_Table2_ColumnLookup,0),FALSE)
+N("314"),
""))))))))))))))))))))))))</f>
        <v>0</v>
      </c>
      <c r="F62" s="238" t="e">
        <f>IF(AND(VALUE(LEFT($A62,3))=309,LEN($B62)=3),VLOOKUP(VALUE(MID($B62,2,2)),_309_Table3,MATCH(MID($B62,1,1),_309_Table3_ColumnLookup,0),FALSE),
  IF($C62="309 LCR SummaryA",OneYearSCR,IF($C62="309 LCR SummaryB",UltimateSCR,IF(VALUE(LEFT($A62,3))=309,VLOOKUP(VALUE(MID($B62,2,1)),_309_Table3,MATCH(MID($B62,1,1),_309_Table3_ColumnLookup,0),FALSE)
+N("309"),
  IF(VALUE(LEFT($A62,3))=310,VLOOKUP(VALUE(MID($B62,2,1)),_310_Table3,MATCH(MID($B62,1,1),_310_Table3_ColumnLookup,0),FALSE)
+N("310"),
  IF(AND(VALUE(LEFT($A62,3))=311,LEN($I62)=4),VLOOKUP($I62,_311_Table3,MATCH($B62,_311_Table3_ColumnLookup,0),FALSE),
  IF(AND(VALUE(LEFT($A62,3))=311,OR($B62="I2",$B62="J2",$B62="K2",$B62="L2")),VLOOKUP('311'!$G$58,_311_Table3,MATCH(MID($B62,1,1),_311_Table3_ColumnLookup,0),FALSE),
  IF(AND(VALUE(LEFT($A62,3))=311,RIGHT($B62,5)="Total"),VLOOKUP('311'!$G$59,_311_Table3,MATCH(MID($B62,1,1),_311_Table3_ColumnLookup,0),FALSE),
  IF(VALUE(LEFT($A62,3))=311,VLOOKUP(VALUE(MID($B62,2,1)),_311_Table3,MATCH(MID($B62,1,1),_311_Table3_ColumnLookup,0),FALSE)
+N("311"),
  IF(AND(VALUE(LEFT($A62,3))=312,LEFT($G62,10)="Unincepted",$B62="G "),VLOOKUP(" ULO",_312_Table3,MATCH('312'!$N$16,_312_Table3_ColumnLookup,0),FALSE),
  IF(AND(VALUE(LEFT($A62,3))=312,LEFT($G62,10)="Unincepted",$B62="O "),VLOOKUP(" ULO",_312_Table3,MATCH('312'!$V$16,_312_Table3_ColumnLookup,0),FALSE),
  IF(AND(VALUE(LEFT($A62,3))=312,LEFT($G62,10)="Unincepted",$B62="Q "),VLOOKUP(" ULO",_312_Table3,MATCH('312'!$X$16,_312_Table3_ColumnLookup,0),FALSE),
  IF(AND(VALUE(LEFT($A62,3))=312,LEFT($G62,10)="Unincepted"),VLOOKUP(" ULO",_312_Table3,MATCH(LEFT($B62,1),_312_Table3_ColumnLookup,0),FALSE),
  IF(AND(VALUE(LEFT($A62,3))=312,LEFT($G62,5)="Total",$B62="G "),VLOOKUP('312'!$F$80,_312_Table3,MATCH('312'!$N$16,_312_Table3_ColumnLookup,0),FALSE),
  IF(AND(VALUE(LEFT($A62,3))=312,LEFT($G62,5)="Total",$B62="O "),VLOOKUP('312'!$F$80,_312_Table3,MATCH('312'!$V$16,_312_Table3_ColumnLookup,0),FALSE),
  IF(AND(VALUE(LEFT($A62,3))=312,LEFT($G62,5)="Total",$B62="Q "),VLOOKUP('312'!$F$80,_312_Table3,MATCH('312'!$X$16,_312_Table3_ColumnLookup,0),FALSE),
  IF(AND(VALUE(LEFT($A62,3))=312,LEFT($G62,5)="Total"),VLOOKUP('312'!$F$80,_312_Table3,MATCH(LEFT($B62,1),_312_Table3_ColumnLookup,0),FALSE),
  IF(AND(VALUE(LEFT($A62,3))=312,LEN($I62)=4,$B62="G"),VLOOKUP($I62,_312_Table3,MATCH('312'!$N$16,_312_Table3_ColumnLookup,0),FALSE),
  IF(AND(VALUE(LEFT($A62,3))=312,LEN($I62)=4,$B62="O"),VLOOKUP($I62,_312_Table3,MATCH('312'!$V$16,_312_Table3_ColumnLookup,0),FALSE),
  IF(AND(VALUE(LEFT($A62,3))=312,LEN($I62)=4,$B62="Q"),VLOOKUP($I62,_312_Table3,MATCH('312'!$X$16,_312_Table3_ColumnLookup,0),FALSE),
  IF(AND(VALUE(LEFT($A62,3))=312,LEN($I62)=4),VLOOKUP($I62,_312_Table3,MATCH(LEFT($B62,1),_312_Table3_ColumnLookup,0),FALSE)
+N("312"),
  IF(VALUE(LEFT($A62,3))=313,VLOOKUP(VALUE(MID($B62,2,1)),_313_Table3,MATCH(MID($B62,1,1),_313_Table3_ColumnLookup,0),FALSE)
+N("313"),
  IF(AND(VALUE(LEFT($A62,3))=314,LEN($B62)=3),VLOOKUP(VALUE(MID($B62,2,2)),_314_Table3,MATCH(MID($B62,1,1),_314_Table3_ColumnLookup,0),FALSE),
  IF(VALUE(LEFT($A62,3))=314,VLOOKUP(VALUE(MID($B62,2,1)),_314_Table3,MATCH(MID($B62,1,1),_314_Table3_ColumnLookup,0),FALSE)
+N("314"),
""))))))))))))))))))))))))</f>
        <v>#NAME?</v>
      </c>
      <c r="G62" t="s">
        <v>1000</v>
      </c>
      <c r="H62" s="321">
        <f>IFERROR(
IF(ISERROR($D62)=FALSE,$D62,IF(ISERROR($E62)=FALSE,$E62,IF(ISERROR($F62)=FALSE,$F62
+N("012 checkboxes"),
IF(
IF(OR(LEFT($A62,9)="Syndicate",LEFT($A62,12)="NewSyndicate"),VLOOKUP($A62,'012'!$J:$ZW,MATCH("Link to button",'012'!$J$1:$ZW$1,0),0)
+N("309 checkbox"),
IF($C62="309 LCR Summary0",VLOOKUP("Notes990",'309'!$P:$ZZ,MATCH("Link to button",'309'!$P$1:$ZZ$1,0),0)
+N("313 checkboxes"),
IF($C62="313 Financial Information0LcmVsScr",IF($C62="309 LCR Summary0",VLOOKUP("LcmVsScr",'309'!$N:$ZZ,MATCH("Link to button",'309'!$N$1:$ZZ$1,0),0),
IF($C62="313 Financial Information0LcrDocAttached",IF($C62="309 LCR Summary0",VLOOKUP("LcrDocAttached",'309'!$N:$ZZ,MATCH("Link to button",'309'!$N$1:$ZZ$1,0),
0)))))))=1,TRUE,FALSE)
))),"")</f>
        <v>0</v>
      </c>
    </row>
    <row r="63" spans="1:8" customFormat="1">
      <c r="A63" s="237" t="str">
        <f>VLOOKUP($G63,CSVLookups!$B:$R,MATCH(A$1,CSVLookups!$B$1:$R$1,0),FALSE)</f>
        <v>309 LCR Summary</v>
      </c>
      <c r="B63" s="237" t="str">
        <f>VLOOKUP($G63,CSVLookups!$B:$R,MATCH(B$1,CSVLookups!$B$1:$R$1,0),FALSE)</f>
        <v>G9</v>
      </c>
      <c r="C63" s="238" t="str">
        <f t="shared" si="1"/>
        <v>309 LCR SummaryG9</v>
      </c>
      <c r="D63" s="238" t="e">
        <f>IF(AND(VALUE(LEFT($A63,3))=309,LEN($B63)=3),VLOOKUP(VALUE(MID($B63,2,2)),_309_Table1,MATCH(MID($B63,1,1),_309_Table1_ColumnLookup,0),FALSE),
  IF($C63="309 LCR SummaryA",OneYearSCR,IF($C63="309 LCR SummaryB",UltimateSCR,IF(VALUE(LEFT($A63,3))=309,VLOOKUP(VALUE(MID($B63,2,1)),_309_Table1,MATCH(MID($B63,1,1),_309_Table1_ColumnLookup,0),FALSE)
+N("309"),
  IF(VALUE(LEFT($A63,3))=310,VLOOKUP(VALUE(MID($B63,2,1)),_310_Table1,MATCH(MID($B63,1,1),_310_Table1_ColumnLookup,0),FALSE)
+N("310"),
  IF(AND(VALUE(LEFT($A63,3))=311,LEN($I63)=4),VLOOKUP($I63,_311_Table1,MATCH($B63,_311_Table1_ColumnLookup,0),FALSE),
  IF(AND(VALUE(LEFT($A63,3))=311,OR($B63="I2",$B63="J2",$B63="K2",$B63="L2")),VLOOKUP('311'!$G$58,_311_Table1,MATCH(MID($B63,1,1),_311_Table1_ColumnLookup,0),FALSE),
  IF(AND(VALUE(LEFT($A63,3))=311,RIGHT($B63,5)="Total"),VLOOKUP('311'!$G$59,_311_Table1,MATCH(MID($B63,1,1),_311_Table1_ColumnLookup,0),FALSE),
  IF(VALUE(LEFT($A63,3))=311,VLOOKUP(VALUE(MID($B63,2,1)),_311_Table1,MATCH(MID($B63,1,1),_311_Table1_ColumnLookup,0),FALSE)
+N("311"),
  IF(AND(VALUE(LEFT($A63,3))=312,LEFT($G63,10)="Unincepted",$B63="G "),VLOOKUP(" ULO",_312_Table1,MATCH('312'!$N$16,_312_Table1_ColumnLookup,0),FALSE),
  IF(AND(VALUE(LEFT($A63,3))=312,LEFT($G63,10)="Unincepted",$B63="O "),VLOOKUP(" ULO",_312_Table1,MATCH('312'!$V$16,_312_Table1_ColumnLookup,0),FALSE),
  IF(AND(VALUE(LEFT($A63,3))=312,LEFT($G63,10)="Unincepted",$B63="Q "),VLOOKUP(" ULO",_312_Table1,MATCH('312'!$X$16,_312_Table1_ColumnLookup,0),FALSE),
  IF(AND(VALUE(LEFT($A63,3))=312,LEFT($G63,10)="Unincepted"),VLOOKUP(" ULO",_312_Table1,MATCH(LEFT($B63,1),_312_Table1_ColumnLookup,0),FALSE),
  IF(AND(VALUE(LEFT($A63,3))=312,LEFT($G63,5)="Total",$B63="G "),VLOOKUP('312'!$F$80,_312_Table1,MATCH('312'!$N$16,_312_Table1_ColumnLookup,0),FALSE),
  IF(AND(VALUE(LEFT($A63,3))=312,LEFT($G63,5)="Total",$B63="O "),VLOOKUP('312'!$F$80,_312_Table1,MATCH('312'!$V$16,_312_Table1_ColumnLookup,0),FALSE),
  IF(AND(VALUE(LEFT($A63,3))=312,LEFT($G63,5)="Total",$B63="Q "),VLOOKUP('312'!$F$80,_312_Table1,MATCH('312'!$X$16,_312_Table1_ColumnLookup,0),FALSE),
  IF(AND(VALUE(LEFT($A63,3))=312,LEFT($G63,5)="Total"),VLOOKUP('312'!$F$80,_312_Table1,MATCH(LEFT($B63,1),_312_Table1_ColumnLookup,0),FALSE),
  IF(AND(VALUE(LEFT($A63,3))=312,LEN($I63)=4,$B63="G"),VLOOKUP($I63,_312_Table1,MATCH('312'!$N$16,_312_Table1_ColumnLookup,0),FALSE),
  IF(AND(VALUE(LEFT($A63,3))=312,LEN($I63)=4,$B63="O"),VLOOKUP($I63,_312_Table1,MATCH('312'!$V$16,_312_Table1_ColumnLookup,0),FALSE),
  IF(AND(VALUE(LEFT($A63,3))=312,LEN($I63)=4,$B63="Q"),VLOOKUP($I63,_312_Table1,MATCH('312'!$X$16,_312_Table1_ColumnLookup,0),FALSE),
  IF(AND(VALUE(LEFT($A63,3))=312,LEN($I63)=4),VLOOKUP($I63,_312_Table1,MATCH(LEFT($B63,1),_312_Table1_ColumnLookup,0),FALSE)
+N("312"),
  IF(VALUE(LEFT($A63,3))=313,VLOOKUP(VALUE(MID($B63,2,1)),_313_Table1,MATCH(MID($B63,1,1),_313_Table1_ColumnLookup,0),FALSE)
+N("313"),
  IF(AND(VALUE(LEFT($A63,3))=314,LEN($B63)=3),VLOOKUP(VALUE(MID($B63,2,2)),_314_Table1,MATCH(MID($B63,1,1),_314_Table1_ColumnLookup,0),FALSE),
  IF(VALUE(LEFT($A63,3))=314,VLOOKUP(VALUE(MID($B63,2,1)),_314_Table1,MATCH(MID($B63,1,1),_314_Table1_ColumnLookup,0),FALSE)
+N("314"),
""))))))))))))))))))))))))</f>
        <v>#N/A</v>
      </c>
      <c r="E63" s="238">
        <f>IF(AND(VALUE(LEFT($A63,3))=309,LEN($B63)=3),VLOOKUP(VALUE(MID($B63,2,2)),_309_Table2,MATCH(MID($B63,1,1),_309_Table2_ColumnLookup,0),FALSE),
  IF($C63="309 LCR SummaryA",OneYearSCR,IF($C63="309 LCR SummaryB",UltimateSCR,IF(VALUE(LEFT($A63,3))=309,VLOOKUP(VALUE(MID($B63,2,1)),_309_Table2,MATCH(MID($B63,1,1),_309_Table2_ColumnLookup,0),FALSE)
+N("309"),
  IF(VALUE(LEFT($A63,3))=310,VLOOKUP(VALUE(MID($B63,2,1)),_310_Table2,MATCH(MID($B63,1,1),_310_Table2_ColumnLookup,0),FALSE)
+N("310"),
  IF(AND(VALUE(LEFT($A63,3))=311,LEN($I63)=4),VLOOKUP($I63,_311_Table2,MATCH($B63,_311_Table2_ColumnLookup,0),FALSE),
  IF(AND(VALUE(LEFT($A63,3))=311,OR($B63="I2",$B63="J2",$B63="K2",$B63="L2")),VLOOKUP('311'!$G$58,_311_Table2,MATCH(MID($B63,1,1),_311_Table2_ColumnLookup,0),FALSE),
  IF(AND(VALUE(LEFT($A63,3))=311,RIGHT($B63,5)="Total"),VLOOKUP('311'!$G$59,_311_Table2,MATCH(MID($B63,1,1),_311_Table2_ColumnLookup,0),FALSE),
  IF(VALUE(LEFT($A63,3))=311,VLOOKUP(VALUE(MID($B63,2,1)),_311_Table2,MATCH(MID($B63,1,1),_311_Table2_ColumnLookup,0),FALSE)
+N("311"),
  IF(AND(VALUE(LEFT($A63,3))=312,LEFT($G63,10)="Unincepted",$B63="G "),VLOOKUP(" ULO",_312_Table2,MATCH('312'!$N$16,_312_Table2_ColumnLookup,0),FALSE),
  IF(AND(VALUE(LEFT($A63,3))=312,LEFT($G63,10)="Unincepted",$B63="O "),VLOOKUP(" ULO",_312_Table2,MATCH('312'!$V$16,_312_Table2_ColumnLookup,0),FALSE),
  IF(AND(VALUE(LEFT($A63,3))=312,LEFT($G63,10)="Unincepted",$B63="Q "),VLOOKUP(" ULO",_312_Table2,MATCH('312'!$X$16,_312_Table2_ColumnLookup,0),FALSE),
  IF(AND(VALUE(LEFT($A63,3))=312,LEFT($G63,10)="Unincepted"),VLOOKUP(" ULO",_312_Table2,MATCH(LEFT($B63,1),_312_Table2_ColumnLookup,0),FALSE),
  IF(AND(VALUE(LEFT($A63,3))=312,LEFT($G63,5)="Total",$B63="G "),VLOOKUP('312'!$F$80,_312_Table2,MATCH('312'!$N$16,_312_Table2_ColumnLookup,0),FALSE),
  IF(AND(VALUE(LEFT($A63,3))=312,LEFT($G63,5)="Total",$B63="O "),VLOOKUP('312'!$F$80,_312_Table2,MATCH('312'!$V$16,_312_Table2_ColumnLookup,0),FALSE),
  IF(AND(VALUE(LEFT($A63,3))=312,LEFT($G63,5)="Total",$B63="Q "),VLOOKUP('312'!$F$80,_312_Table2,MATCH('312'!$X$16,_312_Table2_ColumnLookup,0),FALSE),
  IF(AND(VALUE(LEFT($A63,3))=312,LEFT($G63,5)="Total"),VLOOKUP('312'!$F$80,_312_Table2,MATCH(LEFT($B63,1),_312_Table2_ColumnLookup,0),FALSE),
  IF(AND(VALUE(LEFT($A63,3))=312,LEN($I63)=4,$B63="G"),VLOOKUP($I63,_312_Table2,MATCH('312'!$N$16,_312_Table2_ColumnLookup,0),FALSE),
  IF(AND(VALUE(LEFT($A63,3))=312,LEN($I63)=4,$B63="O"),VLOOKUP($I63,_312_Table2,MATCH('312'!$V$16,_312_Table2_ColumnLookup,0),FALSE),
  IF(AND(VALUE(LEFT($A63,3))=312,LEN($I63)=4,$B63="Q"),VLOOKUP($I63,_312_Table2,MATCH('312'!$X$16,_312_Table2_ColumnLookup,0),FALSE),
  IF(AND(VALUE(LEFT($A63,3))=312,LEN($I63)=4),VLOOKUP($I63,_312_Table2,MATCH(LEFT($B63,1),_312_Table2_ColumnLookup,0),FALSE)
+N("312"),
  IF(VALUE(LEFT($A63,3))=313,VLOOKUP(VALUE(MID($B63,2,1)),_313_Table2,MATCH(MID($B63,1,1),_313_Table2_ColumnLookup,0),FALSE)
+N("313"),
  IF(AND(VALUE(LEFT($A63,3))=314,LEN($B63)=3),VLOOKUP(VALUE(MID($B63,2,2)),_314_Table2,MATCH(MID($B63,1,1),_314_Table2_ColumnLookup,0),FALSE),
  IF(VALUE(LEFT($A63,3))=314,VLOOKUP(VALUE(MID($B63,2,1)),_314_Table2,MATCH(MID($B63,1,1),_314_Table2_ColumnLookup,0),FALSE)
+N("314"),
""))))))))))))))))))))))))</f>
        <v>0</v>
      </c>
      <c r="F63" s="238" t="e">
        <f>IF(AND(VALUE(LEFT($A63,3))=309,LEN($B63)=3),VLOOKUP(VALUE(MID($B63,2,2)),_309_Table3,MATCH(MID($B63,1,1),_309_Table3_ColumnLookup,0),FALSE),
  IF($C63="309 LCR SummaryA",OneYearSCR,IF($C63="309 LCR SummaryB",UltimateSCR,IF(VALUE(LEFT($A63,3))=309,VLOOKUP(VALUE(MID($B63,2,1)),_309_Table3,MATCH(MID($B63,1,1),_309_Table3_ColumnLookup,0),FALSE)
+N("309"),
  IF(VALUE(LEFT($A63,3))=310,VLOOKUP(VALUE(MID($B63,2,1)),_310_Table3,MATCH(MID($B63,1,1),_310_Table3_ColumnLookup,0),FALSE)
+N("310"),
  IF(AND(VALUE(LEFT($A63,3))=311,LEN($I63)=4),VLOOKUP($I63,_311_Table3,MATCH($B63,_311_Table3_ColumnLookup,0),FALSE),
  IF(AND(VALUE(LEFT($A63,3))=311,OR($B63="I2",$B63="J2",$B63="K2",$B63="L2")),VLOOKUP('311'!$G$58,_311_Table3,MATCH(MID($B63,1,1),_311_Table3_ColumnLookup,0),FALSE),
  IF(AND(VALUE(LEFT($A63,3))=311,RIGHT($B63,5)="Total"),VLOOKUP('311'!$G$59,_311_Table3,MATCH(MID($B63,1,1),_311_Table3_ColumnLookup,0),FALSE),
  IF(VALUE(LEFT($A63,3))=311,VLOOKUP(VALUE(MID($B63,2,1)),_311_Table3,MATCH(MID($B63,1,1),_311_Table3_ColumnLookup,0),FALSE)
+N("311"),
  IF(AND(VALUE(LEFT($A63,3))=312,LEFT($G63,10)="Unincepted",$B63="G "),VLOOKUP(" ULO",_312_Table3,MATCH('312'!$N$16,_312_Table3_ColumnLookup,0),FALSE),
  IF(AND(VALUE(LEFT($A63,3))=312,LEFT($G63,10)="Unincepted",$B63="O "),VLOOKUP(" ULO",_312_Table3,MATCH('312'!$V$16,_312_Table3_ColumnLookup,0),FALSE),
  IF(AND(VALUE(LEFT($A63,3))=312,LEFT($G63,10)="Unincepted",$B63="Q "),VLOOKUP(" ULO",_312_Table3,MATCH('312'!$X$16,_312_Table3_ColumnLookup,0),FALSE),
  IF(AND(VALUE(LEFT($A63,3))=312,LEFT($G63,10)="Unincepted"),VLOOKUP(" ULO",_312_Table3,MATCH(LEFT($B63,1),_312_Table3_ColumnLookup,0),FALSE),
  IF(AND(VALUE(LEFT($A63,3))=312,LEFT($G63,5)="Total",$B63="G "),VLOOKUP('312'!$F$80,_312_Table3,MATCH('312'!$N$16,_312_Table3_ColumnLookup,0),FALSE),
  IF(AND(VALUE(LEFT($A63,3))=312,LEFT($G63,5)="Total",$B63="O "),VLOOKUP('312'!$F$80,_312_Table3,MATCH('312'!$V$16,_312_Table3_ColumnLookup,0),FALSE),
  IF(AND(VALUE(LEFT($A63,3))=312,LEFT($G63,5)="Total",$B63="Q "),VLOOKUP('312'!$F$80,_312_Table3,MATCH('312'!$X$16,_312_Table3_ColumnLookup,0),FALSE),
  IF(AND(VALUE(LEFT($A63,3))=312,LEFT($G63,5)="Total"),VLOOKUP('312'!$F$80,_312_Table3,MATCH(LEFT($B63,1),_312_Table3_ColumnLookup,0),FALSE),
  IF(AND(VALUE(LEFT($A63,3))=312,LEN($I63)=4,$B63="G"),VLOOKUP($I63,_312_Table3,MATCH('312'!$N$16,_312_Table3_ColumnLookup,0),FALSE),
  IF(AND(VALUE(LEFT($A63,3))=312,LEN($I63)=4,$B63="O"),VLOOKUP($I63,_312_Table3,MATCH('312'!$V$16,_312_Table3_ColumnLookup,0),FALSE),
  IF(AND(VALUE(LEFT($A63,3))=312,LEN($I63)=4,$B63="Q"),VLOOKUP($I63,_312_Table3,MATCH('312'!$X$16,_312_Table3_ColumnLookup,0),FALSE),
  IF(AND(VALUE(LEFT($A63,3))=312,LEN($I63)=4),VLOOKUP($I63,_312_Table3,MATCH(LEFT($B63,1),_312_Table3_ColumnLookup,0),FALSE)
+N("312"),
  IF(VALUE(LEFT($A63,3))=313,VLOOKUP(VALUE(MID($B63,2,1)),_313_Table3,MATCH(MID($B63,1,1),_313_Table3_ColumnLookup,0),FALSE)
+N("313"),
  IF(AND(VALUE(LEFT($A63,3))=314,LEN($B63)=3),VLOOKUP(VALUE(MID($B63,2,2)),_314_Table3,MATCH(MID($B63,1,1),_314_Table3_ColumnLookup,0),FALSE),
  IF(VALUE(LEFT($A63,3))=314,VLOOKUP(VALUE(MID($B63,2,1)),_314_Table3,MATCH(MID($B63,1,1),_314_Table3_ColumnLookup,0),FALSE)
+N("314"),
""))))))))))))))))))))))))</f>
        <v>#NAME?</v>
      </c>
      <c r="G63" t="s">
        <v>1002</v>
      </c>
      <c r="H63" s="321">
        <f>IFERROR(
IF(ISERROR($D63)=FALSE,$D63,IF(ISERROR($E63)=FALSE,$E63,IF(ISERROR($F63)=FALSE,$F63
+N("012 checkboxes"),
IF(
IF(OR(LEFT($A63,9)="Syndicate",LEFT($A63,12)="NewSyndicate"),VLOOKUP($A63,'012'!$J:$ZW,MATCH("Link to button",'012'!$J$1:$ZW$1,0),0)
+N("309 checkbox"),
IF($C63="309 LCR Summary0",VLOOKUP("Notes990",'309'!$P:$ZZ,MATCH("Link to button",'309'!$P$1:$ZZ$1,0),0)
+N("313 checkboxes"),
IF($C63="313 Financial Information0LcmVsScr",IF($C63="309 LCR Summary0",VLOOKUP("LcmVsScr",'309'!$N:$ZZ,MATCH("Link to button",'309'!$N$1:$ZZ$1,0),0),
IF($C63="313 Financial Information0LcrDocAttached",IF($C63="309 LCR Summary0",VLOOKUP("LcrDocAttached",'309'!$N:$ZZ,MATCH("Link to button",'309'!$N$1:$ZZ$1,0),
0)))))))=1,TRUE,FALSE)
))),"")</f>
        <v>0</v>
      </c>
    </row>
    <row r="64" spans="1:8" customFormat="1">
      <c r="A64" s="237" t="str">
        <f>VLOOKUP($G64,CSVLookups!$B:$R,MATCH(A$1,CSVLookups!$B$1:$R$1,0),FALSE)</f>
        <v>309 LCR Summary</v>
      </c>
      <c r="B64" s="237" t="str">
        <f>VLOOKUP($G64,CSVLookups!$B:$R,MATCH(B$1,CSVLookups!$B$1:$R$1,0),FALSE)</f>
        <v>H9</v>
      </c>
      <c r="C64" s="238" t="str">
        <f t="shared" si="1"/>
        <v>309 LCR SummaryH9</v>
      </c>
      <c r="D64" s="238" t="e">
        <f>IF(AND(VALUE(LEFT($A64,3))=309,LEN($B64)=3),VLOOKUP(VALUE(MID($B64,2,2)),_309_Table1,MATCH(MID($B64,1,1),_309_Table1_ColumnLookup,0),FALSE),
  IF($C64="309 LCR SummaryA",OneYearSCR,IF($C64="309 LCR SummaryB",UltimateSCR,IF(VALUE(LEFT($A64,3))=309,VLOOKUP(VALUE(MID($B64,2,1)),_309_Table1,MATCH(MID($B64,1,1),_309_Table1_ColumnLookup,0),FALSE)
+N("309"),
  IF(VALUE(LEFT($A64,3))=310,VLOOKUP(VALUE(MID($B64,2,1)),_310_Table1,MATCH(MID($B64,1,1),_310_Table1_ColumnLookup,0),FALSE)
+N("310"),
  IF(AND(VALUE(LEFT($A64,3))=311,LEN($I64)=4),VLOOKUP($I64,_311_Table1,MATCH($B64,_311_Table1_ColumnLookup,0),FALSE),
  IF(AND(VALUE(LEFT($A64,3))=311,OR($B64="I2",$B64="J2",$B64="K2",$B64="L2")),VLOOKUP('311'!$G$58,_311_Table1,MATCH(MID($B64,1,1),_311_Table1_ColumnLookup,0),FALSE),
  IF(AND(VALUE(LEFT($A64,3))=311,RIGHT($B64,5)="Total"),VLOOKUP('311'!$G$59,_311_Table1,MATCH(MID($B64,1,1),_311_Table1_ColumnLookup,0),FALSE),
  IF(VALUE(LEFT($A64,3))=311,VLOOKUP(VALUE(MID($B64,2,1)),_311_Table1,MATCH(MID($B64,1,1),_311_Table1_ColumnLookup,0),FALSE)
+N("311"),
  IF(AND(VALUE(LEFT($A64,3))=312,LEFT($G64,10)="Unincepted",$B64="G "),VLOOKUP(" ULO",_312_Table1,MATCH('312'!$N$16,_312_Table1_ColumnLookup,0),FALSE),
  IF(AND(VALUE(LEFT($A64,3))=312,LEFT($G64,10)="Unincepted",$B64="O "),VLOOKUP(" ULO",_312_Table1,MATCH('312'!$V$16,_312_Table1_ColumnLookup,0),FALSE),
  IF(AND(VALUE(LEFT($A64,3))=312,LEFT($G64,10)="Unincepted",$B64="Q "),VLOOKUP(" ULO",_312_Table1,MATCH('312'!$X$16,_312_Table1_ColumnLookup,0),FALSE),
  IF(AND(VALUE(LEFT($A64,3))=312,LEFT($G64,10)="Unincepted"),VLOOKUP(" ULO",_312_Table1,MATCH(LEFT($B64,1),_312_Table1_ColumnLookup,0),FALSE),
  IF(AND(VALUE(LEFT($A64,3))=312,LEFT($G64,5)="Total",$B64="G "),VLOOKUP('312'!$F$80,_312_Table1,MATCH('312'!$N$16,_312_Table1_ColumnLookup,0),FALSE),
  IF(AND(VALUE(LEFT($A64,3))=312,LEFT($G64,5)="Total",$B64="O "),VLOOKUP('312'!$F$80,_312_Table1,MATCH('312'!$V$16,_312_Table1_ColumnLookup,0),FALSE),
  IF(AND(VALUE(LEFT($A64,3))=312,LEFT($G64,5)="Total",$B64="Q "),VLOOKUP('312'!$F$80,_312_Table1,MATCH('312'!$X$16,_312_Table1_ColumnLookup,0),FALSE),
  IF(AND(VALUE(LEFT($A64,3))=312,LEFT($G64,5)="Total"),VLOOKUP('312'!$F$80,_312_Table1,MATCH(LEFT($B64,1),_312_Table1_ColumnLookup,0),FALSE),
  IF(AND(VALUE(LEFT($A64,3))=312,LEN($I64)=4,$B64="G"),VLOOKUP($I64,_312_Table1,MATCH('312'!$N$16,_312_Table1_ColumnLookup,0),FALSE),
  IF(AND(VALUE(LEFT($A64,3))=312,LEN($I64)=4,$B64="O"),VLOOKUP($I64,_312_Table1,MATCH('312'!$V$16,_312_Table1_ColumnLookup,0),FALSE),
  IF(AND(VALUE(LEFT($A64,3))=312,LEN($I64)=4,$B64="Q"),VLOOKUP($I64,_312_Table1,MATCH('312'!$X$16,_312_Table1_ColumnLookup,0),FALSE),
  IF(AND(VALUE(LEFT($A64,3))=312,LEN($I64)=4),VLOOKUP($I64,_312_Table1,MATCH(LEFT($B64,1),_312_Table1_ColumnLookup,0),FALSE)
+N("312"),
  IF(VALUE(LEFT($A64,3))=313,VLOOKUP(VALUE(MID($B64,2,1)),_313_Table1,MATCH(MID($B64,1,1),_313_Table1_ColumnLookup,0),FALSE)
+N("313"),
  IF(AND(VALUE(LEFT($A64,3))=314,LEN($B64)=3),VLOOKUP(VALUE(MID($B64,2,2)),_314_Table1,MATCH(MID($B64,1,1),_314_Table1_ColumnLookup,0),FALSE),
  IF(VALUE(LEFT($A64,3))=314,VLOOKUP(VALUE(MID($B64,2,1)),_314_Table1,MATCH(MID($B64,1,1),_314_Table1_ColumnLookup,0),FALSE)
+N("314"),
""))))))))))))))))))))))))</f>
        <v>#N/A</v>
      </c>
      <c r="E64" s="238">
        <f>IF(AND(VALUE(LEFT($A64,3))=309,LEN($B64)=3),VLOOKUP(VALUE(MID($B64,2,2)),_309_Table2,MATCH(MID($B64,1,1),_309_Table2_ColumnLookup,0),FALSE),
  IF($C64="309 LCR SummaryA",OneYearSCR,IF($C64="309 LCR SummaryB",UltimateSCR,IF(VALUE(LEFT($A64,3))=309,VLOOKUP(VALUE(MID($B64,2,1)),_309_Table2,MATCH(MID($B64,1,1),_309_Table2_ColumnLookup,0),FALSE)
+N("309"),
  IF(VALUE(LEFT($A64,3))=310,VLOOKUP(VALUE(MID($B64,2,1)),_310_Table2,MATCH(MID($B64,1,1),_310_Table2_ColumnLookup,0),FALSE)
+N("310"),
  IF(AND(VALUE(LEFT($A64,3))=311,LEN($I64)=4),VLOOKUP($I64,_311_Table2,MATCH($B64,_311_Table2_ColumnLookup,0),FALSE),
  IF(AND(VALUE(LEFT($A64,3))=311,OR($B64="I2",$B64="J2",$B64="K2",$B64="L2")),VLOOKUP('311'!$G$58,_311_Table2,MATCH(MID($B64,1,1),_311_Table2_ColumnLookup,0),FALSE),
  IF(AND(VALUE(LEFT($A64,3))=311,RIGHT($B64,5)="Total"),VLOOKUP('311'!$G$59,_311_Table2,MATCH(MID($B64,1,1),_311_Table2_ColumnLookup,0),FALSE),
  IF(VALUE(LEFT($A64,3))=311,VLOOKUP(VALUE(MID($B64,2,1)),_311_Table2,MATCH(MID($B64,1,1),_311_Table2_ColumnLookup,0),FALSE)
+N("311"),
  IF(AND(VALUE(LEFT($A64,3))=312,LEFT($G64,10)="Unincepted",$B64="G "),VLOOKUP(" ULO",_312_Table2,MATCH('312'!$N$16,_312_Table2_ColumnLookup,0),FALSE),
  IF(AND(VALUE(LEFT($A64,3))=312,LEFT($G64,10)="Unincepted",$B64="O "),VLOOKUP(" ULO",_312_Table2,MATCH('312'!$V$16,_312_Table2_ColumnLookup,0),FALSE),
  IF(AND(VALUE(LEFT($A64,3))=312,LEFT($G64,10)="Unincepted",$B64="Q "),VLOOKUP(" ULO",_312_Table2,MATCH('312'!$X$16,_312_Table2_ColumnLookup,0),FALSE),
  IF(AND(VALUE(LEFT($A64,3))=312,LEFT($G64,10)="Unincepted"),VLOOKUP(" ULO",_312_Table2,MATCH(LEFT($B64,1),_312_Table2_ColumnLookup,0),FALSE),
  IF(AND(VALUE(LEFT($A64,3))=312,LEFT($G64,5)="Total",$B64="G "),VLOOKUP('312'!$F$80,_312_Table2,MATCH('312'!$N$16,_312_Table2_ColumnLookup,0),FALSE),
  IF(AND(VALUE(LEFT($A64,3))=312,LEFT($G64,5)="Total",$B64="O "),VLOOKUP('312'!$F$80,_312_Table2,MATCH('312'!$V$16,_312_Table2_ColumnLookup,0),FALSE),
  IF(AND(VALUE(LEFT($A64,3))=312,LEFT($G64,5)="Total",$B64="Q "),VLOOKUP('312'!$F$80,_312_Table2,MATCH('312'!$X$16,_312_Table2_ColumnLookup,0),FALSE),
  IF(AND(VALUE(LEFT($A64,3))=312,LEFT($G64,5)="Total"),VLOOKUP('312'!$F$80,_312_Table2,MATCH(LEFT($B64,1),_312_Table2_ColumnLookup,0),FALSE),
  IF(AND(VALUE(LEFT($A64,3))=312,LEN($I64)=4,$B64="G"),VLOOKUP($I64,_312_Table2,MATCH('312'!$N$16,_312_Table2_ColumnLookup,0),FALSE),
  IF(AND(VALUE(LEFT($A64,3))=312,LEN($I64)=4,$B64="O"),VLOOKUP($I64,_312_Table2,MATCH('312'!$V$16,_312_Table2_ColumnLookup,0),FALSE),
  IF(AND(VALUE(LEFT($A64,3))=312,LEN($I64)=4,$B64="Q"),VLOOKUP($I64,_312_Table2,MATCH('312'!$X$16,_312_Table2_ColumnLookup,0),FALSE),
  IF(AND(VALUE(LEFT($A64,3))=312,LEN($I64)=4),VLOOKUP($I64,_312_Table2,MATCH(LEFT($B64,1),_312_Table2_ColumnLookup,0),FALSE)
+N("312"),
  IF(VALUE(LEFT($A64,3))=313,VLOOKUP(VALUE(MID($B64,2,1)),_313_Table2,MATCH(MID($B64,1,1),_313_Table2_ColumnLookup,0),FALSE)
+N("313"),
  IF(AND(VALUE(LEFT($A64,3))=314,LEN($B64)=3),VLOOKUP(VALUE(MID($B64,2,2)),_314_Table2,MATCH(MID($B64,1,1),_314_Table2_ColumnLookup,0),FALSE),
  IF(VALUE(LEFT($A64,3))=314,VLOOKUP(VALUE(MID($B64,2,1)),_314_Table2,MATCH(MID($B64,1,1),_314_Table2_ColumnLookup,0),FALSE)
+N("314"),
""))))))))))))))))))))))))</f>
        <v>0</v>
      </c>
      <c r="F64" s="238" t="e">
        <f>IF(AND(VALUE(LEFT($A64,3))=309,LEN($B64)=3),VLOOKUP(VALUE(MID($B64,2,2)),_309_Table3,MATCH(MID($B64,1,1),_309_Table3_ColumnLookup,0),FALSE),
  IF($C64="309 LCR SummaryA",OneYearSCR,IF($C64="309 LCR SummaryB",UltimateSCR,IF(VALUE(LEFT($A64,3))=309,VLOOKUP(VALUE(MID($B64,2,1)),_309_Table3,MATCH(MID($B64,1,1),_309_Table3_ColumnLookup,0),FALSE)
+N("309"),
  IF(VALUE(LEFT($A64,3))=310,VLOOKUP(VALUE(MID($B64,2,1)),_310_Table3,MATCH(MID($B64,1,1),_310_Table3_ColumnLookup,0),FALSE)
+N("310"),
  IF(AND(VALUE(LEFT($A64,3))=311,LEN($I64)=4),VLOOKUP($I64,_311_Table3,MATCH($B64,_311_Table3_ColumnLookup,0),FALSE),
  IF(AND(VALUE(LEFT($A64,3))=311,OR($B64="I2",$B64="J2",$B64="K2",$B64="L2")),VLOOKUP('311'!$G$58,_311_Table3,MATCH(MID($B64,1,1),_311_Table3_ColumnLookup,0),FALSE),
  IF(AND(VALUE(LEFT($A64,3))=311,RIGHT($B64,5)="Total"),VLOOKUP('311'!$G$59,_311_Table3,MATCH(MID($B64,1,1),_311_Table3_ColumnLookup,0),FALSE),
  IF(VALUE(LEFT($A64,3))=311,VLOOKUP(VALUE(MID($B64,2,1)),_311_Table3,MATCH(MID($B64,1,1),_311_Table3_ColumnLookup,0),FALSE)
+N("311"),
  IF(AND(VALUE(LEFT($A64,3))=312,LEFT($G64,10)="Unincepted",$B64="G "),VLOOKUP(" ULO",_312_Table3,MATCH('312'!$N$16,_312_Table3_ColumnLookup,0),FALSE),
  IF(AND(VALUE(LEFT($A64,3))=312,LEFT($G64,10)="Unincepted",$B64="O "),VLOOKUP(" ULO",_312_Table3,MATCH('312'!$V$16,_312_Table3_ColumnLookup,0),FALSE),
  IF(AND(VALUE(LEFT($A64,3))=312,LEFT($G64,10)="Unincepted",$B64="Q "),VLOOKUP(" ULO",_312_Table3,MATCH('312'!$X$16,_312_Table3_ColumnLookup,0),FALSE),
  IF(AND(VALUE(LEFT($A64,3))=312,LEFT($G64,10)="Unincepted"),VLOOKUP(" ULO",_312_Table3,MATCH(LEFT($B64,1),_312_Table3_ColumnLookup,0),FALSE),
  IF(AND(VALUE(LEFT($A64,3))=312,LEFT($G64,5)="Total",$B64="G "),VLOOKUP('312'!$F$80,_312_Table3,MATCH('312'!$N$16,_312_Table3_ColumnLookup,0),FALSE),
  IF(AND(VALUE(LEFT($A64,3))=312,LEFT($G64,5)="Total",$B64="O "),VLOOKUP('312'!$F$80,_312_Table3,MATCH('312'!$V$16,_312_Table3_ColumnLookup,0),FALSE),
  IF(AND(VALUE(LEFT($A64,3))=312,LEFT($G64,5)="Total",$B64="Q "),VLOOKUP('312'!$F$80,_312_Table3,MATCH('312'!$X$16,_312_Table3_ColumnLookup,0),FALSE),
  IF(AND(VALUE(LEFT($A64,3))=312,LEFT($G64,5)="Total"),VLOOKUP('312'!$F$80,_312_Table3,MATCH(LEFT($B64,1),_312_Table3_ColumnLookup,0),FALSE),
  IF(AND(VALUE(LEFT($A64,3))=312,LEN($I64)=4,$B64="G"),VLOOKUP($I64,_312_Table3,MATCH('312'!$N$16,_312_Table3_ColumnLookup,0),FALSE),
  IF(AND(VALUE(LEFT($A64,3))=312,LEN($I64)=4,$B64="O"),VLOOKUP($I64,_312_Table3,MATCH('312'!$V$16,_312_Table3_ColumnLookup,0),FALSE),
  IF(AND(VALUE(LEFT($A64,3))=312,LEN($I64)=4,$B64="Q"),VLOOKUP($I64,_312_Table3,MATCH('312'!$X$16,_312_Table3_ColumnLookup,0),FALSE),
  IF(AND(VALUE(LEFT($A64,3))=312,LEN($I64)=4),VLOOKUP($I64,_312_Table3,MATCH(LEFT($B64,1),_312_Table3_ColumnLookup,0),FALSE)
+N("312"),
  IF(VALUE(LEFT($A64,3))=313,VLOOKUP(VALUE(MID($B64,2,1)),_313_Table3,MATCH(MID($B64,1,1),_313_Table3_ColumnLookup,0),FALSE)
+N("313"),
  IF(AND(VALUE(LEFT($A64,3))=314,LEN($B64)=3),VLOOKUP(VALUE(MID($B64,2,2)),_314_Table3,MATCH(MID($B64,1,1),_314_Table3_ColumnLookup,0),FALSE),
  IF(VALUE(LEFT($A64,3))=314,VLOOKUP(VALUE(MID($B64,2,1)),_314_Table3,MATCH(MID($B64,1,1),_314_Table3_ColumnLookup,0),FALSE)
+N("314"),
""))))))))))))))))))))))))</f>
        <v>#NAME?</v>
      </c>
      <c r="G64" t="s">
        <v>1004</v>
      </c>
      <c r="H64" s="321">
        <f>IFERROR(
IF(ISERROR($D64)=FALSE,$D64,IF(ISERROR($E64)=FALSE,$E64,IF(ISERROR($F64)=FALSE,$F64
+N("012 checkboxes"),
IF(
IF(OR(LEFT($A64,9)="Syndicate",LEFT($A64,12)="NewSyndicate"),VLOOKUP($A64,'012'!$J:$ZW,MATCH("Link to button",'012'!$J$1:$ZW$1,0),0)
+N("309 checkbox"),
IF($C64="309 LCR Summary0",VLOOKUP("Notes990",'309'!$P:$ZZ,MATCH("Link to button",'309'!$P$1:$ZZ$1,0),0)
+N("313 checkboxes"),
IF($C64="313 Financial Information0LcmVsScr",IF($C64="309 LCR Summary0",VLOOKUP("LcmVsScr",'309'!$N:$ZZ,MATCH("Link to button",'309'!$N$1:$ZZ$1,0),0),
IF($C64="313 Financial Information0LcrDocAttached",IF($C64="309 LCR Summary0",VLOOKUP("LcrDocAttached",'309'!$N:$ZZ,MATCH("Link to button",'309'!$N$1:$ZZ$1,0),
0)))))))=1,TRUE,FALSE)
))),"")</f>
        <v>0</v>
      </c>
    </row>
    <row r="65" spans="1:8" customFormat="1">
      <c r="A65" s="237" t="str">
        <f>VLOOKUP($G65,CSVLookups!$B:$R,MATCH(A$1,CSVLookups!$B$1:$R$1,0),FALSE)</f>
        <v>309 LCR Summary</v>
      </c>
      <c r="B65" s="237" t="str">
        <f>VLOOKUP($G65,CSVLookups!$B:$R,MATCH(B$1,CSVLookups!$B$1:$R$1,0),FALSE)</f>
        <v>I9</v>
      </c>
      <c r="C65" s="238" t="str">
        <f t="shared" si="1"/>
        <v>309 LCR SummaryI9</v>
      </c>
      <c r="D65" s="238" t="e">
        <f>IF(AND(VALUE(LEFT($A65,3))=309,LEN($B65)=3),VLOOKUP(VALUE(MID($B65,2,2)),_309_Table1,MATCH(MID($B65,1,1),_309_Table1_ColumnLookup,0),FALSE),
  IF($C65="309 LCR SummaryA",OneYearSCR,IF($C65="309 LCR SummaryB",UltimateSCR,IF(VALUE(LEFT($A65,3))=309,VLOOKUP(VALUE(MID($B65,2,1)),_309_Table1,MATCH(MID($B65,1,1),_309_Table1_ColumnLookup,0),FALSE)
+N("309"),
  IF(VALUE(LEFT($A65,3))=310,VLOOKUP(VALUE(MID($B65,2,1)),_310_Table1,MATCH(MID($B65,1,1),_310_Table1_ColumnLookup,0),FALSE)
+N("310"),
  IF(AND(VALUE(LEFT($A65,3))=311,LEN($I65)=4),VLOOKUP($I65,_311_Table1,MATCH($B65,_311_Table1_ColumnLookup,0),FALSE),
  IF(AND(VALUE(LEFT($A65,3))=311,OR($B65="I2",$B65="J2",$B65="K2",$B65="L2")),VLOOKUP('311'!$G$58,_311_Table1,MATCH(MID($B65,1,1),_311_Table1_ColumnLookup,0),FALSE),
  IF(AND(VALUE(LEFT($A65,3))=311,RIGHT($B65,5)="Total"),VLOOKUP('311'!$G$59,_311_Table1,MATCH(MID($B65,1,1),_311_Table1_ColumnLookup,0),FALSE),
  IF(VALUE(LEFT($A65,3))=311,VLOOKUP(VALUE(MID($B65,2,1)),_311_Table1,MATCH(MID($B65,1,1),_311_Table1_ColumnLookup,0),FALSE)
+N("311"),
  IF(AND(VALUE(LEFT($A65,3))=312,LEFT($G65,10)="Unincepted",$B65="G "),VLOOKUP(" ULO",_312_Table1,MATCH('312'!$N$16,_312_Table1_ColumnLookup,0),FALSE),
  IF(AND(VALUE(LEFT($A65,3))=312,LEFT($G65,10)="Unincepted",$B65="O "),VLOOKUP(" ULO",_312_Table1,MATCH('312'!$V$16,_312_Table1_ColumnLookup,0),FALSE),
  IF(AND(VALUE(LEFT($A65,3))=312,LEFT($G65,10)="Unincepted",$B65="Q "),VLOOKUP(" ULO",_312_Table1,MATCH('312'!$X$16,_312_Table1_ColumnLookup,0),FALSE),
  IF(AND(VALUE(LEFT($A65,3))=312,LEFT($G65,10)="Unincepted"),VLOOKUP(" ULO",_312_Table1,MATCH(LEFT($B65,1),_312_Table1_ColumnLookup,0),FALSE),
  IF(AND(VALUE(LEFT($A65,3))=312,LEFT($G65,5)="Total",$B65="G "),VLOOKUP('312'!$F$80,_312_Table1,MATCH('312'!$N$16,_312_Table1_ColumnLookup,0),FALSE),
  IF(AND(VALUE(LEFT($A65,3))=312,LEFT($G65,5)="Total",$B65="O "),VLOOKUP('312'!$F$80,_312_Table1,MATCH('312'!$V$16,_312_Table1_ColumnLookup,0),FALSE),
  IF(AND(VALUE(LEFT($A65,3))=312,LEFT($G65,5)="Total",$B65="Q "),VLOOKUP('312'!$F$80,_312_Table1,MATCH('312'!$X$16,_312_Table1_ColumnLookup,0),FALSE),
  IF(AND(VALUE(LEFT($A65,3))=312,LEFT($G65,5)="Total"),VLOOKUP('312'!$F$80,_312_Table1,MATCH(LEFT($B65,1),_312_Table1_ColumnLookup,0),FALSE),
  IF(AND(VALUE(LEFT($A65,3))=312,LEN($I65)=4,$B65="G"),VLOOKUP($I65,_312_Table1,MATCH('312'!$N$16,_312_Table1_ColumnLookup,0),FALSE),
  IF(AND(VALUE(LEFT($A65,3))=312,LEN($I65)=4,$B65="O"),VLOOKUP($I65,_312_Table1,MATCH('312'!$V$16,_312_Table1_ColumnLookup,0),FALSE),
  IF(AND(VALUE(LEFT($A65,3))=312,LEN($I65)=4,$B65="Q"),VLOOKUP($I65,_312_Table1,MATCH('312'!$X$16,_312_Table1_ColumnLookup,0),FALSE),
  IF(AND(VALUE(LEFT($A65,3))=312,LEN($I65)=4),VLOOKUP($I65,_312_Table1,MATCH(LEFT($B65,1),_312_Table1_ColumnLookup,0),FALSE)
+N("312"),
  IF(VALUE(LEFT($A65,3))=313,VLOOKUP(VALUE(MID($B65,2,1)),_313_Table1,MATCH(MID($B65,1,1),_313_Table1_ColumnLookup,0),FALSE)
+N("313"),
  IF(AND(VALUE(LEFT($A65,3))=314,LEN($B65)=3),VLOOKUP(VALUE(MID($B65,2,2)),_314_Table1,MATCH(MID($B65,1,1),_314_Table1_ColumnLookup,0),FALSE),
  IF(VALUE(LEFT($A65,3))=314,VLOOKUP(VALUE(MID($B65,2,1)),_314_Table1,MATCH(MID($B65,1,1),_314_Table1_ColumnLookup,0),FALSE)
+N("314"),
""))))))))))))))))))))))))</f>
        <v>#N/A</v>
      </c>
      <c r="E65" s="238">
        <f>IF(AND(VALUE(LEFT($A65,3))=309,LEN($B65)=3),VLOOKUP(VALUE(MID($B65,2,2)),_309_Table2,MATCH(MID($B65,1,1),_309_Table2_ColumnLookup,0),FALSE),
  IF($C65="309 LCR SummaryA",OneYearSCR,IF($C65="309 LCR SummaryB",UltimateSCR,IF(VALUE(LEFT($A65,3))=309,VLOOKUP(VALUE(MID($B65,2,1)),_309_Table2,MATCH(MID($B65,1,1),_309_Table2_ColumnLookup,0),FALSE)
+N("309"),
  IF(VALUE(LEFT($A65,3))=310,VLOOKUP(VALUE(MID($B65,2,1)),_310_Table2,MATCH(MID($B65,1,1),_310_Table2_ColumnLookup,0),FALSE)
+N("310"),
  IF(AND(VALUE(LEFT($A65,3))=311,LEN($I65)=4),VLOOKUP($I65,_311_Table2,MATCH($B65,_311_Table2_ColumnLookup,0),FALSE),
  IF(AND(VALUE(LEFT($A65,3))=311,OR($B65="I2",$B65="J2",$B65="K2",$B65="L2")),VLOOKUP('311'!$G$58,_311_Table2,MATCH(MID($B65,1,1),_311_Table2_ColumnLookup,0),FALSE),
  IF(AND(VALUE(LEFT($A65,3))=311,RIGHT($B65,5)="Total"),VLOOKUP('311'!$G$59,_311_Table2,MATCH(MID($B65,1,1),_311_Table2_ColumnLookup,0),FALSE),
  IF(VALUE(LEFT($A65,3))=311,VLOOKUP(VALUE(MID($B65,2,1)),_311_Table2,MATCH(MID($B65,1,1),_311_Table2_ColumnLookup,0),FALSE)
+N("311"),
  IF(AND(VALUE(LEFT($A65,3))=312,LEFT($G65,10)="Unincepted",$B65="G "),VLOOKUP(" ULO",_312_Table2,MATCH('312'!$N$16,_312_Table2_ColumnLookup,0),FALSE),
  IF(AND(VALUE(LEFT($A65,3))=312,LEFT($G65,10)="Unincepted",$B65="O "),VLOOKUP(" ULO",_312_Table2,MATCH('312'!$V$16,_312_Table2_ColumnLookup,0),FALSE),
  IF(AND(VALUE(LEFT($A65,3))=312,LEFT($G65,10)="Unincepted",$B65="Q "),VLOOKUP(" ULO",_312_Table2,MATCH('312'!$X$16,_312_Table2_ColumnLookup,0),FALSE),
  IF(AND(VALUE(LEFT($A65,3))=312,LEFT($G65,10)="Unincepted"),VLOOKUP(" ULO",_312_Table2,MATCH(LEFT($B65,1),_312_Table2_ColumnLookup,0),FALSE),
  IF(AND(VALUE(LEFT($A65,3))=312,LEFT($G65,5)="Total",$B65="G "),VLOOKUP('312'!$F$80,_312_Table2,MATCH('312'!$N$16,_312_Table2_ColumnLookup,0),FALSE),
  IF(AND(VALUE(LEFT($A65,3))=312,LEFT($G65,5)="Total",$B65="O "),VLOOKUP('312'!$F$80,_312_Table2,MATCH('312'!$V$16,_312_Table2_ColumnLookup,0),FALSE),
  IF(AND(VALUE(LEFT($A65,3))=312,LEFT($G65,5)="Total",$B65="Q "),VLOOKUP('312'!$F$80,_312_Table2,MATCH('312'!$X$16,_312_Table2_ColumnLookup,0),FALSE),
  IF(AND(VALUE(LEFT($A65,3))=312,LEFT($G65,5)="Total"),VLOOKUP('312'!$F$80,_312_Table2,MATCH(LEFT($B65,1),_312_Table2_ColumnLookup,0),FALSE),
  IF(AND(VALUE(LEFT($A65,3))=312,LEN($I65)=4,$B65="G"),VLOOKUP($I65,_312_Table2,MATCH('312'!$N$16,_312_Table2_ColumnLookup,0),FALSE),
  IF(AND(VALUE(LEFT($A65,3))=312,LEN($I65)=4,$B65="O"),VLOOKUP($I65,_312_Table2,MATCH('312'!$V$16,_312_Table2_ColumnLookup,0),FALSE),
  IF(AND(VALUE(LEFT($A65,3))=312,LEN($I65)=4,$B65="Q"),VLOOKUP($I65,_312_Table2,MATCH('312'!$X$16,_312_Table2_ColumnLookup,0),FALSE),
  IF(AND(VALUE(LEFT($A65,3))=312,LEN($I65)=4),VLOOKUP($I65,_312_Table2,MATCH(LEFT($B65,1),_312_Table2_ColumnLookup,0),FALSE)
+N("312"),
  IF(VALUE(LEFT($A65,3))=313,VLOOKUP(VALUE(MID($B65,2,1)),_313_Table2,MATCH(MID($B65,1,1),_313_Table2_ColumnLookup,0),FALSE)
+N("313"),
  IF(AND(VALUE(LEFT($A65,3))=314,LEN($B65)=3),VLOOKUP(VALUE(MID($B65,2,2)),_314_Table2,MATCH(MID($B65,1,1),_314_Table2_ColumnLookup,0),FALSE),
  IF(VALUE(LEFT($A65,3))=314,VLOOKUP(VALUE(MID($B65,2,1)),_314_Table2,MATCH(MID($B65,1,1),_314_Table2_ColumnLookup,0),FALSE)
+N("314"),
""))))))))))))))))))))))))</f>
        <v>0</v>
      </c>
      <c r="F65" s="238" t="e">
        <f>IF(AND(VALUE(LEFT($A65,3))=309,LEN($B65)=3),VLOOKUP(VALUE(MID($B65,2,2)),_309_Table3,MATCH(MID($B65,1,1),_309_Table3_ColumnLookup,0),FALSE),
  IF($C65="309 LCR SummaryA",OneYearSCR,IF($C65="309 LCR SummaryB",UltimateSCR,IF(VALUE(LEFT($A65,3))=309,VLOOKUP(VALUE(MID($B65,2,1)),_309_Table3,MATCH(MID($B65,1,1),_309_Table3_ColumnLookup,0),FALSE)
+N("309"),
  IF(VALUE(LEFT($A65,3))=310,VLOOKUP(VALUE(MID($B65,2,1)),_310_Table3,MATCH(MID($B65,1,1),_310_Table3_ColumnLookup,0),FALSE)
+N("310"),
  IF(AND(VALUE(LEFT($A65,3))=311,LEN($I65)=4),VLOOKUP($I65,_311_Table3,MATCH($B65,_311_Table3_ColumnLookup,0),FALSE),
  IF(AND(VALUE(LEFT($A65,3))=311,OR($B65="I2",$B65="J2",$B65="K2",$B65="L2")),VLOOKUP('311'!$G$58,_311_Table3,MATCH(MID($B65,1,1),_311_Table3_ColumnLookup,0),FALSE),
  IF(AND(VALUE(LEFT($A65,3))=311,RIGHT($B65,5)="Total"),VLOOKUP('311'!$G$59,_311_Table3,MATCH(MID($B65,1,1),_311_Table3_ColumnLookup,0),FALSE),
  IF(VALUE(LEFT($A65,3))=311,VLOOKUP(VALUE(MID($B65,2,1)),_311_Table3,MATCH(MID($B65,1,1),_311_Table3_ColumnLookup,0),FALSE)
+N("311"),
  IF(AND(VALUE(LEFT($A65,3))=312,LEFT($G65,10)="Unincepted",$B65="G "),VLOOKUP(" ULO",_312_Table3,MATCH('312'!$N$16,_312_Table3_ColumnLookup,0),FALSE),
  IF(AND(VALUE(LEFT($A65,3))=312,LEFT($G65,10)="Unincepted",$B65="O "),VLOOKUP(" ULO",_312_Table3,MATCH('312'!$V$16,_312_Table3_ColumnLookup,0),FALSE),
  IF(AND(VALUE(LEFT($A65,3))=312,LEFT($G65,10)="Unincepted",$B65="Q "),VLOOKUP(" ULO",_312_Table3,MATCH('312'!$X$16,_312_Table3_ColumnLookup,0),FALSE),
  IF(AND(VALUE(LEFT($A65,3))=312,LEFT($G65,10)="Unincepted"),VLOOKUP(" ULO",_312_Table3,MATCH(LEFT($B65,1),_312_Table3_ColumnLookup,0),FALSE),
  IF(AND(VALUE(LEFT($A65,3))=312,LEFT($G65,5)="Total",$B65="G "),VLOOKUP('312'!$F$80,_312_Table3,MATCH('312'!$N$16,_312_Table3_ColumnLookup,0),FALSE),
  IF(AND(VALUE(LEFT($A65,3))=312,LEFT($G65,5)="Total",$B65="O "),VLOOKUP('312'!$F$80,_312_Table3,MATCH('312'!$V$16,_312_Table3_ColumnLookup,0),FALSE),
  IF(AND(VALUE(LEFT($A65,3))=312,LEFT($G65,5)="Total",$B65="Q "),VLOOKUP('312'!$F$80,_312_Table3,MATCH('312'!$X$16,_312_Table3_ColumnLookup,0),FALSE),
  IF(AND(VALUE(LEFT($A65,3))=312,LEFT($G65,5)="Total"),VLOOKUP('312'!$F$80,_312_Table3,MATCH(LEFT($B65,1),_312_Table3_ColumnLookup,0),FALSE),
  IF(AND(VALUE(LEFT($A65,3))=312,LEN($I65)=4,$B65="G"),VLOOKUP($I65,_312_Table3,MATCH('312'!$N$16,_312_Table3_ColumnLookup,0),FALSE),
  IF(AND(VALUE(LEFT($A65,3))=312,LEN($I65)=4,$B65="O"),VLOOKUP($I65,_312_Table3,MATCH('312'!$V$16,_312_Table3_ColumnLookup,0),FALSE),
  IF(AND(VALUE(LEFT($A65,3))=312,LEN($I65)=4,$B65="Q"),VLOOKUP($I65,_312_Table3,MATCH('312'!$X$16,_312_Table3_ColumnLookup,0),FALSE),
  IF(AND(VALUE(LEFT($A65,3))=312,LEN($I65)=4),VLOOKUP($I65,_312_Table3,MATCH(LEFT($B65,1),_312_Table3_ColumnLookup,0),FALSE)
+N("312"),
  IF(VALUE(LEFT($A65,3))=313,VLOOKUP(VALUE(MID($B65,2,1)),_313_Table3,MATCH(MID($B65,1,1),_313_Table3_ColumnLookup,0),FALSE)
+N("313"),
  IF(AND(VALUE(LEFT($A65,3))=314,LEN($B65)=3),VLOOKUP(VALUE(MID($B65,2,2)),_314_Table3,MATCH(MID($B65,1,1),_314_Table3_ColumnLookup,0),FALSE),
  IF(VALUE(LEFT($A65,3))=314,VLOOKUP(VALUE(MID($B65,2,1)),_314_Table3,MATCH(MID($B65,1,1),_314_Table3_ColumnLookup,0),FALSE)
+N("314"),
""))))))))))))))))))))))))</f>
        <v>#NAME?</v>
      </c>
      <c r="G65" t="s">
        <v>1005</v>
      </c>
      <c r="H65" s="321">
        <f>IFERROR(
IF(ISERROR($D65)=FALSE,$D65,IF(ISERROR($E65)=FALSE,$E65,IF(ISERROR($F65)=FALSE,$F65
+N("012 checkboxes"),
IF(
IF(OR(LEFT($A65,9)="Syndicate",LEFT($A65,12)="NewSyndicate"),VLOOKUP($A65,'012'!$J:$ZW,MATCH("Link to button",'012'!$J$1:$ZW$1,0),0)
+N("309 checkbox"),
IF($C65="309 LCR Summary0",VLOOKUP("Notes990",'309'!$P:$ZZ,MATCH("Link to button",'309'!$P$1:$ZZ$1,0),0)
+N("313 checkboxes"),
IF($C65="313 Financial Information0LcmVsScr",IF($C65="309 LCR Summary0",VLOOKUP("LcmVsScr",'309'!$N:$ZZ,MATCH("Link to button",'309'!$N$1:$ZZ$1,0),0),
IF($C65="313 Financial Information0LcrDocAttached",IF($C65="309 LCR Summary0",VLOOKUP("LcrDocAttached",'309'!$N:$ZZ,MATCH("Link to button",'309'!$N$1:$ZZ$1,0),
0)))))))=1,TRUE,FALSE)
))),"")</f>
        <v>0</v>
      </c>
    </row>
    <row r="66" spans="1:8" customFormat="1">
      <c r="A66" s="237" t="str">
        <f>VLOOKUP($G66,CSVLookups!$B:$R,MATCH(A$1,CSVLookups!$B$1:$R$1,0),FALSE)</f>
        <v>309 LCR Summary</v>
      </c>
      <c r="B66" s="237" t="str">
        <f>VLOOKUP($G66,CSVLookups!$B:$R,MATCH(B$1,CSVLookups!$B$1:$R$1,0),FALSE)</f>
        <v>J9</v>
      </c>
      <c r="C66" s="238" t="str">
        <f t="shared" si="1"/>
        <v>309 LCR SummaryJ9</v>
      </c>
      <c r="D66" s="238" t="e">
        <f>IF(AND(VALUE(LEFT($A66,3))=309,LEN($B66)=3),VLOOKUP(VALUE(MID($B66,2,2)),_309_Table1,MATCH(MID($B66,1,1),_309_Table1_ColumnLookup,0),FALSE),
  IF($C66="309 LCR SummaryA",OneYearSCR,IF($C66="309 LCR SummaryB",UltimateSCR,IF(VALUE(LEFT($A66,3))=309,VLOOKUP(VALUE(MID($B66,2,1)),_309_Table1,MATCH(MID($B66,1,1),_309_Table1_ColumnLookup,0),FALSE)
+N("309"),
  IF(VALUE(LEFT($A66,3))=310,VLOOKUP(VALUE(MID($B66,2,1)),_310_Table1,MATCH(MID($B66,1,1),_310_Table1_ColumnLookup,0),FALSE)
+N("310"),
  IF(AND(VALUE(LEFT($A66,3))=311,LEN($I66)=4),VLOOKUP($I66,_311_Table1,MATCH($B66,_311_Table1_ColumnLookup,0),FALSE),
  IF(AND(VALUE(LEFT($A66,3))=311,OR($B66="I2",$B66="J2",$B66="K2",$B66="L2")),VLOOKUP('311'!$G$58,_311_Table1,MATCH(MID($B66,1,1),_311_Table1_ColumnLookup,0),FALSE),
  IF(AND(VALUE(LEFT($A66,3))=311,RIGHT($B66,5)="Total"),VLOOKUP('311'!$G$59,_311_Table1,MATCH(MID($B66,1,1),_311_Table1_ColumnLookup,0),FALSE),
  IF(VALUE(LEFT($A66,3))=311,VLOOKUP(VALUE(MID($B66,2,1)),_311_Table1,MATCH(MID($B66,1,1),_311_Table1_ColumnLookup,0),FALSE)
+N("311"),
  IF(AND(VALUE(LEFT($A66,3))=312,LEFT($G66,10)="Unincepted",$B66="G "),VLOOKUP(" ULO",_312_Table1,MATCH('312'!$N$16,_312_Table1_ColumnLookup,0),FALSE),
  IF(AND(VALUE(LEFT($A66,3))=312,LEFT($G66,10)="Unincepted",$B66="O "),VLOOKUP(" ULO",_312_Table1,MATCH('312'!$V$16,_312_Table1_ColumnLookup,0),FALSE),
  IF(AND(VALUE(LEFT($A66,3))=312,LEFT($G66,10)="Unincepted",$B66="Q "),VLOOKUP(" ULO",_312_Table1,MATCH('312'!$X$16,_312_Table1_ColumnLookup,0),FALSE),
  IF(AND(VALUE(LEFT($A66,3))=312,LEFT($G66,10)="Unincepted"),VLOOKUP(" ULO",_312_Table1,MATCH(LEFT($B66,1),_312_Table1_ColumnLookup,0),FALSE),
  IF(AND(VALUE(LEFT($A66,3))=312,LEFT($G66,5)="Total",$B66="G "),VLOOKUP('312'!$F$80,_312_Table1,MATCH('312'!$N$16,_312_Table1_ColumnLookup,0),FALSE),
  IF(AND(VALUE(LEFT($A66,3))=312,LEFT($G66,5)="Total",$B66="O "),VLOOKUP('312'!$F$80,_312_Table1,MATCH('312'!$V$16,_312_Table1_ColumnLookup,0),FALSE),
  IF(AND(VALUE(LEFT($A66,3))=312,LEFT($G66,5)="Total",$B66="Q "),VLOOKUP('312'!$F$80,_312_Table1,MATCH('312'!$X$16,_312_Table1_ColumnLookup,0),FALSE),
  IF(AND(VALUE(LEFT($A66,3))=312,LEFT($G66,5)="Total"),VLOOKUP('312'!$F$80,_312_Table1,MATCH(LEFT($B66,1),_312_Table1_ColumnLookup,0),FALSE),
  IF(AND(VALUE(LEFT($A66,3))=312,LEN($I66)=4,$B66="G"),VLOOKUP($I66,_312_Table1,MATCH('312'!$N$16,_312_Table1_ColumnLookup,0),FALSE),
  IF(AND(VALUE(LEFT($A66,3))=312,LEN($I66)=4,$B66="O"),VLOOKUP($I66,_312_Table1,MATCH('312'!$V$16,_312_Table1_ColumnLookup,0),FALSE),
  IF(AND(VALUE(LEFT($A66,3))=312,LEN($I66)=4,$B66="Q"),VLOOKUP($I66,_312_Table1,MATCH('312'!$X$16,_312_Table1_ColumnLookup,0),FALSE),
  IF(AND(VALUE(LEFT($A66,3))=312,LEN($I66)=4),VLOOKUP($I66,_312_Table1,MATCH(LEFT($B66,1),_312_Table1_ColumnLookup,0),FALSE)
+N("312"),
  IF(VALUE(LEFT($A66,3))=313,VLOOKUP(VALUE(MID($B66,2,1)),_313_Table1,MATCH(MID($B66,1,1),_313_Table1_ColumnLookup,0),FALSE)
+N("313"),
  IF(AND(VALUE(LEFT($A66,3))=314,LEN($B66)=3),VLOOKUP(VALUE(MID($B66,2,2)),_314_Table1,MATCH(MID($B66,1,1),_314_Table1_ColumnLookup,0),FALSE),
  IF(VALUE(LEFT($A66,3))=314,VLOOKUP(VALUE(MID($B66,2,1)),_314_Table1,MATCH(MID($B66,1,1),_314_Table1_ColumnLookup,0),FALSE)
+N("314"),
""))))))))))))))))))))))))</f>
        <v>#N/A</v>
      </c>
      <c r="E66" s="238">
        <f>IF(AND(VALUE(LEFT($A66,3))=309,LEN($B66)=3),VLOOKUP(VALUE(MID($B66,2,2)),_309_Table2,MATCH(MID($B66,1,1),_309_Table2_ColumnLookup,0),FALSE),
  IF($C66="309 LCR SummaryA",OneYearSCR,IF($C66="309 LCR SummaryB",UltimateSCR,IF(VALUE(LEFT($A66,3))=309,VLOOKUP(VALUE(MID($B66,2,1)),_309_Table2,MATCH(MID($B66,1,1),_309_Table2_ColumnLookup,0),FALSE)
+N("309"),
  IF(VALUE(LEFT($A66,3))=310,VLOOKUP(VALUE(MID($B66,2,1)),_310_Table2,MATCH(MID($B66,1,1),_310_Table2_ColumnLookup,0),FALSE)
+N("310"),
  IF(AND(VALUE(LEFT($A66,3))=311,LEN($I66)=4),VLOOKUP($I66,_311_Table2,MATCH($B66,_311_Table2_ColumnLookup,0),FALSE),
  IF(AND(VALUE(LEFT($A66,3))=311,OR($B66="I2",$B66="J2",$B66="K2",$B66="L2")),VLOOKUP('311'!$G$58,_311_Table2,MATCH(MID($B66,1,1),_311_Table2_ColumnLookup,0),FALSE),
  IF(AND(VALUE(LEFT($A66,3))=311,RIGHT($B66,5)="Total"),VLOOKUP('311'!$G$59,_311_Table2,MATCH(MID($B66,1,1),_311_Table2_ColumnLookup,0),FALSE),
  IF(VALUE(LEFT($A66,3))=311,VLOOKUP(VALUE(MID($B66,2,1)),_311_Table2,MATCH(MID($B66,1,1),_311_Table2_ColumnLookup,0),FALSE)
+N("311"),
  IF(AND(VALUE(LEFT($A66,3))=312,LEFT($G66,10)="Unincepted",$B66="G "),VLOOKUP(" ULO",_312_Table2,MATCH('312'!$N$16,_312_Table2_ColumnLookup,0),FALSE),
  IF(AND(VALUE(LEFT($A66,3))=312,LEFT($G66,10)="Unincepted",$B66="O "),VLOOKUP(" ULO",_312_Table2,MATCH('312'!$V$16,_312_Table2_ColumnLookup,0),FALSE),
  IF(AND(VALUE(LEFT($A66,3))=312,LEFT($G66,10)="Unincepted",$B66="Q "),VLOOKUP(" ULO",_312_Table2,MATCH('312'!$X$16,_312_Table2_ColumnLookup,0),FALSE),
  IF(AND(VALUE(LEFT($A66,3))=312,LEFT($G66,10)="Unincepted"),VLOOKUP(" ULO",_312_Table2,MATCH(LEFT($B66,1),_312_Table2_ColumnLookup,0),FALSE),
  IF(AND(VALUE(LEFT($A66,3))=312,LEFT($G66,5)="Total",$B66="G "),VLOOKUP('312'!$F$80,_312_Table2,MATCH('312'!$N$16,_312_Table2_ColumnLookup,0),FALSE),
  IF(AND(VALUE(LEFT($A66,3))=312,LEFT($G66,5)="Total",$B66="O "),VLOOKUP('312'!$F$80,_312_Table2,MATCH('312'!$V$16,_312_Table2_ColumnLookup,0),FALSE),
  IF(AND(VALUE(LEFT($A66,3))=312,LEFT($G66,5)="Total",$B66="Q "),VLOOKUP('312'!$F$80,_312_Table2,MATCH('312'!$X$16,_312_Table2_ColumnLookup,0),FALSE),
  IF(AND(VALUE(LEFT($A66,3))=312,LEFT($G66,5)="Total"),VLOOKUP('312'!$F$80,_312_Table2,MATCH(LEFT($B66,1),_312_Table2_ColumnLookup,0),FALSE),
  IF(AND(VALUE(LEFT($A66,3))=312,LEN($I66)=4,$B66="G"),VLOOKUP($I66,_312_Table2,MATCH('312'!$N$16,_312_Table2_ColumnLookup,0),FALSE),
  IF(AND(VALUE(LEFT($A66,3))=312,LEN($I66)=4,$B66="O"),VLOOKUP($I66,_312_Table2,MATCH('312'!$V$16,_312_Table2_ColumnLookup,0),FALSE),
  IF(AND(VALUE(LEFT($A66,3))=312,LEN($I66)=4,$B66="Q"),VLOOKUP($I66,_312_Table2,MATCH('312'!$X$16,_312_Table2_ColumnLookup,0),FALSE),
  IF(AND(VALUE(LEFT($A66,3))=312,LEN($I66)=4),VLOOKUP($I66,_312_Table2,MATCH(LEFT($B66,1),_312_Table2_ColumnLookup,0),FALSE)
+N("312"),
  IF(VALUE(LEFT($A66,3))=313,VLOOKUP(VALUE(MID($B66,2,1)),_313_Table2,MATCH(MID($B66,1,1),_313_Table2_ColumnLookup,0),FALSE)
+N("313"),
  IF(AND(VALUE(LEFT($A66,3))=314,LEN($B66)=3),VLOOKUP(VALUE(MID($B66,2,2)),_314_Table2,MATCH(MID($B66,1,1),_314_Table2_ColumnLookup,0),FALSE),
  IF(VALUE(LEFT($A66,3))=314,VLOOKUP(VALUE(MID($B66,2,1)),_314_Table2,MATCH(MID($B66,1,1),_314_Table2_ColumnLookup,0),FALSE)
+N("314"),
""))))))))))))))))))))))))</f>
        <v>0</v>
      </c>
      <c r="F66" s="238" t="e">
        <f>IF(AND(VALUE(LEFT($A66,3))=309,LEN($B66)=3),VLOOKUP(VALUE(MID($B66,2,2)),_309_Table3,MATCH(MID($B66,1,1),_309_Table3_ColumnLookup,0),FALSE),
  IF($C66="309 LCR SummaryA",OneYearSCR,IF($C66="309 LCR SummaryB",UltimateSCR,IF(VALUE(LEFT($A66,3))=309,VLOOKUP(VALUE(MID($B66,2,1)),_309_Table3,MATCH(MID($B66,1,1),_309_Table3_ColumnLookup,0),FALSE)
+N("309"),
  IF(VALUE(LEFT($A66,3))=310,VLOOKUP(VALUE(MID($B66,2,1)),_310_Table3,MATCH(MID($B66,1,1),_310_Table3_ColumnLookup,0),FALSE)
+N("310"),
  IF(AND(VALUE(LEFT($A66,3))=311,LEN($I66)=4),VLOOKUP($I66,_311_Table3,MATCH($B66,_311_Table3_ColumnLookup,0),FALSE),
  IF(AND(VALUE(LEFT($A66,3))=311,OR($B66="I2",$B66="J2",$B66="K2",$B66="L2")),VLOOKUP('311'!$G$58,_311_Table3,MATCH(MID($B66,1,1),_311_Table3_ColumnLookup,0),FALSE),
  IF(AND(VALUE(LEFT($A66,3))=311,RIGHT($B66,5)="Total"),VLOOKUP('311'!$G$59,_311_Table3,MATCH(MID($B66,1,1),_311_Table3_ColumnLookup,0),FALSE),
  IF(VALUE(LEFT($A66,3))=311,VLOOKUP(VALUE(MID($B66,2,1)),_311_Table3,MATCH(MID($B66,1,1),_311_Table3_ColumnLookup,0),FALSE)
+N("311"),
  IF(AND(VALUE(LEFT($A66,3))=312,LEFT($G66,10)="Unincepted",$B66="G "),VLOOKUP(" ULO",_312_Table3,MATCH('312'!$N$16,_312_Table3_ColumnLookup,0),FALSE),
  IF(AND(VALUE(LEFT($A66,3))=312,LEFT($G66,10)="Unincepted",$B66="O "),VLOOKUP(" ULO",_312_Table3,MATCH('312'!$V$16,_312_Table3_ColumnLookup,0),FALSE),
  IF(AND(VALUE(LEFT($A66,3))=312,LEFT($G66,10)="Unincepted",$B66="Q "),VLOOKUP(" ULO",_312_Table3,MATCH('312'!$X$16,_312_Table3_ColumnLookup,0),FALSE),
  IF(AND(VALUE(LEFT($A66,3))=312,LEFT($G66,10)="Unincepted"),VLOOKUP(" ULO",_312_Table3,MATCH(LEFT($B66,1),_312_Table3_ColumnLookup,0),FALSE),
  IF(AND(VALUE(LEFT($A66,3))=312,LEFT($G66,5)="Total",$B66="G "),VLOOKUP('312'!$F$80,_312_Table3,MATCH('312'!$N$16,_312_Table3_ColumnLookup,0),FALSE),
  IF(AND(VALUE(LEFT($A66,3))=312,LEFT($G66,5)="Total",$B66="O "),VLOOKUP('312'!$F$80,_312_Table3,MATCH('312'!$V$16,_312_Table3_ColumnLookup,0),FALSE),
  IF(AND(VALUE(LEFT($A66,3))=312,LEFT($G66,5)="Total",$B66="Q "),VLOOKUP('312'!$F$80,_312_Table3,MATCH('312'!$X$16,_312_Table3_ColumnLookup,0),FALSE),
  IF(AND(VALUE(LEFT($A66,3))=312,LEFT($G66,5)="Total"),VLOOKUP('312'!$F$80,_312_Table3,MATCH(LEFT($B66,1),_312_Table3_ColumnLookup,0),FALSE),
  IF(AND(VALUE(LEFT($A66,3))=312,LEN($I66)=4,$B66="G"),VLOOKUP($I66,_312_Table3,MATCH('312'!$N$16,_312_Table3_ColumnLookup,0),FALSE),
  IF(AND(VALUE(LEFT($A66,3))=312,LEN($I66)=4,$B66="O"),VLOOKUP($I66,_312_Table3,MATCH('312'!$V$16,_312_Table3_ColumnLookup,0),FALSE),
  IF(AND(VALUE(LEFT($A66,3))=312,LEN($I66)=4,$B66="Q"),VLOOKUP($I66,_312_Table3,MATCH('312'!$X$16,_312_Table3_ColumnLookup,0),FALSE),
  IF(AND(VALUE(LEFT($A66,3))=312,LEN($I66)=4),VLOOKUP($I66,_312_Table3,MATCH(LEFT($B66,1),_312_Table3_ColumnLookup,0),FALSE)
+N("312"),
  IF(VALUE(LEFT($A66,3))=313,VLOOKUP(VALUE(MID($B66,2,1)),_313_Table3,MATCH(MID($B66,1,1),_313_Table3_ColumnLookup,0),FALSE)
+N("313"),
  IF(AND(VALUE(LEFT($A66,3))=314,LEN($B66)=3),VLOOKUP(VALUE(MID($B66,2,2)),_314_Table3,MATCH(MID($B66,1,1),_314_Table3_ColumnLookup,0),FALSE),
  IF(VALUE(LEFT($A66,3))=314,VLOOKUP(VALUE(MID($B66,2,1)),_314_Table3,MATCH(MID($B66,1,1),_314_Table3_ColumnLookup,0),FALSE)
+N("314"),
""))))))))))))))))))))))))</f>
        <v>#NAME?</v>
      </c>
      <c r="G66" t="s">
        <v>1007</v>
      </c>
      <c r="H66" s="321">
        <f>IFERROR(
IF(ISERROR($D66)=FALSE,$D66,IF(ISERROR($E66)=FALSE,$E66,IF(ISERROR($F66)=FALSE,$F66
+N("012 checkboxes"),
IF(
IF(OR(LEFT($A66,9)="Syndicate",LEFT($A66,12)="NewSyndicate"),VLOOKUP($A66,'012'!$J:$ZW,MATCH("Link to button",'012'!$J$1:$ZW$1,0),0)
+N("309 checkbox"),
IF($C66="309 LCR Summary0",VLOOKUP("Notes990",'309'!$P:$ZZ,MATCH("Link to button",'309'!$P$1:$ZZ$1,0),0)
+N("313 checkboxes"),
IF($C66="313 Financial Information0LcmVsScr",IF($C66="309 LCR Summary0",VLOOKUP("LcmVsScr",'309'!$N:$ZZ,MATCH("Link to button",'309'!$N$1:$ZZ$1,0),0),
IF($C66="313 Financial Information0LcrDocAttached",IF($C66="309 LCR Summary0",VLOOKUP("LcrDocAttached",'309'!$N:$ZZ,MATCH("Link to button",'309'!$N$1:$ZZ$1,0),
0)))))))=1,TRUE,FALSE)
))),"")</f>
        <v>0</v>
      </c>
    </row>
    <row r="67" spans="1:8" customFormat="1">
      <c r="A67" s="237" t="str">
        <f>VLOOKUP($G67,CSVLookups!$B:$R,MATCH(A$1,CSVLookups!$B$1:$R$1,0),FALSE)</f>
        <v>309 LCR Summary</v>
      </c>
      <c r="B67" s="237" t="str">
        <f>VLOOKUP($G67,CSVLookups!$B:$R,MATCH(B$1,CSVLookups!$B$1:$R$1,0),FALSE)</f>
        <v>C10</v>
      </c>
      <c r="C67" s="238" t="str">
        <f t="shared" si="1"/>
        <v>309 LCR SummaryC10</v>
      </c>
      <c r="D67" s="238" t="e">
        <f>IF(AND(VALUE(LEFT($A67,3))=309,LEN($B67)=3),VLOOKUP(VALUE(MID($B67,2,2)),_309_Table1,MATCH(MID($B67,1,1),_309_Table1_ColumnLookup,0),FALSE),
  IF($C67="309 LCR SummaryA",OneYearSCR,IF($C67="309 LCR SummaryB",UltimateSCR,IF(VALUE(LEFT($A67,3))=309,VLOOKUP(VALUE(MID($B67,2,1)),_309_Table1,MATCH(MID($B67,1,1),_309_Table1_ColumnLookup,0),FALSE)
+N("309"),
  IF(VALUE(LEFT($A67,3))=310,VLOOKUP(VALUE(MID($B67,2,1)),_310_Table1,MATCH(MID($B67,1,1),_310_Table1_ColumnLookup,0),FALSE)
+N("310"),
  IF(AND(VALUE(LEFT($A67,3))=311,LEN($I67)=4),VLOOKUP($I67,_311_Table1,MATCH($B67,_311_Table1_ColumnLookup,0),FALSE),
  IF(AND(VALUE(LEFT($A67,3))=311,OR($B67="I2",$B67="J2",$B67="K2",$B67="L2")),VLOOKUP('311'!$G$58,_311_Table1,MATCH(MID($B67,1,1),_311_Table1_ColumnLookup,0),FALSE),
  IF(AND(VALUE(LEFT($A67,3))=311,RIGHT($B67,5)="Total"),VLOOKUP('311'!$G$59,_311_Table1,MATCH(MID($B67,1,1),_311_Table1_ColumnLookup,0),FALSE),
  IF(VALUE(LEFT($A67,3))=311,VLOOKUP(VALUE(MID($B67,2,1)),_311_Table1,MATCH(MID($B67,1,1),_311_Table1_ColumnLookup,0),FALSE)
+N("311"),
  IF(AND(VALUE(LEFT($A67,3))=312,LEFT($G67,10)="Unincepted",$B67="G "),VLOOKUP(" ULO",_312_Table1,MATCH('312'!$N$16,_312_Table1_ColumnLookup,0),FALSE),
  IF(AND(VALUE(LEFT($A67,3))=312,LEFT($G67,10)="Unincepted",$B67="O "),VLOOKUP(" ULO",_312_Table1,MATCH('312'!$V$16,_312_Table1_ColumnLookup,0),FALSE),
  IF(AND(VALUE(LEFT($A67,3))=312,LEFT($G67,10)="Unincepted",$B67="Q "),VLOOKUP(" ULO",_312_Table1,MATCH('312'!$X$16,_312_Table1_ColumnLookup,0),FALSE),
  IF(AND(VALUE(LEFT($A67,3))=312,LEFT($G67,10)="Unincepted"),VLOOKUP(" ULO",_312_Table1,MATCH(LEFT($B67,1),_312_Table1_ColumnLookup,0),FALSE),
  IF(AND(VALUE(LEFT($A67,3))=312,LEFT($G67,5)="Total",$B67="G "),VLOOKUP('312'!$F$80,_312_Table1,MATCH('312'!$N$16,_312_Table1_ColumnLookup,0),FALSE),
  IF(AND(VALUE(LEFT($A67,3))=312,LEFT($G67,5)="Total",$B67="O "),VLOOKUP('312'!$F$80,_312_Table1,MATCH('312'!$V$16,_312_Table1_ColumnLookup,0),FALSE),
  IF(AND(VALUE(LEFT($A67,3))=312,LEFT($G67,5)="Total",$B67="Q "),VLOOKUP('312'!$F$80,_312_Table1,MATCH('312'!$X$16,_312_Table1_ColumnLookup,0),FALSE),
  IF(AND(VALUE(LEFT($A67,3))=312,LEFT($G67,5)="Total"),VLOOKUP('312'!$F$80,_312_Table1,MATCH(LEFT($B67,1),_312_Table1_ColumnLookup,0),FALSE),
  IF(AND(VALUE(LEFT($A67,3))=312,LEN($I67)=4,$B67="G"),VLOOKUP($I67,_312_Table1,MATCH('312'!$N$16,_312_Table1_ColumnLookup,0),FALSE),
  IF(AND(VALUE(LEFT($A67,3))=312,LEN($I67)=4,$B67="O"),VLOOKUP($I67,_312_Table1,MATCH('312'!$V$16,_312_Table1_ColumnLookup,0),FALSE),
  IF(AND(VALUE(LEFT($A67,3))=312,LEN($I67)=4,$B67="Q"),VLOOKUP($I67,_312_Table1,MATCH('312'!$X$16,_312_Table1_ColumnLookup,0),FALSE),
  IF(AND(VALUE(LEFT($A67,3))=312,LEN($I67)=4),VLOOKUP($I67,_312_Table1,MATCH(LEFT($B67,1),_312_Table1_ColumnLookup,0),FALSE)
+N("312"),
  IF(VALUE(LEFT($A67,3))=313,VLOOKUP(VALUE(MID($B67,2,1)),_313_Table1,MATCH(MID($B67,1,1),_313_Table1_ColumnLookup,0),FALSE)
+N("313"),
  IF(AND(VALUE(LEFT($A67,3))=314,LEN($B67)=3),VLOOKUP(VALUE(MID($B67,2,2)),_314_Table1,MATCH(MID($B67,1,1),_314_Table1_ColumnLookup,0),FALSE),
  IF(VALUE(LEFT($A67,3))=314,VLOOKUP(VALUE(MID($B67,2,1)),_314_Table1,MATCH(MID($B67,1,1),_314_Table1_ColumnLookup,0),FALSE)
+N("314"),
""))))))))))))))))))))))))</f>
        <v>#N/A</v>
      </c>
      <c r="E67" s="238">
        <f>IF(AND(VALUE(LEFT($A67,3))=309,LEN($B67)=3),VLOOKUP(VALUE(MID($B67,2,2)),_309_Table2,MATCH(MID($B67,1,1),_309_Table2_ColumnLookup,0),FALSE),
  IF($C67="309 LCR SummaryA",OneYearSCR,IF($C67="309 LCR SummaryB",UltimateSCR,IF(VALUE(LEFT($A67,3))=309,VLOOKUP(VALUE(MID($B67,2,1)),_309_Table2,MATCH(MID($B67,1,1),_309_Table2_ColumnLookup,0),FALSE)
+N("309"),
  IF(VALUE(LEFT($A67,3))=310,VLOOKUP(VALUE(MID($B67,2,1)),_310_Table2,MATCH(MID($B67,1,1),_310_Table2_ColumnLookup,0),FALSE)
+N("310"),
  IF(AND(VALUE(LEFT($A67,3))=311,LEN($I67)=4),VLOOKUP($I67,_311_Table2,MATCH($B67,_311_Table2_ColumnLookup,0),FALSE),
  IF(AND(VALUE(LEFT($A67,3))=311,OR($B67="I2",$B67="J2",$B67="K2",$B67="L2")),VLOOKUP('311'!$G$58,_311_Table2,MATCH(MID($B67,1,1),_311_Table2_ColumnLookup,0),FALSE),
  IF(AND(VALUE(LEFT($A67,3))=311,RIGHT($B67,5)="Total"),VLOOKUP('311'!$G$59,_311_Table2,MATCH(MID($B67,1,1),_311_Table2_ColumnLookup,0),FALSE),
  IF(VALUE(LEFT($A67,3))=311,VLOOKUP(VALUE(MID($B67,2,1)),_311_Table2,MATCH(MID($B67,1,1),_311_Table2_ColumnLookup,0),FALSE)
+N("311"),
  IF(AND(VALUE(LEFT($A67,3))=312,LEFT($G67,10)="Unincepted",$B67="G "),VLOOKUP(" ULO",_312_Table2,MATCH('312'!$N$16,_312_Table2_ColumnLookup,0),FALSE),
  IF(AND(VALUE(LEFT($A67,3))=312,LEFT($G67,10)="Unincepted",$B67="O "),VLOOKUP(" ULO",_312_Table2,MATCH('312'!$V$16,_312_Table2_ColumnLookup,0),FALSE),
  IF(AND(VALUE(LEFT($A67,3))=312,LEFT($G67,10)="Unincepted",$B67="Q "),VLOOKUP(" ULO",_312_Table2,MATCH('312'!$X$16,_312_Table2_ColumnLookup,0),FALSE),
  IF(AND(VALUE(LEFT($A67,3))=312,LEFT($G67,10)="Unincepted"),VLOOKUP(" ULO",_312_Table2,MATCH(LEFT($B67,1),_312_Table2_ColumnLookup,0),FALSE),
  IF(AND(VALUE(LEFT($A67,3))=312,LEFT($G67,5)="Total",$B67="G "),VLOOKUP('312'!$F$80,_312_Table2,MATCH('312'!$N$16,_312_Table2_ColumnLookup,0),FALSE),
  IF(AND(VALUE(LEFT($A67,3))=312,LEFT($G67,5)="Total",$B67="O "),VLOOKUP('312'!$F$80,_312_Table2,MATCH('312'!$V$16,_312_Table2_ColumnLookup,0),FALSE),
  IF(AND(VALUE(LEFT($A67,3))=312,LEFT($G67,5)="Total",$B67="Q "),VLOOKUP('312'!$F$80,_312_Table2,MATCH('312'!$X$16,_312_Table2_ColumnLookup,0),FALSE),
  IF(AND(VALUE(LEFT($A67,3))=312,LEFT($G67,5)="Total"),VLOOKUP('312'!$F$80,_312_Table2,MATCH(LEFT($B67,1),_312_Table2_ColumnLookup,0),FALSE),
  IF(AND(VALUE(LEFT($A67,3))=312,LEN($I67)=4,$B67="G"),VLOOKUP($I67,_312_Table2,MATCH('312'!$N$16,_312_Table2_ColumnLookup,0),FALSE),
  IF(AND(VALUE(LEFT($A67,3))=312,LEN($I67)=4,$B67="O"),VLOOKUP($I67,_312_Table2,MATCH('312'!$V$16,_312_Table2_ColumnLookup,0),FALSE),
  IF(AND(VALUE(LEFT($A67,3))=312,LEN($I67)=4,$B67="Q"),VLOOKUP($I67,_312_Table2,MATCH('312'!$X$16,_312_Table2_ColumnLookup,0),FALSE),
  IF(AND(VALUE(LEFT($A67,3))=312,LEN($I67)=4),VLOOKUP($I67,_312_Table2,MATCH(LEFT($B67,1),_312_Table2_ColumnLookup,0),FALSE)
+N("312"),
  IF(VALUE(LEFT($A67,3))=313,VLOOKUP(VALUE(MID($B67,2,1)),_313_Table2,MATCH(MID($B67,1,1),_313_Table2_ColumnLookup,0),FALSE)
+N("313"),
  IF(AND(VALUE(LEFT($A67,3))=314,LEN($B67)=3),VLOOKUP(VALUE(MID($B67,2,2)),_314_Table2,MATCH(MID($B67,1,1),_314_Table2_ColumnLookup,0),FALSE),
  IF(VALUE(LEFT($A67,3))=314,VLOOKUP(VALUE(MID($B67,2,1)),_314_Table2,MATCH(MID($B67,1,1),_314_Table2_ColumnLookup,0),FALSE)
+N("314"),
""))))))))))))))))))))))))</f>
        <v>0</v>
      </c>
      <c r="F67" s="238" t="e">
        <f>IF(AND(VALUE(LEFT($A67,3))=309,LEN($B67)=3),VLOOKUP(VALUE(MID($B67,2,2)),_309_Table3,MATCH(MID($B67,1,1),_309_Table3_ColumnLookup,0),FALSE),
  IF($C67="309 LCR SummaryA",OneYearSCR,IF($C67="309 LCR SummaryB",UltimateSCR,IF(VALUE(LEFT($A67,3))=309,VLOOKUP(VALUE(MID($B67,2,1)),_309_Table3,MATCH(MID($B67,1,1),_309_Table3_ColumnLookup,0),FALSE)
+N("309"),
  IF(VALUE(LEFT($A67,3))=310,VLOOKUP(VALUE(MID($B67,2,1)),_310_Table3,MATCH(MID($B67,1,1),_310_Table3_ColumnLookup,0),FALSE)
+N("310"),
  IF(AND(VALUE(LEFT($A67,3))=311,LEN($I67)=4),VLOOKUP($I67,_311_Table3,MATCH($B67,_311_Table3_ColumnLookup,0),FALSE),
  IF(AND(VALUE(LEFT($A67,3))=311,OR($B67="I2",$B67="J2",$B67="K2",$B67="L2")),VLOOKUP('311'!$G$58,_311_Table3,MATCH(MID($B67,1,1),_311_Table3_ColumnLookup,0),FALSE),
  IF(AND(VALUE(LEFT($A67,3))=311,RIGHT($B67,5)="Total"),VLOOKUP('311'!$G$59,_311_Table3,MATCH(MID($B67,1,1),_311_Table3_ColumnLookup,0),FALSE),
  IF(VALUE(LEFT($A67,3))=311,VLOOKUP(VALUE(MID($B67,2,1)),_311_Table3,MATCH(MID($B67,1,1),_311_Table3_ColumnLookup,0),FALSE)
+N("311"),
  IF(AND(VALUE(LEFT($A67,3))=312,LEFT($G67,10)="Unincepted",$B67="G "),VLOOKUP(" ULO",_312_Table3,MATCH('312'!$N$16,_312_Table3_ColumnLookup,0),FALSE),
  IF(AND(VALUE(LEFT($A67,3))=312,LEFT($G67,10)="Unincepted",$B67="O "),VLOOKUP(" ULO",_312_Table3,MATCH('312'!$V$16,_312_Table3_ColumnLookup,0),FALSE),
  IF(AND(VALUE(LEFT($A67,3))=312,LEFT($G67,10)="Unincepted",$B67="Q "),VLOOKUP(" ULO",_312_Table3,MATCH('312'!$X$16,_312_Table3_ColumnLookup,0),FALSE),
  IF(AND(VALUE(LEFT($A67,3))=312,LEFT($G67,10)="Unincepted"),VLOOKUP(" ULO",_312_Table3,MATCH(LEFT($B67,1),_312_Table3_ColumnLookup,0),FALSE),
  IF(AND(VALUE(LEFT($A67,3))=312,LEFT($G67,5)="Total",$B67="G "),VLOOKUP('312'!$F$80,_312_Table3,MATCH('312'!$N$16,_312_Table3_ColumnLookup,0),FALSE),
  IF(AND(VALUE(LEFT($A67,3))=312,LEFT($G67,5)="Total",$B67="O "),VLOOKUP('312'!$F$80,_312_Table3,MATCH('312'!$V$16,_312_Table3_ColumnLookup,0),FALSE),
  IF(AND(VALUE(LEFT($A67,3))=312,LEFT($G67,5)="Total",$B67="Q "),VLOOKUP('312'!$F$80,_312_Table3,MATCH('312'!$X$16,_312_Table3_ColumnLookup,0),FALSE),
  IF(AND(VALUE(LEFT($A67,3))=312,LEFT($G67,5)="Total"),VLOOKUP('312'!$F$80,_312_Table3,MATCH(LEFT($B67,1),_312_Table3_ColumnLookup,0),FALSE),
  IF(AND(VALUE(LEFT($A67,3))=312,LEN($I67)=4,$B67="G"),VLOOKUP($I67,_312_Table3,MATCH('312'!$N$16,_312_Table3_ColumnLookup,0),FALSE),
  IF(AND(VALUE(LEFT($A67,3))=312,LEN($I67)=4,$B67="O"),VLOOKUP($I67,_312_Table3,MATCH('312'!$V$16,_312_Table3_ColumnLookup,0),FALSE),
  IF(AND(VALUE(LEFT($A67,3))=312,LEN($I67)=4,$B67="Q"),VLOOKUP($I67,_312_Table3,MATCH('312'!$X$16,_312_Table3_ColumnLookup,0),FALSE),
  IF(AND(VALUE(LEFT($A67,3))=312,LEN($I67)=4),VLOOKUP($I67,_312_Table3,MATCH(LEFT($B67,1),_312_Table3_ColumnLookup,0),FALSE)
+N("312"),
  IF(VALUE(LEFT($A67,3))=313,VLOOKUP(VALUE(MID($B67,2,1)),_313_Table3,MATCH(MID($B67,1,1),_313_Table3_ColumnLookup,0),FALSE)
+N("313"),
  IF(AND(VALUE(LEFT($A67,3))=314,LEN($B67)=3),VLOOKUP(VALUE(MID($B67,2,2)),_314_Table3,MATCH(MID($B67,1,1),_314_Table3_ColumnLookup,0),FALSE),
  IF(VALUE(LEFT($A67,3))=314,VLOOKUP(VALUE(MID($B67,2,1)),_314_Table3,MATCH(MID($B67,1,1),_314_Table3_ColumnLookup,0),FALSE)
+N("314"),
""))))))))))))))))))))))))</f>
        <v>#NAME?</v>
      </c>
      <c r="G67" t="s">
        <v>1009</v>
      </c>
      <c r="H67" s="321">
        <f>IFERROR(
IF(ISERROR($D67)=FALSE,$D67,IF(ISERROR($E67)=FALSE,$E67,IF(ISERROR($F67)=FALSE,$F67
+N("012 checkboxes"),
IF(
IF(OR(LEFT($A67,9)="Syndicate",LEFT($A67,12)="NewSyndicate"),VLOOKUP($A67,'012'!$J:$ZW,MATCH("Link to button",'012'!$J$1:$ZW$1,0),0)
+N("309 checkbox"),
IF($C67="309 LCR Summary0",VLOOKUP("Notes990",'309'!$P:$ZZ,MATCH("Link to button",'309'!$P$1:$ZZ$1,0),0)
+N("313 checkboxes"),
IF($C67="313 Financial Information0LcmVsScr",IF($C67="309 LCR Summary0",VLOOKUP("LcmVsScr",'309'!$N:$ZZ,MATCH("Link to button",'309'!$N$1:$ZZ$1,0),0),
IF($C67="313 Financial Information0LcrDocAttached",IF($C67="309 LCR Summary0",VLOOKUP("LcrDocAttached",'309'!$N:$ZZ,MATCH("Link to button",'309'!$N$1:$ZZ$1,0),
0)))))))=1,TRUE,FALSE)
))),"")</f>
        <v>0</v>
      </c>
    </row>
    <row r="68" spans="1:8" customFormat="1">
      <c r="A68" s="237" t="str">
        <f>VLOOKUP($G68,CSVLookups!$B:$R,MATCH(A$1,CSVLookups!$B$1:$R$1,0),FALSE)</f>
        <v>309 LCR Summary</v>
      </c>
      <c r="B68" s="237" t="str">
        <f>VLOOKUP($G68,CSVLookups!$B:$R,MATCH(B$1,CSVLookups!$B$1:$R$1,0),FALSE)</f>
        <v>G10</v>
      </c>
      <c r="C68" s="238" t="str">
        <f t="shared" si="1"/>
        <v>309 LCR SummaryG10</v>
      </c>
      <c r="D68" s="238" t="e">
        <f>IF(AND(VALUE(LEFT($A68,3))=309,LEN($B68)=3),VLOOKUP(VALUE(MID($B68,2,2)),_309_Table1,MATCH(MID($B68,1,1),_309_Table1_ColumnLookup,0),FALSE),
  IF($C68="309 LCR SummaryA",OneYearSCR,IF($C68="309 LCR SummaryB",UltimateSCR,IF(VALUE(LEFT($A68,3))=309,VLOOKUP(VALUE(MID($B68,2,1)),_309_Table1,MATCH(MID($B68,1,1),_309_Table1_ColumnLookup,0),FALSE)
+N("309"),
  IF(VALUE(LEFT($A68,3))=310,VLOOKUP(VALUE(MID($B68,2,1)),_310_Table1,MATCH(MID($B68,1,1),_310_Table1_ColumnLookup,0),FALSE)
+N("310"),
  IF(AND(VALUE(LEFT($A68,3))=311,LEN($I68)=4),VLOOKUP($I68,_311_Table1,MATCH($B68,_311_Table1_ColumnLookup,0),FALSE),
  IF(AND(VALUE(LEFT($A68,3))=311,OR($B68="I2",$B68="J2",$B68="K2",$B68="L2")),VLOOKUP('311'!$G$58,_311_Table1,MATCH(MID($B68,1,1),_311_Table1_ColumnLookup,0),FALSE),
  IF(AND(VALUE(LEFT($A68,3))=311,RIGHT($B68,5)="Total"),VLOOKUP('311'!$G$59,_311_Table1,MATCH(MID($B68,1,1),_311_Table1_ColumnLookup,0),FALSE),
  IF(VALUE(LEFT($A68,3))=311,VLOOKUP(VALUE(MID($B68,2,1)),_311_Table1,MATCH(MID($B68,1,1),_311_Table1_ColumnLookup,0),FALSE)
+N("311"),
  IF(AND(VALUE(LEFT($A68,3))=312,LEFT($G68,10)="Unincepted",$B68="G "),VLOOKUP(" ULO",_312_Table1,MATCH('312'!$N$16,_312_Table1_ColumnLookup,0),FALSE),
  IF(AND(VALUE(LEFT($A68,3))=312,LEFT($G68,10)="Unincepted",$B68="O "),VLOOKUP(" ULO",_312_Table1,MATCH('312'!$V$16,_312_Table1_ColumnLookup,0),FALSE),
  IF(AND(VALUE(LEFT($A68,3))=312,LEFT($G68,10)="Unincepted",$B68="Q "),VLOOKUP(" ULO",_312_Table1,MATCH('312'!$X$16,_312_Table1_ColumnLookup,0),FALSE),
  IF(AND(VALUE(LEFT($A68,3))=312,LEFT($G68,10)="Unincepted"),VLOOKUP(" ULO",_312_Table1,MATCH(LEFT($B68,1),_312_Table1_ColumnLookup,0),FALSE),
  IF(AND(VALUE(LEFT($A68,3))=312,LEFT($G68,5)="Total",$B68="G "),VLOOKUP('312'!$F$80,_312_Table1,MATCH('312'!$N$16,_312_Table1_ColumnLookup,0),FALSE),
  IF(AND(VALUE(LEFT($A68,3))=312,LEFT($G68,5)="Total",$B68="O "),VLOOKUP('312'!$F$80,_312_Table1,MATCH('312'!$V$16,_312_Table1_ColumnLookup,0),FALSE),
  IF(AND(VALUE(LEFT($A68,3))=312,LEFT($G68,5)="Total",$B68="Q "),VLOOKUP('312'!$F$80,_312_Table1,MATCH('312'!$X$16,_312_Table1_ColumnLookup,0),FALSE),
  IF(AND(VALUE(LEFT($A68,3))=312,LEFT($G68,5)="Total"),VLOOKUP('312'!$F$80,_312_Table1,MATCH(LEFT($B68,1),_312_Table1_ColumnLookup,0),FALSE),
  IF(AND(VALUE(LEFT($A68,3))=312,LEN($I68)=4,$B68="G"),VLOOKUP($I68,_312_Table1,MATCH('312'!$N$16,_312_Table1_ColumnLookup,0),FALSE),
  IF(AND(VALUE(LEFT($A68,3))=312,LEN($I68)=4,$B68="O"),VLOOKUP($I68,_312_Table1,MATCH('312'!$V$16,_312_Table1_ColumnLookup,0),FALSE),
  IF(AND(VALUE(LEFT($A68,3))=312,LEN($I68)=4,$B68="Q"),VLOOKUP($I68,_312_Table1,MATCH('312'!$X$16,_312_Table1_ColumnLookup,0),FALSE),
  IF(AND(VALUE(LEFT($A68,3))=312,LEN($I68)=4),VLOOKUP($I68,_312_Table1,MATCH(LEFT($B68,1),_312_Table1_ColumnLookup,0),FALSE)
+N("312"),
  IF(VALUE(LEFT($A68,3))=313,VLOOKUP(VALUE(MID($B68,2,1)),_313_Table1,MATCH(MID($B68,1,1),_313_Table1_ColumnLookup,0),FALSE)
+N("313"),
  IF(AND(VALUE(LEFT($A68,3))=314,LEN($B68)=3),VLOOKUP(VALUE(MID($B68,2,2)),_314_Table1,MATCH(MID($B68,1,1),_314_Table1_ColumnLookup,0),FALSE),
  IF(VALUE(LEFT($A68,3))=314,VLOOKUP(VALUE(MID($B68,2,1)),_314_Table1,MATCH(MID($B68,1,1),_314_Table1_ColumnLookup,0),FALSE)
+N("314"),
""))))))))))))))))))))))))</f>
        <v>#N/A</v>
      </c>
      <c r="E68" s="238">
        <f>IF(AND(VALUE(LEFT($A68,3))=309,LEN($B68)=3),VLOOKUP(VALUE(MID($B68,2,2)),_309_Table2,MATCH(MID($B68,1,1),_309_Table2_ColumnLookup,0),FALSE),
  IF($C68="309 LCR SummaryA",OneYearSCR,IF($C68="309 LCR SummaryB",UltimateSCR,IF(VALUE(LEFT($A68,3))=309,VLOOKUP(VALUE(MID($B68,2,1)),_309_Table2,MATCH(MID($B68,1,1),_309_Table2_ColumnLookup,0),FALSE)
+N("309"),
  IF(VALUE(LEFT($A68,3))=310,VLOOKUP(VALUE(MID($B68,2,1)),_310_Table2,MATCH(MID($B68,1,1),_310_Table2_ColumnLookup,0),FALSE)
+N("310"),
  IF(AND(VALUE(LEFT($A68,3))=311,LEN($I68)=4),VLOOKUP($I68,_311_Table2,MATCH($B68,_311_Table2_ColumnLookup,0),FALSE),
  IF(AND(VALUE(LEFT($A68,3))=311,OR($B68="I2",$B68="J2",$B68="K2",$B68="L2")),VLOOKUP('311'!$G$58,_311_Table2,MATCH(MID($B68,1,1),_311_Table2_ColumnLookup,0),FALSE),
  IF(AND(VALUE(LEFT($A68,3))=311,RIGHT($B68,5)="Total"),VLOOKUP('311'!$G$59,_311_Table2,MATCH(MID($B68,1,1),_311_Table2_ColumnLookup,0),FALSE),
  IF(VALUE(LEFT($A68,3))=311,VLOOKUP(VALUE(MID($B68,2,1)),_311_Table2,MATCH(MID($B68,1,1),_311_Table2_ColumnLookup,0),FALSE)
+N("311"),
  IF(AND(VALUE(LEFT($A68,3))=312,LEFT($G68,10)="Unincepted",$B68="G "),VLOOKUP(" ULO",_312_Table2,MATCH('312'!$N$16,_312_Table2_ColumnLookup,0),FALSE),
  IF(AND(VALUE(LEFT($A68,3))=312,LEFT($G68,10)="Unincepted",$B68="O "),VLOOKUP(" ULO",_312_Table2,MATCH('312'!$V$16,_312_Table2_ColumnLookup,0),FALSE),
  IF(AND(VALUE(LEFT($A68,3))=312,LEFT($G68,10)="Unincepted",$B68="Q "),VLOOKUP(" ULO",_312_Table2,MATCH('312'!$X$16,_312_Table2_ColumnLookup,0),FALSE),
  IF(AND(VALUE(LEFT($A68,3))=312,LEFT($G68,10)="Unincepted"),VLOOKUP(" ULO",_312_Table2,MATCH(LEFT($B68,1),_312_Table2_ColumnLookup,0),FALSE),
  IF(AND(VALUE(LEFT($A68,3))=312,LEFT($G68,5)="Total",$B68="G "),VLOOKUP('312'!$F$80,_312_Table2,MATCH('312'!$N$16,_312_Table2_ColumnLookup,0),FALSE),
  IF(AND(VALUE(LEFT($A68,3))=312,LEFT($G68,5)="Total",$B68="O "),VLOOKUP('312'!$F$80,_312_Table2,MATCH('312'!$V$16,_312_Table2_ColumnLookup,0),FALSE),
  IF(AND(VALUE(LEFT($A68,3))=312,LEFT($G68,5)="Total",$B68="Q "),VLOOKUP('312'!$F$80,_312_Table2,MATCH('312'!$X$16,_312_Table2_ColumnLookup,0),FALSE),
  IF(AND(VALUE(LEFT($A68,3))=312,LEFT($G68,5)="Total"),VLOOKUP('312'!$F$80,_312_Table2,MATCH(LEFT($B68,1),_312_Table2_ColumnLookup,0),FALSE),
  IF(AND(VALUE(LEFT($A68,3))=312,LEN($I68)=4,$B68="G"),VLOOKUP($I68,_312_Table2,MATCH('312'!$N$16,_312_Table2_ColumnLookup,0),FALSE),
  IF(AND(VALUE(LEFT($A68,3))=312,LEN($I68)=4,$B68="O"),VLOOKUP($I68,_312_Table2,MATCH('312'!$V$16,_312_Table2_ColumnLookup,0),FALSE),
  IF(AND(VALUE(LEFT($A68,3))=312,LEN($I68)=4,$B68="Q"),VLOOKUP($I68,_312_Table2,MATCH('312'!$X$16,_312_Table2_ColumnLookup,0),FALSE),
  IF(AND(VALUE(LEFT($A68,3))=312,LEN($I68)=4),VLOOKUP($I68,_312_Table2,MATCH(LEFT($B68,1),_312_Table2_ColumnLookup,0),FALSE)
+N("312"),
  IF(VALUE(LEFT($A68,3))=313,VLOOKUP(VALUE(MID($B68,2,1)),_313_Table2,MATCH(MID($B68,1,1),_313_Table2_ColumnLookup,0),FALSE)
+N("313"),
  IF(AND(VALUE(LEFT($A68,3))=314,LEN($B68)=3),VLOOKUP(VALUE(MID($B68,2,2)),_314_Table2,MATCH(MID($B68,1,1),_314_Table2_ColumnLookup,0),FALSE),
  IF(VALUE(LEFT($A68,3))=314,VLOOKUP(VALUE(MID($B68,2,1)),_314_Table2,MATCH(MID($B68,1,1),_314_Table2_ColumnLookup,0),FALSE)
+N("314"),
""))))))))))))))))))))))))</f>
        <v>0</v>
      </c>
      <c r="F68" s="238" t="e">
        <f>IF(AND(VALUE(LEFT($A68,3))=309,LEN($B68)=3),VLOOKUP(VALUE(MID($B68,2,2)),_309_Table3,MATCH(MID($B68,1,1),_309_Table3_ColumnLookup,0),FALSE),
  IF($C68="309 LCR SummaryA",OneYearSCR,IF($C68="309 LCR SummaryB",UltimateSCR,IF(VALUE(LEFT($A68,3))=309,VLOOKUP(VALUE(MID($B68,2,1)),_309_Table3,MATCH(MID($B68,1,1),_309_Table3_ColumnLookup,0),FALSE)
+N("309"),
  IF(VALUE(LEFT($A68,3))=310,VLOOKUP(VALUE(MID($B68,2,1)),_310_Table3,MATCH(MID($B68,1,1),_310_Table3_ColumnLookup,0),FALSE)
+N("310"),
  IF(AND(VALUE(LEFT($A68,3))=311,LEN($I68)=4),VLOOKUP($I68,_311_Table3,MATCH($B68,_311_Table3_ColumnLookup,0),FALSE),
  IF(AND(VALUE(LEFT($A68,3))=311,OR($B68="I2",$B68="J2",$B68="K2",$B68="L2")),VLOOKUP('311'!$G$58,_311_Table3,MATCH(MID($B68,1,1),_311_Table3_ColumnLookup,0),FALSE),
  IF(AND(VALUE(LEFT($A68,3))=311,RIGHT($B68,5)="Total"),VLOOKUP('311'!$G$59,_311_Table3,MATCH(MID($B68,1,1),_311_Table3_ColumnLookup,0),FALSE),
  IF(VALUE(LEFT($A68,3))=311,VLOOKUP(VALUE(MID($B68,2,1)),_311_Table3,MATCH(MID($B68,1,1),_311_Table3_ColumnLookup,0),FALSE)
+N("311"),
  IF(AND(VALUE(LEFT($A68,3))=312,LEFT($G68,10)="Unincepted",$B68="G "),VLOOKUP(" ULO",_312_Table3,MATCH('312'!$N$16,_312_Table3_ColumnLookup,0),FALSE),
  IF(AND(VALUE(LEFT($A68,3))=312,LEFT($G68,10)="Unincepted",$B68="O "),VLOOKUP(" ULO",_312_Table3,MATCH('312'!$V$16,_312_Table3_ColumnLookup,0),FALSE),
  IF(AND(VALUE(LEFT($A68,3))=312,LEFT($G68,10)="Unincepted",$B68="Q "),VLOOKUP(" ULO",_312_Table3,MATCH('312'!$X$16,_312_Table3_ColumnLookup,0),FALSE),
  IF(AND(VALUE(LEFT($A68,3))=312,LEFT($G68,10)="Unincepted"),VLOOKUP(" ULO",_312_Table3,MATCH(LEFT($B68,1),_312_Table3_ColumnLookup,0),FALSE),
  IF(AND(VALUE(LEFT($A68,3))=312,LEFT($G68,5)="Total",$B68="G "),VLOOKUP('312'!$F$80,_312_Table3,MATCH('312'!$N$16,_312_Table3_ColumnLookup,0),FALSE),
  IF(AND(VALUE(LEFT($A68,3))=312,LEFT($G68,5)="Total",$B68="O "),VLOOKUP('312'!$F$80,_312_Table3,MATCH('312'!$V$16,_312_Table3_ColumnLookup,0),FALSE),
  IF(AND(VALUE(LEFT($A68,3))=312,LEFT($G68,5)="Total",$B68="Q "),VLOOKUP('312'!$F$80,_312_Table3,MATCH('312'!$X$16,_312_Table3_ColumnLookup,0),FALSE),
  IF(AND(VALUE(LEFT($A68,3))=312,LEFT($G68,5)="Total"),VLOOKUP('312'!$F$80,_312_Table3,MATCH(LEFT($B68,1),_312_Table3_ColumnLookup,0),FALSE),
  IF(AND(VALUE(LEFT($A68,3))=312,LEN($I68)=4,$B68="G"),VLOOKUP($I68,_312_Table3,MATCH('312'!$N$16,_312_Table3_ColumnLookup,0),FALSE),
  IF(AND(VALUE(LEFT($A68,3))=312,LEN($I68)=4,$B68="O"),VLOOKUP($I68,_312_Table3,MATCH('312'!$V$16,_312_Table3_ColumnLookup,0),FALSE),
  IF(AND(VALUE(LEFT($A68,3))=312,LEN($I68)=4,$B68="Q"),VLOOKUP($I68,_312_Table3,MATCH('312'!$X$16,_312_Table3_ColumnLookup,0),FALSE),
  IF(AND(VALUE(LEFT($A68,3))=312,LEN($I68)=4),VLOOKUP($I68,_312_Table3,MATCH(LEFT($B68,1),_312_Table3_ColumnLookup,0),FALSE)
+N("312"),
  IF(VALUE(LEFT($A68,3))=313,VLOOKUP(VALUE(MID($B68,2,1)),_313_Table3,MATCH(MID($B68,1,1),_313_Table3_ColumnLookup,0),FALSE)
+N("313"),
  IF(AND(VALUE(LEFT($A68,3))=314,LEN($B68)=3),VLOOKUP(VALUE(MID($B68,2,2)),_314_Table3,MATCH(MID($B68,1,1),_314_Table3_ColumnLookup,0),FALSE),
  IF(VALUE(LEFT($A68,3))=314,VLOOKUP(VALUE(MID($B68,2,1)),_314_Table3,MATCH(MID($B68,1,1),_314_Table3_ColumnLookup,0),FALSE)
+N("314"),
""))))))))))))))))))))))))</f>
        <v>#NAME?</v>
      </c>
      <c r="G68" t="s">
        <v>1012</v>
      </c>
      <c r="H68" s="321">
        <f>IFERROR(
IF(ISERROR($D68)=FALSE,$D68,IF(ISERROR($E68)=FALSE,$E68,IF(ISERROR($F68)=FALSE,$F68
+N("012 checkboxes"),
IF(
IF(OR(LEFT($A68,9)="Syndicate",LEFT($A68,12)="NewSyndicate"),VLOOKUP($A68,'012'!$J:$ZW,MATCH("Link to button",'012'!$J$1:$ZW$1,0),0)
+N("309 checkbox"),
IF($C68="309 LCR Summary0",VLOOKUP("Notes990",'309'!$P:$ZZ,MATCH("Link to button",'309'!$P$1:$ZZ$1,0),0)
+N("313 checkboxes"),
IF($C68="313 Financial Information0LcmVsScr",IF($C68="309 LCR Summary0",VLOOKUP("LcmVsScr",'309'!$N:$ZZ,MATCH("Link to button",'309'!$N$1:$ZZ$1,0),0),
IF($C68="313 Financial Information0LcrDocAttached",IF($C68="309 LCR Summary0",VLOOKUP("LcrDocAttached",'309'!$N:$ZZ,MATCH("Link to button",'309'!$N$1:$ZZ$1,0),
0)))))))=1,TRUE,FALSE)
))),"")</f>
        <v>0</v>
      </c>
    </row>
    <row r="69" spans="1:8" customFormat="1">
      <c r="A69" s="237" t="str">
        <f>VLOOKUP($G69,CSVLookups!$B:$R,MATCH(A$1,CSVLookups!$B$1:$R$1,0),FALSE)</f>
        <v>309 LCR Summary</v>
      </c>
      <c r="B69" s="237" t="str">
        <f>VLOOKUP($G69,CSVLookups!$B:$R,MATCH(B$1,CSVLookups!$B$1:$R$1,0),FALSE)</f>
        <v>C11</v>
      </c>
      <c r="C69" s="238" t="str">
        <f t="shared" si="1"/>
        <v>309 LCR SummaryC11</v>
      </c>
      <c r="D69" s="238" t="e">
        <f>IF(AND(VALUE(LEFT($A69,3))=309,LEN($B69)=3),VLOOKUP(VALUE(MID($B69,2,2)),_309_Table1,MATCH(MID($B69,1,1),_309_Table1_ColumnLookup,0),FALSE),
  IF($C69="309 LCR SummaryA",OneYearSCR,IF($C69="309 LCR SummaryB",UltimateSCR,IF(VALUE(LEFT($A69,3))=309,VLOOKUP(VALUE(MID($B69,2,1)),_309_Table1,MATCH(MID($B69,1,1),_309_Table1_ColumnLookup,0),FALSE)
+N("309"),
  IF(VALUE(LEFT($A69,3))=310,VLOOKUP(VALUE(MID($B69,2,1)),_310_Table1,MATCH(MID($B69,1,1),_310_Table1_ColumnLookup,0),FALSE)
+N("310"),
  IF(AND(VALUE(LEFT($A69,3))=311,LEN($I69)=4),VLOOKUP($I69,_311_Table1,MATCH($B69,_311_Table1_ColumnLookup,0),FALSE),
  IF(AND(VALUE(LEFT($A69,3))=311,OR($B69="I2",$B69="J2",$B69="K2",$B69="L2")),VLOOKUP('311'!$G$58,_311_Table1,MATCH(MID($B69,1,1),_311_Table1_ColumnLookup,0),FALSE),
  IF(AND(VALUE(LEFT($A69,3))=311,RIGHT($B69,5)="Total"),VLOOKUP('311'!$G$59,_311_Table1,MATCH(MID($B69,1,1),_311_Table1_ColumnLookup,0),FALSE),
  IF(VALUE(LEFT($A69,3))=311,VLOOKUP(VALUE(MID($B69,2,1)),_311_Table1,MATCH(MID($B69,1,1),_311_Table1_ColumnLookup,0),FALSE)
+N("311"),
  IF(AND(VALUE(LEFT($A69,3))=312,LEFT($G69,10)="Unincepted",$B69="G "),VLOOKUP(" ULO",_312_Table1,MATCH('312'!$N$16,_312_Table1_ColumnLookup,0),FALSE),
  IF(AND(VALUE(LEFT($A69,3))=312,LEFT($G69,10)="Unincepted",$B69="O "),VLOOKUP(" ULO",_312_Table1,MATCH('312'!$V$16,_312_Table1_ColumnLookup,0),FALSE),
  IF(AND(VALUE(LEFT($A69,3))=312,LEFT($G69,10)="Unincepted",$B69="Q "),VLOOKUP(" ULO",_312_Table1,MATCH('312'!$X$16,_312_Table1_ColumnLookup,0),FALSE),
  IF(AND(VALUE(LEFT($A69,3))=312,LEFT($G69,10)="Unincepted"),VLOOKUP(" ULO",_312_Table1,MATCH(LEFT($B69,1),_312_Table1_ColumnLookup,0),FALSE),
  IF(AND(VALUE(LEFT($A69,3))=312,LEFT($G69,5)="Total",$B69="G "),VLOOKUP('312'!$F$80,_312_Table1,MATCH('312'!$N$16,_312_Table1_ColumnLookup,0),FALSE),
  IF(AND(VALUE(LEFT($A69,3))=312,LEFT($G69,5)="Total",$B69="O "),VLOOKUP('312'!$F$80,_312_Table1,MATCH('312'!$V$16,_312_Table1_ColumnLookup,0),FALSE),
  IF(AND(VALUE(LEFT($A69,3))=312,LEFT($G69,5)="Total",$B69="Q "),VLOOKUP('312'!$F$80,_312_Table1,MATCH('312'!$X$16,_312_Table1_ColumnLookup,0),FALSE),
  IF(AND(VALUE(LEFT($A69,3))=312,LEFT($G69,5)="Total"),VLOOKUP('312'!$F$80,_312_Table1,MATCH(LEFT($B69,1),_312_Table1_ColumnLookup,0),FALSE),
  IF(AND(VALUE(LEFT($A69,3))=312,LEN($I69)=4,$B69="G"),VLOOKUP($I69,_312_Table1,MATCH('312'!$N$16,_312_Table1_ColumnLookup,0),FALSE),
  IF(AND(VALUE(LEFT($A69,3))=312,LEN($I69)=4,$B69="O"),VLOOKUP($I69,_312_Table1,MATCH('312'!$V$16,_312_Table1_ColumnLookup,0),FALSE),
  IF(AND(VALUE(LEFT($A69,3))=312,LEN($I69)=4,$B69="Q"),VLOOKUP($I69,_312_Table1,MATCH('312'!$X$16,_312_Table1_ColumnLookup,0),FALSE),
  IF(AND(VALUE(LEFT($A69,3))=312,LEN($I69)=4),VLOOKUP($I69,_312_Table1,MATCH(LEFT($B69,1),_312_Table1_ColumnLookup,0),FALSE)
+N("312"),
  IF(VALUE(LEFT($A69,3))=313,VLOOKUP(VALUE(MID($B69,2,1)),_313_Table1,MATCH(MID($B69,1,1),_313_Table1_ColumnLookup,0),FALSE)
+N("313"),
  IF(AND(VALUE(LEFT($A69,3))=314,LEN($B69)=3),VLOOKUP(VALUE(MID($B69,2,2)),_314_Table1,MATCH(MID($B69,1,1),_314_Table1_ColumnLookup,0),FALSE),
  IF(VALUE(LEFT($A69,3))=314,VLOOKUP(VALUE(MID($B69,2,1)),_314_Table1,MATCH(MID($B69,1,1),_314_Table1_ColumnLookup,0),FALSE)
+N("314"),
""))))))))))))))))))))))))</f>
        <v>#N/A</v>
      </c>
      <c r="E69" s="238">
        <f>IF(AND(VALUE(LEFT($A69,3))=309,LEN($B69)=3),VLOOKUP(VALUE(MID($B69,2,2)),_309_Table2,MATCH(MID($B69,1,1),_309_Table2_ColumnLookup,0),FALSE),
  IF($C69="309 LCR SummaryA",OneYearSCR,IF($C69="309 LCR SummaryB",UltimateSCR,IF(VALUE(LEFT($A69,3))=309,VLOOKUP(VALUE(MID($B69,2,1)),_309_Table2,MATCH(MID($B69,1,1),_309_Table2_ColumnLookup,0),FALSE)
+N("309"),
  IF(VALUE(LEFT($A69,3))=310,VLOOKUP(VALUE(MID($B69,2,1)),_310_Table2,MATCH(MID($B69,1,1),_310_Table2_ColumnLookup,0),FALSE)
+N("310"),
  IF(AND(VALUE(LEFT($A69,3))=311,LEN($I69)=4),VLOOKUP($I69,_311_Table2,MATCH($B69,_311_Table2_ColumnLookup,0),FALSE),
  IF(AND(VALUE(LEFT($A69,3))=311,OR($B69="I2",$B69="J2",$B69="K2",$B69="L2")),VLOOKUP('311'!$G$58,_311_Table2,MATCH(MID($B69,1,1),_311_Table2_ColumnLookup,0),FALSE),
  IF(AND(VALUE(LEFT($A69,3))=311,RIGHT($B69,5)="Total"),VLOOKUP('311'!$G$59,_311_Table2,MATCH(MID($B69,1,1),_311_Table2_ColumnLookup,0),FALSE),
  IF(VALUE(LEFT($A69,3))=311,VLOOKUP(VALUE(MID($B69,2,1)),_311_Table2,MATCH(MID($B69,1,1),_311_Table2_ColumnLookup,0),FALSE)
+N("311"),
  IF(AND(VALUE(LEFT($A69,3))=312,LEFT($G69,10)="Unincepted",$B69="G "),VLOOKUP(" ULO",_312_Table2,MATCH('312'!$N$16,_312_Table2_ColumnLookup,0),FALSE),
  IF(AND(VALUE(LEFT($A69,3))=312,LEFT($G69,10)="Unincepted",$B69="O "),VLOOKUP(" ULO",_312_Table2,MATCH('312'!$V$16,_312_Table2_ColumnLookup,0),FALSE),
  IF(AND(VALUE(LEFT($A69,3))=312,LEFT($G69,10)="Unincepted",$B69="Q "),VLOOKUP(" ULO",_312_Table2,MATCH('312'!$X$16,_312_Table2_ColumnLookup,0),FALSE),
  IF(AND(VALUE(LEFT($A69,3))=312,LEFT($G69,10)="Unincepted"),VLOOKUP(" ULO",_312_Table2,MATCH(LEFT($B69,1),_312_Table2_ColumnLookup,0),FALSE),
  IF(AND(VALUE(LEFT($A69,3))=312,LEFT($G69,5)="Total",$B69="G "),VLOOKUP('312'!$F$80,_312_Table2,MATCH('312'!$N$16,_312_Table2_ColumnLookup,0),FALSE),
  IF(AND(VALUE(LEFT($A69,3))=312,LEFT($G69,5)="Total",$B69="O "),VLOOKUP('312'!$F$80,_312_Table2,MATCH('312'!$V$16,_312_Table2_ColumnLookup,0),FALSE),
  IF(AND(VALUE(LEFT($A69,3))=312,LEFT($G69,5)="Total",$B69="Q "),VLOOKUP('312'!$F$80,_312_Table2,MATCH('312'!$X$16,_312_Table2_ColumnLookup,0),FALSE),
  IF(AND(VALUE(LEFT($A69,3))=312,LEFT($G69,5)="Total"),VLOOKUP('312'!$F$80,_312_Table2,MATCH(LEFT($B69,1),_312_Table2_ColumnLookup,0),FALSE),
  IF(AND(VALUE(LEFT($A69,3))=312,LEN($I69)=4,$B69="G"),VLOOKUP($I69,_312_Table2,MATCH('312'!$N$16,_312_Table2_ColumnLookup,0),FALSE),
  IF(AND(VALUE(LEFT($A69,3))=312,LEN($I69)=4,$B69="O"),VLOOKUP($I69,_312_Table2,MATCH('312'!$V$16,_312_Table2_ColumnLookup,0),FALSE),
  IF(AND(VALUE(LEFT($A69,3))=312,LEN($I69)=4,$B69="Q"),VLOOKUP($I69,_312_Table2,MATCH('312'!$X$16,_312_Table2_ColumnLookup,0),FALSE),
  IF(AND(VALUE(LEFT($A69,3))=312,LEN($I69)=4),VLOOKUP($I69,_312_Table2,MATCH(LEFT($B69,1),_312_Table2_ColumnLookup,0),FALSE)
+N("312"),
  IF(VALUE(LEFT($A69,3))=313,VLOOKUP(VALUE(MID($B69,2,1)),_313_Table2,MATCH(MID($B69,1,1),_313_Table2_ColumnLookup,0),FALSE)
+N("313"),
  IF(AND(VALUE(LEFT($A69,3))=314,LEN($B69)=3),VLOOKUP(VALUE(MID($B69,2,2)),_314_Table2,MATCH(MID($B69,1,1),_314_Table2_ColumnLookup,0),FALSE),
  IF(VALUE(LEFT($A69,3))=314,VLOOKUP(VALUE(MID($B69,2,1)),_314_Table2,MATCH(MID($B69,1,1),_314_Table2_ColumnLookup,0),FALSE)
+N("314"),
""))))))))))))))))))))))))</f>
        <v>0</v>
      </c>
      <c r="F69" s="238" t="e">
        <f>IF(AND(VALUE(LEFT($A69,3))=309,LEN($B69)=3),VLOOKUP(VALUE(MID($B69,2,2)),_309_Table3,MATCH(MID($B69,1,1),_309_Table3_ColumnLookup,0),FALSE),
  IF($C69="309 LCR SummaryA",OneYearSCR,IF($C69="309 LCR SummaryB",UltimateSCR,IF(VALUE(LEFT($A69,3))=309,VLOOKUP(VALUE(MID($B69,2,1)),_309_Table3,MATCH(MID($B69,1,1),_309_Table3_ColumnLookup,0),FALSE)
+N("309"),
  IF(VALUE(LEFT($A69,3))=310,VLOOKUP(VALUE(MID($B69,2,1)),_310_Table3,MATCH(MID($B69,1,1),_310_Table3_ColumnLookup,0),FALSE)
+N("310"),
  IF(AND(VALUE(LEFT($A69,3))=311,LEN($I69)=4),VLOOKUP($I69,_311_Table3,MATCH($B69,_311_Table3_ColumnLookup,0),FALSE),
  IF(AND(VALUE(LEFT($A69,3))=311,OR($B69="I2",$B69="J2",$B69="K2",$B69="L2")),VLOOKUP('311'!$G$58,_311_Table3,MATCH(MID($B69,1,1),_311_Table3_ColumnLookup,0),FALSE),
  IF(AND(VALUE(LEFT($A69,3))=311,RIGHT($B69,5)="Total"),VLOOKUP('311'!$G$59,_311_Table3,MATCH(MID($B69,1,1),_311_Table3_ColumnLookup,0),FALSE),
  IF(VALUE(LEFT($A69,3))=311,VLOOKUP(VALUE(MID($B69,2,1)),_311_Table3,MATCH(MID($B69,1,1),_311_Table3_ColumnLookup,0),FALSE)
+N("311"),
  IF(AND(VALUE(LEFT($A69,3))=312,LEFT($G69,10)="Unincepted",$B69="G "),VLOOKUP(" ULO",_312_Table3,MATCH('312'!$N$16,_312_Table3_ColumnLookup,0),FALSE),
  IF(AND(VALUE(LEFT($A69,3))=312,LEFT($G69,10)="Unincepted",$B69="O "),VLOOKUP(" ULO",_312_Table3,MATCH('312'!$V$16,_312_Table3_ColumnLookup,0),FALSE),
  IF(AND(VALUE(LEFT($A69,3))=312,LEFT($G69,10)="Unincepted",$B69="Q "),VLOOKUP(" ULO",_312_Table3,MATCH('312'!$X$16,_312_Table3_ColumnLookup,0),FALSE),
  IF(AND(VALUE(LEFT($A69,3))=312,LEFT($G69,10)="Unincepted"),VLOOKUP(" ULO",_312_Table3,MATCH(LEFT($B69,1),_312_Table3_ColumnLookup,0),FALSE),
  IF(AND(VALUE(LEFT($A69,3))=312,LEFT($G69,5)="Total",$B69="G "),VLOOKUP('312'!$F$80,_312_Table3,MATCH('312'!$N$16,_312_Table3_ColumnLookup,0),FALSE),
  IF(AND(VALUE(LEFT($A69,3))=312,LEFT($G69,5)="Total",$B69="O "),VLOOKUP('312'!$F$80,_312_Table3,MATCH('312'!$V$16,_312_Table3_ColumnLookup,0),FALSE),
  IF(AND(VALUE(LEFT($A69,3))=312,LEFT($G69,5)="Total",$B69="Q "),VLOOKUP('312'!$F$80,_312_Table3,MATCH('312'!$X$16,_312_Table3_ColumnLookup,0),FALSE),
  IF(AND(VALUE(LEFT($A69,3))=312,LEFT($G69,5)="Total"),VLOOKUP('312'!$F$80,_312_Table3,MATCH(LEFT($B69,1),_312_Table3_ColumnLookup,0),FALSE),
  IF(AND(VALUE(LEFT($A69,3))=312,LEN($I69)=4,$B69="G"),VLOOKUP($I69,_312_Table3,MATCH('312'!$N$16,_312_Table3_ColumnLookup,0),FALSE),
  IF(AND(VALUE(LEFT($A69,3))=312,LEN($I69)=4,$B69="O"),VLOOKUP($I69,_312_Table3,MATCH('312'!$V$16,_312_Table3_ColumnLookup,0),FALSE),
  IF(AND(VALUE(LEFT($A69,3))=312,LEN($I69)=4,$B69="Q"),VLOOKUP($I69,_312_Table3,MATCH('312'!$X$16,_312_Table3_ColumnLookup,0),FALSE),
  IF(AND(VALUE(LEFT($A69,3))=312,LEN($I69)=4),VLOOKUP($I69,_312_Table3,MATCH(LEFT($B69,1),_312_Table3_ColumnLookup,0),FALSE)
+N("312"),
  IF(VALUE(LEFT($A69,3))=313,VLOOKUP(VALUE(MID($B69,2,1)),_313_Table3,MATCH(MID($B69,1,1),_313_Table3_ColumnLookup,0),FALSE)
+N("313"),
  IF(AND(VALUE(LEFT($A69,3))=314,LEN($B69)=3),VLOOKUP(VALUE(MID($B69,2,2)),_314_Table3,MATCH(MID($B69,1,1),_314_Table3_ColumnLookup,0),FALSE),
  IF(VALUE(LEFT($A69,3))=314,VLOOKUP(VALUE(MID($B69,2,1)),_314_Table3,MATCH(MID($B69,1,1),_314_Table3_ColumnLookup,0),FALSE)
+N("314"),
""))))))))))))))))))))))))</f>
        <v>#NAME?</v>
      </c>
      <c r="G69" t="s">
        <v>1013</v>
      </c>
      <c r="H69" s="321">
        <f>IFERROR(
IF(ISERROR($D69)=FALSE,$D69,IF(ISERROR($E69)=FALSE,$E69,IF(ISERROR($F69)=FALSE,$F69
+N("012 checkboxes"),
IF(
IF(OR(LEFT($A69,9)="Syndicate",LEFT($A69,12)="NewSyndicate"),VLOOKUP($A69,'012'!$J:$ZW,MATCH("Link to button",'012'!$J$1:$ZW$1,0),0)
+N("309 checkbox"),
IF($C69="309 LCR Summary0",VLOOKUP("Notes990",'309'!$P:$ZZ,MATCH("Link to button",'309'!$P$1:$ZZ$1,0),0)
+N("313 checkboxes"),
IF($C69="313 Financial Information0LcmVsScr",IF($C69="309 LCR Summary0",VLOOKUP("LcmVsScr",'309'!$N:$ZZ,MATCH("Link to button",'309'!$N$1:$ZZ$1,0),0),
IF($C69="313 Financial Information0LcrDocAttached",IF($C69="309 LCR Summary0",VLOOKUP("LcrDocAttached",'309'!$N:$ZZ,MATCH("Link to button",'309'!$N$1:$ZZ$1,0),
0)))))))=1,TRUE,FALSE)
))),"")</f>
        <v>0</v>
      </c>
    </row>
    <row r="70" spans="1:8" customFormat="1">
      <c r="A70" s="237" t="str">
        <f>VLOOKUP($G70,CSVLookups!$B:$R,MATCH(A$1,CSVLookups!$B$1:$R$1,0),FALSE)</f>
        <v>309 LCR Summary</v>
      </c>
      <c r="B70" s="237" t="str">
        <f>VLOOKUP($G70,CSVLookups!$B:$R,MATCH(B$1,CSVLookups!$B$1:$R$1,0),FALSE)</f>
        <v>G11</v>
      </c>
      <c r="C70" s="238" t="str">
        <f t="shared" si="1"/>
        <v>309 LCR SummaryG11</v>
      </c>
      <c r="D70" s="238" t="e">
        <f>IF(AND(VALUE(LEFT($A70,3))=309,LEN($B70)=3),VLOOKUP(VALUE(MID($B70,2,2)),_309_Table1,MATCH(MID($B70,1,1),_309_Table1_ColumnLookup,0),FALSE),
  IF($C70="309 LCR SummaryA",OneYearSCR,IF($C70="309 LCR SummaryB",UltimateSCR,IF(VALUE(LEFT($A70,3))=309,VLOOKUP(VALUE(MID($B70,2,1)),_309_Table1,MATCH(MID($B70,1,1),_309_Table1_ColumnLookup,0),FALSE)
+N("309"),
  IF(VALUE(LEFT($A70,3))=310,VLOOKUP(VALUE(MID($B70,2,1)),_310_Table1,MATCH(MID($B70,1,1),_310_Table1_ColumnLookup,0),FALSE)
+N("310"),
  IF(AND(VALUE(LEFT($A70,3))=311,LEN($I70)=4),VLOOKUP($I70,_311_Table1,MATCH($B70,_311_Table1_ColumnLookup,0),FALSE),
  IF(AND(VALUE(LEFT($A70,3))=311,OR($B70="I2",$B70="J2",$B70="K2",$B70="L2")),VLOOKUP('311'!$G$58,_311_Table1,MATCH(MID($B70,1,1),_311_Table1_ColumnLookup,0),FALSE),
  IF(AND(VALUE(LEFT($A70,3))=311,RIGHT($B70,5)="Total"),VLOOKUP('311'!$G$59,_311_Table1,MATCH(MID($B70,1,1),_311_Table1_ColumnLookup,0),FALSE),
  IF(VALUE(LEFT($A70,3))=311,VLOOKUP(VALUE(MID($B70,2,1)),_311_Table1,MATCH(MID($B70,1,1),_311_Table1_ColumnLookup,0),FALSE)
+N("311"),
  IF(AND(VALUE(LEFT($A70,3))=312,LEFT($G70,10)="Unincepted",$B70="G "),VLOOKUP(" ULO",_312_Table1,MATCH('312'!$N$16,_312_Table1_ColumnLookup,0),FALSE),
  IF(AND(VALUE(LEFT($A70,3))=312,LEFT($G70,10)="Unincepted",$B70="O "),VLOOKUP(" ULO",_312_Table1,MATCH('312'!$V$16,_312_Table1_ColumnLookup,0),FALSE),
  IF(AND(VALUE(LEFT($A70,3))=312,LEFT($G70,10)="Unincepted",$B70="Q "),VLOOKUP(" ULO",_312_Table1,MATCH('312'!$X$16,_312_Table1_ColumnLookup,0),FALSE),
  IF(AND(VALUE(LEFT($A70,3))=312,LEFT($G70,10)="Unincepted"),VLOOKUP(" ULO",_312_Table1,MATCH(LEFT($B70,1),_312_Table1_ColumnLookup,0),FALSE),
  IF(AND(VALUE(LEFT($A70,3))=312,LEFT($G70,5)="Total",$B70="G "),VLOOKUP('312'!$F$80,_312_Table1,MATCH('312'!$N$16,_312_Table1_ColumnLookup,0),FALSE),
  IF(AND(VALUE(LEFT($A70,3))=312,LEFT($G70,5)="Total",$B70="O "),VLOOKUP('312'!$F$80,_312_Table1,MATCH('312'!$V$16,_312_Table1_ColumnLookup,0),FALSE),
  IF(AND(VALUE(LEFT($A70,3))=312,LEFT($G70,5)="Total",$B70="Q "),VLOOKUP('312'!$F$80,_312_Table1,MATCH('312'!$X$16,_312_Table1_ColumnLookup,0),FALSE),
  IF(AND(VALUE(LEFT($A70,3))=312,LEFT($G70,5)="Total"),VLOOKUP('312'!$F$80,_312_Table1,MATCH(LEFT($B70,1),_312_Table1_ColumnLookup,0),FALSE),
  IF(AND(VALUE(LEFT($A70,3))=312,LEN($I70)=4,$B70="G"),VLOOKUP($I70,_312_Table1,MATCH('312'!$N$16,_312_Table1_ColumnLookup,0),FALSE),
  IF(AND(VALUE(LEFT($A70,3))=312,LEN($I70)=4,$B70="O"),VLOOKUP($I70,_312_Table1,MATCH('312'!$V$16,_312_Table1_ColumnLookup,0),FALSE),
  IF(AND(VALUE(LEFT($A70,3))=312,LEN($I70)=4,$B70="Q"),VLOOKUP($I70,_312_Table1,MATCH('312'!$X$16,_312_Table1_ColumnLookup,0),FALSE),
  IF(AND(VALUE(LEFT($A70,3))=312,LEN($I70)=4),VLOOKUP($I70,_312_Table1,MATCH(LEFT($B70,1),_312_Table1_ColumnLookup,0),FALSE)
+N("312"),
  IF(VALUE(LEFT($A70,3))=313,VLOOKUP(VALUE(MID($B70,2,1)),_313_Table1,MATCH(MID($B70,1,1),_313_Table1_ColumnLookup,0),FALSE)
+N("313"),
  IF(AND(VALUE(LEFT($A70,3))=314,LEN($B70)=3),VLOOKUP(VALUE(MID($B70,2,2)),_314_Table1,MATCH(MID($B70,1,1),_314_Table1_ColumnLookup,0),FALSE),
  IF(VALUE(LEFT($A70,3))=314,VLOOKUP(VALUE(MID($B70,2,1)),_314_Table1,MATCH(MID($B70,1,1),_314_Table1_ColumnLookup,0),FALSE)
+N("314"),
""))))))))))))))))))))))))</f>
        <v>#N/A</v>
      </c>
      <c r="E70" s="238">
        <f>IF(AND(VALUE(LEFT($A70,3))=309,LEN($B70)=3),VLOOKUP(VALUE(MID($B70,2,2)),_309_Table2,MATCH(MID($B70,1,1),_309_Table2_ColumnLookup,0),FALSE),
  IF($C70="309 LCR SummaryA",OneYearSCR,IF($C70="309 LCR SummaryB",UltimateSCR,IF(VALUE(LEFT($A70,3))=309,VLOOKUP(VALUE(MID($B70,2,1)),_309_Table2,MATCH(MID($B70,1,1),_309_Table2_ColumnLookup,0),FALSE)
+N("309"),
  IF(VALUE(LEFT($A70,3))=310,VLOOKUP(VALUE(MID($B70,2,1)),_310_Table2,MATCH(MID($B70,1,1),_310_Table2_ColumnLookup,0),FALSE)
+N("310"),
  IF(AND(VALUE(LEFT($A70,3))=311,LEN($I70)=4),VLOOKUP($I70,_311_Table2,MATCH($B70,_311_Table2_ColumnLookup,0),FALSE),
  IF(AND(VALUE(LEFT($A70,3))=311,OR($B70="I2",$B70="J2",$B70="K2",$B70="L2")),VLOOKUP('311'!$G$58,_311_Table2,MATCH(MID($B70,1,1),_311_Table2_ColumnLookup,0),FALSE),
  IF(AND(VALUE(LEFT($A70,3))=311,RIGHT($B70,5)="Total"),VLOOKUP('311'!$G$59,_311_Table2,MATCH(MID($B70,1,1),_311_Table2_ColumnLookup,0),FALSE),
  IF(VALUE(LEFT($A70,3))=311,VLOOKUP(VALUE(MID($B70,2,1)),_311_Table2,MATCH(MID($B70,1,1),_311_Table2_ColumnLookup,0),FALSE)
+N("311"),
  IF(AND(VALUE(LEFT($A70,3))=312,LEFT($G70,10)="Unincepted",$B70="G "),VLOOKUP(" ULO",_312_Table2,MATCH('312'!$N$16,_312_Table2_ColumnLookup,0),FALSE),
  IF(AND(VALUE(LEFT($A70,3))=312,LEFT($G70,10)="Unincepted",$B70="O "),VLOOKUP(" ULO",_312_Table2,MATCH('312'!$V$16,_312_Table2_ColumnLookup,0),FALSE),
  IF(AND(VALUE(LEFT($A70,3))=312,LEFT($G70,10)="Unincepted",$B70="Q "),VLOOKUP(" ULO",_312_Table2,MATCH('312'!$X$16,_312_Table2_ColumnLookup,0),FALSE),
  IF(AND(VALUE(LEFT($A70,3))=312,LEFT($G70,10)="Unincepted"),VLOOKUP(" ULO",_312_Table2,MATCH(LEFT($B70,1),_312_Table2_ColumnLookup,0),FALSE),
  IF(AND(VALUE(LEFT($A70,3))=312,LEFT($G70,5)="Total",$B70="G "),VLOOKUP('312'!$F$80,_312_Table2,MATCH('312'!$N$16,_312_Table2_ColumnLookup,0),FALSE),
  IF(AND(VALUE(LEFT($A70,3))=312,LEFT($G70,5)="Total",$B70="O "),VLOOKUP('312'!$F$80,_312_Table2,MATCH('312'!$V$16,_312_Table2_ColumnLookup,0),FALSE),
  IF(AND(VALUE(LEFT($A70,3))=312,LEFT($G70,5)="Total",$B70="Q "),VLOOKUP('312'!$F$80,_312_Table2,MATCH('312'!$X$16,_312_Table2_ColumnLookup,0),FALSE),
  IF(AND(VALUE(LEFT($A70,3))=312,LEFT($G70,5)="Total"),VLOOKUP('312'!$F$80,_312_Table2,MATCH(LEFT($B70,1),_312_Table2_ColumnLookup,0),FALSE),
  IF(AND(VALUE(LEFT($A70,3))=312,LEN($I70)=4,$B70="G"),VLOOKUP($I70,_312_Table2,MATCH('312'!$N$16,_312_Table2_ColumnLookup,0),FALSE),
  IF(AND(VALUE(LEFT($A70,3))=312,LEN($I70)=4,$B70="O"),VLOOKUP($I70,_312_Table2,MATCH('312'!$V$16,_312_Table2_ColumnLookup,0),FALSE),
  IF(AND(VALUE(LEFT($A70,3))=312,LEN($I70)=4,$B70="Q"),VLOOKUP($I70,_312_Table2,MATCH('312'!$X$16,_312_Table2_ColumnLookup,0),FALSE),
  IF(AND(VALUE(LEFT($A70,3))=312,LEN($I70)=4),VLOOKUP($I70,_312_Table2,MATCH(LEFT($B70,1),_312_Table2_ColumnLookup,0),FALSE)
+N("312"),
  IF(VALUE(LEFT($A70,3))=313,VLOOKUP(VALUE(MID($B70,2,1)),_313_Table2,MATCH(MID($B70,1,1),_313_Table2_ColumnLookup,0),FALSE)
+N("313"),
  IF(AND(VALUE(LEFT($A70,3))=314,LEN($B70)=3),VLOOKUP(VALUE(MID($B70,2,2)),_314_Table2,MATCH(MID($B70,1,1),_314_Table2_ColumnLookup,0),FALSE),
  IF(VALUE(LEFT($A70,3))=314,VLOOKUP(VALUE(MID($B70,2,1)),_314_Table2,MATCH(MID($B70,1,1),_314_Table2_ColumnLookup,0),FALSE)
+N("314"),
""))))))))))))))))))))))))</f>
        <v>0</v>
      </c>
      <c r="F70" s="238" t="e">
        <f>IF(AND(VALUE(LEFT($A70,3))=309,LEN($B70)=3),VLOOKUP(VALUE(MID($B70,2,2)),_309_Table3,MATCH(MID($B70,1,1),_309_Table3_ColumnLookup,0),FALSE),
  IF($C70="309 LCR SummaryA",OneYearSCR,IF($C70="309 LCR SummaryB",UltimateSCR,IF(VALUE(LEFT($A70,3))=309,VLOOKUP(VALUE(MID($B70,2,1)),_309_Table3,MATCH(MID($B70,1,1),_309_Table3_ColumnLookup,0),FALSE)
+N("309"),
  IF(VALUE(LEFT($A70,3))=310,VLOOKUP(VALUE(MID($B70,2,1)),_310_Table3,MATCH(MID($B70,1,1),_310_Table3_ColumnLookup,0),FALSE)
+N("310"),
  IF(AND(VALUE(LEFT($A70,3))=311,LEN($I70)=4),VLOOKUP($I70,_311_Table3,MATCH($B70,_311_Table3_ColumnLookup,0),FALSE),
  IF(AND(VALUE(LEFT($A70,3))=311,OR($B70="I2",$B70="J2",$B70="K2",$B70="L2")),VLOOKUP('311'!$G$58,_311_Table3,MATCH(MID($B70,1,1),_311_Table3_ColumnLookup,0),FALSE),
  IF(AND(VALUE(LEFT($A70,3))=311,RIGHT($B70,5)="Total"),VLOOKUP('311'!$G$59,_311_Table3,MATCH(MID($B70,1,1),_311_Table3_ColumnLookup,0),FALSE),
  IF(VALUE(LEFT($A70,3))=311,VLOOKUP(VALUE(MID($B70,2,1)),_311_Table3,MATCH(MID($B70,1,1),_311_Table3_ColumnLookup,0),FALSE)
+N("311"),
  IF(AND(VALUE(LEFT($A70,3))=312,LEFT($G70,10)="Unincepted",$B70="G "),VLOOKUP(" ULO",_312_Table3,MATCH('312'!$N$16,_312_Table3_ColumnLookup,0),FALSE),
  IF(AND(VALUE(LEFT($A70,3))=312,LEFT($G70,10)="Unincepted",$B70="O "),VLOOKUP(" ULO",_312_Table3,MATCH('312'!$V$16,_312_Table3_ColumnLookup,0),FALSE),
  IF(AND(VALUE(LEFT($A70,3))=312,LEFT($G70,10)="Unincepted",$B70="Q "),VLOOKUP(" ULO",_312_Table3,MATCH('312'!$X$16,_312_Table3_ColumnLookup,0),FALSE),
  IF(AND(VALUE(LEFT($A70,3))=312,LEFT($G70,10)="Unincepted"),VLOOKUP(" ULO",_312_Table3,MATCH(LEFT($B70,1),_312_Table3_ColumnLookup,0),FALSE),
  IF(AND(VALUE(LEFT($A70,3))=312,LEFT($G70,5)="Total",$B70="G "),VLOOKUP('312'!$F$80,_312_Table3,MATCH('312'!$N$16,_312_Table3_ColumnLookup,0),FALSE),
  IF(AND(VALUE(LEFT($A70,3))=312,LEFT($G70,5)="Total",$B70="O "),VLOOKUP('312'!$F$80,_312_Table3,MATCH('312'!$V$16,_312_Table3_ColumnLookup,0),FALSE),
  IF(AND(VALUE(LEFT($A70,3))=312,LEFT($G70,5)="Total",$B70="Q "),VLOOKUP('312'!$F$80,_312_Table3,MATCH('312'!$X$16,_312_Table3_ColumnLookup,0),FALSE),
  IF(AND(VALUE(LEFT($A70,3))=312,LEFT($G70,5)="Total"),VLOOKUP('312'!$F$80,_312_Table3,MATCH(LEFT($B70,1),_312_Table3_ColumnLookup,0),FALSE),
  IF(AND(VALUE(LEFT($A70,3))=312,LEN($I70)=4,$B70="G"),VLOOKUP($I70,_312_Table3,MATCH('312'!$N$16,_312_Table3_ColumnLookup,0),FALSE),
  IF(AND(VALUE(LEFT($A70,3))=312,LEN($I70)=4,$B70="O"),VLOOKUP($I70,_312_Table3,MATCH('312'!$V$16,_312_Table3_ColumnLookup,0),FALSE),
  IF(AND(VALUE(LEFT($A70,3))=312,LEN($I70)=4,$B70="Q"),VLOOKUP($I70,_312_Table3,MATCH('312'!$X$16,_312_Table3_ColumnLookup,0),FALSE),
  IF(AND(VALUE(LEFT($A70,3))=312,LEN($I70)=4),VLOOKUP($I70,_312_Table3,MATCH(LEFT($B70,1),_312_Table3_ColumnLookup,0),FALSE)
+N("312"),
  IF(VALUE(LEFT($A70,3))=313,VLOOKUP(VALUE(MID($B70,2,1)),_313_Table3,MATCH(MID($B70,1,1),_313_Table3_ColumnLookup,0),FALSE)
+N("313"),
  IF(AND(VALUE(LEFT($A70,3))=314,LEN($B70)=3),VLOOKUP(VALUE(MID($B70,2,2)),_314_Table3,MATCH(MID($B70,1,1),_314_Table3_ColumnLookup,0),FALSE),
  IF(VALUE(LEFT($A70,3))=314,VLOOKUP(VALUE(MID($B70,2,1)),_314_Table3,MATCH(MID($B70,1,1),_314_Table3_ColumnLookup,0),FALSE)
+N("314"),
""))))))))))))))))))))))))</f>
        <v>#NAME?</v>
      </c>
      <c r="G70" t="s">
        <v>1016</v>
      </c>
      <c r="H70" s="321">
        <f>IFERROR(
IF(ISERROR($D70)=FALSE,$D70,IF(ISERROR($E70)=FALSE,$E70,IF(ISERROR($F70)=FALSE,$F70
+N("012 checkboxes"),
IF(
IF(OR(LEFT($A70,9)="Syndicate",LEFT($A70,12)="NewSyndicate"),VLOOKUP($A70,'012'!$J:$ZW,MATCH("Link to button",'012'!$J$1:$ZW$1,0),0)
+N("309 checkbox"),
IF($C70="309 LCR Summary0",VLOOKUP("Notes990",'309'!$P:$ZZ,MATCH("Link to button",'309'!$P$1:$ZZ$1,0),0)
+N("313 checkboxes"),
IF($C70="313 Financial Information0LcmVsScr",IF($C70="309 LCR Summary0",VLOOKUP("LcmVsScr",'309'!$N:$ZZ,MATCH("Link to button",'309'!$N$1:$ZZ$1,0),0),
IF($C70="313 Financial Information0LcrDocAttached",IF($C70="309 LCR Summary0",VLOOKUP("LcrDocAttached",'309'!$N:$ZZ,MATCH("Link to button",'309'!$N$1:$ZZ$1,0),
0)))))))=1,TRUE,FALSE)
))),"")</f>
        <v>0</v>
      </c>
    </row>
    <row r="71" spans="1:8" customFormat="1">
      <c r="A71" s="237" t="str">
        <f>VLOOKUP($G71,CSVLookups!$B:$R,MATCH(A$1,CSVLookups!$B$1:$R$1,0),FALSE)</f>
        <v>309 LCR Summary</v>
      </c>
      <c r="B71" s="237">
        <f>VLOOKUP($G71,CSVLookups!$B:$R,MATCH(B$1,CSVLookups!$B$1:$R$1,0),FALSE)</f>
        <v>0</v>
      </c>
      <c r="C71" s="238" t="str">
        <f t="shared" si="1"/>
        <v>309 LCR Summary0</v>
      </c>
      <c r="D71" s="238" t="e">
        <f>IF(AND(VALUE(LEFT($A71,3))=309,LEN($B71)=3),VLOOKUP(VALUE(MID($B71,2,2)),_309_Table1,MATCH(MID($B71,1,1),_309_Table1_ColumnLookup,0),FALSE),
  IF($C71="309 LCR SummaryA",OneYearSCR,IF($C71="309 LCR SummaryB",UltimateSCR,IF(VALUE(LEFT($A71,3))=309,VLOOKUP(VALUE(MID($B71,2,1)),_309_Table1,MATCH(MID($B71,1,1),_309_Table1_ColumnLookup,0),FALSE)
+N("309"),
  IF(VALUE(LEFT($A71,3))=310,VLOOKUP(VALUE(MID($B71,2,1)),_310_Table1,MATCH(MID($B71,1,1),_310_Table1_ColumnLookup,0),FALSE)
+N("310"),
  IF(AND(VALUE(LEFT($A71,3))=311,LEN($I71)=4),VLOOKUP($I71,_311_Table1,MATCH($B71,_311_Table1_ColumnLookup,0),FALSE),
  IF(AND(VALUE(LEFT($A71,3))=311,OR($B71="I2",$B71="J2",$B71="K2",$B71="L2")),VLOOKUP('311'!$G$58,_311_Table1,MATCH(MID($B71,1,1),_311_Table1_ColumnLookup,0),FALSE),
  IF(AND(VALUE(LEFT($A71,3))=311,RIGHT($B71,5)="Total"),VLOOKUP('311'!$G$59,_311_Table1,MATCH(MID($B71,1,1),_311_Table1_ColumnLookup,0),FALSE),
  IF(VALUE(LEFT($A71,3))=311,VLOOKUP(VALUE(MID($B71,2,1)),_311_Table1,MATCH(MID($B71,1,1),_311_Table1_ColumnLookup,0),FALSE)
+N("311"),
  IF(AND(VALUE(LEFT($A71,3))=312,LEFT($G71,10)="Unincepted",$B71="G "),VLOOKUP(" ULO",_312_Table1,MATCH('312'!$N$16,_312_Table1_ColumnLookup,0),FALSE),
  IF(AND(VALUE(LEFT($A71,3))=312,LEFT($G71,10)="Unincepted",$B71="O "),VLOOKUP(" ULO",_312_Table1,MATCH('312'!$V$16,_312_Table1_ColumnLookup,0),FALSE),
  IF(AND(VALUE(LEFT($A71,3))=312,LEFT($G71,10)="Unincepted",$B71="Q "),VLOOKUP(" ULO",_312_Table1,MATCH('312'!$X$16,_312_Table1_ColumnLookup,0),FALSE),
  IF(AND(VALUE(LEFT($A71,3))=312,LEFT($G71,10)="Unincepted"),VLOOKUP(" ULO",_312_Table1,MATCH(LEFT($B71,1),_312_Table1_ColumnLookup,0),FALSE),
  IF(AND(VALUE(LEFT($A71,3))=312,LEFT($G71,5)="Total",$B71="G "),VLOOKUP('312'!$F$80,_312_Table1,MATCH('312'!$N$16,_312_Table1_ColumnLookup,0),FALSE),
  IF(AND(VALUE(LEFT($A71,3))=312,LEFT($G71,5)="Total",$B71="O "),VLOOKUP('312'!$F$80,_312_Table1,MATCH('312'!$V$16,_312_Table1_ColumnLookup,0),FALSE),
  IF(AND(VALUE(LEFT($A71,3))=312,LEFT($G71,5)="Total",$B71="Q "),VLOOKUP('312'!$F$80,_312_Table1,MATCH('312'!$X$16,_312_Table1_ColumnLookup,0),FALSE),
  IF(AND(VALUE(LEFT($A71,3))=312,LEFT($G71,5)="Total"),VLOOKUP('312'!$F$80,_312_Table1,MATCH(LEFT($B71,1),_312_Table1_ColumnLookup,0),FALSE),
  IF(AND(VALUE(LEFT($A71,3))=312,LEN($I71)=4,$B71="G"),VLOOKUP($I71,_312_Table1,MATCH('312'!$N$16,_312_Table1_ColumnLookup,0),FALSE),
  IF(AND(VALUE(LEFT($A71,3))=312,LEN($I71)=4,$B71="O"),VLOOKUP($I71,_312_Table1,MATCH('312'!$V$16,_312_Table1_ColumnLookup,0),FALSE),
  IF(AND(VALUE(LEFT($A71,3))=312,LEN($I71)=4,$B71="Q"),VLOOKUP($I71,_312_Table1,MATCH('312'!$X$16,_312_Table1_ColumnLookup,0),FALSE),
  IF(AND(VALUE(LEFT($A71,3))=312,LEN($I71)=4),VLOOKUP($I71,_312_Table1,MATCH(LEFT($B71,1),_312_Table1_ColumnLookup,0),FALSE)
+N("312"),
  IF(VALUE(LEFT($A71,3))=313,VLOOKUP(VALUE(MID($B71,2,1)),_313_Table1,MATCH(MID($B71,1,1),_313_Table1_ColumnLookup,0),FALSE)
+N("313"),
  IF(AND(VALUE(LEFT($A71,3))=314,LEN($B71)=3),VLOOKUP(VALUE(MID($B71,2,2)),_314_Table1,MATCH(MID($B71,1,1),_314_Table1_ColumnLookup,0),FALSE),
  IF(VALUE(LEFT($A71,3))=314,VLOOKUP(VALUE(MID($B71,2,1)),_314_Table1,MATCH(MID($B71,1,1),_314_Table1_ColumnLookup,0),FALSE)
+N("314"),
""))))))))))))))))))))))))</f>
        <v>#VALUE!</v>
      </c>
      <c r="E71" s="238" t="e">
        <f>IF(AND(VALUE(LEFT($A71,3))=309,LEN($B71)=3),VLOOKUP(VALUE(MID($B71,2,2)),_309_Table2,MATCH(MID($B71,1,1),_309_Table2_ColumnLookup,0),FALSE),
  IF($C71="309 LCR SummaryA",OneYearSCR,IF($C71="309 LCR SummaryB",UltimateSCR,IF(VALUE(LEFT($A71,3))=309,VLOOKUP(VALUE(MID($B71,2,1)),_309_Table2,MATCH(MID($B71,1,1),_309_Table2_ColumnLookup,0),FALSE)
+N("309"),
  IF(VALUE(LEFT($A71,3))=310,VLOOKUP(VALUE(MID($B71,2,1)),_310_Table2,MATCH(MID($B71,1,1),_310_Table2_ColumnLookup,0),FALSE)
+N("310"),
  IF(AND(VALUE(LEFT($A71,3))=311,LEN($I71)=4),VLOOKUP($I71,_311_Table2,MATCH($B71,_311_Table2_ColumnLookup,0),FALSE),
  IF(AND(VALUE(LEFT($A71,3))=311,OR($B71="I2",$B71="J2",$B71="K2",$B71="L2")),VLOOKUP('311'!$G$58,_311_Table2,MATCH(MID($B71,1,1),_311_Table2_ColumnLookup,0),FALSE),
  IF(AND(VALUE(LEFT($A71,3))=311,RIGHT($B71,5)="Total"),VLOOKUP('311'!$G$59,_311_Table2,MATCH(MID($B71,1,1),_311_Table2_ColumnLookup,0),FALSE),
  IF(VALUE(LEFT($A71,3))=311,VLOOKUP(VALUE(MID($B71,2,1)),_311_Table2,MATCH(MID($B71,1,1),_311_Table2_ColumnLookup,0),FALSE)
+N("311"),
  IF(AND(VALUE(LEFT($A71,3))=312,LEFT($G71,10)="Unincepted",$B71="G "),VLOOKUP(" ULO",_312_Table2,MATCH('312'!$N$16,_312_Table2_ColumnLookup,0),FALSE),
  IF(AND(VALUE(LEFT($A71,3))=312,LEFT($G71,10)="Unincepted",$B71="O "),VLOOKUP(" ULO",_312_Table2,MATCH('312'!$V$16,_312_Table2_ColumnLookup,0),FALSE),
  IF(AND(VALUE(LEFT($A71,3))=312,LEFT($G71,10)="Unincepted",$B71="Q "),VLOOKUP(" ULO",_312_Table2,MATCH('312'!$X$16,_312_Table2_ColumnLookup,0),FALSE),
  IF(AND(VALUE(LEFT($A71,3))=312,LEFT($G71,10)="Unincepted"),VLOOKUP(" ULO",_312_Table2,MATCH(LEFT($B71,1),_312_Table2_ColumnLookup,0),FALSE),
  IF(AND(VALUE(LEFT($A71,3))=312,LEFT($G71,5)="Total",$B71="G "),VLOOKUP('312'!$F$80,_312_Table2,MATCH('312'!$N$16,_312_Table2_ColumnLookup,0),FALSE),
  IF(AND(VALUE(LEFT($A71,3))=312,LEFT($G71,5)="Total",$B71="O "),VLOOKUP('312'!$F$80,_312_Table2,MATCH('312'!$V$16,_312_Table2_ColumnLookup,0),FALSE),
  IF(AND(VALUE(LEFT($A71,3))=312,LEFT($G71,5)="Total",$B71="Q "),VLOOKUP('312'!$F$80,_312_Table2,MATCH('312'!$X$16,_312_Table2_ColumnLookup,0),FALSE),
  IF(AND(VALUE(LEFT($A71,3))=312,LEFT($G71,5)="Total"),VLOOKUP('312'!$F$80,_312_Table2,MATCH(LEFT($B71,1),_312_Table2_ColumnLookup,0),FALSE),
  IF(AND(VALUE(LEFT($A71,3))=312,LEN($I71)=4,$B71="G"),VLOOKUP($I71,_312_Table2,MATCH('312'!$N$16,_312_Table2_ColumnLookup,0),FALSE),
  IF(AND(VALUE(LEFT($A71,3))=312,LEN($I71)=4,$B71="O"),VLOOKUP($I71,_312_Table2,MATCH('312'!$V$16,_312_Table2_ColumnLookup,0),FALSE),
  IF(AND(VALUE(LEFT($A71,3))=312,LEN($I71)=4,$B71="Q"),VLOOKUP($I71,_312_Table2,MATCH('312'!$X$16,_312_Table2_ColumnLookup,0),FALSE),
  IF(AND(VALUE(LEFT($A71,3))=312,LEN($I71)=4),VLOOKUP($I71,_312_Table2,MATCH(LEFT($B71,1),_312_Table2_ColumnLookup,0),FALSE)
+N("312"),
  IF(VALUE(LEFT($A71,3))=313,VLOOKUP(VALUE(MID($B71,2,1)),_313_Table2,MATCH(MID($B71,1,1),_313_Table2_ColumnLookup,0),FALSE)
+N("313"),
  IF(AND(VALUE(LEFT($A71,3))=314,LEN($B71)=3),VLOOKUP(VALUE(MID($B71,2,2)),_314_Table2,MATCH(MID($B71,1,1),_314_Table2_ColumnLookup,0),FALSE),
  IF(VALUE(LEFT($A71,3))=314,VLOOKUP(VALUE(MID($B71,2,1)),_314_Table2,MATCH(MID($B71,1,1),_314_Table2_ColumnLookup,0),FALSE)
+N("314"),
""))))))))))))))))))))))))</f>
        <v>#VALUE!</v>
      </c>
      <c r="F71" s="238" t="e">
        <f>IF(AND(VALUE(LEFT($A71,3))=309,LEN($B71)=3),VLOOKUP(VALUE(MID($B71,2,2)),_309_Table3,MATCH(MID($B71,1,1),_309_Table3_ColumnLookup,0),FALSE),
  IF($C71="309 LCR SummaryA",OneYearSCR,IF($C71="309 LCR SummaryB",UltimateSCR,IF(VALUE(LEFT($A71,3))=309,VLOOKUP(VALUE(MID($B71,2,1)),_309_Table3,MATCH(MID($B71,1,1),_309_Table3_ColumnLookup,0),FALSE)
+N("309"),
  IF(VALUE(LEFT($A71,3))=310,VLOOKUP(VALUE(MID($B71,2,1)),_310_Table3,MATCH(MID($B71,1,1),_310_Table3_ColumnLookup,0),FALSE)
+N("310"),
  IF(AND(VALUE(LEFT($A71,3))=311,LEN($I71)=4),VLOOKUP($I71,_311_Table3,MATCH($B71,_311_Table3_ColumnLookup,0),FALSE),
  IF(AND(VALUE(LEFT($A71,3))=311,OR($B71="I2",$B71="J2",$B71="K2",$B71="L2")),VLOOKUP('311'!$G$58,_311_Table3,MATCH(MID($B71,1,1),_311_Table3_ColumnLookup,0),FALSE),
  IF(AND(VALUE(LEFT($A71,3))=311,RIGHT($B71,5)="Total"),VLOOKUP('311'!$G$59,_311_Table3,MATCH(MID($B71,1,1),_311_Table3_ColumnLookup,0),FALSE),
  IF(VALUE(LEFT($A71,3))=311,VLOOKUP(VALUE(MID($B71,2,1)),_311_Table3,MATCH(MID($B71,1,1),_311_Table3_ColumnLookup,0),FALSE)
+N("311"),
  IF(AND(VALUE(LEFT($A71,3))=312,LEFT($G71,10)="Unincepted",$B71="G "),VLOOKUP(" ULO",_312_Table3,MATCH('312'!$N$16,_312_Table3_ColumnLookup,0),FALSE),
  IF(AND(VALUE(LEFT($A71,3))=312,LEFT($G71,10)="Unincepted",$B71="O "),VLOOKUP(" ULO",_312_Table3,MATCH('312'!$V$16,_312_Table3_ColumnLookup,0),FALSE),
  IF(AND(VALUE(LEFT($A71,3))=312,LEFT($G71,10)="Unincepted",$B71="Q "),VLOOKUP(" ULO",_312_Table3,MATCH('312'!$X$16,_312_Table3_ColumnLookup,0),FALSE),
  IF(AND(VALUE(LEFT($A71,3))=312,LEFT($G71,10)="Unincepted"),VLOOKUP(" ULO",_312_Table3,MATCH(LEFT($B71,1),_312_Table3_ColumnLookup,0),FALSE),
  IF(AND(VALUE(LEFT($A71,3))=312,LEFT($G71,5)="Total",$B71="G "),VLOOKUP('312'!$F$80,_312_Table3,MATCH('312'!$N$16,_312_Table3_ColumnLookup,0),FALSE),
  IF(AND(VALUE(LEFT($A71,3))=312,LEFT($G71,5)="Total",$B71="O "),VLOOKUP('312'!$F$80,_312_Table3,MATCH('312'!$V$16,_312_Table3_ColumnLookup,0),FALSE),
  IF(AND(VALUE(LEFT($A71,3))=312,LEFT($G71,5)="Total",$B71="Q "),VLOOKUP('312'!$F$80,_312_Table3,MATCH('312'!$X$16,_312_Table3_ColumnLookup,0),FALSE),
  IF(AND(VALUE(LEFT($A71,3))=312,LEFT($G71,5)="Total"),VLOOKUP('312'!$F$80,_312_Table3,MATCH(LEFT($B71,1),_312_Table3_ColumnLookup,0),FALSE),
  IF(AND(VALUE(LEFT($A71,3))=312,LEN($I71)=4,$B71="G"),VLOOKUP($I71,_312_Table3,MATCH('312'!$N$16,_312_Table3_ColumnLookup,0),FALSE),
  IF(AND(VALUE(LEFT($A71,3))=312,LEN($I71)=4,$B71="O"),VLOOKUP($I71,_312_Table3,MATCH('312'!$V$16,_312_Table3_ColumnLookup,0),FALSE),
  IF(AND(VALUE(LEFT($A71,3))=312,LEN($I71)=4,$B71="Q"),VLOOKUP($I71,_312_Table3,MATCH('312'!$X$16,_312_Table3_ColumnLookup,0),FALSE),
  IF(AND(VALUE(LEFT($A71,3))=312,LEN($I71)=4),VLOOKUP($I71,_312_Table3,MATCH(LEFT($B71,1),_312_Table3_ColumnLookup,0),FALSE)
+N("312"),
  IF(VALUE(LEFT($A71,3))=313,VLOOKUP(VALUE(MID($B71,2,1)),_313_Table3,MATCH(MID($B71,1,1),_313_Table3_ColumnLookup,0),FALSE)
+N("313"),
  IF(AND(VALUE(LEFT($A71,3))=314,LEN($B71)=3),VLOOKUP(VALUE(MID($B71,2,2)),_314_Table3,MATCH(MID($B71,1,1),_314_Table3_ColumnLookup,0),FALSE),
  IF(VALUE(LEFT($A71,3))=314,VLOOKUP(VALUE(MID($B71,2,1)),_314_Table3,MATCH(MID($B71,1,1),_314_Table3_ColumnLookup,0),FALSE)
+N("314"),
""))))))))))))))))))))))))</f>
        <v>#VALUE!</v>
      </c>
      <c r="G71" t="s">
        <v>1018</v>
      </c>
      <c r="H71" s="321" t="b">
        <f>IFERROR(
IF(ISERROR($D71)=FALSE,$D71,IF(ISERROR($E71)=FALSE,$E71,IF(ISERROR($F71)=FALSE,$F71
+N("012 checkboxes"),
IF(
IF(OR(LEFT($A71,9)="Syndicate",LEFT($A71,12)="NewSyndicate"),VLOOKUP($A71,'012'!$J:$ZW,MATCH("Link to button",'012'!$J$1:$ZW$1,0),0)
+N("309 checkbox"),
IF($C71="309 LCR Summary0",VLOOKUP("Notes990",'309'!$P:$ZZ,MATCH("Link to button",'309'!$P$1:$ZZ$1,0),0)
+N("313 checkboxes"),
IF($C71="313 Financial Information0LcmVsScr",IF($C71="309 LCR Summary0",VLOOKUP("LcmVsScr",'309'!$N:$ZZ,MATCH("Link to button",'309'!$N$1:$ZZ$1,0),0),
IF($C71="313 Financial Information0LcrDocAttached",IF($C71="309 LCR Summary0",VLOOKUP("LcrDocAttached",'309'!$N:$ZZ,MATCH("Link to button",'309'!$N$1:$ZZ$1,0),
0)))))))=1,TRUE,FALSE)
))),"")</f>
        <v>0</v>
      </c>
    </row>
    <row r="72" spans="1:8" customFormat="1">
      <c r="A72" s="237" t="str">
        <f>VLOOKUP($G72,CSVLookups!$B:$R,MATCH(A$1,CSVLookups!$B$1:$R$1,0),FALSE)</f>
        <v>310 Balance Sheet Distributions</v>
      </c>
      <c r="B72" s="237" t="str">
        <f>VLOOKUP($G72,CSVLookups!$B:$R,MATCH(B$1,CSVLookups!$B$1:$R$1,0),FALSE)</f>
        <v>A1</v>
      </c>
      <c r="C72" s="238" t="str">
        <f t="shared" si="1"/>
        <v>310 Balance Sheet DistributionsA1</v>
      </c>
      <c r="D72" s="238">
        <f>IF(AND(VALUE(LEFT($A72,3))=309,LEN($B72)=3),VLOOKUP(VALUE(MID($B72,2,2)),_309_Table1,MATCH(MID($B72,1,1),_309_Table1_ColumnLookup,0),FALSE),
  IF($C72="309 LCR SummaryA",OneYearSCR,IF($C72="309 LCR SummaryB",UltimateSCR,IF(VALUE(LEFT($A72,3))=309,VLOOKUP(VALUE(MID($B72,2,1)),_309_Table1,MATCH(MID($B72,1,1),_309_Table1_ColumnLookup,0),FALSE)
+N("309"),
  IF(VALUE(LEFT($A72,3))=310,VLOOKUP(VALUE(MID($B72,2,1)),_310_Table1,MATCH(MID($B72,1,1),_310_Table1_ColumnLookup,0),FALSE)
+N("310"),
  IF(AND(VALUE(LEFT($A72,3))=311,LEN($I72)=4),VLOOKUP($I72,_311_Table1,MATCH($B72,_311_Table1_ColumnLookup,0),FALSE),
  IF(AND(VALUE(LEFT($A72,3))=311,OR($B72="I2",$B72="J2",$B72="K2",$B72="L2")),VLOOKUP('311'!$G$58,_311_Table1,MATCH(MID($B72,1,1),_311_Table1_ColumnLookup,0),FALSE),
  IF(AND(VALUE(LEFT($A72,3))=311,RIGHT($B72,5)="Total"),VLOOKUP('311'!$G$59,_311_Table1,MATCH(MID($B72,1,1),_311_Table1_ColumnLookup,0),FALSE),
  IF(VALUE(LEFT($A72,3))=311,VLOOKUP(VALUE(MID($B72,2,1)),_311_Table1,MATCH(MID($B72,1,1),_311_Table1_ColumnLookup,0),FALSE)
+N("311"),
  IF(AND(VALUE(LEFT($A72,3))=312,LEFT($G72,10)="Unincepted",$B72="G "),VLOOKUP(" ULO",_312_Table1,MATCH('312'!$N$16,_312_Table1_ColumnLookup,0),FALSE),
  IF(AND(VALUE(LEFT($A72,3))=312,LEFT($G72,10)="Unincepted",$B72="O "),VLOOKUP(" ULO",_312_Table1,MATCH('312'!$V$16,_312_Table1_ColumnLookup,0),FALSE),
  IF(AND(VALUE(LEFT($A72,3))=312,LEFT($G72,10)="Unincepted",$B72="Q "),VLOOKUP(" ULO",_312_Table1,MATCH('312'!$X$16,_312_Table1_ColumnLookup,0),FALSE),
  IF(AND(VALUE(LEFT($A72,3))=312,LEFT($G72,10)="Unincepted"),VLOOKUP(" ULO",_312_Table1,MATCH(LEFT($B72,1),_312_Table1_ColumnLookup,0),FALSE),
  IF(AND(VALUE(LEFT($A72,3))=312,LEFT($G72,5)="Total",$B72="G "),VLOOKUP('312'!$F$80,_312_Table1,MATCH('312'!$N$16,_312_Table1_ColumnLookup,0),FALSE),
  IF(AND(VALUE(LEFT($A72,3))=312,LEFT($G72,5)="Total",$B72="O "),VLOOKUP('312'!$F$80,_312_Table1,MATCH('312'!$V$16,_312_Table1_ColumnLookup,0),FALSE),
  IF(AND(VALUE(LEFT($A72,3))=312,LEFT($G72,5)="Total",$B72="Q "),VLOOKUP('312'!$F$80,_312_Table1,MATCH('312'!$X$16,_312_Table1_ColumnLookup,0),FALSE),
  IF(AND(VALUE(LEFT($A72,3))=312,LEFT($G72,5)="Total"),VLOOKUP('312'!$F$80,_312_Table1,MATCH(LEFT($B72,1),_312_Table1_ColumnLookup,0),FALSE),
  IF(AND(VALUE(LEFT($A72,3))=312,LEN($I72)=4,$B72="G"),VLOOKUP($I72,_312_Table1,MATCH('312'!$N$16,_312_Table1_ColumnLookup,0),FALSE),
  IF(AND(VALUE(LEFT($A72,3))=312,LEN($I72)=4,$B72="O"),VLOOKUP($I72,_312_Table1,MATCH('312'!$V$16,_312_Table1_ColumnLookup,0),FALSE),
  IF(AND(VALUE(LEFT($A72,3))=312,LEN($I72)=4,$B72="Q"),VLOOKUP($I72,_312_Table1,MATCH('312'!$X$16,_312_Table1_ColumnLookup,0),FALSE),
  IF(AND(VALUE(LEFT($A72,3))=312,LEN($I72)=4),VLOOKUP($I72,_312_Table1,MATCH(LEFT($B72,1),_312_Table1_ColumnLookup,0),FALSE)
+N("312"),
  IF(VALUE(LEFT($A72,3))=313,VLOOKUP(VALUE(MID($B72,2,1)),_313_Table1,MATCH(MID($B72,1,1),_313_Table1_ColumnLookup,0),FALSE)
+N("313"),
  IF(AND(VALUE(LEFT($A72,3))=314,LEN($B72)=3),VLOOKUP(VALUE(MID($B72,2,2)),_314_Table1,MATCH(MID($B72,1,1),_314_Table1_ColumnLookup,0),FALSE),
  IF(VALUE(LEFT($A72,3))=314,VLOOKUP(VALUE(MID($B72,2,1)),_314_Table1,MATCH(MID($B72,1,1),_314_Table1_ColumnLookup,0),FALSE)
+N("314"),
""))))))))))))))))))))))))</f>
        <v>0</v>
      </c>
      <c r="E72" s="238" t="e">
        <f>IF(AND(VALUE(LEFT($A72,3))=309,LEN($B72)=3),VLOOKUP(VALUE(MID($B72,2,2)),_309_Table2,MATCH(MID($B72,1,1),_309_Table2_ColumnLookup,0),FALSE),
  IF($C72="309 LCR SummaryA",OneYearSCR,IF($C72="309 LCR SummaryB",UltimateSCR,IF(VALUE(LEFT($A72,3))=309,VLOOKUP(VALUE(MID($B72,2,1)),_309_Table2,MATCH(MID($B72,1,1),_309_Table2_ColumnLookup,0),FALSE)
+N("309"),
  IF(VALUE(LEFT($A72,3))=310,VLOOKUP(VALUE(MID($B72,2,1)),_310_Table2,MATCH(MID($B72,1,1),_310_Table2_ColumnLookup,0),FALSE)
+N("310"),
  IF(AND(VALUE(LEFT($A72,3))=311,LEN($I72)=4),VLOOKUP($I72,_311_Table2,MATCH($B72,_311_Table2_ColumnLookup,0),FALSE),
  IF(AND(VALUE(LEFT($A72,3))=311,OR($B72="I2",$B72="J2",$B72="K2",$B72="L2")),VLOOKUP('311'!$G$58,_311_Table2,MATCH(MID($B72,1,1),_311_Table2_ColumnLookup,0),FALSE),
  IF(AND(VALUE(LEFT($A72,3))=311,RIGHT($B72,5)="Total"),VLOOKUP('311'!$G$59,_311_Table2,MATCH(MID($B72,1,1),_311_Table2_ColumnLookup,0),FALSE),
  IF(VALUE(LEFT($A72,3))=311,VLOOKUP(VALUE(MID($B72,2,1)),_311_Table2,MATCH(MID($B72,1,1),_311_Table2_ColumnLookup,0),FALSE)
+N("311"),
  IF(AND(VALUE(LEFT($A72,3))=312,LEFT($G72,10)="Unincepted",$B72="G "),VLOOKUP(" ULO",_312_Table2,MATCH('312'!$N$16,_312_Table2_ColumnLookup,0),FALSE),
  IF(AND(VALUE(LEFT($A72,3))=312,LEFT($G72,10)="Unincepted",$B72="O "),VLOOKUP(" ULO",_312_Table2,MATCH('312'!$V$16,_312_Table2_ColumnLookup,0),FALSE),
  IF(AND(VALUE(LEFT($A72,3))=312,LEFT($G72,10)="Unincepted",$B72="Q "),VLOOKUP(" ULO",_312_Table2,MATCH('312'!$X$16,_312_Table2_ColumnLookup,0),FALSE),
  IF(AND(VALUE(LEFT($A72,3))=312,LEFT($G72,10)="Unincepted"),VLOOKUP(" ULO",_312_Table2,MATCH(LEFT($B72,1),_312_Table2_ColumnLookup,0),FALSE),
  IF(AND(VALUE(LEFT($A72,3))=312,LEFT($G72,5)="Total",$B72="G "),VLOOKUP('312'!$F$80,_312_Table2,MATCH('312'!$N$16,_312_Table2_ColumnLookup,0),FALSE),
  IF(AND(VALUE(LEFT($A72,3))=312,LEFT($G72,5)="Total",$B72="O "),VLOOKUP('312'!$F$80,_312_Table2,MATCH('312'!$V$16,_312_Table2_ColumnLookup,0),FALSE),
  IF(AND(VALUE(LEFT($A72,3))=312,LEFT($G72,5)="Total",$B72="Q "),VLOOKUP('312'!$F$80,_312_Table2,MATCH('312'!$X$16,_312_Table2_ColumnLookup,0),FALSE),
  IF(AND(VALUE(LEFT($A72,3))=312,LEFT($G72,5)="Total"),VLOOKUP('312'!$F$80,_312_Table2,MATCH(LEFT($B72,1),_312_Table2_ColumnLookup,0),FALSE),
  IF(AND(VALUE(LEFT($A72,3))=312,LEN($I72)=4,$B72="G"),VLOOKUP($I72,_312_Table2,MATCH('312'!$N$16,_312_Table2_ColumnLookup,0),FALSE),
  IF(AND(VALUE(LEFT($A72,3))=312,LEN($I72)=4,$B72="O"),VLOOKUP($I72,_312_Table2,MATCH('312'!$V$16,_312_Table2_ColumnLookup,0),FALSE),
  IF(AND(VALUE(LEFT($A72,3))=312,LEN($I72)=4,$B72="Q"),VLOOKUP($I72,_312_Table2,MATCH('312'!$X$16,_312_Table2_ColumnLookup,0),FALSE),
  IF(AND(VALUE(LEFT($A72,3))=312,LEN($I72)=4),VLOOKUP($I72,_312_Table2,MATCH(LEFT($B72,1),_312_Table2_ColumnLookup,0),FALSE)
+N("312"),
  IF(VALUE(LEFT($A72,3))=313,VLOOKUP(VALUE(MID($B72,2,1)),_313_Table2,MATCH(MID($B72,1,1),_313_Table2_ColumnLookup,0),FALSE)
+N("313"),
  IF(AND(VALUE(LEFT($A72,3))=314,LEN($B72)=3),VLOOKUP(VALUE(MID($B72,2,2)),_314_Table2,MATCH(MID($B72,1,1),_314_Table2_ColumnLookup,0),FALSE),
  IF(VALUE(LEFT($A72,3))=314,VLOOKUP(VALUE(MID($B72,2,1)),_314_Table2,MATCH(MID($B72,1,1),_314_Table2_ColumnLookup,0),FALSE)
+N("314"),
""))))))))))))))))))))))))</f>
        <v>#NAME?</v>
      </c>
      <c r="F72" s="238" t="e">
        <f>IF(AND(VALUE(LEFT($A72,3))=309,LEN($B72)=3),VLOOKUP(VALUE(MID($B72,2,2)),_309_Table3,MATCH(MID($B72,1,1),_309_Table3_ColumnLookup,0),FALSE),
  IF($C72="309 LCR SummaryA",OneYearSCR,IF($C72="309 LCR SummaryB",UltimateSCR,IF(VALUE(LEFT($A72,3))=309,VLOOKUP(VALUE(MID($B72,2,1)),_309_Table3,MATCH(MID($B72,1,1),_309_Table3_ColumnLookup,0),FALSE)
+N("309"),
  IF(VALUE(LEFT($A72,3))=310,VLOOKUP(VALUE(MID($B72,2,1)),_310_Table3,MATCH(MID($B72,1,1),_310_Table3_ColumnLookup,0),FALSE)
+N("310"),
  IF(AND(VALUE(LEFT($A72,3))=311,LEN($I72)=4),VLOOKUP($I72,_311_Table3,MATCH($B72,_311_Table3_ColumnLookup,0),FALSE),
  IF(AND(VALUE(LEFT($A72,3))=311,OR($B72="I2",$B72="J2",$B72="K2",$B72="L2")),VLOOKUP('311'!$G$58,_311_Table3,MATCH(MID($B72,1,1),_311_Table3_ColumnLookup,0),FALSE),
  IF(AND(VALUE(LEFT($A72,3))=311,RIGHT($B72,5)="Total"),VLOOKUP('311'!$G$59,_311_Table3,MATCH(MID($B72,1,1),_311_Table3_ColumnLookup,0),FALSE),
  IF(VALUE(LEFT($A72,3))=311,VLOOKUP(VALUE(MID($B72,2,1)),_311_Table3,MATCH(MID($B72,1,1),_311_Table3_ColumnLookup,0),FALSE)
+N("311"),
  IF(AND(VALUE(LEFT($A72,3))=312,LEFT($G72,10)="Unincepted",$B72="G "),VLOOKUP(" ULO",_312_Table3,MATCH('312'!$N$16,_312_Table3_ColumnLookup,0),FALSE),
  IF(AND(VALUE(LEFT($A72,3))=312,LEFT($G72,10)="Unincepted",$B72="O "),VLOOKUP(" ULO",_312_Table3,MATCH('312'!$V$16,_312_Table3_ColumnLookup,0),FALSE),
  IF(AND(VALUE(LEFT($A72,3))=312,LEFT($G72,10)="Unincepted",$B72="Q "),VLOOKUP(" ULO",_312_Table3,MATCH('312'!$X$16,_312_Table3_ColumnLookup,0),FALSE),
  IF(AND(VALUE(LEFT($A72,3))=312,LEFT($G72,10)="Unincepted"),VLOOKUP(" ULO",_312_Table3,MATCH(LEFT($B72,1),_312_Table3_ColumnLookup,0),FALSE),
  IF(AND(VALUE(LEFT($A72,3))=312,LEFT($G72,5)="Total",$B72="G "),VLOOKUP('312'!$F$80,_312_Table3,MATCH('312'!$N$16,_312_Table3_ColumnLookup,0),FALSE),
  IF(AND(VALUE(LEFT($A72,3))=312,LEFT($G72,5)="Total",$B72="O "),VLOOKUP('312'!$F$80,_312_Table3,MATCH('312'!$V$16,_312_Table3_ColumnLookup,0),FALSE),
  IF(AND(VALUE(LEFT($A72,3))=312,LEFT($G72,5)="Total",$B72="Q "),VLOOKUP('312'!$F$80,_312_Table3,MATCH('312'!$X$16,_312_Table3_ColumnLookup,0),FALSE),
  IF(AND(VALUE(LEFT($A72,3))=312,LEFT($G72,5)="Total"),VLOOKUP('312'!$F$80,_312_Table3,MATCH(LEFT($B72,1),_312_Table3_ColumnLookup,0),FALSE),
  IF(AND(VALUE(LEFT($A72,3))=312,LEN($I72)=4,$B72="G"),VLOOKUP($I72,_312_Table3,MATCH('312'!$N$16,_312_Table3_ColumnLookup,0),FALSE),
  IF(AND(VALUE(LEFT($A72,3))=312,LEN($I72)=4,$B72="O"),VLOOKUP($I72,_312_Table3,MATCH('312'!$V$16,_312_Table3_ColumnLookup,0),FALSE),
  IF(AND(VALUE(LEFT($A72,3))=312,LEN($I72)=4,$B72="Q"),VLOOKUP($I72,_312_Table3,MATCH('312'!$X$16,_312_Table3_ColumnLookup,0),FALSE),
  IF(AND(VALUE(LEFT($A72,3))=312,LEN($I72)=4),VLOOKUP($I72,_312_Table3,MATCH(LEFT($B72,1),_312_Table3_ColumnLookup,0),FALSE)
+N("312"),
  IF(VALUE(LEFT($A72,3))=313,VLOOKUP(VALUE(MID($B72,2,1)),_313_Table3,MATCH(MID($B72,1,1),_313_Table3_ColumnLookup,0),FALSE)
+N("313"),
  IF(AND(VALUE(LEFT($A72,3))=314,LEN($B72)=3),VLOOKUP(VALUE(MID($B72,2,2)),_314_Table3,MATCH(MID($B72,1,1),_314_Table3_ColumnLookup,0),FALSE),
  IF(VALUE(LEFT($A72,3))=314,VLOOKUP(VALUE(MID($B72,2,1)),_314_Table3,MATCH(MID($B72,1,1),_314_Table3_ColumnLookup,0),FALSE)
+N("314"),
""))))))))))))))))))))))))</f>
        <v>#NAME?</v>
      </c>
      <c r="G72" t="s">
        <v>1021</v>
      </c>
      <c r="H72" s="321">
        <f>IFERROR(
IF(ISERROR($D72)=FALSE,$D72,IF(ISERROR($E72)=FALSE,$E72,IF(ISERROR($F72)=FALSE,$F72
+N("012 checkboxes"),
IF(
IF(OR(LEFT($A72,9)="Syndicate",LEFT($A72,12)="NewSyndicate"),VLOOKUP($A72,'012'!$J:$ZW,MATCH("Link to button",'012'!$J$1:$ZW$1,0),0)
+N("309 checkbox"),
IF($C72="309 LCR Summary0",VLOOKUP("Notes990",'309'!$P:$ZZ,MATCH("Link to button",'309'!$P$1:$ZZ$1,0),0)
+N("313 checkboxes"),
IF($C72="313 Financial Information0LcmVsScr",IF($C72="309 LCR Summary0",VLOOKUP("LcmVsScr",'309'!$N:$ZZ,MATCH("Link to button",'309'!$N$1:$ZZ$1,0),0),
IF($C72="313 Financial Information0LcrDocAttached",IF($C72="309 LCR Summary0",VLOOKUP("LcrDocAttached",'309'!$N:$ZZ,MATCH("Link to button",'309'!$N$1:$ZZ$1,0),
0)))))))=1,TRUE,FALSE)
))),"")</f>
        <v>0</v>
      </c>
    </row>
    <row r="73" spans="1:8" customFormat="1">
      <c r="A73" s="237" t="str">
        <f>VLOOKUP($G73,CSVLookups!$B:$R,MATCH(A$1,CSVLookups!$B$1:$R$1,0),FALSE)</f>
        <v>310 Balance Sheet Distributions</v>
      </c>
      <c r="B73" s="237" t="str">
        <f>VLOOKUP($G73,CSVLookups!$B:$R,MATCH(B$1,CSVLookups!$B$1:$R$1,0),FALSE)</f>
        <v>B1</v>
      </c>
      <c r="C73" s="238" t="str">
        <f t="shared" si="1"/>
        <v>310 Balance Sheet DistributionsB1</v>
      </c>
      <c r="D73" s="238">
        <f>IF(AND(VALUE(LEFT($A73,3))=309,LEN($B73)=3),VLOOKUP(VALUE(MID($B73,2,2)),_309_Table1,MATCH(MID($B73,1,1),_309_Table1_ColumnLookup,0),FALSE),
  IF($C73="309 LCR SummaryA",OneYearSCR,IF($C73="309 LCR SummaryB",UltimateSCR,IF(VALUE(LEFT($A73,3))=309,VLOOKUP(VALUE(MID($B73,2,1)),_309_Table1,MATCH(MID($B73,1,1),_309_Table1_ColumnLookup,0),FALSE)
+N("309"),
  IF(VALUE(LEFT($A73,3))=310,VLOOKUP(VALUE(MID($B73,2,1)),_310_Table1,MATCH(MID($B73,1,1),_310_Table1_ColumnLookup,0),FALSE)
+N("310"),
  IF(AND(VALUE(LEFT($A73,3))=311,LEN($I73)=4),VLOOKUP($I73,_311_Table1,MATCH($B73,_311_Table1_ColumnLookup,0),FALSE),
  IF(AND(VALUE(LEFT($A73,3))=311,OR($B73="I2",$B73="J2",$B73="K2",$B73="L2")),VLOOKUP('311'!$G$58,_311_Table1,MATCH(MID($B73,1,1),_311_Table1_ColumnLookup,0),FALSE),
  IF(AND(VALUE(LEFT($A73,3))=311,RIGHT($B73,5)="Total"),VLOOKUP('311'!$G$59,_311_Table1,MATCH(MID($B73,1,1),_311_Table1_ColumnLookup,0),FALSE),
  IF(VALUE(LEFT($A73,3))=311,VLOOKUP(VALUE(MID($B73,2,1)),_311_Table1,MATCH(MID($B73,1,1),_311_Table1_ColumnLookup,0),FALSE)
+N("311"),
  IF(AND(VALUE(LEFT($A73,3))=312,LEFT($G73,10)="Unincepted",$B73="G "),VLOOKUP(" ULO",_312_Table1,MATCH('312'!$N$16,_312_Table1_ColumnLookup,0),FALSE),
  IF(AND(VALUE(LEFT($A73,3))=312,LEFT($G73,10)="Unincepted",$B73="O "),VLOOKUP(" ULO",_312_Table1,MATCH('312'!$V$16,_312_Table1_ColumnLookup,0),FALSE),
  IF(AND(VALUE(LEFT($A73,3))=312,LEFT($G73,10)="Unincepted",$B73="Q "),VLOOKUP(" ULO",_312_Table1,MATCH('312'!$X$16,_312_Table1_ColumnLookup,0),FALSE),
  IF(AND(VALUE(LEFT($A73,3))=312,LEFT($G73,10)="Unincepted"),VLOOKUP(" ULO",_312_Table1,MATCH(LEFT($B73,1),_312_Table1_ColumnLookup,0),FALSE),
  IF(AND(VALUE(LEFT($A73,3))=312,LEFT($G73,5)="Total",$B73="G "),VLOOKUP('312'!$F$80,_312_Table1,MATCH('312'!$N$16,_312_Table1_ColumnLookup,0),FALSE),
  IF(AND(VALUE(LEFT($A73,3))=312,LEFT($G73,5)="Total",$B73="O "),VLOOKUP('312'!$F$80,_312_Table1,MATCH('312'!$V$16,_312_Table1_ColumnLookup,0),FALSE),
  IF(AND(VALUE(LEFT($A73,3))=312,LEFT($G73,5)="Total",$B73="Q "),VLOOKUP('312'!$F$80,_312_Table1,MATCH('312'!$X$16,_312_Table1_ColumnLookup,0),FALSE),
  IF(AND(VALUE(LEFT($A73,3))=312,LEFT($G73,5)="Total"),VLOOKUP('312'!$F$80,_312_Table1,MATCH(LEFT($B73,1),_312_Table1_ColumnLookup,0),FALSE),
  IF(AND(VALUE(LEFT($A73,3))=312,LEN($I73)=4,$B73="G"),VLOOKUP($I73,_312_Table1,MATCH('312'!$N$16,_312_Table1_ColumnLookup,0),FALSE),
  IF(AND(VALUE(LEFT($A73,3))=312,LEN($I73)=4,$B73="O"),VLOOKUP($I73,_312_Table1,MATCH('312'!$V$16,_312_Table1_ColumnLookup,0),FALSE),
  IF(AND(VALUE(LEFT($A73,3))=312,LEN($I73)=4,$B73="Q"),VLOOKUP($I73,_312_Table1,MATCH('312'!$X$16,_312_Table1_ColumnLookup,0),FALSE),
  IF(AND(VALUE(LEFT($A73,3))=312,LEN($I73)=4),VLOOKUP($I73,_312_Table1,MATCH(LEFT($B73,1),_312_Table1_ColumnLookup,0),FALSE)
+N("312"),
  IF(VALUE(LEFT($A73,3))=313,VLOOKUP(VALUE(MID($B73,2,1)),_313_Table1,MATCH(MID($B73,1,1),_313_Table1_ColumnLookup,0),FALSE)
+N("313"),
  IF(AND(VALUE(LEFT($A73,3))=314,LEN($B73)=3),VLOOKUP(VALUE(MID($B73,2,2)),_314_Table1,MATCH(MID($B73,1,1),_314_Table1_ColumnLookup,0),FALSE),
  IF(VALUE(LEFT($A73,3))=314,VLOOKUP(VALUE(MID($B73,2,1)),_314_Table1,MATCH(MID($B73,1,1),_314_Table1_ColumnLookup,0),FALSE)
+N("314"),
""))))))))))))))))))))))))</f>
        <v>0</v>
      </c>
      <c r="E73" s="238" t="e">
        <f>IF(AND(VALUE(LEFT($A73,3))=309,LEN($B73)=3),VLOOKUP(VALUE(MID($B73,2,2)),_309_Table2,MATCH(MID($B73,1,1),_309_Table2_ColumnLookup,0),FALSE),
  IF($C73="309 LCR SummaryA",OneYearSCR,IF($C73="309 LCR SummaryB",UltimateSCR,IF(VALUE(LEFT($A73,3))=309,VLOOKUP(VALUE(MID($B73,2,1)),_309_Table2,MATCH(MID($B73,1,1),_309_Table2_ColumnLookup,0),FALSE)
+N("309"),
  IF(VALUE(LEFT($A73,3))=310,VLOOKUP(VALUE(MID($B73,2,1)),_310_Table2,MATCH(MID($B73,1,1),_310_Table2_ColumnLookup,0),FALSE)
+N("310"),
  IF(AND(VALUE(LEFT($A73,3))=311,LEN($I73)=4),VLOOKUP($I73,_311_Table2,MATCH($B73,_311_Table2_ColumnLookup,0),FALSE),
  IF(AND(VALUE(LEFT($A73,3))=311,OR($B73="I2",$B73="J2",$B73="K2",$B73="L2")),VLOOKUP('311'!$G$58,_311_Table2,MATCH(MID($B73,1,1),_311_Table2_ColumnLookup,0),FALSE),
  IF(AND(VALUE(LEFT($A73,3))=311,RIGHT($B73,5)="Total"),VLOOKUP('311'!$G$59,_311_Table2,MATCH(MID($B73,1,1),_311_Table2_ColumnLookup,0),FALSE),
  IF(VALUE(LEFT($A73,3))=311,VLOOKUP(VALUE(MID($B73,2,1)),_311_Table2,MATCH(MID($B73,1,1),_311_Table2_ColumnLookup,0),FALSE)
+N("311"),
  IF(AND(VALUE(LEFT($A73,3))=312,LEFT($G73,10)="Unincepted",$B73="G "),VLOOKUP(" ULO",_312_Table2,MATCH('312'!$N$16,_312_Table2_ColumnLookup,0),FALSE),
  IF(AND(VALUE(LEFT($A73,3))=312,LEFT($G73,10)="Unincepted",$B73="O "),VLOOKUP(" ULO",_312_Table2,MATCH('312'!$V$16,_312_Table2_ColumnLookup,0),FALSE),
  IF(AND(VALUE(LEFT($A73,3))=312,LEFT($G73,10)="Unincepted",$B73="Q "),VLOOKUP(" ULO",_312_Table2,MATCH('312'!$X$16,_312_Table2_ColumnLookup,0),FALSE),
  IF(AND(VALUE(LEFT($A73,3))=312,LEFT($G73,10)="Unincepted"),VLOOKUP(" ULO",_312_Table2,MATCH(LEFT($B73,1),_312_Table2_ColumnLookup,0),FALSE),
  IF(AND(VALUE(LEFT($A73,3))=312,LEFT($G73,5)="Total",$B73="G "),VLOOKUP('312'!$F$80,_312_Table2,MATCH('312'!$N$16,_312_Table2_ColumnLookup,0),FALSE),
  IF(AND(VALUE(LEFT($A73,3))=312,LEFT($G73,5)="Total",$B73="O "),VLOOKUP('312'!$F$80,_312_Table2,MATCH('312'!$V$16,_312_Table2_ColumnLookup,0),FALSE),
  IF(AND(VALUE(LEFT($A73,3))=312,LEFT($G73,5)="Total",$B73="Q "),VLOOKUP('312'!$F$80,_312_Table2,MATCH('312'!$X$16,_312_Table2_ColumnLookup,0),FALSE),
  IF(AND(VALUE(LEFT($A73,3))=312,LEFT($G73,5)="Total"),VLOOKUP('312'!$F$80,_312_Table2,MATCH(LEFT($B73,1),_312_Table2_ColumnLookup,0),FALSE),
  IF(AND(VALUE(LEFT($A73,3))=312,LEN($I73)=4,$B73="G"),VLOOKUP($I73,_312_Table2,MATCH('312'!$N$16,_312_Table2_ColumnLookup,0),FALSE),
  IF(AND(VALUE(LEFT($A73,3))=312,LEN($I73)=4,$B73="O"),VLOOKUP($I73,_312_Table2,MATCH('312'!$V$16,_312_Table2_ColumnLookup,0),FALSE),
  IF(AND(VALUE(LEFT($A73,3))=312,LEN($I73)=4,$B73="Q"),VLOOKUP($I73,_312_Table2,MATCH('312'!$X$16,_312_Table2_ColumnLookup,0),FALSE),
  IF(AND(VALUE(LEFT($A73,3))=312,LEN($I73)=4),VLOOKUP($I73,_312_Table2,MATCH(LEFT($B73,1),_312_Table2_ColumnLookup,0),FALSE)
+N("312"),
  IF(VALUE(LEFT($A73,3))=313,VLOOKUP(VALUE(MID($B73,2,1)),_313_Table2,MATCH(MID($B73,1,1),_313_Table2_ColumnLookup,0),FALSE)
+N("313"),
  IF(AND(VALUE(LEFT($A73,3))=314,LEN($B73)=3),VLOOKUP(VALUE(MID($B73,2,2)),_314_Table2,MATCH(MID($B73,1,1),_314_Table2_ColumnLookup,0),FALSE),
  IF(VALUE(LEFT($A73,3))=314,VLOOKUP(VALUE(MID($B73,2,1)),_314_Table2,MATCH(MID($B73,1,1),_314_Table2_ColumnLookup,0),FALSE)
+N("314"),
""))))))))))))))))))))))))</f>
        <v>#NAME?</v>
      </c>
      <c r="F73" s="238" t="e">
        <f>IF(AND(VALUE(LEFT($A73,3))=309,LEN($B73)=3),VLOOKUP(VALUE(MID($B73,2,2)),_309_Table3,MATCH(MID($B73,1,1),_309_Table3_ColumnLookup,0),FALSE),
  IF($C73="309 LCR SummaryA",OneYearSCR,IF($C73="309 LCR SummaryB",UltimateSCR,IF(VALUE(LEFT($A73,3))=309,VLOOKUP(VALUE(MID($B73,2,1)),_309_Table3,MATCH(MID($B73,1,1),_309_Table3_ColumnLookup,0),FALSE)
+N("309"),
  IF(VALUE(LEFT($A73,3))=310,VLOOKUP(VALUE(MID($B73,2,1)),_310_Table3,MATCH(MID($B73,1,1),_310_Table3_ColumnLookup,0),FALSE)
+N("310"),
  IF(AND(VALUE(LEFT($A73,3))=311,LEN($I73)=4),VLOOKUP($I73,_311_Table3,MATCH($B73,_311_Table3_ColumnLookup,0),FALSE),
  IF(AND(VALUE(LEFT($A73,3))=311,OR($B73="I2",$B73="J2",$B73="K2",$B73="L2")),VLOOKUP('311'!$G$58,_311_Table3,MATCH(MID($B73,1,1),_311_Table3_ColumnLookup,0),FALSE),
  IF(AND(VALUE(LEFT($A73,3))=311,RIGHT($B73,5)="Total"),VLOOKUP('311'!$G$59,_311_Table3,MATCH(MID($B73,1,1),_311_Table3_ColumnLookup,0),FALSE),
  IF(VALUE(LEFT($A73,3))=311,VLOOKUP(VALUE(MID($B73,2,1)),_311_Table3,MATCH(MID($B73,1,1),_311_Table3_ColumnLookup,0),FALSE)
+N("311"),
  IF(AND(VALUE(LEFT($A73,3))=312,LEFT($G73,10)="Unincepted",$B73="G "),VLOOKUP(" ULO",_312_Table3,MATCH('312'!$N$16,_312_Table3_ColumnLookup,0),FALSE),
  IF(AND(VALUE(LEFT($A73,3))=312,LEFT($G73,10)="Unincepted",$B73="O "),VLOOKUP(" ULO",_312_Table3,MATCH('312'!$V$16,_312_Table3_ColumnLookup,0),FALSE),
  IF(AND(VALUE(LEFT($A73,3))=312,LEFT($G73,10)="Unincepted",$B73="Q "),VLOOKUP(" ULO",_312_Table3,MATCH('312'!$X$16,_312_Table3_ColumnLookup,0),FALSE),
  IF(AND(VALUE(LEFT($A73,3))=312,LEFT($G73,10)="Unincepted"),VLOOKUP(" ULO",_312_Table3,MATCH(LEFT($B73,1),_312_Table3_ColumnLookup,0),FALSE),
  IF(AND(VALUE(LEFT($A73,3))=312,LEFT($G73,5)="Total",$B73="G "),VLOOKUP('312'!$F$80,_312_Table3,MATCH('312'!$N$16,_312_Table3_ColumnLookup,0),FALSE),
  IF(AND(VALUE(LEFT($A73,3))=312,LEFT($G73,5)="Total",$B73="O "),VLOOKUP('312'!$F$80,_312_Table3,MATCH('312'!$V$16,_312_Table3_ColumnLookup,0),FALSE),
  IF(AND(VALUE(LEFT($A73,3))=312,LEFT($G73,5)="Total",$B73="Q "),VLOOKUP('312'!$F$80,_312_Table3,MATCH('312'!$X$16,_312_Table3_ColumnLookup,0),FALSE),
  IF(AND(VALUE(LEFT($A73,3))=312,LEFT($G73,5)="Total"),VLOOKUP('312'!$F$80,_312_Table3,MATCH(LEFT($B73,1),_312_Table3_ColumnLookup,0),FALSE),
  IF(AND(VALUE(LEFT($A73,3))=312,LEN($I73)=4,$B73="G"),VLOOKUP($I73,_312_Table3,MATCH('312'!$N$16,_312_Table3_ColumnLookup,0),FALSE),
  IF(AND(VALUE(LEFT($A73,3))=312,LEN($I73)=4,$B73="O"),VLOOKUP($I73,_312_Table3,MATCH('312'!$V$16,_312_Table3_ColumnLookup,0),FALSE),
  IF(AND(VALUE(LEFT($A73,3))=312,LEN($I73)=4,$B73="Q"),VLOOKUP($I73,_312_Table3,MATCH('312'!$X$16,_312_Table3_ColumnLookup,0),FALSE),
  IF(AND(VALUE(LEFT($A73,3))=312,LEN($I73)=4),VLOOKUP($I73,_312_Table3,MATCH(LEFT($B73,1),_312_Table3_ColumnLookup,0),FALSE)
+N("312"),
  IF(VALUE(LEFT($A73,3))=313,VLOOKUP(VALUE(MID($B73,2,1)),_313_Table3,MATCH(MID($B73,1,1),_313_Table3_ColumnLookup,0),FALSE)
+N("313"),
  IF(AND(VALUE(LEFT($A73,3))=314,LEN($B73)=3),VLOOKUP(VALUE(MID($B73,2,2)),_314_Table3,MATCH(MID($B73,1,1),_314_Table3_ColumnLookup,0),FALSE),
  IF(VALUE(LEFT($A73,3))=314,VLOOKUP(VALUE(MID($B73,2,1)),_314_Table3,MATCH(MID($B73,1,1),_314_Table3_ColumnLookup,0),FALSE)
+N("314"),
""))))))))))))))))))))))))</f>
        <v>#NAME?</v>
      </c>
      <c r="G73" t="s">
        <v>1024</v>
      </c>
      <c r="H73" s="321">
        <f>IFERROR(
IF(ISERROR($D73)=FALSE,$D73,IF(ISERROR($E73)=FALSE,$E73,IF(ISERROR($F73)=FALSE,$F73
+N("012 checkboxes"),
IF(
IF(OR(LEFT($A73,9)="Syndicate",LEFT($A73,12)="NewSyndicate"),VLOOKUP($A73,'012'!$J:$ZW,MATCH("Link to button",'012'!$J$1:$ZW$1,0),0)
+N("309 checkbox"),
IF($C73="309 LCR Summary0",VLOOKUP("Notes990",'309'!$P:$ZZ,MATCH("Link to button",'309'!$P$1:$ZZ$1,0),0)
+N("313 checkboxes"),
IF($C73="313 Financial Information0LcmVsScr",IF($C73="309 LCR Summary0",VLOOKUP("LcmVsScr",'309'!$N:$ZZ,MATCH("Link to button",'309'!$N$1:$ZZ$1,0),0),
IF($C73="313 Financial Information0LcrDocAttached",IF($C73="309 LCR Summary0",VLOOKUP("LcrDocAttached",'309'!$N:$ZZ,MATCH("Link to button",'309'!$N$1:$ZZ$1,0),
0)))))))=1,TRUE,FALSE)
))),"")</f>
        <v>0</v>
      </c>
    </row>
    <row r="74" spans="1:8" customFormat="1">
      <c r="A74" s="237" t="str">
        <f>VLOOKUP($G74,CSVLookups!$B:$R,MATCH(A$1,CSVLookups!$B$1:$R$1,0),FALSE)</f>
        <v>310 Balance Sheet Distributions</v>
      </c>
      <c r="B74" s="237" t="str">
        <f>VLOOKUP($G74,CSVLookups!$B:$R,MATCH(B$1,CSVLookups!$B$1:$R$1,0),FALSE)</f>
        <v>C1</v>
      </c>
      <c r="C74" s="238" t="str">
        <f t="shared" si="1"/>
        <v>310 Balance Sheet DistributionsC1</v>
      </c>
      <c r="D74" s="238">
        <f>IF(AND(VALUE(LEFT($A74,3))=309,LEN($B74)=3),VLOOKUP(VALUE(MID($B74,2,2)),_309_Table1,MATCH(MID($B74,1,1),_309_Table1_ColumnLookup,0),FALSE),
  IF($C74="309 LCR SummaryA",OneYearSCR,IF($C74="309 LCR SummaryB",UltimateSCR,IF(VALUE(LEFT($A74,3))=309,VLOOKUP(VALUE(MID($B74,2,1)),_309_Table1,MATCH(MID($B74,1,1),_309_Table1_ColumnLookup,0),FALSE)
+N("309"),
  IF(VALUE(LEFT($A74,3))=310,VLOOKUP(VALUE(MID($B74,2,1)),_310_Table1,MATCH(MID($B74,1,1),_310_Table1_ColumnLookup,0),FALSE)
+N("310"),
  IF(AND(VALUE(LEFT($A74,3))=311,LEN($I74)=4),VLOOKUP($I74,_311_Table1,MATCH($B74,_311_Table1_ColumnLookup,0),FALSE),
  IF(AND(VALUE(LEFT($A74,3))=311,OR($B74="I2",$B74="J2",$B74="K2",$B74="L2")),VLOOKUP('311'!$G$58,_311_Table1,MATCH(MID($B74,1,1),_311_Table1_ColumnLookup,0),FALSE),
  IF(AND(VALUE(LEFT($A74,3))=311,RIGHT($B74,5)="Total"),VLOOKUP('311'!$G$59,_311_Table1,MATCH(MID($B74,1,1),_311_Table1_ColumnLookup,0),FALSE),
  IF(VALUE(LEFT($A74,3))=311,VLOOKUP(VALUE(MID($B74,2,1)),_311_Table1,MATCH(MID($B74,1,1),_311_Table1_ColumnLookup,0),FALSE)
+N("311"),
  IF(AND(VALUE(LEFT($A74,3))=312,LEFT($G74,10)="Unincepted",$B74="G "),VLOOKUP(" ULO",_312_Table1,MATCH('312'!$N$16,_312_Table1_ColumnLookup,0),FALSE),
  IF(AND(VALUE(LEFT($A74,3))=312,LEFT($G74,10)="Unincepted",$B74="O "),VLOOKUP(" ULO",_312_Table1,MATCH('312'!$V$16,_312_Table1_ColumnLookup,0),FALSE),
  IF(AND(VALUE(LEFT($A74,3))=312,LEFT($G74,10)="Unincepted",$B74="Q "),VLOOKUP(" ULO",_312_Table1,MATCH('312'!$X$16,_312_Table1_ColumnLookup,0),FALSE),
  IF(AND(VALUE(LEFT($A74,3))=312,LEFT($G74,10)="Unincepted"),VLOOKUP(" ULO",_312_Table1,MATCH(LEFT($B74,1),_312_Table1_ColumnLookup,0),FALSE),
  IF(AND(VALUE(LEFT($A74,3))=312,LEFT($G74,5)="Total",$B74="G "),VLOOKUP('312'!$F$80,_312_Table1,MATCH('312'!$N$16,_312_Table1_ColumnLookup,0),FALSE),
  IF(AND(VALUE(LEFT($A74,3))=312,LEFT($G74,5)="Total",$B74="O "),VLOOKUP('312'!$F$80,_312_Table1,MATCH('312'!$V$16,_312_Table1_ColumnLookup,0),FALSE),
  IF(AND(VALUE(LEFT($A74,3))=312,LEFT($G74,5)="Total",$B74="Q "),VLOOKUP('312'!$F$80,_312_Table1,MATCH('312'!$X$16,_312_Table1_ColumnLookup,0),FALSE),
  IF(AND(VALUE(LEFT($A74,3))=312,LEFT($G74,5)="Total"),VLOOKUP('312'!$F$80,_312_Table1,MATCH(LEFT($B74,1),_312_Table1_ColumnLookup,0),FALSE),
  IF(AND(VALUE(LEFT($A74,3))=312,LEN($I74)=4,$B74="G"),VLOOKUP($I74,_312_Table1,MATCH('312'!$N$16,_312_Table1_ColumnLookup,0),FALSE),
  IF(AND(VALUE(LEFT($A74,3))=312,LEN($I74)=4,$B74="O"),VLOOKUP($I74,_312_Table1,MATCH('312'!$V$16,_312_Table1_ColumnLookup,0),FALSE),
  IF(AND(VALUE(LEFT($A74,3))=312,LEN($I74)=4,$B74="Q"),VLOOKUP($I74,_312_Table1,MATCH('312'!$X$16,_312_Table1_ColumnLookup,0),FALSE),
  IF(AND(VALUE(LEFT($A74,3))=312,LEN($I74)=4),VLOOKUP($I74,_312_Table1,MATCH(LEFT($B74,1),_312_Table1_ColumnLookup,0),FALSE)
+N("312"),
  IF(VALUE(LEFT($A74,3))=313,VLOOKUP(VALUE(MID($B74,2,1)),_313_Table1,MATCH(MID($B74,1,1),_313_Table1_ColumnLookup,0),FALSE)
+N("313"),
  IF(AND(VALUE(LEFT($A74,3))=314,LEN($B74)=3),VLOOKUP(VALUE(MID($B74,2,2)),_314_Table1,MATCH(MID($B74,1,1),_314_Table1_ColumnLookup,0),FALSE),
  IF(VALUE(LEFT($A74,3))=314,VLOOKUP(VALUE(MID($B74,2,1)),_314_Table1,MATCH(MID($B74,1,1),_314_Table1_ColumnLookup,0),FALSE)
+N("314"),
""))))))))))))))))))))))))</f>
        <v>0</v>
      </c>
      <c r="E74" s="238" t="e">
        <f>IF(AND(VALUE(LEFT($A74,3))=309,LEN($B74)=3),VLOOKUP(VALUE(MID($B74,2,2)),_309_Table2,MATCH(MID($B74,1,1),_309_Table2_ColumnLookup,0),FALSE),
  IF($C74="309 LCR SummaryA",OneYearSCR,IF($C74="309 LCR SummaryB",UltimateSCR,IF(VALUE(LEFT($A74,3))=309,VLOOKUP(VALUE(MID($B74,2,1)),_309_Table2,MATCH(MID($B74,1,1),_309_Table2_ColumnLookup,0),FALSE)
+N("309"),
  IF(VALUE(LEFT($A74,3))=310,VLOOKUP(VALUE(MID($B74,2,1)),_310_Table2,MATCH(MID($B74,1,1),_310_Table2_ColumnLookup,0),FALSE)
+N("310"),
  IF(AND(VALUE(LEFT($A74,3))=311,LEN($I74)=4),VLOOKUP($I74,_311_Table2,MATCH($B74,_311_Table2_ColumnLookup,0),FALSE),
  IF(AND(VALUE(LEFT($A74,3))=311,OR($B74="I2",$B74="J2",$B74="K2",$B74="L2")),VLOOKUP('311'!$G$58,_311_Table2,MATCH(MID($B74,1,1),_311_Table2_ColumnLookup,0),FALSE),
  IF(AND(VALUE(LEFT($A74,3))=311,RIGHT($B74,5)="Total"),VLOOKUP('311'!$G$59,_311_Table2,MATCH(MID($B74,1,1),_311_Table2_ColumnLookup,0),FALSE),
  IF(VALUE(LEFT($A74,3))=311,VLOOKUP(VALUE(MID($B74,2,1)),_311_Table2,MATCH(MID($B74,1,1),_311_Table2_ColumnLookup,0),FALSE)
+N("311"),
  IF(AND(VALUE(LEFT($A74,3))=312,LEFT($G74,10)="Unincepted",$B74="G "),VLOOKUP(" ULO",_312_Table2,MATCH('312'!$N$16,_312_Table2_ColumnLookup,0),FALSE),
  IF(AND(VALUE(LEFT($A74,3))=312,LEFT($G74,10)="Unincepted",$B74="O "),VLOOKUP(" ULO",_312_Table2,MATCH('312'!$V$16,_312_Table2_ColumnLookup,0),FALSE),
  IF(AND(VALUE(LEFT($A74,3))=312,LEFT($G74,10)="Unincepted",$B74="Q "),VLOOKUP(" ULO",_312_Table2,MATCH('312'!$X$16,_312_Table2_ColumnLookup,0),FALSE),
  IF(AND(VALUE(LEFT($A74,3))=312,LEFT($G74,10)="Unincepted"),VLOOKUP(" ULO",_312_Table2,MATCH(LEFT($B74,1),_312_Table2_ColumnLookup,0),FALSE),
  IF(AND(VALUE(LEFT($A74,3))=312,LEFT($G74,5)="Total",$B74="G "),VLOOKUP('312'!$F$80,_312_Table2,MATCH('312'!$N$16,_312_Table2_ColumnLookup,0),FALSE),
  IF(AND(VALUE(LEFT($A74,3))=312,LEFT($G74,5)="Total",$B74="O "),VLOOKUP('312'!$F$80,_312_Table2,MATCH('312'!$V$16,_312_Table2_ColumnLookup,0),FALSE),
  IF(AND(VALUE(LEFT($A74,3))=312,LEFT($G74,5)="Total",$B74="Q "),VLOOKUP('312'!$F$80,_312_Table2,MATCH('312'!$X$16,_312_Table2_ColumnLookup,0),FALSE),
  IF(AND(VALUE(LEFT($A74,3))=312,LEFT($G74,5)="Total"),VLOOKUP('312'!$F$80,_312_Table2,MATCH(LEFT($B74,1),_312_Table2_ColumnLookup,0),FALSE),
  IF(AND(VALUE(LEFT($A74,3))=312,LEN($I74)=4,$B74="G"),VLOOKUP($I74,_312_Table2,MATCH('312'!$N$16,_312_Table2_ColumnLookup,0),FALSE),
  IF(AND(VALUE(LEFT($A74,3))=312,LEN($I74)=4,$B74="O"),VLOOKUP($I74,_312_Table2,MATCH('312'!$V$16,_312_Table2_ColumnLookup,0),FALSE),
  IF(AND(VALUE(LEFT($A74,3))=312,LEN($I74)=4,$B74="Q"),VLOOKUP($I74,_312_Table2,MATCH('312'!$X$16,_312_Table2_ColumnLookup,0),FALSE),
  IF(AND(VALUE(LEFT($A74,3))=312,LEN($I74)=4),VLOOKUP($I74,_312_Table2,MATCH(LEFT($B74,1),_312_Table2_ColumnLookup,0),FALSE)
+N("312"),
  IF(VALUE(LEFT($A74,3))=313,VLOOKUP(VALUE(MID($B74,2,1)),_313_Table2,MATCH(MID($B74,1,1),_313_Table2_ColumnLookup,0),FALSE)
+N("313"),
  IF(AND(VALUE(LEFT($A74,3))=314,LEN($B74)=3),VLOOKUP(VALUE(MID($B74,2,2)),_314_Table2,MATCH(MID($B74,1,1),_314_Table2_ColumnLookup,0),FALSE),
  IF(VALUE(LEFT($A74,3))=314,VLOOKUP(VALUE(MID($B74,2,1)),_314_Table2,MATCH(MID($B74,1,1),_314_Table2_ColumnLookup,0),FALSE)
+N("314"),
""))))))))))))))))))))))))</f>
        <v>#NAME?</v>
      </c>
      <c r="F74" s="238" t="e">
        <f>IF(AND(VALUE(LEFT($A74,3))=309,LEN($B74)=3),VLOOKUP(VALUE(MID($B74,2,2)),_309_Table3,MATCH(MID($B74,1,1),_309_Table3_ColumnLookup,0),FALSE),
  IF($C74="309 LCR SummaryA",OneYearSCR,IF($C74="309 LCR SummaryB",UltimateSCR,IF(VALUE(LEFT($A74,3))=309,VLOOKUP(VALUE(MID($B74,2,1)),_309_Table3,MATCH(MID($B74,1,1),_309_Table3_ColumnLookup,0),FALSE)
+N("309"),
  IF(VALUE(LEFT($A74,3))=310,VLOOKUP(VALUE(MID($B74,2,1)),_310_Table3,MATCH(MID($B74,1,1),_310_Table3_ColumnLookup,0),FALSE)
+N("310"),
  IF(AND(VALUE(LEFT($A74,3))=311,LEN($I74)=4),VLOOKUP($I74,_311_Table3,MATCH($B74,_311_Table3_ColumnLookup,0),FALSE),
  IF(AND(VALUE(LEFT($A74,3))=311,OR($B74="I2",$B74="J2",$B74="K2",$B74="L2")),VLOOKUP('311'!$G$58,_311_Table3,MATCH(MID($B74,1,1),_311_Table3_ColumnLookup,0),FALSE),
  IF(AND(VALUE(LEFT($A74,3))=311,RIGHT($B74,5)="Total"),VLOOKUP('311'!$G$59,_311_Table3,MATCH(MID($B74,1,1),_311_Table3_ColumnLookup,0),FALSE),
  IF(VALUE(LEFT($A74,3))=311,VLOOKUP(VALUE(MID($B74,2,1)),_311_Table3,MATCH(MID($B74,1,1),_311_Table3_ColumnLookup,0),FALSE)
+N("311"),
  IF(AND(VALUE(LEFT($A74,3))=312,LEFT($G74,10)="Unincepted",$B74="G "),VLOOKUP(" ULO",_312_Table3,MATCH('312'!$N$16,_312_Table3_ColumnLookup,0),FALSE),
  IF(AND(VALUE(LEFT($A74,3))=312,LEFT($G74,10)="Unincepted",$B74="O "),VLOOKUP(" ULO",_312_Table3,MATCH('312'!$V$16,_312_Table3_ColumnLookup,0),FALSE),
  IF(AND(VALUE(LEFT($A74,3))=312,LEFT($G74,10)="Unincepted",$B74="Q "),VLOOKUP(" ULO",_312_Table3,MATCH('312'!$X$16,_312_Table3_ColumnLookup,0),FALSE),
  IF(AND(VALUE(LEFT($A74,3))=312,LEFT($G74,10)="Unincepted"),VLOOKUP(" ULO",_312_Table3,MATCH(LEFT($B74,1),_312_Table3_ColumnLookup,0),FALSE),
  IF(AND(VALUE(LEFT($A74,3))=312,LEFT($G74,5)="Total",$B74="G "),VLOOKUP('312'!$F$80,_312_Table3,MATCH('312'!$N$16,_312_Table3_ColumnLookup,0),FALSE),
  IF(AND(VALUE(LEFT($A74,3))=312,LEFT($G74,5)="Total",$B74="O "),VLOOKUP('312'!$F$80,_312_Table3,MATCH('312'!$V$16,_312_Table3_ColumnLookup,0),FALSE),
  IF(AND(VALUE(LEFT($A74,3))=312,LEFT($G74,5)="Total",$B74="Q "),VLOOKUP('312'!$F$80,_312_Table3,MATCH('312'!$X$16,_312_Table3_ColumnLookup,0),FALSE),
  IF(AND(VALUE(LEFT($A74,3))=312,LEFT($G74,5)="Total"),VLOOKUP('312'!$F$80,_312_Table3,MATCH(LEFT($B74,1),_312_Table3_ColumnLookup,0),FALSE),
  IF(AND(VALUE(LEFT($A74,3))=312,LEN($I74)=4,$B74="G"),VLOOKUP($I74,_312_Table3,MATCH('312'!$N$16,_312_Table3_ColumnLookup,0),FALSE),
  IF(AND(VALUE(LEFT($A74,3))=312,LEN($I74)=4,$B74="O"),VLOOKUP($I74,_312_Table3,MATCH('312'!$V$16,_312_Table3_ColumnLookup,0),FALSE),
  IF(AND(VALUE(LEFT($A74,3))=312,LEN($I74)=4,$B74="Q"),VLOOKUP($I74,_312_Table3,MATCH('312'!$X$16,_312_Table3_ColumnLookup,0),FALSE),
  IF(AND(VALUE(LEFT($A74,3))=312,LEN($I74)=4),VLOOKUP($I74,_312_Table3,MATCH(LEFT($B74,1),_312_Table3_ColumnLookup,0),FALSE)
+N("312"),
  IF(VALUE(LEFT($A74,3))=313,VLOOKUP(VALUE(MID($B74,2,1)),_313_Table3,MATCH(MID($B74,1,1),_313_Table3_ColumnLookup,0),FALSE)
+N("313"),
  IF(AND(VALUE(LEFT($A74,3))=314,LEN($B74)=3),VLOOKUP(VALUE(MID($B74,2,2)),_314_Table3,MATCH(MID($B74,1,1),_314_Table3_ColumnLookup,0),FALSE),
  IF(VALUE(LEFT($A74,3))=314,VLOOKUP(VALUE(MID($B74,2,1)),_314_Table3,MATCH(MID($B74,1,1),_314_Table3_ColumnLookup,0),FALSE)
+N("314"),
""))))))))))))))))))))))))</f>
        <v>#NAME?</v>
      </c>
      <c r="G74" t="s">
        <v>1027</v>
      </c>
      <c r="H74" s="321">
        <f>IFERROR(
IF(ISERROR($D74)=FALSE,$D74,IF(ISERROR($E74)=FALSE,$E74,IF(ISERROR($F74)=FALSE,$F74
+N("012 checkboxes"),
IF(
IF(OR(LEFT($A74,9)="Syndicate",LEFT($A74,12)="NewSyndicate"),VLOOKUP($A74,'012'!$J:$ZW,MATCH("Link to button",'012'!$J$1:$ZW$1,0),0)
+N("309 checkbox"),
IF($C74="309 LCR Summary0",VLOOKUP("Notes990",'309'!$P:$ZZ,MATCH("Link to button",'309'!$P$1:$ZZ$1,0),0)
+N("313 checkboxes"),
IF($C74="313 Financial Information0LcmVsScr",IF($C74="309 LCR Summary0",VLOOKUP("LcmVsScr",'309'!$N:$ZZ,MATCH("Link to button",'309'!$N$1:$ZZ$1,0),0),
IF($C74="313 Financial Information0LcrDocAttached",IF($C74="309 LCR Summary0",VLOOKUP("LcrDocAttached",'309'!$N:$ZZ,MATCH("Link to button",'309'!$N$1:$ZZ$1,0),
0)))))))=1,TRUE,FALSE)
))),"")</f>
        <v>0</v>
      </c>
    </row>
    <row r="75" spans="1:8" customFormat="1">
      <c r="A75" s="237" t="str">
        <f>VLOOKUP($G75,CSVLookups!$B:$R,MATCH(A$1,CSVLookups!$B$1:$R$1,0),FALSE)</f>
        <v>310 Balance Sheet Distributions</v>
      </c>
      <c r="B75" s="237" t="str">
        <f>VLOOKUP($G75,CSVLookups!$B:$R,MATCH(B$1,CSVLookups!$B$1:$R$1,0),FALSE)</f>
        <v>D1</v>
      </c>
      <c r="C75" s="238" t="str">
        <f t="shared" ref="C75:C138" si="2">IF(OR(LEFT($A75,4)="Base",LEFT($A75,4)="Synd",LEFT($A75,7)="NewSynd"),"",
IF(OR(AND(LEN($I75=0),OR(LEFT($A75,3)*1=311,LEFT($A75,3)*1=312,LEFT($A75,3)*1=313)),LEN($I75)=4),
CONCATENATE($A75,$B75,$I75,
IF(LEFT($G75,LEN("NetOfRI"))="NetOfRI","Net Insurance Claims brought forward",
IF(LEFT($G75,LEN("Adjustments"))="Adjustments","Adjustments",
IF(LEFT($G75,LEN("NewBusiness"))="NewBusiness","New Business",
IF(LEFT($G75,LEN("TotalClaims"))="TotalClaims","Total Claims",
IF(LEFT($G75,LEN("TotalAdjustments"))="TotalAdjustments","Adjustments",
IF(LEFT($G75,LEN("TotalNewBusiness"))="TotalNewBusiness","New Business",
IF(LEFT($G75,LEN("Unincepted"))="Unincepted","Unincepted",
IF(LEFT($G75,LEN("Total"))="Total","Total",
IF($G75="LcmVsScr","LcmVsScr",
IF($G75="LcrDocAttached","LcrDocAttached",
""))))))))))),CONCATENATE($A75,$B75)))</f>
        <v>310 Balance Sheet DistributionsD1</v>
      </c>
      <c r="D75" s="238">
        <f>IF(AND(VALUE(LEFT($A75,3))=309,LEN($B75)=3),VLOOKUP(VALUE(MID($B75,2,2)),_309_Table1,MATCH(MID($B75,1,1),_309_Table1_ColumnLookup,0),FALSE),
  IF($C75="309 LCR SummaryA",OneYearSCR,IF($C75="309 LCR SummaryB",UltimateSCR,IF(VALUE(LEFT($A75,3))=309,VLOOKUP(VALUE(MID($B75,2,1)),_309_Table1,MATCH(MID($B75,1,1),_309_Table1_ColumnLookup,0),FALSE)
+N("309"),
  IF(VALUE(LEFT($A75,3))=310,VLOOKUP(VALUE(MID($B75,2,1)),_310_Table1,MATCH(MID($B75,1,1),_310_Table1_ColumnLookup,0),FALSE)
+N("310"),
  IF(AND(VALUE(LEFT($A75,3))=311,LEN($I75)=4),VLOOKUP($I75,_311_Table1,MATCH($B75,_311_Table1_ColumnLookup,0),FALSE),
  IF(AND(VALUE(LEFT($A75,3))=311,OR($B75="I2",$B75="J2",$B75="K2",$B75="L2")),VLOOKUP('311'!$G$58,_311_Table1,MATCH(MID($B75,1,1),_311_Table1_ColumnLookup,0),FALSE),
  IF(AND(VALUE(LEFT($A75,3))=311,RIGHT($B75,5)="Total"),VLOOKUP('311'!$G$59,_311_Table1,MATCH(MID($B75,1,1),_311_Table1_ColumnLookup,0),FALSE),
  IF(VALUE(LEFT($A75,3))=311,VLOOKUP(VALUE(MID($B75,2,1)),_311_Table1,MATCH(MID($B75,1,1),_311_Table1_ColumnLookup,0),FALSE)
+N("311"),
  IF(AND(VALUE(LEFT($A75,3))=312,LEFT($G75,10)="Unincepted",$B75="G "),VLOOKUP(" ULO",_312_Table1,MATCH('312'!$N$16,_312_Table1_ColumnLookup,0),FALSE),
  IF(AND(VALUE(LEFT($A75,3))=312,LEFT($G75,10)="Unincepted",$B75="O "),VLOOKUP(" ULO",_312_Table1,MATCH('312'!$V$16,_312_Table1_ColumnLookup,0),FALSE),
  IF(AND(VALUE(LEFT($A75,3))=312,LEFT($G75,10)="Unincepted",$B75="Q "),VLOOKUP(" ULO",_312_Table1,MATCH('312'!$X$16,_312_Table1_ColumnLookup,0),FALSE),
  IF(AND(VALUE(LEFT($A75,3))=312,LEFT($G75,10)="Unincepted"),VLOOKUP(" ULO",_312_Table1,MATCH(LEFT($B75,1),_312_Table1_ColumnLookup,0),FALSE),
  IF(AND(VALUE(LEFT($A75,3))=312,LEFT($G75,5)="Total",$B75="G "),VLOOKUP('312'!$F$80,_312_Table1,MATCH('312'!$N$16,_312_Table1_ColumnLookup,0),FALSE),
  IF(AND(VALUE(LEFT($A75,3))=312,LEFT($G75,5)="Total",$B75="O "),VLOOKUP('312'!$F$80,_312_Table1,MATCH('312'!$V$16,_312_Table1_ColumnLookup,0),FALSE),
  IF(AND(VALUE(LEFT($A75,3))=312,LEFT($G75,5)="Total",$B75="Q "),VLOOKUP('312'!$F$80,_312_Table1,MATCH('312'!$X$16,_312_Table1_ColumnLookup,0),FALSE),
  IF(AND(VALUE(LEFT($A75,3))=312,LEFT($G75,5)="Total"),VLOOKUP('312'!$F$80,_312_Table1,MATCH(LEFT($B75,1),_312_Table1_ColumnLookup,0),FALSE),
  IF(AND(VALUE(LEFT($A75,3))=312,LEN($I75)=4,$B75="G"),VLOOKUP($I75,_312_Table1,MATCH('312'!$N$16,_312_Table1_ColumnLookup,0),FALSE),
  IF(AND(VALUE(LEFT($A75,3))=312,LEN($I75)=4,$B75="O"),VLOOKUP($I75,_312_Table1,MATCH('312'!$V$16,_312_Table1_ColumnLookup,0),FALSE),
  IF(AND(VALUE(LEFT($A75,3))=312,LEN($I75)=4,$B75="Q"),VLOOKUP($I75,_312_Table1,MATCH('312'!$X$16,_312_Table1_ColumnLookup,0),FALSE),
  IF(AND(VALUE(LEFT($A75,3))=312,LEN($I75)=4),VLOOKUP($I75,_312_Table1,MATCH(LEFT($B75,1),_312_Table1_ColumnLookup,0),FALSE)
+N("312"),
  IF(VALUE(LEFT($A75,3))=313,VLOOKUP(VALUE(MID($B75,2,1)),_313_Table1,MATCH(MID($B75,1,1),_313_Table1_ColumnLookup,0),FALSE)
+N("313"),
  IF(AND(VALUE(LEFT($A75,3))=314,LEN($B75)=3),VLOOKUP(VALUE(MID($B75,2,2)),_314_Table1,MATCH(MID($B75,1,1),_314_Table1_ColumnLookup,0),FALSE),
  IF(VALUE(LEFT($A75,3))=314,VLOOKUP(VALUE(MID($B75,2,1)),_314_Table1,MATCH(MID($B75,1,1),_314_Table1_ColumnLookup,0),FALSE)
+N("314"),
""))))))))))))))))))))))))</f>
        <v>0</v>
      </c>
      <c r="E75" s="238" t="e">
        <f>IF(AND(VALUE(LEFT($A75,3))=309,LEN($B75)=3),VLOOKUP(VALUE(MID($B75,2,2)),_309_Table2,MATCH(MID($B75,1,1),_309_Table2_ColumnLookup,0),FALSE),
  IF($C75="309 LCR SummaryA",OneYearSCR,IF($C75="309 LCR SummaryB",UltimateSCR,IF(VALUE(LEFT($A75,3))=309,VLOOKUP(VALUE(MID($B75,2,1)),_309_Table2,MATCH(MID($B75,1,1),_309_Table2_ColumnLookup,0),FALSE)
+N("309"),
  IF(VALUE(LEFT($A75,3))=310,VLOOKUP(VALUE(MID($B75,2,1)),_310_Table2,MATCH(MID($B75,1,1),_310_Table2_ColumnLookup,0),FALSE)
+N("310"),
  IF(AND(VALUE(LEFT($A75,3))=311,LEN($I75)=4),VLOOKUP($I75,_311_Table2,MATCH($B75,_311_Table2_ColumnLookup,0),FALSE),
  IF(AND(VALUE(LEFT($A75,3))=311,OR($B75="I2",$B75="J2",$B75="K2",$B75="L2")),VLOOKUP('311'!$G$58,_311_Table2,MATCH(MID($B75,1,1),_311_Table2_ColumnLookup,0),FALSE),
  IF(AND(VALUE(LEFT($A75,3))=311,RIGHT($B75,5)="Total"),VLOOKUP('311'!$G$59,_311_Table2,MATCH(MID($B75,1,1),_311_Table2_ColumnLookup,0),FALSE),
  IF(VALUE(LEFT($A75,3))=311,VLOOKUP(VALUE(MID($B75,2,1)),_311_Table2,MATCH(MID($B75,1,1),_311_Table2_ColumnLookup,0),FALSE)
+N("311"),
  IF(AND(VALUE(LEFT($A75,3))=312,LEFT($G75,10)="Unincepted",$B75="G "),VLOOKUP(" ULO",_312_Table2,MATCH('312'!$N$16,_312_Table2_ColumnLookup,0),FALSE),
  IF(AND(VALUE(LEFT($A75,3))=312,LEFT($G75,10)="Unincepted",$B75="O "),VLOOKUP(" ULO",_312_Table2,MATCH('312'!$V$16,_312_Table2_ColumnLookup,0),FALSE),
  IF(AND(VALUE(LEFT($A75,3))=312,LEFT($G75,10)="Unincepted",$B75="Q "),VLOOKUP(" ULO",_312_Table2,MATCH('312'!$X$16,_312_Table2_ColumnLookup,0),FALSE),
  IF(AND(VALUE(LEFT($A75,3))=312,LEFT($G75,10)="Unincepted"),VLOOKUP(" ULO",_312_Table2,MATCH(LEFT($B75,1),_312_Table2_ColumnLookup,0),FALSE),
  IF(AND(VALUE(LEFT($A75,3))=312,LEFT($G75,5)="Total",$B75="G "),VLOOKUP('312'!$F$80,_312_Table2,MATCH('312'!$N$16,_312_Table2_ColumnLookup,0),FALSE),
  IF(AND(VALUE(LEFT($A75,3))=312,LEFT($G75,5)="Total",$B75="O "),VLOOKUP('312'!$F$80,_312_Table2,MATCH('312'!$V$16,_312_Table2_ColumnLookup,0),FALSE),
  IF(AND(VALUE(LEFT($A75,3))=312,LEFT($G75,5)="Total",$B75="Q "),VLOOKUP('312'!$F$80,_312_Table2,MATCH('312'!$X$16,_312_Table2_ColumnLookup,0),FALSE),
  IF(AND(VALUE(LEFT($A75,3))=312,LEFT($G75,5)="Total"),VLOOKUP('312'!$F$80,_312_Table2,MATCH(LEFT($B75,1),_312_Table2_ColumnLookup,0),FALSE),
  IF(AND(VALUE(LEFT($A75,3))=312,LEN($I75)=4,$B75="G"),VLOOKUP($I75,_312_Table2,MATCH('312'!$N$16,_312_Table2_ColumnLookup,0),FALSE),
  IF(AND(VALUE(LEFT($A75,3))=312,LEN($I75)=4,$B75="O"),VLOOKUP($I75,_312_Table2,MATCH('312'!$V$16,_312_Table2_ColumnLookup,0),FALSE),
  IF(AND(VALUE(LEFT($A75,3))=312,LEN($I75)=4,$B75="Q"),VLOOKUP($I75,_312_Table2,MATCH('312'!$X$16,_312_Table2_ColumnLookup,0),FALSE),
  IF(AND(VALUE(LEFT($A75,3))=312,LEN($I75)=4),VLOOKUP($I75,_312_Table2,MATCH(LEFT($B75,1),_312_Table2_ColumnLookup,0),FALSE)
+N("312"),
  IF(VALUE(LEFT($A75,3))=313,VLOOKUP(VALUE(MID($B75,2,1)),_313_Table2,MATCH(MID($B75,1,1),_313_Table2_ColumnLookup,0),FALSE)
+N("313"),
  IF(AND(VALUE(LEFT($A75,3))=314,LEN($B75)=3),VLOOKUP(VALUE(MID($B75,2,2)),_314_Table2,MATCH(MID($B75,1,1),_314_Table2_ColumnLookup,0),FALSE),
  IF(VALUE(LEFT($A75,3))=314,VLOOKUP(VALUE(MID($B75,2,1)),_314_Table2,MATCH(MID($B75,1,1),_314_Table2_ColumnLookup,0),FALSE)
+N("314"),
""))))))))))))))))))))))))</f>
        <v>#NAME?</v>
      </c>
      <c r="F75" s="238" t="e">
        <f>IF(AND(VALUE(LEFT($A75,3))=309,LEN($B75)=3),VLOOKUP(VALUE(MID($B75,2,2)),_309_Table3,MATCH(MID($B75,1,1),_309_Table3_ColumnLookup,0),FALSE),
  IF($C75="309 LCR SummaryA",OneYearSCR,IF($C75="309 LCR SummaryB",UltimateSCR,IF(VALUE(LEFT($A75,3))=309,VLOOKUP(VALUE(MID($B75,2,1)),_309_Table3,MATCH(MID($B75,1,1),_309_Table3_ColumnLookup,0),FALSE)
+N("309"),
  IF(VALUE(LEFT($A75,3))=310,VLOOKUP(VALUE(MID($B75,2,1)),_310_Table3,MATCH(MID($B75,1,1),_310_Table3_ColumnLookup,0),FALSE)
+N("310"),
  IF(AND(VALUE(LEFT($A75,3))=311,LEN($I75)=4),VLOOKUP($I75,_311_Table3,MATCH($B75,_311_Table3_ColumnLookup,0),FALSE),
  IF(AND(VALUE(LEFT($A75,3))=311,OR($B75="I2",$B75="J2",$B75="K2",$B75="L2")),VLOOKUP('311'!$G$58,_311_Table3,MATCH(MID($B75,1,1),_311_Table3_ColumnLookup,0),FALSE),
  IF(AND(VALUE(LEFT($A75,3))=311,RIGHT($B75,5)="Total"),VLOOKUP('311'!$G$59,_311_Table3,MATCH(MID($B75,1,1),_311_Table3_ColumnLookup,0),FALSE),
  IF(VALUE(LEFT($A75,3))=311,VLOOKUP(VALUE(MID($B75,2,1)),_311_Table3,MATCH(MID($B75,1,1),_311_Table3_ColumnLookup,0),FALSE)
+N("311"),
  IF(AND(VALUE(LEFT($A75,3))=312,LEFT($G75,10)="Unincepted",$B75="G "),VLOOKUP(" ULO",_312_Table3,MATCH('312'!$N$16,_312_Table3_ColumnLookup,0),FALSE),
  IF(AND(VALUE(LEFT($A75,3))=312,LEFT($G75,10)="Unincepted",$B75="O "),VLOOKUP(" ULO",_312_Table3,MATCH('312'!$V$16,_312_Table3_ColumnLookup,0),FALSE),
  IF(AND(VALUE(LEFT($A75,3))=312,LEFT($G75,10)="Unincepted",$B75="Q "),VLOOKUP(" ULO",_312_Table3,MATCH('312'!$X$16,_312_Table3_ColumnLookup,0),FALSE),
  IF(AND(VALUE(LEFT($A75,3))=312,LEFT($G75,10)="Unincepted"),VLOOKUP(" ULO",_312_Table3,MATCH(LEFT($B75,1),_312_Table3_ColumnLookup,0),FALSE),
  IF(AND(VALUE(LEFT($A75,3))=312,LEFT($G75,5)="Total",$B75="G "),VLOOKUP('312'!$F$80,_312_Table3,MATCH('312'!$N$16,_312_Table3_ColumnLookup,0),FALSE),
  IF(AND(VALUE(LEFT($A75,3))=312,LEFT($G75,5)="Total",$B75="O "),VLOOKUP('312'!$F$80,_312_Table3,MATCH('312'!$V$16,_312_Table3_ColumnLookup,0),FALSE),
  IF(AND(VALUE(LEFT($A75,3))=312,LEFT($G75,5)="Total",$B75="Q "),VLOOKUP('312'!$F$80,_312_Table3,MATCH('312'!$X$16,_312_Table3_ColumnLookup,0),FALSE),
  IF(AND(VALUE(LEFT($A75,3))=312,LEFT($G75,5)="Total"),VLOOKUP('312'!$F$80,_312_Table3,MATCH(LEFT($B75,1),_312_Table3_ColumnLookup,0),FALSE),
  IF(AND(VALUE(LEFT($A75,3))=312,LEN($I75)=4,$B75="G"),VLOOKUP($I75,_312_Table3,MATCH('312'!$N$16,_312_Table3_ColumnLookup,0),FALSE),
  IF(AND(VALUE(LEFT($A75,3))=312,LEN($I75)=4,$B75="O"),VLOOKUP($I75,_312_Table3,MATCH('312'!$V$16,_312_Table3_ColumnLookup,0),FALSE),
  IF(AND(VALUE(LEFT($A75,3))=312,LEN($I75)=4,$B75="Q"),VLOOKUP($I75,_312_Table3,MATCH('312'!$X$16,_312_Table3_ColumnLookup,0),FALSE),
  IF(AND(VALUE(LEFT($A75,3))=312,LEN($I75)=4),VLOOKUP($I75,_312_Table3,MATCH(LEFT($B75,1),_312_Table3_ColumnLookup,0),FALSE)
+N("312"),
  IF(VALUE(LEFT($A75,3))=313,VLOOKUP(VALUE(MID($B75,2,1)),_313_Table3,MATCH(MID($B75,1,1),_313_Table3_ColumnLookup,0),FALSE)
+N("313"),
  IF(AND(VALUE(LEFT($A75,3))=314,LEN($B75)=3),VLOOKUP(VALUE(MID($B75,2,2)),_314_Table3,MATCH(MID($B75,1,1),_314_Table3_ColumnLookup,0),FALSE),
  IF(VALUE(LEFT($A75,3))=314,VLOOKUP(VALUE(MID($B75,2,1)),_314_Table3,MATCH(MID($B75,1,1),_314_Table3_ColumnLookup,0),FALSE)
+N("314"),
""))))))))))))))))))))))))</f>
        <v>#NAME?</v>
      </c>
      <c r="G75" t="s">
        <v>1030</v>
      </c>
      <c r="H75" s="321">
        <f>IFERROR(
IF(ISERROR($D75)=FALSE,$D75,IF(ISERROR($E75)=FALSE,$E75,IF(ISERROR($F75)=FALSE,$F75
+N("012 checkboxes"),
IF(
IF(OR(LEFT($A75,9)="Syndicate",LEFT($A75,12)="NewSyndicate"),VLOOKUP($A75,'012'!$J:$ZW,MATCH("Link to button",'012'!$J$1:$ZW$1,0),0)
+N("309 checkbox"),
IF($C75="309 LCR Summary0",VLOOKUP("Notes990",'309'!$P:$ZZ,MATCH("Link to button",'309'!$P$1:$ZZ$1,0),0)
+N("313 checkboxes"),
IF($C75="313 Financial Information0LcmVsScr",IF($C75="309 LCR Summary0",VLOOKUP("LcmVsScr",'309'!$N:$ZZ,MATCH("Link to button",'309'!$N$1:$ZZ$1,0),0),
IF($C75="313 Financial Information0LcrDocAttached",IF($C75="309 LCR Summary0",VLOOKUP("LcrDocAttached",'309'!$N:$ZZ,MATCH("Link to button",'309'!$N$1:$ZZ$1,0),
0)))))))=1,TRUE,FALSE)
))),"")</f>
        <v>0</v>
      </c>
    </row>
    <row r="76" spans="1:8" customFormat="1">
      <c r="A76" s="237" t="str">
        <f>VLOOKUP($G76,CSVLookups!$B:$R,MATCH(A$1,CSVLookups!$B$1:$R$1,0),FALSE)</f>
        <v>310 Balance Sheet Distributions</v>
      </c>
      <c r="B76" s="237" t="str">
        <f>VLOOKUP($G76,CSVLookups!$B:$R,MATCH(B$1,CSVLookups!$B$1:$R$1,0),FALSE)</f>
        <v>E1</v>
      </c>
      <c r="C76" s="238" t="str">
        <f t="shared" si="2"/>
        <v>310 Balance Sheet DistributionsE1</v>
      </c>
      <c r="D76" s="238">
        <f>IF(AND(VALUE(LEFT($A76,3))=309,LEN($B76)=3),VLOOKUP(VALUE(MID($B76,2,2)),_309_Table1,MATCH(MID($B76,1,1),_309_Table1_ColumnLookup,0),FALSE),
  IF($C76="309 LCR SummaryA",OneYearSCR,IF($C76="309 LCR SummaryB",UltimateSCR,IF(VALUE(LEFT($A76,3))=309,VLOOKUP(VALUE(MID($B76,2,1)),_309_Table1,MATCH(MID($B76,1,1),_309_Table1_ColumnLookup,0),FALSE)
+N("309"),
  IF(VALUE(LEFT($A76,3))=310,VLOOKUP(VALUE(MID($B76,2,1)),_310_Table1,MATCH(MID($B76,1,1),_310_Table1_ColumnLookup,0),FALSE)
+N("310"),
  IF(AND(VALUE(LEFT($A76,3))=311,LEN($I76)=4),VLOOKUP($I76,_311_Table1,MATCH($B76,_311_Table1_ColumnLookup,0),FALSE),
  IF(AND(VALUE(LEFT($A76,3))=311,OR($B76="I2",$B76="J2",$B76="K2",$B76="L2")),VLOOKUP('311'!$G$58,_311_Table1,MATCH(MID($B76,1,1),_311_Table1_ColumnLookup,0),FALSE),
  IF(AND(VALUE(LEFT($A76,3))=311,RIGHT($B76,5)="Total"),VLOOKUP('311'!$G$59,_311_Table1,MATCH(MID($B76,1,1),_311_Table1_ColumnLookup,0),FALSE),
  IF(VALUE(LEFT($A76,3))=311,VLOOKUP(VALUE(MID($B76,2,1)),_311_Table1,MATCH(MID($B76,1,1),_311_Table1_ColumnLookup,0),FALSE)
+N("311"),
  IF(AND(VALUE(LEFT($A76,3))=312,LEFT($G76,10)="Unincepted",$B76="G "),VLOOKUP(" ULO",_312_Table1,MATCH('312'!$N$16,_312_Table1_ColumnLookup,0),FALSE),
  IF(AND(VALUE(LEFT($A76,3))=312,LEFT($G76,10)="Unincepted",$B76="O "),VLOOKUP(" ULO",_312_Table1,MATCH('312'!$V$16,_312_Table1_ColumnLookup,0),FALSE),
  IF(AND(VALUE(LEFT($A76,3))=312,LEFT($G76,10)="Unincepted",$B76="Q "),VLOOKUP(" ULO",_312_Table1,MATCH('312'!$X$16,_312_Table1_ColumnLookup,0),FALSE),
  IF(AND(VALUE(LEFT($A76,3))=312,LEFT($G76,10)="Unincepted"),VLOOKUP(" ULO",_312_Table1,MATCH(LEFT($B76,1),_312_Table1_ColumnLookup,0),FALSE),
  IF(AND(VALUE(LEFT($A76,3))=312,LEFT($G76,5)="Total",$B76="G "),VLOOKUP('312'!$F$80,_312_Table1,MATCH('312'!$N$16,_312_Table1_ColumnLookup,0),FALSE),
  IF(AND(VALUE(LEFT($A76,3))=312,LEFT($G76,5)="Total",$B76="O "),VLOOKUP('312'!$F$80,_312_Table1,MATCH('312'!$V$16,_312_Table1_ColumnLookup,0),FALSE),
  IF(AND(VALUE(LEFT($A76,3))=312,LEFT($G76,5)="Total",$B76="Q "),VLOOKUP('312'!$F$80,_312_Table1,MATCH('312'!$X$16,_312_Table1_ColumnLookup,0),FALSE),
  IF(AND(VALUE(LEFT($A76,3))=312,LEFT($G76,5)="Total"),VLOOKUP('312'!$F$80,_312_Table1,MATCH(LEFT($B76,1),_312_Table1_ColumnLookup,0),FALSE),
  IF(AND(VALUE(LEFT($A76,3))=312,LEN($I76)=4,$B76="G"),VLOOKUP($I76,_312_Table1,MATCH('312'!$N$16,_312_Table1_ColumnLookup,0),FALSE),
  IF(AND(VALUE(LEFT($A76,3))=312,LEN($I76)=4,$B76="O"),VLOOKUP($I76,_312_Table1,MATCH('312'!$V$16,_312_Table1_ColumnLookup,0),FALSE),
  IF(AND(VALUE(LEFT($A76,3))=312,LEN($I76)=4,$B76="Q"),VLOOKUP($I76,_312_Table1,MATCH('312'!$X$16,_312_Table1_ColumnLookup,0),FALSE),
  IF(AND(VALUE(LEFT($A76,3))=312,LEN($I76)=4),VLOOKUP($I76,_312_Table1,MATCH(LEFT($B76,1),_312_Table1_ColumnLookup,0),FALSE)
+N("312"),
  IF(VALUE(LEFT($A76,3))=313,VLOOKUP(VALUE(MID($B76,2,1)),_313_Table1,MATCH(MID($B76,1,1),_313_Table1_ColumnLookup,0),FALSE)
+N("313"),
  IF(AND(VALUE(LEFT($A76,3))=314,LEN($B76)=3),VLOOKUP(VALUE(MID($B76,2,2)),_314_Table1,MATCH(MID($B76,1,1),_314_Table1_ColumnLookup,0),FALSE),
  IF(VALUE(LEFT($A76,3))=314,VLOOKUP(VALUE(MID($B76,2,1)),_314_Table1,MATCH(MID($B76,1,1),_314_Table1_ColumnLookup,0),FALSE)
+N("314"),
""))))))))))))))))))))))))</f>
        <v>0</v>
      </c>
      <c r="E76" s="238" t="e">
        <f>IF(AND(VALUE(LEFT($A76,3))=309,LEN($B76)=3),VLOOKUP(VALUE(MID($B76,2,2)),_309_Table2,MATCH(MID($B76,1,1),_309_Table2_ColumnLookup,0),FALSE),
  IF($C76="309 LCR SummaryA",OneYearSCR,IF($C76="309 LCR SummaryB",UltimateSCR,IF(VALUE(LEFT($A76,3))=309,VLOOKUP(VALUE(MID($B76,2,1)),_309_Table2,MATCH(MID($B76,1,1),_309_Table2_ColumnLookup,0),FALSE)
+N("309"),
  IF(VALUE(LEFT($A76,3))=310,VLOOKUP(VALUE(MID($B76,2,1)),_310_Table2,MATCH(MID($B76,1,1),_310_Table2_ColumnLookup,0),FALSE)
+N("310"),
  IF(AND(VALUE(LEFT($A76,3))=311,LEN($I76)=4),VLOOKUP($I76,_311_Table2,MATCH($B76,_311_Table2_ColumnLookup,0),FALSE),
  IF(AND(VALUE(LEFT($A76,3))=311,OR($B76="I2",$B76="J2",$B76="K2",$B76="L2")),VLOOKUP('311'!$G$58,_311_Table2,MATCH(MID($B76,1,1),_311_Table2_ColumnLookup,0),FALSE),
  IF(AND(VALUE(LEFT($A76,3))=311,RIGHT($B76,5)="Total"),VLOOKUP('311'!$G$59,_311_Table2,MATCH(MID($B76,1,1),_311_Table2_ColumnLookup,0),FALSE),
  IF(VALUE(LEFT($A76,3))=311,VLOOKUP(VALUE(MID($B76,2,1)),_311_Table2,MATCH(MID($B76,1,1),_311_Table2_ColumnLookup,0),FALSE)
+N("311"),
  IF(AND(VALUE(LEFT($A76,3))=312,LEFT($G76,10)="Unincepted",$B76="G "),VLOOKUP(" ULO",_312_Table2,MATCH('312'!$N$16,_312_Table2_ColumnLookup,0),FALSE),
  IF(AND(VALUE(LEFT($A76,3))=312,LEFT($G76,10)="Unincepted",$B76="O "),VLOOKUP(" ULO",_312_Table2,MATCH('312'!$V$16,_312_Table2_ColumnLookup,0),FALSE),
  IF(AND(VALUE(LEFT($A76,3))=312,LEFT($G76,10)="Unincepted",$B76="Q "),VLOOKUP(" ULO",_312_Table2,MATCH('312'!$X$16,_312_Table2_ColumnLookup,0),FALSE),
  IF(AND(VALUE(LEFT($A76,3))=312,LEFT($G76,10)="Unincepted"),VLOOKUP(" ULO",_312_Table2,MATCH(LEFT($B76,1),_312_Table2_ColumnLookup,0),FALSE),
  IF(AND(VALUE(LEFT($A76,3))=312,LEFT($G76,5)="Total",$B76="G "),VLOOKUP('312'!$F$80,_312_Table2,MATCH('312'!$N$16,_312_Table2_ColumnLookup,0),FALSE),
  IF(AND(VALUE(LEFT($A76,3))=312,LEFT($G76,5)="Total",$B76="O "),VLOOKUP('312'!$F$80,_312_Table2,MATCH('312'!$V$16,_312_Table2_ColumnLookup,0),FALSE),
  IF(AND(VALUE(LEFT($A76,3))=312,LEFT($G76,5)="Total",$B76="Q "),VLOOKUP('312'!$F$80,_312_Table2,MATCH('312'!$X$16,_312_Table2_ColumnLookup,0),FALSE),
  IF(AND(VALUE(LEFT($A76,3))=312,LEFT($G76,5)="Total"),VLOOKUP('312'!$F$80,_312_Table2,MATCH(LEFT($B76,1),_312_Table2_ColumnLookup,0),FALSE),
  IF(AND(VALUE(LEFT($A76,3))=312,LEN($I76)=4,$B76="G"),VLOOKUP($I76,_312_Table2,MATCH('312'!$N$16,_312_Table2_ColumnLookup,0),FALSE),
  IF(AND(VALUE(LEFT($A76,3))=312,LEN($I76)=4,$B76="O"),VLOOKUP($I76,_312_Table2,MATCH('312'!$V$16,_312_Table2_ColumnLookup,0),FALSE),
  IF(AND(VALUE(LEFT($A76,3))=312,LEN($I76)=4,$B76="Q"),VLOOKUP($I76,_312_Table2,MATCH('312'!$X$16,_312_Table2_ColumnLookup,0),FALSE),
  IF(AND(VALUE(LEFT($A76,3))=312,LEN($I76)=4),VLOOKUP($I76,_312_Table2,MATCH(LEFT($B76,1),_312_Table2_ColumnLookup,0),FALSE)
+N("312"),
  IF(VALUE(LEFT($A76,3))=313,VLOOKUP(VALUE(MID($B76,2,1)),_313_Table2,MATCH(MID($B76,1,1),_313_Table2_ColumnLookup,0),FALSE)
+N("313"),
  IF(AND(VALUE(LEFT($A76,3))=314,LEN($B76)=3),VLOOKUP(VALUE(MID($B76,2,2)),_314_Table2,MATCH(MID($B76,1,1),_314_Table2_ColumnLookup,0),FALSE),
  IF(VALUE(LEFT($A76,3))=314,VLOOKUP(VALUE(MID($B76,2,1)),_314_Table2,MATCH(MID($B76,1,1),_314_Table2_ColumnLookup,0),FALSE)
+N("314"),
""))))))))))))))))))))))))</f>
        <v>#NAME?</v>
      </c>
      <c r="F76" s="238" t="e">
        <f>IF(AND(VALUE(LEFT($A76,3))=309,LEN($B76)=3),VLOOKUP(VALUE(MID($B76,2,2)),_309_Table3,MATCH(MID($B76,1,1),_309_Table3_ColumnLookup,0),FALSE),
  IF($C76="309 LCR SummaryA",OneYearSCR,IF($C76="309 LCR SummaryB",UltimateSCR,IF(VALUE(LEFT($A76,3))=309,VLOOKUP(VALUE(MID($B76,2,1)),_309_Table3,MATCH(MID($B76,1,1),_309_Table3_ColumnLookup,0),FALSE)
+N("309"),
  IF(VALUE(LEFT($A76,3))=310,VLOOKUP(VALUE(MID($B76,2,1)),_310_Table3,MATCH(MID($B76,1,1),_310_Table3_ColumnLookup,0),FALSE)
+N("310"),
  IF(AND(VALUE(LEFT($A76,3))=311,LEN($I76)=4),VLOOKUP($I76,_311_Table3,MATCH($B76,_311_Table3_ColumnLookup,0),FALSE),
  IF(AND(VALUE(LEFT($A76,3))=311,OR($B76="I2",$B76="J2",$B76="K2",$B76="L2")),VLOOKUP('311'!$G$58,_311_Table3,MATCH(MID($B76,1,1),_311_Table3_ColumnLookup,0),FALSE),
  IF(AND(VALUE(LEFT($A76,3))=311,RIGHT($B76,5)="Total"),VLOOKUP('311'!$G$59,_311_Table3,MATCH(MID($B76,1,1),_311_Table3_ColumnLookup,0),FALSE),
  IF(VALUE(LEFT($A76,3))=311,VLOOKUP(VALUE(MID($B76,2,1)),_311_Table3,MATCH(MID($B76,1,1),_311_Table3_ColumnLookup,0),FALSE)
+N("311"),
  IF(AND(VALUE(LEFT($A76,3))=312,LEFT($G76,10)="Unincepted",$B76="G "),VLOOKUP(" ULO",_312_Table3,MATCH('312'!$N$16,_312_Table3_ColumnLookup,0),FALSE),
  IF(AND(VALUE(LEFT($A76,3))=312,LEFT($G76,10)="Unincepted",$B76="O "),VLOOKUP(" ULO",_312_Table3,MATCH('312'!$V$16,_312_Table3_ColumnLookup,0),FALSE),
  IF(AND(VALUE(LEFT($A76,3))=312,LEFT($G76,10)="Unincepted",$B76="Q "),VLOOKUP(" ULO",_312_Table3,MATCH('312'!$X$16,_312_Table3_ColumnLookup,0),FALSE),
  IF(AND(VALUE(LEFT($A76,3))=312,LEFT($G76,10)="Unincepted"),VLOOKUP(" ULO",_312_Table3,MATCH(LEFT($B76,1),_312_Table3_ColumnLookup,0),FALSE),
  IF(AND(VALUE(LEFT($A76,3))=312,LEFT($G76,5)="Total",$B76="G "),VLOOKUP('312'!$F$80,_312_Table3,MATCH('312'!$N$16,_312_Table3_ColumnLookup,0),FALSE),
  IF(AND(VALUE(LEFT($A76,3))=312,LEFT($G76,5)="Total",$B76="O "),VLOOKUP('312'!$F$80,_312_Table3,MATCH('312'!$V$16,_312_Table3_ColumnLookup,0),FALSE),
  IF(AND(VALUE(LEFT($A76,3))=312,LEFT($G76,5)="Total",$B76="Q "),VLOOKUP('312'!$F$80,_312_Table3,MATCH('312'!$X$16,_312_Table3_ColumnLookup,0),FALSE),
  IF(AND(VALUE(LEFT($A76,3))=312,LEFT($G76,5)="Total"),VLOOKUP('312'!$F$80,_312_Table3,MATCH(LEFT($B76,1),_312_Table3_ColumnLookup,0),FALSE),
  IF(AND(VALUE(LEFT($A76,3))=312,LEN($I76)=4,$B76="G"),VLOOKUP($I76,_312_Table3,MATCH('312'!$N$16,_312_Table3_ColumnLookup,0),FALSE),
  IF(AND(VALUE(LEFT($A76,3))=312,LEN($I76)=4,$B76="O"),VLOOKUP($I76,_312_Table3,MATCH('312'!$V$16,_312_Table3_ColumnLookup,0),FALSE),
  IF(AND(VALUE(LEFT($A76,3))=312,LEN($I76)=4,$B76="Q"),VLOOKUP($I76,_312_Table3,MATCH('312'!$X$16,_312_Table3_ColumnLookup,0),FALSE),
  IF(AND(VALUE(LEFT($A76,3))=312,LEN($I76)=4),VLOOKUP($I76,_312_Table3,MATCH(LEFT($B76,1),_312_Table3_ColumnLookup,0),FALSE)
+N("312"),
  IF(VALUE(LEFT($A76,3))=313,VLOOKUP(VALUE(MID($B76,2,1)),_313_Table3,MATCH(MID($B76,1,1),_313_Table3_ColumnLookup,0),FALSE)
+N("313"),
  IF(AND(VALUE(LEFT($A76,3))=314,LEN($B76)=3),VLOOKUP(VALUE(MID($B76,2,2)),_314_Table3,MATCH(MID($B76,1,1),_314_Table3_ColumnLookup,0),FALSE),
  IF(VALUE(LEFT($A76,3))=314,VLOOKUP(VALUE(MID($B76,2,1)),_314_Table3,MATCH(MID($B76,1,1),_314_Table3_ColumnLookup,0),FALSE)
+N("314"),
""))))))))))))))))))))))))</f>
        <v>#NAME?</v>
      </c>
      <c r="G76" t="s">
        <v>1033</v>
      </c>
      <c r="H76" s="321">
        <f>IFERROR(
IF(ISERROR($D76)=FALSE,$D76,IF(ISERROR($E76)=FALSE,$E76,IF(ISERROR($F76)=FALSE,$F76
+N("012 checkboxes"),
IF(
IF(OR(LEFT($A76,9)="Syndicate",LEFT($A76,12)="NewSyndicate"),VLOOKUP($A76,'012'!$J:$ZW,MATCH("Link to button",'012'!$J$1:$ZW$1,0),0)
+N("309 checkbox"),
IF($C76="309 LCR Summary0",VLOOKUP("Notes990",'309'!$P:$ZZ,MATCH("Link to button",'309'!$P$1:$ZZ$1,0),0)
+N("313 checkboxes"),
IF($C76="313 Financial Information0LcmVsScr",IF($C76="309 LCR Summary0",VLOOKUP("LcmVsScr",'309'!$N:$ZZ,MATCH("Link to button",'309'!$N$1:$ZZ$1,0),0),
IF($C76="313 Financial Information0LcrDocAttached",IF($C76="309 LCR Summary0",VLOOKUP("LcrDocAttached",'309'!$N:$ZZ,MATCH("Link to button",'309'!$N$1:$ZZ$1,0),
0)))))))=1,TRUE,FALSE)
))),"")</f>
        <v>0</v>
      </c>
    </row>
    <row r="77" spans="1:8" customFormat="1">
      <c r="A77" s="237" t="str">
        <f>VLOOKUP($G77,CSVLookups!$B:$R,MATCH(A$1,CSVLookups!$B$1:$R$1,0),FALSE)</f>
        <v>310 Balance Sheet Distributions</v>
      </c>
      <c r="B77" s="237" t="str">
        <f>VLOOKUP($G77,CSVLookups!$B:$R,MATCH(B$1,CSVLookups!$B$1:$R$1,0),FALSE)</f>
        <v>F1</v>
      </c>
      <c r="C77" s="238" t="str">
        <f t="shared" si="2"/>
        <v>310 Balance Sheet DistributionsF1</v>
      </c>
      <c r="D77" s="238">
        <f>IF(AND(VALUE(LEFT($A77,3))=309,LEN($B77)=3),VLOOKUP(VALUE(MID($B77,2,2)),_309_Table1,MATCH(MID($B77,1,1),_309_Table1_ColumnLookup,0),FALSE),
  IF($C77="309 LCR SummaryA",OneYearSCR,IF($C77="309 LCR SummaryB",UltimateSCR,IF(VALUE(LEFT($A77,3))=309,VLOOKUP(VALUE(MID($B77,2,1)),_309_Table1,MATCH(MID($B77,1,1),_309_Table1_ColumnLookup,0),FALSE)
+N("309"),
  IF(VALUE(LEFT($A77,3))=310,VLOOKUP(VALUE(MID($B77,2,1)),_310_Table1,MATCH(MID($B77,1,1),_310_Table1_ColumnLookup,0),FALSE)
+N("310"),
  IF(AND(VALUE(LEFT($A77,3))=311,LEN($I77)=4),VLOOKUP($I77,_311_Table1,MATCH($B77,_311_Table1_ColumnLookup,0),FALSE),
  IF(AND(VALUE(LEFT($A77,3))=311,OR($B77="I2",$B77="J2",$B77="K2",$B77="L2")),VLOOKUP('311'!$G$58,_311_Table1,MATCH(MID($B77,1,1),_311_Table1_ColumnLookup,0),FALSE),
  IF(AND(VALUE(LEFT($A77,3))=311,RIGHT($B77,5)="Total"),VLOOKUP('311'!$G$59,_311_Table1,MATCH(MID($B77,1,1),_311_Table1_ColumnLookup,0),FALSE),
  IF(VALUE(LEFT($A77,3))=311,VLOOKUP(VALUE(MID($B77,2,1)),_311_Table1,MATCH(MID($B77,1,1),_311_Table1_ColumnLookup,0),FALSE)
+N("311"),
  IF(AND(VALUE(LEFT($A77,3))=312,LEFT($G77,10)="Unincepted",$B77="G "),VLOOKUP(" ULO",_312_Table1,MATCH('312'!$N$16,_312_Table1_ColumnLookup,0),FALSE),
  IF(AND(VALUE(LEFT($A77,3))=312,LEFT($G77,10)="Unincepted",$B77="O "),VLOOKUP(" ULO",_312_Table1,MATCH('312'!$V$16,_312_Table1_ColumnLookup,0),FALSE),
  IF(AND(VALUE(LEFT($A77,3))=312,LEFT($G77,10)="Unincepted",$B77="Q "),VLOOKUP(" ULO",_312_Table1,MATCH('312'!$X$16,_312_Table1_ColumnLookup,0),FALSE),
  IF(AND(VALUE(LEFT($A77,3))=312,LEFT($G77,10)="Unincepted"),VLOOKUP(" ULO",_312_Table1,MATCH(LEFT($B77,1),_312_Table1_ColumnLookup,0),FALSE),
  IF(AND(VALUE(LEFT($A77,3))=312,LEFT($G77,5)="Total",$B77="G "),VLOOKUP('312'!$F$80,_312_Table1,MATCH('312'!$N$16,_312_Table1_ColumnLookup,0),FALSE),
  IF(AND(VALUE(LEFT($A77,3))=312,LEFT($G77,5)="Total",$B77="O "),VLOOKUP('312'!$F$80,_312_Table1,MATCH('312'!$V$16,_312_Table1_ColumnLookup,0),FALSE),
  IF(AND(VALUE(LEFT($A77,3))=312,LEFT($G77,5)="Total",$B77="Q "),VLOOKUP('312'!$F$80,_312_Table1,MATCH('312'!$X$16,_312_Table1_ColumnLookup,0),FALSE),
  IF(AND(VALUE(LEFT($A77,3))=312,LEFT($G77,5)="Total"),VLOOKUP('312'!$F$80,_312_Table1,MATCH(LEFT($B77,1),_312_Table1_ColumnLookup,0),FALSE),
  IF(AND(VALUE(LEFT($A77,3))=312,LEN($I77)=4,$B77="G"),VLOOKUP($I77,_312_Table1,MATCH('312'!$N$16,_312_Table1_ColumnLookup,0),FALSE),
  IF(AND(VALUE(LEFT($A77,3))=312,LEN($I77)=4,$B77="O"),VLOOKUP($I77,_312_Table1,MATCH('312'!$V$16,_312_Table1_ColumnLookup,0),FALSE),
  IF(AND(VALUE(LEFT($A77,3))=312,LEN($I77)=4,$B77="Q"),VLOOKUP($I77,_312_Table1,MATCH('312'!$X$16,_312_Table1_ColumnLookup,0),FALSE),
  IF(AND(VALUE(LEFT($A77,3))=312,LEN($I77)=4),VLOOKUP($I77,_312_Table1,MATCH(LEFT($B77,1),_312_Table1_ColumnLookup,0),FALSE)
+N("312"),
  IF(VALUE(LEFT($A77,3))=313,VLOOKUP(VALUE(MID($B77,2,1)),_313_Table1,MATCH(MID($B77,1,1),_313_Table1_ColumnLookup,0),FALSE)
+N("313"),
  IF(AND(VALUE(LEFT($A77,3))=314,LEN($B77)=3),VLOOKUP(VALUE(MID($B77,2,2)),_314_Table1,MATCH(MID($B77,1,1),_314_Table1_ColumnLookup,0),FALSE),
  IF(VALUE(LEFT($A77,3))=314,VLOOKUP(VALUE(MID($B77,2,1)),_314_Table1,MATCH(MID($B77,1,1),_314_Table1_ColumnLookup,0),FALSE)
+N("314"),
""))))))))))))))))))))))))</f>
        <v>0</v>
      </c>
      <c r="E77" s="238" t="e">
        <f>IF(AND(VALUE(LEFT($A77,3))=309,LEN($B77)=3),VLOOKUP(VALUE(MID($B77,2,2)),_309_Table2,MATCH(MID($B77,1,1),_309_Table2_ColumnLookup,0),FALSE),
  IF($C77="309 LCR SummaryA",OneYearSCR,IF($C77="309 LCR SummaryB",UltimateSCR,IF(VALUE(LEFT($A77,3))=309,VLOOKUP(VALUE(MID($B77,2,1)),_309_Table2,MATCH(MID($B77,1,1),_309_Table2_ColumnLookup,0),FALSE)
+N("309"),
  IF(VALUE(LEFT($A77,3))=310,VLOOKUP(VALUE(MID($B77,2,1)),_310_Table2,MATCH(MID($B77,1,1),_310_Table2_ColumnLookup,0),FALSE)
+N("310"),
  IF(AND(VALUE(LEFT($A77,3))=311,LEN($I77)=4),VLOOKUP($I77,_311_Table2,MATCH($B77,_311_Table2_ColumnLookup,0),FALSE),
  IF(AND(VALUE(LEFT($A77,3))=311,OR($B77="I2",$B77="J2",$B77="K2",$B77="L2")),VLOOKUP('311'!$G$58,_311_Table2,MATCH(MID($B77,1,1),_311_Table2_ColumnLookup,0),FALSE),
  IF(AND(VALUE(LEFT($A77,3))=311,RIGHT($B77,5)="Total"),VLOOKUP('311'!$G$59,_311_Table2,MATCH(MID($B77,1,1),_311_Table2_ColumnLookup,0),FALSE),
  IF(VALUE(LEFT($A77,3))=311,VLOOKUP(VALUE(MID($B77,2,1)),_311_Table2,MATCH(MID($B77,1,1),_311_Table2_ColumnLookup,0),FALSE)
+N("311"),
  IF(AND(VALUE(LEFT($A77,3))=312,LEFT($G77,10)="Unincepted",$B77="G "),VLOOKUP(" ULO",_312_Table2,MATCH('312'!$N$16,_312_Table2_ColumnLookup,0),FALSE),
  IF(AND(VALUE(LEFT($A77,3))=312,LEFT($G77,10)="Unincepted",$B77="O "),VLOOKUP(" ULO",_312_Table2,MATCH('312'!$V$16,_312_Table2_ColumnLookup,0),FALSE),
  IF(AND(VALUE(LEFT($A77,3))=312,LEFT($G77,10)="Unincepted",$B77="Q "),VLOOKUP(" ULO",_312_Table2,MATCH('312'!$X$16,_312_Table2_ColumnLookup,0),FALSE),
  IF(AND(VALUE(LEFT($A77,3))=312,LEFT($G77,10)="Unincepted"),VLOOKUP(" ULO",_312_Table2,MATCH(LEFT($B77,1),_312_Table2_ColumnLookup,0),FALSE),
  IF(AND(VALUE(LEFT($A77,3))=312,LEFT($G77,5)="Total",$B77="G "),VLOOKUP('312'!$F$80,_312_Table2,MATCH('312'!$N$16,_312_Table2_ColumnLookup,0),FALSE),
  IF(AND(VALUE(LEFT($A77,3))=312,LEFT($G77,5)="Total",$B77="O "),VLOOKUP('312'!$F$80,_312_Table2,MATCH('312'!$V$16,_312_Table2_ColumnLookup,0),FALSE),
  IF(AND(VALUE(LEFT($A77,3))=312,LEFT($G77,5)="Total",$B77="Q "),VLOOKUP('312'!$F$80,_312_Table2,MATCH('312'!$X$16,_312_Table2_ColumnLookup,0),FALSE),
  IF(AND(VALUE(LEFT($A77,3))=312,LEFT($G77,5)="Total"),VLOOKUP('312'!$F$80,_312_Table2,MATCH(LEFT($B77,1),_312_Table2_ColumnLookup,0),FALSE),
  IF(AND(VALUE(LEFT($A77,3))=312,LEN($I77)=4,$B77="G"),VLOOKUP($I77,_312_Table2,MATCH('312'!$N$16,_312_Table2_ColumnLookup,0),FALSE),
  IF(AND(VALUE(LEFT($A77,3))=312,LEN($I77)=4,$B77="O"),VLOOKUP($I77,_312_Table2,MATCH('312'!$V$16,_312_Table2_ColumnLookup,0),FALSE),
  IF(AND(VALUE(LEFT($A77,3))=312,LEN($I77)=4,$B77="Q"),VLOOKUP($I77,_312_Table2,MATCH('312'!$X$16,_312_Table2_ColumnLookup,0),FALSE),
  IF(AND(VALUE(LEFT($A77,3))=312,LEN($I77)=4),VLOOKUP($I77,_312_Table2,MATCH(LEFT($B77,1),_312_Table2_ColumnLookup,0),FALSE)
+N("312"),
  IF(VALUE(LEFT($A77,3))=313,VLOOKUP(VALUE(MID($B77,2,1)),_313_Table2,MATCH(MID($B77,1,1),_313_Table2_ColumnLookup,0),FALSE)
+N("313"),
  IF(AND(VALUE(LEFT($A77,3))=314,LEN($B77)=3),VLOOKUP(VALUE(MID($B77,2,2)),_314_Table2,MATCH(MID($B77,1,1),_314_Table2_ColumnLookup,0),FALSE),
  IF(VALUE(LEFT($A77,3))=314,VLOOKUP(VALUE(MID($B77,2,1)),_314_Table2,MATCH(MID($B77,1,1),_314_Table2_ColumnLookup,0),FALSE)
+N("314"),
""))))))))))))))))))))))))</f>
        <v>#NAME?</v>
      </c>
      <c r="F77" s="238" t="e">
        <f>IF(AND(VALUE(LEFT($A77,3))=309,LEN($B77)=3),VLOOKUP(VALUE(MID($B77,2,2)),_309_Table3,MATCH(MID($B77,1,1),_309_Table3_ColumnLookup,0),FALSE),
  IF($C77="309 LCR SummaryA",OneYearSCR,IF($C77="309 LCR SummaryB",UltimateSCR,IF(VALUE(LEFT($A77,3))=309,VLOOKUP(VALUE(MID($B77,2,1)),_309_Table3,MATCH(MID($B77,1,1),_309_Table3_ColumnLookup,0),FALSE)
+N("309"),
  IF(VALUE(LEFT($A77,3))=310,VLOOKUP(VALUE(MID($B77,2,1)),_310_Table3,MATCH(MID($B77,1,1),_310_Table3_ColumnLookup,0),FALSE)
+N("310"),
  IF(AND(VALUE(LEFT($A77,3))=311,LEN($I77)=4),VLOOKUP($I77,_311_Table3,MATCH($B77,_311_Table3_ColumnLookup,0),FALSE),
  IF(AND(VALUE(LEFT($A77,3))=311,OR($B77="I2",$B77="J2",$B77="K2",$B77="L2")),VLOOKUP('311'!$G$58,_311_Table3,MATCH(MID($B77,1,1),_311_Table3_ColumnLookup,0),FALSE),
  IF(AND(VALUE(LEFT($A77,3))=311,RIGHT($B77,5)="Total"),VLOOKUP('311'!$G$59,_311_Table3,MATCH(MID($B77,1,1),_311_Table3_ColumnLookup,0),FALSE),
  IF(VALUE(LEFT($A77,3))=311,VLOOKUP(VALUE(MID($B77,2,1)),_311_Table3,MATCH(MID($B77,1,1),_311_Table3_ColumnLookup,0),FALSE)
+N("311"),
  IF(AND(VALUE(LEFT($A77,3))=312,LEFT($G77,10)="Unincepted",$B77="G "),VLOOKUP(" ULO",_312_Table3,MATCH('312'!$N$16,_312_Table3_ColumnLookup,0),FALSE),
  IF(AND(VALUE(LEFT($A77,3))=312,LEFT($G77,10)="Unincepted",$B77="O "),VLOOKUP(" ULO",_312_Table3,MATCH('312'!$V$16,_312_Table3_ColumnLookup,0),FALSE),
  IF(AND(VALUE(LEFT($A77,3))=312,LEFT($G77,10)="Unincepted",$B77="Q "),VLOOKUP(" ULO",_312_Table3,MATCH('312'!$X$16,_312_Table3_ColumnLookup,0),FALSE),
  IF(AND(VALUE(LEFT($A77,3))=312,LEFT($G77,10)="Unincepted"),VLOOKUP(" ULO",_312_Table3,MATCH(LEFT($B77,1),_312_Table3_ColumnLookup,0),FALSE),
  IF(AND(VALUE(LEFT($A77,3))=312,LEFT($G77,5)="Total",$B77="G "),VLOOKUP('312'!$F$80,_312_Table3,MATCH('312'!$N$16,_312_Table3_ColumnLookup,0),FALSE),
  IF(AND(VALUE(LEFT($A77,3))=312,LEFT($G77,5)="Total",$B77="O "),VLOOKUP('312'!$F$80,_312_Table3,MATCH('312'!$V$16,_312_Table3_ColumnLookup,0),FALSE),
  IF(AND(VALUE(LEFT($A77,3))=312,LEFT($G77,5)="Total",$B77="Q "),VLOOKUP('312'!$F$80,_312_Table3,MATCH('312'!$X$16,_312_Table3_ColumnLookup,0),FALSE),
  IF(AND(VALUE(LEFT($A77,3))=312,LEFT($G77,5)="Total"),VLOOKUP('312'!$F$80,_312_Table3,MATCH(LEFT($B77,1),_312_Table3_ColumnLookup,0),FALSE),
  IF(AND(VALUE(LEFT($A77,3))=312,LEN($I77)=4,$B77="G"),VLOOKUP($I77,_312_Table3,MATCH('312'!$N$16,_312_Table3_ColumnLookup,0),FALSE),
  IF(AND(VALUE(LEFT($A77,3))=312,LEN($I77)=4,$B77="O"),VLOOKUP($I77,_312_Table3,MATCH('312'!$V$16,_312_Table3_ColumnLookup,0),FALSE),
  IF(AND(VALUE(LEFT($A77,3))=312,LEN($I77)=4,$B77="Q"),VLOOKUP($I77,_312_Table3,MATCH('312'!$X$16,_312_Table3_ColumnLookup,0),FALSE),
  IF(AND(VALUE(LEFT($A77,3))=312,LEN($I77)=4),VLOOKUP($I77,_312_Table3,MATCH(LEFT($B77,1),_312_Table3_ColumnLookup,0),FALSE)
+N("312"),
  IF(VALUE(LEFT($A77,3))=313,VLOOKUP(VALUE(MID($B77,2,1)),_313_Table3,MATCH(MID($B77,1,1),_313_Table3_ColumnLookup,0),FALSE)
+N("313"),
  IF(AND(VALUE(LEFT($A77,3))=314,LEN($B77)=3),VLOOKUP(VALUE(MID($B77,2,2)),_314_Table3,MATCH(MID($B77,1,1),_314_Table3_ColumnLookup,0),FALSE),
  IF(VALUE(LEFT($A77,3))=314,VLOOKUP(VALUE(MID($B77,2,1)),_314_Table3,MATCH(MID($B77,1,1),_314_Table3_ColumnLookup,0),FALSE)
+N("314"),
""))))))))))))))))))))))))</f>
        <v>#NAME?</v>
      </c>
      <c r="G77" t="s">
        <v>1036</v>
      </c>
      <c r="H77" s="321">
        <f>IFERROR(
IF(ISERROR($D77)=FALSE,$D77,IF(ISERROR($E77)=FALSE,$E77,IF(ISERROR($F77)=FALSE,$F77
+N("012 checkboxes"),
IF(
IF(OR(LEFT($A77,9)="Syndicate",LEFT($A77,12)="NewSyndicate"),VLOOKUP($A77,'012'!$J:$ZW,MATCH("Link to button",'012'!$J$1:$ZW$1,0),0)
+N("309 checkbox"),
IF($C77="309 LCR Summary0",VLOOKUP("Notes990",'309'!$P:$ZZ,MATCH("Link to button",'309'!$P$1:$ZZ$1,0),0)
+N("313 checkboxes"),
IF($C77="313 Financial Information0LcmVsScr",IF($C77="309 LCR Summary0",VLOOKUP("LcmVsScr",'309'!$N:$ZZ,MATCH("Link to button",'309'!$N$1:$ZZ$1,0),0),
IF($C77="313 Financial Information0LcrDocAttached",IF($C77="309 LCR Summary0",VLOOKUP("LcrDocAttached",'309'!$N:$ZZ,MATCH("Link to button",'309'!$N$1:$ZZ$1,0),
0)))))))=1,TRUE,FALSE)
))),"")</f>
        <v>0</v>
      </c>
    </row>
    <row r="78" spans="1:8" customFormat="1">
      <c r="A78" s="237" t="str">
        <f>VLOOKUP($G78,CSVLookups!$B:$R,MATCH(A$1,CSVLookups!$B$1:$R$1,0),FALSE)</f>
        <v>310 Balance Sheet Distributions</v>
      </c>
      <c r="B78" s="237" t="str">
        <f>VLOOKUP($G78,CSVLookups!$B:$R,MATCH(B$1,CSVLookups!$B$1:$R$1,0),FALSE)</f>
        <v>H1</v>
      </c>
      <c r="C78" s="238" t="str">
        <f t="shared" si="2"/>
        <v>310 Balance Sheet DistributionsH1</v>
      </c>
      <c r="D78" s="238">
        <f>IF(AND(VALUE(LEFT($A78,3))=309,LEN($B78)=3),VLOOKUP(VALUE(MID($B78,2,2)),_309_Table1,MATCH(MID($B78,1,1),_309_Table1_ColumnLookup,0),FALSE),
  IF($C78="309 LCR SummaryA",OneYearSCR,IF($C78="309 LCR SummaryB",UltimateSCR,IF(VALUE(LEFT($A78,3))=309,VLOOKUP(VALUE(MID($B78,2,1)),_309_Table1,MATCH(MID($B78,1,1),_309_Table1_ColumnLookup,0),FALSE)
+N("309"),
  IF(VALUE(LEFT($A78,3))=310,VLOOKUP(VALUE(MID($B78,2,1)),_310_Table1,MATCH(MID($B78,1,1),_310_Table1_ColumnLookup,0),FALSE)
+N("310"),
  IF(AND(VALUE(LEFT($A78,3))=311,LEN($I78)=4),VLOOKUP($I78,_311_Table1,MATCH($B78,_311_Table1_ColumnLookup,0),FALSE),
  IF(AND(VALUE(LEFT($A78,3))=311,OR($B78="I2",$B78="J2",$B78="K2",$B78="L2")),VLOOKUP('311'!$G$58,_311_Table1,MATCH(MID($B78,1,1),_311_Table1_ColumnLookup,0),FALSE),
  IF(AND(VALUE(LEFT($A78,3))=311,RIGHT($B78,5)="Total"),VLOOKUP('311'!$G$59,_311_Table1,MATCH(MID($B78,1,1),_311_Table1_ColumnLookup,0),FALSE),
  IF(VALUE(LEFT($A78,3))=311,VLOOKUP(VALUE(MID($B78,2,1)),_311_Table1,MATCH(MID($B78,1,1),_311_Table1_ColumnLookup,0),FALSE)
+N("311"),
  IF(AND(VALUE(LEFT($A78,3))=312,LEFT($G78,10)="Unincepted",$B78="G "),VLOOKUP(" ULO",_312_Table1,MATCH('312'!$N$16,_312_Table1_ColumnLookup,0),FALSE),
  IF(AND(VALUE(LEFT($A78,3))=312,LEFT($G78,10)="Unincepted",$B78="O "),VLOOKUP(" ULO",_312_Table1,MATCH('312'!$V$16,_312_Table1_ColumnLookup,0),FALSE),
  IF(AND(VALUE(LEFT($A78,3))=312,LEFT($G78,10)="Unincepted",$B78="Q "),VLOOKUP(" ULO",_312_Table1,MATCH('312'!$X$16,_312_Table1_ColumnLookup,0),FALSE),
  IF(AND(VALUE(LEFT($A78,3))=312,LEFT($G78,10)="Unincepted"),VLOOKUP(" ULO",_312_Table1,MATCH(LEFT($B78,1),_312_Table1_ColumnLookup,0),FALSE),
  IF(AND(VALUE(LEFT($A78,3))=312,LEFT($G78,5)="Total",$B78="G "),VLOOKUP('312'!$F$80,_312_Table1,MATCH('312'!$N$16,_312_Table1_ColumnLookup,0),FALSE),
  IF(AND(VALUE(LEFT($A78,3))=312,LEFT($G78,5)="Total",$B78="O "),VLOOKUP('312'!$F$80,_312_Table1,MATCH('312'!$V$16,_312_Table1_ColumnLookup,0),FALSE),
  IF(AND(VALUE(LEFT($A78,3))=312,LEFT($G78,5)="Total",$B78="Q "),VLOOKUP('312'!$F$80,_312_Table1,MATCH('312'!$X$16,_312_Table1_ColumnLookup,0),FALSE),
  IF(AND(VALUE(LEFT($A78,3))=312,LEFT($G78,5)="Total"),VLOOKUP('312'!$F$80,_312_Table1,MATCH(LEFT($B78,1),_312_Table1_ColumnLookup,0),FALSE),
  IF(AND(VALUE(LEFT($A78,3))=312,LEN($I78)=4,$B78="G"),VLOOKUP($I78,_312_Table1,MATCH('312'!$N$16,_312_Table1_ColumnLookup,0),FALSE),
  IF(AND(VALUE(LEFT($A78,3))=312,LEN($I78)=4,$B78="O"),VLOOKUP($I78,_312_Table1,MATCH('312'!$V$16,_312_Table1_ColumnLookup,0),FALSE),
  IF(AND(VALUE(LEFT($A78,3))=312,LEN($I78)=4,$B78="Q"),VLOOKUP($I78,_312_Table1,MATCH('312'!$X$16,_312_Table1_ColumnLookup,0),FALSE),
  IF(AND(VALUE(LEFT($A78,3))=312,LEN($I78)=4),VLOOKUP($I78,_312_Table1,MATCH(LEFT($B78,1),_312_Table1_ColumnLookup,0),FALSE)
+N("312"),
  IF(VALUE(LEFT($A78,3))=313,VLOOKUP(VALUE(MID($B78,2,1)),_313_Table1,MATCH(MID($B78,1,1),_313_Table1_ColumnLookup,0),FALSE)
+N("313"),
  IF(AND(VALUE(LEFT($A78,3))=314,LEN($B78)=3),VLOOKUP(VALUE(MID($B78,2,2)),_314_Table1,MATCH(MID($B78,1,1),_314_Table1_ColumnLookup,0),FALSE),
  IF(VALUE(LEFT($A78,3))=314,VLOOKUP(VALUE(MID($B78,2,1)),_314_Table1,MATCH(MID($B78,1,1),_314_Table1_ColumnLookup,0),FALSE)
+N("314"),
""))))))))))))))))))))))))</f>
        <v>0</v>
      </c>
      <c r="E78" s="238" t="e">
        <f>IF(AND(VALUE(LEFT($A78,3))=309,LEN($B78)=3),VLOOKUP(VALUE(MID($B78,2,2)),_309_Table2,MATCH(MID($B78,1,1),_309_Table2_ColumnLookup,0),FALSE),
  IF($C78="309 LCR SummaryA",OneYearSCR,IF($C78="309 LCR SummaryB",UltimateSCR,IF(VALUE(LEFT($A78,3))=309,VLOOKUP(VALUE(MID($B78,2,1)),_309_Table2,MATCH(MID($B78,1,1),_309_Table2_ColumnLookup,0),FALSE)
+N("309"),
  IF(VALUE(LEFT($A78,3))=310,VLOOKUP(VALUE(MID($B78,2,1)),_310_Table2,MATCH(MID($B78,1,1),_310_Table2_ColumnLookup,0),FALSE)
+N("310"),
  IF(AND(VALUE(LEFT($A78,3))=311,LEN($I78)=4),VLOOKUP($I78,_311_Table2,MATCH($B78,_311_Table2_ColumnLookup,0),FALSE),
  IF(AND(VALUE(LEFT($A78,3))=311,OR($B78="I2",$B78="J2",$B78="K2",$B78="L2")),VLOOKUP('311'!$G$58,_311_Table2,MATCH(MID($B78,1,1),_311_Table2_ColumnLookup,0),FALSE),
  IF(AND(VALUE(LEFT($A78,3))=311,RIGHT($B78,5)="Total"),VLOOKUP('311'!$G$59,_311_Table2,MATCH(MID($B78,1,1),_311_Table2_ColumnLookup,0),FALSE),
  IF(VALUE(LEFT($A78,3))=311,VLOOKUP(VALUE(MID($B78,2,1)),_311_Table2,MATCH(MID($B78,1,1),_311_Table2_ColumnLookup,0),FALSE)
+N("311"),
  IF(AND(VALUE(LEFT($A78,3))=312,LEFT($G78,10)="Unincepted",$B78="G "),VLOOKUP(" ULO",_312_Table2,MATCH('312'!$N$16,_312_Table2_ColumnLookup,0),FALSE),
  IF(AND(VALUE(LEFT($A78,3))=312,LEFT($G78,10)="Unincepted",$B78="O "),VLOOKUP(" ULO",_312_Table2,MATCH('312'!$V$16,_312_Table2_ColumnLookup,0),FALSE),
  IF(AND(VALUE(LEFT($A78,3))=312,LEFT($G78,10)="Unincepted",$B78="Q "),VLOOKUP(" ULO",_312_Table2,MATCH('312'!$X$16,_312_Table2_ColumnLookup,0),FALSE),
  IF(AND(VALUE(LEFT($A78,3))=312,LEFT($G78,10)="Unincepted"),VLOOKUP(" ULO",_312_Table2,MATCH(LEFT($B78,1),_312_Table2_ColumnLookup,0),FALSE),
  IF(AND(VALUE(LEFT($A78,3))=312,LEFT($G78,5)="Total",$B78="G "),VLOOKUP('312'!$F$80,_312_Table2,MATCH('312'!$N$16,_312_Table2_ColumnLookup,0),FALSE),
  IF(AND(VALUE(LEFT($A78,3))=312,LEFT($G78,5)="Total",$B78="O "),VLOOKUP('312'!$F$80,_312_Table2,MATCH('312'!$V$16,_312_Table2_ColumnLookup,0),FALSE),
  IF(AND(VALUE(LEFT($A78,3))=312,LEFT($G78,5)="Total",$B78="Q "),VLOOKUP('312'!$F$80,_312_Table2,MATCH('312'!$X$16,_312_Table2_ColumnLookup,0),FALSE),
  IF(AND(VALUE(LEFT($A78,3))=312,LEFT($G78,5)="Total"),VLOOKUP('312'!$F$80,_312_Table2,MATCH(LEFT($B78,1),_312_Table2_ColumnLookup,0),FALSE),
  IF(AND(VALUE(LEFT($A78,3))=312,LEN($I78)=4,$B78="G"),VLOOKUP($I78,_312_Table2,MATCH('312'!$N$16,_312_Table2_ColumnLookup,0),FALSE),
  IF(AND(VALUE(LEFT($A78,3))=312,LEN($I78)=4,$B78="O"),VLOOKUP($I78,_312_Table2,MATCH('312'!$V$16,_312_Table2_ColumnLookup,0),FALSE),
  IF(AND(VALUE(LEFT($A78,3))=312,LEN($I78)=4,$B78="Q"),VLOOKUP($I78,_312_Table2,MATCH('312'!$X$16,_312_Table2_ColumnLookup,0),FALSE),
  IF(AND(VALUE(LEFT($A78,3))=312,LEN($I78)=4),VLOOKUP($I78,_312_Table2,MATCH(LEFT($B78,1),_312_Table2_ColumnLookup,0),FALSE)
+N("312"),
  IF(VALUE(LEFT($A78,3))=313,VLOOKUP(VALUE(MID($B78,2,1)),_313_Table2,MATCH(MID($B78,1,1),_313_Table2_ColumnLookup,0),FALSE)
+N("313"),
  IF(AND(VALUE(LEFT($A78,3))=314,LEN($B78)=3),VLOOKUP(VALUE(MID($B78,2,2)),_314_Table2,MATCH(MID($B78,1,1),_314_Table2_ColumnLookup,0),FALSE),
  IF(VALUE(LEFT($A78,3))=314,VLOOKUP(VALUE(MID($B78,2,1)),_314_Table2,MATCH(MID($B78,1,1),_314_Table2_ColumnLookup,0),FALSE)
+N("314"),
""))))))))))))))))))))))))</f>
        <v>#NAME?</v>
      </c>
      <c r="F78" s="238" t="e">
        <f>IF(AND(VALUE(LEFT($A78,3))=309,LEN($B78)=3),VLOOKUP(VALUE(MID($B78,2,2)),_309_Table3,MATCH(MID($B78,1,1),_309_Table3_ColumnLookup,0),FALSE),
  IF($C78="309 LCR SummaryA",OneYearSCR,IF($C78="309 LCR SummaryB",UltimateSCR,IF(VALUE(LEFT($A78,3))=309,VLOOKUP(VALUE(MID($B78,2,1)),_309_Table3,MATCH(MID($B78,1,1),_309_Table3_ColumnLookup,0),FALSE)
+N("309"),
  IF(VALUE(LEFT($A78,3))=310,VLOOKUP(VALUE(MID($B78,2,1)),_310_Table3,MATCH(MID($B78,1,1),_310_Table3_ColumnLookup,0),FALSE)
+N("310"),
  IF(AND(VALUE(LEFT($A78,3))=311,LEN($I78)=4),VLOOKUP($I78,_311_Table3,MATCH($B78,_311_Table3_ColumnLookup,0),FALSE),
  IF(AND(VALUE(LEFT($A78,3))=311,OR($B78="I2",$B78="J2",$B78="K2",$B78="L2")),VLOOKUP('311'!$G$58,_311_Table3,MATCH(MID($B78,1,1),_311_Table3_ColumnLookup,0),FALSE),
  IF(AND(VALUE(LEFT($A78,3))=311,RIGHT($B78,5)="Total"),VLOOKUP('311'!$G$59,_311_Table3,MATCH(MID($B78,1,1),_311_Table3_ColumnLookup,0),FALSE),
  IF(VALUE(LEFT($A78,3))=311,VLOOKUP(VALUE(MID($B78,2,1)),_311_Table3,MATCH(MID($B78,1,1),_311_Table3_ColumnLookup,0),FALSE)
+N("311"),
  IF(AND(VALUE(LEFT($A78,3))=312,LEFT($G78,10)="Unincepted",$B78="G "),VLOOKUP(" ULO",_312_Table3,MATCH('312'!$N$16,_312_Table3_ColumnLookup,0),FALSE),
  IF(AND(VALUE(LEFT($A78,3))=312,LEFT($G78,10)="Unincepted",$B78="O "),VLOOKUP(" ULO",_312_Table3,MATCH('312'!$V$16,_312_Table3_ColumnLookup,0),FALSE),
  IF(AND(VALUE(LEFT($A78,3))=312,LEFT($G78,10)="Unincepted",$B78="Q "),VLOOKUP(" ULO",_312_Table3,MATCH('312'!$X$16,_312_Table3_ColumnLookup,0),FALSE),
  IF(AND(VALUE(LEFT($A78,3))=312,LEFT($G78,10)="Unincepted"),VLOOKUP(" ULO",_312_Table3,MATCH(LEFT($B78,1),_312_Table3_ColumnLookup,0),FALSE),
  IF(AND(VALUE(LEFT($A78,3))=312,LEFT($G78,5)="Total",$B78="G "),VLOOKUP('312'!$F$80,_312_Table3,MATCH('312'!$N$16,_312_Table3_ColumnLookup,0),FALSE),
  IF(AND(VALUE(LEFT($A78,3))=312,LEFT($G78,5)="Total",$B78="O "),VLOOKUP('312'!$F$80,_312_Table3,MATCH('312'!$V$16,_312_Table3_ColumnLookup,0),FALSE),
  IF(AND(VALUE(LEFT($A78,3))=312,LEFT($G78,5)="Total",$B78="Q "),VLOOKUP('312'!$F$80,_312_Table3,MATCH('312'!$X$16,_312_Table3_ColumnLookup,0),FALSE),
  IF(AND(VALUE(LEFT($A78,3))=312,LEFT($G78,5)="Total"),VLOOKUP('312'!$F$80,_312_Table3,MATCH(LEFT($B78,1),_312_Table3_ColumnLookup,0),FALSE),
  IF(AND(VALUE(LEFT($A78,3))=312,LEN($I78)=4,$B78="G"),VLOOKUP($I78,_312_Table3,MATCH('312'!$N$16,_312_Table3_ColumnLookup,0),FALSE),
  IF(AND(VALUE(LEFT($A78,3))=312,LEN($I78)=4,$B78="O"),VLOOKUP($I78,_312_Table3,MATCH('312'!$V$16,_312_Table3_ColumnLookup,0),FALSE),
  IF(AND(VALUE(LEFT($A78,3))=312,LEN($I78)=4,$B78="Q"),VLOOKUP($I78,_312_Table3,MATCH('312'!$X$16,_312_Table3_ColumnLookup,0),FALSE),
  IF(AND(VALUE(LEFT($A78,3))=312,LEN($I78)=4),VLOOKUP($I78,_312_Table3,MATCH(LEFT($B78,1),_312_Table3_ColumnLookup,0),FALSE)
+N("312"),
  IF(VALUE(LEFT($A78,3))=313,VLOOKUP(VALUE(MID($B78,2,1)),_313_Table3,MATCH(MID($B78,1,1),_313_Table3_ColumnLookup,0),FALSE)
+N("313"),
  IF(AND(VALUE(LEFT($A78,3))=314,LEN($B78)=3),VLOOKUP(VALUE(MID($B78,2,2)),_314_Table3,MATCH(MID($B78,1,1),_314_Table3_ColumnLookup,0),FALSE),
  IF(VALUE(LEFT($A78,3))=314,VLOOKUP(VALUE(MID($B78,2,1)),_314_Table3,MATCH(MID($B78,1,1),_314_Table3_ColumnLookup,0),FALSE)
+N("314"),
""))))))))))))))))))))))))</f>
        <v>#NAME?</v>
      </c>
      <c r="G78" t="s">
        <v>1040</v>
      </c>
      <c r="H78" s="321">
        <f>IFERROR(
IF(ISERROR($D78)=FALSE,$D78,IF(ISERROR($E78)=FALSE,$E78,IF(ISERROR($F78)=FALSE,$F78
+N("012 checkboxes"),
IF(
IF(OR(LEFT($A78,9)="Syndicate",LEFT($A78,12)="NewSyndicate"),VLOOKUP($A78,'012'!$J:$ZW,MATCH("Link to button",'012'!$J$1:$ZW$1,0),0)
+N("309 checkbox"),
IF($C78="309 LCR Summary0",VLOOKUP("Notes990",'309'!$P:$ZZ,MATCH("Link to button",'309'!$P$1:$ZZ$1,0),0)
+N("313 checkboxes"),
IF($C78="313 Financial Information0LcmVsScr",IF($C78="309 LCR Summary0",VLOOKUP("LcmVsScr",'309'!$N:$ZZ,MATCH("Link to button",'309'!$N$1:$ZZ$1,0),0),
IF($C78="313 Financial Information0LcrDocAttached",IF($C78="309 LCR Summary0",VLOOKUP("LcrDocAttached",'309'!$N:$ZZ,MATCH("Link to button",'309'!$N$1:$ZZ$1,0),
0)))))))=1,TRUE,FALSE)
))),"")</f>
        <v>0</v>
      </c>
    </row>
    <row r="79" spans="1:8" customFormat="1">
      <c r="A79" s="237" t="str">
        <f>VLOOKUP($G79,CSVLookups!$B:$R,MATCH(A$1,CSVLookups!$B$1:$R$1,0),FALSE)</f>
        <v>310 Balance Sheet Distributions</v>
      </c>
      <c r="B79" s="237" t="str">
        <f>VLOOKUP($G79,CSVLookups!$B:$R,MATCH(B$1,CSVLookups!$B$1:$R$1,0),FALSE)</f>
        <v>A2</v>
      </c>
      <c r="C79" s="238" t="str">
        <f t="shared" si="2"/>
        <v>310 Balance Sheet DistributionsA2</v>
      </c>
      <c r="D79" s="238">
        <f>IF(AND(VALUE(LEFT($A79,3))=309,LEN($B79)=3),VLOOKUP(VALUE(MID($B79,2,2)),_309_Table1,MATCH(MID($B79,1,1),_309_Table1_ColumnLookup,0),FALSE),
  IF($C79="309 LCR SummaryA",OneYearSCR,IF($C79="309 LCR SummaryB",UltimateSCR,IF(VALUE(LEFT($A79,3))=309,VLOOKUP(VALUE(MID($B79,2,1)),_309_Table1,MATCH(MID($B79,1,1),_309_Table1_ColumnLookup,0),FALSE)
+N("309"),
  IF(VALUE(LEFT($A79,3))=310,VLOOKUP(VALUE(MID($B79,2,1)),_310_Table1,MATCH(MID($B79,1,1),_310_Table1_ColumnLookup,0),FALSE)
+N("310"),
  IF(AND(VALUE(LEFT($A79,3))=311,LEN($I79)=4),VLOOKUP($I79,_311_Table1,MATCH($B79,_311_Table1_ColumnLookup,0),FALSE),
  IF(AND(VALUE(LEFT($A79,3))=311,OR($B79="I2",$B79="J2",$B79="K2",$B79="L2")),VLOOKUP('311'!$G$58,_311_Table1,MATCH(MID($B79,1,1),_311_Table1_ColumnLookup,0),FALSE),
  IF(AND(VALUE(LEFT($A79,3))=311,RIGHT($B79,5)="Total"),VLOOKUP('311'!$G$59,_311_Table1,MATCH(MID($B79,1,1),_311_Table1_ColumnLookup,0),FALSE),
  IF(VALUE(LEFT($A79,3))=311,VLOOKUP(VALUE(MID($B79,2,1)),_311_Table1,MATCH(MID($B79,1,1),_311_Table1_ColumnLookup,0),FALSE)
+N("311"),
  IF(AND(VALUE(LEFT($A79,3))=312,LEFT($G79,10)="Unincepted",$B79="G "),VLOOKUP(" ULO",_312_Table1,MATCH('312'!$N$16,_312_Table1_ColumnLookup,0),FALSE),
  IF(AND(VALUE(LEFT($A79,3))=312,LEFT($G79,10)="Unincepted",$B79="O "),VLOOKUP(" ULO",_312_Table1,MATCH('312'!$V$16,_312_Table1_ColumnLookup,0),FALSE),
  IF(AND(VALUE(LEFT($A79,3))=312,LEFT($G79,10)="Unincepted",$B79="Q "),VLOOKUP(" ULO",_312_Table1,MATCH('312'!$X$16,_312_Table1_ColumnLookup,0),FALSE),
  IF(AND(VALUE(LEFT($A79,3))=312,LEFT($G79,10)="Unincepted"),VLOOKUP(" ULO",_312_Table1,MATCH(LEFT($B79,1),_312_Table1_ColumnLookup,0),FALSE),
  IF(AND(VALUE(LEFT($A79,3))=312,LEFT($G79,5)="Total",$B79="G "),VLOOKUP('312'!$F$80,_312_Table1,MATCH('312'!$N$16,_312_Table1_ColumnLookup,0),FALSE),
  IF(AND(VALUE(LEFT($A79,3))=312,LEFT($G79,5)="Total",$B79="O "),VLOOKUP('312'!$F$80,_312_Table1,MATCH('312'!$V$16,_312_Table1_ColumnLookup,0),FALSE),
  IF(AND(VALUE(LEFT($A79,3))=312,LEFT($G79,5)="Total",$B79="Q "),VLOOKUP('312'!$F$80,_312_Table1,MATCH('312'!$X$16,_312_Table1_ColumnLookup,0),FALSE),
  IF(AND(VALUE(LEFT($A79,3))=312,LEFT($G79,5)="Total"),VLOOKUP('312'!$F$80,_312_Table1,MATCH(LEFT($B79,1),_312_Table1_ColumnLookup,0),FALSE),
  IF(AND(VALUE(LEFT($A79,3))=312,LEN($I79)=4,$B79="G"),VLOOKUP($I79,_312_Table1,MATCH('312'!$N$16,_312_Table1_ColumnLookup,0),FALSE),
  IF(AND(VALUE(LEFT($A79,3))=312,LEN($I79)=4,$B79="O"),VLOOKUP($I79,_312_Table1,MATCH('312'!$V$16,_312_Table1_ColumnLookup,0),FALSE),
  IF(AND(VALUE(LEFT($A79,3))=312,LEN($I79)=4,$B79="Q"),VLOOKUP($I79,_312_Table1,MATCH('312'!$X$16,_312_Table1_ColumnLookup,0),FALSE),
  IF(AND(VALUE(LEFT($A79,3))=312,LEN($I79)=4),VLOOKUP($I79,_312_Table1,MATCH(LEFT($B79,1),_312_Table1_ColumnLookup,0),FALSE)
+N("312"),
  IF(VALUE(LEFT($A79,3))=313,VLOOKUP(VALUE(MID($B79,2,1)),_313_Table1,MATCH(MID($B79,1,1),_313_Table1_ColumnLookup,0),FALSE)
+N("313"),
  IF(AND(VALUE(LEFT($A79,3))=314,LEN($B79)=3),VLOOKUP(VALUE(MID($B79,2,2)),_314_Table1,MATCH(MID($B79,1,1),_314_Table1_ColumnLookup,0),FALSE),
  IF(VALUE(LEFT($A79,3))=314,VLOOKUP(VALUE(MID($B79,2,1)),_314_Table1,MATCH(MID($B79,1,1),_314_Table1_ColumnLookup,0),FALSE)
+N("314"),
""))))))))))))))))))))))))</f>
        <v>0</v>
      </c>
      <c r="E79" s="238" t="e">
        <f>IF(AND(VALUE(LEFT($A79,3))=309,LEN($B79)=3),VLOOKUP(VALUE(MID($B79,2,2)),_309_Table2,MATCH(MID($B79,1,1),_309_Table2_ColumnLookup,0),FALSE),
  IF($C79="309 LCR SummaryA",OneYearSCR,IF($C79="309 LCR SummaryB",UltimateSCR,IF(VALUE(LEFT($A79,3))=309,VLOOKUP(VALUE(MID($B79,2,1)),_309_Table2,MATCH(MID($B79,1,1),_309_Table2_ColumnLookup,0),FALSE)
+N("309"),
  IF(VALUE(LEFT($A79,3))=310,VLOOKUP(VALUE(MID($B79,2,1)),_310_Table2,MATCH(MID($B79,1,1),_310_Table2_ColumnLookup,0),FALSE)
+N("310"),
  IF(AND(VALUE(LEFT($A79,3))=311,LEN($I79)=4),VLOOKUP($I79,_311_Table2,MATCH($B79,_311_Table2_ColumnLookup,0),FALSE),
  IF(AND(VALUE(LEFT($A79,3))=311,OR($B79="I2",$B79="J2",$B79="K2",$B79="L2")),VLOOKUP('311'!$G$58,_311_Table2,MATCH(MID($B79,1,1),_311_Table2_ColumnLookup,0),FALSE),
  IF(AND(VALUE(LEFT($A79,3))=311,RIGHT($B79,5)="Total"),VLOOKUP('311'!$G$59,_311_Table2,MATCH(MID($B79,1,1),_311_Table2_ColumnLookup,0),FALSE),
  IF(VALUE(LEFT($A79,3))=311,VLOOKUP(VALUE(MID($B79,2,1)),_311_Table2,MATCH(MID($B79,1,1),_311_Table2_ColumnLookup,0),FALSE)
+N("311"),
  IF(AND(VALUE(LEFT($A79,3))=312,LEFT($G79,10)="Unincepted",$B79="G "),VLOOKUP(" ULO",_312_Table2,MATCH('312'!$N$16,_312_Table2_ColumnLookup,0),FALSE),
  IF(AND(VALUE(LEFT($A79,3))=312,LEFT($G79,10)="Unincepted",$B79="O "),VLOOKUP(" ULO",_312_Table2,MATCH('312'!$V$16,_312_Table2_ColumnLookup,0),FALSE),
  IF(AND(VALUE(LEFT($A79,3))=312,LEFT($G79,10)="Unincepted",$B79="Q "),VLOOKUP(" ULO",_312_Table2,MATCH('312'!$X$16,_312_Table2_ColumnLookup,0),FALSE),
  IF(AND(VALUE(LEFT($A79,3))=312,LEFT($G79,10)="Unincepted"),VLOOKUP(" ULO",_312_Table2,MATCH(LEFT($B79,1),_312_Table2_ColumnLookup,0),FALSE),
  IF(AND(VALUE(LEFT($A79,3))=312,LEFT($G79,5)="Total",$B79="G "),VLOOKUP('312'!$F$80,_312_Table2,MATCH('312'!$N$16,_312_Table2_ColumnLookup,0),FALSE),
  IF(AND(VALUE(LEFT($A79,3))=312,LEFT($G79,5)="Total",$B79="O "),VLOOKUP('312'!$F$80,_312_Table2,MATCH('312'!$V$16,_312_Table2_ColumnLookup,0),FALSE),
  IF(AND(VALUE(LEFT($A79,3))=312,LEFT($G79,5)="Total",$B79="Q "),VLOOKUP('312'!$F$80,_312_Table2,MATCH('312'!$X$16,_312_Table2_ColumnLookup,0),FALSE),
  IF(AND(VALUE(LEFT($A79,3))=312,LEFT($G79,5)="Total"),VLOOKUP('312'!$F$80,_312_Table2,MATCH(LEFT($B79,1),_312_Table2_ColumnLookup,0),FALSE),
  IF(AND(VALUE(LEFT($A79,3))=312,LEN($I79)=4,$B79="G"),VLOOKUP($I79,_312_Table2,MATCH('312'!$N$16,_312_Table2_ColumnLookup,0),FALSE),
  IF(AND(VALUE(LEFT($A79,3))=312,LEN($I79)=4,$B79="O"),VLOOKUP($I79,_312_Table2,MATCH('312'!$V$16,_312_Table2_ColumnLookup,0),FALSE),
  IF(AND(VALUE(LEFT($A79,3))=312,LEN($I79)=4,$B79="Q"),VLOOKUP($I79,_312_Table2,MATCH('312'!$X$16,_312_Table2_ColumnLookup,0),FALSE),
  IF(AND(VALUE(LEFT($A79,3))=312,LEN($I79)=4),VLOOKUP($I79,_312_Table2,MATCH(LEFT($B79,1),_312_Table2_ColumnLookup,0),FALSE)
+N("312"),
  IF(VALUE(LEFT($A79,3))=313,VLOOKUP(VALUE(MID($B79,2,1)),_313_Table2,MATCH(MID($B79,1,1),_313_Table2_ColumnLookup,0),FALSE)
+N("313"),
  IF(AND(VALUE(LEFT($A79,3))=314,LEN($B79)=3),VLOOKUP(VALUE(MID($B79,2,2)),_314_Table2,MATCH(MID($B79,1,1),_314_Table2_ColumnLookup,0),FALSE),
  IF(VALUE(LEFT($A79,3))=314,VLOOKUP(VALUE(MID($B79,2,1)),_314_Table2,MATCH(MID($B79,1,1),_314_Table2_ColumnLookup,0),FALSE)
+N("314"),
""))))))))))))))))))))))))</f>
        <v>#NAME?</v>
      </c>
      <c r="F79" s="238" t="e">
        <f>IF(AND(VALUE(LEFT($A79,3))=309,LEN($B79)=3),VLOOKUP(VALUE(MID($B79,2,2)),_309_Table3,MATCH(MID($B79,1,1),_309_Table3_ColumnLookup,0),FALSE),
  IF($C79="309 LCR SummaryA",OneYearSCR,IF($C79="309 LCR SummaryB",UltimateSCR,IF(VALUE(LEFT($A79,3))=309,VLOOKUP(VALUE(MID($B79,2,1)),_309_Table3,MATCH(MID($B79,1,1),_309_Table3_ColumnLookup,0),FALSE)
+N("309"),
  IF(VALUE(LEFT($A79,3))=310,VLOOKUP(VALUE(MID($B79,2,1)),_310_Table3,MATCH(MID($B79,1,1),_310_Table3_ColumnLookup,0),FALSE)
+N("310"),
  IF(AND(VALUE(LEFT($A79,3))=311,LEN($I79)=4),VLOOKUP($I79,_311_Table3,MATCH($B79,_311_Table3_ColumnLookup,0),FALSE),
  IF(AND(VALUE(LEFT($A79,3))=311,OR($B79="I2",$B79="J2",$B79="K2",$B79="L2")),VLOOKUP('311'!$G$58,_311_Table3,MATCH(MID($B79,1,1),_311_Table3_ColumnLookup,0),FALSE),
  IF(AND(VALUE(LEFT($A79,3))=311,RIGHT($B79,5)="Total"),VLOOKUP('311'!$G$59,_311_Table3,MATCH(MID($B79,1,1),_311_Table3_ColumnLookup,0),FALSE),
  IF(VALUE(LEFT($A79,3))=311,VLOOKUP(VALUE(MID($B79,2,1)),_311_Table3,MATCH(MID($B79,1,1),_311_Table3_ColumnLookup,0),FALSE)
+N("311"),
  IF(AND(VALUE(LEFT($A79,3))=312,LEFT($G79,10)="Unincepted",$B79="G "),VLOOKUP(" ULO",_312_Table3,MATCH('312'!$N$16,_312_Table3_ColumnLookup,0),FALSE),
  IF(AND(VALUE(LEFT($A79,3))=312,LEFT($G79,10)="Unincepted",$B79="O "),VLOOKUP(" ULO",_312_Table3,MATCH('312'!$V$16,_312_Table3_ColumnLookup,0),FALSE),
  IF(AND(VALUE(LEFT($A79,3))=312,LEFT($G79,10)="Unincepted",$B79="Q "),VLOOKUP(" ULO",_312_Table3,MATCH('312'!$X$16,_312_Table3_ColumnLookup,0),FALSE),
  IF(AND(VALUE(LEFT($A79,3))=312,LEFT($G79,10)="Unincepted"),VLOOKUP(" ULO",_312_Table3,MATCH(LEFT($B79,1),_312_Table3_ColumnLookup,0),FALSE),
  IF(AND(VALUE(LEFT($A79,3))=312,LEFT($G79,5)="Total",$B79="G "),VLOOKUP('312'!$F$80,_312_Table3,MATCH('312'!$N$16,_312_Table3_ColumnLookup,0),FALSE),
  IF(AND(VALUE(LEFT($A79,3))=312,LEFT($G79,5)="Total",$B79="O "),VLOOKUP('312'!$F$80,_312_Table3,MATCH('312'!$V$16,_312_Table3_ColumnLookup,0),FALSE),
  IF(AND(VALUE(LEFT($A79,3))=312,LEFT($G79,5)="Total",$B79="Q "),VLOOKUP('312'!$F$80,_312_Table3,MATCH('312'!$X$16,_312_Table3_ColumnLookup,0),FALSE),
  IF(AND(VALUE(LEFT($A79,3))=312,LEFT($G79,5)="Total"),VLOOKUP('312'!$F$80,_312_Table3,MATCH(LEFT($B79,1),_312_Table3_ColumnLookup,0),FALSE),
  IF(AND(VALUE(LEFT($A79,3))=312,LEN($I79)=4,$B79="G"),VLOOKUP($I79,_312_Table3,MATCH('312'!$N$16,_312_Table3_ColumnLookup,0),FALSE),
  IF(AND(VALUE(LEFT($A79,3))=312,LEN($I79)=4,$B79="O"),VLOOKUP($I79,_312_Table3,MATCH('312'!$V$16,_312_Table3_ColumnLookup,0),FALSE),
  IF(AND(VALUE(LEFT($A79,3))=312,LEN($I79)=4,$B79="Q"),VLOOKUP($I79,_312_Table3,MATCH('312'!$X$16,_312_Table3_ColumnLookup,0),FALSE),
  IF(AND(VALUE(LEFT($A79,3))=312,LEN($I79)=4),VLOOKUP($I79,_312_Table3,MATCH(LEFT($B79,1),_312_Table3_ColumnLookup,0),FALSE)
+N("312"),
  IF(VALUE(LEFT($A79,3))=313,VLOOKUP(VALUE(MID($B79,2,1)),_313_Table3,MATCH(MID($B79,1,1),_313_Table3_ColumnLookup,0),FALSE)
+N("313"),
  IF(AND(VALUE(LEFT($A79,3))=314,LEN($B79)=3),VLOOKUP(VALUE(MID($B79,2,2)),_314_Table3,MATCH(MID($B79,1,1),_314_Table3_ColumnLookup,0),FALSE),
  IF(VALUE(LEFT($A79,3))=314,VLOOKUP(VALUE(MID($B79,2,1)),_314_Table3,MATCH(MID($B79,1,1),_314_Table3_ColumnLookup,0),FALSE)
+N("314"),
""))))))))))))))))))))))))</f>
        <v>#NAME?</v>
      </c>
      <c r="G79" t="s">
        <v>1043</v>
      </c>
      <c r="H79" s="321">
        <f>IFERROR(
IF(ISERROR($D79)=FALSE,$D79,IF(ISERROR($E79)=FALSE,$E79,IF(ISERROR($F79)=FALSE,$F79
+N("012 checkboxes"),
IF(
IF(OR(LEFT($A79,9)="Syndicate",LEFT($A79,12)="NewSyndicate"),VLOOKUP($A79,'012'!$J:$ZW,MATCH("Link to button",'012'!$J$1:$ZW$1,0),0)
+N("309 checkbox"),
IF($C79="309 LCR Summary0",VLOOKUP("Notes990",'309'!$P:$ZZ,MATCH("Link to button",'309'!$P$1:$ZZ$1,0),0)
+N("313 checkboxes"),
IF($C79="313 Financial Information0LcmVsScr",IF($C79="309 LCR Summary0",VLOOKUP("LcmVsScr",'309'!$N:$ZZ,MATCH("Link to button",'309'!$N$1:$ZZ$1,0),0),
IF($C79="313 Financial Information0LcrDocAttached",IF($C79="309 LCR Summary0",VLOOKUP("LcrDocAttached",'309'!$N:$ZZ,MATCH("Link to button",'309'!$N$1:$ZZ$1,0),
0)))))))=1,TRUE,FALSE)
))),"")</f>
        <v>0</v>
      </c>
    </row>
    <row r="80" spans="1:8" customFormat="1">
      <c r="A80" s="237" t="str">
        <f>VLOOKUP($G80,CSVLookups!$B:$R,MATCH(A$1,CSVLookups!$B$1:$R$1,0),FALSE)</f>
        <v>310 Balance Sheet Distributions</v>
      </c>
      <c r="B80" s="237" t="str">
        <f>VLOOKUP($G80,CSVLookups!$B:$R,MATCH(B$1,CSVLookups!$B$1:$R$1,0),FALSE)</f>
        <v>B2</v>
      </c>
      <c r="C80" s="238" t="str">
        <f t="shared" si="2"/>
        <v>310 Balance Sheet DistributionsB2</v>
      </c>
      <c r="D80" s="238">
        <f>IF(AND(VALUE(LEFT($A80,3))=309,LEN($B80)=3),VLOOKUP(VALUE(MID($B80,2,2)),_309_Table1,MATCH(MID($B80,1,1),_309_Table1_ColumnLookup,0),FALSE),
  IF($C80="309 LCR SummaryA",OneYearSCR,IF($C80="309 LCR SummaryB",UltimateSCR,IF(VALUE(LEFT($A80,3))=309,VLOOKUP(VALUE(MID($B80,2,1)),_309_Table1,MATCH(MID($B80,1,1),_309_Table1_ColumnLookup,0),FALSE)
+N("309"),
  IF(VALUE(LEFT($A80,3))=310,VLOOKUP(VALUE(MID($B80,2,1)),_310_Table1,MATCH(MID($B80,1,1),_310_Table1_ColumnLookup,0),FALSE)
+N("310"),
  IF(AND(VALUE(LEFT($A80,3))=311,LEN($I80)=4),VLOOKUP($I80,_311_Table1,MATCH($B80,_311_Table1_ColumnLookup,0),FALSE),
  IF(AND(VALUE(LEFT($A80,3))=311,OR($B80="I2",$B80="J2",$B80="K2",$B80="L2")),VLOOKUP('311'!$G$58,_311_Table1,MATCH(MID($B80,1,1),_311_Table1_ColumnLookup,0),FALSE),
  IF(AND(VALUE(LEFT($A80,3))=311,RIGHT($B80,5)="Total"),VLOOKUP('311'!$G$59,_311_Table1,MATCH(MID($B80,1,1),_311_Table1_ColumnLookup,0),FALSE),
  IF(VALUE(LEFT($A80,3))=311,VLOOKUP(VALUE(MID($B80,2,1)),_311_Table1,MATCH(MID($B80,1,1),_311_Table1_ColumnLookup,0),FALSE)
+N("311"),
  IF(AND(VALUE(LEFT($A80,3))=312,LEFT($G80,10)="Unincepted",$B80="G "),VLOOKUP(" ULO",_312_Table1,MATCH('312'!$N$16,_312_Table1_ColumnLookup,0),FALSE),
  IF(AND(VALUE(LEFT($A80,3))=312,LEFT($G80,10)="Unincepted",$B80="O "),VLOOKUP(" ULO",_312_Table1,MATCH('312'!$V$16,_312_Table1_ColumnLookup,0),FALSE),
  IF(AND(VALUE(LEFT($A80,3))=312,LEFT($G80,10)="Unincepted",$B80="Q "),VLOOKUP(" ULO",_312_Table1,MATCH('312'!$X$16,_312_Table1_ColumnLookup,0),FALSE),
  IF(AND(VALUE(LEFT($A80,3))=312,LEFT($G80,10)="Unincepted"),VLOOKUP(" ULO",_312_Table1,MATCH(LEFT($B80,1),_312_Table1_ColumnLookup,0),FALSE),
  IF(AND(VALUE(LEFT($A80,3))=312,LEFT($G80,5)="Total",$B80="G "),VLOOKUP('312'!$F$80,_312_Table1,MATCH('312'!$N$16,_312_Table1_ColumnLookup,0),FALSE),
  IF(AND(VALUE(LEFT($A80,3))=312,LEFT($G80,5)="Total",$B80="O "),VLOOKUP('312'!$F$80,_312_Table1,MATCH('312'!$V$16,_312_Table1_ColumnLookup,0),FALSE),
  IF(AND(VALUE(LEFT($A80,3))=312,LEFT($G80,5)="Total",$B80="Q "),VLOOKUP('312'!$F$80,_312_Table1,MATCH('312'!$X$16,_312_Table1_ColumnLookup,0),FALSE),
  IF(AND(VALUE(LEFT($A80,3))=312,LEFT($G80,5)="Total"),VLOOKUP('312'!$F$80,_312_Table1,MATCH(LEFT($B80,1),_312_Table1_ColumnLookup,0),FALSE),
  IF(AND(VALUE(LEFT($A80,3))=312,LEN($I80)=4,$B80="G"),VLOOKUP($I80,_312_Table1,MATCH('312'!$N$16,_312_Table1_ColumnLookup,0),FALSE),
  IF(AND(VALUE(LEFT($A80,3))=312,LEN($I80)=4,$B80="O"),VLOOKUP($I80,_312_Table1,MATCH('312'!$V$16,_312_Table1_ColumnLookup,0),FALSE),
  IF(AND(VALUE(LEFT($A80,3))=312,LEN($I80)=4,$B80="Q"),VLOOKUP($I80,_312_Table1,MATCH('312'!$X$16,_312_Table1_ColumnLookup,0),FALSE),
  IF(AND(VALUE(LEFT($A80,3))=312,LEN($I80)=4),VLOOKUP($I80,_312_Table1,MATCH(LEFT($B80,1),_312_Table1_ColumnLookup,0),FALSE)
+N("312"),
  IF(VALUE(LEFT($A80,3))=313,VLOOKUP(VALUE(MID($B80,2,1)),_313_Table1,MATCH(MID($B80,1,1),_313_Table1_ColumnLookup,0),FALSE)
+N("313"),
  IF(AND(VALUE(LEFT($A80,3))=314,LEN($B80)=3),VLOOKUP(VALUE(MID($B80,2,2)),_314_Table1,MATCH(MID($B80,1,1),_314_Table1_ColumnLookup,0),FALSE),
  IF(VALUE(LEFT($A80,3))=314,VLOOKUP(VALUE(MID($B80,2,1)),_314_Table1,MATCH(MID($B80,1,1),_314_Table1_ColumnLookup,0),FALSE)
+N("314"),
""))))))))))))))))))))))))</f>
        <v>0</v>
      </c>
      <c r="E80" s="238" t="e">
        <f>IF(AND(VALUE(LEFT($A80,3))=309,LEN($B80)=3),VLOOKUP(VALUE(MID($B80,2,2)),_309_Table2,MATCH(MID($B80,1,1),_309_Table2_ColumnLookup,0),FALSE),
  IF($C80="309 LCR SummaryA",OneYearSCR,IF($C80="309 LCR SummaryB",UltimateSCR,IF(VALUE(LEFT($A80,3))=309,VLOOKUP(VALUE(MID($B80,2,1)),_309_Table2,MATCH(MID($B80,1,1),_309_Table2_ColumnLookup,0),FALSE)
+N("309"),
  IF(VALUE(LEFT($A80,3))=310,VLOOKUP(VALUE(MID($B80,2,1)),_310_Table2,MATCH(MID($B80,1,1),_310_Table2_ColumnLookup,0),FALSE)
+N("310"),
  IF(AND(VALUE(LEFT($A80,3))=311,LEN($I80)=4),VLOOKUP($I80,_311_Table2,MATCH($B80,_311_Table2_ColumnLookup,0),FALSE),
  IF(AND(VALUE(LEFT($A80,3))=311,OR($B80="I2",$B80="J2",$B80="K2",$B80="L2")),VLOOKUP('311'!$G$58,_311_Table2,MATCH(MID($B80,1,1),_311_Table2_ColumnLookup,0),FALSE),
  IF(AND(VALUE(LEFT($A80,3))=311,RIGHT($B80,5)="Total"),VLOOKUP('311'!$G$59,_311_Table2,MATCH(MID($B80,1,1),_311_Table2_ColumnLookup,0),FALSE),
  IF(VALUE(LEFT($A80,3))=311,VLOOKUP(VALUE(MID($B80,2,1)),_311_Table2,MATCH(MID($B80,1,1),_311_Table2_ColumnLookup,0),FALSE)
+N("311"),
  IF(AND(VALUE(LEFT($A80,3))=312,LEFT($G80,10)="Unincepted",$B80="G "),VLOOKUP(" ULO",_312_Table2,MATCH('312'!$N$16,_312_Table2_ColumnLookup,0),FALSE),
  IF(AND(VALUE(LEFT($A80,3))=312,LEFT($G80,10)="Unincepted",$B80="O "),VLOOKUP(" ULO",_312_Table2,MATCH('312'!$V$16,_312_Table2_ColumnLookup,0),FALSE),
  IF(AND(VALUE(LEFT($A80,3))=312,LEFT($G80,10)="Unincepted",$B80="Q "),VLOOKUP(" ULO",_312_Table2,MATCH('312'!$X$16,_312_Table2_ColumnLookup,0),FALSE),
  IF(AND(VALUE(LEFT($A80,3))=312,LEFT($G80,10)="Unincepted"),VLOOKUP(" ULO",_312_Table2,MATCH(LEFT($B80,1),_312_Table2_ColumnLookup,0),FALSE),
  IF(AND(VALUE(LEFT($A80,3))=312,LEFT($G80,5)="Total",$B80="G "),VLOOKUP('312'!$F$80,_312_Table2,MATCH('312'!$N$16,_312_Table2_ColumnLookup,0),FALSE),
  IF(AND(VALUE(LEFT($A80,3))=312,LEFT($G80,5)="Total",$B80="O "),VLOOKUP('312'!$F$80,_312_Table2,MATCH('312'!$V$16,_312_Table2_ColumnLookup,0),FALSE),
  IF(AND(VALUE(LEFT($A80,3))=312,LEFT($G80,5)="Total",$B80="Q "),VLOOKUP('312'!$F$80,_312_Table2,MATCH('312'!$X$16,_312_Table2_ColumnLookup,0),FALSE),
  IF(AND(VALUE(LEFT($A80,3))=312,LEFT($G80,5)="Total"),VLOOKUP('312'!$F$80,_312_Table2,MATCH(LEFT($B80,1),_312_Table2_ColumnLookup,0),FALSE),
  IF(AND(VALUE(LEFT($A80,3))=312,LEN($I80)=4,$B80="G"),VLOOKUP($I80,_312_Table2,MATCH('312'!$N$16,_312_Table2_ColumnLookup,0),FALSE),
  IF(AND(VALUE(LEFT($A80,3))=312,LEN($I80)=4,$B80="O"),VLOOKUP($I80,_312_Table2,MATCH('312'!$V$16,_312_Table2_ColumnLookup,0),FALSE),
  IF(AND(VALUE(LEFT($A80,3))=312,LEN($I80)=4,$B80="Q"),VLOOKUP($I80,_312_Table2,MATCH('312'!$X$16,_312_Table2_ColumnLookup,0),FALSE),
  IF(AND(VALUE(LEFT($A80,3))=312,LEN($I80)=4),VLOOKUP($I80,_312_Table2,MATCH(LEFT($B80,1),_312_Table2_ColumnLookup,0),FALSE)
+N("312"),
  IF(VALUE(LEFT($A80,3))=313,VLOOKUP(VALUE(MID($B80,2,1)),_313_Table2,MATCH(MID($B80,1,1),_313_Table2_ColumnLookup,0),FALSE)
+N("313"),
  IF(AND(VALUE(LEFT($A80,3))=314,LEN($B80)=3),VLOOKUP(VALUE(MID($B80,2,2)),_314_Table2,MATCH(MID($B80,1,1),_314_Table2_ColumnLookup,0),FALSE),
  IF(VALUE(LEFT($A80,3))=314,VLOOKUP(VALUE(MID($B80,2,1)),_314_Table2,MATCH(MID($B80,1,1),_314_Table2_ColumnLookup,0),FALSE)
+N("314"),
""))))))))))))))))))))))))</f>
        <v>#NAME?</v>
      </c>
      <c r="F80" s="238" t="e">
        <f>IF(AND(VALUE(LEFT($A80,3))=309,LEN($B80)=3),VLOOKUP(VALUE(MID($B80,2,2)),_309_Table3,MATCH(MID($B80,1,1),_309_Table3_ColumnLookup,0),FALSE),
  IF($C80="309 LCR SummaryA",OneYearSCR,IF($C80="309 LCR SummaryB",UltimateSCR,IF(VALUE(LEFT($A80,3))=309,VLOOKUP(VALUE(MID($B80,2,1)),_309_Table3,MATCH(MID($B80,1,1),_309_Table3_ColumnLookup,0),FALSE)
+N("309"),
  IF(VALUE(LEFT($A80,3))=310,VLOOKUP(VALUE(MID($B80,2,1)),_310_Table3,MATCH(MID($B80,1,1),_310_Table3_ColumnLookup,0),FALSE)
+N("310"),
  IF(AND(VALUE(LEFT($A80,3))=311,LEN($I80)=4),VLOOKUP($I80,_311_Table3,MATCH($B80,_311_Table3_ColumnLookup,0),FALSE),
  IF(AND(VALUE(LEFT($A80,3))=311,OR($B80="I2",$B80="J2",$B80="K2",$B80="L2")),VLOOKUP('311'!$G$58,_311_Table3,MATCH(MID($B80,1,1),_311_Table3_ColumnLookup,0),FALSE),
  IF(AND(VALUE(LEFT($A80,3))=311,RIGHT($B80,5)="Total"),VLOOKUP('311'!$G$59,_311_Table3,MATCH(MID($B80,1,1),_311_Table3_ColumnLookup,0),FALSE),
  IF(VALUE(LEFT($A80,3))=311,VLOOKUP(VALUE(MID($B80,2,1)),_311_Table3,MATCH(MID($B80,1,1),_311_Table3_ColumnLookup,0),FALSE)
+N("311"),
  IF(AND(VALUE(LEFT($A80,3))=312,LEFT($G80,10)="Unincepted",$B80="G "),VLOOKUP(" ULO",_312_Table3,MATCH('312'!$N$16,_312_Table3_ColumnLookup,0),FALSE),
  IF(AND(VALUE(LEFT($A80,3))=312,LEFT($G80,10)="Unincepted",$B80="O "),VLOOKUP(" ULO",_312_Table3,MATCH('312'!$V$16,_312_Table3_ColumnLookup,0),FALSE),
  IF(AND(VALUE(LEFT($A80,3))=312,LEFT($G80,10)="Unincepted",$B80="Q "),VLOOKUP(" ULO",_312_Table3,MATCH('312'!$X$16,_312_Table3_ColumnLookup,0),FALSE),
  IF(AND(VALUE(LEFT($A80,3))=312,LEFT($G80,10)="Unincepted"),VLOOKUP(" ULO",_312_Table3,MATCH(LEFT($B80,1),_312_Table3_ColumnLookup,0),FALSE),
  IF(AND(VALUE(LEFT($A80,3))=312,LEFT($G80,5)="Total",$B80="G "),VLOOKUP('312'!$F$80,_312_Table3,MATCH('312'!$N$16,_312_Table3_ColumnLookup,0),FALSE),
  IF(AND(VALUE(LEFT($A80,3))=312,LEFT($G80,5)="Total",$B80="O "),VLOOKUP('312'!$F$80,_312_Table3,MATCH('312'!$V$16,_312_Table3_ColumnLookup,0),FALSE),
  IF(AND(VALUE(LEFT($A80,3))=312,LEFT($G80,5)="Total",$B80="Q "),VLOOKUP('312'!$F$80,_312_Table3,MATCH('312'!$X$16,_312_Table3_ColumnLookup,0),FALSE),
  IF(AND(VALUE(LEFT($A80,3))=312,LEFT($G80,5)="Total"),VLOOKUP('312'!$F$80,_312_Table3,MATCH(LEFT($B80,1),_312_Table3_ColumnLookup,0),FALSE),
  IF(AND(VALUE(LEFT($A80,3))=312,LEN($I80)=4,$B80="G"),VLOOKUP($I80,_312_Table3,MATCH('312'!$N$16,_312_Table3_ColumnLookup,0),FALSE),
  IF(AND(VALUE(LEFT($A80,3))=312,LEN($I80)=4,$B80="O"),VLOOKUP($I80,_312_Table3,MATCH('312'!$V$16,_312_Table3_ColumnLookup,0),FALSE),
  IF(AND(VALUE(LEFT($A80,3))=312,LEN($I80)=4,$B80="Q"),VLOOKUP($I80,_312_Table3,MATCH('312'!$X$16,_312_Table3_ColumnLookup,0),FALSE),
  IF(AND(VALUE(LEFT($A80,3))=312,LEN($I80)=4),VLOOKUP($I80,_312_Table3,MATCH(LEFT($B80,1),_312_Table3_ColumnLookup,0),FALSE)
+N("312"),
  IF(VALUE(LEFT($A80,3))=313,VLOOKUP(VALUE(MID($B80,2,1)),_313_Table3,MATCH(MID($B80,1,1),_313_Table3_ColumnLookup,0),FALSE)
+N("313"),
  IF(AND(VALUE(LEFT($A80,3))=314,LEN($B80)=3),VLOOKUP(VALUE(MID($B80,2,2)),_314_Table3,MATCH(MID($B80,1,1),_314_Table3_ColumnLookup,0),FALSE),
  IF(VALUE(LEFT($A80,3))=314,VLOOKUP(VALUE(MID($B80,2,1)),_314_Table3,MATCH(MID($B80,1,1),_314_Table3_ColumnLookup,0),FALSE)
+N("314"),
""))))))))))))))))))))))))</f>
        <v>#NAME?</v>
      </c>
      <c r="G80" t="s">
        <v>1045</v>
      </c>
      <c r="H80" s="321">
        <f>IFERROR(
IF(ISERROR($D80)=FALSE,$D80,IF(ISERROR($E80)=FALSE,$E80,IF(ISERROR($F80)=FALSE,$F80
+N("012 checkboxes"),
IF(
IF(OR(LEFT($A80,9)="Syndicate",LEFT($A80,12)="NewSyndicate"),VLOOKUP($A80,'012'!$J:$ZW,MATCH("Link to button",'012'!$J$1:$ZW$1,0),0)
+N("309 checkbox"),
IF($C80="309 LCR Summary0",VLOOKUP("Notes990",'309'!$P:$ZZ,MATCH("Link to button",'309'!$P$1:$ZZ$1,0),0)
+N("313 checkboxes"),
IF($C80="313 Financial Information0LcmVsScr",IF($C80="309 LCR Summary0",VLOOKUP("LcmVsScr",'309'!$N:$ZZ,MATCH("Link to button",'309'!$N$1:$ZZ$1,0),0),
IF($C80="313 Financial Information0LcrDocAttached",IF($C80="309 LCR Summary0",VLOOKUP("LcrDocAttached",'309'!$N:$ZZ,MATCH("Link to button",'309'!$N$1:$ZZ$1,0),
0)))))))=1,TRUE,FALSE)
))),"")</f>
        <v>0</v>
      </c>
    </row>
    <row r="81" spans="1:9" customFormat="1">
      <c r="A81" s="237" t="str">
        <f>VLOOKUP($G81,CSVLookups!$B:$R,MATCH(A$1,CSVLookups!$B$1:$R$1,0),FALSE)</f>
        <v>310 Balance Sheet Distributions</v>
      </c>
      <c r="B81" s="237" t="str">
        <f>VLOOKUP($G81,CSVLookups!$B:$R,MATCH(B$1,CSVLookups!$B$1:$R$1,0),FALSE)</f>
        <v>C2</v>
      </c>
      <c r="C81" s="238" t="str">
        <f t="shared" si="2"/>
        <v>310 Balance Sheet DistributionsC2</v>
      </c>
      <c r="D81" s="238">
        <f>IF(AND(VALUE(LEFT($A81,3))=309,LEN($B81)=3),VLOOKUP(VALUE(MID($B81,2,2)),_309_Table1,MATCH(MID($B81,1,1),_309_Table1_ColumnLookup,0),FALSE),
  IF($C81="309 LCR SummaryA",OneYearSCR,IF($C81="309 LCR SummaryB",UltimateSCR,IF(VALUE(LEFT($A81,3))=309,VLOOKUP(VALUE(MID($B81,2,1)),_309_Table1,MATCH(MID($B81,1,1),_309_Table1_ColumnLookup,0),FALSE)
+N("309"),
  IF(VALUE(LEFT($A81,3))=310,VLOOKUP(VALUE(MID($B81,2,1)),_310_Table1,MATCH(MID($B81,1,1),_310_Table1_ColumnLookup,0),FALSE)
+N("310"),
  IF(AND(VALUE(LEFT($A81,3))=311,LEN($I81)=4),VLOOKUP($I81,_311_Table1,MATCH($B81,_311_Table1_ColumnLookup,0),FALSE),
  IF(AND(VALUE(LEFT($A81,3))=311,OR($B81="I2",$B81="J2",$B81="K2",$B81="L2")),VLOOKUP('311'!$G$58,_311_Table1,MATCH(MID($B81,1,1),_311_Table1_ColumnLookup,0),FALSE),
  IF(AND(VALUE(LEFT($A81,3))=311,RIGHT($B81,5)="Total"),VLOOKUP('311'!$G$59,_311_Table1,MATCH(MID($B81,1,1),_311_Table1_ColumnLookup,0),FALSE),
  IF(VALUE(LEFT($A81,3))=311,VLOOKUP(VALUE(MID($B81,2,1)),_311_Table1,MATCH(MID($B81,1,1),_311_Table1_ColumnLookup,0),FALSE)
+N("311"),
  IF(AND(VALUE(LEFT($A81,3))=312,LEFT($G81,10)="Unincepted",$B81="G "),VLOOKUP(" ULO",_312_Table1,MATCH('312'!$N$16,_312_Table1_ColumnLookup,0),FALSE),
  IF(AND(VALUE(LEFT($A81,3))=312,LEFT($G81,10)="Unincepted",$B81="O "),VLOOKUP(" ULO",_312_Table1,MATCH('312'!$V$16,_312_Table1_ColumnLookup,0),FALSE),
  IF(AND(VALUE(LEFT($A81,3))=312,LEFT($G81,10)="Unincepted",$B81="Q "),VLOOKUP(" ULO",_312_Table1,MATCH('312'!$X$16,_312_Table1_ColumnLookup,0),FALSE),
  IF(AND(VALUE(LEFT($A81,3))=312,LEFT($G81,10)="Unincepted"),VLOOKUP(" ULO",_312_Table1,MATCH(LEFT($B81,1),_312_Table1_ColumnLookup,0),FALSE),
  IF(AND(VALUE(LEFT($A81,3))=312,LEFT($G81,5)="Total",$B81="G "),VLOOKUP('312'!$F$80,_312_Table1,MATCH('312'!$N$16,_312_Table1_ColumnLookup,0),FALSE),
  IF(AND(VALUE(LEFT($A81,3))=312,LEFT($G81,5)="Total",$B81="O "),VLOOKUP('312'!$F$80,_312_Table1,MATCH('312'!$V$16,_312_Table1_ColumnLookup,0),FALSE),
  IF(AND(VALUE(LEFT($A81,3))=312,LEFT($G81,5)="Total",$B81="Q "),VLOOKUP('312'!$F$80,_312_Table1,MATCH('312'!$X$16,_312_Table1_ColumnLookup,0),FALSE),
  IF(AND(VALUE(LEFT($A81,3))=312,LEFT($G81,5)="Total"),VLOOKUP('312'!$F$80,_312_Table1,MATCH(LEFT($B81,1),_312_Table1_ColumnLookup,0),FALSE),
  IF(AND(VALUE(LEFT($A81,3))=312,LEN($I81)=4,$B81="G"),VLOOKUP($I81,_312_Table1,MATCH('312'!$N$16,_312_Table1_ColumnLookup,0),FALSE),
  IF(AND(VALUE(LEFT($A81,3))=312,LEN($I81)=4,$B81="O"),VLOOKUP($I81,_312_Table1,MATCH('312'!$V$16,_312_Table1_ColumnLookup,0),FALSE),
  IF(AND(VALUE(LEFT($A81,3))=312,LEN($I81)=4,$B81="Q"),VLOOKUP($I81,_312_Table1,MATCH('312'!$X$16,_312_Table1_ColumnLookup,0),FALSE),
  IF(AND(VALUE(LEFT($A81,3))=312,LEN($I81)=4),VLOOKUP($I81,_312_Table1,MATCH(LEFT($B81,1),_312_Table1_ColumnLookup,0),FALSE)
+N("312"),
  IF(VALUE(LEFT($A81,3))=313,VLOOKUP(VALUE(MID($B81,2,1)),_313_Table1,MATCH(MID($B81,1,1),_313_Table1_ColumnLookup,0),FALSE)
+N("313"),
  IF(AND(VALUE(LEFT($A81,3))=314,LEN($B81)=3),VLOOKUP(VALUE(MID($B81,2,2)),_314_Table1,MATCH(MID($B81,1,1),_314_Table1_ColumnLookup,0),FALSE),
  IF(VALUE(LEFT($A81,3))=314,VLOOKUP(VALUE(MID($B81,2,1)),_314_Table1,MATCH(MID($B81,1,1),_314_Table1_ColumnLookup,0),FALSE)
+N("314"),
""))))))))))))))))))))))))</f>
        <v>0</v>
      </c>
      <c r="E81" s="238" t="e">
        <f>IF(AND(VALUE(LEFT($A81,3))=309,LEN($B81)=3),VLOOKUP(VALUE(MID($B81,2,2)),_309_Table2,MATCH(MID($B81,1,1),_309_Table2_ColumnLookup,0),FALSE),
  IF($C81="309 LCR SummaryA",OneYearSCR,IF($C81="309 LCR SummaryB",UltimateSCR,IF(VALUE(LEFT($A81,3))=309,VLOOKUP(VALUE(MID($B81,2,1)),_309_Table2,MATCH(MID($B81,1,1),_309_Table2_ColumnLookup,0),FALSE)
+N("309"),
  IF(VALUE(LEFT($A81,3))=310,VLOOKUP(VALUE(MID($B81,2,1)),_310_Table2,MATCH(MID($B81,1,1),_310_Table2_ColumnLookup,0),FALSE)
+N("310"),
  IF(AND(VALUE(LEFT($A81,3))=311,LEN($I81)=4),VLOOKUP($I81,_311_Table2,MATCH($B81,_311_Table2_ColumnLookup,0),FALSE),
  IF(AND(VALUE(LEFT($A81,3))=311,OR($B81="I2",$B81="J2",$B81="K2",$B81="L2")),VLOOKUP('311'!$G$58,_311_Table2,MATCH(MID($B81,1,1),_311_Table2_ColumnLookup,0),FALSE),
  IF(AND(VALUE(LEFT($A81,3))=311,RIGHT($B81,5)="Total"),VLOOKUP('311'!$G$59,_311_Table2,MATCH(MID($B81,1,1),_311_Table2_ColumnLookup,0),FALSE),
  IF(VALUE(LEFT($A81,3))=311,VLOOKUP(VALUE(MID($B81,2,1)),_311_Table2,MATCH(MID($B81,1,1),_311_Table2_ColumnLookup,0),FALSE)
+N("311"),
  IF(AND(VALUE(LEFT($A81,3))=312,LEFT($G81,10)="Unincepted",$B81="G "),VLOOKUP(" ULO",_312_Table2,MATCH('312'!$N$16,_312_Table2_ColumnLookup,0),FALSE),
  IF(AND(VALUE(LEFT($A81,3))=312,LEFT($G81,10)="Unincepted",$B81="O "),VLOOKUP(" ULO",_312_Table2,MATCH('312'!$V$16,_312_Table2_ColumnLookup,0),FALSE),
  IF(AND(VALUE(LEFT($A81,3))=312,LEFT($G81,10)="Unincepted",$B81="Q "),VLOOKUP(" ULO",_312_Table2,MATCH('312'!$X$16,_312_Table2_ColumnLookup,0),FALSE),
  IF(AND(VALUE(LEFT($A81,3))=312,LEFT($G81,10)="Unincepted"),VLOOKUP(" ULO",_312_Table2,MATCH(LEFT($B81,1),_312_Table2_ColumnLookup,0),FALSE),
  IF(AND(VALUE(LEFT($A81,3))=312,LEFT($G81,5)="Total",$B81="G "),VLOOKUP('312'!$F$80,_312_Table2,MATCH('312'!$N$16,_312_Table2_ColumnLookup,0),FALSE),
  IF(AND(VALUE(LEFT($A81,3))=312,LEFT($G81,5)="Total",$B81="O "),VLOOKUP('312'!$F$80,_312_Table2,MATCH('312'!$V$16,_312_Table2_ColumnLookup,0),FALSE),
  IF(AND(VALUE(LEFT($A81,3))=312,LEFT($G81,5)="Total",$B81="Q "),VLOOKUP('312'!$F$80,_312_Table2,MATCH('312'!$X$16,_312_Table2_ColumnLookup,0),FALSE),
  IF(AND(VALUE(LEFT($A81,3))=312,LEFT($G81,5)="Total"),VLOOKUP('312'!$F$80,_312_Table2,MATCH(LEFT($B81,1),_312_Table2_ColumnLookup,0),FALSE),
  IF(AND(VALUE(LEFT($A81,3))=312,LEN($I81)=4,$B81="G"),VLOOKUP($I81,_312_Table2,MATCH('312'!$N$16,_312_Table2_ColumnLookup,0),FALSE),
  IF(AND(VALUE(LEFT($A81,3))=312,LEN($I81)=4,$B81="O"),VLOOKUP($I81,_312_Table2,MATCH('312'!$V$16,_312_Table2_ColumnLookup,0),FALSE),
  IF(AND(VALUE(LEFT($A81,3))=312,LEN($I81)=4,$B81="Q"),VLOOKUP($I81,_312_Table2,MATCH('312'!$X$16,_312_Table2_ColumnLookup,0),FALSE),
  IF(AND(VALUE(LEFT($A81,3))=312,LEN($I81)=4),VLOOKUP($I81,_312_Table2,MATCH(LEFT($B81,1),_312_Table2_ColumnLookup,0),FALSE)
+N("312"),
  IF(VALUE(LEFT($A81,3))=313,VLOOKUP(VALUE(MID($B81,2,1)),_313_Table2,MATCH(MID($B81,1,1),_313_Table2_ColumnLookup,0),FALSE)
+N("313"),
  IF(AND(VALUE(LEFT($A81,3))=314,LEN($B81)=3),VLOOKUP(VALUE(MID($B81,2,2)),_314_Table2,MATCH(MID($B81,1,1),_314_Table2_ColumnLookup,0),FALSE),
  IF(VALUE(LEFT($A81,3))=314,VLOOKUP(VALUE(MID($B81,2,1)),_314_Table2,MATCH(MID($B81,1,1),_314_Table2_ColumnLookup,0),FALSE)
+N("314"),
""))))))))))))))))))))))))</f>
        <v>#NAME?</v>
      </c>
      <c r="F81" s="238" t="e">
        <f>IF(AND(VALUE(LEFT($A81,3))=309,LEN($B81)=3),VLOOKUP(VALUE(MID($B81,2,2)),_309_Table3,MATCH(MID($B81,1,1),_309_Table3_ColumnLookup,0),FALSE),
  IF($C81="309 LCR SummaryA",OneYearSCR,IF($C81="309 LCR SummaryB",UltimateSCR,IF(VALUE(LEFT($A81,3))=309,VLOOKUP(VALUE(MID($B81,2,1)),_309_Table3,MATCH(MID($B81,1,1),_309_Table3_ColumnLookup,0),FALSE)
+N("309"),
  IF(VALUE(LEFT($A81,3))=310,VLOOKUP(VALUE(MID($B81,2,1)),_310_Table3,MATCH(MID($B81,1,1),_310_Table3_ColumnLookup,0),FALSE)
+N("310"),
  IF(AND(VALUE(LEFT($A81,3))=311,LEN($I81)=4),VLOOKUP($I81,_311_Table3,MATCH($B81,_311_Table3_ColumnLookup,0),FALSE),
  IF(AND(VALUE(LEFT($A81,3))=311,OR($B81="I2",$B81="J2",$B81="K2",$B81="L2")),VLOOKUP('311'!$G$58,_311_Table3,MATCH(MID($B81,1,1),_311_Table3_ColumnLookup,0),FALSE),
  IF(AND(VALUE(LEFT($A81,3))=311,RIGHT($B81,5)="Total"),VLOOKUP('311'!$G$59,_311_Table3,MATCH(MID($B81,1,1),_311_Table3_ColumnLookup,0),FALSE),
  IF(VALUE(LEFT($A81,3))=311,VLOOKUP(VALUE(MID($B81,2,1)),_311_Table3,MATCH(MID($B81,1,1),_311_Table3_ColumnLookup,0),FALSE)
+N("311"),
  IF(AND(VALUE(LEFT($A81,3))=312,LEFT($G81,10)="Unincepted",$B81="G "),VLOOKUP(" ULO",_312_Table3,MATCH('312'!$N$16,_312_Table3_ColumnLookup,0),FALSE),
  IF(AND(VALUE(LEFT($A81,3))=312,LEFT($G81,10)="Unincepted",$B81="O "),VLOOKUP(" ULO",_312_Table3,MATCH('312'!$V$16,_312_Table3_ColumnLookup,0),FALSE),
  IF(AND(VALUE(LEFT($A81,3))=312,LEFT($G81,10)="Unincepted",$B81="Q "),VLOOKUP(" ULO",_312_Table3,MATCH('312'!$X$16,_312_Table3_ColumnLookup,0),FALSE),
  IF(AND(VALUE(LEFT($A81,3))=312,LEFT($G81,10)="Unincepted"),VLOOKUP(" ULO",_312_Table3,MATCH(LEFT($B81,1),_312_Table3_ColumnLookup,0),FALSE),
  IF(AND(VALUE(LEFT($A81,3))=312,LEFT($G81,5)="Total",$B81="G "),VLOOKUP('312'!$F$80,_312_Table3,MATCH('312'!$N$16,_312_Table3_ColumnLookup,0),FALSE),
  IF(AND(VALUE(LEFT($A81,3))=312,LEFT($G81,5)="Total",$B81="O "),VLOOKUP('312'!$F$80,_312_Table3,MATCH('312'!$V$16,_312_Table3_ColumnLookup,0),FALSE),
  IF(AND(VALUE(LEFT($A81,3))=312,LEFT($G81,5)="Total",$B81="Q "),VLOOKUP('312'!$F$80,_312_Table3,MATCH('312'!$X$16,_312_Table3_ColumnLookup,0),FALSE),
  IF(AND(VALUE(LEFT($A81,3))=312,LEFT($G81,5)="Total"),VLOOKUP('312'!$F$80,_312_Table3,MATCH(LEFT($B81,1),_312_Table3_ColumnLookup,0),FALSE),
  IF(AND(VALUE(LEFT($A81,3))=312,LEN($I81)=4,$B81="G"),VLOOKUP($I81,_312_Table3,MATCH('312'!$N$16,_312_Table3_ColumnLookup,0),FALSE),
  IF(AND(VALUE(LEFT($A81,3))=312,LEN($I81)=4,$B81="O"),VLOOKUP($I81,_312_Table3,MATCH('312'!$V$16,_312_Table3_ColumnLookup,0),FALSE),
  IF(AND(VALUE(LEFT($A81,3))=312,LEN($I81)=4,$B81="Q"),VLOOKUP($I81,_312_Table3,MATCH('312'!$X$16,_312_Table3_ColumnLookup,0),FALSE),
  IF(AND(VALUE(LEFT($A81,3))=312,LEN($I81)=4),VLOOKUP($I81,_312_Table3,MATCH(LEFT($B81,1),_312_Table3_ColumnLookup,0),FALSE)
+N("312"),
  IF(VALUE(LEFT($A81,3))=313,VLOOKUP(VALUE(MID($B81,2,1)),_313_Table3,MATCH(MID($B81,1,1),_313_Table3_ColumnLookup,0),FALSE)
+N("313"),
  IF(AND(VALUE(LEFT($A81,3))=314,LEN($B81)=3),VLOOKUP(VALUE(MID($B81,2,2)),_314_Table3,MATCH(MID($B81,1,1),_314_Table3_ColumnLookup,0),FALSE),
  IF(VALUE(LEFT($A81,3))=314,VLOOKUP(VALUE(MID($B81,2,1)),_314_Table3,MATCH(MID($B81,1,1),_314_Table3_ColumnLookup,0),FALSE)
+N("314"),
""))))))))))))))))))))))))</f>
        <v>#NAME?</v>
      </c>
      <c r="G81" t="s">
        <v>1047</v>
      </c>
      <c r="H81" s="321">
        <f>IFERROR(
IF(ISERROR($D81)=FALSE,$D81,IF(ISERROR($E81)=FALSE,$E81,IF(ISERROR($F81)=FALSE,$F81
+N("012 checkboxes"),
IF(
IF(OR(LEFT($A81,9)="Syndicate",LEFT($A81,12)="NewSyndicate"),VLOOKUP($A81,'012'!$J:$ZW,MATCH("Link to button",'012'!$J$1:$ZW$1,0),0)
+N("309 checkbox"),
IF($C81="309 LCR Summary0",VLOOKUP("Notes990",'309'!$P:$ZZ,MATCH("Link to button",'309'!$P$1:$ZZ$1,0),0)
+N("313 checkboxes"),
IF($C81="313 Financial Information0LcmVsScr",IF($C81="309 LCR Summary0",VLOOKUP("LcmVsScr",'309'!$N:$ZZ,MATCH("Link to button",'309'!$N$1:$ZZ$1,0),0),
IF($C81="313 Financial Information0LcrDocAttached",IF($C81="309 LCR Summary0",VLOOKUP("LcrDocAttached",'309'!$N:$ZZ,MATCH("Link to button",'309'!$N$1:$ZZ$1,0),
0)))))))=1,TRUE,FALSE)
))),"")</f>
        <v>0</v>
      </c>
    </row>
    <row r="82" spans="1:9" customFormat="1">
      <c r="A82" s="237" t="str">
        <f>VLOOKUP($G82,CSVLookups!$B:$R,MATCH(A$1,CSVLookups!$B$1:$R$1,0),FALSE)</f>
        <v>310 Balance Sheet Distributions</v>
      </c>
      <c r="B82" s="237" t="str">
        <f>VLOOKUP($G82,CSVLookups!$B:$R,MATCH(B$1,CSVLookups!$B$1:$R$1,0),FALSE)</f>
        <v>D2</v>
      </c>
      <c r="C82" s="238" t="str">
        <f t="shared" si="2"/>
        <v>310 Balance Sheet DistributionsD2</v>
      </c>
      <c r="D82" s="238">
        <f>IF(AND(VALUE(LEFT($A82,3))=309,LEN($B82)=3),VLOOKUP(VALUE(MID($B82,2,2)),_309_Table1,MATCH(MID($B82,1,1),_309_Table1_ColumnLookup,0),FALSE),
  IF($C82="309 LCR SummaryA",OneYearSCR,IF($C82="309 LCR SummaryB",UltimateSCR,IF(VALUE(LEFT($A82,3))=309,VLOOKUP(VALUE(MID($B82,2,1)),_309_Table1,MATCH(MID($B82,1,1),_309_Table1_ColumnLookup,0),FALSE)
+N("309"),
  IF(VALUE(LEFT($A82,3))=310,VLOOKUP(VALUE(MID($B82,2,1)),_310_Table1,MATCH(MID($B82,1,1),_310_Table1_ColumnLookup,0),FALSE)
+N("310"),
  IF(AND(VALUE(LEFT($A82,3))=311,LEN($I82)=4),VLOOKUP($I82,_311_Table1,MATCH($B82,_311_Table1_ColumnLookup,0),FALSE),
  IF(AND(VALUE(LEFT($A82,3))=311,OR($B82="I2",$B82="J2",$B82="K2",$B82="L2")),VLOOKUP('311'!$G$58,_311_Table1,MATCH(MID($B82,1,1),_311_Table1_ColumnLookup,0),FALSE),
  IF(AND(VALUE(LEFT($A82,3))=311,RIGHT($B82,5)="Total"),VLOOKUP('311'!$G$59,_311_Table1,MATCH(MID($B82,1,1),_311_Table1_ColumnLookup,0),FALSE),
  IF(VALUE(LEFT($A82,3))=311,VLOOKUP(VALUE(MID($B82,2,1)),_311_Table1,MATCH(MID($B82,1,1),_311_Table1_ColumnLookup,0),FALSE)
+N("311"),
  IF(AND(VALUE(LEFT($A82,3))=312,LEFT($G82,10)="Unincepted",$B82="G "),VLOOKUP(" ULO",_312_Table1,MATCH('312'!$N$16,_312_Table1_ColumnLookup,0),FALSE),
  IF(AND(VALUE(LEFT($A82,3))=312,LEFT($G82,10)="Unincepted",$B82="O "),VLOOKUP(" ULO",_312_Table1,MATCH('312'!$V$16,_312_Table1_ColumnLookup,0),FALSE),
  IF(AND(VALUE(LEFT($A82,3))=312,LEFT($G82,10)="Unincepted",$B82="Q "),VLOOKUP(" ULO",_312_Table1,MATCH('312'!$X$16,_312_Table1_ColumnLookup,0),FALSE),
  IF(AND(VALUE(LEFT($A82,3))=312,LEFT($G82,10)="Unincepted"),VLOOKUP(" ULO",_312_Table1,MATCH(LEFT($B82,1),_312_Table1_ColumnLookup,0),FALSE),
  IF(AND(VALUE(LEFT($A82,3))=312,LEFT($G82,5)="Total",$B82="G "),VLOOKUP('312'!$F$80,_312_Table1,MATCH('312'!$N$16,_312_Table1_ColumnLookup,0),FALSE),
  IF(AND(VALUE(LEFT($A82,3))=312,LEFT($G82,5)="Total",$B82="O "),VLOOKUP('312'!$F$80,_312_Table1,MATCH('312'!$V$16,_312_Table1_ColumnLookup,0),FALSE),
  IF(AND(VALUE(LEFT($A82,3))=312,LEFT($G82,5)="Total",$B82="Q "),VLOOKUP('312'!$F$80,_312_Table1,MATCH('312'!$X$16,_312_Table1_ColumnLookup,0),FALSE),
  IF(AND(VALUE(LEFT($A82,3))=312,LEFT($G82,5)="Total"),VLOOKUP('312'!$F$80,_312_Table1,MATCH(LEFT($B82,1),_312_Table1_ColumnLookup,0),FALSE),
  IF(AND(VALUE(LEFT($A82,3))=312,LEN($I82)=4,$B82="G"),VLOOKUP($I82,_312_Table1,MATCH('312'!$N$16,_312_Table1_ColumnLookup,0),FALSE),
  IF(AND(VALUE(LEFT($A82,3))=312,LEN($I82)=4,$B82="O"),VLOOKUP($I82,_312_Table1,MATCH('312'!$V$16,_312_Table1_ColumnLookup,0),FALSE),
  IF(AND(VALUE(LEFT($A82,3))=312,LEN($I82)=4,$B82="Q"),VLOOKUP($I82,_312_Table1,MATCH('312'!$X$16,_312_Table1_ColumnLookup,0),FALSE),
  IF(AND(VALUE(LEFT($A82,3))=312,LEN($I82)=4),VLOOKUP($I82,_312_Table1,MATCH(LEFT($B82,1),_312_Table1_ColumnLookup,0),FALSE)
+N("312"),
  IF(VALUE(LEFT($A82,3))=313,VLOOKUP(VALUE(MID($B82,2,1)),_313_Table1,MATCH(MID($B82,1,1),_313_Table1_ColumnLookup,0),FALSE)
+N("313"),
  IF(AND(VALUE(LEFT($A82,3))=314,LEN($B82)=3),VLOOKUP(VALUE(MID($B82,2,2)),_314_Table1,MATCH(MID($B82,1,1),_314_Table1_ColumnLookup,0),FALSE),
  IF(VALUE(LEFT($A82,3))=314,VLOOKUP(VALUE(MID($B82,2,1)),_314_Table1,MATCH(MID($B82,1,1),_314_Table1_ColumnLookup,0),FALSE)
+N("314"),
""))))))))))))))))))))))))</f>
        <v>0</v>
      </c>
      <c r="E82" s="238" t="e">
        <f>IF(AND(VALUE(LEFT($A82,3))=309,LEN($B82)=3),VLOOKUP(VALUE(MID($B82,2,2)),_309_Table2,MATCH(MID($B82,1,1),_309_Table2_ColumnLookup,0),FALSE),
  IF($C82="309 LCR SummaryA",OneYearSCR,IF($C82="309 LCR SummaryB",UltimateSCR,IF(VALUE(LEFT($A82,3))=309,VLOOKUP(VALUE(MID($B82,2,1)),_309_Table2,MATCH(MID($B82,1,1),_309_Table2_ColumnLookup,0),FALSE)
+N("309"),
  IF(VALUE(LEFT($A82,3))=310,VLOOKUP(VALUE(MID($B82,2,1)),_310_Table2,MATCH(MID($B82,1,1),_310_Table2_ColumnLookup,0),FALSE)
+N("310"),
  IF(AND(VALUE(LEFT($A82,3))=311,LEN($I82)=4),VLOOKUP($I82,_311_Table2,MATCH($B82,_311_Table2_ColumnLookup,0),FALSE),
  IF(AND(VALUE(LEFT($A82,3))=311,OR($B82="I2",$B82="J2",$B82="K2",$B82="L2")),VLOOKUP('311'!$G$58,_311_Table2,MATCH(MID($B82,1,1),_311_Table2_ColumnLookup,0),FALSE),
  IF(AND(VALUE(LEFT($A82,3))=311,RIGHT($B82,5)="Total"),VLOOKUP('311'!$G$59,_311_Table2,MATCH(MID($B82,1,1),_311_Table2_ColumnLookup,0),FALSE),
  IF(VALUE(LEFT($A82,3))=311,VLOOKUP(VALUE(MID($B82,2,1)),_311_Table2,MATCH(MID($B82,1,1),_311_Table2_ColumnLookup,0),FALSE)
+N("311"),
  IF(AND(VALUE(LEFT($A82,3))=312,LEFT($G82,10)="Unincepted",$B82="G "),VLOOKUP(" ULO",_312_Table2,MATCH('312'!$N$16,_312_Table2_ColumnLookup,0),FALSE),
  IF(AND(VALUE(LEFT($A82,3))=312,LEFT($G82,10)="Unincepted",$B82="O "),VLOOKUP(" ULO",_312_Table2,MATCH('312'!$V$16,_312_Table2_ColumnLookup,0),FALSE),
  IF(AND(VALUE(LEFT($A82,3))=312,LEFT($G82,10)="Unincepted",$B82="Q "),VLOOKUP(" ULO",_312_Table2,MATCH('312'!$X$16,_312_Table2_ColumnLookup,0),FALSE),
  IF(AND(VALUE(LEFT($A82,3))=312,LEFT($G82,10)="Unincepted"),VLOOKUP(" ULO",_312_Table2,MATCH(LEFT($B82,1),_312_Table2_ColumnLookup,0),FALSE),
  IF(AND(VALUE(LEFT($A82,3))=312,LEFT($G82,5)="Total",$B82="G "),VLOOKUP('312'!$F$80,_312_Table2,MATCH('312'!$N$16,_312_Table2_ColumnLookup,0),FALSE),
  IF(AND(VALUE(LEFT($A82,3))=312,LEFT($G82,5)="Total",$B82="O "),VLOOKUP('312'!$F$80,_312_Table2,MATCH('312'!$V$16,_312_Table2_ColumnLookup,0),FALSE),
  IF(AND(VALUE(LEFT($A82,3))=312,LEFT($G82,5)="Total",$B82="Q "),VLOOKUP('312'!$F$80,_312_Table2,MATCH('312'!$X$16,_312_Table2_ColumnLookup,0),FALSE),
  IF(AND(VALUE(LEFT($A82,3))=312,LEFT($G82,5)="Total"),VLOOKUP('312'!$F$80,_312_Table2,MATCH(LEFT($B82,1),_312_Table2_ColumnLookup,0),FALSE),
  IF(AND(VALUE(LEFT($A82,3))=312,LEN($I82)=4,$B82="G"),VLOOKUP($I82,_312_Table2,MATCH('312'!$N$16,_312_Table2_ColumnLookup,0),FALSE),
  IF(AND(VALUE(LEFT($A82,3))=312,LEN($I82)=4,$B82="O"),VLOOKUP($I82,_312_Table2,MATCH('312'!$V$16,_312_Table2_ColumnLookup,0),FALSE),
  IF(AND(VALUE(LEFT($A82,3))=312,LEN($I82)=4,$B82="Q"),VLOOKUP($I82,_312_Table2,MATCH('312'!$X$16,_312_Table2_ColumnLookup,0),FALSE),
  IF(AND(VALUE(LEFT($A82,3))=312,LEN($I82)=4),VLOOKUP($I82,_312_Table2,MATCH(LEFT($B82,1),_312_Table2_ColumnLookup,0),FALSE)
+N("312"),
  IF(VALUE(LEFT($A82,3))=313,VLOOKUP(VALUE(MID($B82,2,1)),_313_Table2,MATCH(MID($B82,1,1),_313_Table2_ColumnLookup,0),FALSE)
+N("313"),
  IF(AND(VALUE(LEFT($A82,3))=314,LEN($B82)=3),VLOOKUP(VALUE(MID($B82,2,2)),_314_Table2,MATCH(MID($B82,1,1),_314_Table2_ColumnLookup,0),FALSE),
  IF(VALUE(LEFT($A82,3))=314,VLOOKUP(VALUE(MID($B82,2,1)),_314_Table2,MATCH(MID($B82,1,1),_314_Table2_ColumnLookup,0),FALSE)
+N("314"),
""))))))))))))))))))))))))</f>
        <v>#NAME?</v>
      </c>
      <c r="F82" s="238" t="e">
        <f>IF(AND(VALUE(LEFT($A82,3))=309,LEN($B82)=3),VLOOKUP(VALUE(MID($B82,2,2)),_309_Table3,MATCH(MID($B82,1,1),_309_Table3_ColumnLookup,0),FALSE),
  IF($C82="309 LCR SummaryA",OneYearSCR,IF($C82="309 LCR SummaryB",UltimateSCR,IF(VALUE(LEFT($A82,3))=309,VLOOKUP(VALUE(MID($B82,2,1)),_309_Table3,MATCH(MID($B82,1,1),_309_Table3_ColumnLookup,0),FALSE)
+N("309"),
  IF(VALUE(LEFT($A82,3))=310,VLOOKUP(VALUE(MID($B82,2,1)),_310_Table3,MATCH(MID($B82,1,1),_310_Table3_ColumnLookup,0),FALSE)
+N("310"),
  IF(AND(VALUE(LEFT($A82,3))=311,LEN($I82)=4),VLOOKUP($I82,_311_Table3,MATCH($B82,_311_Table3_ColumnLookup,0),FALSE),
  IF(AND(VALUE(LEFT($A82,3))=311,OR($B82="I2",$B82="J2",$B82="K2",$B82="L2")),VLOOKUP('311'!$G$58,_311_Table3,MATCH(MID($B82,1,1),_311_Table3_ColumnLookup,0),FALSE),
  IF(AND(VALUE(LEFT($A82,3))=311,RIGHT($B82,5)="Total"),VLOOKUP('311'!$G$59,_311_Table3,MATCH(MID($B82,1,1),_311_Table3_ColumnLookup,0),FALSE),
  IF(VALUE(LEFT($A82,3))=311,VLOOKUP(VALUE(MID($B82,2,1)),_311_Table3,MATCH(MID($B82,1,1),_311_Table3_ColumnLookup,0),FALSE)
+N("311"),
  IF(AND(VALUE(LEFT($A82,3))=312,LEFT($G82,10)="Unincepted",$B82="G "),VLOOKUP(" ULO",_312_Table3,MATCH('312'!$N$16,_312_Table3_ColumnLookup,0),FALSE),
  IF(AND(VALUE(LEFT($A82,3))=312,LEFT($G82,10)="Unincepted",$B82="O "),VLOOKUP(" ULO",_312_Table3,MATCH('312'!$V$16,_312_Table3_ColumnLookup,0),FALSE),
  IF(AND(VALUE(LEFT($A82,3))=312,LEFT($G82,10)="Unincepted",$B82="Q "),VLOOKUP(" ULO",_312_Table3,MATCH('312'!$X$16,_312_Table3_ColumnLookup,0),FALSE),
  IF(AND(VALUE(LEFT($A82,3))=312,LEFT($G82,10)="Unincepted"),VLOOKUP(" ULO",_312_Table3,MATCH(LEFT($B82,1),_312_Table3_ColumnLookup,0),FALSE),
  IF(AND(VALUE(LEFT($A82,3))=312,LEFT($G82,5)="Total",$B82="G "),VLOOKUP('312'!$F$80,_312_Table3,MATCH('312'!$N$16,_312_Table3_ColumnLookup,0),FALSE),
  IF(AND(VALUE(LEFT($A82,3))=312,LEFT($G82,5)="Total",$B82="O "),VLOOKUP('312'!$F$80,_312_Table3,MATCH('312'!$V$16,_312_Table3_ColumnLookup,0),FALSE),
  IF(AND(VALUE(LEFT($A82,3))=312,LEFT($G82,5)="Total",$B82="Q "),VLOOKUP('312'!$F$80,_312_Table3,MATCH('312'!$X$16,_312_Table3_ColumnLookup,0),FALSE),
  IF(AND(VALUE(LEFT($A82,3))=312,LEFT($G82,5)="Total"),VLOOKUP('312'!$F$80,_312_Table3,MATCH(LEFT($B82,1),_312_Table3_ColumnLookup,0),FALSE),
  IF(AND(VALUE(LEFT($A82,3))=312,LEN($I82)=4,$B82="G"),VLOOKUP($I82,_312_Table3,MATCH('312'!$N$16,_312_Table3_ColumnLookup,0),FALSE),
  IF(AND(VALUE(LEFT($A82,3))=312,LEN($I82)=4,$B82="O"),VLOOKUP($I82,_312_Table3,MATCH('312'!$V$16,_312_Table3_ColumnLookup,0),FALSE),
  IF(AND(VALUE(LEFT($A82,3))=312,LEN($I82)=4,$B82="Q"),VLOOKUP($I82,_312_Table3,MATCH('312'!$X$16,_312_Table3_ColumnLookup,0),FALSE),
  IF(AND(VALUE(LEFT($A82,3))=312,LEN($I82)=4),VLOOKUP($I82,_312_Table3,MATCH(LEFT($B82,1),_312_Table3_ColumnLookup,0),FALSE)
+N("312"),
  IF(VALUE(LEFT($A82,3))=313,VLOOKUP(VALUE(MID($B82,2,1)),_313_Table3,MATCH(MID($B82,1,1),_313_Table3_ColumnLookup,0),FALSE)
+N("313"),
  IF(AND(VALUE(LEFT($A82,3))=314,LEN($B82)=3),VLOOKUP(VALUE(MID($B82,2,2)),_314_Table3,MATCH(MID($B82,1,1),_314_Table3_ColumnLookup,0),FALSE),
  IF(VALUE(LEFT($A82,3))=314,VLOOKUP(VALUE(MID($B82,2,1)),_314_Table3,MATCH(MID($B82,1,1),_314_Table3_ColumnLookup,0),FALSE)
+N("314"),
""))))))))))))))))))))))))</f>
        <v>#NAME?</v>
      </c>
      <c r="G82" t="s">
        <v>1050</v>
      </c>
      <c r="H82" s="321">
        <f>IFERROR(
IF(ISERROR($D82)=FALSE,$D82,IF(ISERROR($E82)=FALSE,$E82,IF(ISERROR($F82)=FALSE,$F82
+N("012 checkboxes"),
IF(
IF(OR(LEFT($A82,9)="Syndicate",LEFT($A82,12)="NewSyndicate"),VLOOKUP($A82,'012'!$J:$ZW,MATCH("Link to button",'012'!$J$1:$ZW$1,0),0)
+N("309 checkbox"),
IF($C82="309 LCR Summary0",VLOOKUP("Notes990",'309'!$P:$ZZ,MATCH("Link to button",'309'!$P$1:$ZZ$1,0),0)
+N("313 checkboxes"),
IF($C82="313 Financial Information0LcmVsScr",IF($C82="309 LCR Summary0",VLOOKUP("LcmVsScr",'309'!$N:$ZZ,MATCH("Link to button",'309'!$N$1:$ZZ$1,0),0),
IF($C82="313 Financial Information0LcrDocAttached",IF($C82="309 LCR Summary0",VLOOKUP("LcrDocAttached",'309'!$N:$ZZ,MATCH("Link to button",'309'!$N$1:$ZZ$1,0),
0)))))))=1,TRUE,FALSE)
))),"")</f>
        <v>0</v>
      </c>
    </row>
    <row r="83" spans="1:9" customFormat="1">
      <c r="A83" s="237" t="str">
        <f>VLOOKUP($G83,CSVLookups!$B:$R,MATCH(A$1,CSVLookups!$B$1:$R$1,0),FALSE)</f>
        <v>310 Balance Sheet Distributions</v>
      </c>
      <c r="B83" s="237" t="str">
        <f>VLOOKUP($G83,CSVLookups!$B:$R,MATCH(B$1,CSVLookups!$B$1:$R$1,0),FALSE)</f>
        <v>E2</v>
      </c>
      <c r="C83" s="238" t="str">
        <f t="shared" si="2"/>
        <v>310 Balance Sheet DistributionsE2</v>
      </c>
      <c r="D83" s="238">
        <f>IF(AND(VALUE(LEFT($A83,3))=309,LEN($B83)=3),VLOOKUP(VALUE(MID($B83,2,2)),_309_Table1,MATCH(MID($B83,1,1),_309_Table1_ColumnLookup,0),FALSE),
  IF($C83="309 LCR SummaryA",OneYearSCR,IF($C83="309 LCR SummaryB",UltimateSCR,IF(VALUE(LEFT($A83,3))=309,VLOOKUP(VALUE(MID($B83,2,1)),_309_Table1,MATCH(MID($B83,1,1),_309_Table1_ColumnLookup,0),FALSE)
+N("309"),
  IF(VALUE(LEFT($A83,3))=310,VLOOKUP(VALUE(MID($B83,2,1)),_310_Table1,MATCH(MID($B83,1,1),_310_Table1_ColumnLookup,0),FALSE)
+N("310"),
  IF(AND(VALUE(LEFT($A83,3))=311,LEN($I83)=4),VLOOKUP($I83,_311_Table1,MATCH($B83,_311_Table1_ColumnLookup,0),FALSE),
  IF(AND(VALUE(LEFT($A83,3))=311,OR($B83="I2",$B83="J2",$B83="K2",$B83="L2")),VLOOKUP('311'!$G$58,_311_Table1,MATCH(MID($B83,1,1),_311_Table1_ColumnLookup,0),FALSE),
  IF(AND(VALUE(LEFT($A83,3))=311,RIGHT($B83,5)="Total"),VLOOKUP('311'!$G$59,_311_Table1,MATCH(MID($B83,1,1),_311_Table1_ColumnLookup,0),FALSE),
  IF(VALUE(LEFT($A83,3))=311,VLOOKUP(VALUE(MID($B83,2,1)),_311_Table1,MATCH(MID($B83,1,1),_311_Table1_ColumnLookup,0),FALSE)
+N("311"),
  IF(AND(VALUE(LEFT($A83,3))=312,LEFT($G83,10)="Unincepted",$B83="G "),VLOOKUP(" ULO",_312_Table1,MATCH('312'!$N$16,_312_Table1_ColumnLookup,0),FALSE),
  IF(AND(VALUE(LEFT($A83,3))=312,LEFT($G83,10)="Unincepted",$B83="O "),VLOOKUP(" ULO",_312_Table1,MATCH('312'!$V$16,_312_Table1_ColumnLookup,0),FALSE),
  IF(AND(VALUE(LEFT($A83,3))=312,LEFT($G83,10)="Unincepted",$B83="Q "),VLOOKUP(" ULO",_312_Table1,MATCH('312'!$X$16,_312_Table1_ColumnLookup,0),FALSE),
  IF(AND(VALUE(LEFT($A83,3))=312,LEFT($G83,10)="Unincepted"),VLOOKUP(" ULO",_312_Table1,MATCH(LEFT($B83,1),_312_Table1_ColumnLookup,0),FALSE),
  IF(AND(VALUE(LEFT($A83,3))=312,LEFT($G83,5)="Total",$B83="G "),VLOOKUP('312'!$F$80,_312_Table1,MATCH('312'!$N$16,_312_Table1_ColumnLookup,0),FALSE),
  IF(AND(VALUE(LEFT($A83,3))=312,LEFT($G83,5)="Total",$B83="O "),VLOOKUP('312'!$F$80,_312_Table1,MATCH('312'!$V$16,_312_Table1_ColumnLookup,0),FALSE),
  IF(AND(VALUE(LEFT($A83,3))=312,LEFT($G83,5)="Total",$B83="Q "),VLOOKUP('312'!$F$80,_312_Table1,MATCH('312'!$X$16,_312_Table1_ColumnLookup,0),FALSE),
  IF(AND(VALUE(LEFT($A83,3))=312,LEFT($G83,5)="Total"),VLOOKUP('312'!$F$80,_312_Table1,MATCH(LEFT($B83,1),_312_Table1_ColumnLookup,0),FALSE),
  IF(AND(VALUE(LEFT($A83,3))=312,LEN($I83)=4,$B83="G"),VLOOKUP($I83,_312_Table1,MATCH('312'!$N$16,_312_Table1_ColumnLookup,0),FALSE),
  IF(AND(VALUE(LEFT($A83,3))=312,LEN($I83)=4,$B83="O"),VLOOKUP($I83,_312_Table1,MATCH('312'!$V$16,_312_Table1_ColumnLookup,0),FALSE),
  IF(AND(VALUE(LEFT($A83,3))=312,LEN($I83)=4,$B83="Q"),VLOOKUP($I83,_312_Table1,MATCH('312'!$X$16,_312_Table1_ColumnLookup,0),FALSE),
  IF(AND(VALUE(LEFT($A83,3))=312,LEN($I83)=4),VLOOKUP($I83,_312_Table1,MATCH(LEFT($B83,1),_312_Table1_ColumnLookup,0),FALSE)
+N("312"),
  IF(VALUE(LEFT($A83,3))=313,VLOOKUP(VALUE(MID($B83,2,1)),_313_Table1,MATCH(MID($B83,1,1),_313_Table1_ColumnLookup,0),FALSE)
+N("313"),
  IF(AND(VALUE(LEFT($A83,3))=314,LEN($B83)=3),VLOOKUP(VALUE(MID($B83,2,2)),_314_Table1,MATCH(MID($B83,1,1),_314_Table1_ColumnLookup,0),FALSE),
  IF(VALUE(LEFT($A83,3))=314,VLOOKUP(VALUE(MID($B83,2,1)),_314_Table1,MATCH(MID($B83,1,1),_314_Table1_ColumnLookup,0),FALSE)
+N("314"),
""))))))))))))))))))))))))</f>
        <v>0</v>
      </c>
      <c r="E83" s="238" t="e">
        <f>IF(AND(VALUE(LEFT($A83,3))=309,LEN($B83)=3),VLOOKUP(VALUE(MID($B83,2,2)),_309_Table2,MATCH(MID($B83,1,1),_309_Table2_ColumnLookup,0),FALSE),
  IF($C83="309 LCR SummaryA",OneYearSCR,IF($C83="309 LCR SummaryB",UltimateSCR,IF(VALUE(LEFT($A83,3))=309,VLOOKUP(VALUE(MID($B83,2,1)),_309_Table2,MATCH(MID($B83,1,1),_309_Table2_ColumnLookup,0),FALSE)
+N("309"),
  IF(VALUE(LEFT($A83,3))=310,VLOOKUP(VALUE(MID($B83,2,1)),_310_Table2,MATCH(MID($B83,1,1),_310_Table2_ColumnLookup,0),FALSE)
+N("310"),
  IF(AND(VALUE(LEFT($A83,3))=311,LEN($I83)=4),VLOOKUP($I83,_311_Table2,MATCH($B83,_311_Table2_ColumnLookup,0),FALSE),
  IF(AND(VALUE(LEFT($A83,3))=311,OR($B83="I2",$B83="J2",$B83="K2",$B83="L2")),VLOOKUP('311'!$G$58,_311_Table2,MATCH(MID($B83,1,1),_311_Table2_ColumnLookup,0),FALSE),
  IF(AND(VALUE(LEFT($A83,3))=311,RIGHT($B83,5)="Total"),VLOOKUP('311'!$G$59,_311_Table2,MATCH(MID($B83,1,1),_311_Table2_ColumnLookup,0),FALSE),
  IF(VALUE(LEFT($A83,3))=311,VLOOKUP(VALUE(MID($B83,2,1)),_311_Table2,MATCH(MID($B83,1,1),_311_Table2_ColumnLookup,0),FALSE)
+N("311"),
  IF(AND(VALUE(LEFT($A83,3))=312,LEFT($G83,10)="Unincepted",$B83="G "),VLOOKUP(" ULO",_312_Table2,MATCH('312'!$N$16,_312_Table2_ColumnLookup,0),FALSE),
  IF(AND(VALUE(LEFT($A83,3))=312,LEFT($G83,10)="Unincepted",$B83="O "),VLOOKUP(" ULO",_312_Table2,MATCH('312'!$V$16,_312_Table2_ColumnLookup,0),FALSE),
  IF(AND(VALUE(LEFT($A83,3))=312,LEFT($G83,10)="Unincepted",$B83="Q "),VLOOKUP(" ULO",_312_Table2,MATCH('312'!$X$16,_312_Table2_ColumnLookup,0),FALSE),
  IF(AND(VALUE(LEFT($A83,3))=312,LEFT($G83,10)="Unincepted"),VLOOKUP(" ULO",_312_Table2,MATCH(LEFT($B83,1),_312_Table2_ColumnLookup,0),FALSE),
  IF(AND(VALUE(LEFT($A83,3))=312,LEFT($G83,5)="Total",$B83="G "),VLOOKUP('312'!$F$80,_312_Table2,MATCH('312'!$N$16,_312_Table2_ColumnLookup,0),FALSE),
  IF(AND(VALUE(LEFT($A83,3))=312,LEFT($G83,5)="Total",$B83="O "),VLOOKUP('312'!$F$80,_312_Table2,MATCH('312'!$V$16,_312_Table2_ColumnLookup,0),FALSE),
  IF(AND(VALUE(LEFT($A83,3))=312,LEFT($G83,5)="Total",$B83="Q "),VLOOKUP('312'!$F$80,_312_Table2,MATCH('312'!$X$16,_312_Table2_ColumnLookup,0),FALSE),
  IF(AND(VALUE(LEFT($A83,3))=312,LEFT($G83,5)="Total"),VLOOKUP('312'!$F$80,_312_Table2,MATCH(LEFT($B83,1),_312_Table2_ColumnLookup,0),FALSE),
  IF(AND(VALUE(LEFT($A83,3))=312,LEN($I83)=4,$B83="G"),VLOOKUP($I83,_312_Table2,MATCH('312'!$N$16,_312_Table2_ColumnLookup,0),FALSE),
  IF(AND(VALUE(LEFT($A83,3))=312,LEN($I83)=4,$B83="O"),VLOOKUP($I83,_312_Table2,MATCH('312'!$V$16,_312_Table2_ColumnLookup,0),FALSE),
  IF(AND(VALUE(LEFT($A83,3))=312,LEN($I83)=4,$B83="Q"),VLOOKUP($I83,_312_Table2,MATCH('312'!$X$16,_312_Table2_ColumnLookup,0),FALSE),
  IF(AND(VALUE(LEFT($A83,3))=312,LEN($I83)=4),VLOOKUP($I83,_312_Table2,MATCH(LEFT($B83,1),_312_Table2_ColumnLookup,0),FALSE)
+N("312"),
  IF(VALUE(LEFT($A83,3))=313,VLOOKUP(VALUE(MID($B83,2,1)),_313_Table2,MATCH(MID($B83,1,1),_313_Table2_ColumnLookup,0),FALSE)
+N("313"),
  IF(AND(VALUE(LEFT($A83,3))=314,LEN($B83)=3),VLOOKUP(VALUE(MID($B83,2,2)),_314_Table2,MATCH(MID($B83,1,1),_314_Table2_ColumnLookup,0),FALSE),
  IF(VALUE(LEFT($A83,3))=314,VLOOKUP(VALUE(MID($B83,2,1)),_314_Table2,MATCH(MID($B83,1,1),_314_Table2_ColumnLookup,0),FALSE)
+N("314"),
""))))))))))))))))))))))))</f>
        <v>#NAME?</v>
      </c>
      <c r="F83" s="238" t="e">
        <f>IF(AND(VALUE(LEFT($A83,3))=309,LEN($B83)=3),VLOOKUP(VALUE(MID($B83,2,2)),_309_Table3,MATCH(MID($B83,1,1),_309_Table3_ColumnLookup,0),FALSE),
  IF($C83="309 LCR SummaryA",OneYearSCR,IF($C83="309 LCR SummaryB",UltimateSCR,IF(VALUE(LEFT($A83,3))=309,VLOOKUP(VALUE(MID($B83,2,1)),_309_Table3,MATCH(MID($B83,1,1),_309_Table3_ColumnLookup,0),FALSE)
+N("309"),
  IF(VALUE(LEFT($A83,3))=310,VLOOKUP(VALUE(MID($B83,2,1)),_310_Table3,MATCH(MID($B83,1,1),_310_Table3_ColumnLookup,0),FALSE)
+N("310"),
  IF(AND(VALUE(LEFT($A83,3))=311,LEN($I83)=4),VLOOKUP($I83,_311_Table3,MATCH($B83,_311_Table3_ColumnLookup,0),FALSE),
  IF(AND(VALUE(LEFT($A83,3))=311,OR($B83="I2",$B83="J2",$B83="K2",$B83="L2")),VLOOKUP('311'!$G$58,_311_Table3,MATCH(MID($B83,1,1),_311_Table3_ColumnLookup,0),FALSE),
  IF(AND(VALUE(LEFT($A83,3))=311,RIGHT($B83,5)="Total"),VLOOKUP('311'!$G$59,_311_Table3,MATCH(MID($B83,1,1),_311_Table3_ColumnLookup,0),FALSE),
  IF(VALUE(LEFT($A83,3))=311,VLOOKUP(VALUE(MID($B83,2,1)),_311_Table3,MATCH(MID($B83,1,1),_311_Table3_ColumnLookup,0),FALSE)
+N("311"),
  IF(AND(VALUE(LEFT($A83,3))=312,LEFT($G83,10)="Unincepted",$B83="G "),VLOOKUP(" ULO",_312_Table3,MATCH('312'!$N$16,_312_Table3_ColumnLookup,0),FALSE),
  IF(AND(VALUE(LEFT($A83,3))=312,LEFT($G83,10)="Unincepted",$B83="O "),VLOOKUP(" ULO",_312_Table3,MATCH('312'!$V$16,_312_Table3_ColumnLookup,0),FALSE),
  IF(AND(VALUE(LEFT($A83,3))=312,LEFT($G83,10)="Unincepted",$B83="Q "),VLOOKUP(" ULO",_312_Table3,MATCH('312'!$X$16,_312_Table3_ColumnLookup,0),FALSE),
  IF(AND(VALUE(LEFT($A83,3))=312,LEFT($G83,10)="Unincepted"),VLOOKUP(" ULO",_312_Table3,MATCH(LEFT($B83,1),_312_Table3_ColumnLookup,0),FALSE),
  IF(AND(VALUE(LEFT($A83,3))=312,LEFT($G83,5)="Total",$B83="G "),VLOOKUP('312'!$F$80,_312_Table3,MATCH('312'!$N$16,_312_Table3_ColumnLookup,0),FALSE),
  IF(AND(VALUE(LEFT($A83,3))=312,LEFT($G83,5)="Total",$B83="O "),VLOOKUP('312'!$F$80,_312_Table3,MATCH('312'!$V$16,_312_Table3_ColumnLookup,0),FALSE),
  IF(AND(VALUE(LEFT($A83,3))=312,LEFT($G83,5)="Total",$B83="Q "),VLOOKUP('312'!$F$80,_312_Table3,MATCH('312'!$X$16,_312_Table3_ColumnLookup,0),FALSE),
  IF(AND(VALUE(LEFT($A83,3))=312,LEFT($G83,5)="Total"),VLOOKUP('312'!$F$80,_312_Table3,MATCH(LEFT($B83,1),_312_Table3_ColumnLookup,0),FALSE),
  IF(AND(VALUE(LEFT($A83,3))=312,LEN($I83)=4,$B83="G"),VLOOKUP($I83,_312_Table3,MATCH('312'!$N$16,_312_Table3_ColumnLookup,0),FALSE),
  IF(AND(VALUE(LEFT($A83,3))=312,LEN($I83)=4,$B83="O"),VLOOKUP($I83,_312_Table3,MATCH('312'!$V$16,_312_Table3_ColumnLookup,0),FALSE),
  IF(AND(VALUE(LEFT($A83,3))=312,LEN($I83)=4,$B83="Q"),VLOOKUP($I83,_312_Table3,MATCH('312'!$X$16,_312_Table3_ColumnLookup,0),FALSE),
  IF(AND(VALUE(LEFT($A83,3))=312,LEN($I83)=4),VLOOKUP($I83,_312_Table3,MATCH(LEFT($B83,1),_312_Table3_ColumnLookup,0),FALSE)
+N("312"),
  IF(VALUE(LEFT($A83,3))=313,VLOOKUP(VALUE(MID($B83,2,1)),_313_Table3,MATCH(MID($B83,1,1),_313_Table3_ColumnLookup,0),FALSE)
+N("313"),
  IF(AND(VALUE(LEFT($A83,3))=314,LEN($B83)=3),VLOOKUP(VALUE(MID($B83,2,2)),_314_Table3,MATCH(MID($B83,1,1),_314_Table3_ColumnLookup,0),FALSE),
  IF(VALUE(LEFT($A83,3))=314,VLOOKUP(VALUE(MID($B83,2,1)),_314_Table3,MATCH(MID($B83,1,1),_314_Table3_ColumnLookup,0),FALSE)
+N("314"),
""))))))))))))))))))))))))</f>
        <v>#NAME?</v>
      </c>
      <c r="G83" t="s">
        <v>1053</v>
      </c>
      <c r="H83" s="321">
        <f>IFERROR(
IF(ISERROR($D83)=FALSE,$D83,IF(ISERROR($E83)=FALSE,$E83,IF(ISERROR($F83)=FALSE,$F83
+N("012 checkboxes"),
IF(
IF(OR(LEFT($A83,9)="Syndicate",LEFT($A83,12)="NewSyndicate"),VLOOKUP($A83,'012'!$J:$ZW,MATCH("Link to button",'012'!$J$1:$ZW$1,0),0)
+N("309 checkbox"),
IF($C83="309 LCR Summary0",VLOOKUP("Notes990",'309'!$P:$ZZ,MATCH("Link to button",'309'!$P$1:$ZZ$1,0),0)
+N("313 checkboxes"),
IF($C83="313 Financial Information0LcmVsScr",IF($C83="309 LCR Summary0",VLOOKUP("LcmVsScr",'309'!$N:$ZZ,MATCH("Link to button",'309'!$N$1:$ZZ$1,0),0),
IF($C83="313 Financial Information0LcrDocAttached",IF($C83="309 LCR Summary0",VLOOKUP("LcrDocAttached",'309'!$N:$ZZ,MATCH("Link to button",'309'!$N$1:$ZZ$1,0),
0)))))))=1,TRUE,FALSE)
))),"")</f>
        <v>0</v>
      </c>
    </row>
    <row r="84" spans="1:9" customFormat="1">
      <c r="A84" s="237" t="str">
        <f>VLOOKUP($G84,CSVLookups!$B:$R,MATCH(A$1,CSVLookups!$B$1:$R$1,0),FALSE)</f>
        <v>310 Balance Sheet Distributions</v>
      </c>
      <c r="B84" s="237" t="str">
        <f>VLOOKUP($G84,CSVLookups!$B:$R,MATCH(B$1,CSVLookups!$B$1:$R$1,0),FALSE)</f>
        <v>F2</v>
      </c>
      <c r="C84" s="238" t="str">
        <f t="shared" si="2"/>
        <v>310 Balance Sheet DistributionsF2</v>
      </c>
      <c r="D84" s="238">
        <f>IF(AND(VALUE(LEFT($A84,3))=309,LEN($B84)=3),VLOOKUP(VALUE(MID($B84,2,2)),_309_Table1,MATCH(MID($B84,1,1),_309_Table1_ColumnLookup,0),FALSE),
  IF($C84="309 LCR SummaryA",OneYearSCR,IF($C84="309 LCR SummaryB",UltimateSCR,IF(VALUE(LEFT($A84,3))=309,VLOOKUP(VALUE(MID($B84,2,1)),_309_Table1,MATCH(MID($B84,1,1),_309_Table1_ColumnLookup,0),FALSE)
+N("309"),
  IF(VALUE(LEFT($A84,3))=310,VLOOKUP(VALUE(MID($B84,2,1)),_310_Table1,MATCH(MID($B84,1,1),_310_Table1_ColumnLookup,0),FALSE)
+N("310"),
  IF(AND(VALUE(LEFT($A84,3))=311,LEN($I84)=4),VLOOKUP($I84,_311_Table1,MATCH($B84,_311_Table1_ColumnLookup,0),FALSE),
  IF(AND(VALUE(LEFT($A84,3))=311,OR($B84="I2",$B84="J2",$B84="K2",$B84="L2")),VLOOKUP('311'!$G$58,_311_Table1,MATCH(MID($B84,1,1),_311_Table1_ColumnLookup,0),FALSE),
  IF(AND(VALUE(LEFT($A84,3))=311,RIGHT($B84,5)="Total"),VLOOKUP('311'!$G$59,_311_Table1,MATCH(MID($B84,1,1),_311_Table1_ColumnLookup,0),FALSE),
  IF(VALUE(LEFT($A84,3))=311,VLOOKUP(VALUE(MID($B84,2,1)),_311_Table1,MATCH(MID($B84,1,1),_311_Table1_ColumnLookup,0),FALSE)
+N("311"),
  IF(AND(VALUE(LEFT($A84,3))=312,LEFT($G84,10)="Unincepted",$B84="G "),VLOOKUP(" ULO",_312_Table1,MATCH('312'!$N$16,_312_Table1_ColumnLookup,0),FALSE),
  IF(AND(VALUE(LEFT($A84,3))=312,LEFT($G84,10)="Unincepted",$B84="O "),VLOOKUP(" ULO",_312_Table1,MATCH('312'!$V$16,_312_Table1_ColumnLookup,0),FALSE),
  IF(AND(VALUE(LEFT($A84,3))=312,LEFT($G84,10)="Unincepted",$B84="Q "),VLOOKUP(" ULO",_312_Table1,MATCH('312'!$X$16,_312_Table1_ColumnLookup,0),FALSE),
  IF(AND(VALUE(LEFT($A84,3))=312,LEFT($G84,10)="Unincepted"),VLOOKUP(" ULO",_312_Table1,MATCH(LEFT($B84,1),_312_Table1_ColumnLookup,0),FALSE),
  IF(AND(VALUE(LEFT($A84,3))=312,LEFT($G84,5)="Total",$B84="G "),VLOOKUP('312'!$F$80,_312_Table1,MATCH('312'!$N$16,_312_Table1_ColumnLookup,0),FALSE),
  IF(AND(VALUE(LEFT($A84,3))=312,LEFT($G84,5)="Total",$B84="O "),VLOOKUP('312'!$F$80,_312_Table1,MATCH('312'!$V$16,_312_Table1_ColumnLookup,0),FALSE),
  IF(AND(VALUE(LEFT($A84,3))=312,LEFT($G84,5)="Total",$B84="Q "),VLOOKUP('312'!$F$80,_312_Table1,MATCH('312'!$X$16,_312_Table1_ColumnLookup,0),FALSE),
  IF(AND(VALUE(LEFT($A84,3))=312,LEFT($G84,5)="Total"),VLOOKUP('312'!$F$80,_312_Table1,MATCH(LEFT($B84,1),_312_Table1_ColumnLookup,0),FALSE),
  IF(AND(VALUE(LEFT($A84,3))=312,LEN($I84)=4,$B84="G"),VLOOKUP($I84,_312_Table1,MATCH('312'!$N$16,_312_Table1_ColumnLookup,0),FALSE),
  IF(AND(VALUE(LEFT($A84,3))=312,LEN($I84)=4,$B84="O"),VLOOKUP($I84,_312_Table1,MATCH('312'!$V$16,_312_Table1_ColumnLookup,0),FALSE),
  IF(AND(VALUE(LEFT($A84,3))=312,LEN($I84)=4,$B84="Q"),VLOOKUP($I84,_312_Table1,MATCH('312'!$X$16,_312_Table1_ColumnLookup,0),FALSE),
  IF(AND(VALUE(LEFT($A84,3))=312,LEN($I84)=4),VLOOKUP($I84,_312_Table1,MATCH(LEFT($B84,1),_312_Table1_ColumnLookup,0),FALSE)
+N("312"),
  IF(VALUE(LEFT($A84,3))=313,VLOOKUP(VALUE(MID($B84,2,1)),_313_Table1,MATCH(MID($B84,1,1),_313_Table1_ColumnLookup,0),FALSE)
+N("313"),
  IF(AND(VALUE(LEFT($A84,3))=314,LEN($B84)=3),VLOOKUP(VALUE(MID($B84,2,2)),_314_Table1,MATCH(MID($B84,1,1),_314_Table1_ColumnLookup,0),FALSE),
  IF(VALUE(LEFT($A84,3))=314,VLOOKUP(VALUE(MID($B84,2,1)),_314_Table1,MATCH(MID($B84,1,1),_314_Table1_ColumnLookup,0),FALSE)
+N("314"),
""))))))))))))))))))))))))</f>
        <v>0</v>
      </c>
      <c r="E84" s="238" t="e">
        <f>IF(AND(VALUE(LEFT($A84,3))=309,LEN($B84)=3),VLOOKUP(VALUE(MID($B84,2,2)),_309_Table2,MATCH(MID($B84,1,1),_309_Table2_ColumnLookup,0),FALSE),
  IF($C84="309 LCR SummaryA",OneYearSCR,IF($C84="309 LCR SummaryB",UltimateSCR,IF(VALUE(LEFT($A84,3))=309,VLOOKUP(VALUE(MID($B84,2,1)),_309_Table2,MATCH(MID($B84,1,1),_309_Table2_ColumnLookup,0),FALSE)
+N("309"),
  IF(VALUE(LEFT($A84,3))=310,VLOOKUP(VALUE(MID($B84,2,1)),_310_Table2,MATCH(MID($B84,1,1),_310_Table2_ColumnLookup,0),FALSE)
+N("310"),
  IF(AND(VALUE(LEFT($A84,3))=311,LEN($I84)=4),VLOOKUP($I84,_311_Table2,MATCH($B84,_311_Table2_ColumnLookup,0),FALSE),
  IF(AND(VALUE(LEFT($A84,3))=311,OR($B84="I2",$B84="J2",$B84="K2",$B84="L2")),VLOOKUP('311'!$G$58,_311_Table2,MATCH(MID($B84,1,1),_311_Table2_ColumnLookup,0),FALSE),
  IF(AND(VALUE(LEFT($A84,3))=311,RIGHT($B84,5)="Total"),VLOOKUP('311'!$G$59,_311_Table2,MATCH(MID($B84,1,1),_311_Table2_ColumnLookup,0),FALSE),
  IF(VALUE(LEFT($A84,3))=311,VLOOKUP(VALUE(MID($B84,2,1)),_311_Table2,MATCH(MID($B84,1,1),_311_Table2_ColumnLookup,0),FALSE)
+N("311"),
  IF(AND(VALUE(LEFT($A84,3))=312,LEFT($G84,10)="Unincepted",$B84="G "),VLOOKUP(" ULO",_312_Table2,MATCH('312'!$N$16,_312_Table2_ColumnLookup,0),FALSE),
  IF(AND(VALUE(LEFT($A84,3))=312,LEFT($G84,10)="Unincepted",$B84="O "),VLOOKUP(" ULO",_312_Table2,MATCH('312'!$V$16,_312_Table2_ColumnLookup,0),FALSE),
  IF(AND(VALUE(LEFT($A84,3))=312,LEFT($G84,10)="Unincepted",$B84="Q "),VLOOKUP(" ULO",_312_Table2,MATCH('312'!$X$16,_312_Table2_ColumnLookup,0),FALSE),
  IF(AND(VALUE(LEFT($A84,3))=312,LEFT($G84,10)="Unincepted"),VLOOKUP(" ULO",_312_Table2,MATCH(LEFT($B84,1),_312_Table2_ColumnLookup,0),FALSE),
  IF(AND(VALUE(LEFT($A84,3))=312,LEFT($G84,5)="Total",$B84="G "),VLOOKUP('312'!$F$80,_312_Table2,MATCH('312'!$N$16,_312_Table2_ColumnLookup,0),FALSE),
  IF(AND(VALUE(LEFT($A84,3))=312,LEFT($G84,5)="Total",$B84="O "),VLOOKUP('312'!$F$80,_312_Table2,MATCH('312'!$V$16,_312_Table2_ColumnLookup,0),FALSE),
  IF(AND(VALUE(LEFT($A84,3))=312,LEFT($G84,5)="Total",$B84="Q "),VLOOKUP('312'!$F$80,_312_Table2,MATCH('312'!$X$16,_312_Table2_ColumnLookup,0),FALSE),
  IF(AND(VALUE(LEFT($A84,3))=312,LEFT($G84,5)="Total"),VLOOKUP('312'!$F$80,_312_Table2,MATCH(LEFT($B84,1),_312_Table2_ColumnLookup,0),FALSE),
  IF(AND(VALUE(LEFT($A84,3))=312,LEN($I84)=4,$B84="G"),VLOOKUP($I84,_312_Table2,MATCH('312'!$N$16,_312_Table2_ColumnLookup,0),FALSE),
  IF(AND(VALUE(LEFT($A84,3))=312,LEN($I84)=4,$B84="O"),VLOOKUP($I84,_312_Table2,MATCH('312'!$V$16,_312_Table2_ColumnLookup,0),FALSE),
  IF(AND(VALUE(LEFT($A84,3))=312,LEN($I84)=4,$B84="Q"),VLOOKUP($I84,_312_Table2,MATCH('312'!$X$16,_312_Table2_ColumnLookup,0),FALSE),
  IF(AND(VALUE(LEFT($A84,3))=312,LEN($I84)=4),VLOOKUP($I84,_312_Table2,MATCH(LEFT($B84,1),_312_Table2_ColumnLookup,0),FALSE)
+N("312"),
  IF(VALUE(LEFT($A84,3))=313,VLOOKUP(VALUE(MID($B84,2,1)),_313_Table2,MATCH(MID($B84,1,1),_313_Table2_ColumnLookup,0),FALSE)
+N("313"),
  IF(AND(VALUE(LEFT($A84,3))=314,LEN($B84)=3),VLOOKUP(VALUE(MID($B84,2,2)),_314_Table2,MATCH(MID($B84,1,1),_314_Table2_ColumnLookup,0),FALSE),
  IF(VALUE(LEFT($A84,3))=314,VLOOKUP(VALUE(MID($B84,2,1)),_314_Table2,MATCH(MID($B84,1,1),_314_Table2_ColumnLookup,0),FALSE)
+N("314"),
""))))))))))))))))))))))))</f>
        <v>#NAME?</v>
      </c>
      <c r="F84" s="238" t="e">
        <f>IF(AND(VALUE(LEFT($A84,3))=309,LEN($B84)=3),VLOOKUP(VALUE(MID($B84,2,2)),_309_Table3,MATCH(MID($B84,1,1),_309_Table3_ColumnLookup,0),FALSE),
  IF($C84="309 LCR SummaryA",OneYearSCR,IF($C84="309 LCR SummaryB",UltimateSCR,IF(VALUE(LEFT($A84,3))=309,VLOOKUP(VALUE(MID($B84,2,1)),_309_Table3,MATCH(MID($B84,1,1),_309_Table3_ColumnLookup,0),FALSE)
+N("309"),
  IF(VALUE(LEFT($A84,3))=310,VLOOKUP(VALUE(MID($B84,2,1)),_310_Table3,MATCH(MID($B84,1,1),_310_Table3_ColumnLookup,0),FALSE)
+N("310"),
  IF(AND(VALUE(LEFT($A84,3))=311,LEN($I84)=4),VLOOKUP($I84,_311_Table3,MATCH($B84,_311_Table3_ColumnLookup,0),FALSE),
  IF(AND(VALUE(LEFT($A84,3))=311,OR($B84="I2",$B84="J2",$B84="K2",$B84="L2")),VLOOKUP('311'!$G$58,_311_Table3,MATCH(MID($B84,1,1),_311_Table3_ColumnLookup,0),FALSE),
  IF(AND(VALUE(LEFT($A84,3))=311,RIGHT($B84,5)="Total"),VLOOKUP('311'!$G$59,_311_Table3,MATCH(MID($B84,1,1),_311_Table3_ColumnLookup,0),FALSE),
  IF(VALUE(LEFT($A84,3))=311,VLOOKUP(VALUE(MID($B84,2,1)),_311_Table3,MATCH(MID($B84,1,1),_311_Table3_ColumnLookup,0),FALSE)
+N("311"),
  IF(AND(VALUE(LEFT($A84,3))=312,LEFT($G84,10)="Unincepted",$B84="G "),VLOOKUP(" ULO",_312_Table3,MATCH('312'!$N$16,_312_Table3_ColumnLookup,0),FALSE),
  IF(AND(VALUE(LEFT($A84,3))=312,LEFT($G84,10)="Unincepted",$B84="O "),VLOOKUP(" ULO",_312_Table3,MATCH('312'!$V$16,_312_Table3_ColumnLookup,0),FALSE),
  IF(AND(VALUE(LEFT($A84,3))=312,LEFT($G84,10)="Unincepted",$B84="Q "),VLOOKUP(" ULO",_312_Table3,MATCH('312'!$X$16,_312_Table3_ColumnLookup,0),FALSE),
  IF(AND(VALUE(LEFT($A84,3))=312,LEFT($G84,10)="Unincepted"),VLOOKUP(" ULO",_312_Table3,MATCH(LEFT($B84,1),_312_Table3_ColumnLookup,0),FALSE),
  IF(AND(VALUE(LEFT($A84,3))=312,LEFT($G84,5)="Total",$B84="G "),VLOOKUP('312'!$F$80,_312_Table3,MATCH('312'!$N$16,_312_Table3_ColumnLookup,0),FALSE),
  IF(AND(VALUE(LEFT($A84,3))=312,LEFT($G84,5)="Total",$B84="O "),VLOOKUP('312'!$F$80,_312_Table3,MATCH('312'!$V$16,_312_Table3_ColumnLookup,0),FALSE),
  IF(AND(VALUE(LEFT($A84,3))=312,LEFT($G84,5)="Total",$B84="Q "),VLOOKUP('312'!$F$80,_312_Table3,MATCH('312'!$X$16,_312_Table3_ColumnLookup,0),FALSE),
  IF(AND(VALUE(LEFT($A84,3))=312,LEFT($G84,5)="Total"),VLOOKUP('312'!$F$80,_312_Table3,MATCH(LEFT($B84,1),_312_Table3_ColumnLookup,0),FALSE),
  IF(AND(VALUE(LEFT($A84,3))=312,LEN($I84)=4,$B84="G"),VLOOKUP($I84,_312_Table3,MATCH('312'!$N$16,_312_Table3_ColumnLookup,0),FALSE),
  IF(AND(VALUE(LEFT($A84,3))=312,LEN($I84)=4,$B84="O"),VLOOKUP($I84,_312_Table3,MATCH('312'!$V$16,_312_Table3_ColumnLookup,0),FALSE),
  IF(AND(VALUE(LEFT($A84,3))=312,LEN($I84)=4,$B84="Q"),VLOOKUP($I84,_312_Table3,MATCH('312'!$X$16,_312_Table3_ColumnLookup,0),FALSE),
  IF(AND(VALUE(LEFT($A84,3))=312,LEN($I84)=4),VLOOKUP($I84,_312_Table3,MATCH(LEFT($B84,1),_312_Table3_ColumnLookup,0),FALSE)
+N("312"),
  IF(VALUE(LEFT($A84,3))=313,VLOOKUP(VALUE(MID($B84,2,1)),_313_Table3,MATCH(MID($B84,1,1),_313_Table3_ColumnLookup,0),FALSE)
+N("313"),
  IF(AND(VALUE(LEFT($A84,3))=314,LEN($B84)=3),VLOOKUP(VALUE(MID($B84,2,2)),_314_Table3,MATCH(MID($B84,1,1),_314_Table3_ColumnLookup,0),FALSE),
  IF(VALUE(LEFT($A84,3))=314,VLOOKUP(VALUE(MID($B84,2,1)),_314_Table3,MATCH(MID($B84,1,1),_314_Table3_ColumnLookup,0),FALSE)
+N("314"),
""))))))))))))))))))))))))</f>
        <v>#NAME?</v>
      </c>
      <c r="G84" t="s">
        <v>1056</v>
      </c>
      <c r="H84" s="321">
        <f>IFERROR(
IF(ISERROR($D84)=FALSE,$D84,IF(ISERROR($E84)=FALSE,$E84,IF(ISERROR($F84)=FALSE,$F84
+N("012 checkboxes"),
IF(
IF(OR(LEFT($A84,9)="Syndicate",LEFT($A84,12)="NewSyndicate"),VLOOKUP($A84,'012'!$J:$ZW,MATCH("Link to button",'012'!$J$1:$ZW$1,0),0)
+N("309 checkbox"),
IF($C84="309 LCR Summary0",VLOOKUP("Notes990",'309'!$P:$ZZ,MATCH("Link to button",'309'!$P$1:$ZZ$1,0),0)
+N("313 checkboxes"),
IF($C84="313 Financial Information0LcmVsScr",IF($C84="309 LCR Summary0",VLOOKUP("LcmVsScr",'309'!$N:$ZZ,MATCH("Link to button",'309'!$N$1:$ZZ$1,0),0),
IF($C84="313 Financial Information0LcrDocAttached",IF($C84="309 LCR Summary0",VLOOKUP("LcrDocAttached",'309'!$N:$ZZ,MATCH("Link to button",'309'!$N$1:$ZZ$1,0),
0)))))))=1,TRUE,FALSE)
))),"")</f>
        <v>0</v>
      </c>
    </row>
    <row r="85" spans="1:9" customFormat="1">
      <c r="A85" s="237" t="str">
        <f>VLOOKUP($G85,CSVLookups!$B:$R,MATCH(A$1,CSVLookups!$B$1:$R$1,0),FALSE)</f>
        <v>310 Balance Sheet Distributions</v>
      </c>
      <c r="B85" s="237" t="str">
        <f>VLOOKUP($G85,CSVLookups!$B:$R,MATCH(B$1,CSVLookups!$B$1:$R$1,0),FALSE)</f>
        <v>H2</v>
      </c>
      <c r="C85" s="238" t="str">
        <f t="shared" si="2"/>
        <v>310 Balance Sheet DistributionsH2</v>
      </c>
      <c r="D85" s="238">
        <f>IF(AND(VALUE(LEFT($A85,3))=309,LEN($B85)=3),VLOOKUP(VALUE(MID($B85,2,2)),_309_Table1,MATCH(MID($B85,1,1),_309_Table1_ColumnLookup,0),FALSE),
  IF($C85="309 LCR SummaryA",OneYearSCR,IF($C85="309 LCR SummaryB",UltimateSCR,IF(VALUE(LEFT($A85,3))=309,VLOOKUP(VALUE(MID($B85,2,1)),_309_Table1,MATCH(MID($B85,1,1),_309_Table1_ColumnLookup,0),FALSE)
+N("309"),
  IF(VALUE(LEFT($A85,3))=310,VLOOKUP(VALUE(MID($B85,2,1)),_310_Table1,MATCH(MID($B85,1,1),_310_Table1_ColumnLookup,0),FALSE)
+N("310"),
  IF(AND(VALUE(LEFT($A85,3))=311,LEN($I85)=4),VLOOKUP($I85,_311_Table1,MATCH($B85,_311_Table1_ColumnLookup,0),FALSE),
  IF(AND(VALUE(LEFT($A85,3))=311,OR($B85="I2",$B85="J2",$B85="K2",$B85="L2")),VLOOKUP('311'!$G$58,_311_Table1,MATCH(MID($B85,1,1),_311_Table1_ColumnLookup,0),FALSE),
  IF(AND(VALUE(LEFT($A85,3))=311,RIGHT($B85,5)="Total"),VLOOKUP('311'!$G$59,_311_Table1,MATCH(MID($B85,1,1),_311_Table1_ColumnLookup,0),FALSE),
  IF(VALUE(LEFT($A85,3))=311,VLOOKUP(VALUE(MID($B85,2,1)),_311_Table1,MATCH(MID($B85,1,1),_311_Table1_ColumnLookup,0),FALSE)
+N("311"),
  IF(AND(VALUE(LEFT($A85,3))=312,LEFT($G85,10)="Unincepted",$B85="G "),VLOOKUP(" ULO",_312_Table1,MATCH('312'!$N$16,_312_Table1_ColumnLookup,0),FALSE),
  IF(AND(VALUE(LEFT($A85,3))=312,LEFT($G85,10)="Unincepted",$B85="O "),VLOOKUP(" ULO",_312_Table1,MATCH('312'!$V$16,_312_Table1_ColumnLookup,0),FALSE),
  IF(AND(VALUE(LEFT($A85,3))=312,LEFT($G85,10)="Unincepted",$B85="Q "),VLOOKUP(" ULO",_312_Table1,MATCH('312'!$X$16,_312_Table1_ColumnLookup,0),FALSE),
  IF(AND(VALUE(LEFT($A85,3))=312,LEFT($G85,10)="Unincepted"),VLOOKUP(" ULO",_312_Table1,MATCH(LEFT($B85,1),_312_Table1_ColumnLookup,0),FALSE),
  IF(AND(VALUE(LEFT($A85,3))=312,LEFT($G85,5)="Total",$B85="G "),VLOOKUP('312'!$F$80,_312_Table1,MATCH('312'!$N$16,_312_Table1_ColumnLookup,0),FALSE),
  IF(AND(VALUE(LEFT($A85,3))=312,LEFT($G85,5)="Total",$B85="O "),VLOOKUP('312'!$F$80,_312_Table1,MATCH('312'!$V$16,_312_Table1_ColumnLookup,0),FALSE),
  IF(AND(VALUE(LEFT($A85,3))=312,LEFT($G85,5)="Total",$B85="Q "),VLOOKUP('312'!$F$80,_312_Table1,MATCH('312'!$X$16,_312_Table1_ColumnLookup,0),FALSE),
  IF(AND(VALUE(LEFT($A85,3))=312,LEFT($G85,5)="Total"),VLOOKUP('312'!$F$80,_312_Table1,MATCH(LEFT($B85,1),_312_Table1_ColumnLookup,0),FALSE),
  IF(AND(VALUE(LEFT($A85,3))=312,LEN($I85)=4,$B85="G"),VLOOKUP($I85,_312_Table1,MATCH('312'!$N$16,_312_Table1_ColumnLookup,0),FALSE),
  IF(AND(VALUE(LEFT($A85,3))=312,LEN($I85)=4,$B85="O"),VLOOKUP($I85,_312_Table1,MATCH('312'!$V$16,_312_Table1_ColumnLookup,0),FALSE),
  IF(AND(VALUE(LEFT($A85,3))=312,LEN($I85)=4,$B85="Q"),VLOOKUP($I85,_312_Table1,MATCH('312'!$X$16,_312_Table1_ColumnLookup,0),FALSE),
  IF(AND(VALUE(LEFT($A85,3))=312,LEN($I85)=4),VLOOKUP($I85,_312_Table1,MATCH(LEFT($B85,1),_312_Table1_ColumnLookup,0),FALSE)
+N("312"),
  IF(VALUE(LEFT($A85,3))=313,VLOOKUP(VALUE(MID($B85,2,1)),_313_Table1,MATCH(MID($B85,1,1),_313_Table1_ColumnLookup,0),FALSE)
+N("313"),
  IF(AND(VALUE(LEFT($A85,3))=314,LEN($B85)=3),VLOOKUP(VALUE(MID($B85,2,2)),_314_Table1,MATCH(MID($B85,1,1),_314_Table1_ColumnLookup,0),FALSE),
  IF(VALUE(LEFT($A85,3))=314,VLOOKUP(VALUE(MID($B85,2,1)),_314_Table1,MATCH(MID($B85,1,1),_314_Table1_ColumnLookup,0),FALSE)
+N("314"),
""))))))))))))))))))))))))</f>
        <v>0</v>
      </c>
      <c r="E85" s="238" t="e">
        <f>IF(AND(VALUE(LEFT($A85,3))=309,LEN($B85)=3),VLOOKUP(VALUE(MID($B85,2,2)),_309_Table2,MATCH(MID($B85,1,1),_309_Table2_ColumnLookup,0),FALSE),
  IF($C85="309 LCR SummaryA",OneYearSCR,IF($C85="309 LCR SummaryB",UltimateSCR,IF(VALUE(LEFT($A85,3))=309,VLOOKUP(VALUE(MID($B85,2,1)),_309_Table2,MATCH(MID($B85,1,1),_309_Table2_ColumnLookup,0),FALSE)
+N("309"),
  IF(VALUE(LEFT($A85,3))=310,VLOOKUP(VALUE(MID($B85,2,1)),_310_Table2,MATCH(MID($B85,1,1),_310_Table2_ColumnLookup,0),FALSE)
+N("310"),
  IF(AND(VALUE(LEFT($A85,3))=311,LEN($I85)=4),VLOOKUP($I85,_311_Table2,MATCH($B85,_311_Table2_ColumnLookup,0),FALSE),
  IF(AND(VALUE(LEFT($A85,3))=311,OR($B85="I2",$B85="J2",$B85="K2",$B85="L2")),VLOOKUP('311'!$G$58,_311_Table2,MATCH(MID($B85,1,1),_311_Table2_ColumnLookup,0),FALSE),
  IF(AND(VALUE(LEFT($A85,3))=311,RIGHT($B85,5)="Total"),VLOOKUP('311'!$G$59,_311_Table2,MATCH(MID($B85,1,1),_311_Table2_ColumnLookup,0),FALSE),
  IF(VALUE(LEFT($A85,3))=311,VLOOKUP(VALUE(MID($B85,2,1)),_311_Table2,MATCH(MID($B85,1,1),_311_Table2_ColumnLookup,0),FALSE)
+N("311"),
  IF(AND(VALUE(LEFT($A85,3))=312,LEFT($G85,10)="Unincepted",$B85="G "),VLOOKUP(" ULO",_312_Table2,MATCH('312'!$N$16,_312_Table2_ColumnLookup,0),FALSE),
  IF(AND(VALUE(LEFT($A85,3))=312,LEFT($G85,10)="Unincepted",$B85="O "),VLOOKUP(" ULO",_312_Table2,MATCH('312'!$V$16,_312_Table2_ColumnLookup,0),FALSE),
  IF(AND(VALUE(LEFT($A85,3))=312,LEFT($G85,10)="Unincepted",$B85="Q "),VLOOKUP(" ULO",_312_Table2,MATCH('312'!$X$16,_312_Table2_ColumnLookup,0),FALSE),
  IF(AND(VALUE(LEFT($A85,3))=312,LEFT($G85,10)="Unincepted"),VLOOKUP(" ULO",_312_Table2,MATCH(LEFT($B85,1),_312_Table2_ColumnLookup,0),FALSE),
  IF(AND(VALUE(LEFT($A85,3))=312,LEFT($G85,5)="Total",$B85="G "),VLOOKUP('312'!$F$80,_312_Table2,MATCH('312'!$N$16,_312_Table2_ColumnLookup,0),FALSE),
  IF(AND(VALUE(LEFT($A85,3))=312,LEFT($G85,5)="Total",$B85="O "),VLOOKUP('312'!$F$80,_312_Table2,MATCH('312'!$V$16,_312_Table2_ColumnLookup,0),FALSE),
  IF(AND(VALUE(LEFT($A85,3))=312,LEFT($G85,5)="Total",$B85="Q "),VLOOKUP('312'!$F$80,_312_Table2,MATCH('312'!$X$16,_312_Table2_ColumnLookup,0),FALSE),
  IF(AND(VALUE(LEFT($A85,3))=312,LEFT($G85,5)="Total"),VLOOKUP('312'!$F$80,_312_Table2,MATCH(LEFT($B85,1),_312_Table2_ColumnLookup,0),FALSE),
  IF(AND(VALUE(LEFT($A85,3))=312,LEN($I85)=4,$B85="G"),VLOOKUP($I85,_312_Table2,MATCH('312'!$N$16,_312_Table2_ColumnLookup,0),FALSE),
  IF(AND(VALUE(LEFT($A85,3))=312,LEN($I85)=4,$B85="O"),VLOOKUP($I85,_312_Table2,MATCH('312'!$V$16,_312_Table2_ColumnLookup,0),FALSE),
  IF(AND(VALUE(LEFT($A85,3))=312,LEN($I85)=4,$B85="Q"),VLOOKUP($I85,_312_Table2,MATCH('312'!$X$16,_312_Table2_ColumnLookup,0),FALSE),
  IF(AND(VALUE(LEFT($A85,3))=312,LEN($I85)=4),VLOOKUP($I85,_312_Table2,MATCH(LEFT($B85,1),_312_Table2_ColumnLookup,0),FALSE)
+N("312"),
  IF(VALUE(LEFT($A85,3))=313,VLOOKUP(VALUE(MID($B85,2,1)),_313_Table2,MATCH(MID($B85,1,1),_313_Table2_ColumnLookup,0),FALSE)
+N("313"),
  IF(AND(VALUE(LEFT($A85,3))=314,LEN($B85)=3),VLOOKUP(VALUE(MID($B85,2,2)),_314_Table2,MATCH(MID($B85,1,1),_314_Table2_ColumnLookup,0),FALSE),
  IF(VALUE(LEFT($A85,3))=314,VLOOKUP(VALUE(MID($B85,2,1)),_314_Table2,MATCH(MID($B85,1,1),_314_Table2_ColumnLookup,0),FALSE)
+N("314"),
""))))))))))))))))))))))))</f>
        <v>#NAME?</v>
      </c>
      <c r="F85" s="238" t="e">
        <f>IF(AND(VALUE(LEFT($A85,3))=309,LEN($B85)=3),VLOOKUP(VALUE(MID($B85,2,2)),_309_Table3,MATCH(MID($B85,1,1),_309_Table3_ColumnLookup,0),FALSE),
  IF($C85="309 LCR SummaryA",OneYearSCR,IF($C85="309 LCR SummaryB",UltimateSCR,IF(VALUE(LEFT($A85,3))=309,VLOOKUP(VALUE(MID($B85,2,1)),_309_Table3,MATCH(MID($B85,1,1),_309_Table3_ColumnLookup,0),FALSE)
+N("309"),
  IF(VALUE(LEFT($A85,3))=310,VLOOKUP(VALUE(MID($B85,2,1)),_310_Table3,MATCH(MID($B85,1,1),_310_Table3_ColumnLookup,0),FALSE)
+N("310"),
  IF(AND(VALUE(LEFT($A85,3))=311,LEN($I85)=4),VLOOKUP($I85,_311_Table3,MATCH($B85,_311_Table3_ColumnLookup,0),FALSE),
  IF(AND(VALUE(LEFT($A85,3))=311,OR($B85="I2",$B85="J2",$B85="K2",$B85="L2")),VLOOKUP('311'!$G$58,_311_Table3,MATCH(MID($B85,1,1),_311_Table3_ColumnLookup,0),FALSE),
  IF(AND(VALUE(LEFT($A85,3))=311,RIGHT($B85,5)="Total"),VLOOKUP('311'!$G$59,_311_Table3,MATCH(MID($B85,1,1),_311_Table3_ColumnLookup,0),FALSE),
  IF(VALUE(LEFT($A85,3))=311,VLOOKUP(VALUE(MID($B85,2,1)),_311_Table3,MATCH(MID($B85,1,1),_311_Table3_ColumnLookup,0),FALSE)
+N("311"),
  IF(AND(VALUE(LEFT($A85,3))=312,LEFT($G85,10)="Unincepted",$B85="G "),VLOOKUP(" ULO",_312_Table3,MATCH('312'!$N$16,_312_Table3_ColumnLookup,0),FALSE),
  IF(AND(VALUE(LEFT($A85,3))=312,LEFT($G85,10)="Unincepted",$B85="O "),VLOOKUP(" ULO",_312_Table3,MATCH('312'!$V$16,_312_Table3_ColumnLookup,0),FALSE),
  IF(AND(VALUE(LEFT($A85,3))=312,LEFT($G85,10)="Unincepted",$B85="Q "),VLOOKUP(" ULO",_312_Table3,MATCH('312'!$X$16,_312_Table3_ColumnLookup,0),FALSE),
  IF(AND(VALUE(LEFT($A85,3))=312,LEFT($G85,10)="Unincepted"),VLOOKUP(" ULO",_312_Table3,MATCH(LEFT($B85,1),_312_Table3_ColumnLookup,0),FALSE),
  IF(AND(VALUE(LEFT($A85,3))=312,LEFT($G85,5)="Total",$B85="G "),VLOOKUP('312'!$F$80,_312_Table3,MATCH('312'!$N$16,_312_Table3_ColumnLookup,0),FALSE),
  IF(AND(VALUE(LEFT($A85,3))=312,LEFT($G85,5)="Total",$B85="O "),VLOOKUP('312'!$F$80,_312_Table3,MATCH('312'!$V$16,_312_Table3_ColumnLookup,0),FALSE),
  IF(AND(VALUE(LEFT($A85,3))=312,LEFT($G85,5)="Total",$B85="Q "),VLOOKUP('312'!$F$80,_312_Table3,MATCH('312'!$X$16,_312_Table3_ColumnLookup,0),FALSE),
  IF(AND(VALUE(LEFT($A85,3))=312,LEFT($G85,5)="Total"),VLOOKUP('312'!$F$80,_312_Table3,MATCH(LEFT($B85,1),_312_Table3_ColumnLookup,0),FALSE),
  IF(AND(VALUE(LEFT($A85,3))=312,LEN($I85)=4,$B85="G"),VLOOKUP($I85,_312_Table3,MATCH('312'!$N$16,_312_Table3_ColumnLookup,0),FALSE),
  IF(AND(VALUE(LEFT($A85,3))=312,LEN($I85)=4,$B85="O"),VLOOKUP($I85,_312_Table3,MATCH('312'!$V$16,_312_Table3_ColumnLookup,0),FALSE),
  IF(AND(VALUE(LEFT($A85,3))=312,LEN($I85)=4,$B85="Q"),VLOOKUP($I85,_312_Table3,MATCH('312'!$X$16,_312_Table3_ColumnLookup,0),FALSE),
  IF(AND(VALUE(LEFT($A85,3))=312,LEN($I85)=4),VLOOKUP($I85,_312_Table3,MATCH(LEFT($B85,1),_312_Table3_ColumnLookup,0),FALSE)
+N("312"),
  IF(VALUE(LEFT($A85,3))=313,VLOOKUP(VALUE(MID($B85,2,1)),_313_Table3,MATCH(MID($B85,1,1),_313_Table3_ColumnLookup,0),FALSE)
+N("313"),
  IF(AND(VALUE(LEFT($A85,3))=314,LEN($B85)=3),VLOOKUP(VALUE(MID($B85,2,2)),_314_Table3,MATCH(MID($B85,1,1),_314_Table3_ColumnLookup,0),FALSE),
  IF(VALUE(LEFT($A85,3))=314,VLOOKUP(VALUE(MID($B85,2,1)),_314_Table3,MATCH(MID($B85,1,1),_314_Table3_ColumnLookup,0),FALSE)
+N("314"),
""))))))))))))))))))))))))</f>
        <v>#NAME?</v>
      </c>
      <c r="G85" t="s">
        <v>1060</v>
      </c>
      <c r="H85" s="321">
        <f>IFERROR(
IF(ISERROR($D85)=FALSE,$D85,IF(ISERROR($E85)=FALSE,$E85,IF(ISERROR($F85)=FALSE,$F85
+N("012 checkboxes"),
IF(
IF(OR(LEFT($A85,9)="Syndicate",LEFT($A85,12)="NewSyndicate"),VLOOKUP($A85,'012'!$J:$ZW,MATCH("Link to button",'012'!$J$1:$ZW$1,0),0)
+N("309 checkbox"),
IF($C85="309 LCR Summary0",VLOOKUP("Notes990",'309'!$P:$ZZ,MATCH("Link to button",'309'!$P$1:$ZZ$1,0),0)
+N("313 checkboxes"),
IF($C85="313 Financial Information0LcmVsScr",IF($C85="309 LCR Summary0",VLOOKUP("LcmVsScr",'309'!$N:$ZZ,MATCH("Link to button",'309'!$N$1:$ZZ$1,0),0),
IF($C85="313 Financial Information0LcrDocAttached",IF($C85="309 LCR Summary0",VLOOKUP("LcrDocAttached",'309'!$N:$ZZ,MATCH("Link to button",'309'!$N$1:$ZZ$1,0),
0)))))))=1,TRUE,FALSE)
))),"")</f>
        <v>0</v>
      </c>
    </row>
    <row r="86" spans="1:9" s="266" customFormat="1">
      <c r="A86" s="237" t="str">
        <f>VLOOKUP($G86,CSVLookups!$B:$R,MATCH(A$1,CSVLookups!$B$1:$R$1,0),FALSE)</f>
        <v>311 Claims Distributions</v>
      </c>
      <c r="B86" s="237" t="str">
        <f>VLOOKUP($G86,CSVLookups!$B:$R,MATCH(B$1,CSVLookups!$B$1:$R$1,0),FALSE)</f>
        <v>I</v>
      </c>
      <c r="C86" s="238" t="str">
        <f t="shared" si="2"/>
        <v>311 Claims DistributionsI1991Net Insurance Claims brought forward</v>
      </c>
      <c r="D86" s="238" t="e">
        <f>IF(AND(VALUE(LEFT($A86,3))=309,LEN($B86)=3),VLOOKUP(VALUE(MID($B86,2,2)),_309_Table1,MATCH(MID($B86,1,1),_309_Table1_ColumnLookup,0),FALSE),
  IF($C86="309 LCR SummaryA",OneYearSCR,IF($C86="309 LCR SummaryB",UltimateSCR,IF(VALUE(LEFT($A86,3))=309,VLOOKUP(VALUE(MID($B86,2,1)),_309_Table1,MATCH(MID($B86,1,1),_309_Table1_ColumnLookup,0),FALSE)
+N("309"),
  IF(VALUE(LEFT($A86,3))=310,VLOOKUP(VALUE(MID($B86,2,1)),_310_Table1,MATCH(MID($B86,1,1),_310_Table1_ColumnLookup,0),FALSE)
+N("310"),
  IF(AND(VALUE(LEFT($A86,3))=311,LEN($I86)=4),VLOOKUP($I86,_311_Table1,MATCH($B86,_311_Table1_ColumnLookup,0),FALSE),
  IF(AND(VALUE(LEFT($A86,3))=311,OR($B86="I2",$B86="J2",$B86="K2",$B86="L2")),VLOOKUP('311'!$G$58,_311_Table1,MATCH(MID($B86,1,1),_311_Table1_ColumnLookup,0),FALSE),
  IF(AND(VALUE(LEFT($A86,3))=311,RIGHT($B86,5)="Total"),VLOOKUP('311'!$G$59,_311_Table1,MATCH(MID($B86,1,1),_311_Table1_ColumnLookup,0),FALSE),
  IF(VALUE(LEFT($A86,3))=311,VLOOKUP(VALUE(MID($B86,2,1)),_311_Table1,MATCH(MID($B86,1,1),_311_Table1_ColumnLookup,0),FALSE)
+N("311"),
  IF(AND(VALUE(LEFT($A86,3))=312,LEFT($G86,10)="Unincepted",$B86="G "),VLOOKUP(" ULO",_312_Table1,MATCH('312'!$N$16,_312_Table1_ColumnLookup,0),FALSE),
  IF(AND(VALUE(LEFT($A86,3))=312,LEFT($G86,10)="Unincepted",$B86="O "),VLOOKUP(" ULO",_312_Table1,MATCH('312'!$V$16,_312_Table1_ColumnLookup,0),FALSE),
  IF(AND(VALUE(LEFT($A86,3))=312,LEFT($G86,10)="Unincepted",$B86="Q "),VLOOKUP(" ULO",_312_Table1,MATCH('312'!$X$16,_312_Table1_ColumnLookup,0),FALSE),
  IF(AND(VALUE(LEFT($A86,3))=312,LEFT($G86,10)="Unincepted"),VLOOKUP(" ULO",_312_Table1,MATCH(LEFT($B86,1),_312_Table1_ColumnLookup,0),FALSE),
  IF(AND(VALUE(LEFT($A86,3))=312,LEFT($G86,5)="Total",$B86="G "),VLOOKUP('312'!$F$80,_312_Table1,MATCH('312'!$N$16,_312_Table1_ColumnLookup,0),FALSE),
  IF(AND(VALUE(LEFT($A86,3))=312,LEFT($G86,5)="Total",$B86="O "),VLOOKUP('312'!$F$80,_312_Table1,MATCH('312'!$V$16,_312_Table1_ColumnLookup,0),FALSE),
  IF(AND(VALUE(LEFT($A86,3))=312,LEFT($G86,5)="Total",$B86="Q "),VLOOKUP('312'!$F$80,_312_Table1,MATCH('312'!$X$16,_312_Table1_ColumnLookup,0),FALSE),
  IF(AND(VALUE(LEFT($A86,3))=312,LEFT($G86,5)="Total"),VLOOKUP('312'!$F$80,_312_Table1,MATCH(LEFT($B86,1),_312_Table1_ColumnLookup,0),FALSE),
  IF(AND(VALUE(LEFT($A86,3))=312,LEN($I86)=4,$B86="G"),VLOOKUP($I86,_312_Table1,MATCH('312'!$N$16,_312_Table1_ColumnLookup,0),FALSE),
  IF(AND(VALUE(LEFT($A86,3))=312,LEN($I86)=4,$B86="O"),VLOOKUP($I86,_312_Table1,MATCH('312'!$V$16,_312_Table1_ColumnLookup,0),FALSE),
  IF(AND(VALUE(LEFT($A86,3))=312,LEN($I86)=4,$B86="Q"),VLOOKUP($I86,_312_Table1,MATCH('312'!$X$16,_312_Table1_ColumnLookup,0),FALSE),
  IF(AND(VALUE(LEFT($A86,3))=312,LEN($I86)=4),VLOOKUP($I86,_312_Table1,MATCH(LEFT($B86,1),_312_Table1_ColumnLookup,0),FALSE)
+N("312"),
  IF(VALUE(LEFT($A86,3))=313,VLOOKUP(VALUE(MID($B86,2,1)),_313_Table1,MATCH(MID($B86,1,1),_313_Table1_ColumnLookup,0),FALSE)
+N("313"),
  IF(AND(VALUE(LEFT($A86,3))=314,LEN($B86)=3),VLOOKUP(VALUE(MID($B86,2,2)),_314_Table1,MATCH(MID($B86,1,1),_314_Table1_ColumnLookup,0),FALSE),
  IF(VALUE(LEFT($A86,3))=314,VLOOKUP(VALUE(MID($B86,2,1)),_314_Table1,MATCH(MID($B86,1,1),_314_Table1_ColumnLookup,0),FALSE)
+N("314"),
""))))))))))))))))))))))))</f>
        <v>#N/A</v>
      </c>
      <c r="E86" s="238">
        <f ca="1">IF(AND(VALUE(LEFT($A86,3))=309,LEN($B86)=3),VLOOKUP(VALUE(MID($B86,2,2)),_309_Table2,MATCH(MID($B86,1,1),_309_Table2_ColumnLookup,0),FALSE),
  IF($C86="309 LCR SummaryA",OneYearSCR,IF($C86="309 LCR SummaryB",UltimateSCR,IF(VALUE(LEFT($A86,3))=309,VLOOKUP(VALUE(MID($B86,2,1)),_309_Table2,MATCH(MID($B86,1,1),_309_Table2_ColumnLookup,0),FALSE)
+N("309"),
  IF(VALUE(LEFT($A86,3))=310,VLOOKUP(VALUE(MID($B86,2,1)),_310_Table2,MATCH(MID($B86,1,1),_310_Table2_ColumnLookup,0),FALSE)
+N("310"),
  IF(AND(VALUE(LEFT($A86,3))=311,LEN($I86)=4),VLOOKUP($I86,_311_Table2,MATCH($B86,_311_Table2_ColumnLookup,0),FALSE),
  IF(AND(VALUE(LEFT($A86,3))=311,OR($B86="I2",$B86="J2",$B86="K2",$B86="L2")),VLOOKUP('311'!$G$58,_311_Table2,MATCH(MID($B86,1,1),_311_Table2_ColumnLookup,0),FALSE),
  IF(AND(VALUE(LEFT($A86,3))=311,RIGHT($B86,5)="Total"),VLOOKUP('311'!$G$59,_311_Table2,MATCH(MID($B86,1,1),_311_Table2_ColumnLookup,0),FALSE),
  IF(VALUE(LEFT($A86,3))=311,VLOOKUP(VALUE(MID($B86,2,1)),_311_Table2,MATCH(MID($B86,1,1),_311_Table2_ColumnLookup,0),FALSE)
+N("311"),
  IF(AND(VALUE(LEFT($A86,3))=312,LEFT($G86,10)="Unincepted",$B86="G "),VLOOKUP(" ULO",_312_Table2,MATCH('312'!$N$16,_312_Table2_ColumnLookup,0),FALSE),
  IF(AND(VALUE(LEFT($A86,3))=312,LEFT($G86,10)="Unincepted",$B86="O "),VLOOKUP(" ULO",_312_Table2,MATCH('312'!$V$16,_312_Table2_ColumnLookup,0),FALSE),
  IF(AND(VALUE(LEFT($A86,3))=312,LEFT($G86,10)="Unincepted",$B86="Q "),VLOOKUP(" ULO",_312_Table2,MATCH('312'!$X$16,_312_Table2_ColumnLookup,0),FALSE),
  IF(AND(VALUE(LEFT($A86,3))=312,LEFT($G86,10)="Unincepted"),VLOOKUP(" ULO",_312_Table2,MATCH(LEFT($B86,1),_312_Table2_ColumnLookup,0),FALSE),
  IF(AND(VALUE(LEFT($A86,3))=312,LEFT($G86,5)="Total",$B86="G "),VLOOKUP('312'!$F$80,_312_Table2,MATCH('312'!$N$16,_312_Table2_ColumnLookup,0),FALSE),
  IF(AND(VALUE(LEFT($A86,3))=312,LEFT($G86,5)="Total",$B86="O "),VLOOKUP('312'!$F$80,_312_Table2,MATCH('312'!$V$16,_312_Table2_ColumnLookup,0),FALSE),
  IF(AND(VALUE(LEFT($A86,3))=312,LEFT($G86,5)="Total",$B86="Q "),VLOOKUP('312'!$F$80,_312_Table2,MATCH('312'!$X$16,_312_Table2_ColumnLookup,0),FALSE),
  IF(AND(VALUE(LEFT($A86,3))=312,LEFT($G86,5)="Total"),VLOOKUP('312'!$F$80,_312_Table2,MATCH(LEFT($B86,1),_312_Table2_ColumnLookup,0),FALSE),
  IF(AND(VALUE(LEFT($A86,3))=312,LEN($I86)=4,$B86="G"),VLOOKUP($I86,_312_Table2,MATCH('312'!$N$16,_312_Table2_ColumnLookup,0),FALSE),
  IF(AND(VALUE(LEFT($A86,3))=312,LEN($I86)=4,$B86="O"),VLOOKUP($I86,_312_Table2,MATCH('312'!$V$16,_312_Table2_ColumnLookup,0),FALSE),
  IF(AND(VALUE(LEFT($A86,3))=312,LEN($I86)=4,$B86="Q"),VLOOKUP($I86,_312_Table2,MATCH('312'!$X$16,_312_Table2_ColumnLookup,0),FALSE),
  IF(AND(VALUE(LEFT($A86,3))=312,LEN($I86)=4),VLOOKUP($I86,_312_Table2,MATCH(LEFT($B86,1),_312_Table2_ColumnLookup,0),FALSE)
+N("312"),
  IF(VALUE(LEFT($A86,3))=313,VLOOKUP(VALUE(MID($B86,2,1)),_313_Table2,MATCH(MID($B86,1,1),_313_Table2_ColumnLookup,0),FALSE)
+N("313"),
  IF(AND(VALUE(LEFT($A86,3))=314,LEN($B86)=3),VLOOKUP(VALUE(MID($B86,2,2)),_314_Table2,MATCH(MID($B86,1,1),_314_Table2_ColumnLookup,0),FALSE),
  IF(VALUE(LEFT($A86,3))=314,VLOOKUP(VALUE(MID($B86,2,1)),_314_Table2,MATCH(MID($B86,1,1),_314_Table2_ColumnLookup,0),FALSE)
+N("314"),
""))))))))))))))))))))))))</f>
        <v>0</v>
      </c>
      <c r="F86" s="238" t="e">
        <f>IF(AND(VALUE(LEFT($A86,3))=309,LEN($B86)=3),VLOOKUP(VALUE(MID($B86,2,2)),_309_Table3,MATCH(MID($B86,1,1),_309_Table3_ColumnLookup,0),FALSE),
  IF($C86="309 LCR SummaryA",OneYearSCR,IF($C86="309 LCR SummaryB",UltimateSCR,IF(VALUE(LEFT($A86,3))=309,VLOOKUP(VALUE(MID($B86,2,1)),_309_Table3,MATCH(MID($B86,1,1),_309_Table3_ColumnLookup,0),FALSE)
+N("309"),
  IF(VALUE(LEFT($A86,3))=310,VLOOKUP(VALUE(MID($B86,2,1)),_310_Table3,MATCH(MID($B86,1,1),_310_Table3_ColumnLookup,0),FALSE)
+N("310"),
  IF(AND(VALUE(LEFT($A86,3))=311,LEN($I86)=4),VLOOKUP($I86,_311_Table3,MATCH($B86,_311_Table3_ColumnLookup,0),FALSE),
  IF(AND(VALUE(LEFT($A86,3))=311,OR($B86="I2",$B86="J2",$B86="K2",$B86="L2")),VLOOKUP('311'!$G$58,_311_Table3,MATCH(MID($B86,1,1),_311_Table3_ColumnLookup,0),FALSE),
  IF(AND(VALUE(LEFT($A86,3))=311,RIGHT($B86,5)="Total"),VLOOKUP('311'!$G$59,_311_Table3,MATCH(MID($B86,1,1),_311_Table3_ColumnLookup,0),FALSE),
  IF(VALUE(LEFT($A86,3))=311,VLOOKUP(VALUE(MID($B86,2,1)),_311_Table3,MATCH(MID($B86,1,1),_311_Table3_ColumnLookup,0),FALSE)
+N("311"),
  IF(AND(VALUE(LEFT($A86,3))=312,LEFT($G86,10)="Unincepted",$B86="G "),VLOOKUP(" ULO",_312_Table3,MATCH('312'!$N$16,_312_Table3_ColumnLookup,0),FALSE),
  IF(AND(VALUE(LEFT($A86,3))=312,LEFT($G86,10)="Unincepted",$B86="O "),VLOOKUP(" ULO",_312_Table3,MATCH('312'!$V$16,_312_Table3_ColumnLookup,0),FALSE),
  IF(AND(VALUE(LEFT($A86,3))=312,LEFT($G86,10)="Unincepted",$B86="Q "),VLOOKUP(" ULO",_312_Table3,MATCH('312'!$X$16,_312_Table3_ColumnLookup,0),FALSE),
  IF(AND(VALUE(LEFT($A86,3))=312,LEFT($G86,10)="Unincepted"),VLOOKUP(" ULO",_312_Table3,MATCH(LEFT($B86,1),_312_Table3_ColumnLookup,0),FALSE),
  IF(AND(VALUE(LEFT($A86,3))=312,LEFT($G86,5)="Total",$B86="G "),VLOOKUP('312'!$F$80,_312_Table3,MATCH('312'!$N$16,_312_Table3_ColumnLookup,0),FALSE),
  IF(AND(VALUE(LEFT($A86,3))=312,LEFT($G86,5)="Total",$B86="O "),VLOOKUP('312'!$F$80,_312_Table3,MATCH('312'!$V$16,_312_Table3_ColumnLookup,0),FALSE),
  IF(AND(VALUE(LEFT($A86,3))=312,LEFT($G86,5)="Total",$B86="Q "),VLOOKUP('312'!$F$80,_312_Table3,MATCH('312'!$X$16,_312_Table3_ColumnLookup,0),FALSE),
  IF(AND(VALUE(LEFT($A86,3))=312,LEFT($G86,5)="Total"),VLOOKUP('312'!$F$80,_312_Table3,MATCH(LEFT($B86,1),_312_Table3_ColumnLookup,0),FALSE),
  IF(AND(VALUE(LEFT($A86,3))=312,LEN($I86)=4,$B86="G"),VLOOKUP($I86,_312_Table3,MATCH('312'!$N$16,_312_Table3_ColumnLookup,0),FALSE),
  IF(AND(VALUE(LEFT($A86,3))=312,LEN($I86)=4,$B86="O"),VLOOKUP($I86,_312_Table3,MATCH('312'!$V$16,_312_Table3_ColumnLookup,0),FALSE),
  IF(AND(VALUE(LEFT($A86,3))=312,LEN($I86)=4,$B86="Q"),VLOOKUP($I86,_312_Table3,MATCH('312'!$X$16,_312_Table3_ColumnLookup,0),FALSE),
  IF(AND(VALUE(LEFT($A86,3))=312,LEN($I86)=4),VLOOKUP($I86,_312_Table3,MATCH(LEFT($B86,1),_312_Table3_ColumnLookup,0),FALSE)
+N("312"),
  IF(VALUE(LEFT($A86,3))=313,VLOOKUP(VALUE(MID($B86,2,1)),_313_Table3,MATCH(MID($B86,1,1),_313_Table3_ColumnLookup,0),FALSE)
+N("313"),
  IF(AND(VALUE(LEFT($A86,3))=314,LEN($B86)=3),VLOOKUP(VALUE(MID($B86,2,2)),_314_Table3,MATCH(MID($B86,1,1),_314_Table3_ColumnLookup,0),FALSE),
  IF(VALUE(LEFT($A86,3))=314,VLOOKUP(VALUE(MID($B86,2,1)),_314_Table3,MATCH(MID($B86,1,1),_314_Table3_ColumnLookup,0),FALSE)
+N("314"),
""))))))))))))))))))))))))</f>
        <v>#NAME?</v>
      </c>
      <c r="G86" s="266" t="s">
        <v>1110</v>
      </c>
      <c r="H86" s="321">
        <f ca="1">IFERROR(
IF(ISERROR($D86)=FALSE,$D86,IF(ISERROR($E86)=FALSE,$E86,IF(ISERROR($F86)=FALSE,$F86
+N("012 checkboxes"),
IF(
IF(OR(LEFT($A86,9)="Syndicate",LEFT($A86,12)="NewSyndicate"),VLOOKUP($A86,'012'!$J:$ZW,MATCH("Link to button",'012'!$J$1:$ZW$1,0),0)
+N("309 checkbox"),
IF($C86="309 LCR Summary0",VLOOKUP("Notes990",'309'!$P:$ZZ,MATCH("Link to button",'309'!$P$1:$ZZ$1,0),0)
+N("313 checkboxes"),
IF($C86="313 Financial Information0LcmVsScr",IF($C86="309 LCR Summary0",VLOOKUP("LcmVsScr",'309'!$N:$ZZ,MATCH("Link to button",'309'!$N$1:$ZZ$1,0),0),
IF($C86="313 Financial Information0LcrDocAttached",IF($C86="309 LCR Summary0",VLOOKUP("LcrDocAttached",'309'!$N:$ZZ,MATCH("Link to button",'309'!$N$1:$ZZ$1,0),
0)))))))=1,TRUE,FALSE)
))),"")</f>
        <v>0</v>
      </c>
      <c r="I86" s="266">
        <v>1991</v>
      </c>
    </row>
    <row r="87" spans="1:9" s="266" customFormat="1">
      <c r="A87" s="237" t="str">
        <f>VLOOKUP($G87,CSVLookups!$B:$R,MATCH(A$1,CSVLookups!$B$1:$R$1,0),FALSE)</f>
        <v>311 Claims Distributions</v>
      </c>
      <c r="B87" s="237" t="str">
        <f>VLOOKUP($G87,CSVLookups!$B:$R,MATCH(B$1,CSVLookups!$B$1:$R$1,0),FALSE)</f>
        <v>J</v>
      </c>
      <c r="C87" s="238" t="str">
        <f t="shared" si="2"/>
        <v>311 Claims DistributionsJ1991Adjustments</v>
      </c>
      <c r="D87" s="238" t="e">
        <f>IF(AND(VALUE(LEFT($A87,3))=309,LEN($B87)=3),VLOOKUP(VALUE(MID($B87,2,2)),_309_Table1,MATCH(MID($B87,1,1),_309_Table1_ColumnLookup,0),FALSE),
  IF($C87="309 LCR SummaryA",OneYearSCR,IF($C87="309 LCR SummaryB",UltimateSCR,IF(VALUE(LEFT($A87,3))=309,VLOOKUP(VALUE(MID($B87,2,1)),_309_Table1,MATCH(MID($B87,1,1),_309_Table1_ColumnLookup,0),FALSE)
+N("309"),
  IF(VALUE(LEFT($A87,3))=310,VLOOKUP(VALUE(MID($B87,2,1)),_310_Table1,MATCH(MID($B87,1,1),_310_Table1_ColumnLookup,0),FALSE)
+N("310"),
  IF(AND(VALUE(LEFT($A87,3))=311,LEN($I87)=4),VLOOKUP($I87,_311_Table1,MATCH($B87,_311_Table1_ColumnLookup,0),FALSE),
  IF(AND(VALUE(LEFT($A87,3))=311,OR($B87="I2",$B87="J2",$B87="K2",$B87="L2")),VLOOKUP('311'!$G$58,_311_Table1,MATCH(MID($B87,1,1),_311_Table1_ColumnLookup,0),FALSE),
  IF(AND(VALUE(LEFT($A87,3))=311,RIGHT($B87,5)="Total"),VLOOKUP('311'!$G$59,_311_Table1,MATCH(MID($B87,1,1),_311_Table1_ColumnLookup,0),FALSE),
  IF(VALUE(LEFT($A87,3))=311,VLOOKUP(VALUE(MID($B87,2,1)),_311_Table1,MATCH(MID($B87,1,1),_311_Table1_ColumnLookup,0),FALSE)
+N("311"),
  IF(AND(VALUE(LEFT($A87,3))=312,LEFT($G87,10)="Unincepted",$B87="G "),VLOOKUP(" ULO",_312_Table1,MATCH('312'!$N$16,_312_Table1_ColumnLookup,0),FALSE),
  IF(AND(VALUE(LEFT($A87,3))=312,LEFT($G87,10)="Unincepted",$B87="O "),VLOOKUP(" ULO",_312_Table1,MATCH('312'!$V$16,_312_Table1_ColumnLookup,0),FALSE),
  IF(AND(VALUE(LEFT($A87,3))=312,LEFT($G87,10)="Unincepted",$B87="Q "),VLOOKUP(" ULO",_312_Table1,MATCH('312'!$X$16,_312_Table1_ColumnLookup,0),FALSE),
  IF(AND(VALUE(LEFT($A87,3))=312,LEFT($G87,10)="Unincepted"),VLOOKUP(" ULO",_312_Table1,MATCH(LEFT($B87,1),_312_Table1_ColumnLookup,0),FALSE),
  IF(AND(VALUE(LEFT($A87,3))=312,LEFT($G87,5)="Total",$B87="G "),VLOOKUP('312'!$F$80,_312_Table1,MATCH('312'!$N$16,_312_Table1_ColumnLookup,0),FALSE),
  IF(AND(VALUE(LEFT($A87,3))=312,LEFT($G87,5)="Total",$B87="O "),VLOOKUP('312'!$F$80,_312_Table1,MATCH('312'!$V$16,_312_Table1_ColumnLookup,0),FALSE),
  IF(AND(VALUE(LEFT($A87,3))=312,LEFT($G87,5)="Total",$B87="Q "),VLOOKUP('312'!$F$80,_312_Table1,MATCH('312'!$X$16,_312_Table1_ColumnLookup,0),FALSE),
  IF(AND(VALUE(LEFT($A87,3))=312,LEFT($G87,5)="Total"),VLOOKUP('312'!$F$80,_312_Table1,MATCH(LEFT($B87,1),_312_Table1_ColumnLookup,0),FALSE),
  IF(AND(VALUE(LEFT($A87,3))=312,LEN($I87)=4,$B87="G"),VLOOKUP($I87,_312_Table1,MATCH('312'!$N$16,_312_Table1_ColumnLookup,0),FALSE),
  IF(AND(VALUE(LEFT($A87,3))=312,LEN($I87)=4,$B87="O"),VLOOKUP($I87,_312_Table1,MATCH('312'!$V$16,_312_Table1_ColumnLookup,0),FALSE),
  IF(AND(VALUE(LEFT($A87,3))=312,LEN($I87)=4,$B87="Q"),VLOOKUP($I87,_312_Table1,MATCH('312'!$X$16,_312_Table1_ColumnLookup,0),FALSE),
  IF(AND(VALUE(LEFT($A87,3))=312,LEN($I87)=4),VLOOKUP($I87,_312_Table1,MATCH(LEFT($B87,1),_312_Table1_ColumnLookup,0),FALSE)
+N("312"),
  IF(VALUE(LEFT($A87,3))=313,VLOOKUP(VALUE(MID($B87,2,1)),_313_Table1,MATCH(MID($B87,1,1),_313_Table1_ColumnLookup,0),FALSE)
+N("313"),
  IF(AND(VALUE(LEFT($A87,3))=314,LEN($B87)=3),VLOOKUP(VALUE(MID($B87,2,2)),_314_Table1,MATCH(MID($B87,1,1),_314_Table1_ColumnLookup,0),FALSE),
  IF(VALUE(LEFT($A87,3))=314,VLOOKUP(VALUE(MID($B87,2,1)),_314_Table1,MATCH(MID($B87,1,1),_314_Table1_ColumnLookup,0),FALSE)
+N("314"),
""))))))))))))))))))))))))</f>
        <v>#N/A</v>
      </c>
      <c r="E87" s="238">
        <f>IF(AND(VALUE(LEFT($A87,3))=309,LEN($B87)=3),VLOOKUP(VALUE(MID($B87,2,2)),_309_Table2,MATCH(MID($B87,1,1),_309_Table2_ColumnLookup,0),FALSE),
  IF($C87="309 LCR SummaryA",OneYearSCR,IF($C87="309 LCR SummaryB",UltimateSCR,IF(VALUE(LEFT($A87,3))=309,VLOOKUP(VALUE(MID($B87,2,1)),_309_Table2,MATCH(MID($B87,1,1),_309_Table2_ColumnLookup,0),FALSE)
+N("309"),
  IF(VALUE(LEFT($A87,3))=310,VLOOKUP(VALUE(MID($B87,2,1)),_310_Table2,MATCH(MID($B87,1,1),_310_Table2_ColumnLookup,0),FALSE)
+N("310"),
  IF(AND(VALUE(LEFT($A87,3))=311,LEN($I87)=4),VLOOKUP($I87,_311_Table2,MATCH($B87,_311_Table2_ColumnLookup,0),FALSE),
  IF(AND(VALUE(LEFT($A87,3))=311,OR($B87="I2",$B87="J2",$B87="K2",$B87="L2")),VLOOKUP('311'!$G$58,_311_Table2,MATCH(MID($B87,1,1),_311_Table2_ColumnLookup,0),FALSE),
  IF(AND(VALUE(LEFT($A87,3))=311,RIGHT($B87,5)="Total"),VLOOKUP('311'!$G$59,_311_Table2,MATCH(MID($B87,1,1),_311_Table2_ColumnLookup,0),FALSE),
  IF(VALUE(LEFT($A87,3))=311,VLOOKUP(VALUE(MID($B87,2,1)),_311_Table2,MATCH(MID($B87,1,1),_311_Table2_ColumnLookup,0),FALSE)
+N("311"),
  IF(AND(VALUE(LEFT($A87,3))=312,LEFT($G87,10)="Unincepted",$B87="G "),VLOOKUP(" ULO",_312_Table2,MATCH('312'!$N$16,_312_Table2_ColumnLookup,0),FALSE),
  IF(AND(VALUE(LEFT($A87,3))=312,LEFT($G87,10)="Unincepted",$B87="O "),VLOOKUP(" ULO",_312_Table2,MATCH('312'!$V$16,_312_Table2_ColumnLookup,0),FALSE),
  IF(AND(VALUE(LEFT($A87,3))=312,LEFT($G87,10)="Unincepted",$B87="Q "),VLOOKUP(" ULO",_312_Table2,MATCH('312'!$X$16,_312_Table2_ColumnLookup,0),FALSE),
  IF(AND(VALUE(LEFT($A87,3))=312,LEFT($G87,10)="Unincepted"),VLOOKUP(" ULO",_312_Table2,MATCH(LEFT($B87,1),_312_Table2_ColumnLookup,0),FALSE),
  IF(AND(VALUE(LEFT($A87,3))=312,LEFT($G87,5)="Total",$B87="G "),VLOOKUP('312'!$F$80,_312_Table2,MATCH('312'!$N$16,_312_Table2_ColumnLookup,0),FALSE),
  IF(AND(VALUE(LEFT($A87,3))=312,LEFT($G87,5)="Total",$B87="O "),VLOOKUP('312'!$F$80,_312_Table2,MATCH('312'!$V$16,_312_Table2_ColumnLookup,0),FALSE),
  IF(AND(VALUE(LEFT($A87,3))=312,LEFT($G87,5)="Total",$B87="Q "),VLOOKUP('312'!$F$80,_312_Table2,MATCH('312'!$X$16,_312_Table2_ColumnLookup,0),FALSE),
  IF(AND(VALUE(LEFT($A87,3))=312,LEFT($G87,5)="Total"),VLOOKUP('312'!$F$80,_312_Table2,MATCH(LEFT($B87,1),_312_Table2_ColumnLookup,0),FALSE),
  IF(AND(VALUE(LEFT($A87,3))=312,LEN($I87)=4,$B87="G"),VLOOKUP($I87,_312_Table2,MATCH('312'!$N$16,_312_Table2_ColumnLookup,0),FALSE),
  IF(AND(VALUE(LEFT($A87,3))=312,LEN($I87)=4,$B87="O"),VLOOKUP($I87,_312_Table2,MATCH('312'!$V$16,_312_Table2_ColumnLookup,0),FALSE),
  IF(AND(VALUE(LEFT($A87,3))=312,LEN($I87)=4,$B87="Q"),VLOOKUP($I87,_312_Table2,MATCH('312'!$X$16,_312_Table2_ColumnLookup,0),FALSE),
  IF(AND(VALUE(LEFT($A87,3))=312,LEN($I87)=4),VLOOKUP($I87,_312_Table2,MATCH(LEFT($B87,1),_312_Table2_ColumnLookup,0),FALSE)
+N("312"),
  IF(VALUE(LEFT($A87,3))=313,VLOOKUP(VALUE(MID($B87,2,1)),_313_Table2,MATCH(MID($B87,1,1),_313_Table2_ColumnLookup,0),FALSE)
+N("313"),
  IF(AND(VALUE(LEFT($A87,3))=314,LEN($B87)=3),VLOOKUP(VALUE(MID($B87,2,2)),_314_Table2,MATCH(MID($B87,1,1),_314_Table2_ColumnLookup,0),FALSE),
  IF(VALUE(LEFT($A87,3))=314,VLOOKUP(VALUE(MID($B87,2,1)),_314_Table2,MATCH(MID($B87,1,1),_314_Table2_ColumnLookup,0),FALSE)
+N("314"),
""))))))))))))))))))))))))</f>
        <v>0</v>
      </c>
      <c r="F87" s="238" t="e">
        <f>IF(AND(VALUE(LEFT($A87,3))=309,LEN($B87)=3),VLOOKUP(VALUE(MID($B87,2,2)),_309_Table3,MATCH(MID($B87,1,1),_309_Table3_ColumnLookup,0),FALSE),
  IF($C87="309 LCR SummaryA",OneYearSCR,IF($C87="309 LCR SummaryB",UltimateSCR,IF(VALUE(LEFT($A87,3))=309,VLOOKUP(VALUE(MID($B87,2,1)),_309_Table3,MATCH(MID($B87,1,1),_309_Table3_ColumnLookup,0),FALSE)
+N("309"),
  IF(VALUE(LEFT($A87,3))=310,VLOOKUP(VALUE(MID($B87,2,1)),_310_Table3,MATCH(MID($B87,1,1),_310_Table3_ColumnLookup,0),FALSE)
+N("310"),
  IF(AND(VALUE(LEFT($A87,3))=311,LEN($I87)=4),VLOOKUP($I87,_311_Table3,MATCH($B87,_311_Table3_ColumnLookup,0),FALSE),
  IF(AND(VALUE(LEFT($A87,3))=311,OR($B87="I2",$B87="J2",$B87="K2",$B87="L2")),VLOOKUP('311'!$G$58,_311_Table3,MATCH(MID($B87,1,1),_311_Table3_ColumnLookup,0),FALSE),
  IF(AND(VALUE(LEFT($A87,3))=311,RIGHT($B87,5)="Total"),VLOOKUP('311'!$G$59,_311_Table3,MATCH(MID($B87,1,1),_311_Table3_ColumnLookup,0),FALSE),
  IF(VALUE(LEFT($A87,3))=311,VLOOKUP(VALUE(MID($B87,2,1)),_311_Table3,MATCH(MID($B87,1,1),_311_Table3_ColumnLookup,0),FALSE)
+N("311"),
  IF(AND(VALUE(LEFT($A87,3))=312,LEFT($G87,10)="Unincepted",$B87="G "),VLOOKUP(" ULO",_312_Table3,MATCH('312'!$N$16,_312_Table3_ColumnLookup,0),FALSE),
  IF(AND(VALUE(LEFT($A87,3))=312,LEFT($G87,10)="Unincepted",$B87="O "),VLOOKUP(" ULO",_312_Table3,MATCH('312'!$V$16,_312_Table3_ColumnLookup,0),FALSE),
  IF(AND(VALUE(LEFT($A87,3))=312,LEFT($G87,10)="Unincepted",$B87="Q "),VLOOKUP(" ULO",_312_Table3,MATCH('312'!$X$16,_312_Table3_ColumnLookup,0),FALSE),
  IF(AND(VALUE(LEFT($A87,3))=312,LEFT($G87,10)="Unincepted"),VLOOKUP(" ULO",_312_Table3,MATCH(LEFT($B87,1),_312_Table3_ColumnLookup,0),FALSE),
  IF(AND(VALUE(LEFT($A87,3))=312,LEFT($G87,5)="Total",$B87="G "),VLOOKUP('312'!$F$80,_312_Table3,MATCH('312'!$N$16,_312_Table3_ColumnLookup,0),FALSE),
  IF(AND(VALUE(LEFT($A87,3))=312,LEFT($G87,5)="Total",$B87="O "),VLOOKUP('312'!$F$80,_312_Table3,MATCH('312'!$V$16,_312_Table3_ColumnLookup,0),FALSE),
  IF(AND(VALUE(LEFT($A87,3))=312,LEFT($G87,5)="Total",$B87="Q "),VLOOKUP('312'!$F$80,_312_Table3,MATCH('312'!$X$16,_312_Table3_ColumnLookup,0),FALSE),
  IF(AND(VALUE(LEFT($A87,3))=312,LEFT($G87,5)="Total"),VLOOKUP('312'!$F$80,_312_Table3,MATCH(LEFT($B87,1),_312_Table3_ColumnLookup,0),FALSE),
  IF(AND(VALUE(LEFT($A87,3))=312,LEN($I87)=4,$B87="G"),VLOOKUP($I87,_312_Table3,MATCH('312'!$N$16,_312_Table3_ColumnLookup,0),FALSE),
  IF(AND(VALUE(LEFT($A87,3))=312,LEN($I87)=4,$B87="O"),VLOOKUP($I87,_312_Table3,MATCH('312'!$V$16,_312_Table3_ColumnLookup,0),FALSE),
  IF(AND(VALUE(LEFT($A87,3))=312,LEN($I87)=4,$B87="Q"),VLOOKUP($I87,_312_Table3,MATCH('312'!$X$16,_312_Table3_ColumnLookup,0),FALSE),
  IF(AND(VALUE(LEFT($A87,3))=312,LEN($I87)=4),VLOOKUP($I87,_312_Table3,MATCH(LEFT($B87,1),_312_Table3_ColumnLookup,0),FALSE)
+N("312"),
  IF(VALUE(LEFT($A87,3))=313,VLOOKUP(VALUE(MID($B87,2,1)),_313_Table3,MATCH(MID($B87,1,1),_313_Table3_ColumnLookup,0),FALSE)
+N("313"),
  IF(AND(VALUE(LEFT($A87,3))=314,LEN($B87)=3),VLOOKUP(VALUE(MID($B87,2,2)),_314_Table3,MATCH(MID($B87,1,1),_314_Table3_ColumnLookup,0),FALSE),
  IF(VALUE(LEFT($A87,3))=314,VLOOKUP(VALUE(MID($B87,2,1)),_314_Table3,MATCH(MID($B87,1,1),_314_Table3_ColumnLookup,0),FALSE)
+N("314"),
""))))))))))))))))))))))))</f>
        <v>#NAME?</v>
      </c>
      <c r="G87" s="266" t="s">
        <v>1111</v>
      </c>
      <c r="H87" s="321">
        <f>IFERROR(
IF(ISERROR($D87)=FALSE,$D87,IF(ISERROR($E87)=FALSE,$E87,IF(ISERROR($F87)=FALSE,$F87
+N("012 checkboxes"),
IF(
IF(OR(LEFT($A87,9)="Syndicate",LEFT($A87,12)="NewSyndicate"),VLOOKUP($A87,'012'!$J:$ZW,MATCH("Link to button",'012'!$J$1:$ZW$1,0),0)
+N("309 checkbox"),
IF($C87="309 LCR Summary0",VLOOKUP("Notes990",'309'!$P:$ZZ,MATCH("Link to button",'309'!$P$1:$ZZ$1,0),0)
+N("313 checkboxes"),
IF($C87="313 Financial Information0LcmVsScr",IF($C87="309 LCR Summary0",VLOOKUP("LcmVsScr",'309'!$N:$ZZ,MATCH("Link to button",'309'!$N$1:$ZZ$1,0),0),
IF($C87="313 Financial Information0LcrDocAttached",IF($C87="309 LCR Summary0",VLOOKUP("LcrDocAttached",'309'!$N:$ZZ,MATCH("Link to button",'309'!$N$1:$ZZ$1,0),
0)))))))=1,TRUE,FALSE)
))),"")</f>
        <v>0</v>
      </c>
      <c r="I87" s="266">
        <v>1991</v>
      </c>
    </row>
    <row r="88" spans="1:9" s="266" customFormat="1">
      <c r="A88" s="237" t="str">
        <f>VLOOKUP($G88,CSVLookups!$B:$R,MATCH(A$1,CSVLookups!$B$1:$R$1,0),FALSE)</f>
        <v>311 Claims Distributions</v>
      </c>
      <c r="B88" s="237" t="str">
        <f>VLOOKUP($G88,CSVLookups!$B:$R,MATCH(B$1,CSVLookups!$B$1:$R$1,0),FALSE)</f>
        <v>K</v>
      </c>
      <c r="C88" s="238" t="str">
        <f t="shared" si="2"/>
        <v>311 Claims DistributionsK1991New Business</v>
      </c>
      <c r="D88" s="238" t="e">
        <f>IF(AND(VALUE(LEFT($A88,3))=309,LEN($B88)=3),VLOOKUP(VALUE(MID($B88,2,2)),_309_Table1,MATCH(MID($B88,1,1),_309_Table1_ColumnLookup,0),FALSE),
  IF($C88="309 LCR SummaryA",OneYearSCR,IF($C88="309 LCR SummaryB",UltimateSCR,IF(VALUE(LEFT($A88,3))=309,VLOOKUP(VALUE(MID($B88,2,1)),_309_Table1,MATCH(MID($B88,1,1),_309_Table1_ColumnLookup,0),FALSE)
+N("309"),
  IF(VALUE(LEFT($A88,3))=310,VLOOKUP(VALUE(MID($B88,2,1)),_310_Table1,MATCH(MID($B88,1,1),_310_Table1_ColumnLookup,0),FALSE)
+N("310"),
  IF(AND(VALUE(LEFT($A88,3))=311,LEN($I88)=4),VLOOKUP($I88,_311_Table1,MATCH($B88,_311_Table1_ColumnLookup,0),FALSE),
  IF(AND(VALUE(LEFT($A88,3))=311,OR($B88="I2",$B88="J2",$B88="K2",$B88="L2")),VLOOKUP('311'!$G$58,_311_Table1,MATCH(MID($B88,1,1),_311_Table1_ColumnLookup,0),FALSE),
  IF(AND(VALUE(LEFT($A88,3))=311,RIGHT($B88,5)="Total"),VLOOKUP('311'!$G$59,_311_Table1,MATCH(MID($B88,1,1),_311_Table1_ColumnLookup,0),FALSE),
  IF(VALUE(LEFT($A88,3))=311,VLOOKUP(VALUE(MID($B88,2,1)),_311_Table1,MATCH(MID($B88,1,1),_311_Table1_ColumnLookup,0),FALSE)
+N("311"),
  IF(AND(VALUE(LEFT($A88,3))=312,LEFT($G88,10)="Unincepted",$B88="G "),VLOOKUP(" ULO",_312_Table1,MATCH('312'!$N$16,_312_Table1_ColumnLookup,0),FALSE),
  IF(AND(VALUE(LEFT($A88,3))=312,LEFT($G88,10)="Unincepted",$B88="O "),VLOOKUP(" ULO",_312_Table1,MATCH('312'!$V$16,_312_Table1_ColumnLookup,0),FALSE),
  IF(AND(VALUE(LEFT($A88,3))=312,LEFT($G88,10)="Unincepted",$B88="Q "),VLOOKUP(" ULO",_312_Table1,MATCH('312'!$X$16,_312_Table1_ColumnLookup,0),FALSE),
  IF(AND(VALUE(LEFT($A88,3))=312,LEFT($G88,10)="Unincepted"),VLOOKUP(" ULO",_312_Table1,MATCH(LEFT($B88,1),_312_Table1_ColumnLookup,0),FALSE),
  IF(AND(VALUE(LEFT($A88,3))=312,LEFT($G88,5)="Total",$B88="G "),VLOOKUP('312'!$F$80,_312_Table1,MATCH('312'!$N$16,_312_Table1_ColumnLookup,0),FALSE),
  IF(AND(VALUE(LEFT($A88,3))=312,LEFT($G88,5)="Total",$B88="O "),VLOOKUP('312'!$F$80,_312_Table1,MATCH('312'!$V$16,_312_Table1_ColumnLookup,0),FALSE),
  IF(AND(VALUE(LEFT($A88,3))=312,LEFT($G88,5)="Total",$B88="Q "),VLOOKUP('312'!$F$80,_312_Table1,MATCH('312'!$X$16,_312_Table1_ColumnLookup,0),FALSE),
  IF(AND(VALUE(LEFT($A88,3))=312,LEFT($G88,5)="Total"),VLOOKUP('312'!$F$80,_312_Table1,MATCH(LEFT($B88,1),_312_Table1_ColumnLookup,0),FALSE),
  IF(AND(VALUE(LEFT($A88,3))=312,LEN($I88)=4,$B88="G"),VLOOKUP($I88,_312_Table1,MATCH('312'!$N$16,_312_Table1_ColumnLookup,0),FALSE),
  IF(AND(VALUE(LEFT($A88,3))=312,LEN($I88)=4,$B88="O"),VLOOKUP($I88,_312_Table1,MATCH('312'!$V$16,_312_Table1_ColumnLookup,0),FALSE),
  IF(AND(VALUE(LEFT($A88,3))=312,LEN($I88)=4,$B88="Q"),VLOOKUP($I88,_312_Table1,MATCH('312'!$X$16,_312_Table1_ColumnLookup,0),FALSE),
  IF(AND(VALUE(LEFT($A88,3))=312,LEN($I88)=4),VLOOKUP($I88,_312_Table1,MATCH(LEFT($B88,1),_312_Table1_ColumnLookup,0),FALSE)
+N("312"),
  IF(VALUE(LEFT($A88,3))=313,VLOOKUP(VALUE(MID($B88,2,1)),_313_Table1,MATCH(MID($B88,1,1),_313_Table1_ColumnLookup,0),FALSE)
+N("313"),
  IF(AND(VALUE(LEFT($A88,3))=314,LEN($B88)=3),VLOOKUP(VALUE(MID($B88,2,2)),_314_Table1,MATCH(MID($B88,1,1),_314_Table1_ColumnLookup,0),FALSE),
  IF(VALUE(LEFT($A88,3))=314,VLOOKUP(VALUE(MID($B88,2,1)),_314_Table1,MATCH(MID($B88,1,1),_314_Table1_ColumnLookup,0),FALSE)
+N("314"),
""))))))))))))))))))))))))</f>
        <v>#N/A</v>
      </c>
      <c r="E88" s="238">
        <f>IF(AND(VALUE(LEFT($A88,3))=309,LEN($B88)=3),VLOOKUP(VALUE(MID($B88,2,2)),_309_Table2,MATCH(MID($B88,1,1),_309_Table2_ColumnLookup,0),FALSE),
  IF($C88="309 LCR SummaryA",OneYearSCR,IF($C88="309 LCR SummaryB",UltimateSCR,IF(VALUE(LEFT($A88,3))=309,VLOOKUP(VALUE(MID($B88,2,1)),_309_Table2,MATCH(MID($B88,1,1),_309_Table2_ColumnLookup,0),FALSE)
+N("309"),
  IF(VALUE(LEFT($A88,3))=310,VLOOKUP(VALUE(MID($B88,2,1)),_310_Table2,MATCH(MID($B88,1,1),_310_Table2_ColumnLookup,0),FALSE)
+N("310"),
  IF(AND(VALUE(LEFT($A88,3))=311,LEN($I88)=4),VLOOKUP($I88,_311_Table2,MATCH($B88,_311_Table2_ColumnLookup,0),FALSE),
  IF(AND(VALUE(LEFT($A88,3))=311,OR($B88="I2",$B88="J2",$B88="K2",$B88="L2")),VLOOKUP('311'!$G$58,_311_Table2,MATCH(MID($B88,1,1),_311_Table2_ColumnLookup,0),FALSE),
  IF(AND(VALUE(LEFT($A88,3))=311,RIGHT($B88,5)="Total"),VLOOKUP('311'!$G$59,_311_Table2,MATCH(MID($B88,1,1),_311_Table2_ColumnLookup,0),FALSE),
  IF(VALUE(LEFT($A88,3))=311,VLOOKUP(VALUE(MID($B88,2,1)),_311_Table2,MATCH(MID($B88,1,1),_311_Table2_ColumnLookup,0),FALSE)
+N("311"),
  IF(AND(VALUE(LEFT($A88,3))=312,LEFT($G88,10)="Unincepted",$B88="G "),VLOOKUP(" ULO",_312_Table2,MATCH('312'!$N$16,_312_Table2_ColumnLookup,0),FALSE),
  IF(AND(VALUE(LEFT($A88,3))=312,LEFT($G88,10)="Unincepted",$B88="O "),VLOOKUP(" ULO",_312_Table2,MATCH('312'!$V$16,_312_Table2_ColumnLookup,0),FALSE),
  IF(AND(VALUE(LEFT($A88,3))=312,LEFT($G88,10)="Unincepted",$B88="Q "),VLOOKUP(" ULO",_312_Table2,MATCH('312'!$X$16,_312_Table2_ColumnLookup,0),FALSE),
  IF(AND(VALUE(LEFT($A88,3))=312,LEFT($G88,10)="Unincepted"),VLOOKUP(" ULO",_312_Table2,MATCH(LEFT($B88,1),_312_Table2_ColumnLookup,0),FALSE),
  IF(AND(VALUE(LEFT($A88,3))=312,LEFT($G88,5)="Total",$B88="G "),VLOOKUP('312'!$F$80,_312_Table2,MATCH('312'!$N$16,_312_Table2_ColumnLookup,0),FALSE),
  IF(AND(VALUE(LEFT($A88,3))=312,LEFT($G88,5)="Total",$B88="O "),VLOOKUP('312'!$F$80,_312_Table2,MATCH('312'!$V$16,_312_Table2_ColumnLookup,0),FALSE),
  IF(AND(VALUE(LEFT($A88,3))=312,LEFT($G88,5)="Total",$B88="Q "),VLOOKUP('312'!$F$80,_312_Table2,MATCH('312'!$X$16,_312_Table2_ColumnLookup,0),FALSE),
  IF(AND(VALUE(LEFT($A88,3))=312,LEFT($G88,5)="Total"),VLOOKUP('312'!$F$80,_312_Table2,MATCH(LEFT($B88,1),_312_Table2_ColumnLookup,0),FALSE),
  IF(AND(VALUE(LEFT($A88,3))=312,LEN($I88)=4,$B88="G"),VLOOKUP($I88,_312_Table2,MATCH('312'!$N$16,_312_Table2_ColumnLookup,0),FALSE),
  IF(AND(VALUE(LEFT($A88,3))=312,LEN($I88)=4,$B88="O"),VLOOKUP($I88,_312_Table2,MATCH('312'!$V$16,_312_Table2_ColumnLookup,0),FALSE),
  IF(AND(VALUE(LEFT($A88,3))=312,LEN($I88)=4,$B88="Q"),VLOOKUP($I88,_312_Table2,MATCH('312'!$X$16,_312_Table2_ColumnLookup,0),FALSE),
  IF(AND(VALUE(LEFT($A88,3))=312,LEN($I88)=4),VLOOKUP($I88,_312_Table2,MATCH(LEFT($B88,1),_312_Table2_ColumnLookup,0),FALSE)
+N("312"),
  IF(VALUE(LEFT($A88,3))=313,VLOOKUP(VALUE(MID($B88,2,1)),_313_Table2,MATCH(MID($B88,1,1),_313_Table2_ColumnLookup,0),FALSE)
+N("313"),
  IF(AND(VALUE(LEFT($A88,3))=314,LEN($B88)=3),VLOOKUP(VALUE(MID($B88,2,2)),_314_Table2,MATCH(MID($B88,1,1),_314_Table2_ColumnLookup,0),FALSE),
  IF(VALUE(LEFT($A88,3))=314,VLOOKUP(VALUE(MID($B88,2,1)),_314_Table2,MATCH(MID($B88,1,1),_314_Table2_ColumnLookup,0),FALSE)
+N("314"),
""))))))))))))))))))))))))</f>
        <v>0</v>
      </c>
      <c r="F88" s="238" t="e">
        <f>IF(AND(VALUE(LEFT($A88,3))=309,LEN($B88)=3),VLOOKUP(VALUE(MID($B88,2,2)),_309_Table3,MATCH(MID($B88,1,1),_309_Table3_ColumnLookup,0),FALSE),
  IF($C88="309 LCR SummaryA",OneYearSCR,IF($C88="309 LCR SummaryB",UltimateSCR,IF(VALUE(LEFT($A88,3))=309,VLOOKUP(VALUE(MID($B88,2,1)),_309_Table3,MATCH(MID($B88,1,1),_309_Table3_ColumnLookup,0),FALSE)
+N("309"),
  IF(VALUE(LEFT($A88,3))=310,VLOOKUP(VALUE(MID($B88,2,1)),_310_Table3,MATCH(MID($B88,1,1),_310_Table3_ColumnLookup,0),FALSE)
+N("310"),
  IF(AND(VALUE(LEFT($A88,3))=311,LEN($I88)=4),VLOOKUP($I88,_311_Table3,MATCH($B88,_311_Table3_ColumnLookup,0),FALSE),
  IF(AND(VALUE(LEFT($A88,3))=311,OR($B88="I2",$B88="J2",$B88="K2",$B88="L2")),VLOOKUP('311'!$G$58,_311_Table3,MATCH(MID($B88,1,1),_311_Table3_ColumnLookup,0),FALSE),
  IF(AND(VALUE(LEFT($A88,3))=311,RIGHT($B88,5)="Total"),VLOOKUP('311'!$G$59,_311_Table3,MATCH(MID($B88,1,1),_311_Table3_ColumnLookup,0),FALSE),
  IF(VALUE(LEFT($A88,3))=311,VLOOKUP(VALUE(MID($B88,2,1)),_311_Table3,MATCH(MID($B88,1,1),_311_Table3_ColumnLookup,0),FALSE)
+N("311"),
  IF(AND(VALUE(LEFT($A88,3))=312,LEFT($G88,10)="Unincepted",$B88="G "),VLOOKUP(" ULO",_312_Table3,MATCH('312'!$N$16,_312_Table3_ColumnLookup,0),FALSE),
  IF(AND(VALUE(LEFT($A88,3))=312,LEFT($G88,10)="Unincepted",$B88="O "),VLOOKUP(" ULO",_312_Table3,MATCH('312'!$V$16,_312_Table3_ColumnLookup,0),FALSE),
  IF(AND(VALUE(LEFT($A88,3))=312,LEFT($G88,10)="Unincepted",$B88="Q "),VLOOKUP(" ULO",_312_Table3,MATCH('312'!$X$16,_312_Table3_ColumnLookup,0),FALSE),
  IF(AND(VALUE(LEFT($A88,3))=312,LEFT($G88,10)="Unincepted"),VLOOKUP(" ULO",_312_Table3,MATCH(LEFT($B88,1),_312_Table3_ColumnLookup,0),FALSE),
  IF(AND(VALUE(LEFT($A88,3))=312,LEFT($G88,5)="Total",$B88="G "),VLOOKUP('312'!$F$80,_312_Table3,MATCH('312'!$N$16,_312_Table3_ColumnLookup,0),FALSE),
  IF(AND(VALUE(LEFT($A88,3))=312,LEFT($G88,5)="Total",$B88="O "),VLOOKUP('312'!$F$80,_312_Table3,MATCH('312'!$V$16,_312_Table3_ColumnLookup,0),FALSE),
  IF(AND(VALUE(LEFT($A88,3))=312,LEFT($G88,5)="Total",$B88="Q "),VLOOKUP('312'!$F$80,_312_Table3,MATCH('312'!$X$16,_312_Table3_ColumnLookup,0),FALSE),
  IF(AND(VALUE(LEFT($A88,3))=312,LEFT($G88,5)="Total"),VLOOKUP('312'!$F$80,_312_Table3,MATCH(LEFT($B88,1),_312_Table3_ColumnLookup,0),FALSE),
  IF(AND(VALUE(LEFT($A88,3))=312,LEN($I88)=4,$B88="G"),VLOOKUP($I88,_312_Table3,MATCH('312'!$N$16,_312_Table3_ColumnLookup,0),FALSE),
  IF(AND(VALUE(LEFT($A88,3))=312,LEN($I88)=4,$B88="O"),VLOOKUP($I88,_312_Table3,MATCH('312'!$V$16,_312_Table3_ColumnLookup,0),FALSE),
  IF(AND(VALUE(LEFT($A88,3))=312,LEN($I88)=4,$B88="Q"),VLOOKUP($I88,_312_Table3,MATCH('312'!$X$16,_312_Table3_ColumnLookup,0),FALSE),
  IF(AND(VALUE(LEFT($A88,3))=312,LEN($I88)=4),VLOOKUP($I88,_312_Table3,MATCH(LEFT($B88,1),_312_Table3_ColumnLookup,0),FALSE)
+N("312"),
  IF(VALUE(LEFT($A88,3))=313,VLOOKUP(VALUE(MID($B88,2,1)),_313_Table3,MATCH(MID($B88,1,1),_313_Table3_ColumnLookup,0),FALSE)
+N("313"),
  IF(AND(VALUE(LEFT($A88,3))=314,LEN($B88)=3),VLOOKUP(VALUE(MID($B88,2,2)),_314_Table3,MATCH(MID($B88,1,1),_314_Table3_ColumnLookup,0),FALSE),
  IF(VALUE(LEFT($A88,3))=314,VLOOKUP(VALUE(MID($B88,2,1)),_314_Table3,MATCH(MID($B88,1,1),_314_Table3_ColumnLookup,0),FALSE)
+N("314"),
""))))))))))))))))))))))))</f>
        <v>#NAME?</v>
      </c>
      <c r="G88" s="266" t="s">
        <v>1114</v>
      </c>
      <c r="H88" s="321">
        <f>IFERROR(
IF(ISERROR($D88)=FALSE,$D88,IF(ISERROR($E88)=FALSE,$E88,IF(ISERROR($F88)=FALSE,$F88
+N("012 checkboxes"),
IF(
IF(OR(LEFT($A88,9)="Syndicate",LEFT($A88,12)="NewSyndicate"),VLOOKUP($A88,'012'!$J:$ZW,MATCH("Link to button",'012'!$J$1:$ZW$1,0),0)
+N("309 checkbox"),
IF($C88="309 LCR Summary0",VLOOKUP("Notes990",'309'!$P:$ZZ,MATCH("Link to button",'309'!$P$1:$ZZ$1,0),0)
+N("313 checkboxes"),
IF($C88="313 Financial Information0LcmVsScr",IF($C88="309 LCR Summary0",VLOOKUP("LcmVsScr",'309'!$N:$ZZ,MATCH("Link to button",'309'!$N$1:$ZZ$1,0),0),
IF($C88="313 Financial Information0LcrDocAttached",IF($C88="309 LCR Summary0",VLOOKUP("LcrDocAttached",'309'!$N:$ZZ,MATCH("Link to button",'309'!$N$1:$ZZ$1,0),
0)))))))=1,TRUE,FALSE)
))),"")</f>
        <v>0</v>
      </c>
      <c r="I88" s="266">
        <v>1991</v>
      </c>
    </row>
    <row r="89" spans="1:9" s="266" customFormat="1">
      <c r="A89" s="237" t="str">
        <f>VLOOKUP($G89,CSVLookups!$B:$R,MATCH(A$1,CSVLookups!$B$1:$R$1,0),FALSE)</f>
        <v>311 Claims Distributions</v>
      </c>
      <c r="B89" s="237" t="str">
        <f>VLOOKUP($G89,CSVLookups!$B:$R,MATCH(B$1,CSVLookups!$B$1:$R$1,0),FALSE)</f>
        <v>L</v>
      </c>
      <c r="C89" s="238" t="str">
        <f t="shared" si="2"/>
        <v>311 Claims DistributionsL1991Total Claims</v>
      </c>
      <c r="D89" s="238" t="e">
        <f>IF(AND(VALUE(LEFT($A89,3))=309,LEN($B89)=3),VLOOKUP(VALUE(MID($B89,2,2)),_309_Table1,MATCH(MID($B89,1,1),_309_Table1_ColumnLookup,0),FALSE),
  IF($C89="309 LCR SummaryA",OneYearSCR,IF($C89="309 LCR SummaryB",UltimateSCR,IF(VALUE(LEFT($A89,3))=309,VLOOKUP(VALUE(MID($B89,2,1)),_309_Table1,MATCH(MID($B89,1,1),_309_Table1_ColumnLookup,0),FALSE)
+N("309"),
  IF(VALUE(LEFT($A89,3))=310,VLOOKUP(VALUE(MID($B89,2,1)),_310_Table1,MATCH(MID($B89,1,1),_310_Table1_ColumnLookup,0),FALSE)
+N("310"),
  IF(AND(VALUE(LEFT($A89,3))=311,LEN($I89)=4),VLOOKUP($I89,_311_Table1,MATCH($B89,_311_Table1_ColumnLookup,0),FALSE),
  IF(AND(VALUE(LEFT($A89,3))=311,OR($B89="I2",$B89="J2",$B89="K2",$B89="L2")),VLOOKUP('311'!$G$58,_311_Table1,MATCH(MID($B89,1,1),_311_Table1_ColumnLookup,0),FALSE),
  IF(AND(VALUE(LEFT($A89,3))=311,RIGHT($B89,5)="Total"),VLOOKUP('311'!$G$59,_311_Table1,MATCH(MID($B89,1,1),_311_Table1_ColumnLookup,0),FALSE),
  IF(VALUE(LEFT($A89,3))=311,VLOOKUP(VALUE(MID($B89,2,1)),_311_Table1,MATCH(MID($B89,1,1),_311_Table1_ColumnLookup,0),FALSE)
+N("311"),
  IF(AND(VALUE(LEFT($A89,3))=312,LEFT($G89,10)="Unincepted",$B89="G "),VLOOKUP(" ULO",_312_Table1,MATCH('312'!$N$16,_312_Table1_ColumnLookup,0),FALSE),
  IF(AND(VALUE(LEFT($A89,3))=312,LEFT($G89,10)="Unincepted",$B89="O "),VLOOKUP(" ULO",_312_Table1,MATCH('312'!$V$16,_312_Table1_ColumnLookup,0),FALSE),
  IF(AND(VALUE(LEFT($A89,3))=312,LEFT($G89,10)="Unincepted",$B89="Q "),VLOOKUP(" ULO",_312_Table1,MATCH('312'!$X$16,_312_Table1_ColumnLookup,0),FALSE),
  IF(AND(VALUE(LEFT($A89,3))=312,LEFT($G89,10)="Unincepted"),VLOOKUP(" ULO",_312_Table1,MATCH(LEFT($B89,1),_312_Table1_ColumnLookup,0),FALSE),
  IF(AND(VALUE(LEFT($A89,3))=312,LEFT($G89,5)="Total",$B89="G "),VLOOKUP('312'!$F$80,_312_Table1,MATCH('312'!$N$16,_312_Table1_ColumnLookup,0),FALSE),
  IF(AND(VALUE(LEFT($A89,3))=312,LEFT($G89,5)="Total",$B89="O "),VLOOKUP('312'!$F$80,_312_Table1,MATCH('312'!$V$16,_312_Table1_ColumnLookup,0),FALSE),
  IF(AND(VALUE(LEFT($A89,3))=312,LEFT($G89,5)="Total",$B89="Q "),VLOOKUP('312'!$F$80,_312_Table1,MATCH('312'!$X$16,_312_Table1_ColumnLookup,0),FALSE),
  IF(AND(VALUE(LEFT($A89,3))=312,LEFT($G89,5)="Total"),VLOOKUP('312'!$F$80,_312_Table1,MATCH(LEFT($B89,1),_312_Table1_ColumnLookup,0),FALSE),
  IF(AND(VALUE(LEFT($A89,3))=312,LEN($I89)=4,$B89="G"),VLOOKUP($I89,_312_Table1,MATCH('312'!$N$16,_312_Table1_ColumnLookup,0),FALSE),
  IF(AND(VALUE(LEFT($A89,3))=312,LEN($I89)=4,$B89="O"),VLOOKUP($I89,_312_Table1,MATCH('312'!$V$16,_312_Table1_ColumnLookup,0),FALSE),
  IF(AND(VALUE(LEFT($A89,3))=312,LEN($I89)=4,$B89="Q"),VLOOKUP($I89,_312_Table1,MATCH('312'!$X$16,_312_Table1_ColumnLookup,0),FALSE),
  IF(AND(VALUE(LEFT($A89,3))=312,LEN($I89)=4),VLOOKUP($I89,_312_Table1,MATCH(LEFT($B89,1),_312_Table1_ColumnLookup,0),FALSE)
+N("312"),
  IF(VALUE(LEFT($A89,3))=313,VLOOKUP(VALUE(MID($B89,2,1)),_313_Table1,MATCH(MID($B89,1,1),_313_Table1_ColumnLookup,0),FALSE)
+N("313"),
  IF(AND(VALUE(LEFT($A89,3))=314,LEN($B89)=3),VLOOKUP(VALUE(MID($B89,2,2)),_314_Table1,MATCH(MID($B89,1,1),_314_Table1_ColumnLookup,0),FALSE),
  IF(VALUE(LEFT($A89,3))=314,VLOOKUP(VALUE(MID($B89,2,1)),_314_Table1,MATCH(MID($B89,1,1),_314_Table1_ColumnLookup,0),FALSE)
+N("314"),
""))))))))))))))))))))))))</f>
        <v>#N/A</v>
      </c>
      <c r="E89" s="238">
        <f ca="1">IF(AND(VALUE(LEFT($A89,3))=309,LEN($B89)=3),VLOOKUP(VALUE(MID($B89,2,2)),_309_Table2,MATCH(MID($B89,1,1),_309_Table2_ColumnLookup,0),FALSE),
  IF($C89="309 LCR SummaryA",OneYearSCR,IF($C89="309 LCR SummaryB",UltimateSCR,IF(VALUE(LEFT($A89,3))=309,VLOOKUP(VALUE(MID($B89,2,1)),_309_Table2,MATCH(MID($B89,1,1),_309_Table2_ColumnLookup,0),FALSE)
+N("309"),
  IF(VALUE(LEFT($A89,3))=310,VLOOKUP(VALUE(MID($B89,2,1)),_310_Table2,MATCH(MID($B89,1,1),_310_Table2_ColumnLookup,0),FALSE)
+N("310"),
  IF(AND(VALUE(LEFT($A89,3))=311,LEN($I89)=4),VLOOKUP($I89,_311_Table2,MATCH($B89,_311_Table2_ColumnLookup,0),FALSE),
  IF(AND(VALUE(LEFT($A89,3))=311,OR($B89="I2",$B89="J2",$B89="K2",$B89="L2")),VLOOKUP('311'!$G$58,_311_Table2,MATCH(MID($B89,1,1),_311_Table2_ColumnLookup,0),FALSE),
  IF(AND(VALUE(LEFT($A89,3))=311,RIGHT($B89,5)="Total"),VLOOKUP('311'!$G$59,_311_Table2,MATCH(MID($B89,1,1),_311_Table2_ColumnLookup,0),FALSE),
  IF(VALUE(LEFT($A89,3))=311,VLOOKUP(VALUE(MID($B89,2,1)),_311_Table2,MATCH(MID($B89,1,1),_311_Table2_ColumnLookup,0),FALSE)
+N("311"),
  IF(AND(VALUE(LEFT($A89,3))=312,LEFT($G89,10)="Unincepted",$B89="G "),VLOOKUP(" ULO",_312_Table2,MATCH('312'!$N$16,_312_Table2_ColumnLookup,0),FALSE),
  IF(AND(VALUE(LEFT($A89,3))=312,LEFT($G89,10)="Unincepted",$B89="O "),VLOOKUP(" ULO",_312_Table2,MATCH('312'!$V$16,_312_Table2_ColumnLookup,0),FALSE),
  IF(AND(VALUE(LEFT($A89,3))=312,LEFT($G89,10)="Unincepted",$B89="Q "),VLOOKUP(" ULO",_312_Table2,MATCH('312'!$X$16,_312_Table2_ColumnLookup,0),FALSE),
  IF(AND(VALUE(LEFT($A89,3))=312,LEFT($G89,10)="Unincepted"),VLOOKUP(" ULO",_312_Table2,MATCH(LEFT($B89,1),_312_Table2_ColumnLookup,0),FALSE),
  IF(AND(VALUE(LEFT($A89,3))=312,LEFT($G89,5)="Total",$B89="G "),VLOOKUP('312'!$F$80,_312_Table2,MATCH('312'!$N$16,_312_Table2_ColumnLookup,0),FALSE),
  IF(AND(VALUE(LEFT($A89,3))=312,LEFT($G89,5)="Total",$B89="O "),VLOOKUP('312'!$F$80,_312_Table2,MATCH('312'!$V$16,_312_Table2_ColumnLookup,0),FALSE),
  IF(AND(VALUE(LEFT($A89,3))=312,LEFT($G89,5)="Total",$B89="Q "),VLOOKUP('312'!$F$80,_312_Table2,MATCH('312'!$X$16,_312_Table2_ColumnLookup,0),FALSE),
  IF(AND(VALUE(LEFT($A89,3))=312,LEFT($G89,5)="Total"),VLOOKUP('312'!$F$80,_312_Table2,MATCH(LEFT($B89,1),_312_Table2_ColumnLookup,0),FALSE),
  IF(AND(VALUE(LEFT($A89,3))=312,LEN($I89)=4,$B89="G"),VLOOKUP($I89,_312_Table2,MATCH('312'!$N$16,_312_Table2_ColumnLookup,0),FALSE),
  IF(AND(VALUE(LEFT($A89,3))=312,LEN($I89)=4,$B89="O"),VLOOKUP($I89,_312_Table2,MATCH('312'!$V$16,_312_Table2_ColumnLookup,0),FALSE),
  IF(AND(VALUE(LEFT($A89,3))=312,LEN($I89)=4,$B89="Q"),VLOOKUP($I89,_312_Table2,MATCH('312'!$X$16,_312_Table2_ColumnLookup,0),FALSE),
  IF(AND(VALUE(LEFT($A89,3))=312,LEN($I89)=4),VLOOKUP($I89,_312_Table2,MATCH(LEFT($B89,1),_312_Table2_ColumnLookup,0),FALSE)
+N("312"),
  IF(VALUE(LEFT($A89,3))=313,VLOOKUP(VALUE(MID($B89,2,1)),_313_Table2,MATCH(MID($B89,1,1),_313_Table2_ColumnLookup,0),FALSE)
+N("313"),
  IF(AND(VALUE(LEFT($A89,3))=314,LEN($B89)=3),VLOOKUP(VALUE(MID($B89,2,2)),_314_Table2,MATCH(MID($B89,1,1),_314_Table2_ColumnLookup,0),FALSE),
  IF(VALUE(LEFT($A89,3))=314,VLOOKUP(VALUE(MID($B89,2,1)),_314_Table2,MATCH(MID($B89,1,1),_314_Table2_ColumnLookup,0),FALSE)
+N("314"),
""))))))))))))))))))))))))</f>
        <v>0</v>
      </c>
      <c r="F89" s="238" t="e">
        <f>IF(AND(VALUE(LEFT($A89,3))=309,LEN($B89)=3),VLOOKUP(VALUE(MID($B89,2,2)),_309_Table3,MATCH(MID($B89,1,1),_309_Table3_ColumnLookup,0),FALSE),
  IF($C89="309 LCR SummaryA",OneYearSCR,IF($C89="309 LCR SummaryB",UltimateSCR,IF(VALUE(LEFT($A89,3))=309,VLOOKUP(VALUE(MID($B89,2,1)),_309_Table3,MATCH(MID($B89,1,1),_309_Table3_ColumnLookup,0),FALSE)
+N("309"),
  IF(VALUE(LEFT($A89,3))=310,VLOOKUP(VALUE(MID($B89,2,1)),_310_Table3,MATCH(MID($B89,1,1),_310_Table3_ColumnLookup,0),FALSE)
+N("310"),
  IF(AND(VALUE(LEFT($A89,3))=311,LEN($I89)=4),VLOOKUP($I89,_311_Table3,MATCH($B89,_311_Table3_ColumnLookup,0),FALSE),
  IF(AND(VALUE(LEFT($A89,3))=311,OR($B89="I2",$B89="J2",$B89="K2",$B89="L2")),VLOOKUP('311'!$G$58,_311_Table3,MATCH(MID($B89,1,1),_311_Table3_ColumnLookup,0),FALSE),
  IF(AND(VALUE(LEFT($A89,3))=311,RIGHT($B89,5)="Total"),VLOOKUP('311'!$G$59,_311_Table3,MATCH(MID($B89,1,1),_311_Table3_ColumnLookup,0),FALSE),
  IF(VALUE(LEFT($A89,3))=311,VLOOKUP(VALUE(MID($B89,2,1)),_311_Table3,MATCH(MID($B89,1,1),_311_Table3_ColumnLookup,0),FALSE)
+N("311"),
  IF(AND(VALUE(LEFT($A89,3))=312,LEFT($G89,10)="Unincepted",$B89="G "),VLOOKUP(" ULO",_312_Table3,MATCH('312'!$N$16,_312_Table3_ColumnLookup,0),FALSE),
  IF(AND(VALUE(LEFT($A89,3))=312,LEFT($G89,10)="Unincepted",$B89="O "),VLOOKUP(" ULO",_312_Table3,MATCH('312'!$V$16,_312_Table3_ColumnLookup,0),FALSE),
  IF(AND(VALUE(LEFT($A89,3))=312,LEFT($G89,10)="Unincepted",$B89="Q "),VLOOKUP(" ULO",_312_Table3,MATCH('312'!$X$16,_312_Table3_ColumnLookup,0),FALSE),
  IF(AND(VALUE(LEFT($A89,3))=312,LEFT($G89,10)="Unincepted"),VLOOKUP(" ULO",_312_Table3,MATCH(LEFT($B89,1),_312_Table3_ColumnLookup,0),FALSE),
  IF(AND(VALUE(LEFT($A89,3))=312,LEFT($G89,5)="Total",$B89="G "),VLOOKUP('312'!$F$80,_312_Table3,MATCH('312'!$N$16,_312_Table3_ColumnLookup,0),FALSE),
  IF(AND(VALUE(LEFT($A89,3))=312,LEFT($G89,5)="Total",$B89="O "),VLOOKUP('312'!$F$80,_312_Table3,MATCH('312'!$V$16,_312_Table3_ColumnLookup,0),FALSE),
  IF(AND(VALUE(LEFT($A89,3))=312,LEFT($G89,5)="Total",$B89="Q "),VLOOKUP('312'!$F$80,_312_Table3,MATCH('312'!$X$16,_312_Table3_ColumnLookup,0),FALSE),
  IF(AND(VALUE(LEFT($A89,3))=312,LEFT($G89,5)="Total"),VLOOKUP('312'!$F$80,_312_Table3,MATCH(LEFT($B89,1),_312_Table3_ColumnLookup,0),FALSE),
  IF(AND(VALUE(LEFT($A89,3))=312,LEN($I89)=4,$B89="G"),VLOOKUP($I89,_312_Table3,MATCH('312'!$N$16,_312_Table3_ColumnLookup,0),FALSE),
  IF(AND(VALUE(LEFT($A89,3))=312,LEN($I89)=4,$B89="O"),VLOOKUP($I89,_312_Table3,MATCH('312'!$V$16,_312_Table3_ColumnLookup,0),FALSE),
  IF(AND(VALUE(LEFT($A89,3))=312,LEN($I89)=4,$B89="Q"),VLOOKUP($I89,_312_Table3,MATCH('312'!$X$16,_312_Table3_ColumnLookup,0),FALSE),
  IF(AND(VALUE(LEFT($A89,3))=312,LEN($I89)=4),VLOOKUP($I89,_312_Table3,MATCH(LEFT($B89,1),_312_Table3_ColumnLookup,0),FALSE)
+N("312"),
  IF(VALUE(LEFT($A89,3))=313,VLOOKUP(VALUE(MID($B89,2,1)),_313_Table3,MATCH(MID($B89,1,1),_313_Table3_ColumnLookup,0),FALSE)
+N("313"),
  IF(AND(VALUE(LEFT($A89,3))=314,LEN($B89)=3),VLOOKUP(VALUE(MID($B89,2,2)),_314_Table3,MATCH(MID($B89,1,1),_314_Table3_ColumnLookup,0),FALSE),
  IF(VALUE(LEFT($A89,3))=314,VLOOKUP(VALUE(MID($B89,2,1)),_314_Table3,MATCH(MID($B89,1,1),_314_Table3_ColumnLookup,0),FALSE)
+N("314"),
""))))))))))))))))))))))))</f>
        <v>#NAME?</v>
      </c>
      <c r="G89" s="266" t="s">
        <v>1117</v>
      </c>
      <c r="H89" s="321">
        <f ca="1">IFERROR(
IF(ISERROR($D89)=FALSE,$D89,IF(ISERROR($E89)=FALSE,$E89,IF(ISERROR($F89)=FALSE,$F89
+N("012 checkboxes"),
IF(
IF(OR(LEFT($A89,9)="Syndicate",LEFT($A89,12)="NewSyndicate"),VLOOKUP($A89,'012'!$J:$ZW,MATCH("Link to button",'012'!$J$1:$ZW$1,0),0)
+N("309 checkbox"),
IF($C89="309 LCR Summary0",VLOOKUP("Notes990",'309'!$P:$ZZ,MATCH("Link to button",'309'!$P$1:$ZZ$1,0),0)
+N("313 checkboxes"),
IF($C89="313 Financial Information0LcmVsScr",IF($C89="309 LCR Summary0",VLOOKUP("LcmVsScr",'309'!$N:$ZZ,MATCH("Link to button",'309'!$N$1:$ZZ$1,0),0),
IF($C89="313 Financial Information0LcrDocAttached",IF($C89="309 LCR Summary0",VLOOKUP("LcrDocAttached",'309'!$N:$ZZ,MATCH("Link to button",'309'!$N$1:$ZZ$1,0),
0)))))))=1,TRUE,FALSE)
))),"")</f>
        <v>0</v>
      </c>
      <c r="I89" s="266">
        <v>1991</v>
      </c>
    </row>
    <row r="90" spans="1:9" s="266" customFormat="1">
      <c r="A90" s="237" t="str">
        <f>VLOOKUP($G90,CSVLookups!$B:$R,MATCH(A$1,CSVLookups!$B$1:$R$1,0),FALSE)</f>
        <v>311 Claims Distributions</v>
      </c>
      <c r="B90" s="237" t="str">
        <f>VLOOKUP($G90,CSVLookups!$B:$R,MATCH(B$1,CSVLookups!$B$1:$R$1,0),FALSE)</f>
        <v>I</v>
      </c>
      <c r="C90" s="238" t="str">
        <f t="shared" si="2"/>
        <v>311 Claims DistributionsI1992Net Insurance Claims brought forward</v>
      </c>
      <c r="D90" s="238" t="e">
        <f>IF(AND(VALUE(LEFT($A90,3))=309,LEN($B90)=3),VLOOKUP(VALUE(MID($B90,2,2)),_309_Table1,MATCH(MID($B90,1,1),_309_Table1_ColumnLookup,0),FALSE),
  IF($C90="309 LCR SummaryA",OneYearSCR,IF($C90="309 LCR SummaryB",UltimateSCR,IF(VALUE(LEFT($A90,3))=309,VLOOKUP(VALUE(MID($B90,2,1)),_309_Table1,MATCH(MID($B90,1,1),_309_Table1_ColumnLookup,0),FALSE)
+N("309"),
  IF(VALUE(LEFT($A90,3))=310,VLOOKUP(VALUE(MID($B90,2,1)),_310_Table1,MATCH(MID($B90,1,1),_310_Table1_ColumnLookup,0),FALSE)
+N("310"),
  IF(AND(VALUE(LEFT($A90,3))=311,LEN($I90)=4),VLOOKUP($I90,_311_Table1,MATCH($B90,_311_Table1_ColumnLookup,0),FALSE),
  IF(AND(VALUE(LEFT($A90,3))=311,OR($B90="I2",$B90="J2",$B90="K2",$B90="L2")),VLOOKUP('311'!$G$58,_311_Table1,MATCH(MID($B90,1,1),_311_Table1_ColumnLookup,0),FALSE),
  IF(AND(VALUE(LEFT($A90,3))=311,RIGHT($B90,5)="Total"),VLOOKUP('311'!$G$59,_311_Table1,MATCH(MID($B90,1,1),_311_Table1_ColumnLookup,0),FALSE),
  IF(VALUE(LEFT($A90,3))=311,VLOOKUP(VALUE(MID($B90,2,1)),_311_Table1,MATCH(MID($B90,1,1),_311_Table1_ColumnLookup,0),FALSE)
+N("311"),
  IF(AND(VALUE(LEFT($A90,3))=312,LEFT($G90,10)="Unincepted",$B90="G "),VLOOKUP(" ULO",_312_Table1,MATCH('312'!$N$16,_312_Table1_ColumnLookup,0),FALSE),
  IF(AND(VALUE(LEFT($A90,3))=312,LEFT($G90,10)="Unincepted",$B90="O "),VLOOKUP(" ULO",_312_Table1,MATCH('312'!$V$16,_312_Table1_ColumnLookup,0),FALSE),
  IF(AND(VALUE(LEFT($A90,3))=312,LEFT($G90,10)="Unincepted",$B90="Q "),VLOOKUP(" ULO",_312_Table1,MATCH('312'!$X$16,_312_Table1_ColumnLookup,0),FALSE),
  IF(AND(VALUE(LEFT($A90,3))=312,LEFT($G90,10)="Unincepted"),VLOOKUP(" ULO",_312_Table1,MATCH(LEFT($B90,1),_312_Table1_ColumnLookup,0),FALSE),
  IF(AND(VALUE(LEFT($A90,3))=312,LEFT($G90,5)="Total",$B90="G "),VLOOKUP('312'!$F$80,_312_Table1,MATCH('312'!$N$16,_312_Table1_ColumnLookup,0),FALSE),
  IF(AND(VALUE(LEFT($A90,3))=312,LEFT($G90,5)="Total",$B90="O "),VLOOKUP('312'!$F$80,_312_Table1,MATCH('312'!$V$16,_312_Table1_ColumnLookup,0),FALSE),
  IF(AND(VALUE(LEFT($A90,3))=312,LEFT($G90,5)="Total",$B90="Q "),VLOOKUP('312'!$F$80,_312_Table1,MATCH('312'!$X$16,_312_Table1_ColumnLookup,0),FALSE),
  IF(AND(VALUE(LEFT($A90,3))=312,LEFT($G90,5)="Total"),VLOOKUP('312'!$F$80,_312_Table1,MATCH(LEFT($B90,1),_312_Table1_ColumnLookup,0),FALSE),
  IF(AND(VALUE(LEFT($A90,3))=312,LEN($I90)=4,$B90="G"),VLOOKUP($I90,_312_Table1,MATCH('312'!$N$16,_312_Table1_ColumnLookup,0),FALSE),
  IF(AND(VALUE(LEFT($A90,3))=312,LEN($I90)=4,$B90="O"),VLOOKUP($I90,_312_Table1,MATCH('312'!$V$16,_312_Table1_ColumnLookup,0),FALSE),
  IF(AND(VALUE(LEFT($A90,3))=312,LEN($I90)=4,$B90="Q"),VLOOKUP($I90,_312_Table1,MATCH('312'!$X$16,_312_Table1_ColumnLookup,0),FALSE),
  IF(AND(VALUE(LEFT($A90,3))=312,LEN($I90)=4),VLOOKUP($I90,_312_Table1,MATCH(LEFT($B90,1),_312_Table1_ColumnLookup,0),FALSE)
+N("312"),
  IF(VALUE(LEFT($A90,3))=313,VLOOKUP(VALUE(MID($B90,2,1)),_313_Table1,MATCH(MID($B90,1,1),_313_Table1_ColumnLookup,0),FALSE)
+N("313"),
  IF(AND(VALUE(LEFT($A90,3))=314,LEN($B90)=3),VLOOKUP(VALUE(MID($B90,2,2)),_314_Table1,MATCH(MID($B90,1,1),_314_Table1_ColumnLookup,0),FALSE),
  IF(VALUE(LEFT($A90,3))=314,VLOOKUP(VALUE(MID($B90,2,1)),_314_Table1,MATCH(MID($B90,1,1),_314_Table1_ColumnLookup,0),FALSE)
+N("314"),
""))))))))))))))))))))))))</f>
        <v>#N/A</v>
      </c>
      <c r="E90" s="238">
        <f ca="1">IF(AND(VALUE(LEFT($A90,3))=309,LEN($B90)=3),VLOOKUP(VALUE(MID($B90,2,2)),_309_Table2,MATCH(MID($B90,1,1),_309_Table2_ColumnLookup,0),FALSE),
  IF($C90="309 LCR SummaryA",OneYearSCR,IF($C90="309 LCR SummaryB",UltimateSCR,IF(VALUE(LEFT($A90,3))=309,VLOOKUP(VALUE(MID($B90,2,1)),_309_Table2,MATCH(MID($B90,1,1),_309_Table2_ColumnLookup,0),FALSE)
+N("309"),
  IF(VALUE(LEFT($A90,3))=310,VLOOKUP(VALUE(MID($B90,2,1)),_310_Table2,MATCH(MID($B90,1,1),_310_Table2_ColumnLookup,0),FALSE)
+N("310"),
  IF(AND(VALUE(LEFT($A90,3))=311,LEN($I90)=4),VLOOKUP($I90,_311_Table2,MATCH($B90,_311_Table2_ColumnLookup,0),FALSE),
  IF(AND(VALUE(LEFT($A90,3))=311,OR($B90="I2",$B90="J2",$B90="K2",$B90="L2")),VLOOKUP('311'!$G$58,_311_Table2,MATCH(MID($B90,1,1),_311_Table2_ColumnLookup,0),FALSE),
  IF(AND(VALUE(LEFT($A90,3))=311,RIGHT($B90,5)="Total"),VLOOKUP('311'!$G$59,_311_Table2,MATCH(MID($B90,1,1),_311_Table2_ColumnLookup,0),FALSE),
  IF(VALUE(LEFT($A90,3))=311,VLOOKUP(VALUE(MID($B90,2,1)),_311_Table2,MATCH(MID($B90,1,1),_311_Table2_ColumnLookup,0),FALSE)
+N("311"),
  IF(AND(VALUE(LEFT($A90,3))=312,LEFT($G90,10)="Unincepted",$B90="G "),VLOOKUP(" ULO",_312_Table2,MATCH('312'!$N$16,_312_Table2_ColumnLookup,0),FALSE),
  IF(AND(VALUE(LEFT($A90,3))=312,LEFT($G90,10)="Unincepted",$B90="O "),VLOOKUP(" ULO",_312_Table2,MATCH('312'!$V$16,_312_Table2_ColumnLookup,0),FALSE),
  IF(AND(VALUE(LEFT($A90,3))=312,LEFT($G90,10)="Unincepted",$B90="Q "),VLOOKUP(" ULO",_312_Table2,MATCH('312'!$X$16,_312_Table2_ColumnLookup,0),FALSE),
  IF(AND(VALUE(LEFT($A90,3))=312,LEFT($G90,10)="Unincepted"),VLOOKUP(" ULO",_312_Table2,MATCH(LEFT($B90,1),_312_Table2_ColumnLookup,0),FALSE),
  IF(AND(VALUE(LEFT($A90,3))=312,LEFT($G90,5)="Total",$B90="G "),VLOOKUP('312'!$F$80,_312_Table2,MATCH('312'!$N$16,_312_Table2_ColumnLookup,0),FALSE),
  IF(AND(VALUE(LEFT($A90,3))=312,LEFT($G90,5)="Total",$B90="O "),VLOOKUP('312'!$F$80,_312_Table2,MATCH('312'!$V$16,_312_Table2_ColumnLookup,0),FALSE),
  IF(AND(VALUE(LEFT($A90,3))=312,LEFT($G90,5)="Total",$B90="Q "),VLOOKUP('312'!$F$80,_312_Table2,MATCH('312'!$X$16,_312_Table2_ColumnLookup,0),FALSE),
  IF(AND(VALUE(LEFT($A90,3))=312,LEFT($G90,5)="Total"),VLOOKUP('312'!$F$80,_312_Table2,MATCH(LEFT($B90,1),_312_Table2_ColumnLookup,0),FALSE),
  IF(AND(VALUE(LEFT($A90,3))=312,LEN($I90)=4,$B90="G"),VLOOKUP($I90,_312_Table2,MATCH('312'!$N$16,_312_Table2_ColumnLookup,0),FALSE),
  IF(AND(VALUE(LEFT($A90,3))=312,LEN($I90)=4,$B90="O"),VLOOKUP($I90,_312_Table2,MATCH('312'!$V$16,_312_Table2_ColumnLookup,0),FALSE),
  IF(AND(VALUE(LEFT($A90,3))=312,LEN($I90)=4,$B90="Q"),VLOOKUP($I90,_312_Table2,MATCH('312'!$X$16,_312_Table2_ColumnLookup,0),FALSE),
  IF(AND(VALUE(LEFT($A90,3))=312,LEN($I90)=4),VLOOKUP($I90,_312_Table2,MATCH(LEFT($B90,1),_312_Table2_ColumnLookup,0),FALSE)
+N("312"),
  IF(VALUE(LEFT($A90,3))=313,VLOOKUP(VALUE(MID($B90,2,1)),_313_Table2,MATCH(MID($B90,1,1),_313_Table2_ColumnLookup,0),FALSE)
+N("313"),
  IF(AND(VALUE(LEFT($A90,3))=314,LEN($B90)=3),VLOOKUP(VALUE(MID($B90,2,2)),_314_Table2,MATCH(MID($B90,1,1),_314_Table2_ColumnLookup,0),FALSE),
  IF(VALUE(LEFT($A90,3))=314,VLOOKUP(VALUE(MID($B90,2,1)),_314_Table2,MATCH(MID($B90,1,1),_314_Table2_ColumnLookup,0),FALSE)
+N("314"),
""))))))))))))))))))))))))</f>
        <v>0</v>
      </c>
      <c r="F90" s="238" t="e">
        <f>IF(AND(VALUE(LEFT($A90,3))=309,LEN($B90)=3),VLOOKUP(VALUE(MID($B90,2,2)),_309_Table3,MATCH(MID($B90,1,1),_309_Table3_ColumnLookup,0),FALSE),
  IF($C90="309 LCR SummaryA",OneYearSCR,IF($C90="309 LCR SummaryB",UltimateSCR,IF(VALUE(LEFT($A90,3))=309,VLOOKUP(VALUE(MID($B90,2,1)),_309_Table3,MATCH(MID($B90,1,1),_309_Table3_ColumnLookup,0),FALSE)
+N("309"),
  IF(VALUE(LEFT($A90,3))=310,VLOOKUP(VALUE(MID($B90,2,1)),_310_Table3,MATCH(MID($B90,1,1),_310_Table3_ColumnLookup,0),FALSE)
+N("310"),
  IF(AND(VALUE(LEFT($A90,3))=311,LEN($I90)=4),VLOOKUP($I90,_311_Table3,MATCH($B90,_311_Table3_ColumnLookup,0),FALSE),
  IF(AND(VALUE(LEFT($A90,3))=311,OR($B90="I2",$B90="J2",$B90="K2",$B90="L2")),VLOOKUP('311'!$G$58,_311_Table3,MATCH(MID($B90,1,1),_311_Table3_ColumnLookup,0),FALSE),
  IF(AND(VALUE(LEFT($A90,3))=311,RIGHT($B90,5)="Total"),VLOOKUP('311'!$G$59,_311_Table3,MATCH(MID($B90,1,1),_311_Table3_ColumnLookup,0),FALSE),
  IF(VALUE(LEFT($A90,3))=311,VLOOKUP(VALUE(MID($B90,2,1)),_311_Table3,MATCH(MID($B90,1,1),_311_Table3_ColumnLookup,0),FALSE)
+N("311"),
  IF(AND(VALUE(LEFT($A90,3))=312,LEFT($G90,10)="Unincepted",$B90="G "),VLOOKUP(" ULO",_312_Table3,MATCH('312'!$N$16,_312_Table3_ColumnLookup,0),FALSE),
  IF(AND(VALUE(LEFT($A90,3))=312,LEFT($G90,10)="Unincepted",$B90="O "),VLOOKUP(" ULO",_312_Table3,MATCH('312'!$V$16,_312_Table3_ColumnLookup,0),FALSE),
  IF(AND(VALUE(LEFT($A90,3))=312,LEFT($G90,10)="Unincepted",$B90="Q "),VLOOKUP(" ULO",_312_Table3,MATCH('312'!$X$16,_312_Table3_ColumnLookup,0),FALSE),
  IF(AND(VALUE(LEFT($A90,3))=312,LEFT($G90,10)="Unincepted"),VLOOKUP(" ULO",_312_Table3,MATCH(LEFT($B90,1),_312_Table3_ColumnLookup,0),FALSE),
  IF(AND(VALUE(LEFT($A90,3))=312,LEFT($G90,5)="Total",$B90="G "),VLOOKUP('312'!$F$80,_312_Table3,MATCH('312'!$N$16,_312_Table3_ColumnLookup,0),FALSE),
  IF(AND(VALUE(LEFT($A90,3))=312,LEFT($G90,5)="Total",$B90="O "),VLOOKUP('312'!$F$80,_312_Table3,MATCH('312'!$V$16,_312_Table3_ColumnLookup,0),FALSE),
  IF(AND(VALUE(LEFT($A90,3))=312,LEFT($G90,5)="Total",$B90="Q "),VLOOKUP('312'!$F$80,_312_Table3,MATCH('312'!$X$16,_312_Table3_ColumnLookup,0),FALSE),
  IF(AND(VALUE(LEFT($A90,3))=312,LEFT($G90,5)="Total"),VLOOKUP('312'!$F$80,_312_Table3,MATCH(LEFT($B90,1),_312_Table3_ColumnLookup,0),FALSE),
  IF(AND(VALUE(LEFT($A90,3))=312,LEN($I90)=4,$B90="G"),VLOOKUP($I90,_312_Table3,MATCH('312'!$N$16,_312_Table3_ColumnLookup,0),FALSE),
  IF(AND(VALUE(LEFT($A90,3))=312,LEN($I90)=4,$B90="O"),VLOOKUP($I90,_312_Table3,MATCH('312'!$V$16,_312_Table3_ColumnLookup,0),FALSE),
  IF(AND(VALUE(LEFT($A90,3))=312,LEN($I90)=4,$B90="Q"),VLOOKUP($I90,_312_Table3,MATCH('312'!$X$16,_312_Table3_ColumnLookup,0),FALSE),
  IF(AND(VALUE(LEFT($A90,3))=312,LEN($I90)=4),VLOOKUP($I90,_312_Table3,MATCH(LEFT($B90,1),_312_Table3_ColumnLookup,0),FALSE)
+N("312"),
  IF(VALUE(LEFT($A90,3))=313,VLOOKUP(VALUE(MID($B90,2,1)),_313_Table3,MATCH(MID($B90,1,1),_313_Table3_ColumnLookup,0),FALSE)
+N("313"),
  IF(AND(VALUE(LEFT($A90,3))=314,LEN($B90)=3),VLOOKUP(VALUE(MID($B90,2,2)),_314_Table3,MATCH(MID($B90,1,1),_314_Table3_ColumnLookup,0),FALSE),
  IF(VALUE(LEFT($A90,3))=314,VLOOKUP(VALUE(MID($B90,2,1)),_314_Table3,MATCH(MID($B90,1,1),_314_Table3_ColumnLookup,0),FALSE)
+N("314"),
""))))))))))))))))))))))))</f>
        <v>#NAME?</v>
      </c>
      <c r="G90" s="266" t="s">
        <v>1110</v>
      </c>
      <c r="H90" s="321">
        <f ca="1">IFERROR(
IF(ISERROR($D90)=FALSE,$D90,IF(ISERROR($E90)=FALSE,$E90,IF(ISERROR($F90)=FALSE,$F90
+N("012 checkboxes"),
IF(
IF(OR(LEFT($A90,9)="Syndicate",LEFT($A90,12)="NewSyndicate"),VLOOKUP($A90,'012'!$J:$ZW,MATCH("Link to button",'012'!$J$1:$ZW$1,0),0)
+N("309 checkbox"),
IF($C90="309 LCR Summary0",VLOOKUP("Notes990",'309'!$P:$ZZ,MATCH("Link to button",'309'!$P$1:$ZZ$1,0),0)
+N("313 checkboxes"),
IF($C90="313 Financial Information0LcmVsScr",IF($C90="309 LCR Summary0",VLOOKUP("LcmVsScr",'309'!$N:$ZZ,MATCH("Link to button",'309'!$N$1:$ZZ$1,0),0),
IF($C90="313 Financial Information0LcrDocAttached",IF($C90="309 LCR Summary0",VLOOKUP("LcrDocAttached",'309'!$N:$ZZ,MATCH("Link to button",'309'!$N$1:$ZZ$1,0),
0)))))))=1,TRUE,FALSE)
))),"")</f>
        <v>0</v>
      </c>
      <c r="I90" s="266">
        <v>1992</v>
      </c>
    </row>
    <row r="91" spans="1:9" s="266" customFormat="1">
      <c r="A91" s="237" t="str">
        <f>VLOOKUP($G91,CSVLookups!$B:$R,MATCH(A$1,CSVLookups!$B$1:$R$1,0),FALSE)</f>
        <v>311 Claims Distributions</v>
      </c>
      <c r="B91" s="237" t="str">
        <f>VLOOKUP($G91,CSVLookups!$B:$R,MATCH(B$1,CSVLookups!$B$1:$R$1,0),FALSE)</f>
        <v>J</v>
      </c>
      <c r="C91" s="238" t="str">
        <f t="shared" si="2"/>
        <v>311 Claims DistributionsJ1992Adjustments</v>
      </c>
      <c r="D91" s="238" t="e">
        <f>IF(AND(VALUE(LEFT($A91,3))=309,LEN($B91)=3),VLOOKUP(VALUE(MID($B91,2,2)),_309_Table1,MATCH(MID($B91,1,1),_309_Table1_ColumnLookup,0),FALSE),
  IF($C91="309 LCR SummaryA",OneYearSCR,IF($C91="309 LCR SummaryB",UltimateSCR,IF(VALUE(LEFT($A91,3))=309,VLOOKUP(VALUE(MID($B91,2,1)),_309_Table1,MATCH(MID($B91,1,1),_309_Table1_ColumnLookup,0),FALSE)
+N("309"),
  IF(VALUE(LEFT($A91,3))=310,VLOOKUP(VALUE(MID($B91,2,1)),_310_Table1,MATCH(MID($B91,1,1),_310_Table1_ColumnLookup,0),FALSE)
+N("310"),
  IF(AND(VALUE(LEFT($A91,3))=311,LEN($I91)=4),VLOOKUP($I91,_311_Table1,MATCH($B91,_311_Table1_ColumnLookup,0),FALSE),
  IF(AND(VALUE(LEFT($A91,3))=311,OR($B91="I2",$B91="J2",$B91="K2",$B91="L2")),VLOOKUP('311'!$G$58,_311_Table1,MATCH(MID($B91,1,1),_311_Table1_ColumnLookup,0),FALSE),
  IF(AND(VALUE(LEFT($A91,3))=311,RIGHT($B91,5)="Total"),VLOOKUP('311'!$G$59,_311_Table1,MATCH(MID($B91,1,1),_311_Table1_ColumnLookup,0),FALSE),
  IF(VALUE(LEFT($A91,3))=311,VLOOKUP(VALUE(MID($B91,2,1)),_311_Table1,MATCH(MID($B91,1,1),_311_Table1_ColumnLookup,0),FALSE)
+N("311"),
  IF(AND(VALUE(LEFT($A91,3))=312,LEFT($G91,10)="Unincepted",$B91="G "),VLOOKUP(" ULO",_312_Table1,MATCH('312'!$N$16,_312_Table1_ColumnLookup,0),FALSE),
  IF(AND(VALUE(LEFT($A91,3))=312,LEFT($G91,10)="Unincepted",$B91="O "),VLOOKUP(" ULO",_312_Table1,MATCH('312'!$V$16,_312_Table1_ColumnLookup,0),FALSE),
  IF(AND(VALUE(LEFT($A91,3))=312,LEFT($G91,10)="Unincepted",$B91="Q "),VLOOKUP(" ULO",_312_Table1,MATCH('312'!$X$16,_312_Table1_ColumnLookup,0),FALSE),
  IF(AND(VALUE(LEFT($A91,3))=312,LEFT($G91,10)="Unincepted"),VLOOKUP(" ULO",_312_Table1,MATCH(LEFT($B91,1),_312_Table1_ColumnLookup,0),FALSE),
  IF(AND(VALUE(LEFT($A91,3))=312,LEFT($G91,5)="Total",$B91="G "),VLOOKUP('312'!$F$80,_312_Table1,MATCH('312'!$N$16,_312_Table1_ColumnLookup,0),FALSE),
  IF(AND(VALUE(LEFT($A91,3))=312,LEFT($G91,5)="Total",$B91="O "),VLOOKUP('312'!$F$80,_312_Table1,MATCH('312'!$V$16,_312_Table1_ColumnLookup,0),FALSE),
  IF(AND(VALUE(LEFT($A91,3))=312,LEFT($G91,5)="Total",$B91="Q "),VLOOKUP('312'!$F$80,_312_Table1,MATCH('312'!$X$16,_312_Table1_ColumnLookup,0),FALSE),
  IF(AND(VALUE(LEFT($A91,3))=312,LEFT($G91,5)="Total"),VLOOKUP('312'!$F$80,_312_Table1,MATCH(LEFT($B91,1),_312_Table1_ColumnLookup,0),FALSE),
  IF(AND(VALUE(LEFT($A91,3))=312,LEN($I91)=4,$B91="G"),VLOOKUP($I91,_312_Table1,MATCH('312'!$N$16,_312_Table1_ColumnLookup,0),FALSE),
  IF(AND(VALUE(LEFT($A91,3))=312,LEN($I91)=4,$B91="O"),VLOOKUP($I91,_312_Table1,MATCH('312'!$V$16,_312_Table1_ColumnLookup,0),FALSE),
  IF(AND(VALUE(LEFT($A91,3))=312,LEN($I91)=4,$B91="Q"),VLOOKUP($I91,_312_Table1,MATCH('312'!$X$16,_312_Table1_ColumnLookup,0),FALSE),
  IF(AND(VALUE(LEFT($A91,3))=312,LEN($I91)=4),VLOOKUP($I91,_312_Table1,MATCH(LEFT($B91,1),_312_Table1_ColumnLookup,0),FALSE)
+N("312"),
  IF(VALUE(LEFT($A91,3))=313,VLOOKUP(VALUE(MID($B91,2,1)),_313_Table1,MATCH(MID($B91,1,1),_313_Table1_ColumnLookup,0),FALSE)
+N("313"),
  IF(AND(VALUE(LEFT($A91,3))=314,LEN($B91)=3),VLOOKUP(VALUE(MID($B91,2,2)),_314_Table1,MATCH(MID($B91,1,1),_314_Table1_ColumnLookup,0),FALSE),
  IF(VALUE(LEFT($A91,3))=314,VLOOKUP(VALUE(MID($B91,2,1)),_314_Table1,MATCH(MID($B91,1,1),_314_Table1_ColumnLookup,0),FALSE)
+N("314"),
""))))))))))))))))))))))))</f>
        <v>#N/A</v>
      </c>
      <c r="E91" s="238">
        <f>IF(AND(VALUE(LEFT($A91,3))=309,LEN($B91)=3),VLOOKUP(VALUE(MID($B91,2,2)),_309_Table2,MATCH(MID($B91,1,1),_309_Table2_ColumnLookup,0),FALSE),
  IF($C91="309 LCR SummaryA",OneYearSCR,IF($C91="309 LCR SummaryB",UltimateSCR,IF(VALUE(LEFT($A91,3))=309,VLOOKUP(VALUE(MID($B91,2,1)),_309_Table2,MATCH(MID($B91,1,1),_309_Table2_ColumnLookup,0),FALSE)
+N("309"),
  IF(VALUE(LEFT($A91,3))=310,VLOOKUP(VALUE(MID($B91,2,1)),_310_Table2,MATCH(MID($B91,1,1),_310_Table2_ColumnLookup,0),FALSE)
+N("310"),
  IF(AND(VALUE(LEFT($A91,3))=311,LEN($I91)=4),VLOOKUP($I91,_311_Table2,MATCH($B91,_311_Table2_ColumnLookup,0),FALSE),
  IF(AND(VALUE(LEFT($A91,3))=311,OR($B91="I2",$B91="J2",$B91="K2",$B91="L2")),VLOOKUP('311'!$G$58,_311_Table2,MATCH(MID($B91,1,1),_311_Table2_ColumnLookup,0),FALSE),
  IF(AND(VALUE(LEFT($A91,3))=311,RIGHT($B91,5)="Total"),VLOOKUP('311'!$G$59,_311_Table2,MATCH(MID($B91,1,1),_311_Table2_ColumnLookup,0),FALSE),
  IF(VALUE(LEFT($A91,3))=311,VLOOKUP(VALUE(MID($B91,2,1)),_311_Table2,MATCH(MID($B91,1,1),_311_Table2_ColumnLookup,0),FALSE)
+N("311"),
  IF(AND(VALUE(LEFT($A91,3))=312,LEFT($G91,10)="Unincepted",$B91="G "),VLOOKUP(" ULO",_312_Table2,MATCH('312'!$N$16,_312_Table2_ColumnLookup,0),FALSE),
  IF(AND(VALUE(LEFT($A91,3))=312,LEFT($G91,10)="Unincepted",$B91="O "),VLOOKUP(" ULO",_312_Table2,MATCH('312'!$V$16,_312_Table2_ColumnLookup,0),FALSE),
  IF(AND(VALUE(LEFT($A91,3))=312,LEFT($G91,10)="Unincepted",$B91="Q "),VLOOKUP(" ULO",_312_Table2,MATCH('312'!$X$16,_312_Table2_ColumnLookup,0),FALSE),
  IF(AND(VALUE(LEFT($A91,3))=312,LEFT($G91,10)="Unincepted"),VLOOKUP(" ULO",_312_Table2,MATCH(LEFT($B91,1),_312_Table2_ColumnLookup,0),FALSE),
  IF(AND(VALUE(LEFT($A91,3))=312,LEFT($G91,5)="Total",$B91="G "),VLOOKUP('312'!$F$80,_312_Table2,MATCH('312'!$N$16,_312_Table2_ColumnLookup,0),FALSE),
  IF(AND(VALUE(LEFT($A91,3))=312,LEFT($G91,5)="Total",$B91="O "),VLOOKUP('312'!$F$80,_312_Table2,MATCH('312'!$V$16,_312_Table2_ColumnLookup,0),FALSE),
  IF(AND(VALUE(LEFT($A91,3))=312,LEFT($G91,5)="Total",$B91="Q "),VLOOKUP('312'!$F$80,_312_Table2,MATCH('312'!$X$16,_312_Table2_ColumnLookup,0),FALSE),
  IF(AND(VALUE(LEFT($A91,3))=312,LEFT($G91,5)="Total"),VLOOKUP('312'!$F$80,_312_Table2,MATCH(LEFT($B91,1),_312_Table2_ColumnLookup,0),FALSE),
  IF(AND(VALUE(LEFT($A91,3))=312,LEN($I91)=4,$B91="G"),VLOOKUP($I91,_312_Table2,MATCH('312'!$N$16,_312_Table2_ColumnLookup,0),FALSE),
  IF(AND(VALUE(LEFT($A91,3))=312,LEN($I91)=4,$B91="O"),VLOOKUP($I91,_312_Table2,MATCH('312'!$V$16,_312_Table2_ColumnLookup,0),FALSE),
  IF(AND(VALUE(LEFT($A91,3))=312,LEN($I91)=4,$B91="Q"),VLOOKUP($I91,_312_Table2,MATCH('312'!$X$16,_312_Table2_ColumnLookup,0),FALSE),
  IF(AND(VALUE(LEFT($A91,3))=312,LEN($I91)=4),VLOOKUP($I91,_312_Table2,MATCH(LEFT($B91,1),_312_Table2_ColumnLookup,0),FALSE)
+N("312"),
  IF(VALUE(LEFT($A91,3))=313,VLOOKUP(VALUE(MID($B91,2,1)),_313_Table2,MATCH(MID($B91,1,1),_313_Table2_ColumnLookup,0),FALSE)
+N("313"),
  IF(AND(VALUE(LEFT($A91,3))=314,LEN($B91)=3),VLOOKUP(VALUE(MID($B91,2,2)),_314_Table2,MATCH(MID($B91,1,1),_314_Table2_ColumnLookup,0),FALSE),
  IF(VALUE(LEFT($A91,3))=314,VLOOKUP(VALUE(MID($B91,2,1)),_314_Table2,MATCH(MID($B91,1,1),_314_Table2_ColumnLookup,0),FALSE)
+N("314"),
""))))))))))))))))))))))))</f>
        <v>0</v>
      </c>
      <c r="F91" s="238" t="e">
        <f>IF(AND(VALUE(LEFT($A91,3))=309,LEN($B91)=3),VLOOKUP(VALUE(MID($B91,2,2)),_309_Table3,MATCH(MID($B91,1,1),_309_Table3_ColumnLookup,0),FALSE),
  IF($C91="309 LCR SummaryA",OneYearSCR,IF($C91="309 LCR SummaryB",UltimateSCR,IF(VALUE(LEFT($A91,3))=309,VLOOKUP(VALUE(MID($B91,2,1)),_309_Table3,MATCH(MID($B91,1,1),_309_Table3_ColumnLookup,0),FALSE)
+N("309"),
  IF(VALUE(LEFT($A91,3))=310,VLOOKUP(VALUE(MID($B91,2,1)),_310_Table3,MATCH(MID($B91,1,1),_310_Table3_ColumnLookup,0),FALSE)
+N("310"),
  IF(AND(VALUE(LEFT($A91,3))=311,LEN($I91)=4),VLOOKUP($I91,_311_Table3,MATCH($B91,_311_Table3_ColumnLookup,0),FALSE),
  IF(AND(VALUE(LEFT($A91,3))=311,OR($B91="I2",$B91="J2",$B91="K2",$B91="L2")),VLOOKUP('311'!$G$58,_311_Table3,MATCH(MID($B91,1,1),_311_Table3_ColumnLookup,0),FALSE),
  IF(AND(VALUE(LEFT($A91,3))=311,RIGHT($B91,5)="Total"),VLOOKUP('311'!$G$59,_311_Table3,MATCH(MID($B91,1,1),_311_Table3_ColumnLookup,0),FALSE),
  IF(VALUE(LEFT($A91,3))=311,VLOOKUP(VALUE(MID($B91,2,1)),_311_Table3,MATCH(MID($B91,1,1),_311_Table3_ColumnLookup,0),FALSE)
+N("311"),
  IF(AND(VALUE(LEFT($A91,3))=312,LEFT($G91,10)="Unincepted",$B91="G "),VLOOKUP(" ULO",_312_Table3,MATCH('312'!$N$16,_312_Table3_ColumnLookup,0),FALSE),
  IF(AND(VALUE(LEFT($A91,3))=312,LEFT($G91,10)="Unincepted",$B91="O "),VLOOKUP(" ULO",_312_Table3,MATCH('312'!$V$16,_312_Table3_ColumnLookup,0),FALSE),
  IF(AND(VALUE(LEFT($A91,3))=312,LEFT($G91,10)="Unincepted",$B91="Q "),VLOOKUP(" ULO",_312_Table3,MATCH('312'!$X$16,_312_Table3_ColumnLookup,0),FALSE),
  IF(AND(VALUE(LEFT($A91,3))=312,LEFT($G91,10)="Unincepted"),VLOOKUP(" ULO",_312_Table3,MATCH(LEFT($B91,1),_312_Table3_ColumnLookup,0),FALSE),
  IF(AND(VALUE(LEFT($A91,3))=312,LEFT($G91,5)="Total",$B91="G "),VLOOKUP('312'!$F$80,_312_Table3,MATCH('312'!$N$16,_312_Table3_ColumnLookup,0),FALSE),
  IF(AND(VALUE(LEFT($A91,3))=312,LEFT($G91,5)="Total",$B91="O "),VLOOKUP('312'!$F$80,_312_Table3,MATCH('312'!$V$16,_312_Table3_ColumnLookup,0),FALSE),
  IF(AND(VALUE(LEFT($A91,3))=312,LEFT($G91,5)="Total",$B91="Q "),VLOOKUP('312'!$F$80,_312_Table3,MATCH('312'!$X$16,_312_Table3_ColumnLookup,0),FALSE),
  IF(AND(VALUE(LEFT($A91,3))=312,LEFT($G91,5)="Total"),VLOOKUP('312'!$F$80,_312_Table3,MATCH(LEFT($B91,1),_312_Table3_ColumnLookup,0),FALSE),
  IF(AND(VALUE(LEFT($A91,3))=312,LEN($I91)=4,$B91="G"),VLOOKUP($I91,_312_Table3,MATCH('312'!$N$16,_312_Table3_ColumnLookup,0),FALSE),
  IF(AND(VALUE(LEFT($A91,3))=312,LEN($I91)=4,$B91="O"),VLOOKUP($I91,_312_Table3,MATCH('312'!$V$16,_312_Table3_ColumnLookup,0),FALSE),
  IF(AND(VALUE(LEFT($A91,3))=312,LEN($I91)=4,$B91="Q"),VLOOKUP($I91,_312_Table3,MATCH('312'!$X$16,_312_Table3_ColumnLookup,0),FALSE),
  IF(AND(VALUE(LEFT($A91,3))=312,LEN($I91)=4),VLOOKUP($I91,_312_Table3,MATCH(LEFT($B91,1),_312_Table3_ColumnLookup,0),FALSE)
+N("312"),
  IF(VALUE(LEFT($A91,3))=313,VLOOKUP(VALUE(MID($B91,2,1)),_313_Table3,MATCH(MID($B91,1,1),_313_Table3_ColumnLookup,0),FALSE)
+N("313"),
  IF(AND(VALUE(LEFT($A91,3))=314,LEN($B91)=3),VLOOKUP(VALUE(MID($B91,2,2)),_314_Table3,MATCH(MID($B91,1,1),_314_Table3_ColumnLookup,0),FALSE),
  IF(VALUE(LEFT($A91,3))=314,VLOOKUP(VALUE(MID($B91,2,1)),_314_Table3,MATCH(MID($B91,1,1),_314_Table3_ColumnLookup,0),FALSE)
+N("314"),
""))))))))))))))))))))))))</f>
        <v>#NAME?</v>
      </c>
      <c r="G91" s="266" t="s">
        <v>1111</v>
      </c>
      <c r="H91" s="321">
        <f>IFERROR(
IF(ISERROR($D91)=FALSE,$D91,IF(ISERROR($E91)=FALSE,$E91,IF(ISERROR($F91)=FALSE,$F91
+N("012 checkboxes"),
IF(
IF(OR(LEFT($A91,9)="Syndicate",LEFT($A91,12)="NewSyndicate"),VLOOKUP($A91,'012'!$J:$ZW,MATCH("Link to button",'012'!$J$1:$ZW$1,0),0)
+N("309 checkbox"),
IF($C91="309 LCR Summary0",VLOOKUP("Notes990",'309'!$P:$ZZ,MATCH("Link to button",'309'!$P$1:$ZZ$1,0),0)
+N("313 checkboxes"),
IF($C91="313 Financial Information0LcmVsScr",IF($C91="309 LCR Summary0",VLOOKUP("LcmVsScr",'309'!$N:$ZZ,MATCH("Link to button",'309'!$N$1:$ZZ$1,0),0),
IF($C91="313 Financial Information0LcrDocAttached",IF($C91="309 LCR Summary0",VLOOKUP("LcrDocAttached",'309'!$N:$ZZ,MATCH("Link to button",'309'!$N$1:$ZZ$1,0),
0)))))))=1,TRUE,FALSE)
))),"")</f>
        <v>0</v>
      </c>
      <c r="I91" s="266">
        <v>1992</v>
      </c>
    </row>
    <row r="92" spans="1:9" s="266" customFormat="1">
      <c r="A92" s="237" t="str">
        <f>VLOOKUP($G92,CSVLookups!$B:$R,MATCH(A$1,CSVLookups!$B$1:$R$1,0),FALSE)</f>
        <v>311 Claims Distributions</v>
      </c>
      <c r="B92" s="237" t="str">
        <f>VLOOKUP($G92,CSVLookups!$B:$R,MATCH(B$1,CSVLookups!$B$1:$R$1,0),FALSE)</f>
        <v>K</v>
      </c>
      <c r="C92" s="238" t="str">
        <f t="shared" si="2"/>
        <v>311 Claims DistributionsK1992New Business</v>
      </c>
      <c r="D92" s="238" t="e">
        <f>IF(AND(VALUE(LEFT($A92,3))=309,LEN($B92)=3),VLOOKUP(VALUE(MID($B92,2,2)),_309_Table1,MATCH(MID($B92,1,1),_309_Table1_ColumnLookup,0),FALSE),
  IF($C92="309 LCR SummaryA",OneYearSCR,IF($C92="309 LCR SummaryB",UltimateSCR,IF(VALUE(LEFT($A92,3))=309,VLOOKUP(VALUE(MID($B92,2,1)),_309_Table1,MATCH(MID($B92,1,1),_309_Table1_ColumnLookup,0),FALSE)
+N("309"),
  IF(VALUE(LEFT($A92,3))=310,VLOOKUP(VALUE(MID($B92,2,1)),_310_Table1,MATCH(MID($B92,1,1),_310_Table1_ColumnLookup,0),FALSE)
+N("310"),
  IF(AND(VALUE(LEFT($A92,3))=311,LEN($I92)=4),VLOOKUP($I92,_311_Table1,MATCH($B92,_311_Table1_ColumnLookup,0),FALSE),
  IF(AND(VALUE(LEFT($A92,3))=311,OR($B92="I2",$B92="J2",$B92="K2",$B92="L2")),VLOOKUP('311'!$G$58,_311_Table1,MATCH(MID($B92,1,1),_311_Table1_ColumnLookup,0),FALSE),
  IF(AND(VALUE(LEFT($A92,3))=311,RIGHT($B92,5)="Total"),VLOOKUP('311'!$G$59,_311_Table1,MATCH(MID($B92,1,1),_311_Table1_ColumnLookup,0),FALSE),
  IF(VALUE(LEFT($A92,3))=311,VLOOKUP(VALUE(MID($B92,2,1)),_311_Table1,MATCH(MID($B92,1,1),_311_Table1_ColumnLookup,0),FALSE)
+N("311"),
  IF(AND(VALUE(LEFT($A92,3))=312,LEFT($G92,10)="Unincepted",$B92="G "),VLOOKUP(" ULO",_312_Table1,MATCH('312'!$N$16,_312_Table1_ColumnLookup,0),FALSE),
  IF(AND(VALUE(LEFT($A92,3))=312,LEFT($G92,10)="Unincepted",$B92="O "),VLOOKUP(" ULO",_312_Table1,MATCH('312'!$V$16,_312_Table1_ColumnLookup,0),FALSE),
  IF(AND(VALUE(LEFT($A92,3))=312,LEFT($G92,10)="Unincepted",$B92="Q "),VLOOKUP(" ULO",_312_Table1,MATCH('312'!$X$16,_312_Table1_ColumnLookup,0),FALSE),
  IF(AND(VALUE(LEFT($A92,3))=312,LEFT($G92,10)="Unincepted"),VLOOKUP(" ULO",_312_Table1,MATCH(LEFT($B92,1),_312_Table1_ColumnLookup,0),FALSE),
  IF(AND(VALUE(LEFT($A92,3))=312,LEFT($G92,5)="Total",$B92="G "),VLOOKUP('312'!$F$80,_312_Table1,MATCH('312'!$N$16,_312_Table1_ColumnLookup,0),FALSE),
  IF(AND(VALUE(LEFT($A92,3))=312,LEFT($G92,5)="Total",$B92="O "),VLOOKUP('312'!$F$80,_312_Table1,MATCH('312'!$V$16,_312_Table1_ColumnLookup,0),FALSE),
  IF(AND(VALUE(LEFT($A92,3))=312,LEFT($G92,5)="Total",$B92="Q "),VLOOKUP('312'!$F$80,_312_Table1,MATCH('312'!$X$16,_312_Table1_ColumnLookup,0),FALSE),
  IF(AND(VALUE(LEFT($A92,3))=312,LEFT($G92,5)="Total"),VLOOKUP('312'!$F$80,_312_Table1,MATCH(LEFT($B92,1),_312_Table1_ColumnLookup,0),FALSE),
  IF(AND(VALUE(LEFT($A92,3))=312,LEN($I92)=4,$B92="G"),VLOOKUP($I92,_312_Table1,MATCH('312'!$N$16,_312_Table1_ColumnLookup,0),FALSE),
  IF(AND(VALUE(LEFT($A92,3))=312,LEN($I92)=4,$B92="O"),VLOOKUP($I92,_312_Table1,MATCH('312'!$V$16,_312_Table1_ColumnLookup,0),FALSE),
  IF(AND(VALUE(LEFT($A92,3))=312,LEN($I92)=4,$B92="Q"),VLOOKUP($I92,_312_Table1,MATCH('312'!$X$16,_312_Table1_ColumnLookup,0),FALSE),
  IF(AND(VALUE(LEFT($A92,3))=312,LEN($I92)=4),VLOOKUP($I92,_312_Table1,MATCH(LEFT($B92,1),_312_Table1_ColumnLookup,0),FALSE)
+N("312"),
  IF(VALUE(LEFT($A92,3))=313,VLOOKUP(VALUE(MID($B92,2,1)),_313_Table1,MATCH(MID($B92,1,1),_313_Table1_ColumnLookup,0),FALSE)
+N("313"),
  IF(AND(VALUE(LEFT($A92,3))=314,LEN($B92)=3),VLOOKUP(VALUE(MID($B92,2,2)),_314_Table1,MATCH(MID($B92,1,1),_314_Table1_ColumnLookup,0),FALSE),
  IF(VALUE(LEFT($A92,3))=314,VLOOKUP(VALUE(MID($B92,2,1)),_314_Table1,MATCH(MID($B92,1,1),_314_Table1_ColumnLookup,0),FALSE)
+N("314"),
""))))))))))))))))))))))))</f>
        <v>#N/A</v>
      </c>
      <c r="E92" s="238">
        <f>IF(AND(VALUE(LEFT($A92,3))=309,LEN($B92)=3),VLOOKUP(VALUE(MID($B92,2,2)),_309_Table2,MATCH(MID($B92,1,1),_309_Table2_ColumnLookup,0),FALSE),
  IF($C92="309 LCR SummaryA",OneYearSCR,IF($C92="309 LCR SummaryB",UltimateSCR,IF(VALUE(LEFT($A92,3))=309,VLOOKUP(VALUE(MID($B92,2,1)),_309_Table2,MATCH(MID($B92,1,1),_309_Table2_ColumnLookup,0),FALSE)
+N("309"),
  IF(VALUE(LEFT($A92,3))=310,VLOOKUP(VALUE(MID($B92,2,1)),_310_Table2,MATCH(MID($B92,1,1),_310_Table2_ColumnLookup,0),FALSE)
+N("310"),
  IF(AND(VALUE(LEFT($A92,3))=311,LEN($I92)=4),VLOOKUP($I92,_311_Table2,MATCH($B92,_311_Table2_ColumnLookup,0),FALSE),
  IF(AND(VALUE(LEFT($A92,3))=311,OR($B92="I2",$B92="J2",$B92="K2",$B92="L2")),VLOOKUP('311'!$G$58,_311_Table2,MATCH(MID($B92,1,1),_311_Table2_ColumnLookup,0),FALSE),
  IF(AND(VALUE(LEFT($A92,3))=311,RIGHT($B92,5)="Total"),VLOOKUP('311'!$G$59,_311_Table2,MATCH(MID($B92,1,1),_311_Table2_ColumnLookup,0),FALSE),
  IF(VALUE(LEFT($A92,3))=311,VLOOKUP(VALUE(MID($B92,2,1)),_311_Table2,MATCH(MID($B92,1,1),_311_Table2_ColumnLookup,0),FALSE)
+N("311"),
  IF(AND(VALUE(LEFT($A92,3))=312,LEFT($G92,10)="Unincepted",$B92="G "),VLOOKUP(" ULO",_312_Table2,MATCH('312'!$N$16,_312_Table2_ColumnLookup,0),FALSE),
  IF(AND(VALUE(LEFT($A92,3))=312,LEFT($G92,10)="Unincepted",$B92="O "),VLOOKUP(" ULO",_312_Table2,MATCH('312'!$V$16,_312_Table2_ColumnLookup,0),FALSE),
  IF(AND(VALUE(LEFT($A92,3))=312,LEFT($G92,10)="Unincepted",$B92="Q "),VLOOKUP(" ULO",_312_Table2,MATCH('312'!$X$16,_312_Table2_ColumnLookup,0),FALSE),
  IF(AND(VALUE(LEFT($A92,3))=312,LEFT($G92,10)="Unincepted"),VLOOKUP(" ULO",_312_Table2,MATCH(LEFT($B92,1),_312_Table2_ColumnLookup,0),FALSE),
  IF(AND(VALUE(LEFT($A92,3))=312,LEFT($G92,5)="Total",$B92="G "),VLOOKUP('312'!$F$80,_312_Table2,MATCH('312'!$N$16,_312_Table2_ColumnLookup,0),FALSE),
  IF(AND(VALUE(LEFT($A92,3))=312,LEFT($G92,5)="Total",$B92="O "),VLOOKUP('312'!$F$80,_312_Table2,MATCH('312'!$V$16,_312_Table2_ColumnLookup,0),FALSE),
  IF(AND(VALUE(LEFT($A92,3))=312,LEFT($G92,5)="Total",$B92="Q "),VLOOKUP('312'!$F$80,_312_Table2,MATCH('312'!$X$16,_312_Table2_ColumnLookup,0),FALSE),
  IF(AND(VALUE(LEFT($A92,3))=312,LEFT($G92,5)="Total"),VLOOKUP('312'!$F$80,_312_Table2,MATCH(LEFT($B92,1),_312_Table2_ColumnLookup,0),FALSE),
  IF(AND(VALUE(LEFT($A92,3))=312,LEN($I92)=4,$B92="G"),VLOOKUP($I92,_312_Table2,MATCH('312'!$N$16,_312_Table2_ColumnLookup,0),FALSE),
  IF(AND(VALUE(LEFT($A92,3))=312,LEN($I92)=4,$B92="O"),VLOOKUP($I92,_312_Table2,MATCH('312'!$V$16,_312_Table2_ColumnLookup,0),FALSE),
  IF(AND(VALUE(LEFT($A92,3))=312,LEN($I92)=4,$B92="Q"),VLOOKUP($I92,_312_Table2,MATCH('312'!$X$16,_312_Table2_ColumnLookup,0),FALSE),
  IF(AND(VALUE(LEFT($A92,3))=312,LEN($I92)=4),VLOOKUP($I92,_312_Table2,MATCH(LEFT($B92,1),_312_Table2_ColumnLookup,0),FALSE)
+N("312"),
  IF(VALUE(LEFT($A92,3))=313,VLOOKUP(VALUE(MID($B92,2,1)),_313_Table2,MATCH(MID($B92,1,1),_313_Table2_ColumnLookup,0),FALSE)
+N("313"),
  IF(AND(VALUE(LEFT($A92,3))=314,LEN($B92)=3),VLOOKUP(VALUE(MID($B92,2,2)),_314_Table2,MATCH(MID($B92,1,1),_314_Table2_ColumnLookup,0),FALSE),
  IF(VALUE(LEFT($A92,3))=314,VLOOKUP(VALUE(MID($B92,2,1)),_314_Table2,MATCH(MID($B92,1,1),_314_Table2_ColumnLookup,0),FALSE)
+N("314"),
""))))))))))))))))))))))))</f>
        <v>0</v>
      </c>
      <c r="F92" s="238" t="e">
        <f>IF(AND(VALUE(LEFT($A92,3))=309,LEN($B92)=3),VLOOKUP(VALUE(MID($B92,2,2)),_309_Table3,MATCH(MID($B92,1,1),_309_Table3_ColumnLookup,0),FALSE),
  IF($C92="309 LCR SummaryA",OneYearSCR,IF($C92="309 LCR SummaryB",UltimateSCR,IF(VALUE(LEFT($A92,3))=309,VLOOKUP(VALUE(MID($B92,2,1)),_309_Table3,MATCH(MID($B92,1,1),_309_Table3_ColumnLookup,0),FALSE)
+N("309"),
  IF(VALUE(LEFT($A92,3))=310,VLOOKUP(VALUE(MID($B92,2,1)),_310_Table3,MATCH(MID($B92,1,1),_310_Table3_ColumnLookup,0),FALSE)
+N("310"),
  IF(AND(VALUE(LEFT($A92,3))=311,LEN($I92)=4),VLOOKUP($I92,_311_Table3,MATCH($B92,_311_Table3_ColumnLookup,0),FALSE),
  IF(AND(VALUE(LEFT($A92,3))=311,OR($B92="I2",$B92="J2",$B92="K2",$B92="L2")),VLOOKUP('311'!$G$58,_311_Table3,MATCH(MID($B92,1,1),_311_Table3_ColumnLookup,0),FALSE),
  IF(AND(VALUE(LEFT($A92,3))=311,RIGHT($B92,5)="Total"),VLOOKUP('311'!$G$59,_311_Table3,MATCH(MID($B92,1,1),_311_Table3_ColumnLookup,0),FALSE),
  IF(VALUE(LEFT($A92,3))=311,VLOOKUP(VALUE(MID($B92,2,1)),_311_Table3,MATCH(MID($B92,1,1),_311_Table3_ColumnLookup,0),FALSE)
+N("311"),
  IF(AND(VALUE(LEFT($A92,3))=312,LEFT($G92,10)="Unincepted",$B92="G "),VLOOKUP(" ULO",_312_Table3,MATCH('312'!$N$16,_312_Table3_ColumnLookup,0),FALSE),
  IF(AND(VALUE(LEFT($A92,3))=312,LEFT($G92,10)="Unincepted",$B92="O "),VLOOKUP(" ULO",_312_Table3,MATCH('312'!$V$16,_312_Table3_ColumnLookup,0),FALSE),
  IF(AND(VALUE(LEFT($A92,3))=312,LEFT($G92,10)="Unincepted",$B92="Q "),VLOOKUP(" ULO",_312_Table3,MATCH('312'!$X$16,_312_Table3_ColumnLookup,0),FALSE),
  IF(AND(VALUE(LEFT($A92,3))=312,LEFT($G92,10)="Unincepted"),VLOOKUP(" ULO",_312_Table3,MATCH(LEFT($B92,1),_312_Table3_ColumnLookup,0),FALSE),
  IF(AND(VALUE(LEFT($A92,3))=312,LEFT($G92,5)="Total",$B92="G "),VLOOKUP('312'!$F$80,_312_Table3,MATCH('312'!$N$16,_312_Table3_ColumnLookup,0),FALSE),
  IF(AND(VALUE(LEFT($A92,3))=312,LEFT($G92,5)="Total",$B92="O "),VLOOKUP('312'!$F$80,_312_Table3,MATCH('312'!$V$16,_312_Table3_ColumnLookup,0),FALSE),
  IF(AND(VALUE(LEFT($A92,3))=312,LEFT($G92,5)="Total",$B92="Q "),VLOOKUP('312'!$F$80,_312_Table3,MATCH('312'!$X$16,_312_Table3_ColumnLookup,0),FALSE),
  IF(AND(VALUE(LEFT($A92,3))=312,LEFT($G92,5)="Total"),VLOOKUP('312'!$F$80,_312_Table3,MATCH(LEFT($B92,1),_312_Table3_ColumnLookup,0),FALSE),
  IF(AND(VALUE(LEFT($A92,3))=312,LEN($I92)=4,$B92="G"),VLOOKUP($I92,_312_Table3,MATCH('312'!$N$16,_312_Table3_ColumnLookup,0),FALSE),
  IF(AND(VALUE(LEFT($A92,3))=312,LEN($I92)=4,$B92="O"),VLOOKUP($I92,_312_Table3,MATCH('312'!$V$16,_312_Table3_ColumnLookup,0),FALSE),
  IF(AND(VALUE(LEFT($A92,3))=312,LEN($I92)=4,$B92="Q"),VLOOKUP($I92,_312_Table3,MATCH('312'!$X$16,_312_Table3_ColumnLookup,0),FALSE),
  IF(AND(VALUE(LEFT($A92,3))=312,LEN($I92)=4),VLOOKUP($I92,_312_Table3,MATCH(LEFT($B92,1),_312_Table3_ColumnLookup,0),FALSE)
+N("312"),
  IF(VALUE(LEFT($A92,3))=313,VLOOKUP(VALUE(MID($B92,2,1)),_313_Table3,MATCH(MID($B92,1,1),_313_Table3_ColumnLookup,0),FALSE)
+N("313"),
  IF(AND(VALUE(LEFT($A92,3))=314,LEN($B92)=3),VLOOKUP(VALUE(MID($B92,2,2)),_314_Table3,MATCH(MID($B92,1,1),_314_Table3_ColumnLookup,0),FALSE),
  IF(VALUE(LEFT($A92,3))=314,VLOOKUP(VALUE(MID($B92,2,1)),_314_Table3,MATCH(MID($B92,1,1),_314_Table3_ColumnLookup,0),FALSE)
+N("314"),
""))))))))))))))))))))))))</f>
        <v>#NAME?</v>
      </c>
      <c r="G92" s="266" t="s">
        <v>1114</v>
      </c>
      <c r="H92" s="321">
        <f>IFERROR(
IF(ISERROR($D92)=FALSE,$D92,IF(ISERROR($E92)=FALSE,$E92,IF(ISERROR($F92)=FALSE,$F92
+N("012 checkboxes"),
IF(
IF(OR(LEFT($A92,9)="Syndicate",LEFT($A92,12)="NewSyndicate"),VLOOKUP($A92,'012'!$J:$ZW,MATCH("Link to button",'012'!$J$1:$ZW$1,0),0)
+N("309 checkbox"),
IF($C92="309 LCR Summary0",VLOOKUP("Notes990",'309'!$P:$ZZ,MATCH("Link to button",'309'!$P$1:$ZZ$1,0),0)
+N("313 checkboxes"),
IF($C92="313 Financial Information0LcmVsScr",IF($C92="309 LCR Summary0",VLOOKUP("LcmVsScr",'309'!$N:$ZZ,MATCH("Link to button",'309'!$N$1:$ZZ$1,0),0),
IF($C92="313 Financial Information0LcrDocAttached",IF($C92="309 LCR Summary0",VLOOKUP("LcrDocAttached",'309'!$N:$ZZ,MATCH("Link to button",'309'!$N$1:$ZZ$1,0),
0)))))))=1,TRUE,FALSE)
))),"")</f>
        <v>0</v>
      </c>
      <c r="I92" s="266">
        <v>1992</v>
      </c>
    </row>
    <row r="93" spans="1:9" s="266" customFormat="1">
      <c r="A93" s="237" t="str">
        <f>VLOOKUP($G93,CSVLookups!$B:$R,MATCH(A$1,CSVLookups!$B$1:$R$1,0),FALSE)</f>
        <v>311 Claims Distributions</v>
      </c>
      <c r="B93" s="237" t="str">
        <f>VLOOKUP($G93,CSVLookups!$B:$R,MATCH(B$1,CSVLookups!$B$1:$R$1,0),FALSE)</f>
        <v>L</v>
      </c>
      <c r="C93" s="238" t="str">
        <f t="shared" si="2"/>
        <v>311 Claims DistributionsL1992Total Claims</v>
      </c>
      <c r="D93" s="238" t="e">
        <f>IF(AND(VALUE(LEFT($A93,3))=309,LEN($B93)=3),VLOOKUP(VALUE(MID($B93,2,2)),_309_Table1,MATCH(MID($B93,1,1),_309_Table1_ColumnLookup,0),FALSE),
  IF($C93="309 LCR SummaryA",OneYearSCR,IF($C93="309 LCR SummaryB",UltimateSCR,IF(VALUE(LEFT($A93,3))=309,VLOOKUP(VALUE(MID($B93,2,1)),_309_Table1,MATCH(MID($B93,1,1),_309_Table1_ColumnLookup,0),FALSE)
+N("309"),
  IF(VALUE(LEFT($A93,3))=310,VLOOKUP(VALUE(MID($B93,2,1)),_310_Table1,MATCH(MID($B93,1,1),_310_Table1_ColumnLookup,0),FALSE)
+N("310"),
  IF(AND(VALUE(LEFT($A93,3))=311,LEN($I93)=4),VLOOKUP($I93,_311_Table1,MATCH($B93,_311_Table1_ColumnLookup,0),FALSE),
  IF(AND(VALUE(LEFT($A93,3))=311,OR($B93="I2",$B93="J2",$B93="K2",$B93="L2")),VLOOKUP('311'!$G$58,_311_Table1,MATCH(MID($B93,1,1),_311_Table1_ColumnLookup,0),FALSE),
  IF(AND(VALUE(LEFT($A93,3))=311,RIGHT($B93,5)="Total"),VLOOKUP('311'!$G$59,_311_Table1,MATCH(MID($B93,1,1),_311_Table1_ColumnLookup,0),FALSE),
  IF(VALUE(LEFT($A93,3))=311,VLOOKUP(VALUE(MID($B93,2,1)),_311_Table1,MATCH(MID($B93,1,1),_311_Table1_ColumnLookup,0),FALSE)
+N("311"),
  IF(AND(VALUE(LEFT($A93,3))=312,LEFT($G93,10)="Unincepted",$B93="G "),VLOOKUP(" ULO",_312_Table1,MATCH('312'!$N$16,_312_Table1_ColumnLookup,0),FALSE),
  IF(AND(VALUE(LEFT($A93,3))=312,LEFT($G93,10)="Unincepted",$B93="O "),VLOOKUP(" ULO",_312_Table1,MATCH('312'!$V$16,_312_Table1_ColumnLookup,0),FALSE),
  IF(AND(VALUE(LEFT($A93,3))=312,LEFT($G93,10)="Unincepted",$B93="Q "),VLOOKUP(" ULO",_312_Table1,MATCH('312'!$X$16,_312_Table1_ColumnLookup,0),FALSE),
  IF(AND(VALUE(LEFT($A93,3))=312,LEFT($G93,10)="Unincepted"),VLOOKUP(" ULO",_312_Table1,MATCH(LEFT($B93,1),_312_Table1_ColumnLookup,0),FALSE),
  IF(AND(VALUE(LEFT($A93,3))=312,LEFT($G93,5)="Total",$B93="G "),VLOOKUP('312'!$F$80,_312_Table1,MATCH('312'!$N$16,_312_Table1_ColumnLookup,0),FALSE),
  IF(AND(VALUE(LEFT($A93,3))=312,LEFT($G93,5)="Total",$B93="O "),VLOOKUP('312'!$F$80,_312_Table1,MATCH('312'!$V$16,_312_Table1_ColumnLookup,0),FALSE),
  IF(AND(VALUE(LEFT($A93,3))=312,LEFT($G93,5)="Total",$B93="Q "),VLOOKUP('312'!$F$80,_312_Table1,MATCH('312'!$X$16,_312_Table1_ColumnLookup,0),FALSE),
  IF(AND(VALUE(LEFT($A93,3))=312,LEFT($G93,5)="Total"),VLOOKUP('312'!$F$80,_312_Table1,MATCH(LEFT($B93,1),_312_Table1_ColumnLookup,0),FALSE),
  IF(AND(VALUE(LEFT($A93,3))=312,LEN($I93)=4,$B93="G"),VLOOKUP($I93,_312_Table1,MATCH('312'!$N$16,_312_Table1_ColumnLookup,0),FALSE),
  IF(AND(VALUE(LEFT($A93,3))=312,LEN($I93)=4,$B93="O"),VLOOKUP($I93,_312_Table1,MATCH('312'!$V$16,_312_Table1_ColumnLookup,0),FALSE),
  IF(AND(VALUE(LEFT($A93,3))=312,LEN($I93)=4,$B93="Q"),VLOOKUP($I93,_312_Table1,MATCH('312'!$X$16,_312_Table1_ColumnLookup,0),FALSE),
  IF(AND(VALUE(LEFT($A93,3))=312,LEN($I93)=4),VLOOKUP($I93,_312_Table1,MATCH(LEFT($B93,1),_312_Table1_ColumnLookup,0),FALSE)
+N("312"),
  IF(VALUE(LEFT($A93,3))=313,VLOOKUP(VALUE(MID($B93,2,1)),_313_Table1,MATCH(MID($B93,1,1),_313_Table1_ColumnLookup,0),FALSE)
+N("313"),
  IF(AND(VALUE(LEFT($A93,3))=314,LEN($B93)=3),VLOOKUP(VALUE(MID($B93,2,2)),_314_Table1,MATCH(MID($B93,1,1),_314_Table1_ColumnLookup,0),FALSE),
  IF(VALUE(LEFT($A93,3))=314,VLOOKUP(VALUE(MID($B93,2,1)),_314_Table1,MATCH(MID($B93,1,1),_314_Table1_ColumnLookup,0),FALSE)
+N("314"),
""))))))))))))))))))))))))</f>
        <v>#N/A</v>
      </c>
      <c r="E93" s="238">
        <f ca="1">IF(AND(VALUE(LEFT($A93,3))=309,LEN($B93)=3),VLOOKUP(VALUE(MID($B93,2,2)),_309_Table2,MATCH(MID($B93,1,1),_309_Table2_ColumnLookup,0),FALSE),
  IF($C93="309 LCR SummaryA",OneYearSCR,IF($C93="309 LCR SummaryB",UltimateSCR,IF(VALUE(LEFT($A93,3))=309,VLOOKUP(VALUE(MID($B93,2,1)),_309_Table2,MATCH(MID($B93,1,1),_309_Table2_ColumnLookup,0),FALSE)
+N("309"),
  IF(VALUE(LEFT($A93,3))=310,VLOOKUP(VALUE(MID($B93,2,1)),_310_Table2,MATCH(MID($B93,1,1),_310_Table2_ColumnLookup,0),FALSE)
+N("310"),
  IF(AND(VALUE(LEFT($A93,3))=311,LEN($I93)=4),VLOOKUP($I93,_311_Table2,MATCH($B93,_311_Table2_ColumnLookup,0),FALSE),
  IF(AND(VALUE(LEFT($A93,3))=311,OR($B93="I2",$B93="J2",$B93="K2",$B93="L2")),VLOOKUP('311'!$G$58,_311_Table2,MATCH(MID($B93,1,1),_311_Table2_ColumnLookup,0),FALSE),
  IF(AND(VALUE(LEFT($A93,3))=311,RIGHT($B93,5)="Total"),VLOOKUP('311'!$G$59,_311_Table2,MATCH(MID($B93,1,1),_311_Table2_ColumnLookup,0),FALSE),
  IF(VALUE(LEFT($A93,3))=311,VLOOKUP(VALUE(MID($B93,2,1)),_311_Table2,MATCH(MID($B93,1,1),_311_Table2_ColumnLookup,0),FALSE)
+N("311"),
  IF(AND(VALUE(LEFT($A93,3))=312,LEFT($G93,10)="Unincepted",$B93="G "),VLOOKUP(" ULO",_312_Table2,MATCH('312'!$N$16,_312_Table2_ColumnLookup,0),FALSE),
  IF(AND(VALUE(LEFT($A93,3))=312,LEFT($G93,10)="Unincepted",$B93="O "),VLOOKUP(" ULO",_312_Table2,MATCH('312'!$V$16,_312_Table2_ColumnLookup,0),FALSE),
  IF(AND(VALUE(LEFT($A93,3))=312,LEFT($G93,10)="Unincepted",$B93="Q "),VLOOKUP(" ULO",_312_Table2,MATCH('312'!$X$16,_312_Table2_ColumnLookup,0),FALSE),
  IF(AND(VALUE(LEFT($A93,3))=312,LEFT($G93,10)="Unincepted"),VLOOKUP(" ULO",_312_Table2,MATCH(LEFT($B93,1),_312_Table2_ColumnLookup,0),FALSE),
  IF(AND(VALUE(LEFT($A93,3))=312,LEFT($G93,5)="Total",$B93="G "),VLOOKUP('312'!$F$80,_312_Table2,MATCH('312'!$N$16,_312_Table2_ColumnLookup,0),FALSE),
  IF(AND(VALUE(LEFT($A93,3))=312,LEFT($G93,5)="Total",$B93="O "),VLOOKUP('312'!$F$80,_312_Table2,MATCH('312'!$V$16,_312_Table2_ColumnLookup,0),FALSE),
  IF(AND(VALUE(LEFT($A93,3))=312,LEFT($G93,5)="Total",$B93="Q "),VLOOKUP('312'!$F$80,_312_Table2,MATCH('312'!$X$16,_312_Table2_ColumnLookup,0),FALSE),
  IF(AND(VALUE(LEFT($A93,3))=312,LEFT($G93,5)="Total"),VLOOKUP('312'!$F$80,_312_Table2,MATCH(LEFT($B93,1),_312_Table2_ColumnLookup,0),FALSE),
  IF(AND(VALUE(LEFT($A93,3))=312,LEN($I93)=4,$B93="G"),VLOOKUP($I93,_312_Table2,MATCH('312'!$N$16,_312_Table2_ColumnLookup,0),FALSE),
  IF(AND(VALUE(LEFT($A93,3))=312,LEN($I93)=4,$B93="O"),VLOOKUP($I93,_312_Table2,MATCH('312'!$V$16,_312_Table2_ColumnLookup,0),FALSE),
  IF(AND(VALUE(LEFT($A93,3))=312,LEN($I93)=4,$B93="Q"),VLOOKUP($I93,_312_Table2,MATCH('312'!$X$16,_312_Table2_ColumnLookup,0),FALSE),
  IF(AND(VALUE(LEFT($A93,3))=312,LEN($I93)=4),VLOOKUP($I93,_312_Table2,MATCH(LEFT($B93,1),_312_Table2_ColumnLookup,0),FALSE)
+N("312"),
  IF(VALUE(LEFT($A93,3))=313,VLOOKUP(VALUE(MID($B93,2,1)),_313_Table2,MATCH(MID($B93,1,1),_313_Table2_ColumnLookup,0),FALSE)
+N("313"),
  IF(AND(VALUE(LEFT($A93,3))=314,LEN($B93)=3),VLOOKUP(VALUE(MID($B93,2,2)),_314_Table2,MATCH(MID($B93,1,1),_314_Table2_ColumnLookup,0),FALSE),
  IF(VALUE(LEFT($A93,3))=314,VLOOKUP(VALUE(MID($B93,2,1)),_314_Table2,MATCH(MID($B93,1,1),_314_Table2_ColumnLookup,0),FALSE)
+N("314"),
""))))))))))))))))))))))))</f>
        <v>0</v>
      </c>
      <c r="F93" s="238" t="e">
        <f>IF(AND(VALUE(LEFT($A93,3))=309,LEN($B93)=3),VLOOKUP(VALUE(MID($B93,2,2)),_309_Table3,MATCH(MID($B93,1,1),_309_Table3_ColumnLookup,0),FALSE),
  IF($C93="309 LCR SummaryA",OneYearSCR,IF($C93="309 LCR SummaryB",UltimateSCR,IF(VALUE(LEFT($A93,3))=309,VLOOKUP(VALUE(MID($B93,2,1)),_309_Table3,MATCH(MID($B93,1,1),_309_Table3_ColumnLookup,0),FALSE)
+N("309"),
  IF(VALUE(LEFT($A93,3))=310,VLOOKUP(VALUE(MID($B93,2,1)),_310_Table3,MATCH(MID($B93,1,1),_310_Table3_ColumnLookup,0),FALSE)
+N("310"),
  IF(AND(VALUE(LEFT($A93,3))=311,LEN($I93)=4),VLOOKUP($I93,_311_Table3,MATCH($B93,_311_Table3_ColumnLookup,0),FALSE),
  IF(AND(VALUE(LEFT($A93,3))=311,OR($B93="I2",$B93="J2",$B93="K2",$B93="L2")),VLOOKUP('311'!$G$58,_311_Table3,MATCH(MID($B93,1,1),_311_Table3_ColumnLookup,0),FALSE),
  IF(AND(VALUE(LEFT($A93,3))=311,RIGHT($B93,5)="Total"),VLOOKUP('311'!$G$59,_311_Table3,MATCH(MID($B93,1,1),_311_Table3_ColumnLookup,0),FALSE),
  IF(VALUE(LEFT($A93,3))=311,VLOOKUP(VALUE(MID($B93,2,1)),_311_Table3,MATCH(MID($B93,1,1),_311_Table3_ColumnLookup,0),FALSE)
+N("311"),
  IF(AND(VALUE(LEFT($A93,3))=312,LEFT($G93,10)="Unincepted",$B93="G "),VLOOKUP(" ULO",_312_Table3,MATCH('312'!$N$16,_312_Table3_ColumnLookup,0),FALSE),
  IF(AND(VALUE(LEFT($A93,3))=312,LEFT($G93,10)="Unincepted",$B93="O "),VLOOKUP(" ULO",_312_Table3,MATCH('312'!$V$16,_312_Table3_ColumnLookup,0),FALSE),
  IF(AND(VALUE(LEFT($A93,3))=312,LEFT($G93,10)="Unincepted",$B93="Q "),VLOOKUP(" ULO",_312_Table3,MATCH('312'!$X$16,_312_Table3_ColumnLookup,0),FALSE),
  IF(AND(VALUE(LEFT($A93,3))=312,LEFT($G93,10)="Unincepted"),VLOOKUP(" ULO",_312_Table3,MATCH(LEFT($B93,1),_312_Table3_ColumnLookup,0),FALSE),
  IF(AND(VALUE(LEFT($A93,3))=312,LEFT($G93,5)="Total",$B93="G "),VLOOKUP('312'!$F$80,_312_Table3,MATCH('312'!$N$16,_312_Table3_ColumnLookup,0),FALSE),
  IF(AND(VALUE(LEFT($A93,3))=312,LEFT($G93,5)="Total",$B93="O "),VLOOKUP('312'!$F$80,_312_Table3,MATCH('312'!$V$16,_312_Table3_ColumnLookup,0),FALSE),
  IF(AND(VALUE(LEFT($A93,3))=312,LEFT($G93,5)="Total",$B93="Q "),VLOOKUP('312'!$F$80,_312_Table3,MATCH('312'!$X$16,_312_Table3_ColumnLookup,0),FALSE),
  IF(AND(VALUE(LEFT($A93,3))=312,LEFT($G93,5)="Total"),VLOOKUP('312'!$F$80,_312_Table3,MATCH(LEFT($B93,1),_312_Table3_ColumnLookup,0),FALSE),
  IF(AND(VALUE(LEFT($A93,3))=312,LEN($I93)=4,$B93="G"),VLOOKUP($I93,_312_Table3,MATCH('312'!$N$16,_312_Table3_ColumnLookup,0),FALSE),
  IF(AND(VALUE(LEFT($A93,3))=312,LEN($I93)=4,$B93="O"),VLOOKUP($I93,_312_Table3,MATCH('312'!$V$16,_312_Table3_ColumnLookup,0),FALSE),
  IF(AND(VALUE(LEFT($A93,3))=312,LEN($I93)=4,$B93="Q"),VLOOKUP($I93,_312_Table3,MATCH('312'!$X$16,_312_Table3_ColumnLookup,0),FALSE),
  IF(AND(VALUE(LEFT($A93,3))=312,LEN($I93)=4),VLOOKUP($I93,_312_Table3,MATCH(LEFT($B93,1),_312_Table3_ColumnLookup,0),FALSE)
+N("312"),
  IF(VALUE(LEFT($A93,3))=313,VLOOKUP(VALUE(MID($B93,2,1)),_313_Table3,MATCH(MID($B93,1,1),_313_Table3_ColumnLookup,0),FALSE)
+N("313"),
  IF(AND(VALUE(LEFT($A93,3))=314,LEN($B93)=3),VLOOKUP(VALUE(MID($B93,2,2)),_314_Table3,MATCH(MID($B93,1,1),_314_Table3_ColumnLookup,0),FALSE),
  IF(VALUE(LEFT($A93,3))=314,VLOOKUP(VALUE(MID($B93,2,1)),_314_Table3,MATCH(MID($B93,1,1),_314_Table3_ColumnLookup,0),FALSE)
+N("314"),
""))))))))))))))))))))))))</f>
        <v>#NAME?</v>
      </c>
      <c r="G93" s="266" t="s">
        <v>1117</v>
      </c>
      <c r="H93" s="321">
        <f ca="1">IFERROR(
IF(ISERROR($D93)=FALSE,$D93,IF(ISERROR($E93)=FALSE,$E93,IF(ISERROR($F93)=FALSE,$F93
+N("012 checkboxes"),
IF(
IF(OR(LEFT($A93,9)="Syndicate",LEFT($A93,12)="NewSyndicate"),VLOOKUP($A93,'012'!$J:$ZW,MATCH("Link to button",'012'!$J$1:$ZW$1,0),0)
+N("309 checkbox"),
IF($C93="309 LCR Summary0",VLOOKUP("Notes990",'309'!$P:$ZZ,MATCH("Link to button",'309'!$P$1:$ZZ$1,0),0)
+N("313 checkboxes"),
IF($C93="313 Financial Information0LcmVsScr",IF($C93="309 LCR Summary0",VLOOKUP("LcmVsScr",'309'!$N:$ZZ,MATCH("Link to button",'309'!$N$1:$ZZ$1,0),0),
IF($C93="313 Financial Information0LcrDocAttached",IF($C93="309 LCR Summary0",VLOOKUP("LcrDocAttached",'309'!$N:$ZZ,MATCH("Link to button",'309'!$N$1:$ZZ$1,0),
0)))))))=1,TRUE,FALSE)
))),"")</f>
        <v>0</v>
      </c>
      <c r="I93" s="266">
        <v>1992</v>
      </c>
    </row>
    <row r="94" spans="1:9" customFormat="1">
      <c r="A94" s="237" t="str">
        <f>VLOOKUP($G94,CSVLookups!$B:$R,MATCH(A$1,CSVLookups!$B$1:$R$1,0),FALSE)</f>
        <v>311 Claims Distributions</v>
      </c>
      <c r="B94" s="237" t="str">
        <f>VLOOKUP($G94,CSVLookups!$B:$R,MATCH(B$1,CSVLookups!$B$1:$R$1,0),FALSE)</f>
        <v>I</v>
      </c>
      <c r="C94" s="238" t="str">
        <f t="shared" si="2"/>
        <v>311 Claims DistributionsI1993Net Insurance Claims brought forward</v>
      </c>
      <c r="D94" s="238" t="e">
        <f>IF(AND(VALUE(LEFT($A94,3))=309,LEN($B94)=3),VLOOKUP(VALUE(MID($B94,2,2)),_309_Table1,MATCH(MID($B94,1,1),_309_Table1_ColumnLookup,0),FALSE),
  IF($C94="309 LCR SummaryA",OneYearSCR,IF($C94="309 LCR SummaryB",UltimateSCR,IF(VALUE(LEFT($A94,3))=309,VLOOKUP(VALUE(MID($B94,2,1)),_309_Table1,MATCH(MID($B94,1,1),_309_Table1_ColumnLookup,0),FALSE)
+N("309"),
  IF(VALUE(LEFT($A94,3))=310,VLOOKUP(VALUE(MID($B94,2,1)),_310_Table1,MATCH(MID($B94,1,1),_310_Table1_ColumnLookup,0),FALSE)
+N("310"),
  IF(AND(VALUE(LEFT($A94,3))=311,LEN($I94)=4),VLOOKUP($I94,_311_Table1,MATCH($B94,_311_Table1_ColumnLookup,0),FALSE),
  IF(AND(VALUE(LEFT($A94,3))=311,OR($B94="I2",$B94="J2",$B94="K2",$B94="L2")),VLOOKUP('311'!$G$58,_311_Table1,MATCH(MID($B94,1,1),_311_Table1_ColumnLookup,0),FALSE),
  IF(AND(VALUE(LEFT($A94,3))=311,RIGHT($B94,5)="Total"),VLOOKUP('311'!$G$59,_311_Table1,MATCH(MID($B94,1,1),_311_Table1_ColumnLookup,0),FALSE),
  IF(VALUE(LEFT($A94,3))=311,VLOOKUP(VALUE(MID($B94,2,1)),_311_Table1,MATCH(MID($B94,1,1),_311_Table1_ColumnLookup,0),FALSE)
+N("311"),
  IF(AND(VALUE(LEFT($A94,3))=312,LEFT($G94,10)="Unincepted",$B94="G "),VLOOKUP(" ULO",_312_Table1,MATCH('312'!$N$16,_312_Table1_ColumnLookup,0),FALSE),
  IF(AND(VALUE(LEFT($A94,3))=312,LEFT($G94,10)="Unincepted",$B94="O "),VLOOKUP(" ULO",_312_Table1,MATCH('312'!$V$16,_312_Table1_ColumnLookup,0),FALSE),
  IF(AND(VALUE(LEFT($A94,3))=312,LEFT($G94,10)="Unincepted",$B94="Q "),VLOOKUP(" ULO",_312_Table1,MATCH('312'!$X$16,_312_Table1_ColumnLookup,0),FALSE),
  IF(AND(VALUE(LEFT($A94,3))=312,LEFT($G94,10)="Unincepted"),VLOOKUP(" ULO",_312_Table1,MATCH(LEFT($B94,1),_312_Table1_ColumnLookup,0),FALSE),
  IF(AND(VALUE(LEFT($A94,3))=312,LEFT($G94,5)="Total",$B94="G "),VLOOKUP('312'!$F$80,_312_Table1,MATCH('312'!$N$16,_312_Table1_ColumnLookup,0),FALSE),
  IF(AND(VALUE(LEFT($A94,3))=312,LEFT($G94,5)="Total",$B94="O "),VLOOKUP('312'!$F$80,_312_Table1,MATCH('312'!$V$16,_312_Table1_ColumnLookup,0),FALSE),
  IF(AND(VALUE(LEFT($A94,3))=312,LEFT($G94,5)="Total",$B94="Q "),VLOOKUP('312'!$F$80,_312_Table1,MATCH('312'!$X$16,_312_Table1_ColumnLookup,0),FALSE),
  IF(AND(VALUE(LEFT($A94,3))=312,LEFT($G94,5)="Total"),VLOOKUP('312'!$F$80,_312_Table1,MATCH(LEFT($B94,1),_312_Table1_ColumnLookup,0),FALSE),
  IF(AND(VALUE(LEFT($A94,3))=312,LEN($I94)=4,$B94="G"),VLOOKUP($I94,_312_Table1,MATCH('312'!$N$16,_312_Table1_ColumnLookup,0),FALSE),
  IF(AND(VALUE(LEFT($A94,3))=312,LEN($I94)=4,$B94="O"),VLOOKUP($I94,_312_Table1,MATCH('312'!$V$16,_312_Table1_ColumnLookup,0),FALSE),
  IF(AND(VALUE(LEFT($A94,3))=312,LEN($I94)=4,$B94="Q"),VLOOKUP($I94,_312_Table1,MATCH('312'!$X$16,_312_Table1_ColumnLookup,0),FALSE),
  IF(AND(VALUE(LEFT($A94,3))=312,LEN($I94)=4),VLOOKUP($I94,_312_Table1,MATCH(LEFT($B94,1),_312_Table1_ColumnLookup,0),FALSE)
+N("312"),
  IF(VALUE(LEFT($A94,3))=313,VLOOKUP(VALUE(MID($B94,2,1)),_313_Table1,MATCH(MID($B94,1,1),_313_Table1_ColumnLookup,0),FALSE)
+N("313"),
  IF(AND(VALUE(LEFT($A94,3))=314,LEN($B94)=3),VLOOKUP(VALUE(MID($B94,2,2)),_314_Table1,MATCH(MID($B94,1,1),_314_Table1_ColumnLookup,0),FALSE),
  IF(VALUE(LEFT($A94,3))=314,VLOOKUP(VALUE(MID($B94,2,1)),_314_Table1,MATCH(MID($B94,1,1),_314_Table1_ColumnLookup,0),FALSE)
+N("314"),
""))))))))))))))))))))))))</f>
        <v>#N/A</v>
      </c>
      <c r="E94" s="238">
        <f ca="1">IF(AND(VALUE(LEFT($A94,3))=309,LEN($B94)=3),VLOOKUP(VALUE(MID($B94,2,2)),_309_Table2,MATCH(MID($B94,1,1),_309_Table2_ColumnLookup,0),FALSE),
  IF($C94="309 LCR SummaryA",OneYearSCR,IF($C94="309 LCR SummaryB",UltimateSCR,IF(VALUE(LEFT($A94,3))=309,VLOOKUP(VALUE(MID($B94,2,1)),_309_Table2,MATCH(MID($B94,1,1),_309_Table2_ColumnLookup,0),FALSE)
+N("309"),
  IF(VALUE(LEFT($A94,3))=310,VLOOKUP(VALUE(MID($B94,2,1)),_310_Table2,MATCH(MID($B94,1,1),_310_Table2_ColumnLookup,0),FALSE)
+N("310"),
  IF(AND(VALUE(LEFT($A94,3))=311,LEN($I94)=4),VLOOKUP($I94,_311_Table2,MATCH($B94,_311_Table2_ColumnLookup,0),FALSE),
  IF(AND(VALUE(LEFT($A94,3))=311,OR($B94="I2",$B94="J2",$B94="K2",$B94="L2")),VLOOKUP('311'!$G$58,_311_Table2,MATCH(MID($B94,1,1),_311_Table2_ColumnLookup,0),FALSE),
  IF(AND(VALUE(LEFT($A94,3))=311,RIGHT($B94,5)="Total"),VLOOKUP('311'!$G$59,_311_Table2,MATCH(MID($B94,1,1),_311_Table2_ColumnLookup,0),FALSE),
  IF(VALUE(LEFT($A94,3))=311,VLOOKUP(VALUE(MID($B94,2,1)),_311_Table2,MATCH(MID($B94,1,1),_311_Table2_ColumnLookup,0),FALSE)
+N("311"),
  IF(AND(VALUE(LEFT($A94,3))=312,LEFT($G94,10)="Unincepted",$B94="G "),VLOOKUP(" ULO",_312_Table2,MATCH('312'!$N$16,_312_Table2_ColumnLookup,0),FALSE),
  IF(AND(VALUE(LEFT($A94,3))=312,LEFT($G94,10)="Unincepted",$B94="O "),VLOOKUP(" ULO",_312_Table2,MATCH('312'!$V$16,_312_Table2_ColumnLookup,0),FALSE),
  IF(AND(VALUE(LEFT($A94,3))=312,LEFT($G94,10)="Unincepted",$B94="Q "),VLOOKUP(" ULO",_312_Table2,MATCH('312'!$X$16,_312_Table2_ColumnLookup,0),FALSE),
  IF(AND(VALUE(LEFT($A94,3))=312,LEFT($G94,10)="Unincepted"),VLOOKUP(" ULO",_312_Table2,MATCH(LEFT($B94,1),_312_Table2_ColumnLookup,0),FALSE),
  IF(AND(VALUE(LEFT($A94,3))=312,LEFT($G94,5)="Total",$B94="G "),VLOOKUP('312'!$F$80,_312_Table2,MATCH('312'!$N$16,_312_Table2_ColumnLookup,0),FALSE),
  IF(AND(VALUE(LEFT($A94,3))=312,LEFT($G94,5)="Total",$B94="O "),VLOOKUP('312'!$F$80,_312_Table2,MATCH('312'!$V$16,_312_Table2_ColumnLookup,0),FALSE),
  IF(AND(VALUE(LEFT($A94,3))=312,LEFT($G94,5)="Total",$B94="Q "),VLOOKUP('312'!$F$80,_312_Table2,MATCH('312'!$X$16,_312_Table2_ColumnLookup,0),FALSE),
  IF(AND(VALUE(LEFT($A94,3))=312,LEFT($G94,5)="Total"),VLOOKUP('312'!$F$80,_312_Table2,MATCH(LEFT($B94,1),_312_Table2_ColumnLookup,0),FALSE),
  IF(AND(VALUE(LEFT($A94,3))=312,LEN($I94)=4,$B94="G"),VLOOKUP($I94,_312_Table2,MATCH('312'!$N$16,_312_Table2_ColumnLookup,0),FALSE),
  IF(AND(VALUE(LEFT($A94,3))=312,LEN($I94)=4,$B94="O"),VLOOKUP($I94,_312_Table2,MATCH('312'!$V$16,_312_Table2_ColumnLookup,0),FALSE),
  IF(AND(VALUE(LEFT($A94,3))=312,LEN($I94)=4,$B94="Q"),VLOOKUP($I94,_312_Table2,MATCH('312'!$X$16,_312_Table2_ColumnLookup,0),FALSE),
  IF(AND(VALUE(LEFT($A94,3))=312,LEN($I94)=4),VLOOKUP($I94,_312_Table2,MATCH(LEFT($B94,1),_312_Table2_ColumnLookup,0),FALSE)
+N("312"),
  IF(VALUE(LEFT($A94,3))=313,VLOOKUP(VALUE(MID($B94,2,1)),_313_Table2,MATCH(MID($B94,1,1),_313_Table2_ColumnLookup,0),FALSE)
+N("313"),
  IF(AND(VALUE(LEFT($A94,3))=314,LEN($B94)=3),VLOOKUP(VALUE(MID($B94,2,2)),_314_Table2,MATCH(MID($B94,1,1),_314_Table2_ColumnLookup,0),FALSE),
  IF(VALUE(LEFT($A94,3))=314,VLOOKUP(VALUE(MID($B94,2,1)),_314_Table2,MATCH(MID($B94,1,1),_314_Table2_ColumnLookup,0),FALSE)
+N("314"),
""))))))))))))))))))))))))</f>
        <v>0</v>
      </c>
      <c r="F94" s="238" t="e">
        <f>IF(AND(VALUE(LEFT($A94,3))=309,LEN($B94)=3),VLOOKUP(VALUE(MID($B94,2,2)),_309_Table3,MATCH(MID($B94,1,1),_309_Table3_ColumnLookup,0),FALSE),
  IF($C94="309 LCR SummaryA",OneYearSCR,IF($C94="309 LCR SummaryB",UltimateSCR,IF(VALUE(LEFT($A94,3))=309,VLOOKUP(VALUE(MID($B94,2,1)),_309_Table3,MATCH(MID($B94,1,1),_309_Table3_ColumnLookup,0),FALSE)
+N("309"),
  IF(VALUE(LEFT($A94,3))=310,VLOOKUP(VALUE(MID($B94,2,1)),_310_Table3,MATCH(MID($B94,1,1),_310_Table3_ColumnLookup,0),FALSE)
+N("310"),
  IF(AND(VALUE(LEFT($A94,3))=311,LEN($I94)=4),VLOOKUP($I94,_311_Table3,MATCH($B94,_311_Table3_ColumnLookup,0),FALSE),
  IF(AND(VALUE(LEFT($A94,3))=311,OR($B94="I2",$B94="J2",$B94="K2",$B94="L2")),VLOOKUP('311'!$G$58,_311_Table3,MATCH(MID($B94,1,1),_311_Table3_ColumnLookup,0),FALSE),
  IF(AND(VALUE(LEFT($A94,3))=311,RIGHT($B94,5)="Total"),VLOOKUP('311'!$G$59,_311_Table3,MATCH(MID($B94,1,1),_311_Table3_ColumnLookup,0),FALSE),
  IF(VALUE(LEFT($A94,3))=311,VLOOKUP(VALUE(MID($B94,2,1)),_311_Table3,MATCH(MID($B94,1,1),_311_Table3_ColumnLookup,0),FALSE)
+N("311"),
  IF(AND(VALUE(LEFT($A94,3))=312,LEFT($G94,10)="Unincepted",$B94="G "),VLOOKUP(" ULO",_312_Table3,MATCH('312'!$N$16,_312_Table3_ColumnLookup,0),FALSE),
  IF(AND(VALUE(LEFT($A94,3))=312,LEFT($G94,10)="Unincepted",$B94="O "),VLOOKUP(" ULO",_312_Table3,MATCH('312'!$V$16,_312_Table3_ColumnLookup,0),FALSE),
  IF(AND(VALUE(LEFT($A94,3))=312,LEFT($G94,10)="Unincepted",$B94="Q "),VLOOKUP(" ULO",_312_Table3,MATCH('312'!$X$16,_312_Table3_ColumnLookup,0),FALSE),
  IF(AND(VALUE(LEFT($A94,3))=312,LEFT($G94,10)="Unincepted"),VLOOKUP(" ULO",_312_Table3,MATCH(LEFT($B94,1),_312_Table3_ColumnLookup,0),FALSE),
  IF(AND(VALUE(LEFT($A94,3))=312,LEFT($G94,5)="Total",$B94="G "),VLOOKUP('312'!$F$80,_312_Table3,MATCH('312'!$N$16,_312_Table3_ColumnLookup,0),FALSE),
  IF(AND(VALUE(LEFT($A94,3))=312,LEFT($G94,5)="Total",$B94="O "),VLOOKUP('312'!$F$80,_312_Table3,MATCH('312'!$V$16,_312_Table3_ColumnLookup,0),FALSE),
  IF(AND(VALUE(LEFT($A94,3))=312,LEFT($G94,5)="Total",$B94="Q "),VLOOKUP('312'!$F$80,_312_Table3,MATCH('312'!$X$16,_312_Table3_ColumnLookup,0),FALSE),
  IF(AND(VALUE(LEFT($A94,3))=312,LEFT($G94,5)="Total"),VLOOKUP('312'!$F$80,_312_Table3,MATCH(LEFT($B94,1),_312_Table3_ColumnLookup,0),FALSE),
  IF(AND(VALUE(LEFT($A94,3))=312,LEN($I94)=4,$B94="G"),VLOOKUP($I94,_312_Table3,MATCH('312'!$N$16,_312_Table3_ColumnLookup,0),FALSE),
  IF(AND(VALUE(LEFT($A94,3))=312,LEN($I94)=4,$B94="O"),VLOOKUP($I94,_312_Table3,MATCH('312'!$V$16,_312_Table3_ColumnLookup,0),FALSE),
  IF(AND(VALUE(LEFT($A94,3))=312,LEN($I94)=4,$B94="Q"),VLOOKUP($I94,_312_Table3,MATCH('312'!$X$16,_312_Table3_ColumnLookup,0),FALSE),
  IF(AND(VALUE(LEFT($A94,3))=312,LEN($I94)=4),VLOOKUP($I94,_312_Table3,MATCH(LEFT($B94,1),_312_Table3_ColumnLookup,0),FALSE)
+N("312"),
  IF(VALUE(LEFT($A94,3))=313,VLOOKUP(VALUE(MID($B94,2,1)),_313_Table3,MATCH(MID($B94,1,1),_313_Table3_ColumnLookup,0),FALSE)
+N("313"),
  IF(AND(VALUE(LEFT($A94,3))=314,LEN($B94)=3),VLOOKUP(VALUE(MID($B94,2,2)),_314_Table3,MATCH(MID($B94,1,1),_314_Table3_ColumnLookup,0),FALSE),
  IF(VALUE(LEFT($A94,3))=314,VLOOKUP(VALUE(MID($B94,2,1)),_314_Table3,MATCH(MID($B94,1,1),_314_Table3_ColumnLookup,0),FALSE)
+N("314"),
""))))))))))))))))))))))))</f>
        <v>#NAME?</v>
      </c>
      <c r="G94" t="s">
        <v>1110</v>
      </c>
      <c r="H94" s="321">
        <f ca="1">IFERROR(
IF(ISERROR($D94)=FALSE,$D94,IF(ISERROR($E94)=FALSE,$E94,IF(ISERROR($F94)=FALSE,$F94
+N("012 checkboxes"),
IF(
IF(OR(LEFT($A94,9)="Syndicate",LEFT($A94,12)="NewSyndicate"),VLOOKUP($A94,'012'!$J:$ZW,MATCH("Link to button",'012'!$J$1:$ZW$1,0),0)
+N("309 checkbox"),
IF($C94="309 LCR Summary0",VLOOKUP("Notes990",'309'!$P:$ZZ,MATCH("Link to button",'309'!$P$1:$ZZ$1,0),0)
+N("313 checkboxes"),
IF($C94="313 Financial Information0LcmVsScr",IF($C94="309 LCR Summary0",VLOOKUP("LcmVsScr",'309'!$N:$ZZ,MATCH("Link to button",'309'!$N$1:$ZZ$1,0),0),
IF($C94="313 Financial Information0LcrDocAttached",IF($C94="309 LCR Summary0",VLOOKUP("LcrDocAttached",'309'!$N:$ZZ,MATCH("Link to button",'309'!$N$1:$ZZ$1,0),
0)))))))=1,TRUE,FALSE)
))),"")</f>
        <v>0</v>
      </c>
      <c r="I94">
        <v>1993</v>
      </c>
    </row>
    <row r="95" spans="1:9" customFormat="1">
      <c r="A95" s="237" t="str">
        <f>VLOOKUP($G95,CSVLookups!$B:$R,MATCH(A$1,CSVLookups!$B$1:$R$1,0),FALSE)</f>
        <v>311 Claims Distributions</v>
      </c>
      <c r="B95" s="237" t="str">
        <f>VLOOKUP($G95,CSVLookups!$B:$R,MATCH(B$1,CSVLookups!$B$1:$R$1,0),FALSE)</f>
        <v>J</v>
      </c>
      <c r="C95" s="238" t="str">
        <f t="shared" si="2"/>
        <v>311 Claims DistributionsJ1993Adjustments</v>
      </c>
      <c r="D95" s="238" t="e">
        <f>IF(AND(VALUE(LEFT($A95,3))=309,LEN($B95)=3),VLOOKUP(VALUE(MID($B95,2,2)),_309_Table1,MATCH(MID($B95,1,1),_309_Table1_ColumnLookup,0),FALSE),
  IF($C95="309 LCR SummaryA",OneYearSCR,IF($C95="309 LCR SummaryB",UltimateSCR,IF(VALUE(LEFT($A95,3))=309,VLOOKUP(VALUE(MID($B95,2,1)),_309_Table1,MATCH(MID($B95,1,1),_309_Table1_ColumnLookup,0),FALSE)
+N("309"),
  IF(VALUE(LEFT($A95,3))=310,VLOOKUP(VALUE(MID($B95,2,1)),_310_Table1,MATCH(MID($B95,1,1),_310_Table1_ColumnLookup,0),FALSE)
+N("310"),
  IF(AND(VALUE(LEFT($A95,3))=311,LEN($I95)=4),VLOOKUP($I95,_311_Table1,MATCH($B95,_311_Table1_ColumnLookup,0),FALSE),
  IF(AND(VALUE(LEFT($A95,3))=311,OR($B95="I2",$B95="J2",$B95="K2",$B95="L2")),VLOOKUP('311'!$G$58,_311_Table1,MATCH(MID($B95,1,1),_311_Table1_ColumnLookup,0),FALSE),
  IF(AND(VALUE(LEFT($A95,3))=311,RIGHT($B95,5)="Total"),VLOOKUP('311'!$G$59,_311_Table1,MATCH(MID($B95,1,1),_311_Table1_ColumnLookup,0),FALSE),
  IF(VALUE(LEFT($A95,3))=311,VLOOKUP(VALUE(MID($B95,2,1)),_311_Table1,MATCH(MID($B95,1,1),_311_Table1_ColumnLookup,0),FALSE)
+N("311"),
  IF(AND(VALUE(LEFT($A95,3))=312,LEFT($G95,10)="Unincepted",$B95="G "),VLOOKUP(" ULO",_312_Table1,MATCH('312'!$N$16,_312_Table1_ColumnLookup,0),FALSE),
  IF(AND(VALUE(LEFT($A95,3))=312,LEFT($G95,10)="Unincepted",$B95="O "),VLOOKUP(" ULO",_312_Table1,MATCH('312'!$V$16,_312_Table1_ColumnLookup,0),FALSE),
  IF(AND(VALUE(LEFT($A95,3))=312,LEFT($G95,10)="Unincepted",$B95="Q "),VLOOKUP(" ULO",_312_Table1,MATCH('312'!$X$16,_312_Table1_ColumnLookup,0),FALSE),
  IF(AND(VALUE(LEFT($A95,3))=312,LEFT($G95,10)="Unincepted"),VLOOKUP(" ULO",_312_Table1,MATCH(LEFT($B95,1),_312_Table1_ColumnLookup,0),FALSE),
  IF(AND(VALUE(LEFT($A95,3))=312,LEFT($G95,5)="Total",$B95="G "),VLOOKUP('312'!$F$80,_312_Table1,MATCH('312'!$N$16,_312_Table1_ColumnLookup,0),FALSE),
  IF(AND(VALUE(LEFT($A95,3))=312,LEFT($G95,5)="Total",$B95="O "),VLOOKUP('312'!$F$80,_312_Table1,MATCH('312'!$V$16,_312_Table1_ColumnLookup,0),FALSE),
  IF(AND(VALUE(LEFT($A95,3))=312,LEFT($G95,5)="Total",$B95="Q "),VLOOKUP('312'!$F$80,_312_Table1,MATCH('312'!$X$16,_312_Table1_ColumnLookup,0),FALSE),
  IF(AND(VALUE(LEFT($A95,3))=312,LEFT($G95,5)="Total"),VLOOKUP('312'!$F$80,_312_Table1,MATCH(LEFT($B95,1),_312_Table1_ColumnLookup,0),FALSE),
  IF(AND(VALUE(LEFT($A95,3))=312,LEN($I95)=4,$B95="G"),VLOOKUP($I95,_312_Table1,MATCH('312'!$N$16,_312_Table1_ColumnLookup,0),FALSE),
  IF(AND(VALUE(LEFT($A95,3))=312,LEN($I95)=4,$B95="O"),VLOOKUP($I95,_312_Table1,MATCH('312'!$V$16,_312_Table1_ColumnLookup,0),FALSE),
  IF(AND(VALUE(LEFT($A95,3))=312,LEN($I95)=4,$B95="Q"),VLOOKUP($I95,_312_Table1,MATCH('312'!$X$16,_312_Table1_ColumnLookup,0),FALSE),
  IF(AND(VALUE(LEFT($A95,3))=312,LEN($I95)=4),VLOOKUP($I95,_312_Table1,MATCH(LEFT($B95,1),_312_Table1_ColumnLookup,0),FALSE)
+N("312"),
  IF(VALUE(LEFT($A95,3))=313,VLOOKUP(VALUE(MID($B95,2,1)),_313_Table1,MATCH(MID($B95,1,1),_313_Table1_ColumnLookup,0),FALSE)
+N("313"),
  IF(AND(VALUE(LEFT($A95,3))=314,LEN($B95)=3),VLOOKUP(VALUE(MID($B95,2,2)),_314_Table1,MATCH(MID($B95,1,1),_314_Table1_ColumnLookup,0),FALSE),
  IF(VALUE(LEFT($A95,3))=314,VLOOKUP(VALUE(MID($B95,2,1)),_314_Table1,MATCH(MID($B95,1,1),_314_Table1_ColumnLookup,0),FALSE)
+N("314"),
""))))))))))))))))))))))))</f>
        <v>#N/A</v>
      </c>
      <c r="E95" s="238">
        <f>IF(AND(VALUE(LEFT($A95,3))=309,LEN($B95)=3),VLOOKUP(VALUE(MID($B95,2,2)),_309_Table2,MATCH(MID($B95,1,1),_309_Table2_ColumnLookup,0),FALSE),
  IF($C95="309 LCR SummaryA",OneYearSCR,IF($C95="309 LCR SummaryB",UltimateSCR,IF(VALUE(LEFT($A95,3))=309,VLOOKUP(VALUE(MID($B95,2,1)),_309_Table2,MATCH(MID($B95,1,1),_309_Table2_ColumnLookup,0),FALSE)
+N("309"),
  IF(VALUE(LEFT($A95,3))=310,VLOOKUP(VALUE(MID($B95,2,1)),_310_Table2,MATCH(MID($B95,1,1),_310_Table2_ColumnLookup,0),FALSE)
+N("310"),
  IF(AND(VALUE(LEFT($A95,3))=311,LEN($I95)=4),VLOOKUP($I95,_311_Table2,MATCH($B95,_311_Table2_ColumnLookup,0),FALSE),
  IF(AND(VALUE(LEFT($A95,3))=311,OR($B95="I2",$B95="J2",$B95="K2",$B95="L2")),VLOOKUP('311'!$G$58,_311_Table2,MATCH(MID($B95,1,1),_311_Table2_ColumnLookup,0),FALSE),
  IF(AND(VALUE(LEFT($A95,3))=311,RIGHT($B95,5)="Total"),VLOOKUP('311'!$G$59,_311_Table2,MATCH(MID($B95,1,1),_311_Table2_ColumnLookup,0),FALSE),
  IF(VALUE(LEFT($A95,3))=311,VLOOKUP(VALUE(MID($B95,2,1)),_311_Table2,MATCH(MID($B95,1,1),_311_Table2_ColumnLookup,0),FALSE)
+N("311"),
  IF(AND(VALUE(LEFT($A95,3))=312,LEFT($G95,10)="Unincepted",$B95="G "),VLOOKUP(" ULO",_312_Table2,MATCH('312'!$N$16,_312_Table2_ColumnLookup,0),FALSE),
  IF(AND(VALUE(LEFT($A95,3))=312,LEFT($G95,10)="Unincepted",$B95="O "),VLOOKUP(" ULO",_312_Table2,MATCH('312'!$V$16,_312_Table2_ColumnLookup,0),FALSE),
  IF(AND(VALUE(LEFT($A95,3))=312,LEFT($G95,10)="Unincepted",$B95="Q "),VLOOKUP(" ULO",_312_Table2,MATCH('312'!$X$16,_312_Table2_ColumnLookup,0),FALSE),
  IF(AND(VALUE(LEFT($A95,3))=312,LEFT($G95,10)="Unincepted"),VLOOKUP(" ULO",_312_Table2,MATCH(LEFT($B95,1),_312_Table2_ColumnLookup,0),FALSE),
  IF(AND(VALUE(LEFT($A95,3))=312,LEFT($G95,5)="Total",$B95="G "),VLOOKUP('312'!$F$80,_312_Table2,MATCH('312'!$N$16,_312_Table2_ColumnLookup,0),FALSE),
  IF(AND(VALUE(LEFT($A95,3))=312,LEFT($G95,5)="Total",$B95="O "),VLOOKUP('312'!$F$80,_312_Table2,MATCH('312'!$V$16,_312_Table2_ColumnLookup,0),FALSE),
  IF(AND(VALUE(LEFT($A95,3))=312,LEFT($G95,5)="Total",$B95="Q "),VLOOKUP('312'!$F$80,_312_Table2,MATCH('312'!$X$16,_312_Table2_ColumnLookup,0),FALSE),
  IF(AND(VALUE(LEFT($A95,3))=312,LEFT($G95,5)="Total"),VLOOKUP('312'!$F$80,_312_Table2,MATCH(LEFT($B95,1),_312_Table2_ColumnLookup,0),FALSE),
  IF(AND(VALUE(LEFT($A95,3))=312,LEN($I95)=4,$B95="G"),VLOOKUP($I95,_312_Table2,MATCH('312'!$N$16,_312_Table2_ColumnLookup,0),FALSE),
  IF(AND(VALUE(LEFT($A95,3))=312,LEN($I95)=4,$B95="O"),VLOOKUP($I95,_312_Table2,MATCH('312'!$V$16,_312_Table2_ColumnLookup,0),FALSE),
  IF(AND(VALUE(LEFT($A95,3))=312,LEN($I95)=4,$B95="Q"),VLOOKUP($I95,_312_Table2,MATCH('312'!$X$16,_312_Table2_ColumnLookup,0),FALSE),
  IF(AND(VALUE(LEFT($A95,3))=312,LEN($I95)=4),VLOOKUP($I95,_312_Table2,MATCH(LEFT($B95,1),_312_Table2_ColumnLookup,0),FALSE)
+N("312"),
  IF(VALUE(LEFT($A95,3))=313,VLOOKUP(VALUE(MID($B95,2,1)),_313_Table2,MATCH(MID($B95,1,1),_313_Table2_ColumnLookup,0),FALSE)
+N("313"),
  IF(AND(VALUE(LEFT($A95,3))=314,LEN($B95)=3),VLOOKUP(VALUE(MID($B95,2,2)),_314_Table2,MATCH(MID($B95,1,1),_314_Table2_ColumnLookup,0),FALSE),
  IF(VALUE(LEFT($A95,3))=314,VLOOKUP(VALUE(MID($B95,2,1)),_314_Table2,MATCH(MID($B95,1,1),_314_Table2_ColumnLookup,0),FALSE)
+N("314"),
""))))))))))))))))))))))))</f>
        <v>0</v>
      </c>
      <c r="F95" s="238" t="e">
        <f>IF(AND(VALUE(LEFT($A95,3))=309,LEN($B95)=3),VLOOKUP(VALUE(MID($B95,2,2)),_309_Table3,MATCH(MID($B95,1,1),_309_Table3_ColumnLookup,0),FALSE),
  IF($C95="309 LCR SummaryA",OneYearSCR,IF($C95="309 LCR SummaryB",UltimateSCR,IF(VALUE(LEFT($A95,3))=309,VLOOKUP(VALUE(MID($B95,2,1)),_309_Table3,MATCH(MID($B95,1,1),_309_Table3_ColumnLookup,0),FALSE)
+N("309"),
  IF(VALUE(LEFT($A95,3))=310,VLOOKUP(VALUE(MID($B95,2,1)),_310_Table3,MATCH(MID($B95,1,1),_310_Table3_ColumnLookup,0),FALSE)
+N("310"),
  IF(AND(VALUE(LEFT($A95,3))=311,LEN($I95)=4),VLOOKUP($I95,_311_Table3,MATCH($B95,_311_Table3_ColumnLookup,0),FALSE),
  IF(AND(VALUE(LEFT($A95,3))=311,OR($B95="I2",$B95="J2",$B95="K2",$B95="L2")),VLOOKUP('311'!$G$58,_311_Table3,MATCH(MID($B95,1,1),_311_Table3_ColumnLookup,0),FALSE),
  IF(AND(VALUE(LEFT($A95,3))=311,RIGHT($B95,5)="Total"),VLOOKUP('311'!$G$59,_311_Table3,MATCH(MID($B95,1,1),_311_Table3_ColumnLookup,0),FALSE),
  IF(VALUE(LEFT($A95,3))=311,VLOOKUP(VALUE(MID($B95,2,1)),_311_Table3,MATCH(MID($B95,1,1),_311_Table3_ColumnLookup,0),FALSE)
+N("311"),
  IF(AND(VALUE(LEFT($A95,3))=312,LEFT($G95,10)="Unincepted",$B95="G "),VLOOKUP(" ULO",_312_Table3,MATCH('312'!$N$16,_312_Table3_ColumnLookup,0),FALSE),
  IF(AND(VALUE(LEFT($A95,3))=312,LEFT($G95,10)="Unincepted",$B95="O "),VLOOKUP(" ULO",_312_Table3,MATCH('312'!$V$16,_312_Table3_ColumnLookup,0),FALSE),
  IF(AND(VALUE(LEFT($A95,3))=312,LEFT($G95,10)="Unincepted",$B95="Q "),VLOOKUP(" ULO",_312_Table3,MATCH('312'!$X$16,_312_Table3_ColumnLookup,0),FALSE),
  IF(AND(VALUE(LEFT($A95,3))=312,LEFT($G95,10)="Unincepted"),VLOOKUP(" ULO",_312_Table3,MATCH(LEFT($B95,1),_312_Table3_ColumnLookup,0),FALSE),
  IF(AND(VALUE(LEFT($A95,3))=312,LEFT($G95,5)="Total",$B95="G "),VLOOKUP('312'!$F$80,_312_Table3,MATCH('312'!$N$16,_312_Table3_ColumnLookup,0),FALSE),
  IF(AND(VALUE(LEFT($A95,3))=312,LEFT($G95,5)="Total",$B95="O "),VLOOKUP('312'!$F$80,_312_Table3,MATCH('312'!$V$16,_312_Table3_ColumnLookup,0),FALSE),
  IF(AND(VALUE(LEFT($A95,3))=312,LEFT($G95,5)="Total",$B95="Q "),VLOOKUP('312'!$F$80,_312_Table3,MATCH('312'!$X$16,_312_Table3_ColumnLookup,0),FALSE),
  IF(AND(VALUE(LEFT($A95,3))=312,LEFT($G95,5)="Total"),VLOOKUP('312'!$F$80,_312_Table3,MATCH(LEFT($B95,1),_312_Table3_ColumnLookup,0),FALSE),
  IF(AND(VALUE(LEFT($A95,3))=312,LEN($I95)=4,$B95="G"),VLOOKUP($I95,_312_Table3,MATCH('312'!$N$16,_312_Table3_ColumnLookup,0),FALSE),
  IF(AND(VALUE(LEFT($A95,3))=312,LEN($I95)=4,$B95="O"),VLOOKUP($I95,_312_Table3,MATCH('312'!$V$16,_312_Table3_ColumnLookup,0),FALSE),
  IF(AND(VALUE(LEFT($A95,3))=312,LEN($I95)=4,$B95="Q"),VLOOKUP($I95,_312_Table3,MATCH('312'!$X$16,_312_Table3_ColumnLookup,0),FALSE),
  IF(AND(VALUE(LEFT($A95,3))=312,LEN($I95)=4),VLOOKUP($I95,_312_Table3,MATCH(LEFT($B95,1),_312_Table3_ColumnLookup,0),FALSE)
+N("312"),
  IF(VALUE(LEFT($A95,3))=313,VLOOKUP(VALUE(MID($B95,2,1)),_313_Table3,MATCH(MID($B95,1,1),_313_Table3_ColumnLookup,0),FALSE)
+N("313"),
  IF(AND(VALUE(LEFT($A95,3))=314,LEN($B95)=3),VLOOKUP(VALUE(MID($B95,2,2)),_314_Table3,MATCH(MID($B95,1,1),_314_Table3_ColumnLookup,0),FALSE),
  IF(VALUE(LEFT($A95,3))=314,VLOOKUP(VALUE(MID($B95,2,1)),_314_Table3,MATCH(MID($B95,1,1),_314_Table3_ColumnLookup,0),FALSE)
+N("314"),
""))))))))))))))))))))))))</f>
        <v>#NAME?</v>
      </c>
      <c r="G95" t="s">
        <v>1111</v>
      </c>
      <c r="H95" s="321">
        <f>IFERROR(
IF(ISERROR($D95)=FALSE,$D95,IF(ISERROR($E95)=FALSE,$E95,IF(ISERROR($F95)=FALSE,$F95
+N("012 checkboxes"),
IF(
IF(OR(LEFT($A95,9)="Syndicate",LEFT($A95,12)="NewSyndicate"),VLOOKUP($A95,'012'!$J:$ZW,MATCH("Link to button",'012'!$J$1:$ZW$1,0),0)
+N("309 checkbox"),
IF($C95="309 LCR Summary0",VLOOKUP("Notes990",'309'!$P:$ZZ,MATCH("Link to button",'309'!$P$1:$ZZ$1,0),0)
+N("313 checkboxes"),
IF($C95="313 Financial Information0LcmVsScr",IF($C95="309 LCR Summary0",VLOOKUP("LcmVsScr",'309'!$N:$ZZ,MATCH("Link to button",'309'!$N$1:$ZZ$1,0),0),
IF($C95="313 Financial Information0LcrDocAttached",IF($C95="309 LCR Summary0",VLOOKUP("LcrDocAttached",'309'!$N:$ZZ,MATCH("Link to button",'309'!$N$1:$ZZ$1,0),
0)))))))=1,TRUE,FALSE)
))),"")</f>
        <v>0</v>
      </c>
      <c r="I95">
        <v>1993</v>
      </c>
    </row>
    <row r="96" spans="1:9" customFormat="1">
      <c r="A96" s="237" t="str">
        <f>VLOOKUP($G96,CSVLookups!$B:$R,MATCH(A$1,CSVLookups!$B$1:$R$1,0),FALSE)</f>
        <v>311 Claims Distributions</v>
      </c>
      <c r="B96" s="237" t="str">
        <f>VLOOKUP($G96,CSVLookups!$B:$R,MATCH(B$1,CSVLookups!$B$1:$R$1,0),FALSE)</f>
        <v>K</v>
      </c>
      <c r="C96" s="238" t="str">
        <f t="shared" si="2"/>
        <v>311 Claims DistributionsK1993New Business</v>
      </c>
      <c r="D96" s="238" t="e">
        <f>IF(AND(VALUE(LEFT($A96,3))=309,LEN($B96)=3),VLOOKUP(VALUE(MID($B96,2,2)),_309_Table1,MATCH(MID($B96,1,1),_309_Table1_ColumnLookup,0),FALSE),
  IF($C96="309 LCR SummaryA",OneYearSCR,IF($C96="309 LCR SummaryB",UltimateSCR,IF(VALUE(LEFT($A96,3))=309,VLOOKUP(VALUE(MID($B96,2,1)),_309_Table1,MATCH(MID($B96,1,1),_309_Table1_ColumnLookup,0),FALSE)
+N("309"),
  IF(VALUE(LEFT($A96,3))=310,VLOOKUP(VALUE(MID($B96,2,1)),_310_Table1,MATCH(MID($B96,1,1),_310_Table1_ColumnLookup,0),FALSE)
+N("310"),
  IF(AND(VALUE(LEFT($A96,3))=311,LEN($I96)=4),VLOOKUP($I96,_311_Table1,MATCH($B96,_311_Table1_ColumnLookup,0),FALSE),
  IF(AND(VALUE(LEFT($A96,3))=311,OR($B96="I2",$B96="J2",$B96="K2",$B96="L2")),VLOOKUP('311'!$G$58,_311_Table1,MATCH(MID($B96,1,1),_311_Table1_ColumnLookup,0),FALSE),
  IF(AND(VALUE(LEFT($A96,3))=311,RIGHT($B96,5)="Total"),VLOOKUP('311'!$G$59,_311_Table1,MATCH(MID($B96,1,1),_311_Table1_ColumnLookup,0),FALSE),
  IF(VALUE(LEFT($A96,3))=311,VLOOKUP(VALUE(MID($B96,2,1)),_311_Table1,MATCH(MID($B96,1,1),_311_Table1_ColumnLookup,0),FALSE)
+N("311"),
  IF(AND(VALUE(LEFT($A96,3))=312,LEFT($G96,10)="Unincepted",$B96="G "),VLOOKUP(" ULO",_312_Table1,MATCH('312'!$N$16,_312_Table1_ColumnLookup,0),FALSE),
  IF(AND(VALUE(LEFT($A96,3))=312,LEFT($G96,10)="Unincepted",$B96="O "),VLOOKUP(" ULO",_312_Table1,MATCH('312'!$V$16,_312_Table1_ColumnLookup,0),FALSE),
  IF(AND(VALUE(LEFT($A96,3))=312,LEFT($G96,10)="Unincepted",$B96="Q "),VLOOKUP(" ULO",_312_Table1,MATCH('312'!$X$16,_312_Table1_ColumnLookup,0),FALSE),
  IF(AND(VALUE(LEFT($A96,3))=312,LEFT($G96,10)="Unincepted"),VLOOKUP(" ULO",_312_Table1,MATCH(LEFT($B96,1),_312_Table1_ColumnLookup,0),FALSE),
  IF(AND(VALUE(LEFT($A96,3))=312,LEFT($G96,5)="Total",$B96="G "),VLOOKUP('312'!$F$80,_312_Table1,MATCH('312'!$N$16,_312_Table1_ColumnLookup,0),FALSE),
  IF(AND(VALUE(LEFT($A96,3))=312,LEFT($G96,5)="Total",$B96="O "),VLOOKUP('312'!$F$80,_312_Table1,MATCH('312'!$V$16,_312_Table1_ColumnLookup,0),FALSE),
  IF(AND(VALUE(LEFT($A96,3))=312,LEFT($G96,5)="Total",$B96="Q "),VLOOKUP('312'!$F$80,_312_Table1,MATCH('312'!$X$16,_312_Table1_ColumnLookup,0),FALSE),
  IF(AND(VALUE(LEFT($A96,3))=312,LEFT($G96,5)="Total"),VLOOKUP('312'!$F$80,_312_Table1,MATCH(LEFT($B96,1),_312_Table1_ColumnLookup,0),FALSE),
  IF(AND(VALUE(LEFT($A96,3))=312,LEN($I96)=4,$B96="G"),VLOOKUP($I96,_312_Table1,MATCH('312'!$N$16,_312_Table1_ColumnLookup,0),FALSE),
  IF(AND(VALUE(LEFT($A96,3))=312,LEN($I96)=4,$B96="O"),VLOOKUP($I96,_312_Table1,MATCH('312'!$V$16,_312_Table1_ColumnLookup,0),FALSE),
  IF(AND(VALUE(LEFT($A96,3))=312,LEN($I96)=4,$B96="Q"),VLOOKUP($I96,_312_Table1,MATCH('312'!$X$16,_312_Table1_ColumnLookup,0),FALSE),
  IF(AND(VALUE(LEFT($A96,3))=312,LEN($I96)=4),VLOOKUP($I96,_312_Table1,MATCH(LEFT($B96,1),_312_Table1_ColumnLookup,0),FALSE)
+N("312"),
  IF(VALUE(LEFT($A96,3))=313,VLOOKUP(VALUE(MID($B96,2,1)),_313_Table1,MATCH(MID($B96,1,1),_313_Table1_ColumnLookup,0),FALSE)
+N("313"),
  IF(AND(VALUE(LEFT($A96,3))=314,LEN($B96)=3),VLOOKUP(VALUE(MID($B96,2,2)),_314_Table1,MATCH(MID($B96,1,1),_314_Table1_ColumnLookup,0),FALSE),
  IF(VALUE(LEFT($A96,3))=314,VLOOKUP(VALUE(MID($B96,2,1)),_314_Table1,MATCH(MID($B96,1,1),_314_Table1_ColumnLookup,0),FALSE)
+N("314"),
""))))))))))))))))))))))))</f>
        <v>#N/A</v>
      </c>
      <c r="E96" s="238">
        <f>IF(AND(VALUE(LEFT($A96,3))=309,LEN($B96)=3),VLOOKUP(VALUE(MID($B96,2,2)),_309_Table2,MATCH(MID($B96,1,1),_309_Table2_ColumnLookup,0),FALSE),
  IF($C96="309 LCR SummaryA",OneYearSCR,IF($C96="309 LCR SummaryB",UltimateSCR,IF(VALUE(LEFT($A96,3))=309,VLOOKUP(VALUE(MID($B96,2,1)),_309_Table2,MATCH(MID($B96,1,1),_309_Table2_ColumnLookup,0),FALSE)
+N("309"),
  IF(VALUE(LEFT($A96,3))=310,VLOOKUP(VALUE(MID($B96,2,1)),_310_Table2,MATCH(MID($B96,1,1),_310_Table2_ColumnLookup,0),FALSE)
+N("310"),
  IF(AND(VALUE(LEFT($A96,3))=311,LEN($I96)=4),VLOOKUP($I96,_311_Table2,MATCH($B96,_311_Table2_ColumnLookup,0),FALSE),
  IF(AND(VALUE(LEFT($A96,3))=311,OR($B96="I2",$B96="J2",$B96="K2",$B96="L2")),VLOOKUP('311'!$G$58,_311_Table2,MATCH(MID($B96,1,1),_311_Table2_ColumnLookup,0),FALSE),
  IF(AND(VALUE(LEFT($A96,3))=311,RIGHT($B96,5)="Total"),VLOOKUP('311'!$G$59,_311_Table2,MATCH(MID($B96,1,1),_311_Table2_ColumnLookup,0),FALSE),
  IF(VALUE(LEFT($A96,3))=311,VLOOKUP(VALUE(MID($B96,2,1)),_311_Table2,MATCH(MID($B96,1,1),_311_Table2_ColumnLookup,0),FALSE)
+N("311"),
  IF(AND(VALUE(LEFT($A96,3))=312,LEFT($G96,10)="Unincepted",$B96="G "),VLOOKUP(" ULO",_312_Table2,MATCH('312'!$N$16,_312_Table2_ColumnLookup,0),FALSE),
  IF(AND(VALUE(LEFT($A96,3))=312,LEFT($G96,10)="Unincepted",$B96="O "),VLOOKUP(" ULO",_312_Table2,MATCH('312'!$V$16,_312_Table2_ColumnLookup,0),FALSE),
  IF(AND(VALUE(LEFT($A96,3))=312,LEFT($G96,10)="Unincepted",$B96="Q "),VLOOKUP(" ULO",_312_Table2,MATCH('312'!$X$16,_312_Table2_ColumnLookup,0),FALSE),
  IF(AND(VALUE(LEFT($A96,3))=312,LEFT($G96,10)="Unincepted"),VLOOKUP(" ULO",_312_Table2,MATCH(LEFT($B96,1),_312_Table2_ColumnLookup,0),FALSE),
  IF(AND(VALUE(LEFT($A96,3))=312,LEFT($G96,5)="Total",$B96="G "),VLOOKUP('312'!$F$80,_312_Table2,MATCH('312'!$N$16,_312_Table2_ColumnLookup,0),FALSE),
  IF(AND(VALUE(LEFT($A96,3))=312,LEFT($G96,5)="Total",$B96="O "),VLOOKUP('312'!$F$80,_312_Table2,MATCH('312'!$V$16,_312_Table2_ColumnLookup,0),FALSE),
  IF(AND(VALUE(LEFT($A96,3))=312,LEFT($G96,5)="Total",$B96="Q "),VLOOKUP('312'!$F$80,_312_Table2,MATCH('312'!$X$16,_312_Table2_ColumnLookup,0),FALSE),
  IF(AND(VALUE(LEFT($A96,3))=312,LEFT($G96,5)="Total"),VLOOKUP('312'!$F$80,_312_Table2,MATCH(LEFT($B96,1),_312_Table2_ColumnLookup,0),FALSE),
  IF(AND(VALUE(LEFT($A96,3))=312,LEN($I96)=4,$B96="G"),VLOOKUP($I96,_312_Table2,MATCH('312'!$N$16,_312_Table2_ColumnLookup,0),FALSE),
  IF(AND(VALUE(LEFT($A96,3))=312,LEN($I96)=4,$B96="O"),VLOOKUP($I96,_312_Table2,MATCH('312'!$V$16,_312_Table2_ColumnLookup,0),FALSE),
  IF(AND(VALUE(LEFT($A96,3))=312,LEN($I96)=4,$B96="Q"),VLOOKUP($I96,_312_Table2,MATCH('312'!$X$16,_312_Table2_ColumnLookup,0),FALSE),
  IF(AND(VALUE(LEFT($A96,3))=312,LEN($I96)=4),VLOOKUP($I96,_312_Table2,MATCH(LEFT($B96,1),_312_Table2_ColumnLookup,0),FALSE)
+N("312"),
  IF(VALUE(LEFT($A96,3))=313,VLOOKUP(VALUE(MID($B96,2,1)),_313_Table2,MATCH(MID($B96,1,1),_313_Table2_ColumnLookup,0),FALSE)
+N("313"),
  IF(AND(VALUE(LEFT($A96,3))=314,LEN($B96)=3),VLOOKUP(VALUE(MID($B96,2,2)),_314_Table2,MATCH(MID($B96,1,1),_314_Table2_ColumnLookup,0),FALSE),
  IF(VALUE(LEFT($A96,3))=314,VLOOKUP(VALUE(MID($B96,2,1)),_314_Table2,MATCH(MID($B96,1,1),_314_Table2_ColumnLookup,0),FALSE)
+N("314"),
""))))))))))))))))))))))))</f>
        <v>0</v>
      </c>
      <c r="F96" s="238" t="e">
        <f>IF(AND(VALUE(LEFT($A96,3))=309,LEN($B96)=3),VLOOKUP(VALUE(MID($B96,2,2)),_309_Table3,MATCH(MID($B96,1,1),_309_Table3_ColumnLookup,0),FALSE),
  IF($C96="309 LCR SummaryA",OneYearSCR,IF($C96="309 LCR SummaryB",UltimateSCR,IF(VALUE(LEFT($A96,3))=309,VLOOKUP(VALUE(MID($B96,2,1)),_309_Table3,MATCH(MID($B96,1,1),_309_Table3_ColumnLookup,0),FALSE)
+N("309"),
  IF(VALUE(LEFT($A96,3))=310,VLOOKUP(VALUE(MID($B96,2,1)),_310_Table3,MATCH(MID($B96,1,1),_310_Table3_ColumnLookup,0),FALSE)
+N("310"),
  IF(AND(VALUE(LEFT($A96,3))=311,LEN($I96)=4),VLOOKUP($I96,_311_Table3,MATCH($B96,_311_Table3_ColumnLookup,0),FALSE),
  IF(AND(VALUE(LEFT($A96,3))=311,OR($B96="I2",$B96="J2",$B96="K2",$B96="L2")),VLOOKUP('311'!$G$58,_311_Table3,MATCH(MID($B96,1,1),_311_Table3_ColumnLookup,0),FALSE),
  IF(AND(VALUE(LEFT($A96,3))=311,RIGHT($B96,5)="Total"),VLOOKUP('311'!$G$59,_311_Table3,MATCH(MID($B96,1,1),_311_Table3_ColumnLookup,0),FALSE),
  IF(VALUE(LEFT($A96,3))=311,VLOOKUP(VALUE(MID($B96,2,1)),_311_Table3,MATCH(MID($B96,1,1),_311_Table3_ColumnLookup,0),FALSE)
+N("311"),
  IF(AND(VALUE(LEFT($A96,3))=312,LEFT($G96,10)="Unincepted",$B96="G "),VLOOKUP(" ULO",_312_Table3,MATCH('312'!$N$16,_312_Table3_ColumnLookup,0),FALSE),
  IF(AND(VALUE(LEFT($A96,3))=312,LEFT($G96,10)="Unincepted",$B96="O "),VLOOKUP(" ULO",_312_Table3,MATCH('312'!$V$16,_312_Table3_ColumnLookup,0),FALSE),
  IF(AND(VALUE(LEFT($A96,3))=312,LEFT($G96,10)="Unincepted",$B96="Q "),VLOOKUP(" ULO",_312_Table3,MATCH('312'!$X$16,_312_Table3_ColumnLookup,0),FALSE),
  IF(AND(VALUE(LEFT($A96,3))=312,LEFT($G96,10)="Unincepted"),VLOOKUP(" ULO",_312_Table3,MATCH(LEFT($B96,1),_312_Table3_ColumnLookup,0),FALSE),
  IF(AND(VALUE(LEFT($A96,3))=312,LEFT($G96,5)="Total",$B96="G "),VLOOKUP('312'!$F$80,_312_Table3,MATCH('312'!$N$16,_312_Table3_ColumnLookup,0),FALSE),
  IF(AND(VALUE(LEFT($A96,3))=312,LEFT($G96,5)="Total",$B96="O "),VLOOKUP('312'!$F$80,_312_Table3,MATCH('312'!$V$16,_312_Table3_ColumnLookup,0),FALSE),
  IF(AND(VALUE(LEFT($A96,3))=312,LEFT($G96,5)="Total",$B96="Q "),VLOOKUP('312'!$F$80,_312_Table3,MATCH('312'!$X$16,_312_Table3_ColumnLookup,0),FALSE),
  IF(AND(VALUE(LEFT($A96,3))=312,LEFT($G96,5)="Total"),VLOOKUP('312'!$F$80,_312_Table3,MATCH(LEFT($B96,1),_312_Table3_ColumnLookup,0),FALSE),
  IF(AND(VALUE(LEFT($A96,3))=312,LEN($I96)=4,$B96="G"),VLOOKUP($I96,_312_Table3,MATCH('312'!$N$16,_312_Table3_ColumnLookup,0),FALSE),
  IF(AND(VALUE(LEFT($A96,3))=312,LEN($I96)=4,$B96="O"),VLOOKUP($I96,_312_Table3,MATCH('312'!$V$16,_312_Table3_ColumnLookup,0),FALSE),
  IF(AND(VALUE(LEFT($A96,3))=312,LEN($I96)=4,$B96="Q"),VLOOKUP($I96,_312_Table3,MATCH('312'!$X$16,_312_Table3_ColumnLookup,0),FALSE),
  IF(AND(VALUE(LEFT($A96,3))=312,LEN($I96)=4),VLOOKUP($I96,_312_Table3,MATCH(LEFT($B96,1),_312_Table3_ColumnLookup,0),FALSE)
+N("312"),
  IF(VALUE(LEFT($A96,3))=313,VLOOKUP(VALUE(MID($B96,2,1)),_313_Table3,MATCH(MID($B96,1,1),_313_Table3_ColumnLookup,0),FALSE)
+N("313"),
  IF(AND(VALUE(LEFT($A96,3))=314,LEN($B96)=3),VLOOKUP(VALUE(MID($B96,2,2)),_314_Table3,MATCH(MID($B96,1,1),_314_Table3_ColumnLookup,0),FALSE),
  IF(VALUE(LEFT($A96,3))=314,VLOOKUP(VALUE(MID($B96,2,1)),_314_Table3,MATCH(MID($B96,1,1),_314_Table3_ColumnLookup,0),FALSE)
+N("314"),
""))))))))))))))))))))))))</f>
        <v>#NAME?</v>
      </c>
      <c r="G96" t="s">
        <v>1114</v>
      </c>
      <c r="H96" s="321">
        <f>IFERROR(
IF(ISERROR($D96)=FALSE,$D96,IF(ISERROR($E96)=FALSE,$E96,IF(ISERROR($F96)=FALSE,$F96
+N("012 checkboxes"),
IF(
IF(OR(LEFT($A96,9)="Syndicate",LEFT($A96,12)="NewSyndicate"),VLOOKUP($A96,'012'!$J:$ZW,MATCH("Link to button",'012'!$J$1:$ZW$1,0),0)
+N("309 checkbox"),
IF($C96="309 LCR Summary0",VLOOKUP("Notes990",'309'!$P:$ZZ,MATCH("Link to button",'309'!$P$1:$ZZ$1,0),0)
+N("313 checkboxes"),
IF($C96="313 Financial Information0LcmVsScr",IF($C96="309 LCR Summary0",VLOOKUP("LcmVsScr",'309'!$N:$ZZ,MATCH("Link to button",'309'!$N$1:$ZZ$1,0),0),
IF($C96="313 Financial Information0LcrDocAttached",IF($C96="309 LCR Summary0",VLOOKUP("LcrDocAttached",'309'!$N:$ZZ,MATCH("Link to button",'309'!$N$1:$ZZ$1,0),
0)))))))=1,TRUE,FALSE)
))),"")</f>
        <v>0</v>
      </c>
      <c r="I96">
        <v>1993</v>
      </c>
    </row>
    <row r="97" spans="1:9" customFormat="1">
      <c r="A97" s="237" t="str">
        <f>VLOOKUP($G97,CSVLookups!$B:$R,MATCH(A$1,CSVLookups!$B$1:$R$1,0),FALSE)</f>
        <v>311 Claims Distributions</v>
      </c>
      <c r="B97" s="237" t="str">
        <f>VLOOKUP($G97,CSVLookups!$B:$R,MATCH(B$1,CSVLookups!$B$1:$R$1,0),FALSE)</f>
        <v>L</v>
      </c>
      <c r="C97" s="238" t="str">
        <f t="shared" si="2"/>
        <v>311 Claims DistributionsL1993Total Claims</v>
      </c>
      <c r="D97" s="238" t="e">
        <f>IF(AND(VALUE(LEFT($A97,3))=309,LEN($B97)=3),VLOOKUP(VALUE(MID($B97,2,2)),_309_Table1,MATCH(MID($B97,1,1),_309_Table1_ColumnLookup,0),FALSE),
  IF($C97="309 LCR SummaryA",OneYearSCR,IF($C97="309 LCR SummaryB",UltimateSCR,IF(VALUE(LEFT($A97,3))=309,VLOOKUP(VALUE(MID($B97,2,1)),_309_Table1,MATCH(MID($B97,1,1),_309_Table1_ColumnLookup,0),FALSE)
+N("309"),
  IF(VALUE(LEFT($A97,3))=310,VLOOKUP(VALUE(MID($B97,2,1)),_310_Table1,MATCH(MID($B97,1,1),_310_Table1_ColumnLookup,0),FALSE)
+N("310"),
  IF(AND(VALUE(LEFT($A97,3))=311,LEN($I97)=4),VLOOKUP($I97,_311_Table1,MATCH($B97,_311_Table1_ColumnLookup,0),FALSE),
  IF(AND(VALUE(LEFT($A97,3))=311,OR($B97="I2",$B97="J2",$B97="K2",$B97="L2")),VLOOKUP('311'!$G$58,_311_Table1,MATCH(MID($B97,1,1),_311_Table1_ColumnLookup,0),FALSE),
  IF(AND(VALUE(LEFT($A97,3))=311,RIGHT($B97,5)="Total"),VLOOKUP('311'!$G$59,_311_Table1,MATCH(MID($B97,1,1),_311_Table1_ColumnLookup,0),FALSE),
  IF(VALUE(LEFT($A97,3))=311,VLOOKUP(VALUE(MID($B97,2,1)),_311_Table1,MATCH(MID($B97,1,1),_311_Table1_ColumnLookup,0),FALSE)
+N("311"),
  IF(AND(VALUE(LEFT($A97,3))=312,LEFT($G97,10)="Unincepted",$B97="G "),VLOOKUP(" ULO",_312_Table1,MATCH('312'!$N$16,_312_Table1_ColumnLookup,0),FALSE),
  IF(AND(VALUE(LEFT($A97,3))=312,LEFT($G97,10)="Unincepted",$B97="O "),VLOOKUP(" ULO",_312_Table1,MATCH('312'!$V$16,_312_Table1_ColumnLookup,0),FALSE),
  IF(AND(VALUE(LEFT($A97,3))=312,LEFT($G97,10)="Unincepted",$B97="Q "),VLOOKUP(" ULO",_312_Table1,MATCH('312'!$X$16,_312_Table1_ColumnLookup,0),FALSE),
  IF(AND(VALUE(LEFT($A97,3))=312,LEFT($G97,10)="Unincepted"),VLOOKUP(" ULO",_312_Table1,MATCH(LEFT($B97,1),_312_Table1_ColumnLookup,0),FALSE),
  IF(AND(VALUE(LEFT($A97,3))=312,LEFT($G97,5)="Total",$B97="G "),VLOOKUP('312'!$F$80,_312_Table1,MATCH('312'!$N$16,_312_Table1_ColumnLookup,0),FALSE),
  IF(AND(VALUE(LEFT($A97,3))=312,LEFT($G97,5)="Total",$B97="O "),VLOOKUP('312'!$F$80,_312_Table1,MATCH('312'!$V$16,_312_Table1_ColumnLookup,0),FALSE),
  IF(AND(VALUE(LEFT($A97,3))=312,LEFT($G97,5)="Total",$B97="Q "),VLOOKUP('312'!$F$80,_312_Table1,MATCH('312'!$X$16,_312_Table1_ColumnLookup,0),FALSE),
  IF(AND(VALUE(LEFT($A97,3))=312,LEFT($G97,5)="Total"),VLOOKUP('312'!$F$80,_312_Table1,MATCH(LEFT($B97,1),_312_Table1_ColumnLookup,0),FALSE),
  IF(AND(VALUE(LEFT($A97,3))=312,LEN($I97)=4,$B97="G"),VLOOKUP($I97,_312_Table1,MATCH('312'!$N$16,_312_Table1_ColumnLookup,0),FALSE),
  IF(AND(VALUE(LEFT($A97,3))=312,LEN($I97)=4,$B97="O"),VLOOKUP($I97,_312_Table1,MATCH('312'!$V$16,_312_Table1_ColumnLookup,0),FALSE),
  IF(AND(VALUE(LEFT($A97,3))=312,LEN($I97)=4,$B97="Q"),VLOOKUP($I97,_312_Table1,MATCH('312'!$X$16,_312_Table1_ColumnLookup,0),FALSE),
  IF(AND(VALUE(LEFT($A97,3))=312,LEN($I97)=4),VLOOKUP($I97,_312_Table1,MATCH(LEFT($B97,1),_312_Table1_ColumnLookup,0),FALSE)
+N("312"),
  IF(VALUE(LEFT($A97,3))=313,VLOOKUP(VALUE(MID($B97,2,1)),_313_Table1,MATCH(MID($B97,1,1),_313_Table1_ColumnLookup,0),FALSE)
+N("313"),
  IF(AND(VALUE(LEFT($A97,3))=314,LEN($B97)=3),VLOOKUP(VALUE(MID($B97,2,2)),_314_Table1,MATCH(MID($B97,1,1),_314_Table1_ColumnLookup,0),FALSE),
  IF(VALUE(LEFT($A97,3))=314,VLOOKUP(VALUE(MID($B97,2,1)),_314_Table1,MATCH(MID($B97,1,1),_314_Table1_ColumnLookup,0),FALSE)
+N("314"),
""))))))))))))))))))))))))</f>
        <v>#N/A</v>
      </c>
      <c r="E97" s="238">
        <f ca="1">IF(AND(VALUE(LEFT($A97,3))=309,LEN($B97)=3),VLOOKUP(VALUE(MID($B97,2,2)),_309_Table2,MATCH(MID($B97,1,1),_309_Table2_ColumnLookup,0),FALSE),
  IF($C97="309 LCR SummaryA",OneYearSCR,IF($C97="309 LCR SummaryB",UltimateSCR,IF(VALUE(LEFT($A97,3))=309,VLOOKUP(VALUE(MID($B97,2,1)),_309_Table2,MATCH(MID($B97,1,1),_309_Table2_ColumnLookup,0),FALSE)
+N("309"),
  IF(VALUE(LEFT($A97,3))=310,VLOOKUP(VALUE(MID($B97,2,1)),_310_Table2,MATCH(MID($B97,1,1),_310_Table2_ColumnLookup,0),FALSE)
+N("310"),
  IF(AND(VALUE(LEFT($A97,3))=311,LEN($I97)=4),VLOOKUP($I97,_311_Table2,MATCH($B97,_311_Table2_ColumnLookup,0),FALSE),
  IF(AND(VALUE(LEFT($A97,3))=311,OR($B97="I2",$B97="J2",$B97="K2",$B97="L2")),VLOOKUP('311'!$G$58,_311_Table2,MATCH(MID($B97,1,1),_311_Table2_ColumnLookup,0),FALSE),
  IF(AND(VALUE(LEFT($A97,3))=311,RIGHT($B97,5)="Total"),VLOOKUP('311'!$G$59,_311_Table2,MATCH(MID($B97,1,1),_311_Table2_ColumnLookup,0),FALSE),
  IF(VALUE(LEFT($A97,3))=311,VLOOKUP(VALUE(MID($B97,2,1)),_311_Table2,MATCH(MID($B97,1,1),_311_Table2_ColumnLookup,0),FALSE)
+N("311"),
  IF(AND(VALUE(LEFT($A97,3))=312,LEFT($G97,10)="Unincepted",$B97="G "),VLOOKUP(" ULO",_312_Table2,MATCH('312'!$N$16,_312_Table2_ColumnLookup,0),FALSE),
  IF(AND(VALUE(LEFT($A97,3))=312,LEFT($G97,10)="Unincepted",$B97="O "),VLOOKUP(" ULO",_312_Table2,MATCH('312'!$V$16,_312_Table2_ColumnLookup,0),FALSE),
  IF(AND(VALUE(LEFT($A97,3))=312,LEFT($G97,10)="Unincepted",$B97="Q "),VLOOKUP(" ULO",_312_Table2,MATCH('312'!$X$16,_312_Table2_ColumnLookup,0),FALSE),
  IF(AND(VALUE(LEFT($A97,3))=312,LEFT($G97,10)="Unincepted"),VLOOKUP(" ULO",_312_Table2,MATCH(LEFT($B97,1),_312_Table2_ColumnLookup,0),FALSE),
  IF(AND(VALUE(LEFT($A97,3))=312,LEFT($G97,5)="Total",$B97="G "),VLOOKUP('312'!$F$80,_312_Table2,MATCH('312'!$N$16,_312_Table2_ColumnLookup,0),FALSE),
  IF(AND(VALUE(LEFT($A97,3))=312,LEFT($G97,5)="Total",$B97="O "),VLOOKUP('312'!$F$80,_312_Table2,MATCH('312'!$V$16,_312_Table2_ColumnLookup,0),FALSE),
  IF(AND(VALUE(LEFT($A97,3))=312,LEFT($G97,5)="Total",$B97="Q "),VLOOKUP('312'!$F$80,_312_Table2,MATCH('312'!$X$16,_312_Table2_ColumnLookup,0),FALSE),
  IF(AND(VALUE(LEFT($A97,3))=312,LEFT($G97,5)="Total"),VLOOKUP('312'!$F$80,_312_Table2,MATCH(LEFT($B97,1),_312_Table2_ColumnLookup,0),FALSE),
  IF(AND(VALUE(LEFT($A97,3))=312,LEN($I97)=4,$B97="G"),VLOOKUP($I97,_312_Table2,MATCH('312'!$N$16,_312_Table2_ColumnLookup,0),FALSE),
  IF(AND(VALUE(LEFT($A97,3))=312,LEN($I97)=4,$B97="O"),VLOOKUP($I97,_312_Table2,MATCH('312'!$V$16,_312_Table2_ColumnLookup,0),FALSE),
  IF(AND(VALUE(LEFT($A97,3))=312,LEN($I97)=4,$B97="Q"),VLOOKUP($I97,_312_Table2,MATCH('312'!$X$16,_312_Table2_ColumnLookup,0),FALSE),
  IF(AND(VALUE(LEFT($A97,3))=312,LEN($I97)=4),VLOOKUP($I97,_312_Table2,MATCH(LEFT($B97,1),_312_Table2_ColumnLookup,0),FALSE)
+N("312"),
  IF(VALUE(LEFT($A97,3))=313,VLOOKUP(VALUE(MID($B97,2,1)),_313_Table2,MATCH(MID($B97,1,1),_313_Table2_ColumnLookup,0),FALSE)
+N("313"),
  IF(AND(VALUE(LEFT($A97,3))=314,LEN($B97)=3),VLOOKUP(VALUE(MID($B97,2,2)),_314_Table2,MATCH(MID($B97,1,1),_314_Table2_ColumnLookup,0),FALSE),
  IF(VALUE(LEFT($A97,3))=314,VLOOKUP(VALUE(MID($B97,2,1)),_314_Table2,MATCH(MID($B97,1,1),_314_Table2_ColumnLookup,0),FALSE)
+N("314"),
""))))))))))))))))))))))))</f>
        <v>0</v>
      </c>
      <c r="F97" s="238" t="e">
        <f>IF(AND(VALUE(LEFT($A97,3))=309,LEN($B97)=3),VLOOKUP(VALUE(MID($B97,2,2)),_309_Table3,MATCH(MID($B97,1,1),_309_Table3_ColumnLookup,0),FALSE),
  IF($C97="309 LCR SummaryA",OneYearSCR,IF($C97="309 LCR SummaryB",UltimateSCR,IF(VALUE(LEFT($A97,3))=309,VLOOKUP(VALUE(MID($B97,2,1)),_309_Table3,MATCH(MID($B97,1,1),_309_Table3_ColumnLookup,0),FALSE)
+N("309"),
  IF(VALUE(LEFT($A97,3))=310,VLOOKUP(VALUE(MID($B97,2,1)),_310_Table3,MATCH(MID($B97,1,1),_310_Table3_ColumnLookup,0),FALSE)
+N("310"),
  IF(AND(VALUE(LEFT($A97,3))=311,LEN($I97)=4),VLOOKUP($I97,_311_Table3,MATCH($B97,_311_Table3_ColumnLookup,0),FALSE),
  IF(AND(VALUE(LEFT($A97,3))=311,OR($B97="I2",$B97="J2",$B97="K2",$B97="L2")),VLOOKUP('311'!$G$58,_311_Table3,MATCH(MID($B97,1,1),_311_Table3_ColumnLookup,0),FALSE),
  IF(AND(VALUE(LEFT($A97,3))=311,RIGHT($B97,5)="Total"),VLOOKUP('311'!$G$59,_311_Table3,MATCH(MID($B97,1,1),_311_Table3_ColumnLookup,0),FALSE),
  IF(VALUE(LEFT($A97,3))=311,VLOOKUP(VALUE(MID($B97,2,1)),_311_Table3,MATCH(MID($B97,1,1),_311_Table3_ColumnLookup,0),FALSE)
+N("311"),
  IF(AND(VALUE(LEFT($A97,3))=312,LEFT($G97,10)="Unincepted",$B97="G "),VLOOKUP(" ULO",_312_Table3,MATCH('312'!$N$16,_312_Table3_ColumnLookup,0),FALSE),
  IF(AND(VALUE(LEFT($A97,3))=312,LEFT($G97,10)="Unincepted",$B97="O "),VLOOKUP(" ULO",_312_Table3,MATCH('312'!$V$16,_312_Table3_ColumnLookup,0),FALSE),
  IF(AND(VALUE(LEFT($A97,3))=312,LEFT($G97,10)="Unincepted",$B97="Q "),VLOOKUP(" ULO",_312_Table3,MATCH('312'!$X$16,_312_Table3_ColumnLookup,0),FALSE),
  IF(AND(VALUE(LEFT($A97,3))=312,LEFT($G97,10)="Unincepted"),VLOOKUP(" ULO",_312_Table3,MATCH(LEFT($B97,1),_312_Table3_ColumnLookup,0),FALSE),
  IF(AND(VALUE(LEFT($A97,3))=312,LEFT($G97,5)="Total",$B97="G "),VLOOKUP('312'!$F$80,_312_Table3,MATCH('312'!$N$16,_312_Table3_ColumnLookup,0),FALSE),
  IF(AND(VALUE(LEFT($A97,3))=312,LEFT($G97,5)="Total",$B97="O "),VLOOKUP('312'!$F$80,_312_Table3,MATCH('312'!$V$16,_312_Table3_ColumnLookup,0),FALSE),
  IF(AND(VALUE(LEFT($A97,3))=312,LEFT($G97,5)="Total",$B97="Q "),VLOOKUP('312'!$F$80,_312_Table3,MATCH('312'!$X$16,_312_Table3_ColumnLookup,0),FALSE),
  IF(AND(VALUE(LEFT($A97,3))=312,LEFT($G97,5)="Total"),VLOOKUP('312'!$F$80,_312_Table3,MATCH(LEFT($B97,1),_312_Table3_ColumnLookup,0),FALSE),
  IF(AND(VALUE(LEFT($A97,3))=312,LEN($I97)=4,$B97="G"),VLOOKUP($I97,_312_Table3,MATCH('312'!$N$16,_312_Table3_ColumnLookup,0),FALSE),
  IF(AND(VALUE(LEFT($A97,3))=312,LEN($I97)=4,$B97="O"),VLOOKUP($I97,_312_Table3,MATCH('312'!$V$16,_312_Table3_ColumnLookup,0),FALSE),
  IF(AND(VALUE(LEFT($A97,3))=312,LEN($I97)=4,$B97="Q"),VLOOKUP($I97,_312_Table3,MATCH('312'!$X$16,_312_Table3_ColumnLookup,0),FALSE),
  IF(AND(VALUE(LEFT($A97,3))=312,LEN($I97)=4),VLOOKUP($I97,_312_Table3,MATCH(LEFT($B97,1),_312_Table3_ColumnLookup,0),FALSE)
+N("312"),
  IF(VALUE(LEFT($A97,3))=313,VLOOKUP(VALUE(MID($B97,2,1)),_313_Table3,MATCH(MID($B97,1,1),_313_Table3_ColumnLookup,0),FALSE)
+N("313"),
  IF(AND(VALUE(LEFT($A97,3))=314,LEN($B97)=3),VLOOKUP(VALUE(MID($B97,2,2)),_314_Table3,MATCH(MID($B97,1,1),_314_Table3_ColumnLookup,0),FALSE),
  IF(VALUE(LEFT($A97,3))=314,VLOOKUP(VALUE(MID($B97,2,1)),_314_Table3,MATCH(MID($B97,1,1),_314_Table3_ColumnLookup,0),FALSE)
+N("314"),
""))))))))))))))))))))))))</f>
        <v>#NAME?</v>
      </c>
      <c r="G97" t="s">
        <v>1117</v>
      </c>
      <c r="H97" s="321">
        <f ca="1">IFERROR(
IF(ISERROR($D97)=FALSE,$D97,IF(ISERROR($E97)=FALSE,$E97,IF(ISERROR($F97)=FALSE,$F97
+N("012 checkboxes"),
IF(
IF(OR(LEFT($A97,9)="Syndicate",LEFT($A97,12)="NewSyndicate"),VLOOKUP($A97,'012'!$J:$ZW,MATCH("Link to button",'012'!$J$1:$ZW$1,0),0)
+N("309 checkbox"),
IF($C97="309 LCR Summary0",VLOOKUP("Notes990",'309'!$P:$ZZ,MATCH("Link to button",'309'!$P$1:$ZZ$1,0),0)
+N("313 checkboxes"),
IF($C97="313 Financial Information0LcmVsScr",IF($C97="309 LCR Summary0",VLOOKUP("LcmVsScr",'309'!$N:$ZZ,MATCH("Link to button",'309'!$N$1:$ZZ$1,0),0),
IF($C97="313 Financial Information0LcrDocAttached",IF($C97="309 LCR Summary0",VLOOKUP("LcrDocAttached",'309'!$N:$ZZ,MATCH("Link to button",'309'!$N$1:$ZZ$1,0),
0)))))))=1,TRUE,FALSE)
))),"")</f>
        <v>0</v>
      </c>
      <c r="I97">
        <v>1993</v>
      </c>
    </row>
    <row r="98" spans="1:9" customFormat="1">
      <c r="A98" s="237" t="str">
        <f>VLOOKUP($G98,CSVLookups!$B:$R,MATCH(A$1,CSVLookups!$B$1:$R$1,0),FALSE)</f>
        <v>311 Claims Distributions</v>
      </c>
      <c r="B98" s="237" t="str">
        <f>VLOOKUP($G98,CSVLookups!$B:$R,MATCH(B$1,CSVLookups!$B$1:$R$1,0),FALSE)</f>
        <v>I</v>
      </c>
      <c r="C98" s="238" t="str">
        <f t="shared" si="2"/>
        <v>311 Claims DistributionsI1994Net Insurance Claims brought forward</v>
      </c>
      <c r="D98" s="238" t="e">
        <f>IF(AND(VALUE(LEFT($A98,3))=309,LEN($B98)=3),VLOOKUP(VALUE(MID($B98,2,2)),_309_Table1,MATCH(MID($B98,1,1),_309_Table1_ColumnLookup,0),FALSE),
  IF($C98="309 LCR SummaryA",OneYearSCR,IF($C98="309 LCR SummaryB",UltimateSCR,IF(VALUE(LEFT($A98,3))=309,VLOOKUP(VALUE(MID($B98,2,1)),_309_Table1,MATCH(MID($B98,1,1),_309_Table1_ColumnLookup,0),FALSE)
+N("309"),
  IF(VALUE(LEFT($A98,3))=310,VLOOKUP(VALUE(MID($B98,2,1)),_310_Table1,MATCH(MID($B98,1,1),_310_Table1_ColumnLookup,0),FALSE)
+N("310"),
  IF(AND(VALUE(LEFT($A98,3))=311,LEN($I98)=4),VLOOKUP($I98,_311_Table1,MATCH($B98,_311_Table1_ColumnLookup,0),FALSE),
  IF(AND(VALUE(LEFT($A98,3))=311,OR($B98="I2",$B98="J2",$B98="K2",$B98="L2")),VLOOKUP('311'!$G$58,_311_Table1,MATCH(MID($B98,1,1),_311_Table1_ColumnLookup,0),FALSE),
  IF(AND(VALUE(LEFT($A98,3))=311,RIGHT($B98,5)="Total"),VLOOKUP('311'!$G$59,_311_Table1,MATCH(MID($B98,1,1),_311_Table1_ColumnLookup,0),FALSE),
  IF(VALUE(LEFT($A98,3))=311,VLOOKUP(VALUE(MID($B98,2,1)),_311_Table1,MATCH(MID($B98,1,1),_311_Table1_ColumnLookup,0),FALSE)
+N("311"),
  IF(AND(VALUE(LEFT($A98,3))=312,LEFT($G98,10)="Unincepted",$B98="G "),VLOOKUP(" ULO",_312_Table1,MATCH('312'!$N$16,_312_Table1_ColumnLookup,0),FALSE),
  IF(AND(VALUE(LEFT($A98,3))=312,LEFT($G98,10)="Unincepted",$B98="O "),VLOOKUP(" ULO",_312_Table1,MATCH('312'!$V$16,_312_Table1_ColumnLookup,0),FALSE),
  IF(AND(VALUE(LEFT($A98,3))=312,LEFT($G98,10)="Unincepted",$B98="Q "),VLOOKUP(" ULO",_312_Table1,MATCH('312'!$X$16,_312_Table1_ColumnLookup,0),FALSE),
  IF(AND(VALUE(LEFT($A98,3))=312,LEFT($G98,10)="Unincepted"),VLOOKUP(" ULO",_312_Table1,MATCH(LEFT($B98,1),_312_Table1_ColumnLookup,0),FALSE),
  IF(AND(VALUE(LEFT($A98,3))=312,LEFT($G98,5)="Total",$B98="G "),VLOOKUP('312'!$F$80,_312_Table1,MATCH('312'!$N$16,_312_Table1_ColumnLookup,0),FALSE),
  IF(AND(VALUE(LEFT($A98,3))=312,LEFT($G98,5)="Total",$B98="O "),VLOOKUP('312'!$F$80,_312_Table1,MATCH('312'!$V$16,_312_Table1_ColumnLookup,0),FALSE),
  IF(AND(VALUE(LEFT($A98,3))=312,LEFT($G98,5)="Total",$B98="Q "),VLOOKUP('312'!$F$80,_312_Table1,MATCH('312'!$X$16,_312_Table1_ColumnLookup,0),FALSE),
  IF(AND(VALUE(LEFT($A98,3))=312,LEFT($G98,5)="Total"),VLOOKUP('312'!$F$80,_312_Table1,MATCH(LEFT($B98,1),_312_Table1_ColumnLookup,0),FALSE),
  IF(AND(VALUE(LEFT($A98,3))=312,LEN($I98)=4,$B98="G"),VLOOKUP($I98,_312_Table1,MATCH('312'!$N$16,_312_Table1_ColumnLookup,0),FALSE),
  IF(AND(VALUE(LEFT($A98,3))=312,LEN($I98)=4,$B98="O"),VLOOKUP($I98,_312_Table1,MATCH('312'!$V$16,_312_Table1_ColumnLookup,0),FALSE),
  IF(AND(VALUE(LEFT($A98,3))=312,LEN($I98)=4,$B98="Q"),VLOOKUP($I98,_312_Table1,MATCH('312'!$X$16,_312_Table1_ColumnLookup,0),FALSE),
  IF(AND(VALUE(LEFT($A98,3))=312,LEN($I98)=4),VLOOKUP($I98,_312_Table1,MATCH(LEFT($B98,1),_312_Table1_ColumnLookup,0),FALSE)
+N("312"),
  IF(VALUE(LEFT($A98,3))=313,VLOOKUP(VALUE(MID($B98,2,1)),_313_Table1,MATCH(MID($B98,1,1),_313_Table1_ColumnLookup,0),FALSE)
+N("313"),
  IF(AND(VALUE(LEFT($A98,3))=314,LEN($B98)=3),VLOOKUP(VALUE(MID($B98,2,2)),_314_Table1,MATCH(MID($B98,1,1),_314_Table1_ColumnLookup,0),FALSE),
  IF(VALUE(LEFT($A98,3))=314,VLOOKUP(VALUE(MID($B98,2,1)),_314_Table1,MATCH(MID($B98,1,1),_314_Table1_ColumnLookup,0),FALSE)
+N("314"),
""))))))))))))))))))))))))</f>
        <v>#N/A</v>
      </c>
      <c r="E98" s="238">
        <f ca="1">IF(AND(VALUE(LEFT($A98,3))=309,LEN($B98)=3),VLOOKUP(VALUE(MID($B98,2,2)),_309_Table2,MATCH(MID($B98,1,1),_309_Table2_ColumnLookup,0),FALSE),
  IF($C98="309 LCR SummaryA",OneYearSCR,IF($C98="309 LCR SummaryB",UltimateSCR,IF(VALUE(LEFT($A98,3))=309,VLOOKUP(VALUE(MID($B98,2,1)),_309_Table2,MATCH(MID($B98,1,1),_309_Table2_ColumnLookup,0),FALSE)
+N("309"),
  IF(VALUE(LEFT($A98,3))=310,VLOOKUP(VALUE(MID($B98,2,1)),_310_Table2,MATCH(MID($B98,1,1),_310_Table2_ColumnLookup,0),FALSE)
+N("310"),
  IF(AND(VALUE(LEFT($A98,3))=311,LEN($I98)=4),VLOOKUP($I98,_311_Table2,MATCH($B98,_311_Table2_ColumnLookup,0),FALSE),
  IF(AND(VALUE(LEFT($A98,3))=311,OR($B98="I2",$B98="J2",$B98="K2",$B98="L2")),VLOOKUP('311'!$G$58,_311_Table2,MATCH(MID($B98,1,1),_311_Table2_ColumnLookup,0),FALSE),
  IF(AND(VALUE(LEFT($A98,3))=311,RIGHT($B98,5)="Total"),VLOOKUP('311'!$G$59,_311_Table2,MATCH(MID($B98,1,1),_311_Table2_ColumnLookup,0),FALSE),
  IF(VALUE(LEFT($A98,3))=311,VLOOKUP(VALUE(MID($B98,2,1)),_311_Table2,MATCH(MID($B98,1,1),_311_Table2_ColumnLookup,0),FALSE)
+N("311"),
  IF(AND(VALUE(LEFT($A98,3))=312,LEFT($G98,10)="Unincepted",$B98="G "),VLOOKUP(" ULO",_312_Table2,MATCH('312'!$N$16,_312_Table2_ColumnLookup,0),FALSE),
  IF(AND(VALUE(LEFT($A98,3))=312,LEFT($G98,10)="Unincepted",$B98="O "),VLOOKUP(" ULO",_312_Table2,MATCH('312'!$V$16,_312_Table2_ColumnLookup,0),FALSE),
  IF(AND(VALUE(LEFT($A98,3))=312,LEFT($G98,10)="Unincepted",$B98="Q "),VLOOKUP(" ULO",_312_Table2,MATCH('312'!$X$16,_312_Table2_ColumnLookup,0),FALSE),
  IF(AND(VALUE(LEFT($A98,3))=312,LEFT($G98,10)="Unincepted"),VLOOKUP(" ULO",_312_Table2,MATCH(LEFT($B98,1),_312_Table2_ColumnLookup,0),FALSE),
  IF(AND(VALUE(LEFT($A98,3))=312,LEFT($G98,5)="Total",$B98="G "),VLOOKUP('312'!$F$80,_312_Table2,MATCH('312'!$N$16,_312_Table2_ColumnLookup,0),FALSE),
  IF(AND(VALUE(LEFT($A98,3))=312,LEFT($G98,5)="Total",$B98="O "),VLOOKUP('312'!$F$80,_312_Table2,MATCH('312'!$V$16,_312_Table2_ColumnLookup,0),FALSE),
  IF(AND(VALUE(LEFT($A98,3))=312,LEFT($G98,5)="Total",$B98="Q "),VLOOKUP('312'!$F$80,_312_Table2,MATCH('312'!$X$16,_312_Table2_ColumnLookup,0),FALSE),
  IF(AND(VALUE(LEFT($A98,3))=312,LEFT($G98,5)="Total"),VLOOKUP('312'!$F$80,_312_Table2,MATCH(LEFT($B98,1),_312_Table2_ColumnLookup,0),FALSE),
  IF(AND(VALUE(LEFT($A98,3))=312,LEN($I98)=4,$B98="G"),VLOOKUP($I98,_312_Table2,MATCH('312'!$N$16,_312_Table2_ColumnLookup,0),FALSE),
  IF(AND(VALUE(LEFT($A98,3))=312,LEN($I98)=4,$B98="O"),VLOOKUP($I98,_312_Table2,MATCH('312'!$V$16,_312_Table2_ColumnLookup,0),FALSE),
  IF(AND(VALUE(LEFT($A98,3))=312,LEN($I98)=4,$B98="Q"),VLOOKUP($I98,_312_Table2,MATCH('312'!$X$16,_312_Table2_ColumnLookup,0),FALSE),
  IF(AND(VALUE(LEFT($A98,3))=312,LEN($I98)=4),VLOOKUP($I98,_312_Table2,MATCH(LEFT($B98,1),_312_Table2_ColumnLookup,0),FALSE)
+N("312"),
  IF(VALUE(LEFT($A98,3))=313,VLOOKUP(VALUE(MID($B98,2,1)),_313_Table2,MATCH(MID($B98,1,1),_313_Table2_ColumnLookup,0),FALSE)
+N("313"),
  IF(AND(VALUE(LEFT($A98,3))=314,LEN($B98)=3),VLOOKUP(VALUE(MID($B98,2,2)),_314_Table2,MATCH(MID($B98,1,1),_314_Table2_ColumnLookup,0),FALSE),
  IF(VALUE(LEFT($A98,3))=314,VLOOKUP(VALUE(MID($B98,2,1)),_314_Table2,MATCH(MID($B98,1,1),_314_Table2_ColumnLookup,0),FALSE)
+N("314"),
""))))))))))))))))))))))))</f>
        <v>0</v>
      </c>
      <c r="F98" s="238" t="e">
        <f>IF(AND(VALUE(LEFT($A98,3))=309,LEN($B98)=3),VLOOKUP(VALUE(MID($B98,2,2)),_309_Table3,MATCH(MID($B98,1,1),_309_Table3_ColumnLookup,0),FALSE),
  IF($C98="309 LCR SummaryA",OneYearSCR,IF($C98="309 LCR SummaryB",UltimateSCR,IF(VALUE(LEFT($A98,3))=309,VLOOKUP(VALUE(MID($B98,2,1)),_309_Table3,MATCH(MID($B98,1,1),_309_Table3_ColumnLookup,0),FALSE)
+N("309"),
  IF(VALUE(LEFT($A98,3))=310,VLOOKUP(VALUE(MID($B98,2,1)),_310_Table3,MATCH(MID($B98,1,1),_310_Table3_ColumnLookup,0),FALSE)
+N("310"),
  IF(AND(VALUE(LEFT($A98,3))=311,LEN($I98)=4),VLOOKUP($I98,_311_Table3,MATCH($B98,_311_Table3_ColumnLookup,0),FALSE),
  IF(AND(VALUE(LEFT($A98,3))=311,OR($B98="I2",$B98="J2",$B98="K2",$B98="L2")),VLOOKUP('311'!$G$58,_311_Table3,MATCH(MID($B98,1,1),_311_Table3_ColumnLookup,0),FALSE),
  IF(AND(VALUE(LEFT($A98,3))=311,RIGHT($B98,5)="Total"),VLOOKUP('311'!$G$59,_311_Table3,MATCH(MID($B98,1,1),_311_Table3_ColumnLookup,0),FALSE),
  IF(VALUE(LEFT($A98,3))=311,VLOOKUP(VALUE(MID($B98,2,1)),_311_Table3,MATCH(MID($B98,1,1),_311_Table3_ColumnLookup,0),FALSE)
+N("311"),
  IF(AND(VALUE(LEFT($A98,3))=312,LEFT($G98,10)="Unincepted",$B98="G "),VLOOKUP(" ULO",_312_Table3,MATCH('312'!$N$16,_312_Table3_ColumnLookup,0),FALSE),
  IF(AND(VALUE(LEFT($A98,3))=312,LEFT($G98,10)="Unincepted",$B98="O "),VLOOKUP(" ULO",_312_Table3,MATCH('312'!$V$16,_312_Table3_ColumnLookup,0),FALSE),
  IF(AND(VALUE(LEFT($A98,3))=312,LEFT($G98,10)="Unincepted",$B98="Q "),VLOOKUP(" ULO",_312_Table3,MATCH('312'!$X$16,_312_Table3_ColumnLookup,0),FALSE),
  IF(AND(VALUE(LEFT($A98,3))=312,LEFT($G98,10)="Unincepted"),VLOOKUP(" ULO",_312_Table3,MATCH(LEFT($B98,1),_312_Table3_ColumnLookup,0),FALSE),
  IF(AND(VALUE(LEFT($A98,3))=312,LEFT($G98,5)="Total",$B98="G "),VLOOKUP('312'!$F$80,_312_Table3,MATCH('312'!$N$16,_312_Table3_ColumnLookup,0),FALSE),
  IF(AND(VALUE(LEFT($A98,3))=312,LEFT($G98,5)="Total",$B98="O "),VLOOKUP('312'!$F$80,_312_Table3,MATCH('312'!$V$16,_312_Table3_ColumnLookup,0),FALSE),
  IF(AND(VALUE(LEFT($A98,3))=312,LEFT($G98,5)="Total",$B98="Q "),VLOOKUP('312'!$F$80,_312_Table3,MATCH('312'!$X$16,_312_Table3_ColumnLookup,0),FALSE),
  IF(AND(VALUE(LEFT($A98,3))=312,LEFT($G98,5)="Total"),VLOOKUP('312'!$F$80,_312_Table3,MATCH(LEFT($B98,1),_312_Table3_ColumnLookup,0),FALSE),
  IF(AND(VALUE(LEFT($A98,3))=312,LEN($I98)=4,$B98="G"),VLOOKUP($I98,_312_Table3,MATCH('312'!$N$16,_312_Table3_ColumnLookup,0),FALSE),
  IF(AND(VALUE(LEFT($A98,3))=312,LEN($I98)=4,$B98="O"),VLOOKUP($I98,_312_Table3,MATCH('312'!$V$16,_312_Table3_ColumnLookup,0),FALSE),
  IF(AND(VALUE(LEFT($A98,3))=312,LEN($I98)=4,$B98="Q"),VLOOKUP($I98,_312_Table3,MATCH('312'!$X$16,_312_Table3_ColumnLookup,0),FALSE),
  IF(AND(VALUE(LEFT($A98,3))=312,LEN($I98)=4),VLOOKUP($I98,_312_Table3,MATCH(LEFT($B98,1),_312_Table3_ColumnLookup,0),FALSE)
+N("312"),
  IF(VALUE(LEFT($A98,3))=313,VLOOKUP(VALUE(MID($B98,2,1)),_313_Table3,MATCH(MID($B98,1,1),_313_Table3_ColumnLookup,0),FALSE)
+N("313"),
  IF(AND(VALUE(LEFT($A98,3))=314,LEN($B98)=3),VLOOKUP(VALUE(MID($B98,2,2)),_314_Table3,MATCH(MID($B98,1,1),_314_Table3_ColumnLookup,0),FALSE),
  IF(VALUE(LEFT($A98,3))=314,VLOOKUP(VALUE(MID($B98,2,1)),_314_Table3,MATCH(MID($B98,1,1),_314_Table3_ColumnLookup,0),FALSE)
+N("314"),
""))))))))))))))))))))))))</f>
        <v>#NAME?</v>
      </c>
      <c r="G98" t="s">
        <v>1110</v>
      </c>
      <c r="H98" s="321">
        <f ca="1">IFERROR(
IF(ISERROR($D98)=FALSE,$D98,IF(ISERROR($E98)=FALSE,$E98,IF(ISERROR($F98)=FALSE,$F98
+N("012 checkboxes"),
IF(
IF(OR(LEFT($A98,9)="Syndicate",LEFT($A98,12)="NewSyndicate"),VLOOKUP($A98,'012'!$J:$ZW,MATCH("Link to button",'012'!$J$1:$ZW$1,0),0)
+N("309 checkbox"),
IF($C98="309 LCR Summary0",VLOOKUP("Notes990",'309'!$P:$ZZ,MATCH("Link to button",'309'!$P$1:$ZZ$1,0),0)
+N("313 checkboxes"),
IF($C98="313 Financial Information0LcmVsScr",IF($C98="309 LCR Summary0",VLOOKUP("LcmVsScr",'309'!$N:$ZZ,MATCH("Link to button",'309'!$N$1:$ZZ$1,0),0),
IF($C98="313 Financial Information0LcrDocAttached",IF($C98="309 LCR Summary0",VLOOKUP("LcrDocAttached",'309'!$N:$ZZ,MATCH("Link to button",'309'!$N$1:$ZZ$1,0),
0)))))))=1,TRUE,FALSE)
))),"")</f>
        <v>0</v>
      </c>
      <c r="I98">
        <v>1994</v>
      </c>
    </row>
    <row r="99" spans="1:9" customFormat="1">
      <c r="A99" s="237" t="str">
        <f>VLOOKUP($G99,CSVLookups!$B:$R,MATCH(A$1,CSVLookups!$B$1:$R$1,0),FALSE)</f>
        <v>311 Claims Distributions</v>
      </c>
      <c r="B99" s="237" t="str">
        <f>VLOOKUP($G99,CSVLookups!$B:$R,MATCH(B$1,CSVLookups!$B$1:$R$1,0),FALSE)</f>
        <v>J</v>
      </c>
      <c r="C99" s="238" t="str">
        <f t="shared" si="2"/>
        <v>311 Claims DistributionsJ1994Adjustments</v>
      </c>
      <c r="D99" s="238" t="e">
        <f>IF(AND(VALUE(LEFT($A99,3))=309,LEN($B99)=3),VLOOKUP(VALUE(MID($B99,2,2)),_309_Table1,MATCH(MID($B99,1,1),_309_Table1_ColumnLookup,0),FALSE),
  IF($C99="309 LCR SummaryA",OneYearSCR,IF($C99="309 LCR SummaryB",UltimateSCR,IF(VALUE(LEFT($A99,3))=309,VLOOKUP(VALUE(MID($B99,2,1)),_309_Table1,MATCH(MID($B99,1,1),_309_Table1_ColumnLookup,0),FALSE)
+N("309"),
  IF(VALUE(LEFT($A99,3))=310,VLOOKUP(VALUE(MID($B99,2,1)),_310_Table1,MATCH(MID($B99,1,1),_310_Table1_ColumnLookup,0),FALSE)
+N("310"),
  IF(AND(VALUE(LEFT($A99,3))=311,LEN($I99)=4),VLOOKUP($I99,_311_Table1,MATCH($B99,_311_Table1_ColumnLookup,0),FALSE),
  IF(AND(VALUE(LEFT($A99,3))=311,OR($B99="I2",$B99="J2",$B99="K2",$B99="L2")),VLOOKUP('311'!$G$58,_311_Table1,MATCH(MID($B99,1,1),_311_Table1_ColumnLookup,0),FALSE),
  IF(AND(VALUE(LEFT($A99,3))=311,RIGHT($B99,5)="Total"),VLOOKUP('311'!$G$59,_311_Table1,MATCH(MID($B99,1,1),_311_Table1_ColumnLookup,0),FALSE),
  IF(VALUE(LEFT($A99,3))=311,VLOOKUP(VALUE(MID($B99,2,1)),_311_Table1,MATCH(MID($B99,1,1),_311_Table1_ColumnLookup,0),FALSE)
+N("311"),
  IF(AND(VALUE(LEFT($A99,3))=312,LEFT($G99,10)="Unincepted",$B99="G "),VLOOKUP(" ULO",_312_Table1,MATCH('312'!$N$16,_312_Table1_ColumnLookup,0),FALSE),
  IF(AND(VALUE(LEFT($A99,3))=312,LEFT($G99,10)="Unincepted",$B99="O "),VLOOKUP(" ULO",_312_Table1,MATCH('312'!$V$16,_312_Table1_ColumnLookup,0),FALSE),
  IF(AND(VALUE(LEFT($A99,3))=312,LEFT($G99,10)="Unincepted",$B99="Q "),VLOOKUP(" ULO",_312_Table1,MATCH('312'!$X$16,_312_Table1_ColumnLookup,0),FALSE),
  IF(AND(VALUE(LEFT($A99,3))=312,LEFT($G99,10)="Unincepted"),VLOOKUP(" ULO",_312_Table1,MATCH(LEFT($B99,1),_312_Table1_ColumnLookup,0),FALSE),
  IF(AND(VALUE(LEFT($A99,3))=312,LEFT($G99,5)="Total",$B99="G "),VLOOKUP('312'!$F$80,_312_Table1,MATCH('312'!$N$16,_312_Table1_ColumnLookup,0),FALSE),
  IF(AND(VALUE(LEFT($A99,3))=312,LEFT($G99,5)="Total",$B99="O "),VLOOKUP('312'!$F$80,_312_Table1,MATCH('312'!$V$16,_312_Table1_ColumnLookup,0),FALSE),
  IF(AND(VALUE(LEFT($A99,3))=312,LEFT($G99,5)="Total",$B99="Q "),VLOOKUP('312'!$F$80,_312_Table1,MATCH('312'!$X$16,_312_Table1_ColumnLookup,0),FALSE),
  IF(AND(VALUE(LEFT($A99,3))=312,LEFT($G99,5)="Total"),VLOOKUP('312'!$F$80,_312_Table1,MATCH(LEFT($B99,1),_312_Table1_ColumnLookup,0),FALSE),
  IF(AND(VALUE(LEFT($A99,3))=312,LEN($I99)=4,$B99="G"),VLOOKUP($I99,_312_Table1,MATCH('312'!$N$16,_312_Table1_ColumnLookup,0),FALSE),
  IF(AND(VALUE(LEFT($A99,3))=312,LEN($I99)=4,$B99="O"),VLOOKUP($I99,_312_Table1,MATCH('312'!$V$16,_312_Table1_ColumnLookup,0),FALSE),
  IF(AND(VALUE(LEFT($A99,3))=312,LEN($I99)=4,$B99="Q"),VLOOKUP($I99,_312_Table1,MATCH('312'!$X$16,_312_Table1_ColumnLookup,0),FALSE),
  IF(AND(VALUE(LEFT($A99,3))=312,LEN($I99)=4),VLOOKUP($I99,_312_Table1,MATCH(LEFT($B99,1),_312_Table1_ColumnLookup,0),FALSE)
+N("312"),
  IF(VALUE(LEFT($A99,3))=313,VLOOKUP(VALUE(MID($B99,2,1)),_313_Table1,MATCH(MID($B99,1,1),_313_Table1_ColumnLookup,0),FALSE)
+N("313"),
  IF(AND(VALUE(LEFT($A99,3))=314,LEN($B99)=3),VLOOKUP(VALUE(MID($B99,2,2)),_314_Table1,MATCH(MID($B99,1,1),_314_Table1_ColumnLookup,0),FALSE),
  IF(VALUE(LEFT($A99,3))=314,VLOOKUP(VALUE(MID($B99,2,1)),_314_Table1,MATCH(MID($B99,1,1),_314_Table1_ColumnLookup,0),FALSE)
+N("314"),
""))))))))))))))))))))))))</f>
        <v>#N/A</v>
      </c>
      <c r="E99" s="238">
        <f>IF(AND(VALUE(LEFT($A99,3))=309,LEN($B99)=3),VLOOKUP(VALUE(MID($B99,2,2)),_309_Table2,MATCH(MID($B99,1,1),_309_Table2_ColumnLookup,0),FALSE),
  IF($C99="309 LCR SummaryA",OneYearSCR,IF($C99="309 LCR SummaryB",UltimateSCR,IF(VALUE(LEFT($A99,3))=309,VLOOKUP(VALUE(MID($B99,2,1)),_309_Table2,MATCH(MID($B99,1,1),_309_Table2_ColumnLookup,0),FALSE)
+N("309"),
  IF(VALUE(LEFT($A99,3))=310,VLOOKUP(VALUE(MID($B99,2,1)),_310_Table2,MATCH(MID($B99,1,1),_310_Table2_ColumnLookup,0),FALSE)
+N("310"),
  IF(AND(VALUE(LEFT($A99,3))=311,LEN($I99)=4),VLOOKUP($I99,_311_Table2,MATCH($B99,_311_Table2_ColumnLookup,0),FALSE),
  IF(AND(VALUE(LEFT($A99,3))=311,OR($B99="I2",$B99="J2",$B99="K2",$B99="L2")),VLOOKUP('311'!$G$58,_311_Table2,MATCH(MID($B99,1,1),_311_Table2_ColumnLookup,0),FALSE),
  IF(AND(VALUE(LEFT($A99,3))=311,RIGHT($B99,5)="Total"),VLOOKUP('311'!$G$59,_311_Table2,MATCH(MID($B99,1,1),_311_Table2_ColumnLookup,0),FALSE),
  IF(VALUE(LEFT($A99,3))=311,VLOOKUP(VALUE(MID($B99,2,1)),_311_Table2,MATCH(MID($B99,1,1),_311_Table2_ColumnLookup,0),FALSE)
+N("311"),
  IF(AND(VALUE(LEFT($A99,3))=312,LEFT($G99,10)="Unincepted",$B99="G "),VLOOKUP(" ULO",_312_Table2,MATCH('312'!$N$16,_312_Table2_ColumnLookup,0),FALSE),
  IF(AND(VALUE(LEFT($A99,3))=312,LEFT($G99,10)="Unincepted",$B99="O "),VLOOKUP(" ULO",_312_Table2,MATCH('312'!$V$16,_312_Table2_ColumnLookup,0),FALSE),
  IF(AND(VALUE(LEFT($A99,3))=312,LEFT($G99,10)="Unincepted",$B99="Q "),VLOOKUP(" ULO",_312_Table2,MATCH('312'!$X$16,_312_Table2_ColumnLookup,0),FALSE),
  IF(AND(VALUE(LEFT($A99,3))=312,LEFT($G99,10)="Unincepted"),VLOOKUP(" ULO",_312_Table2,MATCH(LEFT($B99,1),_312_Table2_ColumnLookup,0),FALSE),
  IF(AND(VALUE(LEFT($A99,3))=312,LEFT($G99,5)="Total",$B99="G "),VLOOKUP('312'!$F$80,_312_Table2,MATCH('312'!$N$16,_312_Table2_ColumnLookup,0),FALSE),
  IF(AND(VALUE(LEFT($A99,3))=312,LEFT($G99,5)="Total",$B99="O "),VLOOKUP('312'!$F$80,_312_Table2,MATCH('312'!$V$16,_312_Table2_ColumnLookup,0),FALSE),
  IF(AND(VALUE(LEFT($A99,3))=312,LEFT($G99,5)="Total",$B99="Q "),VLOOKUP('312'!$F$80,_312_Table2,MATCH('312'!$X$16,_312_Table2_ColumnLookup,0),FALSE),
  IF(AND(VALUE(LEFT($A99,3))=312,LEFT($G99,5)="Total"),VLOOKUP('312'!$F$80,_312_Table2,MATCH(LEFT($B99,1),_312_Table2_ColumnLookup,0),FALSE),
  IF(AND(VALUE(LEFT($A99,3))=312,LEN($I99)=4,$B99="G"),VLOOKUP($I99,_312_Table2,MATCH('312'!$N$16,_312_Table2_ColumnLookup,0),FALSE),
  IF(AND(VALUE(LEFT($A99,3))=312,LEN($I99)=4,$B99="O"),VLOOKUP($I99,_312_Table2,MATCH('312'!$V$16,_312_Table2_ColumnLookup,0),FALSE),
  IF(AND(VALUE(LEFT($A99,3))=312,LEN($I99)=4,$B99="Q"),VLOOKUP($I99,_312_Table2,MATCH('312'!$X$16,_312_Table2_ColumnLookup,0),FALSE),
  IF(AND(VALUE(LEFT($A99,3))=312,LEN($I99)=4),VLOOKUP($I99,_312_Table2,MATCH(LEFT($B99,1),_312_Table2_ColumnLookup,0),FALSE)
+N("312"),
  IF(VALUE(LEFT($A99,3))=313,VLOOKUP(VALUE(MID($B99,2,1)),_313_Table2,MATCH(MID($B99,1,1),_313_Table2_ColumnLookup,0),FALSE)
+N("313"),
  IF(AND(VALUE(LEFT($A99,3))=314,LEN($B99)=3),VLOOKUP(VALUE(MID($B99,2,2)),_314_Table2,MATCH(MID($B99,1,1),_314_Table2_ColumnLookup,0),FALSE),
  IF(VALUE(LEFT($A99,3))=314,VLOOKUP(VALUE(MID($B99,2,1)),_314_Table2,MATCH(MID($B99,1,1),_314_Table2_ColumnLookup,0),FALSE)
+N("314"),
""))))))))))))))))))))))))</f>
        <v>0</v>
      </c>
      <c r="F99" s="238" t="e">
        <f>IF(AND(VALUE(LEFT($A99,3))=309,LEN($B99)=3),VLOOKUP(VALUE(MID($B99,2,2)),_309_Table3,MATCH(MID($B99,1,1),_309_Table3_ColumnLookup,0),FALSE),
  IF($C99="309 LCR SummaryA",OneYearSCR,IF($C99="309 LCR SummaryB",UltimateSCR,IF(VALUE(LEFT($A99,3))=309,VLOOKUP(VALUE(MID($B99,2,1)),_309_Table3,MATCH(MID($B99,1,1),_309_Table3_ColumnLookup,0),FALSE)
+N("309"),
  IF(VALUE(LEFT($A99,3))=310,VLOOKUP(VALUE(MID($B99,2,1)),_310_Table3,MATCH(MID($B99,1,1),_310_Table3_ColumnLookup,0),FALSE)
+N("310"),
  IF(AND(VALUE(LEFT($A99,3))=311,LEN($I99)=4),VLOOKUP($I99,_311_Table3,MATCH($B99,_311_Table3_ColumnLookup,0),FALSE),
  IF(AND(VALUE(LEFT($A99,3))=311,OR($B99="I2",$B99="J2",$B99="K2",$B99="L2")),VLOOKUP('311'!$G$58,_311_Table3,MATCH(MID($B99,1,1),_311_Table3_ColumnLookup,0),FALSE),
  IF(AND(VALUE(LEFT($A99,3))=311,RIGHT($B99,5)="Total"),VLOOKUP('311'!$G$59,_311_Table3,MATCH(MID($B99,1,1),_311_Table3_ColumnLookup,0),FALSE),
  IF(VALUE(LEFT($A99,3))=311,VLOOKUP(VALUE(MID($B99,2,1)),_311_Table3,MATCH(MID($B99,1,1),_311_Table3_ColumnLookup,0),FALSE)
+N("311"),
  IF(AND(VALUE(LEFT($A99,3))=312,LEFT($G99,10)="Unincepted",$B99="G "),VLOOKUP(" ULO",_312_Table3,MATCH('312'!$N$16,_312_Table3_ColumnLookup,0),FALSE),
  IF(AND(VALUE(LEFT($A99,3))=312,LEFT($G99,10)="Unincepted",$B99="O "),VLOOKUP(" ULO",_312_Table3,MATCH('312'!$V$16,_312_Table3_ColumnLookup,0),FALSE),
  IF(AND(VALUE(LEFT($A99,3))=312,LEFT($G99,10)="Unincepted",$B99="Q "),VLOOKUP(" ULO",_312_Table3,MATCH('312'!$X$16,_312_Table3_ColumnLookup,0),FALSE),
  IF(AND(VALUE(LEFT($A99,3))=312,LEFT($G99,10)="Unincepted"),VLOOKUP(" ULO",_312_Table3,MATCH(LEFT($B99,1),_312_Table3_ColumnLookup,0),FALSE),
  IF(AND(VALUE(LEFT($A99,3))=312,LEFT($G99,5)="Total",$B99="G "),VLOOKUP('312'!$F$80,_312_Table3,MATCH('312'!$N$16,_312_Table3_ColumnLookup,0),FALSE),
  IF(AND(VALUE(LEFT($A99,3))=312,LEFT($G99,5)="Total",$B99="O "),VLOOKUP('312'!$F$80,_312_Table3,MATCH('312'!$V$16,_312_Table3_ColumnLookup,0),FALSE),
  IF(AND(VALUE(LEFT($A99,3))=312,LEFT($G99,5)="Total",$B99="Q "),VLOOKUP('312'!$F$80,_312_Table3,MATCH('312'!$X$16,_312_Table3_ColumnLookup,0),FALSE),
  IF(AND(VALUE(LEFT($A99,3))=312,LEFT($G99,5)="Total"),VLOOKUP('312'!$F$80,_312_Table3,MATCH(LEFT($B99,1),_312_Table3_ColumnLookup,0),FALSE),
  IF(AND(VALUE(LEFT($A99,3))=312,LEN($I99)=4,$B99="G"),VLOOKUP($I99,_312_Table3,MATCH('312'!$N$16,_312_Table3_ColumnLookup,0),FALSE),
  IF(AND(VALUE(LEFT($A99,3))=312,LEN($I99)=4,$B99="O"),VLOOKUP($I99,_312_Table3,MATCH('312'!$V$16,_312_Table3_ColumnLookup,0),FALSE),
  IF(AND(VALUE(LEFT($A99,3))=312,LEN($I99)=4,$B99="Q"),VLOOKUP($I99,_312_Table3,MATCH('312'!$X$16,_312_Table3_ColumnLookup,0),FALSE),
  IF(AND(VALUE(LEFT($A99,3))=312,LEN($I99)=4),VLOOKUP($I99,_312_Table3,MATCH(LEFT($B99,1),_312_Table3_ColumnLookup,0),FALSE)
+N("312"),
  IF(VALUE(LEFT($A99,3))=313,VLOOKUP(VALUE(MID($B99,2,1)),_313_Table3,MATCH(MID($B99,1,1),_313_Table3_ColumnLookup,0),FALSE)
+N("313"),
  IF(AND(VALUE(LEFT($A99,3))=314,LEN($B99)=3),VLOOKUP(VALUE(MID($B99,2,2)),_314_Table3,MATCH(MID($B99,1,1),_314_Table3_ColumnLookup,0),FALSE),
  IF(VALUE(LEFT($A99,3))=314,VLOOKUP(VALUE(MID($B99,2,1)),_314_Table3,MATCH(MID($B99,1,1),_314_Table3_ColumnLookup,0),FALSE)
+N("314"),
""))))))))))))))))))))))))</f>
        <v>#NAME?</v>
      </c>
      <c r="G99" t="s">
        <v>1111</v>
      </c>
      <c r="H99" s="321">
        <f>IFERROR(
IF(ISERROR($D99)=FALSE,$D99,IF(ISERROR($E99)=FALSE,$E99,IF(ISERROR($F99)=FALSE,$F99
+N("012 checkboxes"),
IF(
IF(OR(LEFT($A99,9)="Syndicate",LEFT($A99,12)="NewSyndicate"),VLOOKUP($A99,'012'!$J:$ZW,MATCH("Link to button",'012'!$J$1:$ZW$1,0),0)
+N("309 checkbox"),
IF($C99="309 LCR Summary0",VLOOKUP("Notes990",'309'!$P:$ZZ,MATCH("Link to button",'309'!$P$1:$ZZ$1,0),0)
+N("313 checkboxes"),
IF($C99="313 Financial Information0LcmVsScr",IF($C99="309 LCR Summary0",VLOOKUP("LcmVsScr",'309'!$N:$ZZ,MATCH("Link to button",'309'!$N$1:$ZZ$1,0),0),
IF($C99="313 Financial Information0LcrDocAttached",IF($C99="309 LCR Summary0",VLOOKUP("LcrDocAttached",'309'!$N:$ZZ,MATCH("Link to button",'309'!$N$1:$ZZ$1,0),
0)))))))=1,TRUE,FALSE)
))),"")</f>
        <v>0</v>
      </c>
      <c r="I99">
        <v>1994</v>
      </c>
    </row>
    <row r="100" spans="1:9" customFormat="1">
      <c r="A100" s="237" t="str">
        <f>VLOOKUP($G100,CSVLookups!$B:$R,MATCH(A$1,CSVLookups!$B$1:$R$1,0),FALSE)</f>
        <v>311 Claims Distributions</v>
      </c>
      <c r="B100" s="237" t="str">
        <f>VLOOKUP($G100,CSVLookups!$B:$R,MATCH(B$1,CSVLookups!$B$1:$R$1,0),FALSE)</f>
        <v>K</v>
      </c>
      <c r="C100" s="238" t="str">
        <f t="shared" si="2"/>
        <v>311 Claims DistributionsK1994New Business</v>
      </c>
      <c r="D100" s="238" t="e">
        <f>IF(AND(VALUE(LEFT($A100,3))=309,LEN($B100)=3),VLOOKUP(VALUE(MID($B100,2,2)),_309_Table1,MATCH(MID($B100,1,1),_309_Table1_ColumnLookup,0),FALSE),
  IF($C100="309 LCR SummaryA",OneYearSCR,IF($C100="309 LCR SummaryB",UltimateSCR,IF(VALUE(LEFT($A100,3))=309,VLOOKUP(VALUE(MID($B100,2,1)),_309_Table1,MATCH(MID($B100,1,1),_309_Table1_ColumnLookup,0),FALSE)
+N("309"),
  IF(VALUE(LEFT($A100,3))=310,VLOOKUP(VALUE(MID($B100,2,1)),_310_Table1,MATCH(MID($B100,1,1),_310_Table1_ColumnLookup,0),FALSE)
+N("310"),
  IF(AND(VALUE(LEFT($A100,3))=311,LEN($I100)=4),VLOOKUP($I100,_311_Table1,MATCH($B100,_311_Table1_ColumnLookup,0),FALSE),
  IF(AND(VALUE(LEFT($A100,3))=311,OR($B100="I2",$B100="J2",$B100="K2",$B100="L2")),VLOOKUP('311'!$G$58,_311_Table1,MATCH(MID($B100,1,1),_311_Table1_ColumnLookup,0),FALSE),
  IF(AND(VALUE(LEFT($A100,3))=311,RIGHT($B100,5)="Total"),VLOOKUP('311'!$G$59,_311_Table1,MATCH(MID($B100,1,1),_311_Table1_ColumnLookup,0),FALSE),
  IF(VALUE(LEFT($A100,3))=311,VLOOKUP(VALUE(MID($B100,2,1)),_311_Table1,MATCH(MID($B100,1,1),_311_Table1_ColumnLookup,0),FALSE)
+N("311"),
  IF(AND(VALUE(LEFT($A100,3))=312,LEFT($G100,10)="Unincepted",$B100="G "),VLOOKUP(" ULO",_312_Table1,MATCH('312'!$N$16,_312_Table1_ColumnLookup,0),FALSE),
  IF(AND(VALUE(LEFT($A100,3))=312,LEFT($G100,10)="Unincepted",$B100="O "),VLOOKUP(" ULO",_312_Table1,MATCH('312'!$V$16,_312_Table1_ColumnLookup,0),FALSE),
  IF(AND(VALUE(LEFT($A100,3))=312,LEFT($G100,10)="Unincepted",$B100="Q "),VLOOKUP(" ULO",_312_Table1,MATCH('312'!$X$16,_312_Table1_ColumnLookup,0),FALSE),
  IF(AND(VALUE(LEFT($A100,3))=312,LEFT($G100,10)="Unincepted"),VLOOKUP(" ULO",_312_Table1,MATCH(LEFT($B100,1),_312_Table1_ColumnLookup,0),FALSE),
  IF(AND(VALUE(LEFT($A100,3))=312,LEFT($G100,5)="Total",$B100="G "),VLOOKUP('312'!$F$80,_312_Table1,MATCH('312'!$N$16,_312_Table1_ColumnLookup,0),FALSE),
  IF(AND(VALUE(LEFT($A100,3))=312,LEFT($G100,5)="Total",$B100="O "),VLOOKUP('312'!$F$80,_312_Table1,MATCH('312'!$V$16,_312_Table1_ColumnLookup,0),FALSE),
  IF(AND(VALUE(LEFT($A100,3))=312,LEFT($G100,5)="Total",$B100="Q "),VLOOKUP('312'!$F$80,_312_Table1,MATCH('312'!$X$16,_312_Table1_ColumnLookup,0),FALSE),
  IF(AND(VALUE(LEFT($A100,3))=312,LEFT($G100,5)="Total"),VLOOKUP('312'!$F$80,_312_Table1,MATCH(LEFT($B100,1),_312_Table1_ColumnLookup,0),FALSE),
  IF(AND(VALUE(LEFT($A100,3))=312,LEN($I100)=4,$B100="G"),VLOOKUP($I100,_312_Table1,MATCH('312'!$N$16,_312_Table1_ColumnLookup,0),FALSE),
  IF(AND(VALUE(LEFT($A100,3))=312,LEN($I100)=4,$B100="O"),VLOOKUP($I100,_312_Table1,MATCH('312'!$V$16,_312_Table1_ColumnLookup,0),FALSE),
  IF(AND(VALUE(LEFT($A100,3))=312,LEN($I100)=4,$B100="Q"),VLOOKUP($I100,_312_Table1,MATCH('312'!$X$16,_312_Table1_ColumnLookup,0),FALSE),
  IF(AND(VALUE(LEFT($A100,3))=312,LEN($I100)=4),VLOOKUP($I100,_312_Table1,MATCH(LEFT($B100,1),_312_Table1_ColumnLookup,0),FALSE)
+N("312"),
  IF(VALUE(LEFT($A100,3))=313,VLOOKUP(VALUE(MID($B100,2,1)),_313_Table1,MATCH(MID($B100,1,1),_313_Table1_ColumnLookup,0),FALSE)
+N("313"),
  IF(AND(VALUE(LEFT($A100,3))=314,LEN($B100)=3),VLOOKUP(VALUE(MID($B100,2,2)),_314_Table1,MATCH(MID($B100,1,1),_314_Table1_ColumnLookup,0),FALSE),
  IF(VALUE(LEFT($A100,3))=314,VLOOKUP(VALUE(MID($B100,2,1)),_314_Table1,MATCH(MID($B100,1,1),_314_Table1_ColumnLookup,0),FALSE)
+N("314"),
""))))))))))))))))))))))))</f>
        <v>#N/A</v>
      </c>
      <c r="E100" s="238">
        <f>IF(AND(VALUE(LEFT($A100,3))=309,LEN($B100)=3),VLOOKUP(VALUE(MID($B100,2,2)),_309_Table2,MATCH(MID($B100,1,1),_309_Table2_ColumnLookup,0),FALSE),
  IF($C100="309 LCR SummaryA",OneYearSCR,IF($C100="309 LCR SummaryB",UltimateSCR,IF(VALUE(LEFT($A100,3))=309,VLOOKUP(VALUE(MID($B100,2,1)),_309_Table2,MATCH(MID($B100,1,1),_309_Table2_ColumnLookup,0),FALSE)
+N("309"),
  IF(VALUE(LEFT($A100,3))=310,VLOOKUP(VALUE(MID($B100,2,1)),_310_Table2,MATCH(MID($B100,1,1),_310_Table2_ColumnLookup,0),FALSE)
+N("310"),
  IF(AND(VALUE(LEFT($A100,3))=311,LEN($I100)=4),VLOOKUP($I100,_311_Table2,MATCH($B100,_311_Table2_ColumnLookup,0),FALSE),
  IF(AND(VALUE(LEFT($A100,3))=311,OR($B100="I2",$B100="J2",$B100="K2",$B100="L2")),VLOOKUP('311'!$G$58,_311_Table2,MATCH(MID($B100,1,1),_311_Table2_ColumnLookup,0),FALSE),
  IF(AND(VALUE(LEFT($A100,3))=311,RIGHT($B100,5)="Total"),VLOOKUP('311'!$G$59,_311_Table2,MATCH(MID($B100,1,1),_311_Table2_ColumnLookup,0),FALSE),
  IF(VALUE(LEFT($A100,3))=311,VLOOKUP(VALUE(MID($B100,2,1)),_311_Table2,MATCH(MID($B100,1,1),_311_Table2_ColumnLookup,0),FALSE)
+N("311"),
  IF(AND(VALUE(LEFT($A100,3))=312,LEFT($G100,10)="Unincepted",$B100="G "),VLOOKUP(" ULO",_312_Table2,MATCH('312'!$N$16,_312_Table2_ColumnLookup,0),FALSE),
  IF(AND(VALUE(LEFT($A100,3))=312,LEFT($G100,10)="Unincepted",$B100="O "),VLOOKUP(" ULO",_312_Table2,MATCH('312'!$V$16,_312_Table2_ColumnLookup,0),FALSE),
  IF(AND(VALUE(LEFT($A100,3))=312,LEFT($G100,10)="Unincepted",$B100="Q "),VLOOKUP(" ULO",_312_Table2,MATCH('312'!$X$16,_312_Table2_ColumnLookup,0),FALSE),
  IF(AND(VALUE(LEFT($A100,3))=312,LEFT($G100,10)="Unincepted"),VLOOKUP(" ULO",_312_Table2,MATCH(LEFT($B100,1),_312_Table2_ColumnLookup,0),FALSE),
  IF(AND(VALUE(LEFT($A100,3))=312,LEFT($G100,5)="Total",$B100="G "),VLOOKUP('312'!$F$80,_312_Table2,MATCH('312'!$N$16,_312_Table2_ColumnLookup,0),FALSE),
  IF(AND(VALUE(LEFT($A100,3))=312,LEFT($G100,5)="Total",$B100="O "),VLOOKUP('312'!$F$80,_312_Table2,MATCH('312'!$V$16,_312_Table2_ColumnLookup,0),FALSE),
  IF(AND(VALUE(LEFT($A100,3))=312,LEFT($G100,5)="Total",$B100="Q "),VLOOKUP('312'!$F$80,_312_Table2,MATCH('312'!$X$16,_312_Table2_ColumnLookup,0),FALSE),
  IF(AND(VALUE(LEFT($A100,3))=312,LEFT($G100,5)="Total"),VLOOKUP('312'!$F$80,_312_Table2,MATCH(LEFT($B100,1),_312_Table2_ColumnLookup,0),FALSE),
  IF(AND(VALUE(LEFT($A100,3))=312,LEN($I100)=4,$B100="G"),VLOOKUP($I100,_312_Table2,MATCH('312'!$N$16,_312_Table2_ColumnLookup,0),FALSE),
  IF(AND(VALUE(LEFT($A100,3))=312,LEN($I100)=4,$B100="O"),VLOOKUP($I100,_312_Table2,MATCH('312'!$V$16,_312_Table2_ColumnLookup,0),FALSE),
  IF(AND(VALUE(LEFT($A100,3))=312,LEN($I100)=4,$B100="Q"),VLOOKUP($I100,_312_Table2,MATCH('312'!$X$16,_312_Table2_ColumnLookup,0),FALSE),
  IF(AND(VALUE(LEFT($A100,3))=312,LEN($I100)=4),VLOOKUP($I100,_312_Table2,MATCH(LEFT($B100,1),_312_Table2_ColumnLookup,0),FALSE)
+N("312"),
  IF(VALUE(LEFT($A100,3))=313,VLOOKUP(VALUE(MID($B100,2,1)),_313_Table2,MATCH(MID($B100,1,1),_313_Table2_ColumnLookup,0),FALSE)
+N("313"),
  IF(AND(VALUE(LEFT($A100,3))=314,LEN($B100)=3),VLOOKUP(VALUE(MID($B100,2,2)),_314_Table2,MATCH(MID($B100,1,1),_314_Table2_ColumnLookup,0),FALSE),
  IF(VALUE(LEFT($A100,3))=314,VLOOKUP(VALUE(MID($B100,2,1)),_314_Table2,MATCH(MID($B100,1,1),_314_Table2_ColumnLookup,0),FALSE)
+N("314"),
""))))))))))))))))))))))))</f>
        <v>0</v>
      </c>
      <c r="F100" s="238" t="e">
        <f>IF(AND(VALUE(LEFT($A100,3))=309,LEN($B100)=3),VLOOKUP(VALUE(MID($B100,2,2)),_309_Table3,MATCH(MID($B100,1,1),_309_Table3_ColumnLookup,0),FALSE),
  IF($C100="309 LCR SummaryA",OneYearSCR,IF($C100="309 LCR SummaryB",UltimateSCR,IF(VALUE(LEFT($A100,3))=309,VLOOKUP(VALUE(MID($B100,2,1)),_309_Table3,MATCH(MID($B100,1,1),_309_Table3_ColumnLookup,0),FALSE)
+N("309"),
  IF(VALUE(LEFT($A100,3))=310,VLOOKUP(VALUE(MID($B100,2,1)),_310_Table3,MATCH(MID($B100,1,1),_310_Table3_ColumnLookup,0),FALSE)
+N("310"),
  IF(AND(VALUE(LEFT($A100,3))=311,LEN($I100)=4),VLOOKUP($I100,_311_Table3,MATCH($B100,_311_Table3_ColumnLookup,0),FALSE),
  IF(AND(VALUE(LEFT($A100,3))=311,OR($B100="I2",$B100="J2",$B100="K2",$B100="L2")),VLOOKUP('311'!$G$58,_311_Table3,MATCH(MID($B100,1,1),_311_Table3_ColumnLookup,0),FALSE),
  IF(AND(VALUE(LEFT($A100,3))=311,RIGHT($B100,5)="Total"),VLOOKUP('311'!$G$59,_311_Table3,MATCH(MID($B100,1,1),_311_Table3_ColumnLookup,0),FALSE),
  IF(VALUE(LEFT($A100,3))=311,VLOOKUP(VALUE(MID($B100,2,1)),_311_Table3,MATCH(MID($B100,1,1),_311_Table3_ColumnLookup,0),FALSE)
+N("311"),
  IF(AND(VALUE(LEFT($A100,3))=312,LEFT($G100,10)="Unincepted",$B100="G "),VLOOKUP(" ULO",_312_Table3,MATCH('312'!$N$16,_312_Table3_ColumnLookup,0),FALSE),
  IF(AND(VALUE(LEFT($A100,3))=312,LEFT($G100,10)="Unincepted",$B100="O "),VLOOKUP(" ULO",_312_Table3,MATCH('312'!$V$16,_312_Table3_ColumnLookup,0),FALSE),
  IF(AND(VALUE(LEFT($A100,3))=312,LEFT($G100,10)="Unincepted",$B100="Q "),VLOOKUP(" ULO",_312_Table3,MATCH('312'!$X$16,_312_Table3_ColumnLookup,0),FALSE),
  IF(AND(VALUE(LEFT($A100,3))=312,LEFT($G100,10)="Unincepted"),VLOOKUP(" ULO",_312_Table3,MATCH(LEFT($B100,1),_312_Table3_ColumnLookup,0),FALSE),
  IF(AND(VALUE(LEFT($A100,3))=312,LEFT($G100,5)="Total",$B100="G "),VLOOKUP('312'!$F$80,_312_Table3,MATCH('312'!$N$16,_312_Table3_ColumnLookup,0),FALSE),
  IF(AND(VALUE(LEFT($A100,3))=312,LEFT($G100,5)="Total",$B100="O "),VLOOKUP('312'!$F$80,_312_Table3,MATCH('312'!$V$16,_312_Table3_ColumnLookup,0),FALSE),
  IF(AND(VALUE(LEFT($A100,3))=312,LEFT($G100,5)="Total",$B100="Q "),VLOOKUP('312'!$F$80,_312_Table3,MATCH('312'!$X$16,_312_Table3_ColumnLookup,0),FALSE),
  IF(AND(VALUE(LEFT($A100,3))=312,LEFT($G100,5)="Total"),VLOOKUP('312'!$F$80,_312_Table3,MATCH(LEFT($B100,1),_312_Table3_ColumnLookup,0),FALSE),
  IF(AND(VALUE(LEFT($A100,3))=312,LEN($I100)=4,$B100="G"),VLOOKUP($I100,_312_Table3,MATCH('312'!$N$16,_312_Table3_ColumnLookup,0),FALSE),
  IF(AND(VALUE(LEFT($A100,3))=312,LEN($I100)=4,$B100="O"),VLOOKUP($I100,_312_Table3,MATCH('312'!$V$16,_312_Table3_ColumnLookup,0),FALSE),
  IF(AND(VALUE(LEFT($A100,3))=312,LEN($I100)=4,$B100="Q"),VLOOKUP($I100,_312_Table3,MATCH('312'!$X$16,_312_Table3_ColumnLookup,0),FALSE),
  IF(AND(VALUE(LEFT($A100,3))=312,LEN($I100)=4),VLOOKUP($I100,_312_Table3,MATCH(LEFT($B100,1),_312_Table3_ColumnLookup,0),FALSE)
+N("312"),
  IF(VALUE(LEFT($A100,3))=313,VLOOKUP(VALUE(MID($B100,2,1)),_313_Table3,MATCH(MID($B100,1,1),_313_Table3_ColumnLookup,0),FALSE)
+N("313"),
  IF(AND(VALUE(LEFT($A100,3))=314,LEN($B100)=3),VLOOKUP(VALUE(MID($B100,2,2)),_314_Table3,MATCH(MID($B100,1,1),_314_Table3_ColumnLookup,0),FALSE),
  IF(VALUE(LEFT($A100,3))=314,VLOOKUP(VALUE(MID($B100,2,1)),_314_Table3,MATCH(MID($B100,1,1),_314_Table3_ColumnLookup,0),FALSE)
+N("314"),
""))))))))))))))))))))))))</f>
        <v>#NAME?</v>
      </c>
      <c r="G100" t="s">
        <v>1114</v>
      </c>
      <c r="H100" s="321">
        <f>IFERROR(
IF(ISERROR($D100)=FALSE,$D100,IF(ISERROR($E100)=FALSE,$E100,IF(ISERROR($F100)=FALSE,$F100
+N("012 checkboxes"),
IF(
IF(OR(LEFT($A100,9)="Syndicate",LEFT($A100,12)="NewSyndicate"),VLOOKUP($A100,'012'!$J:$ZW,MATCH("Link to button",'012'!$J$1:$ZW$1,0),0)
+N("309 checkbox"),
IF($C100="309 LCR Summary0",VLOOKUP("Notes990",'309'!$P:$ZZ,MATCH("Link to button",'309'!$P$1:$ZZ$1,0),0)
+N("313 checkboxes"),
IF($C100="313 Financial Information0LcmVsScr",IF($C100="309 LCR Summary0",VLOOKUP("LcmVsScr",'309'!$N:$ZZ,MATCH("Link to button",'309'!$N$1:$ZZ$1,0),0),
IF($C100="313 Financial Information0LcrDocAttached",IF($C100="309 LCR Summary0",VLOOKUP("LcrDocAttached",'309'!$N:$ZZ,MATCH("Link to button",'309'!$N$1:$ZZ$1,0),
0)))))))=1,TRUE,FALSE)
))),"")</f>
        <v>0</v>
      </c>
      <c r="I100">
        <v>1994</v>
      </c>
    </row>
    <row r="101" spans="1:9" customFormat="1">
      <c r="A101" s="237" t="str">
        <f>VLOOKUP($G101,CSVLookups!$B:$R,MATCH(A$1,CSVLookups!$B$1:$R$1,0),FALSE)</f>
        <v>311 Claims Distributions</v>
      </c>
      <c r="B101" s="237" t="str">
        <f>VLOOKUP($G101,CSVLookups!$B:$R,MATCH(B$1,CSVLookups!$B$1:$R$1,0),FALSE)</f>
        <v>L</v>
      </c>
      <c r="C101" s="238" t="str">
        <f t="shared" si="2"/>
        <v>311 Claims DistributionsL1994Total Claims</v>
      </c>
      <c r="D101" s="238" t="e">
        <f>IF(AND(VALUE(LEFT($A101,3))=309,LEN($B101)=3),VLOOKUP(VALUE(MID($B101,2,2)),_309_Table1,MATCH(MID($B101,1,1),_309_Table1_ColumnLookup,0),FALSE),
  IF($C101="309 LCR SummaryA",OneYearSCR,IF($C101="309 LCR SummaryB",UltimateSCR,IF(VALUE(LEFT($A101,3))=309,VLOOKUP(VALUE(MID($B101,2,1)),_309_Table1,MATCH(MID($B101,1,1),_309_Table1_ColumnLookup,0),FALSE)
+N("309"),
  IF(VALUE(LEFT($A101,3))=310,VLOOKUP(VALUE(MID($B101,2,1)),_310_Table1,MATCH(MID($B101,1,1),_310_Table1_ColumnLookup,0),FALSE)
+N("310"),
  IF(AND(VALUE(LEFT($A101,3))=311,LEN($I101)=4),VLOOKUP($I101,_311_Table1,MATCH($B101,_311_Table1_ColumnLookup,0),FALSE),
  IF(AND(VALUE(LEFT($A101,3))=311,OR($B101="I2",$B101="J2",$B101="K2",$B101="L2")),VLOOKUP('311'!$G$58,_311_Table1,MATCH(MID($B101,1,1),_311_Table1_ColumnLookup,0),FALSE),
  IF(AND(VALUE(LEFT($A101,3))=311,RIGHT($B101,5)="Total"),VLOOKUP('311'!$G$59,_311_Table1,MATCH(MID($B101,1,1),_311_Table1_ColumnLookup,0),FALSE),
  IF(VALUE(LEFT($A101,3))=311,VLOOKUP(VALUE(MID($B101,2,1)),_311_Table1,MATCH(MID($B101,1,1),_311_Table1_ColumnLookup,0),FALSE)
+N("311"),
  IF(AND(VALUE(LEFT($A101,3))=312,LEFT($G101,10)="Unincepted",$B101="G "),VLOOKUP(" ULO",_312_Table1,MATCH('312'!$N$16,_312_Table1_ColumnLookup,0),FALSE),
  IF(AND(VALUE(LEFT($A101,3))=312,LEFT($G101,10)="Unincepted",$B101="O "),VLOOKUP(" ULO",_312_Table1,MATCH('312'!$V$16,_312_Table1_ColumnLookup,0),FALSE),
  IF(AND(VALUE(LEFT($A101,3))=312,LEFT($G101,10)="Unincepted",$B101="Q "),VLOOKUP(" ULO",_312_Table1,MATCH('312'!$X$16,_312_Table1_ColumnLookup,0),FALSE),
  IF(AND(VALUE(LEFT($A101,3))=312,LEFT($G101,10)="Unincepted"),VLOOKUP(" ULO",_312_Table1,MATCH(LEFT($B101,1),_312_Table1_ColumnLookup,0),FALSE),
  IF(AND(VALUE(LEFT($A101,3))=312,LEFT($G101,5)="Total",$B101="G "),VLOOKUP('312'!$F$80,_312_Table1,MATCH('312'!$N$16,_312_Table1_ColumnLookup,0),FALSE),
  IF(AND(VALUE(LEFT($A101,3))=312,LEFT($G101,5)="Total",$B101="O "),VLOOKUP('312'!$F$80,_312_Table1,MATCH('312'!$V$16,_312_Table1_ColumnLookup,0),FALSE),
  IF(AND(VALUE(LEFT($A101,3))=312,LEFT($G101,5)="Total",$B101="Q "),VLOOKUP('312'!$F$80,_312_Table1,MATCH('312'!$X$16,_312_Table1_ColumnLookup,0),FALSE),
  IF(AND(VALUE(LEFT($A101,3))=312,LEFT($G101,5)="Total"),VLOOKUP('312'!$F$80,_312_Table1,MATCH(LEFT($B101,1),_312_Table1_ColumnLookup,0),FALSE),
  IF(AND(VALUE(LEFT($A101,3))=312,LEN($I101)=4,$B101="G"),VLOOKUP($I101,_312_Table1,MATCH('312'!$N$16,_312_Table1_ColumnLookup,0),FALSE),
  IF(AND(VALUE(LEFT($A101,3))=312,LEN($I101)=4,$B101="O"),VLOOKUP($I101,_312_Table1,MATCH('312'!$V$16,_312_Table1_ColumnLookup,0),FALSE),
  IF(AND(VALUE(LEFT($A101,3))=312,LEN($I101)=4,$B101="Q"),VLOOKUP($I101,_312_Table1,MATCH('312'!$X$16,_312_Table1_ColumnLookup,0),FALSE),
  IF(AND(VALUE(LEFT($A101,3))=312,LEN($I101)=4),VLOOKUP($I101,_312_Table1,MATCH(LEFT($B101,1),_312_Table1_ColumnLookup,0),FALSE)
+N("312"),
  IF(VALUE(LEFT($A101,3))=313,VLOOKUP(VALUE(MID($B101,2,1)),_313_Table1,MATCH(MID($B101,1,1),_313_Table1_ColumnLookup,0),FALSE)
+N("313"),
  IF(AND(VALUE(LEFT($A101,3))=314,LEN($B101)=3),VLOOKUP(VALUE(MID($B101,2,2)),_314_Table1,MATCH(MID($B101,1,1),_314_Table1_ColumnLookup,0),FALSE),
  IF(VALUE(LEFT($A101,3))=314,VLOOKUP(VALUE(MID($B101,2,1)),_314_Table1,MATCH(MID($B101,1,1),_314_Table1_ColumnLookup,0),FALSE)
+N("314"),
""))))))))))))))))))))))))</f>
        <v>#N/A</v>
      </c>
      <c r="E101" s="238">
        <f ca="1">IF(AND(VALUE(LEFT($A101,3))=309,LEN($B101)=3),VLOOKUP(VALUE(MID($B101,2,2)),_309_Table2,MATCH(MID($B101,1,1),_309_Table2_ColumnLookup,0),FALSE),
  IF($C101="309 LCR SummaryA",OneYearSCR,IF($C101="309 LCR SummaryB",UltimateSCR,IF(VALUE(LEFT($A101,3))=309,VLOOKUP(VALUE(MID($B101,2,1)),_309_Table2,MATCH(MID($B101,1,1),_309_Table2_ColumnLookup,0),FALSE)
+N("309"),
  IF(VALUE(LEFT($A101,3))=310,VLOOKUP(VALUE(MID($B101,2,1)),_310_Table2,MATCH(MID($B101,1,1),_310_Table2_ColumnLookup,0),FALSE)
+N("310"),
  IF(AND(VALUE(LEFT($A101,3))=311,LEN($I101)=4),VLOOKUP($I101,_311_Table2,MATCH($B101,_311_Table2_ColumnLookup,0),FALSE),
  IF(AND(VALUE(LEFT($A101,3))=311,OR($B101="I2",$B101="J2",$B101="K2",$B101="L2")),VLOOKUP('311'!$G$58,_311_Table2,MATCH(MID($B101,1,1),_311_Table2_ColumnLookup,0),FALSE),
  IF(AND(VALUE(LEFT($A101,3))=311,RIGHT($B101,5)="Total"),VLOOKUP('311'!$G$59,_311_Table2,MATCH(MID($B101,1,1),_311_Table2_ColumnLookup,0),FALSE),
  IF(VALUE(LEFT($A101,3))=311,VLOOKUP(VALUE(MID($B101,2,1)),_311_Table2,MATCH(MID($B101,1,1),_311_Table2_ColumnLookup,0),FALSE)
+N("311"),
  IF(AND(VALUE(LEFT($A101,3))=312,LEFT($G101,10)="Unincepted",$B101="G "),VLOOKUP(" ULO",_312_Table2,MATCH('312'!$N$16,_312_Table2_ColumnLookup,0),FALSE),
  IF(AND(VALUE(LEFT($A101,3))=312,LEFT($G101,10)="Unincepted",$B101="O "),VLOOKUP(" ULO",_312_Table2,MATCH('312'!$V$16,_312_Table2_ColumnLookup,0),FALSE),
  IF(AND(VALUE(LEFT($A101,3))=312,LEFT($G101,10)="Unincepted",$B101="Q "),VLOOKUP(" ULO",_312_Table2,MATCH('312'!$X$16,_312_Table2_ColumnLookup,0),FALSE),
  IF(AND(VALUE(LEFT($A101,3))=312,LEFT($G101,10)="Unincepted"),VLOOKUP(" ULO",_312_Table2,MATCH(LEFT($B101,1),_312_Table2_ColumnLookup,0),FALSE),
  IF(AND(VALUE(LEFT($A101,3))=312,LEFT($G101,5)="Total",$B101="G "),VLOOKUP('312'!$F$80,_312_Table2,MATCH('312'!$N$16,_312_Table2_ColumnLookup,0),FALSE),
  IF(AND(VALUE(LEFT($A101,3))=312,LEFT($G101,5)="Total",$B101="O "),VLOOKUP('312'!$F$80,_312_Table2,MATCH('312'!$V$16,_312_Table2_ColumnLookup,0),FALSE),
  IF(AND(VALUE(LEFT($A101,3))=312,LEFT($G101,5)="Total",$B101="Q "),VLOOKUP('312'!$F$80,_312_Table2,MATCH('312'!$X$16,_312_Table2_ColumnLookup,0),FALSE),
  IF(AND(VALUE(LEFT($A101,3))=312,LEFT($G101,5)="Total"),VLOOKUP('312'!$F$80,_312_Table2,MATCH(LEFT($B101,1),_312_Table2_ColumnLookup,0),FALSE),
  IF(AND(VALUE(LEFT($A101,3))=312,LEN($I101)=4,$B101="G"),VLOOKUP($I101,_312_Table2,MATCH('312'!$N$16,_312_Table2_ColumnLookup,0),FALSE),
  IF(AND(VALUE(LEFT($A101,3))=312,LEN($I101)=4,$B101="O"),VLOOKUP($I101,_312_Table2,MATCH('312'!$V$16,_312_Table2_ColumnLookup,0),FALSE),
  IF(AND(VALUE(LEFT($A101,3))=312,LEN($I101)=4,$B101="Q"),VLOOKUP($I101,_312_Table2,MATCH('312'!$X$16,_312_Table2_ColumnLookup,0),FALSE),
  IF(AND(VALUE(LEFT($A101,3))=312,LEN($I101)=4),VLOOKUP($I101,_312_Table2,MATCH(LEFT($B101,1),_312_Table2_ColumnLookup,0),FALSE)
+N("312"),
  IF(VALUE(LEFT($A101,3))=313,VLOOKUP(VALUE(MID($B101,2,1)),_313_Table2,MATCH(MID($B101,1,1),_313_Table2_ColumnLookup,0),FALSE)
+N("313"),
  IF(AND(VALUE(LEFT($A101,3))=314,LEN($B101)=3),VLOOKUP(VALUE(MID($B101,2,2)),_314_Table2,MATCH(MID($B101,1,1),_314_Table2_ColumnLookup,0),FALSE),
  IF(VALUE(LEFT($A101,3))=314,VLOOKUP(VALUE(MID($B101,2,1)),_314_Table2,MATCH(MID($B101,1,1),_314_Table2_ColumnLookup,0),FALSE)
+N("314"),
""))))))))))))))))))))))))</f>
        <v>0</v>
      </c>
      <c r="F101" s="238" t="e">
        <f>IF(AND(VALUE(LEFT($A101,3))=309,LEN($B101)=3),VLOOKUP(VALUE(MID($B101,2,2)),_309_Table3,MATCH(MID($B101,1,1),_309_Table3_ColumnLookup,0),FALSE),
  IF($C101="309 LCR SummaryA",OneYearSCR,IF($C101="309 LCR SummaryB",UltimateSCR,IF(VALUE(LEFT($A101,3))=309,VLOOKUP(VALUE(MID($B101,2,1)),_309_Table3,MATCH(MID($B101,1,1),_309_Table3_ColumnLookup,0),FALSE)
+N("309"),
  IF(VALUE(LEFT($A101,3))=310,VLOOKUP(VALUE(MID($B101,2,1)),_310_Table3,MATCH(MID($B101,1,1),_310_Table3_ColumnLookup,0),FALSE)
+N("310"),
  IF(AND(VALUE(LEFT($A101,3))=311,LEN($I101)=4),VLOOKUP($I101,_311_Table3,MATCH($B101,_311_Table3_ColumnLookup,0),FALSE),
  IF(AND(VALUE(LEFT($A101,3))=311,OR($B101="I2",$B101="J2",$B101="K2",$B101="L2")),VLOOKUP('311'!$G$58,_311_Table3,MATCH(MID($B101,1,1),_311_Table3_ColumnLookup,0),FALSE),
  IF(AND(VALUE(LEFT($A101,3))=311,RIGHT($B101,5)="Total"),VLOOKUP('311'!$G$59,_311_Table3,MATCH(MID($B101,1,1),_311_Table3_ColumnLookup,0),FALSE),
  IF(VALUE(LEFT($A101,3))=311,VLOOKUP(VALUE(MID($B101,2,1)),_311_Table3,MATCH(MID($B101,1,1),_311_Table3_ColumnLookup,0),FALSE)
+N("311"),
  IF(AND(VALUE(LEFT($A101,3))=312,LEFT($G101,10)="Unincepted",$B101="G "),VLOOKUP(" ULO",_312_Table3,MATCH('312'!$N$16,_312_Table3_ColumnLookup,0),FALSE),
  IF(AND(VALUE(LEFT($A101,3))=312,LEFT($G101,10)="Unincepted",$B101="O "),VLOOKUP(" ULO",_312_Table3,MATCH('312'!$V$16,_312_Table3_ColumnLookup,0),FALSE),
  IF(AND(VALUE(LEFT($A101,3))=312,LEFT($G101,10)="Unincepted",$B101="Q "),VLOOKUP(" ULO",_312_Table3,MATCH('312'!$X$16,_312_Table3_ColumnLookup,0),FALSE),
  IF(AND(VALUE(LEFT($A101,3))=312,LEFT($G101,10)="Unincepted"),VLOOKUP(" ULO",_312_Table3,MATCH(LEFT($B101,1),_312_Table3_ColumnLookup,0),FALSE),
  IF(AND(VALUE(LEFT($A101,3))=312,LEFT($G101,5)="Total",$B101="G "),VLOOKUP('312'!$F$80,_312_Table3,MATCH('312'!$N$16,_312_Table3_ColumnLookup,0),FALSE),
  IF(AND(VALUE(LEFT($A101,3))=312,LEFT($G101,5)="Total",$B101="O "),VLOOKUP('312'!$F$80,_312_Table3,MATCH('312'!$V$16,_312_Table3_ColumnLookup,0),FALSE),
  IF(AND(VALUE(LEFT($A101,3))=312,LEFT($G101,5)="Total",$B101="Q "),VLOOKUP('312'!$F$80,_312_Table3,MATCH('312'!$X$16,_312_Table3_ColumnLookup,0),FALSE),
  IF(AND(VALUE(LEFT($A101,3))=312,LEFT($G101,5)="Total"),VLOOKUP('312'!$F$80,_312_Table3,MATCH(LEFT($B101,1),_312_Table3_ColumnLookup,0),FALSE),
  IF(AND(VALUE(LEFT($A101,3))=312,LEN($I101)=4,$B101="G"),VLOOKUP($I101,_312_Table3,MATCH('312'!$N$16,_312_Table3_ColumnLookup,0),FALSE),
  IF(AND(VALUE(LEFT($A101,3))=312,LEN($I101)=4,$B101="O"),VLOOKUP($I101,_312_Table3,MATCH('312'!$V$16,_312_Table3_ColumnLookup,0),FALSE),
  IF(AND(VALUE(LEFT($A101,3))=312,LEN($I101)=4,$B101="Q"),VLOOKUP($I101,_312_Table3,MATCH('312'!$X$16,_312_Table3_ColumnLookup,0),FALSE),
  IF(AND(VALUE(LEFT($A101,3))=312,LEN($I101)=4),VLOOKUP($I101,_312_Table3,MATCH(LEFT($B101,1),_312_Table3_ColumnLookup,0),FALSE)
+N("312"),
  IF(VALUE(LEFT($A101,3))=313,VLOOKUP(VALUE(MID($B101,2,1)),_313_Table3,MATCH(MID($B101,1,1),_313_Table3_ColumnLookup,0),FALSE)
+N("313"),
  IF(AND(VALUE(LEFT($A101,3))=314,LEN($B101)=3),VLOOKUP(VALUE(MID($B101,2,2)),_314_Table3,MATCH(MID($B101,1,1),_314_Table3_ColumnLookup,0),FALSE),
  IF(VALUE(LEFT($A101,3))=314,VLOOKUP(VALUE(MID($B101,2,1)),_314_Table3,MATCH(MID($B101,1,1),_314_Table3_ColumnLookup,0),FALSE)
+N("314"),
""))))))))))))))))))))))))</f>
        <v>#NAME?</v>
      </c>
      <c r="G101" t="s">
        <v>1117</v>
      </c>
      <c r="H101" s="321">
        <f ca="1">IFERROR(
IF(ISERROR($D101)=FALSE,$D101,IF(ISERROR($E101)=FALSE,$E101,IF(ISERROR($F101)=FALSE,$F101
+N("012 checkboxes"),
IF(
IF(OR(LEFT($A101,9)="Syndicate",LEFT($A101,12)="NewSyndicate"),VLOOKUP($A101,'012'!$J:$ZW,MATCH("Link to button",'012'!$J$1:$ZW$1,0),0)
+N("309 checkbox"),
IF($C101="309 LCR Summary0",VLOOKUP("Notes990",'309'!$P:$ZZ,MATCH("Link to button",'309'!$P$1:$ZZ$1,0),0)
+N("313 checkboxes"),
IF($C101="313 Financial Information0LcmVsScr",IF($C101="309 LCR Summary0",VLOOKUP("LcmVsScr",'309'!$N:$ZZ,MATCH("Link to button",'309'!$N$1:$ZZ$1,0),0),
IF($C101="313 Financial Information0LcrDocAttached",IF($C101="309 LCR Summary0",VLOOKUP("LcrDocAttached",'309'!$N:$ZZ,MATCH("Link to button",'309'!$N$1:$ZZ$1,0),
0)))))))=1,TRUE,FALSE)
))),"")</f>
        <v>0</v>
      </c>
      <c r="I101">
        <v>1994</v>
      </c>
    </row>
    <row r="102" spans="1:9" customFormat="1">
      <c r="A102" s="237" t="str">
        <f>VLOOKUP($G102,CSVLookups!$B:$R,MATCH(A$1,CSVLookups!$B$1:$R$1,0),FALSE)</f>
        <v>311 Claims Distributions</v>
      </c>
      <c r="B102" s="237" t="str">
        <f>VLOOKUP($G102,CSVLookups!$B:$R,MATCH(B$1,CSVLookups!$B$1:$R$1,0),FALSE)</f>
        <v>I</v>
      </c>
      <c r="C102" s="238" t="str">
        <f t="shared" si="2"/>
        <v>311 Claims DistributionsI1995Net Insurance Claims brought forward</v>
      </c>
      <c r="D102" s="238" t="e">
        <f>IF(AND(VALUE(LEFT($A102,3))=309,LEN($B102)=3),VLOOKUP(VALUE(MID($B102,2,2)),_309_Table1,MATCH(MID($B102,1,1),_309_Table1_ColumnLookup,0),FALSE),
  IF($C102="309 LCR SummaryA",OneYearSCR,IF($C102="309 LCR SummaryB",UltimateSCR,IF(VALUE(LEFT($A102,3))=309,VLOOKUP(VALUE(MID($B102,2,1)),_309_Table1,MATCH(MID($B102,1,1),_309_Table1_ColumnLookup,0),FALSE)
+N("309"),
  IF(VALUE(LEFT($A102,3))=310,VLOOKUP(VALUE(MID($B102,2,1)),_310_Table1,MATCH(MID($B102,1,1),_310_Table1_ColumnLookup,0),FALSE)
+N("310"),
  IF(AND(VALUE(LEFT($A102,3))=311,LEN($I102)=4),VLOOKUP($I102,_311_Table1,MATCH($B102,_311_Table1_ColumnLookup,0),FALSE),
  IF(AND(VALUE(LEFT($A102,3))=311,OR($B102="I2",$B102="J2",$B102="K2",$B102="L2")),VLOOKUP('311'!$G$58,_311_Table1,MATCH(MID($B102,1,1),_311_Table1_ColumnLookup,0),FALSE),
  IF(AND(VALUE(LEFT($A102,3))=311,RIGHT($B102,5)="Total"),VLOOKUP('311'!$G$59,_311_Table1,MATCH(MID($B102,1,1),_311_Table1_ColumnLookup,0),FALSE),
  IF(VALUE(LEFT($A102,3))=311,VLOOKUP(VALUE(MID($B102,2,1)),_311_Table1,MATCH(MID($B102,1,1),_311_Table1_ColumnLookup,0),FALSE)
+N("311"),
  IF(AND(VALUE(LEFT($A102,3))=312,LEFT($G102,10)="Unincepted",$B102="G "),VLOOKUP(" ULO",_312_Table1,MATCH('312'!$N$16,_312_Table1_ColumnLookup,0),FALSE),
  IF(AND(VALUE(LEFT($A102,3))=312,LEFT($G102,10)="Unincepted",$B102="O "),VLOOKUP(" ULO",_312_Table1,MATCH('312'!$V$16,_312_Table1_ColumnLookup,0),FALSE),
  IF(AND(VALUE(LEFT($A102,3))=312,LEFT($G102,10)="Unincepted",$B102="Q "),VLOOKUP(" ULO",_312_Table1,MATCH('312'!$X$16,_312_Table1_ColumnLookup,0),FALSE),
  IF(AND(VALUE(LEFT($A102,3))=312,LEFT($G102,10)="Unincepted"),VLOOKUP(" ULO",_312_Table1,MATCH(LEFT($B102,1),_312_Table1_ColumnLookup,0),FALSE),
  IF(AND(VALUE(LEFT($A102,3))=312,LEFT($G102,5)="Total",$B102="G "),VLOOKUP('312'!$F$80,_312_Table1,MATCH('312'!$N$16,_312_Table1_ColumnLookup,0),FALSE),
  IF(AND(VALUE(LEFT($A102,3))=312,LEFT($G102,5)="Total",$B102="O "),VLOOKUP('312'!$F$80,_312_Table1,MATCH('312'!$V$16,_312_Table1_ColumnLookup,0),FALSE),
  IF(AND(VALUE(LEFT($A102,3))=312,LEFT($G102,5)="Total",$B102="Q "),VLOOKUP('312'!$F$80,_312_Table1,MATCH('312'!$X$16,_312_Table1_ColumnLookup,0),FALSE),
  IF(AND(VALUE(LEFT($A102,3))=312,LEFT($G102,5)="Total"),VLOOKUP('312'!$F$80,_312_Table1,MATCH(LEFT($B102,1),_312_Table1_ColumnLookup,0),FALSE),
  IF(AND(VALUE(LEFT($A102,3))=312,LEN($I102)=4,$B102="G"),VLOOKUP($I102,_312_Table1,MATCH('312'!$N$16,_312_Table1_ColumnLookup,0),FALSE),
  IF(AND(VALUE(LEFT($A102,3))=312,LEN($I102)=4,$B102="O"),VLOOKUP($I102,_312_Table1,MATCH('312'!$V$16,_312_Table1_ColumnLookup,0),FALSE),
  IF(AND(VALUE(LEFT($A102,3))=312,LEN($I102)=4,$B102="Q"),VLOOKUP($I102,_312_Table1,MATCH('312'!$X$16,_312_Table1_ColumnLookup,0),FALSE),
  IF(AND(VALUE(LEFT($A102,3))=312,LEN($I102)=4),VLOOKUP($I102,_312_Table1,MATCH(LEFT($B102,1),_312_Table1_ColumnLookup,0),FALSE)
+N("312"),
  IF(VALUE(LEFT($A102,3))=313,VLOOKUP(VALUE(MID($B102,2,1)),_313_Table1,MATCH(MID($B102,1,1),_313_Table1_ColumnLookup,0),FALSE)
+N("313"),
  IF(AND(VALUE(LEFT($A102,3))=314,LEN($B102)=3),VLOOKUP(VALUE(MID($B102,2,2)),_314_Table1,MATCH(MID($B102,1,1),_314_Table1_ColumnLookup,0),FALSE),
  IF(VALUE(LEFT($A102,3))=314,VLOOKUP(VALUE(MID($B102,2,1)),_314_Table1,MATCH(MID($B102,1,1),_314_Table1_ColumnLookup,0),FALSE)
+N("314"),
""))))))))))))))))))))))))</f>
        <v>#N/A</v>
      </c>
      <c r="E102" s="238">
        <f ca="1">IF(AND(VALUE(LEFT($A102,3))=309,LEN($B102)=3),VLOOKUP(VALUE(MID($B102,2,2)),_309_Table2,MATCH(MID($B102,1,1),_309_Table2_ColumnLookup,0),FALSE),
  IF($C102="309 LCR SummaryA",OneYearSCR,IF($C102="309 LCR SummaryB",UltimateSCR,IF(VALUE(LEFT($A102,3))=309,VLOOKUP(VALUE(MID($B102,2,1)),_309_Table2,MATCH(MID($B102,1,1),_309_Table2_ColumnLookup,0),FALSE)
+N("309"),
  IF(VALUE(LEFT($A102,3))=310,VLOOKUP(VALUE(MID($B102,2,1)),_310_Table2,MATCH(MID($B102,1,1),_310_Table2_ColumnLookup,0),FALSE)
+N("310"),
  IF(AND(VALUE(LEFT($A102,3))=311,LEN($I102)=4),VLOOKUP($I102,_311_Table2,MATCH($B102,_311_Table2_ColumnLookup,0),FALSE),
  IF(AND(VALUE(LEFT($A102,3))=311,OR($B102="I2",$B102="J2",$B102="K2",$B102="L2")),VLOOKUP('311'!$G$58,_311_Table2,MATCH(MID($B102,1,1),_311_Table2_ColumnLookup,0),FALSE),
  IF(AND(VALUE(LEFT($A102,3))=311,RIGHT($B102,5)="Total"),VLOOKUP('311'!$G$59,_311_Table2,MATCH(MID($B102,1,1),_311_Table2_ColumnLookup,0),FALSE),
  IF(VALUE(LEFT($A102,3))=311,VLOOKUP(VALUE(MID($B102,2,1)),_311_Table2,MATCH(MID($B102,1,1),_311_Table2_ColumnLookup,0),FALSE)
+N("311"),
  IF(AND(VALUE(LEFT($A102,3))=312,LEFT($G102,10)="Unincepted",$B102="G "),VLOOKUP(" ULO",_312_Table2,MATCH('312'!$N$16,_312_Table2_ColumnLookup,0),FALSE),
  IF(AND(VALUE(LEFT($A102,3))=312,LEFT($G102,10)="Unincepted",$B102="O "),VLOOKUP(" ULO",_312_Table2,MATCH('312'!$V$16,_312_Table2_ColumnLookup,0),FALSE),
  IF(AND(VALUE(LEFT($A102,3))=312,LEFT($G102,10)="Unincepted",$B102="Q "),VLOOKUP(" ULO",_312_Table2,MATCH('312'!$X$16,_312_Table2_ColumnLookup,0),FALSE),
  IF(AND(VALUE(LEFT($A102,3))=312,LEFT($G102,10)="Unincepted"),VLOOKUP(" ULO",_312_Table2,MATCH(LEFT($B102,1),_312_Table2_ColumnLookup,0),FALSE),
  IF(AND(VALUE(LEFT($A102,3))=312,LEFT($G102,5)="Total",$B102="G "),VLOOKUP('312'!$F$80,_312_Table2,MATCH('312'!$N$16,_312_Table2_ColumnLookup,0),FALSE),
  IF(AND(VALUE(LEFT($A102,3))=312,LEFT($G102,5)="Total",$B102="O "),VLOOKUP('312'!$F$80,_312_Table2,MATCH('312'!$V$16,_312_Table2_ColumnLookup,0),FALSE),
  IF(AND(VALUE(LEFT($A102,3))=312,LEFT($G102,5)="Total",$B102="Q "),VLOOKUP('312'!$F$80,_312_Table2,MATCH('312'!$X$16,_312_Table2_ColumnLookup,0),FALSE),
  IF(AND(VALUE(LEFT($A102,3))=312,LEFT($G102,5)="Total"),VLOOKUP('312'!$F$80,_312_Table2,MATCH(LEFT($B102,1),_312_Table2_ColumnLookup,0),FALSE),
  IF(AND(VALUE(LEFT($A102,3))=312,LEN($I102)=4,$B102="G"),VLOOKUP($I102,_312_Table2,MATCH('312'!$N$16,_312_Table2_ColumnLookup,0),FALSE),
  IF(AND(VALUE(LEFT($A102,3))=312,LEN($I102)=4,$B102="O"),VLOOKUP($I102,_312_Table2,MATCH('312'!$V$16,_312_Table2_ColumnLookup,0),FALSE),
  IF(AND(VALUE(LEFT($A102,3))=312,LEN($I102)=4,$B102="Q"),VLOOKUP($I102,_312_Table2,MATCH('312'!$X$16,_312_Table2_ColumnLookup,0),FALSE),
  IF(AND(VALUE(LEFT($A102,3))=312,LEN($I102)=4),VLOOKUP($I102,_312_Table2,MATCH(LEFT($B102,1),_312_Table2_ColumnLookup,0),FALSE)
+N("312"),
  IF(VALUE(LEFT($A102,3))=313,VLOOKUP(VALUE(MID($B102,2,1)),_313_Table2,MATCH(MID($B102,1,1),_313_Table2_ColumnLookup,0),FALSE)
+N("313"),
  IF(AND(VALUE(LEFT($A102,3))=314,LEN($B102)=3),VLOOKUP(VALUE(MID($B102,2,2)),_314_Table2,MATCH(MID($B102,1,1),_314_Table2_ColumnLookup,0),FALSE),
  IF(VALUE(LEFT($A102,3))=314,VLOOKUP(VALUE(MID($B102,2,1)),_314_Table2,MATCH(MID($B102,1,1),_314_Table2_ColumnLookup,0),FALSE)
+N("314"),
""))))))))))))))))))))))))</f>
        <v>0</v>
      </c>
      <c r="F102" s="238" t="e">
        <f>IF(AND(VALUE(LEFT($A102,3))=309,LEN($B102)=3),VLOOKUP(VALUE(MID($B102,2,2)),_309_Table3,MATCH(MID($B102,1,1),_309_Table3_ColumnLookup,0),FALSE),
  IF($C102="309 LCR SummaryA",OneYearSCR,IF($C102="309 LCR SummaryB",UltimateSCR,IF(VALUE(LEFT($A102,3))=309,VLOOKUP(VALUE(MID($B102,2,1)),_309_Table3,MATCH(MID($B102,1,1),_309_Table3_ColumnLookup,0),FALSE)
+N("309"),
  IF(VALUE(LEFT($A102,3))=310,VLOOKUP(VALUE(MID($B102,2,1)),_310_Table3,MATCH(MID($B102,1,1),_310_Table3_ColumnLookup,0),FALSE)
+N("310"),
  IF(AND(VALUE(LEFT($A102,3))=311,LEN($I102)=4),VLOOKUP($I102,_311_Table3,MATCH($B102,_311_Table3_ColumnLookup,0),FALSE),
  IF(AND(VALUE(LEFT($A102,3))=311,OR($B102="I2",$B102="J2",$B102="K2",$B102="L2")),VLOOKUP('311'!$G$58,_311_Table3,MATCH(MID($B102,1,1),_311_Table3_ColumnLookup,0),FALSE),
  IF(AND(VALUE(LEFT($A102,3))=311,RIGHT($B102,5)="Total"),VLOOKUP('311'!$G$59,_311_Table3,MATCH(MID($B102,1,1),_311_Table3_ColumnLookup,0),FALSE),
  IF(VALUE(LEFT($A102,3))=311,VLOOKUP(VALUE(MID($B102,2,1)),_311_Table3,MATCH(MID($B102,1,1),_311_Table3_ColumnLookup,0),FALSE)
+N("311"),
  IF(AND(VALUE(LEFT($A102,3))=312,LEFT($G102,10)="Unincepted",$B102="G "),VLOOKUP(" ULO",_312_Table3,MATCH('312'!$N$16,_312_Table3_ColumnLookup,0),FALSE),
  IF(AND(VALUE(LEFT($A102,3))=312,LEFT($G102,10)="Unincepted",$B102="O "),VLOOKUP(" ULO",_312_Table3,MATCH('312'!$V$16,_312_Table3_ColumnLookup,0),FALSE),
  IF(AND(VALUE(LEFT($A102,3))=312,LEFT($G102,10)="Unincepted",$B102="Q "),VLOOKUP(" ULO",_312_Table3,MATCH('312'!$X$16,_312_Table3_ColumnLookup,0),FALSE),
  IF(AND(VALUE(LEFT($A102,3))=312,LEFT($G102,10)="Unincepted"),VLOOKUP(" ULO",_312_Table3,MATCH(LEFT($B102,1),_312_Table3_ColumnLookup,0),FALSE),
  IF(AND(VALUE(LEFT($A102,3))=312,LEFT($G102,5)="Total",$B102="G "),VLOOKUP('312'!$F$80,_312_Table3,MATCH('312'!$N$16,_312_Table3_ColumnLookup,0),FALSE),
  IF(AND(VALUE(LEFT($A102,3))=312,LEFT($G102,5)="Total",$B102="O "),VLOOKUP('312'!$F$80,_312_Table3,MATCH('312'!$V$16,_312_Table3_ColumnLookup,0),FALSE),
  IF(AND(VALUE(LEFT($A102,3))=312,LEFT($G102,5)="Total",$B102="Q "),VLOOKUP('312'!$F$80,_312_Table3,MATCH('312'!$X$16,_312_Table3_ColumnLookup,0),FALSE),
  IF(AND(VALUE(LEFT($A102,3))=312,LEFT($G102,5)="Total"),VLOOKUP('312'!$F$80,_312_Table3,MATCH(LEFT($B102,1),_312_Table3_ColumnLookup,0),FALSE),
  IF(AND(VALUE(LEFT($A102,3))=312,LEN($I102)=4,$B102="G"),VLOOKUP($I102,_312_Table3,MATCH('312'!$N$16,_312_Table3_ColumnLookup,0),FALSE),
  IF(AND(VALUE(LEFT($A102,3))=312,LEN($I102)=4,$B102="O"),VLOOKUP($I102,_312_Table3,MATCH('312'!$V$16,_312_Table3_ColumnLookup,0),FALSE),
  IF(AND(VALUE(LEFT($A102,3))=312,LEN($I102)=4,$B102="Q"),VLOOKUP($I102,_312_Table3,MATCH('312'!$X$16,_312_Table3_ColumnLookup,0),FALSE),
  IF(AND(VALUE(LEFT($A102,3))=312,LEN($I102)=4),VLOOKUP($I102,_312_Table3,MATCH(LEFT($B102,1),_312_Table3_ColumnLookup,0),FALSE)
+N("312"),
  IF(VALUE(LEFT($A102,3))=313,VLOOKUP(VALUE(MID($B102,2,1)),_313_Table3,MATCH(MID($B102,1,1),_313_Table3_ColumnLookup,0),FALSE)
+N("313"),
  IF(AND(VALUE(LEFT($A102,3))=314,LEN($B102)=3),VLOOKUP(VALUE(MID($B102,2,2)),_314_Table3,MATCH(MID($B102,1,1),_314_Table3_ColumnLookup,0),FALSE),
  IF(VALUE(LEFT($A102,3))=314,VLOOKUP(VALUE(MID($B102,2,1)),_314_Table3,MATCH(MID($B102,1,1),_314_Table3_ColumnLookup,0),FALSE)
+N("314"),
""))))))))))))))))))))))))</f>
        <v>#NAME?</v>
      </c>
      <c r="G102" t="s">
        <v>1110</v>
      </c>
      <c r="H102" s="321">
        <f ca="1">IFERROR(
IF(ISERROR($D102)=FALSE,$D102,IF(ISERROR($E102)=FALSE,$E102,IF(ISERROR($F102)=FALSE,$F102
+N("012 checkboxes"),
IF(
IF(OR(LEFT($A102,9)="Syndicate",LEFT($A102,12)="NewSyndicate"),VLOOKUP($A102,'012'!$J:$ZW,MATCH("Link to button",'012'!$J$1:$ZW$1,0),0)
+N("309 checkbox"),
IF($C102="309 LCR Summary0",VLOOKUP("Notes990",'309'!$P:$ZZ,MATCH("Link to button",'309'!$P$1:$ZZ$1,0),0)
+N("313 checkboxes"),
IF($C102="313 Financial Information0LcmVsScr",IF($C102="309 LCR Summary0",VLOOKUP("LcmVsScr",'309'!$N:$ZZ,MATCH("Link to button",'309'!$N$1:$ZZ$1,0),0),
IF($C102="313 Financial Information0LcrDocAttached",IF($C102="309 LCR Summary0",VLOOKUP("LcrDocAttached",'309'!$N:$ZZ,MATCH("Link to button",'309'!$N$1:$ZZ$1,0),
0)))))))=1,TRUE,FALSE)
))),"")</f>
        <v>0</v>
      </c>
      <c r="I102">
        <v>1995</v>
      </c>
    </row>
    <row r="103" spans="1:9" customFormat="1">
      <c r="A103" s="237" t="str">
        <f>VLOOKUP($G103,CSVLookups!$B:$R,MATCH(A$1,CSVLookups!$B$1:$R$1,0),FALSE)</f>
        <v>311 Claims Distributions</v>
      </c>
      <c r="B103" s="237" t="str">
        <f>VLOOKUP($G103,CSVLookups!$B:$R,MATCH(B$1,CSVLookups!$B$1:$R$1,0),FALSE)</f>
        <v>J</v>
      </c>
      <c r="C103" s="238" t="str">
        <f t="shared" si="2"/>
        <v>311 Claims DistributionsJ1995Adjustments</v>
      </c>
      <c r="D103" s="238" t="e">
        <f>IF(AND(VALUE(LEFT($A103,3))=309,LEN($B103)=3),VLOOKUP(VALUE(MID($B103,2,2)),_309_Table1,MATCH(MID($B103,1,1),_309_Table1_ColumnLookup,0),FALSE),
  IF($C103="309 LCR SummaryA",OneYearSCR,IF($C103="309 LCR SummaryB",UltimateSCR,IF(VALUE(LEFT($A103,3))=309,VLOOKUP(VALUE(MID($B103,2,1)),_309_Table1,MATCH(MID($B103,1,1),_309_Table1_ColumnLookup,0),FALSE)
+N("309"),
  IF(VALUE(LEFT($A103,3))=310,VLOOKUP(VALUE(MID($B103,2,1)),_310_Table1,MATCH(MID($B103,1,1),_310_Table1_ColumnLookup,0),FALSE)
+N("310"),
  IF(AND(VALUE(LEFT($A103,3))=311,LEN($I103)=4),VLOOKUP($I103,_311_Table1,MATCH($B103,_311_Table1_ColumnLookup,0),FALSE),
  IF(AND(VALUE(LEFT($A103,3))=311,OR($B103="I2",$B103="J2",$B103="K2",$B103="L2")),VLOOKUP('311'!$G$58,_311_Table1,MATCH(MID($B103,1,1),_311_Table1_ColumnLookup,0),FALSE),
  IF(AND(VALUE(LEFT($A103,3))=311,RIGHT($B103,5)="Total"),VLOOKUP('311'!$G$59,_311_Table1,MATCH(MID($B103,1,1),_311_Table1_ColumnLookup,0),FALSE),
  IF(VALUE(LEFT($A103,3))=311,VLOOKUP(VALUE(MID($B103,2,1)),_311_Table1,MATCH(MID($B103,1,1),_311_Table1_ColumnLookup,0),FALSE)
+N("311"),
  IF(AND(VALUE(LEFT($A103,3))=312,LEFT($G103,10)="Unincepted",$B103="G "),VLOOKUP(" ULO",_312_Table1,MATCH('312'!$N$16,_312_Table1_ColumnLookup,0),FALSE),
  IF(AND(VALUE(LEFT($A103,3))=312,LEFT($G103,10)="Unincepted",$B103="O "),VLOOKUP(" ULO",_312_Table1,MATCH('312'!$V$16,_312_Table1_ColumnLookup,0),FALSE),
  IF(AND(VALUE(LEFT($A103,3))=312,LEFT($G103,10)="Unincepted",$B103="Q "),VLOOKUP(" ULO",_312_Table1,MATCH('312'!$X$16,_312_Table1_ColumnLookup,0),FALSE),
  IF(AND(VALUE(LEFT($A103,3))=312,LEFT($G103,10)="Unincepted"),VLOOKUP(" ULO",_312_Table1,MATCH(LEFT($B103,1),_312_Table1_ColumnLookup,0),FALSE),
  IF(AND(VALUE(LEFT($A103,3))=312,LEFT($G103,5)="Total",$B103="G "),VLOOKUP('312'!$F$80,_312_Table1,MATCH('312'!$N$16,_312_Table1_ColumnLookup,0),FALSE),
  IF(AND(VALUE(LEFT($A103,3))=312,LEFT($G103,5)="Total",$B103="O "),VLOOKUP('312'!$F$80,_312_Table1,MATCH('312'!$V$16,_312_Table1_ColumnLookup,0),FALSE),
  IF(AND(VALUE(LEFT($A103,3))=312,LEFT($G103,5)="Total",$B103="Q "),VLOOKUP('312'!$F$80,_312_Table1,MATCH('312'!$X$16,_312_Table1_ColumnLookup,0),FALSE),
  IF(AND(VALUE(LEFT($A103,3))=312,LEFT($G103,5)="Total"),VLOOKUP('312'!$F$80,_312_Table1,MATCH(LEFT($B103,1),_312_Table1_ColumnLookup,0),FALSE),
  IF(AND(VALUE(LEFT($A103,3))=312,LEN($I103)=4,$B103="G"),VLOOKUP($I103,_312_Table1,MATCH('312'!$N$16,_312_Table1_ColumnLookup,0),FALSE),
  IF(AND(VALUE(LEFT($A103,3))=312,LEN($I103)=4,$B103="O"),VLOOKUP($I103,_312_Table1,MATCH('312'!$V$16,_312_Table1_ColumnLookup,0),FALSE),
  IF(AND(VALUE(LEFT($A103,3))=312,LEN($I103)=4,$B103="Q"),VLOOKUP($I103,_312_Table1,MATCH('312'!$X$16,_312_Table1_ColumnLookup,0),FALSE),
  IF(AND(VALUE(LEFT($A103,3))=312,LEN($I103)=4),VLOOKUP($I103,_312_Table1,MATCH(LEFT($B103,1),_312_Table1_ColumnLookup,0),FALSE)
+N("312"),
  IF(VALUE(LEFT($A103,3))=313,VLOOKUP(VALUE(MID($B103,2,1)),_313_Table1,MATCH(MID($B103,1,1),_313_Table1_ColumnLookup,0),FALSE)
+N("313"),
  IF(AND(VALUE(LEFT($A103,3))=314,LEN($B103)=3),VLOOKUP(VALUE(MID($B103,2,2)),_314_Table1,MATCH(MID($B103,1,1),_314_Table1_ColumnLookup,0),FALSE),
  IF(VALUE(LEFT($A103,3))=314,VLOOKUP(VALUE(MID($B103,2,1)),_314_Table1,MATCH(MID($B103,1,1),_314_Table1_ColumnLookup,0),FALSE)
+N("314"),
""))))))))))))))))))))))))</f>
        <v>#N/A</v>
      </c>
      <c r="E103" s="238">
        <f>IF(AND(VALUE(LEFT($A103,3))=309,LEN($B103)=3),VLOOKUP(VALUE(MID($B103,2,2)),_309_Table2,MATCH(MID($B103,1,1),_309_Table2_ColumnLookup,0),FALSE),
  IF($C103="309 LCR SummaryA",OneYearSCR,IF($C103="309 LCR SummaryB",UltimateSCR,IF(VALUE(LEFT($A103,3))=309,VLOOKUP(VALUE(MID($B103,2,1)),_309_Table2,MATCH(MID($B103,1,1),_309_Table2_ColumnLookup,0),FALSE)
+N("309"),
  IF(VALUE(LEFT($A103,3))=310,VLOOKUP(VALUE(MID($B103,2,1)),_310_Table2,MATCH(MID($B103,1,1),_310_Table2_ColumnLookup,0),FALSE)
+N("310"),
  IF(AND(VALUE(LEFT($A103,3))=311,LEN($I103)=4),VLOOKUP($I103,_311_Table2,MATCH($B103,_311_Table2_ColumnLookup,0),FALSE),
  IF(AND(VALUE(LEFT($A103,3))=311,OR($B103="I2",$B103="J2",$B103="K2",$B103="L2")),VLOOKUP('311'!$G$58,_311_Table2,MATCH(MID($B103,1,1),_311_Table2_ColumnLookup,0),FALSE),
  IF(AND(VALUE(LEFT($A103,3))=311,RIGHT($B103,5)="Total"),VLOOKUP('311'!$G$59,_311_Table2,MATCH(MID($B103,1,1),_311_Table2_ColumnLookup,0),FALSE),
  IF(VALUE(LEFT($A103,3))=311,VLOOKUP(VALUE(MID($B103,2,1)),_311_Table2,MATCH(MID($B103,1,1),_311_Table2_ColumnLookup,0),FALSE)
+N("311"),
  IF(AND(VALUE(LEFT($A103,3))=312,LEFT($G103,10)="Unincepted",$B103="G "),VLOOKUP(" ULO",_312_Table2,MATCH('312'!$N$16,_312_Table2_ColumnLookup,0),FALSE),
  IF(AND(VALUE(LEFT($A103,3))=312,LEFT($G103,10)="Unincepted",$B103="O "),VLOOKUP(" ULO",_312_Table2,MATCH('312'!$V$16,_312_Table2_ColumnLookup,0),FALSE),
  IF(AND(VALUE(LEFT($A103,3))=312,LEFT($G103,10)="Unincepted",$B103="Q "),VLOOKUP(" ULO",_312_Table2,MATCH('312'!$X$16,_312_Table2_ColumnLookup,0),FALSE),
  IF(AND(VALUE(LEFT($A103,3))=312,LEFT($G103,10)="Unincepted"),VLOOKUP(" ULO",_312_Table2,MATCH(LEFT($B103,1),_312_Table2_ColumnLookup,0),FALSE),
  IF(AND(VALUE(LEFT($A103,3))=312,LEFT($G103,5)="Total",$B103="G "),VLOOKUP('312'!$F$80,_312_Table2,MATCH('312'!$N$16,_312_Table2_ColumnLookup,0),FALSE),
  IF(AND(VALUE(LEFT($A103,3))=312,LEFT($G103,5)="Total",$B103="O "),VLOOKUP('312'!$F$80,_312_Table2,MATCH('312'!$V$16,_312_Table2_ColumnLookup,0),FALSE),
  IF(AND(VALUE(LEFT($A103,3))=312,LEFT($G103,5)="Total",$B103="Q "),VLOOKUP('312'!$F$80,_312_Table2,MATCH('312'!$X$16,_312_Table2_ColumnLookup,0),FALSE),
  IF(AND(VALUE(LEFT($A103,3))=312,LEFT($G103,5)="Total"),VLOOKUP('312'!$F$80,_312_Table2,MATCH(LEFT($B103,1),_312_Table2_ColumnLookup,0),FALSE),
  IF(AND(VALUE(LEFT($A103,3))=312,LEN($I103)=4,$B103="G"),VLOOKUP($I103,_312_Table2,MATCH('312'!$N$16,_312_Table2_ColumnLookup,0),FALSE),
  IF(AND(VALUE(LEFT($A103,3))=312,LEN($I103)=4,$B103="O"),VLOOKUP($I103,_312_Table2,MATCH('312'!$V$16,_312_Table2_ColumnLookup,0),FALSE),
  IF(AND(VALUE(LEFT($A103,3))=312,LEN($I103)=4,$B103="Q"),VLOOKUP($I103,_312_Table2,MATCH('312'!$X$16,_312_Table2_ColumnLookup,0),FALSE),
  IF(AND(VALUE(LEFT($A103,3))=312,LEN($I103)=4),VLOOKUP($I103,_312_Table2,MATCH(LEFT($B103,1),_312_Table2_ColumnLookup,0),FALSE)
+N("312"),
  IF(VALUE(LEFT($A103,3))=313,VLOOKUP(VALUE(MID($B103,2,1)),_313_Table2,MATCH(MID($B103,1,1),_313_Table2_ColumnLookup,0),FALSE)
+N("313"),
  IF(AND(VALUE(LEFT($A103,3))=314,LEN($B103)=3),VLOOKUP(VALUE(MID($B103,2,2)),_314_Table2,MATCH(MID($B103,1,1),_314_Table2_ColumnLookup,0),FALSE),
  IF(VALUE(LEFT($A103,3))=314,VLOOKUP(VALUE(MID($B103,2,1)),_314_Table2,MATCH(MID($B103,1,1),_314_Table2_ColumnLookup,0),FALSE)
+N("314"),
""))))))))))))))))))))))))</f>
        <v>0</v>
      </c>
      <c r="F103" s="238" t="e">
        <f>IF(AND(VALUE(LEFT($A103,3))=309,LEN($B103)=3),VLOOKUP(VALUE(MID($B103,2,2)),_309_Table3,MATCH(MID($B103,1,1),_309_Table3_ColumnLookup,0),FALSE),
  IF($C103="309 LCR SummaryA",OneYearSCR,IF($C103="309 LCR SummaryB",UltimateSCR,IF(VALUE(LEFT($A103,3))=309,VLOOKUP(VALUE(MID($B103,2,1)),_309_Table3,MATCH(MID($B103,1,1),_309_Table3_ColumnLookup,0),FALSE)
+N("309"),
  IF(VALUE(LEFT($A103,3))=310,VLOOKUP(VALUE(MID($B103,2,1)),_310_Table3,MATCH(MID($B103,1,1),_310_Table3_ColumnLookup,0),FALSE)
+N("310"),
  IF(AND(VALUE(LEFT($A103,3))=311,LEN($I103)=4),VLOOKUP($I103,_311_Table3,MATCH($B103,_311_Table3_ColumnLookup,0),FALSE),
  IF(AND(VALUE(LEFT($A103,3))=311,OR($B103="I2",$B103="J2",$B103="K2",$B103="L2")),VLOOKUP('311'!$G$58,_311_Table3,MATCH(MID($B103,1,1),_311_Table3_ColumnLookup,0),FALSE),
  IF(AND(VALUE(LEFT($A103,3))=311,RIGHT($B103,5)="Total"),VLOOKUP('311'!$G$59,_311_Table3,MATCH(MID($B103,1,1),_311_Table3_ColumnLookup,0),FALSE),
  IF(VALUE(LEFT($A103,3))=311,VLOOKUP(VALUE(MID($B103,2,1)),_311_Table3,MATCH(MID($B103,1,1),_311_Table3_ColumnLookup,0),FALSE)
+N("311"),
  IF(AND(VALUE(LEFT($A103,3))=312,LEFT($G103,10)="Unincepted",$B103="G "),VLOOKUP(" ULO",_312_Table3,MATCH('312'!$N$16,_312_Table3_ColumnLookup,0),FALSE),
  IF(AND(VALUE(LEFT($A103,3))=312,LEFT($G103,10)="Unincepted",$B103="O "),VLOOKUP(" ULO",_312_Table3,MATCH('312'!$V$16,_312_Table3_ColumnLookup,0),FALSE),
  IF(AND(VALUE(LEFT($A103,3))=312,LEFT($G103,10)="Unincepted",$B103="Q "),VLOOKUP(" ULO",_312_Table3,MATCH('312'!$X$16,_312_Table3_ColumnLookup,0),FALSE),
  IF(AND(VALUE(LEFT($A103,3))=312,LEFT($G103,10)="Unincepted"),VLOOKUP(" ULO",_312_Table3,MATCH(LEFT($B103,1),_312_Table3_ColumnLookup,0),FALSE),
  IF(AND(VALUE(LEFT($A103,3))=312,LEFT($G103,5)="Total",$B103="G "),VLOOKUP('312'!$F$80,_312_Table3,MATCH('312'!$N$16,_312_Table3_ColumnLookup,0),FALSE),
  IF(AND(VALUE(LEFT($A103,3))=312,LEFT($G103,5)="Total",$B103="O "),VLOOKUP('312'!$F$80,_312_Table3,MATCH('312'!$V$16,_312_Table3_ColumnLookup,0),FALSE),
  IF(AND(VALUE(LEFT($A103,3))=312,LEFT($G103,5)="Total",$B103="Q "),VLOOKUP('312'!$F$80,_312_Table3,MATCH('312'!$X$16,_312_Table3_ColumnLookup,0),FALSE),
  IF(AND(VALUE(LEFT($A103,3))=312,LEFT($G103,5)="Total"),VLOOKUP('312'!$F$80,_312_Table3,MATCH(LEFT($B103,1),_312_Table3_ColumnLookup,0),FALSE),
  IF(AND(VALUE(LEFT($A103,3))=312,LEN($I103)=4,$B103="G"),VLOOKUP($I103,_312_Table3,MATCH('312'!$N$16,_312_Table3_ColumnLookup,0),FALSE),
  IF(AND(VALUE(LEFT($A103,3))=312,LEN($I103)=4,$B103="O"),VLOOKUP($I103,_312_Table3,MATCH('312'!$V$16,_312_Table3_ColumnLookup,0),FALSE),
  IF(AND(VALUE(LEFT($A103,3))=312,LEN($I103)=4,$B103="Q"),VLOOKUP($I103,_312_Table3,MATCH('312'!$X$16,_312_Table3_ColumnLookup,0),FALSE),
  IF(AND(VALUE(LEFT($A103,3))=312,LEN($I103)=4),VLOOKUP($I103,_312_Table3,MATCH(LEFT($B103,1),_312_Table3_ColumnLookup,0),FALSE)
+N("312"),
  IF(VALUE(LEFT($A103,3))=313,VLOOKUP(VALUE(MID($B103,2,1)),_313_Table3,MATCH(MID($B103,1,1),_313_Table3_ColumnLookup,0),FALSE)
+N("313"),
  IF(AND(VALUE(LEFT($A103,3))=314,LEN($B103)=3),VLOOKUP(VALUE(MID($B103,2,2)),_314_Table3,MATCH(MID($B103,1,1),_314_Table3_ColumnLookup,0),FALSE),
  IF(VALUE(LEFT($A103,3))=314,VLOOKUP(VALUE(MID($B103,2,1)),_314_Table3,MATCH(MID($B103,1,1),_314_Table3_ColumnLookup,0),FALSE)
+N("314"),
""))))))))))))))))))))))))</f>
        <v>#NAME?</v>
      </c>
      <c r="G103" t="s">
        <v>1111</v>
      </c>
      <c r="H103" s="321">
        <f>IFERROR(
IF(ISERROR($D103)=FALSE,$D103,IF(ISERROR($E103)=FALSE,$E103,IF(ISERROR($F103)=FALSE,$F103
+N("012 checkboxes"),
IF(
IF(OR(LEFT($A103,9)="Syndicate",LEFT($A103,12)="NewSyndicate"),VLOOKUP($A103,'012'!$J:$ZW,MATCH("Link to button",'012'!$J$1:$ZW$1,0),0)
+N("309 checkbox"),
IF($C103="309 LCR Summary0",VLOOKUP("Notes990",'309'!$P:$ZZ,MATCH("Link to button",'309'!$P$1:$ZZ$1,0),0)
+N("313 checkboxes"),
IF($C103="313 Financial Information0LcmVsScr",IF($C103="309 LCR Summary0",VLOOKUP("LcmVsScr",'309'!$N:$ZZ,MATCH("Link to button",'309'!$N$1:$ZZ$1,0),0),
IF($C103="313 Financial Information0LcrDocAttached",IF($C103="309 LCR Summary0",VLOOKUP("LcrDocAttached",'309'!$N:$ZZ,MATCH("Link to button",'309'!$N$1:$ZZ$1,0),
0)))))))=1,TRUE,FALSE)
))),"")</f>
        <v>0</v>
      </c>
      <c r="I103">
        <v>1995</v>
      </c>
    </row>
    <row r="104" spans="1:9" customFormat="1">
      <c r="A104" s="237" t="str">
        <f>VLOOKUP($G104,CSVLookups!$B:$R,MATCH(A$1,CSVLookups!$B$1:$R$1,0),FALSE)</f>
        <v>311 Claims Distributions</v>
      </c>
      <c r="B104" s="237" t="str">
        <f>VLOOKUP($G104,CSVLookups!$B:$R,MATCH(B$1,CSVLookups!$B$1:$R$1,0),FALSE)</f>
        <v>K</v>
      </c>
      <c r="C104" s="238" t="str">
        <f t="shared" si="2"/>
        <v>311 Claims DistributionsK1995New Business</v>
      </c>
      <c r="D104" s="238" t="e">
        <f>IF(AND(VALUE(LEFT($A104,3))=309,LEN($B104)=3),VLOOKUP(VALUE(MID($B104,2,2)),_309_Table1,MATCH(MID($B104,1,1),_309_Table1_ColumnLookup,0),FALSE),
  IF($C104="309 LCR SummaryA",OneYearSCR,IF($C104="309 LCR SummaryB",UltimateSCR,IF(VALUE(LEFT($A104,3))=309,VLOOKUP(VALUE(MID($B104,2,1)),_309_Table1,MATCH(MID($B104,1,1),_309_Table1_ColumnLookup,0),FALSE)
+N("309"),
  IF(VALUE(LEFT($A104,3))=310,VLOOKUP(VALUE(MID($B104,2,1)),_310_Table1,MATCH(MID($B104,1,1),_310_Table1_ColumnLookup,0),FALSE)
+N("310"),
  IF(AND(VALUE(LEFT($A104,3))=311,LEN($I104)=4),VLOOKUP($I104,_311_Table1,MATCH($B104,_311_Table1_ColumnLookup,0),FALSE),
  IF(AND(VALUE(LEFT($A104,3))=311,OR($B104="I2",$B104="J2",$B104="K2",$B104="L2")),VLOOKUP('311'!$G$58,_311_Table1,MATCH(MID($B104,1,1),_311_Table1_ColumnLookup,0),FALSE),
  IF(AND(VALUE(LEFT($A104,3))=311,RIGHT($B104,5)="Total"),VLOOKUP('311'!$G$59,_311_Table1,MATCH(MID($B104,1,1),_311_Table1_ColumnLookup,0),FALSE),
  IF(VALUE(LEFT($A104,3))=311,VLOOKUP(VALUE(MID($B104,2,1)),_311_Table1,MATCH(MID($B104,1,1),_311_Table1_ColumnLookup,0),FALSE)
+N("311"),
  IF(AND(VALUE(LEFT($A104,3))=312,LEFT($G104,10)="Unincepted",$B104="G "),VLOOKUP(" ULO",_312_Table1,MATCH('312'!$N$16,_312_Table1_ColumnLookup,0),FALSE),
  IF(AND(VALUE(LEFT($A104,3))=312,LEFT($G104,10)="Unincepted",$B104="O "),VLOOKUP(" ULO",_312_Table1,MATCH('312'!$V$16,_312_Table1_ColumnLookup,0),FALSE),
  IF(AND(VALUE(LEFT($A104,3))=312,LEFT($G104,10)="Unincepted",$B104="Q "),VLOOKUP(" ULO",_312_Table1,MATCH('312'!$X$16,_312_Table1_ColumnLookup,0),FALSE),
  IF(AND(VALUE(LEFT($A104,3))=312,LEFT($G104,10)="Unincepted"),VLOOKUP(" ULO",_312_Table1,MATCH(LEFT($B104,1),_312_Table1_ColumnLookup,0),FALSE),
  IF(AND(VALUE(LEFT($A104,3))=312,LEFT($G104,5)="Total",$B104="G "),VLOOKUP('312'!$F$80,_312_Table1,MATCH('312'!$N$16,_312_Table1_ColumnLookup,0),FALSE),
  IF(AND(VALUE(LEFT($A104,3))=312,LEFT($G104,5)="Total",$B104="O "),VLOOKUP('312'!$F$80,_312_Table1,MATCH('312'!$V$16,_312_Table1_ColumnLookup,0),FALSE),
  IF(AND(VALUE(LEFT($A104,3))=312,LEFT($G104,5)="Total",$B104="Q "),VLOOKUP('312'!$F$80,_312_Table1,MATCH('312'!$X$16,_312_Table1_ColumnLookup,0),FALSE),
  IF(AND(VALUE(LEFT($A104,3))=312,LEFT($G104,5)="Total"),VLOOKUP('312'!$F$80,_312_Table1,MATCH(LEFT($B104,1),_312_Table1_ColumnLookup,0),FALSE),
  IF(AND(VALUE(LEFT($A104,3))=312,LEN($I104)=4,$B104="G"),VLOOKUP($I104,_312_Table1,MATCH('312'!$N$16,_312_Table1_ColumnLookup,0),FALSE),
  IF(AND(VALUE(LEFT($A104,3))=312,LEN($I104)=4,$B104="O"),VLOOKUP($I104,_312_Table1,MATCH('312'!$V$16,_312_Table1_ColumnLookup,0),FALSE),
  IF(AND(VALUE(LEFT($A104,3))=312,LEN($I104)=4,$B104="Q"),VLOOKUP($I104,_312_Table1,MATCH('312'!$X$16,_312_Table1_ColumnLookup,0),FALSE),
  IF(AND(VALUE(LEFT($A104,3))=312,LEN($I104)=4),VLOOKUP($I104,_312_Table1,MATCH(LEFT($B104,1),_312_Table1_ColumnLookup,0),FALSE)
+N("312"),
  IF(VALUE(LEFT($A104,3))=313,VLOOKUP(VALUE(MID($B104,2,1)),_313_Table1,MATCH(MID($B104,1,1),_313_Table1_ColumnLookup,0),FALSE)
+N("313"),
  IF(AND(VALUE(LEFT($A104,3))=314,LEN($B104)=3),VLOOKUP(VALUE(MID($B104,2,2)),_314_Table1,MATCH(MID($B104,1,1),_314_Table1_ColumnLookup,0),FALSE),
  IF(VALUE(LEFT($A104,3))=314,VLOOKUP(VALUE(MID($B104,2,1)),_314_Table1,MATCH(MID($B104,1,1),_314_Table1_ColumnLookup,0),FALSE)
+N("314"),
""))))))))))))))))))))))))</f>
        <v>#N/A</v>
      </c>
      <c r="E104" s="238">
        <f>IF(AND(VALUE(LEFT($A104,3))=309,LEN($B104)=3),VLOOKUP(VALUE(MID($B104,2,2)),_309_Table2,MATCH(MID($B104,1,1),_309_Table2_ColumnLookup,0),FALSE),
  IF($C104="309 LCR SummaryA",OneYearSCR,IF($C104="309 LCR SummaryB",UltimateSCR,IF(VALUE(LEFT($A104,3))=309,VLOOKUP(VALUE(MID($B104,2,1)),_309_Table2,MATCH(MID($B104,1,1),_309_Table2_ColumnLookup,0),FALSE)
+N("309"),
  IF(VALUE(LEFT($A104,3))=310,VLOOKUP(VALUE(MID($B104,2,1)),_310_Table2,MATCH(MID($B104,1,1),_310_Table2_ColumnLookup,0),FALSE)
+N("310"),
  IF(AND(VALUE(LEFT($A104,3))=311,LEN($I104)=4),VLOOKUP($I104,_311_Table2,MATCH($B104,_311_Table2_ColumnLookup,0),FALSE),
  IF(AND(VALUE(LEFT($A104,3))=311,OR($B104="I2",$B104="J2",$B104="K2",$B104="L2")),VLOOKUP('311'!$G$58,_311_Table2,MATCH(MID($B104,1,1),_311_Table2_ColumnLookup,0),FALSE),
  IF(AND(VALUE(LEFT($A104,3))=311,RIGHT($B104,5)="Total"),VLOOKUP('311'!$G$59,_311_Table2,MATCH(MID($B104,1,1),_311_Table2_ColumnLookup,0),FALSE),
  IF(VALUE(LEFT($A104,3))=311,VLOOKUP(VALUE(MID($B104,2,1)),_311_Table2,MATCH(MID($B104,1,1),_311_Table2_ColumnLookup,0),FALSE)
+N("311"),
  IF(AND(VALUE(LEFT($A104,3))=312,LEFT($G104,10)="Unincepted",$B104="G "),VLOOKUP(" ULO",_312_Table2,MATCH('312'!$N$16,_312_Table2_ColumnLookup,0),FALSE),
  IF(AND(VALUE(LEFT($A104,3))=312,LEFT($G104,10)="Unincepted",$B104="O "),VLOOKUP(" ULO",_312_Table2,MATCH('312'!$V$16,_312_Table2_ColumnLookup,0),FALSE),
  IF(AND(VALUE(LEFT($A104,3))=312,LEFT($G104,10)="Unincepted",$B104="Q "),VLOOKUP(" ULO",_312_Table2,MATCH('312'!$X$16,_312_Table2_ColumnLookup,0),FALSE),
  IF(AND(VALUE(LEFT($A104,3))=312,LEFT($G104,10)="Unincepted"),VLOOKUP(" ULO",_312_Table2,MATCH(LEFT($B104,1),_312_Table2_ColumnLookup,0),FALSE),
  IF(AND(VALUE(LEFT($A104,3))=312,LEFT($G104,5)="Total",$B104="G "),VLOOKUP('312'!$F$80,_312_Table2,MATCH('312'!$N$16,_312_Table2_ColumnLookup,0),FALSE),
  IF(AND(VALUE(LEFT($A104,3))=312,LEFT($G104,5)="Total",$B104="O "),VLOOKUP('312'!$F$80,_312_Table2,MATCH('312'!$V$16,_312_Table2_ColumnLookup,0),FALSE),
  IF(AND(VALUE(LEFT($A104,3))=312,LEFT($G104,5)="Total",$B104="Q "),VLOOKUP('312'!$F$80,_312_Table2,MATCH('312'!$X$16,_312_Table2_ColumnLookup,0),FALSE),
  IF(AND(VALUE(LEFT($A104,3))=312,LEFT($G104,5)="Total"),VLOOKUP('312'!$F$80,_312_Table2,MATCH(LEFT($B104,1),_312_Table2_ColumnLookup,0),FALSE),
  IF(AND(VALUE(LEFT($A104,3))=312,LEN($I104)=4,$B104="G"),VLOOKUP($I104,_312_Table2,MATCH('312'!$N$16,_312_Table2_ColumnLookup,0),FALSE),
  IF(AND(VALUE(LEFT($A104,3))=312,LEN($I104)=4,$B104="O"),VLOOKUP($I104,_312_Table2,MATCH('312'!$V$16,_312_Table2_ColumnLookup,0),FALSE),
  IF(AND(VALUE(LEFT($A104,3))=312,LEN($I104)=4,$B104="Q"),VLOOKUP($I104,_312_Table2,MATCH('312'!$X$16,_312_Table2_ColumnLookup,0),FALSE),
  IF(AND(VALUE(LEFT($A104,3))=312,LEN($I104)=4),VLOOKUP($I104,_312_Table2,MATCH(LEFT($B104,1),_312_Table2_ColumnLookup,0),FALSE)
+N("312"),
  IF(VALUE(LEFT($A104,3))=313,VLOOKUP(VALUE(MID($B104,2,1)),_313_Table2,MATCH(MID($B104,1,1),_313_Table2_ColumnLookup,0),FALSE)
+N("313"),
  IF(AND(VALUE(LEFT($A104,3))=314,LEN($B104)=3),VLOOKUP(VALUE(MID($B104,2,2)),_314_Table2,MATCH(MID($B104,1,1),_314_Table2_ColumnLookup,0),FALSE),
  IF(VALUE(LEFT($A104,3))=314,VLOOKUP(VALUE(MID($B104,2,1)),_314_Table2,MATCH(MID($B104,1,1),_314_Table2_ColumnLookup,0),FALSE)
+N("314"),
""))))))))))))))))))))))))</f>
        <v>0</v>
      </c>
      <c r="F104" s="238" t="e">
        <f>IF(AND(VALUE(LEFT($A104,3))=309,LEN($B104)=3),VLOOKUP(VALUE(MID($B104,2,2)),_309_Table3,MATCH(MID($B104,1,1),_309_Table3_ColumnLookup,0),FALSE),
  IF($C104="309 LCR SummaryA",OneYearSCR,IF($C104="309 LCR SummaryB",UltimateSCR,IF(VALUE(LEFT($A104,3))=309,VLOOKUP(VALUE(MID($B104,2,1)),_309_Table3,MATCH(MID($B104,1,1),_309_Table3_ColumnLookup,0),FALSE)
+N("309"),
  IF(VALUE(LEFT($A104,3))=310,VLOOKUP(VALUE(MID($B104,2,1)),_310_Table3,MATCH(MID($B104,1,1),_310_Table3_ColumnLookup,0),FALSE)
+N("310"),
  IF(AND(VALUE(LEFT($A104,3))=311,LEN($I104)=4),VLOOKUP($I104,_311_Table3,MATCH($B104,_311_Table3_ColumnLookup,0),FALSE),
  IF(AND(VALUE(LEFT($A104,3))=311,OR($B104="I2",$B104="J2",$B104="K2",$B104="L2")),VLOOKUP('311'!$G$58,_311_Table3,MATCH(MID($B104,1,1),_311_Table3_ColumnLookup,0),FALSE),
  IF(AND(VALUE(LEFT($A104,3))=311,RIGHT($B104,5)="Total"),VLOOKUP('311'!$G$59,_311_Table3,MATCH(MID($B104,1,1),_311_Table3_ColumnLookup,0),FALSE),
  IF(VALUE(LEFT($A104,3))=311,VLOOKUP(VALUE(MID($B104,2,1)),_311_Table3,MATCH(MID($B104,1,1),_311_Table3_ColumnLookup,0),FALSE)
+N("311"),
  IF(AND(VALUE(LEFT($A104,3))=312,LEFT($G104,10)="Unincepted",$B104="G "),VLOOKUP(" ULO",_312_Table3,MATCH('312'!$N$16,_312_Table3_ColumnLookup,0),FALSE),
  IF(AND(VALUE(LEFT($A104,3))=312,LEFT($G104,10)="Unincepted",$B104="O "),VLOOKUP(" ULO",_312_Table3,MATCH('312'!$V$16,_312_Table3_ColumnLookup,0),FALSE),
  IF(AND(VALUE(LEFT($A104,3))=312,LEFT($G104,10)="Unincepted",$B104="Q "),VLOOKUP(" ULO",_312_Table3,MATCH('312'!$X$16,_312_Table3_ColumnLookup,0),FALSE),
  IF(AND(VALUE(LEFT($A104,3))=312,LEFT($G104,10)="Unincepted"),VLOOKUP(" ULO",_312_Table3,MATCH(LEFT($B104,1),_312_Table3_ColumnLookup,0),FALSE),
  IF(AND(VALUE(LEFT($A104,3))=312,LEFT($G104,5)="Total",$B104="G "),VLOOKUP('312'!$F$80,_312_Table3,MATCH('312'!$N$16,_312_Table3_ColumnLookup,0),FALSE),
  IF(AND(VALUE(LEFT($A104,3))=312,LEFT($G104,5)="Total",$B104="O "),VLOOKUP('312'!$F$80,_312_Table3,MATCH('312'!$V$16,_312_Table3_ColumnLookup,0),FALSE),
  IF(AND(VALUE(LEFT($A104,3))=312,LEFT($G104,5)="Total",$B104="Q "),VLOOKUP('312'!$F$80,_312_Table3,MATCH('312'!$X$16,_312_Table3_ColumnLookup,0),FALSE),
  IF(AND(VALUE(LEFT($A104,3))=312,LEFT($G104,5)="Total"),VLOOKUP('312'!$F$80,_312_Table3,MATCH(LEFT($B104,1),_312_Table3_ColumnLookup,0),FALSE),
  IF(AND(VALUE(LEFT($A104,3))=312,LEN($I104)=4,$B104="G"),VLOOKUP($I104,_312_Table3,MATCH('312'!$N$16,_312_Table3_ColumnLookup,0),FALSE),
  IF(AND(VALUE(LEFT($A104,3))=312,LEN($I104)=4,$B104="O"),VLOOKUP($I104,_312_Table3,MATCH('312'!$V$16,_312_Table3_ColumnLookup,0),FALSE),
  IF(AND(VALUE(LEFT($A104,3))=312,LEN($I104)=4,$B104="Q"),VLOOKUP($I104,_312_Table3,MATCH('312'!$X$16,_312_Table3_ColumnLookup,0),FALSE),
  IF(AND(VALUE(LEFT($A104,3))=312,LEN($I104)=4),VLOOKUP($I104,_312_Table3,MATCH(LEFT($B104,1),_312_Table3_ColumnLookup,0),FALSE)
+N("312"),
  IF(VALUE(LEFT($A104,3))=313,VLOOKUP(VALUE(MID($B104,2,1)),_313_Table3,MATCH(MID($B104,1,1),_313_Table3_ColumnLookup,0),FALSE)
+N("313"),
  IF(AND(VALUE(LEFT($A104,3))=314,LEN($B104)=3),VLOOKUP(VALUE(MID($B104,2,2)),_314_Table3,MATCH(MID($B104,1,1),_314_Table3_ColumnLookup,0),FALSE),
  IF(VALUE(LEFT($A104,3))=314,VLOOKUP(VALUE(MID($B104,2,1)),_314_Table3,MATCH(MID($B104,1,1),_314_Table3_ColumnLookup,0),FALSE)
+N("314"),
""))))))))))))))))))))))))</f>
        <v>#NAME?</v>
      </c>
      <c r="G104" t="s">
        <v>1114</v>
      </c>
      <c r="H104" s="321">
        <f>IFERROR(
IF(ISERROR($D104)=FALSE,$D104,IF(ISERROR($E104)=FALSE,$E104,IF(ISERROR($F104)=FALSE,$F104
+N("012 checkboxes"),
IF(
IF(OR(LEFT($A104,9)="Syndicate",LEFT($A104,12)="NewSyndicate"),VLOOKUP($A104,'012'!$J:$ZW,MATCH("Link to button",'012'!$J$1:$ZW$1,0),0)
+N("309 checkbox"),
IF($C104="309 LCR Summary0",VLOOKUP("Notes990",'309'!$P:$ZZ,MATCH("Link to button",'309'!$P$1:$ZZ$1,0),0)
+N("313 checkboxes"),
IF($C104="313 Financial Information0LcmVsScr",IF($C104="309 LCR Summary0",VLOOKUP("LcmVsScr",'309'!$N:$ZZ,MATCH("Link to button",'309'!$N$1:$ZZ$1,0),0),
IF($C104="313 Financial Information0LcrDocAttached",IF($C104="309 LCR Summary0",VLOOKUP("LcrDocAttached",'309'!$N:$ZZ,MATCH("Link to button",'309'!$N$1:$ZZ$1,0),
0)))))))=1,TRUE,FALSE)
))),"")</f>
        <v>0</v>
      </c>
      <c r="I104">
        <v>1995</v>
      </c>
    </row>
    <row r="105" spans="1:9" customFormat="1">
      <c r="A105" s="237" t="str">
        <f>VLOOKUP($G105,CSVLookups!$B:$R,MATCH(A$1,CSVLookups!$B$1:$R$1,0),FALSE)</f>
        <v>311 Claims Distributions</v>
      </c>
      <c r="B105" s="237" t="str">
        <f>VLOOKUP($G105,CSVLookups!$B:$R,MATCH(B$1,CSVLookups!$B$1:$R$1,0),FALSE)</f>
        <v>L</v>
      </c>
      <c r="C105" s="238" t="str">
        <f t="shared" si="2"/>
        <v>311 Claims DistributionsL1995Total Claims</v>
      </c>
      <c r="D105" s="238" t="e">
        <f>IF(AND(VALUE(LEFT($A105,3))=309,LEN($B105)=3),VLOOKUP(VALUE(MID($B105,2,2)),_309_Table1,MATCH(MID($B105,1,1),_309_Table1_ColumnLookup,0),FALSE),
  IF($C105="309 LCR SummaryA",OneYearSCR,IF($C105="309 LCR SummaryB",UltimateSCR,IF(VALUE(LEFT($A105,3))=309,VLOOKUP(VALUE(MID($B105,2,1)),_309_Table1,MATCH(MID($B105,1,1),_309_Table1_ColumnLookup,0),FALSE)
+N("309"),
  IF(VALUE(LEFT($A105,3))=310,VLOOKUP(VALUE(MID($B105,2,1)),_310_Table1,MATCH(MID($B105,1,1),_310_Table1_ColumnLookup,0),FALSE)
+N("310"),
  IF(AND(VALUE(LEFT($A105,3))=311,LEN($I105)=4),VLOOKUP($I105,_311_Table1,MATCH($B105,_311_Table1_ColumnLookup,0),FALSE),
  IF(AND(VALUE(LEFT($A105,3))=311,OR($B105="I2",$B105="J2",$B105="K2",$B105="L2")),VLOOKUP('311'!$G$58,_311_Table1,MATCH(MID($B105,1,1),_311_Table1_ColumnLookup,0),FALSE),
  IF(AND(VALUE(LEFT($A105,3))=311,RIGHT($B105,5)="Total"),VLOOKUP('311'!$G$59,_311_Table1,MATCH(MID($B105,1,1),_311_Table1_ColumnLookup,0),FALSE),
  IF(VALUE(LEFT($A105,3))=311,VLOOKUP(VALUE(MID($B105,2,1)),_311_Table1,MATCH(MID($B105,1,1),_311_Table1_ColumnLookup,0),FALSE)
+N("311"),
  IF(AND(VALUE(LEFT($A105,3))=312,LEFT($G105,10)="Unincepted",$B105="G "),VLOOKUP(" ULO",_312_Table1,MATCH('312'!$N$16,_312_Table1_ColumnLookup,0),FALSE),
  IF(AND(VALUE(LEFT($A105,3))=312,LEFT($G105,10)="Unincepted",$B105="O "),VLOOKUP(" ULO",_312_Table1,MATCH('312'!$V$16,_312_Table1_ColumnLookup,0),FALSE),
  IF(AND(VALUE(LEFT($A105,3))=312,LEFT($G105,10)="Unincepted",$B105="Q "),VLOOKUP(" ULO",_312_Table1,MATCH('312'!$X$16,_312_Table1_ColumnLookup,0),FALSE),
  IF(AND(VALUE(LEFT($A105,3))=312,LEFT($G105,10)="Unincepted"),VLOOKUP(" ULO",_312_Table1,MATCH(LEFT($B105,1),_312_Table1_ColumnLookup,0),FALSE),
  IF(AND(VALUE(LEFT($A105,3))=312,LEFT($G105,5)="Total",$B105="G "),VLOOKUP('312'!$F$80,_312_Table1,MATCH('312'!$N$16,_312_Table1_ColumnLookup,0),FALSE),
  IF(AND(VALUE(LEFT($A105,3))=312,LEFT($G105,5)="Total",$B105="O "),VLOOKUP('312'!$F$80,_312_Table1,MATCH('312'!$V$16,_312_Table1_ColumnLookup,0),FALSE),
  IF(AND(VALUE(LEFT($A105,3))=312,LEFT($G105,5)="Total",$B105="Q "),VLOOKUP('312'!$F$80,_312_Table1,MATCH('312'!$X$16,_312_Table1_ColumnLookup,0),FALSE),
  IF(AND(VALUE(LEFT($A105,3))=312,LEFT($G105,5)="Total"),VLOOKUP('312'!$F$80,_312_Table1,MATCH(LEFT($B105,1),_312_Table1_ColumnLookup,0),FALSE),
  IF(AND(VALUE(LEFT($A105,3))=312,LEN($I105)=4,$B105="G"),VLOOKUP($I105,_312_Table1,MATCH('312'!$N$16,_312_Table1_ColumnLookup,0),FALSE),
  IF(AND(VALUE(LEFT($A105,3))=312,LEN($I105)=4,$B105="O"),VLOOKUP($I105,_312_Table1,MATCH('312'!$V$16,_312_Table1_ColumnLookup,0),FALSE),
  IF(AND(VALUE(LEFT($A105,3))=312,LEN($I105)=4,$B105="Q"),VLOOKUP($I105,_312_Table1,MATCH('312'!$X$16,_312_Table1_ColumnLookup,0),FALSE),
  IF(AND(VALUE(LEFT($A105,3))=312,LEN($I105)=4),VLOOKUP($I105,_312_Table1,MATCH(LEFT($B105,1),_312_Table1_ColumnLookup,0),FALSE)
+N("312"),
  IF(VALUE(LEFT($A105,3))=313,VLOOKUP(VALUE(MID($B105,2,1)),_313_Table1,MATCH(MID($B105,1,1),_313_Table1_ColumnLookup,0),FALSE)
+N("313"),
  IF(AND(VALUE(LEFT($A105,3))=314,LEN($B105)=3),VLOOKUP(VALUE(MID($B105,2,2)),_314_Table1,MATCH(MID($B105,1,1),_314_Table1_ColumnLookup,0),FALSE),
  IF(VALUE(LEFT($A105,3))=314,VLOOKUP(VALUE(MID($B105,2,1)),_314_Table1,MATCH(MID($B105,1,1),_314_Table1_ColumnLookup,0),FALSE)
+N("314"),
""))))))))))))))))))))))))</f>
        <v>#N/A</v>
      </c>
      <c r="E105" s="238">
        <f ca="1">IF(AND(VALUE(LEFT($A105,3))=309,LEN($B105)=3),VLOOKUP(VALUE(MID($B105,2,2)),_309_Table2,MATCH(MID($B105,1,1),_309_Table2_ColumnLookup,0),FALSE),
  IF($C105="309 LCR SummaryA",OneYearSCR,IF($C105="309 LCR SummaryB",UltimateSCR,IF(VALUE(LEFT($A105,3))=309,VLOOKUP(VALUE(MID($B105,2,1)),_309_Table2,MATCH(MID($B105,1,1),_309_Table2_ColumnLookup,0),FALSE)
+N("309"),
  IF(VALUE(LEFT($A105,3))=310,VLOOKUP(VALUE(MID($B105,2,1)),_310_Table2,MATCH(MID($B105,1,1),_310_Table2_ColumnLookup,0),FALSE)
+N("310"),
  IF(AND(VALUE(LEFT($A105,3))=311,LEN($I105)=4),VLOOKUP($I105,_311_Table2,MATCH($B105,_311_Table2_ColumnLookup,0),FALSE),
  IF(AND(VALUE(LEFT($A105,3))=311,OR($B105="I2",$B105="J2",$B105="K2",$B105="L2")),VLOOKUP('311'!$G$58,_311_Table2,MATCH(MID($B105,1,1),_311_Table2_ColumnLookup,0),FALSE),
  IF(AND(VALUE(LEFT($A105,3))=311,RIGHT($B105,5)="Total"),VLOOKUP('311'!$G$59,_311_Table2,MATCH(MID($B105,1,1),_311_Table2_ColumnLookup,0),FALSE),
  IF(VALUE(LEFT($A105,3))=311,VLOOKUP(VALUE(MID($B105,2,1)),_311_Table2,MATCH(MID($B105,1,1),_311_Table2_ColumnLookup,0),FALSE)
+N("311"),
  IF(AND(VALUE(LEFT($A105,3))=312,LEFT($G105,10)="Unincepted",$B105="G "),VLOOKUP(" ULO",_312_Table2,MATCH('312'!$N$16,_312_Table2_ColumnLookup,0),FALSE),
  IF(AND(VALUE(LEFT($A105,3))=312,LEFT($G105,10)="Unincepted",$B105="O "),VLOOKUP(" ULO",_312_Table2,MATCH('312'!$V$16,_312_Table2_ColumnLookup,0),FALSE),
  IF(AND(VALUE(LEFT($A105,3))=312,LEFT($G105,10)="Unincepted",$B105="Q "),VLOOKUP(" ULO",_312_Table2,MATCH('312'!$X$16,_312_Table2_ColumnLookup,0),FALSE),
  IF(AND(VALUE(LEFT($A105,3))=312,LEFT($G105,10)="Unincepted"),VLOOKUP(" ULO",_312_Table2,MATCH(LEFT($B105,1),_312_Table2_ColumnLookup,0),FALSE),
  IF(AND(VALUE(LEFT($A105,3))=312,LEFT($G105,5)="Total",$B105="G "),VLOOKUP('312'!$F$80,_312_Table2,MATCH('312'!$N$16,_312_Table2_ColumnLookup,0),FALSE),
  IF(AND(VALUE(LEFT($A105,3))=312,LEFT($G105,5)="Total",$B105="O "),VLOOKUP('312'!$F$80,_312_Table2,MATCH('312'!$V$16,_312_Table2_ColumnLookup,0),FALSE),
  IF(AND(VALUE(LEFT($A105,3))=312,LEFT($G105,5)="Total",$B105="Q "),VLOOKUP('312'!$F$80,_312_Table2,MATCH('312'!$X$16,_312_Table2_ColumnLookup,0),FALSE),
  IF(AND(VALUE(LEFT($A105,3))=312,LEFT($G105,5)="Total"),VLOOKUP('312'!$F$80,_312_Table2,MATCH(LEFT($B105,1),_312_Table2_ColumnLookup,0),FALSE),
  IF(AND(VALUE(LEFT($A105,3))=312,LEN($I105)=4,$B105="G"),VLOOKUP($I105,_312_Table2,MATCH('312'!$N$16,_312_Table2_ColumnLookup,0),FALSE),
  IF(AND(VALUE(LEFT($A105,3))=312,LEN($I105)=4,$B105="O"),VLOOKUP($I105,_312_Table2,MATCH('312'!$V$16,_312_Table2_ColumnLookup,0),FALSE),
  IF(AND(VALUE(LEFT($A105,3))=312,LEN($I105)=4,$B105="Q"),VLOOKUP($I105,_312_Table2,MATCH('312'!$X$16,_312_Table2_ColumnLookup,0),FALSE),
  IF(AND(VALUE(LEFT($A105,3))=312,LEN($I105)=4),VLOOKUP($I105,_312_Table2,MATCH(LEFT($B105,1),_312_Table2_ColumnLookup,0),FALSE)
+N("312"),
  IF(VALUE(LEFT($A105,3))=313,VLOOKUP(VALUE(MID($B105,2,1)),_313_Table2,MATCH(MID($B105,1,1),_313_Table2_ColumnLookup,0),FALSE)
+N("313"),
  IF(AND(VALUE(LEFT($A105,3))=314,LEN($B105)=3),VLOOKUP(VALUE(MID($B105,2,2)),_314_Table2,MATCH(MID($B105,1,1),_314_Table2_ColumnLookup,0),FALSE),
  IF(VALUE(LEFT($A105,3))=314,VLOOKUP(VALUE(MID($B105,2,1)),_314_Table2,MATCH(MID($B105,1,1),_314_Table2_ColumnLookup,0),FALSE)
+N("314"),
""))))))))))))))))))))))))</f>
        <v>0</v>
      </c>
      <c r="F105" s="238" t="e">
        <f>IF(AND(VALUE(LEFT($A105,3))=309,LEN($B105)=3),VLOOKUP(VALUE(MID($B105,2,2)),_309_Table3,MATCH(MID($B105,1,1),_309_Table3_ColumnLookup,0),FALSE),
  IF($C105="309 LCR SummaryA",OneYearSCR,IF($C105="309 LCR SummaryB",UltimateSCR,IF(VALUE(LEFT($A105,3))=309,VLOOKUP(VALUE(MID($B105,2,1)),_309_Table3,MATCH(MID($B105,1,1),_309_Table3_ColumnLookup,0),FALSE)
+N("309"),
  IF(VALUE(LEFT($A105,3))=310,VLOOKUP(VALUE(MID($B105,2,1)),_310_Table3,MATCH(MID($B105,1,1),_310_Table3_ColumnLookup,0),FALSE)
+N("310"),
  IF(AND(VALUE(LEFT($A105,3))=311,LEN($I105)=4),VLOOKUP($I105,_311_Table3,MATCH($B105,_311_Table3_ColumnLookup,0),FALSE),
  IF(AND(VALUE(LEFT($A105,3))=311,OR($B105="I2",$B105="J2",$B105="K2",$B105="L2")),VLOOKUP('311'!$G$58,_311_Table3,MATCH(MID($B105,1,1),_311_Table3_ColumnLookup,0),FALSE),
  IF(AND(VALUE(LEFT($A105,3))=311,RIGHT($B105,5)="Total"),VLOOKUP('311'!$G$59,_311_Table3,MATCH(MID($B105,1,1),_311_Table3_ColumnLookup,0),FALSE),
  IF(VALUE(LEFT($A105,3))=311,VLOOKUP(VALUE(MID($B105,2,1)),_311_Table3,MATCH(MID($B105,1,1),_311_Table3_ColumnLookup,0),FALSE)
+N("311"),
  IF(AND(VALUE(LEFT($A105,3))=312,LEFT($G105,10)="Unincepted",$B105="G "),VLOOKUP(" ULO",_312_Table3,MATCH('312'!$N$16,_312_Table3_ColumnLookup,0),FALSE),
  IF(AND(VALUE(LEFT($A105,3))=312,LEFT($G105,10)="Unincepted",$B105="O "),VLOOKUP(" ULO",_312_Table3,MATCH('312'!$V$16,_312_Table3_ColumnLookup,0),FALSE),
  IF(AND(VALUE(LEFT($A105,3))=312,LEFT($G105,10)="Unincepted",$B105="Q "),VLOOKUP(" ULO",_312_Table3,MATCH('312'!$X$16,_312_Table3_ColumnLookup,0),FALSE),
  IF(AND(VALUE(LEFT($A105,3))=312,LEFT($G105,10)="Unincepted"),VLOOKUP(" ULO",_312_Table3,MATCH(LEFT($B105,1),_312_Table3_ColumnLookup,0),FALSE),
  IF(AND(VALUE(LEFT($A105,3))=312,LEFT($G105,5)="Total",$B105="G "),VLOOKUP('312'!$F$80,_312_Table3,MATCH('312'!$N$16,_312_Table3_ColumnLookup,0),FALSE),
  IF(AND(VALUE(LEFT($A105,3))=312,LEFT($G105,5)="Total",$B105="O "),VLOOKUP('312'!$F$80,_312_Table3,MATCH('312'!$V$16,_312_Table3_ColumnLookup,0),FALSE),
  IF(AND(VALUE(LEFT($A105,3))=312,LEFT($G105,5)="Total",$B105="Q "),VLOOKUP('312'!$F$80,_312_Table3,MATCH('312'!$X$16,_312_Table3_ColumnLookup,0),FALSE),
  IF(AND(VALUE(LEFT($A105,3))=312,LEFT($G105,5)="Total"),VLOOKUP('312'!$F$80,_312_Table3,MATCH(LEFT($B105,1),_312_Table3_ColumnLookup,0),FALSE),
  IF(AND(VALUE(LEFT($A105,3))=312,LEN($I105)=4,$B105="G"),VLOOKUP($I105,_312_Table3,MATCH('312'!$N$16,_312_Table3_ColumnLookup,0),FALSE),
  IF(AND(VALUE(LEFT($A105,3))=312,LEN($I105)=4,$B105="O"),VLOOKUP($I105,_312_Table3,MATCH('312'!$V$16,_312_Table3_ColumnLookup,0),FALSE),
  IF(AND(VALUE(LEFT($A105,3))=312,LEN($I105)=4,$B105="Q"),VLOOKUP($I105,_312_Table3,MATCH('312'!$X$16,_312_Table3_ColumnLookup,0),FALSE),
  IF(AND(VALUE(LEFT($A105,3))=312,LEN($I105)=4),VLOOKUP($I105,_312_Table3,MATCH(LEFT($B105,1),_312_Table3_ColumnLookup,0),FALSE)
+N("312"),
  IF(VALUE(LEFT($A105,3))=313,VLOOKUP(VALUE(MID($B105,2,1)),_313_Table3,MATCH(MID($B105,1,1),_313_Table3_ColumnLookup,0),FALSE)
+N("313"),
  IF(AND(VALUE(LEFT($A105,3))=314,LEN($B105)=3),VLOOKUP(VALUE(MID($B105,2,2)),_314_Table3,MATCH(MID($B105,1,1),_314_Table3_ColumnLookup,0),FALSE),
  IF(VALUE(LEFT($A105,3))=314,VLOOKUP(VALUE(MID($B105,2,1)),_314_Table3,MATCH(MID($B105,1,1),_314_Table3_ColumnLookup,0),FALSE)
+N("314"),
""))))))))))))))))))))))))</f>
        <v>#NAME?</v>
      </c>
      <c r="G105" t="s">
        <v>1117</v>
      </c>
      <c r="H105" s="321">
        <f ca="1">IFERROR(
IF(ISERROR($D105)=FALSE,$D105,IF(ISERROR($E105)=FALSE,$E105,IF(ISERROR($F105)=FALSE,$F105
+N("012 checkboxes"),
IF(
IF(OR(LEFT($A105,9)="Syndicate",LEFT($A105,12)="NewSyndicate"),VLOOKUP($A105,'012'!$J:$ZW,MATCH("Link to button",'012'!$J$1:$ZW$1,0),0)
+N("309 checkbox"),
IF($C105="309 LCR Summary0",VLOOKUP("Notes990",'309'!$P:$ZZ,MATCH("Link to button",'309'!$P$1:$ZZ$1,0),0)
+N("313 checkboxes"),
IF($C105="313 Financial Information0LcmVsScr",IF($C105="309 LCR Summary0",VLOOKUP("LcmVsScr",'309'!$N:$ZZ,MATCH("Link to button",'309'!$N$1:$ZZ$1,0),0),
IF($C105="313 Financial Information0LcrDocAttached",IF($C105="309 LCR Summary0",VLOOKUP("LcrDocAttached",'309'!$N:$ZZ,MATCH("Link to button",'309'!$N$1:$ZZ$1,0),
0)))))))=1,TRUE,FALSE)
))),"")</f>
        <v>0</v>
      </c>
      <c r="I105">
        <v>1995</v>
      </c>
    </row>
    <row r="106" spans="1:9" customFormat="1">
      <c r="A106" s="237" t="str">
        <f>VLOOKUP($G106,CSVLookups!$B:$R,MATCH(A$1,CSVLookups!$B$1:$R$1,0),FALSE)</f>
        <v>311 Claims Distributions</v>
      </c>
      <c r="B106" s="237" t="str">
        <f>VLOOKUP($G106,CSVLookups!$B:$R,MATCH(B$1,CSVLookups!$B$1:$R$1,0),FALSE)</f>
        <v>I</v>
      </c>
      <c r="C106" s="238" t="str">
        <f t="shared" si="2"/>
        <v>311 Claims DistributionsI1996Net Insurance Claims brought forward</v>
      </c>
      <c r="D106" s="238" t="e">
        <f>IF(AND(VALUE(LEFT($A106,3))=309,LEN($B106)=3),VLOOKUP(VALUE(MID($B106,2,2)),_309_Table1,MATCH(MID($B106,1,1),_309_Table1_ColumnLookup,0),FALSE),
  IF($C106="309 LCR SummaryA",OneYearSCR,IF($C106="309 LCR SummaryB",UltimateSCR,IF(VALUE(LEFT($A106,3))=309,VLOOKUP(VALUE(MID($B106,2,1)),_309_Table1,MATCH(MID($B106,1,1),_309_Table1_ColumnLookup,0),FALSE)
+N("309"),
  IF(VALUE(LEFT($A106,3))=310,VLOOKUP(VALUE(MID($B106,2,1)),_310_Table1,MATCH(MID($B106,1,1),_310_Table1_ColumnLookup,0),FALSE)
+N("310"),
  IF(AND(VALUE(LEFT($A106,3))=311,LEN($I106)=4),VLOOKUP($I106,_311_Table1,MATCH($B106,_311_Table1_ColumnLookup,0),FALSE),
  IF(AND(VALUE(LEFT($A106,3))=311,OR($B106="I2",$B106="J2",$B106="K2",$B106="L2")),VLOOKUP('311'!$G$58,_311_Table1,MATCH(MID($B106,1,1),_311_Table1_ColumnLookup,0),FALSE),
  IF(AND(VALUE(LEFT($A106,3))=311,RIGHT($B106,5)="Total"),VLOOKUP('311'!$G$59,_311_Table1,MATCH(MID($B106,1,1),_311_Table1_ColumnLookup,0),FALSE),
  IF(VALUE(LEFT($A106,3))=311,VLOOKUP(VALUE(MID($B106,2,1)),_311_Table1,MATCH(MID($B106,1,1),_311_Table1_ColumnLookup,0),FALSE)
+N("311"),
  IF(AND(VALUE(LEFT($A106,3))=312,LEFT($G106,10)="Unincepted",$B106="G "),VLOOKUP(" ULO",_312_Table1,MATCH('312'!$N$16,_312_Table1_ColumnLookup,0),FALSE),
  IF(AND(VALUE(LEFT($A106,3))=312,LEFT($G106,10)="Unincepted",$B106="O "),VLOOKUP(" ULO",_312_Table1,MATCH('312'!$V$16,_312_Table1_ColumnLookup,0),FALSE),
  IF(AND(VALUE(LEFT($A106,3))=312,LEFT($G106,10)="Unincepted",$B106="Q "),VLOOKUP(" ULO",_312_Table1,MATCH('312'!$X$16,_312_Table1_ColumnLookup,0),FALSE),
  IF(AND(VALUE(LEFT($A106,3))=312,LEFT($G106,10)="Unincepted"),VLOOKUP(" ULO",_312_Table1,MATCH(LEFT($B106,1),_312_Table1_ColumnLookup,0),FALSE),
  IF(AND(VALUE(LEFT($A106,3))=312,LEFT($G106,5)="Total",$B106="G "),VLOOKUP('312'!$F$80,_312_Table1,MATCH('312'!$N$16,_312_Table1_ColumnLookup,0),FALSE),
  IF(AND(VALUE(LEFT($A106,3))=312,LEFT($G106,5)="Total",$B106="O "),VLOOKUP('312'!$F$80,_312_Table1,MATCH('312'!$V$16,_312_Table1_ColumnLookup,0),FALSE),
  IF(AND(VALUE(LEFT($A106,3))=312,LEFT($G106,5)="Total",$B106="Q "),VLOOKUP('312'!$F$80,_312_Table1,MATCH('312'!$X$16,_312_Table1_ColumnLookup,0),FALSE),
  IF(AND(VALUE(LEFT($A106,3))=312,LEFT($G106,5)="Total"),VLOOKUP('312'!$F$80,_312_Table1,MATCH(LEFT($B106,1),_312_Table1_ColumnLookup,0),FALSE),
  IF(AND(VALUE(LEFT($A106,3))=312,LEN($I106)=4,$B106="G"),VLOOKUP($I106,_312_Table1,MATCH('312'!$N$16,_312_Table1_ColumnLookup,0),FALSE),
  IF(AND(VALUE(LEFT($A106,3))=312,LEN($I106)=4,$B106="O"),VLOOKUP($I106,_312_Table1,MATCH('312'!$V$16,_312_Table1_ColumnLookup,0),FALSE),
  IF(AND(VALUE(LEFT($A106,3))=312,LEN($I106)=4,$B106="Q"),VLOOKUP($I106,_312_Table1,MATCH('312'!$X$16,_312_Table1_ColumnLookup,0),FALSE),
  IF(AND(VALUE(LEFT($A106,3))=312,LEN($I106)=4),VLOOKUP($I106,_312_Table1,MATCH(LEFT($B106,1),_312_Table1_ColumnLookup,0),FALSE)
+N("312"),
  IF(VALUE(LEFT($A106,3))=313,VLOOKUP(VALUE(MID($B106,2,1)),_313_Table1,MATCH(MID($B106,1,1),_313_Table1_ColumnLookup,0),FALSE)
+N("313"),
  IF(AND(VALUE(LEFT($A106,3))=314,LEN($B106)=3),VLOOKUP(VALUE(MID($B106,2,2)),_314_Table1,MATCH(MID($B106,1,1),_314_Table1_ColumnLookup,0),FALSE),
  IF(VALUE(LEFT($A106,3))=314,VLOOKUP(VALUE(MID($B106,2,1)),_314_Table1,MATCH(MID($B106,1,1),_314_Table1_ColumnLookup,0),FALSE)
+N("314"),
""))))))))))))))))))))))))</f>
        <v>#N/A</v>
      </c>
      <c r="E106" s="238">
        <f ca="1">IF(AND(VALUE(LEFT($A106,3))=309,LEN($B106)=3),VLOOKUP(VALUE(MID($B106,2,2)),_309_Table2,MATCH(MID($B106,1,1),_309_Table2_ColumnLookup,0),FALSE),
  IF($C106="309 LCR SummaryA",OneYearSCR,IF($C106="309 LCR SummaryB",UltimateSCR,IF(VALUE(LEFT($A106,3))=309,VLOOKUP(VALUE(MID($B106,2,1)),_309_Table2,MATCH(MID($B106,1,1),_309_Table2_ColumnLookup,0),FALSE)
+N("309"),
  IF(VALUE(LEFT($A106,3))=310,VLOOKUP(VALUE(MID($B106,2,1)),_310_Table2,MATCH(MID($B106,1,1),_310_Table2_ColumnLookup,0),FALSE)
+N("310"),
  IF(AND(VALUE(LEFT($A106,3))=311,LEN($I106)=4),VLOOKUP($I106,_311_Table2,MATCH($B106,_311_Table2_ColumnLookup,0),FALSE),
  IF(AND(VALUE(LEFT($A106,3))=311,OR($B106="I2",$B106="J2",$B106="K2",$B106="L2")),VLOOKUP('311'!$G$58,_311_Table2,MATCH(MID($B106,1,1),_311_Table2_ColumnLookup,0),FALSE),
  IF(AND(VALUE(LEFT($A106,3))=311,RIGHT($B106,5)="Total"),VLOOKUP('311'!$G$59,_311_Table2,MATCH(MID($B106,1,1),_311_Table2_ColumnLookup,0),FALSE),
  IF(VALUE(LEFT($A106,3))=311,VLOOKUP(VALUE(MID($B106,2,1)),_311_Table2,MATCH(MID($B106,1,1),_311_Table2_ColumnLookup,0),FALSE)
+N("311"),
  IF(AND(VALUE(LEFT($A106,3))=312,LEFT($G106,10)="Unincepted",$B106="G "),VLOOKUP(" ULO",_312_Table2,MATCH('312'!$N$16,_312_Table2_ColumnLookup,0),FALSE),
  IF(AND(VALUE(LEFT($A106,3))=312,LEFT($G106,10)="Unincepted",$B106="O "),VLOOKUP(" ULO",_312_Table2,MATCH('312'!$V$16,_312_Table2_ColumnLookup,0),FALSE),
  IF(AND(VALUE(LEFT($A106,3))=312,LEFT($G106,10)="Unincepted",$B106="Q "),VLOOKUP(" ULO",_312_Table2,MATCH('312'!$X$16,_312_Table2_ColumnLookup,0),FALSE),
  IF(AND(VALUE(LEFT($A106,3))=312,LEFT($G106,10)="Unincepted"),VLOOKUP(" ULO",_312_Table2,MATCH(LEFT($B106,1),_312_Table2_ColumnLookup,0),FALSE),
  IF(AND(VALUE(LEFT($A106,3))=312,LEFT($G106,5)="Total",$B106="G "),VLOOKUP('312'!$F$80,_312_Table2,MATCH('312'!$N$16,_312_Table2_ColumnLookup,0),FALSE),
  IF(AND(VALUE(LEFT($A106,3))=312,LEFT($G106,5)="Total",$B106="O "),VLOOKUP('312'!$F$80,_312_Table2,MATCH('312'!$V$16,_312_Table2_ColumnLookup,0),FALSE),
  IF(AND(VALUE(LEFT($A106,3))=312,LEFT($G106,5)="Total",$B106="Q "),VLOOKUP('312'!$F$80,_312_Table2,MATCH('312'!$X$16,_312_Table2_ColumnLookup,0),FALSE),
  IF(AND(VALUE(LEFT($A106,3))=312,LEFT($G106,5)="Total"),VLOOKUP('312'!$F$80,_312_Table2,MATCH(LEFT($B106,1),_312_Table2_ColumnLookup,0),FALSE),
  IF(AND(VALUE(LEFT($A106,3))=312,LEN($I106)=4,$B106="G"),VLOOKUP($I106,_312_Table2,MATCH('312'!$N$16,_312_Table2_ColumnLookup,0),FALSE),
  IF(AND(VALUE(LEFT($A106,3))=312,LEN($I106)=4,$B106="O"),VLOOKUP($I106,_312_Table2,MATCH('312'!$V$16,_312_Table2_ColumnLookup,0),FALSE),
  IF(AND(VALUE(LEFT($A106,3))=312,LEN($I106)=4,$B106="Q"),VLOOKUP($I106,_312_Table2,MATCH('312'!$X$16,_312_Table2_ColumnLookup,0),FALSE),
  IF(AND(VALUE(LEFT($A106,3))=312,LEN($I106)=4),VLOOKUP($I106,_312_Table2,MATCH(LEFT($B106,1),_312_Table2_ColumnLookup,0),FALSE)
+N("312"),
  IF(VALUE(LEFT($A106,3))=313,VLOOKUP(VALUE(MID($B106,2,1)),_313_Table2,MATCH(MID($B106,1,1),_313_Table2_ColumnLookup,0),FALSE)
+N("313"),
  IF(AND(VALUE(LEFT($A106,3))=314,LEN($B106)=3),VLOOKUP(VALUE(MID($B106,2,2)),_314_Table2,MATCH(MID($B106,1,1),_314_Table2_ColumnLookup,0),FALSE),
  IF(VALUE(LEFT($A106,3))=314,VLOOKUP(VALUE(MID($B106,2,1)),_314_Table2,MATCH(MID($B106,1,1),_314_Table2_ColumnLookup,0),FALSE)
+N("314"),
""))))))))))))))))))))))))</f>
        <v>0</v>
      </c>
      <c r="F106" s="238" t="e">
        <f>IF(AND(VALUE(LEFT($A106,3))=309,LEN($B106)=3),VLOOKUP(VALUE(MID($B106,2,2)),_309_Table3,MATCH(MID($B106,1,1),_309_Table3_ColumnLookup,0),FALSE),
  IF($C106="309 LCR SummaryA",OneYearSCR,IF($C106="309 LCR SummaryB",UltimateSCR,IF(VALUE(LEFT($A106,3))=309,VLOOKUP(VALUE(MID($B106,2,1)),_309_Table3,MATCH(MID($B106,1,1),_309_Table3_ColumnLookup,0),FALSE)
+N("309"),
  IF(VALUE(LEFT($A106,3))=310,VLOOKUP(VALUE(MID($B106,2,1)),_310_Table3,MATCH(MID($B106,1,1),_310_Table3_ColumnLookup,0),FALSE)
+N("310"),
  IF(AND(VALUE(LEFT($A106,3))=311,LEN($I106)=4),VLOOKUP($I106,_311_Table3,MATCH($B106,_311_Table3_ColumnLookup,0),FALSE),
  IF(AND(VALUE(LEFT($A106,3))=311,OR($B106="I2",$B106="J2",$B106="K2",$B106="L2")),VLOOKUP('311'!$G$58,_311_Table3,MATCH(MID($B106,1,1),_311_Table3_ColumnLookup,0),FALSE),
  IF(AND(VALUE(LEFT($A106,3))=311,RIGHT($B106,5)="Total"),VLOOKUP('311'!$G$59,_311_Table3,MATCH(MID($B106,1,1),_311_Table3_ColumnLookup,0),FALSE),
  IF(VALUE(LEFT($A106,3))=311,VLOOKUP(VALUE(MID($B106,2,1)),_311_Table3,MATCH(MID($B106,1,1),_311_Table3_ColumnLookup,0),FALSE)
+N("311"),
  IF(AND(VALUE(LEFT($A106,3))=312,LEFT($G106,10)="Unincepted",$B106="G "),VLOOKUP(" ULO",_312_Table3,MATCH('312'!$N$16,_312_Table3_ColumnLookup,0),FALSE),
  IF(AND(VALUE(LEFT($A106,3))=312,LEFT($G106,10)="Unincepted",$B106="O "),VLOOKUP(" ULO",_312_Table3,MATCH('312'!$V$16,_312_Table3_ColumnLookup,0),FALSE),
  IF(AND(VALUE(LEFT($A106,3))=312,LEFT($G106,10)="Unincepted",$B106="Q "),VLOOKUP(" ULO",_312_Table3,MATCH('312'!$X$16,_312_Table3_ColumnLookup,0),FALSE),
  IF(AND(VALUE(LEFT($A106,3))=312,LEFT($G106,10)="Unincepted"),VLOOKUP(" ULO",_312_Table3,MATCH(LEFT($B106,1),_312_Table3_ColumnLookup,0),FALSE),
  IF(AND(VALUE(LEFT($A106,3))=312,LEFT($G106,5)="Total",$B106="G "),VLOOKUP('312'!$F$80,_312_Table3,MATCH('312'!$N$16,_312_Table3_ColumnLookup,0),FALSE),
  IF(AND(VALUE(LEFT($A106,3))=312,LEFT($G106,5)="Total",$B106="O "),VLOOKUP('312'!$F$80,_312_Table3,MATCH('312'!$V$16,_312_Table3_ColumnLookup,0),FALSE),
  IF(AND(VALUE(LEFT($A106,3))=312,LEFT($G106,5)="Total",$B106="Q "),VLOOKUP('312'!$F$80,_312_Table3,MATCH('312'!$X$16,_312_Table3_ColumnLookup,0),FALSE),
  IF(AND(VALUE(LEFT($A106,3))=312,LEFT($G106,5)="Total"),VLOOKUP('312'!$F$80,_312_Table3,MATCH(LEFT($B106,1),_312_Table3_ColumnLookup,0),FALSE),
  IF(AND(VALUE(LEFT($A106,3))=312,LEN($I106)=4,$B106="G"),VLOOKUP($I106,_312_Table3,MATCH('312'!$N$16,_312_Table3_ColumnLookup,0),FALSE),
  IF(AND(VALUE(LEFT($A106,3))=312,LEN($I106)=4,$B106="O"),VLOOKUP($I106,_312_Table3,MATCH('312'!$V$16,_312_Table3_ColumnLookup,0),FALSE),
  IF(AND(VALUE(LEFT($A106,3))=312,LEN($I106)=4,$B106="Q"),VLOOKUP($I106,_312_Table3,MATCH('312'!$X$16,_312_Table3_ColumnLookup,0),FALSE),
  IF(AND(VALUE(LEFT($A106,3))=312,LEN($I106)=4),VLOOKUP($I106,_312_Table3,MATCH(LEFT($B106,1),_312_Table3_ColumnLookup,0),FALSE)
+N("312"),
  IF(VALUE(LEFT($A106,3))=313,VLOOKUP(VALUE(MID($B106,2,1)),_313_Table3,MATCH(MID($B106,1,1),_313_Table3_ColumnLookup,0),FALSE)
+N("313"),
  IF(AND(VALUE(LEFT($A106,3))=314,LEN($B106)=3),VLOOKUP(VALUE(MID($B106,2,2)),_314_Table3,MATCH(MID($B106,1,1),_314_Table3_ColumnLookup,0),FALSE),
  IF(VALUE(LEFT($A106,3))=314,VLOOKUP(VALUE(MID($B106,2,1)),_314_Table3,MATCH(MID($B106,1,1),_314_Table3_ColumnLookup,0),FALSE)
+N("314"),
""))))))))))))))))))))))))</f>
        <v>#NAME?</v>
      </c>
      <c r="G106" t="s">
        <v>1110</v>
      </c>
      <c r="H106" s="321">
        <f ca="1">IFERROR(
IF(ISERROR($D106)=FALSE,$D106,IF(ISERROR($E106)=FALSE,$E106,IF(ISERROR($F106)=FALSE,$F106
+N("012 checkboxes"),
IF(
IF(OR(LEFT($A106,9)="Syndicate",LEFT($A106,12)="NewSyndicate"),VLOOKUP($A106,'012'!$J:$ZW,MATCH("Link to button",'012'!$J$1:$ZW$1,0),0)
+N("309 checkbox"),
IF($C106="309 LCR Summary0",VLOOKUP("Notes990",'309'!$P:$ZZ,MATCH("Link to button",'309'!$P$1:$ZZ$1,0),0)
+N("313 checkboxes"),
IF($C106="313 Financial Information0LcmVsScr",IF($C106="309 LCR Summary0",VLOOKUP("LcmVsScr",'309'!$N:$ZZ,MATCH("Link to button",'309'!$N$1:$ZZ$1,0),0),
IF($C106="313 Financial Information0LcrDocAttached",IF($C106="309 LCR Summary0",VLOOKUP("LcrDocAttached",'309'!$N:$ZZ,MATCH("Link to button",'309'!$N$1:$ZZ$1,0),
0)))))))=1,TRUE,FALSE)
))),"")</f>
        <v>0</v>
      </c>
      <c r="I106">
        <v>1996</v>
      </c>
    </row>
    <row r="107" spans="1:9" customFormat="1">
      <c r="A107" s="237" t="str">
        <f>VLOOKUP($G107,CSVLookups!$B:$R,MATCH(A$1,CSVLookups!$B$1:$R$1,0),FALSE)</f>
        <v>311 Claims Distributions</v>
      </c>
      <c r="B107" s="237" t="str">
        <f>VLOOKUP($G107,CSVLookups!$B:$R,MATCH(B$1,CSVLookups!$B$1:$R$1,0),FALSE)</f>
        <v>J</v>
      </c>
      <c r="C107" s="238" t="str">
        <f t="shared" si="2"/>
        <v>311 Claims DistributionsJ1996Adjustments</v>
      </c>
      <c r="D107" s="238" t="e">
        <f>IF(AND(VALUE(LEFT($A107,3))=309,LEN($B107)=3),VLOOKUP(VALUE(MID($B107,2,2)),_309_Table1,MATCH(MID($B107,1,1),_309_Table1_ColumnLookup,0),FALSE),
  IF($C107="309 LCR SummaryA",OneYearSCR,IF($C107="309 LCR SummaryB",UltimateSCR,IF(VALUE(LEFT($A107,3))=309,VLOOKUP(VALUE(MID($B107,2,1)),_309_Table1,MATCH(MID($B107,1,1),_309_Table1_ColumnLookup,0),FALSE)
+N("309"),
  IF(VALUE(LEFT($A107,3))=310,VLOOKUP(VALUE(MID($B107,2,1)),_310_Table1,MATCH(MID($B107,1,1),_310_Table1_ColumnLookup,0),FALSE)
+N("310"),
  IF(AND(VALUE(LEFT($A107,3))=311,LEN($I107)=4),VLOOKUP($I107,_311_Table1,MATCH($B107,_311_Table1_ColumnLookup,0),FALSE),
  IF(AND(VALUE(LEFT($A107,3))=311,OR($B107="I2",$B107="J2",$B107="K2",$B107="L2")),VLOOKUP('311'!$G$58,_311_Table1,MATCH(MID($B107,1,1),_311_Table1_ColumnLookup,0),FALSE),
  IF(AND(VALUE(LEFT($A107,3))=311,RIGHT($B107,5)="Total"),VLOOKUP('311'!$G$59,_311_Table1,MATCH(MID($B107,1,1),_311_Table1_ColumnLookup,0),FALSE),
  IF(VALUE(LEFT($A107,3))=311,VLOOKUP(VALUE(MID($B107,2,1)),_311_Table1,MATCH(MID($B107,1,1),_311_Table1_ColumnLookup,0),FALSE)
+N("311"),
  IF(AND(VALUE(LEFT($A107,3))=312,LEFT($G107,10)="Unincepted",$B107="G "),VLOOKUP(" ULO",_312_Table1,MATCH('312'!$N$16,_312_Table1_ColumnLookup,0),FALSE),
  IF(AND(VALUE(LEFT($A107,3))=312,LEFT($G107,10)="Unincepted",$B107="O "),VLOOKUP(" ULO",_312_Table1,MATCH('312'!$V$16,_312_Table1_ColumnLookup,0),FALSE),
  IF(AND(VALUE(LEFT($A107,3))=312,LEFT($G107,10)="Unincepted",$B107="Q "),VLOOKUP(" ULO",_312_Table1,MATCH('312'!$X$16,_312_Table1_ColumnLookup,0),FALSE),
  IF(AND(VALUE(LEFT($A107,3))=312,LEFT($G107,10)="Unincepted"),VLOOKUP(" ULO",_312_Table1,MATCH(LEFT($B107,1),_312_Table1_ColumnLookup,0),FALSE),
  IF(AND(VALUE(LEFT($A107,3))=312,LEFT($G107,5)="Total",$B107="G "),VLOOKUP('312'!$F$80,_312_Table1,MATCH('312'!$N$16,_312_Table1_ColumnLookup,0),FALSE),
  IF(AND(VALUE(LEFT($A107,3))=312,LEFT($G107,5)="Total",$B107="O "),VLOOKUP('312'!$F$80,_312_Table1,MATCH('312'!$V$16,_312_Table1_ColumnLookup,0),FALSE),
  IF(AND(VALUE(LEFT($A107,3))=312,LEFT($G107,5)="Total",$B107="Q "),VLOOKUP('312'!$F$80,_312_Table1,MATCH('312'!$X$16,_312_Table1_ColumnLookup,0),FALSE),
  IF(AND(VALUE(LEFT($A107,3))=312,LEFT($G107,5)="Total"),VLOOKUP('312'!$F$80,_312_Table1,MATCH(LEFT($B107,1),_312_Table1_ColumnLookup,0),FALSE),
  IF(AND(VALUE(LEFT($A107,3))=312,LEN($I107)=4,$B107="G"),VLOOKUP($I107,_312_Table1,MATCH('312'!$N$16,_312_Table1_ColumnLookup,0),FALSE),
  IF(AND(VALUE(LEFT($A107,3))=312,LEN($I107)=4,$B107="O"),VLOOKUP($I107,_312_Table1,MATCH('312'!$V$16,_312_Table1_ColumnLookup,0),FALSE),
  IF(AND(VALUE(LEFT($A107,3))=312,LEN($I107)=4,$B107="Q"),VLOOKUP($I107,_312_Table1,MATCH('312'!$X$16,_312_Table1_ColumnLookup,0),FALSE),
  IF(AND(VALUE(LEFT($A107,3))=312,LEN($I107)=4),VLOOKUP($I107,_312_Table1,MATCH(LEFT($B107,1),_312_Table1_ColumnLookup,0),FALSE)
+N("312"),
  IF(VALUE(LEFT($A107,3))=313,VLOOKUP(VALUE(MID($B107,2,1)),_313_Table1,MATCH(MID($B107,1,1),_313_Table1_ColumnLookup,0),FALSE)
+N("313"),
  IF(AND(VALUE(LEFT($A107,3))=314,LEN($B107)=3),VLOOKUP(VALUE(MID($B107,2,2)),_314_Table1,MATCH(MID($B107,1,1),_314_Table1_ColumnLookup,0),FALSE),
  IF(VALUE(LEFT($A107,3))=314,VLOOKUP(VALUE(MID($B107,2,1)),_314_Table1,MATCH(MID($B107,1,1),_314_Table1_ColumnLookup,0),FALSE)
+N("314"),
""))))))))))))))))))))))))</f>
        <v>#N/A</v>
      </c>
      <c r="E107" s="238">
        <f>IF(AND(VALUE(LEFT($A107,3))=309,LEN($B107)=3),VLOOKUP(VALUE(MID($B107,2,2)),_309_Table2,MATCH(MID($B107,1,1),_309_Table2_ColumnLookup,0),FALSE),
  IF($C107="309 LCR SummaryA",OneYearSCR,IF($C107="309 LCR SummaryB",UltimateSCR,IF(VALUE(LEFT($A107,3))=309,VLOOKUP(VALUE(MID($B107,2,1)),_309_Table2,MATCH(MID($B107,1,1),_309_Table2_ColumnLookup,0),FALSE)
+N("309"),
  IF(VALUE(LEFT($A107,3))=310,VLOOKUP(VALUE(MID($B107,2,1)),_310_Table2,MATCH(MID($B107,1,1),_310_Table2_ColumnLookup,0),FALSE)
+N("310"),
  IF(AND(VALUE(LEFT($A107,3))=311,LEN($I107)=4),VLOOKUP($I107,_311_Table2,MATCH($B107,_311_Table2_ColumnLookup,0),FALSE),
  IF(AND(VALUE(LEFT($A107,3))=311,OR($B107="I2",$B107="J2",$B107="K2",$B107="L2")),VLOOKUP('311'!$G$58,_311_Table2,MATCH(MID($B107,1,1),_311_Table2_ColumnLookup,0),FALSE),
  IF(AND(VALUE(LEFT($A107,3))=311,RIGHT($B107,5)="Total"),VLOOKUP('311'!$G$59,_311_Table2,MATCH(MID($B107,1,1),_311_Table2_ColumnLookup,0),FALSE),
  IF(VALUE(LEFT($A107,3))=311,VLOOKUP(VALUE(MID($B107,2,1)),_311_Table2,MATCH(MID($B107,1,1),_311_Table2_ColumnLookup,0),FALSE)
+N("311"),
  IF(AND(VALUE(LEFT($A107,3))=312,LEFT($G107,10)="Unincepted",$B107="G "),VLOOKUP(" ULO",_312_Table2,MATCH('312'!$N$16,_312_Table2_ColumnLookup,0),FALSE),
  IF(AND(VALUE(LEFT($A107,3))=312,LEFT($G107,10)="Unincepted",$B107="O "),VLOOKUP(" ULO",_312_Table2,MATCH('312'!$V$16,_312_Table2_ColumnLookup,0),FALSE),
  IF(AND(VALUE(LEFT($A107,3))=312,LEFT($G107,10)="Unincepted",$B107="Q "),VLOOKUP(" ULO",_312_Table2,MATCH('312'!$X$16,_312_Table2_ColumnLookup,0),FALSE),
  IF(AND(VALUE(LEFT($A107,3))=312,LEFT($G107,10)="Unincepted"),VLOOKUP(" ULO",_312_Table2,MATCH(LEFT($B107,1),_312_Table2_ColumnLookup,0),FALSE),
  IF(AND(VALUE(LEFT($A107,3))=312,LEFT($G107,5)="Total",$B107="G "),VLOOKUP('312'!$F$80,_312_Table2,MATCH('312'!$N$16,_312_Table2_ColumnLookup,0),FALSE),
  IF(AND(VALUE(LEFT($A107,3))=312,LEFT($G107,5)="Total",$B107="O "),VLOOKUP('312'!$F$80,_312_Table2,MATCH('312'!$V$16,_312_Table2_ColumnLookup,0),FALSE),
  IF(AND(VALUE(LEFT($A107,3))=312,LEFT($G107,5)="Total",$B107="Q "),VLOOKUP('312'!$F$80,_312_Table2,MATCH('312'!$X$16,_312_Table2_ColumnLookup,0),FALSE),
  IF(AND(VALUE(LEFT($A107,3))=312,LEFT($G107,5)="Total"),VLOOKUP('312'!$F$80,_312_Table2,MATCH(LEFT($B107,1),_312_Table2_ColumnLookup,0),FALSE),
  IF(AND(VALUE(LEFT($A107,3))=312,LEN($I107)=4,$B107="G"),VLOOKUP($I107,_312_Table2,MATCH('312'!$N$16,_312_Table2_ColumnLookup,0),FALSE),
  IF(AND(VALUE(LEFT($A107,3))=312,LEN($I107)=4,$B107="O"),VLOOKUP($I107,_312_Table2,MATCH('312'!$V$16,_312_Table2_ColumnLookup,0),FALSE),
  IF(AND(VALUE(LEFT($A107,3))=312,LEN($I107)=4,$B107="Q"),VLOOKUP($I107,_312_Table2,MATCH('312'!$X$16,_312_Table2_ColumnLookup,0),FALSE),
  IF(AND(VALUE(LEFT($A107,3))=312,LEN($I107)=4),VLOOKUP($I107,_312_Table2,MATCH(LEFT($B107,1),_312_Table2_ColumnLookup,0),FALSE)
+N("312"),
  IF(VALUE(LEFT($A107,3))=313,VLOOKUP(VALUE(MID($B107,2,1)),_313_Table2,MATCH(MID($B107,1,1),_313_Table2_ColumnLookup,0),FALSE)
+N("313"),
  IF(AND(VALUE(LEFT($A107,3))=314,LEN($B107)=3),VLOOKUP(VALUE(MID($B107,2,2)),_314_Table2,MATCH(MID($B107,1,1),_314_Table2_ColumnLookup,0),FALSE),
  IF(VALUE(LEFT($A107,3))=314,VLOOKUP(VALUE(MID($B107,2,1)),_314_Table2,MATCH(MID($B107,1,1),_314_Table2_ColumnLookup,0),FALSE)
+N("314"),
""))))))))))))))))))))))))</f>
        <v>0</v>
      </c>
      <c r="F107" s="238" t="e">
        <f>IF(AND(VALUE(LEFT($A107,3))=309,LEN($B107)=3),VLOOKUP(VALUE(MID($B107,2,2)),_309_Table3,MATCH(MID($B107,1,1),_309_Table3_ColumnLookup,0),FALSE),
  IF($C107="309 LCR SummaryA",OneYearSCR,IF($C107="309 LCR SummaryB",UltimateSCR,IF(VALUE(LEFT($A107,3))=309,VLOOKUP(VALUE(MID($B107,2,1)),_309_Table3,MATCH(MID($B107,1,1),_309_Table3_ColumnLookup,0),FALSE)
+N("309"),
  IF(VALUE(LEFT($A107,3))=310,VLOOKUP(VALUE(MID($B107,2,1)),_310_Table3,MATCH(MID($B107,1,1),_310_Table3_ColumnLookup,0),FALSE)
+N("310"),
  IF(AND(VALUE(LEFT($A107,3))=311,LEN($I107)=4),VLOOKUP($I107,_311_Table3,MATCH($B107,_311_Table3_ColumnLookup,0),FALSE),
  IF(AND(VALUE(LEFT($A107,3))=311,OR($B107="I2",$B107="J2",$B107="K2",$B107="L2")),VLOOKUP('311'!$G$58,_311_Table3,MATCH(MID($B107,1,1),_311_Table3_ColumnLookup,0),FALSE),
  IF(AND(VALUE(LEFT($A107,3))=311,RIGHT($B107,5)="Total"),VLOOKUP('311'!$G$59,_311_Table3,MATCH(MID($B107,1,1),_311_Table3_ColumnLookup,0),FALSE),
  IF(VALUE(LEFT($A107,3))=311,VLOOKUP(VALUE(MID($B107,2,1)),_311_Table3,MATCH(MID($B107,1,1),_311_Table3_ColumnLookup,0),FALSE)
+N("311"),
  IF(AND(VALUE(LEFT($A107,3))=312,LEFT($G107,10)="Unincepted",$B107="G "),VLOOKUP(" ULO",_312_Table3,MATCH('312'!$N$16,_312_Table3_ColumnLookup,0),FALSE),
  IF(AND(VALUE(LEFT($A107,3))=312,LEFT($G107,10)="Unincepted",$B107="O "),VLOOKUP(" ULO",_312_Table3,MATCH('312'!$V$16,_312_Table3_ColumnLookup,0),FALSE),
  IF(AND(VALUE(LEFT($A107,3))=312,LEFT($G107,10)="Unincepted",$B107="Q "),VLOOKUP(" ULO",_312_Table3,MATCH('312'!$X$16,_312_Table3_ColumnLookup,0),FALSE),
  IF(AND(VALUE(LEFT($A107,3))=312,LEFT($G107,10)="Unincepted"),VLOOKUP(" ULO",_312_Table3,MATCH(LEFT($B107,1),_312_Table3_ColumnLookup,0),FALSE),
  IF(AND(VALUE(LEFT($A107,3))=312,LEFT($G107,5)="Total",$B107="G "),VLOOKUP('312'!$F$80,_312_Table3,MATCH('312'!$N$16,_312_Table3_ColumnLookup,0),FALSE),
  IF(AND(VALUE(LEFT($A107,3))=312,LEFT($G107,5)="Total",$B107="O "),VLOOKUP('312'!$F$80,_312_Table3,MATCH('312'!$V$16,_312_Table3_ColumnLookup,0),FALSE),
  IF(AND(VALUE(LEFT($A107,3))=312,LEFT($G107,5)="Total",$B107="Q "),VLOOKUP('312'!$F$80,_312_Table3,MATCH('312'!$X$16,_312_Table3_ColumnLookup,0),FALSE),
  IF(AND(VALUE(LEFT($A107,3))=312,LEFT($G107,5)="Total"),VLOOKUP('312'!$F$80,_312_Table3,MATCH(LEFT($B107,1),_312_Table3_ColumnLookup,0),FALSE),
  IF(AND(VALUE(LEFT($A107,3))=312,LEN($I107)=4,$B107="G"),VLOOKUP($I107,_312_Table3,MATCH('312'!$N$16,_312_Table3_ColumnLookup,0),FALSE),
  IF(AND(VALUE(LEFT($A107,3))=312,LEN($I107)=4,$B107="O"),VLOOKUP($I107,_312_Table3,MATCH('312'!$V$16,_312_Table3_ColumnLookup,0),FALSE),
  IF(AND(VALUE(LEFT($A107,3))=312,LEN($I107)=4,$B107="Q"),VLOOKUP($I107,_312_Table3,MATCH('312'!$X$16,_312_Table3_ColumnLookup,0),FALSE),
  IF(AND(VALUE(LEFT($A107,3))=312,LEN($I107)=4),VLOOKUP($I107,_312_Table3,MATCH(LEFT($B107,1),_312_Table3_ColumnLookup,0),FALSE)
+N("312"),
  IF(VALUE(LEFT($A107,3))=313,VLOOKUP(VALUE(MID($B107,2,1)),_313_Table3,MATCH(MID($B107,1,1),_313_Table3_ColumnLookup,0),FALSE)
+N("313"),
  IF(AND(VALUE(LEFT($A107,3))=314,LEN($B107)=3),VLOOKUP(VALUE(MID($B107,2,2)),_314_Table3,MATCH(MID($B107,1,1),_314_Table3_ColumnLookup,0),FALSE),
  IF(VALUE(LEFT($A107,3))=314,VLOOKUP(VALUE(MID($B107,2,1)),_314_Table3,MATCH(MID($B107,1,1),_314_Table3_ColumnLookup,0),FALSE)
+N("314"),
""))))))))))))))))))))))))</f>
        <v>#NAME?</v>
      </c>
      <c r="G107" t="s">
        <v>1111</v>
      </c>
      <c r="H107" s="321">
        <f>IFERROR(
IF(ISERROR($D107)=FALSE,$D107,IF(ISERROR($E107)=FALSE,$E107,IF(ISERROR($F107)=FALSE,$F107
+N("012 checkboxes"),
IF(
IF(OR(LEFT($A107,9)="Syndicate",LEFT($A107,12)="NewSyndicate"),VLOOKUP($A107,'012'!$J:$ZW,MATCH("Link to button",'012'!$J$1:$ZW$1,0),0)
+N("309 checkbox"),
IF($C107="309 LCR Summary0",VLOOKUP("Notes990",'309'!$P:$ZZ,MATCH("Link to button",'309'!$P$1:$ZZ$1,0),0)
+N("313 checkboxes"),
IF($C107="313 Financial Information0LcmVsScr",IF($C107="309 LCR Summary0",VLOOKUP("LcmVsScr",'309'!$N:$ZZ,MATCH("Link to button",'309'!$N$1:$ZZ$1,0),0),
IF($C107="313 Financial Information0LcrDocAttached",IF($C107="309 LCR Summary0",VLOOKUP("LcrDocAttached",'309'!$N:$ZZ,MATCH("Link to button",'309'!$N$1:$ZZ$1,0),
0)))))))=1,TRUE,FALSE)
))),"")</f>
        <v>0</v>
      </c>
      <c r="I107">
        <v>1996</v>
      </c>
    </row>
    <row r="108" spans="1:9" customFormat="1">
      <c r="A108" s="237" t="str">
        <f>VLOOKUP($G108,CSVLookups!$B:$R,MATCH(A$1,CSVLookups!$B$1:$R$1,0),FALSE)</f>
        <v>311 Claims Distributions</v>
      </c>
      <c r="B108" s="237" t="str">
        <f>VLOOKUP($G108,CSVLookups!$B:$R,MATCH(B$1,CSVLookups!$B$1:$R$1,0),FALSE)</f>
        <v>K</v>
      </c>
      <c r="C108" s="238" t="str">
        <f t="shared" si="2"/>
        <v>311 Claims DistributionsK1996New Business</v>
      </c>
      <c r="D108" s="238" t="e">
        <f>IF(AND(VALUE(LEFT($A108,3))=309,LEN($B108)=3),VLOOKUP(VALUE(MID($B108,2,2)),_309_Table1,MATCH(MID($B108,1,1),_309_Table1_ColumnLookup,0),FALSE),
  IF($C108="309 LCR SummaryA",OneYearSCR,IF($C108="309 LCR SummaryB",UltimateSCR,IF(VALUE(LEFT($A108,3))=309,VLOOKUP(VALUE(MID($B108,2,1)),_309_Table1,MATCH(MID($B108,1,1),_309_Table1_ColumnLookup,0),FALSE)
+N("309"),
  IF(VALUE(LEFT($A108,3))=310,VLOOKUP(VALUE(MID($B108,2,1)),_310_Table1,MATCH(MID($B108,1,1),_310_Table1_ColumnLookup,0),FALSE)
+N("310"),
  IF(AND(VALUE(LEFT($A108,3))=311,LEN($I108)=4),VLOOKUP($I108,_311_Table1,MATCH($B108,_311_Table1_ColumnLookup,0),FALSE),
  IF(AND(VALUE(LEFT($A108,3))=311,OR($B108="I2",$B108="J2",$B108="K2",$B108="L2")),VLOOKUP('311'!$G$58,_311_Table1,MATCH(MID($B108,1,1),_311_Table1_ColumnLookup,0),FALSE),
  IF(AND(VALUE(LEFT($A108,3))=311,RIGHT($B108,5)="Total"),VLOOKUP('311'!$G$59,_311_Table1,MATCH(MID($B108,1,1),_311_Table1_ColumnLookup,0),FALSE),
  IF(VALUE(LEFT($A108,3))=311,VLOOKUP(VALUE(MID($B108,2,1)),_311_Table1,MATCH(MID($B108,1,1),_311_Table1_ColumnLookup,0),FALSE)
+N("311"),
  IF(AND(VALUE(LEFT($A108,3))=312,LEFT($G108,10)="Unincepted",$B108="G "),VLOOKUP(" ULO",_312_Table1,MATCH('312'!$N$16,_312_Table1_ColumnLookup,0),FALSE),
  IF(AND(VALUE(LEFT($A108,3))=312,LEFT($G108,10)="Unincepted",$B108="O "),VLOOKUP(" ULO",_312_Table1,MATCH('312'!$V$16,_312_Table1_ColumnLookup,0),FALSE),
  IF(AND(VALUE(LEFT($A108,3))=312,LEFT($G108,10)="Unincepted",$B108="Q "),VLOOKUP(" ULO",_312_Table1,MATCH('312'!$X$16,_312_Table1_ColumnLookup,0),FALSE),
  IF(AND(VALUE(LEFT($A108,3))=312,LEFT($G108,10)="Unincepted"),VLOOKUP(" ULO",_312_Table1,MATCH(LEFT($B108,1),_312_Table1_ColumnLookup,0),FALSE),
  IF(AND(VALUE(LEFT($A108,3))=312,LEFT($G108,5)="Total",$B108="G "),VLOOKUP('312'!$F$80,_312_Table1,MATCH('312'!$N$16,_312_Table1_ColumnLookup,0),FALSE),
  IF(AND(VALUE(LEFT($A108,3))=312,LEFT($G108,5)="Total",$B108="O "),VLOOKUP('312'!$F$80,_312_Table1,MATCH('312'!$V$16,_312_Table1_ColumnLookup,0),FALSE),
  IF(AND(VALUE(LEFT($A108,3))=312,LEFT($G108,5)="Total",$B108="Q "),VLOOKUP('312'!$F$80,_312_Table1,MATCH('312'!$X$16,_312_Table1_ColumnLookup,0),FALSE),
  IF(AND(VALUE(LEFT($A108,3))=312,LEFT($G108,5)="Total"),VLOOKUP('312'!$F$80,_312_Table1,MATCH(LEFT($B108,1),_312_Table1_ColumnLookup,0),FALSE),
  IF(AND(VALUE(LEFT($A108,3))=312,LEN($I108)=4,$B108="G"),VLOOKUP($I108,_312_Table1,MATCH('312'!$N$16,_312_Table1_ColumnLookup,0),FALSE),
  IF(AND(VALUE(LEFT($A108,3))=312,LEN($I108)=4,$B108="O"),VLOOKUP($I108,_312_Table1,MATCH('312'!$V$16,_312_Table1_ColumnLookup,0),FALSE),
  IF(AND(VALUE(LEFT($A108,3))=312,LEN($I108)=4,$B108="Q"),VLOOKUP($I108,_312_Table1,MATCH('312'!$X$16,_312_Table1_ColumnLookup,0),FALSE),
  IF(AND(VALUE(LEFT($A108,3))=312,LEN($I108)=4),VLOOKUP($I108,_312_Table1,MATCH(LEFT($B108,1),_312_Table1_ColumnLookup,0),FALSE)
+N("312"),
  IF(VALUE(LEFT($A108,3))=313,VLOOKUP(VALUE(MID($B108,2,1)),_313_Table1,MATCH(MID($B108,1,1),_313_Table1_ColumnLookup,0),FALSE)
+N("313"),
  IF(AND(VALUE(LEFT($A108,3))=314,LEN($B108)=3),VLOOKUP(VALUE(MID($B108,2,2)),_314_Table1,MATCH(MID($B108,1,1),_314_Table1_ColumnLookup,0),FALSE),
  IF(VALUE(LEFT($A108,3))=314,VLOOKUP(VALUE(MID($B108,2,1)),_314_Table1,MATCH(MID($B108,1,1),_314_Table1_ColumnLookup,0),FALSE)
+N("314"),
""))))))))))))))))))))))))</f>
        <v>#N/A</v>
      </c>
      <c r="E108" s="238">
        <f>IF(AND(VALUE(LEFT($A108,3))=309,LEN($B108)=3),VLOOKUP(VALUE(MID($B108,2,2)),_309_Table2,MATCH(MID($B108,1,1),_309_Table2_ColumnLookup,0),FALSE),
  IF($C108="309 LCR SummaryA",OneYearSCR,IF($C108="309 LCR SummaryB",UltimateSCR,IF(VALUE(LEFT($A108,3))=309,VLOOKUP(VALUE(MID($B108,2,1)),_309_Table2,MATCH(MID($B108,1,1),_309_Table2_ColumnLookup,0),FALSE)
+N("309"),
  IF(VALUE(LEFT($A108,3))=310,VLOOKUP(VALUE(MID($B108,2,1)),_310_Table2,MATCH(MID($B108,1,1),_310_Table2_ColumnLookup,0),FALSE)
+N("310"),
  IF(AND(VALUE(LEFT($A108,3))=311,LEN($I108)=4),VLOOKUP($I108,_311_Table2,MATCH($B108,_311_Table2_ColumnLookup,0),FALSE),
  IF(AND(VALUE(LEFT($A108,3))=311,OR($B108="I2",$B108="J2",$B108="K2",$B108="L2")),VLOOKUP('311'!$G$58,_311_Table2,MATCH(MID($B108,1,1),_311_Table2_ColumnLookup,0),FALSE),
  IF(AND(VALUE(LEFT($A108,3))=311,RIGHT($B108,5)="Total"),VLOOKUP('311'!$G$59,_311_Table2,MATCH(MID($B108,1,1),_311_Table2_ColumnLookup,0),FALSE),
  IF(VALUE(LEFT($A108,3))=311,VLOOKUP(VALUE(MID($B108,2,1)),_311_Table2,MATCH(MID($B108,1,1),_311_Table2_ColumnLookup,0),FALSE)
+N("311"),
  IF(AND(VALUE(LEFT($A108,3))=312,LEFT($G108,10)="Unincepted",$B108="G "),VLOOKUP(" ULO",_312_Table2,MATCH('312'!$N$16,_312_Table2_ColumnLookup,0),FALSE),
  IF(AND(VALUE(LEFT($A108,3))=312,LEFT($G108,10)="Unincepted",$B108="O "),VLOOKUP(" ULO",_312_Table2,MATCH('312'!$V$16,_312_Table2_ColumnLookup,0),FALSE),
  IF(AND(VALUE(LEFT($A108,3))=312,LEFT($G108,10)="Unincepted",$B108="Q "),VLOOKUP(" ULO",_312_Table2,MATCH('312'!$X$16,_312_Table2_ColumnLookup,0),FALSE),
  IF(AND(VALUE(LEFT($A108,3))=312,LEFT($G108,10)="Unincepted"),VLOOKUP(" ULO",_312_Table2,MATCH(LEFT($B108,1),_312_Table2_ColumnLookup,0),FALSE),
  IF(AND(VALUE(LEFT($A108,3))=312,LEFT($G108,5)="Total",$B108="G "),VLOOKUP('312'!$F$80,_312_Table2,MATCH('312'!$N$16,_312_Table2_ColumnLookup,0),FALSE),
  IF(AND(VALUE(LEFT($A108,3))=312,LEFT($G108,5)="Total",$B108="O "),VLOOKUP('312'!$F$80,_312_Table2,MATCH('312'!$V$16,_312_Table2_ColumnLookup,0),FALSE),
  IF(AND(VALUE(LEFT($A108,3))=312,LEFT($G108,5)="Total",$B108="Q "),VLOOKUP('312'!$F$80,_312_Table2,MATCH('312'!$X$16,_312_Table2_ColumnLookup,0),FALSE),
  IF(AND(VALUE(LEFT($A108,3))=312,LEFT($G108,5)="Total"),VLOOKUP('312'!$F$80,_312_Table2,MATCH(LEFT($B108,1),_312_Table2_ColumnLookup,0),FALSE),
  IF(AND(VALUE(LEFT($A108,3))=312,LEN($I108)=4,$B108="G"),VLOOKUP($I108,_312_Table2,MATCH('312'!$N$16,_312_Table2_ColumnLookup,0),FALSE),
  IF(AND(VALUE(LEFT($A108,3))=312,LEN($I108)=4,$B108="O"),VLOOKUP($I108,_312_Table2,MATCH('312'!$V$16,_312_Table2_ColumnLookup,0),FALSE),
  IF(AND(VALUE(LEFT($A108,3))=312,LEN($I108)=4,$B108="Q"),VLOOKUP($I108,_312_Table2,MATCH('312'!$X$16,_312_Table2_ColumnLookup,0),FALSE),
  IF(AND(VALUE(LEFT($A108,3))=312,LEN($I108)=4),VLOOKUP($I108,_312_Table2,MATCH(LEFT($B108,1),_312_Table2_ColumnLookup,0),FALSE)
+N("312"),
  IF(VALUE(LEFT($A108,3))=313,VLOOKUP(VALUE(MID($B108,2,1)),_313_Table2,MATCH(MID($B108,1,1),_313_Table2_ColumnLookup,0),FALSE)
+N("313"),
  IF(AND(VALUE(LEFT($A108,3))=314,LEN($B108)=3),VLOOKUP(VALUE(MID($B108,2,2)),_314_Table2,MATCH(MID($B108,1,1),_314_Table2_ColumnLookup,0),FALSE),
  IF(VALUE(LEFT($A108,3))=314,VLOOKUP(VALUE(MID($B108,2,1)),_314_Table2,MATCH(MID($B108,1,1),_314_Table2_ColumnLookup,0),FALSE)
+N("314"),
""))))))))))))))))))))))))</f>
        <v>0</v>
      </c>
      <c r="F108" s="238" t="e">
        <f>IF(AND(VALUE(LEFT($A108,3))=309,LEN($B108)=3),VLOOKUP(VALUE(MID($B108,2,2)),_309_Table3,MATCH(MID($B108,1,1),_309_Table3_ColumnLookup,0),FALSE),
  IF($C108="309 LCR SummaryA",OneYearSCR,IF($C108="309 LCR SummaryB",UltimateSCR,IF(VALUE(LEFT($A108,3))=309,VLOOKUP(VALUE(MID($B108,2,1)),_309_Table3,MATCH(MID($B108,1,1),_309_Table3_ColumnLookup,0),FALSE)
+N("309"),
  IF(VALUE(LEFT($A108,3))=310,VLOOKUP(VALUE(MID($B108,2,1)),_310_Table3,MATCH(MID($B108,1,1),_310_Table3_ColumnLookup,0),FALSE)
+N("310"),
  IF(AND(VALUE(LEFT($A108,3))=311,LEN($I108)=4),VLOOKUP($I108,_311_Table3,MATCH($B108,_311_Table3_ColumnLookup,0),FALSE),
  IF(AND(VALUE(LEFT($A108,3))=311,OR($B108="I2",$B108="J2",$B108="K2",$B108="L2")),VLOOKUP('311'!$G$58,_311_Table3,MATCH(MID($B108,1,1),_311_Table3_ColumnLookup,0),FALSE),
  IF(AND(VALUE(LEFT($A108,3))=311,RIGHT($B108,5)="Total"),VLOOKUP('311'!$G$59,_311_Table3,MATCH(MID($B108,1,1),_311_Table3_ColumnLookup,0),FALSE),
  IF(VALUE(LEFT($A108,3))=311,VLOOKUP(VALUE(MID($B108,2,1)),_311_Table3,MATCH(MID($B108,1,1),_311_Table3_ColumnLookup,0),FALSE)
+N("311"),
  IF(AND(VALUE(LEFT($A108,3))=312,LEFT($G108,10)="Unincepted",$B108="G "),VLOOKUP(" ULO",_312_Table3,MATCH('312'!$N$16,_312_Table3_ColumnLookup,0),FALSE),
  IF(AND(VALUE(LEFT($A108,3))=312,LEFT($G108,10)="Unincepted",$B108="O "),VLOOKUP(" ULO",_312_Table3,MATCH('312'!$V$16,_312_Table3_ColumnLookup,0),FALSE),
  IF(AND(VALUE(LEFT($A108,3))=312,LEFT($G108,10)="Unincepted",$B108="Q "),VLOOKUP(" ULO",_312_Table3,MATCH('312'!$X$16,_312_Table3_ColumnLookup,0),FALSE),
  IF(AND(VALUE(LEFT($A108,3))=312,LEFT($G108,10)="Unincepted"),VLOOKUP(" ULO",_312_Table3,MATCH(LEFT($B108,1),_312_Table3_ColumnLookup,0),FALSE),
  IF(AND(VALUE(LEFT($A108,3))=312,LEFT($G108,5)="Total",$B108="G "),VLOOKUP('312'!$F$80,_312_Table3,MATCH('312'!$N$16,_312_Table3_ColumnLookup,0),FALSE),
  IF(AND(VALUE(LEFT($A108,3))=312,LEFT($G108,5)="Total",$B108="O "),VLOOKUP('312'!$F$80,_312_Table3,MATCH('312'!$V$16,_312_Table3_ColumnLookup,0),FALSE),
  IF(AND(VALUE(LEFT($A108,3))=312,LEFT($G108,5)="Total",$B108="Q "),VLOOKUP('312'!$F$80,_312_Table3,MATCH('312'!$X$16,_312_Table3_ColumnLookup,0),FALSE),
  IF(AND(VALUE(LEFT($A108,3))=312,LEFT($G108,5)="Total"),VLOOKUP('312'!$F$80,_312_Table3,MATCH(LEFT($B108,1),_312_Table3_ColumnLookup,0),FALSE),
  IF(AND(VALUE(LEFT($A108,3))=312,LEN($I108)=4,$B108="G"),VLOOKUP($I108,_312_Table3,MATCH('312'!$N$16,_312_Table3_ColumnLookup,0),FALSE),
  IF(AND(VALUE(LEFT($A108,3))=312,LEN($I108)=4,$B108="O"),VLOOKUP($I108,_312_Table3,MATCH('312'!$V$16,_312_Table3_ColumnLookup,0),FALSE),
  IF(AND(VALUE(LEFT($A108,3))=312,LEN($I108)=4,$B108="Q"),VLOOKUP($I108,_312_Table3,MATCH('312'!$X$16,_312_Table3_ColumnLookup,0),FALSE),
  IF(AND(VALUE(LEFT($A108,3))=312,LEN($I108)=4),VLOOKUP($I108,_312_Table3,MATCH(LEFT($B108,1),_312_Table3_ColumnLookup,0),FALSE)
+N("312"),
  IF(VALUE(LEFT($A108,3))=313,VLOOKUP(VALUE(MID($B108,2,1)),_313_Table3,MATCH(MID($B108,1,1),_313_Table3_ColumnLookup,0),FALSE)
+N("313"),
  IF(AND(VALUE(LEFT($A108,3))=314,LEN($B108)=3),VLOOKUP(VALUE(MID($B108,2,2)),_314_Table3,MATCH(MID($B108,1,1),_314_Table3_ColumnLookup,0),FALSE),
  IF(VALUE(LEFT($A108,3))=314,VLOOKUP(VALUE(MID($B108,2,1)),_314_Table3,MATCH(MID($B108,1,1),_314_Table3_ColumnLookup,0),FALSE)
+N("314"),
""))))))))))))))))))))))))</f>
        <v>#NAME?</v>
      </c>
      <c r="G108" t="s">
        <v>1114</v>
      </c>
      <c r="H108" s="321">
        <f>IFERROR(
IF(ISERROR($D108)=FALSE,$D108,IF(ISERROR($E108)=FALSE,$E108,IF(ISERROR($F108)=FALSE,$F108
+N("012 checkboxes"),
IF(
IF(OR(LEFT($A108,9)="Syndicate",LEFT($A108,12)="NewSyndicate"),VLOOKUP($A108,'012'!$J:$ZW,MATCH("Link to button",'012'!$J$1:$ZW$1,0),0)
+N("309 checkbox"),
IF($C108="309 LCR Summary0",VLOOKUP("Notes990",'309'!$P:$ZZ,MATCH("Link to button",'309'!$P$1:$ZZ$1,0),0)
+N("313 checkboxes"),
IF($C108="313 Financial Information0LcmVsScr",IF($C108="309 LCR Summary0",VLOOKUP("LcmVsScr",'309'!$N:$ZZ,MATCH("Link to button",'309'!$N$1:$ZZ$1,0),0),
IF($C108="313 Financial Information0LcrDocAttached",IF($C108="309 LCR Summary0",VLOOKUP("LcrDocAttached",'309'!$N:$ZZ,MATCH("Link to button",'309'!$N$1:$ZZ$1,0),
0)))))))=1,TRUE,FALSE)
))),"")</f>
        <v>0</v>
      </c>
      <c r="I108">
        <v>1996</v>
      </c>
    </row>
    <row r="109" spans="1:9" customFormat="1">
      <c r="A109" s="237" t="str">
        <f>VLOOKUP($G109,CSVLookups!$B:$R,MATCH(A$1,CSVLookups!$B$1:$R$1,0),FALSE)</f>
        <v>311 Claims Distributions</v>
      </c>
      <c r="B109" s="237" t="str">
        <f>VLOOKUP($G109,CSVLookups!$B:$R,MATCH(B$1,CSVLookups!$B$1:$R$1,0),FALSE)</f>
        <v>L</v>
      </c>
      <c r="C109" s="238" t="str">
        <f t="shared" si="2"/>
        <v>311 Claims DistributionsL1996Total Claims</v>
      </c>
      <c r="D109" s="238" t="e">
        <f>IF(AND(VALUE(LEFT($A109,3))=309,LEN($B109)=3),VLOOKUP(VALUE(MID($B109,2,2)),_309_Table1,MATCH(MID($B109,1,1),_309_Table1_ColumnLookup,0),FALSE),
  IF($C109="309 LCR SummaryA",OneYearSCR,IF($C109="309 LCR SummaryB",UltimateSCR,IF(VALUE(LEFT($A109,3))=309,VLOOKUP(VALUE(MID($B109,2,1)),_309_Table1,MATCH(MID($B109,1,1),_309_Table1_ColumnLookup,0),FALSE)
+N("309"),
  IF(VALUE(LEFT($A109,3))=310,VLOOKUP(VALUE(MID($B109,2,1)),_310_Table1,MATCH(MID($B109,1,1),_310_Table1_ColumnLookup,0),FALSE)
+N("310"),
  IF(AND(VALUE(LEFT($A109,3))=311,LEN($I109)=4),VLOOKUP($I109,_311_Table1,MATCH($B109,_311_Table1_ColumnLookup,0),FALSE),
  IF(AND(VALUE(LEFT($A109,3))=311,OR($B109="I2",$B109="J2",$B109="K2",$B109="L2")),VLOOKUP('311'!$G$58,_311_Table1,MATCH(MID($B109,1,1),_311_Table1_ColumnLookup,0),FALSE),
  IF(AND(VALUE(LEFT($A109,3))=311,RIGHT($B109,5)="Total"),VLOOKUP('311'!$G$59,_311_Table1,MATCH(MID($B109,1,1),_311_Table1_ColumnLookup,0),FALSE),
  IF(VALUE(LEFT($A109,3))=311,VLOOKUP(VALUE(MID($B109,2,1)),_311_Table1,MATCH(MID($B109,1,1),_311_Table1_ColumnLookup,0),FALSE)
+N("311"),
  IF(AND(VALUE(LEFT($A109,3))=312,LEFT($G109,10)="Unincepted",$B109="G "),VLOOKUP(" ULO",_312_Table1,MATCH('312'!$N$16,_312_Table1_ColumnLookup,0),FALSE),
  IF(AND(VALUE(LEFT($A109,3))=312,LEFT($G109,10)="Unincepted",$B109="O "),VLOOKUP(" ULO",_312_Table1,MATCH('312'!$V$16,_312_Table1_ColumnLookup,0),FALSE),
  IF(AND(VALUE(LEFT($A109,3))=312,LEFT($G109,10)="Unincepted",$B109="Q "),VLOOKUP(" ULO",_312_Table1,MATCH('312'!$X$16,_312_Table1_ColumnLookup,0),FALSE),
  IF(AND(VALUE(LEFT($A109,3))=312,LEFT($G109,10)="Unincepted"),VLOOKUP(" ULO",_312_Table1,MATCH(LEFT($B109,1),_312_Table1_ColumnLookup,0),FALSE),
  IF(AND(VALUE(LEFT($A109,3))=312,LEFT($G109,5)="Total",$B109="G "),VLOOKUP('312'!$F$80,_312_Table1,MATCH('312'!$N$16,_312_Table1_ColumnLookup,0),FALSE),
  IF(AND(VALUE(LEFT($A109,3))=312,LEFT($G109,5)="Total",$B109="O "),VLOOKUP('312'!$F$80,_312_Table1,MATCH('312'!$V$16,_312_Table1_ColumnLookup,0),FALSE),
  IF(AND(VALUE(LEFT($A109,3))=312,LEFT($G109,5)="Total",$B109="Q "),VLOOKUP('312'!$F$80,_312_Table1,MATCH('312'!$X$16,_312_Table1_ColumnLookup,0),FALSE),
  IF(AND(VALUE(LEFT($A109,3))=312,LEFT($G109,5)="Total"),VLOOKUP('312'!$F$80,_312_Table1,MATCH(LEFT($B109,1),_312_Table1_ColumnLookup,0),FALSE),
  IF(AND(VALUE(LEFT($A109,3))=312,LEN($I109)=4,$B109="G"),VLOOKUP($I109,_312_Table1,MATCH('312'!$N$16,_312_Table1_ColumnLookup,0),FALSE),
  IF(AND(VALUE(LEFT($A109,3))=312,LEN($I109)=4,$B109="O"),VLOOKUP($I109,_312_Table1,MATCH('312'!$V$16,_312_Table1_ColumnLookup,0),FALSE),
  IF(AND(VALUE(LEFT($A109,3))=312,LEN($I109)=4,$B109="Q"),VLOOKUP($I109,_312_Table1,MATCH('312'!$X$16,_312_Table1_ColumnLookup,0),FALSE),
  IF(AND(VALUE(LEFT($A109,3))=312,LEN($I109)=4),VLOOKUP($I109,_312_Table1,MATCH(LEFT($B109,1),_312_Table1_ColumnLookup,0),FALSE)
+N("312"),
  IF(VALUE(LEFT($A109,3))=313,VLOOKUP(VALUE(MID($B109,2,1)),_313_Table1,MATCH(MID($B109,1,1),_313_Table1_ColumnLookup,0),FALSE)
+N("313"),
  IF(AND(VALUE(LEFT($A109,3))=314,LEN($B109)=3),VLOOKUP(VALUE(MID($B109,2,2)),_314_Table1,MATCH(MID($B109,1,1),_314_Table1_ColumnLookup,0),FALSE),
  IF(VALUE(LEFT($A109,3))=314,VLOOKUP(VALUE(MID($B109,2,1)),_314_Table1,MATCH(MID($B109,1,1),_314_Table1_ColumnLookup,0),FALSE)
+N("314"),
""))))))))))))))))))))))))</f>
        <v>#N/A</v>
      </c>
      <c r="E109" s="238">
        <f ca="1">IF(AND(VALUE(LEFT($A109,3))=309,LEN($B109)=3),VLOOKUP(VALUE(MID($B109,2,2)),_309_Table2,MATCH(MID($B109,1,1),_309_Table2_ColumnLookup,0),FALSE),
  IF($C109="309 LCR SummaryA",OneYearSCR,IF($C109="309 LCR SummaryB",UltimateSCR,IF(VALUE(LEFT($A109,3))=309,VLOOKUP(VALUE(MID($B109,2,1)),_309_Table2,MATCH(MID($B109,1,1),_309_Table2_ColumnLookup,0),FALSE)
+N("309"),
  IF(VALUE(LEFT($A109,3))=310,VLOOKUP(VALUE(MID($B109,2,1)),_310_Table2,MATCH(MID($B109,1,1),_310_Table2_ColumnLookup,0),FALSE)
+N("310"),
  IF(AND(VALUE(LEFT($A109,3))=311,LEN($I109)=4),VLOOKUP($I109,_311_Table2,MATCH($B109,_311_Table2_ColumnLookup,0),FALSE),
  IF(AND(VALUE(LEFT($A109,3))=311,OR($B109="I2",$B109="J2",$B109="K2",$B109="L2")),VLOOKUP('311'!$G$58,_311_Table2,MATCH(MID($B109,1,1),_311_Table2_ColumnLookup,0),FALSE),
  IF(AND(VALUE(LEFT($A109,3))=311,RIGHT($B109,5)="Total"),VLOOKUP('311'!$G$59,_311_Table2,MATCH(MID($B109,1,1),_311_Table2_ColumnLookup,0),FALSE),
  IF(VALUE(LEFT($A109,3))=311,VLOOKUP(VALUE(MID($B109,2,1)),_311_Table2,MATCH(MID($B109,1,1),_311_Table2_ColumnLookup,0),FALSE)
+N("311"),
  IF(AND(VALUE(LEFT($A109,3))=312,LEFT($G109,10)="Unincepted",$B109="G "),VLOOKUP(" ULO",_312_Table2,MATCH('312'!$N$16,_312_Table2_ColumnLookup,0),FALSE),
  IF(AND(VALUE(LEFT($A109,3))=312,LEFT($G109,10)="Unincepted",$B109="O "),VLOOKUP(" ULO",_312_Table2,MATCH('312'!$V$16,_312_Table2_ColumnLookup,0),FALSE),
  IF(AND(VALUE(LEFT($A109,3))=312,LEFT($G109,10)="Unincepted",$B109="Q "),VLOOKUP(" ULO",_312_Table2,MATCH('312'!$X$16,_312_Table2_ColumnLookup,0),FALSE),
  IF(AND(VALUE(LEFT($A109,3))=312,LEFT($G109,10)="Unincepted"),VLOOKUP(" ULO",_312_Table2,MATCH(LEFT($B109,1),_312_Table2_ColumnLookup,0),FALSE),
  IF(AND(VALUE(LEFT($A109,3))=312,LEFT($G109,5)="Total",$B109="G "),VLOOKUP('312'!$F$80,_312_Table2,MATCH('312'!$N$16,_312_Table2_ColumnLookup,0),FALSE),
  IF(AND(VALUE(LEFT($A109,3))=312,LEFT($G109,5)="Total",$B109="O "),VLOOKUP('312'!$F$80,_312_Table2,MATCH('312'!$V$16,_312_Table2_ColumnLookup,0),FALSE),
  IF(AND(VALUE(LEFT($A109,3))=312,LEFT($G109,5)="Total",$B109="Q "),VLOOKUP('312'!$F$80,_312_Table2,MATCH('312'!$X$16,_312_Table2_ColumnLookup,0),FALSE),
  IF(AND(VALUE(LEFT($A109,3))=312,LEFT($G109,5)="Total"),VLOOKUP('312'!$F$80,_312_Table2,MATCH(LEFT($B109,1),_312_Table2_ColumnLookup,0),FALSE),
  IF(AND(VALUE(LEFT($A109,3))=312,LEN($I109)=4,$B109="G"),VLOOKUP($I109,_312_Table2,MATCH('312'!$N$16,_312_Table2_ColumnLookup,0),FALSE),
  IF(AND(VALUE(LEFT($A109,3))=312,LEN($I109)=4,$B109="O"),VLOOKUP($I109,_312_Table2,MATCH('312'!$V$16,_312_Table2_ColumnLookup,0),FALSE),
  IF(AND(VALUE(LEFT($A109,3))=312,LEN($I109)=4,$B109="Q"),VLOOKUP($I109,_312_Table2,MATCH('312'!$X$16,_312_Table2_ColumnLookup,0),FALSE),
  IF(AND(VALUE(LEFT($A109,3))=312,LEN($I109)=4),VLOOKUP($I109,_312_Table2,MATCH(LEFT($B109,1),_312_Table2_ColumnLookup,0),FALSE)
+N("312"),
  IF(VALUE(LEFT($A109,3))=313,VLOOKUP(VALUE(MID($B109,2,1)),_313_Table2,MATCH(MID($B109,1,1),_313_Table2_ColumnLookup,0),FALSE)
+N("313"),
  IF(AND(VALUE(LEFT($A109,3))=314,LEN($B109)=3),VLOOKUP(VALUE(MID($B109,2,2)),_314_Table2,MATCH(MID($B109,1,1),_314_Table2_ColumnLookup,0),FALSE),
  IF(VALUE(LEFT($A109,3))=314,VLOOKUP(VALUE(MID($B109,2,1)),_314_Table2,MATCH(MID($B109,1,1),_314_Table2_ColumnLookup,0),FALSE)
+N("314"),
""))))))))))))))))))))))))</f>
        <v>0</v>
      </c>
      <c r="F109" s="238" t="e">
        <f>IF(AND(VALUE(LEFT($A109,3))=309,LEN($B109)=3),VLOOKUP(VALUE(MID($B109,2,2)),_309_Table3,MATCH(MID($B109,1,1),_309_Table3_ColumnLookup,0),FALSE),
  IF($C109="309 LCR SummaryA",OneYearSCR,IF($C109="309 LCR SummaryB",UltimateSCR,IF(VALUE(LEFT($A109,3))=309,VLOOKUP(VALUE(MID($B109,2,1)),_309_Table3,MATCH(MID($B109,1,1),_309_Table3_ColumnLookup,0),FALSE)
+N("309"),
  IF(VALUE(LEFT($A109,3))=310,VLOOKUP(VALUE(MID($B109,2,1)),_310_Table3,MATCH(MID($B109,1,1),_310_Table3_ColumnLookup,0),FALSE)
+N("310"),
  IF(AND(VALUE(LEFT($A109,3))=311,LEN($I109)=4),VLOOKUP($I109,_311_Table3,MATCH($B109,_311_Table3_ColumnLookup,0),FALSE),
  IF(AND(VALUE(LEFT($A109,3))=311,OR($B109="I2",$B109="J2",$B109="K2",$B109="L2")),VLOOKUP('311'!$G$58,_311_Table3,MATCH(MID($B109,1,1),_311_Table3_ColumnLookup,0),FALSE),
  IF(AND(VALUE(LEFT($A109,3))=311,RIGHT($B109,5)="Total"),VLOOKUP('311'!$G$59,_311_Table3,MATCH(MID($B109,1,1),_311_Table3_ColumnLookup,0),FALSE),
  IF(VALUE(LEFT($A109,3))=311,VLOOKUP(VALUE(MID($B109,2,1)),_311_Table3,MATCH(MID($B109,1,1),_311_Table3_ColumnLookup,0),FALSE)
+N("311"),
  IF(AND(VALUE(LEFT($A109,3))=312,LEFT($G109,10)="Unincepted",$B109="G "),VLOOKUP(" ULO",_312_Table3,MATCH('312'!$N$16,_312_Table3_ColumnLookup,0),FALSE),
  IF(AND(VALUE(LEFT($A109,3))=312,LEFT($G109,10)="Unincepted",$B109="O "),VLOOKUP(" ULO",_312_Table3,MATCH('312'!$V$16,_312_Table3_ColumnLookup,0),FALSE),
  IF(AND(VALUE(LEFT($A109,3))=312,LEFT($G109,10)="Unincepted",$B109="Q "),VLOOKUP(" ULO",_312_Table3,MATCH('312'!$X$16,_312_Table3_ColumnLookup,0),FALSE),
  IF(AND(VALUE(LEFT($A109,3))=312,LEFT($G109,10)="Unincepted"),VLOOKUP(" ULO",_312_Table3,MATCH(LEFT($B109,1),_312_Table3_ColumnLookup,0),FALSE),
  IF(AND(VALUE(LEFT($A109,3))=312,LEFT($G109,5)="Total",$B109="G "),VLOOKUP('312'!$F$80,_312_Table3,MATCH('312'!$N$16,_312_Table3_ColumnLookup,0),FALSE),
  IF(AND(VALUE(LEFT($A109,3))=312,LEFT($G109,5)="Total",$B109="O "),VLOOKUP('312'!$F$80,_312_Table3,MATCH('312'!$V$16,_312_Table3_ColumnLookup,0),FALSE),
  IF(AND(VALUE(LEFT($A109,3))=312,LEFT($G109,5)="Total",$B109="Q "),VLOOKUP('312'!$F$80,_312_Table3,MATCH('312'!$X$16,_312_Table3_ColumnLookup,0),FALSE),
  IF(AND(VALUE(LEFT($A109,3))=312,LEFT($G109,5)="Total"),VLOOKUP('312'!$F$80,_312_Table3,MATCH(LEFT($B109,1),_312_Table3_ColumnLookup,0),FALSE),
  IF(AND(VALUE(LEFT($A109,3))=312,LEN($I109)=4,$B109="G"),VLOOKUP($I109,_312_Table3,MATCH('312'!$N$16,_312_Table3_ColumnLookup,0),FALSE),
  IF(AND(VALUE(LEFT($A109,3))=312,LEN($I109)=4,$B109="O"),VLOOKUP($I109,_312_Table3,MATCH('312'!$V$16,_312_Table3_ColumnLookup,0),FALSE),
  IF(AND(VALUE(LEFT($A109,3))=312,LEN($I109)=4,$B109="Q"),VLOOKUP($I109,_312_Table3,MATCH('312'!$X$16,_312_Table3_ColumnLookup,0),FALSE),
  IF(AND(VALUE(LEFT($A109,3))=312,LEN($I109)=4),VLOOKUP($I109,_312_Table3,MATCH(LEFT($B109,1),_312_Table3_ColumnLookup,0),FALSE)
+N("312"),
  IF(VALUE(LEFT($A109,3))=313,VLOOKUP(VALUE(MID($B109,2,1)),_313_Table3,MATCH(MID($B109,1,1),_313_Table3_ColumnLookup,0),FALSE)
+N("313"),
  IF(AND(VALUE(LEFT($A109,3))=314,LEN($B109)=3),VLOOKUP(VALUE(MID($B109,2,2)),_314_Table3,MATCH(MID($B109,1,1),_314_Table3_ColumnLookup,0),FALSE),
  IF(VALUE(LEFT($A109,3))=314,VLOOKUP(VALUE(MID($B109,2,1)),_314_Table3,MATCH(MID($B109,1,1),_314_Table3_ColumnLookup,0),FALSE)
+N("314"),
""))))))))))))))))))))))))</f>
        <v>#NAME?</v>
      </c>
      <c r="G109" t="s">
        <v>1117</v>
      </c>
      <c r="H109" s="321">
        <f ca="1">IFERROR(
IF(ISERROR($D109)=FALSE,$D109,IF(ISERROR($E109)=FALSE,$E109,IF(ISERROR($F109)=FALSE,$F109
+N("012 checkboxes"),
IF(
IF(OR(LEFT($A109,9)="Syndicate",LEFT($A109,12)="NewSyndicate"),VLOOKUP($A109,'012'!$J:$ZW,MATCH("Link to button",'012'!$J$1:$ZW$1,0),0)
+N("309 checkbox"),
IF($C109="309 LCR Summary0",VLOOKUP("Notes990",'309'!$P:$ZZ,MATCH("Link to button",'309'!$P$1:$ZZ$1,0),0)
+N("313 checkboxes"),
IF($C109="313 Financial Information0LcmVsScr",IF($C109="309 LCR Summary0",VLOOKUP("LcmVsScr",'309'!$N:$ZZ,MATCH("Link to button",'309'!$N$1:$ZZ$1,0),0),
IF($C109="313 Financial Information0LcrDocAttached",IF($C109="309 LCR Summary0",VLOOKUP("LcrDocAttached",'309'!$N:$ZZ,MATCH("Link to button",'309'!$N$1:$ZZ$1,0),
0)))))))=1,TRUE,FALSE)
))),"")</f>
        <v>0</v>
      </c>
      <c r="I109">
        <v>1996</v>
      </c>
    </row>
    <row r="110" spans="1:9" customFormat="1">
      <c r="A110" s="237" t="str">
        <f>VLOOKUP($G110,CSVLookups!$B:$R,MATCH(A$1,CSVLookups!$B$1:$R$1,0),FALSE)</f>
        <v>311 Claims Distributions</v>
      </c>
      <c r="B110" s="237" t="str">
        <f>VLOOKUP($G110,CSVLookups!$B:$R,MATCH(B$1,CSVLookups!$B$1:$R$1,0),FALSE)</f>
        <v>I</v>
      </c>
      <c r="C110" s="238" t="str">
        <f t="shared" si="2"/>
        <v>311 Claims DistributionsI1997Net Insurance Claims brought forward</v>
      </c>
      <c r="D110" s="238" t="e">
        <f>IF(AND(VALUE(LEFT($A110,3))=309,LEN($B110)=3),VLOOKUP(VALUE(MID($B110,2,2)),_309_Table1,MATCH(MID($B110,1,1),_309_Table1_ColumnLookup,0),FALSE),
  IF($C110="309 LCR SummaryA",OneYearSCR,IF($C110="309 LCR SummaryB",UltimateSCR,IF(VALUE(LEFT($A110,3))=309,VLOOKUP(VALUE(MID($B110,2,1)),_309_Table1,MATCH(MID($B110,1,1),_309_Table1_ColumnLookup,0),FALSE)
+N("309"),
  IF(VALUE(LEFT($A110,3))=310,VLOOKUP(VALUE(MID($B110,2,1)),_310_Table1,MATCH(MID($B110,1,1),_310_Table1_ColumnLookup,0),FALSE)
+N("310"),
  IF(AND(VALUE(LEFT($A110,3))=311,LEN($I110)=4),VLOOKUP($I110,_311_Table1,MATCH($B110,_311_Table1_ColumnLookup,0),FALSE),
  IF(AND(VALUE(LEFT($A110,3))=311,OR($B110="I2",$B110="J2",$B110="K2",$B110="L2")),VLOOKUP('311'!$G$58,_311_Table1,MATCH(MID($B110,1,1),_311_Table1_ColumnLookup,0),FALSE),
  IF(AND(VALUE(LEFT($A110,3))=311,RIGHT($B110,5)="Total"),VLOOKUP('311'!$G$59,_311_Table1,MATCH(MID($B110,1,1),_311_Table1_ColumnLookup,0),FALSE),
  IF(VALUE(LEFT($A110,3))=311,VLOOKUP(VALUE(MID($B110,2,1)),_311_Table1,MATCH(MID($B110,1,1),_311_Table1_ColumnLookup,0),FALSE)
+N("311"),
  IF(AND(VALUE(LEFT($A110,3))=312,LEFT($G110,10)="Unincepted",$B110="G "),VLOOKUP(" ULO",_312_Table1,MATCH('312'!$N$16,_312_Table1_ColumnLookup,0),FALSE),
  IF(AND(VALUE(LEFT($A110,3))=312,LEFT($G110,10)="Unincepted",$B110="O "),VLOOKUP(" ULO",_312_Table1,MATCH('312'!$V$16,_312_Table1_ColumnLookup,0),FALSE),
  IF(AND(VALUE(LEFT($A110,3))=312,LEFT($G110,10)="Unincepted",$B110="Q "),VLOOKUP(" ULO",_312_Table1,MATCH('312'!$X$16,_312_Table1_ColumnLookup,0),FALSE),
  IF(AND(VALUE(LEFT($A110,3))=312,LEFT($G110,10)="Unincepted"),VLOOKUP(" ULO",_312_Table1,MATCH(LEFT($B110,1),_312_Table1_ColumnLookup,0),FALSE),
  IF(AND(VALUE(LEFT($A110,3))=312,LEFT($G110,5)="Total",$B110="G "),VLOOKUP('312'!$F$80,_312_Table1,MATCH('312'!$N$16,_312_Table1_ColumnLookup,0),FALSE),
  IF(AND(VALUE(LEFT($A110,3))=312,LEFT($G110,5)="Total",$B110="O "),VLOOKUP('312'!$F$80,_312_Table1,MATCH('312'!$V$16,_312_Table1_ColumnLookup,0),FALSE),
  IF(AND(VALUE(LEFT($A110,3))=312,LEFT($G110,5)="Total",$B110="Q "),VLOOKUP('312'!$F$80,_312_Table1,MATCH('312'!$X$16,_312_Table1_ColumnLookup,0),FALSE),
  IF(AND(VALUE(LEFT($A110,3))=312,LEFT($G110,5)="Total"),VLOOKUP('312'!$F$80,_312_Table1,MATCH(LEFT($B110,1),_312_Table1_ColumnLookup,0),FALSE),
  IF(AND(VALUE(LEFT($A110,3))=312,LEN($I110)=4,$B110="G"),VLOOKUP($I110,_312_Table1,MATCH('312'!$N$16,_312_Table1_ColumnLookup,0),FALSE),
  IF(AND(VALUE(LEFT($A110,3))=312,LEN($I110)=4,$B110="O"),VLOOKUP($I110,_312_Table1,MATCH('312'!$V$16,_312_Table1_ColumnLookup,0),FALSE),
  IF(AND(VALUE(LEFT($A110,3))=312,LEN($I110)=4,$B110="Q"),VLOOKUP($I110,_312_Table1,MATCH('312'!$X$16,_312_Table1_ColumnLookup,0),FALSE),
  IF(AND(VALUE(LEFT($A110,3))=312,LEN($I110)=4),VLOOKUP($I110,_312_Table1,MATCH(LEFT($B110,1),_312_Table1_ColumnLookup,0),FALSE)
+N("312"),
  IF(VALUE(LEFT($A110,3))=313,VLOOKUP(VALUE(MID($B110,2,1)),_313_Table1,MATCH(MID($B110,1,1),_313_Table1_ColumnLookup,0),FALSE)
+N("313"),
  IF(AND(VALUE(LEFT($A110,3))=314,LEN($B110)=3),VLOOKUP(VALUE(MID($B110,2,2)),_314_Table1,MATCH(MID($B110,1,1),_314_Table1_ColumnLookup,0),FALSE),
  IF(VALUE(LEFT($A110,3))=314,VLOOKUP(VALUE(MID($B110,2,1)),_314_Table1,MATCH(MID($B110,1,1),_314_Table1_ColumnLookup,0),FALSE)
+N("314"),
""))))))))))))))))))))))))</f>
        <v>#N/A</v>
      </c>
      <c r="E110" s="238">
        <f ca="1">IF(AND(VALUE(LEFT($A110,3))=309,LEN($B110)=3),VLOOKUP(VALUE(MID($B110,2,2)),_309_Table2,MATCH(MID($B110,1,1),_309_Table2_ColumnLookup,0),FALSE),
  IF($C110="309 LCR SummaryA",OneYearSCR,IF($C110="309 LCR SummaryB",UltimateSCR,IF(VALUE(LEFT($A110,3))=309,VLOOKUP(VALUE(MID($B110,2,1)),_309_Table2,MATCH(MID($B110,1,1),_309_Table2_ColumnLookup,0),FALSE)
+N("309"),
  IF(VALUE(LEFT($A110,3))=310,VLOOKUP(VALUE(MID($B110,2,1)),_310_Table2,MATCH(MID($B110,1,1),_310_Table2_ColumnLookup,0),FALSE)
+N("310"),
  IF(AND(VALUE(LEFT($A110,3))=311,LEN($I110)=4),VLOOKUP($I110,_311_Table2,MATCH($B110,_311_Table2_ColumnLookup,0),FALSE),
  IF(AND(VALUE(LEFT($A110,3))=311,OR($B110="I2",$B110="J2",$B110="K2",$B110="L2")),VLOOKUP('311'!$G$58,_311_Table2,MATCH(MID($B110,1,1),_311_Table2_ColumnLookup,0),FALSE),
  IF(AND(VALUE(LEFT($A110,3))=311,RIGHT($B110,5)="Total"),VLOOKUP('311'!$G$59,_311_Table2,MATCH(MID($B110,1,1),_311_Table2_ColumnLookup,0),FALSE),
  IF(VALUE(LEFT($A110,3))=311,VLOOKUP(VALUE(MID($B110,2,1)),_311_Table2,MATCH(MID($B110,1,1),_311_Table2_ColumnLookup,0),FALSE)
+N("311"),
  IF(AND(VALUE(LEFT($A110,3))=312,LEFT($G110,10)="Unincepted",$B110="G "),VLOOKUP(" ULO",_312_Table2,MATCH('312'!$N$16,_312_Table2_ColumnLookup,0),FALSE),
  IF(AND(VALUE(LEFT($A110,3))=312,LEFT($G110,10)="Unincepted",$B110="O "),VLOOKUP(" ULO",_312_Table2,MATCH('312'!$V$16,_312_Table2_ColumnLookup,0),FALSE),
  IF(AND(VALUE(LEFT($A110,3))=312,LEFT($G110,10)="Unincepted",$B110="Q "),VLOOKUP(" ULO",_312_Table2,MATCH('312'!$X$16,_312_Table2_ColumnLookup,0),FALSE),
  IF(AND(VALUE(LEFT($A110,3))=312,LEFT($G110,10)="Unincepted"),VLOOKUP(" ULO",_312_Table2,MATCH(LEFT($B110,1),_312_Table2_ColumnLookup,0),FALSE),
  IF(AND(VALUE(LEFT($A110,3))=312,LEFT($G110,5)="Total",$B110="G "),VLOOKUP('312'!$F$80,_312_Table2,MATCH('312'!$N$16,_312_Table2_ColumnLookup,0),FALSE),
  IF(AND(VALUE(LEFT($A110,3))=312,LEFT($G110,5)="Total",$B110="O "),VLOOKUP('312'!$F$80,_312_Table2,MATCH('312'!$V$16,_312_Table2_ColumnLookup,0),FALSE),
  IF(AND(VALUE(LEFT($A110,3))=312,LEFT($G110,5)="Total",$B110="Q "),VLOOKUP('312'!$F$80,_312_Table2,MATCH('312'!$X$16,_312_Table2_ColumnLookup,0),FALSE),
  IF(AND(VALUE(LEFT($A110,3))=312,LEFT($G110,5)="Total"),VLOOKUP('312'!$F$80,_312_Table2,MATCH(LEFT($B110,1),_312_Table2_ColumnLookup,0),FALSE),
  IF(AND(VALUE(LEFT($A110,3))=312,LEN($I110)=4,$B110="G"),VLOOKUP($I110,_312_Table2,MATCH('312'!$N$16,_312_Table2_ColumnLookup,0),FALSE),
  IF(AND(VALUE(LEFT($A110,3))=312,LEN($I110)=4,$B110="O"),VLOOKUP($I110,_312_Table2,MATCH('312'!$V$16,_312_Table2_ColumnLookup,0),FALSE),
  IF(AND(VALUE(LEFT($A110,3))=312,LEN($I110)=4,$B110="Q"),VLOOKUP($I110,_312_Table2,MATCH('312'!$X$16,_312_Table2_ColumnLookup,0),FALSE),
  IF(AND(VALUE(LEFT($A110,3))=312,LEN($I110)=4),VLOOKUP($I110,_312_Table2,MATCH(LEFT($B110,1),_312_Table2_ColumnLookup,0),FALSE)
+N("312"),
  IF(VALUE(LEFT($A110,3))=313,VLOOKUP(VALUE(MID($B110,2,1)),_313_Table2,MATCH(MID($B110,1,1),_313_Table2_ColumnLookup,0),FALSE)
+N("313"),
  IF(AND(VALUE(LEFT($A110,3))=314,LEN($B110)=3),VLOOKUP(VALUE(MID($B110,2,2)),_314_Table2,MATCH(MID($B110,1,1),_314_Table2_ColumnLookup,0),FALSE),
  IF(VALUE(LEFT($A110,3))=314,VLOOKUP(VALUE(MID($B110,2,1)),_314_Table2,MATCH(MID($B110,1,1),_314_Table2_ColumnLookup,0),FALSE)
+N("314"),
""))))))))))))))))))))))))</f>
        <v>0</v>
      </c>
      <c r="F110" s="238" t="e">
        <f>IF(AND(VALUE(LEFT($A110,3))=309,LEN($B110)=3),VLOOKUP(VALUE(MID($B110,2,2)),_309_Table3,MATCH(MID($B110,1,1),_309_Table3_ColumnLookup,0),FALSE),
  IF($C110="309 LCR SummaryA",OneYearSCR,IF($C110="309 LCR SummaryB",UltimateSCR,IF(VALUE(LEFT($A110,3))=309,VLOOKUP(VALUE(MID($B110,2,1)),_309_Table3,MATCH(MID($B110,1,1),_309_Table3_ColumnLookup,0),FALSE)
+N("309"),
  IF(VALUE(LEFT($A110,3))=310,VLOOKUP(VALUE(MID($B110,2,1)),_310_Table3,MATCH(MID($B110,1,1),_310_Table3_ColumnLookup,0),FALSE)
+N("310"),
  IF(AND(VALUE(LEFT($A110,3))=311,LEN($I110)=4),VLOOKUP($I110,_311_Table3,MATCH($B110,_311_Table3_ColumnLookup,0),FALSE),
  IF(AND(VALUE(LEFT($A110,3))=311,OR($B110="I2",$B110="J2",$B110="K2",$B110="L2")),VLOOKUP('311'!$G$58,_311_Table3,MATCH(MID($B110,1,1),_311_Table3_ColumnLookup,0),FALSE),
  IF(AND(VALUE(LEFT($A110,3))=311,RIGHT($B110,5)="Total"),VLOOKUP('311'!$G$59,_311_Table3,MATCH(MID($B110,1,1),_311_Table3_ColumnLookup,0),FALSE),
  IF(VALUE(LEFT($A110,3))=311,VLOOKUP(VALUE(MID($B110,2,1)),_311_Table3,MATCH(MID($B110,1,1),_311_Table3_ColumnLookup,0),FALSE)
+N("311"),
  IF(AND(VALUE(LEFT($A110,3))=312,LEFT($G110,10)="Unincepted",$B110="G "),VLOOKUP(" ULO",_312_Table3,MATCH('312'!$N$16,_312_Table3_ColumnLookup,0),FALSE),
  IF(AND(VALUE(LEFT($A110,3))=312,LEFT($G110,10)="Unincepted",$B110="O "),VLOOKUP(" ULO",_312_Table3,MATCH('312'!$V$16,_312_Table3_ColumnLookup,0),FALSE),
  IF(AND(VALUE(LEFT($A110,3))=312,LEFT($G110,10)="Unincepted",$B110="Q "),VLOOKUP(" ULO",_312_Table3,MATCH('312'!$X$16,_312_Table3_ColumnLookup,0),FALSE),
  IF(AND(VALUE(LEFT($A110,3))=312,LEFT($G110,10)="Unincepted"),VLOOKUP(" ULO",_312_Table3,MATCH(LEFT($B110,1),_312_Table3_ColumnLookup,0),FALSE),
  IF(AND(VALUE(LEFT($A110,3))=312,LEFT($G110,5)="Total",$B110="G "),VLOOKUP('312'!$F$80,_312_Table3,MATCH('312'!$N$16,_312_Table3_ColumnLookup,0),FALSE),
  IF(AND(VALUE(LEFT($A110,3))=312,LEFT($G110,5)="Total",$B110="O "),VLOOKUP('312'!$F$80,_312_Table3,MATCH('312'!$V$16,_312_Table3_ColumnLookup,0),FALSE),
  IF(AND(VALUE(LEFT($A110,3))=312,LEFT($G110,5)="Total",$B110="Q "),VLOOKUP('312'!$F$80,_312_Table3,MATCH('312'!$X$16,_312_Table3_ColumnLookup,0),FALSE),
  IF(AND(VALUE(LEFT($A110,3))=312,LEFT($G110,5)="Total"),VLOOKUP('312'!$F$80,_312_Table3,MATCH(LEFT($B110,1),_312_Table3_ColumnLookup,0),FALSE),
  IF(AND(VALUE(LEFT($A110,3))=312,LEN($I110)=4,$B110="G"),VLOOKUP($I110,_312_Table3,MATCH('312'!$N$16,_312_Table3_ColumnLookup,0),FALSE),
  IF(AND(VALUE(LEFT($A110,3))=312,LEN($I110)=4,$B110="O"),VLOOKUP($I110,_312_Table3,MATCH('312'!$V$16,_312_Table3_ColumnLookup,0),FALSE),
  IF(AND(VALUE(LEFT($A110,3))=312,LEN($I110)=4,$B110="Q"),VLOOKUP($I110,_312_Table3,MATCH('312'!$X$16,_312_Table3_ColumnLookup,0),FALSE),
  IF(AND(VALUE(LEFT($A110,3))=312,LEN($I110)=4),VLOOKUP($I110,_312_Table3,MATCH(LEFT($B110,1),_312_Table3_ColumnLookup,0),FALSE)
+N("312"),
  IF(VALUE(LEFT($A110,3))=313,VLOOKUP(VALUE(MID($B110,2,1)),_313_Table3,MATCH(MID($B110,1,1),_313_Table3_ColumnLookup,0),FALSE)
+N("313"),
  IF(AND(VALUE(LEFT($A110,3))=314,LEN($B110)=3),VLOOKUP(VALUE(MID($B110,2,2)),_314_Table3,MATCH(MID($B110,1,1),_314_Table3_ColumnLookup,0),FALSE),
  IF(VALUE(LEFT($A110,3))=314,VLOOKUP(VALUE(MID($B110,2,1)),_314_Table3,MATCH(MID($B110,1,1),_314_Table3_ColumnLookup,0),FALSE)
+N("314"),
""))))))))))))))))))))))))</f>
        <v>#NAME?</v>
      </c>
      <c r="G110" t="s">
        <v>1110</v>
      </c>
      <c r="H110" s="321">
        <f ca="1">IFERROR(
IF(ISERROR($D110)=FALSE,$D110,IF(ISERROR($E110)=FALSE,$E110,IF(ISERROR($F110)=FALSE,$F110
+N("012 checkboxes"),
IF(
IF(OR(LEFT($A110,9)="Syndicate",LEFT($A110,12)="NewSyndicate"),VLOOKUP($A110,'012'!$J:$ZW,MATCH("Link to button",'012'!$J$1:$ZW$1,0),0)
+N("309 checkbox"),
IF($C110="309 LCR Summary0",VLOOKUP("Notes990",'309'!$P:$ZZ,MATCH("Link to button",'309'!$P$1:$ZZ$1,0),0)
+N("313 checkboxes"),
IF($C110="313 Financial Information0LcmVsScr",IF($C110="309 LCR Summary0",VLOOKUP("LcmVsScr",'309'!$N:$ZZ,MATCH("Link to button",'309'!$N$1:$ZZ$1,0),0),
IF($C110="313 Financial Information0LcrDocAttached",IF($C110="309 LCR Summary0",VLOOKUP("LcrDocAttached",'309'!$N:$ZZ,MATCH("Link to button",'309'!$N$1:$ZZ$1,0),
0)))))))=1,TRUE,FALSE)
))),"")</f>
        <v>0</v>
      </c>
      <c r="I110">
        <v>1997</v>
      </c>
    </row>
    <row r="111" spans="1:9" customFormat="1">
      <c r="A111" s="237" t="str">
        <f>VLOOKUP($G111,CSVLookups!$B:$R,MATCH(A$1,CSVLookups!$B$1:$R$1,0),FALSE)</f>
        <v>311 Claims Distributions</v>
      </c>
      <c r="B111" s="237" t="str">
        <f>VLOOKUP($G111,CSVLookups!$B:$R,MATCH(B$1,CSVLookups!$B$1:$R$1,0),FALSE)</f>
        <v>J</v>
      </c>
      <c r="C111" s="238" t="str">
        <f t="shared" si="2"/>
        <v>311 Claims DistributionsJ1997Adjustments</v>
      </c>
      <c r="D111" s="238" t="e">
        <f>IF(AND(VALUE(LEFT($A111,3))=309,LEN($B111)=3),VLOOKUP(VALUE(MID($B111,2,2)),_309_Table1,MATCH(MID($B111,1,1),_309_Table1_ColumnLookup,0),FALSE),
  IF($C111="309 LCR SummaryA",OneYearSCR,IF($C111="309 LCR SummaryB",UltimateSCR,IF(VALUE(LEFT($A111,3))=309,VLOOKUP(VALUE(MID($B111,2,1)),_309_Table1,MATCH(MID($B111,1,1),_309_Table1_ColumnLookup,0),FALSE)
+N("309"),
  IF(VALUE(LEFT($A111,3))=310,VLOOKUP(VALUE(MID($B111,2,1)),_310_Table1,MATCH(MID($B111,1,1),_310_Table1_ColumnLookup,0),FALSE)
+N("310"),
  IF(AND(VALUE(LEFT($A111,3))=311,LEN($I111)=4),VLOOKUP($I111,_311_Table1,MATCH($B111,_311_Table1_ColumnLookup,0),FALSE),
  IF(AND(VALUE(LEFT($A111,3))=311,OR($B111="I2",$B111="J2",$B111="K2",$B111="L2")),VLOOKUP('311'!$G$58,_311_Table1,MATCH(MID($B111,1,1),_311_Table1_ColumnLookup,0),FALSE),
  IF(AND(VALUE(LEFT($A111,3))=311,RIGHT($B111,5)="Total"),VLOOKUP('311'!$G$59,_311_Table1,MATCH(MID($B111,1,1),_311_Table1_ColumnLookup,0),FALSE),
  IF(VALUE(LEFT($A111,3))=311,VLOOKUP(VALUE(MID($B111,2,1)),_311_Table1,MATCH(MID($B111,1,1),_311_Table1_ColumnLookup,0),FALSE)
+N("311"),
  IF(AND(VALUE(LEFT($A111,3))=312,LEFT($G111,10)="Unincepted",$B111="G "),VLOOKUP(" ULO",_312_Table1,MATCH('312'!$N$16,_312_Table1_ColumnLookup,0),FALSE),
  IF(AND(VALUE(LEFT($A111,3))=312,LEFT($G111,10)="Unincepted",$B111="O "),VLOOKUP(" ULO",_312_Table1,MATCH('312'!$V$16,_312_Table1_ColumnLookup,0),FALSE),
  IF(AND(VALUE(LEFT($A111,3))=312,LEFT($G111,10)="Unincepted",$B111="Q "),VLOOKUP(" ULO",_312_Table1,MATCH('312'!$X$16,_312_Table1_ColumnLookup,0),FALSE),
  IF(AND(VALUE(LEFT($A111,3))=312,LEFT($G111,10)="Unincepted"),VLOOKUP(" ULO",_312_Table1,MATCH(LEFT($B111,1),_312_Table1_ColumnLookup,0),FALSE),
  IF(AND(VALUE(LEFT($A111,3))=312,LEFT($G111,5)="Total",$B111="G "),VLOOKUP('312'!$F$80,_312_Table1,MATCH('312'!$N$16,_312_Table1_ColumnLookup,0),FALSE),
  IF(AND(VALUE(LEFT($A111,3))=312,LEFT($G111,5)="Total",$B111="O "),VLOOKUP('312'!$F$80,_312_Table1,MATCH('312'!$V$16,_312_Table1_ColumnLookup,0),FALSE),
  IF(AND(VALUE(LEFT($A111,3))=312,LEFT($G111,5)="Total",$B111="Q "),VLOOKUP('312'!$F$80,_312_Table1,MATCH('312'!$X$16,_312_Table1_ColumnLookup,0),FALSE),
  IF(AND(VALUE(LEFT($A111,3))=312,LEFT($G111,5)="Total"),VLOOKUP('312'!$F$80,_312_Table1,MATCH(LEFT($B111,1),_312_Table1_ColumnLookup,0),FALSE),
  IF(AND(VALUE(LEFT($A111,3))=312,LEN($I111)=4,$B111="G"),VLOOKUP($I111,_312_Table1,MATCH('312'!$N$16,_312_Table1_ColumnLookup,0),FALSE),
  IF(AND(VALUE(LEFT($A111,3))=312,LEN($I111)=4,$B111="O"),VLOOKUP($I111,_312_Table1,MATCH('312'!$V$16,_312_Table1_ColumnLookup,0),FALSE),
  IF(AND(VALUE(LEFT($A111,3))=312,LEN($I111)=4,$B111="Q"),VLOOKUP($I111,_312_Table1,MATCH('312'!$X$16,_312_Table1_ColumnLookup,0),FALSE),
  IF(AND(VALUE(LEFT($A111,3))=312,LEN($I111)=4),VLOOKUP($I111,_312_Table1,MATCH(LEFT($B111,1),_312_Table1_ColumnLookup,0),FALSE)
+N("312"),
  IF(VALUE(LEFT($A111,3))=313,VLOOKUP(VALUE(MID($B111,2,1)),_313_Table1,MATCH(MID($B111,1,1),_313_Table1_ColumnLookup,0),FALSE)
+N("313"),
  IF(AND(VALUE(LEFT($A111,3))=314,LEN($B111)=3),VLOOKUP(VALUE(MID($B111,2,2)),_314_Table1,MATCH(MID($B111,1,1),_314_Table1_ColumnLookup,0),FALSE),
  IF(VALUE(LEFT($A111,3))=314,VLOOKUP(VALUE(MID($B111,2,1)),_314_Table1,MATCH(MID($B111,1,1),_314_Table1_ColumnLookup,0),FALSE)
+N("314"),
""))))))))))))))))))))))))</f>
        <v>#N/A</v>
      </c>
      <c r="E111" s="238">
        <f>IF(AND(VALUE(LEFT($A111,3))=309,LEN($B111)=3),VLOOKUP(VALUE(MID($B111,2,2)),_309_Table2,MATCH(MID($B111,1,1),_309_Table2_ColumnLookup,0),FALSE),
  IF($C111="309 LCR SummaryA",OneYearSCR,IF($C111="309 LCR SummaryB",UltimateSCR,IF(VALUE(LEFT($A111,3))=309,VLOOKUP(VALUE(MID($B111,2,1)),_309_Table2,MATCH(MID($B111,1,1),_309_Table2_ColumnLookup,0),FALSE)
+N("309"),
  IF(VALUE(LEFT($A111,3))=310,VLOOKUP(VALUE(MID($B111,2,1)),_310_Table2,MATCH(MID($B111,1,1),_310_Table2_ColumnLookup,0),FALSE)
+N("310"),
  IF(AND(VALUE(LEFT($A111,3))=311,LEN($I111)=4),VLOOKUP($I111,_311_Table2,MATCH($B111,_311_Table2_ColumnLookup,0),FALSE),
  IF(AND(VALUE(LEFT($A111,3))=311,OR($B111="I2",$B111="J2",$B111="K2",$B111="L2")),VLOOKUP('311'!$G$58,_311_Table2,MATCH(MID($B111,1,1),_311_Table2_ColumnLookup,0),FALSE),
  IF(AND(VALUE(LEFT($A111,3))=311,RIGHT($B111,5)="Total"),VLOOKUP('311'!$G$59,_311_Table2,MATCH(MID($B111,1,1),_311_Table2_ColumnLookup,0),FALSE),
  IF(VALUE(LEFT($A111,3))=311,VLOOKUP(VALUE(MID($B111,2,1)),_311_Table2,MATCH(MID($B111,1,1),_311_Table2_ColumnLookup,0),FALSE)
+N("311"),
  IF(AND(VALUE(LEFT($A111,3))=312,LEFT($G111,10)="Unincepted",$B111="G "),VLOOKUP(" ULO",_312_Table2,MATCH('312'!$N$16,_312_Table2_ColumnLookup,0),FALSE),
  IF(AND(VALUE(LEFT($A111,3))=312,LEFT($G111,10)="Unincepted",$B111="O "),VLOOKUP(" ULO",_312_Table2,MATCH('312'!$V$16,_312_Table2_ColumnLookup,0),FALSE),
  IF(AND(VALUE(LEFT($A111,3))=312,LEFT($G111,10)="Unincepted",$B111="Q "),VLOOKUP(" ULO",_312_Table2,MATCH('312'!$X$16,_312_Table2_ColumnLookup,0),FALSE),
  IF(AND(VALUE(LEFT($A111,3))=312,LEFT($G111,10)="Unincepted"),VLOOKUP(" ULO",_312_Table2,MATCH(LEFT($B111,1),_312_Table2_ColumnLookup,0),FALSE),
  IF(AND(VALUE(LEFT($A111,3))=312,LEFT($G111,5)="Total",$B111="G "),VLOOKUP('312'!$F$80,_312_Table2,MATCH('312'!$N$16,_312_Table2_ColumnLookup,0),FALSE),
  IF(AND(VALUE(LEFT($A111,3))=312,LEFT($G111,5)="Total",$B111="O "),VLOOKUP('312'!$F$80,_312_Table2,MATCH('312'!$V$16,_312_Table2_ColumnLookup,0),FALSE),
  IF(AND(VALUE(LEFT($A111,3))=312,LEFT($G111,5)="Total",$B111="Q "),VLOOKUP('312'!$F$80,_312_Table2,MATCH('312'!$X$16,_312_Table2_ColumnLookup,0),FALSE),
  IF(AND(VALUE(LEFT($A111,3))=312,LEFT($G111,5)="Total"),VLOOKUP('312'!$F$80,_312_Table2,MATCH(LEFT($B111,1),_312_Table2_ColumnLookup,0),FALSE),
  IF(AND(VALUE(LEFT($A111,3))=312,LEN($I111)=4,$B111="G"),VLOOKUP($I111,_312_Table2,MATCH('312'!$N$16,_312_Table2_ColumnLookup,0),FALSE),
  IF(AND(VALUE(LEFT($A111,3))=312,LEN($I111)=4,$B111="O"),VLOOKUP($I111,_312_Table2,MATCH('312'!$V$16,_312_Table2_ColumnLookup,0),FALSE),
  IF(AND(VALUE(LEFT($A111,3))=312,LEN($I111)=4,$B111="Q"),VLOOKUP($I111,_312_Table2,MATCH('312'!$X$16,_312_Table2_ColumnLookup,0),FALSE),
  IF(AND(VALUE(LEFT($A111,3))=312,LEN($I111)=4),VLOOKUP($I111,_312_Table2,MATCH(LEFT($B111,1),_312_Table2_ColumnLookup,0),FALSE)
+N("312"),
  IF(VALUE(LEFT($A111,3))=313,VLOOKUP(VALUE(MID($B111,2,1)),_313_Table2,MATCH(MID($B111,1,1),_313_Table2_ColumnLookup,0),FALSE)
+N("313"),
  IF(AND(VALUE(LEFT($A111,3))=314,LEN($B111)=3),VLOOKUP(VALUE(MID($B111,2,2)),_314_Table2,MATCH(MID($B111,1,1),_314_Table2_ColumnLookup,0),FALSE),
  IF(VALUE(LEFT($A111,3))=314,VLOOKUP(VALUE(MID($B111,2,1)),_314_Table2,MATCH(MID($B111,1,1),_314_Table2_ColumnLookup,0),FALSE)
+N("314"),
""))))))))))))))))))))))))</f>
        <v>0</v>
      </c>
      <c r="F111" s="238" t="e">
        <f>IF(AND(VALUE(LEFT($A111,3))=309,LEN($B111)=3),VLOOKUP(VALUE(MID($B111,2,2)),_309_Table3,MATCH(MID($B111,1,1),_309_Table3_ColumnLookup,0),FALSE),
  IF($C111="309 LCR SummaryA",OneYearSCR,IF($C111="309 LCR SummaryB",UltimateSCR,IF(VALUE(LEFT($A111,3))=309,VLOOKUP(VALUE(MID($B111,2,1)),_309_Table3,MATCH(MID($B111,1,1),_309_Table3_ColumnLookup,0),FALSE)
+N("309"),
  IF(VALUE(LEFT($A111,3))=310,VLOOKUP(VALUE(MID($B111,2,1)),_310_Table3,MATCH(MID($B111,1,1),_310_Table3_ColumnLookup,0),FALSE)
+N("310"),
  IF(AND(VALUE(LEFT($A111,3))=311,LEN($I111)=4),VLOOKUP($I111,_311_Table3,MATCH($B111,_311_Table3_ColumnLookup,0),FALSE),
  IF(AND(VALUE(LEFT($A111,3))=311,OR($B111="I2",$B111="J2",$B111="K2",$B111="L2")),VLOOKUP('311'!$G$58,_311_Table3,MATCH(MID($B111,1,1),_311_Table3_ColumnLookup,0),FALSE),
  IF(AND(VALUE(LEFT($A111,3))=311,RIGHT($B111,5)="Total"),VLOOKUP('311'!$G$59,_311_Table3,MATCH(MID($B111,1,1),_311_Table3_ColumnLookup,0),FALSE),
  IF(VALUE(LEFT($A111,3))=311,VLOOKUP(VALUE(MID($B111,2,1)),_311_Table3,MATCH(MID($B111,1,1),_311_Table3_ColumnLookup,0),FALSE)
+N("311"),
  IF(AND(VALUE(LEFT($A111,3))=312,LEFT($G111,10)="Unincepted",$B111="G "),VLOOKUP(" ULO",_312_Table3,MATCH('312'!$N$16,_312_Table3_ColumnLookup,0),FALSE),
  IF(AND(VALUE(LEFT($A111,3))=312,LEFT($G111,10)="Unincepted",$B111="O "),VLOOKUP(" ULO",_312_Table3,MATCH('312'!$V$16,_312_Table3_ColumnLookup,0),FALSE),
  IF(AND(VALUE(LEFT($A111,3))=312,LEFT($G111,10)="Unincepted",$B111="Q "),VLOOKUP(" ULO",_312_Table3,MATCH('312'!$X$16,_312_Table3_ColumnLookup,0),FALSE),
  IF(AND(VALUE(LEFT($A111,3))=312,LEFT($G111,10)="Unincepted"),VLOOKUP(" ULO",_312_Table3,MATCH(LEFT($B111,1),_312_Table3_ColumnLookup,0),FALSE),
  IF(AND(VALUE(LEFT($A111,3))=312,LEFT($G111,5)="Total",$B111="G "),VLOOKUP('312'!$F$80,_312_Table3,MATCH('312'!$N$16,_312_Table3_ColumnLookup,0),FALSE),
  IF(AND(VALUE(LEFT($A111,3))=312,LEFT($G111,5)="Total",$B111="O "),VLOOKUP('312'!$F$80,_312_Table3,MATCH('312'!$V$16,_312_Table3_ColumnLookup,0),FALSE),
  IF(AND(VALUE(LEFT($A111,3))=312,LEFT($G111,5)="Total",$B111="Q "),VLOOKUP('312'!$F$80,_312_Table3,MATCH('312'!$X$16,_312_Table3_ColumnLookup,0),FALSE),
  IF(AND(VALUE(LEFT($A111,3))=312,LEFT($G111,5)="Total"),VLOOKUP('312'!$F$80,_312_Table3,MATCH(LEFT($B111,1),_312_Table3_ColumnLookup,0),FALSE),
  IF(AND(VALUE(LEFT($A111,3))=312,LEN($I111)=4,$B111="G"),VLOOKUP($I111,_312_Table3,MATCH('312'!$N$16,_312_Table3_ColumnLookup,0),FALSE),
  IF(AND(VALUE(LEFT($A111,3))=312,LEN($I111)=4,$B111="O"),VLOOKUP($I111,_312_Table3,MATCH('312'!$V$16,_312_Table3_ColumnLookup,0),FALSE),
  IF(AND(VALUE(LEFT($A111,3))=312,LEN($I111)=4,$B111="Q"),VLOOKUP($I111,_312_Table3,MATCH('312'!$X$16,_312_Table3_ColumnLookup,0),FALSE),
  IF(AND(VALUE(LEFT($A111,3))=312,LEN($I111)=4),VLOOKUP($I111,_312_Table3,MATCH(LEFT($B111,1),_312_Table3_ColumnLookup,0),FALSE)
+N("312"),
  IF(VALUE(LEFT($A111,3))=313,VLOOKUP(VALUE(MID($B111,2,1)),_313_Table3,MATCH(MID($B111,1,1),_313_Table3_ColumnLookup,0),FALSE)
+N("313"),
  IF(AND(VALUE(LEFT($A111,3))=314,LEN($B111)=3),VLOOKUP(VALUE(MID($B111,2,2)),_314_Table3,MATCH(MID($B111,1,1),_314_Table3_ColumnLookup,0),FALSE),
  IF(VALUE(LEFT($A111,3))=314,VLOOKUP(VALUE(MID($B111,2,1)),_314_Table3,MATCH(MID($B111,1,1),_314_Table3_ColumnLookup,0),FALSE)
+N("314"),
""))))))))))))))))))))))))</f>
        <v>#NAME?</v>
      </c>
      <c r="G111" t="s">
        <v>1111</v>
      </c>
      <c r="H111" s="321">
        <f>IFERROR(
IF(ISERROR($D111)=FALSE,$D111,IF(ISERROR($E111)=FALSE,$E111,IF(ISERROR($F111)=FALSE,$F111
+N("012 checkboxes"),
IF(
IF(OR(LEFT($A111,9)="Syndicate",LEFT($A111,12)="NewSyndicate"),VLOOKUP($A111,'012'!$J:$ZW,MATCH("Link to button",'012'!$J$1:$ZW$1,0),0)
+N("309 checkbox"),
IF($C111="309 LCR Summary0",VLOOKUP("Notes990",'309'!$P:$ZZ,MATCH("Link to button",'309'!$P$1:$ZZ$1,0),0)
+N("313 checkboxes"),
IF($C111="313 Financial Information0LcmVsScr",IF($C111="309 LCR Summary0",VLOOKUP("LcmVsScr",'309'!$N:$ZZ,MATCH("Link to button",'309'!$N$1:$ZZ$1,0),0),
IF($C111="313 Financial Information0LcrDocAttached",IF($C111="309 LCR Summary0",VLOOKUP("LcrDocAttached",'309'!$N:$ZZ,MATCH("Link to button",'309'!$N$1:$ZZ$1,0),
0)))))))=1,TRUE,FALSE)
))),"")</f>
        <v>0</v>
      </c>
      <c r="I111">
        <v>1997</v>
      </c>
    </row>
    <row r="112" spans="1:9" customFormat="1">
      <c r="A112" s="237" t="str">
        <f>VLOOKUP($G112,CSVLookups!$B:$R,MATCH(A$1,CSVLookups!$B$1:$R$1,0),FALSE)</f>
        <v>311 Claims Distributions</v>
      </c>
      <c r="B112" s="237" t="str">
        <f>VLOOKUP($G112,CSVLookups!$B:$R,MATCH(B$1,CSVLookups!$B$1:$R$1,0),FALSE)</f>
        <v>K</v>
      </c>
      <c r="C112" s="238" t="str">
        <f t="shared" si="2"/>
        <v>311 Claims DistributionsK1997New Business</v>
      </c>
      <c r="D112" s="238" t="e">
        <f>IF(AND(VALUE(LEFT($A112,3))=309,LEN($B112)=3),VLOOKUP(VALUE(MID($B112,2,2)),_309_Table1,MATCH(MID($B112,1,1),_309_Table1_ColumnLookup,0),FALSE),
  IF($C112="309 LCR SummaryA",OneYearSCR,IF($C112="309 LCR SummaryB",UltimateSCR,IF(VALUE(LEFT($A112,3))=309,VLOOKUP(VALUE(MID($B112,2,1)),_309_Table1,MATCH(MID($B112,1,1),_309_Table1_ColumnLookup,0),FALSE)
+N("309"),
  IF(VALUE(LEFT($A112,3))=310,VLOOKUP(VALUE(MID($B112,2,1)),_310_Table1,MATCH(MID($B112,1,1),_310_Table1_ColumnLookup,0),FALSE)
+N("310"),
  IF(AND(VALUE(LEFT($A112,3))=311,LEN($I112)=4),VLOOKUP($I112,_311_Table1,MATCH($B112,_311_Table1_ColumnLookup,0),FALSE),
  IF(AND(VALUE(LEFT($A112,3))=311,OR($B112="I2",$B112="J2",$B112="K2",$B112="L2")),VLOOKUP('311'!$G$58,_311_Table1,MATCH(MID($B112,1,1),_311_Table1_ColumnLookup,0),FALSE),
  IF(AND(VALUE(LEFT($A112,3))=311,RIGHT($B112,5)="Total"),VLOOKUP('311'!$G$59,_311_Table1,MATCH(MID($B112,1,1),_311_Table1_ColumnLookup,0),FALSE),
  IF(VALUE(LEFT($A112,3))=311,VLOOKUP(VALUE(MID($B112,2,1)),_311_Table1,MATCH(MID($B112,1,1),_311_Table1_ColumnLookup,0),FALSE)
+N("311"),
  IF(AND(VALUE(LEFT($A112,3))=312,LEFT($G112,10)="Unincepted",$B112="G "),VLOOKUP(" ULO",_312_Table1,MATCH('312'!$N$16,_312_Table1_ColumnLookup,0),FALSE),
  IF(AND(VALUE(LEFT($A112,3))=312,LEFT($G112,10)="Unincepted",$B112="O "),VLOOKUP(" ULO",_312_Table1,MATCH('312'!$V$16,_312_Table1_ColumnLookup,0),FALSE),
  IF(AND(VALUE(LEFT($A112,3))=312,LEFT($G112,10)="Unincepted",$B112="Q "),VLOOKUP(" ULO",_312_Table1,MATCH('312'!$X$16,_312_Table1_ColumnLookup,0),FALSE),
  IF(AND(VALUE(LEFT($A112,3))=312,LEFT($G112,10)="Unincepted"),VLOOKUP(" ULO",_312_Table1,MATCH(LEFT($B112,1),_312_Table1_ColumnLookup,0),FALSE),
  IF(AND(VALUE(LEFT($A112,3))=312,LEFT($G112,5)="Total",$B112="G "),VLOOKUP('312'!$F$80,_312_Table1,MATCH('312'!$N$16,_312_Table1_ColumnLookup,0),FALSE),
  IF(AND(VALUE(LEFT($A112,3))=312,LEFT($G112,5)="Total",$B112="O "),VLOOKUP('312'!$F$80,_312_Table1,MATCH('312'!$V$16,_312_Table1_ColumnLookup,0),FALSE),
  IF(AND(VALUE(LEFT($A112,3))=312,LEFT($G112,5)="Total",$B112="Q "),VLOOKUP('312'!$F$80,_312_Table1,MATCH('312'!$X$16,_312_Table1_ColumnLookup,0),FALSE),
  IF(AND(VALUE(LEFT($A112,3))=312,LEFT($G112,5)="Total"),VLOOKUP('312'!$F$80,_312_Table1,MATCH(LEFT($B112,1),_312_Table1_ColumnLookup,0),FALSE),
  IF(AND(VALUE(LEFT($A112,3))=312,LEN($I112)=4,$B112="G"),VLOOKUP($I112,_312_Table1,MATCH('312'!$N$16,_312_Table1_ColumnLookup,0),FALSE),
  IF(AND(VALUE(LEFT($A112,3))=312,LEN($I112)=4,$B112="O"),VLOOKUP($I112,_312_Table1,MATCH('312'!$V$16,_312_Table1_ColumnLookup,0),FALSE),
  IF(AND(VALUE(LEFT($A112,3))=312,LEN($I112)=4,$B112="Q"),VLOOKUP($I112,_312_Table1,MATCH('312'!$X$16,_312_Table1_ColumnLookup,0),FALSE),
  IF(AND(VALUE(LEFT($A112,3))=312,LEN($I112)=4),VLOOKUP($I112,_312_Table1,MATCH(LEFT($B112,1),_312_Table1_ColumnLookup,0),FALSE)
+N("312"),
  IF(VALUE(LEFT($A112,3))=313,VLOOKUP(VALUE(MID($B112,2,1)),_313_Table1,MATCH(MID($B112,1,1),_313_Table1_ColumnLookup,0),FALSE)
+N("313"),
  IF(AND(VALUE(LEFT($A112,3))=314,LEN($B112)=3),VLOOKUP(VALUE(MID($B112,2,2)),_314_Table1,MATCH(MID($B112,1,1),_314_Table1_ColumnLookup,0),FALSE),
  IF(VALUE(LEFT($A112,3))=314,VLOOKUP(VALUE(MID($B112,2,1)),_314_Table1,MATCH(MID($B112,1,1),_314_Table1_ColumnLookup,0),FALSE)
+N("314"),
""))))))))))))))))))))))))</f>
        <v>#N/A</v>
      </c>
      <c r="E112" s="238">
        <f>IF(AND(VALUE(LEFT($A112,3))=309,LEN($B112)=3),VLOOKUP(VALUE(MID($B112,2,2)),_309_Table2,MATCH(MID($B112,1,1),_309_Table2_ColumnLookup,0),FALSE),
  IF($C112="309 LCR SummaryA",OneYearSCR,IF($C112="309 LCR SummaryB",UltimateSCR,IF(VALUE(LEFT($A112,3))=309,VLOOKUP(VALUE(MID($B112,2,1)),_309_Table2,MATCH(MID($B112,1,1),_309_Table2_ColumnLookup,0),FALSE)
+N("309"),
  IF(VALUE(LEFT($A112,3))=310,VLOOKUP(VALUE(MID($B112,2,1)),_310_Table2,MATCH(MID($B112,1,1),_310_Table2_ColumnLookup,0),FALSE)
+N("310"),
  IF(AND(VALUE(LEFT($A112,3))=311,LEN($I112)=4),VLOOKUP($I112,_311_Table2,MATCH($B112,_311_Table2_ColumnLookup,0),FALSE),
  IF(AND(VALUE(LEFT($A112,3))=311,OR($B112="I2",$B112="J2",$B112="K2",$B112="L2")),VLOOKUP('311'!$G$58,_311_Table2,MATCH(MID($B112,1,1),_311_Table2_ColumnLookup,0),FALSE),
  IF(AND(VALUE(LEFT($A112,3))=311,RIGHT($B112,5)="Total"),VLOOKUP('311'!$G$59,_311_Table2,MATCH(MID($B112,1,1),_311_Table2_ColumnLookup,0),FALSE),
  IF(VALUE(LEFT($A112,3))=311,VLOOKUP(VALUE(MID($B112,2,1)),_311_Table2,MATCH(MID($B112,1,1),_311_Table2_ColumnLookup,0),FALSE)
+N("311"),
  IF(AND(VALUE(LEFT($A112,3))=312,LEFT($G112,10)="Unincepted",$B112="G "),VLOOKUP(" ULO",_312_Table2,MATCH('312'!$N$16,_312_Table2_ColumnLookup,0),FALSE),
  IF(AND(VALUE(LEFT($A112,3))=312,LEFT($G112,10)="Unincepted",$B112="O "),VLOOKUP(" ULO",_312_Table2,MATCH('312'!$V$16,_312_Table2_ColumnLookup,0),FALSE),
  IF(AND(VALUE(LEFT($A112,3))=312,LEFT($G112,10)="Unincepted",$B112="Q "),VLOOKUP(" ULO",_312_Table2,MATCH('312'!$X$16,_312_Table2_ColumnLookup,0),FALSE),
  IF(AND(VALUE(LEFT($A112,3))=312,LEFT($G112,10)="Unincepted"),VLOOKUP(" ULO",_312_Table2,MATCH(LEFT($B112,1),_312_Table2_ColumnLookup,0),FALSE),
  IF(AND(VALUE(LEFT($A112,3))=312,LEFT($G112,5)="Total",$B112="G "),VLOOKUP('312'!$F$80,_312_Table2,MATCH('312'!$N$16,_312_Table2_ColumnLookup,0),FALSE),
  IF(AND(VALUE(LEFT($A112,3))=312,LEFT($G112,5)="Total",$B112="O "),VLOOKUP('312'!$F$80,_312_Table2,MATCH('312'!$V$16,_312_Table2_ColumnLookup,0),FALSE),
  IF(AND(VALUE(LEFT($A112,3))=312,LEFT($G112,5)="Total",$B112="Q "),VLOOKUP('312'!$F$80,_312_Table2,MATCH('312'!$X$16,_312_Table2_ColumnLookup,0),FALSE),
  IF(AND(VALUE(LEFT($A112,3))=312,LEFT($G112,5)="Total"),VLOOKUP('312'!$F$80,_312_Table2,MATCH(LEFT($B112,1),_312_Table2_ColumnLookup,0),FALSE),
  IF(AND(VALUE(LEFT($A112,3))=312,LEN($I112)=4,$B112="G"),VLOOKUP($I112,_312_Table2,MATCH('312'!$N$16,_312_Table2_ColumnLookup,0),FALSE),
  IF(AND(VALUE(LEFT($A112,3))=312,LEN($I112)=4,$B112="O"),VLOOKUP($I112,_312_Table2,MATCH('312'!$V$16,_312_Table2_ColumnLookup,0),FALSE),
  IF(AND(VALUE(LEFT($A112,3))=312,LEN($I112)=4,$B112="Q"),VLOOKUP($I112,_312_Table2,MATCH('312'!$X$16,_312_Table2_ColumnLookup,0),FALSE),
  IF(AND(VALUE(LEFT($A112,3))=312,LEN($I112)=4),VLOOKUP($I112,_312_Table2,MATCH(LEFT($B112,1),_312_Table2_ColumnLookup,0),FALSE)
+N("312"),
  IF(VALUE(LEFT($A112,3))=313,VLOOKUP(VALUE(MID($B112,2,1)),_313_Table2,MATCH(MID($B112,1,1),_313_Table2_ColumnLookup,0),FALSE)
+N("313"),
  IF(AND(VALUE(LEFT($A112,3))=314,LEN($B112)=3),VLOOKUP(VALUE(MID($B112,2,2)),_314_Table2,MATCH(MID($B112,1,1),_314_Table2_ColumnLookup,0),FALSE),
  IF(VALUE(LEFT($A112,3))=314,VLOOKUP(VALUE(MID($B112,2,1)),_314_Table2,MATCH(MID($B112,1,1),_314_Table2_ColumnLookup,0),FALSE)
+N("314"),
""))))))))))))))))))))))))</f>
        <v>0</v>
      </c>
      <c r="F112" s="238" t="e">
        <f>IF(AND(VALUE(LEFT($A112,3))=309,LEN($B112)=3),VLOOKUP(VALUE(MID($B112,2,2)),_309_Table3,MATCH(MID($B112,1,1),_309_Table3_ColumnLookup,0),FALSE),
  IF($C112="309 LCR SummaryA",OneYearSCR,IF($C112="309 LCR SummaryB",UltimateSCR,IF(VALUE(LEFT($A112,3))=309,VLOOKUP(VALUE(MID($B112,2,1)),_309_Table3,MATCH(MID($B112,1,1),_309_Table3_ColumnLookup,0),FALSE)
+N("309"),
  IF(VALUE(LEFT($A112,3))=310,VLOOKUP(VALUE(MID($B112,2,1)),_310_Table3,MATCH(MID($B112,1,1),_310_Table3_ColumnLookup,0),FALSE)
+N("310"),
  IF(AND(VALUE(LEFT($A112,3))=311,LEN($I112)=4),VLOOKUP($I112,_311_Table3,MATCH($B112,_311_Table3_ColumnLookup,0),FALSE),
  IF(AND(VALUE(LEFT($A112,3))=311,OR($B112="I2",$B112="J2",$B112="K2",$B112="L2")),VLOOKUP('311'!$G$58,_311_Table3,MATCH(MID($B112,1,1),_311_Table3_ColumnLookup,0),FALSE),
  IF(AND(VALUE(LEFT($A112,3))=311,RIGHT($B112,5)="Total"),VLOOKUP('311'!$G$59,_311_Table3,MATCH(MID($B112,1,1),_311_Table3_ColumnLookup,0),FALSE),
  IF(VALUE(LEFT($A112,3))=311,VLOOKUP(VALUE(MID($B112,2,1)),_311_Table3,MATCH(MID($B112,1,1),_311_Table3_ColumnLookup,0),FALSE)
+N("311"),
  IF(AND(VALUE(LEFT($A112,3))=312,LEFT($G112,10)="Unincepted",$B112="G "),VLOOKUP(" ULO",_312_Table3,MATCH('312'!$N$16,_312_Table3_ColumnLookup,0),FALSE),
  IF(AND(VALUE(LEFT($A112,3))=312,LEFT($G112,10)="Unincepted",$B112="O "),VLOOKUP(" ULO",_312_Table3,MATCH('312'!$V$16,_312_Table3_ColumnLookup,0),FALSE),
  IF(AND(VALUE(LEFT($A112,3))=312,LEFT($G112,10)="Unincepted",$B112="Q "),VLOOKUP(" ULO",_312_Table3,MATCH('312'!$X$16,_312_Table3_ColumnLookup,0),FALSE),
  IF(AND(VALUE(LEFT($A112,3))=312,LEFT($G112,10)="Unincepted"),VLOOKUP(" ULO",_312_Table3,MATCH(LEFT($B112,1),_312_Table3_ColumnLookup,0),FALSE),
  IF(AND(VALUE(LEFT($A112,3))=312,LEFT($G112,5)="Total",$B112="G "),VLOOKUP('312'!$F$80,_312_Table3,MATCH('312'!$N$16,_312_Table3_ColumnLookup,0),FALSE),
  IF(AND(VALUE(LEFT($A112,3))=312,LEFT($G112,5)="Total",$B112="O "),VLOOKUP('312'!$F$80,_312_Table3,MATCH('312'!$V$16,_312_Table3_ColumnLookup,0),FALSE),
  IF(AND(VALUE(LEFT($A112,3))=312,LEFT($G112,5)="Total",$B112="Q "),VLOOKUP('312'!$F$80,_312_Table3,MATCH('312'!$X$16,_312_Table3_ColumnLookup,0),FALSE),
  IF(AND(VALUE(LEFT($A112,3))=312,LEFT($G112,5)="Total"),VLOOKUP('312'!$F$80,_312_Table3,MATCH(LEFT($B112,1),_312_Table3_ColumnLookup,0),FALSE),
  IF(AND(VALUE(LEFT($A112,3))=312,LEN($I112)=4,$B112="G"),VLOOKUP($I112,_312_Table3,MATCH('312'!$N$16,_312_Table3_ColumnLookup,0),FALSE),
  IF(AND(VALUE(LEFT($A112,3))=312,LEN($I112)=4,$B112="O"),VLOOKUP($I112,_312_Table3,MATCH('312'!$V$16,_312_Table3_ColumnLookup,0),FALSE),
  IF(AND(VALUE(LEFT($A112,3))=312,LEN($I112)=4,$B112="Q"),VLOOKUP($I112,_312_Table3,MATCH('312'!$X$16,_312_Table3_ColumnLookup,0),FALSE),
  IF(AND(VALUE(LEFT($A112,3))=312,LEN($I112)=4),VLOOKUP($I112,_312_Table3,MATCH(LEFT($B112,1),_312_Table3_ColumnLookup,0),FALSE)
+N("312"),
  IF(VALUE(LEFT($A112,3))=313,VLOOKUP(VALUE(MID($B112,2,1)),_313_Table3,MATCH(MID($B112,1,1),_313_Table3_ColumnLookup,0),FALSE)
+N("313"),
  IF(AND(VALUE(LEFT($A112,3))=314,LEN($B112)=3),VLOOKUP(VALUE(MID($B112,2,2)),_314_Table3,MATCH(MID($B112,1,1),_314_Table3_ColumnLookup,0),FALSE),
  IF(VALUE(LEFT($A112,3))=314,VLOOKUP(VALUE(MID($B112,2,1)),_314_Table3,MATCH(MID($B112,1,1),_314_Table3_ColumnLookup,0),FALSE)
+N("314"),
""))))))))))))))))))))))))</f>
        <v>#NAME?</v>
      </c>
      <c r="G112" t="s">
        <v>1114</v>
      </c>
      <c r="H112" s="321">
        <f>IFERROR(
IF(ISERROR($D112)=FALSE,$D112,IF(ISERROR($E112)=FALSE,$E112,IF(ISERROR($F112)=FALSE,$F112
+N("012 checkboxes"),
IF(
IF(OR(LEFT($A112,9)="Syndicate",LEFT($A112,12)="NewSyndicate"),VLOOKUP($A112,'012'!$J:$ZW,MATCH("Link to button",'012'!$J$1:$ZW$1,0),0)
+N("309 checkbox"),
IF($C112="309 LCR Summary0",VLOOKUP("Notes990",'309'!$P:$ZZ,MATCH("Link to button",'309'!$P$1:$ZZ$1,0),0)
+N("313 checkboxes"),
IF($C112="313 Financial Information0LcmVsScr",IF($C112="309 LCR Summary0",VLOOKUP("LcmVsScr",'309'!$N:$ZZ,MATCH("Link to button",'309'!$N$1:$ZZ$1,0),0),
IF($C112="313 Financial Information0LcrDocAttached",IF($C112="309 LCR Summary0",VLOOKUP("LcrDocAttached",'309'!$N:$ZZ,MATCH("Link to button",'309'!$N$1:$ZZ$1,0),
0)))))))=1,TRUE,FALSE)
))),"")</f>
        <v>0</v>
      </c>
      <c r="I112">
        <v>1997</v>
      </c>
    </row>
    <row r="113" spans="1:9" customFormat="1">
      <c r="A113" s="237" t="str">
        <f>VLOOKUP($G113,CSVLookups!$B:$R,MATCH(A$1,CSVLookups!$B$1:$R$1,0),FALSE)</f>
        <v>311 Claims Distributions</v>
      </c>
      <c r="B113" s="237" t="str">
        <f>VLOOKUP($G113,CSVLookups!$B:$R,MATCH(B$1,CSVLookups!$B$1:$R$1,0),FALSE)</f>
        <v>L</v>
      </c>
      <c r="C113" s="238" t="str">
        <f t="shared" si="2"/>
        <v>311 Claims DistributionsL1997Total Claims</v>
      </c>
      <c r="D113" s="238" t="e">
        <f>IF(AND(VALUE(LEFT($A113,3))=309,LEN($B113)=3),VLOOKUP(VALUE(MID($B113,2,2)),_309_Table1,MATCH(MID($B113,1,1),_309_Table1_ColumnLookup,0),FALSE),
  IF($C113="309 LCR SummaryA",OneYearSCR,IF($C113="309 LCR SummaryB",UltimateSCR,IF(VALUE(LEFT($A113,3))=309,VLOOKUP(VALUE(MID($B113,2,1)),_309_Table1,MATCH(MID($B113,1,1),_309_Table1_ColumnLookup,0),FALSE)
+N("309"),
  IF(VALUE(LEFT($A113,3))=310,VLOOKUP(VALUE(MID($B113,2,1)),_310_Table1,MATCH(MID($B113,1,1),_310_Table1_ColumnLookup,0),FALSE)
+N("310"),
  IF(AND(VALUE(LEFT($A113,3))=311,LEN($I113)=4),VLOOKUP($I113,_311_Table1,MATCH($B113,_311_Table1_ColumnLookup,0),FALSE),
  IF(AND(VALUE(LEFT($A113,3))=311,OR($B113="I2",$B113="J2",$B113="K2",$B113="L2")),VLOOKUP('311'!$G$58,_311_Table1,MATCH(MID($B113,1,1),_311_Table1_ColumnLookup,0),FALSE),
  IF(AND(VALUE(LEFT($A113,3))=311,RIGHT($B113,5)="Total"),VLOOKUP('311'!$G$59,_311_Table1,MATCH(MID($B113,1,1),_311_Table1_ColumnLookup,0),FALSE),
  IF(VALUE(LEFT($A113,3))=311,VLOOKUP(VALUE(MID($B113,2,1)),_311_Table1,MATCH(MID($B113,1,1),_311_Table1_ColumnLookup,0),FALSE)
+N("311"),
  IF(AND(VALUE(LEFT($A113,3))=312,LEFT($G113,10)="Unincepted",$B113="G "),VLOOKUP(" ULO",_312_Table1,MATCH('312'!$N$16,_312_Table1_ColumnLookup,0),FALSE),
  IF(AND(VALUE(LEFT($A113,3))=312,LEFT($G113,10)="Unincepted",$B113="O "),VLOOKUP(" ULO",_312_Table1,MATCH('312'!$V$16,_312_Table1_ColumnLookup,0),FALSE),
  IF(AND(VALUE(LEFT($A113,3))=312,LEFT($G113,10)="Unincepted",$B113="Q "),VLOOKUP(" ULO",_312_Table1,MATCH('312'!$X$16,_312_Table1_ColumnLookup,0),FALSE),
  IF(AND(VALUE(LEFT($A113,3))=312,LEFT($G113,10)="Unincepted"),VLOOKUP(" ULO",_312_Table1,MATCH(LEFT($B113,1),_312_Table1_ColumnLookup,0),FALSE),
  IF(AND(VALUE(LEFT($A113,3))=312,LEFT($G113,5)="Total",$B113="G "),VLOOKUP('312'!$F$80,_312_Table1,MATCH('312'!$N$16,_312_Table1_ColumnLookup,0),FALSE),
  IF(AND(VALUE(LEFT($A113,3))=312,LEFT($G113,5)="Total",$B113="O "),VLOOKUP('312'!$F$80,_312_Table1,MATCH('312'!$V$16,_312_Table1_ColumnLookup,0),FALSE),
  IF(AND(VALUE(LEFT($A113,3))=312,LEFT($G113,5)="Total",$B113="Q "),VLOOKUP('312'!$F$80,_312_Table1,MATCH('312'!$X$16,_312_Table1_ColumnLookup,0),FALSE),
  IF(AND(VALUE(LEFT($A113,3))=312,LEFT($G113,5)="Total"),VLOOKUP('312'!$F$80,_312_Table1,MATCH(LEFT($B113,1),_312_Table1_ColumnLookup,0),FALSE),
  IF(AND(VALUE(LEFT($A113,3))=312,LEN($I113)=4,$B113="G"),VLOOKUP($I113,_312_Table1,MATCH('312'!$N$16,_312_Table1_ColumnLookup,0),FALSE),
  IF(AND(VALUE(LEFT($A113,3))=312,LEN($I113)=4,$B113="O"),VLOOKUP($I113,_312_Table1,MATCH('312'!$V$16,_312_Table1_ColumnLookup,0),FALSE),
  IF(AND(VALUE(LEFT($A113,3))=312,LEN($I113)=4,$B113="Q"),VLOOKUP($I113,_312_Table1,MATCH('312'!$X$16,_312_Table1_ColumnLookup,0),FALSE),
  IF(AND(VALUE(LEFT($A113,3))=312,LEN($I113)=4),VLOOKUP($I113,_312_Table1,MATCH(LEFT($B113,1),_312_Table1_ColumnLookup,0),FALSE)
+N("312"),
  IF(VALUE(LEFT($A113,3))=313,VLOOKUP(VALUE(MID($B113,2,1)),_313_Table1,MATCH(MID($B113,1,1),_313_Table1_ColumnLookup,0),FALSE)
+N("313"),
  IF(AND(VALUE(LEFT($A113,3))=314,LEN($B113)=3),VLOOKUP(VALUE(MID($B113,2,2)),_314_Table1,MATCH(MID($B113,1,1),_314_Table1_ColumnLookup,0),FALSE),
  IF(VALUE(LEFT($A113,3))=314,VLOOKUP(VALUE(MID($B113,2,1)),_314_Table1,MATCH(MID($B113,1,1),_314_Table1_ColumnLookup,0),FALSE)
+N("314"),
""))))))))))))))))))))))))</f>
        <v>#N/A</v>
      </c>
      <c r="E113" s="238">
        <f ca="1">IF(AND(VALUE(LEFT($A113,3))=309,LEN($B113)=3),VLOOKUP(VALUE(MID($B113,2,2)),_309_Table2,MATCH(MID($B113,1,1),_309_Table2_ColumnLookup,0),FALSE),
  IF($C113="309 LCR SummaryA",OneYearSCR,IF($C113="309 LCR SummaryB",UltimateSCR,IF(VALUE(LEFT($A113,3))=309,VLOOKUP(VALUE(MID($B113,2,1)),_309_Table2,MATCH(MID($B113,1,1),_309_Table2_ColumnLookup,0),FALSE)
+N("309"),
  IF(VALUE(LEFT($A113,3))=310,VLOOKUP(VALUE(MID($B113,2,1)),_310_Table2,MATCH(MID($B113,1,1),_310_Table2_ColumnLookup,0),FALSE)
+N("310"),
  IF(AND(VALUE(LEFT($A113,3))=311,LEN($I113)=4),VLOOKUP($I113,_311_Table2,MATCH($B113,_311_Table2_ColumnLookup,0),FALSE),
  IF(AND(VALUE(LEFT($A113,3))=311,OR($B113="I2",$B113="J2",$B113="K2",$B113="L2")),VLOOKUP('311'!$G$58,_311_Table2,MATCH(MID($B113,1,1),_311_Table2_ColumnLookup,0),FALSE),
  IF(AND(VALUE(LEFT($A113,3))=311,RIGHT($B113,5)="Total"),VLOOKUP('311'!$G$59,_311_Table2,MATCH(MID($B113,1,1),_311_Table2_ColumnLookup,0),FALSE),
  IF(VALUE(LEFT($A113,3))=311,VLOOKUP(VALUE(MID($B113,2,1)),_311_Table2,MATCH(MID($B113,1,1),_311_Table2_ColumnLookup,0),FALSE)
+N("311"),
  IF(AND(VALUE(LEFT($A113,3))=312,LEFT($G113,10)="Unincepted",$B113="G "),VLOOKUP(" ULO",_312_Table2,MATCH('312'!$N$16,_312_Table2_ColumnLookup,0),FALSE),
  IF(AND(VALUE(LEFT($A113,3))=312,LEFT($G113,10)="Unincepted",$B113="O "),VLOOKUP(" ULO",_312_Table2,MATCH('312'!$V$16,_312_Table2_ColumnLookup,0),FALSE),
  IF(AND(VALUE(LEFT($A113,3))=312,LEFT($G113,10)="Unincepted",$B113="Q "),VLOOKUP(" ULO",_312_Table2,MATCH('312'!$X$16,_312_Table2_ColumnLookup,0),FALSE),
  IF(AND(VALUE(LEFT($A113,3))=312,LEFT($G113,10)="Unincepted"),VLOOKUP(" ULO",_312_Table2,MATCH(LEFT($B113,1),_312_Table2_ColumnLookup,0),FALSE),
  IF(AND(VALUE(LEFT($A113,3))=312,LEFT($G113,5)="Total",$B113="G "),VLOOKUP('312'!$F$80,_312_Table2,MATCH('312'!$N$16,_312_Table2_ColumnLookup,0),FALSE),
  IF(AND(VALUE(LEFT($A113,3))=312,LEFT($G113,5)="Total",$B113="O "),VLOOKUP('312'!$F$80,_312_Table2,MATCH('312'!$V$16,_312_Table2_ColumnLookup,0),FALSE),
  IF(AND(VALUE(LEFT($A113,3))=312,LEFT($G113,5)="Total",$B113="Q "),VLOOKUP('312'!$F$80,_312_Table2,MATCH('312'!$X$16,_312_Table2_ColumnLookup,0),FALSE),
  IF(AND(VALUE(LEFT($A113,3))=312,LEFT($G113,5)="Total"),VLOOKUP('312'!$F$80,_312_Table2,MATCH(LEFT($B113,1),_312_Table2_ColumnLookup,0),FALSE),
  IF(AND(VALUE(LEFT($A113,3))=312,LEN($I113)=4,$B113="G"),VLOOKUP($I113,_312_Table2,MATCH('312'!$N$16,_312_Table2_ColumnLookup,0),FALSE),
  IF(AND(VALUE(LEFT($A113,3))=312,LEN($I113)=4,$B113="O"),VLOOKUP($I113,_312_Table2,MATCH('312'!$V$16,_312_Table2_ColumnLookup,0),FALSE),
  IF(AND(VALUE(LEFT($A113,3))=312,LEN($I113)=4,$B113="Q"),VLOOKUP($I113,_312_Table2,MATCH('312'!$X$16,_312_Table2_ColumnLookup,0),FALSE),
  IF(AND(VALUE(LEFT($A113,3))=312,LEN($I113)=4),VLOOKUP($I113,_312_Table2,MATCH(LEFT($B113,1),_312_Table2_ColumnLookup,0),FALSE)
+N("312"),
  IF(VALUE(LEFT($A113,3))=313,VLOOKUP(VALUE(MID($B113,2,1)),_313_Table2,MATCH(MID($B113,1,1),_313_Table2_ColumnLookup,0),FALSE)
+N("313"),
  IF(AND(VALUE(LEFT($A113,3))=314,LEN($B113)=3),VLOOKUP(VALUE(MID($B113,2,2)),_314_Table2,MATCH(MID($B113,1,1),_314_Table2_ColumnLookup,0),FALSE),
  IF(VALUE(LEFT($A113,3))=314,VLOOKUP(VALUE(MID($B113,2,1)),_314_Table2,MATCH(MID($B113,1,1),_314_Table2_ColumnLookup,0),FALSE)
+N("314"),
""))))))))))))))))))))))))</f>
        <v>0</v>
      </c>
      <c r="F113" s="238" t="e">
        <f>IF(AND(VALUE(LEFT($A113,3))=309,LEN($B113)=3),VLOOKUP(VALUE(MID($B113,2,2)),_309_Table3,MATCH(MID($B113,1,1),_309_Table3_ColumnLookup,0),FALSE),
  IF($C113="309 LCR SummaryA",OneYearSCR,IF($C113="309 LCR SummaryB",UltimateSCR,IF(VALUE(LEFT($A113,3))=309,VLOOKUP(VALUE(MID($B113,2,1)),_309_Table3,MATCH(MID($B113,1,1),_309_Table3_ColumnLookup,0),FALSE)
+N("309"),
  IF(VALUE(LEFT($A113,3))=310,VLOOKUP(VALUE(MID($B113,2,1)),_310_Table3,MATCH(MID($B113,1,1),_310_Table3_ColumnLookup,0),FALSE)
+N("310"),
  IF(AND(VALUE(LEFT($A113,3))=311,LEN($I113)=4),VLOOKUP($I113,_311_Table3,MATCH($B113,_311_Table3_ColumnLookup,0),FALSE),
  IF(AND(VALUE(LEFT($A113,3))=311,OR($B113="I2",$B113="J2",$B113="K2",$B113="L2")),VLOOKUP('311'!$G$58,_311_Table3,MATCH(MID($B113,1,1),_311_Table3_ColumnLookup,0),FALSE),
  IF(AND(VALUE(LEFT($A113,3))=311,RIGHT($B113,5)="Total"),VLOOKUP('311'!$G$59,_311_Table3,MATCH(MID($B113,1,1),_311_Table3_ColumnLookup,0),FALSE),
  IF(VALUE(LEFT($A113,3))=311,VLOOKUP(VALUE(MID($B113,2,1)),_311_Table3,MATCH(MID($B113,1,1),_311_Table3_ColumnLookup,0),FALSE)
+N("311"),
  IF(AND(VALUE(LEFT($A113,3))=312,LEFT($G113,10)="Unincepted",$B113="G "),VLOOKUP(" ULO",_312_Table3,MATCH('312'!$N$16,_312_Table3_ColumnLookup,0),FALSE),
  IF(AND(VALUE(LEFT($A113,3))=312,LEFT($G113,10)="Unincepted",$B113="O "),VLOOKUP(" ULO",_312_Table3,MATCH('312'!$V$16,_312_Table3_ColumnLookup,0),FALSE),
  IF(AND(VALUE(LEFT($A113,3))=312,LEFT($G113,10)="Unincepted",$B113="Q "),VLOOKUP(" ULO",_312_Table3,MATCH('312'!$X$16,_312_Table3_ColumnLookup,0),FALSE),
  IF(AND(VALUE(LEFT($A113,3))=312,LEFT($G113,10)="Unincepted"),VLOOKUP(" ULO",_312_Table3,MATCH(LEFT($B113,1),_312_Table3_ColumnLookup,0),FALSE),
  IF(AND(VALUE(LEFT($A113,3))=312,LEFT($G113,5)="Total",$B113="G "),VLOOKUP('312'!$F$80,_312_Table3,MATCH('312'!$N$16,_312_Table3_ColumnLookup,0),FALSE),
  IF(AND(VALUE(LEFT($A113,3))=312,LEFT($G113,5)="Total",$B113="O "),VLOOKUP('312'!$F$80,_312_Table3,MATCH('312'!$V$16,_312_Table3_ColumnLookup,0),FALSE),
  IF(AND(VALUE(LEFT($A113,3))=312,LEFT($G113,5)="Total",$B113="Q "),VLOOKUP('312'!$F$80,_312_Table3,MATCH('312'!$X$16,_312_Table3_ColumnLookup,0),FALSE),
  IF(AND(VALUE(LEFT($A113,3))=312,LEFT($G113,5)="Total"),VLOOKUP('312'!$F$80,_312_Table3,MATCH(LEFT($B113,1),_312_Table3_ColumnLookup,0),FALSE),
  IF(AND(VALUE(LEFT($A113,3))=312,LEN($I113)=4,$B113="G"),VLOOKUP($I113,_312_Table3,MATCH('312'!$N$16,_312_Table3_ColumnLookup,0),FALSE),
  IF(AND(VALUE(LEFT($A113,3))=312,LEN($I113)=4,$B113="O"),VLOOKUP($I113,_312_Table3,MATCH('312'!$V$16,_312_Table3_ColumnLookup,0),FALSE),
  IF(AND(VALUE(LEFT($A113,3))=312,LEN($I113)=4,$B113="Q"),VLOOKUP($I113,_312_Table3,MATCH('312'!$X$16,_312_Table3_ColumnLookup,0),FALSE),
  IF(AND(VALUE(LEFT($A113,3))=312,LEN($I113)=4),VLOOKUP($I113,_312_Table3,MATCH(LEFT($B113,1),_312_Table3_ColumnLookup,0),FALSE)
+N("312"),
  IF(VALUE(LEFT($A113,3))=313,VLOOKUP(VALUE(MID($B113,2,1)),_313_Table3,MATCH(MID($B113,1,1),_313_Table3_ColumnLookup,0),FALSE)
+N("313"),
  IF(AND(VALUE(LEFT($A113,3))=314,LEN($B113)=3),VLOOKUP(VALUE(MID($B113,2,2)),_314_Table3,MATCH(MID($B113,1,1),_314_Table3_ColumnLookup,0),FALSE),
  IF(VALUE(LEFT($A113,3))=314,VLOOKUP(VALUE(MID($B113,2,1)),_314_Table3,MATCH(MID($B113,1,1),_314_Table3_ColumnLookup,0),FALSE)
+N("314"),
""))))))))))))))))))))))))</f>
        <v>#NAME?</v>
      </c>
      <c r="G113" t="s">
        <v>1117</v>
      </c>
      <c r="H113" s="321">
        <f ca="1">IFERROR(
IF(ISERROR($D113)=FALSE,$D113,IF(ISERROR($E113)=FALSE,$E113,IF(ISERROR($F113)=FALSE,$F113
+N("012 checkboxes"),
IF(
IF(OR(LEFT($A113,9)="Syndicate",LEFT($A113,12)="NewSyndicate"),VLOOKUP($A113,'012'!$J:$ZW,MATCH("Link to button",'012'!$J$1:$ZW$1,0),0)
+N("309 checkbox"),
IF($C113="309 LCR Summary0",VLOOKUP("Notes990",'309'!$P:$ZZ,MATCH("Link to button",'309'!$P$1:$ZZ$1,0),0)
+N("313 checkboxes"),
IF($C113="313 Financial Information0LcmVsScr",IF($C113="309 LCR Summary0",VLOOKUP("LcmVsScr",'309'!$N:$ZZ,MATCH("Link to button",'309'!$N$1:$ZZ$1,0),0),
IF($C113="313 Financial Information0LcrDocAttached",IF($C113="309 LCR Summary0",VLOOKUP("LcrDocAttached",'309'!$N:$ZZ,MATCH("Link to button",'309'!$N$1:$ZZ$1,0),
0)))))))=1,TRUE,FALSE)
))),"")</f>
        <v>0</v>
      </c>
      <c r="I113">
        <v>1997</v>
      </c>
    </row>
    <row r="114" spans="1:9" customFormat="1">
      <c r="A114" s="237" t="str">
        <f>VLOOKUP($G114,CSVLookups!$B:$R,MATCH(A$1,CSVLookups!$B$1:$R$1,0),FALSE)</f>
        <v>311 Claims Distributions</v>
      </c>
      <c r="B114" s="237" t="str">
        <f>VLOOKUP($G114,CSVLookups!$B:$R,MATCH(B$1,CSVLookups!$B$1:$R$1,0),FALSE)</f>
        <v>I</v>
      </c>
      <c r="C114" s="238" t="str">
        <f t="shared" si="2"/>
        <v>311 Claims DistributionsI1998Net Insurance Claims brought forward</v>
      </c>
      <c r="D114" s="238" t="e">
        <f>IF(AND(VALUE(LEFT($A114,3))=309,LEN($B114)=3),VLOOKUP(VALUE(MID($B114,2,2)),_309_Table1,MATCH(MID($B114,1,1),_309_Table1_ColumnLookup,0),FALSE),
  IF($C114="309 LCR SummaryA",OneYearSCR,IF($C114="309 LCR SummaryB",UltimateSCR,IF(VALUE(LEFT($A114,3))=309,VLOOKUP(VALUE(MID($B114,2,1)),_309_Table1,MATCH(MID($B114,1,1),_309_Table1_ColumnLookup,0),FALSE)
+N("309"),
  IF(VALUE(LEFT($A114,3))=310,VLOOKUP(VALUE(MID($B114,2,1)),_310_Table1,MATCH(MID($B114,1,1),_310_Table1_ColumnLookup,0),FALSE)
+N("310"),
  IF(AND(VALUE(LEFT($A114,3))=311,LEN($I114)=4),VLOOKUP($I114,_311_Table1,MATCH($B114,_311_Table1_ColumnLookup,0),FALSE),
  IF(AND(VALUE(LEFT($A114,3))=311,OR($B114="I2",$B114="J2",$B114="K2",$B114="L2")),VLOOKUP('311'!$G$58,_311_Table1,MATCH(MID($B114,1,1),_311_Table1_ColumnLookup,0),FALSE),
  IF(AND(VALUE(LEFT($A114,3))=311,RIGHT($B114,5)="Total"),VLOOKUP('311'!$G$59,_311_Table1,MATCH(MID($B114,1,1),_311_Table1_ColumnLookup,0),FALSE),
  IF(VALUE(LEFT($A114,3))=311,VLOOKUP(VALUE(MID($B114,2,1)),_311_Table1,MATCH(MID($B114,1,1),_311_Table1_ColumnLookup,0),FALSE)
+N("311"),
  IF(AND(VALUE(LEFT($A114,3))=312,LEFT($G114,10)="Unincepted",$B114="G "),VLOOKUP(" ULO",_312_Table1,MATCH('312'!$N$16,_312_Table1_ColumnLookup,0),FALSE),
  IF(AND(VALUE(LEFT($A114,3))=312,LEFT($G114,10)="Unincepted",$B114="O "),VLOOKUP(" ULO",_312_Table1,MATCH('312'!$V$16,_312_Table1_ColumnLookup,0),FALSE),
  IF(AND(VALUE(LEFT($A114,3))=312,LEFT($G114,10)="Unincepted",$B114="Q "),VLOOKUP(" ULO",_312_Table1,MATCH('312'!$X$16,_312_Table1_ColumnLookup,0),FALSE),
  IF(AND(VALUE(LEFT($A114,3))=312,LEFT($G114,10)="Unincepted"),VLOOKUP(" ULO",_312_Table1,MATCH(LEFT($B114,1),_312_Table1_ColumnLookup,0),FALSE),
  IF(AND(VALUE(LEFT($A114,3))=312,LEFT($G114,5)="Total",$B114="G "),VLOOKUP('312'!$F$80,_312_Table1,MATCH('312'!$N$16,_312_Table1_ColumnLookup,0),FALSE),
  IF(AND(VALUE(LEFT($A114,3))=312,LEFT($G114,5)="Total",$B114="O "),VLOOKUP('312'!$F$80,_312_Table1,MATCH('312'!$V$16,_312_Table1_ColumnLookup,0),FALSE),
  IF(AND(VALUE(LEFT($A114,3))=312,LEFT($G114,5)="Total",$B114="Q "),VLOOKUP('312'!$F$80,_312_Table1,MATCH('312'!$X$16,_312_Table1_ColumnLookup,0),FALSE),
  IF(AND(VALUE(LEFT($A114,3))=312,LEFT($G114,5)="Total"),VLOOKUP('312'!$F$80,_312_Table1,MATCH(LEFT($B114,1),_312_Table1_ColumnLookup,0),FALSE),
  IF(AND(VALUE(LEFT($A114,3))=312,LEN($I114)=4,$B114="G"),VLOOKUP($I114,_312_Table1,MATCH('312'!$N$16,_312_Table1_ColumnLookup,0),FALSE),
  IF(AND(VALUE(LEFT($A114,3))=312,LEN($I114)=4,$B114="O"),VLOOKUP($I114,_312_Table1,MATCH('312'!$V$16,_312_Table1_ColumnLookup,0),FALSE),
  IF(AND(VALUE(LEFT($A114,3))=312,LEN($I114)=4,$B114="Q"),VLOOKUP($I114,_312_Table1,MATCH('312'!$X$16,_312_Table1_ColumnLookup,0),FALSE),
  IF(AND(VALUE(LEFT($A114,3))=312,LEN($I114)=4),VLOOKUP($I114,_312_Table1,MATCH(LEFT($B114,1),_312_Table1_ColumnLookup,0),FALSE)
+N("312"),
  IF(VALUE(LEFT($A114,3))=313,VLOOKUP(VALUE(MID($B114,2,1)),_313_Table1,MATCH(MID($B114,1,1),_313_Table1_ColumnLookup,0),FALSE)
+N("313"),
  IF(AND(VALUE(LEFT($A114,3))=314,LEN($B114)=3),VLOOKUP(VALUE(MID($B114,2,2)),_314_Table1,MATCH(MID($B114,1,1),_314_Table1_ColumnLookup,0),FALSE),
  IF(VALUE(LEFT($A114,3))=314,VLOOKUP(VALUE(MID($B114,2,1)),_314_Table1,MATCH(MID($B114,1,1),_314_Table1_ColumnLookup,0),FALSE)
+N("314"),
""))))))))))))))))))))))))</f>
        <v>#N/A</v>
      </c>
      <c r="E114" s="238">
        <f ca="1">IF(AND(VALUE(LEFT($A114,3))=309,LEN($B114)=3),VLOOKUP(VALUE(MID($B114,2,2)),_309_Table2,MATCH(MID($B114,1,1),_309_Table2_ColumnLookup,0),FALSE),
  IF($C114="309 LCR SummaryA",OneYearSCR,IF($C114="309 LCR SummaryB",UltimateSCR,IF(VALUE(LEFT($A114,3))=309,VLOOKUP(VALUE(MID($B114,2,1)),_309_Table2,MATCH(MID($B114,1,1),_309_Table2_ColumnLookup,0),FALSE)
+N("309"),
  IF(VALUE(LEFT($A114,3))=310,VLOOKUP(VALUE(MID($B114,2,1)),_310_Table2,MATCH(MID($B114,1,1),_310_Table2_ColumnLookup,0),FALSE)
+N("310"),
  IF(AND(VALUE(LEFT($A114,3))=311,LEN($I114)=4),VLOOKUP($I114,_311_Table2,MATCH($B114,_311_Table2_ColumnLookup,0),FALSE),
  IF(AND(VALUE(LEFT($A114,3))=311,OR($B114="I2",$B114="J2",$B114="K2",$B114="L2")),VLOOKUP('311'!$G$58,_311_Table2,MATCH(MID($B114,1,1),_311_Table2_ColumnLookup,0),FALSE),
  IF(AND(VALUE(LEFT($A114,3))=311,RIGHT($B114,5)="Total"),VLOOKUP('311'!$G$59,_311_Table2,MATCH(MID($B114,1,1),_311_Table2_ColumnLookup,0),FALSE),
  IF(VALUE(LEFT($A114,3))=311,VLOOKUP(VALUE(MID($B114,2,1)),_311_Table2,MATCH(MID($B114,1,1),_311_Table2_ColumnLookup,0),FALSE)
+N("311"),
  IF(AND(VALUE(LEFT($A114,3))=312,LEFT($G114,10)="Unincepted",$B114="G "),VLOOKUP(" ULO",_312_Table2,MATCH('312'!$N$16,_312_Table2_ColumnLookup,0),FALSE),
  IF(AND(VALUE(LEFT($A114,3))=312,LEFT($G114,10)="Unincepted",$B114="O "),VLOOKUP(" ULO",_312_Table2,MATCH('312'!$V$16,_312_Table2_ColumnLookup,0),FALSE),
  IF(AND(VALUE(LEFT($A114,3))=312,LEFT($G114,10)="Unincepted",$B114="Q "),VLOOKUP(" ULO",_312_Table2,MATCH('312'!$X$16,_312_Table2_ColumnLookup,0),FALSE),
  IF(AND(VALUE(LEFT($A114,3))=312,LEFT($G114,10)="Unincepted"),VLOOKUP(" ULO",_312_Table2,MATCH(LEFT($B114,1),_312_Table2_ColumnLookup,0),FALSE),
  IF(AND(VALUE(LEFT($A114,3))=312,LEFT($G114,5)="Total",$B114="G "),VLOOKUP('312'!$F$80,_312_Table2,MATCH('312'!$N$16,_312_Table2_ColumnLookup,0),FALSE),
  IF(AND(VALUE(LEFT($A114,3))=312,LEFT($G114,5)="Total",$B114="O "),VLOOKUP('312'!$F$80,_312_Table2,MATCH('312'!$V$16,_312_Table2_ColumnLookup,0),FALSE),
  IF(AND(VALUE(LEFT($A114,3))=312,LEFT($G114,5)="Total",$B114="Q "),VLOOKUP('312'!$F$80,_312_Table2,MATCH('312'!$X$16,_312_Table2_ColumnLookup,0),FALSE),
  IF(AND(VALUE(LEFT($A114,3))=312,LEFT($G114,5)="Total"),VLOOKUP('312'!$F$80,_312_Table2,MATCH(LEFT($B114,1),_312_Table2_ColumnLookup,0),FALSE),
  IF(AND(VALUE(LEFT($A114,3))=312,LEN($I114)=4,$B114="G"),VLOOKUP($I114,_312_Table2,MATCH('312'!$N$16,_312_Table2_ColumnLookup,0),FALSE),
  IF(AND(VALUE(LEFT($A114,3))=312,LEN($I114)=4,$B114="O"),VLOOKUP($I114,_312_Table2,MATCH('312'!$V$16,_312_Table2_ColumnLookup,0),FALSE),
  IF(AND(VALUE(LEFT($A114,3))=312,LEN($I114)=4,$B114="Q"),VLOOKUP($I114,_312_Table2,MATCH('312'!$X$16,_312_Table2_ColumnLookup,0),FALSE),
  IF(AND(VALUE(LEFT($A114,3))=312,LEN($I114)=4),VLOOKUP($I114,_312_Table2,MATCH(LEFT($B114,1),_312_Table2_ColumnLookup,0),FALSE)
+N("312"),
  IF(VALUE(LEFT($A114,3))=313,VLOOKUP(VALUE(MID($B114,2,1)),_313_Table2,MATCH(MID($B114,1,1),_313_Table2_ColumnLookup,0),FALSE)
+N("313"),
  IF(AND(VALUE(LEFT($A114,3))=314,LEN($B114)=3),VLOOKUP(VALUE(MID($B114,2,2)),_314_Table2,MATCH(MID($B114,1,1),_314_Table2_ColumnLookup,0),FALSE),
  IF(VALUE(LEFT($A114,3))=314,VLOOKUP(VALUE(MID($B114,2,1)),_314_Table2,MATCH(MID($B114,1,1),_314_Table2_ColumnLookup,0),FALSE)
+N("314"),
""))))))))))))))))))))))))</f>
        <v>0</v>
      </c>
      <c r="F114" s="238" t="e">
        <f>IF(AND(VALUE(LEFT($A114,3))=309,LEN($B114)=3),VLOOKUP(VALUE(MID($B114,2,2)),_309_Table3,MATCH(MID($B114,1,1),_309_Table3_ColumnLookup,0),FALSE),
  IF($C114="309 LCR SummaryA",OneYearSCR,IF($C114="309 LCR SummaryB",UltimateSCR,IF(VALUE(LEFT($A114,3))=309,VLOOKUP(VALUE(MID($B114,2,1)),_309_Table3,MATCH(MID($B114,1,1),_309_Table3_ColumnLookup,0),FALSE)
+N("309"),
  IF(VALUE(LEFT($A114,3))=310,VLOOKUP(VALUE(MID($B114,2,1)),_310_Table3,MATCH(MID($B114,1,1),_310_Table3_ColumnLookup,0),FALSE)
+N("310"),
  IF(AND(VALUE(LEFT($A114,3))=311,LEN($I114)=4),VLOOKUP($I114,_311_Table3,MATCH($B114,_311_Table3_ColumnLookup,0),FALSE),
  IF(AND(VALUE(LEFT($A114,3))=311,OR($B114="I2",$B114="J2",$B114="K2",$B114="L2")),VLOOKUP('311'!$G$58,_311_Table3,MATCH(MID($B114,1,1),_311_Table3_ColumnLookup,0),FALSE),
  IF(AND(VALUE(LEFT($A114,3))=311,RIGHT($B114,5)="Total"),VLOOKUP('311'!$G$59,_311_Table3,MATCH(MID($B114,1,1),_311_Table3_ColumnLookup,0),FALSE),
  IF(VALUE(LEFT($A114,3))=311,VLOOKUP(VALUE(MID($B114,2,1)),_311_Table3,MATCH(MID($B114,1,1),_311_Table3_ColumnLookup,0),FALSE)
+N("311"),
  IF(AND(VALUE(LEFT($A114,3))=312,LEFT($G114,10)="Unincepted",$B114="G "),VLOOKUP(" ULO",_312_Table3,MATCH('312'!$N$16,_312_Table3_ColumnLookup,0),FALSE),
  IF(AND(VALUE(LEFT($A114,3))=312,LEFT($G114,10)="Unincepted",$B114="O "),VLOOKUP(" ULO",_312_Table3,MATCH('312'!$V$16,_312_Table3_ColumnLookup,0),FALSE),
  IF(AND(VALUE(LEFT($A114,3))=312,LEFT($G114,10)="Unincepted",$B114="Q "),VLOOKUP(" ULO",_312_Table3,MATCH('312'!$X$16,_312_Table3_ColumnLookup,0),FALSE),
  IF(AND(VALUE(LEFT($A114,3))=312,LEFT($G114,10)="Unincepted"),VLOOKUP(" ULO",_312_Table3,MATCH(LEFT($B114,1),_312_Table3_ColumnLookup,0),FALSE),
  IF(AND(VALUE(LEFT($A114,3))=312,LEFT($G114,5)="Total",$B114="G "),VLOOKUP('312'!$F$80,_312_Table3,MATCH('312'!$N$16,_312_Table3_ColumnLookup,0),FALSE),
  IF(AND(VALUE(LEFT($A114,3))=312,LEFT($G114,5)="Total",$B114="O "),VLOOKUP('312'!$F$80,_312_Table3,MATCH('312'!$V$16,_312_Table3_ColumnLookup,0),FALSE),
  IF(AND(VALUE(LEFT($A114,3))=312,LEFT($G114,5)="Total",$B114="Q "),VLOOKUP('312'!$F$80,_312_Table3,MATCH('312'!$X$16,_312_Table3_ColumnLookup,0),FALSE),
  IF(AND(VALUE(LEFT($A114,3))=312,LEFT($G114,5)="Total"),VLOOKUP('312'!$F$80,_312_Table3,MATCH(LEFT($B114,1),_312_Table3_ColumnLookup,0),FALSE),
  IF(AND(VALUE(LEFT($A114,3))=312,LEN($I114)=4,$B114="G"),VLOOKUP($I114,_312_Table3,MATCH('312'!$N$16,_312_Table3_ColumnLookup,0),FALSE),
  IF(AND(VALUE(LEFT($A114,3))=312,LEN($I114)=4,$B114="O"),VLOOKUP($I114,_312_Table3,MATCH('312'!$V$16,_312_Table3_ColumnLookup,0),FALSE),
  IF(AND(VALUE(LEFT($A114,3))=312,LEN($I114)=4,$B114="Q"),VLOOKUP($I114,_312_Table3,MATCH('312'!$X$16,_312_Table3_ColumnLookup,0),FALSE),
  IF(AND(VALUE(LEFT($A114,3))=312,LEN($I114)=4),VLOOKUP($I114,_312_Table3,MATCH(LEFT($B114,1),_312_Table3_ColumnLookup,0),FALSE)
+N("312"),
  IF(VALUE(LEFT($A114,3))=313,VLOOKUP(VALUE(MID($B114,2,1)),_313_Table3,MATCH(MID($B114,1,1),_313_Table3_ColumnLookup,0),FALSE)
+N("313"),
  IF(AND(VALUE(LEFT($A114,3))=314,LEN($B114)=3),VLOOKUP(VALUE(MID($B114,2,2)),_314_Table3,MATCH(MID($B114,1,1),_314_Table3_ColumnLookup,0),FALSE),
  IF(VALUE(LEFT($A114,3))=314,VLOOKUP(VALUE(MID($B114,2,1)),_314_Table3,MATCH(MID($B114,1,1),_314_Table3_ColumnLookup,0),FALSE)
+N("314"),
""))))))))))))))))))))))))</f>
        <v>#NAME?</v>
      </c>
      <c r="G114" t="s">
        <v>1110</v>
      </c>
      <c r="H114" s="321">
        <f ca="1">IFERROR(
IF(ISERROR($D114)=FALSE,$D114,IF(ISERROR($E114)=FALSE,$E114,IF(ISERROR($F114)=FALSE,$F114
+N("012 checkboxes"),
IF(
IF(OR(LEFT($A114,9)="Syndicate",LEFT($A114,12)="NewSyndicate"),VLOOKUP($A114,'012'!$J:$ZW,MATCH("Link to button",'012'!$J$1:$ZW$1,0),0)
+N("309 checkbox"),
IF($C114="309 LCR Summary0",VLOOKUP("Notes990",'309'!$P:$ZZ,MATCH("Link to button",'309'!$P$1:$ZZ$1,0),0)
+N("313 checkboxes"),
IF($C114="313 Financial Information0LcmVsScr",IF($C114="309 LCR Summary0",VLOOKUP("LcmVsScr",'309'!$N:$ZZ,MATCH("Link to button",'309'!$N$1:$ZZ$1,0),0),
IF($C114="313 Financial Information0LcrDocAttached",IF($C114="309 LCR Summary0",VLOOKUP("LcrDocAttached",'309'!$N:$ZZ,MATCH("Link to button",'309'!$N$1:$ZZ$1,0),
0)))))))=1,TRUE,FALSE)
))),"")</f>
        <v>0</v>
      </c>
      <c r="I114">
        <v>1998</v>
      </c>
    </row>
    <row r="115" spans="1:9" customFormat="1">
      <c r="A115" s="237" t="str">
        <f>VLOOKUP($G115,CSVLookups!$B:$R,MATCH(A$1,CSVLookups!$B$1:$R$1,0),FALSE)</f>
        <v>311 Claims Distributions</v>
      </c>
      <c r="B115" s="237" t="str">
        <f>VLOOKUP($G115,CSVLookups!$B:$R,MATCH(B$1,CSVLookups!$B$1:$R$1,0),FALSE)</f>
        <v>J</v>
      </c>
      <c r="C115" s="238" t="str">
        <f t="shared" si="2"/>
        <v>311 Claims DistributionsJ1998Adjustments</v>
      </c>
      <c r="D115" s="238" t="e">
        <f>IF(AND(VALUE(LEFT($A115,3))=309,LEN($B115)=3),VLOOKUP(VALUE(MID($B115,2,2)),_309_Table1,MATCH(MID($B115,1,1),_309_Table1_ColumnLookup,0),FALSE),
  IF($C115="309 LCR SummaryA",OneYearSCR,IF($C115="309 LCR SummaryB",UltimateSCR,IF(VALUE(LEFT($A115,3))=309,VLOOKUP(VALUE(MID($B115,2,1)),_309_Table1,MATCH(MID($B115,1,1),_309_Table1_ColumnLookup,0),FALSE)
+N("309"),
  IF(VALUE(LEFT($A115,3))=310,VLOOKUP(VALUE(MID($B115,2,1)),_310_Table1,MATCH(MID($B115,1,1),_310_Table1_ColumnLookup,0),FALSE)
+N("310"),
  IF(AND(VALUE(LEFT($A115,3))=311,LEN($I115)=4),VLOOKUP($I115,_311_Table1,MATCH($B115,_311_Table1_ColumnLookup,0),FALSE),
  IF(AND(VALUE(LEFT($A115,3))=311,OR($B115="I2",$B115="J2",$B115="K2",$B115="L2")),VLOOKUP('311'!$G$58,_311_Table1,MATCH(MID($B115,1,1),_311_Table1_ColumnLookup,0),FALSE),
  IF(AND(VALUE(LEFT($A115,3))=311,RIGHT($B115,5)="Total"),VLOOKUP('311'!$G$59,_311_Table1,MATCH(MID($B115,1,1),_311_Table1_ColumnLookup,0),FALSE),
  IF(VALUE(LEFT($A115,3))=311,VLOOKUP(VALUE(MID($B115,2,1)),_311_Table1,MATCH(MID($B115,1,1),_311_Table1_ColumnLookup,0),FALSE)
+N("311"),
  IF(AND(VALUE(LEFT($A115,3))=312,LEFT($G115,10)="Unincepted",$B115="G "),VLOOKUP(" ULO",_312_Table1,MATCH('312'!$N$16,_312_Table1_ColumnLookup,0),FALSE),
  IF(AND(VALUE(LEFT($A115,3))=312,LEFT($G115,10)="Unincepted",$B115="O "),VLOOKUP(" ULO",_312_Table1,MATCH('312'!$V$16,_312_Table1_ColumnLookup,0),FALSE),
  IF(AND(VALUE(LEFT($A115,3))=312,LEFT($G115,10)="Unincepted",$B115="Q "),VLOOKUP(" ULO",_312_Table1,MATCH('312'!$X$16,_312_Table1_ColumnLookup,0),FALSE),
  IF(AND(VALUE(LEFT($A115,3))=312,LEFT($G115,10)="Unincepted"),VLOOKUP(" ULO",_312_Table1,MATCH(LEFT($B115,1),_312_Table1_ColumnLookup,0),FALSE),
  IF(AND(VALUE(LEFT($A115,3))=312,LEFT($G115,5)="Total",$B115="G "),VLOOKUP('312'!$F$80,_312_Table1,MATCH('312'!$N$16,_312_Table1_ColumnLookup,0),FALSE),
  IF(AND(VALUE(LEFT($A115,3))=312,LEFT($G115,5)="Total",$B115="O "),VLOOKUP('312'!$F$80,_312_Table1,MATCH('312'!$V$16,_312_Table1_ColumnLookup,0),FALSE),
  IF(AND(VALUE(LEFT($A115,3))=312,LEFT($G115,5)="Total",$B115="Q "),VLOOKUP('312'!$F$80,_312_Table1,MATCH('312'!$X$16,_312_Table1_ColumnLookup,0),FALSE),
  IF(AND(VALUE(LEFT($A115,3))=312,LEFT($G115,5)="Total"),VLOOKUP('312'!$F$80,_312_Table1,MATCH(LEFT($B115,1),_312_Table1_ColumnLookup,0),FALSE),
  IF(AND(VALUE(LEFT($A115,3))=312,LEN($I115)=4,$B115="G"),VLOOKUP($I115,_312_Table1,MATCH('312'!$N$16,_312_Table1_ColumnLookup,0),FALSE),
  IF(AND(VALUE(LEFT($A115,3))=312,LEN($I115)=4,$B115="O"),VLOOKUP($I115,_312_Table1,MATCH('312'!$V$16,_312_Table1_ColumnLookup,0),FALSE),
  IF(AND(VALUE(LEFT($A115,3))=312,LEN($I115)=4,$B115="Q"),VLOOKUP($I115,_312_Table1,MATCH('312'!$X$16,_312_Table1_ColumnLookup,0),FALSE),
  IF(AND(VALUE(LEFT($A115,3))=312,LEN($I115)=4),VLOOKUP($I115,_312_Table1,MATCH(LEFT($B115,1),_312_Table1_ColumnLookup,0),FALSE)
+N("312"),
  IF(VALUE(LEFT($A115,3))=313,VLOOKUP(VALUE(MID($B115,2,1)),_313_Table1,MATCH(MID($B115,1,1),_313_Table1_ColumnLookup,0),FALSE)
+N("313"),
  IF(AND(VALUE(LEFT($A115,3))=314,LEN($B115)=3),VLOOKUP(VALUE(MID($B115,2,2)),_314_Table1,MATCH(MID($B115,1,1),_314_Table1_ColumnLookup,0),FALSE),
  IF(VALUE(LEFT($A115,3))=314,VLOOKUP(VALUE(MID($B115,2,1)),_314_Table1,MATCH(MID($B115,1,1),_314_Table1_ColumnLookup,0),FALSE)
+N("314"),
""))))))))))))))))))))))))</f>
        <v>#N/A</v>
      </c>
      <c r="E115" s="238">
        <f>IF(AND(VALUE(LEFT($A115,3))=309,LEN($B115)=3),VLOOKUP(VALUE(MID($B115,2,2)),_309_Table2,MATCH(MID($B115,1,1),_309_Table2_ColumnLookup,0),FALSE),
  IF($C115="309 LCR SummaryA",OneYearSCR,IF($C115="309 LCR SummaryB",UltimateSCR,IF(VALUE(LEFT($A115,3))=309,VLOOKUP(VALUE(MID($B115,2,1)),_309_Table2,MATCH(MID($B115,1,1),_309_Table2_ColumnLookup,0),FALSE)
+N("309"),
  IF(VALUE(LEFT($A115,3))=310,VLOOKUP(VALUE(MID($B115,2,1)),_310_Table2,MATCH(MID($B115,1,1),_310_Table2_ColumnLookup,0),FALSE)
+N("310"),
  IF(AND(VALUE(LEFT($A115,3))=311,LEN($I115)=4),VLOOKUP($I115,_311_Table2,MATCH($B115,_311_Table2_ColumnLookup,0),FALSE),
  IF(AND(VALUE(LEFT($A115,3))=311,OR($B115="I2",$B115="J2",$B115="K2",$B115="L2")),VLOOKUP('311'!$G$58,_311_Table2,MATCH(MID($B115,1,1),_311_Table2_ColumnLookup,0),FALSE),
  IF(AND(VALUE(LEFT($A115,3))=311,RIGHT($B115,5)="Total"),VLOOKUP('311'!$G$59,_311_Table2,MATCH(MID($B115,1,1),_311_Table2_ColumnLookup,0),FALSE),
  IF(VALUE(LEFT($A115,3))=311,VLOOKUP(VALUE(MID($B115,2,1)),_311_Table2,MATCH(MID($B115,1,1),_311_Table2_ColumnLookup,0),FALSE)
+N("311"),
  IF(AND(VALUE(LEFT($A115,3))=312,LEFT($G115,10)="Unincepted",$B115="G "),VLOOKUP(" ULO",_312_Table2,MATCH('312'!$N$16,_312_Table2_ColumnLookup,0),FALSE),
  IF(AND(VALUE(LEFT($A115,3))=312,LEFT($G115,10)="Unincepted",$B115="O "),VLOOKUP(" ULO",_312_Table2,MATCH('312'!$V$16,_312_Table2_ColumnLookup,0),FALSE),
  IF(AND(VALUE(LEFT($A115,3))=312,LEFT($G115,10)="Unincepted",$B115="Q "),VLOOKUP(" ULO",_312_Table2,MATCH('312'!$X$16,_312_Table2_ColumnLookup,0),FALSE),
  IF(AND(VALUE(LEFT($A115,3))=312,LEFT($G115,10)="Unincepted"),VLOOKUP(" ULO",_312_Table2,MATCH(LEFT($B115,1),_312_Table2_ColumnLookup,0),FALSE),
  IF(AND(VALUE(LEFT($A115,3))=312,LEFT($G115,5)="Total",$B115="G "),VLOOKUP('312'!$F$80,_312_Table2,MATCH('312'!$N$16,_312_Table2_ColumnLookup,0),FALSE),
  IF(AND(VALUE(LEFT($A115,3))=312,LEFT($G115,5)="Total",$B115="O "),VLOOKUP('312'!$F$80,_312_Table2,MATCH('312'!$V$16,_312_Table2_ColumnLookup,0),FALSE),
  IF(AND(VALUE(LEFT($A115,3))=312,LEFT($G115,5)="Total",$B115="Q "),VLOOKUP('312'!$F$80,_312_Table2,MATCH('312'!$X$16,_312_Table2_ColumnLookup,0),FALSE),
  IF(AND(VALUE(LEFT($A115,3))=312,LEFT($G115,5)="Total"),VLOOKUP('312'!$F$80,_312_Table2,MATCH(LEFT($B115,1),_312_Table2_ColumnLookup,0),FALSE),
  IF(AND(VALUE(LEFT($A115,3))=312,LEN($I115)=4,$B115="G"),VLOOKUP($I115,_312_Table2,MATCH('312'!$N$16,_312_Table2_ColumnLookup,0),FALSE),
  IF(AND(VALUE(LEFT($A115,3))=312,LEN($I115)=4,$B115="O"),VLOOKUP($I115,_312_Table2,MATCH('312'!$V$16,_312_Table2_ColumnLookup,0),FALSE),
  IF(AND(VALUE(LEFT($A115,3))=312,LEN($I115)=4,$B115="Q"),VLOOKUP($I115,_312_Table2,MATCH('312'!$X$16,_312_Table2_ColumnLookup,0),FALSE),
  IF(AND(VALUE(LEFT($A115,3))=312,LEN($I115)=4),VLOOKUP($I115,_312_Table2,MATCH(LEFT($B115,1),_312_Table2_ColumnLookup,0),FALSE)
+N("312"),
  IF(VALUE(LEFT($A115,3))=313,VLOOKUP(VALUE(MID($B115,2,1)),_313_Table2,MATCH(MID($B115,1,1),_313_Table2_ColumnLookup,0),FALSE)
+N("313"),
  IF(AND(VALUE(LEFT($A115,3))=314,LEN($B115)=3),VLOOKUP(VALUE(MID($B115,2,2)),_314_Table2,MATCH(MID($B115,1,1),_314_Table2_ColumnLookup,0),FALSE),
  IF(VALUE(LEFT($A115,3))=314,VLOOKUP(VALUE(MID($B115,2,1)),_314_Table2,MATCH(MID($B115,1,1),_314_Table2_ColumnLookup,0),FALSE)
+N("314"),
""))))))))))))))))))))))))</f>
        <v>0</v>
      </c>
      <c r="F115" s="238" t="e">
        <f>IF(AND(VALUE(LEFT($A115,3))=309,LEN($B115)=3),VLOOKUP(VALUE(MID($B115,2,2)),_309_Table3,MATCH(MID($B115,1,1),_309_Table3_ColumnLookup,0),FALSE),
  IF($C115="309 LCR SummaryA",OneYearSCR,IF($C115="309 LCR SummaryB",UltimateSCR,IF(VALUE(LEFT($A115,3))=309,VLOOKUP(VALUE(MID($B115,2,1)),_309_Table3,MATCH(MID($B115,1,1),_309_Table3_ColumnLookup,0),FALSE)
+N("309"),
  IF(VALUE(LEFT($A115,3))=310,VLOOKUP(VALUE(MID($B115,2,1)),_310_Table3,MATCH(MID($B115,1,1),_310_Table3_ColumnLookup,0),FALSE)
+N("310"),
  IF(AND(VALUE(LEFT($A115,3))=311,LEN($I115)=4),VLOOKUP($I115,_311_Table3,MATCH($B115,_311_Table3_ColumnLookup,0),FALSE),
  IF(AND(VALUE(LEFT($A115,3))=311,OR($B115="I2",$B115="J2",$B115="K2",$B115="L2")),VLOOKUP('311'!$G$58,_311_Table3,MATCH(MID($B115,1,1),_311_Table3_ColumnLookup,0),FALSE),
  IF(AND(VALUE(LEFT($A115,3))=311,RIGHT($B115,5)="Total"),VLOOKUP('311'!$G$59,_311_Table3,MATCH(MID($B115,1,1),_311_Table3_ColumnLookup,0),FALSE),
  IF(VALUE(LEFT($A115,3))=311,VLOOKUP(VALUE(MID($B115,2,1)),_311_Table3,MATCH(MID($B115,1,1),_311_Table3_ColumnLookup,0),FALSE)
+N("311"),
  IF(AND(VALUE(LEFT($A115,3))=312,LEFT($G115,10)="Unincepted",$B115="G "),VLOOKUP(" ULO",_312_Table3,MATCH('312'!$N$16,_312_Table3_ColumnLookup,0),FALSE),
  IF(AND(VALUE(LEFT($A115,3))=312,LEFT($G115,10)="Unincepted",$B115="O "),VLOOKUP(" ULO",_312_Table3,MATCH('312'!$V$16,_312_Table3_ColumnLookup,0),FALSE),
  IF(AND(VALUE(LEFT($A115,3))=312,LEFT($G115,10)="Unincepted",$B115="Q "),VLOOKUP(" ULO",_312_Table3,MATCH('312'!$X$16,_312_Table3_ColumnLookup,0),FALSE),
  IF(AND(VALUE(LEFT($A115,3))=312,LEFT($G115,10)="Unincepted"),VLOOKUP(" ULO",_312_Table3,MATCH(LEFT($B115,1),_312_Table3_ColumnLookup,0),FALSE),
  IF(AND(VALUE(LEFT($A115,3))=312,LEFT($G115,5)="Total",$B115="G "),VLOOKUP('312'!$F$80,_312_Table3,MATCH('312'!$N$16,_312_Table3_ColumnLookup,0),FALSE),
  IF(AND(VALUE(LEFT($A115,3))=312,LEFT($G115,5)="Total",$B115="O "),VLOOKUP('312'!$F$80,_312_Table3,MATCH('312'!$V$16,_312_Table3_ColumnLookup,0),FALSE),
  IF(AND(VALUE(LEFT($A115,3))=312,LEFT($G115,5)="Total",$B115="Q "),VLOOKUP('312'!$F$80,_312_Table3,MATCH('312'!$X$16,_312_Table3_ColumnLookup,0),FALSE),
  IF(AND(VALUE(LEFT($A115,3))=312,LEFT($G115,5)="Total"),VLOOKUP('312'!$F$80,_312_Table3,MATCH(LEFT($B115,1),_312_Table3_ColumnLookup,0),FALSE),
  IF(AND(VALUE(LEFT($A115,3))=312,LEN($I115)=4,$B115="G"),VLOOKUP($I115,_312_Table3,MATCH('312'!$N$16,_312_Table3_ColumnLookup,0),FALSE),
  IF(AND(VALUE(LEFT($A115,3))=312,LEN($I115)=4,$B115="O"),VLOOKUP($I115,_312_Table3,MATCH('312'!$V$16,_312_Table3_ColumnLookup,0),FALSE),
  IF(AND(VALUE(LEFT($A115,3))=312,LEN($I115)=4,$B115="Q"),VLOOKUP($I115,_312_Table3,MATCH('312'!$X$16,_312_Table3_ColumnLookup,0),FALSE),
  IF(AND(VALUE(LEFT($A115,3))=312,LEN($I115)=4),VLOOKUP($I115,_312_Table3,MATCH(LEFT($B115,1),_312_Table3_ColumnLookup,0),FALSE)
+N("312"),
  IF(VALUE(LEFT($A115,3))=313,VLOOKUP(VALUE(MID($B115,2,1)),_313_Table3,MATCH(MID($B115,1,1),_313_Table3_ColumnLookup,0),FALSE)
+N("313"),
  IF(AND(VALUE(LEFT($A115,3))=314,LEN($B115)=3),VLOOKUP(VALUE(MID($B115,2,2)),_314_Table3,MATCH(MID($B115,1,1),_314_Table3_ColumnLookup,0),FALSE),
  IF(VALUE(LEFT($A115,3))=314,VLOOKUP(VALUE(MID($B115,2,1)),_314_Table3,MATCH(MID($B115,1,1),_314_Table3_ColumnLookup,0),FALSE)
+N("314"),
""))))))))))))))))))))))))</f>
        <v>#NAME?</v>
      </c>
      <c r="G115" t="s">
        <v>1111</v>
      </c>
      <c r="H115" s="321">
        <f>IFERROR(
IF(ISERROR($D115)=FALSE,$D115,IF(ISERROR($E115)=FALSE,$E115,IF(ISERROR($F115)=FALSE,$F115
+N("012 checkboxes"),
IF(
IF(OR(LEFT($A115,9)="Syndicate",LEFT($A115,12)="NewSyndicate"),VLOOKUP($A115,'012'!$J:$ZW,MATCH("Link to button",'012'!$J$1:$ZW$1,0),0)
+N("309 checkbox"),
IF($C115="309 LCR Summary0",VLOOKUP("Notes990",'309'!$P:$ZZ,MATCH("Link to button",'309'!$P$1:$ZZ$1,0),0)
+N("313 checkboxes"),
IF($C115="313 Financial Information0LcmVsScr",IF($C115="309 LCR Summary0",VLOOKUP("LcmVsScr",'309'!$N:$ZZ,MATCH("Link to button",'309'!$N$1:$ZZ$1,0),0),
IF($C115="313 Financial Information0LcrDocAttached",IF($C115="309 LCR Summary0",VLOOKUP("LcrDocAttached",'309'!$N:$ZZ,MATCH("Link to button",'309'!$N$1:$ZZ$1,0),
0)))))))=1,TRUE,FALSE)
))),"")</f>
        <v>0</v>
      </c>
      <c r="I115">
        <v>1998</v>
      </c>
    </row>
    <row r="116" spans="1:9" customFormat="1">
      <c r="A116" s="237" t="str">
        <f>VLOOKUP($G116,CSVLookups!$B:$R,MATCH(A$1,CSVLookups!$B$1:$R$1,0),FALSE)</f>
        <v>311 Claims Distributions</v>
      </c>
      <c r="B116" s="237" t="str">
        <f>VLOOKUP($G116,CSVLookups!$B:$R,MATCH(B$1,CSVLookups!$B$1:$R$1,0),FALSE)</f>
        <v>K</v>
      </c>
      <c r="C116" s="238" t="str">
        <f t="shared" si="2"/>
        <v>311 Claims DistributionsK1998New Business</v>
      </c>
      <c r="D116" s="238" t="e">
        <f>IF(AND(VALUE(LEFT($A116,3))=309,LEN($B116)=3),VLOOKUP(VALUE(MID($B116,2,2)),_309_Table1,MATCH(MID($B116,1,1),_309_Table1_ColumnLookup,0),FALSE),
  IF($C116="309 LCR SummaryA",OneYearSCR,IF($C116="309 LCR SummaryB",UltimateSCR,IF(VALUE(LEFT($A116,3))=309,VLOOKUP(VALUE(MID($B116,2,1)),_309_Table1,MATCH(MID($B116,1,1),_309_Table1_ColumnLookup,0),FALSE)
+N("309"),
  IF(VALUE(LEFT($A116,3))=310,VLOOKUP(VALUE(MID($B116,2,1)),_310_Table1,MATCH(MID($B116,1,1),_310_Table1_ColumnLookup,0),FALSE)
+N("310"),
  IF(AND(VALUE(LEFT($A116,3))=311,LEN($I116)=4),VLOOKUP($I116,_311_Table1,MATCH($B116,_311_Table1_ColumnLookup,0),FALSE),
  IF(AND(VALUE(LEFT($A116,3))=311,OR($B116="I2",$B116="J2",$B116="K2",$B116="L2")),VLOOKUP('311'!$G$58,_311_Table1,MATCH(MID($B116,1,1),_311_Table1_ColumnLookup,0),FALSE),
  IF(AND(VALUE(LEFT($A116,3))=311,RIGHT($B116,5)="Total"),VLOOKUP('311'!$G$59,_311_Table1,MATCH(MID($B116,1,1),_311_Table1_ColumnLookup,0),FALSE),
  IF(VALUE(LEFT($A116,3))=311,VLOOKUP(VALUE(MID($B116,2,1)),_311_Table1,MATCH(MID($B116,1,1),_311_Table1_ColumnLookup,0),FALSE)
+N("311"),
  IF(AND(VALUE(LEFT($A116,3))=312,LEFT($G116,10)="Unincepted",$B116="G "),VLOOKUP(" ULO",_312_Table1,MATCH('312'!$N$16,_312_Table1_ColumnLookup,0),FALSE),
  IF(AND(VALUE(LEFT($A116,3))=312,LEFT($G116,10)="Unincepted",$B116="O "),VLOOKUP(" ULO",_312_Table1,MATCH('312'!$V$16,_312_Table1_ColumnLookup,0),FALSE),
  IF(AND(VALUE(LEFT($A116,3))=312,LEFT($G116,10)="Unincepted",$B116="Q "),VLOOKUP(" ULO",_312_Table1,MATCH('312'!$X$16,_312_Table1_ColumnLookup,0),FALSE),
  IF(AND(VALUE(LEFT($A116,3))=312,LEFT($G116,10)="Unincepted"),VLOOKUP(" ULO",_312_Table1,MATCH(LEFT($B116,1),_312_Table1_ColumnLookup,0),FALSE),
  IF(AND(VALUE(LEFT($A116,3))=312,LEFT($G116,5)="Total",$B116="G "),VLOOKUP('312'!$F$80,_312_Table1,MATCH('312'!$N$16,_312_Table1_ColumnLookup,0),FALSE),
  IF(AND(VALUE(LEFT($A116,3))=312,LEFT($G116,5)="Total",$B116="O "),VLOOKUP('312'!$F$80,_312_Table1,MATCH('312'!$V$16,_312_Table1_ColumnLookup,0),FALSE),
  IF(AND(VALUE(LEFT($A116,3))=312,LEFT($G116,5)="Total",$B116="Q "),VLOOKUP('312'!$F$80,_312_Table1,MATCH('312'!$X$16,_312_Table1_ColumnLookup,0),FALSE),
  IF(AND(VALUE(LEFT($A116,3))=312,LEFT($G116,5)="Total"),VLOOKUP('312'!$F$80,_312_Table1,MATCH(LEFT($B116,1),_312_Table1_ColumnLookup,0),FALSE),
  IF(AND(VALUE(LEFT($A116,3))=312,LEN($I116)=4,$B116="G"),VLOOKUP($I116,_312_Table1,MATCH('312'!$N$16,_312_Table1_ColumnLookup,0),FALSE),
  IF(AND(VALUE(LEFT($A116,3))=312,LEN($I116)=4,$B116="O"),VLOOKUP($I116,_312_Table1,MATCH('312'!$V$16,_312_Table1_ColumnLookup,0),FALSE),
  IF(AND(VALUE(LEFT($A116,3))=312,LEN($I116)=4,$B116="Q"),VLOOKUP($I116,_312_Table1,MATCH('312'!$X$16,_312_Table1_ColumnLookup,0),FALSE),
  IF(AND(VALUE(LEFT($A116,3))=312,LEN($I116)=4),VLOOKUP($I116,_312_Table1,MATCH(LEFT($B116,1),_312_Table1_ColumnLookup,0),FALSE)
+N("312"),
  IF(VALUE(LEFT($A116,3))=313,VLOOKUP(VALUE(MID($B116,2,1)),_313_Table1,MATCH(MID($B116,1,1),_313_Table1_ColumnLookup,0),FALSE)
+N("313"),
  IF(AND(VALUE(LEFT($A116,3))=314,LEN($B116)=3),VLOOKUP(VALUE(MID($B116,2,2)),_314_Table1,MATCH(MID($B116,1,1),_314_Table1_ColumnLookup,0),FALSE),
  IF(VALUE(LEFT($A116,3))=314,VLOOKUP(VALUE(MID($B116,2,1)),_314_Table1,MATCH(MID($B116,1,1),_314_Table1_ColumnLookup,0),FALSE)
+N("314"),
""))))))))))))))))))))))))</f>
        <v>#N/A</v>
      </c>
      <c r="E116" s="238">
        <f>IF(AND(VALUE(LEFT($A116,3))=309,LEN($B116)=3),VLOOKUP(VALUE(MID($B116,2,2)),_309_Table2,MATCH(MID($B116,1,1),_309_Table2_ColumnLookup,0),FALSE),
  IF($C116="309 LCR SummaryA",OneYearSCR,IF($C116="309 LCR SummaryB",UltimateSCR,IF(VALUE(LEFT($A116,3))=309,VLOOKUP(VALUE(MID($B116,2,1)),_309_Table2,MATCH(MID($B116,1,1),_309_Table2_ColumnLookup,0),FALSE)
+N("309"),
  IF(VALUE(LEFT($A116,3))=310,VLOOKUP(VALUE(MID($B116,2,1)),_310_Table2,MATCH(MID($B116,1,1),_310_Table2_ColumnLookup,0),FALSE)
+N("310"),
  IF(AND(VALUE(LEFT($A116,3))=311,LEN($I116)=4),VLOOKUP($I116,_311_Table2,MATCH($B116,_311_Table2_ColumnLookup,0),FALSE),
  IF(AND(VALUE(LEFT($A116,3))=311,OR($B116="I2",$B116="J2",$B116="K2",$B116="L2")),VLOOKUP('311'!$G$58,_311_Table2,MATCH(MID($B116,1,1),_311_Table2_ColumnLookup,0),FALSE),
  IF(AND(VALUE(LEFT($A116,3))=311,RIGHT($B116,5)="Total"),VLOOKUP('311'!$G$59,_311_Table2,MATCH(MID($B116,1,1),_311_Table2_ColumnLookup,0),FALSE),
  IF(VALUE(LEFT($A116,3))=311,VLOOKUP(VALUE(MID($B116,2,1)),_311_Table2,MATCH(MID($B116,1,1),_311_Table2_ColumnLookup,0),FALSE)
+N("311"),
  IF(AND(VALUE(LEFT($A116,3))=312,LEFT($G116,10)="Unincepted",$B116="G "),VLOOKUP(" ULO",_312_Table2,MATCH('312'!$N$16,_312_Table2_ColumnLookup,0),FALSE),
  IF(AND(VALUE(LEFT($A116,3))=312,LEFT($G116,10)="Unincepted",$B116="O "),VLOOKUP(" ULO",_312_Table2,MATCH('312'!$V$16,_312_Table2_ColumnLookup,0),FALSE),
  IF(AND(VALUE(LEFT($A116,3))=312,LEFT($G116,10)="Unincepted",$B116="Q "),VLOOKUP(" ULO",_312_Table2,MATCH('312'!$X$16,_312_Table2_ColumnLookup,0),FALSE),
  IF(AND(VALUE(LEFT($A116,3))=312,LEFT($G116,10)="Unincepted"),VLOOKUP(" ULO",_312_Table2,MATCH(LEFT($B116,1),_312_Table2_ColumnLookup,0),FALSE),
  IF(AND(VALUE(LEFT($A116,3))=312,LEFT($G116,5)="Total",$B116="G "),VLOOKUP('312'!$F$80,_312_Table2,MATCH('312'!$N$16,_312_Table2_ColumnLookup,0),FALSE),
  IF(AND(VALUE(LEFT($A116,3))=312,LEFT($G116,5)="Total",$B116="O "),VLOOKUP('312'!$F$80,_312_Table2,MATCH('312'!$V$16,_312_Table2_ColumnLookup,0),FALSE),
  IF(AND(VALUE(LEFT($A116,3))=312,LEFT($G116,5)="Total",$B116="Q "),VLOOKUP('312'!$F$80,_312_Table2,MATCH('312'!$X$16,_312_Table2_ColumnLookup,0),FALSE),
  IF(AND(VALUE(LEFT($A116,3))=312,LEFT($G116,5)="Total"),VLOOKUP('312'!$F$80,_312_Table2,MATCH(LEFT($B116,1),_312_Table2_ColumnLookup,0),FALSE),
  IF(AND(VALUE(LEFT($A116,3))=312,LEN($I116)=4,$B116="G"),VLOOKUP($I116,_312_Table2,MATCH('312'!$N$16,_312_Table2_ColumnLookup,0),FALSE),
  IF(AND(VALUE(LEFT($A116,3))=312,LEN($I116)=4,$B116="O"),VLOOKUP($I116,_312_Table2,MATCH('312'!$V$16,_312_Table2_ColumnLookup,0),FALSE),
  IF(AND(VALUE(LEFT($A116,3))=312,LEN($I116)=4,$B116="Q"),VLOOKUP($I116,_312_Table2,MATCH('312'!$X$16,_312_Table2_ColumnLookup,0),FALSE),
  IF(AND(VALUE(LEFT($A116,3))=312,LEN($I116)=4),VLOOKUP($I116,_312_Table2,MATCH(LEFT($B116,1),_312_Table2_ColumnLookup,0),FALSE)
+N("312"),
  IF(VALUE(LEFT($A116,3))=313,VLOOKUP(VALUE(MID($B116,2,1)),_313_Table2,MATCH(MID($B116,1,1),_313_Table2_ColumnLookup,0),FALSE)
+N("313"),
  IF(AND(VALUE(LEFT($A116,3))=314,LEN($B116)=3),VLOOKUP(VALUE(MID($B116,2,2)),_314_Table2,MATCH(MID($B116,1,1),_314_Table2_ColumnLookup,0),FALSE),
  IF(VALUE(LEFT($A116,3))=314,VLOOKUP(VALUE(MID($B116,2,1)),_314_Table2,MATCH(MID($B116,1,1),_314_Table2_ColumnLookup,0),FALSE)
+N("314"),
""))))))))))))))))))))))))</f>
        <v>0</v>
      </c>
      <c r="F116" s="238" t="e">
        <f>IF(AND(VALUE(LEFT($A116,3))=309,LEN($B116)=3),VLOOKUP(VALUE(MID($B116,2,2)),_309_Table3,MATCH(MID($B116,1,1),_309_Table3_ColumnLookup,0),FALSE),
  IF($C116="309 LCR SummaryA",OneYearSCR,IF($C116="309 LCR SummaryB",UltimateSCR,IF(VALUE(LEFT($A116,3))=309,VLOOKUP(VALUE(MID($B116,2,1)),_309_Table3,MATCH(MID($B116,1,1),_309_Table3_ColumnLookup,0),FALSE)
+N("309"),
  IF(VALUE(LEFT($A116,3))=310,VLOOKUP(VALUE(MID($B116,2,1)),_310_Table3,MATCH(MID($B116,1,1),_310_Table3_ColumnLookup,0),FALSE)
+N("310"),
  IF(AND(VALUE(LEFT($A116,3))=311,LEN($I116)=4),VLOOKUP($I116,_311_Table3,MATCH($B116,_311_Table3_ColumnLookup,0),FALSE),
  IF(AND(VALUE(LEFT($A116,3))=311,OR($B116="I2",$B116="J2",$B116="K2",$B116="L2")),VLOOKUP('311'!$G$58,_311_Table3,MATCH(MID($B116,1,1),_311_Table3_ColumnLookup,0),FALSE),
  IF(AND(VALUE(LEFT($A116,3))=311,RIGHT($B116,5)="Total"),VLOOKUP('311'!$G$59,_311_Table3,MATCH(MID($B116,1,1),_311_Table3_ColumnLookup,0),FALSE),
  IF(VALUE(LEFT($A116,3))=311,VLOOKUP(VALUE(MID($B116,2,1)),_311_Table3,MATCH(MID($B116,1,1),_311_Table3_ColumnLookup,0),FALSE)
+N("311"),
  IF(AND(VALUE(LEFT($A116,3))=312,LEFT($G116,10)="Unincepted",$B116="G "),VLOOKUP(" ULO",_312_Table3,MATCH('312'!$N$16,_312_Table3_ColumnLookup,0),FALSE),
  IF(AND(VALUE(LEFT($A116,3))=312,LEFT($G116,10)="Unincepted",$B116="O "),VLOOKUP(" ULO",_312_Table3,MATCH('312'!$V$16,_312_Table3_ColumnLookup,0),FALSE),
  IF(AND(VALUE(LEFT($A116,3))=312,LEFT($G116,10)="Unincepted",$B116="Q "),VLOOKUP(" ULO",_312_Table3,MATCH('312'!$X$16,_312_Table3_ColumnLookup,0),FALSE),
  IF(AND(VALUE(LEFT($A116,3))=312,LEFT($G116,10)="Unincepted"),VLOOKUP(" ULO",_312_Table3,MATCH(LEFT($B116,1),_312_Table3_ColumnLookup,0),FALSE),
  IF(AND(VALUE(LEFT($A116,3))=312,LEFT($G116,5)="Total",$B116="G "),VLOOKUP('312'!$F$80,_312_Table3,MATCH('312'!$N$16,_312_Table3_ColumnLookup,0),FALSE),
  IF(AND(VALUE(LEFT($A116,3))=312,LEFT($G116,5)="Total",$B116="O "),VLOOKUP('312'!$F$80,_312_Table3,MATCH('312'!$V$16,_312_Table3_ColumnLookup,0),FALSE),
  IF(AND(VALUE(LEFT($A116,3))=312,LEFT($G116,5)="Total",$B116="Q "),VLOOKUP('312'!$F$80,_312_Table3,MATCH('312'!$X$16,_312_Table3_ColumnLookup,0),FALSE),
  IF(AND(VALUE(LEFT($A116,3))=312,LEFT($G116,5)="Total"),VLOOKUP('312'!$F$80,_312_Table3,MATCH(LEFT($B116,1),_312_Table3_ColumnLookup,0),FALSE),
  IF(AND(VALUE(LEFT($A116,3))=312,LEN($I116)=4,$B116="G"),VLOOKUP($I116,_312_Table3,MATCH('312'!$N$16,_312_Table3_ColumnLookup,0),FALSE),
  IF(AND(VALUE(LEFT($A116,3))=312,LEN($I116)=4,$B116="O"),VLOOKUP($I116,_312_Table3,MATCH('312'!$V$16,_312_Table3_ColumnLookup,0),FALSE),
  IF(AND(VALUE(LEFT($A116,3))=312,LEN($I116)=4,$B116="Q"),VLOOKUP($I116,_312_Table3,MATCH('312'!$X$16,_312_Table3_ColumnLookup,0),FALSE),
  IF(AND(VALUE(LEFT($A116,3))=312,LEN($I116)=4),VLOOKUP($I116,_312_Table3,MATCH(LEFT($B116,1),_312_Table3_ColumnLookup,0),FALSE)
+N("312"),
  IF(VALUE(LEFT($A116,3))=313,VLOOKUP(VALUE(MID($B116,2,1)),_313_Table3,MATCH(MID($B116,1,1),_313_Table3_ColumnLookup,0),FALSE)
+N("313"),
  IF(AND(VALUE(LEFT($A116,3))=314,LEN($B116)=3),VLOOKUP(VALUE(MID($B116,2,2)),_314_Table3,MATCH(MID($B116,1,1),_314_Table3_ColumnLookup,0),FALSE),
  IF(VALUE(LEFT($A116,3))=314,VLOOKUP(VALUE(MID($B116,2,1)),_314_Table3,MATCH(MID($B116,1,1),_314_Table3_ColumnLookup,0),FALSE)
+N("314"),
""))))))))))))))))))))))))</f>
        <v>#NAME?</v>
      </c>
      <c r="G116" t="s">
        <v>1114</v>
      </c>
      <c r="H116" s="321">
        <f>IFERROR(
IF(ISERROR($D116)=FALSE,$D116,IF(ISERROR($E116)=FALSE,$E116,IF(ISERROR($F116)=FALSE,$F116
+N("012 checkboxes"),
IF(
IF(OR(LEFT($A116,9)="Syndicate",LEFT($A116,12)="NewSyndicate"),VLOOKUP($A116,'012'!$J:$ZW,MATCH("Link to button",'012'!$J$1:$ZW$1,0),0)
+N("309 checkbox"),
IF($C116="309 LCR Summary0",VLOOKUP("Notes990",'309'!$P:$ZZ,MATCH("Link to button",'309'!$P$1:$ZZ$1,0),0)
+N("313 checkboxes"),
IF($C116="313 Financial Information0LcmVsScr",IF($C116="309 LCR Summary0",VLOOKUP("LcmVsScr",'309'!$N:$ZZ,MATCH("Link to button",'309'!$N$1:$ZZ$1,0),0),
IF($C116="313 Financial Information0LcrDocAttached",IF($C116="309 LCR Summary0",VLOOKUP("LcrDocAttached",'309'!$N:$ZZ,MATCH("Link to button",'309'!$N$1:$ZZ$1,0),
0)))))))=1,TRUE,FALSE)
))),"")</f>
        <v>0</v>
      </c>
      <c r="I116">
        <v>1998</v>
      </c>
    </row>
    <row r="117" spans="1:9" customFormat="1">
      <c r="A117" s="237" t="str">
        <f>VLOOKUP($G117,CSVLookups!$B:$R,MATCH(A$1,CSVLookups!$B$1:$R$1,0),FALSE)</f>
        <v>311 Claims Distributions</v>
      </c>
      <c r="B117" s="237" t="str">
        <f>VLOOKUP($G117,CSVLookups!$B:$R,MATCH(B$1,CSVLookups!$B$1:$R$1,0),FALSE)</f>
        <v>L</v>
      </c>
      <c r="C117" s="238" t="str">
        <f t="shared" si="2"/>
        <v>311 Claims DistributionsL1998Total Claims</v>
      </c>
      <c r="D117" s="238" t="e">
        <f>IF(AND(VALUE(LEFT($A117,3))=309,LEN($B117)=3),VLOOKUP(VALUE(MID($B117,2,2)),_309_Table1,MATCH(MID($B117,1,1),_309_Table1_ColumnLookup,0),FALSE),
  IF($C117="309 LCR SummaryA",OneYearSCR,IF($C117="309 LCR SummaryB",UltimateSCR,IF(VALUE(LEFT($A117,3))=309,VLOOKUP(VALUE(MID($B117,2,1)),_309_Table1,MATCH(MID($B117,1,1),_309_Table1_ColumnLookup,0),FALSE)
+N("309"),
  IF(VALUE(LEFT($A117,3))=310,VLOOKUP(VALUE(MID($B117,2,1)),_310_Table1,MATCH(MID($B117,1,1),_310_Table1_ColumnLookup,0),FALSE)
+N("310"),
  IF(AND(VALUE(LEFT($A117,3))=311,LEN($I117)=4),VLOOKUP($I117,_311_Table1,MATCH($B117,_311_Table1_ColumnLookup,0),FALSE),
  IF(AND(VALUE(LEFT($A117,3))=311,OR($B117="I2",$B117="J2",$B117="K2",$B117="L2")),VLOOKUP('311'!$G$58,_311_Table1,MATCH(MID($B117,1,1),_311_Table1_ColumnLookup,0),FALSE),
  IF(AND(VALUE(LEFT($A117,3))=311,RIGHT($B117,5)="Total"),VLOOKUP('311'!$G$59,_311_Table1,MATCH(MID($B117,1,1),_311_Table1_ColumnLookup,0),FALSE),
  IF(VALUE(LEFT($A117,3))=311,VLOOKUP(VALUE(MID($B117,2,1)),_311_Table1,MATCH(MID($B117,1,1),_311_Table1_ColumnLookup,0),FALSE)
+N("311"),
  IF(AND(VALUE(LEFT($A117,3))=312,LEFT($G117,10)="Unincepted",$B117="G "),VLOOKUP(" ULO",_312_Table1,MATCH('312'!$N$16,_312_Table1_ColumnLookup,0),FALSE),
  IF(AND(VALUE(LEFT($A117,3))=312,LEFT($G117,10)="Unincepted",$B117="O "),VLOOKUP(" ULO",_312_Table1,MATCH('312'!$V$16,_312_Table1_ColumnLookup,0),FALSE),
  IF(AND(VALUE(LEFT($A117,3))=312,LEFT($G117,10)="Unincepted",$B117="Q "),VLOOKUP(" ULO",_312_Table1,MATCH('312'!$X$16,_312_Table1_ColumnLookup,0),FALSE),
  IF(AND(VALUE(LEFT($A117,3))=312,LEFT($G117,10)="Unincepted"),VLOOKUP(" ULO",_312_Table1,MATCH(LEFT($B117,1),_312_Table1_ColumnLookup,0),FALSE),
  IF(AND(VALUE(LEFT($A117,3))=312,LEFT($G117,5)="Total",$B117="G "),VLOOKUP('312'!$F$80,_312_Table1,MATCH('312'!$N$16,_312_Table1_ColumnLookup,0),FALSE),
  IF(AND(VALUE(LEFT($A117,3))=312,LEFT($G117,5)="Total",$B117="O "),VLOOKUP('312'!$F$80,_312_Table1,MATCH('312'!$V$16,_312_Table1_ColumnLookup,0),FALSE),
  IF(AND(VALUE(LEFT($A117,3))=312,LEFT($G117,5)="Total",$B117="Q "),VLOOKUP('312'!$F$80,_312_Table1,MATCH('312'!$X$16,_312_Table1_ColumnLookup,0),FALSE),
  IF(AND(VALUE(LEFT($A117,3))=312,LEFT($G117,5)="Total"),VLOOKUP('312'!$F$80,_312_Table1,MATCH(LEFT($B117,1),_312_Table1_ColumnLookup,0),FALSE),
  IF(AND(VALUE(LEFT($A117,3))=312,LEN($I117)=4,$B117="G"),VLOOKUP($I117,_312_Table1,MATCH('312'!$N$16,_312_Table1_ColumnLookup,0),FALSE),
  IF(AND(VALUE(LEFT($A117,3))=312,LEN($I117)=4,$B117="O"),VLOOKUP($I117,_312_Table1,MATCH('312'!$V$16,_312_Table1_ColumnLookup,0),FALSE),
  IF(AND(VALUE(LEFT($A117,3))=312,LEN($I117)=4,$B117="Q"),VLOOKUP($I117,_312_Table1,MATCH('312'!$X$16,_312_Table1_ColumnLookup,0),FALSE),
  IF(AND(VALUE(LEFT($A117,3))=312,LEN($I117)=4),VLOOKUP($I117,_312_Table1,MATCH(LEFT($B117,1),_312_Table1_ColumnLookup,0),FALSE)
+N("312"),
  IF(VALUE(LEFT($A117,3))=313,VLOOKUP(VALUE(MID($B117,2,1)),_313_Table1,MATCH(MID($B117,1,1),_313_Table1_ColumnLookup,0),FALSE)
+N("313"),
  IF(AND(VALUE(LEFT($A117,3))=314,LEN($B117)=3),VLOOKUP(VALUE(MID($B117,2,2)),_314_Table1,MATCH(MID($B117,1,1),_314_Table1_ColumnLookup,0),FALSE),
  IF(VALUE(LEFT($A117,3))=314,VLOOKUP(VALUE(MID($B117,2,1)),_314_Table1,MATCH(MID($B117,1,1),_314_Table1_ColumnLookup,0),FALSE)
+N("314"),
""))))))))))))))))))))))))</f>
        <v>#N/A</v>
      </c>
      <c r="E117" s="238">
        <f ca="1">IF(AND(VALUE(LEFT($A117,3))=309,LEN($B117)=3),VLOOKUP(VALUE(MID($B117,2,2)),_309_Table2,MATCH(MID($B117,1,1),_309_Table2_ColumnLookup,0),FALSE),
  IF($C117="309 LCR SummaryA",OneYearSCR,IF($C117="309 LCR SummaryB",UltimateSCR,IF(VALUE(LEFT($A117,3))=309,VLOOKUP(VALUE(MID($B117,2,1)),_309_Table2,MATCH(MID($B117,1,1),_309_Table2_ColumnLookup,0),FALSE)
+N("309"),
  IF(VALUE(LEFT($A117,3))=310,VLOOKUP(VALUE(MID($B117,2,1)),_310_Table2,MATCH(MID($B117,1,1),_310_Table2_ColumnLookup,0),FALSE)
+N("310"),
  IF(AND(VALUE(LEFT($A117,3))=311,LEN($I117)=4),VLOOKUP($I117,_311_Table2,MATCH($B117,_311_Table2_ColumnLookup,0),FALSE),
  IF(AND(VALUE(LEFT($A117,3))=311,OR($B117="I2",$B117="J2",$B117="K2",$B117="L2")),VLOOKUP('311'!$G$58,_311_Table2,MATCH(MID($B117,1,1),_311_Table2_ColumnLookup,0),FALSE),
  IF(AND(VALUE(LEFT($A117,3))=311,RIGHT($B117,5)="Total"),VLOOKUP('311'!$G$59,_311_Table2,MATCH(MID($B117,1,1),_311_Table2_ColumnLookup,0),FALSE),
  IF(VALUE(LEFT($A117,3))=311,VLOOKUP(VALUE(MID($B117,2,1)),_311_Table2,MATCH(MID($B117,1,1),_311_Table2_ColumnLookup,0),FALSE)
+N("311"),
  IF(AND(VALUE(LEFT($A117,3))=312,LEFT($G117,10)="Unincepted",$B117="G "),VLOOKUP(" ULO",_312_Table2,MATCH('312'!$N$16,_312_Table2_ColumnLookup,0),FALSE),
  IF(AND(VALUE(LEFT($A117,3))=312,LEFT($G117,10)="Unincepted",$B117="O "),VLOOKUP(" ULO",_312_Table2,MATCH('312'!$V$16,_312_Table2_ColumnLookup,0),FALSE),
  IF(AND(VALUE(LEFT($A117,3))=312,LEFT($G117,10)="Unincepted",$B117="Q "),VLOOKUP(" ULO",_312_Table2,MATCH('312'!$X$16,_312_Table2_ColumnLookup,0),FALSE),
  IF(AND(VALUE(LEFT($A117,3))=312,LEFT($G117,10)="Unincepted"),VLOOKUP(" ULO",_312_Table2,MATCH(LEFT($B117,1),_312_Table2_ColumnLookup,0),FALSE),
  IF(AND(VALUE(LEFT($A117,3))=312,LEFT($G117,5)="Total",$B117="G "),VLOOKUP('312'!$F$80,_312_Table2,MATCH('312'!$N$16,_312_Table2_ColumnLookup,0),FALSE),
  IF(AND(VALUE(LEFT($A117,3))=312,LEFT($G117,5)="Total",$B117="O "),VLOOKUP('312'!$F$80,_312_Table2,MATCH('312'!$V$16,_312_Table2_ColumnLookup,0),FALSE),
  IF(AND(VALUE(LEFT($A117,3))=312,LEFT($G117,5)="Total",$B117="Q "),VLOOKUP('312'!$F$80,_312_Table2,MATCH('312'!$X$16,_312_Table2_ColumnLookup,0),FALSE),
  IF(AND(VALUE(LEFT($A117,3))=312,LEFT($G117,5)="Total"),VLOOKUP('312'!$F$80,_312_Table2,MATCH(LEFT($B117,1),_312_Table2_ColumnLookup,0),FALSE),
  IF(AND(VALUE(LEFT($A117,3))=312,LEN($I117)=4,$B117="G"),VLOOKUP($I117,_312_Table2,MATCH('312'!$N$16,_312_Table2_ColumnLookup,0),FALSE),
  IF(AND(VALUE(LEFT($A117,3))=312,LEN($I117)=4,$B117="O"),VLOOKUP($I117,_312_Table2,MATCH('312'!$V$16,_312_Table2_ColumnLookup,0),FALSE),
  IF(AND(VALUE(LEFT($A117,3))=312,LEN($I117)=4,$B117="Q"),VLOOKUP($I117,_312_Table2,MATCH('312'!$X$16,_312_Table2_ColumnLookup,0),FALSE),
  IF(AND(VALUE(LEFT($A117,3))=312,LEN($I117)=4),VLOOKUP($I117,_312_Table2,MATCH(LEFT($B117,1),_312_Table2_ColumnLookup,0),FALSE)
+N("312"),
  IF(VALUE(LEFT($A117,3))=313,VLOOKUP(VALUE(MID($B117,2,1)),_313_Table2,MATCH(MID($B117,1,1),_313_Table2_ColumnLookup,0),FALSE)
+N("313"),
  IF(AND(VALUE(LEFT($A117,3))=314,LEN($B117)=3),VLOOKUP(VALUE(MID($B117,2,2)),_314_Table2,MATCH(MID($B117,1,1),_314_Table2_ColumnLookup,0),FALSE),
  IF(VALUE(LEFT($A117,3))=314,VLOOKUP(VALUE(MID($B117,2,1)),_314_Table2,MATCH(MID($B117,1,1),_314_Table2_ColumnLookup,0),FALSE)
+N("314"),
""))))))))))))))))))))))))</f>
        <v>0</v>
      </c>
      <c r="F117" s="238" t="e">
        <f>IF(AND(VALUE(LEFT($A117,3))=309,LEN($B117)=3),VLOOKUP(VALUE(MID($B117,2,2)),_309_Table3,MATCH(MID($B117,1,1),_309_Table3_ColumnLookup,0),FALSE),
  IF($C117="309 LCR SummaryA",OneYearSCR,IF($C117="309 LCR SummaryB",UltimateSCR,IF(VALUE(LEFT($A117,3))=309,VLOOKUP(VALUE(MID($B117,2,1)),_309_Table3,MATCH(MID($B117,1,1),_309_Table3_ColumnLookup,0),FALSE)
+N("309"),
  IF(VALUE(LEFT($A117,3))=310,VLOOKUP(VALUE(MID($B117,2,1)),_310_Table3,MATCH(MID($B117,1,1),_310_Table3_ColumnLookup,0),FALSE)
+N("310"),
  IF(AND(VALUE(LEFT($A117,3))=311,LEN($I117)=4),VLOOKUP($I117,_311_Table3,MATCH($B117,_311_Table3_ColumnLookup,0),FALSE),
  IF(AND(VALUE(LEFT($A117,3))=311,OR($B117="I2",$B117="J2",$B117="K2",$B117="L2")),VLOOKUP('311'!$G$58,_311_Table3,MATCH(MID($B117,1,1),_311_Table3_ColumnLookup,0),FALSE),
  IF(AND(VALUE(LEFT($A117,3))=311,RIGHT($B117,5)="Total"),VLOOKUP('311'!$G$59,_311_Table3,MATCH(MID($B117,1,1),_311_Table3_ColumnLookup,0),FALSE),
  IF(VALUE(LEFT($A117,3))=311,VLOOKUP(VALUE(MID($B117,2,1)),_311_Table3,MATCH(MID($B117,1,1),_311_Table3_ColumnLookup,0),FALSE)
+N("311"),
  IF(AND(VALUE(LEFT($A117,3))=312,LEFT($G117,10)="Unincepted",$B117="G "),VLOOKUP(" ULO",_312_Table3,MATCH('312'!$N$16,_312_Table3_ColumnLookup,0),FALSE),
  IF(AND(VALUE(LEFT($A117,3))=312,LEFT($G117,10)="Unincepted",$B117="O "),VLOOKUP(" ULO",_312_Table3,MATCH('312'!$V$16,_312_Table3_ColumnLookup,0),FALSE),
  IF(AND(VALUE(LEFT($A117,3))=312,LEFT($G117,10)="Unincepted",$B117="Q "),VLOOKUP(" ULO",_312_Table3,MATCH('312'!$X$16,_312_Table3_ColumnLookup,0),FALSE),
  IF(AND(VALUE(LEFT($A117,3))=312,LEFT($G117,10)="Unincepted"),VLOOKUP(" ULO",_312_Table3,MATCH(LEFT($B117,1),_312_Table3_ColumnLookup,0),FALSE),
  IF(AND(VALUE(LEFT($A117,3))=312,LEFT($G117,5)="Total",$B117="G "),VLOOKUP('312'!$F$80,_312_Table3,MATCH('312'!$N$16,_312_Table3_ColumnLookup,0),FALSE),
  IF(AND(VALUE(LEFT($A117,3))=312,LEFT($G117,5)="Total",$B117="O "),VLOOKUP('312'!$F$80,_312_Table3,MATCH('312'!$V$16,_312_Table3_ColumnLookup,0),FALSE),
  IF(AND(VALUE(LEFT($A117,3))=312,LEFT($G117,5)="Total",$B117="Q "),VLOOKUP('312'!$F$80,_312_Table3,MATCH('312'!$X$16,_312_Table3_ColumnLookup,0),FALSE),
  IF(AND(VALUE(LEFT($A117,3))=312,LEFT($G117,5)="Total"),VLOOKUP('312'!$F$80,_312_Table3,MATCH(LEFT($B117,1),_312_Table3_ColumnLookup,0),FALSE),
  IF(AND(VALUE(LEFT($A117,3))=312,LEN($I117)=4,$B117="G"),VLOOKUP($I117,_312_Table3,MATCH('312'!$N$16,_312_Table3_ColumnLookup,0),FALSE),
  IF(AND(VALUE(LEFT($A117,3))=312,LEN($I117)=4,$B117="O"),VLOOKUP($I117,_312_Table3,MATCH('312'!$V$16,_312_Table3_ColumnLookup,0),FALSE),
  IF(AND(VALUE(LEFT($A117,3))=312,LEN($I117)=4,$B117="Q"),VLOOKUP($I117,_312_Table3,MATCH('312'!$X$16,_312_Table3_ColumnLookup,0),FALSE),
  IF(AND(VALUE(LEFT($A117,3))=312,LEN($I117)=4),VLOOKUP($I117,_312_Table3,MATCH(LEFT($B117,1),_312_Table3_ColumnLookup,0),FALSE)
+N("312"),
  IF(VALUE(LEFT($A117,3))=313,VLOOKUP(VALUE(MID($B117,2,1)),_313_Table3,MATCH(MID($B117,1,1),_313_Table3_ColumnLookup,0),FALSE)
+N("313"),
  IF(AND(VALUE(LEFT($A117,3))=314,LEN($B117)=3),VLOOKUP(VALUE(MID($B117,2,2)),_314_Table3,MATCH(MID($B117,1,1),_314_Table3_ColumnLookup,0),FALSE),
  IF(VALUE(LEFT($A117,3))=314,VLOOKUP(VALUE(MID($B117,2,1)),_314_Table3,MATCH(MID($B117,1,1),_314_Table3_ColumnLookup,0),FALSE)
+N("314"),
""))))))))))))))))))))))))</f>
        <v>#NAME?</v>
      </c>
      <c r="G117" t="s">
        <v>1117</v>
      </c>
      <c r="H117" s="321">
        <f ca="1">IFERROR(
IF(ISERROR($D117)=FALSE,$D117,IF(ISERROR($E117)=FALSE,$E117,IF(ISERROR($F117)=FALSE,$F117
+N("012 checkboxes"),
IF(
IF(OR(LEFT($A117,9)="Syndicate",LEFT($A117,12)="NewSyndicate"),VLOOKUP($A117,'012'!$J:$ZW,MATCH("Link to button",'012'!$J$1:$ZW$1,0),0)
+N("309 checkbox"),
IF($C117="309 LCR Summary0",VLOOKUP("Notes990",'309'!$P:$ZZ,MATCH("Link to button",'309'!$P$1:$ZZ$1,0),0)
+N("313 checkboxes"),
IF($C117="313 Financial Information0LcmVsScr",IF($C117="309 LCR Summary0",VLOOKUP("LcmVsScr",'309'!$N:$ZZ,MATCH("Link to button",'309'!$N$1:$ZZ$1,0),0),
IF($C117="313 Financial Information0LcrDocAttached",IF($C117="309 LCR Summary0",VLOOKUP("LcrDocAttached",'309'!$N:$ZZ,MATCH("Link to button",'309'!$N$1:$ZZ$1,0),
0)))))))=1,TRUE,FALSE)
))),"")</f>
        <v>0</v>
      </c>
      <c r="I117">
        <v>1998</v>
      </c>
    </row>
    <row r="118" spans="1:9" customFormat="1">
      <c r="A118" s="237" t="str">
        <f>VLOOKUP($G118,CSVLookups!$B:$R,MATCH(A$1,CSVLookups!$B$1:$R$1,0),FALSE)</f>
        <v>311 Claims Distributions</v>
      </c>
      <c r="B118" s="237" t="str">
        <f>VLOOKUP($G118,CSVLookups!$B:$R,MATCH(B$1,CSVLookups!$B$1:$R$1,0),FALSE)</f>
        <v>I</v>
      </c>
      <c r="C118" s="238" t="str">
        <f t="shared" si="2"/>
        <v>311 Claims DistributionsI1999Net Insurance Claims brought forward</v>
      </c>
      <c r="D118" s="238" t="e">
        <f>IF(AND(VALUE(LEFT($A118,3))=309,LEN($B118)=3),VLOOKUP(VALUE(MID($B118,2,2)),_309_Table1,MATCH(MID($B118,1,1),_309_Table1_ColumnLookup,0),FALSE),
  IF($C118="309 LCR SummaryA",OneYearSCR,IF($C118="309 LCR SummaryB",UltimateSCR,IF(VALUE(LEFT($A118,3))=309,VLOOKUP(VALUE(MID($B118,2,1)),_309_Table1,MATCH(MID($B118,1,1),_309_Table1_ColumnLookup,0),FALSE)
+N("309"),
  IF(VALUE(LEFT($A118,3))=310,VLOOKUP(VALUE(MID($B118,2,1)),_310_Table1,MATCH(MID($B118,1,1),_310_Table1_ColumnLookup,0),FALSE)
+N("310"),
  IF(AND(VALUE(LEFT($A118,3))=311,LEN($I118)=4),VLOOKUP($I118,_311_Table1,MATCH($B118,_311_Table1_ColumnLookup,0),FALSE),
  IF(AND(VALUE(LEFT($A118,3))=311,OR($B118="I2",$B118="J2",$B118="K2",$B118="L2")),VLOOKUP('311'!$G$58,_311_Table1,MATCH(MID($B118,1,1),_311_Table1_ColumnLookup,0),FALSE),
  IF(AND(VALUE(LEFT($A118,3))=311,RIGHT($B118,5)="Total"),VLOOKUP('311'!$G$59,_311_Table1,MATCH(MID($B118,1,1),_311_Table1_ColumnLookup,0),FALSE),
  IF(VALUE(LEFT($A118,3))=311,VLOOKUP(VALUE(MID($B118,2,1)),_311_Table1,MATCH(MID($B118,1,1),_311_Table1_ColumnLookup,0),FALSE)
+N("311"),
  IF(AND(VALUE(LEFT($A118,3))=312,LEFT($G118,10)="Unincepted",$B118="G "),VLOOKUP(" ULO",_312_Table1,MATCH('312'!$N$16,_312_Table1_ColumnLookup,0),FALSE),
  IF(AND(VALUE(LEFT($A118,3))=312,LEFT($G118,10)="Unincepted",$B118="O "),VLOOKUP(" ULO",_312_Table1,MATCH('312'!$V$16,_312_Table1_ColumnLookup,0),FALSE),
  IF(AND(VALUE(LEFT($A118,3))=312,LEFT($G118,10)="Unincepted",$B118="Q "),VLOOKUP(" ULO",_312_Table1,MATCH('312'!$X$16,_312_Table1_ColumnLookup,0),FALSE),
  IF(AND(VALUE(LEFT($A118,3))=312,LEFT($G118,10)="Unincepted"),VLOOKUP(" ULO",_312_Table1,MATCH(LEFT($B118,1),_312_Table1_ColumnLookup,0),FALSE),
  IF(AND(VALUE(LEFT($A118,3))=312,LEFT($G118,5)="Total",$B118="G "),VLOOKUP('312'!$F$80,_312_Table1,MATCH('312'!$N$16,_312_Table1_ColumnLookup,0),FALSE),
  IF(AND(VALUE(LEFT($A118,3))=312,LEFT($G118,5)="Total",$B118="O "),VLOOKUP('312'!$F$80,_312_Table1,MATCH('312'!$V$16,_312_Table1_ColumnLookup,0),FALSE),
  IF(AND(VALUE(LEFT($A118,3))=312,LEFT($G118,5)="Total",$B118="Q "),VLOOKUP('312'!$F$80,_312_Table1,MATCH('312'!$X$16,_312_Table1_ColumnLookup,0),FALSE),
  IF(AND(VALUE(LEFT($A118,3))=312,LEFT($G118,5)="Total"),VLOOKUP('312'!$F$80,_312_Table1,MATCH(LEFT($B118,1),_312_Table1_ColumnLookup,0),FALSE),
  IF(AND(VALUE(LEFT($A118,3))=312,LEN($I118)=4,$B118="G"),VLOOKUP($I118,_312_Table1,MATCH('312'!$N$16,_312_Table1_ColumnLookup,0),FALSE),
  IF(AND(VALUE(LEFT($A118,3))=312,LEN($I118)=4,$B118="O"),VLOOKUP($I118,_312_Table1,MATCH('312'!$V$16,_312_Table1_ColumnLookup,0),FALSE),
  IF(AND(VALUE(LEFT($A118,3))=312,LEN($I118)=4,$B118="Q"),VLOOKUP($I118,_312_Table1,MATCH('312'!$X$16,_312_Table1_ColumnLookup,0),FALSE),
  IF(AND(VALUE(LEFT($A118,3))=312,LEN($I118)=4),VLOOKUP($I118,_312_Table1,MATCH(LEFT($B118,1),_312_Table1_ColumnLookup,0),FALSE)
+N("312"),
  IF(VALUE(LEFT($A118,3))=313,VLOOKUP(VALUE(MID($B118,2,1)),_313_Table1,MATCH(MID($B118,1,1),_313_Table1_ColumnLookup,0),FALSE)
+N("313"),
  IF(AND(VALUE(LEFT($A118,3))=314,LEN($B118)=3),VLOOKUP(VALUE(MID($B118,2,2)),_314_Table1,MATCH(MID($B118,1,1),_314_Table1_ColumnLookup,0),FALSE),
  IF(VALUE(LEFT($A118,3))=314,VLOOKUP(VALUE(MID($B118,2,1)),_314_Table1,MATCH(MID($B118,1,1),_314_Table1_ColumnLookup,0),FALSE)
+N("314"),
""))))))))))))))))))))))))</f>
        <v>#N/A</v>
      </c>
      <c r="E118" s="238">
        <f ca="1">IF(AND(VALUE(LEFT($A118,3))=309,LEN($B118)=3),VLOOKUP(VALUE(MID($B118,2,2)),_309_Table2,MATCH(MID($B118,1,1),_309_Table2_ColumnLookup,0),FALSE),
  IF($C118="309 LCR SummaryA",OneYearSCR,IF($C118="309 LCR SummaryB",UltimateSCR,IF(VALUE(LEFT($A118,3))=309,VLOOKUP(VALUE(MID($B118,2,1)),_309_Table2,MATCH(MID($B118,1,1),_309_Table2_ColumnLookup,0),FALSE)
+N("309"),
  IF(VALUE(LEFT($A118,3))=310,VLOOKUP(VALUE(MID($B118,2,1)),_310_Table2,MATCH(MID($B118,1,1),_310_Table2_ColumnLookup,0),FALSE)
+N("310"),
  IF(AND(VALUE(LEFT($A118,3))=311,LEN($I118)=4),VLOOKUP($I118,_311_Table2,MATCH($B118,_311_Table2_ColumnLookup,0),FALSE),
  IF(AND(VALUE(LEFT($A118,3))=311,OR($B118="I2",$B118="J2",$B118="K2",$B118="L2")),VLOOKUP('311'!$G$58,_311_Table2,MATCH(MID($B118,1,1),_311_Table2_ColumnLookup,0),FALSE),
  IF(AND(VALUE(LEFT($A118,3))=311,RIGHT($B118,5)="Total"),VLOOKUP('311'!$G$59,_311_Table2,MATCH(MID($B118,1,1),_311_Table2_ColumnLookup,0),FALSE),
  IF(VALUE(LEFT($A118,3))=311,VLOOKUP(VALUE(MID($B118,2,1)),_311_Table2,MATCH(MID($B118,1,1),_311_Table2_ColumnLookup,0),FALSE)
+N("311"),
  IF(AND(VALUE(LEFT($A118,3))=312,LEFT($G118,10)="Unincepted",$B118="G "),VLOOKUP(" ULO",_312_Table2,MATCH('312'!$N$16,_312_Table2_ColumnLookup,0),FALSE),
  IF(AND(VALUE(LEFT($A118,3))=312,LEFT($G118,10)="Unincepted",$B118="O "),VLOOKUP(" ULO",_312_Table2,MATCH('312'!$V$16,_312_Table2_ColumnLookup,0),FALSE),
  IF(AND(VALUE(LEFT($A118,3))=312,LEFT($G118,10)="Unincepted",$B118="Q "),VLOOKUP(" ULO",_312_Table2,MATCH('312'!$X$16,_312_Table2_ColumnLookup,0),FALSE),
  IF(AND(VALUE(LEFT($A118,3))=312,LEFT($G118,10)="Unincepted"),VLOOKUP(" ULO",_312_Table2,MATCH(LEFT($B118,1),_312_Table2_ColumnLookup,0),FALSE),
  IF(AND(VALUE(LEFT($A118,3))=312,LEFT($G118,5)="Total",$B118="G "),VLOOKUP('312'!$F$80,_312_Table2,MATCH('312'!$N$16,_312_Table2_ColumnLookup,0),FALSE),
  IF(AND(VALUE(LEFT($A118,3))=312,LEFT($G118,5)="Total",$B118="O "),VLOOKUP('312'!$F$80,_312_Table2,MATCH('312'!$V$16,_312_Table2_ColumnLookup,0),FALSE),
  IF(AND(VALUE(LEFT($A118,3))=312,LEFT($G118,5)="Total",$B118="Q "),VLOOKUP('312'!$F$80,_312_Table2,MATCH('312'!$X$16,_312_Table2_ColumnLookup,0),FALSE),
  IF(AND(VALUE(LEFT($A118,3))=312,LEFT($G118,5)="Total"),VLOOKUP('312'!$F$80,_312_Table2,MATCH(LEFT($B118,1),_312_Table2_ColumnLookup,0),FALSE),
  IF(AND(VALUE(LEFT($A118,3))=312,LEN($I118)=4,$B118="G"),VLOOKUP($I118,_312_Table2,MATCH('312'!$N$16,_312_Table2_ColumnLookup,0),FALSE),
  IF(AND(VALUE(LEFT($A118,3))=312,LEN($I118)=4,$B118="O"),VLOOKUP($I118,_312_Table2,MATCH('312'!$V$16,_312_Table2_ColumnLookup,0),FALSE),
  IF(AND(VALUE(LEFT($A118,3))=312,LEN($I118)=4,$B118="Q"),VLOOKUP($I118,_312_Table2,MATCH('312'!$X$16,_312_Table2_ColumnLookup,0),FALSE),
  IF(AND(VALUE(LEFT($A118,3))=312,LEN($I118)=4),VLOOKUP($I118,_312_Table2,MATCH(LEFT($B118,1),_312_Table2_ColumnLookup,0),FALSE)
+N("312"),
  IF(VALUE(LEFT($A118,3))=313,VLOOKUP(VALUE(MID($B118,2,1)),_313_Table2,MATCH(MID($B118,1,1),_313_Table2_ColumnLookup,0),FALSE)
+N("313"),
  IF(AND(VALUE(LEFT($A118,3))=314,LEN($B118)=3),VLOOKUP(VALUE(MID($B118,2,2)),_314_Table2,MATCH(MID($B118,1,1),_314_Table2_ColumnLookup,0),FALSE),
  IF(VALUE(LEFT($A118,3))=314,VLOOKUP(VALUE(MID($B118,2,1)),_314_Table2,MATCH(MID($B118,1,1),_314_Table2_ColumnLookup,0),FALSE)
+N("314"),
""))))))))))))))))))))))))</f>
        <v>0</v>
      </c>
      <c r="F118" s="238" t="e">
        <f>IF(AND(VALUE(LEFT($A118,3))=309,LEN($B118)=3),VLOOKUP(VALUE(MID($B118,2,2)),_309_Table3,MATCH(MID($B118,1,1),_309_Table3_ColumnLookup,0),FALSE),
  IF($C118="309 LCR SummaryA",OneYearSCR,IF($C118="309 LCR SummaryB",UltimateSCR,IF(VALUE(LEFT($A118,3))=309,VLOOKUP(VALUE(MID($B118,2,1)),_309_Table3,MATCH(MID($B118,1,1),_309_Table3_ColumnLookup,0),FALSE)
+N("309"),
  IF(VALUE(LEFT($A118,3))=310,VLOOKUP(VALUE(MID($B118,2,1)),_310_Table3,MATCH(MID($B118,1,1),_310_Table3_ColumnLookup,0),FALSE)
+N("310"),
  IF(AND(VALUE(LEFT($A118,3))=311,LEN($I118)=4),VLOOKUP($I118,_311_Table3,MATCH($B118,_311_Table3_ColumnLookup,0),FALSE),
  IF(AND(VALUE(LEFT($A118,3))=311,OR($B118="I2",$B118="J2",$B118="K2",$B118="L2")),VLOOKUP('311'!$G$58,_311_Table3,MATCH(MID($B118,1,1),_311_Table3_ColumnLookup,0),FALSE),
  IF(AND(VALUE(LEFT($A118,3))=311,RIGHT($B118,5)="Total"),VLOOKUP('311'!$G$59,_311_Table3,MATCH(MID($B118,1,1),_311_Table3_ColumnLookup,0),FALSE),
  IF(VALUE(LEFT($A118,3))=311,VLOOKUP(VALUE(MID($B118,2,1)),_311_Table3,MATCH(MID($B118,1,1),_311_Table3_ColumnLookup,0),FALSE)
+N("311"),
  IF(AND(VALUE(LEFT($A118,3))=312,LEFT($G118,10)="Unincepted",$B118="G "),VLOOKUP(" ULO",_312_Table3,MATCH('312'!$N$16,_312_Table3_ColumnLookup,0),FALSE),
  IF(AND(VALUE(LEFT($A118,3))=312,LEFT($G118,10)="Unincepted",$B118="O "),VLOOKUP(" ULO",_312_Table3,MATCH('312'!$V$16,_312_Table3_ColumnLookup,0),FALSE),
  IF(AND(VALUE(LEFT($A118,3))=312,LEFT($G118,10)="Unincepted",$B118="Q "),VLOOKUP(" ULO",_312_Table3,MATCH('312'!$X$16,_312_Table3_ColumnLookup,0),FALSE),
  IF(AND(VALUE(LEFT($A118,3))=312,LEFT($G118,10)="Unincepted"),VLOOKUP(" ULO",_312_Table3,MATCH(LEFT($B118,1),_312_Table3_ColumnLookup,0),FALSE),
  IF(AND(VALUE(LEFT($A118,3))=312,LEFT($G118,5)="Total",$B118="G "),VLOOKUP('312'!$F$80,_312_Table3,MATCH('312'!$N$16,_312_Table3_ColumnLookup,0),FALSE),
  IF(AND(VALUE(LEFT($A118,3))=312,LEFT($G118,5)="Total",$B118="O "),VLOOKUP('312'!$F$80,_312_Table3,MATCH('312'!$V$16,_312_Table3_ColumnLookup,0),FALSE),
  IF(AND(VALUE(LEFT($A118,3))=312,LEFT($G118,5)="Total",$B118="Q "),VLOOKUP('312'!$F$80,_312_Table3,MATCH('312'!$X$16,_312_Table3_ColumnLookup,0),FALSE),
  IF(AND(VALUE(LEFT($A118,3))=312,LEFT($G118,5)="Total"),VLOOKUP('312'!$F$80,_312_Table3,MATCH(LEFT($B118,1),_312_Table3_ColumnLookup,0),FALSE),
  IF(AND(VALUE(LEFT($A118,3))=312,LEN($I118)=4,$B118="G"),VLOOKUP($I118,_312_Table3,MATCH('312'!$N$16,_312_Table3_ColumnLookup,0),FALSE),
  IF(AND(VALUE(LEFT($A118,3))=312,LEN($I118)=4,$B118="O"),VLOOKUP($I118,_312_Table3,MATCH('312'!$V$16,_312_Table3_ColumnLookup,0),FALSE),
  IF(AND(VALUE(LEFT($A118,3))=312,LEN($I118)=4,$B118="Q"),VLOOKUP($I118,_312_Table3,MATCH('312'!$X$16,_312_Table3_ColumnLookup,0),FALSE),
  IF(AND(VALUE(LEFT($A118,3))=312,LEN($I118)=4),VLOOKUP($I118,_312_Table3,MATCH(LEFT($B118,1),_312_Table3_ColumnLookup,0),FALSE)
+N("312"),
  IF(VALUE(LEFT($A118,3))=313,VLOOKUP(VALUE(MID($B118,2,1)),_313_Table3,MATCH(MID($B118,1,1),_313_Table3_ColumnLookup,0),FALSE)
+N("313"),
  IF(AND(VALUE(LEFT($A118,3))=314,LEN($B118)=3),VLOOKUP(VALUE(MID($B118,2,2)),_314_Table3,MATCH(MID($B118,1,1),_314_Table3_ColumnLookup,0),FALSE),
  IF(VALUE(LEFT($A118,3))=314,VLOOKUP(VALUE(MID($B118,2,1)),_314_Table3,MATCH(MID($B118,1,1),_314_Table3_ColumnLookup,0),FALSE)
+N("314"),
""))))))))))))))))))))))))</f>
        <v>#NAME?</v>
      </c>
      <c r="G118" t="s">
        <v>1110</v>
      </c>
      <c r="H118" s="321">
        <f ca="1">IFERROR(
IF(ISERROR($D118)=FALSE,$D118,IF(ISERROR($E118)=FALSE,$E118,IF(ISERROR($F118)=FALSE,$F118
+N("012 checkboxes"),
IF(
IF(OR(LEFT($A118,9)="Syndicate",LEFT($A118,12)="NewSyndicate"),VLOOKUP($A118,'012'!$J:$ZW,MATCH("Link to button",'012'!$J$1:$ZW$1,0),0)
+N("309 checkbox"),
IF($C118="309 LCR Summary0",VLOOKUP("Notes990",'309'!$P:$ZZ,MATCH("Link to button",'309'!$P$1:$ZZ$1,0),0)
+N("313 checkboxes"),
IF($C118="313 Financial Information0LcmVsScr",IF($C118="309 LCR Summary0",VLOOKUP("LcmVsScr",'309'!$N:$ZZ,MATCH("Link to button",'309'!$N$1:$ZZ$1,0),0),
IF($C118="313 Financial Information0LcrDocAttached",IF($C118="309 LCR Summary0",VLOOKUP("LcrDocAttached",'309'!$N:$ZZ,MATCH("Link to button",'309'!$N$1:$ZZ$1,0),
0)))))))=1,TRUE,FALSE)
))),"")</f>
        <v>0</v>
      </c>
      <c r="I118">
        <v>1999</v>
      </c>
    </row>
    <row r="119" spans="1:9" customFormat="1">
      <c r="A119" s="237" t="str">
        <f>VLOOKUP($G119,CSVLookups!$B:$R,MATCH(A$1,CSVLookups!$B$1:$R$1,0),FALSE)</f>
        <v>311 Claims Distributions</v>
      </c>
      <c r="B119" s="237" t="str">
        <f>VLOOKUP($G119,CSVLookups!$B:$R,MATCH(B$1,CSVLookups!$B$1:$R$1,0),FALSE)</f>
        <v>J</v>
      </c>
      <c r="C119" s="238" t="str">
        <f t="shared" si="2"/>
        <v>311 Claims DistributionsJ1999Adjustments</v>
      </c>
      <c r="D119" s="238" t="e">
        <f>IF(AND(VALUE(LEFT($A119,3))=309,LEN($B119)=3),VLOOKUP(VALUE(MID($B119,2,2)),_309_Table1,MATCH(MID($B119,1,1),_309_Table1_ColumnLookup,0),FALSE),
  IF($C119="309 LCR SummaryA",OneYearSCR,IF($C119="309 LCR SummaryB",UltimateSCR,IF(VALUE(LEFT($A119,3))=309,VLOOKUP(VALUE(MID($B119,2,1)),_309_Table1,MATCH(MID($B119,1,1),_309_Table1_ColumnLookup,0),FALSE)
+N("309"),
  IF(VALUE(LEFT($A119,3))=310,VLOOKUP(VALUE(MID($B119,2,1)),_310_Table1,MATCH(MID($B119,1,1),_310_Table1_ColumnLookup,0),FALSE)
+N("310"),
  IF(AND(VALUE(LEFT($A119,3))=311,LEN($I119)=4),VLOOKUP($I119,_311_Table1,MATCH($B119,_311_Table1_ColumnLookup,0),FALSE),
  IF(AND(VALUE(LEFT($A119,3))=311,OR($B119="I2",$B119="J2",$B119="K2",$B119="L2")),VLOOKUP('311'!$G$58,_311_Table1,MATCH(MID($B119,1,1),_311_Table1_ColumnLookup,0),FALSE),
  IF(AND(VALUE(LEFT($A119,3))=311,RIGHT($B119,5)="Total"),VLOOKUP('311'!$G$59,_311_Table1,MATCH(MID($B119,1,1),_311_Table1_ColumnLookup,0),FALSE),
  IF(VALUE(LEFT($A119,3))=311,VLOOKUP(VALUE(MID($B119,2,1)),_311_Table1,MATCH(MID($B119,1,1),_311_Table1_ColumnLookup,0),FALSE)
+N("311"),
  IF(AND(VALUE(LEFT($A119,3))=312,LEFT($G119,10)="Unincepted",$B119="G "),VLOOKUP(" ULO",_312_Table1,MATCH('312'!$N$16,_312_Table1_ColumnLookup,0),FALSE),
  IF(AND(VALUE(LEFT($A119,3))=312,LEFT($G119,10)="Unincepted",$B119="O "),VLOOKUP(" ULO",_312_Table1,MATCH('312'!$V$16,_312_Table1_ColumnLookup,0),FALSE),
  IF(AND(VALUE(LEFT($A119,3))=312,LEFT($G119,10)="Unincepted",$B119="Q "),VLOOKUP(" ULO",_312_Table1,MATCH('312'!$X$16,_312_Table1_ColumnLookup,0),FALSE),
  IF(AND(VALUE(LEFT($A119,3))=312,LEFT($G119,10)="Unincepted"),VLOOKUP(" ULO",_312_Table1,MATCH(LEFT($B119,1),_312_Table1_ColumnLookup,0),FALSE),
  IF(AND(VALUE(LEFT($A119,3))=312,LEFT($G119,5)="Total",$B119="G "),VLOOKUP('312'!$F$80,_312_Table1,MATCH('312'!$N$16,_312_Table1_ColumnLookup,0),FALSE),
  IF(AND(VALUE(LEFT($A119,3))=312,LEFT($G119,5)="Total",$B119="O "),VLOOKUP('312'!$F$80,_312_Table1,MATCH('312'!$V$16,_312_Table1_ColumnLookup,0),FALSE),
  IF(AND(VALUE(LEFT($A119,3))=312,LEFT($G119,5)="Total",$B119="Q "),VLOOKUP('312'!$F$80,_312_Table1,MATCH('312'!$X$16,_312_Table1_ColumnLookup,0),FALSE),
  IF(AND(VALUE(LEFT($A119,3))=312,LEFT($G119,5)="Total"),VLOOKUP('312'!$F$80,_312_Table1,MATCH(LEFT($B119,1),_312_Table1_ColumnLookup,0),FALSE),
  IF(AND(VALUE(LEFT($A119,3))=312,LEN($I119)=4,$B119="G"),VLOOKUP($I119,_312_Table1,MATCH('312'!$N$16,_312_Table1_ColumnLookup,0),FALSE),
  IF(AND(VALUE(LEFT($A119,3))=312,LEN($I119)=4,$B119="O"),VLOOKUP($I119,_312_Table1,MATCH('312'!$V$16,_312_Table1_ColumnLookup,0),FALSE),
  IF(AND(VALUE(LEFT($A119,3))=312,LEN($I119)=4,$B119="Q"),VLOOKUP($I119,_312_Table1,MATCH('312'!$X$16,_312_Table1_ColumnLookup,0),FALSE),
  IF(AND(VALUE(LEFT($A119,3))=312,LEN($I119)=4),VLOOKUP($I119,_312_Table1,MATCH(LEFT($B119,1),_312_Table1_ColumnLookup,0),FALSE)
+N("312"),
  IF(VALUE(LEFT($A119,3))=313,VLOOKUP(VALUE(MID($B119,2,1)),_313_Table1,MATCH(MID($B119,1,1),_313_Table1_ColumnLookup,0),FALSE)
+N("313"),
  IF(AND(VALUE(LEFT($A119,3))=314,LEN($B119)=3),VLOOKUP(VALUE(MID($B119,2,2)),_314_Table1,MATCH(MID($B119,1,1),_314_Table1_ColumnLookup,0),FALSE),
  IF(VALUE(LEFT($A119,3))=314,VLOOKUP(VALUE(MID($B119,2,1)),_314_Table1,MATCH(MID($B119,1,1),_314_Table1_ColumnLookup,0),FALSE)
+N("314"),
""))))))))))))))))))))))))</f>
        <v>#N/A</v>
      </c>
      <c r="E119" s="238">
        <f>IF(AND(VALUE(LEFT($A119,3))=309,LEN($B119)=3),VLOOKUP(VALUE(MID($B119,2,2)),_309_Table2,MATCH(MID($B119,1,1),_309_Table2_ColumnLookup,0),FALSE),
  IF($C119="309 LCR SummaryA",OneYearSCR,IF($C119="309 LCR SummaryB",UltimateSCR,IF(VALUE(LEFT($A119,3))=309,VLOOKUP(VALUE(MID($B119,2,1)),_309_Table2,MATCH(MID($B119,1,1),_309_Table2_ColumnLookup,0),FALSE)
+N("309"),
  IF(VALUE(LEFT($A119,3))=310,VLOOKUP(VALUE(MID($B119,2,1)),_310_Table2,MATCH(MID($B119,1,1),_310_Table2_ColumnLookup,0),FALSE)
+N("310"),
  IF(AND(VALUE(LEFT($A119,3))=311,LEN($I119)=4),VLOOKUP($I119,_311_Table2,MATCH($B119,_311_Table2_ColumnLookup,0),FALSE),
  IF(AND(VALUE(LEFT($A119,3))=311,OR($B119="I2",$B119="J2",$B119="K2",$B119="L2")),VLOOKUP('311'!$G$58,_311_Table2,MATCH(MID($B119,1,1),_311_Table2_ColumnLookup,0),FALSE),
  IF(AND(VALUE(LEFT($A119,3))=311,RIGHT($B119,5)="Total"),VLOOKUP('311'!$G$59,_311_Table2,MATCH(MID($B119,1,1),_311_Table2_ColumnLookup,0),FALSE),
  IF(VALUE(LEFT($A119,3))=311,VLOOKUP(VALUE(MID($B119,2,1)),_311_Table2,MATCH(MID($B119,1,1),_311_Table2_ColumnLookup,0),FALSE)
+N("311"),
  IF(AND(VALUE(LEFT($A119,3))=312,LEFT($G119,10)="Unincepted",$B119="G "),VLOOKUP(" ULO",_312_Table2,MATCH('312'!$N$16,_312_Table2_ColumnLookup,0),FALSE),
  IF(AND(VALUE(LEFT($A119,3))=312,LEFT($G119,10)="Unincepted",$B119="O "),VLOOKUP(" ULO",_312_Table2,MATCH('312'!$V$16,_312_Table2_ColumnLookup,0),FALSE),
  IF(AND(VALUE(LEFT($A119,3))=312,LEFT($G119,10)="Unincepted",$B119="Q "),VLOOKUP(" ULO",_312_Table2,MATCH('312'!$X$16,_312_Table2_ColumnLookup,0),FALSE),
  IF(AND(VALUE(LEFT($A119,3))=312,LEFT($G119,10)="Unincepted"),VLOOKUP(" ULO",_312_Table2,MATCH(LEFT($B119,1),_312_Table2_ColumnLookup,0),FALSE),
  IF(AND(VALUE(LEFT($A119,3))=312,LEFT($G119,5)="Total",$B119="G "),VLOOKUP('312'!$F$80,_312_Table2,MATCH('312'!$N$16,_312_Table2_ColumnLookup,0),FALSE),
  IF(AND(VALUE(LEFT($A119,3))=312,LEFT($G119,5)="Total",$B119="O "),VLOOKUP('312'!$F$80,_312_Table2,MATCH('312'!$V$16,_312_Table2_ColumnLookup,0),FALSE),
  IF(AND(VALUE(LEFT($A119,3))=312,LEFT($G119,5)="Total",$B119="Q "),VLOOKUP('312'!$F$80,_312_Table2,MATCH('312'!$X$16,_312_Table2_ColumnLookup,0),FALSE),
  IF(AND(VALUE(LEFT($A119,3))=312,LEFT($G119,5)="Total"),VLOOKUP('312'!$F$80,_312_Table2,MATCH(LEFT($B119,1),_312_Table2_ColumnLookup,0),FALSE),
  IF(AND(VALUE(LEFT($A119,3))=312,LEN($I119)=4,$B119="G"),VLOOKUP($I119,_312_Table2,MATCH('312'!$N$16,_312_Table2_ColumnLookup,0),FALSE),
  IF(AND(VALUE(LEFT($A119,3))=312,LEN($I119)=4,$B119="O"),VLOOKUP($I119,_312_Table2,MATCH('312'!$V$16,_312_Table2_ColumnLookup,0),FALSE),
  IF(AND(VALUE(LEFT($A119,3))=312,LEN($I119)=4,$B119="Q"),VLOOKUP($I119,_312_Table2,MATCH('312'!$X$16,_312_Table2_ColumnLookup,0),FALSE),
  IF(AND(VALUE(LEFT($A119,3))=312,LEN($I119)=4),VLOOKUP($I119,_312_Table2,MATCH(LEFT($B119,1),_312_Table2_ColumnLookup,0),FALSE)
+N("312"),
  IF(VALUE(LEFT($A119,3))=313,VLOOKUP(VALUE(MID($B119,2,1)),_313_Table2,MATCH(MID($B119,1,1),_313_Table2_ColumnLookup,0),FALSE)
+N("313"),
  IF(AND(VALUE(LEFT($A119,3))=314,LEN($B119)=3),VLOOKUP(VALUE(MID($B119,2,2)),_314_Table2,MATCH(MID($B119,1,1),_314_Table2_ColumnLookup,0),FALSE),
  IF(VALUE(LEFT($A119,3))=314,VLOOKUP(VALUE(MID($B119,2,1)),_314_Table2,MATCH(MID($B119,1,1),_314_Table2_ColumnLookup,0),FALSE)
+N("314"),
""))))))))))))))))))))))))</f>
        <v>0</v>
      </c>
      <c r="F119" s="238" t="e">
        <f>IF(AND(VALUE(LEFT($A119,3))=309,LEN($B119)=3),VLOOKUP(VALUE(MID($B119,2,2)),_309_Table3,MATCH(MID($B119,1,1),_309_Table3_ColumnLookup,0),FALSE),
  IF($C119="309 LCR SummaryA",OneYearSCR,IF($C119="309 LCR SummaryB",UltimateSCR,IF(VALUE(LEFT($A119,3))=309,VLOOKUP(VALUE(MID($B119,2,1)),_309_Table3,MATCH(MID($B119,1,1),_309_Table3_ColumnLookup,0),FALSE)
+N("309"),
  IF(VALUE(LEFT($A119,3))=310,VLOOKUP(VALUE(MID($B119,2,1)),_310_Table3,MATCH(MID($B119,1,1),_310_Table3_ColumnLookup,0),FALSE)
+N("310"),
  IF(AND(VALUE(LEFT($A119,3))=311,LEN($I119)=4),VLOOKUP($I119,_311_Table3,MATCH($B119,_311_Table3_ColumnLookup,0),FALSE),
  IF(AND(VALUE(LEFT($A119,3))=311,OR($B119="I2",$B119="J2",$B119="K2",$B119="L2")),VLOOKUP('311'!$G$58,_311_Table3,MATCH(MID($B119,1,1),_311_Table3_ColumnLookup,0),FALSE),
  IF(AND(VALUE(LEFT($A119,3))=311,RIGHT($B119,5)="Total"),VLOOKUP('311'!$G$59,_311_Table3,MATCH(MID($B119,1,1),_311_Table3_ColumnLookup,0),FALSE),
  IF(VALUE(LEFT($A119,3))=311,VLOOKUP(VALUE(MID($B119,2,1)),_311_Table3,MATCH(MID($B119,1,1),_311_Table3_ColumnLookup,0),FALSE)
+N("311"),
  IF(AND(VALUE(LEFT($A119,3))=312,LEFT($G119,10)="Unincepted",$B119="G "),VLOOKUP(" ULO",_312_Table3,MATCH('312'!$N$16,_312_Table3_ColumnLookup,0),FALSE),
  IF(AND(VALUE(LEFT($A119,3))=312,LEFT($G119,10)="Unincepted",$B119="O "),VLOOKUP(" ULO",_312_Table3,MATCH('312'!$V$16,_312_Table3_ColumnLookup,0),FALSE),
  IF(AND(VALUE(LEFT($A119,3))=312,LEFT($G119,10)="Unincepted",$B119="Q "),VLOOKUP(" ULO",_312_Table3,MATCH('312'!$X$16,_312_Table3_ColumnLookup,0),FALSE),
  IF(AND(VALUE(LEFT($A119,3))=312,LEFT($G119,10)="Unincepted"),VLOOKUP(" ULO",_312_Table3,MATCH(LEFT($B119,1),_312_Table3_ColumnLookup,0),FALSE),
  IF(AND(VALUE(LEFT($A119,3))=312,LEFT($G119,5)="Total",$B119="G "),VLOOKUP('312'!$F$80,_312_Table3,MATCH('312'!$N$16,_312_Table3_ColumnLookup,0),FALSE),
  IF(AND(VALUE(LEFT($A119,3))=312,LEFT($G119,5)="Total",$B119="O "),VLOOKUP('312'!$F$80,_312_Table3,MATCH('312'!$V$16,_312_Table3_ColumnLookup,0),FALSE),
  IF(AND(VALUE(LEFT($A119,3))=312,LEFT($G119,5)="Total",$B119="Q "),VLOOKUP('312'!$F$80,_312_Table3,MATCH('312'!$X$16,_312_Table3_ColumnLookup,0),FALSE),
  IF(AND(VALUE(LEFT($A119,3))=312,LEFT($G119,5)="Total"),VLOOKUP('312'!$F$80,_312_Table3,MATCH(LEFT($B119,1),_312_Table3_ColumnLookup,0),FALSE),
  IF(AND(VALUE(LEFT($A119,3))=312,LEN($I119)=4,$B119="G"),VLOOKUP($I119,_312_Table3,MATCH('312'!$N$16,_312_Table3_ColumnLookup,0),FALSE),
  IF(AND(VALUE(LEFT($A119,3))=312,LEN($I119)=4,$B119="O"),VLOOKUP($I119,_312_Table3,MATCH('312'!$V$16,_312_Table3_ColumnLookup,0),FALSE),
  IF(AND(VALUE(LEFT($A119,3))=312,LEN($I119)=4,$B119="Q"),VLOOKUP($I119,_312_Table3,MATCH('312'!$X$16,_312_Table3_ColumnLookup,0),FALSE),
  IF(AND(VALUE(LEFT($A119,3))=312,LEN($I119)=4),VLOOKUP($I119,_312_Table3,MATCH(LEFT($B119,1),_312_Table3_ColumnLookup,0),FALSE)
+N("312"),
  IF(VALUE(LEFT($A119,3))=313,VLOOKUP(VALUE(MID($B119,2,1)),_313_Table3,MATCH(MID($B119,1,1),_313_Table3_ColumnLookup,0),FALSE)
+N("313"),
  IF(AND(VALUE(LEFT($A119,3))=314,LEN($B119)=3),VLOOKUP(VALUE(MID($B119,2,2)),_314_Table3,MATCH(MID($B119,1,1),_314_Table3_ColumnLookup,0),FALSE),
  IF(VALUE(LEFT($A119,3))=314,VLOOKUP(VALUE(MID($B119,2,1)),_314_Table3,MATCH(MID($B119,1,1),_314_Table3_ColumnLookup,0),FALSE)
+N("314"),
""))))))))))))))))))))))))</f>
        <v>#NAME?</v>
      </c>
      <c r="G119" t="s">
        <v>1111</v>
      </c>
      <c r="H119" s="321">
        <f>IFERROR(
IF(ISERROR($D119)=FALSE,$D119,IF(ISERROR($E119)=FALSE,$E119,IF(ISERROR($F119)=FALSE,$F119
+N("012 checkboxes"),
IF(
IF(OR(LEFT($A119,9)="Syndicate",LEFT($A119,12)="NewSyndicate"),VLOOKUP($A119,'012'!$J:$ZW,MATCH("Link to button",'012'!$J$1:$ZW$1,0),0)
+N("309 checkbox"),
IF($C119="309 LCR Summary0",VLOOKUP("Notes990",'309'!$P:$ZZ,MATCH("Link to button",'309'!$P$1:$ZZ$1,0),0)
+N("313 checkboxes"),
IF($C119="313 Financial Information0LcmVsScr",IF($C119="309 LCR Summary0",VLOOKUP("LcmVsScr",'309'!$N:$ZZ,MATCH("Link to button",'309'!$N$1:$ZZ$1,0),0),
IF($C119="313 Financial Information0LcrDocAttached",IF($C119="309 LCR Summary0",VLOOKUP("LcrDocAttached",'309'!$N:$ZZ,MATCH("Link to button",'309'!$N$1:$ZZ$1,0),
0)))))))=1,TRUE,FALSE)
))),"")</f>
        <v>0</v>
      </c>
      <c r="I119">
        <v>1999</v>
      </c>
    </row>
    <row r="120" spans="1:9" customFormat="1">
      <c r="A120" s="237" t="str">
        <f>VLOOKUP($G120,CSVLookups!$B:$R,MATCH(A$1,CSVLookups!$B$1:$R$1,0),FALSE)</f>
        <v>311 Claims Distributions</v>
      </c>
      <c r="B120" s="237" t="str">
        <f>VLOOKUP($G120,CSVLookups!$B:$R,MATCH(B$1,CSVLookups!$B$1:$R$1,0),FALSE)</f>
        <v>K</v>
      </c>
      <c r="C120" s="238" t="str">
        <f t="shared" si="2"/>
        <v>311 Claims DistributionsK1999New Business</v>
      </c>
      <c r="D120" s="238" t="e">
        <f>IF(AND(VALUE(LEFT($A120,3))=309,LEN($B120)=3),VLOOKUP(VALUE(MID($B120,2,2)),_309_Table1,MATCH(MID($B120,1,1),_309_Table1_ColumnLookup,0),FALSE),
  IF($C120="309 LCR SummaryA",OneYearSCR,IF($C120="309 LCR SummaryB",UltimateSCR,IF(VALUE(LEFT($A120,3))=309,VLOOKUP(VALUE(MID($B120,2,1)),_309_Table1,MATCH(MID($B120,1,1),_309_Table1_ColumnLookup,0),FALSE)
+N("309"),
  IF(VALUE(LEFT($A120,3))=310,VLOOKUP(VALUE(MID($B120,2,1)),_310_Table1,MATCH(MID($B120,1,1),_310_Table1_ColumnLookup,0),FALSE)
+N("310"),
  IF(AND(VALUE(LEFT($A120,3))=311,LEN($I120)=4),VLOOKUP($I120,_311_Table1,MATCH($B120,_311_Table1_ColumnLookup,0),FALSE),
  IF(AND(VALUE(LEFT($A120,3))=311,OR($B120="I2",$B120="J2",$B120="K2",$B120="L2")),VLOOKUP('311'!$G$58,_311_Table1,MATCH(MID($B120,1,1),_311_Table1_ColumnLookup,0),FALSE),
  IF(AND(VALUE(LEFT($A120,3))=311,RIGHT($B120,5)="Total"),VLOOKUP('311'!$G$59,_311_Table1,MATCH(MID($B120,1,1),_311_Table1_ColumnLookup,0),FALSE),
  IF(VALUE(LEFT($A120,3))=311,VLOOKUP(VALUE(MID($B120,2,1)),_311_Table1,MATCH(MID($B120,1,1),_311_Table1_ColumnLookup,0),FALSE)
+N("311"),
  IF(AND(VALUE(LEFT($A120,3))=312,LEFT($G120,10)="Unincepted",$B120="G "),VLOOKUP(" ULO",_312_Table1,MATCH('312'!$N$16,_312_Table1_ColumnLookup,0),FALSE),
  IF(AND(VALUE(LEFT($A120,3))=312,LEFT($G120,10)="Unincepted",$B120="O "),VLOOKUP(" ULO",_312_Table1,MATCH('312'!$V$16,_312_Table1_ColumnLookup,0),FALSE),
  IF(AND(VALUE(LEFT($A120,3))=312,LEFT($G120,10)="Unincepted",$B120="Q "),VLOOKUP(" ULO",_312_Table1,MATCH('312'!$X$16,_312_Table1_ColumnLookup,0),FALSE),
  IF(AND(VALUE(LEFT($A120,3))=312,LEFT($G120,10)="Unincepted"),VLOOKUP(" ULO",_312_Table1,MATCH(LEFT($B120,1),_312_Table1_ColumnLookup,0),FALSE),
  IF(AND(VALUE(LEFT($A120,3))=312,LEFT($G120,5)="Total",$B120="G "),VLOOKUP('312'!$F$80,_312_Table1,MATCH('312'!$N$16,_312_Table1_ColumnLookup,0),FALSE),
  IF(AND(VALUE(LEFT($A120,3))=312,LEFT($G120,5)="Total",$B120="O "),VLOOKUP('312'!$F$80,_312_Table1,MATCH('312'!$V$16,_312_Table1_ColumnLookup,0),FALSE),
  IF(AND(VALUE(LEFT($A120,3))=312,LEFT($G120,5)="Total",$B120="Q "),VLOOKUP('312'!$F$80,_312_Table1,MATCH('312'!$X$16,_312_Table1_ColumnLookup,0),FALSE),
  IF(AND(VALUE(LEFT($A120,3))=312,LEFT($G120,5)="Total"),VLOOKUP('312'!$F$80,_312_Table1,MATCH(LEFT($B120,1),_312_Table1_ColumnLookup,0),FALSE),
  IF(AND(VALUE(LEFT($A120,3))=312,LEN($I120)=4,$B120="G"),VLOOKUP($I120,_312_Table1,MATCH('312'!$N$16,_312_Table1_ColumnLookup,0),FALSE),
  IF(AND(VALUE(LEFT($A120,3))=312,LEN($I120)=4,$B120="O"),VLOOKUP($I120,_312_Table1,MATCH('312'!$V$16,_312_Table1_ColumnLookup,0),FALSE),
  IF(AND(VALUE(LEFT($A120,3))=312,LEN($I120)=4,$B120="Q"),VLOOKUP($I120,_312_Table1,MATCH('312'!$X$16,_312_Table1_ColumnLookup,0),FALSE),
  IF(AND(VALUE(LEFT($A120,3))=312,LEN($I120)=4),VLOOKUP($I120,_312_Table1,MATCH(LEFT($B120,1),_312_Table1_ColumnLookup,0),FALSE)
+N("312"),
  IF(VALUE(LEFT($A120,3))=313,VLOOKUP(VALUE(MID($B120,2,1)),_313_Table1,MATCH(MID($B120,1,1),_313_Table1_ColumnLookup,0),FALSE)
+N("313"),
  IF(AND(VALUE(LEFT($A120,3))=314,LEN($B120)=3),VLOOKUP(VALUE(MID($B120,2,2)),_314_Table1,MATCH(MID($B120,1,1),_314_Table1_ColumnLookup,0),FALSE),
  IF(VALUE(LEFT($A120,3))=314,VLOOKUP(VALUE(MID($B120,2,1)),_314_Table1,MATCH(MID($B120,1,1),_314_Table1_ColumnLookup,0),FALSE)
+N("314"),
""))))))))))))))))))))))))</f>
        <v>#N/A</v>
      </c>
      <c r="E120" s="238">
        <f>IF(AND(VALUE(LEFT($A120,3))=309,LEN($B120)=3),VLOOKUP(VALUE(MID($B120,2,2)),_309_Table2,MATCH(MID($B120,1,1),_309_Table2_ColumnLookup,0),FALSE),
  IF($C120="309 LCR SummaryA",OneYearSCR,IF($C120="309 LCR SummaryB",UltimateSCR,IF(VALUE(LEFT($A120,3))=309,VLOOKUP(VALUE(MID($B120,2,1)),_309_Table2,MATCH(MID($B120,1,1),_309_Table2_ColumnLookup,0),FALSE)
+N("309"),
  IF(VALUE(LEFT($A120,3))=310,VLOOKUP(VALUE(MID($B120,2,1)),_310_Table2,MATCH(MID($B120,1,1),_310_Table2_ColumnLookup,0),FALSE)
+N("310"),
  IF(AND(VALUE(LEFT($A120,3))=311,LEN($I120)=4),VLOOKUP($I120,_311_Table2,MATCH($B120,_311_Table2_ColumnLookup,0),FALSE),
  IF(AND(VALUE(LEFT($A120,3))=311,OR($B120="I2",$B120="J2",$B120="K2",$B120="L2")),VLOOKUP('311'!$G$58,_311_Table2,MATCH(MID($B120,1,1),_311_Table2_ColumnLookup,0),FALSE),
  IF(AND(VALUE(LEFT($A120,3))=311,RIGHT($B120,5)="Total"),VLOOKUP('311'!$G$59,_311_Table2,MATCH(MID($B120,1,1),_311_Table2_ColumnLookup,0),FALSE),
  IF(VALUE(LEFT($A120,3))=311,VLOOKUP(VALUE(MID($B120,2,1)),_311_Table2,MATCH(MID($B120,1,1),_311_Table2_ColumnLookup,0),FALSE)
+N("311"),
  IF(AND(VALUE(LEFT($A120,3))=312,LEFT($G120,10)="Unincepted",$B120="G "),VLOOKUP(" ULO",_312_Table2,MATCH('312'!$N$16,_312_Table2_ColumnLookup,0),FALSE),
  IF(AND(VALUE(LEFT($A120,3))=312,LEFT($G120,10)="Unincepted",$B120="O "),VLOOKUP(" ULO",_312_Table2,MATCH('312'!$V$16,_312_Table2_ColumnLookup,0),FALSE),
  IF(AND(VALUE(LEFT($A120,3))=312,LEFT($G120,10)="Unincepted",$B120="Q "),VLOOKUP(" ULO",_312_Table2,MATCH('312'!$X$16,_312_Table2_ColumnLookup,0),FALSE),
  IF(AND(VALUE(LEFT($A120,3))=312,LEFT($G120,10)="Unincepted"),VLOOKUP(" ULO",_312_Table2,MATCH(LEFT($B120,1),_312_Table2_ColumnLookup,0),FALSE),
  IF(AND(VALUE(LEFT($A120,3))=312,LEFT($G120,5)="Total",$B120="G "),VLOOKUP('312'!$F$80,_312_Table2,MATCH('312'!$N$16,_312_Table2_ColumnLookup,0),FALSE),
  IF(AND(VALUE(LEFT($A120,3))=312,LEFT($G120,5)="Total",$B120="O "),VLOOKUP('312'!$F$80,_312_Table2,MATCH('312'!$V$16,_312_Table2_ColumnLookup,0),FALSE),
  IF(AND(VALUE(LEFT($A120,3))=312,LEFT($G120,5)="Total",$B120="Q "),VLOOKUP('312'!$F$80,_312_Table2,MATCH('312'!$X$16,_312_Table2_ColumnLookup,0),FALSE),
  IF(AND(VALUE(LEFT($A120,3))=312,LEFT($G120,5)="Total"),VLOOKUP('312'!$F$80,_312_Table2,MATCH(LEFT($B120,1),_312_Table2_ColumnLookup,0),FALSE),
  IF(AND(VALUE(LEFT($A120,3))=312,LEN($I120)=4,$B120="G"),VLOOKUP($I120,_312_Table2,MATCH('312'!$N$16,_312_Table2_ColumnLookup,0),FALSE),
  IF(AND(VALUE(LEFT($A120,3))=312,LEN($I120)=4,$B120="O"),VLOOKUP($I120,_312_Table2,MATCH('312'!$V$16,_312_Table2_ColumnLookup,0),FALSE),
  IF(AND(VALUE(LEFT($A120,3))=312,LEN($I120)=4,$B120="Q"),VLOOKUP($I120,_312_Table2,MATCH('312'!$X$16,_312_Table2_ColumnLookup,0),FALSE),
  IF(AND(VALUE(LEFT($A120,3))=312,LEN($I120)=4),VLOOKUP($I120,_312_Table2,MATCH(LEFT($B120,1),_312_Table2_ColumnLookup,0),FALSE)
+N("312"),
  IF(VALUE(LEFT($A120,3))=313,VLOOKUP(VALUE(MID($B120,2,1)),_313_Table2,MATCH(MID($B120,1,1),_313_Table2_ColumnLookup,0),FALSE)
+N("313"),
  IF(AND(VALUE(LEFT($A120,3))=314,LEN($B120)=3),VLOOKUP(VALUE(MID($B120,2,2)),_314_Table2,MATCH(MID($B120,1,1),_314_Table2_ColumnLookup,0),FALSE),
  IF(VALUE(LEFT($A120,3))=314,VLOOKUP(VALUE(MID($B120,2,1)),_314_Table2,MATCH(MID($B120,1,1),_314_Table2_ColumnLookup,0),FALSE)
+N("314"),
""))))))))))))))))))))))))</f>
        <v>0</v>
      </c>
      <c r="F120" s="238" t="e">
        <f>IF(AND(VALUE(LEFT($A120,3))=309,LEN($B120)=3),VLOOKUP(VALUE(MID($B120,2,2)),_309_Table3,MATCH(MID($B120,1,1),_309_Table3_ColumnLookup,0),FALSE),
  IF($C120="309 LCR SummaryA",OneYearSCR,IF($C120="309 LCR SummaryB",UltimateSCR,IF(VALUE(LEFT($A120,3))=309,VLOOKUP(VALUE(MID($B120,2,1)),_309_Table3,MATCH(MID($B120,1,1),_309_Table3_ColumnLookup,0),FALSE)
+N("309"),
  IF(VALUE(LEFT($A120,3))=310,VLOOKUP(VALUE(MID($B120,2,1)),_310_Table3,MATCH(MID($B120,1,1),_310_Table3_ColumnLookup,0),FALSE)
+N("310"),
  IF(AND(VALUE(LEFT($A120,3))=311,LEN($I120)=4),VLOOKUP($I120,_311_Table3,MATCH($B120,_311_Table3_ColumnLookup,0),FALSE),
  IF(AND(VALUE(LEFT($A120,3))=311,OR($B120="I2",$B120="J2",$B120="K2",$B120="L2")),VLOOKUP('311'!$G$58,_311_Table3,MATCH(MID($B120,1,1),_311_Table3_ColumnLookup,0),FALSE),
  IF(AND(VALUE(LEFT($A120,3))=311,RIGHT($B120,5)="Total"),VLOOKUP('311'!$G$59,_311_Table3,MATCH(MID($B120,1,1),_311_Table3_ColumnLookup,0),FALSE),
  IF(VALUE(LEFT($A120,3))=311,VLOOKUP(VALUE(MID($B120,2,1)),_311_Table3,MATCH(MID($B120,1,1),_311_Table3_ColumnLookup,0),FALSE)
+N("311"),
  IF(AND(VALUE(LEFT($A120,3))=312,LEFT($G120,10)="Unincepted",$B120="G "),VLOOKUP(" ULO",_312_Table3,MATCH('312'!$N$16,_312_Table3_ColumnLookup,0),FALSE),
  IF(AND(VALUE(LEFT($A120,3))=312,LEFT($G120,10)="Unincepted",$B120="O "),VLOOKUP(" ULO",_312_Table3,MATCH('312'!$V$16,_312_Table3_ColumnLookup,0),FALSE),
  IF(AND(VALUE(LEFT($A120,3))=312,LEFT($G120,10)="Unincepted",$B120="Q "),VLOOKUP(" ULO",_312_Table3,MATCH('312'!$X$16,_312_Table3_ColumnLookup,0),FALSE),
  IF(AND(VALUE(LEFT($A120,3))=312,LEFT($G120,10)="Unincepted"),VLOOKUP(" ULO",_312_Table3,MATCH(LEFT($B120,1),_312_Table3_ColumnLookup,0),FALSE),
  IF(AND(VALUE(LEFT($A120,3))=312,LEFT($G120,5)="Total",$B120="G "),VLOOKUP('312'!$F$80,_312_Table3,MATCH('312'!$N$16,_312_Table3_ColumnLookup,0),FALSE),
  IF(AND(VALUE(LEFT($A120,3))=312,LEFT($G120,5)="Total",$B120="O "),VLOOKUP('312'!$F$80,_312_Table3,MATCH('312'!$V$16,_312_Table3_ColumnLookup,0),FALSE),
  IF(AND(VALUE(LEFT($A120,3))=312,LEFT($G120,5)="Total",$B120="Q "),VLOOKUP('312'!$F$80,_312_Table3,MATCH('312'!$X$16,_312_Table3_ColumnLookup,0),FALSE),
  IF(AND(VALUE(LEFT($A120,3))=312,LEFT($G120,5)="Total"),VLOOKUP('312'!$F$80,_312_Table3,MATCH(LEFT($B120,1),_312_Table3_ColumnLookup,0),FALSE),
  IF(AND(VALUE(LEFT($A120,3))=312,LEN($I120)=4,$B120="G"),VLOOKUP($I120,_312_Table3,MATCH('312'!$N$16,_312_Table3_ColumnLookup,0),FALSE),
  IF(AND(VALUE(LEFT($A120,3))=312,LEN($I120)=4,$B120="O"),VLOOKUP($I120,_312_Table3,MATCH('312'!$V$16,_312_Table3_ColumnLookup,0),FALSE),
  IF(AND(VALUE(LEFT($A120,3))=312,LEN($I120)=4,$B120="Q"),VLOOKUP($I120,_312_Table3,MATCH('312'!$X$16,_312_Table3_ColumnLookup,0),FALSE),
  IF(AND(VALUE(LEFT($A120,3))=312,LEN($I120)=4),VLOOKUP($I120,_312_Table3,MATCH(LEFT($B120,1),_312_Table3_ColumnLookup,0),FALSE)
+N("312"),
  IF(VALUE(LEFT($A120,3))=313,VLOOKUP(VALUE(MID($B120,2,1)),_313_Table3,MATCH(MID($B120,1,1),_313_Table3_ColumnLookup,0),FALSE)
+N("313"),
  IF(AND(VALUE(LEFT($A120,3))=314,LEN($B120)=3),VLOOKUP(VALUE(MID($B120,2,2)),_314_Table3,MATCH(MID($B120,1,1),_314_Table3_ColumnLookup,0),FALSE),
  IF(VALUE(LEFT($A120,3))=314,VLOOKUP(VALUE(MID($B120,2,1)),_314_Table3,MATCH(MID($B120,1,1),_314_Table3_ColumnLookup,0),FALSE)
+N("314"),
""))))))))))))))))))))))))</f>
        <v>#NAME?</v>
      </c>
      <c r="G120" t="s">
        <v>1114</v>
      </c>
      <c r="H120" s="321">
        <f>IFERROR(
IF(ISERROR($D120)=FALSE,$D120,IF(ISERROR($E120)=FALSE,$E120,IF(ISERROR($F120)=FALSE,$F120
+N("012 checkboxes"),
IF(
IF(OR(LEFT($A120,9)="Syndicate",LEFT($A120,12)="NewSyndicate"),VLOOKUP($A120,'012'!$J:$ZW,MATCH("Link to button",'012'!$J$1:$ZW$1,0),0)
+N("309 checkbox"),
IF($C120="309 LCR Summary0",VLOOKUP("Notes990",'309'!$P:$ZZ,MATCH("Link to button",'309'!$P$1:$ZZ$1,0),0)
+N("313 checkboxes"),
IF($C120="313 Financial Information0LcmVsScr",IF($C120="309 LCR Summary0",VLOOKUP("LcmVsScr",'309'!$N:$ZZ,MATCH("Link to button",'309'!$N$1:$ZZ$1,0),0),
IF($C120="313 Financial Information0LcrDocAttached",IF($C120="309 LCR Summary0",VLOOKUP("LcrDocAttached",'309'!$N:$ZZ,MATCH("Link to button",'309'!$N$1:$ZZ$1,0),
0)))))))=1,TRUE,FALSE)
))),"")</f>
        <v>0</v>
      </c>
      <c r="I120">
        <v>1999</v>
      </c>
    </row>
    <row r="121" spans="1:9" customFormat="1">
      <c r="A121" s="237" t="str">
        <f>VLOOKUP($G121,CSVLookups!$B:$R,MATCH(A$1,CSVLookups!$B$1:$R$1,0),FALSE)</f>
        <v>311 Claims Distributions</v>
      </c>
      <c r="B121" s="237" t="str">
        <f>VLOOKUP($G121,CSVLookups!$B:$R,MATCH(B$1,CSVLookups!$B$1:$R$1,0),FALSE)</f>
        <v>L</v>
      </c>
      <c r="C121" s="238" t="str">
        <f t="shared" si="2"/>
        <v>311 Claims DistributionsL1999Total Claims</v>
      </c>
      <c r="D121" s="238" t="e">
        <f>IF(AND(VALUE(LEFT($A121,3))=309,LEN($B121)=3),VLOOKUP(VALUE(MID($B121,2,2)),_309_Table1,MATCH(MID($B121,1,1),_309_Table1_ColumnLookup,0),FALSE),
  IF($C121="309 LCR SummaryA",OneYearSCR,IF($C121="309 LCR SummaryB",UltimateSCR,IF(VALUE(LEFT($A121,3))=309,VLOOKUP(VALUE(MID($B121,2,1)),_309_Table1,MATCH(MID($B121,1,1),_309_Table1_ColumnLookup,0),FALSE)
+N("309"),
  IF(VALUE(LEFT($A121,3))=310,VLOOKUP(VALUE(MID($B121,2,1)),_310_Table1,MATCH(MID($B121,1,1),_310_Table1_ColumnLookup,0),FALSE)
+N("310"),
  IF(AND(VALUE(LEFT($A121,3))=311,LEN($I121)=4),VLOOKUP($I121,_311_Table1,MATCH($B121,_311_Table1_ColumnLookup,0),FALSE),
  IF(AND(VALUE(LEFT($A121,3))=311,OR($B121="I2",$B121="J2",$B121="K2",$B121="L2")),VLOOKUP('311'!$G$58,_311_Table1,MATCH(MID($B121,1,1),_311_Table1_ColumnLookup,0),FALSE),
  IF(AND(VALUE(LEFT($A121,3))=311,RIGHT($B121,5)="Total"),VLOOKUP('311'!$G$59,_311_Table1,MATCH(MID($B121,1,1),_311_Table1_ColumnLookup,0),FALSE),
  IF(VALUE(LEFT($A121,3))=311,VLOOKUP(VALUE(MID($B121,2,1)),_311_Table1,MATCH(MID($B121,1,1),_311_Table1_ColumnLookup,0),FALSE)
+N("311"),
  IF(AND(VALUE(LEFT($A121,3))=312,LEFT($G121,10)="Unincepted",$B121="G "),VLOOKUP(" ULO",_312_Table1,MATCH('312'!$N$16,_312_Table1_ColumnLookup,0),FALSE),
  IF(AND(VALUE(LEFT($A121,3))=312,LEFT($G121,10)="Unincepted",$B121="O "),VLOOKUP(" ULO",_312_Table1,MATCH('312'!$V$16,_312_Table1_ColumnLookup,0),FALSE),
  IF(AND(VALUE(LEFT($A121,3))=312,LEFT($G121,10)="Unincepted",$B121="Q "),VLOOKUP(" ULO",_312_Table1,MATCH('312'!$X$16,_312_Table1_ColumnLookup,0),FALSE),
  IF(AND(VALUE(LEFT($A121,3))=312,LEFT($G121,10)="Unincepted"),VLOOKUP(" ULO",_312_Table1,MATCH(LEFT($B121,1),_312_Table1_ColumnLookup,0),FALSE),
  IF(AND(VALUE(LEFT($A121,3))=312,LEFT($G121,5)="Total",$B121="G "),VLOOKUP('312'!$F$80,_312_Table1,MATCH('312'!$N$16,_312_Table1_ColumnLookup,0),FALSE),
  IF(AND(VALUE(LEFT($A121,3))=312,LEFT($G121,5)="Total",$B121="O "),VLOOKUP('312'!$F$80,_312_Table1,MATCH('312'!$V$16,_312_Table1_ColumnLookup,0),FALSE),
  IF(AND(VALUE(LEFT($A121,3))=312,LEFT($G121,5)="Total",$B121="Q "),VLOOKUP('312'!$F$80,_312_Table1,MATCH('312'!$X$16,_312_Table1_ColumnLookup,0),FALSE),
  IF(AND(VALUE(LEFT($A121,3))=312,LEFT($G121,5)="Total"),VLOOKUP('312'!$F$80,_312_Table1,MATCH(LEFT($B121,1),_312_Table1_ColumnLookup,0),FALSE),
  IF(AND(VALUE(LEFT($A121,3))=312,LEN($I121)=4,$B121="G"),VLOOKUP($I121,_312_Table1,MATCH('312'!$N$16,_312_Table1_ColumnLookup,0),FALSE),
  IF(AND(VALUE(LEFT($A121,3))=312,LEN($I121)=4,$B121="O"),VLOOKUP($I121,_312_Table1,MATCH('312'!$V$16,_312_Table1_ColumnLookup,0),FALSE),
  IF(AND(VALUE(LEFT($A121,3))=312,LEN($I121)=4,$B121="Q"),VLOOKUP($I121,_312_Table1,MATCH('312'!$X$16,_312_Table1_ColumnLookup,0),FALSE),
  IF(AND(VALUE(LEFT($A121,3))=312,LEN($I121)=4),VLOOKUP($I121,_312_Table1,MATCH(LEFT($B121,1),_312_Table1_ColumnLookup,0),FALSE)
+N("312"),
  IF(VALUE(LEFT($A121,3))=313,VLOOKUP(VALUE(MID($B121,2,1)),_313_Table1,MATCH(MID($B121,1,1),_313_Table1_ColumnLookup,0),FALSE)
+N("313"),
  IF(AND(VALUE(LEFT($A121,3))=314,LEN($B121)=3),VLOOKUP(VALUE(MID($B121,2,2)),_314_Table1,MATCH(MID($B121,1,1),_314_Table1_ColumnLookup,0),FALSE),
  IF(VALUE(LEFT($A121,3))=314,VLOOKUP(VALUE(MID($B121,2,1)),_314_Table1,MATCH(MID($B121,1,1),_314_Table1_ColumnLookup,0),FALSE)
+N("314"),
""))))))))))))))))))))))))</f>
        <v>#N/A</v>
      </c>
      <c r="E121" s="238">
        <f ca="1">IF(AND(VALUE(LEFT($A121,3))=309,LEN($B121)=3),VLOOKUP(VALUE(MID($B121,2,2)),_309_Table2,MATCH(MID($B121,1,1),_309_Table2_ColumnLookup,0),FALSE),
  IF($C121="309 LCR SummaryA",OneYearSCR,IF($C121="309 LCR SummaryB",UltimateSCR,IF(VALUE(LEFT($A121,3))=309,VLOOKUP(VALUE(MID($B121,2,1)),_309_Table2,MATCH(MID($B121,1,1),_309_Table2_ColumnLookup,0),FALSE)
+N("309"),
  IF(VALUE(LEFT($A121,3))=310,VLOOKUP(VALUE(MID($B121,2,1)),_310_Table2,MATCH(MID($B121,1,1),_310_Table2_ColumnLookup,0),FALSE)
+N("310"),
  IF(AND(VALUE(LEFT($A121,3))=311,LEN($I121)=4),VLOOKUP($I121,_311_Table2,MATCH($B121,_311_Table2_ColumnLookup,0),FALSE),
  IF(AND(VALUE(LEFT($A121,3))=311,OR($B121="I2",$B121="J2",$B121="K2",$B121="L2")),VLOOKUP('311'!$G$58,_311_Table2,MATCH(MID($B121,1,1),_311_Table2_ColumnLookup,0),FALSE),
  IF(AND(VALUE(LEFT($A121,3))=311,RIGHT($B121,5)="Total"),VLOOKUP('311'!$G$59,_311_Table2,MATCH(MID($B121,1,1),_311_Table2_ColumnLookup,0),FALSE),
  IF(VALUE(LEFT($A121,3))=311,VLOOKUP(VALUE(MID($B121,2,1)),_311_Table2,MATCH(MID($B121,1,1),_311_Table2_ColumnLookup,0),FALSE)
+N("311"),
  IF(AND(VALUE(LEFT($A121,3))=312,LEFT($G121,10)="Unincepted",$B121="G "),VLOOKUP(" ULO",_312_Table2,MATCH('312'!$N$16,_312_Table2_ColumnLookup,0),FALSE),
  IF(AND(VALUE(LEFT($A121,3))=312,LEFT($G121,10)="Unincepted",$B121="O "),VLOOKUP(" ULO",_312_Table2,MATCH('312'!$V$16,_312_Table2_ColumnLookup,0),FALSE),
  IF(AND(VALUE(LEFT($A121,3))=312,LEFT($G121,10)="Unincepted",$B121="Q "),VLOOKUP(" ULO",_312_Table2,MATCH('312'!$X$16,_312_Table2_ColumnLookup,0),FALSE),
  IF(AND(VALUE(LEFT($A121,3))=312,LEFT($G121,10)="Unincepted"),VLOOKUP(" ULO",_312_Table2,MATCH(LEFT($B121,1),_312_Table2_ColumnLookup,0),FALSE),
  IF(AND(VALUE(LEFT($A121,3))=312,LEFT($G121,5)="Total",$B121="G "),VLOOKUP('312'!$F$80,_312_Table2,MATCH('312'!$N$16,_312_Table2_ColumnLookup,0),FALSE),
  IF(AND(VALUE(LEFT($A121,3))=312,LEFT($G121,5)="Total",$B121="O "),VLOOKUP('312'!$F$80,_312_Table2,MATCH('312'!$V$16,_312_Table2_ColumnLookup,0),FALSE),
  IF(AND(VALUE(LEFT($A121,3))=312,LEFT($G121,5)="Total",$B121="Q "),VLOOKUP('312'!$F$80,_312_Table2,MATCH('312'!$X$16,_312_Table2_ColumnLookup,0),FALSE),
  IF(AND(VALUE(LEFT($A121,3))=312,LEFT($G121,5)="Total"),VLOOKUP('312'!$F$80,_312_Table2,MATCH(LEFT($B121,1),_312_Table2_ColumnLookup,0),FALSE),
  IF(AND(VALUE(LEFT($A121,3))=312,LEN($I121)=4,$B121="G"),VLOOKUP($I121,_312_Table2,MATCH('312'!$N$16,_312_Table2_ColumnLookup,0),FALSE),
  IF(AND(VALUE(LEFT($A121,3))=312,LEN($I121)=4,$B121="O"),VLOOKUP($I121,_312_Table2,MATCH('312'!$V$16,_312_Table2_ColumnLookup,0),FALSE),
  IF(AND(VALUE(LEFT($A121,3))=312,LEN($I121)=4,$B121="Q"),VLOOKUP($I121,_312_Table2,MATCH('312'!$X$16,_312_Table2_ColumnLookup,0),FALSE),
  IF(AND(VALUE(LEFT($A121,3))=312,LEN($I121)=4),VLOOKUP($I121,_312_Table2,MATCH(LEFT($B121,1),_312_Table2_ColumnLookup,0),FALSE)
+N("312"),
  IF(VALUE(LEFT($A121,3))=313,VLOOKUP(VALUE(MID($B121,2,1)),_313_Table2,MATCH(MID($B121,1,1),_313_Table2_ColumnLookup,0),FALSE)
+N("313"),
  IF(AND(VALUE(LEFT($A121,3))=314,LEN($B121)=3),VLOOKUP(VALUE(MID($B121,2,2)),_314_Table2,MATCH(MID($B121,1,1),_314_Table2_ColumnLookup,0),FALSE),
  IF(VALUE(LEFT($A121,3))=314,VLOOKUP(VALUE(MID($B121,2,1)),_314_Table2,MATCH(MID($B121,1,1),_314_Table2_ColumnLookup,0),FALSE)
+N("314"),
""))))))))))))))))))))))))</f>
        <v>0</v>
      </c>
      <c r="F121" s="238" t="e">
        <f>IF(AND(VALUE(LEFT($A121,3))=309,LEN($B121)=3),VLOOKUP(VALUE(MID($B121,2,2)),_309_Table3,MATCH(MID($B121,1,1),_309_Table3_ColumnLookup,0),FALSE),
  IF($C121="309 LCR SummaryA",OneYearSCR,IF($C121="309 LCR SummaryB",UltimateSCR,IF(VALUE(LEFT($A121,3))=309,VLOOKUP(VALUE(MID($B121,2,1)),_309_Table3,MATCH(MID($B121,1,1),_309_Table3_ColumnLookup,0),FALSE)
+N("309"),
  IF(VALUE(LEFT($A121,3))=310,VLOOKUP(VALUE(MID($B121,2,1)),_310_Table3,MATCH(MID($B121,1,1),_310_Table3_ColumnLookup,0),FALSE)
+N("310"),
  IF(AND(VALUE(LEFT($A121,3))=311,LEN($I121)=4),VLOOKUP($I121,_311_Table3,MATCH($B121,_311_Table3_ColumnLookup,0),FALSE),
  IF(AND(VALUE(LEFT($A121,3))=311,OR($B121="I2",$B121="J2",$B121="K2",$B121="L2")),VLOOKUP('311'!$G$58,_311_Table3,MATCH(MID($B121,1,1),_311_Table3_ColumnLookup,0),FALSE),
  IF(AND(VALUE(LEFT($A121,3))=311,RIGHT($B121,5)="Total"),VLOOKUP('311'!$G$59,_311_Table3,MATCH(MID($B121,1,1),_311_Table3_ColumnLookup,0),FALSE),
  IF(VALUE(LEFT($A121,3))=311,VLOOKUP(VALUE(MID($B121,2,1)),_311_Table3,MATCH(MID($B121,1,1),_311_Table3_ColumnLookup,0),FALSE)
+N("311"),
  IF(AND(VALUE(LEFT($A121,3))=312,LEFT($G121,10)="Unincepted",$B121="G "),VLOOKUP(" ULO",_312_Table3,MATCH('312'!$N$16,_312_Table3_ColumnLookup,0),FALSE),
  IF(AND(VALUE(LEFT($A121,3))=312,LEFT($G121,10)="Unincepted",$B121="O "),VLOOKUP(" ULO",_312_Table3,MATCH('312'!$V$16,_312_Table3_ColumnLookup,0),FALSE),
  IF(AND(VALUE(LEFT($A121,3))=312,LEFT($G121,10)="Unincepted",$B121="Q "),VLOOKUP(" ULO",_312_Table3,MATCH('312'!$X$16,_312_Table3_ColumnLookup,0),FALSE),
  IF(AND(VALUE(LEFT($A121,3))=312,LEFT($G121,10)="Unincepted"),VLOOKUP(" ULO",_312_Table3,MATCH(LEFT($B121,1),_312_Table3_ColumnLookup,0),FALSE),
  IF(AND(VALUE(LEFT($A121,3))=312,LEFT($G121,5)="Total",$B121="G "),VLOOKUP('312'!$F$80,_312_Table3,MATCH('312'!$N$16,_312_Table3_ColumnLookup,0),FALSE),
  IF(AND(VALUE(LEFT($A121,3))=312,LEFT($G121,5)="Total",$B121="O "),VLOOKUP('312'!$F$80,_312_Table3,MATCH('312'!$V$16,_312_Table3_ColumnLookup,0),FALSE),
  IF(AND(VALUE(LEFT($A121,3))=312,LEFT($G121,5)="Total",$B121="Q "),VLOOKUP('312'!$F$80,_312_Table3,MATCH('312'!$X$16,_312_Table3_ColumnLookup,0),FALSE),
  IF(AND(VALUE(LEFT($A121,3))=312,LEFT($G121,5)="Total"),VLOOKUP('312'!$F$80,_312_Table3,MATCH(LEFT($B121,1),_312_Table3_ColumnLookup,0),FALSE),
  IF(AND(VALUE(LEFT($A121,3))=312,LEN($I121)=4,$B121="G"),VLOOKUP($I121,_312_Table3,MATCH('312'!$N$16,_312_Table3_ColumnLookup,0),FALSE),
  IF(AND(VALUE(LEFT($A121,3))=312,LEN($I121)=4,$B121="O"),VLOOKUP($I121,_312_Table3,MATCH('312'!$V$16,_312_Table3_ColumnLookup,0),FALSE),
  IF(AND(VALUE(LEFT($A121,3))=312,LEN($I121)=4,$B121="Q"),VLOOKUP($I121,_312_Table3,MATCH('312'!$X$16,_312_Table3_ColumnLookup,0),FALSE),
  IF(AND(VALUE(LEFT($A121,3))=312,LEN($I121)=4),VLOOKUP($I121,_312_Table3,MATCH(LEFT($B121,1),_312_Table3_ColumnLookup,0),FALSE)
+N("312"),
  IF(VALUE(LEFT($A121,3))=313,VLOOKUP(VALUE(MID($B121,2,1)),_313_Table3,MATCH(MID($B121,1,1),_313_Table3_ColumnLookup,0),FALSE)
+N("313"),
  IF(AND(VALUE(LEFT($A121,3))=314,LEN($B121)=3),VLOOKUP(VALUE(MID($B121,2,2)),_314_Table3,MATCH(MID($B121,1,1),_314_Table3_ColumnLookup,0),FALSE),
  IF(VALUE(LEFT($A121,3))=314,VLOOKUP(VALUE(MID($B121,2,1)),_314_Table3,MATCH(MID($B121,1,1),_314_Table3_ColumnLookup,0),FALSE)
+N("314"),
""))))))))))))))))))))))))</f>
        <v>#NAME?</v>
      </c>
      <c r="G121" t="s">
        <v>1117</v>
      </c>
      <c r="H121" s="321">
        <f ca="1">IFERROR(
IF(ISERROR($D121)=FALSE,$D121,IF(ISERROR($E121)=FALSE,$E121,IF(ISERROR($F121)=FALSE,$F121
+N("012 checkboxes"),
IF(
IF(OR(LEFT($A121,9)="Syndicate",LEFT($A121,12)="NewSyndicate"),VLOOKUP($A121,'012'!$J:$ZW,MATCH("Link to button",'012'!$J$1:$ZW$1,0),0)
+N("309 checkbox"),
IF($C121="309 LCR Summary0",VLOOKUP("Notes990",'309'!$P:$ZZ,MATCH("Link to button",'309'!$P$1:$ZZ$1,0),0)
+N("313 checkboxes"),
IF($C121="313 Financial Information0LcmVsScr",IF($C121="309 LCR Summary0",VLOOKUP("LcmVsScr",'309'!$N:$ZZ,MATCH("Link to button",'309'!$N$1:$ZZ$1,0),0),
IF($C121="313 Financial Information0LcrDocAttached",IF($C121="309 LCR Summary0",VLOOKUP("LcrDocAttached",'309'!$N:$ZZ,MATCH("Link to button",'309'!$N$1:$ZZ$1,0),
0)))))))=1,TRUE,FALSE)
))),"")</f>
        <v>0</v>
      </c>
      <c r="I121">
        <v>1999</v>
      </c>
    </row>
    <row r="122" spans="1:9" customFormat="1">
      <c r="A122" s="237" t="str">
        <f>VLOOKUP($G122,CSVLookups!$B:$R,MATCH(A$1,CSVLookups!$B$1:$R$1,0),FALSE)</f>
        <v>311 Claims Distributions</v>
      </c>
      <c r="B122" s="237" t="str">
        <f>VLOOKUP($G122,CSVLookups!$B:$R,MATCH(B$1,CSVLookups!$B$1:$R$1,0),FALSE)</f>
        <v>I</v>
      </c>
      <c r="C122" s="238" t="str">
        <f t="shared" si="2"/>
        <v>311 Claims DistributionsI2000Net Insurance Claims brought forward</v>
      </c>
      <c r="D122" s="238" t="e">
        <f>IF(AND(VALUE(LEFT($A122,3))=309,LEN($B122)=3),VLOOKUP(VALUE(MID($B122,2,2)),_309_Table1,MATCH(MID($B122,1,1),_309_Table1_ColumnLookup,0),FALSE),
  IF($C122="309 LCR SummaryA",OneYearSCR,IF($C122="309 LCR SummaryB",UltimateSCR,IF(VALUE(LEFT($A122,3))=309,VLOOKUP(VALUE(MID($B122,2,1)),_309_Table1,MATCH(MID($B122,1,1),_309_Table1_ColumnLookup,0),FALSE)
+N("309"),
  IF(VALUE(LEFT($A122,3))=310,VLOOKUP(VALUE(MID($B122,2,1)),_310_Table1,MATCH(MID($B122,1,1),_310_Table1_ColumnLookup,0),FALSE)
+N("310"),
  IF(AND(VALUE(LEFT($A122,3))=311,LEN($I122)=4),VLOOKUP($I122,_311_Table1,MATCH($B122,_311_Table1_ColumnLookup,0),FALSE),
  IF(AND(VALUE(LEFT($A122,3))=311,OR($B122="I2",$B122="J2",$B122="K2",$B122="L2")),VLOOKUP('311'!$G$58,_311_Table1,MATCH(MID($B122,1,1),_311_Table1_ColumnLookup,0),FALSE),
  IF(AND(VALUE(LEFT($A122,3))=311,RIGHT($B122,5)="Total"),VLOOKUP('311'!$G$59,_311_Table1,MATCH(MID($B122,1,1),_311_Table1_ColumnLookup,0),FALSE),
  IF(VALUE(LEFT($A122,3))=311,VLOOKUP(VALUE(MID($B122,2,1)),_311_Table1,MATCH(MID($B122,1,1),_311_Table1_ColumnLookup,0),FALSE)
+N("311"),
  IF(AND(VALUE(LEFT($A122,3))=312,LEFT($G122,10)="Unincepted",$B122="G "),VLOOKUP(" ULO",_312_Table1,MATCH('312'!$N$16,_312_Table1_ColumnLookup,0),FALSE),
  IF(AND(VALUE(LEFT($A122,3))=312,LEFT($G122,10)="Unincepted",$B122="O "),VLOOKUP(" ULO",_312_Table1,MATCH('312'!$V$16,_312_Table1_ColumnLookup,0),FALSE),
  IF(AND(VALUE(LEFT($A122,3))=312,LEFT($G122,10)="Unincepted",$B122="Q "),VLOOKUP(" ULO",_312_Table1,MATCH('312'!$X$16,_312_Table1_ColumnLookup,0),FALSE),
  IF(AND(VALUE(LEFT($A122,3))=312,LEFT($G122,10)="Unincepted"),VLOOKUP(" ULO",_312_Table1,MATCH(LEFT($B122,1),_312_Table1_ColumnLookup,0),FALSE),
  IF(AND(VALUE(LEFT($A122,3))=312,LEFT($G122,5)="Total",$B122="G "),VLOOKUP('312'!$F$80,_312_Table1,MATCH('312'!$N$16,_312_Table1_ColumnLookup,0),FALSE),
  IF(AND(VALUE(LEFT($A122,3))=312,LEFT($G122,5)="Total",$B122="O "),VLOOKUP('312'!$F$80,_312_Table1,MATCH('312'!$V$16,_312_Table1_ColumnLookup,0),FALSE),
  IF(AND(VALUE(LEFT($A122,3))=312,LEFT($G122,5)="Total",$B122="Q "),VLOOKUP('312'!$F$80,_312_Table1,MATCH('312'!$X$16,_312_Table1_ColumnLookup,0),FALSE),
  IF(AND(VALUE(LEFT($A122,3))=312,LEFT($G122,5)="Total"),VLOOKUP('312'!$F$80,_312_Table1,MATCH(LEFT($B122,1),_312_Table1_ColumnLookup,0),FALSE),
  IF(AND(VALUE(LEFT($A122,3))=312,LEN($I122)=4,$B122="G"),VLOOKUP($I122,_312_Table1,MATCH('312'!$N$16,_312_Table1_ColumnLookup,0),FALSE),
  IF(AND(VALUE(LEFT($A122,3))=312,LEN($I122)=4,$B122="O"),VLOOKUP($I122,_312_Table1,MATCH('312'!$V$16,_312_Table1_ColumnLookup,0),FALSE),
  IF(AND(VALUE(LEFT($A122,3))=312,LEN($I122)=4,$B122="Q"),VLOOKUP($I122,_312_Table1,MATCH('312'!$X$16,_312_Table1_ColumnLookup,0),FALSE),
  IF(AND(VALUE(LEFT($A122,3))=312,LEN($I122)=4),VLOOKUP($I122,_312_Table1,MATCH(LEFT($B122,1),_312_Table1_ColumnLookup,0),FALSE)
+N("312"),
  IF(VALUE(LEFT($A122,3))=313,VLOOKUP(VALUE(MID($B122,2,1)),_313_Table1,MATCH(MID($B122,1,1),_313_Table1_ColumnLookup,0),FALSE)
+N("313"),
  IF(AND(VALUE(LEFT($A122,3))=314,LEN($B122)=3),VLOOKUP(VALUE(MID($B122,2,2)),_314_Table1,MATCH(MID($B122,1,1),_314_Table1_ColumnLookup,0),FALSE),
  IF(VALUE(LEFT($A122,3))=314,VLOOKUP(VALUE(MID($B122,2,1)),_314_Table1,MATCH(MID($B122,1,1),_314_Table1_ColumnLookup,0),FALSE)
+N("314"),
""))))))))))))))))))))))))</f>
        <v>#N/A</v>
      </c>
      <c r="E122" s="238">
        <f ca="1">IF(AND(VALUE(LEFT($A122,3))=309,LEN($B122)=3),VLOOKUP(VALUE(MID($B122,2,2)),_309_Table2,MATCH(MID($B122,1,1),_309_Table2_ColumnLookup,0),FALSE),
  IF($C122="309 LCR SummaryA",OneYearSCR,IF($C122="309 LCR SummaryB",UltimateSCR,IF(VALUE(LEFT($A122,3))=309,VLOOKUP(VALUE(MID($B122,2,1)),_309_Table2,MATCH(MID($B122,1,1),_309_Table2_ColumnLookup,0),FALSE)
+N("309"),
  IF(VALUE(LEFT($A122,3))=310,VLOOKUP(VALUE(MID($B122,2,1)),_310_Table2,MATCH(MID($B122,1,1),_310_Table2_ColumnLookup,0),FALSE)
+N("310"),
  IF(AND(VALUE(LEFT($A122,3))=311,LEN($I122)=4),VLOOKUP($I122,_311_Table2,MATCH($B122,_311_Table2_ColumnLookup,0),FALSE),
  IF(AND(VALUE(LEFT($A122,3))=311,OR($B122="I2",$B122="J2",$B122="K2",$B122="L2")),VLOOKUP('311'!$G$58,_311_Table2,MATCH(MID($B122,1,1),_311_Table2_ColumnLookup,0),FALSE),
  IF(AND(VALUE(LEFT($A122,3))=311,RIGHT($B122,5)="Total"),VLOOKUP('311'!$G$59,_311_Table2,MATCH(MID($B122,1,1),_311_Table2_ColumnLookup,0),FALSE),
  IF(VALUE(LEFT($A122,3))=311,VLOOKUP(VALUE(MID($B122,2,1)),_311_Table2,MATCH(MID($B122,1,1),_311_Table2_ColumnLookup,0),FALSE)
+N("311"),
  IF(AND(VALUE(LEFT($A122,3))=312,LEFT($G122,10)="Unincepted",$B122="G "),VLOOKUP(" ULO",_312_Table2,MATCH('312'!$N$16,_312_Table2_ColumnLookup,0),FALSE),
  IF(AND(VALUE(LEFT($A122,3))=312,LEFT($G122,10)="Unincepted",$B122="O "),VLOOKUP(" ULO",_312_Table2,MATCH('312'!$V$16,_312_Table2_ColumnLookup,0),FALSE),
  IF(AND(VALUE(LEFT($A122,3))=312,LEFT($G122,10)="Unincepted",$B122="Q "),VLOOKUP(" ULO",_312_Table2,MATCH('312'!$X$16,_312_Table2_ColumnLookup,0),FALSE),
  IF(AND(VALUE(LEFT($A122,3))=312,LEFT($G122,10)="Unincepted"),VLOOKUP(" ULO",_312_Table2,MATCH(LEFT($B122,1),_312_Table2_ColumnLookup,0),FALSE),
  IF(AND(VALUE(LEFT($A122,3))=312,LEFT($G122,5)="Total",$B122="G "),VLOOKUP('312'!$F$80,_312_Table2,MATCH('312'!$N$16,_312_Table2_ColumnLookup,0),FALSE),
  IF(AND(VALUE(LEFT($A122,3))=312,LEFT($G122,5)="Total",$B122="O "),VLOOKUP('312'!$F$80,_312_Table2,MATCH('312'!$V$16,_312_Table2_ColumnLookup,0),FALSE),
  IF(AND(VALUE(LEFT($A122,3))=312,LEFT($G122,5)="Total",$B122="Q "),VLOOKUP('312'!$F$80,_312_Table2,MATCH('312'!$X$16,_312_Table2_ColumnLookup,0),FALSE),
  IF(AND(VALUE(LEFT($A122,3))=312,LEFT($G122,5)="Total"),VLOOKUP('312'!$F$80,_312_Table2,MATCH(LEFT($B122,1),_312_Table2_ColumnLookup,0),FALSE),
  IF(AND(VALUE(LEFT($A122,3))=312,LEN($I122)=4,$B122="G"),VLOOKUP($I122,_312_Table2,MATCH('312'!$N$16,_312_Table2_ColumnLookup,0),FALSE),
  IF(AND(VALUE(LEFT($A122,3))=312,LEN($I122)=4,$B122="O"),VLOOKUP($I122,_312_Table2,MATCH('312'!$V$16,_312_Table2_ColumnLookup,0),FALSE),
  IF(AND(VALUE(LEFT($A122,3))=312,LEN($I122)=4,$B122="Q"),VLOOKUP($I122,_312_Table2,MATCH('312'!$X$16,_312_Table2_ColumnLookup,0),FALSE),
  IF(AND(VALUE(LEFT($A122,3))=312,LEN($I122)=4),VLOOKUP($I122,_312_Table2,MATCH(LEFT($B122,1),_312_Table2_ColumnLookup,0),FALSE)
+N("312"),
  IF(VALUE(LEFT($A122,3))=313,VLOOKUP(VALUE(MID($B122,2,1)),_313_Table2,MATCH(MID($B122,1,1),_313_Table2_ColumnLookup,0),FALSE)
+N("313"),
  IF(AND(VALUE(LEFT($A122,3))=314,LEN($B122)=3),VLOOKUP(VALUE(MID($B122,2,2)),_314_Table2,MATCH(MID($B122,1,1),_314_Table2_ColumnLookup,0),FALSE),
  IF(VALUE(LEFT($A122,3))=314,VLOOKUP(VALUE(MID($B122,2,1)),_314_Table2,MATCH(MID($B122,1,1),_314_Table2_ColumnLookup,0),FALSE)
+N("314"),
""))))))))))))))))))))))))</f>
        <v>0</v>
      </c>
      <c r="F122" s="238" t="e">
        <f>IF(AND(VALUE(LEFT($A122,3))=309,LEN($B122)=3),VLOOKUP(VALUE(MID($B122,2,2)),_309_Table3,MATCH(MID($B122,1,1),_309_Table3_ColumnLookup,0),FALSE),
  IF($C122="309 LCR SummaryA",OneYearSCR,IF($C122="309 LCR SummaryB",UltimateSCR,IF(VALUE(LEFT($A122,3))=309,VLOOKUP(VALUE(MID($B122,2,1)),_309_Table3,MATCH(MID($B122,1,1),_309_Table3_ColumnLookup,0),FALSE)
+N("309"),
  IF(VALUE(LEFT($A122,3))=310,VLOOKUP(VALUE(MID($B122,2,1)),_310_Table3,MATCH(MID($B122,1,1),_310_Table3_ColumnLookup,0),FALSE)
+N("310"),
  IF(AND(VALUE(LEFT($A122,3))=311,LEN($I122)=4),VLOOKUP($I122,_311_Table3,MATCH($B122,_311_Table3_ColumnLookup,0),FALSE),
  IF(AND(VALUE(LEFT($A122,3))=311,OR($B122="I2",$B122="J2",$B122="K2",$B122="L2")),VLOOKUP('311'!$G$58,_311_Table3,MATCH(MID($B122,1,1),_311_Table3_ColumnLookup,0),FALSE),
  IF(AND(VALUE(LEFT($A122,3))=311,RIGHT($B122,5)="Total"),VLOOKUP('311'!$G$59,_311_Table3,MATCH(MID($B122,1,1),_311_Table3_ColumnLookup,0),FALSE),
  IF(VALUE(LEFT($A122,3))=311,VLOOKUP(VALUE(MID($B122,2,1)),_311_Table3,MATCH(MID($B122,1,1),_311_Table3_ColumnLookup,0),FALSE)
+N("311"),
  IF(AND(VALUE(LEFT($A122,3))=312,LEFT($G122,10)="Unincepted",$B122="G "),VLOOKUP(" ULO",_312_Table3,MATCH('312'!$N$16,_312_Table3_ColumnLookup,0),FALSE),
  IF(AND(VALUE(LEFT($A122,3))=312,LEFT($G122,10)="Unincepted",$B122="O "),VLOOKUP(" ULO",_312_Table3,MATCH('312'!$V$16,_312_Table3_ColumnLookup,0),FALSE),
  IF(AND(VALUE(LEFT($A122,3))=312,LEFT($G122,10)="Unincepted",$B122="Q "),VLOOKUP(" ULO",_312_Table3,MATCH('312'!$X$16,_312_Table3_ColumnLookup,0),FALSE),
  IF(AND(VALUE(LEFT($A122,3))=312,LEFT($G122,10)="Unincepted"),VLOOKUP(" ULO",_312_Table3,MATCH(LEFT($B122,1),_312_Table3_ColumnLookup,0),FALSE),
  IF(AND(VALUE(LEFT($A122,3))=312,LEFT($G122,5)="Total",$B122="G "),VLOOKUP('312'!$F$80,_312_Table3,MATCH('312'!$N$16,_312_Table3_ColumnLookup,0),FALSE),
  IF(AND(VALUE(LEFT($A122,3))=312,LEFT($G122,5)="Total",$B122="O "),VLOOKUP('312'!$F$80,_312_Table3,MATCH('312'!$V$16,_312_Table3_ColumnLookup,0),FALSE),
  IF(AND(VALUE(LEFT($A122,3))=312,LEFT($G122,5)="Total",$B122="Q "),VLOOKUP('312'!$F$80,_312_Table3,MATCH('312'!$X$16,_312_Table3_ColumnLookup,0),FALSE),
  IF(AND(VALUE(LEFT($A122,3))=312,LEFT($G122,5)="Total"),VLOOKUP('312'!$F$80,_312_Table3,MATCH(LEFT($B122,1),_312_Table3_ColumnLookup,0),FALSE),
  IF(AND(VALUE(LEFT($A122,3))=312,LEN($I122)=4,$B122="G"),VLOOKUP($I122,_312_Table3,MATCH('312'!$N$16,_312_Table3_ColumnLookup,0),FALSE),
  IF(AND(VALUE(LEFT($A122,3))=312,LEN($I122)=4,$B122="O"),VLOOKUP($I122,_312_Table3,MATCH('312'!$V$16,_312_Table3_ColumnLookup,0),FALSE),
  IF(AND(VALUE(LEFT($A122,3))=312,LEN($I122)=4,$B122="Q"),VLOOKUP($I122,_312_Table3,MATCH('312'!$X$16,_312_Table3_ColumnLookup,0),FALSE),
  IF(AND(VALUE(LEFT($A122,3))=312,LEN($I122)=4),VLOOKUP($I122,_312_Table3,MATCH(LEFT($B122,1),_312_Table3_ColumnLookup,0),FALSE)
+N("312"),
  IF(VALUE(LEFT($A122,3))=313,VLOOKUP(VALUE(MID($B122,2,1)),_313_Table3,MATCH(MID($B122,1,1),_313_Table3_ColumnLookup,0),FALSE)
+N("313"),
  IF(AND(VALUE(LEFT($A122,3))=314,LEN($B122)=3),VLOOKUP(VALUE(MID($B122,2,2)),_314_Table3,MATCH(MID($B122,1,1),_314_Table3_ColumnLookup,0),FALSE),
  IF(VALUE(LEFT($A122,3))=314,VLOOKUP(VALUE(MID($B122,2,1)),_314_Table3,MATCH(MID($B122,1,1),_314_Table3_ColumnLookup,0),FALSE)
+N("314"),
""))))))))))))))))))))))))</f>
        <v>#NAME?</v>
      </c>
      <c r="G122" t="s">
        <v>1110</v>
      </c>
      <c r="H122" s="321">
        <f ca="1">IFERROR(
IF(ISERROR($D122)=FALSE,$D122,IF(ISERROR($E122)=FALSE,$E122,IF(ISERROR($F122)=FALSE,$F122
+N("012 checkboxes"),
IF(
IF(OR(LEFT($A122,9)="Syndicate",LEFT($A122,12)="NewSyndicate"),VLOOKUP($A122,'012'!$J:$ZW,MATCH("Link to button",'012'!$J$1:$ZW$1,0),0)
+N("309 checkbox"),
IF($C122="309 LCR Summary0",VLOOKUP("Notes990",'309'!$P:$ZZ,MATCH("Link to button",'309'!$P$1:$ZZ$1,0),0)
+N("313 checkboxes"),
IF($C122="313 Financial Information0LcmVsScr",IF($C122="309 LCR Summary0",VLOOKUP("LcmVsScr",'309'!$N:$ZZ,MATCH("Link to button",'309'!$N$1:$ZZ$1,0),0),
IF($C122="313 Financial Information0LcrDocAttached",IF($C122="309 LCR Summary0",VLOOKUP("LcrDocAttached",'309'!$N:$ZZ,MATCH("Link to button",'309'!$N$1:$ZZ$1,0),
0)))))))=1,TRUE,FALSE)
))),"")</f>
        <v>0</v>
      </c>
      <c r="I122">
        <v>2000</v>
      </c>
    </row>
    <row r="123" spans="1:9" customFormat="1">
      <c r="A123" s="237" t="str">
        <f>VLOOKUP($G123,CSVLookups!$B:$R,MATCH(A$1,CSVLookups!$B$1:$R$1,0),FALSE)</f>
        <v>311 Claims Distributions</v>
      </c>
      <c r="B123" s="237" t="str">
        <f>VLOOKUP($G123,CSVLookups!$B:$R,MATCH(B$1,CSVLookups!$B$1:$R$1,0),FALSE)</f>
        <v>J</v>
      </c>
      <c r="C123" s="238" t="str">
        <f t="shared" si="2"/>
        <v>311 Claims DistributionsJ2000Adjustments</v>
      </c>
      <c r="D123" s="238" t="e">
        <f>IF(AND(VALUE(LEFT($A123,3))=309,LEN($B123)=3),VLOOKUP(VALUE(MID($B123,2,2)),_309_Table1,MATCH(MID($B123,1,1),_309_Table1_ColumnLookup,0),FALSE),
  IF($C123="309 LCR SummaryA",OneYearSCR,IF($C123="309 LCR SummaryB",UltimateSCR,IF(VALUE(LEFT($A123,3))=309,VLOOKUP(VALUE(MID($B123,2,1)),_309_Table1,MATCH(MID($B123,1,1),_309_Table1_ColumnLookup,0),FALSE)
+N("309"),
  IF(VALUE(LEFT($A123,3))=310,VLOOKUP(VALUE(MID($B123,2,1)),_310_Table1,MATCH(MID($B123,1,1),_310_Table1_ColumnLookup,0),FALSE)
+N("310"),
  IF(AND(VALUE(LEFT($A123,3))=311,LEN($I123)=4),VLOOKUP($I123,_311_Table1,MATCH($B123,_311_Table1_ColumnLookup,0),FALSE),
  IF(AND(VALUE(LEFT($A123,3))=311,OR($B123="I2",$B123="J2",$B123="K2",$B123="L2")),VLOOKUP('311'!$G$58,_311_Table1,MATCH(MID($B123,1,1),_311_Table1_ColumnLookup,0),FALSE),
  IF(AND(VALUE(LEFT($A123,3))=311,RIGHT($B123,5)="Total"),VLOOKUP('311'!$G$59,_311_Table1,MATCH(MID($B123,1,1),_311_Table1_ColumnLookup,0),FALSE),
  IF(VALUE(LEFT($A123,3))=311,VLOOKUP(VALUE(MID($B123,2,1)),_311_Table1,MATCH(MID($B123,1,1),_311_Table1_ColumnLookup,0),FALSE)
+N("311"),
  IF(AND(VALUE(LEFT($A123,3))=312,LEFT($G123,10)="Unincepted",$B123="G "),VLOOKUP(" ULO",_312_Table1,MATCH('312'!$N$16,_312_Table1_ColumnLookup,0),FALSE),
  IF(AND(VALUE(LEFT($A123,3))=312,LEFT($G123,10)="Unincepted",$B123="O "),VLOOKUP(" ULO",_312_Table1,MATCH('312'!$V$16,_312_Table1_ColumnLookup,0),FALSE),
  IF(AND(VALUE(LEFT($A123,3))=312,LEFT($G123,10)="Unincepted",$B123="Q "),VLOOKUP(" ULO",_312_Table1,MATCH('312'!$X$16,_312_Table1_ColumnLookup,0),FALSE),
  IF(AND(VALUE(LEFT($A123,3))=312,LEFT($G123,10)="Unincepted"),VLOOKUP(" ULO",_312_Table1,MATCH(LEFT($B123,1),_312_Table1_ColumnLookup,0),FALSE),
  IF(AND(VALUE(LEFT($A123,3))=312,LEFT($G123,5)="Total",$B123="G "),VLOOKUP('312'!$F$80,_312_Table1,MATCH('312'!$N$16,_312_Table1_ColumnLookup,0),FALSE),
  IF(AND(VALUE(LEFT($A123,3))=312,LEFT($G123,5)="Total",$B123="O "),VLOOKUP('312'!$F$80,_312_Table1,MATCH('312'!$V$16,_312_Table1_ColumnLookup,0),FALSE),
  IF(AND(VALUE(LEFT($A123,3))=312,LEFT($G123,5)="Total",$B123="Q "),VLOOKUP('312'!$F$80,_312_Table1,MATCH('312'!$X$16,_312_Table1_ColumnLookup,0),FALSE),
  IF(AND(VALUE(LEFT($A123,3))=312,LEFT($G123,5)="Total"),VLOOKUP('312'!$F$80,_312_Table1,MATCH(LEFT($B123,1),_312_Table1_ColumnLookup,0),FALSE),
  IF(AND(VALUE(LEFT($A123,3))=312,LEN($I123)=4,$B123="G"),VLOOKUP($I123,_312_Table1,MATCH('312'!$N$16,_312_Table1_ColumnLookup,0),FALSE),
  IF(AND(VALUE(LEFT($A123,3))=312,LEN($I123)=4,$B123="O"),VLOOKUP($I123,_312_Table1,MATCH('312'!$V$16,_312_Table1_ColumnLookup,0),FALSE),
  IF(AND(VALUE(LEFT($A123,3))=312,LEN($I123)=4,$B123="Q"),VLOOKUP($I123,_312_Table1,MATCH('312'!$X$16,_312_Table1_ColumnLookup,0),FALSE),
  IF(AND(VALUE(LEFT($A123,3))=312,LEN($I123)=4),VLOOKUP($I123,_312_Table1,MATCH(LEFT($B123,1),_312_Table1_ColumnLookup,0),FALSE)
+N("312"),
  IF(VALUE(LEFT($A123,3))=313,VLOOKUP(VALUE(MID($B123,2,1)),_313_Table1,MATCH(MID($B123,1,1),_313_Table1_ColumnLookup,0),FALSE)
+N("313"),
  IF(AND(VALUE(LEFT($A123,3))=314,LEN($B123)=3),VLOOKUP(VALUE(MID($B123,2,2)),_314_Table1,MATCH(MID($B123,1,1),_314_Table1_ColumnLookup,0),FALSE),
  IF(VALUE(LEFT($A123,3))=314,VLOOKUP(VALUE(MID($B123,2,1)),_314_Table1,MATCH(MID($B123,1,1),_314_Table1_ColumnLookup,0),FALSE)
+N("314"),
""))))))))))))))))))))))))</f>
        <v>#N/A</v>
      </c>
      <c r="E123" s="238">
        <f>IF(AND(VALUE(LEFT($A123,3))=309,LEN($B123)=3),VLOOKUP(VALUE(MID($B123,2,2)),_309_Table2,MATCH(MID($B123,1,1),_309_Table2_ColumnLookup,0),FALSE),
  IF($C123="309 LCR SummaryA",OneYearSCR,IF($C123="309 LCR SummaryB",UltimateSCR,IF(VALUE(LEFT($A123,3))=309,VLOOKUP(VALUE(MID($B123,2,1)),_309_Table2,MATCH(MID($B123,1,1),_309_Table2_ColumnLookup,0),FALSE)
+N("309"),
  IF(VALUE(LEFT($A123,3))=310,VLOOKUP(VALUE(MID($B123,2,1)),_310_Table2,MATCH(MID($B123,1,1),_310_Table2_ColumnLookup,0),FALSE)
+N("310"),
  IF(AND(VALUE(LEFT($A123,3))=311,LEN($I123)=4),VLOOKUP($I123,_311_Table2,MATCH($B123,_311_Table2_ColumnLookup,0),FALSE),
  IF(AND(VALUE(LEFT($A123,3))=311,OR($B123="I2",$B123="J2",$B123="K2",$B123="L2")),VLOOKUP('311'!$G$58,_311_Table2,MATCH(MID($B123,1,1),_311_Table2_ColumnLookup,0),FALSE),
  IF(AND(VALUE(LEFT($A123,3))=311,RIGHT($B123,5)="Total"),VLOOKUP('311'!$G$59,_311_Table2,MATCH(MID($B123,1,1),_311_Table2_ColumnLookup,0),FALSE),
  IF(VALUE(LEFT($A123,3))=311,VLOOKUP(VALUE(MID($B123,2,1)),_311_Table2,MATCH(MID($B123,1,1),_311_Table2_ColumnLookup,0),FALSE)
+N("311"),
  IF(AND(VALUE(LEFT($A123,3))=312,LEFT($G123,10)="Unincepted",$B123="G "),VLOOKUP(" ULO",_312_Table2,MATCH('312'!$N$16,_312_Table2_ColumnLookup,0),FALSE),
  IF(AND(VALUE(LEFT($A123,3))=312,LEFT($G123,10)="Unincepted",$B123="O "),VLOOKUP(" ULO",_312_Table2,MATCH('312'!$V$16,_312_Table2_ColumnLookup,0),FALSE),
  IF(AND(VALUE(LEFT($A123,3))=312,LEFT($G123,10)="Unincepted",$B123="Q "),VLOOKUP(" ULO",_312_Table2,MATCH('312'!$X$16,_312_Table2_ColumnLookup,0),FALSE),
  IF(AND(VALUE(LEFT($A123,3))=312,LEFT($G123,10)="Unincepted"),VLOOKUP(" ULO",_312_Table2,MATCH(LEFT($B123,1),_312_Table2_ColumnLookup,0),FALSE),
  IF(AND(VALUE(LEFT($A123,3))=312,LEFT($G123,5)="Total",$B123="G "),VLOOKUP('312'!$F$80,_312_Table2,MATCH('312'!$N$16,_312_Table2_ColumnLookup,0),FALSE),
  IF(AND(VALUE(LEFT($A123,3))=312,LEFT($G123,5)="Total",$B123="O "),VLOOKUP('312'!$F$80,_312_Table2,MATCH('312'!$V$16,_312_Table2_ColumnLookup,0),FALSE),
  IF(AND(VALUE(LEFT($A123,3))=312,LEFT($G123,5)="Total",$B123="Q "),VLOOKUP('312'!$F$80,_312_Table2,MATCH('312'!$X$16,_312_Table2_ColumnLookup,0),FALSE),
  IF(AND(VALUE(LEFT($A123,3))=312,LEFT($G123,5)="Total"),VLOOKUP('312'!$F$80,_312_Table2,MATCH(LEFT($B123,1),_312_Table2_ColumnLookup,0),FALSE),
  IF(AND(VALUE(LEFT($A123,3))=312,LEN($I123)=4,$B123="G"),VLOOKUP($I123,_312_Table2,MATCH('312'!$N$16,_312_Table2_ColumnLookup,0),FALSE),
  IF(AND(VALUE(LEFT($A123,3))=312,LEN($I123)=4,$B123="O"),VLOOKUP($I123,_312_Table2,MATCH('312'!$V$16,_312_Table2_ColumnLookup,0),FALSE),
  IF(AND(VALUE(LEFT($A123,3))=312,LEN($I123)=4,$B123="Q"),VLOOKUP($I123,_312_Table2,MATCH('312'!$X$16,_312_Table2_ColumnLookup,0),FALSE),
  IF(AND(VALUE(LEFT($A123,3))=312,LEN($I123)=4),VLOOKUP($I123,_312_Table2,MATCH(LEFT($B123,1),_312_Table2_ColumnLookup,0),FALSE)
+N("312"),
  IF(VALUE(LEFT($A123,3))=313,VLOOKUP(VALUE(MID($B123,2,1)),_313_Table2,MATCH(MID($B123,1,1),_313_Table2_ColumnLookup,0),FALSE)
+N("313"),
  IF(AND(VALUE(LEFT($A123,3))=314,LEN($B123)=3),VLOOKUP(VALUE(MID($B123,2,2)),_314_Table2,MATCH(MID($B123,1,1),_314_Table2_ColumnLookup,0),FALSE),
  IF(VALUE(LEFT($A123,3))=314,VLOOKUP(VALUE(MID($B123,2,1)),_314_Table2,MATCH(MID($B123,1,1),_314_Table2_ColumnLookup,0),FALSE)
+N("314"),
""))))))))))))))))))))))))</f>
        <v>0</v>
      </c>
      <c r="F123" s="238" t="e">
        <f>IF(AND(VALUE(LEFT($A123,3))=309,LEN($B123)=3),VLOOKUP(VALUE(MID($B123,2,2)),_309_Table3,MATCH(MID($B123,1,1),_309_Table3_ColumnLookup,0),FALSE),
  IF($C123="309 LCR SummaryA",OneYearSCR,IF($C123="309 LCR SummaryB",UltimateSCR,IF(VALUE(LEFT($A123,3))=309,VLOOKUP(VALUE(MID($B123,2,1)),_309_Table3,MATCH(MID($B123,1,1),_309_Table3_ColumnLookup,0),FALSE)
+N("309"),
  IF(VALUE(LEFT($A123,3))=310,VLOOKUP(VALUE(MID($B123,2,1)),_310_Table3,MATCH(MID($B123,1,1),_310_Table3_ColumnLookup,0),FALSE)
+N("310"),
  IF(AND(VALUE(LEFT($A123,3))=311,LEN($I123)=4),VLOOKUP($I123,_311_Table3,MATCH($B123,_311_Table3_ColumnLookup,0),FALSE),
  IF(AND(VALUE(LEFT($A123,3))=311,OR($B123="I2",$B123="J2",$B123="K2",$B123="L2")),VLOOKUP('311'!$G$58,_311_Table3,MATCH(MID($B123,1,1),_311_Table3_ColumnLookup,0),FALSE),
  IF(AND(VALUE(LEFT($A123,3))=311,RIGHT($B123,5)="Total"),VLOOKUP('311'!$G$59,_311_Table3,MATCH(MID($B123,1,1),_311_Table3_ColumnLookup,0),FALSE),
  IF(VALUE(LEFT($A123,3))=311,VLOOKUP(VALUE(MID($B123,2,1)),_311_Table3,MATCH(MID($B123,1,1),_311_Table3_ColumnLookup,0),FALSE)
+N("311"),
  IF(AND(VALUE(LEFT($A123,3))=312,LEFT($G123,10)="Unincepted",$B123="G "),VLOOKUP(" ULO",_312_Table3,MATCH('312'!$N$16,_312_Table3_ColumnLookup,0),FALSE),
  IF(AND(VALUE(LEFT($A123,3))=312,LEFT($G123,10)="Unincepted",$B123="O "),VLOOKUP(" ULO",_312_Table3,MATCH('312'!$V$16,_312_Table3_ColumnLookup,0),FALSE),
  IF(AND(VALUE(LEFT($A123,3))=312,LEFT($G123,10)="Unincepted",$B123="Q "),VLOOKUP(" ULO",_312_Table3,MATCH('312'!$X$16,_312_Table3_ColumnLookup,0),FALSE),
  IF(AND(VALUE(LEFT($A123,3))=312,LEFT($G123,10)="Unincepted"),VLOOKUP(" ULO",_312_Table3,MATCH(LEFT($B123,1),_312_Table3_ColumnLookup,0),FALSE),
  IF(AND(VALUE(LEFT($A123,3))=312,LEFT($G123,5)="Total",$B123="G "),VLOOKUP('312'!$F$80,_312_Table3,MATCH('312'!$N$16,_312_Table3_ColumnLookup,0),FALSE),
  IF(AND(VALUE(LEFT($A123,3))=312,LEFT($G123,5)="Total",$B123="O "),VLOOKUP('312'!$F$80,_312_Table3,MATCH('312'!$V$16,_312_Table3_ColumnLookup,0),FALSE),
  IF(AND(VALUE(LEFT($A123,3))=312,LEFT($G123,5)="Total",$B123="Q "),VLOOKUP('312'!$F$80,_312_Table3,MATCH('312'!$X$16,_312_Table3_ColumnLookup,0),FALSE),
  IF(AND(VALUE(LEFT($A123,3))=312,LEFT($G123,5)="Total"),VLOOKUP('312'!$F$80,_312_Table3,MATCH(LEFT($B123,1),_312_Table3_ColumnLookup,0),FALSE),
  IF(AND(VALUE(LEFT($A123,3))=312,LEN($I123)=4,$B123="G"),VLOOKUP($I123,_312_Table3,MATCH('312'!$N$16,_312_Table3_ColumnLookup,0),FALSE),
  IF(AND(VALUE(LEFT($A123,3))=312,LEN($I123)=4,$B123="O"),VLOOKUP($I123,_312_Table3,MATCH('312'!$V$16,_312_Table3_ColumnLookup,0),FALSE),
  IF(AND(VALUE(LEFT($A123,3))=312,LEN($I123)=4,$B123="Q"),VLOOKUP($I123,_312_Table3,MATCH('312'!$X$16,_312_Table3_ColumnLookup,0),FALSE),
  IF(AND(VALUE(LEFT($A123,3))=312,LEN($I123)=4),VLOOKUP($I123,_312_Table3,MATCH(LEFT($B123,1),_312_Table3_ColumnLookup,0),FALSE)
+N("312"),
  IF(VALUE(LEFT($A123,3))=313,VLOOKUP(VALUE(MID($B123,2,1)),_313_Table3,MATCH(MID($B123,1,1),_313_Table3_ColumnLookup,0),FALSE)
+N("313"),
  IF(AND(VALUE(LEFT($A123,3))=314,LEN($B123)=3),VLOOKUP(VALUE(MID($B123,2,2)),_314_Table3,MATCH(MID($B123,1,1),_314_Table3_ColumnLookup,0),FALSE),
  IF(VALUE(LEFT($A123,3))=314,VLOOKUP(VALUE(MID($B123,2,1)),_314_Table3,MATCH(MID($B123,1,1),_314_Table3_ColumnLookup,0),FALSE)
+N("314"),
""))))))))))))))))))))))))</f>
        <v>#NAME?</v>
      </c>
      <c r="G123" t="s">
        <v>1111</v>
      </c>
      <c r="H123" s="321">
        <f>IFERROR(
IF(ISERROR($D123)=FALSE,$D123,IF(ISERROR($E123)=FALSE,$E123,IF(ISERROR($F123)=FALSE,$F123
+N("012 checkboxes"),
IF(
IF(OR(LEFT($A123,9)="Syndicate",LEFT($A123,12)="NewSyndicate"),VLOOKUP($A123,'012'!$J:$ZW,MATCH("Link to button",'012'!$J$1:$ZW$1,0),0)
+N("309 checkbox"),
IF($C123="309 LCR Summary0",VLOOKUP("Notes990",'309'!$P:$ZZ,MATCH("Link to button",'309'!$P$1:$ZZ$1,0),0)
+N("313 checkboxes"),
IF($C123="313 Financial Information0LcmVsScr",IF($C123="309 LCR Summary0",VLOOKUP("LcmVsScr",'309'!$N:$ZZ,MATCH("Link to button",'309'!$N$1:$ZZ$1,0),0),
IF($C123="313 Financial Information0LcrDocAttached",IF($C123="309 LCR Summary0",VLOOKUP("LcrDocAttached",'309'!$N:$ZZ,MATCH("Link to button",'309'!$N$1:$ZZ$1,0),
0)))))))=1,TRUE,FALSE)
))),"")</f>
        <v>0</v>
      </c>
      <c r="I123">
        <v>2000</v>
      </c>
    </row>
    <row r="124" spans="1:9" customFormat="1">
      <c r="A124" s="237" t="str">
        <f>VLOOKUP($G124,CSVLookups!$B:$R,MATCH(A$1,CSVLookups!$B$1:$R$1,0),FALSE)</f>
        <v>311 Claims Distributions</v>
      </c>
      <c r="B124" s="237" t="str">
        <f>VLOOKUP($G124,CSVLookups!$B:$R,MATCH(B$1,CSVLookups!$B$1:$R$1,0),FALSE)</f>
        <v>K</v>
      </c>
      <c r="C124" s="238" t="str">
        <f t="shared" si="2"/>
        <v>311 Claims DistributionsK2000New Business</v>
      </c>
      <c r="D124" s="238" t="e">
        <f>IF(AND(VALUE(LEFT($A124,3))=309,LEN($B124)=3),VLOOKUP(VALUE(MID($B124,2,2)),_309_Table1,MATCH(MID($B124,1,1),_309_Table1_ColumnLookup,0),FALSE),
  IF($C124="309 LCR SummaryA",OneYearSCR,IF($C124="309 LCR SummaryB",UltimateSCR,IF(VALUE(LEFT($A124,3))=309,VLOOKUP(VALUE(MID($B124,2,1)),_309_Table1,MATCH(MID($B124,1,1),_309_Table1_ColumnLookup,0),FALSE)
+N("309"),
  IF(VALUE(LEFT($A124,3))=310,VLOOKUP(VALUE(MID($B124,2,1)),_310_Table1,MATCH(MID($B124,1,1),_310_Table1_ColumnLookup,0),FALSE)
+N("310"),
  IF(AND(VALUE(LEFT($A124,3))=311,LEN($I124)=4),VLOOKUP($I124,_311_Table1,MATCH($B124,_311_Table1_ColumnLookup,0),FALSE),
  IF(AND(VALUE(LEFT($A124,3))=311,OR($B124="I2",$B124="J2",$B124="K2",$B124="L2")),VLOOKUP('311'!$G$58,_311_Table1,MATCH(MID($B124,1,1),_311_Table1_ColumnLookup,0),FALSE),
  IF(AND(VALUE(LEFT($A124,3))=311,RIGHT($B124,5)="Total"),VLOOKUP('311'!$G$59,_311_Table1,MATCH(MID($B124,1,1),_311_Table1_ColumnLookup,0),FALSE),
  IF(VALUE(LEFT($A124,3))=311,VLOOKUP(VALUE(MID($B124,2,1)),_311_Table1,MATCH(MID($B124,1,1),_311_Table1_ColumnLookup,0),FALSE)
+N("311"),
  IF(AND(VALUE(LEFT($A124,3))=312,LEFT($G124,10)="Unincepted",$B124="G "),VLOOKUP(" ULO",_312_Table1,MATCH('312'!$N$16,_312_Table1_ColumnLookup,0),FALSE),
  IF(AND(VALUE(LEFT($A124,3))=312,LEFT($G124,10)="Unincepted",$B124="O "),VLOOKUP(" ULO",_312_Table1,MATCH('312'!$V$16,_312_Table1_ColumnLookup,0),FALSE),
  IF(AND(VALUE(LEFT($A124,3))=312,LEFT($G124,10)="Unincepted",$B124="Q "),VLOOKUP(" ULO",_312_Table1,MATCH('312'!$X$16,_312_Table1_ColumnLookup,0),FALSE),
  IF(AND(VALUE(LEFT($A124,3))=312,LEFT($G124,10)="Unincepted"),VLOOKUP(" ULO",_312_Table1,MATCH(LEFT($B124,1),_312_Table1_ColumnLookup,0),FALSE),
  IF(AND(VALUE(LEFT($A124,3))=312,LEFT($G124,5)="Total",$B124="G "),VLOOKUP('312'!$F$80,_312_Table1,MATCH('312'!$N$16,_312_Table1_ColumnLookup,0),FALSE),
  IF(AND(VALUE(LEFT($A124,3))=312,LEFT($G124,5)="Total",$B124="O "),VLOOKUP('312'!$F$80,_312_Table1,MATCH('312'!$V$16,_312_Table1_ColumnLookup,0),FALSE),
  IF(AND(VALUE(LEFT($A124,3))=312,LEFT($G124,5)="Total",$B124="Q "),VLOOKUP('312'!$F$80,_312_Table1,MATCH('312'!$X$16,_312_Table1_ColumnLookup,0),FALSE),
  IF(AND(VALUE(LEFT($A124,3))=312,LEFT($G124,5)="Total"),VLOOKUP('312'!$F$80,_312_Table1,MATCH(LEFT($B124,1),_312_Table1_ColumnLookup,0),FALSE),
  IF(AND(VALUE(LEFT($A124,3))=312,LEN($I124)=4,$B124="G"),VLOOKUP($I124,_312_Table1,MATCH('312'!$N$16,_312_Table1_ColumnLookup,0),FALSE),
  IF(AND(VALUE(LEFT($A124,3))=312,LEN($I124)=4,$B124="O"),VLOOKUP($I124,_312_Table1,MATCH('312'!$V$16,_312_Table1_ColumnLookup,0),FALSE),
  IF(AND(VALUE(LEFT($A124,3))=312,LEN($I124)=4,$B124="Q"),VLOOKUP($I124,_312_Table1,MATCH('312'!$X$16,_312_Table1_ColumnLookup,0),FALSE),
  IF(AND(VALUE(LEFT($A124,3))=312,LEN($I124)=4),VLOOKUP($I124,_312_Table1,MATCH(LEFT($B124,1),_312_Table1_ColumnLookup,0),FALSE)
+N("312"),
  IF(VALUE(LEFT($A124,3))=313,VLOOKUP(VALUE(MID($B124,2,1)),_313_Table1,MATCH(MID($B124,1,1),_313_Table1_ColumnLookup,0),FALSE)
+N("313"),
  IF(AND(VALUE(LEFT($A124,3))=314,LEN($B124)=3),VLOOKUP(VALUE(MID($B124,2,2)),_314_Table1,MATCH(MID($B124,1,1),_314_Table1_ColumnLookup,0),FALSE),
  IF(VALUE(LEFT($A124,3))=314,VLOOKUP(VALUE(MID($B124,2,1)),_314_Table1,MATCH(MID($B124,1,1),_314_Table1_ColumnLookup,0),FALSE)
+N("314"),
""))))))))))))))))))))))))</f>
        <v>#N/A</v>
      </c>
      <c r="E124" s="238">
        <f>IF(AND(VALUE(LEFT($A124,3))=309,LEN($B124)=3),VLOOKUP(VALUE(MID($B124,2,2)),_309_Table2,MATCH(MID($B124,1,1),_309_Table2_ColumnLookup,0),FALSE),
  IF($C124="309 LCR SummaryA",OneYearSCR,IF($C124="309 LCR SummaryB",UltimateSCR,IF(VALUE(LEFT($A124,3))=309,VLOOKUP(VALUE(MID($B124,2,1)),_309_Table2,MATCH(MID($B124,1,1),_309_Table2_ColumnLookup,0),FALSE)
+N("309"),
  IF(VALUE(LEFT($A124,3))=310,VLOOKUP(VALUE(MID($B124,2,1)),_310_Table2,MATCH(MID($B124,1,1),_310_Table2_ColumnLookup,0),FALSE)
+N("310"),
  IF(AND(VALUE(LEFT($A124,3))=311,LEN($I124)=4),VLOOKUP($I124,_311_Table2,MATCH($B124,_311_Table2_ColumnLookup,0),FALSE),
  IF(AND(VALUE(LEFT($A124,3))=311,OR($B124="I2",$B124="J2",$B124="K2",$B124="L2")),VLOOKUP('311'!$G$58,_311_Table2,MATCH(MID($B124,1,1),_311_Table2_ColumnLookup,0),FALSE),
  IF(AND(VALUE(LEFT($A124,3))=311,RIGHT($B124,5)="Total"),VLOOKUP('311'!$G$59,_311_Table2,MATCH(MID($B124,1,1),_311_Table2_ColumnLookup,0),FALSE),
  IF(VALUE(LEFT($A124,3))=311,VLOOKUP(VALUE(MID($B124,2,1)),_311_Table2,MATCH(MID($B124,1,1),_311_Table2_ColumnLookup,0),FALSE)
+N("311"),
  IF(AND(VALUE(LEFT($A124,3))=312,LEFT($G124,10)="Unincepted",$B124="G "),VLOOKUP(" ULO",_312_Table2,MATCH('312'!$N$16,_312_Table2_ColumnLookup,0),FALSE),
  IF(AND(VALUE(LEFT($A124,3))=312,LEFT($G124,10)="Unincepted",$B124="O "),VLOOKUP(" ULO",_312_Table2,MATCH('312'!$V$16,_312_Table2_ColumnLookup,0),FALSE),
  IF(AND(VALUE(LEFT($A124,3))=312,LEFT($G124,10)="Unincepted",$B124="Q "),VLOOKUP(" ULO",_312_Table2,MATCH('312'!$X$16,_312_Table2_ColumnLookup,0),FALSE),
  IF(AND(VALUE(LEFT($A124,3))=312,LEFT($G124,10)="Unincepted"),VLOOKUP(" ULO",_312_Table2,MATCH(LEFT($B124,1),_312_Table2_ColumnLookup,0),FALSE),
  IF(AND(VALUE(LEFT($A124,3))=312,LEFT($G124,5)="Total",$B124="G "),VLOOKUP('312'!$F$80,_312_Table2,MATCH('312'!$N$16,_312_Table2_ColumnLookup,0),FALSE),
  IF(AND(VALUE(LEFT($A124,3))=312,LEFT($G124,5)="Total",$B124="O "),VLOOKUP('312'!$F$80,_312_Table2,MATCH('312'!$V$16,_312_Table2_ColumnLookup,0),FALSE),
  IF(AND(VALUE(LEFT($A124,3))=312,LEFT($G124,5)="Total",$B124="Q "),VLOOKUP('312'!$F$80,_312_Table2,MATCH('312'!$X$16,_312_Table2_ColumnLookup,0),FALSE),
  IF(AND(VALUE(LEFT($A124,3))=312,LEFT($G124,5)="Total"),VLOOKUP('312'!$F$80,_312_Table2,MATCH(LEFT($B124,1),_312_Table2_ColumnLookup,0),FALSE),
  IF(AND(VALUE(LEFT($A124,3))=312,LEN($I124)=4,$B124="G"),VLOOKUP($I124,_312_Table2,MATCH('312'!$N$16,_312_Table2_ColumnLookup,0),FALSE),
  IF(AND(VALUE(LEFT($A124,3))=312,LEN($I124)=4,$B124="O"),VLOOKUP($I124,_312_Table2,MATCH('312'!$V$16,_312_Table2_ColumnLookup,0),FALSE),
  IF(AND(VALUE(LEFT($A124,3))=312,LEN($I124)=4,$B124="Q"),VLOOKUP($I124,_312_Table2,MATCH('312'!$X$16,_312_Table2_ColumnLookup,0),FALSE),
  IF(AND(VALUE(LEFT($A124,3))=312,LEN($I124)=4),VLOOKUP($I124,_312_Table2,MATCH(LEFT($B124,1),_312_Table2_ColumnLookup,0),FALSE)
+N("312"),
  IF(VALUE(LEFT($A124,3))=313,VLOOKUP(VALUE(MID($B124,2,1)),_313_Table2,MATCH(MID($B124,1,1),_313_Table2_ColumnLookup,0),FALSE)
+N("313"),
  IF(AND(VALUE(LEFT($A124,3))=314,LEN($B124)=3),VLOOKUP(VALUE(MID($B124,2,2)),_314_Table2,MATCH(MID($B124,1,1),_314_Table2_ColumnLookup,0),FALSE),
  IF(VALUE(LEFT($A124,3))=314,VLOOKUP(VALUE(MID($B124,2,1)),_314_Table2,MATCH(MID($B124,1,1),_314_Table2_ColumnLookup,0),FALSE)
+N("314"),
""))))))))))))))))))))))))</f>
        <v>0</v>
      </c>
      <c r="F124" s="238" t="e">
        <f>IF(AND(VALUE(LEFT($A124,3))=309,LEN($B124)=3),VLOOKUP(VALUE(MID($B124,2,2)),_309_Table3,MATCH(MID($B124,1,1),_309_Table3_ColumnLookup,0),FALSE),
  IF($C124="309 LCR SummaryA",OneYearSCR,IF($C124="309 LCR SummaryB",UltimateSCR,IF(VALUE(LEFT($A124,3))=309,VLOOKUP(VALUE(MID($B124,2,1)),_309_Table3,MATCH(MID($B124,1,1),_309_Table3_ColumnLookup,0),FALSE)
+N("309"),
  IF(VALUE(LEFT($A124,3))=310,VLOOKUP(VALUE(MID($B124,2,1)),_310_Table3,MATCH(MID($B124,1,1),_310_Table3_ColumnLookup,0),FALSE)
+N("310"),
  IF(AND(VALUE(LEFT($A124,3))=311,LEN($I124)=4),VLOOKUP($I124,_311_Table3,MATCH($B124,_311_Table3_ColumnLookup,0),FALSE),
  IF(AND(VALUE(LEFT($A124,3))=311,OR($B124="I2",$B124="J2",$B124="K2",$B124="L2")),VLOOKUP('311'!$G$58,_311_Table3,MATCH(MID($B124,1,1),_311_Table3_ColumnLookup,0),FALSE),
  IF(AND(VALUE(LEFT($A124,3))=311,RIGHT($B124,5)="Total"),VLOOKUP('311'!$G$59,_311_Table3,MATCH(MID($B124,1,1),_311_Table3_ColumnLookup,0),FALSE),
  IF(VALUE(LEFT($A124,3))=311,VLOOKUP(VALUE(MID($B124,2,1)),_311_Table3,MATCH(MID($B124,1,1),_311_Table3_ColumnLookup,0),FALSE)
+N("311"),
  IF(AND(VALUE(LEFT($A124,3))=312,LEFT($G124,10)="Unincepted",$B124="G "),VLOOKUP(" ULO",_312_Table3,MATCH('312'!$N$16,_312_Table3_ColumnLookup,0),FALSE),
  IF(AND(VALUE(LEFT($A124,3))=312,LEFT($G124,10)="Unincepted",$B124="O "),VLOOKUP(" ULO",_312_Table3,MATCH('312'!$V$16,_312_Table3_ColumnLookup,0),FALSE),
  IF(AND(VALUE(LEFT($A124,3))=312,LEFT($G124,10)="Unincepted",$B124="Q "),VLOOKUP(" ULO",_312_Table3,MATCH('312'!$X$16,_312_Table3_ColumnLookup,0),FALSE),
  IF(AND(VALUE(LEFT($A124,3))=312,LEFT($G124,10)="Unincepted"),VLOOKUP(" ULO",_312_Table3,MATCH(LEFT($B124,1),_312_Table3_ColumnLookup,0),FALSE),
  IF(AND(VALUE(LEFT($A124,3))=312,LEFT($G124,5)="Total",$B124="G "),VLOOKUP('312'!$F$80,_312_Table3,MATCH('312'!$N$16,_312_Table3_ColumnLookup,0),FALSE),
  IF(AND(VALUE(LEFT($A124,3))=312,LEFT($G124,5)="Total",$B124="O "),VLOOKUP('312'!$F$80,_312_Table3,MATCH('312'!$V$16,_312_Table3_ColumnLookup,0),FALSE),
  IF(AND(VALUE(LEFT($A124,3))=312,LEFT($G124,5)="Total",$B124="Q "),VLOOKUP('312'!$F$80,_312_Table3,MATCH('312'!$X$16,_312_Table3_ColumnLookup,0),FALSE),
  IF(AND(VALUE(LEFT($A124,3))=312,LEFT($G124,5)="Total"),VLOOKUP('312'!$F$80,_312_Table3,MATCH(LEFT($B124,1),_312_Table3_ColumnLookup,0),FALSE),
  IF(AND(VALUE(LEFT($A124,3))=312,LEN($I124)=4,$B124="G"),VLOOKUP($I124,_312_Table3,MATCH('312'!$N$16,_312_Table3_ColumnLookup,0),FALSE),
  IF(AND(VALUE(LEFT($A124,3))=312,LEN($I124)=4,$B124="O"),VLOOKUP($I124,_312_Table3,MATCH('312'!$V$16,_312_Table3_ColumnLookup,0),FALSE),
  IF(AND(VALUE(LEFT($A124,3))=312,LEN($I124)=4,$B124="Q"),VLOOKUP($I124,_312_Table3,MATCH('312'!$X$16,_312_Table3_ColumnLookup,0),FALSE),
  IF(AND(VALUE(LEFT($A124,3))=312,LEN($I124)=4),VLOOKUP($I124,_312_Table3,MATCH(LEFT($B124,1),_312_Table3_ColumnLookup,0),FALSE)
+N("312"),
  IF(VALUE(LEFT($A124,3))=313,VLOOKUP(VALUE(MID($B124,2,1)),_313_Table3,MATCH(MID($B124,1,1),_313_Table3_ColumnLookup,0),FALSE)
+N("313"),
  IF(AND(VALUE(LEFT($A124,3))=314,LEN($B124)=3),VLOOKUP(VALUE(MID($B124,2,2)),_314_Table3,MATCH(MID($B124,1,1),_314_Table3_ColumnLookup,0),FALSE),
  IF(VALUE(LEFT($A124,3))=314,VLOOKUP(VALUE(MID($B124,2,1)),_314_Table3,MATCH(MID($B124,1,1),_314_Table3_ColumnLookup,0),FALSE)
+N("314"),
""))))))))))))))))))))))))</f>
        <v>#NAME?</v>
      </c>
      <c r="G124" t="s">
        <v>1114</v>
      </c>
      <c r="H124" s="321">
        <f>IFERROR(
IF(ISERROR($D124)=FALSE,$D124,IF(ISERROR($E124)=FALSE,$E124,IF(ISERROR($F124)=FALSE,$F124
+N("012 checkboxes"),
IF(
IF(OR(LEFT($A124,9)="Syndicate",LEFT($A124,12)="NewSyndicate"),VLOOKUP($A124,'012'!$J:$ZW,MATCH("Link to button",'012'!$J$1:$ZW$1,0),0)
+N("309 checkbox"),
IF($C124="309 LCR Summary0",VLOOKUP("Notes990",'309'!$P:$ZZ,MATCH("Link to button",'309'!$P$1:$ZZ$1,0),0)
+N("313 checkboxes"),
IF($C124="313 Financial Information0LcmVsScr",IF($C124="309 LCR Summary0",VLOOKUP("LcmVsScr",'309'!$N:$ZZ,MATCH("Link to button",'309'!$N$1:$ZZ$1,0),0),
IF($C124="313 Financial Information0LcrDocAttached",IF($C124="309 LCR Summary0",VLOOKUP("LcrDocAttached",'309'!$N:$ZZ,MATCH("Link to button",'309'!$N$1:$ZZ$1,0),
0)))))))=1,TRUE,FALSE)
))),"")</f>
        <v>0</v>
      </c>
      <c r="I124">
        <v>2000</v>
      </c>
    </row>
    <row r="125" spans="1:9" customFormat="1">
      <c r="A125" s="237" t="str">
        <f>VLOOKUP($G125,CSVLookups!$B:$R,MATCH(A$1,CSVLookups!$B$1:$R$1,0),FALSE)</f>
        <v>311 Claims Distributions</v>
      </c>
      <c r="B125" s="237" t="str">
        <f>VLOOKUP($G125,CSVLookups!$B:$R,MATCH(B$1,CSVLookups!$B$1:$R$1,0),FALSE)</f>
        <v>L</v>
      </c>
      <c r="C125" s="238" t="str">
        <f t="shared" si="2"/>
        <v>311 Claims DistributionsL2000Total Claims</v>
      </c>
      <c r="D125" s="238" t="e">
        <f>IF(AND(VALUE(LEFT($A125,3))=309,LEN($B125)=3),VLOOKUP(VALUE(MID($B125,2,2)),_309_Table1,MATCH(MID($B125,1,1),_309_Table1_ColumnLookup,0),FALSE),
  IF($C125="309 LCR SummaryA",OneYearSCR,IF($C125="309 LCR SummaryB",UltimateSCR,IF(VALUE(LEFT($A125,3))=309,VLOOKUP(VALUE(MID($B125,2,1)),_309_Table1,MATCH(MID($B125,1,1),_309_Table1_ColumnLookup,0),FALSE)
+N("309"),
  IF(VALUE(LEFT($A125,3))=310,VLOOKUP(VALUE(MID($B125,2,1)),_310_Table1,MATCH(MID($B125,1,1),_310_Table1_ColumnLookup,0),FALSE)
+N("310"),
  IF(AND(VALUE(LEFT($A125,3))=311,LEN($I125)=4),VLOOKUP($I125,_311_Table1,MATCH($B125,_311_Table1_ColumnLookup,0),FALSE),
  IF(AND(VALUE(LEFT($A125,3))=311,OR($B125="I2",$B125="J2",$B125="K2",$B125="L2")),VLOOKUP('311'!$G$58,_311_Table1,MATCH(MID($B125,1,1),_311_Table1_ColumnLookup,0),FALSE),
  IF(AND(VALUE(LEFT($A125,3))=311,RIGHT($B125,5)="Total"),VLOOKUP('311'!$G$59,_311_Table1,MATCH(MID($B125,1,1),_311_Table1_ColumnLookup,0),FALSE),
  IF(VALUE(LEFT($A125,3))=311,VLOOKUP(VALUE(MID($B125,2,1)),_311_Table1,MATCH(MID($B125,1,1),_311_Table1_ColumnLookup,0),FALSE)
+N("311"),
  IF(AND(VALUE(LEFT($A125,3))=312,LEFT($G125,10)="Unincepted",$B125="G "),VLOOKUP(" ULO",_312_Table1,MATCH('312'!$N$16,_312_Table1_ColumnLookup,0),FALSE),
  IF(AND(VALUE(LEFT($A125,3))=312,LEFT($G125,10)="Unincepted",$B125="O "),VLOOKUP(" ULO",_312_Table1,MATCH('312'!$V$16,_312_Table1_ColumnLookup,0),FALSE),
  IF(AND(VALUE(LEFT($A125,3))=312,LEFT($G125,10)="Unincepted",$B125="Q "),VLOOKUP(" ULO",_312_Table1,MATCH('312'!$X$16,_312_Table1_ColumnLookup,0),FALSE),
  IF(AND(VALUE(LEFT($A125,3))=312,LEFT($G125,10)="Unincepted"),VLOOKUP(" ULO",_312_Table1,MATCH(LEFT($B125,1),_312_Table1_ColumnLookup,0),FALSE),
  IF(AND(VALUE(LEFT($A125,3))=312,LEFT($G125,5)="Total",$B125="G "),VLOOKUP('312'!$F$80,_312_Table1,MATCH('312'!$N$16,_312_Table1_ColumnLookup,0),FALSE),
  IF(AND(VALUE(LEFT($A125,3))=312,LEFT($G125,5)="Total",$B125="O "),VLOOKUP('312'!$F$80,_312_Table1,MATCH('312'!$V$16,_312_Table1_ColumnLookup,0),FALSE),
  IF(AND(VALUE(LEFT($A125,3))=312,LEFT($G125,5)="Total",$B125="Q "),VLOOKUP('312'!$F$80,_312_Table1,MATCH('312'!$X$16,_312_Table1_ColumnLookup,0),FALSE),
  IF(AND(VALUE(LEFT($A125,3))=312,LEFT($G125,5)="Total"),VLOOKUP('312'!$F$80,_312_Table1,MATCH(LEFT($B125,1),_312_Table1_ColumnLookup,0),FALSE),
  IF(AND(VALUE(LEFT($A125,3))=312,LEN($I125)=4,$B125="G"),VLOOKUP($I125,_312_Table1,MATCH('312'!$N$16,_312_Table1_ColumnLookup,0),FALSE),
  IF(AND(VALUE(LEFT($A125,3))=312,LEN($I125)=4,$B125="O"),VLOOKUP($I125,_312_Table1,MATCH('312'!$V$16,_312_Table1_ColumnLookup,0),FALSE),
  IF(AND(VALUE(LEFT($A125,3))=312,LEN($I125)=4,$B125="Q"),VLOOKUP($I125,_312_Table1,MATCH('312'!$X$16,_312_Table1_ColumnLookup,0),FALSE),
  IF(AND(VALUE(LEFT($A125,3))=312,LEN($I125)=4),VLOOKUP($I125,_312_Table1,MATCH(LEFT($B125,1),_312_Table1_ColumnLookup,0),FALSE)
+N("312"),
  IF(VALUE(LEFT($A125,3))=313,VLOOKUP(VALUE(MID($B125,2,1)),_313_Table1,MATCH(MID($B125,1,1),_313_Table1_ColumnLookup,0),FALSE)
+N("313"),
  IF(AND(VALUE(LEFT($A125,3))=314,LEN($B125)=3),VLOOKUP(VALUE(MID($B125,2,2)),_314_Table1,MATCH(MID($B125,1,1),_314_Table1_ColumnLookup,0),FALSE),
  IF(VALUE(LEFT($A125,3))=314,VLOOKUP(VALUE(MID($B125,2,1)),_314_Table1,MATCH(MID($B125,1,1),_314_Table1_ColumnLookup,0),FALSE)
+N("314"),
""))))))))))))))))))))))))</f>
        <v>#N/A</v>
      </c>
      <c r="E125" s="238">
        <f ca="1">IF(AND(VALUE(LEFT($A125,3))=309,LEN($B125)=3),VLOOKUP(VALUE(MID($B125,2,2)),_309_Table2,MATCH(MID($B125,1,1),_309_Table2_ColumnLookup,0),FALSE),
  IF($C125="309 LCR SummaryA",OneYearSCR,IF($C125="309 LCR SummaryB",UltimateSCR,IF(VALUE(LEFT($A125,3))=309,VLOOKUP(VALUE(MID($B125,2,1)),_309_Table2,MATCH(MID($B125,1,1),_309_Table2_ColumnLookup,0),FALSE)
+N("309"),
  IF(VALUE(LEFT($A125,3))=310,VLOOKUP(VALUE(MID($B125,2,1)),_310_Table2,MATCH(MID($B125,1,1),_310_Table2_ColumnLookup,0),FALSE)
+N("310"),
  IF(AND(VALUE(LEFT($A125,3))=311,LEN($I125)=4),VLOOKUP($I125,_311_Table2,MATCH($B125,_311_Table2_ColumnLookup,0),FALSE),
  IF(AND(VALUE(LEFT($A125,3))=311,OR($B125="I2",$B125="J2",$B125="K2",$B125="L2")),VLOOKUP('311'!$G$58,_311_Table2,MATCH(MID($B125,1,1),_311_Table2_ColumnLookup,0),FALSE),
  IF(AND(VALUE(LEFT($A125,3))=311,RIGHT($B125,5)="Total"),VLOOKUP('311'!$G$59,_311_Table2,MATCH(MID($B125,1,1),_311_Table2_ColumnLookup,0),FALSE),
  IF(VALUE(LEFT($A125,3))=311,VLOOKUP(VALUE(MID($B125,2,1)),_311_Table2,MATCH(MID($B125,1,1),_311_Table2_ColumnLookup,0),FALSE)
+N("311"),
  IF(AND(VALUE(LEFT($A125,3))=312,LEFT($G125,10)="Unincepted",$B125="G "),VLOOKUP(" ULO",_312_Table2,MATCH('312'!$N$16,_312_Table2_ColumnLookup,0),FALSE),
  IF(AND(VALUE(LEFT($A125,3))=312,LEFT($G125,10)="Unincepted",$B125="O "),VLOOKUP(" ULO",_312_Table2,MATCH('312'!$V$16,_312_Table2_ColumnLookup,0),FALSE),
  IF(AND(VALUE(LEFT($A125,3))=312,LEFT($G125,10)="Unincepted",$B125="Q "),VLOOKUP(" ULO",_312_Table2,MATCH('312'!$X$16,_312_Table2_ColumnLookup,0),FALSE),
  IF(AND(VALUE(LEFT($A125,3))=312,LEFT($G125,10)="Unincepted"),VLOOKUP(" ULO",_312_Table2,MATCH(LEFT($B125,1),_312_Table2_ColumnLookup,0),FALSE),
  IF(AND(VALUE(LEFT($A125,3))=312,LEFT($G125,5)="Total",$B125="G "),VLOOKUP('312'!$F$80,_312_Table2,MATCH('312'!$N$16,_312_Table2_ColumnLookup,0),FALSE),
  IF(AND(VALUE(LEFT($A125,3))=312,LEFT($G125,5)="Total",$B125="O "),VLOOKUP('312'!$F$80,_312_Table2,MATCH('312'!$V$16,_312_Table2_ColumnLookup,0),FALSE),
  IF(AND(VALUE(LEFT($A125,3))=312,LEFT($G125,5)="Total",$B125="Q "),VLOOKUP('312'!$F$80,_312_Table2,MATCH('312'!$X$16,_312_Table2_ColumnLookup,0),FALSE),
  IF(AND(VALUE(LEFT($A125,3))=312,LEFT($G125,5)="Total"),VLOOKUP('312'!$F$80,_312_Table2,MATCH(LEFT($B125,1),_312_Table2_ColumnLookup,0),FALSE),
  IF(AND(VALUE(LEFT($A125,3))=312,LEN($I125)=4,$B125="G"),VLOOKUP($I125,_312_Table2,MATCH('312'!$N$16,_312_Table2_ColumnLookup,0),FALSE),
  IF(AND(VALUE(LEFT($A125,3))=312,LEN($I125)=4,$B125="O"),VLOOKUP($I125,_312_Table2,MATCH('312'!$V$16,_312_Table2_ColumnLookup,0),FALSE),
  IF(AND(VALUE(LEFT($A125,3))=312,LEN($I125)=4,$B125="Q"),VLOOKUP($I125,_312_Table2,MATCH('312'!$X$16,_312_Table2_ColumnLookup,0),FALSE),
  IF(AND(VALUE(LEFT($A125,3))=312,LEN($I125)=4),VLOOKUP($I125,_312_Table2,MATCH(LEFT($B125,1),_312_Table2_ColumnLookup,0),FALSE)
+N("312"),
  IF(VALUE(LEFT($A125,3))=313,VLOOKUP(VALUE(MID($B125,2,1)),_313_Table2,MATCH(MID($B125,1,1),_313_Table2_ColumnLookup,0),FALSE)
+N("313"),
  IF(AND(VALUE(LEFT($A125,3))=314,LEN($B125)=3),VLOOKUP(VALUE(MID($B125,2,2)),_314_Table2,MATCH(MID($B125,1,1),_314_Table2_ColumnLookup,0),FALSE),
  IF(VALUE(LEFT($A125,3))=314,VLOOKUP(VALUE(MID($B125,2,1)),_314_Table2,MATCH(MID($B125,1,1),_314_Table2_ColumnLookup,0),FALSE)
+N("314"),
""))))))))))))))))))))))))</f>
        <v>0</v>
      </c>
      <c r="F125" s="238" t="e">
        <f>IF(AND(VALUE(LEFT($A125,3))=309,LEN($B125)=3),VLOOKUP(VALUE(MID($B125,2,2)),_309_Table3,MATCH(MID($B125,1,1),_309_Table3_ColumnLookup,0),FALSE),
  IF($C125="309 LCR SummaryA",OneYearSCR,IF($C125="309 LCR SummaryB",UltimateSCR,IF(VALUE(LEFT($A125,3))=309,VLOOKUP(VALUE(MID($B125,2,1)),_309_Table3,MATCH(MID($B125,1,1),_309_Table3_ColumnLookup,0),FALSE)
+N("309"),
  IF(VALUE(LEFT($A125,3))=310,VLOOKUP(VALUE(MID($B125,2,1)),_310_Table3,MATCH(MID($B125,1,1),_310_Table3_ColumnLookup,0),FALSE)
+N("310"),
  IF(AND(VALUE(LEFT($A125,3))=311,LEN($I125)=4),VLOOKUP($I125,_311_Table3,MATCH($B125,_311_Table3_ColumnLookup,0),FALSE),
  IF(AND(VALUE(LEFT($A125,3))=311,OR($B125="I2",$B125="J2",$B125="K2",$B125="L2")),VLOOKUP('311'!$G$58,_311_Table3,MATCH(MID($B125,1,1),_311_Table3_ColumnLookup,0),FALSE),
  IF(AND(VALUE(LEFT($A125,3))=311,RIGHT($B125,5)="Total"),VLOOKUP('311'!$G$59,_311_Table3,MATCH(MID($B125,1,1),_311_Table3_ColumnLookup,0),FALSE),
  IF(VALUE(LEFT($A125,3))=311,VLOOKUP(VALUE(MID($B125,2,1)),_311_Table3,MATCH(MID($B125,1,1),_311_Table3_ColumnLookup,0),FALSE)
+N("311"),
  IF(AND(VALUE(LEFT($A125,3))=312,LEFT($G125,10)="Unincepted",$B125="G "),VLOOKUP(" ULO",_312_Table3,MATCH('312'!$N$16,_312_Table3_ColumnLookup,0),FALSE),
  IF(AND(VALUE(LEFT($A125,3))=312,LEFT($G125,10)="Unincepted",$B125="O "),VLOOKUP(" ULO",_312_Table3,MATCH('312'!$V$16,_312_Table3_ColumnLookup,0),FALSE),
  IF(AND(VALUE(LEFT($A125,3))=312,LEFT($G125,10)="Unincepted",$B125="Q "),VLOOKUP(" ULO",_312_Table3,MATCH('312'!$X$16,_312_Table3_ColumnLookup,0),FALSE),
  IF(AND(VALUE(LEFT($A125,3))=312,LEFT($G125,10)="Unincepted"),VLOOKUP(" ULO",_312_Table3,MATCH(LEFT($B125,1),_312_Table3_ColumnLookup,0),FALSE),
  IF(AND(VALUE(LEFT($A125,3))=312,LEFT($G125,5)="Total",$B125="G "),VLOOKUP('312'!$F$80,_312_Table3,MATCH('312'!$N$16,_312_Table3_ColumnLookup,0),FALSE),
  IF(AND(VALUE(LEFT($A125,3))=312,LEFT($G125,5)="Total",$B125="O "),VLOOKUP('312'!$F$80,_312_Table3,MATCH('312'!$V$16,_312_Table3_ColumnLookup,0),FALSE),
  IF(AND(VALUE(LEFT($A125,3))=312,LEFT($G125,5)="Total",$B125="Q "),VLOOKUP('312'!$F$80,_312_Table3,MATCH('312'!$X$16,_312_Table3_ColumnLookup,0),FALSE),
  IF(AND(VALUE(LEFT($A125,3))=312,LEFT($G125,5)="Total"),VLOOKUP('312'!$F$80,_312_Table3,MATCH(LEFT($B125,1),_312_Table3_ColumnLookup,0),FALSE),
  IF(AND(VALUE(LEFT($A125,3))=312,LEN($I125)=4,$B125="G"),VLOOKUP($I125,_312_Table3,MATCH('312'!$N$16,_312_Table3_ColumnLookup,0),FALSE),
  IF(AND(VALUE(LEFT($A125,3))=312,LEN($I125)=4,$B125="O"),VLOOKUP($I125,_312_Table3,MATCH('312'!$V$16,_312_Table3_ColumnLookup,0),FALSE),
  IF(AND(VALUE(LEFT($A125,3))=312,LEN($I125)=4,$B125="Q"),VLOOKUP($I125,_312_Table3,MATCH('312'!$X$16,_312_Table3_ColumnLookup,0),FALSE),
  IF(AND(VALUE(LEFT($A125,3))=312,LEN($I125)=4),VLOOKUP($I125,_312_Table3,MATCH(LEFT($B125,1),_312_Table3_ColumnLookup,0),FALSE)
+N("312"),
  IF(VALUE(LEFT($A125,3))=313,VLOOKUP(VALUE(MID($B125,2,1)),_313_Table3,MATCH(MID($B125,1,1),_313_Table3_ColumnLookup,0),FALSE)
+N("313"),
  IF(AND(VALUE(LEFT($A125,3))=314,LEN($B125)=3),VLOOKUP(VALUE(MID($B125,2,2)),_314_Table3,MATCH(MID($B125,1,1),_314_Table3_ColumnLookup,0),FALSE),
  IF(VALUE(LEFT($A125,3))=314,VLOOKUP(VALUE(MID($B125,2,1)),_314_Table3,MATCH(MID($B125,1,1),_314_Table3_ColumnLookup,0),FALSE)
+N("314"),
""))))))))))))))))))))))))</f>
        <v>#NAME?</v>
      </c>
      <c r="G125" t="s">
        <v>1117</v>
      </c>
      <c r="H125" s="321">
        <f ca="1">IFERROR(
IF(ISERROR($D125)=FALSE,$D125,IF(ISERROR($E125)=FALSE,$E125,IF(ISERROR($F125)=FALSE,$F125
+N("012 checkboxes"),
IF(
IF(OR(LEFT($A125,9)="Syndicate",LEFT($A125,12)="NewSyndicate"),VLOOKUP($A125,'012'!$J:$ZW,MATCH("Link to button",'012'!$J$1:$ZW$1,0),0)
+N("309 checkbox"),
IF($C125="309 LCR Summary0",VLOOKUP("Notes990",'309'!$P:$ZZ,MATCH("Link to button",'309'!$P$1:$ZZ$1,0),0)
+N("313 checkboxes"),
IF($C125="313 Financial Information0LcmVsScr",IF($C125="309 LCR Summary0",VLOOKUP("LcmVsScr",'309'!$N:$ZZ,MATCH("Link to button",'309'!$N$1:$ZZ$1,0),0),
IF($C125="313 Financial Information0LcrDocAttached",IF($C125="309 LCR Summary0",VLOOKUP("LcrDocAttached",'309'!$N:$ZZ,MATCH("Link to button",'309'!$N$1:$ZZ$1,0),
0)))))))=1,TRUE,FALSE)
))),"")</f>
        <v>0</v>
      </c>
      <c r="I125">
        <v>2000</v>
      </c>
    </row>
    <row r="126" spans="1:9" customFormat="1">
      <c r="A126" s="237" t="str">
        <f>VLOOKUP($G126,CSVLookups!$B:$R,MATCH(A$1,CSVLookups!$B$1:$R$1,0),FALSE)</f>
        <v>311 Claims Distributions</v>
      </c>
      <c r="B126" s="237" t="str">
        <f>VLOOKUP($G126,CSVLookups!$B:$R,MATCH(B$1,CSVLookups!$B$1:$R$1,0),FALSE)</f>
        <v>I</v>
      </c>
      <c r="C126" s="238" t="str">
        <f t="shared" si="2"/>
        <v>311 Claims DistributionsI2001Net Insurance Claims brought forward</v>
      </c>
      <c r="D126" s="238" t="e">
        <f>IF(AND(VALUE(LEFT($A126,3))=309,LEN($B126)=3),VLOOKUP(VALUE(MID($B126,2,2)),_309_Table1,MATCH(MID($B126,1,1),_309_Table1_ColumnLookup,0),FALSE),
  IF($C126="309 LCR SummaryA",OneYearSCR,IF($C126="309 LCR SummaryB",UltimateSCR,IF(VALUE(LEFT($A126,3))=309,VLOOKUP(VALUE(MID($B126,2,1)),_309_Table1,MATCH(MID($B126,1,1),_309_Table1_ColumnLookup,0),FALSE)
+N("309"),
  IF(VALUE(LEFT($A126,3))=310,VLOOKUP(VALUE(MID($B126,2,1)),_310_Table1,MATCH(MID($B126,1,1),_310_Table1_ColumnLookup,0),FALSE)
+N("310"),
  IF(AND(VALUE(LEFT($A126,3))=311,LEN($I126)=4),VLOOKUP($I126,_311_Table1,MATCH($B126,_311_Table1_ColumnLookup,0),FALSE),
  IF(AND(VALUE(LEFT($A126,3))=311,OR($B126="I2",$B126="J2",$B126="K2",$B126="L2")),VLOOKUP('311'!$G$58,_311_Table1,MATCH(MID($B126,1,1),_311_Table1_ColumnLookup,0),FALSE),
  IF(AND(VALUE(LEFT($A126,3))=311,RIGHT($B126,5)="Total"),VLOOKUP('311'!$G$59,_311_Table1,MATCH(MID($B126,1,1),_311_Table1_ColumnLookup,0),FALSE),
  IF(VALUE(LEFT($A126,3))=311,VLOOKUP(VALUE(MID($B126,2,1)),_311_Table1,MATCH(MID($B126,1,1),_311_Table1_ColumnLookup,0),FALSE)
+N("311"),
  IF(AND(VALUE(LEFT($A126,3))=312,LEFT($G126,10)="Unincepted",$B126="G "),VLOOKUP(" ULO",_312_Table1,MATCH('312'!$N$16,_312_Table1_ColumnLookup,0),FALSE),
  IF(AND(VALUE(LEFT($A126,3))=312,LEFT($G126,10)="Unincepted",$B126="O "),VLOOKUP(" ULO",_312_Table1,MATCH('312'!$V$16,_312_Table1_ColumnLookup,0),FALSE),
  IF(AND(VALUE(LEFT($A126,3))=312,LEFT($G126,10)="Unincepted",$B126="Q "),VLOOKUP(" ULO",_312_Table1,MATCH('312'!$X$16,_312_Table1_ColumnLookup,0),FALSE),
  IF(AND(VALUE(LEFT($A126,3))=312,LEFT($G126,10)="Unincepted"),VLOOKUP(" ULO",_312_Table1,MATCH(LEFT($B126,1),_312_Table1_ColumnLookup,0),FALSE),
  IF(AND(VALUE(LEFT($A126,3))=312,LEFT($G126,5)="Total",$B126="G "),VLOOKUP('312'!$F$80,_312_Table1,MATCH('312'!$N$16,_312_Table1_ColumnLookup,0),FALSE),
  IF(AND(VALUE(LEFT($A126,3))=312,LEFT($G126,5)="Total",$B126="O "),VLOOKUP('312'!$F$80,_312_Table1,MATCH('312'!$V$16,_312_Table1_ColumnLookup,0),FALSE),
  IF(AND(VALUE(LEFT($A126,3))=312,LEFT($G126,5)="Total",$B126="Q "),VLOOKUP('312'!$F$80,_312_Table1,MATCH('312'!$X$16,_312_Table1_ColumnLookup,0),FALSE),
  IF(AND(VALUE(LEFT($A126,3))=312,LEFT($G126,5)="Total"),VLOOKUP('312'!$F$80,_312_Table1,MATCH(LEFT($B126,1),_312_Table1_ColumnLookup,0),FALSE),
  IF(AND(VALUE(LEFT($A126,3))=312,LEN($I126)=4,$B126="G"),VLOOKUP($I126,_312_Table1,MATCH('312'!$N$16,_312_Table1_ColumnLookup,0),FALSE),
  IF(AND(VALUE(LEFT($A126,3))=312,LEN($I126)=4,$B126="O"),VLOOKUP($I126,_312_Table1,MATCH('312'!$V$16,_312_Table1_ColumnLookup,0),FALSE),
  IF(AND(VALUE(LEFT($A126,3))=312,LEN($I126)=4,$B126="Q"),VLOOKUP($I126,_312_Table1,MATCH('312'!$X$16,_312_Table1_ColumnLookup,0),FALSE),
  IF(AND(VALUE(LEFT($A126,3))=312,LEN($I126)=4),VLOOKUP($I126,_312_Table1,MATCH(LEFT($B126,1),_312_Table1_ColumnLookup,0),FALSE)
+N("312"),
  IF(VALUE(LEFT($A126,3))=313,VLOOKUP(VALUE(MID($B126,2,1)),_313_Table1,MATCH(MID($B126,1,1),_313_Table1_ColumnLookup,0),FALSE)
+N("313"),
  IF(AND(VALUE(LEFT($A126,3))=314,LEN($B126)=3),VLOOKUP(VALUE(MID($B126,2,2)),_314_Table1,MATCH(MID($B126,1,1),_314_Table1_ColumnLookup,0),FALSE),
  IF(VALUE(LEFT($A126,3))=314,VLOOKUP(VALUE(MID($B126,2,1)),_314_Table1,MATCH(MID($B126,1,1),_314_Table1_ColumnLookup,0),FALSE)
+N("314"),
""))))))))))))))))))))))))</f>
        <v>#N/A</v>
      </c>
      <c r="E126" s="238">
        <f ca="1">IF(AND(VALUE(LEFT($A126,3))=309,LEN($B126)=3),VLOOKUP(VALUE(MID($B126,2,2)),_309_Table2,MATCH(MID($B126,1,1),_309_Table2_ColumnLookup,0),FALSE),
  IF($C126="309 LCR SummaryA",OneYearSCR,IF($C126="309 LCR SummaryB",UltimateSCR,IF(VALUE(LEFT($A126,3))=309,VLOOKUP(VALUE(MID($B126,2,1)),_309_Table2,MATCH(MID($B126,1,1),_309_Table2_ColumnLookup,0),FALSE)
+N("309"),
  IF(VALUE(LEFT($A126,3))=310,VLOOKUP(VALUE(MID($B126,2,1)),_310_Table2,MATCH(MID($B126,1,1),_310_Table2_ColumnLookup,0),FALSE)
+N("310"),
  IF(AND(VALUE(LEFT($A126,3))=311,LEN($I126)=4),VLOOKUP($I126,_311_Table2,MATCH($B126,_311_Table2_ColumnLookup,0),FALSE),
  IF(AND(VALUE(LEFT($A126,3))=311,OR($B126="I2",$B126="J2",$B126="K2",$B126="L2")),VLOOKUP('311'!$G$58,_311_Table2,MATCH(MID($B126,1,1),_311_Table2_ColumnLookup,0),FALSE),
  IF(AND(VALUE(LEFT($A126,3))=311,RIGHT($B126,5)="Total"),VLOOKUP('311'!$G$59,_311_Table2,MATCH(MID($B126,1,1),_311_Table2_ColumnLookup,0),FALSE),
  IF(VALUE(LEFT($A126,3))=311,VLOOKUP(VALUE(MID($B126,2,1)),_311_Table2,MATCH(MID($B126,1,1),_311_Table2_ColumnLookup,0),FALSE)
+N("311"),
  IF(AND(VALUE(LEFT($A126,3))=312,LEFT($G126,10)="Unincepted",$B126="G "),VLOOKUP(" ULO",_312_Table2,MATCH('312'!$N$16,_312_Table2_ColumnLookup,0),FALSE),
  IF(AND(VALUE(LEFT($A126,3))=312,LEFT($G126,10)="Unincepted",$B126="O "),VLOOKUP(" ULO",_312_Table2,MATCH('312'!$V$16,_312_Table2_ColumnLookup,0),FALSE),
  IF(AND(VALUE(LEFT($A126,3))=312,LEFT($G126,10)="Unincepted",$B126="Q "),VLOOKUP(" ULO",_312_Table2,MATCH('312'!$X$16,_312_Table2_ColumnLookup,0),FALSE),
  IF(AND(VALUE(LEFT($A126,3))=312,LEFT($G126,10)="Unincepted"),VLOOKUP(" ULO",_312_Table2,MATCH(LEFT($B126,1),_312_Table2_ColumnLookup,0),FALSE),
  IF(AND(VALUE(LEFT($A126,3))=312,LEFT($G126,5)="Total",$B126="G "),VLOOKUP('312'!$F$80,_312_Table2,MATCH('312'!$N$16,_312_Table2_ColumnLookup,0),FALSE),
  IF(AND(VALUE(LEFT($A126,3))=312,LEFT($G126,5)="Total",$B126="O "),VLOOKUP('312'!$F$80,_312_Table2,MATCH('312'!$V$16,_312_Table2_ColumnLookup,0),FALSE),
  IF(AND(VALUE(LEFT($A126,3))=312,LEFT($G126,5)="Total",$B126="Q "),VLOOKUP('312'!$F$80,_312_Table2,MATCH('312'!$X$16,_312_Table2_ColumnLookup,0),FALSE),
  IF(AND(VALUE(LEFT($A126,3))=312,LEFT($G126,5)="Total"),VLOOKUP('312'!$F$80,_312_Table2,MATCH(LEFT($B126,1),_312_Table2_ColumnLookup,0),FALSE),
  IF(AND(VALUE(LEFT($A126,3))=312,LEN($I126)=4,$B126="G"),VLOOKUP($I126,_312_Table2,MATCH('312'!$N$16,_312_Table2_ColumnLookup,0),FALSE),
  IF(AND(VALUE(LEFT($A126,3))=312,LEN($I126)=4,$B126="O"),VLOOKUP($I126,_312_Table2,MATCH('312'!$V$16,_312_Table2_ColumnLookup,0),FALSE),
  IF(AND(VALUE(LEFT($A126,3))=312,LEN($I126)=4,$B126="Q"),VLOOKUP($I126,_312_Table2,MATCH('312'!$X$16,_312_Table2_ColumnLookup,0),FALSE),
  IF(AND(VALUE(LEFT($A126,3))=312,LEN($I126)=4),VLOOKUP($I126,_312_Table2,MATCH(LEFT($B126,1),_312_Table2_ColumnLookup,0),FALSE)
+N("312"),
  IF(VALUE(LEFT($A126,3))=313,VLOOKUP(VALUE(MID($B126,2,1)),_313_Table2,MATCH(MID($B126,1,1),_313_Table2_ColumnLookup,0),FALSE)
+N("313"),
  IF(AND(VALUE(LEFT($A126,3))=314,LEN($B126)=3),VLOOKUP(VALUE(MID($B126,2,2)),_314_Table2,MATCH(MID($B126,1,1),_314_Table2_ColumnLookup,0),FALSE),
  IF(VALUE(LEFT($A126,3))=314,VLOOKUP(VALUE(MID($B126,2,1)),_314_Table2,MATCH(MID($B126,1,1),_314_Table2_ColumnLookup,0),FALSE)
+N("314"),
""))))))))))))))))))))))))</f>
        <v>0</v>
      </c>
      <c r="F126" s="238" t="e">
        <f>IF(AND(VALUE(LEFT($A126,3))=309,LEN($B126)=3),VLOOKUP(VALUE(MID($B126,2,2)),_309_Table3,MATCH(MID($B126,1,1),_309_Table3_ColumnLookup,0),FALSE),
  IF($C126="309 LCR SummaryA",OneYearSCR,IF($C126="309 LCR SummaryB",UltimateSCR,IF(VALUE(LEFT($A126,3))=309,VLOOKUP(VALUE(MID($B126,2,1)),_309_Table3,MATCH(MID($B126,1,1),_309_Table3_ColumnLookup,0),FALSE)
+N("309"),
  IF(VALUE(LEFT($A126,3))=310,VLOOKUP(VALUE(MID($B126,2,1)),_310_Table3,MATCH(MID($B126,1,1),_310_Table3_ColumnLookup,0),FALSE)
+N("310"),
  IF(AND(VALUE(LEFT($A126,3))=311,LEN($I126)=4),VLOOKUP($I126,_311_Table3,MATCH($B126,_311_Table3_ColumnLookup,0),FALSE),
  IF(AND(VALUE(LEFT($A126,3))=311,OR($B126="I2",$B126="J2",$B126="K2",$B126="L2")),VLOOKUP('311'!$G$58,_311_Table3,MATCH(MID($B126,1,1),_311_Table3_ColumnLookup,0),FALSE),
  IF(AND(VALUE(LEFT($A126,3))=311,RIGHT($B126,5)="Total"),VLOOKUP('311'!$G$59,_311_Table3,MATCH(MID($B126,1,1),_311_Table3_ColumnLookup,0),FALSE),
  IF(VALUE(LEFT($A126,3))=311,VLOOKUP(VALUE(MID($B126,2,1)),_311_Table3,MATCH(MID($B126,1,1),_311_Table3_ColumnLookup,0),FALSE)
+N("311"),
  IF(AND(VALUE(LEFT($A126,3))=312,LEFT($G126,10)="Unincepted",$B126="G "),VLOOKUP(" ULO",_312_Table3,MATCH('312'!$N$16,_312_Table3_ColumnLookup,0),FALSE),
  IF(AND(VALUE(LEFT($A126,3))=312,LEFT($G126,10)="Unincepted",$B126="O "),VLOOKUP(" ULO",_312_Table3,MATCH('312'!$V$16,_312_Table3_ColumnLookup,0),FALSE),
  IF(AND(VALUE(LEFT($A126,3))=312,LEFT($G126,10)="Unincepted",$B126="Q "),VLOOKUP(" ULO",_312_Table3,MATCH('312'!$X$16,_312_Table3_ColumnLookup,0),FALSE),
  IF(AND(VALUE(LEFT($A126,3))=312,LEFT($G126,10)="Unincepted"),VLOOKUP(" ULO",_312_Table3,MATCH(LEFT($B126,1),_312_Table3_ColumnLookup,0),FALSE),
  IF(AND(VALUE(LEFT($A126,3))=312,LEFT($G126,5)="Total",$B126="G "),VLOOKUP('312'!$F$80,_312_Table3,MATCH('312'!$N$16,_312_Table3_ColumnLookup,0),FALSE),
  IF(AND(VALUE(LEFT($A126,3))=312,LEFT($G126,5)="Total",$B126="O "),VLOOKUP('312'!$F$80,_312_Table3,MATCH('312'!$V$16,_312_Table3_ColumnLookup,0),FALSE),
  IF(AND(VALUE(LEFT($A126,3))=312,LEFT($G126,5)="Total",$B126="Q "),VLOOKUP('312'!$F$80,_312_Table3,MATCH('312'!$X$16,_312_Table3_ColumnLookup,0),FALSE),
  IF(AND(VALUE(LEFT($A126,3))=312,LEFT($G126,5)="Total"),VLOOKUP('312'!$F$80,_312_Table3,MATCH(LEFT($B126,1),_312_Table3_ColumnLookup,0),FALSE),
  IF(AND(VALUE(LEFT($A126,3))=312,LEN($I126)=4,$B126="G"),VLOOKUP($I126,_312_Table3,MATCH('312'!$N$16,_312_Table3_ColumnLookup,0),FALSE),
  IF(AND(VALUE(LEFT($A126,3))=312,LEN($I126)=4,$B126="O"),VLOOKUP($I126,_312_Table3,MATCH('312'!$V$16,_312_Table3_ColumnLookup,0),FALSE),
  IF(AND(VALUE(LEFT($A126,3))=312,LEN($I126)=4,$B126="Q"),VLOOKUP($I126,_312_Table3,MATCH('312'!$X$16,_312_Table3_ColumnLookup,0),FALSE),
  IF(AND(VALUE(LEFT($A126,3))=312,LEN($I126)=4),VLOOKUP($I126,_312_Table3,MATCH(LEFT($B126,1),_312_Table3_ColumnLookup,0),FALSE)
+N("312"),
  IF(VALUE(LEFT($A126,3))=313,VLOOKUP(VALUE(MID($B126,2,1)),_313_Table3,MATCH(MID($B126,1,1),_313_Table3_ColumnLookup,0),FALSE)
+N("313"),
  IF(AND(VALUE(LEFT($A126,3))=314,LEN($B126)=3),VLOOKUP(VALUE(MID($B126,2,2)),_314_Table3,MATCH(MID($B126,1,1),_314_Table3_ColumnLookup,0),FALSE),
  IF(VALUE(LEFT($A126,3))=314,VLOOKUP(VALUE(MID($B126,2,1)),_314_Table3,MATCH(MID($B126,1,1),_314_Table3_ColumnLookup,0),FALSE)
+N("314"),
""))))))))))))))))))))))))</f>
        <v>#NAME?</v>
      </c>
      <c r="G126" t="s">
        <v>1110</v>
      </c>
      <c r="H126" s="321">
        <f ca="1">IFERROR(
IF(ISERROR($D126)=FALSE,$D126,IF(ISERROR($E126)=FALSE,$E126,IF(ISERROR($F126)=FALSE,$F126
+N("012 checkboxes"),
IF(
IF(OR(LEFT($A126,9)="Syndicate",LEFT($A126,12)="NewSyndicate"),VLOOKUP($A126,'012'!$J:$ZW,MATCH("Link to button",'012'!$J$1:$ZW$1,0),0)
+N("309 checkbox"),
IF($C126="309 LCR Summary0",VLOOKUP("Notes990",'309'!$P:$ZZ,MATCH("Link to button",'309'!$P$1:$ZZ$1,0),0)
+N("313 checkboxes"),
IF($C126="313 Financial Information0LcmVsScr",IF($C126="309 LCR Summary0",VLOOKUP("LcmVsScr",'309'!$N:$ZZ,MATCH("Link to button",'309'!$N$1:$ZZ$1,0),0),
IF($C126="313 Financial Information0LcrDocAttached",IF($C126="309 LCR Summary0",VLOOKUP("LcrDocAttached",'309'!$N:$ZZ,MATCH("Link to button",'309'!$N$1:$ZZ$1,0),
0)))))))=1,TRUE,FALSE)
))),"")</f>
        <v>0</v>
      </c>
      <c r="I126">
        <v>2001</v>
      </c>
    </row>
    <row r="127" spans="1:9" customFormat="1">
      <c r="A127" s="237" t="str">
        <f>VLOOKUP($G127,CSVLookups!$B:$R,MATCH(A$1,CSVLookups!$B$1:$R$1,0),FALSE)</f>
        <v>311 Claims Distributions</v>
      </c>
      <c r="B127" s="237" t="str">
        <f>VLOOKUP($G127,CSVLookups!$B:$R,MATCH(B$1,CSVLookups!$B$1:$R$1,0),FALSE)</f>
        <v>J</v>
      </c>
      <c r="C127" s="238" t="str">
        <f t="shared" si="2"/>
        <v>311 Claims DistributionsJ2001Adjustments</v>
      </c>
      <c r="D127" s="238" t="e">
        <f>IF(AND(VALUE(LEFT($A127,3))=309,LEN($B127)=3),VLOOKUP(VALUE(MID($B127,2,2)),_309_Table1,MATCH(MID($B127,1,1),_309_Table1_ColumnLookup,0),FALSE),
  IF($C127="309 LCR SummaryA",OneYearSCR,IF($C127="309 LCR SummaryB",UltimateSCR,IF(VALUE(LEFT($A127,3))=309,VLOOKUP(VALUE(MID($B127,2,1)),_309_Table1,MATCH(MID($B127,1,1),_309_Table1_ColumnLookup,0),FALSE)
+N("309"),
  IF(VALUE(LEFT($A127,3))=310,VLOOKUP(VALUE(MID($B127,2,1)),_310_Table1,MATCH(MID($B127,1,1),_310_Table1_ColumnLookup,0),FALSE)
+N("310"),
  IF(AND(VALUE(LEFT($A127,3))=311,LEN($I127)=4),VLOOKUP($I127,_311_Table1,MATCH($B127,_311_Table1_ColumnLookup,0),FALSE),
  IF(AND(VALUE(LEFT($A127,3))=311,OR($B127="I2",$B127="J2",$B127="K2",$B127="L2")),VLOOKUP('311'!$G$58,_311_Table1,MATCH(MID($B127,1,1),_311_Table1_ColumnLookup,0),FALSE),
  IF(AND(VALUE(LEFT($A127,3))=311,RIGHT($B127,5)="Total"),VLOOKUP('311'!$G$59,_311_Table1,MATCH(MID($B127,1,1),_311_Table1_ColumnLookup,0),FALSE),
  IF(VALUE(LEFT($A127,3))=311,VLOOKUP(VALUE(MID($B127,2,1)),_311_Table1,MATCH(MID($B127,1,1),_311_Table1_ColumnLookup,0),FALSE)
+N("311"),
  IF(AND(VALUE(LEFT($A127,3))=312,LEFT($G127,10)="Unincepted",$B127="G "),VLOOKUP(" ULO",_312_Table1,MATCH('312'!$N$16,_312_Table1_ColumnLookup,0),FALSE),
  IF(AND(VALUE(LEFT($A127,3))=312,LEFT($G127,10)="Unincepted",$B127="O "),VLOOKUP(" ULO",_312_Table1,MATCH('312'!$V$16,_312_Table1_ColumnLookup,0),FALSE),
  IF(AND(VALUE(LEFT($A127,3))=312,LEFT($G127,10)="Unincepted",$B127="Q "),VLOOKUP(" ULO",_312_Table1,MATCH('312'!$X$16,_312_Table1_ColumnLookup,0),FALSE),
  IF(AND(VALUE(LEFT($A127,3))=312,LEFT($G127,10)="Unincepted"),VLOOKUP(" ULO",_312_Table1,MATCH(LEFT($B127,1),_312_Table1_ColumnLookup,0),FALSE),
  IF(AND(VALUE(LEFT($A127,3))=312,LEFT($G127,5)="Total",$B127="G "),VLOOKUP('312'!$F$80,_312_Table1,MATCH('312'!$N$16,_312_Table1_ColumnLookup,0),FALSE),
  IF(AND(VALUE(LEFT($A127,3))=312,LEFT($G127,5)="Total",$B127="O "),VLOOKUP('312'!$F$80,_312_Table1,MATCH('312'!$V$16,_312_Table1_ColumnLookup,0),FALSE),
  IF(AND(VALUE(LEFT($A127,3))=312,LEFT($G127,5)="Total",$B127="Q "),VLOOKUP('312'!$F$80,_312_Table1,MATCH('312'!$X$16,_312_Table1_ColumnLookup,0),FALSE),
  IF(AND(VALUE(LEFT($A127,3))=312,LEFT($G127,5)="Total"),VLOOKUP('312'!$F$80,_312_Table1,MATCH(LEFT($B127,1),_312_Table1_ColumnLookup,0),FALSE),
  IF(AND(VALUE(LEFT($A127,3))=312,LEN($I127)=4,$B127="G"),VLOOKUP($I127,_312_Table1,MATCH('312'!$N$16,_312_Table1_ColumnLookup,0),FALSE),
  IF(AND(VALUE(LEFT($A127,3))=312,LEN($I127)=4,$B127="O"),VLOOKUP($I127,_312_Table1,MATCH('312'!$V$16,_312_Table1_ColumnLookup,0),FALSE),
  IF(AND(VALUE(LEFT($A127,3))=312,LEN($I127)=4,$B127="Q"),VLOOKUP($I127,_312_Table1,MATCH('312'!$X$16,_312_Table1_ColumnLookup,0),FALSE),
  IF(AND(VALUE(LEFT($A127,3))=312,LEN($I127)=4),VLOOKUP($I127,_312_Table1,MATCH(LEFT($B127,1),_312_Table1_ColumnLookup,0),FALSE)
+N("312"),
  IF(VALUE(LEFT($A127,3))=313,VLOOKUP(VALUE(MID($B127,2,1)),_313_Table1,MATCH(MID($B127,1,1),_313_Table1_ColumnLookup,0),FALSE)
+N("313"),
  IF(AND(VALUE(LEFT($A127,3))=314,LEN($B127)=3),VLOOKUP(VALUE(MID($B127,2,2)),_314_Table1,MATCH(MID($B127,1,1),_314_Table1_ColumnLookup,0),FALSE),
  IF(VALUE(LEFT($A127,3))=314,VLOOKUP(VALUE(MID($B127,2,1)),_314_Table1,MATCH(MID($B127,1,1),_314_Table1_ColumnLookup,0),FALSE)
+N("314"),
""))))))))))))))))))))))))</f>
        <v>#N/A</v>
      </c>
      <c r="E127" s="238">
        <f>IF(AND(VALUE(LEFT($A127,3))=309,LEN($B127)=3),VLOOKUP(VALUE(MID($B127,2,2)),_309_Table2,MATCH(MID($B127,1,1),_309_Table2_ColumnLookup,0),FALSE),
  IF($C127="309 LCR SummaryA",OneYearSCR,IF($C127="309 LCR SummaryB",UltimateSCR,IF(VALUE(LEFT($A127,3))=309,VLOOKUP(VALUE(MID($B127,2,1)),_309_Table2,MATCH(MID($B127,1,1),_309_Table2_ColumnLookup,0),FALSE)
+N("309"),
  IF(VALUE(LEFT($A127,3))=310,VLOOKUP(VALUE(MID($B127,2,1)),_310_Table2,MATCH(MID($B127,1,1),_310_Table2_ColumnLookup,0),FALSE)
+N("310"),
  IF(AND(VALUE(LEFT($A127,3))=311,LEN($I127)=4),VLOOKUP($I127,_311_Table2,MATCH($B127,_311_Table2_ColumnLookup,0),FALSE),
  IF(AND(VALUE(LEFT($A127,3))=311,OR($B127="I2",$B127="J2",$B127="K2",$B127="L2")),VLOOKUP('311'!$G$58,_311_Table2,MATCH(MID($B127,1,1),_311_Table2_ColumnLookup,0),FALSE),
  IF(AND(VALUE(LEFT($A127,3))=311,RIGHT($B127,5)="Total"),VLOOKUP('311'!$G$59,_311_Table2,MATCH(MID($B127,1,1),_311_Table2_ColumnLookup,0),FALSE),
  IF(VALUE(LEFT($A127,3))=311,VLOOKUP(VALUE(MID($B127,2,1)),_311_Table2,MATCH(MID($B127,1,1),_311_Table2_ColumnLookup,0),FALSE)
+N("311"),
  IF(AND(VALUE(LEFT($A127,3))=312,LEFT($G127,10)="Unincepted",$B127="G "),VLOOKUP(" ULO",_312_Table2,MATCH('312'!$N$16,_312_Table2_ColumnLookup,0),FALSE),
  IF(AND(VALUE(LEFT($A127,3))=312,LEFT($G127,10)="Unincepted",$B127="O "),VLOOKUP(" ULO",_312_Table2,MATCH('312'!$V$16,_312_Table2_ColumnLookup,0),FALSE),
  IF(AND(VALUE(LEFT($A127,3))=312,LEFT($G127,10)="Unincepted",$B127="Q "),VLOOKUP(" ULO",_312_Table2,MATCH('312'!$X$16,_312_Table2_ColumnLookup,0),FALSE),
  IF(AND(VALUE(LEFT($A127,3))=312,LEFT($G127,10)="Unincepted"),VLOOKUP(" ULO",_312_Table2,MATCH(LEFT($B127,1),_312_Table2_ColumnLookup,0),FALSE),
  IF(AND(VALUE(LEFT($A127,3))=312,LEFT($G127,5)="Total",$B127="G "),VLOOKUP('312'!$F$80,_312_Table2,MATCH('312'!$N$16,_312_Table2_ColumnLookup,0),FALSE),
  IF(AND(VALUE(LEFT($A127,3))=312,LEFT($G127,5)="Total",$B127="O "),VLOOKUP('312'!$F$80,_312_Table2,MATCH('312'!$V$16,_312_Table2_ColumnLookup,0),FALSE),
  IF(AND(VALUE(LEFT($A127,3))=312,LEFT($G127,5)="Total",$B127="Q "),VLOOKUP('312'!$F$80,_312_Table2,MATCH('312'!$X$16,_312_Table2_ColumnLookup,0),FALSE),
  IF(AND(VALUE(LEFT($A127,3))=312,LEFT($G127,5)="Total"),VLOOKUP('312'!$F$80,_312_Table2,MATCH(LEFT($B127,1),_312_Table2_ColumnLookup,0),FALSE),
  IF(AND(VALUE(LEFT($A127,3))=312,LEN($I127)=4,$B127="G"),VLOOKUP($I127,_312_Table2,MATCH('312'!$N$16,_312_Table2_ColumnLookup,0),FALSE),
  IF(AND(VALUE(LEFT($A127,3))=312,LEN($I127)=4,$B127="O"),VLOOKUP($I127,_312_Table2,MATCH('312'!$V$16,_312_Table2_ColumnLookup,0),FALSE),
  IF(AND(VALUE(LEFT($A127,3))=312,LEN($I127)=4,$B127="Q"),VLOOKUP($I127,_312_Table2,MATCH('312'!$X$16,_312_Table2_ColumnLookup,0),FALSE),
  IF(AND(VALUE(LEFT($A127,3))=312,LEN($I127)=4),VLOOKUP($I127,_312_Table2,MATCH(LEFT($B127,1),_312_Table2_ColumnLookup,0),FALSE)
+N("312"),
  IF(VALUE(LEFT($A127,3))=313,VLOOKUP(VALUE(MID($B127,2,1)),_313_Table2,MATCH(MID($B127,1,1),_313_Table2_ColumnLookup,0),FALSE)
+N("313"),
  IF(AND(VALUE(LEFT($A127,3))=314,LEN($B127)=3),VLOOKUP(VALUE(MID($B127,2,2)),_314_Table2,MATCH(MID($B127,1,1),_314_Table2_ColumnLookup,0),FALSE),
  IF(VALUE(LEFT($A127,3))=314,VLOOKUP(VALUE(MID($B127,2,1)),_314_Table2,MATCH(MID($B127,1,1),_314_Table2_ColumnLookup,0),FALSE)
+N("314"),
""))))))))))))))))))))))))</f>
        <v>0</v>
      </c>
      <c r="F127" s="238" t="e">
        <f>IF(AND(VALUE(LEFT($A127,3))=309,LEN($B127)=3),VLOOKUP(VALUE(MID($B127,2,2)),_309_Table3,MATCH(MID($B127,1,1),_309_Table3_ColumnLookup,0),FALSE),
  IF($C127="309 LCR SummaryA",OneYearSCR,IF($C127="309 LCR SummaryB",UltimateSCR,IF(VALUE(LEFT($A127,3))=309,VLOOKUP(VALUE(MID($B127,2,1)),_309_Table3,MATCH(MID($B127,1,1),_309_Table3_ColumnLookup,0),FALSE)
+N("309"),
  IF(VALUE(LEFT($A127,3))=310,VLOOKUP(VALUE(MID($B127,2,1)),_310_Table3,MATCH(MID($B127,1,1),_310_Table3_ColumnLookup,0),FALSE)
+N("310"),
  IF(AND(VALUE(LEFT($A127,3))=311,LEN($I127)=4),VLOOKUP($I127,_311_Table3,MATCH($B127,_311_Table3_ColumnLookup,0),FALSE),
  IF(AND(VALUE(LEFT($A127,3))=311,OR($B127="I2",$B127="J2",$B127="K2",$B127="L2")),VLOOKUP('311'!$G$58,_311_Table3,MATCH(MID($B127,1,1),_311_Table3_ColumnLookup,0),FALSE),
  IF(AND(VALUE(LEFT($A127,3))=311,RIGHT($B127,5)="Total"),VLOOKUP('311'!$G$59,_311_Table3,MATCH(MID($B127,1,1),_311_Table3_ColumnLookup,0),FALSE),
  IF(VALUE(LEFT($A127,3))=311,VLOOKUP(VALUE(MID($B127,2,1)),_311_Table3,MATCH(MID($B127,1,1),_311_Table3_ColumnLookup,0),FALSE)
+N("311"),
  IF(AND(VALUE(LEFT($A127,3))=312,LEFT($G127,10)="Unincepted",$B127="G "),VLOOKUP(" ULO",_312_Table3,MATCH('312'!$N$16,_312_Table3_ColumnLookup,0),FALSE),
  IF(AND(VALUE(LEFT($A127,3))=312,LEFT($G127,10)="Unincepted",$B127="O "),VLOOKUP(" ULO",_312_Table3,MATCH('312'!$V$16,_312_Table3_ColumnLookup,0),FALSE),
  IF(AND(VALUE(LEFT($A127,3))=312,LEFT($G127,10)="Unincepted",$B127="Q "),VLOOKUP(" ULO",_312_Table3,MATCH('312'!$X$16,_312_Table3_ColumnLookup,0),FALSE),
  IF(AND(VALUE(LEFT($A127,3))=312,LEFT($G127,10)="Unincepted"),VLOOKUP(" ULO",_312_Table3,MATCH(LEFT($B127,1),_312_Table3_ColumnLookup,0),FALSE),
  IF(AND(VALUE(LEFT($A127,3))=312,LEFT($G127,5)="Total",$B127="G "),VLOOKUP('312'!$F$80,_312_Table3,MATCH('312'!$N$16,_312_Table3_ColumnLookup,0),FALSE),
  IF(AND(VALUE(LEFT($A127,3))=312,LEFT($G127,5)="Total",$B127="O "),VLOOKUP('312'!$F$80,_312_Table3,MATCH('312'!$V$16,_312_Table3_ColumnLookup,0),FALSE),
  IF(AND(VALUE(LEFT($A127,3))=312,LEFT($G127,5)="Total",$B127="Q "),VLOOKUP('312'!$F$80,_312_Table3,MATCH('312'!$X$16,_312_Table3_ColumnLookup,0),FALSE),
  IF(AND(VALUE(LEFT($A127,3))=312,LEFT($G127,5)="Total"),VLOOKUP('312'!$F$80,_312_Table3,MATCH(LEFT($B127,1),_312_Table3_ColumnLookup,0),FALSE),
  IF(AND(VALUE(LEFT($A127,3))=312,LEN($I127)=4,$B127="G"),VLOOKUP($I127,_312_Table3,MATCH('312'!$N$16,_312_Table3_ColumnLookup,0),FALSE),
  IF(AND(VALUE(LEFT($A127,3))=312,LEN($I127)=4,$B127="O"),VLOOKUP($I127,_312_Table3,MATCH('312'!$V$16,_312_Table3_ColumnLookup,0),FALSE),
  IF(AND(VALUE(LEFT($A127,3))=312,LEN($I127)=4,$B127="Q"),VLOOKUP($I127,_312_Table3,MATCH('312'!$X$16,_312_Table3_ColumnLookup,0),FALSE),
  IF(AND(VALUE(LEFT($A127,3))=312,LEN($I127)=4),VLOOKUP($I127,_312_Table3,MATCH(LEFT($B127,1),_312_Table3_ColumnLookup,0),FALSE)
+N("312"),
  IF(VALUE(LEFT($A127,3))=313,VLOOKUP(VALUE(MID($B127,2,1)),_313_Table3,MATCH(MID($B127,1,1),_313_Table3_ColumnLookup,0),FALSE)
+N("313"),
  IF(AND(VALUE(LEFT($A127,3))=314,LEN($B127)=3),VLOOKUP(VALUE(MID($B127,2,2)),_314_Table3,MATCH(MID($B127,1,1),_314_Table3_ColumnLookup,0),FALSE),
  IF(VALUE(LEFT($A127,3))=314,VLOOKUP(VALUE(MID($B127,2,1)),_314_Table3,MATCH(MID($B127,1,1),_314_Table3_ColumnLookup,0),FALSE)
+N("314"),
""))))))))))))))))))))))))</f>
        <v>#NAME?</v>
      </c>
      <c r="G127" t="s">
        <v>1111</v>
      </c>
      <c r="H127" s="321">
        <f>IFERROR(
IF(ISERROR($D127)=FALSE,$D127,IF(ISERROR($E127)=FALSE,$E127,IF(ISERROR($F127)=FALSE,$F127
+N("012 checkboxes"),
IF(
IF(OR(LEFT($A127,9)="Syndicate",LEFT($A127,12)="NewSyndicate"),VLOOKUP($A127,'012'!$J:$ZW,MATCH("Link to button",'012'!$J$1:$ZW$1,0),0)
+N("309 checkbox"),
IF($C127="309 LCR Summary0",VLOOKUP("Notes990",'309'!$P:$ZZ,MATCH("Link to button",'309'!$P$1:$ZZ$1,0),0)
+N("313 checkboxes"),
IF($C127="313 Financial Information0LcmVsScr",IF($C127="309 LCR Summary0",VLOOKUP("LcmVsScr",'309'!$N:$ZZ,MATCH("Link to button",'309'!$N$1:$ZZ$1,0),0),
IF($C127="313 Financial Information0LcrDocAttached",IF($C127="309 LCR Summary0",VLOOKUP("LcrDocAttached",'309'!$N:$ZZ,MATCH("Link to button",'309'!$N$1:$ZZ$1,0),
0)))))))=1,TRUE,FALSE)
))),"")</f>
        <v>0</v>
      </c>
      <c r="I127">
        <v>2001</v>
      </c>
    </row>
    <row r="128" spans="1:9" customFormat="1">
      <c r="A128" s="237" t="str">
        <f>VLOOKUP($G128,CSVLookups!$B:$R,MATCH(A$1,CSVLookups!$B$1:$R$1,0),FALSE)</f>
        <v>311 Claims Distributions</v>
      </c>
      <c r="B128" s="237" t="str">
        <f>VLOOKUP($G128,CSVLookups!$B:$R,MATCH(B$1,CSVLookups!$B$1:$R$1,0),FALSE)</f>
        <v>K</v>
      </c>
      <c r="C128" s="238" t="str">
        <f t="shared" si="2"/>
        <v>311 Claims DistributionsK2001New Business</v>
      </c>
      <c r="D128" s="238" t="e">
        <f>IF(AND(VALUE(LEFT($A128,3))=309,LEN($B128)=3),VLOOKUP(VALUE(MID($B128,2,2)),_309_Table1,MATCH(MID($B128,1,1),_309_Table1_ColumnLookup,0),FALSE),
  IF($C128="309 LCR SummaryA",OneYearSCR,IF($C128="309 LCR SummaryB",UltimateSCR,IF(VALUE(LEFT($A128,3))=309,VLOOKUP(VALUE(MID($B128,2,1)),_309_Table1,MATCH(MID($B128,1,1),_309_Table1_ColumnLookup,0),FALSE)
+N("309"),
  IF(VALUE(LEFT($A128,3))=310,VLOOKUP(VALUE(MID($B128,2,1)),_310_Table1,MATCH(MID($B128,1,1),_310_Table1_ColumnLookup,0),FALSE)
+N("310"),
  IF(AND(VALUE(LEFT($A128,3))=311,LEN($I128)=4),VLOOKUP($I128,_311_Table1,MATCH($B128,_311_Table1_ColumnLookup,0),FALSE),
  IF(AND(VALUE(LEFT($A128,3))=311,OR($B128="I2",$B128="J2",$B128="K2",$B128="L2")),VLOOKUP('311'!$G$58,_311_Table1,MATCH(MID($B128,1,1),_311_Table1_ColumnLookup,0),FALSE),
  IF(AND(VALUE(LEFT($A128,3))=311,RIGHT($B128,5)="Total"),VLOOKUP('311'!$G$59,_311_Table1,MATCH(MID($B128,1,1),_311_Table1_ColumnLookup,0),FALSE),
  IF(VALUE(LEFT($A128,3))=311,VLOOKUP(VALUE(MID($B128,2,1)),_311_Table1,MATCH(MID($B128,1,1),_311_Table1_ColumnLookup,0),FALSE)
+N("311"),
  IF(AND(VALUE(LEFT($A128,3))=312,LEFT($G128,10)="Unincepted",$B128="G "),VLOOKUP(" ULO",_312_Table1,MATCH('312'!$N$16,_312_Table1_ColumnLookup,0),FALSE),
  IF(AND(VALUE(LEFT($A128,3))=312,LEFT($G128,10)="Unincepted",$B128="O "),VLOOKUP(" ULO",_312_Table1,MATCH('312'!$V$16,_312_Table1_ColumnLookup,0),FALSE),
  IF(AND(VALUE(LEFT($A128,3))=312,LEFT($G128,10)="Unincepted",$B128="Q "),VLOOKUP(" ULO",_312_Table1,MATCH('312'!$X$16,_312_Table1_ColumnLookup,0),FALSE),
  IF(AND(VALUE(LEFT($A128,3))=312,LEFT($G128,10)="Unincepted"),VLOOKUP(" ULO",_312_Table1,MATCH(LEFT($B128,1),_312_Table1_ColumnLookup,0),FALSE),
  IF(AND(VALUE(LEFT($A128,3))=312,LEFT($G128,5)="Total",$B128="G "),VLOOKUP('312'!$F$80,_312_Table1,MATCH('312'!$N$16,_312_Table1_ColumnLookup,0),FALSE),
  IF(AND(VALUE(LEFT($A128,3))=312,LEFT($G128,5)="Total",$B128="O "),VLOOKUP('312'!$F$80,_312_Table1,MATCH('312'!$V$16,_312_Table1_ColumnLookup,0),FALSE),
  IF(AND(VALUE(LEFT($A128,3))=312,LEFT($G128,5)="Total",$B128="Q "),VLOOKUP('312'!$F$80,_312_Table1,MATCH('312'!$X$16,_312_Table1_ColumnLookup,0),FALSE),
  IF(AND(VALUE(LEFT($A128,3))=312,LEFT($G128,5)="Total"),VLOOKUP('312'!$F$80,_312_Table1,MATCH(LEFT($B128,1),_312_Table1_ColumnLookup,0),FALSE),
  IF(AND(VALUE(LEFT($A128,3))=312,LEN($I128)=4,$B128="G"),VLOOKUP($I128,_312_Table1,MATCH('312'!$N$16,_312_Table1_ColumnLookup,0),FALSE),
  IF(AND(VALUE(LEFT($A128,3))=312,LEN($I128)=4,$B128="O"),VLOOKUP($I128,_312_Table1,MATCH('312'!$V$16,_312_Table1_ColumnLookup,0),FALSE),
  IF(AND(VALUE(LEFT($A128,3))=312,LEN($I128)=4,$B128="Q"),VLOOKUP($I128,_312_Table1,MATCH('312'!$X$16,_312_Table1_ColumnLookup,0),FALSE),
  IF(AND(VALUE(LEFT($A128,3))=312,LEN($I128)=4),VLOOKUP($I128,_312_Table1,MATCH(LEFT($B128,1),_312_Table1_ColumnLookup,0),FALSE)
+N("312"),
  IF(VALUE(LEFT($A128,3))=313,VLOOKUP(VALUE(MID($B128,2,1)),_313_Table1,MATCH(MID($B128,1,1),_313_Table1_ColumnLookup,0),FALSE)
+N("313"),
  IF(AND(VALUE(LEFT($A128,3))=314,LEN($B128)=3),VLOOKUP(VALUE(MID($B128,2,2)),_314_Table1,MATCH(MID($B128,1,1),_314_Table1_ColumnLookup,0),FALSE),
  IF(VALUE(LEFT($A128,3))=314,VLOOKUP(VALUE(MID($B128,2,1)),_314_Table1,MATCH(MID($B128,1,1),_314_Table1_ColumnLookup,0),FALSE)
+N("314"),
""))))))))))))))))))))))))</f>
        <v>#N/A</v>
      </c>
      <c r="E128" s="238">
        <f>IF(AND(VALUE(LEFT($A128,3))=309,LEN($B128)=3),VLOOKUP(VALUE(MID($B128,2,2)),_309_Table2,MATCH(MID($B128,1,1),_309_Table2_ColumnLookup,0),FALSE),
  IF($C128="309 LCR SummaryA",OneYearSCR,IF($C128="309 LCR SummaryB",UltimateSCR,IF(VALUE(LEFT($A128,3))=309,VLOOKUP(VALUE(MID($B128,2,1)),_309_Table2,MATCH(MID($B128,1,1),_309_Table2_ColumnLookup,0),FALSE)
+N("309"),
  IF(VALUE(LEFT($A128,3))=310,VLOOKUP(VALUE(MID($B128,2,1)),_310_Table2,MATCH(MID($B128,1,1),_310_Table2_ColumnLookup,0),FALSE)
+N("310"),
  IF(AND(VALUE(LEFT($A128,3))=311,LEN($I128)=4),VLOOKUP($I128,_311_Table2,MATCH($B128,_311_Table2_ColumnLookup,0),FALSE),
  IF(AND(VALUE(LEFT($A128,3))=311,OR($B128="I2",$B128="J2",$B128="K2",$B128="L2")),VLOOKUP('311'!$G$58,_311_Table2,MATCH(MID($B128,1,1),_311_Table2_ColumnLookup,0),FALSE),
  IF(AND(VALUE(LEFT($A128,3))=311,RIGHT($B128,5)="Total"),VLOOKUP('311'!$G$59,_311_Table2,MATCH(MID($B128,1,1),_311_Table2_ColumnLookup,0),FALSE),
  IF(VALUE(LEFT($A128,3))=311,VLOOKUP(VALUE(MID($B128,2,1)),_311_Table2,MATCH(MID($B128,1,1),_311_Table2_ColumnLookup,0),FALSE)
+N("311"),
  IF(AND(VALUE(LEFT($A128,3))=312,LEFT($G128,10)="Unincepted",$B128="G "),VLOOKUP(" ULO",_312_Table2,MATCH('312'!$N$16,_312_Table2_ColumnLookup,0),FALSE),
  IF(AND(VALUE(LEFT($A128,3))=312,LEFT($G128,10)="Unincepted",$B128="O "),VLOOKUP(" ULO",_312_Table2,MATCH('312'!$V$16,_312_Table2_ColumnLookup,0),FALSE),
  IF(AND(VALUE(LEFT($A128,3))=312,LEFT($G128,10)="Unincepted",$B128="Q "),VLOOKUP(" ULO",_312_Table2,MATCH('312'!$X$16,_312_Table2_ColumnLookup,0),FALSE),
  IF(AND(VALUE(LEFT($A128,3))=312,LEFT($G128,10)="Unincepted"),VLOOKUP(" ULO",_312_Table2,MATCH(LEFT($B128,1),_312_Table2_ColumnLookup,0),FALSE),
  IF(AND(VALUE(LEFT($A128,3))=312,LEFT($G128,5)="Total",$B128="G "),VLOOKUP('312'!$F$80,_312_Table2,MATCH('312'!$N$16,_312_Table2_ColumnLookup,0),FALSE),
  IF(AND(VALUE(LEFT($A128,3))=312,LEFT($G128,5)="Total",$B128="O "),VLOOKUP('312'!$F$80,_312_Table2,MATCH('312'!$V$16,_312_Table2_ColumnLookup,0),FALSE),
  IF(AND(VALUE(LEFT($A128,3))=312,LEFT($G128,5)="Total",$B128="Q "),VLOOKUP('312'!$F$80,_312_Table2,MATCH('312'!$X$16,_312_Table2_ColumnLookup,0),FALSE),
  IF(AND(VALUE(LEFT($A128,3))=312,LEFT($G128,5)="Total"),VLOOKUP('312'!$F$80,_312_Table2,MATCH(LEFT($B128,1),_312_Table2_ColumnLookup,0),FALSE),
  IF(AND(VALUE(LEFT($A128,3))=312,LEN($I128)=4,$B128="G"),VLOOKUP($I128,_312_Table2,MATCH('312'!$N$16,_312_Table2_ColumnLookup,0),FALSE),
  IF(AND(VALUE(LEFT($A128,3))=312,LEN($I128)=4,$B128="O"),VLOOKUP($I128,_312_Table2,MATCH('312'!$V$16,_312_Table2_ColumnLookup,0),FALSE),
  IF(AND(VALUE(LEFT($A128,3))=312,LEN($I128)=4,$B128="Q"),VLOOKUP($I128,_312_Table2,MATCH('312'!$X$16,_312_Table2_ColumnLookup,0),FALSE),
  IF(AND(VALUE(LEFT($A128,3))=312,LEN($I128)=4),VLOOKUP($I128,_312_Table2,MATCH(LEFT($B128,1),_312_Table2_ColumnLookup,0),FALSE)
+N("312"),
  IF(VALUE(LEFT($A128,3))=313,VLOOKUP(VALUE(MID($B128,2,1)),_313_Table2,MATCH(MID($B128,1,1),_313_Table2_ColumnLookup,0),FALSE)
+N("313"),
  IF(AND(VALUE(LEFT($A128,3))=314,LEN($B128)=3),VLOOKUP(VALUE(MID($B128,2,2)),_314_Table2,MATCH(MID($B128,1,1),_314_Table2_ColumnLookup,0),FALSE),
  IF(VALUE(LEFT($A128,3))=314,VLOOKUP(VALUE(MID($B128,2,1)),_314_Table2,MATCH(MID($B128,1,1),_314_Table2_ColumnLookup,0),FALSE)
+N("314"),
""))))))))))))))))))))))))</f>
        <v>0</v>
      </c>
      <c r="F128" s="238" t="e">
        <f>IF(AND(VALUE(LEFT($A128,3))=309,LEN($B128)=3),VLOOKUP(VALUE(MID($B128,2,2)),_309_Table3,MATCH(MID($B128,1,1),_309_Table3_ColumnLookup,0),FALSE),
  IF($C128="309 LCR SummaryA",OneYearSCR,IF($C128="309 LCR SummaryB",UltimateSCR,IF(VALUE(LEFT($A128,3))=309,VLOOKUP(VALUE(MID($B128,2,1)),_309_Table3,MATCH(MID($B128,1,1),_309_Table3_ColumnLookup,0),FALSE)
+N("309"),
  IF(VALUE(LEFT($A128,3))=310,VLOOKUP(VALUE(MID($B128,2,1)),_310_Table3,MATCH(MID($B128,1,1),_310_Table3_ColumnLookup,0),FALSE)
+N("310"),
  IF(AND(VALUE(LEFT($A128,3))=311,LEN($I128)=4),VLOOKUP($I128,_311_Table3,MATCH($B128,_311_Table3_ColumnLookup,0),FALSE),
  IF(AND(VALUE(LEFT($A128,3))=311,OR($B128="I2",$B128="J2",$B128="K2",$B128="L2")),VLOOKUP('311'!$G$58,_311_Table3,MATCH(MID($B128,1,1),_311_Table3_ColumnLookup,0),FALSE),
  IF(AND(VALUE(LEFT($A128,3))=311,RIGHT($B128,5)="Total"),VLOOKUP('311'!$G$59,_311_Table3,MATCH(MID($B128,1,1),_311_Table3_ColumnLookup,0),FALSE),
  IF(VALUE(LEFT($A128,3))=311,VLOOKUP(VALUE(MID($B128,2,1)),_311_Table3,MATCH(MID($B128,1,1),_311_Table3_ColumnLookup,0),FALSE)
+N("311"),
  IF(AND(VALUE(LEFT($A128,3))=312,LEFT($G128,10)="Unincepted",$B128="G "),VLOOKUP(" ULO",_312_Table3,MATCH('312'!$N$16,_312_Table3_ColumnLookup,0),FALSE),
  IF(AND(VALUE(LEFT($A128,3))=312,LEFT($G128,10)="Unincepted",$B128="O "),VLOOKUP(" ULO",_312_Table3,MATCH('312'!$V$16,_312_Table3_ColumnLookup,0),FALSE),
  IF(AND(VALUE(LEFT($A128,3))=312,LEFT($G128,10)="Unincepted",$B128="Q "),VLOOKUP(" ULO",_312_Table3,MATCH('312'!$X$16,_312_Table3_ColumnLookup,0),FALSE),
  IF(AND(VALUE(LEFT($A128,3))=312,LEFT($G128,10)="Unincepted"),VLOOKUP(" ULO",_312_Table3,MATCH(LEFT($B128,1),_312_Table3_ColumnLookup,0),FALSE),
  IF(AND(VALUE(LEFT($A128,3))=312,LEFT($G128,5)="Total",$B128="G "),VLOOKUP('312'!$F$80,_312_Table3,MATCH('312'!$N$16,_312_Table3_ColumnLookup,0),FALSE),
  IF(AND(VALUE(LEFT($A128,3))=312,LEFT($G128,5)="Total",$B128="O "),VLOOKUP('312'!$F$80,_312_Table3,MATCH('312'!$V$16,_312_Table3_ColumnLookup,0),FALSE),
  IF(AND(VALUE(LEFT($A128,3))=312,LEFT($G128,5)="Total",$B128="Q "),VLOOKUP('312'!$F$80,_312_Table3,MATCH('312'!$X$16,_312_Table3_ColumnLookup,0),FALSE),
  IF(AND(VALUE(LEFT($A128,3))=312,LEFT($G128,5)="Total"),VLOOKUP('312'!$F$80,_312_Table3,MATCH(LEFT($B128,1),_312_Table3_ColumnLookup,0),FALSE),
  IF(AND(VALUE(LEFT($A128,3))=312,LEN($I128)=4,$B128="G"),VLOOKUP($I128,_312_Table3,MATCH('312'!$N$16,_312_Table3_ColumnLookup,0),FALSE),
  IF(AND(VALUE(LEFT($A128,3))=312,LEN($I128)=4,$B128="O"),VLOOKUP($I128,_312_Table3,MATCH('312'!$V$16,_312_Table3_ColumnLookup,0),FALSE),
  IF(AND(VALUE(LEFT($A128,3))=312,LEN($I128)=4,$B128="Q"),VLOOKUP($I128,_312_Table3,MATCH('312'!$X$16,_312_Table3_ColumnLookup,0),FALSE),
  IF(AND(VALUE(LEFT($A128,3))=312,LEN($I128)=4),VLOOKUP($I128,_312_Table3,MATCH(LEFT($B128,1),_312_Table3_ColumnLookup,0),FALSE)
+N("312"),
  IF(VALUE(LEFT($A128,3))=313,VLOOKUP(VALUE(MID($B128,2,1)),_313_Table3,MATCH(MID($B128,1,1),_313_Table3_ColumnLookup,0),FALSE)
+N("313"),
  IF(AND(VALUE(LEFT($A128,3))=314,LEN($B128)=3),VLOOKUP(VALUE(MID($B128,2,2)),_314_Table3,MATCH(MID($B128,1,1),_314_Table3_ColumnLookup,0),FALSE),
  IF(VALUE(LEFT($A128,3))=314,VLOOKUP(VALUE(MID($B128,2,1)),_314_Table3,MATCH(MID($B128,1,1),_314_Table3_ColumnLookup,0),FALSE)
+N("314"),
""))))))))))))))))))))))))</f>
        <v>#NAME?</v>
      </c>
      <c r="G128" t="s">
        <v>1114</v>
      </c>
      <c r="H128" s="321">
        <f>IFERROR(
IF(ISERROR($D128)=FALSE,$D128,IF(ISERROR($E128)=FALSE,$E128,IF(ISERROR($F128)=FALSE,$F128
+N("012 checkboxes"),
IF(
IF(OR(LEFT($A128,9)="Syndicate",LEFT($A128,12)="NewSyndicate"),VLOOKUP($A128,'012'!$J:$ZW,MATCH("Link to button",'012'!$J$1:$ZW$1,0),0)
+N("309 checkbox"),
IF($C128="309 LCR Summary0",VLOOKUP("Notes990",'309'!$P:$ZZ,MATCH("Link to button",'309'!$P$1:$ZZ$1,0),0)
+N("313 checkboxes"),
IF($C128="313 Financial Information0LcmVsScr",IF($C128="309 LCR Summary0",VLOOKUP("LcmVsScr",'309'!$N:$ZZ,MATCH("Link to button",'309'!$N$1:$ZZ$1,0),0),
IF($C128="313 Financial Information0LcrDocAttached",IF($C128="309 LCR Summary0",VLOOKUP("LcrDocAttached",'309'!$N:$ZZ,MATCH("Link to button",'309'!$N$1:$ZZ$1,0),
0)))))))=1,TRUE,FALSE)
))),"")</f>
        <v>0</v>
      </c>
      <c r="I128">
        <v>2001</v>
      </c>
    </row>
    <row r="129" spans="1:9" customFormat="1">
      <c r="A129" s="237" t="str">
        <f>VLOOKUP($G129,CSVLookups!$B:$R,MATCH(A$1,CSVLookups!$B$1:$R$1,0),FALSE)</f>
        <v>311 Claims Distributions</v>
      </c>
      <c r="B129" s="237" t="str">
        <f>VLOOKUP($G129,CSVLookups!$B:$R,MATCH(B$1,CSVLookups!$B$1:$R$1,0),FALSE)</f>
        <v>L</v>
      </c>
      <c r="C129" s="238" t="str">
        <f t="shared" si="2"/>
        <v>311 Claims DistributionsL2001Total Claims</v>
      </c>
      <c r="D129" s="238" t="e">
        <f>IF(AND(VALUE(LEFT($A129,3))=309,LEN($B129)=3),VLOOKUP(VALUE(MID($B129,2,2)),_309_Table1,MATCH(MID($B129,1,1),_309_Table1_ColumnLookup,0),FALSE),
  IF($C129="309 LCR SummaryA",OneYearSCR,IF($C129="309 LCR SummaryB",UltimateSCR,IF(VALUE(LEFT($A129,3))=309,VLOOKUP(VALUE(MID($B129,2,1)),_309_Table1,MATCH(MID($B129,1,1),_309_Table1_ColumnLookup,0),FALSE)
+N("309"),
  IF(VALUE(LEFT($A129,3))=310,VLOOKUP(VALUE(MID($B129,2,1)),_310_Table1,MATCH(MID($B129,1,1),_310_Table1_ColumnLookup,0),FALSE)
+N("310"),
  IF(AND(VALUE(LEFT($A129,3))=311,LEN($I129)=4),VLOOKUP($I129,_311_Table1,MATCH($B129,_311_Table1_ColumnLookup,0),FALSE),
  IF(AND(VALUE(LEFT($A129,3))=311,OR($B129="I2",$B129="J2",$B129="K2",$B129="L2")),VLOOKUP('311'!$G$58,_311_Table1,MATCH(MID($B129,1,1),_311_Table1_ColumnLookup,0),FALSE),
  IF(AND(VALUE(LEFT($A129,3))=311,RIGHT($B129,5)="Total"),VLOOKUP('311'!$G$59,_311_Table1,MATCH(MID($B129,1,1),_311_Table1_ColumnLookup,0),FALSE),
  IF(VALUE(LEFT($A129,3))=311,VLOOKUP(VALUE(MID($B129,2,1)),_311_Table1,MATCH(MID($B129,1,1),_311_Table1_ColumnLookup,0),FALSE)
+N("311"),
  IF(AND(VALUE(LEFT($A129,3))=312,LEFT($G129,10)="Unincepted",$B129="G "),VLOOKUP(" ULO",_312_Table1,MATCH('312'!$N$16,_312_Table1_ColumnLookup,0),FALSE),
  IF(AND(VALUE(LEFT($A129,3))=312,LEFT($G129,10)="Unincepted",$B129="O "),VLOOKUP(" ULO",_312_Table1,MATCH('312'!$V$16,_312_Table1_ColumnLookup,0),FALSE),
  IF(AND(VALUE(LEFT($A129,3))=312,LEFT($G129,10)="Unincepted",$B129="Q "),VLOOKUP(" ULO",_312_Table1,MATCH('312'!$X$16,_312_Table1_ColumnLookup,0),FALSE),
  IF(AND(VALUE(LEFT($A129,3))=312,LEFT($G129,10)="Unincepted"),VLOOKUP(" ULO",_312_Table1,MATCH(LEFT($B129,1),_312_Table1_ColumnLookup,0),FALSE),
  IF(AND(VALUE(LEFT($A129,3))=312,LEFT($G129,5)="Total",$B129="G "),VLOOKUP('312'!$F$80,_312_Table1,MATCH('312'!$N$16,_312_Table1_ColumnLookup,0),FALSE),
  IF(AND(VALUE(LEFT($A129,3))=312,LEFT($G129,5)="Total",$B129="O "),VLOOKUP('312'!$F$80,_312_Table1,MATCH('312'!$V$16,_312_Table1_ColumnLookup,0),FALSE),
  IF(AND(VALUE(LEFT($A129,3))=312,LEFT($G129,5)="Total",$B129="Q "),VLOOKUP('312'!$F$80,_312_Table1,MATCH('312'!$X$16,_312_Table1_ColumnLookup,0),FALSE),
  IF(AND(VALUE(LEFT($A129,3))=312,LEFT($G129,5)="Total"),VLOOKUP('312'!$F$80,_312_Table1,MATCH(LEFT($B129,1),_312_Table1_ColumnLookup,0),FALSE),
  IF(AND(VALUE(LEFT($A129,3))=312,LEN($I129)=4,$B129="G"),VLOOKUP($I129,_312_Table1,MATCH('312'!$N$16,_312_Table1_ColumnLookup,0),FALSE),
  IF(AND(VALUE(LEFT($A129,3))=312,LEN($I129)=4,$B129="O"),VLOOKUP($I129,_312_Table1,MATCH('312'!$V$16,_312_Table1_ColumnLookup,0),FALSE),
  IF(AND(VALUE(LEFT($A129,3))=312,LEN($I129)=4,$B129="Q"),VLOOKUP($I129,_312_Table1,MATCH('312'!$X$16,_312_Table1_ColumnLookup,0),FALSE),
  IF(AND(VALUE(LEFT($A129,3))=312,LEN($I129)=4),VLOOKUP($I129,_312_Table1,MATCH(LEFT($B129,1),_312_Table1_ColumnLookup,0),FALSE)
+N("312"),
  IF(VALUE(LEFT($A129,3))=313,VLOOKUP(VALUE(MID($B129,2,1)),_313_Table1,MATCH(MID($B129,1,1),_313_Table1_ColumnLookup,0),FALSE)
+N("313"),
  IF(AND(VALUE(LEFT($A129,3))=314,LEN($B129)=3),VLOOKUP(VALUE(MID($B129,2,2)),_314_Table1,MATCH(MID($B129,1,1),_314_Table1_ColumnLookup,0),FALSE),
  IF(VALUE(LEFT($A129,3))=314,VLOOKUP(VALUE(MID($B129,2,1)),_314_Table1,MATCH(MID($B129,1,1),_314_Table1_ColumnLookup,0),FALSE)
+N("314"),
""))))))))))))))))))))))))</f>
        <v>#N/A</v>
      </c>
      <c r="E129" s="238">
        <f ca="1">IF(AND(VALUE(LEFT($A129,3))=309,LEN($B129)=3),VLOOKUP(VALUE(MID($B129,2,2)),_309_Table2,MATCH(MID($B129,1,1),_309_Table2_ColumnLookup,0),FALSE),
  IF($C129="309 LCR SummaryA",OneYearSCR,IF($C129="309 LCR SummaryB",UltimateSCR,IF(VALUE(LEFT($A129,3))=309,VLOOKUP(VALUE(MID($B129,2,1)),_309_Table2,MATCH(MID($B129,1,1),_309_Table2_ColumnLookup,0),FALSE)
+N("309"),
  IF(VALUE(LEFT($A129,3))=310,VLOOKUP(VALUE(MID($B129,2,1)),_310_Table2,MATCH(MID($B129,1,1),_310_Table2_ColumnLookup,0),FALSE)
+N("310"),
  IF(AND(VALUE(LEFT($A129,3))=311,LEN($I129)=4),VLOOKUP($I129,_311_Table2,MATCH($B129,_311_Table2_ColumnLookup,0),FALSE),
  IF(AND(VALUE(LEFT($A129,3))=311,OR($B129="I2",$B129="J2",$B129="K2",$B129="L2")),VLOOKUP('311'!$G$58,_311_Table2,MATCH(MID($B129,1,1),_311_Table2_ColumnLookup,0),FALSE),
  IF(AND(VALUE(LEFT($A129,3))=311,RIGHT($B129,5)="Total"),VLOOKUP('311'!$G$59,_311_Table2,MATCH(MID($B129,1,1),_311_Table2_ColumnLookup,0),FALSE),
  IF(VALUE(LEFT($A129,3))=311,VLOOKUP(VALUE(MID($B129,2,1)),_311_Table2,MATCH(MID($B129,1,1),_311_Table2_ColumnLookup,0),FALSE)
+N("311"),
  IF(AND(VALUE(LEFT($A129,3))=312,LEFT($G129,10)="Unincepted",$B129="G "),VLOOKUP(" ULO",_312_Table2,MATCH('312'!$N$16,_312_Table2_ColumnLookup,0),FALSE),
  IF(AND(VALUE(LEFT($A129,3))=312,LEFT($G129,10)="Unincepted",$B129="O "),VLOOKUP(" ULO",_312_Table2,MATCH('312'!$V$16,_312_Table2_ColumnLookup,0),FALSE),
  IF(AND(VALUE(LEFT($A129,3))=312,LEFT($G129,10)="Unincepted",$B129="Q "),VLOOKUP(" ULO",_312_Table2,MATCH('312'!$X$16,_312_Table2_ColumnLookup,0),FALSE),
  IF(AND(VALUE(LEFT($A129,3))=312,LEFT($G129,10)="Unincepted"),VLOOKUP(" ULO",_312_Table2,MATCH(LEFT($B129,1),_312_Table2_ColumnLookup,0),FALSE),
  IF(AND(VALUE(LEFT($A129,3))=312,LEFT($G129,5)="Total",$B129="G "),VLOOKUP('312'!$F$80,_312_Table2,MATCH('312'!$N$16,_312_Table2_ColumnLookup,0),FALSE),
  IF(AND(VALUE(LEFT($A129,3))=312,LEFT($G129,5)="Total",$B129="O "),VLOOKUP('312'!$F$80,_312_Table2,MATCH('312'!$V$16,_312_Table2_ColumnLookup,0),FALSE),
  IF(AND(VALUE(LEFT($A129,3))=312,LEFT($G129,5)="Total",$B129="Q "),VLOOKUP('312'!$F$80,_312_Table2,MATCH('312'!$X$16,_312_Table2_ColumnLookup,0),FALSE),
  IF(AND(VALUE(LEFT($A129,3))=312,LEFT($G129,5)="Total"),VLOOKUP('312'!$F$80,_312_Table2,MATCH(LEFT($B129,1),_312_Table2_ColumnLookup,0),FALSE),
  IF(AND(VALUE(LEFT($A129,3))=312,LEN($I129)=4,$B129="G"),VLOOKUP($I129,_312_Table2,MATCH('312'!$N$16,_312_Table2_ColumnLookup,0),FALSE),
  IF(AND(VALUE(LEFT($A129,3))=312,LEN($I129)=4,$B129="O"),VLOOKUP($I129,_312_Table2,MATCH('312'!$V$16,_312_Table2_ColumnLookup,0),FALSE),
  IF(AND(VALUE(LEFT($A129,3))=312,LEN($I129)=4,$B129="Q"),VLOOKUP($I129,_312_Table2,MATCH('312'!$X$16,_312_Table2_ColumnLookup,0),FALSE),
  IF(AND(VALUE(LEFT($A129,3))=312,LEN($I129)=4),VLOOKUP($I129,_312_Table2,MATCH(LEFT($B129,1),_312_Table2_ColumnLookup,0),FALSE)
+N("312"),
  IF(VALUE(LEFT($A129,3))=313,VLOOKUP(VALUE(MID($B129,2,1)),_313_Table2,MATCH(MID($B129,1,1),_313_Table2_ColumnLookup,0),FALSE)
+N("313"),
  IF(AND(VALUE(LEFT($A129,3))=314,LEN($B129)=3),VLOOKUP(VALUE(MID($B129,2,2)),_314_Table2,MATCH(MID($B129,1,1),_314_Table2_ColumnLookup,0),FALSE),
  IF(VALUE(LEFT($A129,3))=314,VLOOKUP(VALUE(MID($B129,2,1)),_314_Table2,MATCH(MID($B129,1,1),_314_Table2_ColumnLookup,0),FALSE)
+N("314"),
""))))))))))))))))))))))))</f>
        <v>0</v>
      </c>
      <c r="F129" s="238" t="e">
        <f>IF(AND(VALUE(LEFT($A129,3))=309,LEN($B129)=3),VLOOKUP(VALUE(MID($B129,2,2)),_309_Table3,MATCH(MID($B129,1,1),_309_Table3_ColumnLookup,0),FALSE),
  IF($C129="309 LCR SummaryA",OneYearSCR,IF($C129="309 LCR SummaryB",UltimateSCR,IF(VALUE(LEFT($A129,3))=309,VLOOKUP(VALUE(MID($B129,2,1)),_309_Table3,MATCH(MID($B129,1,1),_309_Table3_ColumnLookup,0),FALSE)
+N("309"),
  IF(VALUE(LEFT($A129,3))=310,VLOOKUP(VALUE(MID($B129,2,1)),_310_Table3,MATCH(MID($B129,1,1),_310_Table3_ColumnLookup,0),FALSE)
+N("310"),
  IF(AND(VALUE(LEFT($A129,3))=311,LEN($I129)=4),VLOOKUP($I129,_311_Table3,MATCH($B129,_311_Table3_ColumnLookup,0),FALSE),
  IF(AND(VALUE(LEFT($A129,3))=311,OR($B129="I2",$B129="J2",$B129="K2",$B129="L2")),VLOOKUP('311'!$G$58,_311_Table3,MATCH(MID($B129,1,1),_311_Table3_ColumnLookup,0),FALSE),
  IF(AND(VALUE(LEFT($A129,3))=311,RIGHT($B129,5)="Total"),VLOOKUP('311'!$G$59,_311_Table3,MATCH(MID($B129,1,1),_311_Table3_ColumnLookup,0),FALSE),
  IF(VALUE(LEFT($A129,3))=311,VLOOKUP(VALUE(MID($B129,2,1)),_311_Table3,MATCH(MID($B129,1,1),_311_Table3_ColumnLookup,0),FALSE)
+N("311"),
  IF(AND(VALUE(LEFT($A129,3))=312,LEFT($G129,10)="Unincepted",$B129="G "),VLOOKUP(" ULO",_312_Table3,MATCH('312'!$N$16,_312_Table3_ColumnLookup,0),FALSE),
  IF(AND(VALUE(LEFT($A129,3))=312,LEFT($G129,10)="Unincepted",$B129="O "),VLOOKUP(" ULO",_312_Table3,MATCH('312'!$V$16,_312_Table3_ColumnLookup,0),FALSE),
  IF(AND(VALUE(LEFT($A129,3))=312,LEFT($G129,10)="Unincepted",$B129="Q "),VLOOKUP(" ULO",_312_Table3,MATCH('312'!$X$16,_312_Table3_ColumnLookup,0),FALSE),
  IF(AND(VALUE(LEFT($A129,3))=312,LEFT($G129,10)="Unincepted"),VLOOKUP(" ULO",_312_Table3,MATCH(LEFT($B129,1),_312_Table3_ColumnLookup,0),FALSE),
  IF(AND(VALUE(LEFT($A129,3))=312,LEFT($G129,5)="Total",$B129="G "),VLOOKUP('312'!$F$80,_312_Table3,MATCH('312'!$N$16,_312_Table3_ColumnLookup,0),FALSE),
  IF(AND(VALUE(LEFT($A129,3))=312,LEFT($G129,5)="Total",$B129="O "),VLOOKUP('312'!$F$80,_312_Table3,MATCH('312'!$V$16,_312_Table3_ColumnLookup,0),FALSE),
  IF(AND(VALUE(LEFT($A129,3))=312,LEFT($G129,5)="Total",$B129="Q "),VLOOKUP('312'!$F$80,_312_Table3,MATCH('312'!$X$16,_312_Table3_ColumnLookup,0),FALSE),
  IF(AND(VALUE(LEFT($A129,3))=312,LEFT($G129,5)="Total"),VLOOKUP('312'!$F$80,_312_Table3,MATCH(LEFT($B129,1),_312_Table3_ColumnLookup,0),FALSE),
  IF(AND(VALUE(LEFT($A129,3))=312,LEN($I129)=4,$B129="G"),VLOOKUP($I129,_312_Table3,MATCH('312'!$N$16,_312_Table3_ColumnLookup,0),FALSE),
  IF(AND(VALUE(LEFT($A129,3))=312,LEN($I129)=4,$B129="O"),VLOOKUP($I129,_312_Table3,MATCH('312'!$V$16,_312_Table3_ColumnLookup,0),FALSE),
  IF(AND(VALUE(LEFT($A129,3))=312,LEN($I129)=4,$B129="Q"),VLOOKUP($I129,_312_Table3,MATCH('312'!$X$16,_312_Table3_ColumnLookup,0),FALSE),
  IF(AND(VALUE(LEFT($A129,3))=312,LEN($I129)=4),VLOOKUP($I129,_312_Table3,MATCH(LEFT($B129,1),_312_Table3_ColumnLookup,0),FALSE)
+N("312"),
  IF(VALUE(LEFT($A129,3))=313,VLOOKUP(VALUE(MID($B129,2,1)),_313_Table3,MATCH(MID($B129,1,1),_313_Table3_ColumnLookup,0),FALSE)
+N("313"),
  IF(AND(VALUE(LEFT($A129,3))=314,LEN($B129)=3),VLOOKUP(VALUE(MID($B129,2,2)),_314_Table3,MATCH(MID($B129,1,1),_314_Table3_ColumnLookup,0),FALSE),
  IF(VALUE(LEFT($A129,3))=314,VLOOKUP(VALUE(MID($B129,2,1)),_314_Table3,MATCH(MID($B129,1,1),_314_Table3_ColumnLookup,0),FALSE)
+N("314"),
""))))))))))))))))))))))))</f>
        <v>#NAME?</v>
      </c>
      <c r="G129" t="s">
        <v>1117</v>
      </c>
      <c r="H129" s="321">
        <f ca="1">IFERROR(
IF(ISERROR($D129)=FALSE,$D129,IF(ISERROR($E129)=FALSE,$E129,IF(ISERROR($F129)=FALSE,$F129
+N("012 checkboxes"),
IF(
IF(OR(LEFT($A129,9)="Syndicate",LEFT($A129,12)="NewSyndicate"),VLOOKUP($A129,'012'!$J:$ZW,MATCH("Link to button",'012'!$J$1:$ZW$1,0),0)
+N("309 checkbox"),
IF($C129="309 LCR Summary0",VLOOKUP("Notes990",'309'!$P:$ZZ,MATCH("Link to button",'309'!$P$1:$ZZ$1,0),0)
+N("313 checkboxes"),
IF($C129="313 Financial Information0LcmVsScr",IF($C129="309 LCR Summary0",VLOOKUP("LcmVsScr",'309'!$N:$ZZ,MATCH("Link to button",'309'!$N$1:$ZZ$1,0),0),
IF($C129="313 Financial Information0LcrDocAttached",IF($C129="309 LCR Summary0",VLOOKUP("LcrDocAttached",'309'!$N:$ZZ,MATCH("Link to button",'309'!$N$1:$ZZ$1,0),
0)))))))=1,TRUE,FALSE)
))),"")</f>
        <v>0</v>
      </c>
      <c r="I129">
        <v>2001</v>
      </c>
    </row>
    <row r="130" spans="1:9" customFormat="1">
      <c r="A130" s="237" t="str">
        <f>VLOOKUP($G130,CSVLookups!$B:$R,MATCH(A$1,CSVLookups!$B$1:$R$1,0),FALSE)</f>
        <v>311 Claims Distributions</v>
      </c>
      <c r="B130" s="237" t="str">
        <f>VLOOKUP($G130,CSVLookups!$B:$R,MATCH(B$1,CSVLookups!$B$1:$R$1,0),FALSE)</f>
        <v>I</v>
      </c>
      <c r="C130" s="238" t="str">
        <f t="shared" si="2"/>
        <v>311 Claims DistributionsI2002Net Insurance Claims brought forward</v>
      </c>
      <c r="D130" s="238" t="e">
        <f>IF(AND(VALUE(LEFT($A130,3))=309,LEN($B130)=3),VLOOKUP(VALUE(MID($B130,2,2)),_309_Table1,MATCH(MID($B130,1,1),_309_Table1_ColumnLookup,0),FALSE),
  IF($C130="309 LCR SummaryA",OneYearSCR,IF($C130="309 LCR SummaryB",UltimateSCR,IF(VALUE(LEFT($A130,3))=309,VLOOKUP(VALUE(MID($B130,2,1)),_309_Table1,MATCH(MID($B130,1,1),_309_Table1_ColumnLookup,0),FALSE)
+N("309"),
  IF(VALUE(LEFT($A130,3))=310,VLOOKUP(VALUE(MID($B130,2,1)),_310_Table1,MATCH(MID($B130,1,1),_310_Table1_ColumnLookup,0),FALSE)
+N("310"),
  IF(AND(VALUE(LEFT($A130,3))=311,LEN($I130)=4),VLOOKUP($I130,_311_Table1,MATCH($B130,_311_Table1_ColumnLookup,0),FALSE),
  IF(AND(VALUE(LEFT($A130,3))=311,OR($B130="I2",$B130="J2",$B130="K2",$B130="L2")),VLOOKUP('311'!$G$58,_311_Table1,MATCH(MID($B130,1,1),_311_Table1_ColumnLookup,0),FALSE),
  IF(AND(VALUE(LEFT($A130,3))=311,RIGHT($B130,5)="Total"),VLOOKUP('311'!$G$59,_311_Table1,MATCH(MID($B130,1,1),_311_Table1_ColumnLookup,0),FALSE),
  IF(VALUE(LEFT($A130,3))=311,VLOOKUP(VALUE(MID($B130,2,1)),_311_Table1,MATCH(MID($B130,1,1),_311_Table1_ColumnLookup,0),FALSE)
+N("311"),
  IF(AND(VALUE(LEFT($A130,3))=312,LEFT($G130,10)="Unincepted",$B130="G "),VLOOKUP(" ULO",_312_Table1,MATCH('312'!$N$16,_312_Table1_ColumnLookup,0),FALSE),
  IF(AND(VALUE(LEFT($A130,3))=312,LEFT($G130,10)="Unincepted",$B130="O "),VLOOKUP(" ULO",_312_Table1,MATCH('312'!$V$16,_312_Table1_ColumnLookup,0),FALSE),
  IF(AND(VALUE(LEFT($A130,3))=312,LEFT($G130,10)="Unincepted",$B130="Q "),VLOOKUP(" ULO",_312_Table1,MATCH('312'!$X$16,_312_Table1_ColumnLookup,0),FALSE),
  IF(AND(VALUE(LEFT($A130,3))=312,LEFT($G130,10)="Unincepted"),VLOOKUP(" ULO",_312_Table1,MATCH(LEFT($B130,1),_312_Table1_ColumnLookup,0),FALSE),
  IF(AND(VALUE(LEFT($A130,3))=312,LEFT($G130,5)="Total",$B130="G "),VLOOKUP('312'!$F$80,_312_Table1,MATCH('312'!$N$16,_312_Table1_ColumnLookup,0),FALSE),
  IF(AND(VALUE(LEFT($A130,3))=312,LEFT($G130,5)="Total",$B130="O "),VLOOKUP('312'!$F$80,_312_Table1,MATCH('312'!$V$16,_312_Table1_ColumnLookup,0),FALSE),
  IF(AND(VALUE(LEFT($A130,3))=312,LEFT($G130,5)="Total",$B130="Q "),VLOOKUP('312'!$F$80,_312_Table1,MATCH('312'!$X$16,_312_Table1_ColumnLookup,0),FALSE),
  IF(AND(VALUE(LEFT($A130,3))=312,LEFT($G130,5)="Total"),VLOOKUP('312'!$F$80,_312_Table1,MATCH(LEFT($B130,1),_312_Table1_ColumnLookup,0),FALSE),
  IF(AND(VALUE(LEFT($A130,3))=312,LEN($I130)=4,$B130="G"),VLOOKUP($I130,_312_Table1,MATCH('312'!$N$16,_312_Table1_ColumnLookup,0),FALSE),
  IF(AND(VALUE(LEFT($A130,3))=312,LEN($I130)=4,$B130="O"),VLOOKUP($I130,_312_Table1,MATCH('312'!$V$16,_312_Table1_ColumnLookup,0),FALSE),
  IF(AND(VALUE(LEFT($A130,3))=312,LEN($I130)=4,$B130="Q"),VLOOKUP($I130,_312_Table1,MATCH('312'!$X$16,_312_Table1_ColumnLookup,0),FALSE),
  IF(AND(VALUE(LEFT($A130,3))=312,LEN($I130)=4),VLOOKUP($I130,_312_Table1,MATCH(LEFT($B130,1),_312_Table1_ColumnLookup,0),FALSE)
+N("312"),
  IF(VALUE(LEFT($A130,3))=313,VLOOKUP(VALUE(MID($B130,2,1)),_313_Table1,MATCH(MID($B130,1,1),_313_Table1_ColumnLookup,0),FALSE)
+N("313"),
  IF(AND(VALUE(LEFT($A130,3))=314,LEN($B130)=3),VLOOKUP(VALUE(MID($B130,2,2)),_314_Table1,MATCH(MID($B130,1,1),_314_Table1_ColumnLookup,0),FALSE),
  IF(VALUE(LEFT($A130,3))=314,VLOOKUP(VALUE(MID($B130,2,1)),_314_Table1,MATCH(MID($B130,1,1),_314_Table1_ColumnLookup,0),FALSE)
+N("314"),
""))))))))))))))))))))))))</f>
        <v>#N/A</v>
      </c>
      <c r="E130" s="238">
        <f ca="1">IF(AND(VALUE(LEFT($A130,3))=309,LEN($B130)=3),VLOOKUP(VALUE(MID($B130,2,2)),_309_Table2,MATCH(MID($B130,1,1),_309_Table2_ColumnLookup,0),FALSE),
  IF($C130="309 LCR SummaryA",OneYearSCR,IF($C130="309 LCR SummaryB",UltimateSCR,IF(VALUE(LEFT($A130,3))=309,VLOOKUP(VALUE(MID($B130,2,1)),_309_Table2,MATCH(MID($B130,1,1),_309_Table2_ColumnLookup,0),FALSE)
+N("309"),
  IF(VALUE(LEFT($A130,3))=310,VLOOKUP(VALUE(MID($B130,2,1)),_310_Table2,MATCH(MID($B130,1,1),_310_Table2_ColumnLookup,0),FALSE)
+N("310"),
  IF(AND(VALUE(LEFT($A130,3))=311,LEN($I130)=4),VLOOKUP($I130,_311_Table2,MATCH($B130,_311_Table2_ColumnLookup,0),FALSE),
  IF(AND(VALUE(LEFT($A130,3))=311,OR($B130="I2",$B130="J2",$B130="K2",$B130="L2")),VLOOKUP('311'!$G$58,_311_Table2,MATCH(MID($B130,1,1),_311_Table2_ColumnLookup,0),FALSE),
  IF(AND(VALUE(LEFT($A130,3))=311,RIGHT($B130,5)="Total"),VLOOKUP('311'!$G$59,_311_Table2,MATCH(MID($B130,1,1),_311_Table2_ColumnLookup,0),FALSE),
  IF(VALUE(LEFT($A130,3))=311,VLOOKUP(VALUE(MID($B130,2,1)),_311_Table2,MATCH(MID($B130,1,1),_311_Table2_ColumnLookup,0),FALSE)
+N("311"),
  IF(AND(VALUE(LEFT($A130,3))=312,LEFT($G130,10)="Unincepted",$B130="G "),VLOOKUP(" ULO",_312_Table2,MATCH('312'!$N$16,_312_Table2_ColumnLookup,0),FALSE),
  IF(AND(VALUE(LEFT($A130,3))=312,LEFT($G130,10)="Unincepted",$B130="O "),VLOOKUP(" ULO",_312_Table2,MATCH('312'!$V$16,_312_Table2_ColumnLookup,0),FALSE),
  IF(AND(VALUE(LEFT($A130,3))=312,LEFT($G130,10)="Unincepted",$B130="Q "),VLOOKUP(" ULO",_312_Table2,MATCH('312'!$X$16,_312_Table2_ColumnLookup,0),FALSE),
  IF(AND(VALUE(LEFT($A130,3))=312,LEFT($G130,10)="Unincepted"),VLOOKUP(" ULO",_312_Table2,MATCH(LEFT($B130,1),_312_Table2_ColumnLookup,0),FALSE),
  IF(AND(VALUE(LEFT($A130,3))=312,LEFT($G130,5)="Total",$B130="G "),VLOOKUP('312'!$F$80,_312_Table2,MATCH('312'!$N$16,_312_Table2_ColumnLookup,0),FALSE),
  IF(AND(VALUE(LEFT($A130,3))=312,LEFT($G130,5)="Total",$B130="O "),VLOOKUP('312'!$F$80,_312_Table2,MATCH('312'!$V$16,_312_Table2_ColumnLookup,0),FALSE),
  IF(AND(VALUE(LEFT($A130,3))=312,LEFT($G130,5)="Total",$B130="Q "),VLOOKUP('312'!$F$80,_312_Table2,MATCH('312'!$X$16,_312_Table2_ColumnLookup,0),FALSE),
  IF(AND(VALUE(LEFT($A130,3))=312,LEFT($G130,5)="Total"),VLOOKUP('312'!$F$80,_312_Table2,MATCH(LEFT($B130,1),_312_Table2_ColumnLookup,0),FALSE),
  IF(AND(VALUE(LEFT($A130,3))=312,LEN($I130)=4,$B130="G"),VLOOKUP($I130,_312_Table2,MATCH('312'!$N$16,_312_Table2_ColumnLookup,0),FALSE),
  IF(AND(VALUE(LEFT($A130,3))=312,LEN($I130)=4,$B130="O"),VLOOKUP($I130,_312_Table2,MATCH('312'!$V$16,_312_Table2_ColumnLookup,0),FALSE),
  IF(AND(VALUE(LEFT($A130,3))=312,LEN($I130)=4,$B130="Q"),VLOOKUP($I130,_312_Table2,MATCH('312'!$X$16,_312_Table2_ColumnLookup,0),FALSE),
  IF(AND(VALUE(LEFT($A130,3))=312,LEN($I130)=4),VLOOKUP($I130,_312_Table2,MATCH(LEFT($B130,1),_312_Table2_ColumnLookup,0),FALSE)
+N("312"),
  IF(VALUE(LEFT($A130,3))=313,VLOOKUP(VALUE(MID($B130,2,1)),_313_Table2,MATCH(MID($B130,1,1),_313_Table2_ColumnLookup,0),FALSE)
+N("313"),
  IF(AND(VALUE(LEFT($A130,3))=314,LEN($B130)=3),VLOOKUP(VALUE(MID($B130,2,2)),_314_Table2,MATCH(MID($B130,1,1),_314_Table2_ColumnLookup,0),FALSE),
  IF(VALUE(LEFT($A130,3))=314,VLOOKUP(VALUE(MID($B130,2,1)),_314_Table2,MATCH(MID($B130,1,1),_314_Table2_ColumnLookup,0),FALSE)
+N("314"),
""))))))))))))))))))))))))</f>
        <v>0</v>
      </c>
      <c r="F130" s="238" t="e">
        <f>IF(AND(VALUE(LEFT($A130,3))=309,LEN($B130)=3),VLOOKUP(VALUE(MID($B130,2,2)),_309_Table3,MATCH(MID($B130,1,1),_309_Table3_ColumnLookup,0),FALSE),
  IF($C130="309 LCR SummaryA",OneYearSCR,IF($C130="309 LCR SummaryB",UltimateSCR,IF(VALUE(LEFT($A130,3))=309,VLOOKUP(VALUE(MID($B130,2,1)),_309_Table3,MATCH(MID($B130,1,1),_309_Table3_ColumnLookup,0),FALSE)
+N("309"),
  IF(VALUE(LEFT($A130,3))=310,VLOOKUP(VALUE(MID($B130,2,1)),_310_Table3,MATCH(MID($B130,1,1),_310_Table3_ColumnLookup,0),FALSE)
+N("310"),
  IF(AND(VALUE(LEFT($A130,3))=311,LEN($I130)=4),VLOOKUP($I130,_311_Table3,MATCH($B130,_311_Table3_ColumnLookup,0),FALSE),
  IF(AND(VALUE(LEFT($A130,3))=311,OR($B130="I2",$B130="J2",$B130="K2",$B130="L2")),VLOOKUP('311'!$G$58,_311_Table3,MATCH(MID($B130,1,1),_311_Table3_ColumnLookup,0),FALSE),
  IF(AND(VALUE(LEFT($A130,3))=311,RIGHT($B130,5)="Total"),VLOOKUP('311'!$G$59,_311_Table3,MATCH(MID($B130,1,1),_311_Table3_ColumnLookup,0),FALSE),
  IF(VALUE(LEFT($A130,3))=311,VLOOKUP(VALUE(MID($B130,2,1)),_311_Table3,MATCH(MID($B130,1,1),_311_Table3_ColumnLookup,0),FALSE)
+N("311"),
  IF(AND(VALUE(LEFT($A130,3))=312,LEFT($G130,10)="Unincepted",$B130="G "),VLOOKUP(" ULO",_312_Table3,MATCH('312'!$N$16,_312_Table3_ColumnLookup,0),FALSE),
  IF(AND(VALUE(LEFT($A130,3))=312,LEFT($G130,10)="Unincepted",$B130="O "),VLOOKUP(" ULO",_312_Table3,MATCH('312'!$V$16,_312_Table3_ColumnLookup,0),FALSE),
  IF(AND(VALUE(LEFT($A130,3))=312,LEFT($G130,10)="Unincepted",$B130="Q "),VLOOKUP(" ULO",_312_Table3,MATCH('312'!$X$16,_312_Table3_ColumnLookup,0),FALSE),
  IF(AND(VALUE(LEFT($A130,3))=312,LEFT($G130,10)="Unincepted"),VLOOKUP(" ULO",_312_Table3,MATCH(LEFT($B130,1),_312_Table3_ColumnLookup,0),FALSE),
  IF(AND(VALUE(LEFT($A130,3))=312,LEFT($G130,5)="Total",$B130="G "),VLOOKUP('312'!$F$80,_312_Table3,MATCH('312'!$N$16,_312_Table3_ColumnLookup,0),FALSE),
  IF(AND(VALUE(LEFT($A130,3))=312,LEFT($G130,5)="Total",$B130="O "),VLOOKUP('312'!$F$80,_312_Table3,MATCH('312'!$V$16,_312_Table3_ColumnLookup,0),FALSE),
  IF(AND(VALUE(LEFT($A130,3))=312,LEFT($G130,5)="Total",$B130="Q "),VLOOKUP('312'!$F$80,_312_Table3,MATCH('312'!$X$16,_312_Table3_ColumnLookup,0),FALSE),
  IF(AND(VALUE(LEFT($A130,3))=312,LEFT($G130,5)="Total"),VLOOKUP('312'!$F$80,_312_Table3,MATCH(LEFT($B130,1),_312_Table3_ColumnLookup,0),FALSE),
  IF(AND(VALUE(LEFT($A130,3))=312,LEN($I130)=4,$B130="G"),VLOOKUP($I130,_312_Table3,MATCH('312'!$N$16,_312_Table3_ColumnLookup,0),FALSE),
  IF(AND(VALUE(LEFT($A130,3))=312,LEN($I130)=4,$B130="O"),VLOOKUP($I130,_312_Table3,MATCH('312'!$V$16,_312_Table3_ColumnLookup,0),FALSE),
  IF(AND(VALUE(LEFT($A130,3))=312,LEN($I130)=4,$B130="Q"),VLOOKUP($I130,_312_Table3,MATCH('312'!$X$16,_312_Table3_ColumnLookup,0),FALSE),
  IF(AND(VALUE(LEFT($A130,3))=312,LEN($I130)=4),VLOOKUP($I130,_312_Table3,MATCH(LEFT($B130,1),_312_Table3_ColumnLookup,0),FALSE)
+N("312"),
  IF(VALUE(LEFT($A130,3))=313,VLOOKUP(VALUE(MID($B130,2,1)),_313_Table3,MATCH(MID($B130,1,1),_313_Table3_ColumnLookup,0),FALSE)
+N("313"),
  IF(AND(VALUE(LEFT($A130,3))=314,LEN($B130)=3),VLOOKUP(VALUE(MID($B130,2,2)),_314_Table3,MATCH(MID($B130,1,1),_314_Table3_ColumnLookup,0),FALSE),
  IF(VALUE(LEFT($A130,3))=314,VLOOKUP(VALUE(MID($B130,2,1)),_314_Table3,MATCH(MID($B130,1,1),_314_Table3_ColumnLookup,0),FALSE)
+N("314"),
""))))))))))))))))))))))))</f>
        <v>#NAME?</v>
      </c>
      <c r="G130" t="s">
        <v>1110</v>
      </c>
      <c r="H130" s="321">
        <f ca="1">IFERROR(
IF(ISERROR($D130)=FALSE,$D130,IF(ISERROR($E130)=FALSE,$E130,IF(ISERROR($F130)=FALSE,$F130
+N("012 checkboxes"),
IF(
IF(OR(LEFT($A130,9)="Syndicate",LEFT($A130,12)="NewSyndicate"),VLOOKUP($A130,'012'!$J:$ZW,MATCH("Link to button",'012'!$J$1:$ZW$1,0),0)
+N("309 checkbox"),
IF($C130="309 LCR Summary0",VLOOKUP("Notes990",'309'!$P:$ZZ,MATCH("Link to button",'309'!$P$1:$ZZ$1,0),0)
+N("313 checkboxes"),
IF($C130="313 Financial Information0LcmVsScr",IF($C130="309 LCR Summary0",VLOOKUP("LcmVsScr",'309'!$N:$ZZ,MATCH("Link to button",'309'!$N$1:$ZZ$1,0),0),
IF($C130="313 Financial Information0LcrDocAttached",IF($C130="309 LCR Summary0",VLOOKUP("LcrDocAttached",'309'!$N:$ZZ,MATCH("Link to button",'309'!$N$1:$ZZ$1,0),
0)))))))=1,TRUE,FALSE)
))),"")</f>
        <v>0</v>
      </c>
      <c r="I130">
        <v>2002</v>
      </c>
    </row>
    <row r="131" spans="1:9" customFormat="1">
      <c r="A131" s="237" t="str">
        <f>VLOOKUP($G131,CSVLookups!$B:$R,MATCH(A$1,CSVLookups!$B$1:$R$1,0),FALSE)</f>
        <v>311 Claims Distributions</v>
      </c>
      <c r="B131" s="237" t="str">
        <f>VLOOKUP($G131,CSVLookups!$B:$R,MATCH(B$1,CSVLookups!$B$1:$R$1,0),FALSE)</f>
        <v>J</v>
      </c>
      <c r="C131" s="238" t="str">
        <f t="shared" si="2"/>
        <v>311 Claims DistributionsJ2002Adjustments</v>
      </c>
      <c r="D131" s="238" t="e">
        <f>IF(AND(VALUE(LEFT($A131,3))=309,LEN($B131)=3),VLOOKUP(VALUE(MID($B131,2,2)),_309_Table1,MATCH(MID($B131,1,1),_309_Table1_ColumnLookup,0),FALSE),
  IF($C131="309 LCR SummaryA",OneYearSCR,IF($C131="309 LCR SummaryB",UltimateSCR,IF(VALUE(LEFT($A131,3))=309,VLOOKUP(VALUE(MID($B131,2,1)),_309_Table1,MATCH(MID($B131,1,1),_309_Table1_ColumnLookup,0),FALSE)
+N("309"),
  IF(VALUE(LEFT($A131,3))=310,VLOOKUP(VALUE(MID($B131,2,1)),_310_Table1,MATCH(MID($B131,1,1),_310_Table1_ColumnLookup,0),FALSE)
+N("310"),
  IF(AND(VALUE(LEFT($A131,3))=311,LEN($I131)=4),VLOOKUP($I131,_311_Table1,MATCH($B131,_311_Table1_ColumnLookup,0),FALSE),
  IF(AND(VALUE(LEFT($A131,3))=311,OR($B131="I2",$B131="J2",$B131="K2",$B131="L2")),VLOOKUP('311'!$G$58,_311_Table1,MATCH(MID($B131,1,1),_311_Table1_ColumnLookup,0),FALSE),
  IF(AND(VALUE(LEFT($A131,3))=311,RIGHT($B131,5)="Total"),VLOOKUP('311'!$G$59,_311_Table1,MATCH(MID($B131,1,1),_311_Table1_ColumnLookup,0),FALSE),
  IF(VALUE(LEFT($A131,3))=311,VLOOKUP(VALUE(MID($B131,2,1)),_311_Table1,MATCH(MID($B131,1,1),_311_Table1_ColumnLookup,0),FALSE)
+N("311"),
  IF(AND(VALUE(LEFT($A131,3))=312,LEFT($G131,10)="Unincepted",$B131="G "),VLOOKUP(" ULO",_312_Table1,MATCH('312'!$N$16,_312_Table1_ColumnLookup,0),FALSE),
  IF(AND(VALUE(LEFT($A131,3))=312,LEFT($G131,10)="Unincepted",$B131="O "),VLOOKUP(" ULO",_312_Table1,MATCH('312'!$V$16,_312_Table1_ColumnLookup,0),FALSE),
  IF(AND(VALUE(LEFT($A131,3))=312,LEFT($G131,10)="Unincepted",$B131="Q "),VLOOKUP(" ULO",_312_Table1,MATCH('312'!$X$16,_312_Table1_ColumnLookup,0),FALSE),
  IF(AND(VALUE(LEFT($A131,3))=312,LEFT($G131,10)="Unincepted"),VLOOKUP(" ULO",_312_Table1,MATCH(LEFT($B131,1),_312_Table1_ColumnLookup,0),FALSE),
  IF(AND(VALUE(LEFT($A131,3))=312,LEFT($G131,5)="Total",$B131="G "),VLOOKUP('312'!$F$80,_312_Table1,MATCH('312'!$N$16,_312_Table1_ColumnLookup,0),FALSE),
  IF(AND(VALUE(LEFT($A131,3))=312,LEFT($G131,5)="Total",$B131="O "),VLOOKUP('312'!$F$80,_312_Table1,MATCH('312'!$V$16,_312_Table1_ColumnLookup,0),FALSE),
  IF(AND(VALUE(LEFT($A131,3))=312,LEFT($G131,5)="Total",$B131="Q "),VLOOKUP('312'!$F$80,_312_Table1,MATCH('312'!$X$16,_312_Table1_ColumnLookup,0),FALSE),
  IF(AND(VALUE(LEFT($A131,3))=312,LEFT($G131,5)="Total"),VLOOKUP('312'!$F$80,_312_Table1,MATCH(LEFT($B131,1),_312_Table1_ColumnLookup,0),FALSE),
  IF(AND(VALUE(LEFT($A131,3))=312,LEN($I131)=4,$B131="G"),VLOOKUP($I131,_312_Table1,MATCH('312'!$N$16,_312_Table1_ColumnLookup,0),FALSE),
  IF(AND(VALUE(LEFT($A131,3))=312,LEN($I131)=4,$B131="O"),VLOOKUP($I131,_312_Table1,MATCH('312'!$V$16,_312_Table1_ColumnLookup,0),FALSE),
  IF(AND(VALUE(LEFT($A131,3))=312,LEN($I131)=4,$B131="Q"),VLOOKUP($I131,_312_Table1,MATCH('312'!$X$16,_312_Table1_ColumnLookup,0),FALSE),
  IF(AND(VALUE(LEFT($A131,3))=312,LEN($I131)=4),VLOOKUP($I131,_312_Table1,MATCH(LEFT($B131,1),_312_Table1_ColumnLookup,0),FALSE)
+N("312"),
  IF(VALUE(LEFT($A131,3))=313,VLOOKUP(VALUE(MID($B131,2,1)),_313_Table1,MATCH(MID($B131,1,1),_313_Table1_ColumnLookup,0),FALSE)
+N("313"),
  IF(AND(VALUE(LEFT($A131,3))=314,LEN($B131)=3),VLOOKUP(VALUE(MID($B131,2,2)),_314_Table1,MATCH(MID($B131,1,1),_314_Table1_ColumnLookup,0),FALSE),
  IF(VALUE(LEFT($A131,3))=314,VLOOKUP(VALUE(MID($B131,2,1)),_314_Table1,MATCH(MID($B131,1,1),_314_Table1_ColumnLookup,0),FALSE)
+N("314"),
""))))))))))))))))))))))))</f>
        <v>#N/A</v>
      </c>
      <c r="E131" s="238">
        <f>IF(AND(VALUE(LEFT($A131,3))=309,LEN($B131)=3),VLOOKUP(VALUE(MID($B131,2,2)),_309_Table2,MATCH(MID($B131,1,1),_309_Table2_ColumnLookup,0),FALSE),
  IF($C131="309 LCR SummaryA",OneYearSCR,IF($C131="309 LCR SummaryB",UltimateSCR,IF(VALUE(LEFT($A131,3))=309,VLOOKUP(VALUE(MID($B131,2,1)),_309_Table2,MATCH(MID($B131,1,1),_309_Table2_ColumnLookup,0),FALSE)
+N("309"),
  IF(VALUE(LEFT($A131,3))=310,VLOOKUP(VALUE(MID($B131,2,1)),_310_Table2,MATCH(MID($B131,1,1),_310_Table2_ColumnLookup,0),FALSE)
+N("310"),
  IF(AND(VALUE(LEFT($A131,3))=311,LEN($I131)=4),VLOOKUP($I131,_311_Table2,MATCH($B131,_311_Table2_ColumnLookup,0),FALSE),
  IF(AND(VALUE(LEFT($A131,3))=311,OR($B131="I2",$B131="J2",$B131="K2",$B131="L2")),VLOOKUP('311'!$G$58,_311_Table2,MATCH(MID($B131,1,1),_311_Table2_ColumnLookup,0),FALSE),
  IF(AND(VALUE(LEFT($A131,3))=311,RIGHT($B131,5)="Total"),VLOOKUP('311'!$G$59,_311_Table2,MATCH(MID($B131,1,1),_311_Table2_ColumnLookup,0),FALSE),
  IF(VALUE(LEFT($A131,3))=311,VLOOKUP(VALUE(MID($B131,2,1)),_311_Table2,MATCH(MID($B131,1,1),_311_Table2_ColumnLookup,0),FALSE)
+N("311"),
  IF(AND(VALUE(LEFT($A131,3))=312,LEFT($G131,10)="Unincepted",$B131="G "),VLOOKUP(" ULO",_312_Table2,MATCH('312'!$N$16,_312_Table2_ColumnLookup,0),FALSE),
  IF(AND(VALUE(LEFT($A131,3))=312,LEFT($G131,10)="Unincepted",$B131="O "),VLOOKUP(" ULO",_312_Table2,MATCH('312'!$V$16,_312_Table2_ColumnLookup,0),FALSE),
  IF(AND(VALUE(LEFT($A131,3))=312,LEFT($G131,10)="Unincepted",$B131="Q "),VLOOKUP(" ULO",_312_Table2,MATCH('312'!$X$16,_312_Table2_ColumnLookup,0),FALSE),
  IF(AND(VALUE(LEFT($A131,3))=312,LEFT($G131,10)="Unincepted"),VLOOKUP(" ULO",_312_Table2,MATCH(LEFT($B131,1),_312_Table2_ColumnLookup,0),FALSE),
  IF(AND(VALUE(LEFT($A131,3))=312,LEFT($G131,5)="Total",$B131="G "),VLOOKUP('312'!$F$80,_312_Table2,MATCH('312'!$N$16,_312_Table2_ColumnLookup,0),FALSE),
  IF(AND(VALUE(LEFT($A131,3))=312,LEFT($G131,5)="Total",$B131="O "),VLOOKUP('312'!$F$80,_312_Table2,MATCH('312'!$V$16,_312_Table2_ColumnLookup,0),FALSE),
  IF(AND(VALUE(LEFT($A131,3))=312,LEFT($G131,5)="Total",$B131="Q "),VLOOKUP('312'!$F$80,_312_Table2,MATCH('312'!$X$16,_312_Table2_ColumnLookup,0),FALSE),
  IF(AND(VALUE(LEFT($A131,3))=312,LEFT($G131,5)="Total"),VLOOKUP('312'!$F$80,_312_Table2,MATCH(LEFT($B131,1),_312_Table2_ColumnLookup,0),FALSE),
  IF(AND(VALUE(LEFT($A131,3))=312,LEN($I131)=4,$B131="G"),VLOOKUP($I131,_312_Table2,MATCH('312'!$N$16,_312_Table2_ColumnLookup,0),FALSE),
  IF(AND(VALUE(LEFT($A131,3))=312,LEN($I131)=4,$B131="O"),VLOOKUP($I131,_312_Table2,MATCH('312'!$V$16,_312_Table2_ColumnLookup,0),FALSE),
  IF(AND(VALUE(LEFT($A131,3))=312,LEN($I131)=4,$B131="Q"),VLOOKUP($I131,_312_Table2,MATCH('312'!$X$16,_312_Table2_ColumnLookup,0),FALSE),
  IF(AND(VALUE(LEFT($A131,3))=312,LEN($I131)=4),VLOOKUP($I131,_312_Table2,MATCH(LEFT($B131,1),_312_Table2_ColumnLookup,0),FALSE)
+N("312"),
  IF(VALUE(LEFT($A131,3))=313,VLOOKUP(VALUE(MID($B131,2,1)),_313_Table2,MATCH(MID($B131,1,1),_313_Table2_ColumnLookup,0),FALSE)
+N("313"),
  IF(AND(VALUE(LEFT($A131,3))=314,LEN($B131)=3),VLOOKUP(VALUE(MID($B131,2,2)),_314_Table2,MATCH(MID($B131,1,1),_314_Table2_ColumnLookup,0),FALSE),
  IF(VALUE(LEFT($A131,3))=314,VLOOKUP(VALUE(MID($B131,2,1)),_314_Table2,MATCH(MID($B131,1,1),_314_Table2_ColumnLookup,0),FALSE)
+N("314"),
""))))))))))))))))))))))))</f>
        <v>0</v>
      </c>
      <c r="F131" s="238" t="e">
        <f>IF(AND(VALUE(LEFT($A131,3))=309,LEN($B131)=3),VLOOKUP(VALUE(MID($B131,2,2)),_309_Table3,MATCH(MID($B131,1,1),_309_Table3_ColumnLookup,0),FALSE),
  IF($C131="309 LCR SummaryA",OneYearSCR,IF($C131="309 LCR SummaryB",UltimateSCR,IF(VALUE(LEFT($A131,3))=309,VLOOKUP(VALUE(MID($B131,2,1)),_309_Table3,MATCH(MID($B131,1,1),_309_Table3_ColumnLookup,0),FALSE)
+N("309"),
  IF(VALUE(LEFT($A131,3))=310,VLOOKUP(VALUE(MID($B131,2,1)),_310_Table3,MATCH(MID($B131,1,1),_310_Table3_ColumnLookup,0),FALSE)
+N("310"),
  IF(AND(VALUE(LEFT($A131,3))=311,LEN($I131)=4),VLOOKUP($I131,_311_Table3,MATCH($B131,_311_Table3_ColumnLookup,0),FALSE),
  IF(AND(VALUE(LEFT($A131,3))=311,OR($B131="I2",$B131="J2",$B131="K2",$B131="L2")),VLOOKUP('311'!$G$58,_311_Table3,MATCH(MID($B131,1,1),_311_Table3_ColumnLookup,0),FALSE),
  IF(AND(VALUE(LEFT($A131,3))=311,RIGHT($B131,5)="Total"),VLOOKUP('311'!$G$59,_311_Table3,MATCH(MID($B131,1,1),_311_Table3_ColumnLookup,0),FALSE),
  IF(VALUE(LEFT($A131,3))=311,VLOOKUP(VALUE(MID($B131,2,1)),_311_Table3,MATCH(MID($B131,1,1),_311_Table3_ColumnLookup,0),FALSE)
+N("311"),
  IF(AND(VALUE(LEFT($A131,3))=312,LEFT($G131,10)="Unincepted",$B131="G "),VLOOKUP(" ULO",_312_Table3,MATCH('312'!$N$16,_312_Table3_ColumnLookup,0),FALSE),
  IF(AND(VALUE(LEFT($A131,3))=312,LEFT($G131,10)="Unincepted",$B131="O "),VLOOKUP(" ULO",_312_Table3,MATCH('312'!$V$16,_312_Table3_ColumnLookup,0),FALSE),
  IF(AND(VALUE(LEFT($A131,3))=312,LEFT($G131,10)="Unincepted",$B131="Q "),VLOOKUP(" ULO",_312_Table3,MATCH('312'!$X$16,_312_Table3_ColumnLookup,0),FALSE),
  IF(AND(VALUE(LEFT($A131,3))=312,LEFT($G131,10)="Unincepted"),VLOOKUP(" ULO",_312_Table3,MATCH(LEFT($B131,1),_312_Table3_ColumnLookup,0),FALSE),
  IF(AND(VALUE(LEFT($A131,3))=312,LEFT($G131,5)="Total",$B131="G "),VLOOKUP('312'!$F$80,_312_Table3,MATCH('312'!$N$16,_312_Table3_ColumnLookup,0),FALSE),
  IF(AND(VALUE(LEFT($A131,3))=312,LEFT($G131,5)="Total",$B131="O "),VLOOKUP('312'!$F$80,_312_Table3,MATCH('312'!$V$16,_312_Table3_ColumnLookup,0),FALSE),
  IF(AND(VALUE(LEFT($A131,3))=312,LEFT($G131,5)="Total",$B131="Q "),VLOOKUP('312'!$F$80,_312_Table3,MATCH('312'!$X$16,_312_Table3_ColumnLookup,0),FALSE),
  IF(AND(VALUE(LEFT($A131,3))=312,LEFT($G131,5)="Total"),VLOOKUP('312'!$F$80,_312_Table3,MATCH(LEFT($B131,1),_312_Table3_ColumnLookup,0),FALSE),
  IF(AND(VALUE(LEFT($A131,3))=312,LEN($I131)=4,$B131="G"),VLOOKUP($I131,_312_Table3,MATCH('312'!$N$16,_312_Table3_ColumnLookup,0),FALSE),
  IF(AND(VALUE(LEFT($A131,3))=312,LEN($I131)=4,$B131="O"),VLOOKUP($I131,_312_Table3,MATCH('312'!$V$16,_312_Table3_ColumnLookup,0),FALSE),
  IF(AND(VALUE(LEFT($A131,3))=312,LEN($I131)=4,$B131="Q"),VLOOKUP($I131,_312_Table3,MATCH('312'!$X$16,_312_Table3_ColumnLookup,0),FALSE),
  IF(AND(VALUE(LEFT($A131,3))=312,LEN($I131)=4),VLOOKUP($I131,_312_Table3,MATCH(LEFT($B131,1),_312_Table3_ColumnLookup,0),FALSE)
+N("312"),
  IF(VALUE(LEFT($A131,3))=313,VLOOKUP(VALUE(MID($B131,2,1)),_313_Table3,MATCH(MID($B131,1,1),_313_Table3_ColumnLookup,0),FALSE)
+N("313"),
  IF(AND(VALUE(LEFT($A131,3))=314,LEN($B131)=3),VLOOKUP(VALUE(MID($B131,2,2)),_314_Table3,MATCH(MID($B131,1,1),_314_Table3_ColumnLookup,0),FALSE),
  IF(VALUE(LEFT($A131,3))=314,VLOOKUP(VALUE(MID($B131,2,1)),_314_Table3,MATCH(MID($B131,1,1),_314_Table3_ColumnLookup,0),FALSE)
+N("314"),
""))))))))))))))))))))))))</f>
        <v>#NAME?</v>
      </c>
      <c r="G131" t="s">
        <v>1111</v>
      </c>
      <c r="H131" s="321">
        <f>IFERROR(
IF(ISERROR($D131)=FALSE,$D131,IF(ISERROR($E131)=FALSE,$E131,IF(ISERROR($F131)=FALSE,$F131
+N("012 checkboxes"),
IF(
IF(OR(LEFT($A131,9)="Syndicate",LEFT($A131,12)="NewSyndicate"),VLOOKUP($A131,'012'!$J:$ZW,MATCH("Link to button",'012'!$J$1:$ZW$1,0),0)
+N("309 checkbox"),
IF($C131="309 LCR Summary0",VLOOKUP("Notes990",'309'!$P:$ZZ,MATCH("Link to button",'309'!$P$1:$ZZ$1,0),0)
+N("313 checkboxes"),
IF($C131="313 Financial Information0LcmVsScr",IF($C131="309 LCR Summary0",VLOOKUP("LcmVsScr",'309'!$N:$ZZ,MATCH("Link to button",'309'!$N$1:$ZZ$1,0),0),
IF($C131="313 Financial Information0LcrDocAttached",IF($C131="309 LCR Summary0",VLOOKUP("LcrDocAttached",'309'!$N:$ZZ,MATCH("Link to button",'309'!$N$1:$ZZ$1,0),
0)))))))=1,TRUE,FALSE)
))),"")</f>
        <v>0</v>
      </c>
      <c r="I131">
        <v>2002</v>
      </c>
    </row>
    <row r="132" spans="1:9" customFormat="1">
      <c r="A132" s="237" t="str">
        <f>VLOOKUP($G132,CSVLookups!$B:$R,MATCH(A$1,CSVLookups!$B$1:$R$1,0),FALSE)</f>
        <v>311 Claims Distributions</v>
      </c>
      <c r="B132" s="237" t="str">
        <f>VLOOKUP($G132,CSVLookups!$B:$R,MATCH(B$1,CSVLookups!$B$1:$R$1,0),FALSE)</f>
        <v>K</v>
      </c>
      <c r="C132" s="238" t="str">
        <f t="shared" si="2"/>
        <v>311 Claims DistributionsK2002New Business</v>
      </c>
      <c r="D132" s="238" t="e">
        <f>IF(AND(VALUE(LEFT($A132,3))=309,LEN($B132)=3),VLOOKUP(VALUE(MID($B132,2,2)),_309_Table1,MATCH(MID($B132,1,1),_309_Table1_ColumnLookup,0),FALSE),
  IF($C132="309 LCR SummaryA",OneYearSCR,IF($C132="309 LCR SummaryB",UltimateSCR,IF(VALUE(LEFT($A132,3))=309,VLOOKUP(VALUE(MID($B132,2,1)),_309_Table1,MATCH(MID($B132,1,1),_309_Table1_ColumnLookup,0),FALSE)
+N("309"),
  IF(VALUE(LEFT($A132,3))=310,VLOOKUP(VALUE(MID($B132,2,1)),_310_Table1,MATCH(MID($B132,1,1),_310_Table1_ColumnLookup,0),FALSE)
+N("310"),
  IF(AND(VALUE(LEFT($A132,3))=311,LEN($I132)=4),VLOOKUP($I132,_311_Table1,MATCH($B132,_311_Table1_ColumnLookup,0),FALSE),
  IF(AND(VALUE(LEFT($A132,3))=311,OR($B132="I2",$B132="J2",$B132="K2",$B132="L2")),VLOOKUP('311'!$G$58,_311_Table1,MATCH(MID($B132,1,1),_311_Table1_ColumnLookup,0),FALSE),
  IF(AND(VALUE(LEFT($A132,3))=311,RIGHT($B132,5)="Total"),VLOOKUP('311'!$G$59,_311_Table1,MATCH(MID($B132,1,1),_311_Table1_ColumnLookup,0),FALSE),
  IF(VALUE(LEFT($A132,3))=311,VLOOKUP(VALUE(MID($B132,2,1)),_311_Table1,MATCH(MID($B132,1,1),_311_Table1_ColumnLookup,0),FALSE)
+N("311"),
  IF(AND(VALUE(LEFT($A132,3))=312,LEFT($G132,10)="Unincepted",$B132="G "),VLOOKUP(" ULO",_312_Table1,MATCH('312'!$N$16,_312_Table1_ColumnLookup,0),FALSE),
  IF(AND(VALUE(LEFT($A132,3))=312,LEFT($G132,10)="Unincepted",$B132="O "),VLOOKUP(" ULO",_312_Table1,MATCH('312'!$V$16,_312_Table1_ColumnLookup,0),FALSE),
  IF(AND(VALUE(LEFT($A132,3))=312,LEFT($G132,10)="Unincepted",$B132="Q "),VLOOKUP(" ULO",_312_Table1,MATCH('312'!$X$16,_312_Table1_ColumnLookup,0),FALSE),
  IF(AND(VALUE(LEFT($A132,3))=312,LEFT($G132,10)="Unincepted"),VLOOKUP(" ULO",_312_Table1,MATCH(LEFT($B132,1),_312_Table1_ColumnLookup,0),FALSE),
  IF(AND(VALUE(LEFT($A132,3))=312,LEFT($G132,5)="Total",$B132="G "),VLOOKUP('312'!$F$80,_312_Table1,MATCH('312'!$N$16,_312_Table1_ColumnLookup,0),FALSE),
  IF(AND(VALUE(LEFT($A132,3))=312,LEFT($G132,5)="Total",$B132="O "),VLOOKUP('312'!$F$80,_312_Table1,MATCH('312'!$V$16,_312_Table1_ColumnLookup,0),FALSE),
  IF(AND(VALUE(LEFT($A132,3))=312,LEFT($G132,5)="Total",$B132="Q "),VLOOKUP('312'!$F$80,_312_Table1,MATCH('312'!$X$16,_312_Table1_ColumnLookup,0),FALSE),
  IF(AND(VALUE(LEFT($A132,3))=312,LEFT($G132,5)="Total"),VLOOKUP('312'!$F$80,_312_Table1,MATCH(LEFT($B132,1),_312_Table1_ColumnLookup,0),FALSE),
  IF(AND(VALUE(LEFT($A132,3))=312,LEN($I132)=4,$B132="G"),VLOOKUP($I132,_312_Table1,MATCH('312'!$N$16,_312_Table1_ColumnLookup,0),FALSE),
  IF(AND(VALUE(LEFT($A132,3))=312,LEN($I132)=4,$B132="O"),VLOOKUP($I132,_312_Table1,MATCH('312'!$V$16,_312_Table1_ColumnLookup,0),FALSE),
  IF(AND(VALUE(LEFT($A132,3))=312,LEN($I132)=4,$B132="Q"),VLOOKUP($I132,_312_Table1,MATCH('312'!$X$16,_312_Table1_ColumnLookup,0),FALSE),
  IF(AND(VALUE(LEFT($A132,3))=312,LEN($I132)=4),VLOOKUP($I132,_312_Table1,MATCH(LEFT($B132,1),_312_Table1_ColumnLookup,0),FALSE)
+N("312"),
  IF(VALUE(LEFT($A132,3))=313,VLOOKUP(VALUE(MID($B132,2,1)),_313_Table1,MATCH(MID($B132,1,1),_313_Table1_ColumnLookup,0),FALSE)
+N("313"),
  IF(AND(VALUE(LEFT($A132,3))=314,LEN($B132)=3),VLOOKUP(VALUE(MID($B132,2,2)),_314_Table1,MATCH(MID($B132,1,1),_314_Table1_ColumnLookup,0),FALSE),
  IF(VALUE(LEFT($A132,3))=314,VLOOKUP(VALUE(MID($B132,2,1)),_314_Table1,MATCH(MID($B132,1,1),_314_Table1_ColumnLookup,0),FALSE)
+N("314"),
""))))))))))))))))))))))))</f>
        <v>#N/A</v>
      </c>
      <c r="E132" s="238">
        <f>IF(AND(VALUE(LEFT($A132,3))=309,LEN($B132)=3),VLOOKUP(VALUE(MID($B132,2,2)),_309_Table2,MATCH(MID($B132,1,1),_309_Table2_ColumnLookup,0),FALSE),
  IF($C132="309 LCR SummaryA",OneYearSCR,IF($C132="309 LCR SummaryB",UltimateSCR,IF(VALUE(LEFT($A132,3))=309,VLOOKUP(VALUE(MID($B132,2,1)),_309_Table2,MATCH(MID($B132,1,1),_309_Table2_ColumnLookup,0),FALSE)
+N("309"),
  IF(VALUE(LEFT($A132,3))=310,VLOOKUP(VALUE(MID($B132,2,1)),_310_Table2,MATCH(MID($B132,1,1),_310_Table2_ColumnLookup,0),FALSE)
+N("310"),
  IF(AND(VALUE(LEFT($A132,3))=311,LEN($I132)=4),VLOOKUP($I132,_311_Table2,MATCH($B132,_311_Table2_ColumnLookup,0),FALSE),
  IF(AND(VALUE(LEFT($A132,3))=311,OR($B132="I2",$B132="J2",$B132="K2",$B132="L2")),VLOOKUP('311'!$G$58,_311_Table2,MATCH(MID($B132,1,1),_311_Table2_ColumnLookup,0),FALSE),
  IF(AND(VALUE(LEFT($A132,3))=311,RIGHT($B132,5)="Total"),VLOOKUP('311'!$G$59,_311_Table2,MATCH(MID($B132,1,1),_311_Table2_ColumnLookup,0),FALSE),
  IF(VALUE(LEFT($A132,3))=311,VLOOKUP(VALUE(MID($B132,2,1)),_311_Table2,MATCH(MID($B132,1,1),_311_Table2_ColumnLookup,0),FALSE)
+N("311"),
  IF(AND(VALUE(LEFT($A132,3))=312,LEFT($G132,10)="Unincepted",$B132="G "),VLOOKUP(" ULO",_312_Table2,MATCH('312'!$N$16,_312_Table2_ColumnLookup,0),FALSE),
  IF(AND(VALUE(LEFT($A132,3))=312,LEFT($G132,10)="Unincepted",$B132="O "),VLOOKUP(" ULO",_312_Table2,MATCH('312'!$V$16,_312_Table2_ColumnLookup,0),FALSE),
  IF(AND(VALUE(LEFT($A132,3))=312,LEFT($G132,10)="Unincepted",$B132="Q "),VLOOKUP(" ULO",_312_Table2,MATCH('312'!$X$16,_312_Table2_ColumnLookup,0),FALSE),
  IF(AND(VALUE(LEFT($A132,3))=312,LEFT($G132,10)="Unincepted"),VLOOKUP(" ULO",_312_Table2,MATCH(LEFT($B132,1),_312_Table2_ColumnLookup,0),FALSE),
  IF(AND(VALUE(LEFT($A132,3))=312,LEFT($G132,5)="Total",$B132="G "),VLOOKUP('312'!$F$80,_312_Table2,MATCH('312'!$N$16,_312_Table2_ColumnLookup,0),FALSE),
  IF(AND(VALUE(LEFT($A132,3))=312,LEFT($G132,5)="Total",$B132="O "),VLOOKUP('312'!$F$80,_312_Table2,MATCH('312'!$V$16,_312_Table2_ColumnLookup,0),FALSE),
  IF(AND(VALUE(LEFT($A132,3))=312,LEFT($G132,5)="Total",$B132="Q "),VLOOKUP('312'!$F$80,_312_Table2,MATCH('312'!$X$16,_312_Table2_ColumnLookup,0),FALSE),
  IF(AND(VALUE(LEFT($A132,3))=312,LEFT($G132,5)="Total"),VLOOKUP('312'!$F$80,_312_Table2,MATCH(LEFT($B132,1),_312_Table2_ColumnLookup,0),FALSE),
  IF(AND(VALUE(LEFT($A132,3))=312,LEN($I132)=4,$B132="G"),VLOOKUP($I132,_312_Table2,MATCH('312'!$N$16,_312_Table2_ColumnLookup,0),FALSE),
  IF(AND(VALUE(LEFT($A132,3))=312,LEN($I132)=4,$B132="O"),VLOOKUP($I132,_312_Table2,MATCH('312'!$V$16,_312_Table2_ColumnLookup,0),FALSE),
  IF(AND(VALUE(LEFT($A132,3))=312,LEN($I132)=4,$B132="Q"),VLOOKUP($I132,_312_Table2,MATCH('312'!$X$16,_312_Table2_ColumnLookup,0),FALSE),
  IF(AND(VALUE(LEFT($A132,3))=312,LEN($I132)=4),VLOOKUP($I132,_312_Table2,MATCH(LEFT($B132,1),_312_Table2_ColumnLookup,0),FALSE)
+N("312"),
  IF(VALUE(LEFT($A132,3))=313,VLOOKUP(VALUE(MID($B132,2,1)),_313_Table2,MATCH(MID($B132,1,1),_313_Table2_ColumnLookup,0),FALSE)
+N("313"),
  IF(AND(VALUE(LEFT($A132,3))=314,LEN($B132)=3),VLOOKUP(VALUE(MID($B132,2,2)),_314_Table2,MATCH(MID($B132,1,1),_314_Table2_ColumnLookup,0),FALSE),
  IF(VALUE(LEFT($A132,3))=314,VLOOKUP(VALUE(MID($B132,2,1)),_314_Table2,MATCH(MID($B132,1,1),_314_Table2_ColumnLookup,0),FALSE)
+N("314"),
""))))))))))))))))))))))))</f>
        <v>0</v>
      </c>
      <c r="F132" s="238" t="e">
        <f>IF(AND(VALUE(LEFT($A132,3))=309,LEN($B132)=3),VLOOKUP(VALUE(MID($B132,2,2)),_309_Table3,MATCH(MID($B132,1,1),_309_Table3_ColumnLookup,0),FALSE),
  IF($C132="309 LCR SummaryA",OneYearSCR,IF($C132="309 LCR SummaryB",UltimateSCR,IF(VALUE(LEFT($A132,3))=309,VLOOKUP(VALUE(MID($B132,2,1)),_309_Table3,MATCH(MID($B132,1,1),_309_Table3_ColumnLookup,0),FALSE)
+N("309"),
  IF(VALUE(LEFT($A132,3))=310,VLOOKUP(VALUE(MID($B132,2,1)),_310_Table3,MATCH(MID($B132,1,1),_310_Table3_ColumnLookup,0),FALSE)
+N("310"),
  IF(AND(VALUE(LEFT($A132,3))=311,LEN($I132)=4),VLOOKUP($I132,_311_Table3,MATCH($B132,_311_Table3_ColumnLookup,0),FALSE),
  IF(AND(VALUE(LEFT($A132,3))=311,OR($B132="I2",$B132="J2",$B132="K2",$B132="L2")),VLOOKUP('311'!$G$58,_311_Table3,MATCH(MID($B132,1,1),_311_Table3_ColumnLookup,0),FALSE),
  IF(AND(VALUE(LEFT($A132,3))=311,RIGHT($B132,5)="Total"),VLOOKUP('311'!$G$59,_311_Table3,MATCH(MID($B132,1,1),_311_Table3_ColumnLookup,0),FALSE),
  IF(VALUE(LEFT($A132,3))=311,VLOOKUP(VALUE(MID($B132,2,1)),_311_Table3,MATCH(MID($B132,1,1),_311_Table3_ColumnLookup,0),FALSE)
+N("311"),
  IF(AND(VALUE(LEFT($A132,3))=312,LEFT($G132,10)="Unincepted",$B132="G "),VLOOKUP(" ULO",_312_Table3,MATCH('312'!$N$16,_312_Table3_ColumnLookup,0),FALSE),
  IF(AND(VALUE(LEFT($A132,3))=312,LEFT($G132,10)="Unincepted",$B132="O "),VLOOKUP(" ULO",_312_Table3,MATCH('312'!$V$16,_312_Table3_ColumnLookup,0),FALSE),
  IF(AND(VALUE(LEFT($A132,3))=312,LEFT($G132,10)="Unincepted",$B132="Q "),VLOOKUP(" ULO",_312_Table3,MATCH('312'!$X$16,_312_Table3_ColumnLookup,0),FALSE),
  IF(AND(VALUE(LEFT($A132,3))=312,LEFT($G132,10)="Unincepted"),VLOOKUP(" ULO",_312_Table3,MATCH(LEFT($B132,1),_312_Table3_ColumnLookup,0),FALSE),
  IF(AND(VALUE(LEFT($A132,3))=312,LEFT($G132,5)="Total",$B132="G "),VLOOKUP('312'!$F$80,_312_Table3,MATCH('312'!$N$16,_312_Table3_ColumnLookup,0),FALSE),
  IF(AND(VALUE(LEFT($A132,3))=312,LEFT($G132,5)="Total",$B132="O "),VLOOKUP('312'!$F$80,_312_Table3,MATCH('312'!$V$16,_312_Table3_ColumnLookup,0),FALSE),
  IF(AND(VALUE(LEFT($A132,3))=312,LEFT($G132,5)="Total",$B132="Q "),VLOOKUP('312'!$F$80,_312_Table3,MATCH('312'!$X$16,_312_Table3_ColumnLookup,0),FALSE),
  IF(AND(VALUE(LEFT($A132,3))=312,LEFT($G132,5)="Total"),VLOOKUP('312'!$F$80,_312_Table3,MATCH(LEFT($B132,1),_312_Table3_ColumnLookup,0),FALSE),
  IF(AND(VALUE(LEFT($A132,3))=312,LEN($I132)=4,$B132="G"),VLOOKUP($I132,_312_Table3,MATCH('312'!$N$16,_312_Table3_ColumnLookup,0),FALSE),
  IF(AND(VALUE(LEFT($A132,3))=312,LEN($I132)=4,$B132="O"),VLOOKUP($I132,_312_Table3,MATCH('312'!$V$16,_312_Table3_ColumnLookup,0),FALSE),
  IF(AND(VALUE(LEFT($A132,3))=312,LEN($I132)=4,$B132="Q"),VLOOKUP($I132,_312_Table3,MATCH('312'!$X$16,_312_Table3_ColumnLookup,0),FALSE),
  IF(AND(VALUE(LEFT($A132,3))=312,LEN($I132)=4),VLOOKUP($I132,_312_Table3,MATCH(LEFT($B132,1),_312_Table3_ColumnLookup,0),FALSE)
+N("312"),
  IF(VALUE(LEFT($A132,3))=313,VLOOKUP(VALUE(MID($B132,2,1)),_313_Table3,MATCH(MID($B132,1,1),_313_Table3_ColumnLookup,0),FALSE)
+N("313"),
  IF(AND(VALUE(LEFT($A132,3))=314,LEN($B132)=3),VLOOKUP(VALUE(MID($B132,2,2)),_314_Table3,MATCH(MID($B132,1,1),_314_Table3_ColumnLookup,0),FALSE),
  IF(VALUE(LEFT($A132,3))=314,VLOOKUP(VALUE(MID($B132,2,1)),_314_Table3,MATCH(MID($B132,1,1),_314_Table3_ColumnLookup,0),FALSE)
+N("314"),
""))))))))))))))))))))))))</f>
        <v>#NAME?</v>
      </c>
      <c r="G132" t="s">
        <v>1114</v>
      </c>
      <c r="H132" s="321">
        <f>IFERROR(
IF(ISERROR($D132)=FALSE,$D132,IF(ISERROR($E132)=FALSE,$E132,IF(ISERROR($F132)=FALSE,$F132
+N("012 checkboxes"),
IF(
IF(OR(LEFT($A132,9)="Syndicate",LEFT($A132,12)="NewSyndicate"),VLOOKUP($A132,'012'!$J:$ZW,MATCH("Link to button",'012'!$J$1:$ZW$1,0),0)
+N("309 checkbox"),
IF($C132="309 LCR Summary0",VLOOKUP("Notes990",'309'!$P:$ZZ,MATCH("Link to button",'309'!$P$1:$ZZ$1,0),0)
+N("313 checkboxes"),
IF($C132="313 Financial Information0LcmVsScr",IF($C132="309 LCR Summary0",VLOOKUP("LcmVsScr",'309'!$N:$ZZ,MATCH("Link to button",'309'!$N$1:$ZZ$1,0),0),
IF($C132="313 Financial Information0LcrDocAttached",IF($C132="309 LCR Summary0",VLOOKUP("LcrDocAttached",'309'!$N:$ZZ,MATCH("Link to button",'309'!$N$1:$ZZ$1,0),
0)))))))=1,TRUE,FALSE)
))),"")</f>
        <v>0</v>
      </c>
      <c r="I132">
        <v>2002</v>
      </c>
    </row>
    <row r="133" spans="1:9" customFormat="1">
      <c r="A133" s="237" t="str">
        <f>VLOOKUP($G133,CSVLookups!$B:$R,MATCH(A$1,CSVLookups!$B$1:$R$1,0),FALSE)</f>
        <v>311 Claims Distributions</v>
      </c>
      <c r="B133" s="237" t="str">
        <f>VLOOKUP($G133,CSVLookups!$B:$R,MATCH(B$1,CSVLookups!$B$1:$R$1,0),FALSE)</f>
        <v>L</v>
      </c>
      <c r="C133" s="238" t="str">
        <f t="shared" si="2"/>
        <v>311 Claims DistributionsL2002Total Claims</v>
      </c>
      <c r="D133" s="238" t="e">
        <f>IF(AND(VALUE(LEFT($A133,3))=309,LEN($B133)=3),VLOOKUP(VALUE(MID($B133,2,2)),_309_Table1,MATCH(MID($B133,1,1),_309_Table1_ColumnLookup,0),FALSE),
  IF($C133="309 LCR SummaryA",OneYearSCR,IF($C133="309 LCR SummaryB",UltimateSCR,IF(VALUE(LEFT($A133,3))=309,VLOOKUP(VALUE(MID($B133,2,1)),_309_Table1,MATCH(MID($B133,1,1),_309_Table1_ColumnLookup,0),FALSE)
+N("309"),
  IF(VALUE(LEFT($A133,3))=310,VLOOKUP(VALUE(MID($B133,2,1)),_310_Table1,MATCH(MID($B133,1,1),_310_Table1_ColumnLookup,0),FALSE)
+N("310"),
  IF(AND(VALUE(LEFT($A133,3))=311,LEN($I133)=4),VLOOKUP($I133,_311_Table1,MATCH($B133,_311_Table1_ColumnLookup,0),FALSE),
  IF(AND(VALUE(LEFT($A133,3))=311,OR($B133="I2",$B133="J2",$B133="K2",$B133="L2")),VLOOKUP('311'!$G$58,_311_Table1,MATCH(MID($B133,1,1),_311_Table1_ColumnLookup,0),FALSE),
  IF(AND(VALUE(LEFT($A133,3))=311,RIGHT($B133,5)="Total"),VLOOKUP('311'!$G$59,_311_Table1,MATCH(MID($B133,1,1),_311_Table1_ColumnLookup,0),FALSE),
  IF(VALUE(LEFT($A133,3))=311,VLOOKUP(VALUE(MID($B133,2,1)),_311_Table1,MATCH(MID($B133,1,1),_311_Table1_ColumnLookup,0),FALSE)
+N("311"),
  IF(AND(VALUE(LEFT($A133,3))=312,LEFT($G133,10)="Unincepted",$B133="G "),VLOOKUP(" ULO",_312_Table1,MATCH('312'!$N$16,_312_Table1_ColumnLookup,0),FALSE),
  IF(AND(VALUE(LEFT($A133,3))=312,LEFT($G133,10)="Unincepted",$B133="O "),VLOOKUP(" ULO",_312_Table1,MATCH('312'!$V$16,_312_Table1_ColumnLookup,0),FALSE),
  IF(AND(VALUE(LEFT($A133,3))=312,LEFT($G133,10)="Unincepted",$B133="Q "),VLOOKUP(" ULO",_312_Table1,MATCH('312'!$X$16,_312_Table1_ColumnLookup,0),FALSE),
  IF(AND(VALUE(LEFT($A133,3))=312,LEFT($G133,10)="Unincepted"),VLOOKUP(" ULO",_312_Table1,MATCH(LEFT($B133,1),_312_Table1_ColumnLookup,0),FALSE),
  IF(AND(VALUE(LEFT($A133,3))=312,LEFT($G133,5)="Total",$B133="G "),VLOOKUP('312'!$F$80,_312_Table1,MATCH('312'!$N$16,_312_Table1_ColumnLookup,0),FALSE),
  IF(AND(VALUE(LEFT($A133,3))=312,LEFT($G133,5)="Total",$B133="O "),VLOOKUP('312'!$F$80,_312_Table1,MATCH('312'!$V$16,_312_Table1_ColumnLookup,0),FALSE),
  IF(AND(VALUE(LEFT($A133,3))=312,LEFT($G133,5)="Total",$B133="Q "),VLOOKUP('312'!$F$80,_312_Table1,MATCH('312'!$X$16,_312_Table1_ColumnLookup,0),FALSE),
  IF(AND(VALUE(LEFT($A133,3))=312,LEFT($G133,5)="Total"),VLOOKUP('312'!$F$80,_312_Table1,MATCH(LEFT($B133,1),_312_Table1_ColumnLookup,0),FALSE),
  IF(AND(VALUE(LEFT($A133,3))=312,LEN($I133)=4,$B133="G"),VLOOKUP($I133,_312_Table1,MATCH('312'!$N$16,_312_Table1_ColumnLookup,0),FALSE),
  IF(AND(VALUE(LEFT($A133,3))=312,LEN($I133)=4,$B133="O"),VLOOKUP($I133,_312_Table1,MATCH('312'!$V$16,_312_Table1_ColumnLookup,0),FALSE),
  IF(AND(VALUE(LEFT($A133,3))=312,LEN($I133)=4,$B133="Q"),VLOOKUP($I133,_312_Table1,MATCH('312'!$X$16,_312_Table1_ColumnLookup,0),FALSE),
  IF(AND(VALUE(LEFT($A133,3))=312,LEN($I133)=4),VLOOKUP($I133,_312_Table1,MATCH(LEFT($B133,1),_312_Table1_ColumnLookup,0),FALSE)
+N("312"),
  IF(VALUE(LEFT($A133,3))=313,VLOOKUP(VALUE(MID($B133,2,1)),_313_Table1,MATCH(MID($B133,1,1),_313_Table1_ColumnLookup,0),FALSE)
+N("313"),
  IF(AND(VALUE(LEFT($A133,3))=314,LEN($B133)=3),VLOOKUP(VALUE(MID($B133,2,2)),_314_Table1,MATCH(MID($B133,1,1),_314_Table1_ColumnLookup,0),FALSE),
  IF(VALUE(LEFT($A133,3))=314,VLOOKUP(VALUE(MID($B133,2,1)),_314_Table1,MATCH(MID($B133,1,1),_314_Table1_ColumnLookup,0),FALSE)
+N("314"),
""))))))))))))))))))))))))</f>
        <v>#N/A</v>
      </c>
      <c r="E133" s="238">
        <f ca="1">IF(AND(VALUE(LEFT($A133,3))=309,LEN($B133)=3),VLOOKUP(VALUE(MID($B133,2,2)),_309_Table2,MATCH(MID($B133,1,1),_309_Table2_ColumnLookup,0),FALSE),
  IF($C133="309 LCR SummaryA",OneYearSCR,IF($C133="309 LCR SummaryB",UltimateSCR,IF(VALUE(LEFT($A133,3))=309,VLOOKUP(VALUE(MID($B133,2,1)),_309_Table2,MATCH(MID($B133,1,1),_309_Table2_ColumnLookup,0),FALSE)
+N("309"),
  IF(VALUE(LEFT($A133,3))=310,VLOOKUP(VALUE(MID($B133,2,1)),_310_Table2,MATCH(MID($B133,1,1),_310_Table2_ColumnLookup,0),FALSE)
+N("310"),
  IF(AND(VALUE(LEFT($A133,3))=311,LEN($I133)=4),VLOOKUP($I133,_311_Table2,MATCH($B133,_311_Table2_ColumnLookup,0),FALSE),
  IF(AND(VALUE(LEFT($A133,3))=311,OR($B133="I2",$B133="J2",$B133="K2",$B133="L2")),VLOOKUP('311'!$G$58,_311_Table2,MATCH(MID($B133,1,1),_311_Table2_ColumnLookup,0),FALSE),
  IF(AND(VALUE(LEFT($A133,3))=311,RIGHT($B133,5)="Total"),VLOOKUP('311'!$G$59,_311_Table2,MATCH(MID($B133,1,1),_311_Table2_ColumnLookup,0),FALSE),
  IF(VALUE(LEFT($A133,3))=311,VLOOKUP(VALUE(MID($B133,2,1)),_311_Table2,MATCH(MID($B133,1,1),_311_Table2_ColumnLookup,0),FALSE)
+N("311"),
  IF(AND(VALUE(LEFT($A133,3))=312,LEFT($G133,10)="Unincepted",$B133="G "),VLOOKUP(" ULO",_312_Table2,MATCH('312'!$N$16,_312_Table2_ColumnLookup,0),FALSE),
  IF(AND(VALUE(LEFT($A133,3))=312,LEFT($G133,10)="Unincepted",$B133="O "),VLOOKUP(" ULO",_312_Table2,MATCH('312'!$V$16,_312_Table2_ColumnLookup,0),FALSE),
  IF(AND(VALUE(LEFT($A133,3))=312,LEFT($G133,10)="Unincepted",$B133="Q "),VLOOKUP(" ULO",_312_Table2,MATCH('312'!$X$16,_312_Table2_ColumnLookup,0),FALSE),
  IF(AND(VALUE(LEFT($A133,3))=312,LEFT($G133,10)="Unincepted"),VLOOKUP(" ULO",_312_Table2,MATCH(LEFT($B133,1),_312_Table2_ColumnLookup,0),FALSE),
  IF(AND(VALUE(LEFT($A133,3))=312,LEFT($G133,5)="Total",$B133="G "),VLOOKUP('312'!$F$80,_312_Table2,MATCH('312'!$N$16,_312_Table2_ColumnLookup,0),FALSE),
  IF(AND(VALUE(LEFT($A133,3))=312,LEFT($G133,5)="Total",$B133="O "),VLOOKUP('312'!$F$80,_312_Table2,MATCH('312'!$V$16,_312_Table2_ColumnLookup,0),FALSE),
  IF(AND(VALUE(LEFT($A133,3))=312,LEFT($G133,5)="Total",$B133="Q "),VLOOKUP('312'!$F$80,_312_Table2,MATCH('312'!$X$16,_312_Table2_ColumnLookup,0),FALSE),
  IF(AND(VALUE(LEFT($A133,3))=312,LEFT($G133,5)="Total"),VLOOKUP('312'!$F$80,_312_Table2,MATCH(LEFT($B133,1),_312_Table2_ColumnLookup,0),FALSE),
  IF(AND(VALUE(LEFT($A133,3))=312,LEN($I133)=4,$B133="G"),VLOOKUP($I133,_312_Table2,MATCH('312'!$N$16,_312_Table2_ColumnLookup,0),FALSE),
  IF(AND(VALUE(LEFT($A133,3))=312,LEN($I133)=4,$B133="O"),VLOOKUP($I133,_312_Table2,MATCH('312'!$V$16,_312_Table2_ColumnLookup,0),FALSE),
  IF(AND(VALUE(LEFT($A133,3))=312,LEN($I133)=4,$B133="Q"),VLOOKUP($I133,_312_Table2,MATCH('312'!$X$16,_312_Table2_ColumnLookup,0),FALSE),
  IF(AND(VALUE(LEFT($A133,3))=312,LEN($I133)=4),VLOOKUP($I133,_312_Table2,MATCH(LEFT($B133,1),_312_Table2_ColumnLookup,0),FALSE)
+N("312"),
  IF(VALUE(LEFT($A133,3))=313,VLOOKUP(VALUE(MID($B133,2,1)),_313_Table2,MATCH(MID($B133,1,1),_313_Table2_ColumnLookup,0),FALSE)
+N("313"),
  IF(AND(VALUE(LEFT($A133,3))=314,LEN($B133)=3),VLOOKUP(VALUE(MID($B133,2,2)),_314_Table2,MATCH(MID($B133,1,1),_314_Table2_ColumnLookup,0),FALSE),
  IF(VALUE(LEFT($A133,3))=314,VLOOKUP(VALUE(MID($B133,2,1)),_314_Table2,MATCH(MID($B133,1,1),_314_Table2_ColumnLookup,0),FALSE)
+N("314"),
""))))))))))))))))))))))))</f>
        <v>0</v>
      </c>
      <c r="F133" s="238" t="e">
        <f>IF(AND(VALUE(LEFT($A133,3))=309,LEN($B133)=3),VLOOKUP(VALUE(MID($B133,2,2)),_309_Table3,MATCH(MID($B133,1,1),_309_Table3_ColumnLookup,0),FALSE),
  IF($C133="309 LCR SummaryA",OneYearSCR,IF($C133="309 LCR SummaryB",UltimateSCR,IF(VALUE(LEFT($A133,3))=309,VLOOKUP(VALUE(MID($B133,2,1)),_309_Table3,MATCH(MID($B133,1,1),_309_Table3_ColumnLookup,0),FALSE)
+N("309"),
  IF(VALUE(LEFT($A133,3))=310,VLOOKUP(VALUE(MID($B133,2,1)),_310_Table3,MATCH(MID($B133,1,1),_310_Table3_ColumnLookup,0),FALSE)
+N("310"),
  IF(AND(VALUE(LEFT($A133,3))=311,LEN($I133)=4),VLOOKUP($I133,_311_Table3,MATCH($B133,_311_Table3_ColumnLookup,0),FALSE),
  IF(AND(VALUE(LEFT($A133,3))=311,OR($B133="I2",$B133="J2",$B133="K2",$B133="L2")),VLOOKUP('311'!$G$58,_311_Table3,MATCH(MID($B133,1,1),_311_Table3_ColumnLookup,0),FALSE),
  IF(AND(VALUE(LEFT($A133,3))=311,RIGHT($B133,5)="Total"),VLOOKUP('311'!$G$59,_311_Table3,MATCH(MID($B133,1,1),_311_Table3_ColumnLookup,0),FALSE),
  IF(VALUE(LEFT($A133,3))=311,VLOOKUP(VALUE(MID($B133,2,1)),_311_Table3,MATCH(MID($B133,1,1),_311_Table3_ColumnLookup,0),FALSE)
+N("311"),
  IF(AND(VALUE(LEFT($A133,3))=312,LEFT($G133,10)="Unincepted",$B133="G "),VLOOKUP(" ULO",_312_Table3,MATCH('312'!$N$16,_312_Table3_ColumnLookup,0),FALSE),
  IF(AND(VALUE(LEFT($A133,3))=312,LEFT($G133,10)="Unincepted",$B133="O "),VLOOKUP(" ULO",_312_Table3,MATCH('312'!$V$16,_312_Table3_ColumnLookup,0),FALSE),
  IF(AND(VALUE(LEFT($A133,3))=312,LEFT($G133,10)="Unincepted",$B133="Q "),VLOOKUP(" ULO",_312_Table3,MATCH('312'!$X$16,_312_Table3_ColumnLookup,0),FALSE),
  IF(AND(VALUE(LEFT($A133,3))=312,LEFT($G133,10)="Unincepted"),VLOOKUP(" ULO",_312_Table3,MATCH(LEFT($B133,1),_312_Table3_ColumnLookup,0),FALSE),
  IF(AND(VALUE(LEFT($A133,3))=312,LEFT($G133,5)="Total",$B133="G "),VLOOKUP('312'!$F$80,_312_Table3,MATCH('312'!$N$16,_312_Table3_ColumnLookup,0),FALSE),
  IF(AND(VALUE(LEFT($A133,3))=312,LEFT($G133,5)="Total",$B133="O "),VLOOKUP('312'!$F$80,_312_Table3,MATCH('312'!$V$16,_312_Table3_ColumnLookup,0),FALSE),
  IF(AND(VALUE(LEFT($A133,3))=312,LEFT($G133,5)="Total",$B133="Q "),VLOOKUP('312'!$F$80,_312_Table3,MATCH('312'!$X$16,_312_Table3_ColumnLookup,0),FALSE),
  IF(AND(VALUE(LEFT($A133,3))=312,LEFT($G133,5)="Total"),VLOOKUP('312'!$F$80,_312_Table3,MATCH(LEFT($B133,1),_312_Table3_ColumnLookup,0),FALSE),
  IF(AND(VALUE(LEFT($A133,3))=312,LEN($I133)=4,$B133="G"),VLOOKUP($I133,_312_Table3,MATCH('312'!$N$16,_312_Table3_ColumnLookup,0),FALSE),
  IF(AND(VALUE(LEFT($A133,3))=312,LEN($I133)=4,$B133="O"),VLOOKUP($I133,_312_Table3,MATCH('312'!$V$16,_312_Table3_ColumnLookup,0),FALSE),
  IF(AND(VALUE(LEFT($A133,3))=312,LEN($I133)=4,$B133="Q"),VLOOKUP($I133,_312_Table3,MATCH('312'!$X$16,_312_Table3_ColumnLookup,0),FALSE),
  IF(AND(VALUE(LEFT($A133,3))=312,LEN($I133)=4),VLOOKUP($I133,_312_Table3,MATCH(LEFT($B133,1),_312_Table3_ColumnLookup,0),FALSE)
+N("312"),
  IF(VALUE(LEFT($A133,3))=313,VLOOKUP(VALUE(MID($B133,2,1)),_313_Table3,MATCH(MID($B133,1,1),_313_Table3_ColumnLookup,0),FALSE)
+N("313"),
  IF(AND(VALUE(LEFT($A133,3))=314,LEN($B133)=3),VLOOKUP(VALUE(MID($B133,2,2)),_314_Table3,MATCH(MID($B133,1,1),_314_Table3_ColumnLookup,0),FALSE),
  IF(VALUE(LEFT($A133,3))=314,VLOOKUP(VALUE(MID($B133,2,1)),_314_Table3,MATCH(MID($B133,1,1),_314_Table3_ColumnLookup,0),FALSE)
+N("314"),
""))))))))))))))))))))))))</f>
        <v>#NAME?</v>
      </c>
      <c r="G133" t="s">
        <v>1117</v>
      </c>
      <c r="H133" s="321">
        <f ca="1">IFERROR(
IF(ISERROR($D133)=FALSE,$D133,IF(ISERROR($E133)=FALSE,$E133,IF(ISERROR($F133)=FALSE,$F133
+N("012 checkboxes"),
IF(
IF(OR(LEFT($A133,9)="Syndicate",LEFT($A133,12)="NewSyndicate"),VLOOKUP($A133,'012'!$J:$ZW,MATCH("Link to button",'012'!$J$1:$ZW$1,0),0)
+N("309 checkbox"),
IF($C133="309 LCR Summary0",VLOOKUP("Notes990",'309'!$P:$ZZ,MATCH("Link to button",'309'!$P$1:$ZZ$1,0),0)
+N("313 checkboxes"),
IF($C133="313 Financial Information0LcmVsScr",IF($C133="309 LCR Summary0",VLOOKUP("LcmVsScr",'309'!$N:$ZZ,MATCH("Link to button",'309'!$N$1:$ZZ$1,0),0),
IF($C133="313 Financial Information0LcrDocAttached",IF($C133="309 LCR Summary0",VLOOKUP("LcrDocAttached",'309'!$N:$ZZ,MATCH("Link to button",'309'!$N$1:$ZZ$1,0),
0)))))))=1,TRUE,FALSE)
))),"")</f>
        <v>0</v>
      </c>
      <c r="I133">
        <v>2002</v>
      </c>
    </row>
    <row r="134" spans="1:9" customFormat="1">
      <c r="A134" s="237" t="str">
        <f>VLOOKUP($G134,CSVLookups!$B:$R,MATCH(A$1,CSVLookups!$B$1:$R$1,0),FALSE)</f>
        <v>311 Claims Distributions</v>
      </c>
      <c r="B134" s="237" t="str">
        <f>VLOOKUP($G134,CSVLookups!$B:$R,MATCH(B$1,CSVLookups!$B$1:$R$1,0),FALSE)</f>
        <v>I</v>
      </c>
      <c r="C134" s="238" t="str">
        <f t="shared" si="2"/>
        <v>311 Claims DistributionsI2003Net Insurance Claims brought forward</v>
      </c>
      <c r="D134" s="238" t="e">
        <f>IF(AND(VALUE(LEFT($A134,3))=309,LEN($B134)=3),VLOOKUP(VALUE(MID($B134,2,2)),_309_Table1,MATCH(MID($B134,1,1),_309_Table1_ColumnLookup,0),FALSE),
  IF($C134="309 LCR SummaryA",OneYearSCR,IF($C134="309 LCR SummaryB",UltimateSCR,IF(VALUE(LEFT($A134,3))=309,VLOOKUP(VALUE(MID($B134,2,1)),_309_Table1,MATCH(MID($B134,1,1),_309_Table1_ColumnLookup,0),FALSE)
+N("309"),
  IF(VALUE(LEFT($A134,3))=310,VLOOKUP(VALUE(MID($B134,2,1)),_310_Table1,MATCH(MID($B134,1,1),_310_Table1_ColumnLookup,0),FALSE)
+N("310"),
  IF(AND(VALUE(LEFT($A134,3))=311,LEN($I134)=4),VLOOKUP($I134,_311_Table1,MATCH($B134,_311_Table1_ColumnLookup,0),FALSE),
  IF(AND(VALUE(LEFT($A134,3))=311,OR($B134="I2",$B134="J2",$B134="K2",$B134="L2")),VLOOKUP('311'!$G$58,_311_Table1,MATCH(MID($B134,1,1),_311_Table1_ColumnLookup,0),FALSE),
  IF(AND(VALUE(LEFT($A134,3))=311,RIGHT($B134,5)="Total"),VLOOKUP('311'!$G$59,_311_Table1,MATCH(MID($B134,1,1),_311_Table1_ColumnLookup,0),FALSE),
  IF(VALUE(LEFT($A134,3))=311,VLOOKUP(VALUE(MID($B134,2,1)),_311_Table1,MATCH(MID($B134,1,1),_311_Table1_ColumnLookup,0),FALSE)
+N("311"),
  IF(AND(VALUE(LEFT($A134,3))=312,LEFT($G134,10)="Unincepted",$B134="G "),VLOOKUP(" ULO",_312_Table1,MATCH('312'!$N$16,_312_Table1_ColumnLookup,0),FALSE),
  IF(AND(VALUE(LEFT($A134,3))=312,LEFT($G134,10)="Unincepted",$B134="O "),VLOOKUP(" ULO",_312_Table1,MATCH('312'!$V$16,_312_Table1_ColumnLookup,0),FALSE),
  IF(AND(VALUE(LEFT($A134,3))=312,LEFT($G134,10)="Unincepted",$B134="Q "),VLOOKUP(" ULO",_312_Table1,MATCH('312'!$X$16,_312_Table1_ColumnLookup,0),FALSE),
  IF(AND(VALUE(LEFT($A134,3))=312,LEFT($G134,10)="Unincepted"),VLOOKUP(" ULO",_312_Table1,MATCH(LEFT($B134,1),_312_Table1_ColumnLookup,0),FALSE),
  IF(AND(VALUE(LEFT($A134,3))=312,LEFT($G134,5)="Total",$B134="G "),VLOOKUP('312'!$F$80,_312_Table1,MATCH('312'!$N$16,_312_Table1_ColumnLookup,0),FALSE),
  IF(AND(VALUE(LEFT($A134,3))=312,LEFT($G134,5)="Total",$B134="O "),VLOOKUP('312'!$F$80,_312_Table1,MATCH('312'!$V$16,_312_Table1_ColumnLookup,0),FALSE),
  IF(AND(VALUE(LEFT($A134,3))=312,LEFT($G134,5)="Total",$B134="Q "),VLOOKUP('312'!$F$80,_312_Table1,MATCH('312'!$X$16,_312_Table1_ColumnLookup,0),FALSE),
  IF(AND(VALUE(LEFT($A134,3))=312,LEFT($G134,5)="Total"),VLOOKUP('312'!$F$80,_312_Table1,MATCH(LEFT($B134,1),_312_Table1_ColumnLookup,0),FALSE),
  IF(AND(VALUE(LEFT($A134,3))=312,LEN($I134)=4,$B134="G"),VLOOKUP($I134,_312_Table1,MATCH('312'!$N$16,_312_Table1_ColumnLookup,0),FALSE),
  IF(AND(VALUE(LEFT($A134,3))=312,LEN($I134)=4,$B134="O"),VLOOKUP($I134,_312_Table1,MATCH('312'!$V$16,_312_Table1_ColumnLookup,0),FALSE),
  IF(AND(VALUE(LEFT($A134,3))=312,LEN($I134)=4,$B134="Q"),VLOOKUP($I134,_312_Table1,MATCH('312'!$X$16,_312_Table1_ColumnLookup,0),FALSE),
  IF(AND(VALUE(LEFT($A134,3))=312,LEN($I134)=4),VLOOKUP($I134,_312_Table1,MATCH(LEFT($B134,1),_312_Table1_ColumnLookup,0),FALSE)
+N("312"),
  IF(VALUE(LEFT($A134,3))=313,VLOOKUP(VALUE(MID($B134,2,1)),_313_Table1,MATCH(MID($B134,1,1),_313_Table1_ColumnLookup,0),FALSE)
+N("313"),
  IF(AND(VALUE(LEFT($A134,3))=314,LEN($B134)=3),VLOOKUP(VALUE(MID($B134,2,2)),_314_Table1,MATCH(MID($B134,1,1),_314_Table1_ColumnLookup,0),FALSE),
  IF(VALUE(LEFT($A134,3))=314,VLOOKUP(VALUE(MID($B134,2,1)),_314_Table1,MATCH(MID($B134,1,1),_314_Table1_ColumnLookup,0),FALSE)
+N("314"),
""))))))))))))))))))))))))</f>
        <v>#N/A</v>
      </c>
      <c r="E134" s="238">
        <f ca="1">IF(AND(VALUE(LEFT($A134,3))=309,LEN($B134)=3),VLOOKUP(VALUE(MID($B134,2,2)),_309_Table2,MATCH(MID($B134,1,1),_309_Table2_ColumnLookup,0),FALSE),
  IF($C134="309 LCR SummaryA",OneYearSCR,IF($C134="309 LCR SummaryB",UltimateSCR,IF(VALUE(LEFT($A134,3))=309,VLOOKUP(VALUE(MID($B134,2,1)),_309_Table2,MATCH(MID($B134,1,1),_309_Table2_ColumnLookup,0),FALSE)
+N("309"),
  IF(VALUE(LEFT($A134,3))=310,VLOOKUP(VALUE(MID($B134,2,1)),_310_Table2,MATCH(MID($B134,1,1),_310_Table2_ColumnLookup,0),FALSE)
+N("310"),
  IF(AND(VALUE(LEFT($A134,3))=311,LEN($I134)=4),VLOOKUP($I134,_311_Table2,MATCH($B134,_311_Table2_ColumnLookup,0),FALSE),
  IF(AND(VALUE(LEFT($A134,3))=311,OR($B134="I2",$B134="J2",$B134="K2",$B134="L2")),VLOOKUP('311'!$G$58,_311_Table2,MATCH(MID($B134,1,1),_311_Table2_ColumnLookup,0),FALSE),
  IF(AND(VALUE(LEFT($A134,3))=311,RIGHT($B134,5)="Total"),VLOOKUP('311'!$G$59,_311_Table2,MATCH(MID($B134,1,1),_311_Table2_ColumnLookup,0),FALSE),
  IF(VALUE(LEFT($A134,3))=311,VLOOKUP(VALUE(MID($B134,2,1)),_311_Table2,MATCH(MID($B134,1,1),_311_Table2_ColumnLookup,0),FALSE)
+N("311"),
  IF(AND(VALUE(LEFT($A134,3))=312,LEFT($G134,10)="Unincepted",$B134="G "),VLOOKUP(" ULO",_312_Table2,MATCH('312'!$N$16,_312_Table2_ColumnLookup,0),FALSE),
  IF(AND(VALUE(LEFT($A134,3))=312,LEFT($G134,10)="Unincepted",$B134="O "),VLOOKUP(" ULO",_312_Table2,MATCH('312'!$V$16,_312_Table2_ColumnLookup,0),FALSE),
  IF(AND(VALUE(LEFT($A134,3))=312,LEFT($G134,10)="Unincepted",$B134="Q "),VLOOKUP(" ULO",_312_Table2,MATCH('312'!$X$16,_312_Table2_ColumnLookup,0),FALSE),
  IF(AND(VALUE(LEFT($A134,3))=312,LEFT($G134,10)="Unincepted"),VLOOKUP(" ULO",_312_Table2,MATCH(LEFT($B134,1),_312_Table2_ColumnLookup,0),FALSE),
  IF(AND(VALUE(LEFT($A134,3))=312,LEFT($G134,5)="Total",$B134="G "),VLOOKUP('312'!$F$80,_312_Table2,MATCH('312'!$N$16,_312_Table2_ColumnLookup,0),FALSE),
  IF(AND(VALUE(LEFT($A134,3))=312,LEFT($G134,5)="Total",$B134="O "),VLOOKUP('312'!$F$80,_312_Table2,MATCH('312'!$V$16,_312_Table2_ColumnLookup,0),FALSE),
  IF(AND(VALUE(LEFT($A134,3))=312,LEFT($G134,5)="Total",$B134="Q "),VLOOKUP('312'!$F$80,_312_Table2,MATCH('312'!$X$16,_312_Table2_ColumnLookup,0),FALSE),
  IF(AND(VALUE(LEFT($A134,3))=312,LEFT($G134,5)="Total"),VLOOKUP('312'!$F$80,_312_Table2,MATCH(LEFT($B134,1),_312_Table2_ColumnLookup,0),FALSE),
  IF(AND(VALUE(LEFT($A134,3))=312,LEN($I134)=4,$B134="G"),VLOOKUP($I134,_312_Table2,MATCH('312'!$N$16,_312_Table2_ColumnLookup,0),FALSE),
  IF(AND(VALUE(LEFT($A134,3))=312,LEN($I134)=4,$B134="O"),VLOOKUP($I134,_312_Table2,MATCH('312'!$V$16,_312_Table2_ColumnLookup,0),FALSE),
  IF(AND(VALUE(LEFT($A134,3))=312,LEN($I134)=4,$B134="Q"),VLOOKUP($I134,_312_Table2,MATCH('312'!$X$16,_312_Table2_ColumnLookup,0),FALSE),
  IF(AND(VALUE(LEFT($A134,3))=312,LEN($I134)=4),VLOOKUP($I134,_312_Table2,MATCH(LEFT($B134,1),_312_Table2_ColumnLookup,0),FALSE)
+N("312"),
  IF(VALUE(LEFT($A134,3))=313,VLOOKUP(VALUE(MID($B134,2,1)),_313_Table2,MATCH(MID($B134,1,1),_313_Table2_ColumnLookup,0),FALSE)
+N("313"),
  IF(AND(VALUE(LEFT($A134,3))=314,LEN($B134)=3),VLOOKUP(VALUE(MID($B134,2,2)),_314_Table2,MATCH(MID($B134,1,1),_314_Table2_ColumnLookup,0),FALSE),
  IF(VALUE(LEFT($A134,3))=314,VLOOKUP(VALUE(MID($B134,2,1)),_314_Table2,MATCH(MID($B134,1,1),_314_Table2_ColumnLookup,0),FALSE)
+N("314"),
""))))))))))))))))))))))))</f>
        <v>0</v>
      </c>
      <c r="F134" s="238" t="e">
        <f>IF(AND(VALUE(LEFT($A134,3))=309,LEN($B134)=3),VLOOKUP(VALUE(MID($B134,2,2)),_309_Table3,MATCH(MID($B134,1,1),_309_Table3_ColumnLookup,0),FALSE),
  IF($C134="309 LCR SummaryA",OneYearSCR,IF($C134="309 LCR SummaryB",UltimateSCR,IF(VALUE(LEFT($A134,3))=309,VLOOKUP(VALUE(MID($B134,2,1)),_309_Table3,MATCH(MID($B134,1,1),_309_Table3_ColumnLookup,0),FALSE)
+N("309"),
  IF(VALUE(LEFT($A134,3))=310,VLOOKUP(VALUE(MID($B134,2,1)),_310_Table3,MATCH(MID($B134,1,1),_310_Table3_ColumnLookup,0),FALSE)
+N("310"),
  IF(AND(VALUE(LEFT($A134,3))=311,LEN($I134)=4),VLOOKUP($I134,_311_Table3,MATCH($B134,_311_Table3_ColumnLookup,0),FALSE),
  IF(AND(VALUE(LEFT($A134,3))=311,OR($B134="I2",$B134="J2",$B134="K2",$B134="L2")),VLOOKUP('311'!$G$58,_311_Table3,MATCH(MID($B134,1,1),_311_Table3_ColumnLookup,0),FALSE),
  IF(AND(VALUE(LEFT($A134,3))=311,RIGHT($B134,5)="Total"),VLOOKUP('311'!$G$59,_311_Table3,MATCH(MID($B134,1,1),_311_Table3_ColumnLookup,0),FALSE),
  IF(VALUE(LEFT($A134,3))=311,VLOOKUP(VALUE(MID($B134,2,1)),_311_Table3,MATCH(MID($B134,1,1),_311_Table3_ColumnLookup,0),FALSE)
+N("311"),
  IF(AND(VALUE(LEFT($A134,3))=312,LEFT($G134,10)="Unincepted",$B134="G "),VLOOKUP(" ULO",_312_Table3,MATCH('312'!$N$16,_312_Table3_ColumnLookup,0),FALSE),
  IF(AND(VALUE(LEFT($A134,3))=312,LEFT($G134,10)="Unincepted",$B134="O "),VLOOKUP(" ULO",_312_Table3,MATCH('312'!$V$16,_312_Table3_ColumnLookup,0),FALSE),
  IF(AND(VALUE(LEFT($A134,3))=312,LEFT($G134,10)="Unincepted",$B134="Q "),VLOOKUP(" ULO",_312_Table3,MATCH('312'!$X$16,_312_Table3_ColumnLookup,0),FALSE),
  IF(AND(VALUE(LEFT($A134,3))=312,LEFT($G134,10)="Unincepted"),VLOOKUP(" ULO",_312_Table3,MATCH(LEFT($B134,1),_312_Table3_ColumnLookup,0),FALSE),
  IF(AND(VALUE(LEFT($A134,3))=312,LEFT($G134,5)="Total",$B134="G "),VLOOKUP('312'!$F$80,_312_Table3,MATCH('312'!$N$16,_312_Table3_ColumnLookup,0),FALSE),
  IF(AND(VALUE(LEFT($A134,3))=312,LEFT($G134,5)="Total",$B134="O "),VLOOKUP('312'!$F$80,_312_Table3,MATCH('312'!$V$16,_312_Table3_ColumnLookup,0),FALSE),
  IF(AND(VALUE(LEFT($A134,3))=312,LEFT($G134,5)="Total",$B134="Q "),VLOOKUP('312'!$F$80,_312_Table3,MATCH('312'!$X$16,_312_Table3_ColumnLookup,0),FALSE),
  IF(AND(VALUE(LEFT($A134,3))=312,LEFT($G134,5)="Total"),VLOOKUP('312'!$F$80,_312_Table3,MATCH(LEFT($B134,1),_312_Table3_ColumnLookup,0),FALSE),
  IF(AND(VALUE(LEFT($A134,3))=312,LEN($I134)=4,$B134="G"),VLOOKUP($I134,_312_Table3,MATCH('312'!$N$16,_312_Table3_ColumnLookup,0),FALSE),
  IF(AND(VALUE(LEFT($A134,3))=312,LEN($I134)=4,$B134="O"),VLOOKUP($I134,_312_Table3,MATCH('312'!$V$16,_312_Table3_ColumnLookup,0),FALSE),
  IF(AND(VALUE(LEFT($A134,3))=312,LEN($I134)=4,$B134="Q"),VLOOKUP($I134,_312_Table3,MATCH('312'!$X$16,_312_Table3_ColumnLookup,0),FALSE),
  IF(AND(VALUE(LEFT($A134,3))=312,LEN($I134)=4),VLOOKUP($I134,_312_Table3,MATCH(LEFT($B134,1),_312_Table3_ColumnLookup,0),FALSE)
+N("312"),
  IF(VALUE(LEFT($A134,3))=313,VLOOKUP(VALUE(MID($B134,2,1)),_313_Table3,MATCH(MID($B134,1,1),_313_Table3_ColumnLookup,0),FALSE)
+N("313"),
  IF(AND(VALUE(LEFT($A134,3))=314,LEN($B134)=3),VLOOKUP(VALUE(MID($B134,2,2)),_314_Table3,MATCH(MID($B134,1,1),_314_Table3_ColumnLookup,0),FALSE),
  IF(VALUE(LEFT($A134,3))=314,VLOOKUP(VALUE(MID($B134,2,1)),_314_Table3,MATCH(MID($B134,1,1),_314_Table3_ColumnLookup,0),FALSE)
+N("314"),
""))))))))))))))))))))))))</f>
        <v>#NAME?</v>
      </c>
      <c r="G134" t="s">
        <v>1110</v>
      </c>
      <c r="H134" s="321">
        <f ca="1">IFERROR(
IF(ISERROR($D134)=FALSE,$D134,IF(ISERROR($E134)=FALSE,$E134,IF(ISERROR($F134)=FALSE,$F134
+N("012 checkboxes"),
IF(
IF(OR(LEFT($A134,9)="Syndicate",LEFT($A134,12)="NewSyndicate"),VLOOKUP($A134,'012'!$J:$ZW,MATCH("Link to button",'012'!$J$1:$ZW$1,0),0)
+N("309 checkbox"),
IF($C134="309 LCR Summary0",VLOOKUP("Notes990",'309'!$P:$ZZ,MATCH("Link to button",'309'!$P$1:$ZZ$1,0),0)
+N("313 checkboxes"),
IF($C134="313 Financial Information0LcmVsScr",IF($C134="309 LCR Summary0",VLOOKUP("LcmVsScr",'309'!$N:$ZZ,MATCH("Link to button",'309'!$N$1:$ZZ$1,0),0),
IF($C134="313 Financial Information0LcrDocAttached",IF($C134="309 LCR Summary0",VLOOKUP("LcrDocAttached",'309'!$N:$ZZ,MATCH("Link to button",'309'!$N$1:$ZZ$1,0),
0)))))))=1,TRUE,FALSE)
))),"")</f>
        <v>0</v>
      </c>
      <c r="I134">
        <v>2003</v>
      </c>
    </row>
    <row r="135" spans="1:9" customFormat="1">
      <c r="A135" s="237" t="str">
        <f>VLOOKUP($G135,CSVLookups!$B:$R,MATCH(A$1,CSVLookups!$B$1:$R$1,0),FALSE)</f>
        <v>311 Claims Distributions</v>
      </c>
      <c r="B135" s="237" t="str">
        <f>VLOOKUP($G135,CSVLookups!$B:$R,MATCH(B$1,CSVLookups!$B$1:$R$1,0),FALSE)</f>
        <v>J</v>
      </c>
      <c r="C135" s="238" t="str">
        <f t="shared" si="2"/>
        <v>311 Claims DistributionsJ2003Adjustments</v>
      </c>
      <c r="D135" s="238" t="e">
        <f>IF(AND(VALUE(LEFT($A135,3))=309,LEN($B135)=3),VLOOKUP(VALUE(MID($B135,2,2)),_309_Table1,MATCH(MID($B135,1,1),_309_Table1_ColumnLookup,0),FALSE),
  IF($C135="309 LCR SummaryA",OneYearSCR,IF($C135="309 LCR SummaryB",UltimateSCR,IF(VALUE(LEFT($A135,3))=309,VLOOKUP(VALUE(MID($B135,2,1)),_309_Table1,MATCH(MID($B135,1,1),_309_Table1_ColumnLookup,0),FALSE)
+N("309"),
  IF(VALUE(LEFT($A135,3))=310,VLOOKUP(VALUE(MID($B135,2,1)),_310_Table1,MATCH(MID($B135,1,1),_310_Table1_ColumnLookup,0),FALSE)
+N("310"),
  IF(AND(VALUE(LEFT($A135,3))=311,LEN($I135)=4),VLOOKUP($I135,_311_Table1,MATCH($B135,_311_Table1_ColumnLookup,0),FALSE),
  IF(AND(VALUE(LEFT($A135,3))=311,OR($B135="I2",$B135="J2",$B135="K2",$B135="L2")),VLOOKUP('311'!$G$58,_311_Table1,MATCH(MID($B135,1,1),_311_Table1_ColumnLookup,0),FALSE),
  IF(AND(VALUE(LEFT($A135,3))=311,RIGHT($B135,5)="Total"),VLOOKUP('311'!$G$59,_311_Table1,MATCH(MID($B135,1,1),_311_Table1_ColumnLookup,0),FALSE),
  IF(VALUE(LEFT($A135,3))=311,VLOOKUP(VALUE(MID($B135,2,1)),_311_Table1,MATCH(MID($B135,1,1),_311_Table1_ColumnLookup,0),FALSE)
+N("311"),
  IF(AND(VALUE(LEFT($A135,3))=312,LEFT($G135,10)="Unincepted",$B135="G "),VLOOKUP(" ULO",_312_Table1,MATCH('312'!$N$16,_312_Table1_ColumnLookup,0),FALSE),
  IF(AND(VALUE(LEFT($A135,3))=312,LEFT($G135,10)="Unincepted",$B135="O "),VLOOKUP(" ULO",_312_Table1,MATCH('312'!$V$16,_312_Table1_ColumnLookup,0),FALSE),
  IF(AND(VALUE(LEFT($A135,3))=312,LEFT($G135,10)="Unincepted",$B135="Q "),VLOOKUP(" ULO",_312_Table1,MATCH('312'!$X$16,_312_Table1_ColumnLookup,0),FALSE),
  IF(AND(VALUE(LEFT($A135,3))=312,LEFT($G135,10)="Unincepted"),VLOOKUP(" ULO",_312_Table1,MATCH(LEFT($B135,1),_312_Table1_ColumnLookup,0),FALSE),
  IF(AND(VALUE(LEFT($A135,3))=312,LEFT($G135,5)="Total",$B135="G "),VLOOKUP('312'!$F$80,_312_Table1,MATCH('312'!$N$16,_312_Table1_ColumnLookup,0),FALSE),
  IF(AND(VALUE(LEFT($A135,3))=312,LEFT($G135,5)="Total",$B135="O "),VLOOKUP('312'!$F$80,_312_Table1,MATCH('312'!$V$16,_312_Table1_ColumnLookup,0),FALSE),
  IF(AND(VALUE(LEFT($A135,3))=312,LEFT($G135,5)="Total",$B135="Q "),VLOOKUP('312'!$F$80,_312_Table1,MATCH('312'!$X$16,_312_Table1_ColumnLookup,0),FALSE),
  IF(AND(VALUE(LEFT($A135,3))=312,LEFT($G135,5)="Total"),VLOOKUP('312'!$F$80,_312_Table1,MATCH(LEFT($B135,1),_312_Table1_ColumnLookup,0),FALSE),
  IF(AND(VALUE(LEFT($A135,3))=312,LEN($I135)=4,$B135="G"),VLOOKUP($I135,_312_Table1,MATCH('312'!$N$16,_312_Table1_ColumnLookup,0),FALSE),
  IF(AND(VALUE(LEFT($A135,3))=312,LEN($I135)=4,$B135="O"),VLOOKUP($I135,_312_Table1,MATCH('312'!$V$16,_312_Table1_ColumnLookup,0),FALSE),
  IF(AND(VALUE(LEFT($A135,3))=312,LEN($I135)=4,$B135="Q"),VLOOKUP($I135,_312_Table1,MATCH('312'!$X$16,_312_Table1_ColumnLookup,0),FALSE),
  IF(AND(VALUE(LEFT($A135,3))=312,LEN($I135)=4),VLOOKUP($I135,_312_Table1,MATCH(LEFT($B135,1),_312_Table1_ColumnLookup,0),FALSE)
+N("312"),
  IF(VALUE(LEFT($A135,3))=313,VLOOKUP(VALUE(MID($B135,2,1)),_313_Table1,MATCH(MID($B135,1,1),_313_Table1_ColumnLookup,0),FALSE)
+N("313"),
  IF(AND(VALUE(LEFT($A135,3))=314,LEN($B135)=3),VLOOKUP(VALUE(MID($B135,2,2)),_314_Table1,MATCH(MID($B135,1,1),_314_Table1_ColumnLookup,0),FALSE),
  IF(VALUE(LEFT($A135,3))=314,VLOOKUP(VALUE(MID($B135,2,1)),_314_Table1,MATCH(MID($B135,1,1),_314_Table1_ColumnLookup,0),FALSE)
+N("314"),
""))))))))))))))))))))))))</f>
        <v>#N/A</v>
      </c>
      <c r="E135" s="238">
        <f>IF(AND(VALUE(LEFT($A135,3))=309,LEN($B135)=3),VLOOKUP(VALUE(MID($B135,2,2)),_309_Table2,MATCH(MID($B135,1,1),_309_Table2_ColumnLookup,0),FALSE),
  IF($C135="309 LCR SummaryA",OneYearSCR,IF($C135="309 LCR SummaryB",UltimateSCR,IF(VALUE(LEFT($A135,3))=309,VLOOKUP(VALUE(MID($B135,2,1)),_309_Table2,MATCH(MID($B135,1,1),_309_Table2_ColumnLookup,0),FALSE)
+N("309"),
  IF(VALUE(LEFT($A135,3))=310,VLOOKUP(VALUE(MID($B135,2,1)),_310_Table2,MATCH(MID($B135,1,1),_310_Table2_ColumnLookup,0),FALSE)
+N("310"),
  IF(AND(VALUE(LEFT($A135,3))=311,LEN($I135)=4),VLOOKUP($I135,_311_Table2,MATCH($B135,_311_Table2_ColumnLookup,0),FALSE),
  IF(AND(VALUE(LEFT($A135,3))=311,OR($B135="I2",$B135="J2",$B135="K2",$B135="L2")),VLOOKUP('311'!$G$58,_311_Table2,MATCH(MID($B135,1,1),_311_Table2_ColumnLookup,0),FALSE),
  IF(AND(VALUE(LEFT($A135,3))=311,RIGHT($B135,5)="Total"),VLOOKUP('311'!$G$59,_311_Table2,MATCH(MID($B135,1,1),_311_Table2_ColumnLookup,0),FALSE),
  IF(VALUE(LEFT($A135,3))=311,VLOOKUP(VALUE(MID($B135,2,1)),_311_Table2,MATCH(MID($B135,1,1),_311_Table2_ColumnLookup,0),FALSE)
+N("311"),
  IF(AND(VALUE(LEFT($A135,3))=312,LEFT($G135,10)="Unincepted",$B135="G "),VLOOKUP(" ULO",_312_Table2,MATCH('312'!$N$16,_312_Table2_ColumnLookup,0),FALSE),
  IF(AND(VALUE(LEFT($A135,3))=312,LEFT($G135,10)="Unincepted",$B135="O "),VLOOKUP(" ULO",_312_Table2,MATCH('312'!$V$16,_312_Table2_ColumnLookup,0),FALSE),
  IF(AND(VALUE(LEFT($A135,3))=312,LEFT($G135,10)="Unincepted",$B135="Q "),VLOOKUP(" ULO",_312_Table2,MATCH('312'!$X$16,_312_Table2_ColumnLookup,0),FALSE),
  IF(AND(VALUE(LEFT($A135,3))=312,LEFT($G135,10)="Unincepted"),VLOOKUP(" ULO",_312_Table2,MATCH(LEFT($B135,1),_312_Table2_ColumnLookup,0),FALSE),
  IF(AND(VALUE(LEFT($A135,3))=312,LEFT($G135,5)="Total",$B135="G "),VLOOKUP('312'!$F$80,_312_Table2,MATCH('312'!$N$16,_312_Table2_ColumnLookup,0),FALSE),
  IF(AND(VALUE(LEFT($A135,3))=312,LEFT($G135,5)="Total",$B135="O "),VLOOKUP('312'!$F$80,_312_Table2,MATCH('312'!$V$16,_312_Table2_ColumnLookup,0),FALSE),
  IF(AND(VALUE(LEFT($A135,3))=312,LEFT($G135,5)="Total",$B135="Q "),VLOOKUP('312'!$F$80,_312_Table2,MATCH('312'!$X$16,_312_Table2_ColumnLookup,0),FALSE),
  IF(AND(VALUE(LEFT($A135,3))=312,LEFT($G135,5)="Total"),VLOOKUP('312'!$F$80,_312_Table2,MATCH(LEFT($B135,1),_312_Table2_ColumnLookup,0),FALSE),
  IF(AND(VALUE(LEFT($A135,3))=312,LEN($I135)=4,$B135="G"),VLOOKUP($I135,_312_Table2,MATCH('312'!$N$16,_312_Table2_ColumnLookup,0),FALSE),
  IF(AND(VALUE(LEFT($A135,3))=312,LEN($I135)=4,$B135="O"),VLOOKUP($I135,_312_Table2,MATCH('312'!$V$16,_312_Table2_ColumnLookup,0),FALSE),
  IF(AND(VALUE(LEFT($A135,3))=312,LEN($I135)=4,$B135="Q"),VLOOKUP($I135,_312_Table2,MATCH('312'!$X$16,_312_Table2_ColumnLookup,0),FALSE),
  IF(AND(VALUE(LEFT($A135,3))=312,LEN($I135)=4),VLOOKUP($I135,_312_Table2,MATCH(LEFT($B135,1),_312_Table2_ColumnLookup,0),FALSE)
+N("312"),
  IF(VALUE(LEFT($A135,3))=313,VLOOKUP(VALUE(MID($B135,2,1)),_313_Table2,MATCH(MID($B135,1,1),_313_Table2_ColumnLookup,0),FALSE)
+N("313"),
  IF(AND(VALUE(LEFT($A135,3))=314,LEN($B135)=3),VLOOKUP(VALUE(MID($B135,2,2)),_314_Table2,MATCH(MID($B135,1,1),_314_Table2_ColumnLookup,0),FALSE),
  IF(VALUE(LEFT($A135,3))=314,VLOOKUP(VALUE(MID($B135,2,1)),_314_Table2,MATCH(MID($B135,1,1),_314_Table2_ColumnLookup,0),FALSE)
+N("314"),
""))))))))))))))))))))))))</f>
        <v>0</v>
      </c>
      <c r="F135" s="238" t="e">
        <f>IF(AND(VALUE(LEFT($A135,3))=309,LEN($B135)=3),VLOOKUP(VALUE(MID($B135,2,2)),_309_Table3,MATCH(MID($B135,1,1),_309_Table3_ColumnLookup,0),FALSE),
  IF($C135="309 LCR SummaryA",OneYearSCR,IF($C135="309 LCR SummaryB",UltimateSCR,IF(VALUE(LEFT($A135,3))=309,VLOOKUP(VALUE(MID($B135,2,1)),_309_Table3,MATCH(MID($B135,1,1),_309_Table3_ColumnLookup,0),FALSE)
+N("309"),
  IF(VALUE(LEFT($A135,3))=310,VLOOKUP(VALUE(MID($B135,2,1)),_310_Table3,MATCH(MID($B135,1,1),_310_Table3_ColumnLookup,0),FALSE)
+N("310"),
  IF(AND(VALUE(LEFT($A135,3))=311,LEN($I135)=4),VLOOKUP($I135,_311_Table3,MATCH($B135,_311_Table3_ColumnLookup,0),FALSE),
  IF(AND(VALUE(LEFT($A135,3))=311,OR($B135="I2",$B135="J2",$B135="K2",$B135="L2")),VLOOKUP('311'!$G$58,_311_Table3,MATCH(MID($B135,1,1),_311_Table3_ColumnLookup,0),FALSE),
  IF(AND(VALUE(LEFT($A135,3))=311,RIGHT($B135,5)="Total"),VLOOKUP('311'!$G$59,_311_Table3,MATCH(MID($B135,1,1),_311_Table3_ColumnLookup,0),FALSE),
  IF(VALUE(LEFT($A135,3))=311,VLOOKUP(VALUE(MID($B135,2,1)),_311_Table3,MATCH(MID($B135,1,1),_311_Table3_ColumnLookup,0),FALSE)
+N("311"),
  IF(AND(VALUE(LEFT($A135,3))=312,LEFT($G135,10)="Unincepted",$B135="G "),VLOOKUP(" ULO",_312_Table3,MATCH('312'!$N$16,_312_Table3_ColumnLookup,0),FALSE),
  IF(AND(VALUE(LEFT($A135,3))=312,LEFT($G135,10)="Unincepted",$B135="O "),VLOOKUP(" ULO",_312_Table3,MATCH('312'!$V$16,_312_Table3_ColumnLookup,0),FALSE),
  IF(AND(VALUE(LEFT($A135,3))=312,LEFT($G135,10)="Unincepted",$B135="Q "),VLOOKUP(" ULO",_312_Table3,MATCH('312'!$X$16,_312_Table3_ColumnLookup,0),FALSE),
  IF(AND(VALUE(LEFT($A135,3))=312,LEFT($G135,10)="Unincepted"),VLOOKUP(" ULO",_312_Table3,MATCH(LEFT($B135,1),_312_Table3_ColumnLookup,0),FALSE),
  IF(AND(VALUE(LEFT($A135,3))=312,LEFT($G135,5)="Total",$B135="G "),VLOOKUP('312'!$F$80,_312_Table3,MATCH('312'!$N$16,_312_Table3_ColumnLookup,0),FALSE),
  IF(AND(VALUE(LEFT($A135,3))=312,LEFT($G135,5)="Total",$B135="O "),VLOOKUP('312'!$F$80,_312_Table3,MATCH('312'!$V$16,_312_Table3_ColumnLookup,0),FALSE),
  IF(AND(VALUE(LEFT($A135,3))=312,LEFT($G135,5)="Total",$B135="Q "),VLOOKUP('312'!$F$80,_312_Table3,MATCH('312'!$X$16,_312_Table3_ColumnLookup,0),FALSE),
  IF(AND(VALUE(LEFT($A135,3))=312,LEFT($G135,5)="Total"),VLOOKUP('312'!$F$80,_312_Table3,MATCH(LEFT($B135,1),_312_Table3_ColumnLookup,0),FALSE),
  IF(AND(VALUE(LEFT($A135,3))=312,LEN($I135)=4,$B135="G"),VLOOKUP($I135,_312_Table3,MATCH('312'!$N$16,_312_Table3_ColumnLookup,0),FALSE),
  IF(AND(VALUE(LEFT($A135,3))=312,LEN($I135)=4,$B135="O"),VLOOKUP($I135,_312_Table3,MATCH('312'!$V$16,_312_Table3_ColumnLookup,0),FALSE),
  IF(AND(VALUE(LEFT($A135,3))=312,LEN($I135)=4,$B135="Q"),VLOOKUP($I135,_312_Table3,MATCH('312'!$X$16,_312_Table3_ColumnLookup,0),FALSE),
  IF(AND(VALUE(LEFT($A135,3))=312,LEN($I135)=4),VLOOKUP($I135,_312_Table3,MATCH(LEFT($B135,1),_312_Table3_ColumnLookup,0),FALSE)
+N("312"),
  IF(VALUE(LEFT($A135,3))=313,VLOOKUP(VALUE(MID($B135,2,1)),_313_Table3,MATCH(MID($B135,1,1),_313_Table3_ColumnLookup,0),FALSE)
+N("313"),
  IF(AND(VALUE(LEFT($A135,3))=314,LEN($B135)=3),VLOOKUP(VALUE(MID($B135,2,2)),_314_Table3,MATCH(MID($B135,1,1),_314_Table3_ColumnLookup,0),FALSE),
  IF(VALUE(LEFT($A135,3))=314,VLOOKUP(VALUE(MID($B135,2,1)),_314_Table3,MATCH(MID($B135,1,1),_314_Table3_ColumnLookup,0),FALSE)
+N("314"),
""))))))))))))))))))))))))</f>
        <v>#NAME?</v>
      </c>
      <c r="G135" t="s">
        <v>1111</v>
      </c>
      <c r="H135" s="321">
        <f>IFERROR(
IF(ISERROR($D135)=FALSE,$D135,IF(ISERROR($E135)=FALSE,$E135,IF(ISERROR($F135)=FALSE,$F135
+N("012 checkboxes"),
IF(
IF(OR(LEFT($A135,9)="Syndicate",LEFT($A135,12)="NewSyndicate"),VLOOKUP($A135,'012'!$J:$ZW,MATCH("Link to button",'012'!$J$1:$ZW$1,0),0)
+N("309 checkbox"),
IF($C135="309 LCR Summary0",VLOOKUP("Notes990",'309'!$P:$ZZ,MATCH("Link to button",'309'!$P$1:$ZZ$1,0),0)
+N("313 checkboxes"),
IF($C135="313 Financial Information0LcmVsScr",IF($C135="309 LCR Summary0",VLOOKUP("LcmVsScr",'309'!$N:$ZZ,MATCH("Link to button",'309'!$N$1:$ZZ$1,0),0),
IF($C135="313 Financial Information0LcrDocAttached",IF($C135="309 LCR Summary0",VLOOKUP("LcrDocAttached",'309'!$N:$ZZ,MATCH("Link to button",'309'!$N$1:$ZZ$1,0),
0)))))))=1,TRUE,FALSE)
))),"")</f>
        <v>0</v>
      </c>
      <c r="I135">
        <v>2003</v>
      </c>
    </row>
    <row r="136" spans="1:9" customFormat="1">
      <c r="A136" s="237" t="str">
        <f>VLOOKUP($G136,CSVLookups!$B:$R,MATCH(A$1,CSVLookups!$B$1:$R$1,0),FALSE)</f>
        <v>311 Claims Distributions</v>
      </c>
      <c r="B136" s="237" t="str">
        <f>VLOOKUP($G136,CSVLookups!$B:$R,MATCH(B$1,CSVLookups!$B$1:$R$1,0),FALSE)</f>
        <v>K</v>
      </c>
      <c r="C136" s="238" t="str">
        <f t="shared" si="2"/>
        <v>311 Claims DistributionsK2003New Business</v>
      </c>
      <c r="D136" s="238" t="e">
        <f>IF(AND(VALUE(LEFT($A136,3))=309,LEN($B136)=3),VLOOKUP(VALUE(MID($B136,2,2)),_309_Table1,MATCH(MID($B136,1,1),_309_Table1_ColumnLookup,0),FALSE),
  IF($C136="309 LCR SummaryA",OneYearSCR,IF($C136="309 LCR SummaryB",UltimateSCR,IF(VALUE(LEFT($A136,3))=309,VLOOKUP(VALUE(MID($B136,2,1)),_309_Table1,MATCH(MID($B136,1,1),_309_Table1_ColumnLookup,0),FALSE)
+N("309"),
  IF(VALUE(LEFT($A136,3))=310,VLOOKUP(VALUE(MID($B136,2,1)),_310_Table1,MATCH(MID($B136,1,1),_310_Table1_ColumnLookup,0),FALSE)
+N("310"),
  IF(AND(VALUE(LEFT($A136,3))=311,LEN($I136)=4),VLOOKUP($I136,_311_Table1,MATCH($B136,_311_Table1_ColumnLookup,0),FALSE),
  IF(AND(VALUE(LEFT($A136,3))=311,OR($B136="I2",$B136="J2",$B136="K2",$B136="L2")),VLOOKUP('311'!$G$58,_311_Table1,MATCH(MID($B136,1,1),_311_Table1_ColumnLookup,0),FALSE),
  IF(AND(VALUE(LEFT($A136,3))=311,RIGHT($B136,5)="Total"),VLOOKUP('311'!$G$59,_311_Table1,MATCH(MID($B136,1,1),_311_Table1_ColumnLookup,0),FALSE),
  IF(VALUE(LEFT($A136,3))=311,VLOOKUP(VALUE(MID($B136,2,1)),_311_Table1,MATCH(MID($B136,1,1),_311_Table1_ColumnLookup,0),FALSE)
+N("311"),
  IF(AND(VALUE(LEFT($A136,3))=312,LEFT($G136,10)="Unincepted",$B136="G "),VLOOKUP(" ULO",_312_Table1,MATCH('312'!$N$16,_312_Table1_ColumnLookup,0),FALSE),
  IF(AND(VALUE(LEFT($A136,3))=312,LEFT($G136,10)="Unincepted",$B136="O "),VLOOKUP(" ULO",_312_Table1,MATCH('312'!$V$16,_312_Table1_ColumnLookup,0),FALSE),
  IF(AND(VALUE(LEFT($A136,3))=312,LEFT($G136,10)="Unincepted",$B136="Q "),VLOOKUP(" ULO",_312_Table1,MATCH('312'!$X$16,_312_Table1_ColumnLookup,0),FALSE),
  IF(AND(VALUE(LEFT($A136,3))=312,LEFT($G136,10)="Unincepted"),VLOOKUP(" ULO",_312_Table1,MATCH(LEFT($B136,1),_312_Table1_ColumnLookup,0),FALSE),
  IF(AND(VALUE(LEFT($A136,3))=312,LEFT($G136,5)="Total",$B136="G "),VLOOKUP('312'!$F$80,_312_Table1,MATCH('312'!$N$16,_312_Table1_ColumnLookup,0),FALSE),
  IF(AND(VALUE(LEFT($A136,3))=312,LEFT($G136,5)="Total",$B136="O "),VLOOKUP('312'!$F$80,_312_Table1,MATCH('312'!$V$16,_312_Table1_ColumnLookup,0),FALSE),
  IF(AND(VALUE(LEFT($A136,3))=312,LEFT($G136,5)="Total",$B136="Q "),VLOOKUP('312'!$F$80,_312_Table1,MATCH('312'!$X$16,_312_Table1_ColumnLookup,0),FALSE),
  IF(AND(VALUE(LEFT($A136,3))=312,LEFT($G136,5)="Total"),VLOOKUP('312'!$F$80,_312_Table1,MATCH(LEFT($B136,1),_312_Table1_ColumnLookup,0),FALSE),
  IF(AND(VALUE(LEFT($A136,3))=312,LEN($I136)=4,$B136="G"),VLOOKUP($I136,_312_Table1,MATCH('312'!$N$16,_312_Table1_ColumnLookup,0),FALSE),
  IF(AND(VALUE(LEFT($A136,3))=312,LEN($I136)=4,$B136="O"),VLOOKUP($I136,_312_Table1,MATCH('312'!$V$16,_312_Table1_ColumnLookup,0),FALSE),
  IF(AND(VALUE(LEFT($A136,3))=312,LEN($I136)=4,$B136="Q"),VLOOKUP($I136,_312_Table1,MATCH('312'!$X$16,_312_Table1_ColumnLookup,0),FALSE),
  IF(AND(VALUE(LEFT($A136,3))=312,LEN($I136)=4),VLOOKUP($I136,_312_Table1,MATCH(LEFT($B136,1),_312_Table1_ColumnLookup,0),FALSE)
+N("312"),
  IF(VALUE(LEFT($A136,3))=313,VLOOKUP(VALUE(MID($B136,2,1)),_313_Table1,MATCH(MID($B136,1,1),_313_Table1_ColumnLookup,0),FALSE)
+N("313"),
  IF(AND(VALUE(LEFT($A136,3))=314,LEN($B136)=3),VLOOKUP(VALUE(MID($B136,2,2)),_314_Table1,MATCH(MID($B136,1,1),_314_Table1_ColumnLookup,0),FALSE),
  IF(VALUE(LEFT($A136,3))=314,VLOOKUP(VALUE(MID($B136,2,1)),_314_Table1,MATCH(MID($B136,1,1),_314_Table1_ColumnLookup,0),FALSE)
+N("314"),
""))))))))))))))))))))))))</f>
        <v>#N/A</v>
      </c>
      <c r="E136" s="238">
        <f>IF(AND(VALUE(LEFT($A136,3))=309,LEN($B136)=3),VLOOKUP(VALUE(MID($B136,2,2)),_309_Table2,MATCH(MID($B136,1,1),_309_Table2_ColumnLookup,0),FALSE),
  IF($C136="309 LCR SummaryA",OneYearSCR,IF($C136="309 LCR SummaryB",UltimateSCR,IF(VALUE(LEFT($A136,3))=309,VLOOKUP(VALUE(MID($B136,2,1)),_309_Table2,MATCH(MID($B136,1,1),_309_Table2_ColumnLookup,0),FALSE)
+N("309"),
  IF(VALUE(LEFT($A136,3))=310,VLOOKUP(VALUE(MID($B136,2,1)),_310_Table2,MATCH(MID($B136,1,1),_310_Table2_ColumnLookup,0),FALSE)
+N("310"),
  IF(AND(VALUE(LEFT($A136,3))=311,LEN($I136)=4),VLOOKUP($I136,_311_Table2,MATCH($B136,_311_Table2_ColumnLookup,0),FALSE),
  IF(AND(VALUE(LEFT($A136,3))=311,OR($B136="I2",$B136="J2",$B136="K2",$B136="L2")),VLOOKUP('311'!$G$58,_311_Table2,MATCH(MID($B136,1,1),_311_Table2_ColumnLookup,0),FALSE),
  IF(AND(VALUE(LEFT($A136,3))=311,RIGHT($B136,5)="Total"),VLOOKUP('311'!$G$59,_311_Table2,MATCH(MID($B136,1,1),_311_Table2_ColumnLookup,0),FALSE),
  IF(VALUE(LEFT($A136,3))=311,VLOOKUP(VALUE(MID($B136,2,1)),_311_Table2,MATCH(MID($B136,1,1),_311_Table2_ColumnLookup,0),FALSE)
+N("311"),
  IF(AND(VALUE(LEFT($A136,3))=312,LEFT($G136,10)="Unincepted",$B136="G "),VLOOKUP(" ULO",_312_Table2,MATCH('312'!$N$16,_312_Table2_ColumnLookup,0),FALSE),
  IF(AND(VALUE(LEFT($A136,3))=312,LEFT($G136,10)="Unincepted",$B136="O "),VLOOKUP(" ULO",_312_Table2,MATCH('312'!$V$16,_312_Table2_ColumnLookup,0),FALSE),
  IF(AND(VALUE(LEFT($A136,3))=312,LEFT($G136,10)="Unincepted",$B136="Q "),VLOOKUP(" ULO",_312_Table2,MATCH('312'!$X$16,_312_Table2_ColumnLookup,0),FALSE),
  IF(AND(VALUE(LEFT($A136,3))=312,LEFT($G136,10)="Unincepted"),VLOOKUP(" ULO",_312_Table2,MATCH(LEFT($B136,1),_312_Table2_ColumnLookup,0),FALSE),
  IF(AND(VALUE(LEFT($A136,3))=312,LEFT($G136,5)="Total",$B136="G "),VLOOKUP('312'!$F$80,_312_Table2,MATCH('312'!$N$16,_312_Table2_ColumnLookup,0),FALSE),
  IF(AND(VALUE(LEFT($A136,3))=312,LEFT($G136,5)="Total",$B136="O "),VLOOKUP('312'!$F$80,_312_Table2,MATCH('312'!$V$16,_312_Table2_ColumnLookup,0),FALSE),
  IF(AND(VALUE(LEFT($A136,3))=312,LEFT($G136,5)="Total",$B136="Q "),VLOOKUP('312'!$F$80,_312_Table2,MATCH('312'!$X$16,_312_Table2_ColumnLookup,0),FALSE),
  IF(AND(VALUE(LEFT($A136,3))=312,LEFT($G136,5)="Total"),VLOOKUP('312'!$F$80,_312_Table2,MATCH(LEFT($B136,1),_312_Table2_ColumnLookup,0),FALSE),
  IF(AND(VALUE(LEFT($A136,3))=312,LEN($I136)=4,$B136="G"),VLOOKUP($I136,_312_Table2,MATCH('312'!$N$16,_312_Table2_ColumnLookup,0),FALSE),
  IF(AND(VALUE(LEFT($A136,3))=312,LEN($I136)=4,$B136="O"),VLOOKUP($I136,_312_Table2,MATCH('312'!$V$16,_312_Table2_ColumnLookup,0),FALSE),
  IF(AND(VALUE(LEFT($A136,3))=312,LEN($I136)=4,$B136="Q"),VLOOKUP($I136,_312_Table2,MATCH('312'!$X$16,_312_Table2_ColumnLookup,0),FALSE),
  IF(AND(VALUE(LEFT($A136,3))=312,LEN($I136)=4),VLOOKUP($I136,_312_Table2,MATCH(LEFT($B136,1),_312_Table2_ColumnLookup,0),FALSE)
+N("312"),
  IF(VALUE(LEFT($A136,3))=313,VLOOKUP(VALUE(MID($B136,2,1)),_313_Table2,MATCH(MID($B136,1,1),_313_Table2_ColumnLookup,0),FALSE)
+N("313"),
  IF(AND(VALUE(LEFT($A136,3))=314,LEN($B136)=3),VLOOKUP(VALUE(MID($B136,2,2)),_314_Table2,MATCH(MID($B136,1,1),_314_Table2_ColumnLookup,0),FALSE),
  IF(VALUE(LEFT($A136,3))=314,VLOOKUP(VALUE(MID($B136,2,1)),_314_Table2,MATCH(MID($B136,1,1),_314_Table2_ColumnLookup,0),FALSE)
+N("314"),
""))))))))))))))))))))))))</f>
        <v>0</v>
      </c>
      <c r="F136" s="238" t="e">
        <f>IF(AND(VALUE(LEFT($A136,3))=309,LEN($B136)=3),VLOOKUP(VALUE(MID($B136,2,2)),_309_Table3,MATCH(MID($B136,1,1),_309_Table3_ColumnLookup,0),FALSE),
  IF($C136="309 LCR SummaryA",OneYearSCR,IF($C136="309 LCR SummaryB",UltimateSCR,IF(VALUE(LEFT($A136,3))=309,VLOOKUP(VALUE(MID($B136,2,1)),_309_Table3,MATCH(MID($B136,1,1),_309_Table3_ColumnLookup,0),FALSE)
+N("309"),
  IF(VALUE(LEFT($A136,3))=310,VLOOKUP(VALUE(MID($B136,2,1)),_310_Table3,MATCH(MID($B136,1,1),_310_Table3_ColumnLookup,0),FALSE)
+N("310"),
  IF(AND(VALUE(LEFT($A136,3))=311,LEN($I136)=4),VLOOKUP($I136,_311_Table3,MATCH($B136,_311_Table3_ColumnLookup,0),FALSE),
  IF(AND(VALUE(LEFT($A136,3))=311,OR($B136="I2",$B136="J2",$B136="K2",$B136="L2")),VLOOKUP('311'!$G$58,_311_Table3,MATCH(MID($B136,1,1),_311_Table3_ColumnLookup,0),FALSE),
  IF(AND(VALUE(LEFT($A136,3))=311,RIGHT($B136,5)="Total"),VLOOKUP('311'!$G$59,_311_Table3,MATCH(MID($B136,1,1),_311_Table3_ColumnLookup,0),FALSE),
  IF(VALUE(LEFT($A136,3))=311,VLOOKUP(VALUE(MID($B136,2,1)),_311_Table3,MATCH(MID($B136,1,1),_311_Table3_ColumnLookup,0),FALSE)
+N("311"),
  IF(AND(VALUE(LEFT($A136,3))=312,LEFT($G136,10)="Unincepted",$B136="G "),VLOOKUP(" ULO",_312_Table3,MATCH('312'!$N$16,_312_Table3_ColumnLookup,0),FALSE),
  IF(AND(VALUE(LEFT($A136,3))=312,LEFT($G136,10)="Unincepted",$B136="O "),VLOOKUP(" ULO",_312_Table3,MATCH('312'!$V$16,_312_Table3_ColumnLookup,0),FALSE),
  IF(AND(VALUE(LEFT($A136,3))=312,LEFT($G136,10)="Unincepted",$B136="Q "),VLOOKUP(" ULO",_312_Table3,MATCH('312'!$X$16,_312_Table3_ColumnLookup,0),FALSE),
  IF(AND(VALUE(LEFT($A136,3))=312,LEFT($G136,10)="Unincepted"),VLOOKUP(" ULO",_312_Table3,MATCH(LEFT($B136,1),_312_Table3_ColumnLookup,0),FALSE),
  IF(AND(VALUE(LEFT($A136,3))=312,LEFT($G136,5)="Total",$B136="G "),VLOOKUP('312'!$F$80,_312_Table3,MATCH('312'!$N$16,_312_Table3_ColumnLookup,0),FALSE),
  IF(AND(VALUE(LEFT($A136,3))=312,LEFT($G136,5)="Total",$B136="O "),VLOOKUP('312'!$F$80,_312_Table3,MATCH('312'!$V$16,_312_Table3_ColumnLookup,0),FALSE),
  IF(AND(VALUE(LEFT($A136,3))=312,LEFT($G136,5)="Total",$B136="Q "),VLOOKUP('312'!$F$80,_312_Table3,MATCH('312'!$X$16,_312_Table3_ColumnLookup,0),FALSE),
  IF(AND(VALUE(LEFT($A136,3))=312,LEFT($G136,5)="Total"),VLOOKUP('312'!$F$80,_312_Table3,MATCH(LEFT($B136,1),_312_Table3_ColumnLookup,0),FALSE),
  IF(AND(VALUE(LEFT($A136,3))=312,LEN($I136)=4,$B136="G"),VLOOKUP($I136,_312_Table3,MATCH('312'!$N$16,_312_Table3_ColumnLookup,0),FALSE),
  IF(AND(VALUE(LEFT($A136,3))=312,LEN($I136)=4,$B136="O"),VLOOKUP($I136,_312_Table3,MATCH('312'!$V$16,_312_Table3_ColumnLookup,0),FALSE),
  IF(AND(VALUE(LEFT($A136,3))=312,LEN($I136)=4,$B136="Q"),VLOOKUP($I136,_312_Table3,MATCH('312'!$X$16,_312_Table3_ColumnLookup,0),FALSE),
  IF(AND(VALUE(LEFT($A136,3))=312,LEN($I136)=4),VLOOKUP($I136,_312_Table3,MATCH(LEFT($B136,1),_312_Table3_ColumnLookup,0),FALSE)
+N("312"),
  IF(VALUE(LEFT($A136,3))=313,VLOOKUP(VALUE(MID($B136,2,1)),_313_Table3,MATCH(MID($B136,1,1),_313_Table3_ColumnLookup,0),FALSE)
+N("313"),
  IF(AND(VALUE(LEFT($A136,3))=314,LEN($B136)=3),VLOOKUP(VALUE(MID($B136,2,2)),_314_Table3,MATCH(MID($B136,1,1),_314_Table3_ColumnLookup,0),FALSE),
  IF(VALUE(LEFT($A136,3))=314,VLOOKUP(VALUE(MID($B136,2,1)),_314_Table3,MATCH(MID($B136,1,1),_314_Table3_ColumnLookup,0),FALSE)
+N("314"),
""))))))))))))))))))))))))</f>
        <v>#NAME?</v>
      </c>
      <c r="G136" t="s">
        <v>1114</v>
      </c>
      <c r="H136" s="321">
        <f>IFERROR(
IF(ISERROR($D136)=FALSE,$D136,IF(ISERROR($E136)=FALSE,$E136,IF(ISERROR($F136)=FALSE,$F136
+N("012 checkboxes"),
IF(
IF(OR(LEFT($A136,9)="Syndicate",LEFT($A136,12)="NewSyndicate"),VLOOKUP($A136,'012'!$J:$ZW,MATCH("Link to button",'012'!$J$1:$ZW$1,0),0)
+N("309 checkbox"),
IF($C136="309 LCR Summary0",VLOOKUP("Notes990",'309'!$P:$ZZ,MATCH("Link to button",'309'!$P$1:$ZZ$1,0),0)
+N("313 checkboxes"),
IF($C136="313 Financial Information0LcmVsScr",IF($C136="309 LCR Summary0",VLOOKUP("LcmVsScr",'309'!$N:$ZZ,MATCH("Link to button",'309'!$N$1:$ZZ$1,0),0),
IF($C136="313 Financial Information0LcrDocAttached",IF($C136="309 LCR Summary0",VLOOKUP("LcrDocAttached",'309'!$N:$ZZ,MATCH("Link to button",'309'!$N$1:$ZZ$1,0),
0)))))))=1,TRUE,FALSE)
))),"")</f>
        <v>0</v>
      </c>
      <c r="I136">
        <v>2003</v>
      </c>
    </row>
    <row r="137" spans="1:9" customFormat="1">
      <c r="A137" s="237" t="str">
        <f>VLOOKUP($G137,CSVLookups!$B:$R,MATCH(A$1,CSVLookups!$B$1:$R$1,0),FALSE)</f>
        <v>311 Claims Distributions</v>
      </c>
      <c r="B137" s="237" t="str">
        <f>VLOOKUP($G137,CSVLookups!$B:$R,MATCH(B$1,CSVLookups!$B$1:$R$1,0),FALSE)</f>
        <v>L</v>
      </c>
      <c r="C137" s="238" t="str">
        <f t="shared" si="2"/>
        <v>311 Claims DistributionsL2003Total Claims</v>
      </c>
      <c r="D137" s="238" t="e">
        <f>IF(AND(VALUE(LEFT($A137,3))=309,LEN($B137)=3),VLOOKUP(VALUE(MID($B137,2,2)),_309_Table1,MATCH(MID($B137,1,1),_309_Table1_ColumnLookup,0),FALSE),
  IF($C137="309 LCR SummaryA",OneYearSCR,IF($C137="309 LCR SummaryB",UltimateSCR,IF(VALUE(LEFT($A137,3))=309,VLOOKUP(VALUE(MID($B137,2,1)),_309_Table1,MATCH(MID($B137,1,1),_309_Table1_ColumnLookup,0),FALSE)
+N("309"),
  IF(VALUE(LEFT($A137,3))=310,VLOOKUP(VALUE(MID($B137,2,1)),_310_Table1,MATCH(MID($B137,1,1),_310_Table1_ColumnLookup,0),FALSE)
+N("310"),
  IF(AND(VALUE(LEFT($A137,3))=311,LEN($I137)=4),VLOOKUP($I137,_311_Table1,MATCH($B137,_311_Table1_ColumnLookup,0),FALSE),
  IF(AND(VALUE(LEFT($A137,3))=311,OR($B137="I2",$B137="J2",$B137="K2",$B137="L2")),VLOOKUP('311'!$G$58,_311_Table1,MATCH(MID($B137,1,1),_311_Table1_ColumnLookup,0),FALSE),
  IF(AND(VALUE(LEFT($A137,3))=311,RIGHT($B137,5)="Total"),VLOOKUP('311'!$G$59,_311_Table1,MATCH(MID($B137,1,1),_311_Table1_ColumnLookup,0),FALSE),
  IF(VALUE(LEFT($A137,3))=311,VLOOKUP(VALUE(MID($B137,2,1)),_311_Table1,MATCH(MID($B137,1,1),_311_Table1_ColumnLookup,0),FALSE)
+N("311"),
  IF(AND(VALUE(LEFT($A137,3))=312,LEFT($G137,10)="Unincepted",$B137="G "),VLOOKUP(" ULO",_312_Table1,MATCH('312'!$N$16,_312_Table1_ColumnLookup,0),FALSE),
  IF(AND(VALUE(LEFT($A137,3))=312,LEFT($G137,10)="Unincepted",$B137="O "),VLOOKUP(" ULO",_312_Table1,MATCH('312'!$V$16,_312_Table1_ColumnLookup,0),FALSE),
  IF(AND(VALUE(LEFT($A137,3))=312,LEFT($G137,10)="Unincepted",$B137="Q "),VLOOKUP(" ULO",_312_Table1,MATCH('312'!$X$16,_312_Table1_ColumnLookup,0),FALSE),
  IF(AND(VALUE(LEFT($A137,3))=312,LEFT($G137,10)="Unincepted"),VLOOKUP(" ULO",_312_Table1,MATCH(LEFT($B137,1),_312_Table1_ColumnLookup,0),FALSE),
  IF(AND(VALUE(LEFT($A137,3))=312,LEFT($G137,5)="Total",$B137="G "),VLOOKUP('312'!$F$80,_312_Table1,MATCH('312'!$N$16,_312_Table1_ColumnLookup,0),FALSE),
  IF(AND(VALUE(LEFT($A137,3))=312,LEFT($G137,5)="Total",$B137="O "),VLOOKUP('312'!$F$80,_312_Table1,MATCH('312'!$V$16,_312_Table1_ColumnLookup,0),FALSE),
  IF(AND(VALUE(LEFT($A137,3))=312,LEFT($G137,5)="Total",$B137="Q "),VLOOKUP('312'!$F$80,_312_Table1,MATCH('312'!$X$16,_312_Table1_ColumnLookup,0),FALSE),
  IF(AND(VALUE(LEFT($A137,3))=312,LEFT($G137,5)="Total"),VLOOKUP('312'!$F$80,_312_Table1,MATCH(LEFT($B137,1),_312_Table1_ColumnLookup,0),FALSE),
  IF(AND(VALUE(LEFT($A137,3))=312,LEN($I137)=4,$B137="G"),VLOOKUP($I137,_312_Table1,MATCH('312'!$N$16,_312_Table1_ColumnLookup,0),FALSE),
  IF(AND(VALUE(LEFT($A137,3))=312,LEN($I137)=4,$B137="O"),VLOOKUP($I137,_312_Table1,MATCH('312'!$V$16,_312_Table1_ColumnLookup,0),FALSE),
  IF(AND(VALUE(LEFT($A137,3))=312,LEN($I137)=4,$B137="Q"),VLOOKUP($I137,_312_Table1,MATCH('312'!$X$16,_312_Table1_ColumnLookup,0),FALSE),
  IF(AND(VALUE(LEFT($A137,3))=312,LEN($I137)=4),VLOOKUP($I137,_312_Table1,MATCH(LEFT($B137,1),_312_Table1_ColumnLookup,0),FALSE)
+N("312"),
  IF(VALUE(LEFT($A137,3))=313,VLOOKUP(VALUE(MID($B137,2,1)),_313_Table1,MATCH(MID($B137,1,1),_313_Table1_ColumnLookup,0),FALSE)
+N("313"),
  IF(AND(VALUE(LEFT($A137,3))=314,LEN($B137)=3),VLOOKUP(VALUE(MID($B137,2,2)),_314_Table1,MATCH(MID($B137,1,1),_314_Table1_ColumnLookup,0),FALSE),
  IF(VALUE(LEFT($A137,3))=314,VLOOKUP(VALUE(MID($B137,2,1)),_314_Table1,MATCH(MID($B137,1,1),_314_Table1_ColumnLookup,0),FALSE)
+N("314"),
""))))))))))))))))))))))))</f>
        <v>#N/A</v>
      </c>
      <c r="E137" s="238">
        <f ca="1">IF(AND(VALUE(LEFT($A137,3))=309,LEN($B137)=3),VLOOKUP(VALUE(MID($B137,2,2)),_309_Table2,MATCH(MID($B137,1,1),_309_Table2_ColumnLookup,0),FALSE),
  IF($C137="309 LCR SummaryA",OneYearSCR,IF($C137="309 LCR SummaryB",UltimateSCR,IF(VALUE(LEFT($A137,3))=309,VLOOKUP(VALUE(MID($B137,2,1)),_309_Table2,MATCH(MID($B137,1,1),_309_Table2_ColumnLookup,0),FALSE)
+N("309"),
  IF(VALUE(LEFT($A137,3))=310,VLOOKUP(VALUE(MID($B137,2,1)),_310_Table2,MATCH(MID($B137,1,1),_310_Table2_ColumnLookup,0),FALSE)
+N("310"),
  IF(AND(VALUE(LEFT($A137,3))=311,LEN($I137)=4),VLOOKUP($I137,_311_Table2,MATCH($B137,_311_Table2_ColumnLookup,0),FALSE),
  IF(AND(VALUE(LEFT($A137,3))=311,OR($B137="I2",$B137="J2",$B137="K2",$B137="L2")),VLOOKUP('311'!$G$58,_311_Table2,MATCH(MID($B137,1,1),_311_Table2_ColumnLookup,0),FALSE),
  IF(AND(VALUE(LEFT($A137,3))=311,RIGHT($B137,5)="Total"),VLOOKUP('311'!$G$59,_311_Table2,MATCH(MID($B137,1,1),_311_Table2_ColumnLookup,0),FALSE),
  IF(VALUE(LEFT($A137,3))=311,VLOOKUP(VALUE(MID($B137,2,1)),_311_Table2,MATCH(MID($B137,1,1),_311_Table2_ColumnLookup,0),FALSE)
+N("311"),
  IF(AND(VALUE(LEFT($A137,3))=312,LEFT($G137,10)="Unincepted",$B137="G "),VLOOKUP(" ULO",_312_Table2,MATCH('312'!$N$16,_312_Table2_ColumnLookup,0),FALSE),
  IF(AND(VALUE(LEFT($A137,3))=312,LEFT($G137,10)="Unincepted",$B137="O "),VLOOKUP(" ULO",_312_Table2,MATCH('312'!$V$16,_312_Table2_ColumnLookup,0),FALSE),
  IF(AND(VALUE(LEFT($A137,3))=312,LEFT($G137,10)="Unincepted",$B137="Q "),VLOOKUP(" ULO",_312_Table2,MATCH('312'!$X$16,_312_Table2_ColumnLookup,0),FALSE),
  IF(AND(VALUE(LEFT($A137,3))=312,LEFT($G137,10)="Unincepted"),VLOOKUP(" ULO",_312_Table2,MATCH(LEFT($B137,1),_312_Table2_ColumnLookup,0),FALSE),
  IF(AND(VALUE(LEFT($A137,3))=312,LEFT($G137,5)="Total",$B137="G "),VLOOKUP('312'!$F$80,_312_Table2,MATCH('312'!$N$16,_312_Table2_ColumnLookup,0),FALSE),
  IF(AND(VALUE(LEFT($A137,3))=312,LEFT($G137,5)="Total",$B137="O "),VLOOKUP('312'!$F$80,_312_Table2,MATCH('312'!$V$16,_312_Table2_ColumnLookup,0),FALSE),
  IF(AND(VALUE(LEFT($A137,3))=312,LEFT($G137,5)="Total",$B137="Q "),VLOOKUP('312'!$F$80,_312_Table2,MATCH('312'!$X$16,_312_Table2_ColumnLookup,0),FALSE),
  IF(AND(VALUE(LEFT($A137,3))=312,LEFT($G137,5)="Total"),VLOOKUP('312'!$F$80,_312_Table2,MATCH(LEFT($B137,1),_312_Table2_ColumnLookup,0),FALSE),
  IF(AND(VALUE(LEFT($A137,3))=312,LEN($I137)=4,$B137="G"),VLOOKUP($I137,_312_Table2,MATCH('312'!$N$16,_312_Table2_ColumnLookup,0),FALSE),
  IF(AND(VALUE(LEFT($A137,3))=312,LEN($I137)=4,$B137="O"),VLOOKUP($I137,_312_Table2,MATCH('312'!$V$16,_312_Table2_ColumnLookup,0),FALSE),
  IF(AND(VALUE(LEFT($A137,3))=312,LEN($I137)=4,$B137="Q"),VLOOKUP($I137,_312_Table2,MATCH('312'!$X$16,_312_Table2_ColumnLookup,0),FALSE),
  IF(AND(VALUE(LEFT($A137,3))=312,LEN($I137)=4),VLOOKUP($I137,_312_Table2,MATCH(LEFT($B137,1),_312_Table2_ColumnLookup,0),FALSE)
+N("312"),
  IF(VALUE(LEFT($A137,3))=313,VLOOKUP(VALUE(MID($B137,2,1)),_313_Table2,MATCH(MID($B137,1,1),_313_Table2_ColumnLookup,0),FALSE)
+N("313"),
  IF(AND(VALUE(LEFT($A137,3))=314,LEN($B137)=3),VLOOKUP(VALUE(MID($B137,2,2)),_314_Table2,MATCH(MID($B137,1,1),_314_Table2_ColumnLookup,0),FALSE),
  IF(VALUE(LEFT($A137,3))=314,VLOOKUP(VALUE(MID($B137,2,1)),_314_Table2,MATCH(MID($B137,1,1),_314_Table2_ColumnLookup,0),FALSE)
+N("314"),
""))))))))))))))))))))))))</f>
        <v>0</v>
      </c>
      <c r="F137" s="238" t="e">
        <f>IF(AND(VALUE(LEFT($A137,3))=309,LEN($B137)=3),VLOOKUP(VALUE(MID($B137,2,2)),_309_Table3,MATCH(MID($B137,1,1),_309_Table3_ColumnLookup,0),FALSE),
  IF($C137="309 LCR SummaryA",OneYearSCR,IF($C137="309 LCR SummaryB",UltimateSCR,IF(VALUE(LEFT($A137,3))=309,VLOOKUP(VALUE(MID($B137,2,1)),_309_Table3,MATCH(MID($B137,1,1),_309_Table3_ColumnLookup,0),FALSE)
+N("309"),
  IF(VALUE(LEFT($A137,3))=310,VLOOKUP(VALUE(MID($B137,2,1)),_310_Table3,MATCH(MID($B137,1,1),_310_Table3_ColumnLookup,0),FALSE)
+N("310"),
  IF(AND(VALUE(LEFT($A137,3))=311,LEN($I137)=4),VLOOKUP($I137,_311_Table3,MATCH($B137,_311_Table3_ColumnLookup,0),FALSE),
  IF(AND(VALUE(LEFT($A137,3))=311,OR($B137="I2",$B137="J2",$B137="K2",$B137="L2")),VLOOKUP('311'!$G$58,_311_Table3,MATCH(MID($B137,1,1),_311_Table3_ColumnLookup,0),FALSE),
  IF(AND(VALUE(LEFT($A137,3))=311,RIGHT($B137,5)="Total"),VLOOKUP('311'!$G$59,_311_Table3,MATCH(MID($B137,1,1),_311_Table3_ColumnLookup,0),FALSE),
  IF(VALUE(LEFT($A137,3))=311,VLOOKUP(VALUE(MID($B137,2,1)),_311_Table3,MATCH(MID($B137,1,1),_311_Table3_ColumnLookup,0),FALSE)
+N("311"),
  IF(AND(VALUE(LEFT($A137,3))=312,LEFT($G137,10)="Unincepted",$B137="G "),VLOOKUP(" ULO",_312_Table3,MATCH('312'!$N$16,_312_Table3_ColumnLookup,0),FALSE),
  IF(AND(VALUE(LEFT($A137,3))=312,LEFT($G137,10)="Unincepted",$B137="O "),VLOOKUP(" ULO",_312_Table3,MATCH('312'!$V$16,_312_Table3_ColumnLookup,0),FALSE),
  IF(AND(VALUE(LEFT($A137,3))=312,LEFT($G137,10)="Unincepted",$B137="Q "),VLOOKUP(" ULO",_312_Table3,MATCH('312'!$X$16,_312_Table3_ColumnLookup,0),FALSE),
  IF(AND(VALUE(LEFT($A137,3))=312,LEFT($G137,10)="Unincepted"),VLOOKUP(" ULO",_312_Table3,MATCH(LEFT($B137,1),_312_Table3_ColumnLookup,0),FALSE),
  IF(AND(VALUE(LEFT($A137,3))=312,LEFT($G137,5)="Total",$B137="G "),VLOOKUP('312'!$F$80,_312_Table3,MATCH('312'!$N$16,_312_Table3_ColumnLookup,0),FALSE),
  IF(AND(VALUE(LEFT($A137,3))=312,LEFT($G137,5)="Total",$B137="O "),VLOOKUP('312'!$F$80,_312_Table3,MATCH('312'!$V$16,_312_Table3_ColumnLookup,0),FALSE),
  IF(AND(VALUE(LEFT($A137,3))=312,LEFT($G137,5)="Total",$B137="Q "),VLOOKUP('312'!$F$80,_312_Table3,MATCH('312'!$X$16,_312_Table3_ColumnLookup,0),FALSE),
  IF(AND(VALUE(LEFT($A137,3))=312,LEFT($G137,5)="Total"),VLOOKUP('312'!$F$80,_312_Table3,MATCH(LEFT($B137,1),_312_Table3_ColumnLookup,0),FALSE),
  IF(AND(VALUE(LEFT($A137,3))=312,LEN($I137)=4,$B137="G"),VLOOKUP($I137,_312_Table3,MATCH('312'!$N$16,_312_Table3_ColumnLookup,0),FALSE),
  IF(AND(VALUE(LEFT($A137,3))=312,LEN($I137)=4,$B137="O"),VLOOKUP($I137,_312_Table3,MATCH('312'!$V$16,_312_Table3_ColumnLookup,0),FALSE),
  IF(AND(VALUE(LEFT($A137,3))=312,LEN($I137)=4,$B137="Q"),VLOOKUP($I137,_312_Table3,MATCH('312'!$X$16,_312_Table3_ColumnLookup,0),FALSE),
  IF(AND(VALUE(LEFT($A137,3))=312,LEN($I137)=4),VLOOKUP($I137,_312_Table3,MATCH(LEFT($B137,1),_312_Table3_ColumnLookup,0),FALSE)
+N("312"),
  IF(VALUE(LEFT($A137,3))=313,VLOOKUP(VALUE(MID($B137,2,1)),_313_Table3,MATCH(MID($B137,1,1),_313_Table3_ColumnLookup,0),FALSE)
+N("313"),
  IF(AND(VALUE(LEFT($A137,3))=314,LEN($B137)=3),VLOOKUP(VALUE(MID($B137,2,2)),_314_Table3,MATCH(MID($B137,1,1),_314_Table3_ColumnLookup,0),FALSE),
  IF(VALUE(LEFT($A137,3))=314,VLOOKUP(VALUE(MID($B137,2,1)),_314_Table3,MATCH(MID($B137,1,1),_314_Table3_ColumnLookup,0),FALSE)
+N("314"),
""))))))))))))))))))))))))</f>
        <v>#NAME?</v>
      </c>
      <c r="G137" t="s">
        <v>1117</v>
      </c>
      <c r="H137" s="321">
        <f ca="1">IFERROR(
IF(ISERROR($D137)=FALSE,$D137,IF(ISERROR($E137)=FALSE,$E137,IF(ISERROR($F137)=FALSE,$F137
+N("012 checkboxes"),
IF(
IF(OR(LEFT($A137,9)="Syndicate",LEFT($A137,12)="NewSyndicate"),VLOOKUP($A137,'012'!$J:$ZW,MATCH("Link to button",'012'!$J$1:$ZW$1,0),0)
+N("309 checkbox"),
IF($C137="309 LCR Summary0",VLOOKUP("Notes990",'309'!$P:$ZZ,MATCH("Link to button",'309'!$P$1:$ZZ$1,0),0)
+N("313 checkboxes"),
IF($C137="313 Financial Information0LcmVsScr",IF($C137="309 LCR Summary0",VLOOKUP("LcmVsScr",'309'!$N:$ZZ,MATCH("Link to button",'309'!$N$1:$ZZ$1,0),0),
IF($C137="313 Financial Information0LcrDocAttached",IF($C137="309 LCR Summary0",VLOOKUP("LcrDocAttached",'309'!$N:$ZZ,MATCH("Link to button",'309'!$N$1:$ZZ$1,0),
0)))))))=1,TRUE,FALSE)
))),"")</f>
        <v>0</v>
      </c>
      <c r="I137">
        <v>2003</v>
      </c>
    </row>
    <row r="138" spans="1:9" customFormat="1">
      <c r="A138" s="237" t="str">
        <f>VLOOKUP($G138,CSVLookups!$B:$R,MATCH(A$1,CSVLookups!$B$1:$R$1,0),FALSE)</f>
        <v>311 Claims Distributions</v>
      </c>
      <c r="B138" s="237" t="str">
        <f>VLOOKUP($G138,CSVLookups!$B:$R,MATCH(B$1,CSVLookups!$B$1:$R$1,0),FALSE)</f>
        <v>I</v>
      </c>
      <c r="C138" s="238" t="str">
        <f t="shared" si="2"/>
        <v>311 Claims DistributionsI2004Net Insurance Claims brought forward</v>
      </c>
      <c r="D138" s="238" t="e">
        <f>IF(AND(VALUE(LEFT($A138,3))=309,LEN($B138)=3),VLOOKUP(VALUE(MID($B138,2,2)),_309_Table1,MATCH(MID($B138,1,1),_309_Table1_ColumnLookup,0),FALSE),
  IF($C138="309 LCR SummaryA",OneYearSCR,IF($C138="309 LCR SummaryB",UltimateSCR,IF(VALUE(LEFT($A138,3))=309,VLOOKUP(VALUE(MID($B138,2,1)),_309_Table1,MATCH(MID($B138,1,1),_309_Table1_ColumnLookup,0),FALSE)
+N("309"),
  IF(VALUE(LEFT($A138,3))=310,VLOOKUP(VALUE(MID($B138,2,1)),_310_Table1,MATCH(MID($B138,1,1),_310_Table1_ColumnLookup,0),FALSE)
+N("310"),
  IF(AND(VALUE(LEFT($A138,3))=311,LEN($I138)=4),VLOOKUP($I138,_311_Table1,MATCH($B138,_311_Table1_ColumnLookup,0),FALSE),
  IF(AND(VALUE(LEFT($A138,3))=311,OR($B138="I2",$B138="J2",$B138="K2",$B138="L2")),VLOOKUP('311'!$G$58,_311_Table1,MATCH(MID($B138,1,1),_311_Table1_ColumnLookup,0),FALSE),
  IF(AND(VALUE(LEFT($A138,3))=311,RIGHT($B138,5)="Total"),VLOOKUP('311'!$G$59,_311_Table1,MATCH(MID($B138,1,1),_311_Table1_ColumnLookup,0),FALSE),
  IF(VALUE(LEFT($A138,3))=311,VLOOKUP(VALUE(MID($B138,2,1)),_311_Table1,MATCH(MID($B138,1,1),_311_Table1_ColumnLookup,0),FALSE)
+N("311"),
  IF(AND(VALUE(LEFT($A138,3))=312,LEFT($G138,10)="Unincepted",$B138="G "),VLOOKUP(" ULO",_312_Table1,MATCH('312'!$N$16,_312_Table1_ColumnLookup,0),FALSE),
  IF(AND(VALUE(LEFT($A138,3))=312,LEFT($G138,10)="Unincepted",$B138="O "),VLOOKUP(" ULO",_312_Table1,MATCH('312'!$V$16,_312_Table1_ColumnLookup,0),FALSE),
  IF(AND(VALUE(LEFT($A138,3))=312,LEFT($G138,10)="Unincepted",$B138="Q "),VLOOKUP(" ULO",_312_Table1,MATCH('312'!$X$16,_312_Table1_ColumnLookup,0),FALSE),
  IF(AND(VALUE(LEFT($A138,3))=312,LEFT($G138,10)="Unincepted"),VLOOKUP(" ULO",_312_Table1,MATCH(LEFT($B138,1),_312_Table1_ColumnLookup,0),FALSE),
  IF(AND(VALUE(LEFT($A138,3))=312,LEFT($G138,5)="Total",$B138="G "),VLOOKUP('312'!$F$80,_312_Table1,MATCH('312'!$N$16,_312_Table1_ColumnLookup,0),FALSE),
  IF(AND(VALUE(LEFT($A138,3))=312,LEFT($G138,5)="Total",$B138="O "),VLOOKUP('312'!$F$80,_312_Table1,MATCH('312'!$V$16,_312_Table1_ColumnLookup,0),FALSE),
  IF(AND(VALUE(LEFT($A138,3))=312,LEFT($G138,5)="Total",$B138="Q "),VLOOKUP('312'!$F$80,_312_Table1,MATCH('312'!$X$16,_312_Table1_ColumnLookup,0),FALSE),
  IF(AND(VALUE(LEFT($A138,3))=312,LEFT($G138,5)="Total"),VLOOKUP('312'!$F$80,_312_Table1,MATCH(LEFT($B138,1),_312_Table1_ColumnLookup,0),FALSE),
  IF(AND(VALUE(LEFT($A138,3))=312,LEN($I138)=4,$B138="G"),VLOOKUP($I138,_312_Table1,MATCH('312'!$N$16,_312_Table1_ColumnLookup,0),FALSE),
  IF(AND(VALUE(LEFT($A138,3))=312,LEN($I138)=4,$B138="O"),VLOOKUP($I138,_312_Table1,MATCH('312'!$V$16,_312_Table1_ColumnLookup,0),FALSE),
  IF(AND(VALUE(LEFT($A138,3))=312,LEN($I138)=4,$B138="Q"),VLOOKUP($I138,_312_Table1,MATCH('312'!$X$16,_312_Table1_ColumnLookup,0),FALSE),
  IF(AND(VALUE(LEFT($A138,3))=312,LEN($I138)=4),VLOOKUP($I138,_312_Table1,MATCH(LEFT($B138,1),_312_Table1_ColumnLookup,0),FALSE)
+N("312"),
  IF(VALUE(LEFT($A138,3))=313,VLOOKUP(VALUE(MID($B138,2,1)),_313_Table1,MATCH(MID($B138,1,1),_313_Table1_ColumnLookup,0),FALSE)
+N("313"),
  IF(AND(VALUE(LEFT($A138,3))=314,LEN($B138)=3),VLOOKUP(VALUE(MID($B138,2,2)),_314_Table1,MATCH(MID($B138,1,1),_314_Table1_ColumnLookup,0),FALSE),
  IF(VALUE(LEFT($A138,3))=314,VLOOKUP(VALUE(MID($B138,2,1)),_314_Table1,MATCH(MID($B138,1,1),_314_Table1_ColumnLookup,0),FALSE)
+N("314"),
""))))))))))))))))))))))))</f>
        <v>#N/A</v>
      </c>
      <c r="E138" s="238">
        <f ca="1">IF(AND(VALUE(LEFT($A138,3))=309,LEN($B138)=3),VLOOKUP(VALUE(MID($B138,2,2)),_309_Table2,MATCH(MID($B138,1,1),_309_Table2_ColumnLookup,0),FALSE),
  IF($C138="309 LCR SummaryA",OneYearSCR,IF($C138="309 LCR SummaryB",UltimateSCR,IF(VALUE(LEFT($A138,3))=309,VLOOKUP(VALUE(MID($B138,2,1)),_309_Table2,MATCH(MID($B138,1,1),_309_Table2_ColumnLookup,0),FALSE)
+N("309"),
  IF(VALUE(LEFT($A138,3))=310,VLOOKUP(VALUE(MID($B138,2,1)),_310_Table2,MATCH(MID($B138,1,1),_310_Table2_ColumnLookup,0),FALSE)
+N("310"),
  IF(AND(VALUE(LEFT($A138,3))=311,LEN($I138)=4),VLOOKUP($I138,_311_Table2,MATCH($B138,_311_Table2_ColumnLookup,0),FALSE),
  IF(AND(VALUE(LEFT($A138,3))=311,OR($B138="I2",$B138="J2",$B138="K2",$B138="L2")),VLOOKUP('311'!$G$58,_311_Table2,MATCH(MID($B138,1,1),_311_Table2_ColumnLookup,0),FALSE),
  IF(AND(VALUE(LEFT($A138,3))=311,RIGHT($B138,5)="Total"),VLOOKUP('311'!$G$59,_311_Table2,MATCH(MID($B138,1,1),_311_Table2_ColumnLookup,0),FALSE),
  IF(VALUE(LEFT($A138,3))=311,VLOOKUP(VALUE(MID($B138,2,1)),_311_Table2,MATCH(MID($B138,1,1),_311_Table2_ColumnLookup,0),FALSE)
+N("311"),
  IF(AND(VALUE(LEFT($A138,3))=312,LEFT($G138,10)="Unincepted",$B138="G "),VLOOKUP(" ULO",_312_Table2,MATCH('312'!$N$16,_312_Table2_ColumnLookup,0),FALSE),
  IF(AND(VALUE(LEFT($A138,3))=312,LEFT($G138,10)="Unincepted",$B138="O "),VLOOKUP(" ULO",_312_Table2,MATCH('312'!$V$16,_312_Table2_ColumnLookup,0),FALSE),
  IF(AND(VALUE(LEFT($A138,3))=312,LEFT($G138,10)="Unincepted",$B138="Q "),VLOOKUP(" ULO",_312_Table2,MATCH('312'!$X$16,_312_Table2_ColumnLookup,0),FALSE),
  IF(AND(VALUE(LEFT($A138,3))=312,LEFT($G138,10)="Unincepted"),VLOOKUP(" ULO",_312_Table2,MATCH(LEFT($B138,1),_312_Table2_ColumnLookup,0),FALSE),
  IF(AND(VALUE(LEFT($A138,3))=312,LEFT($G138,5)="Total",$B138="G "),VLOOKUP('312'!$F$80,_312_Table2,MATCH('312'!$N$16,_312_Table2_ColumnLookup,0),FALSE),
  IF(AND(VALUE(LEFT($A138,3))=312,LEFT($G138,5)="Total",$B138="O "),VLOOKUP('312'!$F$80,_312_Table2,MATCH('312'!$V$16,_312_Table2_ColumnLookup,0),FALSE),
  IF(AND(VALUE(LEFT($A138,3))=312,LEFT($G138,5)="Total",$B138="Q "),VLOOKUP('312'!$F$80,_312_Table2,MATCH('312'!$X$16,_312_Table2_ColumnLookup,0),FALSE),
  IF(AND(VALUE(LEFT($A138,3))=312,LEFT($G138,5)="Total"),VLOOKUP('312'!$F$80,_312_Table2,MATCH(LEFT($B138,1),_312_Table2_ColumnLookup,0),FALSE),
  IF(AND(VALUE(LEFT($A138,3))=312,LEN($I138)=4,$B138="G"),VLOOKUP($I138,_312_Table2,MATCH('312'!$N$16,_312_Table2_ColumnLookup,0),FALSE),
  IF(AND(VALUE(LEFT($A138,3))=312,LEN($I138)=4,$B138="O"),VLOOKUP($I138,_312_Table2,MATCH('312'!$V$16,_312_Table2_ColumnLookup,0),FALSE),
  IF(AND(VALUE(LEFT($A138,3))=312,LEN($I138)=4,$B138="Q"),VLOOKUP($I138,_312_Table2,MATCH('312'!$X$16,_312_Table2_ColumnLookup,0),FALSE),
  IF(AND(VALUE(LEFT($A138,3))=312,LEN($I138)=4),VLOOKUP($I138,_312_Table2,MATCH(LEFT($B138,1),_312_Table2_ColumnLookup,0),FALSE)
+N("312"),
  IF(VALUE(LEFT($A138,3))=313,VLOOKUP(VALUE(MID($B138,2,1)),_313_Table2,MATCH(MID($B138,1,1),_313_Table2_ColumnLookup,0),FALSE)
+N("313"),
  IF(AND(VALUE(LEFT($A138,3))=314,LEN($B138)=3),VLOOKUP(VALUE(MID($B138,2,2)),_314_Table2,MATCH(MID($B138,1,1),_314_Table2_ColumnLookup,0),FALSE),
  IF(VALUE(LEFT($A138,3))=314,VLOOKUP(VALUE(MID($B138,2,1)),_314_Table2,MATCH(MID($B138,1,1),_314_Table2_ColumnLookup,0),FALSE)
+N("314"),
""))))))))))))))))))))))))</f>
        <v>0</v>
      </c>
      <c r="F138" s="238" t="e">
        <f>IF(AND(VALUE(LEFT($A138,3))=309,LEN($B138)=3),VLOOKUP(VALUE(MID($B138,2,2)),_309_Table3,MATCH(MID($B138,1,1),_309_Table3_ColumnLookup,0),FALSE),
  IF($C138="309 LCR SummaryA",OneYearSCR,IF($C138="309 LCR SummaryB",UltimateSCR,IF(VALUE(LEFT($A138,3))=309,VLOOKUP(VALUE(MID($B138,2,1)),_309_Table3,MATCH(MID($B138,1,1),_309_Table3_ColumnLookup,0),FALSE)
+N("309"),
  IF(VALUE(LEFT($A138,3))=310,VLOOKUP(VALUE(MID($B138,2,1)),_310_Table3,MATCH(MID($B138,1,1),_310_Table3_ColumnLookup,0),FALSE)
+N("310"),
  IF(AND(VALUE(LEFT($A138,3))=311,LEN($I138)=4),VLOOKUP($I138,_311_Table3,MATCH($B138,_311_Table3_ColumnLookup,0),FALSE),
  IF(AND(VALUE(LEFT($A138,3))=311,OR($B138="I2",$B138="J2",$B138="K2",$B138="L2")),VLOOKUP('311'!$G$58,_311_Table3,MATCH(MID($B138,1,1),_311_Table3_ColumnLookup,0),FALSE),
  IF(AND(VALUE(LEFT($A138,3))=311,RIGHT($B138,5)="Total"),VLOOKUP('311'!$G$59,_311_Table3,MATCH(MID($B138,1,1),_311_Table3_ColumnLookup,0),FALSE),
  IF(VALUE(LEFT($A138,3))=311,VLOOKUP(VALUE(MID($B138,2,1)),_311_Table3,MATCH(MID($B138,1,1),_311_Table3_ColumnLookup,0),FALSE)
+N("311"),
  IF(AND(VALUE(LEFT($A138,3))=312,LEFT($G138,10)="Unincepted",$B138="G "),VLOOKUP(" ULO",_312_Table3,MATCH('312'!$N$16,_312_Table3_ColumnLookup,0),FALSE),
  IF(AND(VALUE(LEFT($A138,3))=312,LEFT($G138,10)="Unincepted",$B138="O "),VLOOKUP(" ULO",_312_Table3,MATCH('312'!$V$16,_312_Table3_ColumnLookup,0),FALSE),
  IF(AND(VALUE(LEFT($A138,3))=312,LEFT($G138,10)="Unincepted",$B138="Q "),VLOOKUP(" ULO",_312_Table3,MATCH('312'!$X$16,_312_Table3_ColumnLookup,0),FALSE),
  IF(AND(VALUE(LEFT($A138,3))=312,LEFT($G138,10)="Unincepted"),VLOOKUP(" ULO",_312_Table3,MATCH(LEFT($B138,1),_312_Table3_ColumnLookup,0),FALSE),
  IF(AND(VALUE(LEFT($A138,3))=312,LEFT($G138,5)="Total",$B138="G "),VLOOKUP('312'!$F$80,_312_Table3,MATCH('312'!$N$16,_312_Table3_ColumnLookup,0),FALSE),
  IF(AND(VALUE(LEFT($A138,3))=312,LEFT($G138,5)="Total",$B138="O "),VLOOKUP('312'!$F$80,_312_Table3,MATCH('312'!$V$16,_312_Table3_ColumnLookup,0),FALSE),
  IF(AND(VALUE(LEFT($A138,3))=312,LEFT($G138,5)="Total",$B138="Q "),VLOOKUP('312'!$F$80,_312_Table3,MATCH('312'!$X$16,_312_Table3_ColumnLookup,0),FALSE),
  IF(AND(VALUE(LEFT($A138,3))=312,LEFT($G138,5)="Total"),VLOOKUP('312'!$F$80,_312_Table3,MATCH(LEFT($B138,1),_312_Table3_ColumnLookup,0),FALSE),
  IF(AND(VALUE(LEFT($A138,3))=312,LEN($I138)=4,$B138="G"),VLOOKUP($I138,_312_Table3,MATCH('312'!$N$16,_312_Table3_ColumnLookup,0),FALSE),
  IF(AND(VALUE(LEFT($A138,3))=312,LEN($I138)=4,$B138="O"),VLOOKUP($I138,_312_Table3,MATCH('312'!$V$16,_312_Table3_ColumnLookup,0),FALSE),
  IF(AND(VALUE(LEFT($A138,3))=312,LEN($I138)=4,$B138="Q"),VLOOKUP($I138,_312_Table3,MATCH('312'!$X$16,_312_Table3_ColumnLookup,0),FALSE),
  IF(AND(VALUE(LEFT($A138,3))=312,LEN($I138)=4),VLOOKUP($I138,_312_Table3,MATCH(LEFT($B138,1),_312_Table3_ColumnLookup,0),FALSE)
+N("312"),
  IF(VALUE(LEFT($A138,3))=313,VLOOKUP(VALUE(MID($B138,2,1)),_313_Table3,MATCH(MID($B138,1,1),_313_Table3_ColumnLookup,0),FALSE)
+N("313"),
  IF(AND(VALUE(LEFT($A138,3))=314,LEN($B138)=3),VLOOKUP(VALUE(MID($B138,2,2)),_314_Table3,MATCH(MID($B138,1,1),_314_Table3_ColumnLookup,0),FALSE),
  IF(VALUE(LEFT($A138,3))=314,VLOOKUP(VALUE(MID($B138,2,1)),_314_Table3,MATCH(MID($B138,1,1),_314_Table3_ColumnLookup,0),FALSE)
+N("314"),
""))))))))))))))))))))))))</f>
        <v>#NAME?</v>
      </c>
      <c r="G138" t="s">
        <v>1110</v>
      </c>
      <c r="H138" s="321">
        <f ca="1">IFERROR(
IF(ISERROR($D138)=FALSE,$D138,IF(ISERROR($E138)=FALSE,$E138,IF(ISERROR($F138)=FALSE,$F138
+N("012 checkboxes"),
IF(
IF(OR(LEFT($A138,9)="Syndicate",LEFT($A138,12)="NewSyndicate"),VLOOKUP($A138,'012'!$J:$ZW,MATCH("Link to button",'012'!$J$1:$ZW$1,0),0)
+N("309 checkbox"),
IF($C138="309 LCR Summary0",VLOOKUP("Notes990",'309'!$P:$ZZ,MATCH("Link to button",'309'!$P$1:$ZZ$1,0),0)
+N("313 checkboxes"),
IF($C138="313 Financial Information0LcmVsScr",IF($C138="309 LCR Summary0",VLOOKUP("LcmVsScr",'309'!$N:$ZZ,MATCH("Link to button",'309'!$N$1:$ZZ$1,0),0),
IF($C138="313 Financial Information0LcrDocAttached",IF($C138="309 LCR Summary0",VLOOKUP("LcrDocAttached",'309'!$N:$ZZ,MATCH("Link to button",'309'!$N$1:$ZZ$1,0),
0)))))))=1,TRUE,FALSE)
))),"")</f>
        <v>0</v>
      </c>
      <c r="I138">
        <v>2004</v>
      </c>
    </row>
    <row r="139" spans="1:9" customFormat="1">
      <c r="A139" s="237" t="str">
        <f>VLOOKUP($G139,CSVLookups!$B:$R,MATCH(A$1,CSVLookups!$B$1:$R$1,0),FALSE)</f>
        <v>311 Claims Distributions</v>
      </c>
      <c r="B139" s="237" t="str">
        <f>VLOOKUP($G139,CSVLookups!$B:$R,MATCH(B$1,CSVLookups!$B$1:$R$1,0),FALSE)</f>
        <v>J</v>
      </c>
      <c r="C139" s="238" t="str">
        <f t="shared" ref="C139:C206" si="3">IF(OR(LEFT($A139,4)="Base",LEFT($A139,4)="Synd",LEFT($A139,7)="NewSynd"),"",
IF(OR(AND(LEN($I139=0),OR(LEFT($A139,3)*1=311,LEFT($A139,3)*1=312,LEFT($A139,3)*1=313)),LEN($I139)=4),
CONCATENATE($A139,$B139,$I139,
IF(LEFT($G139,LEN("NetOfRI"))="NetOfRI","Net Insurance Claims brought forward",
IF(LEFT($G139,LEN("Adjustments"))="Adjustments","Adjustments",
IF(LEFT($G139,LEN("NewBusiness"))="NewBusiness","New Business",
IF(LEFT($G139,LEN("TotalClaims"))="TotalClaims","Total Claims",
IF(LEFT($G139,LEN("TotalAdjustments"))="TotalAdjustments","Adjustments",
IF(LEFT($G139,LEN("TotalNewBusiness"))="TotalNewBusiness","New Business",
IF(LEFT($G139,LEN("Unincepted"))="Unincepted","Unincepted",
IF(LEFT($G139,LEN("Total"))="Total","Total",
IF($G139="LcmVsScr","LcmVsScr",
IF($G139="LcrDocAttached","LcrDocAttached",
""))))))))))),CONCATENATE($A139,$B139)))</f>
        <v>311 Claims DistributionsJ2004Adjustments</v>
      </c>
      <c r="D139" s="238" t="e">
        <f>IF(AND(VALUE(LEFT($A139,3))=309,LEN($B139)=3),VLOOKUP(VALUE(MID($B139,2,2)),_309_Table1,MATCH(MID($B139,1,1),_309_Table1_ColumnLookup,0),FALSE),
  IF($C139="309 LCR SummaryA",OneYearSCR,IF($C139="309 LCR SummaryB",UltimateSCR,IF(VALUE(LEFT($A139,3))=309,VLOOKUP(VALUE(MID($B139,2,1)),_309_Table1,MATCH(MID($B139,1,1),_309_Table1_ColumnLookup,0),FALSE)
+N("309"),
  IF(VALUE(LEFT($A139,3))=310,VLOOKUP(VALUE(MID($B139,2,1)),_310_Table1,MATCH(MID($B139,1,1),_310_Table1_ColumnLookup,0),FALSE)
+N("310"),
  IF(AND(VALUE(LEFT($A139,3))=311,LEN($I139)=4),VLOOKUP($I139,_311_Table1,MATCH($B139,_311_Table1_ColumnLookup,0),FALSE),
  IF(AND(VALUE(LEFT($A139,3))=311,OR($B139="I2",$B139="J2",$B139="K2",$B139="L2")),VLOOKUP('311'!$G$58,_311_Table1,MATCH(MID($B139,1,1),_311_Table1_ColumnLookup,0),FALSE),
  IF(AND(VALUE(LEFT($A139,3))=311,RIGHT($B139,5)="Total"),VLOOKUP('311'!$G$59,_311_Table1,MATCH(MID($B139,1,1),_311_Table1_ColumnLookup,0),FALSE),
  IF(VALUE(LEFT($A139,3))=311,VLOOKUP(VALUE(MID($B139,2,1)),_311_Table1,MATCH(MID($B139,1,1),_311_Table1_ColumnLookup,0),FALSE)
+N("311"),
  IF(AND(VALUE(LEFT($A139,3))=312,LEFT($G139,10)="Unincepted",$B139="G "),VLOOKUP(" ULO",_312_Table1,MATCH('312'!$N$16,_312_Table1_ColumnLookup,0),FALSE),
  IF(AND(VALUE(LEFT($A139,3))=312,LEFT($G139,10)="Unincepted",$B139="O "),VLOOKUP(" ULO",_312_Table1,MATCH('312'!$V$16,_312_Table1_ColumnLookup,0),FALSE),
  IF(AND(VALUE(LEFT($A139,3))=312,LEFT($G139,10)="Unincepted",$B139="Q "),VLOOKUP(" ULO",_312_Table1,MATCH('312'!$X$16,_312_Table1_ColumnLookup,0),FALSE),
  IF(AND(VALUE(LEFT($A139,3))=312,LEFT($G139,10)="Unincepted"),VLOOKUP(" ULO",_312_Table1,MATCH(LEFT($B139,1),_312_Table1_ColumnLookup,0),FALSE),
  IF(AND(VALUE(LEFT($A139,3))=312,LEFT($G139,5)="Total",$B139="G "),VLOOKUP('312'!$F$80,_312_Table1,MATCH('312'!$N$16,_312_Table1_ColumnLookup,0),FALSE),
  IF(AND(VALUE(LEFT($A139,3))=312,LEFT($G139,5)="Total",$B139="O "),VLOOKUP('312'!$F$80,_312_Table1,MATCH('312'!$V$16,_312_Table1_ColumnLookup,0),FALSE),
  IF(AND(VALUE(LEFT($A139,3))=312,LEFT($G139,5)="Total",$B139="Q "),VLOOKUP('312'!$F$80,_312_Table1,MATCH('312'!$X$16,_312_Table1_ColumnLookup,0),FALSE),
  IF(AND(VALUE(LEFT($A139,3))=312,LEFT($G139,5)="Total"),VLOOKUP('312'!$F$80,_312_Table1,MATCH(LEFT($B139,1),_312_Table1_ColumnLookup,0),FALSE),
  IF(AND(VALUE(LEFT($A139,3))=312,LEN($I139)=4,$B139="G"),VLOOKUP($I139,_312_Table1,MATCH('312'!$N$16,_312_Table1_ColumnLookup,0),FALSE),
  IF(AND(VALUE(LEFT($A139,3))=312,LEN($I139)=4,$B139="O"),VLOOKUP($I139,_312_Table1,MATCH('312'!$V$16,_312_Table1_ColumnLookup,0),FALSE),
  IF(AND(VALUE(LEFT($A139,3))=312,LEN($I139)=4,$B139="Q"),VLOOKUP($I139,_312_Table1,MATCH('312'!$X$16,_312_Table1_ColumnLookup,0),FALSE),
  IF(AND(VALUE(LEFT($A139,3))=312,LEN($I139)=4),VLOOKUP($I139,_312_Table1,MATCH(LEFT($B139,1),_312_Table1_ColumnLookup,0),FALSE)
+N("312"),
  IF(VALUE(LEFT($A139,3))=313,VLOOKUP(VALUE(MID($B139,2,1)),_313_Table1,MATCH(MID($B139,1,1),_313_Table1_ColumnLookup,0),FALSE)
+N("313"),
  IF(AND(VALUE(LEFT($A139,3))=314,LEN($B139)=3),VLOOKUP(VALUE(MID($B139,2,2)),_314_Table1,MATCH(MID($B139,1,1),_314_Table1_ColumnLookup,0),FALSE),
  IF(VALUE(LEFT($A139,3))=314,VLOOKUP(VALUE(MID($B139,2,1)),_314_Table1,MATCH(MID($B139,1,1),_314_Table1_ColumnLookup,0),FALSE)
+N("314"),
""))))))))))))))))))))))))</f>
        <v>#N/A</v>
      </c>
      <c r="E139" s="238">
        <f>IF(AND(VALUE(LEFT($A139,3))=309,LEN($B139)=3),VLOOKUP(VALUE(MID($B139,2,2)),_309_Table2,MATCH(MID($B139,1,1),_309_Table2_ColumnLookup,0),FALSE),
  IF($C139="309 LCR SummaryA",OneYearSCR,IF($C139="309 LCR SummaryB",UltimateSCR,IF(VALUE(LEFT($A139,3))=309,VLOOKUP(VALUE(MID($B139,2,1)),_309_Table2,MATCH(MID($B139,1,1),_309_Table2_ColumnLookup,0),FALSE)
+N("309"),
  IF(VALUE(LEFT($A139,3))=310,VLOOKUP(VALUE(MID($B139,2,1)),_310_Table2,MATCH(MID($B139,1,1),_310_Table2_ColumnLookup,0),FALSE)
+N("310"),
  IF(AND(VALUE(LEFT($A139,3))=311,LEN($I139)=4),VLOOKUP($I139,_311_Table2,MATCH($B139,_311_Table2_ColumnLookup,0),FALSE),
  IF(AND(VALUE(LEFT($A139,3))=311,OR($B139="I2",$B139="J2",$B139="K2",$B139="L2")),VLOOKUP('311'!$G$58,_311_Table2,MATCH(MID($B139,1,1),_311_Table2_ColumnLookup,0),FALSE),
  IF(AND(VALUE(LEFT($A139,3))=311,RIGHT($B139,5)="Total"),VLOOKUP('311'!$G$59,_311_Table2,MATCH(MID($B139,1,1),_311_Table2_ColumnLookup,0),FALSE),
  IF(VALUE(LEFT($A139,3))=311,VLOOKUP(VALUE(MID($B139,2,1)),_311_Table2,MATCH(MID($B139,1,1),_311_Table2_ColumnLookup,0),FALSE)
+N("311"),
  IF(AND(VALUE(LEFT($A139,3))=312,LEFT($G139,10)="Unincepted",$B139="G "),VLOOKUP(" ULO",_312_Table2,MATCH('312'!$N$16,_312_Table2_ColumnLookup,0),FALSE),
  IF(AND(VALUE(LEFT($A139,3))=312,LEFT($G139,10)="Unincepted",$B139="O "),VLOOKUP(" ULO",_312_Table2,MATCH('312'!$V$16,_312_Table2_ColumnLookup,0),FALSE),
  IF(AND(VALUE(LEFT($A139,3))=312,LEFT($G139,10)="Unincepted",$B139="Q "),VLOOKUP(" ULO",_312_Table2,MATCH('312'!$X$16,_312_Table2_ColumnLookup,0),FALSE),
  IF(AND(VALUE(LEFT($A139,3))=312,LEFT($G139,10)="Unincepted"),VLOOKUP(" ULO",_312_Table2,MATCH(LEFT($B139,1),_312_Table2_ColumnLookup,0),FALSE),
  IF(AND(VALUE(LEFT($A139,3))=312,LEFT($G139,5)="Total",$B139="G "),VLOOKUP('312'!$F$80,_312_Table2,MATCH('312'!$N$16,_312_Table2_ColumnLookup,0),FALSE),
  IF(AND(VALUE(LEFT($A139,3))=312,LEFT($G139,5)="Total",$B139="O "),VLOOKUP('312'!$F$80,_312_Table2,MATCH('312'!$V$16,_312_Table2_ColumnLookup,0),FALSE),
  IF(AND(VALUE(LEFT($A139,3))=312,LEFT($G139,5)="Total",$B139="Q "),VLOOKUP('312'!$F$80,_312_Table2,MATCH('312'!$X$16,_312_Table2_ColumnLookup,0),FALSE),
  IF(AND(VALUE(LEFT($A139,3))=312,LEFT($G139,5)="Total"),VLOOKUP('312'!$F$80,_312_Table2,MATCH(LEFT($B139,1),_312_Table2_ColumnLookup,0),FALSE),
  IF(AND(VALUE(LEFT($A139,3))=312,LEN($I139)=4,$B139="G"),VLOOKUP($I139,_312_Table2,MATCH('312'!$N$16,_312_Table2_ColumnLookup,0),FALSE),
  IF(AND(VALUE(LEFT($A139,3))=312,LEN($I139)=4,$B139="O"),VLOOKUP($I139,_312_Table2,MATCH('312'!$V$16,_312_Table2_ColumnLookup,0),FALSE),
  IF(AND(VALUE(LEFT($A139,3))=312,LEN($I139)=4,$B139="Q"),VLOOKUP($I139,_312_Table2,MATCH('312'!$X$16,_312_Table2_ColumnLookup,0),FALSE),
  IF(AND(VALUE(LEFT($A139,3))=312,LEN($I139)=4),VLOOKUP($I139,_312_Table2,MATCH(LEFT($B139,1),_312_Table2_ColumnLookup,0),FALSE)
+N("312"),
  IF(VALUE(LEFT($A139,3))=313,VLOOKUP(VALUE(MID($B139,2,1)),_313_Table2,MATCH(MID($B139,1,1),_313_Table2_ColumnLookup,0),FALSE)
+N("313"),
  IF(AND(VALUE(LEFT($A139,3))=314,LEN($B139)=3),VLOOKUP(VALUE(MID($B139,2,2)),_314_Table2,MATCH(MID($B139,1,1),_314_Table2_ColumnLookup,0),FALSE),
  IF(VALUE(LEFT($A139,3))=314,VLOOKUP(VALUE(MID($B139,2,1)),_314_Table2,MATCH(MID($B139,1,1),_314_Table2_ColumnLookup,0),FALSE)
+N("314"),
""))))))))))))))))))))))))</f>
        <v>0</v>
      </c>
      <c r="F139" s="238" t="e">
        <f>IF(AND(VALUE(LEFT($A139,3))=309,LEN($B139)=3),VLOOKUP(VALUE(MID($B139,2,2)),_309_Table3,MATCH(MID($B139,1,1),_309_Table3_ColumnLookup,0),FALSE),
  IF($C139="309 LCR SummaryA",OneYearSCR,IF($C139="309 LCR SummaryB",UltimateSCR,IF(VALUE(LEFT($A139,3))=309,VLOOKUP(VALUE(MID($B139,2,1)),_309_Table3,MATCH(MID($B139,1,1),_309_Table3_ColumnLookup,0),FALSE)
+N("309"),
  IF(VALUE(LEFT($A139,3))=310,VLOOKUP(VALUE(MID($B139,2,1)),_310_Table3,MATCH(MID($B139,1,1),_310_Table3_ColumnLookup,0),FALSE)
+N("310"),
  IF(AND(VALUE(LEFT($A139,3))=311,LEN($I139)=4),VLOOKUP($I139,_311_Table3,MATCH($B139,_311_Table3_ColumnLookup,0),FALSE),
  IF(AND(VALUE(LEFT($A139,3))=311,OR($B139="I2",$B139="J2",$B139="K2",$B139="L2")),VLOOKUP('311'!$G$58,_311_Table3,MATCH(MID($B139,1,1),_311_Table3_ColumnLookup,0),FALSE),
  IF(AND(VALUE(LEFT($A139,3))=311,RIGHT($B139,5)="Total"),VLOOKUP('311'!$G$59,_311_Table3,MATCH(MID($B139,1,1),_311_Table3_ColumnLookup,0),FALSE),
  IF(VALUE(LEFT($A139,3))=311,VLOOKUP(VALUE(MID($B139,2,1)),_311_Table3,MATCH(MID($B139,1,1),_311_Table3_ColumnLookup,0),FALSE)
+N("311"),
  IF(AND(VALUE(LEFT($A139,3))=312,LEFT($G139,10)="Unincepted",$B139="G "),VLOOKUP(" ULO",_312_Table3,MATCH('312'!$N$16,_312_Table3_ColumnLookup,0),FALSE),
  IF(AND(VALUE(LEFT($A139,3))=312,LEFT($G139,10)="Unincepted",$B139="O "),VLOOKUP(" ULO",_312_Table3,MATCH('312'!$V$16,_312_Table3_ColumnLookup,0),FALSE),
  IF(AND(VALUE(LEFT($A139,3))=312,LEFT($G139,10)="Unincepted",$B139="Q "),VLOOKUP(" ULO",_312_Table3,MATCH('312'!$X$16,_312_Table3_ColumnLookup,0),FALSE),
  IF(AND(VALUE(LEFT($A139,3))=312,LEFT($G139,10)="Unincepted"),VLOOKUP(" ULO",_312_Table3,MATCH(LEFT($B139,1),_312_Table3_ColumnLookup,0),FALSE),
  IF(AND(VALUE(LEFT($A139,3))=312,LEFT($G139,5)="Total",$B139="G "),VLOOKUP('312'!$F$80,_312_Table3,MATCH('312'!$N$16,_312_Table3_ColumnLookup,0),FALSE),
  IF(AND(VALUE(LEFT($A139,3))=312,LEFT($G139,5)="Total",$B139="O "),VLOOKUP('312'!$F$80,_312_Table3,MATCH('312'!$V$16,_312_Table3_ColumnLookup,0),FALSE),
  IF(AND(VALUE(LEFT($A139,3))=312,LEFT($G139,5)="Total",$B139="Q "),VLOOKUP('312'!$F$80,_312_Table3,MATCH('312'!$X$16,_312_Table3_ColumnLookup,0),FALSE),
  IF(AND(VALUE(LEFT($A139,3))=312,LEFT($G139,5)="Total"),VLOOKUP('312'!$F$80,_312_Table3,MATCH(LEFT($B139,1),_312_Table3_ColumnLookup,0),FALSE),
  IF(AND(VALUE(LEFT($A139,3))=312,LEN($I139)=4,$B139="G"),VLOOKUP($I139,_312_Table3,MATCH('312'!$N$16,_312_Table3_ColumnLookup,0),FALSE),
  IF(AND(VALUE(LEFT($A139,3))=312,LEN($I139)=4,$B139="O"),VLOOKUP($I139,_312_Table3,MATCH('312'!$V$16,_312_Table3_ColumnLookup,0),FALSE),
  IF(AND(VALUE(LEFT($A139,3))=312,LEN($I139)=4,$B139="Q"),VLOOKUP($I139,_312_Table3,MATCH('312'!$X$16,_312_Table3_ColumnLookup,0),FALSE),
  IF(AND(VALUE(LEFT($A139,3))=312,LEN($I139)=4),VLOOKUP($I139,_312_Table3,MATCH(LEFT($B139,1),_312_Table3_ColumnLookup,0),FALSE)
+N("312"),
  IF(VALUE(LEFT($A139,3))=313,VLOOKUP(VALUE(MID($B139,2,1)),_313_Table3,MATCH(MID($B139,1,1),_313_Table3_ColumnLookup,0),FALSE)
+N("313"),
  IF(AND(VALUE(LEFT($A139,3))=314,LEN($B139)=3),VLOOKUP(VALUE(MID($B139,2,2)),_314_Table3,MATCH(MID($B139,1,1),_314_Table3_ColumnLookup,0),FALSE),
  IF(VALUE(LEFT($A139,3))=314,VLOOKUP(VALUE(MID($B139,2,1)),_314_Table3,MATCH(MID($B139,1,1),_314_Table3_ColumnLookup,0),FALSE)
+N("314"),
""))))))))))))))))))))))))</f>
        <v>#NAME?</v>
      </c>
      <c r="G139" t="s">
        <v>1111</v>
      </c>
      <c r="H139" s="321">
        <f>IFERROR(
IF(ISERROR($D139)=FALSE,$D139,IF(ISERROR($E139)=FALSE,$E139,IF(ISERROR($F139)=FALSE,$F139
+N("012 checkboxes"),
IF(
IF(OR(LEFT($A139,9)="Syndicate",LEFT($A139,12)="NewSyndicate"),VLOOKUP($A139,'012'!$J:$ZW,MATCH("Link to button",'012'!$J$1:$ZW$1,0),0)
+N("309 checkbox"),
IF($C139="309 LCR Summary0",VLOOKUP("Notes990",'309'!$P:$ZZ,MATCH("Link to button",'309'!$P$1:$ZZ$1,0),0)
+N("313 checkboxes"),
IF($C139="313 Financial Information0LcmVsScr",IF($C139="309 LCR Summary0",VLOOKUP("LcmVsScr",'309'!$N:$ZZ,MATCH("Link to button",'309'!$N$1:$ZZ$1,0),0),
IF($C139="313 Financial Information0LcrDocAttached",IF($C139="309 LCR Summary0",VLOOKUP("LcrDocAttached",'309'!$N:$ZZ,MATCH("Link to button",'309'!$N$1:$ZZ$1,0),
0)))))))=1,TRUE,FALSE)
))),"")</f>
        <v>0</v>
      </c>
      <c r="I139">
        <v>2004</v>
      </c>
    </row>
    <row r="140" spans="1:9" customFormat="1">
      <c r="A140" s="237" t="str">
        <f>VLOOKUP($G140,CSVLookups!$B:$R,MATCH(A$1,CSVLookups!$B$1:$R$1,0),FALSE)</f>
        <v>311 Claims Distributions</v>
      </c>
      <c r="B140" s="237" t="str">
        <f>VLOOKUP($G140,CSVLookups!$B:$R,MATCH(B$1,CSVLookups!$B$1:$R$1,0),FALSE)</f>
        <v>K</v>
      </c>
      <c r="C140" s="238" t="str">
        <f t="shared" si="3"/>
        <v>311 Claims DistributionsK2004New Business</v>
      </c>
      <c r="D140" s="238" t="e">
        <f>IF(AND(VALUE(LEFT($A140,3))=309,LEN($B140)=3),VLOOKUP(VALUE(MID($B140,2,2)),_309_Table1,MATCH(MID($B140,1,1),_309_Table1_ColumnLookup,0),FALSE),
  IF($C140="309 LCR SummaryA",OneYearSCR,IF($C140="309 LCR SummaryB",UltimateSCR,IF(VALUE(LEFT($A140,3))=309,VLOOKUP(VALUE(MID($B140,2,1)),_309_Table1,MATCH(MID($B140,1,1),_309_Table1_ColumnLookup,0),FALSE)
+N("309"),
  IF(VALUE(LEFT($A140,3))=310,VLOOKUP(VALUE(MID($B140,2,1)),_310_Table1,MATCH(MID($B140,1,1),_310_Table1_ColumnLookup,0),FALSE)
+N("310"),
  IF(AND(VALUE(LEFT($A140,3))=311,LEN($I140)=4),VLOOKUP($I140,_311_Table1,MATCH($B140,_311_Table1_ColumnLookup,0),FALSE),
  IF(AND(VALUE(LEFT($A140,3))=311,OR($B140="I2",$B140="J2",$B140="K2",$B140="L2")),VLOOKUP('311'!$G$58,_311_Table1,MATCH(MID($B140,1,1),_311_Table1_ColumnLookup,0),FALSE),
  IF(AND(VALUE(LEFT($A140,3))=311,RIGHT($B140,5)="Total"),VLOOKUP('311'!$G$59,_311_Table1,MATCH(MID($B140,1,1),_311_Table1_ColumnLookup,0),FALSE),
  IF(VALUE(LEFT($A140,3))=311,VLOOKUP(VALUE(MID($B140,2,1)),_311_Table1,MATCH(MID($B140,1,1),_311_Table1_ColumnLookup,0),FALSE)
+N("311"),
  IF(AND(VALUE(LEFT($A140,3))=312,LEFT($G140,10)="Unincepted",$B140="G "),VLOOKUP(" ULO",_312_Table1,MATCH('312'!$N$16,_312_Table1_ColumnLookup,0),FALSE),
  IF(AND(VALUE(LEFT($A140,3))=312,LEFT($G140,10)="Unincepted",$B140="O "),VLOOKUP(" ULO",_312_Table1,MATCH('312'!$V$16,_312_Table1_ColumnLookup,0),FALSE),
  IF(AND(VALUE(LEFT($A140,3))=312,LEFT($G140,10)="Unincepted",$B140="Q "),VLOOKUP(" ULO",_312_Table1,MATCH('312'!$X$16,_312_Table1_ColumnLookup,0),FALSE),
  IF(AND(VALUE(LEFT($A140,3))=312,LEFT($G140,10)="Unincepted"),VLOOKUP(" ULO",_312_Table1,MATCH(LEFT($B140,1),_312_Table1_ColumnLookup,0),FALSE),
  IF(AND(VALUE(LEFT($A140,3))=312,LEFT($G140,5)="Total",$B140="G "),VLOOKUP('312'!$F$80,_312_Table1,MATCH('312'!$N$16,_312_Table1_ColumnLookup,0),FALSE),
  IF(AND(VALUE(LEFT($A140,3))=312,LEFT($G140,5)="Total",$B140="O "),VLOOKUP('312'!$F$80,_312_Table1,MATCH('312'!$V$16,_312_Table1_ColumnLookup,0),FALSE),
  IF(AND(VALUE(LEFT($A140,3))=312,LEFT($G140,5)="Total",$B140="Q "),VLOOKUP('312'!$F$80,_312_Table1,MATCH('312'!$X$16,_312_Table1_ColumnLookup,0),FALSE),
  IF(AND(VALUE(LEFT($A140,3))=312,LEFT($G140,5)="Total"),VLOOKUP('312'!$F$80,_312_Table1,MATCH(LEFT($B140,1),_312_Table1_ColumnLookup,0),FALSE),
  IF(AND(VALUE(LEFT($A140,3))=312,LEN($I140)=4,$B140="G"),VLOOKUP($I140,_312_Table1,MATCH('312'!$N$16,_312_Table1_ColumnLookup,0),FALSE),
  IF(AND(VALUE(LEFT($A140,3))=312,LEN($I140)=4,$B140="O"),VLOOKUP($I140,_312_Table1,MATCH('312'!$V$16,_312_Table1_ColumnLookup,0),FALSE),
  IF(AND(VALUE(LEFT($A140,3))=312,LEN($I140)=4,$B140="Q"),VLOOKUP($I140,_312_Table1,MATCH('312'!$X$16,_312_Table1_ColumnLookup,0),FALSE),
  IF(AND(VALUE(LEFT($A140,3))=312,LEN($I140)=4),VLOOKUP($I140,_312_Table1,MATCH(LEFT($B140,1),_312_Table1_ColumnLookup,0),FALSE)
+N("312"),
  IF(VALUE(LEFT($A140,3))=313,VLOOKUP(VALUE(MID($B140,2,1)),_313_Table1,MATCH(MID($B140,1,1),_313_Table1_ColumnLookup,0),FALSE)
+N("313"),
  IF(AND(VALUE(LEFT($A140,3))=314,LEN($B140)=3),VLOOKUP(VALUE(MID($B140,2,2)),_314_Table1,MATCH(MID($B140,1,1),_314_Table1_ColumnLookup,0),FALSE),
  IF(VALUE(LEFT($A140,3))=314,VLOOKUP(VALUE(MID($B140,2,1)),_314_Table1,MATCH(MID($B140,1,1),_314_Table1_ColumnLookup,0),FALSE)
+N("314"),
""))))))))))))))))))))))))</f>
        <v>#N/A</v>
      </c>
      <c r="E140" s="238">
        <f>IF(AND(VALUE(LEFT($A140,3))=309,LEN($B140)=3),VLOOKUP(VALUE(MID($B140,2,2)),_309_Table2,MATCH(MID($B140,1,1),_309_Table2_ColumnLookup,0),FALSE),
  IF($C140="309 LCR SummaryA",OneYearSCR,IF($C140="309 LCR SummaryB",UltimateSCR,IF(VALUE(LEFT($A140,3))=309,VLOOKUP(VALUE(MID($B140,2,1)),_309_Table2,MATCH(MID($B140,1,1),_309_Table2_ColumnLookup,0),FALSE)
+N("309"),
  IF(VALUE(LEFT($A140,3))=310,VLOOKUP(VALUE(MID($B140,2,1)),_310_Table2,MATCH(MID($B140,1,1),_310_Table2_ColumnLookup,0),FALSE)
+N("310"),
  IF(AND(VALUE(LEFT($A140,3))=311,LEN($I140)=4),VLOOKUP($I140,_311_Table2,MATCH($B140,_311_Table2_ColumnLookup,0),FALSE),
  IF(AND(VALUE(LEFT($A140,3))=311,OR($B140="I2",$B140="J2",$B140="K2",$B140="L2")),VLOOKUP('311'!$G$58,_311_Table2,MATCH(MID($B140,1,1),_311_Table2_ColumnLookup,0),FALSE),
  IF(AND(VALUE(LEFT($A140,3))=311,RIGHT($B140,5)="Total"),VLOOKUP('311'!$G$59,_311_Table2,MATCH(MID($B140,1,1),_311_Table2_ColumnLookup,0),FALSE),
  IF(VALUE(LEFT($A140,3))=311,VLOOKUP(VALUE(MID($B140,2,1)),_311_Table2,MATCH(MID($B140,1,1),_311_Table2_ColumnLookup,0),FALSE)
+N("311"),
  IF(AND(VALUE(LEFT($A140,3))=312,LEFT($G140,10)="Unincepted",$B140="G "),VLOOKUP(" ULO",_312_Table2,MATCH('312'!$N$16,_312_Table2_ColumnLookup,0),FALSE),
  IF(AND(VALUE(LEFT($A140,3))=312,LEFT($G140,10)="Unincepted",$B140="O "),VLOOKUP(" ULO",_312_Table2,MATCH('312'!$V$16,_312_Table2_ColumnLookup,0),FALSE),
  IF(AND(VALUE(LEFT($A140,3))=312,LEFT($G140,10)="Unincepted",$B140="Q "),VLOOKUP(" ULO",_312_Table2,MATCH('312'!$X$16,_312_Table2_ColumnLookup,0),FALSE),
  IF(AND(VALUE(LEFT($A140,3))=312,LEFT($G140,10)="Unincepted"),VLOOKUP(" ULO",_312_Table2,MATCH(LEFT($B140,1),_312_Table2_ColumnLookup,0),FALSE),
  IF(AND(VALUE(LEFT($A140,3))=312,LEFT($G140,5)="Total",$B140="G "),VLOOKUP('312'!$F$80,_312_Table2,MATCH('312'!$N$16,_312_Table2_ColumnLookup,0),FALSE),
  IF(AND(VALUE(LEFT($A140,3))=312,LEFT($G140,5)="Total",$B140="O "),VLOOKUP('312'!$F$80,_312_Table2,MATCH('312'!$V$16,_312_Table2_ColumnLookup,0),FALSE),
  IF(AND(VALUE(LEFT($A140,3))=312,LEFT($G140,5)="Total",$B140="Q "),VLOOKUP('312'!$F$80,_312_Table2,MATCH('312'!$X$16,_312_Table2_ColumnLookup,0),FALSE),
  IF(AND(VALUE(LEFT($A140,3))=312,LEFT($G140,5)="Total"),VLOOKUP('312'!$F$80,_312_Table2,MATCH(LEFT($B140,1),_312_Table2_ColumnLookup,0),FALSE),
  IF(AND(VALUE(LEFT($A140,3))=312,LEN($I140)=4,$B140="G"),VLOOKUP($I140,_312_Table2,MATCH('312'!$N$16,_312_Table2_ColumnLookup,0),FALSE),
  IF(AND(VALUE(LEFT($A140,3))=312,LEN($I140)=4,$B140="O"),VLOOKUP($I140,_312_Table2,MATCH('312'!$V$16,_312_Table2_ColumnLookup,0),FALSE),
  IF(AND(VALUE(LEFT($A140,3))=312,LEN($I140)=4,$B140="Q"),VLOOKUP($I140,_312_Table2,MATCH('312'!$X$16,_312_Table2_ColumnLookup,0),FALSE),
  IF(AND(VALUE(LEFT($A140,3))=312,LEN($I140)=4),VLOOKUP($I140,_312_Table2,MATCH(LEFT($B140,1),_312_Table2_ColumnLookup,0),FALSE)
+N("312"),
  IF(VALUE(LEFT($A140,3))=313,VLOOKUP(VALUE(MID($B140,2,1)),_313_Table2,MATCH(MID($B140,1,1),_313_Table2_ColumnLookup,0),FALSE)
+N("313"),
  IF(AND(VALUE(LEFT($A140,3))=314,LEN($B140)=3),VLOOKUP(VALUE(MID($B140,2,2)),_314_Table2,MATCH(MID($B140,1,1),_314_Table2_ColumnLookup,0),FALSE),
  IF(VALUE(LEFT($A140,3))=314,VLOOKUP(VALUE(MID($B140,2,1)),_314_Table2,MATCH(MID($B140,1,1),_314_Table2_ColumnLookup,0),FALSE)
+N("314"),
""))))))))))))))))))))))))</f>
        <v>0</v>
      </c>
      <c r="F140" s="238" t="e">
        <f>IF(AND(VALUE(LEFT($A140,3))=309,LEN($B140)=3),VLOOKUP(VALUE(MID($B140,2,2)),_309_Table3,MATCH(MID($B140,1,1),_309_Table3_ColumnLookup,0),FALSE),
  IF($C140="309 LCR SummaryA",OneYearSCR,IF($C140="309 LCR SummaryB",UltimateSCR,IF(VALUE(LEFT($A140,3))=309,VLOOKUP(VALUE(MID($B140,2,1)),_309_Table3,MATCH(MID($B140,1,1),_309_Table3_ColumnLookup,0),FALSE)
+N("309"),
  IF(VALUE(LEFT($A140,3))=310,VLOOKUP(VALUE(MID($B140,2,1)),_310_Table3,MATCH(MID($B140,1,1),_310_Table3_ColumnLookup,0),FALSE)
+N("310"),
  IF(AND(VALUE(LEFT($A140,3))=311,LEN($I140)=4),VLOOKUP($I140,_311_Table3,MATCH($B140,_311_Table3_ColumnLookup,0),FALSE),
  IF(AND(VALUE(LEFT($A140,3))=311,OR($B140="I2",$B140="J2",$B140="K2",$B140="L2")),VLOOKUP('311'!$G$58,_311_Table3,MATCH(MID($B140,1,1),_311_Table3_ColumnLookup,0),FALSE),
  IF(AND(VALUE(LEFT($A140,3))=311,RIGHT($B140,5)="Total"),VLOOKUP('311'!$G$59,_311_Table3,MATCH(MID($B140,1,1),_311_Table3_ColumnLookup,0),FALSE),
  IF(VALUE(LEFT($A140,3))=311,VLOOKUP(VALUE(MID($B140,2,1)),_311_Table3,MATCH(MID($B140,1,1),_311_Table3_ColumnLookup,0),FALSE)
+N("311"),
  IF(AND(VALUE(LEFT($A140,3))=312,LEFT($G140,10)="Unincepted",$B140="G "),VLOOKUP(" ULO",_312_Table3,MATCH('312'!$N$16,_312_Table3_ColumnLookup,0),FALSE),
  IF(AND(VALUE(LEFT($A140,3))=312,LEFT($G140,10)="Unincepted",$B140="O "),VLOOKUP(" ULO",_312_Table3,MATCH('312'!$V$16,_312_Table3_ColumnLookup,0),FALSE),
  IF(AND(VALUE(LEFT($A140,3))=312,LEFT($G140,10)="Unincepted",$B140="Q "),VLOOKUP(" ULO",_312_Table3,MATCH('312'!$X$16,_312_Table3_ColumnLookup,0),FALSE),
  IF(AND(VALUE(LEFT($A140,3))=312,LEFT($G140,10)="Unincepted"),VLOOKUP(" ULO",_312_Table3,MATCH(LEFT($B140,1),_312_Table3_ColumnLookup,0),FALSE),
  IF(AND(VALUE(LEFT($A140,3))=312,LEFT($G140,5)="Total",$B140="G "),VLOOKUP('312'!$F$80,_312_Table3,MATCH('312'!$N$16,_312_Table3_ColumnLookup,0),FALSE),
  IF(AND(VALUE(LEFT($A140,3))=312,LEFT($G140,5)="Total",$B140="O "),VLOOKUP('312'!$F$80,_312_Table3,MATCH('312'!$V$16,_312_Table3_ColumnLookup,0),FALSE),
  IF(AND(VALUE(LEFT($A140,3))=312,LEFT($G140,5)="Total",$B140="Q "),VLOOKUP('312'!$F$80,_312_Table3,MATCH('312'!$X$16,_312_Table3_ColumnLookup,0),FALSE),
  IF(AND(VALUE(LEFT($A140,3))=312,LEFT($G140,5)="Total"),VLOOKUP('312'!$F$80,_312_Table3,MATCH(LEFT($B140,1),_312_Table3_ColumnLookup,0),FALSE),
  IF(AND(VALUE(LEFT($A140,3))=312,LEN($I140)=4,$B140="G"),VLOOKUP($I140,_312_Table3,MATCH('312'!$N$16,_312_Table3_ColumnLookup,0),FALSE),
  IF(AND(VALUE(LEFT($A140,3))=312,LEN($I140)=4,$B140="O"),VLOOKUP($I140,_312_Table3,MATCH('312'!$V$16,_312_Table3_ColumnLookup,0),FALSE),
  IF(AND(VALUE(LEFT($A140,3))=312,LEN($I140)=4,$B140="Q"),VLOOKUP($I140,_312_Table3,MATCH('312'!$X$16,_312_Table3_ColumnLookup,0),FALSE),
  IF(AND(VALUE(LEFT($A140,3))=312,LEN($I140)=4),VLOOKUP($I140,_312_Table3,MATCH(LEFT($B140,1),_312_Table3_ColumnLookup,0),FALSE)
+N("312"),
  IF(VALUE(LEFT($A140,3))=313,VLOOKUP(VALUE(MID($B140,2,1)),_313_Table3,MATCH(MID($B140,1,1),_313_Table3_ColumnLookup,0),FALSE)
+N("313"),
  IF(AND(VALUE(LEFT($A140,3))=314,LEN($B140)=3),VLOOKUP(VALUE(MID($B140,2,2)),_314_Table3,MATCH(MID($B140,1,1),_314_Table3_ColumnLookup,0),FALSE),
  IF(VALUE(LEFT($A140,3))=314,VLOOKUP(VALUE(MID($B140,2,1)),_314_Table3,MATCH(MID($B140,1,1),_314_Table3_ColumnLookup,0),FALSE)
+N("314"),
""))))))))))))))))))))))))</f>
        <v>#NAME?</v>
      </c>
      <c r="G140" t="s">
        <v>1114</v>
      </c>
      <c r="H140" s="321">
        <f>IFERROR(
IF(ISERROR($D140)=FALSE,$D140,IF(ISERROR($E140)=FALSE,$E140,IF(ISERROR($F140)=FALSE,$F140
+N("012 checkboxes"),
IF(
IF(OR(LEFT($A140,9)="Syndicate",LEFT($A140,12)="NewSyndicate"),VLOOKUP($A140,'012'!$J:$ZW,MATCH("Link to button",'012'!$J$1:$ZW$1,0),0)
+N("309 checkbox"),
IF($C140="309 LCR Summary0",VLOOKUP("Notes990",'309'!$P:$ZZ,MATCH("Link to button",'309'!$P$1:$ZZ$1,0),0)
+N("313 checkboxes"),
IF($C140="313 Financial Information0LcmVsScr",IF($C140="309 LCR Summary0",VLOOKUP("LcmVsScr",'309'!$N:$ZZ,MATCH("Link to button",'309'!$N$1:$ZZ$1,0),0),
IF($C140="313 Financial Information0LcrDocAttached",IF($C140="309 LCR Summary0",VLOOKUP("LcrDocAttached",'309'!$N:$ZZ,MATCH("Link to button",'309'!$N$1:$ZZ$1,0),
0)))))))=1,TRUE,FALSE)
))),"")</f>
        <v>0</v>
      </c>
      <c r="I140">
        <v>2004</v>
      </c>
    </row>
    <row r="141" spans="1:9" customFormat="1">
      <c r="A141" s="237" t="str">
        <f>VLOOKUP($G141,CSVLookups!$B:$R,MATCH(A$1,CSVLookups!$B$1:$R$1,0),FALSE)</f>
        <v>311 Claims Distributions</v>
      </c>
      <c r="B141" s="237" t="str">
        <f>VLOOKUP($G141,CSVLookups!$B:$R,MATCH(B$1,CSVLookups!$B$1:$R$1,0),FALSE)</f>
        <v>L</v>
      </c>
      <c r="C141" s="238" t="str">
        <f t="shared" si="3"/>
        <v>311 Claims DistributionsL2004Total Claims</v>
      </c>
      <c r="D141" s="238" t="e">
        <f>IF(AND(VALUE(LEFT($A141,3))=309,LEN($B141)=3),VLOOKUP(VALUE(MID($B141,2,2)),_309_Table1,MATCH(MID($B141,1,1),_309_Table1_ColumnLookup,0),FALSE),
  IF($C141="309 LCR SummaryA",OneYearSCR,IF($C141="309 LCR SummaryB",UltimateSCR,IF(VALUE(LEFT($A141,3))=309,VLOOKUP(VALUE(MID($B141,2,1)),_309_Table1,MATCH(MID($B141,1,1),_309_Table1_ColumnLookup,0),FALSE)
+N("309"),
  IF(VALUE(LEFT($A141,3))=310,VLOOKUP(VALUE(MID($B141,2,1)),_310_Table1,MATCH(MID($B141,1,1),_310_Table1_ColumnLookup,0),FALSE)
+N("310"),
  IF(AND(VALUE(LEFT($A141,3))=311,LEN($I141)=4),VLOOKUP($I141,_311_Table1,MATCH($B141,_311_Table1_ColumnLookup,0),FALSE),
  IF(AND(VALUE(LEFT($A141,3))=311,OR($B141="I2",$B141="J2",$B141="K2",$B141="L2")),VLOOKUP('311'!$G$58,_311_Table1,MATCH(MID($B141,1,1),_311_Table1_ColumnLookup,0),FALSE),
  IF(AND(VALUE(LEFT($A141,3))=311,RIGHT($B141,5)="Total"),VLOOKUP('311'!$G$59,_311_Table1,MATCH(MID($B141,1,1),_311_Table1_ColumnLookup,0),FALSE),
  IF(VALUE(LEFT($A141,3))=311,VLOOKUP(VALUE(MID($B141,2,1)),_311_Table1,MATCH(MID($B141,1,1),_311_Table1_ColumnLookup,0),FALSE)
+N("311"),
  IF(AND(VALUE(LEFT($A141,3))=312,LEFT($G141,10)="Unincepted",$B141="G "),VLOOKUP(" ULO",_312_Table1,MATCH('312'!$N$16,_312_Table1_ColumnLookup,0),FALSE),
  IF(AND(VALUE(LEFT($A141,3))=312,LEFT($G141,10)="Unincepted",$B141="O "),VLOOKUP(" ULO",_312_Table1,MATCH('312'!$V$16,_312_Table1_ColumnLookup,0),FALSE),
  IF(AND(VALUE(LEFT($A141,3))=312,LEFT($G141,10)="Unincepted",$B141="Q "),VLOOKUP(" ULO",_312_Table1,MATCH('312'!$X$16,_312_Table1_ColumnLookup,0),FALSE),
  IF(AND(VALUE(LEFT($A141,3))=312,LEFT($G141,10)="Unincepted"),VLOOKUP(" ULO",_312_Table1,MATCH(LEFT($B141,1),_312_Table1_ColumnLookup,0),FALSE),
  IF(AND(VALUE(LEFT($A141,3))=312,LEFT($G141,5)="Total",$B141="G "),VLOOKUP('312'!$F$80,_312_Table1,MATCH('312'!$N$16,_312_Table1_ColumnLookup,0),FALSE),
  IF(AND(VALUE(LEFT($A141,3))=312,LEFT($G141,5)="Total",$B141="O "),VLOOKUP('312'!$F$80,_312_Table1,MATCH('312'!$V$16,_312_Table1_ColumnLookup,0),FALSE),
  IF(AND(VALUE(LEFT($A141,3))=312,LEFT($G141,5)="Total",$B141="Q "),VLOOKUP('312'!$F$80,_312_Table1,MATCH('312'!$X$16,_312_Table1_ColumnLookup,0),FALSE),
  IF(AND(VALUE(LEFT($A141,3))=312,LEFT($G141,5)="Total"),VLOOKUP('312'!$F$80,_312_Table1,MATCH(LEFT($B141,1),_312_Table1_ColumnLookup,0),FALSE),
  IF(AND(VALUE(LEFT($A141,3))=312,LEN($I141)=4,$B141="G"),VLOOKUP($I141,_312_Table1,MATCH('312'!$N$16,_312_Table1_ColumnLookup,0),FALSE),
  IF(AND(VALUE(LEFT($A141,3))=312,LEN($I141)=4,$B141="O"),VLOOKUP($I141,_312_Table1,MATCH('312'!$V$16,_312_Table1_ColumnLookup,0),FALSE),
  IF(AND(VALUE(LEFT($A141,3))=312,LEN($I141)=4,$B141="Q"),VLOOKUP($I141,_312_Table1,MATCH('312'!$X$16,_312_Table1_ColumnLookup,0),FALSE),
  IF(AND(VALUE(LEFT($A141,3))=312,LEN($I141)=4),VLOOKUP($I141,_312_Table1,MATCH(LEFT($B141,1),_312_Table1_ColumnLookup,0),FALSE)
+N("312"),
  IF(VALUE(LEFT($A141,3))=313,VLOOKUP(VALUE(MID($B141,2,1)),_313_Table1,MATCH(MID($B141,1,1),_313_Table1_ColumnLookup,0),FALSE)
+N("313"),
  IF(AND(VALUE(LEFT($A141,3))=314,LEN($B141)=3),VLOOKUP(VALUE(MID($B141,2,2)),_314_Table1,MATCH(MID($B141,1,1),_314_Table1_ColumnLookup,0),FALSE),
  IF(VALUE(LEFT($A141,3))=314,VLOOKUP(VALUE(MID($B141,2,1)),_314_Table1,MATCH(MID($B141,1,1),_314_Table1_ColumnLookup,0),FALSE)
+N("314"),
""))))))))))))))))))))))))</f>
        <v>#N/A</v>
      </c>
      <c r="E141" s="238">
        <f ca="1">IF(AND(VALUE(LEFT($A141,3))=309,LEN($B141)=3),VLOOKUP(VALUE(MID($B141,2,2)),_309_Table2,MATCH(MID($B141,1,1),_309_Table2_ColumnLookup,0),FALSE),
  IF($C141="309 LCR SummaryA",OneYearSCR,IF($C141="309 LCR SummaryB",UltimateSCR,IF(VALUE(LEFT($A141,3))=309,VLOOKUP(VALUE(MID($B141,2,1)),_309_Table2,MATCH(MID($B141,1,1),_309_Table2_ColumnLookup,0),FALSE)
+N("309"),
  IF(VALUE(LEFT($A141,3))=310,VLOOKUP(VALUE(MID($B141,2,1)),_310_Table2,MATCH(MID($B141,1,1),_310_Table2_ColumnLookup,0),FALSE)
+N("310"),
  IF(AND(VALUE(LEFT($A141,3))=311,LEN($I141)=4),VLOOKUP($I141,_311_Table2,MATCH($B141,_311_Table2_ColumnLookup,0),FALSE),
  IF(AND(VALUE(LEFT($A141,3))=311,OR($B141="I2",$B141="J2",$B141="K2",$B141="L2")),VLOOKUP('311'!$G$58,_311_Table2,MATCH(MID($B141,1,1),_311_Table2_ColumnLookup,0),FALSE),
  IF(AND(VALUE(LEFT($A141,3))=311,RIGHT($B141,5)="Total"),VLOOKUP('311'!$G$59,_311_Table2,MATCH(MID($B141,1,1),_311_Table2_ColumnLookup,0),FALSE),
  IF(VALUE(LEFT($A141,3))=311,VLOOKUP(VALUE(MID($B141,2,1)),_311_Table2,MATCH(MID($B141,1,1),_311_Table2_ColumnLookup,0),FALSE)
+N("311"),
  IF(AND(VALUE(LEFT($A141,3))=312,LEFT($G141,10)="Unincepted",$B141="G "),VLOOKUP(" ULO",_312_Table2,MATCH('312'!$N$16,_312_Table2_ColumnLookup,0),FALSE),
  IF(AND(VALUE(LEFT($A141,3))=312,LEFT($G141,10)="Unincepted",$B141="O "),VLOOKUP(" ULO",_312_Table2,MATCH('312'!$V$16,_312_Table2_ColumnLookup,0),FALSE),
  IF(AND(VALUE(LEFT($A141,3))=312,LEFT($G141,10)="Unincepted",$B141="Q "),VLOOKUP(" ULO",_312_Table2,MATCH('312'!$X$16,_312_Table2_ColumnLookup,0),FALSE),
  IF(AND(VALUE(LEFT($A141,3))=312,LEFT($G141,10)="Unincepted"),VLOOKUP(" ULO",_312_Table2,MATCH(LEFT($B141,1),_312_Table2_ColumnLookup,0),FALSE),
  IF(AND(VALUE(LEFT($A141,3))=312,LEFT($G141,5)="Total",$B141="G "),VLOOKUP('312'!$F$80,_312_Table2,MATCH('312'!$N$16,_312_Table2_ColumnLookup,0),FALSE),
  IF(AND(VALUE(LEFT($A141,3))=312,LEFT($G141,5)="Total",$B141="O "),VLOOKUP('312'!$F$80,_312_Table2,MATCH('312'!$V$16,_312_Table2_ColumnLookup,0),FALSE),
  IF(AND(VALUE(LEFT($A141,3))=312,LEFT($G141,5)="Total",$B141="Q "),VLOOKUP('312'!$F$80,_312_Table2,MATCH('312'!$X$16,_312_Table2_ColumnLookup,0),FALSE),
  IF(AND(VALUE(LEFT($A141,3))=312,LEFT($G141,5)="Total"),VLOOKUP('312'!$F$80,_312_Table2,MATCH(LEFT($B141,1),_312_Table2_ColumnLookup,0),FALSE),
  IF(AND(VALUE(LEFT($A141,3))=312,LEN($I141)=4,$B141="G"),VLOOKUP($I141,_312_Table2,MATCH('312'!$N$16,_312_Table2_ColumnLookup,0),FALSE),
  IF(AND(VALUE(LEFT($A141,3))=312,LEN($I141)=4,$B141="O"),VLOOKUP($I141,_312_Table2,MATCH('312'!$V$16,_312_Table2_ColumnLookup,0),FALSE),
  IF(AND(VALUE(LEFT($A141,3))=312,LEN($I141)=4,$B141="Q"),VLOOKUP($I141,_312_Table2,MATCH('312'!$X$16,_312_Table2_ColumnLookup,0),FALSE),
  IF(AND(VALUE(LEFT($A141,3))=312,LEN($I141)=4),VLOOKUP($I141,_312_Table2,MATCH(LEFT($B141,1),_312_Table2_ColumnLookup,0),FALSE)
+N("312"),
  IF(VALUE(LEFT($A141,3))=313,VLOOKUP(VALUE(MID($B141,2,1)),_313_Table2,MATCH(MID($B141,1,1),_313_Table2_ColumnLookup,0),FALSE)
+N("313"),
  IF(AND(VALUE(LEFT($A141,3))=314,LEN($B141)=3),VLOOKUP(VALUE(MID($B141,2,2)),_314_Table2,MATCH(MID($B141,1,1),_314_Table2_ColumnLookup,0),FALSE),
  IF(VALUE(LEFT($A141,3))=314,VLOOKUP(VALUE(MID($B141,2,1)),_314_Table2,MATCH(MID($B141,1,1),_314_Table2_ColumnLookup,0),FALSE)
+N("314"),
""))))))))))))))))))))))))</f>
        <v>0</v>
      </c>
      <c r="F141" s="238" t="e">
        <f>IF(AND(VALUE(LEFT($A141,3))=309,LEN($B141)=3),VLOOKUP(VALUE(MID($B141,2,2)),_309_Table3,MATCH(MID($B141,1,1),_309_Table3_ColumnLookup,0),FALSE),
  IF($C141="309 LCR SummaryA",OneYearSCR,IF($C141="309 LCR SummaryB",UltimateSCR,IF(VALUE(LEFT($A141,3))=309,VLOOKUP(VALUE(MID($B141,2,1)),_309_Table3,MATCH(MID($B141,1,1),_309_Table3_ColumnLookup,0),FALSE)
+N("309"),
  IF(VALUE(LEFT($A141,3))=310,VLOOKUP(VALUE(MID($B141,2,1)),_310_Table3,MATCH(MID($B141,1,1),_310_Table3_ColumnLookup,0),FALSE)
+N("310"),
  IF(AND(VALUE(LEFT($A141,3))=311,LEN($I141)=4),VLOOKUP($I141,_311_Table3,MATCH($B141,_311_Table3_ColumnLookup,0),FALSE),
  IF(AND(VALUE(LEFT($A141,3))=311,OR($B141="I2",$B141="J2",$B141="K2",$B141="L2")),VLOOKUP('311'!$G$58,_311_Table3,MATCH(MID($B141,1,1),_311_Table3_ColumnLookup,0),FALSE),
  IF(AND(VALUE(LEFT($A141,3))=311,RIGHT($B141,5)="Total"),VLOOKUP('311'!$G$59,_311_Table3,MATCH(MID($B141,1,1),_311_Table3_ColumnLookup,0),FALSE),
  IF(VALUE(LEFT($A141,3))=311,VLOOKUP(VALUE(MID($B141,2,1)),_311_Table3,MATCH(MID($B141,1,1),_311_Table3_ColumnLookup,0),FALSE)
+N("311"),
  IF(AND(VALUE(LEFT($A141,3))=312,LEFT($G141,10)="Unincepted",$B141="G "),VLOOKUP(" ULO",_312_Table3,MATCH('312'!$N$16,_312_Table3_ColumnLookup,0),FALSE),
  IF(AND(VALUE(LEFT($A141,3))=312,LEFT($G141,10)="Unincepted",$B141="O "),VLOOKUP(" ULO",_312_Table3,MATCH('312'!$V$16,_312_Table3_ColumnLookup,0),FALSE),
  IF(AND(VALUE(LEFT($A141,3))=312,LEFT($G141,10)="Unincepted",$B141="Q "),VLOOKUP(" ULO",_312_Table3,MATCH('312'!$X$16,_312_Table3_ColumnLookup,0),FALSE),
  IF(AND(VALUE(LEFT($A141,3))=312,LEFT($G141,10)="Unincepted"),VLOOKUP(" ULO",_312_Table3,MATCH(LEFT($B141,1),_312_Table3_ColumnLookup,0),FALSE),
  IF(AND(VALUE(LEFT($A141,3))=312,LEFT($G141,5)="Total",$B141="G "),VLOOKUP('312'!$F$80,_312_Table3,MATCH('312'!$N$16,_312_Table3_ColumnLookup,0),FALSE),
  IF(AND(VALUE(LEFT($A141,3))=312,LEFT($G141,5)="Total",$B141="O "),VLOOKUP('312'!$F$80,_312_Table3,MATCH('312'!$V$16,_312_Table3_ColumnLookup,0),FALSE),
  IF(AND(VALUE(LEFT($A141,3))=312,LEFT($G141,5)="Total",$B141="Q "),VLOOKUP('312'!$F$80,_312_Table3,MATCH('312'!$X$16,_312_Table3_ColumnLookup,0),FALSE),
  IF(AND(VALUE(LEFT($A141,3))=312,LEFT($G141,5)="Total"),VLOOKUP('312'!$F$80,_312_Table3,MATCH(LEFT($B141,1),_312_Table3_ColumnLookup,0),FALSE),
  IF(AND(VALUE(LEFT($A141,3))=312,LEN($I141)=4,$B141="G"),VLOOKUP($I141,_312_Table3,MATCH('312'!$N$16,_312_Table3_ColumnLookup,0),FALSE),
  IF(AND(VALUE(LEFT($A141,3))=312,LEN($I141)=4,$B141="O"),VLOOKUP($I141,_312_Table3,MATCH('312'!$V$16,_312_Table3_ColumnLookup,0),FALSE),
  IF(AND(VALUE(LEFT($A141,3))=312,LEN($I141)=4,$B141="Q"),VLOOKUP($I141,_312_Table3,MATCH('312'!$X$16,_312_Table3_ColumnLookup,0),FALSE),
  IF(AND(VALUE(LEFT($A141,3))=312,LEN($I141)=4),VLOOKUP($I141,_312_Table3,MATCH(LEFT($B141,1),_312_Table3_ColumnLookup,0),FALSE)
+N("312"),
  IF(VALUE(LEFT($A141,3))=313,VLOOKUP(VALUE(MID($B141,2,1)),_313_Table3,MATCH(MID($B141,1,1),_313_Table3_ColumnLookup,0),FALSE)
+N("313"),
  IF(AND(VALUE(LEFT($A141,3))=314,LEN($B141)=3),VLOOKUP(VALUE(MID($B141,2,2)),_314_Table3,MATCH(MID($B141,1,1),_314_Table3_ColumnLookup,0),FALSE),
  IF(VALUE(LEFT($A141,3))=314,VLOOKUP(VALUE(MID($B141,2,1)),_314_Table3,MATCH(MID($B141,1,1),_314_Table3_ColumnLookup,0),FALSE)
+N("314"),
""))))))))))))))))))))))))</f>
        <v>#NAME?</v>
      </c>
      <c r="G141" t="s">
        <v>1117</v>
      </c>
      <c r="H141" s="321">
        <f ca="1">IFERROR(
IF(ISERROR($D141)=FALSE,$D141,IF(ISERROR($E141)=FALSE,$E141,IF(ISERROR($F141)=FALSE,$F141
+N("012 checkboxes"),
IF(
IF(OR(LEFT($A141,9)="Syndicate",LEFT($A141,12)="NewSyndicate"),VLOOKUP($A141,'012'!$J:$ZW,MATCH("Link to button",'012'!$J$1:$ZW$1,0),0)
+N("309 checkbox"),
IF($C141="309 LCR Summary0",VLOOKUP("Notes990",'309'!$P:$ZZ,MATCH("Link to button",'309'!$P$1:$ZZ$1,0),0)
+N("313 checkboxes"),
IF($C141="313 Financial Information0LcmVsScr",IF($C141="309 LCR Summary0",VLOOKUP("LcmVsScr",'309'!$N:$ZZ,MATCH("Link to button",'309'!$N$1:$ZZ$1,0),0),
IF($C141="313 Financial Information0LcrDocAttached",IF($C141="309 LCR Summary0",VLOOKUP("LcrDocAttached",'309'!$N:$ZZ,MATCH("Link to button",'309'!$N$1:$ZZ$1,0),
0)))))))=1,TRUE,FALSE)
))),"")</f>
        <v>0</v>
      </c>
      <c r="I141">
        <v>2004</v>
      </c>
    </row>
    <row r="142" spans="1:9" customFormat="1">
      <c r="A142" s="237" t="str">
        <f>VLOOKUP($G142,CSVLookups!$B:$R,MATCH(A$1,CSVLookups!$B$1:$R$1,0),FALSE)</f>
        <v>311 Claims Distributions</v>
      </c>
      <c r="B142" s="237" t="str">
        <f>VLOOKUP($G142,CSVLookups!$B:$R,MATCH(B$1,CSVLookups!$B$1:$R$1,0),FALSE)</f>
        <v>I</v>
      </c>
      <c r="C142" s="238" t="str">
        <f t="shared" si="3"/>
        <v>311 Claims DistributionsI2005Net Insurance Claims brought forward</v>
      </c>
      <c r="D142" s="238" t="e">
        <f>IF(AND(VALUE(LEFT($A142,3))=309,LEN($B142)=3),VLOOKUP(VALUE(MID($B142,2,2)),_309_Table1,MATCH(MID($B142,1,1),_309_Table1_ColumnLookup,0),FALSE),
  IF($C142="309 LCR SummaryA",OneYearSCR,IF($C142="309 LCR SummaryB",UltimateSCR,IF(VALUE(LEFT($A142,3))=309,VLOOKUP(VALUE(MID($B142,2,1)),_309_Table1,MATCH(MID($B142,1,1),_309_Table1_ColumnLookup,0),FALSE)
+N("309"),
  IF(VALUE(LEFT($A142,3))=310,VLOOKUP(VALUE(MID($B142,2,1)),_310_Table1,MATCH(MID($B142,1,1),_310_Table1_ColumnLookup,0),FALSE)
+N("310"),
  IF(AND(VALUE(LEFT($A142,3))=311,LEN($I142)=4),VLOOKUP($I142,_311_Table1,MATCH($B142,_311_Table1_ColumnLookup,0),FALSE),
  IF(AND(VALUE(LEFT($A142,3))=311,OR($B142="I2",$B142="J2",$B142="K2",$B142="L2")),VLOOKUP('311'!$G$58,_311_Table1,MATCH(MID($B142,1,1),_311_Table1_ColumnLookup,0),FALSE),
  IF(AND(VALUE(LEFT($A142,3))=311,RIGHT($B142,5)="Total"),VLOOKUP('311'!$G$59,_311_Table1,MATCH(MID($B142,1,1),_311_Table1_ColumnLookup,0),FALSE),
  IF(VALUE(LEFT($A142,3))=311,VLOOKUP(VALUE(MID($B142,2,1)),_311_Table1,MATCH(MID($B142,1,1),_311_Table1_ColumnLookup,0),FALSE)
+N("311"),
  IF(AND(VALUE(LEFT($A142,3))=312,LEFT($G142,10)="Unincepted",$B142="G "),VLOOKUP(" ULO",_312_Table1,MATCH('312'!$N$16,_312_Table1_ColumnLookup,0),FALSE),
  IF(AND(VALUE(LEFT($A142,3))=312,LEFT($G142,10)="Unincepted",$B142="O "),VLOOKUP(" ULO",_312_Table1,MATCH('312'!$V$16,_312_Table1_ColumnLookup,0),FALSE),
  IF(AND(VALUE(LEFT($A142,3))=312,LEFT($G142,10)="Unincepted",$B142="Q "),VLOOKUP(" ULO",_312_Table1,MATCH('312'!$X$16,_312_Table1_ColumnLookup,0),FALSE),
  IF(AND(VALUE(LEFT($A142,3))=312,LEFT($G142,10)="Unincepted"),VLOOKUP(" ULO",_312_Table1,MATCH(LEFT($B142,1),_312_Table1_ColumnLookup,0),FALSE),
  IF(AND(VALUE(LEFT($A142,3))=312,LEFT($G142,5)="Total",$B142="G "),VLOOKUP('312'!$F$80,_312_Table1,MATCH('312'!$N$16,_312_Table1_ColumnLookup,0),FALSE),
  IF(AND(VALUE(LEFT($A142,3))=312,LEFT($G142,5)="Total",$B142="O "),VLOOKUP('312'!$F$80,_312_Table1,MATCH('312'!$V$16,_312_Table1_ColumnLookup,0),FALSE),
  IF(AND(VALUE(LEFT($A142,3))=312,LEFT($G142,5)="Total",$B142="Q "),VLOOKUP('312'!$F$80,_312_Table1,MATCH('312'!$X$16,_312_Table1_ColumnLookup,0),FALSE),
  IF(AND(VALUE(LEFT($A142,3))=312,LEFT($G142,5)="Total"),VLOOKUP('312'!$F$80,_312_Table1,MATCH(LEFT($B142,1),_312_Table1_ColumnLookup,0),FALSE),
  IF(AND(VALUE(LEFT($A142,3))=312,LEN($I142)=4,$B142="G"),VLOOKUP($I142,_312_Table1,MATCH('312'!$N$16,_312_Table1_ColumnLookup,0),FALSE),
  IF(AND(VALUE(LEFT($A142,3))=312,LEN($I142)=4,$B142="O"),VLOOKUP($I142,_312_Table1,MATCH('312'!$V$16,_312_Table1_ColumnLookup,0),FALSE),
  IF(AND(VALUE(LEFT($A142,3))=312,LEN($I142)=4,$B142="Q"),VLOOKUP($I142,_312_Table1,MATCH('312'!$X$16,_312_Table1_ColumnLookup,0),FALSE),
  IF(AND(VALUE(LEFT($A142,3))=312,LEN($I142)=4),VLOOKUP($I142,_312_Table1,MATCH(LEFT($B142,1),_312_Table1_ColumnLookup,0),FALSE)
+N("312"),
  IF(VALUE(LEFT($A142,3))=313,VLOOKUP(VALUE(MID($B142,2,1)),_313_Table1,MATCH(MID($B142,1,1),_313_Table1_ColumnLookup,0),FALSE)
+N("313"),
  IF(AND(VALUE(LEFT($A142,3))=314,LEN($B142)=3),VLOOKUP(VALUE(MID($B142,2,2)),_314_Table1,MATCH(MID($B142,1,1),_314_Table1_ColumnLookup,0),FALSE),
  IF(VALUE(LEFT($A142,3))=314,VLOOKUP(VALUE(MID($B142,2,1)),_314_Table1,MATCH(MID($B142,1,1),_314_Table1_ColumnLookup,0),FALSE)
+N("314"),
""))))))))))))))))))))))))</f>
        <v>#N/A</v>
      </c>
      <c r="E142" s="238">
        <f ca="1">IF(AND(VALUE(LEFT($A142,3))=309,LEN($B142)=3),VLOOKUP(VALUE(MID($B142,2,2)),_309_Table2,MATCH(MID($B142,1,1),_309_Table2_ColumnLookup,0),FALSE),
  IF($C142="309 LCR SummaryA",OneYearSCR,IF($C142="309 LCR SummaryB",UltimateSCR,IF(VALUE(LEFT($A142,3))=309,VLOOKUP(VALUE(MID($B142,2,1)),_309_Table2,MATCH(MID($B142,1,1),_309_Table2_ColumnLookup,0),FALSE)
+N("309"),
  IF(VALUE(LEFT($A142,3))=310,VLOOKUP(VALUE(MID($B142,2,1)),_310_Table2,MATCH(MID($B142,1,1),_310_Table2_ColumnLookup,0),FALSE)
+N("310"),
  IF(AND(VALUE(LEFT($A142,3))=311,LEN($I142)=4),VLOOKUP($I142,_311_Table2,MATCH($B142,_311_Table2_ColumnLookup,0),FALSE),
  IF(AND(VALUE(LEFT($A142,3))=311,OR($B142="I2",$B142="J2",$B142="K2",$B142="L2")),VLOOKUP('311'!$G$58,_311_Table2,MATCH(MID($B142,1,1),_311_Table2_ColumnLookup,0),FALSE),
  IF(AND(VALUE(LEFT($A142,3))=311,RIGHT($B142,5)="Total"),VLOOKUP('311'!$G$59,_311_Table2,MATCH(MID($B142,1,1),_311_Table2_ColumnLookup,0),FALSE),
  IF(VALUE(LEFT($A142,3))=311,VLOOKUP(VALUE(MID($B142,2,1)),_311_Table2,MATCH(MID($B142,1,1),_311_Table2_ColumnLookup,0),FALSE)
+N("311"),
  IF(AND(VALUE(LEFT($A142,3))=312,LEFT($G142,10)="Unincepted",$B142="G "),VLOOKUP(" ULO",_312_Table2,MATCH('312'!$N$16,_312_Table2_ColumnLookup,0),FALSE),
  IF(AND(VALUE(LEFT($A142,3))=312,LEFT($G142,10)="Unincepted",$B142="O "),VLOOKUP(" ULO",_312_Table2,MATCH('312'!$V$16,_312_Table2_ColumnLookup,0),FALSE),
  IF(AND(VALUE(LEFT($A142,3))=312,LEFT($G142,10)="Unincepted",$B142="Q "),VLOOKUP(" ULO",_312_Table2,MATCH('312'!$X$16,_312_Table2_ColumnLookup,0),FALSE),
  IF(AND(VALUE(LEFT($A142,3))=312,LEFT($G142,10)="Unincepted"),VLOOKUP(" ULO",_312_Table2,MATCH(LEFT($B142,1),_312_Table2_ColumnLookup,0),FALSE),
  IF(AND(VALUE(LEFT($A142,3))=312,LEFT($G142,5)="Total",$B142="G "),VLOOKUP('312'!$F$80,_312_Table2,MATCH('312'!$N$16,_312_Table2_ColumnLookup,0),FALSE),
  IF(AND(VALUE(LEFT($A142,3))=312,LEFT($G142,5)="Total",$B142="O "),VLOOKUP('312'!$F$80,_312_Table2,MATCH('312'!$V$16,_312_Table2_ColumnLookup,0),FALSE),
  IF(AND(VALUE(LEFT($A142,3))=312,LEFT($G142,5)="Total",$B142="Q "),VLOOKUP('312'!$F$80,_312_Table2,MATCH('312'!$X$16,_312_Table2_ColumnLookup,0),FALSE),
  IF(AND(VALUE(LEFT($A142,3))=312,LEFT($G142,5)="Total"),VLOOKUP('312'!$F$80,_312_Table2,MATCH(LEFT($B142,1),_312_Table2_ColumnLookup,0),FALSE),
  IF(AND(VALUE(LEFT($A142,3))=312,LEN($I142)=4,$B142="G"),VLOOKUP($I142,_312_Table2,MATCH('312'!$N$16,_312_Table2_ColumnLookup,0),FALSE),
  IF(AND(VALUE(LEFT($A142,3))=312,LEN($I142)=4,$B142="O"),VLOOKUP($I142,_312_Table2,MATCH('312'!$V$16,_312_Table2_ColumnLookup,0),FALSE),
  IF(AND(VALUE(LEFT($A142,3))=312,LEN($I142)=4,$B142="Q"),VLOOKUP($I142,_312_Table2,MATCH('312'!$X$16,_312_Table2_ColumnLookup,0),FALSE),
  IF(AND(VALUE(LEFT($A142,3))=312,LEN($I142)=4),VLOOKUP($I142,_312_Table2,MATCH(LEFT($B142,1),_312_Table2_ColumnLookup,0),FALSE)
+N("312"),
  IF(VALUE(LEFT($A142,3))=313,VLOOKUP(VALUE(MID($B142,2,1)),_313_Table2,MATCH(MID($B142,1,1),_313_Table2_ColumnLookup,0),FALSE)
+N("313"),
  IF(AND(VALUE(LEFT($A142,3))=314,LEN($B142)=3),VLOOKUP(VALUE(MID($B142,2,2)),_314_Table2,MATCH(MID($B142,1,1),_314_Table2_ColumnLookup,0),FALSE),
  IF(VALUE(LEFT($A142,3))=314,VLOOKUP(VALUE(MID($B142,2,1)),_314_Table2,MATCH(MID($B142,1,1),_314_Table2_ColumnLookup,0),FALSE)
+N("314"),
""))))))))))))))))))))))))</f>
        <v>0</v>
      </c>
      <c r="F142" s="238" t="e">
        <f>IF(AND(VALUE(LEFT($A142,3))=309,LEN($B142)=3),VLOOKUP(VALUE(MID($B142,2,2)),_309_Table3,MATCH(MID($B142,1,1),_309_Table3_ColumnLookup,0),FALSE),
  IF($C142="309 LCR SummaryA",OneYearSCR,IF($C142="309 LCR SummaryB",UltimateSCR,IF(VALUE(LEFT($A142,3))=309,VLOOKUP(VALUE(MID($B142,2,1)),_309_Table3,MATCH(MID($B142,1,1),_309_Table3_ColumnLookup,0),FALSE)
+N("309"),
  IF(VALUE(LEFT($A142,3))=310,VLOOKUP(VALUE(MID($B142,2,1)),_310_Table3,MATCH(MID($B142,1,1),_310_Table3_ColumnLookup,0),FALSE)
+N("310"),
  IF(AND(VALUE(LEFT($A142,3))=311,LEN($I142)=4),VLOOKUP($I142,_311_Table3,MATCH($B142,_311_Table3_ColumnLookup,0),FALSE),
  IF(AND(VALUE(LEFT($A142,3))=311,OR($B142="I2",$B142="J2",$B142="K2",$B142="L2")),VLOOKUP('311'!$G$58,_311_Table3,MATCH(MID($B142,1,1),_311_Table3_ColumnLookup,0),FALSE),
  IF(AND(VALUE(LEFT($A142,3))=311,RIGHT($B142,5)="Total"),VLOOKUP('311'!$G$59,_311_Table3,MATCH(MID($B142,1,1),_311_Table3_ColumnLookup,0),FALSE),
  IF(VALUE(LEFT($A142,3))=311,VLOOKUP(VALUE(MID($B142,2,1)),_311_Table3,MATCH(MID($B142,1,1),_311_Table3_ColumnLookup,0),FALSE)
+N("311"),
  IF(AND(VALUE(LEFT($A142,3))=312,LEFT($G142,10)="Unincepted",$B142="G "),VLOOKUP(" ULO",_312_Table3,MATCH('312'!$N$16,_312_Table3_ColumnLookup,0),FALSE),
  IF(AND(VALUE(LEFT($A142,3))=312,LEFT($G142,10)="Unincepted",$B142="O "),VLOOKUP(" ULO",_312_Table3,MATCH('312'!$V$16,_312_Table3_ColumnLookup,0),FALSE),
  IF(AND(VALUE(LEFT($A142,3))=312,LEFT($G142,10)="Unincepted",$B142="Q "),VLOOKUP(" ULO",_312_Table3,MATCH('312'!$X$16,_312_Table3_ColumnLookup,0),FALSE),
  IF(AND(VALUE(LEFT($A142,3))=312,LEFT($G142,10)="Unincepted"),VLOOKUP(" ULO",_312_Table3,MATCH(LEFT($B142,1),_312_Table3_ColumnLookup,0),FALSE),
  IF(AND(VALUE(LEFT($A142,3))=312,LEFT($G142,5)="Total",$B142="G "),VLOOKUP('312'!$F$80,_312_Table3,MATCH('312'!$N$16,_312_Table3_ColumnLookup,0),FALSE),
  IF(AND(VALUE(LEFT($A142,3))=312,LEFT($G142,5)="Total",$B142="O "),VLOOKUP('312'!$F$80,_312_Table3,MATCH('312'!$V$16,_312_Table3_ColumnLookup,0),FALSE),
  IF(AND(VALUE(LEFT($A142,3))=312,LEFT($G142,5)="Total",$B142="Q "),VLOOKUP('312'!$F$80,_312_Table3,MATCH('312'!$X$16,_312_Table3_ColumnLookup,0),FALSE),
  IF(AND(VALUE(LEFT($A142,3))=312,LEFT($G142,5)="Total"),VLOOKUP('312'!$F$80,_312_Table3,MATCH(LEFT($B142,1),_312_Table3_ColumnLookup,0),FALSE),
  IF(AND(VALUE(LEFT($A142,3))=312,LEN($I142)=4,$B142="G"),VLOOKUP($I142,_312_Table3,MATCH('312'!$N$16,_312_Table3_ColumnLookup,0),FALSE),
  IF(AND(VALUE(LEFT($A142,3))=312,LEN($I142)=4,$B142="O"),VLOOKUP($I142,_312_Table3,MATCH('312'!$V$16,_312_Table3_ColumnLookup,0),FALSE),
  IF(AND(VALUE(LEFT($A142,3))=312,LEN($I142)=4,$B142="Q"),VLOOKUP($I142,_312_Table3,MATCH('312'!$X$16,_312_Table3_ColumnLookup,0),FALSE),
  IF(AND(VALUE(LEFT($A142,3))=312,LEN($I142)=4),VLOOKUP($I142,_312_Table3,MATCH(LEFT($B142,1),_312_Table3_ColumnLookup,0),FALSE)
+N("312"),
  IF(VALUE(LEFT($A142,3))=313,VLOOKUP(VALUE(MID($B142,2,1)),_313_Table3,MATCH(MID($B142,1,1),_313_Table3_ColumnLookup,0),FALSE)
+N("313"),
  IF(AND(VALUE(LEFT($A142,3))=314,LEN($B142)=3),VLOOKUP(VALUE(MID($B142,2,2)),_314_Table3,MATCH(MID($B142,1,1),_314_Table3_ColumnLookup,0),FALSE),
  IF(VALUE(LEFT($A142,3))=314,VLOOKUP(VALUE(MID($B142,2,1)),_314_Table3,MATCH(MID($B142,1,1),_314_Table3_ColumnLookup,0),FALSE)
+N("314"),
""))))))))))))))))))))))))</f>
        <v>#NAME?</v>
      </c>
      <c r="G142" t="s">
        <v>1110</v>
      </c>
      <c r="H142" s="321">
        <f ca="1">IFERROR(
IF(ISERROR($D142)=FALSE,$D142,IF(ISERROR($E142)=FALSE,$E142,IF(ISERROR($F142)=FALSE,$F142
+N("012 checkboxes"),
IF(
IF(OR(LEFT($A142,9)="Syndicate",LEFT($A142,12)="NewSyndicate"),VLOOKUP($A142,'012'!$J:$ZW,MATCH("Link to button",'012'!$J$1:$ZW$1,0),0)
+N("309 checkbox"),
IF($C142="309 LCR Summary0",VLOOKUP("Notes990",'309'!$P:$ZZ,MATCH("Link to button",'309'!$P$1:$ZZ$1,0),0)
+N("313 checkboxes"),
IF($C142="313 Financial Information0LcmVsScr",IF($C142="309 LCR Summary0",VLOOKUP("LcmVsScr",'309'!$N:$ZZ,MATCH("Link to button",'309'!$N$1:$ZZ$1,0),0),
IF($C142="313 Financial Information0LcrDocAttached",IF($C142="309 LCR Summary0",VLOOKUP("LcrDocAttached",'309'!$N:$ZZ,MATCH("Link to button",'309'!$N$1:$ZZ$1,0),
0)))))))=1,TRUE,FALSE)
))),"")</f>
        <v>0</v>
      </c>
      <c r="I142">
        <v>2005</v>
      </c>
    </row>
    <row r="143" spans="1:9" customFormat="1">
      <c r="A143" s="237" t="str">
        <f>VLOOKUP($G143,CSVLookups!$B:$R,MATCH(A$1,CSVLookups!$B$1:$R$1,0),FALSE)</f>
        <v>311 Claims Distributions</v>
      </c>
      <c r="B143" s="237" t="str">
        <f>VLOOKUP($G143,CSVLookups!$B:$R,MATCH(B$1,CSVLookups!$B$1:$R$1,0),FALSE)</f>
        <v>J</v>
      </c>
      <c r="C143" s="238" t="str">
        <f t="shared" si="3"/>
        <v>311 Claims DistributionsJ2005Adjustments</v>
      </c>
      <c r="D143" s="238" t="e">
        <f>IF(AND(VALUE(LEFT($A143,3))=309,LEN($B143)=3),VLOOKUP(VALUE(MID($B143,2,2)),_309_Table1,MATCH(MID($B143,1,1),_309_Table1_ColumnLookup,0),FALSE),
  IF($C143="309 LCR SummaryA",OneYearSCR,IF($C143="309 LCR SummaryB",UltimateSCR,IF(VALUE(LEFT($A143,3))=309,VLOOKUP(VALUE(MID($B143,2,1)),_309_Table1,MATCH(MID($B143,1,1),_309_Table1_ColumnLookup,0),FALSE)
+N("309"),
  IF(VALUE(LEFT($A143,3))=310,VLOOKUP(VALUE(MID($B143,2,1)),_310_Table1,MATCH(MID($B143,1,1),_310_Table1_ColumnLookup,0),FALSE)
+N("310"),
  IF(AND(VALUE(LEFT($A143,3))=311,LEN($I143)=4),VLOOKUP($I143,_311_Table1,MATCH($B143,_311_Table1_ColumnLookup,0),FALSE),
  IF(AND(VALUE(LEFT($A143,3))=311,OR($B143="I2",$B143="J2",$B143="K2",$B143="L2")),VLOOKUP('311'!$G$58,_311_Table1,MATCH(MID($B143,1,1),_311_Table1_ColumnLookup,0),FALSE),
  IF(AND(VALUE(LEFT($A143,3))=311,RIGHT($B143,5)="Total"),VLOOKUP('311'!$G$59,_311_Table1,MATCH(MID($B143,1,1),_311_Table1_ColumnLookup,0),FALSE),
  IF(VALUE(LEFT($A143,3))=311,VLOOKUP(VALUE(MID($B143,2,1)),_311_Table1,MATCH(MID($B143,1,1),_311_Table1_ColumnLookup,0),FALSE)
+N("311"),
  IF(AND(VALUE(LEFT($A143,3))=312,LEFT($G143,10)="Unincepted",$B143="G "),VLOOKUP(" ULO",_312_Table1,MATCH('312'!$N$16,_312_Table1_ColumnLookup,0),FALSE),
  IF(AND(VALUE(LEFT($A143,3))=312,LEFT($G143,10)="Unincepted",$B143="O "),VLOOKUP(" ULO",_312_Table1,MATCH('312'!$V$16,_312_Table1_ColumnLookup,0),FALSE),
  IF(AND(VALUE(LEFT($A143,3))=312,LEFT($G143,10)="Unincepted",$B143="Q "),VLOOKUP(" ULO",_312_Table1,MATCH('312'!$X$16,_312_Table1_ColumnLookup,0),FALSE),
  IF(AND(VALUE(LEFT($A143,3))=312,LEFT($G143,10)="Unincepted"),VLOOKUP(" ULO",_312_Table1,MATCH(LEFT($B143,1),_312_Table1_ColumnLookup,0),FALSE),
  IF(AND(VALUE(LEFT($A143,3))=312,LEFT($G143,5)="Total",$B143="G "),VLOOKUP('312'!$F$80,_312_Table1,MATCH('312'!$N$16,_312_Table1_ColumnLookup,0),FALSE),
  IF(AND(VALUE(LEFT($A143,3))=312,LEFT($G143,5)="Total",$B143="O "),VLOOKUP('312'!$F$80,_312_Table1,MATCH('312'!$V$16,_312_Table1_ColumnLookup,0),FALSE),
  IF(AND(VALUE(LEFT($A143,3))=312,LEFT($G143,5)="Total",$B143="Q "),VLOOKUP('312'!$F$80,_312_Table1,MATCH('312'!$X$16,_312_Table1_ColumnLookup,0),FALSE),
  IF(AND(VALUE(LEFT($A143,3))=312,LEFT($G143,5)="Total"),VLOOKUP('312'!$F$80,_312_Table1,MATCH(LEFT($B143,1),_312_Table1_ColumnLookup,0),FALSE),
  IF(AND(VALUE(LEFT($A143,3))=312,LEN($I143)=4,$B143="G"),VLOOKUP($I143,_312_Table1,MATCH('312'!$N$16,_312_Table1_ColumnLookup,0),FALSE),
  IF(AND(VALUE(LEFT($A143,3))=312,LEN($I143)=4,$B143="O"),VLOOKUP($I143,_312_Table1,MATCH('312'!$V$16,_312_Table1_ColumnLookup,0),FALSE),
  IF(AND(VALUE(LEFT($A143,3))=312,LEN($I143)=4,$B143="Q"),VLOOKUP($I143,_312_Table1,MATCH('312'!$X$16,_312_Table1_ColumnLookup,0),FALSE),
  IF(AND(VALUE(LEFT($A143,3))=312,LEN($I143)=4),VLOOKUP($I143,_312_Table1,MATCH(LEFT($B143,1),_312_Table1_ColumnLookup,0),FALSE)
+N("312"),
  IF(VALUE(LEFT($A143,3))=313,VLOOKUP(VALUE(MID($B143,2,1)),_313_Table1,MATCH(MID($B143,1,1),_313_Table1_ColumnLookup,0),FALSE)
+N("313"),
  IF(AND(VALUE(LEFT($A143,3))=314,LEN($B143)=3),VLOOKUP(VALUE(MID($B143,2,2)),_314_Table1,MATCH(MID($B143,1,1),_314_Table1_ColumnLookup,0),FALSE),
  IF(VALUE(LEFT($A143,3))=314,VLOOKUP(VALUE(MID($B143,2,1)),_314_Table1,MATCH(MID($B143,1,1),_314_Table1_ColumnLookup,0),FALSE)
+N("314"),
""))))))))))))))))))))))))</f>
        <v>#N/A</v>
      </c>
      <c r="E143" s="238">
        <f>IF(AND(VALUE(LEFT($A143,3))=309,LEN($B143)=3),VLOOKUP(VALUE(MID($B143,2,2)),_309_Table2,MATCH(MID($B143,1,1),_309_Table2_ColumnLookup,0),FALSE),
  IF($C143="309 LCR SummaryA",OneYearSCR,IF($C143="309 LCR SummaryB",UltimateSCR,IF(VALUE(LEFT($A143,3))=309,VLOOKUP(VALUE(MID($B143,2,1)),_309_Table2,MATCH(MID($B143,1,1),_309_Table2_ColumnLookup,0),FALSE)
+N("309"),
  IF(VALUE(LEFT($A143,3))=310,VLOOKUP(VALUE(MID($B143,2,1)),_310_Table2,MATCH(MID($B143,1,1),_310_Table2_ColumnLookup,0),FALSE)
+N("310"),
  IF(AND(VALUE(LEFT($A143,3))=311,LEN($I143)=4),VLOOKUP($I143,_311_Table2,MATCH($B143,_311_Table2_ColumnLookup,0),FALSE),
  IF(AND(VALUE(LEFT($A143,3))=311,OR($B143="I2",$B143="J2",$B143="K2",$B143="L2")),VLOOKUP('311'!$G$58,_311_Table2,MATCH(MID($B143,1,1),_311_Table2_ColumnLookup,0),FALSE),
  IF(AND(VALUE(LEFT($A143,3))=311,RIGHT($B143,5)="Total"),VLOOKUP('311'!$G$59,_311_Table2,MATCH(MID($B143,1,1),_311_Table2_ColumnLookup,0),FALSE),
  IF(VALUE(LEFT($A143,3))=311,VLOOKUP(VALUE(MID($B143,2,1)),_311_Table2,MATCH(MID($B143,1,1),_311_Table2_ColumnLookup,0),FALSE)
+N("311"),
  IF(AND(VALUE(LEFT($A143,3))=312,LEFT($G143,10)="Unincepted",$B143="G "),VLOOKUP(" ULO",_312_Table2,MATCH('312'!$N$16,_312_Table2_ColumnLookup,0),FALSE),
  IF(AND(VALUE(LEFT($A143,3))=312,LEFT($G143,10)="Unincepted",$B143="O "),VLOOKUP(" ULO",_312_Table2,MATCH('312'!$V$16,_312_Table2_ColumnLookup,0),FALSE),
  IF(AND(VALUE(LEFT($A143,3))=312,LEFT($G143,10)="Unincepted",$B143="Q "),VLOOKUP(" ULO",_312_Table2,MATCH('312'!$X$16,_312_Table2_ColumnLookup,0),FALSE),
  IF(AND(VALUE(LEFT($A143,3))=312,LEFT($G143,10)="Unincepted"),VLOOKUP(" ULO",_312_Table2,MATCH(LEFT($B143,1),_312_Table2_ColumnLookup,0),FALSE),
  IF(AND(VALUE(LEFT($A143,3))=312,LEFT($G143,5)="Total",$B143="G "),VLOOKUP('312'!$F$80,_312_Table2,MATCH('312'!$N$16,_312_Table2_ColumnLookup,0),FALSE),
  IF(AND(VALUE(LEFT($A143,3))=312,LEFT($G143,5)="Total",$B143="O "),VLOOKUP('312'!$F$80,_312_Table2,MATCH('312'!$V$16,_312_Table2_ColumnLookup,0),FALSE),
  IF(AND(VALUE(LEFT($A143,3))=312,LEFT($G143,5)="Total",$B143="Q "),VLOOKUP('312'!$F$80,_312_Table2,MATCH('312'!$X$16,_312_Table2_ColumnLookup,0),FALSE),
  IF(AND(VALUE(LEFT($A143,3))=312,LEFT($G143,5)="Total"),VLOOKUP('312'!$F$80,_312_Table2,MATCH(LEFT($B143,1),_312_Table2_ColumnLookup,0),FALSE),
  IF(AND(VALUE(LEFT($A143,3))=312,LEN($I143)=4,$B143="G"),VLOOKUP($I143,_312_Table2,MATCH('312'!$N$16,_312_Table2_ColumnLookup,0),FALSE),
  IF(AND(VALUE(LEFT($A143,3))=312,LEN($I143)=4,$B143="O"),VLOOKUP($I143,_312_Table2,MATCH('312'!$V$16,_312_Table2_ColumnLookup,0),FALSE),
  IF(AND(VALUE(LEFT($A143,3))=312,LEN($I143)=4,$B143="Q"),VLOOKUP($I143,_312_Table2,MATCH('312'!$X$16,_312_Table2_ColumnLookup,0),FALSE),
  IF(AND(VALUE(LEFT($A143,3))=312,LEN($I143)=4),VLOOKUP($I143,_312_Table2,MATCH(LEFT($B143,1),_312_Table2_ColumnLookup,0),FALSE)
+N("312"),
  IF(VALUE(LEFT($A143,3))=313,VLOOKUP(VALUE(MID($B143,2,1)),_313_Table2,MATCH(MID($B143,1,1),_313_Table2_ColumnLookup,0),FALSE)
+N("313"),
  IF(AND(VALUE(LEFT($A143,3))=314,LEN($B143)=3),VLOOKUP(VALUE(MID($B143,2,2)),_314_Table2,MATCH(MID($B143,1,1),_314_Table2_ColumnLookup,0),FALSE),
  IF(VALUE(LEFT($A143,3))=314,VLOOKUP(VALUE(MID($B143,2,1)),_314_Table2,MATCH(MID($B143,1,1),_314_Table2_ColumnLookup,0),FALSE)
+N("314"),
""))))))))))))))))))))))))</f>
        <v>0</v>
      </c>
      <c r="F143" s="238" t="e">
        <f>IF(AND(VALUE(LEFT($A143,3))=309,LEN($B143)=3),VLOOKUP(VALUE(MID($B143,2,2)),_309_Table3,MATCH(MID($B143,1,1),_309_Table3_ColumnLookup,0),FALSE),
  IF($C143="309 LCR SummaryA",OneYearSCR,IF($C143="309 LCR SummaryB",UltimateSCR,IF(VALUE(LEFT($A143,3))=309,VLOOKUP(VALUE(MID($B143,2,1)),_309_Table3,MATCH(MID($B143,1,1),_309_Table3_ColumnLookup,0),FALSE)
+N("309"),
  IF(VALUE(LEFT($A143,3))=310,VLOOKUP(VALUE(MID($B143,2,1)),_310_Table3,MATCH(MID($B143,1,1),_310_Table3_ColumnLookup,0),FALSE)
+N("310"),
  IF(AND(VALUE(LEFT($A143,3))=311,LEN($I143)=4),VLOOKUP($I143,_311_Table3,MATCH($B143,_311_Table3_ColumnLookup,0),FALSE),
  IF(AND(VALUE(LEFT($A143,3))=311,OR($B143="I2",$B143="J2",$B143="K2",$B143="L2")),VLOOKUP('311'!$G$58,_311_Table3,MATCH(MID($B143,1,1),_311_Table3_ColumnLookup,0),FALSE),
  IF(AND(VALUE(LEFT($A143,3))=311,RIGHT($B143,5)="Total"),VLOOKUP('311'!$G$59,_311_Table3,MATCH(MID($B143,1,1),_311_Table3_ColumnLookup,0),FALSE),
  IF(VALUE(LEFT($A143,3))=311,VLOOKUP(VALUE(MID($B143,2,1)),_311_Table3,MATCH(MID($B143,1,1),_311_Table3_ColumnLookup,0),FALSE)
+N("311"),
  IF(AND(VALUE(LEFT($A143,3))=312,LEFT($G143,10)="Unincepted",$B143="G "),VLOOKUP(" ULO",_312_Table3,MATCH('312'!$N$16,_312_Table3_ColumnLookup,0),FALSE),
  IF(AND(VALUE(LEFT($A143,3))=312,LEFT($G143,10)="Unincepted",$B143="O "),VLOOKUP(" ULO",_312_Table3,MATCH('312'!$V$16,_312_Table3_ColumnLookup,0),FALSE),
  IF(AND(VALUE(LEFT($A143,3))=312,LEFT($G143,10)="Unincepted",$B143="Q "),VLOOKUP(" ULO",_312_Table3,MATCH('312'!$X$16,_312_Table3_ColumnLookup,0),FALSE),
  IF(AND(VALUE(LEFT($A143,3))=312,LEFT($G143,10)="Unincepted"),VLOOKUP(" ULO",_312_Table3,MATCH(LEFT($B143,1),_312_Table3_ColumnLookup,0),FALSE),
  IF(AND(VALUE(LEFT($A143,3))=312,LEFT($G143,5)="Total",$B143="G "),VLOOKUP('312'!$F$80,_312_Table3,MATCH('312'!$N$16,_312_Table3_ColumnLookup,0),FALSE),
  IF(AND(VALUE(LEFT($A143,3))=312,LEFT($G143,5)="Total",$B143="O "),VLOOKUP('312'!$F$80,_312_Table3,MATCH('312'!$V$16,_312_Table3_ColumnLookup,0),FALSE),
  IF(AND(VALUE(LEFT($A143,3))=312,LEFT($G143,5)="Total",$B143="Q "),VLOOKUP('312'!$F$80,_312_Table3,MATCH('312'!$X$16,_312_Table3_ColumnLookup,0),FALSE),
  IF(AND(VALUE(LEFT($A143,3))=312,LEFT($G143,5)="Total"),VLOOKUP('312'!$F$80,_312_Table3,MATCH(LEFT($B143,1),_312_Table3_ColumnLookup,0),FALSE),
  IF(AND(VALUE(LEFT($A143,3))=312,LEN($I143)=4,$B143="G"),VLOOKUP($I143,_312_Table3,MATCH('312'!$N$16,_312_Table3_ColumnLookup,0),FALSE),
  IF(AND(VALUE(LEFT($A143,3))=312,LEN($I143)=4,$B143="O"),VLOOKUP($I143,_312_Table3,MATCH('312'!$V$16,_312_Table3_ColumnLookup,0),FALSE),
  IF(AND(VALUE(LEFT($A143,3))=312,LEN($I143)=4,$B143="Q"),VLOOKUP($I143,_312_Table3,MATCH('312'!$X$16,_312_Table3_ColumnLookup,0),FALSE),
  IF(AND(VALUE(LEFT($A143,3))=312,LEN($I143)=4),VLOOKUP($I143,_312_Table3,MATCH(LEFT($B143,1),_312_Table3_ColumnLookup,0),FALSE)
+N("312"),
  IF(VALUE(LEFT($A143,3))=313,VLOOKUP(VALUE(MID($B143,2,1)),_313_Table3,MATCH(MID($B143,1,1),_313_Table3_ColumnLookup,0),FALSE)
+N("313"),
  IF(AND(VALUE(LEFT($A143,3))=314,LEN($B143)=3),VLOOKUP(VALUE(MID($B143,2,2)),_314_Table3,MATCH(MID($B143,1,1),_314_Table3_ColumnLookup,0),FALSE),
  IF(VALUE(LEFT($A143,3))=314,VLOOKUP(VALUE(MID($B143,2,1)),_314_Table3,MATCH(MID($B143,1,1),_314_Table3_ColumnLookup,0),FALSE)
+N("314"),
""))))))))))))))))))))))))</f>
        <v>#NAME?</v>
      </c>
      <c r="G143" t="s">
        <v>1111</v>
      </c>
      <c r="H143" s="321">
        <f>IFERROR(
IF(ISERROR($D143)=FALSE,$D143,IF(ISERROR($E143)=FALSE,$E143,IF(ISERROR($F143)=FALSE,$F143
+N("012 checkboxes"),
IF(
IF(OR(LEFT($A143,9)="Syndicate",LEFT($A143,12)="NewSyndicate"),VLOOKUP($A143,'012'!$J:$ZW,MATCH("Link to button",'012'!$J$1:$ZW$1,0),0)
+N("309 checkbox"),
IF($C143="309 LCR Summary0",VLOOKUP("Notes990",'309'!$P:$ZZ,MATCH("Link to button",'309'!$P$1:$ZZ$1,0),0)
+N("313 checkboxes"),
IF($C143="313 Financial Information0LcmVsScr",IF($C143="309 LCR Summary0",VLOOKUP("LcmVsScr",'309'!$N:$ZZ,MATCH("Link to button",'309'!$N$1:$ZZ$1,0),0),
IF($C143="313 Financial Information0LcrDocAttached",IF($C143="309 LCR Summary0",VLOOKUP("LcrDocAttached",'309'!$N:$ZZ,MATCH("Link to button",'309'!$N$1:$ZZ$1,0),
0)))))))=1,TRUE,FALSE)
))),"")</f>
        <v>0</v>
      </c>
      <c r="I143">
        <v>2005</v>
      </c>
    </row>
    <row r="144" spans="1:9" customFormat="1">
      <c r="A144" s="237" t="str">
        <f>VLOOKUP($G144,CSVLookups!$B:$R,MATCH(A$1,CSVLookups!$B$1:$R$1,0),FALSE)</f>
        <v>311 Claims Distributions</v>
      </c>
      <c r="B144" s="237" t="str">
        <f>VLOOKUP($G144,CSVLookups!$B:$R,MATCH(B$1,CSVLookups!$B$1:$R$1,0),FALSE)</f>
        <v>K</v>
      </c>
      <c r="C144" s="238" t="str">
        <f t="shared" si="3"/>
        <v>311 Claims DistributionsK2005New Business</v>
      </c>
      <c r="D144" s="238" t="e">
        <f>IF(AND(VALUE(LEFT($A144,3))=309,LEN($B144)=3),VLOOKUP(VALUE(MID($B144,2,2)),_309_Table1,MATCH(MID($B144,1,1),_309_Table1_ColumnLookup,0),FALSE),
  IF($C144="309 LCR SummaryA",OneYearSCR,IF($C144="309 LCR SummaryB",UltimateSCR,IF(VALUE(LEFT($A144,3))=309,VLOOKUP(VALUE(MID($B144,2,1)),_309_Table1,MATCH(MID($B144,1,1),_309_Table1_ColumnLookup,0),FALSE)
+N("309"),
  IF(VALUE(LEFT($A144,3))=310,VLOOKUP(VALUE(MID($B144,2,1)),_310_Table1,MATCH(MID($B144,1,1),_310_Table1_ColumnLookup,0),FALSE)
+N("310"),
  IF(AND(VALUE(LEFT($A144,3))=311,LEN($I144)=4),VLOOKUP($I144,_311_Table1,MATCH($B144,_311_Table1_ColumnLookup,0),FALSE),
  IF(AND(VALUE(LEFT($A144,3))=311,OR($B144="I2",$B144="J2",$B144="K2",$B144="L2")),VLOOKUP('311'!$G$58,_311_Table1,MATCH(MID($B144,1,1),_311_Table1_ColumnLookup,0),FALSE),
  IF(AND(VALUE(LEFT($A144,3))=311,RIGHT($B144,5)="Total"),VLOOKUP('311'!$G$59,_311_Table1,MATCH(MID($B144,1,1),_311_Table1_ColumnLookup,0),FALSE),
  IF(VALUE(LEFT($A144,3))=311,VLOOKUP(VALUE(MID($B144,2,1)),_311_Table1,MATCH(MID($B144,1,1),_311_Table1_ColumnLookup,0),FALSE)
+N("311"),
  IF(AND(VALUE(LEFT($A144,3))=312,LEFT($G144,10)="Unincepted",$B144="G "),VLOOKUP(" ULO",_312_Table1,MATCH('312'!$N$16,_312_Table1_ColumnLookup,0),FALSE),
  IF(AND(VALUE(LEFT($A144,3))=312,LEFT($G144,10)="Unincepted",$B144="O "),VLOOKUP(" ULO",_312_Table1,MATCH('312'!$V$16,_312_Table1_ColumnLookup,0),FALSE),
  IF(AND(VALUE(LEFT($A144,3))=312,LEFT($G144,10)="Unincepted",$B144="Q "),VLOOKUP(" ULO",_312_Table1,MATCH('312'!$X$16,_312_Table1_ColumnLookup,0),FALSE),
  IF(AND(VALUE(LEFT($A144,3))=312,LEFT($G144,10)="Unincepted"),VLOOKUP(" ULO",_312_Table1,MATCH(LEFT($B144,1),_312_Table1_ColumnLookup,0),FALSE),
  IF(AND(VALUE(LEFT($A144,3))=312,LEFT($G144,5)="Total",$B144="G "),VLOOKUP('312'!$F$80,_312_Table1,MATCH('312'!$N$16,_312_Table1_ColumnLookup,0),FALSE),
  IF(AND(VALUE(LEFT($A144,3))=312,LEFT($G144,5)="Total",$B144="O "),VLOOKUP('312'!$F$80,_312_Table1,MATCH('312'!$V$16,_312_Table1_ColumnLookup,0),FALSE),
  IF(AND(VALUE(LEFT($A144,3))=312,LEFT($G144,5)="Total",$B144="Q "),VLOOKUP('312'!$F$80,_312_Table1,MATCH('312'!$X$16,_312_Table1_ColumnLookup,0),FALSE),
  IF(AND(VALUE(LEFT($A144,3))=312,LEFT($G144,5)="Total"),VLOOKUP('312'!$F$80,_312_Table1,MATCH(LEFT($B144,1),_312_Table1_ColumnLookup,0),FALSE),
  IF(AND(VALUE(LEFT($A144,3))=312,LEN($I144)=4,$B144="G"),VLOOKUP($I144,_312_Table1,MATCH('312'!$N$16,_312_Table1_ColumnLookup,0),FALSE),
  IF(AND(VALUE(LEFT($A144,3))=312,LEN($I144)=4,$B144="O"),VLOOKUP($I144,_312_Table1,MATCH('312'!$V$16,_312_Table1_ColumnLookup,0),FALSE),
  IF(AND(VALUE(LEFT($A144,3))=312,LEN($I144)=4,$B144="Q"),VLOOKUP($I144,_312_Table1,MATCH('312'!$X$16,_312_Table1_ColumnLookup,0),FALSE),
  IF(AND(VALUE(LEFT($A144,3))=312,LEN($I144)=4),VLOOKUP($I144,_312_Table1,MATCH(LEFT($B144,1),_312_Table1_ColumnLookup,0),FALSE)
+N("312"),
  IF(VALUE(LEFT($A144,3))=313,VLOOKUP(VALUE(MID($B144,2,1)),_313_Table1,MATCH(MID($B144,1,1),_313_Table1_ColumnLookup,0),FALSE)
+N("313"),
  IF(AND(VALUE(LEFT($A144,3))=314,LEN($B144)=3),VLOOKUP(VALUE(MID($B144,2,2)),_314_Table1,MATCH(MID($B144,1,1),_314_Table1_ColumnLookup,0),FALSE),
  IF(VALUE(LEFT($A144,3))=314,VLOOKUP(VALUE(MID($B144,2,1)),_314_Table1,MATCH(MID($B144,1,1),_314_Table1_ColumnLookup,0),FALSE)
+N("314"),
""))))))))))))))))))))))))</f>
        <v>#N/A</v>
      </c>
      <c r="E144" s="238">
        <f>IF(AND(VALUE(LEFT($A144,3))=309,LEN($B144)=3),VLOOKUP(VALUE(MID($B144,2,2)),_309_Table2,MATCH(MID($B144,1,1),_309_Table2_ColumnLookup,0),FALSE),
  IF($C144="309 LCR SummaryA",OneYearSCR,IF($C144="309 LCR SummaryB",UltimateSCR,IF(VALUE(LEFT($A144,3))=309,VLOOKUP(VALUE(MID($B144,2,1)),_309_Table2,MATCH(MID($B144,1,1),_309_Table2_ColumnLookup,0),FALSE)
+N("309"),
  IF(VALUE(LEFT($A144,3))=310,VLOOKUP(VALUE(MID($B144,2,1)),_310_Table2,MATCH(MID($B144,1,1),_310_Table2_ColumnLookup,0),FALSE)
+N("310"),
  IF(AND(VALUE(LEFT($A144,3))=311,LEN($I144)=4),VLOOKUP($I144,_311_Table2,MATCH($B144,_311_Table2_ColumnLookup,0),FALSE),
  IF(AND(VALUE(LEFT($A144,3))=311,OR($B144="I2",$B144="J2",$B144="K2",$B144="L2")),VLOOKUP('311'!$G$58,_311_Table2,MATCH(MID($B144,1,1),_311_Table2_ColumnLookup,0),FALSE),
  IF(AND(VALUE(LEFT($A144,3))=311,RIGHT($B144,5)="Total"),VLOOKUP('311'!$G$59,_311_Table2,MATCH(MID($B144,1,1),_311_Table2_ColumnLookup,0),FALSE),
  IF(VALUE(LEFT($A144,3))=311,VLOOKUP(VALUE(MID($B144,2,1)),_311_Table2,MATCH(MID($B144,1,1),_311_Table2_ColumnLookup,0),FALSE)
+N("311"),
  IF(AND(VALUE(LEFT($A144,3))=312,LEFT($G144,10)="Unincepted",$B144="G "),VLOOKUP(" ULO",_312_Table2,MATCH('312'!$N$16,_312_Table2_ColumnLookup,0),FALSE),
  IF(AND(VALUE(LEFT($A144,3))=312,LEFT($G144,10)="Unincepted",$B144="O "),VLOOKUP(" ULO",_312_Table2,MATCH('312'!$V$16,_312_Table2_ColumnLookup,0),FALSE),
  IF(AND(VALUE(LEFT($A144,3))=312,LEFT($G144,10)="Unincepted",$B144="Q "),VLOOKUP(" ULO",_312_Table2,MATCH('312'!$X$16,_312_Table2_ColumnLookup,0),FALSE),
  IF(AND(VALUE(LEFT($A144,3))=312,LEFT($G144,10)="Unincepted"),VLOOKUP(" ULO",_312_Table2,MATCH(LEFT($B144,1),_312_Table2_ColumnLookup,0),FALSE),
  IF(AND(VALUE(LEFT($A144,3))=312,LEFT($G144,5)="Total",$B144="G "),VLOOKUP('312'!$F$80,_312_Table2,MATCH('312'!$N$16,_312_Table2_ColumnLookup,0),FALSE),
  IF(AND(VALUE(LEFT($A144,3))=312,LEFT($G144,5)="Total",$B144="O "),VLOOKUP('312'!$F$80,_312_Table2,MATCH('312'!$V$16,_312_Table2_ColumnLookup,0),FALSE),
  IF(AND(VALUE(LEFT($A144,3))=312,LEFT($G144,5)="Total",$B144="Q "),VLOOKUP('312'!$F$80,_312_Table2,MATCH('312'!$X$16,_312_Table2_ColumnLookup,0),FALSE),
  IF(AND(VALUE(LEFT($A144,3))=312,LEFT($G144,5)="Total"),VLOOKUP('312'!$F$80,_312_Table2,MATCH(LEFT($B144,1),_312_Table2_ColumnLookup,0),FALSE),
  IF(AND(VALUE(LEFT($A144,3))=312,LEN($I144)=4,$B144="G"),VLOOKUP($I144,_312_Table2,MATCH('312'!$N$16,_312_Table2_ColumnLookup,0),FALSE),
  IF(AND(VALUE(LEFT($A144,3))=312,LEN($I144)=4,$B144="O"),VLOOKUP($I144,_312_Table2,MATCH('312'!$V$16,_312_Table2_ColumnLookup,0),FALSE),
  IF(AND(VALUE(LEFT($A144,3))=312,LEN($I144)=4,$B144="Q"),VLOOKUP($I144,_312_Table2,MATCH('312'!$X$16,_312_Table2_ColumnLookup,0),FALSE),
  IF(AND(VALUE(LEFT($A144,3))=312,LEN($I144)=4),VLOOKUP($I144,_312_Table2,MATCH(LEFT($B144,1),_312_Table2_ColumnLookup,0),FALSE)
+N("312"),
  IF(VALUE(LEFT($A144,3))=313,VLOOKUP(VALUE(MID($B144,2,1)),_313_Table2,MATCH(MID($B144,1,1),_313_Table2_ColumnLookup,0),FALSE)
+N("313"),
  IF(AND(VALUE(LEFT($A144,3))=314,LEN($B144)=3),VLOOKUP(VALUE(MID($B144,2,2)),_314_Table2,MATCH(MID($B144,1,1),_314_Table2_ColumnLookup,0),FALSE),
  IF(VALUE(LEFT($A144,3))=314,VLOOKUP(VALUE(MID($B144,2,1)),_314_Table2,MATCH(MID($B144,1,1),_314_Table2_ColumnLookup,0),FALSE)
+N("314"),
""))))))))))))))))))))))))</f>
        <v>0</v>
      </c>
      <c r="F144" s="238" t="e">
        <f>IF(AND(VALUE(LEFT($A144,3))=309,LEN($B144)=3),VLOOKUP(VALUE(MID($B144,2,2)),_309_Table3,MATCH(MID($B144,1,1),_309_Table3_ColumnLookup,0),FALSE),
  IF($C144="309 LCR SummaryA",OneYearSCR,IF($C144="309 LCR SummaryB",UltimateSCR,IF(VALUE(LEFT($A144,3))=309,VLOOKUP(VALUE(MID($B144,2,1)),_309_Table3,MATCH(MID($B144,1,1),_309_Table3_ColumnLookup,0),FALSE)
+N("309"),
  IF(VALUE(LEFT($A144,3))=310,VLOOKUP(VALUE(MID($B144,2,1)),_310_Table3,MATCH(MID($B144,1,1),_310_Table3_ColumnLookup,0),FALSE)
+N("310"),
  IF(AND(VALUE(LEFT($A144,3))=311,LEN($I144)=4),VLOOKUP($I144,_311_Table3,MATCH($B144,_311_Table3_ColumnLookup,0),FALSE),
  IF(AND(VALUE(LEFT($A144,3))=311,OR($B144="I2",$B144="J2",$B144="K2",$B144="L2")),VLOOKUP('311'!$G$58,_311_Table3,MATCH(MID($B144,1,1),_311_Table3_ColumnLookup,0),FALSE),
  IF(AND(VALUE(LEFT($A144,3))=311,RIGHT($B144,5)="Total"),VLOOKUP('311'!$G$59,_311_Table3,MATCH(MID($B144,1,1),_311_Table3_ColumnLookup,0),FALSE),
  IF(VALUE(LEFT($A144,3))=311,VLOOKUP(VALUE(MID($B144,2,1)),_311_Table3,MATCH(MID($B144,1,1),_311_Table3_ColumnLookup,0),FALSE)
+N("311"),
  IF(AND(VALUE(LEFT($A144,3))=312,LEFT($G144,10)="Unincepted",$B144="G "),VLOOKUP(" ULO",_312_Table3,MATCH('312'!$N$16,_312_Table3_ColumnLookup,0),FALSE),
  IF(AND(VALUE(LEFT($A144,3))=312,LEFT($G144,10)="Unincepted",$B144="O "),VLOOKUP(" ULO",_312_Table3,MATCH('312'!$V$16,_312_Table3_ColumnLookup,0),FALSE),
  IF(AND(VALUE(LEFT($A144,3))=312,LEFT($G144,10)="Unincepted",$B144="Q "),VLOOKUP(" ULO",_312_Table3,MATCH('312'!$X$16,_312_Table3_ColumnLookup,0),FALSE),
  IF(AND(VALUE(LEFT($A144,3))=312,LEFT($G144,10)="Unincepted"),VLOOKUP(" ULO",_312_Table3,MATCH(LEFT($B144,1),_312_Table3_ColumnLookup,0),FALSE),
  IF(AND(VALUE(LEFT($A144,3))=312,LEFT($G144,5)="Total",$B144="G "),VLOOKUP('312'!$F$80,_312_Table3,MATCH('312'!$N$16,_312_Table3_ColumnLookup,0),FALSE),
  IF(AND(VALUE(LEFT($A144,3))=312,LEFT($G144,5)="Total",$B144="O "),VLOOKUP('312'!$F$80,_312_Table3,MATCH('312'!$V$16,_312_Table3_ColumnLookup,0),FALSE),
  IF(AND(VALUE(LEFT($A144,3))=312,LEFT($G144,5)="Total",$B144="Q "),VLOOKUP('312'!$F$80,_312_Table3,MATCH('312'!$X$16,_312_Table3_ColumnLookup,0),FALSE),
  IF(AND(VALUE(LEFT($A144,3))=312,LEFT($G144,5)="Total"),VLOOKUP('312'!$F$80,_312_Table3,MATCH(LEFT($B144,1),_312_Table3_ColumnLookup,0),FALSE),
  IF(AND(VALUE(LEFT($A144,3))=312,LEN($I144)=4,$B144="G"),VLOOKUP($I144,_312_Table3,MATCH('312'!$N$16,_312_Table3_ColumnLookup,0),FALSE),
  IF(AND(VALUE(LEFT($A144,3))=312,LEN($I144)=4,$B144="O"),VLOOKUP($I144,_312_Table3,MATCH('312'!$V$16,_312_Table3_ColumnLookup,0),FALSE),
  IF(AND(VALUE(LEFT($A144,3))=312,LEN($I144)=4,$B144="Q"),VLOOKUP($I144,_312_Table3,MATCH('312'!$X$16,_312_Table3_ColumnLookup,0),FALSE),
  IF(AND(VALUE(LEFT($A144,3))=312,LEN($I144)=4),VLOOKUP($I144,_312_Table3,MATCH(LEFT($B144,1),_312_Table3_ColumnLookup,0),FALSE)
+N("312"),
  IF(VALUE(LEFT($A144,3))=313,VLOOKUP(VALUE(MID($B144,2,1)),_313_Table3,MATCH(MID($B144,1,1),_313_Table3_ColumnLookup,0),FALSE)
+N("313"),
  IF(AND(VALUE(LEFT($A144,3))=314,LEN($B144)=3),VLOOKUP(VALUE(MID($B144,2,2)),_314_Table3,MATCH(MID($B144,1,1),_314_Table3_ColumnLookup,0),FALSE),
  IF(VALUE(LEFT($A144,3))=314,VLOOKUP(VALUE(MID($B144,2,1)),_314_Table3,MATCH(MID($B144,1,1),_314_Table3_ColumnLookup,0),FALSE)
+N("314"),
""))))))))))))))))))))))))</f>
        <v>#NAME?</v>
      </c>
      <c r="G144" t="s">
        <v>1114</v>
      </c>
      <c r="H144" s="321">
        <f>IFERROR(
IF(ISERROR($D144)=FALSE,$D144,IF(ISERROR($E144)=FALSE,$E144,IF(ISERROR($F144)=FALSE,$F144
+N("012 checkboxes"),
IF(
IF(OR(LEFT($A144,9)="Syndicate",LEFT($A144,12)="NewSyndicate"),VLOOKUP($A144,'012'!$J:$ZW,MATCH("Link to button",'012'!$J$1:$ZW$1,0),0)
+N("309 checkbox"),
IF($C144="309 LCR Summary0",VLOOKUP("Notes990",'309'!$P:$ZZ,MATCH("Link to button",'309'!$P$1:$ZZ$1,0),0)
+N("313 checkboxes"),
IF($C144="313 Financial Information0LcmVsScr",IF($C144="309 LCR Summary0",VLOOKUP("LcmVsScr",'309'!$N:$ZZ,MATCH("Link to button",'309'!$N$1:$ZZ$1,0),0),
IF($C144="313 Financial Information0LcrDocAttached",IF($C144="309 LCR Summary0",VLOOKUP("LcrDocAttached",'309'!$N:$ZZ,MATCH("Link to button",'309'!$N$1:$ZZ$1,0),
0)))))))=1,TRUE,FALSE)
))),"")</f>
        <v>0</v>
      </c>
      <c r="I144">
        <v>2005</v>
      </c>
    </row>
    <row r="145" spans="1:9" customFormat="1">
      <c r="A145" s="237" t="str">
        <f>VLOOKUP($G145,CSVLookups!$B:$R,MATCH(A$1,CSVLookups!$B$1:$R$1,0),FALSE)</f>
        <v>311 Claims Distributions</v>
      </c>
      <c r="B145" s="237" t="str">
        <f>VLOOKUP($G145,CSVLookups!$B:$R,MATCH(B$1,CSVLookups!$B$1:$R$1,0),FALSE)</f>
        <v>L</v>
      </c>
      <c r="C145" s="238" t="str">
        <f t="shared" si="3"/>
        <v>311 Claims DistributionsL2005Total Claims</v>
      </c>
      <c r="D145" s="238" t="e">
        <f>IF(AND(VALUE(LEFT($A145,3))=309,LEN($B145)=3),VLOOKUP(VALUE(MID($B145,2,2)),_309_Table1,MATCH(MID($B145,1,1),_309_Table1_ColumnLookup,0),FALSE),
  IF($C145="309 LCR SummaryA",OneYearSCR,IF($C145="309 LCR SummaryB",UltimateSCR,IF(VALUE(LEFT($A145,3))=309,VLOOKUP(VALUE(MID($B145,2,1)),_309_Table1,MATCH(MID($B145,1,1),_309_Table1_ColumnLookup,0),FALSE)
+N("309"),
  IF(VALUE(LEFT($A145,3))=310,VLOOKUP(VALUE(MID($B145,2,1)),_310_Table1,MATCH(MID($B145,1,1),_310_Table1_ColumnLookup,0),FALSE)
+N("310"),
  IF(AND(VALUE(LEFT($A145,3))=311,LEN($I145)=4),VLOOKUP($I145,_311_Table1,MATCH($B145,_311_Table1_ColumnLookup,0),FALSE),
  IF(AND(VALUE(LEFT($A145,3))=311,OR($B145="I2",$B145="J2",$B145="K2",$B145="L2")),VLOOKUP('311'!$G$58,_311_Table1,MATCH(MID($B145,1,1),_311_Table1_ColumnLookup,0),FALSE),
  IF(AND(VALUE(LEFT($A145,3))=311,RIGHT($B145,5)="Total"),VLOOKUP('311'!$G$59,_311_Table1,MATCH(MID($B145,1,1),_311_Table1_ColumnLookup,0),FALSE),
  IF(VALUE(LEFT($A145,3))=311,VLOOKUP(VALUE(MID($B145,2,1)),_311_Table1,MATCH(MID($B145,1,1),_311_Table1_ColumnLookup,0),FALSE)
+N("311"),
  IF(AND(VALUE(LEFT($A145,3))=312,LEFT($G145,10)="Unincepted",$B145="G "),VLOOKUP(" ULO",_312_Table1,MATCH('312'!$N$16,_312_Table1_ColumnLookup,0),FALSE),
  IF(AND(VALUE(LEFT($A145,3))=312,LEFT($G145,10)="Unincepted",$B145="O "),VLOOKUP(" ULO",_312_Table1,MATCH('312'!$V$16,_312_Table1_ColumnLookup,0),FALSE),
  IF(AND(VALUE(LEFT($A145,3))=312,LEFT($G145,10)="Unincepted",$B145="Q "),VLOOKUP(" ULO",_312_Table1,MATCH('312'!$X$16,_312_Table1_ColumnLookup,0),FALSE),
  IF(AND(VALUE(LEFT($A145,3))=312,LEFT($G145,10)="Unincepted"),VLOOKUP(" ULO",_312_Table1,MATCH(LEFT($B145,1),_312_Table1_ColumnLookup,0),FALSE),
  IF(AND(VALUE(LEFT($A145,3))=312,LEFT($G145,5)="Total",$B145="G "),VLOOKUP('312'!$F$80,_312_Table1,MATCH('312'!$N$16,_312_Table1_ColumnLookup,0),FALSE),
  IF(AND(VALUE(LEFT($A145,3))=312,LEFT($G145,5)="Total",$B145="O "),VLOOKUP('312'!$F$80,_312_Table1,MATCH('312'!$V$16,_312_Table1_ColumnLookup,0),FALSE),
  IF(AND(VALUE(LEFT($A145,3))=312,LEFT($G145,5)="Total",$B145="Q "),VLOOKUP('312'!$F$80,_312_Table1,MATCH('312'!$X$16,_312_Table1_ColumnLookup,0),FALSE),
  IF(AND(VALUE(LEFT($A145,3))=312,LEFT($G145,5)="Total"),VLOOKUP('312'!$F$80,_312_Table1,MATCH(LEFT($B145,1),_312_Table1_ColumnLookup,0),FALSE),
  IF(AND(VALUE(LEFT($A145,3))=312,LEN($I145)=4,$B145="G"),VLOOKUP($I145,_312_Table1,MATCH('312'!$N$16,_312_Table1_ColumnLookup,0),FALSE),
  IF(AND(VALUE(LEFT($A145,3))=312,LEN($I145)=4,$B145="O"),VLOOKUP($I145,_312_Table1,MATCH('312'!$V$16,_312_Table1_ColumnLookup,0),FALSE),
  IF(AND(VALUE(LEFT($A145,3))=312,LEN($I145)=4,$B145="Q"),VLOOKUP($I145,_312_Table1,MATCH('312'!$X$16,_312_Table1_ColumnLookup,0),FALSE),
  IF(AND(VALUE(LEFT($A145,3))=312,LEN($I145)=4),VLOOKUP($I145,_312_Table1,MATCH(LEFT($B145,1),_312_Table1_ColumnLookup,0),FALSE)
+N("312"),
  IF(VALUE(LEFT($A145,3))=313,VLOOKUP(VALUE(MID($B145,2,1)),_313_Table1,MATCH(MID($B145,1,1),_313_Table1_ColumnLookup,0),FALSE)
+N("313"),
  IF(AND(VALUE(LEFT($A145,3))=314,LEN($B145)=3),VLOOKUP(VALUE(MID($B145,2,2)),_314_Table1,MATCH(MID($B145,1,1),_314_Table1_ColumnLookup,0),FALSE),
  IF(VALUE(LEFT($A145,3))=314,VLOOKUP(VALUE(MID($B145,2,1)),_314_Table1,MATCH(MID($B145,1,1),_314_Table1_ColumnLookup,0),FALSE)
+N("314"),
""))))))))))))))))))))))))</f>
        <v>#N/A</v>
      </c>
      <c r="E145" s="238">
        <f ca="1">IF(AND(VALUE(LEFT($A145,3))=309,LEN($B145)=3),VLOOKUP(VALUE(MID($B145,2,2)),_309_Table2,MATCH(MID($B145,1,1),_309_Table2_ColumnLookup,0),FALSE),
  IF($C145="309 LCR SummaryA",OneYearSCR,IF($C145="309 LCR SummaryB",UltimateSCR,IF(VALUE(LEFT($A145,3))=309,VLOOKUP(VALUE(MID($B145,2,1)),_309_Table2,MATCH(MID($B145,1,1),_309_Table2_ColumnLookup,0),FALSE)
+N("309"),
  IF(VALUE(LEFT($A145,3))=310,VLOOKUP(VALUE(MID($B145,2,1)),_310_Table2,MATCH(MID($B145,1,1),_310_Table2_ColumnLookup,0),FALSE)
+N("310"),
  IF(AND(VALUE(LEFT($A145,3))=311,LEN($I145)=4),VLOOKUP($I145,_311_Table2,MATCH($B145,_311_Table2_ColumnLookup,0),FALSE),
  IF(AND(VALUE(LEFT($A145,3))=311,OR($B145="I2",$B145="J2",$B145="K2",$B145="L2")),VLOOKUP('311'!$G$58,_311_Table2,MATCH(MID($B145,1,1),_311_Table2_ColumnLookup,0),FALSE),
  IF(AND(VALUE(LEFT($A145,3))=311,RIGHT($B145,5)="Total"),VLOOKUP('311'!$G$59,_311_Table2,MATCH(MID($B145,1,1),_311_Table2_ColumnLookup,0),FALSE),
  IF(VALUE(LEFT($A145,3))=311,VLOOKUP(VALUE(MID($B145,2,1)),_311_Table2,MATCH(MID($B145,1,1),_311_Table2_ColumnLookup,0),FALSE)
+N("311"),
  IF(AND(VALUE(LEFT($A145,3))=312,LEFT($G145,10)="Unincepted",$B145="G "),VLOOKUP(" ULO",_312_Table2,MATCH('312'!$N$16,_312_Table2_ColumnLookup,0),FALSE),
  IF(AND(VALUE(LEFT($A145,3))=312,LEFT($G145,10)="Unincepted",$B145="O "),VLOOKUP(" ULO",_312_Table2,MATCH('312'!$V$16,_312_Table2_ColumnLookup,0),FALSE),
  IF(AND(VALUE(LEFT($A145,3))=312,LEFT($G145,10)="Unincepted",$B145="Q "),VLOOKUP(" ULO",_312_Table2,MATCH('312'!$X$16,_312_Table2_ColumnLookup,0),FALSE),
  IF(AND(VALUE(LEFT($A145,3))=312,LEFT($G145,10)="Unincepted"),VLOOKUP(" ULO",_312_Table2,MATCH(LEFT($B145,1),_312_Table2_ColumnLookup,0),FALSE),
  IF(AND(VALUE(LEFT($A145,3))=312,LEFT($G145,5)="Total",$B145="G "),VLOOKUP('312'!$F$80,_312_Table2,MATCH('312'!$N$16,_312_Table2_ColumnLookup,0),FALSE),
  IF(AND(VALUE(LEFT($A145,3))=312,LEFT($G145,5)="Total",$B145="O "),VLOOKUP('312'!$F$80,_312_Table2,MATCH('312'!$V$16,_312_Table2_ColumnLookup,0),FALSE),
  IF(AND(VALUE(LEFT($A145,3))=312,LEFT($G145,5)="Total",$B145="Q "),VLOOKUP('312'!$F$80,_312_Table2,MATCH('312'!$X$16,_312_Table2_ColumnLookup,0),FALSE),
  IF(AND(VALUE(LEFT($A145,3))=312,LEFT($G145,5)="Total"),VLOOKUP('312'!$F$80,_312_Table2,MATCH(LEFT($B145,1),_312_Table2_ColumnLookup,0),FALSE),
  IF(AND(VALUE(LEFT($A145,3))=312,LEN($I145)=4,$B145="G"),VLOOKUP($I145,_312_Table2,MATCH('312'!$N$16,_312_Table2_ColumnLookup,0),FALSE),
  IF(AND(VALUE(LEFT($A145,3))=312,LEN($I145)=4,$B145="O"),VLOOKUP($I145,_312_Table2,MATCH('312'!$V$16,_312_Table2_ColumnLookup,0),FALSE),
  IF(AND(VALUE(LEFT($A145,3))=312,LEN($I145)=4,$B145="Q"),VLOOKUP($I145,_312_Table2,MATCH('312'!$X$16,_312_Table2_ColumnLookup,0),FALSE),
  IF(AND(VALUE(LEFT($A145,3))=312,LEN($I145)=4),VLOOKUP($I145,_312_Table2,MATCH(LEFT($B145,1),_312_Table2_ColumnLookup,0),FALSE)
+N("312"),
  IF(VALUE(LEFT($A145,3))=313,VLOOKUP(VALUE(MID($B145,2,1)),_313_Table2,MATCH(MID($B145,1,1),_313_Table2_ColumnLookup,0),FALSE)
+N("313"),
  IF(AND(VALUE(LEFT($A145,3))=314,LEN($B145)=3),VLOOKUP(VALUE(MID($B145,2,2)),_314_Table2,MATCH(MID($B145,1,1),_314_Table2_ColumnLookup,0),FALSE),
  IF(VALUE(LEFT($A145,3))=314,VLOOKUP(VALUE(MID($B145,2,1)),_314_Table2,MATCH(MID($B145,1,1),_314_Table2_ColumnLookup,0),FALSE)
+N("314"),
""))))))))))))))))))))))))</f>
        <v>0</v>
      </c>
      <c r="F145" s="238" t="e">
        <f>IF(AND(VALUE(LEFT($A145,3))=309,LEN($B145)=3),VLOOKUP(VALUE(MID($B145,2,2)),_309_Table3,MATCH(MID($B145,1,1),_309_Table3_ColumnLookup,0),FALSE),
  IF($C145="309 LCR SummaryA",OneYearSCR,IF($C145="309 LCR SummaryB",UltimateSCR,IF(VALUE(LEFT($A145,3))=309,VLOOKUP(VALUE(MID($B145,2,1)),_309_Table3,MATCH(MID($B145,1,1),_309_Table3_ColumnLookup,0),FALSE)
+N("309"),
  IF(VALUE(LEFT($A145,3))=310,VLOOKUP(VALUE(MID($B145,2,1)),_310_Table3,MATCH(MID($B145,1,1),_310_Table3_ColumnLookup,0),FALSE)
+N("310"),
  IF(AND(VALUE(LEFT($A145,3))=311,LEN($I145)=4),VLOOKUP($I145,_311_Table3,MATCH($B145,_311_Table3_ColumnLookup,0),FALSE),
  IF(AND(VALUE(LEFT($A145,3))=311,OR($B145="I2",$B145="J2",$B145="K2",$B145="L2")),VLOOKUP('311'!$G$58,_311_Table3,MATCH(MID($B145,1,1),_311_Table3_ColumnLookup,0),FALSE),
  IF(AND(VALUE(LEFT($A145,3))=311,RIGHT($B145,5)="Total"),VLOOKUP('311'!$G$59,_311_Table3,MATCH(MID($B145,1,1),_311_Table3_ColumnLookup,0),FALSE),
  IF(VALUE(LEFT($A145,3))=311,VLOOKUP(VALUE(MID($B145,2,1)),_311_Table3,MATCH(MID($B145,1,1),_311_Table3_ColumnLookup,0),FALSE)
+N("311"),
  IF(AND(VALUE(LEFT($A145,3))=312,LEFT($G145,10)="Unincepted",$B145="G "),VLOOKUP(" ULO",_312_Table3,MATCH('312'!$N$16,_312_Table3_ColumnLookup,0),FALSE),
  IF(AND(VALUE(LEFT($A145,3))=312,LEFT($G145,10)="Unincepted",$B145="O "),VLOOKUP(" ULO",_312_Table3,MATCH('312'!$V$16,_312_Table3_ColumnLookup,0),FALSE),
  IF(AND(VALUE(LEFT($A145,3))=312,LEFT($G145,10)="Unincepted",$B145="Q "),VLOOKUP(" ULO",_312_Table3,MATCH('312'!$X$16,_312_Table3_ColumnLookup,0),FALSE),
  IF(AND(VALUE(LEFT($A145,3))=312,LEFT($G145,10)="Unincepted"),VLOOKUP(" ULO",_312_Table3,MATCH(LEFT($B145,1),_312_Table3_ColumnLookup,0),FALSE),
  IF(AND(VALUE(LEFT($A145,3))=312,LEFT($G145,5)="Total",$B145="G "),VLOOKUP('312'!$F$80,_312_Table3,MATCH('312'!$N$16,_312_Table3_ColumnLookup,0),FALSE),
  IF(AND(VALUE(LEFT($A145,3))=312,LEFT($G145,5)="Total",$B145="O "),VLOOKUP('312'!$F$80,_312_Table3,MATCH('312'!$V$16,_312_Table3_ColumnLookup,0),FALSE),
  IF(AND(VALUE(LEFT($A145,3))=312,LEFT($G145,5)="Total",$B145="Q "),VLOOKUP('312'!$F$80,_312_Table3,MATCH('312'!$X$16,_312_Table3_ColumnLookup,0),FALSE),
  IF(AND(VALUE(LEFT($A145,3))=312,LEFT($G145,5)="Total"),VLOOKUP('312'!$F$80,_312_Table3,MATCH(LEFT($B145,1),_312_Table3_ColumnLookup,0),FALSE),
  IF(AND(VALUE(LEFT($A145,3))=312,LEN($I145)=4,$B145="G"),VLOOKUP($I145,_312_Table3,MATCH('312'!$N$16,_312_Table3_ColumnLookup,0),FALSE),
  IF(AND(VALUE(LEFT($A145,3))=312,LEN($I145)=4,$B145="O"),VLOOKUP($I145,_312_Table3,MATCH('312'!$V$16,_312_Table3_ColumnLookup,0),FALSE),
  IF(AND(VALUE(LEFT($A145,3))=312,LEN($I145)=4,$B145="Q"),VLOOKUP($I145,_312_Table3,MATCH('312'!$X$16,_312_Table3_ColumnLookup,0),FALSE),
  IF(AND(VALUE(LEFT($A145,3))=312,LEN($I145)=4),VLOOKUP($I145,_312_Table3,MATCH(LEFT($B145,1),_312_Table3_ColumnLookup,0),FALSE)
+N("312"),
  IF(VALUE(LEFT($A145,3))=313,VLOOKUP(VALUE(MID($B145,2,1)),_313_Table3,MATCH(MID($B145,1,1),_313_Table3_ColumnLookup,0),FALSE)
+N("313"),
  IF(AND(VALUE(LEFT($A145,3))=314,LEN($B145)=3),VLOOKUP(VALUE(MID($B145,2,2)),_314_Table3,MATCH(MID($B145,1,1),_314_Table3_ColumnLookup,0),FALSE),
  IF(VALUE(LEFT($A145,3))=314,VLOOKUP(VALUE(MID($B145,2,1)),_314_Table3,MATCH(MID($B145,1,1),_314_Table3_ColumnLookup,0),FALSE)
+N("314"),
""))))))))))))))))))))))))</f>
        <v>#NAME?</v>
      </c>
      <c r="G145" t="s">
        <v>1117</v>
      </c>
      <c r="H145" s="321">
        <f ca="1">IFERROR(
IF(ISERROR($D145)=FALSE,$D145,IF(ISERROR($E145)=FALSE,$E145,IF(ISERROR($F145)=FALSE,$F145
+N("012 checkboxes"),
IF(
IF(OR(LEFT($A145,9)="Syndicate",LEFT($A145,12)="NewSyndicate"),VLOOKUP($A145,'012'!$J:$ZW,MATCH("Link to button",'012'!$J$1:$ZW$1,0),0)
+N("309 checkbox"),
IF($C145="309 LCR Summary0",VLOOKUP("Notes990",'309'!$P:$ZZ,MATCH("Link to button",'309'!$P$1:$ZZ$1,0),0)
+N("313 checkboxes"),
IF($C145="313 Financial Information0LcmVsScr",IF($C145="309 LCR Summary0",VLOOKUP("LcmVsScr",'309'!$N:$ZZ,MATCH("Link to button",'309'!$N$1:$ZZ$1,0),0),
IF($C145="313 Financial Information0LcrDocAttached",IF($C145="309 LCR Summary0",VLOOKUP("LcrDocAttached",'309'!$N:$ZZ,MATCH("Link to button",'309'!$N$1:$ZZ$1,0),
0)))))))=1,TRUE,FALSE)
))),"")</f>
        <v>0</v>
      </c>
      <c r="I145">
        <v>2005</v>
      </c>
    </row>
    <row r="146" spans="1:9" customFormat="1">
      <c r="A146" s="237" t="str">
        <f>VLOOKUP($G146,CSVLookups!$B:$R,MATCH(A$1,CSVLookups!$B$1:$R$1,0),FALSE)</f>
        <v>311 Claims Distributions</v>
      </c>
      <c r="B146" s="237" t="str">
        <f>VLOOKUP($G146,CSVLookups!$B:$R,MATCH(B$1,CSVLookups!$B$1:$R$1,0),FALSE)</f>
        <v>I</v>
      </c>
      <c r="C146" s="238" t="str">
        <f t="shared" si="3"/>
        <v>311 Claims DistributionsI2006Net Insurance Claims brought forward</v>
      </c>
      <c r="D146" s="238" t="e">
        <f>IF(AND(VALUE(LEFT($A146,3))=309,LEN($B146)=3),VLOOKUP(VALUE(MID($B146,2,2)),_309_Table1,MATCH(MID($B146,1,1),_309_Table1_ColumnLookup,0),FALSE),
  IF($C146="309 LCR SummaryA",OneYearSCR,IF($C146="309 LCR SummaryB",UltimateSCR,IF(VALUE(LEFT($A146,3))=309,VLOOKUP(VALUE(MID($B146,2,1)),_309_Table1,MATCH(MID($B146,1,1),_309_Table1_ColumnLookup,0),FALSE)
+N("309"),
  IF(VALUE(LEFT($A146,3))=310,VLOOKUP(VALUE(MID($B146,2,1)),_310_Table1,MATCH(MID($B146,1,1),_310_Table1_ColumnLookup,0),FALSE)
+N("310"),
  IF(AND(VALUE(LEFT($A146,3))=311,LEN($I146)=4),VLOOKUP($I146,_311_Table1,MATCH($B146,_311_Table1_ColumnLookup,0),FALSE),
  IF(AND(VALUE(LEFT($A146,3))=311,OR($B146="I2",$B146="J2",$B146="K2",$B146="L2")),VLOOKUP('311'!$G$58,_311_Table1,MATCH(MID($B146,1,1),_311_Table1_ColumnLookup,0),FALSE),
  IF(AND(VALUE(LEFT($A146,3))=311,RIGHT($B146,5)="Total"),VLOOKUP('311'!$G$59,_311_Table1,MATCH(MID($B146,1,1),_311_Table1_ColumnLookup,0),FALSE),
  IF(VALUE(LEFT($A146,3))=311,VLOOKUP(VALUE(MID($B146,2,1)),_311_Table1,MATCH(MID($B146,1,1),_311_Table1_ColumnLookup,0),FALSE)
+N("311"),
  IF(AND(VALUE(LEFT($A146,3))=312,LEFT($G146,10)="Unincepted",$B146="G "),VLOOKUP(" ULO",_312_Table1,MATCH('312'!$N$16,_312_Table1_ColumnLookup,0),FALSE),
  IF(AND(VALUE(LEFT($A146,3))=312,LEFT($G146,10)="Unincepted",$B146="O "),VLOOKUP(" ULO",_312_Table1,MATCH('312'!$V$16,_312_Table1_ColumnLookup,0),FALSE),
  IF(AND(VALUE(LEFT($A146,3))=312,LEFT($G146,10)="Unincepted",$B146="Q "),VLOOKUP(" ULO",_312_Table1,MATCH('312'!$X$16,_312_Table1_ColumnLookup,0),FALSE),
  IF(AND(VALUE(LEFT($A146,3))=312,LEFT($G146,10)="Unincepted"),VLOOKUP(" ULO",_312_Table1,MATCH(LEFT($B146,1),_312_Table1_ColumnLookup,0),FALSE),
  IF(AND(VALUE(LEFT($A146,3))=312,LEFT($G146,5)="Total",$B146="G "),VLOOKUP('312'!$F$80,_312_Table1,MATCH('312'!$N$16,_312_Table1_ColumnLookup,0),FALSE),
  IF(AND(VALUE(LEFT($A146,3))=312,LEFT($G146,5)="Total",$B146="O "),VLOOKUP('312'!$F$80,_312_Table1,MATCH('312'!$V$16,_312_Table1_ColumnLookup,0),FALSE),
  IF(AND(VALUE(LEFT($A146,3))=312,LEFT($G146,5)="Total",$B146="Q "),VLOOKUP('312'!$F$80,_312_Table1,MATCH('312'!$X$16,_312_Table1_ColumnLookup,0),FALSE),
  IF(AND(VALUE(LEFT($A146,3))=312,LEFT($G146,5)="Total"),VLOOKUP('312'!$F$80,_312_Table1,MATCH(LEFT($B146,1),_312_Table1_ColumnLookup,0),FALSE),
  IF(AND(VALUE(LEFT($A146,3))=312,LEN($I146)=4,$B146="G"),VLOOKUP($I146,_312_Table1,MATCH('312'!$N$16,_312_Table1_ColumnLookup,0),FALSE),
  IF(AND(VALUE(LEFT($A146,3))=312,LEN($I146)=4,$B146="O"),VLOOKUP($I146,_312_Table1,MATCH('312'!$V$16,_312_Table1_ColumnLookup,0),FALSE),
  IF(AND(VALUE(LEFT($A146,3))=312,LEN($I146)=4,$B146="Q"),VLOOKUP($I146,_312_Table1,MATCH('312'!$X$16,_312_Table1_ColumnLookup,0),FALSE),
  IF(AND(VALUE(LEFT($A146,3))=312,LEN($I146)=4),VLOOKUP($I146,_312_Table1,MATCH(LEFT($B146,1),_312_Table1_ColumnLookup,0),FALSE)
+N("312"),
  IF(VALUE(LEFT($A146,3))=313,VLOOKUP(VALUE(MID($B146,2,1)),_313_Table1,MATCH(MID($B146,1,1),_313_Table1_ColumnLookup,0),FALSE)
+N("313"),
  IF(AND(VALUE(LEFT($A146,3))=314,LEN($B146)=3),VLOOKUP(VALUE(MID($B146,2,2)),_314_Table1,MATCH(MID($B146,1,1),_314_Table1_ColumnLookup,0),FALSE),
  IF(VALUE(LEFT($A146,3))=314,VLOOKUP(VALUE(MID($B146,2,1)),_314_Table1,MATCH(MID($B146,1,1),_314_Table1_ColumnLookup,0),FALSE)
+N("314"),
""))))))))))))))))))))))))</f>
        <v>#N/A</v>
      </c>
      <c r="E146" s="238">
        <f ca="1">IF(AND(VALUE(LEFT($A146,3))=309,LEN($B146)=3),VLOOKUP(VALUE(MID($B146,2,2)),_309_Table2,MATCH(MID($B146,1,1),_309_Table2_ColumnLookup,0),FALSE),
  IF($C146="309 LCR SummaryA",OneYearSCR,IF($C146="309 LCR SummaryB",UltimateSCR,IF(VALUE(LEFT($A146,3))=309,VLOOKUP(VALUE(MID($B146,2,1)),_309_Table2,MATCH(MID($B146,1,1),_309_Table2_ColumnLookup,0),FALSE)
+N("309"),
  IF(VALUE(LEFT($A146,3))=310,VLOOKUP(VALUE(MID($B146,2,1)),_310_Table2,MATCH(MID($B146,1,1),_310_Table2_ColumnLookup,0),FALSE)
+N("310"),
  IF(AND(VALUE(LEFT($A146,3))=311,LEN($I146)=4),VLOOKUP($I146,_311_Table2,MATCH($B146,_311_Table2_ColumnLookup,0),FALSE),
  IF(AND(VALUE(LEFT($A146,3))=311,OR($B146="I2",$B146="J2",$B146="K2",$B146="L2")),VLOOKUP('311'!$G$58,_311_Table2,MATCH(MID($B146,1,1),_311_Table2_ColumnLookup,0),FALSE),
  IF(AND(VALUE(LEFT($A146,3))=311,RIGHT($B146,5)="Total"),VLOOKUP('311'!$G$59,_311_Table2,MATCH(MID($B146,1,1),_311_Table2_ColumnLookup,0),FALSE),
  IF(VALUE(LEFT($A146,3))=311,VLOOKUP(VALUE(MID($B146,2,1)),_311_Table2,MATCH(MID($B146,1,1),_311_Table2_ColumnLookup,0),FALSE)
+N("311"),
  IF(AND(VALUE(LEFT($A146,3))=312,LEFT($G146,10)="Unincepted",$B146="G "),VLOOKUP(" ULO",_312_Table2,MATCH('312'!$N$16,_312_Table2_ColumnLookup,0),FALSE),
  IF(AND(VALUE(LEFT($A146,3))=312,LEFT($G146,10)="Unincepted",$B146="O "),VLOOKUP(" ULO",_312_Table2,MATCH('312'!$V$16,_312_Table2_ColumnLookup,0),FALSE),
  IF(AND(VALUE(LEFT($A146,3))=312,LEFT($G146,10)="Unincepted",$B146="Q "),VLOOKUP(" ULO",_312_Table2,MATCH('312'!$X$16,_312_Table2_ColumnLookup,0),FALSE),
  IF(AND(VALUE(LEFT($A146,3))=312,LEFT($G146,10)="Unincepted"),VLOOKUP(" ULO",_312_Table2,MATCH(LEFT($B146,1),_312_Table2_ColumnLookup,0),FALSE),
  IF(AND(VALUE(LEFT($A146,3))=312,LEFT($G146,5)="Total",$B146="G "),VLOOKUP('312'!$F$80,_312_Table2,MATCH('312'!$N$16,_312_Table2_ColumnLookup,0),FALSE),
  IF(AND(VALUE(LEFT($A146,3))=312,LEFT($G146,5)="Total",$B146="O "),VLOOKUP('312'!$F$80,_312_Table2,MATCH('312'!$V$16,_312_Table2_ColumnLookup,0),FALSE),
  IF(AND(VALUE(LEFT($A146,3))=312,LEFT($G146,5)="Total",$B146="Q "),VLOOKUP('312'!$F$80,_312_Table2,MATCH('312'!$X$16,_312_Table2_ColumnLookup,0),FALSE),
  IF(AND(VALUE(LEFT($A146,3))=312,LEFT($G146,5)="Total"),VLOOKUP('312'!$F$80,_312_Table2,MATCH(LEFT($B146,1),_312_Table2_ColumnLookup,0),FALSE),
  IF(AND(VALUE(LEFT($A146,3))=312,LEN($I146)=4,$B146="G"),VLOOKUP($I146,_312_Table2,MATCH('312'!$N$16,_312_Table2_ColumnLookup,0),FALSE),
  IF(AND(VALUE(LEFT($A146,3))=312,LEN($I146)=4,$B146="O"),VLOOKUP($I146,_312_Table2,MATCH('312'!$V$16,_312_Table2_ColumnLookup,0),FALSE),
  IF(AND(VALUE(LEFT($A146,3))=312,LEN($I146)=4,$B146="Q"),VLOOKUP($I146,_312_Table2,MATCH('312'!$X$16,_312_Table2_ColumnLookup,0),FALSE),
  IF(AND(VALUE(LEFT($A146,3))=312,LEN($I146)=4),VLOOKUP($I146,_312_Table2,MATCH(LEFT($B146,1),_312_Table2_ColumnLookup,0),FALSE)
+N("312"),
  IF(VALUE(LEFT($A146,3))=313,VLOOKUP(VALUE(MID($B146,2,1)),_313_Table2,MATCH(MID($B146,1,1),_313_Table2_ColumnLookup,0),FALSE)
+N("313"),
  IF(AND(VALUE(LEFT($A146,3))=314,LEN($B146)=3),VLOOKUP(VALUE(MID($B146,2,2)),_314_Table2,MATCH(MID($B146,1,1),_314_Table2_ColumnLookup,0),FALSE),
  IF(VALUE(LEFT($A146,3))=314,VLOOKUP(VALUE(MID($B146,2,1)),_314_Table2,MATCH(MID($B146,1,1),_314_Table2_ColumnLookup,0),FALSE)
+N("314"),
""))))))))))))))))))))))))</f>
        <v>0</v>
      </c>
      <c r="F146" s="238" t="e">
        <f>IF(AND(VALUE(LEFT($A146,3))=309,LEN($B146)=3),VLOOKUP(VALUE(MID($B146,2,2)),_309_Table3,MATCH(MID($B146,1,1),_309_Table3_ColumnLookup,0),FALSE),
  IF($C146="309 LCR SummaryA",OneYearSCR,IF($C146="309 LCR SummaryB",UltimateSCR,IF(VALUE(LEFT($A146,3))=309,VLOOKUP(VALUE(MID($B146,2,1)),_309_Table3,MATCH(MID($B146,1,1),_309_Table3_ColumnLookup,0),FALSE)
+N("309"),
  IF(VALUE(LEFT($A146,3))=310,VLOOKUP(VALUE(MID($B146,2,1)),_310_Table3,MATCH(MID($B146,1,1),_310_Table3_ColumnLookup,0),FALSE)
+N("310"),
  IF(AND(VALUE(LEFT($A146,3))=311,LEN($I146)=4),VLOOKUP($I146,_311_Table3,MATCH($B146,_311_Table3_ColumnLookup,0),FALSE),
  IF(AND(VALUE(LEFT($A146,3))=311,OR($B146="I2",$B146="J2",$B146="K2",$B146="L2")),VLOOKUP('311'!$G$58,_311_Table3,MATCH(MID($B146,1,1),_311_Table3_ColumnLookup,0),FALSE),
  IF(AND(VALUE(LEFT($A146,3))=311,RIGHT($B146,5)="Total"),VLOOKUP('311'!$G$59,_311_Table3,MATCH(MID($B146,1,1),_311_Table3_ColumnLookup,0),FALSE),
  IF(VALUE(LEFT($A146,3))=311,VLOOKUP(VALUE(MID($B146,2,1)),_311_Table3,MATCH(MID($B146,1,1),_311_Table3_ColumnLookup,0),FALSE)
+N("311"),
  IF(AND(VALUE(LEFT($A146,3))=312,LEFT($G146,10)="Unincepted",$B146="G "),VLOOKUP(" ULO",_312_Table3,MATCH('312'!$N$16,_312_Table3_ColumnLookup,0),FALSE),
  IF(AND(VALUE(LEFT($A146,3))=312,LEFT($G146,10)="Unincepted",$B146="O "),VLOOKUP(" ULO",_312_Table3,MATCH('312'!$V$16,_312_Table3_ColumnLookup,0),FALSE),
  IF(AND(VALUE(LEFT($A146,3))=312,LEFT($G146,10)="Unincepted",$B146="Q "),VLOOKUP(" ULO",_312_Table3,MATCH('312'!$X$16,_312_Table3_ColumnLookup,0),FALSE),
  IF(AND(VALUE(LEFT($A146,3))=312,LEFT($G146,10)="Unincepted"),VLOOKUP(" ULO",_312_Table3,MATCH(LEFT($B146,1),_312_Table3_ColumnLookup,0),FALSE),
  IF(AND(VALUE(LEFT($A146,3))=312,LEFT($G146,5)="Total",$B146="G "),VLOOKUP('312'!$F$80,_312_Table3,MATCH('312'!$N$16,_312_Table3_ColumnLookup,0),FALSE),
  IF(AND(VALUE(LEFT($A146,3))=312,LEFT($G146,5)="Total",$B146="O "),VLOOKUP('312'!$F$80,_312_Table3,MATCH('312'!$V$16,_312_Table3_ColumnLookup,0),FALSE),
  IF(AND(VALUE(LEFT($A146,3))=312,LEFT($G146,5)="Total",$B146="Q "),VLOOKUP('312'!$F$80,_312_Table3,MATCH('312'!$X$16,_312_Table3_ColumnLookup,0),FALSE),
  IF(AND(VALUE(LEFT($A146,3))=312,LEFT($G146,5)="Total"),VLOOKUP('312'!$F$80,_312_Table3,MATCH(LEFT($B146,1),_312_Table3_ColumnLookup,0),FALSE),
  IF(AND(VALUE(LEFT($A146,3))=312,LEN($I146)=4,$B146="G"),VLOOKUP($I146,_312_Table3,MATCH('312'!$N$16,_312_Table3_ColumnLookup,0),FALSE),
  IF(AND(VALUE(LEFT($A146,3))=312,LEN($I146)=4,$B146="O"),VLOOKUP($I146,_312_Table3,MATCH('312'!$V$16,_312_Table3_ColumnLookup,0),FALSE),
  IF(AND(VALUE(LEFT($A146,3))=312,LEN($I146)=4,$B146="Q"),VLOOKUP($I146,_312_Table3,MATCH('312'!$X$16,_312_Table3_ColumnLookup,0),FALSE),
  IF(AND(VALUE(LEFT($A146,3))=312,LEN($I146)=4),VLOOKUP($I146,_312_Table3,MATCH(LEFT($B146,1),_312_Table3_ColumnLookup,0),FALSE)
+N("312"),
  IF(VALUE(LEFT($A146,3))=313,VLOOKUP(VALUE(MID($B146,2,1)),_313_Table3,MATCH(MID($B146,1,1),_313_Table3_ColumnLookup,0),FALSE)
+N("313"),
  IF(AND(VALUE(LEFT($A146,3))=314,LEN($B146)=3),VLOOKUP(VALUE(MID($B146,2,2)),_314_Table3,MATCH(MID($B146,1,1),_314_Table3_ColumnLookup,0),FALSE),
  IF(VALUE(LEFT($A146,3))=314,VLOOKUP(VALUE(MID($B146,2,1)),_314_Table3,MATCH(MID($B146,1,1),_314_Table3_ColumnLookup,0),FALSE)
+N("314"),
""))))))))))))))))))))))))</f>
        <v>#NAME?</v>
      </c>
      <c r="G146" t="s">
        <v>1110</v>
      </c>
      <c r="H146" s="321">
        <f ca="1">IFERROR(
IF(ISERROR($D146)=FALSE,$D146,IF(ISERROR($E146)=FALSE,$E146,IF(ISERROR($F146)=FALSE,$F146
+N("012 checkboxes"),
IF(
IF(OR(LEFT($A146,9)="Syndicate",LEFT($A146,12)="NewSyndicate"),VLOOKUP($A146,'012'!$J:$ZW,MATCH("Link to button",'012'!$J$1:$ZW$1,0),0)
+N("309 checkbox"),
IF($C146="309 LCR Summary0",VLOOKUP("Notes990",'309'!$P:$ZZ,MATCH("Link to button",'309'!$P$1:$ZZ$1,0),0)
+N("313 checkboxes"),
IF($C146="313 Financial Information0LcmVsScr",IF($C146="309 LCR Summary0",VLOOKUP("LcmVsScr",'309'!$N:$ZZ,MATCH("Link to button",'309'!$N$1:$ZZ$1,0),0),
IF($C146="313 Financial Information0LcrDocAttached",IF($C146="309 LCR Summary0",VLOOKUP("LcrDocAttached",'309'!$N:$ZZ,MATCH("Link to button",'309'!$N$1:$ZZ$1,0),
0)))))))=1,TRUE,FALSE)
))),"")</f>
        <v>0</v>
      </c>
      <c r="I146">
        <v>2006</v>
      </c>
    </row>
    <row r="147" spans="1:9" customFormat="1">
      <c r="A147" s="237" t="str">
        <f>VLOOKUP($G147,CSVLookups!$B:$R,MATCH(A$1,CSVLookups!$B$1:$R$1,0),FALSE)</f>
        <v>311 Claims Distributions</v>
      </c>
      <c r="B147" s="237" t="str">
        <f>VLOOKUP($G147,CSVLookups!$B:$R,MATCH(B$1,CSVLookups!$B$1:$R$1,0),FALSE)</f>
        <v>J</v>
      </c>
      <c r="C147" s="238" t="str">
        <f t="shared" si="3"/>
        <v>311 Claims DistributionsJ2006Adjustments</v>
      </c>
      <c r="D147" s="238" t="e">
        <f>IF(AND(VALUE(LEFT($A147,3))=309,LEN($B147)=3),VLOOKUP(VALUE(MID($B147,2,2)),_309_Table1,MATCH(MID($B147,1,1),_309_Table1_ColumnLookup,0),FALSE),
  IF($C147="309 LCR SummaryA",OneYearSCR,IF($C147="309 LCR SummaryB",UltimateSCR,IF(VALUE(LEFT($A147,3))=309,VLOOKUP(VALUE(MID($B147,2,1)),_309_Table1,MATCH(MID($B147,1,1),_309_Table1_ColumnLookup,0),FALSE)
+N("309"),
  IF(VALUE(LEFT($A147,3))=310,VLOOKUP(VALUE(MID($B147,2,1)),_310_Table1,MATCH(MID($B147,1,1),_310_Table1_ColumnLookup,0),FALSE)
+N("310"),
  IF(AND(VALUE(LEFT($A147,3))=311,LEN($I147)=4),VLOOKUP($I147,_311_Table1,MATCH($B147,_311_Table1_ColumnLookup,0),FALSE),
  IF(AND(VALUE(LEFT($A147,3))=311,OR($B147="I2",$B147="J2",$B147="K2",$B147="L2")),VLOOKUP('311'!$G$58,_311_Table1,MATCH(MID($B147,1,1),_311_Table1_ColumnLookup,0),FALSE),
  IF(AND(VALUE(LEFT($A147,3))=311,RIGHT($B147,5)="Total"),VLOOKUP('311'!$G$59,_311_Table1,MATCH(MID($B147,1,1),_311_Table1_ColumnLookup,0),FALSE),
  IF(VALUE(LEFT($A147,3))=311,VLOOKUP(VALUE(MID($B147,2,1)),_311_Table1,MATCH(MID($B147,1,1),_311_Table1_ColumnLookup,0),FALSE)
+N("311"),
  IF(AND(VALUE(LEFT($A147,3))=312,LEFT($G147,10)="Unincepted",$B147="G "),VLOOKUP(" ULO",_312_Table1,MATCH('312'!$N$16,_312_Table1_ColumnLookup,0),FALSE),
  IF(AND(VALUE(LEFT($A147,3))=312,LEFT($G147,10)="Unincepted",$B147="O "),VLOOKUP(" ULO",_312_Table1,MATCH('312'!$V$16,_312_Table1_ColumnLookup,0),FALSE),
  IF(AND(VALUE(LEFT($A147,3))=312,LEFT($G147,10)="Unincepted",$B147="Q "),VLOOKUP(" ULO",_312_Table1,MATCH('312'!$X$16,_312_Table1_ColumnLookup,0),FALSE),
  IF(AND(VALUE(LEFT($A147,3))=312,LEFT($G147,10)="Unincepted"),VLOOKUP(" ULO",_312_Table1,MATCH(LEFT($B147,1),_312_Table1_ColumnLookup,0),FALSE),
  IF(AND(VALUE(LEFT($A147,3))=312,LEFT($G147,5)="Total",$B147="G "),VLOOKUP('312'!$F$80,_312_Table1,MATCH('312'!$N$16,_312_Table1_ColumnLookup,0),FALSE),
  IF(AND(VALUE(LEFT($A147,3))=312,LEFT($G147,5)="Total",$B147="O "),VLOOKUP('312'!$F$80,_312_Table1,MATCH('312'!$V$16,_312_Table1_ColumnLookup,0),FALSE),
  IF(AND(VALUE(LEFT($A147,3))=312,LEFT($G147,5)="Total",$B147="Q "),VLOOKUP('312'!$F$80,_312_Table1,MATCH('312'!$X$16,_312_Table1_ColumnLookup,0),FALSE),
  IF(AND(VALUE(LEFT($A147,3))=312,LEFT($G147,5)="Total"),VLOOKUP('312'!$F$80,_312_Table1,MATCH(LEFT($B147,1),_312_Table1_ColumnLookup,0),FALSE),
  IF(AND(VALUE(LEFT($A147,3))=312,LEN($I147)=4,$B147="G"),VLOOKUP($I147,_312_Table1,MATCH('312'!$N$16,_312_Table1_ColumnLookup,0),FALSE),
  IF(AND(VALUE(LEFT($A147,3))=312,LEN($I147)=4,$B147="O"),VLOOKUP($I147,_312_Table1,MATCH('312'!$V$16,_312_Table1_ColumnLookup,0),FALSE),
  IF(AND(VALUE(LEFT($A147,3))=312,LEN($I147)=4,$B147="Q"),VLOOKUP($I147,_312_Table1,MATCH('312'!$X$16,_312_Table1_ColumnLookup,0),FALSE),
  IF(AND(VALUE(LEFT($A147,3))=312,LEN($I147)=4),VLOOKUP($I147,_312_Table1,MATCH(LEFT($B147,1),_312_Table1_ColumnLookup,0),FALSE)
+N("312"),
  IF(VALUE(LEFT($A147,3))=313,VLOOKUP(VALUE(MID($B147,2,1)),_313_Table1,MATCH(MID($B147,1,1),_313_Table1_ColumnLookup,0),FALSE)
+N("313"),
  IF(AND(VALUE(LEFT($A147,3))=314,LEN($B147)=3),VLOOKUP(VALUE(MID($B147,2,2)),_314_Table1,MATCH(MID($B147,1,1),_314_Table1_ColumnLookup,0),FALSE),
  IF(VALUE(LEFT($A147,3))=314,VLOOKUP(VALUE(MID($B147,2,1)),_314_Table1,MATCH(MID($B147,1,1),_314_Table1_ColumnLookup,0),FALSE)
+N("314"),
""))))))))))))))))))))))))</f>
        <v>#N/A</v>
      </c>
      <c r="E147" s="238">
        <f>IF(AND(VALUE(LEFT($A147,3))=309,LEN($B147)=3),VLOOKUP(VALUE(MID($B147,2,2)),_309_Table2,MATCH(MID($B147,1,1),_309_Table2_ColumnLookup,0),FALSE),
  IF($C147="309 LCR SummaryA",OneYearSCR,IF($C147="309 LCR SummaryB",UltimateSCR,IF(VALUE(LEFT($A147,3))=309,VLOOKUP(VALUE(MID($B147,2,1)),_309_Table2,MATCH(MID($B147,1,1),_309_Table2_ColumnLookup,0),FALSE)
+N("309"),
  IF(VALUE(LEFT($A147,3))=310,VLOOKUP(VALUE(MID($B147,2,1)),_310_Table2,MATCH(MID($B147,1,1),_310_Table2_ColumnLookup,0),FALSE)
+N("310"),
  IF(AND(VALUE(LEFT($A147,3))=311,LEN($I147)=4),VLOOKUP($I147,_311_Table2,MATCH($B147,_311_Table2_ColumnLookup,0),FALSE),
  IF(AND(VALUE(LEFT($A147,3))=311,OR($B147="I2",$B147="J2",$B147="K2",$B147="L2")),VLOOKUP('311'!$G$58,_311_Table2,MATCH(MID($B147,1,1),_311_Table2_ColumnLookup,0),FALSE),
  IF(AND(VALUE(LEFT($A147,3))=311,RIGHT($B147,5)="Total"),VLOOKUP('311'!$G$59,_311_Table2,MATCH(MID($B147,1,1),_311_Table2_ColumnLookup,0),FALSE),
  IF(VALUE(LEFT($A147,3))=311,VLOOKUP(VALUE(MID($B147,2,1)),_311_Table2,MATCH(MID($B147,1,1),_311_Table2_ColumnLookup,0),FALSE)
+N("311"),
  IF(AND(VALUE(LEFT($A147,3))=312,LEFT($G147,10)="Unincepted",$B147="G "),VLOOKUP(" ULO",_312_Table2,MATCH('312'!$N$16,_312_Table2_ColumnLookup,0),FALSE),
  IF(AND(VALUE(LEFT($A147,3))=312,LEFT($G147,10)="Unincepted",$B147="O "),VLOOKUP(" ULO",_312_Table2,MATCH('312'!$V$16,_312_Table2_ColumnLookup,0),FALSE),
  IF(AND(VALUE(LEFT($A147,3))=312,LEFT($G147,10)="Unincepted",$B147="Q "),VLOOKUP(" ULO",_312_Table2,MATCH('312'!$X$16,_312_Table2_ColumnLookup,0),FALSE),
  IF(AND(VALUE(LEFT($A147,3))=312,LEFT($G147,10)="Unincepted"),VLOOKUP(" ULO",_312_Table2,MATCH(LEFT($B147,1),_312_Table2_ColumnLookup,0),FALSE),
  IF(AND(VALUE(LEFT($A147,3))=312,LEFT($G147,5)="Total",$B147="G "),VLOOKUP('312'!$F$80,_312_Table2,MATCH('312'!$N$16,_312_Table2_ColumnLookup,0),FALSE),
  IF(AND(VALUE(LEFT($A147,3))=312,LEFT($G147,5)="Total",$B147="O "),VLOOKUP('312'!$F$80,_312_Table2,MATCH('312'!$V$16,_312_Table2_ColumnLookup,0),FALSE),
  IF(AND(VALUE(LEFT($A147,3))=312,LEFT($G147,5)="Total",$B147="Q "),VLOOKUP('312'!$F$80,_312_Table2,MATCH('312'!$X$16,_312_Table2_ColumnLookup,0),FALSE),
  IF(AND(VALUE(LEFT($A147,3))=312,LEFT($G147,5)="Total"),VLOOKUP('312'!$F$80,_312_Table2,MATCH(LEFT($B147,1),_312_Table2_ColumnLookup,0),FALSE),
  IF(AND(VALUE(LEFT($A147,3))=312,LEN($I147)=4,$B147="G"),VLOOKUP($I147,_312_Table2,MATCH('312'!$N$16,_312_Table2_ColumnLookup,0),FALSE),
  IF(AND(VALUE(LEFT($A147,3))=312,LEN($I147)=4,$B147="O"),VLOOKUP($I147,_312_Table2,MATCH('312'!$V$16,_312_Table2_ColumnLookup,0),FALSE),
  IF(AND(VALUE(LEFT($A147,3))=312,LEN($I147)=4,$B147="Q"),VLOOKUP($I147,_312_Table2,MATCH('312'!$X$16,_312_Table2_ColumnLookup,0),FALSE),
  IF(AND(VALUE(LEFT($A147,3))=312,LEN($I147)=4),VLOOKUP($I147,_312_Table2,MATCH(LEFT($B147,1),_312_Table2_ColumnLookup,0),FALSE)
+N("312"),
  IF(VALUE(LEFT($A147,3))=313,VLOOKUP(VALUE(MID($B147,2,1)),_313_Table2,MATCH(MID($B147,1,1),_313_Table2_ColumnLookup,0),FALSE)
+N("313"),
  IF(AND(VALUE(LEFT($A147,3))=314,LEN($B147)=3),VLOOKUP(VALUE(MID($B147,2,2)),_314_Table2,MATCH(MID($B147,1,1),_314_Table2_ColumnLookup,0),FALSE),
  IF(VALUE(LEFT($A147,3))=314,VLOOKUP(VALUE(MID($B147,2,1)),_314_Table2,MATCH(MID($B147,1,1),_314_Table2_ColumnLookup,0),FALSE)
+N("314"),
""))))))))))))))))))))))))</f>
        <v>0</v>
      </c>
      <c r="F147" s="238" t="e">
        <f>IF(AND(VALUE(LEFT($A147,3))=309,LEN($B147)=3),VLOOKUP(VALUE(MID($B147,2,2)),_309_Table3,MATCH(MID($B147,1,1),_309_Table3_ColumnLookup,0),FALSE),
  IF($C147="309 LCR SummaryA",OneYearSCR,IF($C147="309 LCR SummaryB",UltimateSCR,IF(VALUE(LEFT($A147,3))=309,VLOOKUP(VALUE(MID($B147,2,1)),_309_Table3,MATCH(MID($B147,1,1),_309_Table3_ColumnLookup,0),FALSE)
+N("309"),
  IF(VALUE(LEFT($A147,3))=310,VLOOKUP(VALUE(MID($B147,2,1)),_310_Table3,MATCH(MID($B147,1,1),_310_Table3_ColumnLookup,0),FALSE)
+N("310"),
  IF(AND(VALUE(LEFT($A147,3))=311,LEN($I147)=4),VLOOKUP($I147,_311_Table3,MATCH($B147,_311_Table3_ColumnLookup,0),FALSE),
  IF(AND(VALUE(LEFT($A147,3))=311,OR($B147="I2",$B147="J2",$B147="K2",$B147="L2")),VLOOKUP('311'!$G$58,_311_Table3,MATCH(MID($B147,1,1),_311_Table3_ColumnLookup,0),FALSE),
  IF(AND(VALUE(LEFT($A147,3))=311,RIGHT($B147,5)="Total"),VLOOKUP('311'!$G$59,_311_Table3,MATCH(MID($B147,1,1),_311_Table3_ColumnLookup,0),FALSE),
  IF(VALUE(LEFT($A147,3))=311,VLOOKUP(VALUE(MID($B147,2,1)),_311_Table3,MATCH(MID($B147,1,1),_311_Table3_ColumnLookup,0),FALSE)
+N("311"),
  IF(AND(VALUE(LEFT($A147,3))=312,LEFT($G147,10)="Unincepted",$B147="G "),VLOOKUP(" ULO",_312_Table3,MATCH('312'!$N$16,_312_Table3_ColumnLookup,0),FALSE),
  IF(AND(VALUE(LEFT($A147,3))=312,LEFT($G147,10)="Unincepted",$B147="O "),VLOOKUP(" ULO",_312_Table3,MATCH('312'!$V$16,_312_Table3_ColumnLookup,0),FALSE),
  IF(AND(VALUE(LEFT($A147,3))=312,LEFT($G147,10)="Unincepted",$B147="Q "),VLOOKUP(" ULO",_312_Table3,MATCH('312'!$X$16,_312_Table3_ColumnLookup,0),FALSE),
  IF(AND(VALUE(LEFT($A147,3))=312,LEFT($G147,10)="Unincepted"),VLOOKUP(" ULO",_312_Table3,MATCH(LEFT($B147,1),_312_Table3_ColumnLookup,0),FALSE),
  IF(AND(VALUE(LEFT($A147,3))=312,LEFT($G147,5)="Total",$B147="G "),VLOOKUP('312'!$F$80,_312_Table3,MATCH('312'!$N$16,_312_Table3_ColumnLookup,0),FALSE),
  IF(AND(VALUE(LEFT($A147,3))=312,LEFT($G147,5)="Total",$B147="O "),VLOOKUP('312'!$F$80,_312_Table3,MATCH('312'!$V$16,_312_Table3_ColumnLookup,0),FALSE),
  IF(AND(VALUE(LEFT($A147,3))=312,LEFT($G147,5)="Total",$B147="Q "),VLOOKUP('312'!$F$80,_312_Table3,MATCH('312'!$X$16,_312_Table3_ColumnLookup,0),FALSE),
  IF(AND(VALUE(LEFT($A147,3))=312,LEFT($G147,5)="Total"),VLOOKUP('312'!$F$80,_312_Table3,MATCH(LEFT($B147,1),_312_Table3_ColumnLookup,0),FALSE),
  IF(AND(VALUE(LEFT($A147,3))=312,LEN($I147)=4,$B147="G"),VLOOKUP($I147,_312_Table3,MATCH('312'!$N$16,_312_Table3_ColumnLookup,0),FALSE),
  IF(AND(VALUE(LEFT($A147,3))=312,LEN($I147)=4,$B147="O"),VLOOKUP($I147,_312_Table3,MATCH('312'!$V$16,_312_Table3_ColumnLookup,0),FALSE),
  IF(AND(VALUE(LEFT($A147,3))=312,LEN($I147)=4,$B147="Q"),VLOOKUP($I147,_312_Table3,MATCH('312'!$X$16,_312_Table3_ColumnLookup,0),FALSE),
  IF(AND(VALUE(LEFT($A147,3))=312,LEN($I147)=4),VLOOKUP($I147,_312_Table3,MATCH(LEFT($B147,1),_312_Table3_ColumnLookup,0),FALSE)
+N("312"),
  IF(VALUE(LEFT($A147,3))=313,VLOOKUP(VALUE(MID($B147,2,1)),_313_Table3,MATCH(MID($B147,1,1),_313_Table3_ColumnLookup,0),FALSE)
+N("313"),
  IF(AND(VALUE(LEFT($A147,3))=314,LEN($B147)=3),VLOOKUP(VALUE(MID($B147,2,2)),_314_Table3,MATCH(MID($B147,1,1),_314_Table3_ColumnLookup,0),FALSE),
  IF(VALUE(LEFT($A147,3))=314,VLOOKUP(VALUE(MID($B147,2,1)),_314_Table3,MATCH(MID($B147,1,1),_314_Table3_ColumnLookup,0),FALSE)
+N("314"),
""))))))))))))))))))))))))</f>
        <v>#NAME?</v>
      </c>
      <c r="G147" t="s">
        <v>1111</v>
      </c>
      <c r="H147" s="321">
        <f>IFERROR(
IF(ISERROR($D147)=FALSE,$D147,IF(ISERROR($E147)=FALSE,$E147,IF(ISERROR($F147)=FALSE,$F147
+N("012 checkboxes"),
IF(
IF(OR(LEFT($A147,9)="Syndicate",LEFT($A147,12)="NewSyndicate"),VLOOKUP($A147,'012'!$J:$ZW,MATCH("Link to button",'012'!$J$1:$ZW$1,0),0)
+N("309 checkbox"),
IF($C147="309 LCR Summary0",VLOOKUP("Notes990",'309'!$P:$ZZ,MATCH("Link to button",'309'!$P$1:$ZZ$1,0),0)
+N("313 checkboxes"),
IF($C147="313 Financial Information0LcmVsScr",IF($C147="309 LCR Summary0",VLOOKUP("LcmVsScr",'309'!$N:$ZZ,MATCH("Link to button",'309'!$N$1:$ZZ$1,0),0),
IF($C147="313 Financial Information0LcrDocAttached",IF($C147="309 LCR Summary0",VLOOKUP("LcrDocAttached",'309'!$N:$ZZ,MATCH("Link to button",'309'!$N$1:$ZZ$1,0),
0)))))))=1,TRUE,FALSE)
))),"")</f>
        <v>0</v>
      </c>
      <c r="I147">
        <v>2006</v>
      </c>
    </row>
    <row r="148" spans="1:9" customFormat="1">
      <c r="A148" s="237" t="str">
        <f>VLOOKUP($G148,CSVLookups!$B:$R,MATCH(A$1,CSVLookups!$B$1:$R$1,0),FALSE)</f>
        <v>311 Claims Distributions</v>
      </c>
      <c r="B148" s="237" t="str">
        <f>VLOOKUP($G148,CSVLookups!$B:$R,MATCH(B$1,CSVLookups!$B$1:$R$1,0),FALSE)</f>
        <v>K</v>
      </c>
      <c r="C148" s="238" t="str">
        <f t="shared" si="3"/>
        <v>311 Claims DistributionsK2006New Business</v>
      </c>
      <c r="D148" s="238" t="e">
        <f>IF(AND(VALUE(LEFT($A148,3))=309,LEN($B148)=3),VLOOKUP(VALUE(MID($B148,2,2)),_309_Table1,MATCH(MID($B148,1,1),_309_Table1_ColumnLookup,0),FALSE),
  IF($C148="309 LCR SummaryA",OneYearSCR,IF($C148="309 LCR SummaryB",UltimateSCR,IF(VALUE(LEFT($A148,3))=309,VLOOKUP(VALUE(MID($B148,2,1)),_309_Table1,MATCH(MID($B148,1,1),_309_Table1_ColumnLookup,0),FALSE)
+N("309"),
  IF(VALUE(LEFT($A148,3))=310,VLOOKUP(VALUE(MID($B148,2,1)),_310_Table1,MATCH(MID($B148,1,1),_310_Table1_ColumnLookup,0),FALSE)
+N("310"),
  IF(AND(VALUE(LEFT($A148,3))=311,LEN($I148)=4),VLOOKUP($I148,_311_Table1,MATCH($B148,_311_Table1_ColumnLookup,0),FALSE),
  IF(AND(VALUE(LEFT($A148,3))=311,OR($B148="I2",$B148="J2",$B148="K2",$B148="L2")),VLOOKUP('311'!$G$58,_311_Table1,MATCH(MID($B148,1,1),_311_Table1_ColumnLookup,0),FALSE),
  IF(AND(VALUE(LEFT($A148,3))=311,RIGHT($B148,5)="Total"),VLOOKUP('311'!$G$59,_311_Table1,MATCH(MID($B148,1,1),_311_Table1_ColumnLookup,0),FALSE),
  IF(VALUE(LEFT($A148,3))=311,VLOOKUP(VALUE(MID($B148,2,1)),_311_Table1,MATCH(MID($B148,1,1),_311_Table1_ColumnLookup,0),FALSE)
+N("311"),
  IF(AND(VALUE(LEFT($A148,3))=312,LEFT($G148,10)="Unincepted",$B148="G "),VLOOKUP(" ULO",_312_Table1,MATCH('312'!$N$16,_312_Table1_ColumnLookup,0),FALSE),
  IF(AND(VALUE(LEFT($A148,3))=312,LEFT($G148,10)="Unincepted",$B148="O "),VLOOKUP(" ULO",_312_Table1,MATCH('312'!$V$16,_312_Table1_ColumnLookup,0),FALSE),
  IF(AND(VALUE(LEFT($A148,3))=312,LEFT($G148,10)="Unincepted",$B148="Q "),VLOOKUP(" ULO",_312_Table1,MATCH('312'!$X$16,_312_Table1_ColumnLookup,0),FALSE),
  IF(AND(VALUE(LEFT($A148,3))=312,LEFT($G148,10)="Unincepted"),VLOOKUP(" ULO",_312_Table1,MATCH(LEFT($B148,1),_312_Table1_ColumnLookup,0),FALSE),
  IF(AND(VALUE(LEFT($A148,3))=312,LEFT($G148,5)="Total",$B148="G "),VLOOKUP('312'!$F$80,_312_Table1,MATCH('312'!$N$16,_312_Table1_ColumnLookup,0),FALSE),
  IF(AND(VALUE(LEFT($A148,3))=312,LEFT($G148,5)="Total",$B148="O "),VLOOKUP('312'!$F$80,_312_Table1,MATCH('312'!$V$16,_312_Table1_ColumnLookup,0),FALSE),
  IF(AND(VALUE(LEFT($A148,3))=312,LEFT($G148,5)="Total",$B148="Q "),VLOOKUP('312'!$F$80,_312_Table1,MATCH('312'!$X$16,_312_Table1_ColumnLookup,0),FALSE),
  IF(AND(VALUE(LEFT($A148,3))=312,LEFT($G148,5)="Total"),VLOOKUP('312'!$F$80,_312_Table1,MATCH(LEFT($B148,1),_312_Table1_ColumnLookup,0),FALSE),
  IF(AND(VALUE(LEFT($A148,3))=312,LEN($I148)=4,$B148="G"),VLOOKUP($I148,_312_Table1,MATCH('312'!$N$16,_312_Table1_ColumnLookup,0),FALSE),
  IF(AND(VALUE(LEFT($A148,3))=312,LEN($I148)=4,$B148="O"),VLOOKUP($I148,_312_Table1,MATCH('312'!$V$16,_312_Table1_ColumnLookup,0),FALSE),
  IF(AND(VALUE(LEFT($A148,3))=312,LEN($I148)=4,$B148="Q"),VLOOKUP($I148,_312_Table1,MATCH('312'!$X$16,_312_Table1_ColumnLookup,0),FALSE),
  IF(AND(VALUE(LEFT($A148,3))=312,LEN($I148)=4),VLOOKUP($I148,_312_Table1,MATCH(LEFT($B148,1),_312_Table1_ColumnLookup,0),FALSE)
+N("312"),
  IF(VALUE(LEFT($A148,3))=313,VLOOKUP(VALUE(MID($B148,2,1)),_313_Table1,MATCH(MID($B148,1,1),_313_Table1_ColumnLookup,0),FALSE)
+N("313"),
  IF(AND(VALUE(LEFT($A148,3))=314,LEN($B148)=3),VLOOKUP(VALUE(MID($B148,2,2)),_314_Table1,MATCH(MID($B148,1,1),_314_Table1_ColumnLookup,0),FALSE),
  IF(VALUE(LEFT($A148,3))=314,VLOOKUP(VALUE(MID($B148,2,1)),_314_Table1,MATCH(MID($B148,1,1),_314_Table1_ColumnLookup,0),FALSE)
+N("314"),
""))))))))))))))))))))))))</f>
        <v>#N/A</v>
      </c>
      <c r="E148" s="238">
        <f>IF(AND(VALUE(LEFT($A148,3))=309,LEN($B148)=3),VLOOKUP(VALUE(MID($B148,2,2)),_309_Table2,MATCH(MID($B148,1,1),_309_Table2_ColumnLookup,0),FALSE),
  IF($C148="309 LCR SummaryA",OneYearSCR,IF($C148="309 LCR SummaryB",UltimateSCR,IF(VALUE(LEFT($A148,3))=309,VLOOKUP(VALUE(MID($B148,2,1)),_309_Table2,MATCH(MID($B148,1,1),_309_Table2_ColumnLookup,0),FALSE)
+N("309"),
  IF(VALUE(LEFT($A148,3))=310,VLOOKUP(VALUE(MID($B148,2,1)),_310_Table2,MATCH(MID($B148,1,1),_310_Table2_ColumnLookup,0),FALSE)
+N("310"),
  IF(AND(VALUE(LEFT($A148,3))=311,LEN($I148)=4),VLOOKUP($I148,_311_Table2,MATCH($B148,_311_Table2_ColumnLookup,0),FALSE),
  IF(AND(VALUE(LEFT($A148,3))=311,OR($B148="I2",$B148="J2",$B148="K2",$B148="L2")),VLOOKUP('311'!$G$58,_311_Table2,MATCH(MID($B148,1,1),_311_Table2_ColumnLookup,0),FALSE),
  IF(AND(VALUE(LEFT($A148,3))=311,RIGHT($B148,5)="Total"),VLOOKUP('311'!$G$59,_311_Table2,MATCH(MID($B148,1,1),_311_Table2_ColumnLookup,0),FALSE),
  IF(VALUE(LEFT($A148,3))=311,VLOOKUP(VALUE(MID($B148,2,1)),_311_Table2,MATCH(MID($B148,1,1),_311_Table2_ColumnLookup,0),FALSE)
+N("311"),
  IF(AND(VALUE(LEFT($A148,3))=312,LEFT($G148,10)="Unincepted",$B148="G "),VLOOKUP(" ULO",_312_Table2,MATCH('312'!$N$16,_312_Table2_ColumnLookup,0),FALSE),
  IF(AND(VALUE(LEFT($A148,3))=312,LEFT($G148,10)="Unincepted",$B148="O "),VLOOKUP(" ULO",_312_Table2,MATCH('312'!$V$16,_312_Table2_ColumnLookup,0),FALSE),
  IF(AND(VALUE(LEFT($A148,3))=312,LEFT($G148,10)="Unincepted",$B148="Q "),VLOOKUP(" ULO",_312_Table2,MATCH('312'!$X$16,_312_Table2_ColumnLookup,0),FALSE),
  IF(AND(VALUE(LEFT($A148,3))=312,LEFT($G148,10)="Unincepted"),VLOOKUP(" ULO",_312_Table2,MATCH(LEFT($B148,1),_312_Table2_ColumnLookup,0),FALSE),
  IF(AND(VALUE(LEFT($A148,3))=312,LEFT($G148,5)="Total",$B148="G "),VLOOKUP('312'!$F$80,_312_Table2,MATCH('312'!$N$16,_312_Table2_ColumnLookup,0),FALSE),
  IF(AND(VALUE(LEFT($A148,3))=312,LEFT($G148,5)="Total",$B148="O "),VLOOKUP('312'!$F$80,_312_Table2,MATCH('312'!$V$16,_312_Table2_ColumnLookup,0),FALSE),
  IF(AND(VALUE(LEFT($A148,3))=312,LEFT($G148,5)="Total",$B148="Q "),VLOOKUP('312'!$F$80,_312_Table2,MATCH('312'!$X$16,_312_Table2_ColumnLookup,0),FALSE),
  IF(AND(VALUE(LEFT($A148,3))=312,LEFT($G148,5)="Total"),VLOOKUP('312'!$F$80,_312_Table2,MATCH(LEFT($B148,1),_312_Table2_ColumnLookup,0),FALSE),
  IF(AND(VALUE(LEFT($A148,3))=312,LEN($I148)=4,$B148="G"),VLOOKUP($I148,_312_Table2,MATCH('312'!$N$16,_312_Table2_ColumnLookup,0),FALSE),
  IF(AND(VALUE(LEFT($A148,3))=312,LEN($I148)=4,$B148="O"),VLOOKUP($I148,_312_Table2,MATCH('312'!$V$16,_312_Table2_ColumnLookup,0),FALSE),
  IF(AND(VALUE(LEFT($A148,3))=312,LEN($I148)=4,$B148="Q"),VLOOKUP($I148,_312_Table2,MATCH('312'!$X$16,_312_Table2_ColumnLookup,0),FALSE),
  IF(AND(VALUE(LEFT($A148,3))=312,LEN($I148)=4),VLOOKUP($I148,_312_Table2,MATCH(LEFT($B148,1),_312_Table2_ColumnLookup,0),FALSE)
+N("312"),
  IF(VALUE(LEFT($A148,3))=313,VLOOKUP(VALUE(MID($B148,2,1)),_313_Table2,MATCH(MID($B148,1,1),_313_Table2_ColumnLookup,0),FALSE)
+N("313"),
  IF(AND(VALUE(LEFT($A148,3))=314,LEN($B148)=3),VLOOKUP(VALUE(MID($B148,2,2)),_314_Table2,MATCH(MID($B148,1,1),_314_Table2_ColumnLookup,0),FALSE),
  IF(VALUE(LEFT($A148,3))=314,VLOOKUP(VALUE(MID($B148,2,1)),_314_Table2,MATCH(MID($B148,1,1),_314_Table2_ColumnLookup,0),FALSE)
+N("314"),
""))))))))))))))))))))))))</f>
        <v>0</v>
      </c>
      <c r="F148" s="238" t="e">
        <f>IF(AND(VALUE(LEFT($A148,3))=309,LEN($B148)=3),VLOOKUP(VALUE(MID($B148,2,2)),_309_Table3,MATCH(MID($B148,1,1),_309_Table3_ColumnLookup,0),FALSE),
  IF($C148="309 LCR SummaryA",OneYearSCR,IF($C148="309 LCR SummaryB",UltimateSCR,IF(VALUE(LEFT($A148,3))=309,VLOOKUP(VALUE(MID($B148,2,1)),_309_Table3,MATCH(MID($B148,1,1),_309_Table3_ColumnLookup,0),FALSE)
+N("309"),
  IF(VALUE(LEFT($A148,3))=310,VLOOKUP(VALUE(MID($B148,2,1)),_310_Table3,MATCH(MID($B148,1,1),_310_Table3_ColumnLookup,0),FALSE)
+N("310"),
  IF(AND(VALUE(LEFT($A148,3))=311,LEN($I148)=4),VLOOKUP($I148,_311_Table3,MATCH($B148,_311_Table3_ColumnLookup,0),FALSE),
  IF(AND(VALUE(LEFT($A148,3))=311,OR($B148="I2",$B148="J2",$B148="K2",$B148="L2")),VLOOKUP('311'!$G$58,_311_Table3,MATCH(MID($B148,1,1),_311_Table3_ColumnLookup,0),FALSE),
  IF(AND(VALUE(LEFT($A148,3))=311,RIGHT($B148,5)="Total"),VLOOKUP('311'!$G$59,_311_Table3,MATCH(MID($B148,1,1),_311_Table3_ColumnLookup,0),FALSE),
  IF(VALUE(LEFT($A148,3))=311,VLOOKUP(VALUE(MID($B148,2,1)),_311_Table3,MATCH(MID($B148,1,1),_311_Table3_ColumnLookup,0),FALSE)
+N("311"),
  IF(AND(VALUE(LEFT($A148,3))=312,LEFT($G148,10)="Unincepted",$B148="G "),VLOOKUP(" ULO",_312_Table3,MATCH('312'!$N$16,_312_Table3_ColumnLookup,0),FALSE),
  IF(AND(VALUE(LEFT($A148,3))=312,LEFT($G148,10)="Unincepted",$B148="O "),VLOOKUP(" ULO",_312_Table3,MATCH('312'!$V$16,_312_Table3_ColumnLookup,0),FALSE),
  IF(AND(VALUE(LEFT($A148,3))=312,LEFT($G148,10)="Unincepted",$B148="Q "),VLOOKUP(" ULO",_312_Table3,MATCH('312'!$X$16,_312_Table3_ColumnLookup,0),FALSE),
  IF(AND(VALUE(LEFT($A148,3))=312,LEFT($G148,10)="Unincepted"),VLOOKUP(" ULO",_312_Table3,MATCH(LEFT($B148,1),_312_Table3_ColumnLookup,0),FALSE),
  IF(AND(VALUE(LEFT($A148,3))=312,LEFT($G148,5)="Total",$B148="G "),VLOOKUP('312'!$F$80,_312_Table3,MATCH('312'!$N$16,_312_Table3_ColumnLookup,0),FALSE),
  IF(AND(VALUE(LEFT($A148,3))=312,LEFT($G148,5)="Total",$B148="O "),VLOOKUP('312'!$F$80,_312_Table3,MATCH('312'!$V$16,_312_Table3_ColumnLookup,0),FALSE),
  IF(AND(VALUE(LEFT($A148,3))=312,LEFT($G148,5)="Total",$B148="Q "),VLOOKUP('312'!$F$80,_312_Table3,MATCH('312'!$X$16,_312_Table3_ColumnLookup,0),FALSE),
  IF(AND(VALUE(LEFT($A148,3))=312,LEFT($G148,5)="Total"),VLOOKUP('312'!$F$80,_312_Table3,MATCH(LEFT($B148,1),_312_Table3_ColumnLookup,0),FALSE),
  IF(AND(VALUE(LEFT($A148,3))=312,LEN($I148)=4,$B148="G"),VLOOKUP($I148,_312_Table3,MATCH('312'!$N$16,_312_Table3_ColumnLookup,0),FALSE),
  IF(AND(VALUE(LEFT($A148,3))=312,LEN($I148)=4,$B148="O"),VLOOKUP($I148,_312_Table3,MATCH('312'!$V$16,_312_Table3_ColumnLookup,0),FALSE),
  IF(AND(VALUE(LEFT($A148,3))=312,LEN($I148)=4,$B148="Q"),VLOOKUP($I148,_312_Table3,MATCH('312'!$X$16,_312_Table3_ColumnLookup,0),FALSE),
  IF(AND(VALUE(LEFT($A148,3))=312,LEN($I148)=4),VLOOKUP($I148,_312_Table3,MATCH(LEFT($B148,1),_312_Table3_ColumnLookup,0),FALSE)
+N("312"),
  IF(VALUE(LEFT($A148,3))=313,VLOOKUP(VALUE(MID($B148,2,1)),_313_Table3,MATCH(MID($B148,1,1),_313_Table3_ColumnLookup,0),FALSE)
+N("313"),
  IF(AND(VALUE(LEFT($A148,3))=314,LEN($B148)=3),VLOOKUP(VALUE(MID($B148,2,2)),_314_Table3,MATCH(MID($B148,1,1),_314_Table3_ColumnLookup,0),FALSE),
  IF(VALUE(LEFT($A148,3))=314,VLOOKUP(VALUE(MID($B148,2,1)),_314_Table3,MATCH(MID($B148,1,1),_314_Table3_ColumnLookup,0),FALSE)
+N("314"),
""))))))))))))))))))))))))</f>
        <v>#NAME?</v>
      </c>
      <c r="G148" t="s">
        <v>1114</v>
      </c>
      <c r="H148" s="321">
        <f>IFERROR(
IF(ISERROR($D148)=FALSE,$D148,IF(ISERROR($E148)=FALSE,$E148,IF(ISERROR($F148)=FALSE,$F148
+N("012 checkboxes"),
IF(
IF(OR(LEFT($A148,9)="Syndicate",LEFT($A148,12)="NewSyndicate"),VLOOKUP($A148,'012'!$J:$ZW,MATCH("Link to button",'012'!$J$1:$ZW$1,0),0)
+N("309 checkbox"),
IF($C148="309 LCR Summary0",VLOOKUP("Notes990",'309'!$P:$ZZ,MATCH("Link to button",'309'!$P$1:$ZZ$1,0),0)
+N("313 checkboxes"),
IF($C148="313 Financial Information0LcmVsScr",IF($C148="309 LCR Summary0",VLOOKUP("LcmVsScr",'309'!$N:$ZZ,MATCH("Link to button",'309'!$N$1:$ZZ$1,0),0),
IF($C148="313 Financial Information0LcrDocAttached",IF($C148="309 LCR Summary0",VLOOKUP("LcrDocAttached",'309'!$N:$ZZ,MATCH("Link to button",'309'!$N$1:$ZZ$1,0),
0)))))))=1,TRUE,FALSE)
))),"")</f>
        <v>0</v>
      </c>
      <c r="I148">
        <v>2006</v>
      </c>
    </row>
    <row r="149" spans="1:9" customFormat="1">
      <c r="A149" s="237" t="str">
        <f>VLOOKUP($G149,CSVLookups!$B:$R,MATCH(A$1,CSVLookups!$B$1:$R$1,0),FALSE)</f>
        <v>311 Claims Distributions</v>
      </c>
      <c r="B149" s="237" t="str">
        <f>VLOOKUP($G149,CSVLookups!$B:$R,MATCH(B$1,CSVLookups!$B$1:$R$1,0),FALSE)</f>
        <v>L</v>
      </c>
      <c r="C149" s="238" t="str">
        <f t="shared" si="3"/>
        <v>311 Claims DistributionsL2006Total Claims</v>
      </c>
      <c r="D149" s="238" t="e">
        <f>IF(AND(VALUE(LEFT($A149,3))=309,LEN($B149)=3),VLOOKUP(VALUE(MID($B149,2,2)),_309_Table1,MATCH(MID($B149,1,1),_309_Table1_ColumnLookup,0),FALSE),
  IF($C149="309 LCR SummaryA",OneYearSCR,IF($C149="309 LCR SummaryB",UltimateSCR,IF(VALUE(LEFT($A149,3))=309,VLOOKUP(VALUE(MID($B149,2,1)),_309_Table1,MATCH(MID($B149,1,1),_309_Table1_ColumnLookup,0),FALSE)
+N("309"),
  IF(VALUE(LEFT($A149,3))=310,VLOOKUP(VALUE(MID($B149,2,1)),_310_Table1,MATCH(MID($B149,1,1),_310_Table1_ColumnLookup,0),FALSE)
+N("310"),
  IF(AND(VALUE(LEFT($A149,3))=311,LEN($I149)=4),VLOOKUP($I149,_311_Table1,MATCH($B149,_311_Table1_ColumnLookup,0),FALSE),
  IF(AND(VALUE(LEFT($A149,3))=311,OR($B149="I2",$B149="J2",$B149="K2",$B149="L2")),VLOOKUP('311'!$G$58,_311_Table1,MATCH(MID($B149,1,1),_311_Table1_ColumnLookup,0),FALSE),
  IF(AND(VALUE(LEFT($A149,3))=311,RIGHT($B149,5)="Total"),VLOOKUP('311'!$G$59,_311_Table1,MATCH(MID($B149,1,1),_311_Table1_ColumnLookup,0),FALSE),
  IF(VALUE(LEFT($A149,3))=311,VLOOKUP(VALUE(MID($B149,2,1)),_311_Table1,MATCH(MID($B149,1,1),_311_Table1_ColumnLookup,0),FALSE)
+N("311"),
  IF(AND(VALUE(LEFT($A149,3))=312,LEFT($G149,10)="Unincepted",$B149="G "),VLOOKUP(" ULO",_312_Table1,MATCH('312'!$N$16,_312_Table1_ColumnLookup,0),FALSE),
  IF(AND(VALUE(LEFT($A149,3))=312,LEFT($G149,10)="Unincepted",$B149="O "),VLOOKUP(" ULO",_312_Table1,MATCH('312'!$V$16,_312_Table1_ColumnLookup,0),FALSE),
  IF(AND(VALUE(LEFT($A149,3))=312,LEFT($G149,10)="Unincepted",$B149="Q "),VLOOKUP(" ULO",_312_Table1,MATCH('312'!$X$16,_312_Table1_ColumnLookup,0),FALSE),
  IF(AND(VALUE(LEFT($A149,3))=312,LEFT($G149,10)="Unincepted"),VLOOKUP(" ULO",_312_Table1,MATCH(LEFT($B149,1),_312_Table1_ColumnLookup,0),FALSE),
  IF(AND(VALUE(LEFT($A149,3))=312,LEFT($G149,5)="Total",$B149="G "),VLOOKUP('312'!$F$80,_312_Table1,MATCH('312'!$N$16,_312_Table1_ColumnLookup,0),FALSE),
  IF(AND(VALUE(LEFT($A149,3))=312,LEFT($G149,5)="Total",$B149="O "),VLOOKUP('312'!$F$80,_312_Table1,MATCH('312'!$V$16,_312_Table1_ColumnLookup,0),FALSE),
  IF(AND(VALUE(LEFT($A149,3))=312,LEFT($G149,5)="Total",$B149="Q "),VLOOKUP('312'!$F$80,_312_Table1,MATCH('312'!$X$16,_312_Table1_ColumnLookup,0),FALSE),
  IF(AND(VALUE(LEFT($A149,3))=312,LEFT($G149,5)="Total"),VLOOKUP('312'!$F$80,_312_Table1,MATCH(LEFT($B149,1),_312_Table1_ColumnLookup,0),FALSE),
  IF(AND(VALUE(LEFT($A149,3))=312,LEN($I149)=4,$B149="G"),VLOOKUP($I149,_312_Table1,MATCH('312'!$N$16,_312_Table1_ColumnLookup,0),FALSE),
  IF(AND(VALUE(LEFT($A149,3))=312,LEN($I149)=4,$B149="O"),VLOOKUP($I149,_312_Table1,MATCH('312'!$V$16,_312_Table1_ColumnLookup,0),FALSE),
  IF(AND(VALUE(LEFT($A149,3))=312,LEN($I149)=4,$B149="Q"),VLOOKUP($I149,_312_Table1,MATCH('312'!$X$16,_312_Table1_ColumnLookup,0),FALSE),
  IF(AND(VALUE(LEFT($A149,3))=312,LEN($I149)=4),VLOOKUP($I149,_312_Table1,MATCH(LEFT($B149,1),_312_Table1_ColumnLookup,0),FALSE)
+N("312"),
  IF(VALUE(LEFT($A149,3))=313,VLOOKUP(VALUE(MID($B149,2,1)),_313_Table1,MATCH(MID($B149,1,1),_313_Table1_ColumnLookup,0),FALSE)
+N("313"),
  IF(AND(VALUE(LEFT($A149,3))=314,LEN($B149)=3),VLOOKUP(VALUE(MID($B149,2,2)),_314_Table1,MATCH(MID($B149,1,1),_314_Table1_ColumnLookup,0),FALSE),
  IF(VALUE(LEFT($A149,3))=314,VLOOKUP(VALUE(MID($B149,2,1)),_314_Table1,MATCH(MID($B149,1,1),_314_Table1_ColumnLookup,0),FALSE)
+N("314"),
""))))))))))))))))))))))))</f>
        <v>#N/A</v>
      </c>
      <c r="E149" s="238">
        <f ca="1">IF(AND(VALUE(LEFT($A149,3))=309,LEN($B149)=3),VLOOKUP(VALUE(MID($B149,2,2)),_309_Table2,MATCH(MID($B149,1,1),_309_Table2_ColumnLookup,0),FALSE),
  IF($C149="309 LCR SummaryA",OneYearSCR,IF($C149="309 LCR SummaryB",UltimateSCR,IF(VALUE(LEFT($A149,3))=309,VLOOKUP(VALUE(MID($B149,2,1)),_309_Table2,MATCH(MID($B149,1,1),_309_Table2_ColumnLookup,0),FALSE)
+N("309"),
  IF(VALUE(LEFT($A149,3))=310,VLOOKUP(VALUE(MID($B149,2,1)),_310_Table2,MATCH(MID($B149,1,1),_310_Table2_ColumnLookup,0),FALSE)
+N("310"),
  IF(AND(VALUE(LEFT($A149,3))=311,LEN($I149)=4),VLOOKUP($I149,_311_Table2,MATCH($B149,_311_Table2_ColumnLookup,0),FALSE),
  IF(AND(VALUE(LEFT($A149,3))=311,OR($B149="I2",$B149="J2",$B149="K2",$B149="L2")),VLOOKUP('311'!$G$58,_311_Table2,MATCH(MID($B149,1,1),_311_Table2_ColumnLookup,0),FALSE),
  IF(AND(VALUE(LEFT($A149,3))=311,RIGHT($B149,5)="Total"),VLOOKUP('311'!$G$59,_311_Table2,MATCH(MID($B149,1,1),_311_Table2_ColumnLookup,0),FALSE),
  IF(VALUE(LEFT($A149,3))=311,VLOOKUP(VALUE(MID($B149,2,1)),_311_Table2,MATCH(MID($B149,1,1),_311_Table2_ColumnLookup,0),FALSE)
+N("311"),
  IF(AND(VALUE(LEFT($A149,3))=312,LEFT($G149,10)="Unincepted",$B149="G "),VLOOKUP(" ULO",_312_Table2,MATCH('312'!$N$16,_312_Table2_ColumnLookup,0),FALSE),
  IF(AND(VALUE(LEFT($A149,3))=312,LEFT($G149,10)="Unincepted",$B149="O "),VLOOKUP(" ULO",_312_Table2,MATCH('312'!$V$16,_312_Table2_ColumnLookup,0),FALSE),
  IF(AND(VALUE(LEFT($A149,3))=312,LEFT($G149,10)="Unincepted",$B149="Q "),VLOOKUP(" ULO",_312_Table2,MATCH('312'!$X$16,_312_Table2_ColumnLookup,0),FALSE),
  IF(AND(VALUE(LEFT($A149,3))=312,LEFT($G149,10)="Unincepted"),VLOOKUP(" ULO",_312_Table2,MATCH(LEFT($B149,1),_312_Table2_ColumnLookup,0),FALSE),
  IF(AND(VALUE(LEFT($A149,3))=312,LEFT($G149,5)="Total",$B149="G "),VLOOKUP('312'!$F$80,_312_Table2,MATCH('312'!$N$16,_312_Table2_ColumnLookup,0),FALSE),
  IF(AND(VALUE(LEFT($A149,3))=312,LEFT($G149,5)="Total",$B149="O "),VLOOKUP('312'!$F$80,_312_Table2,MATCH('312'!$V$16,_312_Table2_ColumnLookup,0),FALSE),
  IF(AND(VALUE(LEFT($A149,3))=312,LEFT($G149,5)="Total",$B149="Q "),VLOOKUP('312'!$F$80,_312_Table2,MATCH('312'!$X$16,_312_Table2_ColumnLookup,0),FALSE),
  IF(AND(VALUE(LEFT($A149,3))=312,LEFT($G149,5)="Total"),VLOOKUP('312'!$F$80,_312_Table2,MATCH(LEFT($B149,1),_312_Table2_ColumnLookup,0),FALSE),
  IF(AND(VALUE(LEFT($A149,3))=312,LEN($I149)=4,$B149="G"),VLOOKUP($I149,_312_Table2,MATCH('312'!$N$16,_312_Table2_ColumnLookup,0),FALSE),
  IF(AND(VALUE(LEFT($A149,3))=312,LEN($I149)=4,$B149="O"),VLOOKUP($I149,_312_Table2,MATCH('312'!$V$16,_312_Table2_ColumnLookup,0),FALSE),
  IF(AND(VALUE(LEFT($A149,3))=312,LEN($I149)=4,$B149="Q"),VLOOKUP($I149,_312_Table2,MATCH('312'!$X$16,_312_Table2_ColumnLookup,0),FALSE),
  IF(AND(VALUE(LEFT($A149,3))=312,LEN($I149)=4),VLOOKUP($I149,_312_Table2,MATCH(LEFT($B149,1),_312_Table2_ColumnLookup,0),FALSE)
+N("312"),
  IF(VALUE(LEFT($A149,3))=313,VLOOKUP(VALUE(MID($B149,2,1)),_313_Table2,MATCH(MID($B149,1,1),_313_Table2_ColumnLookup,0),FALSE)
+N("313"),
  IF(AND(VALUE(LEFT($A149,3))=314,LEN($B149)=3),VLOOKUP(VALUE(MID($B149,2,2)),_314_Table2,MATCH(MID($B149,1,1),_314_Table2_ColumnLookup,0),FALSE),
  IF(VALUE(LEFT($A149,3))=314,VLOOKUP(VALUE(MID($B149,2,1)),_314_Table2,MATCH(MID($B149,1,1),_314_Table2_ColumnLookup,0),FALSE)
+N("314"),
""))))))))))))))))))))))))</f>
        <v>0</v>
      </c>
      <c r="F149" s="238" t="e">
        <f>IF(AND(VALUE(LEFT($A149,3))=309,LEN($B149)=3),VLOOKUP(VALUE(MID($B149,2,2)),_309_Table3,MATCH(MID($B149,1,1),_309_Table3_ColumnLookup,0),FALSE),
  IF($C149="309 LCR SummaryA",OneYearSCR,IF($C149="309 LCR SummaryB",UltimateSCR,IF(VALUE(LEFT($A149,3))=309,VLOOKUP(VALUE(MID($B149,2,1)),_309_Table3,MATCH(MID($B149,1,1),_309_Table3_ColumnLookup,0),FALSE)
+N("309"),
  IF(VALUE(LEFT($A149,3))=310,VLOOKUP(VALUE(MID($B149,2,1)),_310_Table3,MATCH(MID($B149,1,1),_310_Table3_ColumnLookup,0),FALSE)
+N("310"),
  IF(AND(VALUE(LEFT($A149,3))=311,LEN($I149)=4),VLOOKUP($I149,_311_Table3,MATCH($B149,_311_Table3_ColumnLookup,0),FALSE),
  IF(AND(VALUE(LEFT($A149,3))=311,OR($B149="I2",$B149="J2",$B149="K2",$B149="L2")),VLOOKUP('311'!$G$58,_311_Table3,MATCH(MID($B149,1,1),_311_Table3_ColumnLookup,0),FALSE),
  IF(AND(VALUE(LEFT($A149,3))=311,RIGHT($B149,5)="Total"),VLOOKUP('311'!$G$59,_311_Table3,MATCH(MID($B149,1,1),_311_Table3_ColumnLookup,0),FALSE),
  IF(VALUE(LEFT($A149,3))=311,VLOOKUP(VALUE(MID($B149,2,1)),_311_Table3,MATCH(MID($B149,1,1),_311_Table3_ColumnLookup,0),FALSE)
+N("311"),
  IF(AND(VALUE(LEFT($A149,3))=312,LEFT($G149,10)="Unincepted",$B149="G "),VLOOKUP(" ULO",_312_Table3,MATCH('312'!$N$16,_312_Table3_ColumnLookup,0),FALSE),
  IF(AND(VALUE(LEFT($A149,3))=312,LEFT($G149,10)="Unincepted",$B149="O "),VLOOKUP(" ULO",_312_Table3,MATCH('312'!$V$16,_312_Table3_ColumnLookup,0),FALSE),
  IF(AND(VALUE(LEFT($A149,3))=312,LEFT($G149,10)="Unincepted",$B149="Q "),VLOOKUP(" ULO",_312_Table3,MATCH('312'!$X$16,_312_Table3_ColumnLookup,0),FALSE),
  IF(AND(VALUE(LEFT($A149,3))=312,LEFT($G149,10)="Unincepted"),VLOOKUP(" ULO",_312_Table3,MATCH(LEFT($B149,1),_312_Table3_ColumnLookup,0),FALSE),
  IF(AND(VALUE(LEFT($A149,3))=312,LEFT($G149,5)="Total",$B149="G "),VLOOKUP('312'!$F$80,_312_Table3,MATCH('312'!$N$16,_312_Table3_ColumnLookup,0),FALSE),
  IF(AND(VALUE(LEFT($A149,3))=312,LEFT($G149,5)="Total",$B149="O "),VLOOKUP('312'!$F$80,_312_Table3,MATCH('312'!$V$16,_312_Table3_ColumnLookup,0),FALSE),
  IF(AND(VALUE(LEFT($A149,3))=312,LEFT($G149,5)="Total",$B149="Q "),VLOOKUP('312'!$F$80,_312_Table3,MATCH('312'!$X$16,_312_Table3_ColumnLookup,0),FALSE),
  IF(AND(VALUE(LEFT($A149,3))=312,LEFT($G149,5)="Total"),VLOOKUP('312'!$F$80,_312_Table3,MATCH(LEFT($B149,1),_312_Table3_ColumnLookup,0),FALSE),
  IF(AND(VALUE(LEFT($A149,3))=312,LEN($I149)=4,$B149="G"),VLOOKUP($I149,_312_Table3,MATCH('312'!$N$16,_312_Table3_ColumnLookup,0),FALSE),
  IF(AND(VALUE(LEFT($A149,3))=312,LEN($I149)=4,$B149="O"),VLOOKUP($I149,_312_Table3,MATCH('312'!$V$16,_312_Table3_ColumnLookup,0),FALSE),
  IF(AND(VALUE(LEFT($A149,3))=312,LEN($I149)=4,$B149="Q"),VLOOKUP($I149,_312_Table3,MATCH('312'!$X$16,_312_Table3_ColumnLookup,0),FALSE),
  IF(AND(VALUE(LEFT($A149,3))=312,LEN($I149)=4),VLOOKUP($I149,_312_Table3,MATCH(LEFT($B149,1),_312_Table3_ColumnLookup,0),FALSE)
+N("312"),
  IF(VALUE(LEFT($A149,3))=313,VLOOKUP(VALUE(MID($B149,2,1)),_313_Table3,MATCH(MID($B149,1,1),_313_Table3_ColumnLookup,0),FALSE)
+N("313"),
  IF(AND(VALUE(LEFT($A149,3))=314,LEN($B149)=3),VLOOKUP(VALUE(MID($B149,2,2)),_314_Table3,MATCH(MID($B149,1,1),_314_Table3_ColumnLookup,0),FALSE),
  IF(VALUE(LEFT($A149,3))=314,VLOOKUP(VALUE(MID($B149,2,1)),_314_Table3,MATCH(MID($B149,1,1),_314_Table3_ColumnLookup,0),FALSE)
+N("314"),
""))))))))))))))))))))))))</f>
        <v>#NAME?</v>
      </c>
      <c r="G149" t="s">
        <v>1117</v>
      </c>
      <c r="H149" s="321">
        <f ca="1">IFERROR(
IF(ISERROR($D149)=FALSE,$D149,IF(ISERROR($E149)=FALSE,$E149,IF(ISERROR($F149)=FALSE,$F149
+N("012 checkboxes"),
IF(
IF(OR(LEFT($A149,9)="Syndicate",LEFT($A149,12)="NewSyndicate"),VLOOKUP($A149,'012'!$J:$ZW,MATCH("Link to button",'012'!$J$1:$ZW$1,0),0)
+N("309 checkbox"),
IF($C149="309 LCR Summary0",VLOOKUP("Notes990",'309'!$P:$ZZ,MATCH("Link to button",'309'!$P$1:$ZZ$1,0),0)
+N("313 checkboxes"),
IF($C149="313 Financial Information0LcmVsScr",IF($C149="309 LCR Summary0",VLOOKUP("LcmVsScr",'309'!$N:$ZZ,MATCH("Link to button",'309'!$N$1:$ZZ$1,0),0),
IF($C149="313 Financial Information0LcrDocAttached",IF($C149="309 LCR Summary0",VLOOKUP("LcrDocAttached",'309'!$N:$ZZ,MATCH("Link to button",'309'!$N$1:$ZZ$1,0),
0)))))))=1,TRUE,FALSE)
))),"")</f>
        <v>0</v>
      </c>
      <c r="I149">
        <v>2006</v>
      </c>
    </row>
    <row r="150" spans="1:9" customFormat="1">
      <c r="A150" s="237" t="str">
        <f>VLOOKUP($G150,CSVLookups!$B:$R,MATCH(A$1,CSVLookups!$B$1:$R$1,0),FALSE)</f>
        <v>311 Claims Distributions</v>
      </c>
      <c r="B150" s="237" t="str">
        <f>VLOOKUP($G150,CSVLookups!$B:$R,MATCH(B$1,CSVLookups!$B$1:$R$1,0),FALSE)</f>
        <v>I</v>
      </c>
      <c r="C150" s="238" t="str">
        <f t="shared" si="3"/>
        <v>311 Claims DistributionsI2007Net Insurance Claims brought forward</v>
      </c>
      <c r="D150" s="238" t="e">
        <f>IF(AND(VALUE(LEFT($A150,3))=309,LEN($B150)=3),VLOOKUP(VALUE(MID($B150,2,2)),_309_Table1,MATCH(MID($B150,1,1),_309_Table1_ColumnLookup,0),FALSE),
  IF($C150="309 LCR SummaryA",OneYearSCR,IF($C150="309 LCR SummaryB",UltimateSCR,IF(VALUE(LEFT($A150,3))=309,VLOOKUP(VALUE(MID($B150,2,1)),_309_Table1,MATCH(MID($B150,1,1),_309_Table1_ColumnLookup,0),FALSE)
+N("309"),
  IF(VALUE(LEFT($A150,3))=310,VLOOKUP(VALUE(MID($B150,2,1)),_310_Table1,MATCH(MID($B150,1,1),_310_Table1_ColumnLookup,0),FALSE)
+N("310"),
  IF(AND(VALUE(LEFT($A150,3))=311,LEN($I150)=4),VLOOKUP($I150,_311_Table1,MATCH($B150,_311_Table1_ColumnLookup,0),FALSE),
  IF(AND(VALUE(LEFT($A150,3))=311,OR($B150="I2",$B150="J2",$B150="K2",$B150="L2")),VLOOKUP('311'!$G$58,_311_Table1,MATCH(MID($B150,1,1),_311_Table1_ColumnLookup,0),FALSE),
  IF(AND(VALUE(LEFT($A150,3))=311,RIGHT($B150,5)="Total"),VLOOKUP('311'!$G$59,_311_Table1,MATCH(MID($B150,1,1),_311_Table1_ColumnLookup,0),FALSE),
  IF(VALUE(LEFT($A150,3))=311,VLOOKUP(VALUE(MID($B150,2,1)),_311_Table1,MATCH(MID($B150,1,1),_311_Table1_ColumnLookup,0),FALSE)
+N("311"),
  IF(AND(VALUE(LEFT($A150,3))=312,LEFT($G150,10)="Unincepted",$B150="G "),VLOOKUP(" ULO",_312_Table1,MATCH('312'!$N$16,_312_Table1_ColumnLookup,0),FALSE),
  IF(AND(VALUE(LEFT($A150,3))=312,LEFT($G150,10)="Unincepted",$B150="O "),VLOOKUP(" ULO",_312_Table1,MATCH('312'!$V$16,_312_Table1_ColumnLookup,0),FALSE),
  IF(AND(VALUE(LEFT($A150,3))=312,LEFT($G150,10)="Unincepted",$B150="Q "),VLOOKUP(" ULO",_312_Table1,MATCH('312'!$X$16,_312_Table1_ColumnLookup,0),FALSE),
  IF(AND(VALUE(LEFT($A150,3))=312,LEFT($G150,10)="Unincepted"),VLOOKUP(" ULO",_312_Table1,MATCH(LEFT($B150,1),_312_Table1_ColumnLookup,0),FALSE),
  IF(AND(VALUE(LEFT($A150,3))=312,LEFT($G150,5)="Total",$B150="G "),VLOOKUP('312'!$F$80,_312_Table1,MATCH('312'!$N$16,_312_Table1_ColumnLookup,0),FALSE),
  IF(AND(VALUE(LEFT($A150,3))=312,LEFT($G150,5)="Total",$B150="O "),VLOOKUP('312'!$F$80,_312_Table1,MATCH('312'!$V$16,_312_Table1_ColumnLookup,0),FALSE),
  IF(AND(VALUE(LEFT($A150,3))=312,LEFT($G150,5)="Total",$B150="Q "),VLOOKUP('312'!$F$80,_312_Table1,MATCH('312'!$X$16,_312_Table1_ColumnLookup,0),FALSE),
  IF(AND(VALUE(LEFT($A150,3))=312,LEFT($G150,5)="Total"),VLOOKUP('312'!$F$80,_312_Table1,MATCH(LEFT($B150,1),_312_Table1_ColumnLookup,0),FALSE),
  IF(AND(VALUE(LEFT($A150,3))=312,LEN($I150)=4,$B150="G"),VLOOKUP($I150,_312_Table1,MATCH('312'!$N$16,_312_Table1_ColumnLookup,0),FALSE),
  IF(AND(VALUE(LEFT($A150,3))=312,LEN($I150)=4,$B150="O"),VLOOKUP($I150,_312_Table1,MATCH('312'!$V$16,_312_Table1_ColumnLookup,0),FALSE),
  IF(AND(VALUE(LEFT($A150,3))=312,LEN($I150)=4,$B150="Q"),VLOOKUP($I150,_312_Table1,MATCH('312'!$X$16,_312_Table1_ColumnLookup,0),FALSE),
  IF(AND(VALUE(LEFT($A150,3))=312,LEN($I150)=4),VLOOKUP($I150,_312_Table1,MATCH(LEFT($B150,1),_312_Table1_ColumnLookup,0),FALSE)
+N("312"),
  IF(VALUE(LEFT($A150,3))=313,VLOOKUP(VALUE(MID($B150,2,1)),_313_Table1,MATCH(MID($B150,1,1),_313_Table1_ColumnLookup,0),FALSE)
+N("313"),
  IF(AND(VALUE(LEFT($A150,3))=314,LEN($B150)=3),VLOOKUP(VALUE(MID($B150,2,2)),_314_Table1,MATCH(MID($B150,1,1),_314_Table1_ColumnLookup,0),FALSE),
  IF(VALUE(LEFT($A150,3))=314,VLOOKUP(VALUE(MID($B150,2,1)),_314_Table1,MATCH(MID($B150,1,1),_314_Table1_ColumnLookup,0),FALSE)
+N("314"),
""))))))))))))))))))))))))</f>
        <v>#N/A</v>
      </c>
      <c r="E150" s="238">
        <f ca="1">IF(AND(VALUE(LEFT($A150,3))=309,LEN($B150)=3),VLOOKUP(VALUE(MID($B150,2,2)),_309_Table2,MATCH(MID($B150,1,1),_309_Table2_ColumnLookup,0),FALSE),
  IF($C150="309 LCR SummaryA",OneYearSCR,IF($C150="309 LCR SummaryB",UltimateSCR,IF(VALUE(LEFT($A150,3))=309,VLOOKUP(VALUE(MID($B150,2,1)),_309_Table2,MATCH(MID($B150,1,1),_309_Table2_ColumnLookup,0),FALSE)
+N("309"),
  IF(VALUE(LEFT($A150,3))=310,VLOOKUP(VALUE(MID($B150,2,1)),_310_Table2,MATCH(MID($B150,1,1),_310_Table2_ColumnLookup,0),FALSE)
+N("310"),
  IF(AND(VALUE(LEFT($A150,3))=311,LEN($I150)=4),VLOOKUP($I150,_311_Table2,MATCH($B150,_311_Table2_ColumnLookup,0),FALSE),
  IF(AND(VALUE(LEFT($A150,3))=311,OR($B150="I2",$B150="J2",$B150="K2",$B150="L2")),VLOOKUP('311'!$G$58,_311_Table2,MATCH(MID($B150,1,1),_311_Table2_ColumnLookup,0),FALSE),
  IF(AND(VALUE(LEFT($A150,3))=311,RIGHT($B150,5)="Total"),VLOOKUP('311'!$G$59,_311_Table2,MATCH(MID($B150,1,1),_311_Table2_ColumnLookup,0),FALSE),
  IF(VALUE(LEFT($A150,3))=311,VLOOKUP(VALUE(MID($B150,2,1)),_311_Table2,MATCH(MID($B150,1,1),_311_Table2_ColumnLookup,0),FALSE)
+N("311"),
  IF(AND(VALUE(LEFT($A150,3))=312,LEFT($G150,10)="Unincepted",$B150="G "),VLOOKUP(" ULO",_312_Table2,MATCH('312'!$N$16,_312_Table2_ColumnLookup,0),FALSE),
  IF(AND(VALUE(LEFT($A150,3))=312,LEFT($G150,10)="Unincepted",$B150="O "),VLOOKUP(" ULO",_312_Table2,MATCH('312'!$V$16,_312_Table2_ColumnLookup,0),FALSE),
  IF(AND(VALUE(LEFT($A150,3))=312,LEFT($G150,10)="Unincepted",$B150="Q "),VLOOKUP(" ULO",_312_Table2,MATCH('312'!$X$16,_312_Table2_ColumnLookup,0),FALSE),
  IF(AND(VALUE(LEFT($A150,3))=312,LEFT($G150,10)="Unincepted"),VLOOKUP(" ULO",_312_Table2,MATCH(LEFT($B150,1),_312_Table2_ColumnLookup,0),FALSE),
  IF(AND(VALUE(LEFT($A150,3))=312,LEFT($G150,5)="Total",$B150="G "),VLOOKUP('312'!$F$80,_312_Table2,MATCH('312'!$N$16,_312_Table2_ColumnLookup,0),FALSE),
  IF(AND(VALUE(LEFT($A150,3))=312,LEFT($G150,5)="Total",$B150="O "),VLOOKUP('312'!$F$80,_312_Table2,MATCH('312'!$V$16,_312_Table2_ColumnLookup,0),FALSE),
  IF(AND(VALUE(LEFT($A150,3))=312,LEFT($G150,5)="Total",$B150="Q "),VLOOKUP('312'!$F$80,_312_Table2,MATCH('312'!$X$16,_312_Table2_ColumnLookup,0),FALSE),
  IF(AND(VALUE(LEFT($A150,3))=312,LEFT($G150,5)="Total"),VLOOKUP('312'!$F$80,_312_Table2,MATCH(LEFT($B150,1),_312_Table2_ColumnLookup,0),FALSE),
  IF(AND(VALUE(LEFT($A150,3))=312,LEN($I150)=4,$B150="G"),VLOOKUP($I150,_312_Table2,MATCH('312'!$N$16,_312_Table2_ColumnLookup,0),FALSE),
  IF(AND(VALUE(LEFT($A150,3))=312,LEN($I150)=4,$B150="O"),VLOOKUP($I150,_312_Table2,MATCH('312'!$V$16,_312_Table2_ColumnLookup,0),FALSE),
  IF(AND(VALUE(LEFT($A150,3))=312,LEN($I150)=4,$B150="Q"),VLOOKUP($I150,_312_Table2,MATCH('312'!$X$16,_312_Table2_ColumnLookup,0),FALSE),
  IF(AND(VALUE(LEFT($A150,3))=312,LEN($I150)=4),VLOOKUP($I150,_312_Table2,MATCH(LEFT($B150,1),_312_Table2_ColumnLookup,0),FALSE)
+N("312"),
  IF(VALUE(LEFT($A150,3))=313,VLOOKUP(VALUE(MID($B150,2,1)),_313_Table2,MATCH(MID($B150,1,1),_313_Table2_ColumnLookup,0),FALSE)
+N("313"),
  IF(AND(VALUE(LEFT($A150,3))=314,LEN($B150)=3),VLOOKUP(VALUE(MID($B150,2,2)),_314_Table2,MATCH(MID($B150,1,1),_314_Table2_ColumnLookup,0),FALSE),
  IF(VALUE(LEFT($A150,3))=314,VLOOKUP(VALUE(MID($B150,2,1)),_314_Table2,MATCH(MID($B150,1,1),_314_Table2_ColumnLookup,0),FALSE)
+N("314"),
""))))))))))))))))))))))))</f>
        <v>0</v>
      </c>
      <c r="F150" s="238" t="e">
        <f>IF(AND(VALUE(LEFT($A150,3))=309,LEN($B150)=3),VLOOKUP(VALUE(MID($B150,2,2)),_309_Table3,MATCH(MID($B150,1,1),_309_Table3_ColumnLookup,0),FALSE),
  IF($C150="309 LCR SummaryA",OneYearSCR,IF($C150="309 LCR SummaryB",UltimateSCR,IF(VALUE(LEFT($A150,3))=309,VLOOKUP(VALUE(MID($B150,2,1)),_309_Table3,MATCH(MID($B150,1,1),_309_Table3_ColumnLookup,0),FALSE)
+N("309"),
  IF(VALUE(LEFT($A150,3))=310,VLOOKUP(VALUE(MID($B150,2,1)),_310_Table3,MATCH(MID($B150,1,1),_310_Table3_ColumnLookup,0),FALSE)
+N("310"),
  IF(AND(VALUE(LEFT($A150,3))=311,LEN($I150)=4),VLOOKUP($I150,_311_Table3,MATCH($B150,_311_Table3_ColumnLookup,0),FALSE),
  IF(AND(VALUE(LEFT($A150,3))=311,OR($B150="I2",$B150="J2",$B150="K2",$B150="L2")),VLOOKUP('311'!$G$58,_311_Table3,MATCH(MID($B150,1,1),_311_Table3_ColumnLookup,0),FALSE),
  IF(AND(VALUE(LEFT($A150,3))=311,RIGHT($B150,5)="Total"),VLOOKUP('311'!$G$59,_311_Table3,MATCH(MID($B150,1,1),_311_Table3_ColumnLookup,0),FALSE),
  IF(VALUE(LEFT($A150,3))=311,VLOOKUP(VALUE(MID($B150,2,1)),_311_Table3,MATCH(MID($B150,1,1),_311_Table3_ColumnLookup,0),FALSE)
+N("311"),
  IF(AND(VALUE(LEFT($A150,3))=312,LEFT($G150,10)="Unincepted",$B150="G "),VLOOKUP(" ULO",_312_Table3,MATCH('312'!$N$16,_312_Table3_ColumnLookup,0),FALSE),
  IF(AND(VALUE(LEFT($A150,3))=312,LEFT($G150,10)="Unincepted",$B150="O "),VLOOKUP(" ULO",_312_Table3,MATCH('312'!$V$16,_312_Table3_ColumnLookup,0),FALSE),
  IF(AND(VALUE(LEFT($A150,3))=312,LEFT($G150,10)="Unincepted",$B150="Q "),VLOOKUP(" ULO",_312_Table3,MATCH('312'!$X$16,_312_Table3_ColumnLookup,0),FALSE),
  IF(AND(VALUE(LEFT($A150,3))=312,LEFT($G150,10)="Unincepted"),VLOOKUP(" ULO",_312_Table3,MATCH(LEFT($B150,1),_312_Table3_ColumnLookup,0),FALSE),
  IF(AND(VALUE(LEFT($A150,3))=312,LEFT($G150,5)="Total",$B150="G "),VLOOKUP('312'!$F$80,_312_Table3,MATCH('312'!$N$16,_312_Table3_ColumnLookup,0),FALSE),
  IF(AND(VALUE(LEFT($A150,3))=312,LEFT($G150,5)="Total",$B150="O "),VLOOKUP('312'!$F$80,_312_Table3,MATCH('312'!$V$16,_312_Table3_ColumnLookup,0),FALSE),
  IF(AND(VALUE(LEFT($A150,3))=312,LEFT($G150,5)="Total",$B150="Q "),VLOOKUP('312'!$F$80,_312_Table3,MATCH('312'!$X$16,_312_Table3_ColumnLookup,0),FALSE),
  IF(AND(VALUE(LEFT($A150,3))=312,LEFT($G150,5)="Total"),VLOOKUP('312'!$F$80,_312_Table3,MATCH(LEFT($B150,1),_312_Table3_ColumnLookup,0),FALSE),
  IF(AND(VALUE(LEFT($A150,3))=312,LEN($I150)=4,$B150="G"),VLOOKUP($I150,_312_Table3,MATCH('312'!$N$16,_312_Table3_ColumnLookup,0),FALSE),
  IF(AND(VALUE(LEFT($A150,3))=312,LEN($I150)=4,$B150="O"),VLOOKUP($I150,_312_Table3,MATCH('312'!$V$16,_312_Table3_ColumnLookup,0),FALSE),
  IF(AND(VALUE(LEFT($A150,3))=312,LEN($I150)=4,$B150="Q"),VLOOKUP($I150,_312_Table3,MATCH('312'!$X$16,_312_Table3_ColumnLookup,0),FALSE),
  IF(AND(VALUE(LEFT($A150,3))=312,LEN($I150)=4),VLOOKUP($I150,_312_Table3,MATCH(LEFT($B150,1),_312_Table3_ColumnLookup,0),FALSE)
+N("312"),
  IF(VALUE(LEFT($A150,3))=313,VLOOKUP(VALUE(MID($B150,2,1)),_313_Table3,MATCH(MID($B150,1,1),_313_Table3_ColumnLookup,0),FALSE)
+N("313"),
  IF(AND(VALUE(LEFT($A150,3))=314,LEN($B150)=3),VLOOKUP(VALUE(MID($B150,2,2)),_314_Table3,MATCH(MID($B150,1,1),_314_Table3_ColumnLookup,0),FALSE),
  IF(VALUE(LEFT($A150,3))=314,VLOOKUP(VALUE(MID($B150,2,1)),_314_Table3,MATCH(MID($B150,1,1),_314_Table3_ColumnLookup,0),FALSE)
+N("314"),
""))))))))))))))))))))))))</f>
        <v>#NAME?</v>
      </c>
      <c r="G150" t="s">
        <v>1110</v>
      </c>
      <c r="H150" s="321">
        <f ca="1">IFERROR(
IF(ISERROR($D150)=FALSE,$D150,IF(ISERROR($E150)=FALSE,$E150,IF(ISERROR($F150)=FALSE,$F150
+N("012 checkboxes"),
IF(
IF(OR(LEFT($A150,9)="Syndicate",LEFT($A150,12)="NewSyndicate"),VLOOKUP($A150,'012'!$J:$ZW,MATCH("Link to button",'012'!$J$1:$ZW$1,0),0)
+N("309 checkbox"),
IF($C150="309 LCR Summary0",VLOOKUP("Notes990",'309'!$P:$ZZ,MATCH("Link to button",'309'!$P$1:$ZZ$1,0),0)
+N("313 checkboxes"),
IF($C150="313 Financial Information0LcmVsScr",IF($C150="309 LCR Summary0",VLOOKUP("LcmVsScr",'309'!$N:$ZZ,MATCH("Link to button",'309'!$N$1:$ZZ$1,0),0),
IF($C150="313 Financial Information0LcrDocAttached",IF($C150="309 LCR Summary0",VLOOKUP("LcrDocAttached",'309'!$N:$ZZ,MATCH("Link to button",'309'!$N$1:$ZZ$1,0),
0)))))))=1,TRUE,FALSE)
))),"")</f>
        <v>0</v>
      </c>
      <c r="I150">
        <v>2007</v>
      </c>
    </row>
    <row r="151" spans="1:9" customFormat="1">
      <c r="A151" s="237" t="str">
        <f>VLOOKUP($G151,CSVLookups!$B:$R,MATCH(A$1,CSVLookups!$B$1:$R$1,0),FALSE)</f>
        <v>311 Claims Distributions</v>
      </c>
      <c r="B151" s="237" t="str">
        <f>VLOOKUP($G151,CSVLookups!$B:$R,MATCH(B$1,CSVLookups!$B$1:$R$1,0),FALSE)</f>
        <v>J</v>
      </c>
      <c r="C151" s="238" t="str">
        <f t="shared" si="3"/>
        <v>311 Claims DistributionsJ2007Adjustments</v>
      </c>
      <c r="D151" s="238" t="e">
        <f>IF(AND(VALUE(LEFT($A151,3))=309,LEN($B151)=3),VLOOKUP(VALUE(MID($B151,2,2)),_309_Table1,MATCH(MID($B151,1,1),_309_Table1_ColumnLookup,0),FALSE),
  IF($C151="309 LCR SummaryA",OneYearSCR,IF($C151="309 LCR SummaryB",UltimateSCR,IF(VALUE(LEFT($A151,3))=309,VLOOKUP(VALUE(MID($B151,2,1)),_309_Table1,MATCH(MID($B151,1,1),_309_Table1_ColumnLookup,0),FALSE)
+N("309"),
  IF(VALUE(LEFT($A151,3))=310,VLOOKUP(VALUE(MID($B151,2,1)),_310_Table1,MATCH(MID($B151,1,1),_310_Table1_ColumnLookup,0),FALSE)
+N("310"),
  IF(AND(VALUE(LEFT($A151,3))=311,LEN($I151)=4),VLOOKUP($I151,_311_Table1,MATCH($B151,_311_Table1_ColumnLookup,0),FALSE),
  IF(AND(VALUE(LEFT($A151,3))=311,OR($B151="I2",$B151="J2",$B151="K2",$B151="L2")),VLOOKUP('311'!$G$58,_311_Table1,MATCH(MID($B151,1,1),_311_Table1_ColumnLookup,0),FALSE),
  IF(AND(VALUE(LEFT($A151,3))=311,RIGHT($B151,5)="Total"),VLOOKUP('311'!$G$59,_311_Table1,MATCH(MID($B151,1,1),_311_Table1_ColumnLookup,0),FALSE),
  IF(VALUE(LEFT($A151,3))=311,VLOOKUP(VALUE(MID($B151,2,1)),_311_Table1,MATCH(MID($B151,1,1),_311_Table1_ColumnLookup,0),FALSE)
+N("311"),
  IF(AND(VALUE(LEFT($A151,3))=312,LEFT($G151,10)="Unincepted",$B151="G "),VLOOKUP(" ULO",_312_Table1,MATCH('312'!$N$16,_312_Table1_ColumnLookup,0),FALSE),
  IF(AND(VALUE(LEFT($A151,3))=312,LEFT($G151,10)="Unincepted",$B151="O "),VLOOKUP(" ULO",_312_Table1,MATCH('312'!$V$16,_312_Table1_ColumnLookup,0),FALSE),
  IF(AND(VALUE(LEFT($A151,3))=312,LEFT($G151,10)="Unincepted",$B151="Q "),VLOOKUP(" ULO",_312_Table1,MATCH('312'!$X$16,_312_Table1_ColumnLookup,0),FALSE),
  IF(AND(VALUE(LEFT($A151,3))=312,LEFT($G151,10)="Unincepted"),VLOOKUP(" ULO",_312_Table1,MATCH(LEFT($B151,1),_312_Table1_ColumnLookup,0),FALSE),
  IF(AND(VALUE(LEFT($A151,3))=312,LEFT($G151,5)="Total",$B151="G "),VLOOKUP('312'!$F$80,_312_Table1,MATCH('312'!$N$16,_312_Table1_ColumnLookup,0),FALSE),
  IF(AND(VALUE(LEFT($A151,3))=312,LEFT($G151,5)="Total",$B151="O "),VLOOKUP('312'!$F$80,_312_Table1,MATCH('312'!$V$16,_312_Table1_ColumnLookup,0),FALSE),
  IF(AND(VALUE(LEFT($A151,3))=312,LEFT($G151,5)="Total",$B151="Q "),VLOOKUP('312'!$F$80,_312_Table1,MATCH('312'!$X$16,_312_Table1_ColumnLookup,0),FALSE),
  IF(AND(VALUE(LEFT($A151,3))=312,LEFT($G151,5)="Total"),VLOOKUP('312'!$F$80,_312_Table1,MATCH(LEFT($B151,1),_312_Table1_ColumnLookup,0),FALSE),
  IF(AND(VALUE(LEFT($A151,3))=312,LEN($I151)=4,$B151="G"),VLOOKUP($I151,_312_Table1,MATCH('312'!$N$16,_312_Table1_ColumnLookup,0),FALSE),
  IF(AND(VALUE(LEFT($A151,3))=312,LEN($I151)=4,$B151="O"),VLOOKUP($I151,_312_Table1,MATCH('312'!$V$16,_312_Table1_ColumnLookup,0),FALSE),
  IF(AND(VALUE(LEFT($A151,3))=312,LEN($I151)=4,$B151="Q"),VLOOKUP($I151,_312_Table1,MATCH('312'!$X$16,_312_Table1_ColumnLookup,0),FALSE),
  IF(AND(VALUE(LEFT($A151,3))=312,LEN($I151)=4),VLOOKUP($I151,_312_Table1,MATCH(LEFT($B151,1),_312_Table1_ColumnLookup,0),FALSE)
+N("312"),
  IF(VALUE(LEFT($A151,3))=313,VLOOKUP(VALUE(MID($B151,2,1)),_313_Table1,MATCH(MID($B151,1,1),_313_Table1_ColumnLookup,0),FALSE)
+N("313"),
  IF(AND(VALUE(LEFT($A151,3))=314,LEN($B151)=3),VLOOKUP(VALUE(MID($B151,2,2)),_314_Table1,MATCH(MID($B151,1,1),_314_Table1_ColumnLookup,0),FALSE),
  IF(VALUE(LEFT($A151,3))=314,VLOOKUP(VALUE(MID($B151,2,1)),_314_Table1,MATCH(MID($B151,1,1),_314_Table1_ColumnLookup,0),FALSE)
+N("314"),
""))))))))))))))))))))))))</f>
        <v>#N/A</v>
      </c>
      <c r="E151" s="238">
        <f>IF(AND(VALUE(LEFT($A151,3))=309,LEN($B151)=3),VLOOKUP(VALUE(MID($B151,2,2)),_309_Table2,MATCH(MID($B151,1,1),_309_Table2_ColumnLookup,0),FALSE),
  IF($C151="309 LCR SummaryA",OneYearSCR,IF($C151="309 LCR SummaryB",UltimateSCR,IF(VALUE(LEFT($A151,3))=309,VLOOKUP(VALUE(MID($B151,2,1)),_309_Table2,MATCH(MID($B151,1,1),_309_Table2_ColumnLookup,0),FALSE)
+N("309"),
  IF(VALUE(LEFT($A151,3))=310,VLOOKUP(VALUE(MID($B151,2,1)),_310_Table2,MATCH(MID($B151,1,1),_310_Table2_ColumnLookup,0),FALSE)
+N("310"),
  IF(AND(VALUE(LEFT($A151,3))=311,LEN($I151)=4),VLOOKUP($I151,_311_Table2,MATCH($B151,_311_Table2_ColumnLookup,0),FALSE),
  IF(AND(VALUE(LEFT($A151,3))=311,OR($B151="I2",$B151="J2",$B151="K2",$B151="L2")),VLOOKUP('311'!$G$58,_311_Table2,MATCH(MID($B151,1,1),_311_Table2_ColumnLookup,0),FALSE),
  IF(AND(VALUE(LEFT($A151,3))=311,RIGHT($B151,5)="Total"),VLOOKUP('311'!$G$59,_311_Table2,MATCH(MID($B151,1,1),_311_Table2_ColumnLookup,0),FALSE),
  IF(VALUE(LEFT($A151,3))=311,VLOOKUP(VALUE(MID($B151,2,1)),_311_Table2,MATCH(MID($B151,1,1),_311_Table2_ColumnLookup,0),FALSE)
+N("311"),
  IF(AND(VALUE(LEFT($A151,3))=312,LEFT($G151,10)="Unincepted",$B151="G "),VLOOKUP(" ULO",_312_Table2,MATCH('312'!$N$16,_312_Table2_ColumnLookup,0),FALSE),
  IF(AND(VALUE(LEFT($A151,3))=312,LEFT($G151,10)="Unincepted",$B151="O "),VLOOKUP(" ULO",_312_Table2,MATCH('312'!$V$16,_312_Table2_ColumnLookup,0),FALSE),
  IF(AND(VALUE(LEFT($A151,3))=312,LEFT($G151,10)="Unincepted",$B151="Q "),VLOOKUP(" ULO",_312_Table2,MATCH('312'!$X$16,_312_Table2_ColumnLookup,0),FALSE),
  IF(AND(VALUE(LEFT($A151,3))=312,LEFT($G151,10)="Unincepted"),VLOOKUP(" ULO",_312_Table2,MATCH(LEFT($B151,1),_312_Table2_ColumnLookup,0),FALSE),
  IF(AND(VALUE(LEFT($A151,3))=312,LEFT($G151,5)="Total",$B151="G "),VLOOKUP('312'!$F$80,_312_Table2,MATCH('312'!$N$16,_312_Table2_ColumnLookup,0),FALSE),
  IF(AND(VALUE(LEFT($A151,3))=312,LEFT($G151,5)="Total",$B151="O "),VLOOKUP('312'!$F$80,_312_Table2,MATCH('312'!$V$16,_312_Table2_ColumnLookup,0),FALSE),
  IF(AND(VALUE(LEFT($A151,3))=312,LEFT($G151,5)="Total",$B151="Q "),VLOOKUP('312'!$F$80,_312_Table2,MATCH('312'!$X$16,_312_Table2_ColumnLookup,0),FALSE),
  IF(AND(VALUE(LEFT($A151,3))=312,LEFT($G151,5)="Total"),VLOOKUP('312'!$F$80,_312_Table2,MATCH(LEFT($B151,1),_312_Table2_ColumnLookup,0),FALSE),
  IF(AND(VALUE(LEFT($A151,3))=312,LEN($I151)=4,$B151="G"),VLOOKUP($I151,_312_Table2,MATCH('312'!$N$16,_312_Table2_ColumnLookup,0),FALSE),
  IF(AND(VALUE(LEFT($A151,3))=312,LEN($I151)=4,$B151="O"),VLOOKUP($I151,_312_Table2,MATCH('312'!$V$16,_312_Table2_ColumnLookup,0),FALSE),
  IF(AND(VALUE(LEFT($A151,3))=312,LEN($I151)=4,$B151="Q"),VLOOKUP($I151,_312_Table2,MATCH('312'!$X$16,_312_Table2_ColumnLookup,0),FALSE),
  IF(AND(VALUE(LEFT($A151,3))=312,LEN($I151)=4),VLOOKUP($I151,_312_Table2,MATCH(LEFT($B151,1),_312_Table2_ColumnLookup,0),FALSE)
+N("312"),
  IF(VALUE(LEFT($A151,3))=313,VLOOKUP(VALUE(MID($B151,2,1)),_313_Table2,MATCH(MID($B151,1,1),_313_Table2_ColumnLookup,0),FALSE)
+N("313"),
  IF(AND(VALUE(LEFT($A151,3))=314,LEN($B151)=3),VLOOKUP(VALUE(MID($B151,2,2)),_314_Table2,MATCH(MID($B151,1,1),_314_Table2_ColumnLookup,0),FALSE),
  IF(VALUE(LEFT($A151,3))=314,VLOOKUP(VALUE(MID($B151,2,1)),_314_Table2,MATCH(MID($B151,1,1),_314_Table2_ColumnLookup,0),FALSE)
+N("314"),
""))))))))))))))))))))))))</f>
        <v>0</v>
      </c>
      <c r="F151" s="238" t="e">
        <f>IF(AND(VALUE(LEFT($A151,3))=309,LEN($B151)=3),VLOOKUP(VALUE(MID($B151,2,2)),_309_Table3,MATCH(MID($B151,1,1),_309_Table3_ColumnLookup,0),FALSE),
  IF($C151="309 LCR SummaryA",OneYearSCR,IF($C151="309 LCR SummaryB",UltimateSCR,IF(VALUE(LEFT($A151,3))=309,VLOOKUP(VALUE(MID($B151,2,1)),_309_Table3,MATCH(MID($B151,1,1),_309_Table3_ColumnLookup,0),FALSE)
+N("309"),
  IF(VALUE(LEFT($A151,3))=310,VLOOKUP(VALUE(MID($B151,2,1)),_310_Table3,MATCH(MID($B151,1,1),_310_Table3_ColumnLookup,0),FALSE)
+N("310"),
  IF(AND(VALUE(LEFT($A151,3))=311,LEN($I151)=4),VLOOKUP($I151,_311_Table3,MATCH($B151,_311_Table3_ColumnLookup,0),FALSE),
  IF(AND(VALUE(LEFT($A151,3))=311,OR($B151="I2",$B151="J2",$B151="K2",$B151="L2")),VLOOKUP('311'!$G$58,_311_Table3,MATCH(MID($B151,1,1),_311_Table3_ColumnLookup,0),FALSE),
  IF(AND(VALUE(LEFT($A151,3))=311,RIGHT($B151,5)="Total"),VLOOKUP('311'!$G$59,_311_Table3,MATCH(MID($B151,1,1),_311_Table3_ColumnLookup,0),FALSE),
  IF(VALUE(LEFT($A151,3))=311,VLOOKUP(VALUE(MID($B151,2,1)),_311_Table3,MATCH(MID($B151,1,1),_311_Table3_ColumnLookup,0),FALSE)
+N("311"),
  IF(AND(VALUE(LEFT($A151,3))=312,LEFT($G151,10)="Unincepted",$B151="G "),VLOOKUP(" ULO",_312_Table3,MATCH('312'!$N$16,_312_Table3_ColumnLookup,0),FALSE),
  IF(AND(VALUE(LEFT($A151,3))=312,LEFT($G151,10)="Unincepted",$B151="O "),VLOOKUP(" ULO",_312_Table3,MATCH('312'!$V$16,_312_Table3_ColumnLookup,0),FALSE),
  IF(AND(VALUE(LEFT($A151,3))=312,LEFT($G151,10)="Unincepted",$B151="Q "),VLOOKUP(" ULO",_312_Table3,MATCH('312'!$X$16,_312_Table3_ColumnLookup,0),FALSE),
  IF(AND(VALUE(LEFT($A151,3))=312,LEFT($G151,10)="Unincepted"),VLOOKUP(" ULO",_312_Table3,MATCH(LEFT($B151,1),_312_Table3_ColumnLookup,0),FALSE),
  IF(AND(VALUE(LEFT($A151,3))=312,LEFT($G151,5)="Total",$B151="G "),VLOOKUP('312'!$F$80,_312_Table3,MATCH('312'!$N$16,_312_Table3_ColumnLookup,0),FALSE),
  IF(AND(VALUE(LEFT($A151,3))=312,LEFT($G151,5)="Total",$B151="O "),VLOOKUP('312'!$F$80,_312_Table3,MATCH('312'!$V$16,_312_Table3_ColumnLookup,0),FALSE),
  IF(AND(VALUE(LEFT($A151,3))=312,LEFT($G151,5)="Total",$B151="Q "),VLOOKUP('312'!$F$80,_312_Table3,MATCH('312'!$X$16,_312_Table3_ColumnLookup,0),FALSE),
  IF(AND(VALUE(LEFT($A151,3))=312,LEFT($G151,5)="Total"),VLOOKUP('312'!$F$80,_312_Table3,MATCH(LEFT($B151,1),_312_Table3_ColumnLookup,0),FALSE),
  IF(AND(VALUE(LEFT($A151,3))=312,LEN($I151)=4,$B151="G"),VLOOKUP($I151,_312_Table3,MATCH('312'!$N$16,_312_Table3_ColumnLookup,0),FALSE),
  IF(AND(VALUE(LEFT($A151,3))=312,LEN($I151)=4,$B151="O"),VLOOKUP($I151,_312_Table3,MATCH('312'!$V$16,_312_Table3_ColumnLookup,0),FALSE),
  IF(AND(VALUE(LEFT($A151,3))=312,LEN($I151)=4,$B151="Q"),VLOOKUP($I151,_312_Table3,MATCH('312'!$X$16,_312_Table3_ColumnLookup,0),FALSE),
  IF(AND(VALUE(LEFT($A151,3))=312,LEN($I151)=4),VLOOKUP($I151,_312_Table3,MATCH(LEFT($B151,1),_312_Table3_ColumnLookup,0),FALSE)
+N("312"),
  IF(VALUE(LEFT($A151,3))=313,VLOOKUP(VALUE(MID($B151,2,1)),_313_Table3,MATCH(MID($B151,1,1),_313_Table3_ColumnLookup,0),FALSE)
+N("313"),
  IF(AND(VALUE(LEFT($A151,3))=314,LEN($B151)=3),VLOOKUP(VALUE(MID($B151,2,2)),_314_Table3,MATCH(MID($B151,1,1),_314_Table3_ColumnLookup,0),FALSE),
  IF(VALUE(LEFT($A151,3))=314,VLOOKUP(VALUE(MID($B151,2,1)),_314_Table3,MATCH(MID($B151,1,1),_314_Table3_ColumnLookup,0),FALSE)
+N("314"),
""))))))))))))))))))))))))</f>
        <v>#NAME?</v>
      </c>
      <c r="G151" t="s">
        <v>1111</v>
      </c>
      <c r="H151" s="321">
        <f>IFERROR(
IF(ISERROR($D151)=FALSE,$D151,IF(ISERROR($E151)=FALSE,$E151,IF(ISERROR($F151)=FALSE,$F151
+N("012 checkboxes"),
IF(
IF(OR(LEFT($A151,9)="Syndicate",LEFT($A151,12)="NewSyndicate"),VLOOKUP($A151,'012'!$J:$ZW,MATCH("Link to button",'012'!$J$1:$ZW$1,0),0)
+N("309 checkbox"),
IF($C151="309 LCR Summary0",VLOOKUP("Notes990",'309'!$P:$ZZ,MATCH("Link to button",'309'!$P$1:$ZZ$1,0),0)
+N("313 checkboxes"),
IF($C151="313 Financial Information0LcmVsScr",IF($C151="309 LCR Summary0",VLOOKUP("LcmVsScr",'309'!$N:$ZZ,MATCH("Link to button",'309'!$N$1:$ZZ$1,0),0),
IF($C151="313 Financial Information0LcrDocAttached",IF($C151="309 LCR Summary0",VLOOKUP("LcrDocAttached",'309'!$N:$ZZ,MATCH("Link to button",'309'!$N$1:$ZZ$1,0),
0)))))))=1,TRUE,FALSE)
))),"")</f>
        <v>0</v>
      </c>
      <c r="I151">
        <v>2007</v>
      </c>
    </row>
    <row r="152" spans="1:9" customFormat="1">
      <c r="A152" s="237" t="str">
        <f>VLOOKUP($G152,CSVLookups!$B:$R,MATCH(A$1,CSVLookups!$B$1:$R$1,0),FALSE)</f>
        <v>311 Claims Distributions</v>
      </c>
      <c r="B152" s="237" t="str">
        <f>VLOOKUP($G152,CSVLookups!$B:$R,MATCH(B$1,CSVLookups!$B$1:$R$1,0),FALSE)</f>
        <v>K</v>
      </c>
      <c r="C152" s="238" t="str">
        <f t="shared" si="3"/>
        <v>311 Claims DistributionsK2007New Business</v>
      </c>
      <c r="D152" s="238" t="e">
        <f>IF(AND(VALUE(LEFT($A152,3))=309,LEN($B152)=3),VLOOKUP(VALUE(MID($B152,2,2)),_309_Table1,MATCH(MID($B152,1,1),_309_Table1_ColumnLookup,0),FALSE),
  IF($C152="309 LCR SummaryA",OneYearSCR,IF($C152="309 LCR SummaryB",UltimateSCR,IF(VALUE(LEFT($A152,3))=309,VLOOKUP(VALUE(MID($B152,2,1)),_309_Table1,MATCH(MID($B152,1,1),_309_Table1_ColumnLookup,0),FALSE)
+N("309"),
  IF(VALUE(LEFT($A152,3))=310,VLOOKUP(VALUE(MID($B152,2,1)),_310_Table1,MATCH(MID($B152,1,1),_310_Table1_ColumnLookup,0),FALSE)
+N("310"),
  IF(AND(VALUE(LEFT($A152,3))=311,LEN($I152)=4),VLOOKUP($I152,_311_Table1,MATCH($B152,_311_Table1_ColumnLookup,0),FALSE),
  IF(AND(VALUE(LEFT($A152,3))=311,OR($B152="I2",$B152="J2",$B152="K2",$B152="L2")),VLOOKUP('311'!$G$58,_311_Table1,MATCH(MID($B152,1,1),_311_Table1_ColumnLookup,0),FALSE),
  IF(AND(VALUE(LEFT($A152,3))=311,RIGHT($B152,5)="Total"),VLOOKUP('311'!$G$59,_311_Table1,MATCH(MID($B152,1,1),_311_Table1_ColumnLookup,0),FALSE),
  IF(VALUE(LEFT($A152,3))=311,VLOOKUP(VALUE(MID($B152,2,1)),_311_Table1,MATCH(MID($B152,1,1),_311_Table1_ColumnLookup,0),FALSE)
+N("311"),
  IF(AND(VALUE(LEFT($A152,3))=312,LEFT($G152,10)="Unincepted",$B152="G "),VLOOKUP(" ULO",_312_Table1,MATCH('312'!$N$16,_312_Table1_ColumnLookup,0),FALSE),
  IF(AND(VALUE(LEFT($A152,3))=312,LEFT($G152,10)="Unincepted",$B152="O "),VLOOKUP(" ULO",_312_Table1,MATCH('312'!$V$16,_312_Table1_ColumnLookup,0),FALSE),
  IF(AND(VALUE(LEFT($A152,3))=312,LEFT($G152,10)="Unincepted",$B152="Q "),VLOOKUP(" ULO",_312_Table1,MATCH('312'!$X$16,_312_Table1_ColumnLookup,0),FALSE),
  IF(AND(VALUE(LEFT($A152,3))=312,LEFT($G152,10)="Unincepted"),VLOOKUP(" ULO",_312_Table1,MATCH(LEFT($B152,1),_312_Table1_ColumnLookup,0),FALSE),
  IF(AND(VALUE(LEFT($A152,3))=312,LEFT($G152,5)="Total",$B152="G "),VLOOKUP('312'!$F$80,_312_Table1,MATCH('312'!$N$16,_312_Table1_ColumnLookup,0),FALSE),
  IF(AND(VALUE(LEFT($A152,3))=312,LEFT($G152,5)="Total",$B152="O "),VLOOKUP('312'!$F$80,_312_Table1,MATCH('312'!$V$16,_312_Table1_ColumnLookup,0),FALSE),
  IF(AND(VALUE(LEFT($A152,3))=312,LEFT($G152,5)="Total",$B152="Q "),VLOOKUP('312'!$F$80,_312_Table1,MATCH('312'!$X$16,_312_Table1_ColumnLookup,0),FALSE),
  IF(AND(VALUE(LEFT($A152,3))=312,LEFT($G152,5)="Total"),VLOOKUP('312'!$F$80,_312_Table1,MATCH(LEFT($B152,1),_312_Table1_ColumnLookup,0),FALSE),
  IF(AND(VALUE(LEFT($A152,3))=312,LEN($I152)=4,$B152="G"),VLOOKUP($I152,_312_Table1,MATCH('312'!$N$16,_312_Table1_ColumnLookup,0),FALSE),
  IF(AND(VALUE(LEFT($A152,3))=312,LEN($I152)=4,$B152="O"),VLOOKUP($I152,_312_Table1,MATCH('312'!$V$16,_312_Table1_ColumnLookup,0),FALSE),
  IF(AND(VALUE(LEFT($A152,3))=312,LEN($I152)=4,$B152="Q"),VLOOKUP($I152,_312_Table1,MATCH('312'!$X$16,_312_Table1_ColumnLookup,0),FALSE),
  IF(AND(VALUE(LEFT($A152,3))=312,LEN($I152)=4),VLOOKUP($I152,_312_Table1,MATCH(LEFT($B152,1),_312_Table1_ColumnLookup,0),FALSE)
+N("312"),
  IF(VALUE(LEFT($A152,3))=313,VLOOKUP(VALUE(MID($B152,2,1)),_313_Table1,MATCH(MID($B152,1,1),_313_Table1_ColumnLookup,0),FALSE)
+N("313"),
  IF(AND(VALUE(LEFT($A152,3))=314,LEN($B152)=3),VLOOKUP(VALUE(MID($B152,2,2)),_314_Table1,MATCH(MID($B152,1,1),_314_Table1_ColumnLookup,0),FALSE),
  IF(VALUE(LEFT($A152,3))=314,VLOOKUP(VALUE(MID($B152,2,1)),_314_Table1,MATCH(MID($B152,1,1),_314_Table1_ColumnLookup,0),FALSE)
+N("314"),
""))))))))))))))))))))))))</f>
        <v>#N/A</v>
      </c>
      <c r="E152" s="238">
        <f>IF(AND(VALUE(LEFT($A152,3))=309,LEN($B152)=3),VLOOKUP(VALUE(MID($B152,2,2)),_309_Table2,MATCH(MID($B152,1,1),_309_Table2_ColumnLookup,0),FALSE),
  IF($C152="309 LCR SummaryA",OneYearSCR,IF($C152="309 LCR SummaryB",UltimateSCR,IF(VALUE(LEFT($A152,3))=309,VLOOKUP(VALUE(MID($B152,2,1)),_309_Table2,MATCH(MID($B152,1,1),_309_Table2_ColumnLookup,0),FALSE)
+N("309"),
  IF(VALUE(LEFT($A152,3))=310,VLOOKUP(VALUE(MID($B152,2,1)),_310_Table2,MATCH(MID($B152,1,1),_310_Table2_ColumnLookup,0),FALSE)
+N("310"),
  IF(AND(VALUE(LEFT($A152,3))=311,LEN($I152)=4),VLOOKUP($I152,_311_Table2,MATCH($B152,_311_Table2_ColumnLookup,0),FALSE),
  IF(AND(VALUE(LEFT($A152,3))=311,OR($B152="I2",$B152="J2",$B152="K2",$B152="L2")),VLOOKUP('311'!$G$58,_311_Table2,MATCH(MID($B152,1,1),_311_Table2_ColumnLookup,0),FALSE),
  IF(AND(VALUE(LEFT($A152,3))=311,RIGHT($B152,5)="Total"),VLOOKUP('311'!$G$59,_311_Table2,MATCH(MID($B152,1,1),_311_Table2_ColumnLookup,0),FALSE),
  IF(VALUE(LEFT($A152,3))=311,VLOOKUP(VALUE(MID($B152,2,1)),_311_Table2,MATCH(MID($B152,1,1),_311_Table2_ColumnLookup,0),FALSE)
+N("311"),
  IF(AND(VALUE(LEFT($A152,3))=312,LEFT($G152,10)="Unincepted",$B152="G "),VLOOKUP(" ULO",_312_Table2,MATCH('312'!$N$16,_312_Table2_ColumnLookup,0),FALSE),
  IF(AND(VALUE(LEFT($A152,3))=312,LEFT($G152,10)="Unincepted",$B152="O "),VLOOKUP(" ULO",_312_Table2,MATCH('312'!$V$16,_312_Table2_ColumnLookup,0),FALSE),
  IF(AND(VALUE(LEFT($A152,3))=312,LEFT($G152,10)="Unincepted",$B152="Q "),VLOOKUP(" ULO",_312_Table2,MATCH('312'!$X$16,_312_Table2_ColumnLookup,0),FALSE),
  IF(AND(VALUE(LEFT($A152,3))=312,LEFT($G152,10)="Unincepted"),VLOOKUP(" ULO",_312_Table2,MATCH(LEFT($B152,1),_312_Table2_ColumnLookup,0),FALSE),
  IF(AND(VALUE(LEFT($A152,3))=312,LEFT($G152,5)="Total",$B152="G "),VLOOKUP('312'!$F$80,_312_Table2,MATCH('312'!$N$16,_312_Table2_ColumnLookup,0),FALSE),
  IF(AND(VALUE(LEFT($A152,3))=312,LEFT($G152,5)="Total",$B152="O "),VLOOKUP('312'!$F$80,_312_Table2,MATCH('312'!$V$16,_312_Table2_ColumnLookup,0),FALSE),
  IF(AND(VALUE(LEFT($A152,3))=312,LEFT($G152,5)="Total",$B152="Q "),VLOOKUP('312'!$F$80,_312_Table2,MATCH('312'!$X$16,_312_Table2_ColumnLookup,0),FALSE),
  IF(AND(VALUE(LEFT($A152,3))=312,LEFT($G152,5)="Total"),VLOOKUP('312'!$F$80,_312_Table2,MATCH(LEFT($B152,1),_312_Table2_ColumnLookup,0),FALSE),
  IF(AND(VALUE(LEFT($A152,3))=312,LEN($I152)=4,$B152="G"),VLOOKUP($I152,_312_Table2,MATCH('312'!$N$16,_312_Table2_ColumnLookup,0),FALSE),
  IF(AND(VALUE(LEFT($A152,3))=312,LEN($I152)=4,$B152="O"),VLOOKUP($I152,_312_Table2,MATCH('312'!$V$16,_312_Table2_ColumnLookup,0),FALSE),
  IF(AND(VALUE(LEFT($A152,3))=312,LEN($I152)=4,$B152="Q"),VLOOKUP($I152,_312_Table2,MATCH('312'!$X$16,_312_Table2_ColumnLookup,0),FALSE),
  IF(AND(VALUE(LEFT($A152,3))=312,LEN($I152)=4),VLOOKUP($I152,_312_Table2,MATCH(LEFT($B152,1),_312_Table2_ColumnLookup,0),FALSE)
+N("312"),
  IF(VALUE(LEFT($A152,3))=313,VLOOKUP(VALUE(MID($B152,2,1)),_313_Table2,MATCH(MID($B152,1,1),_313_Table2_ColumnLookup,0),FALSE)
+N("313"),
  IF(AND(VALUE(LEFT($A152,3))=314,LEN($B152)=3),VLOOKUP(VALUE(MID($B152,2,2)),_314_Table2,MATCH(MID($B152,1,1),_314_Table2_ColumnLookup,0),FALSE),
  IF(VALUE(LEFT($A152,3))=314,VLOOKUP(VALUE(MID($B152,2,1)),_314_Table2,MATCH(MID($B152,1,1),_314_Table2_ColumnLookup,0),FALSE)
+N("314"),
""))))))))))))))))))))))))</f>
        <v>0</v>
      </c>
      <c r="F152" s="238" t="e">
        <f>IF(AND(VALUE(LEFT($A152,3))=309,LEN($B152)=3),VLOOKUP(VALUE(MID($B152,2,2)),_309_Table3,MATCH(MID($B152,1,1),_309_Table3_ColumnLookup,0),FALSE),
  IF($C152="309 LCR SummaryA",OneYearSCR,IF($C152="309 LCR SummaryB",UltimateSCR,IF(VALUE(LEFT($A152,3))=309,VLOOKUP(VALUE(MID($B152,2,1)),_309_Table3,MATCH(MID($B152,1,1),_309_Table3_ColumnLookup,0),FALSE)
+N("309"),
  IF(VALUE(LEFT($A152,3))=310,VLOOKUP(VALUE(MID($B152,2,1)),_310_Table3,MATCH(MID($B152,1,1),_310_Table3_ColumnLookup,0),FALSE)
+N("310"),
  IF(AND(VALUE(LEFT($A152,3))=311,LEN($I152)=4),VLOOKUP($I152,_311_Table3,MATCH($B152,_311_Table3_ColumnLookup,0),FALSE),
  IF(AND(VALUE(LEFT($A152,3))=311,OR($B152="I2",$B152="J2",$B152="K2",$B152="L2")),VLOOKUP('311'!$G$58,_311_Table3,MATCH(MID($B152,1,1),_311_Table3_ColumnLookup,0),FALSE),
  IF(AND(VALUE(LEFT($A152,3))=311,RIGHT($B152,5)="Total"),VLOOKUP('311'!$G$59,_311_Table3,MATCH(MID($B152,1,1),_311_Table3_ColumnLookup,0),FALSE),
  IF(VALUE(LEFT($A152,3))=311,VLOOKUP(VALUE(MID($B152,2,1)),_311_Table3,MATCH(MID($B152,1,1),_311_Table3_ColumnLookup,0),FALSE)
+N("311"),
  IF(AND(VALUE(LEFT($A152,3))=312,LEFT($G152,10)="Unincepted",$B152="G "),VLOOKUP(" ULO",_312_Table3,MATCH('312'!$N$16,_312_Table3_ColumnLookup,0),FALSE),
  IF(AND(VALUE(LEFT($A152,3))=312,LEFT($G152,10)="Unincepted",$B152="O "),VLOOKUP(" ULO",_312_Table3,MATCH('312'!$V$16,_312_Table3_ColumnLookup,0),FALSE),
  IF(AND(VALUE(LEFT($A152,3))=312,LEFT($G152,10)="Unincepted",$B152="Q "),VLOOKUP(" ULO",_312_Table3,MATCH('312'!$X$16,_312_Table3_ColumnLookup,0),FALSE),
  IF(AND(VALUE(LEFT($A152,3))=312,LEFT($G152,10)="Unincepted"),VLOOKUP(" ULO",_312_Table3,MATCH(LEFT($B152,1),_312_Table3_ColumnLookup,0),FALSE),
  IF(AND(VALUE(LEFT($A152,3))=312,LEFT($G152,5)="Total",$B152="G "),VLOOKUP('312'!$F$80,_312_Table3,MATCH('312'!$N$16,_312_Table3_ColumnLookup,0),FALSE),
  IF(AND(VALUE(LEFT($A152,3))=312,LEFT($G152,5)="Total",$B152="O "),VLOOKUP('312'!$F$80,_312_Table3,MATCH('312'!$V$16,_312_Table3_ColumnLookup,0),FALSE),
  IF(AND(VALUE(LEFT($A152,3))=312,LEFT($G152,5)="Total",$B152="Q "),VLOOKUP('312'!$F$80,_312_Table3,MATCH('312'!$X$16,_312_Table3_ColumnLookup,0),FALSE),
  IF(AND(VALUE(LEFT($A152,3))=312,LEFT($G152,5)="Total"),VLOOKUP('312'!$F$80,_312_Table3,MATCH(LEFT($B152,1),_312_Table3_ColumnLookup,0),FALSE),
  IF(AND(VALUE(LEFT($A152,3))=312,LEN($I152)=4,$B152="G"),VLOOKUP($I152,_312_Table3,MATCH('312'!$N$16,_312_Table3_ColumnLookup,0),FALSE),
  IF(AND(VALUE(LEFT($A152,3))=312,LEN($I152)=4,$B152="O"),VLOOKUP($I152,_312_Table3,MATCH('312'!$V$16,_312_Table3_ColumnLookup,0),FALSE),
  IF(AND(VALUE(LEFT($A152,3))=312,LEN($I152)=4,$B152="Q"),VLOOKUP($I152,_312_Table3,MATCH('312'!$X$16,_312_Table3_ColumnLookup,0),FALSE),
  IF(AND(VALUE(LEFT($A152,3))=312,LEN($I152)=4),VLOOKUP($I152,_312_Table3,MATCH(LEFT($B152,1),_312_Table3_ColumnLookup,0),FALSE)
+N("312"),
  IF(VALUE(LEFT($A152,3))=313,VLOOKUP(VALUE(MID($B152,2,1)),_313_Table3,MATCH(MID($B152,1,1),_313_Table3_ColumnLookup,0),FALSE)
+N("313"),
  IF(AND(VALUE(LEFT($A152,3))=314,LEN($B152)=3),VLOOKUP(VALUE(MID($B152,2,2)),_314_Table3,MATCH(MID($B152,1,1),_314_Table3_ColumnLookup,0),FALSE),
  IF(VALUE(LEFT($A152,3))=314,VLOOKUP(VALUE(MID($B152,2,1)),_314_Table3,MATCH(MID($B152,1,1),_314_Table3_ColumnLookup,0),FALSE)
+N("314"),
""))))))))))))))))))))))))</f>
        <v>#NAME?</v>
      </c>
      <c r="G152" t="s">
        <v>1114</v>
      </c>
      <c r="H152" s="321">
        <f>IFERROR(
IF(ISERROR($D152)=FALSE,$D152,IF(ISERROR($E152)=FALSE,$E152,IF(ISERROR($F152)=FALSE,$F152
+N("012 checkboxes"),
IF(
IF(OR(LEFT($A152,9)="Syndicate",LEFT($A152,12)="NewSyndicate"),VLOOKUP($A152,'012'!$J:$ZW,MATCH("Link to button",'012'!$J$1:$ZW$1,0),0)
+N("309 checkbox"),
IF($C152="309 LCR Summary0",VLOOKUP("Notes990",'309'!$P:$ZZ,MATCH("Link to button",'309'!$P$1:$ZZ$1,0),0)
+N("313 checkboxes"),
IF($C152="313 Financial Information0LcmVsScr",IF($C152="309 LCR Summary0",VLOOKUP("LcmVsScr",'309'!$N:$ZZ,MATCH("Link to button",'309'!$N$1:$ZZ$1,0),0),
IF($C152="313 Financial Information0LcrDocAttached",IF($C152="309 LCR Summary0",VLOOKUP("LcrDocAttached",'309'!$N:$ZZ,MATCH("Link to button",'309'!$N$1:$ZZ$1,0),
0)))))))=1,TRUE,FALSE)
))),"")</f>
        <v>0</v>
      </c>
      <c r="I152">
        <v>2007</v>
      </c>
    </row>
    <row r="153" spans="1:9" customFormat="1">
      <c r="A153" s="237" t="str">
        <f>VLOOKUP($G153,CSVLookups!$B:$R,MATCH(A$1,CSVLookups!$B$1:$R$1,0),FALSE)</f>
        <v>311 Claims Distributions</v>
      </c>
      <c r="B153" s="237" t="str">
        <f>VLOOKUP($G153,CSVLookups!$B:$R,MATCH(B$1,CSVLookups!$B$1:$R$1,0),FALSE)</f>
        <v>L</v>
      </c>
      <c r="C153" s="238" t="str">
        <f t="shared" si="3"/>
        <v>311 Claims DistributionsL2007Total Claims</v>
      </c>
      <c r="D153" s="238" t="e">
        <f>IF(AND(VALUE(LEFT($A153,3))=309,LEN($B153)=3),VLOOKUP(VALUE(MID($B153,2,2)),_309_Table1,MATCH(MID($B153,1,1),_309_Table1_ColumnLookup,0),FALSE),
  IF($C153="309 LCR SummaryA",OneYearSCR,IF($C153="309 LCR SummaryB",UltimateSCR,IF(VALUE(LEFT($A153,3))=309,VLOOKUP(VALUE(MID($B153,2,1)),_309_Table1,MATCH(MID($B153,1,1),_309_Table1_ColumnLookup,0),FALSE)
+N("309"),
  IF(VALUE(LEFT($A153,3))=310,VLOOKUP(VALUE(MID($B153,2,1)),_310_Table1,MATCH(MID($B153,1,1),_310_Table1_ColumnLookup,0),FALSE)
+N("310"),
  IF(AND(VALUE(LEFT($A153,3))=311,LEN($I153)=4),VLOOKUP($I153,_311_Table1,MATCH($B153,_311_Table1_ColumnLookup,0),FALSE),
  IF(AND(VALUE(LEFT($A153,3))=311,OR($B153="I2",$B153="J2",$B153="K2",$B153="L2")),VLOOKUP('311'!$G$58,_311_Table1,MATCH(MID($B153,1,1),_311_Table1_ColumnLookup,0),FALSE),
  IF(AND(VALUE(LEFT($A153,3))=311,RIGHT($B153,5)="Total"),VLOOKUP('311'!$G$59,_311_Table1,MATCH(MID($B153,1,1),_311_Table1_ColumnLookup,0),FALSE),
  IF(VALUE(LEFT($A153,3))=311,VLOOKUP(VALUE(MID($B153,2,1)),_311_Table1,MATCH(MID($B153,1,1),_311_Table1_ColumnLookup,0),FALSE)
+N("311"),
  IF(AND(VALUE(LEFT($A153,3))=312,LEFT($G153,10)="Unincepted",$B153="G "),VLOOKUP(" ULO",_312_Table1,MATCH('312'!$N$16,_312_Table1_ColumnLookup,0),FALSE),
  IF(AND(VALUE(LEFT($A153,3))=312,LEFT($G153,10)="Unincepted",$B153="O "),VLOOKUP(" ULO",_312_Table1,MATCH('312'!$V$16,_312_Table1_ColumnLookup,0),FALSE),
  IF(AND(VALUE(LEFT($A153,3))=312,LEFT($G153,10)="Unincepted",$B153="Q "),VLOOKUP(" ULO",_312_Table1,MATCH('312'!$X$16,_312_Table1_ColumnLookup,0),FALSE),
  IF(AND(VALUE(LEFT($A153,3))=312,LEFT($G153,10)="Unincepted"),VLOOKUP(" ULO",_312_Table1,MATCH(LEFT($B153,1),_312_Table1_ColumnLookup,0),FALSE),
  IF(AND(VALUE(LEFT($A153,3))=312,LEFT($G153,5)="Total",$B153="G "),VLOOKUP('312'!$F$80,_312_Table1,MATCH('312'!$N$16,_312_Table1_ColumnLookup,0),FALSE),
  IF(AND(VALUE(LEFT($A153,3))=312,LEFT($G153,5)="Total",$B153="O "),VLOOKUP('312'!$F$80,_312_Table1,MATCH('312'!$V$16,_312_Table1_ColumnLookup,0),FALSE),
  IF(AND(VALUE(LEFT($A153,3))=312,LEFT($G153,5)="Total",$B153="Q "),VLOOKUP('312'!$F$80,_312_Table1,MATCH('312'!$X$16,_312_Table1_ColumnLookup,0),FALSE),
  IF(AND(VALUE(LEFT($A153,3))=312,LEFT($G153,5)="Total"),VLOOKUP('312'!$F$80,_312_Table1,MATCH(LEFT($B153,1),_312_Table1_ColumnLookup,0),FALSE),
  IF(AND(VALUE(LEFT($A153,3))=312,LEN($I153)=4,$B153="G"),VLOOKUP($I153,_312_Table1,MATCH('312'!$N$16,_312_Table1_ColumnLookup,0),FALSE),
  IF(AND(VALUE(LEFT($A153,3))=312,LEN($I153)=4,$B153="O"),VLOOKUP($I153,_312_Table1,MATCH('312'!$V$16,_312_Table1_ColumnLookup,0),FALSE),
  IF(AND(VALUE(LEFT($A153,3))=312,LEN($I153)=4,$B153="Q"),VLOOKUP($I153,_312_Table1,MATCH('312'!$X$16,_312_Table1_ColumnLookup,0),FALSE),
  IF(AND(VALUE(LEFT($A153,3))=312,LEN($I153)=4),VLOOKUP($I153,_312_Table1,MATCH(LEFT($B153,1),_312_Table1_ColumnLookup,0),FALSE)
+N("312"),
  IF(VALUE(LEFT($A153,3))=313,VLOOKUP(VALUE(MID($B153,2,1)),_313_Table1,MATCH(MID($B153,1,1),_313_Table1_ColumnLookup,0),FALSE)
+N("313"),
  IF(AND(VALUE(LEFT($A153,3))=314,LEN($B153)=3),VLOOKUP(VALUE(MID($B153,2,2)),_314_Table1,MATCH(MID($B153,1,1),_314_Table1_ColumnLookup,0),FALSE),
  IF(VALUE(LEFT($A153,3))=314,VLOOKUP(VALUE(MID($B153,2,1)),_314_Table1,MATCH(MID($B153,1,1),_314_Table1_ColumnLookup,0),FALSE)
+N("314"),
""))))))))))))))))))))))))</f>
        <v>#N/A</v>
      </c>
      <c r="E153" s="238">
        <f ca="1">IF(AND(VALUE(LEFT($A153,3))=309,LEN($B153)=3),VLOOKUP(VALUE(MID($B153,2,2)),_309_Table2,MATCH(MID($B153,1,1),_309_Table2_ColumnLookup,0),FALSE),
  IF($C153="309 LCR SummaryA",OneYearSCR,IF($C153="309 LCR SummaryB",UltimateSCR,IF(VALUE(LEFT($A153,3))=309,VLOOKUP(VALUE(MID($B153,2,1)),_309_Table2,MATCH(MID($B153,1,1),_309_Table2_ColumnLookup,0),FALSE)
+N("309"),
  IF(VALUE(LEFT($A153,3))=310,VLOOKUP(VALUE(MID($B153,2,1)),_310_Table2,MATCH(MID($B153,1,1),_310_Table2_ColumnLookup,0),FALSE)
+N("310"),
  IF(AND(VALUE(LEFT($A153,3))=311,LEN($I153)=4),VLOOKUP($I153,_311_Table2,MATCH($B153,_311_Table2_ColumnLookup,0),FALSE),
  IF(AND(VALUE(LEFT($A153,3))=311,OR($B153="I2",$B153="J2",$B153="K2",$B153="L2")),VLOOKUP('311'!$G$58,_311_Table2,MATCH(MID($B153,1,1),_311_Table2_ColumnLookup,0),FALSE),
  IF(AND(VALUE(LEFT($A153,3))=311,RIGHT($B153,5)="Total"),VLOOKUP('311'!$G$59,_311_Table2,MATCH(MID($B153,1,1),_311_Table2_ColumnLookup,0),FALSE),
  IF(VALUE(LEFT($A153,3))=311,VLOOKUP(VALUE(MID($B153,2,1)),_311_Table2,MATCH(MID($B153,1,1),_311_Table2_ColumnLookup,0),FALSE)
+N("311"),
  IF(AND(VALUE(LEFT($A153,3))=312,LEFT($G153,10)="Unincepted",$B153="G "),VLOOKUP(" ULO",_312_Table2,MATCH('312'!$N$16,_312_Table2_ColumnLookup,0),FALSE),
  IF(AND(VALUE(LEFT($A153,3))=312,LEFT($G153,10)="Unincepted",$B153="O "),VLOOKUP(" ULO",_312_Table2,MATCH('312'!$V$16,_312_Table2_ColumnLookup,0),FALSE),
  IF(AND(VALUE(LEFT($A153,3))=312,LEFT($G153,10)="Unincepted",$B153="Q "),VLOOKUP(" ULO",_312_Table2,MATCH('312'!$X$16,_312_Table2_ColumnLookup,0),FALSE),
  IF(AND(VALUE(LEFT($A153,3))=312,LEFT($G153,10)="Unincepted"),VLOOKUP(" ULO",_312_Table2,MATCH(LEFT($B153,1),_312_Table2_ColumnLookup,0),FALSE),
  IF(AND(VALUE(LEFT($A153,3))=312,LEFT($G153,5)="Total",$B153="G "),VLOOKUP('312'!$F$80,_312_Table2,MATCH('312'!$N$16,_312_Table2_ColumnLookup,0),FALSE),
  IF(AND(VALUE(LEFT($A153,3))=312,LEFT($G153,5)="Total",$B153="O "),VLOOKUP('312'!$F$80,_312_Table2,MATCH('312'!$V$16,_312_Table2_ColumnLookup,0),FALSE),
  IF(AND(VALUE(LEFT($A153,3))=312,LEFT($G153,5)="Total",$B153="Q "),VLOOKUP('312'!$F$80,_312_Table2,MATCH('312'!$X$16,_312_Table2_ColumnLookup,0),FALSE),
  IF(AND(VALUE(LEFT($A153,3))=312,LEFT($G153,5)="Total"),VLOOKUP('312'!$F$80,_312_Table2,MATCH(LEFT($B153,1),_312_Table2_ColumnLookup,0),FALSE),
  IF(AND(VALUE(LEFT($A153,3))=312,LEN($I153)=4,$B153="G"),VLOOKUP($I153,_312_Table2,MATCH('312'!$N$16,_312_Table2_ColumnLookup,0),FALSE),
  IF(AND(VALUE(LEFT($A153,3))=312,LEN($I153)=4,$B153="O"),VLOOKUP($I153,_312_Table2,MATCH('312'!$V$16,_312_Table2_ColumnLookup,0),FALSE),
  IF(AND(VALUE(LEFT($A153,3))=312,LEN($I153)=4,$B153="Q"),VLOOKUP($I153,_312_Table2,MATCH('312'!$X$16,_312_Table2_ColumnLookup,0),FALSE),
  IF(AND(VALUE(LEFT($A153,3))=312,LEN($I153)=4),VLOOKUP($I153,_312_Table2,MATCH(LEFT($B153,1),_312_Table2_ColumnLookup,0),FALSE)
+N("312"),
  IF(VALUE(LEFT($A153,3))=313,VLOOKUP(VALUE(MID($B153,2,1)),_313_Table2,MATCH(MID($B153,1,1),_313_Table2_ColumnLookup,0),FALSE)
+N("313"),
  IF(AND(VALUE(LEFT($A153,3))=314,LEN($B153)=3),VLOOKUP(VALUE(MID($B153,2,2)),_314_Table2,MATCH(MID($B153,1,1),_314_Table2_ColumnLookup,0),FALSE),
  IF(VALUE(LEFT($A153,3))=314,VLOOKUP(VALUE(MID($B153,2,1)),_314_Table2,MATCH(MID($B153,1,1),_314_Table2_ColumnLookup,0),FALSE)
+N("314"),
""))))))))))))))))))))))))</f>
        <v>0</v>
      </c>
      <c r="F153" s="238" t="e">
        <f>IF(AND(VALUE(LEFT($A153,3))=309,LEN($B153)=3),VLOOKUP(VALUE(MID($B153,2,2)),_309_Table3,MATCH(MID($B153,1,1),_309_Table3_ColumnLookup,0),FALSE),
  IF($C153="309 LCR SummaryA",OneYearSCR,IF($C153="309 LCR SummaryB",UltimateSCR,IF(VALUE(LEFT($A153,3))=309,VLOOKUP(VALUE(MID($B153,2,1)),_309_Table3,MATCH(MID($B153,1,1),_309_Table3_ColumnLookup,0),FALSE)
+N("309"),
  IF(VALUE(LEFT($A153,3))=310,VLOOKUP(VALUE(MID($B153,2,1)),_310_Table3,MATCH(MID($B153,1,1),_310_Table3_ColumnLookup,0),FALSE)
+N("310"),
  IF(AND(VALUE(LEFT($A153,3))=311,LEN($I153)=4),VLOOKUP($I153,_311_Table3,MATCH($B153,_311_Table3_ColumnLookup,0),FALSE),
  IF(AND(VALUE(LEFT($A153,3))=311,OR($B153="I2",$B153="J2",$B153="K2",$B153="L2")),VLOOKUP('311'!$G$58,_311_Table3,MATCH(MID($B153,1,1),_311_Table3_ColumnLookup,0),FALSE),
  IF(AND(VALUE(LEFT($A153,3))=311,RIGHT($B153,5)="Total"),VLOOKUP('311'!$G$59,_311_Table3,MATCH(MID($B153,1,1),_311_Table3_ColumnLookup,0),FALSE),
  IF(VALUE(LEFT($A153,3))=311,VLOOKUP(VALUE(MID($B153,2,1)),_311_Table3,MATCH(MID($B153,1,1),_311_Table3_ColumnLookup,0),FALSE)
+N("311"),
  IF(AND(VALUE(LEFT($A153,3))=312,LEFT($G153,10)="Unincepted",$B153="G "),VLOOKUP(" ULO",_312_Table3,MATCH('312'!$N$16,_312_Table3_ColumnLookup,0),FALSE),
  IF(AND(VALUE(LEFT($A153,3))=312,LEFT($G153,10)="Unincepted",$B153="O "),VLOOKUP(" ULO",_312_Table3,MATCH('312'!$V$16,_312_Table3_ColumnLookup,0),FALSE),
  IF(AND(VALUE(LEFT($A153,3))=312,LEFT($G153,10)="Unincepted",$B153="Q "),VLOOKUP(" ULO",_312_Table3,MATCH('312'!$X$16,_312_Table3_ColumnLookup,0),FALSE),
  IF(AND(VALUE(LEFT($A153,3))=312,LEFT($G153,10)="Unincepted"),VLOOKUP(" ULO",_312_Table3,MATCH(LEFT($B153,1),_312_Table3_ColumnLookup,0),FALSE),
  IF(AND(VALUE(LEFT($A153,3))=312,LEFT($G153,5)="Total",$B153="G "),VLOOKUP('312'!$F$80,_312_Table3,MATCH('312'!$N$16,_312_Table3_ColumnLookup,0),FALSE),
  IF(AND(VALUE(LEFT($A153,3))=312,LEFT($G153,5)="Total",$B153="O "),VLOOKUP('312'!$F$80,_312_Table3,MATCH('312'!$V$16,_312_Table3_ColumnLookup,0),FALSE),
  IF(AND(VALUE(LEFT($A153,3))=312,LEFT($G153,5)="Total",$B153="Q "),VLOOKUP('312'!$F$80,_312_Table3,MATCH('312'!$X$16,_312_Table3_ColumnLookup,0),FALSE),
  IF(AND(VALUE(LEFT($A153,3))=312,LEFT($G153,5)="Total"),VLOOKUP('312'!$F$80,_312_Table3,MATCH(LEFT($B153,1),_312_Table3_ColumnLookup,0),FALSE),
  IF(AND(VALUE(LEFT($A153,3))=312,LEN($I153)=4,$B153="G"),VLOOKUP($I153,_312_Table3,MATCH('312'!$N$16,_312_Table3_ColumnLookup,0),FALSE),
  IF(AND(VALUE(LEFT($A153,3))=312,LEN($I153)=4,$B153="O"),VLOOKUP($I153,_312_Table3,MATCH('312'!$V$16,_312_Table3_ColumnLookup,0),FALSE),
  IF(AND(VALUE(LEFT($A153,3))=312,LEN($I153)=4,$B153="Q"),VLOOKUP($I153,_312_Table3,MATCH('312'!$X$16,_312_Table3_ColumnLookup,0),FALSE),
  IF(AND(VALUE(LEFT($A153,3))=312,LEN($I153)=4),VLOOKUP($I153,_312_Table3,MATCH(LEFT($B153,1),_312_Table3_ColumnLookup,0),FALSE)
+N("312"),
  IF(VALUE(LEFT($A153,3))=313,VLOOKUP(VALUE(MID($B153,2,1)),_313_Table3,MATCH(MID($B153,1,1),_313_Table3_ColumnLookup,0),FALSE)
+N("313"),
  IF(AND(VALUE(LEFT($A153,3))=314,LEN($B153)=3),VLOOKUP(VALUE(MID($B153,2,2)),_314_Table3,MATCH(MID($B153,1,1),_314_Table3_ColumnLookup,0),FALSE),
  IF(VALUE(LEFT($A153,3))=314,VLOOKUP(VALUE(MID($B153,2,1)),_314_Table3,MATCH(MID($B153,1,1),_314_Table3_ColumnLookup,0),FALSE)
+N("314"),
""))))))))))))))))))))))))</f>
        <v>#NAME?</v>
      </c>
      <c r="G153" t="s">
        <v>1117</v>
      </c>
      <c r="H153" s="321">
        <f ca="1">IFERROR(
IF(ISERROR($D153)=FALSE,$D153,IF(ISERROR($E153)=FALSE,$E153,IF(ISERROR($F153)=FALSE,$F153
+N("012 checkboxes"),
IF(
IF(OR(LEFT($A153,9)="Syndicate",LEFT($A153,12)="NewSyndicate"),VLOOKUP($A153,'012'!$J:$ZW,MATCH("Link to button",'012'!$J$1:$ZW$1,0),0)
+N("309 checkbox"),
IF($C153="309 LCR Summary0",VLOOKUP("Notes990",'309'!$P:$ZZ,MATCH("Link to button",'309'!$P$1:$ZZ$1,0),0)
+N("313 checkboxes"),
IF($C153="313 Financial Information0LcmVsScr",IF($C153="309 LCR Summary0",VLOOKUP("LcmVsScr",'309'!$N:$ZZ,MATCH("Link to button",'309'!$N$1:$ZZ$1,0),0),
IF($C153="313 Financial Information0LcrDocAttached",IF($C153="309 LCR Summary0",VLOOKUP("LcrDocAttached",'309'!$N:$ZZ,MATCH("Link to button",'309'!$N$1:$ZZ$1,0),
0)))))))=1,TRUE,FALSE)
))),"")</f>
        <v>0</v>
      </c>
      <c r="I153">
        <v>2007</v>
      </c>
    </row>
    <row r="154" spans="1:9" customFormat="1">
      <c r="A154" s="237" t="str">
        <f>VLOOKUP($G154,CSVLookups!$B:$R,MATCH(A$1,CSVLookups!$B$1:$R$1,0),FALSE)</f>
        <v>311 Claims Distributions</v>
      </c>
      <c r="B154" s="237" t="str">
        <f>VLOOKUP($G154,CSVLookups!$B:$R,MATCH(B$1,CSVLookups!$B$1:$R$1,0),FALSE)</f>
        <v>I</v>
      </c>
      <c r="C154" s="238" t="str">
        <f t="shared" si="3"/>
        <v>311 Claims DistributionsI2008Net Insurance Claims brought forward</v>
      </c>
      <c r="D154" s="238" t="e">
        <f>IF(AND(VALUE(LEFT($A154,3))=309,LEN($B154)=3),VLOOKUP(VALUE(MID($B154,2,2)),_309_Table1,MATCH(MID($B154,1,1),_309_Table1_ColumnLookup,0),FALSE),
  IF($C154="309 LCR SummaryA",OneYearSCR,IF($C154="309 LCR SummaryB",UltimateSCR,IF(VALUE(LEFT($A154,3))=309,VLOOKUP(VALUE(MID($B154,2,1)),_309_Table1,MATCH(MID($B154,1,1),_309_Table1_ColumnLookup,0),FALSE)
+N("309"),
  IF(VALUE(LEFT($A154,3))=310,VLOOKUP(VALUE(MID($B154,2,1)),_310_Table1,MATCH(MID($B154,1,1),_310_Table1_ColumnLookup,0),FALSE)
+N("310"),
  IF(AND(VALUE(LEFT($A154,3))=311,LEN($I154)=4),VLOOKUP($I154,_311_Table1,MATCH($B154,_311_Table1_ColumnLookup,0),FALSE),
  IF(AND(VALUE(LEFT($A154,3))=311,OR($B154="I2",$B154="J2",$B154="K2",$B154="L2")),VLOOKUP('311'!$G$58,_311_Table1,MATCH(MID($B154,1,1),_311_Table1_ColumnLookup,0),FALSE),
  IF(AND(VALUE(LEFT($A154,3))=311,RIGHT($B154,5)="Total"),VLOOKUP('311'!$G$59,_311_Table1,MATCH(MID($B154,1,1),_311_Table1_ColumnLookup,0),FALSE),
  IF(VALUE(LEFT($A154,3))=311,VLOOKUP(VALUE(MID($B154,2,1)),_311_Table1,MATCH(MID($B154,1,1),_311_Table1_ColumnLookup,0),FALSE)
+N("311"),
  IF(AND(VALUE(LEFT($A154,3))=312,LEFT($G154,10)="Unincepted",$B154="G "),VLOOKUP(" ULO",_312_Table1,MATCH('312'!$N$16,_312_Table1_ColumnLookup,0),FALSE),
  IF(AND(VALUE(LEFT($A154,3))=312,LEFT($G154,10)="Unincepted",$B154="O "),VLOOKUP(" ULO",_312_Table1,MATCH('312'!$V$16,_312_Table1_ColumnLookup,0),FALSE),
  IF(AND(VALUE(LEFT($A154,3))=312,LEFT($G154,10)="Unincepted",$B154="Q "),VLOOKUP(" ULO",_312_Table1,MATCH('312'!$X$16,_312_Table1_ColumnLookup,0),FALSE),
  IF(AND(VALUE(LEFT($A154,3))=312,LEFT($G154,10)="Unincepted"),VLOOKUP(" ULO",_312_Table1,MATCH(LEFT($B154,1),_312_Table1_ColumnLookup,0),FALSE),
  IF(AND(VALUE(LEFT($A154,3))=312,LEFT($G154,5)="Total",$B154="G "),VLOOKUP('312'!$F$80,_312_Table1,MATCH('312'!$N$16,_312_Table1_ColumnLookup,0),FALSE),
  IF(AND(VALUE(LEFT($A154,3))=312,LEFT($G154,5)="Total",$B154="O "),VLOOKUP('312'!$F$80,_312_Table1,MATCH('312'!$V$16,_312_Table1_ColumnLookup,0),FALSE),
  IF(AND(VALUE(LEFT($A154,3))=312,LEFT($G154,5)="Total",$B154="Q "),VLOOKUP('312'!$F$80,_312_Table1,MATCH('312'!$X$16,_312_Table1_ColumnLookup,0),FALSE),
  IF(AND(VALUE(LEFT($A154,3))=312,LEFT($G154,5)="Total"),VLOOKUP('312'!$F$80,_312_Table1,MATCH(LEFT($B154,1),_312_Table1_ColumnLookup,0),FALSE),
  IF(AND(VALUE(LEFT($A154,3))=312,LEN($I154)=4,$B154="G"),VLOOKUP($I154,_312_Table1,MATCH('312'!$N$16,_312_Table1_ColumnLookup,0),FALSE),
  IF(AND(VALUE(LEFT($A154,3))=312,LEN($I154)=4,$B154="O"),VLOOKUP($I154,_312_Table1,MATCH('312'!$V$16,_312_Table1_ColumnLookup,0),FALSE),
  IF(AND(VALUE(LEFT($A154,3))=312,LEN($I154)=4,$B154="Q"),VLOOKUP($I154,_312_Table1,MATCH('312'!$X$16,_312_Table1_ColumnLookup,0),FALSE),
  IF(AND(VALUE(LEFT($A154,3))=312,LEN($I154)=4),VLOOKUP($I154,_312_Table1,MATCH(LEFT($B154,1),_312_Table1_ColumnLookup,0),FALSE)
+N("312"),
  IF(VALUE(LEFT($A154,3))=313,VLOOKUP(VALUE(MID($B154,2,1)),_313_Table1,MATCH(MID($B154,1,1),_313_Table1_ColumnLookup,0),FALSE)
+N("313"),
  IF(AND(VALUE(LEFT($A154,3))=314,LEN($B154)=3),VLOOKUP(VALUE(MID($B154,2,2)),_314_Table1,MATCH(MID($B154,1,1),_314_Table1_ColumnLookup,0),FALSE),
  IF(VALUE(LEFT($A154,3))=314,VLOOKUP(VALUE(MID($B154,2,1)),_314_Table1,MATCH(MID($B154,1,1),_314_Table1_ColumnLookup,0),FALSE)
+N("314"),
""))))))))))))))))))))))))</f>
        <v>#N/A</v>
      </c>
      <c r="E154" s="238">
        <f ca="1">IF(AND(VALUE(LEFT($A154,3))=309,LEN($B154)=3),VLOOKUP(VALUE(MID($B154,2,2)),_309_Table2,MATCH(MID($B154,1,1),_309_Table2_ColumnLookup,0),FALSE),
  IF($C154="309 LCR SummaryA",OneYearSCR,IF($C154="309 LCR SummaryB",UltimateSCR,IF(VALUE(LEFT($A154,3))=309,VLOOKUP(VALUE(MID($B154,2,1)),_309_Table2,MATCH(MID($B154,1,1),_309_Table2_ColumnLookup,0),FALSE)
+N("309"),
  IF(VALUE(LEFT($A154,3))=310,VLOOKUP(VALUE(MID($B154,2,1)),_310_Table2,MATCH(MID($B154,1,1),_310_Table2_ColumnLookup,0),FALSE)
+N("310"),
  IF(AND(VALUE(LEFT($A154,3))=311,LEN($I154)=4),VLOOKUP($I154,_311_Table2,MATCH($B154,_311_Table2_ColumnLookup,0),FALSE),
  IF(AND(VALUE(LEFT($A154,3))=311,OR($B154="I2",$B154="J2",$B154="K2",$B154="L2")),VLOOKUP('311'!$G$58,_311_Table2,MATCH(MID($B154,1,1),_311_Table2_ColumnLookup,0),FALSE),
  IF(AND(VALUE(LEFT($A154,3))=311,RIGHT($B154,5)="Total"),VLOOKUP('311'!$G$59,_311_Table2,MATCH(MID($B154,1,1),_311_Table2_ColumnLookup,0),FALSE),
  IF(VALUE(LEFT($A154,3))=311,VLOOKUP(VALUE(MID($B154,2,1)),_311_Table2,MATCH(MID($B154,1,1),_311_Table2_ColumnLookup,0),FALSE)
+N("311"),
  IF(AND(VALUE(LEFT($A154,3))=312,LEFT($G154,10)="Unincepted",$B154="G "),VLOOKUP(" ULO",_312_Table2,MATCH('312'!$N$16,_312_Table2_ColumnLookup,0),FALSE),
  IF(AND(VALUE(LEFT($A154,3))=312,LEFT($G154,10)="Unincepted",$B154="O "),VLOOKUP(" ULO",_312_Table2,MATCH('312'!$V$16,_312_Table2_ColumnLookup,0),FALSE),
  IF(AND(VALUE(LEFT($A154,3))=312,LEFT($G154,10)="Unincepted",$B154="Q "),VLOOKUP(" ULO",_312_Table2,MATCH('312'!$X$16,_312_Table2_ColumnLookup,0),FALSE),
  IF(AND(VALUE(LEFT($A154,3))=312,LEFT($G154,10)="Unincepted"),VLOOKUP(" ULO",_312_Table2,MATCH(LEFT($B154,1),_312_Table2_ColumnLookup,0),FALSE),
  IF(AND(VALUE(LEFT($A154,3))=312,LEFT($G154,5)="Total",$B154="G "),VLOOKUP('312'!$F$80,_312_Table2,MATCH('312'!$N$16,_312_Table2_ColumnLookup,0),FALSE),
  IF(AND(VALUE(LEFT($A154,3))=312,LEFT($G154,5)="Total",$B154="O "),VLOOKUP('312'!$F$80,_312_Table2,MATCH('312'!$V$16,_312_Table2_ColumnLookup,0),FALSE),
  IF(AND(VALUE(LEFT($A154,3))=312,LEFT($G154,5)="Total",$B154="Q "),VLOOKUP('312'!$F$80,_312_Table2,MATCH('312'!$X$16,_312_Table2_ColumnLookup,0),FALSE),
  IF(AND(VALUE(LEFT($A154,3))=312,LEFT($G154,5)="Total"),VLOOKUP('312'!$F$80,_312_Table2,MATCH(LEFT($B154,1),_312_Table2_ColumnLookup,0),FALSE),
  IF(AND(VALUE(LEFT($A154,3))=312,LEN($I154)=4,$B154="G"),VLOOKUP($I154,_312_Table2,MATCH('312'!$N$16,_312_Table2_ColumnLookup,0),FALSE),
  IF(AND(VALUE(LEFT($A154,3))=312,LEN($I154)=4,$B154="O"),VLOOKUP($I154,_312_Table2,MATCH('312'!$V$16,_312_Table2_ColumnLookup,0),FALSE),
  IF(AND(VALUE(LEFT($A154,3))=312,LEN($I154)=4,$B154="Q"),VLOOKUP($I154,_312_Table2,MATCH('312'!$X$16,_312_Table2_ColumnLookup,0),FALSE),
  IF(AND(VALUE(LEFT($A154,3))=312,LEN($I154)=4),VLOOKUP($I154,_312_Table2,MATCH(LEFT($B154,1),_312_Table2_ColumnLookup,0),FALSE)
+N("312"),
  IF(VALUE(LEFT($A154,3))=313,VLOOKUP(VALUE(MID($B154,2,1)),_313_Table2,MATCH(MID($B154,1,1),_313_Table2_ColumnLookup,0),FALSE)
+N("313"),
  IF(AND(VALUE(LEFT($A154,3))=314,LEN($B154)=3),VLOOKUP(VALUE(MID($B154,2,2)),_314_Table2,MATCH(MID($B154,1,1),_314_Table2_ColumnLookup,0),FALSE),
  IF(VALUE(LEFT($A154,3))=314,VLOOKUP(VALUE(MID($B154,2,1)),_314_Table2,MATCH(MID($B154,1,1),_314_Table2_ColumnLookup,0),FALSE)
+N("314"),
""))))))))))))))))))))))))</f>
        <v>0</v>
      </c>
      <c r="F154" s="238" t="e">
        <f>IF(AND(VALUE(LEFT($A154,3))=309,LEN($B154)=3),VLOOKUP(VALUE(MID($B154,2,2)),_309_Table3,MATCH(MID($B154,1,1),_309_Table3_ColumnLookup,0),FALSE),
  IF($C154="309 LCR SummaryA",OneYearSCR,IF($C154="309 LCR SummaryB",UltimateSCR,IF(VALUE(LEFT($A154,3))=309,VLOOKUP(VALUE(MID($B154,2,1)),_309_Table3,MATCH(MID($B154,1,1),_309_Table3_ColumnLookup,0),FALSE)
+N("309"),
  IF(VALUE(LEFT($A154,3))=310,VLOOKUP(VALUE(MID($B154,2,1)),_310_Table3,MATCH(MID($B154,1,1),_310_Table3_ColumnLookup,0),FALSE)
+N("310"),
  IF(AND(VALUE(LEFT($A154,3))=311,LEN($I154)=4),VLOOKUP($I154,_311_Table3,MATCH($B154,_311_Table3_ColumnLookup,0),FALSE),
  IF(AND(VALUE(LEFT($A154,3))=311,OR($B154="I2",$B154="J2",$B154="K2",$B154="L2")),VLOOKUP('311'!$G$58,_311_Table3,MATCH(MID($B154,1,1),_311_Table3_ColumnLookup,0),FALSE),
  IF(AND(VALUE(LEFT($A154,3))=311,RIGHT($B154,5)="Total"),VLOOKUP('311'!$G$59,_311_Table3,MATCH(MID($B154,1,1),_311_Table3_ColumnLookup,0),FALSE),
  IF(VALUE(LEFT($A154,3))=311,VLOOKUP(VALUE(MID($B154,2,1)),_311_Table3,MATCH(MID($B154,1,1),_311_Table3_ColumnLookup,0),FALSE)
+N("311"),
  IF(AND(VALUE(LEFT($A154,3))=312,LEFT($G154,10)="Unincepted",$B154="G "),VLOOKUP(" ULO",_312_Table3,MATCH('312'!$N$16,_312_Table3_ColumnLookup,0),FALSE),
  IF(AND(VALUE(LEFT($A154,3))=312,LEFT($G154,10)="Unincepted",$B154="O "),VLOOKUP(" ULO",_312_Table3,MATCH('312'!$V$16,_312_Table3_ColumnLookup,0),FALSE),
  IF(AND(VALUE(LEFT($A154,3))=312,LEFT($G154,10)="Unincepted",$B154="Q "),VLOOKUP(" ULO",_312_Table3,MATCH('312'!$X$16,_312_Table3_ColumnLookup,0),FALSE),
  IF(AND(VALUE(LEFT($A154,3))=312,LEFT($G154,10)="Unincepted"),VLOOKUP(" ULO",_312_Table3,MATCH(LEFT($B154,1),_312_Table3_ColumnLookup,0),FALSE),
  IF(AND(VALUE(LEFT($A154,3))=312,LEFT($G154,5)="Total",$B154="G "),VLOOKUP('312'!$F$80,_312_Table3,MATCH('312'!$N$16,_312_Table3_ColumnLookup,0),FALSE),
  IF(AND(VALUE(LEFT($A154,3))=312,LEFT($G154,5)="Total",$B154="O "),VLOOKUP('312'!$F$80,_312_Table3,MATCH('312'!$V$16,_312_Table3_ColumnLookup,0),FALSE),
  IF(AND(VALUE(LEFT($A154,3))=312,LEFT($G154,5)="Total",$B154="Q "),VLOOKUP('312'!$F$80,_312_Table3,MATCH('312'!$X$16,_312_Table3_ColumnLookup,0),FALSE),
  IF(AND(VALUE(LEFT($A154,3))=312,LEFT($G154,5)="Total"),VLOOKUP('312'!$F$80,_312_Table3,MATCH(LEFT($B154,1),_312_Table3_ColumnLookup,0),FALSE),
  IF(AND(VALUE(LEFT($A154,3))=312,LEN($I154)=4,$B154="G"),VLOOKUP($I154,_312_Table3,MATCH('312'!$N$16,_312_Table3_ColumnLookup,0),FALSE),
  IF(AND(VALUE(LEFT($A154,3))=312,LEN($I154)=4,$B154="O"),VLOOKUP($I154,_312_Table3,MATCH('312'!$V$16,_312_Table3_ColumnLookup,0),FALSE),
  IF(AND(VALUE(LEFT($A154,3))=312,LEN($I154)=4,$B154="Q"),VLOOKUP($I154,_312_Table3,MATCH('312'!$X$16,_312_Table3_ColumnLookup,0),FALSE),
  IF(AND(VALUE(LEFT($A154,3))=312,LEN($I154)=4),VLOOKUP($I154,_312_Table3,MATCH(LEFT($B154,1),_312_Table3_ColumnLookup,0),FALSE)
+N("312"),
  IF(VALUE(LEFT($A154,3))=313,VLOOKUP(VALUE(MID($B154,2,1)),_313_Table3,MATCH(MID($B154,1,1),_313_Table3_ColumnLookup,0),FALSE)
+N("313"),
  IF(AND(VALUE(LEFT($A154,3))=314,LEN($B154)=3),VLOOKUP(VALUE(MID($B154,2,2)),_314_Table3,MATCH(MID($B154,1,1),_314_Table3_ColumnLookup,0),FALSE),
  IF(VALUE(LEFT($A154,3))=314,VLOOKUP(VALUE(MID($B154,2,1)),_314_Table3,MATCH(MID($B154,1,1),_314_Table3_ColumnLookup,0),FALSE)
+N("314"),
""))))))))))))))))))))))))</f>
        <v>#NAME?</v>
      </c>
      <c r="G154" t="s">
        <v>1110</v>
      </c>
      <c r="H154" s="321">
        <f ca="1">IFERROR(
IF(ISERROR($D154)=FALSE,$D154,IF(ISERROR($E154)=FALSE,$E154,IF(ISERROR($F154)=FALSE,$F154
+N("012 checkboxes"),
IF(
IF(OR(LEFT($A154,9)="Syndicate",LEFT($A154,12)="NewSyndicate"),VLOOKUP($A154,'012'!$J:$ZW,MATCH("Link to button",'012'!$J$1:$ZW$1,0),0)
+N("309 checkbox"),
IF($C154="309 LCR Summary0",VLOOKUP("Notes990",'309'!$P:$ZZ,MATCH("Link to button",'309'!$P$1:$ZZ$1,0),0)
+N("313 checkboxes"),
IF($C154="313 Financial Information0LcmVsScr",IF($C154="309 LCR Summary0",VLOOKUP("LcmVsScr",'309'!$N:$ZZ,MATCH("Link to button",'309'!$N$1:$ZZ$1,0),0),
IF($C154="313 Financial Information0LcrDocAttached",IF($C154="309 LCR Summary0",VLOOKUP("LcrDocAttached",'309'!$N:$ZZ,MATCH("Link to button",'309'!$N$1:$ZZ$1,0),
0)))))))=1,TRUE,FALSE)
))),"")</f>
        <v>0</v>
      </c>
      <c r="I154">
        <v>2008</v>
      </c>
    </row>
    <row r="155" spans="1:9" customFormat="1">
      <c r="A155" s="237" t="str">
        <f>VLOOKUP($G155,CSVLookups!$B:$R,MATCH(A$1,CSVLookups!$B$1:$R$1,0),FALSE)</f>
        <v>311 Claims Distributions</v>
      </c>
      <c r="B155" s="237" t="str">
        <f>VLOOKUP($G155,CSVLookups!$B:$R,MATCH(B$1,CSVLookups!$B$1:$R$1,0),FALSE)</f>
        <v>J</v>
      </c>
      <c r="C155" s="238" t="str">
        <f t="shared" si="3"/>
        <v>311 Claims DistributionsJ2008Adjustments</v>
      </c>
      <c r="D155" s="238" t="e">
        <f>IF(AND(VALUE(LEFT($A155,3))=309,LEN($B155)=3),VLOOKUP(VALUE(MID($B155,2,2)),_309_Table1,MATCH(MID($B155,1,1),_309_Table1_ColumnLookup,0),FALSE),
  IF($C155="309 LCR SummaryA",OneYearSCR,IF($C155="309 LCR SummaryB",UltimateSCR,IF(VALUE(LEFT($A155,3))=309,VLOOKUP(VALUE(MID($B155,2,1)),_309_Table1,MATCH(MID($B155,1,1),_309_Table1_ColumnLookup,0),FALSE)
+N("309"),
  IF(VALUE(LEFT($A155,3))=310,VLOOKUP(VALUE(MID($B155,2,1)),_310_Table1,MATCH(MID($B155,1,1),_310_Table1_ColumnLookup,0),FALSE)
+N("310"),
  IF(AND(VALUE(LEFT($A155,3))=311,LEN($I155)=4),VLOOKUP($I155,_311_Table1,MATCH($B155,_311_Table1_ColumnLookup,0),FALSE),
  IF(AND(VALUE(LEFT($A155,3))=311,OR($B155="I2",$B155="J2",$B155="K2",$B155="L2")),VLOOKUP('311'!$G$58,_311_Table1,MATCH(MID($B155,1,1),_311_Table1_ColumnLookup,0),FALSE),
  IF(AND(VALUE(LEFT($A155,3))=311,RIGHT($B155,5)="Total"),VLOOKUP('311'!$G$59,_311_Table1,MATCH(MID($B155,1,1),_311_Table1_ColumnLookup,0),FALSE),
  IF(VALUE(LEFT($A155,3))=311,VLOOKUP(VALUE(MID($B155,2,1)),_311_Table1,MATCH(MID($B155,1,1),_311_Table1_ColumnLookup,0),FALSE)
+N("311"),
  IF(AND(VALUE(LEFT($A155,3))=312,LEFT($G155,10)="Unincepted",$B155="G "),VLOOKUP(" ULO",_312_Table1,MATCH('312'!$N$16,_312_Table1_ColumnLookup,0),FALSE),
  IF(AND(VALUE(LEFT($A155,3))=312,LEFT($G155,10)="Unincepted",$B155="O "),VLOOKUP(" ULO",_312_Table1,MATCH('312'!$V$16,_312_Table1_ColumnLookup,0),FALSE),
  IF(AND(VALUE(LEFT($A155,3))=312,LEFT($G155,10)="Unincepted",$B155="Q "),VLOOKUP(" ULO",_312_Table1,MATCH('312'!$X$16,_312_Table1_ColumnLookup,0),FALSE),
  IF(AND(VALUE(LEFT($A155,3))=312,LEFT($G155,10)="Unincepted"),VLOOKUP(" ULO",_312_Table1,MATCH(LEFT($B155,1),_312_Table1_ColumnLookup,0),FALSE),
  IF(AND(VALUE(LEFT($A155,3))=312,LEFT($G155,5)="Total",$B155="G "),VLOOKUP('312'!$F$80,_312_Table1,MATCH('312'!$N$16,_312_Table1_ColumnLookup,0),FALSE),
  IF(AND(VALUE(LEFT($A155,3))=312,LEFT($G155,5)="Total",$B155="O "),VLOOKUP('312'!$F$80,_312_Table1,MATCH('312'!$V$16,_312_Table1_ColumnLookup,0),FALSE),
  IF(AND(VALUE(LEFT($A155,3))=312,LEFT($G155,5)="Total",$B155="Q "),VLOOKUP('312'!$F$80,_312_Table1,MATCH('312'!$X$16,_312_Table1_ColumnLookup,0),FALSE),
  IF(AND(VALUE(LEFT($A155,3))=312,LEFT($G155,5)="Total"),VLOOKUP('312'!$F$80,_312_Table1,MATCH(LEFT($B155,1),_312_Table1_ColumnLookup,0),FALSE),
  IF(AND(VALUE(LEFT($A155,3))=312,LEN($I155)=4,$B155="G"),VLOOKUP($I155,_312_Table1,MATCH('312'!$N$16,_312_Table1_ColumnLookup,0),FALSE),
  IF(AND(VALUE(LEFT($A155,3))=312,LEN($I155)=4,$B155="O"),VLOOKUP($I155,_312_Table1,MATCH('312'!$V$16,_312_Table1_ColumnLookup,0),FALSE),
  IF(AND(VALUE(LEFT($A155,3))=312,LEN($I155)=4,$B155="Q"),VLOOKUP($I155,_312_Table1,MATCH('312'!$X$16,_312_Table1_ColumnLookup,0),FALSE),
  IF(AND(VALUE(LEFT($A155,3))=312,LEN($I155)=4),VLOOKUP($I155,_312_Table1,MATCH(LEFT($B155,1),_312_Table1_ColumnLookup,0),FALSE)
+N("312"),
  IF(VALUE(LEFT($A155,3))=313,VLOOKUP(VALUE(MID($B155,2,1)),_313_Table1,MATCH(MID($B155,1,1),_313_Table1_ColumnLookup,0),FALSE)
+N("313"),
  IF(AND(VALUE(LEFT($A155,3))=314,LEN($B155)=3),VLOOKUP(VALUE(MID($B155,2,2)),_314_Table1,MATCH(MID($B155,1,1),_314_Table1_ColumnLookup,0),FALSE),
  IF(VALUE(LEFT($A155,3))=314,VLOOKUP(VALUE(MID($B155,2,1)),_314_Table1,MATCH(MID($B155,1,1),_314_Table1_ColumnLookup,0),FALSE)
+N("314"),
""))))))))))))))))))))))))</f>
        <v>#N/A</v>
      </c>
      <c r="E155" s="238">
        <f>IF(AND(VALUE(LEFT($A155,3))=309,LEN($B155)=3),VLOOKUP(VALUE(MID($B155,2,2)),_309_Table2,MATCH(MID($B155,1,1),_309_Table2_ColumnLookup,0),FALSE),
  IF($C155="309 LCR SummaryA",OneYearSCR,IF($C155="309 LCR SummaryB",UltimateSCR,IF(VALUE(LEFT($A155,3))=309,VLOOKUP(VALUE(MID($B155,2,1)),_309_Table2,MATCH(MID($B155,1,1),_309_Table2_ColumnLookup,0),FALSE)
+N("309"),
  IF(VALUE(LEFT($A155,3))=310,VLOOKUP(VALUE(MID($B155,2,1)),_310_Table2,MATCH(MID($B155,1,1),_310_Table2_ColumnLookup,0),FALSE)
+N("310"),
  IF(AND(VALUE(LEFT($A155,3))=311,LEN($I155)=4),VLOOKUP($I155,_311_Table2,MATCH($B155,_311_Table2_ColumnLookup,0),FALSE),
  IF(AND(VALUE(LEFT($A155,3))=311,OR($B155="I2",$B155="J2",$B155="K2",$B155="L2")),VLOOKUP('311'!$G$58,_311_Table2,MATCH(MID($B155,1,1),_311_Table2_ColumnLookup,0),FALSE),
  IF(AND(VALUE(LEFT($A155,3))=311,RIGHT($B155,5)="Total"),VLOOKUP('311'!$G$59,_311_Table2,MATCH(MID($B155,1,1),_311_Table2_ColumnLookup,0),FALSE),
  IF(VALUE(LEFT($A155,3))=311,VLOOKUP(VALUE(MID($B155,2,1)),_311_Table2,MATCH(MID($B155,1,1),_311_Table2_ColumnLookup,0),FALSE)
+N("311"),
  IF(AND(VALUE(LEFT($A155,3))=312,LEFT($G155,10)="Unincepted",$B155="G "),VLOOKUP(" ULO",_312_Table2,MATCH('312'!$N$16,_312_Table2_ColumnLookup,0),FALSE),
  IF(AND(VALUE(LEFT($A155,3))=312,LEFT($G155,10)="Unincepted",$B155="O "),VLOOKUP(" ULO",_312_Table2,MATCH('312'!$V$16,_312_Table2_ColumnLookup,0),FALSE),
  IF(AND(VALUE(LEFT($A155,3))=312,LEFT($G155,10)="Unincepted",$B155="Q "),VLOOKUP(" ULO",_312_Table2,MATCH('312'!$X$16,_312_Table2_ColumnLookup,0),FALSE),
  IF(AND(VALUE(LEFT($A155,3))=312,LEFT($G155,10)="Unincepted"),VLOOKUP(" ULO",_312_Table2,MATCH(LEFT($B155,1),_312_Table2_ColumnLookup,0),FALSE),
  IF(AND(VALUE(LEFT($A155,3))=312,LEFT($G155,5)="Total",$B155="G "),VLOOKUP('312'!$F$80,_312_Table2,MATCH('312'!$N$16,_312_Table2_ColumnLookup,0),FALSE),
  IF(AND(VALUE(LEFT($A155,3))=312,LEFT($G155,5)="Total",$B155="O "),VLOOKUP('312'!$F$80,_312_Table2,MATCH('312'!$V$16,_312_Table2_ColumnLookup,0),FALSE),
  IF(AND(VALUE(LEFT($A155,3))=312,LEFT($G155,5)="Total",$B155="Q "),VLOOKUP('312'!$F$80,_312_Table2,MATCH('312'!$X$16,_312_Table2_ColumnLookup,0),FALSE),
  IF(AND(VALUE(LEFT($A155,3))=312,LEFT($G155,5)="Total"),VLOOKUP('312'!$F$80,_312_Table2,MATCH(LEFT($B155,1),_312_Table2_ColumnLookup,0),FALSE),
  IF(AND(VALUE(LEFT($A155,3))=312,LEN($I155)=4,$B155="G"),VLOOKUP($I155,_312_Table2,MATCH('312'!$N$16,_312_Table2_ColumnLookup,0),FALSE),
  IF(AND(VALUE(LEFT($A155,3))=312,LEN($I155)=4,$B155="O"),VLOOKUP($I155,_312_Table2,MATCH('312'!$V$16,_312_Table2_ColumnLookup,0),FALSE),
  IF(AND(VALUE(LEFT($A155,3))=312,LEN($I155)=4,$B155="Q"),VLOOKUP($I155,_312_Table2,MATCH('312'!$X$16,_312_Table2_ColumnLookup,0),FALSE),
  IF(AND(VALUE(LEFT($A155,3))=312,LEN($I155)=4),VLOOKUP($I155,_312_Table2,MATCH(LEFT($B155,1),_312_Table2_ColumnLookup,0),FALSE)
+N("312"),
  IF(VALUE(LEFT($A155,3))=313,VLOOKUP(VALUE(MID($B155,2,1)),_313_Table2,MATCH(MID($B155,1,1),_313_Table2_ColumnLookup,0),FALSE)
+N("313"),
  IF(AND(VALUE(LEFT($A155,3))=314,LEN($B155)=3),VLOOKUP(VALUE(MID($B155,2,2)),_314_Table2,MATCH(MID($B155,1,1),_314_Table2_ColumnLookup,0),FALSE),
  IF(VALUE(LEFT($A155,3))=314,VLOOKUP(VALUE(MID($B155,2,1)),_314_Table2,MATCH(MID($B155,1,1),_314_Table2_ColumnLookup,0),FALSE)
+N("314"),
""))))))))))))))))))))))))</f>
        <v>0</v>
      </c>
      <c r="F155" s="238" t="e">
        <f>IF(AND(VALUE(LEFT($A155,3))=309,LEN($B155)=3),VLOOKUP(VALUE(MID($B155,2,2)),_309_Table3,MATCH(MID($B155,1,1),_309_Table3_ColumnLookup,0),FALSE),
  IF($C155="309 LCR SummaryA",OneYearSCR,IF($C155="309 LCR SummaryB",UltimateSCR,IF(VALUE(LEFT($A155,3))=309,VLOOKUP(VALUE(MID($B155,2,1)),_309_Table3,MATCH(MID($B155,1,1),_309_Table3_ColumnLookup,0),FALSE)
+N("309"),
  IF(VALUE(LEFT($A155,3))=310,VLOOKUP(VALUE(MID($B155,2,1)),_310_Table3,MATCH(MID($B155,1,1),_310_Table3_ColumnLookup,0),FALSE)
+N("310"),
  IF(AND(VALUE(LEFT($A155,3))=311,LEN($I155)=4),VLOOKUP($I155,_311_Table3,MATCH($B155,_311_Table3_ColumnLookup,0),FALSE),
  IF(AND(VALUE(LEFT($A155,3))=311,OR($B155="I2",$B155="J2",$B155="K2",$B155="L2")),VLOOKUP('311'!$G$58,_311_Table3,MATCH(MID($B155,1,1),_311_Table3_ColumnLookup,0),FALSE),
  IF(AND(VALUE(LEFT($A155,3))=311,RIGHT($B155,5)="Total"),VLOOKUP('311'!$G$59,_311_Table3,MATCH(MID($B155,1,1),_311_Table3_ColumnLookup,0),FALSE),
  IF(VALUE(LEFT($A155,3))=311,VLOOKUP(VALUE(MID($B155,2,1)),_311_Table3,MATCH(MID($B155,1,1),_311_Table3_ColumnLookup,0),FALSE)
+N("311"),
  IF(AND(VALUE(LEFT($A155,3))=312,LEFT($G155,10)="Unincepted",$B155="G "),VLOOKUP(" ULO",_312_Table3,MATCH('312'!$N$16,_312_Table3_ColumnLookup,0),FALSE),
  IF(AND(VALUE(LEFT($A155,3))=312,LEFT($G155,10)="Unincepted",$B155="O "),VLOOKUP(" ULO",_312_Table3,MATCH('312'!$V$16,_312_Table3_ColumnLookup,0),FALSE),
  IF(AND(VALUE(LEFT($A155,3))=312,LEFT($G155,10)="Unincepted",$B155="Q "),VLOOKUP(" ULO",_312_Table3,MATCH('312'!$X$16,_312_Table3_ColumnLookup,0),FALSE),
  IF(AND(VALUE(LEFT($A155,3))=312,LEFT($G155,10)="Unincepted"),VLOOKUP(" ULO",_312_Table3,MATCH(LEFT($B155,1),_312_Table3_ColumnLookup,0),FALSE),
  IF(AND(VALUE(LEFT($A155,3))=312,LEFT($G155,5)="Total",$B155="G "),VLOOKUP('312'!$F$80,_312_Table3,MATCH('312'!$N$16,_312_Table3_ColumnLookup,0),FALSE),
  IF(AND(VALUE(LEFT($A155,3))=312,LEFT($G155,5)="Total",$B155="O "),VLOOKUP('312'!$F$80,_312_Table3,MATCH('312'!$V$16,_312_Table3_ColumnLookup,0),FALSE),
  IF(AND(VALUE(LEFT($A155,3))=312,LEFT($G155,5)="Total",$B155="Q "),VLOOKUP('312'!$F$80,_312_Table3,MATCH('312'!$X$16,_312_Table3_ColumnLookup,0),FALSE),
  IF(AND(VALUE(LEFT($A155,3))=312,LEFT($G155,5)="Total"),VLOOKUP('312'!$F$80,_312_Table3,MATCH(LEFT($B155,1),_312_Table3_ColumnLookup,0),FALSE),
  IF(AND(VALUE(LEFT($A155,3))=312,LEN($I155)=4,$B155="G"),VLOOKUP($I155,_312_Table3,MATCH('312'!$N$16,_312_Table3_ColumnLookup,0),FALSE),
  IF(AND(VALUE(LEFT($A155,3))=312,LEN($I155)=4,$B155="O"),VLOOKUP($I155,_312_Table3,MATCH('312'!$V$16,_312_Table3_ColumnLookup,0),FALSE),
  IF(AND(VALUE(LEFT($A155,3))=312,LEN($I155)=4,$B155="Q"),VLOOKUP($I155,_312_Table3,MATCH('312'!$X$16,_312_Table3_ColumnLookup,0),FALSE),
  IF(AND(VALUE(LEFT($A155,3))=312,LEN($I155)=4),VLOOKUP($I155,_312_Table3,MATCH(LEFT($B155,1),_312_Table3_ColumnLookup,0),FALSE)
+N("312"),
  IF(VALUE(LEFT($A155,3))=313,VLOOKUP(VALUE(MID($B155,2,1)),_313_Table3,MATCH(MID($B155,1,1),_313_Table3_ColumnLookup,0),FALSE)
+N("313"),
  IF(AND(VALUE(LEFT($A155,3))=314,LEN($B155)=3),VLOOKUP(VALUE(MID($B155,2,2)),_314_Table3,MATCH(MID($B155,1,1),_314_Table3_ColumnLookup,0),FALSE),
  IF(VALUE(LEFT($A155,3))=314,VLOOKUP(VALUE(MID($B155,2,1)),_314_Table3,MATCH(MID($B155,1,1),_314_Table3_ColumnLookup,0),FALSE)
+N("314"),
""))))))))))))))))))))))))</f>
        <v>#NAME?</v>
      </c>
      <c r="G155" t="s">
        <v>1111</v>
      </c>
      <c r="H155" s="321">
        <f>IFERROR(
IF(ISERROR($D155)=FALSE,$D155,IF(ISERROR($E155)=FALSE,$E155,IF(ISERROR($F155)=FALSE,$F155
+N("012 checkboxes"),
IF(
IF(OR(LEFT($A155,9)="Syndicate",LEFT($A155,12)="NewSyndicate"),VLOOKUP($A155,'012'!$J:$ZW,MATCH("Link to button",'012'!$J$1:$ZW$1,0),0)
+N("309 checkbox"),
IF($C155="309 LCR Summary0",VLOOKUP("Notes990",'309'!$P:$ZZ,MATCH("Link to button",'309'!$P$1:$ZZ$1,0),0)
+N("313 checkboxes"),
IF($C155="313 Financial Information0LcmVsScr",IF($C155="309 LCR Summary0",VLOOKUP("LcmVsScr",'309'!$N:$ZZ,MATCH("Link to button",'309'!$N$1:$ZZ$1,0),0),
IF($C155="313 Financial Information0LcrDocAttached",IF($C155="309 LCR Summary0",VLOOKUP("LcrDocAttached",'309'!$N:$ZZ,MATCH("Link to button",'309'!$N$1:$ZZ$1,0),
0)))))))=1,TRUE,FALSE)
))),"")</f>
        <v>0</v>
      </c>
      <c r="I155">
        <v>2008</v>
      </c>
    </row>
    <row r="156" spans="1:9" customFormat="1">
      <c r="A156" s="237" t="str">
        <f>VLOOKUP($G156,CSVLookups!$B:$R,MATCH(A$1,CSVLookups!$B$1:$R$1,0),FALSE)</f>
        <v>311 Claims Distributions</v>
      </c>
      <c r="B156" s="237" t="str">
        <f>VLOOKUP($G156,CSVLookups!$B:$R,MATCH(B$1,CSVLookups!$B$1:$R$1,0),FALSE)</f>
        <v>K</v>
      </c>
      <c r="C156" s="238" t="str">
        <f t="shared" si="3"/>
        <v>311 Claims DistributionsK2008New Business</v>
      </c>
      <c r="D156" s="238" t="e">
        <f>IF(AND(VALUE(LEFT($A156,3))=309,LEN($B156)=3),VLOOKUP(VALUE(MID($B156,2,2)),_309_Table1,MATCH(MID($B156,1,1),_309_Table1_ColumnLookup,0),FALSE),
  IF($C156="309 LCR SummaryA",OneYearSCR,IF($C156="309 LCR SummaryB",UltimateSCR,IF(VALUE(LEFT($A156,3))=309,VLOOKUP(VALUE(MID($B156,2,1)),_309_Table1,MATCH(MID($B156,1,1),_309_Table1_ColumnLookup,0),FALSE)
+N("309"),
  IF(VALUE(LEFT($A156,3))=310,VLOOKUP(VALUE(MID($B156,2,1)),_310_Table1,MATCH(MID($B156,1,1),_310_Table1_ColumnLookup,0),FALSE)
+N("310"),
  IF(AND(VALUE(LEFT($A156,3))=311,LEN($I156)=4),VLOOKUP($I156,_311_Table1,MATCH($B156,_311_Table1_ColumnLookup,0),FALSE),
  IF(AND(VALUE(LEFT($A156,3))=311,OR($B156="I2",$B156="J2",$B156="K2",$B156="L2")),VLOOKUP('311'!$G$58,_311_Table1,MATCH(MID($B156,1,1),_311_Table1_ColumnLookup,0),FALSE),
  IF(AND(VALUE(LEFT($A156,3))=311,RIGHT($B156,5)="Total"),VLOOKUP('311'!$G$59,_311_Table1,MATCH(MID($B156,1,1),_311_Table1_ColumnLookup,0),FALSE),
  IF(VALUE(LEFT($A156,3))=311,VLOOKUP(VALUE(MID($B156,2,1)),_311_Table1,MATCH(MID($B156,1,1),_311_Table1_ColumnLookup,0),FALSE)
+N("311"),
  IF(AND(VALUE(LEFT($A156,3))=312,LEFT($G156,10)="Unincepted",$B156="G "),VLOOKUP(" ULO",_312_Table1,MATCH('312'!$N$16,_312_Table1_ColumnLookup,0),FALSE),
  IF(AND(VALUE(LEFT($A156,3))=312,LEFT($G156,10)="Unincepted",$B156="O "),VLOOKUP(" ULO",_312_Table1,MATCH('312'!$V$16,_312_Table1_ColumnLookup,0),FALSE),
  IF(AND(VALUE(LEFT($A156,3))=312,LEFT($G156,10)="Unincepted",$B156="Q "),VLOOKUP(" ULO",_312_Table1,MATCH('312'!$X$16,_312_Table1_ColumnLookup,0),FALSE),
  IF(AND(VALUE(LEFT($A156,3))=312,LEFT($G156,10)="Unincepted"),VLOOKUP(" ULO",_312_Table1,MATCH(LEFT($B156,1),_312_Table1_ColumnLookup,0),FALSE),
  IF(AND(VALUE(LEFT($A156,3))=312,LEFT($G156,5)="Total",$B156="G "),VLOOKUP('312'!$F$80,_312_Table1,MATCH('312'!$N$16,_312_Table1_ColumnLookup,0),FALSE),
  IF(AND(VALUE(LEFT($A156,3))=312,LEFT($G156,5)="Total",$B156="O "),VLOOKUP('312'!$F$80,_312_Table1,MATCH('312'!$V$16,_312_Table1_ColumnLookup,0),FALSE),
  IF(AND(VALUE(LEFT($A156,3))=312,LEFT($G156,5)="Total",$B156="Q "),VLOOKUP('312'!$F$80,_312_Table1,MATCH('312'!$X$16,_312_Table1_ColumnLookup,0),FALSE),
  IF(AND(VALUE(LEFT($A156,3))=312,LEFT($G156,5)="Total"),VLOOKUP('312'!$F$80,_312_Table1,MATCH(LEFT($B156,1),_312_Table1_ColumnLookup,0),FALSE),
  IF(AND(VALUE(LEFT($A156,3))=312,LEN($I156)=4,$B156="G"),VLOOKUP($I156,_312_Table1,MATCH('312'!$N$16,_312_Table1_ColumnLookup,0),FALSE),
  IF(AND(VALUE(LEFT($A156,3))=312,LEN($I156)=4,$B156="O"),VLOOKUP($I156,_312_Table1,MATCH('312'!$V$16,_312_Table1_ColumnLookup,0),FALSE),
  IF(AND(VALUE(LEFT($A156,3))=312,LEN($I156)=4,$B156="Q"),VLOOKUP($I156,_312_Table1,MATCH('312'!$X$16,_312_Table1_ColumnLookup,0),FALSE),
  IF(AND(VALUE(LEFT($A156,3))=312,LEN($I156)=4),VLOOKUP($I156,_312_Table1,MATCH(LEFT($B156,1),_312_Table1_ColumnLookup,0),FALSE)
+N("312"),
  IF(VALUE(LEFT($A156,3))=313,VLOOKUP(VALUE(MID($B156,2,1)),_313_Table1,MATCH(MID($B156,1,1),_313_Table1_ColumnLookup,0),FALSE)
+N("313"),
  IF(AND(VALUE(LEFT($A156,3))=314,LEN($B156)=3),VLOOKUP(VALUE(MID($B156,2,2)),_314_Table1,MATCH(MID($B156,1,1),_314_Table1_ColumnLookup,0),FALSE),
  IF(VALUE(LEFT($A156,3))=314,VLOOKUP(VALUE(MID($B156,2,1)),_314_Table1,MATCH(MID($B156,1,1),_314_Table1_ColumnLookup,0),FALSE)
+N("314"),
""))))))))))))))))))))))))</f>
        <v>#N/A</v>
      </c>
      <c r="E156" s="238">
        <f>IF(AND(VALUE(LEFT($A156,3))=309,LEN($B156)=3),VLOOKUP(VALUE(MID($B156,2,2)),_309_Table2,MATCH(MID($B156,1,1),_309_Table2_ColumnLookup,0),FALSE),
  IF($C156="309 LCR SummaryA",OneYearSCR,IF($C156="309 LCR SummaryB",UltimateSCR,IF(VALUE(LEFT($A156,3))=309,VLOOKUP(VALUE(MID($B156,2,1)),_309_Table2,MATCH(MID($B156,1,1),_309_Table2_ColumnLookup,0),FALSE)
+N("309"),
  IF(VALUE(LEFT($A156,3))=310,VLOOKUP(VALUE(MID($B156,2,1)),_310_Table2,MATCH(MID($B156,1,1),_310_Table2_ColumnLookup,0),FALSE)
+N("310"),
  IF(AND(VALUE(LEFT($A156,3))=311,LEN($I156)=4),VLOOKUP($I156,_311_Table2,MATCH($B156,_311_Table2_ColumnLookup,0),FALSE),
  IF(AND(VALUE(LEFT($A156,3))=311,OR($B156="I2",$B156="J2",$B156="K2",$B156="L2")),VLOOKUP('311'!$G$58,_311_Table2,MATCH(MID($B156,1,1),_311_Table2_ColumnLookup,0),FALSE),
  IF(AND(VALUE(LEFT($A156,3))=311,RIGHT($B156,5)="Total"),VLOOKUP('311'!$G$59,_311_Table2,MATCH(MID($B156,1,1),_311_Table2_ColumnLookup,0),FALSE),
  IF(VALUE(LEFT($A156,3))=311,VLOOKUP(VALUE(MID($B156,2,1)),_311_Table2,MATCH(MID($B156,1,1),_311_Table2_ColumnLookup,0),FALSE)
+N("311"),
  IF(AND(VALUE(LEFT($A156,3))=312,LEFT($G156,10)="Unincepted",$B156="G "),VLOOKUP(" ULO",_312_Table2,MATCH('312'!$N$16,_312_Table2_ColumnLookup,0),FALSE),
  IF(AND(VALUE(LEFT($A156,3))=312,LEFT($G156,10)="Unincepted",$B156="O "),VLOOKUP(" ULO",_312_Table2,MATCH('312'!$V$16,_312_Table2_ColumnLookup,0),FALSE),
  IF(AND(VALUE(LEFT($A156,3))=312,LEFT($G156,10)="Unincepted",$B156="Q "),VLOOKUP(" ULO",_312_Table2,MATCH('312'!$X$16,_312_Table2_ColumnLookup,0),FALSE),
  IF(AND(VALUE(LEFT($A156,3))=312,LEFT($G156,10)="Unincepted"),VLOOKUP(" ULO",_312_Table2,MATCH(LEFT($B156,1),_312_Table2_ColumnLookup,0),FALSE),
  IF(AND(VALUE(LEFT($A156,3))=312,LEFT($G156,5)="Total",$B156="G "),VLOOKUP('312'!$F$80,_312_Table2,MATCH('312'!$N$16,_312_Table2_ColumnLookup,0),FALSE),
  IF(AND(VALUE(LEFT($A156,3))=312,LEFT($G156,5)="Total",$B156="O "),VLOOKUP('312'!$F$80,_312_Table2,MATCH('312'!$V$16,_312_Table2_ColumnLookup,0),FALSE),
  IF(AND(VALUE(LEFT($A156,3))=312,LEFT($G156,5)="Total",$B156="Q "),VLOOKUP('312'!$F$80,_312_Table2,MATCH('312'!$X$16,_312_Table2_ColumnLookup,0),FALSE),
  IF(AND(VALUE(LEFT($A156,3))=312,LEFT($G156,5)="Total"),VLOOKUP('312'!$F$80,_312_Table2,MATCH(LEFT($B156,1),_312_Table2_ColumnLookup,0),FALSE),
  IF(AND(VALUE(LEFT($A156,3))=312,LEN($I156)=4,$B156="G"),VLOOKUP($I156,_312_Table2,MATCH('312'!$N$16,_312_Table2_ColumnLookup,0),FALSE),
  IF(AND(VALUE(LEFT($A156,3))=312,LEN($I156)=4,$B156="O"),VLOOKUP($I156,_312_Table2,MATCH('312'!$V$16,_312_Table2_ColumnLookup,0),FALSE),
  IF(AND(VALUE(LEFT($A156,3))=312,LEN($I156)=4,$B156="Q"),VLOOKUP($I156,_312_Table2,MATCH('312'!$X$16,_312_Table2_ColumnLookup,0),FALSE),
  IF(AND(VALUE(LEFT($A156,3))=312,LEN($I156)=4),VLOOKUP($I156,_312_Table2,MATCH(LEFT($B156,1),_312_Table2_ColumnLookup,0),FALSE)
+N("312"),
  IF(VALUE(LEFT($A156,3))=313,VLOOKUP(VALUE(MID($B156,2,1)),_313_Table2,MATCH(MID($B156,1,1),_313_Table2_ColumnLookup,0),FALSE)
+N("313"),
  IF(AND(VALUE(LEFT($A156,3))=314,LEN($B156)=3),VLOOKUP(VALUE(MID($B156,2,2)),_314_Table2,MATCH(MID($B156,1,1),_314_Table2_ColumnLookup,0),FALSE),
  IF(VALUE(LEFT($A156,3))=314,VLOOKUP(VALUE(MID($B156,2,1)),_314_Table2,MATCH(MID($B156,1,1),_314_Table2_ColumnLookup,0),FALSE)
+N("314"),
""))))))))))))))))))))))))</f>
        <v>0</v>
      </c>
      <c r="F156" s="238" t="e">
        <f>IF(AND(VALUE(LEFT($A156,3))=309,LEN($B156)=3),VLOOKUP(VALUE(MID($B156,2,2)),_309_Table3,MATCH(MID($B156,1,1),_309_Table3_ColumnLookup,0),FALSE),
  IF($C156="309 LCR SummaryA",OneYearSCR,IF($C156="309 LCR SummaryB",UltimateSCR,IF(VALUE(LEFT($A156,3))=309,VLOOKUP(VALUE(MID($B156,2,1)),_309_Table3,MATCH(MID($B156,1,1),_309_Table3_ColumnLookup,0),FALSE)
+N("309"),
  IF(VALUE(LEFT($A156,3))=310,VLOOKUP(VALUE(MID($B156,2,1)),_310_Table3,MATCH(MID($B156,1,1),_310_Table3_ColumnLookup,0),FALSE)
+N("310"),
  IF(AND(VALUE(LEFT($A156,3))=311,LEN($I156)=4),VLOOKUP($I156,_311_Table3,MATCH($B156,_311_Table3_ColumnLookup,0),FALSE),
  IF(AND(VALUE(LEFT($A156,3))=311,OR($B156="I2",$B156="J2",$B156="K2",$B156="L2")),VLOOKUP('311'!$G$58,_311_Table3,MATCH(MID($B156,1,1),_311_Table3_ColumnLookup,0),FALSE),
  IF(AND(VALUE(LEFT($A156,3))=311,RIGHT($B156,5)="Total"),VLOOKUP('311'!$G$59,_311_Table3,MATCH(MID($B156,1,1),_311_Table3_ColumnLookup,0),FALSE),
  IF(VALUE(LEFT($A156,3))=311,VLOOKUP(VALUE(MID($B156,2,1)),_311_Table3,MATCH(MID($B156,1,1),_311_Table3_ColumnLookup,0),FALSE)
+N("311"),
  IF(AND(VALUE(LEFT($A156,3))=312,LEFT($G156,10)="Unincepted",$B156="G "),VLOOKUP(" ULO",_312_Table3,MATCH('312'!$N$16,_312_Table3_ColumnLookup,0),FALSE),
  IF(AND(VALUE(LEFT($A156,3))=312,LEFT($G156,10)="Unincepted",$B156="O "),VLOOKUP(" ULO",_312_Table3,MATCH('312'!$V$16,_312_Table3_ColumnLookup,0),FALSE),
  IF(AND(VALUE(LEFT($A156,3))=312,LEFT($G156,10)="Unincepted",$B156="Q "),VLOOKUP(" ULO",_312_Table3,MATCH('312'!$X$16,_312_Table3_ColumnLookup,0),FALSE),
  IF(AND(VALUE(LEFT($A156,3))=312,LEFT($G156,10)="Unincepted"),VLOOKUP(" ULO",_312_Table3,MATCH(LEFT($B156,1),_312_Table3_ColumnLookup,0),FALSE),
  IF(AND(VALUE(LEFT($A156,3))=312,LEFT($G156,5)="Total",$B156="G "),VLOOKUP('312'!$F$80,_312_Table3,MATCH('312'!$N$16,_312_Table3_ColumnLookup,0),FALSE),
  IF(AND(VALUE(LEFT($A156,3))=312,LEFT($G156,5)="Total",$B156="O "),VLOOKUP('312'!$F$80,_312_Table3,MATCH('312'!$V$16,_312_Table3_ColumnLookup,0),FALSE),
  IF(AND(VALUE(LEFT($A156,3))=312,LEFT($G156,5)="Total",$B156="Q "),VLOOKUP('312'!$F$80,_312_Table3,MATCH('312'!$X$16,_312_Table3_ColumnLookup,0),FALSE),
  IF(AND(VALUE(LEFT($A156,3))=312,LEFT($G156,5)="Total"),VLOOKUP('312'!$F$80,_312_Table3,MATCH(LEFT($B156,1),_312_Table3_ColumnLookup,0),FALSE),
  IF(AND(VALUE(LEFT($A156,3))=312,LEN($I156)=4,$B156="G"),VLOOKUP($I156,_312_Table3,MATCH('312'!$N$16,_312_Table3_ColumnLookup,0),FALSE),
  IF(AND(VALUE(LEFT($A156,3))=312,LEN($I156)=4,$B156="O"),VLOOKUP($I156,_312_Table3,MATCH('312'!$V$16,_312_Table3_ColumnLookup,0),FALSE),
  IF(AND(VALUE(LEFT($A156,3))=312,LEN($I156)=4,$B156="Q"),VLOOKUP($I156,_312_Table3,MATCH('312'!$X$16,_312_Table3_ColumnLookup,0),FALSE),
  IF(AND(VALUE(LEFT($A156,3))=312,LEN($I156)=4),VLOOKUP($I156,_312_Table3,MATCH(LEFT($B156,1),_312_Table3_ColumnLookup,0),FALSE)
+N("312"),
  IF(VALUE(LEFT($A156,3))=313,VLOOKUP(VALUE(MID($B156,2,1)),_313_Table3,MATCH(MID($B156,1,1),_313_Table3_ColumnLookup,0),FALSE)
+N("313"),
  IF(AND(VALUE(LEFT($A156,3))=314,LEN($B156)=3),VLOOKUP(VALUE(MID($B156,2,2)),_314_Table3,MATCH(MID($B156,1,1),_314_Table3_ColumnLookup,0),FALSE),
  IF(VALUE(LEFT($A156,3))=314,VLOOKUP(VALUE(MID($B156,2,1)),_314_Table3,MATCH(MID($B156,1,1),_314_Table3_ColumnLookup,0),FALSE)
+N("314"),
""))))))))))))))))))))))))</f>
        <v>#NAME?</v>
      </c>
      <c r="G156" t="s">
        <v>1114</v>
      </c>
      <c r="H156" s="321">
        <f>IFERROR(
IF(ISERROR($D156)=FALSE,$D156,IF(ISERROR($E156)=FALSE,$E156,IF(ISERROR($F156)=FALSE,$F156
+N("012 checkboxes"),
IF(
IF(OR(LEFT($A156,9)="Syndicate",LEFT($A156,12)="NewSyndicate"),VLOOKUP($A156,'012'!$J:$ZW,MATCH("Link to button",'012'!$J$1:$ZW$1,0),0)
+N("309 checkbox"),
IF($C156="309 LCR Summary0",VLOOKUP("Notes990",'309'!$P:$ZZ,MATCH("Link to button",'309'!$P$1:$ZZ$1,0),0)
+N("313 checkboxes"),
IF($C156="313 Financial Information0LcmVsScr",IF($C156="309 LCR Summary0",VLOOKUP("LcmVsScr",'309'!$N:$ZZ,MATCH("Link to button",'309'!$N$1:$ZZ$1,0),0),
IF($C156="313 Financial Information0LcrDocAttached",IF($C156="309 LCR Summary0",VLOOKUP("LcrDocAttached",'309'!$N:$ZZ,MATCH("Link to button",'309'!$N$1:$ZZ$1,0),
0)))))))=1,TRUE,FALSE)
))),"")</f>
        <v>0</v>
      </c>
      <c r="I156">
        <v>2008</v>
      </c>
    </row>
    <row r="157" spans="1:9" customFormat="1">
      <c r="A157" s="237" t="str">
        <f>VLOOKUP($G157,CSVLookups!$B:$R,MATCH(A$1,CSVLookups!$B$1:$R$1,0),FALSE)</f>
        <v>311 Claims Distributions</v>
      </c>
      <c r="B157" s="237" t="str">
        <f>VLOOKUP($G157,CSVLookups!$B:$R,MATCH(B$1,CSVLookups!$B$1:$R$1,0),FALSE)</f>
        <v>L</v>
      </c>
      <c r="C157" s="238" t="str">
        <f t="shared" si="3"/>
        <v>311 Claims DistributionsL2008Total Claims</v>
      </c>
      <c r="D157" s="238" t="e">
        <f>IF(AND(VALUE(LEFT($A157,3))=309,LEN($B157)=3),VLOOKUP(VALUE(MID($B157,2,2)),_309_Table1,MATCH(MID($B157,1,1),_309_Table1_ColumnLookup,0),FALSE),
  IF($C157="309 LCR SummaryA",OneYearSCR,IF($C157="309 LCR SummaryB",UltimateSCR,IF(VALUE(LEFT($A157,3))=309,VLOOKUP(VALUE(MID($B157,2,1)),_309_Table1,MATCH(MID($B157,1,1),_309_Table1_ColumnLookup,0),FALSE)
+N("309"),
  IF(VALUE(LEFT($A157,3))=310,VLOOKUP(VALUE(MID($B157,2,1)),_310_Table1,MATCH(MID($B157,1,1),_310_Table1_ColumnLookup,0),FALSE)
+N("310"),
  IF(AND(VALUE(LEFT($A157,3))=311,LEN($I157)=4),VLOOKUP($I157,_311_Table1,MATCH($B157,_311_Table1_ColumnLookup,0),FALSE),
  IF(AND(VALUE(LEFT($A157,3))=311,OR($B157="I2",$B157="J2",$B157="K2",$B157="L2")),VLOOKUP('311'!$G$58,_311_Table1,MATCH(MID($B157,1,1),_311_Table1_ColumnLookup,0),FALSE),
  IF(AND(VALUE(LEFT($A157,3))=311,RIGHT($B157,5)="Total"),VLOOKUP('311'!$G$59,_311_Table1,MATCH(MID($B157,1,1),_311_Table1_ColumnLookup,0),FALSE),
  IF(VALUE(LEFT($A157,3))=311,VLOOKUP(VALUE(MID($B157,2,1)),_311_Table1,MATCH(MID($B157,1,1),_311_Table1_ColumnLookup,0),FALSE)
+N("311"),
  IF(AND(VALUE(LEFT($A157,3))=312,LEFT($G157,10)="Unincepted",$B157="G "),VLOOKUP(" ULO",_312_Table1,MATCH('312'!$N$16,_312_Table1_ColumnLookup,0),FALSE),
  IF(AND(VALUE(LEFT($A157,3))=312,LEFT($G157,10)="Unincepted",$B157="O "),VLOOKUP(" ULO",_312_Table1,MATCH('312'!$V$16,_312_Table1_ColumnLookup,0),FALSE),
  IF(AND(VALUE(LEFT($A157,3))=312,LEFT($G157,10)="Unincepted",$B157="Q "),VLOOKUP(" ULO",_312_Table1,MATCH('312'!$X$16,_312_Table1_ColumnLookup,0),FALSE),
  IF(AND(VALUE(LEFT($A157,3))=312,LEFT($G157,10)="Unincepted"),VLOOKUP(" ULO",_312_Table1,MATCH(LEFT($B157,1),_312_Table1_ColumnLookup,0),FALSE),
  IF(AND(VALUE(LEFT($A157,3))=312,LEFT($G157,5)="Total",$B157="G "),VLOOKUP('312'!$F$80,_312_Table1,MATCH('312'!$N$16,_312_Table1_ColumnLookup,0),FALSE),
  IF(AND(VALUE(LEFT($A157,3))=312,LEFT($G157,5)="Total",$B157="O "),VLOOKUP('312'!$F$80,_312_Table1,MATCH('312'!$V$16,_312_Table1_ColumnLookup,0),FALSE),
  IF(AND(VALUE(LEFT($A157,3))=312,LEFT($G157,5)="Total",$B157="Q "),VLOOKUP('312'!$F$80,_312_Table1,MATCH('312'!$X$16,_312_Table1_ColumnLookup,0),FALSE),
  IF(AND(VALUE(LEFT($A157,3))=312,LEFT($G157,5)="Total"),VLOOKUP('312'!$F$80,_312_Table1,MATCH(LEFT($B157,1),_312_Table1_ColumnLookup,0),FALSE),
  IF(AND(VALUE(LEFT($A157,3))=312,LEN($I157)=4,$B157="G"),VLOOKUP($I157,_312_Table1,MATCH('312'!$N$16,_312_Table1_ColumnLookup,0),FALSE),
  IF(AND(VALUE(LEFT($A157,3))=312,LEN($I157)=4,$B157="O"),VLOOKUP($I157,_312_Table1,MATCH('312'!$V$16,_312_Table1_ColumnLookup,0),FALSE),
  IF(AND(VALUE(LEFT($A157,3))=312,LEN($I157)=4,$B157="Q"),VLOOKUP($I157,_312_Table1,MATCH('312'!$X$16,_312_Table1_ColumnLookup,0),FALSE),
  IF(AND(VALUE(LEFT($A157,3))=312,LEN($I157)=4),VLOOKUP($I157,_312_Table1,MATCH(LEFT($B157,1),_312_Table1_ColumnLookup,0),FALSE)
+N("312"),
  IF(VALUE(LEFT($A157,3))=313,VLOOKUP(VALUE(MID($B157,2,1)),_313_Table1,MATCH(MID($B157,1,1),_313_Table1_ColumnLookup,0),FALSE)
+N("313"),
  IF(AND(VALUE(LEFT($A157,3))=314,LEN($B157)=3),VLOOKUP(VALUE(MID($B157,2,2)),_314_Table1,MATCH(MID($B157,1,1),_314_Table1_ColumnLookup,0),FALSE),
  IF(VALUE(LEFT($A157,3))=314,VLOOKUP(VALUE(MID($B157,2,1)),_314_Table1,MATCH(MID($B157,1,1),_314_Table1_ColumnLookup,0),FALSE)
+N("314"),
""))))))))))))))))))))))))</f>
        <v>#N/A</v>
      </c>
      <c r="E157" s="238">
        <f ca="1">IF(AND(VALUE(LEFT($A157,3))=309,LEN($B157)=3),VLOOKUP(VALUE(MID($B157,2,2)),_309_Table2,MATCH(MID($B157,1,1),_309_Table2_ColumnLookup,0),FALSE),
  IF($C157="309 LCR SummaryA",OneYearSCR,IF($C157="309 LCR SummaryB",UltimateSCR,IF(VALUE(LEFT($A157,3))=309,VLOOKUP(VALUE(MID($B157,2,1)),_309_Table2,MATCH(MID($B157,1,1),_309_Table2_ColumnLookup,0),FALSE)
+N("309"),
  IF(VALUE(LEFT($A157,3))=310,VLOOKUP(VALUE(MID($B157,2,1)),_310_Table2,MATCH(MID($B157,1,1),_310_Table2_ColumnLookup,0),FALSE)
+N("310"),
  IF(AND(VALUE(LEFT($A157,3))=311,LEN($I157)=4),VLOOKUP($I157,_311_Table2,MATCH($B157,_311_Table2_ColumnLookup,0),FALSE),
  IF(AND(VALUE(LEFT($A157,3))=311,OR($B157="I2",$B157="J2",$B157="K2",$B157="L2")),VLOOKUP('311'!$G$58,_311_Table2,MATCH(MID($B157,1,1),_311_Table2_ColumnLookup,0),FALSE),
  IF(AND(VALUE(LEFT($A157,3))=311,RIGHT($B157,5)="Total"),VLOOKUP('311'!$G$59,_311_Table2,MATCH(MID($B157,1,1),_311_Table2_ColumnLookup,0),FALSE),
  IF(VALUE(LEFT($A157,3))=311,VLOOKUP(VALUE(MID($B157,2,1)),_311_Table2,MATCH(MID($B157,1,1),_311_Table2_ColumnLookup,0),FALSE)
+N("311"),
  IF(AND(VALUE(LEFT($A157,3))=312,LEFT($G157,10)="Unincepted",$B157="G "),VLOOKUP(" ULO",_312_Table2,MATCH('312'!$N$16,_312_Table2_ColumnLookup,0),FALSE),
  IF(AND(VALUE(LEFT($A157,3))=312,LEFT($G157,10)="Unincepted",$B157="O "),VLOOKUP(" ULO",_312_Table2,MATCH('312'!$V$16,_312_Table2_ColumnLookup,0),FALSE),
  IF(AND(VALUE(LEFT($A157,3))=312,LEFT($G157,10)="Unincepted",$B157="Q "),VLOOKUP(" ULO",_312_Table2,MATCH('312'!$X$16,_312_Table2_ColumnLookup,0),FALSE),
  IF(AND(VALUE(LEFT($A157,3))=312,LEFT($G157,10)="Unincepted"),VLOOKUP(" ULO",_312_Table2,MATCH(LEFT($B157,1),_312_Table2_ColumnLookup,0),FALSE),
  IF(AND(VALUE(LEFT($A157,3))=312,LEFT($G157,5)="Total",$B157="G "),VLOOKUP('312'!$F$80,_312_Table2,MATCH('312'!$N$16,_312_Table2_ColumnLookup,0),FALSE),
  IF(AND(VALUE(LEFT($A157,3))=312,LEFT($G157,5)="Total",$B157="O "),VLOOKUP('312'!$F$80,_312_Table2,MATCH('312'!$V$16,_312_Table2_ColumnLookup,0),FALSE),
  IF(AND(VALUE(LEFT($A157,3))=312,LEFT($G157,5)="Total",$B157="Q "),VLOOKUP('312'!$F$80,_312_Table2,MATCH('312'!$X$16,_312_Table2_ColumnLookup,0),FALSE),
  IF(AND(VALUE(LEFT($A157,3))=312,LEFT($G157,5)="Total"),VLOOKUP('312'!$F$80,_312_Table2,MATCH(LEFT($B157,1),_312_Table2_ColumnLookup,0),FALSE),
  IF(AND(VALUE(LEFT($A157,3))=312,LEN($I157)=4,$B157="G"),VLOOKUP($I157,_312_Table2,MATCH('312'!$N$16,_312_Table2_ColumnLookup,0),FALSE),
  IF(AND(VALUE(LEFT($A157,3))=312,LEN($I157)=4,$B157="O"),VLOOKUP($I157,_312_Table2,MATCH('312'!$V$16,_312_Table2_ColumnLookup,0),FALSE),
  IF(AND(VALUE(LEFT($A157,3))=312,LEN($I157)=4,$B157="Q"),VLOOKUP($I157,_312_Table2,MATCH('312'!$X$16,_312_Table2_ColumnLookup,0),FALSE),
  IF(AND(VALUE(LEFT($A157,3))=312,LEN($I157)=4),VLOOKUP($I157,_312_Table2,MATCH(LEFT($B157,1),_312_Table2_ColumnLookup,0),FALSE)
+N("312"),
  IF(VALUE(LEFT($A157,3))=313,VLOOKUP(VALUE(MID($B157,2,1)),_313_Table2,MATCH(MID($B157,1,1),_313_Table2_ColumnLookup,0),FALSE)
+N("313"),
  IF(AND(VALUE(LEFT($A157,3))=314,LEN($B157)=3),VLOOKUP(VALUE(MID($B157,2,2)),_314_Table2,MATCH(MID($B157,1,1),_314_Table2_ColumnLookup,0),FALSE),
  IF(VALUE(LEFT($A157,3))=314,VLOOKUP(VALUE(MID($B157,2,1)),_314_Table2,MATCH(MID($B157,1,1),_314_Table2_ColumnLookup,0),FALSE)
+N("314"),
""))))))))))))))))))))))))</f>
        <v>0</v>
      </c>
      <c r="F157" s="238" t="e">
        <f>IF(AND(VALUE(LEFT($A157,3))=309,LEN($B157)=3),VLOOKUP(VALUE(MID($B157,2,2)),_309_Table3,MATCH(MID($B157,1,1),_309_Table3_ColumnLookup,0),FALSE),
  IF($C157="309 LCR SummaryA",OneYearSCR,IF($C157="309 LCR SummaryB",UltimateSCR,IF(VALUE(LEFT($A157,3))=309,VLOOKUP(VALUE(MID($B157,2,1)),_309_Table3,MATCH(MID($B157,1,1),_309_Table3_ColumnLookup,0),FALSE)
+N("309"),
  IF(VALUE(LEFT($A157,3))=310,VLOOKUP(VALUE(MID($B157,2,1)),_310_Table3,MATCH(MID($B157,1,1),_310_Table3_ColumnLookup,0),FALSE)
+N("310"),
  IF(AND(VALUE(LEFT($A157,3))=311,LEN($I157)=4),VLOOKUP($I157,_311_Table3,MATCH($B157,_311_Table3_ColumnLookup,0),FALSE),
  IF(AND(VALUE(LEFT($A157,3))=311,OR($B157="I2",$B157="J2",$B157="K2",$B157="L2")),VLOOKUP('311'!$G$58,_311_Table3,MATCH(MID($B157,1,1),_311_Table3_ColumnLookup,0),FALSE),
  IF(AND(VALUE(LEFT($A157,3))=311,RIGHT($B157,5)="Total"),VLOOKUP('311'!$G$59,_311_Table3,MATCH(MID($B157,1,1),_311_Table3_ColumnLookup,0),FALSE),
  IF(VALUE(LEFT($A157,3))=311,VLOOKUP(VALUE(MID($B157,2,1)),_311_Table3,MATCH(MID($B157,1,1),_311_Table3_ColumnLookup,0),FALSE)
+N("311"),
  IF(AND(VALUE(LEFT($A157,3))=312,LEFT($G157,10)="Unincepted",$B157="G "),VLOOKUP(" ULO",_312_Table3,MATCH('312'!$N$16,_312_Table3_ColumnLookup,0),FALSE),
  IF(AND(VALUE(LEFT($A157,3))=312,LEFT($G157,10)="Unincepted",$B157="O "),VLOOKUP(" ULO",_312_Table3,MATCH('312'!$V$16,_312_Table3_ColumnLookup,0),FALSE),
  IF(AND(VALUE(LEFT($A157,3))=312,LEFT($G157,10)="Unincepted",$B157="Q "),VLOOKUP(" ULO",_312_Table3,MATCH('312'!$X$16,_312_Table3_ColumnLookup,0),FALSE),
  IF(AND(VALUE(LEFT($A157,3))=312,LEFT($G157,10)="Unincepted"),VLOOKUP(" ULO",_312_Table3,MATCH(LEFT($B157,1),_312_Table3_ColumnLookup,0),FALSE),
  IF(AND(VALUE(LEFT($A157,3))=312,LEFT($G157,5)="Total",$B157="G "),VLOOKUP('312'!$F$80,_312_Table3,MATCH('312'!$N$16,_312_Table3_ColumnLookup,0),FALSE),
  IF(AND(VALUE(LEFT($A157,3))=312,LEFT($G157,5)="Total",$B157="O "),VLOOKUP('312'!$F$80,_312_Table3,MATCH('312'!$V$16,_312_Table3_ColumnLookup,0),FALSE),
  IF(AND(VALUE(LEFT($A157,3))=312,LEFT($G157,5)="Total",$B157="Q "),VLOOKUP('312'!$F$80,_312_Table3,MATCH('312'!$X$16,_312_Table3_ColumnLookup,0),FALSE),
  IF(AND(VALUE(LEFT($A157,3))=312,LEFT($G157,5)="Total"),VLOOKUP('312'!$F$80,_312_Table3,MATCH(LEFT($B157,1),_312_Table3_ColumnLookup,0),FALSE),
  IF(AND(VALUE(LEFT($A157,3))=312,LEN($I157)=4,$B157="G"),VLOOKUP($I157,_312_Table3,MATCH('312'!$N$16,_312_Table3_ColumnLookup,0),FALSE),
  IF(AND(VALUE(LEFT($A157,3))=312,LEN($I157)=4,$B157="O"),VLOOKUP($I157,_312_Table3,MATCH('312'!$V$16,_312_Table3_ColumnLookup,0),FALSE),
  IF(AND(VALUE(LEFT($A157,3))=312,LEN($I157)=4,$B157="Q"),VLOOKUP($I157,_312_Table3,MATCH('312'!$X$16,_312_Table3_ColumnLookup,0),FALSE),
  IF(AND(VALUE(LEFT($A157,3))=312,LEN($I157)=4),VLOOKUP($I157,_312_Table3,MATCH(LEFT($B157,1),_312_Table3_ColumnLookup,0),FALSE)
+N("312"),
  IF(VALUE(LEFT($A157,3))=313,VLOOKUP(VALUE(MID($B157,2,1)),_313_Table3,MATCH(MID($B157,1,1),_313_Table3_ColumnLookup,0),FALSE)
+N("313"),
  IF(AND(VALUE(LEFT($A157,3))=314,LEN($B157)=3),VLOOKUP(VALUE(MID($B157,2,2)),_314_Table3,MATCH(MID($B157,1,1),_314_Table3_ColumnLookup,0),FALSE),
  IF(VALUE(LEFT($A157,3))=314,VLOOKUP(VALUE(MID($B157,2,1)),_314_Table3,MATCH(MID($B157,1,1),_314_Table3_ColumnLookup,0),FALSE)
+N("314"),
""))))))))))))))))))))))))</f>
        <v>#NAME?</v>
      </c>
      <c r="G157" t="s">
        <v>1117</v>
      </c>
      <c r="H157" s="321">
        <f ca="1">IFERROR(
IF(ISERROR($D157)=FALSE,$D157,IF(ISERROR($E157)=FALSE,$E157,IF(ISERROR($F157)=FALSE,$F157
+N("012 checkboxes"),
IF(
IF(OR(LEFT($A157,9)="Syndicate",LEFT($A157,12)="NewSyndicate"),VLOOKUP($A157,'012'!$J:$ZW,MATCH("Link to button",'012'!$J$1:$ZW$1,0),0)
+N("309 checkbox"),
IF($C157="309 LCR Summary0",VLOOKUP("Notes990",'309'!$P:$ZZ,MATCH("Link to button",'309'!$P$1:$ZZ$1,0),0)
+N("313 checkboxes"),
IF($C157="313 Financial Information0LcmVsScr",IF($C157="309 LCR Summary0",VLOOKUP("LcmVsScr",'309'!$N:$ZZ,MATCH("Link to button",'309'!$N$1:$ZZ$1,0),0),
IF($C157="313 Financial Information0LcrDocAttached",IF($C157="309 LCR Summary0",VLOOKUP("LcrDocAttached",'309'!$N:$ZZ,MATCH("Link to button",'309'!$N$1:$ZZ$1,0),
0)))))))=1,TRUE,FALSE)
))),"")</f>
        <v>0</v>
      </c>
      <c r="I157">
        <v>2008</v>
      </c>
    </row>
    <row r="158" spans="1:9" customFormat="1">
      <c r="A158" s="237" t="str">
        <f>VLOOKUP($G158,CSVLookups!$B:$R,MATCH(A$1,CSVLookups!$B$1:$R$1,0),FALSE)</f>
        <v>311 Claims Distributions</v>
      </c>
      <c r="B158" s="237" t="str">
        <f>VLOOKUP($G158,CSVLookups!$B:$R,MATCH(B$1,CSVLookups!$B$1:$R$1,0),FALSE)</f>
        <v>I</v>
      </c>
      <c r="C158" s="238" t="str">
        <f t="shared" si="3"/>
        <v>311 Claims DistributionsI2009Net Insurance Claims brought forward</v>
      </c>
      <c r="D158" s="238" t="e">
        <f>IF(AND(VALUE(LEFT($A158,3))=309,LEN($B158)=3),VLOOKUP(VALUE(MID($B158,2,2)),_309_Table1,MATCH(MID($B158,1,1),_309_Table1_ColumnLookup,0),FALSE),
  IF($C158="309 LCR SummaryA",OneYearSCR,IF($C158="309 LCR SummaryB",UltimateSCR,IF(VALUE(LEFT($A158,3))=309,VLOOKUP(VALUE(MID($B158,2,1)),_309_Table1,MATCH(MID($B158,1,1),_309_Table1_ColumnLookup,0),FALSE)
+N("309"),
  IF(VALUE(LEFT($A158,3))=310,VLOOKUP(VALUE(MID($B158,2,1)),_310_Table1,MATCH(MID($B158,1,1),_310_Table1_ColumnLookup,0),FALSE)
+N("310"),
  IF(AND(VALUE(LEFT($A158,3))=311,LEN($I158)=4),VLOOKUP($I158,_311_Table1,MATCH($B158,_311_Table1_ColumnLookup,0),FALSE),
  IF(AND(VALUE(LEFT($A158,3))=311,OR($B158="I2",$B158="J2",$B158="K2",$B158="L2")),VLOOKUP('311'!$G$58,_311_Table1,MATCH(MID($B158,1,1),_311_Table1_ColumnLookup,0),FALSE),
  IF(AND(VALUE(LEFT($A158,3))=311,RIGHT($B158,5)="Total"),VLOOKUP('311'!$G$59,_311_Table1,MATCH(MID($B158,1,1),_311_Table1_ColumnLookup,0),FALSE),
  IF(VALUE(LEFT($A158,3))=311,VLOOKUP(VALUE(MID($B158,2,1)),_311_Table1,MATCH(MID($B158,1,1),_311_Table1_ColumnLookup,0),FALSE)
+N("311"),
  IF(AND(VALUE(LEFT($A158,3))=312,LEFT($G158,10)="Unincepted",$B158="G "),VLOOKUP(" ULO",_312_Table1,MATCH('312'!$N$16,_312_Table1_ColumnLookup,0),FALSE),
  IF(AND(VALUE(LEFT($A158,3))=312,LEFT($G158,10)="Unincepted",$B158="O "),VLOOKUP(" ULO",_312_Table1,MATCH('312'!$V$16,_312_Table1_ColumnLookup,0),FALSE),
  IF(AND(VALUE(LEFT($A158,3))=312,LEFT($G158,10)="Unincepted",$B158="Q "),VLOOKUP(" ULO",_312_Table1,MATCH('312'!$X$16,_312_Table1_ColumnLookup,0),FALSE),
  IF(AND(VALUE(LEFT($A158,3))=312,LEFT($G158,10)="Unincepted"),VLOOKUP(" ULO",_312_Table1,MATCH(LEFT($B158,1),_312_Table1_ColumnLookup,0),FALSE),
  IF(AND(VALUE(LEFT($A158,3))=312,LEFT($G158,5)="Total",$B158="G "),VLOOKUP('312'!$F$80,_312_Table1,MATCH('312'!$N$16,_312_Table1_ColumnLookup,0),FALSE),
  IF(AND(VALUE(LEFT($A158,3))=312,LEFT($G158,5)="Total",$B158="O "),VLOOKUP('312'!$F$80,_312_Table1,MATCH('312'!$V$16,_312_Table1_ColumnLookup,0),FALSE),
  IF(AND(VALUE(LEFT($A158,3))=312,LEFT($G158,5)="Total",$B158="Q "),VLOOKUP('312'!$F$80,_312_Table1,MATCH('312'!$X$16,_312_Table1_ColumnLookup,0),FALSE),
  IF(AND(VALUE(LEFT($A158,3))=312,LEFT($G158,5)="Total"),VLOOKUP('312'!$F$80,_312_Table1,MATCH(LEFT($B158,1),_312_Table1_ColumnLookup,0),FALSE),
  IF(AND(VALUE(LEFT($A158,3))=312,LEN($I158)=4,$B158="G"),VLOOKUP($I158,_312_Table1,MATCH('312'!$N$16,_312_Table1_ColumnLookup,0),FALSE),
  IF(AND(VALUE(LEFT($A158,3))=312,LEN($I158)=4,$B158="O"),VLOOKUP($I158,_312_Table1,MATCH('312'!$V$16,_312_Table1_ColumnLookup,0),FALSE),
  IF(AND(VALUE(LEFT($A158,3))=312,LEN($I158)=4,$B158="Q"),VLOOKUP($I158,_312_Table1,MATCH('312'!$X$16,_312_Table1_ColumnLookup,0),FALSE),
  IF(AND(VALUE(LEFT($A158,3))=312,LEN($I158)=4),VLOOKUP($I158,_312_Table1,MATCH(LEFT($B158,1),_312_Table1_ColumnLookup,0),FALSE)
+N("312"),
  IF(VALUE(LEFT($A158,3))=313,VLOOKUP(VALUE(MID($B158,2,1)),_313_Table1,MATCH(MID($B158,1,1),_313_Table1_ColumnLookup,0),FALSE)
+N("313"),
  IF(AND(VALUE(LEFT($A158,3))=314,LEN($B158)=3),VLOOKUP(VALUE(MID($B158,2,2)),_314_Table1,MATCH(MID($B158,1,1),_314_Table1_ColumnLookup,0),FALSE),
  IF(VALUE(LEFT($A158,3))=314,VLOOKUP(VALUE(MID($B158,2,1)),_314_Table1,MATCH(MID($B158,1,1),_314_Table1_ColumnLookup,0),FALSE)
+N("314"),
""))))))))))))))))))))))))</f>
        <v>#N/A</v>
      </c>
      <c r="E158" s="238">
        <f ca="1">IF(AND(VALUE(LEFT($A158,3))=309,LEN($B158)=3),VLOOKUP(VALUE(MID($B158,2,2)),_309_Table2,MATCH(MID($B158,1,1),_309_Table2_ColumnLookup,0),FALSE),
  IF($C158="309 LCR SummaryA",OneYearSCR,IF($C158="309 LCR SummaryB",UltimateSCR,IF(VALUE(LEFT($A158,3))=309,VLOOKUP(VALUE(MID($B158,2,1)),_309_Table2,MATCH(MID($B158,1,1),_309_Table2_ColumnLookup,0),FALSE)
+N("309"),
  IF(VALUE(LEFT($A158,3))=310,VLOOKUP(VALUE(MID($B158,2,1)),_310_Table2,MATCH(MID($B158,1,1),_310_Table2_ColumnLookup,0),FALSE)
+N("310"),
  IF(AND(VALUE(LEFT($A158,3))=311,LEN($I158)=4),VLOOKUP($I158,_311_Table2,MATCH($B158,_311_Table2_ColumnLookup,0),FALSE),
  IF(AND(VALUE(LEFT($A158,3))=311,OR($B158="I2",$B158="J2",$B158="K2",$B158="L2")),VLOOKUP('311'!$G$58,_311_Table2,MATCH(MID($B158,1,1),_311_Table2_ColumnLookup,0),FALSE),
  IF(AND(VALUE(LEFT($A158,3))=311,RIGHT($B158,5)="Total"),VLOOKUP('311'!$G$59,_311_Table2,MATCH(MID($B158,1,1),_311_Table2_ColumnLookup,0),FALSE),
  IF(VALUE(LEFT($A158,3))=311,VLOOKUP(VALUE(MID($B158,2,1)),_311_Table2,MATCH(MID($B158,1,1),_311_Table2_ColumnLookup,0),FALSE)
+N("311"),
  IF(AND(VALUE(LEFT($A158,3))=312,LEFT($G158,10)="Unincepted",$B158="G "),VLOOKUP(" ULO",_312_Table2,MATCH('312'!$N$16,_312_Table2_ColumnLookup,0),FALSE),
  IF(AND(VALUE(LEFT($A158,3))=312,LEFT($G158,10)="Unincepted",$B158="O "),VLOOKUP(" ULO",_312_Table2,MATCH('312'!$V$16,_312_Table2_ColumnLookup,0),FALSE),
  IF(AND(VALUE(LEFT($A158,3))=312,LEFT($G158,10)="Unincepted",$B158="Q "),VLOOKUP(" ULO",_312_Table2,MATCH('312'!$X$16,_312_Table2_ColumnLookup,0),FALSE),
  IF(AND(VALUE(LEFT($A158,3))=312,LEFT($G158,10)="Unincepted"),VLOOKUP(" ULO",_312_Table2,MATCH(LEFT($B158,1),_312_Table2_ColumnLookup,0),FALSE),
  IF(AND(VALUE(LEFT($A158,3))=312,LEFT($G158,5)="Total",$B158="G "),VLOOKUP('312'!$F$80,_312_Table2,MATCH('312'!$N$16,_312_Table2_ColumnLookup,0),FALSE),
  IF(AND(VALUE(LEFT($A158,3))=312,LEFT($G158,5)="Total",$B158="O "),VLOOKUP('312'!$F$80,_312_Table2,MATCH('312'!$V$16,_312_Table2_ColumnLookup,0),FALSE),
  IF(AND(VALUE(LEFT($A158,3))=312,LEFT($G158,5)="Total",$B158="Q "),VLOOKUP('312'!$F$80,_312_Table2,MATCH('312'!$X$16,_312_Table2_ColumnLookup,0),FALSE),
  IF(AND(VALUE(LEFT($A158,3))=312,LEFT($G158,5)="Total"),VLOOKUP('312'!$F$80,_312_Table2,MATCH(LEFT($B158,1),_312_Table2_ColumnLookup,0),FALSE),
  IF(AND(VALUE(LEFT($A158,3))=312,LEN($I158)=4,$B158="G"),VLOOKUP($I158,_312_Table2,MATCH('312'!$N$16,_312_Table2_ColumnLookup,0),FALSE),
  IF(AND(VALUE(LEFT($A158,3))=312,LEN($I158)=4,$B158="O"),VLOOKUP($I158,_312_Table2,MATCH('312'!$V$16,_312_Table2_ColumnLookup,0),FALSE),
  IF(AND(VALUE(LEFT($A158,3))=312,LEN($I158)=4,$B158="Q"),VLOOKUP($I158,_312_Table2,MATCH('312'!$X$16,_312_Table2_ColumnLookup,0),FALSE),
  IF(AND(VALUE(LEFT($A158,3))=312,LEN($I158)=4),VLOOKUP($I158,_312_Table2,MATCH(LEFT($B158,1),_312_Table2_ColumnLookup,0),FALSE)
+N("312"),
  IF(VALUE(LEFT($A158,3))=313,VLOOKUP(VALUE(MID($B158,2,1)),_313_Table2,MATCH(MID($B158,1,1),_313_Table2_ColumnLookup,0),FALSE)
+N("313"),
  IF(AND(VALUE(LEFT($A158,3))=314,LEN($B158)=3),VLOOKUP(VALUE(MID($B158,2,2)),_314_Table2,MATCH(MID($B158,1,1),_314_Table2_ColumnLookup,0),FALSE),
  IF(VALUE(LEFT($A158,3))=314,VLOOKUP(VALUE(MID($B158,2,1)),_314_Table2,MATCH(MID($B158,1,1),_314_Table2_ColumnLookup,0),FALSE)
+N("314"),
""))))))))))))))))))))))))</f>
        <v>0</v>
      </c>
      <c r="F158" s="238" t="e">
        <f>IF(AND(VALUE(LEFT($A158,3))=309,LEN($B158)=3),VLOOKUP(VALUE(MID($B158,2,2)),_309_Table3,MATCH(MID($B158,1,1),_309_Table3_ColumnLookup,0),FALSE),
  IF($C158="309 LCR SummaryA",OneYearSCR,IF($C158="309 LCR SummaryB",UltimateSCR,IF(VALUE(LEFT($A158,3))=309,VLOOKUP(VALUE(MID($B158,2,1)),_309_Table3,MATCH(MID($B158,1,1),_309_Table3_ColumnLookup,0),FALSE)
+N("309"),
  IF(VALUE(LEFT($A158,3))=310,VLOOKUP(VALUE(MID($B158,2,1)),_310_Table3,MATCH(MID($B158,1,1),_310_Table3_ColumnLookup,0),FALSE)
+N("310"),
  IF(AND(VALUE(LEFT($A158,3))=311,LEN($I158)=4),VLOOKUP($I158,_311_Table3,MATCH($B158,_311_Table3_ColumnLookup,0),FALSE),
  IF(AND(VALUE(LEFT($A158,3))=311,OR($B158="I2",$B158="J2",$B158="K2",$B158="L2")),VLOOKUP('311'!$G$58,_311_Table3,MATCH(MID($B158,1,1),_311_Table3_ColumnLookup,0),FALSE),
  IF(AND(VALUE(LEFT($A158,3))=311,RIGHT($B158,5)="Total"),VLOOKUP('311'!$G$59,_311_Table3,MATCH(MID($B158,1,1),_311_Table3_ColumnLookup,0),FALSE),
  IF(VALUE(LEFT($A158,3))=311,VLOOKUP(VALUE(MID($B158,2,1)),_311_Table3,MATCH(MID($B158,1,1),_311_Table3_ColumnLookup,0),FALSE)
+N("311"),
  IF(AND(VALUE(LEFT($A158,3))=312,LEFT($G158,10)="Unincepted",$B158="G "),VLOOKUP(" ULO",_312_Table3,MATCH('312'!$N$16,_312_Table3_ColumnLookup,0),FALSE),
  IF(AND(VALUE(LEFT($A158,3))=312,LEFT($G158,10)="Unincepted",$B158="O "),VLOOKUP(" ULO",_312_Table3,MATCH('312'!$V$16,_312_Table3_ColumnLookup,0),FALSE),
  IF(AND(VALUE(LEFT($A158,3))=312,LEFT($G158,10)="Unincepted",$B158="Q "),VLOOKUP(" ULO",_312_Table3,MATCH('312'!$X$16,_312_Table3_ColumnLookup,0),FALSE),
  IF(AND(VALUE(LEFT($A158,3))=312,LEFT($G158,10)="Unincepted"),VLOOKUP(" ULO",_312_Table3,MATCH(LEFT($B158,1),_312_Table3_ColumnLookup,0),FALSE),
  IF(AND(VALUE(LEFT($A158,3))=312,LEFT($G158,5)="Total",$B158="G "),VLOOKUP('312'!$F$80,_312_Table3,MATCH('312'!$N$16,_312_Table3_ColumnLookup,0),FALSE),
  IF(AND(VALUE(LEFT($A158,3))=312,LEFT($G158,5)="Total",$B158="O "),VLOOKUP('312'!$F$80,_312_Table3,MATCH('312'!$V$16,_312_Table3_ColumnLookup,0),FALSE),
  IF(AND(VALUE(LEFT($A158,3))=312,LEFT($G158,5)="Total",$B158="Q "),VLOOKUP('312'!$F$80,_312_Table3,MATCH('312'!$X$16,_312_Table3_ColumnLookup,0),FALSE),
  IF(AND(VALUE(LEFT($A158,3))=312,LEFT($G158,5)="Total"),VLOOKUP('312'!$F$80,_312_Table3,MATCH(LEFT($B158,1),_312_Table3_ColumnLookup,0),FALSE),
  IF(AND(VALUE(LEFT($A158,3))=312,LEN($I158)=4,$B158="G"),VLOOKUP($I158,_312_Table3,MATCH('312'!$N$16,_312_Table3_ColumnLookup,0),FALSE),
  IF(AND(VALUE(LEFT($A158,3))=312,LEN($I158)=4,$B158="O"),VLOOKUP($I158,_312_Table3,MATCH('312'!$V$16,_312_Table3_ColumnLookup,0),FALSE),
  IF(AND(VALUE(LEFT($A158,3))=312,LEN($I158)=4,$B158="Q"),VLOOKUP($I158,_312_Table3,MATCH('312'!$X$16,_312_Table3_ColumnLookup,0),FALSE),
  IF(AND(VALUE(LEFT($A158,3))=312,LEN($I158)=4),VLOOKUP($I158,_312_Table3,MATCH(LEFT($B158,1),_312_Table3_ColumnLookup,0),FALSE)
+N("312"),
  IF(VALUE(LEFT($A158,3))=313,VLOOKUP(VALUE(MID($B158,2,1)),_313_Table3,MATCH(MID($B158,1,1),_313_Table3_ColumnLookup,0),FALSE)
+N("313"),
  IF(AND(VALUE(LEFT($A158,3))=314,LEN($B158)=3),VLOOKUP(VALUE(MID($B158,2,2)),_314_Table3,MATCH(MID($B158,1,1),_314_Table3_ColumnLookup,0),FALSE),
  IF(VALUE(LEFT($A158,3))=314,VLOOKUP(VALUE(MID($B158,2,1)),_314_Table3,MATCH(MID($B158,1,1),_314_Table3_ColumnLookup,0),FALSE)
+N("314"),
""))))))))))))))))))))))))</f>
        <v>#NAME?</v>
      </c>
      <c r="G158" t="s">
        <v>1110</v>
      </c>
      <c r="H158" s="321">
        <f ca="1">IFERROR(
IF(ISERROR($D158)=FALSE,$D158,IF(ISERROR($E158)=FALSE,$E158,IF(ISERROR($F158)=FALSE,$F158
+N("012 checkboxes"),
IF(
IF(OR(LEFT($A158,9)="Syndicate",LEFT($A158,12)="NewSyndicate"),VLOOKUP($A158,'012'!$J:$ZW,MATCH("Link to button",'012'!$J$1:$ZW$1,0),0)
+N("309 checkbox"),
IF($C158="309 LCR Summary0",VLOOKUP("Notes990",'309'!$P:$ZZ,MATCH("Link to button",'309'!$P$1:$ZZ$1,0),0)
+N("313 checkboxes"),
IF($C158="313 Financial Information0LcmVsScr",IF($C158="309 LCR Summary0",VLOOKUP("LcmVsScr",'309'!$N:$ZZ,MATCH("Link to button",'309'!$N$1:$ZZ$1,0),0),
IF($C158="313 Financial Information0LcrDocAttached",IF($C158="309 LCR Summary0",VLOOKUP("LcrDocAttached",'309'!$N:$ZZ,MATCH("Link to button",'309'!$N$1:$ZZ$1,0),
0)))))))=1,TRUE,FALSE)
))),"")</f>
        <v>0</v>
      </c>
      <c r="I158">
        <v>2009</v>
      </c>
    </row>
    <row r="159" spans="1:9" customFormat="1">
      <c r="A159" s="237" t="str">
        <f>VLOOKUP($G159,CSVLookups!$B:$R,MATCH(A$1,CSVLookups!$B$1:$R$1,0),FALSE)</f>
        <v>311 Claims Distributions</v>
      </c>
      <c r="B159" s="237" t="str">
        <f>VLOOKUP($G159,CSVLookups!$B:$R,MATCH(B$1,CSVLookups!$B$1:$R$1,0),FALSE)</f>
        <v>J</v>
      </c>
      <c r="C159" s="238" t="str">
        <f t="shared" si="3"/>
        <v>311 Claims DistributionsJ2009Adjustments</v>
      </c>
      <c r="D159" s="238" t="e">
        <f>IF(AND(VALUE(LEFT($A159,3))=309,LEN($B159)=3),VLOOKUP(VALUE(MID($B159,2,2)),_309_Table1,MATCH(MID($B159,1,1),_309_Table1_ColumnLookup,0),FALSE),
  IF($C159="309 LCR SummaryA",OneYearSCR,IF($C159="309 LCR SummaryB",UltimateSCR,IF(VALUE(LEFT($A159,3))=309,VLOOKUP(VALUE(MID($B159,2,1)),_309_Table1,MATCH(MID($B159,1,1),_309_Table1_ColumnLookup,0),FALSE)
+N("309"),
  IF(VALUE(LEFT($A159,3))=310,VLOOKUP(VALUE(MID($B159,2,1)),_310_Table1,MATCH(MID($B159,1,1),_310_Table1_ColumnLookup,0),FALSE)
+N("310"),
  IF(AND(VALUE(LEFT($A159,3))=311,LEN($I159)=4),VLOOKUP($I159,_311_Table1,MATCH($B159,_311_Table1_ColumnLookup,0),FALSE),
  IF(AND(VALUE(LEFT($A159,3))=311,OR($B159="I2",$B159="J2",$B159="K2",$B159="L2")),VLOOKUP('311'!$G$58,_311_Table1,MATCH(MID($B159,1,1),_311_Table1_ColumnLookup,0),FALSE),
  IF(AND(VALUE(LEFT($A159,3))=311,RIGHT($B159,5)="Total"),VLOOKUP('311'!$G$59,_311_Table1,MATCH(MID($B159,1,1),_311_Table1_ColumnLookup,0),FALSE),
  IF(VALUE(LEFT($A159,3))=311,VLOOKUP(VALUE(MID($B159,2,1)),_311_Table1,MATCH(MID($B159,1,1),_311_Table1_ColumnLookup,0),FALSE)
+N("311"),
  IF(AND(VALUE(LEFT($A159,3))=312,LEFT($G159,10)="Unincepted",$B159="G "),VLOOKUP(" ULO",_312_Table1,MATCH('312'!$N$16,_312_Table1_ColumnLookup,0),FALSE),
  IF(AND(VALUE(LEFT($A159,3))=312,LEFT($G159,10)="Unincepted",$B159="O "),VLOOKUP(" ULO",_312_Table1,MATCH('312'!$V$16,_312_Table1_ColumnLookup,0),FALSE),
  IF(AND(VALUE(LEFT($A159,3))=312,LEFT($G159,10)="Unincepted",$B159="Q "),VLOOKUP(" ULO",_312_Table1,MATCH('312'!$X$16,_312_Table1_ColumnLookup,0),FALSE),
  IF(AND(VALUE(LEFT($A159,3))=312,LEFT($G159,10)="Unincepted"),VLOOKUP(" ULO",_312_Table1,MATCH(LEFT($B159,1),_312_Table1_ColumnLookup,0),FALSE),
  IF(AND(VALUE(LEFT($A159,3))=312,LEFT($G159,5)="Total",$B159="G "),VLOOKUP('312'!$F$80,_312_Table1,MATCH('312'!$N$16,_312_Table1_ColumnLookup,0),FALSE),
  IF(AND(VALUE(LEFT($A159,3))=312,LEFT($G159,5)="Total",$B159="O "),VLOOKUP('312'!$F$80,_312_Table1,MATCH('312'!$V$16,_312_Table1_ColumnLookup,0),FALSE),
  IF(AND(VALUE(LEFT($A159,3))=312,LEFT($G159,5)="Total",$B159="Q "),VLOOKUP('312'!$F$80,_312_Table1,MATCH('312'!$X$16,_312_Table1_ColumnLookup,0),FALSE),
  IF(AND(VALUE(LEFT($A159,3))=312,LEFT($G159,5)="Total"),VLOOKUP('312'!$F$80,_312_Table1,MATCH(LEFT($B159,1),_312_Table1_ColumnLookup,0),FALSE),
  IF(AND(VALUE(LEFT($A159,3))=312,LEN($I159)=4,$B159="G"),VLOOKUP($I159,_312_Table1,MATCH('312'!$N$16,_312_Table1_ColumnLookup,0),FALSE),
  IF(AND(VALUE(LEFT($A159,3))=312,LEN($I159)=4,$B159="O"),VLOOKUP($I159,_312_Table1,MATCH('312'!$V$16,_312_Table1_ColumnLookup,0),FALSE),
  IF(AND(VALUE(LEFT($A159,3))=312,LEN($I159)=4,$B159="Q"),VLOOKUP($I159,_312_Table1,MATCH('312'!$X$16,_312_Table1_ColumnLookup,0),FALSE),
  IF(AND(VALUE(LEFT($A159,3))=312,LEN($I159)=4),VLOOKUP($I159,_312_Table1,MATCH(LEFT($B159,1),_312_Table1_ColumnLookup,0),FALSE)
+N("312"),
  IF(VALUE(LEFT($A159,3))=313,VLOOKUP(VALUE(MID($B159,2,1)),_313_Table1,MATCH(MID($B159,1,1),_313_Table1_ColumnLookup,0),FALSE)
+N("313"),
  IF(AND(VALUE(LEFT($A159,3))=314,LEN($B159)=3),VLOOKUP(VALUE(MID($B159,2,2)),_314_Table1,MATCH(MID($B159,1,1),_314_Table1_ColumnLookup,0),FALSE),
  IF(VALUE(LEFT($A159,3))=314,VLOOKUP(VALUE(MID($B159,2,1)),_314_Table1,MATCH(MID($B159,1,1),_314_Table1_ColumnLookup,0),FALSE)
+N("314"),
""))))))))))))))))))))))))</f>
        <v>#N/A</v>
      </c>
      <c r="E159" s="238">
        <f>IF(AND(VALUE(LEFT($A159,3))=309,LEN($B159)=3),VLOOKUP(VALUE(MID($B159,2,2)),_309_Table2,MATCH(MID($B159,1,1),_309_Table2_ColumnLookup,0),FALSE),
  IF($C159="309 LCR SummaryA",OneYearSCR,IF($C159="309 LCR SummaryB",UltimateSCR,IF(VALUE(LEFT($A159,3))=309,VLOOKUP(VALUE(MID($B159,2,1)),_309_Table2,MATCH(MID($B159,1,1),_309_Table2_ColumnLookup,0),FALSE)
+N("309"),
  IF(VALUE(LEFT($A159,3))=310,VLOOKUP(VALUE(MID($B159,2,1)),_310_Table2,MATCH(MID($B159,1,1),_310_Table2_ColumnLookup,0),FALSE)
+N("310"),
  IF(AND(VALUE(LEFT($A159,3))=311,LEN($I159)=4),VLOOKUP($I159,_311_Table2,MATCH($B159,_311_Table2_ColumnLookup,0),FALSE),
  IF(AND(VALUE(LEFT($A159,3))=311,OR($B159="I2",$B159="J2",$B159="K2",$B159="L2")),VLOOKUP('311'!$G$58,_311_Table2,MATCH(MID($B159,1,1),_311_Table2_ColumnLookup,0),FALSE),
  IF(AND(VALUE(LEFT($A159,3))=311,RIGHT($B159,5)="Total"),VLOOKUP('311'!$G$59,_311_Table2,MATCH(MID($B159,1,1),_311_Table2_ColumnLookup,0),FALSE),
  IF(VALUE(LEFT($A159,3))=311,VLOOKUP(VALUE(MID($B159,2,1)),_311_Table2,MATCH(MID($B159,1,1),_311_Table2_ColumnLookup,0),FALSE)
+N("311"),
  IF(AND(VALUE(LEFT($A159,3))=312,LEFT($G159,10)="Unincepted",$B159="G "),VLOOKUP(" ULO",_312_Table2,MATCH('312'!$N$16,_312_Table2_ColumnLookup,0),FALSE),
  IF(AND(VALUE(LEFT($A159,3))=312,LEFT($G159,10)="Unincepted",$B159="O "),VLOOKUP(" ULO",_312_Table2,MATCH('312'!$V$16,_312_Table2_ColumnLookup,0),FALSE),
  IF(AND(VALUE(LEFT($A159,3))=312,LEFT($G159,10)="Unincepted",$B159="Q "),VLOOKUP(" ULO",_312_Table2,MATCH('312'!$X$16,_312_Table2_ColumnLookup,0),FALSE),
  IF(AND(VALUE(LEFT($A159,3))=312,LEFT($G159,10)="Unincepted"),VLOOKUP(" ULO",_312_Table2,MATCH(LEFT($B159,1),_312_Table2_ColumnLookup,0),FALSE),
  IF(AND(VALUE(LEFT($A159,3))=312,LEFT($G159,5)="Total",$B159="G "),VLOOKUP('312'!$F$80,_312_Table2,MATCH('312'!$N$16,_312_Table2_ColumnLookup,0),FALSE),
  IF(AND(VALUE(LEFT($A159,3))=312,LEFT($G159,5)="Total",$B159="O "),VLOOKUP('312'!$F$80,_312_Table2,MATCH('312'!$V$16,_312_Table2_ColumnLookup,0),FALSE),
  IF(AND(VALUE(LEFT($A159,3))=312,LEFT($G159,5)="Total",$B159="Q "),VLOOKUP('312'!$F$80,_312_Table2,MATCH('312'!$X$16,_312_Table2_ColumnLookup,0),FALSE),
  IF(AND(VALUE(LEFT($A159,3))=312,LEFT($G159,5)="Total"),VLOOKUP('312'!$F$80,_312_Table2,MATCH(LEFT($B159,1),_312_Table2_ColumnLookup,0),FALSE),
  IF(AND(VALUE(LEFT($A159,3))=312,LEN($I159)=4,$B159="G"),VLOOKUP($I159,_312_Table2,MATCH('312'!$N$16,_312_Table2_ColumnLookup,0),FALSE),
  IF(AND(VALUE(LEFT($A159,3))=312,LEN($I159)=4,$B159="O"),VLOOKUP($I159,_312_Table2,MATCH('312'!$V$16,_312_Table2_ColumnLookup,0),FALSE),
  IF(AND(VALUE(LEFT($A159,3))=312,LEN($I159)=4,$B159="Q"),VLOOKUP($I159,_312_Table2,MATCH('312'!$X$16,_312_Table2_ColumnLookup,0),FALSE),
  IF(AND(VALUE(LEFT($A159,3))=312,LEN($I159)=4),VLOOKUP($I159,_312_Table2,MATCH(LEFT($B159,1),_312_Table2_ColumnLookup,0),FALSE)
+N("312"),
  IF(VALUE(LEFT($A159,3))=313,VLOOKUP(VALUE(MID($B159,2,1)),_313_Table2,MATCH(MID($B159,1,1),_313_Table2_ColumnLookup,0),FALSE)
+N("313"),
  IF(AND(VALUE(LEFT($A159,3))=314,LEN($B159)=3),VLOOKUP(VALUE(MID($B159,2,2)),_314_Table2,MATCH(MID($B159,1,1),_314_Table2_ColumnLookup,0),FALSE),
  IF(VALUE(LEFT($A159,3))=314,VLOOKUP(VALUE(MID($B159,2,1)),_314_Table2,MATCH(MID($B159,1,1),_314_Table2_ColumnLookup,0),FALSE)
+N("314"),
""))))))))))))))))))))))))</f>
        <v>0</v>
      </c>
      <c r="F159" s="238" t="e">
        <f>IF(AND(VALUE(LEFT($A159,3))=309,LEN($B159)=3),VLOOKUP(VALUE(MID($B159,2,2)),_309_Table3,MATCH(MID($B159,1,1),_309_Table3_ColumnLookup,0),FALSE),
  IF($C159="309 LCR SummaryA",OneYearSCR,IF($C159="309 LCR SummaryB",UltimateSCR,IF(VALUE(LEFT($A159,3))=309,VLOOKUP(VALUE(MID($B159,2,1)),_309_Table3,MATCH(MID($B159,1,1),_309_Table3_ColumnLookup,0),FALSE)
+N("309"),
  IF(VALUE(LEFT($A159,3))=310,VLOOKUP(VALUE(MID($B159,2,1)),_310_Table3,MATCH(MID($B159,1,1),_310_Table3_ColumnLookup,0),FALSE)
+N("310"),
  IF(AND(VALUE(LEFT($A159,3))=311,LEN($I159)=4),VLOOKUP($I159,_311_Table3,MATCH($B159,_311_Table3_ColumnLookup,0),FALSE),
  IF(AND(VALUE(LEFT($A159,3))=311,OR($B159="I2",$B159="J2",$B159="K2",$B159="L2")),VLOOKUP('311'!$G$58,_311_Table3,MATCH(MID($B159,1,1),_311_Table3_ColumnLookup,0),FALSE),
  IF(AND(VALUE(LEFT($A159,3))=311,RIGHT($B159,5)="Total"),VLOOKUP('311'!$G$59,_311_Table3,MATCH(MID($B159,1,1),_311_Table3_ColumnLookup,0),FALSE),
  IF(VALUE(LEFT($A159,3))=311,VLOOKUP(VALUE(MID($B159,2,1)),_311_Table3,MATCH(MID($B159,1,1),_311_Table3_ColumnLookup,0),FALSE)
+N("311"),
  IF(AND(VALUE(LEFT($A159,3))=312,LEFT($G159,10)="Unincepted",$B159="G "),VLOOKUP(" ULO",_312_Table3,MATCH('312'!$N$16,_312_Table3_ColumnLookup,0),FALSE),
  IF(AND(VALUE(LEFT($A159,3))=312,LEFT($G159,10)="Unincepted",$B159="O "),VLOOKUP(" ULO",_312_Table3,MATCH('312'!$V$16,_312_Table3_ColumnLookup,0),FALSE),
  IF(AND(VALUE(LEFT($A159,3))=312,LEFT($G159,10)="Unincepted",$B159="Q "),VLOOKUP(" ULO",_312_Table3,MATCH('312'!$X$16,_312_Table3_ColumnLookup,0),FALSE),
  IF(AND(VALUE(LEFT($A159,3))=312,LEFT($G159,10)="Unincepted"),VLOOKUP(" ULO",_312_Table3,MATCH(LEFT($B159,1),_312_Table3_ColumnLookup,0),FALSE),
  IF(AND(VALUE(LEFT($A159,3))=312,LEFT($G159,5)="Total",$B159="G "),VLOOKUP('312'!$F$80,_312_Table3,MATCH('312'!$N$16,_312_Table3_ColumnLookup,0),FALSE),
  IF(AND(VALUE(LEFT($A159,3))=312,LEFT($G159,5)="Total",$B159="O "),VLOOKUP('312'!$F$80,_312_Table3,MATCH('312'!$V$16,_312_Table3_ColumnLookup,0),FALSE),
  IF(AND(VALUE(LEFT($A159,3))=312,LEFT($G159,5)="Total",$B159="Q "),VLOOKUP('312'!$F$80,_312_Table3,MATCH('312'!$X$16,_312_Table3_ColumnLookup,0),FALSE),
  IF(AND(VALUE(LEFT($A159,3))=312,LEFT($G159,5)="Total"),VLOOKUP('312'!$F$80,_312_Table3,MATCH(LEFT($B159,1),_312_Table3_ColumnLookup,0),FALSE),
  IF(AND(VALUE(LEFT($A159,3))=312,LEN($I159)=4,$B159="G"),VLOOKUP($I159,_312_Table3,MATCH('312'!$N$16,_312_Table3_ColumnLookup,0),FALSE),
  IF(AND(VALUE(LEFT($A159,3))=312,LEN($I159)=4,$B159="O"),VLOOKUP($I159,_312_Table3,MATCH('312'!$V$16,_312_Table3_ColumnLookup,0),FALSE),
  IF(AND(VALUE(LEFT($A159,3))=312,LEN($I159)=4,$B159="Q"),VLOOKUP($I159,_312_Table3,MATCH('312'!$X$16,_312_Table3_ColumnLookup,0),FALSE),
  IF(AND(VALUE(LEFT($A159,3))=312,LEN($I159)=4),VLOOKUP($I159,_312_Table3,MATCH(LEFT($B159,1),_312_Table3_ColumnLookup,0),FALSE)
+N("312"),
  IF(VALUE(LEFT($A159,3))=313,VLOOKUP(VALUE(MID($B159,2,1)),_313_Table3,MATCH(MID($B159,1,1),_313_Table3_ColumnLookup,0),FALSE)
+N("313"),
  IF(AND(VALUE(LEFT($A159,3))=314,LEN($B159)=3),VLOOKUP(VALUE(MID($B159,2,2)),_314_Table3,MATCH(MID($B159,1,1),_314_Table3_ColumnLookup,0),FALSE),
  IF(VALUE(LEFT($A159,3))=314,VLOOKUP(VALUE(MID($B159,2,1)),_314_Table3,MATCH(MID($B159,1,1),_314_Table3_ColumnLookup,0),FALSE)
+N("314"),
""))))))))))))))))))))))))</f>
        <v>#NAME?</v>
      </c>
      <c r="G159" t="s">
        <v>1111</v>
      </c>
      <c r="H159" s="321">
        <f>IFERROR(
IF(ISERROR($D159)=FALSE,$D159,IF(ISERROR($E159)=FALSE,$E159,IF(ISERROR($F159)=FALSE,$F159
+N("012 checkboxes"),
IF(
IF(OR(LEFT($A159,9)="Syndicate",LEFT($A159,12)="NewSyndicate"),VLOOKUP($A159,'012'!$J:$ZW,MATCH("Link to button",'012'!$J$1:$ZW$1,0),0)
+N("309 checkbox"),
IF($C159="309 LCR Summary0",VLOOKUP("Notes990",'309'!$P:$ZZ,MATCH("Link to button",'309'!$P$1:$ZZ$1,0),0)
+N("313 checkboxes"),
IF($C159="313 Financial Information0LcmVsScr",IF($C159="309 LCR Summary0",VLOOKUP("LcmVsScr",'309'!$N:$ZZ,MATCH("Link to button",'309'!$N$1:$ZZ$1,0),0),
IF($C159="313 Financial Information0LcrDocAttached",IF($C159="309 LCR Summary0",VLOOKUP("LcrDocAttached",'309'!$N:$ZZ,MATCH("Link to button",'309'!$N$1:$ZZ$1,0),
0)))))))=1,TRUE,FALSE)
))),"")</f>
        <v>0</v>
      </c>
      <c r="I159">
        <v>2009</v>
      </c>
    </row>
    <row r="160" spans="1:9" customFormat="1">
      <c r="A160" s="237" t="str">
        <f>VLOOKUP($G160,CSVLookups!$B:$R,MATCH(A$1,CSVLookups!$B$1:$R$1,0),FALSE)</f>
        <v>311 Claims Distributions</v>
      </c>
      <c r="B160" s="237" t="str">
        <f>VLOOKUP($G160,CSVLookups!$B:$R,MATCH(B$1,CSVLookups!$B$1:$R$1,0),FALSE)</f>
        <v>K</v>
      </c>
      <c r="C160" s="238" t="str">
        <f t="shared" si="3"/>
        <v>311 Claims DistributionsK2009New Business</v>
      </c>
      <c r="D160" s="238" t="e">
        <f>IF(AND(VALUE(LEFT($A160,3))=309,LEN($B160)=3),VLOOKUP(VALUE(MID($B160,2,2)),_309_Table1,MATCH(MID($B160,1,1),_309_Table1_ColumnLookup,0),FALSE),
  IF($C160="309 LCR SummaryA",OneYearSCR,IF($C160="309 LCR SummaryB",UltimateSCR,IF(VALUE(LEFT($A160,3))=309,VLOOKUP(VALUE(MID($B160,2,1)),_309_Table1,MATCH(MID($B160,1,1),_309_Table1_ColumnLookup,0),FALSE)
+N("309"),
  IF(VALUE(LEFT($A160,3))=310,VLOOKUP(VALUE(MID($B160,2,1)),_310_Table1,MATCH(MID($B160,1,1),_310_Table1_ColumnLookup,0),FALSE)
+N("310"),
  IF(AND(VALUE(LEFT($A160,3))=311,LEN($I160)=4),VLOOKUP($I160,_311_Table1,MATCH($B160,_311_Table1_ColumnLookup,0),FALSE),
  IF(AND(VALUE(LEFT($A160,3))=311,OR($B160="I2",$B160="J2",$B160="K2",$B160="L2")),VLOOKUP('311'!$G$58,_311_Table1,MATCH(MID($B160,1,1),_311_Table1_ColumnLookup,0),FALSE),
  IF(AND(VALUE(LEFT($A160,3))=311,RIGHT($B160,5)="Total"),VLOOKUP('311'!$G$59,_311_Table1,MATCH(MID($B160,1,1),_311_Table1_ColumnLookup,0),FALSE),
  IF(VALUE(LEFT($A160,3))=311,VLOOKUP(VALUE(MID($B160,2,1)),_311_Table1,MATCH(MID($B160,1,1),_311_Table1_ColumnLookup,0),FALSE)
+N("311"),
  IF(AND(VALUE(LEFT($A160,3))=312,LEFT($G160,10)="Unincepted",$B160="G "),VLOOKUP(" ULO",_312_Table1,MATCH('312'!$N$16,_312_Table1_ColumnLookup,0),FALSE),
  IF(AND(VALUE(LEFT($A160,3))=312,LEFT($G160,10)="Unincepted",$B160="O "),VLOOKUP(" ULO",_312_Table1,MATCH('312'!$V$16,_312_Table1_ColumnLookup,0),FALSE),
  IF(AND(VALUE(LEFT($A160,3))=312,LEFT($G160,10)="Unincepted",$B160="Q "),VLOOKUP(" ULO",_312_Table1,MATCH('312'!$X$16,_312_Table1_ColumnLookup,0),FALSE),
  IF(AND(VALUE(LEFT($A160,3))=312,LEFT($G160,10)="Unincepted"),VLOOKUP(" ULO",_312_Table1,MATCH(LEFT($B160,1),_312_Table1_ColumnLookup,0),FALSE),
  IF(AND(VALUE(LEFT($A160,3))=312,LEFT($G160,5)="Total",$B160="G "),VLOOKUP('312'!$F$80,_312_Table1,MATCH('312'!$N$16,_312_Table1_ColumnLookup,0),FALSE),
  IF(AND(VALUE(LEFT($A160,3))=312,LEFT($G160,5)="Total",$B160="O "),VLOOKUP('312'!$F$80,_312_Table1,MATCH('312'!$V$16,_312_Table1_ColumnLookup,0),FALSE),
  IF(AND(VALUE(LEFT($A160,3))=312,LEFT($G160,5)="Total",$B160="Q "),VLOOKUP('312'!$F$80,_312_Table1,MATCH('312'!$X$16,_312_Table1_ColumnLookup,0),FALSE),
  IF(AND(VALUE(LEFT($A160,3))=312,LEFT($G160,5)="Total"),VLOOKUP('312'!$F$80,_312_Table1,MATCH(LEFT($B160,1),_312_Table1_ColumnLookup,0),FALSE),
  IF(AND(VALUE(LEFT($A160,3))=312,LEN($I160)=4,$B160="G"),VLOOKUP($I160,_312_Table1,MATCH('312'!$N$16,_312_Table1_ColumnLookup,0),FALSE),
  IF(AND(VALUE(LEFT($A160,3))=312,LEN($I160)=4,$B160="O"),VLOOKUP($I160,_312_Table1,MATCH('312'!$V$16,_312_Table1_ColumnLookup,0),FALSE),
  IF(AND(VALUE(LEFT($A160,3))=312,LEN($I160)=4,$B160="Q"),VLOOKUP($I160,_312_Table1,MATCH('312'!$X$16,_312_Table1_ColumnLookup,0),FALSE),
  IF(AND(VALUE(LEFT($A160,3))=312,LEN($I160)=4),VLOOKUP($I160,_312_Table1,MATCH(LEFT($B160,1),_312_Table1_ColumnLookup,0),FALSE)
+N("312"),
  IF(VALUE(LEFT($A160,3))=313,VLOOKUP(VALUE(MID($B160,2,1)),_313_Table1,MATCH(MID($B160,1,1),_313_Table1_ColumnLookup,0),FALSE)
+N("313"),
  IF(AND(VALUE(LEFT($A160,3))=314,LEN($B160)=3),VLOOKUP(VALUE(MID($B160,2,2)),_314_Table1,MATCH(MID($B160,1,1),_314_Table1_ColumnLookup,0),FALSE),
  IF(VALUE(LEFT($A160,3))=314,VLOOKUP(VALUE(MID($B160,2,1)),_314_Table1,MATCH(MID($B160,1,1),_314_Table1_ColumnLookup,0),FALSE)
+N("314"),
""))))))))))))))))))))))))</f>
        <v>#N/A</v>
      </c>
      <c r="E160" s="238">
        <f>IF(AND(VALUE(LEFT($A160,3))=309,LEN($B160)=3),VLOOKUP(VALUE(MID($B160,2,2)),_309_Table2,MATCH(MID($B160,1,1),_309_Table2_ColumnLookup,0),FALSE),
  IF($C160="309 LCR SummaryA",OneYearSCR,IF($C160="309 LCR SummaryB",UltimateSCR,IF(VALUE(LEFT($A160,3))=309,VLOOKUP(VALUE(MID($B160,2,1)),_309_Table2,MATCH(MID($B160,1,1),_309_Table2_ColumnLookup,0),FALSE)
+N("309"),
  IF(VALUE(LEFT($A160,3))=310,VLOOKUP(VALUE(MID($B160,2,1)),_310_Table2,MATCH(MID($B160,1,1),_310_Table2_ColumnLookup,0),FALSE)
+N("310"),
  IF(AND(VALUE(LEFT($A160,3))=311,LEN($I160)=4),VLOOKUP($I160,_311_Table2,MATCH($B160,_311_Table2_ColumnLookup,0),FALSE),
  IF(AND(VALUE(LEFT($A160,3))=311,OR($B160="I2",$B160="J2",$B160="K2",$B160="L2")),VLOOKUP('311'!$G$58,_311_Table2,MATCH(MID($B160,1,1),_311_Table2_ColumnLookup,0),FALSE),
  IF(AND(VALUE(LEFT($A160,3))=311,RIGHT($B160,5)="Total"),VLOOKUP('311'!$G$59,_311_Table2,MATCH(MID($B160,1,1),_311_Table2_ColumnLookup,0),FALSE),
  IF(VALUE(LEFT($A160,3))=311,VLOOKUP(VALUE(MID($B160,2,1)),_311_Table2,MATCH(MID($B160,1,1),_311_Table2_ColumnLookup,0),FALSE)
+N("311"),
  IF(AND(VALUE(LEFT($A160,3))=312,LEFT($G160,10)="Unincepted",$B160="G "),VLOOKUP(" ULO",_312_Table2,MATCH('312'!$N$16,_312_Table2_ColumnLookup,0),FALSE),
  IF(AND(VALUE(LEFT($A160,3))=312,LEFT($G160,10)="Unincepted",$B160="O "),VLOOKUP(" ULO",_312_Table2,MATCH('312'!$V$16,_312_Table2_ColumnLookup,0),FALSE),
  IF(AND(VALUE(LEFT($A160,3))=312,LEFT($G160,10)="Unincepted",$B160="Q "),VLOOKUP(" ULO",_312_Table2,MATCH('312'!$X$16,_312_Table2_ColumnLookup,0),FALSE),
  IF(AND(VALUE(LEFT($A160,3))=312,LEFT($G160,10)="Unincepted"),VLOOKUP(" ULO",_312_Table2,MATCH(LEFT($B160,1),_312_Table2_ColumnLookup,0),FALSE),
  IF(AND(VALUE(LEFT($A160,3))=312,LEFT($G160,5)="Total",$B160="G "),VLOOKUP('312'!$F$80,_312_Table2,MATCH('312'!$N$16,_312_Table2_ColumnLookup,0),FALSE),
  IF(AND(VALUE(LEFT($A160,3))=312,LEFT($G160,5)="Total",$B160="O "),VLOOKUP('312'!$F$80,_312_Table2,MATCH('312'!$V$16,_312_Table2_ColumnLookup,0),FALSE),
  IF(AND(VALUE(LEFT($A160,3))=312,LEFT($G160,5)="Total",$B160="Q "),VLOOKUP('312'!$F$80,_312_Table2,MATCH('312'!$X$16,_312_Table2_ColumnLookup,0),FALSE),
  IF(AND(VALUE(LEFT($A160,3))=312,LEFT($G160,5)="Total"),VLOOKUP('312'!$F$80,_312_Table2,MATCH(LEFT($B160,1),_312_Table2_ColumnLookup,0),FALSE),
  IF(AND(VALUE(LEFT($A160,3))=312,LEN($I160)=4,$B160="G"),VLOOKUP($I160,_312_Table2,MATCH('312'!$N$16,_312_Table2_ColumnLookup,0),FALSE),
  IF(AND(VALUE(LEFT($A160,3))=312,LEN($I160)=4,$B160="O"),VLOOKUP($I160,_312_Table2,MATCH('312'!$V$16,_312_Table2_ColumnLookup,0),FALSE),
  IF(AND(VALUE(LEFT($A160,3))=312,LEN($I160)=4,$B160="Q"),VLOOKUP($I160,_312_Table2,MATCH('312'!$X$16,_312_Table2_ColumnLookup,0),FALSE),
  IF(AND(VALUE(LEFT($A160,3))=312,LEN($I160)=4),VLOOKUP($I160,_312_Table2,MATCH(LEFT($B160,1),_312_Table2_ColumnLookup,0),FALSE)
+N("312"),
  IF(VALUE(LEFT($A160,3))=313,VLOOKUP(VALUE(MID($B160,2,1)),_313_Table2,MATCH(MID($B160,1,1),_313_Table2_ColumnLookup,0),FALSE)
+N("313"),
  IF(AND(VALUE(LEFT($A160,3))=314,LEN($B160)=3),VLOOKUP(VALUE(MID($B160,2,2)),_314_Table2,MATCH(MID($B160,1,1),_314_Table2_ColumnLookup,0),FALSE),
  IF(VALUE(LEFT($A160,3))=314,VLOOKUP(VALUE(MID($B160,2,1)),_314_Table2,MATCH(MID($B160,1,1),_314_Table2_ColumnLookup,0),FALSE)
+N("314"),
""))))))))))))))))))))))))</f>
        <v>0</v>
      </c>
      <c r="F160" s="238" t="e">
        <f>IF(AND(VALUE(LEFT($A160,3))=309,LEN($B160)=3),VLOOKUP(VALUE(MID($B160,2,2)),_309_Table3,MATCH(MID($B160,1,1),_309_Table3_ColumnLookup,0),FALSE),
  IF($C160="309 LCR SummaryA",OneYearSCR,IF($C160="309 LCR SummaryB",UltimateSCR,IF(VALUE(LEFT($A160,3))=309,VLOOKUP(VALUE(MID($B160,2,1)),_309_Table3,MATCH(MID($B160,1,1),_309_Table3_ColumnLookup,0),FALSE)
+N("309"),
  IF(VALUE(LEFT($A160,3))=310,VLOOKUP(VALUE(MID($B160,2,1)),_310_Table3,MATCH(MID($B160,1,1),_310_Table3_ColumnLookup,0),FALSE)
+N("310"),
  IF(AND(VALUE(LEFT($A160,3))=311,LEN($I160)=4),VLOOKUP($I160,_311_Table3,MATCH($B160,_311_Table3_ColumnLookup,0),FALSE),
  IF(AND(VALUE(LEFT($A160,3))=311,OR($B160="I2",$B160="J2",$B160="K2",$B160="L2")),VLOOKUP('311'!$G$58,_311_Table3,MATCH(MID($B160,1,1),_311_Table3_ColumnLookup,0),FALSE),
  IF(AND(VALUE(LEFT($A160,3))=311,RIGHT($B160,5)="Total"),VLOOKUP('311'!$G$59,_311_Table3,MATCH(MID($B160,1,1),_311_Table3_ColumnLookup,0),FALSE),
  IF(VALUE(LEFT($A160,3))=311,VLOOKUP(VALUE(MID($B160,2,1)),_311_Table3,MATCH(MID($B160,1,1),_311_Table3_ColumnLookup,0),FALSE)
+N("311"),
  IF(AND(VALUE(LEFT($A160,3))=312,LEFT($G160,10)="Unincepted",$B160="G "),VLOOKUP(" ULO",_312_Table3,MATCH('312'!$N$16,_312_Table3_ColumnLookup,0),FALSE),
  IF(AND(VALUE(LEFT($A160,3))=312,LEFT($G160,10)="Unincepted",$B160="O "),VLOOKUP(" ULO",_312_Table3,MATCH('312'!$V$16,_312_Table3_ColumnLookup,0),FALSE),
  IF(AND(VALUE(LEFT($A160,3))=312,LEFT($G160,10)="Unincepted",$B160="Q "),VLOOKUP(" ULO",_312_Table3,MATCH('312'!$X$16,_312_Table3_ColumnLookup,0),FALSE),
  IF(AND(VALUE(LEFT($A160,3))=312,LEFT($G160,10)="Unincepted"),VLOOKUP(" ULO",_312_Table3,MATCH(LEFT($B160,1),_312_Table3_ColumnLookup,0),FALSE),
  IF(AND(VALUE(LEFT($A160,3))=312,LEFT($G160,5)="Total",$B160="G "),VLOOKUP('312'!$F$80,_312_Table3,MATCH('312'!$N$16,_312_Table3_ColumnLookup,0),FALSE),
  IF(AND(VALUE(LEFT($A160,3))=312,LEFT($G160,5)="Total",$B160="O "),VLOOKUP('312'!$F$80,_312_Table3,MATCH('312'!$V$16,_312_Table3_ColumnLookup,0),FALSE),
  IF(AND(VALUE(LEFT($A160,3))=312,LEFT($G160,5)="Total",$B160="Q "),VLOOKUP('312'!$F$80,_312_Table3,MATCH('312'!$X$16,_312_Table3_ColumnLookup,0),FALSE),
  IF(AND(VALUE(LEFT($A160,3))=312,LEFT($G160,5)="Total"),VLOOKUP('312'!$F$80,_312_Table3,MATCH(LEFT($B160,1),_312_Table3_ColumnLookup,0),FALSE),
  IF(AND(VALUE(LEFT($A160,3))=312,LEN($I160)=4,$B160="G"),VLOOKUP($I160,_312_Table3,MATCH('312'!$N$16,_312_Table3_ColumnLookup,0),FALSE),
  IF(AND(VALUE(LEFT($A160,3))=312,LEN($I160)=4,$B160="O"),VLOOKUP($I160,_312_Table3,MATCH('312'!$V$16,_312_Table3_ColumnLookup,0),FALSE),
  IF(AND(VALUE(LEFT($A160,3))=312,LEN($I160)=4,$B160="Q"),VLOOKUP($I160,_312_Table3,MATCH('312'!$X$16,_312_Table3_ColumnLookup,0),FALSE),
  IF(AND(VALUE(LEFT($A160,3))=312,LEN($I160)=4),VLOOKUP($I160,_312_Table3,MATCH(LEFT($B160,1),_312_Table3_ColumnLookup,0),FALSE)
+N("312"),
  IF(VALUE(LEFT($A160,3))=313,VLOOKUP(VALUE(MID($B160,2,1)),_313_Table3,MATCH(MID($B160,1,1),_313_Table3_ColumnLookup,0),FALSE)
+N("313"),
  IF(AND(VALUE(LEFT($A160,3))=314,LEN($B160)=3),VLOOKUP(VALUE(MID($B160,2,2)),_314_Table3,MATCH(MID($B160,1,1),_314_Table3_ColumnLookup,0),FALSE),
  IF(VALUE(LEFT($A160,3))=314,VLOOKUP(VALUE(MID($B160,2,1)),_314_Table3,MATCH(MID($B160,1,1),_314_Table3_ColumnLookup,0),FALSE)
+N("314"),
""))))))))))))))))))))))))</f>
        <v>#NAME?</v>
      </c>
      <c r="G160" t="s">
        <v>1114</v>
      </c>
      <c r="H160" s="321">
        <f>IFERROR(
IF(ISERROR($D160)=FALSE,$D160,IF(ISERROR($E160)=FALSE,$E160,IF(ISERROR($F160)=FALSE,$F160
+N("012 checkboxes"),
IF(
IF(OR(LEFT($A160,9)="Syndicate",LEFT($A160,12)="NewSyndicate"),VLOOKUP($A160,'012'!$J:$ZW,MATCH("Link to button",'012'!$J$1:$ZW$1,0),0)
+N("309 checkbox"),
IF($C160="309 LCR Summary0",VLOOKUP("Notes990",'309'!$P:$ZZ,MATCH("Link to button",'309'!$P$1:$ZZ$1,0),0)
+N("313 checkboxes"),
IF($C160="313 Financial Information0LcmVsScr",IF($C160="309 LCR Summary0",VLOOKUP("LcmVsScr",'309'!$N:$ZZ,MATCH("Link to button",'309'!$N$1:$ZZ$1,0),0),
IF($C160="313 Financial Information0LcrDocAttached",IF($C160="309 LCR Summary0",VLOOKUP("LcrDocAttached",'309'!$N:$ZZ,MATCH("Link to button",'309'!$N$1:$ZZ$1,0),
0)))))))=1,TRUE,FALSE)
))),"")</f>
        <v>0</v>
      </c>
      <c r="I160">
        <v>2009</v>
      </c>
    </row>
    <row r="161" spans="1:9" customFormat="1">
      <c r="A161" s="237" t="str">
        <f>VLOOKUP($G161,CSVLookups!$B:$R,MATCH(A$1,CSVLookups!$B$1:$R$1,0),FALSE)</f>
        <v>311 Claims Distributions</v>
      </c>
      <c r="B161" s="237" t="str">
        <f>VLOOKUP($G161,CSVLookups!$B:$R,MATCH(B$1,CSVLookups!$B$1:$R$1,0),FALSE)</f>
        <v>L</v>
      </c>
      <c r="C161" s="238" t="str">
        <f t="shared" si="3"/>
        <v>311 Claims DistributionsL2009Total Claims</v>
      </c>
      <c r="D161" s="238" t="e">
        <f>IF(AND(VALUE(LEFT($A161,3))=309,LEN($B161)=3),VLOOKUP(VALUE(MID($B161,2,2)),_309_Table1,MATCH(MID($B161,1,1),_309_Table1_ColumnLookup,0),FALSE),
  IF($C161="309 LCR SummaryA",OneYearSCR,IF($C161="309 LCR SummaryB",UltimateSCR,IF(VALUE(LEFT($A161,3))=309,VLOOKUP(VALUE(MID($B161,2,1)),_309_Table1,MATCH(MID($B161,1,1),_309_Table1_ColumnLookup,0),FALSE)
+N("309"),
  IF(VALUE(LEFT($A161,3))=310,VLOOKUP(VALUE(MID($B161,2,1)),_310_Table1,MATCH(MID($B161,1,1),_310_Table1_ColumnLookup,0),FALSE)
+N("310"),
  IF(AND(VALUE(LEFT($A161,3))=311,LEN($I161)=4),VLOOKUP($I161,_311_Table1,MATCH($B161,_311_Table1_ColumnLookup,0),FALSE),
  IF(AND(VALUE(LEFT($A161,3))=311,OR($B161="I2",$B161="J2",$B161="K2",$B161="L2")),VLOOKUP('311'!$G$58,_311_Table1,MATCH(MID($B161,1,1),_311_Table1_ColumnLookup,0),FALSE),
  IF(AND(VALUE(LEFT($A161,3))=311,RIGHT($B161,5)="Total"),VLOOKUP('311'!$G$59,_311_Table1,MATCH(MID($B161,1,1),_311_Table1_ColumnLookup,0),FALSE),
  IF(VALUE(LEFT($A161,3))=311,VLOOKUP(VALUE(MID($B161,2,1)),_311_Table1,MATCH(MID($B161,1,1),_311_Table1_ColumnLookup,0),FALSE)
+N("311"),
  IF(AND(VALUE(LEFT($A161,3))=312,LEFT($G161,10)="Unincepted",$B161="G "),VLOOKUP(" ULO",_312_Table1,MATCH('312'!$N$16,_312_Table1_ColumnLookup,0),FALSE),
  IF(AND(VALUE(LEFT($A161,3))=312,LEFT($G161,10)="Unincepted",$B161="O "),VLOOKUP(" ULO",_312_Table1,MATCH('312'!$V$16,_312_Table1_ColumnLookup,0),FALSE),
  IF(AND(VALUE(LEFT($A161,3))=312,LEFT($G161,10)="Unincepted",$B161="Q "),VLOOKUP(" ULO",_312_Table1,MATCH('312'!$X$16,_312_Table1_ColumnLookup,0),FALSE),
  IF(AND(VALUE(LEFT($A161,3))=312,LEFT($G161,10)="Unincepted"),VLOOKUP(" ULO",_312_Table1,MATCH(LEFT($B161,1),_312_Table1_ColumnLookup,0),FALSE),
  IF(AND(VALUE(LEFT($A161,3))=312,LEFT($G161,5)="Total",$B161="G "),VLOOKUP('312'!$F$80,_312_Table1,MATCH('312'!$N$16,_312_Table1_ColumnLookup,0),FALSE),
  IF(AND(VALUE(LEFT($A161,3))=312,LEFT($G161,5)="Total",$B161="O "),VLOOKUP('312'!$F$80,_312_Table1,MATCH('312'!$V$16,_312_Table1_ColumnLookup,0),FALSE),
  IF(AND(VALUE(LEFT($A161,3))=312,LEFT($G161,5)="Total",$B161="Q "),VLOOKUP('312'!$F$80,_312_Table1,MATCH('312'!$X$16,_312_Table1_ColumnLookup,0),FALSE),
  IF(AND(VALUE(LEFT($A161,3))=312,LEFT($G161,5)="Total"),VLOOKUP('312'!$F$80,_312_Table1,MATCH(LEFT($B161,1),_312_Table1_ColumnLookup,0),FALSE),
  IF(AND(VALUE(LEFT($A161,3))=312,LEN($I161)=4,$B161="G"),VLOOKUP($I161,_312_Table1,MATCH('312'!$N$16,_312_Table1_ColumnLookup,0),FALSE),
  IF(AND(VALUE(LEFT($A161,3))=312,LEN($I161)=4,$B161="O"),VLOOKUP($I161,_312_Table1,MATCH('312'!$V$16,_312_Table1_ColumnLookup,0),FALSE),
  IF(AND(VALUE(LEFT($A161,3))=312,LEN($I161)=4,$B161="Q"),VLOOKUP($I161,_312_Table1,MATCH('312'!$X$16,_312_Table1_ColumnLookup,0),FALSE),
  IF(AND(VALUE(LEFT($A161,3))=312,LEN($I161)=4),VLOOKUP($I161,_312_Table1,MATCH(LEFT($B161,1),_312_Table1_ColumnLookup,0),FALSE)
+N("312"),
  IF(VALUE(LEFT($A161,3))=313,VLOOKUP(VALUE(MID($B161,2,1)),_313_Table1,MATCH(MID($B161,1,1),_313_Table1_ColumnLookup,0),FALSE)
+N("313"),
  IF(AND(VALUE(LEFT($A161,3))=314,LEN($B161)=3),VLOOKUP(VALUE(MID($B161,2,2)),_314_Table1,MATCH(MID($B161,1,1),_314_Table1_ColumnLookup,0),FALSE),
  IF(VALUE(LEFT($A161,3))=314,VLOOKUP(VALUE(MID($B161,2,1)),_314_Table1,MATCH(MID($B161,1,1),_314_Table1_ColumnLookup,0),FALSE)
+N("314"),
""))))))))))))))))))))))))</f>
        <v>#N/A</v>
      </c>
      <c r="E161" s="238">
        <f ca="1">IF(AND(VALUE(LEFT($A161,3))=309,LEN($B161)=3),VLOOKUP(VALUE(MID($B161,2,2)),_309_Table2,MATCH(MID($B161,1,1),_309_Table2_ColumnLookup,0),FALSE),
  IF($C161="309 LCR SummaryA",OneYearSCR,IF($C161="309 LCR SummaryB",UltimateSCR,IF(VALUE(LEFT($A161,3))=309,VLOOKUP(VALUE(MID($B161,2,1)),_309_Table2,MATCH(MID($B161,1,1),_309_Table2_ColumnLookup,0),FALSE)
+N("309"),
  IF(VALUE(LEFT($A161,3))=310,VLOOKUP(VALUE(MID($B161,2,1)),_310_Table2,MATCH(MID($B161,1,1),_310_Table2_ColumnLookup,0),FALSE)
+N("310"),
  IF(AND(VALUE(LEFT($A161,3))=311,LEN($I161)=4),VLOOKUP($I161,_311_Table2,MATCH($B161,_311_Table2_ColumnLookup,0),FALSE),
  IF(AND(VALUE(LEFT($A161,3))=311,OR($B161="I2",$B161="J2",$B161="K2",$B161="L2")),VLOOKUP('311'!$G$58,_311_Table2,MATCH(MID($B161,1,1),_311_Table2_ColumnLookup,0),FALSE),
  IF(AND(VALUE(LEFT($A161,3))=311,RIGHT($B161,5)="Total"),VLOOKUP('311'!$G$59,_311_Table2,MATCH(MID($B161,1,1),_311_Table2_ColumnLookup,0),FALSE),
  IF(VALUE(LEFT($A161,3))=311,VLOOKUP(VALUE(MID($B161,2,1)),_311_Table2,MATCH(MID($B161,1,1),_311_Table2_ColumnLookup,0),FALSE)
+N("311"),
  IF(AND(VALUE(LEFT($A161,3))=312,LEFT($G161,10)="Unincepted",$B161="G "),VLOOKUP(" ULO",_312_Table2,MATCH('312'!$N$16,_312_Table2_ColumnLookup,0),FALSE),
  IF(AND(VALUE(LEFT($A161,3))=312,LEFT($G161,10)="Unincepted",$B161="O "),VLOOKUP(" ULO",_312_Table2,MATCH('312'!$V$16,_312_Table2_ColumnLookup,0),FALSE),
  IF(AND(VALUE(LEFT($A161,3))=312,LEFT($G161,10)="Unincepted",$B161="Q "),VLOOKUP(" ULO",_312_Table2,MATCH('312'!$X$16,_312_Table2_ColumnLookup,0),FALSE),
  IF(AND(VALUE(LEFT($A161,3))=312,LEFT($G161,10)="Unincepted"),VLOOKUP(" ULO",_312_Table2,MATCH(LEFT($B161,1),_312_Table2_ColumnLookup,0),FALSE),
  IF(AND(VALUE(LEFT($A161,3))=312,LEFT($G161,5)="Total",$B161="G "),VLOOKUP('312'!$F$80,_312_Table2,MATCH('312'!$N$16,_312_Table2_ColumnLookup,0),FALSE),
  IF(AND(VALUE(LEFT($A161,3))=312,LEFT($G161,5)="Total",$B161="O "),VLOOKUP('312'!$F$80,_312_Table2,MATCH('312'!$V$16,_312_Table2_ColumnLookup,0),FALSE),
  IF(AND(VALUE(LEFT($A161,3))=312,LEFT($G161,5)="Total",$B161="Q "),VLOOKUP('312'!$F$80,_312_Table2,MATCH('312'!$X$16,_312_Table2_ColumnLookup,0),FALSE),
  IF(AND(VALUE(LEFT($A161,3))=312,LEFT($G161,5)="Total"),VLOOKUP('312'!$F$80,_312_Table2,MATCH(LEFT($B161,1),_312_Table2_ColumnLookup,0),FALSE),
  IF(AND(VALUE(LEFT($A161,3))=312,LEN($I161)=4,$B161="G"),VLOOKUP($I161,_312_Table2,MATCH('312'!$N$16,_312_Table2_ColumnLookup,0),FALSE),
  IF(AND(VALUE(LEFT($A161,3))=312,LEN($I161)=4,$B161="O"),VLOOKUP($I161,_312_Table2,MATCH('312'!$V$16,_312_Table2_ColumnLookup,0),FALSE),
  IF(AND(VALUE(LEFT($A161,3))=312,LEN($I161)=4,$B161="Q"),VLOOKUP($I161,_312_Table2,MATCH('312'!$X$16,_312_Table2_ColumnLookup,0),FALSE),
  IF(AND(VALUE(LEFT($A161,3))=312,LEN($I161)=4),VLOOKUP($I161,_312_Table2,MATCH(LEFT($B161,1),_312_Table2_ColumnLookup,0),FALSE)
+N("312"),
  IF(VALUE(LEFT($A161,3))=313,VLOOKUP(VALUE(MID($B161,2,1)),_313_Table2,MATCH(MID($B161,1,1),_313_Table2_ColumnLookup,0),FALSE)
+N("313"),
  IF(AND(VALUE(LEFT($A161,3))=314,LEN($B161)=3),VLOOKUP(VALUE(MID($B161,2,2)),_314_Table2,MATCH(MID($B161,1,1),_314_Table2_ColumnLookup,0),FALSE),
  IF(VALUE(LEFT($A161,3))=314,VLOOKUP(VALUE(MID($B161,2,1)),_314_Table2,MATCH(MID($B161,1,1),_314_Table2_ColumnLookup,0),FALSE)
+N("314"),
""))))))))))))))))))))))))</f>
        <v>0</v>
      </c>
      <c r="F161" s="238" t="e">
        <f>IF(AND(VALUE(LEFT($A161,3))=309,LEN($B161)=3),VLOOKUP(VALUE(MID($B161,2,2)),_309_Table3,MATCH(MID($B161,1,1),_309_Table3_ColumnLookup,0),FALSE),
  IF($C161="309 LCR SummaryA",OneYearSCR,IF($C161="309 LCR SummaryB",UltimateSCR,IF(VALUE(LEFT($A161,3))=309,VLOOKUP(VALUE(MID($B161,2,1)),_309_Table3,MATCH(MID($B161,1,1),_309_Table3_ColumnLookup,0),FALSE)
+N("309"),
  IF(VALUE(LEFT($A161,3))=310,VLOOKUP(VALUE(MID($B161,2,1)),_310_Table3,MATCH(MID($B161,1,1),_310_Table3_ColumnLookup,0),FALSE)
+N("310"),
  IF(AND(VALUE(LEFT($A161,3))=311,LEN($I161)=4),VLOOKUP($I161,_311_Table3,MATCH($B161,_311_Table3_ColumnLookup,0),FALSE),
  IF(AND(VALUE(LEFT($A161,3))=311,OR($B161="I2",$B161="J2",$B161="K2",$B161="L2")),VLOOKUP('311'!$G$58,_311_Table3,MATCH(MID($B161,1,1),_311_Table3_ColumnLookup,0),FALSE),
  IF(AND(VALUE(LEFT($A161,3))=311,RIGHT($B161,5)="Total"),VLOOKUP('311'!$G$59,_311_Table3,MATCH(MID($B161,1,1),_311_Table3_ColumnLookup,0),FALSE),
  IF(VALUE(LEFT($A161,3))=311,VLOOKUP(VALUE(MID($B161,2,1)),_311_Table3,MATCH(MID($B161,1,1),_311_Table3_ColumnLookup,0),FALSE)
+N("311"),
  IF(AND(VALUE(LEFT($A161,3))=312,LEFT($G161,10)="Unincepted",$B161="G "),VLOOKUP(" ULO",_312_Table3,MATCH('312'!$N$16,_312_Table3_ColumnLookup,0),FALSE),
  IF(AND(VALUE(LEFT($A161,3))=312,LEFT($G161,10)="Unincepted",$B161="O "),VLOOKUP(" ULO",_312_Table3,MATCH('312'!$V$16,_312_Table3_ColumnLookup,0),FALSE),
  IF(AND(VALUE(LEFT($A161,3))=312,LEFT($G161,10)="Unincepted",$B161="Q "),VLOOKUP(" ULO",_312_Table3,MATCH('312'!$X$16,_312_Table3_ColumnLookup,0),FALSE),
  IF(AND(VALUE(LEFT($A161,3))=312,LEFT($G161,10)="Unincepted"),VLOOKUP(" ULO",_312_Table3,MATCH(LEFT($B161,1),_312_Table3_ColumnLookup,0),FALSE),
  IF(AND(VALUE(LEFT($A161,3))=312,LEFT($G161,5)="Total",$B161="G "),VLOOKUP('312'!$F$80,_312_Table3,MATCH('312'!$N$16,_312_Table3_ColumnLookup,0),FALSE),
  IF(AND(VALUE(LEFT($A161,3))=312,LEFT($G161,5)="Total",$B161="O "),VLOOKUP('312'!$F$80,_312_Table3,MATCH('312'!$V$16,_312_Table3_ColumnLookup,0),FALSE),
  IF(AND(VALUE(LEFT($A161,3))=312,LEFT($G161,5)="Total",$B161="Q "),VLOOKUP('312'!$F$80,_312_Table3,MATCH('312'!$X$16,_312_Table3_ColumnLookup,0),FALSE),
  IF(AND(VALUE(LEFT($A161,3))=312,LEFT($G161,5)="Total"),VLOOKUP('312'!$F$80,_312_Table3,MATCH(LEFT($B161,1),_312_Table3_ColumnLookup,0),FALSE),
  IF(AND(VALUE(LEFT($A161,3))=312,LEN($I161)=4,$B161="G"),VLOOKUP($I161,_312_Table3,MATCH('312'!$N$16,_312_Table3_ColumnLookup,0),FALSE),
  IF(AND(VALUE(LEFT($A161,3))=312,LEN($I161)=4,$B161="O"),VLOOKUP($I161,_312_Table3,MATCH('312'!$V$16,_312_Table3_ColumnLookup,0),FALSE),
  IF(AND(VALUE(LEFT($A161,3))=312,LEN($I161)=4,$B161="Q"),VLOOKUP($I161,_312_Table3,MATCH('312'!$X$16,_312_Table3_ColumnLookup,0),FALSE),
  IF(AND(VALUE(LEFT($A161,3))=312,LEN($I161)=4),VLOOKUP($I161,_312_Table3,MATCH(LEFT($B161,1),_312_Table3_ColumnLookup,0),FALSE)
+N("312"),
  IF(VALUE(LEFT($A161,3))=313,VLOOKUP(VALUE(MID($B161,2,1)),_313_Table3,MATCH(MID($B161,1,1),_313_Table3_ColumnLookup,0),FALSE)
+N("313"),
  IF(AND(VALUE(LEFT($A161,3))=314,LEN($B161)=3),VLOOKUP(VALUE(MID($B161,2,2)),_314_Table3,MATCH(MID($B161,1,1),_314_Table3_ColumnLookup,0),FALSE),
  IF(VALUE(LEFT($A161,3))=314,VLOOKUP(VALUE(MID($B161,2,1)),_314_Table3,MATCH(MID($B161,1,1),_314_Table3_ColumnLookup,0),FALSE)
+N("314"),
""))))))))))))))))))))))))</f>
        <v>#NAME?</v>
      </c>
      <c r="G161" t="s">
        <v>1117</v>
      </c>
      <c r="H161" s="321">
        <f ca="1">IFERROR(
IF(ISERROR($D161)=FALSE,$D161,IF(ISERROR($E161)=FALSE,$E161,IF(ISERROR($F161)=FALSE,$F161
+N("012 checkboxes"),
IF(
IF(OR(LEFT($A161,9)="Syndicate",LEFT($A161,12)="NewSyndicate"),VLOOKUP($A161,'012'!$J:$ZW,MATCH("Link to button",'012'!$J$1:$ZW$1,0),0)
+N("309 checkbox"),
IF($C161="309 LCR Summary0",VLOOKUP("Notes990",'309'!$P:$ZZ,MATCH("Link to button",'309'!$P$1:$ZZ$1,0),0)
+N("313 checkboxes"),
IF($C161="313 Financial Information0LcmVsScr",IF($C161="309 LCR Summary0",VLOOKUP("LcmVsScr",'309'!$N:$ZZ,MATCH("Link to button",'309'!$N$1:$ZZ$1,0),0),
IF($C161="313 Financial Information0LcrDocAttached",IF($C161="309 LCR Summary0",VLOOKUP("LcrDocAttached",'309'!$N:$ZZ,MATCH("Link to button",'309'!$N$1:$ZZ$1,0),
0)))))))=1,TRUE,FALSE)
))),"")</f>
        <v>0</v>
      </c>
      <c r="I161">
        <v>2009</v>
      </c>
    </row>
    <row r="162" spans="1:9" customFormat="1">
      <c r="A162" s="237" t="str">
        <f>VLOOKUP($G162,CSVLookups!$B:$R,MATCH(A$1,CSVLookups!$B$1:$R$1,0),FALSE)</f>
        <v>311 Claims Distributions</v>
      </c>
      <c r="B162" s="237" t="str">
        <f>VLOOKUP($G162,CSVLookups!$B:$R,MATCH(B$1,CSVLookups!$B$1:$R$1,0),FALSE)</f>
        <v>I</v>
      </c>
      <c r="C162" s="238" t="str">
        <f t="shared" si="3"/>
        <v>311 Claims DistributionsI2010Net Insurance Claims brought forward</v>
      </c>
      <c r="D162" s="238" t="e">
        <f>IF(AND(VALUE(LEFT($A162,3))=309,LEN($B162)=3),VLOOKUP(VALUE(MID($B162,2,2)),_309_Table1,MATCH(MID($B162,1,1),_309_Table1_ColumnLookup,0),FALSE),
  IF($C162="309 LCR SummaryA",OneYearSCR,IF($C162="309 LCR SummaryB",UltimateSCR,IF(VALUE(LEFT($A162,3))=309,VLOOKUP(VALUE(MID($B162,2,1)),_309_Table1,MATCH(MID($B162,1,1),_309_Table1_ColumnLookup,0),FALSE)
+N("309"),
  IF(VALUE(LEFT($A162,3))=310,VLOOKUP(VALUE(MID($B162,2,1)),_310_Table1,MATCH(MID($B162,1,1),_310_Table1_ColumnLookup,0),FALSE)
+N("310"),
  IF(AND(VALUE(LEFT($A162,3))=311,LEN($I162)=4),VLOOKUP($I162,_311_Table1,MATCH($B162,_311_Table1_ColumnLookup,0),FALSE),
  IF(AND(VALUE(LEFT($A162,3))=311,OR($B162="I2",$B162="J2",$B162="K2",$B162="L2")),VLOOKUP('311'!$G$58,_311_Table1,MATCH(MID($B162,1,1),_311_Table1_ColumnLookup,0),FALSE),
  IF(AND(VALUE(LEFT($A162,3))=311,RIGHT($B162,5)="Total"),VLOOKUP('311'!$G$59,_311_Table1,MATCH(MID($B162,1,1),_311_Table1_ColumnLookup,0),FALSE),
  IF(VALUE(LEFT($A162,3))=311,VLOOKUP(VALUE(MID($B162,2,1)),_311_Table1,MATCH(MID($B162,1,1),_311_Table1_ColumnLookup,0),FALSE)
+N("311"),
  IF(AND(VALUE(LEFT($A162,3))=312,LEFT($G162,10)="Unincepted",$B162="G "),VLOOKUP(" ULO",_312_Table1,MATCH('312'!$N$16,_312_Table1_ColumnLookup,0),FALSE),
  IF(AND(VALUE(LEFT($A162,3))=312,LEFT($G162,10)="Unincepted",$B162="O "),VLOOKUP(" ULO",_312_Table1,MATCH('312'!$V$16,_312_Table1_ColumnLookup,0),FALSE),
  IF(AND(VALUE(LEFT($A162,3))=312,LEFT($G162,10)="Unincepted",$B162="Q "),VLOOKUP(" ULO",_312_Table1,MATCH('312'!$X$16,_312_Table1_ColumnLookup,0),FALSE),
  IF(AND(VALUE(LEFT($A162,3))=312,LEFT($G162,10)="Unincepted"),VLOOKUP(" ULO",_312_Table1,MATCH(LEFT($B162,1),_312_Table1_ColumnLookup,0),FALSE),
  IF(AND(VALUE(LEFT($A162,3))=312,LEFT($G162,5)="Total",$B162="G "),VLOOKUP('312'!$F$80,_312_Table1,MATCH('312'!$N$16,_312_Table1_ColumnLookup,0),FALSE),
  IF(AND(VALUE(LEFT($A162,3))=312,LEFT($G162,5)="Total",$B162="O "),VLOOKUP('312'!$F$80,_312_Table1,MATCH('312'!$V$16,_312_Table1_ColumnLookup,0),FALSE),
  IF(AND(VALUE(LEFT($A162,3))=312,LEFT($G162,5)="Total",$B162="Q "),VLOOKUP('312'!$F$80,_312_Table1,MATCH('312'!$X$16,_312_Table1_ColumnLookup,0),FALSE),
  IF(AND(VALUE(LEFT($A162,3))=312,LEFT($G162,5)="Total"),VLOOKUP('312'!$F$80,_312_Table1,MATCH(LEFT($B162,1),_312_Table1_ColumnLookup,0),FALSE),
  IF(AND(VALUE(LEFT($A162,3))=312,LEN($I162)=4,$B162="G"),VLOOKUP($I162,_312_Table1,MATCH('312'!$N$16,_312_Table1_ColumnLookup,0),FALSE),
  IF(AND(VALUE(LEFT($A162,3))=312,LEN($I162)=4,$B162="O"),VLOOKUP($I162,_312_Table1,MATCH('312'!$V$16,_312_Table1_ColumnLookup,0),FALSE),
  IF(AND(VALUE(LEFT($A162,3))=312,LEN($I162)=4,$B162="Q"),VLOOKUP($I162,_312_Table1,MATCH('312'!$X$16,_312_Table1_ColumnLookup,0),FALSE),
  IF(AND(VALUE(LEFT($A162,3))=312,LEN($I162)=4),VLOOKUP($I162,_312_Table1,MATCH(LEFT($B162,1),_312_Table1_ColumnLookup,0),FALSE)
+N("312"),
  IF(VALUE(LEFT($A162,3))=313,VLOOKUP(VALUE(MID($B162,2,1)),_313_Table1,MATCH(MID($B162,1,1),_313_Table1_ColumnLookup,0),FALSE)
+N("313"),
  IF(AND(VALUE(LEFT($A162,3))=314,LEN($B162)=3),VLOOKUP(VALUE(MID($B162,2,2)),_314_Table1,MATCH(MID($B162,1,1),_314_Table1_ColumnLookup,0),FALSE),
  IF(VALUE(LEFT($A162,3))=314,VLOOKUP(VALUE(MID($B162,2,1)),_314_Table1,MATCH(MID($B162,1,1),_314_Table1_ColumnLookup,0),FALSE)
+N("314"),
""))))))))))))))))))))))))</f>
        <v>#N/A</v>
      </c>
      <c r="E162" s="238">
        <f ca="1">IF(AND(VALUE(LEFT($A162,3))=309,LEN($B162)=3),VLOOKUP(VALUE(MID($B162,2,2)),_309_Table2,MATCH(MID($B162,1,1),_309_Table2_ColumnLookup,0),FALSE),
  IF($C162="309 LCR SummaryA",OneYearSCR,IF($C162="309 LCR SummaryB",UltimateSCR,IF(VALUE(LEFT($A162,3))=309,VLOOKUP(VALUE(MID($B162,2,1)),_309_Table2,MATCH(MID($B162,1,1),_309_Table2_ColumnLookup,0),FALSE)
+N("309"),
  IF(VALUE(LEFT($A162,3))=310,VLOOKUP(VALUE(MID($B162,2,1)),_310_Table2,MATCH(MID($B162,1,1),_310_Table2_ColumnLookup,0),FALSE)
+N("310"),
  IF(AND(VALUE(LEFT($A162,3))=311,LEN($I162)=4),VLOOKUP($I162,_311_Table2,MATCH($B162,_311_Table2_ColumnLookup,0),FALSE),
  IF(AND(VALUE(LEFT($A162,3))=311,OR($B162="I2",$B162="J2",$B162="K2",$B162="L2")),VLOOKUP('311'!$G$58,_311_Table2,MATCH(MID($B162,1,1),_311_Table2_ColumnLookup,0),FALSE),
  IF(AND(VALUE(LEFT($A162,3))=311,RIGHT($B162,5)="Total"),VLOOKUP('311'!$G$59,_311_Table2,MATCH(MID($B162,1,1),_311_Table2_ColumnLookup,0),FALSE),
  IF(VALUE(LEFT($A162,3))=311,VLOOKUP(VALUE(MID($B162,2,1)),_311_Table2,MATCH(MID($B162,1,1),_311_Table2_ColumnLookup,0),FALSE)
+N("311"),
  IF(AND(VALUE(LEFT($A162,3))=312,LEFT($G162,10)="Unincepted",$B162="G "),VLOOKUP(" ULO",_312_Table2,MATCH('312'!$N$16,_312_Table2_ColumnLookup,0),FALSE),
  IF(AND(VALUE(LEFT($A162,3))=312,LEFT($G162,10)="Unincepted",$B162="O "),VLOOKUP(" ULO",_312_Table2,MATCH('312'!$V$16,_312_Table2_ColumnLookup,0),FALSE),
  IF(AND(VALUE(LEFT($A162,3))=312,LEFT($G162,10)="Unincepted",$B162="Q "),VLOOKUP(" ULO",_312_Table2,MATCH('312'!$X$16,_312_Table2_ColumnLookup,0),FALSE),
  IF(AND(VALUE(LEFT($A162,3))=312,LEFT($G162,10)="Unincepted"),VLOOKUP(" ULO",_312_Table2,MATCH(LEFT($B162,1),_312_Table2_ColumnLookup,0),FALSE),
  IF(AND(VALUE(LEFT($A162,3))=312,LEFT($G162,5)="Total",$B162="G "),VLOOKUP('312'!$F$80,_312_Table2,MATCH('312'!$N$16,_312_Table2_ColumnLookup,0),FALSE),
  IF(AND(VALUE(LEFT($A162,3))=312,LEFT($G162,5)="Total",$B162="O "),VLOOKUP('312'!$F$80,_312_Table2,MATCH('312'!$V$16,_312_Table2_ColumnLookup,0),FALSE),
  IF(AND(VALUE(LEFT($A162,3))=312,LEFT($G162,5)="Total",$B162="Q "),VLOOKUP('312'!$F$80,_312_Table2,MATCH('312'!$X$16,_312_Table2_ColumnLookup,0),FALSE),
  IF(AND(VALUE(LEFT($A162,3))=312,LEFT($G162,5)="Total"),VLOOKUP('312'!$F$80,_312_Table2,MATCH(LEFT($B162,1),_312_Table2_ColumnLookup,0),FALSE),
  IF(AND(VALUE(LEFT($A162,3))=312,LEN($I162)=4,$B162="G"),VLOOKUP($I162,_312_Table2,MATCH('312'!$N$16,_312_Table2_ColumnLookup,0),FALSE),
  IF(AND(VALUE(LEFT($A162,3))=312,LEN($I162)=4,$B162="O"),VLOOKUP($I162,_312_Table2,MATCH('312'!$V$16,_312_Table2_ColumnLookup,0),FALSE),
  IF(AND(VALUE(LEFT($A162,3))=312,LEN($I162)=4,$B162="Q"),VLOOKUP($I162,_312_Table2,MATCH('312'!$X$16,_312_Table2_ColumnLookup,0),FALSE),
  IF(AND(VALUE(LEFT($A162,3))=312,LEN($I162)=4),VLOOKUP($I162,_312_Table2,MATCH(LEFT($B162,1),_312_Table2_ColumnLookup,0),FALSE)
+N("312"),
  IF(VALUE(LEFT($A162,3))=313,VLOOKUP(VALUE(MID($B162,2,1)),_313_Table2,MATCH(MID($B162,1,1),_313_Table2_ColumnLookup,0),FALSE)
+N("313"),
  IF(AND(VALUE(LEFT($A162,3))=314,LEN($B162)=3),VLOOKUP(VALUE(MID($B162,2,2)),_314_Table2,MATCH(MID($B162,1,1),_314_Table2_ColumnLookup,0),FALSE),
  IF(VALUE(LEFT($A162,3))=314,VLOOKUP(VALUE(MID($B162,2,1)),_314_Table2,MATCH(MID($B162,1,1),_314_Table2_ColumnLookup,0),FALSE)
+N("314"),
""))))))))))))))))))))))))</f>
        <v>0</v>
      </c>
      <c r="F162" s="238" t="e">
        <f>IF(AND(VALUE(LEFT($A162,3))=309,LEN($B162)=3),VLOOKUP(VALUE(MID($B162,2,2)),_309_Table3,MATCH(MID($B162,1,1),_309_Table3_ColumnLookup,0),FALSE),
  IF($C162="309 LCR SummaryA",OneYearSCR,IF($C162="309 LCR SummaryB",UltimateSCR,IF(VALUE(LEFT($A162,3))=309,VLOOKUP(VALUE(MID($B162,2,1)),_309_Table3,MATCH(MID($B162,1,1),_309_Table3_ColumnLookup,0),FALSE)
+N("309"),
  IF(VALUE(LEFT($A162,3))=310,VLOOKUP(VALUE(MID($B162,2,1)),_310_Table3,MATCH(MID($B162,1,1),_310_Table3_ColumnLookup,0),FALSE)
+N("310"),
  IF(AND(VALUE(LEFT($A162,3))=311,LEN($I162)=4),VLOOKUP($I162,_311_Table3,MATCH($B162,_311_Table3_ColumnLookup,0),FALSE),
  IF(AND(VALUE(LEFT($A162,3))=311,OR($B162="I2",$B162="J2",$B162="K2",$B162="L2")),VLOOKUP('311'!$G$58,_311_Table3,MATCH(MID($B162,1,1),_311_Table3_ColumnLookup,0),FALSE),
  IF(AND(VALUE(LEFT($A162,3))=311,RIGHT($B162,5)="Total"),VLOOKUP('311'!$G$59,_311_Table3,MATCH(MID($B162,1,1),_311_Table3_ColumnLookup,0),FALSE),
  IF(VALUE(LEFT($A162,3))=311,VLOOKUP(VALUE(MID($B162,2,1)),_311_Table3,MATCH(MID($B162,1,1),_311_Table3_ColumnLookup,0),FALSE)
+N("311"),
  IF(AND(VALUE(LEFT($A162,3))=312,LEFT($G162,10)="Unincepted",$B162="G "),VLOOKUP(" ULO",_312_Table3,MATCH('312'!$N$16,_312_Table3_ColumnLookup,0),FALSE),
  IF(AND(VALUE(LEFT($A162,3))=312,LEFT($G162,10)="Unincepted",$B162="O "),VLOOKUP(" ULO",_312_Table3,MATCH('312'!$V$16,_312_Table3_ColumnLookup,0),FALSE),
  IF(AND(VALUE(LEFT($A162,3))=312,LEFT($G162,10)="Unincepted",$B162="Q "),VLOOKUP(" ULO",_312_Table3,MATCH('312'!$X$16,_312_Table3_ColumnLookup,0),FALSE),
  IF(AND(VALUE(LEFT($A162,3))=312,LEFT($G162,10)="Unincepted"),VLOOKUP(" ULO",_312_Table3,MATCH(LEFT($B162,1),_312_Table3_ColumnLookup,0),FALSE),
  IF(AND(VALUE(LEFT($A162,3))=312,LEFT($G162,5)="Total",$B162="G "),VLOOKUP('312'!$F$80,_312_Table3,MATCH('312'!$N$16,_312_Table3_ColumnLookup,0),FALSE),
  IF(AND(VALUE(LEFT($A162,3))=312,LEFT($G162,5)="Total",$B162="O "),VLOOKUP('312'!$F$80,_312_Table3,MATCH('312'!$V$16,_312_Table3_ColumnLookup,0),FALSE),
  IF(AND(VALUE(LEFT($A162,3))=312,LEFT($G162,5)="Total",$B162="Q "),VLOOKUP('312'!$F$80,_312_Table3,MATCH('312'!$X$16,_312_Table3_ColumnLookup,0),FALSE),
  IF(AND(VALUE(LEFT($A162,3))=312,LEFT($G162,5)="Total"),VLOOKUP('312'!$F$80,_312_Table3,MATCH(LEFT($B162,1),_312_Table3_ColumnLookup,0),FALSE),
  IF(AND(VALUE(LEFT($A162,3))=312,LEN($I162)=4,$B162="G"),VLOOKUP($I162,_312_Table3,MATCH('312'!$N$16,_312_Table3_ColumnLookup,0),FALSE),
  IF(AND(VALUE(LEFT($A162,3))=312,LEN($I162)=4,$B162="O"),VLOOKUP($I162,_312_Table3,MATCH('312'!$V$16,_312_Table3_ColumnLookup,0),FALSE),
  IF(AND(VALUE(LEFT($A162,3))=312,LEN($I162)=4,$B162="Q"),VLOOKUP($I162,_312_Table3,MATCH('312'!$X$16,_312_Table3_ColumnLookup,0),FALSE),
  IF(AND(VALUE(LEFT($A162,3))=312,LEN($I162)=4),VLOOKUP($I162,_312_Table3,MATCH(LEFT($B162,1),_312_Table3_ColumnLookup,0),FALSE)
+N("312"),
  IF(VALUE(LEFT($A162,3))=313,VLOOKUP(VALUE(MID($B162,2,1)),_313_Table3,MATCH(MID($B162,1,1),_313_Table3_ColumnLookup,0),FALSE)
+N("313"),
  IF(AND(VALUE(LEFT($A162,3))=314,LEN($B162)=3),VLOOKUP(VALUE(MID($B162,2,2)),_314_Table3,MATCH(MID($B162,1,1),_314_Table3_ColumnLookup,0),FALSE),
  IF(VALUE(LEFT($A162,3))=314,VLOOKUP(VALUE(MID($B162,2,1)),_314_Table3,MATCH(MID($B162,1,1),_314_Table3_ColumnLookup,0),FALSE)
+N("314"),
""))))))))))))))))))))))))</f>
        <v>#NAME?</v>
      </c>
      <c r="G162" t="s">
        <v>1110</v>
      </c>
      <c r="H162" s="321">
        <f ca="1">IFERROR(
IF(ISERROR($D162)=FALSE,$D162,IF(ISERROR($E162)=FALSE,$E162,IF(ISERROR($F162)=FALSE,$F162
+N("012 checkboxes"),
IF(
IF(OR(LEFT($A162,9)="Syndicate",LEFT($A162,12)="NewSyndicate"),VLOOKUP($A162,'012'!$J:$ZW,MATCH("Link to button",'012'!$J$1:$ZW$1,0),0)
+N("309 checkbox"),
IF($C162="309 LCR Summary0",VLOOKUP("Notes990",'309'!$P:$ZZ,MATCH("Link to button",'309'!$P$1:$ZZ$1,0),0)
+N("313 checkboxes"),
IF($C162="313 Financial Information0LcmVsScr",IF($C162="309 LCR Summary0",VLOOKUP("LcmVsScr",'309'!$N:$ZZ,MATCH("Link to button",'309'!$N$1:$ZZ$1,0),0),
IF($C162="313 Financial Information0LcrDocAttached",IF($C162="309 LCR Summary0",VLOOKUP("LcrDocAttached",'309'!$N:$ZZ,MATCH("Link to button",'309'!$N$1:$ZZ$1,0),
0)))))))=1,TRUE,FALSE)
))),"")</f>
        <v>0</v>
      </c>
      <c r="I162">
        <v>2010</v>
      </c>
    </row>
    <row r="163" spans="1:9" customFormat="1">
      <c r="A163" s="237" t="str">
        <f>VLOOKUP($G163,CSVLookups!$B:$R,MATCH(A$1,CSVLookups!$B$1:$R$1,0),FALSE)</f>
        <v>311 Claims Distributions</v>
      </c>
      <c r="B163" s="237" t="str">
        <f>VLOOKUP($G163,CSVLookups!$B:$R,MATCH(B$1,CSVLookups!$B$1:$R$1,0),FALSE)</f>
        <v>J</v>
      </c>
      <c r="C163" s="238" t="str">
        <f t="shared" si="3"/>
        <v>311 Claims DistributionsJ2010Adjustments</v>
      </c>
      <c r="D163" s="238" t="e">
        <f>IF(AND(VALUE(LEFT($A163,3))=309,LEN($B163)=3),VLOOKUP(VALUE(MID($B163,2,2)),_309_Table1,MATCH(MID($B163,1,1),_309_Table1_ColumnLookup,0),FALSE),
  IF($C163="309 LCR SummaryA",OneYearSCR,IF($C163="309 LCR SummaryB",UltimateSCR,IF(VALUE(LEFT($A163,3))=309,VLOOKUP(VALUE(MID($B163,2,1)),_309_Table1,MATCH(MID($B163,1,1),_309_Table1_ColumnLookup,0),FALSE)
+N("309"),
  IF(VALUE(LEFT($A163,3))=310,VLOOKUP(VALUE(MID($B163,2,1)),_310_Table1,MATCH(MID($B163,1,1),_310_Table1_ColumnLookup,0),FALSE)
+N("310"),
  IF(AND(VALUE(LEFT($A163,3))=311,LEN($I163)=4),VLOOKUP($I163,_311_Table1,MATCH($B163,_311_Table1_ColumnLookup,0),FALSE),
  IF(AND(VALUE(LEFT($A163,3))=311,OR($B163="I2",$B163="J2",$B163="K2",$B163="L2")),VLOOKUP('311'!$G$58,_311_Table1,MATCH(MID($B163,1,1),_311_Table1_ColumnLookup,0),FALSE),
  IF(AND(VALUE(LEFT($A163,3))=311,RIGHT($B163,5)="Total"),VLOOKUP('311'!$G$59,_311_Table1,MATCH(MID($B163,1,1),_311_Table1_ColumnLookup,0),FALSE),
  IF(VALUE(LEFT($A163,3))=311,VLOOKUP(VALUE(MID($B163,2,1)),_311_Table1,MATCH(MID($B163,1,1),_311_Table1_ColumnLookup,0),FALSE)
+N("311"),
  IF(AND(VALUE(LEFT($A163,3))=312,LEFT($G163,10)="Unincepted",$B163="G "),VLOOKUP(" ULO",_312_Table1,MATCH('312'!$N$16,_312_Table1_ColumnLookup,0),FALSE),
  IF(AND(VALUE(LEFT($A163,3))=312,LEFT($G163,10)="Unincepted",$B163="O "),VLOOKUP(" ULO",_312_Table1,MATCH('312'!$V$16,_312_Table1_ColumnLookup,0),FALSE),
  IF(AND(VALUE(LEFT($A163,3))=312,LEFT($G163,10)="Unincepted",$B163="Q "),VLOOKUP(" ULO",_312_Table1,MATCH('312'!$X$16,_312_Table1_ColumnLookup,0),FALSE),
  IF(AND(VALUE(LEFT($A163,3))=312,LEFT($G163,10)="Unincepted"),VLOOKUP(" ULO",_312_Table1,MATCH(LEFT($B163,1),_312_Table1_ColumnLookup,0),FALSE),
  IF(AND(VALUE(LEFT($A163,3))=312,LEFT($G163,5)="Total",$B163="G "),VLOOKUP('312'!$F$80,_312_Table1,MATCH('312'!$N$16,_312_Table1_ColumnLookup,0),FALSE),
  IF(AND(VALUE(LEFT($A163,3))=312,LEFT($G163,5)="Total",$B163="O "),VLOOKUP('312'!$F$80,_312_Table1,MATCH('312'!$V$16,_312_Table1_ColumnLookup,0),FALSE),
  IF(AND(VALUE(LEFT($A163,3))=312,LEFT($G163,5)="Total",$B163="Q "),VLOOKUP('312'!$F$80,_312_Table1,MATCH('312'!$X$16,_312_Table1_ColumnLookup,0),FALSE),
  IF(AND(VALUE(LEFT($A163,3))=312,LEFT($G163,5)="Total"),VLOOKUP('312'!$F$80,_312_Table1,MATCH(LEFT($B163,1),_312_Table1_ColumnLookup,0),FALSE),
  IF(AND(VALUE(LEFT($A163,3))=312,LEN($I163)=4,$B163="G"),VLOOKUP($I163,_312_Table1,MATCH('312'!$N$16,_312_Table1_ColumnLookup,0),FALSE),
  IF(AND(VALUE(LEFT($A163,3))=312,LEN($I163)=4,$B163="O"),VLOOKUP($I163,_312_Table1,MATCH('312'!$V$16,_312_Table1_ColumnLookup,0),FALSE),
  IF(AND(VALUE(LEFT($A163,3))=312,LEN($I163)=4,$B163="Q"),VLOOKUP($I163,_312_Table1,MATCH('312'!$X$16,_312_Table1_ColumnLookup,0),FALSE),
  IF(AND(VALUE(LEFT($A163,3))=312,LEN($I163)=4),VLOOKUP($I163,_312_Table1,MATCH(LEFT($B163,1),_312_Table1_ColumnLookup,0),FALSE)
+N("312"),
  IF(VALUE(LEFT($A163,3))=313,VLOOKUP(VALUE(MID($B163,2,1)),_313_Table1,MATCH(MID($B163,1,1),_313_Table1_ColumnLookup,0),FALSE)
+N("313"),
  IF(AND(VALUE(LEFT($A163,3))=314,LEN($B163)=3),VLOOKUP(VALUE(MID($B163,2,2)),_314_Table1,MATCH(MID($B163,1,1),_314_Table1_ColumnLookup,0),FALSE),
  IF(VALUE(LEFT($A163,3))=314,VLOOKUP(VALUE(MID($B163,2,1)),_314_Table1,MATCH(MID($B163,1,1),_314_Table1_ColumnLookup,0),FALSE)
+N("314"),
""))))))))))))))))))))))))</f>
        <v>#N/A</v>
      </c>
      <c r="E163" s="238">
        <f>IF(AND(VALUE(LEFT($A163,3))=309,LEN($B163)=3),VLOOKUP(VALUE(MID($B163,2,2)),_309_Table2,MATCH(MID($B163,1,1),_309_Table2_ColumnLookup,0),FALSE),
  IF($C163="309 LCR SummaryA",OneYearSCR,IF($C163="309 LCR SummaryB",UltimateSCR,IF(VALUE(LEFT($A163,3))=309,VLOOKUP(VALUE(MID($B163,2,1)),_309_Table2,MATCH(MID($B163,1,1),_309_Table2_ColumnLookup,0),FALSE)
+N("309"),
  IF(VALUE(LEFT($A163,3))=310,VLOOKUP(VALUE(MID($B163,2,1)),_310_Table2,MATCH(MID($B163,1,1),_310_Table2_ColumnLookup,0),FALSE)
+N("310"),
  IF(AND(VALUE(LEFT($A163,3))=311,LEN($I163)=4),VLOOKUP($I163,_311_Table2,MATCH($B163,_311_Table2_ColumnLookup,0),FALSE),
  IF(AND(VALUE(LEFT($A163,3))=311,OR($B163="I2",$B163="J2",$B163="K2",$B163="L2")),VLOOKUP('311'!$G$58,_311_Table2,MATCH(MID($B163,1,1),_311_Table2_ColumnLookup,0),FALSE),
  IF(AND(VALUE(LEFT($A163,3))=311,RIGHT($B163,5)="Total"),VLOOKUP('311'!$G$59,_311_Table2,MATCH(MID($B163,1,1),_311_Table2_ColumnLookup,0),FALSE),
  IF(VALUE(LEFT($A163,3))=311,VLOOKUP(VALUE(MID($B163,2,1)),_311_Table2,MATCH(MID($B163,1,1),_311_Table2_ColumnLookup,0),FALSE)
+N("311"),
  IF(AND(VALUE(LEFT($A163,3))=312,LEFT($G163,10)="Unincepted",$B163="G "),VLOOKUP(" ULO",_312_Table2,MATCH('312'!$N$16,_312_Table2_ColumnLookup,0),FALSE),
  IF(AND(VALUE(LEFT($A163,3))=312,LEFT($G163,10)="Unincepted",$B163="O "),VLOOKUP(" ULO",_312_Table2,MATCH('312'!$V$16,_312_Table2_ColumnLookup,0),FALSE),
  IF(AND(VALUE(LEFT($A163,3))=312,LEFT($G163,10)="Unincepted",$B163="Q "),VLOOKUP(" ULO",_312_Table2,MATCH('312'!$X$16,_312_Table2_ColumnLookup,0),FALSE),
  IF(AND(VALUE(LEFT($A163,3))=312,LEFT($G163,10)="Unincepted"),VLOOKUP(" ULO",_312_Table2,MATCH(LEFT($B163,1),_312_Table2_ColumnLookup,0),FALSE),
  IF(AND(VALUE(LEFT($A163,3))=312,LEFT($G163,5)="Total",$B163="G "),VLOOKUP('312'!$F$80,_312_Table2,MATCH('312'!$N$16,_312_Table2_ColumnLookup,0),FALSE),
  IF(AND(VALUE(LEFT($A163,3))=312,LEFT($G163,5)="Total",$B163="O "),VLOOKUP('312'!$F$80,_312_Table2,MATCH('312'!$V$16,_312_Table2_ColumnLookup,0),FALSE),
  IF(AND(VALUE(LEFT($A163,3))=312,LEFT($G163,5)="Total",$B163="Q "),VLOOKUP('312'!$F$80,_312_Table2,MATCH('312'!$X$16,_312_Table2_ColumnLookup,0),FALSE),
  IF(AND(VALUE(LEFT($A163,3))=312,LEFT($G163,5)="Total"),VLOOKUP('312'!$F$80,_312_Table2,MATCH(LEFT($B163,1),_312_Table2_ColumnLookup,0),FALSE),
  IF(AND(VALUE(LEFT($A163,3))=312,LEN($I163)=4,$B163="G"),VLOOKUP($I163,_312_Table2,MATCH('312'!$N$16,_312_Table2_ColumnLookup,0),FALSE),
  IF(AND(VALUE(LEFT($A163,3))=312,LEN($I163)=4,$B163="O"),VLOOKUP($I163,_312_Table2,MATCH('312'!$V$16,_312_Table2_ColumnLookup,0),FALSE),
  IF(AND(VALUE(LEFT($A163,3))=312,LEN($I163)=4,$B163="Q"),VLOOKUP($I163,_312_Table2,MATCH('312'!$X$16,_312_Table2_ColumnLookup,0),FALSE),
  IF(AND(VALUE(LEFT($A163,3))=312,LEN($I163)=4),VLOOKUP($I163,_312_Table2,MATCH(LEFT($B163,1),_312_Table2_ColumnLookup,0),FALSE)
+N("312"),
  IF(VALUE(LEFT($A163,3))=313,VLOOKUP(VALUE(MID($B163,2,1)),_313_Table2,MATCH(MID($B163,1,1),_313_Table2_ColumnLookup,0),FALSE)
+N("313"),
  IF(AND(VALUE(LEFT($A163,3))=314,LEN($B163)=3),VLOOKUP(VALUE(MID($B163,2,2)),_314_Table2,MATCH(MID($B163,1,1),_314_Table2_ColumnLookup,0),FALSE),
  IF(VALUE(LEFT($A163,3))=314,VLOOKUP(VALUE(MID($B163,2,1)),_314_Table2,MATCH(MID($B163,1,1),_314_Table2_ColumnLookup,0),FALSE)
+N("314"),
""))))))))))))))))))))))))</f>
        <v>0</v>
      </c>
      <c r="F163" s="238" t="e">
        <f>IF(AND(VALUE(LEFT($A163,3))=309,LEN($B163)=3),VLOOKUP(VALUE(MID($B163,2,2)),_309_Table3,MATCH(MID($B163,1,1),_309_Table3_ColumnLookup,0),FALSE),
  IF($C163="309 LCR SummaryA",OneYearSCR,IF($C163="309 LCR SummaryB",UltimateSCR,IF(VALUE(LEFT($A163,3))=309,VLOOKUP(VALUE(MID($B163,2,1)),_309_Table3,MATCH(MID($B163,1,1),_309_Table3_ColumnLookup,0),FALSE)
+N("309"),
  IF(VALUE(LEFT($A163,3))=310,VLOOKUP(VALUE(MID($B163,2,1)),_310_Table3,MATCH(MID($B163,1,1),_310_Table3_ColumnLookup,0),FALSE)
+N("310"),
  IF(AND(VALUE(LEFT($A163,3))=311,LEN($I163)=4),VLOOKUP($I163,_311_Table3,MATCH($B163,_311_Table3_ColumnLookup,0),FALSE),
  IF(AND(VALUE(LEFT($A163,3))=311,OR($B163="I2",$B163="J2",$B163="K2",$B163="L2")),VLOOKUP('311'!$G$58,_311_Table3,MATCH(MID($B163,1,1),_311_Table3_ColumnLookup,0),FALSE),
  IF(AND(VALUE(LEFT($A163,3))=311,RIGHT($B163,5)="Total"),VLOOKUP('311'!$G$59,_311_Table3,MATCH(MID($B163,1,1),_311_Table3_ColumnLookup,0),FALSE),
  IF(VALUE(LEFT($A163,3))=311,VLOOKUP(VALUE(MID($B163,2,1)),_311_Table3,MATCH(MID($B163,1,1),_311_Table3_ColumnLookup,0),FALSE)
+N("311"),
  IF(AND(VALUE(LEFT($A163,3))=312,LEFT($G163,10)="Unincepted",$B163="G "),VLOOKUP(" ULO",_312_Table3,MATCH('312'!$N$16,_312_Table3_ColumnLookup,0),FALSE),
  IF(AND(VALUE(LEFT($A163,3))=312,LEFT($G163,10)="Unincepted",$B163="O "),VLOOKUP(" ULO",_312_Table3,MATCH('312'!$V$16,_312_Table3_ColumnLookup,0),FALSE),
  IF(AND(VALUE(LEFT($A163,3))=312,LEFT($G163,10)="Unincepted",$B163="Q "),VLOOKUP(" ULO",_312_Table3,MATCH('312'!$X$16,_312_Table3_ColumnLookup,0),FALSE),
  IF(AND(VALUE(LEFT($A163,3))=312,LEFT($G163,10)="Unincepted"),VLOOKUP(" ULO",_312_Table3,MATCH(LEFT($B163,1),_312_Table3_ColumnLookup,0),FALSE),
  IF(AND(VALUE(LEFT($A163,3))=312,LEFT($G163,5)="Total",$B163="G "),VLOOKUP('312'!$F$80,_312_Table3,MATCH('312'!$N$16,_312_Table3_ColumnLookup,0),FALSE),
  IF(AND(VALUE(LEFT($A163,3))=312,LEFT($G163,5)="Total",$B163="O "),VLOOKUP('312'!$F$80,_312_Table3,MATCH('312'!$V$16,_312_Table3_ColumnLookup,0),FALSE),
  IF(AND(VALUE(LEFT($A163,3))=312,LEFT($G163,5)="Total",$B163="Q "),VLOOKUP('312'!$F$80,_312_Table3,MATCH('312'!$X$16,_312_Table3_ColumnLookup,0),FALSE),
  IF(AND(VALUE(LEFT($A163,3))=312,LEFT($G163,5)="Total"),VLOOKUP('312'!$F$80,_312_Table3,MATCH(LEFT($B163,1),_312_Table3_ColumnLookup,0),FALSE),
  IF(AND(VALUE(LEFT($A163,3))=312,LEN($I163)=4,$B163="G"),VLOOKUP($I163,_312_Table3,MATCH('312'!$N$16,_312_Table3_ColumnLookup,0),FALSE),
  IF(AND(VALUE(LEFT($A163,3))=312,LEN($I163)=4,$B163="O"),VLOOKUP($I163,_312_Table3,MATCH('312'!$V$16,_312_Table3_ColumnLookup,0),FALSE),
  IF(AND(VALUE(LEFT($A163,3))=312,LEN($I163)=4,$B163="Q"),VLOOKUP($I163,_312_Table3,MATCH('312'!$X$16,_312_Table3_ColumnLookup,0),FALSE),
  IF(AND(VALUE(LEFT($A163,3))=312,LEN($I163)=4),VLOOKUP($I163,_312_Table3,MATCH(LEFT($B163,1),_312_Table3_ColumnLookup,0),FALSE)
+N("312"),
  IF(VALUE(LEFT($A163,3))=313,VLOOKUP(VALUE(MID($B163,2,1)),_313_Table3,MATCH(MID($B163,1,1),_313_Table3_ColumnLookup,0),FALSE)
+N("313"),
  IF(AND(VALUE(LEFT($A163,3))=314,LEN($B163)=3),VLOOKUP(VALUE(MID($B163,2,2)),_314_Table3,MATCH(MID($B163,1,1),_314_Table3_ColumnLookup,0),FALSE),
  IF(VALUE(LEFT($A163,3))=314,VLOOKUP(VALUE(MID($B163,2,1)),_314_Table3,MATCH(MID($B163,1,1),_314_Table3_ColumnLookup,0),FALSE)
+N("314"),
""))))))))))))))))))))))))</f>
        <v>#NAME?</v>
      </c>
      <c r="G163" t="s">
        <v>1111</v>
      </c>
      <c r="H163" s="321">
        <f>IFERROR(
IF(ISERROR($D163)=FALSE,$D163,IF(ISERROR($E163)=FALSE,$E163,IF(ISERROR($F163)=FALSE,$F163
+N("012 checkboxes"),
IF(
IF(OR(LEFT($A163,9)="Syndicate",LEFT($A163,12)="NewSyndicate"),VLOOKUP($A163,'012'!$J:$ZW,MATCH("Link to button",'012'!$J$1:$ZW$1,0),0)
+N("309 checkbox"),
IF($C163="309 LCR Summary0",VLOOKUP("Notes990",'309'!$P:$ZZ,MATCH("Link to button",'309'!$P$1:$ZZ$1,0),0)
+N("313 checkboxes"),
IF($C163="313 Financial Information0LcmVsScr",IF($C163="309 LCR Summary0",VLOOKUP("LcmVsScr",'309'!$N:$ZZ,MATCH("Link to button",'309'!$N$1:$ZZ$1,0),0),
IF($C163="313 Financial Information0LcrDocAttached",IF($C163="309 LCR Summary0",VLOOKUP("LcrDocAttached",'309'!$N:$ZZ,MATCH("Link to button",'309'!$N$1:$ZZ$1,0),
0)))))))=1,TRUE,FALSE)
))),"")</f>
        <v>0</v>
      </c>
      <c r="I163">
        <v>2010</v>
      </c>
    </row>
    <row r="164" spans="1:9" customFormat="1">
      <c r="A164" s="237" t="str">
        <f>VLOOKUP($G164,CSVLookups!$B:$R,MATCH(A$1,CSVLookups!$B$1:$R$1,0),FALSE)</f>
        <v>311 Claims Distributions</v>
      </c>
      <c r="B164" s="237" t="str">
        <f>VLOOKUP($G164,CSVLookups!$B:$R,MATCH(B$1,CSVLookups!$B$1:$R$1,0),FALSE)</f>
        <v>K</v>
      </c>
      <c r="C164" s="238" t="str">
        <f t="shared" si="3"/>
        <v>311 Claims DistributionsK2010New Business</v>
      </c>
      <c r="D164" s="238" t="e">
        <f>IF(AND(VALUE(LEFT($A164,3))=309,LEN($B164)=3),VLOOKUP(VALUE(MID($B164,2,2)),_309_Table1,MATCH(MID($B164,1,1),_309_Table1_ColumnLookup,0),FALSE),
  IF($C164="309 LCR SummaryA",OneYearSCR,IF($C164="309 LCR SummaryB",UltimateSCR,IF(VALUE(LEFT($A164,3))=309,VLOOKUP(VALUE(MID($B164,2,1)),_309_Table1,MATCH(MID($B164,1,1),_309_Table1_ColumnLookup,0),FALSE)
+N("309"),
  IF(VALUE(LEFT($A164,3))=310,VLOOKUP(VALUE(MID($B164,2,1)),_310_Table1,MATCH(MID($B164,1,1),_310_Table1_ColumnLookup,0),FALSE)
+N("310"),
  IF(AND(VALUE(LEFT($A164,3))=311,LEN($I164)=4),VLOOKUP($I164,_311_Table1,MATCH($B164,_311_Table1_ColumnLookup,0),FALSE),
  IF(AND(VALUE(LEFT($A164,3))=311,OR($B164="I2",$B164="J2",$B164="K2",$B164="L2")),VLOOKUP('311'!$G$58,_311_Table1,MATCH(MID($B164,1,1),_311_Table1_ColumnLookup,0),FALSE),
  IF(AND(VALUE(LEFT($A164,3))=311,RIGHT($B164,5)="Total"),VLOOKUP('311'!$G$59,_311_Table1,MATCH(MID($B164,1,1),_311_Table1_ColumnLookup,0),FALSE),
  IF(VALUE(LEFT($A164,3))=311,VLOOKUP(VALUE(MID($B164,2,1)),_311_Table1,MATCH(MID($B164,1,1),_311_Table1_ColumnLookup,0),FALSE)
+N("311"),
  IF(AND(VALUE(LEFT($A164,3))=312,LEFT($G164,10)="Unincepted",$B164="G "),VLOOKUP(" ULO",_312_Table1,MATCH('312'!$N$16,_312_Table1_ColumnLookup,0),FALSE),
  IF(AND(VALUE(LEFT($A164,3))=312,LEFT($G164,10)="Unincepted",$B164="O "),VLOOKUP(" ULO",_312_Table1,MATCH('312'!$V$16,_312_Table1_ColumnLookup,0),FALSE),
  IF(AND(VALUE(LEFT($A164,3))=312,LEFT($G164,10)="Unincepted",$B164="Q "),VLOOKUP(" ULO",_312_Table1,MATCH('312'!$X$16,_312_Table1_ColumnLookup,0),FALSE),
  IF(AND(VALUE(LEFT($A164,3))=312,LEFT($G164,10)="Unincepted"),VLOOKUP(" ULO",_312_Table1,MATCH(LEFT($B164,1),_312_Table1_ColumnLookup,0),FALSE),
  IF(AND(VALUE(LEFT($A164,3))=312,LEFT($G164,5)="Total",$B164="G "),VLOOKUP('312'!$F$80,_312_Table1,MATCH('312'!$N$16,_312_Table1_ColumnLookup,0),FALSE),
  IF(AND(VALUE(LEFT($A164,3))=312,LEFT($G164,5)="Total",$B164="O "),VLOOKUP('312'!$F$80,_312_Table1,MATCH('312'!$V$16,_312_Table1_ColumnLookup,0),FALSE),
  IF(AND(VALUE(LEFT($A164,3))=312,LEFT($G164,5)="Total",$B164="Q "),VLOOKUP('312'!$F$80,_312_Table1,MATCH('312'!$X$16,_312_Table1_ColumnLookup,0),FALSE),
  IF(AND(VALUE(LEFT($A164,3))=312,LEFT($G164,5)="Total"),VLOOKUP('312'!$F$80,_312_Table1,MATCH(LEFT($B164,1),_312_Table1_ColumnLookup,0),FALSE),
  IF(AND(VALUE(LEFT($A164,3))=312,LEN($I164)=4,$B164="G"),VLOOKUP($I164,_312_Table1,MATCH('312'!$N$16,_312_Table1_ColumnLookup,0),FALSE),
  IF(AND(VALUE(LEFT($A164,3))=312,LEN($I164)=4,$B164="O"),VLOOKUP($I164,_312_Table1,MATCH('312'!$V$16,_312_Table1_ColumnLookup,0),FALSE),
  IF(AND(VALUE(LEFT($A164,3))=312,LEN($I164)=4,$B164="Q"),VLOOKUP($I164,_312_Table1,MATCH('312'!$X$16,_312_Table1_ColumnLookup,0),FALSE),
  IF(AND(VALUE(LEFT($A164,3))=312,LEN($I164)=4),VLOOKUP($I164,_312_Table1,MATCH(LEFT($B164,1),_312_Table1_ColumnLookup,0),FALSE)
+N("312"),
  IF(VALUE(LEFT($A164,3))=313,VLOOKUP(VALUE(MID($B164,2,1)),_313_Table1,MATCH(MID($B164,1,1),_313_Table1_ColumnLookup,0),FALSE)
+N("313"),
  IF(AND(VALUE(LEFT($A164,3))=314,LEN($B164)=3),VLOOKUP(VALUE(MID($B164,2,2)),_314_Table1,MATCH(MID($B164,1,1),_314_Table1_ColumnLookup,0),FALSE),
  IF(VALUE(LEFT($A164,3))=314,VLOOKUP(VALUE(MID($B164,2,1)),_314_Table1,MATCH(MID($B164,1,1),_314_Table1_ColumnLookup,0),FALSE)
+N("314"),
""))))))))))))))))))))))))</f>
        <v>#N/A</v>
      </c>
      <c r="E164" s="238">
        <f>IF(AND(VALUE(LEFT($A164,3))=309,LEN($B164)=3),VLOOKUP(VALUE(MID($B164,2,2)),_309_Table2,MATCH(MID($B164,1,1),_309_Table2_ColumnLookup,0),FALSE),
  IF($C164="309 LCR SummaryA",OneYearSCR,IF($C164="309 LCR SummaryB",UltimateSCR,IF(VALUE(LEFT($A164,3))=309,VLOOKUP(VALUE(MID($B164,2,1)),_309_Table2,MATCH(MID($B164,1,1),_309_Table2_ColumnLookup,0),FALSE)
+N("309"),
  IF(VALUE(LEFT($A164,3))=310,VLOOKUP(VALUE(MID($B164,2,1)),_310_Table2,MATCH(MID($B164,1,1),_310_Table2_ColumnLookup,0),FALSE)
+N("310"),
  IF(AND(VALUE(LEFT($A164,3))=311,LEN($I164)=4),VLOOKUP($I164,_311_Table2,MATCH($B164,_311_Table2_ColumnLookup,0),FALSE),
  IF(AND(VALUE(LEFT($A164,3))=311,OR($B164="I2",$B164="J2",$B164="K2",$B164="L2")),VLOOKUP('311'!$G$58,_311_Table2,MATCH(MID($B164,1,1),_311_Table2_ColumnLookup,0),FALSE),
  IF(AND(VALUE(LEFT($A164,3))=311,RIGHT($B164,5)="Total"),VLOOKUP('311'!$G$59,_311_Table2,MATCH(MID($B164,1,1),_311_Table2_ColumnLookup,0),FALSE),
  IF(VALUE(LEFT($A164,3))=311,VLOOKUP(VALUE(MID($B164,2,1)),_311_Table2,MATCH(MID($B164,1,1),_311_Table2_ColumnLookup,0),FALSE)
+N("311"),
  IF(AND(VALUE(LEFT($A164,3))=312,LEFT($G164,10)="Unincepted",$B164="G "),VLOOKUP(" ULO",_312_Table2,MATCH('312'!$N$16,_312_Table2_ColumnLookup,0),FALSE),
  IF(AND(VALUE(LEFT($A164,3))=312,LEFT($G164,10)="Unincepted",$B164="O "),VLOOKUP(" ULO",_312_Table2,MATCH('312'!$V$16,_312_Table2_ColumnLookup,0),FALSE),
  IF(AND(VALUE(LEFT($A164,3))=312,LEFT($G164,10)="Unincepted",$B164="Q "),VLOOKUP(" ULO",_312_Table2,MATCH('312'!$X$16,_312_Table2_ColumnLookup,0),FALSE),
  IF(AND(VALUE(LEFT($A164,3))=312,LEFT($G164,10)="Unincepted"),VLOOKUP(" ULO",_312_Table2,MATCH(LEFT($B164,1),_312_Table2_ColumnLookup,0),FALSE),
  IF(AND(VALUE(LEFT($A164,3))=312,LEFT($G164,5)="Total",$B164="G "),VLOOKUP('312'!$F$80,_312_Table2,MATCH('312'!$N$16,_312_Table2_ColumnLookup,0),FALSE),
  IF(AND(VALUE(LEFT($A164,3))=312,LEFT($G164,5)="Total",$B164="O "),VLOOKUP('312'!$F$80,_312_Table2,MATCH('312'!$V$16,_312_Table2_ColumnLookup,0),FALSE),
  IF(AND(VALUE(LEFT($A164,3))=312,LEFT($G164,5)="Total",$B164="Q "),VLOOKUP('312'!$F$80,_312_Table2,MATCH('312'!$X$16,_312_Table2_ColumnLookup,0),FALSE),
  IF(AND(VALUE(LEFT($A164,3))=312,LEFT($G164,5)="Total"),VLOOKUP('312'!$F$80,_312_Table2,MATCH(LEFT($B164,1),_312_Table2_ColumnLookup,0),FALSE),
  IF(AND(VALUE(LEFT($A164,3))=312,LEN($I164)=4,$B164="G"),VLOOKUP($I164,_312_Table2,MATCH('312'!$N$16,_312_Table2_ColumnLookup,0),FALSE),
  IF(AND(VALUE(LEFT($A164,3))=312,LEN($I164)=4,$B164="O"),VLOOKUP($I164,_312_Table2,MATCH('312'!$V$16,_312_Table2_ColumnLookup,0),FALSE),
  IF(AND(VALUE(LEFT($A164,3))=312,LEN($I164)=4,$B164="Q"),VLOOKUP($I164,_312_Table2,MATCH('312'!$X$16,_312_Table2_ColumnLookup,0),FALSE),
  IF(AND(VALUE(LEFT($A164,3))=312,LEN($I164)=4),VLOOKUP($I164,_312_Table2,MATCH(LEFT($B164,1),_312_Table2_ColumnLookup,0),FALSE)
+N("312"),
  IF(VALUE(LEFT($A164,3))=313,VLOOKUP(VALUE(MID($B164,2,1)),_313_Table2,MATCH(MID($B164,1,1),_313_Table2_ColumnLookup,0),FALSE)
+N("313"),
  IF(AND(VALUE(LEFT($A164,3))=314,LEN($B164)=3),VLOOKUP(VALUE(MID($B164,2,2)),_314_Table2,MATCH(MID($B164,1,1),_314_Table2_ColumnLookup,0),FALSE),
  IF(VALUE(LEFT($A164,3))=314,VLOOKUP(VALUE(MID($B164,2,1)),_314_Table2,MATCH(MID($B164,1,1),_314_Table2_ColumnLookup,0),FALSE)
+N("314"),
""))))))))))))))))))))))))</f>
        <v>0</v>
      </c>
      <c r="F164" s="238" t="e">
        <f>IF(AND(VALUE(LEFT($A164,3))=309,LEN($B164)=3),VLOOKUP(VALUE(MID($B164,2,2)),_309_Table3,MATCH(MID($B164,1,1),_309_Table3_ColumnLookup,0),FALSE),
  IF($C164="309 LCR SummaryA",OneYearSCR,IF($C164="309 LCR SummaryB",UltimateSCR,IF(VALUE(LEFT($A164,3))=309,VLOOKUP(VALUE(MID($B164,2,1)),_309_Table3,MATCH(MID($B164,1,1),_309_Table3_ColumnLookup,0),FALSE)
+N("309"),
  IF(VALUE(LEFT($A164,3))=310,VLOOKUP(VALUE(MID($B164,2,1)),_310_Table3,MATCH(MID($B164,1,1),_310_Table3_ColumnLookup,0),FALSE)
+N("310"),
  IF(AND(VALUE(LEFT($A164,3))=311,LEN($I164)=4),VLOOKUP($I164,_311_Table3,MATCH($B164,_311_Table3_ColumnLookup,0),FALSE),
  IF(AND(VALUE(LEFT($A164,3))=311,OR($B164="I2",$B164="J2",$B164="K2",$B164="L2")),VLOOKUP('311'!$G$58,_311_Table3,MATCH(MID($B164,1,1),_311_Table3_ColumnLookup,0),FALSE),
  IF(AND(VALUE(LEFT($A164,3))=311,RIGHT($B164,5)="Total"),VLOOKUP('311'!$G$59,_311_Table3,MATCH(MID($B164,1,1),_311_Table3_ColumnLookup,0),FALSE),
  IF(VALUE(LEFT($A164,3))=311,VLOOKUP(VALUE(MID($B164,2,1)),_311_Table3,MATCH(MID($B164,1,1),_311_Table3_ColumnLookup,0),FALSE)
+N("311"),
  IF(AND(VALUE(LEFT($A164,3))=312,LEFT($G164,10)="Unincepted",$B164="G "),VLOOKUP(" ULO",_312_Table3,MATCH('312'!$N$16,_312_Table3_ColumnLookup,0),FALSE),
  IF(AND(VALUE(LEFT($A164,3))=312,LEFT($G164,10)="Unincepted",$B164="O "),VLOOKUP(" ULO",_312_Table3,MATCH('312'!$V$16,_312_Table3_ColumnLookup,0),FALSE),
  IF(AND(VALUE(LEFT($A164,3))=312,LEFT($G164,10)="Unincepted",$B164="Q "),VLOOKUP(" ULO",_312_Table3,MATCH('312'!$X$16,_312_Table3_ColumnLookup,0),FALSE),
  IF(AND(VALUE(LEFT($A164,3))=312,LEFT($G164,10)="Unincepted"),VLOOKUP(" ULO",_312_Table3,MATCH(LEFT($B164,1),_312_Table3_ColumnLookup,0),FALSE),
  IF(AND(VALUE(LEFT($A164,3))=312,LEFT($G164,5)="Total",$B164="G "),VLOOKUP('312'!$F$80,_312_Table3,MATCH('312'!$N$16,_312_Table3_ColumnLookup,0),FALSE),
  IF(AND(VALUE(LEFT($A164,3))=312,LEFT($G164,5)="Total",$B164="O "),VLOOKUP('312'!$F$80,_312_Table3,MATCH('312'!$V$16,_312_Table3_ColumnLookup,0),FALSE),
  IF(AND(VALUE(LEFT($A164,3))=312,LEFT($G164,5)="Total",$B164="Q "),VLOOKUP('312'!$F$80,_312_Table3,MATCH('312'!$X$16,_312_Table3_ColumnLookup,0),FALSE),
  IF(AND(VALUE(LEFT($A164,3))=312,LEFT($G164,5)="Total"),VLOOKUP('312'!$F$80,_312_Table3,MATCH(LEFT($B164,1),_312_Table3_ColumnLookup,0),FALSE),
  IF(AND(VALUE(LEFT($A164,3))=312,LEN($I164)=4,$B164="G"),VLOOKUP($I164,_312_Table3,MATCH('312'!$N$16,_312_Table3_ColumnLookup,0),FALSE),
  IF(AND(VALUE(LEFT($A164,3))=312,LEN($I164)=4,$B164="O"),VLOOKUP($I164,_312_Table3,MATCH('312'!$V$16,_312_Table3_ColumnLookup,0),FALSE),
  IF(AND(VALUE(LEFT($A164,3))=312,LEN($I164)=4,$B164="Q"),VLOOKUP($I164,_312_Table3,MATCH('312'!$X$16,_312_Table3_ColumnLookup,0),FALSE),
  IF(AND(VALUE(LEFT($A164,3))=312,LEN($I164)=4),VLOOKUP($I164,_312_Table3,MATCH(LEFT($B164,1),_312_Table3_ColumnLookup,0),FALSE)
+N("312"),
  IF(VALUE(LEFT($A164,3))=313,VLOOKUP(VALUE(MID($B164,2,1)),_313_Table3,MATCH(MID($B164,1,1),_313_Table3_ColumnLookup,0),FALSE)
+N("313"),
  IF(AND(VALUE(LEFT($A164,3))=314,LEN($B164)=3),VLOOKUP(VALUE(MID($B164,2,2)),_314_Table3,MATCH(MID($B164,1,1),_314_Table3_ColumnLookup,0),FALSE),
  IF(VALUE(LEFT($A164,3))=314,VLOOKUP(VALUE(MID($B164,2,1)),_314_Table3,MATCH(MID($B164,1,1),_314_Table3_ColumnLookup,0),FALSE)
+N("314"),
""))))))))))))))))))))))))</f>
        <v>#NAME?</v>
      </c>
      <c r="G164" t="s">
        <v>1114</v>
      </c>
      <c r="H164" s="321">
        <f>IFERROR(
IF(ISERROR($D164)=FALSE,$D164,IF(ISERROR($E164)=FALSE,$E164,IF(ISERROR($F164)=FALSE,$F164
+N("012 checkboxes"),
IF(
IF(OR(LEFT($A164,9)="Syndicate",LEFT($A164,12)="NewSyndicate"),VLOOKUP($A164,'012'!$J:$ZW,MATCH("Link to button",'012'!$J$1:$ZW$1,0),0)
+N("309 checkbox"),
IF($C164="309 LCR Summary0",VLOOKUP("Notes990",'309'!$P:$ZZ,MATCH("Link to button",'309'!$P$1:$ZZ$1,0),0)
+N("313 checkboxes"),
IF($C164="313 Financial Information0LcmVsScr",IF($C164="309 LCR Summary0",VLOOKUP("LcmVsScr",'309'!$N:$ZZ,MATCH("Link to button",'309'!$N$1:$ZZ$1,0),0),
IF($C164="313 Financial Information0LcrDocAttached",IF($C164="309 LCR Summary0",VLOOKUP("LcrDocAttached",'309'!$N:$ZZ,MATCH("Link to button",'309'!$N$1:$ZZ$1,0),
0)))))))=1,TRUE,FALSE)
))),"")</f>
        <v>0</v>
      </c>
      <c r="I164">
        <v>2010</v>
      </c>
    </row>
    <row r="165" spans="1:9" customFormat="1">
      <c r="A165" s="237" t="str">
        <f>VLOOKUP($G165,CSVLookups!$B:$R,MATCH(A$1,CSVLookups!$B$1:$R$1,0),FALSE)</f>
        <v>311 Claims Distributions</v>
      </c>
      <c r="B165" s="237" t="str">
        <f>VLOOKUP($G165,CSVLookups!$B:$R,MATCH(B$1,CSVLookups!$B$1:$R$1,0),FALSE)</f>
        <v>L</v>
      </c>
      <c r="C165" s="238" t="str">
        <f t="shared" si="3"/>
        <v>311 Claims DistributionsL2010Total Claims</v>
      </c>
      <c r="D165" s="238" t="e">
        <f>IF(AND(VALUE(LEFT($A165,3))=309,LEN($B165)=3),VLOOKUP(VALUE(MID($B165,2,2)),_309_Table1,MATCH(MID($B165,1,1),_309_Table1_ColumnLookup,0),FALSE),
  IF($C165="309 LCR SummaryA",OneYearSCR,IF($C165="309 LCR SummaryB",UltimateSCR,IF(VALUE(LEFT($A165,3))=309,VLOOKUP(VALUE(MID($B165,2,1)),_309_Table1,MATCH(MID($B165,1,1),_309_Table1_ColumnLookup,0),FALSE)
+N("309"),
  IF(VALUE(LEFT($A165,3))=310,VLOOKUP(VALUE(MID($B165,2,1)),_310_Table1,MATCH(MID($B165,1,1),_310_Table1_ColumnLookup,0),FALSE)
+N("310"),
  IF(AND(VALUE(LEFT($A165,3))=311,LEN($I165)=4),VLOOKUP($I165,_311_Table1,MATCH($B165,_311_Table1_ColumnLookup,0),FALSE),
  IF(AND(VALUE(LEFT($A165,3))=311,OR($B165="I2",$B165="J2",$B165="K2",$B165="L2")),VLOOKUP('311'!$G$58,_311_Table1,MATCH(MID($B165,1,1),_311_Table1_ColumnLookup,0),FALSE),
  IF(AND(VALUE(LEFT($A165,3))=311,RIGHT($B165,5)="Total"),VLOOKUP('311'!$G$59,_311_Table1,MATCH(MID($B165,1,1),_311_Table1_ColumnLookup,0),FALSE),
  IF(VALUE(LEFT($A165,3))=311,VLOOKUP(VALUE(MID($B165,2,1)),_311_Table1,MATCH(MID($B165,1,1),_311_Table1_ColumnLookup,0),FALSE)
+N("311"),
  IF(AND(VALUE(LEFT($A165,3))=312,LEFT($G165,10)="Unincepted",$B165="G "),VLOOKUP(" ULO",_312_Table1,MATCH('312'!$N$16,_312_Table1_ColumnLookup,0),FALSE),
  IF(AND(VALUE(LEFT($A165,3))=312,LEFT($G165,10)="Unincepted",$B165="O "),VLOOKUP(" ULO",_312_Table1,MATCH('312'!$V$16,_312_Table1_ColumnLookup,0),FALSE),
  IF(AND(VALUE(LEFT($A165,3))=312,LEFT($G165,10)="Unincepted",$B165="Q "),VLOOKUP(" ULO",_312_Table1,MATCH('312'!$X$16,_312_Table1_ColumnLookup,0),FALSE),
  IF(AND(VALUE(LEFT($A165,3))=312,LEFT($G165,10)="Unincepted"),VLOOKUP(" ULO",_312_Table1,MATCH(LEFT($B165,1),_312_Table1_ColumnLookup,0),FALSE),
  IF(AND(VALUE(LEFT($A165,3))=312,LEFT($G165,5)="Total",$B165="G "),VLOOKUP('312'!$F$80,_312_Table1,MATCH('312'!$N$16,_312_Table1_ColumnLookup,0),FALSE),
  IF(AND(VALUE(LEFT($A165,3))=312,LEFT($G165,5)="Total",$B165="O "),VLOOKUP('312'!$F$80,_312_Table1,MATCH('312'!$V$16,_312_Table1_ColumnLookup,0),FALSE),
  IF(AND(VALUE(LEFT($A165,3))=312,LEFT($G165,5)="Total",$B165="Q "),VLOOKUP('312'!$F$80,_312_Table1,MATCH('312'!$X$16,_312_Table1_ColumnLookup,0),FALSE),
  IF(AND(VALUE(LEFT($A165,3))=312,LEFT($G165,5)="Total"),VLOOKUP('312'!$F$80,_312_Table1,MATCH(LEFT($B165,1),_312_Table1_ColumnLookup,0),FALSE),
  IF(AND(VALUE(LEFT($A165,3))=312,LEN($I165)=4,$B165="G"),VLOOKUP($I165,_312_Table1,MATCH('312'!$N$16,_312_Table1_ColumnLookup,0),FALSE),
  IF(AND(VALUE(LEFT($A165,3))=312,LEN($I165)=4,$B165="O"),VLOOKUP($I165,_312_Table1,MATCH('312'!$V$16,_312_Table1_ColumnLookup,0),FALSE),
  IF(AND(VALUE(LEFT($A165,3))=312,LEN($I165)=4,$B165="Q"),VLOOKUP($I165,_312_Table1,MATCH('312'!$X$16,_312_Table1_ColumnLookup,0),FALSE),
  IF(AND(VALUE(LEFT($A165,3))=312,LEN($I165)=4),VLOOKUP($I165,_312_Table1,MATCH(LEFT($B165,1),_312_Table1_ColumnLookup,0),FALSE)
+N("312"),
  IF(VALUE(LEFT($A165,3))=313,VLOOKUP(VALUE(MID($B165,2,1)),_313_Table1,MATCH(MID($B165,1,1),_313_Table1_ColumnLookup,0),FALSE)
+N("313"),
  IF(AND(VALUE(LEFT($A165,3))=314,LEN($B165)=3),VLOOKUP(VALUE(MID($B165,2,2)),_314_Table1,MATCH(MID($B165,1,1),_314_Table1_ColumnLookup,0),FALSE),
  IF(VALUE(LEFT($A165,3))=314,VLOOKUP(VALUE(MID($B165,2,1)),_314_Table1,MATCH(MID($B165,1,1),_314_Table1_ColumnLookup,0),FALSE)
+N("314"),
""))))))))))))))))))))))))</f>
        <v>#N/A</v>
      </c>
      <c r="E165" s="238">
        <f ca="1">IF(AND(VALUE(LEFT($A165,3))=309,LEN($B165)=3),VLOOKUP(VALUE(MID($B165,2,2)),_309_Table2,MATCH(MID($B165,1,1),_309_Table2_ColumnLookup,0),FALSE),
  IF($C165="309 LCR SummaryA",OneYearSCR,IF($C165="309 LCR SummaryB",UltimateSCR,IF(VALUE(LEFT($A165,3))=309,VLOOKUP(VALUE(MID($B165,2,1)),_309_Table2,MATCH(MID($B165,1,1),_309_Table2_ColumnLookup,0),FALSE)
+N("309"),
  IF(VALUE(LEFT($A165,3))=310,VLOOKUP(VALUE(MID($B165,2,1)),_310_Table2,MATCH(MID($B165,1,1),_310_Table2_ColumnLookup,0),FALSE)
+N("310"),
  IF(AND(VALUE(LEFT($A165,3))=311,LEN($I165)=4),VLOOKUP($I165,_311_Table2,MATCH($B165,_311_Table2_ColumnLookup,0),FALSE),
  IF(AND(VALUE(LEFT($A165,3))=311,OR($B165="I2",$B165="J2",$B165="K2",$B165="L2")),VLOOKUP('311'!$G$58,_311_Table2,MATCH(MID($B165,1,1),_311_Table2_ColumnLookup,0),FALSE),
  IF(AND(VALUE(LEFT($A165,3))=311,RIGHT($B165,5)="Total"),VLOOKUP('311'!$G$59,_311_Table2,MATCH(MID($B165,1,1),_311_Table2_ColumnLookup,0),FALSE),
  IF(VALUE(LEFT($A165,3))=311,VLOOKUP(VALUE(MID($B165,2,1)),_311_Table2,MATCH(MID($B165,1,1),_311_Table2_ColumnLookup,0),FALSE)
+N("311"),
  IF(AND(VALUE(LEFT($A165,3))=312,LEFT($G165,10)="Unincepted",$B165="G "),VLOOKUP(" ULO",_312_Table2,MATCH('312'!$N$16,_312_Table2_ColumnLookup,0),FALSE),
  IF(AND(VALUE(LEFT($A165,3))=312,LEFT($G165,10)="Unincepted",$B165="O "),VLOOKUP(" ULO",_312_Table2,MATCH('312'!$V$16,_312_Table2_ColumnLookup,0),FALSE),
  IF(AND(VALUE(LEFT($A165,3))=312,LEFT($G165,10)="Unincepted",$B165="Q "),VLOOKUP(" ULO",_312_Table2,MATCH('312'!$X$16,_312_Table2_ColumnLookup,0),FALSE),
  IF(AND(VALUE(LEFT($A165,3))=312,LEFT($G165,10)="Unincepted"),VLOOKUP(" ULO",_312_Table2,MATCH(LEFT($B165,1),_312_Table2_ColumnLookup,0),FALSE),
  IF(AND(VALUE(LEFT($A165,3))=312,LEFT($G165,5)="Total",$B165="G "),VLOOKUP('312'!$F$80,_312_Table2,MATCH('312'!$N$16,_312_Table2_ColumnLookup,0),FALSE),
  IF(AND(VALUE(LEFT($A165,3))=312,LEFT($G165,5)="Total",$B165="O "),VLOOKUP('312'!$F$80,_312_Table2,MATCH('312'!$V$16,_312_Table2_ColumnLookup,0),FALSE),
  IF(AND(VALUE(LEFT($A165,3))=312,LEFT($G165,5)="Total",$B165="Q "),VLOOKUP('312'!$F$80,_312_Table2,MATCH('312'!$X$16,_312_Table2_ColumnLookup,0),FALSE),
  IF(AND(VALUE(LEFT($A165,3))=312,LEFT($G165,5)="Total"),VLOOKUP('312'!$F$80,_312_Table2,MATCH(LEFT($B165,1),_312_Table2_ColumnLookup,0),FALSE),
  IF(AND(VALUE(LEFT($A165,3))=312,LEN($I165)=4,$B165="G"),VLOOKUP($I165,_312_Table2,MATCH('312'!$N$16,_312_Table2_ColumnLookup,0),FALSE),
  IF(AND(VALUE(LEFT($A165,3))=312,LEN($I165)=4,$B165="O"),VLOOKUP($I165,_312_Table2,MATCH('312'!$V$16,_312_Table2_ColumnLookup,0),FALSE),
  IF(AND(VALUE(LEFT($A165,3))=312,LEN($I165)=4,$B165="Q"),VLOOKUP($I165,_312_Table2,MATCH('312'!$X$16,_312_Table2_ColumnLookup,0),FALSE),
  IF(AND(VALUE(LEFT($A165,3))=312,LEN($I165)=4),VLOOKUP($I165,_312_Table2,MATCH(LEFT($B165,1),_312_Table2_ColumnLookup,0),FALSE)
+N("312"),
  IF(VALUE(LEFT($A165,3))=313,VLOOKUP(VALUE(MID($B165,2,1)),_313_Table2,MATCH(MID($B165,1,1),_313_Table2_ColumnLookup,0),FALSE)
+N("313"),
  IF(AND(VALUE(LEFT($A165,3))=314,LEN($B165)=3),VLOOKUP(VALUE(MID($B165,2,2)),_314_Table2,MATCH(MID($B165,1,1),_314_Table2_ColumnLookup,0),FALSE),
  IF(VALUE(LEFT($A165,3))=314,VLOOKUP(VALUE(MID($B165,2,1)),_314_Table2,MATCH(MID($B165,1,1),_314_Table2_ColumnLookup,0),FALSE)
+N("314"),
""))))))))))))))))))))))))</f>
        <v>0</v>
      </c>
      <c r="F165" s="238" t="e">
        <f>IF(AND(VALUE(LEFT($A165,3))=309,LEN($B165)=3),VLOOKUP(VALUE(MID($B165,2,2)),_309_Table3,MATCH(MID($B165,1,1),_309_Table3_ColumnLookup,0),FALSE),
  IF($C165="309 LCR SummaryA",OneYearSCR,IF($C165="309 LCR SummaryB",UltimateSCR,IF(VALUE(LEFT($A165,3))=309,VLOOKUP(VALUE(MID($B165,2,1)),_309_Table3,MATCH(MID($B165,1,1),_309_Table3_ColumnLookup,0),FALSE)
+N("309"),
  IF(VALUE(LEFT($A165,3))=310,VLOOKUP(VALUE(MID($B165,2,1)),_310_Table3,MATCH(MID($B165,1,1),_310_Table3_ColumnLookup,0),FALSE)
+N("310"),
  IF(AND(VALUE(LEFT($A165,3))=311,LEN($I165)=4),VLOOKUP($I165,_311_Table3,MATCH($B165,_311_Table3_ColumnLookup,0),FALSE),
  IF(AND(VALUE(LEFT($A165,3))=311,OR($B165="I2",$B165="J2",$B165="K2",$B165="L2")),VLOOKUP('311'!$G$58,_311_Table3,MATCH(MID($B165,1,1),_311_Table3_ColumnLookup,0),FALSE),
  IF(AND(VALUE(LEFT($A165,3))=311,RIGHT($B165,5)="Total"),VLOOKUP('311'!$G$59,_311_Table3,MATCH(MID($B165,1,1),_311_Table3_ColumnLookup,0),FALSE),
  IF(VALUE(LEFT($A165,3))=311,VLOOKUP(VALUE(MID($B165,2,1)),_311_Table3,MATCH(MID($B165,1,1),_311_Table3_ColumnLookup,0),FALSE)
+N("311"),
  IF(AND(VALUE(LEFT($A165,3))=312,LEFT($G165,10)="Unincepted",$B165="G "),VLOOKUP(" ULO",_312_Table3,MATCH('312'!$N$16,_312_Table3_ColumnLookup,0),FALSE),
  IF(AND(VALUE(LEFT($A165,3))=312,LEFT($G165,10)="Unincepted",$B165="O "),VLOOKUP(" ULO",_312_Table3,MATCH('312'!$V$16,_312_Table3_ColumnLookup,0),FALSE),
  IF(AND(VALUE(LEFT($A165,3))=312,LEFT($G165,10)="Unincepted",$B165="Q "),VLOOKUP(" ULO",_312_Table3,MATCH('312'!$X$16,_312_Table3_ColumnLookup,0),FALSE),
  IF(AND(VALUE(LEFT($A165,3))=312,LEFT($G165,10)="Unincepted"),VLOOKUP(" ULO",_312_Table3,MATCH(LEFT($B165,1),_312_Table3_ColumnLookup,0),FALSE),
  IF(AND(VALUE(LEFT($A165,3))=312,LEFT($G165,5)="Total",$B165="G "),VLOOKUP('312'!$F$80,_312_Table3,MATCH('312'!$N$16,_312_Table3_ColumnLookup,0),FALSE),
  IF(AND(VALUE(LEFT($A165,3))=312,LEFT($G165,5)="Total",$B165="O "),VLOOKUP('312'!$F$80,_312_Table3,MATCH('312'!$V$16,_312_Table3_ColumnLookup,0),FALSE),
  IF(AND(VALUE(LEFT($A165,3))=312,LEFT($G165,5)="Total",$B165="Q "),VLOOKUP('312'!$F$80,_312_Table3,MATCH('312'!$X$16,_312_Table3_ColumnLookup,0),FALSE),
  IF(AND(VALUE(LEFT($A165,3))=312,LEFT($G165,5)="Total"),VLOOKUP('312'!$F$80,_312_Table3,MATCH(LEFT($B165,1),_312_Table3_ColumnLookup,0),FALSE),
  IF(AND(VALUE(LEFT($A165,3))=312,LEN($I165)=4,$B165="G"),VLOOKUP($I165,_312_Table3,MATCH('312'!$N$16,_312_Table3_ColumnLookup,0),FALSE),
  IF(AND(VALUE(LEFT($A165,3))=312,LEN($I165)=4,$B165="O"),VLOOKUP($I165,_312_Table3,MATCH('312'!$V$16,_312_Table3_ColumnLookup,0),FALSE),
  IF(AND(VALUE(LEFT($A165,3))=312,LEN($I165)=4,$B165="Q"),VLOOKUP($I165,_312_Table3,MATCH('312'!$X$16,_312_Table3_ColumnLookup,0),FALSE),
  IF(AND(VALUE(LEFT($A165,3))=312,LEN($I165)=4),VLOOKUP($I165,_312_Table3,MATCH(LEFT($B165,1),_312_Table3_ColumnLookup,0),FALSE)
+N("312"),
  IF(VALUE(LEFT($A165,3))=313,VLOOKUP(VALUE(MID($B165,2,1)),_313_Table3,MATCH(MID($B165,1,1),_313_Table3_ColumnLookup,0),FALSE)
+N("313"),
  IF(AND(VALUE(LEFT($A165,3))=314,LEN($B165)=3),VLOOKUP(VALUE(MID($B165,2,2)),_314_Table3,MATCH(MID($B165,1,1),_314_Table3_ColumnLookup,0),FALSE),
  IF(VALUE(LEFT($A165,3))=314,VLOOKUP(VALUE(MID($B165,2,1)),_314_Table3,MATCH(MID($B165,1,1),_314_Table3_ColumnLookup,0),FALSE)
+N("314"),
""))))))))))))))))))))))))</f>
        <v>#NAME?</v>
      </c>
      <c r="G165" t="s">
        <v>1117</v>
      </c>
      <c r="H165" s="321">
        <f ca="1">IFERROR(
IF(ISERROR($D165)=FALSE,$D165,IF(ISERROR($E165)=FALSE,$E165,IF(ISERROR($F165)=FALSE,$F165
+N("012 checkboxes"),
IF(
IF(OR(LEFT($A165,9)="Syndicate",LEFT($A165,12)="NewSyndicate"),VLOOKUP($A165,'012'!$J:$ZW,MATCH("Link to button",'012'!$J$1:$ZW$1,0),0)
+N("309 checkbox"),
IF($C165="309 LCR Summary0",VLOOKUP("Notes990",'309'!$P:$ZZ,MATCH("Link to button",'309'!$P$1:$ZZ$1,0),0)
+N("313 checkboxes"),
IF($C165="313 Financial Information0LcmVsScr",IF($C165="309 LCR Summary0",VLOOKUP("LcmVsScr",'309'!$N:$ZZ,MATCH("Link to button",'309'!$N$1:$ZZ$1,0),0),
IF($C165="313 Financial Information0LcrDocAttached",IF($C165="309 LCR Summary0",VLOOKUP("LcrDocAttached",'309'!$N:$ZZ,MATCH("Link to button",'309'!$N$1:$ZZ$1,0),
0)))))))=1,TRUE,FALSE)
))),"")</f>
        <v>0</v>
      </c>
      <c r="I165">
        <v>2010</v>
      </c>
    </row>
    <row r="166" spans="1:9" customFormat="1">
      <c r="A166" s="237" t="str">
        <f>VLOOKUP($G166,CSVLookups!$B:$R,MATCH(A$1,CSVLookups!$B$1:$R$1,0),FALSE)</f>
        <v>311 Claims Distributions</v>
      </c>
      <c r="B166" s="237" t="str">
        <f>VLOOKUP($G166,CSVLookups!$B:$R,MATCH(B$1,CSVLookups!$B$1:$R$1,0),FALSE)</f>
        <v>I</v>
      </c>
      <c r="C166" s="238" t="str">
        <f t="shared" si="3"/>
        <v>311 Claims DistributionsI2011Net Insurance Claims brought forward</v>
      </c>
      <c r="D166" s="238" t="e">
        <f>IF(AND(VALUE(LEFT($A166,3))=309,LEN($B166)=3),VLOOKUP(VALUE(MID($B166,2,2)),_309_Table1,MATCH(MID($B166,1,1),_309_Table1_ColumnLookup,0),FALSE),
  IF($C166="309 LCR SummaryA",OneYearSCR,IF($C166="309 LCR SummaryB",UltimateSCR,IF(VALUE(LEFT($A166,3))=309,VLOOKUP(VALUE(MID($B166,2,1)),_309_Table1,MATCH(MID($B166,1,1),_309_Table1_ColumnLookup,0),FALSE)
+N("309"),
  IF(VALUE(LEFT($A166,3))=310,VLOOKUP(VALUE(MID($B166,2,1)),_310_Table1,MATCH(MID($B166,1,1),_310_Table1_ColumnLookup,0),FALSE)
+N("310"),
  IF(AND(VALUE(LEFT($A166,3))=311,LEN($I166)=4),VLOOKUP($I166,_311_Table1,MATCH($B166,_311_Table1_ColumnLookup,0),FALSE),
  IF(AND(VALUE(LEFT($A166,3))=311,OR($B166="I2",$B166="J2",$B166="K2",$B166="L2")),VLOOKUP('311'!$G$58,_311_Table1,MATCH(MID($B166,1,1),_311_Table1_ColumnLookup,0),FALSE),
  IF(AND(VALUE(LEFT($A166,3))=311,RIGHT($B166,5)="Total"),VLOOKUP('311'!$G$59,_311_Table1,MATCH(MID($B166,1,1),_311_Table1_ColumnLookup,0),FALSE),
  IF(VALUE(LEFT($A166,3))=311,VLOOKUP(VALUE(MID($B166,2,1)),_311_Table1,MATCH(MID($B166,1,1),_311_Table1_ColumnLookup,0),FALSE)
+N("311"),
  IF(AND(VALUE(LEFT($A166,3))=312,LEFT($G166,10)="Unincepted",$B166="G "),VLOOKUP(" ULO",_312_Table1,MATCH('312'!$N$16,_312_Table1_ColumnLookup,0),FALSE),
  IF(AND(VALUE(LEFT($A166,3))=312,LEFT($G166,10)="Unincepted",$B166="O "),VLOOKUP(" ULO",_312_Table1,MATCH('312'!$V$16,_312_Table1_ColumnLookup,0),FALSE),
  IF(AND(VALUE(LEFT($A166,3))=312,LEFT($G166,10)="Unincepted",$B166="Q "),VLOOKUP(" ULO",_312_Table1,MATCH('312'!$X$16,_312_Table1_ColumnLookup,0),FALSE),
  IF(AND(VALUE(LEFT($A166,3))=312,LEFT($G166,10)="Unincepted"),VLOOKUP(" ULO",_312_Table1,MATCH(LEFT($B166,1),_312_Table1_ColumnLookup,0),FALSE),
  IF(AND(VALUE(LEFT($A166,3))=312,LEFT($G166,5)="Total",$B166="G "),VLOOKUP('312'!$F$80,_312_Table1,MATCH('312'!$N$16,_312_Table1_ColumnLookup,0),FALSE),
  IF(AND(VALUE(LEFT($A166,3))=312,LEFT($G166,5)="Total",$B166="O "),VLOOKUP('312'!$F$80,_312_Table1,MATCH('312'!$V$16,_312_Table1_ColumnLookup,0),FALSE),
  IF(AND(VALUE(LEFT($A166,3))=312,LEFT($G166,5)="Total",$B166="Q "),VLOOKUP('312'!$F$80,_312_Table1,MATCH('312'!$X$16,_312_Table1_ColumnLookup,0),FALSE),
  IF(AND(VALUE(LEFT($A166,3))=312,LEFT($G166,5)="Total"),VLOOKUP('312'!$F$80,_312_Table1,MATCH(LEFT($B166,1),_312_Table1_ColumnLookup,0),FALSE),
  IF(AND(VALUE(LEFT($A166,3))=312,LEN($I166)=4,$B166="G"),VLOOKUP($I166,_312_Table1,MATCH('312'!$N$16,_312_Table1_ColumnLookup,0),FALSE),
  IF(AND(VALUE(LEFT($A166,3))=312,LEN($I166)=4,$B166="O"),VLOOKUP($I166,_312_Table1,MATCH('312'!$V$16,_312_Table1_ColumnLookup,0),FALSE),
  IF(AND(VALUE(LEFT($A166,3))=312,LEN($I166)=4,$B166="Q"),VLOOKUP($I166,_312_Table1,MATCH('312'!$X$16,_312_Table1_ColumnLookup,0),FALSE),
  IF(AND(VALUE(LEFT($A166,3))=312,LEN($I166)=4),VLOOKUP($I166,_312_Table1,MATCH(LEFT($B166,1),_312_Table1_ColumnLookup,0),FALSE)
+N("312"),
  IF(VALUE(LEFT($A166,3))=313,VLOOKUP(VALUE(MID($B166,2,1)),_313_Table1,MATCH(MID($B166,1,1),_313_Table1_ColumnLookup,0),FALSE)
+N("313"),
  IF(AND(VALUE(LEFT($A166,3))=314,LEN($B166)=3),VLOOKUP(VALUE(MID($B166,2,2)),_314_Table1,MATCH(MID($B166,1,1),_314_Table1_ColumnLookup,0),FALSE),
  IF(VALUE(LEFT($A166,3))=314,VLOOKUP(VALUE(MID($B166,2,1)),_314_Table1,MATCH(MID($B166,1,1),_314_Table1_ColumnLookup,0),FALSE)
+N("314"),
""))))))))))))))))))))))))</f>
        <v>#N/A</v>
      </c>
      <c r="E166" s="238">
        <f ca="1">IF(AND(VALUE(LEFT($A166,3))=309,LEN($B166)=3),VLOOKUP(VALUE(MID($B166,2,2)),_309_Table2,MATCH(MID($B166,1,1),_309_Table2_ColumnLookup,0),FALSE),
  IF($C166="309 LCR SummaryA",OneYearSCR,IF($C166="309 LCR SummaryB",UltimateSCR,IF(VALUE(LEFT($A166,3))=309,VLOOKUP(VALUE(MID($B166,2,1)),_309_Table2,MATCH(MID($B166,1,1),_309_Table2_ColumnLookup,0),FALSE)
+N("309"),
  IF(VALUE(LEFT($A166,3))=310,VLOOKUP(VALUE(MID($B166,2,1)),_310_Table2,MATCH(MID($B166,1,1),_310_Table2_ColumnLookup,0),FALSE)
+N("310"),
  IF(AND(VALUE(LEFT($A166,3))=311,LEN($I166)=4),VLOOKUP($I166,_311_Table2,MATCH($B166,_311_Table2_ColumnLookup,0),FALSE),
  IF(AND(VALUE(LEFT($A166,3))=311,OR($B166="I2",$B166="J2",$B166="K2",$B166="L2")),VLOOKUP('311'!$G$58,_311_Table2,MATCH(MID($B166,1,1),_311_Table2_ColumnLookup,0),FALSE),
  IF(AND(VALUE(LEFT($A166,3))=311,RIGHT($B166,5)="Total"),VLOOKUP('311'!$G$59,_311_Table2,MATCH(MID($B166,1,1),_311_Table2_ColumnLookup,0),FALSE),
  IF(VALUE(LEFT($A166,3))=311,VLOOKUP(VALUE(MID($B166,2,1)),_311_Table2,MATCH(MID($B166,1,1),_311_Table2_ColumnLookup,0),FALSE)
+N("311"),
  IF(AND(VALUE(LEFT($A166,3))=312,LEFT($G166,10)="Unincepted",$B166="G "),VLOOKUP(" ULO",_312_Table2,MATCH('312'!$N$16,_312_Table2_ColumnLookup,0),FALSE),
  IF(AND(VALUE(LEFT($A166,3))=312,LEFT($G166,10)="Unincepted",$B166="O "),VLOOKUP(" ULO",_312_Table2,MATCH('312'!$V$16,_312_Table2_ColumnLookup,0),FALSE),
  IF(AND(VALUE(LEFT($A166,3))=312,LEFT($G166,10)="Unincepted",$B166="Q "),VLOOKUP(" ULO",_312_Table2,MATCH('312'!$X$16,_312_Table2_ColumnLookup,0),FALSE),
  IF(AND(VALUE(LEFT($A166,3))=312,LEFT($G166,10)="Unincepted"),VLOOKUP(" ULO",_312_Table2,MATCH(LEFT($B166,1),_312_Table2_ColumnLookup,0),FALSE),
  IF(AND(VALUE(LEFT($A166,3))=312,LEFT($G166,5)="Total",$B166="G "),VLOOKUP('312'!$F$80,_312_Table2,MATCH('312'!$N$16,_312_Table2_ColumnLookup,0),FALSE),
  IF(AND(VALUE(LEFT($A166,3))=312,LEFT($G166,5)="Total",$B166="O "),VLOOKUP('312'!$F$80,_312_Table2,MATCH('312'!$V$16,_312_Table2_ColumnLookup,0),FALSE),
  IF(AND(VALUE(LEFT($A166,3))=312,LEFT($G166,5)="Total",$B166="Q "),VLOOKUP('312'!$F$80,_312_Table2,MATCH('312'!$X$16,_312_Table2_ColumnLookup,0),FALSE),
  IF(AND(VALUE(LEFT($A166,3))=312,LEFT($G166,5)="Total"),VLOOKUP('312'!$F$80,_312_Table2,MATCH(LEFT($B166,1),_312_Table2_ColumnLookup,0),FALSE),
  IF(AND(VALUE(LEFT($A166,3))=312,LEN($I166)=4,$B166="G"),VLOOKUP($I166,_312_Table2,MATCH('312'!$N$16,_312_Table2_ColumnLookup,0),FALSE),
  IF(AND(VALUE(LEFT($A166,3))=312,LEN($I166)=4,$B166="O"),VLOOKUP($I166,_312_Table2,MATCH('312'!$V$16,_312_Table2_ColumnLookup,0),FALSE),
  IF(AND(VALUE(LEFT($A166,3))=312,LEN($I166)=4,$B166="Q"),VLOOKUP($I166,_312_Table2,MATCH('312'!$X$16,_312_Table2_ColumnLookup,0),FALSE),
  IF(AND(VALUE(LEFT($A166,3))=312,LEN($I166)=4),VLOOKUP($I166,_312_Table2,MATCH(LEFT($B166,1),_312_Table2_ColumnLookup,0),FALSE)
+N("312"),
  IF(VALUE(LEFT($A166,3))=313,VLOOKUP(VALUE(MID($B166,2,1)),_313_Table2,MATCH(MID($B166,1,1),_313_Table2_ColumnLookup,0),FALSE)
+N("313"),
  IF(AND(VALUE(LEFT($A166,3))=314,LEN($B166)=3),VLOOKUP(VALUE(MID($B166,2,2)),_314_Table2,MATCH(MID($B166,1,1),_314_Table2_ColumnLookup,0),FALSE),
  IF(VALUE(LEFT($A166,3))=314,VLOOKUP(VALUE(MID($B166,2,1)),_314_Table2,MATCH(MID($B166,1,1),_314_Table2_ColumnLookup,0),FALSE)
+N("314"),
""))))))))))))))))))))))))</f>
        <v>0</v>
      </c>
      <c r="F166" s="238" t="e">
        <f>IF(AND(VALUE(LEFT($A166,3))=309,LEN($B166)=3),VLOOKUP(VALUE(MID($B166,2,2)),_309_Table3,MATCH(MID($B166,1,1),_309_Table3_ColumnLookup,0),FALSE),
  IF($C166="309 LCR SummaryA",OneYearSCR,IF($C166="309 LCR SummaryB",UltimateSCR,IF(VALUE(LEFT($A166,3))=309,VLOOKUP(VALUE(MID($B166,2,1)),_309_Table3,MATCH(MID($B166,1,1),_309_Table3_ColumnLookup,0),FALSE)
+N("309"),
  IF(VALUE(LEFT($A166,3))=310,VLOOKUP(VALUE(MID($B166,2,1)),_310_Table3,MATCH(MID($B166,1,1),_310_Table3_ColumnLookup,0),FALSE)
+N("310"),
  IF(AND(VALUE(LEFT($A166,3))=311,LEN($I166)=4),VLOOKUP($I166,_311_Table3,MATCH($B166,_311_Table3_ColumnLookup,0),FALSE),
  IF(AND(VALUE(LEFT($A166,3))=311,OR($B166="I2",$B166="J2",$B166="K2",$B166="L2")),VLOOKUP('311'!$G$58,_311_Table3,MATCH(MID($B166,1,1),_311_Table3_ColumnLookup,0),FALSE),
  IF(AND(VALUE(LEFT($A166,3))=311,RIGHT($B166,5)="Total"),VLOOKUP('311'!$G$59,_311_Table3,MATCH(MID($B166,1,1),_311_Table3_ColumnLookup,0),FALSE),
  IF(VALUE(LEFT($A166,3))=311,VLOOKUP(VALUE(MID($B166,2,1)),_311_Table3,MATCH(MID($B166,1,1),_311_Table3_ColumnLookup,0),FALSE)
+N("311"),
  IF(AND(VALUE(LEFT($A166,3))=312,LEFT($G166,10)="Unincepted",$B166="G "),VLOOKUP(" ULO",_312_Table3,MATCH('312'!$N$16,_312_Table3_ColumnLookup,0),FALSE),
  IF(AND(VALUE(LEFT($A166,3))=312,LEFT($G166,10)="Unincepted",$B166="O "),VLOOKUP(" ULO",_312_Table3,MATCH('312'!$V$16,_312_Table3_ColumnLookup,0),FALSE),
  IF(AND(VALUE(LEFT($A166,3))=312,LEFT($G166,10)="Unincepted",$B166="Q "),VLOOKUP(" ULO",_312_Table3,MATCH('312'!$X$16,_312_Table3_ColumnLookup,0),FALSE),
  IF(AND(VALUE(LEFT($A166,3))=312,LEFT($G166,10)="Unincepted"),VLOOKUP(" ULO",_312_Table3,MATCH(LEFT($B166,1),_312_Table3_ColumnLookup,0),FALSE),
  IF(AND(VALUE(LEFT($A166,3))=312,LEFT($G166,5)="Total",$B166="G "),VLOOKUP('312'!$F$80,_312_Table3,MATCH('312'!$N$16,_312_Table3_ColumnLookup,0),FALSE),
  IF(AND(VALUE(LEFT($A166,3))=312,LEFT($G166,5)="Total",$B166="O "),VLOOKUP('312'!$F$80,_312_Table3,MATCH('312'!$V$16,_312_Table3_ColumnLookup,0),FALSE),
  IF(AND(VALUE(LEFT($A166,3))=312,LEFT($G166,5)="Total",$B166="Q "),VLOOKUP('312'!$F$80,_312_Table3,MATCH('312'!$X$16,_312_Table3_ColumnLookup,0),FALSE),
  IF(AND(VALUE(LEFT($A166,3))=312,LEFT($G166,5)="Total"),VLOOKUP('312'!$F$80,_312_Table3,MATCH(LEFT($B166,1),_312_Table3_ColumnLookup,0),FALSE),
  IF(AND(VALUE(LEFT($A166,3))=312,LEN($I166)=4,$B166="G"),VLOOKUP($I166,_312_Table3,MATCH('312'!$N$16,_312_Table3_ColumnLookup,0),FALSE),
  IF(AND(VALUE(LEFT($A166,3))=312,LEN($I166)=4,$B166="O"),VLOOKUP($I166,_312_Table3,MATCH('312'!$V$16,_312_Table3_ColumnLookup,0),FALSE),
  IF(AND(VALUE(LEFT($A166,3))=312,LEN($I166)=4,$B166="Q"),VLOOKUP($I166,_312_Table3,MATCH('312'!$X$16,_312_Table3_ColumnLookup,0),FALSE),
  IF(AND(VALUE(LEFT($A166,3))=312,LEN($I166)=4),VLOOKUP($I166,_312_Table3,MATCH(LEFT($B166,1),_312_Table3_ColumnLookup,0),FALSE)
+N("312"),
  IF(VALUE(LEFT($A166,3))=313,VLOOKUP(VALUE(MID($B166,2,1)),_313_Table3,MATCH(MID($B166,1,1),_313_Table3_ColumnLookup,0),FALSE)
+N("313"),
  IF(AND(VALUE(LEFT($A166,3))=314,LEN($B166)=3),VLOOKUP(VALUE(MID($B166,2,2)),_314_Table3,MATCH(MID($B166,1,1),_314_Table3_ColumnLookup,0),FALSE),
  IF(VALUE(LEFT($A166,3))=314,VLOOKUP(VALUE(MID($B166,2,1)),_314_Table3,MATCH(MID($B166,1,1),_314_Table3_ColumnLookup,0),FALSE)
+N("314"),
""))))))))))))))))))))))))</f>
        <v>#NAME?</v>
      </c>
      <c r="G166" t="s">
        <v>1110</v>
      </c>
      <c r="H166" s="321">
        <f ca="1">IFERROR(
IF(ISERROR($D166)=FALSE,$D166,IF(ISERROR($E166)=FALSE,$E166,IF(ISERROR($F166)=FALSE,$F166
+N("012 checkboxes"),
IF(
IF(OR(LEFT($A166,9)="Syndicate",LEFT($A166,12)="NewSyndicate"),VLOOKUP($A166,'012'!$J:$ZW,MATCH("Link to button",'012'!$J$1:$ZW$1,0),0)
+N("309 checkbox"),
IF($C166="309 LCR Summary0",VLOOKUP("Notes990",'309'!$P:$ZZ,MATCH("Link to button",'309'!$P$1:$ZZ$1,0),0)
+N("313 checkboxes"),
IF($C166="313 Financial Information0LcmVsScr",IF($C166="309 LCR Summary0",VLOOKUP("LcmVsScr",'309'!$N:$ZZ,MATCH("Link to button",'309'!$N$1:$ZZ$1,0),0),
IF($C166="313 Financial Information0LcrDocAttached",IF($C166="309 LCR Summary0",VLOOKUP("LcrDocAttached",'309'!$N:$ZZ,MATCH("Link to button",'309'!$N$1:$ZZ$1,0),
0)))))))=1,TRUE,FALSE)
))),"")</f>
        <v>0</v>
      </c>
      <c r="I166">
        <v>2011</v>
      </c>
    </row>
    <row r="167" spans="1:9" customFormat="1">
      <c r="A167" s="237" t="str">
        <f>VLOOKUP($G167,CSVLookups!$B:$R,MATCH(A$1,CSVLookups!$B$1:$R$1,0),FALSE)</f>
        <v>311 Claims Distributions</v>
      </c>
      <c r="B167" s="237" t="str">
        <f>VLOOKUP($G167,CSVLookups!$B:$R,MATCH(B$1,CSVLookups!$B$1:$R$1,0),FALSE)</f>
        <v>J</v>
      </c>
      <c r="C167" s="238" t="str">
        <f t="shared" si="3"/>
        <v>311 Claims DistributionsJ2011Adjustments</v>
      </c>
      <c r="D167" s="238" t="e">
        <f>IF(AND(VALUE(LEFT($A167,3))=309,LEN($B167)=3),VLOOKUP(VALUE(MID($B167,2,2)),_309_Table1,MATCH(MID($B167,1,1),_309_Table1_ColumnLookup,0),FALSE),
  IF($C167="309 LCR SummaryA",OneYearSCR,IF($C167="309 LCR SummaryB",UltimateSCR,IF(VALUE(LEFT($A167,3))=309,VLOOKUP(VALUE(MID($B167,2,1)),_309_Table1,MATCH(MID($B167,1,1),_309_Table1_ColumnLookup,0),FALSE)
+N("309"),
  IF(VALUE(LEFT($A167,3))=310,VLOOKUP(VALUE(MID($B167,2,1)),_310_Table1,MATCH(MID($B167,1,1),_310_Table1_ColumnLookup,0),FALSE)
+N("310"),
  IF(AND(VALUE(LEFT($A167,3))=311,LEN($I167)=4),VLOOKUP($I167,_311_Table1,MATCH($B167,_311_Table1_ColumnLookup,0),FALSE),
  IF(AND(VALUE(LEFT($A167,3))=311,OR($B167="I2",$B167="J2",$B167="K2",$B167="L2")),VLOOKUP('311'!$G$58,_311_Table1,MATCH(MID($B167,1,1),_311_Table1_ColumnLookup,0),FALSE),
  IF(AND(VALUE(LEFT($A167,3))=311,RIGHT($B167,5)="Total"),VLOOKUP('311'!$G$59,_311_Table1,MATCH(MID($B167,1,1),_311_Table1_ColumnLookup,0),FALSE),
  IF(VALUE(LEFT($A167,3))=311,VLOOKUP(VALUE(MID($B167,2,1)),_311_Table1,MATCH(MID($B167,1,1),_311_Table1_ColumnLookup,0),FALSE)
+N("311"),
  IF(AND(VALUE(LEFT($A167,3))=312,LEFT($G167,10)="Unincepted",$B167="G "),VLOOKUP(" ULO",_312_Table1,MATCH('312'!$N$16,_312_Table1_ColumnLookup,0),FALSE),
  IF(AND(VALUE(LEFT($A167,3))=312,LEFT($G167,10)="Unincepted",$B167="O "),VLOOKUP(" ULO",_312_Table1,MATCH('312'!$V$16,_312_Table1_ColumnLookup,0),FALSE),
  IF(AND(VALUE(LEFT($A167,3))=312,LEFT($G167,10)="Unincepted",$B167="Q "),VLOOKUP(" ULO",_312_Table1,MATCH('312'!$X$16,_312_Table1_ColumnLookup,0),FALSE),
  IF(AND(VALUE(LEFT($A167,3))=312,LEFT($G167,10)="Unincepted"),VLOOKUP(" ULO",_312_Table1,MATCH(LEFT($B167,1),_312_Table1_ColumnLookup,0),FALSE),
  IF(AND(VALUE(LEFT($A167,3))=312,LEFT($G167,5)="Total",$B167="G "),VLOOKUP('312'!$F$80,_312_Table1,MATCH('312'!$N$16,_312_Table1_ColumnLookup,0),FALSE),
  IF(AND(VALUE(LEFT($A167,3))=312,LEFT($G167,5)="Total",$B167="O "),VLOOKUP('312'!$F$80,_312_Table1,MATCH('312'!$V$16,_312_Table1_ColumnLookup,0),FALSE),
  IF(AND(VALUE(LEFT($A167,3))=312,LEFT($G167,5)="Total",$B167="Q "),VLOOKUP('312'!$F$80,_312_Table1,MATCH('312'!$X$16,_312_Table1_ColumnLookup,0),FALSE),
  IF(AND(VALUE(LEFT($A167,3))=312,LEFT($G167,5)="Total"),VLOOKUP('312'!$F$80,_312_Table1,MATCH(LEFT($B167,1),_312_Table1_ColumnLookup,0),FALSE),
  IF(AND(VALUE(LEFT($A167,3))=312,LEN($I167)=4,$B167="G"),VLOOKUP($I167,_312_Table1,MATCH('312'!$N$16,_312_Table1_ColumnLookup,0),FALSE),
  IF(AND(VALUE(LEFT($A167,3))=312,LEN($I167)=4,$B167="O"),VLOOKUP($I167,_312_Table1,MATCH('312'!$V$16,_312_Table1_ColumnLookup,0),FALSE),
  IF(AND(VALUE(LEFT($A167,3))=312,LEN($I167)=4,$B167="Q"),VLOOKUP($I167,_312_Table1,MATCH('312'!$X$16,_312_Table1_ColumnLookup,0),FALSE),
  IF(AND(VALUE(LEFT($A167,3))=312,LEN($I167)=4),VLOOKUP($I167,_312_Table1,MATCH(LEFT($B167,1),_312_Table1_ColumnLookup,0),FALSE)
+N("312"),
  IF(VALUE(LEFT($A167,3))=313,VLOOKUP(VALUE(MID($B167,2,1)),_313_Table1,MATCH(MID($B167,1,1),_313_Table1_ColumnLookup,0),FALSE)
+N("313"),
  IF(AND(VALUE(LEFT($A167,3))=314,LEN($B167)=3),VLOOKUP(VALUE(MID($B167,2,2)),_314_Table1,MATCH(MID($B167,1,1),_314_Table1_ColumnLookup,0),FALSE),
  IF(VALUE(LEFT($A167,3))=314,VLOOKUP(VALUE(MID($B167,2,1)),_314_Table1,MATCH(MID($B167,1,1),_314_Table1_ColumnLookup,0),FALSE)
+N("314"),
""))))))))))))))))))))))))</f>
        <v>#N/A</v>
      </c>
      <c r="E167" s="238">
        <f>IF(AND(VALUE(LEFT($A167,3))=309,LEN($B167)=3),VLOOKUP(VALUE(MID($B167,2,2)),_309_Table2,MATCH(MID($B167,1,1),_309_Table2_ColumnLookup,0),FALSE),
  IF($C167="309 LCR SummaryA",OneYearSCR,IF($C167="309 LCR SummaryB",UltimateSCR,IF(VALUE(LEFT($A167,3))=309,VLOOKUP(VALUE(MID($B167,2,1)),_309_Table2,MATCH(MID($B167,1,1),_309_Table2_ColumnLookup,0),FALSE)
+N("309"),
  IF(VALUE(LEFT($A167,3))=310,VLOOKUP(VALUE(MID($B167,2,1)),_310_Table2,MATCH(MID($B167,1,1),_310_Table2_ColumnLookup,0),FALSE)
+N("310"),
  IF(AND(VALUE(LEFT($A167,3))=311,LEN($I167)=4),VLOOKUP($I167,_311_Table2,MATCH($B167,_311_Table2_ColumnLookup,0),FALSE),
  IF(AND(VALUE(LEFT($A167,3))=311,OR($B167="I2",$B167="J2",$B167="K2",$B167="L2")),VLOOKUP('311'!$G$58,_311_Table2,MATCH(MID($B167,1,1),_311_Table2_ColumnLookup,0),FALSE),
  IF(AND(VALUE(LEFT($A167,3))=311,RIGHT($B167,5)="Total"),VLOOKUP('311'!$G$59,_311_Table2,MATCH(MID($B167,1,1),_311_Table2_ColumnLookup,0),FALSE),
  IF(VALUE(LEFT($A167,3))=311,VLOOKUP(VALUE(MID($B167,2,1)),_311_Table2,MATCH(MID($B167,1,1),_311_Table2_ColumnLookup,0),FALSE)
+N("311"),
  IF(AND(VALUE(LEFT($A167,3))=312,LEFT($G167,10)="Unincepted",$B167="G "),VLOOKUP(" ULO",_312_Table2,MATCH('312'!$N$16,_312_Table2_ColumnLookup,0),FALSE),
  IF(AND(VALUE(LEFT($A167,3))=312,LEFT($G167,10)="Unincepted",$B167="O "),VLOOKUP(" ULO",_312_Table2,MATCH('312'!$V$16,_312_Table2_ColumnLookup,0),FALSE),
  IF(AND(VALUE(LEFT($A167,3))=312,LEFT($G167,10)="Unincepted",$B167="Q "),VLOOKUP(" ULO",_312_Table2,MATCH('312'!$X$16,_312_Table2_ColumnLookup,0),FALSE),
  IF(AND(VALUE(LEFT($A167,3))=312,LEFT($G167,10)="Unincepted"),VLOOKUP(" ULO",_312_Table2,MATCH(LEFT($B167,1),_312_Table2_ColumnLookup,0),FALSE),
  IF(AND(VALUE(LEFT($A167,3))=312,LEFT($G167,5)="Total",$B167="G "),VLOOKUP('312'!$F$80,_312_Table2,MATCH('312'!$N$16,_312_Table2_ColumnLookup,0),FALSE),
  IF(AND(VALUE(LEFT($A167,3))=312,LEFT($G167,5)="Total",$B167="O "),VLOOKUP('312'!$F$80,_312_Table2,MATCH('312'!$V$16,_312_Table2_ColumnLookup,0),FALSE),
  IF(AND(VALUE(LEFT($A167,3))=312,LEFT($G167,5)="Total",$B167="Q "),VLOOKUP('312'!$F$80,_312_Table2,MATCH('312'!$X$16,_312_Table2_ColumnLookup,0),FALSE),
  IF(AND(VALUE(LEFT($A167,3))=312,LEFT($G167,5)="Total"),VLOOKUP('312'!$F$80,_312_Table2,MATCH(LEFT($B167,1),_312_Table2_ColumnLookup,0),FALSE),
  IF(AND(VALUE(LEFT($A167,3))=312,LEN($I167)=4,$B167="G"),VLOOKUP($I167,_312_Table2,MATCH('312'!$N$16,_312_Table2_ColumnLookup,0),FALSE),
  IF(AND(VALUE(LEFT($A167,3))=312,LEN($I167)=4,$B167="O"),VLOOKUP($I167,_312_Table2,MATCH('312'!$V$16,_312_Table2_ColumnLookup,0),FALSE),
  IF(AND(VALUE(LEFT($A167,3))=312,LEN($I167)=4,$B167="Q"),VLOOKUP($I167,_312_Table2,MATCH('312'!$X$16,_312_Table2_ColumnLookup,0),FALSE),
  IF(AND(VALUE(LEFT($A167,3))=312,LEN($I167)=4),VLOOKUP($I167,_312_Table2,MATCH(LEFT($B167,1),_312_Table2_ColumnLookup,0),FALSE)
+N("312"),
  IF(VALUE(LEFT($A167,3))=313,VLOOKUP(VALUE(MID($B167,2,1)),_313_Table2,MATCH(MID($B167,1,1),_313_Table2_ColumnLookup,0),FALSE)
+N("313"),
  IF(AND(VALUE(LEFT($A167,3))=314,LEN($B167)=3),VLOOKUP(VALUE(MID($B167,2,2)),_314_Table2,MATCH(MID($B167,1,1),_314_Table2_ColumnLookup,0),FALSE),
  IF(VALUE(LEFT($A167,3))=314,VLOOKUP(VALUE(MID($B167,2,1)),_314_Table2,MATCH(MID($B167,1,1),_314_Table2_ColumnLookup,0),FALSE)
+N("314"),
""))))))))))))))))))))))))</f>
        <v>0</v>
      </c>
      <c r="F167" s="238" t="e">
        <f>IF(AND(VALUE(LEFT($A167,3))=309,LEN($B167)=3),VLOOKUP(VALUE(MID($B167,2,2)),_309_Table3,MATCH(MID($B167,1,1),_309_Table3_ColumnLookup,0),FALSE),
  IF($C167="309 LCR SummaryA",OneYearSCR,IF($C167="309 LCR SummaryB",UltimateSCR,IF(VALUE(LEFT($A167,3))=309,VLOOKUP(VALUE(MID($B167,2,1)),_309_Table3,MATCH(MID($B167,1,1),_309_Table3_ColumnLookup,0),FALSE)
+N("309"),
  IF(VALUE(LEFT($A167,3))=310,VLOOKUP(VALUE(MID($B167,2,1)),_310_Table3,MATCH(MID($B167,1,1),_310_Table3_ColumnLookup,0),FALSE)
+N("310"),
  IF(AND(VALUE(LEFT($A167,3))=311,LEN($I167)=4),VLOOKUP($I167,_311_Table3,MATCH($B167,_311_Table3_ColumnLookup,0),FALSE),
  IF(AND(VALUE(LEFT($A167,3))=311,OR($B167="I2",$B167="J2",$B167="K2",$B167="L2")),VLOOKUP('311'!$G$58,_311_Table3,MATCH(MID($B167,1,1),_311_Table3_ColumnLookup,0),FALSE),
  IF(AND(VALUE(LEFT($A167,3))=311,RIGHT($B167,5)="Total"),VLOOKUP('311'!$G$59,_311_Table3,MATCH(MID($B167,1,1),_311_Table3_ColumnLookup,0),FALSE),
  IF(VALUE(LEFT($A167,3))=311,VLOOKUP(VALUE(MID($B167,2,1)),_311_Table3,MATCH(MID($B167,1,1),_311_Table3_ColumnLookup,0),FALSE)
+N("311"),
  IF(AND(VALUE(LEFT($A167,3))=312,LEFT($G167,10)="Unincepted",$B167="G "),VLOOKUP(" ULO",_312_Table3,MATCH('312'!$N$16,_312_Table3_ColumnLookup,0),FALSE),
  IF(AND(VALUE(LEFT($A167,3))=312,LEFT($G167,10)="Unincepted",$B167="O "),VLOOKUP(" ULO",_312_Table3,MATCH('312'!$V$16,_312_Table3_ColumnLookup,0),FALSE),
  IF(AND(VALUE(LEFT($A167,3))=312,LEFT($G167,10)="Unincepted",$B167="Q "),VLOOKUP(" ULO",_312_Table3,MATCH('312'!$X$16,_312_Table3_ColumnLookup,0),FALSE),
  IF(AND(VALUE(LEFT($A167,3))=312,LEFT($G167,10)="Unincepted"),VLOOKUP(" ULO",_312_Table3,MATCH(LEFT($B167,1),_312_Table3_ColumnLookup,0),FALSE),
  IF(AND(VALUE(LEFT($A167,3))=312,LEFT($G167,5)="Total",$B167="G "),VLOOKUP('312'!$F$80,_312_Table3,MATCH('312'!$N$16,_312_Table3_ColumnLookup,0),FALSE),
  IF(AND(VALUE(LEFT($A167,3))=312,LEFT($G167,5)="Total",$B167="O "),VLOOKUP('312'!$F$80,_312_Table3,MATCH('312'!$V$16,_312_Table3_ColumnLookup,0),FALSE),
  IF(AND(VALUE(LEFT($A167,3))=312,LEFT($G167,5)="Total",$B167="Q "),VLOOKUP('312'!$F$80,_312_Table3,MATCH('312'!$X$16,_312_Table3_ColumnLookup,0),FALSE),
  IF(AND(VALUE(LEFT($A167,3))=312,LEFT($G167,5)="Total"),VLOOKUP('312'!$F$80,_312_Table3,MATCH(LEFT($B167,1),_312_Table3_ColumnLookup,0),FALSE),
  IF(AND(VALUE(LEFT($A167,3))=312,LEN($I167)=4,$B167="G"),VLOOKUP($I167,_312_Table3,MATCH('312'!$N$16,_312_Table3_ColumnLookup,0),FALSE),
  IF(AND(VALUE(LEFT($A167,3))=312,LEN($I167)=4,$B167="O"),VLOOKUP($I167,_312_Table3,MATCH('312'!$V$16,_312_Table3_ColumnLookup,0),FALSE),
  IF(AND(VALUE(LEFT($A167,3))=312,LEN($I167)=4,$B167="Q"),VLOOKUP($I167,_312_Table3,MATCH('312'!$X$16,_312_Table3_ColumnLookup,0),FALSE),
  IF(AND(VALUE(LEFT($A167,3))=312,LEN($I167)=4),VLOOKUP($I167,_312_Table3,MATCH(LEFT($B167,1),_312_Table3_ColumnLookup,0),FALSE)
+N("312"),
  IF(VALUE(LEFT($A167,3))=313,VLOOKUP(VALUE(MID($B167,2,1)),_313_Table3,MATCH(MID($B167,1,1),_313_Table3_ColumnLookup,0),FALSE)
+N("313"),
  IF(AND(VALUE(LEFT($A167,3))=314,LEN($B167)=3),VLOOKUP(VALUE(MID($B167,2,2)),_314_Table3,MATCH(MID($B167,1,1),_314_Table3_ColumnLookup,0),FALSE),
  IF(VALUE(LEFT($A167,3))=314,VLOOKUP(VALUE(MID($B167,2,1)),_314_Table3,MATCH(MID($B167,1,1),_314_Table3_ColumnLookup,0),FALSE)
+N("314"),
""))))))))))))))))))))))))</f>
        <v>#NAME?</v>
      </c>
      <c r="G167" t="s">
        <v>1111</v>
      </c>
      <c r="H167" s="321">
        <f>IFERROR(
IF(ISERROR($D167)=FALSE,$D167,IF(ISERROR($E167)=FALSE,$E167,IF(ISERROR($F167)=FALSE,$F167
+N("012 checkboxes"),
IF(
IF(OR(LEFT($A167,9)="Syndicate",LEFT($A167,12)="NewSyndicate"),VLOOKUP($A167,'012'!$J:$ZW,MATCH("Link to button",'012'!$J$1:$ZW$1,0),0)
+N("309 checkbox"),
IF($C167="309 LCR Summary0",VLOOKUP("Notes990",'309'!$P:$ZZ,MATCH("Link to button",'309'!$P$1:$ZZ$1,0),0)
+N("313 checkboxes"),
IF($C167="313 Financial Information0LcmVsScr",IF($C167="309 LCR Summary0",VLOOKUP("LcmVsScr",'309'!$N:$ZZ,MATCH("Link to button",'309'!$N$1:$ZZ$1,0),0),
IF($C167="313 Financial Information0LcrDocAttached",IF($C167="309 LCR Summary0",VLOOKUP("LcrDocAttached",'309'!$N:$ZZ,MATCH("Link to button",'309'!$N$1:$ZZ$1,0),
0)))))))=1,TRUE,FALSE)
))),"")</f>
        <v>0</v>
      </c>
      <c r="I167">
        <v>2011</v>
      </c>
    </row>
    <row r="168" spans="1:9" customFormat="1">
      <c r="A168" s="237" t="str">
        <f>VLOOKUP($G168,CSVLookups!$B:$R,MATCH(A$1,CSVLookups!$B$1:$R$1,0),FALSE)</f>
        <v>311 Claims Distributions</v>
      </c>
      <c r="B168" s="237" t="str">
        <f>VLOOKUP($G168,CSVLookups!$B:$R,MATCH(B$1,CSVLookups!$B$1:$R$1,0),FALSE)</f>
        <v>K</v>
      </c>
      <c r="C168" s="238" t="str">
        <f t="shared" si="3"/>
        <v>311 Claims DistributionsK2011New Business</v>
      </c>
      <c r="D168" s="238" t="e">
        <f>IF(AND(VALUE(LEFT($A168,3))=309,LEN($B168)=3),VLOOKUP(VALUE(MID($B168,2,2)),_309_Table1,MATCH(MID($B168,1,1),_309_Table1_ColumnLookup,0),FALSE),
  IF($C168="309 LCR SummaryA",OneYearSCR,IF($C168="309 LCR SummaryB",UltimateSCR,IF(VALUE(LEFT($A168,3))=309,VLOOKUP(VALUE(MID($B168,2,1)),_309_Table1,MATCH(MID($B168,1,1),_309_Table1_ColumnLookup,0),FALSE)
+N("309"),
  IF(VALUE(LEFT($A168,3))=310,VLOOKUP(VALUE(MID($B168,2,1)),_310_Table1,MATCH(MID($B168,1,1),_310_Table1_ColumnLookup,0),FALSE)
+N("310"),
  IF(AND(VALUE(LEFT($A168,3))=311,LEN($I168)=4),VLOOKUP($I168,_311_Table1,MATCH($B168,_311_Table1_ColumnLookup,0),FALSE),
  IF(AND(VALUE(LEFT($A168,3))=311,OR($B168="I2",$B168="J2",$B168="K2",$B168="L2")),VLOOKUP('311'!$G$58,_311_Table1,MATCH(MID($B168,1,1),_311_Table1_ColumnLookup,0),FALSE),
  IF(AND(VALUE(LEFT($A168,3))=311,RIGHT($B168,5)="Total"),VLOOKUP('311'!$G$59,_311_Table1,MATCH(MID($B168,1,1),_311_Table1_ColumnLookup,0),FALSE),
  IF(VALUE(LEFT($A168,3))=311,VLOOKUP(VALUE(MID($B168,2,1)),_311_Table1,MATCH(MID($B168,1,1),_311_Table1_ColumnLookup,0),FALSE)
+N("311"),
  IF(AND(VALUE(LEFT($A168,3))=312,LEFT($G168,10)="Unincepted",$B168="G "),VLOOKUP(" ULO",_312_Table1,MATCH('312'!$N$16,_312_Table1_ColumnLookup,0),FALSE),
  IF(AND(VALUE(LEFT($A168,3))=312,LEFT($G168,10)="Unincepted",$B168="O "),VLOOKUP(" ULO",_312_Table1,MATCH('312'!$V$16,_312_Table1_ColumnLookup,0),FALSE),
  IF(AND(VALUE(LEFT($A168,3))=312,LEFT($G168,10)="Unincepted",$B168="Q "),VLOOKUP(" ULO",_312_Table1,MATCH('312'!$X$16,_312_Table1_ColumnLookup,0),FALSE),
  IF(AND(VALUE(LEFT($A168,3))=312,LEFT($G168,10)="Unincepted"),VLOOKUP(" ULO",_312_Table1,MATCH(LEFT($B168,1),_312_Table1_ColumnLookup,0),FALSE),
  IF(AND(VALUE(LEFT($A168,3))=312,LEFT($G168,5)="Total",$B168="G "),VLOOKUP('312'!$F$80,_312_Table1,MATCH('312'!$N$16,_312_Table1_ColumnLookup,0),FALSE),
  IF(AND(VALUE(LEFT($A168,3))=312,LEFT($G168,5)="Total",$B168="O "),VLOOKUP('312'!$F$80,_312_Table1,MATCH('312'!$V$16,_312_Table1_ColumnLookup,0),FALSE),
  IF(AND(VALUE(LEFT($A168,3))=312,LEFT($G168,5)="Total",$B168="Q "),VLOOKUP('312'!$F$80,_312_Table1,MATCH('312'!$X$16,_312_Table1_ColumnLookup,0),FALSE),
  IF(AND(VALUE(LEFT($A168,3))=312,LEFT($G168,5)="Total"),VLOOKUP('312'!$F$80,_312_Table1,MATCH(LEFT($B168,1),_312_Table1_ColumnLookup,0),FALSE),
  IF(AND(VALUE(LEFT($A168,3))=312,LEN($I168)=4,$B168="G"),VLOOKUP($I168,_312_Table1,MATCH('312'!$N$16,_312_Table1_ColumnLookup,0),FALSE),
  IF(AND(VALUE(LEFT($A168,3))=312,LEN($I168)=4,$B168="O"),VLOOKUP($I168,_312_Table1,MATCH('312'!$V$16,_312_Table1_ColumnLookup,0),FALSE),
  IF(AND(VALUE(LEFT($A168,3))=312,LEN($I168)=4,$B168="Q"),VLOOKUP($I168,_312_Table1,MATCH('312'!$X$16,_312_Table1_ColumnLookup,0),FALSE),
  IF(AND(VALUE(LEFT($A168,3))=312,LEN($I168)=4),VLOOKUP($I168,_312_Table1,MATCH(LEFT($B168,1),_312_Table1_ColumnLookup,0),FALSE)
+N("312"),
  IF(VALUE(LEFT($A168,3))=313,VLOOKUP(VALUE(MID($B168,2,1)),_313_Table1,MATCH(MID($B168,1,1),_313_Table1_ColumnLookup,0),FALSE)
+N("313"),
  IF(AND(VALUE(LEFT($A168,3))=314,LEN($B168)=3),VLOOKUP(VALUE(MID($B168,2,2)),_314_Table1,MATCH(MID($B168,1,1),_314_Table1_ColumnLookup,0),FALSE),
  IF(VALUE(LEFT($A168,3))=314,VLOOKUP(VALUE(MID($B168,2,1)),_314_Table1,MATCH(MID($B168,1,1),_314_Table1_ColumnLookup,0),FALSE)
+N("314"),
""))))))))))))))))))))))))</f>
        <v>#N/A</v>
      </c>
      <c r="E168" s="238">
        <f>IF(AND(VALUE(LEFT($A168,3))=309,LEN($B168)=3),VLOOKUP(VALUE(MID($B168,2,2)),_309_Table2,MATCH(MID($B168,1,1),_309_Table2_ColumnLookup,0),FALSE),
  IF($C168="309 LCR SummaryA",OneYearSCR,IF($C168="309 LCR SummaryB",UltimateSCR,IF(VALUE(LEFT($A168,3))=309,VLOOKUP(VALUE(MID($B168,2,1)),_309_Table2,MATCH(MID($B168,1,1),_309_Table2_ColumnLookup,0),FALSE)
+N("309"),
  IF(VALUE(LEFT($A168,3))=310,VLOOKUP(VALUE(MID($B168,2,1)),_310_Table2,MATCH(MID($B168,1,1),_310_Table2_ColumnLookup,0),FALSE)
+N("310"),
  IF(AND(VALUE(LEFT($A168,3))=311,LEN($I168)=4),VLOOKUP($I168,_311_Table2,MATCH($B168,_311_Table2_ColumnLookup,0),FALSE),
  IF(AND(VALUE(LEFT($A168,3))=311,OR($B168="I2",$B168="J2",$B168="K2",$B168="L2")),VLOOKUP('311'!$G$58,_311_Table2,MATCH(MID($B168,1,1),_311_Table2_ColumnLookup,0),FALSE),
  IF(AND(VALUE(LEFT($A168,3))=311,RIGHT($B168,5)="Total"),VLOOKUP('311'!$G$59,_311_Table2,MATCH(MID($B168,1,1),_311_Table2_ColumnLookup,0),FALSE),
  IF(VALUE(LEFT($A168,3))=311,VLOOKUP(VALUE(MID($B168,2,1)),_311_Table2,MATCH(MID($B168,1,1),_311_Table2_ColumnLookup,0),FALSE)
+N("311"),
  IF(AND(VALUE(LEFT($A168,3))=312,LEFT($G168,10)="Unincepted",$B168="G "),VLOOKUP(" ULO",_312_Table2,MATCH('312'!$N$16,_312_Table2_ColumnLookup,0),FALSE),
  IF(AND(VALUE(LEFT($A168,3))=312,LEFT($G168,10)="Unincepted",$B168="O "),VLOOKUP(" ULO",_312_Table2,MATCH('312'!$V$16,_312_Table2_ColumnLookup,0),FALSE),
  IF(AND(VALUE(LEFT($A168,3))=312,LEFT($G168,10)="Unincepted",$B168="Q "),VLOOKUP(" ULO",_312_Table2,MATCH('312'!$X$16,_312_Table2_ColumnLookup,0),FALSE),
  IF(AND(VALUE(LEFT($A168,3))=312,LEFT($G168,10)="Unincepted"),VLOOKUP(" ULO",_312_Table2,MATCH(LEFT($B168,1),_312_Table2_ColumnLookup,0),FALSE),
  IF(AND(VALUE(LEFT($A168,3))=312,LEFT($G168,5)="Total",$B168="G "),VLOOKUP('312'!$F$80,_312_Table2,MATCH('312'!$N$16,_312_Table2_ColumnLookup,0),FALSE),
  IF(AND(VALUE(LEFT($A168,3))=312,LEFT($G168,5)="Total",$B168="O "),VLOOKUP('312'!$F$80,_312_Table2,MATCH('312'!$V$16,_312_Table2_ColumnLookup,0),FALSE),
  IF(AND(VALUE(LEFT($A168,3))=312,LEFT($G168,5)="Total",$B168="Q "),VLOOKUP('312'!$F$80,_312_Table2,MATCH('312'!$X$16,_312_Table2_ColumnLookup,0),FALSE),
  IF(AND(VALUE(LEFT($A168,3))=312,LEFT($G168,5)="Total"),VLOOKUP('312'!$F$80,_312_Table2,MATCH(LEFT($B168,1),_312_Table2_ColumnLookup,0),FALSE),
  IF(AND(VALUE(LEFT($A168,3))=312,LEN($I168)=4,$B168="G"),VLOOKUP($I168,_312_Table2,MATCH('312'!$N$16,_312_Table2_ColumnLookup,0),FALSE),
  IF(AND(VALUE(LEFT($A168,3))=312,LEN($I168)=4,$B168="O"),VLOOKUP($I168,_312_Table2,MATCH('312'!$V$16,_312_Table2_ColumnLookup,0),FALSE),
  IF(AND(VALUE(LEFT($A168,3))=312,LEN($I168)=4,$B168="Q"),VLOOKUP($I168,_312_Table2,MATCH('312'!$X$16,_312_Table2_ColumnLookup,0),FALSE),
  IF(AND(VALUE(LEFT($A168,3))=312,LEN($I168)=4),VLOOKUP($I168,_312_Table2,MATCH(LEFT($B168,1),_312_Table2_ColumnLookup,0),FALSE)
+N("312"),
  IF(VALUE(LEFT($A168,3))=313,VLOOKUP(VALUE(MID($B168,2,1)),_313_Table2,MATCH(MID($B168,1,1),_313_Table2_ColumnLookup,0),FALSE)
+N("313"),
  IF(AND(VALUE(LEFT($A168,3))=314,LEN($B168)=3),VLOOKUP(VALUE(MID($B168,2,2)),_314_Table2,MATCH(MID($B168,1,1),_314_Table2_ColumnLookup,0),FALSE),
  IF(VALUE(LEFT($A168,3))=314,VLOOKUP(VALUE(MID($B168,2,1)),_314_Table2,MATCH(MID($B168,1,1),_314_Table2_ColumnLookup,0),FALSE)
+N("314"),
""))))))))))))))))))))))))</f>
        <v>0</v>
      </c>
      <c r="F168" s="238" t="e">
        <f>IF(AND(VALUE(LEFT($A168,3))=309,LEN($B168)=3),VLOOKUP(VALUE(MID($B168,2,2)),_309_Table3,MATCH(MID($B168,1,1),_309_Table3_ColumnLookup,0),FALSE),
  IF($C168="309 LCR SummaryA",OneYearSCR,IF($C168="309 LCR SummaryB",UltimateSCR,IF(VALUE(LEFT($A168,3))=309,VLOOKUP(VALUE(MID($B168,2,1)),_309_Table3,MATCH(MID($B168,1,1),_309_Table3_ColumnLookup,0),FALSE)
+N("309"),
  IF(VALUE(LEFT($A168,3))=310,VLOOKUP(VALUE(MID($B168,2,1)),_310_Table3,MATCH(MID($B168,1,1),_310_Table3_ColumnLookup,0),FALSE)
+N("310"),
  IF(AND(VALUE(LEFT($A168,3))=311,LEN($I168)=4),VLOOKUP($I168,_311_Table3,MATCH($B168,_311_Table3_ColumnLookup,0),FALSE),
  IF(AND(VALUE(LEFT($A168,3))=311,OR($B168="I2",$B168="J2",$B168="K2",$B168="L2")),VLOOKUP('311'!$G$58,_311_Table3,MATCH(MID($B168,1,1),_311_Table3_ColumnLookup,0),FALSE),
  IF(AND(VALUE(LEFT($A168,3))=311,RIGHT($B168,5)="Total"),VLOOKUP('311'!$G$59,_311_Table3,MATCH(MID($B168,1,1),_311_Table3_ColumnLookup,0),FALSE),
  IF(VALUE(LEFT($A168,3))=311,VLOOKUP(VALUE(MID($B168,2,1)),_311_Table3,MATCH(MID($B168,1,1),_311_Table3_ColumnLookup,0),FALSE)
+N("311"),
  IF(AND(VALUE(LEFT($A168,3))=312,LEFT($G168,10)="Unincepted",$B168="G "),VLOOKUP(" ULO",_312_Table3,MATCH('312'!$N$16,_312_Table3_ColumnLookup,0),FALSE),
  IF(AND(VALUE(LEFT($A168,3))=312,LEFT($G168,10)="Unincepted",$B168="O "),VLOOKUP(" ULO",_312_Table3,MATCH('312'!$V$16,_312_Table3_ColumnLookup,0),FALSE),
  IF(AND(VALUE(LEFT($A168,3))=312,LEFT($G168,10)="Unincepted",$B168="Q "),VLOOKUP(" ULO",_312_Table3,MATCH('312'!$X$16,_312_Table3_ColumnLookup,0),FALSE),
  IF(AND(VALUE(LEFT($A168,3))=312,LEFT($G168,10)="Unincepted"),VLOOKUP(" ULO",_312_Table3,MATCH(LEFT($B168,1),_312_Table3_ColumnLookup,0),FALSE),
  IF(AND(VALUE(LEFT($A168,3))=312,LEFT($G168,5)="Total",$B168="G "),VLOOKUP('312'!$F$80,_312_Table3,MATCH('312'!$N$16,_312_Table3_ColumnLookup,0),FALSE),
  IF(AND(VALUE(LEFT($A168,3))=312,LEFT($G168,5)="Total",$B168="O "),VLOOKUP('312'!$F$80,_312_Table3,MATCH('312'!$V$16,_312_Table3_ColumnLookup,0),FALSE),
  IF(AND(VALUE(LEFT($A168,3))=312,LEFT($G168,5)="Total",$B168="Q "),VLOOKUP('312'!$F$80,_312_Table3,MATCH('312'!$X$16,_312_Table3_ColumnLookup,0),FALSE),
  IF(AND(VALUE(LEFT($A168,3))=312,LEFT($G168,5)="Total"),VLOOKUP('312'!$F$80,_312_Table3,MATCH(LEFT($B168,1),_312_Table3_ColumnLookup,0),FALSE),
  IF(AND(VALUE(LEFT($A168,3))=312,LEN($I168)=4,$B168="G"),VLOOKUP($I168,_312_Table3,MATCH('312'!$N$16,_312_Table3_ColumnLookup,0),FALSE),
  IF(AND(VALUE(LEFT($A168,3))=312,LEN($I168)=4,$B168="O"),VLOOKUP($I168,_312_Table3,MATCH('312'!$V$16,_312_Table3_ColumnLookup,0),FALSE),
  IF(AND(VALUE(LEFT($A168,3))=312,LEN($I168)=4,$B168="Q"),VLOOKUP($I168,_312_Table3,MATCH('312'!$X$16,_312_Table3_ColumnLookup,0),FALSE),
  IF(AND(VALUE(LEFT($A168,3))=312,LEN($I168)=4),VLOOKUP($I168,_312_Table3,MATCH(LEFT($B168,1),_312_Table3_ColumnLookup,0),FALSE)
+N("312"),
  IF(VALUE(LEFT($A168,3))=313,VLOOKUP(VALUE(MID($B168,2,1)),_313_Table3,MATCH(MID($B168,1,1),_313_Table3_ColumnLookup,0),FALSE)
+N("313"),
  IF(AND(VALUE(LEFT($A168,3))=314,LEN($B168)=3),VLOOKUP(VALUE(MID($B168,2,2)),_314_Table3,MATCH(MID($B168,1,1),_314_Table3_ColumnLookup,0),FALSE),
  IF(VALUE(LEFT($A168,3))=314,VLOOKUP(VALUE(MID($B168,2,1)),_314_Table3,MATCH(MID($B168,1,1),_314_Table3_ColumnLookup,0),FALSE)
+N("314"),
""))))))))))))))))))))))))</f>
        <v>#NAME?</v>
      </c>
      <c r="G168" t="s">
        <v>1114</v>
      </c>
      <c r="H168" s="321">
        <f>IFERROR(
IF(ISERROR($D168)=FALSE,$D168,IF(ISERROR($E168)=FALSE,$E168,IF(ISERROR($F168)=FALSE,$F168
+N("012 checkboxes"),
IF(
IF(OR(LEFT($A168,9)="Syndicate",LEFT($A168,12)="NewSyndicate"),VLOOKUP($A168,'012'!$J:$ZW,MATCH("Link to button",'012'!$J$1:$ZW$1,0),0)
+N("309 checkbox"),
IF($C168="309 LCR Summary0",VLOOKUP("Notes990",'309'!$P:$ZZ,MATCH("Link to button",'309'!$P$1:$ZZ$1,0),0)
+N("313 checkboxes"),
IF($C168="313 Financial Information0LcmVsScr",IF($C168="309 LCR Summary0",VLOOKUP("LcmVsScr",'309'!$N:$ZZ,MATCH("Link to button",'309'!$N$1:$ZZ$1,0),0),
IF($C168="313 Financial Information0LcrDocAttached",IF($C168="309 LCR Summary0",VLOOKUP("LcrDocAttached",'309'!$N:$ZZ,MATCH("Link to button",'309'!$N$1:$ZZ$1,0),
0)))))))=1,TRUE,FALSE)
))),"")</f>
        <v>0</v>
      </c>
      <c r="I168">
        <v>2011</v>
      </c>
    </row>
    <row r="169" spans="1:9" customFormat="1">
      <c r="A169" s="237" t="str">
        <f>VLOOKUP($G169,CSVLookups!$B:$R,MATCH(A$1,CSVLookups!$B$1:$R$1,0),FALSE)</f>
        <v>311 Claims Distributions</v>
      </c>
      <c r="B169" s="237" t="str">
        <f>VLOOKUP($G169,CSVLookups!$B:$R,MATCH(B$1,CSVLookups!$B$1:$R$1,0),FALSE)</f>
        <v>L</v>
      </c>
      <c r="C169" s="238" t="str">
        <f t="shared" si="3"/>
        <v>311 Claims DistributionsL2011Total Claims</v>
      </c>
      <c r="D169" s="238" t="e">
        <f>IF(AND(VALUE(LEFT($A169,3))=309,LEN($B169)=3),VLOOKUP(VALUE(MID($B169,2,2)),_309_Table1,MATCH(MID($B169,1,1),_309_Table1_ColumnLookup,0),FALSE),
  IF($C169="309 LCR SummaryA",OneYearSCR,IF($C169="309 LCR SummaryB",UltimateSCR,IF(VALUE(LEFT($A169,3))=309,VLOOKUP(VALUE(MID($B169,2,1)),_309_Table1,MATCH(MID($B169,1,1),_309_Table1_ColumnLookup,0),FALSE)
+N("309"),
  IF(VALUE(LEFT($A169,3))=310,VLOOKUP(VALUE(MID($B169,2,1)),_310_Table1,MATCH(MID($B169,1,1),_310_Table1_ColumnLookup,0),FALSE)
+N("310"),
  IF(AND(VALUE(LEFT($A169,3))=311,LEN($I169)=4),VLOOKUP($I169,_311_Table1,MATCH($B169,_311_Table1_ColumnLookup,0),FALSE),
  IF(AND(VALUE(LEFT($A169,3))=311,OR($B169="I2",$B169="J2",$B169="K2",$B169="L2")),VLOOKUP('311'!$G$58,_311_Table1,MATCH(MID($B169,1,1),_311_Table1_ColumnLookup,0),FALSE),
  IF(AND(VALUE(LEFT($A169,3))=311,RIGHT($B169,5)="Total"),VLOOKUP('311'!$G$59,_311_Table1,MATCH(MID($B169,1,1),_311_Table1_ColumnLookup,0),FALSE),
  IF(VALUE(LEFT($A169,3))=311,VLOOKUP(VALUE(MID($B169,2,1)),_311_Table1,MATCH(MID($B169,1,1),_311_Table1_ColumnLookup,0),FALSE)
+N("311"),
  IF(AND(VALUE(LEFT($A169,3))=312,LEFT($G169,10)="Unincepted",$B169="G "),VLOOKUP(" ULO",_312_Table1,MATCH('312'!$N$16,_312_Table1_ColumnLookup,0),FALSE),
  IF(AND(VALUE(LEFT($A169,3))=312,LEFT($G169,10)="Unincepted",$B169="O "),VLOOKUP(" ULO",_312_Table1,MATCH('312'!$V$16,_312_Table1_ColumnLookup,0),FALSE),
  IF(AND(VALUE(LEFT($A169,3))=312,LEFT($G169,10)="Unincepted",$B169="Q "),VLOOKUP(" ULO",_312_Table1,MATCH('312'!$X$16,_312_Table1_ColumnLookup,0),FALSE),
  IF(AND(VALUE(LEFT($A169,3))=312,LEFT($G169,10)="Unincepted"),VLOOKUP(" ULO",_312_Table1,MATCH(LEFT($B169,1),_312_Table1_ColumnLookup,0),FALSE),
  IF(AND(VALUE(LEFT($A169,3))=312,LEFT($G169,5)="Total",$B169="G "),VLOOKUP('312'!$F$80,_312_Table1,MATCH('312'!$N$16,_312_Table1_ColumnLookup,0),FALSE),
  IF(AND(VALUE(LEFT($A169,3))=312,LEFT($G169,5)="Total",$B169="O "),VLOOKUP('312'!$F$80,_312_Table1,MATCH('312'!$V$16,_312_Table1_ColumnLookup,0),FALSE),
  IF(AND(VALUE(LEFT($A169,3))=312,LEFT($G169,5)="Total",$B169="Q "),VLOOKUP('312'!$F$80,_312_Table1,MATCH('312'!$X$16,_312_Table1_ColumnLookup,0),FALSE),
  IF(AND(VALUE(LEFT($A169,3))=312,LEFT($G169,5)="Total"),VLOOKUP('312'!$F$80,_312_Table1,MATCH(LEFT($B169,1),_312_Table1_ColumnLookup,0),FALSE),
  IF(AND(VALUE(LEFT($A169,3))=312,LEN($I169)=4,$B169="G"),VLOOKUP($I169,_312_Table1,MATCH('312'!$N$16,_312_Table1_ColumnLookup,0),FALSE),
  IF(AND(VALUE(LEFT($A169,3))=312,LEN($I169)=4,$B169="O"),VLOOKUP($I169,_312_Table1,MATCH('312'!$V$16,_312_Table1_ColumnLookup,0),FALSE),
  IF(AND(VALUE(LEFT($A169,3))=312,LEN($I169)=4,$B169="Q"),VLOOKUP($I169,_312_Table1,MATCH('312'!$X$16,_312_Table1_ColumnLookup,0),FALSE),
  IF(AND(VALUE(LEFT($A169,3))=312,LEN($I169)=4),VLOOKUP($I169,_312_Table1,MATCH(LEFT($B169,1),_312_Table1_ColumnLookup,0),FALSE)
+N("312"),
  IF(VALUE(LEFT($A169,3))=313,VLOOKUP(VALUE(MID($B169,2,1)),_313_Table1,MATCH(MID($B169,1,1),_313_Table1_ColumnLookup,0),FALSE)
+N("313"),
  IF(AND(VALUE(LEFT($A169,3))=314,LEN($B169)=3),VLOOKUP(VALUE(MID($B169,2,2)),_314_Table1,MATCH(MID($B169,1,1),_314_Table1_ColumnLookup,0),FALSE),
  IF(VALUE(LEFT($A169,3))=314,VLOOKUP(VALUE(MID($B169,2,1)),_314_Table1,MATCH(MID($B169,1,1),_314_Table1_ColumnLookup,0),FALSE)
+N("314"),
""))))))))))))))))))))))))</f>
        <v>#N/A</v>
      </c>
      <c r="E169" s="238">
        <f ca="1">IF(AND(VALUE(LEFT($A169,3))=309,LEN($B169)=3),VLOOKUP(VALUE(MID($B169,2,2)),_309_Table2,MATCH(MID($B169,1,1),_309_Table2_ColumnLookup,0),FALSE),
  IF($C169="309 LCR SummaryA",OneYearSCR,IF($C169="309 LCR SummaryB",UltimateSCR,IF(VALUE(LEFT($A169,3))=309,VLOOKUP(VALUE(MID($B169,2,1)),_309_Table2,MATCH(MID($B169,1,1),_309_Table2_ColumnLookup,0),FALSE)
+N("309"),
  IF(VALUE(LEFT($A169,3))=310,VLOOKUP(VALUE(MID($B169,2,1)),_310_Table2,MATCH(MID($B169,1,1),_310_Table2_ColumnLookup,0),FALSE)
+N("310"),
  IF(AND(VALUE(LEFT($A169,3))=311,LEN($I169)=4),VLOOKUP($I169,_311_Table2,MATCH($B169,_311_Table2_ColumnLookup,0),FALSE),
  IF(AND(VALUE(LEFT($A169,3))=311,OR($B169="I2",$B169="J2",$B169="K2",$B169="L2")),VLOOKUP('311'!$G$58,_311_Table2,MATCH(MID($B169,1,1),_311_Table2_ColumnLookup,0),FALSE),
  IF(AND(VALUE(LEFT($A169,3))=311,RIGHT($B169,5)="Total"),VLOOKUP('311'!$G$59,_311_Table2,MATCH(MID($B169,1,1),_311_Table2_ColumnLookup,0),FALSE),
  IF(VALUE(LEFT($A169,3))=311,VLOOKUP(VALUE(MID($B169,2,1)),_311_Table2,MATCH(MID($B169,1,1),_311_Table2_ColumnLookup,0),FALSE)
+N("311"),
  IF(AND(VALUE(LEFT($A169,3))=312,LEFT($G169,10)="Unincepted",$B169="G "),VLOOKUP(" ULO",_312_Table2,MATCH('312'!$N$16,_312_Table2_ColumnLookup,0),FALSE),
  IF(AND(VALUE(LEFT($A169,3))=312,LEFT($G169,10)="Unincepted",$B169="O "),VLOOKUP(" ULO",_312_Table2,MATCH('312'!$V$16,_312_Table2_ColumnLookup,0),FALSE),
  IF(AND(VALUE(LEFT($A169,3))=312,LEFT($G169,10)="Unincepted",$B169="Q "),VLOOKUP(" ULO",_312_Table2,MATCH('312'!$X$16,_312_Table2_ColumnLookup,0),FALSE),
  IF(AND(VALUE(LEFT($A169,3))=312,LEFT($G169,10)="Unincepted"),VLOOKUP(" ULO",_312_Table2,MATCH(LEFT($B169,1),_312_Table2_ColumnLookup,0),FALSE),
  IF(AND(VALUE(LEFT($A169,3))=312,LEFT($G169,5)="Total",$B169="G "),VLOOKUP('312'!$F$80,_312_Table2,MATCH('312'!$N$16,_312_Table2_ColumnLookup,0),FALSE),
  IF(AND(VALUE(LEFT($A169,3))=312,LEFT($G169,5)="Total",$B169="O "),VLOOKUP('312'!$F$80,_312_Table2,MATCH('312'!$V$16,_312_Table2_ColumnLookup,0),FALSE),
  IF(AND(VALUE(LEFT($A169,3))=312,LEFT($G169,5)="Total",$B169="Q "),VLOOKUP('312'!$F$80,_312_Table2,MATCH('312'!$X$16,_312_Table2_ColumnLookup,0),FALSE),
  IF(AND(VALUE(LEFT($A169,3))=312,LEFT($G169,5)="Total"),VLOOKUP('312'!$F$80,_312_Table2,MATCH(LEFT($B169,1),_312_Table2_ColumnLookup,0),FALSE),
  IF(AND(VALUE(LEFT($A169,3))=312,LEN($I169)=4,$B169="G"),VLOOKUP($I169,_312_Table2,MATCH('312'!$N$16,_312_Table2_ColumnLookup,0),FALSE),
  IF(AND(VALUE(LEFT($A169,3))=312,LEN($I169)=4,$B169="O"),VLOOKUP($I169,_312_Table2,MATCH('312'!$V$16,_312_Table2_ColumnLookup,0),FALSE),
  IF(AND(VALUE(LEFT($A169,3))=312,LEN($I169)=4,$B169="Q"),VLOOKUP($I169,_312_Table2,MATCH('312'!$X$16,_312_Table2_ColumnLookup,0),FALSE),
  IF(AND(VALUE(LEFT($A169,3))=312,LEN($I169)=4),VLOOKUP($I169,_312_Table2,MATCH(LEFT($B169,1),_312_Table2_ColumnLookup,0),FALSE)
+N("312"),
  IF(VALUE(LEFT($A169,3))=313,VLOOKUP(VALUE(MID($B169,2,1)),_313_Table2,MATCH(MID($B169,1,1),_313_Table2_ColumnLookup,0),FALSE)
+N("313"),
  IF(AND(VALUE(LEFT($A169,3))=314,LEN($B169)=3),VLOOKUP(VALUE(MID($B169,2,2)),_314_Table2,MATCH(MID($B169,1,1),_314_Table2_ColumnLookup,0),FALSE),
  IF(VALUE(LEFT($A169,3))=314,VLOOKUP(VALUE(MID($B169,2,1)),_314_Table2,MATCH(MID($B169,1,1),_314_Table2_ColumnLookup,0),FALSE)
+N("314"),
""))))))))))))))))))))))))</f>
        <v>0</v>
      </c>
      <c r="F169" s="238" t="e">
        <f>IF(AND(VALUE(LEFT($A169,3))=309,LEN($B169)=3),VLOOKUP(VALUE(MID($B169,2,2)),_309_Table3,MATCH(MID($B169,1,1),_309_Table3_ColumnLookup,0),FALSE),
  IF($C169="309 LCR SummaryA",OneYearSCR,IF($C169="309 LCR SummaryB",UltimateSCR,IF(VALUE(LEFT($A169,3))=309,VLOOKUP(VALUE(MID($B169,2,1)),_309_Table3,MATCH(MID($B169,1,1),_309_Table3_ColumnLookup,0),FALSE)
+N("309"),
  IF(VALUE(LEFT($A169,3))=310,VLOOKUP(VALUE(MID($B169,2,1)),_310_Table3,MATCH(MID($B169,1,1),_310_Table3_ColumnLookup,0),FALSE)
+N("310"),
  IF(AND(VALUE(LEFT($A169,3))=311,LEN($I169)=4),VLOOKUP($I169,_311_Table3,MATCH($B169,_311_Table3_ColumnLookup,0),FALSE),
  IF(AND(VALUE(LEFT($A169,3))=311,OR($B169="I2",$B169="J2",$B169="K2",$B169="L2")),VLOOKUP('311'!$G$58,_311_Table3,MATCH(MID($B169,1,1),_311_Table3_ColumnLookup,0),FALSE),
  IF(AND(VALUE(LEFT($A169,3))=311,RIGHT($B169,5)="Total"),VLOOKUP('311'!$G$59,_311_Table3,MATCH(MID($B169,1,1),_311_Table3_ColumnLookup,0),FALSE),
  IF(VALUE(LEFT($A169,3))=311,VLOOKUP(VALUE(MID($B169,2,1)),_311_Table3,MATCH(MID($B169,1,1),_311_Table3_ColumnLookup,0),FALSE)
+N("311"),
  IF(AND(VALUE(LEFT($A169,3))=312,LEFT($G169,10)="Unincepted",$B169="G "),VLOOKUP(" ULO",_312_Table3,MATCH('312'!$N$16,_312_Table3_ColumnLookup,0),FALSE),
  IF(AND(VALUE(LEFT($A169,3))=312,LEFT($G169,10)="Unincepted",$B169="O "),VLOOKUP(" ULO",_312_Table3,MATCH('312'!$V$16,_312_Table3_ColumnLookup,0),FALSE),
  IF(AND(VALUE(LEFT($A169,3))=312,LEFT($G169,10)="Unincepted",$B169="Q "),VLOOKUP(" ULO",_312_Table3,MATCH('312'!$X$16,_312_Table3_ColumnLookup,0),FALSE),
  IF(AND(VALUE(LEFT($A169,3))=312,LEFT($G169,10)="Unincepted"),VLOOKUP(" ULO",_312_Table3,MATCH(LEFT($B169,1),_312_Table3_ColumnLookup,0),FALSE),
  IF(AND(VALUE(LEFT($A169,3))=312,LEFT($G169,5)="Total",$B169="G "),VLOOKUP('312'!$F$80,_312_Table3,MATCH('312'!$N$16,_312_Table3_ColumnLookup,0),FALSE),
  IF(AND(VALUE(LEFT($A169,3))=312,LEFT($G169,5)="Total",$B169="O "),VLOOKUP('312'!$F$80,_312_Table3,MATCH('312'!$V$16,_312_Table3_ColumnLookup,0),FALSE),
  IF(AND(VALUE(LEFT($A169,3))=312,LEFT($G169,5)="Total",$B169="Q "),VLOOKUP('312'!$F$80,_312_Table3,MATCH('312'!$X$16,_312_Table3_ColumnLookup,0),FALSE),
  IF(AND(VALUE(LEFT($A169,3))=312,LEFT($G169,5)="Total"),VLOOKUP('312'!$F$80,_312_Table3,MATCH(LEFT($B169,1),_312_Table3_ColumnLookup,0),FALSE),
  IF(AND(VALUE(LEFT($A169,3))=312,LEN($I169)=4,$B169="G"),VLOOKUP($I169,_312_Table3,MATCH('312'!$N$16,_312_Table3_ColumnLookup,0),FALSE),
  IF(AND(VALUE(LEFT($A169,3))=312,LEN($I169)=4,$B169="O"),VLOOKUP($I169,_312_Table3,MATCH('312'!$V$16,_312_Table3_ColumnLookup,0),FALSE),
  IF(AND(VALUE(LEFT($A169,3))=312,LEN($I169)=4,$B169="Q"),VLOOKUP($I169,_312_Table3,MATCH('312'!$X$16,_312_Table3_ColumnLookup,0),FALSE),
  IF(AND(VALUE(LEFT($A169,3))=312,LEN($I169)=4),VLOOKUP($I169,_312_Table3,MATCH(LEFT($B169,1),_312_Table3_ColumnLookup,0),FALSE)
+N("312"),
  IF(VALUE(LEFT($A169,3))=313,VLOOKUP(VALUE(MID($B169,2,1)),_313_Table3,MATCH(MID($B169,1,1),_313_Table3_ColumnLookup,0),FALSE)
+N("313"),
  IF(AND(VALUE(LEFT($A169,3))=314,LEN($B169)=3),VLOOKUP(VALUE(MID($B169,2,2)),_314_Table3,MATCH(MID($B169,1,1),_314_Table3_ColumnLookup,0),FALSE),
  IF(VALUE(LEFT($A169,3))=314,VLOOKUP(VALUE(MID($B169,2,1)),_314_Table3,MATCH(MID($B169,1,1),_314_Table3_ColumnLookup,0),FALSE)
+N("314"),
""))))))))))))))))))))))))</f>
        <v>#NAME?</v>
      </c>
      <c r="G169" t="s">
        <v>1117</v>
      </c>
      <c r="H169" s="321">
        <f ca="1">IFERROR(
IF(ISERROR($D169)=FALSE,$D169,IF(ISERROR($E169)=FALSE,$E169,IF(ISERROR($F169)=FALSE,$F169
+N("012 checkboxes"),
IF(
IF(OR(LEFT($A169,9)="Syndicate",LEFT($A169,12)="NewSyndicate"),VLOOKUP($A169,'012'!$J:$ZW,MATCH("Link to button",'012'!$J$1:$ZW$1,0),0)
+N("309 checkbox"),
IF($C169="309 LCR Summary0",VLOOKUP("Notes990",'309'!$P:$ZZ,MATCH("Link to button",'309'!$P$1:$ZZ$1,0),0)
+N("313 checkboxes"),
IF($C169="313 Financial Information0LcmVsScr",IF($C169="309 LCR Summary0",VLOOKUP("LcmVsScr",'309'!$N:$ZZ,MATCH("Link to button",'309'!$N$1:$ZZ$1,0),0),
IF($C169="313 Financial Information0LcrDocAttached",IF($C169="309 LCR Summary0",VLOOKUP("LcrDocAttached",'309'!$N:$ZZ,MATCH("Link to button",'309'!$N$1:$ZZ$1,0),
0)))))))=1,TRUE,FALSE)
))),"")</f>
        <v>0</v>
      </c>
      <c r="I169">
        <v>2011</v>
      </c>
    </row>
    <row r="170" spans="1:9" customFormat="1">
      <c r="A170" s="237" t="str">
        <f>VLOOKUP($G170,CSVLookups!$B:$R,MATCH(A$1,CSVLookups!$B$1:$R$1,0),FALSE)</f>
        <v>311 Claims Distributions</v>
      </c>
      <c r="B170" s="237" t="str">
        <f>VLOOKUP($G170,CSVLookups!$B:$R,MATCH(B$1,CSVLookups!$B$1:$R$1,0),FALSE)</f>
        <v>I</v>
      </c>
      <c r="C170" s="238" t="str">
        <f t="shared" si="3"/>
        <v>311 Claims DistributionsI2012Net Insurance Claims brought forward</v>
      </c>
      <c r="D170" s="238" t="e">
        <f>IF(AND(VALUE(LEFT($A170,3))=309,LEN($B170)=3),VLOOKUP(VALUE(MID($B170,2,2)),_309_Table1,MATCH(MID($B170,1,1),_309_Table1_ColumnLookup,0),FALSE),
  IF($C170="309 LCR SummaryA",OneYearSCR,IF($C170="309 LCR SummaryB",UltimateSCR,IF(VALUE(LEFT($A170,3))=309,VLOOKUP(VALUE(MID($B170,2,1)),_309_Table1,MATCH(MID($B170,1,1),_309_Table1_ColumnLookup,0),FALSE)
+N("309"),
  IF(VALUE(LEFT($A170,3))=310,VLOOKUP(VALUE(MID($B170,2,1)),_310_Table1,MATCH(MID($B170,1,1),_310_Table1_ColumnLookup,0),FALSE)
+N("310"),
  IF(AND(VALUE(LEFT($A170,3))=311,LEN($I170)=4),VLOOKUP($I170,_311_Table1,MATCH($B170,_311_Table1_ColumnLookup,0),FALSE),
  IF(AND(VALUE(LEFT($A170,3))=311,OR($B170="I2",$B170="J2",$B170="K2",$B170="L2")),VLOOKUP('311'!$G$58,_311_Table1,MATCH(MID($B170,1,1),_311_Table1_ColumnLookup,0),FALSE),
  IF(AND(VALUE(LEFT($A170,3))=311,RIGHT($B170,5)="Total"),VLOOKUP('311'!$G$59,_311_Table1,MATCH(MID($B170,1,1),_311_Table1_ColumnLookup,0),FALSE),
  IF(VALUE(LEFT($A170,3))=311,VLOOKUP(VALUE(MID($B170,2,1)),_311_Table1,MATCH(MID($B170,1,1),_311_Table1_ColumnLookup,0),FALSE)
+N("311"),
  IF(AND(VALUE(LEFT($A170,3))=312,LEFT($G170,10)="Unincepted",$B170="G "),VLOOKUP(" ULO",_312_Table1,MATCH('312'!$N$16,_312_Table1_ColumnLookup,0),FALSE),
  IF(AND(VALUE(LEFT($A170,3))=312,LEFT($G170,10)="Unincepted",$B170="O "),VLOOKUP(" ULO",_312_Table1,MATCH('312'!$V$16,_312_Table1_ColumnLookup,0),FALSE),
  IF(AND(VALUE(LEFT($A170,3))=312,LEFT($G170,10)="Unincepted",$B170="Q "),VLOOKUP(" ULO",_312_Table1,MATCH('312'!$X$16,_312_Table1_ColumnLookup,0),FALSE),
  IF(AND(VALUE(LEFT($A170,3))=312,LEFT($G170,10)="Unincepted"),VLOOKUP(" ULO",_312_Table1,MATCH(LEFT($B170,1),_312_Table1_ColumnLookup,0),FALSE),
  IF(AND(VALUE(LEFT($A170,3))=312,LEFT($G170,5)="Total",$B170="G "),VLOOKUP('312'!$F$80,_312_Table1,MATCH('312'!$N$16,_312_Table1_ColumnLookup,0),FALSE),
  IF(AND(VALUE(LEFT($A170,3))=312,LEFT($G170,5)="Total",$B170="O "),VLOOKUP('312'!$F$80,_312_Table1,MATCH('312'!$V$16,_312_Table1_ColumnLookup,0),FALSE),
  IF(AND(VALUE(LEFT($A170,3))=312,LEFT($G170,5)="Total",$B170="Q "),VLOOKUP('312'!$F$80,_312_Table1,MATCH('312'!$X$16,_312_Table1_ColumnLookup,0),FALSE),
  IF(AND(VALUE(LEFT($A170,3))=312,LEFT($G170,5)="Total"),VLOOKUP('312'!$F$80,_312_Table1,MATCH(LEFT($B170,1),_312_Table1_ColumnLookup,0),FALSE),
  IF(AND(VALUE(LEFT($A170,3))=312,LEN($I170)=4,$B170="G"),VLOOKUP($I170,_312_Table1,MATCH('312'!$N$16,_312_Table1_ColumnLookup,0),FALSE),
  IF(AND(VALUE(LEFT($A170,3))=312,LEN($I170)=4,$B170="O"),VLOOKUP($I170,_312_Table1,MATCH('312'!$V$16,_312_Table1_ColumnLookup,0),FALSE),
  IF(AND(VALUE(LEFT($A170,3))=312,LEN($I170)=4,$B170="Q"),VLOOKUP($I170,_312_Table1,MATCH('312'!$X$16,_312_Table1_ColumnLookup,0),FALSE),
  IF(AND(VALUE(LEFT($A170,3))=312,LEN($I170)=4),VLOOKUP($I170,_312_Table1,MATCH(LEFT($B170,1),_312_Table1_ColumnLookup,0),FALSE)
+N("312"),
  IF(VALUE(LEFT($A170,3))=313,VLOOKUP(VALUE(MID($B170,2,1)),_313_Table1,MATCH(MID($B170,1,1),_313_Table1_ColumnLookup,0),FALSE)
+N("313"),
  IF(AND(VALUE(LEFT($A170,3))=314,LEN($B170)=3),VLOOKUP(VALUE(MID($B170,2,2)),_314_Table1,MATCH(MID($B170,1,1),_314_Table1_ColumnLookup,0),FALSE),
  IF(VALUE(LEFT($A170,3))=314,VLOOKUP(VALUE(MID($B170,2,1)),_314_Table1,MATCH(MID($B170,1,1),_314_Table1_ColumnLookup,0),FALSE)
+N("314"),
""))))))))))))))))))))))))</f>
        <v>#N/A</v>
      </c>
      <c r="E170" s="238">
        <f ca="1">IF(AND(VALUE(LEFT($A170,3))=309,LEN($B170)=3),VLOOKUP(VALUE(MID($B170,2,2)),_309_Table2,MATCH(MID($B170,1,1),_309_Table2_ColumnLookup,0),FALSE),
  IF($C170="309 LCR SummaryA",OneYearSCR,IF($C170="309 LCR SummaryB",UltimateSCR,IF(VALUE(LEFT($A170,3))=309,VLOOKUP(VALUE(MID($B170,2,1)),_309_Table2,MATCH(MID($B170,1,1),_309_Table2_ColumnLookup,0),FALSE)
+N("309"),
  IF(VALUE(LEFT($A170,3))=310,VLOOKUP(VALUE(MID($B170,2,1)),_310_Table2,MATCH(MID($B170,1,1),_310_Table2_ColumnLookup,0),FALSE)
+N("310"),
  IF(AND(VALUE(LEFT($A170,3))=311,LEN($I170)=4),VLOOKUP($I170,_311_Table2,MATCH($B170,_311_Table2_ColumnLookup,0),FALSE),
  IF(AND(VALUE(LEFT($A170,3))=311,OR($B170="I2",$B170="J2",$B170="K2",$B170="L2")),VLOOKUP('311'!$G$58,_311_Table2,MATCH(MID($B170,1,1),_311_Table2_ColumnLookup,0),FALSE),
  IF(AND(VALUE(LEFT($A170,3))=311,RIGHT($B170,5)="Total"),VLOOKUP('311'!$G$59,_311_Table2,MATCH(MID($B170,1,1),_311_Table2_ColumnLookup,0),FALSE),
  IF(VALUE(LEFT($A170,3))=311,VLOOKUP(VALUE(MID($B170,2,1)),_311_Table2,MATCH(MID($B170,1,1),_311_Table2_ColumnLookup,0),FALSE)
+N("311"),
  IF(AND(VALUE(LEFT($A170,3))=312,LEFT($G170,10)="Unincepted",$B170="G "),VLOOKUP(" ULO",_312_Table2,MATCH('312'!$N$16,_312_Table2_ColumnLookup,0),FALSE),
  IF(AND(VALUE(LEFT($A170,3))=312,LEFT($G170,10)="Unincepted",$B170="O "),VLOOKUP(" ULO",_312_Table2,MATCH('312'!$V$16,_312_Table2_ColumnLookup,0),FALSE),
  IF(AND(VALUE(LEFT($A170,3))=312,LEFT($G170,10)="Unincepted",$B170="Q "),VLOOKUP(" ULO",_312_Table2,MATCH('312'!$X$16,_312_Table2_ColumnLookup,0),FALSE),
  IF(AND(VALUE(LEFT($A170,3))=312,LEFT($G170,10)="Unincepted"),VLOOKUP(" ULO",_312_Table2,MATCH(LEFT($B170,1),_312_Table2_ColumnLookup,0),FALSE),
  IF(AND(VALUE(LEFT($A170,3))=312,LEFT($G170,5)="Total",$B170="G "),VLOOKUP('312'!$F$80,_312_Table2,MATCH('312'!$N$16,_312_Table2_ColumnLookup,0),FALSE),
  IF(AND(VALUE(LEFT($A170,3))=312,LEFT($G170,5)="Total",$B170="O "),VLOOKUP('312'!$F$80,_312_Table2,MATCH('312'!$V$16,_312_Table2_ColumnLookup,0),FALSE),
  IF(AND(VALUE(LEFT($A170,3))=312,LEFT($G170,5)="Total",$B170="Q "),VLOOKUP('312'!$F$80,_312_Table2,MATCH('312'!$X$16,_312_Table2_ColumnLookup,0),FALSE),
  IF(AND(VALUE(LEFT($A170,3))=312,LEFT($G170,5)="Total"),VLOOKUP('312'!$F$80,_312_Table2,MATCH(LEFT($B170,1),_312_Table2_ColumnLookup,0),FALSE),
  IF(AND(VALUE(LEFT($A170,3))=312,LEN($I170)=4,$B170="G"),VLOOKUP($I170,_312_Table2,MATCH('312'!$N$16,_312_Table2_ColumnLookup,0),FALSE),
  IF(AND(VALUE(LEFT($A170,3))=312,LEN($I170)=4,$B170="O"),VLOOKUP($I170,_312_Table2,MATCH('312'!$V$16,_312_Table2_ColumnLookup,0),FALSE),
  IF(AND(VALUE(LEFT($A170,3))=312,LEN($I170)=4,$B170="Q"),VLOOKUP($I170,_312_Table2,MATCH('312'!$X$16,_312_Table2_ColumnLookup,0),FALSE),
  IF(AND(VALUE(LEFT($A170,3))=312,LEN($I170)=4),VLOOKUP($I170,_312_Table2,MATCH(LEFT($B170,1),_312_Table2_ColumnLookup,0),FALSE)
+N("312"),
  IF(VALUE(LEFT($A170,3))=313,VLOOKUP(VALUE(MID($B170,2,1)),_313_Table2,MATCH(MID($B170,1,1),_313_Table2_ColumnLookup,0),FALSE)
+N("313"),
  IF(AND(VALUE(LEFT($A170,3))=314,LEN($B170)=3),VLOOKUP(VALUE(MID($B170,2,2)),_314_Table2,MATCH(MID($B170,1,1),_314_Table2_ColumnLookup,0),FALSE),
  IF(VALUE(LEFT($A170,3))=314,VLOOKUP(VALUE(MID($B170,2,1)),_314_Table2,MATCH(MID($B170,1,1),_314_Table2_ColumnLookup,0),FALSE)
+N("314"),
""))))))))))))))))))))))))</f>
        <v>0</v>
      </c>
      <c r="F170" s="238" t="e">
        <f>IF(AND(VALUE(LEFT($A170,3))=309,LEN($B170)=3),VLOOKUP(VALUE(MID($B170,2,2)),_309_Table3,MATCH(MID($B170,1,1),_309_Table3_ColumnLookup,0),FALSE),
  IF($C170="309 LCR SummaryA",OneYearSCR,IF($C170="309 LCR SummaryB",UltimateSCR,IF(VALUE(LEFT($A170,3))=309,VLOOKUP(VALUE(MID($B170,2,1)),_309_Table3,MATCH(MID($B170,1,1),_309_Table3_ColumnLookup,0),FALSE)
+N("309"),
  IF(VALUE(LEFT($A170,3))=310,VLOOKUP(VALUE(MID($B170,2,1)),_310_Table3,MATCH(MID($B170,1,1),_310_Table3_ColumnLookup,0),FALSE)
+N("310"),
  IF(AND(VALUE(LEFT($A170,3))=311,LEN($I170)=4),VLOOKUP($I170,_311_Table3,MATCH($B170,_311_Table3_ColumnLookup,0),FALSE),
  IF(AND(VALUE(LEFT($A170,3))=311,OR($B170="I2",$B170="J2",$B170="K2",$B170="L2")),VLOOKUP('311'!$G$58,_311_Table3,MATCH(MID($B170,1,1),_311_Table3_ColumnLookup,0),FALSE),
  IF(AND(VALUE(LEFT($A170,3))=311,RIGHT($B170,5)="Total"),VLOOKUP('311'!$G$59,_311_Table3,MATCH(MID($B170,1,1),_311_Table3_ColumnLookup,0),FALSE),
  IF(VALUE(LEFT($A170,3))=311,VLOOKUP(VALUE(MID($B170,2,1)),_311_Table3,MATCH(MID($B170,1,1),_311_Table3_ColumnLookup,0),FALSE)
+N("311"),
  IF(AND(VALUE(LEFT($A170,3))=312,LEFT($G170,10)="Unincepted",$B170="G "),VLOOKUP(" ULO",_312_Table3,MATCH('312'!$N$16,_312_Table3_ColumnLookup,0),FALSE),
  IF(AND(VALUE(LEFT($A170,3))=312,LEFT($G170,10)="Unincepted",$B170="O "),VLOOKUP(" ULO",_312_Table3,MATCH('312'!$V$16,_312_Table3_ColumnLookup,0),FALSE),
  IF(AND(VALUE(LEFT($A170,3))=312,LEFT($G170,10)="Unincepted",$B170="Q "),VLOOKUP(" ULO",_312_Table3,MATCH('312'!$X$16,_312_Table3_ColumnLookup,0),FALSE),
  IF(AND(VALUE(LEFT($A170,3))=312,LEFT($G170,10)="Unincepted"),VLOOKUP(" ULO",_312_Table3,MATCH(LEFT($B170,1),_312_Table3_ColumnLookup,0),FALSE),
  IF(AND(VALUE(LEFT($A170,3))=312,LEFT($G170,5)="Total",$B170="G "),VLOOKUP('312'!$F$80,_312_Table3,MATCH('312'!$N$16,_312_Table3_ColumnLookup,0),FALSE),
  IF(AND(VALUE(LEFT($A170,3))=312,LEFT($G170,5)="Total",$B170="O "),VLOOKUP('312'!$F$80,_312_Table3,MATCH('312'!$V$16,_312_Table3_ColumnLookup,0),FALSE),
  IF(AND(VALUE(LEFT($A170,3))=312,LEFT($G170,5)="Total",$B170="Q "),VLOOKUP('312'!$F$80,_312_Table3,MATCH('312'!$X$16,_312_Table3_ColumnLookup,0),FALSE),
  IF(AND(VALUE(LEFT($A170,3))=312,LEFT($G170,5)="Total"),VLOOKUP('312'!$F$80,_312_Table3,MATCH(LEFT($B170,1),_312_Table3_ColumnLookup,0),FALSE),
  IF(AND(VALUE(LEFT($A170,3))=312,LEN($I170)=4,$B170="G"),VLOOKUP($I170,_312_Table3,MATCH('312'!$N$16,_312_Table3_ColumnLookup,0),FALSE),
  IF(AND(VALUE(LEFT($A170,3))=312,LEN($I170)=4,$B170="O"),VLOOKUP($I170,_312_Table3,MATCH('312'!$V$16,_312_Table3_ColumnLookup,0),FALSE),
  IF(AND(VALUE(LEFT($A170,3))=312,LEN($I170)=4,$B170="Q"),VLOOKUP($I170,_312_Table3,MATCH('312'!$X$16,_312_Table3_ColumnLookup,0),FALSE),
  IF(AND(VALUE(LEFT($A170,3))=312,LEN($I170)=4),VLOOKUP($I170,_312_Table3,MATCH(LEFT($B170,1),_312_Table3_ColumnLookup,0),FALSE)
+N("312"),
  IF(VALUE(LEFT($A170,3))=313,VLOOKUP(VALUE(MID($B170,2,1)),_313_Table3,MATCH(MID($B170,1,1),_313_Table3_ColumnLookup,0),FALSE)
+N("313"),
  IF(AND(VALUE(LEFT($A170,3))=314,LEN($B170)=3),VLOOKUP(VALUE(MID($B170,2,2)),_314_Table3,MATCH(MID($B170,1,1),_314_Table3_ColumnLookup,0),FALSE),
  IF(VALUE(LEFT($A170,3))=314,VLOOKUP(VALUE(MID($B170,2,1)),_314_Table3,MATCH(MID($B170,1,1),_314_Table3_ColumnLookup,0),FALSE)
+N("314"),
""))))))))))))))))))))))))</f>
        <v>#NAME?</v>
      </c>
      <c r="G170" t="s">
        <v>1110</v>
      </c>
      <c r="H170" s="321">
        <f ca="1">IFERROR(
IF(ISERROR($D170)=FALSE,$D170,IF(ISERROR($E170)=FALSE,$E170,IF(ISERROR($F170)=FALSE,$F170
+N("012 checkboxes"),
IF(
IF(OR(LEFT($A170,9)="Syndicate",LEFT($A170,12)="NewSyndicate"),VLOOKUP($A170,'012'!$J:$ZW,MATCH("Link to button",'012'!$J$1:$ZW$1,0),0)
+N("309 checkbox"),
IF($C170="309 LCR Summary0",VLOOKUP("Notes990",'309'!$P:$ZZ,MATCH("Link to button",'309'!$P$1:$ZZ$1,0),0)
+N("313 checkboxes"),
IF($C170="313 Financial Information0LcmVsScr",IF($C170="309 LCR Summary0",VLOOKUP("LcmVsScr",'309'!$N:$ZZ,MATCH("Link to button",'309'!$N$1:$ZZ$1,0),0),
IF($C170="313 Financial Information0LcrDocAttached",IF($C170="309 LCR Summary0",VLOOKUP("LcrDocAttached",'309'!$N:$ZZ,MATCH("Link to button",'309'!$N$1:$ZZ$1,0),
0)))))))=1,TRUE,FALSE)
))),"")</f>
        <v>0</v>
      </c>
      <c r="I170">
        <v>2012</v>
      </c>
    </row>
    <row r="171" spans="1:9" customFormat="1">
      <c r="A171" s="237" t="str">
        <f>VLOOKUP($G171,CSVLookups!$B:$R,MATCH(A$1,CSVLookups!$B$1:$R$1,0),FALSE)</f>
        <v>311 Claims Distributions</v>
      </c>
      <c r="B171" s="237" t="str">
        <f>VLOOKUP($G171,CSVLookups!$B:$R,MATCH(B$1,CSVLookups!$B$1:$R$1,0),FALSE)</f>
        <v>J</v>
      </c>
      <c r="C171" s="238" t="str">
        <f t="shared" si="3"/>
        <v>311 Claims DistributionsJ2012Adjustments</v>
      </c>
      <c r="D171" s="238" t="e">
        <f>IF(AND(VALUE(LEFT($A171,3))=309,LEN($B171)=3),VLOOKUP(VALUE(MID($B171,2,2)),_309_Table1,MATCH(MID($B171,1,1),_309_Table1_ColumnLookup,0),FALSE),
  IF($C171="309 LCR SummaryA",OneYearSCR,IF($C171="309 LCR SummaryB",UltimateSCR,IF(VALUE(LEFT($A171,3))=309,VLOOKUP(VALUE(MID($B171,2,1)),_309_Table1,MATCH(MID($B171,1,1),_309_Table1_ColumnLookup,0),FALSE)
+N("309"),
  IF(VALUE(LEFT($A171,3))=310,VLOOKUP(VALUE(MID($B171,2,1)),_310_Table1,MATCH(MID($B171,1,1),_310_Table1_ColumnLookup,0),FALSE)
+N("310"),
  IF(AND(VALUE(LEFT($A171,3))=311,LEN($I171)=4),VLOOKUP($I171,_311_Table1,MATCH($B171,_311_Table1_ColumnLookup,0),FALSE),
  IF(AND(VALUE(LEFT($A171,3))=311,OR($B171="I2",$B171="J2",$B171="K2",$B171="L2")),VLOOKUP('311'!$G$58,_311_Table1,MATCH(MID($B171,1,1),_311_Table1_ColumnLookup,0),FALSE),
  IF(AND(VALUE(LEFT($A171,3))=311,RIGHT($B171,5)="Total"),VLOOKUP('311'!$G$59,_311_Table1,MATCH(MID($B171,1,1),_311_Table1_ColumnLookup,0),FALSE),
  IF(VALUE(LEFT($A171,3))=311,VLOOKUP(VALUE(MID($B171,2,1)),_311_Table1,MATCH(MID($B171,1,1),_311_Table1_ColumnLookup,0),FALSE)
+N("311"),
  IF(AND(VALUE(LEFT($A171,3))=312,LEFT($G171,10)="Unincepted",$B171="G "),VLOOKUP(" ULO",_312_Table1,MATCH('312'!$N$16,_312_Table1_ColumnLookup,0),FALSE),
  IF(AND(VALUE(LEFT($A171,3))=312,LEFT($G171,10)="Unincepted",$B171="O "),VLOOKUP(" ULO",_312_Table1,MATCH('312'!$V$16,_312_Table1_ColumnLookup,0),FALSE),
  IF(AND(VALUE(LEFT($A171,3))=312,LEFT($G171,10)="Unincepted",$B171="Q "),VLOOKUP(" ULO",_312_Table1,MATCH('312'!$X$16,_312_Table1_ColumnLookup,0),FALSE),
  IF(AND(VALUE(LEFT($A171,3))=312,LEFT($G171,10)="Unincepted"),VLOOKUP(" ULO",_312_Table1,MATCH(LEFT($B171,1),_312_Table1_ColumnLookup,0),FALSE),
  IF(AND(VALUE(LEFT($A171,3))=312,LEFT($G171,5)="Total",$B171="G "),VLOOKUP('312'!$F$80,_312_Table1,MATCH('312'!$N$16,_312_Table1_ColumnLookup,0),FALSE),
  IF(AND(VALUE(LEFT($A171,3))=312,LEFT($G171,5)="Total",$B171="O "),VLOOKUP('312'!$F$80,_312_Table1,MATCH('312'!$V$16,_312_Table1_ColumnLookup,0),FALSE),
  IF(AND(VALUE(LEFT($A171,3))=312,LEFT($G171,5)="Total",$B171="Q "),VLOOKUP('312'!$F$80,_312_Table1,MATCH('312'!$X$16,_312_Table1_ColumnLookup,0),FALSE),
  IF(AND(VALUE(LEFT($A171,3))=312,LEFT($G171,5)="Total"),VLOOKUP('312'!$F$80,_312_Table1,MATCH(LEFT($B171,1),_312_Table1_ColumnLookup,0),FALSE),
  IF(AND(VALUE(LEFT($A171,3))=312,LEN($I171)=4,$B171="G"),VLOOKUP($I171,_312_Table1,MATCH('312'!$N$16,_312_Table1_ColumnLookup,0),FALSE),
  IF(AND(VALUE(LEFT($A171,3))=312,LEN($I171)=4,$B171="O"),VLOOKUP($I171,_312_Table1,MATCH('312'!$V$16,_312_Table1_ColumnLookup,0),FALSE),
  IF(AND(VALUE(LEFT($A171,3))=312,LEN($I171)=4,$B171="Q"),VLOOKUP($I171,_312_Table1,MATCH('312'!$X$16,_312_Table1_ColumnLookup,0),FALSE),
  IF(AND(VALUE(LEFT($A171,3))=312,LEN($I171)=4),VLOOKUP($I171,_312_Table1,MATCH(LEFT($B171,1),_312_Table1_ColumnLookup,0),FALSE)
+N("312"),
  IF(VALUE(LEFT($A171,3))=313,VLOOKUP(VALUE(MID($B171,2,1)),_313_Table1,MATCH(MID($B171,1,1),_313_Table1_ColumnLookup,0),FALSE)
+N("313"),
  IF(AND(VALUE(LEFT($A171,3))=314,LEN($B171)=3),VLOOKUP(VALUE(MID($B171,2,2)),_314_Table1,MATCH(MID($B171,1,1),_314_Table1_ColumnLookup,0),FALSE),
  IF(VALUE(LEFT($A171,3))=314,VLOOKUP(VALUE(MID($B171,2,1)),_314_Table1,MATCH(MID($B171,1,1),_314_Table1_ColumnLookup,0),FALSE)
+N("314"),
""))))))))))))))))))))))))</f>
        <v>#N/A</v>
      </c>
      <c r="E171" s="238">
        <f>IF(AND(VALUE(LEFT($A171,3))=309,LEN($B171)=3),VLOOKUP(VALUE(MID($B171,2,2)),_309_Table2,MATCH(MID($B171,1,1),_309_Table2_ColumnLookup,0),FALSE),
  IF($C171="309 LCR SummaryA",OneYearSCR,IF($C171="309 LCR SummaryB",UltimateSCR,IF(VALUE(LEFT($A171,3))=309,VLOOKUP(VALUE(MID($B171,2,1)),_309_Table2,MATCH(MID($B171,1,1),_309_Table2_ColumnLookup,0),FALSE)
+N("309"),
  IF(VALUE(LEFT($A171,3))=310,VLOOKUP(VALUE(MID($B171,2,1)),_310_Table2,MATCH(MID($B171,1,1),_310_Table2_ColumnLookup,0),FALSE)
+N("310"),
  IF(AND(VALUE(LEFT($A171,3))=311,LEN($I171)=4),VLOOKUP($I171,_311_Table2,MATCH($B171,_311_Table2_ColumnLookup,0),FALSE),
  IF(AND(VALUE(LEFT($A171,3))=311,OR($B171="I2",$B171="J2",$B171="K2",$B171="L2")),VLOOKUP('311'!$G$58,_311_Table2,MATCH(MID($B171,1,1),_311_Table2_ColumnLookup,0),FALSE),
  IF(AND(VALUE(LEFT($A171,3))=311,RIGHT($B171,5)="Total"),VLOOKUP('311'!$G$59,_311_Table2,MATCH(MID($B171,1,1),_311_Table2_ColumnLookup,0),FALSE),
  IF(VALUE(LEFT($A171,3))=311,VLOOKUP(VALUE(MID($B171,2,1)),_311_Table2,MATCH(MID($B171,1,1),_311_Table2_ColumnLookup,0),FALSE)
+N("311"),
  IF(AND(VALUE(LEFT($A171,3))=312,LEFT($G171,10)="Unincepted",$B171="G "),VLOOKUP(" ULO",_312_Table2,MATCH('312'!$N$16,_312_Table2_ColumnLookup,0),FALSE),
  IF(AND(VALUE(LEFT($A171,3))=312,LEFT($G171,10)="Unincepted",$B171="O "),VLOOKUP(" ULO",_312_Table2,MATCH('312'!$V$16,_312_Table2_ColumnLookup,0),FALSE),
  IF(AND(VALUE(LEFT($A171,3))=312,LEFT($G171,10)="Unincepted",$B171="Q "),VLOOKUP(" ULO",_312_Table2,MATCH('312'!$X$16,_312_Table2_ColumnLookup,0),FALSE),
  IF(AND(VALUE(LEFT($A171,3))=312,LEFT($G171,10)="Unincepted"),VLOOKUP(" ULO",_312_Table2,MATCH(LEFT($B171,1),_312_Table2_ColumnLookup,0),FALSE),
  IF(AND(VALUE(LEFT($A171,3))=312,LEFT($G171,5)="Total",$B171="G "),VLOOKUP('312'!$F$80,_312_Table2,MATCH('312'!$N$16,_312_Table2_ColumnLookup,0),FALSE),
  IF(AND(VALUE(LEFT($A171,3))=312,LEFT($G171,5)="Total",$B171="O "),VLOOKUP('312'!$F$80,_312_Table2,MATCH('312'!$V$16,_312_Table2_ColumnLookup,0),FALSE),
  IF(AND(VALUE(LEFT($A171,3))=312,LEFT($G171,5)="Total",$B171="Q "),VLOOKUP('312'!$F$80,_312_Table2,MATCH('312'!$X$16,_312_Table2_ColumnLookup,0),FALSE),
  IF(AND(VALUE(LEFT($A171,3))=312,LEFT($G171,5)="Total"),VLOOKUP('312'!$F$80,_312_Table2,MATCH(LEFT($B171,1),_312_Table2_ColumnLookup,0),FALSE),
  IF(AND(VALUE(LEFT($A171,3))=312,LEN($I171)=4,$B171="G"),VLOOKUP($I171,_312_Table2,MATCH('312'!$N$16,_312_Table2_ColumnLookup,0),FALSE),
  IF(AND(VALUE(LEFT($A171,3))=312,LEN($I171)=4,$B171="O"),VLOOKUP($I171,_312_Table2,MATCH('312'!$V$16,_312_Table2_ColumnLookup,0),FALSE),
  IF(AND(VALUE(LEFT($A171,3))=312,LEN($I171)=4,$B171="Q"),VLOOKUP($I171,_312_Table2,MATCH('312'!$X$16,_312_Table2_ColumnLookup,0),FALSE),
  IF(AND(VALUE(LEFT($A171,3))=312,LEN($I171)=4),VLOOKUP($I171,_312_Table2,MATCH(LEFT($B171,1),_312_Table2_ColumnLookup,0),FALSE)
+N("312"),
  IF(VALUE(LEFT($A171,3))=313,VLOOKUP(VALUE(MID($B171,2,1)),_313_Table2,MATCH(MID($B171,1,1),_313_Table2_ColumnLookup,0),FALSE)
+N("313"),
  IF(AND(VALUE(LEFT($A171,3))=314,LEN($B171)=3),VLOOKUP(VALUE(MID($B171,2,2)),_314_Table2,MATCH(MID($B171,1,1),_314_Table2_ColumnLookup,0),FALSE),
  IF(VALUE(LEFT($A171,3))=314,VLOOKUP(VALUE(MID($B171,2,1)),_314_Table2,MATCH(MID($B171,1,1),_314_Table2_ColumnLookup,0),FALSE)
+N("314"),
""))))))))))))))))))))))))</f>
        <v>0</v>
      </c>
      <c r="F171" s="238" t="e">
        <f>IF(AND(VALUE(LEFT($A171,3))=309,LEN($B171)=3),VLOOKUP(VALUE(MID($B171,2,2)),_309_Table3,MATCH(MID($B171,1,1),_309_Table3_ColumnLookup,0),FALSE),
  IF($C171="309 LCR SummaryA",OneYearSCR,IF($C171="309 LCR SummaryB",UltimateSCR,IF(VALUE(LEFT($A171,3))=309,VLOOKUP(VALUE(MID($B171,2,1)),_309_Table3,MATCH(MID($B171,1,1),_309_Table3_ColumnLookup,0),FALSE)
+N("309"),
  IF(VALUE(LEFT($A171,3))=310,VLOOKUP(VALUE(MID($B171,2,1)),_310_Table3,MATCH(MID($B171,1,1),_310_Table3_ColumnLookup,0),FALSE)
+N("310"),
  IF(AND(VALUE(LEFT($A171,3))=311,LEN($I171)=4),VLOOKUP($I171,_311_Table3,MATCH($B171,_311_Table3_ColumnLookup,0),FALSE),
  IF(AND(VALUE(LEFT($A171,3))=311,OR($B171="I2",$B171="J2",$B171="K2",$B171="L2")),VLOOKUP('311'!$G$58,_311_Table3,MATCH(MID($B171,1,1),_311_Table3_ColumnLookup,0),FALSE),
  IF(AND(VALUE(LEFT($A171,3))=311,RIGHT($B171,5)="Total"),VLOOKUP('311'!$G$59,_311_Table3,MATCH(MID($B171,1,1),_311_Table3_ColumnLookup,0),FALSE),
  IF(VALUE(LEFT($A171,3))=311,VLOOKUP(VALUE(MID($B171,2,1)),_311_Table3,MATCH(MID($B171,1,1),_311_Table3_ColumnLookup,0),FALSE)
+N("311"),
  IF(AND(VALUE(LEFT($A171,3))=312,LEFT($G171,10)="Unincepted",$B171="G "),VLOOKUP(" ULO",_312_Table3,MATCH('312'!$N$16,_312_Table3_ColumnLookup,0),FALSE),
  IF(AND(VALUE(LEFT($A171,3))=312,LEFT($G171,10)="Unincepted",$B171="O "),VLOOKUP(" ULO",_312_Table3,MATCH('312'!$V$16,_312_Table3_ColumnLookup,0),FALSE),
  IF(AND(VALUE(LEFT($A171,3))=312,LEFT($G171,10)="Unincepted",$B171="Q "),VLOOKUP(" ULO",_312_Table3,MATCH('312'!$X$16,_312_Table3_ColumnLookup,0),FALSE),
  IF(AND(VALUE(LEFT($A171,3))=312,LEFT($G171,10)="Unincepted"),VLOOKUP(" ULO",_312_Table3,MATCH(LEFT($B171,1),_312_Table3_ColumnLookup,0),FALSE),
  IF(AND(VALUE(LEFT($A171,3))=312,LEFT($G171,5)="Total",$B171="G "),VLOOKUP('312'!$F$80,_312_Table3,MATCH('312'!$N$16,_312_Table3_ColumnLookup,0),FALSE),
  IF(AND(VALUE(LEFT($A171,3))=312,LEFT($G171,5)="Total",$B171="O "),VLOOKUP('312'!$F$80,_312_Table3,MATCH('312'!$V$16,_312_Table3_ColumnLookup,0),FALSE),
  IF(AND(VALUE(LEFT($A171,3))=312,LEFT($G171,5)="Total",$B171="Q "),VLOOKUP('312'!$F$80,_312_Table3,MATCH('312'!$X$16,_312_Table3_ColumnLookup,0),FALSE),
  IF(AND(VALUE(LEFT($A171,3))=312,LEFT($G171,5)="Total"),VLOOKUP('312'!$F$80,_312_Table3,MATCH(LEFT($B171,1),_312_Table3_ColumnLookup,0),FALSE),
  IF(AND(VALUE(LEFT($A171,3))=312,LEN($I171)=4,$B171="G"),VLOOKUP($I171,_312_Table3,MATCH('312'!$N$16,_312_Table3_ColumnLookup,0),FALSE),
  IF(AND(VALUE(LEFT($A171,3))=312,LEN($I171)=4,$B171="O"),VLOOKUP($I171,_312_Table3,MATCH('312'!$V$16,_312_Table3_ColumnLookup,0),FALSE),
  IF(AND(VALUE(LEFT($A171,3))=312,LEN($I171)=4,$B171="Q"),VLOOKUP($I171,_312_Table3,MATCH('312'!$X$16,_312_Table3_ColumnLookup,0),FALSE),
  IF(AND(VALUE(LEFT($A171,3))=312,LEN($I171)=4),VLOOKUP($I171,_312_Table3,MATCH(LEFT($B171,1),_312_Table3_ColumnLookup,0),FALSE)
+N("312"),
  IF(VALUE(LEFT($A171,3))=313,VLOOKUP(VALUE(MID($B171,2,1)),_313_Table3,MATCH(MID($B171,1,1),_313_Table3_ColumnLookup,0),FALSE)
+N("313"),
  IF(AND(VALUE(LEFT($A171,3))=314,LEN($B171)=3),VLOOKUP(VALUE(MID($B171,2,2)),_314_Table3,MATCH(MID($B171,1,1),_314_Table3_ColumnLookup,0),FALSE),
  IF(VALUE(LEFT($A171,3))=314,VLOOKUP(VALUE(MID($B171,2,1)),_314_Table3,MATCH(MID($B171,1,1),_314_Table3_ColumnLookup,0),FALSE)
+N("314"),
""))))))))))))))))))))))))</f>
        <v>#NAME?</v>
      </c>
      <c r="G171" t="s">
        <v>1111</v>
      </c>
      <c r="H171" s="321">
        <f>IFERROR(
IF(ISERROR($D171)=FALSE,$D171,IF(ISERROR($E171)=FALSE,$E171,IF(ISERROR($F171)=FALSE,$F171
+N("012 checkboxes"),
IF(
IF(OR(LEFT($A171,9)="Syndicate",LEFT($A171,12)="NewSyndicate"),VLOOKUP($A171,'012'!$J:$ZW,MATCH("Link to button",'012'!$J$1:$ZW$1,0),0)
+N("309 checkbox"),
IF($C171="309 LCR Summary0",VLOOKUP("Notes990",'309'!$P:$ZZ,MATCH("Link to button",'309'!$P$1:$ZZ$1,0),0)
+N("313 checkboxes"),
IF($C171="313 Financial Information0LcmVsScr",IF($C171="309 LCR Summary0",VLOOKUP("LcmVsScr",'309'!$N:$ZZ,MATCH("Link to button",'309'!$N$1:$ZZ$1,0),0),
IF($C171="313 Financial Information0LcrDocAttached",IF($C171="309 LCR Summary0",VLOOKUP("LcrDocAttached",'309'!$N:$ZZ,MATCH("Link to button",'309'!$N$1:$ZZ$1,0),
0)))))))=1,TRUE,FALSE)
))),"")</f>
        <v>0</v>
      </c>
      <c r="I171">
        <v>2012</v>
      </c>
    </row>
    <row r="172" spans="1:9" customFormat="1">
      <c r="A172" s="237" t="str">
        <f>VLOOKUP($G172,CSVLookups!$B:$R,MATCH(A$1,CSVLookups!$B$1:$R$1,0),FALSE)</f>
        <v>311 Claims Distributions</v>
      </c>
      <c r="B172" s="237" t="str">
        <f>VLOOKUP($G172,CSVLookups!$B:$R,MATCH(B$1,CSVLookups!$B$1:$R$1,0),FALSE)</f>
        <v>K</v>
      </c>
      <c r="C172" s="238" t="str">
        <f t="shared" si="3"/>
        <v>311 Claims DistributionsK2012New Business</v>
      </c>
      <c r="D172" s="238" t="e">
        <f>IF(AND(VALUE(LEFT($A172,3))=309,LEN($B172)=3),VLOOKUP(VALUE(MID($B172,2,2)),_309_Table1,MATCH(MID($B172,1,1),_309_Table1_ColumnLookup,0),FALSE),
  IF($C172="309 LCR SummaryA",OneYearSCR,IF($C172="309 LCR SummaryB",UltimateSCR,IF(VALUE(LEFT($A172,3))=309,VLOOKUP(VALUE(MID($B172,2,1)),_309_Table1,MATCH(MID($B172,1,1),_309_Table1_ColumnLookup,0),FALSE)
+N("309"),
  IF(VALUE(LEFT($A172,3))=310,VLOOKUP(VALUE(MID($B172,2,1)),_310_Table1,MATCH(MID($B172,1,1),_310_Table1_ColumnLookup,0),FALSE)
+N("310"),
  IF(AND(VALUE(LEFT($A172,3))=311,LEN($I172)=4),VLOOKUP($I172,_311_Table1,MATCH($B172,_311_Table1_ColumnLookup,0),FALSE),
  IF(AND(VALUE(LEFT($A172,3))=311,OR($B172="I2",$B172="J2",$B172="K2",$B172="L2")),VLOOKUP('311'!$G$58,_311_Table1,MATCH(MID($B172,1,1),_311_Table1_ColumnLookup,0),FALSE),
  IF(AND(VALUE(LEFT($A172,3))=311,RIGHT($B172,5)="Total"),VLOOKUP('311'!$G$59,_311_Table1,MATCH(MID($B172,1,1),_311_Table1_ColumnLookup,0),FALSE),
  IF(VALUE(LEFT($A172,3))=311,VLOOKUP(VALUE(MID($B172,2,1)),_311_Table1,MATCH(MID($B172,1,1),_311_Table1_ColumnLookup,0),FALSE)
+N("311"),
  IF(AND(VALUE(LEFT($A172,3))=312,LEFT($G172,10)="Unincepted",$B172="G "),VLOOKUP(" ULO",_312_Table1,MATCH('312'!$N$16,_312_Table1_ColumnLookup,0),FALSE),
  IF(AND(VALUE(LEFT($A172,3))=312,LEFT($G172,10)="Unincepted",$B172="O "),VLOOKUP(" ULO",_312_Table1,MATCH('312'!$V$16,_312_Table1_ColumnLookup,0),FALSE),
  IF(AND(VALUE(LEFT($A172,3))=312,LEFT($G172,10)="Unincepted",$B172="Q "),VLOOKUP(" ULO",_312_Table1,MATCH('312'!$X$16,_312_Table1_ColumnLookup,0),FALSE),
  IF(AND(VALUE(LEFT($A172,3))=312,LEFT($G172,10)="Unincepted"),VLOOKUP(" ULO",_312_Table1,MATCH(LEFT($B172,1),_312_Table1_ColumnLookup,0),FALSE),
  IF(AND(VALUE(LEFT($A172,3))=312,LEFT($G172,5)="Total",$B172="G "),VLOOKUP('312'!$F$80,_312_Table1,MATCH('312'!$N$16,_312_Table1_ColumnLookup,0),FALSE),
  IF(AND(VALUE(LEFT($A172,3))=312,LEFT($G172,5)="Total",$B172="O "),VLOOKUP('312'!$F$80,_312_Table1,MATCH('312'!$V$16,_312_Table1_ColumnLookup,0),FALSE),
  IF(AND(VALUE(LEFT($A172,3))=312,LEFT($G172,5)="Total",$B172="Q "),VLOOKUP('312'!$F$80,_312_Table1,MATCH('312'!$X$16,_312_Table1_ColumnLookup,0),FALSE),
  IF(AND(VALUE(LEFT($A172,3))=312,LEFT($G172,5)="Total"),VLOOKUP('312'!$F$80,_312_Table1,MATCH(LEFT($B172,1),_312_Table1_ColumnLookup,0),FALSE),
  IF(AND(VALUE(LEFT($A172,3))=312,LEN($I172)=4,$B172="G"),VLOOKUP($I172,_312_Table1,MATCH('312'!$N$16,_312_Table1_ColumnLookup,0),FALSE),
  IF(AND(VALUE(LEFT($A172,3))=312,LEN($I172)=4,$B172="O"),VLOOKUP($I172,_312_Table1,MATCH('312'!$V$16,_312_Table1_ColumnLookup,0),FALSE),
  IF(AND(VALUE(LEFT($A172,3))=312,LEN($I172)=4,$B172="Q"),VLOOKUP($I172,_312_Table1,MATCH('312'!$X$16,_312_Table1_ColumnLookup,0),FALSE),
  IF(AND(VALUE(LEFT($A172,3))=312,LEN($I172)=4),VLOOKUP($I172,_312_Table1,MATCH(LEFT($B172,1),_312_Table1_ColumnLookup,0),FALSE)
+N("312"),
  IF(VALUE(LEFT($A172,3))=313,VLOOKUP(VALUE(MID($B172,2,1)),_313_Table1,MATCH(MID($B172,1,1),_313_Table1_ColumnLookup,0),FALSE)
+N("313"),
  IF(AND(VALUE(LEFT($A172,3))=314,LEN($B172)=3),VLOOKUP(VALUE(MID($B172,2,2)),_314_Table1,MATCH(MID($B172,1,1),_314_Table1_ColumnLookup,0),FALSE),
  IF(VALUE(LEFT($A172,3))=314,VLOOKUP(VALUE(MID($B172,2,1)),_314_Table1,MATCH(MID($B172,1,1),_314_Table1_ColumnLookup,0),FALSE)
+N("314"),
""))))))))))))))))))))))))</f>
        <v>#N/A</v>
      </c>
      <c r="E172" s="238">
        <f>IF(AND(VALUE(LEFT($A172,3))=309,LEN($B172)=3),VLOOKUP(VALUE(MID($B172,2,2)),_309_Table2,MATCH(MID($B172,1,1),_309_Table2_ColumnLookup,0),FALSE),
  IF($C172="309 LCR SummaryA",OneYearSCR,IF($C172="309 LCR SummaryB",UltimateSCR,IF(VALUE(LEFT($A172,3))=309,VLOOKUP(VALUE(MID($B172,2,1)),_309_Table2,MATCH(MID($B172,1,1),_309_Table2_ColumnLookup,0),FALSE)
+N("309"),
  IF(VALUE(LEFT($A172,3))=310,VLOOKUP(VALUE(MID($B172,2,1)),_310_Table2,MATCH(MID($B172,1,1),_310_Table2_ColumnLookup,0),FALSE)
+N("310"),
  IF(AND(VALUE(LEFT($A172,3))=311,LEN($I172)=4),VLOOKUP($I172,_311_Table2,MATCH($B172,_311_Table2_ColumnLookup,0),FALSE),
  IF(AND(VALUE(LEFT($A172,3))=311,OR($B172="I2",$B172="J2",$B172="K2",$B172="L2")),VLOOKUP('311'!$G$58,_311_Table2,MATCH(MID($B172,1,1),_311_Table2_ColumnLookup,0),FALSE),
  IF(AND(VALUE(LEFT($A172,3))=311,RIGHT($B172,5)="Total"),VLOOKUP('311'!$G$59,_311_Table2,MATCH(MID($B172,1,1),_311_Table2_ColumnLookup,0),FALSE),
  IF(VALUE(LEFT($A172,3))=311,VLOOKUP(VALUE(MID($B172,2,1)),_311_Table2,MATCH(MID($B172,1,1),_311_Table2_ColumnLookup,0),FALSE)
+N("311"),
  IF(AND(VALUE(LEFT($A172,3))=312,LEFT($G172,10)="Unincepted",$B172="G "),VLOOKUP(" ULO",_312_Table2,MATCH('312'!$N$16,_312_Table2_ColumnLookup,0),FALSE),
  IF(AND(VALUE(LEFT($A172,3))=312,LEFT($G172,10)="Unincepted",$B172="O "),VLOOKUP(" ULO",_312_Table2,MATCH('312'!$V$16,_312_Table2_ColumnLookup,0),FALSE),
  IF(AND(VALUE(LEFT($A172,3))=312,LEFT($G172,10)="Unincepted",$B172="Q "),VLOOKUP(" ULO",_312_Table2,MATCH('312'!$X$16,_312_Table2_ColumnLookup,0),FALSE),
  IF(AND(VALUE(LEFT($A172,3))=312,LEFT($G172,10)="Unincepted"),VLOOKUP(" ULO",_312_Table2,MATCH(LEFT($B172,1),_312_Table2_ColumnLookup,0),FALSE),
  IF(AND(VALUE(LEFT($A172,3))=312,LEFT($G172,5)="Total",$B172="G "),VLOOKUP('312'!$F$80,_312_Table2,MATCH('312'!$N$16,_312_Table2_ColumnLookup,0),FALSE),
  IF(AND(VALUE(LEFT($A172,3))=312,LEFT($G172,5)="Total",$B172="O "),VLOOKUP('312'!$F$80,_312_Table2,MATCH('312'!$V$16,_312_Table2_ColumnLookup,0),FALSE),
  IF(AND(VALUE(LEFT($A172,3))=312,LEFT($G172,5)="Total",$B172="Q "),VLOOKUP('312'!$F$80,_312_Table2,MATCH('312'!$X$16,_312_Table2_ColumnLookup,0),FALSE),
  IF(AND(VALUE(LEFT($A172,3))=312,LEFT($G172,5)="Total"),VLOOKUP('312'!$F$80,_312_Table2,MATCH(LEFT($B172,1),_312_Table2_ColumnLookup,0),FALSE),
  IF(AND(VALUE(LEFT($A172,3))=312,LEN($I172)=4,$B172="G"),VLOOKUP($I172,_312_Table2,MATCH('312'!$N$16,_312_Table2_ColumnLookup,0),FALSE),
  IF(AND(VALUE(LEFT($A172,3))=312,LEN($I172)=4,$B172="O"),VLOOKUP($I172,_312_Table2,MATCH('312'!$V$16,_312_Table2_ColumnLookup,0),FALSE),
  IF(AND(VALUE(LEFT($A172,3))=312,LEN($I172)=4,$B172="Q"),VLOOKUP($I172,_312_Table2,MATCH('312'!$X$16,_312_Table2_ColumnLookup,0),FALSE),
  IF(AND(VALUE(LEFT($A172,3))=312,LEN($I172)=4),VLOOKUP($I172,_312_Table2,MATCH(LEFT($B172,1),_312_Table2_ColumnLookup,0),FALSE)
+N("312"),
  IF(VALUE(LEFT($A172,3))=313,VLOOKUP(VALUE(MID($B172,2,1)),_313_Table2,MATCH(MID($B172,1,1),_313_Table2_ColumnLookup,0),FALSE)
+N("313"),
  IF(AND(VALUE(LEFT($A172,3))=314,LEN($B172)=3),VLOOKUP(VALUE(MID($B172,2,2)),_314_Table2,MATCH(MID($B172,1,1),_314_Table2_ColumnLookup,0),FALSE),
  IF(VALUE(LEFT($A172,3))=314,VLOOKUP(VALUE(MID($B172,2,1)),_314_Table2,MATCH(MID($B172,1,1),_314_Table2_ColumnLookup,0),FALSE)
+N("314"),
""))))))))))))))))))))))))</f>
        <v>0</v>
      </c>
      <c r="F172" s="238" t="e">
        <f>IF(AND(VALUE(LEFT($A172,3))=309,LEN($B172)=3),VLOOKUP(VALUE(MID($B172,2,2)),_309_Table3,MATCH(MID($B172,1,1),_309_Table3_ColumnLookup,0),FALSE),
  IF($C172="309 LCR SummaryA",OneYearSCR,IF($C172="309 LCR SummaryB",UltimateSCR,IF(VALUE(LEFT($A172,3))=309,VLOOKUP(VALUE(MID($B172,2,1)),_309_Table3,MATCH(MID($B172,1,1),_309_Table3_ColumnLookup,0),FALSE)
+N("309"),
  IF(VALUE(LEFT($A172,3))=310,VLOOKUP(VALUE(MID($B172,2,1)),_310_Table3,MATCH(MID($B172,1,1),_310_Table3_ColumnLookup,0),FALSE)
+N("310"),
  IF(AND(VALUE(LEFT($A172,3))=311,LEN($I172)=4),VLOOKUP($I172,_311_Table3,MATCH($B172,_311_Table3_ColumnLookup,0),FALSE),
  IF(AND(VALUE(LEFT($A172,3))=311,OR($B172="I2",$B172="J2",$B172="K2",$B172="L2")),VLOOKUP('311'!$G$58,_311_Table3,MATCH(MID($B172,1,1),_311_Table3_ColumnLookup,0),FALSE),
  IF(AND(VALUE(LEFT($A172,3))=311,RIGHT($B172,5)="Total"),VLOOKUP('311'!$G$59,_311_Table3,MATCH(MID($B172,1,1),_311_Table3_ColumnLookup,0),FALSE),
  IF(VALUE(LEFT($A172,3))=311,VLOOKUP(VALUE(MID($B172,2,1)),_311_Table3,MATCH(MID($B172,1,1),_311_Table3_ColumnLookup,0),FALSE)
+N("311"),
  IF(AND(VALUE(LEFT($A172,3))=312,LEFT($G172,10)="Unincepted",$B172="G "),VLOOKUP(" ULO",_312_Table3,MATCH('312'!$N$16,_312_Table3_ColumnLookup,0),FALSE),
  IF(AND(VALUE(LEFT($A172,3))=312,LEFT($G172,10)="Unincepted",$B172="O "),VLOOKUP(" ULO",_312_Table3,MATCH('312'!$V$16,_312_Table3_ColumnLookup,0),FALSE),
  IF(AND(VALUE(LEFT($A172,3))=312,LEFT($G172,10)="Unincepted",$B172="Q "),VLOOKUP(" ULO",_312_Table3,MATCH('312'!$X$16,_312_Table3_ColumnLookup,0),FALSE),
  IF(AND(VALUE(LEFT($A172,3))=312,LEFT($G172,10)="Unincepted"),VLOOKUP(" ULO",_312_Table3,MATCH(LEFT($B172,1),_312_Table3_ColumnLookup,0),FALSE),
  IF(AND(VALUE(LEFT($A172,3))=312,LEFT($G172,5)="Total",$B172="G "),VLOOKUP('312'!$F$80,_312_Table3,MATCH('312'!$N$16,_312_Table3_ColumnLookup,0),FALSE),
  IF(AND(VALUE(LEFT($A172,3))=312,LEFT($G172,5)="Total",$B172="O "),VLOOKUP('312'!$F$80,_312_Table3,MATCH('312'!$V$16,_312_Table3_ColumnLookup,0),FALSE),
  IF(AND(VALUE(LEFT($A172,3))=312,LEFT($G172,5)="Total",$B172="Q "),VLOOKUP('312'!$F$80,_312_Table3,MATCH('312'!$X$16,_312_Table3_ColumnLookup,0),FALSE),
  IF(AND(VALUE(LEFT($A172,3))=312,LEFT($G172,5)="Total"),VLOOKUP('312'!$F$80,_312_Table3,MATCH(LEFT($B172,1),_312_Table3_ColumnLookup,0),FALSE),
  IF(AND(VALUE(LEFT($A172,3))=312,LEN($I172)=4,$B172="G"),VLOOKUP($I172,_312_Table3,MATCH('312'!$N$16,_312_Table3_ColumnLookup,0),FALSE),
  IF(AND(VALUE(LEFT($A172,3))=312,LEN($I172)=4,$B172="O"),VLOOKUP($I172,_312_Table3,MATCH('312'!$V$16,_312_Table3_ColumnLookup,0),FALSE),
  IF(AND(VALUE(LEFT($A172,3))=312,LEN($I172)=4,$B172="Q"),VLOOKUP($I172,_312_Table3,MATCH('312'!$X$16,_312_Table3_ColumnLookup,0),FALSE),
  IF(AND(VALUE(LEFT($A172,3))=312,LEN($I172)=4),VLOOKUP($I172,_312_Table3,MATCH(LEFT($B172,1),_312_Table3_ColumnLookup,0),FALSE)
+N("312"),
  IF(VALUE(LEFT($A172,3))=313,VLOOKUP(VALUE(MID($B172,2,1)),_313_Table3,MATCH(MID($B172,1,1),_313_Table3_ColumnLookup,0),FALSE)
+N("313"),
  IF(AND(VALUE(LEFT($A172,3))=314,LEN($B172)=3),VLOOKUP(VALUE(MID($B172,2,2)),_314_Table3,MATCH(MID($B172,1,1),_314_Table3_ColumnLookup,0),FALSE),
  IF(VALUE(LEFT($A172,3))=314,VLOOKUP(VALUE(MID($B172,2,1)),_314_Table3,MATCH(MID($B172,1,1),_314_Table3_ColumnLookup,0),FALSE)
+N("314"),
""))))))))))))))))))))))))</f>
        <v>#NAME?</v>
      </c>
      <c r="G172" t="s">
        <v>1114</v>
      </c>
      <c r="H172" s="321">
        <f>IFERROR(
IF(ISERROR($D172)=FALSE,$D172,IF(ISERROR($E172)=FALSE,$E172,IF(ISERROR($F172)=FALSE,$F172
+N("012 checkboxes"),
IF(
IF(OR(LEFT($A172,9)="Syndicate",LEFT($A172,12)="NewSyndicate"),VLOOKUP($A172,'012'!$J:$ZW,MATCH("Link to button",'012'!$J$1:$ZW$1,0),0)
+N("309 checkbox"),
IF($C172="309 LCR Summary0",VLOOKUP("Notes990",'309'!$P:$ZZ,MATCH("Link to button",'309'!$P$1:$ZZ$1,0),0)
+N("313 checkboxes"),
IF($C172="313 Financial Information0LcmVsScr",IF($C172="309 LCR Summary0",VLOOKUP("LcmVsScr",'309'!$N:$ZZ,MATCH("Link to button",'309'!$N$1:$ZZ$1,0),0),
IF($C172="313 Financial Information0LcrDocAttached",IF($C172="309 LCR Summary0",VLOOKUP("LcrDocAttached",'309'!$N:$ZZ,MATCH("Link to button",'309'!$N$1:$ZZ$1,0),
0)))))))=1,TRUE,FALSE)
))),"")</f>
        <v>0</v>
      </c>
      <c r="I172">
        <v>2012</v>
      </c>
    </row>
    <row r="173" spans="1:9" customFormat="1">
      <c r="A173" s="237" t="str">
        <f>VLOOKUP($G173,CSVLookups!$B:$R,MATCH(A$1,CSVLookups!$B$1:$R$1,0),FALSE)</f>
        <v>311 Claims Distributions</v>
      </c>
      <c r="B173" s="237" t="str">
        <f>VLOOKUP($G173,CSVLookups!$B:$R,MATCH(B$1,CSVLookups!$B$1:$R$1,0),FALSE)</f>
        <v>L</v>
      </c>
      <c r="C173" s="238" t="str">
        <f t="shared" si="3"/>
        <v>311 Claims DistributionsL2012Total Claims</v>
      </c>
      <c r="D173" s="238" t="e">
        <f>IF(AND(VALUE(LEFT($A173,3))=309,LEN($B173)=3),VLOOKUP(VALUE(MID($B173,2,2)),_309_Table1,MATCH(MID($B173,1,1),_309_Table1_ColumnLookup,0),FALSE),
  IF($C173="309 LCR SummaryA",OneYearSCR,IF($C173="309 LCR SummaryB",UltimateSCR,IF(VALUE(LEFT($A173,3))=309,VLOOKUP(VALUE(MID($B173,2,1)),_309_Table1,MATCH(MID($B173,1,1),_309_Table1_ColumnLookup,0),FALSE)
+N("309"),
  IF(VALUE(LEFT($A173,3))=310,VLOOKUP(VALUE(MID($B173,2,1)),_310_Table1,MATCH(MID($B173,1,1),_310_Table1_ColumnLookup,0),FALSE)
+N("310"),
  IF(AND(VALUE(LEFT($A173,3))=311,LEN($I173)=4),VLOOKUP($I173,_311_Table1,MATCH($B173,_311_Table1_ColumnLookup,0),FALSE),
  IF(AND(VALUE(LEFT($A173,3))=311,OR($B173="I2",$B173="J2",$B173="K2",$B173="L2")),VLOOKUP('311'!$G$58,_311_Table1,MATCH(MID($B173,1,1),_311_Table1_ColumnLookup,0),FALSE),
  IF(AND(VALUE(LEFT($A173,3))=311,RIGHT($B173,5)="Total"),VLOOKUP('311'!$G$59,_311_Table1,MATCH(MID($B173,1,1),_311_Table1_ColumnLookup,0),FALSE),
  IF(VALUE(LEFT($A173,3))=311,VLOOKUP(VALUE(MID($B173,2,1)),_311_Table1,MATCH(MID($B173,1,1),_311_Table1_ColumnLookup,0),FALSE)
+N("311"),
  IF(AND(VALUE(LEFT($A173,3))=312,LEFT($G173,10)="Unincepted",$B173="G "),VLOOKUP(" ULO",_312_Table1,MATCH('312'!$N$16,_312_Table1_ColumnLookup,0),FALSE),
  IF(AND(VALUE(LEFT($A173,3))=312,LEFT($G173,10)="Unincepted",$B173="O "),VLOOKUP(" ULO",_312_Table1,MATCH('312'!$V$16,_312_Table1_ColumnLookup,0),FALSE),
  IF(AND(VALUE(LEFT($A173,3))=312,LEFT($G173,10)="Unincepted",$B173="Q "),VLOOKUP(" ULO",_312_Table1,MATCH('312'!$X$16,_312_Table1_ColumnLookup,0),FALSE),
  IF(AND(VALUE(LEFT($A173,3))=312,LEFT($G173,10)="Unincepted"),VLOOKUP(" ULO",_312_Table1,MATCH(LEFT($B173,1),_312_Table1_ColumnLookup,0),FALSE),
  IF(AND(VALUE(LEFT($A173,3))=312,LEFT($G173,5)="Total",$B173="G "),VLOOKUP('312'!$F$80,_312_Table1,MATCH('312'!$N$16,_312_Table1_ColumnLookup,0),FALSE),
  IF(AND(VALUE(LEFT($A173,3))=312,LEFT($G173,5)="Total",$B173="O "),VLOOKUP('312'!$F$80,_312_Table1,MATCH('312'!$V$16,_312_Table1_ColumnLookup,0),FALSE),
  IF(AND(VALUE(LEFT($A173,3))=312,LEFT($G173,5)="Total",$B173="Q "),VLOOKUP('312'!$F$80,_312_Table1,MATCH('312'!$X$16,_312_Table1_ColumnLookup,0),FALSE),
  IF(AND(VALUE(LEFT($A173,3))=312,LEFT($G173,5)="Total"),VLOOKUP('312'!$F$80,_312_Table1,MATCH(LEFT($B173,1),_312_Table1_ColumnLookup,0),FALSE),
  IF(AND(VALUE(LEFT($A173,3))=312,LEN($I173)=4,$B173="G"),VLOOKUP($I173,_312_Table1,MATCH('312'!$N$16,_312_Table1_ColumnLookup,0),FALSE),
  IF(AND(VALUE(LEFT($A173,3))=312,LEN($I173)=4,$B173="O"),VLOOKUP($I173,_312_Table1,MATCH('312'!$V$16,_312_Table1_ColumnLookup,0),FALSE),
  IF(AND(VALUE(LEFT($A173,3))=312,LEN($I173)=4,$B173="Q"),VLOOKUP($I173,_312_Table1,MATCH('312'!$X$16,_312_Table1_ColumnLookup,0),FALSE),
  IF(AND(VALUE(LEFT($A173,3))=312,LEN($I173)=4),VLOOKUP($I173,_312_Table1,MATCH(LEFT($B173,1),_312_Table1_ColumnLookup,0),FALSE)
+N("312"),
  IF(VALUE(LEFT($A173,3))=313,VLOOKUP(VALUE(MID($B173,2,1)),_313_Table1,MATCH(MID($B173,1,1),_313_Table1_ColumnLookup,0),FALSE)
+N("313"),
  IF(AND(VALUE(LEFT($A173,3))=314,LEN($B173)=3),VLOOKUP(VALUE(MID($B173,2,2)),_314_Table1,MATCH(MID($B173,1,1),_314_Table1_ColumnLookup,0),FALSE),
  IF(VALUE(LEFT($A173,3))=314,VLOOKUP(VALUE(MID($B173,2,1)),_314_Table1,MATCH(MID($B173,1,1),_314_Table1_ColumnLookup,0),FALSE)
+N("314"),
""))))))))))))))))))))))))</f>
        <v>#N/A</v>
      </c>
      <c r="E173" s="238">
        <f ca="1">IF(AND(VALUE(LEFT($A173,3))=309,LEN($B173)=3),VLOOKUP(VALUE(MID($B173,2,2)),_309_Table2,MATCH(MID($B173,1,1),_309_Table2_ColumnLookup,0),FALSE),
  IF($C173="309 LCR SummaryA",OneYearSCR,IF($C173="309 LCR SummaryB",UltimateSCR,IF(VALUE(LEFT($A173,3))=309,VLOOKUP(VALUE(MID($B173,2,1)),_309_Table2,MATCH(MID($B173,1,1),_309_Table2_ColumnLookup,0),FALSE)
+N("309"),
  IF(VALUE(LEFT($A173,3))=310,VLOOKUP(VALUE(MID($B173,2,1)),_310_Table2,MATCH(MID($B173,1,1),_310_Table2_ColumnLookup,0),FALSE)
+N("310"),
  IF(AND(VALUE(LEFT($A173,3))=311,LEN($I173)=4),VLOOKUP($I173,_311_Table2,MATCH($B173,_311_Table2_ColumnLookup,0),FALSE),
  IF(AND(VALUE(LEFT($A173,3))=311,OR($B173="I2",$B173="J2",$B173="K2",$B173="L2")),VLOOKUP('311'!$G$58,_311_Table2,MATCH(MID($B173,1,1),_311_Table2_ColumnLookup,0),FALSE),
  IF(AND(VALUE(LEFT($A173,3))=311,RIGHT($B173,5)="Total"),VLOOKUP('311'!$G$59,_311_Table2,MATCH(MID($B173,1,1),_311_Table2_ColumnLookup,0),FALSE),
  IF(VALUE(LEFT($A173,3))=311,VLOOKUP(VALUE(MID($B173,2,1)),_311_Table2,MATCH(MID($B173,1,1),_311_Table2_ColumnLookup,0),FALSE)
+N("311"),
  IF(AND(VALUE(LEFT($A173,3))=312,LEFT($G173,10)="Unincepted",$B173="G "),VLOOKUP(" ULO",_312_Table2,MATCH('312'!$N$16,_312_Table2_ColumnLookup,0),FALSE),
  IF(AND(VALUE(LEFT($A173,3))=312,LEFT($G173,10)="Unincepted",$B173="O "),VLOOKUP(" ULO",_312_Table2,MATCH('312'!$V$16,_312_Table2_ColumnLookup,0),FALSE),
  IF(AND(VALUE(LEFT($A173,3))=312,LEFT($G173,10)="Unincepted",$B173="Q "),VLOOKUP(" ULO",_312_Table2,MATCH('312'!$X$16,_312_Table2_ColumnLookup,0),FALSE),
  IF(AND(VALUE(LEFT($A173,3))=312,LEFT($G173,10)="Unincepted"),VLOOKUP(" ULO",_312_Table2,MATCH(LEFT($B173,1),_312_Table2_ColumnLookup,0),FALSE),
  IF(AND(VALUE(LEFT($A173,3))=312,LEFT($G173,5)="Total",$B173="G "),VLOOKUP('312'!$F$80,_312_Table2,MATCH('312'!$N$16,_312_Table2_ColumnLookup,0),FALSE),
  IF(AND(VALUE(LEFT($A173,3))=312,LEFT($G173,5)="Total",$B173="O "),VLOOKUP('312'!$F$80,_312_Table2,MATCH('312'!$V$16,_312_Table2_ColumnLookup,0),FALSE),
  IF(AND(VALUE(LEFT($A173,3))=312,LEFT($G173,5)="Total",$B173="Q "),VLOOKUP('312'!$F$80,_312_Table2,MATCH('312'!$X$16,_312_Table2_ColumnLookup,0),FALSE),
  IF(AND(VALUE(LEFT($A173,3))=312,LEFT($G173,5)="Total"),VLOOKUP('312'!$F$80,_312_Table2,MATCH(LEFT($B173,1),_312_Table2_ColumnLookup,0),FALSE),
  IF(AND(VALUE(LEFT($A173,3))=312,LEN($I173)=4,$B173="G"),VLOOKUP($I173,_312_Table2,MATCH('312'!$N$16,_312_Table2_ColumnLookup,0),FALSE),
  IF(AND(VALUE(LEFT($A173,3))=312,LEN($I173)=4,$B173="O"),VLOOKUP($I173,_312_Table2,MATCH('312'!$V$16,_312_Table2_ColumnLookup,0),FALSE),
  IF(AND(VALUE(LEFT($A173,3))=312,LEN($I173)=4,$B173="Q"),VLOOKUP($I173,_312_Table2,MATCH('312'!$X$16,_312_Table2_ColumnLookup,0),FALSE),
  IF(AND(VALUE(LEFT($A173,3))=312,LEN($I173)=4),VLOOKUP($I173,_312_Table2,MATCH(LEFT($B173,1),_312_Table2_ColumnLookup,0),FALSE)
+N("312"),
  IF(VALUE(LEFT($A173,3))=313,VLOOKUP(VALUE(MID($B173,2,1)),_313_Table2,MATCH(MID($B173,1,1),_313_Table2_ColumnLookup,0),FALSE)
+N("313"),
  IF(AND(VALUE(LEFT($A173,3))=314,LEN($B173)=3),VLOOKUP(VALUE(MID($B173,2,2)),_314_Table2,MATCH(MID($B173,1,1),_314_Table2_ColumnLookup,0),FALSE),
  IF(VALUE(LEFT($A173,3))=314,VLOOKUP(VALUE(MID($B173,2,1)),_314_Table2,MATCH(MID($B173,1,1),_314_Table2_ColumnLookup,0),FALSE)
+N("314"),
""))))))))))))))))))))))))</f>
        <v>0</v>
      </c>
      <c r="F173" s="238" t="e">
        <f>IF(AND(VALUE(LEFT($A173,3))=309,LEN($B173)=3),VLOOKUP(VALUE(MID($B173,2,2)),_309_Table3,MATCH(MID($B173,1,1),_309_Table3_ColumnLookup,0),FALSE),
  IF($C173="309 LCR SummaryA",OneYearSCR,IF($C173="309 LCR SummaryB",UltimateSCR,IF(VALUE(LEFT($A173,3))=309,VLOOKUP(VALUE(MID($B173,2,1)),_309_Table3,MATCH(MID($B173,1,1),_309_Table3_ColumnLookup,0),FALSE)
+N("309"),
  IF(VALUE(LEFT($A173,3))=310,VLOOKUP(VALUE(MID($B173,2,1)),_310_Table3,MATCH(MID($B173,1,1),_310_Table3_ColumnLookup,0),FALSE)
+N("310"),
  IF(AND(VALUE(LEFT($A173,3))=311,LEN($I173)=4),VLOOKUP($I173,_311_Table3,MATCH($B173,_311_Table3_ColumnLookup,0),FALSE),
  IF(AND(VALUE(LEFT($A173,3))=311,OR($B173="I2",$B173="J2",$B173="K2",$B173="L2")),VLOOKUP('311'!$G$58,_311_Table3,MATCH(MID($B173,1,1),_311_Table3_ColumnLookup,0),FALSE),
  IF(AND(VALUE(LEFT($A173,3))=311,RIGHT($B173,5)="Total"),VLOOKUP('311'!$G$59,_311_Table3,MATCH(MID($B173,1,1),_311_Table3_ColumnLookup,0),FALSE),
  IF(VALUE(LEFT($A173,3))=311,VLOOKUP(VALUE(MID($B173,2,1)),_311_Table3,MATCH(MID($B173,1,1),_311_Table3_ColumnLookup,0),FALSE)
+N("311"),
  IF(AND(VALUE(LEFT($A173,3))=312,LEFT($G173,10)="Unincepted",$B173="G "),VLOOKUP(" ULO",_312_Table3,MATCH('312'!$N$16,_312_Table3_ColumnLookup,0),FALSE),
  IF(AND(VALUE(LEFT($A173,3))=312,LEFT($G173,10)="Unincepted",$B173="O "),VLOOKUP(" ULO",_312_Table3,MATCH('312'!$V$16,_312_Table3_ColumnLookup,0),FALSE),
  IF(AND(VALUE(LEFT($A173,3))=312,LEFT($G173,10)="Unincepted",$B173="Q "),VLOOKUP(" ULO",_312_Table3,MATCH('312'!$X$16,_312_Table3_ColumnLookup,0),FALSE),
  IF(AND(VALUE(LEFT($A173,3))=312,LEFT($G173,10)="Unincepted"),VLOOKUP(" ULO",_312_Table3,MATCH(LEFT($B173,1),_312_Table3_ColumnLookup,0),FALSE),
  IF(AND(VALUE(LEFT($A173,3))=312,LEFT($G173,5)="Total",$B173="G "),VLOOKUP('312'!$F$80,_312_Table3,MATCH('312'!$N$16,_312_Table3_ColumnLookup,0),FALSE),
  IF(AND(VALUE(LEFT($A173,3))=312,LEFT($G173,5)="Total",$B173="O "),VLOOKUP('312'!$F$80,_312_Table3,MATCH('312'!$V$16,_312_Table3_ColumnLookup,0),FALSE),
  IF(AND(VALUE(LEFT($A173,3))=312,LEFT($G173,5)="Total",$B173="Q "),VLOOKUP('312'!$F$80,_312_Table3,MATCH('312'!$X$16,_312_Table3_ColumnLookup,0),FALSE),
  IF(AND(VALUE(LEFT($A173,3))=312,LEFT($G173,5)="Total"),VLOOKUP('312'!$F$80,_312_Table3,MATCH(LEFT($B173,1),_312_Table3_ColumnLookup,0),FALSE),
  IF(AND(VALUE(LEFT($A173,3))=312,LEN($I173)=4,$B173="G"),VLOOKUP($I173,_312_Table3,MATCH('312'!$N$16,_312_Table3_ColumnLookup,0),FALSE),
  IF(AND(VALUE(LEFT($A173,3))=312,LEN($I173)=4,$B173="O"),VLOOKUP($I173,_312_Table3,MATCH('312'!$V$16,_312_Table3_ColumnLookup,0),FALSE),
  IF(AND(VALUE(LEFT($A173,3))=312,LEN($I173)=4,$B173="Q"),VLOOKUP($I173,_312_Table3,MATCH('312'!$X$16,_312_Table3_ColumnLookup,0),FALSE),
  IF(AND(VALUE(LEFT($A173,3))=312,LEN($I173)=4),VLOOKUP($I173,_312_Table3,MATCH(LEFT($B173,1),_312_Table3_ColumnLookup,0),FALSE)
+N("312"),
  IF(VALUE(LEFT($A173,3))=313,VLOOKUP(VALUE(MID($B173,2,1)),_313_Table3,MATCH(MID($B173,1,1),_313_Table3_ColumnLookup,0),FALSE)
+N("313"),
  IF(AND(VALUE(LEFT($A173,3))=314,LEN($B173)=3),VLOOKUP(VALUE(MID($B173,2,2)),_314_Table3,MATCH(MID($B173,1,1),_314_Table3_ColumnLookup,0),FALSE),
  IF(VALUE(LEFT($A173,3))=314,VLOOKUP(VALUE(MID($B173,2,1)),_314_Table3,MATCH(MID($B173,1,1),_314_Table3_ColumnLookup,0),FALSE)
+N("314"),
""))))))))))))))))))))))))</f>
        <v>#NAME?</v>
      </c>
      <c r="G173" t="s">
        <v>1117</v>
      </c>
      <c r="H173" s="321">
        <f ca="1">IFERROR(
IF(ISERROR($D173)=FALSE,$D173,IF(ISERROR($E173)=FALSE,$E173,IF(ISERROR($F173)=FALSE,$F173
+N("012 checkboxes"),
IF(
IF(OR(LEFT($A173,9)="Syndicate",LEFT($A173,12)="NewSyndicate"),VLOOKUP($A173,'012'!$J:$ZW,MATCH("Link to button",'012'!$J$1:$ZW$1,0),0)
+N("309 checkbox"),
IF($C173="309 LCR Summary0",VLOOKUP("Notes990",'309'!$P:$ZZ,MATCH("Link to button",'309'!$P$1:$ZZ$1,0),0)
+N("313 checkboxes"),
IF($C173="313 Financial Information0LcmVsScr",IF($C173="309 LCR Summary0",VLOOKUP("LcmVsScr",'309'!$N:$ZZ,MATCH("Link to button",'309'!$N$1:$ZZ$1,0),0),
IF($C173="313 Financial Information0LcrDocAttached",IF($C173="309 LCR Summary0",VLOOKUP("LcrDocAttached",'309'!$N:$ZZ,MATCH("Link to button",'309'!$N$1:$ZZ$1,0),
0)))))))=1,TRUE,FALSE)
))),"")</f>
        <v>0</v>
      </c>
      <c r="I173">
        <v>2012</v>
      </c>
    </row>
    <row r="174" spans="1:9" customFormat="1">
      <c r="A174" s="237" t="str">
        <f>VLOOKUP($G174,CSVLookups!$B:$R,MATCH(A$1,CSVLookups!$B$1:$R$1,0),FALSE)</f>
        <v>311 Claims Distributions</v>
      </c>
      <c r="B174" s="237" t="str">
        <f>VLOOKUP($G174,CSVLookups!$B:$R,MATCH(B$1,CSVLookups!$B$1:$R$1,0),FALSE)</f>
        <v>I</v>
      </c>
      <c r="C174" s="238" t="str">
        <f t="shared" si="3"/>
        <v>311 Claims DistributionsI2013Net Insurance Claims brought forward</v>
      </c>
      <c r="D174" s="238" t="e">
        <f>IF(AND(VALUE(LEFT($A174,3))=309,LEN($B174)=3),VLOOKUP(VALUE(MID($B174,2,2)),_309_Table1,MATCH(MID($B174,1,1),_309_Table1_ColumnLookup,0),FALSE),
  IF($C174="309 LCR SummaryA",OneYearSCR,IF($C174="309 LCR SummaryB",UltimateSCR,IF(VALUE(LEFT($A174,3))=309,VLOOKUP(VALUE(MID($B174,2,1)),_309_Table1,MATCH(MID($B174,1,1),_309_Table1_ColumnLookup,0),FALSE)
+N("309"),
  IF(VALUE(LEFT($A174,3))=310,VLOOKUP(VALUE(MID($B174,2,1)),_310_Table1,MATCH(MID($B174,1,1),_310_Table1_ColumnLookup,0),FALSE)
+N("310"),
  IF(AND(VALUE(LEFT($A174,3))=311,LEN($I174)=4),VLOOKUP($I174,_311_Table1,MATCH($B174,_311_Table1_ColumnLookup,0),FALSE),
  IF(AND(VALUE(LEFT($A174,3))=311,OR($B174="I2",$B174="J2",$B174="K2",$B174="L2")),VLOOKUP('311'!$G$58,_311_Table1,MATCH(MID($B174,1,1),_311_Table1_ColumnLookup,0),FALSE),
  IF(AND(VALUE(LEFT($A174,3))=311,RIGHT($B174,5)="Total"),VLOOKUP('311'!$G$59,_311_Table1,MATCH(MID($B174,1,1),_311_Table1_ColumnLookup,0),FALSE),
  IF(VALUE(LEFT($A174,3))=311,VLOOKUP(VALUE(MID($B174,2,1)),_311_Table1,MATCH(MID($B174,1,1),_311_Table1_ColumnLookup,0),FALSE)
+N("311"),
  IF(AND(VALUE(LEFT($A174,3))=312,LEFT($G174,10)="Unincepted",$B174="G "),VLOOKUP(" ULO",_312_Table1,MATCH('312'!$N$16,_312_Table1_ColumnLookup,0),FALSE),
  IF(AND(VALUE(LEFT($A174,3))=312,LEFT($G174,10)="Unincepted",$B174="O "),VLOOKUP(" ULO",_312_Table1,MATCH('312'!$V$16,_312_Table1_ColumnLookup,0),FALSE),
  IF(AND(VALUE(LEFT($A174,3))=312,LEFT($G174,10)="Unincepted",$B174="Q "),VLOOKUP(" ULO",_312_Table1,MATCH('312'!$X$16,_312_Table1_ColumnLookup,0),FALSE),
  IF(AND(VALUE(LEFT($A174,3))=312,LEFT($G174,10)="Unincepted"),VLOOKUP(" ULO",_312_Table1,MATCH(LEFT($B174,1),_312_Table1_ColumnLookup,0),FALSE),
  IF(AND(VALUE(LEFT($A174,3))=312,LEFT($G174,5)="Total",$B174="G "),VLOOKUP('312'!$F$80,_312_Table1,MATCH('312'!$N$16,_312_Table1_ColumnLookup,0),FALSE),
  IF(AND(VALUE(LEFT($A174,3))=312,LEFT($G174,5)="Total",$B174="O "),VLOOKUP('312'!$F$80,_312_Table1,MATCH('312'!$V$16,_312_Table1_ColumnLookup,0),FALSE),
  IF(AND(VALUE(LEFT($A174,3))=312,LEFT($G174,5)="Total",$B174="Q "),VLOOKUP('312'!$F$80,_312_Table1,MATCH('312'!$X$16,_312_Table1_ColumnLookup,0),FALSE),
  IF(AND(VALUE(LEFT($A174,3))=312,LEFT($G174,5)="Total"),VLOOKUP('312'!$F$80,_312_Table1,MATCH(LEFT($B174,1),_312_Table1_ColumnLookup,0),FALSE),
  IF(AND(VALUE(LEFT($A174,3))=312,LEN($I174)=4,$B174="G"),VLOOKUP($I174,_312_Table1,MATCH('312'!$N$16,_312_Table1_ColumnLookup,0),FALSE),
  IF(AND(VALUE(LEFT($A174,3))=312,LEN($I174)=4,$B174="O"),VLOOKUP($I174,_312_Table1,MATCH('312'!$V$16,_312_Table1_ColumnLookup,0),FALSE),
  IF(AND(VALUE(LEFT($A174,3))=312,LEN($I174)=4,$B174="Q"),VLOOKUP($I174,_312_Table1,MATCH('312'!$X$16,_312_Table1_ColumnLookup,0),FALSE),
  IF(AND(VALUE(LEFT($A174,3))=312,LEN($I174)=4),VLOOKUP($I174,_312_Table1,MATCH(LEFT($B174,1),_312_Table1_ColumnLookup,0),FALSE)
+N("312"),
  IF(VALUE(LEFT($A174,3))=313,VLOOKUP(VALUE(MID($B174,2,1)),_313_Table1,MATCH(MID($B174,1,1),_313_Table1_ColumnLookup,0),FALSE)
+N("313"),
  IF(AND(VALUE(LEFT($A174,3))=314,LEN($B174)=3),VLOOKUP(VALUE(MID($B174,2,2)),_314_Table1,MATCH(MID($B174,1,1),_314_Table1_ColumnLookup,0),FALSE),
  IF(VALUE(LEFT($A174,3))=314,VLOOKUP(VALUE(MID($B174,2,1)),_314_Table1,MATCH(MID($B174,1,1),_314_Table1_ColumnLookup,0),FALSE)
+N("314"),
""))))))))))))))))))))))))</f>
        <v>#N/A</v>
      </c>
      <c r="E174" s="238">
        <f ca="1">IF(AND(VALUE(LEFT($A174,3))=309,LEN($B174)=3),VLOOKUP(VALUE(MID($B174,2,2)),_309_Table2,MATCH(MID($B174,1,1),_309_Table2_ColumnLookup,0),FALSE),
  IF($C174="309 LCR SummaryA",OneYearSCR,IF($C174="309 LCR SummaryB",UltimateSCR,IF(VALUE(LEFT($A174,3))=309,VLOOKUP(VALUE(MID($B174,2,1)),_309_Table2,MATCH(MID($B174,1,1),_309_Table2_ColumnLookup,0),FALSE)
+N("309"),
  IF(VALUE(LEFT($A174,3))=310,VLOOKUP(VALUE(MID($B174,2,1)),_310_Table2,MATCH(MID($B174,1,1),_310_Table2_ColumnLookup,0),FALSE)
+N("310"),
  IF(AND(VALUE(LEFT($A174,3))=311,LEN($I174)=4),VLOOKUP($I174,_311_Table2,MATCH($B174,_311_Table2_ColumnLookup,0),FALSE),
  IF(AND(VALUE(LEFT($A174,3))=311,OR($B174="I2",$B174="J2",$B174="K2",$B174="L2")),VLOOKUP('311'!$G$58,_311_Table2,MATCH(MID($B174,1,1),_311_Table2_ColumnLookup,0),FALSE),
  IF(AND(VALUE(LEFT($A174,3))=311,RIGHT($B174,5)="Total"),VLOOKUP('311'!$G$59,_311_Table2,MATCH(MID($B174,1,1),_311_Table2_ColumnLookup,0),FALSE),
  IF(VALUE(LEFT($A174,3))=311,VLOOKUP(VALUE(MID($B174,2,1)),_311_Table2,MATCH(MID($B174,1,1),_311_Table2_ColumnLookup,0),FALSE)
+N("311"),
  IF(AND(VALUE(LEFT($A174,3))=312,LEFT($G174,10)="Unincepted",$B174="G "),VLOOKUP(" ULO",_312_Table2,MATCH('312'!$N$16,_312_Table2_ColumnLookup,0),FALSE),
  IF(AND(VALUE(LEFT($A174,3))=312,LEFT($G174,10)="Unincepted",$B174="O "),VLOOKUP(" ULO",_312_Table2,MATCH('312'!$V$16,_312_Table2_ColumnLookup,0),FALSE),
  IF(AND(VALUE(LEFT($A174,3))=312,LEFT($G174,10)="Unincepted",$B174="Q "),VLOOKUP(" ULO",_312_Table2,MATCH('312'!$X$16,_312_Table2_ColumnLookup,0),FALSE),
  IF(AND(VALUE(LEFT($A174,3))=312,LEFT($G174,10)="Unincepted"),VLOOKUP(" ULO",_312_Table2,MATCH(LEFT($B174,1),_312_Table2_ColumnLookup,0),FALSE),
  IF(AND(VALUE(LEFT($A174,3))=312,LEFT($G174,5)="Total",$B174="G "),VLOOKUP('312'!$F$80,_312_Table2,MATCH('312'!$N$16,_312_Table2_ColumnLookup,0),FALSE),
  IF(AND(VALUE(LEFT($A174,3))=312,LEFT($G174,5)="Total",$B174="O "),VLOOKUP('312'!$F$80,_312_Table2,MATCH('312'!$V$16,_312_Table2_ColumnLookup,0),FALSE),
  IF(AND(VALUE(LEFT($A174,3))=312,LEFT($G174,5)="Total",$B174="Q "),VLOOKUP('312'!$F$80,_312_Table2,MATCH('312'!$X$16,_312_Table2_ColumnLookup,0),FALSE),
  IF(AND(VALUE(LEFT($A174,3))=312,LEFT($G174,5)="Total"),VLOOKUP('312'!$F$80,_312_Table2,MATCH(LEFT($B174,1),_312_Table2_ColumnLookup,0),FALSE),
  IF(AND(VALUE(LEFT($A174,3))=312,LEN($I174)=4,$B174="G"),VLOOKUP($I174,_312_Table2,MATCH('312'!$N$16,_312_Table2_ColumnLookup,0),FALSE),
  IF(AND(VALUE(LEFT($A174,3))=312,LEN($I174)=4,$B174="O"),VLOOKUP($I174,_312_Table2,MATCH('312'!$V$16,_312_Table2_ColumnLookup,0),FALSE),
  IF(AND(VALUE(LEFT($A174,3))=312,LEN($I174)=4,$B174="Q"),VLOOKUP($I174,_312_Table2,MATCH('312'!$X$16,_312_Table2_ColumnLookup,0),FALSE),
  IF(AND(VALUE(LEFT($A174,3))=312,LEN($I174)=4),VLOOKUP($I174,_312_Table2,MATCH(LEFT($B174,1),_312_Table2_ColumnLookup,0),FALSE)
+N("312"),
  IF(VALUE(LEFT($A174,3))=313,VLOOKUP(VALUE(MID($B174,2,1)),_313_Table2,MATCH(MID($B174,1,1),_313_Table2_ColumnLookup,0),FALSE)
+N("313"),
  IF(AND(VALUE(LEFT($A174,3))=314,LEN($B174)=3),VLOOKUP(VALUE(MID($B174,2,2)),_314_Table2,MATCH(MID($B174,1,1),_314_Table2_ColumnLookup,0),FALSE),
  IF(VALUE(LEFT($A174,3))=314,VLOOKUP(VALUE(MID($B174,2,1)),_314_Table2,MATCH(MID($B174,1,1),_314_Table2_ColumnLookup,0),FALSE)
+N("314"),
""))))))))))))))))))))))))</f>
        <v>0</v>
      </c>
      <c r="F174" s="238" t="e">
        <f>IF(AND(VALUE(LEFT($A174,3))=309,LEN($B174)=3),VLOOKUP(VALUE(MID($B174,2,2)),_309_Table3,MATCH(MID($B174,1,1),_309_Table3_ColumnLookup,0),FALSE),
  IF($C174="309 LCR SummaryA",OneYearSCR,IF($C174="309 LCR SummaryB",UltimateSCR,IF(VALUE(LEFT($A174,3))=309,VLOOKUP(VALUE(MID($B174,2,1)),_309_Table3,MATCH(MID($B174,1,1),_309_Table3_ColumnLookup,0),FALSE)
+N("309"),
  IF(VALUE(LEFT($A174,3))=310,VLOOKUP(VALUE(MID($B174,2,1)),_310_Table3,MATCH(MID($B174,1,1),_310_Table3_ColumnLookup,0),FALSE)
+N("310"),
  IF(AND(VALUE(LEFT($A174,3))=311,LEN($I174)=4),VLOOKUP($I174,_311_Table3,MATCH($B174,_311_Table3_ColumnLookup,0),FALSE),
  IF(AND(VALUE(LEFT($A174,3))=311,OR($B174="I2",$B174="J2",$B174="K2",$B174="L2")),VLOOKUP('311'!$G$58,_311_Table3,MATCH(MID($B174,1,1),_311_Table3_ColumnLookup,0),FALSE),
  IF(AND(VALUE(LEFT($A174,3))=311,RIGHT($B174,5)="Total"),VLOOKUP('311'!$G$59,_311_Table3,MATCH(MID($B174,1,1),_311_Table3_ColumnLookup,0),FALSE),
  IF(VALUE(LEFT($A174,3))=311,VLOOKUP(VALUE(MID($B174,2,1)),_311_Table3,MATCH(MID($B174,1,1),_311_Table3_ColumnLookup,0),FALSE)
+N("311"),
  IF(AND(VALUE(LEFT($A174,3))=312,LEFT($G174,10)="Unincepted",$B174="G "),VLOOKUP(" ULO",_312_Table3,MATCH('312'!$N$16,_312_Table3_ColumnLookup,0),FALSE),
  IF(AND(VALUE(LEFT($A174,3))=312,LEFT($G174,10)="Unincepted",$B174="O "),VLOOKUP(" ULO",_312_Table3,MATCH('312'!$V$16,_312_Table3_ColumnLookup,0),FALSE),
  IF(AND(VALUE(LEFT($A174,3))=312,LEFT($G174,10)="Unincepted",$B174="Q "),VLOOKUP(" ULO",_312_Table3,MATCH('312'!$X$16,_312_Table3_ColumnLookup,0),FALSE),
  IF(AND(VALUE(LEFT($A174,3))=312,LEFT($G174,10)="Unincepted"),VLOOKUP(" ULO",_312_Table3,MATCH(LEFT($B174,1),_312_Table3_ColumnLookup,0),FALSE),
  IF(AND(VALUE(LEFT($A174,3))=312,LEFT($G174,5)="Total",$B174="G "),VLOOKUP('312'!$F$80,_312_Table3,MATCH('312'!$N$16,_312_Table3_ColumnLookup,0),FALSE),
  IF(AND(VALUE(LEFT($A174,3))=312,LEFT($G174,5)="Total",$B174="O "),VLOOKUP('312'!$F$80,_312_Table3,MATCH('312'!$V$16,_312_Table3_ColumnLookup,0),FALSE),
  IF(AND(VALUE(LEFT($A174,3))=312,LEFT($G174,5)="Total",$B174="Q "),VLOOKUP('312'!$F$80,_312_Table3,MATCH('312'!$X$16,_312_Table3_ColumnLookup,0),FALSE),
  IF(AND(VALUE(LEFT($A174,3))=312,LEFT($G174,5)="Total"),VLOOKUP('312'!$F$80,_312_Table3,MATCH(LEFT($B174,1),_312_Table3_ColumnLookup,0),FALSE),
  IF(AND(VALUE(LEFT($A174,3))=312,LEN($I174)=4,$B174="G"),VLOOKUP($I174,_312_Table3,MATCH('312'!$N$16,_312_Table3_ColumnLookup,0),FALSE),
  IF(AND(VALUE(LEFT($A174,3))=312,LEN($I174)=4,$B174="O"),VLOOKUP($I174,_312_Table3,MATCH('312'!$V$16,_312_Table3_ColumnLookup,0),FALSE),
  IF(AND(VALUE(LEFT($A174,3))=312,LEN($I174)=4,$B174="Q"),VLOOKUP($I174,_312_Table3,MATCH('312'!$X$16,_312_Table3_ColumnLookup,0),FALSE),
  IF(AND(VALUE(LEFT($A174,3))=312,LEN($I174)=4),VLOOKUP($I174,_312_Table3,MATCH(LEFT($B174,1),_312_Table3_ColumnLookup,0),FALSE)
+N("312"),
  IF(VALUE(LEFT($A174,3))=313,VLOOKUP(VALUE(MID($B174,2,1)),_313_Table3,MATCH(MID($B174,1,1),_313_Table3_ColumnLookup,0),FALSE)
+N("313"),
  IF(AND(VALUE(LEFT($A174,3))=314,LEN($B174)=3),VLOOKUP(VALUE(MID($B174,2,2)),_314_Table3,MATCH(MID($B174,1,1),_314_Table3_ColumnLookup,0),FALSE),
  IF(VALUE(LEFT($A174,3))=314,VLOOKUP(VALUE(MID($B174,2,1)),_314_Table3,MATCH(MID($B174,1,1),_314_Table3_ColumnLookup,0),FALSE)
+N("314"),
""))))))))))))))))))))))))</f>
        <v>#NAME?</v>
      </c>
      <c r="G174" t="s">
        <v>1110</v>
      </c>
      <c r="H174" s="321">
        <f ca="1">IFERROR(
IF(ISERROR($D174)=FALSE,$D174,IF(ISERROR($E174)=FALSE,$E174,IF(ISERROR($F174)=FALSE,$F174
+N("012 checkboxes"),
IF(
IF(OR(LEFT($A174,9)="Syndicate",LEFT($A174,12)="NewSyndicate"),VLOOKUP($A174,'012'!$J:$ZW,MATCH("Link to button",'012'!$J$1:$ZW$1,0),0)
+N("309 checkbox"),
IF($C174="309 LCR Summary0",VLOOKUP("Notes990",'309'!$P:$ZZ,MATCH("Link to button",'309'!$P$1:$ZZ$1,0),0)
+N("313 checkboxes"),
IF($C174="313 Financial Information0LcmVsScr",IF($C174="309 LCR Summary0",VLOOKUP("LcmVsScr",'309'!$N:$ZZ,MATCH("Link to button",'309'!$N$1:$ZZ$1,0),0),
IF($C174="313 Financial Information0LcrDocAttached",IF($C174="309 LCR Summary0",VLOOKUP("LcrDocAttached",'309'!$N:$ZZ,MATCH("Link to button",'309'!$N$1:$ZZ$1,0),
0)))))))=1,TRUE,FALSE)
))),"")</f>
        <v>0</v>
      </c>
      <c r="I174">
        <v>2013</v>
      </c>
    </row>
    <row r="175" spans="1:9" customFormat="1">
      <c r="A175" s="237" t="str">
        <f>VLOOKUP($G175,CSVLookups!$B:$R,MATCH(A$1,CSVLookups!$B$1:$R$1,0),FALSE)</f>
        <v>311 Claims Distributions</v>
      </c>
      <c r="B175" s="237" t="str">
        <f>VLOOKUP($G175,CSVLookups!$B:$R,MATCH(B$1,CSVLookups!$B$1:$R$1,0),FALSE)</f>
        <v>J</v>
      </c>
      <c r="C175" s="238" t="str">
        <f t="shared" si="3"/>
        <v>311 Claims DistributionsJ2013Adjustments</v>
      </c>
      <c r="D175" s="238" t="e">
        <f>IF(AND(VALUE(LEFT($A175,3))=309,LEN($B175)=3),VLOOKUP(VALUE(MID($B175,2,2)),_309_Table1,MATCH(MID($B175,1,1),_309_Table1_ColumnLookup,0),FALSE),
  IF($C175="309 LCR SummaryA",OneYearSCR,IF($C175="309 LCR SummaryB",UltimateSCR,IF(VALUE(LEFT($A175,3))=309,VLOOKUP(VALUE(MID($B175,2,1)),_309_Table1,MATCH(MID($B175,1,1),_309_Table1_ColumnLookup,0),FALSE)
+N("309"),
  IF(VALUE(LEFT($A175,3))=310,VLOOKUP(VALUE(MID($B175,2,1)),_310_Table1,MATCH(MID($B175,1,1),_310_Table1_ColumnLookup,0),FALSE)
+N("310"),
  IF(AND(VALUE(LEFT($A175,3))=311,LEN($I175)=4),VLOOKUP($I175,_311_Table1,MATCH($B175,_311_Table1_ColumnLookup,0),FALSE),
  IF(AND(VALUE(LEFT($A175,3))=311,OR($B175="I2",$B175="J2",$B175="K2",$B175="L2")),VLOOKUP('311'!$G$58,_311_Table1,MATCH(MID($B175,1,1),_311_Table1_ColumnLookup,0),FALSE),
  IF(AND(VALUE(LEFT($A175,3))=311,RIGHT($B175,5)="Total"),VLOOKUP('311'!$G$59,_311_Table1,MATCH(MID($B175,1,1),_311_Table1_ColumnLookup,0),FALSE),
  IF(VALUE(LEFT($A175,3))=311,VLOOKUP(VALUE(MID($B175,2,1)),_311_Table1,MATCH(MID($B175,1,1),_311_Table1_ColumnLookup,0),FALSE)
+N("311"),
  IF(AND(VALUE(LEFT($A175,3))=312,LEFT($G175,10)="Unincepted",$B175="G "),VLOOKUP(" ULO",_312_Table1,MATCH('312'!$N$16,_312_Table1_ColumnLookup,0),FALSE),
  IF(AND(VALUE(LEFT($A175,3))=312,LEFT($G175,10)="Unincepted",$B175="O "),VLOOKUP(" ULO",_312_Table1,MATCH('312'!$V$16,_312_Table1_ColumnLookup,0),FALSE),
  IF(AND(VALUE(LEFT($A175,3))=312,LEFT($G175,10)="Unincepted",$B175="Q "),VLOOKUP(" ULO",_312_Table1,MATCH('312'!$X$16,_312_Table1_ColumnLookup,0),FALSE),
  IF(AND(VALUE(LEFT($A175,3))=312,LEFT($G175,10)="Unincepted"),VLOOKUP(" ULO",_312_Table1,MATCH(LEFT($B175,1),_312_Table1_ColumnLookup,0),FALSE),
  IF(AND(VALUE(LEFT($A175,3))=312,LEFT($G175,5)="Total",$B175="G "),VLOOKUP('312'!$F$80,_312_Table1,MATCH('312'!$N$16,_312_Table1_ColumnLookup,0),FALSE),
  IF(AND(VALUE(LEFT($A175,3))=312,LEFT($G175,5)="Total",$B175="O "),VLOOKUP('312'!$F$80,_312_Table1,MATCH('312'!$V$16,_312_Table1_ColumnLookup,0),FALSE),
  IF(AND(VALUE(LEFT($A175,3))=312,LEFT($G175,5)="Total",$B175="Q "),VLOOKUP('312'!$F$80,_312_Table1,MATCH('312'!$X$16,_312_Table1_ColumnLookup,0),FALSE),
  IF(AND(VALUE(LEFT($A175,3))=312,LEFT($G175,5)="Total"),VLOOKUP('312'!$F$80,_312_Table1,MATCH(LEFT($B175,1),_312_Table1_ColumnLookup,0),FALSE),
  IF(AND(VALUE(LEFT($A175,3))=312,LEN($I175)=4,$B175="G"),VLOOKUP($I175,_312_Table1,MATCH('312'!$N$16,_312_Table1_ColumnLookup,0),FALSE),
  IF(AND(VALUE(LEFT($A175,3))=312,LEN($I175)=4,$B175="O"),VLOOKUP($I175,_312_Table1,MATCH('312'!$V$16,_312_Table1_ColumnLookup,0),FALSE),
  IF(AND(VALUE(LEFT($A175,3))=312,LEN($I175)=4,$B175="Q"),VLOOKUP($I175,_312_Table1,MATCH('312'!$X$16,_312_Table1_ColumnLookup,0),FALSE),
  IF(AND(VALUE(LEFT($A175,3))=312,LEN($I175)=4),VLOOKUP($I175,_312_Table1,MATCH(LEFT($B175,1),_312_Table1_ColumnLookup,0),FALSE)
+N("312"),
  IF(VALUE(LEFT($A175,3))=313,VLOOKUP(VALUE(MID($B175,2,1)),_313_Table1,MATCH(MID($B175,1,1),_313_Table1_ColumnLookup,0),FALSE)
+N("313"),
  IF(AND(VALUE(LEFT($A175,3))=314,LEN($B175)=3),VLOOKUP(VALUE(MID($B175,2,2)),_314_Table1,MATCH(MID($B175,1,1),_314_Table1_ColumnLookup,0),FALSE),
  IF(VALUE(LEFT($A175,3))=314,VLOOKUP(VALUE(MID($B175,2,1)),_314_Table1,MATCH(MID($B175,1,1),_314_Table1_ColumnLookup,0),FALSE)
+N("314"),
""))))))))))))))))))))))))</f>
        <v>#N/A</v>
      </c>
      <c r="E175" s="238">
        <f>IF(AND(VALUE(LEFT($A175,3))=309,LEN($B175)=3),VLOOKUP(VALUE(MID($B175,2,2)),_309_Table2,MATCH(MID($B175,1,1),_309_Table2_ColumnLookup,0),FALSE),
  IF($C175="309 LCR SummaryA",OneYearSCR,IF($C175="309 LCR SummaryB",UltimateSCR,IF(VALUE(LEFT($A175,3))=309,VLOOKUP(VALUE(MID($B175,2,1)),_309_Table2,MATCH(MID($B175,1,1),_309_Table2_ColumnLookup,0),FALSE)
+N("309"),
  IF(VALUE(LEFT($A175,3))=310,VLOOKUP(VALUE(MID($B175,2,1)),_310_Table2,MATCH(MID($B175,1,1),_310_Table2_ColumnLookup,0),FALSE)
+N("310"),
  IF(AND(VALUE(LEFT($A175,3))=311,LEN($I175)=4),VLOOKUP($I175,_311_Table2,MATCH($B175,_311_Table2_ColumnLookup,0),FALSE),
  IF(AND(VALUE(LEFT($A175,3))=311,OR($B175="I2",$B175="J2",$B175="K2",$B175="L2")),VLOOKUP('311'!$G$58,_311_Table2,MATCH(MID($B175,1,1),_311_Table2_ColumnLookup,0),FALSE),
  IF(AND(VALUE(LEFT($A175,3))=311,RIGHT($B175,5)="Total"),VLOOKUP('311'!$G$59,_311_Table2,MATCH(MID($B175,1,1),_311_Table2_ColumnLookup,0),FALSE),
  IF(VALUE(LEFT($A175,3))=311,VLOOKUP(VALUE(MID($B175,2,1)),_311_Table2,MATCH(MID($B175,1,1),_311_Table2_ColumnLookup,0),FALSE)
+N("311"),
  IF(AND(VALUE(LEFT($A175,3))=312,LEFT($G175,10)="Unincepted",$B175="G "),VLOOKUP(" ULO",_312_Table2,MATCH('312'!$N$16,_312_Table2_ColumnLookup,0),FALSE),
  IF(AND(VALUE(LEFT($A175,3))=312,LEFT($G175,10)="Unincepted",$B175="O "),VLOOKUP(" ULO",_312_Table2,MATCH('312'!$V$16,_312_Table2_ColumnLookup,0),FALSE),
  IF(AND(VALUE(LEFT($A175,3))=312,LEFT($G175,10)="Unincepted",$B175="Q "),VLOOKUP(" ULO",_312_Table2,MATCH('312'!$X$16,_312_Table2_ColumnLookup,0),FALSE),
  IF(AND(VALUE(LEFT($A175,3))=312,LEFT($G175,10)="Unincepted"),VLOOKUP(" ULO",_312_Table2,MATCH(LEFT($B175,1),_312_Table2_ColumnLookup,0),FALSE),
  IF(AND(VALUE(LEFT($A175,3))=312,LEFT($G175,5)="Total",$B175="G "),VLOOKUP('312'!$F$80,_312_Table2,MATCH('312'!$N$16,_312_Table2_ColumnLookup,0),FALSE),
  IF(AND(VALUE(LEFT($A175,3))=312,LEFT($G175,5)="Total",$B175="O "),VLOOKUP('312'!$F$80,_312_Table2,MATCH('312'!$V$16,_312_Table2_ColumnLookup,0),FALSE),
  IF(AND(VALUE(LEFT($A175,3))=312,LEFT($G175,5)="Total",$B175="Q "),VLOOKUP('312'!$F$80,_312_Table2,MATCH('312'!$X$16,_312_Table2_ColumnLookup,0),FALSE),
  IF(AND(VALUE(LEFT($A175,3))=312,LEFT($G175,5)="Total"),VLOOKUP('312'!$F$80,_312_Table2,MATCH(LEFT($B175,1),_312_Table2_ColumnLookup,0),FALSE),
  IF(AND(VALUE(LEFT($A175,3))=312,LEN($I175)=4,$B175="G"),VLOOKUP($I175,_312_Table2,MATCH('312'!$N$16,_312_Table2_ColumnLookup,0),FALSE),
  IF(AND(VALUE(LEFT($A175,3))=312,LEN($I175)=4,$B175="O"),VLOOKUP($I175,_312_Table2,MATCH('312'!$V$16,_312_Table2_ColumnLookup,0),FALSE),
  IF(AND(VALUE(LEFT($A175,3))=312,LEN($I175)=4,$B175="Q"),VLOOKUP($I175,_312_Table2,MATCH('312'!$X$16,_312_Table2_ColumnLookup,0),FALSE),
  IF(AND(VALUE(LEFT($A175,3))=312,LEN($I175)=4),VLOOKUP($I175,_312_Table2,MATCH(LEFT($B175,1),_312_Table2_ColumnLookup,0),FALSE)
+N("312"),
  IF(VALUE(LEFT($A175,3))=313,VLOOKUP(VALUE(MID($B175,2,1)),_313_Table2,MATCH(MID($B175,1,1),_313_Table2_ColumnLookup,0),FALSE)
+N("313"),
  IF(AND(VALUE(LEFT($A175,3))=314,LEN($B175)=3),VLOOKUP(VALUE(MID($B175,2,2)),_314_Table2,MATCH(MID($B175,1,1),_314_Table2_ColumnLookup,0),FALSE),
  IF(VALUE(LEFT($A175,3))=314,VLOOKUP(VALUE(MID($B175,2,1)),_314_Table2,MATCH(MID($B175,1,1),_314_Table2_ColumnLookup,0),FALSE)
+N("314"),
""))))))))))))))))))))))))</f>
        <v>0</v>
      </c>
      <c r="F175" s="238" t="e">
        <f>IF(AND(VALUE(LEFT($A175,3))=309,LEN($B175)=3),VLOOKUP(VALUE(MID($B175,2,2)),_309_Table3,MATCH(MID($B175,1,1),_309_Table3_ColumnLookup,0),FALSE),
  IF($C175="309 LCR SummaryA",OneYearSCR,IF($C175="309 LCR SummaryB",UltimateSCR,IF(VALUE(LEFT($A175,3))=309,VLOOKUP(VALUE(MID($B175,2,1)),_309_Table3,MATCH(MID($B175,1,1),_309_Table3_ColumnLookup,0),FALSE)
+N("309"),
  IF(VALUE(LEFT($A175,3))=310,VLOOKUP(VALUE(MID($B175,2,1)),_310_Table3,MATCH(MID($B175,1,1),_310_Table3_ColumnLookup,0),FALSE)
+N("310"),
  IF(AND(VALUE(LEFT($A175,3))=311,LEN($I175)=4),VLOOKUP($I175,_311_Table3,MATCH($B175,_311_Table3_ColumnLookup,0),FALSE),
  IF(AND(VALUE(LEFT($A175,3))=311,OR($B175="I2",$B175="J2",$B175="K2",$B175="L2")),VLOOKUP('311'!$G$58,_311_Table3,MATCH(MID($B175,1,1),_311_Table3_ColumnLookup,0),FALSE),
  IF(AND(VALUE(LEFT($A175,3))=311,RIGHT($B175,5)="Total"),VLOOKUP('311'!$G$59,_311_Table3,MATCH(MID($B175,1,1),_311_Table3_ColumnLookup,0),FALSE),
  IF(VALUE(LEFT($A175,3))=311,VLOOKUP(VALUE(MID($B175,2,1)),_311_Table3,MATCH(MID($B175,1,1),_311_Table3_ColumnLookup,0),FALSE)
+N("311"),
  IF(AND(VALUE(LEFT($A175,3))=312,LEFT($G175,10)="Unincepted",$B175="G "),VLOOKUP(" ULO",_312_Table3,MATCH('312'!$N$16,_312_Table3_ColumnLookup,0),FALSE),
  IF(AND(VALUE(LEFT($A175,3))=312,LEFT($G175,10)="Unincepted",$B175="O "),VLOOKUP(" ULO",_312_Table3,MATCH('312'!$V$16,_312_Table3_ColumnLookup,0),FALSE),
  IF(AND(VALUE(LEFT($A175,3))=312,LEFT($G175,10)="Unincepted",$B175="Q "),VLOOKUP(" ULO",_312_Table3,MATCH('312'!$X$16,_312_Table3_ColumnLookup,0),FALSE),
  IF(AND(VALUE(LEFT($A175,3))=312,LEFT($G175,10)="Unincepted"),VLOOKUP(" ULO",_312_Table3,MATCH(LEFT($B175,1),_312_Table3_ColumnLookup,0),FALSE),
  IF(AND(VALUE(LEFT($A175,3))=312,LEFT($G175,5)="Total",$B175="G "),VLOOKUP('312'!$F$80,_312_Table3,MATCH('312'!$N$16,_312_Table3_ColumnLookup,0),FALSE),
  IF(AND(VALUE(LEFT($A175,3))=312,LEFT($G175,5)="Total",$B175="O "),VLOOKUP('312'!$F$80,_312_Table3,MATCH('312'!$V$16,_312_Table3_ColumnLookup,0),FALSE),
  IF(AND(VALUE(LEFT($A175,3))=312,LEFT($G175,5)="Total",$B175="Q "),VLOOKUP('312'!$F$80,_312_Table3,MATCH('312'!$X$16,_312_Table3_ColumnLookup,0),FALSE),
  IF(AND(VALUE(LEFT($A175,3))=312,LEFT($G175,5)="Total"),VLOOKUP('312'!$F$80,_312_Table3,MATCH(LEFT($B175,1),_312_Table3_ColumnLookup,0),FALSE),
  IF(AND(VALUE(LEFT($A175,3))=312,LEN($I175)=4,$B175="G"),VLOOKUP($I175,_312_Table3,MATCH('312'!$N$16,_312_Table3_ColumnLookup,0),FALSE),
  IF(AND(VALUE(LEFT($A175,3))=312,LEN($I175)=4,$B175="O"),VLOOKUP($I175,_312_Table3,MATCH('312'!$V$16,_312_Table3_ColumnLookup,0),FALSE),
  IF(AND(VALUE(LEFT($A175,3))=312,LEN($I175)=4,$B175="Q"),VLOOKUP($I175,_312_Table3,MATCH('312'!$X$16,_312_Table3_ColumnLookup,0),FALSE),
  IF(AND(VALUE(LEFT($A175,3))=312,LEN($I175)=4),VLOOKUP($I175,_312_Table3,MATCH(LEFT($B175,1),_312_Table3_ColumnLookup,0),FALSE)
+N("312"),
  IF(VALUE(LEFT($A175,3))=313,VLOOKUP(VALUE(MID($B175,2,1)),_313_Table3,MATCH(MID($B175,1,1),_313_Table3_ColumnLookup,0),FALSE)
+N("313"),
  IF(AND(VALUE(LEFT($A175,3))=314,LEN($B175)=3),VLOOKUP(VALUE(MID($B175,2,2)),_314_Table3,MATCH(MID($B175,1,1),_314_Table3_ColumnLookup,0),FALSE),
  IF(VALUE(LEFT($A175,3))=314,VLOOKUP(VALUE(MID($B175,2,1)),_314_Table3,MATCH(MID($B175,1,1),_314_Table3_ColumnLookup,0),FALSE)
+N("314"),
""))))))))))))))))))))))))</f>
        <v>#NAME?</v>
      </c>
      <c r="G175" t="s">
        <v>1111</v>
      </c>
      <c r="H175" s="321">
        <f>IFERROR(
IF(ISERROR($D175)=FALSE,$D175,IF(ISERROR($E175)=FALSE,$E175,IF(ISERROR($F175)=FALSE,$F175
+N("012 checkboxes"),
IF(
IF(OR(LEFT($A175,9)="Syndicate",LEFT($A175,12)="NewSyndicate"),VLOOKUP($A175,'012'!$J:$ZW,MATCH("Link to button",'012'!$J$1:$ZW$1,0),0)
+N("309 checkbox"),
IF($C175="309 LCR Summary0",VLOOKUP("Notes990",'309'!$P:$ZZ,MATCH("Link to button",'309'!$P$1:$ZZ$1,0),0)
+N("313 checkboxes"),
IF($C175="313 Financial Information0LcmVsScr",IF($C175="309 LCR Summary0",VLOOKUP("LcmVsScr",'309'!$N:$ZZ,MATCH("Link to button",'309'!$N$1:$ZZ$1,0),0),
IF($C175="313 Financial Information0LcrDocAttached",IF($C175="309 LCR Summary0",VLOOKUP("LcrDocAttached",'309'!$N:$ZZ,MATCH("Link to button",'309'!$N$1:$ZZ$1,0),
0)))))))=1,TRUE,FALSE)
))),"")</f>
        <v>0</v>
      </c>
      <c r="I175">
        <v>2013</v>
      </c>
    </row>
    <row r="176" spans="1:9" customFormat="1">
      <c r="A176" s="237" t="str">
        <f>VLOOKUP($G176,CSVLookups!$B:$R,MATCH(A$1,CSVLookups!$B$1:$R$1,0),FALSE)</f>
        <v>311 Claims Distributions</v>
      </c>
      <c r="B176" s="237" t="str">
        <f>VLOOKUP($G176,CSVLookups!$B:$R,MATCH(B$1,CSVLookups!$B$1:$R$1,0),FALSE)</f>
        <v>K</v>
      </c>
      <c r="C176" s="238" t="str">
        <f t="shared" si="3"/>
        <v>311 Claims DistributionsK2013New Business</v>
      </c>
      <c r="D176" s="238" t="e">
        <f>IF(AND(VALUE(LEFT($A176,3))=309,LEN($B176)=3),VLOOKUP(VALUE(MID($B176,2,2)),_309_Table1,MATCH(MID($B176,1,1),_309_Table1_ColumnLookup,0),FALSE),
  IF($C176="309 LCR SummaryA",OneYearSCR,IF($C176="309 LCR SummaryB",UltimateSCR,IF(VALUE(LEFT($A176,3))=309,VLOOKUP(VALUE(MID($B176,2,1)),_309_Table1,MATCH(MID($B176,1,1),_309_Table1_ColumnLookup,0),FALSE)
+N("309"),
  IF(VALUE(LEFT($A176,3))=310,VLOOKUP(VALUE(MID($B176,2,1)),_310_Table1,MATCH(MID($B176,1,1),_310_Table1_ColumnLookup,0),FALSE)
+N("310"),
  IF(AND(VALUE(LEFT($A176,3))=311,LEN($I176)=4),VLOOKUP($I176,_311_Table1,MATCH($B176,_311_Table1_ColumnLookup,0),FALSE),
  IF(AND(VALUE(LEFT($A176,3))=311,OR($B176="I2",$B176="J2",$B176="K2",$B176="L2")),VLOOKUP('311'!$G$58,_311_Table1,MATCH(MID($B176,1,1),_311_Table1_ColumnLookup,0),FALSE),
  IF(AND(VALUE(LEFT($A176,3))=311,RIGHT($B176,5)="Total"),VLOOKUP('311'!$G$59,_311_Table1,MATCH(MID($B176,1,1),_311_Table1_ColumnLookup,0),FALSE),
  IF(VALUE(LEFT($A176,3))=311,VLOOKUP(VALUE(MID($B176,2,1)),_311_Table1,MATCH(MID($B176,1,1),_311_Table1_ColumnLookup,0),FALSE)
+N("311"),
  IF(AND(VALUE(LEFT($A176,3))=312,LEFT($G176,10)="Unincepted",$B176="G "),VLOOKUP(" ULO",_312_Table1,MATCH('312'!$N$16,_312_Table1_ColumnLookup,0),FALSE),
  IF(AND(VALUE(LEFT($A176,3))=312,LEFT($G176,10)="Unincepted",$B176="O "),VLOOKUP(" ULO",_312_Table1,MATCH('312'!$V$16,_312_Table1_ColumnLookup,0),FALSE),
  IF(AND(VALUE(LEFT($A176,3))=312,LEFT($G176,10)="Unincepted",$B176="Q "),VLOOKUP(" ULO",_312_Table1,MATCH('312'!$X$16,_312_Table1_ColumnLookup,0),FALSE),
  IF(AND(VALUE(LEFT($A176,3))=312,LEFT($G176,10)="Unincepted"),VLOOKUP(" ULO",_312_Table1,MATCH(LEFT($B176,1),_312_Table1_ColumnLookup,0),FALSE),
  IF(AND(VALUE(LEFT($A176,3))=312,LEFT($G176,5)="Total",$B176="G "),VLOOKUP('312'!$F$80,_312_Table1,MATCH('312'!$N$16,_312_Table1_ColumnLookup,0),FALSE),
  IF(AND(VALUE(LEFT($A176,3))=312,LEFT($G176,5)="Total",$B176="O "),VLOOKUP('312'!$F$80,_312_Table1,MATCH('312'!$V$16,_312_Table1_ColumnLookup,0),FALSE),
  IF(AND(VALUE(LEFT($A176,3))=312,LEFT($G176,5)="Total",$B176="Q "),VLOOKUP('312'!$F$80,_312_Table1,MATCH('312'!$X$16,_312_Table1_ColumnLookup,0),FALSE),
  IF(AND(VALUE(LEFT($A176,3))=312,LEFT($G176,5)="Total"),VLOOKUP('312'!$F$80,_312_Table1,MATCH(LEFT($B176,1),_312_Table1_ColumnLookup,0),FALSE),
  IF(AND(VALUE(LEFT($A176,3))=312,LEN($I176)=4,$B176="G"),VLOOKUP($I176,_312_Table1,MATCH('312'!$N$16,_312_Table1_ColumnLookup,0),FALSE),
  IF(AND(VALUE(LEFT($A176,3))=312,LEN($I176)=4,$B176="O"),VLOOKUP($I176,_312_Table1,MATCH('312'!$V$16,_312_Table1_ColumnLookup,0),FALSE),
  IF(AND(VALUE(LEFT($A176,3))=312,LEN($I176)=4,$B176="Q"),VLOOKUP($I176,_312_Table1,MATCH('312'!$X$16,_312_Table1_ColumnLookup,0),FALSE),
  IF(AND(VALUE(LEFT($A176,3))=312,LEN($I176)=4),VLOOKUP($I176,_312_Table1,MATCH(LEFT($B176,1),_312_Table1_ColumnLookup,0),FALSE)
+N("312"),
  IF(VALUE(LEFT($A176,3))=313,VLOOKUP(VALUE(MID($B176,2,1)),_313_Table1,MATCH(MID($B176,1,1),_313_Table1_ColumnLookup,0),FALSE)
+N("313"),
  IF(AND(VALUE(LEFT($A176,3))=314,LEN($B176)=3),VLOOKUP(VALUE(MID($B176,2,2)),_314_Table1,MATCH(MID($B176,1,1),_314_Table1_ColumnLookup,0),FALSE),
  IF(VALUE(LEFT($A176,3))=314,VLOOKUP(VALUE(MID($B176,2,1)),_314_Table1,MATCH(MID($B176,1,1),_314_Table1_ColumnLookup,0),FALSE)
+N("314"),
""))))))))))))))))))))))))</f>
        <v>#N/A</v>
      </c>
      <c r="E176" s="238">
        <f>IF(AND(VALUE(LEFT($A176,3))=309,LEN($B176)=3),VLOOKUP(VALUE(MID($B176,2,2)),_309_Table2,MATCH(MID($B176,1,1),_309_Table2_ColumnLookup,0),FALSE),
  IF($C176="309 LCR SummaryA",OneYearSCR,IF($C176="309 LCR SummaryB",UltimateSCR,IF(VALUE(LEFT($A176,3))=309,VLOOKUP(VALUE(MID($B176,2,1)),_309_Table2,MATCH(MID($B176,1,1),_309_Table2_ColumnLookup,0),FALSE)
+N("309"),
  IF(VALUE(LEFT($A176,3))=310,VLOOKUP(VALUE(MID($B176,2,1)),_310_Table2,MATCH(MID($B176,1,1),_310_Table2_ColumnLookup,0),FALSE)
+N("310"),
  IF(AND(VALUE(LEFT($A176,3))=311,LEN($I176)=4),VLOOKUP($I176,_311_Table2,MATCH($B176,_311_Table2_ColumnLookup,0),FALSE),
  IF(AND(VALUE(LEFT($A176,3))=311,OR($B176="I2",$B176="J2",$B176="K2",$B176="L2")),VLOOKUP('311'!$G$58,_311_Table2,MATCH(MID($B176,1,1),_311_Table2_ColumnLookup,0),FALSE),
  IF(AND(VALUE(LEFT($A176,3))=311,RIGHT($B176,5)="Total"),VLOOKUP('311'!$G$59,_311_Table2,MATCH(MID($B176,1,1),_311_Table2_ColumnLookup,0),FALSE),
  IF(VALUE(LEFT($A176,3))=311,VLOOKUP(VALUE(MID($B176,2,1)),_311_Table2,MATCH(MID($B176,1,1),_311_Table2_ColumnLookup,0),FALSE)
+N("311"),
  IF(AND(VALUE(LEFT($A176,3))=312,LEFT($G176,10)="Unincepted",$B176="G "),VLOOKUP(" ULO",_312_Table2,MATCH('312'!$N$16,_312_Table2_ColumnLookup,0),FALSE),
  IF(AND(VALUE(LEFT($A176,3))=312,LEFT($G176,10)="Unincepted",$B176="O "),VLOOKUP(" ULO",_312_Table2,MATCH('312'!$V$16,_312_Table2_ColumnLookup,0),FALSE),
  IF(AND(VALUE(LEFT($A176,3))=312,LEFT($G176,10)="Unincepted",$B176="Q "),VLOOKUP(" ULO",_312_Table2,MATCH('312'!$X$16,_312_Table2_ColumnLookup,0),FALSE),
  IF(AND(VALUE(LEFT($A176,3))=312,LEFT($G176,10)="Unincepted"),VLOOKUP(" ULO",_312_Table2,MATCH(LEFT($B176,1),_312_Table2_ColumnLookup,0),FALSE),
  IF(AND(VALUE(LEFT($A176,3))=312,LEFT($G176,5)="Total",$B176="G "),VLOOKUP('312'!$F$80,_312_Table2,MATCH('312'!$N$16,_312_Table2_ColumnLookup,0),FALSE),
  IF(AND(VALUE(LEFT($A176,3))=312,LEFT($G176,5)="Total",$B176="O "),VLOOKUP('312'!$F$80,_312_Table2,MATCH('312'!$V$16,_312_Table2_ColumnLookup,0),FALSE),
  IF(AND(VALUE(LEFT($A176,3))=312,LEFT($G176,5)="Total",$B176="Q "),VLOOKUP('312'!$F$80,_312_Table2,MATCH('312'!$X$16,_312_Table2_ColumnLookup,0),FALSE),
  IF(AND(VALUE(LEFT($A176,3))=312,LEFT($G176,5)="Total"),VLOOKUP('312'!$F$80,_312_Table2,MATCH(LEFT($B176,1),_312_Table2_ColumnLookup,0),FALSE),
  IF(AND(VALUE(LEFT($A176,3))=312,LEN($I176)=4,$B176="G"),VLOOKUP($I176,_312_Table2,MATCH('312'!$N$16,_312_Table2_ColumnLookup,0),FALSE),
  IF(AND(VALUE(LEFT($A176,3))=312,LEN($I176)=4,$B176="O"),VLOOKUP($I176,_312_Table2,MATCH('312'!$V$16,_312_Table2_ColumnLookup,0),FALSE),
  IF(AND(VALUE(LEFT($A176,3))=312,LEN($I176)=4,$B176="Q"),VLOOKUP($I176,_312_Table2,MATCH('312'!$X$16,_312_Table2_ColumnLookup,0),FALSE),
  IF(AND(VALUE(LEFT($A176,3))=312,LEN($I176)=4),VLOOKUP($I176,_312_Table2,MATCH(LEFT($B176,1),_312_Table2_ColumnLookup,0),FALSE)
+N("312"),
  IF(VALUE(LEFT($A176,3))=313,VLOOKUP(VALUE(MID($B176,2,1)),_313_Table2,MATCH(MID($B176,1,1),_313_Table2_ColumnLookup,0),FALSE)
+N("313"),
  IF(AND(VALUE(LEFT($A176,3))=314,LEN($B176)=3),VLOOKUP(VALUE(MID($B176,2,2)),_314_Table2,MATCH(MID($B176,1,1),_314_Table2_ColumnLookup,0),FALSE),
  IF(VALUE(LEFT($A176,3))=314,VLOOKUP(VALUE(MID($B176,2,1)),_314_Table2,MATCH(MID($B176,1,1),_314_Table2_ColumnLookup,0),FALSE)
+N("314"),
""))))))))))))))))))))))))</f>
        <v>0</v>
      </c>
      <c r="F176" s="238" t="e">
        <f>IF(AND(VALUE(LEFT($A176,3))=309,LEN($B176)=3),VLOOKUP(VALUE(MID($B176,2,2)),_309_Table3,MATCH(MID($B176,1,1),_309_Table3_ColumnLookup,0),FALSE),
  IF($C176="309 LCR SummaryA",OneYearSCR,IF($C176="309 LCR SummaryB",UltimateSCR,IF(VALUE(LEFT($A176,3))=309,VLOOKUP(VALUE(MID($B176,2,1)),_309_Table3,MATCH(MID($B176,1,1),_309_Table3_ColumnLookup,0),FALSE)
+N("309"),
  IF(VALUE(LEFT($A176,3))=310,VLOOKUP(VALUE(MID($B176,2,1)),_310_Table3,MATCH(MID($B176,1,1),_310_Table3_ColumnLookup,0),FALSE)
+N("310"),
  IF(AND(VALUE(LEFT($A176,3))=311,LEN($I176)=4),VLOOKUP($I176,_311_Table3,MATCH($B176,_311_Table3_ColumnLookup,0),FALSE),
  IF(AND(VALUE(LEFT($A176,3))=311,OR($B176="I2",$B176="J2",$B176="K2",$B176="L2")),VLOOKUP('311'!$G$58,_311_Table3,MATCH(MID($B176,1,1),_311_Table3_ColumnLookup,0),FALSE),
  IF(AND(VALUE(LEFT($A176,3))=311,RIGHT($B176,5)="Total"),VLOOKUP('311'!$G$59,_311_Table3,MATCH(MID($B176,1,1),_311_Table3_ColumnLookup,0),FALSE),
  IF(VALUE(LEFT($A176,3))=311,VLOOKUP(VALUE(MID($B176,2,1)),_311_Table3,MATCH(MID($B176,1,1),_311_Table3_ColumnLookup,0),FALSE)
+N("311"),
  IF(AND(VALUE(LEFT($A176,3))=312,LEFT($G176,10)="Unincepted",$B176="G "),VLOOKUP(" ULO",_312_Table3,MATCH('312'!$N$16,_312_Table3_ColumnLookup,0),FALSE),
  IF(AND(VALUE(LEFT($A176,3))=312,LEFT($G176,10)="Unincepted",$B176="O "),VLOOKUP(" ULO",_312_Table3,MATCH('312'!$V$16,_312_Table3_ColumnLookup,0),FALSE),
  IF(AND(VALUE(LEFT($A176,3))=312,LEFT($G176,10)="Unincepted",$B176="Q "),VLOOKUP(" ULO",_312_Table3,MATCH('312'!$X$16,_312_Table3_ColumnLookup,0),FALSE),
  IF(AND(VALUE(LEFT($A176,3))=312,LEFT($G176,10)="Unincepted"),VLOOKUP(" ULO",_312_Table3,MATCH(LEFT($B176,1),_312_Table3_ColumnLookup,0),FALSE),
  IF(AND(VALUE(LEFT($A176,3))=312,LEFT($G176,5)="Total",$B176="G "),VLOOKUP('312'!$F$80,_312_Table3,MATCH('312'!$N$16,_312_Table3_ColumnLookup,0),FALSE),
  IF(AND(VALUE(LEFT($A176,3))=312,LEFT($G176,5)="Total",$B176="O "),VLOOKUP('312'!$F$80,_312_Table3,MATCH('312'!$V$16,_312_Table3_ColumnLookup,0),FALSE),
  IF(AND(VALUE(LEFT($A176,3))=312,LEFT($G176,5)="Total",$B176="Q "),VLOOKUP('312'!$F$80,_312_Table3,MATCH('312'!$X$16,_312_Table3_ColumnLookup,0),FALSE),
  IF(AND(VALUE(LEFT($A176,3))=312,LEFT($G176,5)="Total"),VLOOKUP('312'!$F$80,_312_Table3,MATCH(LEFT($B176,1),_312_Table3_ColumnLookup,0),FALSE),
  IF(AND(VALUE(LEFT($A176,3))=312,LEN($I176)=4,$B176="G"),VLOOKUP($I176,_312_Table3,MATCH('312'!$N$16,_312_Table3_ColumnLookup,0),FALSE),
  IF(AND(VALUE(LEFT($A176,3))=312,LEN($I176)=4,$B176="O"),VLOOKUP($I176,_312_Table3,MATCH('312'!$V$16,_312_Table3_ColumnLookup,0),FALSE),
  IF(AND(VALUE(LEFT($A176,3))=312,LEN($I176)=4,$B176="Q"),VLOOKUP($I176,_312_Table3,MATCH('312'!$X$16,_312_Table3_ColumnLookup,0),FALSE),
  IF(AND(VALUE(LEFT($A176,3))=312,LEN($I176)=4),VLOOKUP($I176,_312_Table3,MATCH(LEFT($B176,1),_312_Table3_ColumnLookup,0),FALSE)
+N("312"),
  IF(VALUE(LEFT($A176,3))=313,VLOOKUP(VALUE(MID($B176,2,1)),_313_Table3,MATCH(MID($B176,1,1),_313_Table3_ColumnLookup,0),FALSE)
+N("313"),
  IF(AND(VALUE(LEFT($A176,3))=314,LEN($B176)=3),VLOOKUP(VALUE(MID($B176,2,2)),_314_Table3,MATCH(MID($B176,1,1),_314_Table3_ColumnLookup,0),FALSE),
  IF(VALUE(LEFT($A176,3))=314,VLOOKUP(VALUE(MID($B176,2,1)),_314_Table3,MATCH(MID($B176,1,1),_314_Table3_ColumnLookup,0),FALSE)
+N("314"),
""))))))))))))))))))))))))</f>
        <v>#NAME?</v>
      </c>
      <c r="G176" t="s">
        <v>1114</v>
      </c>
      <c r="H176" s="321">
        <f>IFERROR(
IF(ISERROR($D176)=FALSE,$D176,IF(ISERROR($E176)=FALSE,$E176,IF(ISERROR($F176)=FALSE,$F176
+N("012 checkboxes"),
IF(
IF(OR(LEFT($A176,9)="Syndicate",LEFT($A176,12)="NewSyndicate"),VLOOKUP($A176,'012'!$J:$ZW,MATCH("Link to button",'012'!$J$1:$ZW$1,0),0)
+N("309 checkbox"),
IF($C176="309 LCR Summary0",VLOOKUP("Notes990",'309'!$P:$ZZ,MATCH("Link to button",'309'!$P$1:$ZZ$1,0),0)
+N("313 checkboxes"),
IF($C176="313 Financial Information0LcmVsScr",IF($C176="309 LCR Summary0",VLOOKUP("LcmVsScr",'309'!$N:$ZZ,MATCH("Link to button",'309'!$N$1:$ZZ$1,0),0),
IF($C176="313 Financial Information0LcrDocAttached",IF($C176="309 LCR Summary0",VLOOKUP("LcrDocAttached",'309'!$N:$ZZ,MATCH("Link to button",'309'!$N$1:$ZZ$1,0),
0)))))))=1,TRUE,FALSE)
))),"")</f>
        <v>0</v>
      </c>
      <c r="I176">
        <v>2013</v>
      </c>
    </row>
    <row r="177" spans="1:9" customFormat="1">
      <c r="A177" s="237" t="str">
        <f>VLOOKUP($G177,CSVLookups!$B:$R,MATCH(A$1,CSVLookups!$B$1:$R$1,0),FALSE)</f>
        <v>311 Claims Distributions</v>
      </c>
      <c r="B177" s="237" t="str">
        <f>VLOOKUP($G177,CSVLookups!$B:$R,MATCH(B$1,CSVLookups!$B$1:$R$1,0),FALSE)</f>
        <v>L</v>
      </c>
      <c r="C177" s="238" t="str">
        <f t="shared" si="3"/>
        <v>311 Claims DistributionsL2013Total Claims</v>
      </c>
      <c r="D177" s="238" t="e">
        <f>IF(AND(VALUE(LEFT($A177,3))=309,LEN($B177)=3),VLOOKUP(VALUE(MID($B177,2,2)),_309_Table1,MATCH(MID($B177,1,1),_309_Table1_ColumnLookup,0),FALSE),
  IF($C177="309 LCR SummaryA",OneYearSCR,IF($C177="309 LCR SummaryB",UltimateSCR,IF(VALUE(LEFT($A177,3))=309,VLOOKUP(VALUE(MID($B177,2,1)),_309_Table1,MATCH(MID($B177,1,1),_309_Table1_ColumnLookup,0),FALSE)
+N("309"),
  IF(VALUE(LEFT($A177,3))=310,VLOOKUP(VALUE(MID($B177,2,1)),_310_Table1,MATCH(MID($B177,1,1),_310_Table1_ColumnLookup,0),FALSE)
+N("310"),
  IF(AND(VALUE(LEFT($A177,3))=311,LEN($I177)=4),VLOOKUP($I177,_311_Table1,MATCH($B177,_311_Table1_ColumnLookup,0),FALSE),
  IF(AND(VALUE(LEFT($A177,3))=311,OR($B177="I2",$B177="J2",$B177="K2",$B177="L2")),VLOOKUP('311'!$G$58,_311_Table1,MATCH(MID($B177,1,1),_311_Table1_ColumnLookup,0),FALSE),
  IF(AND(VALUE(LEFT($A177,3))=311,RIGHT($B177,5)="Total"),VLOOKUP('311'!$G$59,_311_Table1,MATCH(MID($B177,1,1),_311_Table1_ColumnLookup,0),FALSE),
  IF(VALUE(LEFT($A177,3))=311,VLOOKUP(VALUE(MID($B177,2,1)),_311_Table1,MATCH(MID($B177,1,1),_311_Table1_ColumnLookup,0),FALSE)
+N("311"),
  IF(AND(VALUE(LEFT($A177,3))=312,LEFT($G177,10)="Unincepted",$B177="G "),VLOOKUP(" ULO",_312_Table1,MATCH('312'!$N$16,_312_Table1_ColumnLookup,0),FALSE),
  IF(AND(VALUE(LEFT($A177,3))=312,LEFT($G177,10)="Unincepted",$B177="O "),VLOOKUP(" ULO",_312_Table1,MATCH('312'!$V$16,_312_Table1_ColumnLookup,0),FALSE),
  IF(AND(VALUE(LEFT($A177,3))=312,LEFT($G177,10)="Unincepted",$B177="Q "),VLOOKUP(" ULO",_312_Table1,MATCH('312'!$X$16,_312_Table1_ColumnLookup,0),FALSE),
  IF(AND(VALUE(LEFT($A177,3))=312,LEFT($G177,10)="Unincepted"),VLOOKUP(" ULO",_312_Table1,MATCH(LEFT($B177,1),_312_Table1_ColumnLookup,0),FALSE),
  IF(AND(VALUE(LEFT($A177,3))=312,LEFT($G177,5)="Total",$B177="G "),VLOOKUP('312'!$F$80,_312_Table1,MATCH('312'!$N$16,_312_Table1_ColumnLookup,0),FALSE),
  IF(AND(VALUE(LEFT($A177,3))=312,LEFT($G177,5)="Total",$B177="O "),VLOOKUP('312'!$F$80,_312_Table1,MATCH('312'!$V$16,_312_Table1_ColumnLookup,0),FALSE),
  IF(AND(VALUE(LEFT($A177,3))=312,LEFT($G177,5)="Total",$B177="Q "),VLOOKUP('312'!$F$80,_312_Table1,MATCH('312'!$X$16,_312_Table1_ColumnLookup,0),FALSE),
  IF(AND(VALUE(LEFT($A177,3))=312,LEFT($G177,5)="Total"),VLOOKUP('312'!$F$80,_312_Table1,MATCH(LEFT($B177,1),_312_Table1_ColumnLookup,0),FALSE),
  IF(AND(VALUE(LEFT($A177,3))=312,LEN($I177)=4,$B177="G"),VLOOKUP($I177,_312_Table1,MATCH('312'!$N$16,_312_Table1_ColumnLookup,0),FALSE),
  IF(AND(VALUE(LEFT($A177,3))=312,LEN($I177)=4,$B177="O"),VLOOKUP($I177,_312_Table1,MATCH('312'!$V$16,_312_Table1_ColumnLookup,0),FALSE),
  IF(AND(VALUE(LEFT($A177,3))=312,LEN($I177)=4,$B177="Q"),VLOOKUP($I177,_312_Table1,MATCH('312'!$X$16,_312_Table1_ColumnLookup,0),FALSE),
  IF(AND(VALUE(LEFT($A177,3))=312,LEN($I177)=4),VLOOKUP($I177,_312_Table1,MATCH(LEFT($B177,1),_312_Table1_ColumnLookup,0),FALSE)
+N("312"),
  IF(VALUE(LEFT($A177,3))=313,VLOOKUP(VALUE(MID($B177,2,1)),_313_Table1,MATCH(MID($B177,1,1),_313_Table1_ColumnLookup,0),FALSE)
+N("313"),
  IF(AND(VALUE(LEFT($A177,3))=314,LEN($B177)=3),VLOOKUP(VALUE(MID($B177,2,2)),_314_Table1,MATCH(MID($B177,1,1),_314_Table1_ColumnLookup,0),FALSE),
  IF(VALUE(LEFT($A177,3))=314,VLOOKUP(VALUE(MID($B177,2,1)),_314_Table1,MATCH(MID($B177,1,1),_314_Table1_ColumnLookup,0),FALSE)
+N("314"),
""))))))))))))))))))))))))</f>
        <v>#N/A</v>
      </c>
      <c r="E177" s="238">
        <f ca="1">IF(AND(VALUE(LEFT($A177,3))=309,LEN($B177)=3),VLOOKUP(VALUE(MID($B177,2,2)),_309_Table2,MATCH(MID($B177,1,1),_309_Table2_ColumnLookup,0),FALSE),
  IF($C177="309 LCR SummaryA",OneYearSCR,IF($C177="309 LCR SummaryB",UltimateSCR,IF(VALUE(LEFT($A177,3))=309,VLOOKUP(VALUE(MID($B177,2,1)),_309_Table2,MATCH(MID($B177,1,1),_309_Table2_ColumnLookup,0),FALSE)
+N("309"),
  IF(VALUE(LEFT($A177,3))=310,VLOOKUP(VALUE(MID($B177,2,1)),_310_Table2,MATCH(MID($B177,1,1),_310_Table2_ColumnLookup,0),FALSE)
+N("310"),
  IF(AND(VALUE(LEFT($A177,3))=311,LEN($I177)=4),VLOOKUP($I177,_311_Table2,MATCH($B177,_311_Table2_ColumnLookup,0),FALSE),
  IF(AND(VALUE(LEFT($A177,3))=311,OR($B177="I2",$B177="J2",$B177="K2",$B177="L2")),VLOOKUP('311'!$G$58,_311_Table2,MATCH(MID($B177,1,1),_311_Table2_ColumnLookup,0),FALSE),
  IF(AND(VALUE(LEFT($A177,3))=311,RIGHT($B177,5)="Total"),VLOOKUP('311'!$G$59,_311_Table2,MATCH(MID($B177,1,1),_311_Table2_ColumnLookup,0),FALSE),
  IF(VALUE(LEFT($A177,3))=311,VLOOKUP(VALUE(MID($B177,2,1)),_311_Table2,MATCH(MID($B177,1,1),_311_Table2_ColumnLookup,0),FALSE)
+N("311"),
  IF(AND(VALUE(LEFT($A177,3))=312,LEFT($G177,10)="Unincepted",$B177="G "),VLOOKUP(" ULO",_312_Table2,MATCH('312'!$N$16,_312_Table2_ColumnLookup,0),FALSE),
  IF(AND(VALUE(LEFT($A177,3))=312,LEFT($G177,10)="Unincepted",$B177="O "),VLOOKUP(" ULO",_312_Table2,MATCH('312'!$V$16,_312_Table2_ColumnLookup,0),FALSE),
  IF(AND(VALUE(LEFT($A177,3))=312,LEFT($G177,10)="Unincepted",$B177="Q "),VLOOKUP(" ULO",_312_Table2,MATCH('312'!$X$16,_312_Table2_ColumnLookup,0),FALSE),
  IF(AND(VALUE(LEFT($A177,3))=312,LEFT($G177,10)="Unincepted"),VLOOKUP(" ULO",_312_Table2,MATCH(LEFT($B177,1),_312_Table2_ColumnLookup,0),FALSE),
  IF(AND(VALUE(LEFT($A177,3))=312,LEFT($G177,5)="Total",$B177="G "),VLOOKUP('312'!$F$80,_312_Table2,MATCH('312'!$N$16,_312_Table2_ColumnLookup,0),FALSE),
  IF(AND(VALUE(LEFT($A177,3))=312,LEFT($G177,5)="Total",$B177="O "),VLOOKUP('312'!$F$80,_312_Table2,MATCH('312'!$V$16,_312_Table2_ColumnLookup,0),FALSE),
  IF(AND(VALUE(LEFT($A177,3))=312,LEFT($G177,5)="Total",$B177="Q "),VLOOKUP('312'!$F$80,_312_Table2,MATCH('312'!$X$16,_312_Table2_ColumnLookup,0),FALSE),
  IF(AND(VALUE(LEFT($A177,3))=312,LEFT($G177,5)="Total"),VLOOKUP('312'!$F$80,_312_Table2,MATCH(LEFT($B177,1),_312_Table2_ColumnLookup,0),FALSE),
  IF(AND(VALUE(LEFT($A177,3))=312,LEN($I177)=4,$B177="G"),VLOOKUP($I177,_312_Table2,MATCH('312'!$N$16,_312_Table2_ColumnLookup,0),FALSE),
  IF(AND(VALUE(LEFT($A177,3))=312,LEN($I177)=4,$B177="O"),VLOOKUP($I177,_312_Table2,MATCH('312'!$V$16,_312_Table2_ColumnLookup,0),FALSE),
  IF(AND(VALUE(LEFT($A177,3))=312,LEN($I177)=4,$B177="Q"),VLOOKUP($I177,_312_Table2,MATCH('312'!$X$16,_312_Table2_ColumnLookup,0),FALSE),
  IF(AND(VALUE(LEFT($A177,3))=312,LEN($I177)=4),VLOOKUP($I177,_312_Table2,MATCH(LEFT($B177,1),_312_Table2_ColumnLookup,0),FALSE)
+N("312"),
  IF(VALUE(LEFT($A177,3))=313,VLOOKUP(VALUE(MID($B177,2,1)),_313_Table2,MATCH(MID($B177,1,1),_313_Table2_ColumnLookup,0),FALSE)
+N("313"),
  IF(AND(VALUE(LEFT($A177,3))=314,LEN($B177)=3),VLOOKUP(VALUE(MID($B177,2,2)),_314_Table2,MATCH(MID($B177,1,1),_314_Table2_ColumnLookup,0),FALSE),
  IF(VALUE(LEFT($A177,3))=314,VLOOKUP(VALUE(MID($B177,2,1)),_314_Table2,MATCH(MID($B177,1,1),_314_Table2_ColumnLookup,0),FALSE)
+N("314"),
""))))))))))))))))))))))))</f>
        <v>0</v>
      </c>
      <c r="F177" s="238" t="e">
        <f>IF(AND(VALUE(LEFT($A177,3))=309,LEN($B177)=3),VLOOKUP(VALUE(MID($B177,2,2)),_309_Table3,MATCH(MID($B177,1,1),_309_Table3_ColumnLookup,0),FALSE),
  IF($C177="309 LCR SummaryA",OneYearSCR,IF($C177="309 LCR SummaryB",UltimateSCR,IF(VALUE(LEFT($A177,3))=309,VLOOKUP(VALUE(MID($B177,2,1)),_309_Table3,MATCH(MID($B177,1,1),_309_Table3_ColumnLookup,0),FALSE)
+N("309"),
  IF(VALUE(LEFT($A177,3))=310,VLOOKUP(VALUE(MID($B177,2,1)),_310_Table3,MATCH(MID($B177,1,1),_310_Table3_ColumnLookup,0),FALSE)
+N("310"),
  IF(AND(VALUE(LEFT($A177,3))=311,LEN($I177)=4),VLOOKUP($I177,_311_Table3,MATCH($B177,_311_Table3_ColumnLookup,0),FALSE),
  IF(AND(VALUE(LEFT($A177,3))=311,OR($B177="I2",$B177="J2",$B177="K2",$B177="L2")),VLOOKUP('311'!$G$58,_311_Table3,MATCH(MID($B177,1,1),_311_Table3_ColumnLookup,0),FALSE),
  IF(AND(VALUE(LEFT($A177,3))=311,RIGHT($B177,5)="Total"),VLOOKUP('311'!$G$59,_311_Table3,MATCH(MID($B177,1,1),_311_Table3_ColumnLookup,0),FALSE),
  IF(VALUE(LEFT($A177,3))=311,VLOOKUP(VALUE(MID($B177,2,1)),_311_Table3,MATCH(MID($B177,1,1),_311_Table3_ColumnLookup,0),FALSE)
+N("311"),
  IF(AND(VALUE(LEFT($A177,3))=312,LEFT($G177,10)="Unincepted",$B177="G "),VLOOKUP(" ULO",_312_Table3,MATCH('312'!$N$16,_312_Table3_ColumnLookup,0),FALSE),
  IF(AND(VALUE(LEFT($A177,3))=312,LEFT($G177,10)="Unincepted",$B177="O "),VLOOKUP(" ULO",_312_Table3,MATCH('312'!$V$16,_312_Table3_ColumnLookup,0),FALSE),
  IF(AND(VALUE(LEFT($A177,3))=312,LEFT($G177,10)="Unincepted",$B177="Q "),VLOOKUP(" ULO",_312_Table3,MATCH('312'!$X$16,_312_Table3_ColumnLookup,0),FALSE),
  IF(AND(VALUE(LEFT($A177,3))=312,LEFT($G177,10)="Unincepted"),VLOOKUP(" ULO",_312_Table3,MATCH(LEFT($B177,1),_312_Table3_ColumnLookup,0),FALSE),
  IF(AND(VALUE(LEFT($A177,3))=312,LEFT($G177,5)="Total",$B177="G "),VLOOKUP('312'!$F$80,_312_Table3,MATCH('312'!$N$16,_312_Table3_ColumnLookup,0),FALSE),
  IF(AND(VALUE(LEFT($A177,3))=312,LEFT($G177,5)="Total",$B177="O "),VLOOKUP('312'!$F$80,_312_Table3,MATCH('312'!$V$16,_312_Table3_ColumnLookup,0),FALSE),
  IF(AND(VALUE(LEFT($A177,3))=312,LEFT($G177,5)="Total",$B177="Q "),VLOOKUP('312'!$F$80,_312_Table3,MATCH('312'!$X$16,_312_Table3_ColumnLookup,0),FALSE),
  IF(AND(VALUE(LEFT($A177,3))=312,LEFT($G177,5)="Total"),VLOOKUP('312'!$F$80,_312_Table3,MATCH(LEFT($B177,1),_312_Table3_ColumnLookup,0),FALSE),
  IF(AND(VALUE(LEFT($A177,3))=312,LEN($I177)=4,$B177="G"),VLOOKUP($I177,_312_Table3,MATCH('312'!$N$16,_312_Table3_ColumnLookup,0),FALSE),
  IF(AND(VALUE(LEFT($A177,3))=312,LEN($I177)=4,$B177="O"),VLOOKUP($I177,_312_Table3,MATCH('312'!$V$16,_312_Table3_ColumnLookup,0),FALSE),
  IF(AND(VALUE(LEFT($A177,3))=312,LEN($I177)=4,$B177="Q"),VLOOKUP($I177,_312_Table3,MATCH('312'!$X$16,_312_Table3_ColumnLookup,0),FALSE),
  IF(AND(VALUE(LEFT($A177,3))=312,LEN($I177)=4),VLOOKUP($I177,_312_Table3,MATCH(LEFT($B177,1),_312_Table3_ColumnLookup,0),FALSE)
+N("312"),
  IF(VALUE(LEFT($A177,3))=313,VLOOKUP(VALUE(MID($B177,2,1)),_313_Table3,MATCH(MID($B177,1,1),_313_Table3_ColumnLookup,0),FALSE)
+N("313"),
  IF(AND(VALUE(LEFT($A177,3))=314,LEN($B177)=3),VLOOKUP(VALUE(MID($B177,2,2)),_314_Table3,MATCH(MID($B177,1,1),_314_Table3_ColumnLookup,0),FALSE),
  IF(VALUE(LEFT($A177,3))=314,VLOOKUP(VALUE(MID($B177,2,1)),_314_Table3,MATCH(MID($B177,1,1),_314_Table3_ColumnLookup,0),FALSE)
+N("314"),
""))))))))))))))))))))))))</f>
        <v>#NAME?</v>
      </c>
      <c r="G177" t="s">
        <v>1117</v>
      </c>
      <c r="H177" s="321">
        <f ca="1">IFERROR(
IF(ISERROR($D177)=FALSE,$D177,IF(ISERROR($E177)=FALSE,$E177,IF(ISERROR($F177)=FALSE,$F177
+N("012 checkboxes"),
IF(
IF(OR(LEFT($A177,9)="Syndicate",LEFT($A177,12)="NewSyndicate"),VLOOKUP($A177,'012'!$J:$ZW,MATCH("Link to button",'012'!$J$1:$ZW$1,0),0)
+N("309 checkbox"),
IF($C177="309 LCR Summary0",VLOOKUP("Notes990",'309'!$P:$ZZ,MATCH("Link to button",'309'!$P$1:$ZZ$1,0),0)
+N("313 checkboxes"),
IF($C177="313 Financial Information0LcmVsScr",IF($C177="309 LCR Summary0",VLOOKUP("LcmVsScr",'309'!$N:$ZZ,MATCH("Link to button",'309'!$N$1:$ZZ$1,0),0),
IF($C177="313 Financial Information0LcrDocAttached",IF($C177="309 LCR Summary0",VLOOKUP("LcrDocAttached",'309'!$N:$ZZ,MATCH("Link to button",'309'!$N$1:$ZZ$1,0),
0)))))))=1,TRUE,FALSE)
))),"")</f>
        <v>0</v>
      </c>
      <c r="I177">
        <v>2013</v>
      </c>
    </row>
    <row r="178" spans="1:9" customFormat="1">
      <c r="A178" s="237" t="str">
        <f>VLOOKUP($G178,CSVLookups!$B:$R,MATCH(A$1,CSVLookups!$B$1:$R$1,0),FALSE)</f>
        <v>311 Claims Distributions</v>
      </c>
      <c r="B178" s="237" t="str">
        <f>VLOOKUP($G178,CSVLookups!$B:$R,MATCH(B$1,CSVLookups!$B$1:$R$1,0),FALSE)</f>
        <v>I</v>
      </c>
      <c r="C178" s="238" t="str">
        <f t="shared" si="3"/>
        <v>311 Claims DistributionsI2014Net Insurance Claims brought forward</v>
      </c>
      <c r="D178" s="238" t="e">
        <f>IF(AND(VALUE(LEFT($A178,3))=309,LEN($B178)=3),VLOOKUP(VALUE(MID($B178,2,2)),_309_Table1,MATCH(MID($B178,1,1),_309_Table1_ColumnLookup,0),FALSE),
  IF($C178="309 LCR SummaryA",OneYearSCR,IF($C178="309 LCR SummaryB",UltimateSCR,IF(VALUE(LEFT($A178,3))=309,VLOOKUP(VALUE(MID($B178,2,1)),_309_Table1,MATCH(MID($B178,1,1),_309_Table1_ColumnLookup,0),FALSE)
+N("309"),
  IF(VALUE(LEFT($A178,3))=310,VLOOKUP(VALUE(MID($B178,2,1)),_310_Table1,MATCH(MID($B178,1,1),_310_Table1_ColumnLookup,0),FALSE)
+N("310"),
  IF(AND(VALUE(LEFT($A178,3))=311,LEN($I178)=4),VLOOKUP($I178,_311_Table1,MATCH($B178,_311_Table1_ColumnLookup,0),FALSE),
  IF(AND(VALUE(LEFT($A178,3))=311,OR($B178="I2",$B178="J2",$B178="K2",$B178="L2")),VLOOKUP('311'!$G$58,_311_Table1,MATCH(MID($B178,1,1),_311_Table1_ColumnLookup,0),FALSE),
  IF(AND(VALUE(LEFT($A178,3))=311,RIGHT($B178,5)="Total"),VLOOKUP('311'!$G$59,_311_Table1,MATCH(MID($B178,1,1),_311_Table1_ColumnLookup,0),FALSE),
  IF(VALUE(LEFT($A178,3))=311,VLOOKUP(VALUE(MID($B178,2,1)),_311_Table1,MATCH(MID($B178,1,1),_311_Table1_ColumnLookup,0),FALSE)
+N("311"),
  IF(AND(VALUE(LEFT($A178,3))=312,LEFT($G178,10)="Unincepted",$B178="G "),VLOOKUP(" ULO",_312_Table1,MATCH('312'!$N$16,_312_Table1_ColumnLookup,0),FALSE),
  IF(AND(VALUE(LEFT($A178,3))=312,LEFT($G178,10)="Unincepted",$B178="O "),VLOOKUP(" ULO",_312_Table1,MATCH('312'!$V$16,_312_Table1_ColumnLookup,0),FALSE),
  IF(AND(VALUE(LEFT($A178,3))=312,LEFT($G178,10)="Unincepted",$B178="Q "),VLOOKUP(" ULO",_312_Table1,MATCH('312'!$X$16,_312_Table1_ColumnLookup,0),FALSE),
  IF(AND(VALUE(LEFT($A178,3))=312,LEFT($G178,10)="Unincepted"),VLOOKUP(" ULO",_312_Table1,MATCH(LEFT($B178,1),_312_Table1_ColumnLookup,0),FALSE),
  IF(AND(VALUE(LEFT($A178,3))=312,LEFT($G178,5)="Total",$B178="G "),VLOOKUP('312'!$F$80,_312_Table1,MATCH('312'!$N$16,_312_Table1_ColumnLookup,0),FALSE),
  IF(AND(VALUE(LEFT($A178,3))=312,LEFT($G178,5)="Total",$B178="O "),VLOOKUP('312'!$F$80,_312_Table1,MATCH('312'!$V$16,_312_Table1_ColumnLookup,0),FALSE),
  IF(AND(VALUE(LEFT($A178,3))=312,LEFT($G178,5)="Total",$B178="Q "),VLOOKUP('312'!$F$80,_312_Table1,MATCH('312'!$X$16,_312_Table1_ColumnLookup,0),FALSE),
  IF(AND(VALUE(LEFT($A178,3))=312,LEFT($G178,5)="Total"),VLOOKUP('312'!$F$80,_312_Table1,MATCH(LEFT($B178,1),_312_Table1_ColumnLookup,0),FALSE),
  IF(AND(VALUE(LEFT($A178,3))=312,LEN($I178)=4,$B178="G"),VLOOKUP($I178,_312_Table1,MATCH('312'!$N$16,_312_Table1_ColumnLookup,0),FALSE),
  IF(AND(VALUE(LEFT($A178,3))=312,LEN($I178)=4,$B178="O"),VLOOKUP($I178,_312_Table1,MATCH('312'!$V$16,_312_Table1_ColumnLookup,0),FALSE),
  IF(AND(VALUE(LEFT($A178,3))=312,LEN($I178)=4,$B178="Q"),VLOOKUP($I178,_312_Table1,MATCH('312'!$X$16,_312_Table1_ColumnLookup,0),FALSE),
  IF(AND(VALUE(LEFT($A178,3))=312,LEN($I178)=4),VLOOKUP($I178,_312_Table1,MATCH(LEFT($B178,1),_312_Table1_ColumnLookup,0),FALSE)
+N("312"),
  IF(VALUE(LEFT($A178,3))=313,VLOOKUP(VALUE(MID($B178,2,1)),_313_Table1,MATCH(MID($B178,1,1),_313_Table1_ColumnLookup,0),FALSE)
+N("313"),
  IF(AND(VALUE(LEFT($A178,3))=314,LEN($B178)=3),VLOOKUP(VALUE(MID($B178,2,2)),_314_Table1,MATCH(MID($B178,1,1),_314_Table1_ColumnLookup,0),FALSE),
  IF(VALUE(LEFT($A178,3))=314,VLOOKUP(VALUE(MID($B178,2,1)),_314_Table1,MATCH(MID($B178,1,1),_314_Table1_ColumnLookup,0),FALSE)
+N("314"),
""))))))))))))))))))))))))</f>
        <v>#N/A</v>
      </c>
      <c r="E178" s="238">
        <f ca="1">IF(AND(VALUE(LEFT($A178,3))=309,LEN($B178)=3),VLOOKUP(VALUE(MID($B178,2,2)),_309_Table2,MATCH(MID($B178,1,1),_309_Table2_ColumnLookup,0),FALSE),
  IF($C178="309 LCR SummaryA",OneYearSCR,IF($C178="309 LCR SummaryB",UltimateSCR,IF(VALUE(LEFT($A178,3))=309,VLOOKUP(VALUE(MID($B178,2,1)),_309_Table2,MATCH(MID($B178,1,1),_309_Table2_ColumnLookup,0),FALSE)
+N("309"),
  IF(VALUE(LEFT($A178,3))=310,VLOOKUP(VALUE(MID($B178,2,1)),_310_Table2,MATCH(MID($B178,1,1),_310_Table2_ColumnLookup,0),FALSE)
+N("310"),
  IF(AND(VALUE(LEFT($A178,3))=311,LEN($I178)=4),VLOOKUP($I178,_311_Table2,MATCH($B178,_311_Table2_ColumnLookup,0),FALSE),
  IF(AND(VALUE(LEFT($A178,3))=311,OR($B178="I2",$B178="J2",$B178="K2",$B178="L2")),VLOOKUP('311'!$G$58,_311_Table2,MATCH(MID($B178,1,1),_311_Table2_ColumnLookup,0),FALSE),
  IF(AND(VALUE(LEFT($A178,3))=311,RIGHT($B178,5)="Total"),VLOOKUP('311'!$G$59,_311_Table2,MATCH(MID($B178,1,1),_311_Table2_ColumnLookup,0),FALSE),
  IF(VALUE(LEFT($A178,3))=311,VLOOKUP(VALUE(MID($B178,2,1)),_311_Table2,MATCH(MID($B178,1,1),_311_Table2_ColumnLookup,0),FALSE)
+N("311"),
  IF(AND(VALUE(LEFT($A178,3))=312,LEFT($G178,10)="Unincepted",$B178="G "),VLOOKUP(" ULO",_312_Table2,MATCH('312'!$N$16,_312_Table2_ColumnLookup,0),FALSE),
  IF(AND(VALUE(LEFT($A178,3))=312,LEFT($G178,10)="Unincepted",$B178="O "),VLOOKUP(" ULO",_312_Table2,MATCH('312'!$V$16,_312_Table2_ColumnLookup,0),FALSE),
  IF(AND(VALUE(LEFT($A178,3))=312,LEFT($G178,10)="Unincepted",$B178="Q "),VLOOKUP(" ULO",_312_Table2,MATCH('312'!$X$16,_312_Table2_ColumnLookup,0),FALSE),
  IF(AND(VALUE(LEFT($A178,3))=312,LEFT($G178,10)="Unincepted"),VLOOKUP(" ULO",_312_Table2,MATCH(LEFT($B178,1),_312_Table2_ColumnLookup,0),FALSE),
  IF(AND(VALUE(LEFT($A178,3))=312,LEFT($G178,5)="Total",$B178="G "),VLOOKUP('312'!$F$80,_312_Table2,MATCH('312'!$N$16,_312_Table2_ColumnLookup,0),FALSE),
  IF(AND(VALUE(LEFT($A178,3))=312,LEFT($G178,5)="Total",$B178="O "),VLOOKUP('312'!$F$80,_312_Table2,MATCH('312'!$V$16,_312_Table2_ColumnLookup,0),FALSE),
  IF(AND(VALUE(LEFT($A178,3))=312,LEFT($G178,5)="Total",$B178="Q "),VLOOKUP('312'!$F$80,_312_Table2,MATCH('312'!$X$16,_312_Table2_ColumnLookup,0),FALSE),
  IF(AND(VALUE(LEFT($A178,3))=312,LEFT($G178,5)="Total"),VLOOKUP('312'!$F$80,_312_Table2,MATCH(LEFT($B178,1),_312_Table2_ColumnLookup,0),FALSE),
  IF(AND(VALUE(LEFT($A178,3))=312,LEN($I178)=4,$B178="G"),VLOOKUP($I178,_312_Table2,MATCH('312'!$N$16,_312_Table2_ColumnLookup,0),FALSE),
  IF(AND(VALUE(LEFT($A178,3))=312,LEN($I178)=4,$B178="O"),VLOOKUP($I178,_312_Table2,MATCH('312'!$V$16,_312_Table2_ColumnLookup,0),FALSE),
  IF(AND(VALUE(LEFT($A178,3))=312,LEN($I178)=4,$B178="Q"),VLOOKUP($I178,_312_Table2,MATCH('312'!$X$16,_312_Table2_ColumnLookup,0),FALSE),
  IF(AND(VALUE(LEFT($A178,3))=312,LEN($I178)=4),VLOOKUP($I178,_312_Table2,MATCH(LEFT($B178,1),_312_Table2_ColumnLookup,0),FALSE)
+N("312"),
  IF(VALUE(LEFT($A178,3))=313,VLOOKUP(VALUE(MID($B178,2,1)),_313_Table2,MATCH(MID($B178,1,1),_313_Table2_ColumnLookup,0),FALSE)
+N("313"),
  IF(AND(VALUE(LEFT($A178,3))=314,LEN($B178)=3),VLOOKUP(VALUE(MID($B178,2,2)),_314_Table2,MATCH(MID($B178,1,1),_314_Table2_ColumnLookup,0),FALSE),
  IF(VALUE(LEFT($A178,3))=314,VLOOKUP(VALUE(MID($B178,2,1)),_314_Table2,MATCH(MID($B178,1,1),_314_Table2_ColumnLookup,0),FALSE)
+N("314"),
""))))))))))))))))))))))))</f>
        <v>0</v>
      </c>
      <c r="F178" s="238" t="e">
        <f>IF(AND(VALUE(LEFT($A178,3))=309,LEN($B178)=3),VLOOKUP(VALUE(MID($B178,2,2)),_309_Table3,MATCH(MID($B178,1,1),_309_Table3_ColumnLookup,0),FALSE),
  IF($C178="309 LCR SummaryA",OneYearSCR,IF($C178="309 LCR SummaryB",UltimateSCR,IF(VALUE(LEFT($A178,3))=309,VLOOKUP(VALUE(MID($B178,2,1)),_309_Table3,MATCH(MID($B178,1,1),_309_Table3_ColumnLookup,0),FALSE)
+N("309"),
  IF(VALUE(LEFT($A178,3))=310,VLOOKUP(VALUE(MID($B178,2,1)),_310_Table3,MATCH(MID($B178,1,1),_310_Table3_ColumnLookup,0),FALSE)
+N("310"),
  IF(AND(VALUE(LEFT($A178,3))=311,LEN($I178)=4),VLOOKUP($I178,_311_Table3,MATCH($B178,_311_Table3_ColumnLookup,0),FALSE),
  IF(AND(VALUE(LEFT($A178,3))=311,OR($B178="I2",$B178="J2",$B178="K2",$B178="L2")),VLOOKUP('311'!$G$58,_311_Table3,MATCH(MID($B178,1,1),_311_Table3_ColumnLookup,0),FALSE),
  IF(AND(VALUE(LEFT($A178,3))=311,RIGHT($B178,5)="Total"),VLOOKUP('311'!$G$59,_311_Table3,MATCH(MID($B178,1,1),_311_Table3_ColumnLookup,0),FALSE),
  IF(VALUE(LEFT($A178,3))=311,VLOOKUP(VALUE(MID($B178,2,1)),_311_Table3,MATCH(MID($B178,1,1),_311_Table3_ColumnLookup,0),FALSE)
+N("311"),
  IF(AND(VALUE(LEFT($A178,3))=312,LEFT($G178,10)="Unincepted",$B178="G "),VLOOKUP(" ULO",_312_Table3,MATCH('312'!$N$16,_312_Table3_ColumnLookup,0),FALSE),
  IF(AND(VALUE(LEFT($A178,3))=312,LEFT($G178,10)="Unincepted",$B178="O "),VLOOKUP(" ULO",_312_Table3,MATCH('312'!$V$16,_312_Table3_ColumnLookup,0),FALSE),
  IF(AND(VALUE(LEFT($A178,3))=312,LEFT($G178,10)="Unincepted",$B178="Q "),VLOOKUP(" ULO",_312_Table3,MATCH('312'!$X$16,_312_Table3_ColumnLookup,0),FALSE),
  IF(AND(VALUE(LEFT($A178,3))=312,LEFT($G178,10)="Unincepted"),VLOOKUP(" ULO",_312_Table3,MATCH(LEFT($B178,1),_312_Table3_ColumnLookup,0),FALSE),
  IF(AND(VALUE(LEFT($A178,3))=312,LEFT($G178,5)="Total",$B178="G "),VLOOKUP('312'!$F$80,_312_Table3,MATCH('312'!$N$16,_312_Table3_ColumnLookup,0),FALSE),
  IF(AND(VALUE(LEFT($A178,3))=312,LEFT($G178,5)="Total",$B178="O "),VLOOKUP('312'!$F$80,_312_Table3,MATCH('312'!$V$16,_312_Table3_ColumnLookup,0),FALSE),
  IF(AND(VALUE(LEFT($A178,3))=312,LEFT($G178,5)="Total",$B178="Q "),VLOOKUP('312'!$F$80,_312_Table3,MATCH('312'!$X$16,_312_Table3_ColumnLookup,0),FALSE),
  IF(AND(VALUE(LEFT($A178,3))=312,LEFT($G178,5)="Total"),VLOOKUP('312'!$F$80,_312_Table3,MATCH(LEFT($B178,1),_312_Table3_ColumnLookup,0),FALSE),
  IF(AND(VALUE(LEFT($A178,3))=312,LEN($I178)=4,$B178="G"),VLOOKUP($I178,_312_Table3,MATCH('312'!$N$16,_312_Table3_ColumnLookup,0),FALSE),
  IF(AND(VALUE(LEFT($A178,3))=312,LEN($I178)=4,$B178="O"),VLOOKUP($I178,_312_Table3,MATCH('312'!$V$16,_312_Table3_ColumnLookup,0),FALSE),
  IF(AND(VALUE(LEFT($A178,3))=312,LEN($I178)=4,$B178="Q"),VLOOKUP($I178,_312_Table3,MATCH('312'!$X$16,_312_Table3_ColumnLookup,0),FALSE),
  IF(AND(VALUE(LEFT($A178,3))=312,LEN($I178)=4),VLOOKUP($I178,_312_Table3,MATCH(LEFT($B178,1),_312_Table3_ColumnLookup,0),FALSE)
+N("312"),
  IF(VALUE(LEFT($A178,3))=313,VLOOKUP(VALUE(MID($B178,2,1)),_313_Table3,MATCH(MID($B178,1,1),_313_Table3_ColumnLookup,0),FALSE)
+N("313"),
  IF(AND(VALUE(LEFT($A178,3))=314,LEN($B178)=3),VLOOKUP(VALUE(MID($B178,2,2)),_314_Table3,MATCH(MID($B178,1,1),_314_Table3_ColumnLookup,0),FALSE),
  IF(VALUE(LEFT($A178,3))=314,VLOOKUP(VALUE(MID($B178,2,1)),_314_Table3,MATCH(MID($B178,1,1),_314_Table3_ColumnLookup,0),FALSE)
+N("314"),
""))))))))))))))))))))))))</f>
        <v>#NAME?</v>
      </c>
      <c r="G178" t="s">
        <v>1110</v>
      </c>
      <c r="H178" s="321">
        <f ca="1">IFERROR(
IF(ISERROR($D178)=FALSE,$D178,IF(ISERROR($E178)=FALSE,$E178,IF(ISERROR($F178)=FALSE,$F178
+N("012 checkboxes"),
IF(
IF(OR(LEFT($A178,9)="Syndicate",LEFT($A178,12)="NewSyndicate"),VLOOKUP($A178,'012'!$J:$ZW,MATCH("Link to button",'012'!$J$1:$ZW$1,0),0)
+N("309 checkbox"),
IF($C178="309 LCR Summary0",VLOOKUP("Notes990",'309'!$P:$ZZ,MATCH("Link to button",'309'!$P$1:$ZZ$1,0),0)
+N("313 checkboxes"),
IF($C178="313 Financial Information0LcmVsScr",IF($C178="309 LCR Summary0",VLOOKUP("LcmVsScr",'309'!$N:$ZZ,MATCH("Link to button",'309'!$N$1:$ZZ$1,0),0),
IF($C178="313 Financial Information0LcrDocAttached",IF($C178="309 LCR Summary0",VLOOKUP("LcrDocAttached",'309'!$N:$ZZ,MATCH("Link to button",'309'!$N$1:$ZZ$1,0),
0)))))))=1,TRUE,FALSE)
))),"")</f>
        <v>0</v>
      </c>
      <c r="I178">
        <v>2014</v>
      </c>
    </row>
    <row r="179" spans="1:9" customFormat="1">
      <c r="A179" s="237" t="str">
        <f>VLOOKUP($G179,CSVLookups!$B:$R,MATCH(A$1,CSVLookups!$B$1:$R$1,0),FALSE)</f>
        <v>311 Claims Distributions</v>
      </c>
      <c r="B179" s="237" t="str">
        <f>VLOOKUP($G179,CSVLookups!$B:$R,MATCH(B$1,CSVLookups!$B$1:$R$1,0),FALSE)</f>
        <v>J</v>
      </c>
      <c r="C179" s="238" t="str">
        <f t="shared" si="3"/>
        <v>311 Claims DistributionsJ2014Adjustments</v>
      </c>
      <c r="D179" s="238" t="e">
        <f>IF(AND(VALUE(LEFT($A179,3))=309,LEN($B179)=3),VLOOKUP(VALUE(MID($B179,2,2)),_309_Table1,MATCH(MID($B179,1,1),_309_Table1_ColumnLookup,0),FALSE),
  IF($C179="309 LCR SummaryA",OneYearSCR,IF($C179="309 LCR SummaryB",UltimateSCR,IF(VALUE(LEFT($A179,3))=309,VLOOKUP(VALUE(MID($B179,2,1)),_309_Table1,MATCH(MID($B179,1,1),_309_Table1_ColumnLookup,0),FALSE)
+N("309"),
  IF(VALUE(LEFT($A179,3))=310,VLOOKUP(VALUE(MID($B179,2,1)),_310_Table1,MATCH(MID($B179,1,1),_310_Table1_ColumnLookup,0),FALSE)
+N("310"),
  IF(AND(VALUE(LEFT($A179,3))=311,LEN($I179)=4),VLOOKUP($I179,_311_Table1,MATCH($B179,_311_Table1_ColumnLookup,0),FALSE),
  IF(AND(VALUE(LEFT($A179,3))=311,OR($B179="I2",$B179="J2",$B179="K2",$B179="L2")),VLOOKUP('311'!$G$58,_311_Table1,MATCH(MID($B179,1,1),_311_Table1_ColumnLookup,0),FALSE),
  IF(AND(VALUE(LEFT($A179,3))=311,RIGHT($B179,5)="Total"),VLOOKUP('311'!$G$59,_311_Table1,MATCH(MID($B179,1,1),_311_Table1_ColumnLookup,0),FALSE),
  IF(VALUE(LEFT($A179,3))=311,VLOOKUP(VALUE(MID($B179,2,1)),_311_Table1,MATCH(MID($B179,1,1),_311_Table1_ColumnLookup,0),FALSE)
+N("311"),
  IF(AND(VALUE(LEFT($A179,3))=312,LEFT($G179,10)="Unincepted",$B179="G "),VLOOKUP(" ULO",_312_Table1,MATCH('312'!$N$16,_312_Table1_ColumnLookup,0),FALSE),
  IF(AND(VALUE(LEFT($A179,3))=312,LEFT($G179,10)="Unincepted",$B179="O "),VLOOKUP(" ULO",_312_Table1,MATCH('312'!$V$16,_312_Table1_ColumnLookup,0),FALSE),
  IF(AND(VALUE(LEFT($A179,3))=312,LEFT($G179,10)="Unincepted",$B179="Q "),VLOOKUP(" ULO",_312_Table1,MATCH('312'!$X$16,_312_Table1_ColumnLookup,0),FALSE),
  IF(AND(VALUE(LEFT($A179,3))=312,LEFT($G179,10)="Unincepted"),VLOOKUP(" ULO",_312_Table1,MATCH(LEFT($B179,1),_312_Table1_ColumnLookup,0),FALSE),
  IF(AND(VALUE(LEFT($A179,3))=312,LEFT($G179,5)="Total",$B179="G "),VLOOKUP('312'!$F$80,_312_Table1,MATCH('312'!$N$16,_312_Table1_ColumnLookup,0),FALSE),
  IF(AND(VALUE(LEFT($A179,3))=312,LEFT($G179,5)="Total",$B179="O "),VLOOKUP('312'!$F$80,_312_Table1,MATCH('312'!$V$16,_312_Table1_ColumnLookup,0),FALSE),
  IF(AND(VALUE(LEFT($A179,3))=312,LEFT($G179,5)="Total",$B179="Q "),VLOOKUP('312'!$F$80,_312_Table1,MATCH('312'!$X$16,_312_Table1_ColumnLookup,0),FALSE),
  IF(AND(VALUE(LEFT($A179,3))=312,LEFT($G179,5)="Total"),VLOOKUP('312'!$F$80,_312_Table1,MATCH(LEFT($B179,1),_312_Table1_ColumnLookup,0),FALSE),
  IF(AND(VALUE(LEFT($A179,3))=312,LEN($I179)=4,$B179="G"),VLOOKUP($I179,_312_Table1,MATCH('312'!$N$16,_312_Table1_ColumnLookup,0),FALSE),
  IF(AND(VALUE(LEFT($A179,3))=312,LEN($I179)=4,$B179="O"),VLOOKUP($I179,_312_Table1,MATCH('312'!$V$16,_312_Table1_ColumnLookup,0),FALSE),
  IF(AND(VALUE(LEFT($A179,3))=312,LEN($I179)=4,$B179="Q"),VLOOKUP($I179,_312_Table1,MATCH('312'!$X$16,_312_Table1_ColumnLookup,0),FALSE),
  IF(AND(VALUE(LEFT($A179,3))=312,LEN($I179)=4),VLOOKUP($I179,_312_Table1,MATCH(LEFT($B179,1),_312_Table1_ColumnLookup,0),FALSE)
+N("312"),
  IF(VALUE(LEFT($A179,3))=313,VLOOKUP(VALUE(MID($B179,2,1)),_313_Table1,MATCH(MID($B179,1,1),_313_Table1_ColumnLookup,0),FALSE)
+N("313"),
  IF(AND(VALUE(LEFT($A179,3))=314,LEN($B179)=3),VLOOKUP(VALUE(MID($B179,2,2)),_314_Table1,MATCH(MID($B179,1,1),_314_Table1_ColumnLookup,0),FALSE),
  IF(VALUE(LEFT($A179,3))=314,VLOOKUP(VALUE(MID($B179,2,1)),_314_Table1,MATCH(MID($B179,1,1),_314_Table1_ColumnLookup,0),FALSE)
+N("314"),
""))))))))))))))))))))))))</f>
        <v>#N/A</v>
      </c>
      <c r="E179" s="238">
        <f>IF(AND(VALUE(LEFT($A179,3))=309,LEN($B179)=3),VLOOKUP(VALUE(MID($B179,2,2)),_309_Table2,MATCH(MID($B179,1,1),_309_Table2_ColumnLookup,0),FALSE),
  IF($C179="309 LCR SummaryA",OneYearSCR,IF($C179="309 LCR SummaryB",UltimateSCR,IF(VALUE(LEFT($A179,3))=309,VLOOKUP(VALUE(MID($B179,2,1)),_309_Table2,MATCH(MID($B179,1,1),_309_Table2_ColumnLookup,0),FALSE)
+N("309"),
  IF(VALUE(LEFT($A179,3))=310,VLOOKUP(VALUE(MID($B179,2,1)),_310_Table2,MATCH(MID($B179,1,1),_310_Table2_ColumnLookup,0),FALSE)
+N("310"),
  IF(AND(VALUE(LEFT($A179,3))=311,LEN($I179)=4),VLOOKUP($I179,_311_Table2,MATCH($B179,_311_Table2_ColumnLookup,0),FALSE),
  IF(AND(VALUE(LEFT($A179,3))=311,OR($B179="I2",$B179="J2",$B179="K2",$B179="L2")),VLOOKUP('311'!$G$58,_311_Table2,MATCH(MID($B179,1,1),_311_Table2_ColumnLookup,0),FALSE),
  IF(AND(VALUE(LEFT($A179,3))=311,RIGHT($B179,5)="Total"),VLOOKUP('311'!$G$59,_311_Table2,MATCH(MID($B179,1,1),_311_Table2_ColumnLookup,0),FALSE),
  IF(VALUE(LEFT($A179,3))=311,VLOOKUP(VALUE(MID($B179,2,1)),_311_Table2,MATCH(MID($B179,1,1),_311_Table2_ColumnLookup,0),FALSE)
+N("311"),
  IF(AND(VALUE(LEFT($A179,3))=312,LEFT($G179,10)="Unincepted",$B179="G "),VLOOKUP(" ULO",_312_Table2,MATCH('312'!$N$16,_312_Table2_ColumnLookup,0),FALSE),
  IF(AND(VALUE(LEFT($A179,3))=312,LEFT($G179,10)="Unincepted",$B179="O "),VLOOKUP(" ULO",_312_Table2,MATCH('312'!$V$16,_312_Table2_ColumnLookup,0),FALSE),
  IF(AND(VALUE(LEFT($A179,3))=312,LEFT($G179,10)="Unincepted",$B179="Q "),VLOOKUP(" ULO",_312_Table2,MATCH('312'!$X$16,_312_Table2_ColumnLookup,0),FALSE),
  IF(AND(VALUE(LEFT($A179,3))=312,LEFT($G179,10)="Unincepted"),VLOOKUP(" ULO",_312_Table2,MATCH(LEFT($B179,1),_312_Table2_ColumnLookup,0),FALSE),
  IF(AND(VALUE(LEFT($A179,3))=312,LEFT($G179,5)="Total",$B179="G "),VLOOKUP('312'!$F$80,_312_Table2,MATCH('312'!$N$16,_312_Table2_ColumnLookup,0),FALSE),
  IF(AND(VALUE(LEFT($A179,3))=312,LEFT($G179,5)="Total",$B179="O "),VLOOKUP('312'!$F$80,_312_Table2,MATCH('312'!$V$16,_312_Table2_ColumnLookup,0),FALSE),
  IF(AND(VALUE(LEFT($A179,3))=312,LEFT($G179,5)="Total",$B179="Q "),VLOOKUP('312'!$F$80,_312_Table2,MATCH('312'!$X$16,_312_Table2_ColumnLookup,0),FALSE),
  IF(AND(VALUE(LEFT($A179,3))=312,LEFT($G179,5)="Total"),VLOOKUP('312'!$F$80,_312_Table2,MATCH(LEFT($B179,1),_312_Table2_ColumnLookup,0),FALSE),
  IF(AND(VALUE(LEFT($A179,3))=312,LEN($I179)=4,$B179="G"),VLOOKUP($I179,_312_Table2,MATCH('312'!$N$16,_312_Table2_ColumnLookup,0),FALSE),
  IF(AND(VALUE(LEFT($A179,3))=312,LEN($I179)=4,$B179="O"),VLOOKUP($I179,_312_Table2,MATCH('312'!$V$16,_312_Table2_ColumnLookup,0),FALSE),
  IF(AND(VALUE(LEFT($A179,3))=312,LEN($I179)=4,$B179="Q"),VLOOKUP($I179,_312_Table2,MATCH('312'!$X$16,_312_Table2_ColumnLookup,0),FALSE),
  IF(AND(VALUE(LEFT($A179,3))=312,LEN($I179)=4),VLOOKUP($I179,_312_Table2,MATCH(LEFT($B179,1),_312_Table2_ColumnLookup,0),FALSE)
+N("312"),
  IF(VALUE(LEFT($A179,3))=313,VLOOKUP(VALUE(MID($B179,2,1)),_313_Table2,MATCH(MID($B179,1,1),_313_Table2_ColumnLookup,0),FALSE)
+N("313"),
  IF(AND(VALUE(LEFT($A179,3))=314,LEN($B179)=3),VLOOKUP(VALUE(MID($B179,2,2)),_314_Table2,MATCH(MID($B179,1,1),_314_Table2_ColumnLookup,0),FALSE),
  IF(VALUE(LEFT($A179,3))=314,VLOOKUP(VALUE(MID($B179,2,1)),_314_Table2,MATCH(MID($B179,1,1),_314_Table2_ColumnLookup,0),FALSE)
+N("314"),
""))))))))))))))))))))))))</f>
        <v>0</v>
      </c>
      <c r="F179" s="238" t="e">
        <f>IF(AND(VALUE(LEFT($A179,3))=309,LEN($B179)=3),VLOOKUP(VALUE(MID($B179,2,2)),_309_Table3,MATCH(MID($B179,1,1),_309_Table3_ColumnLookup,0),FALSE),
  IF($C179="309 LCR SummaryA",OneYearSCR,IF($C179="309 LCR SummaryB",UltimateSCR,IF(VALUE(LEFT($A179,3))=309,VLOOKUP(VALUE(MID($B179,2,1)),_309_Table3,MATCH(MID($B179,1,1),_309_Table3_ColumnLookup,0),FALSE)
+N("309"),
  IF(VALUE(LEFT($A179,3))=310,VLOOKUP(VALUE(MID($B179,2,1)),_310_Table3,MATCH(MID($B179,1,1),_310_Table3_ColumnLookup,0),FALSE)
+N("310"),
  IF(AND(VALUE(LEFT($A179,3))=311,LEN($I179)=4),VLOOKUP($I179,_311_Table3,MATCH($B179,_311_Table3_ColumnLookup,0),FALSE),
  IF(AND(VALUE(LEFT($A179,3))=311,OR($B179="I2",$B179="J2",$B179="K2",$B179="L2")),VLOOKUP('311'!$G$58,_311_Table3,MATCH(MID($B179,1,1),_311_Table3_ColumnLookup,0),FALSE),
  IF(AND(VALUE(LEFT($A179,3))=311,RIGHT($B179,5)="Total"),VLOOKUP('311'!$G$59,_311_Table3,MATCH(MID($B179,1,1),_311_Table3_ColumnLookup,0),FALSE),
  IF(VALUE(LEFT($A179,3))=311,VLOOKUP(VALUE(MID($B179,2,1)),_311_Table3,MATCH(MID($B179,1,1),_311_Table3_ColumnLookup,0),FALSE)
+N("311"),
  IF(AND(VALUE(LEFT($A179,3))=312,LEFT($G179,10)="Unincepted",$B179="G "),VLOOKUP(" ULO",_312_Table3,MATCH('312'!$N$16,_312_Table3_ColumnLookup,0),FALSE),
  IF(AND(VALUE(LEFT($A179,3))=312,LEFT($G179,10)="Unincepted",$B179="O "),VLOOKUP(" ULO",_312_Table3,MATCH('312'!$V$16,_312_Table3_ColumnLookup,0),FALSE),
  IF(AND(VALUE(LEFT($A179,3))=312,LEFT($G179,10)="Unincepted",$B179="Q "),VLOOKUP(" ULO",_312_Table3,MATCH('312'!$X$16,_312_Table3_ColumnLookup,0),FALSE),
  IF(AND(VALUE(LEFT($A179,3))=312,LEFT($G179,10)="Unincepted"),VLOOKUP(" ULO",_312_Table3,MATCH(LEFT($B179,1),_312_Table3_ColumnLookup,0),FALSE),
  IF(AND(VALUE(LEFT($A179,3))=312,LEFT($G179,5)="Total",$B179="G "),VLOOKUP('312'!$F$80,_312_Table3,MATCH('312'!$N$16,_312_Table3_ColumnLookup,0),FALSE),
  IF(AND(VALUE(LEFT($A179,3))=312,LEFT($G179,5)="Total",$B179="O "),VLOOKUP('312'!$F$80,_312_Table3,MATCH('312'!$V$16,_312_Table3_ColumnLookup,0),FALSE),
  IF(AND(VALUE(LEFT($A179,3))=312,LEFT($G179,5)="Total",$B179="Q "),VLOOKUP('312'!$F$80,_312_Table3,MATCH('312'!$X$16,_312_Table3_ColumnLookup,0),FALSE),
  IF(AND(VALUE(LEFT($A179,3))=312,LEFT($G179,5)="Total"),VLOOKUP('312'!$F$80,_312_Table3,MATCH(LEFT($B179,1),_312_Table3_ColumnLookup,0),FALSE),
  IF(AND(VALUE(LEFT($A179,3))=312,LEN($I179)=4,$B179="G"),VLOOKUP($I179,_312_Table3,MATCH('312'!$N$16,_312_Table3_ColumnLookup,0),FALSE),
  IF(AND(VALUE(LEFT($A179,3))=312,LEN($I179)=4,$B179="O"),VLOOKUP($I179,_312_Table3,MATCH('312'!$V$16,_312_Table3_ColumnLookup,0),FALSE),
  IF(AND(VALUE(LEFT($A179,3))=312,LEN($I179)=4,$B179="Q"),VLOOKUP($I179,_312_Table3,MATCH('312'!$X$16,_312_Table3_ColumnLookup,0),FALSE),
  IF(AND(VALUE(LEFT($A179,3))=312,LEN($I179)=4),VLOOKUP($I179,_312_Table3,MATCH(LEFT($B179,1),_312_Table3_ColumnLookup,0),FALSE)
+N("312"),
  IF(VALUE(LEFT($A179,3))=313,VLOOKUP(VALUE(MID($B179,2,1)),_313_Table3,MATCH(MID($B179,1,1),_313_Table3_ColumnLookup,0),FALSE)
+N("313"),
  IF(AND(VALUE(LEFT($A179,3))=314,LEN($B179)=3),VLOOKUP(VALUE(MID($B179,2,2)),_314_Table3,MATCH(MID($B179,1,1),_314_Table3_ColumnLookup,0),FALSE),
  IF(VALUE(LEFT($A179,3))=314,VLOOKUP(VALUE(MID($B179,2,1)),_314_Table3,MATCH(MID($B179,1,1),_314_Table3_ColumnLookup,0),FALSE)
+N("314"),
""))))))))))))))))))))))))</f>
        <v>#NAME?</v>
      </c>
      <c r="G179" t="s">
        <v>1111</v>
      </c>
      <c r="H179" s="321">
        <f>IFERROR(
IF(ISERROR($D179)=FALSE,$D179,IF(ISERROR($E179)=FALSE,$E179,IF(ISERROR($F179)=FALSE,$F179
+N("012 checkboxes"),
IF(
IF(OR(LEFT($A179,9)="Syndicate",LEFT($A179,12)="NewSyndicate"),VLOOKUP($A179,'012'!$J:$ZW,MATCH("Link to button",'012'!$J$1:$ZW$1,0),0)
+N("309 checkbox"),
IF($C179="309 LCR Summary0",VLOOKUP("Notes990",'309'!$P:$ZZ,MATCH("Link to button",'309'!$P$1:$ZZ$1,0),0)
+N("313 checkboxes"),
IF($C179="313 Financial Information0LcmVsScr",IF($C179="309 LCR Summary0",VLOOKUP("LcmVsScr",'309'!$N:$ZZ,MATCH("Link to button",'309'!$N$1:$ZZ$1,0),0),
IF($C179="313 Financial Information0LcrDocAttached",IF($C179="309 LCR Summary0",VLOOKUP("LcrDocAttached",'309'!$N:$ZZ,MATCH("Link to button",'309'!$N$1:$ZZ$1,0),
0)))))))=1,TRUE,FALSE)
))),"")</f>
        <v>0</v>
      </c>
      <c r="I179">
        <v>2014</v>
      </c>
    </row>
    <row r="180" spans="1:9" customFormat="1">
      <c r="A180" s="237" t="str">
        <f>VLOOKUP($G180,CSVLookups!$B:$R,MATCH(A$1,CSVLookups!$B$1:$R$1,0),FALSE)</f>
        <v>311 Claims Distributions</v>
      </c>
      <c r="B180" s="237" t="str">
        <f>VLOOKUP($G180,CSVLookups!$B:$R,MATCH(B$1,CSVLookups!$B$1:$R$1,0),FALSE)</f>
        <v>K</v>
      </c>
      <c r="C180" s="238" t="str">
        <f t="shared" si="3"/>
        <v>311 Claims DistributionsK2014New Business</v>
      </c>
      <c r="D180" s="238" t="e">
        <f>IF(AND(VALUE(LEFT($A180,3))=309,LEN($B180)=3),VLOOKUP(VALUE(MID($B180,2,2)),_309_Table1,MATCH(MID($B180,1,1),_309_Table1_ColumnLookup,0),FALSE),
  IF($C180="309 LCR SummaryA",OneYearSCR,IF($C180="309 LCR SummaryB",UltimateSCR,IF(VALUE(LEFT($A180,3))=309,VLOOKUP(VALUE(MID($B180,2,1)),_309_Table1,MATCH(MID($B180,1,1),_309_Table1_ColumnLookup,0),FALSE)
+N("309"),
  IF(VALUE(LEFT($A180,3))=310,VLOOKUP(VALUE(MID($B180,2,1)),_310_Table1,MATCH(MID($B180,1,1),_310_Table1_ColumnLookup,0),FALSE)
+N("310"),
  IF(AND(VALUE(LEFT($A180,3))=311,LEN($I180)=4),VLOOKUP($I180,_311_Table1,MATCH($B180,_311_Table1_ColumnLookup,0),FALSE),
  IF(AND(VALUE(LEFT($A180,3))=311,OR($B180="I2",$B180="J2",$B180="K2",$B180="L2")),VLOOKUP('311'!$G$58,_311_Table1,MATCH(MID($B180,1,1),_311_Table1_ColumnLookup,0),FALSE),
  IF(AND(VALUE(LEFT($A180,3))=311,RIGHT($B180,5)="Total"),VLOOKUP('311'!$G$59,_311_Table1,MATCH(MID($B180,1,1),_311_Table1_ColumnLookup,0),FALSE),
  IF(VALUE(LEFT($A180,3))=311,VLOOKUP(VALUE(MID($B180,2,1)),_311_Table1,MATCH(MID($B180,1,1),_311_Table1_ColumnLookup,0),FALSE)
+N("311"),
  IF(AND(VALUE(LEFT($A180,3))=312,LEFT($G180,10)="Unincepted",$B180="G "),VLOOKUP(" ULO",_312_Table1,MATCH('312'!$N$16,_312_Table1_ColumnLookup,0),FALSE),
  IF(AND(VALUE(LEFT($A180,3))=312,LEFT($G180,10)="Unincepted",$B180="O "),VLOOKUP(" ULO",_312_Table1,MATCH('312'!$V$16,_312_Table1_ColumnLookup,0),FALSE),
  IF(AND(VALUE(LEFT($A180,3))=312,LEFT($G180,10)="Unincepted",$B180="Q "),VLOOKUP(" ULO",_312_Table1,MATCH('312'!$X$16,_312_Table1_ColumnLookup,0),FALSE),
  IF(AND(VALUE(LEFT($A180,3))=312,LEFT($G180,10)="Unincepted"),VLOOKUP(" ULO",_312_Table1,MATCH(LEFT($B180,1),_312_Table1_ColumnLookup,0),FALSE),
  IF(AND(VALUE(LEFT($A180,3))=312,LEFT($G180,5)="Total",$B180="G "),VLOOKUP('312'!$F$80,_312_Table1,MATCH('312'!$N$16,_312_Table1_ColumnLookup,0),FALSE),
  IF(AND(VALUE(LEFT($A180,3))=312,LEFT($G180,5)="Total",$B180="O "),VLOOKUP('312'!$F$80,_312_Table1,MATCH('312'!$V$16,_312_Table1_ColumnLookup,0),FALSE),
  IF(AND(VALUE(LEFT($A180,3))=312,LEFT($G180,5)="Total",$B180="Q "),VLOOKUP('312'!$F$80,_312_Table1,MATCH('312'!$X$16,_312_Table1_ColumnLookup,0),FALSE),
  IF(AND(VALUE(LEFT($A180,3))=312,LEFT($G180,5)="Total"),VLOOKUP('312'!$F$80,_312_Table1,MATCH(LEFT($B180,1),_312_Table1_ColumnLookup,0),FALSE),
  IF(AND(VALUE(LEFT($A180,3))=312,LEN($I180)=4,$B180="G"),VLOOKUP($I180,_312_Table1,MATCH('312'!$N$16,_312_Table1_ColumnLookup,0),FALSE),
  IF(AND(VALUE(LEFT($A180,3))=312,LEN($I180)=4,$B180="O"),VLOOKUP($I180,_312_Table1,MATCH('312'!$V$16,_312_Table1_ColumnLookup,0),FALSE),
  IF(AND(VALUE(LEFT($A180,3))=312,LEN($I180)=4,$B180="Q"),VLOOKUP($I180,_312_Table1,MATCH('312'!$X$16,_312_Table1_ColumnLookup,0),FALSE),
  IF(AND(VALUE(LEFT($A180,3))=312,LEN($I180)=4),VLOOKUP($I180,_312_Table1,MATCH(LEFT($B180,1),_312_Table1_ColumnLookup,0),FALSE)
+N("312"),
  IF(VALUE(LEFT($A180,3))=313,VLOOKUP(VALUE(MID($B180,2,1)),_313_Table1,MATCH(MID($B180,1,1),_313_Table1_ColumnLookup,0),FALSE)
+N("313"),
  IF(AND(VALUE(LEFT($A180,3))=314,LEN($B180)=3),VLOOKUP(VALUE(MID($B180,2,2)),_314_Table1,MATCH(MID($B180,1,1),_314_Table1_ColumnLookup,0),FALSE),
  IF(VALUE(LEFT($A180,3))=314,VLOOKUP(VALUE(MID($B180,2,1)),_314_Table1,MATCH(MID($B180,1,1),_314_Table1_ColumnLookup,0),FALSE)
+N("314"),
""))))))))))))))))))))))))</f>
        <v>#N/A</v>
      </c>
      <c r="E180" s="238">
        <f>IF(AND(VALUE(LEFT($A180,3))=309,LEN($B180)=3),VLOOKUP(VALUE(MID($B180,2,2)),_309_Table2,MATCH(MID($B180,1,1),_309_Table2_ColumnLookup,0),FALSE),
  IF($C180="309 LCR SummaryA",OneYearSCR,IF($C180="309 LCR SummaryB",UltimateSCR,IF(VALUE(LEFT($A180,3))=309,VLOOKUP(VALUE(MID($B180,2,1)),_309_Table2,MATCH(MID($B180,1,1),_309_Table2_ColumnLookup,0),FALSE)
+N("309"),
  IF(VALUE(LEFT($A180,3))=310,VLOOKUP(VALUE(MID($B180,2,1)),_310_Table2,MATCH(MID($B180,1,1),_310_Table2_ColumnLookup,0),FALSE)
+N("310"),
  IF(AND(VALUE(LEFT($A180,3))=311,LEN($I180)=4),VLOOKUP($I180,_311_Table2,MATCH($B180,_311_Table2_ColumnLookup,0),FALSE),
  IF(AND(VALUE(LEFT($A180,3))=311,OR($B180="I2",$B180="J2",$B180="K2",$B180="L2")),VLOOKUP('311'!$G$58,_311_Table2,MATCH(MID($B180,1,1),_311_Table2_ColumnLookup,0),FALSE),
  IF(AND(VALUE(LEFT($A180,3))=311,RIGHT($B180,5)="Total"),VLOOKUP('311'!$G$59,_311_Table2,MATCH(MID($B180,1,1),_311_Table2_ColumnLookup,0),FALSE),
  IF(VALUE(LEFT($A180,3))=311,VLOOKUP(VALUE(MID($B180,2,1)),_311_Table2,MATCH(MID($B180,1,1),_311_Table2_ColumnLookup,0),FALSE)
+N("311"),
  IF(AND(VALUE(LEFT($A180,3))=312,LEFT($G180,10)="Unincepted",$B180="G "),VLOOKUP(" ULO",_312_Table2,MATCH('312'!$N$16,_312_Table2_ColumnLookup,0),FALSE),
  IF(AND(VALUE(LEFT($A180,3))=312,LEFT($G180,10)="Unincepted",$B180="O "),VLOOKUP(" ULO",_312_Table2,MATCH('312'!$V$16,_312_Table2_ColumnLookup,0),FALSE),
  IF(AND(VALUE(LEFT($A180,3))=312,LEFT($G180,10)="Unincepted",$B180="Q "),VLOOKUP(" ULO",_312_Table2,MATCH('312'!$X$16,_312_Table2_ColumnLookup,0),FALSE),
  IF(AND(VALUE(LEFT($A180,3))=312,LEFT($G180,10)="Unincepted"),VLOOKUP(" ULO",_312_Table2,MATCH(LEFT($B180,1),_312_Table2_ColumnLookup,0),FALSE),
  IF(AND(VALUE(LEFT($A180,3))=312,LEFT($G180,5)="Total",$B180="G "),VLOOKUP('312'!$F$80,_312_Table2,MATCH('312'!$N$16,_312_Table2_ColumnLookup,0),FALSE),
  IF(AND(VALUE(LEFT($A180,3))=312,LEFT($G180,5)="Total",$B180="O "),VLOOKUP('312'!$F$80,_312_Table2,MATCH('312'!$V$16,_312_Table2_ColumnLookup,0),FALSE),
  IF(AND(VALUE(LEFT($A180,3))=312,LEFT($G180,5)="Total",$B180="Q "),VLOOKUP('312'!$F$80,_312_Table2,MATCH('312'!$X$16,_312_Table2_ColumnLookup,0),FALSE),
  IF(AND(VALUE(LEFT($A180,3))=312,LEFT($G180,5)="Total"),VLOOKUP('312'!$F$80,_312_Table2,MATCH(LEFT($B180,1),_312_Table2_ColumnLookup,0),FALSE),
  IF(AND(VALUE(LEFT($A180,3))=312,LEN($I180)=4,$B180="G"),VLOOKUP($I180,_312_Table2,MATCH('312'!$N$16,_312_Table2_ColumnLookup,0),FALSE),
  IF(AND(VALUE(LEFT($A180,3))=312,LEN($I180)=4,$B180="O"),VLOOKUP($I180,_312_Table2,MATCH('312'!$V$16,_312_Table2_ColumnLookup,0),FALSE),
  IF(AND(VALUE(LEFT($A180,3))=312,LEN($I180)=4,$B180="Q"),VLOOKUP($I180,_312_Table2,MATCH('312'!$X$16,_312_Table2_ColumnLookup,0),FALSE),
  IF(AND(VALUE(LEFT($A180,3))=312,LEN($I180)=4),VLOOKUP($I180,_312_Table2,MATCH(LEFT($B180,1),_312_Table2_ColumnLookup,0),FALSE)
+N("312"),
  IF(VALUE(LEFT($A180,3))=313,VLOOKUP(VALUE(MID($B180,2,1)),_313_Table2,MATCH(MID($B180,1,1),_313_Table2_ColumnLookup,0),FALSE)
+N("313"),
  IF(AND(VALUE(LEFT($A180,3))=314,LEN($B180)=3),VLOOKUP(VALUE(MID($B180,2,2)),_314_Table2,MATCH(MID($B180,1,1),_314_Table2_ColumnLookup,0),FALSE),
  IF(VALUE(LEFT($A180,3))=314,VLOOKUP(VALUE(MID($B180,2,1)),_314_Table2,MATCH(MID($B180,1,1),_314_Table2_ColumnLookup,0),FALSE)
+N("314"),
""))))))))))))))))))))))))</f>
        <v>0</v>
      </c>
      <c r="F180" s="238" t="e">
        <f>IF(AND(VALUE(LEFT($A180,3))=309,LEN($B180)=3),VLOOKUP(VALUE(MID($B180,2,2)),_309_Table3,MATCH(MID($B180,1,1),_309_Table3_ColumnLookup,0),FALSE),
  IF($C180="309 LCR SummaryA",OneYearSCR,IF($C180="309 LCR SummaryB",UltimateSCR,IF(VALUE(LEFT($A180,3))=309,VLOOKUP(VALUE(MID($B180,2,1)),_309_Table3,MATCH(MID($B180,1,1),_309_Table3_ColumnLookup,0),FALSE)
+N("309"),
  IF(VALUE(LEFT($A180,3))=310,VLOOKUP(VALUE(MID($B180,2,1)),_310_Table3,MATCH(MID($B180,1,1),_310_Table3_ColumnLookup,0),FALSE)
+N("310"),
  IF(AND(VALUE(LEFT($A180,3))=311,LEN($I180)=4),VLOOKUP($I180,_311_Table3,MATCH($B180,_311_Table3_ColumnLookup,0),FALSE),
  IF(AND(VALUE(LEFT($A180,3))=311,OR($B180="I2",$B180="J2",$B180="K2",$B180="L2")),VLOOKUP('311'!$G$58,_311_Table3,MATCH(MID($B180,1,1),_311_Table3_ColumnLookup,0),FALSE),
  IF(AND(VALUE(LEFT($A180,3))=311,RIGHT($B180,5)="Total"),VLOOKUP('311'!$G$59,_311_Table3,MATCH(MID($B180,1,1),_311_Table3_ColumnLookup,0),FALSE),
  IF(VALUE(LEFT($A180,3))=311,VLOOKUP(VALUE(MID($B180,2,1)),_311_Table3,MATCH(MID($B180,1,1),_311_Table3_ColumnLookup,0),FALSE)
+N("311"),
  IF(AND(VALUE(LEFT($A180,3))=312,LEFT($G180,10)="Unincepted",$B180="G "),VLOOKUP(" ULO",_312_Table3,MATCH('312'!$N$16,_312_Table3_ColumnLookup,0),FALSE),
  IF(AND(VALUE(LEFT($A180,3))=312,LEFT($G180,10)="Unincepted",$B180="O "),VLOOKUP(" ULO",_312_Table3,MATCH('312'!$V$16,_312_Table3_ColumnLookup,0),FALSE),
  IF(AND(VALUE(LEFT($A180,3))=312,LEFT($G180,10)="Unincepted",$B180="Q "),VLOOKUP(" ULO",_312_Table3,MATCH('312'!$X$16,_312_Table3_ColumnLookup,0),FALSE),
  IF(AND(VALUE(LEFT($A180,3))=312,LEFT($G180,10)="Unincepted"),VLOOKUP(" ULO",_312_Table3,MATCH(LEFT($B180,1),_312_Table3_ColumnLookup,0),FALSE),
  IF(AND(VALUE(LEFT($A180,3))=312,LEFT($G180,5)="Total",$B180="G "),VLOOKUP('312'!$F$80,_312_Table3,MATCH('312'!$N$16,_312_Table3_ColumnLookup,0),FALSE),
  IF(AND(VALUE(LEFT($A180,3))=312,LEFT($G180,5)="Total",$B180="O "),VLOOKUP('312'!$F$80,_312_Table3,MATCH('312'!$V$16,_312_Table3_ColumnLookup,0),FALSE),
  IF(AND(VALUE(LEFT($A180,3))=312,LEFT($G180,5)="Total",$B180="Q "),VLOOKUP('312'!$F$80,_312_Table3,MATCH('312'!$X$16,_312_Table3_ColumnLookup,0),FALSE),
  IF(AND(VALUE(LEFT($A180,3))=312,LEFT($G180,5)="Total"),VLOOKUP('312'!$F$80,_312_Table3,MATCH(LEFT($B180,1),_312_Table3_ColumnLookup,0),FALSE),
  IF(AND(VALUE(LEFT($A180,3))=312,LEN($I180)=4,$B180="G"),VLOOKUP($I180,_312_Table3,MATCH('312'!$N$16,_312_Table3_ColumnLookup,0),FALSE),
  IF(AND(VALUE(LEFT($A180,3))=312,LEN($I180)=4,$B180="O"),VLOOKUP($I180,_312_Table3,MATCH('312'!$V$16,_312_Table3_ColumnLookup,0),FALSE),
  IF(AND(VALUE(LEFT($A180,3))=312,LEN($I180)=4,$B180="Q"),VLOOKUP($I180,_312_Table3,MATCH('312'!$X$16,_312_Table3_ColumnLookup,0),FALSE),
  IF(AND(VALUE(LEFT($A180,3))=312,LEN($I180)=4),VLOOKUP($I180,_312_Table3,MATCH(LEFT($B180,1),_312_Table3_ColumnLookup,0),FALSE)
+N("312"),
  IF(VALUE(LEFT($A180,3))=313,VLOOKUP(VALUE(MID($B180,2,1)),_313_Table3,MATCH(MID($B180,1,1),_313_Table3_ColumnLookup,0),FALSE)
+N("313"),
  IF(AND(VALUE(LEFT($A180,3))=314,LEN($B180)=3),VLOOKUP(VALUE(MID($B180,2,2)),_314_Table3,MATCH(MID($B180,1,1),_314_Table3_ColumnLookup,0),FALSE),
  IF(VALUE(LEFT($A180,3))=314,VLOOKUP(VALUE(MID($B180,2,1)),_314_Table3,MATCH(MID($B180,1,1),_314_Table3_ColumnLookup,0),FALSE)
+N("314"),
""))))))))))))))))))))))))</f>
        <v>#NAME?</v>
      </c>
      <c r="G180" t="s">
        <v>1114</v>
      </c>
      <c r="H180" s="321">
        <f>IFERROR(
IF(ISERROR($D180)=FALSE,$D180,IF(ISERROR($E180)=FALSE,$E180,IF(ISERROR($F180)=FALSE,$F180
+N("012 checkboxes"),
IF(
IF(OR(LEFT($A180,9)="Syndicate",LEFT($A180,12)="NewSyndicate"),VLOOKUP($A180,'012'!$J:$ZW,MATCH("Link to button",'012'!$J$1:$ZW$1,0),0)
+N("309 checkbox"),
IF($C180="309 LCR Summary0",VLOOKUP("Notes990",'309'!$P:$ZZ,MATCH("Link to button",'309'!$P$1:$ZZ$1,0),0)
+N("313 checkboxes"),
IF($C180="313 Financial Information0LcmVsScr",IF($C180="309 LCR Summary0",VLOOKUP("LcmVsScr",'309'!$N:$ZZ,MATCH("Link to button",'309'!$N$1:$ZZ$1,0),0),
IF($C180="313 Financial Information0LcrDocAttached",IF($C180="309 LCR Summary0",VLOOKUP("LcrDocAttached",'309'!$N:$ZZ,MATCH("Link to button",'309'!$N$1:$ZZ$1,0),
0)))))))=1,TRUE,FALSE)
))),"")</f>
        <v>0</v>
      </c>
      <c r="I180">
        <v>2014</v>
      </c>
    </row>
    <row r="181" spans="1:9" customFormat="1">
      <c r="A181" s="237" t="str">
        <f>VLOOKUP($G181,CSVLookups!$B:$R,MATCH(A$1,CSVLookups!$B$1:$R$1,0),FALSE)</f>
        <v>311 Claims Distributions</v>
      </c>
      <c r="B181" s="237" t="str">
        <f>VLOOKUP($G181,CSVLookups!$B:$R,MATCH(B$1,CSVLookups!$B$1:$R$1,0),FALSE)</f>
        <v>L</v>
      </c>
      <c r="C181" s="238" t="str">
        <f t="shared" si="3"/>
        <v>311 Claims DistributionsL2014Total Claims</v>
      </c>
      <c r="D181" s="238" t="e">
        <f>IF(AND(VALUE(LEFT($A181,3))=309,LEN($B181)=3),VLOOKUP(VALUE(MID($B181,2,2)),_309_Table1,MATCH(MID($B181,1,1),_309_Table1_ColumnLookup,0),FALSE),
  IF($C181="309 LCR SummaryA",OneYearSCR,IF($C181="309 LCR SummaryB",UltimateSCR,IF(VALUE(LEFT($A181,3))=309,VLOOKUP(VALUE(MID($B181,2,1)),_309_Table1,MATCH(MID($B181,1,1),_309_Table1_ColumnLookup,0),FALSE)
+N("309"),
  IF(VALUE(LEFT($A181,3))=310,VLOOKUP(VALUE(MID($B181,2,1)),_310_Table1,MATCH(MID($B181,1,1),_310_Table1_ColumnLookup,0),FALSE)
+N("310"),
  IF(AND(VALUE(LEFT($A181,3))=311,LEN($I181)=4),VLOOKUP($I181,_311_Table1,MATCH($B181,_311_Table1_ColumnLookup,0),FALSE),
  IF(AND(VALUE(LEFT($A181,3))=311,OR($B181="I2",$B181="J2",$B181="K2",$B181="L2")),VLOOKUP('311'!$G$58,_311_Table1,MATCH(MID($B181,1,1),_311_Table1_ColumnLookup,0),FALSE),
  IF(AND(VALUE(LEFT($A181,3))=311,RIGHT($B181,5)="Total"),VLOOKUP('311'!$G$59,_311_Table1,MATCH(MID($B181,1,1),_311_Table1_ColumnLookup,0),FALSE),
  IF(VALUE(LEFT($A181,3))=311,VLOOKUP(VALUE(MID($B181,2,1)),_311_Table1,MATCH(MID($B181,1,1),_311_Table1_ColumnLookup,0),FALSE)
+N("311"),
  IF(AND(VALUE(LEFT($A181,3))=312,LEFT($G181,10)="Unincepted",$B181="G "),VLOOKUP(" ULO",_312_Table1,MATCH('312'!$N$16,_312_Table1_ColumnLookup,0),FALSE),
  IF(AND(VALUE(LEFT($A181,3))=312,LEFT($G181,10)="Unincepted",$B181="O "),VLOOKUP(" ULO",_312_Table1,MATCH('312'!$V$16,_312_Table1_ColumnLookup,0),FALSE),
  IF(AND(VALUE(LEFT($A181,3))=312,LEFT($G181,10)="Unincepted",$B181="Q "),VLOOKUP(" ULO",_312_Table1,MATCH('312'!$X$16,_312_Table1_ColumnLookup,0),FALSE),
  IF(AND(VALUE(LEFT($A181,3))=312,LEFT($G181,10)="Unincepted"),VLOOKUP(" ULO",_312_Table1,MATCH(LEFT($B181,1),_312_Table1_ColumnLookup,0),FALSE),
  IF(AND(VALUE(LEFT($A181,3))=312,LEFT($G181,5)="Total",$B181="G "),VLOOKUP('312'!$F$80,_312_Table1,MATCH('312'!$N$16,_312_Table1_ColumnLookup,0),FALSE),
  IF(AND(VALUE(LEFT($A181,3))=312,LEFT($G181,5)="Total",$B181="O "),VLOOKUP('312'!$F$80,_312_Table1,MATCH('312'!$V$16,_312_Table1_ColumnLookup,0),FALSE),
  IF(AND(VALUE(LEFT($A181,3))=312,LEFT($G181,5)="Total",$B181="Q "),VLOOKUP('312'!$F$80,_312_Table1,MATCH('312'!$X$16,_312_Table1_ColumnLookup,0),FALSE),
  IF(AND(VALUE(LEFT($A181,3))=312,LEFT($G181,5)="Total"),VLOOKUP('312'!$F$80,_312_Table1,MATCH(LEFT($B181,1),_312_Table1_ColumnLookup,0),FALSE),
  IF(AND(VALUE(LEFT($A181,3))=312,LEN($I181)=4,$B181="G"),VLOOKUP($I181,_312_Table1,MATCH('312'!$N$16,_312_Table1_ColumnLookup,0),FALSE),
  IF(AND(VALUE(LEFT($A181,3))=312,LEN($I181)=4,$B181="O"),VLOOKUP($I181,_312_Table1,MATCH('312'!$V$16,_312_Table1_ColumnLookup,0),FALSE),
  IF(AND(VALUE(LEFT($A181,3))=312,LEN($I181)=4,$B181="Q"),VLOOKUP($I181,_312_Table1,MATCH('312'!$X$16,_312_Table1_ColumnLookup,0),FALSE),
  IF(AND(VALUE(LEFT($A181,3))=312,LEN($I181)=4),VLOOKUP($I181,_312_Table1,MATCH(LEFT($B181,1),_312_Table1_ColumnLookup,0),FALSE)
+N("312"),
  IF(VALUE(LEFT($A181,3))=313,VLOOKUP(VALUE(MID($B181,2,1)),_313_Table1,MATCH(MID($B181,1,1),_313_Table1_ColumnLookup,0),FALSE)
+N("313"),
  IF(AND(VALUE(LEFT($A181,3))=314,LEN($B181)=3),VLOOKUP(VALUE(MID($B181,2,2)),_314_Table1,MATCH(MID($B181,1,1),_314_Table1_ColumnLookup,0),FALSE),
  IF(VALUE(LEFT($A181,3))=314,VLOOKUP(VALUE(MID($B181,2,1)),_314_Table1,MATCH(MID($B181,1,1),_314_Table1_ColumnLookup,0),FALSE)
+N("314"),
""))))))))))))))))))))))))</f>
        <v>#N/A</v>
      </c>
      <c r="E181" s="238">
        <f ca="1">IF(AND(VALUE(LEFT($A181,3))=309,LEN($B181)=3),VLOOKUP(VALUE(MID($B181,2,2)),_309_Table2,MATCH(MID($B181,1,1),_309_Table2_ColumnLookup,0),FALSE),
  IF($C181="309 LCR SummaryA",OneYearSCR,IF($C181="309 LCR SummaryB",UltimateSCR,IF(VALUE(LEFT($A181,3))=309,VLOOKUP(VALUE(MID($B181,2,1)),_309_Table2,MATCH(MID($B181,1,1),_309_Table2_ColumnLookup,0),FALSE)
+N("309"),
  IF(VALUE(LEFT($A181,3))=310,VLOOKUP(VALUE(MID($B181,2,1)),_310_Table2,MATCH(MID($B181,1,1),_310_Table2_ColumnLookup,0),FALSE)
+N("310"),
  IF(AND(VALUE(LEFT($A181,3))=311,LEN($I181)=4),VLOOKUP($I181,_311_Table2,MATCH($B181,_311_Table2_ColumnLookup,0),FALSE),
  IF(AND(VALUE(LEFT($A181,3))=311,OR($B181="I2",$B181="J2",$B181="K2",$B181="L2")),VLOOKUP('311'!$G$58,_311_Table2,MATCH(MID($B181,1,1),_311_Table2_ColumnLookup,0),FALSE),
  IF(AND(VALUE(LEFT($A181,3))=311,RIGHT($B181,5)="Total"),VLOOKUP('311'!$G$59,_311_Table2,MATCH(MID($B181,1,1),_311_Table2_ColumnLookup,0),FALSE),
  IF(VALUE(LEFT($A181,3))=311,VLOOKUP(VALUE(MID($B181,2,1)),_311_Table2,MATCH(MID($B181,1,1),_311_Table2_ColumnLookup,0),FALSE)
+N("311"),
  IF(AND(VALUE(LEFT($A181,3))=312,LEFT($G181,10)="Unincepted",$B181="G "),VLOOKUP(" ULO",_312_Table2,MATCH('312'!$N$16,_312_Table2_ColumnLookup,0),FALSE),
  IF(AND(VALUE(LEFT($A181,3))=312,LEFT($G181,10)="Unincepted",$B181="O "),VLOOKUP(" ULO",_312_Table2,MATCH('312'!$V$16,_312_Table2_ColumnLookup,0),FALSE),
  IF(AND(VALUE(LEFT($A181,3))=312,LEFT($G181,10)="Unincepted",$B181="Q "),VLOOKUP(" ULO",_312_Table2,MATCH('312'!$X$16,_312_Table2_ColumnLookup,0),FALSE),
  IF(AND(VALUE(LEFT($A181,3))=312,LEFT($G181,10)="Unincepted"),VLOOKUP(" ULO",_312_Table2,MATCH(LEFT($B181,1),_312_Table2_ColumnLookup,0),FALSE),
  IF(AND(VALUE(LEFT($A181,3))=312,LEFT($G181,5)="Total",$B181="G "),VLOOKUP('312'!$F$80,_312_Table2,MATCH('312'!$N$16,_312_Table2_ColumnLookup,0),FALSE),
  IF(AND(VALUE(LEFT($A181,3))=312,LEFT($G181,5)="Total",$B181="O "),VLOOKUP('312'!$F$80,_312_Table2,MATCH('312'!$V$16,_312_Table2_ColumnLookup,0),FALSE),
  IF(AND(VALUE(LEFT($A181,3))=312,LEFT($G181,5)="Total",$B181="Q "),VLOOKUP('312'!$F$80,_312_Table2,MATCH('312'!$X$16,_312_Table2_ColumnLookup,0),FALSE),
  IF(AND(VALUE(LEFT($A181,3))=312,LEFT($G181,5)="Total"),VLOOKUP('312'!$F$80,_312_Table2,MATCH(LEFT($B181,1),_312_Table2_ColumnLookup,0),FALSE),
  IF(AND(VALUE(LEFT($A181,3))=312,LEN($I181)=4,$B181="G"),VLOOKUP($I181,_312_Table2,MATCH('312'!$N$16,_312_Table2_ColumnLookup,0),FALSE),
  IF(AND(VALUE(LEFT($A181,3))=312,LEN($I181)=4,$B181="O"),VLOOKUP($I181,_312_Table2,MATCH('312'!$V$16,_312_Table2_ColumnLookup,0),FALSE),
  IF(AND(VALUE(LEFT($A181,3))=312,LEN($I181)=4,$B181="Q"),VLOOKUP($I181,_312_Table2,MATCH('312'!$X$16,_312_Table2_ColumnLookup,0),FALSE),
  IF(AND(VALUE(LEFT($A181,3))=312,LEN($I181)=4),VLOOKUP($I181,_312_Table2,MATCH(LEFT($B181,1),_312_Table2_ColumnLookup,0),FALSE)
+N("312"),
  IF(VALUE(LEFT($A181,3))=313,VLOOKUP(VALUE(MID($B181,2,1)),_313_Table2,MATCH(MID($B181,1,1),_313_Table2_ColumnLookup,0),FALSE)
+N("313"),
  IF(AND(VALUE(LEFT($A181,3))=314,LEN($B181)=3),VLOOKUP(VALUE(MID($B181,2,2)),_314_Table2,MATCH(MID($B181,1,1),_314_Table2_ColumnLookup,0),FALSE),
  IF(VALUE(LEFT($A181,3))=314,VLOOKUP(VALUE(MID($B181,2,1)),_314_Table2,MATCH(MID($B181,1,1),_314_Table2_ColumnLookup,0),FALSE)
+N("314"),
""))))))))))))))))))))))))</f>
        <v>0</v>
      </c>
      <c r="F181" s="238" t="e">
        <f>IF(AND(VALUE(LEFT($A181,3))=309,LEN($B181)=3),VLOOKUP(VALUE(MID($B181,2,2)),_309_Table3,MATCH(MID($B181,1,1),_309_Table3_ColumnLookup,0),FALSE),
  IF($C181="309 LCR SummaryA",OneYearSCR,IF($C181="309 LCR SummaryB",UltimateSCR,IF(VALUE(LEFT($A181,3))=309,VLOOKUP(VALUE(MID($B181,2,1)),_309_Table3,MATCH(MID($B181,1,1),_309_Table3_ColumnLookup,0),FALSE)
+N("309"),
  IF(VALUE(LEFT($A181,3))=310,VLOOKUP(VALUE(MID($B181,2,1)),_310_Table3,MATCH(MID($B181,1,1),_310_Table3_ColumnLookup,0),FALSE)
+N("310"),
  IF(AND(VALUE(LEFT($A181,3))=311,LEN($I181)=4),VLOOKUP($I181,_311_Table3,MATCH($B181,_311_Table3_ColumnLookup,0),FALSE),
  IF(AND(VALUE(LEFT($A181,3))=311,OR($B181="I2",$B181="J2",$B181="K2",$B181="L2")),VLOOKUP('311'!$G$58,_311_Table3,MATCH(MID($B181,1,1),_311_Table3_ColumnLookup,0),FALSE),
  IF(AND(VALUE(LEFT($A181,3))=311,RIGHT($B181,5)="Total"),VLOOKUP('311'!$G$59,_311_Table3,MATCH(MID($B181,1,1),_311_Table3_ColumnLookup,0),FALSE),
  IF(VALUE(LEFT($A181,3))=311,VLOOKUP(VALUE(MID($B181,2,1)),_311_Table3,MATCH(MID($B181,1,1),_311_Table3_ColumnLookup,0),FALSE)
+N("311"),
  IF(AND(VALUE(LEFT($A181,3))=312,LEFT($G181,10)="Unincepted",$B181="G "),VLOOKUP(" ULO",_312_Table3,MATCH('312'!$N$16,_312_Table3_ColumnLookup,0),FALSE),
  IF(AND(VALUE(LEFT($A181,3))=312,LEFT($G181,10)="Unincepted",$B181="O "),VLOOKUP(" ULO",_312_Table3,MATCH('312'!$V$16,_312_Table3_ColumnLookup,0),FALSE),
  IF(AND(VALUE(LEFT($A181,3))=312,LEFT($G181,10)="Unincepted",$B181="Q "),VLOOKUP(" ULO",_312_Table3,MATCH('312'!$X$16,_312_Table3_ColumnLookup,0),FALSE),
  IF(AND(VALUE(LEFT($A181,3))=312,LEFT($G181,10)="Unincepted"),VLOOKUP(" ULO",_312_Table3,MATCH(LEFT($B181,1),_312_Table3_ColumnLookup,0),FALSE),
  IF(AND(VALUE(LEFT($A181,3))=312,LEFT($G181,5)="Total",$B181="G "),VLOOKUP('312'!$F$80,_312_Table3,MATCH('312'!$N$16,_312_Table3_ColumnLookup,0),FALSE),
  IF(AND(VALUE(LEFT($A181,3))=312,LEFT($G181,5)="Total",$B181="O "),VLOOKUP('312'!$F$80,_312_Table3,MATCH('312'!$V$16,_312_Table3_ColumnLookup,0),FALSE),
  IF(AND(VALUE(LEFT($A181,3))=312,LEFT($G181,5)="Total",$B181="Q "),VLOOKUP('312'!$F$80,_312_Table3,MATCH('312'!$X$16,_312_Table3_ColumnLookup,0),FALSE),
  IF(AND(VALUE(LEFT($A181,3))=312,LEFT($G181,5)="Total"),VLOOKUP('312'!$F$80,_312_Table3,MATCH(LEFT($B181,1),_312_Table3_ColumnLookup,0),FALSE),
  IF(AND(VALUE(LEFT($A181,3))=312,LEN($I181)=4,$B181="G"),VLOOKUP($I181,_312_Table3,MATCH('312'!$N$16,_312_Table3_ColumnLookup,0),FALSE),
  IF(AND(VALUE(LEFT($A181,3))=312,LEN($I181)=4,$B181="O"),VLOOKUP($I181,_312_Table3,MATCH('312'!$V$16,_312_Table3_ColumnLookup,0),FALSE),
  IF(AND(VALUE(LEFT($A181,3))=312,LEN($I181)=4,$B181="Q"),VLOOKUP($I181,_312_Table3,MATCH('312'!$X$16,_312_Table3_ColumnLookup,0),FALSE),
  IF(AND(VALUE(LEFT($A181,3))=312,LEN($I181)=4),VLOOKUP($I181,_312_Table3,MATCH(LEFT($B181,1),_312_Table3_ColumnLookup,0),FALSE)
+N("312"),
  IF(VALUE(LEFT($A181,3))=313,VLOOKUP(VALUE(MID($B181,2,1)),_313_Table3,MATCH(MID($B181,1,1),_313_Table3_ColumnLookup,0),FALSE)
+N("313"),
  IF(AND(VALUE(LEFT($A181,3))=314,LEN($B181)=3),VLOOKUP(VALUE(MID($B181,2,2)),_314_Table3,MATCH(MID($B181,1,1),_314_Table3_ColumnLookup,0),FALSE),
  IF(VALUE(LEFT($A181,3))=314,VLOOKUP(VALUE(MID($B181,2,1)),_314_Table3,MATCH(MID($B181,1,1),_314_Table3_ColumnLookup,0),FALSE)
+N("314"),
""))))))))))))))))))))))))</f>
        <v>#NAME?</v>
      </c>
      <c r="G181" t="s">
        <v>1117</v>
      </c>
      <c r="H181" s="321">
        <f ca="1">IFERROR(
IF(ISERROR($D181)=FALSE,$D181,IF(ISERROR($E181)=FALSE,$E181,IF(ISERROR($F181)=FALSE,$F181
+N("012 checkboxes"),
IF(
IF(OR(LEFT($A181,9)="Syndicate",LEFT($A181,12)="NewSyndicate"),VLOOKUP($A181,'012'!$J:$ZW,MATCH("Link to button",'012'!$J$1:$ZW$1,0),0)
+N("309 checkbox"),
IF($C181="309 LCR Summary0",VLOOKUP("Notes990",'309'!$P:$ZZ,MATCH("Link to button",'309'!$P$1:$ZZ$1,0),0)
+N("313 checkboxes"),
IF($C181="313 Financial Information0LcmVsScr",IF($C181="309 LCR Summary0",VLOOKUP("LcmVsScr",'309'!$N:$ZZ,MATCH("Link to button",'309'!$N$1:$ZZ$1,0),0),
IF($C181="313 Financial Information0LcrDocAttached",IF($C181="309 LCR Summary0",VLOOKUP("LcrDocAttached",'309'!$N:$ZZ,MATCH("Link to button",'309'!$N$1:$ZZ$1,0),
0)))))))=1,TRUE,FALSE)
))),"")</f>
        <v>0</v>
      </c>
      <c r="I181">
        <v>2014</v>
      </c>
    </row>
    <row r="182" spans="1:9" customFormat="1">
      <c r="A182" s="237" t="str">
        <f>VLOOKUP($G182,CSVLookups!$B:$R,MATCH(A$1,CSVLookups!$B$1:$R$1,0),FALSE)</f>
        <v>311 Claims Distributions</v>
      </c>
      <c r="B182" s="237" t="str">
        <f>VLOOKUP($G182,CSVLookups!$B:$R,MATCH(B$1,CSVLookups!$B$1:$R$1,0),FALSE)</f>
        <v>I</v>
      </c>
      <c r="C182" s="238" t="str">
        <f t="shared" si="3"/>
        <v>311 Claims DistributionsI2015Net Insurance Claims brought forward</v>
      </c>
      <c r="D182" s="238" t="e">
        <f>IF(AND(VALUE(LEFT($A182,3))=309,LEN($B182)=3),VLOOKUP(VALUE(MID($B182,2,2)),_309_Table1,MATCH(MID($B182,1,1),_309_Table1_ColumnLookup,0),FALSE),
  IF($C182="309 LCR SummaryA",OneYearSCR,IF($C182="309 LCR SummaryB",UltimateSCR,IF(VALUE(LEFT($A182,3))=309,VLOOKUP(VALUE(MID($B182,2,1)),_309_Table1,MATCH(MID($B182,1,1),_309_Table1_ColumnLookup,0),FALSE)
+N("309"),
  IF(VALUE(LEFT($A182,3))=310,VLOOKUP(VALUE(MID($B182,2,1)),_310_Table1,MATCH(MID($B182,1,1),_310_Table1_ColumnLookup,0),FALSE)
+N("310"),
  IF(AND(VALUE(LEFT($A182,3))=311,LEN($I182)=4),VLOOKUP($I182,_311_Table1,MATCH($B182,_311_Table1_ColumnLookup,0),FALSE),
  IF(AND(VALUE(LEFT($A182,3))=311,OR($B182="I2",$B182="J2",$B182="K2",$B182="L2")),VLOOKUP('311'!$G$58,_311_Table1,MATCH(MID($B182,1,1),_311_Table1_ColumnLookup,0),FALSE),
  IF(AND(VALUE(LEFT($A182,3))=311,RIGHT($B182,5)="Total"),VLOOKUP('311'!$G$59,_311_Table1,MATCH(MID($B182,1,1),_311_Table1_ColumnLookup,0),FALSE),
  IF(VALUE(LEFT($A182,3))=311,VLOOKUP(VALUE(MID($B182,2,1)),_311_Table1,MATCH(MID($B182,1,1),_311_Table1_ColumnLookup,0),FALSE)
+N("311"),
  IF(AND(VALUE(LEFT($A182,3))=312,LEFT($G182,10)="Unincepted",$B182="G "),VLOOKUP(" ULO",_312_Table1,MATCH('312'!$N$16,_312_Table1_ColumnLookup,0),FALSE),
  IF(AND(VALUE(LEFT($A182,3))=312,LEFT($G182,10)="Unincepted",$B182="O "),VLOOKUP(" ULO",_312_Table1,MATCH('312'!$V$16,_312_Table1_ColumnLookup,0),FALSE),
  IF(AND(VALUE(LEFT($A182,3))=312,LEFT($G182,10)="Unincepted",$B182="Q "),VLOOKUP(" ULO",_312_Table1,MATCH('312'!$X$16,_312_Table1_ColumnLookup,0),FALSE),
  IF(AND(VALUE(LEFT($A182,3))=312,LEFT($G182,10)="Unincepted"),VLOOKUP(" ULO",_312_Table1,MATCH(LEFT($B182,1),_312_Table1_ColumnLookup,0),FALSE),
  IF(AND(VALUE(LEFT($A182,3))=312,LEFT($G182,5)="Total",$B182="G "),VLOOKUP('312'!$F$80,_312_Table1,MATCH('312'!$N$16,_312_Table1_ColumnLookup,0),FALSE),
  IF(AND(VALUE(LEFT($A182,3))=312,LEFT($G182,5)="Total",$B182="O "),VLOOKUP('312'!$F$80,_312_Table1,MATCH('312'!$V$16,_312_Table1_ColumnLookup,0),FALSE),
  IF(AND(VALUE(LEFT($A182,3))=312,LEFT($G182,5)="Total",$B182="Q "),VLOOKUP('312'!$F$80,_312_Table1,MATCH('312'!$X$16,_312_Table1_ColumnLookup,0),FALSE),
  IF(AND(VALUE(LEFT($A182,3))=312,LEFT($G182,5)="Total"),VLOOKUP('312'!$F$80,_312_Table1,MATCH(LEFT($B182,1),_312_Table1_ColumnLookup,0),FALSE),
  IF(AND(VALUE(LEFT($A182,3))=312,LEN($I182)=4,$B182="G"),VLOOKUP($I182,_312_Table1,MATCH('312'!$N$16,_312_Table1_ColumnLookup,0),FALSE),
  IF(AND(VALUE(LEFT($A182,3))=312,LEN($I182)=4,$B182="O"),VLOOKUP($I182,_312_Table1,MATCH('312'!$V$16,_312_Table1_ColumnLookup,0),FALSE),
  IF(AND(VALUE(LEFT($A182,3))=312,LEN($I182)=4,$B182="Q"),VLOOKUP($I182,_312_Table1,MATCH('312'!$X$16,_312_Table1_ColumnLookup,0),FALSE),
  IF(AND(VALUE(LEFT($A182,3))=312,LEN($I182)=4),VLOOKUP($I182,_312_Table1,MATCH(LEFT($B182,1),_312_Table1_ColumnLookup,0),FALSE)
+N("312"),
  IF(VALUE(LEFT($A182,3))=313,VLOOKUP(VALUE(MID($B182,2,1)),_313_Table1,MATCH(MID($B182,1,1),_313_Table1_ColumnLookup,0),FALSE)
+N("313"),
  IF(AND(VALUE(LEFT($A182,3))=314,LEN($B182)=3),VLOOKUP(VALUE(MID($B182,2,2)),_314_Table1,MATCH(MID($B182,1,1),_314_Table1_ColumnLookup,0),FALSE),
  IF(VALUE(LEFT($A182,3))=314,VLOOKUP(VALUE(MID($B182,2,1)),_314_Table1,MATCH(MID($B182,1,1),_314_Table1_ColumnLookup,0),FALSE)
+N("314"),
""))))))))))))))))))))))))</f>
        <v>#N/A</v>
      </c>
      <c r="E182" s="238">
        <f ca="1">IF(AND(VALUE(LEFT($A182,3))=309,LEN($B182)=3),VLOOKUP(VALUE(MID($B182,2,2)),_309_Table2,MATCH(MID($B182,1,1),_309_Table2_ColumnLookup,0),FALSE),
  IF($C182="309 LCR SummaryA",OneYearSCR,IF($C182="309 LCR SummaryB",UltimateSCR,IF(VALUE(LEFT($A182,3))=309,VLOOKUP(VALUE(MID($B182,2,1)),_309_Table2,MATCH(MID($B182,1,1),_309_Table2_ColumnLookup,0),FALSE)
+N("309"),
  IF(VALUE(LEFT($A182,3))=310,VLOOKUP(VALUE(MID($B182,2,1)),_310_Table2,MATCH(MID($B182,1,1),_310_Table2_ColumnLookup,0),FALSE)
+N("310"),
  IF(AND(VALUE(LEFT($A182,3))=311,LEN($I182)=4),VLOOKUP($I182,_311_Table2,MATCH($B182,_311_Table2_ColumnLookup,0),FALSE),
  IF(AND(VALUE(LEFT($A182,3))=311,OR($B182="I2",$B182="J2",$B182="K2",$B182="L2")),VLOOKUP('311'!$G$58,_311_Table2,MATCH(MID($B182,1,1),_311_Table2_ColumnLookup,0),FALSE),
  IF(AND(VALUE(LEFT($A182,3))=311,RIGHT($B182,5)="Total"),VLOOKUP('311'!$G$59,_311_Table2,MATCH(MID($B182,1,1),_311_Table2_ColumnLookup,0),FALSE),
  IF(VALUE(LEFT($A182,3))=311,VLOOKUP(VALUE(MID($B182,2,1)),_311_Table2,MATCH(MID($B182,1,1),_311_Table2_ColumnLookup,0),FALSE)
+N("311"),
  IF(AND(VALUE(LEFT($A182,3))=312,LEFT($G182,10)="Unincepted",$B182="G "),VLOOKUP(" ULO",_312_Table2,MATCH('312'!$N$16,_312_Table2_ColumnLookup,0),FALSE),
  IF(AND(VALUE(LEFT($A182,3))=312,LEFT($G182,10)="Unincepted",$B182="O "),VLOOKUP(" ULO",_312_Table2,MATCH('312'!$V$16,_312_Table2_ColumnLookup,0),FALSE),
  IF(AND(VALUE(LEFT($A182,3))=312,LEFT($G182,10)="Unincepted",$B182="Q "),VLOOKUP(" ULO",_312_Table2,MATCH('312'!$X$16,_312_Table2_ColumnLookup,0),FALSE),
  IF(AND(VALUE(LEFT($A182,3))=312,LEFT($G182,10)="Unincepted"),VLOOKUP(" ULO",_312_Table2,MATCH(LEFT($B182,1),_312_Table2_ColumnLookup,0),FALSE),
  IF(AND(VALUE(LEFT($A182,3))=312,LEFT($G182,5)="Total",$B182="G "),VLOOKUP('312'!$F$80,_312_Table2,MATCH('312'!$N$16,_312_Table2_ColumnLookup,0),FALSE),
  IF(AND(VALUE(LEFT($A182,3))=312,LEFT($G182,5)="Total",$B182="O "),VLOOKUP('312'!$F$80,_312_Table2,MATCH('312'!$V$16,_312_Table2_ColumnLookup,0),FALSE),
  IF(AND(VALUE(LEFT($A182,3))=312,LEFT($G182,5)="Total",$B182="Q "),VLOOKUP('312'!$F$80,_312_Table2,MATCH('312'!$X$16,_312_Table2_ColumnLookup,0),FALSE),
  IF(AND(VALUE(LEFT($A182,3))=312,LEFT($G182,5)="Total"),VLOOKUP('312'!$F$80,_312_Table2,MATCH(LEFT($B182,1),_312_Table2_ColumnLookup,0),FALSE),
  IF(AND(VALUE(LEFT($A182,3))=312,LEN($I182)=4,$B182="G"),VLOOKUP($I182,_312_Table2,MATCH('312'!$N$16,_312_Table2_ColumnLookup,0),FALSE),
  IF(AND(VALUE(LEFT($A182,3))=312,LEN($I182)=4,$B182="O"),VLOOKUP($I182,_312_Table2,MATCH('312'!$V$16,_312_Table2_ColumnLookup,0),FALSE),
  IF(AND(VALUE(LEFT($A182,3))=312,LEN($I182)=4,$B182="Q"),VLOOKUP($I182,_312_Table2,MATCH('312'!$X$16,_312_Table2_ColumnLookup,0),FALSE),
  IF(AND(VALUE(LEFT($A182,3))=312,LEN($I182)=4),VLOOKUP($I182,_312_Table2,MATCH(LEFT($B182,1),_312_Table2_ColumnLookup,0),FALSE)
+N("312"),
  IF(VALUE(LEFT($A182,3))=313,VLOOKUP(VALUE(MID($B182,2,1)),_313_Table2,MATCH(MID($B182,1,1),_313_Table2_ColumnLookup,0),FALSE)
+N("313"),
  IF(AND(VALUE(LEFT($A182,3))=314,LEN($B182)=3),VLOOKUP(VALUE(MID($B182,2,2)),_314_Table2,MATCH(MID($B182,1,1),_314_Table2_ColumnLookup,0),FALSE),
  IF(VALUE(LEFT($A182,3))=314,VLOOKUP(VALUE(MID($B182,2,1)),_314_Table2,MATCH(MID($B182,1,1),_314_Table2_ColumnLookup,0),FALSE)
+N("314"),
""))))))))))))))))))))))))</f>
        <v>0</v>
      </c>
      <c r="F182" s="238" t="e">
        <f>IF(AND(VALUE(LEFT($A182,3))=309,LEN($B182)=3),VLOOKUP(VALUE(MID($B182,2,2)),_309_Table3,MATCH(MID($B182,1,1),_309_Table3_ColumnLookup,0),FALSE),
  IF($C182="309 LCR SummaryA",OneYearSCR,IF($C182="309 LCR SummaryB",UltimateSCR,IF(VALUE(LEFT($A182,3))=309,VLOOKUP(VALUE(MID($B182,2,1)),_309_Table3,MATCH(MID($B182,1,1),_309_Table3_ColumnLookup,0),FALSE)
+N("309"),
  IF(VALUE(LEFT($A182,3))=310,VLOOKUP(VALUE(MID($B182,2,1)),_310_Table3,MATCH(MID($B182,1,1),_310_Table3_ColumnLookup,0),FALSE)
+N("310"),
  IF(AND(VALUE(LEFT($A182,3))=311,LEN($I182)=4),VLOOKUP($I182,_311_Table3,MATCH($B182,_311_Table3_ColumnLookup,0),FALSE),
  IF(AND(VALUE(LEFT($A182,3))=311,OR($B182="I2",$B182="J2",$B182="K2",$B182="L2")),VLOOKUP('311'!$G$58,_311_Table3,MATCH(MID($B182,1,1),_311_Table3_ColumnLookup,0),FALSE),
  IF(AND(VALUE(LEFT($A182,3))=311,RIGHT($B182,5)="Total"),VLOOKUP('311'!$G$59,_311_Table3,MATCH(MID($B182,1,1),_311_Table3_ColumnLookup,0),FALSE),
  IF(VALUE(LEFT($A182,3))=311,VLOOKUP(VALUE(MID($B182,2,1)),_311_Table3,MATCH(MID($B182,1,1),_311_Table3_ColumnLookup,0),FALSE)
+N("311"),
  IF(AND(VALUE(LEFT($A182,3))=312,LEFT($G182,10)="Unincepted",$B182="G "),VLOOKUP(" ULO",_312_Table3,MATCH('312'!$N$16,_312_Table3_ColumnLookup,0),FALSE),
  IF(AND(VALUE(LEFT($A182,3))=312,LEFT($G182,10)="Unincepted",$B182="O "),VLOOKUP(" ULO",_312_Table3,MATCH('312'!$V$16,_312_Table3_ColumnLookup,0),FALSE),
  IF(AND(VALUE(LEFT($A182,3))=312,LEFT($G182,10)="Unincepted",$B182="Q "),VLOOKUP(" ULO",_312_Table3,MATCH('312'!$X$16,_312_Table3_ColumnLookup,0),FALSE),
  IF(AND(VALUE(LEFT($A182,3))=312,LEFT($G182,10)="Unincepted"),VLOOKUP(" ULO",_312_Table3,MATCH(LEFT($B182,1),_312_Table3_ColumnLookup,0),FALSE),
  IF(AND(VALUE(LEFT($A182,3))=312,LEFT($G182,5)="Total",$B182="G "),VLOOKUP('312'!$F$80,_312_Table3,MATCH('312'!$N$16,_312_Table3_ColumnLookup,0),FALSE),
  IF(AND(VALUE(LEFT($A182,3))=312,LEFT($G182,5)="Total",$B182="O "),VLOOKUP('312'!$F$80,_312_Table3,MATCH('312'!$V$16,_312_Table3_ColumnLookup,0),FALSE),
  IF(AND(VALUE(LEFT($A182,3))=312,LEFT($G182,5)="Total",$B182="Q "),VLOOKUP('312'!$F$80,_312_Table3,MATCH('312'!$X$16,_312_Table3_ColumnLookup,0),FALSE),
  IF(AND(VALUE(LEFT($A182,3))=312,LEFT($G182,5)="Total"),VLOOKUP('312'!$F$80,_312_Table3,MATCH(LEFT($B182,1),_312_Table3_ColumnLookup,0),FALSE),
  IF(AND(VALUE(LEFT($A182,3))=312,LEN($I182)=4,$B182="G"),VLOOKUP($I182,_312_Table3,MATCH('312'!$N$16,_312_Table3_ColumnLookup,0),FALSE),
  IF(AND(VALUE(LEFT($A182,3))=312,LEN($I182)=4,$B182="O"),VLOOKUP($I182,_312_Table3,MATCH('312'!$V$16,_312_Table3_ColumnLookup,0),FALSE),
  IF(AND(VALUE(LEFT($A182,3))=312,LEN($I182)=4,$B182="Q"),VLOOKUP($I182,_312_Table3,MATCH('312'!$X$16,_312_Table3_ColumnLookup,0),FALSE),
  IF(AND(VALUE(LEFT($A182,3))=312,LEN($I182)=4),VLOOKUP($I182,_312_Table3,MATCH(LEFT($B182,1),_312_Table3_ColumnLookup,0),FALSE)
+N("312"),
  IF(VALUE(LEFT($A182,3))=313,VLOOKUP(VALUE(MID($B182,2,1)),_313_Table3,MATCH(MID($B182,1,1),_313_Table3_ColumnLookup,0),FALSE)
+N("313"),
  IF(AND(VALUE(LEFT($A182,3))=314,LEN($B182)=3),VLOOKUP(VALUE(MID($B182,2,2)),_314_Table3,MATCH(MID($B182,1,1),_314_Table3_ColumnLookup,0),FALSE),
  IF(VALUE(LEFT($A182,3))=314,VLOOKUP(VALUE(MID($B182,2,1)),_314_Table3,MATCH(MID($B182,1,1),_314_Table3_ColumnLookup,0),FALSE)
+N("314"),
""))))))))))))))))))))))))</f>
        <v>#NAME?</v>
      </c>
      <c r="G182" t="s">
        <v>1110</v>
      </c>
      <c r="H182" s="321">
        <f ca="1">IFERROR(
IF(ISERROR($D182)=FALSE,$D182,IF(ISERROR($E182)=FALSE,$E182,IF(ISERROR($F182)=FALSE,$F182
+N("012 checkboxes"),
IF(
IF(OR(LEFT($A182,9)="Syndicate",LEFT($A182,12)="NewSyndicate"),VLOOKUP($A182,'012'!$J:$ZW,MATCH("Link to button",'012'!$J$1:$ZW$1,0),0)
+N("309 checkbox"),
IF($C182="309 LCR Summary0",VLOOKUP("Notes990",'309'!$P:$ZZ,MATCH("Link to button",'309'!$P$1:$ZZ$1,0),0)
+N("313 checkboxes"),
IF($C182="313 Financial Information0LcmVsScr",IF($C182="309 LCR Summary0",VLOOKUP("LcmVsScr",'309'!$N:$ZZ,MATCH("Link to button",'309'!$N$1:$ZZ$1,0),0),
IF($C182="313 Financial Information0LcrDocAttached",IF($C182="309 LCR Summary0",VLOOKUP("LcrDocAttached",'309'!$N:$ZZ,MATCH("Link to button",'309'!$N$1:$ZZ$1,0),
0)))))))=1,TRUE,FALSE)
))),"")</f>
        <v>0</v>
      </c>
      <c r="I182">
        <v>2015</v>
      </c>
    </row>
    <row r="183" spans="1:9" customFormat="1">
      <c r="A183" s="237" t="str">
        <f>VLOOKUP($G183,CSVLookups!$B:$R,MATCH(A$1,CSVLookups!$B$1:$R$1,0),FALSE)</f>
        <v>311 Claims Distributions</v>
      </c>
      <c r="B183" s="237" t="str">
        <f>VLOOKUP($G183,CSVLookups!$B:$R,MATCH(B$1,CSVLookups!$B$1:$R$1,0),FALSE)</f>
        <v>J</v>
      </c>
      <c r="C183" s="238" t="str">
        <f t="shared" si="3"/>
        <v>311 Claims DistributionsJ2015Adjustments</v>
      </c>
      <c r="D183" s="238" t="e">
        <f>IF(AND(VALUE(LEFT($A183,3))=309,LEN($B183)=3),VLOOKUP(VALUE(MID($B183,2,2)),_309_Table1,MATCH(MID($B183,1,1),_309_Table1_ColumnLookup,0),FALSE),
  IF($C183="309 LCR SummaryA",OneYearSCR,IF($C183="309 LCR SummaryB",UltimateSCR,IF(VALUE(LEFT($A183,3))=309,VLOOKUP(VALUE(MID($B183,2,1)),_309_Table1,MATCH(MID($B183,1,1),_309_Table1_ColumnLookup,0),FALSE)
+N("309"),
  IF(VALUE(LEFT($A183,3))=310,VLOOKUP(VALUE(MID($B183,2,1)),_310_Table1,MATCH(MID($B183,1,1),_310_Table1_ColumnLookup,0),FALSE)
+N("310"),
  IF(AND(VALUE(LEFT($A183,3))=311,LEN($I183)=4),VLOOKUP($I183,_311_Table1,MATCH($B183,_311_Table1_ColumnLookup,0),FALSE),
  IF(AND(VALUE(LEFT($A183,3))=311,OR($B183="I2",$B183="J2",$B183="K2",$B183="L2")),VLOOKUP('311'!$G$58,_311_Table1,MATCH(MID($B183,1,1),_311_Table1_ColumnLookup,0),FALSE),
  IF(AND(VALUE(LEFT($A183,3))=311,RIGHT($B183,5)="Total"),VLOOKUP('311'!$G$59,_311_Table1,MATCH(MID($B183,1,1),_311_Table1_ColumnLookup,0),FALSE),
  IF(VALUE(LEFT($A183,3))=311,VLOOKUP(VALUE(MID($B183,2,1)),_311_Table1,MATCH(MID($B183,1,1),_311_Table1_ColumnLookup,0),FALSE)
+N("311"),
  IF(AND(VALUE(LEFT($A183,3))=312,LEFT($G183,10)="Unincepted",$B183="G "),VLOOKUP(" ULO",_312_Table1,MATCH('312'!$N$16,_312_Table1_ColumnLookup,0),FALSE),
  IF(AND(VALUE(LEFT($A183,3))=312,LEFT($G183,10)="Unincepted",$B183="O "),VLOOKUP(" ULO",_312_Table1,MATCH('312'!$V$16,_312_Table1_ColumnLookup,0),FALSE),
  IF(AND(VALUE(LEFT($A183,3))=312,LEFT($G183,10)="Unincepted",$B183="Q "),VLOOKUP(" ULO",_312_Table1,MATCH('312'!$X$16,_312_Table1_ColumnLookup,0),FALSE),
  IF(AND(VALUE(LEFT($A183,3))=312,LEFT($G183,10)="Unincepted"),VLOOKUP(" ULO",_312_Table1,MATCH(LEFT($B183,1),_312_Table1_ColumnLookup,0),FALSE),
  IF(AND(VALUE(LEFT($A183,3))=312,LEFT($G183,5)="Total",$B183="G "),VLOOKUP('312'!$F$80,_312_Table1,MATCH('312'!$N$16,_312_Table1_ColumnLookup,0),FALSE),
  IF(AND(VALUE(LEFT($A183,3))=312,LEFT($G183,5)="Total",$B183="O "),VLOOKUP('312'!$F$80,_312_Table1,MATCH('312'!$V$16,_312_Table1_ColumnLookup,0),FALSE),
  IF(AND(VALUE(LEFT($A183,3))=312,LEFT($G183,5)="Total",$B183="Q "),VLOOKUP('312'!$F$80,_312_Table1,MATCH('312'!$X$16,_312_Table1_ColumnLookup,0),FALSE),
  IF(AND(VALUE(LEFT($A183,3))=312,LEFT($G183,5)="Total"),VLOOKUP('312'!$F$80,_312_Table1,MATCH(LEFT($B183,1),_312_Table1_ColumnLookup,0),FALSE),
  IF(AND(VALUE(LEFT($A183,3))=312,LEN($I183)=4,$B183="G"),VLOOKUP($I183,_312_Table1,MATCH('312'!$N$16,_312_Table1_ColumnLookup,0),FALSE),
  IF(AND(VALUE(LEFT($A183,3))=312,LEN($I183)=4,$B183="O"),VLOOKUP($I183,_312_Table1,MATCH('312'!$V$16,_312_Table1_ColumnLookup,0),FALSE),
  IF(AND(VALUE(LEFT($A183,3))=312,LEN($I183)=4,$B183="Q"),VLOOKUP($I183,_312_Table1,MATCH('312'!$X$16,_312_Table1_ColumnLookup,0),FALSE),
  IF(AND(VALUE(LEFT($A183,3))=312,LEN($I183)=4),VLOOKUP($I183,_312_Table1,MATCH(LEFT($B183,1),_312_Table1_ColumnLookup,0),FALSE)
+N("312"),
  IF(VALUE(LEFT($A183,3))=313,VLOOKUP(VALUE(MID($B183,2,1)),_313_Table1,MATCH(MID($B183,1,1),_313_Table1_ColumnLookup,0),FALSE)
+N("313"),
  IF(AND(VALUE(LEFT($A183,3))=314,LEN($B183)=3),VLOOKUP(VALUE(MID($B183,2,2)),_314_Table1,MATCH(MID($B183,1,1),_314_Table1_ColumnLookup,0),FALSE),
  IF(VALUE(LEFT($A183,3))=314,VLOOKUP(VALUE(MID($B183,2,1)),_314_Table1,MATCH(MID($B183,1,1),_314_Table1_ColumnLookup,0),FALSE)
+N("314"),
""))))))))))))))))))))))))</f>
        <v>#N/A</v>
      </c>
      <c r="E183" s="238">
        <f>IF(AND(VALUE(LEFT($A183,3))=309,LEN($B183)=3),VLOOKUP(VALUE(MID($B183,2,2)),_309_Table2,MATCH(MID($B183,1,1),_309_Table2_ColumnLookup,0),FALSE),
  IF($C183="309 LCR SummaryA",OneYearSCR,IF($C183="309 LCR SummaryB",UltimateSCR,IF(VALUE(LEFT($A183,3))=309,VLOOKUP(VALUE(MID($B183,2,1)),_309_Table2,MATCH(MID($B183,1,1),_309_Table2_ColumnLookup,0),FALSE)
+N("309"),
  IF(VALUE(LEFT($A183,3))=310,VLOOKUP(VALUE(MID($B183,2,1)),_310_Table2,MATCH(MID($B183,1,1),_310_Table2_ColumnLookup,0),FALSE)
+N("310"),
  IF(AND(VALUE(LEFT($A183,3))=311,LEN($I183)=4),VLOOKUP($I183,_311_Table2,MATCH($B183,_311_Table2_ColumnLookup,0),FALSE),
  IF(AND(VALUE(LEFT($A183,3))=311,OR($B183="I2",$B183="J2",$B183="K2",$B183="L2")),VLOOKUP('311'!$G$58,_311_Table2,MATCH(MID($B183,1,1),_311_Table2_ColumnLookup,0),FALSE),
  IF(AND(VALUE(LEFT($A183,3))=311,RIGHT($B183,5)="Total"),VLOOKUP('311'!$G$59,_311_Table2,MATCH(MID($B183,1,1),_311_Table2_ColumnLookup,0),FALSE),
  IF(VALUE(LEFT($A183,3))=311,VLOOKUP(VALUE(MID($B183,2,1)),_311_Table2,MATCH(MID($B183,1,1),_311_Table2_ColumnLookup,0),FALSE)
+N("311"),
  IF(AND(VALUE(LEFT($A183,3))=312,LEFT($G183,10)="Unincepted",$B183="G "),VLOOKUP(" ULO",_312_Table2,MATCH('312'!$N$16,_312_Table2_ColumnLookup,0),FALSE),
  IF(AND(VALUE(LEFT($A183,3))=312,LEFT($G183,10)="Unincepted",$B183="O "),VLOOKUP(" ULO",_312_Table2,MATCH('312'!$V$16,_312_Table2_ColumnLookup,0),FALSE),
  IF(AND(VALUE(LEFT($A183,3))=312,LEFT($G183,10)="Unincepted",$B183="Q "),VLOOKUP(" ULO",_312_Table2,MATCH('312'!$X$16,_312_Table2_ColumnLookup,0),FALSE),
  IF(AND(VALUE(LEFT($A183,3))=312,LEFT($G183,10)="Unincepted"),VLOOKUP(" ULO",_312_Table2,MATCH(LEFT($B183,1),_312_Table2_ColumnLookup,0),FALSE),
  IF(AND(VALUE(LEFT($A183,3))=312,LEFT($G183,5)="Total",$B183="G "),VLOOKUP('312'!$F$80,_312_Table2,MATCH('312'!$N$16,_312_Table2_ColumnLookup,0),FALSE),
  IF(AND(VALUE(LEFT($A183,3))=312,LEFT($G183,5)="Total",$B183="O "),VLOOKUP('312'!$F$80,_312_Table2,MATCH('312'!$V$16,_312_Table2_ColumnLookup,0),FALSE),
  IF(AND(VALUE(LEFT($A183,3))=312,LEFT($G183,5)="Total",$B183="Q "),VLOOKUP('312'!$F$80,_312_Table2,MATCH('312'!$X$16,_312_Table2_ColumnLookup,0),FALSE),
  IF(AND(VALUE(LEFT($A183,3))=312,LEFT($G183,5)="Total"),VLOOKUP('312'!$F$80,_312_Table2,MATCH(LEFT($B183,1),_312_Table2_ColumnLookup,0),FALSE),
  IF(AND(VALUE(LEFT($A183,3))=312,LEN($I183)=4,$B183="G"),VLOOKUP($I183,_312_Table2,MATCH('312'!$N$16,_312_Table2_ColumnLookup,0),FALSE),
  IF(AND(VALUE(LEFT($A183,3))=312,LEN($I183)=4,$B183="O"),VLOOKUP($I183,_312_Table2,MATCH('312'!$V$16,_312_Table2_ColumnLookup,0),FALSE),
  IF(AND(VALUE(LEFT($A183,3))=312,LEN($I183)=4,$B183="Q"),VLOOKUP($I183,_312_Table2,MATCH('312'!$X$16,_312_Table2_ColumnLookup,0),FALSE),
  IF(AND(VALUE(LEFT($A183,3))=312,LEN($I183)=4),VLOOKUP($I183,_312_Table2,MATCH(LEFT($B183,1),_312_Table2_ColumnLookup,0),FALSE)
+N("312"),
  IF(VALUE(LEFT($A183,3))=313,VLOOKUP(VALUE(MID($B183,2,1)),_313_Table2,MATCH(MID($B183,1,1),_313_Table2_ColumnLookup,0),FALSE)
+N("313"),
  IF(AND(VALUE(LEFT($A183,3))=314,LEN($B183)=3),VLOOKUP(VALUE(MID($B183,2,2)),_314_Table2,MATCH(MID($B183,1,1),_314_Table2_ColumnLookup,0),FALSE),
  IF(VALUE(LEFT($A183,3))=314,VLOOKUP(VALUE(MID($B183,2,1)),_314_Table2,MATCH(MID($B183,1,1),_314_Table2_ColumnLookup,0),FALSE)
+N("314"),
""))))))))))))))))))))))))</f>
        <v>0</v>
      </c>
      <c r="F183" s="238" t="e">
        <f>IF(AND(VALUE(LEFT($A183,3))=309,LEN($B183)=3),VLOOKUP(VALUE(MID($B183,2,2)),_309_Table3,MATCH(MID($B183,1,1),_309_Table3_ColumnLookup,0),FALSE),
  IF($C183="309 LCR SummaryA",OneYearSCR,IF($C183="309 LCR SummaryB",UltimateSCR,IF(VALUE(LEFT($A183,3))=309,VLOOKUP(VALUE(MID($B183,2,1)),_309_Table3,MATCH(MID($B183,1,1),_309_Table3_ColumnLookup,0),FALSE)
+N("309"),
  IF(VALUE(LEFT($A183,3))=310,VLOOKUP(VALUE(MID($B183,2,1)),_310_Table3,MATCH(MID($B183,1,1),_310_Table3_ColumnLookup,0),FALSE)
+N("310"),
  IF(AND(VALUE(LEFT($A183,3))=311,LEN($I183)=4),VLOOKUP($I183,_311_Table3,MATCH($B183,_311_Table3_ColumnLookup,0),FALSE),
  IF(AND(VALUE(LEFT($A183,3))=311,OR($B183="I2",$B183="J2",$B183="K2",$B183="L2")),VLOOKUP('311'!$G$58,_311_Table3,MATCH(MID($B183,1,1),_311_Table3_ColumnLookup,0),FALSE),
  IF(AND(VALUE(LEFT($A183,3))=311,RIGHT($B183,5)="Total"),VLOOKUP('311'!$G$59,_311_Table3,MATCH(MID($B183,1,1),_311_Table3_ColumnLookup,0),FALSE),
  IF(VALUE(LEFT($A183,3))=311,VLOOKUP(VALUE(MID($B183,2,1)),_311_Table3,MATCH(MID($B183,1,1),_311_Table3_ColumnLookup,0),FALSE)
+N("311"),
  IF(AND(VALUE(LEFT($A183,3))=312,LEFT($G183,10)="Unincepted",$B183="G "),VLOOKUP(" ULO",_312_Table3,MATCH('312'!$N$16,_312_Table3_ColumnLookup,0),FALSE),
  IF(AND(VALUE(LEFT($A183,3))=312,LEFT($G183,10)="Unincepted",$B183="O "),VLOOKUP(" ULO",_312_Table3,MATCH('312'!$V$16,_312_Table3_ColumnLookup,0),FALSE),
  IF(AND(VALUE(LEFT($A183,3))=312,LEFT($G183,10)="Unincepted",$B183="Q "),VLOOKUP(" ULO",_312_Table3,MATCH('312'!$X$16,_312_Table3_ColumnLookup,0),FALSE),
  IF(AND(VALUE(LEFT($A183,3))=312,LEFT($G183,10)="Unincepted"),VLOOKUP(" ULO",_312_Table3,MATCH(LEFT($B183,1),_312_Table3_ColumnLookup,0),FALSE),
  IF(AND(VALUE(LEFT($A183,3))=312,LEFT($G183,5)="Total",$B183="G "),VLOOKUP('312'!$F$80,_312_Table3,MATCH('312'!$N$16,_312_Table3_ColumnLookup,0),FALSE),
  IF(AND(VALUE(LEFT($A183,3))=312,LEFT($G183,5)="Total",$B183="O "),VLOOKUP('312'!$F$80,_312_Table3,MATCH('312'!$V$16,_312_Table3_ColumnLookup,0),FALSE),
  IF(AND(VALUE(LEFT($A183,3))=312,LEFT($G183,5)="Total",$B183="Q "),VLOOKUP('312'!$F$80,_312_Table3,MATCH('312'!$X$16,_312_Table3_ColumnLookup,0),FALSE),
  IF(AND(VALUE(LEFT($A183,3))=312,LEFT($G183,5)="Total"),VLOOKUP('312'!$F$80,_312_Table3,MATCH(LEFT($B183,1),_312_Table3_ColumnLookup,0),FALSE),
  IF(AND(VALUE(LEFT($A183,3))=312,LEN($I183)=4,$B183="G"),VLOOKUP($I183,_312_Table3,MATCH('312'!$N$16,_312_Table3_ColumnLookup,0),FALSE),
  IF(AND(VALUE(LEFT($A183,3))=312,LEN($I183)=4,$B183="O"),VLOOKUP($I183,_312_Table3,MATCH('312'!$V$16,_312_Table3_ColumnLookup,0),FALSE),
  IF(AND(VALUE(LEFT($A183,3))=312,LEN($I183)=4,$B183="Q"),VLOOKUP($I183,_312_Table3,MATCH('312'!$X$16,_312_Table3_ColumnLookup,0),FALSE),
  IF(AND(VALUE(LEFT($A183,3))=312,LEN($I183)=4),VLOOKUP($I183,_312_Table3,MATCH(LEFT($B183,1),_312_Table3_ColumnLookup,0),FALSE)
+N("312"),
  IF(VALUE(LEFT($A183,3))=313,VLOOKUP(VALUE(MID($B183,2,1)),_313_Table3,MATCH(MID($B183,1,1),_313_Table3_ColumnLookup,0),FALSE)
+N("313"),
  IF(AND(VALUE(LEFT($A183,3))=314,LEN($B183)=3),VLOOKUP(VALUE(MID($B183,2,2)),_314_Table3,MATCH(MID($B183,1,1),_314_Table3_ColumnLookup,0),FALSE),
  IF(VALUE(LEFT($A183,3))=314,VLOOKUP(VALUE(MID($B183,2,1)),_314_Table3,MATCH(MID($B183,1,1),_314_Table3_ColumnLookup,0),FALSE)
+N("314"),
""))))))))))))))))))))))))</f>
        <v>#NAME?</v>
      </c>
      <c r="G183" t="s">
        <v>1111</v>
      </c>
      <c r="H183" s="321">
        <f>IFERROR(
IF(ISERROR($D183)=FALSE,$D183,IF(ISERROR($E183)=FALSE,$E183,IF(ISERROR($F183)=FALSE,$F183
+N("012 checkboxes"),
IF(
IF(OR(LEFT($A183,9)="Syndicate",LEFT($A183,12)="NewSyndicate"),VLOOKUP($A183,'012'!$J:$ZW,MATCH("Link to button",'012'!$J$1:$ZW$1,0),0)
+N("309 checkbox"),
IF($C183="309 LCR Summary0",VLOOKUP("Notes990",'309'!$P:$ZZ,MATCH("Link to button",'309'!$P$1:$ZZ$1,0),0)
+N("313 checkboxes"),
IF($C183="313 Financial Information0LcmVsScr",IF($C183="309 LCR Summary0",VLOOKUP("LcmVsScr",'309'!$N:$ZZ,MATCH("Link to button",'309'!$N$1:$ZZ$1,0),0),
IF($C183="313 Financial Information0LcrDocAttached",IF($C183="309 LCR Summary0",VLOOKUP("LcrDocAttached",'309'!$N:$ZZ,MATCH("Link to button",'309'!$N$1:$ZZ$1,0),
0)))))))=1,TRUE,FALSE)
))),"")</f>
        <v>0</v>
      </c>
      <c r="I183">
        <v>2015</v>
      </c>
    </row>
    <row r="184" spans="1:9" customFormat="1">
      <c r="A184" s="237" t="str">
        <f>VLOOKUP($G184,CSVLookups!$B:$R,MATCH(A$1,CSVLookups!$B$1:$R$1,0),FALSE)</f>
        <v>311 Claims Distributions</v>
      </c>
      <c r="B184" s="237" t="str">
        <f>VLOOKUP($G184,CSVLookups!$B:$R,MATCH(B$1,CSVLookups!$B$1:$R$1,0),FALSE)</f>
        <v>K</v>
      </c>
      <c r="C184" s="238" t="str">
        <f t="shared" si="3"/>
        <v>311 Claims DistributionsK2015New Business</v>
      </c>
      <c r="D184" s="238" t="e">
        <f>IF(AND(VALUE(LEFT($A184,3))=309,LEN($B184)=3),VLOOKUP(VALUE(MID($B184,2,2)),_309_Table1,MATCH(MID($B184,1,1),_309_Table1_ColumnLookup,0),FALSE),
  IF($C184="309 LCR SummaryA",OneYearSCR,IF($C184="309 LCR SummaryB",UltimateSCR,IF(VALUE(LEFT($A184,3))=309,VLOOKUP(VALUE(MID($B184,2,1)),_309_Table1,MATCH(MID($B184,1,1),_309_Table1_ColumnLookup,0),FALSE)
+N("309"),
  IF(VALUE(LEFT($A184,3))=310,VLOOKUP(VALUE(MID($B184,2,1)),_310_Table1,MATCH(MID($B184,1,1),_310_Table1_ColumnLookup,0),FALSE)
+N("310"),
  IF(AND(VALUE(LEFT($A184,3))=311,LEN($I184)=4),VLOOKUP($I184,_311_Table1,MATCH($B184,_311_Table1_ColumnLookup,0),FALSE),
  IF(AND(VALUE(LEFT($A184,3))=311,OR($B184="I2",$B184="J2",$B184="K2",$B184="L2")),VLOOKUP('311'!$G$58,_311_Table1,MATCH(MID($B184,1,1),_311_Table1_ColumnLookup,0),FALSE),
  IF(AND(VALUE(LEFT($A184,3))=311,RIGHT($B184,5)="Total"),VLOOKUP('311'!$G$59,_311_Table1,MATCH(MID($B184,1,1),_311_Table1_ColumnLookup,0),FALSE),
  IF(VALUE(LEFT($A184,3))=311,VLOOKUP(VALUE(MID($B184,2,1)),_311_Table1,MATCH(MID($B184,1,1),_311_Table1_ColumnLookup,0),FALSE)
+N("311"),
  IF(AND(VALUE(LEFT($A184,3))=312,LEFT($G184,10)="Unincepted",$B184="G "),VLOOKUP(" ULO",_312_Table1,MATCH('312'!$N$16,_312_Table1_ColumnLookup,0),FALSE),
  IF(AND(VALUE(LEFT($A184,3))=312,LEFT($G184,10)="Unincepted",$B184="O "),VLOOKUP(" ULO",_312_Table1,MATCH('312'!$V$16,_312_Table1_ColumnLookup,0),FALSE),
  IF(AND(VALUE(LEFT($A184,3))=312,LEFT($G184,10)="Unincepted",$B184="Q "),VLOOKUP(" ULO",_312_Table1,MATCH('312'!$X$16,_312_Table1_ColumnLookup,0),FALSE),
  IF(AND(VALUE(LEFT($A184,3))=312,LEFT($G184,10)="Unincepted"),VLOOKUP(" ULO",_312_Table1,MATCH(LEFT($B184,1),_312_Table1_ColumnLookup,0),FALSE),
  IF(AND(VALUE(LEFT($A184,3))=312,LEFT($G184,5)="Total",$B184="G "),VLOOKUP('312'!$F$80,_312_Table1,MATCH('312'!$N$16,_312_Table1_ColumnLookup,0),FALSE),
  IF(AND(VALUE(LEFT($A184,3))=312,LEFT($G184,5)="Total",$B184="O "),VLOOKUP('312'!$F$80,_312_Table1,MATCH('312'!$V$16,_312_Table1_ColumnLookup,0),FALSE),
  IF(AND(VALUE(LEFT($A184,3))=312,LEFT($G184,5)="Total",$B184="Q "),VLOOKUP('312'!$F$80,_312_Table1,MATCH('312'!$X$16,_312_Table1_ColumnLookup,0),FALSE),
  IF(AND(VALUE(LEFT($A184,3))=312,LEFT($G184,5)="Total"),VLOOKUP('312'!$F$80,_312_Table1,MATCH(LEFT($B184,1),_312_Table1_ColumnLookup,0),FALSE),
  IF(AND(VALUE(LEFT($A184,3))=312,LEN($I184)=4,$B184="G"),VLOOKUP($I184,_312_Table1,MATCH('312'!$N$16,_312_Table1_ColumnLookup,0),FALSE),
  IF(AND(VALUE(LEFT($A184,3))=312,LEN($I184)=4,$B184="O"),VLOOKUP($I184,_312_Table1,MATCH('312'!$V$16,_312_Table1_ColumnLookup,0),FALSE),
  IF(AND(VALUE(LEFT($A184,3))=312,LEN($I184)=4,$B184="Q"),VLOOKUP($I184,_312_Table1,MATCH('312'!$X$16,_312_Table1_ColumnLookup,0),FALSE),
  IF(AND(VALUE(LEFT($A184,3))=312,LEN($I184)=4),VLOOKUP($I184,_312_Table1,MATCH(LEFT($B184,1),_312_Table1_ColumnLookup,0),FALSE)
+N("312"),
  IF(VALUE(LEFT($A184,3))=313,VLOOKUP(VALUE(MID($B184,2,1)),_313_Table1,MATCH(MID($B184,1,1),_313_Table1_ColumnLookup,0),FALSE)
+N("313"),
  IF(AND(VALUE(LEFT($A184,3))=314,LEN($B184)=3),VLOOKUP(VALUE(MID($B184,2,2)),_314_Table1,MATCH(MID($B184,1,1),_314_Table1_ColumnLookup,0),FALSE),
  IF(VALUE(LEFT($A184,3))=314,VLOOKUP(VALUE(MID($B184,2,1)),_314_Table1,MATCH(MID($B184,1,1),_314_Table1_ColumnLookup,0),FALSE)
+N("314"),
""))))))))))))))))))))))))</f>
        <v>#N/A</v>
      </c>
      <c r="E184" s="238">
        <f>IF(AND(VALUE(LEFT($A184,3))=309,LEN($B184)=3),VLOOKUP(VALUE(MID($B184,2,2)),_309_Table2,MATCH(MID($B184,1,1),_309_Table2_ColumnLookup,0),FALSE),
  IF($C184="309 LCR SummaryA",OneYearSCR,IF($C184="309 LCR SummaryB",UltimateSCR,IF(VALUE(LEFT($A184,3))=309,VLOOKUP(VALUE(MID($B184,2,1)),_309_Table2,MATCH(MID($B184,1,1),_309_Table2_ColumnLookup,0),FALSE)
+N("309"),
  IF(VALUE(LEFT($A184,3))=310,VLOOKUP(VALUE(MID($B184,2,1)),_310_Table2,MATCH(MID($B184,1,1),_310_Table2_ColumnLookup,0),FALSE)
+N("310"),
  IF(AND(VALUE(LEFT($A184,3))=311,LEN($I184)=4),VLOOKUP($I184,_311_Table2,MATCH($B184,_311_Table2_ColumnLookup,0),FALSE),
  IF(AND(VALUE(LEFT($A184,3))=311,OR($B184="I2",$B184="J2",$B184="K2",$B184="L2")),VLOOKUP('311'!$G$58,_311_Table2,MATCH(MID($B184,1,1),_311_Table2_ColumnLookup,0),FALSE),
  IF(AND(VALUE(LEFT($A184,3))=311,RIGHT($B184,5)="Total"),VLOOKUP('311'!$G$59,_311_Table2,MATCH(MID($B184,1,1),_311_Table2_ColumnLookup,0),FALSE),
  IF(VALUE(LEFT($A184,3))=311,VLOOKUP(VALUE(MID($B184,2,1)),_311_Table2,MATCH(MID($B184,1,1),_311_Table2_ColumnLookup,0),FALSE)
+N("311"),
  IF(AND(VALUE(LEFT($A184,3))=312,LEFT($G184,10)="Unincepted",$B184="G "),VLOOKUP(" ULO",_312_Table2,MATCH('312'!$N$16,_312_Table2_ColumnLookup,0),FALSE),
  IF(AND(VALUE(LEFT($A184,3))=312,LEFT($G184,10)="Unincepted",$B184="O "),VLOOKUP(" ULO",_312_Table2,MATCH('312'!$V$16,_312_Table2_ColumnLookup,0),FALSE),
  IF(AND(VALUE(LEFT($A184,3))=312,LEFT($G184,10)="Unincepted",$B184="Q "),VLOOKUP(" ULO",_312_Table2,MATCH('312'!$X$16,_312_Table2_ColumnLookup,0),FALSE),
  IF(AND(VALUE(LEFT($A184,3))=312,LEFT($G184,10)="Unincepted"),VLOOKUP(" ULO",_312_Table2,MATCH(LEFT($B184,1),_312_Table2_ColumnLookup,0),FALSE),
  IF(AND(VALUE(LEFT($A184,3))=312,LEFT($G184,5)="Total",$B184="G "),VLOOKUP('312'!$F$80,_312_Table2,MATCH('312'!$N$16,_312_Table2_ColumnLookup,0),FALSE),
  IF(AND(VALUE(LEFT($A184,3))=312,LEFT($G184,5)="Total",$B184="O "),VLOOKUP('312'!$F$80,_312_Table2,MATCH('312'!$V$16,_312_Table2_ColumnLookup,0),FALSE),
  IF(AND(VALUE(LEFT($A184,3))=312,LEFT($G184,5)="Total",$B184="Q "),VLOOKUP('312'!$F$80,_312_Table2,MATCH('312'!$X$16,_312_Table2_ColumnLookup,0),FALSE),
  IF(AND(VALUE(LEFT($A184,3))=312,LEFT($G184,5)="Total"),VLOOKUP('312'!$F$80,_312_Table2,MATCH(LEFT($B184,1),_312_Table2_ColumnLookup,0),FALSE),
  IF(AND(VALUE(LEFT($A184,3))=312,LEN($I184)=4,$B184="G"),VLOOKUP($I184,_312_Table2,MATCH('312'!$N$16,_312_Table2_ColumnLookup,0),FALSE),
  IF(AND(VALUE(LEFT($A184,3))=312,LEN($I184)=4,$B184="O"),VLOOKUP($I184,_312_Table2,MATCH('312'!$V$16,_312_Table2_ColumnLookup,0),FALSE),
  IF(AND(VALUE(LEFT($A184,3))=312,LEN($I184)=4,$B184="Q"),VLOOKUP($I184,_312_Table2,MATCH('312'!$X$16,_312_Table2_ColumnLookup,0),FALSE),
  IF(AND(VALUE(LEFT($A184,3))=312,LEN($I184)=4),VLOOKUP($I184,_312_Table2,MATCH(LEFT($B184,1),_312_Table2_ColumnLookup,0),FALSE)
+N("312"),
  IF(VALUE(LEFT($A184,3))=313,VLOOKUP(VALUE(MID($B184,2,1)),_313_Table2,MATCH(MID($B184,1,1),_313_Table2_ColumnLookup,0),FALSE)
+N("313"),
  IF(AND(VALUE(LEFT($A184,3))=314,LEN($B184)=3),VLOOKUP(VALUE(MID($B184,2,2)),_314_Table2,MATCH(MID($B184,1,1),_314_Table2_ColumnLookup,0),FALSE),
  IF(VALUE(LEFT($A184,3))=314,VLOOKUP(VALUE(MID($B184,2,1)),_314_Table2,MATCH(MID($B184,1,1),_314_Table2_ColumnLookup,0),FALSE)
+N("314"),
""))))))))))))))))))))))))</f>
        <v>0</v>
      </c>
      <c r="F184" s="238" t="e">
        <f>IF(AND(VALUE(LEFT($A184,3))=309,LEN($B184)=3),VLOOKUP(VALUE(MID($B184,2,2)),_309_Table3,MATCH(MID($B184,1,1),_309_Table3_ColumnLookup,0),FALSE),
  IF($C184="309 LCR SummaryA",OneYearSCR,IF($C184="309 LCR SummaryB",UltimateSCR,IF(VALUE(LEFT($A184,3))=309,VLOOKUP(VALUE(MID($B184,2,1)),_309_Table3,MATCH(MID($B184,1,1),_309_Table3_ColumnLookup,0),FALSE)
+N("309"),
  IF(VALUE(LEFT($A184,3))=310,VLOOKUP(VALUE(MID($B184,2,1)),_310_Table3,MATCH(MID($B184,1,1),_310_Table3_ColumnLookup,0),FALSE)
+N("310"),
  IF(AND(VALUE(LEFT($A184,3))=311,LEN($I184)=4),VLOOKUP($I184,_311_Table3,MATCH($B184,_311_Table3_ColumnLookup,0),FALSE),
  IF(AND(VALUE(LEFT($A184,3))=311,OR($B184="I2",$B184="J2",$B184="K2",$B184="L2")),VLOOKUP('311'!$G$58,_311_Table3,MATCH(MID($B184,1,1),_311_Table3_ColumnLookup,0),FALSE),
  IF(AND(VALUE(LEFT($A184,3))=311,RIGHT($B184,5)="Total"),VLOOKUP('311'!$G$59,_311_Table3,MATCH(MID($B184,1,1),_311_Table3_ColumnLookup,0),FALSE),
  IF(VALUE(LEFT($A184,3))=311,VLOOKUP(VALUE(MID($B184,2,1)),_311_Table3,MATCH(MID($B184,1,1),_311_Table3_ColumnLookup,0),FALSE)
+N("311"),
  IF(AND(VALUE(LEFT($A184,3))=312,LEFT($G184,10)="Unincepted",$B184="G "),VLOOKUP(" ULO",_312_Table3,MATCH('312'!$N$16,_312_Table3_ColumnLookup,0),FALSE),
  IF(AND(VALUE(LEFT($A184,3))=312,LEFT($G184,10)="Unincepted",$B184="O "),VLOOKUP(" ULO",_312_Table3,MATCH('312'!$V$16,_312_Table3_ColumnLookup,0),FALSE),
  IF(AND(VALUE(LEFT($A184,3))=312,LEFT($G184,10)="Unincepted",$B184="Q "),VLOOKUP(" ULO",_312_Table3,MATCH('312'!$X$16,_312_Table3_ColumnLookup,0),FALSE),
  IF(AND(VALUE(LEFT($A184,3))=312,LEFT($G184,10)="Unincepted"),VLOOKUP(" ULO",_312_Table3,MATCH(LEFT($B184,1),_312_Table3_ColumnLookup,0),FALSE),
  IF(AND(VALUE(LEFT($A184,3))=312,LEFT($G184,5)="Total",$B184="G "),VLOOKUP('312'!$F$80,_312_Table3,MATCH('312'!$N$16,_312_Table3_ColumnLookup,0),FALSE),
  IF(AND(VALUE(LEFT($A184,3))=312,LEFT($G184,5)="Total",$B184="O "),VLOOKUP('312'!$F$80,_312_Table3,MATCH('312'!$V$16,_312_Table3_ColumnLookup,0),FALSE),
  IF(AND(VALUE(LEFT($A184,3))=312,LEFT($G184,5)="Total",$B184="Q "),VLOOKUP('312'!$F$80,_312_Table3,MATCH('312'!$X$16,_312_Table3_ColumnLookup,0),FALSE),
  IF(AND(VALUE(LEFT($A184,3))=312,LEFT($G184,5)="Total"),VLOOKUP('312'!$F$80,_312_Table3,MATCH(LEFT($B184,1),_312_Table3_ColumnLookup,0),FALSE),
  IF(AND(VALUE(LEFT($A184,3))=312,LEN($I184)=4,$B184="G"),VLOOKUP($I184,_312_Table3,MATCH('312'!$N$16,_312_Table3_ColumnLookup,0),FALSE),
  IF(AND(VALUE(LEFT($A184,3))=312,LEN($I184)=4,$B184="O"),VLOOKUP($I184,_312_Table3,MATCH('312'!$V$16,_312_Table3_ColumnLookup,0),FALSE),
  IF(AND(VALUE(LEFT($A184,3))=312,LEN($I184)=4,$B184="Q"),VLOOKUP($I184,_312_Table3,MATCH('312'!$X$16,_312_Table3_ColumnLookup,0),FALSE),
  IF(AND(VALUE(LEFT($A184,3))=312,LEN($I184)=4),VLOOKUP($I184,_312_Table3,MATCH(LEFT($B184,1),_312_Table3_ColumnLookup,0),FALSE)
+N("312"),
  IF(VALUE(LEFT($A184,3))=313,VLOOKUP(VALUE(MID($B184,2,1)),_313_Table3,MATCH(MID($B184,1,1),_313_Table3_ColumnLookup,0),FALSE)
+N("313"),
  IF(AND(VALUE(LEFT($A184,3))=314,LEN($B184)=3),VLOOKUP(VALUE(MID($B184,2,2)),_314_Table3,MATCH(MID($B184,1,1),_314_Table3_ColumnLookup,0),FALSE),
  IF(VALUE(LEFT($A184,3))=314,VLOOKUP(VALUE(MID($B184,2,1)),_314_Table3,MATCH(MID($B184,1,1),_314_Table3_ColumnLookup,0),FALSE)
+N("314"),
""))))))))))))))))))))))))</f>
        <v>#NAME?</v>
      </c>
      <c r="G184" t="s">
        <v>1114</v>
      </c>
      <c r="H184" s="321">
        <f>IFERROR(
IF(ISERROR($D184)=FALSE,$D184,IF(ISERROR($E184)=FALSE,$E184,IF(ISERROR($F184)=FALSE,$F184
+N("012 checkboxes"),
IF(
IF(OR(LEFT($A184,9)="Syndicate",LEFT($A184,12)="NewSyndicate"),VLOOKUP($A184,'012'!$J:$ZW,MATCH("Link to button",'012'!$J$1:$ZW$1,0),0)
+N("309 checkbox"),
IF($C184="309 LCR Summary0",VLOOKUP("Notes990",'309'!$P:$ZZ,MATCH("Link to button",'309'!$P$1:$ZZ$1,0),0)
+N("313 checkboxes"),
IF($C184="313 Financial Information0LcmVsScr",IF($C184="309 LCR Summary0",VLOOKUP("LcmVsScr",'309'!$N:$ZZ,MATCH("Link to button",'309'!$N$1:$ZZ$1,0),0),
IF($C184="313 Financial Information0LcrDocAttached",IF($C184="309 LCR Summary0",VLOOKUP("LcrDocAttached",'309'!$N:$ZZ,MATCH("Link to button",'309'!$N$1:$ZZ$1,0),
0)))))))=1,TRUE,FALSE)
))),"")</f>
        <v>0</v>
      </c>
      <c r="I184">
        <v>2015</v>
      </c>
    </row>
    <row r="185" spans="1:9" customFormat="1">
      <c r="A185" s="237" t="str">
        <f>VLOOKUP($G185,CSVLookups!$B:$R,MATCH(A$1,CSVLookups!$B$1:$R$1,0),FALSE)</f>
        <v>311 Claims Distributions</v>
      </c>
      <c r="B185" s="237" t="str">
        <f>VLOOKUP($G185,CSVLookups!$B:$R,MATCH(B$1,CSVLookups!$B$1:$R$1,0),FALSE)</f>
        <v>L</v>
      </c>
      <c r="C185" s="238" t="str">
        <f t="shared" si="3"/>
        <v>311 Claims DistributionsL2015Total Claims</v>
      </c>
      <c r="D185" s="238" t="e">
        <f>IF(AND(VALUE(LEFT($A185,3))=309,LEN($B185)=3),VLOOKUP(VALUE(MID($B185,2,2)),_309_Table1,MATCH(MID($B185,1,1),_309_Table1_ColumnLookup,0),FALSE),
  IF($C185="309 LCR SummaryA",OneYearSCR,IF($C185="309 LCR SummaryB",UltimateSCR,IF(VALUE(LEFT($A185,3))=309,VLOOKUP(VALUE(MID($B185,2,1)),_309_Table1,MATCH(MID($B185,1,1),_309_Table1_ColumnLookup,0),FALSE)
+N("309"),
  IF(VALUE(LEFT($A185,3))=310,VLOOKUP(VALUE(MID($B185,2,1)),_310_Table1,MATCH(MID($B185,1,1),_310_Table1_ColumnLookup,0),FALSE)
+N("310"),
  IF(AND(VALUE(LEFT($A185,3))=311,LEN($I185)=4),VLOOKUP($I185,_311_Table1,MATCH($B185,_311_Table1_ColumnLookup,0),FALSE),
  IF(AND(VALUE(LEFT($A185,3))=311,OR($B185="I2",$B185="J2",$B185="K2",$B185="L2")),VLOOKUP('311'!$G$58,_311_Table1,MATCH(MID($B185,1,1),_311_Table1_ColumnLookup,0),FALSE),
  IF(AND(VALUE(LEFT($A185,3))=311,RIGHT($B185,5)="Total"),VLOOKUP('311'!$G$59,_311_Table1,MATCH(MID($B185,1,1),_311_Table1_ColumnLookup,0),FALSE),
  IF(VALUE(LEFT($A185,3))=311,VLOOKUP(VALUE(MID($B185,2,1)),_311_Table1,MATCH(MID($B185,1,1),_311_Table1_ColumnLookup,0),FALSE)
+N("311"),
  IF(AND(VALUE(LEFT($A185,3))=312,LEFT($G185,10)="Unincepted",$B185="G "),VLOOKUP(" ULO",_312_Table1,MATCH('312'!$N$16,_312_Table1_ColumnLookup,0),FALSE),
  IF(AND(VALUE(LEFT($A185,3))=312,LEFT($G185,10)="Unincepted",$B185="O "),VLOOKUP(" ULO",_312_Table1,MATCH('312'!$V$16,_312_Table1_ColumnLookup,0),FALSE),
  IF(AND(VALUE(LEFT($A185,3))=312,LEFT($G185,10)="Unincepted",$B185="Q "),VLOOKUP(" ULO",_312_Table1,MATCH('312'!$X$16,_312_Table1_ColumnLookup,0),FALSE),
  IF(AND(VALUE(LEFT($A185,3))=312,LEFT($G185,10)="Unincepted"),VLOOKUP(" ULO",_312_Table1,MATCH(LEFT($B185,1),_312_Table1_ColumnLookup,0),FALSE),
  IF(AND(VALUE(LEFT($A185,3))=312,LEFT($G185,5)="Total",$B185="G "),VLOOKUP('312'!$F$80,_312_Table1,MATCH('312'!$N$16,_312_Table1_ColumnLookup,0),FALSE),
  IF(AND(VALUE(LEFT($A185,3))=312,LEFT($G185,5)="Total",$B185="O "),VLOOKUP('312'!$F$80,_312_Table1,MATCH('312'!$V$16,_312_Table1_ColumnLookup,0),FALSE),
  IF(AND(VALUE(LEFT($A185,3))=312,LEFT($G185,5)="Total",$B185="Q "),VLOOKUP('312'!$F$80,_312_Table1,MATCH('312'!$X$16,_312_Table1_ColumnLookup,0),FALSE),
  IF(AND(VALUE(LEFT($A185,3))=312,LEFT($G185,5)="Total"),VLOOKUP('312'!$F$80,_312_Table1,MATCH(LEFT($B185,1),_312_Table1_ColumnLookup,0),FALSE),
  IF(AND(VALUE(LEFT($A185,3))=312,LEN($I185)=4,$B185="G"),VLOOKUP($I185,_312_Table1,MATCH('312'!$N$16,_312_Table1_ColumnLookup,0),FALSE),
  IF(AND(VALUE(LEFT($A185,3))=312,LEN($I185)=4,$B185="O"),VLOOKUP($I185,_312_Table1,MATCH('312'!$V$16,_312_Table1_ColumnLookup,0),FALSE),
  IF(AND(VALUE(LEFT($A185,3))=312,LEN($I185)=4,$B185="Q"),VLOOKUP($I185,_312_Table1,MATCH('312'!$X$16,_312_Table1_ColumnLookup,0),FALSE),
  IF(AND(VALUE(LEFT($A185,3))=312,LEN($I185)=4),VLOOKUP($I185,_312_Table1,MATCH(LEFT($B185,1),_312_Table1_ColumnLookup,0),FALSE)
+N("312"),
  IF(VALUE(LEFT($A185,3))=313,VLOOKUP(VALUE(MID($B185,2,1)),_313_Table1,MATCH(MID($B185,1,1),_313_Table1_ColumnLookup,0),FALSE)
+N("313"),
  IF(AND(VALUE(LEFT($A185,3))=314,LEN($B185)=3),VLOOKUP(VALUE(MID($B185,2,2)),_314_Table1,MATCH(MID($B185,1,1),_314_Table1_ColumnLookup,0),FALSE),
  IF(VALUE(LEFT($A185,3))=314,VLOOKUP(VALUE(MID($B185,2,1)),_314_Table1,MATCH(MID($B185,1,1),_314_Table1_ColumnLookup,0),FALSE)
+N("314"),
""))))))))))))))))))))))))</f>
        <v>#N/A</v>
      </c>
      <c r="E185" s="238">
        <f ca="1">IF(AND(VALUE(LEFT($A185,3))=309,LEN($B185)=3),VLOOKUP(VALUE(MID($B185,2,2)),_309_Table2,MATCH(MID($B185,1,1),_309_Table2_ColumnLookup,0),FALSE),
  IF($C185="309 LCR SummaryA",OneYearSCR,IF($C185="309 LCR SummaryB",UltimateSCR,IF(VALUE(LEFT($A185,3))=309,VLOOKUP(VALUE(MID($B185,2,1)),_309_Table2,MATCH(MID($B185,1,1),_309_Table2_ColumnLookup,0),FALSE)
+N("309"),
  IF(VALUE(LEFT($A185,3))=310,VLOOKUP(VALUE(MID($B185,2,1)),_310_Table2,MATCH(MID($B185,1,1),_310_Table2_ColumnLookup,0),FALSE)
+N("310"),
  IF(AND(VALUE(LEFT($A185,3))=311,LEN($I185)=4),VLOOKUP($I185,_311_Table2,MATCH($B185,_311_Table2_ColumnLookup,0),FALSE),
  IF(AND(VALUE(LEFT($A185,3))=311,OR($B185="I2",$B185="J2",$B185="K2",$B185="L2")),VLOOKUP('311'!$G$58,_311_Table2,MATCH(MID($B185,1,1),_311_Table2_ColumnLookup,0),FALSE),
  IF(AND(VALUE(LEFT($A185,3))=311,RIGHT($B185,5)="Total"),VLOOKUP('311'!$G$59,_311_Table2,MATCH(MID($B185,1,1),_311_Table2_ColumnLookup,0),FALSE),
  IF(VALUE(LEFT($A185,3))=311,VLOOKUP(VALUE(MID($B185,2,1)),_311_Table2,MATCH(MID($B185,1,1),_311_Table2_ColumnLookup,0),FALSE)
+N("311"),
  IF(AND(VALUE(LEFT($A185,3))=312,LEFT($G185,10)="Unincepted",$B185="G "),VLOOKUP(" ULO",_312_Table2,MATCH('312'!$N$16,_312_Table2_ColumnLookup,0),FALSE),
  IF(AND(VALUE(LEFT($A185,3))=312,LEFT($G185,10)="Unincepted",$B185="O "),VLOOKUP(" ULO",_312_Table2,MATCH('312'!$V$16,_312_Table2_ColumnLookup,0),FALSE),
  IF(AND(VALUE(LEFT($A185,3))=312,LEFT($G185,10)="Unincepted",$B185="Q "),VLOOKUP(" ULO",_312_Table2,MATCH('312'!$X$16,_312_Table2_ColumnLookup,0),FALSE),
  IF(AND(VALUE(LEFT($A185,3))=312,LEFT($G185,10)="Unincepted"),VLOOKUP(" ULO",_312_Table2,MATCH(LEFT($B185,1),_312_Table2_ColumnLookup,0),FALSE),
  IF(AND(VALUE(LEFT($A185,3))=312,LEFT($G185,5)="Total",$B185="G "),VLOOKUP('312'!$F$80,_312_Table2,MATCH('312'!$N$16,_312_Table2_ColumnLookup,0),FALSE),
  IF(AND(VALUE(LEFT($A185,3))=312,LEFT($G185,5)="Total",$B185="O "),VLOOKUP('312'!$F$80,_312_Table2,MATCH('312'!$V$16,_312_Table2_ColumnLookup,0),FALSE),
  IF(AND(VALUE(LEFT($A185,3))=312,LEFT($G185,5)="Total",$B185="Q "),VLOOKUP('312'!$F$80,_312_Table2,MATCH('312'!$X$16,_312_Table2_ColumnLookup,0),FALSE),
  IF(AND(VALUE(LEFT($A185,3))=312,LEFT($G185,5)="Total"),VLOOKUP('312'!$F$80,_312_Table2,MATCH(LEFT($B185,1),_312_Table2_ColumnLookup,0),FALSE),
  IF(AND(VALUE(LEFT($A185,3))=312,LEN($I185)=4,$B185="G"),VLOOKUP($I185,_312_Table2,MATCH('312'!$N$16,_312_Table2_ColumnLookup,0),FALSE),
  IF(AND(VALUE(LEFT($A185,3))=312,LEN($I185)=4,$B185="O"),VLOOKUP($I185,_312_Table2,MATCH('312'!$V$16,_312_Table2_ColumnLookup,0),FALSE),
  IF(AND(VALUE(LEFT($A185,3))=312,LEN($I185)=4,$B185="Q"),VLOOKUP($I185,_312_Table2,MATCH('312'!$X$16,_312_Table2_ColumnLookup,0),FALSE),
  IF(AND(VALUE(LEFT($A185,3))=312,LEN($I185)=4),VLOOKUP($I185,_312_Table2,MATCH(LEFT($B185,1),_312_Table2_ColumnLookup,0),FALSE)
+N("312"),
  IF(VALUE(LEFT($A185,3))=313,VLOOKUP(VALUE(MID($B185,2,1)),_313_Table2,MATCH(MID($B185,1,1),_313_Table2_ColumnLookup,0),FALSE)
+N("313"),
  IF(AND(VALUE(LEFT($A185,3))=314,LEN($B185)=3),VLOOKUP(VALUE(MID($B185,2,2)),_314_Table2,MATCH(MID($B185,1,1),_314_Table2_ColumnLookup,0),FALSE),
  IF(VALUE(LEFT($A185,3))=314,VLOOKUP(VALUE(MID($B185,2,1)),_314_Table2,MATCH(MID($B185,1,1),_314_Table2_ColumnLookup,0),FALSE)
+N("314"),
""))))))))))))))))))))))))</f>
        <v>0</v>
      </c>
      <c r="F185" s="238" t="e">
        <f>IF(AND(VALUE(LEFT($A185,3))=309,LEN($B185)=3),VLOOKUP(VALUE(MID($B185,2,2)),_309_Table3,MATCH(MID($B185,1,1),_309_Table3_ColumnLookup,0),FALSE),
  IF($C185="309 LCR SummaryA",OneYearSCR,IF($C185="309 LCR SummaryB",UltimateSCR,IF(VALUE(LEFT($A185,3))=309,VLOOKUP(VALUE(MID($B185,2,1)),_309_Table3,MATCH(MID($B185,1,1),_309_Table3_ColumnLookup,0),FALSE)
+N("309"),
  IF(VALUE(LEFT($A185,3))=310,VLOOKUP(VALUE(MID($B185,2,1)),_310_Table3,MATCH(MID($B185,1,1),_310_Table3_ColumnLookup,0),FALSE)
+N("310"),
  IF(AND(VALUE(LEFT($A185,3))=311,LEN($I185)=4),VLOOKUP($I185,_311_Table3,MATCH($B185,_311_Table3_ColumnLookup,0),FALSE),
  IF(AND(VALUE(LEFT($A185,3))=311,OR($B185="I2",$B185="J2",$B185="K2",$B185="L2")),VLOOKUP('311'!$G$58,_311_Table3,MATCH(MID($B185,1,1),_311_Table3_ColumnLookup,0),FALSE),
  IF(AND(VALUE(LEFT($A185,3))=311,RIGHT($B185,5)="Total"),VLOOKUP('311'!$G$59,_311_Table3,MATCH(MID($B185,1,1),_311_Table3_ColumnLookup,0),FALSE),
  IF(VALUE(LEFT($A185,3))=311,VLOOKUP(VALUE(MID($B185,2,1)),_311_Table3,MATCH(MID($B185,1,1),_311_Table3_ColumnLookup,0),FALSE)
+N("311"),
  IF(AND(VALUE(LEFT($A185,3))=312,LEFT($G185,10)="Unincepted",$B185="G "),VLOOKUP(" ULO",_312_Table3,MATCH('312'!$N$16,_312_Table3_ColumnLookup,0),FALSE),
  IF(AND(VALUE(LEFT($A185,3))=312,LEFT($G185,10)="Unincepted",$B185="O "),VLOOKUP(" ULO",_312_Table3,MATCH('312'!$V$16,_312_Table3_ColumnLookup,0),FALSE),
  IF(AND(VALUE(LEFT($A185,3))=312,LEFT($G185,10)="Unincepted",$B185="Q "),VLOOKUP(" ULO",_312_Table3,MATCH('312'!$X$16,_312_Table3_ColumnLookup,0),FALSE),
  IF(AND(VALUE(LEFT($A185,3))=312,LEFT($G185,10)="Unincepted"),VLOOKUP(" ULO",_312_Table3,MATCH(LEFT($B185,1),_312_Table3_ColumnLookup,0),FALSE),
  IF(AND(VALUE(LEFT($A185,3))=312,LEFT($G185,5)="Total",$B185="G "),VLOOKUP('312'!$F$80,_312_Table3,MATCH('312'!$N$16,_312_Table3_ColumnLookup,0),FALSE),
  IF(AND(VALUE(LEFT($A185,3))=312,LEFT($G185,5)="Total",$B185="O "),VLOOKUP('312'!$F$80,_312_Table3,MATCH('312'!$V$16,_312_Table3_ColumnLookup,0),FALSE),
  IF(AND(VALUE(LEFT($A185,3))=312,LEFT($G185,5)="Total",$B185="Q "),VLOOKUP('312'!$F$80,_312_Table3,MATCH('312'!$X$16,_312_Table3_ColumnLookup,0),FALSE),
  IF(AND(VALUE(LEFT($A185,3))=312,LEFT($G185,5)="Total"),VLOOKUP('312'!$F$80,_312_Table3,MATCH(LEFT($B185,1),_312_Table3_ColumnLookup,0),FALSE),
  IF(AND(VALUE(LEFT($A185,3))=312,LEN($I185)=4,$B185="G"),VLOOKUP($I185,_312_Table3,MATCH('312'!$N$16,_312_Table3_ColumnLookup,0),FALSE),
  IF(AND(VALUE(LEFT($A185,3))=312,LEN($I185)=4,$B185="O"),VLOOKUP($I185,_312_Table3,MATCH('312'!$V$16,_312_Table3_ColumnLookup,0),FALSE),
  IF(AND(VALUE(LEFT($A185,3))=312,LEN($I185)=4,$B185="Q"),VLOOKUP($I185,_312_Table3,MATCH('312'!$X$16,_312_Table3_ColumnLookup,0),FALSE),
  IF(AND(VALUE(LEFT($A185,3))=312,LEN($I185)=4),VLOOKUP($I185,_312_Table3,MATCH(LEFT($B185,1),_312_Table3_ColumnLookup,0),FALSE)
+N("312"),
  IF(VALUE(LEFT($A185,3))=313,VLOOKUP(VALUE(MID($B185,2,1)),_313_Table3,MATCH(MID($B185,1,1),_313_Table3_ColumnLookup,0),FALSE)
+N("313"),
  IF(AND(VALUE(LEFT($A185,3))=314,LEN($B185)=3),VLOOKUP(VALUE(MID($B185,2,2)),_314_Table3,MATCH(MID($B185,1,1),_314_Table3_ColumnLookup,0),FALSE),
  IF(VALUE(LEFT($A185,3))=314,VLOOKUP(VALUE(MID($B185,2,1)),_314_Table3,MATCH(MID($B185,1,1),_314_Table3_ColumnLookup,0),FALSE)
+N("314"),
""))))))))))))))))))))))))</f>
        <v>#NAME?</v>
      </c>
      <c r="G185" t="s">
        <v>1117</v>
      </c>
      <c r="H185" s="321">
        <f ca="1">IFERROR(
IF(ISERROR($D185)=FALSE,$D185,IF(ISERROR($E185)=FALSE,$E185,IF(ISERROR($F185)=FALSE,$F185
+N("012 checkboxes"),
IF(
IF(OR(LEFT($A185,9)="Syndicate",LEFT($A185,12)="NewSyndicate"),VLOOKUP($A185,'012'!$J:$ZW,MATCH("Link to button",'012'!$J$1:$ZW$1,0),0)
+N("309 checkbox"),
IF($C185="309 LCR Summary0",VLOOKUP("Notes990",'309'!$P:$ZZ,MATCH("Link to button",'309'!$P$1:$ZZ$1,0),0)
+N("313 checkboxes"),
IF($C185="313 Financial Information0LcmVsScr",IF($C185="309 LCR Summary0",VLOOKUP("LcmVsScr",'309'!$N:$ZZ,MATCH("Link to button",'309'!$N$1:$ZZ$1,0),0),
IF($C185="313 Financial Information0LcrDocAttached",IF($C185="309 LCR Summary0",VLOOKUP("LcrDocAttached",'309'!$N:$ZZ,MATCH("Link to button",'309'!$N$1:$ZZ$1,0),
0)))))))=1,TRUE,FALSE)
))),"")</f>
        <v>0</v>
      </c>
      <c r="I185">
        <v>2015</v>
      </c>
    </row>
    <row r="186" spans="1:9" customFormat="1">
      <c r="A186" s="237" t="str">
        <f>VLOOKUP($G186,CSVLookups!$B:$R,MATCH(A$1,CSVLookups!$B$1:$R$1,0),FALSE)</f>
        <v>311 Claims Distributions</v>
      </c>
      <c r="B186" s="237" t="str">
        <f>VLOOKUP($G186,CSVLookups!$B:$R,MATCH(B$1,CSVLookups!$B$1:$R$1,0),FALSE)</f>
        <v>I</v>
      </c>
      <c r="C186" s="238" t="str">
        <f t="shared" si="3"/>
        <v>311 Claims DistributionsI2016Net Insurance Claims brought forward</v>
      </c>
      <c r="D186" s="238" t="e">
        <f>IF(AND(VALUE(LEFT($A186,3))=309,LEN($B186)=3),VLOOKUP(VALUE(MID($B186,2,2)),_309_Table1,MATCH(MID($B186,1,1),_309_Table1_ColumnLookup,0),FALSE),
  IF($C186="309 LCR SummaryA",OneYearSCR,IF($C186="309 LCR SummaryB",UltimateSCR,IF(VALUE(LEFT($A186,3))=309,VLOOKUP(VALUE(MID($B186,2,1)),_309_Table1,MATCH(MID($B186,1,1),_309_Table1_ColumnLookup,0),FALSE)
+N("309"),
  IF(VALUE(LEFT($A186,3))=310,VLOOKUP(VALUE(MID($B186,2,1)),_310_Table1,MATCH(MID($B186,1,1),_310_Table1_ColumnLookup,0),FALSE)
+N("310"),
  IF(AND(VALUE(LEFT($A186,3))=311,LEN($I186)=4),VLOOKUP($I186,_311_Table1,MATCH($B186,_311_Table1_ColumnLookup,0),FALSE),
  IF(AND(VALUE(LEFT($A186,3))=311,OR($B186="I2",$B186="J2",$B186="K2",$B186="L2")),VLOOKUP('311'!$G$58,_311_Table1,MATCH(MID($B186,1,1),_311_Table1_ColumnLookup,0),FALSE),
  IF(AND(VALUE(LEFT($A186,3))=311,RIGHT($B186,5)="Total"),VLOOKUP('311'!$G$59,_311_Table1,MATCH(MID($B186,1,1),_311_Table1_ColumnLookup,0),FALSE),
  IF(VALUE(LEFT($A186,3))=311,VLOOKUP(VALUE(MID($B186,2,1)),_311_Table1,MATCH(MID($B186,1,1),_311_Table1_ColumnLookup,0),FALSE)
+N("311"),
  IF(AND(VALUE(LEFT($A186,3))=312,LEFT($G186,10)="Unincepted",$B186="G "),VLOOKUP(" ULO",_312_Table1,MATCH('312'!$N$16,_312_Table1_ColumnLookup,0),FALSE),
  IF(AND(VALUE(LEFT($A186,3))=312,LEFT($G186,10)="Unincepted",$B186="O "),VLOOKUP(" ULO",_312_Table1,MATCH('312'!$V$16,_312_Table1_ColumnLookup,0),FALSE),
  IF(AND(VALUE(LEFT($A186,3))=312,LEFT($G186,10)="Unincepted",$B186="Q "),VLOOKUP(" ULO",_312_Table1,MATCH('312'!$X$16,_312_Table1_ColumnLookup,0),FALSE),
  IF(AND(VALUE(LEFT($A186,3))=312,LEFT($G186,10)="Unincepted"),VLOOKUP(" ULO",_312_Table1,MATCH(LEFT($B186,1),_312_Table1_ColumnLookup,0),FALSE),
  IF(AND(VALUE(LEFT($A186,3))=312,LEFT($G186,5)="Total",$B186="G "),VLOOKUP('312'!$F$80,_312_Table1,MATCH('312'!$N$16,_312_Table1_ColumnLookup,0),FALSE),
  IF(AND(VALUE(LEFT($A186,3))=312,LEFT($G186,5)="Total",$B186="O "),VLOOKUP('312'!$F$80,_312_Table1,MATCH('312'!$V$16,_312_Table1_ColumnLookup,0),FALSE),
  IF(AND(VALUE(LEFT($A186,3))=312,LEFT($G186,5)="Total",$B186="Q "),VLOOKUP('312'!$F$80,_312_Table1,MATCH('312'!$X$16,_312_Table1_ColumnLookup,0),FALSE),
  IF(AND(VALUE(LEFT($A186,3))=312,LEFT($G186,5)="Total"),VLOOKUP('312'!$F$80,_312_Table1,MATCH(LEFT($B186,1),_312_Table1_ColumnLookup,0),FALSE),
  IF(AND(VALUE(LEFT($A186,3))=312,LEN($I186)=4,$B186="G"),VLOOKUP($I186,_312_Table1,MATCH('312'!$N$16,_312_Table1_ColumnLookup,0),FALSE),
  IF(AND(VALUE(LEFT($A186,3))=312,LEN($I186)=4,$B186="O"),VLOOKUP($I186,_312_Table1,MATCH('312'!$V$16,_312_Table1_ColumnLookup,0),FALSE),
  IF(AND(VALUE(LEFT($A186,3))=312,LEN($I186)=4,$B186="Q"),VLOOKUP($I186,_312_Table1,MATCH('312'!$X$16,_312_Table1_ColumnLookup,0),FALSE),
  IF(AND(VALUE(LEFT($A186,3))=312,LEN($I186)=4),VLOOKUP($I186,_312_Table1,MATCH(LEFT($B186,1),_312_Table1_ColumnLookup,0),FALSE)
+N("312"),
  IF(VALUE(LEFT($A186,3))=313,VLOOKUP(VALUE(MID($B186,2,1)),_313_Table1,MATCH(MID($B186,1,1),_313_Table1_ColumnLookup,0),FALSE)
+N("313"),
  IF(AND(VALUE(LEFT($A186,3))=314,LEN($B186)=3),VLOOKUP(VALUE(MID($B186,2,2)),_314_Table1,MATCH(MID($B186,1,1),_314_Table1_ColumnLookup,0),FALSE),
  IF(VALUE(LEFT($A186,3))=314,VLOOKUP(VALUE(MID($B186,2,1)),_314_Table1,MATCH(MID($B186,1,1),_314_Table1_ColumnLookup,0),FALSE)
+N("314"),
""))))))))))))))))))))))))</f>
        <v>#N/A</v>
      </c>
      <c r="E186" s="238">
        <f ca="1">IF(AND(VALUE(LEFT($A186,3))=309,LEN($B186)=3),VLOOKUP(VALUE(MID($B186,2,2)),_309_Table2,MATCH(MID($B186,1,1),_309_Table2_ColumnLookup,0),FALSE),
  IF($C186="309 LCR SummaryA",OneYearSCR,IF($C186="309 LCR SummaryB",UltimateSCR,IF(VALUE(LEFT($A186,3))=309,VLOOKUP(VALUE(MID($B186,2,1)),_309_Table2,MATCH(MID($B186,1,1),_309_Table2_ColumnLookup,0),FALSE)
+N("309"),
  IF(VALUE(LEFT($A186,3))=310,VLOOKUP(VALUE(MID($B186,2,1)),_310_Table2,MATCH(MID($B186,1,1),_310_Table2_ColumnLookup,0),FALSE)
+N("310"),
  IF(AND(VALUE(LEFT($A186,3))=311,LEN($I186)=4),VLOOKUP($I186,_311_Table2,MATCH($B186,_311_Table2_ColumnLookup,0),FALSE),
  IF(AND(VALUE(LEFT($A186,3))=311,OR($B186="I2",$B186="J2",$B186="K2",$B186="L2")),VLOOKUP('311'!$G$58,_311_Table2,MATCH(MID($B186,1,1),_311_Table2_ColumnLookup,0),FALSE),
  IF(AND(VALUE(LEFT($A186,3))=311,RIGHT($B186,5)="Total"),VLOOKUP('311'!$G$59,_311_Table2,MATCH(MID($B186,1,1),_311_Table2_ColumnLookup,0),FALSE),
  IF(VALUE(LEFT($A186,3))=311,VLOOKUP(VALUE(MID($B186,2,1)),_311_Table2,MATCH(MID($B186,1,1),_311_Table2_ColumnLookup,0),FALSE)
+N("311"),
  IF(AND(VALUE(LEFT($A186,3))=312,LEFT($G186,10)="Unincepted",$B186="G "),VLOOKUP(" ULO",_312_Table2,MATCH('312'!$N$16,_312_Table2_ColumnLookup,0),FALSE),
  IF(AND(VALUE(LEFT($A186,3))=312,LEFT($G186,10)="Unincepted",$B186="O "),VLOOKUP(" ULO",_312_Table2,MATCH('312'!$V$16,_312_Table2_ColumnLookup,0),FALSE),
  IF(AND(VALUE(LEFT($A186,3))=312,LEFT($G186,10)="Unincepted",$B186="Q "),VLOOKUP(" ULO",_312_Table2,MATCH('312'!$X$16,_312_Table2_ColumnLookup,0),FALSE),
  IF(AND(VALUE(LEFT($A186,3))=312,LEFT($G186,10)="Unincepted"),VLOOKUP(" ULO",_312_Table2,MATCH(LEFT($B186,1),_312_Table2_ColumnLookup,0),FALSE),
  IF(AND(VALUE(LEFT($A186,3))=312,LEFT($G186,5)="Total",$B186="G "),VLOOKUP('312'!$F$80,_312_Table2,MATCH('312'!$N$16,_312_Table2_ColumnLookup,0),FALSE),
  IF(AND(VALUE(LEFT($A186,3))=312,LEFT($G186,5)="Total",$B186="O "),VLOOKUP('312'!$F$80,_312_Table2,MATCH('312'!$V$16,_312_Table2_ColumnLookup,0),FALSE),
  IF(AND(VALUE(LEFT($A186,3))=312,LEFT($G186,5)="Total",$B186="Q "),VLOOKUP('312'!$F$80,_312_Table2,MATCH('312'!$X$16,_312_Table2_ColumnLookup,0),FALSE),
  IF(AND(VALUE(LEFT($A186,3))=312,LEFT($G186,5)="Total"),VLOOKUP('312'!$F$80,_312_Table2,MATCH(LEFT($B186,1),_312_Table2_ColumnLookup,0),FALSE),
  IF(AND(VALUE(LEFT($A186,3))=312,LEN($I186)=4,$B186="G"),VLOOKUP($I186,_312_Table2,MATCH('312'!$N$16,_312_Table2_ColumnLookup,0),FALSE),
  IF(AND(VALUE(LEFT($A186,3))=312,LEN($I186)=4,$B186="O"),VLOOKUP($I186,_312_Table2,MATCH('312'!$V$16,_312_Table2_ColumnLookup,0),FALSE),
  IF(AND(VALUE(LEFT($A186,3))=312,LEN($I186)=4,$B186="Q"),VLOOKUP($I186,_312_Table2,MATCH('312'!$X$16,_312_Table2_ColumnLookup,0),FALSE),
  IF(AND(VALUE(LEFT($A186,3))=312,LEN($I186)=4),VLOOKUP($I186,_312_Table2,MATCH(LEFT($B186,1),_312_Table2_ColumnLookup,0),FALSE)
+N("312"),
  IF(VALUE(LEFT($A186,3))=313,VLOOKUP(VALUE(MID($B186,2,1)),_313_Table2,MATCH(MID($B186,1,1),_313_Table2_ColumnLookup,0),FALSE)
+N("313"),
  IF(AND(VALUE(LEFT($A186,3))=314,LEN($B186)=3),VLOOKUP(VALUE(MID($B186,2,2)),_314_Table2,MATCH(MID($B186,1,1),_314_Table2_ColumnLookup,0),FALSE),
  IF(VALUE(LEFT($A186,3))=314,VLOOKUP(VALUE(MID($B186,2,1)),_314_Table2,MATCH(MID($B186,1,1),_314_Table2_ColumnLookup,0),FALSE)
+N("314"),
""))))))))))))))))))))))))</f>
        <v>0</v>
      </c>
      <c r="F186" s="238" t="e">
        <f>IF(AND(VALUE(LEFT($A186,3))=309,LEN($B186)=3),VLOOKUP(VALUE(MID($B186,2,2)),_309_Table3,MATCH(MID($B186,1,1),_309_Table3_ColumnLookup,0),FALSE),
  IF($C186="309 LCR SummaryA",OneYearSCR,IF($C186="309 LCR SummaryB",UltimateSCR,IF(VALUE(LEFT($A186,3))=309,VLOOKUP(VALUE(MID($B186,2,1)),_309_Table3,MATCH(MID($B186,1,1),_309_Table3_ColumnLookup,0),FALSE)
+N("309"),
  IF(VALUE(LEFT($A186,3))=310,VLOOKUP(VALUE(MID($B186,2,1)),_310_Table3,MATCH(MID($B186,1,1),_310_Table3_ColumnLookup,0),FALSE)
+N("310"),
  IF(AND(VALUE(LEFT($A186,3))=311,LEN($I186)=4),VLOOKUP($I186,_311_Table3,MATCH($B186,_311_Table3_ColumnLookup,0),FALSE),
  IF(AND(VALUE(LEFT($A186,3))=311,OR($B186="I2",$B186="J2",$B186="K2",$B186="L2")),VLOOKUP('311'!$G$58,_311_Table3,MATCH(MID($B186,1,1),_311_Table3_ColumnLookup,0),FALSE),
  IF(AND(VALUE(LEFT($A186,3))=311,RIGHT($B186,5)="Total"),VLOOKUP('311'!$G$59,_311_Table3,MATCH(MID($B186,1,1),_311_Table3_ColumnLookup,0),FALSE),
  IF(VALUE(LEFT($A186,3))=311,VLOOKUP(VALUE(MID($B186,2,1)),_311_Table3,MATCH(MID($B186,1,1),_311_Table3_ColumnLookup,0),FALSE)
+N("311"),
  IF(AND(VALUE(LEFT($A186,3))=312,LEFT($G186,10)="Unincepted",$B186="G "),VLOOKUP(" ULO",_312_Table3,MATCH('312'!$N$16,_312_Table3_ColumnLookup,0),FALSE),
  IF(AND(VALUE(LEFT($A186,3))=312,LEFT($G186,10)="Unincepted",$B186="O "),VLOOKUP(" ULO",_312_Table3,MATCH('312'!$V$16,_312_Table3_ColumnLookup,0),FALSE),
  IF(AND(VALUE(LEFT($A186,3))=312,LEFT($G186,10)="Unincepted",$B186="Q "),VLOOKUP(" ULO",_312_Table3,MATCH('312'!$X$16,_312_Table3_ColumnLookup,0),FALSE),
  IF(AND(VALUE(LEFT($A186,3))=312,LEFT($G186,10)="Unincepted"),VLOOKUP(" ULO",_312_Table3,MATCH(LEFT($B186,1),_312_Table3_ColumnLookup,0),FALSE),
  IF(AND(VALUE(LEFT($A186,3))=312,LEFT($G186,5)="Total",$B186="G "),VLOOKUP('312'!$F$80,_312_Table3,MATCH('312'!$N$16,_312_Table3_ColumnLookup,0),FALSE),
  IF(AND(VALUE(LEFT($A186,3))=312,LEFT($G186,5)="Total",$B186="O "),VLOOKUP('312'!$F$80,_312_Table3,MATCH('312'!$V$16,_312_Table3_ColumnLookup,0),FALSE),
  IF(AND(VALUE(LEFT($A186,3))=312,LEFT($G186,5)="Total",$B186="Q "),VLOOKUP('312'!$F$80,_312_Table3,MATCH('312'!$X$16,_312_Table3_ColumnLookup,0),FALSE),
  IF(AND(VALUE(LEFT($A186,3))=312,LEFT($G186,5)="Total"),VLOOKUP('312'!$F$80,_312_Table3,MATCH(LEFT($B186,1),_312_Table3_ColumnLookup,0),FALSE),
  IF(AND(VALUE(LEFT($A186,3))=312,LEN($I186)=4,$B186="G"),VLOOKUP($I186,_312_Table3,MATCH('312'!$N$16,_312_Table3_ColumnLookup,0),FALSE),
  IF(AND(VALUE(LEFT($A186,3))=312,LEN($I186)=4,$B186="O"),VLOOKUP($I186,_312_Table3,MATCH('312'!$V$16,_312_Table3_ColumnLookup,0),FALSE),
  IF(AND(VALUE(LEFT($A186,3))=312,LEN($I186)=4,$B186="Q"),VLOOKUP($I186,_312_Table3,MATCH('312'!$X$16,_312_Table3_ColumnLookup,0),FALSE),
  IF(AND(VALUE(LEFT($A186,3))=312,LEN($I186)=4),VLOOKUP($I186,_312_Table3,MATCH(LEFT($B186,1),_312_Table3_ColumnLookup,0),FALSE)
+N("312"),
  IF(VALUE(LEFT($A186,3))=313,VLOOKUP(VALUE(MID($B186,2,1)),_313_Table3,MATCH(MID($B186,1,1),_313_Table3_ColumnLookup,0),FALSE)
+N("313"),
  IF(AND(VALUE(LEFT($A186,3))=314,LEN($B186)=3),VLOOKUP(VALUE(MID($B186,2,2)),_314_Table3,MATCH(MID($B186,1,1),_314_Table3_ColumnLookup,0),FALSE),
  IF(VALUE(LEFT($A186,3))=314,VLOOKUP(VALUE(MID($B186,2,1)),_314_Table3,MATCH(MID($B186,1,1),_314_Table3_ColumnLookup,0),FALSE)
+N("314"),
""))))))))))))))))))))))))</f>
        <v>#NAME?</v>
      </c>
      <c r="G186" t="s">
        <v>1110</v>
      </c>
      <c r="H186" s="321">
        <f ca="1">IFERROR(
IF(ISERROR($D186)=FALSE,$D186,IF(ISERROR($E186)=FALSE,$E186,IF(ISERROR($F186)=FALSE,$F186
+N("012 checkboxes"),
IF(
IF(OR(LEFT($A186,9)="Syndicate",LEFT($A186,12)="NewSyndicate"),VLOOKUP($A186,'012'!$J:$ZW,MATCH("Link to button",'012'!$J$1:$ZW$1,0),0)
+N("309 checkbox"),
IF($C186="309 LCR Summary0",VLOOKUP("Notes990",'309'!$P:$ZZ,MATCH("Link to button",'309'!$P$1:$ZZ$1,0),0)
+N("313 checkboxes"),
IF($C186="313 Financial Information0LcmVsScr",IF($C186="309 LCR Summary0",VLOOKUP("LcmVsScr",'309'!$N:$ZZ,MATCH("Link to button",'309'!$N$1:$ZZ$1,0),0),
IF($C186="313 Financial Information0LcrDocAttached",IF($C186="309 LCR Summary0",VLOOKUP("LcrDocAttached",'309'!$N:$ZZ,MATCH("Link to button",'309'!$N$1:$ZZ$1,0),
0)))))))=1,TRUE,FALSE)
))),"")</f>
        <v>0</v>
      </c>
      <c r="I186">
        <v>2016</v>
      </c>
    </row>
    <row r="187" spans="1:9" customFormat="1">
      <c r="A187" s="237" t="str">
        <f>VLOOKUP($G187,CSVLookups!$B:$R,MATCH(A$1,CSVLookups!$B$1:$R$1,0),FALSE)</f>
        <v>311 Claims Distributions</v>
      </c>
      <c r="B187" s="237" t="str">
        <f>VLOOKUP($G187,CSVLookups!$B:$R,MATCH(B$1,CSVLookups!$B$1:$R$1,0),FALSE)</f>
        <v>J</v>
      </c>
      <c r="C187" s="238" t="str">
        <f t="shared" si="3"/>
        <v>311 Claims DistributionsJ2016Adjustments</v>
      </c>
      <c r="D187" s="238" t="e">
        <f>IF(AND(VALUE(LEFT($A187,3))=309,LEN($B187)=3),VLOOKUP(VALUE(MID($B187,2,2)),_309_Table1,MATCH(MID($B187,1,1),_309_Table1_ColumnLookup,0),FALSE),
  IF($C187="309 LCR SummaryA",OneYearSCR,IF($C187="309 LCR SummaryB",UltimateSCR,IF(VALUE(LEFT($A187,3))=309,VLOOKUP(VALUE(MID($B187,2,1)),_309_Table1,MATCH(MID($B187,1,1),_309_Table1_ColumnLookup,0),FALSE)
+N("309"),
  IF(VALUE(LEFT($A187,3))=310,VLOOKUP(VALUE(MID($B187,2,1)),_310_Table1,MATCH(MID($B187,1,1),_310_Table1_ColumnLookup,0),FALSE)
+N("310"),
  IF(AND(VALUE(LEFT($A187,3))=311,LEN($I187)=4),VLOOKUP($I187,_311_Table1,MATCH($B187,_311_Table1_ColumnLookup,0),FALSE),
  IF(AND(VALUE(LEFT($A187,3))=311,OR($B187="I2",$B187="J2",$B187="K2",$B187="L2")),VLOOKUP('311'!$G$58,_311_Table1,MATCH(MID($B187,1,1),_311_Table1_ColumnLookup,0),FALSE),
  IF(AND(VALUE(LEFT($A187,3))=311,RIGHT($B187,5)="Total"),VLOOKUP('311'!$G$59,_311_Table1,MATCH(MID($B187,1,1),_311_Table1_ColumnLookup,0),FALSE),
  IF(VALUE(LEFT($A187,3))=311,VLOOKUP(VALUE(MID($B187,2,1)),_311_Table1,MATCH(MID($B187,1,1),_311_Table1_ColumnLookup,0),FALSE)
+N("311"),
  IF(AND(VALUE(LEFT($A187,3))=312,LEFT($G187,10)="Unincepted",$B187="G "),VLOOKUP(" ULO",_312_Table1,MATCH('312'!$N$16,_312_Table1_ColumnLookup,0),FALSE),
  IF(AND(VALUE(LEFT($A187,3))=312,LEFT($G187,10)="Unincepted",$B187="O "),VLOOKUP(" ULO",_312_Table1,MATCH('312'!$V$16,_312_Table1_ColumnLookup,0),FALSE),
  IF(AND(VALUE(LEFT($A187,3))=312,LEFT($G187,10)="Unincepted",$B187="Q "),VLOOKUP(" ULO",_312_Table1,MATCH('312'!$X$16,_312_Table1_ColumnLookup,0),FALSE),
  IF(AND(VALUE(LEFT($A187,3))=312,LEFT($G187,10)="Unincepted"),VLOOKUP(" ULO",_312_Table1,MATCH(LEFT($B187,1),_312_Table1_ColumnLookup,0),FALSE),
  IF(AND(VALUE(LEFT($A187,3))=312,LEFT($G187,5)="Total",$B187="G "),VLOOKUP('312'!$F$80,_312_Table1,MATCH('312'!$N$16,_312_Table1_ColumnLookup,0),FALSE),
  IF(AND(VALUE(LEFT($A187,3))=312,LEFT($G187,5)="Total",$B187="O "),VLOOKUP('312'!$F$80,_312_Table1,MATCH('312'!$V$16,_312_Table1_ColumnLookup,0),FALSE),
  IF(AND(VALUE(LEFT($A187,3))=312,LEFT($G187,5)="Total",$B187="Q "),VLOOKUP('312'!$F$80,_312_Table1,MATCH('312'!$X$16,_312_Table1_ColumnLookup,0),FALSE),
  IF(AND(VALUE(LEFT($A187,3))=312,LEFT($G187,5)="Total"),VLOOKUP('312'!$F$80,_312_Table1,MATCH(LEFT($B187,1),_312_Table1_ColumnLookup,0),FALSE),
  IF(AND(VALUE(LEFT($A187,3))=312,LEN($I187)=4,$B187="G"),VLOOKUP($I187,_312_Table1,MATCH('312'!$N$16,_312_Table1_ColumnLookup,0),FALSE),
  IF(AND(VALUE(LEFT($A187,3))=312,LEN($I187)=4,$B187="O"),VLOOKUP($I187,_312_Table1,MATCH('312'!$V$16,_312_Table1_ColumnLookup,0),FALSE),
  IF(AND(VALUE(LEFT($A187,3))=312,LEN($I187)=4,$B187="Q"),VLOOKUP($I187,_312_Table1,MATCH('312'!$X$16,_312_Table1_ColumnLookup,0),FALSE),
  IF(AND(VALUE(LEFT($A187,3))=312,LEN($I187)=4),VLOOKUP($I187,_312_Table1,MATCH(LEFT($B187,1),_312_Table1_ColumnLookup,0),FALSE)
+N("312"),
  IF(VALUE(LEFT($A187,3))=313,VLOOKUP(VALUE(MID($B187,2,1)),_313_Table1,MATCH(MID($B187,1,1),_313_Table1_ColumnLookup,0),FALSE)
+N("313"),
  IF(AND(VALUE(LEFT($A187,3))=314,LEN($B187)=3),VLOOKUP(VALUE(MID($B187,2,2)),_314_Table1,MATCH(MID($B187,1,1),_314_Table1_ColumnLookup,0),FALSE),
  IF(VALUE(LEFT($A187,3))=314,VLOOKUP(VALUE(MID($B187,2,1)),_314_Table1,MATCH(MID($B187,1,1),_314_Table1_ColumnLookup,0),FALSE)
+N("314"),
""))))))))))))))))))))))))</f>
        <v>#N/A</v>
      </c>
      <c r="E187" s="238">
        <f>IF(AND(VALUE(LEFT($A187,3))=309,LEN($B187)=3),VLOOKUP(VALUE(MID($B187,2,2)),_309_Table2,MATCH(MID($B187,1,1),_309_Table2_ColumnLookup,0),FALSE),
  IF($C187="309 LCR SummaryA",OneYearSCR,IF($C187="309 LCR SummaryB",UltimateSCR,IF(VALUE(LEFT($A187,3))=309,VLOOKUP(VALUE(MID($B187,2,1)),_309_Table2,MATCH(MID($B187,1,1),_309_Table2_ColumnLookup,0),FALSE)
+N("309"),
  IF(VALUE(LEFT($A187,3))=310,VLOOKUP(VALUE(MID($B187,2,1)),_310_Table2,MATCH(MID($B187,1,1),_310_Table2_ColumnLookup,0),FALSE)
+N("310"),
  IF(AND(VALUE(LEFT($A187,3))=311,LEN($I187)=4),VLOOKUP($I187,_311_Table2,MATCH($B187,_311_Table2_ColumnLookup,0),FALSE),
  IF(AND(VALUE(LEFT($A187,3))=311,OR($B187="I2",$B187="J2",$B187="K2",$B187="L2")),VLOOKUP('311'!$G$58,_311_Table2,MATCH(MID($B187,1,1),_311_Table2_ColumnLookup,0),FALSE),
  IF(AND(VALUE(LEFT($A187,3))=311,RIGHT($B187,5)="Total"),VLOOKUP('311'!$G$59,_311_Table2,MATCH(MID($B187,1,1),_311_Table2_ColumnLookup,0),FALSE),
  IF(VALUE(LEFT($A187,3))=311,VLOOKUP(VALUE(MID($B187,2,1)),_311_Table2,MATCH(MID($B187,1,1),_311_Table2_ColumnLookup,0),FALSE)
+N("311"),
  IF(AND(VALUE(LEFT($A187,3))=312,LEFT($G187,10)="Unincepted",$B187="G "),VLOOKUP(" ULO",_312_Table2,MATCH('312'!$N$16,_312_Table2_ColumnLookup,0),FALSE),
  IF(AND(VALUE(LEFT($A187,3))=312,LEFT($G187,10)="Unincepted",$B187="O "),VLOOKUP(" ULO",_312_Table2,MATCH('312'!$V$16,_312_Table2_ColumnLookup,0),FALSE),
  IF(AND(VALUE(LEFT($A187,3))=312,LEFT($G187,10)="Unincepted",$B187="Q "),VLOOKUP(" ULO",_312_Table2,MATCH('312'!$X$16,_312_Table2_ColumnLookup,0),FALSE),
  IF(AND(VALUE(LEFT($A187,3))=312,LEFT($G187,10)="Unincepted"),VLOOKUP(" ULO",_312_Table2,MATCH(LEFT($B187,1),_312_Table2_ColumnLookup,0),FALSE),
  IF(AND(VALUE(LEFT($A187,3))=312,LEFT($G187,5)="Total",$B187="G "),VLOOKUP('312'!$F$80,_312_Table2,MATCH('312'!$N$16,_312_Table2_ColumnLookup,0),FALSE),
  IF(AND(VALUE(LEFT($A187,3))=312,LEFT($G187,5)="Total",$B187="O "),VLOOKUP('312'!$F$80,_312_Table2,MATCH('312'!$V$16,_312_Table2_ColumnLookup,0),FALSE),
  IF(AND(VALUE(LEFT($A187,3))=312,LEFT($G187,5)="Total",$B187="Q "),VLOOKUP('312'!$F$80,_312_Table2,MATCH('312'!$X$16,_312_Table2_ColumnLookup,0),FALSE),
  IF(AND(VALUE(LEFT($A187,3))=312,LEFT($G187,5)="Total"),VLOOKUP('312'!$F$80,_312_Table2,MATCH(LEFT($B187,1),_312_Table2_ColumnLookup,0),FALSE),
  IF(AND(VALUE(LEFT($A187,3))=312,LEN($I187)=4,$B187="G"),VLOOKUP($I187,_312_Table2,MATCH('312'!$N$16,_312_Table2_ColumnLookup,0),FALSE),
  IF(AND(VALUE(LEFT($A187,3))=312,LEN($I187)=4,$B187="O"),VLOOKUP($I187,_312_Table2,MATCH('312'!$V$16,_312_Table2_ColumnLookup,0),FALSE),
  IF(AND(VALUE(LEFT($A187,3))=312,LEN($I187)=4,$B187="Q"),VLOOKUP($I187,_312_Table2,MATCH('312'!$X$16,_312_Table2_ColumnLookup,0),FALSE),
  IF(AND(VALUE(LEFT($A187,3))=312,LEN($I187)=4),VLOOKUP($I187,_312_Table2,MATCH(LEFT($B187,1),_312_Table2_ColumnLookup,0),FALSE)
+N("312"),
  IF(VALUE(LEFT($A187,3))=313,VLOOKUP(VALUE(MID($B187,2,1)),_313_Table2,MATCH(MID($B187,1,1),_313_Table2_ColumnLookup,0),FALSE)
+N("313"),
  IF(AND(VALUE(LEFT($A187,3))=314,LEN($B187)=3),VLOOKUP(VALUE(MID($B187,2,2)),_314_Table2,MATCH(MID($B187,1,1),_314_Table2_ColumnLookup,0),FALSE),
  IF(VALUE(LEFT($A187,3))=314,VLOOKUP(VALUE(MID($B187,2,1)),_314_Table2,MATCH(MID($B187,1,1),_314_Table2_ColumnLookup,0),FALSE)
+N("314"),
""))))))))))))))))))))))))</f>
        <v>0</v>
      </c>
      <c r="F187" s="238" t="e">
        <f>IF(AND(VALUE(LEFT($A187,3))=309,LEN($B187)=3),VLOOKUP(VALUE(MID($B187,2,2)),_309_Table3,MATCH(MID($B187,1,1),_309_Table3_ColumnLookup,0),FALSE),
  IF($C187="309 LCR SummaryA",OneYearSCR,IF($C187="309 LCR SummaryB",UltimateSCR,IF(VALUE(LEFT($A187,3))=309,VLOOKUP(VALUE(MID($B187,2,1)),_309_Table3,MATCH(MID($B187,1,1),_309_Table3_ColumnLookup,0),FALSE)
+N("309"),
  IF(VALUE(LEFT($A187,3))=310,VLOOKUP(VALUE(MID($B187,2,1)),_310_Table3,MATCH(MID($B187,1,1),_310_Table3_ColumnLookup,0),FALSE)
+N("310"),
  IF(AND(VALUE(LEFT($A187,3))=311,LEN($I187)=4),VLOOKUP($I187,_311_Table3,MATCH($B187,_311_Table3_ColumnLookup,0),FALSE),
  IF(AND(VALUE(LEFT($A187,3))=311,OR($B187="I2",$B187="J2",$B187="K2",$B187="L2")),VLOOKUP('311'!$G$58,_311_Table3,MATCH(MID($B187,1,1),_311_Table3_ColumnLookup,0),FALSE),
  IF(AND(VALUE(LEFT($A187,3))=311,RIGHT($B187,5)="Total"),VLOOKUP('311'!$G$59,_311_Table3,MATCH(MID($B187,1,1),_311_Table3_ColumnLookup,0),FALSE),
  IF(VALUE(LEFT($A187,3))=311,VLOOKUP(VALUE(MID($B187,2,1)),_311_Table3,MATCH(MID($B187,1,1),_311_Table3_ColumnLookup,0),FALSE)
+N("311"),
  IF(AND(VALUE(LEFT($A187,3))=312,LEFT($G187,10)="Unincepted",$B187="G "),VLOOKUP(" ULO",_312_Table3,MATCH('312'!$N$16,_312_Table3_ColumnLookup,0),FALSE),
  IF(AND(VALUE(LEFT($A187,3))=312,LEFT($G187,10)="Unincepted",$B187="O "),VLOOKUP(" ULO",_312_Table3,MATCH('312'!$V$16,_312_Table3_ColumnLookup,0),FALSE),
  IF(AND(VALUE(LEFT($A187,3))=312,LEFT($G187,10)="Unincepted",$B187="Q "),VLOOKUP(" ULO",_312_Table3,MATCH('312'!$X$16,_312_Table3_ColumnLookup,0),FALSE),
  IF(AND(VALUE(LEFT($A187,3))=312,LEFT($G187,10)="Unincepted"),VLOOKUP(" ULO",_312_Table3,MATCH(LEFT($B187,1),_312_Table3_ColumnLookup,0),FALSE),
  IF(AND(VALUE(LEFT($A187,3))=312,LEFT($G187,5)="Total",$B187="G "),VLOOKUP('312'!$F$80,_312_Table3,MATCH('312'!$N$16,_312_Table3_ColumnLookup,0),FALSE),
  IF(AND(VALUE(LEFT($A187,3))=312,LEFT($G187,5)="Total",$B187="O "),VLOOKUP('312'!$F$80,_312_Table3,MATCH('312'!$V$16,_312_Table3_ColumnLookup,0),FALSE),
  IF(AND(VALUE(LEFT($A187,3))=312,LEFT($G187,5)="Total",$B187="Q "),VLOOKUP('312'!$F$80,_312_Table3,MATCH('312'!$X$16,_312_Table3_ColumnLookup,0),FALSE),
  IF(AND(VALUE(LEFT($A187,3))=312,LEFT($G187,5)="Total"),VLOOKUP('312'!$F$80,_312_Table3,MATCH(LEFT($B187,1),_312_Table3_ColumnLookup,0),FALSE),
  IF(AND(VALUE(LEFT($A187,3))=312,LEN($I187)=4,$B187="G"),VLOOKUP($I187,_312_Table3,MATCH('312'!$N$16,_312_Table3_ColumnLookup,0),FALSE),
  IF(AND(VALUE(LEFT($A187,3))=312,LEN($I187)=4,$B187="O"),VLOOKUP($I187,_312_Table3,MATCH('312'!$V$16,_312_Table3_ColumnLookup,0),FALSE),
  IF(AND(VALUE(LEFT($A187,3))=312,LEN($I187)=4,$B187="Q"),VLOOKUP($I187,_312_Table3,MATCH('312'!$X$16,_312_Table3_ColumnLookup,0),FALSE),
  IF(AND(VALUE(LEFT($A187,3))=312,LEN($I187)=4),VLOOKUP($I187,_312_Table3,MATCH(LEFT($B187,1),_312_Table3_ColumnLookup,0),FALSE)
+N("312"),
  IF(VALUE(LEFT($A187,3))=313,VLOOKUP(VALUE(MID($B187,2,1)),_313_Table3,MATCH(MID($B187,1,1),_313_Table3_ColumnLookup,0),FALSE)
+N("313"),
  IF(AND(VALUE(LEFT($A187,3))=314,LEN($B187)=3),VLOOKUP(VALUE(MID($B187,2,2)),_314_Table3,MATCH(MID($B187,1,1),_314_Table3_ColumnLookup,0),FALSE),
  IF(VALUE(LEFT($A187,3))=314,VLOOKUP(VALUE(MID($B187,2,1)),_314_Table3,MATCH(MID($B187,1,1),_314_Table3_ColumnLookup,0),FALSE)
+N("314"),
""))))))))))))))))))))))))</f>
        <v>#NAME?</v>
      </c>
      <c r="G187" t="s">
        <v>1111</v>
      </c>
      <c r="H187" s="321">
        <f>IFERROR(
IF(ISERROR($D187)=FALSE,$D187,IF(ISERROR($E187)=FALSE,$E187,IF(ISERROR($F187)=FALSE,$F187
+N("012 checkboxes"),
IF(
IF(OR(LEFT($A187,9)="Syndicate",LEFT($A187,12)="NewSyndicate"),VLOOKUP($A187,'012'!$J:$ZW,MATCH("Link to button",'012'!$J$1:$ZW$1,0),0)
+N("309 checkbox"),
IF($C187="309 LCR Summary0",VLOOKUP("Notes990",'309'!$P:$ZZ,MATCH("Link to button",'309'!$P$1:$ZZ$1,0),0)
+N("313 checkboxes"),
IF($C187="313 Financial Information0LcmVsScr",IF($C187="309 LCR Summary0",VLOOKUP("LcmVsScr",'309'!$N:$ZZ,MATCH("Link to button",'309'!$N$1:$ZZ$1,0),0),
IF($C187="313 Financial Information0LcrDocAttached",IF($C187="309 LCR Summary0",VLOOKUP("LcrDocAttached",'309'!$N:$ZZ,MATCH("Link to button",'309'!$N$1:$ZZ$1,0),
0)))))))=1,TRUE,FALSE)
))),"")</f>
        <v>0</v>
      </c>
      <c r="I187">
        <v>2016</v>
      </c>
    </row>
    <row r="188" spans="1:9" customFormat="1">
      <c r="A188" s="237" t="str">
        <f>VLOOKUP($G188,CSVLookups!$B:$R,MATCH(A$1,CSVLookups!$B$1:$R$1,0),FALSE)</f>
        <v>311 Claims Distributions</v>
      </c>
      <c r="B188" s="237" t="str">
        <f>VLOOKUP($G188,CSVLookups!$B:$R,MATCH(B$1,CSVLookups!$B$1:$R$1,0),FALSE)</f>
        <v>K</v>
      </c>
      <c r="C188" s="238" t="str">
        <f t="shared" si="3"/>
        <v>311 Claims DistributionsK2016New Business</v>
      </c>
      <c r="D188" s="238" t="e">
        <f>IF(AND(VALUE(LEFT($A188,3))=309,LEN($B188)=3),VLOOKUP(VALUE(MID($B188,2,2)),_309_Table1,MATCH(MID($B188,1,1),_309_Table1_ColumnLookup,0),FALSE),
  IF($C188="309 LCR SummaryA",OneYearSCR,IF($C188="309 LCR SummaryB",UltimateSCR,IF(VALUE(LEFT($A188,3))=309,VLOOKUP(VALUE(MID($B188,2,1)),_309_Table1,MATCH(MID($B188,1,1),_309_Table1_ColumnLookup,0),FALSE)
+N("309"),
  IF(VALUE(LEFT($A188,3))=310,VLOOKUP(VALUE(MID($B188,2,1)),_310_Table1,MATCH(MID($B188,1,1),_310_Table1_ColumnLookup,0),FALSE)
+N("310"),
  IF(AND(VALUE(LEFT($A188,3))=311,LEN($I188)=4),VLOOKUP($I188,_311_Table1,MATCH($B188,_311_Table1_ColumnLookup,0),FALSE),
  IF(AND(VALUE(LEFT($A188,3))=311,OR($B188="I2",$B188="J2",$B188="K2",$B188="L2")),VLOOKUP('311'!$G$58,_311_Table1,MATCH(MID($B188,1,1),_311_Table1_ColumnLookup,0),FALSE),
  IF(AND(VALUE(LEFT($A188,3))=311,RIGHT($B188,5)="Total"),VLOOKUP('311'!$G$59,_311_Table1,MATCH(MID($B188,1,1),_311_Table1_ColumnLookup,0),FALSE),
  IF(VALUE(LEFT($A188,3))=311,VLOOKUP(VALUE(MID($B188,2,1)),_311_Table1,MATCH(MID($B188,1,1),_311_Table1_ColumnLookup,0),FALSE)
+N("311"),
  IF(AND(VALUE(LEFT($A188,3))=312,LEFT($G188,10)="Unincepted",$B188="G "),VLOOKUP(" ULO",_312_Table1,MATCH('312'!$N$16,_312_Table1_ColumnLookup,0),FALSE),
  IF(AND(VALUE(LEFT($A188,3))=312,LEFT($G188,10)="Unincepted",$B188="O "),VLOOKUP(" ULO",_312_Table1,MATCH('312'!$V$16,_312_Table1_ColumnLookup,0),FALSE),
  IF(AND(VALUE(LEFT($A188,3))=312,LEFT($G188,10)="Unincepted",$B188="Q "),VLOOKUP(" ULO",_312_Table1,MATCH('312'!$X$16,_312_Table1_ColumnLookup,0),FALSE),
  IF(AND(VALUE(LEFT($A188,3))=312,LEFT($G188,10)="Unincepted"),VLOOKUP(" ULO",_312_Table1,MATCH(LEFT($B188,1),_312_Table1_ColumnLookup,0),FALSE),
  IF(AND(VALUE(LEFT($A188,3))=312,LEFT($G188,5)="Total",$B188="G "),VLOOKUP('312'!$F$80,_312_Table1,MATCH('312'!$N$16,_312_Table1_ColumnLookup,0),FALSE),
  IF(AND(VALUE(LEFT($A188,3))=312,LEFT($G188,5)="Total",$B188="O "),VLOOKUP('312'!$F$80,_312_Table1,MATCH('312'!$V$16,_312_Table1_ColumnLookup,0),FALSE),
  IF(AND(VALUE(LEFT($A188,3))=312,LEFT($G188,5)="Total",$B188="Q "),VLOOKUP('312'!$F$80,_312_Table1,MATCH('312'!$X$16,_312_Table1_ColumnLookup,0),FALSE),
  IF(AND(VALUE(LEFT($A188,3))=312,LEFT($G188,5)="Total"),VLOOKUP('312'!$F$80,_312_Table1,MATCH(LEFT($B188,1),_312_Table1_ColumnLookup,0),FALSE),
  IF(AND(VALUE(LEFT($A188,3))=312,LEN($I188)=4,$B188="G"),VLOOKUP($I188,_312_Table1,MATCH('312'!$N$16,_312_Table1_ColumnLookup,0),FALSE),
  IF(AND(VALUE(LEFT($A188,3))=312,LEN($I188)=4,$B188="O"),VLOOKUP($I188,_312_Table1,MATCH('312'!$V$16,_312_Table1_ColumnLookup,0),FALSE),
  IF(AND(VALUE(LEFT($A188,3))=312,LEN($I188)=4,$B188="Q"),VLOOKUP($I188,_312_Table1,MATCH('312'!$X$16,_312_Table1_ColumnLookup,0),FALSE),
  IF(AND(VALUE(LEFT($A188,3))=312,LEN($I188)=4),VLOOKUP($I188,_312_Table1,MATCH(LEFT($B188,1),_312_Table1_ColumnLookup,0),FALSE)
+N("312"),
  IF(VALUE(LEFT($A188,3))=313,VLOOKUP(VALUE(MID($B188,2,1)),_313_Table1,MATCH(MID($B188,1,1),_313_Table1_ColumnLookup,0),FALSE)
+N("313"),
  IF(AND(VALUE(LEFT($A188,3))=314,LEN($B188)=3),VLOOKUP(VALUE(MID($B188,2,2)),_314_Table1,MATCH(MID($B188,1,1),_314_Table1_ColumnLookup,0),FALSE),
  IF(VALUE(LEFT($A188,3))=314,VLOOKUP(VALUE(MID($B188,2,1)),_314_Table1,MATCH(MID($B188,1,1),_314_Table1_ColumnLookup,0),FALSE)
+N("314"),
""))))))))))))))))))))))))</f>
        <v>#N/A</v>
      </c>
      <c r="E188" s="238">
        <f>IF(AND(VALUE(LEFT($A188,3))=309,LEN($B188)=3),VLOOKUP(VALUE(MID($B188,2,2)),_309_Table2,MATCH(MID($B188,1,1),_309_Table2_ColumnLookup,0),FALSE),
  IF($C188="309 LCR SummaryA",OneYearSCR,IF($C188="309 LCR SummaryB",UltimateSCR,IF(VALUE(LEFT($A188,3))=309,VLOOKUP(VALUE(MID($B188,2,1)),_309_Table2,MATCH(MID($B188,1,1),_309_Table2_ColumnLookup,0),FALSE)
+N("309"),
  IF(VALUE(LEFT($A188,3))=310,VLOOKUP(VALUE(MID($B188,2,1)),_310_Table2,MATCH(MID($B188,1,1),_310_Table2_ColumnLookup,0),FALSE)
+N("310"),
  IF(AND(VALUE(LEFT($A188,3))=311,LEN($I188)=4),VLOOKUP($I188,_311_Table2,MATCH($B188,_311_Table2_ColumnLookup,0),FALSE),
  IF(AND(VALUE(LEFT($A188,3))=311,OR($B188="I2",$B188="J2",$B188="K2",$B188="L2")),VLOOKUP('311'!$G$58,_311_Table2,MATCH(MID($B188,1,1),_311_Table2_ColumnLookup,0),FALSE),
  IF(AND(VALUE(LEFT($A188,3))=311,RIGHT($B188,5)="Total"),VLOOKUP('311'!$G$59,_311_Table2,MATCH(MID($B188,1,1),_311_Table2_ColumnLookup,0),FALSE),
  IF(VALUE(LEFT($A188,3))=311,VLOOKUP(VALUE(MID($B188,2,1)),_311_Table2,MATCH(MID($B188,1,1),_311_Table2_ColumnLookup,0),FALSE)
+N("311"),
  IF(AND(VALUE(LEFT($A188,3))=312,LEFT($G188,10)="Unincepted",$B188="G "),VLOOKUP(" ULO",_312_Table2,MATCH('312'!$N$16,_312_Table2_ColumnLookup,0),FALSE),
  IF(AND(VALUE(LEFT($A188,3))=312,LEFT($G188,10)="Unincepted",$B188="O "),VLOOKUP(" ULO",_312_Table2,MATCH('312'!$V$16,_312_Table2_ColumnLookup,0),FALSE),
  IF(AND(VALUE(LEFT($A188,3))=312,LEFT($G188,10)="Unincepted",$B188="Q "),VLOOKUP(" ULO",_312_Table2,MATCH('312'!$X$16,_312_Table2_ColumnLookup,0),FALSE),
  IF(AND(VALUE(LEFT($A188,3))=312,LEFT($G188,10)="Unincepted"),VLOOKUP(" ULO",_312_Table2,MATCH(LEFT($B188,1),_312_Table2_ColumnLookup,0),FALSE),
  IF(AND(VALUE(LEFT($A188,3))=312,LEFT($G188,5)="Total",$B188="G "),VLOOKUP('312'!$F$80,_312_Table2,MATCH('312'!$N$16,_312_Table2_ColumnLookup,0),FALSE),
  IF(AND(VALUE(LEFT($A188,3))=312,LEFT($G188,5)="Total",$B188="O "),VLOOKUP('312'!$F$80,_312_Table2,MATCH('312'!$V$16,_312_Table2_ColumnLookup,0),FALSE),
  IF(AND(VALUE(LEFT($A188,3))=312,LEFT($G188,5)="Total",$B188="Q "),VLOOKUP('312'!$F$80,_312_Table2,MATCH('312'!$X$16,_312_Table2_ColumnLookup,0),FALSE),
  IF(AND(VALUE(LEFT($A188,3))=312,LEFT($G188,5)="Total"),VLOOKUP('312'!$F$80,_312_Table2,MATCH(LEFT($B188,1),_312_Table2_ColumnLookup,0),FALSE),
  IF(AND(VALUE(LEFT($A188,3))=312,LEN($I188)=4,$B188="G"),VLOOKUP($I188,_312_Table2,MATCH('312'!$N$16,_312_Table2_ColumnLookup,0),FALSE),
  IF(AND(VALUE(LEFT($A188,3))=312,LEN($I188)=4,$B188="O"),VLOOKUP($I188,_312_Table2,MATCH('312'!$V$16,_312_Table2_ColumnLookup,0),FALSE),
  IF(AND(VALUE(LEFT($A188,3))=312,LEN($I188)=4,$B188="Q"),VLOOKUP($I188,_312_Table2,MATCH('312'!$X$16,_312_Table2_ColumnLookup,0),FALSE),
  IF(AND(VALUE(LEFT($A188,3))=312,LEN($I188)=4),VLOOKUP($I188,_312_Table2,MATCH(LEFT($B188,1),_312_Table2_ColumnLookup,0),FALSE)
+N("312"),
  IF(VALUE(LEFT($A188,3))=313,VLOOKUP(VALUE(MID($B188,2,1)),_313_Table2,MATCH(MID($B188,1,1),_313_Table2_ColumnLookup,0),FALSE)
+N("313"),
  IF(AND(VALUE(LEFT($A188,3))=314,LEN($B188)=3),VLOOKUP(VALUE(MID($B188,2,2)),_314_Table2,MATCH(MID($B188,1,1),_314_Table2_ColumnLookup,0),FALSE),
  IF(VALUE(LEFT($A188,3))=314,VLOOKUP(VALUE(MID($B188,2,1)),_314_Table2,MATCH(MID($B188,1,1),_314_Table2_ColumnLookup,0),FALSE)
+N("314"),
""))))))))))))))))))))))))</f>
        <v>0</v>
      </c>
      <c r="F188" s="238" t="e">
        <f>IF(AND(VALUE(LEFT($A188,3))=309,LEN($B188)=3),VLOOKUP(VALUE(MID($B188,2,2)),_309_Table3,MATCH(MID($B188,1,1),_309_Table3_ColumnLookup,0),FALSE),
  IF($C188="309 LCR SummaryA",OneYearSCR,IF($C188="309 LCR SummaryB",UltimateSCR,IF(VALUE(LEFT($A188,3))=309,VLOOKUP(VALUE(MID($B188,2,1)),_309_Table3,MATCH(MID($B188,1,1),_309_Table3_ColumnLookup,0),FALSE)
+N("309"),
  IF(VALUE(LEFT($A188,3))=310,VLOOKUP(VALUE(MID($B188,2,1)),_310_Table3,MATCH(MID($B188,1,1),_310_Table3_ColumnLookup,0),FALSE)
+N("310"),
  IF(AND(VALUE(LEFT($A188,3))=311,LEN($I188)=4),VLOOKUP($I188,_311_Table3,MATCH($B188,_311_Table3_ColumnLookup,0),FALSE),
  IF(AND(VALUE(LEFT($A188,3))=311,OR($B188="I2",$B188="J2",$B188="K2",$B188="L2")),VLOOKUP('311'!$G$58,_311_Table3,MATCH(MID($B188,1,1),_311_Table3_ColumnLookup,0),FALSE),
  IF(AND(VALUE(LEFT($A188,3))=311,RIGHT($B188,5)="Total"),VLOOKUP('311'!$G$59,_311_Table3,MATCH(MID($B188,1,1),_311_Table3_ColumnLookup,0),FALSE),
  IF(VALUE(LEFT($A188,3))=311,VLOOKUP(VALUE(MID($B188,2,1)),_311_Table3,MATCH(MID($B188,1,1),_311_Table3_ColumnLookup,0),FALSE)
+N("311"),
  IF(AND(VALUE(LEFT($A188,3))=312,LEFT($G188,10)="Unincepted",$B188="G "),VLOOKUP(" ULO",_312_Table3,MATCH('312'!$N$16,_312_Table3_ColumnLookup,0),FALSE),
  IF(AND(VALUE(LEFT($A188,3))=312,LEFT($G188,10)="Unincepted",$B188="O "),VLOOKUP(" ULO",_312_Table3,MATCH('312'!$V$16,_312_Table3_ColumnLookup,0),FALSE),
  IF(AND(VALUE(LEFT($A188,3))=312,LEFT($G188,10)="Unincepted",$B188="Q "),VLOOKUP(" ULO",_312_Table3,MATCH('312'!$X$16,_312_Table3_ColumnLookup,0),FALSE),
  IF(AND(VALUE(LEFT($A188,3))=312,LEFT($G188,10)="Unincepted"),VLOOKUP(" ULO",_312_Table3,MATCH(LEFT($B188,1),_312_Table3_ColumnLookup,0),FALSE),
  IF(AND(VALUE(LEFT($A188,3))=312,LEFT($G188,5)="Total",$B188="G "),VLOOKUP('312'!$F$80,_312_Table3,MATCH('312'!$N$16,_312_Table3_ColumnLookup,0),FALSE),
  IF(AND(VALUE(LEFT($A188,3))=312,LEFT($G188,5)="Total",$B188="O "),VLOOKUP('312'!$F$80,_312_Table3,MATCH('312'!$V$16,_312_Table3_ColumnLookup,0),FALSE),
  IF(AND(VALUE(LEFT($A188,3))=312,LEFT($G188,5)="Total",$B188="Q "),VLOOKUP('312'!$F$80,_312_Table3,MATCH('312'!$X$16,_312_Table3_ColumnLookup,0),FALSE),
  IF(AND(VALUE(LEFT($A188,3))=312,LEFT($G188,5)="Total"),VLOOKUP('312'!$F$80,_312_Table3,MATCH(LEFT($B188,1),_312_Table3_ColumnLookup,0),FALSE),
  IF(AND(VALUE(LEFT($A188,3))=312,LEN($I188)=4,$B188="G"),VLOOKUP($I188,_312_Table3,MATCH('312'!$N$16,_312_Table3_ColumnLookup,0),FALSE),
  IF(AND(VALUE(LEFT($A188,3))=312,LEN($I188)=4,$B188="O"),VLOOKUP($I188,_312_Table3,MATCH('312'!$V$16,_312_Table3_ColumnLookup,0),FALSE),
  IF(AND(VALUE(LEFT($A188,3))=312,LEN($I188)=4,$B188="Q"),VLOOKUP($I188,_312_Table3,MATCH('312'!$X$16,_312_Table3_ColumnLookup,0),FALSE),
  IF(AND(VALUE(LEFT($A188,3))=312,LEN($I188)=4),VLOOKUP($I188,_312_Table3,MATCH(LEFT($B188,1),_312_Table3_ColumnLookup,0),FALSE)
+N("312"),
  IF(VALUE(LEFT($A188,3))=313,VLOOKUP(VALUE(MID($B188,2,1)),_313_Table3,MATCH(MID($B188,1,1),_313_Table3_ColumnLookup,0),FALSE)
+N("313"),
  IF(AND(VALUE(LEFT($A188,3))=314,LEN($B188)=3),VLOOKUP(VALUE(MID($B188,2,2)),_314_Table3,MATCH(MID($B188,1,1),_314_Table3_ColumnLookup,0),FALSE),
  IF(VALUE(LEFT($A188,3))=314,VLOOKUP(VALUE(MID($B188,2,1)),_314_Table3,MATCH(MID($B188,1,1),_314_Table3_ColumnLookup,0),FALSE)
+N("314"),
""))))))))))))))))))))))))</f>
        <v>#NAME?</v>
      </c>
      <c r="G188" t="s">
        <v>1114</v>
      </c>
      <c r="H188" s="321">
        <f>IFERROR(
IF(ISERROR($D188)=FALSE,$D188,IF(ISERROR($E188)=FALSE,$E188,IF(ISERROR($F188)=FALSE,$F188
+N("012 checkboxes"),
IF(
IF(OR(LEFT($A188,9)="Syndicate",LEFT($A188,12)="NewSyndicate"),VLOOKUP($A188,'012'!$J:$ZW,MATCH("Link to button",'012'!$J$1:$ZW$1,0),0)
+N("309 checkbox"),
IF($C188="309 LCR Summary0",VLOOKUP("Notes990",'309'!$P:$ZZ,MATCH("Link to button",'309'!$P$1:$ZZ$1,0),0)
+N("313 checkboxes"),
IF($C188="313 Financial Information0LcmVsScr",IF($C188="309 LCR Summary0",VLOOKUP("LcmVsScr",'309'!$N:$ZZ,MATCH("Link to button",'309'!$N$1:$ZZ$1,0),0),
IF($C188="313 Financial Information0LcrDocAttached",IF($C188="309 LCR Summary0",VLOOKUP("LcrDocAttached",'309'!$N:$ZZ,MATCH("Link to button",'309'!$N$1:$ZZ$1,0),
0)))))))=1,TRUE,FALSE)
))),"")</f>
        <v>0</v>
      </c>
      <c r="I188">
        <v>2016</v>
      </c>
    </row>
    <row r="189" spans="1:9" customFormat="1">
      <c r="A189" s="237" t="str">
        <f>VLOOKUP($G189,CSVLookups!$B:$R,MATCH(A$1,CSVLookups!$B$1:$R$1,0),FALSE)</f>
        <v>311 Claims Distributions</v>
      </c>
      <c r="B189" s="237" t="str">
        <f>VLOOKUP($G189,CSVLookups!$B:$R,MATCH(B$1,CSVLookups!$B$1:$R$1,0),FALSE)</f>
        <v>L</v>
      </c>
      <c r="C189" s="238" t="str">
        <f t="shared" si="3"/>
        <v>311 Claims DistributionsL2016Total Claims</v>
      </c>
      <c r="D189" s="238" t="e">
        <f>IF(AND(VALUE(LEFT($A189,3))=309,LEN($B189)=3),VLOOKUP(VALUE(MID($B189,2,2)),_309_Table1,MATCH(MID($B189,1,1),_309_Table1_ColumnLookup,0),FALSE),
  IF($C189="309 LCR SummaryA",OneYearSCR,IF($C189="309 LCR SummaryB",UltimateSCR,IF(VALUE(LEFT($A189,3))=309,VLOOKUP(VALUE(MID($B189,2,1)),_309_Table1,MATCH(MID($B189,1,1),_309_Table1_ColumnLookup,0),FALSE)
+N("309"),
  IF(VALUE(LEFT($A189,3))=310,VLOOKUP(VALUE(MID($B189,2,1)),_310_Table1,MATCH(MID($B189,1,1),_310_Table1_ColumnLookup,0),FALSE)
+N("310"),
  IF(AND(VALUE(LEFT($A189,3))=311,LEN($I189)=4),VLOOKUP($I189,_311_Table1,MATCH($B189,_311_Table1_ColumnLookup,0),FALSE),
  IF(AND(VALUE(LEFT($A189,3))=311,OR($B189="I2",$B189="J2",$B189="K2",$B189="L2")),VLOOKUP('311'!$G$58,_311_Table1,MATCH(MID($B189,1,1),_311_Table1_ColumnLookup,0),FALSE),
  IF(AND(VALUE(LEFT($A189,3))=311,RIGHT($B189,5)="Total"),VLOOKUP('311'!$G$59,_311_Table1,MATCH(MID($B189,1,1),_311_Table1_ColumnLookup,0),FALSE),
  IF(VALUE(LEFT($A189,3))=311,VLOOKUP(VALUE(MID($B189,2,1)),_311_Table1,MATCH(MID($B189,1,1),_311_Table1_ColumnLookup,0),FALSE)
+N("311"),
  IF(AND(VALUE(LEFT($A189,3))=312,LEFT($G189,10)="Unincepted",$B189="G "),VLOOKUP(" ULO",_312_Table1,MATCH('312'!$N$16,_312_Table1_ColumnLookup,0),FALSE),
  IF(AND(VALUE(LEFT($A189,3))=312,LEFT($G189,10)="Unincepted",$B189="O "),VLOOKUP(" ULO",_312_Table1,MATCH('312'!$V$16,_312_Table1_ColumnLookup,0),FALSE),
  IF(AND(VALUE(LEFT($A189,3))=312,LEFT($G189,10)="Unincepted",$B189="Q "),VLOOKUP(" ULO",_312_Table1,MATCH('312'!$X$16,_312_Table1_ColumnLookup,0),FALSE),
  IF(AND(VALUE(LEFT($A189,3))=312,LEFT($G189,10)="Unincepted"),VLOOKUP(" ULO",_312_Table1,MATCH(LEFT($B189,1),_312_Table1_ColumnLookup,0),FALSE),
  IF(AND(VALUE(LEFT($A189,3))=312,LEFT($G189,5)="Total",$B189="G "),VLOOKUP('312'!$F$80,_312_Table1,MATCH('312'!$N$16,_312_Table1_ColumnLookup,0),FALSE),
  IF(AND(VALUE(LEFT($A189,3))=312,LEFT($G189,5)="Total",$B189="O "),VLOOKUP('312'!$F$80,_312_Table1,MATCH('312'!$V$16,_312_Table1_ColumnLookup,0),FALSE),
  IF(AND(VALUE(LEFT($A189,3))=312,LEFT($G189,5)="Total",$B189="Q "),VLOOKUP('312'!$F$80,_312_Table1,MATCH('312'!$X$16,_312_Table1_ColumnLookup,0),FALSE),
  IF(AND(VALUE(LEFT($A189,3))=312,LEFT($G189,5)="Total"),VLOOKUP('312'!$F$80,_312_Table1,MATCH(LEFT($B189,1),_312_Table1_ColumnLookup,0),FALSE),
  IF(AND(VALUE(LEFT($A189,3))=312,LEN($I189)=4,$B189="G"),VLOOKUP($I189,_312_Table1,MATCH('312'!$N$16,_312_Table1_ColumnLookup,0),FALSE),
  IF(AND(VALUE(LEFT($A189,3))=312,LEN($I189)=4,$B189="O"),VLOOKUP($I189,_312_Table1,MATCH('312'!$V$16,_312_Table1_ColumnLookup,0),FALSE),
  IF(AND(VALUE(LEFT($A189,3))=312,LEN($I189)=4,$B189="Q"),VLOOKUP($I189,_312_Table1,MATCH('312'!$X$16,_312_Table1_ColumnLookup,0),FALSE),
  IF(AND(VALUE(LEFT($A189,3))=312,LEN($I189)=4),VLOOKUP($I189,_312_Table1,MATCH(LEFT($B189,1),_312_Table1_ColumnLookup,0),FALSE)
+N("312"),
  IF(VALUE(LEFT($A189,3))=313,VLOOKUP(VALUE(MID($B189,2,1)),_313_Table1,MATCH(MID($B189,1,1),_313_Table1_ColumnLookup,0),FALSE)
+N("313"),
  IF(AND(VALUE(LEFT($A189,3))=314,LEN($B189)=3),VLOOKUP(VALUE(MID($B189,2,2)),_314_Table1,MATCH(MID($B189,1,1),_314_Table1_ColumnLookup,0),FALSE),
  IF(VALUE(LEFT($A189,3))=314,VLOOKUP(VALUE(MID($B189,2,1)),_314_Table1,MATCH(MID($B189,1,1),_314_Table1_ColumnLookup,0),FALSE)
+N("314"),
""))))))))))))))))))))))))</f>
        <v>#N/A</v>
      </c>
      <c r="E189" s="238">
        <f ca="1">IF(AND(VALUE(LEFT($A189,3))=309,LEN($B189)=3),VLOOKUP(VALUE(MID($B189,2,2)),_309_Table2,MATCH(MID($B189,1,1),_309_Table2_ColumnLookup,0),FALSE),
  IF($C189="309 LCR SummaryA",OneYearSCR,IF($C189="309 LCR SummaryB",UltimateSCR,IF(VALUE(LEFT($A189,3))=309,VLOOKUP(VALUE(MID($B189,2,1)),_309_Table2,MATCH(MID($B189,1,1),_309_Table2_ColumnLookup,0),FALSE)
+N("309"),
  IF(VALUE(LEFT($A189,3))=310,VLOOKUP(VALUE(MID($B189,2,1)),_310_Table2,MATCH(MID($B189,1,1),_310_Table2_ColumnLookup,0),FALSE)
+N("310"),
  IF(AND(VALUE(LEFT($A189,3))=311,LEN($I189)=4),VLOOKUP($I189,_311_Table2,MATCH($B189,_311_Table2_ColumnLookup,0),FALSE),
  IF(AND(VALUE(LEFT($A189,3))=311,OR($B189="I2",$B189="J2",$B189="K2",$B189="L2")),VLOOKUP('311'!$G$58,_311_Table2,MATCH(MID($B189,1,1),_311_Table2_ColumnLookup,0),FALSE),
  IF(AND(VALUE(LEFT($A189,3))=311,RIGHT($B189,5)="Total"),VLOOKUP('311'!$G$59,_311_Table2,MATCH(MID($B189,1,1),_311_Table2_ColumnLookup,0),FALSE),
  IF(VALUE(LEFT($A189,3))=311,VLOOKUP(VALUE(MID($B189,2,1)),_311_Table2,MATCH(MID($B189,1,1),_311_Table2_ColumnLookup,0),FALSE)
+N("311"),
  IF(AND(VALUE(LEFT($A189,3))=312,LEFT($G189,10)="Unincepted",$B189="G "),VLOOKUP(" ULO",_312_Table2,MATCH('312'!$N$16,_312_Table2_ColumnLookup,0),FALSE),
  IF(AND(VALUE(LEFT($A189,3))=312,LEFT($G189,10)="Unincepted",$B189="O "),VLOOKUP(" ULO",_312_Table2,MATCH('312'!$V$16,_312_Table2_ColumnLookup,0),FALSE),
  IF(AND(VALUE(LEFT($A189,3))=312,LEFT($G189,10)="Unincepted",$B189="Q "),VLOOKUP(" ULO",_312_Table2,MATCH('312'!$X$16,_312_Table2_ColumnLookup,0),FALSE),
  IF(AND(VALUE(LEFT($A189,3))=312,LEFT($G189,10)="Unincepted"),VLOOKUP(" ULO",_312_Table2,MATCH(LEFT($B189,1),_312_Table2_ColumnLookup,0),FALSE),
  IF(AND(VALUE(LEFT($A189,3))=312,LEFT($G189,5)="Total",$B189="G "),VLOOKUP('312'!$F$80,_312_Table2,MATCH('312'!$N$16,_312_Table2_ColumnLookup,0),FALSE),
  IF(AND(VALUE(LEFT($A189,3))=312,LEFT($G189,5)="Total",$B189="O "),VLOOKUP('312'!$F$80,_312_Table2,MATCH('312'!$V$16,_312_Table2_ColumnLookup,0),FALSE),
  IF(AND(VALUE(LEFT($A189,3))=312,LEFT($G189,5)="Total",$B189="Q "),VLOOKUP('312'!$F$80,_312_Table2,MATCH('312'!$X$16,_312_Table2_ColumnLookup,0),FALSE),
  IF(AND(VALUE(LEFT($A189,3))=312,LEFT($G189,5)="Total"),VLOOKUP('312'!$F$80,_312_Table2,MATCH(LEFT($B189,1),_312_Table2_ColumnLookup,0),FALSE),
  IF(AND(VALUE(LEFT($A189,3))=312,LEN($I189)=4,$B189="G"),VLOOKUP($I189,_312_Table2,MATCH('312'!$N$16,_312_Table2_ColumnLookup,0),FALSE),
  IF(AND(VALUE(LEFT($A189,3))=312,LEN($I189)=4,$B189="O"),VLOOKUP($I189,_312_Table2,MATCH('312'!$V$16,_312_Table2_ColumnLookup,0),FALSE),
  IF(AND(VALUE(LEFT($A189,3))=312,LEN($I189)=4,$B189="Q"),VLOOKUP($I189,_312_Table2,MATCH('312'!$X$16,_312_Table2_ColumnLookup,0),FALSE),
  IF(AND(VALUE(LEFT($A189,3))=312,LEN($I189)=4),VLOOKUP($I189,_312_Table2,MATCH(LEFT($B189,1),_312_Table2_ColumnLookup,0),FALSE)
+N("312"),
  IF(VALUE(LEFT($A189,3))=313,VLOOKUP(VALUE(MID($B189,2,1)),_313_Table2,MATCH(MID($B189,1,1),_313_Table2_ColumnLookup,0),FALSE)
+N("313"),
  IF(AND(VALUE(LEFT($A189,3))=314,LEN($B189)=3),VLOOKUP(VALUE(MID($B189,2,2)),_314_Table2,MATCH(MID($B189,1,1),_314_Table2_ColumnLookup,0),FALSE),
  IF(VALUE(LEFT($A189,3))=314,VLOOKUP(VALUE(MID($B189,2,1)),_314_Table2,MATCH(MID($B189,1,1),_314_Table2_ColumnLookup,0),FALSE)
+N("314"),
""))))))))))))))))))))))))</f>
        <v>0</v>
      </c>
      <c r="F189" s="238" t="e">
        <f>IF(AND(VALUE(LEFT($A189,3))=309,LEN($B189)=3),VLOOKUP(VALUE(MID($B189,2,2)),_309_Table3,MATCH(MID($B189,1,1),_309_Table3_ColumnLookup,0),FALSE),
  IF($C189="309 LCR SummaryA",OneYearSCR,IF($C189="309 LCR SummaryB",UltimateSCR,IF(VALUE(LEFT($A189,3))=309,VLOOKUP(VALUE(MID($B189,2,1)),_309_Table3,MATCH(MID($B189,1,1),_309_Table3_ColumnLookup,0),FALSE)
+N("309"),
  IF(VALUE(LEFT($A189,3))=310,VLOOKUP(VALUE(MID($B189,2,1)),_310_Table3,MATCH(MID($B189,1,1),_310_Table3_ColumnLookup,0),FALSE)
+N("310"),
  IF(AND(VALUE(LEFT($A189,3))=311,LEN($I189)=4),VLOOKUP($I189,_311_Table3,MATCH($B189,_311_Table3_ColumnLookup,0),FALSE),
  IF(AND(VALUE(LEFT($A189,3))=311,OR($B189="I2",$B189="J2",$B189="K2",$B189="L2")),VLOOKUP('311'!$G$58,_311_Table3,MATCH(MID($B189,1,1),_311_Table3_ColumnLookup,0),FALSE),
  IF(AND(VALUE(LEFT($A189,3))=311,RIGHT($B189,5)="Total"),VLOOKUP('311'!$G$59,_311_Table3,MATCH(MID($B189,1,1),_311_Table3_ColumnLookup,0),FALSE),
  IF(VALUE(LEFT($A189,3))=311,VLOOKUP(VALUE(MID($B189,2,1)),_311_Table3,MATCH(MID($B189,1,1),_311_Table3_ColumnLookup,0),FALSE)
+N("311"),
  IF(AND(VALUE(LEFT($A189,3))=312,LEFT($G189,10)="Unincepted",$B189="G "),VLOOKUP(" ULO",_312_Table3,MATCH('312'!$N$16,_312_Table3_ColumnLookup,0),FALSE),
  IF(AND(VALUE(LEFT($A189,3))=312,LEFT($G189,10)="Unincepted",$B189="O "),VLOOKUP(" ULO",_312_Table3,MATCH('312'!$V$16,_312_Table3_ColumnLookup,0),FALSE),
  IF(AND(VALUE(LEFT($A189,3))=312,LEFT($G189,10)="Unincepted",$B189="Q "),VLOOKUP(" ULO",_312_Table3,MATCH('312'!$X$16,_312_Table3_ColumnLookup,0),FALSE),
  IF(AND(VALUE(LEFT($A189,3))=312,LEFT($G189,10)="Unincepted"),VLOOKUP(" ULO",_312_Table3,MATCH(LEFT($B189,1),_312_Table3_ColumnLookup,0),FALSE),
  IF(AND(VALUE(LEFT($A189,3))=312,LEFT($G189,5)="Total",$B189="G "),VLOOKUP('312'!$F$80,_312_Table3,MATCH('312'!$N$16,_312_Table3_ColumnLookup,0),FALSE),
  IF(AND(VALUE(LEFT($A189,3))=312,LEFT($G189,5)="Total",$B189="O "),VLOOKUP('312'!$F$80,_312_Table3,MATCH('312'!$V$16,_312_Table3_ColumnLookup,0),FALSE),
  IF(AND(VALUE(LEFT($A189,3))=312,LEFT($G189,5)="Total",$B189="Q "),VLOOKUP('312'!$F$80,_312_Table3,MATCH('312'!$X$16,_312_Table3_ColumnLookup,0),FALSE),
  IF(AND(VALUE(LEFT($A189,3))=312,LEFT($G189,5)="Total"),VLOOKUP('312'!$F$80,_312_Table3,MATCH(LEFT($B189,1),_312_Table3_ColumnLookup,0),FALSE),
  IF(AND(VALUE(LEFT($A189,3))=312,LEN($I189)=4,$B189="G"),VLOOKUP($I189,_312_Table3,MATCH('312'!$N$16,_312_Table3_ColumnLookup,0),FALSE),
  IF(AND(VALUE(LEFT($A189,3))=312,LEN($I189)=4,$B189="O"),VLOOKUP($I189,_312_Table3,MATCH('312'!$V$16,_312_Table3_ColumnLookup,0),FALSE),
  IF(AND(VALUE(LEFT($A189,3))=312,LEN($I189)=4,$B189="Q"),VLOOKUP($I189,_312_Table3,MATCH('312'!$X$16,_312_Table3_ColumnLookup,0),FALSE),
  IF(AND(VALUE(LEFT($A189,3))=312,LEN($I189)=4),VLOOKUP($I189,_312_Table3,MATCH(LEFT($B189,1),_312_Table3_ColumnLookup,0),FALSE)
+N("312"),
  IF(VALUE(LEFT($A189,3))=313,VLOOKUP(VALUE(MID($B189,2,1)),_313_Table3,MATCH(MID($B189,1,1),_313_Table3_ColumnLookup,0),FALSE)
+N("313"),
  IF(AND(VALUE(LEFT($A189,3))=314,LEN($B189)=3),VLOOKUP(VALUE(MID($B189,2,2)),_314_Table3,MATCH(MID($B189,1,1),_314_Table3_ColumnLookup,0),FALSE),
  IF(VALUE(LEFT($A189,3))=314,VLOOKUP(VALUE(MID($B189,2,1)),_314_Table3,MATCH(MID($B189,1,1),_314_Table3_ColumnLookup,0),FALSE)
+N("314"),
""))))))))))))))))))))))))</f>
        <v>#NAME?</v>
      </c>
      <c r="G189" t="s">
        <v>1117</v>
      </c>
      <c r="H189" s="321">
        <f ca="1">IFERROR(
IF(ISERROR($D189)=FALSE,$D189,IF(ISERROR($E189)=FALSE,$E189,IF(ISERROR($F189)=FALSE,$F189
+N("012 checkboxes"),
IF(
IF(OR(LEFT($A189,9)="Syndicate",LEFT($A189,12)="NewSyndicate"),VLOOKUP($A189,'012'!$J:$ZW,MATCH("Link to button",'012'!$J$1:$ZW$1,0),0)
+N("309 checkbox"),
IF($C189="309 LCR Summary0",VLOOKUP("Notes990",'309'!$P:$ZZ,MATCH("Link to button",'309'!$P$1:$ZZ$1,0),0)
+N("313 checkboxes"),
IF($C189="313 Financial Information0LcmVsScr",IF($C189="309 LCR Summary0",VLOOKUP("LcmVsScr",'309'!$N:$ZZ,MATCH("Link to button",'309'!$N$1:$ZZ$1,0),0),
IF($C189="313 Financial Information0LcrDocAttached",IF($C189="309 LCR Summary0",VLOOKUP("LcrDocAttached",'309'!$N:$ZZ,MATCH("Link to button",'309'!$N$1:$ZZ$1,0),
0)))))))=1,TRUE,FALSE)
))),"")</f>
        <v>0</v>
      </c>
      <c r="I189">
        <v>2016</v>
      </c>
    </row>
    <row r="190" spans="1:9" s="266" customFormat="1">
      <c r="A190" s="237" t="str">
        <f>VLOOKUP($G190,CSVLookups!$B:$R,MATCH(A$1,CSVLookups!$B$1:$R$1,0),FALSE)</f>
        <v>311 Claims Distributions</v>
      </c>
      <c r="B190" s="237" t="str">
        <f>VLOOKUP($G190,CSVLookups!$B:$R,MATCH(B$1,CSVLookups!$B$1:$R$1,0),FALSE)</f>
        <v>I</v>
      </c>
      <c r="C190" s="238" t="str">
        <f t="shared" si="3"/>
        <v>311 Claims DistributionsI2017Net Insurance Claims brought forward</v>
      </c>
      <c r="D190" s="238" t="e">
        <f>IF(AND(VALUE(LEFT($A190,3))=309,LEN($B190)=3),VLOOKUP(VALUE(MID($B190,2,2)),_309_Table1,MATCH(MID($B190,1,1),_309_Table1_ColumnLookup,0),FALSE),
  IF($C190="309 LCR SummaryA",OneYearSCR,IF($C190="309 LCR SummaryB",UltimateSCR,IF(VALUE(LEFT($A190,3))=309,VLOOKUP(VALUE(MID($B190,2,1)),_309_Table1,MATCH(MID($B190,1,1),_309_Table1_ColumnLookup,0),FALSE)
+N("309"),
  IF(VALUE(LEFT($A190,3))=310,VLOOKUP(VALUE(MID($B190,2,1)),_310_Table1,MATCH(MID($B190,1,1),_310_Table1_ColumnLookup,0),FALSE)
+N("310"),
  IF(AND(VALUE(LEFT($A190,3))=311,LEN($I190)=4),VLOOKUP($I190,_311_Table1,MATCH($B190,_311_Table1_ColumnLookup,0),FALSE),
  IF(AND(VALUE(LEFT($A190,3))=311,OR($B190="I2",$B190="J2",$B190="K2",$B190="L2")),VLOOKUP('311'!$G$58,_311_Table1,MATCH(MID($B190,1,1),_311_Table1_ColumnLookup,0),FALSE),
  IF(AND(VALUE(LEFT($A190,3))=311,RIGHT($B190,5)="Total"),VLOOKUP('311'!$G$59,_311_Table1,MATCH(MID($B190,1,1),_311_Table1_ColumnLookup,0),FALSE),
  IF(VALUE(LEFT($A190,3))=311,VLOOKUP(VALUE(MID($B190,2,1)),_311_Table1,MATCH(MID($B190,1,1),_311_Table1_ColumnLookup,0),FALSE)
+N("311"),
  IF(AND(VALUE(LEFT($A190,3))=312,LEFT($G190,10)="Unincepted",$B190="G "),VLOOKUP(" ULO",_312_Table1,MATCH('312'!$N$16,_312_Table1_ColumnLookup,0),FALSE),
  IF(AND(VALUE(LEFT($A190,3))=312,LEFT($G190,10)="Unincepted",$B190="O "),VLOOKUP(" ULO",_312_Table1,MATCH('312'!$V$16,_312_Table1_ColumnLookup,0),FALSE),
  IF(AND(VALUE(LEFT($A190,3))=312,LEFT($G190,10)="Unincepted",$B190="Q "),VLOOKUP(" ULO",_312_Table1,MATCH('312'!$X$16,_312_Table1_ColumnLookup,0),FALSE),
  IF(AND(VALUE(LEFT($A190,3))=312,LEFT($G190,10)="Unincepted"),VLOOKUP(" ULO",_312_Table1,MATCH(LEFT($B190,1),_312_Table1_ColumnLookup,0),FALSE),
  IF(AND(VALUE(LEFT($A190,3))=312,LEFT($G190,5)="Total",$B190="G "),VLOOKUP('312'!$F$80,_312_Table1,MATCH('312'!$N$16,_312_Table1_ColumnLookup,0),FALSE),
  IF(AND(VALUE(LEFT($A190,3))=312,LEFT($G190,5)="Total",$B190="O "),VLOOKUP('312'!$F$80,_312_Table1,MATCH('312'!$V$16,_312_Table1_ColumnLookup,0),FALSE),
  IF(AND(VALUE(LEFT($A190,3))=312,LEFT($G190,5)="Total",$B190="Q "),VLOOKUP('312'!$F$80,_312_Table1,MATCH('312'!$X$16,_312_Table1_ColumnLookup,0),FALSE),
  IF(AND(VALUE(LEFT($A190,3))=312,LEFT($G190,5)="Total"),VLOOKUP('312'!$F$80,_312_Table1,MATCH(LEFT($B190,1),_312_Table1_ColumnLookup,0),FALSE),
  IF(AND(VALUE(LEFT($A190,3))=312,LEN($I190)=4,$B190="G"),VLOOKUP($I190,_312_Table1,MATCH('312'!$N$16,_312_Table1_ColumnLookup,0),FALSE),
  IF(AND(VALUE(LEFT($A190,3))=312,LEN($I190)=4,$B190="O"),VLOOKUP($I190,_312_Table1,MATCH('312'!$V$16,_312_Table1_ColumnLookup,0),FALSE),
  IF(AND(VALUE(LEFT($A190,3))=312,LEN($I190)=4,$B190="Q"),VLOOKUP($I190,_312_Table1,MATCH('312'!$X$16,_312_Table1_ColumnLookup,0),FALSE),
  IF(AND(VALUE(LEFT($A190,3))=312,LEN($I190)=4),VLOOKUP($I190,_312_Table1,MATCH(LEFT($B190,1),_312_Table1_ColumnLookup,0),FALSE)
+N("312"),
  IF(VALUE(LEFT($A190,3))=313,VLOOKUP(VALUE(MID($B190,2,1)),_313_Table1,MATCH(MID($B190,1,1),_313_Table1_ColumnLookup,0),FALSE)
+N("313"),
  IF(AND(VALUE(LEFT($A190,3))=314,LEN($B190)=3),VLOOKUP(VALUE(MID($B190,2,2)),_314_Table1,MATCH(MID($B190,1,1),_314_Table1_ColumnLookup,0),FALSE),
  IF(VALUE(LEFT($A190,3))=314,VLOOKUP(VALUE(MID($B190,2,1)),_314_Table1,MATCH(MID($B190,1,1),_314_Table1_ColumnLookup,0),FALSE)
+N("314"),
""))))))))))))))))))))))))</f>
        <v>#N/A</v>
      </c>
      <c r="E190" s="238">
        <f ca="1">IF(AND(VALUE(LEFT($A190,3))=309,LEN($B190)=3),VLOOKUP(VALUE(MID($B190,2,2)),_309_Table2,MATCH(MID($B190,1,1),_309_Table2_ColumnLookup,0),FALSE),
  IF($C190="309 LCR SummaryA",OneYearSCR,IF($C190="309 LCR SummaryB",UltimateSCR,IF(VALUE(LEFT($A190,3))=309,VLOOKUP(VALUE(MID($B190,2,1)),_309_Table2,MATCH(MID($B190,1,1),_309_Table2_ColumnLookup,0),FALSE)
+N("309"),
  IF(VALUE(LEFT($A190,3))=310,VLOOKUP(VALUE(MID($B190,2,1)),_310_Table2,MATCH(MID($B190,1,1),_310_Table2_ColumnLookup,0),FALSE)
+N("310"),
  IF(AND(VALUE(LEFT($A190,3))=311,LEN($I190)=4),VLOOKUP($I190,_311_Table2,MATCH($B190,_311_Table2_ColumnLookup,0),FALSE),
  IF(AND(VALUE(LEFT($A190,3))=311,OR($B190="I2",$B190="J2",$B190="K2",$B190="L2")),VLOOKUP('311'!$G$58,_311_Table2,MATCH(MID($B190,1,1),_311_Table2_ColumnLookup,0),FALSE),
  IF(AND(VALUE(LEFT($A190,3))=311,RIGHT($B190,5)="Total"),VLOOKUP('311'!$G$59,_311_Table2,MATCH(MID($B190,1,1),_311_Table2_ColumnLookup,0),FALSE),
  IF(VALUE(LEFT($A190,3))=311,VLOOKUP(VALUE(MID($B190,2,1)),_311_Table2,MATCH(MID($B190,1,1),_311_Table2_ColumnLookup,0),FALSE)
+N("311"),
  IF(AND(VALUE(LEFT($A190,3))=312,LEFT($G190,10)="Unincepted",$B190="G "),VLOOKUP(" ULO",_312_Table2,MATCH('312'!$N$16,_312_Table2_ColumnLookup,0),FALSE),
  IF(AND(VALUE(LEFT($A190,3))=312,LEFT($G190,10)="Unincepted",$B190="O "),VLOOKUP(" ULO",_312_Table2,MATCH('312'!$V$16,_312_Table2_ColumnLookup,0),FALSE),
  IF(AND(VALUE(LEFT($A190,3))=312,LEFT($G190,10)="Unincepted",$B190="Q "),VLOOKUP(" ULO",_312_Table2,MATCH('312'!$X$16,_312_Table2_ColumnLookup,0),FALSE),
  IF(AND(VALUE(LEFT($A190,3))=312,LEFT($G190,10)="Unincepted"),VLOOKUP(" ULO",_312_Table2,MATCH(LEFT($B190,1),_312_Table2_ColumnLookup,0),FALSE),
  IF(AND(VALUE(LEFT($A190,3))=312,LEFT($G190,5)="Total",$B190="G "),VLOOKUP('312'!$F$80,_312_Table2,MATCH('312'!$N$16,_312_Table2_ColumnLookup,0),FALSE),
  IF(AND(VALUE(LEFT($A190,3))=312,LEFT($G190,5)="Total",$B190="O "),VLOOKUP('312'!$F$80,_312_Table2,MATCH('312'!$V$16,_312_Table2_ColumnLookup,0),FALSE),
  IF(AND(VALUE(LEFT($A190,3))=312,LEFT($G190,5)="Total",$B190="Q "),VLOOKUP('312'!$F$80,_312_Table2,MATCH('312'!$X$16,_312_Table2_ColumnLookup,0),FALSE),
  IF(AND(VALUE(LEFT($A190,3))=312,LEFT($G190,5)="Total"),VLOOKUP('312'!$F$80,_312_Table2,MATCH(LEFT($B190,1),_312_Table2_ColumnLookup,0),FALSE),
  IF(AND(VALUE(LEFT($A190,3))=312,LEN($I190)=4,$B190="G"),VLOOKUP($I190,_312_Table2,MATCH('312'!$N$16,_312_Table2_ColumnLookup,0),FALSE),
  IF(AND(VALUE(LEFT($A190,3))=312,LEN($I190)=4,$B190="O"),VLOOKUP($I190,_312_Table2,MATCH('312'!$V$16,_312_Table2_ColumnLookup,0),FALSE),
  IF(AND(VALUE(LEFT($A190,3))=312,LEN($I190)=4,$B190="Q"),VLOOKUP($I190,_312_Table2,MATCH('312'!$X$16,_312_Table2_ColumnLookup,0),FALSE),
  IF(AND(VALUE(LEFT($A190,3))=312,LEN($I190)=4),VLOOKUP($I190,_312_Table2,MATCH(LEFT($B190,1),_312_Table2_ColumnLookup,0),FALSE)
+N("312"),
  IF(VALUE(LEFT($A190,3))=313,VLOOKUP(VALUE(MID($B190,2,1)),_313_Table2,MATCH(MID($B190,1,1),_313_Table2_ColumnLookup,0),FALSE)
+N("313"),
  IF(AND(VALUE(LEFT($A190,3))=314,LEN($B190)=3),VLOOKUP(VALUE(MID($B190,2,2)),_314_Table2,MATCH(MID($B190,1,1),_314_Table2_ColumnLookup,0),FALSE),
  IF(VALUE(LEFT($A190,3))=314,VLOOKUP(VALUE(MID($B190,2,1)),_314_Table2,MATCH(MID($B190,1,1),_314_Table2_ColumnLookup,0),FALSE)
+N("314"),
""))))))))))))))))))))))))</f>
        <v>0</v>
      </c>
      <c r="F190" s="238" t="e">
        <f>IF(AND(VALUE(LEFT($A190,3))=309,LEN($B190)=3),VLOOKUP(VALUE(MID($B190,2,2)),_309_Table3,MATCH(MID($B190,1,1),_309_Table3_ColumnLookup,0),FALSE),
  IF($C190="309 LCR SummaryA",OneYearSCR,IF($C190="309 LCR SummaryB",UltimateSCR,IF(VALUE(LEFT($A190,3))=309,VLOOKUP(VALUE(MID($B190,2,1)),_309_Table3,MATCH(MID($B190,1,1),_309_Table3_ColumnLookup,0),FALSE)
+N("309"),
  IF(VALUE(LEFT($A190,3))=310,VLOOKUP(VALUE(MID($B190,2,1)),_310_Table3,MATCH(MID($B190,1,1),_310_Table3_ColumnLookup,0),FALSE)
+N("310"),
  IF(AND(VALUE(LEFT($A190,3))=311,LEN($I190)=4),VLOOKUP($I190,_311_Table3,MATCH($B190,_311_Table3_ColumnLookup,0),FALSE),
  IF(AND(VALUE(LEFT($A190,3))=311,OR($B190="I2",$B190="J2",$B190="K2",$B190="L2")),VLOOKUP('311'!$G$58,_311_Table3,MATCH(MID($B190,1,1),_311_Table3_ColumnLookup,0),FALSE),
  IF(AND(VALUE(LEFT($A190,3))=311,RIGHT($B190,5)="Total"),VLOOKUP('311'!$G$59,_311_Table3,MATCH(MID($B190,1,1),_311_Table3_ColumnLookup,0),FALSE),
  IF(VALUE(LEFT($A190,3))=311,VLOOKUP(VALUE(MID($B190,2,1)),_311_Table3,MATCH(MID($B190,1,1),_311_Table3_ColumnLookup,0),FALSE)
+N("311"),
  IF(AND(VALUE(LEFT($A190,3))=312,LEFT($G190,10)="Unincepted",$B190="G "),VLOOKUP(" ULO",_312_Table3,MATCH('312'!$N$16,_312_Table3_ColumnLookup,0),FALSE),
  IF(AND(VALUE(LEFT($A190,3))=312,LEFT($G190,10)="Unincepted",$B190="O "),VLOOKUP(" ULO",_312_Table3,MATCH('312'!$V$16,_312_Table3_ColumnLookup,0),FALSE),
  IF(AND(VALUE(LEFT($A190,3))=312,LEFT($G190,10)="Unincepted",$B190="Q "),VLOOKUP(" ULO",_312_Table3,MATCH('312'!$X$16,_312_Table3_ColumnLookup,0),FALSE),
  IF(AND(VALUE(LEFT($A190,3))=312,LEFT($G190,10)="Unincepted"),VLOOKUP(" ULO",_312_Table3,MATCH(LEFT($B190,1),_312_Table3_ColumnLookup,0),FALSE),
  IF(AND(VALUE(LEFT($A190,3))=312,LEFT($G190,5)="Total",$B190="G "),VLOOKUP('312'!$F$80,_312_Table3,MATCH('312'!$N$16,_312_Table3_ColumnLookup,0),FALSE),
  IF(AND(VALUE(LEFT($A190,3))=312,LEFT($G190,5)="Total",$B190="O "),VLOOKUP('312'!$F$80,_312_Table3,MATCH('312'!$V$16,_312_Table3_ColumnLookup,0),FALSE),
  IF(AND(VALUE(LEFT($A190,3))=312,LEFT($G190,5)="Total",$B190="Q "),VLOOKUP('312'!$F$80,_312_Table3,MATCH('312'!$X$16,_312_Table3_ColumnLookup,0),FALSE),
  IF(AND(VALUE(LEFT($A190,3))=312,LEFT($G190,5)="Total"),VLOOKUP('312'!$F$80,_312_Table3,MATCH(LEFT($B190,1),_312_Table3_ColumnLookup,0),FALSE),
  IF(AND(VALUE(LEFT($A190,3))=312,LEN($I190)=4,$B190="G"),VLOOKUP($I190,_312_Table3,MATCH('312'!$N$16,_312_Table3_ColumnLookup,0),FALSE),
  IF(AND(VALUE(LEFT($A190,3))=312,LEN($I190)=4,$B190="O"),VLOOKUP($I190,_312_Table3,MATCH('312'!$V$16,_312_Table3_ColumnLookup,0),FALSE),
  IF(AND(VALUE(LEFT($A190,3))=312,LEN($I190)=4,$B190="Q"),VLOOKUP($I190,_312_Table3,MATCH('312'!$X$16,_312_Table3_ColumnLookup,0),FALSE),
  IF(AND(VALUE(LEFT($A190,3))=312,LEN($I190)=4),VLOOKUP($I190,_312_Table3,MATCH(LEFT($B190,1),_312_Table3_ColumnLookup,0),FALSE)
+N("312"),
  IF(VALUE(LEFT($A190,3))=313,VLOOKUP(VALUE(MID($B190,2,1)),_313_Table3,MATCH(MID($B190,1,1),_313_Table3_ColumnLookup,0),FALSE)
+N("313"),
  IF(AND(VALUE(LEFT($A190,3))=314,LEN($B190)=3),VLOOKUP(VALUE(MID($B190,2,2)),_314_Table3,MATCH(MID($B190,1,1),_314_Table3_ColumnLookup,0),FALSE),
  IF(VALUE(LEFT($A190,3))=314,VLOOKUP(VALUE(MID($B190,2,1)),_314_Table3,MATCH(MID($B190,1,1),_314_Table3_ColumnLookup,0),FALSE)
+N("314"),
""))))))))))))))))))))))))</f>
        <v>#NAME?</v>
      </c>
      <c r="G190" s="266" t="s">
        <v>1110</v>
      </c>
      <c r="H190" s="321">
        <f ca="1">IFERROR(
IF(ISERROR($D190)=FALSE,$D190,IF(ISERROR($E190)=FALSE,$E190,IF(ISERROR($F190)=FALSE,$F190
+N("012 checkboxes"),
IF(
IF(OR(LEFT($A190,9)="Syndicate",LEFT($A190,12)="NewSyndicate"),VLOOKUP($A190,'012'!$J:$ZW,MATCH("Link to button",'012'!$J$1:$ZW$1,0),0)
+N("309 checkbox"),
IF($C190="309 LCR Summary0",VLOOKUP("Notes990",'309'!$P:$ZZ,MATCH("Link to button",'309'!$P$1:$ZZ$1,0),0)
+N("313 checkboxes"),
IF($C190="313 Financial Information0LcmVsScr",IF($C190="309 LCR Summary0",VLOOKUP("LcmVsScr",'309'!$N:$ZZ,MATCH("Link to button",'309'!$N$1:$ZZ$1,0),0),
IF($C190="313 Financial Information0LcrDocAttached",IF($C190="309 LCR Summary0",VLOOKUP("LcrDocAttached",'309'!$N:$ZZ,MATCH("Link to button",'309'!$N$1:$ZZ$1,0),
0)))))))=1,TRUE,FALSE)
))),"")</f>
        <v>0</v>
      </c>
      <c r="I190" s="266">
        <v>2017</v>
      </c>
    </row>
    <row r="191" spans="1:9" s="266" customFormat="1">
      <c r="A191" s="237" t="str">
        <f>VLOOKUP($G191,CSVLookups!$B:$R,MATCH(A$1,CSVLookups!$B$1:$R$1,0),FALSE)</f>
        <v>311 Claims Distributions</v>
      </c>
      <c r="B191" s="237" t="str">
        <f>VLOOKUP($G191,CSVLookups!$B:$R,MATCH(B$1,CSVLookups!$B$1:$R$1,0),FALSE)</f>
        <v>J</v>
      </c>
      <c r="C191" s="238" t="str">
        <f t="shared" si="3"/>
        <v>311 Claims DistributionsJ2017Adjustments</v>
      </c>
      <c r="D191" s="238" t="e">
        <f>IF(AND(VALUE(LEFT($A191,3))=309,LEN($B191)=3),VLOOKUP(VALUE(MID($B191,2,2)),_309_Table1,MATCH(MID($B191,1,1),_309_Table1_ColumnLookup,0),FALSE),
  IF($C191="309 LCR SummaryA",OneYearSCR,IF($C191="309 LCR SummaryB",UltimateSCR,IF(VALUE(LEFT($A191,3))=309,VLOOKUP(VALUE(MID($B191,2,1)),_309_Table1,MATCH(MID($B191,1,1),_309_Table1_ColumnLookup,0),FALSE)
+N("309"),
  IF(VALUE(LEFT($A191,3))=310,VLOOKUP(VALUE(MID($B191,2,1)),_310_Table1,MATCH(MID($B191,1,1),_310_Table1_ColumnLookup,0),FALSE)
+N("310"),
  IF(AND(VALUE(LEFT($A191,3))=311,LEN($I191)=4),VLOOKUP($I191,_311_Table1,MATCH($B191,_311_Table1_ColumnLookup,0),FALSE),
  IF(AND(VALUE(LEFT($A191,3))=311,OR($B191="I2",$B191="J2",$B191="K2",$B191="L2")),VLOOKUP('311'!$G$58,_311_Table1,MATCH(MID($B191,1,1),_311_Table1_ColumnLookup,0),FALSE),
  IF(AND(VALUE(LEFT($A191,3))=311,RIGHT($B191,5)="Total"),VLOOKUP('311'!$G$59,_311_Table1,MATCH(MID($B191,1,1),_311_Table1_ColumnLookup,0),FALSE),
  IF(VALUE(LEFT($A191,3))=311,VLOOKUP(VALUE(MID($B191,2,1)),_311_Table1,MATCH(MID($B191,1,1),_311_Table1_ColumnLookup,0),FALSE)
+N("311"),
  IF(AND(VALUE(LEFT($A191,3))=312,LEFT($G191,10)="Unincepted",$B191="G "),VLOOKUP(" ULO",_312_Table1,MATCH('312'!$N$16,_312_Table1_ColumnLookup,0),FALSE),
  IF(AND(VALUE(LEFT($A191,3))=312,LEFT($G191,10)="Unincepted",$B191="O "),VLOOKUP(" ULO",_312_Table1,MATCH('312'!$V$16,_312_Table1_ColumnLookup,0),FALSE),
  IF(AND(VALUE(LEFT($A191,3))=312,LEFT($G191,10)="Unincepted",$B191="Q "),VLOOKUP(" ULO",_312_Table1,MATCH('312'!$X$16,_312_Table1_ColumnLookup,0),FALSE),
  IF(AND(VALUE(LEFT($A191,3))=312,LEFT($G191,10)="Unincepted"),VLOOKUP(" ULO",_312_Table1,MATCH(LEFT($B191,1),_312_Table1_ColumnLookup,0),FALSE),
  IF(AND(VALUE(LEFT($A191,3))=312,LEFT($G191,5)="Total",$B191="G "),VLOOKUP('312'!$F$80,_312_Table1,MATCH('312'!$N$16,_312_Table1_ColumnLookup,0),FALSE),
  IF(AND(VALUE(LEFT($A191,3))=312,LEFT($G191,5)="Total",$B191="O "),VLOOKUP('312'!$F$80,_312_Table1,MATCH('312'!$V$16,_312_Table1_ColumnLookup,0),FALSE),
  IF(AND(VALUE(LEFT($A191,3))=312,LEFT($G191,5)="Total",$B191="Q "),VLOOKUP('312'!$F$80,_312_Table1,MATCH('312'!$X$16,_312_Table1_ColumnLookup,0),FALSE),
  IF(AND(VALUE(LEFT($A191,3))=312,LEFT($G191,5)="Total"),VLOOKUP('312'!$F$80,_312_Table1,MATCH(LEFT($B191,1),_312_Table1_ColumnLookup,0),FALSE),
  IF(AND(VALUE(LEFT($A191,3))=312,LEN($I191)=4,$B191="G"),VLOOKUP($I191,_312_Table1,MATCH('312'!$N$16,_312_Table1_ColumnLookup,0),FALSE),
  IF(AND(VALUE(LEFT($A191,3))=312,LEN($I191)=4,$B191="O"),VLOOKUP($I191,_312_Table1,MATCH('312'!$V$16,_312_Table1_ColumnLookup,0),FALSE),
  IF(AND(VALUE(LEFT($A191,3))=312,LEN($I191)=4,$B191="Q"),VLOOKUP($I191,_312_Table1,MATCH('312'!$X$16,_312_Table1_ColumnLookup,0),FALSE),
  IF(AND(VALUE(LEFT($A191,3))=312,LEN($I191)=4),VLOOKUP($I191,_312_Table1,MATCH(LEFT($B191,1),_312_Table1_ColumnLookup,0),FALSE)
+N("312"),
  IF(VALUE(LEFT($A191,3))=313,VLOOKUP(VALUE(MID($B191,2,1)),_313_Table1,MATCH(MID($B191,1,1),_313_Table1_ColumnLookup,0),FALSE)
+N("313"),
  IF(AND(VALUE(LEFT($A191,3))=314,LEN($B191)=3),VLOOKUP(VALUE(MID($B191,2,2)),_314_Table1,MATCH(MID($B191,1,1),_314_Table1_ColumnLookup,0),FALSE),
  IF(VALUE(LEFT($A191,3))=314,VLOOKUP(VALUE(MID($B191,2,1)),_314_Table1,MATCH(MID($B191,1,1),_314_Table1_ColumnLookup,0),FALSE)
+N("314"),
""))))))))))))))))))))))))</f>
        <v>#N/A</v>
      </c>
      <c r="E191" s="238">
        <f>IF(AND(VALUE(LEFT($A191,3))=309,LEN($B191)=3),VLOOKUP(VALUE(MID($B191,2,2)),_309_Table2,MATCH(MID($B191,1,1),_309_Table2_ColumnLookup,0),FALSE),
  IF($C191="309 LCR SummaryA",OneYearSCR,IF($C191="309 LCR SummaryB",UltimateSCR,IF(VALUE(LEFT($A191,3))=309,VLOOKUP(VALUE(MID($B191,2,1)),_309_Table2,MATCH(MID($B191,1,1),_309_Table2_ColumnLookup,0),FALSE)
+N("309"),
  IF(VALUE(LEFT($A191,3))=310,VLOOKUP(VALUE(MID($B191,2,1)),_310_Table2,MATCH(MID($B191,1,1),_310_Table2_ColumnLookup,0),FALSE)
+N("310"),
  IF(AND(VALUE(LEFT($A191,3))=311,LEN($I191)=4),VLOOKUP($I191,_311_Table2,MATCH($B191,_311_Table2_ColumnLookup,0),FALSE),
  IF(AND(VALUE(LEFT($A191,3))=311,OR($B191="I2",$B191="J2",$B191="K2",$B191="L2")),VLOOKUP('311'!$G$58,_311_Table2,MATCH(MID($B191,1,1),_311_Table2_ColumnLookup,0),FALSE),
  IF(AND(VALUE(LEFT($A191,3))=311,RIGHT($B191,5)="Total"),VLOOKUP('311'!$G$59,_311_Table2,MATCH(MID($B191,1,1),_311_Table2_ColumnLookup,0),FALSE),
  IF(VALUE(LEFT($A191,3))=311,VLOOKUP(VALUE(MID($B191,2,1)),_311_Table2,MATCH(MID($B191,1,1),_311_Table2_ColumnLookup,0),FALSE)
+N("311"),
  IF(AND(VALUE(LEFT($A191,3))=312,LEFT($G191,10)="Unincepted",$B191="G "),VLOOKUP(" ULO",_312_Table2,MATCH('312'!$N$16,_312_Table2_ColumnLookup,0),FALSE),
  IF(AND(VALUE(LEFT($A191,3))=312,LEFT($G191,10)="Unincepted",$B191="O "),VLOOKUP(" ULO",_312_Table2,MATCH('312'!$V$16,_312_Table2_ColumnLookup,0),FALSE),
  IF(AND(VALUE(LEFT($A191,3))=312,LEFT($G191,10)="Unincepted",$B191="Q "),VLOOKUP(" ULO",_312_Table2,MATCH('312'!$X$16,_312_Table2_ColumnLookup,0),FALSE),
  IF(AND(VALUE(LEFT($A191,3))=312,LEFT($G191,10)="Unincepted"),VLOOKUP(" ULO",_312_Table2,MATCH(LEFT($B191,1),_312_Table2_ColumnLookup,0),FALSE),
  IF(AND(VALUE(LEFT($A191,3))=312,LEFT($G191,5)="Total",$B191="G "),VLOOKUP('312'!$F$80,_312_Table2,MATCH('312'!$N$16,_312_Table2_ColumnLookup,0),FALSE),
  IF(AND(VALUE(LEFT($A191,3))=312,LEFT($G191,5)="Total",$B191="O "),VLOOKUP('312'!$F$80,_312_Table2,MATCH('312'!$V$16,_312_Table2_ColumnLookup,0),FALSE),
  IF(AND(VALUE(LEFT($A191,3))=312,LEFT($G191,5)="Total",$B191="Q "),VLOOKUP('312'!$F$80,_312_Table2,MATCH('312'!$X$16,_312_Table2_ColumnLookup,0),FALSE),
  IF(AND(VALUE(LEFT($A191,3))=312,LEFT($G191,5)="Total"),VLOOKUP('312'!$F$80,_312_Table2,MATCH(LEFT($B191,1),_312_Table2_ColumnLookup,0),FALSE),
  IF(AND(VALUE(LEFT($A191,3))=312,LEN($I191)=4,$B191="G"),VLOOKUP($I191,_312_Table2,MATCH('312'!$N$16,_312_Table2_ColumnLookup,0),FALSE),
  IF(AND(VALUE(LEFT($A191,3))=312,LEN($I191)=4,$B191="O"),VLOOKUP($I191,_312_Table2,MATCH('312'!$V$16,_312_Table2_ColumnLookup,0),FALSE),
  IF(AND(VALUE(LEFT($A191,3))=312,LEN($I191)=4,$B191="Q"),VLOOKUP($I191,_312_Table2,MATCH('312'!$X$16,_312_Table2_ColumnLookup,0),FALSE),
  IF(AND(VALUE(LEFT($A191,3))=312,LEN($I191)=4),VLOOKUP($I191,_312_Table2,MATCH(LEFT($B191,1),_312_Table2_ColumnLookup,0),FALSE)
+N("312"),
  IF(VALUE(LEFT($A191,3))=313,VLOOKUP(VALUE(MID($B191,2,1)),_313_Table2,MATCH(MID($B191,1,1),_313_Table2_ColumnLookup,0),FALSE)
+N("313"),
  IF(AND(VALUE(LEFT($A191,3))=314,LEN($B191)=3),VLOOKUP(VALUE(MID($B191,2,2)),_314_Table2,MATCH(MID($B191,1,1),_314_Table2_ColumnLookup,0),FALSE),
  IF(VALUE(LEFT($A191,3))=314,VLOOKUP(VALUE(MID($B191,2,1)),_314_Table2,MATCH(MID($B191,1,1),_314_Table2_ColumnLookup,0),FALSE)
+N("314"),
""))))))))))))))))))))))))</f>
        <v>0</v>
      </c>
      <c r="F191" s="238" t="e">
        <f>IF(AND(VALUE(LEFT($A191,3))=309,LEN($B191)=3),VLOOKUP(VALUE(MID($B191,2,2)),_309_Table3,MATCH(MID($B191,1,1),_309_Table3_ColumnLookup,0),FALSE),
  IF($C191="309 LCR SummaryA",OneYearSCR,IF($C191="309 LCR SummaryB",UltimateSCR,IF(VALUE(LEFT($A191,3))=309,VLOOKUP(VALUE(MID($B191,2,1)),_309_Table3,MATCH(MID($B191,1,1),_309_Table3_ColumnLookup,0),FALSE)
+N("309"),
  IF(VALUE(LEFT($A191,3))=310,VLOOKUP(VALUE(MID($B191,2,1)),_310_Table3,MATCH(MID($B191,1,1),_310_Table3_ColumnLookup,0),FALSE)
+N("310"),
  IF(AND(VALUE(LEFT($A191,3))=311,LEN($I191)=4),VLOOKUP($I191,_311_Table3,MATCH($B191,_311_Table3_ColumnLookup,0),FALSE),
  IF(AND(VALUE(LEFT($A191,3))=311,OR($B191="I2",$B191="J2",$B191="K2",$B191="L2")),VLOOKUP('311'!$G$58,_311_Table3,MATCH(MID($B191,1,1),_311_Table3_ColumnLookup,0),FALSE),
  IF(AND(VALUE(LEFT($A191,3))=311,RIGHT($B191,5)="Total"),VLOOKUP('311'!$G$59,_311_Table3,MATCH(MID($B191,1,1),_311_Table3_ColumnLookup,0),FALSE),
  IF(VALUE(LEFT($A191,3))=311,VLOOKUP(VALUE(MID($B191,2,1)),_311_Table3,MATCH(MID($B191,1,1),_311_Table3_ColumnLookup,0),FALSE)
+N("311"),
  IF(AND(VALUE(LEFT($A191,3))=312,LEFT($G191,10)="Unincepted",$B191="G "),VLOOKUP(" ULO",_312_Table3,MATCH('312'!$N$16,_312_Table3_ColumnLookup,0),FALSE),
  IF(AND(VALUE(LEFT($A191,3))=312,LEFT($G191,10)="Unincepted",$B191="O "),VLOOKUP(" ULO",_312_Table3,MATCH('312'!$V$16,_312_Table3_ColumnLookup,0),FALSE),
  IF(AND(VALUE(LEFT($A191,3))=312,LEFT($G191,10)="Unincepted",$B191="Q "),VLOOKUP(" ULO",_312_Table3,MATCH('312'!$X$16,_312_Table3_ColumnLookup,0),FALSE),
  IF(AND(VALUE(LEFT($A191,3))=312,LEFT($G191,10)="Unincepted"),VLOOKUP(" ULO",_312_Table3,MATCH(LEFT($B191,1),_312_Table3_ColumnLookup,0),FALSE),
  IF(AND(VALUE(LEFT($A191,3))=312,LEFT($G191,5)="Total",$B191="G "),VLOOKUP('312'!$F$80,_312_Table3,MATCH('312'!$N$16,_312_Table3_ColumnLookup,0),FALSE),
  IF(AND(VALUE(LEFT($A191,3))=312,LEFT($G191,5)="Total",$B191="O "),VLOOKUP('312'!$F$80,_312_Table3,MATCH('312'!$V$16,_312_Table3_ColumnLookup,0),FALSE),
  IF(AND(VALUE(LEFT($A191,3))=312,LEFT($G191,5)="Total",$B191="Q "),VLOOKUP('312'!$F$80,_312_Table3,MATCH('312'!$X$16,_312_Table3_ColumnLookup,0),FALSE),
  IF(AND(VALUE(LEFT($A191,3))=312,LEFT($G191,5)="Total"),VLOOKUP('312'!$F$80,_312_Table3,MATCH(LEFT($B191,1),_312_Table3_ColumnLookup,0),FALSE),
  IF(AND(VALUE(LEFT($A191,3))=312,LEN($I191)=4,$B191="G"),VLOOKUP($I191,_312_Table3,MATCH('312'!$N$16,_312_Table3_ColumnLookup,0),FALSE),
  IF(AND(VALUE(LEFT($A191,3))=312,LEN($I191)=4,$B191="O"),VLOOKUP($I191,_312_Table3,MATCH('312'!$V$16,_312_Table3_ColumnLookup,0),FALSE),
  IF(AND(VALUE(LEFT($A191,3))=312,LEN($I191)=4,$B191="Q"),VLOOKUP($I191,_312_Table3,MATCH('312'!$X$16,_312_Table3_ColumnLookup,0),FALSE),
  IF(AND(VALUE(LEFT($A191,3))=312,LEN($I191)=4),VLOOKUP($I191,_312_Table3,MATCH(LEFT($B191,1),_312_Table3_ColumnLookup,0),FALSE)
+N("312"),
  IF(VALUE(LEFT($A191,3))=313,VLOOKUP(VALUE(MID($B191,2,1)),_313_Table3,MATCH(MID($B191,1,1),_313_Table3_ColumnLookup,0),FALSE)
+N("313"),
  IF(AND(VALUE(LEFT($A191,3))=314,LEN($B191)=3),VLOOKUP(VALUE(MID($B191,2,2)),_314_Table3,MATCH(MID($B191,1,1),_314_Table3_ColumnLookup,0),FALSE),
  IF(VALUE(LEFT($A191,3))=314,VLOOKUP(VALUE(MID($B191,2,1)),_314_Table3,MATCH(MID($B191,1,1),_314_Table3_ColumnLookup,0),FALSE)
+N("314"),
""))))))))))))))))))))))))</f>
        <v>#NAME?</v>
      </c>
      <c r="G191" s="266" t="s">
        <v>1111</v>
      </c>
      <c r="H191" s="321">
        <f>IFERROR(
IF(ISERROR($D191)=FALSE,$D191,IF(ISERROR($E191)=FALSE,$E191,IF(ISERROR($F191)=FALSE,$F191
+N("012 checkboxes"),
IF(
IF(OR(LEFT($A191,9)="Syndicate",LEFT($A191,12)="NewSyndicate"),VLOOKUP($A191,'012'!$J:$ZW,MATCH("Link to button",'012'!$J$1:$ZW$1,0),0)
+N("309 checkbox"),
IF($C191="309 LCR Summary0",VLOOKUP("Notes990",'309'!$P:$ZZ,MATCH("Link to button",'309'!$P$1:$ZZ$1,0),0)
+N("313 checkboxes"),
IF($C191="313 Financial Information0LcmVsScr",IF($C191="309 LCR Summary0",VLOOKUP("LcmVsScr",'309'!$N:$ZZ,MATCH("Link to button",'309'!$N$1:$ZZ$1,0),0),
IF($C191="313 Financial Information0LcrDocAttached",IF($C191="309 LCR Summary0",VLOOKUP("LcrDocAttached",'309'!$N:$ZZ,MATCH("Link to button",'309'!$N$1:$ZZ$1,0),
0)))))))=1,TRUE,FALSE)
))),"")</f>
        <v>0</v>
      </c>
      <c r="I191" s="266">
        <v>2017</v>
      </c>
    </row>
    <row r="192" spans="1:9" s="266" customFormat="1">
      <c r="A192" s="237" t="str">
        <f>VLOOKUP($G192,CSVLookups!$B:$R,MATCH(A$1,CSVLookups!$B$1:$R$1,0),FALSE)</f>
        <v>311 Claims Distributions</v>
      </c>
      <c r="B192" s="237" t="str">
        <f>VLOOKUP($G192,CSVLookups!$B:$R,MATCH(B$1,CSVLookups!$B$1:$R$1,0),FALSE)</f>
        <v>K</v>
      </c>
      <c r="C192" s="238" t="str">
        <f t="shared" si="3"/>
        <v>311 Claims DistributionsK2017New Business</v>
      </c>
      <c r="D192" s="238" t="e">
        <f>IF(AND(VALUE(LEFT($A192,3))=309,LEN($B192)=3),VLOOKUP(VALUE(MID($B192,2,2)),_309_Table1,MATCH(MID($B192,1,1),_309_Table1_ColumnLookup,0),FALSE),
  IF($C192="309 LCR SummaryA",OneYearSCR,IF($C192="309 LCR SummaryB",UltimateSCR,IF(VALUE(LEFT($A192,3))=309,VLOOKUP(VALUE(MID($B192,2,1)),_309_Table1,MATCH(MID($B192,1,1),_309_Table1_ColumnLookup,0),FALSE)
+N("309"),
  IF(VALUE(LEFT($A192,3))=310,VLOOKUP(VALUE(MID($B192,2,1)),_310_Table1,MATCH(MID($B192,1,1),_310_Table1_ColumnLookup,0),FALSE)
+N("310"),
  IF(AND(VALUE(LEFT($A192,3))=311,LEN($I192)=4),VLOOKUP($I192,_311_Table1,MATCH($B192,_311_Table1_ColumnLookup,0),FALSE),
  IF(AND(VALUE(LEFT($A192,3))=311,OR($B192="I2",$B192="J2",$B192="K2",$B192="L2")),VLOOKUP('311'!$G$58,_311_Table1,MATCH(MID($B192,1,1),_311_Table1_ColumnLookup,0),FALSE),
  IF(AND(VALUE(LEFT($A192,3))=311,RIGHT($B192,5)="Total"),VLOOKUP('311'!$G$59,_311_Table1,MATCH(MID($B192,1,1),_311_Table1_ColumnLookup,0),FALSE),
  IF(VALUE(LEFT($A192,3))=311,VLOOKUP(VALUE(MID($B192,2,1)),_311_Table1,MATCH(MID($B192,1,1),_311_Table1_ColumnLookup,0),FALSE)
+N("311"),
  IF(AND(VALUE(LEFT($A192,3))=312,LEFT($G192,10)="Unincepted",$B192="G "),VLOOKUP(" ULO",_312_Table1,MATCH('312'!$N$16,_312_Table1_ColumnLookup,0),FALSE),
  IF(AND(VALUE(LEFT($A192,3))=312,LEFT($G192,10)="Unincepted",$B192="O "),VLOOKUP(" ULO",_312_Table1,MATCH('312'!$V$16,_312_Table1_ColumnLookup,0),FALSE),
  IF(AND(VALUE(LEFT($A192,3))=312,LEFT($G192,10)="Unincepted",$B192="Q "),VLOOKUP(" ULO",_312_Table1,MATCH('312'!$X$16,_312_Table1_ColumnLookup,0),FALSE),
  IF(AND(VALUE(LEFT($A192,3))=312,LEFT($G192,10)="Unincepted"),VLOOKUP(" ULO",_312_Table1,MATCH(LEFT($B192,1),_312_Table1_ColumnLookup,0),FALSE),
  IF(AND(VALUE(LEFT($A192,3))=312,LEFT($G192,5)="Total",$B192="G "),VLOOKUP('312'!$F$80,_312_Table1,MATCH('312'!$N$16,_312_Table1_ColumnLookup,0),FALSE),
  IF(AND(VALUE(LEFT($A192,3))=312,LEFT($G192,5)="Total",$B192="O "),VLOOKUP('312'!$F$80,_312_Table1,MATCH('312'!$V$16,_312_Table1_ColumnLookup,0),FALSE),
  IF(AND(VALUE(LEFT($A192,3))=312,LEFT($G192,5)="Total",$B192="Q "),VLOOKUP('312'!$F$80,_312_Table1,MATCH('312'!$X$16,_312_Table1_ColumnLookup,0),FALSE),
  IF(AND(VALUE(LEFT($A192,3))=312,LEFT($G192,5)="Total"),VLOOKUP('312'!$F$80,_312_Table1,MATCH(LEFT($B192,1),_312_Table1_ColumnLookup,0),FALSE),
  IF(AND(VALUE(LEFT($A192,3))=312,LEN($I192)=4,$B192="G"),VLOOKUP($I192,_312_Table1,MATCH('312'!$N$16,_312_Table1_ColumnLookup,0),FALSE),
  IF(AND(VALUE(LEFT($A192,3))=312,LEN($I192)=4,$B192="O"),VLOOKUP($I192,_312_Table1,MATCH('312'!$V$16,_312_Table1_ColumnLookup,0),FALSE),
  IF(AND(VALUE(LEFT($A192,3))=312,LEN($I192)=4,$B192="Q"),VLOOKUP($I192,_312_Table1,MATCH('312'!$X$16,_312_Table1_ColumnLookup,0),FALSE),
  IF(AND(VALUE(LEFT($A192,3))=312,LEN($I192)=4),VLOOKUP($I192,_312_Table1,MATCH(LEFT($B192,1),_312_Table1_ColumnLookup,0),FALSE)
+N("312"),
  IF(VALUE(LEFT($A192,3))=313,VLOOKUP(VALUE(MID($B192,2,1)),_313_Table1,MATCH(MID($B192,1,1),_313_Table1_ColumnLookup,0),FALSE)
+N("313"),
  IF(AND(VALUE(LEFT($A192,3))=314,LEN($B192)=3),VLOOKUP(VALUE(MID($B192,2,2)),_314_Table1,MATCH(MID($B192,1,1),_314_Table1_ColumnLookup,0),FALSE),
  IF(VALUE(LEFT($A192,3))=314,VLOOKUP(VALUE(MID($B192,2,1)),_314_Table1,MATCH(MID($B192,1,1),_314_Table1_ColumnLookup,0),FALSE)
+N("314"),
""))))))))))))))))))))))))</f>
        <v>#N/A</v>
      </c>
      <c r="E192" s="238">
        <f>IF(AND(VALUE(LEFT($A192,3))=309,LEN($B192)=3),VLOOKUP(VALUE(MID($B192,2,2)),_309_Table2,MATCH(MID($B192,1,1),_309_Table2_ColumnLookup,0),FALSE),
  IF($C192="309 LCR SummaryA",OneYearSCR,IF($C192="309 LCR SummaryB",UltimateSCR,IF(VALUE(LEFT($A192,3))=309,VLOOKUP(VALUE(MID($B192,2,1)),_309_Table2,MATCH(MID($B192,1,1),_309_Table2_ColumnLookup,0),FALSE)
+N("309"),
  IF(VALUE(LEFT($A192,3))=310,VLOOKUP(VALUE(MID($B192,2,1)),_310_Table2,MATCH(MID($B192,1,1),_310_Table2_ColumnLookup,0),FALSE)
+N("310"),
  IF(AND(VALUE(LEFT($A192,3))=311,LEN($I192)=4),VLOOKUP($I192,_311_Table2,MATCH($B192,_311_Table2_ColumnLookup,0),FALSE),
  IF(AND(VALUE(LEFT($A192,3))=311,OR($B192="I2",$B192="J2",$B192="K2",$B192="L2")),VLOOKUP('311'!$G$58,_311_Table2,MATCH(MID($B192,1,1),_311_Table2_ColumnLookup,0),FALSE),
  IF(AND(VALUE(LEFT($A192,3))=311,RIGHT($B192,5)="Total"),VLOOKUP('311'!$G$59,_311_Table2,MATCH(MID($B192,1,1),_311_Table2_ColumnLookup,0),FALSE),
  IF(VALUE(LEFT($A192,3))=311,VLOOKUP(VALUE(MID($B192,2,1)),_311_Table2,MATCH(MID($B192,1,1),_311_Table2_ColumnLookup,0),FALSE)
+N("311"),
  IF(AND(VALUE(LEFT($A192,3))=312,LEFT($G192,10)="Unincepted",$B192="G "),VLOOKUP(" ULO",_312_Table2,MATCH('312'!$N$16,_312_Table2_ColumnLookup,0),FALSE),
  IF(AND(VALUE(LEFT($A192,3))=312,LEFT($G192,10)="Unincepted",$B192="O "),VLOOKUP(" ULO",_312_Table2,MATCH('312'!$V$16,_312_Table2_ColumnLookup,0),FALSE),
  IF(AND(VALUE(LEFT($A192,3))=312,LEFT($G192,10)="Unincepted",$B192="Q "),VLOOKUP(" ULO",_312_Table2,MATCH('312'!$X$16,_312_Table2_ColumnLookup,0),FALSE),
  IF(AND(VALUE(LEFT($A192,3))=312,LEFT($G192,10)="Unincepted"),VLOOKUP(" ULO",_312_Table2,MATCH(LEFT($B192,1),_312_Table2_ColumnLookup,0),FALSE),
  IF(AND(VALUE(LEFT($A192,3))=312,LEFT($G192,5)="Total",$B192="G "),VLOOKUP('312'!$F$80,_312_Table2,MATCH('312'!$N$16,_312_Table2_ColumnLookup,0),FALSE),
  IF(AND(VALUE(LEFT($A192,3))=312,LEFT($G192,5)="Total",$B192="O "),VLOOKUP('312'!$F$80,_312_Table2,MATCH('312'!$V$16,_312_Table2_ColumnLookup,0),FALSE),
  IF(AND(VALUE(LEFT($A192,3))=312,LEFT($G192,5)="Total",$B192="Q "),VLOOKUP('312'!$F$80,_312_Table2,MATCH('312'!$X$16,_312_Table2_ColumnLookup,0),FALSE),
  IF(AND(VALUE(LEFT($A192,3))=312,LEFT($G192,5)="Total"),VLOOKUP('312'!$F$80,_312_Table2,MATCH(LEFT($B192,1),_312_Table2_ColumnLookup,0),FALSE),
  IF(AND(VALUE(LEFT($A192,3))=312,LEN($I192)=4,$B192="G"),VLOOKUP($I192,_312_Table2,MATCH('312'!$N$16,_312_Table2_ColumnLookup,0),FALSE),
  IF(AND(VALUE(LEFT($A192,3))=312,LEN($I192)=4,$B192="O"),VLOOKUP($I192,_312_Table2,MATCH('312'!$V$16,_312_Table2_ColumnLookup,0),FALSE),
  IF(AND(VALUE(LEFT($A192,3))=312,LEN($I192)=4,$B192="Q"),VLOOKUP($I192,_312_Table2,MATCH('312'!$X$16,_312_Table2_ColumnLookup,0),FALSE),
  IF(AND(VALUE(LEFT($A192,3))=312,LEN($I192)=4),VLOOKUP($I192,_312_Table2,MATCH(LEFT($B192,1),_312_Table2_ColumnLookup,0),FALSE)
+N("312"),
  IF(VALUE(LEFT($A192,3))=313,VLOOKUP(VALUE(MID($B192,2,1)),_313_Table2,MATCH(MID($B192,1,1),_313_Table2_ColumnLookup,0),FALSE)
+N("313"),
  IF(AND(VALUE(LEFT($A192,3))=314,LEN($B192)=3),VLOOKUP(VALUE(MID($B192,2,2)),_314_Table2,MATCH(MID($B192,1,1),_314_Table2_ColumnLookup,0),FALSE),
  IF(VALUE(LEFT($A192,3))=314,VLOOKUP(VALUE(MID($B192,2,1)),_314_Table2,MATCH(MID($B192,1,1),_314_Table2_ColumnLookup,0),FALSE)
+N("314"),
""))))))))))))))))))))))))</f>
        <v>0</v>
      </c>
      <c r="F192" s="238" t="e">
        <f>IF(AND(VALUE(LEFT($A192,3))=309,LEN($B192)=3),VLOOKUP(VALUE(MID($B192,2,2)),_309_Table3,MATCH(MID($B192,1,1),_309_Table3_ColumnLookup,0),FALSE),
  IF($C192="309 LCR SummaryA",OneYearSCR,IF($C192="309 LCR SummaryB",UltimateSCR,IF(VALUE(LEFT($A192,3))=309,VLOOKUP(VALUE(MID($B192,2,1)),_309_Table3,MATCH(MID($B192,1,1),_309_Table3_ColumnLookup,0),FALSE)
+N("309"),
  IF(VALUE(LEFT($A192,3))=310,VLOOKUP(VALUE(MID($B192,2,1)),_310_Table3,MATCH(MID($B192,1,1),_310_Table3_ColumnLookup,0),FALSE)
+N("310"),
  IF(AND(VALUE(LEFT($A192,3))=311,LEN($I192)=4),VLOOKUP($I192,_311_Table3,MATCH($B192,_311_Table3_ColumnLookup,0),FALSE),
  IF(AND(VALUE(LEFT($A192,3))=311,OR($B192="I2",$B192="J2",$B192="K2",$B192="L2")),VLOOKUP('311'!$G$58,_311_Table3,MATCH(MID($B192,1,1),_311_Table3_ColumnLookup,0),FALSE),
  IF(AND(VALUE(LEFT($A192,3))=311,RIGHT($B192,5)="Total"),VLOOKUP('311'!$G$59,_311_Table3,MATCH(MID($B192,1,1),_311_Table3_ColumnLookup,0),FALSE),
  IF(VALUE(LEFT($A192,3))=311,VLOOKUP(VALUE(MID($B192,2,1)),_311_Table3,MATCH(MID($B192,1,1),_311_Table3_ColumnLookup,0),FALSE)
+N("311"),
  IF(AND(VALUE(LEFT($A192,3))=312,LEFT($G192,10)="Unincepted",$B192="G "),VLOOKUP(" ULO",_312_Table3,MATCH('312'!$N$16,_312_Table3_ColumnLookup,0),FALSE),
  IF(AND(VALUE(LEFT($A192,3))=312,LEFT($G192,10)="Unincepted",$B192="O "),VLOOKUP(" ULO",_312_Table3,MATCH('312'!$V$16,_312_Table3_ColumnLookup,0),FALSE),
  IF(AND(VALUE(LEFT($A192,3))=312,LEFT($G192,10)="Unincepted",$B192="Q "),VLOOKUP(" ULO",_312_Table3,MATCH('312'!$X$16,_312_Table3_ColumnLookup,0),FALSE),
  IF(AND(VALUE(LEFT($A192,3))=312,LEFT($G192,10)="Unincepted"),VLOOKUP(" ULO",_312_Table3,MATCH(LEFT($B192,1),_312_Table3_ColumnLookup,0),FALSE),
  IF(AND(VALUE(LEFT($A192,3))=312,LEFT($G192,5)="Total",$B192="G "),VLOOKUP('312'!$F$80,_312_Table3,MATCH('312'!$N$16,_312_Table3_ColumnLookup,0),FALSE),
  IF(AND(VALUE(LEFT($A192,3))=312,LEFT($G192,5)="Total",$B192="O "),VLOOKUP('312'!$F$80,_312_Table3,MATCH('312'!$V$16,_312_Table3_ColumnLookup,0),FALSE),
  IF(AND(VALUE(LEFT($A192,3))=312,LEFT($G192,5)="Total",$B192="Q "),VLOOKUP('312'!$F$80,_312_Table3,MATCH('312'!$X$16,_312_Table3_ColumnLookup,0),FALSE),
  IF(AND(VALUE(LEFT($A192,3))=312,LEFT($G192,5)="Total"),VLOOKUP('312'!$F$80,_312_Table3,MATCH(LEFT($B192,1),_312_Table3_ColumnLookup,0),FALSE),
  IF(AND(VALUE(LEFT($A192,3))=312,LEN($I192)=4,$B192="G"),VLOOKUP($I192,_312_Table3,MATCH('312'!$N$16,_312_Table3_ColumnLookup,0),FALSE),
  IF(AND(VALUE(LEFT($A192,3))=312,LEN($I192)=4,$B192="O"),VLOOKUP($I192,_312_Table3,MATCH('312'!$V$16,_312_Table3_ColumnLookup,0),FALSE),
  IF(AND(VALUE(LEFT($A192,3))=312,LEN($I192)=4,$B192="Q"),VLOOKUP($I192,_312_Table3,MATCH('312'!$X$16,_312_Table3_ColumnLookup,0),FALSE),
  IF(AND(VALUE(LEFT($A192,3))=312,LEN($I192)=4),VLOOKUP($I192,_312_Table3,MATCH(LEFT($B192,1),_312_Table3_ColumnLookup,0),FALSE)
+N("312"),
  IF(VALUE(LEFT($A192,3))=313,VLOOKUP(VALUE(MID($B192,2,1)),_313_Table3,MATCH(MID($B192,1,1),_313_Table3_ColumnLookup,0),FALSE)
+N("313"),
  IF(AND(VALUE(LEFT($A192,3))=314,LEN($B192)=3),VLOOKUP(VALUE(MID($B192,2,2)),_314_Table3,MATCH(MID($B192,1,1),_314_Table3_ColumnLookup,0),FALSE),
  IF(VALUE(LEFT($A192,3))=314,VLOOKUP(VALUE(MID($B192,2,1)),_314_Table3,MATCH(MID($B192,1,1),_314_Table3_ColumnLookup,0),FALSE)
+N("314"),
""))))))))))))))))))))))))</f>
        <v>#NAME?</v>
      </c>
      <c r="G192" s="266" t="s">
        <v>1114</v>
      </c>
      <c r="H192" s="321">
        <f>IFERROR(
IF(ISERROR($D192)=FALSE,$D192,IF(ISERROR($E192)=FALSE,$E192,IF(ISERROR($F192)=FALSE,$F192
+N("012 checkboxes"),
IF(
IF(OR(LEFT($A192,9)="Syndicate",LEFT($A192,12)="NewSyndicate"),VLOOKUP($A192,'012'!$J:$ZW,MATCH("Link to button",'012'!$J$1:$ZW$1,0),0)
+N("309 checkbox"),
IF($C192="309 LCR Summary0",VLOOKUP("Notes990",'309'!$P:$ZZ,MATCH("Link to button",'309'!$P$1:$ZZ$1,0),0)
+N("313 checkboxes"),
IF($C192="313 Financial Information0LcmVsScr",IF($C192="309 LCR Summary0",VLOOKUP("LcmVsScr",'309'!$N:$ZZ,MATCH("Link to button",'309'!$N$1:$ZZ$1,0),0),
IF($C192="313 Financial Information0LcrDocAttached",IF($C192="309 LCR Summary0",VLOOKUP("LcrDocAttached",'309'!$N:$ZZ,MATCH("Link to button",'309'!$N$1:$ZZ$1,0),
0)))))))=1,TRUE,FALSE)
))),"")</f>
        <v>0</v>
      </c>
      <c r="I192" s="266">
        <v>2017</v>
      </c>
    </row>
    <row r="193" spans="1:9" s="266" customFormat="1">
      <c r="A193" s="237" t="str">
        <f>VLOOKUP($G193,CSVLookups!$B:$R,MATCH(A$1,CSVLookups!$B$1:$R$1,0),FALSE)</f>
        <v>311 Claims Distributions</v>
      </c>
      <c r="B193" s="237" t="str">
        <f>VLOOKUP($G193,CSVLookups!$B:$R,MATCH(B$1,CSVLookups!$B$1:$R$1,0),FALSE)</f>
        <v>L</v>
      </c>
      <c r="C193" s="238" t="str">
        <f t="shared" si="3"/>
        <v>311 Claims DistributionsL2017Total Claims</v>
      </c>
      <c r="D193" s="238" t="e">
        <f>IF(AND(VALUE(LEFT($A193,3))=309,LEN($B193)=3),VLOOKUP(VALUE(MID($B193,2,2)),_309_Table1,MATCH(MID($B193,1,1),_309_Table1_ColumnLookup,0),FALSE),
  IF($C193="309 LCR SummaryA",OneYearSCR,IF($C193="309 LCR SummaryB",UltimateSCR,IF(VALUE(LEFT($A193,3))=309,VLOOKUP(VALUE(MID($B193,2,1)),_309_Table1,MATCH(MID($B193,1,1),_309_Table1_ColumnLookup,0),FALSE)
+N("309"),
  IF(VALUE(LEFT($A193,3))=310,VLOOKUP(VALUE(MID($B193,2,1)),_310_Table1,MATCH(MID($B193,1,1),_310_Table1_ColumnLookup,0),FALSE)
+N("310"),
  IF(AND(VALUE(LEFT($A193,3))=311,LEN($I193)=4),VLOOKUP($I193,_311_Table1,MATCH($B193,_311_Table1_ColumnLookup,0),FALSE),
  IF(AND(VALUE(LEFT($A193,3))=311,OR($B193="I2",$B193="J2",$B193="K2",$B193="L2")),VLOOKUP('311'!$G$58,_311_Table1,MATCH(MID($B193,1,1),_311_Table1_ColumnLookup,0),FALSE),
  IF(AND(VALUE(LEFT($A193,3))=311,RIGHT($B193,5)="Total"),VLOOKUP('311'!$G$59,_311_Table1,MATCH(MID($B193,1,1),_311_Table1_ColumnLookup,0),FALSE),
  IF(VALUE(LEFT($A193,3))=311,VLOOKUP(VALUE(MID($B193,2,1)),_311_Table1,MATCH(MID($B193,1,1),_311_Table1_ColumnLookup,0),FALSE)
+N("311"),
  IF(AND(VALUE(LEFT($A193,3))=312,LEFT($G193,10)="Unincepted",$B193="G "),VLOOKUP(" ULO",_312_Table1,MATCH('312'!$N$16,_312_Table1_ColumnLookup,0),FALSE),
  IF(AND(VALUE(LEFT($A193,3))=312,LEFT($G193,10)="Unincepted",$B193="O "),VLOOKUP(" ULO",_312_Table1,MATCH('312'!$V$16,_312_Table1_ColumnLookup,0),FALSE),
  IF(AND(VALUE(LEFT($A193,3))=312,LEFT($G193,10)="Unincepted",$B193="Q "),VLOOKUP(" ULO",_312_Table1,MATCH('312'!$X$16,_312_Table1_ColumnLookup,0),FALSE),
  IF(AND(VALUE(LEFT($A193,3))=312,LEFT($G193,10)="Unincepted"),VLOOKUP(" ULO",_312_Table1,MATCH(LEFT($B193,1),_312_Table1_ColumnLookup,0),FALSE),
  IF(AND(VALUE(LEFT($A193,3))=312,LEFT($G193,5)="Total",$B193="G "),VLOOKUP('312'!$F$80,_312_Table1,MATCH('312'!$N$16,_312_Table1_ColumnLookup,0),FALSE),
  IF(AND(VALUE(LEFT($A193,3))=312,LEFT($G193,5)="Total",$B193="O "),VLOOKUP('312'!$F$80,_312_Table1,MATCH('312'!$V$16,_312_Table1_ColumnLookup,0),FALSE),
  IF(AND(VALUE(LEFT($A193,3))=312,LEFT($G193,5)="Total",$B193="Q "),VLOOKUP('312'!$F$80,_312_Table1,MATCH('312'!$X$16,_312_Table1_ColumnLookup,0),FALSE),
  IF(AND(VALUE(LEFT($A193,3))=312,LEFT($G193,5)="Total"),VLOOKUP('312'!$F$80,_312_Table1,MATCH(LEFT($B193,1),_312_Table1_ColumnLookup,0),FALSE),
  IF(AND(VALUE(LEFT($A193,3))=312,LEN($I193)=4,$B193="G"),VLOOKUP($I193,_312_Table1,MATCH('312'!$N$16,_312_Table1_ColumnLookup,0),FALSE),
  IF(AND(VALUE(LEFT($A193,3))=312,LEN($I193)=4,$B193="O"),VLOOKUP($I193,_312_Table1,MATCH('312'!$V$16,_312_Table1_ColumnLookup,0),FALSE),
  IF(AND(VALUE(LEFT($A193,3))=312,LEN($I193)=4,$B193="Q"),VLOOKUP($I193,_312_Table1,MATCH('312'!$X$16,_312_Table1_ColumnLookup,0),FALSE),
  IF(AND(VALUE(LEFT($A193,3))=312,LEN($I193)=4),VLOOKUP($I193,_312_Table1,MATCH(LEFT($B193,1),_312_Table1_ColumnLookup,0),FALSE)
+N("312"),
  IF(VALUE(LEFT($A193,3))=313,VLOOKUP(VALUE(MID($B193,2,1)),_313_Table1,MATCH(MID($B193,1,1),_313_Table1_ColumnLookup,0),FALSE)
+N("313"),
  IF(AND(VALUE(LEFT($A193,3))=314,LEN($B193)=3),VLOOKUP(VALUE(MID($B193,2,2)),_314_Table1,MATCH(MID($B193,1,1),_314_Table1_ColumnLookup,0),FALSE),
  IF(VALUE(LEFT($A193,3))=314,VLOOKUP(VALUE(MID($B193,2,1)),_314_Table1,MATCH(MID($B193,1,1),_314_Table1_ColumnLookup,0),FALSE)
+N("314"),
""))))))))))))))))))))))))</f>
        <v>#N/A</v>
      </c>
      <c r="E193" s="238">
        <f ca="1">IF(AND(VALUE(LEFT($A193,3))=309,LEN($B193)=3),VLOOKUP(VALUE(MID($B193,2,2)),_309_Table2,MATCH(MID($B193,1,1),_309_Table2_ColumnLookup,0),FALSE),
  IF($C193="309 LCR SummaryA",OneYearSCR,IF($C193="309 LCR SummaryB",UltimateSCR,IF(VALUE(LEFT($A193,3))=309,VLOOKUP(VALUE(MID($B193,2,1)),_309_Table2,MATCH(MID($B193,1,1),_309_Table2_ColumnLookup,0),FALSE)
+N("309"),
  IF(VALUE(LEFT($A193,3))=310,VLOOKUP(VALUE(MID($B193,2,1)),_310_Table2,MATCH(MID($B193,1,1),_310_Table2_ColumnLookup,0),FALSE)
+N("310"),
  IF(AND(VALUE(LEFT($A193,3))=311,LEN($I193)=4),VLOOKUP($I193,_311_Table2,MATCH($B193,_311_Table2_ColumnLookup,0),FALSE),
  IF(AND(VALUE(LEFT($A193,3))=311,OR($B193="I2",$B193="J2",$B193="K2",$B193="L2")),VLOOKUP('311'!$G$58,_311_Table2,MATCH(MID($B193,1,1),_311_Table2_ColumnLookup,0),FALSE),
  IF(AND(VALUE(LEFT($A193,3))=311,RIGHT($B193,5)="Total"),VLOOKUP('311'!$G$59,_311_Table2,MATCH(MID($B193,1,1),_311_Table2_ColumnLookup,0),FALSE),
  IF(VALUE(LEFT($A193,3))=311,VLOOKUP(VALUE(MID($B193,2,1)),_311_Table2,MATCH(MID($B193,1,1),_311_Table2_ColumnLookup,0),FALSE)
+N("311"),
  IF(AND(VALUE(LEFT($A193,3))=312,LEFT($G193,10)="Unincepted",$B193="G "),VLOOKUP(" ULO",_312_Table2,MATCH('312'!$N$16,_312_Table2_ColumnLookup,0),FALSE),
  IF(AND(VALUE(LEFT($A193,3))=312,LEFT($G193,10)="Unincepted",$B193="O "),VLOOKUP(" ULO",_312_Table2,MATCH('312'!$V$16,_312_Table2_ColumnLookup,0),FALSE),
  IF(AND(VALUE(LEFT($A193,3))=312,LEFT($G193,10)="Unincepted",$B193="Q "),VLOOKUP(" ULO",_312_Table2,MATCH('312'!$X$16,_312_Table2_ColumnLookup,0),FALSE),
  IF(AND(VALUE(LEFT($A193,3))=312,LEFT($G193,10)="Unincepted"),VLOOKUP(" ULO",_312_Table2,MATCH(LEFT($B193,1),_312_Table2_ColumnLookup,0),FALSE),
  IF(AND(VALUE(LEFT($A193,3))=312,LEFT($G193,5)="Total",$B193="G "),VLOOKUP('312'!$F$80,_312_Table2,MATCH('312'!$N$16,_312_Table2_ColumnLookup,0),FALSE),
  IF(AND(VALUE(LEFT($A193,3))=312,LEFT($G193,5)="Total",$B193="O "),VLOOKUP('312'!$F$80,_312_Table2,MATCH('312'!$V$16,_312_Table2_ColumnLookup,0),FALSE),
  IF(AND(VALUE(LEFT($A193,3))=312,LEFT($G193,5)="Total",$B193="Q "),VLOOKUP('312'!$F$80,_312_Table2,MATCH('312'!$X$16,_312_Table2_ColumnLookup,0),FALSE),
  IF(AND(VALUE(LEFT($A193,3))=312,LEFT($G193,5)="Total"),VLOOKUP('312'!$F$80,_312_Table2,MATCH(LEFT($B193,1),_312_Table2_ColumnLookup,0),FALSE),
  IF(AND(VALUE(LEFT($A193,3))=312,LEN($I193)=4,$B193="G"),VLOOKUP($I193,_312_Table2,MATCH('312'!$N$16,_312_Table2_ColumnLookup,0),FALSE),
  IF(AND(VALUE(LEFT($A193,3))=312,LEN($I193)=4,$B193="O"),VLOOKUP($I193,_312_Table2,MATCH('312'!$V$16,_312_Table2_ColumnLookup,0),FALSE),
  IF(AND(VALUE(LEFT($A193,3))=312,LEN($I193)=4,$B193="Q"),VLOOKUP($I193,_312_Table2,MATCH('312'!$X$16,_312_Table2_ColumnLookup,0),FALSE),
  IF(AND(VALUE(LEFT($A193,3))=312,LEN($I193)=4),VLOOKUP($I193,_312_Table2,MATCH(LEFT($B193,1),_312_Table2_ColumnLookup,0),FALSE)
+N("312"),
  IF(VALUE(LEFT($A193,3))=313,VLOOKUP(VALUE(MID($B193,2,1)),_313_Table2,MATCH(MID($B193,1,1),_313_Table2_ColumnLookup,0),FALSE)
+N("313"),
  IF(AND(VALUE(LEFT($A193,3))=314,LEN($B193)=3),VLOOKUP(VALUE(MID($B193,2,2)),_314_Table2,MATCH(MID($B193,1,1),_314_Table2_ColumnLookup,0),FALSE),
  IF(VALUE(LEFT($A193,3))=314,VLOOKUP(VALUE(MID($B193,2,1)),_314_Table2,MATCH(MID($B193,1,1),_314_Table2_ColumnLookup,0),FALSE)
+N("314"),
""))))))))))))))))))))))))</f>
        <v>0</v>
      </c>
      <c r="F193" s="238" t="e">
        <f>IF(AND(VALUE(LEFT($A193,3))=309,LEN($B193)=3),VLOOKUP(VALUE(MID($B193,2,2)),_309_Table3,MATCH(MID($B193,1,1),_309_Table3_ColumnLookup,0),FALSE),
  IF($C193="309 LCR SummaryA",OneYearSCR,IF($C193="309 LCR SummaryB",UltimateSCR,IF(VALUE(LEFT($A193,3))=309,VLOOKUP(VALUE(MID($B193,2,1)),_309_Table3,MATCH(MID($B193,1,1),_309_Table3_ColumnLookup,0),FALSE)
+N("309"),
  IF(VALUE(LEFT($A193,3))=310,VLOOKUP(VALUE(MID($B193,2,1)),_310_Table3,MATCH(MID($B193,1,1),_310_Table3_ColumnLookup,0),FALSE)
+N("310"),
  IF(AND(VALUE(LEFT($A193,3))=311,LEN($I193)=4),VLOOKUP($I193,_311_Table3,MATCH($B193,_311_Table3_ColumnLookup,0),FALSE),
  IF(AND(VALUE(LEFT($A193,3))=311,OR($B193="I2",$B193="J2",$B193="K2",$B193="L2")),VLOOKUP('311'!$G$58,_311_Table3,MATCH(MID($B193,1,1),_311_Table3_ColumnLookup,0),FALSE),
  IF(AND(VALUE(LEFT($A193,3))=311,RIGHT($B193,5)="Total"),VLOOKUP('311'!$G$59,_311_Table3,MATCH(MID($B193,1,1),_311_Table3_ColumnLookup,0),FALSE),
  IF(VALUE(LEFT($A193,3))=311,VLOOKUP(VALUE(MID($B193,2,1)),_311_Table3,MATCH(MID($B193,1,1),_311_Table3_ColumnLookup,0),FALSE)
+N("311"),
  IF(AND(VALUE(LEFT($A193,3))=312,LEFT($G193,10)="Unincepted",$B193="G "),VLOOKUP(" ULO",_312_Table3,MATCH('312'!$N$16,_312_Table3_ColumnLookup,0),FALSE),
  IF(AND(VALUE(LEFT($A193,3))=312,LEFT($G193,10)="Unincepted",$B193="O "),VLOOKUP(" ULO",_312_Table3,MATCH('312'!$V$16,_312_Table3_ColumnLookup,0),FALSE),
  IF(AND(VALUE(LEFT($A193,3))=312,LEFT($G193,10)="Unincepted",$B193="Q "),VLOOKUP(" ULO",_312_Table3,MATCH('312'!$X$16,_312_Table3_ColumnLookup,0),FALSE),
  IF(AND(VALUE(LEFT($A193,3))=312,LEFT($G193,10)="Unincepted"),VLOOKUP(" ULO",_312_Table3,MATCH(LEFT($B193,1),_312_Table3_ColumnLookup,0),FALSE),
  IF(AND(VALUE(LEFT($A193,3))=312,LEFT($G193,5)="Total",$B193="G "),VLOOKUP('312'!$F$80,_312_Table3,MATCH('312'!$N$16,_312_Table3_ColumnLookup,0),FALSE),
  IF(AND(VALUE(LEFT($A193,3))=312,LEFT($G193,5)="Total",$B193="O "),VLOOKUP('312'!$F$80,_312_Table3,MATCH('312'!$V$16,_312_Table3_ColumnLookup,0),FALSE),
  IF(AND(VALUE(LEFT($A193,3))=312,LEFT($G193,5)="Total",$B193="Q "),VLOOKUP('312'!$F$80,_312_Table3,MATCH('312'!$X$16,_312_Table3_ColumnLookup,0),FALSE),
  IF(AND(VALUE(LEFT($A193,3))=312,LEFT($G193,5)="Total"),VLOOKUP('312'!$F$80,_312_Table3,MATCH(LEFT($B193,1),_312_Table3_ColumnLookup,0),FALSE),
  IF(AND(VALUE(LEFT($A193,3))=312,LEN($I193)=4,$B193="G"),VLOOKUP($I193,_312_Table3,MATCH('312'!$N$16,_312_Table3_ColumnLookup,0),FALSE),
  IF(AND(VALUE(LEFT($A193,3))=312,LEN($I193)=4,$B193="O"),VLOOKUP($I193,_312_Table3,MATCH('312'!$V$16,_312_Table3_ColumnLookup,0),FALSE),
  IF(AND(VALUE(LEFT($A193,3))=312,LEN($I193)=4,$B193="Q"),VLOOKUP($I193,_312_Table3,MATCH('312'!$X$16,_312_Table3_ColumnLookup,0),FALSE),
  IF(AND(VALUE(LEFT($A193,3))=312,LEN($I193)=4),VLOOKUP($I193,_312_Table3,MATCH(LEFT($B193,1),_312_Table3_ColumnLookup,0),FALSE)
+N("312"),
  IF(VALUE(LEFT($A193,3))=313,VLOOKUP(VALUE(MID($B193,2,1)),_313_Table3,MATCH(MID($B193,1,1),_313_Table3_ColumnLookup,0),FALSE)
+N("313"),
  IF(AND(VALUE(LEFT($A193,3))=314,LEN($B193)=3),VLOOKUP(VALUE(MID($B193,2,2)),_314_Table3,MATCH(MID($B193,1,1),_314_Table3_ColumnLookup,0),FALSE),
  IF(VALUE(LEFT($A193,3))=314,VLOOKUP(VALUE(MID($B193,2,1)),_314_Table3,MATCH(MID($B193,1,1),_314_Table3_ColumnLookup,0),FALSE)
+N("314"),
""))))))))))))))))))))))))</f>
        <v>#NAME?</v>
      </c>
      <c r="G193" s="266" t="s">
        <v>1117</v>
      </c>
      <c r="H193" s="321">
        <f ca="1">IFERROR(
IF(ISERROR($D193)=FALSE,$D193,IF(ISERROR($E193)=FALSE,$E193,IF(ISERROR($F193)=FALSE,$F193
+N("012 checkboxes"),
IF(
IF(OR(LEFT($A193,9)="Syndicate",LEFT($A193,12)="NewSyndicate"),VLOOKUP($A193,'012'!$J:$ZW,MATCH("Link to button",'012'!$J$1:$ZW$1,0),0)
+N("309 checkbox"),
IF($C193="309 LCR Summary0",VLOOKUP("Notes990",'309'!$P:$ZZ,MATCH("Link to button",'309'!$P$1:$ZZ$1,0),0)
+N("313 checkboxes"),
IF($C193="313 Financial Information0LcmVsScr",IF($C193="309 LCR Summary0",VLOOKUP("LcmVsScr",'309'!$N:$ZZ,MATCH("Link to button",'309'!$N$1:$ZZ$1,0),0),
IF($C193="313 Financial Information0LcrDocAttached",IF($C193="309 LCR Summary0",VLOOKUP("LcrDocAttached",'309'!$N:$ZZ,MATCH("Link to button",'309'!$N$1:$ZZ$1,0),
0)))))))=1,TRUE,FALSE)
))),"")</f>
        <v>0</v>
      </c>
      <c r="I193" s="266">
        <v>2017</v>
      </c>
    </row>
    <row r="194" spans="1:9" s="266" customFormat="1">
      <c r="A194" s="237" t="str">
        <f>VLOOKUP($G194,CSVLookups!$B:$R,MATCH(A$1,CSVLookups!$B$1:$R$1,0),FALSE)</f>
        <v>311 Claims Distributions</v>
      </c>
      <c r="B194" s="237" t="str">
        <f>VLOOKUP($G194,CSVLookups!$B:$R,MATCH(B$1,CSVLookups!$B$1:$R$1,0),FALSE)</f>
        <v>I</v>
      </c>
      <c r="C194" s="238" t="str">
        <f t="shared" si="3"/>
        <v>311 Claims DistributionsI2018Net Insurance Claims brought forward</v>
      </c>
      <c r="D194" s="238" t="e">
        <f>IF(AND(VALUE(LEFT($A194,3))=309,LEN($B194)=3),VLOOKUP(VALUE(MID($B194,2,2)),_309_Table1,MATCH(MID($B194,1,1),_309_Table1_ColumnLookup,0),FALSE),
  IF($C194="309 LCR SummaryA",OneYearSCR,IF($C194="309 LCR SummaryB",UltimateSCR,IF(VALUE(LEFT($A194,3))=309,VLOOKUP(VALUE(MID($B194,2,1)),_309_Table1,MATCH(MID($B194,1,1),_309_Table1_ColumnLookup,0),FALSE)
+N("309"),
  IF(VALUE(LEFT($A194,3))=310,VLOOKUP(VALUE(MID($B194,2,1)),_310_Table1,MATCH(MID($B194,1,1),_310_Table1_ColumnLookup,0),FALSE)
+N("310"),
  IF(AND(VALUE(LEFT($A194,3))=311,LEN($I194)=4),VLOOKUP($I194,_311_Table1,MATCH($B194,_311_Table1_ColumnLookup,0),FALSE),
  IF(AND(VALUE(LEFT($A194,3))=311,OR($B194="I2",$B194="J2",$B194="K2",$B194="L2")),VLOOKUP('311'!$G$58,_311_Table1,MATCH(MID($B194,1,1),_311_Table1_ColumnLookup,0),FALSE),
  IF(AND(VALUE(LEFT($A194,3))=311,RIGHT($B194,5)="Total"),VLOOKUP('311'!$G$59,_311_Table1,MATCH(MID($B194,1,1),_311_Table1_ColumnLookup,0),FALSE),
  IF(VALUE(LEFT($A194,3))=311,VLOOKUP(VALUE(MID($B194,2,1)),_311_Table1,MATCH(MID($B194,1,1),_311_Table1_ColumnLookup,0),FALSE)
+N("311"),
  IF(AND(VALUE(LEFT($A194,3))=312,LEFT($G194,10)="Unincepted",$B194="G "),VLOOKUP(" ULO",_312_Table1,MATCH('312'!$N$16,_312_Table1_ColumnLookup,0),FALSE),
  IF(AND(VALUE(LEFT($A194,3))=312,LEFT($G194,10)="Unincepted",$B194="O "),VLOOKUP(" ULO",_312_Table1,MATCH('312'!$V$16,_312_Table1_ColumnLookup,0),FALSE),
  IF(AND(VALUE(LEFT($A194,3))=312,LEFT($G194,10)="Unincepted",$B194="Q "),VLOOKUP(" ULO",_312_Table1,MATCH('312'!$X$16,_312_Table1_ColumnLookup,0),FALSE),
  IF(AND(VALUE(LEFT($A194,3))=312,LEFT($G194,10)="Unincepted"),VLOOKUP(" ULO",_312_Table1,MATCH(LEFT($B194,1),_312_Table1_ColumnLookup,0),FALSE),
  IF(AND(VALUE(LEFT($A194,3))=312,LEFT($G194,5)="Total",$B194="G "),VLOOKUP('312'!$F$80,_312_Table1,MATCH('312'!$N$16,_312_Table1_ColumnLookup,0),FALSE),
  IF(AND(VALUE(LEFT($A194,3))=312,LEFT($G194,5)="Total",$B194="O "),VLOOKUP('312'!$F$80,_312_Table1,MATCH('312'!$V$16,_312_Table1_ColumnLookup,0),FALSE),
  IF(AND(VALUE(LEFT($A194,3))=312,LEFT($G194,5)="Total",$B194="Q "),VLOOKUP('312'!$F$80,_312_Table1,MATCH('312'!$X$16,_312_Table1_ColumnLookup,0),FALSE),
  IF(AND(VALUE(LEFT($A194,3))=312,LEFT($G194,5)="Total"),VLOOKUP('312'!$F$80,_312_Table1,MATCH(LEFT($B194,1),_312_Table1_ColumnLookup,0),FALSE),
  IF(AND(VALUE(LEFT($A194,3))=312,LEN($I194)=4,$B194="G"),VLOOKUP($I194,_312_Table1,MATCH('312'!$N$16,_312_Table1_ColumnLookup,0),FALSE),
  IF(AND(VALUE(LEFT($A194,3))=312,LEN($I194)=4,$B194="O"),VLOOKUP($I194,_312_Table1,MATCH('312'!$V$16,_312_Table1_ColumnLookup,0),FALSE),
  IF(AND(VALUE(LEFT($A194,3))=312,LEN($I194)=4,$B194="Q"),VLOOKUP($I194,_312_Table1,MATCH('312'!$X$16,_312_Table1_ColumnLookup,0),FALSE),
  IF(AND(VALUE(LEFT($A194,3))=312,LEN($I194)=4),VLOOKUP($I194,_312_Table1,MATCH(LEFT($B194,1),_312_Table1_ColumnLookup,0),FALSE)
+N("312"),
  IF(VALUE(LEFT($A194,3))=313,VLOOKUP(VALUE(MID($B194,2,1)),_313_Table1,MATCH(MID($B194,1,1),_313_Table1_ColumnLookup,0),FALSE)
+N("313"),
  IF(AND(VALUE(LEFT($A194,3))=314,LEN($B194)=3),VLOOKUP(VALUE(MID($B194,2,2)),_314_Table1,MATCH(MID($B194,1,1),_314_Table1_ColumnLookup,0),FALSE),
  IF(VALUE(LEFT($A194,3))=314,VLOOKUP(VALUE(MID($B194,2,1)),_314_Table1,MATCH(MID($B194,1,1),_314_Table1_ColumnLookup,0),FALSE)
+N("314"),
""))))))))))))))))))))))))</f>
        <v>#N/A</v>
      </c>
      <c r="E194" s="238">
        <f ca="1">IF(AND(VALUE(LEFT($A194,3))=309,LEN($B194)=3),VLOOKUP(VALUE(MID($B194,2,2)),_309_Table2,MATCH(MID($B194,1,1),_309_Table2_ColumnLookup,0),FALSE),
  IF($C194="309 LCR SummaryA",OneYearSCR,IF($C194="309 LCR SummaryB",UltimateSCR,IF(VALUE(LEFT($A194,3))=309,VLOOKUP(VALUE(MID($B194,2,1)),_309_Table2,MATCH(MID($B194,1,1),_309_Table2_ColumnLookup,0),FALSE)
+N("309"),
  IF(VALUE(LEFT($A194,3))=310,VLOOKUP(VALUE(MID($B194,2,1)),_310_Table2,MATCH(MID($B194,1,1),_310_Table2_ColumnLookup,0),FALSE)
+N("310"),
  IF(AND(VALUE(LEFT($A194,3))=311,LEN($I194)=4),VLOOKUP($I194,_311_Table2,MATCH($B194,_311_Table2_ColumnLookup,0),FALSE),
  IF(AND(VALUE(LEFT($A194,3))=311,OR($B194="I2",$B194="J2",$B194="K2",$B194="L2")),VLOOKUP('311'!$G$58,_311_Table2,MATCH(MID($B194,1,1),_311_Table2_ColumnLookup,0),FALSE),
  IF(AND(VALUE(LEFT($A194,3))=311,RIGHT($B194,5)="Total"),VLOOKUP('311'!$G$59,_311_Table2,MATCH(MID($B194,1,1),_311_Table2_ColumnLookup,0),FALSE),
  IF(VALUE(LEFT($A194,3))=311,VLOOKUP(VALUE(MID($B194,2,1)),_311_Table2,MATCH(MID($B194,1,1),_311_Table2_ColumnLookup,0),FALSE)
+N("311"),
  IF(AND(VALUE(LEFT($A194,3))=312,LEFT($G194,10)="Unincepted",$B194="G "),VLOOKUP(" ULO",_312_Table2,MATCH('312'!$N$16,_312_Table2_ColumnLookup,0),FALSE),
  IF(AND(VALUE(LEFT($A194,3))=312,LEFT($G194,10)="Unincepted",$B194="O "),VLOOKUP(" ULO",_312_Table2,MATCH('312'!$V$16,_312_Table2_ColumnLookup,0),FALSE),
  IF(AND(VALUE(LEFT($A194,3))=312,LEFT($G194,10)="Unincepted",$B194="Q "),VLOOKUP(" ULO",_312_Table2,MATCH('312'!$X$16,_312_Table2_ColumnLookup,0),FALSE),
  IF(AND(VALUE(LEFT($A194,3))=312,LEFT($G194,10)="Unincepted"),VLOOKUP(" ULO",_312_Table2,MATCH(LEFT($B194,1),_312_Table2_ColumnLookup,0),FALSE),
  IF(AND(VALUE(LEFT($A194,3))=312,LEFT($G194,5)="Total",$B194="G "),VLOOKUP('312'!$F$80,_312_Table2,MATCH('312'!$N$16,_312_Table2_ColumnLookup,0),FALSE),
  IF(AND(VALUE(LEFT($A194,3))=312,LEFT($G194,5)="Total",$B194="O "),VLOOKUP('312'!$F$80,_312_Table2,MATCH('312'!$V$16,_312_Table2_ColumnLookup,0),FALSE),
  IF(AND(VALUE(LEFT($A194,3))=312,LEFT($G194,5)="Total",$B194="Q "),VLOOKUP('312'!$F$80,_312_Table2,MATCH('312'!$X$16,_312_Table2_ColumnLookup,0),FALSE),
  IF(AND(VALUE(LEFT($A194,3))=312,LEFT($G194,5)="Total"),VLOOKUP('312'!$F$80,_312_Table2,MATCH(LEFT($B194,1),_312_Table2_ColumnLookup,0),FALSE),
  IF(AND(VALUE(LEFT($A194,3))=312,LEN($I194)=4,$B194="G"),VLOOKUP($I194,_312_Table2,MATCH('312'!$N$16,_312_Table2_ColumnLookup,0),FALSE),
  IF(AND(VALUE(LEFT($A194,3))=312,LEN($I194)=4,$B194="O"),VLOOKUP($I194,_312_Table2,MATCH('312'!$V$16,_312_Table2_ColumnLookup,0),FALSE),
  IF(AND(VALUE(LEFT($A194,3))=312,LEN($I194)=4,$B194="Q"),VLOOKUP($I194,_312_Table2,MATCH('312'!$X$16,_312_Table2_ColumnLookup,0),FALSE),
  IF(AND(VALUE(LEFT($A194,3))=312,LEN($I194)=4),VLOOKUP($I194,_312_Table2,MATCH(LEFT($B194,1),_312_Table2_ColumnLookup,0),FALSE)
+N("312"),
  IF(VALUE(LEFT($A194,3))=313,VLOOKUP(VALUE(MID($B194,2,1)),_313_Table2,MATCH(MID($B194,1,1),_313_Table2_ColumnLookup,0),FALSE)
+N("313"),
  IF(AND(VALUE(LEFT($A194,3))=314,LEN($B194)=3),VLOOKUP(VALUE(MID($B194,2,2)),_314_Table2,MATCH(MID($B194,1,1),_314_Table2_ColumnLookup,0),FALSE),
  IF(VALUE(LEFT($A194,3))=314,VLOOKUP(VALUE(MID($B194,2,1)),_314_Table2,MATCH(MID($B194,1,1),_314_Table2_ColumnLookup,0),FALSE)
+N("314"),
""))))))))))))))))))))))))</f>
        <v>0</v>
      </c>
      <c r="F194" s="238" t="e">
        <f>IF(AND(VALUE(LEFT($A194,3))=309,LEN($B194)=3),VLOOKUP(VALUE(MID($B194,2,2)),_309_Table3,MATCH(MID($B194,1,1),_309_Table3_ColumnLookup,0),FALSE),
  IF($C194="309 LCR SummaryA",OneYearSCR,IF($C194="309 LCR SummaryB",UltimateSCR,IF(VALUE(LEFT($A194,3))=309,VLOOKUP(VALUE(MID($B194,2,1)),_309_Table3,MATCH(MID($B194,1,1),_309_Table3_ColumnLookup,0),FALSE)
+N("309"),
  IF(VALUE(LEFT($A194,3))=310,VLOOKUP(VALUE(MID($B194,2,1)),_310_Table3,MATCH(MID($B194,1,1),_310_Table3_ColumnLookup,0),FALSE)
+N("310"),
  IF(AND(VALUE(LEFT($A194,3))=311,LEN($I194)=4),VLOOKUP($I194,_311_Table3,MATCH($B194,_311_Table3_ColumnLookup,0),FALSE),
  IF(AND(VALUE(LEFT($A194,3))=311,OR($B194="I2",$B194="J2",$B194="K2",$B194="L2")),VLOOKUP('311'!$G$58,_311_Table3,MATCH(MID($B194,1,1),_311_Table3_ColumnLookup,0),FALSE),
  IF(AND(VALUE(LEFT($A194,3))=311,RIGHT($B194,5)="Total"),VLOOKUP('311'!$G$59,_311_Table3,MATCH(MID($B194,1,1),_311_Table3_ColumnLookup,0),FALSE),
  IF(VALUE(LEFT($A194,3))=311,VLOOKUP(VALUE(MID($B194,2,1)),_311_Table3,MATCH(MID($B194,1,1),_311_Table3_ColumnLookup,0),FALSE)
+N("311"),
  IF(AND(VALUE(LEFT($A194,3))=312,LEFT($G194,10)="Unincepted",$B194="G "),VLOOKUP(" ULO",_312_Table3,MATCH('312'!$N$16,_312_Table3_ColumnLookup,0),FALSE),
  IF(AND(VALUE(LEFT($A194,3))=312,LEFT($G194,10)="Unincepted",$B194="O "),VLOOKUP(" ULO",_312_Table3,MATCH('312'!$V$16,_312_Table3_ColumnLookup,0),FALSE),
  IF(AND(VALUE(LEFT($A194,3))=312,LEFT($G194,10)="Unincepted",$B194="Q "),VLOOKUP(" ULO",_312_Table3,MATCH('312'!$X$16,_312_Table3_ColumnLookup,0),FALSE),
  IF(AND(VALUE(LEFT($A194,3))=312,LEFT($G194,10)="Unincepted"),VLOOKUP(" ULO",_312_Table3,MATCH(LEFT($B194,1),_312_Table3_ColumnLookup,0),FALSE),
  IF(AND(VALUE(LEFT($A194,3))=312,LEFT($G194,5)="Total",$B194="G "),VLOOKUP('312'!$F$80,_312_Table3,MATCH('312'!$N$16,_312_Table3_ColumnLookup,0),FALSE),
  IF(AND(VALUE(LEFT($A194,3))=312,LEFT($G194,5)="Total",$B194="O "),VLOOKUP('312'!$F$80,_312_Table3,MATCH('312'!$V$16,_312_Table3_ColumnLookup,0),FALSE),
  IF(AND(VALUE(LEFT($A194,3))=312,LEFT($G194,5)="Total",$B194="Q "),VLOOKUP('312'!$F$80,_312_Table3,MATCH('312'!$X$16,_312_Table3_ColumnLookup,0),FALSE),
  IF(AND(VALUE(LEFT($A194,3))=312,LEFT($G194,5)="Total"),VLOOKUP('312'!$F$80,_312_Table3,MATCH(LEFT($B194,1),_312_Table3_ColumnLookup,0),FALSE),
  IF(AND(VALUE(LEFT($A194,3))=312,LEN($I194)=4,$B194="G"),VLOOKUP($I194,_312_Table3,MATCH('312'!$N$16,_312_Table3_ColumnLookup,0),FALSE),
  IF(AND(VALUE(LEFT($A194,3))=312,LEN($I194)=4,$B194="O"),VLOOKUP($I194,_312_Table3,MATCH('312'!$V$16,_312_Table3_ColumnLookup,0),FALSE),
  IF(AND(VALUE(LEFT($A194,3))=312,LEN($I194)=4,$B194="Q"),VLOOKUP($I194,_312_Table3,MATCH('312'!$X$16,_312_Table3_ColumnLookup,0),FALSE),
  IF(AND(VALUE(LEFT($A194,3))=312,LEN($I194)=4),VLOOKUP($I194,_312_Table3,MATCH(LEFT($B194,1),_312_Table3_ColumnLookup,0),FALSE)
+N("312"),
  IF(VALUE(LEFT($A194,3))=313,VLOOKUP(VALUE(MID($B194,2,1)),_313_Table3,MATCH(MID($B194,1,1),_313_Table3_ColumnLookup,0),FALSE)
+N("313"),
  IF(AND(VALUE(LEFT($A194,3))=314,LEN($B194)=3),VLOOKUP(VALUE(MID($B194,2,2)),_314_Table3,MATCH(MID($B194,1,1),_314_Table3_ColumnLookup,0),FALSE),
  IF(VALUE(LEFT($A194,3))=314,VLOOKUP(VALUE(MID($B194,2,1)),_314_Table3,MATCH(MID($B194,1,1),_314_Table3_ColumnLookup,0),FALSE)
+N("314"),
""))))))))))))))))))))))))</f>
        <v>#NAME?</v>
      </c>
      <c r="G194" s="266" t="s">
        <v>1110</v>
      </c>
      <c r="H194" s="321">
        <f ca="1">IFERROR(
IF(ISERROR($D194)=FALSE,$D194,IF(ISERROR($E194)=FALSE,$E194,IF(ISERROR($F194)=FALSE,$F194
+N("012 checkboxes"),
IF(
IF(OR(LEFT($A194,9)="Syndicate",LEFT($A194,12)="NewSyndicate"),VLOOKUP($A194,'012'!$J:$ZW,MATCH("Link to button",'012'!$J$1:$ZW$1,0),0)
+N("309 checkbox"),
IF($C194="309 LCR Summary0",VLOOKUP("Notes990",'309'!$P:$ZZ,MATCH("Link to button",'309'!$P$1:$ZZ$1,0),0)
+N("313 checkboxes"),
IF($C194="313 Financial Information0LcmVsScr",IF($C194="309 LCR Summary0",VLOOKUP("LcmVsScr",'309'!$N:$ZZ,MATCH("Link to button",'309'!$N$1:$ZZ$1,0),0),
IF($C194="313 Financial Information0LcrDocAttached",IF($C194="309 LCR Summary0",VLOOKUP("LcrDocAttached",'309'!$N:$ZZ,MATCH("Link to button",'309'!$N$1:$ZZ$1,0),
0)))))))=1,TRUE,FALSE)
))),"")</f>
        <v>0</v>
      </c>
      <c r="I194" s="266">
        <v>2018</v>
      </c>
    </row>
    <row r="195" spans="1:9" s="266" customFormat="1">
      <c r="A195" s="237" t="str">
        <f>VLOOKUP($G195,CSVLookups!$B:$R,MATCH(A$1,CSVLookups!$B$1:$R$1,0),FALSE)</f>
        <v>311 Claims Distributions</v>
      </c>
      <c r="B195" s="237" t="str">
        <f>VLOOKUP($G195,CSVLookups!$B:$R,MATCH(B$1,CSVLookups!$B$1:$R$1,0),FALSE)</f>
        <v>J</v>
      </c>
      <c r="C195" s="238" t="str">
        <f t="shared" si="3"/>
        <v>311 Claims DistributionsJ2018Adjustments</v>
      </c>
      <c r="D195" s="238" t="e">
        <f>IF(AND(VALUE(LEFT($A195,3))=309,LEN($B195)=3),VLOOKUP(VALUE(MID($B195,2,2)),_309_Table1,MATCH(MID($B195,1,1),_309_Table1_ColumnLookup,0),FALSE),
  IF($C195="309 LCR SummaryA",OneYearSCR,IF($C195="309 LCR SummaryB",UltimateSCR,IF(VALUE(LEFT($A195,3))=309,VLOOKUP(VALUE(MID($B195,2,1)),_309_Table1,MATCH(MID($B195,1,1),_309_Table1_ColumnLookup,0),FALSE)
+N("309"),
  IF(VALUE(LEFT($A195,3))=310,VLOOKUP(VALUE(MID($B195,2,1)),_310_Table1,MATCH(MID($B195,1,1),_310_Table1_ColumnLookup,0),FALSE)
+N("310"),
  IF(AND(VALUE(LEFT($A195,3))=311,LEN($I195)=4),VLOOKUP($I195,_311_Table1,MATCH($B195,_311_Table1_ColumnLookup,0),FALSE),
  IF(AND(VALUE(LEFT($A195,3))=311,OR($B195="I2",$B195="J2",$B195="K2",$B195="L2")),VLOOKUP('311'!$G$58,_311_Table1,MATCH(MID($B195,1,1),_311_Table1_ColumnLookup,0),FALSE),
  IF(AND(VALUE(LEFT($A195,3))=311,RIGHT($B195,5)="Total"),VLOOKUP('311'!$G$59,_311_Table1,MATCH(MID($B195,1,1),_311_Table1_ColumnLookup,0),FALSE),
  IF(VALUE(LEFT($A195,3))=311,VLOOKUP(VALUE(MID($B195,2,1)),_311_Table1,MATCH(MID($B195,1,1),_311_Table1_ColumnLookup,0),FALSE)
+N("311"),
  IF(AND(VALUE(LEFT($A195,3))=312,LEFT($G195,10)="Unincepted",$B195="G "),VLOOKUP(" ULO",_312_Table1,MATCH('312'!$N$16,_312_Table1_ColumnLookup,0),FALSE),
  IF(AND(VALUE(LEFT($A195,3))=312,LEFT($G195,10)="Unincepted",$B195="O "),VLOOKUP(" ULO",_312_Table1,MATCH('312'!$V$16,_312_Table1_ColumnLookup,0),FALSE),
  IF(AND(VALUE(LEFT($A195,3))=312,LEFT($G195,10)="Unincepted",$B195="Q "),VLOOKUP(" ULO",_312_Table1,MATCH('312'!$X$16,_312_Table1_ColumnLookup,0),FALSE),
  IF(AND(VALUE(LEFT($A195,3))=312,LEFT($G195,10)="Unincepted"),VLOOKUP(" ULO",_312_Table1,MATCH(LEFT($B195,1),_312_Table1_ColumnLookup,0),FALSE),
  IF(AND(VALUE(LEFT($A195,3))=312,LEFT($G195,5)="Total",$B195="G "),VLOOKUP('312'!$F$80,_312_Table1,MATCH('312'!$N$16,_312_Table1_ColumnLookup,0),FALSE),
  IF(AND(VALUE(LEFT($A195,3))=312,LEFT($G195,5)="Total",$B195="O "),VLOOKUP('312'!$F$80,_312_Table1,MATCH('312'!$V$16,_312_Table1_ColumnLookup,0),FALSE),
  IF(AND(VALUE(LEFT($A195,3))=312,LEFT($G195,5)="Total",$B195="Q "),VLOOKUP('312'!$F$80,_312_Table1,MATCH('312'!$X$16,_312_Table1_ColumnLookup,0),FALSE),
  IF(AND(VALUE(LEFT($A195,3))=312,LEFT($G195,5)="Total"),VLOOKUP('312'!$F$80,_312_Table1,MATCH(LEFT($B195,1),_312_Table1_ColumnLookup,0),FALSE),
  IF(AND(VALUE(LEFT($A195,3))=312,LEN($I195)=4,$B195="G"),VLOOKUP($I195,_312_Table1,MATCH('312'!$N$16,_312_Table1_ColumnLookup,0),FALSE),
  IF(AND(VALUE(LEFT($A195,3))=312,LEN($I195)=4,$B195="O"),VLOOKUP($I195,_312_Table1,MATCH('312'!$V$16,_312_Table1_ColumnLookup,0),FALSE),
  IF(AND(VALUE(LEFT($A195,3))=312,LEN($I195)=4,$B195="Q"),VLOOKUP($I195,_312_Table1,MATCH('312'!$X$16,_312_Table1_ColumnLookup,0),FALSE),
  IF(AND(VALUE(LEFT($A195,3))=312,LEN($I195)=4),VLOOKUP($I195,_312_Table1,MATCH(LEFT($B195,1),_312_Table1_ColumnLookup,0),FALSE)
+N("312"),
  IF(VALUE(LEFT($A195,3))=313,VLOOKUP(VALUE(MID($B195,2,1)),_313_Table1,MATCH(MID($B195,1,1),_313_Table1_ColumnLookup,0),FALSE)
+N("313"),
  IF(AND(VALUE(LEFT($A195,3))=314,LEN($B195)=3),VLOOKUP(VALUE(MID($B195,2,2)),_314_Table1,MATCH(MID($B195,1,1),_314_Table1_ColumnLookup,0),FALSE),
  IF(VALUE(LEFT($A195,3))=314,VLOOKUP(VALUE(MID($B195,2,1)),_314_Table1,MATCH(MID($B195,1,1),_314_Table1_ColumnLookup,0),FALSE)
+N("314"),
""))))))))))))))))))))))))</f>
        <v>#N/A</v>
      </c>
      <c r="E195" s="238">
        <f>IF(AND(VALUE(LEFT($A195,3))=309,LEN($B195)=3),VLOOKUP(VALUE(MID($B195,2,2)),_309_Table2,MATCH(MID($B195,1,1),_309_Table2_ColumnLookup,0),FALSE),
  IF($C195="309 LCR SummaryA",OneYearSCR,IF($C195="309 LCR SummaryB",UltimateSCR,IF(VALUE(LEFT($A195,3))=309,VLOOKUP(VALUE(MID($B195,2,1)),_309_Table2,MATCH(MID($B195,1,1),_309_Table2_ColumnLookup,0),FALSE)
+N("309"),
  IF(VALUE(LEFT($A195,3))=310,VLOOKUP(VALUE(MID($B195,2,1)),_310_Table2,MATCH(MID($B195,1,1),_310_Table2_ColumnLookup,0),FALSE)
+N("310"),
  IF(AND(VALUE(LEFT($A195,3))=311,LEN($I195)=4),VLOOKUP($I195,_311_Table2,MATCH($B195,_311_Table2_ColumnLookup,0),FALSE),
  IF(AND(VALUE(LEFT($A195,3))=311,OR($B195="I2",$B195="J2",$B195="K2",$B195="L2")),VLOOKUP('311'!$G$58,_311_Table2,MATCH(MID($B195,1,1),_311_Table2_ColumnLookup,0),FALSE),
  IF(AND(VALUE(LEFT($A195,3))=311,RIGHT($B195,5)="Total"),VLOOKUP('311'!$G$59,_311_Table2,MATCH(MID($B195,1,1),_311_Table2_ColumnLookup,0),FALSE),
  IF(VALUE(LEFT($A195,3))=311,VLOOKUP(VALUE(MID($B195,2,1)),_311_Table2,MATCH(MID($B195,1,1),_311_Table2_ColumnLookup,0),FALSE)
+N("311"),
  IF(AND(VALUE(LEFT($A195,3))=312,LEFT($G195,10)="Unincepted",$B195="G "),VLOOKUP(" ULO",_312_Table2,MATCH('312'!$N$16,_312_Table2_ColumnLookup,0),FALSE),
  IF(AND(VALUE(LEFT($A195,3))=312,LEFT($G195,10)="Unincepted",$B195="O "),VLOOKUP(" ULO",_312_Table2,MATCH('312'!$V$16,_312_Table2_ColumnLookup,0),FALSE),
  IF(AND(VALUE(LEFT($A195,3))=312,LEFT($G195,10)="Unincepted",$B195="Q "),VLOOKUP(" ULO",_312_Table2,MATCH('312'!$X$16,_312_Table2_ColumnLookup,0),FALSE),
  IF(AND(VALUE(LEFT($A195,3))=312,LEFT($G195,10)="Unincepted"),VLOOKUP(" ULO",_312_Table2,MATCH(LEFT($B195,1),_312_Table2_ColumnLookup,0),FALSE),
  IF(AND(VALUE(LEFT($A195,3))=312,LEFT($G195,5)="Total",$B195="G "),VLOOKUP('312'!$F$80,_312_Table2,MATCH('312'!$N$16,_312_Table2_ColumnLookup,0),FALSE),
  IF(AND(VALUE(LEFT($A195,3))=312,LEFT($G195,5)="Total",$B195="O "),VLOOKUP('312'!$F$80,_312_Table2,MATCH('312'!$V$16,_312_Table2_ColumnLookup,0),FALSE),
  IF(AND(VALUE(LEFT($A195,3))=312,LEFT($G195,5)="Total",$B195="Q "),VLOOKUP('312'!$F$80,_312_Table2,MATCH('312'!$X$16,_312_Table2_ColumnLookup,0),FALSE),
  IF(AND(VALUE(LEFT($A195,3))=312,LEFT($G195,5)="Total"),VLOOKUP('312'!$F$80,_312_Table2,MATCH(LEFT($B195,1),_312_Table2_ColumnLookup,0),FALSE),
  IF(AND(VALUE(LEFT($A195,3))=312,LEN($I195)=4,$B195="G"),VLOOKUP($I195,_312_Table2,MATCH('312'!$N$16,_312_Table2_ColumnLookup,0),FALSE),
  IF(AND(VALUE(LEFT($A195,3))=312,LEN($I195)=4,$B195="O"),VLOOKUP($I195,_312_Table2,MATCH('312'!$V$16,_312_Table2_ColumnLookup,0),FALSE),
  IF(AND(VALUE(LEFT($A195,3))=312,LEN($I195)=4,$B195="Q"),VLOOKUP($I195,_312_Table2,MATCH('312'!$X$16,_312_Table2_ColumnLookup,0),FALSE),
  IF(AND(VALUE(LEFT($A195,3))=312,LEN($I195)=4),VLOOKUP($I195,_312_Table2,MATCH(LEFT($B195,1),_312_Table2_ColumnLookup,0),FALSE)
+N("312"),
  IF(VALUE(LEFT($A195,3))=313,VLOOKUP(VALUE(MID($B195,2,1)),_313_Table2,MATCH(MID($B195,1,1),_313_Table2_ColumnLookup,0),FALSE)
+N("313"),
  IF(AND(VALUE(LEFT($A195,3))=314,LEN($B195)=3),VLOOKUP(VALUE(MID($B195,2,2)),_314_Table2,MATCH(MID($B195,1,1),_314_Table2_ColumnLookup,0),FALSE),
  IF(VALUE(LEFT($A195,3))=314,VLOOKUP(VALUE(MID($B195,2,1)),_314_Table2,MATCH(MID($B195,1,1),_314_Table2_ColumnLookup,0),FALSE)
+N("314"),
""))))))))))))))))))))))))</f>
        <v>0</v>
      </c>
      <c r="F195" s="238" t="e">
        <f>IF(AND(VALUE(LEFT($A195,3))=309,LEN($B195)=3),VLOOKUP(VALUE(MID($B195,2,2)),_309_Table3,MATCH(MID($B195,1,1),_309_Table3_ColumnLookup,0),FALSE),
  IF($C195="309 LCR SummaryA",OneYearSCR,IF($C195="309 LCR SummaryB",UltimateSCR,IF(VALUE(LEFT($A195,3))=309,VLOOKUP(VALUE(MID($B195,2,1)),_309_Table3,MATCH(MID($B195,1,1),_309_Table3_ColumnLookup,0),FALSE)
+N("309"),
  IF(VALUE(LEFT($A195,3))=310,VLOOKUP(VALUE(MID($B195,2,1)),_310_Table3,MATCH(MID($B195,1,1),_310_Table3_ColumnLookup,0),FALSE)
+N("310"),
  IF(AND(VALUE(LEFT($A195,3))=311,LEN($I195)=4),VLOOKUP($I195,_311_Table3,MATCH($B195,_311_Table3_ColumnLookup,0),FALSE),
  IF(AND(VALUE(LEFT($A195,3))=311,OR($B195="I2",$B195="J2",$B195="K2",$B195="L2")),VLOOKUP('311'!$G$58,_311_Table3,MATCH(MID($B195,1,1),_311_Table3_ColumnLookup,0),FALSE),
  IF(AND(VALUE(LEFT($A195,3))=311,RIGHT($B195,5)="Total"),VLOOKUP('311'!$G$59,_311_Table3,MATCH(MID($B195,1,1),_311_Table3_ColumnLookup,0),FALSE),
  IF(VALUE(LEFT($A195,3))=311,VLOOKUP(VALUE(MID($B195,2,1)),_311_Table3,MATCH(MID($B195,1,1),_311_Table3_ColumnLookup,0),FALSE)
+N("311"),
  IF(AND(VALUE(LEFT($A195,3))=312,LEFT($G195,10)="Unincepted",$B195="G "),VLOOKUP(" ULO",_312_Table3,MATCH('312'!$N$16,_312_Table3_ColumnLookup,0),FALSE),
  IF(AND(VALUE(LEFT($A195,3))=312,LEFT($G195,10)="Unincepted",$B195="O "),VLOOKUP(" ULO",_312_Table3,MATCH('312'!$V$16,_312_Table3_ColumnLookup,0),FALSE),
  IF(AND(VALUE(LEFT($A195,3))=312,LEFT($G195,10)="Unincepted",$B195="Q "),VLOOKUP(" ULO",_312_Table3,MATCH('312'!$X$16,_312_Table3_ColumnLookup,0),FALSE),
  IF(AND(VALUE(LEFT($A195,3))=312,LEFT($G195,10)="Unincepted"),VLOOKUP(" ULO",_312_Table3,MATCH(LEFT($B195,1),_312_Table3_ColumnLookup,0),FALSE),
  IF(AND(VALUE(LEFT($A195,3))=312,LEFT($G195,5)="Total",$B195="G "),VLOOKUP('312'!$F$80,_312_Table3,MATCH('312'!$N$16,_312_Table3_ColumnLookup,0),FALSE),
  IF(AND(VALUE(LEFT($A195,3))=312,LEFT($G195,5)="Total",$B195="O "),VLOOKUP('312'!$F$80,_312_Table3,MATCH('312'!$V$16,_312_Table3_ColumnLookup,0),FALSE),
  IF(AND(VALUE(LEFT($A195,3))=312,LEFT($G195,5)="Total",$B195="Q "),VLOOKUP('312'!$F$80,_312_Table3,MATCH('312'!$X$16,_312_Table3_ColumnLookup,0),FALSE),
  IF(AND(VALUE(LEFT($A195,3))=312,LEFT($G195,5)="Total"),VLOOKUP('312'!$F$80,_312_Table3,MATCH(LEFT($B195,1),_312_Table3_ColumnLookup,0),FALSE),
  IF(AND(VALUE(LEFT($A195,3))=312,LEN($I195)=4,$B195="G"),VLOOKUP($I195,_312_Table3,MATCH('312'!$N$16,_312_Table3_ColumnLookup,0),FALSE),
  IF(AND(VALUE(LEFT($A195,3))=312,LEN($I195)=4,$B195="O"),VLOOKUP($I195,_312_Table3,MATCH('312'!$V$16,_312_Table3_ColumnLookup,0),FALSE),
  IF(AND(VALUE(LEFT($A195,3))=312,LEN($I195)=4,$B195="Q"),VLOOKUP($I195,_312_Table3,MATCH('312'!$X$16,_312_Table3_ColumnLookup,0),FALSE),
  IF(AND(VALUE(LEFT($A195,3))=312,LEN($I195)=4),VLOOKUP($I195,_312_Table3,MATCH(LEFT($B195,1),_312_Table3_ColumnLookup,0),FALSE)
+N("312"),
  IF(VALUE(LEFT($A195,3))=313,VLOOKUP(VALUE(MID($B195,2,1)),_313_Table3,MATCH(MID($B195,1,1),_313_Table3_ColumnLookup,0),FALSE)
+N("313"),
  IF(AND(VALUE(LEFT($A195,3))=314,LEN($B195)=3),VLOOKUP(VALUE(MID($B195,2,2)),_314_Table3,MATCH(MID($B195,1,1),_314_Table3_ColumnLookup,0),FALSE),
  IF(VALUE(LEFT($A195,3))=314,VLOOKUP(VALUE(MID($B195,2,1)),_314_Table3,MATCH(MID($B195,1,1),_314_Table3_ColumnLookup,0),FALSE)
+N("314"),
""))))))))))))))))))))))))</f>
        <v>#NAME?</v>
      </c>
      <c r="G195" s="266" t="s">
        <v>1111</v>
      </c>
      <c r="H195" s="321">
        <f>IFERROR(
IF(ISERROR($D195)=FALSE,$D195,IF(ISERROR($E195)=FALSE,$E195,IF(ISERROR($F195)=FALSE,$F195
+N("012 checkboxes"),
IF(
IF(OR(LEFT($A195,9)="Syndicate",LEFT($A195,12)="NewSyndicate"),VLOOKUP($A195,'012'!$J:$ZW,MATCH("Link to button",'012'!$J$1:$ZW$1,0),0)
+N("309 checkbox"),
IF($C195="309 LCR Summary0",VLOOKUP("Notes990",'309'!$P:$ZZ,MATCH("Link to button",'309'!$P$1:$ZZ$1,0),0)
+N("313 checkboxes"),
IF($C195="313 Financial Information0LcmVsScr",IF($C195="309 LCR Summary0",VLOOKUP("LcmVsScr",'309'!$N:$ZZ,MATCH("Link to button",'309'!$N$1:$ZZ$1,0),0),
IF($C195="313 Financial Information0LcrDocAttached",IF($C195="309 LCR Summary0",VLOOKUP("LcrDocAttached",'309'!$N:$ZZ,MATCH("Link to button",'309'!$N$1:$ZZ$1,0),
0)))))))=1,TRUE,FALSE)
))),"")</f>
        <v>0</v>
      </c>
      <c r="I195" s="266">
        <v>2018</v>
      </c>
    </row>
    <row r="196" spans="1:9" s="266" customFormat="1">
      <c r="A196" s="237" t="str">
        <f>VLOOKUP($G196,CSVLookups!$B:$R,MATCH(A$1,CSVLookups!$B$1:$R$1,0),FALSE)</f>
        <v>311 Claims Distributions</v>
      </c>
      <c r="B196" s="237" t="str">
        <f>VLOOKUP($G196,CSVLookups!$B:$R,MATCH(B$1,CSVLookups!$B$1:$R$1,0),FALSE)</f>
        <v>K</v>
      </c>
      <c r="C196" s="238" t="str">
        <f t="shared" si="3"/>
        <v>311 Claims DistributionsK2018New Business</v>
      </c>
      <c r="D196" s="238" t="e">
        <f>IF(AND(VALUE(LEFT($A196,3))=309,LEN($B196)=3),VLOOKUP(VALUE(MID($B196,2,2)),_309_Table1,MATCH(MID($B196,1,1),_309_Table1_ColumnLookup,0),FALSE),
  IF($C196="309 LCR SummaryA",OneYearSCR,IF($C196="309 LCR SummaryB",UltimateSCR,IF(VALUE(LEFT($A196,3))=309,VLOOKUP(VALUE(MID($B196,2,1)),_309_Table1,MATCH(MID($B196,1,1),_309_Table1_ColumnLookup,0),FALSE)
+N("309"),
  IF(VALUE(LEFT($A196,3))=310,VLOOKUP(VALUE(MID($B196,2,1)),_310_Table1,MATCH(MID($B196,1,1),_310_Table1_ColumnLookup,0),FALSE)
+N("310"),
  IF(AND(VALUE(LEFT($A196,3))=311,LEN($I196)=4),VLOOKUP($I196,_311_Table1,MATCH($B196,_311_Table1_ColumnLookup,0),FALSE),
  IF(AND(VALUE(LEFT($A196,3))=311,OR($B196="I2",$B196="J2",$B196="K2",$B196="L2")),VLOOKUP('311'!$G$58,_311_Table1,MATCH(MID($B196,1,1),_311_Table1_ColumnLookup,0),FALSE),
  IF(AND(VALUE(LEFT($A196,3))=311,RIGHT($B196,5)="Total"),VLOOKUP('311'!$G$59,_311_Table1,MATCH(MID($B196,1,1),_311_Table1_ColumnLookup,0),FALSE),
  IF(VALUE(LEFT($A196,3))=311,VLOOKUP(VALUE(MID($B196,2,1)),_311_Table1,MATCH(MID($B196,1,1),_311_Table1_ColumnLookup,0),FALSE)
+N("311"),
  IF(AND(VALUE(LEFT($A196,3))=312,LEFT($G196,10)="Unincepted",$B196="G "),VLOOKUP(" ULO",_312_Table1,MATCH('312'!$N$16,_312_Table1_ColumnLookup,0),FALSE),
  IF(AND(VALUE(LEFT($A196,3))=312,LEFT($G196,10)="Unincepted",$B196="O "),VLOOKUP(" ULO",_312_Table1,MATCH('312'!$V$16,_312_Table1_ColumnLookup,0),FALSE),
  IF(AND(VALUE(LEFT($A196,3))=312,LEFT($G196,10)="Unincepted",$B196="Q "),VLOOKUP(" ULO",_312_Table1,MATCH('312'!$X$16,_312_Table1_ColumnLookup,0),FALSE),
  IF(AND(VALUE(LEFT($A196,3))=312,LEFT($G196,10)="Unincepted"),VLOOKUP(" ULO",_312_Table1,MATCH(LEFT($B196,1),_312_Table1_ColumnLookup,0),FALSE),
  IF(AND(VALUE(LEFT($A196,3))=312,LEFT($G196,5)="Total",$B196="G "),VLOOKUP('312'!$F$80,_312_Table1,MATCH('312'!$N$16,_312_Table1_ColumnLookup,0),FALSE),
  IF(AND(VALUE(LEFT($A196,3))=312,LEFT($G196,5)="Total",$B196="O "),VLOOKUP('312'!$F$80,_312_Table1,MATCH('312'!$V$16,_312_Table1_ColumnLookup,0),FALSE),
  IF(AND(VALUE(LEFT($A196,3))=312,LEFT($G196,5)="Total",$B196="Q "),VLOOKUP('312'!$F$80,_312_Table1,MATCH('312'!$X$16,_312_Table1_ColumnLookup,0),FALSE),
  IF(AND(VALUE(LEFT($A196,3))=312,LEFT($G196,5)="Total"),VLOOKUP('312'!$F$80,_312_Table1,MATCH(LEFT($B196,1),_312_Table1_ColumnLookup,0),FALSE),
  IF(AND(VALUE(LEFT($A196,3))=312,LEN($I196)=4,$B196="G"),VLOOKUP($I196,_312_Table1,MATCH('312'!$N$16,_312_Table1_ColumnLookup,0),FALSE),
  IF(AND(VALUE(LEFT($A196,3))=312,LEN($I196)=4,$B196="O"),VLOOKUP($I196,_312_Table1,MATCH('312'!$V$16,_312_Table1_ColumnLookup,0),FALSE),
  IF(AND(VALUE(LEFT($A196,3))=312,LEN($I196)=4,$B196="Q"),VLOOKUP($I196,_312_Table1,MATCH('312'!$X$16,_312_Table1_ColumnLookup,0),FALSE),
  IF(AND(VALUE(LEFT($A196,3))=312,LEN($I196)=4),VLOOKUP($I196,_312_Table1,MATCH(LEFT($B196,1),_312_Table1_ColumnLookup,0),FALSE)
+N("312"),
  IF(VALUE(LEFT($A196,3))=313,VLOOKUP(VALUE(MID($B196,2,1)),_313_Table1,MATCH(MID($B196,1,1),_313_Table1_ColumnLookup,0),FALSE)
+N("313"),
  IF(AND(VALUE(LEFT($A196,3))=314,LEN($B196)=3),VLOOKUP(VALUE(MID($B196,2,2)),_314_Table1,MATCH(MID($B196,1,1),_314_Table1_ColumnLookup,0),FALSE),
  IF(VALUE(LEFT($A196,3))=314,VLOOKUP(VALUE(MID($B196,2,1)),_314_Table1,MATCH(MID($B196,1,1),_314_Table1_ColumnLookup,0),FALSE)
+N("314"),
""))))))))))))))))))))))))</f>
        <v>#N/A</v>
      </c>
      <c r="E196" s="238">
        <f>IF(AND(VALUE(LEFT($A196,3))=309,LEN($B196)=3),VLOOKUP(VALUE(MID($B196,2,2)),_309_Table2,MATCH(MID($B196,1,1),_309_Table2_ColumnLookup,0),FALSE),
  IF($C196="309 LCR SummaryA",OneYearSCR,IF($C196="309 LCR SummaryB",UltimateSCR,IF(VALUE(LEFT($A196,3))=309,VLOOKUP(VALUE(MID($B196,2,1)),_309_Table2,MATCH(MID($B196,1,1),_309_Table2_ColumnLookup,0),FALSE)
+N("309"),
  IF(VALUE(LEFT($A196,3))=310,VLOOKUP(VALUE(MID($B196,2,1)),_310_Table2,MATCH(MID($B196,1,1),_310_Table2_ColumnLookup,0),FALSE)
+N("310"),
  IF(AND(VALUE(LEFT($A196,3))=311,LEN($I196)=4),VLOOKUP($I196,_311_Table2,MATCH($B196,_311_Table2_ColumnLookup,0),FALSE),
  IF(AND(VALUE(LEFT($A196,3))=311,OR($B196="I2",$B196="J2",$B196="K2",$B196="L2")),VLOOKUP('311'!$G$58,_311_Table2,MATCH(MID($B196,1,1),_311_Table2_ColumnLookup,0),FALSE),
  IF(AND(VALUE(LEFT($A196,3))=311,RIGHT($B196,5)="Total"),VLOOKUP('311'!$G$59,_311_Table2,MATCH(MID($B196,1,1),_311_Table2_ColumnLookup,0),FALSE),
  IF(VALUE(LEFT($A196,3))=311,VLOOKUP(VALUE(MID($B196,2,1)),_311_Table2,MATCH(MID($B196,1,1),_311_Table2_ColumnLookup,0),FALSE)
+N("311"),
  IF(AND(VALUE(LEFT($A196,3))=312,LEFT($G196,10)="Unincepted",$B196="G "),VLOOKUP(" ULO",_312_Table2,MATCH('312'!$N$16,_312_Table2_ColumnLookup,0),FALSE),
  IF(AND(VALUE(LEFT($A196,3))=312,LEFT($G196,10)="Unincepted",$B196="O "),VLOOKUP(" ULO",_312_Table2,MATCH('312'!$V$16,_312_Table2_ColumnLookup,0),FALSE),
  IF(AND(VALUE(LEFT($A196,3))=312,LEFT($G196,10)="Unincepted",$B196="Q "),VLOOKUP(" ULO",_312_Table2,MATCH('312'!$X$16,_312_Table2_ColumnLookup,0),FALSE),
  IF(AND(VALUE(LEFT($A196,3))=312,LEFT($G196,10)="Unincepted"),VLOOKUP(" ULO",_312_Table2,MATCH(LEFT($B196,1),_312_Table2_ColumnLookup,0),FALSE),
  IF(AND(VALUE(LEFT($A196,3))=312,LEFT($G196,5)="Total",$B196="G "),VLOOKUP('312'!$F$80,_312_Table2,MATCH('312'!$N$16,_312_Table2_ColumnLookup,0),FALSE),
  IF(AND(VALUE(LEFT($A196,3))=312,LEFT($G196,5)="Total",$B196="O "),VLOOKUP('312'!$F$80,_312_Table2,MATCH('312'!$V$16,_312_Table2_ColumnLookup,0),FALSE),
  IF(AND(VALUE(LEFT($A196,3))=312,LEFT($G196,5)="Total",$B196="Q "),VLOOKUP('312'!$F$80,_312_Table2,MATCH('312'!$X$16,_312_Table2_ColumnLookup,0),FALSE),
  IF(AND(VALUE(LEFT($A196,3))=312,LEFT($G196,5)="Total"),VLOOKUP('312'!$F$80,_312_Table2,MATCH(LEFT($B196,1),_312_Table2_ColumnLookup,0),FALSE),
  IF(AND(VALUE(LEFT($A196,3))=312,LEN($I196)=4,$B196="G"),VLOOKUP($I196,_312_Table2,MATCH('312'!$N$16,_312_Table2_ColumnLookup,0),FALSE),
  IF(AND(VALUE(LEFT($A196,3))=312,LEN($I196)=4,$B196="O"),VLOOKUP($I196,_312_Table2,MATCH('312'!$V$16,_312_Table2_ColumnLookup,0),FALSE),
  IF(AND(VALUE(LEFT($A196,3))=312,LEN($I196)=4,$B196="Q"),VLOOKUP($I196,_312_Table2,MATCH('312'!$X$16,_312_Table2_ColumnLookup,0),FALSE),
  IF(AND(VALUE(LEFT($A196,3))=312,LEN($I196)=4),VLOOKUP($I196,_312_Table2,MATCH(LEFT($B196,1),_312_Table2_ColumnLookup,0),FALSE)
+N("312"),
  IF(VALUE(LEFT($A196,3))=313,VLOOKUP(VALUE(MID($B196,2,1)),_313_Table2,MATCH(MID($B196,1,1),_313_Table2_ColumnLookup,0),FALSE)
+N("313"),
  IF(AND(VALUE(LEFT($A196,3))=314,LEN($B196)=3),VLOOKUP(VALUE(MID($B196,2,2)),_314_Table2,MATCH(MID($B196,1,1),_314_Table2_ColumnLookup,0),FALSE),
  IF(VALUE(LEFT($A196,3))=314,VLOOKUP(VALUE(MID($B196,2,1)),_314_Table2,MATCH(MID($B196,1,1),_314_Table2_ColumnLookup,0),FALSE)
+N("314"),
""))))))))))))))))))))))))</f>
        <v>0</v>
      </c>
      <c r="F196" s="238" t="e">
        <f>IF(AND(VALUE(LEFT($A196,3))=309,LEN($B196)=3),VLOOKUP(VALUE(MID($B196,2,2)),_309_Table3,MATCH(MID($B196,1,1),_309_Table3_ColumnLookup,0),FALSE),
  IF($C196="309 LCR SummaryA",OneYearSCR,IF($C196="309 LCR SummaryB",UltimateSCR,IF(VALUE(LEFT($A196,3))=309,VLOOKUP(VALUE(MID($B196,2,1)),_309_Table3,MATCH(MID($B196,1,1),_309_Table3_ColumnLookup,0),FALSE)
+N("309"),
  IF(VALUE(LEFT($A196,3))=310,VLOOKUP(VALUE(MID($B196,2,1)),_310_Table3,MATCH(MID($B196,1,1),_310_Table3_ColumnLookup,0),FALSE)
+N("310"),
  IF(AND(VALUE(LEFT($A196,3))=311,LEN($I196)=4),VLOOKUP($I196,_311_Table3,MATCH($B196,_311_Table3_ColumnLookup,0),FALSE),
  IF(AND(VALUE(LEFT($A196,3))=311,OR($B196="I2",$B196="J2",$B196="K2",$B196="L2")),VLOOKUP('311'!$G$58,_311_Table3,MATCH(MID($B196,1,1),_311_Table3_ColumnLookup,0),FALSE),
  IF(AND(VALUE(LEFT($A196,3))=311,RIGHT($B196,5)="Total"),VLOOKUP('311'!$G$59,_311_Table3,MATCH(MID($B196,1,1),_311_Table3_ColumnLookup,0),FALSE),
  IF(VALUE(LEFT($A196,3))=311,VLOOKUP(VALUE(MID($B196,2,1)),_311_Table3,MATCH(MID($B196,1,1),_311_Table3_ColumnLookup,0),FALSE)
+N("311"),
  IF(AND(VALUE(LEFT($A196,3))=312,LEFT($G196,10)="Unincepted",$B196="G "),VLOOKUP(" ULO",_312_Table3,MATCH('312'!$N$16,_312_Table3_ColumnLookup,0),FALSE),
  IF(AND(VALUE(LEFT($A196,3))=312,LEFT($G196,10)="Unincepted",$B196="O "),VLOOKUP(" ULO",_312_Table3,MATCH('312'!$V$16,_312_Table3_ColumnLookup,0),FALSE),
  IF(AND(VALUE(LEFT($A196,3))=312,LEFT($G196,10)="Unincepted",$B196="Q "),VLOOKUP(" ULO",_312_Table3,MATCH('312'!$X$16,_312_Table3_ColumnLookup,0),FALSE),
  IF(AND(VALUE(LEFT($A196,3))=312,LEFT($G196,10)="Unincepted"),VLOOKUP(" ULO",_312_Table3,MATCH(LEFT($B196,1),_312_Table3_ColumnLookup,0),FALSE),
  IF(AND(VALUE(LEFT($A196,3))=312,LEFT($G196,5)="Total",$B196="G "),VLOOKUP('312'!$F$80,_312_Table3,MATCH('312'!$N$16,_312_Table3_ColumnLookup,0),FALSE),
  IF(AND(VALUE(LEFT($A196,3))=312,LEFT($G196,5)="Total",$B196="O "),VLOOKUP('312'!$F$80,_312_Table3,MATCH('312'!$V$16,_312_Table3_ColumnLookup,0),FALSE),
  IF(AND(VALUE(LEFT($A196,3))=312,LEFT($G196,5)="Total",$B196="Q "),VLOOKUP('312'!$F$80,_312_Table3,MATCH('312'!$X$16,_312_Table3_ColumnLookup,0),FALSE),
  IF(AND(VALUE(LEFT($A196,3))=312,LEFT($G196,5)="Total"),VLOOKUP('312'!$F$80,_312_Table3,MATCH(LEFT($B196,1),_312_Table3_ColumnLookup,0),FALSE),
  IF(AND(VALUE(LEFT($A196,3))=312,LEN($I196)=4,$B196="G"),VLOOKUP($I196,_312_Table3,MATCH('312'!$N$16,_312_Table3_ColumnLookup,0),FALSE),
  IF(AND(VALUE(LEFT($A196,3))=312,LEN($I196)=4,$B196="O"),VLOOKUP($I196,_312_Table3,MATCH('312'!$V$16,_312_Table3_ColumnLookup,0),FALSE),
  IF(AND(VALUE(LEFT($A196,3))=312,LEN($I196)=4,$B196="Q"),VLOOKUP($I196,_312_Table3,MATCH('312'!$X$16,_312_Table3_ColumnLookup,0),FALSE),
  IF(AND(VALUE(LEFT($A196,3))=312,LEN($I196)=4),VLOOKUP($I196,_312_Table3,MATCH(LEFT($B196,1),_312_Table3_ColumnLookup,0),FALSE)
+N("312"),
  IF(VALUE(LEFT($A196,3))=313,VLOOKUP(VALUE(MID($B196,2,1)),_313_Table3,MATCH(MID($B196,1,1),_313_Table3_ColumnLookup,0),FALSE)
+N("313"),
  IF(AND(VALUE(LEFT($A196,3))=314,LEN($B196)=3),VLOOKUP(VALUE(MID($B196,2,2)),_314_Table3,MATCH(MID($B196,1,1),_314_Table3_ColumnLookup,0),FALSE),
  IF(VALUE(LEFT($A196,3))=314,VLOOKUP(VALUE(MID($B196,2,1)),_314_Table3,MATCH(MID($B196,1,1),_314_Table3_ColumnLookup,0),FALSE)
+N("314"),
""))))))))))))))))))))))))</f>
        <v>#NAME?</v>
      </c>
      <c r="G196" s="266" t="s">
        <v>1114</v>
      </c>
      <c r="H196" s="321">
        <f>IFERROR(
IF(ISERROR($D196)=FALSE,$D196,IF(ISERROR($E196)=FALSE,$E196,IF(ISERROR($F196)=FALSE,$F196
+N("012 checkboxes"),
IF(
IF(OR(LEFT($A196,9)="Syndicate",LEFT($A196,12)="NewSyndicate"),VLOOKUP($A196,'012'!$J:$ZW,MATCH("Link to button",'012'!$J$1:$ZW$1,0),0)
+N("309 checkbox"),
IF($C196="309 LCR Summary0",VLOOKUP("Notes990",'309'!$P:$ZZ,MATCH("Link to button",'309'!$P$1:$ZZ$1,0),0)
+N("313 checkboxes"),
IF($C196="313 Financial Information0LcmVsScr",IF($C196="309 LCR Summary0",VLOOKUP("LcmVsScr",'309'!$N:$ZZ,MATCH("Link to button",'309'!$N$1:$ZZ$1,0),0),
IF($C196="313 Financial Information0LcrDocAttached",IF($C196="309 LCR Summary0",VLOOKUP("LcrDocAttached",'309'!$N:$ZZ,MATCH("Link to button",'309'!$N$1:$ZZ$1,0),
0)))))))=1,TRUE,FALSE)
))),"")</f>
        <v>0</v>
      </c>
      <c r="I196" s="266">
        <v>2018</v>
      </c>
    </row>
    <row r="197" spans="1:9" s="266" customFormat="1">
      <c r="A197" s="237" t="str">
        <f>VLOOKUP($G197,CSVLookups!$B:$R,MATCH(A$1,CSVLookups!$B$1:$R$1,0),FALSE)</f>
        <v>311 Claims Distributions</v>
      </c>
      <c r="B197" s="237" t="str">
        <f>VLOOKUP($G197,CSVLookups!$B:$R,MATCH(B$1,CSVLookups!$B$1:$R$1,0),FALSE)</f>
        <v>L</v>
      </c>
      <c r="C197" s="238" t="str">
        <f t="shared" si="3"/>
        <v>311 Claims DistributionsL2018Total Claims</v>
      </c>
      <c r="D197" s="238" t="e">
        <f>IF(AND(VALUE(LEFT($A197,3))=309,LEN($B197)=3),VLOOKUP(VALUE(MID($B197,2,2)),_309_Table1,MATCH(MID($B197,1,1),_309_Table1_ColumnLookup,0),FALSE),
  IF($C197="309 LCR SummaryA",OneYearSCR,IF($C197="309 LCR SummaryB",UltimateSCR,IF(VALUE(LEFT($A197,3))=309,VLOOKUP(VALUE(MID($B197,2,1)),_309_Table1,MATCH(MID($B197,1,1),_309_Table1_ColumnLookup,0),FALSE)
+N("309"),
  IF(VALUE(LEFT($A197,3))=310,VLOOKUP(VALUE(MID($B197,2,1)),_310_Table1,MATCH(MID($B197,1,1),_310_Table1_ColumnLookup,0),FALSE)
+N("310"),
  IF(AND(VALUE(LEFT($A197,3))=311,LEN($I197)=4),VLOOKUP($I197,_311_Table1,MATCH($B197,_311_Table1_ColumnLookup,0),FALSE),
  IF(AND(VALUE(LEFT($A197,3))=311,OR($B197="I2",$B197="J2",$B197="K2",$B197="L2")),VLOOKUP('311'!$G$58,_311_Table1,MATCH(MID($B197,1,1),_311_Table1_ColumnLookup,0),FALSE),
  IF(AND(VALUE(LEFT($A197,3))=311,RIGHT($B197,5)="Total"),VLOOKUP('311'!$G$59,_311_Table1,MATCH(MID($B197,1,1),_311_Table1_ColumnLookup,0),FALSE),
  IF(VALUE(LEFT($A197,3))=311,VLOOKUP(VALUE(MID($B197,2,1)),_311_Table1,MATCH(MID($B197,1,1),_311_Table1_ColumnLookup,0),FALSE)
+N("311"),
  IF(AND(VALUE(LEFT($A197,3))=312,LEFT($G197,10)="Unincepted",$B197="G "),VLOOKUP(" ULO",_312_Table1,MATCH('312'!$N$16,_312_Table1_ColumnLookup,0),FALSE),
  IF(AND(VALUE(LEFT($A197,3))=312,LEFT($G197,10)="Unincepted",$B197="O "),VLOOKUP(" ULO",_312_Table1,MATCH('312'!$V$16,_312_Table1_ColumnLookup,0),FALSE),
  IF(AND(VALUE(LEFT($A197,3))=312,LEFT($G197,10)="Unincepted",$B197="Q "),VLOOKUP(" ULO",_312_Table1,MATCH('312'!$X$16,_312_Table1_ColumnLookup,0),FALSE),
  IF(AND(VALUE(LEFT($A197,3))=312,LEFT($G197,10)="Unincepted"),VLOOKUP(" ULO",_312_Table1,MATCH(LEFT($B197,1),_312_Table1_ColumnLookup,0),FALSE),
  IF(AND(VALUE(LEFT($A197,3))=312,LEFT($G197,5)="Total",$B197="G "),VLOOKUP('312'!$F$80,_312_Table1,MATCH('312'!$N$16,_312_Table1_ColumnLookup,0),FALSE),
  IF(AND(VALUE(LEFT($A197,3))=312,LEFT($G197,5)="Total",$B197="O "),VLOOKUP('312'!$F$80,_312_Table1,MATCH('312'!$V$16,_312_Table1_ColumnLookup,0),FALSE),
  IF(AND(VALUE(LEFT($A197,3))=312,LEFT($G197,5)="Total",$B197="Q "),VLOOKUP('312'!$F$80,_312_Table1,MATCH('312'!$X$16,_312_Table1_ColumnLookup,0),FALSE),
  IF(AND(VALUE(LEFT($A197,3))=312,LEFT($G197,5)="Total"),VLOOKUP('312'!$F$80,_312_Table1,MATCH(LEFT($B197,1),_312_Table1_ColumnLookup,0),FALSE),
  IF(AND(VALUE(LEFT($A197,3))=312,LEN($I197)=4,$B197="G"),VLOOKUP($I197,_312_Table1,MATCH('312'!$N$16,_312_Table1_ColumnLookup,0),FALSE),
  IF(AND(VALUE(LEFT($A197,3))=312,LEN($I197)=4,$B197="O"),VLOOKUP($I197,_312_Table1,MATCH('312'!$V$16,_312_Table1_ColumnLookup,0),FALSE),
  IF(AND(VALUE(LEFT($A197,3))=312,LEN($I197)=4,$B197="Q"),VLOOKUP($I197,_312_Table1,MATCH('312'!$X$16,_312_Table1_ColumnLookup,0),FALSE),
  IF(AND(VALUE(LEFT($A197,3))=312,LEN($I197)=4),VLOOKUP($I197,_312_Table1,MATCH(LEFT($B197,1),_312_Table1_ColumnLookup,0),FALSE)
+N("312"),
  IF(VALUE(LEFT($A197,3))=313,VLOOKUP(VALUE(MID($B197,2,1)),_313_Table1,MATCH(MID($B197,1,1),_313_Table1_ColumnLookup,0),FALSE)
+N("313"),
  IF(AND(VALUE(LEFT($A197,3))=314,LEN($B197)=3),VLOOKUP(VALUE(MID($B197,2,2)),_314_Table1,MATCH(MID($B197,1,1),_314_Table1_ColumnLookup,0),FALSE),
  IF(VALUE(LEFT($A197,3))=314,VLOOKUP(VALUE(MID($B197,2,1)),_314_Table1,MATCH(MID($B197,1,1),_314_Table1_ColumnLookup,0),FALSE)
+N("314"),
""))))))))))))))))))))))))</f>
        <v>#N/A</v>
      </c>
      <c r="E197" s="238">
        <f ca="1">IF(AND(VALUE(LEFT($A197,3))=309,LEN($B197)=3),VLOOKUP(VALUE(MID($B197,2,2)),_309_Table2,MATCH(MID($B197,1,1),_309_Table2_ColumnLookup,0),FALSE),
  IF($C197="309 LCR SummaryA",OneYearSCR,IF($C197="309 LCR SummaryB",UltimateSCR,IF(VALUE(LEFT($A197,3))=309,VLOOKUP(VALUE(MID($B197,2,1)),_309_Table2,MATCH(MID($B197,1,1),_309_Table2_ColumnLookup,0),FALSE)
+N("309"),
  IF(VALUE(LEFT($A197,3))=310,VLOOKUP(VALUE(MID($B197,2,1)),_310_Table2,MATCH(MID($B197,1,1),_310_Table2_ColumnLookup,0),FALSE)
+N("310"),
  IF(AND(VALUE(LEFT($A197,3))=311,LEN($I197)=4),VLOOKUP($I197,_311_Table2,MATCH($B197,_311_Table2_ColumnLookup,0),FALSE),
  IF(AND(VALUE(LEFT($A197,3))=311,OR($B197="I2",$B197="J2",$B197="K2",$B197="L2")),VLOOKUP('311'!$G$58,_311_Table2,MATCH(MID($B197,1,1),_311_Table2_ColumnLookup,0),FALSE),
  IF(AND(VALUE(LEFT($A197,3))=311,RIGHT($B197,5)="Total"),VLOOKUP('311'!$G$59,_311_Table2,MATCH(MID($B197,1,1),_311_Table2_ColumnLookup,0),FALSE),
  IF(VALUE(LEFT($A197,3))=311,VLOOKUP(VALUE(MID($B197,2,1)),_311_Table2,MATCH(MID($B197,1,1),_311_Table2_ColumnLookup,0),FALSE)
+N("311"),
  IF(AND(VALUE(LEFT($A197,3))=312,LEFT($G197,10)="Unincepted",$B197="G "),VLOOKUP(" ULO",_312_Table2,MATCH('312'!$N$16,_312_Table2_ColumnLookup,0),FALSE),
  IF(AND(VALUE(LEFT($A197,3))=312,LEFT($G197,10)="Unincepted",$B197="O "),VLOOKUP(" ULO",_312_Table2,MATCH('312'!$V$16,_312_Table2_ColumnLookup,0),FALSE),
  IF(AND(VALUE(LEFT($A197,3))=312,LEFT($G197,10)="Unincepted",$B197="Q "),VLOOKUP(" ULO",_312_Table2,MATCH('312'!$X$16,_312_Table2_ColumnLookup,0),FALSE),
  IF(AND(VALUE(LEFT($A197,3))=312,LEFT($G197,10)="Unincepted"),VLOOKUP(" ULO",_312_Table2,MATCH(LEFT($B197,1),_312_Table2_ColumnLookup,0),FALSE),
  IF(AND(VALUE(LEFT($A197,3))=312,LEFT($G197,5)="Total",$B197="G "),VLOOKUP('312'!$F$80,_312_Table2,MATCH('312'!$N$16,_312_Table2_ColumnLookup,0),FALSE),
  IF(AND(VALUE(LEFT($A197,3))=312,LEFT($G197,5)="Total",$B197="O "),VLOOKUP('312'!$F$80,_312_Table2,MATCH('312'!$V$16,_312_Table2_ColumnLookup,0),FALSE),
  IF(AND(VALUE(LEFT($A197,3))=312,LEFT($G197,5)="Total",$B197="Q "),VLOOKUP('312'!$F$80,_312_Table2,MATCH('312'!$X$16,_312_Table2_ColumnLookup,0),FALSE),
  IF(AND(VALUE(LEFT($A197,3))=312,LEFT($G197,5)="Total"),VLOOKUP('312'!$F$80,_312_Table2,MATCH(LEFT($B197,1),_312_Table2_ColumnLookup,0),FALSE),
  IF(AND(VALUE(LEFT($A197,3))=312,LEN($I197)=4,$B197="G"),VLOOKUP($I197,_312_Table2,MATCH('312'!$N$16,_312_Table2_ColumnLookup,0),FALSE),
  IF(AND(VALUE(LEFT($A197,3))=312,LEN($I197)=4,$B197="O"),VLOOKUP($I197,_312_Table2,MATCH('312'!$V$16,_312_Table2_ColumnLookup,0),FALSE),
  IF(AND(VALUE(LEFT($A197,3))=312,LEN($I197)=4,$B197="Q"),VLOOKUP($I197,_312_Table2,MATCH('312'!$X$16,_312_Table2_ColumnLookup,0),FALSE),
  IF(AND(VALUE(LEFT($A197,3))=312,LEN($I197)=4),VLOOKUP($I197,_312_Table2,MATCH(LEFT($B197,1),_312_Table2_ColumnLookup,0),FALSE)
+N("312"),
  IF(VALUE(LEFT($A197,3))=313,VLOOKUP(VALUE(MID($B197,2,1)),_313_Table2,MATCH(MID($B197,1,1),_313_Table2_ColumnLookup,0),FALSE)
+N("313"),
  IF(AND(VALUE(LEFT($A197,3))=314,LEN($B197)=3),VLOOKUP(VALUE(MID($B197,2,2)),_314_Table2,MATCH(MID($B197,1,1),_314_Table2_ColumnLookup,0),FALSE),
  IF(VALUE(LEFT($A197,3))=314,VLOOKUP(VALUE(MID($B197,2,1)),_314_Table2,MATCH(MID($B197,1,1),_314_Table2_ColumnLookup,0),FALSE)
+N("314"),
""))))))))))))))))))))))))</f>
        <v>0</v>
      </c>
      <c r="F197" s="238" t="e">
        <f>IF(AND(VALUE(LEFT($A197,3))=309,LEN($B197)=3),VLOOKUP(VALUE(MID($B197,2,2)),_309_Table3,MATCH(MID($B197,1,1),_309_Table3_ColumnLookup,0),FALSE),
  IF($C197="309 LCR SummaryA",OneYearSCR,IF($C197="309 LCR SummaryB",UltimateSCR,IF(VALUE(LEFT($A197,3))=309,VLOOKUP(VALUE(MID($B197,2,1)),_309_Table3,MATCH(MID($B197,1,1),_309_Table3_ColumnLookup,0),FALSE)
+N("309"),
  IF(VALUE(LEFT($A197,3))=310,VLOOKUP(VALUE(MID($B197,2,1)),_310_Table3,MATCH(MID($B197,1,1),_310_Table3_ColumnLookup,0),FALSE)
+N("310"),
  IF(AND(VALUE(LEFT($A197,3))=311,LEN($I197)=4),VLOOKUP($I197,_311_Table3,MATCH($B197,_311_Table3_ColumnLookup,0),FALSE),
  IF(AND(VALUE(LEFT($A197,3))=311,OR($B197="I2",$B197="J2",$B197="K2",$B197="L2")),VLOOKUP('311'!$G$58,_311_Table3,MATCH(MID($B197,1,1),_311_Table3_ColumnLookup,0),FALSE),
  IF(AND(VALUE(LEFT($A197,3))=311,RIGHT($B197,5)="Total"),VLOOKUP('311'!$G$59,_311_Table3,MATCH(MID($B197,1,1),_311_Table3_ColumnLookup,0),FALSE),
  IF(VALUE(LEFT($A197,3))=311,VLOOKUP(VALUE(MID($B197,2,1)),_311_Table3,MATCH(MID($B197,1,1),_311_Table3_ColumnLookup,0),FALSE)
+N("311"),
  IF(AND(VALUE(LEFT($A197,3))=312,LEFT($G197,10)="Unincepted",$B197="G "),VLOOKUP(" ULO",_312_Table3,MATCH('312'!$N$16,_312_Table3_ColumnLookup,0),FALSE),
  IF(AND(VALUE(LEFT($A197,3))=312,LEFT($G197,10)="Unincepted",$B197="O "),VLOOKUP(" ULO",_312_Table3,MATCH('312'!$V$16,_312_Table3_ColumnLookup,0),FALSE),
  IF(AND(VALUE(LEFT($A197,3))=312,LEFT($G197,10)="Unincepted",$B197="Q "),VLOOKUP(" ULO",_312_Table3,MATCH('312'!$X$16,_312_Table3_ColumnLookup,0),FALSE),
  IF(AND(VALUE(LEFT($A197,3))=312,LEFT($G197,10)="Unincepted"),VLOOKUP(" ULO",_312_Table3,MATCH(LEFT($B197,1),_312_Table3_ColumnLookup,0),FALSE),
  IF(AND(VALUE(LEFT($A197,3))=312,LEFT($G197,5)="Total",$B197="G "),VLOOKUP('312'!$F$80,_312_Table3,MATCH('312'!$N$16,_312_Table3_ColumnLookup,0),FALSE),
  IF(AND(VALUE(LEFT($A197,3))=312,LEFT($G197,5)="Total",$B197="O "),VLOOKUP('312'!$F$80,_312_Table3,MATCH('312'!$V$16,_312_Table3_ColumnLookup,0),FALSE),
  IF(AND(VALUE(LEFT($A197,3))=312,LEFT($G197,5)="Total",$B197="Q "),VLOOKUP('312'!$F$80,_312_Table3,MATCH('312'!$X$16,_312_Table3_ColumnLookup,0),FALSE),
  IF(AND(VALUE(LEFT($A197,3))=312,LEFT($G197,5)="Total"),VLOOKUP('312'!$F$80,_312_Table3,MATCH(LEFT($B197,1),_312_Table3_ColumnLookup,0),FALSE),
  IF(AND(VALUE(LEFT($A197,3))=312,LEN($I197)=4,$B197="G"),VLOOKUP($I197,_312_Table3,MATCH('312'!$N$16,_312_Table3_ColumnLookup,0),FALSE),
  IF(AND(VALUE(LEFT($A197,3))=312,LEN($I197)=4,$B197="O"),VLOOKUP($I197,_312_Table3,MATCH('312'!$V$16,_312_Table3_ColumnLookup,0),FALSE),
  IF(AND(VALUE(LEFT($A197,3))=312,LEN($I197)=4,$B197="Q"),VLOOKUP($I197,_312_Table3,MATCH('312'!$X$16,_312_Table3_ColumnLookup,0),FALSE),
  IF(AND(VALUE(LEFT($A197,3))=312,LEN($I197)=4),VLOOKUP($I197,_312_Table3,MATCH(LEFT($B197,1),_312_Table3_ColumnLookup,0),FALSE)
+N("312"),
  IF(VALUE(LEFT($A197,3))=313,VLOOKUP(VALUE(MID($B197,2,1)),_313_Table3,MATCH(MID($B197,1,1),_313_Table3_ColumnLookup,0),FALSE)
+N("313"),
  IF(AND(VALUE(LEFT($A197,3))=314,LEN($B197)=3),VLOOKUP(VALUE(MID($B197,2,2)),_314_Table3,MATCH(MID($B197,1,1),_314_Table3_ColumnLookup,0),FALSE),
  IF(VALUE(LEFT($A197,3))=314,VLOOKUP(VALUE(MID($B197,2,1)),_314_Table3,MATCH(MID($B197,1,1),_314_Table3_ColumnLookup,0),FALSE)
+N("314"),
""))))))))))))))))))))))))</f>
        <v>#NAME?</v>
      </c>
      <c r="G197" s="266" t="s">
        <v>1117</v>
      </c>
      <c r="H197" s="321">
        <f ca="1">IFERROR(
IF(ISERROR($D197)=FALSE,$D197,IF(ISERROR($E197)=FALSE,$E197,IF(ISERROR($F197)=FALSE,$F197
+N("012 checkboxes"),
IF(
IF(OR(LEFT($A197,9)="Syndicate",LEFT($A197,12)="NewSyndicate"),VLOOKUP($A197,'012'!$J:$ZW,MATCH("Link to button",'012'!$J$1:$ZW$1,0),0)
+N("309 checkbox"),
IF($C197="309 LCR Summary0",VLOOKUP("Notes990",'309'!$P:$ZZ,MATCH("Link to button",'309'!$P$1:$ZZ$1,0),0)
+N("313 checkboxes"),
IF($C197="313 Financial Information0LcmVsScr",IF($C197="309 LCR Summary0",VLOOKUP("LcmVsScr",'309'!$N:$ZZ,MATCH("Link to button",'309'!$N$1:$ZZ$1,0),0),
IF($C197="313 Financial Information0LcrDocAttached",IF($C197="309 LCR Summary0",VLOOKUP("LcrDocAttached",'309'!$N:$ZZ,MATCH("Link to button",'309'!$N$1:$ZZ$1,0),
0)))))))=1,TRUE,FALSE)
))),"")</f>
        <v>0</v>
      </c>
      <c r="I197" s="266">
        <v>2018</v>
      </c>
    </row>
    <row r="198" spans="1:9" customFormat="1">
      <c r="A198" s="237" t="str">
        <f>VLOOKUP($G198,CSVLookups!$B:$R,MATCH(A$1,CSVLookups!$B$1:$R$1,0),FALSE)</f>
        <v>311 Claims Distributions</v>
      </c>
      <c r="B198" s="237" t="str">
        <f>VLOOKUP($G198,CSVLookups!$B:$R,MATCH(B$1,CSVLookups!$B$1:$R$1,0),FALSE)</f>
        <v>A1</v>
      </c>
      <c r="C198" s="238" t="str">
        <f t="shared" si="3"/>
        <v>311 Claims DistributionsA1Net Insurance Claims brought forward</v>
      </c>
      <c r="D198" s="238">
        <f>IF(AND(VALUE(LEFT($A198,3))=309,LEN($B198)=3),VLOOKUP(VALUE(MID($B198,2,2)),_309_Table1,MATCH(MID($B198,1,1),_309_Table1_ColumnLookup,0),FALSE),
  IF($C198="309 LCR SummaryA",OneYearSCR,IF($C198="309 LCR SummaryB",UltimateSCR,IF(VALUE(LEFT($A198,3))=309,VLOOKUP(VALUE(MID($B198,2,1)),_309_Table1,MATCH(MID($B198,1,1),_309_Table1_ColumnLookup,0),FALSE)
+N("309"),
  IF(VALUE(LEFT($A198,3))=310,VLOOKUP(VALUE(MID($B198,2,1)),_310_Table1,MATCH(MID($B198,1,1),_310_Table1_ColumnLookup,0),FALSE)
+N("310"),
  IF(AND(VALUE(LEFT($A198,3))=311,LEN($I198)=4),VLOOKUP($I198,_311_Table1,MATCH($B198,_311_Table1_ColumnLookup,0),FALSE),
  IF(AND(VALUE(LEFT($A198,3))=311,OR($B198="I2",$B198="J2",$B198="K2",$B198="L2")),VLOOKUP('311'!$G$58,_311_Table1,MATCH(MID($B198,1,1),_311_Table1_ColumnLookup,0),FALSE),
  IF(AND(VALUE(LEFT($A198,3))=311,RIGHT($B198,5)="Total"),VLOOKUP('311'!$G$59,_311_Table1,MATCH(MID($B198,1,1),_311_Table1_ColumnLookup,0),FALSE),
  IF(VALUE(LEFT($A198,3))=311,VLOOKUP(VALUE(MID($B198,2,1)),_311_Table1,MATCH(MID($B198,1,1),_311_Table1_ColumnLookup,0),FALSE)
+N("311"),
  IF(AND(VALUE(LEFT($A198,3))=312,LEFT($G198,10)="Unincepted",$B198="G "),VLOOKUP(" ULO",_312_Table1,MATCH('312'!$N$16,_312_Table1_ColumnLookup,0),FALSE),
  IF(AND(VALUE(LEFT($A198,3))=312,LEFT($G198,10)="Unincepted",$B198="O "),VLOOKUP(" ULO",_312_Table1,MATCH('312'!$V$16,_312_Table1_ColumnLookup,0),FALSE),
  IF(AND(VALUE(LEFT($A198,3))=312,LEFT($G198,10)="Unincepted",$B198="Q "),VLOOKUP(" ULO",_312_Table1,MATCH('312'!$X$16,_312_Table1_ColumnLookup,0),FALSE),
  IF(AND(VALUE(LEFT($A198,3))=312,LEFT($G198,10)="Unincepted"),VLOOKUP(" ULO",_312_Table1,MATCH(LEFT($B198,1),_312_Table1_ColumnLookup,0),FALSE),
  IF(AND(VALUE(LEFT($A198,3))=312,LEFT($G198,5)="Total",$B198="G "),VLOOKUP('312'!$F$80,_312_Table1,MATCH('312'!$N$16,_312_Table1_ColumnLookup,0),FALSE),
  IF(AND(VALUE(LEFT($A198,3))=312,LEFT($G198,5)="Total",$B198="O "),VLOOKUP('312'!$F$80,_312_Table1,MATCH('312'!$V$16,_312_Table1_ColumnLookup,0),FALSE),
  IF(AND(VALUE(LEFT($A198,3))=312,LEFT($G198,5)="Total",$B198="Q "),VLOOKUP('312'!$F$80,_312_Table1,MATCH('312'!$X$16,_312_Table1_ColumnLookup,0),FALSE),
  IF(AND(VALUE(LEFT($A198,3))=312,LEFT($G198,5)="Total"),VLOOKUP('312'!$F$80,_312_Table1,MATCH(LEFT($B198,1),_312_Table1_ColumnLookup,0),FALSE),
  IF(AND(VALUE(LEFT($A198,3))=312,LEN($I198)=4,$B198="G"),VLOOKUP($I198,_312_Table1,MATCH('312'!$N$16,_312_Table1_ColumnLookup,0),FALSE),
  IF(AND(VALUE(LEFT($A198,3))=312,LEN($I198)=4,$B198="O"),VLOOKUP($I198,_312_Table1,MATCH('312'!$V$16,_312_Table1_ColumnLookup,0),FALSE),
  IF(AND(VALUE(LEFT($A198,3))=312,LEN($I198)=4,$B198="Q"),VLOOKUP($I198,_312_Table1,MATCH('312'!$X$16,_312_Table1_ColumnLookup,0),FALSE),
  IF(AND(VALUE(LEFT($A198,3))=312,LEN($I198)=4),VLOOKUP($I198,_312_Table1,MATCH(LEFT($B198,1),_312_Table1_ColumnLookup,0),FALSE)
+N("312"),
  IF(VALUE(LEFT($A198,3))=313,VLOOKUP(VALUE(MID($B198,2,1)),_313_Table1,MATCH(MID($B198,1,1),_313_Table1_ColumnLookup,0),FALSE)
+N("313"),
  IF(AND(VALUE(LEFT($A198,3))=314,LEN($B198)=3),VLOOKUP(VALUE(MID($B198,2,2)),_314_Table1,MATCH(MID($B198,1,1),_314_Table1_ColumnLookup,0),FALSE),
  IF(VALUE(LEFT($A198,3))=314,VLOOKUP(VALUE(MID($B198,2,1)),_314_Table1,MATCH(MID($B198,1,1),_314_Table1_ColumnLookup,0),FALSE)
+N("314"),
""))))))))))))))))))))))))</f>
        <v>0</v>
      </c>
      <c r="E198" s="238" t="e">
        <f>IF(AND(VALUE(LEFT($A198,3))=309,LEN($B198)=3),VLOOKUP(VALUE(MID($B198,2,2)),_309_Table2,MATCH(MID($B198,1,1),_309_Table2_ColumnLookup,0),FALSE),
  IF($C198="309 LCR SummaryA",OneYearSCR,IF($C198="309 LCR SummaryB",UltimateSCR,IF(VALUE(LEFT($A198,3))=309,VLOOKUP(VALUE(MID($B198,2,1)),_309_Table2,MATCH(MID($B198,1,1),_309_Table2_ColumnLookup,0),FALSE)
+N("309"),
  IF(VALUE(LEFT($A198,3))=310,VLOOKUP(VALUE(MID($B198,2,1)),_310_Table2,MATCH(MID($B198,1,1),_310_Table2_ColumnLookup,0),FALSE)
+N("310"),
  IF(AND(VALUE(LEFT($A198,3))=311,LEN($I198)=4),VLOOKUP($I198,_311_Table2,MATCH($B198,_311_Table2_ColumnLookup,0),FALSE),
  IF(AND(VALUE(LEFT($A198,3))=311,OR($B198="I2",$B198="J2",$B198="K2",$B198="L2")),VLOOKUP('311'!$G$58,_311_Table2,MATCH(MID($B198,1,1),_311_Table2_ColumnLookup,0),FALSE),
  IF(AND(VALUE(LEFT($A198,3))=311,RIGHT($B198,5)="Total"),VLOOKUP('311'!$G$59,_311_Table2,MATCH(MID($B198,1,1),_311_Table2_ColumnLookup,0),FALSE),
  IF(VALUE(LEFT($A198,3))=311,VLOOKUP(VALUE(MID($B198,2,1)),_311_Table2,MATCH(MID($B198,1,1),_311_Table2_ColumnLookup,0),FALSE)
+N("311"),
  IF(AND(VALUE(LEFT($A198,3))=312,LEFT($G198,10)="Unincepted",$B198="G "),VLOOKUP(" ULO",_312_Table2,MATCH('312'!$N$16,_312_Table2_ColumnLookup,0),FALSE),
  IF(AND(VALUE(LEFT($A198,3))=312,LEFT($G198,10)="Unincepted",$B198="O "),VLOOKUP(" ULO",_312_Table2,MATCH('312'!$V$16,_312_Table2_ColumnLookup,0),FALSE),
  IF(AND(VALUE(LEFT($A198,3))=312,LEFT($G198,10)="Unincepted",$B198="Q "),VLOOKUP(" ULO",_312_Table2,MATCH('312'!$X$16,_312_Table2_ColumnLookup,0),FALSE),
  IF(AND(VALUE(LEFT($A198,3))=312,LEFT($G198,10)="Unincepted"),VLOOKUP(" ULO",_312_Table2,MATCH(LEFT($B198,1),_312_Table2_ColumnLookup,0),FALSE),
  IF(AND(VALUE(LEFT($A198,3))=312,LEFT($G198,5)="Total",$B198="G "),VLOOKUP('312'!$F$80,_312_Table2,MATCH('312'!$N$16,_312_Table2_ColumnLookup,0),FALSE),
  IF(AND(VALUE(LEFT($A198,3))=312,LEFT($G198,5)="Total",$B198="O "),VLOOKUP('312'!$F$80,_312_Table2,MATCH('312'!$V$16,_312_Table2_ColumnLookup,0),FALSE),
  IF(AND(VALUE(LEFT($A198,3))=312,LEFT($G198,5)="Total",$B198="Q "),VLOOKUP('312'!$F$80,_312_Table2,MATCH('312'!$X$16,_312_Table2_ColumnLookup,0),FALSE),
  IF(AND(VALUE(LEFT($A198,3))=312,LEFT($G198,5)="Total"),VLOOKUP('312'!$F$80,_312_Table2,MATCH(LEFT($B198,1),_312_Table2_ColumnLookup,0),FALSE),
  IF(AND(VALUE(LEFT($A198,3))=312,LEN($I198)=4,$B198="G"),VLOOKUP($I198,_312_Table2,MATCH('312'!$N$16,_312_Table2_ColumnLookup,0),FALSE),
  IF(AND(VALUE(LEFT($A198,3))=312,LEN($I198)=4,$B198="O"),VLOOKUP($I198,_312_Table2,MATCH('312'!$V$16,_312_Table2_ColumnLookup,0),FALSE),
  IF(AND(VALUE(LEFT($A198,3))=312,LEN($I198)=4,$B198="Q"),VLOOKUP($I198,_312_Table2,MATCH('312'!$X$16,_312_Table2_ColumnLookup,0),FALSE),
  IF(AND(VALUE(LEFT($A198,3))=312,LEN($I198)=4),VLOOKUP($I198,_312_Table2,MATCH(LEFT($B198,1),_312_Table2_ColumnLookup,0),FALSE)
+N("312"),
  IF(VALUE(LEFT($A198,3))=313,VLOOKUP(VALUE(MID($B198,2,1)),_313_Table2,MATCH(MID($B198,1,1),_313_Table2_ColumnLookup,0),FALSE)
+N("313"),
  IF(AND(VALUE(LEFT($A198,3))=314,LEN($B198)=3),VLOOKUP(VALUE(MID($B198,2,2)),_314_Table2,MATCH(MID($B198,1,1),_314_Table2_ColumnLookup,0),FALSE),
  IF(VALUE(LEFT($A198,3))=314,VLOOKUP(VALUE(MID($B198,2,1)),_314_Table2,MATCH(MID($B198,1,1),_314_Table2_ColumnLookup,0),FALSE)
+N("314"),
""))))))))))))))))))))))))</f>
        <v>#N/A</v>
      </c>
      <c r="F198" s="238" t="e">
        <f>IF(AND(VALUE(LEFT($A198,3))=309,LEN($B198)=3),VLOOKUP(VALUE(MID($B198,2,2)),_309_Table3,MATCH(MID($B198,1,1),_309_Table3_ColumnLookup,0),FALSE),
  IF($C198="309 LCR SummaryA",OneYearSCR,IF($C198="309 LCR SummaryB",UltimateSCR,IF(VALUE(LEFT($A198,3))=309,VLOOKUP(VALUE(MID($B198,2,1)),_309_Table3,MATCH(MID($B198,1,1),_309_Table3_ColumnLookup,0),FALSE)
+N("309"),
  IF(VALUE(LEFT($A198,3))=310,VLOOKUP(VALUE(MID($B198,2,1)),_310_Table3,MATCH(MID($B198,1,1),_310_Table3_ColumnLookup,0),FALSE)
+N("310"),
  IF(AND(VALUE(LEFT($A198,3))=311,LEN($I198)=4),VLOOKUP($I198,_311_Table3,MATCH($B198,_311_Table3_ColumnLookup,0),FALSE),
  IF(AND(VALUE(LEFT($A198,3))=311,OR($B198="I2",$B198="J2",$B198="K2",$B198="L2")),VLOOKUP('311'!$G$58,_311_Table3,MATCH(MID($B198,1,1),_311_Table3_ColumnLookup,0),FALSE),
  IF(AND(VALUE(LEFT($A198,3))=311,RIGHT($B198,5)="Total"),VLOOKUP('311'!$G$59,_311_Table3,MATCH(MID($B198,1,1),_311_Table3_ColumnLookup,0),FALSE),
  IF(VALUE(LEFT($A198,3))=311,VLOOKUP(VALUE(MID($B198,2,1)),_311_Table3,MATCH(MID($B198,1,1),_311_Table3_ColumnLookup,0),FALSE)
+N("311"),
  IF(AND(VALUE(LEFT($A198,3))=312,LEFT($G198,10)="Unincepted",$B198="G "),VLOOKUP(" ULO",_312_Table3,MATCH('312'!$N$16,_312_Table3_ColumnLookup,0),FALSE),
  IF(AND(VALUE(LEFT($A198,3))=312,LEFT($G198,10)="Unincepted",$B198="O "),VLOOKUP(" ULO",_312_Table3,MATCH('312'!$V$16,_312_Table3_ColumnLookup,0),FALSE),
  IF(AND(VALUE(LEFT($A198,3))=312,LEFT($G198,10)="Unincepted",$B198="Q "),VLOOKUP(" ULO",_312_Table3,MATCH('312'!$X$16,_312_Table3_ColumnLookup,0),FALSE),
  IF(AND(VALUE(LEFT($A198,3))=312,LEFT($G198,10)="Unincepted"),VLOOKUP(" ULO",_312_Table3,MATCH(LEFT($B198,1),_312_Table3_ColumnLookup,0),FALSE),
  IF(AND(VALUE(LEFT($A198,3))=312,LEFT($G198,5)="Total",$B198="G "),VLOOKUP('312'!$F$80,_312_Table3,MATCH('312'!$N$16,_312_Table3_ColumnLookup,0),FALSE),
  IF(AND(VALUE(LEFT($A198,3))=312,LEFT($G198,5)="Total",$B198="O "),VLOOKUP('312'!$F$80,_312_Table3,MATCH('312'!$V$16,_312_Table3_ColumnLookup,0),FALSE),
  IF(AND(VALUE(LEFT($A198,3))=312,LEFT($G198,5)="Total",$B198="Q "),VLOOKUP('312'!$F$80,_312_Table3,MATCH('312'!$X$16,_312_Table3_ColumnLookup,0),FALSE),
  IF(AND(VALUE(LEFT($A198,3))=312,LEFT($G198,5)="Total"),VLOOKUP('312'!$F$80,_312_Table3,MATCH(LEFT($B198,1),_312_Table3_ColumnLookup,0),FALSE),
  IF(AND(VALUE(LEFT($A198,3))=312,LEN($I198)=4,$B198="G"),VLOOKUP($I198,_312_Table3,MATCH('312'!$N$16,_312_Table3_ColumnLookup,0),FALSE),
  IF(AND(VALUE(LEFT($A198,3))=312,LEN($I198)=4,$B198="O"),VLOOKUP($I198,_312_Table3,MATCH('312'!$V$16,_312_Table3_ColumnLookup,0),FALSE),
  IF(AND(VALUE(LEFT($A198,3))=312,LEN($I198)=4,$B198="Q"),VLOOKUP($I198,_312_Table3,MATCH('312'!$X$16,_312_Table3_ColumnLookup,0),FALSE),
  IF(AND(VALUE(LEFT($A198,3))=312,LEN($I198)=4),VLOOKUP($I198,_312_Table3,MATCH(LEFT($B198,1),_312_Table3_ColumnLookup,0),FALSE)
+N("312"),
  IF(VALUE(LEFT($A198,3))=313,VLOOKUP(VALUE(MID($B198,2,1)),_313_Table3,MATCH(MID($B198,1,1),_313_Table3_ColumnLookup,0),FALSE)
+N("313"),
  IF(AND(VALUE(LEFT($A198,3))=314,LEN($B198)=3),VLOOKUP(VALUE(MID($B198,2,2)),_314_Table3,MATCH(MID($B198,1,1),_314_Table3_ColumnLookup,0),FALSE),
  IF(VALUE(LEFT($A198,3))=314,VLOOKUP(VALUE(MID($B198,2,1)),_314_Table3,MATCH(MID($B198,1,1),_314_Table3_ColumnLookup,0),FALSE)
+N("314"),
""))))))))))))))))))))))))</f>
        <v>#NAME?</v>
      </c>
      <c r="G198" t="s">
        <v>1063</v>
      </c>
      <c r="H198" s="321">
        <f>IFERROR(
IF(ISERROR($D198)=FALSE,$D198,IF(ISERROR($E198)=FALSE,$E198,IF(ISERROR($F198)=FALSE,$F198
+N("012 checkboxes"),
IF(
IF(OR(LEFT($A198,9)="Syndicate",LEFT($A198,12)="NewSyndicate"),VLOOKUP($A198,'012'!$J:$ZW,MATCH("Link to button",'012'!$J$1:$ZW$1,0),0)
+N("309 checkbox"),
IF($C198="309 LCR Summary0",VLOOKUP("Notes990",'309'!$P:$ZZ,MATCH("Link to button",'309'!$P$1:$ZZ$1,0),0)
+N("313 checkboxes"),
IF($C198="313 Financial Information0LcmVsScr",IF($C198="309 LCR Summary0",VLOOKUP("LcmVsScr",'309'!$N:$ZZ,MATCH("Link to button",'309'!$N$1:$ZZ$1,0),0),
IF($C198="313 Financial Information0LcrDocAttached",IF($C198="309 LCR Summary0",VLOOKUP("LcrDocAttached",'309'!$N:$ZZ,MATCH("Link to button",'309'!$N$1:$ZZ$1,0),
0)))))))=1,TRUE,FALSE)
))),"")</f>
        <v>0</v>
      </c>
    </row>
    <row r="199" spans="1:9" customFormat="1">
      <c r="A199" s="237" t="str">
        <f>VLOOKUP($G199,CSVLookups!$B:$R,MATCH(A$1,CSVLookups!$B$1:$R$1,0),FALSE)</f>
        <v>311 Claims Distributions</v>
      </c>
      <c r="B199" s="237" t="str">
        <f>VLOOKUP($G199,CSVLookups!$B:$R,MATCH(B$1,CSVLookups!$B$1:$R$1,0),FALSE)</f>
        <v>B1</v>
      </c>
      <c r="C199" s="238" t="str">
        <f t="shared" si="3"/>
        <v>311 Claims DistributionsB1Net Insurance Claims brought forward</v>
      </c>
      <c r="D199" s="238">
        <f>IF(AND(VALUE(LEFT($A199,3))=309,LEN($B199)=3),VLOOKUP(VALUE(MID($B199,2,2)),_309_Table1,MATCH(MID($B199,1,1),_309_Table1_ColumnLookup,0),FALSE),
  IF($C199="309 LCR SummaryA",OneYearSCR,IF($C199="309 LCR SummaryB",UltimateSCR,IF(VALUE(LEFT($A199,3))=309,VLOOKUP(VALUE(MID($B199,2,1)),_309_Table1,MATCH(MID($B199,1,1),_309_Table1_ColumnLookup,0),FALSE)
+N("309"),
  IF(VALUE(LEFT($A199,3))=310,VLOOKUP(VALUE(MID($B199,2,1)),_310_Table1,MATCH(MID($B199,1,1),_310_Table1_ColumnLookup,0),FALSE)
+N("310"),
  IF(AND(VALUE(LEFT($A199,3))=311,LEN($I199)=4),VLOOKUP($I199,_311_Table1,MATCH($B199,_311_Table1_ColumnLookup,0),FALSE),
  IF(AND(VALUE(LEFT($A199,3))=311,OR($B199="I2",$B199="J2",$B199="K2",$B199="L2")),VLOOKUP('311'!$G$58,_311_Table1,MATCH(MID($B199,1,1),_311_Table1_ColumnLookup,0),FALSE),
  IF(AND(VALUE(LEFT($A199,3))=311,RIGHT($B199,5)="Total"),VLOOKUP('311'!$G$59,_311_Table1,MATCH(MID($B199,1,1),_311_Table1_ColumnLookup,0),FALSE),
  IF(VALUE(LEFT($A199,3))=311,VLOOKUP(VALUE(MID($B199,2,1)),_311_Table1,MATCH(MID($B199,1,1),_311_Table1_ColumnLookup,0),FALSE)
+N("311"),
  IF(AND(VALUE(LEFT($A199,3))=312,LEFT($G199,10)="Unincepted",$B199="G "),VLOOKUP(" ULO",_312_Table1,MATCH('312'!$N$16,_312_Table1_ColumnLookup,0),FALSE),
  IF(AND(VALUE(LEFT($A199,3))=312,LEFT($G199,10)="Unincepted",$B199="O "),VLOOKUP(" ULO",_312_Table1,MATCH('312'!$V$16,_312_Table1_ColumnLookup,0),FALSE),
  IF(AND(VALUE(LEFT($A199,3))=312,LEFT($G199,10)="Unincepted",$B199="Q "),VLOOKUP(" ULO",_312_Table1,MATCH('312'!$X$16,_312_Table1_ColumnLookup,0),FALSE),
  IF(AND(VALUE(LEFT($A199,3))=312,LEFT($G199,10)="Unincepted"),VLOOKUP(" ULO",_312_Table1,MATCH(LEFT($B199,1),_312_Table1_ColumnLookup,0),FALSE),
  IF(AND(VALUE(LEFT($A199,3))=312,LEFT($G199,5)="Total",$B199="G "),VLOOKUP('312'!$F$80,_312_Table1,MATCH('312'!$N$16,_312_Table1_ColumnLookup,0),FALSE),
  IF(AND(VALUE(LEFT($A199,3))=312,LEFT($G199,5)="Total",$B199="O "),VLOOKUP('312'!$F$80,_312_Table1,MATCH('312'!$V$16,_312_Table1_ColumnLookup,0),FALSE),
  IF(AND(VALUE(LEFT($A199,3))=312,LEFT($G199,5)="Total",$B199="Q "),VLOOKUP('312'!$F$80,_312_Table1,MATCH('312'!$X$16,_312_Table1_ColumnLookup,0),FALSE),
  IF(AND(VALUE(LEFT($A199,3))=312,LEFT($G199,5)="Total"),VLOOKUP('312'!$F$80,_312_Table1,MATCH(LEFT($B199,1),_312_Table1_ColumnLookup,0),FALSE),
  IF(AND(VALUE(LEFT($A199,3))=312,LEN($I199)=4,$B199="G"),VLOOKUP($I199,_312_Table1,MATCH('312'!$N$16,_312_Table1_ColumnLookup,0),FALSE),
  IF(AND(VALUE(LEFT($A199,3))=312,LEN($I199)=4,$B199="O"),VLOOKUP($I199,_312_Table1,MATCH('312'!$V$16,_312_Table1_ColumnLookup,0),FALSE),
  IF(AND(VALUE(LEFT($A199,3))=312,LEN($I199)=4,$B199="Q"),VLOOKUP($I199,_312_Table1,MATCH('312'!$X$16,_312_Table1_ColumnLookup,0),FALSE),
  IF(AND(VALUE(LEFT($A199,3))=312,LEN($I199)=4),VLOOKUP($I199,_312_Table1,MATCH(LEFT($B199,1),_312_Table1_ColumnLookup,0),FALSE)
+N("312"),
  IF(VALUE(LEFT($A199,3))=313,VLOOKUP(VALUE(MID($B199,2,1)),_313_Table1,MATCH(MID($B199,1,1),_313_Table1_ColumnLookup,0),FALSE)
+N("313"),
  IF(AND(VALUE(LEFT($A199,3))=314,LEN($B199)=3),VLOOKUP(VALUE(MID($B199,2,2)),_314_Table1,MATCH(MID($B199,1,1),_314_Table1_ColumnLookup,0),FALSE),
  IF(VALUE(LEFT($A199,3))=314,VLOOKUP(VALUE(MID($B199,2,1)),_314_Table1,MATCH(MID($B199,1,1),_314_Table1_ColumnLookup,0),FALSE)
+N("314"),
""))))))))))))))))))))))))</f>
        <v>0</v>
      </c>
      <c r="E199" s="238" t="e">
        <f>IF(AND(VALUE(LEFT($A199,3))=309,LEN($B199)=3),VLOOKUP(VALUE(MID($B199,2,2)),_309_Table2,MATCH(MID($B199,1,1),_309_Table2_ColumnLookup,0),FALSE),
  IF($C199="309 LCR SummaryA",OneYearSCR,IF($C199="309 LCR SummaryB",UltimateSCR,IF(VALUE(LEFT($A199,3))=309,VLOOKUP(VALUE(MID($B199,2,1)),_309_Table2,MATCH(MID($B199,1,1),_309_Table2_ColumnLookup,0),FALSE)
+N("309"),
  IF(VALUE(LEFT($A199,3))=310,VLOOKUP(VALUE(MID($B199,2,1)),_310_Table2,MATCH(MID($B199,1,1),_310_Table2_ColumnLookup,0),FALSE)
+N("310"),
  IF(AND(VALUE(LEFT($A199,3))=311,LEN($I199)=4),VLOOKUP($I199,_311_Table2,MATCH($B199,_311_Table2_ColumnLookup,0),FALSE),
  IF(AND(VALUE(LEFT($A199,3))=311,OR($B199="I2",$B199="J2",$B199="K2",$B199="L2")),VLOOKUP('311'!$G$58,_311_Table2,MATCH(MID($B199,1,1),_311_Table2_ColumnLookup,0),FALSE),
  IF(AND(VALUE(LEFT($A199,3))=311,RIGHT($B199,5)="Total"),VLOOKUP('311'!$G$59,_311_Table2,MATCH(MID($B199,1,1),_311_Table2_ColumnLookup,0),FALSE),
  IF(VALUE(LEFT($A199,3))=311,VLOOKUP(VALUE(MID($B199,2,1)),_311_Table2,MATCH(MID($B199,1,1),_311_Table2_ColumnLookup,0),FALSE)
+N("311"),
  IF(AND(VALUE(LEFT($A199,3))=312,LEFT($G199,10)="Unincepted",$B199="G "),VLOOKUP(" ULO",_312_Table2,MATCH('312'!$N$16,_312_Table2_ColumnLookup,0),FALSE),
  IF(AND(VALUE(LEFT($A199,3))=312,LEFT($G199,10)="Unincepted",$B199="O "),VLOOKUP(" ULO",_312_Table2,MATCH('312'!$V$16,_312_Table2_ColumnLookup,0),FALSE),
  IF(AND(VALUE(LEFT($A199,3))=312,LEFT($G199,10)="Unincepted",$B199="Q "),VLOOKUP(" ULO",_312_Table2,MATCH('312'!$X$16,_312_Table2_ColumnLookup,0),FALSE),
  IF(AND(VALUE(LEFT($A199,3))=312,LEFT($G199,10)="Unincepted"),VLOOKUP(" ULO",_312_Table2,MATCH(LEFT($B199,1),_312_Table2_ColumnLookup,0),FALSE),
  IF(AND(VALUE(LEFT($A199,3))=312,LEFT($G199,5)="Total",$B199="G "),VLOOKUP('312'!$F$80,_312_Table2,MATCH('312'!$N$16,_312_Table2_ColumnLookup,0),FALSE),
  IF(AND(VALUE(LEFT($A199,3))=312,LEFT($G199,5)="Total",$B199="O "),VLOOKUP('312'!$F$80,_312_Table2,MATCH('312'!$V$16,_312_Table2_ColumnLookup,0),FALSE),
  IF(AND(VALUE(LEFT($A199,3))=312,LEFT($G199,5)="Total",$B199="Q "),VLOOKUP('312'!$F$80,_312_Table2,MATCH('312'!$X$16,_312_Table2_ColumnLookup,0),FALSE),
  IF(AND(VALUE(LEFT($A199,3))=312,LEFT($G199,5)="Total"),VLOOKUP('312'!$F$80,_312_Table2,MATCH(LEFT($B199,1),_312_Table2_ColumnLookup,0),FALSE),
  IF(AND(VALUE(LEFT($A199,3))=312,LEN($I199)=4,$B199="G"),VLOOKUP($I199,_312_Table2,MATCH('312'!$N$16,_312_Table2_ColumnLookup,0),FALSE),
  IF(AND(VALUE(LEFT($A199,3))=312,LEN($I199)=4,$B199="O"),VLOOKUP($I199,_312_Table2,MATCH('312'!$V$16,_312_Table2_ColumnLookup,0),FALSE),
  IF(AND(VALUE(LEFT($A199,3))=312,LEN($I199)=4,$B199="Q"),VLOOKUP($I199,_312_Table2,MATCH('312'!$X$16,_312_Table2_ColumnLookup,0),FALSE),
  IF(AND(VALUE(LEFT($A199,3))=312,LEN($I199)=4),VLOOKUP($I199,_312_Table2,MATCH(LEFT($B199,1),_312_Table2_ColumnLookup,0),FALSE)
+N("312"),
  IF(VALUE(LEFT($A199,3))=313,VLOOKUP(VALUE(MID($B199,2,1)),_313_Table2,MATCH(MID($B199,1,1),_313_Table2_ColumnLookup,0),FALSE)
+N("313"),
  IF(AND(VALUE(LEFT($A199,3))=314,LEN($B199)=3),VLOOKUP(VALUE(MID($B199,2,2)),_314_Table2,MATCH(MID($B199,1,1),_314_Table2_ColumnLookup,0),FALSE),
  IF(VALUE(LEFT($A199,3))=314,VLOOKUP(VALUE(MID($B199,2,1)),_314_Table2,MATCH(MID($B199,1,1),_314_Table2_ColumnLookup,0),FALSE)
+N("314"),
""))))))))))))))))))))))))</f>
        <v>#N/A</v>
      </c>
      <c r="F199" s="238" t="e">
        <f>IF(AND(VALUE(LEFT($A199,3))=309,LEN($B199)=3),VLOOKUP(VALUE(MID($B199,2,2)),_309_Table3,MATCH(MID($B199,1,1),_309_Table3_ColumnLookup,0),FALSE),
  IF($C199="309 LCR SummaryA",OneYearSCR,IF($C199="309 LCR SummaryB",UltimateSCR,IF(VALUE(LEFT($A199,3))=309,VLOOKUP(VALUE(MID($B199,2,1)),_309_Table3,MATCH(MID($B199,1,1),_309_Table3_ColumnLookup,0),FALSE)
+N("309"),
  IF(VALUE(LEFT($A199,3))=310,VLOOKUP(VALUE(MID($B199,2,1)),_310_Table3,MATCH(MID($B199,1,1),_310_Table3_ColumnLookup,0),FALSE)
+N("310"),
  IF(AND(VALUE(LEFT($A199,3))=311,LEN($I199)=4),VLOOKUP($I199,_311_Table3,MATCH($B199,_311_Table3_ColumnLookup,0),FALSE),
  IF(AND(VALUE(LEFT($A199,3))=311,OR($B199="I2",$B199="J2",$B199="K2",$B199="L2")),VLOOKUP('311'!$G$58,_311_Table3,MATCH(MID($B199,1,1),_311_Table3_ColumnLookup,0),FALSE),
  IF(AND(VALUE(LEFT($A199,3))=311,RIGHT($B199,5)="Total"),VLOOKUP('311'!$G$59,_311_Table3,MATCH(MID($B199,1,1),_311_Table3_ColumnLookup,0),FALSE),
  IF(VALUE(LEFT($A199,3))=311,VLOOKUP(VALUE(MID($B199,2,1)),_311_Table3,MATCH(MID($B199,1,1),_311_Table3_ColumnLookup,0),FALSE)
+N("311"),
  IF(AND(VALUE(LEFT($A199,3))=312,LEFT($G199,10)="Unincepted",$B199="G "),VLOOKUP(" ULO",_312_Table3,MATCH('312'!$N$16,_312_Table3_ColumnLookup,0),FALSE),
  IF(AND(VALUE(LEFT($A199,3))=312,LEFT($G199,10)="Unincepted",$B199="O "),VLOOKUP(" ULO",_312_Table3,MATCH('312'!$V$16,_312_Table3_ColumnLookup,0),FALSE),
  IF(AND(VALUE(LEFT($A199,3))=312,LEFT($G199,10)="Unincepted",$B199="Q "),VLOOKUP(" ULO",_312_Table3,MATCH('312'!$X$16,_312_Table3_ColumnLookup,0),FALSE),
  IF(AND(VALUE(LEFT($A199,3))=312,LEFT($G199,10)="Unincepted"),VLOOKUP(" ULO",_312_Table3,MATCH(LEFT($B199,1),_312_Table3_ColumnLookup,0),FALSE),
  IF(AND(VALUE(LEFT($A199,3))=312,LEFT($G199,5)="Total",$B199="G "),VLOOKUP('312'!$F$80,_312_Table3,MATCH('312'!$N$16,_312_Table3_ColumnLookup,0),FALSE),
  IF(AND(VALUE(LEFT($A199,3))=312,LEFT($G199,5)="Total",$B199="O "),VLOOKUP('312'!$F$80,_312_Table3,MATCH('312'!$V$16,_312_Table3_ColumnLookup,0),FALSE),
  IF(AND(VALUE(LEFT($A199,3))=312,LEFT($G199,5)="Total",$B199="Q "),VLOOKUP('312'!$F$80,_312_Table3,MATCH('312'!$X$16,_312_Table3_ColumnLookup,0),FALSE),
  IF(AND(VALUE(LEFT($A199,3))=312,LEFT($G199,5)="Total"),VLOOKUP('312'!$F$80,_312_Table3,MATCH(LEFT($B199,1),_312_Table3_ColumnLookup,0),FALSE),
  IF(AND(VALUE(LEFT($A199,3))=312,LEN($I199)=4,$B199="G"),VLOOKUP($I199,_312_Table3,MATCH('312'!$N$16,_312_Table3_ColumnLookup,0),FALSE),
  IF(AND(VALUE(LEFT($A199,3))=312,LEN($I199)=4,$B199="O"),VLOOKUP($I199,_312_Table3,MATCH('312'!$V$16,_312_Table3_ColumnLookup,0),FALSE),
  IF(AND(VALUE(LEFT($A199,3))=312,LEN($I199)=4,$B199="Q"),VLOOKUP($I199,_312_Table3,MATCH('312'!$X$16,_312_Table3_ColumnLookup,0),FALSE),
  IF(AND(VALUE(LEFT($A199,3))=312,LEN($I199)=4),VLOOKUP($I199,_312_Table3,MATCH(LEFT($B199,1),_312_Table3_ColumnLookup,0),FALSE)
+N("312"),
  IF(VALUE(LEFT($A199,3))=313,VLOOKUP(VALUE(MID($B199,2,1)),_313_Table3,MATCH(MID($B199,1,1),_313_Table3_ColumnLookup,0),FALSE)
+N("313"),
  IF(AND(VALUE(LEFT($A199,3))=314,LEN($B199)=3),VLOOKUP(VALUE(MID($B199,2,2)),_314_Table3,MATCH(MID($B199,1,1),_314_Table3_ColumnLookup,0),FALSE),
  IF(VALUE(LEFT($A199,3))=314,VLOOKUP(VALUE(MID($B199,2,1)),_314_Table3,MATCH(MID($B199,1,1),_314_Table3_ColumnLookup,0),FALSE)
+N("314"),
""))))))))))))))))))))))))</f>
        <v>#NAME?</v>
      </c>
      <c r="G199" t="s">
        <v>1066</v>
      </c>
      <c r="H199" s="321">
        <f>IFERROR(
IF(ISERROR($D199)=FALSE,$D199,IF(ISERROR($E199)=FALSE,$E199,IF(ISERROR($F199)=FALSE,$F199
+N("012 checkboxes"),
IF(
IF(OR(LEFT($A199,9)="Syndicate",LEFT($A199,12)="NewSyndicate"),VLOOKUP($A199,'012'!$J:$ZW,MATCH("Link to button",'012'!$J$1:$ZW$1,0),0)
+N("309 checkbox"),
IF($C199="309 LCR Summary0",VLOOKUP("Notes990",'309'!$P:$ZZ,MATCH("Link to button",'309'!$P$1:$ZZ$1,0),0)
+N("313 checkboxes"),
IF($C199="313 Financial Information0LcmVsScr",IF($C199="309 LCR Summary0",VLOOKUP("LcmVsScr",'309'!$N:$ZZ,MATCH("Link to button",'309'!$N$1:$ZZ$1,0),0),
IF($C199="313 Financial Information0LcrDocAttached",IF($C199="309 LCR Summary0",VLOOKUP("LcrDocAttached",'309'!$N:$ZZ,MATCH("Link to button",'309'!$N$1:$ZZ$1,0),
0)))))))=1,TRUE,FALSE)
))),"")</f>
        <v>0</v>
      </c>
    </row>
    <row r="200" spans="1:9" customFormat="1">
      <c r="A200" s="237" t="str">
        <f>VLOOKUP($G200,CSVLookups!$B:$R,MATCH(A$1,CSVLookups!$B$1:$R$1,0),FALSE)</f>
        <v>311 Claims Distributions</v>
      </c>
      <c r="B200" s="237" t="str">
        <f>VLOOKUP($G200,CSVLookups!$B:$R,MATCH(B$1,CSVLookups!$B$1:$R$1,0),FALSE)</f>
        <v>C1</v>
      </c>
      <c r="C200" s="238" t="str">
        <f t="shared" si="3"/>
        <v>311 Claims DistributionsC1Net Insurance Claims brought forward</v>
      </c>
      <c r="D200" s="238">
        <f>IF(AND(VALUE(LEFT($A200,3))=309,LEN($B200)=3),VLOOKUP(VALUE(MID($B200,2,2)),_309_Table1,MATCH(MID($B200,1,1),_309_Table1_ColumnLookup,0),FALSE),
  IF($C200="309 LCR SummaryA",OneYearSCR,IF($C200="309 LCR SummaryB",UltimateSCR,IF(VALUE(LEFT($A200,3))=309,VLOOKUP(VALUE(MID($B200,2,1)),_309_Table1,MATCH(MID($B200,1,1),_309_Table1_ColumnLookup,0),FALSE)
+N("309"),
  IF(VALUE(LEFT($A200,3))=310,VLOOKUP(VALUE(MID($B200,2,1)),_310_Table1,MATCH(MID($B200,1,1),_310_Table1_ColumnLookup,0),FALSE)
+N("310"),
  IF(AND(VALUE(LEFT($A200,3))=311,LEN($I200)=4),VLOOKUP($I200,_311_Table1,MATCH($B200,_311_Table1_ColumnLookup,0),FALSE),
  IF(AND(VALUE(LEFT($A200,3))=311,OR($B200="I2",$B200="J2",$B200="K2",$B200="L2")),VLOOKUP('311'!$G$58,_311_Table1,MATCH(MID($B200,1,1),_311_Table1_ColumnLookup,0),FALSE),
  IF(AND(VALUE(LEFT($A200,3))=311,RIGHT($B200,5)="Total"),VLOOKUP('311'!$G$59,_311_Table1,MATCH(MID($B200,1,1),_311_Table1_ColumnLookup,0),FALSE),
  IF(VALUE(LEFT($A200,3))=311,VLOOKUP(VALUE(MID($B200,2,1)),_311_Table1,MATCH(MID($B200,1,1),_311_Table1_ColumnLookup,0),FALSE)
+N("311"),
  IF(AND(VALUE(LEFT($A200,3))=312,LEFT($G200,10)="Unincepted",$B200="G "),VLOOKUP(" ULO",_312_Table1,MATCH('312'!$N$16,_312_Table1_ColumnLookup,0),FALSE),
  IF(AND(VALUE(LEFT($A200,3))=312,LEFT($G200,10)="Unincepted",$B200="O "),VLOOKUP(" ULO",_312_Table1,MATCH('312'!$V$16,_312_Table1_ColumnLookup,0),FALSE),
  IF(AND(VALUE(LEFT($A200,3))=312,LEFT($G200,10)="Unincepted",$B200="Q "),VLOOKUP(" ULO",_312_Table1,MATCH('312'!$X$16,_312_Table1_ColumnLookup,0),FALSE),
  IF(AND(VALUE(LEFT($A200,3))=312,LEFT($G200,10)="Unincepted"),VLOOKUP(" ULO",_312_Table1,MATCH(LEFT($B200,1),_312_Table1_ColumnLookup,0),FALSE),
  IF(AND(VALUE(LEFT($A200,3))=312,LEFT($G200,5)="Total",$B200="G "),VLOOKUP('312'!$F$80,_312_Table1,MATCH('312'!$N$16,_312_Table1_ColumnLookup,0),FALSE),
  IF(AND(VALUE(LEFT($A200,3))=312,LEFT($G200,5)="Total",$B200="O "),VLOOKUP('312'!$F$80,_312_Table1,MATCH('312'!$V$16,_312_Table1_ColumnLookup,0),FALSE),
  IF(AND(VALUE(LEFT($A200,3))=312,LEFT($G200,5)="Total",$B200="Q "),VLOOKUP('312'!$F$80,_312_Table1,MATCH('312'!$X$16,_312_Table1_ColumnLookup,0),FALSE),
  IF(AND(VALUE(LEFT($A200,3))=312,LEFT($G200,5)="Total"),VLOOKUP('312'!$F$80,_312_Table1,MATCH(LEFT($B200,1),_312_Table1_ColumnLookup,0),FALSE),
  IF(AND(VALUE(LEFT($A200,3))=312,LEN($I200)=4,$B200="G"),VLOOKUP($I200,_312_Table1,MATCH('312'!$N$16,_312_Table1_ColumnLookup,0),FALSE),
  IF(AND(VALUE(LEFT($A200,3))=312,LEN($I200)=4,$B200="O"),VLOOKUP($I200,_312_Table1,MATCH('312'!$V$16,_312_Table1_ColumnLookup,0),FALSE),
  IF(AND(VALUE(LEFT($A200,3))=312,LEN($I200)=4,$B200="Q"),VLOOKUP($I200,_312_Table1,MATCH('312'!$X$16,_312_Table1_ColumnLookup,0),FALSE),
  IF(AND(VALUE(LEFT($A200,3))=312,LEN($I200)=4),VLOOKUP($I200,_312_Table1,MATCH(LEFT($B200,1),_312_Table1_ColumnLookup,0),FALSE)
+N("312"),
  IF(VALUE(LEFT($A200,3))=313,VLOOKUP(VALUE(MID($B200,2,1)),_313_Table1,MATCH(MID($B200,1,1),_313_Table1_ColumnLookup,0),FALSE)
+N("313"),
  IF(AND(VALUE(LEFT($A200,3))=314,LEN($B200)=3),VLOOKUP(VALUE(MID($B200,2,2)),_314_Table1,MATCH(MID($B200,1,1),_314_Table1_ColumnLookup,0),FALSE),
  IF(VALUE(LEFT($A200,3))=314,VLOOKUP(VALUE(MID($B200,2,1)),_314_Table1,MATCH(MID($B200,1,1),_314_Table1_ColumnLookup,0),FALSE)
+N("314"),
""))))))))))))))))))))))))</f>
        <v>0</v>
      </c>
      <c r="E200" s="238" t="e">
        <f>IF(AND(VALUE(LEFT($A200,3))=309,LEN($B200)=3),VLOOKUP(VALUE(MID($B200,2,2)),_309_Table2,MATCH(MID($B200,1,1),_309_Table2_ColumnLookup,0),FALSE),
  IF($C200="309 LCR SummaryA",OneYearSCR,IF($C200="309 LCR SummaryB",UltimateSCR,IF(VALUE(LEFT($A200,3))=309,VLOOKUP(VALUE(MID($B200,2,1)),_309_Table2,MATCH(MID($B200,1,1),_309_Table2_ColumnLookup,0),FALSE)
+N("309"),
  IF(VALUE(LEFT($A200,3))=310,VLOOKUP(VALUE(MID($B200,2,1)),_310_Table2,MATCH(MID($B200,1,1),_310_Table2_ColumnLookup,0),FALSE)
+N("310"),
  IF(AND(VALUE(LEFT($A200,3))=311,LEN($I200)=4),VLOOKUP($I200,_311_Table2,MATCH($B200,_311_Table2_ColumnLookup,0),FALSE),
  IF(AND(VALUE(LEFT($A200,3))=311,OR($B200="I2",$B200="J2",$B200="K2",$B200="L2")),VLOOKUP('311'!$G$58,_311_Table2,MATCH(MID($B200,1,1),_311_Table2_ColumnLookup,0),FALSE),
  IF(AND(VALUE(LEFT($A200,3))=311,RIGHT($B200,5)="Total"),VLOOKUP('311'!$G$59,_311_Table2,MATCH(MID($B200,1,1),_311_Table2_ColumnLookup,0),FALSE),
  IF(VALUE(LEFT($A200,3))=311,VLOOKUP(VALUE(MID($B200,2,1)),_311_Table2,MATCH(MID($B200,1,1),_311_Table2_ColumnLookup,0),FALSE)
+N("311"),
  IF(AND(VALUE(LEFT($A200,3))=312,LEFT($G200,10)="Unincepted",$B200="G "),VLOOKUP(" ULO",_312_Table2,MATCH('312'!$N$16,_312_Table2_ColumnLookup,0),FALSE),
  IF(AND(VALUE(LEFT($A200,3))=312,LEFT($G200,10)="Unincepted",$B200="O "),VLOOKUP(" ULO",_312_Table2,MATCH('312'!$V$16,_312_Table2_ColumnLookup,0),FALSE),
  IF(AND(VALUE(LEFT($A200,3))=312,LEFT($G200,10)="Unincepted",$B200="Q "),VLOOKUP(" ULO",_312_Table2,MATCH('312'!$X$16,_312_Table2_ColumnLookup,0),FALSE),
  IF(AND(VALUE(LEFT($A200,3))=312,LEFT($G200,10)="Unincepted"),VLOOKUP(" ULO",_312_Table2,MATCH(LEFT($B200,1),_312_Table2_ColumnLookup,0),FALSE),
  IF(AND(VALUE(LEFT($A200,3))=312,LEFT($G200,5)="Total",$B200="G "),VLOOKUP('312'!$F$80,_312_Table2,MATCH('312'!$N$16,_312_Table2_ColumnLookup,0),FALSE),
  IF(AND(VALUE(LEFT($A200,3))=312,LEFT($G200,5)="Total",$B200="O "),VLOOKUP('312'!$F$80,_312_Table2,MATCH('312'!$V$16,_312_Table2_ColumnLookup,0),FALSE),
  IF(AND(VALUE(LEFT($A200,3))=312,LEFT($G200,5)="Total",$B200="Q "),VLOOKUP('312'!$F$80,_312_Table2,MATCH('312'!$X$16,_312_Table2_ColumnLookup,0),FALSE),
  IF(AND(VALUE(LEFT($A200,3))=312,LEFT($G200,5)="Total"),VLOOKUP('312'!$F$80,_312_Table2,MATCH(LEFT($B200,1),_312_Table2_ColumnLookup,0),FALSE),
  IF(AND(VALUE(LEFT($A200,3))=312,LEN($I200)=4,$B200="G"),VLOOKUP($I200,_312_Table2,MATCH('312'!$N$16,_312_Table2_ColumnLookup,0),FALSE),
  IF(AND(VALUE(LEFT($A200,3))=312,LEN($I200)=4,$B200="O"),VLOOKUP($I200,_312_Table2,MATCH('312'!$V$16,_312_Table2_ColumnLookup,0),FALSE),
  IF(AND(VALUE(LEFT($A200,3))=312,LEN($I200)=4,$B200="Q"),VLOOKUP($I200,_312_Table2,MATCH('312'!$X$16,_312_Table2_ColumnLookup,0),FALSE),
  IF(AND(VALUE(LEFT($A200,3))=312,LEN($I200)=4),VLOOKUP($I200,_312_Table2,MATCH(LEFT($B200,1),_312_Table2_ColumnLookup,0),FALSE)
+N("312"),
  IF(VALUE(LEFT($A200,3))=313,VLOOKUP(VALUE(MID($B200,2,1)),_313_Table2,MATCH(MID($B200,1,1),_313_Table2_ColumnLookup,0),FALSE)
+N("313"),
  IF(AND(VALUE(LEFT($A200,3))=314,LEN($B200)=3),VLOOKUP(VALUE(MID($B200,2,2)),_314_Table2,MATCH(MID($B200,1,1),_314_Table2_ColumnLookup,0),FALSE),
  IF(VALUE(LEFT($A200,3))=314,VLOOKUP(VALUE(MID($B200,2,1)),_314_Table2,MATCH(MID($B200,1,1),_314_Table2_ColumnLookup,0),FALSE)
+N("314"),
""))))))))))))))))))))))))</f>
        <v>#N/A</v>
      </c>
      <c r="F200" s="238" t="e">
        <f>IF(AND(VALUE(LEFT($A200,3))=309,LEN($B200)=3),VLOOKUP(VALUE(MID($B200,2,2)),_309_Table3,MATCH(MID($B200,1,1),_309_Table3_ColumnLookup,0),FALSE),
  IF($C200="309 LCR SummaryA",OneYearSCR,IF($C200="309 LCR SummaryB",UltimateSCR,IF(VALUE(LEFT($A200,3))=309,VLOOKUP(VALUE(MID($B200,2,1)),_309_Table3,MATCH(MID($B200,1,1),_309_Table3_ColumnLookup,0),FALSE)
+N("309"),
  IF(VALUE(LEFT($A200,3))=310,VLOOKUP(VALUE(MID($B200,2,1)),_310_Table3,MATCH(MID($B200,1,1),_310_Table3_ColumnLookup,0),FALSE)
+N("310"),
  IF(AND(VALUE(LEFT($A200,3))=311,LEN($I200)=4),VLOOKUP($I200,_311_Table3,MATCH($B200,_311_Table3_ColumnLookup,0),FALSE),
  IF(AND(VALUE(LEFT($A200,3))=311,OR($B200="I2",$B200="J2",$B200="K2",$B200="L2")),VLOOKUP('311'!$G$58,_311_Table3,MATCH(MID($B200,1,1),_311_Table3_ColumnLookup,0),FALSE),
  IF(AND(VALUE(LEFT($A200,3))=311,RIGHT($B200,5)="Total"),VLOOKUP('311'!$G$59,_311_Table3,MATCH(MID($B200,1,1),_311_Table3_ColumnLookup,0),FALSE),
  IF(VALUE(LEFT($A200,3))=311,VLOOKUP(VALUE(MID($B200,2,1)),_311_Table3,MATCH(MID($B200,1,1),_311_Table3_ColumnLookup,0),FALSE)
+N("311"),
  IF(AND(VALUE(LEFT($A200,3))=312,LEFT($G200,10)="Unincepted",$B200="G "),VLOOKUP(" ULO",_312_Table3,MATCH('312'!$N$16,_312_Table3_ColumnLookup,0),FALSE),
  IF(AND(VALUE(LEFT($A200,3))=312,LEFT($G200,10)="Unincepted",$B200="O "),VLOOKUP(" ULO",_312_Table3,MATCH('312'!$V$16,_312_Table3_ColumnLookup,0),FALSE),
  IF(AND(VALUE(LEFT($A200,3))=312,LEFT($G200,10)="Unincepted",$B200="Q "),VLOOKUP(" ULO",_312_Table3,MATCH('312'!$X$16,_312_Table3_ColumnLookup,0),FALSE),
  IF(AND(VALUE(LEFT($A200,3))=312,LEFT($G200,10)="Unincepted"),VLOOKUP(" ULO",_312_Table3,MATCH(LEFT($B200,1),_312_Table3_ColumnLookup,0),FALSE),
  IF(AND(VALUE(LEFT($A200,3))=312,LEFT($G200,5)="Total",$B200="G "),VLOOKUP('312'!$F$80,_312_Table3,MATCH('312'!$N$16,_312_Table3_ColumnLookup,0),FALSE),
  IF(AND(VALUE(LEFT($A200,3))=312,LEFT($G200,5)="Total",$B200="O "),VLOOKUP('312'!$F$80,_312_Table3,MATCH('312'!$V$16,_312_Table3_ColumnLookup,0),FALSE),
  IF(AND(VALUE(LEFT($A200,3))=312,LEFT($G200,5)="Total",$B200="Q "),VLOOKUP('312'!$F$80,_312_Table3,MATCH('312'!$X$16,_312_Table3_ColumnLookup,0),FALSE),
  IF(AND(VALUE(LEFT($A200,3))=312,LEFT($G200,5)="Total"),VLOOKUP('312'!$F$80,_312_Table3,MATCH(LEFT($B200,1),_312_Table3_ColumnLookup,0),FALSE),
  IF(AND(VALUE(LEFT($A200,3))=312,LEN($I200)=4,$B200="G"),VLOOKUP($I200,_312_Table3,MATCH('312'!$N$16,_312_Table3_ColumnLookup,0),FALSE),
  IF(AND(VALUE(LEFT($A200,3))=312,LEN($I200)=4,$B200="O"),VLOOKUP($I200,_312_Table3,MATCH('312'!$V$16,_312_Table3_ColumnLookup,0),FALSE),
  IF(AND(VALUE(LEFT($A200,3))=312,LEN($I200)=4,$B200="Q"),VLOOKUP($I200,_312_Table3,MATCH('312'!$X$16,_312_Table3_ColumnLookup,0),FALSE),
  IF(AND(VALUE(LEFT($A200,3))=312,LEN($I200)=4),VLOOKUP($I200,_312_Table3,MATCH(LEFT($B200,1),_312_Table3_ColumnLookup,0),FALSE)
+N("312"),
  IF(VALUE(LEFT($A200,3))=313,VLOOKUP(VALUE(MID($B200,2,1)),_313_Table3,MATCH(MID($B200,1,1),_313_Table3_ColumnLookup,0),FALSE)
+N("313"),
  IF(AND(VALUE(LEFT($A200,3))=314,LEN($B200)=3),VLOOKUP(VALUE(MID($B200,2,2)),_314_Table3,MATCH(MID($B200,1,1),_314_Table3_ColumnLookup,0),FALSE),
  IF(VALUE(LEFT($A200,3))=314,VLOOKUP(VALUE(MID($B200,2,1)),_314_Table3,MATCH(MID($B200,1,1),_314_Table3_ColumnLookup,0),FALSE)
+N("314"),
""))))))))))))))))))))))))</f>
        <v>#NAME?</v>
      </c>
      <c r="G200" t="s">
        <v>1068</v>
      </c>
      <c r="H200" s="321">
        <f>IFERROR(
IF(ISERROR($D200)=FALSE,$D200,IF(ISERROR($E200)=FALSE,$E200,IF(ISERROR($F200)=FALSE,$F200
+N("012 checkboxes"),
IF(
IF(OR(LEFT($A200,9)="Syndicate",LEFT($A200,12)="NewSyndicate"),VLOOKUP($A200,'012'!$J:$ZW,MATCH("Link to button",'012'!$J$1:$ZW$1,0),0)
+N("309 checkbox"),
IF($C200="309 LCR Summary0",VLOOKUP("Notes990",'309'!$P:$ZZ,MATCH("Link to button",'309'!$P$1:$ZZ$1,0),0)
+N("313 checkboxes"),
IF($C200="313 Financial Information0LcmVsScr",IF($C200="309 LCR Summary0",VLOOKUP("LcmVsScr",'309'!$N:$ZZ,MATCH("Link to button",'309'!$N$1:$ZZ$1,0),0),
IF($C200="313 Financial Information0LcrDocAttached",IF($C200="309 LCR Summary0",VLOOKUP("LcrDocAttached",'309'!$N:$ZZ,MATCH("Link to button",'309'!$N$1:$ZZ$1,0),
0)))))))=1,TRUE,FALSE)
))),"")</f>
        <v>0</v>
      </c>
    </row>
    <row r="201" spans="1:9" customFormat="1">
      <c r="A201" s="237" t="str">
        <f>VLOOKUP($G201,CSVLookups!$B:$R,MATCH(A$1,CSVLookups!$B$1:$R$1,0),FALSE)</f>
        <v>311 Claims Distributions</v>
      </c>
      <c r="B201" s="237" t="str">
        <f>VLOOKUP($G201,CSVLookups!$B:$R,MATCH(B$1,CSVLookups!$B$1:$R$1,0),FALSE)</f>
        <v>D1</v>
      </c>
      <c r="C201" s="238" t="str">
        <f t="shared" si="3"/>
        <v>311 Claims DistributionsD1Net Insurance Claims brought forward</v>
      </c>
      <c r="D201" s="238">
        <f>IF(AND(VALUE(LEFT($A201,3))=309,LEN($B201)=3),VLOOKUP(VALUE(MID($B201,2,2)),_309_Table1,MATCH(MID($B201,1,1),_309_Table1_ColumnLookup,0),FALSE),
  IF($C201="309 LCR SummaryA",OneYearSCR,IF($C201="309 LCR SummaryB",UltimateSCR,IF(VALUE(LEFT($A201,3))=309,VLOOKUP(VALUE(MID($B201,2,1)),_309_Table1,MATCH(MID($B201,1,1),_309_Table1_ColumnLookup,0),FALSE)
+N("309"),
  IF(VALUE(LEFT($A201,3))=310,VLOOKUP(VALUE(MID($B201,2,1)),_310_Table1,MATCH(MID($B201,1,1),_310_Table1_ColumnLookup,0),FALSE)
+N("310"),
  IF(AND(VALUE(LEFT($A201,3))=311,LEN($I201)=4),VLOOKUP($I201,_311_Table1,MATCH($B201,_311_Table1_ColumnLookup,0),FALSE),
  IF(AND(VALUE(LEFT($A201,3))=311,OR($B201="I2",$B201="J2",$B201="K2",$B201="L2")),VLOOKUP('311'!$G$58,_311_Table1,MATCH(MID($B201,1,1),_311_Table1_ColumnLookup,0),FALSE),
  IF(AND(VALUE(LEFT($A201,3))=311,RIGHT($B201,5)="Total"),VLOOKUP('311'!$G$59,_311_Table1,MATCH(MID($B201,1,1),_311_Table1_ColumnLookup,0),FALSE),
  IF(VALUE(LEFT($A201,3))=311,VLOOKUP(VALUE(MID($B201,2,1)),_311_Table1,MATCH(MID($B201,1,1),_311_Table1_ColumnLookup,0),FALSE)
+N("311"),
  IF(AND(VALUE(LEFT($A201,3))=312,LEFT($G201,10)="Unincepted",$B201="G "),VLOOKUP(" ULO",_312_Table1,MATCH('312'!$N$16,_312_Table1_ColumnLookup,0),FALSE),
  IF(AND(VALUE(LEFT($A201,3))=312,LEFT($G201,10)="Unincepted",$B201="O "),VLOOKUP(" ULO",_312_Table1,MATCH('312'!$V$16,_312_Table1_ColumnLookup,0),FALSE),
  IF(AND(VALUE(LEFT($A201,3))=312,LEFT($G201,10)="Unincepted",$B201="Q "),VLOOKUP(" ULO",_312_Table1,MATCH('312'!$X$16,_312_Table1_ColumnLookup,0),FALSE),
  IF(AND(VALUE(LEFT($A201,3))=312,LEFT($G201,10)="Unincepted"),VLOOKUP(" ULO",_312_Table1,MATCH(LEFT($B201,1),_312_Table1_ColumnLookup,0),FALSE),
  IF(AND(VALUE(LEFT($A201,3))=312,LEFT($G201,5)="Total",$B201="G "),VLOOKUP('312'!$F$80,_312_Table1,MATCH('312'!$N$16,_312_Table1_ColumnLookup,0),FALSE),
  IF(AND(VALUE(LEFT($A201,3))=312,LEFT($G201,5)="Total",$B201="O "),VLOOKUP('312'!$F$80,_312_Table1,MATCH('312'!$V$16,_312_Table1_ColumnLookup,0),FALSE),
  IF(AND(VALUE(LEFT($A201,3))=312,LEFT($G201,5)="Total",$B201="Q "),VLOOKUP('312'!$F$80,_312_Table1,MATCH('312'!$X$16,_312_Table1_ColumnLookup,0),FALSE),
  IF(AND(VALUE(LEFT($A201,3))=312,LEFT($G201,5)="Total"),VLOOKUP('312'!$F$80,_312_Table1,MATCH(LEFT($B201,1),_312_Table1_ColumnLookup,0),FALSE),
  IF(AND(VALUE(LEFT($A201,3))=312,LEN($I201)=4,$B201="G"),VLOOKUP($I201,_312_Table1,MATCH('312'!$N$16,_312_Table1_ColumnLookup,0),FALSE),
  IF(AND(VALUE(LEFT($A201,3))=312,LEN($I201)=4,$B201="O"),VLOOKUP($I201,_312_Table1,MATCH('312'!$V$16,_312_Table1_ColumnLookup,0),FALSE),
  IF(AND(VALUE(LEFT($A201,3))=312,LEN($I201)=4,$B201="Q"),VLOOKUP($I201,_312_Table1,MATCH('312'!$X$16,_312_Table1_ColumnLookup,0),FALSE),
  IF(AND(VALUE(LEFT($A201,3))=312,LEN($I201)=4),VLOOKUP($I201,_312_Table1,MATCH(LEFT($B201,1),_312_Table1_ColumnLookup,0),FALSE)
+N("312"),
  IF(VALUE(LEFT($A201,3))=313,VLOOKUP(VALUE(MID($B201,2,1)),_313_Table1,MATCH(MID($B201,1,1),_313_Table1_ColumnLookup,0),FALSE)
+N("313"),
  IF(AND(VALUE(LEFT($A201,3))=314,LEN($B201)=3),VLOOKUP(VALUE(MID($B201,2,2)),_314_Table1,MATCH(MID($B201,1,1),_314_Table1_ColumnLookup,0),FALSE),
  IF(VALUE(LEFT($A201,3))=314,VLOOKUP(VALUE(MID($B201,2,1)),_314_Table1,MATCH(MID($B201,1,1),_314_Table1_ColumnLookup,0),FALSE)
+N("314"),
""))))))))))))))))))))))))</f>
        <v>0</v>
      </c>
      <c r="E201" s="238" t="e">
        <f>IF(AND(VALUE(LEFT($A201,3))=309,LEN($B201)=3),VLOOKUP(VALUE(MID($B201,2,2)),_309_Table2,MATCH(MID($B201,1,1),_309_Table2_ColumnLookup,0),FALSE),
  IF($C201="309 LCR SummaryA",OneYearSCR,IF($C201="309 LCR SummaryB",UltimateSCR,IF(VALUE(LEFT($A201,3))=309,VLOOKUP(VALUE(MID($B201,2,1)),_309_Table2,MATCH(MID($B201,1,1),_309_Table2_ColumnLookup,0),FALSE)
+N("309"),
  IF(VALUE(LEFT($A201,3))=310,VLOOKUP(VALUE(MID($B201,2,1)),_310_Table2,MATCH(MID($B201,1,1),_310_Table2_ColumnLookup,0),FALSE)
+N("310"),
  IF(AND(VALUE(LEFT($A201,3))=311,LEN($I201)=4),VLOOKUP($I201,_311_Table2,MATCH($B201,_311_Table2_ColumnLookup,0),FALSE),
  IF(AND(VALUE(LEFT($A201,3))=311,OR($B201="I2",$B201="J2",$B201="K2",$B201="L2")),VLOOKUP('311'!$G$58,_311_Table2,MATCH(MID($B201,1,1),_311_Table2_ColumnLookup,0),FALSE),
  IF(AND(VALUE(LEFT($A201,3))=311,RIGHT($B201,5)="Total"),VLOOKUP('311'!$G$59,_311_Table2,MATCH(MID($B201,1,1),_311_Table2_ColumnLookup,0),FALSE),
  IF(VALUE(LEFT($A201,3))=311,VLOOKUP(VALUE(MID($B201,2,1)),_311_Table2,MATCH(MID($B201,1,1),_311_Table2_ColumnLookup,0),FALSE)
+N("311"),
  IF(AND(VALUE(LEFT($A201,3))=312,LEFT($G201,10)="Unincepted",$B201="G "),VLOOKUP(" ULO",_312_Table2,MATCH('312'!$N$16,_312_Table2_ColumnLookup,0),FALSE),
  IF(AND(VALUE(LEFT($A201,3))=312,LEFT($G201,10)="Unincepted",$B201="O "),VLOOKUP(" ULO",_312_Table2,MATCH('312'!$V$16,_312_Table2_ColumnLookup,0),FALSE),
  IF(AND(VALUE(LEFT($A201,3))=312,LEFT($G201,10)="Unincepted",$B201="Q "),VLOOKUP(" ULO",_312_Table2,MATCH('312'!$X$16,_312_Table2_ColumnLookup,0),FALSE),
  IF(AND(VALUE(LEFT($A201,3))=312,LEFT($G201,10)="Unincepted"),VLOOKUP(" ULO",_312_Table2,MATCH(LEFT($B201,1),_312_Table2_ColumnLookup,0),FALSE),
  IF(AND(VALUE(LEFT($A201,3))=312,LEFT($G201,5)="Total",$B201="G "),VLOOKUP('312'!$F$80,_312_Table2,MATCH('312'!$N$16,_312_Table2_ColumnLookup,0),FALSE),
  IF(AND(VALUE(LEFT($A201,3))=312,LEFT($G201,5)="Total",$B201="O "),VLOOKUP('312'!$F$80,_312_Table2,MATCH('312'!$V$16,_312_Table2_ColumnLookup,0),FALSE),
  IF(AND(VALUE(LEFT($A201,3))=312,LEFT($G201,5)="Total",$B201="Q "),VLOOKUP('312'!$F$80,_312_Table2,MATCH('312'!$X$16,_312_Table2_ColumnLookup,0),FALSE),
  IF(AND(VALUE(LEFT($A201,3))=312,LEFT($G201,5)="Total"),VLOOKUP('312'!$F$80,_312_Table2,MATCH(LEFT($B201,1),_312_Table2_ColumnLookup,0),FALSE),
  IF(AND(VALUE(LEFT($A201,3))=312,LEN($I201)=4,$B201="G"),VLOOKUP($I201,_312_Table2,MATCH('312'!$N$16,_312_Table2_ColumnLookup,0),FALSE),
  IF(AND(VALUE(LEFT($A201,3))=312,LEN($I201)=4,$B201="O"),VLOOKUP($I201,_312_Table2,MATCH('312'!$V$16,_312_Table2_ColumnLookup,0),FALSE),
  IF(AND(VALUE(LEFT($A201,3))=312,LEN($I201)=4,$B201="Q"),VLOOKUP($I201,_312_Table2,MATCH('312'!$X$16,_312_Table2_ColumnLookup,0),FALSE),
  IF(AND(VALUE(LEFT($A201,3))=312,LEN($I201)=4),VLOOKUP($I201,_312_Table2,MATCH(LEFT($B201,1),_312_Table2_ColumnLookup,0),FALSE)
+N("312"),
  IF(VALUE(LEFT($A201,3))=313,VLOOKUP(VALUE(MID($B201,2,1)),_313_Table2,MATCH(MID($B201,1,1),_313_Table2_ColumnLookup,0),FALSE)
+N("313"),
  IF(AND(VALUE(LEFT($A201,3))=314,LEN($B201)=3),VLOOKUP(VALUE(MID($B201,2,2)),_314_Table2,MATCH(MID($B201,1,1),_314_Table2_ColumnLookup,0),FALSE),
  IF(VALUE(LEFT($A201,3))=314,VLOOKUP(VALUE(MID($B201,2,1)),_314_Table2,MATCH(MID($B201,1,1),_314_Table2_ColumnLookup,0),FALSE)
+N("314"),
""))))))))))))))))))))))))</f>
        <v>#N/A</v>
      </c>
      <c r="F201" s="238" t="e">
        <f>IF(AND(VALUE(LEFT($A201,3))=309,LEN($B201)=3),VLOOKUP(VALUE(MID($B201,2,2)),_309_Table3,MATCH(MID($B201,1,1),_309_Table3_ColumnLookup,0),FALSE),
  IF($C201="309 LCR SummaryA",OneYearSCR,IF($C201="309 LCR SummaryB",UltimateSCR,IF(VALUE(LEFT($A201,3))=309,VLOOKUP(VALUE(MID($B201,2,1)),_309_Table3,MATCH(MID($B201,1,1),_309_Table3_ColumnLookup,0),FALSE)
+N("309"),
  IF(VALUE(LEFT($A201,3))=310,VLOOKUP(VALUE(MID($B201,2,1)),_310_Table3,MATCH(MID($B201,1,1),_310_Table3_ColumnLookup,0),FALSE)
+N("310"),
  IF(AND(VALUE(LEFT($A201,3))=311,LEN($I201)=4),VLOOKUP($I201,_311_Table3,MATCH($B201,_311_Table3_ColumnLookup,0),FALSE),
  IF(AND(VALUE(LEFT($A201,3))=311,OR($B201="I2",$B201="J2",$B201="K2",$B201="L2")),VLOOKUP('311'!$G$58,_311_Table3,MATCH(MID($B201,1,1),_311_Table3_ColumnLookup,0),FALSE),
  IF(AND(VALUE(LEFT($A201,3))=311,RIGHT($B201,5)="Total"),VLOOKUP('311'!$G$59,_311_Table3,MATCH(MID($B201,1,1),_311_Table3_ColumnLookup,0),FALSE),
  IF(VALUE(LEFT($A201,3))=311,VLOOKUP(VALUE(MID($B201,2,1)),_311_Table3,MATCH(MID($B201,1,1),_311_Table3_ColumnLookup,0),FALSE)
+N("311"),
  IF(AND(VALUE(LEFT($A201,3))=312,LEFT($G201,10)="Unincepted",$B201="G "),VLOOKUP(" ULO",_312_Table3,MATCH('312'!$N$16,_312_Table3_ColumnLookup,0),FALSE),
  IF(AND(VALUE(LEFT($A201,3))=312,LEFT($G201,10)="Unincepted",$B201="O "),VLOOKUP(" ULO",_312_Table3,MATCH('312'!$V$16,_312_Table3_ColumnLookup,0),FALSE),
  IF(AND(VALUE(LEFT($A201,3))=312,LEFT($G201,10)="Unincepted",$B201="Q "),VLOOKUP(" ULO",_312_Table3,MATCH('312'!$X$16,_312_Table3_ColumnLookup,0),FALSE),
  IF(AND(VALUE(LEFT($A201,3))=312,LEFT($G201,10)="Unincepted"),VLOOKUP(" ULO",_312_Table3,MATCH(LEFT($B201,1),_312_Table3_ColumnLookup,0),FALSE),
  IF(AND(VALUE(LEFT($A201,3))=312,LEFT($G201,5)="Total",$B201="G "),VLOOKUP('312'!$F$80,_312_Table3,MATCH('312'!$N$16,_312_Table3_ColumnLookup,0),FALSE),
  IF(AND(VALUE(LEFT($A201,3))=312,LEFT($G201,5)="Total",$B201="O "),VLOOKUP('312'!$F$80,_312_Table3,MATCH('312'!$V$16,_312_Table3_ColumnLookup,0),FALSE),
  IF(AND(VALUE(LEFT($A201,3))=312,LEFT($G201,5)="Total",$B201="Q "),VLOOKUP('312'!$F$80,_312_Table3,MATCH('312'!$X$16,_312_Table3_ColumnLookup,0),FALSE),
  IF(AND(VALUE(LEFT($A201,3))=312,LEFT($G201,5)="Total"),VLOOKUP('312'!$F$80,_312_Table3,MATCH(LEFT($B201,1),_312_Table3_ColumnLookup,0),FALSE),
  IF(AND(VALUE(LEFT($A201,3))=312,LEN($I201)=4,$B201="G"),VLOOKUP($I201,_312_Table3,MATCH('312'!$N$16,_312_Table3_ColumnLookup,0),FALSE),
  IF(AND(VALUE(LEFT($A201,3))=312,LEN($I201)=4,$B201="O"),VLOOKUP($I201,_312_Table3,MATCH('312'!$V$16,_312_Table3_ColumnLookup,0),FALSE),
  IF(AND(VALUE(LEFT($A201,3))=312,LEN($I201)=4,$B201="Q"),VLOOKUP($I201,_312_Table3,MATCH('312'!$X$16,_312_Table3_ColumnLookup,0),FALSE),
  IF(AND(VALUE(LEFT($A201,3))=312,LEN($I201)=4),VLOOKUP($I201,_312_Table3,MATCH(LEFT($B201,1),_312_Table3_ColumnLookup,0),FALSE)
+N("312"),
  IF(VALUE(LEFT($A201,3))=313,VLOOKUP(VALUE(MID($B201,2,1)),_313_Table3,MATCH(MID($B201,1,1),_313_Table3_ColumnLookup,0),FALSE)
+N("313"),
  IF(AND(VALUE(LEFT($A201,3))=314,LEN($B201)=3),VLOOKUP(VALUE(MID($B201,2,2)),_314_Table3,MATCH(MID($B201,1,1),_314_Table3_ColumnLookup,0),FALSE),
  IF(VALUE(LEFT($A201,3))=314,VLOOKUP(VALUE(MID($B201,2,1)),_314_Table3,MATCH(MID($B201,1,1),_314_Table3_ColumnLookup,0),FALSE)
+N("314"),
""))))))))))))))))))))))))</f>
        <v>#NAME?</v>
      </c>
      <c r="G201" t="s">
        <v>1071</v>
      </c>
      <c r="H201" s="321">
        <f>IFERROR(
IF(ISERROR($D201)=FALSE,$D201,IF(ISERROR($E201)=FALSE,$E201,IF(ISERROR($F201)=FALSE,$F201
+N("012 checkboxes"),
IF(
IF(OR(LEFT($A201,9)="Syndicate",LEFT($A201,12)="NewSyndicate"),VLOOKUP($A201,'012'!$J:$ZW,MATCH("Link to button",'012'!$J$1:$ZW$1,0),0)
+N("309 checkbox"),
IF($C201="309 LCR Summary0",VLOOKUP("Notes990",'309'!$P:$ZZ,MATCH("Link to button",'309'!$P$1:$ZZ$1,0),0)
+N("313 checkboxes"),
IF($C201="313 Financial Information0LcmVsScr",IF($C201="309 LCR Summary0",VLOOKUP("LcmVsScr",'309'!$N:$ZZ,MATCH("Link to button",'309'!$N$1:$ZZ$1,0),0),
IF($C201="313 Financial Information0LcrDocAttached",IF($C201="309 LCR Summary0",VLOOKUP("LcrDocAttached",'309'!$N:$ZZ,MATCH("Link to button",'309'!$N$1:$ZZ$1,0),
0)))))))=1,TRUE,FALSE)
))),"")</f>
        <v>0</v>
      </c>
    </row>
    <row r="202" spans="1:9" customFormat="1">
      <c r="A202" s="237" t="str">
        <f>VLOOKUP($G202,CSVLookups!$B:$R,MATCH(A$1,CSVLookups!$B$1:$R$1,0),FALSE)</f>
        <v>311 Claims Distributions</v>
      </c>
      <c r="B202" s="237" t="str">
        <f>VLOOKUP($G202,CSVLookups!$B:$R,MATCH(B$1,CSVLookups!$B$1:$R$1,0),FALSE)</f>
        <v>E1</v>
      </c>
      <c r="C202" s="238" t="str">
        <f t="shared" si="3"/>
        <v>311 Claims DistributionsE1Net Insurance Claims brought forward</v>
      </c>
      <c r="D202" s="238">
        <f>IF(AND(VALUE(LEFT($A202,3))=309,LEN($B202)=3),VLOOKUP(VALUE(MID($B202,2,2)),_309_Table1,MATCH(MID($B202,1,1),_309_Table1_ColumnLookup,0),FALSE),
  IF($C202="309 LCR SummaryA",OneYearSCR,IF($C202="309 LCR SummaryB",UltimateSCR,IF(VALUE(LEFT($A202,3))=309,VLOOKUP(VALUE(MID($B202,2,1)),_309_Table1,MATCH(MID($B202,1,1),_309_Table1_ColumnLookup,0),FALSE)
+N("309"),
  IF(VALUE(LEFT($A202,3))=310,VLOOKUP(VALUE(MID($B202,2,1)),_310_Table1,MATCH(MID($B202,1,1),_310_Table1_ColumnLookup,0),FALSE)
+N("310"),
  IF(AND(VALUE(LEFT($A202,3))=311,LEN($I202)=4),VLOOKUP($I202,_311_Table1,MATCH($B202,_311_Table1_ColumnLookup,0),FALSE),
  IF(AND(VALUE(LEFT($A202,3))=311,OR($B202="I2",$B202="J2",$B202="K2",$B202="L2")),VLOOKUP('311'!$G$58,_311_Table1,MATCH(MID($B202,1,1),_311_Table1_ColumnLookup,0),FALSE),
  IF(AND(VALUE(LEFT($A202,3))=311,RIGHT($B202,5)="Total"),VLOOKUP('311'!$G$59,_311_Table1,MATCH(MID($B202,1,1),_311_Table1_ColumnLookup,0),FALSE),
  IF(VALUE(LEFT($A202,3))=311,VLOOKUP(VALUE(MID($B202,2,1)),_311_Table1,MATCH(MID($B202,1,1),_311_Table1_ColumnLookup,0),FALSE)
+N("311"),
  IF(AND(VALUE(LEFT($A202,3))=312,LEFT($G202,10)="Unincepted",$B202="G "),VLOOKUP(" ULO",_312_Table1,MATCH('312'!$N$16,_312_Table1_ColumnLookup,0),FALSE),
  IF(AND(VALUE(LEFT($A202,3))=312,LEFT($G202,10)="Unincepted",$B202="O "),VLOOKUP(" ULO",_312_Table1,MATCH('312'!$V$16,_312_Table1_ColumnLookup,0),FALSE),
  IF(AND(VALUE(LEFT($A202,3))=312,LEFT($G202,10)="Unincepted",$B202="Q "),VLOOKUP(" ULO",_312_Table1,MATCH('312'!$X$16,_312_Table1_ColumnLookup,0),FALSE),
  IF(AND(VALUE(LEFT($A202,3))=312,LEFT($G202,10)="Unincepted"),VLOOKUP(" ULO",_312_Table1,MATCH(LEFT($B202,1),_312_Table1_ColumnLookup,0),FALSE),
  IF(AND(VALUE(LEFT($A202,3))=312,LEFT($G202,5)="Total",$B202="G "),VLOOKUP('312'!$F$80,_312_Table1,MATCH('312'!$N$16,_312_Table1_ColumnLookup,0),FALSE),
  IF(AND(VALUE(LEFT($A202,3))=312,LEFT($G202,5)="Total",$B202="O "),VLOOKUP('312'!$F$80,_312_Table1,MATCH('312'!$V$16,_312_Table1_ColumnLookup,0),FALSE),
  IF(AND(VALUE(LEFT($A202,3))=312,LEFT($G202,5)="Total",$B202="Q "),VLOOKUP('312'!$F$80,_312_Table1,MATCH('312'!$X$16,_312_Table1_ColumnLookup,0),FALSE),
  IF(AND(VALUE(LEFT($A202,3))=312,LEFT($G202,5)="Total"),VLOOKUP('312'!$F$80,_312_Table1,MATCH(LEFT($B202,1),_312_Table1_ColumnLookup,0),FALSE),
  IF(AND(VALUE(LEFT($A202,3))=312,LEN($I202)=4,$B202="G"),VLOOKUP($I202,_312_Table1,MATCH('312'!$N$16,_312_Table1_ColumnLookup,0),FALSE),
  IF(AND(VALUE(LEFT($A202,3))=312,LEN($I202)=4,$B202="O"),VLOOKUP($I202,_312_Table1,MATCH('312'!$V$16,_312_Table1_ColumnLookup,0),FALSE),
  IF(AND(VALUE(LEFT($A202,3))=312,LEN($I202)=4,$B202="Q"),VLOOKUP($I202,_312_Table1,MATCH('312'!$X$16,_312_Table1_ColumnLookup,0),FALSE),
  IF(AND(VALUE(LEFT($A202,3))=312,LEN($I202)=4),VLOOKUP($I202,_312_Table1,MATCH(LEFT($B202,1),_312_Table1_ColumnLookup,0),FALSE)
+N("312"),
  IF(VALUE(LEFT($A202,3))=313,VLOOKUP(VALUE(MID($B202,2,1)),_313_Table1,MATCH(MID($B202,1,1),_313_Table1_ColumnLookup,0),FALSE)
+N("313"),
  IF(AND(VALUE(LEFT($A202,3))=314,LEN($B202)=3),VLOOKUP(VALUE(MID($B202,2,2)),_314_Table1,MATCH(MID($B202,1,1),_314_Table1_ColumnLookup,0),FALSE),
  IF(VALUE(LEFT($A202,3))=314,VLOOKUP(VALUE(MID($B202,2,1)),_314_Table1,MATCH(MID($B202,1,1),_314_Table1_ColumnLookup,0),FALSE)
+N("314"),
""))))))))))))))))))))))))</f>
        <v>0</v>
      </c>
      <c r="E202" s="238" t="e">
        <f>IF(AND(VALUE(LEFT($A202,3))=309,LEN($B202)=3),VLOOKUP(VALUE(MID($B202,2,2)),_309_Table2,MATCH(MID($B202,1,1),_309_Table2_ColumnLookup,0),FALSE),
  IF($C202="309 LCR SummaryA",OneYearSCR,IF($C202="309 LCR SummaryB",UltimateSCR,IF(VALUE(LEFT($A202,3))=309,VLOOKUP(VALUE(MID($B202,2,1)),_309_Table2,MATCH(MID($B202,1,1),_309_Table2_ColumnLookup,0),FALSE)
+N("309"),
  IF(VALUE(LEFT($A202,3))=310,VLOOKUP(VALUE(MID($B202,2,1)),_310_Table2,MATCH(MID($B202,1,1),_310_Table2_ColumnLookup,0),FALSE)
+N("310"),
  IF(AND(VALUE(LEFT($A202,3))=311,LEN($I202)=4),VLOOKUP($I202,_311_Table2,MATCH($B202,_311_Table2_ColumnLookup,0),FALSE),
  IF(AND(VALUE(LEFT($A202,3))=311,OR($B202="I2",$B202="J2",$B202="K2",$B202="L2")),VLOOKUP('311'!$G$58,_311_Table2,MATCH(MID($B202,1,1),_311_Table2_ColumnLookup,0),FALSE),
  IF(AND(VALUE(LEFT($A202,3))=311,RIGHT($B202,5)="Total"),VLOOKUP('311'!$G$59,_311_Table2,MATCH(MID($B202,1,1),_311_Table2_ColumnLookup,0),FALSE),
  IF(VALUE(LEFT($A202,3))=311,VLOOKUP(VALUE(MID($B202,2,1)),_311_Table2,MATCH(MID($B202,1,1),_311_Table2_ColumnLookup,0),FALSE)
+N("311"),
  IF(AND(VALUE(LEFT($A202,3))=312,LEFT($G202,10)="Unincepted",$B202="G "),VLOOKUP(" ULO",_312_Table2,MATCH('312'!$N$16,_312_Table2_ColumnLookup,0),FALSE),
  IF(AND(VALUE(LEFT($A202,3))=312,LEFT($G202,10)="Unincepted",$B202="O "),VLOOKUP(" ULO",_312_Table2,MATCH('312'!$V$16,_312_Table2_ColumnLookup,0),FALSE),
  IF(AND(VALUE(LEFT($A202,3))=312,LEFT($G202,10)="Unincepted",$B202="Q "),VLOOKUP(" ULO",_312_Table2,MATCH('312'!$X$16,_312_Table2_ColumnLookup,0),FALSE),
  IF(AND(VALUE(LEFT($A202,3))=312,LEFT($G202,10)="Unincepted"),VLOOKUP(" ULO",_312_Table2,MATCH(LEFT($B202,1),_312_Table2_ColumnLookup,0),FALSE),
  IF(AND(VALUE(LEFT($A202,3))=312,LEFT($G202,5)="Total",$B202="G "),VLOOKUP('312'!$F$80,_312_Table2,MATCH('312'!$N$16,_312_Table2_ColumnLookup,0),FALSE),
  IF(AND(VALUE(LEFT($A202,3))=312,LEFT($G202,5)="Total",$B202="O "),VLOOKUP('312'!$F$80,_312_Table2,MATCH('312'!$V$16,_312_Table2_ColumnLookup,0),FALSE),
  IF(AND(VALUE(LEFT($A202,3))=312,LEFT($G202,5)="Total",$B202="Q "),VLOOKUP('312'!$F$80,_312_Table2,MATCH('312'!$X$16,_312_Table2_ColumnLookup,0),FALSE),
  IF(AND(VALUE(LEFT($A202,3))=312,LEFT($G202,5)="Total"),VLOOKUP('312'!$F$80,_312_Table2,MATCH(LEFT($B202,1),_312_Table2_ColumnLookup,0),FALSE),
  IF(AND(VALUE(LEFT($A202,3))=312,LEN($I202)=4,$B202="G"),VLOOKUP($I202,_312_Table2,MATCH('312'!$N$16,_312_Table2_ColumnLookup,0),FALSE),
  IF(AND(VALUE(LEFT($A202,3))=312,LEN($I202)=4,$B202="O"),VLOOKUP($I202,_312_Table2,MATCH('312'!$V$16,_312_Table2_ColumnLookup,0),FALSE),
  IF(AND(VALUE(LEFT($A202,3))=312,LEN($I202)=4,$B202="Q"),VLOOKUP($I202,_312_Table2,MATCH('312'!$X$16,_312_Table2_ColumnLookup,0),FALSE),
  IF(AND(VALUE(LEFT($A202,3))=312,LEN($I202)=4),VLOOKUP($I202,_312_Table2,MATCH(LEFT($B202,1),_312_Table2_ColumnLookup,0),FALSE)
+N("312"),
  IF(VALUE(LEFT($A202,3))=313,VLOOKUP(VALUE(MID($B202,2,1)),_313_Table2,MATCH(MID($B202,1,1),_313_Table2_ColumnLookup,0),FALSE)
+N("313"),
  IF(AND(VALUE(LEFT($A202,3))=314,LEN($B202)=3),VLOOKUP(VALUE(MID($B202,2,2)),_314_Table2,MATCH(MID($B202,1,1),_314_Table2_ColumnLookup,0),FALSE),
  IF(VALUE(LEFT($A202,3))=314,VLOOKUP(VALUE(MID($B202,2,1)),_314_Table2,MATCH(MID($B202,1,1),_314_Table2_ColumnLookup,0),FALSE)
+N("314"),
""))))))))))))))))))))))))</f>
        <v>#N/A</v>
      </c>
      <c r="F202" s="238" t="e">
        <f>IF(AND(VALUE(LEFT($A202,3))=309,LEN($B202)=3),VLOOKUP(VALUE(MID($B202,2,2)),_309_Table3,MATCH(MID($B202,1,1),_309_Table3_ColumnLookup,0),FALSE),
  IF($C202="309 LCR SummaryA",OneYearSCR,IF($C202="309 LCR SummaryB",UltimateSCR,IF(VALUE(LEFT($A202,3))=309,VLOOKUP(VALUE(MID($B202,2,1)),_309_Table3,MATCH(MID($B202,1,1),_309_Table3_ColumnLookup,0),FALSE)
+N("309"),
  IF(VALUE(LEFT($A202,3))=310,VLOOKUP(VALUE(MID($B202,2,1)),_310_Table3,MATCH(MID($B202,1,1),_310_Table3_ColumnLookup,0),FALSE)
+N("310"),
  IF(AND(VALUE(LEFT($A202,3))=311,LEN($I202)=4),VLOOKUP($I202,_311_Table3,MATCH($B202,_311_Table3_ColumnLookup,0),FALSE),
  IF(AND(VALUE(LEFT($A202,3))=311,OR($B202="I2",$B202="J2",$B202="K2",$B202="L2")),VLOOKUP('311'!$G$58,_311_Table3,MATCH(MID($B202,1,1),_311_Table3_ColumnLookup,0),FALSE),
  IF(AND(VALUE(LEFT($A202,3))=311,RIGHT($B202,5)="Total"),VLOOKUP('311'!$G$59,_311_Table3,MATCH(MID($B202,1,1),_311_Table3_ColumnLookup,0),FALSE),
  IF(VALUE(LEFT($A202,3))=311,VLOOKUP(VALUE(MID($B202,2,1)),_311_Table3,MATCH(MID($B202,1,1),_311_Table3_ColumnLookup,0),FALSE)
+N("311"),
  IF(AND(VALUE(LEFT($A202,3))=312,LEFT($G202,10)="Unincepted",$B202="G "),VLOOKUP(" ULO",_312_Table3,MATCH('312'!$N$16,_312_Table3_ColumnLookup,0),FALSE),
  IF(AND(VALUE(LEFT($A202,3))=312,LEFT($G202,10)="Unincepted",$B202="O "),VLOOKUP(" ULO",_312_Table3,MATCH('312'!$V$16,_312_Table3_ColumnLookup,0),FALSE),
  IF(AND(VALUE(LEFT($A202,3))=312,LEFT($G202,10)="Unincepted",$B202="Q "),VLOOKUP(" ULO",_312_Table3,MATCH('312'!$X$16,_312_Table3_ColumnLookup,0),FALSE),
  IF(AND(VALUE(LEFT($A202,3))=312,LEFT($G202,10)="Unincepted"),VLOOKUP(" ULO",_312_Table3,MATCH(LEFT($B202,1),_312_Table3_ColumnLookup,0),FALSE),
  IF(AND(VALUE(LEFT($A202,3))=312,LEFT($G202,5)="Total",$B202="G "),VLOOKUP('312'!$F$80,_312_Table3,MATCH('312'!$N$16,_312_Table3_ColumnLookup,0),FALSE),
  IF(AND(VALUE(LEFT($A202,3))=312,LEFT($G202,5)="Total",$B202="O "),VLOOKUP('312'!$F$80,_312_Table3,MATCH('312'!$V$16,_312_Table3_ColumnLookup,0),FALSE),
  IF(AND(VALUE(LEFT($A202,3))=312,LEFT($G202,5)="Total",$B202="Q "),VLOOKUP('312'!$F$80,_312_Table3,MATCH('312'!$X$16,_312_Table3_ColumnLookup,0),FALSE),
  IF(AND(VALUE(LEFT($A202,3))=312,LEFT($G202,5)="Total"),VLOOKUP('312'!$F$80,_312_Table3,MATCH(LEFT($B202,1),_312_Table3_ColumnLookup,0),FALSE),
  IF(AND(VALUE(LEFT($A202,3))=312,LEN($I202)=4,$B202="G"),VLOOKUP($I202,_312_Table3,MATCH('312'!$N$16,_312_Table3_ColumnLookup,0),FALSE),
  IF(AND(VALUE(LEFT($A202,3))=312,LEN($I202)=4,$B202="O"),VLOOKUP($I202,_312_Table3,MATCH('312'!$V$16,_312_Table3_ColumnLookup,0),FALSE),
  IF(AND(VALUE(LEFT($A202,3))=312,LEN($I202)=4,$B202="Q"),VLOOKUP($I202,_312_Table3,MATCH('312'!$X$16,_312_Table3_ColumnLookup,0),FALSE),
  IF(AND(VALUE(LEFT($A202,3))=312,LEN($I202)=4),VLOOKUP($I202,_312_Table3,MATCH(LEFT($B202,1),_312_Table3_ColumnLookup,0),FALSE)
+N("312"),
  IF(VALUE(LEFT($A202,3))=313,VLOOKUP(VALUE(MID($B202,2,1)),_313_Table3,MATCH(MID($B202,1,1),_313_Table3_ColumnLookup,0),FALSE)
+N("313"),
  IF(AND(VALUE(LEFT($A202,3))=314,LEN($B202)=3),VLOOKUP(VALUE(MID($B202,2,2)),_314_Table3,MATCH(MID($B202,1,1),_314_Table3_ColumnLookup,0),FALSE),
  IF(VALUE(LEFT($A202,3))=314,VLOOKUP(VALUE(MID($B202,2,1)),_314_Table3,MATCH(MID($B202,1,1),_314_Table3_ColumnLookup,0),FALSE)
+N("314"),
""))))))))))))))))))))))))</f>
        <v>#NAME?</v>
      </c>
      <c r="G202" t="s">
        <v>1074</v>
      </c>
      <c r="H202" s="321">
        <f>IFERROR(
IF(ISERROR($D202)=FALSE,$D202,IF(ISERROR($E202)=FALSE,$E202,IF(ISERROR($F202)=FALSE,$F202
+N("012 checkboxes"),
IF(
IF(OR(LEFT($A202,9)="Syndicate",LEFT($A202,12)="NewSyndicate"),VLOOKUP($A202,'012'!$J:$ZW,MATCH("Link to button",'012'!$J$1:$ZW$1,0),0)
+N("309 checkbox"),
IF($C202="309 LCR Summary0",VLOOKUP("Notes990",'309'!$P:$ZZ,MATCH("Link to button",'309'!$P$1:$ZZ$1,0),0)
+N("313 checkboxes"),
IF($C202="313 Financial Information0LcmVsScr",IF($C202="309 LCR Summary0",VLOOKUP("LcmVsScr",'309'!$N:$ZZ,MATCH("Link to button",'309'!$N$1:$ZZ$1,0),0),
IF($C202="313 Financial Information0LcrDocAttached",IF($C202="309 LCR Summary0",VLOOKUP("LcrDocAttached",'309'!$N:$ZZ,MATCH("Link to button",'309'!$N$1:$ZZ$1,0),
0)))))))=1,TRUE,FALSE)
))),"")</f>
        <v>0</v>
      </c>
    </row>
    <row r="203" spans="1:9" customFormat="1">
      <c r="A203" s="237" t="str">
        <f>VLOOKUP($G203,CSVLookups!$B:$R,MATCH(A$1,CSVLookups!$B$1:$R$1,0),FALSE)</f>
        <v>311 Claims Distributions</v>
      </c>
      <c r="B203" s="237" t="str">
        <f>VLOOKUP($G203,CSVLookups!$B:$R,MATCH(B$1,CSVLookups!$B$1:$R$1,0),FALSE)</f>
        <v>F1</v>
      </c>
      <c r="C203" s="238" t="str">
        <f t="shared" si="3"/>
        <v>311 Claims DistributionsF1Net Insurance Claims brought forward</v>
      </c>
      <c r="D203" s="238">
        <f>IF(AND(VALUE(LEFT($A203,3))=309,LEN($B203)=3),VLOOKUP(VALUE(MID($B203,2,2)),_309_Table1,MATCH(MID($B203,1,1),_309_Table1_ColumnLookup,0),FALSE),
  IF($C203="309 LCR SummaryA",OneYearSCR,IF($C203="309 LCR SummaryB",UltimateSCR,IF(VALUE(LEFT($A203,3))=309,VLOOKUP(VALUE(MID($B203,2,1)),_309_Table1,MATCH(MID($B203,1,1),_309_Table1_ColumnLookup,0),FALSE)
+N("309"),
  IF(VALUE(LEFT($A203,3))=310,VLOOKUP(VALUE(MID($B203,2,1)),_310_Table1,MATCH(MID($B203,1,1),_310_Table1_ColumnLookup,0),FALSE)
+N("310"),
  IF(AND(VALUE(LEFT($A203,3))=311,LEN($I203)=4),VLOOKUP($I203,_311_Table1,MATCH($B203,_311_Table1_ColumnLookup,0),FALSE),
  IF(AND(VALUE(LEFT($A203,3))=311,OR($B203="I2",$B203="J2",$B203="K2",$B203="L2")),VLOOKUP('311'!$G$58,_311_Table1,MATCH(MID($B203,1,1),_311_Table1_ColumnLookup,0),FALSE),
  IF(AND(VALUE(LEFT($A203,3))=311,RIGHT($B203,5)="Total"),VLOOKUP('311'!$G$59,_311_Table1,MATCH(MID($B203,1,1),_311_Table1_ColumnLookup,0),FALSE),
  IF(VALUE(LEFT($A203,3))=311,VLOOKUP(VALUE(MID($B203,2,1)),_311_Table1,MATCH(MID($B203,1,1),_311_Table1_ColumnLookup,0),FALSE)
+N("311"),
  IF(AND(VALUE(LEFT($A203,3))=312,LEFT($G203,10)="Unincepted",$B203="G "),VLOOKUP(" ULO",_312_Table1,MATCH('312'!$N$16,_312_Table1_ColumnLookup,0),FALSE),
  IF(AND(VALUE(LEFT($A203,3))=312,LEFT($G203,10)="Unincepted",$B203="O "),VLOOKUP(" ULO",_312_Table1,MATCH('312'!$V$16,_312_Table1_ColumnLookup,0),FALSE),
  IF(AND(VALUE(LEFT($A203,3))=312,LEFT($G203,10)="Unincepted",$B203="Q "),VLOOKUP(" ULO",_312_Table1,MATCH('312'!$X$16,_312_Table1_ColumnLookup,0),FALSE),
  IF(AND(VALUE(LEFT($A203,3))=312,LEFT($G203,10)="Unincepted"),VLOOKUP(" ULO",_312_Table1,MATCH(LEFT($B203,1),_312_Table1_ColumnLookup,0),FALSE),
  IF(AND(VALUE(LEFT($A203,3))=312,LEFT($G203,5)="Total",$B203="G "),VLOOKUP('312'!$F$80,_312_Table1,MATCH('312'!$N$16,_312_Table1_ColumnLookup,0),FALSE),
  IF(AND(VALUE(LEFT($A203,3))=312,LEFT($G203,5)="Total",$B203="O "),VLOOKUP('312'!$F$80,_312_Table1,MATCH('312'!$V$16,_312_Table1_ColumnLookup,0),FALSE),
  IF(AND(VALUE(LEFT($A203,3))=312,LEFT($G203,5)="Total",$B203="Q "),VLOOKUP('312'!$F$80,_312_Table1,MATCH('312'!$X$16,_312_Table1_ColumnLookup,0),FALSE),
  IF(AND(VALUE(LEFT($A203,3))=312,LEFT($G203,5)="Total"),VLOOKUP('312'!$F$80,_312_Table1,MATCH(LEFT($B203,1),_312_Table1_ColumnLookup,0),FALSE),
  IF(AND(VALUE(LEFT($A203,3))=312,LEN($I203)=4,$B203="G"),VLOOKUP($I203,_312_Table1,MATCH('312'!$N$16,_312_Table1_ColumnLookup,0),FALSE),
  IF(AND(VALUE(LEFT($A203,3))=312,LEN($I203)=4,$B203="O"),VLOOKUP($I203,_312_Table1,MATCH('312'!$V$16,_312_Table1_ColumnLookup,0),FALSE),
  IF(AND(VALUE(LEFT($A203,3))=312,LEN($I203)=4,$B203="Q"),VLOOKUP($I203,_312_Table1,MATCH('312'!$X$16,_312_Table1_ColumnLookup,0),FALSE),
  IF(AND(VALUE(LEFT($A203,3))=312,LEN($I203)=4),VLOOKUP($I203,_312_Table1,MATCH(LEFT($B203,1),_312_Table1_ColumnLookup,0),FALSE)
+N("312"),
  IF(VALUE(LEFT($A203,3))=313,VLOOKUP(VALUE(MID($B203,2,1)),_313_Table1,MATCH(MID($B203,1,1),_313_Table1_ColumnLookup,0),FALSE)
+N("313"),
  IF(AND(VALUE(LEFT($A203,3))=314,LEN($B203)=3),VLOOKUP(VALUE(MID($B203,2,2)),_314_Table1,MATCH(MID($B203,1,1),_314_Table1_ColumnLookup,0),FALSE),
  IF(VALUE(LEFT($A203,3))=314,VLOOKUP(VALUE(MID($B203,2,1)),_314_Table1,MATCH(MID($B203,1,1),_314_Table1_ColumnLookup,0),FALSE)
+N("314"),
""))))))))))))))))))))))))</f>
        <v>0</v>
      </c>
      <c r="E203" s="238" t="e">
        <f>IF(AND(VALUE(LEFT($A203,3))=309,LEN($B203)=3),VLOOKUP(VALUE(MID($B203,2,2)),_309_Table2,MATCH(MID($B203,1,1),_309_Table2_ColumnLookup,0),FALSE),
  IF($C203="309 LCR SummaryA",OneYearSCR,IF($C203="309 LCR SummaryB",UltimateSCR,IF(VALUE(LEFT($A203,3))=309,VLOOKUP(VALUE(MID($B203,2,1)),_309_Table2,MATCH(MID($B203,1,1),_309_Table2_ColumnLookup,0),FALSE)
+N("309"),
  IF(VALUE(LEFT($A203,3))=310,VLOOKUP(VALUE(MID($B203,2,1)),_310_Table2,MATCH(MID($B203,1,1),_310_Table2_ColumnLookup,0),FALSE)
+N("310"),
  IF(AND(VALUE(LEFT($A203,3))=311,LEN($I203)=4),VLOOKUP($I203,_311_Table2,MATCH($B203,_311_Table2_ColumnLookup,0),FALSE),
  IF(AND(VALUE(LEFT($A203,3))=311,OR($B203="I2",$B203="J2",$B203="K2",$B203="L2")),VLOOKUP('311'!$G$58,_311_Table2,MATCH(MID($B203,1,1),_311_Table2_ColumnLookup,0),FALSE),
  IF(AND(VALUE(LEFT($A203,3))=311,RIGHT($B203,5)="Total"),VLOOKUP('311'!$G$59,_311_Table2,MATCH(MID($B203,1,1),_311_Table2_ColumnLookup,0),FALSE),
  IF(VALUE(LEFT($A203,3))=311,VLOOKUP(VALUE(MID($B203,2,1)),_311_Table2,MATCH(MID($B203,1,1),_311_Table2_ColumnLookup,0),FALSE)
+N("311"),
  IF(AND(VALUE(LEFT($A203,3))=312,LEFT($G203,10)="Unincepted",$B203="G "),VLOOKUP(" ULO",_312_Table2,MATCH('312'!$N$16,_312_Table2_ColumnLookup,0),FALSE),
  IF(AND(VALUE(LEFT($A203,3))=312,LEFT($G203,10)="Unincepted",$B203="O "),VLOOKUP(" ULO",_312_Table2,MATCH('312'!$V$16,_312_Table2_ColumnLookup,0),FALSE),
  IF(AND(VALUE(LEFT($A203,3))=312,LEFT($G203,10)="Unincepted",$B203="Q "),VLOOKUP(" ULO",_312_Table2,MATCH('312'!$X$16,_312_Table2_ColumnLookup,0),FALSE),
  IF(AND(VALUE(LEFT($A203,3))=312,LEFT($G203,10)="Unincepted"),VLOOKUP(" ULO",_312_Table2,MATCH(LEFT($B203,1),_312_Table2_ColumnLookup,0),FALSE),
  IF(AND(VALUE(LEFT($A203,3))=312,LEFT($G203,5)="Total",$B203="G "),VLOOKUP('312'!$F$80,_312_Table2,MATCH('312'!$N$16,_312_Table2_ColumnLookup,0),FALSE),
  IF(AND(VALUE(LEFT($A203,3))=312,LEFT($G203,5)="Total",$B203="O "),VLOOKUP('312'!$F$80,_312_Table2,MATCH('312'!$V$16,_312_Table2_ColumnLookup,0),FALSE),
  IF(AND(VALUE(LEFT($A203,3))=312,LEFT($G203,5)="Total",$B203="Q "),VLOOKUP('312'!$F$80,_312_Table2,MATCH('312'!$X$16,_312_Table2_ColumnLookup,0),FALSE),
  IF(AND(VALUE(LEFT($A203,3))=312,LEFT($G203,5)="Total"),VLOOKUP('312'!$F$80,_312_Table2,MATCH(LEFT($B203,1),_312_Table2_ColumnLookup,0),FALSE),
  IF(AND(VALUE(LEFT($A203,3))=312,LEN($I203)=4,$B203="G"),VLOOKUP($I203,_312_Table2,MATCH('312'!$N$16,_312_Table2_ColumnLookup,0),FALSE),
  IF(AND(VALUE(LEFT($A203,3))=312,LEN($I203)=4,$B203="O"),VLOOKUP($I203,_312_Table2,MATCH('312'!$V$16,_312_Table2_ColumnLookup,0),FALSE),
  IF(AND(VALUE(LEFT($A203,3))=312,LEN($I203)=4,$B203="Q"),VLOOKUP($I203,_312_Table2,MATCH('312'!$X$16,_312_Table2_ColumnLookup,0),FALSE),
  IF(AND(VALUE(LEFT($A203,3))=312,LEN($I203)=4),VLOOKUP($I203,_312_Table2,MATCH(LEFT($B203,1),_312_Table2_ColumnLookup,0),FALSE)
+N("312"),
  IF(VALUE(LEFT($A203,3))=313,VLOOKUP(VALUE(MID($B203,2,1)),_313_Table2,MATCH(MID($B203,1,1),_313_Table2_ColumnLookup,0),FALSE)
+N("313"),
  IF(AND(VALUE(LEFT($A203,3))=314,LEN($B203)=3),VLOOKUP(VALUE(MID($B203,2,2)),_314_Table2,MATCH(MID($B203,1,1),_314_Table2_ColumnLookup,0),FALSE),
  IF(VALUE(LEFT($A203,3))=314,VLOOKUP(VALUE(MID($B203,2,1)),_314_Table2,MATCH(MID($B203,1,1),_314_Table2_ColumnLookup,0),FALSE)
+N("314"),
""))))))))))))))))))))))))</f>
        <v>#N/A</v>
      </c>
      <c r="F203" s="238" t="e">
        <f>IF(AND(VALUE(LEFT($A203,3))=309,LEN($B203)=3),VLOOKUP(VALUE(MID($B203,2,2)),_309_Table3,MATCH(MID($B203,1,1),_309_Table3_ColumnLookup,0),FALSE),
  IF($C203="309 LCR SummaryA",OneYearSCR,IF($C203="309 LCR SummaryB",UltimateSCR,IF(VALUE(LEFT($A203,3))=309,VLOOKUP(VALUE(MID($B203,2,1)),_309_Table3,MATCH(MID($B203,1,1),_309_Table3_ColumnLookup,0),FALSE)
+N("309"),
  IF(VALUE(LEFT($A203,3))=310,VLOOKUP(VALUE(MID($B203,2,1)),_310_Table3,MATCH(MID($B203,1,1),_310_Table3_ColumnLookup,0),FALSE)
+N("310"),
  IF(AND(VALUE(LEFT($A203,3))=311,LEN($I203)=4),VLOOKUP($I203,_311_Table3,MATCH($B203,_311_Table3_ColumnLookup,0),FALSE),
  IF(AND(VALUE(LEFT($A203,3))=311,OR($B203="I2",$B203="J2",$B203="K2",$B203="L2")),VLOOKUP('311'!$G$58,_311_Table3,MATCH(MID($B203,1,1),_311_Table3_ColumnLookup,0),FALSE),
  IF(AND(VALUE(LEFT($A203,3))=311,RIGHT($B203,5)="Total"),VLOOKUP('311'!$G$59,_311_Table3,MATCH(MID($B203,1,1),_311_Table3_ColumnLookup,0),FALSE),
  IF(VALUE(LEFT($A203,3))=311,VLOOKUP(VALUE(MID($B203,2,1)),_311_Table3,MATCH(MID($B203,1,1),_311_Table3_ColumnLookup,0),FALSE)
+N("311"),
  IF(AND(VALUE(LEFT($A203,3))=312,LEFT($G203,10)="Unincepted",$B203="G "),VLOOKUP(" ULO",_312_Table3,MATCH('312'!$N$16,_312_Table3_ColumnLookup,0),FALSE),
  IF(AND(VALUE(LEFT($A203,3))=312,LEFT($G203,10)="Unincepted",$B203="O "),VLOOKUP(" ULO",_312_Table3,MATCH('312'!$V$16,_312_Table3_ColumnLookup,0),FALSE),
  IF(AND(VALUE(LEFT($A203,3))=312,LEFT($G203,10)="Unincepted",$B203="Q "),VLOOKUP(" ULO",_312_Table3,MATCH('312'!$X$16,_312_Table3_ColumnLookup,0),FALSE),
  IF(AND(VALUE(LEFT($A203,3))=312,LEFT($G203,10)="Unincepted"),VLOOKUP(" ULO",_312_Table3,MATCH(LEFT($B203,1),_312_Table3_ColumnLookup,0),FALSE),
  IF(AND(VALUE(LEFT($A203,3))=312,LEFT($G203,5)="Total",$B203="G "),VLOOKUP('312'!$F$80,_312_Table3,MATCH('312'!$N$16,_312_Table3_ColumnLookup,0),FALSE),
  IF(AND(VALUE(LEFT($A203,3))=312,LEFT($G203,5)="Total",$B203="O "),VLOOKUP('312'!$F$80,_312_Table3,MATCH('312'!$V$16,_312_Table3_ColumnLookup,0),FALSE),
  IF(AND(VALUE(LEFT($A203,3))=312,LEFT($G203,5)="Total",$B203="Q "),VLOOKUP('312'!$F$80,_312_Table3,MATCH('312'!$X$16,_312_Table3_ColumnLookup,0),FALSE),
  IF(AND(VALUE(LEFT($A203,3))=312,LEFT($G203,5)="Total"),VLOOKUP('312'!$F$80,_312_Table3,MATCH(LEFT($B203,1),_312_Table3_ColumnLookup,0),FALSE),
  IF(AND(VALUE(LEFT($A203,3))=312,LEN($I203)=4,$B203="G"),VLOOKUP($I203,_312_Table3,MATCH('312'!$N$16,_312_Table3_ColumnLookup,0),FALSE),
  IF(AND(VALUE(LEFT($A203,3))=312,LEN($I203)=4,$B203="O"),VLOOKUP($I203,_312_Table3,MATCH('312'!$V$16,_312_Table3_ColumnLookup,0),FALSE),
  IF(AND(VALUE(LEFT($A203,3))=312,LEN($I203)=4,$B203="Q"),VLOOKUP($I203,_312_Table3,MATCH('312'!$X$16,_312_Table3_ColumnLookup,0),FALSE),
  IF(AND(VALUE(LEFT($A203,3))=312,LEN($I203)=4),VLOOKUP($I203,_312_Table3,MATCH(LEFT($B203,1),_312_Table3_ColumnLookup,0),FALSE)
+N("312"),
  IF(VALUE(LEFT($A203,3))=313,VLOOKUP(VALUE(MID($B203,2,1)),_313_Table3,MATCH(MID($B203,1,1),_313_Table3_ColumnLookup,0),FALSE)
+N("313"),
  IF(AND(VALUE(LEFT($A203,3))=314,LEN($B203)=3),VLOOKUP(VALUE(MID($B203,2,2)),_314_Table3,MATCH(MID($B203,1,1),_314_Table3_ColumnLookup,0),FALSE),
  IF(VALUE(LEFT($A203,3))=314,VLOOKUP(VALUE(MID($B203,2,1)),_314_Table3,MATCH(MID($B203,1,1),_314_Table3_ColumnLookup,0),FALSE)
+N("314"),
""))))))))))))))))))))))))</f>
        <v>#NAME?</v>
      </c>
      <c r="G203" t="s">
        <v>1077</v>
      </c>
      <c r="H203" s="321">
        <f>IFERROR(
IF(ISERROR($D203)=FALSE,$D203,IF(ISERROR($E203)=FALSE,$E203,IF(ISERROR($F203)=FALSE,$F203
+N("012 checkboxes"),
IF(
IF(OR(LEFT($A203,9)="Syndicate",LEFT($A203,12)="NewSyndicate"),VLOOKUP($A203,'012'!$J:$ZW,MATCH("Link to button",'012'!$J$1:$ZW$1,0),0)
+N("309 checkbox"),
IF($C203="309 LCR Summary0",VLOOKUP("Notes990",'309'!$P:$ZZ,MATCH("Link to button",'309'!$P$1:$ZZ$1,0),0)
+N("313 checkboxes"),
IF($C203="313 Financial Information0LcmVsScr",IF($C203="309 LCR Summary0",VLOOKUP("LcmVsScr",'309'!$N:$ZZ,MATCH("Link to button",'309'!$N$1:$ZZ$1,0),0),
IF($C203="313 Financial Information0LcrDocAttached",IF($C203="309 LCR Summary0",VLOOKUP("LcrDocAttached",'309'!$N:$ZZ,MATCH("Link to button",'309'!$N$1:$ZZ$1,0),
0)))))))=1,TRUE,FALSE)
))),"")</f>
        <v>0</v>
      </c>
    </row>
    <row r="204" spans="1:9" customFormat="1">
      <c r="A204" s="237" t="str">
        <f>VLOOKUP($G204,CSVLookups!$B:$R,MATCH(A$1,CSVLookups!$B$1:$R$1,0),FALSE)</f>
        <v>311 Claims Distributions</v>
      </c>
      <c r="B204" s="237" t="str">
        <f>VLOOKUP($G204,CSVLookups!$B:$R,MATCH(B$1,CSVLookups!$B$1:$R$1,0),FALSE)</f>
        <v>G1</v>
      </c>
      <c r="C204" s="238" t="str">
        <f t="shared" si="3"/>
        <v>311 Claims DistributionsG1Net Insurance Claims brought forward</v>
      </c>
      <c r="D204" s="238">
        <f>IF(AND(VALUE(LEFT($A204,3))=309,LEN($B204)=3),VLOOKUP(VALUE(MID($B204,2,2)),_309_Table1,MATCH(MID($B204,1,1),_309_Table1_ColumnLookup,0),FALSE),
  IF($C204="309 LCR SummaryA",OneYearSCR,IF($C204="309 LCR SummaryB",UltimateSCR,IF(VALUE(LEFT($A204,3))=309,VLOOKUP(VALUE(MID($B204,2,1)),_309_Table1,MATCH(MID($B204,1,1),_309_Table1_ColumnLookup,0),FALSE)
+N("309"),
  IF(VALUE(LEFT($A204,3))=310,VLOOKUP(VALUE(MID($B204,2,1)),_310_Table1,MATCH(MID($B204,1,1),_310_Table1_ColumnLookup,0),FALSE)
+N("310"),
  IF(AND(VALUE(LEFT($A204,3))=311,LEN($I204)=4),VLOOKUP($I204,_311_Table1,MATCH($B204,_311_Table1_ColumnLookup,0),FALSE),
  IF(AND(VALUE(LEFT($A204,3))=311,OR($B204="I2",$B204="J2",$B204="K2",$B204="L2")),VLOOKUP('311'!$G$58,_311_Table1,MATCH(MID($B204,1,1),_311_Table1_ColumnLookup,0),FALSE),
  IF(AND(VALUE(LEFT($A204,3))=311,RIGHT($B204,5)="Total"),VLOOKUP('311'!$G$59,_311_Table1,MATCH(MID($B204,1,1),_311_Table1_ColumnLookup,0),FALSE),
  IF(VALUE(LEFT($A204,3))=311,VLOOKUP(VALUE(MID($B204,2,1)),_311_Table1,MATCH(MID($B204,1,1),_311_Table1_ColumnLookup,0),FALSE)
+N("311"),
  IF(AND(VALUE(LEFT($A204,3))=312,LEFT($G204,10)="Unincepted",$B204="G "),VLOOKUP(" ULO",_312_Table1,MATCH('312'!$N$16,_312_Table1_ColumnLookup,0),FALSE),
  IF(AND(VALUE(LEFT($A204,3))=312,LEFT($G204,10)="Unincepted",$B204="O "),VLOOKUP(" ULO",_312_Table1,MATCH('312'!$V$16,_312_Table1_ColumnLookup,0),FALSE),
  IF(AND(VALUE(LEFT($A204,3))=312,LEFT($G204,10)="Unincepted",$B204="Q "),VLOOKUP(" ULO",_312_Table1,MATCH('312'!$X$16,_312_Table1_ColumnLookup,0),FALSE),
  IF(AND(VALUE(LEFT($A204,3))=312,LEFT($G204,10)="Unincepted"),VLOOKUP(" ULO",_312_Table1,MATCH(LEFT($B204,1),_312_Table1_ColumnLookup,0),FALSE),
  IF(AND(VALUE(LEFT($A204,3))=312,LEFT($G204,5)="Total",$B204="G "),VLOOKUP('312'!$F$80,_312_Table1,MATCH('312'!$N$16,_312_Table1_ColumnLookup,0),FALSE),
  IF(AND(VALUE(LEFT($A204,3))=312,LEFT($G204,5)="Total",$B204="O "),VLOOKUP('312'!$F$80,_312_Table1,MATCH('312'!$V$16,_312_Table1_ColumnLookup,0),FALSE),
  IF(AND(VALUE(LEFT($A204,3))=312,LEFT($G204,5)="Total",$B204="Q "),VLOOKUP('312'!$F$80,_312_Table1,MATCH('312'!$X$16,_312_Table1_ColumnLookup,0),FALSE),
  IF(AND(VALUE(LEFT($A204,3))=312,LEFT($G204,5)="Total"),VLOOKUP('312'!$F$80,_312_Table1,MATCH(LEFT($B204,1),_312_Table1_ColumnLookup,0),FALSE),
  IF(AND(VALUE(LEFT($A204,3))=312,LEN($I204)=4,$B204="G"),VLOOKUP($I204,_312_Table1,MATCH('312'!$N$16,_312_Table1_ColumnLookup,0),FALSE),
  IF(AND(VALUE(LEFT($A204,3))=312,LEN($I204)=4,$B204="O"),VLOOKUP($I204,_312_Table1,MATCH('312'!$V$16,_312_Table1_ColumnLookup,0),FALSE),
  IF(AND(VALUE(LEFT($A204,3))=312,LEN($I204)=4,$B204="Q"),VLOOKUP($I204,_312_Table1,MATCH('312'!$X$16,_312_Table1_ColumnLookup,0),FALSE),
  IF(AND(VALUE(LEFT($A204,3))=312,LEN($I204)=4),VLOOKUP($I204,_312_Table1,MATCH(LEFT($B204,1),_312_Table1_ColumnLookup,0),FALSE)
+N("312"),
  IF(VALUE(LEFT($A204,3))=313,VLOOKUP(VALUE(MID($B204,2,1)),_313_Table1,MATCH(MID($B204,1,1),_313_Table1_ColumnLookup,0),FALSE)
+N("313"),
  IF(AND(VALUE(LEFT($A204,3))=314,LEN($B204)=3),VLOOKUP(VALUE(MID($B204,2,2)),_314_Table1,MATCH(MID($B204,1,1),_314_Table1_ColumnLookup,0),FALSE),
  IF(VALUE(LEFT($A204,3))=314,VLOOKUP(VALUE(MID($B204,2,1)),_314_Table1,MATCH(MID($B204,1,1),_314_Table1_ColumnLookup,0),FALSE)
+N("314"),
""))))))))))))))))))))))))</f>
        <v>0</v>
      </c>
      <c r="E204" s="238" t="e">
        <f>IF(AND(VALUE(LEFT($A204,3))=309,LEN($B204)=3),VLOOKUP(VALUE(MID($B204,2,2)),_309_Table2,MATCH(MID($B204,1,1),_309_Table2_ColumnLookup,0),FALSE),
  IF($C204="309 LCR SummaryA",OneYearSCR,IF($C204="309 LCR SummaryB",UltimateSCR,IF(VALUE(LEFT($A204,3))=309,VLOOKUP(VALUE(MID($B204,2,1)),_309_Table2,MATCH(MID($B204,1,1),_309_Table2_ColumnLookup,0),FALSE)
+N("309"),
  IF(VALUE(LEFT($A204,3))=310,VLOOKUP(VALUE(MID($B204,2,1)),_310_Table2,MATCH(MID($B204,1,1),_310_Table2_ColumnLookup,0),FALSE)
+N("310"),
  IF(AND(VALUE(LEFT($A204,3))=311,LEN($I204)=4),VLOOKUP($I204,_311_Table2,MATCH($B204,_311_Table2_ColumnLookup,0),FALSE),
  IF(AND(VALUE(LEFT($A204,3))=311,OR($B204="I2",$B204="J2",$B204="K2",$B204="L2")),VLOOKUP('311'!$G$58,_311_Table2,MATCH(MID($B204,1,1),_311_Table2_ColumnLookup,0),FALSE),
  IF(AND(VALUE(LEFT($A204,3))=311,RIGHT($B204,5)="Total"),VLOOKUP('311'!$G$59,_311_Table2,MATCH(MID($B204,1,1),_311_Table2_ColumnLookup,0),FALSE),
  IF(VALUE(LEFT($A204,3))=311,VLOOKUP(VALUE(MID($B204,2,1)),_311_Table2,MATCH(MID($B204,1,1),_311_Table2_ColumnLookup,0),FALSE)
+N("311"),
  IF(AND(VALUE(LEFT($A204,3))=312,LEFT($G204,10)="Unincepted",$B204="G "),VLOOKUP(" ULO",_312_Table2,MATCH('312'!$N$16,_312_Table2_ColumnLookup,0),FALSE),
  IF(AND(VALUE(LEFT($A204,3))=312,LEFT($G204,10)="Unincepted",$B204="O "),VLOOKUP(" ULO",_312_Table2,MATCH('312'!$V$16,_312_Table2_ColumnLookup,0),FALSE),
  IF(AND(VALUE(LEFT($A204,3))=312,LEFT($G204,10)="Unincepted",$B204="Q "),VLOOKUP(" ULO",_312_Table2,MATCH('312'!$X$16,_312_Table2_ColumnLookup,0),FALSE),
  IF(AND(VALUE(LEFT($A204,3))=312,LEFT($G204,10)="Unincepted"),VLOOKUP(" ULO",_312_Table2,MATCH(LEFT($B204,1),_312_Table2_ColumnLookup,0),FALSE),
  IF(AND(VALUE(LEFT($A204,3))=312,LEFT($G204,5)="Total",$B204="G "),VLOOKUP('312'!$F$80,_312_Table2,MATCH('312'!$N$16,_312_Table2_ColumnLookup,0),FALSE),
  IF(AND(VALUE(LEFT($A204,3))=312,LEFT($G204,5)="Total",$B204="O "),VLOOKUP('312'!$F$80,_312_Table2,MATCH('312'!$V$16,_312_Table2_ColumnLookup,0),FALSE),
  IF(AND(VALUE(LEFT($A204,3))=312,LEFT($G204,5)="Total",$B204="Q "),VLOOKUP('312'!$F$80,_312_Table2,MATCH('312'!$X$16,_312_Table2_ColumnLookup,0),FALSE),
  IF(AND(VALUE(LEFT($A204,3))=312,LEFT($G204,5)="Total"),VLOOKUP('312'!$F$80,_312_Table2,MATCH(LEFT($B204,1),_312_Table2_ColumnLookup,0),FALSE),
  IF(AND(VALUE(LEFT($A204,3))=312,LEN($I204)=4,$B204="G"),VLOOKUP($I204,_312_Table2,MATCH('312'!$N$16,_312_Table2_ColumnLookup,0),FALSE),
  IF(AND(VALUE(LEFT($A204,3))=312,LEN($I204)=4,$B204="O"),VLOOKUP($I204,_312_Table2,MATCH('312'!$V$16,_312_Table2_ColumnLookup,0),FALSE),
  IF(AND(VALUE(LEFT($A204,3))=312,LEN($I204)=4,$B204="Q"),VLOOKUP($I204,_312_Table2,MATCH('312'!$X$16,_312_Table2_ColumnLookup,0),FALSE),
  IF(AND(VALUE(LEFT($A204,3))=312,LEN($I204)=4),VLOOKUP($I204,_312_Table2,MATCH(LEFT($B204,1),_312_Table2_ColumnLookup,0),FALSE)
+N("312"),
  IF(VALUE(LEFT($A204,3))=313,VLOOKUP(VALUE(MID($B204,2,1)),_313_Table2,MATCH(MID($B204,1,1),_313_Table2_ColumnLookup,0),FALSE)
+N("313"),
  IF(AND(VALUE(LEFT($A204,3))=314,LEN($B204)=3),VLOOKUP(VALUE(MID($B204,2,2)),_314_Table2,MATCH(MID($B204,1,1),_314_Table2_ColumnLookup,0),FALSE),
  IF(VALUE(LEFT($A204,3))=314,VLOOKUP(VALUE(MID($B204,2,1)),_314_Table2,MATCH(MID($B204,1,1),_314_Table2_ColumnLookup,0),FALSE)
+N("314"),
""))))))))))))))))))))))))</f>
        <v>#N/A</v>
      </c>
      <c r="F204" s="238" t="e">
        <f>IF(AND(VALUE(LEFT($A204,3))=309,LEN($B204)=3),VLOOKUP(VALUE(MID($B204,2,2)),_309_Table3,MATCH(MID($B204,1,1),_309_Table3_ColumnLookup,0),FALSE),
  IF($C204="309 LCR SummaryA",OneYearSCR,IF($C204="309 LCR SummaryB",UltimateSCR,IF(VALUE(LEFT($A204,3))=309,VLOOKUP(VALUE(MID($B204,2,1)),_309_Table3,MATCH(MID($B204,1,1),_309_Table3_ColumnLookup,0),FALSE)
+N("309"),
  IF(VALUE(LEFT($A204,3))=310,VLOOKUP(VALUE(MID($B204,2,1)),_310_Table3,MATCH(MID($B204,1,1),_310_Table3_ColumnLookup,0),FALSE)
+N("310"),
  IF(AND(VALUE(LEFT($A204,3))=311,LEN($I204)=4),VLOOKUP($I204,_311_Table3,MATCH($B204,_311_Table3_ColumnLookup,0),FALSE),
  IF(AND(VALUE(LEFT($A204,3))=311,OR($B204="I2",$B204="J2",$B204="K2",$B204="L2")),VLOOKUP('311'!$G$58,_311_Table3,MATCH(MID($B204,1,1),_311_Table3_ColumnLookup,0),FALSE),
  IF(AND(VALUE(LEFT($A204,3))=311,RIGHT($B204,5)="Total"),VLOOKUP('311'!$G$59,_311_Table3,MATCH(MID($B204,1,1),_311_Table3_ColumnLookup,0),FALSE),
  IF(VALUE(LEFT($A204,3))=311,VLOOKUP(VALUE(MID($B204,2,1)),_311_Table3,MATCH(MID($B204,1,1),_311_Table3_ColumnLookup,0),FALSE)
+N("311"),
  IF(AND(VALUE(LEFT($A204,3))=312,LEFT($G204,10)="Unincepted",$B204="G "),VLOOKUP(" ULO",_312_Table3,MATCH('312'!$N$16,_312_Table3_ColumnLookup,0),FALSE),
  IF(AND(VALUE(LEFT($A204,3))=312,LEFT($G204,10)="Unincepted",$B204="O "),VLOOKUP(" ULO",_312_Table3,MATCH('312'!$V$16,_312_Table3_ColumnLookup,0),FALSE),
  IF(AND(VALUE(LEFT($A204,3))=312,LEFT($G204,10)="Unincepted",$B204="Q "),VLOOKUP(" ULO",_312_Table3,MATCH('312'!$X$16,_312_Table3_ColumnLookup,0),FALSE),
  IF(AND(VALUE(LEFT($A204,3))=312,LEFT($G204,10)="Unincepted"),VLOOKUP(" ULO",_312_Table3,MATCH(LEFT($B204,1),_312_Table3_ColumnLookup,0),FALSE),
  IF(AND(VALUE(LEFT($A204,3))=312,LEFT($G204,5)="Total",$B204="G "),VLOOKUP('312'!$F$80,_312_Table3,MATCH('312'!$N$16,_312_Table3_ColumnLookup,0),FALSE),
  IF(AND(VALUE(LEFT($A204,3))=312,LEFT($G204,5)="Total",$B204="O "),VLOOKUP('312'!$F$80,_312_Table3,MATCH('312'!$V$16,_312_Table3_ColumnLookup,0),FALSE),
  IF(AND(VALUE(LEFT($A204,3))=312,LEFT($G204,5)="Total",$B204="Q "),VLOOKUP('312'!$F$80,_312_Table3,MATCH('312'!$X$16,_312_Table3_ColumnLookup,0),FALSE),
  IF(AND(VALUE(LEFT($A204,3))=312,LEFT($G204,5)="Total"),VLOOKUP('312'!$F$80,_312_Table3,MATCH(LEFT($B204,1),_312_Table3_ColumnLookup,0),FALSE),
  IF(AND(VALUE(LEFT($A204,3))=312,LEN($I204)=4,$B204="G"),VLOOKUP($I204,_312_Table3,MATCH('312'!$N$16,_312_Table3_ColumnLookup,0),FALSE),
  IF(AND(VALUE(LEFT($A204,3))=312,LEN($I204)=4,$B204="O"),VLOOKUP($I204,_312_Table3,MATCH('312'!$V$16,_312_Table3_ColumnLookup,0),FALSE),
  IF(AND(VALUE(LEFT($A204,3))=312,LEN($I204)=4,$B204="Q"),VLOOKUP($I204,_312_Table3,MATCH('312'!$X$16,_312_Table3_ColumnLookup,0),FALSE),
  IF(AND(VALUE(LEFT($A204,3))=312,LEN($I204)=4),VLOOKUP($I204,_312_Table3,MATCH(LEFT($B204,1),_312_Table3_ColumnLookup,0),FALSE)
+N("312"),
  IF(VALUE(LEFT($A204,3))=313,VLOOKUP(VALUE(MID($B204,2,1)),_313_Table3,MATCH(MID($B204,1,1),_313_Table3_ColumnLookup,0),FALSE)
+N("313"),
  IF(AND(VALUE(LEFT($A204,3))=314,LEN($B204)=3),VLOOKUP(VALUE(MID($B204,2,2)),_314_Table3,MATCH(MID($B204,1,1),_314_Table3_ColumnLookup,0),FALSE),
  IF(VALUE(LEFT($A204,3))=314,VLOOKUP(VALUE(MID($B204,2,1)),_314_Table3,MATCH(MID($B204,1,1),_314_Table3_ColumnLookup,0),FALSE)
+N("314"),
""))))))))))))))))))))))))</f>
        <v>#NAME?</v>
      </c>
      <c r="G204" t="s">
        <v>1080</v>
      </c>
      <c r="H204" s="321">
        <f>IFERROR(
IF(ISERROR($D204)=FALSE,$D204,IF(ISERROR($E204)=FALSE,$E204,IF(ISERROR($F204)=FALSE,$F204
+N("012 checkboxes"),
IF(
IF(OR(LEFT($A204,9)="Syndicate",LEFT($A204,12)="NewSyndicate"),VLOOKUP($A204,'012'!$J:$ZW,MATCH("Link to button",'012'!$J$1:$ZW$1,0),0)
+N("309 checkbox"),
IF($C204="309 LCR Summary0",VLOOKUP("Notes990",'309'!$P:$ZZ,MATCH("Link to button",'309'!$P$1:$ZZ$1,0),0)
+N("313 checkboxes"),
IF($C204="313 Financial Information0LcmVsScr",IF($C204="309 LCR Summary0",VLOOKUP("LcmVsScr",'309'!$N:$ZZ,MATCH("Link to button",'309'!$N$1:$ZZ$1,0),0),
IF($C204="313 Financial Information0LcrDocAttached",IF($C204="309 LCR Summary0",VLOOKUP("LcrDocAttached",'309'!$N:$ZZ,MATCH("Link to button",'309'!$N$1:$ZZ$1,0),
0)))))))=1,TRUE,FALSE)
))),"")</f>
        <v>0</v>
      </c>
    </row>
    <row r="205" spans="1:9" customFormat="1">
      <c r="A205" s="237" t="str">
        <f>VLOOKUP($G205,CSVLookups!$B:$R,MATCH(A$1,CSVLookups!$B$1:$R$1,0),FALSE)</f>
        <v>311 Claims Distributions</v>
      </c>
      <c r="B205" s="237" t="str">
        <f>VLOOKUP($G205,CSVLookups!$B:$R,MATCH(B$1,CSVLookups!$B$1:$R$1,0),FALSE)</f>
        <v>H1</v>
      </c>
      <c r="C205" s="238" t="str">
        <f t="shared" si="3"/>
        <v>311 Claims DistributionsH1Net Insurance Claims brought forward</v>
      </c>
      <c r="D205" s="238">
        <f>IF(AND(VALUE(LEFT($A205,3))=309,LEN($B205)=3),VLOOKUP(VALUE(MID($B205,2,2)),_309_Table1,MATCH(MID($B205,1,1),_309_Table1_ColumnLookup,0),FALSE),
  IF($C205="309 LCR SummaryA",OneYearSCR,IF($C205="309 LCR SummaryB",UltimateSCR,IF(VALUE(LEFT($A205,3))=309,VLOOKUP(VALUE(MID($B205,2,1)),_309_Table1,MATCH(MID($B205,1,1),_309_Table1_ColumnLookup,0),FALSE)
+N("309"),
  IF(VALUE(LEFT($A205,3))=310,VLOOKUP(VALUE(MID($B205,2,1)),_310_Table1,MATCH(MID($B205,1,1),_310_Table1_ColumnLookup,0),FALSE)
+N("310"),
  IF(AND(VALUE(LEFT($A205,3))=311,LEN($I205)=4),VLOOKUP($I205,_311_Table1,MATCH($B205,_311_Table1_ColumnLookup,0),FALSE),
  IF(AND(VALUE(LEFT($A205,3))=311,OR($B205="I2",$B205="J2",$B205="K2",$B205="L2")),VLOOKUP('311'!$G$58,_311_Table1,MATCH(MID($B205,1,1),_311_Table1_ColumnLookup,0),FALSE),
  IF(AND(VALUE(LEFT($A205,3))=311,RIGHT($B205,5)="Total"),VLOOKUP('311'!$G$59,_311_Table1,MATCH(MID($B205,1,1),_311_Table1_ColumnLookup,0),FALSE),
  IF(VALUE(LEFT($A205,3))=311,VLOOKUP(VALUE(MID($B205,2,1)),_311_Table1,MATCH(MID($B205,1,1),_311_Table1_ColumnLookup,0),FALSE)
+N("311"),
  IF(AND(VALUE(LEFT($A205,3))=312,LEFT($G205,10)="Unincepted",$B205="G "),VLOOKUP(" ULO",_312_Table1,MATCH('312'!$N$16,_312_Table1_ColumnLookup,0),FALSE),
  IF(AND(VALUE(LEFT($A205,3))=312,LEFT($G205,10)="Unincepted",$B205="O "),VLOOKUP(" ULO",_312_Table1,MATCH('312'!$V$16,_312_Table1_ColumnLookup,0),FALSE),
  IF(AND(VALUE(LEFT($A205,3))=312,LEFT($G205,10)="Unincepted",$B205="Q "),VLOOKUP(" ULO",_312_Table1,MATCH('312'!$X$16,_312_Table1_ColumnLookup,0),FALSE),
  IF(AND(VALUE(LEFT($A205,3))=312,LEFT($G205,10)="Unincepted"),VLOOKUP(" ULO",_312_Table1,MATCH(LEFT($B205,1),_312_Table1_ColumnLookup,0),FALSE),
  IF(AND(VALUE(LEFT($A205,3))=312,LEFT($G205,5)="Total",$B205="G "),VLOOKUP('312'!$F$80,_312_Table1,MATCH('312'!$N$16,_312_Table1_ColumnLookup,0),FALSE),
  IF(AND(VALUE(LEFT($A205,3))=312,LEFT($G205,5)="Total",$B205="O "),VLOOKUP('312'!$F$80,_312_Table1,MATCH('312'!$V$16,_312_Table1_ColumnLookup,0),FALSE),
  IF(AND(VALUE(LEFT($A205,3))=312,LEFT($G205,5)="Total",$B205="Q "),VLOOKUP('312'!$F$80,_312_Table1,MATCH('312'!$X$16,_312_Table1_ColumnLookup,0),FALSE),
  IF(AND(VALUE(LEFT($A205,3))=312,LEFT($G205,5)="Total"),VLOOKUP('312'!$F$80,_312_Table1,MATCH(LEFT($B205,1),_312_Table1_ColumnLookup,0),FALSE),
  IF(AND(VALUE(LEFT($A205,3))=312,LEN($I205)=4,$B205="G"),VLOOKUP($I205,_312_Table1,MATCH('312'!$N$16,_312_Table1_ColumnLookup,0),FALSE),
  IF(AND(VALUE(LEFT($A205,3))=312,LEN($I205)=4,$B205="O"),VLOOKUP($I205,_312_Table1,MATCH('312'!$V$16,_312_Table1_ColumnLookup,0),FALSE),
  IF(AND(VALUE(LEFT($A205,3))=312,LEN($I205)=4,$B205="Q"),VLOOKUP($I205,_312_Table1,MATCH('312'!$X$16,_312_Table1_ColumnLookup,0),FALSE),
  IF(AND(VALUE(LEFT($A205,3))=312,LEN($I205)=4),VLOOKUP($I205,_312_Table1,MATCH(LEFT($B205,1),_312_Table1_ColumnLookup,0),FALSE)
+N("312"),
  IF(VALUE(LEFT($A205,3))=313,VLOOKUP(VALUE(MID($B205,2,1)),_313_Table1,MATCH(MID($B205,1,1),_313_Table1_ColumnLookup,0),FALSE)
+N("313"),
  IF(AND(VALUE(LEFT($A205,3))=314,LEN($B205)=3),VLOOKUP(VALUE(MID($B205,2,2)),_314_Table1,MATCH(MID($B205,1,1),_314_Table1_ColumnLookup,0),FALSE),
  IF(VALUE(LEFT($A205,3))=314,VLOOKUP(VALUE(MID($B205,2,1)),_314_Table1,MATCH(MID($B205,1,1),_314_Table1_ColumnLookup,0),FALSE)
+N("314"),
""))))))))))))))))))))))))</f>
        <v>0</v>
      </c>
      <c r="E205" s="238" t="e">
        <f>IF(AND(VALUE(LEFT($A205,3))=309,LEN($B205)=3),VLOOKUP(VALUE(MID($B205,2,2)),_309_Table2,MATCH(MID($B205,1,1),_309_Table2_ColumnLookup,0),FALSE),
  IF($C205="309 LCR SummaryA",OneYearSCR,IF($C205="309 LCR SummaryB",UltimateSCR,IF(VALUE(LEFT($A205,3))=309,VLOOKUP(VALUE(MID($B205,2,1)),_309_Table2,MATCH(MID($B205,1,1),_309_Table2_ColumnLookup,0),FALSE)
+N("309"),
  IF(VALUE(LEFT($A205,3))=310,VLOOKUP(VALUE(MID($B205,2,1)),_310_Table2,MATCH(MID($B205,1,1),_310_Table2_ColumnLookup,0),FALSE)
+N("310"),
  IF(AND(VALUE(LEFT($A205,3))=311,LEN($I205)=4),VLOOKUP($I205,_311_Table2,MATCH($B205,_311_Table2_ColumnLookup,0),FALSE),
  IF(AND(VALUE(LEFT($A205,3))=311,OR($B205="I2",$B205="J2",$B205="K2",$B205="L2")),VLOOKUP('311'!$G$58,_311_Table2,MATCH(MID($B205,1,1),_311_Table2_ColumnLookup,0),FALSE),
  IF(AND(VALUE(LEFT($A205,3))=311,RIGHT($B205,5)="Total"),VLOOKUP('311'!$G$59,_311_Table2,MATCH(MID($B205,1,1),_311_Table2_ColumnLookup,0),FALSE),
  IF(VALUE(LEFT($A205,3))=311,VLOOKUP(VALUE(MID($B205,2,1)),_311_Table2,MATCH(MID($B205,1,1),_311_Table2_ColumnLookup,0),FALSE)
+N("311"),
  IF(AND(VALUE(LEFT($A205,3))=312,LEFT($G205,10)="Unincepted",$B205="G "),VLOOKUP(" ULO",_312_Table2,MATCH('312'!$N$16,_312_Table2_ColumnLookup,0),FALSE),
  IF(AND(VALUE(LEFT($A205,3))=312,LEFT($G205,10)="Unincepted",$B205="O "),VLOOKUP(" ULO",_312_Table2,MATCH('312'!$V$16,_312_Table2_ColumnLookup,0),FALSE),
  IF(AND(VALUE(LEFT($A205,3))=312,LEFT($G205,10)="Unincepted",$B205="Q "),VLOOKUP(" ULO",_312_Table2,MATCH('312'!$X$16,_312_Table2_ColumnLookup,0),FALSE),
  IF(AND(VALUE(LEFT($A205,3))=312,LEFT($G205,10)="Unincepted"),VLOOKUP(" ULO",_312_Table2,MATCH(LEFT($B205,1),_312_Table2_ColumnLookup,0),FALSE),
  IF(AND(VALUE(LEFT($A205,3))=312,LEFT($G205,5)="Total",$B205="G "),VLOOKUP('312'!$F$80,_312_Table2,MATCH('312'!$N$16,_312_Table2_ColumnLookup,0),FALSE),
  IF(AND(VALUE(LEFT($A205,3))=312,LEFT($G205,5)="Total",$B205="O "),VLOOKUP('312'!$F$80,_312_Table2,MATCH('312'!$V$16,_312_Table2_ColumnLookup,0),FALSE),
  IF(AND(VALUE(LEFT($A205,3))=312,LEFT($G205,5)="Total",$B205="Q "),VLOOKUP('312'!$F$80,_312_Table2,MATCH('312'!$X$16,_312_Table2_ColumnLookup,0),FALSE),
  IF(AND(VALUE(LEFT($A205,3))=312,LEFT($G205,5)="Total"),VLOOKUP('312'!$F$80,_312_Table2,MATCH(LEFT($B205,1),_312_Table2_ColumnLookup,0),FALSE),
  IF(AND(VALUE(LEFT($A205,3))=312,LEN($I205)=4,$B205="G"),VLOOKUP($I205,_312_Table2,MATCH('312'!$N$16,_312_Table2_ColumnLookup,0),FALSE),
  IF(AND(VALUE(LEFT($A205,3))=312,LEN($I205)=4,$B205="O"),VLOOKUP($I205,_312_Table2,MATCH('312'!$V$16,_312_Table2_ColumnLookup,0),FALSE),
  IF(AND(VALUE(LEFT($A205,3))=312,LEN($I205)=4,$B205="Q"),VLOOKUP($I205,_312_Table2,MATCH('312'!$X$16,_312_Table2_ColumnLookup,0),FALSE),
  IF(AND(VALUE(LEFT($A205,3))=312,LEN($I205)=4),VLOOKUP($I205,_312_Table2,MATCH(LEFT($B205,1),_312_Table2_ColumnLookup,0),FALSE)
+N("312"),
  IF(VALUE(LEFT($A205,3))=313,VLOOKUP(VALUE(MID($B205,2,1)),_313_Table2,MATCH(MID($B205,1,1),_313_Table2_ColumnLookup,0),FALSE)
+N("313"),
  IF(AND(VALUE(LEFT($A205,3))=314,LEN($B205)=3),VLOOKUP(VALUE(MID($B205,2,2)),_314_Table2,MATCH(MID($B205,1,1),_314_Table2_ColumnLookup,0),FALSE),
  IF(VALUE(LEFT($A205,3))=314,VLOOKUP(VALUE(MID($B205,2,1)),_314_Table2,MATCH(MID($B205,1,1),_314_Table2_ColumnLookup,0),FALSE)
+N("314"),
""))))))))))))))))))))))))</f>
        <v>#N/A</v>
      </c>
      <c r="F205" s="238" t="e">
        <f>IF(AND(VALUE(LEFT($A205,3))=309,LEN($B205)=3),VLOOKUP(VALUE(MID($B205,2,2)),_309_Table3,MATCH(MID($B205,1,1),_309_Table3_ColumnLookup,0),FALSE),
  IF($C205="309 LCR SummaryA",OneYearSCR,IF($C205="309 LCR SummaryB",UltimateSCR,IF(VALUE(LEFT($A205,3))=309,VLOOKUP(VALUE(MID($B205,2,1)),_309_Table3,MATCH(MID($B205,1,1),_309_Table3_ColumnLookup,0),FALSE)
+N("309"),
  IF(VALUE(LEFT($A205,3))=310,VLOOKUP(VALUE(MID($B205,2,1)),_310_Table3,MATCH(MID($B205,1,1),_310_Table3_ColumnLookup,0),FALSE)
+N("310"),
  IF(AND(VALUE(LEFT($A205,3))=311,LEN($I205)=4),VLOOKUP($I205,_311_Table3,MATCH($B205,_311_Table3_ColumnLookup,0),FALSE),
  IF(AND(VALUE(LEFT($A205,3))=311,OR($B205="I2",$B205="J2",$B205="K2",$B205="L2")),VLOOKUP('311'!$G$58,_311_Table3,MATCH(MID($B205,1,1),_311_Table3_ColumnLookup,0),FALSE),
  IF(AND(VALUE(LEFT($A205,3))=311,RIGHT($B205,5)="Total"),VLOOKUP('311'!$G$59,_311_Table3,MATCH(MID($B205,1,1),_311_Table3_ColumnLookup,0),FALSE),
  IF(VALUE(LEFT($A205,3))=311,VLOOKUP(VALUE(MID($B205,2,1)),_311_Table3,MATCH(MID($B205,1,1),_311_Table3_ColumnLookup,0),FALSE)
+N("311"),
  IF(AND(VALUE(LEFT($A205,3))=312,LEFT($G205,10)="Unincepted",$B205="G "),VLOOKUP(" ULO",_312_Table3,MATCH('312'!$N$16,_312_Table3_ColumnLookup,0),FALSE),
  IF(AND(VALUE(LEFT($A205,3))=312,LEFT($G205,10)="Unincepted",$B205="O "),VLOOKUP(" ULO",_312_Table3,MATCH('312'!$V$16,_312_Table3_ColumnLookup,0),FALSE),
  IF(AND(VALUE(LEFT($A205,3))=312,LEFT($G205,10)="Unincepted",$B205="Q "),VLOOKUP(" ULO",_312_Table3,MATCH('312'!$X$16,_312_Table3_ColumnLookup,0),FALSE),
  IF(AND(VALUE(LEFT($A205,3))=312,LEFT($G205,10)="Unincepted"),VLOOKUP(" ULO",_312_Table3,MATCH(LEFT($B205,1),_312_Table3_ColumnLookup,0),FALSE),
  IF(AND(VALUE(LEFT($A205,3))=312,LEFT($G205,5)="Total",$B205="G "),VLOOKUP('312'!$F$80,_312_Table3,MATCH('312'!$N$16,_312_Table3_ColumnLookup,0),FALSE),
  IF(AND(VALUE(LEFT($A205,3))=312,LEFT($G205,5)="Total",$B205="O "),VLOOKUP('312'!$F$80,_312_Table3,MATCH('312'!$V$16,_312_Table3_ColumnLookup,0),FALSE),
  IF(AND(VALUE(LEFT($A205,3))=312,LEFT($G205,5)="Total",$B205="Q "),VLOOKUP('312'!$F$80,_312_Table3,MATCH('312'!$X$16,_312_Table3_ColumnLookup,0),FALSE),
  IF(AND(VALUE(LEFT($A205,3))=312,LEFT($G205,5)="Total"),VLOOKUP('312'!$F$80,_312_Table3,MATCH(LEFT($B205,1),_312_Table3_ColumnLookup,0),FALSE),
  IF(AND(VALUE(LEFT($A205,3))=312,LEN($I205)=4,$B205="G"),VLOOKUP($I205,_312_Table3,MATCH('312'!$N$16,_312_Table3_ColumnLookup,0),FALSE),
  IF(AND(VALUE(LEFT($A205,3))=312,LEN($I205)=4,$B205="O"),VLOOKUP($I205,_312_Table3,MATCH('312'!$V$16,_312_Table3_ColumnLookup,0),FALSE),
  IF(AND(VALUE(LEFT($A205,3))=312,LEN($I205)=4,$B205="Q"),VLOOKUP($I205,_312_Table3,MATCH('312'!$X$16,_312_Table3_ColumnLookup,0),FALSE),
  IF(AND(VALUE(LEFT($A205,3))=312,LEN($I205)=4),VLOOKUP($I205,_312_Table3,MATCH(LEFT($B205,1),_312_Table3_ColumnLookup,0),FALSE)
+N("312"),
  IF(VALUE(LEFT($A205,3))=313,VLOOKUP(VALUE(MID($B205,2,1)),_313_Table3,MATCH(MID($B205,1,1),_313_Table3_ColumnLookup,0),FALSE)
+N("313"),
  IF(AND(VALUE(LEFT($A205,3))=314,LEN($B205)=3),VLOOKUP(VALUE(MID($B205,2,2)),_314_Table3,MATCH(MID($B205,1,1),_314_Table3_ColumnLookup,0),FALSE),
  IF(VALUE(LEFT($A205,3))=314,VLOOKUP(VALUE(MID($B205,2,1)),_314_Table3,MATCH(MID($B205,1,1),_314_Table3_ColumnLookup,0),FALSE)
+N("314"),
""))))))))))))))))))))))))</f>
        <v>#NAME?</v>
      </c>
      <c r="G205" t="s">
        <v>1083</v>
      </c>
      <c r="H205" s="321">
        <f>IFERROR(
IF(ISERROR($D205)=FALSE,$D205,IF(ISERROR($E205)=FALSE,$E205,IF(ISERROR($F205)=FALSE,$F205
+N("012 checkboxes"),
IF(
IF(OR(LEFT($A205,9)="Syndicate",LEFT($A205,12)="NewSyndicate"),VLOOKUP($A205,'012'!$J:$ZW,MATCH("Link to button",'012'!$J$1:$ZW$1,0),0)
+N("309 checkbox"),
IF($C205="309 LCR Summary0",VLOOKUP("Notes990",'309'!$P:$ZZ,MATCH("Link to button",'309'!$P$1:$ZZ$1,0),0)
+N("313 checkboxes"),
IF($C205="313 Financial Information0LcmVsScr",IF($C205="309 LCR Summary0",VLOOKUP("LcmVsScr",'309'!$N:$ZZ,MATCH("Link to button",'309'!$N$1:$ZZ$1,0),0),
IF($C205="313 Financial Information0LcrDocAttached",IF($C205="309 LCR Summary0",VLOOKUP("LcrDocAttached",'309'!$N:$ZZ,MATCH("Link to button",'309'!$N$1:$ZZ$1,0),
0)))))))=1,TRUE,FALSE)
))),"")</f>
        <v>0</v>
      </c>
    </row>
    <row r="206" spans="1:9" customFormat="1">
      <c r="A206" s="237" t="str">
        <f>VLOOKUP($G206,CSVLookups!$B:$R,MATCH(A$1,CSVLookups!$B$1:$R$1,0),FALSE)</f>
        <v>311 Claims Distributions</v>
      </c>
      <c r="B206" s="237" t="str">
        <f>VLOOKUP($G206,CSVLookups!$B:$R,MATCH(B$1,CSVLookups!$B$1:$R$1,0),FALSE)</f>
        <v>A2</v>
      </c>
      <c r="C206" s="238" t="str">
        <f t="shared" si="3"/>
        <v>311 Claims DistributionsA2</v>
      </c>
      <c r="D206" s="238">
        <f>IF(AND(VALUE(LEFT($A206,3))=309,LEN($B206)=3),VLOOKUP(VALUE(MID($B206,2,2)),_309_Table1,MATCH(MID($B206,1,1),_309_Table1_ColumnLookup,0),FALSE),
  IF($C206="309 LCR SummaryA",OneYearSCR,IF($C206="309 LCR SummaryB",UltimateSCR,IF(VALUE(LEFT($A206,3))=309,VLOOKUP(VALUE(MID($B206,2,1)),_309_Table1,MATCH(MID($B206,1,1),_309_Table1_ColumnLookup,0),FALSE)
+N("309"),
  IF(VALUE(LEFT($A206,3))=310,VLOOKUP(VALUE(MID($B206,2,1)),_310_Table1,MATCH(MID($B206,1,1),_310_Table1_ColumnLookup,0),FALSE)
+N("310"),
  IF(AND(VALUE(LEFT($A206,3))=311,LEN($I206)=4),VLOOKUP($I206,_311_Table1,MATCH($B206,_311_Table1_ColumnLookup,0),FALSE),
  IF(AND(VALUE(LEFT($A206,3))=311,OR($B206="I2",$B206="J2",$B206="K2",$B206="L2")),VLOOKUP('311'!$G$58,_311_Table1,MATCH(MID($B206,1,1),_311_Table1_ColumnLookup,0),FALSE),
  IF(AND(VALUE(LEFT($A206,3))=311,RIGHT($B206,5)="Total"),VLOOKUP('311'!$G$59,_311_Table1,MATCH(MID($B206,1,1),_311_Table1_ColumnLookup,0),FALSE),
  IF(VALUE(LEFT($A206,3))=311,VLOOKUP(VALUE(MID($B206,2,1)),_311_Table1,MATCH(MID($B206,1,1),_311_Table1_ColumnLookup,0),FALSE)
+N("311"),
  IF(AND(VALUE(LEFT($A206,3))=312,LEFT($G206,10)="Unincepted",$B206="G "),VLOOKUP(" ULO",_312_Table1,MATCH('312'!$N$16,_312_Table1_ColumnLookup,0),FALSE),
  IF(AND(VALUE(LEFT($A206,3))=312,LEFT($G206,10)="Unincepted",$B206="O "),VLOOKUP(" ULO",_312_Table1,MATCH('312'!$V$16,_312_Table1_ColumnLookup,0),FALSE),
  IF(AND(VALUE(LEFT($A206,3))=312,LEFT($G206,10)="Unincepted",$B206="Q "),VLOOKUP(" ULO",_312_Table1,MATCH('312'!$X$16,_312_Table1_ColumnLookup,0),FALSE),
  IF(AND(VALUE(LEFT($A206,3))=312,LEFT($G206,10)="Unincepted"),VLOOKUP(" ULO",_312_Table1,MATCH(LEFT($B206,1),_312_Table1_ColumnLookup,0),FALSE),
  IF(AND(VALUE(LEFT($A206,3))=312,LEFT($G206,5)="Total",$B206="G "),VLOOKUP('312'!$F$80,_312_Table1,MATCH('312'!$N$16,_312_Table1_ColumnLookup,0),FALSE),
  IF(AND(VALUE(LEFT($A206,3))=312,LEFT($G206,5)="Total",$B206="O "),VLOOKUP('312'!$F$80,_312_Table1,MATCH('312'!$V$16,_312_Table1_ColumnLookup,0),FALSE),
  IF(AND(VALUE(LEFT($A206,3))=312,LEFT($G206,5)="Total",$B206="Q "),VLOOKUP('312'!$F$80,_312_Table1,MATCH('312'!$X$16,_312_Table1_ColumnLookup,0),FALSE),
  IF(AND(VALUE(LEFT($A206,3))=312,LEFT($G206,5)="Total"),VLOOKUP('312'!$F$80,_312_Table1,MATCH(LEFT($B206,1),_312_Table1_ColumnLookup,0),FALSE),
  IF(AND(VALUE(LEFT($A206,3))=312,LEN($I206)=4,$B206="G"),VLOOKUP($I206,_312_Table1,MATCH('312'!$N$16,_312_Table1_ColumnLookup,0),FALSE),
  IF(AND(VALUE(LEFT($A206,3))=312,LEN($I206)=4,$B206="O"),VLOOKUP($I206,_312_Table1,MATCH('312'!$V$16,_312_Table1_ColumnLookup,0),FALSE),
  IF(AND(VALUE(LEFT($A206,3))=312,LEN($I206)=4,$B206="Q"),VLOOKUP($I206,_312_Table1,MATCH('312'!$X$16,_312_Table1_ColumnLookup,0),FALSE),
  IF(AND(VALUE(LEFT($A206,3))=312,LEN($I206)=4),VLOOKUP($I206,_312_Table1,MATCH(LEFT($B206,1),_312_Table1_ColumnLookup,0),FALSE)
+N("312"),
  IF(VALUE(LEFT($A206,3))=313,VLOOKUP(VALUE(MID($B206,2,1)),_313_Table1,MATCH(MID($B206,1,1),_313_Table1_ColumnLookup,0),FALSE)
+N("313"),
  IF(AND(VALUE(LEFT($A206,3))=314,LEN($B206)=3),VLOOKUP(VALUE(MID($B206,2,2)),_314_Table1,MATCH(MID($B206,1,1),_314_Table1_ColumnLookup,0),FALSE),
  IF(VALUE(LEFT($A206,3))=314,VLOOKUP(VALUE(MID($B206,2,1)),_314_Table1,MATCH(MID($B206,1,1),_314_Table1_ColumnLookup,0),FALSE)
+N("314"),
""))))))))))))))))))))))))</f>
        <v>0</v>
      </c>
      <c r="E206" s="238" t="e">
        <f>IF(AND(VALUE(LEFT($A206,3))=309,LEN($B206)=3),VLOOKUP(VALUE(MID($B206,2,2)),_309_Table2,MATCH(MID($B206,1,1),_309_Table2_ColumnLookup,0),FALSE),
  IF($C206="309 LCR SummaryA",OneYearSCR,IF($C206="309 LCR SummaryB",UltimateSCR,IF(VALUE(LEFT($A206,3))=309,VLOOKUP(VALUE(MID($B206,2,1)),_309_Table2,MATCH(MID($B206,1,1),_309_Table2_ColumnLookup,0),FALSE)
+N("309"),
  IF(VALUE(LEFT($A206,3))=310,VLOOKUP(VALUE(MID($B206,2,1)),_310_Table2,MATCH(MID($B206,1,1),_310_Table2_ColumnLookup,0),FALSE)
+N("310"),
  IF(AND(VALUE(LEFT($A206,3))=311,LEN($I206)=4),VLOOKUP($I206,_311_Table2,MATCH($B206,_311_Table2_ColumnLookup,0),FALSE),
  IF(AND(VALUE(LEFT($A206,3))=311,OR($B206="I2",$B206="J2",$B206="K2",$B206="L2")),VLOOKUP('311'!$G$58,_311_Table2,MATCH(MID($B206,1,1),_311_Table2_ColumnLookup,0),FALSE),
  IF(AND(VALUE(LEFT($A206,3))=311,RIGHT($B206,5)="Total"),VLOOKUP('311'!$G$59,_311_Table2,MATCH(MID($B206,1,1),_311_Table2_ColumnLookup,0),FALSE),
  IF(VALUE(LEFT($A206,3))=311,VLOOKUP(VALUE(MID($B206,2,1)),_311_Table2,MATCH(MID($B206,1,1),_311_Table2_ColumnLookup,0),FALSE)
+N("311"),
  IF(AND(VALUE(LEFT($A206,3))=312,LEFT($G206,10)="Unincepted",$B206="G "),VLOOKUP(" ULO",_312_Table2,MATCH('312'!$N$16,_312_Table2_ColumnLookup,0),FALSE),
  IF(AND(VALUE(LEFT($A206,3))=312,LEFT($G206,10)="Unincepted",$B206="O "),VLOOKUP(" ULO",_312_Table2,MATCH('312'!$V$16,_312_Table2_ColumnLookup,0),FALSE),
  IF(AND(VALUE(LEFT($A206,3))=312,LEFT($G206,10)="Unincepted",$B206="Q "),VLOOKUP(" ULO",_312_Table2,MATCH('312'!$X$16,_312_Table2_ColumnLookup,0),FALSE),
  IF(AND(VALUE(LEFT($A206,3))=312,LEFT($G206,10)="Unincepted"),VLOOKUP(" ULO",_312_Table2,MATCH(LEFT($B206,1),_312_Table2_ColumnLookup,0),FALSE),
  IF(AND(VALUE(LEFT($A206,3))=312,LEFT($G206,5)="Total",$B206="G "),VLOOKUP('312'!$F$80,_312_Table2,MATCH('312'!$N$16,_312_Table2_ColumnLookup,0),FALSE),
  IF(AND(VALUE(LEFT($A206,3))=312,LEFT($G206,5)="Total",$B206="O "),VLOOKUP('312'!$F$80,_312_Table2,MATCH('312'!$V$16,_312_Table2_ColumnLookup,0),FALSE),
  IF(AND(VALUE(LEFT($A206,3))=312,LEFT($G206,5)="Total",$B206="Q "),VLOOKUP('312'!$F$80,_312_Table2,MATCH('312'!$X$16,_312_Table2_ColumnLookup,0),FALSE),
  IF(AND(VALUE(LEFT($A206,3))=312,LEFT($G206,5)="Total"),VLOOKUP('312'!$F$80,_312_Table2,MATCH(LEFT($B206,1),_312_Table2_ColumnLookup,0),FALSE),
  IF(AND(VALUE(LEFT($A206,3))=312,LEN($I206)=4,$B206="G"),VLOOKUP($I206,_312_Table2,MATCH('312'!$N$16,_312_Table2_ColumnLookup,0),FALSE),
  IF(AND(VALUE(LEFT($A206,3))=312,LEN($I206)=4,$B206="O"),VLOOKUP($I206,_312_Table2,MATCH('312'!$V$16,_312_Table2_ColumnLookup,0),FALSE),
  IF(AND(VALUE(LEFT($A206,3))=312,LEN($I206)=4,$B206="Q"),VLOOKUP($I206,_312_Table2,MATCH('312'!$X$16,_312_Table2_ColumnLookup,0),FALSE),
  IF(AND(VALUE(LEFT($A206,3))=312,LEN($I206)=4),VLOOKUP($I206,_312_Table2,MATCH(LEFT($B206,1),_312_Table2_ColumnLookup,0),FALSE)
+N("312"),
  IF(VALUE(LEFT($A206,3))=313,VLOOKUP(VALUE(MID($B206,2,1)),_313_Table2,MATCH(MID($B206,1,1),_313_Table2_ColumnLookup,0),FALSE)
+N("313"),
  IF(AND(VALUE(LEFT($A206,3))=314,LEN($B206)=3),VLOOKUP(VALUE(MID($B206,2,2)),_314_Table2,MATCH(MID($B206,1,1),_314_Table2_ColumnLookup,0),FALSE),
  IF(VALUE(LEFT($A206,3))=314,VLOOKUP(VALUE(MID($B206,2,1)),_314_Table2,MATCH(MID($B206,1,1),_314_Table2_ColumnLookup,0),FALSE)
+N("314"),
""))))))))))))))))))))))))</f>
        <v>#N/A</v>
      </c>
      <c r="F206" s="238" t="e">
        <f>IF(AND(VALUE(LEFT($A206,3))=309,LEN($B206)=3),VLOOKUP(VALUE(MID($B206,2,2)),_309_Table3,MATCH(MID($B206,1,1),_309_Table3_ColumnLookup,0),FALSE),
  IF($C206="309 LCR SummaryA",OneYearSCR,IF($C206="309 LCR SummaryB",UltimateSCR,IF(VALUE(LEFT($A206,3))=309,VLOOKUP(VALUE(MID($B206,2,1)),_309_Table3,MATCH(MID($B206,1,1),_309_Table3_ColumnLookup,0),FALSE)
+N("309"),
  IF(VALUE(LEFT($A206,3))=310,VLOOKUP(VALUE(MID($B206,2,1)),_310_Table3,MATCH(MID($B206,1,1),_310_Table3_ColumnLookup,0),FALSE)
+N("310"),
  IF(AND(VALUE(LEFT($A206,3))=311,LEN($I206)=4),VLOOKUP($I206,_311_Table3,MATCH($B206,_311_Table3_ColumnLookup,0),FALSE),
  IF(AND(VALUE(LEFT($A206,3))=311,OR($B206="I2",$B206="J2",$B206="K2",$B206="L2")),VLOOKUP('311'!$G$58,_311_Table3,MATCH(MID($B206,1,1),_311_Table3_ColumnLookup,0),FALSE),
  IF(AND(VALUE(LEFT($A206,3))=311,RIGHT($B206,5)="Total"),VLOOKUP('311'!$G$59,_311_Table3,MATCH(MID($B206,1,1),_311_Table3_ColumnLookup,0),FALSE),
  IF(VALUE(LEFT($A206,3))=311,VLOOKUP(VALUE(MID($B206,2,1)),_311_Table3,MATCH(MID($B206,1,1),_311_Table3_ColumnLookup,0),FALSE)
+N("311"),
  IF(AND(VALUE(LEFT($A206,3))=312,LEFT($G206,10)="Unincepted",$B206="G "),VLOOKUP(" ULO",_312_Table3,MATCH('312'!$N$16,_312_Table3_ColumnLookup,0),FALSE),
  IF(AND(VALUE(LEFT($A206,3))=312,LEFT($G206,10)="Unincepted",$B206="O "),VLOOKUP(" ULO",_312_Table3,MATCH('312'!$V$16,_312_Table3_ColumnLookup,0),FALSE),
  IF(AND(VALUE(LEFT($A206,3))=312,LEFT($G206,10)="Unincepted",$B206="Q "),VLOOKUP(" ULO",_312_Table3,MATCH('312'!$X$16,_312_Table3_ColumnLookup,0),FALSE),
  IF(AND(VALUE(LEFT($A206,3))=312,LEFT($G206,10)="Unincepted"),VLOOKUP(" ULO",_312_Table3,MATCH(LEFT($B206,1),_312_Table3_ColumnLookup,0),FALSE),
  IF(AND(VALUE(LEFT($A206,3))=312,LEFT($G206,5)="Total",$B206="G "),VLOOKUP('312'!$F$80,_312_Table3,MATCH('312'!$N$16,_312_Table3_ColumnLookup,0),FALSE),
  IF(AND(VALUE(LEFT($A206,3))=312,LEFT($G206,5)="Total",$B206="O "),VLOOKUP('312'!$F$80,_312_Table3,MATCH('312'!$V$16,_312_Table3_ColumnLookup,0),FALSE),
  IF(AND(VALUE(LEFT($A206,3))=312,LEFT($G206,5)="Total",$B206="Q "),VLOOKUP('312'!$F$80,_312_Table3,MATCH('312'!$X$16,_312_Table3_ColumnLookup,0),FALSE),
  IF(AND(VALUE(LEFT($A206,3))=312,LEFT($G206,5)="Total"),VLOOKUP('312'!$F$80,_312_Table3,MATCH(LEFT($B206,1),_312_Table3_ColumnLookup,0),FALSE),
  IF(AND(VALUE(LEFT($A206,3))=312,LEN($I206)=4,$B206="G"),VLOOKUP($I206,_312_Table3,MATCH('312'!$N$16,_312_Table3_ColumnLookup,0),FALSE),
  IF(AND(VALUE(LEFT($A206,3))=312,LEN($I206)=4,$B206="O"),VLOOKUP($I206,_312_Table3,MATCH('312'!$V$16,_312_Table3_ColumnLookup,0),FALSE),
  IF(AND(VALUE(LEFT($A206,3))=312,LEN($I206)=4,$B206="Q"),VLOOKUP($I206,_312_Table3,MATCH('312'!$X$16,_312_Table3_ColumnLookup,0),FALSE),
  IF(AND(VALUE(LEFT($A206,3))=312,LEN($I206)=4),VLOOKUP($I206,_312_Table3,MATCH(LEFT($B206,1),_312_Table3_ColumnLookup,0),FALSE)
+N("312"),
  IF(VALUE(LEFT($A206,3))=313,VLOOKUP(VALUE(MID($B206,2,1)),_313_Table3,MATCH(MID($B206,1,1),_313_Table3_ColumnLookup,0),FALSE)
+N("313"),
  IF(AND(VALUE(LEFT($A206,3))=314,LEN($B206)=3),VLOOKUP(VALUE(MID($B206,2,2)),_314_Table3,MATCH(MID($B206,1,1),_314_Table3_ColumnLookup,0),FALSE),
  IF(VALUE(LEFT($A206,3))=314,VLOOKUP(VALUE(MID($B206,2,1)),_314_Table3,MATCH(MID($B206,1,1),_314_Table3_ColumnLookup,0),FALSE)
+N("314"),
""))))))))))))))))))))))))</f>
        <v>#NAME?</v>
      </c>
      <c r="G206" t="s">
        <v>1086</v>
      </c>
      <c r="H206" s="321">
        <f>IFERROR(
IF(ISERROR($D206)=FALSE,$D206,IF(ISERROR($E206)=FALSE,$E206,IF(ISERROR($F206)=FALSE,$F206
+N("012 checkboxes"),
IF(
IF(OR(LEFT($A206,9)="Syndicate",LEFT($A206,12)="NewSyndicate"),VLOOKUP($A206,'012'!$J:$ZW,MATCH("Link to button",'012'!$J$1:$ZW$1,0),0)
+N("309 checkbox"),
IF($C206="309 LCR Summary0",VLOOKUP("Notes990",'309'!$P:$ZZ,MATCH("Link to button",'309'!$P$1:$ZZ$1,0),0)
+N("313 checkboxes"),
IF($C206="313 Financial Information0LcmVsScr",IF($C206="309 LCR Summary0",VLOOKUP("LcmVsScr",'309'!$N:$ZZ,MATCH("Link to button",'309'!$N$1:$ZZ$1,0),0),
IF($C206="313 Financial Information0LcrDocAttached",IF($C206="309 LCR Summary0",VLOOKUP("LcrDocAttached",'309'!$N:$ZZ,MATCH("Link to button",'309'!$N$1:$ZZ$1,0),
0)))))))=1,TRUE,FALSE)
))),"")</f>
        <v>0</v>
      </c>
    </row>
    <row r="207" spans="1:9" customFormat="1">
      <c r="A207" s="237" t="str">
        <f>VLOOKUP($G207,CSVLookups!$B:$R,MATCH(A$1,CSVLookups!$B$1:$R$1,0),FALSE)</f>
        <v>311 Claims Distributions</v>
      </c>
      <c r="B207" s="237" t="str">
        <f>VLOOKUP($G207,CSVLookups!$B:$R,MATCH(B$1,CSVLookups!$B$1:$R$1,0),FALSE)</f>
        <v>G2</v>
      </c>
      <c r="C207" s="238" t="str">
        <f t="shared" ref="C207:C270" si="4">IF(OR(LEFT($A207,4)="Base",LEFT($A207,4)="Synd",LEFT($A207,7)="NewSynd"),"",
IF(OR(AND(LEN($I207=0),OR(LEFT($A207,3)*1=311,LEFT($A207,3)*1=312,LEFT($A207,3)*1=313)),LEN($I207)=4),
CONCATENATE($A207,$B207,$I207,
IF(LEFT($G207,LEN("NetOfRI"))="NetOfRI","Net Insurance Claims brought forward",
IF(LEFT($G207,LEN("Adjustments"))="Adjustments","Adjustments",
IF(LEFT($G207,LEN("NewBusiness"))="NewBusiness","New Business",
IF(LEFT($G207,LEN("TotalClaims"))="TotalClaims","Total Claims",
IF(LEFT($G207,LEN("TotalAdjustments"))="TotalAdjustments","Adjustments",
IF(LEFT($G207,LEN("TotalNewBusiness"))="TotalNewBusiness","New Business",
IF(LEFT($G207,LEN("Unincepted"))="Unincepted","Unincepted",
IF(LEFT($G207,LEN("Total"))="Total","Total",
IF($G207="LcmVsScr","LcmVsScr",
IF($G207="LcrDocAttached","LcrDocAttached",
""))))))))))),CONCATENATE($A207,$B207)))</f>
        <v>311 Claims DistributionsG2</v>
      </c>
      <c r="D207" s="238">
        <f>IF(AND(VALUE(LEFT($A207,3))=309,LEN($B207)=3),VLOOKUP(VALUE(MID($B207,2,2)),_309_Table1,MATCH(MID($B207,1,1),_309_Table1_ColumnLookup,0),FALSE),
  IF($C207="309 LCR SummaryA",OneYearSCR,IF($C207="309 LCR SummaryB",UltimateSCR,IF(VALUE(LEFT($A207,3))=309,VLOOKUP(VALUE(MID($B207,2,1)),_309_Table1,MATCH(MID($B207,1,1),_309_Table1_ColumnLookup,0),FALSE)
+N("309"),
  IF(VALUE(LEFT($A207,3))=310,VLOOKUP(VALUE(MID($B207,2,1)),_310_Table1,MATCH(MID($B207,1,1),_310_Table1_ColumnLookup,0),FALSE)
+N("310"),
  IF(AND(VALUE(LEFT($A207,3))=311,LEN($I207)=4),VLOOKUP($I207,_311_Table1,MATCH($B207,_311_Table1_ColumnLookup,0),FALSE),
  IF(AND(VALUE(LEFT($A207,3))=311,OR($B207="I2",$B207="J2",$B207="K2",$B207="L2")),VLOOKUP('311'!$G$58,_311_Table1,MATCH(MID($B207,1,1),_311_Table1_ColumnLookup,0),FALSE),
  IF(AND(VALUE(LEFT($A207,3))=311,RIGHT($B207,5)="Total"),VLOOKUP('311'!$G$59,_311_Table1,MATCH(MID($B207,1,1),_311_Table1_ColumnLookup,0),FALSE),
  IF(VALUE(LEFT($A207,3))=311,VLOOKUP(VALUE(MID($B207,2,1)),_311_Table1,MATCH(MID($B207,1,1),_311_Table1_ColumnLookup,0),FALSE)
+N("311"),
  IF(AND(VALUE(LEFT($A207,3))=312,LEFT($G207,10)="Unincepted",$B207="G "),VLOOKUP(" ULO",_312_Table1,MATCH('312'!$N$16,_312_Table1_ColumnLookup,0),FALSE),
  IF(AND(VALUE(LEFT($A207,3))=312,LEFT($G207,10)="Unincepted",$B207="O "),VLOOKUP(" ULO",_312_Table1,MATCH('312'!$V$16,_312_Table1_ColumnLookup,0),FALSE),
  IF(AND(VALUE(LEFT($A207,3))=312,LEFT($G207,10)="Unincepted",$B207="Q "),VLOOKUP(" ULO",_312_Table1,MATCH('312'!$X$16,_312_Table1_ColumnLookup,0),FALSE),
  IF(AND(VALUE(LEFT($A207,3))=312,LEFT($G207,10)="Unincepted"),VLOOKUP(" ULO",_312_Table1,MATCH(LEFT($B207,1),_312_Table1_ColumnLookup,0),FALSE),
  IF(AND(VALUE(LEFT($A207,3))=312,LEFT($G207,5)="Total",$B207="G "),VLOOKUP('312'!$F$80,_312_Table1,MATCH('312'!$N$16,_312_Table1_ColumnLookup,0),FALSE),
  IF(AND(VALUE(LEFT($A207,3))=312,LEFT($G207,5)="Total",$B207="O "),VLOOKUP('312'!$F$80,_312_Table1,MATCH('312'!$V$16,_312_Table1_ColumnLookup,0),FALSE),
  IF(AND(VALUE(LEFT($A207,3))=312,LEFT($G207,5)="Total",$B207="Q "),VLOOKUP('312'!$F$80,_312_Table1,MATCH('312'!$X$16,_312_Table1_ColumnLookup,0),FALSE),
  IF(AND(VALUE(LEFT($A207,3))=312,LEFT($G207,5)="Total"),VLOOKUP('312'!$F$80,_312_Table1,MATCH(LEFT($B207,1),_312_Table1_ColumnLookup,0),FALSE),
  IF(AND(VALUE(LEFT($A207,3))=312,LEN($I207)=4,$B207="G"),VLOOKUP($I207,_312_Table1,MATCH('312'!$N$16,_312_Table1_ColumnLookup,0),FALSE),
  IF(AND(VALUE(LEFT($A207,3))=312,LEN($I207)=4,$B207="O"),VLOOKUP($I207,_312_Table1,MATCH('312'!$V$16,_312_Table1_ColumnLookup,0),FALSE),
  IF(AND(VALUE(LEFT($A207,3))=312,LEN($I207)=4,$B207="Q"),VLOOKUP($I207,_312_Table1,MATCH('312'!$X$16,_312_Table1_ColumnLookup,0),FALSE),
  IF(AND(VALUE(LEFT($A207,3))=312,LEN($I207)=4),VLOOKUP($I207,_312_Table1,MATCH(LEFT($B207,1),_312_Table1_ColumnLookup,0),FALSE)
+N("312"),
  IF(VALUE(LEFT($A207,3))=313,VLOOKUP(VALUE(MID($B207,2,1)),_313_Table1,MATCH(MID($B207,1,1),_313_Table1_ColumnLookup,0),FALSE)
+N("313"),
  IF(AND(VALUE(LEFT($A207,3))=314,LEN($B207)=3),VLOOKUP(VALUE(MID($B207,2,2)),_314_Table1,MATCH(MID($B207,1,1),_314_Table1_ColumnLookup,0),FALSE),
  IF(VALUE(LEFT($A207,3))=314,VLOOKUP(VALUE(MID($B207,2,1)),_314_Table1,MATCH(MID($B207,1,1),_314_Table1_ColumnLookup,0),FALSE)
+N("314"),
""))))))))))))))))))))))))</f>
        <v>0</v>
      </c>
      <c r="E207" s="238" t="e">
        <f>IF(AND(VALUE(LEFT($A207,3))=309,LEN($B207)=3),VLOOKUP(VALUE(MID($B207,2,2)),_309_Table2,MATCH(MID($B207,1,1),_309_Table2_ColumnLookup,0),FALSE),
  IF($C207="309 LCR SummaryA",OneYearSCR,IF($C207="309 LCR SummaryB",UltimateSCR,IF(VALUE(LEFT($A207,3))=309,VLOOKUP(VALUE(MID($B207,2,1)),_309_Table2,MATCH(MID($B207,1,1),_309_Table2_ColumnLookup,0),FALSE)
+N("309"),
  IF(VALUE(LEFT($A207,3))=310,VLOOKUP(VALUE(MID($B207,2,1)),_310_Table2,MATCH(MID($B207,1,1),_310_Table2_ColumnLookup,0),FALSE)
+N("310"),
  IF(AND(VALUE(LEFT($A207,3))=311,LEN($I207)=4),VLOOKUP($I207,_311_Table2,MATCH($B207,_311_Table2_ColumnLookup,0),FALSE),
  IF(AND(VALUE(LEFT($A207,3))=311,OR($B207="I2",$B207="J2",$B207="K2",$B207="L2")),VLOOKUP('311'!$G$58,_311_Table2,MATCH(MID($B207,1,1),_311_Table2_ColumnLookup,0),FALSE),
  IF(AND(VALUE(LEFT($A207,3))=311,RIGHT($B207,5)="Total"),VLOOKUP('311'!$G$59,_311_Table2,MATCH(MID($B207,1,1),_311_Table2_ColumnLookup,0),FALSE),
  IF(VALUE(LEFT($A207,3))=311,VLOOKUP(VALUE(MID($B207,2,1)),_311_Table2,MATCH(MID($B207,1,1),_311_Table2_ColumnLookup,0),FALSE)
+N("311"),
  IF(AND(VALUE(LEFT($A207,3))=312,LEFT($G207,10)="Unincepted",$B207="G "),VLOOKUP(" ULO",_312_Table2,MATCH('312'!$N$16,_312_Table2_ColumnLookup,0),FALSE),
  IF(AND(VALUE(LEFT($A207,3))=312,LEFT($G207,10)="Unincepted",$B207="O "),VLOOKUP(" ULO",_312_Table2,MATCH('312'!$V$16,_312_Table2_ColumnLookup,0),FALSE),
  IF(AND(VALUE(LEFT($A207,3))=312,LEFT($G207,10)="Unincepted",$B207="Q "),VLOOKUP(" ULO",_312_Table2,MATCH('312'!$X$16,_312_Table2_ColumnLookup,0),FALSE),
  IF(AND(VALUE(LEFT($A207,3))=312,LEFT($G207,10)="Unincepted"),VLOOKUP(" ULO",_312_Table2,MATCH(LEFT($B207,1),_312_Table2_ColumnLookup,0),FALSE),
  IF(AND(VALUE(LEFT($A207,3))=312,LEFT($G207,5)="Total",$B207="G "),VLOOKUP('312'!$F$80,_312_Table2,MATCH('312'!$N$16,_312_Table2_ColumnLookup,0),FALSE),
  IF(AND(VALUE(LEFT($A207,3))=312,LEFT($G207,5)="Total",$B207="O "),VLOOKUP('312'!$F$80,_312_Table2,MATCH('312'!$V$16,_312_Table2_ColumnLookup,0),FALSE),
  IF(AND(VALUE(LEFT($A207,3))=312,LEFT($G207,5)="Total",$B207="Q "),VLOOKUP('312'!$F$80,_312_Table2,MATCH('312'!$X$16,_312_Table2_ColumnLookup,0),FALSE),
  IF(AND(VALUE(LEFT($A207,3))=312,LEFT($G207,5)="Total"),VLOOKUP('312'!$F$80,_312_Table2,MATCH(LEFT($B207,1),_312_Table2_ColumnLookup,0),FALSE),
  IF(AND(VALUE(LEFT($A207,3))=312,LEN($I207)=4,$B207="G"),VLOOKUP($I207,_312_Table2,MATCH('312'!$N$16,_312_Table2_ColumnLookup,0),FALSE),
  IF(AND(VALUE(LEFT($A207,3))=312,LEN($I207)=4,$B207="O"),VLOOKUP($I207,_312_Table2,MATCH('312'!$V$16,_312_Table2_ColumnLookup,0),FALSE),
  IF(AND(VALUE(LEFT($A207,3))=312,LEN($I207)=4,$B207="Q"),VLOOKUP($I207,_312_Table2,MATCH('312'!$X$16,_312_Table2_ColumnLookup,0),FALSE),
  IF(AND(VALUE(LEFT($A207,3))=312,LEN($I207)=4),VLOOKUP($I207,_312_Table2,MATCH(LEFT($B207,1),_312_Table2_ColumnLookup,0),FALSE)
+N("312"),
  IF(VALUE(LEFT($A207,3))=313,VLOOKUP(VALUE(MID($B207,2,1)),_313_Table2,MATCH(MID($B207,1,1),_313_Table2_ColumnLookup,0),FALSE)
+N("313"),
  IF(AND(VALUE(LEFT($A207,3))=314,LEN($B207)=3),VLOOKUP(VALUE(MID($B207,2,2)),_314_Table2,MATCH(MID($B207,1,1),_314_Table2_ColumnLookup,0),FALSE),
  IF(VALUE(LEFT($A207,3))=314,VLOOKUP(VALUE(MID($B207,2,1)),_314_Table2,MATCH(MID($B207,1,1),_314_Table2_ColumnLookup,0),FALSE)
+N("314"),
""))))))))))))))))))))))))</f>
        <v>#N/A</v>
      </c>
      <c r="F207" s="238" t="e">
        <f>IF(AND(VALUE(LEFT($A207,3))=309,LEN($B207)=3),VLOOKUP(VALUE(MID($B207,2,2)),_309_Table3,MATCH(MID($B207,1,1),_309_Table3_ColumnLookup,0),FALSE),
  IF($C207="309 LCR SummaryA",OneYearSCR,IF($C207="309 LCR SummaryB",UltimateSCR,IF(VALUE(LEFT($A207,3))=309,VLOOKUP(VALUE(MID($B207,2,1)),_309_Table3,MATCH(MID($B207,1,1),_309_Table3_ColumnLookup,0),FALSE)
+N("309"),
  IF(VALUE(LEFT($A207,3))=310,VLOOKUP(VALUE(MID($B207,2,1)),_310_Table3,MATCH(MID($B207,1,1),_310_Table3_ColumnLookup,0),FALSE)
+N("310"),
  IF(AND(VALUE(LEFT($A207,3))=311,LEN($I207)=4),VLOOKUP($I207,_311_Table3,MATCH($B207,_311_Table3_ColumnLookup,0),FALSE),
  IF(AND(VALUE(LEFT($A207,3))=311,OR($B207="I2",$B207="J2",$B207="K2",$B207="L2")),VLOOKUP('311'!$G$58,_311_Table3,MATCH(MID($B207,1,1),_311_Table3_ColumnLookup,0),FALSE),
  IF(AND(VALUE(LEFT($A207,3))=311,RIGHT($B207,5)="Total"),VLOOKUP('311'!$G$59,_311_Table3,MATCH(MID($B207,1,1),_311_Table3_ColumnLookup,0),FALSE),
  IF(VALUE(LEFT($A207,3))=311,VLOOKUP(VALUE(MID($B207,2,1)),_311_Table3,MATCH(MID($B207,1,1),_311_Table3_ColumnLookup,0),FALSE)
+N("311"),
  IF(AND(VALUE(LEFT($A207,3))=312,LEFT($G207,10)="Unincepted",$B207="G "),VLOOKUP(" ULO",_312_Table3,MATCH('312'!$N$16,_312_Table3_ColumnLookup,0),FALSE),
  IF(AND(VALUE(LEFT($A207,3))=312,LEFT($G207,10)="Unincepted",$B207="O "),VLOOKUP(" ULO",_312_Table3,MATCH('312'!$V$16,_312_Table3_ColumnLookup,0),FALSE),
  IF(AND(VALUE(LEFT($A207,3))=312,LEFT($G207,10)="Unincepted",$B207="Q "),VLOOKUP(" ULO",_312_Table3,MATCH('312'!$X$16,_312_Table3_ColumnLookup,0),FALSE),
  IF(AND(VALUE(LEFT($A207,3))=312,LEFT($G207,10)="Unincepted"),VLOOKUP(" ULO",_312_Table3,MATCH(LEFT($B207,1),_312_Table3_ColumnLookup,0),FALSE),
  IF(AND(VALUE(LEFT($A207,3))=312,LEFT($G207,5)="Total",$B207="G "),VLOOKUP('312'!$F$80,_312_Table3,MATCH('312'!$N$16,_312_Table3_ColumnLookup,0),FALSE),
  IF(AND(VALUE(LEFT($A207,3))=312,LEFT($G207,5)="Total",$B207="O "),VLOOKUP('312'!$F$80,_312_Table3,MATCH('312'!$V$16,_312_Table3_ColumnLookup,0),FALSE),
  IF(AND(VALUE(LEFT($A207,3))=312,LEFT($G207,5)="Total",$B207="Q "),VLOOKUP('312'!$F$80,_312_Table3,MATCH('312'!$X$16,_312_Table3_ColumnLookup,0),FALSE),
  IF(AND(VALUE(LEFT($A207,3))=312,LEFT($G207,5)="Total"),VLOOKUP('312'!$F$80,_312_Table3,MATCH(LEFT($B207,1),_312_Table3_ColumnLookup,0),FALSE),
  IF(AND(VALUE(LEFT($A207,3))=312,LEN($I207)=4,$B207="G"),VLOOKUP($I207,_312_Table3,MATCH('312'!$N$16,_312_Table3_ColumnLookup,0),FALSE),
  IF(AND(VALUE(LEFT($A207,3))=312,LEN($I207)=4,$B207="O"),VLOOKUP($I207,_312_Table3,MATCH('312'!$V$16,_312_Table3_ColumnLookup,0),FALSE),
  IF(AND(VALUE(LEFT($A207,3))=312,LEN($I207)=4,$B207="Q"),VLOOKUP($I207,_312_Table3,MATCH('312'!$X$16,_312_Table3_ColumnLookup,0),FALSE),
  IF(AND(VALUE(LEFT($A207,3))=312,LEN($I207)=4),VLOOKUP($I207,_312_Table3,MATCH(LEFT($B207,1),_312_Table3_ColumnLookup,0),FALSE)
+N("312"),
  IF(VALUE(LEFT($A207,3))=313,VLOOKUP(VALUE(MID($B207,2,1)),_313_Table3,MATCH(MID($B207,1,1),_313_Table3_ColumnLookup,0),FALSE)
+N("313"),
  IF(AND(VALUE(LEFT($A207,3))=314,LEN($B207)=3),VLOOKUP(VALUE(MID($B207,2,2)),_314_Table3,MATCH(MID($B207,1,1),_314_Table3_ColumnLookup,0),FALSE),
  IF(VALUE(LEFT($A207,3))=314,VLOOKUP(VALUE(MID($B207,2,1)),_314_Table3,MATCH(MID($B207,1,1),_314_Table3_ColumnLookup,0),FALSE)
+N("314"),
""))))))))))))))))))))))))</f>
        <v>#NAME?</v>
      </c>
      <c r="G207" t="s">
        <v>1089</v>
      </c>
      <c r="H207" s="321">
        <f>IFERROR(
IF(ISERROR($D207)=FALSE,$D207,IF(ISERROR($E207)=FALSE,$E207,IF(ISERROR($F207)=FALSE,$F207
+N("012 checkboxes"),
IF(
IF(OR(LEFT($A207,9)="Syndicate",LEFT($A207,12)="NewSyndicate"),VLOOKUP($A207,'012'!$J:$ZW,MATCH("Link to button",'012'!$J$1:$ZW$1,0),0)
+N("309 checkbox"),
IF($C207="309 LCR Summary0",VLOOKUP("Notes990",'309'!$P:$ZZ,MATCH("Link to button",'309'!$P$1:$ZZ$1,0),0)
+N("313 checkboxes"),
IF($C207="313 Financial Information0LcmVsScr",IF($C207="309 LCR Summary0",VLOOKUP("LcmVsScr",'309'!$N:$ZZ,MATCH("Link to button",'309'!$N$1:$ZZ$1,0),0),
IF($C207="313 Financial Information0LcrDocAttached",IF($C207="309 LCR Summary0",VLOOKUP("LcrDocAttached",'309'!$N:$ZZ,MATCH("Link to button",'309'!$N$1:$ZZ$1,0),
0)))))))=1,TRUE,FALSE)
))),"")</f>
        <v>0</v>
      </c>
    </row>
    <row r="208" spans="1:9" customFormat="1">
      <c r="A208" s="237" t="str">
        <f>VLOOKUP($G208,CSVLookups!$B:$R,MATCH(A$1,CSVLookups!$B$1:$R$1,0),FALSE)</f>
        <v>311 Claims Distributions</v>
      </c>
      <c r="B208" s="237" t="str">
        <f>VLOOKUP($G208,CSVLookups!$B:$R,MATCH(B$1,CSVLookups!$B$1:$R$1,0),FALSE)</f>
        <v>A3</v>
      </c>
      <c r="C208" s="238" t="str">
        <f t="shared" si="4"/>
        <v>311 Claims DistributionsA3Net Insurance Claims brought forward</v>
      </c>
      <c r="D208" s="238">
        <f>IF(AND(VALUE(LEFT($A208,3))=309,LEN($B208)=3),VLOOKUP(VALUE(MID($B208,2,2)),_309_Table1,MATCH(MID($B208,1,1),_309_Table1_ColumnLookup,0),FALSE),
  IF($C208="309 LCR SummaryA",OneYearSCR,IF($C208="309 LCR SummaryB",UltimateSCR,IF(VALUE(LEFT($A208,3))=309,VLOOKUP(VALUE(MID($B208,2,1)),_309_Table1,MATCH(MID($B208,1,1),_309_Table1_ColumnLookup,0),FALSE)
+N("309"),
  IF(VALUE(LEFT($A208,3))=310,VLOOKUP(VALUE(MID($B208,2,1)),_310_Table1,MATCH(MID($B208,1,1),_310_Table1_ColumnLookup,0),FALSE)
+N("310"),
  IF(AND(VALUE(LEFT($A208,3))=311,LEN($I208)=4),VLOOKUP($I208,_311_Table1,MATCH($B208,_311_Table1_ColumnLookup,0),FALSE),
  IF(AND(VALUE(LEFT($A208,3))=311,OR($B208="I2",$B208="J2",$B208="K2",$B208="L2")),VLOOKUP('311'!$G$58,_311_Table1,MATCH(MID($B208,1,1),_311_Table1_ColumnLookup,0),FALSE),
  IF(AND(VALUE(LEFT($A208,3))=311,RIGHT($B208,5)="Total"),VLOOKUP('311'!$G$59,_311_Table1,MATCH(MID($B208,1,1),_311_Table1_ColumnLookup,0),FALSE),
  IF(VALUE(LEFT($A208,3))=311,VLOOKUP(VALUE(MID($B208,2,1)),_311_Table1,MATCH(MID($B208,1,1),_311_Table1_ColumnLookup,0),FALSE)
+N("311"),
  IF(AND(VALUE(LEFT($A208,3))=312,LEFT($G208,10)="Unincepted",$B208="G "),VLOOKUP(" ULO",_312_Table1,MATCH('312'!$N$16,_312_Table1_ColumnLookup,0),FALSE),
  IF(AND(VALUE(LEFT($A208,3))=312,LEFT($G208,10)="Unincepted",$B208="O "),VLOOKUP(" ULO",_312_Table1,MATCH('312'!$V$16,_312_Table1_ColumnLookup,0),FALSE),
  IF(AND(VALUE(LEFT($A208,3))=312,LEFT($G208,10)="Unincepted",$B208="Q "),VLOOKUP(" ULO",_312_Table1,MATCH('312'!$X$16,_312_Table1_ColumnLookup,0),FALSE),
  IF(AND(VALUE(LEFT($A208,3))=312,LEFT($G208,10)="Unincepted"),VLOOKUP(" ULO",_312_Table1,MATCH(LEFT($B208,1),_312_Table1_ColumnLookup,0),FALSE),
  IF(AND(VALUE(LEFT($A208,3))=312,LEFT($G208,5)="Total",$B208="G "),VLOOKUP('312'!$F$80,_312_Table1,MATCH('312'!$N$16,_312_Table1_ColumnLookup,0),FALSE),
  IF(AND(VALUE(LEFT($A208,3))=312,LEFT($G208,5)="Total",$B208="O "),VLOOKUP('312'!$F$80,_312_Table1,MATCH('312'!$V$16,_312_Table1_ColumnLookup,0),FALSE),
  IF(AND(VALUE(LEFT($A208,3))=312,LEFT($G208,5)="Total",$B208="Q "),VLOOKUP('312'!$F$80,_312_Table1,MATCH('312'!$X$16,_312_Table1_ColumnLookup,0),FALSE),
  IF(AND(VALUE(LEFT($A208,3))=312,LEFT($G208,5)="Total"),VLOOKUP('312'!$F$80,_312_Table1,MATCH(LEFT($B208,1),_312_Table1_ColumnLookup,0),FALSE),
  IF(AND(VALUE(LEFT($A208,3))=312,LEN($I208)=4,$B208="G"),VLOOKUP($I208,_312_Table1,MATCH('312'!$N$16,_312_Table1_ColumnLookup,0),FALSE),
  IF(AND(VALUE(LEFT($A208,3))=312,LEN($I208)=4,$B208="O"),VLOOKUP($I208,_312_Table1,MATCH('312'!$V$16,_312_Table1_ColumnLookup,0),FALSE),
  IF(AND(VALUE(LEFT($A208,3))=312,LEN($I208)=4,$B208="Q"),VLOOKUP($I208,_312_Table1,MATCH('312'!$X$16,_312_Table1_ColumnLookup,0),FALSE),
  IF(AND(VALUE(LEFT($A208,3))=312,LEN($I208)=4),VLOOKUP($I208,_312_Table1,MATCH(LEFT($B208,1),_312_Table1_ColumnLookup,0),FALSE)
+N("312"),
  IF(VALUE(LEFT($A208,3))=313,VLOOKUP(VALUE(MID($B208,2,1)),_313_Table1,MATCH(MID($B208,1,1),_313_Table1_ColumnLookup,0),FALSE)
+N("313"),
  IF(AND(VALUE(LEFT($A208,3))=314,LEN($B208)=3),VLOOKUP(VALUE(MID($B208,2,2)),_314_Table1,MATCH(MID($B208,1,1),_314_Table1_ColumnLookup,0),FALSE),
  IF(VALUE(LEFT($A208,3))=314,VLOOKUP(VALUE(MID($B208,2,1)),_314_Table1,MATCH(MID($B208,1,1),_314_Table1_ColumnLookup,0),FALSE)
+N("314"),
""))))))))))))))))))))))))</f>
        <v>0</v>
      </c>
      <c r="E208" s="238" t="e">
        <f>IF(AND(VALUE(LEFT($A208,3))=309,LEN($B208)=3),VLOOKUP(VALUE(MID($B208,2,2)),_309_Table2,MATCH(MID($B208,1,1),_309_Table2_ColumnLookup,0),FALSE),
  IF($C208="309 LCR SummaryA",OneYearSCR,IF($C208="309 LCR SummaryB",UltimateSCR,IF(VALUE(LEFT($A208,3))=309,VLOOKUP(VALUE(MID($B208,2,1)),_309_Table2,MATCH(MID($B208,1,1),_309_Table2_ColumnLookup,0),FALSE)
+N("309"),
  IF(VALUE(LEFT($A208,3))=310,VLOOKUP(VALUE(MID($B208,2,1)),_310_Table2,MATCH(MID($B208,1,1),_310_Table2_ColumnLookup,0),FALSE)
+N("310"),
  IF(AND(VALUE(LEFT($A208,3))=311,LEN($I208)=4),VLOOKUP($I208,_311_Table2,MATCH($B208,_311_Table2_ColumnLookup,0),FALSE),
  IF(AND(VALUE(LEFT($A208,3))=311,OR($B208="I2",$B208="J2",$B208="K2",$B208="L2")),VLOOKUP('311'!$G$58,_311_Table2,MATCH(MID($B208,1,1),_311_Table2_ColumnLookup,0),FALSE),
  IF(AND(VALUE(LEFT($A208,3))=311,RIGHT($B208,5)="Total"),VLOOKUP('311'!$G$59,_311_Table2,MATCH(MID($B208,1,1),_311_Table2_ColumnLookup,0),FALSE),
  IF(VALUE(LEFT($A208,3))=311,VLOOKUP(VALUE(MID($B208,2,1)),_311_Table2,MATCH(MID($B208,1,1),_311_Table2_ColumnLookup,0),FALSE)
+N("311"),
  IF(AND(VALUE(LEFT($A208,3))=312,LEFT($G208,10)="Unincepted",$B208="G "),VLOOKUP(" ULO",_312_Table2,MATCH('312'!$N$16,_312_Table2_ColumnLookup,0),FALSE),
  IF(AND(VALUE(LEFT($A208,3))=312,LEFT($G208,10)="Unincepted",$B208="O "),VLOOKUP(" ULO",_312_Table2,MATCH('312'!$V$16,_312_Table2_ColumnLookup,0),FALSE),
  IF(AND(VALUE(LEFT($A208,3))=312,LEFT($G208,10)="Unincepted",$B208="Q "),VLOOKUP(" ULO",_312_Table2,MATCH('312'!$X$16,_312_Table2_ColumnLookup,0),FALSE),
  IF(AND(VALUE(LEFT($A208,3))=312,LEFT($G208,10)="Unincepted"),VLOOKUP(" ULO",_312_Table2,MATCH(LEFT($B208,1),_312_Table2_ColumnLookup,0),FALSE),
  IF(AND(VALUE(LEFT($A208,3))=312,LEFT($G208,5)="Total",$B208="G "),VLOOKUP('312'!$F$80,_312_Table2,MATCH('312'!$N$16,_312_Table2_ColumnLookup,0),FALSE),
  IF(AND(VALUE(LEFT($A208,3))=312,LEFT($G208,5)="Total",$B208="O "),VLOOKUP('312'!$F$80,_312_Table2,MATCH('312'!$V$16,_312_Table2_ColumnLookup,0),FALSE),
  IF(AND(VALUE(LEFT($A208,3))=312,LEFT($G208,5)="Total",$B208="Q "),VLOOKUP('312'!$F$80,_312_Table2,MATCH('312'!$X$16,_312_Table2_ColumnLookup,0),FALSE),
  IF(AND(VALUE(LEFT($A208,3))=312,LEFT($G208,5)="Total"),VLOOKUP('312'!$F$80,_312_Table2,MATCH(LEFT($B208,1),_312_Table2_ColumnLookup,0),FALSE),
  IF(AND(VALUE(LEFT($A208,3))=312,LEN($I208)=4,$B208="G"),VLOOKUP($I208,_312_Table2,MATCH('312'!$N$16,_312_Table2_ColumnLookup,0),FALSE),
  IF(AND(VALUE(LEFT($A208,3))=312,LEN($I208)=4,$B208="O"),VLOOKUP($I208,_312_Table2,MATCH('312'!$V$16,_312_Table2_ColumnLookup,0),FALSE),
  IF(AND(VALUE(LEFT($A208,3))=312,LEN($I208)=4,$B208="Q"),VLOOKUP($I208,_312_Table2,MATCH('312'!$X$16,_312_Table2_ColumnLookup,0),FALSE),
  IF(AND(VALUE(LEFT($A208,3))=312,LEN($I208)=4),VLOOKUP($I208,_312_Table2,MATCH(LEFT($B208,1),_312_Table2_ColumnLookup,0),FALSE)
+N("312"),
  IF(VALUE(LEFT($A208,3))=313,VLOOKUP(VALUE(MID($B208,2,1)),_313_Table2,MATCH(MID($B208,1,1),_313_Table2_ColumnLookup,0),FALSE)
+N("313"),
  IF(AND(VALUE(LEFT($A208,3))=314,LEN($B208)=3),VLOOKUP(VALUE(MID($B208,2,2)),_314_Table2,MATCH(MID($B208,1,1),_314_Table2_ColumnLookup,0),FALSE),
  IF(VALUE(LEFT($A208,3))=314,VLOOKUP(VALUE(MID($B208,2,1)),_314_Table2,MATCH(MID($B208,1,1),_314_Table2_ColumnLookup,0),FALSE)
+N("314"),
""))))))))))))))))))))))))</f>
        <v>#N/A</v>
      </c>
      <c r="F208" s="238" t="e">
        <f>IF(AND(VALUE(LEFT($A208,3))=309,LEN($B208)=3),VLOOKUP(VALUE(MID($B208,2,2)),_309_Table3,MATCH(MID($B208,1,1),_309_Table3_ColumnLookup,0),FALSE),
  IF($C208="309 LCR SummaryA",OneYearSCR,IF($C208="309 LCR SummaryB",UltimateSCR,IF(VALUE(LEFT($A208,3))=309,VLOOKUP(VALUE(MID($B208,2,1)),_309_Table3,MATCH(MID($B208,1,1),_309_Table3_ColumnLookup,0),FALSE)
+N("309"),
  IF(VALUE(LEFT($A208,3))=310,VLOOKUP(VALUE(MID($B208,2,1)),_310_Table3,MATCH(MID($B208,1,1),_310_Table3_ColumnLookup,0),FALSE)
+N("310"),
  IF(AND(VALUE(LEFT($A208,3))=311,LEN($I208)=4),VLOOKUP($I208,_311_Table3,MATCH($B208,_311_Table3_ColumnLookup,0),FALSE),
  IF(AND(VALUE(LEFT($A208,3))=311,OR($B208="I2",$B208="J2",$B208="K2",$B208="L2")),VLOOKUP('311'!$G$58,_311_Table3,MATCH(MID($B208,1,1),_311_Table3_ColumnLookup,0),FALSE),
  IF(AND(VALUE(LEFT($A208,3))=311,RIGHT($B208,5)="Total"),VLOOKUP('311'!$G$59,_311_Table3,MATCH(MID($B208,1,1),_311_Table3_ColumnLookup,0),FALSE),
  IF(VALUE(LEFT($A208,3))=311,VLOOKUP(VALUE(MID($B208,2,1)),_311_Table3,MATCH(MID($B208,1,1),_311_Table3_ColumnLookup,0),FALSE)
+N("311"),
  IF(AND(VALUE(LEFT($A208,3))=312,LEFT($G208,10)="Unincepted",$B208="G "),VLOOKUP(" ULO",_312_Table3,MATCH('312'!$N$16,_312_Table3_ColumnLookup,0),FALSE),
  IF(AND(VALUE(LEFT($A208,3))=312,LEFT($G208,10)="Unincepted",$B208="O "),VLOOKUP(" ULO",_312_Table3,MATCH('312'!$V$16,_312_Table3_ColumnLookup,0),FALSE),
  IF(AND(VALUE(LEFT($A208,3))=312,LEFT($G208,10)="Unincepted",$B208="Q "),VLOOKUP(" ULO",_312_Table3,MATCH('312'!$X$16,_312_Table3_ColumnLookup,0),FALSE),
  IF(AND(VALUE(LEFT($A208,3))=312,LEFT($G208,10)="Unincepted"),VLOOKUP(" ULO",_312_Table3,MATCH(LEFT($B208,1),_312_Table3_ColumnLookup,0),FALSE),
  IF(AND(VALUE(LEFT($A208,3))=312,LEFT($G208,5)="Total",$B208="G "),VLOOKUP('312'!$F$80,_312_Table3,MATCH('312'!$N$16,_312_Table3_ColumnLookup,0),FALSE),
  IF(AND(VALUE(LEFT($A208,3))=312,LEFT($G208,5)="Total",$B208="O "),VLOOKUP('312'!$F$80,_312_Table3,MATCH('312'!$V$16,_312_Table3_ColumnLookup,0),FALSE),
  IF(AND(VALUE(LEFT($A208,3))=312,LEFT($G208,5)="Total",$B208="Q "),VLOOKUP('312'!$F$80,_312_Table3,MATCH('312'!$X$16,_312_Table3_ColumnLookup,0),FALSE),
  IF(AND(VALUE(LEFT($A208,3))=312,LEFT($G208,5)="Total"),VLOOKUP('312'!$F$80,_312_Table3,MATCH(LEFT($B208,1),_312_Table3_ColumnLookup,0),FALSE),
  IF(AND(VALUE(LEFT($A208,3))=312,LEN($I208)=4,$B208="G"),VLOOKUP($I208,_312_Table3,MATCH('312'!$N$16,_312_Table3_ColumnLookup,0),FALSE),
  IF(AND(VALUE(LEFT($A208,3))=312,LEN($I208)=4,$B208="O"),VLOOKUP($I208,_312_Table3,MATCH('312'!$V$16,_312_Table3_ColumnLookup,0),FALSE),
  IF(AND(VALUE(LEFT($A208,3))=312,LEN($I208)=4,$B208="Q"),VLOOKUP($I208,_312_Table3,MATCH('312'!$X$16,_312_Table3_ColumnLookup,0),FALSE),
  IF(AND(VALUE(LEFT($A208,3))=312,LEN($I208)=4),VLOOKUP($I208,_312_Table3,MATCH(LEFT($B208,1),_312_Table3_ColumnLookup,0),FALSE)
+N("312"),
  IF(VALUE(LEFT($A208,3))=313,VLOOKUP(VALUE(MID($B208,2,1)),_313_Table3,MATCH(MID($B208,1,1),_313_Table3_ColumnLookup,0),FALSE)
+N("313"),
  IF(AND(VALUE(LEFT($A208,3))=314,LEN($B208)=3),VLOOKUP(VALUE(MID($B208,2,2)),_314_Table3,MATCH(MID($B208,1,1),_314_Table3_ColumnLookup,0),FALSE),
  IF(VALUE(LEFT($A208,3))=314,VLOOKUP(VALUE(MID($B208,2,1)),_314_Table3,MATCH(MID($B208,1,1),_314_Table3_ColumnLookup,0),FALSE)
+N("314"),
""))))))))))))))))))))))))</f>
        <v>#NAME?</v>
      </c>
      <c r="G208" t="s">
        <v>1092</v>
      </c>
      <c r="H208" s="321">
        <f>IFERROR(
IF(ISERROR($D208)=FALSE,$D208,IF(ISERROR($E208)=FALSE,$E208,IF(ISERROR($F208)=FALSE,$F208
+N("012 checkboxes"),
IF(
IF(OR(LEFT($A208,9)="Syndicate",LEFT($A208,12)="NewSyndicate"),VLOOKUP($A208,'012'!$J:$ZW,MATCH("Link to button",'012'!$J$1:$ZW$1,0),0)
+N("309 checkbox"),
IF($C208="309 LCR Summary0",VLOOKUP("Notes990",'309'!$P:$ZZ,MATCH("Link to button",'309'!$P$1:$ZZ$1,0),0)
+N("313 checkboxes"),
IF($C208="313 Financial Information0LcmVsScr",IF($C208="309 LCR Summary0",VLOOKUP("LcmVsScr",'309'!$N:$ZZ,MATCH("Link to button",'309'!$N$1:$ZZ$1,0),0),
IF($C208="313 Financial Information0LcrDocAttached",IF($C208="309 LCR Summary0",VLOOKUP("LcrDocAttached",'309'!$N:$ZZ,MATCH("Link to button",'309'!$N$1:$ZZ$1,0),
0)))))))=1,TRUE,FALSE)
))),"")</f>
        <v>0</v>
      </c>
    </row>
    <row r="209" spans="1:8" customFormat="1">
      <c r="A209" s="237" t="str">
        <f>VLOOKUP($G209,CSVLookups!$B:$R,MATCH(A$1,CSVLookups!$B$1:$R$1,0),FALSE)</f>
        <v>311 Claims Distributions</v>
      </c>
      <c r="B209" s="237" t="str">
        <f>VLOOKUP($G209,CSVLookups!$B:$R,MATCH(B$1,CSVLookups!$B$1:$R$1,0),FALSE)</f>
        <v>B3</v>
      </c>
      <c r="C209" s="238" t="str">
        <f t="shared" si="4"/>
        <v>311 Claims DistributionsB3Net Insurance Claims brought forward</v>
      </c>
      <c r="D209" s="238">
        <f>IF(AND(VALUE(LEFT($A209,3))=309,LEN($B209)=3),VLOOKUP(VALUE(MID($B209,2,2)),_309_Table1,MATCH(MID($B209,1,1),_309_Table1_ColumnLookup,0),FALSE),
  IF($C209="309 LCR SummaryA",OneYearSCR,IF($C209="309 LCR SummaryB",UltimateSCR,IF(VALUE(LEFT($A209,3))=309,VLOOKUP(VALUE(MID($B209,2,1)),_309_Table1,MATCH(MID($B209,1,1),_309_Table1_ColumnLookup,0),FALSE)
+N("309"),
  IF(VALUE(LEFT($A209,3))=310,VLOOKUP(VALUE(MID($B209,2,1)),_310_Table1,MATCH(MID($B209,1,1),_310_Table1_ColumnLookup,0),FALSE)
+N("310"),
  IF(AND(VALUE(LEFT($A209,3))=311,LEN($I209)=4),VLOOKUP($I209,_311_Table1,MATCH($B209,_311_Table1_ColumnLookup,0),FALSE),
  IF(AND(VALUE(LEFT($A209,3))=311,OR($B209="I2",$B209="J2",$B209="K2",$B209="L2")),VLOOKUP('311'!$G$58,_311_Table1,MATCH(MID($B209,1,1),_311_Table1_ColumnLookup,0),FALSE),
  IF(AND(VALUE(LEFT($A209,3))=311,RIGHT($B209,5)="Total"),VLOOKUP('311'!$G$59,_311_Table1,MATCH(MID($B209,1,1),_311_Table1_ColumnLookup,0),FALSE),
  IF(VALUE(LEFT($A209,3))=311,VLOOKUP(VALUE(MID($B209,2,1)),_311_Table1,MATCH(MID($B209,1,1),_311_Table1_ColumnLookup,0),FALSE)
+N("311"),
  IF(AND(VALUE(LEFT($A209,3))=312,LEFT($G209,10)="Unincepted",$B209="G "),VLOOKUP(" ULO",_312_Table1,MATCH('312'!$N$16,_312_Table1_ColumnLookup,0),FALSE),
  IF(AND(VALUE(LEFT($A209,3))=312,LEFT($G209,10)="Unincepted",$B209="O "),VLOOKUP(" ULO",_312_Table1,MATCH('312'!$V$16,_312_Table1_ColumnLookup,0),FALSE),
  IF(AND(VALUE(LEFT($A209,3))=312,LEFT($G209,10)="Unincepted",$B209="Q "),VLOOKUP(" ULO",_312_Table1,MATCH('312'!$X$16,_312_Table1_ColumnLookup,0),FALSE),
  IF(AND(VALUE(LEFT($A209,3))=312,LEFT($G209,10)="Unincepted"),VLOOKUP(" ULO",_312_Table1,MATCH(LEFT($B209,1),_312_Table1_ColumnLookup,0),FALSE),
  IF(AND(VALUE(LEFT($A209,3))=312,LEFT($G209,5)="Total",$B209="G "),VLOOKUP('312'!$F$80,_312_Table1,MATCH('312'!$N$16,_312_Table1_ColumnLookup,0),FALSE),
  IF(AND(VALUE(LEFT($A209,3))=312,LEFT($G209,5)="Total",$B209="O "),VLOOKUP('312'!$F$80,_312_Table1,MATCH('312'!$V$16,_312_Table1_ColumnLookup,0),FALSE),
  IF(AND(VALUE(LEFT($A209,3))=312,LEFT($G209,5)="Total",$B209="Q "),VLOOKUP('312'!$F$80,_312_Table1,MATCH('312'!$X$16,_312_Table1_ColumnLookup,0),FALSE),
  IF(AND(VALUE(LEFT($A209,3))=312,LEFT($G209,5)="Total"),VLOOKUP('312'!$F$80,_312_Table1,MATCH(LEFT($B209,1),_312_Table1_ColumnLookup,0),FALSE),
  IF(AND(VALUE(LEFT($A209,3))=312,LEN($I209)=4,$B209="G"),VLOOKUP($I209,_312_Table1,MATCH('312'!$N$16,_312_Table1_ColumnLookup,0),FALSE),
  IF(AND(VALUE(LEFT($A209,3))=312,LEN($I209)=4,$B209="O"),VLOOKUP($I209,_312_Table1,MATCH('312'!$V$16,_312_Table1_ColumnLookup,0),FALSE),
  IF(AND(VALUE(LEFT($A209,3))=312,LEN($I209)=4,$B209="Q"),VLOOKUP($I209,_312_Table1,MATCH('312'!$X$16,_312_Table1_ColumnLookup,0),FALSE),
  IF(AND(VALUE(LEFT($A209,3))=312,LEN($I209)=4),VLOOKUP($I209,_312_Table1,MATCH(LEFT($B209,1),_312_Table1_ColumnLookup,0),FALSE)
+N("312"),
  IF(VALUE(LEFT($A209,3))=313,VLOOKUP(VALUE(MID($B209,2,1)),_313_Table1,MATCH(MID($B209,1,1),_313_Table1_ColumnLookup,0),FALSE)
+N("313"),
  IF(AND(VALUE(LEFT($A209,3))=314,LEN($B209)=3),VLOOKUP(VALUE(MID($B209,2,2)),_314_Table1,MATCH(MID($B209,1,1),_314_Table1_ColumnLookup,0),FALSE),
  IF(VALUE(LEFT($A209,3))=314,VLOOKUP(VALUE(MID($B209,2,1)),_314_Table1,MATCH(MID($B209,1,1),_314_Table1_ColumnLookup,0),FALSE)
+N("314"),
""))))))))))))))))))))))))</f>
        <v>0</v>
      </c>
      <c r="E209" s="238" t="e">
        <f>IF(AND(VALUE(LEFT($A209,3))=309,LEN($B209)=3),VLOOKUP(VALUE(MID($B209,2,2)),_309_Table2,MATCH(MID($B209,1,1),_309_Table2_ColumnLookup,0),FALSE),
  IF($C209="309 LCR SummaryA",OneYearSCR,IF($C209="309 LCR SummaryB",UltimateSCR,IF(VALUE(LEFT($A209,3))=309,VLOOKUP(VALUE(MID($B209,2,1)),_309_Table2,MATCH(MID($B209,1,1),_309_Table2_ColumnLookup,0),FALSE)
+N("309"),
  IF(VALUE(LEFT($A209,3))=310,VLOOKUP(VALUE(MID($B209,2,1)),_310_Table2,MATCH(MID($B209,1,1),_310_Table2_ColumnLookup,0),FALSE)
+N("310"),
  IF(AND(VALUE(LEFT($A209,3))=311,LEN($I209)=4),VLOOKUP($I209,_311_Table2,MATCH($B209,_311_Table2_ColumnLookup,0),FALSE),
  IF(AND(VALUE(LEFT($A209,3))=311,OR($B209="I2",$B209="J2",$B209="K2",$B209="L2")),VLOOKUP('311'!$G$58,_311_Table2,MATCH(MID($B209,1,1),_311_Table2_ColumnLookup,0),FALSE),
  IF(AND(VALUE(LEFT($A209,3))=311,RIGHT($B209,5)="Total"),VLOOKUP('311'!$G$59,_311_Table2,MATCH(MID($B209,1,1),_311_Table2_ColumnLookup,0),FALSE),
  IF(VALUE(LEFT($A209,3))=311,VLOOKUP(VALUE(MID($B209,2,1)),_311_Table2,MATCH(MID($B209,1,1),_311_Table2_ColumnLookup,0),FALSE)
+N("311"),
  IF(AND(VALUE(LEFT($A209,3))=312,LEFT($G209,10)="Unincepted",$B209="G "),VLOOKUP(" ULO",_312_Table2,MATCH('312'!$N$16,_312_Table2_ColumnLookup,0),FALSE),
  IF(AND(VALUE(LEFT($A209,3))=312,LEFT($G209,10)="Unincepted",$B209="O "),VLOOKUP(" ULO",_312_Table2,MATCH('312'!$V$16,_312_Table2_ColumnLookup,0),FALSE),
  IF(AND(VALUE(LEFT($A209,3))=312,LEFT($G209,10)="Unincepted",$B209="Q "),VLOOKUP(" ULO",_312_Table2,MATCH('312'!$X$16,_312_Table2_ColumnLookup,0),FALSE),
  IF(AND(VALUE(LEFT($A209,3))=312,LEFT($G209,10)="Unincepted"),VLOOKUP(" ULO",_312_Table2,MATCH(LEFT($B209,1),_312_Table2_ColumnLookup,0),FALSE),
  IF(AND(VALUE(LEFT($A209,3))=312,LEFT($G209,5)="Total",$B209="G "),VLOOKUP('312'!$F$80,_312_Table2,MATCH('312'!$N$16,_312_Table2_ColumnLookup,0),FALSE),
  IF(AND(VALUE(LEFT($A209,3))=312,LEFT($G209,5)="Total",$B209="O "),VLOOKUP('312'!$F$80,_312_Table2,MATCH('312'!$V$16,_312_Table2_ColumnLookup,0),FALSE),
  IF(AND(VALUE(LEFT($A209,3))=312,LEFT($G209,5)="Total",$B209="Q "),VLOOKUP('312'!$F$80,_312_Table2,MATCH('312'!$X$16,_312_Table2_ColumnLookup,0),FALSE),
  IF(AND(VALUE(LEFT($A209,3))=312,LEFT($G209,5)="Total"),VLOOKUP('312'!$F$80,_312_Table2,MATCH(LEFT($B209,1),_312_Table2_ColumnLookup,0),FALSE),
  IF(AND(VALUE(LEFT($A209,3))=312,LEN($I209)=4,$B209="G"),VLOOKUP($I209,_312_Table2,MATCH('312'!$N$16,_312_Table2_ColumnLookup,0),FALSE),
  IF(AND(VALUE(LEFT($A209,3))=312,LEN($I209)=4,$B209="O"),VLOOKUP($I209,_312_Table2,MATCH('312'!$V$16,_312_Table2_ColumnLookup,0),FALSE),
  IF(AND(VALUE(LEFT($A209,3))=312,LEN($I209)=4,$B209="Q"),VLOOKUP($I209,_312_Table2,MATCH('312'!$X$16,_312_Table2_ColumnLookup,0),FALSE),
  IF(AND(VALUE(LEFT($A209,3))=312,LEN($I209)=4),VLOOKUP($I209,_312_Table2,MATCH(LEFT($B209,1),_312_Table2_ColumnLookup,0),FALSE)
+N("312"),
  IF(VALUE(LEFT($A209,3))=313,VLOOKUP(VALUE(MID($B209,2,1)),_313_Table2,MATCH(MID($B209,1,1),_313_Table2_ColumnLookup,0),FALSE)
+N("313"),
  IF(AND(VALUE(LEFT($A209,3))=314,LEN($B209)=3),VLOOKUP(VALUE(MID($B209,2,2)),_314_Table2,MATCH(MID($B209,1,1),_314_Table2_ColumnLookup,0),FALSE),
  IF(VALUE(LEFT($A209,3))=314,VLOOKUP(VALUE(MID($B209,2,1)),_314_Table2,MATCH(MID($B209,1,1),_314_Table2_ColumnLookup,0),FALSE)
+N("314"),
""))))))))))))))))))))))))</f>
        <v>#N/A</v>
      </c>
      <c r="F209" s="238" t="e">
        <f>IF(AND(VALUE(LEFT($A209,3))=309,LEN($B209)=3),VLOOKUP(VALUE(MID($B209,2,2)),_309_Table3,MATCH(MID($B209,1,1),_309_Table3_ColumnLookup,0),FALSE),
  IF($C209="309 LCR SummaryA",OneYearSCR,IF($C209="309 LCR SummaryB",UltimateSCR,IF(VALUE(LEFT($A209,3))=309,VLOOKUP(VALUE(MID($B209,2,1)),_309_Table3,MATCH(MID($B209,1,1),_309_Table3_ColumnLookup,0),FALSE)
+N("309"),
  IF(VALUE(LEFT($A209,3))=310,VLOOKUP(VALUE(MID($B209,2,1)),_310_Table3,MATCH(MID($B209,1,1),_310_Table3_ColumnLookup,0),FALSE)
+N("310"),
  IF(AND(VALUE(LEFT($A209,3))=311,LEN($I209)=4),VLOOKUP($I209,_311_Table3,MATCH($B209,_311_Table3_ColumnLookup,0),FALSE),
  IF(AND(VALUE(LEFT($A209,3))=311,OR($B209="I2",$B209="J2",$B209="K2",$B209="L2")),VLOOKUP('311'!$G$58,_311_Table3,MATCH(MID($B209,1,1),_311_Table3_ColumnLookup,0),FALSE),
  IF(AND(VALUE(LEFT($A209,3))=311,RIGHT($B209,5)="Total"),VLOOKUP('311'!$G$59,_311_Table3,MATCH(MID($B209,1,1),_311_Table3_ColumnLookup,0),FALSE),
  IF(VALUE(LEFT($A209,3))=311,VLOOKUP(VALUE(MID($B209,2,1)),_311_Table3,MATCH(MID($B209,1,1),_311_Table3_ColumnLookup,0),FALSE)
+N("311"),
  IF(AND(VALUE(LEFT($A209,3))=312,LEFT($G209,10)="Unincepted",$B209="G "),VLOOKUP(" ULO",_312_Table3,MATCH('312'!$N$16,_312_Table3_ColumnLookup,0),FALSE),
  IF(AND(VALUE(LEFT($A209,3))=312,LEFT($G209,10)="Unincepted",$B209="O "),VLOOKUP(" ULO",_312_Table3,MATCH('312'!$V$16,_312_Table3_ColumnLookup,0),FALSE),
  IF(AND(VALUE(LEFT($A209,3))=312,LEFT($G209,10)="Unincepted",$B209="Q "),VLOOKUP(" ULO",_312_Table3,MATCH('312'!$X$16,_312_Table3_ColumnLookup,0),FALSE),
  IF(AND(VALUE(LEFT($A209,3))=312,LEFT($G209,10)="Unincepted"),VLOOKUP(" ULO",_312_Table3,MATCH(LEFT($B209,1),_312_Table3_ColumnLookup,0),FALSE),
  IF(AND(VALUE(LEFT($A209,3))=312,LEFT($G209,5)="Total",$B209="G "),VLOOKUP('312'!$F$80,_312_Table3,MATCH('312'!$N$16,_312_Table3_ColumnLookup,0),FALSE),
  IF(AND(VALUE(LEFT($A209,3))=312,LEFT($G209,5)="Total",$B209="O "),VLOOKUP('312'!$F$80,_312_Table3,MATCH('312'!$V$16,_312_Table3_ColumnLookup,0),FALSE),
  IF(AND(VALUE(LEFT($A209,3))=312,LEFT($G209,5)="Total",$B209="Q "),VLOOKUP('312'!$F$80,_312_Table3,MATCH('312'!$X$16,_312_Table3_ColumnLookup,0),FALSE),
  IF(AND(VALUE(LEFT($A209,3))=312,LEFT($G209,5)="Total"),VLOOKUP('312'!$F$80,_312_Table3,MATCH(LEFT($B209,1),_312_Table3_ColumnLookup,0),FALSE),
  IF(AND(VALUE(LEFT($A209,3))=312,LEN($I209)=4,$B209="G"),VLOOKUP($I209,_312_Table3,MATCH('312'!$N$16,_312_Table3_ColumnLookup,0),FALSE),
  IF(AND(VALUE(LEFT($A209,3))=312,LEN($I209)=4,$B209="O"),VLOOKUP($I209,_312_Table3,MATCH('312'!$V$16,_312_Table3_ColumnLookup,0),FALSE),
  IF(AND(VALUE(LEFT($A209,3))=312,LEN($I209)=4,$B209="Q"),VLOOKUP($I209,_312_Table3,MATCH('312'!$X$16,_312_Table3_ColumnLookup,0),FALSE),
  IF(AND(VALUE(LEFT($A209,3))=312,LEN($I209)=4),VLOOKUP($I209,_312_Table3,MATCH(LEFT($B209,1),_312_Table3_ColumnLookup,0),FALSE)
+N("312"),
  IF(VALUE(LEFT($A209,3))=313,VLOOKUP(VALUE(MID($B209,2,1)),_313_Table3,MATCH(MID($B209,1,1),_313_Table3_ColumnLookup,0),FALSE)
+N("313"),
  IF(AND(VALUE(LEFT($A209,3))=314,LEN($B209)=3),VLOOKUP(VALUE(MID($B209,2,2)),_314_Table3,MATCH(MID($B209,1,1),_314_Table3_ColumnLookup,0),FALSE),
  IF(VALUE(LEFT($A209,3))=314,VLOOKUP(VALUE(MID($B209,2,1)),_314_Table3,MATCH(MID($B209,1,1),_314_Table3_ColumnLookup,0),FALSE)
+N("314"),
""))))))))))))))))))))))))</f>
        <v>#NAME?</v>
      </c>
      <c r="G209" t="s">
        <v>1093</v>
      </c>
      <c r="H209" s="321">
        <f>IFERROR(
IF(ISERROR($D209)=FALSE,$D209,IF(ISERROR($E209)=FALSE,$E209,IF(ISERROR($F209)=FALSE,$F209
+N("012 checkboxes"),
IF(
IF(OR(LEFT($A209,9)="Syndicate",LEFT($A209,12)="NewSyndicate"),VLOOKUP($A209,'012'!$J:$ZW,MATCH("Link to button",'012'!$J$1:$ZW$1,0),0)
+N("309 checkbox"),
IF($C209="309 LCR Summary0",VLOOKUP("Notes990",'309'!$P:$ZZ,MATCH("Link to button",'309'!$P$1:$ZZ$1,0),0)
+N("313 checkboxes"),
IF($C209="313 Financial Information0LcmVsScr",IF($C209="309 LCR Summary0",VLOOKUP("LcmVsScr",'309'!$N:$ZZ,MATCH("Link to button",'309'!$N$1:$ZZ$1,0),0),
IF($C209="313 Financial Information0LcrDocAttached",IF($C209="309 LCR Summary0",VLOOKUP("LcrDocAttached",'309'!$N:$ZZ,MATCH("Link to button",'309'!$N$1:$ZZ$1,0),
0)))))))=1,TRUE,FALSE)
))),"")</f>
        <v>0</v>
      </c>
    </row>
    <row r="210" spans="1:8" customFormat="1">
      <c r="A210" s="237" t="str">
        <f>VLOOKUP($G210,CSVLookups!$B:$R,MATCH(A$1,CSVLookups!$B$1:$R$1,0),FALSE)</f>
        <v>311 Claims Distributions</v>
      </c>
      <c r="B210" s="237" t="str">
        <f>VLOOKUP($G210,CSVLookups!$B:$R,MATCH(B$1,CSVLookups!$B$1:$R$1,0),FALSE)</f>
        <v>C3</v>
      </c>
      <c r="C210" s="238" t="str">
        <f t="shared" si="4"/>
        <v>311 Claims DistributionsC3Net Insurance Claims brought forward</v>
      </c>
      <c r="D210" s="238">
        <f>IF(AND(VALUE(LEFT($A210,3))=309,LEN($B210)=3),VLOOKUP(VALUE(MID($B210,2,2)),_309_Table1,MATCH(MID($B210,1,1),_309_Table1_ColumnLookup,0),FALSE),
  IF($C210="309 LCR SummaryA",OneYearSCR,IF($C210="309 LCR SummaryB",UltimateSCR,IF(VALUE(LEFT($A210,3))=309,VLOOKUP(VALUE(MID($B210,2,1)),_309_Table1,MATCH(MID($B210,1,1),_309_Table1_ColumnLookup,0),FALSE)
+N("309"),
  IF(VALUE(LEFT($A210,3))=310,VLOOKUP(VALUE(MID($B210,2,1)),_310_Table1,MATCH(MID($B210,1,1),_310_Table1_ColumnLookup,0),FALSE)
+N("310"),
  IF(AND(VALUE(LEFT($A210,3))=311,LEN($I210)=4),VLOOKUP($I210,_311_Table1,MATCH($B210,_311_Table1_ColumnLookup,0),FALSE),
  IF(AND(VALUE(LEFT($A210,3))=311,OR($B210="I2",$B210="J2",$B210="K2",$B210="L2")),VLOOKUP('311'!$G$58,_311_Table1,MATCH(MID($B210,1,1),_311_Table1_ColumnLookup,0),FALSE),
  IF(AND(VALUE(LEFT($A210,3))=311,RIGHT($B210,5)="Total"),VLOOKUP('311'!$G$59,_311_Table1,MATCH(MID($B210,1,1),_311_Table1_ColumnLookup,0),FALSE),
  IF(VALUE(LEFT($A210,3))=311,VLOOKUP(VALUE(MID($B210,2,1)),_311_Table1,MATCH(MID($B210,1,1),_311_Table1_ColumnLookup,0),FALSE)
+N("311"),
  IF(AND(VALUE(LEFT($A210,3))=312,LEFT($G210,10)="Unincepted",$B210="G "),VLOOKUP(" ULO",_312_Table1,MATCH('312'!$N$16,_312_Table1_ColumnLookup,0),FALSE),
  IF(AND(VALUE(LEFT($A210,3))=312,LEFT($G210,10)="Unincepted",$B210="O "),VLOOKUP(" ULO",_312_Table1,MATCH('312'!$V$16,_312_Table1_ColumnLookup,0),FALSE),
  IF(AND(VALUE(LEFT($A210,3))=312,LEFT($G210,10)="Unincepted",$B210="Q "),VLOOKUP(" ULO",_312_Table1,MATCH('312'!$X$16,_312_Table1_ColumnLookup,0),FALSE),
  IF(AND(VALUE(LEFT($A210,3))=312,LEFT($G210,10)="Unincepted"),VLOOKUP(" ULO",_312_Table1,MATCH(LEFT($B210,1),_312_Table1_ColumnLookup,0),FALSE),
  IF(AND(VALUE(LEFT($A210,3))=312,LEFT($G210,5)="Total",$B210="G "),VLOOKUP('312'!$F$80,_312_Table1,MATCH('312'!$N$16,_312_Table1_ColumnLookup,0),FALSE),
  IF(AND(VALUE(LEFT($A210,3))=312,LEFT($G210,5)="Total",$B210="O "),VLOOKUP('312'!$F$80,_312_Table1,MATCH('312'!$V$16,_312_Table1_ColumnLookup,0),FALSE),
  IF(AND(VALUE(LEFT($A210,3))=312,LEFT($G210,5)="Total",$B210="Q "),VLOOKUP('312'!$F$80,_312_Table1,MATCH('312'!$X$16,_312_Table1_ColumnLookup,0),FALSE),
  IF(AND(VALUE(LEFT($A210,3))=312,LEFT($G210,5)="Total"),VLOOKUP('312'!$F$80,_312_Table1,MATCH(LEFT($B210,1),_312_Table1_ColumnLookup,0),FALSE),
  IF(AND(VALUE(LEFT($A210,3))=312,LEN($I210)=4,$B210="G"),VLOOKUP($I210,_312_Table1,MATCH('312'!$N$16,_312_Table1_ColumnLookup,0),FALSE),
  IF(AND(VALUE(LEFT($A210,3))=312,LEN($I210)=4,$B210="O"),VLOOKUP($I210,_312_Table1,MATCH('312'!$V$16,_312_Table1_ColumnLookup,0),FALSE),
  IF(AND(VALUE(LEFT($A210,3))=312,LEN($I210)=4,$B210="Q"),VLOOKUP($I210,_312_Table1,MATCH('312'!$X$16,_312_Table1_ColumnLookup,0),FALSE),
  IF(AND(VALUE(LEFT($A210,3))=312,LEN($I210)=4),VLOOKUP($I210,_312_Table1,MATCH(LEFT($B210,1),_312_Table1_ColumnLookup,0),FALSE)
+N("312"),
  IF(VALUE(LEFT($A210,3))=313,VLOOKUP(VALUE(MID($B210,2,1)),_313_Table1,MATCH(MID($B210,1,1),_313_Table1_ColumnLookup,0),FALSE)
+N("313"),
  IF(AND(VALUE(LEFT($A210,3))=314,LEN($B210)=3),VLOOKUP(VALUE(MID($B210,2,2)),_314_Table1,MATCH(MID($B210,1,1),_314_Table1_ColumnLookup,0),FALSE),
  IF(VALUE(LEFT($A210,3))=314,VLOOKUP(VALUE(MID($B210,2,1)),_314_Table1,MATCH(MID($B210,1,1),_314_Table1_ColumnLookup,0),FALSE)
+N("314"),
""))))))))))))))))))))))))</f>
        <v>0</v>
      </c>
      <c r="E210" s="238" t="e">
        <f>IF(AND(VALUE(LEFT($A210,3))=309,LEN($B210)=3),VLOOKUP(VALUE(MID($B210,2,2)),_309_Table2,MATCH(MID($B210,1,1),_309_Table2_ColumnLookup,0),FALSE),
  IF($C210="309 LCR SummaryA",OneYearSCR,IF($C210="309 LCR SummaryB",UltimateSCR,IF(VALUE(LEFT($A210,3))=309,VLOOKUP(VALUE(MID($B210,2,1)),_309_Table2,MATCH(MID($B210,1,1),_309_Table2_ColumnLookup,0),FALSE)
+N("309"),
  IF(VALUE(LEFT($A210,3))=310,VLOOKUP(VALUE(MID($B210,2,1)),_310_Table2,MATCH(MID($B210,1,1),_310_Table2_ColumnLookup,0),FALSE)
+N("310"),
  IF(AND(VALUE(LEFT($A210,3))=311,LEN($I210)=4),VLOOKUP($I210,_311_Table2,MATCH($B210,_311_Table2_ColumnLookup,0),FALSE),
  IF(AND(VALUE(LEFT($A210,3))=311,OR($B210="I2",$B210="J2",$B210="K2",$B210="L2")),VLOOKUP('311'!$G$58,_311_Table2,MATCH(MID($B210,1,1),_311_Table2_ColumnLookup,0),FALSE),
  IF(AND(VALUE(LEFT($A210,3))=311,RIGHT($B210,5)="Total"),VLOOKUP('311'!$G$59,_311_Table2,MATCH(MID($B210,1,1),_311_Table2_ColumnLookup,0),FALSE),
  IF(VALUE(LEFT($A210,3))=311,VLOOKUP(VALUE(MID($B210,2,1)),_311_Table2,MATCH(MID($B210,1,1),_311_Table2_ColumnLookup,0),FALSE)
+N("311"),
  IF(AND(VALUE(LEFT($A210,3))=312,LEFT($G210,10)="Unincepted",$B210="G "),VLOOKUP(" ULO",_312_Table2,MATCH('312'!$N$16,_312_Table2_ColumnLookup,0),FALSE),
  IF(AND(VALUE(LEFT($A210,3))=312,LEFT($G210,10)="Unincepted",$B210="O "),VLOOKUP(" ULO",_312_Table2,MATCH('312'!$V$16,_312_Table2_ColumnLookup,0),FALSE),
  IF(AND(VALUE(LEFT($A210,3))=312,LEFT($G210,10)="Unincepted",$B210="Q "),VLOOKUP(" ULO",_312_Table2,MATCH('312'!$X$16,_312_Table2_ColumnLookup,0),FALSE),
  IF(AND(VALUE(LEFT($A210,3))=312,LEFT($G210,10)="Unincepted"),VLOOKUP(" ULO",_312_Table2,MATCH(LEFT($B210,1),_312_Table2_ColumnLookup,0),FALSE),
  IF(AND(VALUE(LEFT($A210,3))=312,LEFT($G210,5)="Total",$B210="G "),VLOOKUP('312'!$F$80,_312_Table2,MATCH('312'!$N$16,_312_Table2_ColumnLookup,0),FALSE),
  IF(AND(VALUE(LEFT($A210,3))=312,LEFT($G210,5)="Total",$B210="O "),VLOOKUP('312'!$F$80,_312_Table2,MATCH('312'!$V$16,_312_Table2_ColumnLookup,0),FALSE),
  IF(AND(VALUE(LEFT($A210,3))=312,LEFT($G210,5)="Total",$B210="Q "),VLOOKUP('312'!$F$80,_312_Table2,MATCH('312'!$X$16,_312_Table2_ColumnLookup,0),FALSE),
  IF(AND(VALUE(LEFT($A210,3))=312,LEFT($G210,5)="Total"),VLOOKUP('312'!$F$80,_312_Table2,MATCH(LEFT($B210,1),_312_Table2_ColumnLookup,0),FALSE),
  IF(AND(VALUE(LEFT($A210,3))=312,LEN($I210)=4,$B210="G"),VLOOKUP($I210,_312_Table2,MATCH('312'!$N$16,_312_Table2_ColumnLookup,0),FALSE),
  IF(AND(VALUE(LEFT($A210,3))=312,LEN($I210)=4,$B210="O"),VLOOKUP($I210,_312_Table2,MATCH('312'!$V$16,_312_Table2_ColumnLookup,0),FALSE),
  IF(AND(VALUE(LEFT($A210,3))=312,LEN($I210)=4,$B210="Q"),VLOOKUP($I210,_312_Table2,MATCH('312'!$X$16,_312_Table2_ColumnLookup,0),FALSE),
  IF(AND(VALUE(LEFT($A210,3))=312,LEN($I210)=4),VLOOKUP($I210,_312_Table2,MATCH(LEFT($B210,1),_312_Table2_ColumnLookup,0),FALSE)
+N("312"),
  IF(VALUE(LEFT($A210,3))=313,VLOOKUP(VALUE(MID($B210,2,1)),_313_Table2,MATCH(MID($B210,1,1),_313_Table2_ColumnLookup,0),FALSE)
+N("313"),
  IF(AND(VALUE(LEFT($A210,3))=314,LEN($B210)=3),VLOOKUP(VALUE(MID($B210,2,2)),_314_Table2,MATCH(MID($B210,1,1),_314_Table2_ColumnLookup,0),FALSE),
  IF(VALUE(LEFT($A210,3))=314,VLOOKUP(VALUE(MID($B210,2,1)),_314_Table2,MATCH(MID($B210,1,1),_314_Table2_ColumnLookup,0),FALSE)
+N("314"),
""))))))))))))))))))))))))</f>
        <v>#N/A</v>
      </c>
      <c r="F210" s="238" t="e">
        <f>IF(AND(VALUE(LEFT($A210,3))=309,LEN($B210)=3),VLOOKUP(VALUE(MID($B210,2,2)),_309_Table3,MATCH(MID($B210,1,1),_309_Table3_ColumnLookup,0),FALSE),
  IF($C210="309 LCR SummaryA",OneYearSCR,IF($C210="309 LCR SummaryB",UltimateSCR,IF(VALUE(LEFT($A210,3))=309,VLOOKUP(VALUE(MID($B210,2,1)),_309_Table3,MATCH(MID($B210,1,1),_309_Table3_ColumnLookup,0),FALSE)
+N("309"),
  IF(VALUE(LEFT($A210,3))=310,VLOOKUP(VALUE(MID($B210,2,1)),_310_Table3,MATCH(MID($B210,1,1),_310_Table3_ColumnLookup,0),FALSE)
+N("310"),
  IF(AND(VALUE(LEFT($A210,3))=311,LEN($I210)=4),VLOOKUP($I210,_311_Table3,MATCH($B210,_311_Table3_ColumnLookup,0),FALSE),
  IF(AND(VALUE(LEFT($A210,3))=311,OR($B210="I2",$B210="J2",$B210="K2",$B210="L2")),VLOOKUP('311'!$G$58,_311_Table3,MATCH(MID($B210,1,1),_311_Table3_ColumnLookup,0),FALSE),
  IF(AND(VALUE(LEFT($A210,3))=311,RIGHT($B210,5)="Total"),VLOOKUP('311'!$G$59,_311_Table3,MATCH(MID($B210,1,1),_311_Table3_ColumnLookup,0),FALSE),
  IF(VALUE(LEFT($A210,3))=311,VLOOKUP(VALUE(MID($B210,2,1)),_311_Table3,MATCH(MID($B210,1,1),_311_Table3_ColumnLookup,0),FALSE)
+N("311"),
  IF(AND(VALUE(LEFT($A210,3))=312,LEFT($G210,10)="Unincepted",$B210="G "),VLOOKUP(" ULO",_312_Table3,MATCH('312'!$N$16,_312_Table3_ColumnLookup,0),FALSE),
  IF(AND(VALUE(LEFT($A210,3))=312,LEFT($G210,10)="Unincepted",$B210="O "),VLOOKUP(" ULO",_312_Table3,MATCH('312'!$V$16,_312_Table3_ColumnLookup,0),FALSE),
  IF(AND(VALUE(LEFT($A210,3))=312,LEFT($G210,10)="Unincepted",$B210="Q "),VLOOKUP(" ULO",_312_Table3,MATCH('312'!$X$16,_312_Table3_ColumnLookup,0),FALSE),
  IF(AND(VALUE(LEFT($A210,3))=312,LEFT($G210,10)="Unincepted"),VLOOKUP(" ULO",_312_Table3,MATCH(LEFT($B210,1),_312_Table3_ColumnLookup,0),FALSE),
  IF(AND(VALUE(LEFT($A210,3))=312,LEFT($G210,5)="Total",$B210="G "),VLOOKUP('312'!$F$80,_312_Table3,MATCH('312'!$N$16,_312_Table3_ColumnLookup,0),FALSE),
  IF(AND(VALUE(LEFT($A210,3))=312,LEFT($G210,5)="Total",$B210="O "),VLOOKUP('312'!$F$80,_312_Table3,MATCH('312'!$V$16,_312_Table3_ColumnLookup,0),FALSE),
  IF(AND(VALUE(LEFT($A210,3))=312,LEFT($G210,5)="Total",$B210="Q "),VLOOKUP('312'!$F$80,_312_Table3,MATCH('312'!$X$16,_312_Table3_ColumnLookup,0),FALSE),
  IF(AND(VALUE(LEFT($A210,3))=312,LEFT($G210,5)="Total"),VLOOKUP('312'!$F$80,_312_Table3,MATCH(LEFT($B210,1),_312_Table3_ColumnLookup,0),FALSE),
  IF(AND(VALUE(LEFT($A210,3))=312,LEN($I210)=4,$B210="G"),VLOOKUP($I210,_312_Table3,MATCH('312'!$N$16,_312_Table3_ColumnLookup,0),FALSE),
  IF(AND(VALUE(LEFT($A210,3))=312,LEN($I210)=4,$B210="O"),VLOOKUP($I210,_312_Table3,MATCH('312'!$V$16,_312_Table3_ColumnLookup,0),FALSE),
  IF(AND(VALUE(LEFT($A210,3))=312,LEN($I210)=4,$B210="Q"),VLOOKUP($I210,_312_Table3,MATCH('312'!$X$16,_312_Table3_ColumnLookup,0),FALSE),
  IF(AND(VALUE(LEFT($A210,3))=312,LEN($I210)=4),VLOOKUP($I210,_312_Table3,MATCH(LEFT($B210,1),_312_Table3_ColumnLookup,0),FALSE)
+N("312"),
  IF(VALUE(LEFT($A210,3))=313,VLOOKUP(VALUE(MID($B210,2,1)),_313_Table3,MATCH(MID($B210,1,1),_313_Table3_ColumnLookup,0),FALSE)
+N("313"),
  IF(AND(VALUE(LEFT($A210,3))=314,LEN($B210)=3),VLOOKUP(VALUE(MID($B210,2,2)),_314_Table3,MATCH(MID($B210,1,1),_314_Table3_ColumnLookup,0),FALSE),
  IF(VALUE(LEFT($A210,3))=314,VLOOKUP(VALUE(MID($B210,2,1)),_314_Table3,MATCH(MID($B210,1,1),_314_Table3_ColumnLookup,0),FALSE)
+N("314"),
""))))))))))))))))))))))))</f>
        <v>#NAME?</v>
      </c>
      <c r="G210" t="s">
        <v>1094</v>
      </c>
      <c r="H210" s="321">
        <f>IFERROR(
IF(ISERROR($D210)=FALSE,$D210,IF(ISERROR($E210)=FALSE,$E210,IF(ISERROR($F210)=FALSE,$F210
+N("012 checkboxes"),
IF(
IF(OR(LEFT($A210,9)="Syndicate",LEFT($A210,12)="NewSyndicate"),VLOOKUP($A210,'012'!$J:$ZW,MATCH("Link to button",'012'!$J$1:$ZW$1,0),0)
+N("309 checkbox"),
IF($C210="309 LCR Summary0",VLOOKUP("Notes990",'309'!$P:$ZZ,MATCH("Link to button",'309'!$P$1:$ZZ$1,0),0)
+N("313 checkboxes"),
IF($C210="313 Financial Information0LcmVsScr",IF($C210="309 LCR Summary0",VLOOKUP("LcmVsScr",'309'!$N:$ZZ,MATCH("Link to button",'309'!$N$1:$ZZ$1,0),0),
IF($C210="313 Financial Information0LcrDocAttached",IF($C210="309 LCR Summary0",VLOOKUP("LcrDocAttached",'309'!$N:$ZZ,MATCH("Link to button",'309'!$N$1:$ZZ$1,0),
0)))))))=1,TRUE,FALSE)
))),"")</f>
        <v>0</v>
      </c>
    </row>
    <row r="211" spans="1:8" customFormat="1">
      <c r="A211" s="237" t="str">
        <f>VLOOKUP($G211,CSVLookups!$B:$R,MATCH(A$1,CSVLookups!$B$1:$R$1,0),FALSE)</f>
        <v>311 Claims Distributions</v>
      </c>
      <c r="B211" s="237" t="str">
        <f>VLOOKUP($G211,CSVLookups!$B:$R,MATCH(B$1,CSVLookups!$B$1:$R$1,0),FALSE)</f>
        <v>D3</v>
      </c>
      <c r="C211" s="238" t="str">
        <f t="shared" si="4"/>
        <v>311 Claims DistributionsD3Net Insurance Claims brought forward</v>
      </c>
      <c r="D211" s="238">
        <f>IF(AND(VALUE(LEFT($A211,3))=309,LEN($B211)=3),VLOOKUP(VALUE(MID($B211,2,2)),_309_Table1,MATCH(MID($B211,1,1),_309_Table1_ColumnLookup,0),FALSE),
  IF($C211="309 LCR SummaryA",OneYearSCR,IF($C211="309 LCR SummaryB",UltimateSCR,IF(VALUE(LEFT($A211,3))=309,VLOOKUP(VALUE(MID($B211,2,1)),_309_Table1,MATCH(MID($B211,1,1),_309_Table1_ColumnLookup,0),FALSE)
+N("309"),
  IF(VALUE(LEFT($A211,3))=310,VLOOKUP(VALUE(MID($B211,2,1)),_310_Table1,MATCH(MID($B211,1,1),_310_Table1_ColumnLookup,0),FALSE)
+N("310"),
  IF(AND(VALUE(LEFT($A211,3))=311,LEN($I211)=4),VLOOKUP($I211,_311_Table1,MATCH($B211,_311_Table1_ColumnLookup,0),FALSE),
  IF(AND(VALUE(LEFT($A211,3))=311,OR($B211="I2",$B211="J2",$B211="K2",$B211="L2")),VLOOKUP('311'!$G$58,_311_Table1,MATCH(MID($B211,1,1),_311_Table1_ColumnLookup,0),FALSE),
  IF(AND(VALUE(LEFT($A211,3))=311,RIGHT($B211,5)="Total"),VLOOKUP('311'!$G$59,_311_Table1,MATCH(MID($B211,1,1),_311_Table1_ColumnLookup,0),FALSE),
  IF(VALUE(LEFT($A211,3))=311,VLOOKUP(VALUE(MID($B211,2,1)),_311_Table1,MATCH(MID($B211,1,1),_311_Table1_ColumnLookup,0),FALSE)
+N("311"),
  IF(AND(VALUE(LEFT($A211,3))=312,LEFT($G211,10)="Unincepted",$B211="G "),VLOOKUP(" ULO",_312_Table1,MATCH('312'!$N$16,_312_Table1_ColumnLookup,0),FALSE),
  IF(AND(VALUE(LEFT($A211,3))=312,LEFT($G211,10)="Unincepted",$B211="O "),VLOOKUP(" ULO",_312_Table1,MATCH('312'!$V$16,_312_Table1_ColumnLookup,0),FALSE),
  IF(AND(VALUE(LEFT($A211,3))=312,LEFT($G211,10)="Unincepted",$B211="Q "),VLOOKUP(" ULO",_312_Table1,MATCH('312'!$X$16,_312_Table1_ColumnLookup,0),FALSE),
  IF(AND(VALUE(LEFT($A211,3))=312,LEFT($G211,10)="Unincepted"),VLOOKUP(" ULO",_312_Table1,MATCH(LEFT($B211,1),_312_Table1_ColumnLookup,0),FALSE),
  IF(AND(VALUE(LEFT($A211,3))=312,LEFT($G211,5)="Total",$B211="G "),VLOOKUP('312'!$F$80,_312_Table1,MATCH('312'!$N$16,_312_Table1_ColumnLookup,0),FALSE),
  IF(AND(VALUE(LEFT($A211,3))=312,LEFT($G211,5)="Total",$B211="O "),VLOOKUP('312'!$F$80,_312_Table1,MATCH('312'!$V$16,_312_Table1_ColumnLookup,0),FALSE),
  IF(AND(VALUE(LEFT($A211,3))=312,LEFT($G211,5)="Total",$B211="Q "),VLOOKUP('312'!$F$80,_312_Table1,MATCH('312'!$X$16,_312_Table1_ColumnLookup,0),FALSE),
  IF(AND(VALUE(LEFT($A211,3))=312,LEFT($G211,5)="Total"),VLOOKUP('312'!$F$80,_312_Table1,MATCH(LEFT($B211,1),_312_Table1_ColumnLookup,0),FALSE),
  IF(AND(VALUE(LEFT($A211,3))=312,LEN($I211)=4,$B211="G"),VLOOKUP($I211,_312_Table1,MATCH('312'!$N$16,_312_Table1_ColumnLookup,0),FALSE),
  IF(AND(VALUE(LEFT($A211,3))=312,LEN($I211)=4,$B211="O"),VLOOKUP($I211,_312_Table1,MATCH('312'!$V$16,_312_Table1_ColumnLookup,0),FALSE),
  IF(AND(VALUE(LEFT($A211,3))=312,LEN($I211)=4,$B211="Q"),VLOOKUP($I211,_312_Table1,MATCH('312'!$X$16,_312_Table1_ColumnLookup,0),FALSE),
  IF(AND(VALUE(LEFT($A211,3))=312,LEN($I211)=4),VLOOKUP($I211,_312_Table1,MATCH(LEFT($B211,1),_312_Table1_ColumnLookup,0),FALSE)
+N("312"),
  IF(VALUE(LEFT($A211,3))=313,VLOOKUP(VALUE(MID($B211,2,1)),_313_Table1,MATCH(MID($B211,1,1),_313_Table1_ColumnLookup,0),FALSE)
+N("313"),
  IF(AND(VALUE(LEFT($A211,3))=314,LEN($B211)=3),VLOOKUP(VALUE(MID($B211,2,2)),_314_Table1,MATCH(MID($B211,1,1),_314_Table1_ColumnLookup,0),FALSE),
  IF(VALUE(LEFT($A211,3))=314,VLOOKUP(VALUE(MID($B211,2,1)),_314_Table1,MATCH(MID($B211,1,1),_314_Table1_ColumnLookup,0),FALSE)
+N("314"),
""))))))))))))))))))))))))</f>
        <v>0</v>
      </c>
      <c r="E211" s="238" t="e">
        <f>IF(AND(VALUE(LEFT($A211,3))=309,LEN($B211)=3),VLOOKUP(VALUE(MID($B211,2,2)),_309_Table2,MATCH(MID($B211,1,1),_309_Table2_ColumnLookup,0),FALSE),
  IF($C211="309 LCR SummaryA",OneYearSCR,IF($C211="309 LCR SummaryB",UltimateSCR,IF(VALUE(LEFT($A211,3))=309,VLOOKUP(VALUE(MID($B211,2,1)),_309_Table2,MATCH(MID($B211,1,1),_309_Table2_ColumnLookup,0),FALSE)
+N("309"),
  IF(VALUE(LEFT($A211,3))=310,VLOOKUP(VALUE(MID($B211,2,1)),_310_Table2,MATCH(MID($B211,1,1),_310_Table2_ColumnLookup,0),FALSE)
+N("310"),
  IF(AND(VALUE(LEFT($A211,3))=311,LEN($I211)=4),VLOOKUP($I211,_311_Table2,MATCH($B211,_311_Table2_ColumnLookup,0),FALSE),
  IF(AND(VALUE(LEFT($A211,3))=311,OR($B211="I2",$B211="J2",$B211="K2",$B211="L2")),VLOOKUP('311'!$G$58,_311_Table2,MATCH(MID($B211,1,1),_311_Table2_ColumnLookup,0),FALSE),
  IF(AND(VALUE(LEFT($A211,3))=311,RIGHT($B211,5)="Total"),VLOOKUP('311'!$G$59,_311_Table2,MATCH(MID($B211,1,1),_311_Table2_ColumnLookup,0),FALSE),
  IF(VALUE(LEFT($A211,3))=311,VLOOKUP(VALUE(MID($B211,2,1)),_311_Table2,MATCH(MID($B211,1,1),_311_Table2_ColumnLookup,0),FALSE)
+N("311"),
  IF(AND(VALUE(LEFT($A211,3))=312,LEFT($G211,10)="Unincepted",$B211="G "),VLOOKUP(" ULO",_312_Table2,MATCH('312'!$N$16,_312_Table2_ColumnLookup,0),FALSE),
  IF(AND(VALUE(LEFT($A211,3))=312,LEFT($G211,10)="Unincepted",$B211="O "),VLOOKUP(" ULO",_312_Table2,MATCH('312'!$V$16,_312_Table2_ColumnLookup,0),FALSE),
  IF(AND(VALUE(LEFT($A211,3))=312,LEFT($G211,10)="Unincepted",$B211="Q "),VLOOKUP(" ULO",_312_Table2,MATCH('312'!$X$16,_312_Table2_ColumnLookup,0),FALSE),
  IF(AND(VALUE(LEFT($A211,3))=312,LEFT($G211,10)="Unincepted"),VLOOKUP(" ULO",_312_Table2,MATCH(LEFT($B211,1),_312_Table2_ColumnLookup,0),FALSE),
  IF(AND(VALUE(LEFT($A211,3))=312,LEFT($G211,5)="Total",$B211="G "),VLOOKUP('312'!$F$80,_312_Table2,MATCH('312'!$N$16,_312_Table2_ColumnLookup,0),FALSE),
  IF(AND(VALUE(LEFT($A211,3))=312,LEFT($G211,5)="Total",$B211="O "),VLOOKUP('312'!$F$80,_312_Table2,MATCH('312'!$V$16,_312_Table2_ColumnLookup,0),FALSE),
  IF(AND(VALUE(LEFT($A211,3))=312,LEFT($G211,5)="Total",$B211="Q "),VLOOKUP('312'!$F$80,_312_Table2,MATCH('312'!$X$16,_312_Table2_ColumnLookup,0),FALSE),
  IF(AND(VALUE(LEFT($A211,3))=312,LEFT($G211,5)="Total"),VLOOKUP('312'!$F$80,_312_Table2,MATCH(LEFT($B211,1),_312_Table2_ColumnLookup,0),FALSE),
  IF(AND(VALUE(LEFT($A211,3))=312,LEN($I211)=4,$B211="G"),VLOOKUP($I211,_312_Table2,MATCH('312'!$N$16,_312_Table2_ColumnLookup,0),FALSE),
  IF(AND(VALUE(LEFT($A211,3))=312,LEN($I211)=4,$B211="O"),VLOOKUP($I211,_312_Table2,MATCH('312'!$V$16,_312_Table2_ColumnLookup,0),FALSE),
  IF(AND(VALUE(LEFT($A211,3))=312,LEN($I211)=4,$B211="Q"),VLOOKUP($I211,_312_Table2,MATCH('312'!$X$16,_312_Table2_ColumnLookup,0),FALSE),
  IF(AND(VALUE(LEFT($A211,3))=312,LEN($I211)=4),VLOOKUP($I211,_312_Table2,MATCH(LEFT($B211,1),_312_Table2_ColumnLookup,0),FALSE)
+N("312"),
  IF(VALUE(LEFT($A211,3))=313,VLOOKUP(VALUE(MID($B211,2,1)),_313_Table2,MATCH(MID($B211,1,1),_313_Table2_ColumnLookup,0),FALSE)
+N("313"),
  IF(AND(VALUE(LEFT($A211,3))=314,LEN($B211)=3),VLOOKUP(VALUE(MID($B211,2,2)),_314_Table2,MATCH(MID($B211,1,1),_314_Table2_ColumnLookup,0),FALSE),
  IF(VALUE(LEFT($A211,3))=314,VLOOKUP(VALUE(MID($B211,2,1)),_314_Table2,MATCH(MID($B211,1,1),_314_Table2_ColumnLookup,0),FALSE)
+N("314"),
""))))))))))))))))))))))))</f>
        <v>#N/A</v>
      </c>
      <c r="F211" s="238" t="e">
        <f>IF(AND(VALUE(LEFT($A211,3))=309,LEN($B211)=3),VLOOKUP(VALUE(MID($B211,2,2)),_309_Table3,MATCH(MID($B211,1,1),_309_Table3_ColumnLookup,0),FALSE),
  IF($C211="309 LCR SummaryA",OneYearSCR,IF($C211="309 LCR SummaryB",UltimateSCR,IF(VALUE(LEFT($A211,3))=309,VLOOKUP(VALUE(MID($B211,2,1)),_309_Table3,MATCH(MID($B211,1,1),_309_Table3_ColumnLookup,0),FALSE)
+N("309"),
  IF(VALUE(LEFT($A211,3))=310,VLOOKUP(VALUE(MID($B211,2,1)),_310_Table3,MATCH(MID($B211,1,1),_310_Table3_ColumnLookup,0),FALSE)
+N("310"),
  IF(AND(VALUE(LEFT($A211,3))=311,LEN($I211)=4),VLOOKUP($I211,_311_Table3,MATCH($B211,_311_Table3_ColumnLookup,0),FALSE),
  IF(AND(VALUE(LEFT($A211,3))=311,OR($B211="I2",$B211="J2",$B211="K2",$B211="L2")),VLOOKUP('311'!$G$58,_311_Table3,MATCH(MID($B211,1,1),_311_Table3_ColumnLookup,0),FALSE),
  IF(AND(VALUE(LEFT($A211,3))=311,RIGHT($B211,5)="Total"),VLOOKUP('311'!$G$59,_311_Table3,MATCH(MID($B211,1,1),_311_Table3_ColumnLookup,0),FALSE),
  IF(VALUE(LEFT($A211,3))=311,VLOOKUP(VALUE(MID($B211,2,1)),_311_Table3,MATCH(MID($B211,1,1),_311_Table3_ColumnLookup,0),FALSE)
+N("311"),
  IF(AND(VALUE(LEFT($A211,3))=312,LEFT($G211,10)="Unincepted",$B211="G "),VLOOKUP(" ULO",_312_Table3,MATCH('312'!$N$16,_312_Table3_ColumnLookup,0),FALSE),
  IF(AND(VALUE(LEFT($A211,3))=312,LEFT($G211,10)="Unincepted",$B211="O "),VLOOKUP(" ULO",_312_Table3,MATCH('312'!$V$16,_312_Table3_ColumnLookup,0),FALSE),
  IF(AND(VALUE(LEFT($A211,3))=312,LEFT($G211,10)="Unincepted",$B211="Q "),VLOOKUP(" ULO",_312_Table3,MATCH('312'!$X$16,_312_Table3_ColumnLookup,0),FALSE),
  IF(AND(VALUE(LEFT($A211,3))=312,LEFT($G211,10)="Unincepted"),VLOOKUP(" ULO",_312_Table3,MATCH(LEFT($B211,1),_312_Table3_ColumnLookup,0),FALSE),
  IF(AND(VALUE(LEFT($A211,3))=312,LEFT($G211,5)="Total",$B211="G "),VLOOKUP('312'!$F$80,_312_Table3,MATCH('312'!$N$16,_312_Table3_ColumnLookup,0),FALSE),
  IF(AND(VALUE(LEFT($A211,3))=312,LEFT($G211,5)="Total",$B211="O "),VLOOKUP('312'!$F$80,_312_Table3,MATCH('312'!$V$16,_312_Table3_ColumnLookup,0),FALSE),
  IF(AND(VALUE(LEFT($A211,3))=312,LEFT($G211,5)="Total",$B211="Q "),VLOOKUP('312'!$F$80,_312_Table3,MATCH('312'!$X$16,_312_Table3_ColumnLookup,0),FALSE),
  IF(AND(VALUE(LEFT($A211,3))=312,LEFT($G211,5)="Total"),VLOOKUP('312'!$F$80,_312_Table3,MATCH(LEFT($B211,1),_312_Table3_ColumnLookup,0),FALSE),
  IF(AND(VALUE(LEFT($A211,3))=312,LEN($I211)=4,$B211="G"),VLOOKUP($I211,_312_Table3,MATCH('312'!$N$16,_312_Table3_ColumnLookup,0),FALSE),
  IF(AND(VALUE(LEFT($A211,3))=312,LEN($I211)=4,$B211="O"),VLOOKUP($I211,_312_Table3,MATCH('312'!$V$16,_312_Table3_ColumnLookup,0),FALSE),
  IF(AND(VALUE(LEFT($A211,3))=312,LEN($I211)=4,$B211="Q"),VLOOKUP($I211,_312_Table3,MATCH('312'!$X$16,_312_Table3_ColumnLookup,0),FALSE),
  IF(AND(VALUE(LEFT($A211,3))=312,LEN($I211)=4),VLOOKUP($I211,_312_Table3,MATCH(LEFT($B211,1),_312_Table3_ColumnLookup,0),FALSE)
+N("312"),
  IF(VALUE(LEFT($A211,3))=313,VLOOKUP(VALUE(MID($B211,2,1)),_313_Table3,MATCH(MID($B211,1,1),_313_Table3_ColumnLookup,0),FALSE)
+N("313"),
  IF(AND(VALUE(LEFT($A211,3))=314,LEN($B211)=3),VLOOKUP(VALUE(MID($B211,2,2)),_314_Table3,MATCH(MID($B211,1,1),_314_Table3_ColumnLookup,0),FALSE),
  IF(VALUE(LEFT($A211,3))=314,VLOOKUP(VALUE(MID($B211,2,1)),_314_Table3,MATCH(MID($B211,1,1),_314_Table3_ColumnLookup,0),FALSE)
+N("314"),
""))))))))))))))))))))))))</f>
        <v>#NAME?</v>
      </c>
      <c r="G211" t="s">
        <v>1096</v>
      </c>
      <c r="H211" s="321">
        <f>IFERROR(
IF(ISERROR($D211)=FALSE,$D211,IF(ISERROR($E211)=FALSE,$E211,IF(ISERROR($F211)=FALSE,$F211
+N("012 checkboxes"),
IF(
IF(OR(LEFT($A211,9)="Syndicate",LEFT($A211,12)="NewSyndicate"),VLOOKUP($A211,'012'!$J:$ZW,MATCH("Link to button",'012'!$J$1:$ZW$1,0),0)
+N("309 checkbox"),
IF($C211="309 LCR Summary0",VLOOKUP("Notes990",'309'!$P:$ZZ,MATCH("Link to button",'309'!$P$1:$ZZ$1,0),0)
+N("313 checkboxes"),
IF($C211="313 Financial Information0LcmVsScr",IF($C211="309 LCR Summary0",VLOOKUP("LcmVsScr",'309'!$N:$ZZ,MATCH("Link to button",'309'!$N$1:$ZZ$1,0),0),
IF($C211="313 Financial Information0LcrDocAttached",IF($C211="309 LCR Summary0",VLOOKUP("LcrDocAttached",'309'!$N:$ZZ,MATCH("Link to button",'309'!$N$1:$ZZ$1,0),
0)))))))=1,TRUE,FALSE)
))),"")</f>
        <v>0</v>
      </c>
    </row>
    <row r="212" spans="1:8" customFormat="1">
      <c r="A212" s="237" t="str">
        <f>VLOOKUP($G212,CSVLookups!$B:$R,MATCH(A$1,CSVLookups!$B$1:$R$1,0),FALSE)</f>
        <v>311 Claims Distributions</v>
      </c>
      <c r="B212" s="237" t="str">
        <f>VLOOKUP($G212,CSVLookups!$B:$R,MATCH(B$1,CSVLookups!$B$1:$R$1,0),FALSE)</f>
        <v>E3</v>
      </c>
      <c r="C212" s="238" t="str">
        <f t="shared" si="4"/>
        <v>311 Claims DistributionsE3Net Insurance Claims brought forward</v>
      </c>
      <c r="D212" s="238">
        <f>IF(AND(VALUE(LEFT($A212,3))=309,LEN($B212)=3),VLOOKUP(VALUE(MID($B212,2,2)),_309_Table1,MATCH(MID($B212,1,1),_309_Table1_ColumnLookup,0),FALSE),
  IF($C212="309 LCR SummaryA",OneYearSCR,IF($C212="309 LCR SummaryB",UltimateSCR,IF(VALUE(LEFT($A212,3))=309,VLOOKUP(VALUE(MID($B212,2,1)),_309_Table1,MATCH(MID($B212,1,1),_309_Table1_ColumnLookup,0),FALSE)
+N("309"),
  IF(VALUE(LEFT($A212,3))=310,VLOOKUP(VALUE(MID($B212,2,1)),_310_Table1,MATCH(MID($B212,1,1),_310_Table1_ColumnLookup,0),FALSE)
+N("310"),
  IF(AND(VALUE(LEFT($A212,3))=311,LEN($I212)=4),VLOOKUP($I212,_311_Table1,MATCH($B212,_311_Table1_ColumnLookup,0),FALSE),
  IF(AND(VALUE(LEFT($A212,3))=311,OR($B212="I2",$B212="J2",$B212="K2",$B212="L2")),VLOOKUP('311'!$G$58,_311_Table1,MATCH(MID($B212,1,1),_311_Table1_ColumnLookup,0),FALSE),
  IF(AND(VALUE(LEFT($A212,3))=311,RIGHT($B212,5)="Total"),VLOOKUP('311'!$G$59,_311_Table1,MATCH(MID($B212,1,1),_311_Table1_ColumnLookup,0),FALSE),
  IF(VALUE(LEFT($A212,3))=311,VLOOKUP(VALUE(MID($B212,2,1)),_311_Table1,MATCH(MID($B212,1,1),_311_Table1_ColumnLookup,0),FALSE)
+N("311"),
  IF(AND(VALUE(LEFT($A212,3))=312,LEFT($G212,10)="Unincepted",$B212="G "),VLOOKUP(" ULO",_312_Table1,MATCH('312'!$N$16,_312_Table1_ColumnLookup,0),FALSE),
  IF(AND(VALUE(LEFT($A212,3))=312,LEFT($G212,10)="Unincepted",$B212="O "),VLOOKUP(" ULO",_312_Table1,MATCH('312'!$V$16,_312_Table1_ColumnLookup,0),FALSE),
  IF(AND(VALUE(LEFT($A212,3))=312,LEFT($G212,10)="Unincepted",$B212="Q "),VLOOKUP(" ULO",_312_Table1,MATCH('312'!$X$16,_312_Table1_ColumnLookup,0),FALSE),
  IF(AND(VALUE(LEFT($A212,3))=312,LEFT($G212,10)="Unincepted"),VLOOKUP(" ULO",_312_Table1,MATCH(LEFT($B212,1),_312_Table1_ColumnLookup,0),FALSE),
  IF(AND(VALUE(LEFT($A212,3))=312,LEFT($G212,5)="Total",$B212="G "),VLOOKUP('312'!$F$80,_312_Table1,MATCH('312'!$N$16,_312_Table1_ColumnLookup,0),FALSE),
  IF(AND(VALUE(LEFT($A212,3))=312,LEFT($G212,5)="Total",$B212="O "),VLOOKUP('312'!$F$80,_312_Table1,MATCH('312'!$V$16,_312_Table1_ColumnLookup,0),FALSE),
  IF(AND(VALUE(LEFT($A212,3))=312,LEFT($G212,5)="Total",$B212="Q "),VLOOKUP('312'!$F$80,_312_Table1,MATCH('312'!$X$16,_312_Table1_ColumnLookup,0),FALSE),
  IF(AND(VALUE(LEFT($A212,3))=312,LEFT($G212,5)="Total"),VLOOKUP('312'!$F$80,_312_Table1,MATCH(LEFT($B212,1),_312_Table1_ColumnLookup,0),FALSE),
  IF(AND(VALUE(LEFT($A212,3))=312,LEN($I212)=4,$B212="G"),VLOOKUP($I212,_312_Table1,MATCH('312'!$N$16,_312_Table1_ColumnLookup,0),FALSE),
  IF(AND(VALUE(LEFT($A212,3))=312,LEN($I212)=4,$B212="O"),VLOOKUP($I212,_312_Table1,MATCH('312'!$V$16,_312_Table1_ColumnLookup,0),FALSE),
  IF(AND(VALUE(LEFT($A212,3))=312,LEN($I212)=4,$B212="Q"),VLOOKUP($I212,_312_Table1,MATCH('312'!$X$16,_312_Table1_ColumnLookup,0),FALSE),
  IF(AND(VALUE(LEFT($A212,3))=312,LEN($I212)=4),VLOOKUP($I212,_312_Table1,MATCH(LEFT($B212,1),_312_Table1_ColumnLookup,0),FALSE)
+N("312"),
  IF(VALUE(LEFT($A212,3))=313,VLOOKUP(VALUE(MID($B212,2,1)),_313_Table1,MATCH(MID($B212,1,1),_313_Table1_ColumnLookup,0),FALSE)
+N("313"),
  IF(AND(VALUE(LEFT($A212,3))=314,LEN($B212)=3),VLOOKUP(VALUE(MID($B212,2,2)),_314_Table1,MATCH(MID($B212,1,1),_314_Table1_ColumnLookup,0),FALSE),
  IF(VALUE(LEFT($A212,3))=314,VLOOKUP(VALUE(MID($B212,2,1)),_314_Table1,MATCH(MID($B212,1,1),_314_Table1_ColumnLookup,0),FALSE)
+N("314"),
""))))))))))))))))))))))))</f>
        <v>0</v>
      </c>
      <c r="E212" s="238" t="e">
        <f>IF(AND(VALUE(LEFT($A212,3))=309,LEN($B212)=3),VLOOKUP(VALUE(MID($B212,2,2)),_309_Table2,MATCH(MID($B212,1,1),_309_Table2_ColumnLookup,0),FALSE),
  IF($C212="309 LCR SummaryA",OneYearSCR,IF($C212="309 LCR SummaryB",UltimateSCR,IF(VALUE(LEFT($A212,3))=309,VLOOKUP(VALUE(MID($B212,2,1)),_309_Table2,MATCH(MID($B212,1,1),_309_Table2_ColumnLookup,0),FALSE)
+N("309"),
  IF(VALUE(LEFT($A212,3))=310,VLOOKUP(VALUE(MID($B212,2,1)),_310_Table2,MATCH(MID($B212,1,1),_310_Table2_ColumnLookup,0),FALSE)
+N("310"),
  IF(AND(VALUE(LEFT($A212,3))=311,LEN($I212)=4),VLOOKUP($I212,_311_Table2,MATCH($B212,_311_Table2_ColumnLookup,0),FALSE),
  IF(AND(VALUE(LEFT($A212,3))=311,OR($B212="I2",$B212="J2",$B212="K2",$B212="L2")),VLOOKUP('311'!$G$58,_311_Table2,MATCH(MID($B212,1,1),_311_Table2_ColumnLookup,0),FALSE),
  IF(AND(VALUE(LEFT($A212,3))=311,RIGHT($B212,5)="Total"),VLOOKUP('311'!$G$59,_311_Table2,MATCH(MID($B212,1,1),_311_Table2_ColumnLookup,0),FALSE),
  IF(VALUE(LEFT($A212,3))=311,VLOOKUP(VALUE(MID($B212,2,1)),_311_Table2,MATCH(MID($B212,1,1),_311_Table2_ColumnLookup,0),FALSE)
+N("311"),
  IF(AND(VALUE(LEFT($A212,3))=312,LEFT($G212,10)="Unincepted",$B212="G "),VLOOKUP(" ULO",_312_Table2,MATCH('312'!$N$16,_312_Table2_ColumnLookup,0),FALSE),
  IF(AND(VALUE(LEFT($A212,3))=312,LEFT($G212,10)="Unincepted",$B212="O "),VLOOKUP(" ULO",_312_Table2,MATCH('312'!$V$16,_312_Table2_ColumnLookup,0),FALSE),
  IF(AND(VALUE(LEFT($A212,3))=312,LEFT($G212,10)="Unincepted",$B212="Q "),VLOOKUP(" ULO",_312_Table2,MATCH('312'!$X$16,_312_Table2_ColumnLookup,0),FALSE),
  IF(AND(VALUE(LEFT($A212,3))=312,LEFT($G212,10)="Unincepted"),VLOOKUP(" ULO",_312_Table2,MATCH(LEFT($B212,1),_312_Table2_ColumnLookup,0),FALSE),
  IF(AND(VALUE(LEFT($A212,3))=312,LEFT($G212,5)="Total",$B212="G "),VLOOKUP('312'!$F$80,_312_Table2,MATCH('312'!$N$16,_312_Table2_ColumnLookup,0),FALSE),
  IF(AND(VALUE(LEFT($A212,3))=312,LEFT($G212,5)="Total",$B212="O "),VLOOKUP('312'!$F$80,_312_Table2,MATCH('312'!$V$16,_312_Table2_ColumnLookup,0),FALSE),
  IF(AND(VALUE(LEFT($A212,3))=312,LEFT($G212,5)="Total",$B212="Q "),VLOOKUP('312'!$F$80,_312_Table2,MATCH('312'!$X$16,_312_Table2_ColumnLookup,0),FALSE),
  IF(AND(VALUE(LEFT($A212,3))=312,LEFT($G212,5)="Total"),VLOOKUP('312'!$F$80,_312_Table2,MATCH(LEFT($B212,1),_312_Table2_ColumnLookup,0),FALSE),
  IF(AND(VALUE(LEFT($A212,3))=312,LEN($I212)=4,$B212="G"),VLOOKUP($I212,_312_Table2,MATCH('312'!$N$16,_312_Table2_ColumnLookup,0),FALSE),
  IF(AND(VALUE(LEFT($A212,3))=312,LEN($I212)=4,$B212="O"),VLOOKUP($I212,_312_Table2,MATCH('312'!$V$16,_312_Table2_ColumnLookup,0),FALSE),
  IF(AND(VALUE(LEFT($A212,3))=312,LEN($I212)=4,$B212="Q"),VLOOKUP($I212,_312_Table2,MATCH('312'!$X$16,_312_Table2_ColumnLookup,0),FALSE),
  IF(AND(VALUE(LEFT($A212,3))=312,LEN($I212)=4),VLOOKUP($I212,_312_Table2,MATCH(LEFT($B212,1),_312_Table2_ColumnLookup,0),FALSE)
+N("312"),
  IF(VALUE(LEFT($A212,3))=313,VLOOKUP(VALUE(MID($B212,2,1)),_313_Table2,MATCH(MID($B212,1,1),_313_Table2_ColumnLookup,0),FALSE)
+N("313"),
  IF(AND(VALUE(LEFT($A212,3))=314,LEN($B212)=3),VLOOKUP(VALUE(MID($B212,2,2)),_314_Table2,MATCH(MID($B212,1,1),_314_Table2_ColumnLookup,0),FALSE),
  IF(VALUE(LEFT($A212,3))=314,VLOOKUP(VALUE(MID($B212,2,1)),_314_Table2,MATCH(MID($B212,1,1),_314_Table2_ColumnLookup,0),FALSE)
+N("314"),
""))))))))))))))))))))))))</f>
        <v>#N/A</v>
      </c>
      <c r="F212" s="238" t="e">
        <f>IF(AND(VALUE(LEFT($A212,3))=309,LEN($B212)=3),VLOOKUP(VALUE(MID($B212,2,2)),_309_Table3,MATCH(MID($B212,1,1),_309_Table3_ColumnLookup,0),FALSE),
  IF($C212="309 LCR SummaryA",OneYearSCR,IF($C212="309 LCR SummaryB",UltimateSCR,IF(VALUE(LEFT($A212,3))=309,VLOOKUP(VALUE(MID($B212,2,1)),_309_Table3,MATCH(MID($B212,1,1),_309_Table3_ColumnLookup,0),FALSE)
+N("309"),
  IF(VALUE(LEFT($A212,3))=310,VLOOKUP(VALUE(MID($B212,2,1)),_310_Table3,MATCH(MID($B212,1,1),_310_Table3_ColumnLookup,0),FALSE)
+N("310"),
  IF(AND(VALUE(LEFT($A212,3))=311,LEN($I212)=4),VLOOKUP($I212,_311_Table3,MATCH($B212,_311_Table3_ColumnLookup,0),FALSE),
  IF(AND(VALUE(LEFT($A212,3))=311,OR($B212="I2",$B212="J2",$B212="K2",$B212="L2")),VLOOKUP('311'!$G$58,_311_Table3,MATCH(MID($B212,1,1),_311_Table3_ColumnLookup,0),FALSE),
  IF(AND(VALUE(LEFT($A212,3))=311,RIGHT($B212,5)="Total"),VLOOKUP('311'!$G$59,_311_Table3,MATCH(MID($B212,1,1),_311_Table3_ColumnLookup,0),FALSE),
  IF(VALUE(LEFT($A212,3))=311,VLOOKUP(VALUE(MID($B212,2,1)),_311_Table3,MATCH(MID($B212,1,1),_311_Table3_ColumnLookup,0),FALSE)
+N("311"),
  IF(AND(VALUE(LEFT($A212,3))=312,LEFT($G212,10)="Unincepted",$B212="G "),VLOOKUP(" ULO",_312_Table3,MATCH('312'!$N$16,_312_Table3_ColumnLookup,0),FALSE),
  IF(AND(VALUE(LEFT($A212,3))=312,LEFT($G212,10)="Unincepted",$B212="O "),VLOOKUP(" ULO",_312_Table3,MATCH('312'!$V$16,_312_Table3_ColumnLookup,0),FALSE),
  IF(AND(VALUE(LEFT($A212,3))=312,LEFT($G212,10)="Unincepted",$B212="Q "),VLOOKUP(" ULO",_312_Table3,MATCH('312'!$X$16,_312_Table3_ColumnLookup,0),FALSE),
  IF(AND(VALUE(LEFT($A212,3))=312,LEFT($G212,10)="Unincepted"),VLOOKUP(" ULO",_312_Table3,MATCH(LEFT($B212,1),_312_Table3_ColumnLookup,0),FALSE),
  IF(AND(VALUE(LEFT($A212,3))=312,LEFT($G212,5)="Total",$B212="G "),VLOOKUP('312'!$F$80,_312_Table3,MATCH('312'!$N$16,_312_Table3_ColumnLookup,0),FALSE),
  IF(AND(VALUE(LEFT($A212,3))=312,LEFT($G212,5)="Total",$B212="O "),VLOOKUP('312'!$F$80,_312_Table3,MATCH('312'!$V$16,_312_Table3_ColumnLookup,0),FALSE),
  IF(AND(VALUE(LEFT($A212,3))=312,LEFT($G212,5)="Total",$B212="Q "),VLOOKUP('312'!$F$80,_312_Table3,MATCH('312'!$X$16,_312_Table3_ColumnLookup,0),FALSE),
  IF(AND(VALUE(LEFT($A212,3))=312,LEFT($G212,5)="Total"),VLOOKUP('312'!$F$80,_312_Table3,MATCH(LEFT($B212,1),_312_Table3_ColumnLookup,0),FALSE),
  IF(AND(VALUE(LEFT($A212,3))=312,LEN($I212)=4,$B212="G"),VLOOKUP($I212,_312_Table3,MATCH('312'!$N$16,_312_Table3_ColumnLookup,0),FALSE),
  IF(AND(VALUE(LEFT($A212,3))=312,LEN($I212)=4,$B212="O"),VLOOKUP($I212,_312_Table3,MATCH('312'!$V$16,_312_Table3_ColumnLookup,0),FALSE),
  IF(AND(VALUE(LEFT($A212,3))=312,LEN($I212)=4,$B212="Q"),VLOOKUP($I212,_312_Table3,MATCH('312'!$X$16,_312_Table3_ColumnLookup,0),FALSE),
  IF(AND(VALUE(LEFT($A212,3))=312,LEN($I212)=4),VLOOKUP($I212,_312_Table3,MATCH(LEFT($B212,1),_312_Table3_ColumnLookup,0),FALSE)
+N("312"),
  IF(VALUE(LEFT($A212,3))=313,VLOOKUP(VALUE(MID($B212,2,1)),_313_Table3,MATCH(MID($B212,1,1),_313_Table3_ColumnLookup,0),FALSE)
+N("313"),
  IF(AND(VALUE(LEFT($A212,3))=314,LEN($B212)=3),VLOOKUP(VALUE(MID($B212,2,2)),_314_Table3,MATCH(MID($B212,1,1),_314_Table3_ColumnLookup,0),FALSE),
  IF(VALUE(LEFT($A212,3))=314,VLOOKUP(VALUE(MID($B212,2,1)),_314_Table3,MATCH(MID($B212,1,1),_314_Table3_ColumnLookup,0),FALSE)
+N("314"),
""))))))))))))))))))))))))</f>
        <v>#NAME?</v>
      </c>
      <c r="G212" t="s">
        <v>1098</v>
      </c>
      <c r="H212" s="321">
        <f>IFERROR(
IF(ISERROR($D212)=FALSE,$D212,IF(ISERROR($E212)=FALSE,$E212,IF(ISERROR($F212)=FALSE,$F212
+N("012 checkboxes"),
IF(
IF(OR(LEFT($A212,9)="Syndicate",LEFT($A212,12)="NewSyndicate"),VLOOKUP($A212,'012'!$J:$ZW,MATCH("Link to button",'012'!$J$1:$ZW$1,0),0)
+N("309 checkbox"),
IF($C212="309 LCR Summary0",VLOOKUP("Notes990",'309'!$P:$ZZ,MATCH("Link to button",'309'!$P$1:$ZZ$1,0),0)
+N("313 checkboxes"),
IF($C212="313 Financial Information0LcmVsScr",IF($C212="309 LCR Summary0",VLOOKUP("LcmVsScr",'309'!$N:$ZZ,MATCH("Link to button",'309'!$N$1:$ZZ$1,0),0),
IF($C212="313 Financial Information0LcrDocAttached",IF($C212="309 LCR Summary0",VLOOKUP("LcrDocAttached",'309'!$N:$ZZ,MATCH("Link to button",'309'!$N$1:$ZZ$1,0),
0)))))))=1,TRUE,FALSE)
))),"")</f>
        <v>0</v>
      </c>
    </row>
    <row r="213" spans="1:8" customFormat="1">
      <c r="A213" s="237" t="str">
        <f>VLOOKUP($G213,CSVLookups!$B:$R,MATCH(A$1,CSVLookups!$B$1:$R$1,0),FALSE)</f>
        <v>311 Claims Distributions</v>
      </c>
      <c r="B213" s="237" t="str">
        <f>VLOOKUP($G213,CSVLookups!$B:$R,MATCH(B$1,CSVLookups!$B$1:$R$1,0),FALSE)</f>
        <v>F3</v>
      </c>
      <c r="C213" s="238" t="str">
        <f t="shared" si="4"/>
        <v>311 Claims DistributionsF3Net Insurance Claims brought forward</v>
      </c>
      <c r="D213" s="238">
        <f>IF(AND(VALUE(LEFT($A213,3))=309,LEN($B213)=3),VLOOKUP(VALUE(MID($B213,2,2)),_309_Table1,MATCH(MID($B213,1,1),_309_Table1_ColumnLookup,0),FALSE),
  IF($C213="309 LCR SummaryA",OneYearSCR,IF($C213="309 LCR SummaryB",UltimateSCR,IF(VALUE(LEFT($A213,3))=309,VLOOKUP(VALUE(MID($B213,2,1)),_309_Table1,MATCH(MID($B213,1,1),_309_Table1_ColumnLookup,0),FALSE)
+N("309"),
  IF(VALUE(LEFT($A213,3))=310,VLOOKUP(VALUE(MID($B213,2,1)),_310_Table1,MATCH(MID($B213,1,1),_310_Table1_ColumnLookup,0),FALSE)
+N("310"),
  IF(AND(VALUE(LEFT($A213,3))=311,LEN($I213)=4),VLOOKUP($I213,_311_Table1,MATCH($B213,_311_Table1_ColumnLookup,0),FALSE),
  IF(AND(VALUE(LEFT($A213,3))=311,OR($B213="I2",$B213="J2",$B213="K2",$B213="L2")),VLOOKUP('311'!$G$58,_311_Table1,MATCH(MID($B213,1,1),_311_Table1_ColumnLookup,0),FALSE),
  IF(AND(VALUE(LEFT($A213,3))=311,RIGHT($B213,5)="Total"),VLOOKUP('311'!$G$59,_311_Table1,MATCH(MID($B213,1,1),_311_Table1_ColumnLookup,0),FALSE),
  IF(VALUE(LEFT($A213,3))=311,VLOOKUP(VALUE(MID($B213,2,1)),_311_Table1,MATCH(MID($B213,1,1),_311_Table1_ColumnLookup,0),FALSE)
+N("311"),
  IF(AND(VALUE(LEFT($A213,3))=312,LEFT($G213,10)="Unincepted",$B213="G "),VLOOKUP(" ULO",_312_Table1,MATCH('312'!$N$16,_312_Table1_ColumnLookup,0),FALSE),
  IF(AND(VALUE(LEFT($A213,3))=312,LEFT($G213,10)="Unincepted",$B213="O "),VLOOKUP(" ULO",_312_Table1,MATCH('312'!$V$16,_312_Table1_ColumnLookup,0),FALSE),
  IF(AND(VALUE(LEFT($A213,3))=312,LEFT($G213,10)="Unincepted",$B213="Q "),VLOOKUP(" ULO",_312_Table1,MATCH('312'!$X$16,_312_Table1_ColumnLookup,0),FALSE),
  IF(AND(VALUE(LEFT($A213,3))=312,LEFT($G213,10)="Unincepted"),VLOOKUP(" ULO",_312_Table1,MATCH(LEFT($B213,1),_312_Table1_ColumnLookup,0),FALSE),
  IF(AND(VALUE(LEFT($A213,3))=312,LEFT($G213,5)="Total",$B213="G "),VLOOKUP('312'!$F$80,_312_Table1,MATCH('312'!$N$16,_312_Table1_ColumnLookup,0),FALSE),
  IF(AND(VALUE(LEFT($A213,3))=312,LEFT($G213,5)="Total",$B213="O "),VLOOKUP('312'!$F$80,_312_Table1,MATCH('312'!$V$16,_312_Table1_ColumnLookup,0),FALSE),
  IF(AND(VALUE(LEFT($A213,3))=312,LEFT($G213,5)="Total",$B213="Q "),VLOOKUP('312'!$F$80,_312_Table1,MATCH('312'!$X$16,_312_Table1_ColumnLookup,0),FALSE),
  IF(AND(VALUE(LEFT($A213,3))=312,LEFT($G213,5)="Total"),VLOOKUP('312'!$F$80,_312_Table1,MATCH(LEFT($B213,1),_312_Table1_ColumnLookup,0),FALSE),
  IF(AND(VALUE(LEFT($A213,3))=312,LEN($I213)=4,$B213="G"),VLOOKUP($I213,_312_Table1,MATCH('312'!$N$16,_312_Table1_ColumnLookup,0),FALSE),
  IF(AND(VALUE(LEFT($A213,3))=312,LEN($I213)=4,$B213="O"),VLOOKUP($I213,_312_Table1,MATCH('312'!$V$16,_312_Table1_ColumnLookup,0),FALSE),
  IF(AND(VALUE(LEFT($A213,3))=312,LEN($I213)=4,$B213="Q"),VLOOKUP($I213,_312_Table1,MATCH('312'!$X$16,_312_Table1_ColumnLookup,0),FALSE),
  IF(AND(VALUE(LEFT($A213,3))=312,LEN($I213)=4),VLOOKUP($I213,_312_Table1,MATCH(LEFT($B213,1),_312_Table1_ColumnLookup,0),FALSE)
+N("312"),
  IF(VALUE(LEFT($A213,3))=313,VLOOKUP(VALUE(MID($B213,2,1)),_313_Table1,MATCH(MID($B213,1,1),_313_Table1_ColumnLookup,0),FALSE)
+N("313"),
  IF(AND(VALUE(LEFT($A213,3))=314,LEN($B213)=3),VLOOKUP(VALUE(MID($B213,2,2)),_314_Table1,MATCH(MID($B213,1,1),_314_Table1_ColumnLookup,0),FALSE),
  IF(VALUE(LEFT($A213,3))=314,VLOOKUP(VALUE(MID($B213,2,1)),_314_Table1,MATCH(MID($B213,1,1),_314_Table1_ColumnLookup,0),FALSE)
+N("314"),
""))))))))))))))))))))))))</f>
        <v>0</v>
      </c>
      <c r="E213" s="238" t="e">
        <f>IF(AND(VALUE(LEFT($A213,3))=309,LEN($B213)=3),VLOOKUP(VALUE(MID($B213,2,2)),_309_Table2,MATCH(MID($B213,1,1),_309_Table2_ColumnLookup,0),FALSE),
  IF($C213="309 LCR SummaryA",OneYearSCR,IF($C213="309 LCR SummaryB",UltimateSCR,IF(VALUE(LEFT($A213,3))=309,VLOOKUP(VALUE(MID($B213,2,1)),_309_Table2,MATCH(MID($B213,1,1),_309_Table2_ColumnLookup,0),FALSE)
+N("309"),
  IF(VALUE(LEFT($A213,3))=310,VLOOKUP(VALUE(MID($B213,2,1)),_310_Table2,MATCH(MID($B213,1,1),_310_Table2_ColumnLookup,0),FALSE)
+N("310"),
  IF(AND(VALUE(LEFT($A213,3))=311,LEN($I213)=4),VLOOKUP($I213,_311_Table2,MATCH($B213,_311_Table2_ColumnLookup,0),FALSE),
  IF(AND(VALUE(LEFT($A213,3))=311,OR($B213="I2",$B213="J2",$B213="K2",$B213="L2")),VLOOKUP('311'!$G$58,_311_Table2,MATCH(MID($B213,1,1),_311_Table2_ColumnLookup,0),FALSE),
  IF(AND(VALUE(LEFT($A213,3))=311,RIGHT($B213,5)="Total"),VLOOKUP('311'!$G$59,_311_Table2,MATCH(MID($B213,1,1),_311_Table2_ColumnLookup,0),FALSE),
  IF(VALUE(LEFT($A213,3))=311,VLOOKUP(VALUE(MID($B213,2,1)),_311_Table2,MATCH(MID($B213,1,1),_311_Table2_ColumnLookup,0),FALSE)
+N("311"),
  IF(AND(VALUE(LEFT($A213,3))=312,LEFT($G213,10)="Unincepted",$B213="G "),VLOOKUP(" ULO",_312_Table2,MATCH('312'!$N$16,_312_Table2_ColumnLookup,0),FALSE),
  IF(AND(VALUE(LEFT($A213,3))=312,LEFT($G213,10)="Unincepted",$B213="O "),VLOOKUP(" ULO",_312_Table2,MATCH('312'!$V$16,_312_Table2_ColumnLookup,0),FALSE),
  IF(AND(VALUE(LEFT($A213,3))=312,LEFT($G213,10)="Unincepted",$B213="Q "),VLOOKUP(" ULO",_312_Table2,MATCH('312'!$X$16,_312_Table2_ColumnLookup,0),FALSE),
  IF(AND(VALUE(LEFT($A213,3))=312,LEFT($G213,10)="Unincepted"),VLOOKUP(" ULO",_312_Table2,MATCH(LEFT($B213,1),_312_Table2_ColumnLookup,0),FALSE),
  IF(AND(VALUE(LEFT($A213,3))=312,LEFT($G213,5)="Total",$B213="G "),VLOOKUP('312'!$F$80,_312_Table2,MATCH('312'!$N$16,_312_Table2_ColumnLookup,0),FALSE),
  IF(AND(VALUE(LEFT($A213,3))=312,LEFT($G213,5)="Total",$B213="O "),VLOOKUP('312'!$F$80,_312_Table2,MATCH('312'!$V$16,_312_Table2_ColumnLookup,0),FALSE),
  IF(AND(VALUE(LEFT($A213,3))=312,LEFT($G213,5)="Total",$B213="Q "),VLOOKUP('312'!$F$80,_312_Table2,MATCH('312'!$X$16,_312_Table2_ColumnLookup,0),FALSE),
  IF(AND(VALUE(LEFT($A213,3))=312,LEFT($G213,5)="Total"),VLOOKUP('312'!$F$80,_312_Table2,MATCH(LEFT($B213,1),_312_Table2_ColumnLookup,0),FALSE),
  IF(AND(VALUE(LEFT($A213,3))=312,LEN($I213)=4,$B213="G"),VLOOKUP($I213,_312_Table2,MATCH('312'!$N$16,_312_Table2_ColumnLookup,0),FALSE),
  IF(AND(VALUE(LEFT($A213,3))=312,LEN($I213)=4,$B213="O"),VLOOKUP($I213,_312_Table2,MATCH('312'!$V$16,_312_Table2_ColumnLookup,0),FALSE),
  IF(AND(VALUE(LEFT($A213,3))=312,LEN($I213)=4,$B213="Q"),VLOOKUP($I213,_312_Table2,MATCH('312'!$X$16,_312_Table2_ColumnLookup,0),FALSE),
  IF(AND(VALUE(LEFT($A213,3))=312,LEN($I213)=4),VLOOKUP($I213,_312_Table2,MATCH(LEFT($B213,1),_312_Table2_ColumnLookup,0),FALSE)
+N("312"),
  IF(VALUE(LEFT($A213,3))=313,VLOOKUP(VALUE(MID($B213,2,1)),_313_Table2,MATCH(MID($B213,1,1),_313_Table2_ColumnLookup,0),FALSE)
+N("313"),
  IF(AND(VALUE(LEFT($A213,3))=314,LEN($B213)=3),VLOOKUP(VALUE(MID($B213,2,2)),_314_Table2,MATCH(MID($B213,1,1),_314_Table2_ColumnLookup,0),FALSE),
  IF(VALUE(LEFT($A213,3))=314,VLOOKUP(VALUE(MID($B213,2,1)),_314_Table2,MATCH(MID($B213,1,1),_314_Table2_ColumnLookup,0),FALSE)
+N("314"),
""))))))))))))))))))))))))</f>
        <v>#N/A</v>
      </c>
      <c r="F213" s="238" t="e">
        <f>IF(AND(VALUE(LEFT($A213,3))=309,LEN($B213)=3),VLOOKUP(VALUE(MID($B213,2,2)),_309_Table3,MATCH(MID($B213,1,1),_309_Table3_ColumnLookup,0),FALSE),
  IF($C213="309 LCR SummaryA",OneYearSCR,IF($C213="309 LCR SummaryB",UltimateSCR,IF(VALUE(LEFT($A213,3))=309,VLOOKUP(VALUE(MID($B213,2,1)),_309_Table3,MATCH(MID($B213,1,1),_309_Table3_ColumnLookup,0),FALSE)
+N("309"),
  IF(VALUE(LEFT($A213,3))=310,VLOOKUP(VALUE(MID($B213,2,1)),_310_Table3,MATCH(MID($B213,1,1),_310_Table3_ColumnLookup,0),FALSE)
+N("310"),
  IF(AND(VALUE(LEFT($A213,3))=311,LEN($I213)=4),VLOOKUP($I213,_311_Table3,MATCH($B213,_311_Table3_ColumnLookup,0),FALSE),
  IF(AND(VALUE(LEFT($A213,3))=311,OR($B213="I2",$B213="J2",$B213="K2",$B213="L2")),VLOOKUP('311'!$G$58,_311_Table3,MATCH(MID($B213,1,1),_311_Table3_ColumnLookup,0),FALSE),
  IF(AND(VALUE(LEFT($A213,3))=311,RIGHT($B213,5)="Total"),VLOOKUP('311'!$G$59,_311_Table3,MATCH(MID($B213,1,1),_311_Table3_ColumnLookup,0),FALSE),
  IF(VALUE(LEFT($A213,3))=311,VLOOKUP(VALUE(MID($B213,2,1)),_311_Table3,MATCH(MID($B213,1,1),_311_Table3_ColumnLookup,0),FALSE)
+N("311"),
  IF(AND(VALUE(LEFT($A213,3))=312,LEFT($G213,10)="Unincepted",$B213="G "),VLOOKUP(" ULO",_312_Table3,MATCH('312'!$N$16,_312_Table3_ColumnLookup,0),FALSE),
  IF(AND(VALUE(LEFT($A213,3))=312,LEFT($G213,10)="Unincepted",$B213="O "),VLOOKUP(" ULO",_312_Table3,MATCH('312'!$V$16,_312_Table3_ColumnLookup,0),FALSE),
  IF(AND(VALUE(LEFT($A213,3))=312,LEFT($G213,10)="Unincepted",$B213="Q "),VLOOKUP(" ULO",_312_Table3,MATCH('312'!$X$16,_312_Table3_ColumnLookup,0),FALSE),
  IF(AND(VALUE(LEFT($A213,3))=312,LEFT($G213,10)="Unincepted"),VLOOKUP(" ULO",_312_Table3,MATCH(LEFT($B213,1),_312_Table3_ColumnLookup,0),FALSE),
  IF(AND(VALUE(LEFT($A213,3))=312,LEFT($G213,5)="Total",$B213="G "),VLOOKUP('312'!$F$80,_312_Table3,MATCH('312'!$N$16,_312_Table3_ColumnLookup,0),FALSE),
  IF(AND(VALUE(LEFT($A213,3))=312,LEFT($G213,5)="Total",$B213="O "),VLOOKUP('312'!$F$80,_312_Table3,MATCH('312'!$V$16,_312_Table3_ColumnLookup,0),FALSE),
  IF(AND(VALUE(LEFT($A213,3))=312,LEFT($G213,5)="Total",$B213="Q "),VLOOKUP('312'!$F$80,_312_Table3,MATCH('312'!$X$16,_312_Table3_ColumnLookup,0),FALSE),
  IF(AND(VALUE(LEFT($A213,3))=312,LEFT($G213,5)="Total"),VLOOKUP('312'!$F$80,_312_Table3,MATCH(LEFT($B213,1),_312_Table3_ColumnLookup,0),FALSE),
  IF(AND(VALUE(LEFT($A213,3))=312,LEN($I213)=4,$B213="G"),VLOOKUP($I213,_312_Table3,MATCH('312'!$N$16,_312_Table3_ColumnLookup,0),FALSE),
  IF(AND(VALUE(LEFT($A213,3))=312,LEN($I213)=4,$B213="O"),VLOOKUP($I213,_312_Table3,MATCH('312'!$V$16,_312_Table3_ColumnLookup,0),FALSE),
  IF(AND(VALUE(LEFT($A213,3))=312,LEN($I213)=4,$B213="Q"),VLOOKUP($I213,_312_Table3,MATCH('312'!$X$16,_312_Table3_ColumnLookup,0),FALSE),
  IF(AND(VALUE(LEFT($A213,3))=312,LEN($I213)=4),VLOOKUP($I213,_312_Table3,MATCH(LEFT($B213,1),_312_Table3_ColumnLookup,0),FALSE)
+N("312"),
  IF(VALUE(LEFT($A213,3))=313,VLOOKUP(VALUE(MID($B213,2,1)),_313_Table3,MATCH(MID($B213,1,1),_313_Table3_ColumnLookup,0),FALSE)
+N("313"),
  IF(AND(VALUE(LEFT($A213,3))=314,LEN($B213)=3),VLOOKUP(VALUE(MID($B213,2,2)),_314_Table3,MATCH(MID($B213,1,1),_314_Table3_ColumnLookup,0),FALSE),
  IF(VALUE(LEFT($A213,3))=314,VLOOKUP(VALUE(MID($B213,2,1)),_314_Table3,MATCH(MID($B213,1,1),_314_Table3_ColumnLookup,0),FALSE)
+N("314"),
""))))))))))))))))))))))))</f>
        <v>#NAME?</v>
      </c>
      <c r="G213" t="s">
        <v>1100</v>
      </c>
      <c r="H213" s="321">
        <f>IFERROR(
IF(ISERROR($D213)=FALSE,$D213,IF(ISERROR($E213)=FALSE,$E213,IF(ISERROR($F213)=FALSE,$F213
+N("012 checkboxes"),
IF(
IF(OR(LEFT($A213,9)="Syndicate",LEFT($A213,12)="NewSyndicate"),VLOOKUP($A213,'012'!$J:$ZW,MATCH("Link to button",'012'!$J$1:$ZW$1,0),0)
+N("309 checkbox"),
IF($C213="309 LCR Summary0",VLOOKUP("Notes990",'309'!$P:$ZZ,MATCH("Link to button",'309'!$P$1:$ZZ$1,0),0)
+N("313 checkboxes"),
IF($C213="313 Financial Information0LcmVsScr",IF($C213="309 LCR Summary0",VLOOKUP("LcmVsScr",'309'!$N:$ZZ,MATCH("Link to button",'309'!$N$1:$ZZ$1,0),0),
IF($C213="313 Financial Information0LcrDocAttached",IF($C213="309 LCR Summary0",VLOOKUP("LcrDocAttached",'309'!$N:$ZZ,MATCH("Link to button",'309'!$N$1:$ZZ$1,0),
0)))))))=1,TRUE,FALSE)
))),"")</f>
        <v>0</v>
      </c>
    </row>
    <row r="214" spans="1:8" customFormat="1">
      <c r="A214" s="237" t="str">
        <f>VLOOKUP($G214,CSVLookups!$B:$R,MATCH(A$1,CSVLookups!$B$1:$R$1,0),FALSE)</f>
        <v>311 Claims Distributions</v>
      </c>
      <c r="B214" s="237" t="str">
        <f>VLOOKUP($G214,CSVLookups!$B:$R,MATCH(B$1,CSVLookups!$B$1:$R$1,0),FALSE)</f>
        <v>G3</v>
      </c>
      <c r="C214" s="238" t="str">
        <f t="shared" si="4"/>
        <v>311 Claims DistributionsG3Net Insurance Claims brought forward</v>
      </c>
      <c r="D214" s="238">
        <f>IF(AND(VALUE(LEFT($A214,3))=309,LEN($B214)=3),VLOOKUP(VALUE(MID($B214,2,2)),_309_Table1,MATCH(MID($B214,1,1),_309_Table1_ColumnLookup,0),FALSE),
  IF($C214="309 LCR SummaryA",OneYearSCR,IF($C214="309 LCR SummaryB",UltimateSCR,IF(VALUE(LEFT($A214,3))=309,VLOOKUP(VALUE(MID($B214,2,1)),_309_Table1,MATCH(MID($B214,1,1),_309_Table1_ColumnLookup,0),FALSE)
+N("309"),
  IF(VALUE(LEFT($A214,3))=310,VLOOKUP(VALUE(MID($B214,2,1)),_310_Table1,MATCH(MID($B214,1,1),_310_Table1_ColumnLookup,0),FALSE)
+N("310"),
  IF(AND(VALUE(LEFT($A214,3))=311,LEN($I214)=4),VLOOKUP($I214,_311_Table1,MATCH($B214,_311_Table1_ColumnLookup,0),FALSE),
  IF(AND(VALUE(LEFT($A214,3))=311,OR($B214="I2",$B214="J2",$B214="K2",$B214="L2")),VLOOKUP('311'!$G$58,_311_Table1,MATCH(MID($B214,1,1),_311_Table1_ColumnLookup,0),FALSE),
  IF(AND(VALUE(LEFT($A214,3))=311,RIGHT($B214,5)="Total"),VLOOKUP('311'!$G$59,_311_Table1,MATCH(MID($B214,1,1),_311_Table1_ColumnLookup,0),FALSE),
  IF(VALUE(LEFT($A214,3))=311,VLOOKUP(VALUE(MID($B214,2,1)),_311_Table1,MATCH(MID($B214,1,1),_311_Table1_ColumnLookup,0),FALSE)
+N("311"),
  IF(AND(VALUE(LEFT($A214,3))=312,LEFT($G214,10)="Unincepted",$B214="G "),VLOOKUP(" ULO",_312_Table1,MATCH('312'!$N$16,_312_Table1_ColumnLookup,0),FALSE),
  IF(AND(VALUE(LEFT($A214,3))=312,LEFT($G214,10)="Unincepted",$B214="O "),VLOOKUP(" ULO",_312_Table1,MATCH('312'!$V$16,_312_Table1_ColumnLookup,0),FALSE),
  IF(AND(VALUE(LEFT($A214,3))=312,LEFT($G214,10)="Unincepted",$B214="Q "),VLOOKUP(" ULO",_312_Table1,MATCH('312'!$X$16,_312_Table1_ColumnLookup,0),FALSE),
  IF(AND(VALUE(LEFT($A214,3))=312,LEFT($G214,10)="Unincepted"),VLOOKUP(" ULO",_312_Table1,MATCH(LEFT($B214,1),_312_Table1_ColumnLookup,0),FALSE),
  IF(AND(VALUE(LEFT($A214,3))=312,LEFT($G214,5)="Total",$B214="G "),VLOOKUP('312'!$F$80,_312_Table1,MATCH('312'!$N$16,_312_Table1_ColumnLookup,0),FALSE),
  IF(AND(VALUE(LEFT($A214,3))=312,LEFT($G214,5)="Total",$B214="O "),VLOOKUP('312'!$F$80,_312_Table1,MATCH('312'!$V$16,_312_Table1_ColumnLookup,0),FALSE),
  IF(AND(VALUE(LEFT($A214,3))=312,LEFT($G214,5)="Total",$B214="Q "),VLOOKUP('312'!$F$80,_312_Table1,MATCH('312'!$X$16,_312_Table1_ColumnLookup,0),FALSE),
  IF(AND(VALUE(LEFT($A214,3))=312,LEFT($G214,5)="Total"),VLOOKUP('312'!$F$80,_312_Table1,MATCH(LEFT($B214,1),_312_Table1_ColumnLookup,0),FALSE),
  IF(AND(VALUE(LEFT($A214,3))=312,LEN($I214)=4,$B214="G"),VLOOKUP($I214,_312_Table1,MATCH('312'!$N$16,_312_Table1_ColumnLookup,0),FALSE),
  IF(AND(VALUE(LEFT($A214,3))=312,LEN($I214)=4,$B214="O"),VLOOKUP($I214,_312_Table1,MATCH('312'!$V$16,_312_Table1_ColumnLookup,0),FALSE),
  IF(AND(VALUE(LEFT($A214,3))=312,LEN($I214)=4,$B214="Q"),VLOOKUP($I214,_312_Table1,MATCH('312'!$X$16,_312_Table1_ColumnLookup,0),FALSE),
  IF(AND(VALUE(LEFT($A214,3))=312,LEN($I214)=4),VLOOKUP($I214,_312_Table1,MATCH(LEFT($B214,1),_312_Table1_ColumnLookup,0),FALSE)
+N("312"),
  IF(VALUE(LEFT($A214,3))=313,VLOOKUP(VALUE(MID($B214,2,1)),_313_Table1,MATCH(MID($B214,1,1),_313_Table1_ColumnLookup,0),FALSE)
+N("313"),
  IF(AND(VALUE(LEFT($A214,3))=314,LEN($B214)=3),VLOOKUP(VALUE(MID($B214,2,2)),_314_Table1,MATCH(MID($B214,1,1),_314_Table1_ColumnLookup,0),FALSE),
  IF(VALUE(LEFT($A214,3))=314,VLOOKUP(VALUE(MID($B214,2,1)),_314_Table1,MATCH(MID($B214,1,1),_314_Table1_ColumnLookup,0),FALSE)
+N("314"),
""))))))))))))))))))))))))</f>
        <v>0</v>
      </c>
      <c r="E214" s="238" t="e">
        <f>IF(AND(VALUE(LEFT($A214,3))=309,LEN($B214)=3),VLOOKUP(VALUE(MID($B214,2,2)),_309_Table2,MATCH(MID($B214,1,1),_309_Table2_ColumnLookup,0),FALSE),
  IF($C214="309 LCR SummaryA",OneYearSCR,IF($C214="309 LCR SummaryB",UltimateSCR,IF(VALUE(LEFT($A214,3))=309,VLOOKUP(VALUE(MID($B214,2,1)),_309_Table2,MATCH(MID($B214,1,1),_309_Table2_ColumnLookup,0),FALSE)
+N("309"),
  IF(VALUE(LEFT($A214,3))=310,VLOOKUP(VALUE(MID($B214,2,1)),_310_Table2,MATCH(MID($B214,1,1),_310_Table2_ColumnLookup,0),FALSE)
+N("310"),
  IF(AND(VALUE(LEFT($A214,3))=311,LEN($I214)=4),VLOOKUP($I214,_311_Table2,MATCH($B214,_311_Table2_ColumnLookup,0),FALSE),
  IF(AND(VALUE(LEFT($A214,3))=311,OR($B214="I2",$B214="J2",$B214="K2",$B214="L2")),VLOOKUP('311'!$G$58,_311_Table2,MATCH(MID($B214,1,1),_311_Table2_ColumnLookup,0),FALSE),
  IF(AND(VALUE(LEFT($A214,3))=311,RIGHT($B214,5)="Total"),VLOOKUP('311'!$G$59,_311_Table2,MATCH(MID($B214,1,1),_311_Table2_ColumnLookup,0),FALSE),
  IF(VALUE(LEFT($A214,3))=311,VLOOKUP(VALUE(MID($B214,2,1)),_311_Table2,MATCH(MID($B214,1,1),_311_Table2_ColumnLookup,0),FALSE)
+N("311"),
  IF(AND(VALUE(LEFT($A214,3))=312,LEFT($G214,10)="Unincepted",$B214="G "),VLOOKUP(" ULO",_312_Table2,MATCH('312'!$N$16,_312_Table2_ColumnLookup,0),FALSE),
  IF(AND(VALUE(LEFT($A214,3))=312,LEFT($G214,10)="Unincepted",$B214="O "),VLOOKUP(" ULO",_312_Table2,MATCH('312'!$V$16,_312_Table2_ColumnLookup,0),FALSE),
  IF(AND(VALUE(LEFT($A214,3))=312,LEFT($G214,10)="Unincepted",$B214="Q "),VLOOKUP(" ULO",_312_Table2,MATCH('312'!$X$16,_312_Table2_ColumnLookup,0),FALSE),
  IF(AND(VALUE(LEFT($A214,3))=312,LEFT($G214,10)="Unincepted"),VLOOKUP(" ULO",_312_Table2,MATCH(LEFT($B214,1),_312_Table2_ColumnLookup,0),FALSE),
  IF(AND(VALUE(LEFT($A214,3))=312,LEFT($G214,5)="Total",$B214="G "),VLOOKUP('312'!$F$80,_312_Table2,MATCH('312'!$N$16,_312_Table2_ColumnLookup,0),FALSE),
  IF(AND(VALUE(LEFT($A214,3))=312,LEFT($G214,5)="Total",$B214="O "),VLOOKUP('312'!$F$80,_312_Table2,MATCH('312'!$V$16,_312_Table2_ColumnLookup,0),FALSE),
  IF(AND(VALUE(LEFT($A214,3))=312,LEFT($G214,5)="Total",$B214="Q "),VLOOKUP('312'!$F$80,_312_Table2,MATCH('312'!$X$16,_312_Table2_ColumnLookup,0),FALSE),
  IF(AND(VALUE(LEFT($A214,3))=312,LEFT($G214,5)="Total"),VLOOKUP('312'!$F$80,_312_Table2,MATCH(LEFT($B214,1),_312_Table2_ColumnLookup,0),FALSE),
  IF(AND(VALUE(LEFT($A214,3))=312,LEN($I214)=4,$B214="G"),VLOOKUP($I214,_312_Table2,MATCH('312'!$N$16,_312_Table2_ColumnLookup,0),FALSE),
  IF(AND(VALUE(LEFT($A214,3))=312,LEN($I214)=4,$B214="O"),VLOOKUP($I214,_312_Table2,MATCH('312'!$V$16,_312_Table2_ColumnLookup,0),FALSE),
  IF(AND(VALUE(LEFT($A214,3))=312,LEN($I214)=4,$B214="Q"),VLOOKUP($I214,_312_Table2,MATCH('312'!$X$16,_312_Table2_ColumnLookup,0),FALSE),
  IF(AND(VALUE(LEFT($A214,3))=312,LEN($I214)=4),VLOOKUP($I214,_312_Table2,MATCH(LEFT($B214,1),_312_Table2_ColumnLookup,0),FALSE)
+N("312"),
  IF(VALUE(LEFT($A214,3))=313,VLOOKUP(VALUE(MID($B214,2,1)),_313_Table2,MATCH(MID($B214,1,1),_313_Table2_ColumnLookup,0),FALSE)
+N("313"),
  IF(AND(VALUE(LEFT($A214,3))=314,LEN($B214)=3),VLOOKUP(VALUE(MID($B214,2,2)),_314_Table2,MATCH(MID($B214,1,1),_314_Table2_ColumnLookup,0),FALSE),
  IF(VALUE(LEFT($A214,3))=314,VLOOKUP(VALUE(MID($B214,2,1)),_314_Table2,MATCH(MID($B214,1,1),_314_Table2_ColumnLookup,0),FALSE)
+N("314"),
""))))))))))))))))))))))))</f>
        <v>#N/A</v>
      </c>
      <c r="F214" s="238" t="e">
        <f>IF(AND(VALUE(LEFT($A214,3))=309,LEN($B214)=3),VLOOKUP(VALUE(MID($B214,2,2)),_309_Table3,MATCH(MID($B214,1,1),_309_Table3_ColumnLookup,0),FALSE),
  IF($C214="309 LCR SummaryA",OneYearSCR,IF($C214="309 LCR SummaryB",UltimateSCR,IF(VALUE(LEFT($A214,3))=309,VLOOKUP(VALUE(MID($B214,2,1)),_309_Table3,MATCH(MID($B214,1,1),_309_Table3_ColumnLookup,0),FALSE)
+N("309"),
  IF(VALUE(LEFT($A214,3))=310,VLOOKUP(VALUE(MID($B214,2,1)),_310_Table3,MATCH(MID($B214,1,1),_310_Table3_ColumnLookup,0),FALSE)
+N("310"),
  IF(AND(VALUE(LEFT($A214,3))=311,LEN($I214)=4),VLOOKUP($I214,_311_Table3,MATCH($B214,_311_Table3_ColumnLookup,0),FALSE),
  IF(AND(VALUE(LEFT($A214,3))=311,OR($B214="I2",$B214="J2",$B214="K2",$B214="L2")),VLOOKUP('311'!$G$58,_311_Table3,MATCH(MID($B214,1,1),_311_Table3_ColumnLookup,0),FALSE),
  IF(AND(VALUE(LEFT($A214,3))=311,RIGHT($B214,5)="Total"),VLOOKUP('311'!$G$59,_311_Table3,MATCH(MID($B214,1,1),_311_Table3_ColumnLookup,0),FALSE),
  IF(VALUE(LEFT($A214,3))=311,VLOOKUP(VALUE(MID($B214,2,1)),_311_Table3,MATCH(MID($B214,1,1),_311_Table3_ColumnLookup,0),FALSE)
+N("311"),
  IF(AND(VALUE(LEFT($A214,3))=312,LEFT($G214,10)="Unincepted",$B214="G "),VLOOKUP(" ULO",_312_Table3,MATCH('312'!$N$16,_312_Table3_ColumnLookup,0),FALSE),
  IF(AND(VALUE(LEFT($A214,3))=312,LEFT($G214,10)="Unincepted",$B214="O "),VLOOKUP(" ULO",_312_Table3,MATCH('312'!$V$16,_312_Table3_ColumnLookup,0),FALSE),
  IF(AND(VALUE(LEFT($A214,3))=312,LEFT($G214,10)="Unincepted",$B214="Q "),VLOOKUP(" ULO",_312_Table3,MATCH('312'!$X$16,_312_Table3_ColumnLookup,0),FALSE),
  IF(AND(VALUE(LEFT($A214,3))=312,LEFT($G214,10)="Unincepted"),VLOOKUP(" ULO",_312_Table3,MATCH(LEFT($B214,1),_312_Table3_ColumnLookup,0),FALSE),
  IF(AND(VALUE(LEFT($A214,3))=312,LEFT($G214,5)="Total",$B214="G "),VLOOKUP('312'!$F$80,_312_Table3,MATCH('312'!$N$16,_312_Table3_ColumnLookup,0),FALSE),
  IF(AND(VALUE(LEFT($A214,3))=312,LEFT($G214,5)="Total",$B214="O "),VLOOKUP('312'!$F$80,_312_Table3,MATCH('312'!$V$16,_312_Table3_ColumnLookup,0),FALSE),
  IF(AND(VALUE(LEFT($A214,3))=312,LEFT($G214,5)="Total",$B214="Q "),VLOOKUP('312'!$F$80,_312_Table3,MATCH('312'!$X$16,_312_Table3_ColumnLookup,0),FALSE),
  IF(AND(VALUE(LEFT($A214,3))=312,LEFT($G214,5)="Total"),VLOOKUP('312'!$F$80,_312_Table3,MATCH(LEFT($B214,1),_312_Table3_ColumnLookup,0),FALSE),
  IF(AND(VALUE(LEFT($A214,3))=312,LEN($I214)=4,$B214="G"),VLOOKUP($I214,_312_Table3,MATCH('312'!$N$16,_312_Table3_ColumnLookup,0),FALSE),
  IF(AND(VALUE(LEFT($A214,3))=312,LEN($I214)=4,$B214="O"),VLOOKUP($I214,_312_Table3,MATCH('312'!$V$16,_312_Table3_ColumnLookup,0),FALSE),
  IF(AND(VALUE(LEFT($A214,3))=312,LEN($I214)=4,$B214="Q"),VLOOKUP($I214,_312_Table3,MATCH('312'!$X$16,_312_Table3_ColumnLookup,0),FALSE),
  IF(AND(VALUE(LEFT($A214,3))=312,LEN($I214)=4),VLOOKUP($I214,_312_Table3,MATCH(LEFT($B214,1),_312_Table3_ColumnLookup,0),FALSE)
+N("312"),
  IF(VALUE(LEFT($A214,3))=313,VLOOKUP(VALUE(MID($B214,2,1)),_313_Table3,MATCH(MID($B214,1,1),_313_Table3_ColumnLookup,0),FALSE)
+N("313"),
  IF(AND(VALUE(LEFT($A214,3))=314,LEN($B214)=3),VLOOKUP(VALUE(MID($B214,2,2)),_314_Table3,MATCH(MID($B214,1,1),_314_Table3_ColumnLookup,0),FALSE),
  IF(VALUE(LEFT($A214,3))=314,VLOOKUP(VALUE(MID($B214,2,1)),_314_Table3,MATCH(MID($B214,1,1),_314_Table3_ColumnLookup,0),FALSE)
+N("314"),
""))))))))))))))))))))))))</f>
        <v>#NAME?</v>
      </c>
      <c r="G214" t="s">
        <v>1102</v>
      </c>
      <c r="H214" s="321">
        <f>IFERROR(
IF(ISERROR($D214)=FALSE,$D214,IF(ISERROR($E214)=FALSE,$E214,IF(ISERROR($F214)=FALSE,$F214
+N("012 checkboxes"),
IF(
IF(OR(LEFT($A214,9)="Syndicate",LEFT($A214,12)="NewSyndicate"),VLOOKUP($A214,'012'!$J:$ZW,MATCH("Link to button",'012'!$J$1:$ZW$1,0),0)
+N("309 checkbox"),
IF($C214="309 LCR Summary0",VLOOKUP("Notes990",'309'!$P:$ZZ,MATCH("Link to button",'309'!$P$1:$ZZ$1,0),0)
+N("313 checkboxes"),
IF($C214="313 Financial Information0LcmVsScr",IF($C214="309 LCR Summary0",VLOOKUP("LcmVsScr",'309'!$N:$ZZ,MATCH("Link to button",'309'!$N$1:$ZZ$1,0),0),
IF($C214="313 Financial Information0LcrDocAttached",IF($C214="309 LCR Summary0",VLOOKUP("LcrDocAttached",'309'!$N:$ZZ,MATCH("Link to button",'309'!$N$1:$ZZ$1,0),
0)))))))=1,TRUE,FALSE)
))),"")</f>
        <v>0</v>
      </c>
    </row>
    <row r="215" spans="1:8" customFormat="1">
      <c r="A215" s="237" t="str">
        <f>VLOOKUP($G215,CSVLookups!$B:$R,MATCH(A$1,CSVLookups!$B$1:$R$1,0),FALSE)</f>
        <v>311 Claims Distributions</v>
      </c>
      <c r="B215" s="237" t="str">
        <f>VLOOKUP($G215,CSVLookups!$B:$R,MATCH(B$1,CSVLookups!$B$1:$R$1,0),FALSE)</f>
        <v>H3</v>
      </c>
      <c r="C215" s="238" t="str">
        <f t="shared" si="4"/>
        <v>311 Claims DistributionsH3Net Insurance Claims brought forward</v>
      </c>
      <c r="D215" s="238">
        <f>IF(AND(VALUE(LEFT($A215,3))=309,LEN($B215)=3),VLOOKUP(VALUE(MID($B215,2,2)),_309_Table1,MATCH(MID($B215,1,1),_309_Table1_ColumnLookup,0),FALSE),
  IF($C215="309 LCR SummaryA",OneYearSCR,IF($C215="309 LCR SummaryB",UltimateSCR,IF(VALUE(LEFT($A215,3))=309,VLOOKUP(VALUE(MID($B215,2,1)),_309_Table1,MATCH(MID($B215,1,1),_309_Table1_ColumnLookup,0),FALSE)
+N("309"),
  IF(VALUE(LEFT($A215,3))=310,VLOOKUP(VALUE(MID($B215,2,1)),_310_Table1,MATCH(MID($B215,1,1),_310_Table1_ColumnLookup,0),FALSE)
+N("310"),
  IF(AND(VALUE(LEFT($A215,3))=311,LEN($I215)=4),VLOOKUP($I215,_311_Table1,MATCH($B215,_311_Table1_ColumnLookup,0),FALSE),
  IF(AND(VALUE(LEFT($A215,3))=311,OR($B215="I2",$B215="J2",$B215="K2",$B215="L2")),VLOOKUP('311'!$G$58,_311_Table1,MATCH(MID($B215,1,1),_311_Table1_ColumnLookup,0),FALSE),
  IF(AND(VALUE(LEFT($A215,3))=311,RIGHT($B215,5)="Total"),VLOOKUP('311'!$G$59,_311_Table1,MATCH(MID($B215,1,1),_311_Table1_ColumnLookup,0),FALSE),
  IF(VALUE(LEFT($A215,3))=311,VLOOKUP(VALUE(MID($B215,2,1)),_311_Table1,MATCH(MID($B215,1,1),_311_Table1_ColumnLookup,0),FALSE)
+N("311"),
  IF(AND(VALUE(LEFT($A215,3))=312,LEFT($G215,10)="Unincepted",$B215="G "),VLOOKUP(" ULO",_312_Table1,MATCH('312'!$N$16,_312_Table1_ColumnLookup,0),FALSE),
  IF(AND(VALUE(LEFT($A215,3))=312,LEFT($G215,10)="Unincepted",$B215="O "),VLOOKUP(" ULO",_312_Table1,MATCH('312'!$V$16,_312_Table1_ColumnLookup,0),FALSE),
  IF(AND(VALUE(LEFT($A215,3))=312,LEFT($G215,10)="Unincepted",$B215="Q "),VLOOKUP(" ULO",_312_Table1,MATCH('312'!$X$16,_312_Table1_ColumnLookup,0),FALSE),
  IF(AND(VALUE(LEFT($A215,3))=312,LEFT($G215,10)="Unincepted"),VLOOKUP(" ULO",_312_Table1,MATCH(LEFT($B215,1),_312_Table1_ColumnLookup,0),FALSE),
  IF(AND(VALUE(LEFT($A215,3))=312,LEFT($G215,5)="Total",$B215="G "),VLOOKUP('312'!$F$80,_312_Table1,MATCH('312'!$N$16,_312_Table1_ColumnLookup,0),FALSE),
  IF(AND(VALUE(LEFT($A215,3))=312,LEFT($G215,5)="Total",$B215="O "),VLOOKUP('312'!$F$80,_312_Table1,MATCH('312'!$V$16,_312_Table1_ColumnLookup,0),FALSE),
  IF(AND(VALUE(LEFT($A215,3))=312,LEFT($G215,5)="Total",$B215="Q "),VLOOKUP('312'!$F$80,_312_Table1,MATCH('312'!$X$16,_312_Table1_ColumnLookup,0),FALSE),
  IF(AND(VALUE(LEFT($A215,3))=312,LEFT($G215,5)="Total"),VLOOKUP('312'!$F$80,_312_Table1,MATCH(LEFT($B215,1),_312_Table1_ColumnLookup,0),FALSE),
  IF(AND(VALUE(LEFT($A215,3))=312,LEN($I215)=4,$B215="G"),VLOOKUP($I215,_312_Table1,MATCH('312'!$N$16,_312_Table1_ColumnLookup,0),FALSE),
  IF(AND(VALUE(LEFT($A215,3))=312,LEN($I215)=4,$B215="O"),VLOOKUP($I215,_312_Table1,MATCH('312'!$V$16,_312_Table1_ColumnLookup,0),FALSE),
  IF(AND(VALUE(LEFT($A215,3))=312,LEN($I215)=4,$B215="Q"),VLOOKUP($I215,_312_Table1,MATCH('312'!$X$16,_312_Table1_ColumnLookup,0),FALSE),
  IF(AND(VALUE(LEFT($A215,3))=312,LEN($I215)=4),VLOOKUP($I215,_312_Table1,MATCH(LEFT($B215,1),_312_Table1_ColumnLookup,0),FALSE)
+N("312"),
  IF(VALUE(LEFT($A215,3))=313,VLOOKUP(VALUE(MID($B215,2,1)),_313_Table1,MATCH(MID($B215,1,1),_313_Table1_ColumnLookup,0),FALSE)
+N("313"),
  IF(AND(VALUE(LEFT($A215,3))=314,LEN($B215)=3),VLOOKUP(VALUE(MID($B215,2,2)),_314_Table1,MATCH(MID($B215,1,1),_314_Table1_ColumnLookup,0),FALSE),
  IF(VALUE(LEFT($A215,3))=314,VLOOKUP(VALUE(MID($B215,2,1)),_314_Table1,MATCH(MID($B215,1,1),_314_Table1_ColumnLookup,0),FALSE)
+N("314"),
""))))))))))))))))))))))))</f>
        <v>0</v>
      </c>
      <c r="E215" s="238" t="e">
        <f>IF(AND(VALUE(LEFT($A215,3))=309,LEN($B215)=3),VLOOKUP(VALUE(MID($B215,2,2)),_309_Table2,MATCH(MID($B215,1,1),_309_Table2_ColumnLookup,0),FALSE),
  IF($C215="309 LCR SummaryA",OneYearSCR,IF($C215="309 LCR SummaryB",UltimateSCR,IF(VALUE(LEFT($A215,3))=309,VLOOKUP(VALUE(MID($B215,2,1)),_309_Table2,MATCH(MID($B215,1,1),_309_Table2_ColumnLookup,0),FALSE)
+N("309"),
  IF(VALUE(LEFT($A215,3))=310,VLOOKUP(VALUE(MID($B215,2,1)),_310_Table2,MATCH(MID($B215,1,1),_310_Table2_ColumnLookup,0),FALSE)
+N("310"),
  IF(AND(VALUE(LEFT($A215,3))=311,LEN($I215)=4),VLOOKUP($I215,_311_Table2,MATCH($B215,_311_Table2_ColumnLookup,0),FALSE),
  IF(AND(VALUE(LEFT($A215,3))=311,OR($B215="I2",$B215="J2",$B215="K2",$B215="L2")),VLOOKUP('311'!$G$58,_311_Table2,MATCH(MID($B215,1,1),_311_Table2_ColumnLookup,0),FALSE),
  IF(AND(VALUE(LEFT($A215,3))=311,RIGHT($B215,5)="Total"),VLOOKUP('311'!$G$59,_311_Table2,MATCH(MID($B215,1,1),_311_Table2_ColumnLookup,0),FALSE),
  IF(VALUE(LEFT($A215,3))=311,VLOOKUP(VALUE(MID($B215,2,1)),_311_Table2,MATCH(MID($B215,1,1),_311_Table2_ColumnLookup,0),FALSE)
+N("311"),
  IF(AND(VALUE(LEFT($A215,3))=312,LEFT($G215,10)="Unincepted",$B215="G "),VLOOKUP(" ULO",_312_Table2,MATCH('312'!$N$16,_312_Table2_ColumnLookup,0),FALSE),
  IF(AND(VALUE(LEFT($A215,3))=312,LEFT($G215,10)="Unincepted",$B215="O "),VLOOKUP(" ULO",_312_Table2,MATCH('312'!$V$16,_312_Table2_ColumnLookup,0),FALSE),
  IF(AND(VALUE(LEFT($A215,3))=312,LEFT($G215,10)="Unincepted",$B215="Q "),VLOOKUP(" ULO",_312_Table2,MATCH('312'!$X$16,_312_Table2_ColumnLookup,0),FALSE),
  IF(AND(VALUE(LEFT($A215,3))=312,LEFT($G215,10)="Unincepted"),VLOOKUP(" ULO",_312_Table2,MATCH(LEFT($B215,1),_312_Table2_ColumnLookup,0),FALSE),
  IF(AND(VALUE(LEFT($A215,3))=312,LEFT($G215,5)="Total",$B215="G "),VLOOKUP('312'!$F$80,_312_Table2,MATCH('312'!$N$16,_312_Table2_ColumnLookup,0),FALSE),
  IF(AND(VALUE(LEFT($A215,3))=312,LEFT($G215,5)="Total",$B215="O "),VLOOKUP('312'!$F$80,_312_Table2,MATCH('312'!$V$16,_312_Table2_ColumnLookup,0),FALSE),
  IF(AND(VALUE(LEFT($A215,3))=312,LEFT($G215,5)="Total",$B215="Q "),VLOOKUP('312'!$F$80,_312_Table2,MATCH('312'!$X$16,_312_Table2_ColumnLookup,0),FALSE),
  IF(AND(VALUE(LEFT($A215,3))=312,LEFT($G215,5)="Total"),VLOOKUP('312'!$F$80,_312_Table2,MATCH(LEFT($B215,1),_312_Table2_ColumnLookup,0),FALSE),
  IF(AND(VALUE(LEFT($A215,3))=312,LEN($I215)=4,$B215="G"),VLOOKUP($I215,_312_Table2,MATCH('312'!$N$16,_312_Table2_ColumnLookup,0),FALSE),
  IF(AND(VALUE(LEFT($A215,3))=312,LEN($I215)=4,$B215="O"),VLOOKUP($I215,_312_Table2,MATCH('312'!$V$16,_312_Table2_ColumnLookup,0),FALSE),
  IF(AND(VALUE(LEFT($A215,3))=312,LEN($I215)=4,$B215="Q"),VLOOKUP($I215,_312_Table2,MATCH('312'!$X$16,_312_Table2_ColumnLookup,0),FALSE),
  IF(AND(VALUE(LEFT($A215,3))=312,LEN($I215)=4),VLOOKUP($I215,_312_Table2,MATCH(LEFT($B215,1),_312_Table2_ColumnLookup,0),FALSE)
+N("312"),
  IF(VALUE(LEFT($A215,3))=313,VLOOKUP(VALUE(MID($B215,2,1)),_313_Table2,MATCH(MID($B215,1,1),_313_Table2_ColumnLookup,0),FALSE)
+N("313"),
  IF(AND(VALUE(LEFT($A215,3))=314,LEN($B215)=3),VLOOKUP(VALUE(MID($B215,2,2)),_314_Table2,MATCH(MID($B215,1,1),_314_Table2_ColumnLookup,0),FALSE),
  IF(VALUE(LEFT($A215,3))=314,VLOOKUP(VALUE(MID($B215,2,1)),_314_Table2,MATCH(MID($B215,1,1),_314_Table2_ColumnLookup,0),FALSE)
+N("314"),
""))))))))))))))))))))))))</f>
        <v>#N/A</v>
      </c>
      <c r="F215" s="238" t="e">
        <f>IF(AND(VALUE(LEFT($A215,3))=309,LEN($B215)=3),VLOOKUP(VALUE(MID($B215,2,2)),_309_Table3,MATCH(MID($B215,1,1),_309_Table3_ColumnLookup,0),FALSE),
  IF($C215="309 LCR SummaryA",OneYearSCR,IF($C215="309 LCR SummaryB",UltimateSCR,IF(VALUE(LEFT($A215,3))=309,VLOOKUP(VALUE(MID($B215,2,1)),_309_Table3,MATCH(MID($B215,1,1),_309_Table3_ColumnLookup,0),FALSE)
+N("309"),
  IF(VALUE(LEFT($A215,3))=310,VLOOKUP(VALUE(MID($B215,2,1)),_310_Table3,MATCH(MID($B215,1,1),_310_Table3_ColumnLookup,0),FALSE)
+N("310"),
  IF(AND(VALUE(LEFT($A215,3))=311,LEN($I215)=4),VLOOKUP($I215,_311_Table3,MATCH($B215,_311_Table3_ColumnLookup,0),FALSE),
  IF(AND(VALUE(LEFT($A215,3))=311,OR($B215="I2",$B215="J2",$B215="K2",$B215="L2")),VLOOKUP('311'!$G$58,_311_Table3,MATCH(MID($B215,1,1),_311_Table3_ColumnLookup,0),FALSE),
  IF(AND(VALUE(LEFT($A215,3))=311,RIGHT($B215,5)="Total"),VLOOKUP('311'!$G$59,_311_Table3,MATCH(MID($B215,1,1),_311_Table3_ColumnLookup,0),FALSE),
  IF(VALUE(LEFT($A215,3))=311,VLOOKUP(VALUE(MID($B215,2,1)),_311_Table3,MATCH(MID($B215,1,1),_311_Table3_ColumnLookup,0),FALSE)
+N("311"),
  IF(AND(VALUE(LEFT($A215,3))=312,LEFT($G215,10)="Unincepted",$B215="G "),VLOOKUP(" ULO",_312_Table3,MATCH('312'!$N$16,_312_Table3_ColumnLookup,0),FALSE),
  IF(AND(VALUE(LEFT($A215,3))=312,LEFT($G215,10)="Unincepted",$B215="O "),VLOOKUP(" ULO",_312_Table3,MATCH('312'!$V$16,_312_Table3_ColumnLookup,0),FALSE),
  IF(AND(VALUE(LEFT($A215,3))=312,LEFT($G215,10)="Unincepted",$B215="Q "),VLOOKUP(" ULO",_312_Table3,MATCH('312'!$X$16,_312_Table3_ColumnLookup,0),FALSE),
  IF(AND(VALUE(LEFT($A215,3))=312,LEFT($G215,10)="Unincepted"),VLOOKUP(" ULO",_312_Table3,MATCH(LEFT($B215,1),_312_Table3_ColumnLookup,0),FALSE),
  IF(AND(VALUE(LEFT($A215,3))=312,LEFT($G215,5)="Total",$B215="G "),VLOOKUP('312'!$F$80,_312_Table3,MATCH('312'!$N$16,_312_Table3_ColumnLookup,0),FALSE),
  IF(AND(VALUE(LEFT($A215,3))=312,LEFT($G215,5)="Total",$B215="O "),VLOOKUP('312'!$F$80,_312_Table3,MATCH('312'!$V$16,_312_Table3_ColumnLookup,0),FALSE),
  IF(AND(VALUE(LEFT($A215,3))=312,LEFT($G215,5)="Total",$B215="Q "),VLOOKUP('312'!$F$80,_312_Table3,MATCH('312'!$X$16,_312_Table3_ColumnLookup,0),FALSE),
  IF(AND(VALUE(LEFT($A215,3))=312,LEFT($G215,5)="Total"),VLOOKUP('312'!$F$80,_312_Table3,MATCH(LEFT($B215,1),_312_Table3_ColumnLookup,0),FALSE),
  IF(AND(VALUE(LEFT($A215,3))=312,LEN($I215)=4,$B215="G"),VLOOKUP($I215,_312_Table3,MATCH('312'!$N$16,_312_Table3_ColumnLookup,0),FALSE),
  IF(AND(VALUE(LEFT($A215,3))=312,LEN($I215)=4,$B215="O"),VLOOKUP($I215,_312_Table3,MATCH('312'!$V$16,_312_Table3_ColumnLookup,0),FALSE),
  IF(AND(VALUE(LEFT($A215,3))=312,LEN($I215)=4,$B215="Q"),VLOOKUP($I215,_312_Table3,MATCH('312'!$X$16,_312_Table3_ColumnLookup,0),FALSE),
  IF(AND(VALUE(LEFT($A215,3))=312,LEN($I215)=4),VLOOKUP($I215,_312_Table3,MATCH(LEFT($B215,1),_312_Table3_ColumnLookup,0),FALSE)
+N("312"),
  IF(VALUE(LEFT($A215,3))=313,VLOOKUP(VALUE(MID($B215,2,1)),_313_Table3,MATCH(MID($B215,1,1),_313_Table3_ColumnLookup,0),FALSE)
+N("313"),
  IF(AND(VALUE(LEFT($A215,3))=314,LEN($B215)=3),VLOOKUP(VALUE(MID($B215,2,2)),_314_Table3,MATCH(MID($B215,1,1),_314_Table3_ColumnLookup,0),FALSE),
  IF(VALUE(LEFT($A215,3))=314,VLOOKUP(VALUE(MID($B215,2,1)),_314_Table3,MATCH(MID($B215,1,1),_314_Table3_ColumnLookup,0),FALSE)
+N("314"),
""))))))))))))))))))))))))</f>
        <v>#NAME?</v>
      </c>
      <c r="G215" t="s">
        <v>1104</v>
      </c>
      <c r="H215" s="321">
        <f>IFERROR(
IF(ISERROR($D215)=FALSE,$D215,IF(ISERROR($E215)=FALSE,$E215,IF(ISERROR($F215)=FALSE,$F215
+N("012 checkboxes"),
IF(
IF(OR(LEFT($A215,9)="Syndicate",LEFT($A215,12)="NewSyndicate"),VLOOKUP($A215,'012'!$J:$ZW,MATCH("Link to button",'012'!$J$1:$ZW$1,0),0)
+N("309 checkbox"),
IF($C215="309 LCR Summary0",VLOOKUP("Notes990",'309'!$P:$ZZ,MATCH("Link to button",'309'!$P$1:$ZZ$1,0),0)
+N("313 checkboxes"),
IF($C215="313 Financial Information0LcmVsScr",IF($C215="309 LCR Summary0",VLOOKUP("LcmVsScr",'309'!$N:$ZZ,MATCH("Link to button",'309'!$N$1:$ZZ$1,0),0),
IF($C215="313 Financial Information0LcrDocAttached",IF($C215="309 LCR Summary0",VLOOKUP("LcrDocAttached",'309'!$N:$ZZ,MATCH("Link to button",'309'!$N$1:$ZZ$1,0),
0)))))))=1,TRUE,FALSE)
))),"")</f>
        <v>0</v>
      </c>
    </row>
    <row r="216" spans="1:8" customFormat="1">
      <c r="A216" s="237" t="str">
        <f>VLOOKUP($G216,CSVLookups!$B:$R,MATCH(A$1,CSVLookups!$B$1:$R$1,0),FALSE)</f>
        <v>311 Claims Distributions</v>
      </c>
      <c r="B216" s="237" t="str">
        <f>VLOOKUP($G216,CSVLookups!$B:$R,MATCH(B$1,CSVLookups!$B$1:$R$1,0),FALSE)</f>
        <v>A4</v>
      </c>
      <c r="C216" s="238" t="str">
        <f t="shared" si="4"/>
        <v>311 Claims DistributionsA4</v>
      </c>
      <c r="D216" s="238">
        <f>IF(AND(VALUE(LEFT($A216,3))=309,LEN($B216)=3),VLOOKUP(VALUE(MID($B216,2,2)),_309_Table1,MATCH(MID($B216,1,1),_309_Table1_ColumnLookup,0),FALSE),
  IF($C216="309 LCR SummaryA",OneYearSCR,IF($C216="309 LCR SummaryB",UltimateSCR,IF(VALUE(LEFT($A216,3))=309,VLOOKUP(VALUE(MID($B216,2,1)),_309_Table1,MATCH(MID($B216,1,1),_309_Table1_ColumnLookup,0),FALSE)
+N("309"),
  IF(VALUE(LEFT($A216,3))=310,VLOOKUP(VALUE(MID($B216,2,1)),_310_Table1,MATCH(MID($B216,1,1),_310_Table1_ColumnLookup,0),FALSE)
+N("310"),
  IF(AND(VALUE(LEFT($A216,3))=311,LEN($I216)=4),VLOOKUP($I216,_311_Table1,MATCH($B216,_311_Table1_ColumnLookup,0),FALSE),
  IF(AND(VALUE(LEFT($A216,3))=311,OR($B216="I2",$B216="J2",$B216="K2",$B216="L2")),VLOOKUP('311'!$G$58,_311_Table1,MATCH(MID($B216,1,1),_311_Table1_ColumnLookup,0),FALSE),
  IF(AND(VALUE(LEFT($A216,3))=311,RIGHT($B216,5)="Total"),VLOOKUP('311'!$G$59,_311_Table1,MATCH(MID($B216,1,1),_311_Table1_ColumnLookup,0),FALSE),
  IF(VALUE(LEFT($A216,3))=311,VLOOKUP(VALUE(MID($B216,2,1)),_311_Table1,MATCH(MID($B216,1,1),_311_Table1_ColumnLookup,0),FALSE)
+N("311"),
  IF(AND(VALUE(LEFT($A216,3))=312,LEFT($G216,10)="Unincepted",$B216="G "),VLOOKUP(" ULO",_312_Table1,MATCH('312'!$N$16,_312_Table1_ColumnLookup,0),FALSE),
  IF(AND(VALUE(LEFT($A216,3))=312,LEFT($G216,10)="Unincepted",$B216="O "),VLOOKUP(" ULO",_312_Table1,MATCH('312'!$V$16,_312_Table1_ColumnLookup,0),FALSE),
  IF(AND(VALUE(LEFT($A216,3))=312,LEFT($G216,10)="Unincepted",$B216="Q "),VLOOKUP(" ULO",_312_Table1,MATCH('312'!$X$16,_312_Table1_ColumnLookup,0),FALSE),
  IF(AND(VALUE(LEFT($A216,3))=312,LEFT($G216,10)="Unincepted"),VLOOKUP(" ULO",_312_Table1,MATCH(LEFT($B216,1),_312_Table1_ColumnLookup,0),FALSE),
  IF(AND(VALUE(LEFT($A216,3))=312,LEFT($G216,5)="Total",$B216="G "),VLOOKUP('312'!$F$80,_312_Table1,MATCH('312'!$N$16,_312_Table1_ColumnLookup,0),FALSE),
  IF(AND(VALUE(LEFT($A216,3))=312,LEFT($G216,5)="Total",$B216="O "),VLOOKUP('312'!$F$80,_312_Table1,MATCH('312'!$V$16,_312_Table1_ColumnLookup,0),FALSE),
  IF(AND(VALUE(LEFT($A216,3))=312,LEFT($G216,5)="Total",$B216="Q "),VLOOKUP('312'!$F$80,_312_Table1,MATCH('312'!$X$16,_312_Table1_ColumnLookup,0),FALSE),
  IF(AND(VALUE(LEFT($A216,3))=312,LEFT($G216,5)="Total"),VLOOKUP('312'!$F$80,_312_Table1,MATCH(LEFT($B216,1),_312_Table1_ColumnLookup,0),FALSE),
  IF(AND(VALUE(LEFT($A216,3))=312,LEN($I216)=4,$B216="G"),VLOOKUP($I216,_312_Table1,MATCH('312'!$N$16,_312_Table1_ColumnLookup,0),FALSE),
  IF(AND(VALUE(LEFT($A216,3))=312,LEN($I216)=4,$B216="O"),VLOOKUP($I216,_312_Table1,MATCH('312'!$V$16,_312_Table1_ColumnLookup,0),FALSE),
  IF(AND(VALUE(LEFT($A216,3))=312,LEN($I216)=4,$B216="Q"),VLOOKUP($I216,_312_Table1,MATCH('312'!$X$16,_312_Table1_ColumnLookup,0),FALSE),
  IF(AND(VALUE(LEFT($A216,3))=312,LEN($I216)=4),VLOOKUP($I216,_312_Table1,MATCH(LEFT($B216,1),_312_Table1_ColumnLookup,0),FALSE)
+N("312"),
  IF(VALUE(LEFT($A216,3))=313,VLOOKUP(VALUE(MID($B216,2,1)),_313_Table1,MATCH(MID($B216,1,1),_313_Table1_ColumnLookup,0),FALSE)
+N("313"),
  IF(AND(VALUE(LEFT($A216,3))=314,LEN($B216)=3),VLOOKUP(VALUE(MID($B216,2,2)),_314_Table1,MATCH(MID($B216,1,1),_314_Table1_ColumnLookup,0),FALSE),
  IF(VALUE(LEFT($A216,3))=314,VLOOKUP(VALUE(MID($B216,2,1)),_314_Table1,MATCH(MID($B216,1,1),_314_Table1_ColumnLookup,0),FALSE)
+N("314"),
""))))))))))))))))))))))))</f>
        <v>0</v>
      </c>
      <c r="E216" s="238" t="e">
        <f>IF(AND(VALUE(LEFT($A216,3))=309,LEN($B216)=3),VLOOKUP(VALUE(MID($B216,2,2)),_309_Table2,MATCH(MID($B216,1,1),_309_Table2_ColumnLookup,0),FALSE),
  IF($C216="309 LCR SummaryA",OneYearSCR,IF($C216="309 LCR SummaryB",UltimateSCR,IF(VALUE(LEFT($A216,3))=309,VLOOKUP(VALUE(MID($B216,2,1)),_309_Table2,MATCH(MID($B216,1,1),_309_Table2_ColumnLookup,0),FALSE)
+N("309"),
  IF(VALUE(LEFT($A216,3))=310,VLOOKUP(VALUE(MID($B216,2,1)),_310_Table2,MATCH(MID($B216,1,1),_310_Table2_ColumnLookup,0),FALSE)
+N("310"),
  IF(AND(VALUE(LEFT($A216,3))=311,LEN($I216)=4),VLOOKUP($I216,_311_Table2,MATCH($B216,_311_Table2_ColumnLookup,0),FALSE),
  IF(AND(VALUE(LEFT($A216,3))=311,OR($B216="I2",$B216="J2",$B216="K2",$B216="L2")),VLOOKUP('311'!$G$58,_311_Table2,MATCH(MID($B216,1,1),_311_Table2_ColumnLookup,0),FALSE),
  IF(AND(VALUE(LEFT($A216,3))=311,RIGHT($B216,5)="Total"),VLOOKUP('311'!$G$59,_311_Table2,MATCH(MID($B216,1,1),_311_Table2_ColumnLookup,0),FALSE),
  IF(VALUE(LEFT($A216,3))=311,VLOOKUP(VALUE(MID($B216,2,1)),_311_Table2,MATCH(MID($B216,1,1),_311_Table2_ColumnLookup,0),FALSE)
+N("311"),
  IF(AND(VALUE(LEFT($A216,3))=312,LEFT($G216,10)="Unincepted",$B216="G "),VLOOKUP(" ULO",_312_Table2,MATCH('312'!$N$16,_312_Table2_ColumnLookup,0),FALSE),
  IF(AND(VALUE(LEFT($A216,3))=312,LEFT($G216,10)="Unincepted",$B216="O "),VLOOKUP(" ULO",_312_Table2,MATCH('312'!$V$16,_312_Table2_ColumnLookup,0),FALSE),
  IF(AND(VALUE(LEFT($A216,3))=312,LEFT($G216,10)="Unincepted",$B216="Q "),VLOOKUP(" ULO",_312_Table2,MATCH('312'!$X$16,_312_Table2_ColumnLookup,0),FALSE),
  IF(AND(VALUE(LEFT($A216,3))=312,LEFT($G216,10)="Unincepted"),VLOOKUP(" ULO",_312_Table2,MATCH(LEFT($B216,1),_312_Table2_ColumnLookup,0),FALSE),
  IF(AND(VALUE(LEFT($A216,3))=312,LEFT($G216,5)="Total",$B216="G "),VLOOKUP('312'!$F$80,_312_Table2,MATCH('312'!$N$16,_312_Table2_ColumnLookup,0),FALSE),
  IF(AND(VALUE(LEFT($A216,3))=312,LEFT($G216,5)="Total",$B216="O "),VLOOKUP('312'!$F$80,_312_Table2,MATCH('312'!$V$16,_312_Table2_ColumnLookup,0),FALSE),
  IF(AND(VALUE(LEFT($A216,3))=312,LEFT($G216,5)="Total",$B216="Q "),VLOOKUP('312'!$F$80,_312_Table2,MATCH('312'!$X$16,_312_Table2_ColumnLookup,0),FALSE),
  IF(AND(VALUE(LEFT($A216,3))=312,LEFT($G216,5)="Total"),VLOOKUP('312'!$F$80,_312_Table2,MATCH(LEFT($B216,1),_312_Table2_ColumnLookup,0),FALSE),
  IF(AND(VALUE(LEFT($A216,3))=312,LEN($I216)=4,$B216="G"),VLOOKUP($I216,_312_Table2,MATCH('312'!$N$16,_312_Table2_ColumnLookup,0),FALSE),
  IF(AND(VALUE(LEFT($A216,3))=312,LEN($I216)=4,$B216="O"),VLOOKUP($I216,_312_Table2,MATCH('312'!$V$16,_312_Table2_ColumnLookup,0),FALSE),
  IF(AND(VALUE(LEFT($A216,3))=312,LEN($I216)=4,$B216="Q"),VLOOKUP($I216,_312_Table2,MATCH('312'!$X$16,_312_Table2_ColumnLookup,0),FALSE),
  IF(AND(VALUE(LEFT($A216,3))=312,LEN($I216)=4),VLOOKUP($I216,_312_Table2,MATCH(LEFT($B216,1),_312_Table2_ColumnLookup,0),FALSE)
+N("312"),
  IF(VALUE(LEFT($A216,3))=313,VLOOKUP(VALUE(MID($B216,2,1)),_313_Table2,MATCH(MID($B216,1,1),_313_Table2_ColumnLookup,0),FALSE)
+N("313"),
  IF(AND(VALUE(LEFT($A216,3))=314,LEN($B216)=3),VLOOKUP(VALUE(MID($B216,2,2)),_314_Table2,MATCH(MID($B216,1,1),_314_Table2_ColumnLookup,0),FALSE),
  IF(VALUE(LEFT($A216,3))=314,VLOOKUP(VALUE(MID($B216,2,1)),_314_Table2,MATCH(MID($B216,1,1),_314_Table2_ColumnLookup,0),FALSE)
+N("314"),
""))))))))))))))))))))))))</f>
        <v>#N/A</v>
      </c>
      <c r="F216" s="238" t="e">
        <f>IF(AND(VALUE(LEFT($A216,3))=309,LEN($B216)=3),VLOOKUP(VALUE(MID($B216,2,2)),_309_Table3,MATCH(MID($B216,1,1),_309_Table3_ColumnLookup,0),FALSE),
  IF($C216="309 LCR SummaryA",OneYearSCR,IF($C216="309 LCR SummaryB",UltimateSCR,IF(VALUE(LEFT($A216,3))=309,VLOOKUP(VALUE(MID($B216,2,1)),_309_Table3,MATCH(MID($B216,1,1),_309_Table3_ColumnLookup,0),FALSE)
+N("309"),
  IF(VALUE(LEFT($A216,3))=310,VLOOKUP(VALUE(MID($B216,2,1)),_310_Table3,MATCH(MID($B216,1,1),_310_Table3_ColumnLookup,0),FALSE)
+N("310"),
  IF(AND(VALUE(LEFT($A216,3))=311,LEN($I216)=4),VLOOKUP($I216,_311_Table3,MATCH($B216,_311_Table3_ColumnLookup,0),FALSE),
  IF(AND(VALUE(LEFT($A216,3))=311,OR($B216="I2",$B216="J2",$B216="K2",$B216="L2")),VLOOKUP('311'!$G$58,_311_Table3,MATCH(MID($B216,1,1),_311_Table3_ColumnLookup,0),FALSE),
  IF(AND(VALUE(LEFT($A216,3))=311,RIGHT($B216,5)="Total"),VLOOKUP('311'!$G$59,_311_Table3,MATCH(MID($B216,1,1),_311_Table3_ColumnLookup,0),FALSE),
  IF(VALUE(LEFT($A216,3))=311,VLOOKUP(VALUE(MID($B216,2,1)),_311_Table3,MATCH(MID($B216,1,1),_311_Table3_ColumnLookup,0),FALSE)
+N("311"),
  IF(AND(VALUE(LEFT($A216,3))=312,LEFT($G216,10)="Unincepted",$B216="G "),VLOOKUP(" ULO",_312_Table3,MATCH('312'!$N$16,_312_Table3_ColumnLookup,0),FALSE),
  IF(AND(VALUE(LEFT($A216,3))=312,LEFT($G216,10)="Unincepted",$B216="O "),VLOOKUP(" ULO",_312_Table3,MATCH('312'!$V$16,_312_Table3_ColumnLookup,0),FALSE),
  IF(AND(VALUE(LEFT($A216,3))=312,LEFT($G216,10)="Unincepted",$B216="Q "),VLOOKUP(" ULO",_312_Table3,MATCH('312'!$X$16,_312_Table3_ColumnLookup,0),FALSE),
  IF(AND(VALUE(LEFT($A216,3))=312,LEFT($G216,10)="Unincepted"),VLOOKUP(" ULO",_312_Table3,MATCH(LEFT($B216,1),_312_Table3_ColumnLookup,0),FALSE),
  IF(AND(VALUE(LEFT($A216,3))=312,LEFT($G216,5)="Total",$B216="G "),VLOOKUP('312'!$F$80,_312_Table3,MATCH('312'!$N$16,_312_Table3_ColumnLookup,0),FALSE),
  IF(AND(VALUE(LEFT($A216,3))=312,LEFT($G216,5)="Total",$B216="O "),VLOOKUP('312'!$F$80,_312_Table3,MATCH('312'!$V$16,_312_Table3_ColumnLookup,0),FALSE),
  IF(AND(VALUE(LEFT($A216,3))=312,LEFT($G216,5)="Total",$B216="Q "),VLOOKUP('312'!$F$80,_312_Table3,MATCH('312'!$X$16,_312_Table3_ColumnLookup,0),FALSE),
  IF(AND(VALUE(LEFT($A216,3))=312,LEFT($G216,5)="Total"),VLOOKUP('312'!$F$80,_312_Table3,MATCH(LEFT($B216,1),_312_Table3_ColumnLookup,0),FALSE),
  IF(AND(VALUE(LEFT($A216,3))=312,LEN($I216)=4,$B216="G"),VLOOKUP($I216,_312_Table3,MATCH('312'!$N$16,_312_Table3_ColumnLookup,0),FALSE),
  IF(AND(VALUE(LEFT($A216,3))=312,LEN($I216)=4,$B216="O"),VLOOKUP($I216,_312_Table3,MATCH('312'!$V$16,_312_Table3_ColumnLookup,0),FALSE),
  IF(AND(VALUE(LEFT($A216,3))=312,LEN($I216)=4,$B216="Q"),VLOOKUP($I216,_312_Table3,MATCH('312'!$X$16,_312_Table3_ColumnLookup,0),FALSE),
  IF(AND(VALUE(LEFT($A216,3))=312,LEN($I216)=4),VLOOKUP($I216,_312_Table3,MATCH(LEFT($B216,1),_312_Table3_ColumnLookup,0),FALSE)
+N("312"),
  IF(VALUE(LEFT($A216,3))=313,VLOOKUP(VALUE(MID($B216,2,1)),_313_Table3,MATCH(MID($B216,1,1),_313_Table3_ColumnLookup,0),FALSE)
+N("313"),
  IF(AND(VALUE(LEFT($A216,3))=314,LEN($B216)=3),VLOOKUP(VALUE(MID($B216,2,2)),_314_Table3,MATCH(MID($B216,1,1),_314_Table3_ColumnLookup,0),FALSE),
  IF(VALUE(LEFT($A216,3))=314,VLOOKUP(VALUE(MID($B216,2,1)),_314_Table3,MATCH(MID($B216,1,1),_314_Table3_ColumnLookup,0),FALSE)
+N("314"),
""))))))))))))))))))))))))</f>
        <v>#NAME?</v>
      </c>
      <c r="G216" t="s">
        <v>1106</v>
      </c>
      <c r="H216" s="321">
        <f>IFERROR(
IF(ISERROR($D216)=FALSE,$D216,IF(ISERROR($E216)=FALSE,$E216,IF(ISERROR($F216)=FALSE,$F216
+N("012 checkboxes"),
IF(
IF(OR(LEFT($A216,9)="Syndicate",LEFT($A216,12)="NewSyndicate"),VLOOKUP($A216,'012'!$J:$ZW,MATCH("Link to button",'012'!$J$1:$ZW$1,0),0)
+N("309 checkbox"),
IF($C216="309 LCR Summary0",VLOOKUP("Notes990",'309'!$P:$ZZ,MATCH("Link to button",'309'!$P$1:$ZZ$1,0),0)
+N("313 checkboxes"),
IF($C216="313 Financial Information0LcmVsScr",IF($C216="309 LCR Summary0",VLOOKUP("LcmVsScr",'309'!$N:$ZZ,MATCH("Link to button",'309'!$N$1:$ZZ$1,0),0),
IF($C216="313 Financial Information0LcrDocAttached",IF($C216="309 LCR Summary0",VLOOKUP("LcrDocAttached",'309'!$N:$ZZ,MATCH("Link to button",'309'!$N$1:$ZZ$1,0),
0)))))))=1,TRUE,FALSE)
))),"")</f>
        <v>0</v>
      </c>
    </row>
    <row r="217" spans="1:8" customFormat="1">
      <c r="A217" s="237" t="str">
        <f>VLOOKUP($G217,CSVLookups!$B:$R,MATCH(A$1,CSVLookups!$B$1:$R$1,0),FALSE)</f>
        <v>311 Claims Distributions</v>
      </c>
      <c r="B217" s="237" t="str">
        <f>VLOOKUP($G217,CSVLookups!$B:$R,MATCH(B$1,CSVLookups!$B$1:$R$1,0),FALSE)</f>
        <v>G4</v>
      </c>
      <c r="C217" s="238" t="str">
        <f t="shared" si="4"/>
        <v>311 Claims DistributionsG4</v>
      </c>
      <c r="D217" s="238">
        <f>IF(AND(VALUE(LEFT($A217,3))=309,LEN($B217)=3),VLOOKUP(VALUE(MID($B217,2,2)),_309_Table1,MATCH(MID($B217,1,1),_309_Table1_ColumnLookup,0),FALSE),
  IF($C217="309 LCR SummaryA",OneYearSCR,IF($C217="309 LCR SummaryB",UltimateSCR,IF(VALUE(LEFT($A217,3))=309,VLOOKUP(VALUE(MID($B217,2,1)),_309_Table1,MATCH(MID($B217,1,1),_309_Table1_ColumnLookup,0),FALSE)
+N("309"),
  IF(VALUE(LEFT($A217,3))=310,VLOOKUP(VALUE(MID($B217,2,1)),_310_Table1,MATCH(MID($B217,1,1),_310_Table1_ColumnLookup,0),FALSE)
+N("310"),
  IF(AND(VALUE(LEFT($A217,3))=311,LEN($I217)=4),VLOOKUP($I217,_311_Table1,MATCH($B217,_311_Table1_ColumnLookup,0),FALSE),
  IF(AND(VALUE(LEFT($A217,3))=311,OR($B217="I2",$B217="J2",$B217="K2",$B217="L2")),VLOOKUP('311'!$G$58,_311_Table1,MATCH(MID($B217,1,1),_311_Table1_ColumnLookup,0),FALSE),
  IF(AND(VALUE(LEFT($A217,3))=311,RIGHT($B217,5)="Total"),VLOOKUP('311'!$G$59,_311_Table1,MATCH(MID($B217,1,1),_311_Table1_ColumnLookup,0),FALSE),
  IF(VALUE(LEFT($A217,3))=311,VLOOKUP(VALUE(MID($B217,2,1)),_311_Table1,MATCH(MID($B217,1,1),_311_Table1_ColumnLookup,0),FALSE)
+N("311"),
  IF(AND(VALUE(LEFT($A217,3))=312,LEFT($G217,10)="Unincepted",$B217="G "),VLOOKUP(" ULO",_312_Table1,MATCH('312'!$N$16,_312_Table1_ColumnLookup,0),FALSE),
  IF(AND(VALUE(LEFT($A217,3))=312,LEFT($G217,10)="Unincepted",$B217="O "),VLOOKUP(" ULO",_312_Table1,MATCH('312'!$V$16,_312_Table1_ColumnLookup,0),FALSE),
  IF(AND(VALUE(LEFT($A217,3))=312,LEFT($G217,10)="Unincepted",$B217="Q "),VLOOKUP(" ULO",_312_Table1,MATCH('312'!$X$16,_312_Table1_ColumnLookup,0),FALSE),
  IF(AND(VALUE(LEFT($A217,3))=312,LEFT($G217,10)="Unincepted"),VLOOKUP(" ULO",_312_Table1,MATCH(LEFT($B217,1),_312_Table1_ColumnLookup,0),FALSE),
  IF(AND(VALUE(LEFT($A217,3))=312,LEFT($G217,5)="Total",$B217="G "),VLOOKUP('312'!$F$80,_312_Table1,MATCH('312'!$N$16,_312_Table1_ColumnLookup,0),FALSE),
  IF(AND(VALUE(LEFT($A217,3))=312,LEFT($G217,5)="Total",$B217="O "),VLOOKUP('312'!$F$80,_312_Table1,MATCH('312'!$V$16,_312_Table1_ColumnLookup,0),FALSE),
  IF(AND(VALUE(LEFT($A217,3))=312,LEFT($G217,5)="Total",$B217="Q "),VLOOKUP('312'!$F$80,_312_Table1,MATCH('312'!$X$16,_312_Table1_ColumnLookup,0),FALSE),
  IF(AND(VALUE(LEFT($A217,3))=312,LEFT($G217,5)="Total"),VLOOKUP('312'!$F$80,_312_Table1,MATCH(LEFT($B217,1),_312_Table1_ColumnLookup,0),FALSE),
  IF(AND(VALUE(LEFT($A217,3))=312,LEN($I217)=4,$B217="G"),VLOOKUP($I217,_312_Table1,MATCH('312'!$N$16,_312_Table1_ColumnLookup,0),FALSE),
  IF(AND(VALUE(LEFT($A217,3))=312,LEN($I217)=4,$B217="O"),VLOOKUP($I217,_312_Table1,MATCH('312'!$V$16,_312_Table1_ColumnLookup,0),FALSE),
  IF(AND(VALUE(LEFT($A217,3))=312,LEN($I217)=4,$B217="Q"),VLOOKUP($I217,_312_Table1,MATCH('312'!$X$16,_312_Table1_ColumnLookup,0),FALSE),
  IF(AND(VALUE(LEFT($A217,3))=312,LEN($I217)=4),VLOOKUP($I217,_312_Table1,MATCH(LEFT($B217,1),_312_Table1_ColumnLookup,0),FALSE)
+N("312"),
  IF(VALUE(LEFT($A217,3))=313,VLOOKUP(VALUE(MID($B217,2,1)),_313_Table1,MATCH(MID($B217,1,1),_313_Table1_ColumnLookup,0),FALSE)
+N("313"),
  IF(AND(VALUE(LEFT($A217,3))=314,LEN($B217)=3),VLOOKUP(VALUE(MID($B217,2,2)),_314_Table1,MATCH(MID($B217,1,1),_314_Table1_ColumnLookup,0),FALSE),
  IF(VALUE(LEFT($A217,3))=314,VLOOKUP(VALUE(MID($B217,2,1)),_314_Table1,MATCH(MID($B217,1,1),_314_Table1_ColumnLookup,0),FALSE)
+N("314"),
""))))))))))))))))))))))))</f>
        <v>0</v>
      </c>
      <c r="E217" s="238" t="e">
        <f>IF(AND(VALUE(LEFT($A217,3))=309,LEN($B217)=3),VLOOKUP(VALUE(MID($B217,2,2)),_309_Table2,MATCH(MID($B217,1,1),_309_Table2_ColumnLookup,0),FALSE),
  IF($C217="309 LCR SummaryA",OneYearSCR,IF($C217="309 LCR SummaryB",UltimateSCR,IF(VALUE(LEFT($A217,3))=309,VLOOKUP(VALUE(MID($B217,2,1)),_309_Table2,MATCH(MID($B217,1,1),_309_Table2_ColumnLookup,0),FALSE)
+N("309"),
  IF(VALUE(LEFT($A217,3))=310,VLOOKUP(VALUE(MID($B217,2,1)),_310_Table2,MATCH(MID($B217,1,1),_310_Table2_ColumnLookup,0),FALSE)
+N("310"),
  IF(AND(VALUE(LEFT($A217,3))=311,LEN($I217)=4),VLOOKUP($I217,_311_Table2,MATCH($B217,_311_Table2_ColumnLookup,0),FALSE),
  IF(AND(VALUE(LEFT($A217,3))=311,OR($B217="I2",$B217="J2",$B217="K2",$B217="L2")),VLOOKUP('311'!$G$58,_311_Table2,MATCH(MID($B217,1,1),_311_Table2_ColumnLookup,0),FALSE),
  IF(AND(VALUE(LEFT($A217,3))=311,RIGHT($B217,5)="Total"),VLOOKUP('311'!$G$59,_311_Table2,MATCH(MID($B217,1,1),_311_Table2_ColumnLookup,0),FALSE),
  IF(VALUE(LEFT($A217,3))=311,VLOOKUP(VALUE(MID($B217,2,1)),_311_Table2,MATCH(MID($B217,1,1),_311_Table2_ColumnLookup,0),FALSE)
+N("311"),
  IF(AND(VALUE(LEFT($A217,3))=312,LEFT($G217,10)="Unincepted",$B217="G "),VLOOKUP(" ULO",_312_Table2,MATCH('312'!$N$16,_312_Table2_ColumnLookup,0),FALSE),
  IF(AND(VALUE(LEFT($A217,3))=312,LEFT($G217,10)="Unincepted",$B217="O "),VLOOKUP(" ULO",_312_Table2,MATCH('312'!$V$16,_312_Table2_ColumnLookup,0),FALSE),
  IF(AND(VALUE(LEFT($A217,3))=312,LEFT($G217,10)="Unincepted",$B217="Q "),VLOOKUP(" ULO",_312_Table2,MATCH('312'!$X$16,_312_Table2_ColumnLookup,0),FALSE),
  IF(AND(VALUE(LEFT($A217,3))=312,LEFT($G217,10)="Unincepted"),VLOOKUP(" ULO",_312_Table2,MATCH(LEFT($B217,1),_312_Table2_ColumnLookup,0),FALSE),
  IF(AND(VALUE(LEFT($A217,3))=312,LEFT($G217,5)="Total",$B217="G "),VLOOKUP('312'!$F$80,_312_Table2,MATCH('312'!$N$16,_312_Table2_ColumnLookup,0),FALSE),
  IF(AND(VALUE(LEFT($A217,3))=312,LEFT($G217,5)="Total",$B217="O "),VLOOKUP('312'!$F$80,_312_Table2,MATCH('312'!$V$16,_312_Table2_ColumnLookup,0),FALSE),
  IF(AND(VALUE(LEFT($A217,3))=312,LEFT($G217,5)="Total",$B217="Q "),VLOOKUP('312'!$F$80,_312_Table2,MATCH('312'!$X$16,_312_Table2_ColumnLookup,0),FALSE),
  IF(AND(VALUE(LEFT($A217,3))=312,LEFT($G217,5)="Total"),VLOOKUP('312'!$F$80,_312_Table2,MATCH(LEFT($B217,1),_312_Table2_ColumnLookup,0),FALSE),
  IF(AND(VALUE(LEFT($A217,3))=312,LEN($I217)=4,$B217="G"),VLOOKUP($I217,_312_Table2,MATCH('312'!$N$16,_312_Table2_ColumnLookup,0),FALSE),
  IF(AND(VALUE(LEFT($A217,3))=312,LEN($I217)=4,$B217="O"),VLOOKUP($I217,_312_Table2,MATCH('312'!$V$16,_312_Table2_ColumnLookup,0),FALSE),
  IF(AND(VALUE(LEFT($A217,3))=312,LEN($I217)=4,$B217="Q"),VLOOKUP($I217,_312_Table2,MATCH('312'!$X$16,_312_Table2_ColumnLookup,0),FALSE),
  IF(AND(VALUE(LEFT($A217,3))=312,LEN($I217)=4),VLOOKUP($I217,_312_Table2,MATCH(LEFT($B217,1),_312_Table2_ColumnLookup,0),FALSE)
+N("312"),
  IF(VALUE(LEFT($A217,3))=313,VLOOKUP(VALUE(MID($B217,2,1)),_313_Table2,MATCH(MID($B217,1,1),_313_Table2_ColumnLookup,0),FALSE)
+N("313"),
  IF(AND(VALUE(LEFT($A217,3))=314,LEN($B217)=3),VLOOKUP(VALUE(MID($B217,2,2)),_314_Table2,MATCH(MID($B217,1,1),_314_Table2_ColumnLookup,0),FALSE),
  IF(VALUE(LEFT($A217,3))=314,VLOOKUP(VALUE(MID($B217,2,1)),_314_Table2,MATCH(MID($B217,1,1),_314_Table2_ColumnLookup,0),FALSE)
+N("314"),
""))))))))))))))))))))))))</f>
        <v>#N/A</v>
      </c>
      <c r="F217" s="238" t="e">
        <f>IF(AND(VALUE(LEFT($A217,3))=309,LEN($B217)=3),VLOOKUP(VALUE(MID($B217,2,2)),_309_Table3,MATCH(MID($B217,1,1),_309_Table3_ColumnLookup,0),FALSE),
  IF($C217="309 LCR SummaryA",OneYearSCR,IF($C217="309 LCR SummaryB",UltimateSCR,IF(VALUE(LEFT($A217,3))=309,VLOOKUP(VALUE(MID($B217,2,1)),_309_Table3,MATCH(MID($B217,1,1),_309_Table3_ColumnLookup,0),FALSE)
+N("309"),
  IF(VALUE(LEFT($A217,3))=310,VLOOKUP(VALUE(MID($B217,2,1)),_310_Table3,MATCH(MID($B217,1,1),_310_Table3_ColumnLookup,0),FALSE)
+N("310"),
  IF(AND(VALUE(LEFT($A217,3))=311,LEN($I217)=4),VLOOKUP($I217,_311_Table3,MATCH($B217,_311_Table3_ColumnLookup,0),FALSE),
  IF(AND(VALUE(LEFT($A217,3))=311,OR($B217="I2",$B217="J2",$B217="K2",$B217="L2")),VLOOKUP('311'!$G$58,_311_Table3,MATCH(MID($B217,1,1),_311_Table3_ColumnLookup,0),FALSE),
  IF(AND(VALUE(LEFT($A217,3))=311,RIGHT($B217,5)="Total"),VLOOKUP('311'!$G$59,_311_Table3,MATCH(MID($B217,1,1),_311_Table3_ColumnLookup,0),FALSE),
  IF(VALUE(LEFT($A217,3))=311,VLOOKUP(VALUE(MID($B217,2,1)),_311_Table3,MATCH(MID($B217,1,1),_311_Table3_ColumnLookup,0),FALSE)
+N("311"),
  IF(AND(VALUE(LEFT($A217,3))=312,LEFT($G217,10)="Unincepted",$B217="G "),VLOOKUP(" ULO",_312_Table3,MATCH('312'!$N$16,_312_Table3_ColumnLookup,0),FALSE),
  IF(AND(VALUE(LEFT($A217,3))=312,LEFT($G217,10)="Unincepted",$B217="O "),VLOOKUP(" ULO",_312_Table3,MATCH('312'!$V$16,_312_Table3_ColumnLookup,0),FALSE),
  IF(AND(VALUE(LEFT($A217,3))=312,LEFT($G217,10)="Unincepted",$B217="Q "),VLOOKUP(" ULO",_312_Table3,MATCH('312'!$X$16,_312_Table3_ColumnLookup,0),FALSE),
  IF(AND(VALUE(LEFT($A217,3))=312,LEFT($G217,10)="Unincepted"),VLOOKUP(" ULO",_312_Table3,MATCH(LEFT($B217,1),_312_Table3_ColumnLookup,0),FALSE),
  IF(AND(VALUE(LEFT($A217,3))=312,LEFT($G217,5)="Total",$B217="G "),VLOOKUP('312'!$F$80,_312_Table3,MATCH('312'!$N$16,_312_Table3_ColumnLookup,0),FALSE),
  IF(AND(VALUE(LEFT($A217,3))=312,LEFT($G217,5)="Total",$B217="O "),VLOOKUP('312'!$F$80,_312_Table3,MATCH('312'!$V$16,_312_Table3_ColumnLookup,0),FALSE),
  IF(AND(VALUE(LEFT($A217,3))=312,LEFT($G217,5)="Total",$B217="Q "),VLOOKUP('312'!$F$80,_312_Table3,MATCH('312'!$X$16,_312_Table3_ColumnLookup,0),FALSE),
  IF(AND(VALUE(LEFT($A217,3))=312,LEFT($G217,5)="Total"),VLOOKUP('312'!$F$80,_312_Table3,MATCH(LEFT($B217,1),_312_Table3_ColumnLookup,0),FALSE),
  IF(AND(VALUE(LEFT($A217,3))=312,LEN($I217)=4,$B217="G"),VLOOKUP($I217,_312_Table3,MATCH('312'!$N$16,_312_Table3_ColumnLookup,0),FALSE),
  IF(AND(VALUE(LEFT($A217,3))=312,LEN($I217)=4,$B217="O"),VLOOKUP($I217,_312_Table3,MATCH('312'!$V$16,_312_Table3_ColumnLookup,0),FALSE),
  IF(AND(VALUE(LEFT($A217,3))=312,LEN($I217)=4,$B217="Q"),VLOOKUP($I217,_312_Table3,MATCH('312'!$X$16,_312_Table3_ColumnLookup,0),FALSE),
  IF(AND(VALUE(LEFT($A217,3))=312,LEN($I217)=4),VLOOKUP($I217,_312_Table3,MATCH(LEFT($B217,1),_312_Table3_ColumnLookup,0),FALSE)
+N("312"),
  IF(VALUE(LEFT($A217,3))=313,VLOOKUP(VALUE(MID($B217,2,1)),_313_Table3,MATCH(MID($B217,1,1),_313_Table3_ColumnLookup,0),FALSE)
+N("313"),
  IF(AND(VALUE(LEFT($A217,3))=314,LEN($B217)=3),VLOOKUP(VALUE(MID($B217,2,2)),_314_Table3,MATCH(MID($B217,1,1),_314_Table3_ColumnLookup,0),FALSE),
  IF(VALUE(LEFT($A217,3))=314,VLOOKUP(VALUE(MID($B217,2,1)),_314_Table3,MATCH(MID($B217,1,1),_314_Table3_ColumnLookup,0),FALSE)
+N("314"),
""))))))))))))))))))))))))</f>
        <v>#NAME?</v>
      </c>
      <c r="G217" t="s">
        <v>1108</v>
      </c>
      <c r="H217" s="321">
        <f>IFERROR(
IF(ISERROR($D217)=FALSE,$D217,IF(ISERROR($E217)=FALSE,$E217,IF(ISERROR($F217)=FALSE,$F217
+N("012 checkboxes"),
IF(
IF(OR(LEFT($A217,9)="Syndicate",LEFT($A217,12)="NewSyndicate"),VLOOKUP($A217,'012'!$J:$ZW,MATCH("Link to button",'012'!$J$1:$ZW$1,0),0)
+N("309 checkbox"),
IF($C217="309 LCR Summary0",VLOOKUP("Notes990",'309'!$P:$ZZ,MATCH("Link to button",'309'!$P$1:$ZZ$1,0),0)
+N("313 checkboxes"),
IF($C217="313 Financial Information0LcmVsScr",IF($C217="309 LCR Summary0",VLOOKUP("LcmVsScr",'309'!$N:$ZZ,MATCH("Link to button",'309'!$N$1:$ZZ$1,0),0),
IF($C217="313 Financial Information0LcrDocAttached",IF($C217="309 LCR Summary0",VLOOKUP("LcrDocAttached",'309'!$N:$ZZ,MATCH("Link to button",'309'!$N$1:$ZZ$1,0),
0)))))))=1,TRUE,FALSE)
))),"")</f>
        <v>0</v>
      </c>
    </row>
    <row r="218" spans="1:8" customFormat="1">
      <c r="A218" s="237" t="str">
        <f>VLOOKUP($G218,CSVLookups!$B:$R,MATCH(A$1,CSVLookups!$B$1:$R$1,0),FALSE)</f>
        <v>311 Claims Distributions</v>
      </c>
      <c r="B218" s="237" t="str">
        <f>VLOOKUP($G218,CSVLookups!$B:$R,MATCH(B$1,CSVLookups!$B$1:$R$1,0),FALSE)</f>
        <v>J2</v>
      </c>
      <c r="C218" s="238" t="str">
        <f t="shared" si="4"/>
        <v>311 Claims DistributionsJ2Adjustments</v>
      </c>
      <c r="D218" s="238" t="e">
        <f>IF(AND(VALUE(LEFT($A218,3))=309,LEN($B218)=3),VLOOKUP(VALUE(MID($B218,2,2)),_309_Table1,MATCH(MID($B218,1,1),_309_Table1_ColumnLookup,0),FALSE),
  IF($C218="309 LCR SummaryA",OneYearSCR,IF($C218="309 LCR SummaryB",UltimateSCR,IF(VALUE(LEFT($A218,3))=309,VLOOKUP(VALUE(MID($B218,2,1)),_309_Table1,MATCH(MID($B218,1,1),_309_Table1_ColumnLookup,0),FALSE)
+N("309"),
  IF(VALUE(LEFT($A218,3))=310,VLOOKUP(VALUE(MID($B218,2,1)),_310_Table1,MATCH(MID($B218,1,1),_310_Table1_ColumnLookup,0),FALSE)
+N("310"),
  IF(AND(VALUE(LEFT($A218,3))=311,LEN($I218)=4),VLOOKUP($I218,_311_Table1,MATCH($B218,_311_Table1_ColumnLookup,0),FALSE),
  IF(AND(VALUE(LEFT($A218,3))=311,OR($B218="I2",$B218="J2",$B218="K2",$B218="L2")),VLOOKUP('311'!$G$58,_311_Table1,MATCH(MID($B218,1,1),_311_Table1_ColumnLookup,0),FALSE),
  IF(AND(VALUE(LEFT($A218,3))=311,RIGHT($B218,5)="Total"),VLOOKUP('311'!$G$59,_311_Table1,MATCH(MID($B218,1,1),_311_Table1_ColumnLookup,0),FALSE),
  IF(VALUE(LEFT($A218,3))=311,VLOOKUP(VALUE(MID($B218,2,1)),_311_Table1,MATCH(MID($B218,1,1),_311_Table1_ColumnLookup,0),FALSE)
+N("311"),
  IF(AND(VALUE(LEFT($A218,3))=312,LEFT($G218,10)="Unincepted",$B218="G "),VLOOKUP(" ULO",_312_Table1,MATCH('312'!$N$16,_312_Table1_ColumnLookup,0),FALSE),
  IF(AND(VALUE(LEFT($A218,3))=312,LEFT($G218,10)="Unincepted",$B218="O "),VLOOKUP(" ULO",_312_Table1,MATCH('312'!$V$16,_312_Table1_ColumnLookup,0),FALSE),
  IF(AND(VALUE(LEFT($A218,3))=312,LEFT($G218,10)="Unincepted",$B218="Q "),VLOOKUP(" ULO",_312_Table1,MATCH('312'!$X$16,_312_Table1_ColumnLookup,0),FALSE),
  IF(AND(VALUE(LEFT($A218,3))=312,LEFT($G218,10)="Unincepted"),VLOOKUP(" ULO",_312_Table1,MATCH(LEFT($B218,1),_312_Table1_ColumnLookup,0),FALSE),
  IF(AND(VALUE(LEFT($A218,3))=312,LEFT($G218,5)="Total",$B218="G "),VLOOKUP('312'!$F$80,_312_Table1,MATCH('312'!$N$16,_312_Table1_ColumnLookup,0),FALSE),
  IF(AND(VALUE(LEFT($A218,3))=312,LEFT($G218,5)="Total",$B218="O "),VLOOKUP('312'!$F$80,_312_Table1,MATCH('312'!$V$16,_312_Table1_ColumnLookup,0),FALSE),
  IF(AND(VALUE(LEFT($A218,3))=312,LEFT($G218,5)="Total",$B218="Q "),VLOOKUP('312'!$F$80,_312_Table1,MATCH('312'!$X$16,_312_Table1_ColumnLookup,0),FALSE),
  IF(AND(VALUE(LEFT($A218,3))=312,LEFT($G218,5)="Total"),VLOOKUP('312'!$F$80,_312_Table1,MATCH(LEFT($B218,1),_312_Table1_ColumnLookup,0),FALSE),
  IF(AND(VALUE(LEFT($A218,3))=312,LEN($I218)=4,$B218="G"),VLOOKUP($I218,_312_Table1,MATCH('312'!$N$16,_312_Table1_ColumnLookup,0),FALSE),
  IF(AND(VALUE(LEFT($A218,3))=312,LEN($I218)=4,$B218="O"),VLOOKUP($I218,_312_Table1,MATCH('312'!$V$16,_312_Table1_ColumnLookup,0),FALSE),
  IF(AND(VALUE(LEFT($A218,3))=312,LEN($I218)=4,$B218="Q"),VLOOKUP($I218,_312_Table1,MATCH('312'!$X$16,_312_Table1_ColumnLookup,0),FALSE),
  IF(AND(VALUE(LEFT($A218,3))=312,LEN($I218)=4),VLOOKUP($I218,_312_Table1,MATCH(LEFT($B218,1),_312_Table1_ColumnLookup,0),FALSE)
+N("312"),
  IF(VALUE(LEFT($A218,3))=313,VLOOKUP(VALUE(MID($B218,2,1)),_313_Table1,MATCH(MID($B218,1,1),_313_Table1_ColumnLookup,0),FALSE)
+N("313"),
  IF(AND(VALUE(LEFT($A218,3))=314,LEN($B218)=3),VLOOKUP(VALUE(MID($B218,2,2)),_314_Table1,MATCH(MID($B218,1,1),_314_Table1_ColumnLookup,0),FALSE),
  IF(VALUE(LEFT($A218,3))=314,VLOOKUP(VALUE(MID($B218,2,1)),_314_Table1,MATCH(MID($B218,1,1),_314_Table1_ColumnLookup,0),FALSE)
+N("314"),
""))))))))))))))))))))))))</f>
        <v>#N/A</v>
      </c>
      <c r="E218" s="238">
        <f>IF(AND(VALUE(LEFT($A218,3))=309,LEN($B218)=3),VLOOKUP(VALUE(MID($B218,2,2)),_309_Table2,MATCH(MID($B218,1,1),_309_Table2_ColumnLookup,0),FALSE),
  IF($C218="309 LCR SummaryA",OneYearSCR,IF($C218="309 LCR SummaryB",UltimateSCR,IF(VALUE(LEFT($A218,3))=309,VLOOKUP(VALUE(MID($B218,2,1)),_309_Table2,MATCH(MID($B218,1,1),_309_Table2_ColumnLookup,0),FALSE)
+N("309"),
  IF(VALUE(LEFT($A218,3))=310,VLOOKUP(VALUE(MID($B218,2,1)),_310_Table2,MATCH(MID($B218,1,1),_310_Table2_ColumnLookup,0),FALSE)
+N("310"),
  IF(AND(VALUE(LEFT($A218,3))=311,LEN($I218)=4),VLOOKUP($I218,_311_Table2,MATCH($B218,_311_Table2_ColumnLookup,0),FALSE),
  IF(AND(VALUE(LEFT($A218,3))=311,OR($B218="I2",$B218="J2",$B218="K2",$B218="L2")),VLOOKUP('311'!$G$58,_311_Table2,MATCH(MID($B218,1,1),_311_Table2_ColumnLookup,0),FALSE),
  IF(AND(VALUE(LEFT($A218,3))=311,RIGHT($B218,5)="Total"),VLOOKUP('311'!$G$59,_311_Table2,MATCH(MID($B218,1,1),_311_Table2_ColumnLookup,0),FALSE),
  IF(VALUE(LEFT($A218,3))=311,VLOOKUP(VALUE(MID($B218,2,1)),_311_Table2,MATCH(MID($B218,1,1),_311_Table2_ColumnLookup,0),FALSE)
+N("311"),
  IF(AND(VALUE(LEFT($A218,3))=312,LEFT($G218,10)="Unincepted",$B218="G "),VLOOKUP(" ULO",_312_Table2,MATCH('312'!$N$16,_312_Table2_ColumnLookup,0),FALSE),
  IF(AND(VALUE(LEFT($A218,3))=312,LEFT($G218,10)="Unincepted",$B218="O "),VLOOKUP(" ULO",_312_Table2,MATCH('312'!$V$16,_312_Table2_ColumnLookup,0),FALSE),
  IF(AND(VALUE(LEFT($A218,3))=312,LEFT($G218,10)="Unincepted",$B218="Q "),VLOOKUP(" ULO",_312_Table2,MATCH('312'!$X$16,_312_Table2_ColumnLookup,0),FALSE),
  IF(AND(VALUE(LEFT($A218,3))=312,LEFT($G218,10)="Unincepted"),VLOOKUP(" ULO",_312_Table2,MATCH(LEFT($B218,1),_312_Table2_ColumnLookup,0),FALSE),
  IF(AND(VALUE(LEFT($A218,3))=312,LEFT($G218,5)="Total",$B218="G "),VLOOKUP('312'!$F$80,_312_Table2,MATCH('312'!$N$16,_312_Table2_ColumnLookup,0),FALSE),
  IF(AND(VALUE(LEFT($A218,3))=312,LEFT($G218,5)="Total",$B218="O "),VLOOKUP('312'!$F$80,_312_Table2,MATCH('312'!$V$16,_312_Table2_ColumnLookup,0),FALSE),
  IF(AND(VALUE(LEFT($A218,3))=312,LEFT($G218,5)="Total",$B218="Q "),VLOOKUP('312'!$F$80,_312_Table2,MATCH('312'!$X$16,_312_Table2_ColumnLookup,0),FALSE),
  IF(AND(VALUE(LEFT($A218,3))=312,LEFT($G218,5)="Total"),VLOOKUP('312'!$F$80,_312_Table2,MATCH(LEFT($B218,1),_312_Table2_ColumnLookup,0),FALSE),
  IF(AND(VALUE(LEFT($A218,3))=312,LEN($I218)=4,$B218="G"),VLOOKUP($I218,_312_Table2,MATCH('312'!$N$16,_312_Table2_ColumnLookup,0),FALSE),
  IF(AND(VALUE(LEFT($A218,3))=312,LEN($I218)=4,$B218="O"),VLOOKUP($I218,_312_Table2,MATCH('312'!$V$16,_312_Table2_ColumnLookup,0),FALSE),
  IF(AND(VALUE(LEFT($A218,3))=312,LEN($I218)=4,$B218="Q"),VLOOKUP($I218,_312_Table2,MATCH('312'!$X$16,_312_Table2_ColumnLookup,0),FALSE),
  IF(AND(VALUE(LEFT($A218,3))=312,LEN($I218)=4),VLOOKUP($I218,_312_Table2,MATCH(LEFT($B218,1),_312_Table2_ColumnLookup,0),FALSE)
+N("312"),
  IF(VALUE(LEFT($A218,3))=313,VLOOKUP(VALUE(MID($B218,2,1)),_313_Table2,MATCH(MID($B218,1,1),_313_Table2_ColumnLookup,0),FALSE)
+N("313"),
  IF(AND(VALUE(LEFT($A218,3))=314,LEN($B218)=3),VLOOKUP(VALUE(MID($B218,2,2)),_314_Table2,MATCH(MID($B218,1,1),_314_Table2_ColumnLookup,0),FALSE),
  IF(VALUE(LEFT($A218,3))=314,VLOOKUP(VALUE(MID($B218,2,1)),_314_Table2,MATCH(MID($B218,1,1),_314_Table2_ColumnLookup,0),FALSE)
+N("314"),
""))))))))))))))))))))))))</f>
        <v>0</v>
      </c>
      <c r="F218" s="238" t="e">
        <f>IF(AND(VALUE(LEFT($A218,3))=309,LEN($B218)=3),VLOOKUP(VALUE(MID($B218,2,2)),_309_Table3,MATCH(MID($B218,1,1),_309_Table3_ColumnLookup,0),FALSE),
  IF($C218="309 LCR SummaryA",OneYearSCR,IF($C218="309 LCR SummaryB",UltimateSCR,IF(VALUE(LEFT($A218,3))=309,VLOOKUP(VALUE(MID($B218,2,1)),_309_Table3,MATCH(MID($B218,1,1),_309_Table3_ColumnLookup,0),FALSE)
+N("309"),
  IF(VALUE(LEFT($A218,3))=310,VLOOKUP(VALUE(MID($B218,2,1)),_310_Table3,MATCH(MID($B218,1,1),_310_Table3_ColumnLookup,0),FALSE)
+N("310"),
  IF(AND(VALUE(LEFT($A218,3))=311,LEN($I218)=4),VLOOKUP($I218,_311_Table3,MATCH($B218,_311_Table3_ColumnLookup,0),FALSE),
  IF(AND(VALUE(LEFT($A218,3))=311,OR($B218="I2",$B218="J2",$B218="K2",$B218="L2")),VLOOKUP('311'!$G$58,_311_Table3,MATCH(MID($B218,1,1),_311_Table3_ColumnLookup,0),FALSE),
  IF(AND(VALUE(LEFT($A218,3))=311,RIGHT($B218,5)="Total"),VLOOKUP('311'!$G$59,_311_Table3,MATCH(MID($B218,1,1),_311_Table3_ColumnLookup,0),FALSE),
  IF(VALUE(LEFT($A218,3))=311,VLOOKUP(VALUE(MID($B218,2,1)),_311_Table3,MATCH(MID($B218,1,1),_311_Table3_ColumnLookup,0),FALSE)
+N("311"),
  IF(AND(VALUE(LEFT($A218,3))=312,LEFT($G218,10)="Unincepted",$B218="G "),VLOOKUP(" ULO",_312_Table3,MATCH('312'!$N$16,_312_Table3_ColumnLookup,0),FALSE),
  IF(AND(VALUE(LEFT($A218,3))=312,LEFT($G218,10)="Unincepted",$B218="O "),VLOOKUP(" ULO",_312_Table3,MATCH('312'!$V$16,_312_Table3_ColumnLookup,0),FALSE),
  IF(AND(VALUE(LEFT($A218,3))=312,LEFT($G218,10)="Unincepted",$B218="Q "),VLOOKUP(" ULO",_312_Table3,MATCH('312'!$X$16,_312_Table3_ColumnLookup,0),FALSE),
  IF(AND(VALUE(LEFT($A218,3))=312,LEFT($G218,10)="Unincepted"),VLOOKUP(" ULO",_312_Table3,MATCH(LEFT($B218,1),_312_Table3_ColumnLookup,0),FALSE),
  IF(AND(VALUE(LEFT($A218,3))=312,LEFT($G218,5)="Total",$B218="G "),VLOOKUP('312'!$F$80,_312_Table3,MATCH('312'!$N$16,_312_Table3_ColumnLookup,0),FALSE),
  IF(AND(VALUE(LEFT($A218,3))=312,LEFT($G218,5)="Total",$B218="O "),VLOOKUP('312'!$F$80,_312_Table3,MATCH('312'!$V$16,_312_Table3_ColumnLookup,0),FALSE),
  IF(AND(VALUE(LEFT($A218,3))=312,LEFT($G218,5)="Total",$B218="Q "),VLOOKUP('312'!$F$80,_312_Table3,MATCH('312'!$X$16,_312_Table3_ColumnLookup,0),FALSE),
  IF(AND(VALUE(LEFT($A218,3))=312,LEFT($G218,5)="Total"),VLOOKUP('312'!$F$80,_312_Table3,MATCH(LEFT($B218,1),_312_Table3_ColumnLookup,0),FALSE),
  IF(AND(VALUE(LEFT($A218,3))=312,LEN($I218)=4,$B218="G"),VLOOKUP($I218,_312_Table3,MATCH('312'!$N$16,_312_Table3_ColumnLookup,0),FALSE),
  IF(AND(VALUE(LEFT($A218,3))=312,LEN($I218)=4,$B218="O"),VLOOKUP($I218,_312_Table3,MATCH('312'!$V$16,_312_Table3_ColumnLookup,0),FALSE),
  IF(AND(VALUE(LEFT($A218,3))=312,LEN($I218)=4,$B218="Q"),VLOOKUP($I218,_312_Table3,MATCH('312'!$X$16,_312_Table3_ColumnLookup,0),FALSE),
  IF(AND(VALUE(LEFT($A218,3))=312,LEN($I218)=4),VLOOKUP($I218,_312_Table3,MATCH(LEFT($B218,1),_312_Table3_ColumnLookup,0),FALSE)
+N("312"),
  IF(VALUE(LEFT($A218,3))=313,VLOOKUP(VALUE(MID($B218,2,1)),_313_Table3,MATCH(MID($B218,1,1),_313_Table3_ColumnLookup,0),FALSE)
+N("313"),
  IF(AND(VALUE(LEFT($A218,3))=314,LEN($B218)=3),VLOOKUP(VALUE(MID($B218,2,2)),_314_Table3,MATCH(MID($B218,1,1),_314_Table3_ColumnLookup,0),FALSE),
  IF(VALUE(LEFT($A218,3))=314,VLOOKUP(VALUE(MID($B218,2,1)),_314_Table3,MATCH(MID($B218,1,1),_314_Table3_ColumnLookup,0),FALSE)
+N("314"),
""))))))))))))))))))))))))</f>
        <v>#NAME?</v>
      </c>
      <c r="G218" t="s">
        <v>1118</v>
      </c>
      <c r="H218" s="321">
        <f>IFERROR(
IF(ISERROR($D218)=FALSE,$D218,IF(ISERROR($E218)=FALSE,$E218,IF(ISERROR($F218)=FALSE,$F218
+N("012 checkboxes"),
IF(
IF(OR(LEFT($A218,9)="Syndicate",LEFT($A218,12)="NewSyndicate"),VLOOKUP($A218,'012'!$J:$ZW,MATCH("Link to button",'012'!$J$1:$ZW$1,0),0)
+N("309 checkbox"),
IF($C218="309 LCR Summary0",VLOOKUP("Notes990",'309'!$P:$ZZ,MATCH("Link to button",'309'!$P$1:$ZZ$1,0),0)
+N("313 checkboxes"),
IF($C218="313 Financial Information0LcmVsScr",IF($C218="309 LCR Summary0",VLOOKUP("LcmVsScr",'309'!$N:$ZZ,MATCH("Link to button",'309'!$N$1:$ZZ$1,0),0),
IF($C218="313 Financial Information0LcrDocAttached",IF($C218="309 LCR Summary0",VLOOKUP("LcrDocAttached",'309'!$N:$ZZ,MATCH("Link to button",'309'!$N$1:$ZZ$1,0),
0)))))))=1,TRUE,FALSE)
))),"")</f>
        <v>0</v>
      </c>
    </row>
    <row r="219" spans="1:8" customFormat="1">
      <c r="A219" s="237" t="str">
        <f>VLOOKUP($G219,CSVLookups!$B:$R,MATCH(A$1,CSVLookups!$B$1:$R$1,0),FALSE)</f>
        <v>311 Claims Distributions</v>
      </c>
      <c r="B219" s="237" t="str">
        <f>VLOOKUP($G219,CSVLookups!$B:$R,MATCH(B$1,CSVLookups!$B$1:$R$1,0),FALSE)</f>
        <v>K2</v>
      </c>
      <c r="C219" s="238" t="str">
        <f t="shared" si="4"/>
        <v>311 Claims DistributionsK2New Business</v>
      </c>
      <c r="D219" s="238" t="e">
        <f>IF(AND(VALUE(LEFT($A219,3))=309,LEN($B219)=3),VLOOKUP(VALUE(MID($B219,2,2)),_309_Table1,MATCH(MID($B219,1,1),_309_Table1_ColumnLookup,0),FALSE),
  IF($C219="309 LCR SummaryA",OneYearSCR,IF($C219="309 LCR SummaryB",UltimateSCR,IF(VALUE(LEFT($A219,3))=309,VLOOKUP(VALUE(MID($B219,2,1)),_309_Table1,MATCH(MID($B219,1,1),_309_Table1_ColumnLookup,0),FALSE)
+N("309"),
  IF(VALUE(LEFT($A219,3))=310,VLOOKUP(VALUE(MID($B219,2,1)),_310_Table1,MATCH(MID($B219,1,1),_310_Table1_ColumnLookup,0),FALSE)
+N("310"),
  IF(AND(VALUE(LEFT($A219,3))=311,LEN($I219)=4),VLOOKUP($I219,_311_Table1,MATCH($B219,_311_Table1_ColumnLookup,0),FALSE),
  IF(AND(VALUE(LEFT($A219,3))=311,OR($B219="I2",$B219="J2",$B219="K2",$B219="L2")),VLOOKUP('311'!$G$58,_311_Table1,MATCH(MID($B219,1,1),_311_Table1_ColumnLookup,0),FALSE),
  IF(AND(VALUE(LEFT($A219,3))=311,RIGHT($B219,5)="Total"),VLOOKUP('311'!$G$59,_311_Table1,MATCH(MID($B219,1,1),_311_Table1_ColumnLookup,0),FALSE),
  IF(VALUE(LEFT($A219,3))=311,VLOOKUP(VALUE(MID($B219,2,1)),_311_Table1,MATCH(MID($B219,1,1),_311_Table1_ColumnLookup,0),FALSE)
+N("311"),
  IF(AND(VALUE(LEFT($A219,3))=312,LEFT($G219,10)="Unincepted",$B219="G "),VLOOKUP(" ULO",_312_Table1,MATCH('312'!$N$16,_312_Table1_ColumnLookup,0),FALSE),
  IF(AND(VALUE(LEFT($A219,3))=312,LEFT($G219,10)="Unincepted",$B219="O "),VLOOKUP(" ULO",_312_Table1,MATCH('312'!$V$16,_312_Table1_ColumnLookup,0),FALSE),
  IF(AND(VALUE(LEFT($A219,3))=312,LEFT($G219,10)="Unincepted",$B219="Q "),VLOOKUP(" ULO",_312_Table1,MATCH('312'!$X$16,_312_Table1_ColumnLookup,0),FALSE),
  IF(AND(VALUE(LEFT($A219,3))=312,LEFT($G219,10)="Unincepted"),VLOOKUP(" ULO",_312_Table1,MATCH(LEFT($B219,1),_312_Table1_ColumnLookup,0),FALSE),
  IF(AND(VALUE(LEFT($A219,3))=312,LEFT($G219,5)="Total",$B219="G "),VLOOKUP('312'!$F$80,_312_Table1,MATCH('312'!$N$16,_312_Table1_ColumnLookup,0),FALSE),
  IF(AND(VALUE(LEFT($A219,3))=312,LEFT($G219,5)="Total",$B219="O "),VLOOKUP('312'!$F$80,_312_Table1,MATCH('312'!$V$16,_312_Table1_ColumnLookup,0),FALSE),
  IF(AND(VALUE(LEFT($A219,3))=312,LEFT($G219,5)="Total",$B219="Q "),VLOOKUP('312'!$F$80,_312_Table1,MATCH('312'!$X$16,_312_Table1_ColumnLookup,0),FALSE),
  IF(AND(VALUE(LEFT($A219,3))=312,LEFT($G219,5)="Total"),VLOOKUP('312'!$F$80,_312_Table1,MATCH(LEFT($B219,1),_312_Table1_ColumnLookup,0),FALSE),
  IF(AND(VALUE(LEFT($A219,3))=312,LEN($I219)=4,$B219="G"),VLOOKUP($I219,_312_Table1,MATCH('312'!$N$16,_312_Table1_ColumnLookup,0),FALSE),
  IF(AND(VALUE(LEFT($A219,3))=312,LEN($I219)=4,$B219="O"),VLOOKUP($I219,_312_Table1,MATCH('312'!$V$16,_312_Table1_ColumnLookup,0),FALSE),
  IF(AND(VALUE(LEFT($A219,3))=312,LEN($I219)=4,$B219="Q"),VLOOKUP($I219,_312_Table1,MATCH('312'!$X$16,_312_Table1_ColumnLookup,0),FALSE),
  IF(AND(VALUE(LEFT($A219,3))=312,LEN($I219)=4),VLOOKUP($I219,_312_Table1,MATCH(LEFT($B219,1),_312_Table1_ColumnLookup,0),FALSE)
+N("312"),
  IF(VALUE(LEFT($A219,3))=313,VLOOKUP(VALUE(MID($B219,2,1)),_313_Table1,MATCH(MID($B219,1,1),_313_Table1_ColumnLookup,0),FALSE)
+N("313"),
  IF(AND(VALUE(LEFT($A219,3))=314,LEN($B219)=3),VLOOKUP(VALUE(MID($B219,2,2)),_314_Table1,MATCH(MID($B219,1,1),_314_Table1_ColumnLookup,0),FALSE),
  IF(VALUE(LEFT($A219,3))=314,VLOOKUP(VALUE(MID($B219,2,1)),_314_Table1,MATCH(MID($B219,1,1),_314_Table1_ColumnLookup,0),FALSE)
+N("314"),
""))))))))))))))))))))))))</f>
        <v>#N/A</v>
      </c>
      <c r="E219" s="238">
        <f ca="1">IF(AND(VALUE(LEFT($A219,3))=309,LEN($B219)=3),VLOOKUP(VALUE(MID($B219,2,2)),_309_Table2,MATCH(MID($B219,1,1),_309_Table2_ColumnLookup,0),FALSE),
  IF($C219="309 LCR SummaryA",OneYearSCR,IF($C219="309 LCR SummaryB",UltimateSCR,IF(VALUE(LEFT($A219,3))=309,VLOOKUP(VALUE(MID($B219,2,1)),_309_Table2,MATCH(MID($B219,1,1),_309_Table2_ColumnLookup,0),FALSE)
+N("309"),
  IF(VALUE(LEFT($A219,3))=310,VLOOKUP(VALUE(MID($B219,2,1)),_310_Table2,MATCH(MID($B219,1,1),_310_Table2_ColumnLookup,0),FALSE)
+N("310"),
  IF(AND(VALUE(LEFT($A219,3))=311,LEN($I219)=4),VLOOKUP($I219,_311_Table2,MATCH($B219,_311_Table2_ColumnLookup,0),FALSE),
  IF(AND(VALUE(LEFT($A219,3))=311,OR($B219="I2",$B219="J2",$B219="K2",$B219="L2")),VLOOKUP('311'!$G$58,_311_Table2,MATCH(MID($B219,1,1),_311_Table2_ColumnLookup,0),FALSE),
  IF(AND(VALUE(LEFT($A219,3))=311,RIGHT($B219,5)="Total"),VLOOKUP('311'!$G$59,_311_Table2,MATCH(MID($B219,1,1),_311_Table2_ColumnLookup,0),FALSE),
  IF(VALUE(LEFT($A219,3))=311,VLOOKUP(VALUE(MID($B219,2,1)),_311_Table2,MATCH(MID($B219,1,1),_311_Table2_ColumnLookup,0),FALSE)
+N("311"),
  IF(AND(VALUE(LEFT($A219,3))=312,LEFT($G219,10)="Unincepted",$B219="G "),VLOOKUP(" ULO",_312_Table2,MATCH('312'!$N$16,_312_Table2_ColumnLookup,0),FALSE),
  IF(AND(VALUE(LEFT($A219,3))=312,LEFT($G219,10)="Unincepted",$B219="O "),VLOOKUP(" ULO",_312_Table2,MATCH('312'!$V$16,_312_Table2_ColumnLookup,0),FALSE),
  IF(AND(VALUE(LEFT($A219,3))=312,LEFT($G219,10)="Unincepted",$B219="Q "),VLOOKUP(" ULO",_312_Table2,MATCH('312'!$X$16,_312_Table2_ColumnLookup,0),FALSE),
  IF(AND(VALUE(LEFT($A219,3))=312,LEFT($G219,10)="Unincepted"),VLOOKUP(" ULO",_312_Table2,MATCH(LEFT($B219,1),_312_Table2_ColumnLookup,0),FALSE),
  IF(AND(VALUE(LEFT($A219,3))=312,LEFT($G219,5)="Total",$B219="G "),VLOOKUP('312'!$F$80,_312_Table2,MATCH('312'!$N$16,_312_Table2_ColumnLookup,0),FALSE),
  IF(AND(VALUE(LEFT($A219,3))=312,LEFT($G219,5)="Total",$B219="O "),VLOOKUP('312'!$F$80,_312_Table2,MATCH('312'!$V$16,_312_Table2_ColumnLookup,0),FALSE),
  IF(AND(VALUE(LEFT($A219,3))=312,LEFT($G219,5)="Total",$B219="Q "),VLOOKUP('312'!$F$80,_312_Table2,MATCH('312'!$X$16,_312_Table2_ColumnLookup,0),FALSE),
  IF(AND(VALUE(LEFT($A219,3))=312,LEFT($G219,5)="Total"),VLOOKUP('312'!$F$80,_312_Table2,MATCH(LEFT($B219,1),_312_Table2_ColumnLookup,0),FALSE),
  IF(AND(VALUE(LEFT($A219,3))=312,LEN($I219)=4,$B219="G"),VLOOKUP($I219,_312_Table2,MATCH('312'!$N$16,_312_Table2_ColumnLookup,0),FALSE),
  IF(AND(VALUE(LEFT($A219,3))=312,LEN($I219)=4,$B219="O"),VLOOKUP($I219,_312_Table2,MATCH('312'!$V$16,_312_Table2_ColumnLookup,0),FALSE),
  IF(AND(VALUE(LEFT($A219,3))=312,LEN($I219)=4,$B219="Q"),VLOOKUP($I219,_312_Table2,MATCH('312'!$X$16,_312_Table2_ColumnLookup,0),FALSE),
  IF(AND(VALUE(LEFT($A219,3))=312,LEN($I219)=4),VLOOKUP($I219,_312_Table2,MATCH(LEFT($B219,1),_312_Table2_ColumnLookup,0),FALSE)
+N("312"),
  IF(VALUE(LEFT($A219,3))=313,VLOOKUP(VALUE(MID($B219,2,1)),_313_Table2,MATCH(MID($B219,1,1),_313_Table2_ColumnLookup,0),FALSE)
+N("313"),
  IF(AND(VALUE(LEFT($A219,3))=314,LEN($B219)=3),VLOOKUP(VALUE(MID($B219,2,2)),_314_Table2,MATCH(MID($B219,1,1),_314_Table2_ColumnLookup,0),FALSE),
  IF(VALUE(LEFT($A219,3))=314,VLOOKUP(VALUE(MID($B219,2,1)),_314_Table2,MATCH(MID($B219,1,1),_314_Table2_ColumnLookup,0),FALSE)
+N("314"),
""))))))))))))))))))))))))</f>
        <v>0</v>
      </c>
      <c r="F219" s="238" t="e">
        <f>IF(AND(VALUE(LEFT($A219,3))=309,LEN($B219)=3),VLOOKUP(VALUE(MID($B219,2,2)),_309_Table3,MATCH(MID($B219,1,1),_309_Table3_ColumnLookup,0),FALSE),
  IF($C219="309 LCR SummaryA",OneYearSCR,IF($C219="309 LCR SummaryB",UltimateSCR,IF(VALUE(LEFT($A219,3))=309,VLOOKUP(VALUE(MID($B219,2,1)),_309_Table3,MATCH(MID($B219,1,1),_309_Table3_ColumnLookup,0),FALSE)
+N("309"),
  IF(VALUE(LEFT($A219,3))=310,VLOOKUP(VALUE(MID($B219,2,1)),_310_Table3,MATCH(MID($B219,1,1),_310_Table3_ColumnLookup,0),FALSE)
+N("310"),
  IF(AND(VALUE(LEFT($A219,3))=311,LEN($I219)=4),VLOOKUP($I219,_311_Table3,MATCH($B219,_311_Table3_ColumnLookup,0),FALSE),
  IF(AND(VALUE(LEFT($A219,3))=311,OR($B219="I2",$B219="J2",$B219="K2",$B219="L2")),VLOOKUP('311'!$G$58,_311_Table3,MATCH(MID($B219,1,1),_311_Table3_ColumnLookup,0),FALSE),
  IF(AND(VALUE(LEFT($A219,3))=311,RIGHT($B219,5)="Total"),VLOOKUP('311'!$G$59,_311_Table3,MATCH(MID($B219,1,1),_311_Table3_ColumnLookup,0),FALSE),
  IF(VALUE(LEFT($A219,3))=311,VLOOKUP(VALUE(MID($B219,2,1)),_311_Table3,MATCH(MID($B219,1,1),_311_Table3_ColumnLookup,0),FALSE)
+N("311"),
  IF(AND(VALUE(LEFT($A219,3))=312,LEFT($G219,10)="Unincepted",$B219="G "),VLOOKUP(" ULO",_312_Table3,MATCH('312'!$N$16,_312_Table3_ColumnLookup,0),FALSE),
  IF(AND(VALUE(LEFT($A219,3))=312,LEFT($G219,10)="Unincepted",$B219="O "),VLOOKUP(" ULO",_312_Table3,MATCH('312'!$V$16,_312_Table3_ColumnLookup,0),FALSE),
  IF(AND(VALUE(LEFT($A219,3))=312,LEFT($G219,10)="Unincepted",$B219="Q "),VLOOKUP(" ULO",_312_Table3,MATCH('312'!$X$16,_312_Table3_ColumnLookup,0),FALSE),
  IF(AND(VALUE(LEFT($A219,3))=312,LEFT($G219,10)="Unincepted"),VLOOKUP(" ULO",_312_Table3,MATCH(LEFT($B219,1),_312_Table3_ColumnLookup,0),FALSE),
  IF(AND(VALUE(LEFT($A219,3))=312,LEFT($G219,5)="Total",$B219="G "),VLOOKUP('312'!$F$80,_312_Table3,MATCH('312'!$N$16,_312_Table3_ColumnLookup,0),FALSE),
  IF(AND(VALUE(LEFT($A219,3))=312,LEFT($G219,5)="Total",$B219="O "),VLOOKUP('312'!$F$80,_312_Table3,MATCH('312'!$V$16,_312_Table3_ColumnLookup,0),FALSE),
  IF(AND(VALUE(LEFT($A219,3))=312,LEFT($G219,5)="Total",$B219="Q "),VLOOKUP('312'!$F$80,_312_Table3,MATCH('312'!$X$16,_312_Table3_ColumnLookup,0),FALSE),
  IF(AND(VALUE(LEFT($A219,3))=312,LEFT($G219,5)="Total"),VLOOKUP('312'!$F$80,_312_Table3,MATCH(LEFT($B219,1),_312_Table3_ColumnLookup,0),FALSE),
  IF(AND(VALUE(LEFT($A219,3))=312,LEN($I219)=4,$B219="G"),VLOOKUP($I219,_312_Table3,MATCH('312'!$N$16,_312_Table3_ColumnLookup,0),FALSE),
  IF(AND(VALUE(LEFT($A219,3))=312,LEN($I219)=4,$B219="O"),VLOOKUP($I219,_312_Table3,MATCH('312'!$V$16,_312_Table3_ColumnLookup,0),FALSE),
  IF(AND(VALUE(LEFT($A219,3))=312,LEN($I219)=4,$B219="Q"),VLOOKUP($I219,_312_Table3,MATCH('312'!$X$16,_312_Table3_ColumnLookup,0),FALSE),
  IF(AND(VALUE(LEFT($A219,3))=312,LEN($I219)=4),VLOOKUP($I219,_312_Table3,MATCH(LEFT($B219,1),_312_Table3_ColumnLookup,0),FALSE)
+N("312"),
  IF(VALUE(LEFT($A219,3))=313,VLOOKUP(VALUE(MID($B219,2,1)),_313_Table3,MATCH(MID($B219,1,1),_313_Table3_ColumnLookup,0),FALSE)
+N("313"),
  IF(AND(VALUE(LEFT($A219,3))=314,LEN($B219)=3),VLOOKUP(VALUE(MID($B219,2,2)),_314_Table3,MATCH(MID($B219,1,1),_314_Table3_ColumnLookup,0),FALSE),
  IF(VALUE(LEFT($A219,3))=314,VLOOKUP(VALUE(MID($B219,2,1)),_314_Table3,MATCH(MID($B219,1,1),_314_Table3_ColumnLookup,0),FALSE)
+N("314"),
""))))))))))))))))))))))))</f>
        <v>#NAME?</v>
      </c>
      <c r="G219" t="s">
        <v>1121</v>
      </c>
      <c r="H219" s="321">
        <f ca="1">IFERROR(
IF(ISERROR($D219)=FALSE,$D219,IF(ISERROR($E219)=FALSE,$E219,IF(ISERROR($F219)=FALSE,$F219
+N("012 checkboxes"),
IF(
IF(OR(LEFT($A219,9)="Syndicate",LEFT($A219,12)="NewSyndicate"),VLOOKUP($A219,'012'!$J:$ZW,MATCH("Link to button",'012'!$J$1:$ZW$1,0),0)
+N("309 checkbox"),
IF($C219="309 LCR Summary0",VLOOKUP("Notes990",'309'!$P:$ZZ,MATCH("Link to button",'309'!$P$1:$ZZ$1,0),0)
+N("313 checkboxes"),
IF($C219="313 Financial Information0LcmVsScr",IF($C219="309 LCR Summary0",VLOOKUP("LcmVsScr",'309'!$N:$ZZ,MATCH("Link to button",'309'!$N$1:$ZZ$1,0),0),
IF($C219="313 Financial Information0LcrDocAttached",IF($C219="309 LCR Summary0",VLOOKUP("LcrDocAttached",'309'!$N:$ZZ,MATCH("Link to button",'309'!$N$1:$ZZ$1,0),
0)))))))=1,TRUE,FALSE)
))),"")</f>
        <v>0</v>
      </c>
    </row>
    <row r="220" spans="1:8" customFormat="1">
      <c r="A220" s="237" t="str">
        <f>VLOOKUP($G220,CSVLookups!$B:$R,MATCH(A$1,CSVLookups!$B$1:$R$1,0),FALSE)</f>
        <v>311 Claims Distributions</v>
      </c>
      <c r="B220" s="237" t="str">
        <f>VLOOKUP($G220,CSVLookups!$B:$R,MATCH(B$1,CSVLookups!$B$1:$R$1,0),FALSE)</f>
        <v>L2</v>
      </c>
      <c r="C220" s="238" t="str">
        <f t="shared" si="4"/>
        <v>311 Claims DistributionsL2Total Claims</v>
      </c>
      <c r="D220" s="238" t="e">
        <f>IF(AND(VALUE(LEFT($A220,3))=309,LEN($B220)=3),VLOOKUP(VALUE(MID($B220,2,2)),_309_Table1,MATCH(MID($B220,1,1),_309_Table1_ColumnLookup,0),FALSE),
  IF($C220="309 LCR SummaryA",OneYearSCR,IF($C220="309 LCR SummaryB",UltimateSCR,IF(VALUE(LEFT($A220,3))=309,VLOOKUP(VALUE(MID($B220,2,1)),_309_Table1,MATCH(MID($B220,1,1),_309_Table1_ColumnLookup,0),FALSE)
+N("309"),
  IF(VALUE(LEFT($A220,3))=310,VLOOKUP(VALUE(MID($B220,2,1)),_310_Table1,MATCH(MID($B220,1,1),_310_Table1_ColumnLookup,0),FALSE)
+N("310"),
  IF(AND(VALUE(LEFT($A220,3))=311,LEN($I220)=4),VLOOKUP($I220,_311_Table1,MATCH($B220,_311_Table1_ColumnLookup,0),FALSE),
  IF(AND(VALUE(LEFT($A220,3))=311,OR($B220="I2",$B220="J2",$B220="K2",$B220="L2")),VLOOKUP('311'!$G$58,_311_Table1,MATCH(MID($B220,1,1),_311_Table1_ColumnLookup,0),FALSE),
  IF(AND(VALUE(LEFT($A220,3))=311,RIGHT($B220,5)="Total"),VLOOKUP('311'!$G$59,_311_Table1,MATCH(MID($B220,1,1),_311_Table1_ColumnLookup,0),FALSE),
  IF(VALUE(LEFT($A220,3))=311,VLOOKUP(VALUE(MID($B220,2,1)),_311_Table1,MATCH(MID($B220,1,1),_311_Table1_ColumnLookup,0),FALSE)
+N("311"),
  IF(AND(VALUE(LEFT($A220,3))=312,LEFT($G220,10)="Unincepted",$B220="G "),VLOOKUP(" ULO",_312_Table1,MATCH('312'!$N$16,_312_Table1_ColumnLookup,0),FALSE),
  IF(AND(VALUE(LEFT($A220,3))=312,LEFT($G220,10)="Unincepted",$B220="O "),VLOOKUP(" ULO",_312_Table1,MATCH('312'!$V$16,_312_Table1_ColumnLookup,0),FALSE),
  IF(AND(VALUE(LEFT($A220,3))=312,LEFT($G220,10)="Unincepted",$B220="Q "),VLOOKUP(" ULO",_312_Table1,MATCH('312'!$X$16,_312_Table1_ColumnLookup,0),FALSE),
  IF(AND(VALUE(LEFT($A220,3))=312,LEFT($G220,10)="Unincepted"),VLOOKUP(" ULO",_312_Table1,MATCH(LEFT($B220,1),_312_Table1_ColumnLookup,0),FALSE),
  IF(AND(VALUE(LEFT($A220,3))=312,LEFT($G220,5)="Total",$B220="G "),VLOOKUP('312'!$F$80,_312_Table1,MATCH('312'!$N$16,_312_Table1_ColumnLookup,0),FALSE),
  IF(AND(VALUE(LEFT($A220,3))=312,LEFT($G220,5)="Total",$B220="O "),VLOOKUP('312'!$F$80,_312_Table1,MATCH('312'!$V$16,_312_Table1_ColumnLookup,0),FALSE),
  IF(AND(VALUE(LEFT($A220,3))=312,LEFT($G220,5)="Total",$B220="Q "),VLOOKUP('312'!$F$80,_312_Table1,MATCH('312'!$X$16,_312_Table1_ColumnLookup,0),FALSE),
  IF(AND(VALUE(LEFT($A220,3))=312,LEFT($G220,5)="Total"),VLOOKUP('312'!$F$80,_312_Table1,MATCH(LEFT($B220,1),_312_Table1_ColumnLookup,0),FALSE),
  IF(AND(VALUE(LEFT($A220,3))=312,LEN($I220)=4,$B220="G"),VLOOKUP($I220,_312_Table1,MATCH('312'!$N$16,_312_Table1_ColumnLookup,0),FALSE),
  IF(AND(VALUE(LEFT($A220,3))=312,LEN($I220)=4,$B220="O"),VLOOKUP($I220,_312_Table1,MATCH('312'!$V$16,_312_Table1_ColumnLookup,0),FALSE),
  IF(AND(VALUE(LEFT($A220,3))=312,LEN($I220)=4,$B220="Q"),VLOOKUP($I220,_312_Table1,MATCH('312'!$X$16,_312_Table1_ColumnLookup,0),FALSE),
  IF(AND(VALUE(LEFT($A220,3))=312,LEN($I220)=4),VLOOKUP($I220,_312_Table1,MATCH(LEFT($B220,1),_312_Table1_ColumnLookup,0),FALSE)
+N("312"),
  IF(VALUE(LEFT($A220,3))=313,VLOOKUP(VALUE(MID($B220,2,1)),_313_Table1,MATCH(MID($B220,1,1),_313_Table1_ColumnLookup,0),FALSE)
+N("313"),
  IF(AND(VALUE(LEFT($A220,3))=314,LEN($B220)=3),VLOOKUP(VALUE(MID($B220,2,2)),_314_Table1,MATCH(MID($B220,1,1),_314_Table1_ColumnLookup,0),FALSE),
  IF(VALUE(LEFT($A220,3))=314,VLOOKUP(VALUE(MID($B220,2,1)),_314_Table1,MATCH(MID($B220,1,1),_314_Table1_ColumnLookup,0),FALSE)
+N("314"),
""))))))))))))))))))))))))</f>
        <v>#N/A</v>
      </c>
      <c r="E220" s="238">
        <f ca="1">IF(AND(VALUE(LEFT($A220,3))=309,LEN($B220)=3),VLOOKUP(VALUE(MID($B220,2,2)),_309_Table2,MATCH(MID($B220,1,1),_309_Table2_ColumnLookup,0),FALSE),
  IF($C220="309 LCR SummaryA",OneYearSCR,IF($C220="309 LCR SummaryB",UltimateSCR,IF(VALUE(LEFT($A220,3))=309,VLOOKUP(VALUE(MID($B220,2,1)),_309_Table2,MATCH(MID($B220,1,1),_309_Table2_ColumnLookup,0),FALSE)
+N("309"),
  IF(VALUE(LEFT($A220,3))=310,VLOOKUP(VALUE(MID($B220,2,1)),_310_Table2,MATCH(MID($B220,1,1),_310_Table2_ColumnLookup,0),FALSE)
+N("310"),
  IF(AND(VALUE(LEFT($A220,3))=311,LEN($I220)=4),VLOOKUP($I220,_311_Table2,MATCH($B220,_311_Table2_ColumnLookup,0),FALSE),
  IF(AND(VALUE(LEFT($A220,3))=311,OR($B220="I2",$B220="J2",$B220="K2",$B220="L2")),VLOOKUP('311'!$G$58,_311_Table2,MATCH(MID($B220,1,1),_311_Table2_ColumnLookup,0),FALSE),
  IF(AND(VALUE(LEFT($A220,3))=311,RIGHT($B220,5)="Total"),VLOOKUP('311'!$G$59,_311_Table2,MATCH(MID($B220,1,1),_311_Table2_ColumnLookup,0),FALSE),
  IF(VALUE(LEFT($A220,3))=311,VLOOKUP(VALUE(MID($B220,2,1)),_311_Table2,MATCH(MID($B220,1,1),_311_Table2_ColumnLookup,0),FALSE)
+N("311"),
  IF(AND(VALUE(LEFT($A220,3))=312,LEFT($G220,10)="Unincepted",$B220="G "),VLOOKUP(" ULO",_312_Table2,MATCH('312'!$N$16,_312_Table2_ColumnLookup,0),FALSE),
  IF(AND(VALUE(LEFT($A220,3))=312,LEFT($G220,10)="Unincepted",$B220="O "),VLOOKUP(" ULO",_312_Table2,MATCH('312'!$V$16,_312_Table2_ColumnLookup,0),FALSE),
  IF(AND(VALUE(LEFT($A220,3))=312,LEFT($G220,10)="Unincepted",$B220="Q "),VLOOKUP(" ULO",_312_Table2,MATCH('312'!$X$16,_312_Table2_ColumnLookup,0),FALSE),
  IF(AND(VALUE(LEFT($A220,3))=312,LEFT($G220,10)="Unincepted"),VLOOKUP(" ULO",_312_Table2,MATCH(LEFT($B220,1),_312_Table2_ColumnLookup,0),FALSE),
  IF(AND(VALUE(LEFT($A220,3))=312,LEFT($G220,5)="Total",$B220="G "),VLOOKUP('312'!$F$80,_312_Table2,MATCH('312'!$N$16,_312_Table2_ColumnLookup,0),FALSE),
  IF(AND(VALUE(LEFT($A220,3))=312,LEFT($G220,5)="Total",$B220="O "),VLOOKUP('312'!$F$80,_312_Table2,MATCH('312'!$V$16,_312_Table2_ColumnLookup,0),FALSE),
  IF(AND(VALUE(LEFT($A220,3))=312,LEFT($G220,5)="Total",$B220="Q "),VLOOKUP('312'!$F$80,_312_Table2,MATCH('312'!$X$16,_312_Table2_ColumnLookup,0),FALSE),
  IF(AND(VALUE(LEFT($A220,3))=312,LEFT($G220,5)="Total"),VLOOKUP('312'!$F$80,_312_Table2,MATCH(LEFT($B220,1),_312_Table2_ColumnLookup,0),FALSE),
  IF(AND(VALUE(LEFT($A220,3))=312,LEN($I220)=4,$B220="G"),VLOOKUP($I220,_312_Table2,MATCH('312'!$N$16,_312_Table2_ColumnLookup,0),FALSE),
  IF(AND(VALUE(LEFT($A220,3))=312,LEN($I220)=4,$B220="O"),VLOOKUP($I220,_312_Table2,MATCH('312'!$V$16,_312_Table2_ColumnLookup,0),FALSE),
  IF(AND(VALUE(LEFT($A220,3))=312,LEN($I220)=4,$B220="Q"),VLOOKUP($I220,_312_Table2,MATCH('312'!$X$16,_312_Table2_ColumnLookup,0),FALSE),
  IF(AND(VALUE(LEFT($A220,3))=312,LEN($I220)=4),VLOOKUP($I220,_312_Table2,MATCH(LEFT($B220,1),_312_Table2_ColumnLookup,0),FALSE)
+N("312"),
  IF(VALUE(LEFT($A220,3))=313,VLOOKUP(VALUE(MID($B220,2,1)),_313_Table2,MATCH(MID($B220,1,1),_313_Table2_ColumnLookup,0),FALSE)
+N("313"),
  IF(AND(VALUE(LEFT($A220,3))=314,LEN($B220)=3),VLOOKUP(VALUE(MID($B220,2,2)),_314_Table2,MATCH(MID($B220,1,1),_314_Table2_ColumnLookup,0),FALSE),
  IF(VALUE(LEFT($A220,3))=314,VLOOKUP(VALUE(MID($B220,2,1)),_314_Table2,MATCH(MID($B220,1,1),_314_Table2_ColumnLookup,0),FALSE)
+N("314"),
""))))))))))))))))))))))))</f>
        <v>0</v>
      </c>
      <c r="F220" s="238" t="e">
        <f>IF(AND(VALUE(LEFT($A220,3))=309,LEN($B220)=3),VLOOKUP(VALUE(MID($B220,2,2)),_309_Table3,MATCH(MID($B220,1,1),_309_Table3_ColumnLookup,0),FALSE),
  IF($C220="309 LCR SummaryA",OneYearSCR,IF($C220="309 LCR SummaryB",UltimateSCR,IF(VALUE(LEFT($A220,3))=309,VLOOKUP(VALUE(MID($B220,2,1)),_309_Table3,MATCH(MID($B220,1,1),_309_Table3_ColumnLookup,0),FALSE)
+N("309"),
  IF(VALUE(LEFT($A220,3))=310,VLOOKUP(VALUE(MID($B220,2,1)),_310_Table3,MATCH(MID($B220,1,1),_310_Table3_ColumnLookup,0),FALSE)
+N("310"),
  IF(AND(VALUE(LEFT($A220,3))=311,LEN($I220)=4),VLOOKUP($I220,_311_Table3,MATCH($B220,_311_Table3_ColumnLookup,0),FALSE),
  IF(AND(VALUE(LEFT($A220,3))=311,OR($B220="I2",$B220="J2",$B220="K2",$B220="L2")),VLOOKUP('311'!$G$58,_311_Table3,MATCH(MID($B220,1,1),_311_Table3_ColumnLookup,0),FALSE),
  IF(AND(VALUE(LEFT($A220,3))=311,RIGHT($B220,5)="Total"),VLOOKUP('311'!$G$59,_311_Table3,MATCH(MID($B220,1,1),_311_Table3_ColumnLookup,0),FALSE),
  IF(VALUE(LEFT($A220,3))=311,VLOOKUP(VALUE(MID($B220,2,1)),_311_Table3,MATCH(MID($B220,1,1),_311_Table3_ColumnLookup,0),FALSE)
+N("311"),
  IF(AND(VALUE(LEFT($A220,3))=312,LEFT($G220,10)="Unincepted",$B220="G "),VLOOKUP(" ULO",_312_Table3,MATCH('312'!$N$16,_312_Table3_ColumnLookup,0),FALSE),
  IF(AND(VALUE(LEFT($A220,3))=312,LEFT($G220,10)="Unincepted",$B220="O "),VLOOKUP(" ULO",_312_Table3,MATCH('312'!$V$16,_312_Table3_ColumnLookup,0),FALSE),
  IF(AND(VALUE(LEFT($A220,3))=312,LEFT($G220,10)="Unincepted",$B220="Q "),VLOOKUP(" ULO",_312_Table3,MATCH('312'!$X$16,_312_Table3_ColumnLookup,0),FALSE),
  IF(AND(VALUE(LEFT($A220,3))=312,LEFT($G220,10)="Unincepted"),VLOOKUP(" ULO",_312_Table3,MATCH(LEFT($B220,1),_312_Table3_ColumnLookup,0),FALSE),
  IF(AND(VALUE(LEFT($A220,3))=312,LEFT($G220,5)="Total",$B220="G "),VLOOKUP('312'!$F$80,_312_Table3,MATCH('312'!$N$16,_312_Table3_ColumnLookup,0),FALSE),
  IF(AND(VALUE(LEFT($A220,3))=312,LEFT($G220,5)="Total",$B220="O "),VLOOKUP('312'!$F$80,_312_Table3,MATCH('312'!$V$16,_312_Table3_ColumnLookup,0),FALSE),
  IF(AND(VALUE(LEFT($A220,3))=312,LEFT($G220,5)="Total",$B220="Q "),VLOOKUP('312'!$F$80,_312_Table3,MATCH('312'!$X$16,_312_Table3_ColumnLookup,0),FALSE),
  IF(AND(VALUE(LEFT($A220,3))=312,LEFT($G220,5)="Total"),VLOOKUP('312'!$F$80,_312_Table3,MATCH(LEFT($B220,1),_312_Table3_ColumnLookup,0),FALSE),
  IF(AND(VALUE(LEFT($A220,3))=312,LEN($I220)=4,$B220="G"),VLOOKUP($I220,_312_Table3,MATCH('312'!$N$16,_312_Table3_ColumnLookup,0),FALSE),
  IF(AND(VALUE(LEFT($A220,3))=312,LEN($I220)=4,$B220="O"),VLOOKUP($I220,_312_Table3,MATCH('312'!$V$16,_312_Table3_ColumnLookup,0),FALSE),
  IF(AND(VALUE(LEFT($A220,3))=312,LEN($I220)=4,$B220="Q"),VLOOKUP($I220,_312_Table3,MATCH('312'!$X$16,_312_Table3_ColumnLookup,0),FALSE),
  IF(AND(VALUE(LEFT($A220,3))=312,LEN($I220)=4),VLOOKUP($I220,_312_Table3,MATCH(LEFT($B220,1),_312_Table3_ColumnLookup,0),FALSE)
+N("312"),
  IF(VALUE(LEFT($A220,3))=313,VLOOKUP(VALUE(MID($B220,2,1)),_313_Table3,MATCH(MID($B220,1,1),_313_Table3_ColumnLookup,0),FALSE)
+N("313"),
  IF(AND(VALUE(LEFT($A220,3))=314,LEN($B220)=3),VLOOKUP(VALUE(MID($B220,2,2)),_314_Table3,MATCH(MID($B220,1,1),_314_Table3_ColumnLookup,0),FALSE),
  IF(VALUE(LEFT($A220,3))=314,VLOOKUP(VALUE(MID($B220,2,1)),_314_Table3,MATCH(MID($B220,1,1),_314_Table3_ColumnLookup,0),FALSE)
+N("314"),
""))))))))))))))))))))))))</f>
        <v>#NAME?</v>
      </c>
      <c r="G220" t="s">
        <v>1124</v>
      </c>
      <c r="H220" s="321">
        <f ca="1">IFERROR(
IF(ISERROR($D220)=FALSE,$D220,IF(ISERROR($E220)=FALSE,$E220,IF(ISERROR($F220)=FALSE,$F220
+N("012 checkboxes"),
IF(
IF(OR(LEFT($A220,9)="Syndicate",LEFT($A220,12)="NewSyndicate"),VLOOKUP($A220,'012'!$J:$ZW,MATCH("Link to button",'012'!$J$1:$ZW$1,0),0)
+N("309 checkbox"),
IF($C220="309 LCR Summary0",VLOOKUP("Notes990",'309'!$P:$ZZ,MATCH("Link to button",'309'!$P$1:$ZZ$1,0),0)
+N("313 checkboxes"),
IF($C220="313 Financial Information0LcmVsScr",IF($C220="309 LCR Summary0",VLOOKUP("LcmVsScr",'309'!$N:$ZZ,MATCH("Link to button",'309'!$N$1:$ZZ$1,0),0),
IF($C220="313 Financial Information0LcrDocAttached",IF($C220="309 LCR Summary0",VLOOKUP("LcrDocAttached",'309'!$N:$ZZ,MATCH("Link to button",'309'!$N$1:$ZZ$1,0),
0)))))))=1,TRUE,FALSE)
))),"")</f>
        <v>0</v>
      </c>
    </row>
    <row r="221" spans="1:8" customFormat="1">
      <c r="A221" s="237" t="str">
        <f>VLOOKUP($G221,CSVLookups!$B:$R,MATCH(A$1,CSVLookups!$B$1:$R$1,0),FALSE)</f>
        <v>311 Claims Distributions</v>
      </c>
      <c r="B221" s="237" t="str">
        <f>VLOOKUP($G221,CSVLookups!$B:$R,MATCH(B$1,CSVLookups!$B$1:$R$1,0),FALSE)</f>
        <v>ITotal</v>
      </c>
      <c r="C221" s="238" t="str">
        <f t="shared" si="4"/>
        <v>311 Claims DistributionsITotalNet Insurance Claims brought forward</v>
      </c>
      <c r="D221" s="238" t="e">
        <f>IF(AND(VALUE(LEFT($A221,3))=309,LEN($B221)=3),VLOOKUP(VALUE(MID($B221,2,2)),_309_Table1,MATCH(MID($B221,1,1),_309_Table1_ColumnLookup,0),FALSE),
  IF($C221="309 LCR SummaryA",OneYearSCR,IF($C221="309 LCR SummaryB",UltimateSCR,IF(VALUE(LEFT($A221,3))=309,VLOOKUP(VALUE(MID($B221,2,1)),_309_Table1,MATCH(MID($B221,1,1),_309_Table1_ColumnLookup,0),FALSE)
+N("309"),
  IF(VALUE(LEFT($A221,3))=310,VLOOKUP(VALUE(MID($B221,2,1)),_310_Table1,MATCH(MID($B221,1,1),_310_Table1_ColumnLookup,0),FALSE)
+N("310"),
  IF(AND(VALUE(LEFT($A221,3))=311,LEN($I221)=4),VLOOKUP($I221,_311_Table1,MATCH($B221,_311_Table1_ColumnLookup,0),FALSE),
  IF(AND(VALUE(LEFT($A221,3))=311,OR($B221="I2",$B221="J2",$B221="K2",$B221="L2")),VLOOKUP('311'!$G$58,_311_Table1,MATCH(MID($B221,1,1),_311_Table1_ColumnLookup,0),FALSE),
  IF(AND(VALUE(LEFT($A221,3))=311,RIGHT($B221,5)="Total"),VLOOKUP('311'!$G$59,_311_Table1,MATCH(MID($B221,1,1),_311_Table1_ColumnLookup,0),FALSE),
  IF(VALUE(LEFT($A221,3))=311,VLOOKUP(VALUE(MID($B221,2,1)),_311_Table1,MATCH(MID($B221,1,1),_311_Table1_ColumnLookup,0),FALSE)
+N("311"),
  IF(AND(VALUE(LEFT($A221,3))=312,LEFT($G221,10)="Unincepted",$B221="G "),VLOOKUP(" ULO",_312_Table1,MATCH('312'!$N$16,_312_Table1_ColumnLookup,0),FALSE),
  IF(AND(VALUE(LEFT($A221,3))=312,LEFT($G221,10)="Unincepted",$B221="O "),VLOOKUP(" ULO",_312_Table1,MATCH('312'!$V$16,_312_Table1_ColumnLookup,0),FALSE),
  IF(AND(VALUE(LEFT($A221,3))=312,LEFT($G221,10)="Unincepted",$B221="Q "),VLOOKUP(" ULO",_312_Table1,MATCH('312'!$X$16,_312_Table1_ColumnLookup,0),FALSE),
  IF(AND(VALUE(LEFT($A221,3))=312,LEFT($G221,10)="Unincepted"),VLOOKUP(" ULO",_312_Table1,MATCH(LEFT($B221,1),_312_Table1_ColumnLookup,0),FALSE),
  IF(AND(VALUE(LEFT($A221,3))=312,LEFT($G221,5)="Total",$B221="G "),VLOOKUP('312'!$F$80,_312_Table1,MATCH('312'!$N$16,_312_Table1_ColumnLookup,0),FALSE),
  IF(AND(VALUE(LEFT($A221,3))=312,LEFT($G221,5)="Total",$B221="O "),VLOOKUP('312'!$F$80,_312_Table1,MATCH('312'!$V$16,_312_Table1_ColumnLookup,0),FALSE),
  IF(AND(VALUE(LEFT($A221,3))=312,LEFT($G221,5)="Total",$B221="Q "),VLOOKUP('312'!$F$80,_312_Table1,MATCH('312'!$X$16,_312_Table1_ColumnLookup,0),FALSE),
  IF(AND(VALUE(LEFT($A221,3))=312,LEFT($G221,5)="Total"),VLOOKUP('312'!$F$80,_312_Table1,MATCH(LEFT($B221,1),_312_Table1_ColumnLookup,0),FALSE),
  IF(AND(VALUE(LEFT($A221,3))=312,LEN($I221)=4,$B221="G"),VLOOKUP($I221,_312_Table1,MATCH('312'!$N$16,_312_Table1_ColumnLookup,0),FALSE),
  IF(AND(VALUE(LEFT($A221,3))=312,LEN($I221)=4,$B221="O"),VLOOKUP($I221,_312_Table1,MATCH('312'!$V$16,_312_Table1_ColumnLookup,0),FALSE),
  IF(AND(VALUE(LEFT($A221,3))=312,LEN($I221)=4,$B221="Q"),VLOOKUP($I221,_312_Table1,MATCH('312'!$X$16,_312_Table1_ColumnLookup,0),FALSE),
  IF(AND(VALUE(LEFT($A221,3))=312,LEN($I221)=4),VLOOKUP($I221,_312_Table1,MATCH(LEFT($B221,1),_312_Table1_ColumnLookup,0),FALSE)
+N("312"),
  IF(VALUE(LEFT($A221,3))=313,VLOOKUP(VALUE(MID($B221,2,1)),_313_Table1,MATCH(MID($B221,1,1),_313_Table1_ColumnLookup,0),FALSE)
+N("313"),
  IF(AND(VALUE(LEFT($A221,3))=314,LEN($B221)=3),VLOOKUP(VALUE(MID($B221,2,2)),_314_Table1,MATCH(MID($B221,1,1),_314_Table1_ColumnLookup,0),FALSE),
  IF(VALUE(LEFT($A221,3))=314,VLOOKUP(VALUE(MID($B221,2,1)),_314_Table1,MATCH(MID($B221,1,1),_314_Table1_ColumnLookup,0),FALSE)
+N("314"),
""))))))))))))))))))))))))</f>
        <v>#N/A</v>
      </c>
      <c r="E221" s="238">
        <f ca="1">IF(AND(VALUE(LEFT($A221,3))=309,LEN($B221)=3),VLOOKUP(VALUE(MID($B221,2,2)),_309_Table2,MATCH(MID($B221,1,1),_309_Table2_ColumnLookup,0),FALSE),
  IF($C221="309 LCR SummaryA",OneYearSCR,IF($C221="309 LCR SummaryB",UltimateSCR,IF(VALUE(LEFT($A221,3))=309,VLOOKUP(VALUE(MID($B221,2,1)),_309_Table2,MATCH(MID($B221,1,1),_309_Table2_ColumnLookup,0),FALSE)
+N("309"),
  IF(VALUE(LEFT($A221,3))=310,VLOOKUP(VALUE(MID($B221,2,1)),_310_Table2,MATCH(MID($B221,1,1),_310_Table2_ColumnLookup,0),FALSE)
+N("310"),
  IF(AND(VALUE(LEFT($A221,3))=311,LEN($I221)=4),VLOOKUP($I221,_311_Table2,MATCH($B221,_311_Table2_ColumnLookup,0),FALSE),
  IF(AND(VALUE(LEFT($A221,3))=311,OR($B221="I2",$B221="J2",$B221="K2",$B221="L2")),VLOOKUP('311'!$G$58,_311_Table2,MATCH(MID($B221,1,1),_311_Table2_ColumnLookup,0),FALSE),
  IF(AND(VALUE(LEFT($A221,3))=311,RIGHT($B221,5)="Total"),VLOOKUP('311'!$G$59,_311_Table2,MATCH(MID($B221,1,1),_311_Table2_ColumnLookup,0),FALSE),
  IF(VALUE(LEFT($A221,3))=311,VLOOKUP(VALUE(MID($B221,2,1)),_311_Table2,MATCH(MID($B221,1,1),_311_Table2_ColumnLookup,0),FALSE)
+N("311"),
  IF(AND(VALUE(LEFT($A221,3))=312,LEFT($G221,10)="Unincepted",$B221="G "),VLOOKUP(" ULO",_312_Table2,MATCH('312'!$N$16,_312_Table2_ColumnLookup,0),FALSE),
  IF(AND(VALUE(LEFT($A221,3))=312,LEFT($G221,10)="Unincepted",$B221="O "),VLOOKUP(" ULO",_312_Table2,MATCH('312'!$V$16,_312_Table2_ColumnLookup,0),FALSE),
  IF(AND(VALUE(LEFT($A221,3))=312,LEFT($G221,10)="Unincepted",$B221="Q "),VLOOKUP(" ULO",_312_Table2,MATCH('312'!$X$16,_312_Table2_ColumnLookup,0),FALSE),
  IF(AND(VALUE(LEFT($A221,3))=312,LEFT($G221,10)="Unincepted"),VLOOKUP(" ULO",_312_Table2,MATCH(LEFT($B221,1),_312_Table2_ColumnLookup,0),FALSE),
  IF(AND(VALUE(LEFT($A221,3))=312,LEFT($G221,5)="Total",$B221="G "),VLOOKUP('312'!$F$80,_312_Table2,MATCH('312'!$N$16,_312_Table2_ColumnLookup,0),FALSE),
  IF(AND(VALUE(LEFT($A221,3))=312,LEFT($G221,5)="Total",$B221="O "),VLOOKUP('312'!$F$80,_312_Table2,MATCH('312'!$V$16,_312_Table2_ColumnLookup,0),FALSE),
  IF(AND(VALUE(LEFT($A221,3))=312,LEFT($G221,5)="Total",$B221="Q "),VLOOKUP('312'!$F$80,_312_Table2,MATCH('312'!$X$16,_312_Table2_ColumnLookup,0),FALSE),
  IF(AND(VALUE(LEFT($A221,3))=312,LEFT($G221,5)="Total"),VLOOKUP('312'!$F$80,_312_Table2,MATCH(LEFT($B221,1),_312_Table2_ColumnLookup,0),FALSE),
  IF(AND(VALUE(LEFT($A221,3))=312,LEN($I221)=4,$B221="G"),VLOOKUP($I221,_312_Table2,MATCH('312'!$N$16,_312_Table2_ColumnLookup,0),FALSE),
  IF(AND(VALUE(LEFT($A221,3))=312,LEN($I221)=4,$B221="O"),VLOOKUP($I221,_312_Table2,MATCH('312'!$V$16,_312_Table2_ColumnLookup,0),FALSE),
  IF(AND(VALUE(LEFT($A221,3))=312,LEN($I221)=4,$B221="Q"),VLOOKUP($I221,_312_Table2,MATCH('312'!$X$16,_312_Table2_ColumnLookup,0),FALSE),
  IF(AND(VALUE(LEFT($A221,3))=312,LEN($I221)=4),VLOOKUP($I221,_312_Table2,MATCH(LEFT($B221,1),_312_Table2_ColumnLookup,0),FALSE)
+N("312"),
  IF(VALUE(LEFT($A221,3))=313,VLOOKUP(VALUE(MID($B221,2,1)),_313_Table2,MATCH(MID($B221,1,1),_313_Table2_ColumnLookup,0),FALSE)
+N("313"),
  IF(AND(VALUE(LEFT($A221,3))=314,LEN($B221)=3),VLOOKUP(VALUE(MID($B221,2,2)),_314_Table2,MATCH(MID($B221,1,1),_314_Table2_ColumnLookup,0),FALSE),
  IF(VALUE(LEFT($A221,3))=314,VLOOKUP(VALUE(MID($B221,2,1)),_314_Table2,MATCH(MID($B221,1,1),_314_Table2_ColumnLookup,0),FALSE)
+N("314"),
""))))))))))))))))))))))))</f>
        <v>0</v>
      </c>
      <c r="F221" s="238" t="e">
        <f>IF(AND(VALUE(LEFT($A221,3))=309,LEN($B221)=3),VLOOKUP(VALUE(MID($B221,2,2)),_309_Table3,MATCH(MID($B221,1,1),_309_Table3_ColumnLookup,0),FALSE),
  IF($C221="309 LCR SummaryA",OneYearSCR,IF($C221="309 LCR SummaryB",UltimateSCR,IF(VALUE(LEFT($A221,3))=309,VLOOKUP(VALUE(MID($B221,2,1)),_309_Table3,MATCH(MID($B221,1,1),_309_Table3_ColumnLookup,0),FALSE)
+N("309"),
  IF(VALUE(LEFT($A221,3))=310,VLOOKUP(VALUE(MID($B221,2,1)),_310_Table3,MATCH(MID($B221,1,1),_310_Table3_ColumnLookup,0),FALSE)
+N("310"),
  IF(AND(VALUE(LEFT($A221,3))=311,LEN($I221)=4),VLOOKUP($I221,_311_Table3,MATCH($B221,_311_Table3_ColumnLookup,0),FALSE),
  IF(AND(VALUE(LEFT($A221,3))=311,OR($B221="I2",$B221="J2",$B221="K2",$B221="L2")),VLOOKUP('311'!$G$58,_311_Table3,MATCH(MID($B221,1,1),_311_Table3_ColumnLookup,0),FALSE),
  IF(AND(VALUE(LEFT($A221,3))=311,RIGHT($B221,5)="Total"),VLOOKUP('311'!$G$59,_311_Table3,MATCH(MID($B221,1,1),_311_Table3_ColumnLookup,0),FALSE),
  IF(VALUE(LEFT($A221,3))=311,VLOOKUP(VALUE(MID($B221,2,1)),_311_Table3,MATCH(MID($B221,1,1),_311_Table3_ColumnLookup,0),FALSE)
+N("311"),
  IF(AND(VALUE(LEFT($A221,3))=312,LEFT($G221,10)="Unincepted",$B221="G "),VLOOKUP(" ULO",_312_Table3,MATCH('312'!$N$16,_312_Table3_ColumnLookup,0),FALSE),
  IF(AND(VALUE(LEFT($A221,3))=312,LEFT($G221,10)="Unincepted",$B221="O "),VLOOKUP(" ULO",_312_Table3,MATCH('312'!$V$16,_312_Table3_ColumnLookup,0),FALSE),
  IF(AND(VALUE(LEFT($A221,3))=312,LEFT($G221,10)="Unincepted",$B221="Q "),VLOOKUP(" ULO",_312_Table3,MATCH('312'!$X$16,_312_Table3_ColumnLookup,0),FALSE),
  IF(AND(VALUE(LEFT($A221,3))=312,LEFT($G221,10)="Unincepted"),VLOOKUP(" ULO",_312_Table3,MATCH(LEFT($B221,1),_312_Table3_ColumnLookup,0),FALSE),
  IF(AND(VALUE(LEFT($A221,3))=312,LEFT($G221,5)="Total",$B221="G "),VLOOKUP('312'!$F$80,_312_Table3,MATCH('312'!$N$16,_312_Table3_ColumnLookup,0),FALSE),
  IF(AND(VALUE(LEFT($A221,3))=312,LEFT($G221,5)="Total",$B221="O "),VLOOKUP('312'!$F$80,_312_Table3,MATCH('312'!$V$16,_312_Table3_ColumnLookup,0),FALSE),
  IF(AND(VALUE(LEFT($A221,3))=312,LEFT($G221,5)="Total",$B221="Q "),VLOOKUP('312'!$F$80,_312_Table3,MATCH('312'!$X$16,_312_Table3_ColumnLookup,0),FALSE),
  IF(AND(VALUE(LEFT($A221,3))=312,LEFT($G221,5)="Total"),VLOOKUP('312'!$F$80,_312_Table3,MATCH(LEFT($B221,1),_312_Table3_ColumnLookup,0),FALSE),
  IF(AND(VALUE(LEFT($A221,3))=312,LEN($I221)=4,$B221="G"),VLOOKUP($I221,_312_Table3,MATCH('312'!$N$16,_312_Table3_ColumnLookup,0),FALSE),
  IF(AND(VALUE(LEFT($A221,3))=312,LEN($I221)=4,$B221="O"),VLOOKUP($I221,_312_Table3,MATCH('312'!$V$16,_312_Table3_ColumnLookup,0),FALSE),
  IF(AND(VALUE(LEFT($A221,3))=312,LEN($I221)=4,$B221="Q"),VLOOKUP($I221,_312_Table3,MATCH('312'!$X$16,_312_Table3_ColumnLookup,0),FALSE),
  IF(AND(VALUE(LEFT($A221,3))=312,LEN($I221)=4),VLOOKUP($I221,_312_Table3,MATCH(LEFT($B221,1),_312_Table3_ColumnLookup,0),FALSE)
+N("312"),
  IF(VALUE(LEFT($A221,3))=313,VLOOKUP(VALUE(MID($B221,2,1)),_313_Table3,MATCH(MID($B221,1,1),_313_Table3_ColumnLookup,0),FALSE)
+N("313"),
  IF(AND(VALUE(LEFT($A221,3))=314,LEN($B221)=3),VLOOKUP(VALUE(MID($B221,2,2)),_314_Table3,MATCH(MID($B221,1,1),_314_Table3_ColumnLookup,0),FALSE),
  IF(VALUE(LEFT($A221,3))=314,VLOOKUP(VALUE(MID($B221,2,1)),_314_Table3,MATCH(MID($B221,1,1),_314_Table3_ColumnLookup,0),FALSE)
+N("314"),
""))))))))))))))))))))))))</f>
        <v>#NAME?</v>
      </c>
      <c r="G221" t="s">
        <v>1127</v>
      </c>
      <c r="H221" s="321">
        <f ca="1">IFERROR(
IF(ISERROR($D221)=FALSE,$D221,IF(ISERROR($E221)=FALSE,$E221,IF(ISERROR($F221)=FALSE,$F221
+N("012 checkboxes"),
IF(
IF(OR(LEFT($A221,9)="Syndicate",LEFT($A221,12)="NewSyndicate"),VLOOKUP($A221,'012'!$J:$ZW,MATCH("Link to button",'012'!$J$1:$ZW$1,0),0)
+N("309 checkbox"),
IF($C221="309 LCR Summary0",VLOOKUP("Notes990",'309'!$P:$ZZ,MATCH("Link to button",'309'!$P$1:$ZZ$1,0),0)
+N("313 checkboxes"),
IF($C221="313 Financial Information0LcmVsScr",IF($C221="309 LCR Summary0",VLOOKUP("LcmVsScr",'309'!$N:$ZZ,MATCH("Link to button",'309'!$N$1:$ZZ$1,0),0),
IF($C221="313 Financial Information0LcrDocAttached",IF($C221="309 LCR Summary0",VLOOKUP("LcrDocAttached",'309'!$N:$ZZ,MATCH("Link to button",'309'!$N$1:$ZZ$1,0),
0)))))))=1,TRUE,FALSE)
))),"")</f>
        <v>0</v>
      </c>
    </row>
    <row r="222" spans="1:8" customFormat="1">
      <c r="A222" s="237" t="str">
        <f>VLOOKUP($G222,CSVLookups!$B:$R,MATCH(A$1,CSVLookups!$B$1:$R$1,0),FALSE)</f>
        <v>311 Claims Distributions</v>
      </c>
      <c r="B222" s="237" t="str">
        <f>VLOOKUP($G222,CSVLookups!$B:$R,MATCH(B$1,CSVLookups!$B$1:$R$1,0),FALSE)</f>
        <v>JTotal</v>
      </c>
      <c r="C222" s="238" t="str">
        <f t="shared" si="4"/>
        <v>311 Claims DistributionsJTotalAdjustments</v>
      </c>
      <c r="D222" s="238" t="e">
        <f>IF(AND(VALUE(LEFT($A222,3))=309,LEN($B222)=3),VLOOKUP(VALUE(MID($B222,2,2)),_309_Table1,MATCH(MID($B222,1,1),_309_Table1_ColumnLookup,0),FALSE),
  IF($C222="309 LCR SummaryA",OneYearSCR,IF($C222="309 LCR SummaryB",UltimateSCR,IF(VALUE(LEFT($A222,3))=309,VLOOKUP(VALUE(MID($B222,2,1)),_309_Table1,MATCH(MID($B222,1,1),_309_Table1_ColumnLookup,0),FALSE)
+N("309"),
  IF(VALUE(LEFT($A222,3))=310,VLOOKUP(VALUE(MID($B222,2,1)),_310_Table1,MATCH(MID($B222,1,1),_310_Table1_ColumnLookup,0),FALSE)
+N("310"),
  IF(AND(VALUE(LEFT($A222,3))=311,LEN($I222)=4),VLOOKUP($I222,_311_Table1,MATCH($B222,_311_Table1_ColumnLookup,0),FALSE),
  IF(AND(VALUE(LEFT($A222,3))=311,OR($B222="I2",$B222="J2",$B222="K2",$B222="L2")),VLOOKUP('311'!$G$58,_311_Table1,MATCH(MID($B222,1,1),_311_Table1_ColumnLookup,0),FALSE),
  IF(AND(VALUE(LEFT($A222,3))=311,RIGHT($B222,5)="Total"),VLOOKUP('311'!$G$59,_311_Table1,MATCH(MID($B222,1,1),_311_Table1_ColumnLookup,0),FALSE),
  IF(VALUE(LEFT($A222,3))=311,VLOOKUP(VALUE(MID($B222,2,1)),_311_Table1,MATCH(MID($B222,1,1),_311_Table1_ColumnLookup,0),FALSE)
+N("311"),
  IF(AND(VALUE(LEFT($A222,3))=312,LEFT($G222,10)="Unincepted",$B222="G "),VLOOKUP(" ULO",_312_Table1,MATCH('312'!$N$16,_312_Table1_ColumnLookup,0),FALSE),
  IF(AND(VALUE(LEFT($A222,3))=312,LEFT($G222,10)="Unincepted",$B222="O "),VLOOKUP(" ULO",_312_Table1,MATCH('312'!$V$16,_312_Table1_ColumnLookup,0),FALSE),
  IF(AND(VALUE(LEFT($A222,3))=312,LEFT($G222,10)="Unincepted",$B222="Q "),VLOOKUP(" ULO",_312_Table1,MATCH('312'!$X$16,_312_Table1_ColumnLookup,0),FALSE),
  IF(AND(VALUE(LEFT($A222,3))=312,LEFT($G222,10)="Unincepted"),VLOOKUP(" ULO",_312_Table1,MATCH(LEFT($B222,1),_312_Table1_ColumnLookup,0),FALSE),
  IF(AND(VALUE(LEFT($A222,3))=312,LEFT($G222,5)="Total",$B222="G "),VLOOKUP('312'!$F$80,_312_Table1,MATCH('312'!$N$16,_312_Table1_ColumnLookup,0),FALSE),
  IF(AND(VALUE(LEFT($A222,3))=312,LEFT($G222,5)="Total",$B222="O "),VLOOKUP('312'!$F$80,_312_Table1,MATCH('312'!$V$16,_312_Table1_ColumnLookup,0),FALSE),
  IF(AND(VALUE(LEFT($A222,3))=312,LEFT($G222,5)="Total",$B222="Q "),VLOOKUP('312'!$F$80,_312_Table1,MATCH('312'!$X$16,_312_Table1_ColumnLookup,0),FALSE),
  IF(AND(VALUE(LEFT($A222,3))=312,LEFT($G222,5)="Total"),VLOOKUP('312'!$F$80,_312_Table1,MATCH(LEFT($B222,1),_312_Table1_ColumnLookup,0),FALSE),
  IF(AND(VALUE(LEFT($A222,3))=312,LEN($I222)=4,$B222="G"),VLOOKUP($I222,_312_Table1,MATCH('312'!$N$16,_312_Table1_ColumnLookup,0),FALSE),
  IF(AND(VALUE(LEFT($A222,3))=312,LEN($I222)=4,$B222="O"),VLOOKUP($I222,_312_Table1,MATCH('312'!$V$16,_312_Table1_ColumnLookup,0),FALSE),
  IF(AND(VALUE(LEFT($A222,3))=312,LEN($I222)=4,$B222="Q"),VLOOKUP($I222,_312_Table1,MATCH('312'!$X$16,_312_Table1_ColumnLookup,0),FALSE),
  IF(AND(VALUE(LEFT($A222,3))=312,LEN($I222)=4),VLOOKUP($I222,_312_Table1,MATCH(LEFT($B222,1),_312_Table1_ColumnLookup,0),FALSE)
+N("312"),
  IF(VALUE(LEFT($A222,3))=313,VLOOKUP(VALUE(MID($B222,2,1)),_313_Table1,MATCH(MID($B222,1,1),_313_Table1_ColumnLookup,0),FALSE)
+N("313"),
  IF(AND(VALUE(LEFT($A222,3))=314,LEN($B222)=3),VLOOKUP(VALUE(MID($B222,2,2)),_314_Table1,MATCH(MID($B222,1,1),_314_Table1_ColumnLookup,0),FALSE),
  IF(VALUE(LEFT($A222,3))=314,VLOOKUP(VALUE(MID($B222,2,1)),_314_Table1,MATCH(MID($B222,1,1),_314_Table1_ColumnLookup,0),FALSE)
+N("314"),
""))))))))))))))))))))))))</f>
        <v>#N/A</v>
      </c>
      <c r="E222" s="238">
        <f>IF(AND(VALUE(LEFT($A222,3))=309,LEN($B222)=3),VLOOKUP(VALUE(MID($B222,2,2)),_309_Table2,MATCH(MID($B222,1,1),_309_Table2_ColumnLookup,0),FALSE),
  IF($C222="309 LCR SummaryA",OneYearSCR,IF($C222="309 LCR SummaryB",UltimateSCR,IF(VALUE(LEFT($A222,3))=309,VLOOKUP(VALUE(MID($B222,2,1)),_309_Table2,MATCH(MID($B222,1,1),_309_Table2_ColumnLookup,0),FALSE)
+N("309"),
  IF(VALUE(LEFT($A222,3))=310,VLOOKUP(VALUE(MID($B222,2,1)),_310_Table2,MATCH(MID($B222,1,1),_310_Table2_ColumnLookup,0),FALSE)
+N("310"),
  IF(AND(VALUE(LEFT($A222,3))=311,LEN($I222)=4),VLOOKUP($I222,_311_Table2,MATCH($B222,_311_Table2_ColumnLookup,0),FALSE),
  IF(AND(VALUE(LEFT($A222,3))=311,OR($B222="I2",$B222="J2",$B222="K2",$B222="L2")),VLOOKUP('311'!$G$58,_311_Table2,MATCH(MID($B222,1,1),_311_Table2_ColumnLookup,0),FALSE),
  IF(AND(VALUE(LEFT($A222,3))=311,RIGHT($B222,5)="Total"),VLOOKUP('311'!$G$59,_311_Table2,MATCH(MID($B222,1,1),_311_Table2_ColumnLookup,0),FALSE),
  IF(VALUE(LEFT($A222,3))=311,VLOOKUP(VALUE(MID($B222,2,1)),_311_Table2,MATCH(MID($B222,1,1),_311_Table2_ColumnLookup,0),FALSE)
+N("311"),
  IF(AND(VALUE(LEFT($A222,3))=312,LEFT($G222,10)="Unincepted",$B222="G "),VLOOKUP(" ULO",_312_Table2,MATCH('312'!$N$16,_312_Table2_ColumnLookup,0),FALSE),
  IF(AND(VALUE(LEFT($A222,3))=312,LEFT($G222,10)="Unincepted",$B222="O "),VLOOKUP(" ULO",_312_Table2,MATCH('312'!$V$16,_312_Table2_ColumnLookup,0),FALSE),
  IF(AND(VALUE(LEFT($A222,3))=312,LEFT($G222,10)="Unincepted",$B222="Q "),VLOOKUP(" ULO",_312_Table2,MATCH('312'!$X$16,_312_Table2_ColumnLookup,0),FALSE),
  IF(AND(VALUE(LEFT($A222,3))=312,LEFT($G222,10)="Unincepted"),VLOOKUP(" ULO",_312_Table2,MATCH(LEFT($B222,1),_312_Table2_ColumnLookup,0),FALSE),
  IF(AND(VALUE(LEFT($A222,3))=312,LEFT($G222,5)="Total",$B222="G "),VLOOKUP('312'!$F$80,_312_Table2,MATCH('312'!$N$16,_312_Table2_ColumnLookup,0),FALSE),
  IF(AND(VALUE(LEFT($A222,3))=312,LEFT($G222,5)="Total",$B222="O "),VLOOKUP('312'!$F$80,_312_Table2,MATCH('312'!$V$16,_312_Table2_ColumnLookup,0),FALSE),
  IF(AND(VALUE(LEFT($A222,3))=312,LEFT($G222,5)="Total",$B222="Q "),VLOOKUP('312'!$F$80,_312_Table2,MATCH('312'!$X$16,_312_Table2_ColumnLookup,0),FALSE),
  IF(AND(VALUE(LEFT($A222,3))=312,LEFT($G222,5)="Total"),VLOOKUP('312'!$F$80,_312_Table2,MATCH(LEFT($B222,1),_312_Table2_ColumnLookup,0),FALSE),
  IF(AND(VALUE(LEFT($A222,3))=312,LEN($I222)=4,$B222="G"),VLOOKUP($I222,_312_Table2,MATCH('312'!$N$16,_312_Table2_ColumnLookup,0),FALSE),
  IF(AND(VALUE(LEFT($A222,3))=312,LEN($I222)=4,$B222="O"),VLOOKUP($I222,_312_Table2,MATCH('312'!$V$16,_312_Table2_ColumnLookup,0),FALSE),
  IF(AND(VALUE(LEFT($A222,3))=312,LEN($I222)=4,$B222="Q"),VLOOKUP($I222,_312_Table2,MATCH('312'!$X$16,_312_Table2_ColumnLookup,0),FALSE),
  IF(AND(VALUE(LEFT($A222,3))=312,LEN($I222)=4),VLOOKUP($I222,_312_Table2,MATCH(LEFT($B222,1),_312_Table2_ColumnLookup,0),FALSE)
+N("312"),
  IF(VALUE(LEFT($A222,3))=313,VLOOKUP(VALUE(MID($B222,2,1)),_313_Table2,MATCH(MID($B222,1,1),_313_Table2_ColumnLookup,0),FALSE)
+N("313"),
  IF(AND(VALUE(LEFT($A222,3))=314,LEN($B222)=3),VLOOKUP(VALUE(MID($B222,2,2)),_314_Table2,MATCH(MID($B222,1,1),_314_Table2_ColumnLookup,0),FALSE),
  IF(VALUE(LEFT($A222,3))=314,VLOOKUP(VALUE(MID($B222,2,1)),_314_Table2,MATCH(MID($B222,1,1),_314_Table2_ColumnLookup,0),FALSE)
+N("314"),
""))))))))))))))))))))))))</f>
        <v>0</v>
      </c>
      <c r="F222" s="238" t="e">
        <f>IF(AND(VALUE(LEFT($A222,3))=309,LEN($B222)=3),VLOOKUP(VALUE(MID($B222,2,2)),_309_Table3,MATCH(MID($B222,1,1),_309_Table3_ColumnLookup,0),FALSE),
  IF($C222="309 LCR SummaryA",OneYearSCR,IF($C222="309 LCR SummaryB",UltimateSCR,IF(VALUE(LEFT($A222,3))=309,VLOOKUP(VALUE(MID($B222,2,1)),_309_Table3,MATCH(MID($B222,1,1),_309_Table3_ColumnLookup,0),FALSE)
+N("309"),
  IF(VALUE(LEFT($A222,3))=310,VLOOKUP(VALUE(MID($B222,2,1)),_310_Table3,MATCH(MID($B222,1,1),_310_Table3_ColumnLookup,0),FALSE)
+N("310"),
  IF(AND(VALUE(LEFT($A222,3))=311,LEN($I222)=4),VLOOKUP($I222,_311_Table3,MATCH($B222,_311_Table3_ColumnLookup,0),FALSE),
  IF(AND(VALUE(LEFT($A222,3))=311,OR($B222="I2",$B222="J2",$B222="K2",$B222="L2")),VLOOKUP('311'!$G$58,_311_Table3,MATCH(MID($B222,1,1),_311_Table3_ColumnLookup,0),FALSE),
  IF(AND(VALUE(LEFT($A222,3))=311,RIGHT($B222,5)="Total"),VLOOKUP('311'!$G$59,_311_Table3,MATCH(MID($B222,1,1),_311_Table3_ColumnLookup,0),FALSE),
  IF(VALUE(LEFT($A222,3))=311,VLOOKUP(VALUE(MID($B222,2,1)),_311_Table3,MATCH(MID($B222,1,1),_311_Table3_ColumnLookup,0),FALSE)
+N("311"),
  IF(AND(VALUE(LEFT($A222,3))=312,LEFT($G222,10)="Unincepted",$B222="G "),VLOOKUP(" ULO",_312_Table3,MATCH('312'!$N$16,_312_Table3_ColumnLookup,0),FALSE),
  IF(AND(VALUE(LEFT($A222,3))=312,LEFT($G222,10)="Unincepted",$B222="O "),VLOOKUP(" ULO",_312_Table3,MATCH('312'!$V$16,_312_Table3_ColumnLookup,0),FALSE),
  IF(AND(VALUE(LEFT($A222,3))=312,LEFT($G222,10)="Unincepted",$B222="Q "),VLOOKUP(" ULO",_312_Table3,MATCH('312'!$X$16,_312_Table3_ColumnLookup,0),FALSE),
  IF(AND(VALUE(LEFT($A222,3))=312,LEFT($G222,10)="Unincepted"),VLOOKUP(" ULO",_312_Table3,MATCH(LEFT($B222,1),_312_Table3_ColumnLookup,0),FALSE),
  IF(AND(VALUE(LEFT($A222,3))=312,LEFT($G222,5)="Total",$B222="G "),VLOOKUP('312'!$F$80,_312_Table3,MATCH('312'!$N$16,_312_Table3_ColumnLookup,0),FALSE),
  IF(AND(VALUE(LEFT($A222,3))=312,LEFT($G222,5)="Total",$B222="O "),VLOOKUP('312'!$F$80,_312_Table3,MATCH('312'!$V$16,_312_Table3_ColumnLookup,0),FALSE),
  IF(AND(VALUE(LEFT($A222,3))=312,LEFT($G222,5)="Total",$B222="Q "),VLOOKUP('312'!$F$80,_312_Table3,MATCH('312'!$X$16,_312_Table3_ColumnLookup,0),FALSE),
  IF(AND(VALUE(LEFT($A222,3))=312,LEFT($G222,5)="Total"),VLOOKUP('312'!$F$80,_312_Table3,MATCH(LEFT($B222,1),_312_Table3_ColumnLookup,0),FALSE),
  IF(AND(VALUE(LEFT($A222,3))=312,LEN($I222)=4,$B222="G"),VLOOKUP($I222,_312_Table3,MATCH('312'!$N$16,_312_Table3_ColumnLookup,0),FALSE),
  IF(AND(VALUE(LEFT($A222,3))=312,LEN($I222)=4,$B222="O"),VLOOKUP($I222,_312_Table3,MATCH('312'!$V$16,_312_Table3_ColumnLookup,0),FALSE),
  IF(AND(VALUE(LEFT($A222,3))=312,LEN($I222)=4,$B222="Q"),VLOOKUP($I222,_312_Table3,MATCH('312'!$X$16,_312_Table3_ColumnLookup,0),FALSE),
  IF(AND(VALUE(LEFT($A222,3))=312,LEN($I222)=4),VLOOKUP($I222,_312_Table3,MATCH(LEFT($B222,1),_312_Table3_ColumnLookup,0),FALSE)
+N("312"),
  IF(VALUE(LEFT($A222,3))=313,VLOOKUP(VALUE(MID($B222,2,1)),_313_Table3,MATCH(MID($B222,1,1),_313_Table3_ColumnLookup,0),FALSE)
+N("313"),
  IF(AND(VALUE(LEFT($A222,3))=314,LEN($B222)=3),VLOOKUP(VALUE(MID($B222,2,2)),_314_Table3,MATCH(MID($B222,1,1),_314_Table3_ColumnLookup,0),FALSE),
  IF(VALUE(LEFT($A222,3))=314,VLOOKUP(VALUE(MID($B222,2,1)),_314_Table3,MATCH(MID($B222,1,1),_314_Table3_ColumnLookup,0),FALSE)
+N("314"),
""))))))))))))))))))))))))</f>
        <v>#NAME?</v>
      </c>
      <c r="G222" t="s">
        <v>1130</v>
      </c>
      <c r="H222" s="321">
        <f>IFERROR(
IF(ISERROR($D222)=FALSE,$D222,IF(ISERROR($E222)=FALSE,$E222,IF(ISERROR($F222)=FALSE,$F222
+N("012 checkboxes"),
IF(
IF(OR(LEFT($A222,9)="Syndicate",LEFT($A222,12)="NewSyndicate"),VLOOKUP($A222,'012'!$J:$ZW,MATCH("Link to button",'012'!$J$1:$ZW$1,0),0)
+N("309 checkbox"),
IF($C222="309 LCR Summary0",VLOOKUP("Notes990",'309'!$P:$ZZ,MATCH("Link to button",'309'!$P$1:$ZZ$1,0),0)
+N("313 checkboxes"),
IF($C222="313 Financial Information0LcmVsScr",IF($C222="309 LCR Summary0",VLOOKUP("LcmVsScr",'309'!$N:$ZZ,MATCH("Link to button",'309'!$N$1:$ZZ$1,0),0),
IF($C222="313 Financial Information0LcrDocAttached",IF($C222="309 LCR Summary0",VLOOKUP("LcrDocAttached",'309'!$N:$ZZ,MATCH("Link to button",'309'!$N$1:$ZZ$1,0),
0)))))))=1,TRUE,FALSE)
))),"")</f>
        <v>0</v>
      </c>
    </row>
    <row r="223" spans="1:8" customFormat="1">
      <c r="A223" s="237" t="str">
        <f>VLOOKUP($G223,CSVLookups!$B:$R,MATCH(A$1,CSVLookups!$B$1:$R$1,0),FALSE)</f>
        <v>311 Claims Distributions</v>
      </c>
      <c r="B223" s="237" t="str">
        <f>VLOOKUP($G223,CSVLookups!$B:$R,MATCH(B$1,CSVLookups!$B$1:$R$1,0),FALSE)</f>
        <v>KTotal</v>
      </c>
      <c r="C223" s="238" t="str">
        <f t="shared" si="4"/>
        <v>311 Claims DistributionsKTotalNew Business</v>
      </c>
      <c r="D223" s="238" t="e">
        <f>IF(AND(VALUE(LEFT($A223,3))=309,LEN($B223)=3),VLOOKUP(VALUE(MID($B223,2,2)),_309_Table1,MATCH(MID($B223,1,1),_309_Table1_ColumnLookup,0),FALSE),
  IF($C223="309 LCR SummaryA",OneYearSCR,IF($C223="309 LCR SummaryB",UltimateSCR,IF(VALUE(LEFT($A223,3))=309,VLOOKUP(VALUE(MID($B223,2,1)),_309_Table1,MATCH(MID($B223,1,1),_309_Table1_ColumnLookup,0),FALSE)
+N("309"),
  IF(VALUE(LEFT($A223,3))=310,VLOOKUP(VALUE(MID($B223,2,1)),_310_Table1,MATCH(MID($B223,1,1),_310_Table1_ColumnLookup,0),FALSE)
+N("310"),
  IF(AND(VALUE(LEFT($A223,3))=311,LEN($I223)=4),VLOOKUP($I223,_311_Table1,MATCH($B223,_311_Table1_ColumnLookup,0),FALSE),
  IF(AND(VALUE(LEFT($A223,3))=311,OR($B223="I2",$B223="J2",$B223="K2",$B223="L2")),VLOOKUP('311'!$G$58,_311_Table1,MATCH(MID($B223,1,1),_311_Table1_ColumnLookup,0),FALSE),
  IF(AND(VALUE(LEFT($A223,3))=311,RIGHT($B223,5)="Total"),VLOOKUP('311'!$G$59,_311_Table1,MATCH(MID($B223,1,1),_311_Table1_ColumnLookup,0),FALSE),
  IF(VALUE(LEFT($A223,3))=311,VLOOKUP(VALUE(MID($B223,2,1)),_311_Table1,MATCH(MID($B223,1,1),_311_Table1_ColumnLookup,0),FALSE)
+N("311"),
  IF(AND(VALUE(LEFT($A223,3))=312,LEFT($G223,10)="Unincepted",$B223="G "),VLOOKUP(" ULO",_312_Table1,MATCH('312'!$N$16,_312_Table1_ColumnLookup,0),FALSE),
  IF(AND(VALUE(LEFT($A223,3))=312,LEFT($G223,10)="Unincepted",$B223="O "),VLOOKUP(" ULO",_312_Table1,MATCH('312'!$V$16,_312_Table1_ColumnLookup,0),FALSE),
  IF(AND(VALUE(LEFT($A223,3))=312,LEFT($G223,10)="Unincepted",$B223="Q "),VLOOKUP(" ULO",_312_Table1,MATCH('312'!$X$16,_312_Table1_ColumnLookup,0),FALSE),
  IF(AND(VALUE(LEFT($A223,3))=312,LEFT($G223,10)="Unincepted"),VLOOKUP(" ULO",_312_Table1,MATCH(LEFT($B223,1),_312_Table1_ColumnLookup,0),FALSE),
  IF(AND(VALUE(LEFT($A223,3))=312,LEFT($G223,5)="Total",$B223="G "),VLOOKUP('312'!$F$80,_312_Table1,MATCH('312'!$N$16,_312_Table1_ColumnLookup,0),FALSE),
  IF(AND(VALUE(LEFT($A223,3))=312,LEFT($G223,5)="Total",$B223="O "),VLOOKUP('312'!$F$80,_312_Table1,MATCH('312'!$V$16,_312_Table1_ColumnLookup,0),FALSE),
  IF(AND(VALUE(LEFT($A223,3))=312,LEFT($G223,5)="Total",$B223="Q "),VLOOKUP('312'!$F$80,_312_Table1,MATCH('312'!$X$16,_312_Table1_ColumnLookup,0),FALSE),
  IF(AND(VALUE(LEFT($A223,3))=312,LEFT($G223,5)="Total"),VLOOKUP('312'!$F$80,_312_Table1,MATCH(LEFT($B223,1),_312_Table1_ColumnLookup,0),FALSE),
  IF(AND(VALUE(LEFT($A223,3))=312,LEN($I223)=4,$B223="G"),VLOOKUP($I223,_312_Table1,MATCH('312'!$N$16,_312_Table1_ColumnLookup,0),FALSE),
  IF(AND(VALUE(LEFT($A223,3))=312,LEN($I223)=4,$B223="O"),VLOOKUP($I223,_312_Table1,MATCH('312'!$V$16,_312_Table1_ColumnLookup,0),FALSE),
  IF(AND(VALUE(LEFT($A223,3))=312,LEN($I223)=4,$B223="Q"),VLOOKUP($I223,_312_Table1,MATCH('312'!$X$16,_312_Table1_ColumnLookup,0),FALSE),
  IF(AND(VALUE(LEFT($A223,3))=312,LEN($I223)=4),VLOOKUP($I223,_312_Table1,MATCH(LEFT($B223,1),_312_Table1_ColumnLookup,0),FALSE)
+N("312"),
  IF(VALUE(LEFT($A223,3))=313,VLOOKUP(VALUE(MID($B223,2,1)),_313_Table1,MATCH(MID($B223,1,1),_313_Table1_ColumnLookup,0),FALSE)
+N("313"),
  IF(AND(VALUE(LEFT($A223,3))=314,LEN($B223)=3),VLOOKUP(VALUE(MID($B223,2,2)),_314_Table1,MATCH(MID($B223,1,1),_314_Table1_ColumnLookup,0),FALSE),
  IF(VALUE(LEFT($A223,3))=314,VLOOKUP(VALUE(MID($B223,2,1)),_314_Table1,MATCH(MID($B223,1,1),_314_Table1_ColumnLookup,0),FALSE)
+N("314"),
""))))))))))))))))))))))))</f>
        <v>#N/A</v>
      </c>
      <c r="E223" s="238">
        <f ca="1">IF(AND(VALUE(LEFT($A223,3))=309,LEN($B223)=3),VLOOKUP(VALUE(MID($B223,2,2)),_309_Table2,MATCH(MID($B223,1,1),_309_Table2_ColumnLookup,0),FALSE),
  IF($C223="309 LCR SummaryA",OneYearSCR,IF($C223="309 LCR SummaryB",UltimateSCR,IF(VALUE(LEFT($A223,3))=309,VLOOKUP(VALUE(MID($B223,2,1)),_309_Table2,MATCH(MID($B223,1,1),_309_Table2_ColumnLookup,0),FALSE)
+N("309"),
  IF(VALUE(LEFT($A223,3))=310,VLOOKUP(VALUE(MID($B223,2,1)),_310_Table2,MATCH(MID($B223,1,1),_310_Table2_ColumnLookup,0),FALSE)
+N("310"),
  IF(AND(VALUE(LEFT($A223,3))=311,LEN($I223)=4),VLOOKUP($I223,_311_Table2,MATCH($B223,_311_Table2_ColumnLookup,0),FALSE),
  IF(AND(VALUE(LEFT($A223,3))=311,OR($B223="I2",$B223="J2",$B223="K2",$B223="L2")),VLOOKUP('311'!$G$58,_311_Table2,MATCH(MID($B223,1,1),_311_Table2_ColumnLookup,0),FALSE),
  IF(AND(VALUE(LEFT($A223,3))=311,RIGHT($B223,5)="Total"),VLOOKUP('311'!$G$59,_311_Table2,MATCH(MID($B223,1,1),_311_Table2_ColumnLookup,0),FALSE),
  IF(VALUE(LEFT($A223,3))=311,VLOOKUP(VALUE(MID($B223,2,1)),_311_Table2,MATCH(MID($B223,1,1),_311_Table2_ColumnLookup,0),FALSE)
+N("311"),
  IF(AND(VALUE(LEFT($A223,3))=312,LEFT($G223,10)="Unincepted",$B223="G "),VLOOKUP(" ULO",_312_Table2,MATCH('312'!$N$16,_312_Table2_ColumnLookup,0),FALSE),
  IF(AND(VALUE(LEFT($A223,3))=312,LEFT($G223,10)="Unincepted",$B223="O "),VLOOKUP(" ULO",_312_Table2,MATCH('312'!$V$16,_312_Table2_ColumnLookup,0),FALSE),
  IF(AND(VALUE(LEFT($A223,3))=312,LEFT($G223,10)="Unincepted",$B223="Q "),VLOOKUP(" ULO",_312_Table2,MATCH('312'!$X$16,_312_Table2_ColumnLookup,0),FALSE),
  IF(AND(VALUE(LEFT($A223,3))=312,LEFT($G223,10)="Unincepted"),VLOOKUP(" ULO",_312_Table2,MATCH(LEFT($B223,1),_312_Table2_ColumnLookup,0),FALSE),
  IF(AND(VALUE(LEFT($A223,3))=312,LEFT($G223,5)="Total",$B223="G "),VLOOKUP('312'!$F$80,_312_Table2,MATCH('312'!$N$16,_312_Table2_ColumnLookup,0),FALSE),
  IF(AND(VALUE(LEFT($A223,3))=312,LEFT($G223,5)="Total",$B223="O "),VLOOKUP('312'!$F$80,_312_Table2,MATCH('312'!$V$16,_312_Table2_ColumnLookup,0),FALSE),
  IF(AND(VALUE(LEFT($A223,3))=312,LEFT($G223,5)="Total",$B223="Q "),VLOOKUP('312'!$F$80,_312_Table2,MATCH('312'!$X$16,_312_Table2_ColumnLookup,0),FALSE),
  IF(AND(VALUE(LEFT($A223,3))=312,LEFT($G223,5)="Total"),VLOOKUP('312'!$F$80,_312_Table2,MATCH(LEFT($B223,1),_312_Table2_ColumnLookup,0),FALSE),
  IF(AND(VALUE(LEFT($A223,3))=312,LEN($I223)=4,$B223="G"),VLOOKUP($I223,_312_Table2,MATCH('312'!$N$16,_312_Table2_ColumnLookup,0),FALSE),
  IF(AND(VALUE(LEFT($A223,3))=312,LEN($I223)=4,$B223="O"),VLOOKUP($I223,_312_Table2,MATCH('312'!$V$16,_312_Table2_ColumnLookup,0),FALSE),
  IF(AND(VALUE(LEFT($A223,3))=312,LEN($I223)=4,$B223="Q"),VLOOKUP($I223,_312_Table2,MATCH('312'!$X$16,_312_Table2_ColumnLookup,0),FALSE),
  IF(AND(VALUE(LEFT($A223,3))=312,LEN($I223)=4),VLOOKUP($I223,_312_Table2,MATCH(LEFT($B223,1),_312_Table2_ColumnLookup,0),FALSE)
+N("312"),
  IF(VALUE(LEFT($A223,3))=313,VLOOKUP(VALUE(MID($B223,2,1)),_313_Table2,MATCH(MID($B223,1,1),_313_Table2_ColumnLookup,0),FALSE)
+N("313"),
  IF(AND(VALUE(LEFT($A223,3))=314,LEN($B223)=3),VLOOKUP(VALUE(MID($B223,2,2)),_314_Table2,MATCH(MID($B223,1,1),_314_Table2_ColumnLookup,0),FALSE),
  IF(VALUE(LEFT($A223,3))=314,VLOOKUP(VALUE(MID($B223,2,1)),_314_Table2,MATCH(MID($B223,1,1),_314_Table2_ColumnLookup,0),FALSE)
+N("314"),
""))))))))))))))))))))))))</f>
        <v>0</v>
      </c>
      <c r="F223" s="238" t="e">
        <f>IF(AND(VALUE(LEFT($A223,3))=309,LEN($B223)=3),VLOOKUP(VALUE(MID($B223,2,2)),_309_Table3,MATCH(MID($B223,1,1),_309_Table3_ColumnLookup,0),FALSE),
  IF($C223="309 LCR SummaryA",OneYearSCR,IF($C223="309 LCR SummaryB",UltimateSCR,IF(VALUE(LEFT($A223,3))=309,VLOOKUP(VALUE(MID($B223,2,1)),_309_Table3,MATCH(MID($B223,1,1),_309_Table3_ColumnLookup,0),FALSE)
+N("309"),
  IF(VALUE(LEFT($A223,3))=310,VLOOKUP(VALUE(MID($B223,2,1)),_310_Table3,MATCH(MID($B223,1,1),_310_Table3_ColumnLookup,0),FALSE)
+N("310"),
  IF(AND(VALUE(LEFT($A223,3))=311,LEN($I223)=4),VLOOKUP($I223,_311_Table3,MATCH($B223,_311_Table3_ColumnLookup,0),FALSE),
  IF(AND(VALUE(LEFT($A223,3))=311,OR($B223="I2",$B223="J2",$B223="K2",$B223="L2")),VLOOKUP('311'!$G$58,_311_Table3,MATCH(MID($B223,1,1),_311_Table3_ColumnLookup,0),FALSE),
  IF(AND(VALUE(LEFT($A223,3))=311,RIGHT($B223,5)="Total"),VLOOKUP('311'!$G$59,_311_Table3,MATCH(MID($B223,1,1),_311_Table3_ColumnLookup,0),FALSE),
  IF(VALUE(LEFT($A223,3))=311,VLOOKUP(VALUE(MID($B223,2,1)),_311_Table3,MATCH(MID($B223,1,1),_311_Table3_ColumnLookup,0),FALSE)
+N("311"),
  IF(AND(VALUE(LEFT($A223,3))=312,LEFT($G223,10)="Unincepted",$B223="G "),VLOOKUP(" ULO",_312_Table3,MATCH('312'!$N$16,_312_Table3_ColumnLookup,0),FALSE),
  IF(AND(VALUE(LEFT($A223,3))=312,LEFT($G223,10)="Unincepted",$B223="O "),VLOOKUP(" ULO",_312_Table3,MATCH('312'!$V$16,_312_Table3_ColumnLookup,0),FALSE),
  IF(AND(VALUE(LEFT($A223,3))=312,LEFT($G223,10)="Unincepted",$B223="Q "),VLOOKUP(" ULO",_312_Table3,MATCH('312'!$X$16,_312_Table3_ColumnLookup,0),FALSE),
  IF(AND(VALUE(LEFT($A223,3))=312,LEFT($G223,10)="Unincepted"),VLOOKUP(" ULO",_312_Table3,MATCH(LEFT($B223,1),_312_Table3_ColumnLookup,0),FALSE),
  IF(AND(VALUE(LEFT($A223,3))=312,LEFT($G223,5)="Total",$B223="G "),VLOOKUP('312'!$F$80,_312_Table3,MATCH('312'!$N$16,_312_Table3_ColumnLookup,0),FALSE),
  IF(AND(VALUE(LEFT($A223,3))=312,LEFT($G223,5)="Total",$B223="O "),VLOOKUP('312'!$F$80,_312_Table3,MATCH('312'!$V$16,_312_Table3_ColumnLookup,0),FALSE),
  IF(AND(VALUE(LEFT($A223,3))=312,LEFT($G223,5)="Total",$B223="Q "),VLOOKUP('312'!$F$80,_312_Table3,MATCH('312'!$X$16,_312_Table3_ColumnLookup,0),FALSE),
  IF(AND(VALUE(LEFT($A223,3))=312,LEFT($G223,5)="Total"),VLOOKUP('312'!$F$80,_312_Table3,MATCH(LEFT($B223,1),_312_Table3_ColumnLookup,0),FALSE),
  IF(AND(VALUE(LEFT($A223,3))=312,LEN($I223)=4,$B223="G"),VLOOKUP($I223,_312_Table3,MATCH('312'!$N$16,_312_Table3_ColumnLookup,0),FALSE),
  IF(AND(VALUE(LEFT($A223,3))=312,LEN($I223)=4,$B223="O"),VLOOKUP($I223,_312_Table3,MATCH('312'!$V$16,_312_Table3_ColumnLookup,0),FALSE),
  IF(AND(VALUE(LEFT($A223,3))=312,LEN($I223)=4,$B223="Q"),VLOOKUP($I223,_312_Table3,MATCH('312'!$X$16,_312_Table3_ColumnLookup,0),FALSE),
  IF(AND(VALUE(LEFT($A223,3))=312,LEN($I223)=4),VLOOKUP($I223,_312_Table3,MATCH(LEFT($B223,1),_312_Table3_ColumnLookup,0),FALSE)
+N("312"),
  IF(VALUE(LEFT($A223,3))=313,VLOOKUP(VALUE(MID($B223,2,1)),_313_Table3,MATCH(MID($B223,1,1),_313_Table3_ColumnLookup,0),FALSE)
+N("313"),
  IF(AND(VALUE(LEFT($A223,3))=314,LEN($B223)=3),VLOOKUP(VALUE(MID($B223,2,2)),_314_Table3,MATCH(MID($B223,1,1),_314_Table3_ColumnLookup,0),FALSE),
  IF(VALUE(LEFT($A223,3))=314,VLOOKUP(VALUE(MID($B223,2,1)),_314_Table3,MATCH(MID($B223,1,1),_314_Table3_ColumnLookup,0),FALSE)
+N("314"),
""))))))))))))))))))))))))</f>
        <v>#NAME?</v>
      </c>
      <c r="G223" t="s">
        <v>1133</v>
      </c>
      <c r="H223" s="321">
        <f ca="1">IFERROR(
IF(ISERROR($D223)=FALSE,$D223,IF(ISERROR($E223)=FALSE,$E223,IF(ISERROR($F223)=FALSE,$F223
+N("012 checkboxes"),
IF(
IF(OR(LEFT($A223,9)="Syndicate",LEFT($A223,12)="NewSyndicate"),VLOOKUP($A223,'012'!$J:$ZW,MATCH("Link to button",'012'!$J$1:$ZW$1,0),0)
+N("309 checkbox"),
IF($C223="309 LCR Summary0",VLOOKUP("Notes990",'309'!$P:$ZZ,MATCH("Link to button",'309'!$P$1:$ZZ$1,0),0)
+N("313 checkboxes"),
IF($C223="313 Financial Information0LcmVsScr",IF($C223="309 LCR Summary0",VLOOKUP("LcmVsScr",'309'!$N:$ZZ,MATCH("Link to button",'309'!$N$1:$ZZ$1,0),0),
IF($C223="313 Financial Information0LcrDocAttached",IF($C223="309 LCR Summary0",VLOOKUP("LcrDocAttached",'309'!$N:$ZZ,MATCH("Link to button",'309'!$N$1:$ZZ$1,0),
0)))))))=1,TRUE,FALSE)
))),"")</f>
        <v>0</v>
      </c>
    </row>
    <row r="224" spans="1:8" customFormat="1">
      <c r="A224" s="237" t="str">
        <f>VLOOKUP($G224,CSVLookups!$B:$R,MATCH(A$1,CSVLookups!$B$1:$R$1,0),FALSE)</f>
        <v>311 Claims Distributions</v>
      </c>
      <c r="B224" s="237" t="str">
        <f>VLOOKUP($G224,CSVLookups!$B:$R,MATCH(B$1,CSVLookups!$B$1:$R$1,0),FALSE)</f>
        <v>LTotal</v>
      </c>
      <c r="C224" s="238" t="str">
        <f t="shared" si="4"/>
        <v>311 Claims DistributionsLTotalTotal Claims</v>
      </c>
      <c r="D224" s="238" t="e">
        <f>IF(AND(VALUE(LEFT($A224,3))=309,LEN($B224)=3),VLOOKUP(VALUE(MID($B224,2,2)),_309_Table1,MATCH(MID($B224,1,1),_309_Table1_ColumnLookup,0),FALSE),
  IF($C224="309 LCR SummaryA",OneYearSCR,IF($C224="309 LCR SummaryB",UltimateSCR,IF(VALUE(LEFT($A224,3))=309,VLOOKUP(VALUE(MID($B224,2,1)),_309_Table1,MATCH(MID($B224,1,1),_309_Table1_ColumnLookup,0),FALSE)
+N("309"),
  IF(VALUE(LEFT($A224,3))=310,VLOOKUP(VALUE(MID($B224,2,1)),_310_Table1,MATCH(MID($B224,1,1),_310_Table1_ColumnLookup,0),FALSE)
+N("310"),
  IF(AND(VALUE(LEFT($A224,3))=311,LEN($I224)=4),VLOOKUP($I224,_311_Table1,MATCH($B224,_311_Table1_ColumnLookup,0),FALSE),
  IF(AND(VALUE(LEFT($A224,3))=311,OR($B224="I2",$B224="J2",$B224="K2",$B224="L2")),VLOOKUP('311'!$G$58,_311_Table1,MATCH(MID($B224,1,1),_311_Table1_ColumnLookup,0),FALSE),
  IF(AND(VALUE(LEFT($A224,3))=311,RIGHT($B224,5)="Total"),VLOOKUP('311'!$G$59,_311_Table1,MATCH(MID($B224,1,1),_311_Table1_ColumnLookup,0),FALSE),
  IF(VALUE(LEFT($A224,3))=311,VLOOKUP(VALUE(MID($B224,2,1)),_311_Table1,MATCH(MID($B224,1,1),_311_Table1_ColumnLookup,0),FALSE)
+N("311"),
  IF(AND(VALUE(LEFT($A224,3))=312,LEFT($G224,10)="Unincepted",$B224="G "),VLOOKUP(" ULO",_312_Table1,MATCH('312'!$N$16,_312_Table1_ColumnLookup,0),FALSE),
  IF(AND(VALUE(LEFT($A224,3))=312,LEFT($G224,10)="Unincepted",$B224="O "),VLOOKUP(" ULO",_312_Table1,MATCH('312'!$V$16,_312_Table1_ColumnLookup,0),FALSE),
  IF(AND(VALUE(LEFT($A224,3))=312,LEFT($G224,10)="Unincepted",$B224="Q "),VLOOKUP(" ULO",_312_Table1,MATCH('312'!$X$16,_312_Table1_ColumnLookup,0),FALSE),
  IF(AND(VALUE(LEFT($A224,3))=312,LEFT($G224,10)="Unincepted"),VLOOKUP(" ULO",_312_Table1,MATCH(LEFT($B224,1),_312_Table1_ColumnLookup,0),FALSE),
  IF(AND(VALUE(LEFT($A224,3))=312,LEFT($G224,5)="Total",$B224="G "),VLOOKUP('312'!$F$80,_312_Table1,MATCH('312'!$N$16,_312_Table1_ColumnLookup,0),FALSE),
  IF(AND(VALUE(LEFT($A224,3))=312,LEFT($G224,5)="Total",$B224="O "),VLOOKUP('312'!$F$80,_312_Table1,MATCH('312'!$V$16,_312_Table1_ColumnLookup,0),FALSE),
  IF(AND(VALUE(LEFT($A224,3))=312,LEFT($G224,5)="Total",$B224="Q "),VLOOKUP('312'!$F$80,_312_Table1,MATCH('312'!$X$16,_312_Table1_ColumnLookup,0),FALSE),
  IF(AND(VALUE(LEFT($A224,3))=312,LEFT($G224,5)="Total"),VLOOKUP('312'!$F$80,_312_Table1,MATCH(LEFT($B224,1),_312_Table1_ColumnLookup,0),FALSE),
  IF(AND(VALUE(LEFT($A224,3))=312,LEN($I224)=4,$B224="G"),VLOOKUP($I224,_312_Table1,MATCH('312'!$N$16,_312_Table1_ColumnLookup,0),FALSE),
  IF(AND(VALUE(LEFT($A224,3))=312,LEN($I224)=4,$B224="O"),VLOOKUP($I224,_312_Table1,MATCH('312'!$V$16,_312_Table1_ColumnLookup,0),FALSE),
  IF(AND(VALUE(LEFT($A224,3))=312,LEN($I224)=4,$B224="Q"),VLOOKUP($I224,_312_Table1,MATCH('312'!$X$16,_312_Table1_ColumnLookup,0),FALSE),
  IF(AND(VALUE(LEFT($A224,3))=312,LEN($I224)=4),VLOOKUP($I224,_312_Table1,MATCH(LEFT($B224,1),_312_Table1_ColumnLookup,0),FALSE)
+N("312"),
  IF(VALUE(LEFT($A224,3))=313,VLOOKUP(VALUE(MID($B224,2,1)),_313_Table1,MATCH(MID($B224,1,1),_313_Table1_ColumnLookup,0),FALSE)
+N("313"),
  IF(AND(VALUE(LEFT($A224,3))=314,LEN($B224)=3),VLOOKUP(VALUE(MID($B224,2,2)),_314_Table1,MATCH(MID($B224,1,1),_314_Table1_ColumnLookup,0),FALSE),
  IF(VALUE(LEFT($A224,3))=314,VLOOKUP(VALUE(MID($B224,2,1)),_314_Table1,MATCH(MID($B224,1,1),_314_Table1_ColumnLookup,0),FALSE)
+N("314"),
""))))))))))))))))))))))))</f>
        <v>#N/A</v>
      </c>
      <c r="E224" s="238">
        <f ca="1">IF(AND(VALUE(LEFT($A224,3))=309,LEN($B224)=3),VLOOKUP(VALUE(MID($B224,2,2)),_309_Table2,MATCH(MID($B224,1,1),_309_Table2_ColumnLookup,0),FALSE),
  IF($C224="309 LCR SummaryA",OneYearSCR,IF($C224="309 LCR SummaryB",UltimateSCR,IF(VALUE(LEFT($A224,3))=309,VLOOKUP(VALUE(MID($B224,2,1)),_309_Table2,MATCH(MID($B224,1,1),_309_Table2_ColumnLookup,0),FALSE)
+N("309"),
  IF(VALUE(LEFT($A224,3))=310,VLOOKUP(VALUE(MID($B224,2,1)),_310_Table2,MATCH(MID($B224,1,1),_310_Table2_ColumnLookup,0),FALSE)
+N("310"),
  IF(AND(VALUE(LEFT($A224,3))=311,LEN($I224)=4),VLOOKUP($I224,_311_Table2,MATCH($B224,_311_Table2_ColumnLookup,0),FALSE),
  IF(AND(VALUE(LEFT($A224,3))=311,OR($B224="I2",$B224="J2",$B224="K2",$B224="L2")),VLOOKUP('311'!$G$58,_311_Table2,MATCH(MID($B224,1,1),_311_Table2_ColumnLookup,0),FALSE),
  IF(AND(VALUE(LEFT($A224,3))=311,RIGHT($B224,5)="Total"),VLOOKUP('311'!$G$59,_311_Table2,MATCH(MID($B224,1,1),_311_Table2_ColumnLookup,0),FALSE),
  IF(VALUE(LEFT($A224,3))=311,VLOOKUP(VALUE(MID($B224,2,1)),_311_Table2,MATCH(MID($B224,1,1),_311_Table2_ColumnLookup,0),FALSE)
+N("311"),
  IF(AND(VALUE(LEFT($A224,3))=312,LEFT($G224,10)="Unincepted",$B224="G "),VLOOKUP(" ULO",_312_Table2,MATCH('312'!$N$16,_312_Table2_ColumnLookup,0),FALSE),
  IF(AND(VALUE(LEFT($A224,3))=312,LEFT($G224,10)="Unincepted",$B224="O "),VLOOKUP(" ULO",_312_Table2,MATCH('312'!$V$16,_312_Table2_ColumnLookup,0),FALSE),
  IF(AND(VALUE(LEFT($A224,3))=312,LEFT($G224,10)="Unincepted",$B224="Q "),VLOOKUP(" ULO",_312_Table2,MATCH('312'!$X$16,_312_Table2_ColumnLookup,0),FALSE),
  IF(AND(VALUE(LEFT($A224,3))=312,LEFT($G224,10)="Unincepted"),VLOOKUP(" ULO",_312_Table2,MATCH(LEFT($B224,1),_312_Table2_ColumnLookup,0),FALSE),
  IF(AND(VALUE(LEFT($A224,3))=312,LEFT($G224,5)="Total",$B224="G "),VLOOKUP('312'!$F$80,_312_Table2,MATCH('312'!$N$16,_312_Table2_ColumnLookup,0),FALSE),
  IF(AND(VALUE(LEFT($A224,3))=312,LEFT($G224,5)="Total",$B224="O "),VLOOKUP('312'!$F$80,_312_Table2,MATCH('312'!$V$16,_312_Table2_ColumnLookup,0),FALSE),
  IF(AND(VALUE(LEFT($A224,3))=312,LEFT($G224,5)="Total",$B224="Q "),VLOOKUP('312'!$F$80,_312_Table2,MATCH('312'!$X$16,_312_Table2_ColumnLookup,0),FALSE),
  IF(AND(VALUE(LEFT($A224,3))=312,LEFT($G224,5)="Total"),VLOOKUP('312'!$F$80,_312_Table2,MATCH(LEFT($B224,1),_312_Table2_ColumnLookup,0),FALSE),
  IF(AND(VALUE(LEFT($A224,3))=312,LEN($I224)=4,$B224="G"),VLOOKUP($I224,_312_Table2,MATCH('312'!$N$16,_312_Table2_ColumnLookup,0),FALSE),
  IF(AND(VALUE(LEFT($A224,3))=312,LEN($I224)=4,$B224="O"),VLOOKUP($I224,_312_Table2,MATCH('312'!$V$16,_312_Table2_ColumnLookup,0),FALSE),
  IF(AND(VALUE(LEFT($A224,3))=312,LEN($I224)=4,$B224="Q"),VLOOKUP($I224,_312_Table2,MATCH('312'!$X$16,_312_Table2_ColumnLookup,0),FALSE),
  IF(AND(VALUE(LEFT($A224,3))=312,LEN($I224)=4),VLOOKUP($I224,_312_Table2,MATCH(LEFT($B224,1),_312_Table2_ColumnLookup,0),FALSE)
+N("312"),
  IF(VALUE(LEFT($A224,3))=313,VLOOKUP(VALUE(MID($B224,2,1)),_313_Table2,MATCH(MID($B224,1,1),_313_Table2_ColumnLookup,0),FALSE)
+N("313"),
  IF(AND(VALUE(LEFT($A224,3))=314,LEN($B224)=3),VLOOKUP(VALUE(MID($B224,2,2)),_314_Table2,MATCH(MID($B224,1,1),_314_Table2_ColumnLookup,0),FALSE),
  IF(VALUE(LEFT($A224,3))=314,VLOOKUP(VALUE(MID($B224,2,1)),_314_Table2,MATCH(MID($B224,1,1),_314_Table2_ColumnLookup,0),FALSE)
+N("314"),
""))))))))))))))))))))))))</f>
        <v>0</v>
      </c>
      <c r="F224" s="238" t="e">
        <f>IF(AND(VALUE(LEFT($A224,3))=309,LEN($B224)=3),VLOOKUP(VALUE(MID($B224,2,2)),_309_Table3,MATCH(MID($B224,1,1),_309_Table3_ColumnLookup,0),FALSE),
  IF($C224="309 LCR SummaryA",OneYearSCR,IF($C224="309 LCR SummaryB",UltimateSCR,IF(VALUE(LEFT($A224,3))=309,VLOOKUP(VALUE(MID($B224,2,1)),_309_Table3,MATCH(MID($B224,1,1),_309_Table3_ColumnLookup,0),FALSE)
+N("309"),
  IF(VALUE(LEFT($A224,3))=310,VLOOKUP(VALUE(MID($B224,2,1)),_310_Table3,MATCH(MID($B224,1,1),_310_Table3_ColumnLookup,0),FALSE)
+N("310"),
  IF(AND(VALUE(LEFT($A224,3))=311,LEN($I224)=4),VLOOKUP($I224,_311_Table3,MATCH($B224,_311_Table3_ColumnLookup,0),FALSE),
  IF(AND(VALUE(LEFT($A224,3))=311,OR($B224="I2",$B224="J2",$B224="K2",$B224="L2")),VLOOKUP('311'!$G$58,_311_Table3,MATCH(MID($B224,1,1),_311_Table3_ColumnLookup,0),FALSE),
  IF(AND(VALUE(LEFT($A224,3))=311,RIGHT($B224,5)="Total"),VLOOKUP('311'!$G$59,_311_Table3,MATCH(MID($B224,1,1),_311_Table3_ColumnLookup,0),FALSE),
  IF(VALUE(LEFT($A224,3))=311,VLOOKUP(VALUE(MID($B224,2,1)),_311_Table3,MATCH(MID($B224,1,1),_311_Table3_ColumnLookup,0),FALSE)
+N("311"),
  IF(AND(VALUE(LEFT($A224,3))=312,LEFT($G224,10)="Unincepted",$B224="G "),VLOOKUP(" ULO",_312_Table3,MATCH('312'!$N$16,_312_Table3_ColumnLookup,0),FALSE),
  IF(AND(VALUE(LEFT($A224,3))=312,LEFT($G224,10)="Unincepted",$B224="O "),VLOOKUP(" ULO",_312_Table3,MATCH('312'!$V$16,_312_Table3_ColumnLookup,0),FALSE),
  IF(AND(VALUE(LEFT($A224,3))=312,LEFT($G224,10)="Unincepted",$B224="Q "),VLOOKUP(" ULO",_312_Table3,MATCH('312'!$X$16,_312_Table3_ColumnLookup,0),FALSE),
  IF(AND(VALUE(LEFT($A224,3))=312,LEFT($G224,10)="Unincepted"),VLOOKUP(" ULO",_312_Table3,MATCH(LEFT($B224,1),_312_Table3_ColumnLookup,0),FALSE),
  IF(AND(VALUE(LEFT($A224,3))=312,LEFT($G224,5)="Total",$B224="G "),VLOOKUP('312'!$F$80,_312_Table3,MATCH('312'!$N$16,_312_Table3_ColumnLookup,0),FALSE),
  IF(AND(VALUE(LEFT($A224,3))=312,LEFT($G224,5)="Total",$B224="O "),VLOOKUP('312'!$F$80,_312_Table3,MATCH('312'!$V$16,_312_Table3_ColumnLookup,0),FALSE),
  IF(AND(VALUE(LEFT($A224,3))=312,LEFT($G224,5)="Total",$B224="Q "),VLOOKUP('312'!$F$80,_312_Table3,MATCH('312'!$X$16,_312_Table3_ColumnLookup,0),FALSE),
  IF(AND(VALUE(LEFT($A224,3))=312,LEFT($G224,5)="Total"),VLOOKUP('312'!$F$80,_312_Table3,MATCH(LEFT($B224,1),_312_Table3_ColumnLookup,0),FALSE),
  IF(AND(VALUE(LEFT($A224,3))=312,LEN($I224)=4,$B224="G"),VLOOKUP($I224,_312_Table3,MATCH('312'!$N$16,_312_Table3_ColumnLookup,0),FALSE),
  IF(AND(VALUE(LEFT($A224,3))=312,LEN($I224)=4,$B224="O"),VLOOKUP($I224,_312_Table3,MATCH('312'!$V$16,_312_Table3_ColumnLookup,0),FALSE),
  IF(AND(VALUE(LEFT($A224,3))=312,LEN($I224)=4,$B224="Q"),VLOOKUP($I224,_312_Table3,MATCH('312'!$X$16,_312_Table3_ColumnLookup,0),FALSE),
  IF(AND(VALUE(LEFT($A224,3))=312,LEN($I224)=4),VLOOKUP($I224,_312_Table3,MATCH(LEFT($B224,1),_312_Table3_ColumnLookup,0),FALSE)
+N("312"),
  IF(VALUE(LEFT($A224,3))=313,VLOOKUP(VALUE(MID($B224,2,1)),_313_Table3,MATCH(MID($B224,1,1),_313_Table3_ColumnLookup,0),FALSE)
+N("313"),
  IF(AND(VALUE(LEFT($A224,3))=314,LEN($B224)=3),VLOOKUP(VALUE(MID($B224,2,2)),_314_Table3,MATCH(MID($B224,1,1),_314_Table3_ColumnLookup,0),FALSE),
  IF(VALUE(LEFT($A224,3))=314,VLOOKUP(VALUE(MID($B224,2,1)),_314_Table3,MATCH(MID($B224,1,1),_314_Table3_ColumnLookup,0),FALSE)
+N("314"),
""))))))))))))))))))))))))</f>
        <v>#NAME?</v>
      </c>
      <c r="G224" t="s">
        <v>1136</v>
      </c>
      <c r="H224" s="321">
        <f ca="1">IFERROR(
IF(ISERROR($D224)=FALSE,$D224,IF(ISERROR($E224)=FALSE,$E224,IF(ISERROR($F224)=FALSE,$F224
+N("012 checkboxes"),
IF(
IF(OR(LEFT($A224,9)="Syndicate",LEFT($A224,12)="NewSyndicate"),VLOOKUP($A224,'012'!$J:$ZW,MATCH("Link to button",'012'!$J$1:$ZW$1,0),0)
+N("309 checkbox"),
IF($C224="309 LCR Summary0",VLOOKUP("Notes990",'309'!$P:$ZZ,MATCH("Link to button",'309'!$P$1:$ZZ$1,0),0)
+N("313 checkboxes"),
IF($C224="313 Financial Information0LcmVsScr",IF($C224="309 LCR Summary0",VLOOKUP("LcmVsScr",'309'!$N:$ZZ,MATCH("Link to button",'309'!$N$1:$ZZ$1,0),0),
IF($C224="313 Financial Information0LcrDocAttached",IF($C224="309 LCR Summary0",VLOOKUP("LcrDocAttached",'309'!$N:$ZZ,MATCH("Link to button",'309'!$N$1:$ZZ$1,0),
0)))))))=1,TRUE,FALSE)
))),"")</f>
        <v>0</v>
      </c>
    </row>
    <row r="225" spans="1:9" s="266" customFormat="1">
      <c r="A225" s="237" t="str">
        <f>VLOOKUP($G225,CSVLookups!$B:$R,MATCH(A$1,CSVLookups!$B$1:$R$1,0),FALSE)</f>
        <v>312 Projected Solvency II Technical Provisions at Time Zero</v>
      </c>
      <c r="B225" s="237" t="str">
        <f>VLOOKUP($G225,CSVLookups!$B:$R,MATCH(B$1,CSVLookups!$B$1:$R$1,0),FALSE)</f>
        <v>A</v>
      </c>
      <c r="C225" s="238" t="str">
        <f t="shared" si="4"/>
        <v>312 Projected Solvency II Technical Provisions at Time ZeroA1991</v>
      </c>
      <c r="D225" s="238">
        <f>IF(AND(VALUE(LEFT($A225,3))=309,LEN($B225)=3),VLOOKUP(VALUE(MID($B225,2,2)),_309_Table1,MATCH(MID($B225,1,1),_309_Table1_ColumnLookup,0),FALSE),
  IF($C225="309 LCR SummaryA",OneYearSCR,IF($C225="309 LCR SummaryB",UltimateSCR,IF(VALUE(LEFT($A225,3))=309,VLOOKUP(VALUE(MID($B225,2,1)),_309_Table1,MATCH(MID($B225,1,1),_309_Table1_ColumnLookup,0),FALSE)
+N("309"),
  IF(VALUE(LEFT($A225,3))=310,VLOOKUP(VALUE(MID($B225,2,1)),_310_Table1,MATCH(MID($B225,1,1),_310_Table1_ColumnLookup,0),FALSE)
+N("310"),
  IF(AND(VALUE(LEFT($A225,3))=311,LEN($I225)=4),VLOOKUP($I225,_311_Table1,MATCH($B225,_311_Table1_ColumnLookup,0),FALSE),
  IF(AND(VALUE(LEFT($A225,3))=311,OR($B225="I2",$B225="J2",$B225="K2",$B225="L2")),VLOOKUP('311'!$G$58,_311_Table1,MATCH(MID($B225,1,1),_311_Table1_ColumnLookup,0),FALSE),
  IF(AND(VALUE(LEFT($A225,3))=311,RIGHT($B225,5)="Total"),VLOOKUP('311'!$G$59,_311_Table1,MATCH(MID($B225,1,1),_311_Table1_ColumnLookup,0),FALSE),
  IF(VALUE(LEFT($A225,3))=311,VLOOKUP(VALUE(MID($B225,2,1)),_311_Table1,MATCH(MID($B225,1,1),_311_Table1_ColumnLookup,0),FALSE)
+N("311"),
  IF(AND(VALUE(LEFT($A225,3))=312,LEFT($G225,10)="Unincepted",$B225="G "),VLOOKUP(" ULO",_312_Table1,MATCH('312'!$N$16,_312_Table1_ColumnLookup,0),FALSE),
  IF(AND(VALUE(LEFT($A225,3))=312,LEFT($G225,10)="Unincepted",$B225="O "),VLOOKUP(" ULO",_312_Table1,MATCH('312'!$V$16,_312_Table1_ColumnLookup,0),FALSE),
  IF(AND(VALUE(LEFT($A225,3))=312,LEFT($G225,10)="Unincepted",$B225="Q "),VLOOKUP(" ULO",_312_Table1,MATCH('312'!$X$16,_312_Table1_ColumnLookup,0),FALSE),
  IF(AND(VALUE(LEFT($A225,3))=312,LEFT($G225,10)="Unincepted"),VLOOKUP(" ULO",_312_Table1,MATCH(LEFT($B225,1),_312_Table1_ColumnLookup,0),FALSE),
  IF(AND(VALUE(LEFT($A225,3))=312,LEFT($G225,5)="Total",$B225="G "),VLOOKUP('312'!$F$80,_312_Table1,MATCH('312'!$N$16,_312_Table1_ColumnLookup,0),FALSE),
  IF(AND(VALUE(LEFT($A225,3))=312,LEFT($G225,5)="Total",$B225="O "),VLOOKUP('312'!$F$80,_312_Table1,MATCH('312'!$V$16,_312_Table1_ColumnLookup,0),FALSE),
  IF(AND(VALUE(LEFT($A225,3))=312,LEFT($G225,5)="Total",$B225="Q "),VLOOKUP('312'!$F$80,_312_Table1,MATCH('312'!$X$16,_312_Table1_ColumnLookup,0),FALSE),
  IF(AND(VALUE(LEFT($A225,3))=312,LEFT($G225,5)="Total"),VLOOKUP('312'!$F$80,_312_Table1,MATCH(LEFT($B225,1),_312_Table1_ColumnLookup,0),FALSE),
  IF(AND(VALUE(LEFT($A225,3))=312,LEN($I225)=4,$B225="G"),VLOOKUP($I225,_312_Table1,MATCH('312'!$N$16,_312_Table1_ColumnLookup,0),FALSE),
  IF(AND(VALUE(LEFT($A225,3))=312,LEN($I225)=4,$B225="O"),VLOOKUP($I225,_312_Table1,MATCH('312'!$V$16,_312_Table1_ColumnLookup,0),FALSE),
  IF(AND(VALUE(LEFT($A225,3))=312,LEN($I225)=4,$B225="Q"),VLOOKUP($I225,_312_Table1,MATCH('312'!$X$16,_312_Table1_ColumnLookup,0),FALSE),
  IF(AND(VALUE(LEFT($A225,3))=312,LEN($I225)=4),VLOOKUP($I225,_312_Table1,MATCH(LEFT($B225,1),_312_Table1_ColumnLookup,0),FALSE)
+N("312"),
  IF(VALUE(LEFT($A225,3))=313,VLOOKUP(VALUE(MID($B225,2,1)),_313_Table1,MATCH(MID($B225,1,1),_313_Table1_ColumnLookup,0),FALSE)
+N("313"),
  IF(AND(VALUE(LEFT($A225,3))=314,LEN($B225)=3),VLOOKUP(VALUE(MID($B225,2,2)),_314_Table1,MATCH(MID($B225,1,1),_314_Table1_ColumnLookup,0),FALSE),
  IF(VALUE(LEFT($A225,3))=314,VLOOKUP(VALUE(MID($B225,2,1)),_314_Table1,MATCH(MID($B225,1,1),_314_Table1_ColumnLookup,0),FALSE)
+N("314"),
""))))))))))))))))))))))))</f>
        <v>0</v>
      </c>
      <c r="E225" s="238" t="e">
        <f>IF(AND(VALUE(LEFT($A225,3))=309,LEN($B225)=3),VLOOKUP(VALUE(MID($B225,2,2)),_309_Table2,MATCH(MID($B225,1,1),_309_Table2_ColumnLookup,0),FALSE),
  IF($C225="309 LCR SummaryA",OneYearSCR,IF($C225="309 LCR SummaryB",UltimateSCR,IF(VALUE(LEFT($A225,3))=309,VLOOKUP(VALUE(MID($B225,2,1)),_309_Table2,MATCH(MID($B225,1,1),_309_Table2_ColumnLookup,0),FALSE)
+N("309"),
  IF(VALUE(LEFT($A225,3))=310,VLOOKUP(VALUE(MID($B225,2,1)),_310_Table2,MATCH(MID($B225,1,1),_310_Table2_ColumnLookup,0),FALSE)
+N("310"),
  IF(AND(VALUE(LEFT($A225,3))=311,LEN($I225)=4),VLOOKUP($I225,_311_Table2,MATCH($B225,_311_Table2_ColumnLookup,0),FALSE),
  IF(AND(VALUE(LEFT($A225,3))=311,OR($B225="I2",$B225="J2",$B225="K2",$B225="L2")),VLOOKUP('311'!$G$58,_311_Table2,MATCH(MID($B225,1,1),_311_Table2_ColumnLookup,0),FALSE),
  IF(AND(VALUE(LEFT($A225,3))=311,RIGHT($B225,5)="Total"),VLOOKUP('311'!$G$59,_311_Table2,MATCH(MID($B225,1,1),_311_Table2_ColumnLookup,0),FALSE),
  IF(VALUE(LEFT($A225,3))=311,VLOOKUP(VALUE(MID($B225,2,1)),_311_Table2,MATCH(MID($B225,1,1),_311_Table2_ColumnLookup,0),FALSE)
+N("311"),
  IF(AND(VALUE(LEFT($A225,3))=312,LEFT($G225,10)="Unincepted",$B225="G "),VLOOKUP(" ULO",_312_Table2,MATCH('312'!$N$16,_312_Table2_ColumnLookup,0),FALSE),
  IF(AND(VALUE(LEFT($A225,3))=312,LEFT($G225,10)="Unincepted",$B225="O "),VLOOKUP(" ULO",_312_Table2,MATCH('312'!$V$16,_312_Table2_ColumnLookup,0),FALSE),
  IF(AND(VALUE(LEFT($A225,3))=312,LEFT($G225,10)="Unincepted",$B225="Q "),VLOOKUP(" ULO",_312_Table2,MATCH('312'!$X$16,_312_Table2_ColumnLookup,0),FALSE),
  IF(AND(VALUE(LEFT($A225,3))=312,LEFT($G225,10)="Unincepted"),VLOOKUP(" ULO",_312_Table2,MATCH(LEFT($B225,1),_312_Table2_ColumnLookup,0),FALSE),
  IF(AND(VALUE(LEFT($A225,3))=312,LEFT($G225,5)="Total",$B225="G "),VLOOKUP('312'!$F$80,_312_Table2,MATCH('312'!$N$16,_312_Table2_ColumnLookup,0),FALSE),
  IF(AND(VALUE(LEFT($A225,3))=312,LEFT($G225,5)="Total",$B225="O "),VLOOKUP('312'!$F$80,_312_Table2,MATCH('312'!$V$16,_312_Table2_ColumnLookup,0),FALSE),
  IF(AND(VALUE(LEFT($A225,3))=312,LEFT($G225,5)="Total",$B225="Q "),VLOOKUP('312'!$F$80,_312_Table2,MATCH('312'!$X$16,_312_Table2_ColumnLookup,0),FALSE),
  IF(AND(VALUE(LEFT($A225,3))=312,LEFT($G225,5)="Total"),VLOOKUP('312'!$F$80,_312_Table2,MATCH(LEFT($B225,1),_312_Table2_ColumnLookup,0),FALSE),
  IF(AND(VALUE(LEFT($A225,3))=312,LEN($I225)=4,$B225="G"),VLOOKUP($I225,_312_Table2,MATCH('312'!$N$16,_312_Table2_ColumnLookup,0),FALSE),
  IF(AND(VALUE(LEFT($A225,3))=312,LEN($I225)=4,$B225="O"),VLOOKUP($I225,_312_Table2,MATCH('312'!$V$16,_312_Table2_ColumnLookup,0),FALSE),
  IF(AND(VALUE(LEFT($A225,3))=312,LEN($I225)=4,$B225="Q"),VLOOKUP($I225,_312_Table2,MATCH('312'!$X$16,_312_Table2_ColumnLookup,0),FALSE),
  IF(AND(VALUE(LEFT($A225,3))=312,LEN($I225)=4),VLOOKUP($I225,_312_Table2,MATCH(LEFT($B225,1),_312_Table2_ColumnLookup,0),FALSE)
+N("312"),
  IF(VALUE(LEFT($A225,3))=313,VLOOKUP(VALUE(MID($B225,2,1)),_313_Table2,MATCH(MID($B225,1,1),_313_Table2_ColumnLookup,0),FALSE)
+N("313"),
  IF(AND(VALUE(LEFT($A225,3))=314,LEN($B225)=3),VLOOKUP(VALUE(MID($B225,2,2)),_314_Table2,MATCH(MID($B225,1,1),_314_Table2_ColumnLookup,0),FALSE),
  IF(VALUE(LEFT($A225,3))=314,VLOOKUP(VALUE(MID($B225,2,1)),_314_Table2,MATCH(MID($B225,1,1),_314_Table2_ColumnLookup,0),FALSE)
+N("314"),
""))))))))))))))))))))))))</f>
        <v>#NAME?</v>
      </c>
      <c r="F225" s="238" t="e">
        <f>IF(AND(VALUE(LEFT($A225,3))=309,LEN($B225)=3),VLOOKUP(VALUE(MID($B225,2,2)),_309_Table3,MATCH(MID($B225,1,1),_309_Table3_ColumnLookup,0),FALSE),
  IF($C225="309 LCR SummaryA",OneYearSCR,IF($C225="309 LCR SummaryB",UltimateSCR,IF(VALUE(LEFT($A225,3))=309,VLOOKUP(VALUE(MID($B225,2,1)),_309_Table3,MATCH(MID($B225,1,1),_309_Table3_ColumnLookup,0),FALSE)
+N("309"),
  IF(VALUE(LEFT($A225,3))=310,VLOOKUP(VALUE(MID($B225,2,1)),_310_Table3,MATCH(MID($B225,1,1),_310_Table3_ColumnLookup,0),FALSE)
+N("310"),
  IF(AND(VALUE(LEFT($A225,3))=311,LEN($I225)=4),VLOOKUP($I225,_311_Table3,MATCH($B225,_311_Table3_ColumnLookup,0),FALSE),
  IF(AND(VALUE(LEFT($A225,3))=311,OR($B225="I2",$B225="J2",$B225="K2",$B225="L2")),VLOOKUP('311'!$G$58,_311_Table3,MATCH(MID($B225,1,1),_311_Table3_ColumnLookup,0),FALSE),
  IF(AND(VALUE(LEFT($A225,3))=311,RIGHT($B225,5)="Total"),VLOOKUP('311'!$G$59,_311_Table3,MATCH(MID($B225,1,1),_311_Table3_ColumnLookup,0),FALSE),
  IF(VALUE(LEFT($A225,3))=311,VLOOKUP(VALUE(MID($B225,2,1)),_311_Table3,MATCH(MID($B225,1,1),_311_Table3_ColumnLookup,0),FALSE)
+N("311"),
  IF(AND(VALUE(LEFT($A225,3))=312,LEFT($G225,10)="Unincepted",$B225="G "),VLOOKUP(" ULO",_312_Table3,MATCH('312'!$N$16,_312_Table3_ColumnLookup,0),FALSE),
  IF(AND(VALUE(LEFT($A225,3))=312,LEFT($G225,10)="Unincepted",$B225="O "),VLOOKUP(" ULO",_312_Table3,MATCH('312'!$V$16,_312_Table3_ColumnLookup,0),FALSE),
  IF(AND(VALUE(LEFT($A225,3))=312,LEFT($G225,10)="Unincepted",$B225="Q "),VLOOKUP(" ULO",_312_Table3,MATCH('312'!$X$16,_312_Table3_ColumnLookup,0),FALSE),
  IF(AND(VALUE(LEFT($A225,3))=312,LEFT($G225,10)="Unincepted"),VLOOKUP(" ULO",_312_Table3,MATCH(LEFT($B225,1),_312_Table3_ColumnLookup,0),FALSE),
  IF(AND(VALUE(LEFT($A225,3))=312,LEFT($G225,5)="Total",$B225="G "),VLOOKUP('312'!$F$80,_312_Table3,MATCH('312'!$N$16,_312_Table3_ColumnLookup,0),FALSE),
  IF(AND(VALUE(LEFT($A225,3))=312,LEFT($G225,5)="Total",$B225="O "),VLOOKUP('312'!$F$80,_312_Table3,MATCH('312'!$V$16,_312_Table3_ColumnLookup,0),FALSE),
  IF(AND(VALUE(LEFT($A225,3))=312,LEFT($G225,5)="Total",$B225="Q "),VLOOKUP('312'!$F$80,_312_Table3,MATCH('312'!$X$16,_312_Table3_ColumnLookup,0),FALSE),
  IF(AND(VALUE(LEFT($A225,3))=312,LEFT($G225,5)="Total"),VLOOKUP('312'!$F$80,_312_Table3,MATCH(LEFT($B225,1),_312_Table3_ColumnLookup,0),FALSE),
  IF(AND(VALUE(LEFT($A225,3))=312,LEN($I225)=4,$B225="G"),VLOOKUP($I225,_312_Table3,MATCH('312'!$N$16,_312_Table3_ColumnLookup,0),FALSE),
  IF(AND(VALUE(LEFT($A225,3))=312,LEN($I225)=4,$B225="O"),VLOOKUP($I225,_312_Table3,MATCH('312'!$V$16,_312_Table3_ColumnLookup,0),FALSE),
  IF(AND(VALUE(LEFT($A225,3))=312,LEN($I225)=4,$B225="Q"),VLOOKUP($I225,_312_Table3,MATCH('312'!$X$16,_312_Table3_ColumnLookup,0),FALSE),
  IF(AND(VALUE(LEFT($A225,3))=312,LEN($I225)=4),VLOOKUP($I225,_312_Table3,MATCH(LEFT($B225,1),_312_Table3_ColumnLookup,0),FALSE)
+N("312"),
  IF(VALUE(LEFT($A225,3))=313,VLOOKUP(VALUE(MID($B225,2,1)),_313_Table3,MATCH(MID($B225,1,1),_313_Table3_ColumnLookup,0),FALSE)
+N("313"),
  IF(AND(VALUE(LEFT($A225,3))=314,LEN($B225)=3),VLOOKUP(VALUE(MID($B225,2,2)),_314_Table3,MATCH(MID($B225,1,1),_314_Table3_ColumnLookup,0),FALSE),
  IF(VALUE(LEFT($A225,3))=314,VLOOKUP(VALUE(MID($B225,2,1)),_314_Table3,MATCH(MID($B225,1,1),_314_Table3_ColumnLookup,0),FALSE)
+N("314"),
""))))))))))))))))))))))))</f>
        <v>#NAME?</v>
      </c>
      <c r="G225" s="266" t="s">
        <v>1140</v>
      </c>
      <c r="H225" s="321">
        <f>IFERROR(
IF(ISERROR($D225)=FALSE,$D225,IF(ISERROR($E225)=FALSE,$E225,IF(ISERROR($F225)=FALSE,$F225
+N("012 checkboxes"),
IF(
IF(OR(LEFT($A225,9)="Syndicate",LEFT($A225,12)="NewSyndicate"),VLOOKUP($A225,'012'!$J:$ZW,MATCH("Link to button",'012'!$J$1:$ZW$1,0),0)
+N("309 checkbox"),
IF($C225="309 LCR Summary0",VLOOKUP("Notes990",'309'!$P:$ZZ,MATCH("Link to button",'309'!$P$1:$ZZ$1,0),0)
+N("313 checkboxes"),
IF($C225="313 Financial Information0LcmVsScr",IF($C225="309 LCR Summary0",VLOOKUP("LcmVsScr",'309'!$N:$ZZ,MATCH("Link to button",'309'!$N$1:$ZZ$1,0),0),
IF($C225="313 Financial Information0LcrDocAttached",IF($C225="309 LCR Summary0",VLOOKUP("LcrDocAttached",'309'!$N:$ZZ,MATCH("Link to button",'309'!$N$1:$ZZ$1,0),
0)))))))=1,TRUE,FALSE)
))),"")</f>
        <v>0</v>
      </c>
      <c r="I225" s="266">
        <v>1991</v>
      </c>
    </row>
    <row r="226" spans="1:9" s="266" customFormat="1">
      <c r="A226" s="237" t="str">
        <f>VLOOKUP($G226,CSVLookups!$B:$R,MATCH(A$1,CSVLookups!$B$1:$R$1,0),FALSE)</f>
        <v>312 Projected Solvency II Technical Provisions at Time Zero</v>
      </c>
      <c r="B226" s="237" t="str">
        <f>VLOOKUP($G226,CSVLookups!$B:$R,MATCH(B$1,CSVLookups!$B$1:$R$1,0),FALSE)</f>
        <v>B</v>
      </c>
      <c r="C226" s="238" t="str">
        <f t="shared" si="4"/>
        <v>312 Projected Solvency II Technical Provisions at Time ZeroB1991</v>
      </c>
      <c r="D226" s="238">
        <f>IF(AND(VALUE(LEFT($A226,3))=309,LEN($B226)=3),VLOOKUP(VALUE(MID($B226,2,2)),_309_Table1,MATCH(MID($B226,1,1),_309_Table1_ColumnLookup,0),FALSE),
  IF($C226="309 LCR SummaryA",OneYearSCR,IF($C226="309 LCR SummaryB",UltimateSCR,IF(VALUE(LEFT($A226,3))=309,VLOOKUP(VALUE(MID($B226,2,1)),_309_Table1,MATCH(MID($B226,1,1),_309_Table1_ColumnLookup,0),FALSE)
+N("309"),
  IF(VALUE(LEFT($A226,3))=310,VLOOKUP(VALUE(MID($B226,2,1)),_310_Table1,MATCH(MID($B226,1,1),_310_Table1_ColumnLookup,0),FALSE)
+N("310"),
  IF(AND(VALUE(LEFT($A226,3))=311,LEN($I226)=4),VLOOKUP($I226,_311_Table1,MATCH($B226,_311_Table1_ColumnLookup,0),FALSE),
  IF(AND(VALUE(LEFT($A226,3))=311,OR($B226="I2",$B226="J2",$B226="K2",$B226="L2")),VLOOKUP('311'!$G$58,_311_Table1,MATCH(MID($B226,1,1),_311_Table1_ColumnLookup,0),FALSE),
  IF(AND(VALUE(LEFT($A226,3))=311,RIGHT($B226,5)="Total"),VLOOKUP('311'!$G$59,_311_Table1,MATCH(MID($B226,1,1),_311_Table1_ColumnLookup,0),FALSE),
  IF(VALUE(LEFT($A226,3))=311,VLOOKUP(VALUE(MID($B226,2,1)),_311_Table1,MATCH(MID($B226,1,1),_311_Table1_ColumnLookup,0),FALSE)
+N("311"),
  IF(AND(VALUE(LEFT($A226,3))=312,LEFT($G226,10)="Unincepted",$B226="G "),VLOOKUP(" ULO",_312_Table1,MATCH('312'!$N$16,_312_Table1_ColumnLookup,0),FALSE),
  IF(AND(VALUE(LEFT($A226,3))=312,LEFT($G226,10)="Unincepted",$B226="O "),VLOOKUP(" ULO",_312_Table1,MATCH('312'!$V$16,_312_Table1_ColumnLookup,0),FALSE),
  IF(AND(VALUE(LEFT($A226,3))=312,LEFT($G226,10)="Unincepted",$B226="Q "),VLOOKUP(" ULO",_312_Table1,MATCH('312'!$X$16,_312_Table1_ColumnLookup,0),FALSE),
  IF(AND(VALUE(LEFT($A226,3))=312,LEFT($G226,10)="Unincepted"),VLOOKUP(" ULO",_312_Table1,MATCH(LEFT($B226,1),_312_Table1_ColumnLookup,0),FALSE),
  IF(AND(VALUE(LEFT($A226,3))=312,LEFT($G226,5)="Total",$B226="G "),VLOOKUP('312'!$F$80,_312_Table1,MATCH('312'!$N$16,_312_Table1_ColumnLookup,0),FALSE),
  IF(AND(VALUE(LEFT($A226,3))=312,LEFT($G226,5)="Total",$B226="O "),VLOOKUP('312'!$F$80,_312_Table1,MATCH('312'!$V$16,_312_Table1_ColumnLookup,0),FALSE),
  IF(AND(VALUE(LEFT($A226,3))=312,LEFT($G226,5)="Total",$B226="Q "),VLOOKUP('312'!$F$80,_312_Table1,MATCH('312'!$X$16,_312_Table1_ColumnLookup,0),FALSE),
  IF(AND(VALUE(LEFT($A226,3))=312,LEFT($G226,5)="Total"),VLOOKUP('312'!$F$80,_312_Table1,MATCH(LEFT($B226,1),_312_Table1_ColumnLookup,0),FALSE),
  IF(AND(VALUE(LEFT($A226,3))=312,LEN($I226)=4,$B226="G"),VLOOKUP($I226,_312_Table1,MATCH('312'!$N$16,_312_Table1_ColumnLookup,0),FALSE),
  IF(AND(VALUE(LEFT($A226,3))=312,LEN($I226)=4,$B226="O"),VLOOKUP($I226,_312_Table1,MATCH('312'!$V$16,_312_Table1_ColumnLookup,0),FALSE),
  IF(AND(VALUE(LEFT($A226,3))=312,LEN($I226)=4,$B226="Q"),VLOOKUP($I226,_312_Table1,MATCH('312'!$X$16,_312_Table1_ColumnLookup,0),FALSE),
  IF(AND(VALUE(LEFT($A226,3))=312,LEN($I226)=4),VLOOKUP($I226,_312_Table1,MATCH(LEFT($B226,1),_312_Table1_ColumnLookup,0),FALSE)
+N("312"),
  IF(VALUE(LEFT($A226,3))=313,VLOOKUP(VALUE(MID($B226,2,1)),_313_Table1,MATCH(MID($B226,1,1),_313_Table1_ColumnLookup,0),FALSE)
+N("313"),
  IF(AND(VALUE(LEFT($A226,3))=314,LEN($B226)=3),VLOOKUP(VALUE(MID($B226,2,2)),_314_Table1,MATCH(MID($B226,1,1),_314_Table1_ColumnLookup,0),FALSE),
  IF(VALUE(LEFT($A226,3))=314,VLOOKUP(VALUE(MID($B226,2,1)),_314_Table1,MATCH(MID($B226,1,1),_314_Table1_ColumnLookup,0),FALSE)
+N("314"),
""))))))))))))))))))))))))</f>
        <v>0</v>
      </c>
      <c r="E226" s="238" t="e">
        <f>IF(AND(VALUE(LEFT($A226,3))=309,LEN($B226)=3),VLOOKUP(VALUE(MID($B226,2,2)),_309_Table2,MATCH(MID($B226,1,1),_309_Table2_ColumnLookup,0),FALSE),
  IF($C226="309 LCR SummaryA",OneYearSCR,IF($C226="309 LCR SummaryB",UltimateSCR,IF(VALUE(LEFT($A226,3))=309,VLOOKUP(VALUE(MID($B226,2,1)),_309_Table2,MATCH(MID($B226,1,1),_309_Table2_ColumnLookup,0),FALSE)
+N("309"),
  IF(VALUE(LEFT($A226,3))=310,VLOOKUP(VALUE(MID($B226,2,1)),_310_Table2,MATCH(MID($B226,1,1),_310_Table2_ColumnLookup,0),FALSE)
+N("310"),
  IF(AND(VALUE(LEFT($A226,3))=311,LEN($I226)=4),VLOOKUP($I226,_311_Table2,MATCH($B226,_311_Table2_ColumnLookup,0),FALSE),
  IF(AND(VALUE(LEFT($A226,3))=311,OR($B226="I2",$B226="J2",$B226="K2",$B226="L2")),VLOOKUP('311'!$G$58,_311_Table2,MATCH(MID($B226,1,1),_311_Table2_ColumnLookup,0),FALSE),
  IF(AND(VALUE(LEFT($A226,3))=311,RIGHT($B226,5)="Total"),VLOOKUP('311'!$G$59,_311_Table2,MATCH(MID($B226,1,1),_311_Table2_ColumnLookup,0),FALSE),
  IF(VALUE(LEFT($A226,3))=311,VLOOKUP(VALUE(MID($B226,2,1)),_311_Table2,MATCH(MID($B226,1,1),_311_Table2_ColumnLookup,0),FALSE)
+N("311"),
  IF(AND(VALUE(LEFT($A226,3))=312,LEFT($G226,10)="Unincepted",$B226="G "),VLOOKUP(" ULO",_312_Table2,MATCH('312'!$N$16,_312_Table2_ColumnLookup,0),FALSE),
  IF(AND(VALUE(LEFT($A226,3))=312,LEFT($G226,10)="Unincepted",$B226="O "),VLOOKUP(" ULO",_312_Table2,MATCH('312'!$V$16,_312_Table2_ColumnLookup,0),FALSE),
  IF(AND(VALUE(LEFT($A226,3))=312,LEFT($G226,10)="Unincepted",$B226="Q "),VLOOKUP(" ULO",_312_Table2,MATCH('312'!$X$16,_312_Table2_ColumnLookup,0),FALSE),
  IF(AND(VALUE(LEFT($A226,3))=312,LEFT($G226,10)="Unincepted"),VLOOKUP(" ULO",_312_Table2,MATCH(LEFT($B226,1),_312_Table2_ColumnLookup,0),FALSE),
  IF(AND(VALUE(LEFT($A226,3))=312,LEFT($G226,5)="Total",$B226="G "),VLOOKUP('312'!$F$80,_312_Table2,MATCH('312'!$N$16,_312_Table2_ColumnLookup,0),FALSE),
  IF(AND(VALUE(LEFT($A226,3))=312,LEFT($G226,5)="Total",$B226="O "),VLOOKUP('312'!$F$80,_312_Table2,MATCH('312'!$V$16,_312_Table2_ColumnLookup,0),FALSE),
  IF(AND(VALUE(LEFT($A226,3))=312,LEFT($G226,5)="Total",$B226="Q "),VLOOKUP('312'!$F$80,_312_Table2,MATCH('312'!$X$16,_312_Table2_ColumnLookup,0),FALSE),
  IF(AND(VALUE(LEFT($A226,3))=312,LEFT($G226,5)="Total"),VLOOKUP('312'!$F$80,_312_Table2,MATCH(LEFT($B226,1),_312_Table2_ColumnLookup,0),FALSE),
  IF(AND(VALUE(LEFT($A226,3))=312,LEN($I226)=4,$B226="G"),VLOOKUP($I226,_312_Table2,MATCH('312'!$N$16,_312_Table2_ColumnLookup,0),FALSE),
  IF(AND(VALUE(LEFT($A226,3))=312,LEN($I226)=4,$B226="O"),VLOOKUP($I226,_312_Table2,MATCH('312'!$V$16,_312_Table2_ColumnLookup,0),FALSE),
  IF(AND(VALUE(LEFT($A226,3))=312,LEN($I226)=4,$B226="Q"),VLOOKUP($I226,_312_Table2,MATCH('312'!$X$16,_312_Table2_ColumnLookup,0),FALSE),
  IF(AND(VALUE(LEFT($A226,3))=312,LEN($I226)=4),VLOOKUP($I226,_312_Table2,MATCH(LEFT($B226,1),_312_Table2_ColumnLookup,0),FALSE)
+N("312"),
  IF(VALUE(LEFT($A226,3))=313,VLOOKUP(VALUE(MID($B226,2,1)),_313_Table2,MATCH(MID($B226,1,1),_313_Table2_ColumnLookup,0),FALSE)
+N("313"),
  IF(AND(VALUE(LEFT($A226,3))=314,LEN($B226)=3),VLOOKUP(VALUE(MID($B226,2,2)),_314_Table2,MATCH(MID($B226,1,1),_314_Table2_ColumnLookup,0),FALSE),
  IF(VALUE(LEFT($A226,3))=314,VLOOKUP(VALUE(MID($B226,2,1)),_314_Table2,MATCH(MID($B226,1,1),_314_Table2_ColumnLookup,0),FALSE)
+N("314"),
""))))))))))))))))))))))))</f>
        <v>#NAME?</v>
      </c>
      <c r="F226" s="238" t="e">
        <f>IF(AND(VALUE(LEFT($A226,3))=309,LEN($B226)=3),VLOOKUP(VALUE(MID($B226,2,2)),_309_Table3,MATCH(MID($B226,1,1),_309_Table3_ColumnLookup,0),FALSE),
  IF($C226="309 LCR SummaryA",OneYearSCR,IF($C226="309 LCR SummaryB",UltimateSCR,IF(VALUE(LEFT($A226,3))=309,VLOOKUP(VALUE(MID($B226,2,1)),_309_Table3,MATCH(MID($B226,1,1),_309_Table3_ColumnLookup,0),FALSE)
+N("309"),
  IF(VALUE(LEFT($A226,3))=310,VLOOKUP(VALUE(MID($B226,2,1)),_310_Table3,MATCH(MID($B226,1,1),_310_Table3_ColumnLookup,0),FALSE)
+N("310"),
  IF(AND(VALUE(LEFT($A226,3))=311,LEN($I226)=4),VLOOKUP($I226,_311_Table3,MATCH($B226,_311_Table3_ColumnLookup,0),FALSE),
  IF(AND(VALUE(LEFT($A226,3))=311,OR($B226="I2",$B226="J2",$B226="K2",$B226="L2")),VLOOKUP('311'!$G$58,_311_Table3,MATCH(MID($B226,1,1),_311_Table3_ColumnLookup,0),FALSE),
  IF(AND(VALUE(LEFT($A226,3))=311,RIGHT($B226,5)="Total"),VLOOKUP('311'!$G$59,_311_Table3,MATCH(MID($B226,1,1),_311_Table3_ColumnLookup,0),FALSE),
  IF(VALUE(LEFT($A226,3))=311,VLOOKUP(VALUE(MID($B226,2,1)),_311_Table3,MATCH(MID($B226,1,1),_311_Table3_ColumnLookup,0),FALSE)
+N("311"),
  IF(AND(VALUE(LEFT($A226,3))=312,LEFT($G226,10)="Unincepted",$B226="G "),VLOOKUP(" ULO",_312_Table3,MATCH('312'!$N$16,_312_Table3_ColumnLookup,0),FALSE),
  IF(AND(VALUE(LEFT($A226,3))=312,LEFT($G226,10)="Unincepted",$B226="O "),VLOOKUP(" ULO",_312_Table3,MATCH('312'!$V$16,_312_Table3_ColumnLookup,0),FALSE),
  IF(AND(VALUE(LEFT($A226,3))=312,LEFT($G226,10)="Unincepted",$B226="Q "),VLOOKUP(" ULO",_312_Table3,MATCH('312'!$X$16,_312_Table3_ColumnLookup,0),FALSE),
  IF(AND(VALUE(LEFT($A226,3))=312,LEFT($G226,10)="Unincepted"),VLOOKUP(" ULO",_312_Table3,MATCH(LEFT($B226,1),_312_Table3_ColumnLookup,0),FALSE),
  IF(AND(VALUE(LEFT($A226,3))=312,LEFT($G226,5)="Total",$B226="G "),VLOOKUP('312'!$F$80,_312_Table3,MATCH('312'!$N$16,_312_Table3_ColumnLookup,0),FALSE),
  IF(AND(VALUE(LEFT($A226,3))=312,LEFT($G226,5)="Total",$B226="O "),VLOOKUP('312'!$F$80,_312_Table3,MATCH('312'!$V$16,_312_Table3_ColumnLookup,0),FALSE),
  IF(AND(VALUE(LEFT($A226,3))=312,LEFT($G226,5)="Total",$B226="Q "),VLOOKUP('312'!$F$80,_312_Table3,MATCH('312'!$X$16,_312_Table3_ColumnLookup,0),FALSE),
  IF(AND(VALUE(LEFT($A226,3))=312,LEFT($G226,5)="Total"),VLOOKUP('312'!$F$80,_312_Table3,MATCH(LEFT($B226,1),_312_Table3_ColumnLookup,0),FALSE),
  IF(AND(VALUE(LEFT($A226,3))=312,LEN($I226)=4,$B226="G"),VLOOKUP($I226,_312_Table3,MATCH('312'!$N$16,_312_Table3_ColumnLookup,0),FALSE),
  IF(AND(VALUE(LEFT($A226,3))=312,LEN($I226)=4,$B226="O"),VLOOKUP($I226,_312_Table3,MATCH('312'!$V$16,_312_Table3_ColumnLookup,0),FALSE),
  IF(AND(VALUE(LEFT($A226,3))=312,LEN($I226)=4,$B226="Q"),VLOOKUP($I226,_312_Table3,MATCH('312'!$X$16,_312_Table3_ColumnLookup,0),FALSE),
  IF(AND(VALUE(LEFT($A226,3))=312,LEN($I226)=4),VLOOKUP($I226,_312_Table3,MATCH(LEFT($B226,1),_312_Table3_ColumnLookup,0),FALSE)
+N("312"),
  IF(VALUE(LEFT($A226,3))=313,VLOOKUP(VALUE(MID($B226,2,1)),_313_Table3,MATCH(MID($B226,1,1),_313_Table3_ColumnLookup,0),FALSE)
+N("313"),
  IF(AND(VALUE(LEFT($A226,3))=314,LEN($B226)=3),VLOOKUP(VALUE(MID($B226,2,2)),_314_Table3,MATCH(MID($B226,1,1),_314_Table3_ColumnLookup,0),FALSE),
  IF(VALUE(LEFT($A226,3))=314,VLOOKUP(VALUE(MID($B226,2,1)),_314_Table3,MATCH(MID($B226,1,1),_314_Table3_ColumnLookup,0),FALSE)
+N("314"),
""))))))))))))))))))))))))</f>
        <v>#NAME?</v>
      </c>
      <c r="G226" s="266" t="s">
        <v>1141</v>
      </c>
      <c r="H226" s="321">
        <f>IFERROR(
IF(ISERROR($D226)=FALSE,$D226,IF(ISERROR($E226)=FALSE,$E226,IF(ISERROR($F226)=FALSE,$F226
+N("012 checkboxes"),
IF(
IF(OR(LEFT($A226,9)="Syndicate",LEFT($A226,12)="NewSyndicate"),VLOOKUP($A226,'012'!$J:$ZW,MATCH("Link to button",'012'!$J$1:$ZW$1,0),0)
+N("309 checkbox"),
IF($C226="309 LCR Summary0",VLOOKUP("Notes990",'309'!$P:$ZZ,MATCH("Link to button",'309'!$P$1:$ZZ$1,0),0)
+N("313 checkboxes"),
IF($C226="313 Financial Information0LcmVsScr",IF($C226="309 LCR Summary0",VLOOKUP("LcmVsScr",'309'!$N:$ZZ,MATCH("Link to button",'309'!$N$1:$ZZ$1,0),0),
IF($C226="313 Financial Information0LcrDocAttached",IF($C226="309 LCR Summary0",VLOOKUP("LcrDocAttached",'309'!$N:$ZZ,MATCH("Link to button",'309'!$N$1:$ZZ$1,0),
0)))))))=1,TRUE,FALSE)
))),"")</f>
        <v>0</v>
      </c>
      <c r="I226" s="266">
        <v>1991</v>
      </c>
    </row>
    <row r="227" spans="1:9" s="266" customFormat="1">
      <c r="A227" s="237" t="str">
        <f>VLOOKUP($G227,CSVLookups!$B:$R,MATCH(A$1,CSVLookups!$B$1:$R$1,0),FALSE)</f>
        <v>312 Projected Solvency II Technical Provisions at Time Zero</v>
      </c>
      <c r="B227" s="237" t="str">
        <f>VLOOKUP($G227,CSVLookups!$B:$R,MATCH(B$1,CSVLookups!$B$1:$R$1,0),FALSE)</f>
        <v>C</v>
      </c>
      <c r="C227" s="238" t="str">
        <f t="shared" si="4"/>
        <v>312 Projected Solvency II Technical Provisions at Time ZeroC1991</v>
      </c>
      <c r="D227" s="238">
        <f>IF(AND(VALUE(LEFT($A227,3))=309,LEN($B227)=3),VLOOKUP(VALUE(MID($B227,2,2)),_309_Table1,MATCH(MID($B227,1,1),_309_Table1_ColumnLookup,0),FALSE),
  IF($C227="309 LCR SummaryA",OneYearSCR,IF($C227="309 LCR SummaryB",UltimateSCR,IF(VALUE(LEFT($A227,3))=309,VLOOKUP(VALUE(MID($B227,2,1)),_309_Table1,MATCH(MID($B227,1,1),_309_Table1_ColumnLookup,0),FALSE)
+N("309"),
  IF(VALUE(LEFT($A227,3))=310,VLOOKUP(VALUE(MID($B227,2,1)),_310_Table1,MATCH(MID($B227,1,1),_310_Table1_ColumnLookup,0),FALSE)
+N("310"),
  IF(AND(VALUE(LEFT($A227,3))=311,LEN($I227)=4),VLOOKUP($I227,_311_Table1,MATCH($B227,_311_Table1_ColumnLookup,0),FALSE),
  IF(AND(VALUE(LEFT($A227,3))=311,OR($B227="I2",$B227="J2",$B227="K2",$B227="L2")),VLOOKUP('311'!$G$58,_311_Table1,MATCH(MID($B227,1,1),_311_Table1_ColumnLookup,0),FALSE),
  IF(AND(VALUE(LEFT($A227,3))=311,RIGHT($B227,5)="Total"),VLOOKUP('311'!$G$59,_311_Table1,MATCH(MID($B227,1,1),_311_Table1_ColumnLookup,0),FALSE),
  IF(VALUE(LEFT($A227,3))=311,VLOOKUP(VALUE(MID($B227,2,1)),_311_Table1,MATCH(MID($B227,1,1),_311_Table1_ColumnLookup,0),FALSE)
+N("311"),
  IF(AND(VALUE(LEFT($A227,3))=312,LEFT($G227,10)="Unincepted",$B227="G "),VLOOKUP(" ULO",_312_Table1,MATCH('312'!$N$16,_312_Table1_ColumnLookup,0),FALSE),
  IF(AND(VALUE(LEFT($A227,3))=312,LEFT($G227,10)="Unincepted",$B227="O "),VLOOKUP(" ULO",_312_Table1,MATCH('312'!$V$16,_312_Table1_ColumnLookup,0),FALSE),
  IF(AND(VALUE(LEFT($A227,3))=312,LEFT($G227,10)="Unincepted",$B227="Q "),VLOOKUP(" ULO",_312_Table1,MATCH('312'!$X$16,_312_Table1_ColumnLookup,0),FALSE),
  IF(AND(VALUE(LEFT($A227,3))=312,LEFT($G227,10)="Unincepted"),VLOOKUP(" ULO",_312_Table1,MATCH(LEFT($B227,1),_312_Table1_ColumnLookup,0),FALSE),
  IF(AND(VALUE(LEFT($A227,3))=312,LEFT($G227,5)="Total",$B227="G "),VLOOKUP('312'!$F$80,_312_Table1,MATCH('312'!$N$16,_312_Table1_ColumnLookup,0),FALSE),
  IF(AND(VALUE(LEFT($A227,3))=312,LEFT($G227,5)="Total",$B227="O "),VLOOKUP('312'!$F$80,_312_Table1,MATCH('312'!$V$16,_312_Table1_ColumnLookup,0),FALSE),
  IF(AND(VALUE(LEFT($A227,3))=312,LEFT($G227,5)="Total",$B227="Q "),VLOOKUP('312'!$F$80,_312_Table1,MATCH('312'!$X$16,_312_Table1_ColumnLookup,0),FALSE),
  IF(AND(VALUE(LEFT($A227,3))=312,LEFT($G227,5)="Total"),VLOOKUP('312'!$F$80,_312_Table1,MATCH(LEFT($B227,1),_312_Table1_ColumnLookup,0),FALSE),
  IF(AND(VALUE(LEFT($A227,3))=312,LEN($I227)=4,$B227="G"),VLOOKUP($I227,_312_Table1,MATCH('312'!$N$16,_312_Table1_ColumnLookup,0),FALSE),
  IF(AND(VALUE(LEFT($A227,3))=312,LEN($I227)=4,$B227="O"),VLOOKUP($I227,_312_Table1,MATCH('312'!$V$16,_312_Table1_ColumnLookup,0),FALSE),
  IF(AND(VALUE(LEFT($A227,3))=312,LEN($I227)=4,$B227="Q"),VLOOKUP($I227,_312_Table1,MATCH('312'!$X$16,_312_Table1_ColumnLookup,0),FALSE),
  IF(AND(VALUE(LEFT($A227,3))=312,LEN($I227)=4),VLOOKUP($I227,_312_Table1,MATCH(LEFT($B227,1),_312_Table1_ColumnLookup,0),FALSE)
+N("312"),
  IF(VALUE(LEFT($A227,3))=313,VLOOKUP(VALUE(MID($B227,2,1)),_313_Table1,MATCH(MID($B227,1,1),_313_Table1_ColumnLookup,0),FALSE)
+N("313"),
  IF(AND(VALUE(LEFT($A227,3))=314,LEN($B227)=3),VLOOKUP(VALUE(MID($B227,2,2)),_314_Table1,MATCH(MID($B227,1,1),_314_Table1_ColumnLookup,0),FALSE),
  IF(VALUE(LEFT($A227,3))=314,VLOOKUP(VALUE(MID($B227,2,1)),_314_Table1,MATCH(MID($B227,1,1),_314_Table1_ColumnLookup,0),FALSE)
+N("314"),
""))))))))))))))))))))))))</f>
        <v>0</v>
      </c>
      <c r="E227" s="238" t="e">
        <f>IF(AND(VALUE(LEFT($A227,3))=309,LEN($B227)=3),VLOOKUP(VALUE(MID($B227,2,2)),_309_Table2,MATCH(MID($B227,1,1),_309_Table2_ColumnLookup,0),FALSE),
  IF($C227="309 LCR SummaryA",OneYearSCR,IF($C227="309 LCR SummaryB",UltimateSCR,IF(VALUE(LEFT($A227,3))=309,VLOOKUP(VALUE(MID($B227,2,1)),_309_Table2,MATCH(MID($B227,1,1),_309_Table2_ColumnLookup,0),FALSE)
+N("309"),
  IF(VALUE(LEFT($A227,3))=310,VLOOKUP(VALUE(MID($B227,2,1)),_310_Table2,MATCH(MID($B227,1,1),_310_Table2_ColumnLookup,0),FALSE)
+N("310"),
  IF(AND(VALUE(LEFT($A227,3))=311,LEN($I227)=4),VLOOKUP($I227,_311_Table2,MATCH($B227,_311_Table2_ColumnLookup,0),FALSE),
  IF(AND(VALUE(LEFT($A227,3))=311,OR($B227="I2",$B227="J2",$B227="K2",$B227="L2")),VLOOKUP('311'!$G$58,_311_Table2,MATCH(MID($B227,1,1),_311_Table2_ColumnLookup,0),FALSE),
  IF(AND(VALUE(LEFT($A227,3))=311,RIGHT($B227,5)="Total"),VLOOKUP('311'!$G$59,_311_Table2,MATCH(MID($B227,1,1),_311_Table2_ColumnLookup,0),FALSE),
  IF(VALUE(LEFT($A227,3))=311,VLOOKUP(VALUE(MID($B227,2,1)),_311_Table2,MATCH(MID($B227,1,1),_311_Table2_ColumnLookup,0),FALSE)
+N("311"),
  IF(AND(VALUE(LEFT($A227,3))=312,LEFT($G227,10)="Unincepted",$B227="G "),VLOOKUP(" ULO",_312_Table2,MATCH('312'!$N$16,_312_Table2_ColumnLookup,0),FALSE),
  IF(AND(VALUE(LEFT($A227,3))=312,LEFT($G227,10)="Unincepted",$B227="O "),VLOOKUP(" ULO",_312_Table2,MATCH('312'!$V$16,_312_Table2_ColumnLookup,0),FALSE),
  IF(AND(VALUE(LEFT($A227,3))=312,LEFT($G227,10)="Unincepted",$B227="Q "),VLOOKUP(" ULO",_312_Table2,MATCH('312'!$X$16,_312_Table2_ColumnLookup,0),FALSE),
  IF(AND(VALUE(LEFT($A227,3))=312,LEFT($G227,10)="Unincepted"),VLOOKUP(" ULO",_312_Table2,MATCH(LEFT($B227,1),_312_Table2_ColumnLookup,0),FALSE),
  IF(AND(VALUE(LEFT($A227,3))=312,LEFT($G227,5)="Total",$B227="G "),VLOOKUP('312'!$F$80,_312_Table2,MATCH('312'!$N$16,_312_Table2_ColumnLookup,0),FALSE),
  IF(AND(VALUE(LEFT($A227,3))=312,LEFT($G227,5)="Total",$B227="O "),VLOOKUP('312'!$F$80,_312_Table2,MATCH('312'!$V$16,_312_Table2_ColumnLookup,0),FALSE),
  IF(AND(VALUE(LEFT($A227,3))=312,LEFT($G227,5)="Total",$B227="Q "),VLOOKUP('312'!$F$80,_312_Table2,MATCH('312'!$X$16,_312_Table2_ColumnLookup,0),FALSE),
  IF(AND(VALUE(LEFT($A227,3))=312,LEFT($G227,5)="Total"),VLOOKUP('312'!$F$80,_312_Table2,MATCH(LEFT($B227,1),_312_Table2_ColumnLookup,0),FALSE),
  IF(AND(VALUE(LEFT($A227,3))=312,LEN($I227)=4,$B227="G"),VLOOKUP($I227,_312_Table2,MATCH('312'!$N$16,_312_Table2_ColumnLookup,0),FALSE),
  IF(AND(VALUE(LEFT($A227,3))=312,LEN($I227)=4,$B227="O"),VLOOKUP($I227,_312_Table2,MATCH('312'!$V$16,_312_Table2_ColumnLookup,0),FALSE),
  IF(AND(VALUE(LEFT($A227,3))=312,LEN($I227)=4,$B227="Q"),VLOOKUP($I227,_312_Table2,MATCH('312'!$X$16,_312_Table2_ColumnLookup,0),FALSE),
  IF(AND(VALUE(LEFT($A227,3))=312,LEN($I227)=4),VLOOKUP($I227,_312_Table2,MATCH(LEFT($B227,1),_312_Table2_ColumnLookup,0),FALSE)
+N("312"),
  IF(VALUE(LEFT($A227,3))=313,VLOOKUP(VALUE(MID($B227,2,1)),_313_Table2,MATCH(MID($B227,1,1),_313_Table2_ColumnLookup,0),FALSE)
+N("313"),
  IF(AND(VALUE(LEFT($A227,3))=314,LEN($B227)=3),VLOOKUP(VALUE(MID($B227,2,2)),_314_Table2,MATCH(MID($B227,1,1),_314_Table2_ColumnLookup,0),FALSE),
  IF(VALUE(LEFT($A227,3))=314,VLOOKUP(VALUE(MID($B227,2,1)),_314_Table2,MATCH(MID($B227,1,1),_314_Table2_ColumnLookup,0),FALSE)
+N("314"),
""))))))))))))))))))))))))</f>
        <v>#NAME?</v>
      </c>
      <c r="F227" s="238" t="e">
        <f>IF(AND(VALUE(LEFT($A227,3))=309,LEN($B227)=3),VLOOKUP(VALUE(MID($B227,2,2)),_309_Table3,MATCH(MID($B227,1,1),_309_Table3_ColumnLookup,0),FALSE),
  IF($C227="309 LCR SummaryA",OneYearSCR,IF($C227="309 LCR SummaryB",UltimateSCR,IF(VALUE(LEFT($A227,3))=309,VLOOKUP(VALUE(MID($B227,2,1)),_309_Table3,MATCH(MID($B227,1,1),_309_Table3_ColumnLookup,0),FALSE)
+N("309"),
  IF(VALUE(LEFT($A227,3))=310,VLOOKUP(VALUE(MID($B227,2,1)),_310_Table3,MATCH(MID($B227,1,1),_310_Table3_ColumnLookup,0),FALSE)
+N("310"),
  IF(AND(VALUE(LEFT($A227,3))=311,LEN($I227)=4),VLOOKUP($I227,_311_Table3,MATCH($B227,_311_Table3_ColumnLookup,0),FALSE),
  IF(AND(VALUE(LEFT($A227,3))=311,OR($B227="I2",$B227="J2",$B227="K2",$B227="L2")),VLOOKUP('311'!$G$58,_311_Table3,MATCH(MID($B227,1,1),_311_Table3_ColumnLookup,0),FALSE),
  IF(AND(VALUE(LEFT($A227,3))=311,RIGHT($B227,5)="Total"),VLOOKUP('311'!$G$59,_311_Table3,MATCH(MID($B227,1,1),_311_Table3_ColumnLookup,0),FALSE),
  IF(VALUE(LEFT($A227,3))=311,VLOOKUP(VALUE(MID($B227,2,1)),_311_Table3,MATCH(MID($B227,1,1),_311_Table3_ColumnLookup,0),FALSE)
+N("311"),
  IF(AND(VALUE(LEFT($A227,3))=312,LEFT($G227,10)="Unincepted",$B227="G "),VLOOKUP(" ULO",_312_Table3,MATCH('312'!$N$16,_312_Table3_ColumnLookup,0),FALSE),
  IF(AND(VALUE(LEFT($A227,3))=312,LEFT($G227,10)="Unincepted",$B227="O "),VLOOKUP(" ULO",_312_Table3,MATCH('312'!$V$16,_312_Table3_ColumnLookup,0),FALSE),
  IF(AND(VALUE(LEFT($A227,3))=312,LEFT($G227,10)="Unincepted",$B227="Q "),VLOOKUP(" ULO",_312_Table3,MATCH('312'!$X$16,_312_Table3_ColumnLookup,0),FALSE),
  IF(AND(VALUE(LEFT($A227,3))=312,LEFT($G227,10)="Unincepted"),VLOOKUP(" ULO",_312_Table3,MATCH(LEFT($B227,1),_312_Table3_ColumnLookup,0),FALSE),
  IF(AND(VALUE(LEFT($A227,3))=312,LEFT($G227,5)="Total",$B227="G "),VLOOKUP('312'!$F$80,_312_Table3,MATCH('312'!$N$16,_312_Table3_ColumnLookup,0),FALSE),
  IF(AND(VALUE(LEFT($A227,3))=312,LEFT($G227,5)="Total",$B227="O "),VLOOKUP('312'!$F$80,_312_Table3,MATCH('312'!$V$16,_312_Table3_ColumnLookup,0),FALSE),
  IF(AND(VALUE(LEFT($A227,3))=312,LEFT($G227,5)="Total",$B227="Q "),VLOOKUP('312'!$F$80,_312_Table3,MATCH('312'!$X$16,_312_Table3_ColumnLookup,0),FALSE),
  IF(AND(VALUE(LEFT($A227,3))=312,LEFT($G227,5)="Total"),VLOOKUP('312'!$F$80,_312_Table3,MATCH(LEFT($B227,1),_312_Table3_ColumnLookup,0),FALSE),
  IF(AND(VALUE(LEFT($A227,3))=312,LEN($I227)=4,$B227="G"),VLOOKUP($I227,_312_Table3,MATCH('312'!$N$16,_312_Table3_ColumnLookup,0),FALSE),
  IF(AND(VALUE(LEFT($A227,3))=312,LEN($I227)=4,$B227="O"),VLOOKUP($I227,_312_Table3,MATCH('312'!$V$16,_312_Table3_ColumnLookup,0),FALSE),
  IF(AND(VALUE(LEFT($A227,3))=312,LEN($I227)=4,$B227="Q"),VLOOKUP($I227,_312_Table3,MATCH('312'!$X$16,_312_Table3_ColumnLookup,0),FALSE),
  IF(AND(VALUE(LEFT($A227,3))=312,LEN($I227)=4),VLOOKUP($I227,_312_Table3,MATCH(LEFT($B227,1),_312_Table3_ColumnLookup,0),FALSE)
+N("312"),
  IF(VALUE(LEFT($A227,3))=313,VLOOKUP(VALUE(MID($B227,2,1)),_313_Table3,MATCH(MID($B227,1,1),_313_Table3_ColumnLookup,0),FALSE)
+N("313"),
  IF(AND(VALUE(LEFT($A227,3))=314,LEN($B227)=3),VLOOKUP(VALUE(MID($B227,2,2)),_314_Table3,MATCH(MID($B227,1,1),_314_Table3_ColumnLookup,0),FALSE),
  IF(VALUE(LEFT($A227,3))=314,VLOOKUP(VALUE(MID($B227,2,1)),_314_Table3,MATCH(MID($B227,1,1),_314_Table3_ColumnLookup,0),FALSE)
+N("314"),
""))))))))))))))))))))))))</f>
        <v>#NAME?</v>
      </c>
      <c r="G227" s="266" t="s">
        <v>1142</v>
      </c>
      <c r="H227" s="321">
        <f>IFERROR(
IF(ISERROR($D227)=FALSE,$D227,IF(ISERROR($E227)=FALSE,$E227,IF(ISERROR($F227)=FALSE,$F227
+N("012 checkboxes"),
IF(
IF(OR(LEFT($A227,9)="Syndicate",LEFT($A227,12)="NewSyndicate"),VLOOKUP($A227,'012'!$J:$ZW,MATCH("Link to button",'012'!$J$1:$ZW$1,0),0)
+N("309 checkbox"),
IF($C227="309 LCR Summary0",VLOOKUP("Notes990",'309'!$P:$ZZ,MATCH("Link to button",'309'!$P$1:$ZZ$1,0),0)
+N("313 checkboxes"),
IF($C227="313 Financial Information0LcmVsScr",IF($C227="309 LCR Summary0",VLOOKUP("LcmVsScr",'309'!$N:$ZZ,MATCH("Link to button",'309'!$N$1:$ZZ$1,0),0),
IF($C227="313 Financial Information0LcrDocAttached",IF($C227="309 LCR Summary0",VLOOKUP("LcrDocAttached",'309'!$N:$ZZ,MATCH("Link to button",'309'!$N$1:$ZZ$1,0),
0)))))))=1,TRUE,FALSE)
))),"")</f>
        <v>0</v>
      </c>
      <c r="I227" s="266">
        <v>1991</v>
      </c>
    </row>
    <row r="228" spans="1:9" s="266" customFormat="1">
      <c r="A228" s="237" t="str">
        <f>VLOOKUP($G228,CSVLookups!$B:$R,MATCH(A$1,CSVLookups!$B$1:$R$1,0),FALSE)</f>
        <v>312 Projected Solvency II Technical Provisions at Time Zero</v>
      </c>
      <c r="B228" s="237" t="str">
        <f>VLOOKUP($G228,CSVLookups!$B:$R,MATCH(B$1,CSVLookups!$B$1:$R$1,0),FALSE)</f>
        <v>D</v>
      </c>
      <c r="C228" s="238" t="str">
        <f t="shared" si="4"/>
        <v>312 Projected Solvency II Technical Provisions at Time ZeroD1991</v>
      </c>
      <c r="D228" s="238">
        <f>IF(AND(VALUE(LEFT($A228,3))=309,LEN($B228)=3),VLOOKUP(VALUE(MID($B228,2,2)),_309_Table1,MATCH(MID($B228,1,1),_309_Table1_ColumnLookup,0),FALSE),
  IF($C228="309 LCR SummaryA",OneYearSCR,IF($C228="309 LCR SummaryB",UltimateSCR,IF(VALUE(LEFT($A228,3))=309,VLOOKUP(VALUE(MID($B228,2,1)),_309_Table1,MATCH(MID($B228,1,1),_309_Table1_ColumnLookup,0),FALSE)
+N("309"),
  IF(VALUE(LEFT($A228,3))=310,VLOOKUP(VALUE(MID($B228,2,1)),_310_Table1,MATCH(MID($B228,1,1),_310_Table1_ColumnLookup,0),FALSE)
+N("310"),
  IF(AND(VALUE(LEFT($A228,3))=311,LEN($I228)=4),VLOOKUP($I228,_311_Table1,MATCH($B228,_311_Table1_ColumnLookup,0),FALSE),
  IF(AND(VALUE(LEFT($A228,3))=311,OR($B228="I2",$B228="J2",$B228="K2",$B228="L2")),VLOOKUP('311'!$G$58,_311_Table1,MATCH(MID($B228,1,1),_311_Table1_ColumnLookup,0),FALSE),
  IF(AND(VALUE(LEFT($A228,3))=311,RIGHT($B228,5)="Total"),VLOOKUP('311'!$G$59,_311_Table1,MATCH(MID($B228,1,1),_311_Table1_ColumnLookup,0),FALSE),
  IF(VALUE(LEFT($A228,3))=311,VLOOKUP(VALUE(MID($B228,2,1)),_311_Table1,MATCH(MID($B228,1,1),_311_Table1_ColumnLookup,0),FALSE)
+N("311"),
  IF(AND(VALUE(LEFT($A228,3))=312,LEFT($G228,10)="Unincepted",$B228="G "),VLOOKUP(" ULO",_312_Table1,MATCH('312'!$N$16,_312_Table1_ColumnLookup,0),FALSE),
  IF(AND(VALUE(LEFT($A228,3))=312,LEFT($G228,10)="Unincepted",$B228="O "),VLOOKUP(" ULO",_312_Table1,MATCH('312'!$V$16,_312_Table1_ColumnLookup,0),FALSE),
  IF(AND(VALUE(LEFT($A228,3))=312,LEFT($G228,10)="Unincepted",$B228="Q "),VLOOKUP(" ULO",_312_Table1,MATCH('312'!$X$16,_312_Table1_ColumnLookup,0),FALSE),
  IF(AND(VALUE(LEFT($A228,3))=312,LEFT($G228,10)="Unincepted"),VLOOKUP(" ULO",_312_Table1,MATCH(LEFT($B228,1),_312_Table1_ColumnLookup,0),FALSE),
  IF(AND(VALUE(LEFT($A228,3))=312,LEFT($G228,5)="Total",$B228="G "),VLOOKUP('312'!$F$80,_312_Table1,MATCH('312'!$N$16,_312_Table1_ColumnLookup,0),FALSE),
  IF(AND(VALUE(LEFT($A228,3))=312,LEFT($G228,5)="Total",$B228="O "),VLOOKUP('312'!$F$80,_312_Table1,MATCH('312'!$V$16,_312_Table1_ColumnLookup,0),FALSE),
  IF(AND(VALUE(LEFT($A228,3))=312,LEFT($G228,5)="Total",$B228="Q "),VLOOKUP('312'!$F$80,_312_Table1,MATCH('312'!$X$16,_312_Table1_ColumnLookup,0),FALSE),
  IF(AND(VALUE(LEFT($A228,3))=312,LEFT($G228,5)="Total"),VLOOKUP('312'!$F$80,_312_Table1,MATCH(LEFT($B228,1),_312_Table1_ColumnLookup,0),FALSE),
  IF(AND(VALUE(LEFT($A228,3))=312,LEN($I228)=4,$B228="G"),VLOOKUP($I228,_312_Table1,MATCH('312'!$N$16,_312_Table1_ColumnLookup,0),FALSE),
  IF(AND(VALUE(LEFT($A228,3))=312,LEN($I228)=4,$B228="O"),VLOOKUP($I228,_312_Table1,MATCH('312'!$V$16,_312_Table1_ColumnLookup,0),FALSE),
  IF(AND(VALUE(LEFT($A228,3))=312,LEN($I228)=4,$B228="Q"),VLOOKUP($I228,_312_Table1,MATCH('312'!$X$16,_312_Table1_ColumnLookup,0),FALSE),
  IF(AND(VALUE(LEFT($A228,3))=312,LEN($I228)=4),VLOOKUP($I228,_312_Table1,MATCH(LEFT($B228,1),_312_Table1_ColumnLookup,0),FALSE)
+N("312"),
  IF(VALUE(LEFT($A228,3))=313,VLOOKUP(VALUE(MID($B228,2,1)),_313_Table1,MATCH(MID($B228,1,1),_313_Table1_ColumnLookup,0),FALSE)
+N("313"),
  IF(AND(VALUE(LEFT($A228,3))=314,LEN($B228)=3),VLOOKUP(VALUE(MID($B228,2,2)),_314_Table1,MATCH(MID($B228,1,1),_314_Table1_ColumnLookup,0),FALSE),
  IF(VALUE(LEFT($A228,3))=314,VLOOKUP(VALUE(MID($B228,2,1)),_314_Table1,MATCH(MID($B228,1,1),_314_Table1_ColumnLookup,0),FALSE)
+N("314"),
""))))))))))))))))))))))))</f>
        <v>0</v>
      </c>
      <c r="E228" s="238" t="e">
        <f>IF(AND(VALUE(LEFT($A228,3))=309,LEN($B228)=3),VLOOKUP(VALUE(MID($B228,2,2)),_309_Table2,MATCH(MID($B228,1,1),_309_Table2_ColumnLookup,0),FALSE),
  IF($C228="309 LCR SummaryA",OneYearSCR,IF($C228="309 LCR SummaryB",UltimateSCR,IF(VALUE(LEFT($A228,3))=309,VLOOKUP(VALUE(MID($B228,2,1)),_309_Table2,MATCH(MID($B228,1,1),_309_Table2_ColumnLookup,0),FALSE)
+N("309"),
  IF(VALUE(LEFT($A228,3))=310,VLOOKUP(VALUE(MID($B228,2,1)),_310_Table2,MATCH(MID($B228,1,1),_310_Table2_ColumnLookup,0),FALSE)
+N("310"),
  IF(AND(VALUE(LEFT($A228,3))=311,LEN($I228)=4),VLOOKUP($I228,_311_Table2,MATCH($B228,_311_Table2_ColumnLookup,0),FALSE),
  IF(AND(VALUE(LEFT($A228,3))=311,OR($B228="I2",$B228="J2",$B228="K2",$B228="L2")),VLOOKUP('311'!$G$58,_311_Table2,MATCH(MID($B228,1,1),_311_Table2_ColumnLookup,0),FALSE),
  IF(AND(VALUE(LEFT($A228,3))=311,RIGHT($B228,5)="Total"),VLOOKUP('311'!$G$59,_311_Table2,MATCH(MID($B228,1,1),_311_Table2_ColumnLookup,0),FALSE),
  IF(VALUE(LEFT($A228,3))=311,VLOOKUP(VALUE(MID($B228,2,1)),_311_Table2,MATCH(MID($B228,1,1),_311_Table2_ColumnLookup,0),FALSE)
+N("311"),
  IF(AND(VALUE(LEFT($A228,3))=312,LEFT($G228,10)="Unincepted",$B228="G "),VLOOKUP(" ULO",_312_Table2,MATCH('312'!$N$16,_312_Table2_ColumnLookup,0),FALSE),
  IF(AND(VALUE(LEFT($A228,3))=312,LEFT($G228,10)="Unincepted",$B228="O "),VLOOKUP(" ULO",_312_Table2,MATCH('312'!$V$16,_312_Table2_ColumnLookup,0),FALSE),
  IF(AND(VALUE(LEFT($A228,3))=312,LEFT($G228,10)="Unincepted",$B228="Q "),VLOOKUP(" ULO",_312_Table2,MATCH('312'!$X$16,_312_Table2_ColumnLookup,0),FALSE),
  IF(AND(VALUE(LEFT($A228,3))=312,LEFT($G228,10)="Unincepted"),VLOOKUP(" ULO",_312_Table2,MATCH(LEFT($B228,1),_312_Table2_ColumnLookup,0),FALSE),
  IF(AND(VALUE(LEFT($A228,3))=312,LEFT($G228,5)="Total",$B228="G "),VLOOKUP('312'!$F$80,_312_Table2,MATCH('312'!$N$16,_312_Table2_ColumnLookup,0),FALSE),
  IF(AND(VALUE(LEFT($A228,3))=312,LEFT($G228,5)="Total",$B228="O "),VLOOKUP('312'!$F$80,_312_Table2,MATCH('312'!$V$16,_312_Table2_ColumnLookup,0),FALSE),
  IF(AND(VALUE(LEFT($A228,3))=312,LEFT($G228,5)="Total",$B228="Q "),VLOOKUP('312'!$F$80,_312_Table2,MATCH('312'!$X$16,_312_Table2_ColumnLookup,0),FALSE),
  IF(AND(VALUE(LEFT($A228,3))=312,LEFT($G228,5)="Total"),VLOOKUP('312'!$F$80,_312_Table2,MATCH(LEFT($B228,1),_312_Table2_ColumnLookup,0),FALSE),
  IF(AND(VALUE(LEFT($A228,3))=312,LEN($I228)=4,$B228="G"),VLOOKUP($I228,_312_Table2,MATCH('312'!$N$16,_312_Table2_ColumnLookup,0),FALSE),
  IF(AND(VALUE(LEFT($A228,3))=312,LEN($I228)=4,$B228="O"),VLOOKUP($I228,_312_Table2,MATCH('312'!$V$16,_312_Table2_ColumnLookup,0),FALSE),
  IF(AND(VALUE(LEFT($A228,3))=312,LEN($I228)=4,$B228="Q"),VLOOKUP($I228,_312_Table2,MATCH('312'!$X$16,_312_Table2_ColumnLookup,0),FALSE),
  IF(AND(VALUE(LEFT($A228,3))=312,LEN($I228)=4),VLOOKUP($I228,_312_Table2,MATCH(LEFT($B228,1),_312_Table2_ColumnLookup,0),FALSE)
+N("312"),
  IF(VALUE(LEFT($A228,3))=313,VLOOKUP(VALUE(MID($B228,2,1)),_313_Table2,MATCH(MID($B228,1,1),_313_Table2_ColumnLookup,0),FALSE)
+N("313"),
  IF(AND(VALUE(LEFT($A228,3))=314,LEN($B228)=3),VLOOKUP(VALUE(MID($B228,2,2)),_314_Table2,MATCH(MID($B228,1,1),_314_Table2_ColumnLookup,0),FALSE),
  IF(VALUE(LEFT($A228,3))=314,VLOOKUP(VALUE(MID($B228,2,1)),_314_Table2,MATCH(MID($B228,1,1),_314_Table2_ColumnLookup,0),FALSE)
+N("314"),
""))))))))))))))))))))))))</f>
        <v>#NAME?</v>
      </c>
      <c r="F228" s="238" t="e">
        <f>IF(AND(VALUE(LEFT($A228,3))=309,LEN($B228)=3),VLOOKUP(VALUE(MID($B228,2,2)),_309_Table3,MATCH(MID($B228,1,1),_309_Table3_ColumnLookup,0),FALSE),
  IF($C228="309 LCR SummaryA",OneYearSCR,IF($C228="309 LCR SummaryB",UltimateSCR,IF(VALUE(LEFT($A228,3))=309,VLOOKUP(VALUE(MID($B228,2,1)),_309_Table3,MATCH(MID($B228,1,1),_309_Table3_ColumnLookup,0),FALSE)
+N("309"),
  IF(VALUE(LEFT($A228,3))=310,VLOOKUP(VALUE(MID($B228,2,1)),_310_Table3,MATCH(MID($B228,1,1),_310_Table3_ColumnLookup,0),FALSE)
+N("310"),
  IF(AND(VALUE(LEFT($A228,3))=311,LEN($I228)=4),VLOOKUP($I228,_311_Table3,MATCH($B228,_311_Table3_ColumnLookup,0),FALSE),
  IF(AND(VALUE(LEFT($A228,3))=311,OR($B228="I2",$B228="J2",$B228="K2",$B228="L2")),VLOOKUP('311'!$G$58,_311_Table3,MATCH(MID($B228,1,1),_311_Table3_ColumnLookup,0),FALSE),
  IF(AND(VALUE(LEFT($A228,3))=311,RIGHT($B228,5)="Total"),VLOOKUP('311'!$G$59,_311_Table3,MATCH(MID($B228,1,1),_311_Table3_ColumnLookup,0),FALSE),
  IF(VALUE(LEFT($A228,3))=311,VLOOKUP(VALUE(MID($B228,2,1)),_311_Table3,MATCH(MID($B228,1,1),_311_Table3_ColumnLookup,0),FALSE)
+N("311"),
  IF(AND(VALUE(LEFT($A228,3))=312,LEFT($G228,10)="Unincepted",$B228="G "),VLOOKUP(" ULO",_312_Table3,MATCH('312'!$N$16,_312_Table3_ColumnLookup,0),FALSE),
  IF(AND(VALUE(LEFT($A228,3))=312,LEFT($G228,10)="Unincepted",$B228="O "),VLOOKUP(" ULO",_312_Table3,MATCH('312'!$V$16,_312_Table3_ColumnLookup,0),FALSE),
  IF(AND(VALUE(LEFT($A228,3))=312,LEFT($G228,10)="Unincepted",$B228="Q "),VLOOKUP(" ULO",_312_Table3,MATCH('312'!$X$16,_312_Table3_ColumnLookup,0),FALSE),
  IF(AND(VALUE(LEFT($A228,3))=312,LEFT($G228,10)="Unincepted"),VLOOKUP(" ULO",_312_Table3,MATCH(LEFT($B228,1),_312_Table3_ColumnLookup,0),FALSE),
  IF(AND(VALUE(LEFT($A228,3))=312,LEFT($G228,5)="Total",$B228="G "),VLOOKUP('312'!$F$80,_312_Table3,MATCH('312'!$N$16,_312_Table3_ColumnLookup,0),FALSE),
  IF(AND(VALUE(LEFT($A228,3))=312,LEFT($G228,5)="Total",$B228="O "),VLOOKUP('312'!$F$80,_312_Table3,MATCH('312'!$V$16,_312_Table3_ColumnLookup,0),FALSE),
  IF(AND(VALUE(LEFT($A228,3))=312,LEFT($G228,5)="Total",$B228="Q "),VLOOKUP('312'!$F$80,_312_Table3,MATCH('312'!$X$16,_312_Table3_ColumnLookup,0),FALSE),
  IF(AND(VALUE(LEFT($A228,3))=312,LEFT($G228,5)="Total"),VLOOKUP('312'!$F$80,_312_Table3,MATCH(LEFT($B228,1),_312_Table3_ColumnLookup,0),FALSE),
  IF(AND(VALUE(LEFT($A228,3))=312,LEN($I228)=4,$B228="G"),VLOOKUP($I228,_312_Table3,MATCH('312'!$N$16,_312_Table3_ColumnLookup,0),FALSE),
  IF(AND(VALUE(LEFT($A228,3))=312,LEN($I228)=4,$B228="O"),VLOOKUP($I228,_312_Table3,MATCH('312'!$V$16,_312_Table3_ColumnLookup,0),FALSE),
  IF(AND(VALUE(LEFT($A228,3))=312,LEN($I228)=4,$B228="Q"),VLOOKUP($I228,_312_Table3,MATCH('312'!$X$16,_312_Table3_ColumnLookup,0),FALSE),
  IF(AND(VALUE(LEFT($A228,3))=312,LEN($I228)=4),VLOOKUP($I228,_312_Table3,MATCH(LEFT($B228,1),_312_Table3_ColumnLookup,0),FALSE)
+N("312"),
  IF(VALUE(LEFT($A228,3))=313,VLOOKUP(VALUE(MID($B228,2,1)),_313_Table3,MATCH(MID($B228,1,1),_313_Table3_ColumnLookup,0),FALSE)
+N("313"),
  IF(AND(VALUE(LEFT($A228,3))=314,LEN($B228)=3),VLOOKUP(VALUE(MID($B228,2,2)),_314_Table3,MATCH(MID($B228,1,1),_314_Table3_ColumnLookup,0),FALSE),
  IF(VALUE(LEFT($A228,3))=314,VLOOKUP(VALUE(MID($B228,2,1)),_314_Table3,MATCH(MID($B228,1,1),_314_Table3_ColumnLookup,0),FALSE)
+N("314"),
""))))))))))))))))))))))))</f>
        <v>#NAME?</v>
      </c>
      <c r="G228" s="266" t="s">
        <v>1143</v>
      </c>
      <c r="H228" s="321">
        <f>IFERROR(
IF(ISERROR($D228)=FALSE,$D228,IF(ISERROR($E228)=FALSE,$E228,IF(ISERROR($F228)=FALSE,$F228
+N("012 checkboxes"),
IF(
IF(OR(LEFT($A228,9)="Syndicate",LEFT($A228,12)="NewSyndicate"),VLOOKUP($A228,'012'!$J:$ZW,MATCH("Link to button",'012'!$J$1:$ZW$1,0),0)
+N("309 checkbox"),
IF($C228="309 LCR Summary0",VLOOKUP("Notes990",'309'!$P:$ZZ,MATCH("Link to button",'309'!$P$1:$ZZ$1,0),0)
+N("313 checkboxes"),
IF($C228="313 Financial Information0LcmVsScr",IF($C228="309 LCR Summary0",VLOOKUP("LcmVsScr",'309'!$N:$ZZ,MATCH("Link to button",'309'!$N$1:$ZZ$1,0),0),
IF($C228="313 Financial Information0LcrDocAttached",IF($C228="309 LCR Summary0",VLOOKUP("LcrDocAttached",'309'!$N:$ZZ,MATCH("Link to button",'309'!$N$1:$ZZ$1,0),
0)))))))=1,TRUE,FALSE)
))),"")</f>
        <v>0</v>
      </c>
      <c r="I228" s="266">
        <v>1991</v>
      </c>
    </row>
    <row r="229" spans="1:9" s="266" customFormat="1">
      <c r="A229" s="237" t="str">
        <f>VLOOKUP($G229,CSVLookups!$B:$R,MATCH(A$1,CSVLookups!$B$1:$R$1,0),FALSE)</f>
        <v>312 Projected Solvency II Technical Provisions at Time Zero</v>
      </c>
      <c r="B229" s="237" t="str">
        <f>VLOOKUP($G229,CSVLookups!$B:$R,MATCH(B$1,CSVLookups!$B$1:$R$1,0),FALSE)</f>
        <v>E</v>
      </c>
      <c r="C229" s="238" t="str">
        <f t="shared" si="4"/>
        <v>312 Projected Solvency II Technical Provisions at Time ZeroE1991</v>
      </c>
      <c r="D229" s="238">
        <f>IF(AND(VALUE(LEFT($A229,3))=309,LEN($B229)=3),VLOOKUP(VALUE(MID($B229,2,2)),_309_Table1,MATCH(MID($B229,1,1),_309_Table1_ColumnLookup,0),FALSE),
  IF($C229="309 LCR SummaryA",OneYearSCR,IF($C229="309 LCR SummaryB",UltimateSCR,IF(VALUE(LEFT($A229,3))=309,VLOOKUP(VALUE(MID($B229,2,1)),_309_Table1,MATCH(MID($B229,1,1),_309_Table1_ColumnLookup,0),FALSE)
+N("309"),
  IF(VALUE(LEFT($A229,3))=310,VLOOKUP(VALUE(MID($B229,2,1)),_310_Table1,MATCH(MID($B229,1,1),_310_Table1_ColumnLookup,0),FALSE)
+N("310"),
  IF(AND(VALUE(LEFT($A229,3))=311,LEN($I229)=4),VLOOKUP($I229,_311_Table1,MATCH($B229,_311_Table1_ColumnLookup,0),FALSE),
  IF(AND(VALUE(LEFT($A229,3))=311,OR($B229="I2",$B229="J2",$B229="K2",$B229="L2")),VLOOKUP('311'!$G$58,_311_Table1,MATCH(MID($B229,1,1),_311_Table1_ColumnLookup,0),FALSE),
  IF(AND(VALUE(LEFT($A229,3))=311,RIGHT($B229,5)="Total"),VLOOKUP('311'!$G$59,_311_Table1,MATCH(MID($B229,1,1),_311_Table1_ColumnLookup,0),FALSE),
  IF(VALUE(LEFT($A229,3))=311,VLOOKUP(VALUE(MID($B229,2,1)),_311_Table1,MATCH(MID($B229,1,1),_311_Table1_ColumnLookup,0),FALSE)
+N("311"),
  IF(AND(VALUE(LEFT($A229,3))=312,LEFT($G229,10)="Unincepted",$B229="G "),VLOOKUP(" ULO",_312_Table1,MATCH('312'!$N$16,_312_Table1_ColumnLookup,0),FALSE),
  IF(AND(VALUE(LEFT($A229,3))=312,LEFT($G229,10)="Unincepted",$B229="O "),VLOOKUP(" ULO",_312_Table1,MATCH('312'!$V$16,_312_Table1_ColumnLookup,0),FALSE),
  IF(AND(VALUE(LEFT($A229,3))=312,LEFT($G229,10)="Unincepted",$B229="Q "),VLOOKUP(" ULO",_312_Table1,MATCH('312'!$X$16,_312_Table1_ColumnLookup,0),FALSE),
  IF(AND(VALUE(LEFT($A229,3))=312,LEFT($G229,10)="Unincepted"),VLOOKUP(" ULO",_312_Table1,MATCH(LEFT($B229,1),_312_Table1_ColumnLookup,0),FALSE),
  IF(AND(VALUE(LEFT($A229,3))=312,LEFT($G229,5)="Total",$B229="G "),VLOOKUP('312'!$F$80,_312_Table1,MATCH('312'!$N$16,_312_Table1_ColumnLookup,0),FALSE),
  IF(AND(VALUE(LEFT($A229,3))=312,LEFT($G229,5)="Total",$B229="O "),VLOOKUP('312'!$F$80,_312_Table1,MATCH('312'!$V$16,_312_Table1_ColumnLookup,0),FALSE),
  IF(AND(VALUE(LEFT($A229,3))=312,LEFT($G229,5)="Total",$B229="Q "),VLOOKUP('312'!$F$80,_312_Table1,MATCH('312'!$X$16,_312_Table1_ColumnLookup,0),FALSE),
  IF(AND(VALUE(LEFT($A229,3))=312,LEFT($G229,5)="Total"),VLOOKUP('312'!$F$80,_312_Table1,MATCH(LEFT($B229,1),_312_Table1_ColumnLookup,0),FALSE),
  IF(AND(VALUE(LEFT($A229,3))=312,LEN($I229)=4,$B229="G"),VLOOKUP($I229,_312_Table1,MATCH('312'!$N$16,_312_Table1_ColumnLookup,0),FALSE),
  IF(AND(VALUE(LEFT($A229,3))=312,LEN($I229)=4,$B229="O"),VLOOKUP($I229,_312_Table1,MATCH('312'!$V$16,_312_Table1_ColumnLookup,0),FALSE),
  IF(AND(VALUE(LEFT($A229,3))=312,LEN($I229)=4,$B229="Q"),VLOOKUP($I229,_312_Table1,MATCH('312'!$X$16,_312_Table1_ColumnLookup,0),FALSE),
  IF(AND(VALUE(LEFT($A229,3))=312,LEN($I229)=4),VLOOKUP($I229,_312_Table1,MATCH(LEFT($B229,1),_312_Table1_ColumnLookup,0),FALSE)
+N("312"),
  IF(VALUE(LEFT($A229,3))=313,VLOOKUP(VALUE(MID($B229,2,1)),_313_Table1,MATCH(MID($B229,1,1),_313_Table1_ColumnLookup,0),FALSE)
+N("313"),
  IF(AND(VALUE(LEFT($A229,3))=314,LEN($B229)=3),VLOOKUP(VALUE(MID($B229,2,2)),_314_Table1,MATCH(MID($B229,1,1),_314_Table1_ColumnLookup,0),FALSE),
  IF(VALUE(LEFT($A229,3))=314,VLOOKUP(VALUE(MID($B229,2,1)),_314_Table1,MATCH(MID($B229,1,1),_314_Table1_ColumnLookup,0),FALSE)
+N("314"),
""))))))))))))))))))))))))</f>
        <v>0</v>
      </c>
      <c r="E229" s="238" t="e">
        <f>IF(AND(VALUE(LEFT($A229,3))=309,LEN($B229)=3),VLOOKUP(VALUE(MID($B229,2,2)),_309_Table2,MATCH(MID($B229,1,1),_309_Table2_ColumnLookup,0),FALSE),
  IF($C229="309 LCR SummaryA",OneYearSCR,IF($C229="309 LCR SummaryB",UltimateSCR,IF(VALUE(LEFT($A229,3))=309,VLOOKUP(VALUE(MID($B229,2,1)),_309_Table2,MATCH(MID($B229,1,1),_309_Table2_ColumnLookup,0),FALSE)
+N("309"),
  IF(VALUE(LEFT($A229,3))=310,VLOOKUP(VALUE(MID($B229,2,1)),_310_Table2,MATCH(MID($B229,1,1),_310_Table2_ColumnLookup,0),FALSE)
+N("310"),
  IF(AND(VALUE(LEFT($A229,3))=311,LEN($I229)=4),VLOOKUP($I229,_311_Table2,MATCH($B229,_311_Table2_ColumnLookup,0),FALSE),
  IF(AND(VALUE(LEFT($A229,3))=311,OR($B229="I2",$B229="J2",$B229="K2",$B229="L2")),VLOOKUP('311'!$G$58,_311_Table2,MATCH(MID($B229,1,1),_311_Table2_ColumnLookup,0),FALSE),
  IF(AND(VALUE(LEFT($A229,3))=311,RIGHT($B229,5)="Total"),VLOOKUP('311'!$G$59,_311_Table2,MATCH(MID($B229,1,1),_311_Table2_ColumnLookup,0),FALSE),
  IF(VALUE(LEFT($A229,3))=311,VLOOKUP(VALUE(MID($B229,2,1)),_311_Table2,MATCH(MID($B229,1,1),_311_Table2_ColumnLookup,0),FALSE)
+N("311"),
  IF(AND(VALUE(LEFT($A229,3))=312,LEFT($G229,10)="Unincepted",$B229="G "),VLOOKUP(" ULO",_312_Table2,MATCH('312'!$N$16,_312_Table2_ColumnLookup,0),FALSE),
  IF(AND(VALUE(LEFT($A229,3))=312,LEFT($G229,10)="Unincepted",$B229="O "),VLOOKUP(" ULO",_312_Table2,MATCH('312'!$V$16,_312_Table2_ColumnLookup,0),FALSE),
  IF(AND(VALUE(LEFT($A229,3))=312,LEFT($G229,10)="Unincepted",$B229="Q "),VLOOKUP(" ULO",_312_Table2,MATCH('312'!$X$16,_312_Table2_ColumnLookup,0),FALSE),
  IF(AND(VALUE(LEFT($A229,3))=312,LEFT($G229,10)="Unincepted"),VLOOKUP(" ULO",_312_Table2,MATCH(LEFT($B229,1),_312_Table2_ColumnLookup,0),FALSE),
  IF(AND(VALUE(LEFT($A229,3))=312,LEFT($G229,5)="Total",$B229="G "),VLOOKUP('312'!$F$80,_312_Table2,MATCH('312'!$N$16,_312_Table2_ColumnLookup,0),FALSE),
  IF(AND(VALUE(LEFT($A229,3))=312,LEFT($G229,5)="Total",$B229="O "),VLOOKUP('312'!$F$80,_312_Table2,MATCH('312'!$V$16,_312_Table2_ColumnLookup,0),FALSE),
  IF(AND(VALUE(LEFT($A229,3))=312,LEFT($G229,5)="Total",$B229="Q "),VLOOKUP('312'!$F$80,_312_Table2,MATCH('312'!$X$16,_312_Table2_ColumnLookup,0),FALSE),
  IF(AND(VALUE(LEFT($A229,3))=312,LEFT($G229,5)="Total"),VLOOKUP('312'!$F$80,_312_Table2,MATCH(LEFT($B229,1),_312_Table2_ColumnLookup,0),FALSE),
  IF(AND(VALUE(LEFT($A229,3))=312,LEN($I229)=4,$B229="G"),VLOOKUP($I229,_312_Table2,MATCH('312'!$N$16,_312_Table2_ColumnLookup,0),FALSE),
  IF(AND(VALUE(LEFT($A229,3))=312,LEN($I229)=4,$B229="O"),VLOOKUP($I229,_312_Table2,MATCH('312'!$V$16,_312_Table2_ColumnLookup,0),FALSE),
  IF(AND(VALUE(LEFT($A229,3))=312,LEN($I229)=4,$B229="Q"),VLOOKUP($I229,_312_Table2,MATCH('312'!$X$16,_312_Table2_ColumnLookup,0),FALSE),
  IF(AND(VALUE(LEFT($A229,3))=312,LEN($I229)=4),VLOOKUP($I229,_312_Table2,MATCH(LEFT($B229,1),_312_Table2_ColumnLookup,0),FALSE)
+N("312"),
  IF(VALUE(LEFT($A229,3))=313,VLOOKUP(VALUE(MID($B229,2,1)),_313_Table2,MATCH(MID($B229,1,1),_313_Table2_ColumnLookup,0),FALSE)
+N("313"),
  IF(AND(VALUE(LEFT($A229,3))=314,LEN($B229)=3),VLOOKUP(VALUE(MID($B229,2,2)),_314_Table2,MATCH(MID($B229,1,1),_314_Table2_ColumnLookup,0),FALSE),
  IF(VALUE(LEFT($A229,3))=314,VLOOKUP(VALUE(MID($B229,2,1)),_314_Table2,MATCH(MID($B229,1,1),_314_Table2_ColumnLookup,0),FALSE)
+N("314"),
""))))))))))))))))))))))))</f>
        <v>#NAME?</v>
      </c>
      <c r="F229" s="238" t="e">
        <f>IF(AND(VALUE(LEFT($A229,3))=309,LEN($B229)=3),VLOOKUP(VALUE(MID($B229,2,2)),_309_Table3,MATCH(MID($B229,1,1),_309_Table3_ColumnLookup,0),FALSE),
  IF($C229="309 LCR SummaryA",OneYearSCR,IF($C229="309 LCR SummaryB",UltimateSCR,IF(VALUE(LEFT($A229,3))=309,VLOOKUP(VALUE(MID($B229,2,1)),_309_Table3,MATCH(MID($B229,1,1),_309_Table3_ColumnLookup,0),FALSE)
+N("309"),
  IF(VALUE(LEFT($A229,3))=310,VLOOKUP(VALUE(MID($B229,2,1)),_310_Table3,MATCH(MID($B229,1,1),_310_Table3_ColumnLookup,0),FALSE)
+N("310"),
  IF(AND(VALUE(LEFT($A229,3))=311,LEN($I229)=4),VLOOKUP($I229,_311_Table3,MATCH($B229,_311_Table3_ColumnLookup,0),FALSE),
  IF(AND(VALUE(LEFT($A229,3))=311,OR($B229="I2",$B229="J2",$B229="K2",$B229="L2")),VLOOKUP('311'!$G$58,_311_Table3,MATCH(MID($B229,1,1),_311_Table3_ColumnLookup,0),FALSE),
  IF(AND(VALUE(LEFT($A229,3))=311,RIGHT($B229,5)="Total"),VLOOKUP('311'!$G$59,_311_Table3,MATCH(MID($B229,1,1),_311_Table3_ColumnLookup,0),FALSE),
  IF(VALUE(LEFT($A229,3))=311,VLOOKUP(VALUE(MID($B229,2,1)),_311_Table3,MATCH(MID($B229,1,1),_311_Table3_ColumnLookup,0),FALSE)
+N("311"),
  IF(AND(VALUE(LEFT($A229,3))=312,LEFT($G229,10)="Unincepted",$B229="G "),VLOOKUP(" ULO",_312_Table3,MATCH('312'!$N$16,_312_Table3_ColumnLookup,0),FALSE),
  IF(AND(VALUE(LEFT($A229,3))=312,LEFT($G229,10)="Unincepted",$B229="O "),VLOOKUP(" ULO",_312_Table3,MATCH('312'!$V$16,_312_Table3_ColumnLookup,0),FALSE),
  IF(AND(VALUE(LEFT($A229,3))=312,LEFT($G229,10)="Unincepted",$B229="Q "),VLOOKUP(" ULO",_312_Table3,MATCH('312'!$X$16,_312_Table3_ColumnLookup,0),FALSE),
  IF(AND(VALUE(LEFT($A229,3))=312,LEFT($G229,10)="Unincepted"),VLOOKUP(" ULO",_312_Table3,MATCH(LEFT($B229,1),_312_Table3_ColumnLookup,0),FALSE),
  IF(AND(VALUE(LEFT($A229,3))=312,LEFT($G229,5)="Total",$B229="G "),VLOOKUP('312'!$F$80,_312_Table3,MATCH('312'!$N$16,_312_Table3_ColumnLookup,0),FALSE),
  IF(AND(VALUE(LEFT($A229,3))=312,LEFT($G229,5)="Total",$B229="O "),VLOOKUP('312'!$F$80,_312_Table3,MATCH('312'!$V$16,_312_Table3_ColumnLookup,0),FALSE),
  IF(AND(VALUE(LEFT($A229,3))=312,LEFT($G229,5)="Total",$B229="Q "),VLOOKUP('312'!$F$80,_312_Table3,MATCH('312'!$X$16,_312_Table3_ColumnLookup,0),FALSE),
  IF(AND(VALUE(LEFT($A229,3))=312,LEFT($G229,5)="Total"),VLOOKUP('312'!$F$80,_312_Table3,MATCH(LEFT($B229,1),_312_Table3_ColumnLookup,0),FALSE),
  IF(AND(VALUE(LEFT($A229,3))=312,LEN($I229)=4,$B229="G"),VLOOKUP($I229,_312_Table3,MATCH('312'!$N$16,_312_Table3_ColumnLookup,0),FALSE),
  IF(AND(VALUE(LEFT($A229,3))=312,LEN($I229)=4,$B229="O"),VLOOKUP($I229,_312_Table3,MATCH('312'!$V$16,_312_Table3_ColumnLookup,0),FALSE),
  IF(AND(VALUE(LEFT($A229,3))=312,LEN($I229)=4,$B229="Q"),VLOOKUP($I229,_312_Table3,MATCH('312'!$X$16,_312_Table3_ColumnLookup,0),FALSE),
  IF(AND(VALUE(LEFT($A229,3))=312,LEN($I229)=4),VLOOKUP($I229,_312_Table3,MATCH(LEFT($B229,1),_312_Table3_ColumnLookup,0),FALSE)
+N("312"),
  IF(VALUE(LEFT($A229,3))=313,VLOOKUP(VALUE(MID($B229,2,1)),_313_Table3,MATCH(MID($B229,1,1),_313_Table3_ColumnLookup,0),FALSE)
+N("313"),
  IF(AND(VALUE(LEFT($A229,3))=314,LEN($B229)=3),VLOOKUP(VALUE(MID($B229,2,2)),_314_Table3,MATCH(MID($B229,1,1),_314_Table3_ColumnLookup,0),FALSE),
  IF(VALUE(LEFT($A229,3))=314,VLOOKUP(VALUE(MID($B229,2,1)),_314_Table3,MATCH(MID($B229,1,1),_314_Table3_ColumnLookup,0),FALSE)
+N("314"),
""))))))))))))))))))))))))</f>
        <v>#NAME?</v>
      </c>
      <c r="G229" s="266" t="s">
        <v>1146</v>
      </c>
      <c r="H229" s="321">
        <f>IFERROR(
IF(ISERROR($D229)=FALSE,$D229,IF(ISERROR($E229)=FALSE,$E229,IF(ISERROR($F229)=FALSE,$F229
+N("012 checkboxes"),
IF(
IF(OR(LEFT($A229,9)="Syndicate",LEFT($A229,12)="NewSyndicate"),VLOOKUP($A229,'012'!$J:$ZW,MATCH("Link to button",'012'!$J$1:$ZW$1,0),0)
+N("309 checkbox"),
IF($C229="309 LCR Summary0",VLOOKUP("Notes990",'309'!$P:$ZZ,MATCH("Link to button",'309'!$P$1:$ZZ$1,0),0)
+N("313 checkboxes"),
IF($C229="313 Financial Information0LcmVsScr",IF($C229="309 LCR Summary0",VLOOKUP("LcmVsScr",'309'!$N:$ZZ,MATCH("Link to button",'309'!$N$1:$ZZ$1,0),0),
IF($C229="313 Financial Information0LcrDocAttached",IF($C229="309 LCR Summary0",VLOOKUP("LcrDocAttached",'309'!$N:$ZZ,MATCH("Link to button",'309'!$N$1:$ZZ$1,0),
0)))))))=1,TRUE,FALSE)
))),"")</f>
        <v>0</v>
      </c>
      <c r="I229" s="266">
        <v>1991</v>
      </c>
    </row>
    <row r="230" spans="1:9" s="266" customFormat="1">
      <c r="A230" s="237" t="str">
        <f>VLOOKUP($G230,CSVLookups!$B:$R,MATCH(A$1,CSVLookups!$B$1:$R$1,0),FALSE)</f>
        <v>312 Projected Solvency II Technical Provisions at Time Zero</v>
      </c>
      <c r="B230" s="237" t="str">
        <f>VLOOKUP($G230,CSVLookups!$B:$R,MATCH(B$1,CSVLookups!$B$1:$R$1,0),FALSE)</f>
        <v>F</v>
      </c>
      <c r="C230" s="238" t="str">
        <f t="shared" si="4"/>
        <v>312 Projected Solvency II Technical Provisions at Time ZeroF1991</v>
      </c>
      <c r="D230" s="238">
        <f>IF(AND(VALUE(LEFT($A230,3))=309,LEN($B230)=3),VLOOKUP(VALUE(MID($B230,2,2)),_309_Table1,MATCH(MID($B230,1,1),_309_Table1_ColumnLookup,0),FALSE),
  IF($C230="309 LCR SummaryA",OneYearSCR,IF($C230="309 LCR SummaryB",UltimateSCR,IF(VALUE(LEFT($A230,3))=309,VLOOKUP(VALUE(MID($B230,2,1)),_309_Table1,MATCH(MID($B230,1,1),_309_Table1_ColumnLookup,0),FALSE)
+N("309"),
  IF(VALUE(LEFT($A230,3))=310,VLOOKUP(VALUE(MID($B230,2,1)),_310_Table1,MATCH(MID($B230,1,1),_310_Table1_ColumnLookup,0),FALSE)
+N("310"),
  IF(AND(VALUE(LEFT($A230,3))=311,LEN($I230)=4),VLOOKUP($I230,_311_Table1,MATCH($B230,_311_Table1_ColumnLookup,0),FALSE),
  IF(AND(VALUE(LEFT($A230,3))=311,OR($B230="I2",$B230="J2",$B230="K2",$B230="L2")),VLOOKUP('311'!$G$58,_311_Table1,MATCH(MID($B230,1,1),_311_Table1_ColumnLookup,0),FALSE),
  IF(AND(VALUE(LEFT($A230,3))=311,RIGHT($B230,5)="Total"),VLOOKUP('311'!$G$59,_311_Table1,MATCH(MID($B230,1,1),_311_Table1_ColumnLookup,0),FALSE),
  IF(VALUE(LEFT($A230,3))=311,VLOOKUP(VALUE(MID($B230,2,1)),_311_Table1,MATCH(MID($B230,1,1),_311_Table1_ColumnLookup,0),FALSE)
+N("311"),
  IF(AND(VALUE(LEFT($A230,3))=312,LEFT($G230,10)="Unincepted",$B230="G "),VLOOKUP(" ULO",_312_Table1,MATCH('312'!$N$16,_312_Table1_ColumnLookup,0),FALSE),
  IF(AND(VALUE(LEFT($A230,3))=312,LEFT($G230,10)="Unincepted",$B230="O "),VLOOKUP(" ULO",_312_Table1,MATCH('312'!$V$16,_312_Table1_ColumnLookup,0),FALSE),
  IF(AND(VALUE(LEFT($A230,3))=312,LEFT($G230,10)="Unincepted",$B230="Q "),VLOOKUP(" ULO",_312_Table1,MATCH('312'!$X$16,_312_Table1_ColumnLookup,0),FALSE),
  IF(AND(VALUE(LEFT($A230,3))=312,LEFT($G230,10)="Unincepted"),VLOOKUP(" ULO",_312_Table1,MATCH(LEFT($B230,1),_312_Table1_ColumnLookup,0),FALSE),
  IF(AND(VALUE(LEFT($A230,3))=312,LEFT($G230,5)="Total",$B230="G "),VLOOKUP('312'!$F$80,_312_Table1,MATCH('312'!$N$16,_312_Table1_ColumnLookup,0),FALSE),
  IF(AND(VALUE(LEFT($A230,3))=312,LEFT($G230,5)="Total",$B230="O "),VLOOKUP('312'!$F$80,_312_Table1,MATCH('312'!$V$16,_312_Table1_ColumnLookup,0),FALSE),
  IF(AND(VALUE(LEFT($A230,3))=312,LEFT($G230,5)="Total",$B230="Q "),VLOOKUP('312'!$F$80,_312_Table1,MATCH('312'!$X$16,_312_Table1_ColumnLookup,0),FALSE),
  IF(AND(VALUE(LEFT($A230,3))=312,LEFT($G230,5)="Total"),VLOOKUP('312'!$F$80,_312_Table1,MATCH(LEFT($B230,1),_312_Table1_ColumnLookup,0),FALSE),
  IF(AND(VALUE(LEFT($A230,3))=312,LEN($I230)=4,$B230="G"),VLOOKUP($I230,_312_Table1,MATCH('312'!$N$16,_312_Table1_ColumnLookup,0),FALSE),
  IF(AND(VALUE(LEFT($A230,3))=312,LEN($I230)=4,$B230="O"),VLOOKUP($I230,_312_Table1,MATCH('312'!$V$16,_312_Table1_ColumnLookup,0),FALSE),
  IF(AND(VALUE(LEFT($A230,3))=312,LEN($I230)=4,$B230="Q"),VLOOKUP($I230,_312_Table1,MATCH('312'!$X$16,_312_Table1_ColumnLookup,0),FALSE),
  IF(AND(VALUE(LEFT($A230,3))=312,LEN($I230)=4),VLOOKUP($I230,_312_Table1,MATCH(LEFT($B230,1),_312_Table1_ColumnLookup,0),FALSE)
+N("312"),
  IF(VALUE(LEFT($A230,3))=313,VLOOKUP(VALUE(MID($B230,2,1)),_313_Table1,MATCH(MID($B230,1,1),_313_Table1_ColumnLookup,0),FALSE)
+N("313"),
  IF(AND(VALUE(LEFT($A230,3))=314,LEN($B230)=3),VLOOKUP(VALUE(MID($B230,2,2)),_314_Table1,MATCH(MID($B230,1,1),_314_Table1_ColumnLookup,0),FALSE),
  IF(VALUE(LEFT($A230,3))=314,VLOOKUP(VALUE(MID($B230,2,1)),_314_Table1,MATCH(MID($B230,1,1),_314_Table1_ColumnLookup,0),FALSE)
+N("314"),
""))))))))))))))))))))))))</f>
        <v>0</v>
      </c>
      <c r="E230" s="238" t="e">
        <f>IF(AND(VALUE(LEFT($A230,3))=309,LEN($B230)=3),VLOOKUP(VALUE(MID($B230,2,2)),_309_Table2,MATCH(MID($B230,1,1),_309_Table2_ColumnLookup,0),FALSE),
  IF($C230="309 LCR SummaryA",OneYearSCR,IF($C230="309 LCR SummaryB",UltimateSCR,IF(VALUE(LEFT($A230,3))=309,VLOOKUP(VALUE(MID($B230,2,1)),_309_Table2,MATCH(MID($B230,1,1),_309_Table2_ColumnLookup,0),FALSE)
+N("309"),
  IF(VALUE(LEFT($A230,3))=310,VLOOKUP(VALUE(MID($B230,2,1)),_310_Table2,MATCH(MID($B230,1,1),_310_Table2_ColumnLookup,0),FALSE)
+N("310"),
  IF(AND(VALUE(LEFT($A230,3))=311,LEN($I230)=4),VLOOKUP($I230,_311_Table2,MATCH($B230,_311_Table2_ColumnLookup,0),FALSE),
  IF(AND(VALUE(LEFT($A230,3))=311,OR($B230="I2",$B230="J2",$B230="K2",$B230="L2")),VLOOKUP('311'!$G$58,_311_Table2,MATCH(MID($B230,1,1),_311_Table2_ColumnLookup,0),FALSE),
  IF(AND(VALUE(LEFT($A230,3))=311,RIGHT($B230,5)="Total"),VLOOKUP('311'!$G$59,_311_Table2,MATCH(MID($B230,1,1),_311_Table2_ColumnLookup,0),FALSE),
  IF(VALUE(LEFT($A230,3))=311,VLOOKUP(VALUE(MID($B230,2,1)),_311_Table2,MATCH(MID($B230,1,1),_311_Table2_ColumnLookup,0),FALSE)
+N("311"),
  IF(AND(VALUE(LEFT($A230,3))=312,LEFT($G230,10)="Unincepted",$B230="G "),VLOOKUP(" ULO",_312_Table2,MATCH('312'!$N$16,_312_Table2_ColumnLookup,0),FALSE),
  IF(AND(VALUE(LEFT($A230,3))=312,LEFT($G230,10)="Unincepted",$B230="O "),VLOOKUP(" ULO",_312_Table2,MATCH('312'!$V$16,_312_Table2_ColumnLookup,0),FALSE),
  IF(AND(VALUE(LEFT($A230,3))=312,LEFT($G230,10)="Unincepted",$B230="Q "),VLOOKUP(" ULO",_312_Table2,MATCH('312'!$X$16,_312_Table2_ColumnLookup,0),FALSE),
  IF(AND(VALUE(LEFT($A230,3))=312,LEFT($G230,10)="Unincepted"),VLOOKUP(" ULO",_312_Table2,MATCH(LEFT($B230,1),_312_Table2_ColumnLookup,0),FALSE),
  IF(AND(VALUE(LEFT($A230,3))=312,LEFT($G230,5)="Total",$B230="G "),VLOOKUP('312'!$F$80,_312_Table2,MATCH('312'!$N$16,_312_Table2_ColumnLookup,0),FALSE),
  IF(AND(VALUE(LEFT($A230,3))=312,LEFT($G230,5)="Total",$B230="O "),VLOOKUP('312'!$F$80,_312_Table2,MATCH('312'!$V$16,_312_Table2_ColumnLookup,0),FALSE),
  IF(AND(VALUE(LEFT($A230,3))=312,LEFT($G230,5)="Total",$B230="Q "),VLOOKUP('312'!$F$80,_312_Table2,MATCH('312'!$X$16,_312_Table2_ColumnLookup,0),FALSE),
  IF(AND(VALUE(LEFT($A230,3))=312,LEFT($G230,5)="Total"),VLOOKUP('312'!$F$80,_312_Table2,MATCH(LEFT($B230,1),_312_Table2_ColumnLookup,0),FALSE),
  IF(AND(VALUE(LEFT($A230,3))=312,LEN($I230)=4,$B230="G"),VLOOKUP($I230,_312_Table2,MATCH('312'!$N$16,_312_Table2_ColumnLookup,0),FALSE),
  IF(AND(VALUE(LEFT($A230,3))=312,LEN($I230)=4,$B230="O"),VLOOKUP($I230,_312_Table2,MATCH('312'!$V$16,_312_Table2_ColumnLookup,0),FALSE),
  IF(AND(VALUE(LEFT($A230,3))=312,LEN($I230)=4,$B230="Q"),VLOOKUP($I230,_312_Table2,MATCH('312'!$X$16,_312_Table2_ColumnLookup,0),FALSE),
  IF(AND(VALUE(LEFT($A230,3))=312,LEN($I230)=4),VLOOKUP($I230,_312_Table2,MATCH(LEFT($B230,1),_312_Table2_ColumnLookup,0),FALSE)
+N("312"),
  IF(VALUE(LEFT($A230,3))=313,VLOOKUP(VALUE(MID($B230,2,1)),_313_Table2,MATCH(MID($B230,1,1),_313_Table2_ColumnLookup,0),FALSE)
+N("313"),
  IF(AND(VALUE(LEFT($A230,3))=314,LEN($B230)=3),VLOOKUP(VALUE(MID($B230,2,2)),_314_Table2,MATCH(MID($B230,1,1),_314_Table2_ColumnLookup,0),FALSE),
  IF(VALUE(LEFT($A230,3))=314,VLOOKUP(VALUE(MID($B230,2,1)),_314_Table2,MATCH(MID($B230,1,1),_314_Table2_ColumnLookup,0),FALSE)
+N("314"),
""))))))))))))))))))))))))</f>
        <v>#NAME?</v>
      </c>
      <c r="F230" s="238" t="e">
        <f>IF(AND(VALUE(LEFT($A230,3))=309,LEN($B230)=3),VLOOKUP(VALUE(MID($B230,2,2)),_309_Table3,MATCH(MID($B230,1,1),_309_Table3_ColumnLookup,0),FALSE),
  IF($C230="309 LCR SummaryA",OneYearSCR,IF($C230="309 LCR SummaryB",UltimateSCR,IF(VALUE(LEFT($A230,3))=309,VLOOKUP(VALUE(MID($B230,2,1)),_309_Table3,MATCH(MID($B230,1,1),_309_Table3_ColumnLookup,0),FALSE)
+N("309"),
  IF(VALUE(LEFT($A230,3))=310,VLOOKUP(VALUE(MID($B230,2,1)),_310_Table3,MATCH(MID($B230,1,1),_310_Table3_ColumnLookup,0),FALSE)
+N("310"),
  IF(AND(VALUE(LEFT($A230,3))=311,LEN($I230)=4),VLOOKUP($I230,_311_Table3,MATCH($B230,_311_Table3_ColumnLookup,0),FALSE),
  IF(AND(VALUE(LEFT($A230,3))=311,OR($B230="I2",$B230="J2",$B230="K2",$B230="L2")),VLOOKUP('311'!$G$58,_311_Table3,MATCH(MID($B230,1,1),_311_Table3_ColumnLookup,0),FALSE),
  IF(AND(VALUE(LEFT($A230,3))=311,RIGHT($B230,5)="Total"),VLOOKUP('311'!$G$59,_311_Table3,MATCH(MID($B230,1,1),_311_Table3_ColumnLookup,0),FALSE),
  IF(VALUE(LEFT($A230,3))=311,VLOOKUP(VALUE(MID($B230,2,1)),_311_Table3,MATCH(MID($B230,1,1),_311_Table3_ColumnLookup,0),FALSE)
+N("311"),
  IF(AND(VALUE(LEFT($A230,3))=312,LEFT($G230,10)="Unincepted",$B230="G "),VLOOKUP(" ULO",_312_Table3,MATCH('312'!$N$16,_312_Table3_ColumnLookup,0),FALSE),
  IF(AND(VALUE(LEFT($A230,3))=312,LEFT($G230,10)="Unincepted",$B230="O "),VLOOKUP(" ULO",_312_Table3,MATCH('312'!$V$16,_312_Table3_ColumnLookup,0),FALSE),
  IF(AND(VALUE(LEFT($A230,3))=312,LEFT($G230,10)="Unincepted",$B230="Q "),VLOOKUP(" ULO",_312_Table3,MATCH('312'!$X$16,_312_Table3_ColumnLookup,0),FALSE),
  IF(AND(VALUE(LEFT($A230,3))=312,LEFT($G230,10)="Unincepted"),VLOOKUP(" ULO",_312_Table3,MATCH(LEFT($B230,1),_312_Table3_ColumnLookup,0),FALSE),
  IF(AND(VALUE(LEFT($A230,3))=312,LEFT($G230,5)="Total",$B230="G "),VLOOKUP('312'!$F$80,_312_Table3,MATCH('312'!$N$16,_312_Table3_ColumnLookup,0),FALSE),
  IF(AND(VALUE(LEFT($A230,3))=312,LEFT($G230,5)="Total",$B230="O "),VLOOKUP('312'!$F$80,_312_Table3,MATCH('312'!$V$16,_312_Table3_ColumnLookup,0),FALSE),
  IF(AND(VALUE(LEFT($A230,3))=312,LEFT($G230,5)="Total",$B230="Q "),VLOOKUP('312'!$F$80,_312_Table3,MATCH('312'!$X$16,_312_Table3_ColumnLookup,0),FALSE),
  IF(AND(VALUE(LEFT($A230,3))=312,LEFT($G230,5)="Total"),VLOOKUP('312'!$F$80,_312_Table3,MATCH(LEFT($B230,1),_312_Table3_ColumnLookup,0),FALSE),
  IF(AND(VALUE(LEFT($A230,3))=312,LEN($I230)=4,$B230="G"),VLOOKUP($I230,_312_Table3,MATCH('312'!$N$16,_312_Table3_ColumnLookup,0),FALSE),
  IF(AND(VALUE(LEFT($A230,3))=312,LEN($I230)=4,$B230="O"),VLOOKUP($I230,_312_Table3,MATCH('312'!$V$16,_312_Table3_ColumnLookup,0),FALSE),
  IF(AND(VALUE(LEFT($A230,3))=312,LEN($I230)=4,$B230="Q"),VLOOKUP($I230,_312_Table3,MATCH('312'!$X$16,_312_Table3_ColumnLookup,0),FALSE),
  IF(AND(VALUE(LEFT($A230,3))=312,LEN($I230)=4),VLOOKUP($I230,_312_Table3,MATCH(LEFT($B230,1),_312_Table3_ColumnLookup,0),FALSE)
+N("312"),
  IF(VALUE(LEFT($A230,3))=313,VLOOKUP(VALUE(MID($B230,2,1)),_313_Table3,MATCH(MID($B230,1,1),_313_Table3_ColumnLookup,0),FALSE)
+N("313"),
  IF(AND(VALUE(LEFT($A230,3))=314,LEN($B230)=3),VLOOKUP(VALUE(MID($B230,2,2)),_314_Table3,MATCH(MID($B230,1,1),_314_Table3_ColumnLookup,0),FALSE),
  IF(VALUE(LEFT($A230,3))=314,VLOOKUP(VALUE(MID($B230,2,1)),_314_Table3,MATCH(MID($B230,1,1),_314_Table3_ColumnLookup,0),FALSE)
+N("314"),
""))))))))))))))))))))))))</f>
        <v>#NAME?</v>
      </c>
      <c r="G230" s="266" t="s">
        <v>1148</v>
      </c>
      <c r="H230" s="321">
        <f>IFERROR(
IF(ISERROR($D230)=FALSE,$D230,IF(ISERROR($E230)=FALSE,$E230,IF(ISERROR($F230)=FALSE,$F230
+N("012 checkboxes"),
IF(
IF(OR(LEFT($A230,9)="Syndicate",LEFT($A230,12)="NewSyndicate"),VLOOKUP($A230,'012'!$J:$ZW,MATCH("Link to button",'012'!$J$1:$ZW$1,0),0)
+N("309 checkbox"),
IF($C230="309 LCR Summary0",VLOOKUP("Notes990",'309'!$P:$ZZ,MATCH("Link to button",'309'!$P$1:$ZZ$1,0),0)
+N("313 checkboxes"),
IF($C230="313 Financial Information0LcmVsScr",IF($C230="309 LCR Summary0",VLOOKUP("LcmVsScr",'309'!$N:$ZZ,MATCH("Link to button",'309'!$N$1:$ZZ$1,0),0),
IF($C230="313 Financial Information0LcrDocAttached",IF($C230="309 LCR Summary0",VLOOKUP("LcrDocAttached",'309'!$N:$ZZ,MATCH("Link to button",'309'!$N$1:$ZZ$1,0),
0)))))))=1,TRUE,FALSE)
))),"")</f>
        <v>0</v>
      </c>
      <c r="I230" s="266">
        <v>1991</v>
      </c>
    </row>
    <row r="231" spans="1:9" s="266" customFormat="1">
      <c r="A231" s="237" t="str">
        <f>VLOOKUP($G231,CSVLookups!$B:$R,MATCH(A$1,CSVLookups!$B$1:$R$1,0),FALSE)</f>
        <v>312 Projected Solvency II Technical Provisions at Time Zero</v>
      </c>
      <c r="B231" s="237" t="str">
        <f>VLOOKUP($G231,CSVLookups!$B:$R,MATCH(B$1,CSVLookups!$B$1:$R$1,0),FALSE)</f>
        <v>G</v>
      </c>
      <c r="C231" s="238" t="str">
        <f t="shared" si="4"/>
        <v>312 Projected Solvency II Technical Provisions at Time ZeroG1991</v>
      </c>
      <c r="D231" s="238">
        <f>IF(AND(VALUE(LEFT($A231,3))=309,LEN($B231)=3),VLOOKUP(VALUE(MID($B231,2,2)),_309_Table1,MATCH(MID($B231,1,1),_309_Table1_ColumnLookup,0),FALSE),
  IF($C231="309 LCR SummaryA",OneYearSCR,IF($C231="309 LCR SummaryB",UltimateSCR,IF(VALUE(LEFT($A231,3))=309,VLOOKUP(VALUE(MID($B231,2,1)),_309_Table1,MATCH(MID($B231,1,1),_309_Table1_ColumnLookup,0),FALSE)
+N("309"),
  IF(VALUE(LEFT($A231,3))=310,VLOOKUP(VALUE(MID($B231,2,1)),_310_Table1,MATCH(MID($B231,1,1),_310_Table1_ColumnLookup,0),FALSE)
+N("310"),
  IF(AND(VALUE(LEFT($A231,3))=311,LEN($I231)=4),VLOOKUP($I231,_311_Table1,MATCH($B231,_311_Table1_ColumnLookup,0),FALSE),
  IF(AND(VALUE(LEFT($A231,3))=311,OR($B231="I2",$B231="J2",$B231="K2",$B231="L2")),VLOOKUP('311'!$G$58,_311_Table1,MATCH(MID($B231,1,1),_311_Table1_ColumnLookup,0),FALSE),
  IF(AND(VALUE(LEFT($A231,3))=311,RIGHT($B231,5)="Total"),VLOOKUP('311'!$G$59,_311_Table1,MATCH(MID($B231,1,1),_311_Table1_ColumnLookup,0),FALSE),
  IF(VALUE(LEFT($A231,3))=311,VLOOKUP(VALUE(MID($B231,2,1)),_311_Table1,MATCH(MID($B231,1,1),_311_Table1_ColumnLookup,0),FALSE)
+N("311"),
  IF(AND(VALUE(LEFT($A231,3))=312,LEFT($G231,10)="Unincepted",$B231="G "),VLOOKUP(" ULO",_312_Table1,MATCH('312'!$N$16,_312_Table1_ColumnLookup,0),FALSE),
  IF(AND(VALUE(LEFT($A231,3))=312,LEFT($G231,10)="Unincepted",$B231="O "),VLOOKUP(" ULO",_312_Table1,MATCH('312'!$V$16,_312_Table1_ColumnLookup,0),FALSE),
  IF(AND(VALUE(LEFT($A231,3))=312,LEFT($G231,10)="Unincepted",$B231="Q "),VLOOKUP(" ULO",_312_Table1,MATCH('312'!$X$16,_312_Table1_ColumnLookup,0),FALSE),
  IF(AND(VALUE(LEFT($A231,3))=312,LEFT($G231,10)="Unincepted"),VLOOKUP(" ULO",_312_Table1,MATCH(LEFT($B231,1),_312_Table1_ColumnLookup,0),FALSE),
  IF(AND(VALUE(LEFT($A231,3))=312,LEFT($G231,5)="Total",$B231="G "),VLOOKUP('312'!$F$80,_312_Table1,MATCH('312'!$N$16,_312_Table1_ColumnLookup,0),FALSE),
  IF(AND(VALUE(LEFT($A231,3))=312,LEFT($G231,5)="Total",$B231="O "),VLOOKUP('312'!$F$80,_312_Table1,MATCH('312'!$V$16,_312_Table1_ColumnLookup,0),FALSE),
  IF(AND(VALUE(LEFT($A231,3))=312,LEFT($G231,5)="Total",$B231="Q "),VLOOKUP('312'!$F$80,_312_Table1,MATCH('312'!$X$16,_312_Table1_ColumnLookup,0),FALSE),
  IF(AND(VALUE(LEFT($A231,3))=312,LEFT($G231,5)="Total"),VLOOKUP('312'!$F$80,_312_Table1,MATCH(LEFT($B231,1),_312_Table1_ColumnLookup,0),FALSE),
  IF(AND(VALUE(LEFT($A231,3))=312,LEN($I231)=4,$B231="G"),VLOOKUP($I231,_312_Table1,MATCH('312'!$N$16,_312_Table1_ColumnLookup,0),FALSE),
  IF(AND(VALUE(LEFT($A231,3))=312,LEN($I231)=4,$B231="O"),VLOOKUP($I231,_312_Table1,MATCH('312'!$V$16,_312_Table1_ColumnLookup,0),FALSE),
  IF(AND(VALUE(LEFT($A231,3))=312,LEN($I231)=4,$B231="Q"),VLOOKUP($I231,_312_Table1,MATCH('312'!$X$16,_312_Table1_ColumnLookup,0),FALSE),
  IF(AND(VALUE(LEFT($A231,3))=312,LEN($I231)=4),VLOOKUP($I231,_312_Table1,MATCH(LEFT($B231,1),_312_Table1_ColumnLookup,0),FALSE)
+N("312"),
  IF(VALUE(LEFT($A231,3))=313,VLOOKUP(VALUE(MID($B231,2,1)),_313_Table1,MATCH(MID($B231,1,1),_313_Table1_ColumnLookup,0),FALSE)
+N("313"),
  IF(AND(VALUE(LEFT($A231,3))=314,LEN($B231)=3),VLOOKUP(VALUE(MID($B231,2,2)),_314_Table1,MATCH(MID($B231,1,1),_314_Table1_ColumnLookup,0),FALSE),
  IF(VALUE(LEFT($A231,3))=314,VLOOKUP(VALUE(MID($B231,2,1)),_314_Table1,MATCH(MID($B231,1,1),_314_Table1_ColumnLookup,0),FALSE)
+N("314"),
""))))))))))))))))))))))))</f>
        <v>0</v>
      </c>
      <c r="E231" s="238" t="e">
        <f>IF(AND(VALUE(LEFT($A231,3))=309,LEN($B231)=3),VLOOKUP(VALUE(MID($B231,2,2)),_309_Table2,MATCH(MID($B231,1,1),_309_Table2_ColumnLookup,0),FALSE),
  IF($C231="309 LCR SummaryA",OneYearSCR,IF($C231="309 LCR SummaryB",UltimateSCR,IF(VALUE(LEFT($A231,3))=309,VLOOKUP(VALUE(MID($B231,2,1)),_309_Table2,MATCH(MID($B231,1,1),_309_Table2_ColumnLookup,0),FALSE)
+N("309"),
  IF(VALUE(LEFT($A231,3))=310,VLOOKUP(VALUE(MID($B231,2,1)),_310_Table2,MATCH(MID($B231,1,1),_310_Table2_ColumnLookup,0),FALSE)
+N("310"),
  IF(AND(VALUE(LEFT($A231,3))=311,LEN($I231)=4),VLOOKUP($I231,_311_Table2,MATCH($B231,_311_Table2_ColumnLookup,0),FALSE),
  IF(AND(VALUE(LEFT($A231,3))=311,OR($B231="I2",$B231="J2",$B231="K2",$B231="L2")),VLOOKUP('311'!$G$58,_311_Table2,MATCH(MID($B231,1,1),_311_Table2_ColumnLookup,0),FALSE),
  IF(AND(VALUE(LEFT($A231,3))=311,RIGHT($B231,5)="Total"),VLOOKUP('311'!$G$59,_311_Table2,MATCH(MID($B231,1,1),_311_Table2_ColumnLookup,0),FALSE),
  IF(VALUE(LEFT($A231,3))=311,VLOOKUP(VALUE(MID($B231,2,1)),_311_Table2,MATCH(MID($B231,1,1),_311_Table2_ColumnLookup,0),FALSE)
+N("311"),
  IF(AND(VALUE(LEFT($A231,3))=312,LEFT($G231,10)="Unincepted",$B231="G "),VLOOKUP(" ULO",_312_Table2,MATCH('312'!$N$16,_312_Table2_ColumnLookup,0),FALSE),
  IF(AND(VALUE(LEFT($A231,3))=312,LEFT($G231,10)="Unincepted",$B231="O "),VLOOKUP(" ULO",_312_Table2,MATCH('312'!$V$16,_312_Table2_ColumnLookup,0),FALSE),
  IF(AND(VALUE(LEFT($A231,3))=312,LEFT($G231,10)="Unincepted",$B231="Q "),VLOOKUP(" ULO",_312_Table2,MATCH('312'!$X$16,_312_Table2_ColumnLookup,0),FALSE),
  IF(AND(VALUE(LEFT($A231,3))=312,LEFT($G231,10)="Unincepted"),VLOOKUP(" ULO",_312_Table2,MATCH(LEFT($B231,1),_312_Table2_ColumnLookup,0),FALSE),
  IF(AND(VALUE(LEFT($A231,3))=312,LEFT($G231,5)="Total",$B231="G "),VLOOKUP('312'!$F$80,_312_Table2,MATCH('312'!$N$16,_312_Table2_ColumnLookup,0),FALSE),
  IF(AND(VALUE(LEFT($A231,3))=312,LEFT($G231,5)="Total",$B231="O "),VLOOKUP('312'!$F$80,_312_Table2,MATCH('312'!$V$16,_312_Table2_ColumnLookup,0),FALSE),
  IF(AND(VALUE(LEFT($A231,3))=312,LEFT($G231,5)="Total",$B231="Q "),VLOOKUP('312'!$F$80,_312_Table2,MATCH('312'!$X$16,_312_Table2_ColumnLookup,0),FALSE),
  IF(AND(VALUE(LEFT($A231,3))=312,LEFT($G231,5)="Total"),VLOOKUP('312'!$F$80,_312_Table2,MATCH(LEFT($B231,1),_312_Table2_ColumnLookup,0),FALSE),
  IF(AND(VALUE(LEFT($A231,3))=312,LEN($I231)=4,$B231="G"),VLOOKUP($I231,_312_Table2,MATCH('312'!$N$16,_312_Table2_ColumnLookup,0),FALSE),
  IF(AND(VALUE(LEFT($A231,3))=312,LEN($I231)=4,$B231="O"),VLOOKUP($I231,_312_Table2,MATCH('312'!$V$16,_312_Table2_ColumnLookup,0),FALSE),
  IF(AND(VALUE(LEFT($A231,3))=312,LEN($I231)=4,$B231="Q"),VLOOKUP($I231,_312_Table2,MATCH('312'!$X$16,_312_Table2_ColumnLookup,0),FALSE),
  IF(AND(VALUE(LEFT($A231,3))=312,LEN($I231)=4),VLOOKUP($I231,_312_Table2,MATCH(LEFT($B231,1),_312_Table2_ColumnLookup,0),FALSE)
+N("312"),
  IF(VALUE(LEFT($A231,3))=313,VLOOKUP(VALUE(MID($B231,2,1)),_313_Table2,MATCH(MID($B231,1,1),_313_Table2_ColumnLookup,0),FALSE)
+N("313"),
  IF(AND(VALUE(LEFT($A231,3))=314,LEN($B231)=3),VLOOKUP(VALUE(MID($B231,2,2)),_314_Table2,MATCH(MID($B231,1,1),_314_Table2_ColumnLookup,0),FALSE),
  IF(VALUE(LEFT($A231,3))=314,VLOOKUP(VALUE(MID($B231,2,1)),_314_Table2,MATCH(MID($B231,1,1),_314_Table2_ColumnLookup,0),FALSE)
+N("314"),
""))))))))))))))))))))))))</f>
        <v>#NAME?</v>
      </c>
      <c r="F231" s="238" t="e">
        <f>IF(AND(VALUE(LEFT($A231,3))=309,LEN($B231)=3),VLOOKUP(VALUE(MID($B231,2,2)),_309_Table3,MATCH(MID($B231,1,1),_309_Table3_ColumnLookup,0),FALSE),
  IF($C231="309 LCR SummaryA",OneYearSCR,IF($C231="309 LCR SummaryB",UltimateSCR,IF(VALUE(LEFT($A231,3))=309,VLOOKUP(VALUE(MID($B231,2,1)),_309_Table3,MATCH(MID($B231,1,1),_309_Table3_ColumnLookup,0),FALSE)
+N("309"),
  IF(VALUE(LEFT($A231,3))=310,VLOOKUP(VALUE(MID($B231,2,1)),_310_Table3,MATCH(MID($B231,1,1),_310_Table3_ColumnLookup,0),FALSE)
+N("310"),
  IF(AND(VALUE(LEFT($A231,3))=311,LEN($I231)=4),VLOOKUP($I231,_311_Table3,MATCH($B231,_311_Table3_ColumnLookup,0),FALSE),
  IF(AND(VALUE(LEFT($A231,3))=311,OR($B231="I2",$B231="J2",$B231="K2",$B231="L2")),VLOOKUP('311'!$G$58,_311_Table3,MATCH(MID($B231,1,1),_311_Table3_ColumnLookup,0),FALSE),
  IF(AND(VALUE(LEFT($A231,3))=311,RIGHT($B231,5)="Total"),VLOOKUP('311'!$G$59,_311_Table3,MATCH(MID($B231,1,1),_311_Table3_ColumnLookup,0),FALSE),
  IF(VALUE(LEFT($A231,3))=311,VLOOKUP(VALUE(MID($B231,2,1)),_311_Table3,MATCH(MID($B231,1,1),_311_Table3_ColumnLookup,0),FALSE)
+N("311"),
  IF(AND(VALUE(LEFT($A231,3))=312,LEFT($G231,10)="Unincepted",$B231="G "),VLOOKUP(" ULO",_312_Table3,MATCH('312'!$N$16,_312_Table3_ColumnLookup,0),FALSE),
  IF(AND(VALUE(LEFT($A231,3))=312,LEFT($G231,10)="Unincepted",$B231="O "),VLOOKUP(" ULO",_312_Table3,MATCH('312'!$V$16,_312_Table3_ColumnLookup,0),FALSE),
  IF(AND(VALUE(LEFT($A231,3))=312,LEFT($G231,10)="Unincepted",$B231="Q "),VLOOKUP(" ULO",_312_Table3,MATCH('312'!$X$16,_312_Table3_ColumnLookup,0),FALSE),
  IF(AND(VALUE(LEFT($A231,3))=312,LEFT($G231,10)="Unincepted"),VLOOKUP(" ULO",_312_Table3,MATCH(LEFT($B231,1),_312_Table3_ColumnLookup,0),FALSE),
  IF(AND(VALUE(LEFT($A231,3))=312,LEFT($G231,5)="Total",$B231="G "),VLOOKUP('312'!$F$80,_312_Table3,MATCH('312'!$N$16,_312_Table3_ColumnLookup,0),FALSE),
  IF(AND(VALUE(LEFT($A231,3))=312,LEFT($G231,5)="Total",$B231="O "),VLOOKUP('312'!$F$80,_312_Table3,MATCH('312'!$V$16,_312_Table3_ColumnLookup,0),FALSE),
  IF(AND(VALUE(LEFT($A231,3))=312,LEFT($G231,5)="Total",$B231="Q "),VLOOKUP('312'!$F$80,_312_Table3,MATCH('312'!$X$16,_312_Table3_ColumnLookup,0),FALSE),
  IF(AND(VALUE(LEFT($A231,3))=312,LEFT($G231,5)="Total"),VLOOKUP('312'!$F$80,_312_Table3,MATCH(LEFT($B231,1),_312_Table3_ColumnLookup,0),FALSE),
  IF(AND(VALUE(LEFT($A231,3))=312,LEN($I231)=4,$B231="G"),VLOOKUP($I231,_312_Table3,MATCH('312'!$N$16,_312_Table3_ColumnLookup,0),FALSE),
  IF(AND(VALUE(LEFT($A231,3))=312,LEN($I231)=4,$B231="O"),VLOOKUP($I231,_312_Table3,MATCH('312'!$V$16,_312_Table3_ColumnLookup,0),FALSE),
  IF(AND(VALUE(LEFT($A231,3))=312,LEN($I231)=4,$B231="Q"),VLOOKUP($I231,_312_Table3,MATCH('312'!$X$16,_312_Table3_ColumnLookup,0),FALSE),
  IF(AND(VALUE(LEFT($A231,3))=312,LEN($I231)=4),VLOOKUP($I231,_312_Table3,MATCH(LEFT($B231,1),_312_Table3_ColumnLookup,0),FALSE)
+N("312"),
  IF(VALUE(LEFT($A231,3))=313,VLOOKUP(VALUE(MID($B231,2,1)),_313_Table3,MATCH(MID($B231,1,1),_313_Table3_ColumnLookup,0),FALSE)
+N("313"),
  IF(AND(VALUE(LEFT($A231,3))=314,LEN($B231)=3),VLOOKUP(VALUE(MID($B231,2,2)),_314_Table3,MATCH(MID($B231,1,1),_314_Table3_ColumnLookup,0),FALSE),
  IF(VALUE(LEFT($A231,3))=314,VLOOKUP(VALUE(MID($B231,2,1)),_314_Table3,MATCH(MID($B231,1,1),_314_Table3_ColumnLookup,0),FALSE)
+N("314"),
""))))))))))))))))))))))))</f>
        <v>#NAME?</v>
      </c>
      <c r="G231" s="266" t="s">
        <v>1150</v>
      </c>
      <c r="H231" s="321">
        <f>IFERROR(
IF(ISERROR($D231)=FALSE,$D231,IF(ISERROR($E231)=FALSE,$E231,IF(ISERROR($F231)=FALSE,$F231
+N("012 checkboxes"),
IF(
IF(OR(LEFT($A231,9)="Syndicate",LEFT($A231,12)="NewSyndicate"),VLOOKUP($A231,'012'!$J:$ZW,MATCH("Link to button",'012'!$J$1:$ZW$1,0),0)
+N("309 checkbox"),
IF($C231="309 LCR Summary0",VLOOKUP("Notes990",'309'!$P:$ZZ,MATCH("Link to button",'309'!$P$1:$ZZ$1,0),0)
+N("313 checkboxes"),
IF($C231="313 Financial Information0LcmVsScr",IF($C231="309 LCR Summary0",VLOOKUP("LcmVsScr",'309'!$N:$ZZ,MATCH("Link to button",'309'!$N$1:$ZZ$1,0),0),
IF($C231="313 Financial Information0LcrDocAttached",IF($C231="309 LCR Summary0",VLOOKUP("LcrDocAttached",'309'!$N:$ZZ,MATCH("Link to button",'309'!$N$1:$ZZ$1,0),
0)))))))=1,TRUE,FALSE)
))),"")</f>
        <v>0</v>
      </c>
      <c r="I231" s="266">
        <v>1991</v>
      </c>
    </row>
    <row r="232" spans="1:9" s="266" customFormat="1">
      <c r="A232" s="237" t="str">
        <f>VLOOKUP($G232,CSVLookups!$B:$R,MATCH(A$1,CSVLookups!$B$1:$R$1,0),FALSE)</f>
        <v>312 Projected Solvency II Technical Provisions at Time Zero</v>
      </c>
      <c r="B232" s="237" t="str">
        <f>VLOOKUP($G232,CSVLookups!$B:$R,MATCH(B$1,CSVLookups!$B$1:$R$1,0),FALSE)</f>
        <v>H</v>
      </c>
      <c r="C232" s="238" t="str">
        <f t="shared" si="4"/>
        <v>312 Projected Solvency II Technical Provisions at Time ZeroH1991</v>
      </c>
      <c r="D232" s="238">
        <f>IF(AND(VALUE(LEFT($A232,3))=309,LEN($B232)=3),VLOOKUP(VALUE(MID($B232,2,2)),_309_Table1,MATCH(MID($B232,1,1),_309_Table1_ColumnLookup,0),FALSE),
  IF($C232="309 LCR SummaryA",OneYearSCR,IF($C232="309 LCR SummaryB",UltimateSCR,IF(VALUE(LEFT($A232,3))=309,VLOOKUP(VALUE(MID($B232,2,1)),_309_Table1,MATCH(MID($B232,1,1),_309_Table1_ColumnLookup,0),FALSE)
+N("309"),
  IF(VALUE(LEFT($A232,3))=310,VLOOKUP(VALUE(MID($B232,2,1)),_310_Table1,MATCH(MID($B232,1,1),_310_Table1_ColumnLookup,0),FALSE)
+N("310"),
  IF(AND(VALUE(LEFT($A232,3))=311,LEN($I232)=4),VLOOKUP($I232,_311_Table1,MATCH($B232,_311_Table1_ColumnLookup,0),FALSE),
  IF(AND(VALUE(LEFT($A232,3))=311,OR($B232="I2",$B232="J2",$B232="K2",$B232="L2")),VLOOKUP('311'!$G$58,_311_Table1,MATCH(MID($B232,1,1),_311_Table1_ColumnLookup,0),FALSE),
  IF(AND(VALUE(LEFT($A232,3))=311,RIGHT($B232,5)="Total"),VLOOKUP('311'!$G$59,_311_Table1,MATCH(MID($B232,1,1),_311_Table1_ColumnLookup,0),FALSE),
  IF(VALUE(LEFT($A232,3))=311,VLOOKUP(VALUE(MID($B232,2,1)),_311_Table1,MATCH(MID($B232,1,1),_311_Table1_ColumnLookup,0),FALSE)
+N("311"),
  IF(AND(VALUE(LEFT($A232,3))=312,LEFT($G232,10)="Unincepted",$B232="G "),VLOOKUP(" ULO",_312_Table1,MATCH('312'!$N$16,_312_Table1_ColumnLookup,0),FALSE),
  IF(AND(VALUE(LEFT($A232,3))=312,LEFT($G232,10)="Unincepted",$B232="O "),VLOOKUP(" ULO",_312_Table1,MATCH('312'!$V$16,_312_Table1_ColumnLookup,0),FALSE),
  IF(AND(VALUE(LEFT($A232,3))=312,LEFT($G232,10)="Unincepted",$B232="Q "),VLOOKUP(" ULO",_312_Table1,MATCH('312'!$X$16,_312_Table1_ColumnLookup,0),FALSE),
  IF(AND(VALUE(LEFT($A232,3))=312,LEFT($G232,10)="Unincepted"),VLOOKUP(" ULO",_312_Table1,MATCH(LEFT($B232,1),_312_Table1_ColumnLookup,0),FALSE),
  IF(AND(VALUE(LEFT($A232,3))=312,LEFT($G232,5)="Total",$B232="G "),VLOOKUP('312'!$F$80,_312_Table1,MATCH('312'!$N$16,_312_Table1_ColumnLookup,0),FALSE),
  IF(AND(VALUE(LEFT($A232,3))=312,LEFT($G232,5)="Total",$B232="O "),VLOOKUP('312'!$F$80,_312_Table1,MATCH('312'!$V$16,_312_Table1_ColumnLookup,0),FALSE),
  IF(AND(VALUE(LEFT($A232,3))=312,LEFT($G232,5)="Total",$B232="Q "),VLOOKUP('312'!$F$80,_312_Table1,MATCH('312'!$X$16,_312_Table1_ColumnLookup,0),FALSE),
  IF(AND(VALUE(LEFT($A232,3))=312,LEFT($G232,5)="Total"),VLOOKUP('312'!$F$80,_312_Table1,MATCH(LEFT($B232,1),_312_Table1_ColumnLookup,0),FALSE),
  IF(AND(VALUE(LEFT($A232,3))=312,LEN($I232)=4,$B232="G"),VLOOKUP($I232,_312_Table1,MATCH('312'!$N$16,_312_Table1_ColumnLookup,0),FALSE),
  IF(AND(VALUE(LEFT($A232,3))=312,LEN($I232)=4,$B232="O"),VLOOKUP($I232,_312_Table1,MATCH('312'!$V$16,_312_Table1_ColumnLookup,0),FALSE),
  IF(AND(VALUE(LEFT($A232,3))=312,LEN($I232)=4,$B232="Q"),VLOOKUP($I232,_312_Table1,MATCH('312'!$X$16,_312_Table1_ColumnLookup,0),FALSE),
  IF(AND(VALUE(LEFT($A232,3))=312,LEN($I232)=4),VLOOKUP($I232,_312_Table1,MATCH(LEFT($B232,1),_312_Table1_ColumnLookup,0),FALSE)
+N("312"),
  IF(VALUE(LEFT($A232,3))=313,VLOOKUP(VALUE(MID($B232,2,1)),_313_Table1,MATCH(MID($B232,1,1),_313_Table1_ColumnLookup,0),FALSE)
+N("313"),
  IF(AND(VALUE(LEFT($A232,3))=314,LEN($B232)=3),VLOOKUP(VALUE(MID($B232,2,2)),_314_Table1,MATCH(MID($B232,1,1),_314_Table1_ColumnLookup,0),FALSE),
  IF(VALUE(LEFT($A232,3))=314,VLOOKUP(VALUE(MID($B232,2,1)),_314_Table1,MATCH(MID($B232,1,1),_314_Table1_ColumnLookup,0),FALSE)
+N("314"),
""))))))))))))))))))))))))</f>
        <v>0</v>
      </c>
      <c r="E232" s="238" t="e">
        <f>IF(AND(VALUE(LEFT($A232,3))=309,LEN($B232)=3),VLOOKUP(VALUE(MID($B232,2,2)),_309_Table2,MATCH(MID($B232,1,1),_309_Table2_ColumnLookup,0),FALSE),
  IF($C232="309 LCR SummaryA",OneYearSCR,IF($C232="309 LCR SummaryB",UltimateSCR,IF(VALUE(LEFT($A232,3))=309,VLOOKUP(VALUE(MID($B232,2,1)),_309_Table2,MATCH(MID($B232,1,1),_309_Table2_ColumnLookup,0),FALSE)
+N("309"),
  IF(VALUE(LEFT($A232,3))=310,VLOOKUP(VALUE(MID($B232,2,1)),_310_Table2,MATCH(MID($B232,1,1),_310_Table2_ColumnLookup,0),FALSE)
+N("310"),
  IF(AND(VALUE(LEFT($A232,3))=311,LEN($I232)=4),VLOOKUP($I232,_311_Table2,MATCH($B232,_311_Table2_ColumnLookup,0),FALSE),
  IF(AND(VALUE(LEFT($A232,3))=311,OR($B232="I2",$B232="J2",$B232="K2",$B232="L2")),VLOOKUP('311'!$G$58,_311_Table2,MATCH(MID($B232,1,1),_311_Table2_ColumnLookup,0),FALSE),
  IF(AND(VALUE(LEFT($A232,3))=311,RIGHT($B232,5)="Total"),VLOOKUP('311'!$G$59,_311_Table2,MATCH(MID($B232,1,1),_311_Table2_ColumnLookup,0),FALSE),
  IF(VALUE(LEFT($A232,3))=311,VLOOKUP(VALUE(MID($B232,2,1)),_311_Table2,MATCH(MID($B232,1,1),_311_Table2_ColumnLookup,0),FALSE)
+N("311"),
  IF(AND(VALUE(LEFT($A232,3))=312,LEFT($G232,10)="Unincepted",$B232="G "),VLOOKUP(" ULO",_312_Table2,MATCH('312'!$N$16,_312_Table2_ColumnLookup,0),FALSE),
  IF(AND(VALUE(LEFT($A232,3))=312,LEFT($G232,10)="Unincepted",$B232="O "),VLOOKUP(" ULO",_312_Table2,MATCH('312'!$V$16,_312_Table2_ColumnLookup,0),FALSE),
  IF(AND(VALUE(LEFT($A232,3))=312,LEFT($G232,10)="Unincepted",$B232="Q "),VLOOKUP(" ULO",_312_Table2,MATCH('312'!$X$16,_312_Table2_ColumnLookup,0),FALSE),
  IF(AND(VALUE(LEFT($A232,3))=312,LEFT($G232,10)="Unincepted"),VLOOKUP(" ULO",_312_Table2,MATCH(LEFT($B232,1),_312_Table2_ColumnLookup,0),FALSE),
  IF(AND(VALUE(LEFT($A232,3))=312,LEFT($G232,5)="Total",$B232="G "),VLOOKUP('312'!$F$80,_312_Table2,MATCH('312'!$N$16,_312_Table2_ColumnLookup,0),FALSE),
  IF(AND(VALUE(LEFT($A232,3))=312,LEFT($G232,5)="Total",$B232="O "),VLOOKUP('312'!$F$80,_312_Table2,MATCH('312'!$V$16,_312_Table2_ColumnLookup,0),FALSE),
  IF(AND(VALUE(LEFT($A232,3))=312,LEFT($G232,5)="Total",$B232="Q "),VLOOKUP('312'!$F$80,_312_Table2,MATCH('312'!$X$16,_312_Table2_ColumnLookup,0),FALSE),
  IF(AND(VALUE(LEFT($A232,3))=312,LEFT($G232,5)="Total"),VLOOKUP('312'!$F$80,_312_Table2,MATCH(LEFT($B232,1),_312_Table2_ColumnLookup,0),FALSE),
  IF(AND(VALUE(LEFT($A232,3))=312,LEN($I232)=4,$B232="G"),VLOOKUP($I232,_312_Table2,MATCH('312'!$N$16,_312_Table2_ColumnLookup,0),FALSE),
  IF(AND(VALUE(LEFT($A232,3))=312,LEN($I232)=4,$B232="O"),VLOOKUP($I232,_312_Table2,MATCH('312'!$V$16,_312_Table2_ColumnLookup,0),FALSE),
  IF(AND(VALUE(LEFT($A232,3))=312,LEN($I232)=4,$B232="Q"),VLOOKUP($I232,_312_Table2,MATCH('312'!$X$16,_312_Table2_ColumnLookup,0),FALSE),
  IF(AND(VALUE(LEFT($A232,3))=312,LEN($I232)=4),VLOOKUP($I232,_312_Table2,MATCH(LEFT($B232,1),_312_Table2_ColumnLookup,0),FALSE)
+N("312"),
  IF(VALUE(LEFT($A232,3))=313,VLOOKUP(VALUE(MID($B232,2,1)),_313_Table2,MATCH(MID($B232,1,1),_313_Table2_ColumnLookup,0),FALSE)
+N("313"),
  IF(AND(VALUE(LEFT($A232,3))=314,LEN($B232)=3),VLOOKUP(VALUE(MID($B232,2,2)),_314_Table2,MATCH(MID($B232,1,1),_314_Table2_ColumnLookup,0),FALSE),
  IF(VALUE(LEFT($A232,3))=314,VLOOKUP(VALUE(MID($B232,2,1)),_314_Table2,MATCH(MID($B232,1,1),_314_Table2_ColumnLookup,0),FALSE)
+N("314"),
""))))))))))))))))))))))))</f>
        <v>#NAME?</v>
      </c>
      <c r="F232" s="238" t="e">
        <f>IF(AND(VALUE(LEFT($A232,3))=309,LEN($B232)=3),VLOOKUP(VALUE(MID($B232,2,2)),_309_Table3,MATCH(MID($B232,1,1),_309_Table3_ColumnLookup,0),FALSE),
  IF($C232="309 LCR SummaryA",OneYearSCR,IF($C232="309 LCR SummaryB",UltimateSCR,IF(VALUE(LEFT($A232,3))=309,VLOOKUP(VALUE(MID($B232,2,1)),_309_Table3,MATCH(MID($B232,1,1),_309_Table3_ColumnLookup,0),FALSE)
+N("309"),
  IF(VALUE(LEFT($A232,3))=310,VLOOKUP(VALUE(MID($B232,2,1)),_310_Table3,MATCH(MID($B232,1,1),_310_Table3_ColumnLookup,0),FALSE)
+N("310"),
  IF(AND(VALUE(LEFT($A232,3))=311,LEN($I232)=4),VLOOKUP($I232,_311_Table3,MATCH($B232,_311_Table3_ColumnLookup,0),FALSE),
  IF(AND(VALUE(LEFT($A232,3))=311,OR($B232="I2",$B232="J2",$B232="K2",$B232="L2")),VLOOKUP('311'!$G$58,_311_Table3,MATCH(MID($B232,1,1),_311_Table3_ColumnLookup,0),FALSE),
  IF(AND(VALUE(LEFT($A232,3))=311,RIGHT($B232,5)="Total"),VLOOKUP('311'!$G$59,_311_Table3,MATCH(MID($B232,1,1),_311_Table3_ColumnLookup,0),FALSE),
  IF(VALUE(LEFT($A232,3))=311,VLOOKUP(VALUE(MID($B232,2,1)),_311_Table3,MATCH(MID($B232,1,1),_311_Table3_ColumnLookup,0),FALSE)
+N("311"),
  IF(AND(VALUE(LEFT($A232,3))=312,LEFT($G232,10)="Unincepted",$B232="G "),VLOOKUP(" ULO",_312_Table3,MATCH('312'!$N$16,_312_Table3_ColumnLookup,0),FALSE),
  IF(AND(VALUE(LEFT($A232,3))=312,LEFT($G232,10)="Unincepted",$B232="O "),VLOOKUP(" ULO",_312_Table3,MATCH('312'!$V$16,_312_Table3_ColumnLookup,0),FALSE),
  IF(AND(VALUE(LEFT($A232,3))=312,LEFT($G232,10)="Unincepted",$B232="Q "),VLOOKUP(" ULO",_312_Table3,MATCH('312'!$X$16,_312_Table3_ColumnLookup,0),FALSE),
  IF(AND(VALUE(LEFT($A232,3))=312,LEFT($G232,10)="Unincepted"),VLOOKUP(" ULO",_312_Table3,MATCH(LEFT($B232,1),_312_Table3_ColumnLookup,0),FALSE),
  IF(AND(VALUE(LEFT($A232,3))=312,LEFT($G232,5)="Total",$B232="G "),VLOOKUP('312'!$F$80,_312_Table3,MATCH('312'!$N$16,_312_Table3_ColumnLookup,0),FALSE),
  IF(AND(VALUE(LEFT($A232,3))=312,LEFT($G232,5)="Total",$B232="O "),VLOOKUP('312'!$F$80,_312_Table3,MATCH('312'!$V$16,_312_Table3_ColumnLookup,0),FALSE),
  IF(AND(VALUE(LEFT($A232,3))=312,LEFT($G232,5)="Total",$B232="Q "),VLOOKUP('312'!$F$80,_312_Table3,MATCH('312'!$X$16,_312_Table3_ColumnLookup,0),FALSE),
  IF(AND(VALUE(LEFT($A232,3))=312,LEFT($G232,5)="Total"),VLOOKUP('312'!$F$80,_312_Table3,MATCH(LEFT($B232,1),_312_Table3_ColumnLookup,0),FALSE),
  IF(AND(VALUE(LEFT($A232,3))=312,LEN($I232)=4,$B232="G"),VLOOKUP($I232,_312_Table3,MATCH('312'!$N$16,_312_Table3_ColumnLookup,0),FALSE),
  IF(AND(VALUE(LEFT($A232,3))=312,LEN($I232)=4,$B232="O"),VLOOKUP($I232,_312_Table3,MATCH('312'!$V$16,_312_Table3_ColumnLookup,0),FALSE),
  IF(AND(VALUE(LEFT($A232,3))=312,LEN($I232)=4,$B232="Q"),VLOOKUP($I232,_312_Table3,MATCH('312'!$X$16,_312_Table3_ColumnLookup,0),FALSE),
  IF(AND(VALUE(LEFT($A232,3))=312,LEN($I232)=4),VLOOKUP($I232,_312_Table3,MATCH(LEFT($B232,1),_312_Table3_ColumnLookup,0),FALSE)
+N("312"),
  IF(VALUE(LEFT($A232,3))=313,VLOOKUP(VALUE(MID($B232,2,1)),_313_Table3,MATCH(MID($B232,1,1),_313_Table3_ColumnLookup,0),FALSE)
+N("313"),
  IF(AND(VALUE(LEFT($A232,3))=314,LEN($B232)=3),VLOOKUP(VALUE(MID($B232,2,2)),_314_Table3,MATCH(MID($B232,1,1),_314_Table3_ColumnLookup,0),FALSE),
  IF(VALUE(LEFT($A232,3))=314,VLOOKUP(VALUE(MID($B232,2,1)),_314_Table3,MATCH(MID($B232,1,1),_314_Table3_ColumnLookup,0),FALSE)
+N("314"),
""))))))))))))))))))))))))</f>
        <v>#NAME?</v>
      </c>
      <c r="G232" s="266" t="s">
        <v>1151</v>
      </c>
      <c r="H232" s="321">
        <f>IFERROR(
IF(ISERROR($D232)=FALSE,$D232,IF(ISERROR($E232)=FALSE,$E232,IF(ISERROR($F232)=FALSE,$F232
+N("012 checkboxes"),
IF(
IF(OR(LEFT($A232,9)="Syndicate",LEFT($A232,12)="NewSyndicate"),VLOOKUP($A232,'012'!$J:$ZW,MATCH("Link to button",'012'!$J$1:$ZW$1,0),0)
+N("309 checkbox"),
IF($C232="309 LCR Summary0",VLOOKUP("Notes990",'309'!$P:$ZZ,MATCH("Link to button",'309'!$P$1:$ZZ$1,0),0)
+N("313 checkboxes"),
IF($C232="313 Financial Information0LcmVsScr",IF($C232="309 LCR Summary0",VLOOKUP("LcmVsScr",'309'!$N:$ZZ,MATCH("Link to button",'309'!$N$1:$ZZ$1,0),0),
IF($C232="313 Financial Information0LcrDocAttached",IF($C232="309 LCR Summary0",VLOOKUP("LcrDocAttached",'309'!$N:$ZZ,MATCH("Link to button",'309'!$N$1:$ZZ$1,0),
0)))))))=1,TRUE,FALSE)
))),"")</f>
        <v>0</v>
      </c>
      <c r="I232" s="266">
        <v>1991</v>
      </c>
    </row>
    <row r="233" spans="1:9" s="266" customFormat="1">
      <c r="A233" s="237" t="str">
        <f>VLOOKUP($G233,CSVLookups!$B:$R,MATCH(A$1,CSVLookups!$B$1:$R$1,0),FALSE)</f>
        <v>312 Projected Solvency II Technical Provisions at Time Zero</v>
      </c>
      <c r="B233" s="237" t="str">
        <f>VLOOKUP($G233,CSVLookups!$B:$R,MATCH(B$1,CSVLookups!$B$1:$R$1,0),FALSE)</f>
        <v>I</v>
      </c>
      <c r="C233" s="238" t="str">
        <f t="shared" si="4"/>
        <v>312 Projected Solvency II Technical Provisions at Time ZeroI1991</v>
      </c>
      <c r="D233" s="238">
        <f>IF(AND(VALUE(LEFT($A233,3))=309,LEN($B233)=3),VLOOKUP(VALUE(MID($B233,2,2)),_309_Table1,MATCH(MID($B233,1,1),_309_Table1_ColumnLookup,0),FALSE),
  IF($C233="309 LCR SummaryA",OneYearSCR,IF($C233="309 LCR SummaryB",UltimateSCR,IF(VALUE(LEFT($A233,3))=309,VLOOKUP(VALUE(MID($B233,2,1)),_309_Table1,MATCH(MID($B233,1,1),_309_Table1_ColumnLookup,0),FALSE)
+N("309"),
  IF(VALUE(LEFT($A233,3))=310,VLOOKUP(VALUE(MID($B233,2,1)),_310_Table1,MATCH(MID($B233,1,1),_310_Table1_ColumnLookup,0),FALSE)
+N("310"),
  IF(AND(VALUE(LEFT($A233,3))=311,LEN($I233)=4),VLOOKUP($I233,_311_Table1,MATCH($B233,_311_Table1_ColumnLookup,0),FALSE),
  IF(AND(VALUE(LEFT($A233,3))=311,OR($B233="I2",$B233="J2",$B233="K2",$B233="L2")),VLOOKUP('311'!$G$58,_311_Table1,MATCH(MID($B233,1,1),_311_Table1_ColumnLookup,0),FALSE),
  IF(AND(VALUE(LEFT($A233,3))=311,RIGHT($B233,5)="Total"),VLOOKUP('311'!$G$59,_311_Table1,MATCH(MID($B233,1,1),_311_Table1_ColumnLookup,0),FALSE),
  IF(VALUE(LEFT($A233,3))=311,VLOOKUP(VALUE(MID($B233,2,1)),_311_Table1,MATCH(MID($B233,1,1),_311_Table1_ColumnLookup,0),FALSE)
+N("311"),
  IF(AND(VALUE(LEFT($A233,3))=312,LEFT($G233,10)="Unincepted",$B233="G "),VLOOKUP(" ULO",_312_Table1,MATCH('312'!$N$16,_312_Table1_ColumnLookup,0),FALSE),
  IF(AND(VALUE(LEFT($A233,3))=312,LEFT($G233,10)="Unincepted",$B233="O "),VLOOKUP(" ULO",_312_Table1,MATCH('312'!$V$16,_312_Table1_ColumnLookup,0),FALSE),
  IF(AND(VALUE(LEFT($A233,3))=312,LEFT($G233,10)="Unincepted",$B233="Q "),VLOOKUP(" ULO",_312_Table1,MATCH('312'!$X$16,_312_Table1_ColumnLookup,0),FALSE),
  IF(AND(VALUE(LEFT($A233,3))=312,LEFT($G233,10)="Unincepted"),VLOOKUP(" ULO",_312_Table1,MATCH(LEFT($B233,1),_312_Table1_ColumnLookup,0),FALSE),
  IF(AND(VALUE(LEFT($A233,3))=312,LEFT($G233,5)="Total",$B233="G "),VLOOKUP('312'!$F$80,_312_Table1,MATCH('312'!$N$16,_312_Table1_ColumnLookup,0),FALSE),
  IF(AND(VALUE(LEFT($A233,3))=312,LEFT($G233,5)="Total",$B233="O "),VLOOKUP('312'!$F$80,_312_Table1,MATCH('312'!$V$16,_312_Table1_ColumnLookup,0),FALSE),
  IF(AND(VALUE(LEFT($A233,3))=312,LEFT($G233,5)="Total",$B233="Q "),VLOOKUP('312'!$F$80,_312_Table1,MATCH('312'!$X$16,_312_Table1_ColumnLookup,0),FALSE),
  IF(AND(VALUE(LEFT($A233,3))=312,LEFT($G233,5)="Total"),VLOOKUP('312'!$F$80,_312_Table1,MATCH(LEFT($B233,1),_312_Table1_ColumnLookup,0),FALSE),
  IF(AND(VALUE(LEFT($A233,3))=312,LEN($I233)=4,$B233="G"),VLOOKUP($I233,_312_Table1,MATCH('312'!$N$16,_312_Table1_ColumnLookup,0),FALSE),
  IF(AND(VALUE(LEFT($A233,3))=312,LEN($I233)=4,$B233="O"),VLOOKUP($I233,_312_Table1,MATCH('312'!$V$16,_312_Table1_ColumnLookup,0),FALSE),
  IF(AND(VALUE(LEFT($A233,3))=312,LEN($I233)=4,$B233="Q"),VLOOKUP($I233,_312_Table1,MATCH('312'!$X$16,_312_Table1_ColumnLookup,0),FALSE),
  IF(AND(VALUE(LEFT($A233,3))=312,LEN($I233)=4),VLOOKUP($I233,_312_Table1,MATCH(LEFT($B233,1),_312_Table1_ColumnLookup,0),FALSE)
+N("312"),
  IF(VALUE(LEFT($A233,3))=313,VLOOKUP(VALUE(MID($B233,2,1)),_313_Table1,MATCH(MID($B233,1,1),_313_Table1_ColumnLookup,0),FALSE)
+N("313"),
  IF(AND(VALUE(LEFT($A233,3))=314,LEN($B233)=3),VLOOKUP(VALUE(MID($B233,2,2)),_314_Table1,MATCH(MID($B233,1,1),_314_Table1_ColumnLookup,0),FALSE),
  IF(VALUE(LEFT($A233,3))=314,VLOOKUP(VALUE(MID($B233,2,1)),_314_Table1,MATCH(MID($B233,1,1),_314_Table1_ColumnLookup,0),FALSE)
+N("314"),
""))))))))))))))))))))))))</f>
        <v>0</v>
      </c>
      <c r="E233" s="238" t="e">
        <f>IF(AND(VALUE(LEFT($A233,3))=309,LEN($B233)=3),VLOOKUP(VALUE(MID($B233,2,2)),_309_Table2,MATCH(MID($B233,1,1),_309_Table2_ColumnLookup,0),FALSE),
  IF($C233="309 LCR SummaryA",OneYearSCR,IF($C233="309 LCR SummaryB",UltimateSCR,IF(VALUE(LEFT($A233,3))=309,VLOOKUP(VALUE(MID($B233,2,1)),_309_Table2,MATCH(MID($B233,1,1),_309_Table2_ColumnLookup,0),FALSE)
+N("309"),
  IF(VALUE(LEFT($A233,3))=310,VLOOKUP(VALUE(MID($B233,2,1)),_310_Table2,MATCH(MID($B233,1,1),_310_Table2_ColumnLookup,0),FALSE)
+N("310"),
  IF(AND(VALUE(LEFT($A233,3))=311,LEN($I233)=4),VLOOKUP($I233,_311_Table2,MATCH($B233,_311_Table2_ColumnLookup,0),FALSE),
  IF(AND(VALUE(LEFT($A233,3))=311,OR($B233="I2",$B233="J2",$B233="K2",$B233="L2")),VLOOKUP('311'!$G$58,_311_Table2,MATCH(MID($B233,1,1),_311_Table2_ColumnLookup,0),FALSE),
  IF(AND(VALUE(LEFT($A233,3))=311,RIGHT($B233,5)="Total"),VLOOKUP('311'!$G$59,_311_Table2,MATCH(MID($B233,1,1),_311_Table2_ColumnLookup,0),FALSE),
  IF(VALUE(LEFT($A233,3))=311,VLOOKUP(VALUE(MID($B233,2,1)),_311_Table2,MATCH(MID($B233,1,1),_311_Table2_ColumnLookup,0),FALSE)
+N("311"),
  IF(AND(VALUE(LEFT($A233,3))=312,LEFT($G233,10)="Unincepted",$B233="G "),VLOOKUP(" ULO",_312_Table2,MATCH('312'!$N$16,_312_Table2_ColumnLookup,0),FALSE),
  IF(AND(VALUE(LEFT($A233,3))=312,LEFT($G233,10)="Unincepted",$B233="O "),VLOOKUP(" ULO",_312_Table2,MATCH('312'!$V$16,_312_Table2_ColumnLookup,0),FALSE),
  IF(AND(VALUE(LEFT($A233,3))=312,LEFT($G233,10)="Unincepted",$B233="Q "),VLOOKUP(" ULO",_312_Table2,MATCH('312'!$X$16,_312_Table2_ColumnLookup,0),FALSE),
  IF(AND(VALUE(LEFT($A233,3))=312,LEFT($G233,10)="Unincepted"),VLOOKUP(" ULO",_312_Table2,MATCH(LEFT($B233,1),_312_Table2_ColumnLookup,0),FALSE),
  IF(AND(VALUE(LEFT($A233,3))=312,LEFT($G233,5)="Total",$B233="G "),VLOOKUP('312'!$F$80,_312_Table2,MATCH('312'!$N$16,_312_Table2_ColumnLookup,0),FALSE),
  IF(AND(VALUE(LEFT($A233,3))=312,LEFT($G233,5)="Total",$B233="O "),VLOOKUP('312'!$F$80,_312_Table2,MATCH('312'!$V$16,_312_Table2_ColumnLookup,0),FALSE),
  IF(AND(VALUE(LEFT($A233,3))=312,LEFT($G233,5)="Total",$B233="Q "),VLOOKUP('312'!$F$80,_312_Table2,MATCH('312'!$X$16,_312_Table2_ColumnLookup,0),FALSE),
  IF(AND(VALUE(LEFT($A233,3))=312,LEFT($G233,5)="Total"),VLOOKUP('312'!$F$80,_312_Table2,MATCH(LEFT($B233,1),_312_Table2_ColumnLookup,0),FALSE),
  IF(AND(VALUE(LEFT($A233,3))=312,LEN($I233)=4,$B233="G"),VLOOKUP($I233,_312_Table2,MATCH('312'!$N$16,_312_Table2_ColumnLookup,0),FALSE),
  IF(AND(VALUE(LEFT($A233,3))=312,LEN($I233)=4,$B233="O"),VLOOKUP($I233,_312_Table2,MATCH('312'!$V$16,_312_Table2_ColumnLookup,0),FALSE),
  IF(AND(VALUE(LEFT($A233,3))=312,LEN($I233)=4,$B233="Q"),VLOOKUP($I233,_312_Table2,MATCH('312'!$X$16,_312_Table2_ColumnLookup,0),FALSE),
  IF(AND(VALUE(LEFT($A233,3))=312,LEN($I233)=4),VLOOKUP($I233,_312_Table2,MATCH(LEFT($B233,1),_312_Table2_ColumnLookup,0),FALSE)
+N("312"),
  IF(VALUE(LEFT($A233,3))=313,VLOOKUP(VALUE(MID($B233,2,1)),_313_Table2,MATCH(MID($B233,1,1),_313_Table2_ColumnLookup,0),FALSE)
+N("313"),
  IF(AND(VALUE(LEFT($A233,3))=314,LEN($B233)=3),VLOOKUP(VALUE(MID($B233,2,2)),_314_Table2,MATCH(MID($B233,1,1),_314_Table2_ColumnLookup,0),FALSE),
  IF(VALUE(LEFT($A233,3))=314,VLOOKUP(VALUE(MID($B233,2,1)),_314_Table2,MATCH(MID($B233,1,1),_314_Table2_ColumnLookup,0),FALSE)
+N("314"),
""))))))))))))))))))))))))</f>
        <v>#NAME?</v>
      </c>
      <c r="F233" s="238" t="e">
        <f>IF(AND(VALUE(LEFT($A233,3))=309,LEN($B233)=3),VLOOKUP(VALUE(MID($B233,2,2)),_309_Table3,MATCH(MID($B233,1,1),_309_Table3_ColumnLookup,0),FALSE),
  IF($C233="309 LCR SummaryA",OneYearSCR,IF($C233="309 LCR SummaryB",UltimateSCR,IF(VALUE(LEFT($A233,3))=309,VLOOKUP(VALUE(MID($B233,2,1)),_309_Table3,MATCH(MID($B233,1,1),_309_Table3_ColumnLookup,0),FALSE)
+N("309"),
  IF(VALUE(LEFT($A233,3))=310,VLOOKUP(VALUE(MID($B233,2,1)),_310_Table3,MATCH(MID($B233,1,1),_310_Table3_ColumnLookup,0),FALSE)
+N("310"),
  IF(AND(VALUE(LEFT($A233,3))=311,LEN($I233)=4),VLOOKUP($I233,_311_Table3,MATCH($B233,_311_Table3_ColumnLookup,0),FALSE),
  IF(AND(VALUE(LEFT($A233,3))=311,OR($B233="I2",$B233="J2",$B233="K2",$B233="L2")),VLOOKUP('311'!$G$58,_311_Table3,MATCH(MID($B233,1,1),_311_Table3_ColumnLookup,0),FALSE),
  IF(AND(VALUE(LEFT($A233,3))=311,RIGHT($B233,5)="Total"),VLOOKUP('311'!$G$59,_311_Table3,MATCH(MID($B233,1,1),_311_Table3_ColumnLookup,0),FALSE),
  IF(VALUE(LEFT($A233,3))=311,VLOOKUP(VALUE(MID($B233,2,1)),_311_Table3,MATCH(MID($B233,1,1),_311_Table3_ColumnLookup,0),FALSE)
+N("311"),
  IF(AND(VALUE(LEFT($A233,3))=312,LEFT($G233,10)="Unincepted",$B233="G "),VLOOKUP(" ULO",_312_Table3,MATCH('312'!$N$16,_312_Table3_ColumnLookup,0),FALSE),
  IF(AND(VALUE(LEFT($A233,3))=312,LEFT($G233,10)="Unincepted",$B233="O "),VLOOKUP(" ULO",_312_Table3,MATCH('312'!$V$16,_312_Table3_ColumnLookup,0),FALSE),
  IF(AND(VALUE(LEFT($A233,3))=312,LEFT($G233,10)="Unincepted",$B233="Q "),VLOOKUP(" ULO",_312_Table3,MATCH('312'!$X$16,_312_Table3_ColumnLookup,0),FALSE),
  IF(AND(VALUE(LEFT($A233,3))=312,LEFT($G233,10)="Unincepted"),VLOOKUP(" ULO",_312_Table3,MATCH(LEFT($B233,1),_312_Table3_ColumnLookup,0),FALSE),
  IF(AND(VALUE(LEFT($A233,3))=312,LEFT($G233,5)="Total",$B233="G "),VLOOKUP('312'!$F$80,_312_Table3,MATCH('312'!$N$16,_312_Table3_ColumnLookup,0),FALSE),
  IF(AND(VALUE(LEFT($A233,3))=312,LEFT($G233,5)="Total",$B233="O "),VLOOKUP('312'!$F$80,_312_Table3,MATCH('312'!$V$16,_312_Table3_ColumnLookup,0),FALSE),
  IF(AND(VALUE(LEFT($A233,3))=312,LEFT($G233,5)="Total",$B233="Q "),VLOOKUP('312'!$F$80,_312_Table3,MATCH('312'!$X$16,_312_Table3_ColumnLookup,0),FALSE),
  IF(AND(VALUE(LEFT($A233,3))=312,LEFT($G233,5)="Total"),VLOOKUP('312'!$F$80,_312_Table3,MATCH(LEFT($B233,1),_312_Table3_ColumnLookup,0),FALSE),
  IF(AND(VALUE(LEFT($A233,3))=312,LEN($I233)=4,$B233="G"),VLOOKUP($I233,_312_Table3,MATCH('312'!$N$16,_312_Table3_ColumnLookup,0),FALSE),
  IF(AND(VALUE(LEFT($A233,3))=312,LEN($I233)=4,$B233="O"),VLOOKUP($I233,_312_Table3,MATCH('312'!$V$16,_312_Table3_ColumnLookup,0),FALSE),
  IF(AND(VALUE(LEFT($A233,3))=312,LEN($I233)=4,$B233="Q"),VLOOKUP($I233,_312_Table3,MATCH('312'!$X$16,_312_Table3_ColumnLookup,0),FALSE),
  IF(AND(VALUE(LEFT($A233,3))=312,LEN($I233)=4),VLOOKUP($I233,_312_Table3,MATCH(LEFT($B233,1),_312_Table3_ColumnLookup,0),FALSE)
+N("312"),
  IF(VALUE(LEFT($A233,3))=313,VLOOKUP(VALUE(MID($B233,2,1)),_313_Table3,MATCH(MID($B233,1,1),_313_Table3_ColumnLookup,0),FALSE)
+N("313"),
  IF(AND(VALUE(LEFT($A233,3))=314,LEN($B233)=3),VLOOKUP(VALUE(MID($B233,2,2)),_314_Table3,MATCH(MID($B233,1,1),_314_Table3_ColumnLookup,0),FALSE),
  IF(VALUE(LEFT($A233,3))=314,VLOOKUP(VALUE(MID($B233,2,1)),_314_Table3,MATCH(MID($B233,1,1),_314_Table3_ColumnLookup,0),FALSE)
+N("314"),
""))))))))))))))))))))))))</f>
        <v>#NAME?</v>
      </c>
      <c r="G233" s="266" t="s">
        <v>1152</v>
      </c>
      <c r="H233" s="321">
        <f>IFERROR(
IF(ISERROR($D233)=FALSE,$D233,IF(ISERROR($E233)=FALSE,$E233,IF(ISERROR($F233)=FALSE,$F233
+N("012 checkboxes"),
IF(
IF(OR(LEFT($A233,9)="Syndicate",LEFT($A233,12)="NewSyndicate"),VLOOKUP($A233,'012'!$J:$ZW,MATCH("Link to button",'012'!$J$1:$ZW$1,0),0)
+N("309 checkbox"),
IF($C233="309 LCR Summary0",VLOOKUP("Notes990",'309'!$P:$ZZ,MATCH("Link to button",'309'!$P$1:$ZZ$1,0),0)
+N("313 checkboxes"),
IF($C233="313 Financial Information0LcmVsScr",IF($C233="309 LCR Summary0",VLOOKUP("LcmVsScr",'309'!$N:$ZZ,MATCH("Link to button",'309'!$N$1:$ZZ$1,0),0),
IF($C233="313 Financial Information0LcrDocAttached",IF($C233="309 LCR Summary0",VLOOKUP("LcrDocAttached",'309'!$N:$ZZ,MATCH("Link to button",'309'!$N$1:$ZZ$1,0),
0)))))))=1,TRUE,FALSE)
))),"")</f>
        <v>0</v>
      </c>
      <c r="I233" s="266">
        <v>1991</v>
      </c>
    </row>
    <row r="234" spans="1:9" s="266" customFormat="1">
      <c r="A234" s="237" t="str">
        <f>VLOOKUP($G234,CSVLookups!$B:$R,MATCH(A$1,CSVLookups!$B$1:$R$1,0),FALSE)</f>
        <v>312 Projected Solvency II Technical Provisions at Time Zero</v>
      </c>
      <c r="B234" s="237" t="str">
        <f>VLOOKUP($G234,CSVLookups!$B:$R,MATCH(B$1,CSVLookups!$B$1:$R$1,0),FALSE)</f>
        <v>J</v>
      </c>
      <c r="C234" s="238" t="str">
        <f t="shared" si="4"/>
        <v>312 Projected Solvency II Technical Provisions at Time ZeroJ1991</v>
      </c>
      <c r="D234" s="238">
        <f>IF(AND(VALUE(LEFT($A234,3))=309,LEN($B234)=3),VLOOKUP(VALUE(MID($B234,2,2)),_309_Table1,MATCH(MID($B234,1,1),_309_Table1_ColumnLookup,0),FALSE),
  IF($C234="309 LCR SummaryA",OneYearSCR,IF($C234="309 LCR SummaryB",UltimateSCR,IF(VALUE(LEFT($A234,3))=309,VLOOKUP(VALUE(MID($B234,2,1)),_309_Table1,MATCH(MID($B234,1,1),_309_Table1_ColumnLookup,0),FALSE)
+N("309"),
  IF(VALUE(LEFT($A234,3))=310,VLOOKUP(VALUE(MID($B234,2,1)),_310_Table1,MATCH(MID($B234,1,1),_310_Table1_ColumnLookup,0),FALSE)
+N("310"),
  IF(AND(VALUE(LEFT($A234,3))=311,LEN($I234)=4),VLOOKUP($I234,_311_Table1,MATCH($B234,_311_Table1_ColumnLookup,0),FALSE),
  IF(AND(VALUE(LEFT($A234,3))=311,OR($B234="I2",$B234="J2",$B234="K2",$B234="L2")),VLOOKUP('311'!$G$58,_311_Table1,MATCH(MID($B234,1,1),_311_Table1_ColumnLookup,0),FALSE),
  IF(AND(VALUE(LEFT($A234,3))=311,RIGHT($B234,5)="Total"),VLOOKUP('311'!$G$59,_311_Table1,MATCH(MID($B234,1,1),_311_Table1_ColumnLookup,0),FALSE),
  IF(VALUE(LEFT($A234,3))=311,VLOOKUP(VALUE(MID($B234,2,1)),_311_Table1,MATCH(MID($B234,1,1),_311_Table1_ColumnLookup,0),FALSE)
+N("311"),
  IF(AND(VALUE(LEFT($A234,3))=312,LEFT($G234,10)="Unincepted",$B234="G "),VLOOKUP(" ULO",_312_Table1,MATCH('312'!$N$16,_312_Table1_ColumnLookup,0),FALSE),
  IF(AND(VALUE(LEFT($A234,3))=312,LEFT($G234,10)="Unincepted",$B234="O "),VLOOKUP(" ULO",_312_Table1,MATCH('312'!$V$16,_312_Table1_ColumnLookup,0),FALSE),
  IF(AND(VALUE(LEFT($A234,3))=312,LEFT($G234,10)="Unincepted",$B234="Q "),VLOOKUP(" ULO",_312_Table1,MATCH('312'!$X$16,_312_Table1_ColumnLookup,0),FALSE),
  IF(AND(VALUE(LEFT($A234,3))=312,LEFT($G234,10)="Unincepted"),VLOOKUP(" ULO",_312_Table1,MATCH(LEFT($B234,1),_312_Table1_ColumnLookup,0),FALSE),
  IF(AND(VALUE(LEFT($A234,3))=312,LEFT($G234,5)="Total",$B234="G "),VLOOKUP('312'!$F$80,_312_Table1,MATCH('312'!$N$16,_312_Table1_ColumnLookup,0),FALSE),
  IF(AND(VALUE(LEFT($A234,3))=312,LEFT($G234,5)="Total",$B234="O "),VLOOKUP('312'!$F$80,_312_Table1,MATCH('312'!$V$16,_312_Table1_ColumnLookup,0),FALSE),
  IF(AND(VALUE(LEFT($A234,3))=312,LEFT($G234,5)="Total",$B234="Q "),VLOOKUP('312'!$F$80,_312_Table1,MATCH('312'!$X$16,_312_Table1_ColumnLookup,0),FALSE),
  IF(AND(VALUE(LEFT($A234,3))=312,LEFT($G234,5)="Total"),VLOOKUP('312'!$F$80,_312_Table1,MATCH(LEFT($B234,1),_312_Table1_ColumnLookup,0),FALSE),
  IF(AND(VALUE(LEFT($A234,3))=312,LEN($I234)=4,$B234="G"),VLOOKUP($I234,_312_Table1,MATCH('312'!$N$16,_312_Table1_ColumnLookup,0),FALSE),
  IF(AND(VALUE(LEFT($A234,3))=312,LEN($I234)=4,$B234="O"),VLOOKUP($I234,_312_Table1,MATCH('312'!$V$16,_312_Table1_ColumnLookup,0),FALSE),
  IF(AND(VALUE(LEFT($A234,3))=312,LEN($I234)=4,$B234="Q"),VLOOKUP($I234,_312_Table1,MATCH('312'!$X$16,_312_Table1_ColumnLookup,0),FALSE),
  IF(AND(VALUE(LEFT($A234,3))=312,LEN($I234)=4),VLOOKUP($I234,_312_Table1,MATCH(LEFT($B234,1),_312_Table1_ColumnLookup,0),FALSE)
+N("312"),
  IF(VALUE(LEFT($A234,3))=313,VLOOKUP(VALUE(MID($B234,2,1)),_313_Table1,MATCH(MID($B234,1,1),_313_Table1_ColumnLookup,0),FALSE)
+N("313"),
  IF(AND(VALUE(LEFT($A234,3))=314,LEN($B234)=3),VLOOKUP(VALUE(MID($B234,2,2)),_314_Table1,MATCH(MID($B234,1,1),_314_Table1_ColumnLookup,0),FALSE),
  IF(VALUE(LEFT($A234,3))=314,VLOOKUP(VALUE(MID($B234,2,1)),_314_Table1,MATCH(MID($B234,1,1),_314_Table1_ColumnLookup,0),FALSE)
+N("314"),
""))))))))))))))))))))))))</f>
        <v>0</v>
      </c>
      <c r="E234" s="238" t="e">
        <f>IF(AND(VALUE(LEFT($A234,3))=309,LEN($B234)=3),VLOOKUP(VALUE(MID($B234,2,2)),_309_Table2,MATCH(MID($B234,1,1),_309_Table2_ColumnLookup,0),FALSE),
  IF($C234="309 LCR SummaryA",OneYearSCR,IF($C234="309 LCR SummaryB",UltimateSCR,IF(VALUE(LEFT($A234,3))=309,VLOOKUP(VALUE(MID($B234,2,1)),_309_Table2,MATCH(MID($B234,1,1),_309_Table2_ColumnLookup,0),FALSE)
+N("309"),
  IF(VALUE(LEFT($A234,3))=310,VLOOKUP(VALUE(MID($B234,2,1)),_310_Table2,MATCH(MID($B234,1,1),_310_Table2_ColumnLookup,0),FALSE)
+N("310"),
  IF(AND(VALUE(LEFT($A234,3))=311,LEN($I234)=4),VLOOKUP($I234,_311_Table2,MATCH($B234,_311_Table2_ColumnLookup,0),FALSE),
  IF(AND(VALUE(LEFT($A234,3))=311,OR($B234="I2",$B234="J2",$B234="K2",$B234="L2")),VLOOKUP('311'!$G$58,_311_Table2,MATCH(MID($B234,1,1),_311_Table2_ColumnLookup,0),FALSE),
  IF(AND(VALUE(LEFT($A234,3))=311,RIGHT($B234,5)="Total"),VLOOKUP('311'!$G$59,_311_Table2,MATCH(MID($B234,1,1),_311_Table2_ColumnLookup,0),FALSE),
  IF(VALUE(LEFT($A234,3))=311,VLOOKUP(VALUE(MID($B234,2,1)),_311_Table2,MATCH(MID($B234,1,1),_311_Table2_ColumnLookup,0),FALSE)
+N("311"),
  IF(AND(VALUE(LEFT($A234,3))=312,LEFT($G234,10)="Unincepted",$B234="G "),VLOOKUP(" ULO",_312_Table2,MATCH('312'!$N$16,_312_Table2_ColumnLookup,0),FALSE),
  IF(AND(VALUE(LEFT($A234,3))=312,LEFT($G234,10)="Unincepted",$B234="O "),VLOOKUP(" ULO",_312_Table2,MATCH('312'!$V$16,_312_Table2_ColumnLookup,0),FALSE),
  IF(AND(VALUE(LEFT($A234,3))=312,LEFT($G234,10)="Unincepted",$B234="Q "),VLOOKUP(" ULO",_312_Table2,MATCH('312'!$X$16,_312_Table2_ColumnLookup,0),FALSE),
  IF(AND(VALUE(LEFT($A234,3))=312,LEFT($G234,10)="Unincepted"),VLOOKUP(" ULO",_312_Table2,MATCH(LEFT($B234,1),_312_Table2_ColumnLookup,0),FALSE),
  IF(AND(VALUE(LEFT($A234,3))=312,LEFT($G234,5)="Total",$B234="G "),VLOOKUP('312'!$F$80,_312_Table2,MATCH('312'!$N$16,_312_Table2_ColumnLookup,0),FALSE),
  IF(AND(VALUE(LEFT($A234,3))=312,LEFT($G234,5)="Total",$B234="O "),VLOOKUP('312'!$F$80,_312_Table2,MATCH('312'!$V$16,_312_Table2_ColumnLookup,0),FALSE),
  IF(AND(VALUE(LEFT($A234,3))=312,LEFT($G234,5)="Total",$B234="Q "),VLOOKUP('312'!$F$80,_312_Table2,MATCH('312'!$X$16,_312_Table2_ColumnLookup,0),FALSE),
  IF(AND(VALUE(LEFT($A234,3))=312,LEFT($G234,5)="Total"),VLOOKUP('312'!$F$80,_312_Table2,MATCH(LEFT($B234,1),_312_Table2_ColumnLookup,0),FALSE),
  IF(AND(VALUE(LEFT($A234,3))=312,LEN($I234)=4,$B234="G"),VLOOKUP($I234,_312_Table2,MATCH('312'!$N$16,_312_Table2_ColumnLookup,0),FALSE),
  IF(AND(VALUE(LEFT($A234,3))=312,LEN($I234)=4,$B234="O"),VLOOKUP($I234,_312_Table2,MATCH('312'!$V$16,_312_Table2_ColumnLookup,0),FALSE),
  IF(AND(VALUE(LEFT($A234,3))=312,LEN($I234)=4,$B234="Q"),VLOOKUP($I234,_312_Table2,MATCH('312'!$X$16,_312_Table2_ColumnLookup,0),FALSE),
  IF(AND(VALUE(LEFT($A234,3))=312,LEN($I234)=4),VLOOKUP($I234,_312_Table2,MATCH(LEFT($B234,1),_312_Table2_ColumnLookup,0),FALSE)
+N("312"),
  IF(VALUE(LEFT($A234,3))=313,VLOOKUP(VALUE(MID($B234,2,1)),_313_Table2,MATCH(MID($B234,1,1),_313_Table2_ColumnLookup,0),FALSE)
+N("313"),
  IF(AND(VALUE(LEFT($A234,3))=314,LEN($B234)=3),VLOOKUP(VALUE(MID($B234,2,2)),_314_Table2,MATCH(MID($B234,1,1),_314_Table2_ColumnLookup,0),FALSE),
  IF(VALUE(LEFT($A234,3))=314,VLOOKUP(VALUE(MID($B234,2,1)),_314_Table2,MATCH(MID($B234,1,1),_314_Table2_ColumnLookup,0),FALSE)
+N("314"),
""))))))))))))))))))))))))</f>
        <v>#NAME?</v>
      </c>
      <c r="F234" s="238" t="e">
        <f>IF(AND(VALUE(LEFT($A234,3))=309,LEN($B234)=3),VLOOKUP(VALUE(MID($B234,2,2)),_309_Table3,MATCH(MID($B234,1,1),_309_Table3_ColumnLookup,0),FALSE),
  IF($C234="309 LCR SummaryA",OneYearSCR,IF($C234="309 LCR SummaryB",UltimateSCR,IF(VALUE(LEFT($A234,3))=309,VLOOKUP(VALUE(MID($B234,2,1)),_309_Table3,MATCH(MID($B234,1,1),_309_Table3_ColumnLookup,0),FALSE)
+N("309"),
  IF(VALUE(LEFT($A234,3))=310,VLOOKUP(VALUE(MID($B234,2,1)),_310_Table3,MATCH(MID($B234,1,1),_310_Table3_ColumnLookup,0),FALSE)
+N("310"),
  IF(AND(VALUE(LEFT($A234,3))=311,LEN($I234)=4),VLOOKUP($I234,_311_Table3,MATCH($B234,_311_Table3_ColumnLookup,0),FALSE),
  IF(AND(VALUE(LEFT($A234,3))=311,OR($B234="I2",$B234="J2",$B234="K2",$B234="L2")),VLOOKUP('311'!$G$58,_311_Table3,MATCH(MID($B234,1,1),_311_Table3_ColumnLookup,0),FALSE),
  IF(AND(VALUE(LEFT($A234,3))=311,RIGHT($B234,5)="Total"),VLOOKUP('311'!$G$59,_311_Table3,MATCH(MID($B234,1,1),_311_Table3_ColumnLookup,0),FALSE),
  IF(VALUE(LEFT($A234,3))=311,VLOOKUP(VALUE(MID($B234,2,1)),_311_Table3,MATCH(MID($B234,1,1),_311_Table3_ColumnLookup,0),FALSE)
+N("311"),
  IF(AND(VALUE(LEFT($A234,3))=312,LEFT($G234,10)="Unincepted",$B234="G "),VLOOKUP(" ULO",_312_Table3,MATCH('312'!$N$16,_312_Table3_ColumnLookup,0),FALSE),
  IF(AND(VALUE(LEFT($A234,3))=312,LEFT($G234,10)="Unincepted",$B234="O "),VLOOKUP(" ULO",_312_Table3,MATCH('312'!$V$16,_312_Table3_ColumnLookup,0),FALSE),
  IF(AND(VALUE(LEFT($A234,3))=312,LEFT($G234,10)="Unincepted",$B234="Q "),VLOOKUP(" ULO",_312_Table3,MATCH('312'!$X$16,_312_Table3_ColumnLookup,0),FALSE),
  IF(AND(VALUE(LEFT($A234,3))=312,LEFT($G234,10)="Unincepted"),VLOOKUP(" ULO",_312_Table3,MATCH(LEFT($B234,1),_312_Table3_ColumnLookup,0),FALSE),
  IF(AND(VALUE(LEFT($A234,3))=312,LEFT($G234,5)="Total",$B234="G "),VLOOKUP('312'!$F$80,_312_Table3,MATCH('312'!$N$16,_312_Table3_ColumnLookup,0),FALSE),
  IF(AND(VALUE(LEFT($A234,3))=312,LEFT($G234,5)="Total",$B234="O "),VLOOKUP('312'!$F$80,_312_Table3,MATCH('312'!$V$16,_312_Table3_ColumnLookup,0),FALSE),
  IF(AND(VALUE(LEFT($A234,3))=312,LEFT($G234,5)="Total",$B234="Q "),VLOOKUP('312'!$F$80,_312_Table3,MATCH('312'!$X$16,_312_Table3_ColumnLookup,0),FALSE),
  IF(AND(VALUE(LEFT($A234,3))=312,LEFT($G234,5)="Total"),VLOOKUP('312'!$F$80,_312_Table3,MATCH(LEFT($B234,1),_312_Table3_ColumnLookup,0),FALSE),
  IF(AND(VALUE(LEFT($A234,3))=312,LEN($I234)=4,$B234="G"),VLOOKUP($I234,_312_Table3,MATCH('312'!$N$16,_312_Table3_ColumnLookup,0),FALSE),
  IF(AND(VALUE(LEFT($A234,3))=312,LEN($I234)=4,$B234="O"),VLOOKUP($I234,_312_Table3,MATCH('312'!$V$16,_312_Table3_ColumnLookup,0),FALSE),
  IF(AND(VALUE(LEFT($A234,3))=312,LEN($I234)=4,$B234="Q"),VLOOKUP($I234,_312_Table3,MATCH('312'!$X$16,_312_Table3_ColumnLookup,0),FALSE),
  IF(AND(VALUE(LEFT($A234,3))=312,LEN($I234)=4),VLOOKUP($I234,_312_Table3,MATCH(LEFT($B234,1),_312_Table3_ColumnLookup,0),FALSE)
+N("312"),
  IF(VALUE(LEFT($A234,3))=313,VLOOKUP(VALUE(MID($B234,2,1)),_313_Table3,MATCH(MID($B234,1,1),_313_Table3_ColumnLookup,0),FALSE)
+N("313"),
  IF(AND(VALUE(LEFT($A234,3))=314,LEN($B234)=3),VLOOKUP(VALUE(MID($B234,2,2)),_314_Table3,MATCH(MID($B234,1,1),_314_Table3_ColumnLookup,0),FALSE),
  IF(VALUE(LEFT($A234,3))=314,VLOOKUP(VALUE(MID($B234,2,1)),_314_Table3,MATCH(MID($B234,1,1),_314_Table3_ColumnLookup,0),FALSE)
+N("314"),
""))))))))))))))))))))))))</f>
        <v>#NAME?</v>
      </c>
      <c r="G234" s="266" t="s">
        <v>1153</v>
      </c>
      <c r="H234" s="321">
        <f>IFERROR(
IF(ISERROR($D234)=FALSE,$D234,IF(ISERROR($E234)=FALSE,$E234,IF(ISERROR($F234)=FALSE,$F234
+N("012 checkboxes"),
IF(
IF(OR(LEFT($A234,9)="Syndicate",LEFT($A234,12)="NewSyndicate"),VLOOKUP($A234,'012'!$J:$ZW,MATCH("Link to button",'012'!$J$1:$ZW$1,0),0)
+N("309 checkbox"),
IF($C234="309 LCR Summary0",VLOOKUP("Notes990",'309'!$P:$ZZ,MATCH("Link to button",'309'!$P$1:$ZZ$1,0),0)
+N("313 checkboxes"),
IF($C234="313 Financial Information0LcmVsScr",IF($C234="309 LCR Summary0",VLOOKUP("LcmVsScr",'309'!$N:$ZZ,MATCH("Link to button",'309'!$N$1:$ZZ$1,0),0),
IF($C234="313 Financial Information0LcrDocAttached",IF($C234="309 LCR Summary0",VLOOKUP("LcrDocAttached",'309'!$N:$ZZ,MATCH("Link to button",'309'!$N$1:$ZZ$1,0),
0)))))))=1,TRUE,FALSE)
))),"")</f>
        <v>0</v>
      </c>
      <c r="I234" s="266">
        <v>1991</v>
      </c>
    </row>
    <row r="235" spans="1:9" s="266" customFormat="1">
      <c r="A235" s="237" t="str">
        <f>VLOOKUP($G235,CSVLookups!$B:$R,MATCH(A$1,CSVLookups!$B$1:$R$1,0),FALSE)</f>
        <v>312 Projected Solvency II Technical Provisions at Time Zero</v>
      </c>
      <c r="B235" s="237" t="str">
        <f>VLOOKUP($G235,CSVLookups!$B:$R,MATCH(B$1,CSVLookups!$B$1:$R$1,0),FALSE)</f>
        <v>K</v>
      </c>
      <c r="C235" s="238" t="str">
        <f t="shared" si="4"/>
        <v>312 Projected Solvency II Technical Provisions at Time ZeroK1991</v>
      </c>
      <c r="D235" s="238">
        <f>IF(AND(VALUE(LEFT($A235,3))=309,LEN($B235)=3),VLOOKUP(VALUE(MID($B235,2,2)),_309_Table1,MATCH(MID($B235,1,1),_309_Table1_ColumnLookup,0),FALSE),
  IF($C235="309 LCR SummaryA",OneYearSCR,IF($C235="309 LCR SummaryB",UltimateSCR,IF(VALUE(LEFT($A235,3))=309,VLOOKUP(VALUE(MID($B235,2,1)),_309_Table1,MATCH(MID($B235,1,1),_309_Table1_ColumnLookup,0),FALSE)
+N("309"),
  IF(VALUE(LEFT($A235,3))=310,VLOOKUP(VALUE(MID($B235,2,1)),_310_Table1,MATCH(MID($B235,1,1),_310_Table1_ColumnLookup,0),FALSE)
+N("310"),
  IF(AND(VALUE(LEFT($A235,3))=311,LEN($I235)=4),VLOOKUP($I235,_311_Table1,MATCH($B235,_311_Table1_ColumnLookup,0),FALSE),
  IF(AND(VALUE(LEFT($A235,3))=311,OR($B235="I2",$B235="J2",$B235="K2",$B235="L2")),VLOOKUP('311'!$G$58,_311_Table1,MATCH(MID($B235,1,1),_311_Table1_ColumnLookup,0),FALSE),
  IF(AND(VALUE(LEFT($A235,3))=311,RIGHT($B235,5)="Total"),VLOOKUP('311'!$G$59,_311_Table1,MATCH(MID($B235,1,1),_311_Table1_ColumnLookup,0),FALSE),
  IF(VALUE(LEFT($A235,3))=311,VLOOKUP(VALUE(MID($B235,2,1)),_311_Table1,MATCH(MID($B235,1,1),_311_Table1_ColumnLookup,0),FALSE)
+N("311"),
  IF(AND(VALUE(LEFT($A235,3))=312,LEFT($G235,10)="Unincepted",$B235="G "),VLOOKUP(" ULO",_312_Table1,MATCH('312'!$N$16,_312_Table1_ColumnLookup,0),FALSE),
  IF(AND(VALUE(LEFT($A235,3))=312,LEFT($G235,10)="Unincepted",$B235="O "),VLOOKUP(" ULO",_312_Table1,MATCH('312'!$V$16,_312_Table1_ColumnLookup,0),FALSE),
  IF(AND(VALUE(LEFT($A235,3))=312,LEFT($G235,10)="Unincepted",$B235="Q "),VLOOKUP(" ULO",_312_Table1,MATCH('312'!$X$16,_312_Table1_ColumnLookup,0),FALSE),
  IF(AND(VALUE(LEFT($A235,3))=312,LEFT($G235,10)="Unincepted"),VLOOKUP(" ULO",_312_Table1,MATCH(LEFT($B235,1),_312_Table1_ColumnLookup,0),FALSE),
  IF(AND(VALUE(LEFT($A235,3))=312,LEFT($G235,5)="Total",$B235="G "),VLOOKUP('312'!$F$80,_312_Table1,MATCH('312'!$N$16,_312_Table1_ColumnLookup,0),FALSE),
  IF(AND(VALUE(LEFT($A235,3))=312,LEFT($G235,5)="Total",$B235="O "),VLOOKUP('312'!$F$80,_312_Table1,MATCH('312'!$V$16,_312_Table1_ColumnLookup,0),FALSE),
  IF(AND(VALUE(LEFT($A235,3))=312,LEFT($G235,5)="Total",$B235="Q "),VLOOKUP('312'!$F$80,_312_Table1,MATCH('312'!$X$16,_312_Table1_ColumnLookup,0),FALSE),
  IF(AND(VALUE(LEFT($A235,3))=312,LEFT($G235,5)="Total"),VLOOKUP('312'!$F$80,_312_Table1,MATCH(LEFT($B235,1),_312_Table1_ColumnLookup,0),FALSE),
  IF(AND(VALUE(LEFT($A235,3))=312,LEN($I235)=4,$B235="G"),VLOOKUP($I235,_312_Table1,MATCH('312'!$N$16,_312_Table1_ColumnLookup,0),FALSE),
  IF(AND(VALUE(LEFT($A235,3))=312,LEN($I235)=4,$B235="O"),VLOOKUP($I235,_312_Table1,MATCH('312'!$V$16,_312_Table1_ColumnLookup,0),FALSE),
  IF(AND(VALUE(LEFT($A235,3))=312,LEN($I235)=4,$B235="Q"),VLOOKUP($I235,_312_Table1,MATCH('312'!$X$16,_312_Table1_ColumnLookup,0),FALSE),
  IF(AND(VALUE(LEFT($A235,3))=312,LEN($I235)=4),VLOOKUP($I235,_312_Table1,MATCH(LEFT($B235,1),_312_Table1_ColumnLookup,0),FALSE)
+N("312"),
  IF(VALUE(LEFT($A235,3))=313,VLOOKUP(VALUE(MID($B235,2,1)),_313_Table1,MATCH(MID($B235,1,1),_313_Table1_ColumnLookup,0),FALSE)
+N("313"),
  IF(AND(VALUE(LEFT($A235,3))=314,LEN($B235)=3),VLOOKUP(VALUE(MID($B235,2,2)),_314_Table1,MATCH(MID($B235,1,1),_314_Table1_ColumnLookup,0),FALSE),
  IF(VALUE(LEFT($A235,3))=314,VLOOKUP(VALUE(MID($B235,2,1)),_314_Table1,MATCH(MID($B235,1,1),_314_Table1_ColumnLookup,0),FALSE)
+N("314"),
""))))))))))))))))))))))))</f>
        <v>0</v>
      </c>
      <c r="E235" s="238" t="e">
        <f>IF(AND(VALUE(LEFT($A235,3))=309,LEN($B235)=3),VLOOKUP(VALUE(MID($B235,2,2)),_309_Table2,MATCH(MID($B235,1,1),_309_Table2_ColumnLookup,0),FALSE),
  IF($C235="309 LCR SummaryA",OneYearSCR,IF($C235="309 LCR SummaryB",UltimateSCR,IF(VALUE(LEFT($A235,3))=309,VLOOKUP(VALUE(MID($B235,2,1)),_309_Table2,MATCH(MID($B235,1,1),_309_Table2_ColumnLookup,0),FALSE)
+N("309"),
  IF(VALUE(LEFT($A235,3))=310,VLOOKUP(VALUE(MID($B235,2,1)),_310_Table2,MATCH(MID($B235,1,1),_310_Table2_ColumnLookup,0),FALSE)
+N("310"),
  IF(AND(VALUE(LEFT($A235,3))=311,LEN($I235)=4),VLOOKUP($I235,_311_Table2,MATCH($B235,_311_Table2_ColumnLookup,0),FALSE),
  IF(AND(VALUE(LEFT($A235,3))=311,OR($B235="I2",$B235="J2",$B235="K2",$B235="L2")),VLOOKUP('311'!$G$58,_311_Table2,MATCH(MID($B235,1,1),_311_Table2_ColumnLookup,0),FALSE),
  IF(AND(VALUE(LEFT($A235,3))=311,RIGHT($B235,5)="Total"),VLOOKUP('311'!$G$59,_311_Table2,MATCH(MID($B235,1,1),_311_Table2_ColumnLookup,0),FALSE),
  IF(VALUE(LEFT($A235,3))=311,VLOOKUP(VALUE(MID($B235,2,1)),_311_Table2,MATCH(MID($B235,1,1),_311_Table2_ColumnLookup,0),FALSE)
+N("311"),
  IF(AND(VALUE(LEFT($A235,3))=312,LEFT($G235,10)="Unincepted",$B235="G "),VLOOKUP(" ULO",_312_Table2,MATCH('312'!$N$16,_312_Table2_ColumnLookup,0),FALSE),
  IF(AND(VALUE(LEFT($A235,3))=312,LEFT($G235,10)="Unincepted",$B235="O "),VLOOKUP(" ULO",_312_Table2,MATCH('312'!$V$16,_312_Table2_ColumnLookup,0),FALSE),
  IF(AND(VALUE(LEFT($A235,3))=312,LEFT($G235,10)="Unincepted",$B235="Q "),VLOOKUP(" ULO",_312_Table2,MATCH('312'!$X$16,_312_Table2_ColumnLookup,0),FALSE),
  IF(AND(VALUE(LEFT($A235,3))=312,LEFT($G235,10)="Unincepted"),VLOOKUP(" ULO",_312_Table2,MATCH(LEFT($B235,1),_312_Table2_ColumnLookup,0),FALSE),
  IF(AND(VALUE(LEFT($A235,3))=312,LEFT($G235,5)="Total",$B235="G "),VLOOKUP('312'!$F$80,_312_Table2,MATCH('312'!$N$16,_312_Table2_ColumnLookup,0),FALSE),
  IF(AND(VALUE(LEFT($A235,3))=312,LEFT($G235,5)="Total",$B235="O "),VLOOKUP('312'!$F$80,_312_Table2,MATCH('312'!$V$16,_312_Table2_ColumnLookup,0),FALSE),
  IF(AND(VALUE(LEFT($A235,3))=312,LEFT($G235,5)="Total",$B235="Q "),VLOOKUP('312'!$F$80,_312_Table2,MATCH('312'!$X$16,_312_Table2_ColumnLookup,0),FALSE),
  IF(AND(VALUE(LEFT($A235,3))=312,LEFT($G235,5)="Total"),VLOOKUP('312'!$F$80,_312_Table2,MATCH(LEFT($B235,1),_312_Table2_ColumnLookup,0),FALSE),
  IF(AND(VALUE(LEFT($A235,3))=312,LEN($I235)=4,$B235="G"),VLOOKUP($I235,_312_Table2,MATCH('312'!$N$16,_312_Table2_ColumnLookup,0),FALSE),
  IF(AND(VALUE(LEFT($A235,3))=312,LEN($I235)=4,$B235="O"),VLOOKUP($I235,_312_Table2,MATCH('312'!$V$16,_312_Table2_ColumnLookup,0),FALSE),
  IF(AND(VALUE(LEFT($A235,3))=312,LEN($I235)=4,$B235="Q"),VLOOKUP($I235,_312_Table2,MATCH('312'!$X$16,_312_Table2_ColumnLookup,0),FALSE),
  IF(AND(VALUE(LEFT($A235,3))=312,LEN($I235)=4),VLOOKUP($I235,_312_Table2,MATCH(LEFT($B235,1),_312_Table2_ColumnLookup,0),FALSE)
+N("312"),
  IF(VALUE(LEFT($A235,3))=313,VLOOKUP(VALUE(MID($B235,2,1)),_313_Table2,MATCH(MID($B235,1,1),_313_Table2_ColumnLookup,0),FALSE)
+N("313"),
  IF(AND(VALUE(LEFT($A235,3))=314,LEN($B235)=3),VLOOKUP(VALUE(MID($B235,2,2)),_314_Table2,MATCH(MID($B235,1,1),_314_Table2_ColumnLookup,0),FALSE),
  IF(VALUE(LEFT($A235,3))=314,VLOOKUP(VALUE(MID($B235,2,1)),_314_Table2,MATCH(MID($B235,1,1),_314_Table2_ColumnLookup,0),FALSE)
+N("314"),
""))))))))))))))))))))))))</f>
        <v>#NAME?</v>
      </c>
      <c r="F235" s="238" t="e">
        <f>IF(AND(VALUE(LEFT($A235,3))=309,LEN($B235)=3),VLOOKUP(VALUE(MID($B235,2,2)),_309_Table3,MATCH(MID($B235,1,1),_309_Table3_ColumnLookup,0),FALSE),
  IF($C235="309 LCR SummaryA",OneYearSCR,IF($C235="309 LCR SummaryB",UltimateSCR,IF(VALUE(LEFT($A235,3))=309,VLOOKUP(VALUE(MID($B235,2,1)),_309_Table3,MATCH(MID($B235,1,1),_309_Table3_ColumnLookup,0),FALSE)
+N("309"),
  IF(VALUE(LEFT($A235,3))=310,VLOOKUP(VALUE(MID($B235,2,1)),_310_Table3,MATCH(MID($B235,1,1),_310_Table3_ColumnLookup,0),FALSE)
+N("310"),
  IF(AND(VALUE(LEFT($A235,3))=311,LEN($I235)=4),VLOOKUP($I235,_311_Table3,MATCH($B235,_311_Table3_ColumnLookup,0),FALSE),
  IF(AND(VALUE(LEFT($A235,3))=311,OR($B235="I2",$B235="J2",$B235="K2",$B235="L2")),VLOOKUP('311'!$G$58,_311_Table3,MATCH(MID($B235,1,1),_311_Table3_ColumnLookup,0),FALSE),
  IF(AND(VALUE(LEFT($A235,3))=311,RIGHT($B235,5)="Total"),VLOOKUP('311'!$G$59,_311_Table3,MATCH(MID($B235,1,1),_311_Table3_ColumnLookup,0),FALSE),
  IF(VALUE(LEFT($A235,3))=311,VLOOKUP(VALUE(MID($B235,2,1)),_311_Table3,MATCH(MID($B235,1,1),_311_Table3_ColumnLookup,0),FALSE)
+N("311"),
  IF(AND(VALUE(LEFT($A235,3))=312,LEFT($G235,10)="Unincepted",$B235="G "),VLOOKUP(" ULO",_312_Table3,MATCH('312'!$N$16,_312_Table3_ColumnLookup,0),FALSE),
  IF(AND(VALUE(LEFT($A235,3))=312,LEFT($G235,10)="Unincepted",$B235="O "),VLOOKUP(" ULO",_312_Table3,MATCH('312'!$V$16,_312_Table3_ColumnLookup,0),FALSE),
  IF(AND(VALUE(LEFT($A235,3))=312,LEFT($G235,10)="Unincepted",$B235="Q "),VLOOKUP(" ULO",_312_Table3,MATCH('312'!$X$16,_312_Table3_ColumnLookup,0),FALSE),
  IF(AND(VALUE(LEFT($A235,3))=312,LEFT($G235,10)="Unincepted"),VLOOKUP(" ULO",_312_Table3,MATCH(LEFT($B235,1),_312_Table3_ColumnLookup,0),FALSE),
  IF(AND(VALUE(LEFT($A235,3))=312,LEFT($G235,5)="Total",$B235="G "),VLOOKUP('312'!$F$80,_312_Table3,MATCH('312'!$N$16,_312_Table3_ColumnLookup,0),FALSE),
  IF(AND(VALUE(LEFT($A235,3))=312,LEFT($G235,5)="Total",$B235="O "),VLOOKUP('312'!$F$80,_312_Table3,MATCH('312'!$V$16,_312_Table3_ColumnLookup,0),FALSE),
  IF(AND(VALUE(LEFT($A235,3))=312,LEFT($G235,5)="Total",$B235="Q "),VLOOKUP('312'!$F$80,_312_Table3,MATCH('312'!$X$16,_312_Table3_ColumnLookup,0),FALSE),
  IF(AND(VALUE(LEFT($A235,3))=312,LEFT($G235,5)="Total"),VLOOKUP('312'!$F$80,_312_Table3,MATCH(LEFT($B235,1),_312_Table3_ColumnLookup,0),FALSE),
  IF(AND(VALUE(LEFT($A235,3))=312,LEN($I235)=4,$B235="G"),VLOOKUP($I235,_312_Table3,MATCH('312'!$N$16,_312_Table3_ColumnLookup,0),FALSE),
  IF(AND(VALUE(LEFT($A235,3))=312,LEN($I235)=4,$B235="O"),VLOOKUP($I235,_312_Table3,MATCH('312'!$V$16,_312_Table3_ColumnLookup,0),FALSE),
  IF(AND(VALUE(LEFT($A235,3))=312,LEN($I235)=4,$B235="Q"),VLOOKUP($I235,_312_Table3,MATCH('312'!$X$16,_312_Table3_ColumnLookup,0),FALSE),
  IF(AND(VALUE(LEFT($A235,3))=312,LEN($I235)=4),VLOOKUP($I235,_312_Table3,MATCH(LEFT($B235,1),_312_Table3_ColumnLookup,0),FALSE)
+N("312"),
  IF(VALUE(LEFT($A235,3))=313,VLOOKUP(VALUE(MID($B235,2,1)),_313_Table3,MATCH(MID($B235,1,1),_313_Table3_ColumnLookup,0),FALSE)
+N("313"),
  IF(AND(VALUE(LEFT($A235,3))=314,LEN($B235)=3),VLOOKUP(VALUE(MID($B235,2,2)),_314_Table3,MATCH(MID($B235,1,1),_314_Table3_ColumnLookup,0),FALSE),
  IF(VALUE(LEFT($A235,3))=314,VLOOKUP(VALUE(MID($B235,2,1)),_314_Table3,MATCH(MID($B235,1,1),_314_Table3_ColumnLookup,0),FALSE)
+N("314"),
""))))))))))))))))))))))))</f>
        <v>#NAME?</v>
      </c>
      <c r="G235" s="266" t="s">
        <v>1154</v>
      </c>
      <c r="H235" s="321">
        <f>IFERROR(
IF(ISERROR($D235)=FALSE,$D235,IF(ISERROR($E235)=FALSE,$E235,IF(ISERROR($F235)=FALSE,$F235
+N("012 checkboxes"),
IF(
IF(OR(LEFT($A235,9)="Syndicate",LEFT($A235,12)="NewSyndicate"),VLOOKUP($A235,'012'!$J:$ZW,MATCH("Link to button",'012'!$J$1:$ZW$1,0),0)
+N("309 checkbox"),
IF($C235="309 LCR Summary0",VLOOKUP("Notes990",'309'!$P:$ZZ,MATCH("Link to button",'309'!$P$1:$ZZ$1,0),0)
+N("313 checkboxes"),
IF($C235="313 Financial Information0LcmVsScr",IF($C235="309 LCR Summary0",VLOOKUP("LcmVsScr",'309'!$N:$ZZ,MATCH("Link to button",'309'!$N$1:$ZZ$1,0),0),
IF($C235="313 Financial Information0LcrDocAttached",IF($C235="309 LCR Summary0",VLOOKUP("LcrDocAttached",'309'!$N:$ZZ,MATCH("Link to button",'309'!$N$1:$ZZ$1,0),
0)))))))=1,TRUE,FALSE)
))),"")</f>
        <v>0</v>
      </c>
      <c r="I235" s="266">
        <v>1991</v>
      </c>
    </row>
    <row r="236" spans="1:9" s="266" customFormat="1">
      <c r="A236" s="237" t="str">
        <f>VLOOKUP($G236,CSVLookups!$B:$R,MATCH(A$1,CSVLookups!$B$1:$R$1,0),FALSE)</f>
        <v>312 Projected Solvency II Technical Provisions at Time Zero</v>
      </c>
      <c r="B236" s="237" t="str">
        <f>VLOOKUP($G236,CSVLookups!$B:$R,MATCH(B$1,CSVLookups!$B$1:$R$1,0),FALSE)</f>
        <v>L</v>
      </c>
      <c r="C236" s="238" t="str">
        <f t="shared" si="4"/>
        <v>312 Projected Solvency II Technical Provisions at Time ZeroL1991</v>
      </c>
      <c r="D236" s="238">
        <f>IF(AND(VALUE(LEFT($A236,3))=309,LEN($B236)=3),VLOOKUP(VALUE(MID($B236,2,2)),_309_Table1,MATCH(MID($B236,1,1),_309_Table1_ColumnLookup,0),FALSE),
  IF($C236="309 LCR SummaryA",OneYearSCR,IF($C236="309 LCR SummaryB",UltimateSCR,IF(VALUE(LEFT($A236,3))=309,VLOOKUP(VALUE(MID($B236,2,1)),_309_Table1,MATCH(MID($B236,1,1),_309_Table1_ColumnLookup,0),FALSE)
+N("309"),
  IF(VALUE(LEFT($A236,3))=310,VLOOKUP(VALUE(MID($B236,2,1)),_310_Table1,MATCH(MID($B236,1,1),_310_Table1_ColumnLookup,0),FALSE)
+N("310"),
  IF(AND(VALUE(LEFT($A236,3))=311,LEN($I236)=4),VLOOKUP($I236,_311_Table1,MATCH($B236,_311_Table1_ColumnLookup,0),FALSE),
  IF(AND(VALUE(LEFT($A236,3))=311,OR($B236="I2",$B236="J2",$B236="K2",$B236="L2")),VLOOKUP('311'!$G$58,_311_Table1,MATCH(MID($B236,1,1),_311_Table1_ColumnLookup,0),FALSE),
  IF(AND(VALUE(LEFT($A236,3))=311,RIGHT($B236,5)="Total"),VLOOKUP('311'!$G$59,_311_Table1,MATCH(MID($B236,1,1),_311_Table1_ColumnLookup,0),FALSE),
  IF(VALUE(LEFT($A236,3))=311,VLOOKUP(VALUE(MID($B236,2,1)),_311_Table1,MATCH(MID($B236,1,1),_311_Table1_ColumnLookup,0),FALSE)
+N("311"),
  IF(AND(VALUE(LEFT($A236,3))=312,LEFT($G236,10)="Unincepted",$B236="G "),VLOOKUP(" ULO",_312_Table1,MATCH('312'!$N$16,_312_Table1_ColumnLookup,0),FALSE),
  IF(AND(VALUE(LEFT($A236,3))=312,LEFT($G236,10)="Unincepted",$B236="O "),VLOOKUP(" ULO",_312_Table1,MATCH('312'!$V$16,_312_Table1_ColumnLookup,0),FALSE),
  IF(AND(VALUE(LEFT($A236,3))=312,LEFT($G236,10)="Unincepted",$B236="Q "),VLOOKUP(" ULO",_312_Table1,MATCH('312'!$X$16,_312_Table1_ColumnLookup,0),FALSE),
  IF(AND(VALUE(LEFT($A236,3))=312,LEFT($G236,10)="Unincepted"),VLOOKUP(" ULO",_312_Table1,MATCH(LEFT($B236,1),_312_Table1_ColumnLookup,0),FALSE),
  IF(AND(VALUE(LEFT($A236,3))=312,LEFT($G236,5)="Total",$B236="G "),VLOOKUP('312'!$F$80,_312_Table1,MATCH('312'!$N$16,_312_Table1_ColumnLookup,0),FALSE),
  IF(AND(VALUE(LEFT($A236,3))=312,LEFT($G236,5)="Total",$B236="O "),VLOOKUP('312'!$F$80,_312_Table1,MATCH('312'!$V$16,_312_Table1_ColumnLookup,0),FALSE),
  IF(AND(VALUE(LEFT($A236,3))=312,LEFT($G236,5)="Total",$B236="Q "),VLOOKUP('312'!$F$80,_312_Table1,MATCH('312'!$X$16,_312_Table1_ColumnLookup,0),FALSE),
  IF(AND(VALUE(LEFT($A236,3))=312,LEFT($G236,5)="Total"),VLOOKUP('312'!$F$80,_312_Table1,MATCH(LEFT($B236,1),_312_Table1_ColumnLookup,0),FALSE),
  IF(AND(VALUE(LEFT($A236,3))=312,LEN($I236)=4,$B236="G"),VLOOKUP($I236,_312_Table1,MATCH('312'!$N$16,_312_Table1_ColumnLookup,0),FALSE),
  IF(AND(VALUE(LEFT($A236,3))=312,LEN($I236)=4,$B236="O"),VLOOKUP($I236,_312_Table1,MATCH('312'!$V$16,_312_Table1_ColumnLookup,0),FALSE),
  IF(AND(VALUE(LEFT($A236,3))=312,LEN($I236)=4,$B236="Q"),VLOOKUP($I236,_312_Table1,MATCH('312'!$X$16,_312_Table1_ColumnLookup,0),FALSE),
  IF(AND(VALUE(LEFT($A236,3))=312,LEN($I236)=4),VLOOKUP($I236,_312_Table1,MATCH(LEFT($B236,1),_312_Table1_ColumnLookup,0),FALSE)
+N("312"),
  IF(VALUE(LEFT($A236,3))=313,VLOOKUP(VALUE(MID($B236,2,1)),_313_Table1,MATCH(MID($B236,1,1),_313_Table1_ColumnLookup,0),FALSE)
+N("313"),
  IF(AND(VALUE(LEFT($A236,3))=314,LEN($B236)=3),VLOOKUP(VALUE(MID($B236,2,2)),_314_Table1,MATCH(MID($B236,1,1),_314_Table1_ColumnLookup,0),FALSE),
  IF(VALUE(LEFT($A236,3))=314,VLOOKUP(VALUE(MID($B236,2,1)),_314_Table1,MATCH(MID($B236,1,1),_314_Table1_ColumnLookup,0),FALSE)
+N("314"),
""))))))))))))))))))))))))</f>
        <v>0</v>
      </c>
      <c r="E236" s="238" t="e">
        <f>IF(AND(VALUE(LEFT($A236,3))=309,LEN($B236)=3),VLOOKUP(VALUE(MID($B236,2,2)),_309_Table2,MATCH(MID($B236,1,1),_309_Table2_ColumnLookup,0),FALSE),
  IF($C236="309 LCR SummaryA",OneYearSCR,IF($C236="309 LCR SummaryB",UltimateSCR,IF(VALUE(LEFT($A236,3))=309,VLOOKUP(VALUE(MID($B236,2,1)),_309_Table2,MATCH(MID($B236,1,1),_309_Table2_ColumnLookup,0),FALSE)
+N("309"),
  IF(VALUE(LEFT($A236,3))=310,VLOOKUP(VALUE(MID($B236,2,1)),_310_Table2,MATCH(MID($B236,1,1),_310_Table2_ColumnLookup,0),FALSE)
+N("310"),
  IF(AND(VALUE(LEFT($A236,3))=311,LEN($I236)=4),VLOOKUP($I236,_311_Table2,MATCH($B236,_311_Table2_ColumnLookup,0),FALSE),
  IF(AND(VALUE(LEFT($A236,3))=311,OR($B236="I2",$B236="J2",$B236="K2",$B236="L2")),VLOOKUP('311'!$G$58,_311_Table2,MATCH(MID($B236,1,1),_311_Table2_ColumnLookup,0),FALSE),
  IF(AND(VALUE(LEFT($A236,3))=311,RIGHT($B236,5)="Total"),VLOOKUP('311'!$G$59,_311_Table2,MATCH(MID($B236,1,1),_311_Table2_ColumnLookup,0),FALSE),
  IF(VALUE(LEFT($A236,3))=311,VLOOKUP(VALUE(MID($B236,2,1)),_311_Table2,MATCH(MID($B236,1,1),_311_Table2_ColumnLookup,0),FALSE)
+N("311"),
  IF(AND(VALUE(LEFT($A236,3))=312,LEFT($G236,10)="Unincepted",$B236="G "),VLOOKUP(" ULO",_312_Table2,MATCH('312'!$N$16,_312_Table2_ColumnLookup,0),FALSE),
  IF(AND(VALUE(LEFT($A236,3))=312,LEFT($G236,10)="Unincepted",$B236="O "),VLOOKUP(" ULO",_312_Table2,MATCH('312'!$V$16,_312_Table2_ColumnLookup,0),FALSE),
  IF(AND(VALUE(LEFT($A236,3))=312,LEFT($G236,10)="Unincepted",$B236="Q "),VLOOKUP(" ULO",_312_Table2,MATCH('312'!$X$16,_312_Table2_ColumnLookup,0),FALSE),
  IF(AND(VALUE(LEFT($A236,3))=312,LEFT($G236,10)="Unincepted"),VLOOKUP(" ULO",_312_Table2,MATCH(LEFT($B236,1),_312_Table2_ColumnLookup,0),FALSE),
  IF(AND(VALUE(LEFT($A236,3))=312,LEFT($G236,5)="Total",$B236="G "),VLOOKUP('312'!$F$80,_312_Table2,MATCH('312'!$N$16,_312_Table2_ColumnLookup,0),FALSE),
  IF(AND(VALUE(LEFT($A236,3))=312,LEFT($G236,5)="Total",$B236="O "),VLOOKUP('312'!$F$80,_312_Table2,MATCH('312'!$V$16,_312_Table2_ColumnLookup,0),FALSE),
  IF(AND(VALUE(LEFT($A236,3))=312,LEFT($G236,5)="Total",$B236="Q "),VLOOKUP('312'!$F$80,_312_Table2,MATCH('312'!$X$16,_312_Table2_ColumnLookup,0),FALSE),
  IF(AND(VALUE(LEFT($A236,3))=312,LEFT($G236,5)="Total"),VLOOKUP('312'!$F$80,_312_Table2,MATCH(LEFT($B236,1),_312_Table2_ColumnLookup,0),FALSE),
  IF(AND(VALUE(LEFT($A236,3))=312,LEN($I236)=4,$B236="G"),VLOOKUP($I236,_312_Table2,MATCH('312'!$N$16,_312_Table2_ColumnLookup,0),FALSE),
  IF(AND(VALUE(LEFT($A236,3))=312,LEN($I236)=4,$B236="O"),VLOOKUP($I236,_312_Table2,MATCH('312'!$V$16,_312_Table2_ColumnLookup,0),FALSE),
  IF(AND(VALUE(LEFT($A236,3))=312,LEN($I236)=4,$B236="Q"),VLOOKUP($I236,_312_Table2,MATCH('312'!$X$16,_312_Table2_ColumnLookup,0),FALSE),
  IF(AND(VALUE(LEFT($A236,3))=312,LEN($I236)=4),VLOOKUP($I236,_312_Table2,MATCH(LEFT($B236,1),_312_Table2_ColumnLookup,0),FALSE)
+N("312"),
  IF(VALUE(LEFT($A236,3))=313,VLOOKUP(VALUE(MID($B236,2,1)),_313_Table2,MATCH(MID($B236,1,1),_313_Table2_ColumnLookup,0),FALSE)
+N("313"),
  IF(AND(VALUE(LEFT($A236,3))=314,LEN($B236)=3),VLOOKUP(VALUE(MID($B236,2,2)),_314_Table2,MATCH(MID($B236,1,1),_314_Table2_ColumnLookup,0),FALSE),
  IF(VALUE(LEFT($A236,3))=314,VLOOKUP(VALUE(MID($B236,2,1)),_314_Table2,MATCH(MID($B236,1,1),_314_Table2_ColumnLookup,0),FALSE)
+N("314"),
""))))))))))))))))))))))))</f>
        <v>#NAME?</v>
      </c>
      <c r="F236" s="238" t="e">
        <f>IF(AND(VALUE(LEFT($A236,3))=309,LEN($B236)=3),VLOOKUP(VALUE(MID($B236,2,2)),_309_Table3,MATCH(MID($B236,1,1),_309_Table3_ColumnLookup,0),FALSE),
  IF($C236="309 LCR SummaryA",OneYearSCR,IF($C236="309 LCR SummaryB",UltimateSCR,IF(VALUE(LEFT($A236,3))=309,VLOOKUP(VALUE(MID($B236,2,1)),_309_Table3,MATCH(MID($B236,1,1),_309_Table3_ColumnLookup,0),FALSE)
+N("309"),
  IF(VALUE(LEFT($A236,3))=310,VLOOKUP(VALUE(MID($B236,2,1)),_310_Table3,MATCH(MID($B236,1,1),_310_Table3_ColumnLookup,0),FALSE)
+N("310"),
  IF(AND(VALUE(LEFT($A236,3))=311,LEN($I236)=4),VLOOKUP($I236,_311_Table3,MATCH($B236,_311_Table3_ColumnLookup,0),FALSE),
  IF(AND(VALUE(LEFT($A236,3))=311,OR($B236="I2",$B236="J2",$B236="K2",$B236="L2")),VLOOKUP('311'!$G$58,_311_Table3,MATCH(MID($B236,1,1),_311_Table3_ColumnLookup,0),FALSE),
  IF(AND(VALUE(LEFT($A236,3))=311,RIGHT($B236,5)="Total"),VLOOKUP('311'!$G$59,_311_Table3,MATCH(MID($B236,1,1),_311_Table3_ColumnLookup,0),FALSE),
  IF(VALUE(LEFT($A236,3))=311,VLOOKUP(VALUE(MID($B236,2,1)),_311_Table3,MATCH(MID($B236,1,1),_311_Table3_ColumnLookup,0),FALSE)
+N("311"),
  IF(AND(VALUE(LEFT($A236,3))=312,LEFT($G236,10)="Unincepted",$B236="G "),VLOOKUP(" ULO",_312_Table3,MATCH('312'!$N$16,_312_Table3_ColumnLookup,0),FALSE),
  IF(AND(VALUE(LEFT($A236,3))=312,LEFT($G236,10)="Unincepted",$B236="O "),VLOOKUP(" ULO",_312_Table3,MATCH('312'!$V$16,_312_Table3_ColumnLookup,0),FALSE),
  IF(AND(VALUE(LEFT($A236,3))=312,LEFT($G236,10)="Unincepted",$B236="Q "),VLOOKUP(" ULO",_312_Table3,MATCH('312'!$X$16,_312_Table3_ColumnLookup,0),FALSE),
  IF(AND(VALUE(LEFT($A236,3))=312,LEFT($G236,10)="Unincepted"),VLOOKUP(" ULO",_312_Table3,MATCH(LEFT($B236,1),_312_Table3_ColumnLookup,0),FALSE),
  IF(AND(VALUE(LEFT($A236,3))=312,LEFT($G236,5)="Total",$B236="G "),VLOOKUP('312'!$F$80,_312_Table3,MATCH('312'!$N$16,_312_Table3_ColumnLookup,0),FALSE),
  IF(AND(VALUE(LEFT($A236,3))=312,LEFT($G236,5)="Total",$B236="O "),VLOOKUP('312'!$F$80,_312_Table3,MATCH('312'!$V$16,_312_Table3_ColumnLookup,0),FALSE),
  IF(AND(VALUE(LEFT($A236,3))=312,LEFT($G236,5)="Total",$B236="Q "),VLOOKUP('312'!$F$80,_312_Table3,MATCH('312'!$X$16,_312_Table3_ColumnLookup,0),FALSE),
  IF(AND(VALUE(LEFT($A236,3))=312,LEFT($G236,5)="Total"),VLOOKUP('312'!$F$80,_312_Table3,MATCH(LEFT($B236,1),_312_Table3_ColumnLookup,0),FALSE),
  IF(AND(VALUE(LEFT($A236,3))=312,LEN($I236)=4,$B236="G"),VLOOKUP($I236,_312_Table3,MATCH('312'!$N$16,_312_Table3_ColumnLookup,0),FALSE),
  IF(AND(VALUE(LEFT($A236,3))=312,LEN($I236)=4,$B236="O"),VLOOKUP($I236,_312_Table3,MATCH('312'!$V$16,_312_Table3_ColumnLookup,0),FALSE),
  IF(AND(VALUE(LEFT($A236,3))=312,LEN($I236)=4,$B236="Q"),VLOOKUP($I236,_312_Table3,MATCH('312'!$X$16,_312_Table3_ColumnLookup,0),FALSE),
  IF(AND(VALUE(LEFT($A236,3))=312,LEN($I236)=4),VLOOKUP($I236,_312_Table3,MATCH(LEFT($B236,1),_312_Table3_ColumnLookup,0),FALSE)
+N("312"),
  IF(VALUE(LEFT($A236,3))=313,VLOOKUP(VALUE(MID($B236,2,1)),_313_Table3,MATCH(MID($B236,1,1),_313_Table3_ColumnLookup,0),FALSE)
+N("313"),
  IF(AND(VALUE(LEFT($A236,3))=314,LEN($B236)=3),VLOOKUP(VALUE(MID($B236,2,2)),_314_Table3,MATCH(MID($B236,1,1),_314_Table3_ColumnLookup,0),FALSE),
  IF(VALUE(LEFT($A236,3))=314,VLOOKUP(VALUE(MID($B236,2,1)),_314_Table3,MATCH(MID($B236,1,1),_314_Table3_ColumnLookup,0),FALSE)
+N("314"),
""))))))))))))))))))))))))</f>
        <v>#NAME?</v>
      </c>
      <c r="G236" s="266" t="s">
        <v>1156</v>
      </c>
      <c r="H236" s="321">
        <f>IFERROR(
IF(ISERROR($D236)=FALSE,$D236,IF(ISERROR($E236)=FALSE,$E236,IF(ISERROR($F236)=FALSE,$F236
+N("012 checkboxes"),
IF(
IF(OR(LEFT($A236,9)="Syndicate",LEFT($A236,12)="NewSyndicate"),VLOOKUP($A236,'012'!$J:$ZW,MATCH("Link to button",'012'!$J$1:$ZW$1,0),0)
+N("309 checkbox"),
IF($C236="309 LCR Summary0",VLOOKUP("Notes990",'309'!$P:$ZZ,MATCH("Link to button",'309'!$P$1:$ZZ$1,0),0)
+N("313 checkboxes"),
IF($C236="313 Financial Information0LcmVsScr",IF($C236="309 LCR Summary0",VLOOKUP("LcmVsScr",'309'!$N:$ZZ,MATCH("Link to button",'309'!$N$1:$ZZ$1,0),0),
IF($C236="313 Financial Information0LcrDocAttached",IF($C236="309 LCR Summary0",VLOOKUP("LcrDocAttached",'309'!$N:$ZZ,MATCH("Link to button",'309'!$N$1:$ZZ$1,0),
0)))))))=1,TRUE,FALSE)
))),"")</f>
        <v>0</v>
      </c>
      <c r="I236" s="266">
        <v>1991</v>
      </c>
    </row>
    <row r="237" spans="1:9" s="266" customFormat="1">
      <c r="A237" s="237" t="str">
        <f>VLOOKUP($G237,CSVLookups!$B:$R,MATCH(A$1,CSVLookups!$B$1:$R$1,0),FALSE)</f>
        <v>312 Projected Solvency II Technical Provisions at Time Zero</v>
      </c>
      <c r="B237" s="237" t="str">
        <f>VLOOKUP($G237,CSVLookups!$B:$R,MATCH(B$1,CSVLookups!$B$1:$R$1,0),FALSE)</f>
        <v>M</v>
      </c>
      <c r="C237" s="238" t="str">
        <f t="shared" si="4"/>
        <v>312 Projected Solvency II Technical Provisions at Time ZeroM1991</v>
      </c>
      <c r="D237" s="238">
        <f>IF(AND(VALUE(LEFT($A237,3))=309,LEN($B237)=3),VLOOKUP(VALUE(MID($B237,2,2)),_309_Table1,MATCH(MID($B237,1,1),_309_Table1_ColumnLookup,0),FALSE),
  IF($C237="309 LCR SummaryA",OneYearSCR,IF($C237="309 LCR SummaryB",UltimateSCR,IF(VALUE(LEFT($A237,3))=309,VLOOKUP(VALUE(MID($B237,2,1)),_309_Table1,MATCH(MID($B237,1,1),_309_Table1_ColumnLookup,0),FALSE)
+N("309"),
  IF(VALUE(LEFT($A237,3))=310,VLOOKUP(VALUE(MID($B237,2,1)),_310_Table1,MATCH(MID($B237,1,1),_310_Table1_ColumnLookup,0),FALSE)
+N("310"),
  IF(AND(VALUE(LEFT($A237,3))=311,LEN($I237)=4),VLOOKUP($I237,_311_Table1,MATCH($B237,_311_Table1_ColumnLookup,0),FALSE),
  IF(AND(VALUE(LEFT($A237,3))=311,OR($B237="I2",$B237="J2",$B237="K2",$B237="L2")),VLOOKUP('311'!$G$58,_311_Table1,MATCH(MID($B237,1,1),_311_Table1_ColumnLookup,0),FALSE),
  IF(AND(VALUE(LEFT($A237,3))=311,RIGHT($B237,5)="Total"),VLOOKUP('311'!$G$59,_311_Table1,MATCH(MID($B237,1,1),_311_Table1_ColumnLookup,0),FALSE),
  IF(VALUE(LEFT($A237,3))=311,VLOOKUP(VALUE(MID($B237,2,1)),_311_Table1,MATCH(MID($B237,1,1),_311_Table1_ColumnLookup,0),FALSE)
+N("311"),
  IF(AND(VALUE(LEFT($A237,3))=312,LEFT($G237,10)="Unincepted",$B237="G "),VLOOKUP(" ULO",_312_Table1,MATCH('312'!$N$16,_312_Table1_ColumnLookup,0),FALSE),
  IF(AND(VALUE(LEFT($A237,3))=312,LEFT($G237,10)="Unincepted",$B237="O "),VLOOKUP(" ULO",_312_Table1,MATCH('312'!$V$16,_312_Table1_ColumnLookup,0),FALSE),
  IF(AND(VALUE(LEFT($A237,3))=312,LEFT($G237,10)="Unincepted",$B237="Q "),VLOOKUP(" ULO",_312_Table1,MATCH('312'!$X$16,_312_Table1_ColumnLookup,0),FALSE),
  IF(AND(VALUE(LEFT($A237,3))=312,LEFT($G237,10)="Unincepted"),VLOOKUP(" ULO",_312_Table1,MATCH(LEFT($B237,1),_312_Table1_ColumnLookup,0),FALSE),
  IF(AND(VALUE(LEFT($A237,3))=312,LEFT($G237,5)="Total",$B237="G "),VLOOKUP('312'!$F$80,_312_Table1,MATCH('312'!$N$16,_312_Table1_ColumnLookup,0),FALSE),
  IF(AND(VALUE(LEFT($A237,3))=312,LEFT($G237,5)="Total",$B237="O "),VLOOKUP('312'!$F$80,_312_Table1,MATCH('312'!$V$16,_312_Table1_ColumnLookup,0),FALSE),
  IF(AND(VALUE(LEFT($A237,3))=312,LEFT($G237,5)="Total",$B237="Q "),VLOOKUP('312'!$F$80,_312_Table1,MATCH('312'!$X$16,_312_Table1_ColumnLookup,0),FALSE),
  IF(AND(VALUE(LEFT($A237,3))=312,LEFT($G237,5)="Total"),VLOOKUP('312'!$F$80,_312_Table1,MATCH(LEFT($B237,1),_312_Table1_ColumnLookup,0),FALSE),
  IF(AND(VALUE(LEFT($A237,3))=312,LEN($I237)=4,$B237="G"),VLOOKUP($I237,_312_Table1,MATCH('312'!$N$16,_312_Table1_ColumnLookup,0),FALSE),
  IF(AND(VALUE(LEFT($A237,3))=312,LEN($I237)=4,$B237="O"),VLOOKUP($I237,_312_Table1,MATCH('312'!$V$16,_312_Table1_ColumnLookup,0),FALSE),
  IF(AND(VALUE(LEFT($A237,3))=312,LEN($I237)=4,$B237="Q"),VLOOKUP($I237,_312_Table1,MATCH('312'!$X$16,_312_Table1_ColumnLookup,0),FALSE),
  IF(AND(VALUE(LEFT($A237,3))=312,LEN($I237)=4),VLOOKUP($I237,_312_Table1,MATCH(LEFT($B237,1),_312_Table1_ColumnLookup,0),FALSE)
+N("312"),
  IF(VALUE(LEFT($A237,3))=313,VLOOKUP(VALUE(MID($B237,2,1)),_313_Table1,MATCH(MID($B237,1,1),_313_Table1_ColumnLookup,0),FALSE)
+N("313"),
  IF(AND(VALUE(LEFT($A237,3))=314,LEN($B237)=3),VLOOKUP(VALUE(MID($B237,2,2)),_314_Table1,MATCH(MID($B237,1,1),_314_Table1_ColumnLookup,0),FALSE),
  IF(VALUE(LEFT($A237,3))=314,VLOOKUP(VALUE(MID($B237,2,1)),_314_Table1,MATCH(MID($B237,1,1),_314_Table1_ColumnLookup,0),FALSE)
+N("314"),
""))))))))))))))))))))))))</f>
        <v>0</v>
      </c>
      <c r="E237" s="238" t="e">
        <f>IF(AND(VALUE(LEFT($A237,3))=309,LEN($B237)=3),VLOOKUP(VALUE(MID($B237,2,2)),_309_Table2,MATCH(MID($B237,1,1),_309_Table2_ColumnLookup,0),FALSE),
  IF($C237="309 LCR SummaryA",OneYearSCR,IF($C237="309 LCR SummaryB",UltimateSCR,IF(VALUE(LEFT($A237,3))=309,VLOOKUP(VALUE(MID($B237,2,1)),_309_Table2,MATCH(MID($B237,1,1),_309_Table2_ColumnLookup,0),FALSE)
+N("309"),
  IF(VALUE(LEFT($A237,3))=310,VLOOKUP(VALUE(MID($B237,2,1)),_310_Table2,MATCH(MID($B237,1,1),_310_Table2_ColumnLookup,0),FALSE)
+N("310"),
  IF(AND(VALUE(LEFT($A237,3))=311,LEN($I237)=4),VLOOKUP($I237,_311_Table2,MATCH($B237,_311_Table2_ColumnLookup,0),FALSE),
  IF(AND(VALUE(LEFT($A237,3))=311,OR($B237="I2",$B237="J2",$B237="K2",$B237="L2")),VLOOKUP('311'!$G$58,_311_Table2,MATCH(MID($B237,1,1),_311_Table2_ColumnLookup,0),FALSE),
  IF(AND(VALUE(LEFT($A237,3))=311,RIGHT($B237,5)="Total"),VLOOKUP('311'!$G$59,_311_Table2,MATCH(MID($B237,1,1),_311_Table2_ColumnLookup,0),FALSE),
  IF(VALUE(LEFT($A237,3))=311,VLOOKUP(VALUE(MID($B237,2,1)),_311_Table2,MATCH(MID($B237,1,1),_311_Table2_ColumnLookup,0),FALSE)
+N("311"),
  IF(AND(VALUE(LEFT($A237,3))=312,LEFT($G237,10)="Unincepted",$B237="G "),VLOOKUP(" ULO",_312_Table2,MATCH('312'!$N$16,_312_Table2_ColumnLookup,0),FALSE),
  IF(AND(VALUE(LEFT($A237,3))=312,LEFT($G237,10)="Unincepted",$B237="O "),VLOOKUP(" ULO",_312_Table2,MATCH('312'!$V$16,_312_Table2_ColumnLookup,0),FALSE),
  IF(AND(VALUE(LEFT($A237,3))=312,LEFT($G237,10)="Unincepted",$B237="Q "),VLOOKUP(" ULO",_312_Table2,MATCH('312'!$X$16,_312_Table2_ColumnLookup,0),FALSE),
  IF(AND(VALUE(LEFT($A237,3))=312,LEFT($G237,10)="Unincepted"),VLOOKUP(" ULO",_312_Table2,MATCH(LEFT($B237,1),_312_Table2_ColumnLookup,0),FALSE),
  IF(AND(VALUE(LEFT($A237,3))=312,LEFT($G237,5)="Total",$B237="G "),VLOOKUP('312'!$F$80,_312_Table2,MATCH('312'!$N$16,_312_Table2_ColumnLookup,0),FALSE),
  IF(AND(VALUE(LEFT($A237,3))=312,LEFT($G237,5)="Total",$B237="O "),VLOOKUP('312'!$F$80,_312_Table2,MATCH('312'!$V$16,_312_Table2_ColumnLookup,0),FALSE),
  IF(AND(VALUE(LEFT($A237,3))=312,LEFT($G237,5)="Total",$B237="Q "),VLOOKUP('312'!$F$80,_312_Table2,MATCH('312'!$X$16,_312_Table2_ColumnLookup,0),FALSE),
  IF(AND(VALUE(LEFT($A237,3))=312,LEFT($G237,5)="Total"),VLOOKUP('312'!$F$80,_312_Table2,MATCH(LEFT($B237,1),_312_Table2_ColumnLookup,0),FALSE),
  IF(AND(VALUE(LEFT($A237,3))=312,LEN($I237)=4,$B237="G"),VLOOKUP($I237,_312_Table2,MATCH('312'!$N$16,_312_Table2_ColumnLookup,0),FALSE),
  IF(AND(VALUE(LEFT($A237,3))=312,LEN($I237)=4,$B237="O"),VLOOKUP($I237,_312_Table2,MATCH('312'!$V$16,_312_Table2_ColumnLookup,0),FALSE),
  IF(AND(VALUE(LEFT($A237,3))=312,LEN($I237)=4,$B237="Q"),VLOOKUP($I237,_312_Table2,MATCH('312'!$X$16,_312_Table2_ColumnLookup,0),FALSE),
  IF(AND(VALUE(LEFT($A237,3))=312,LEN($I237)=4),VLOOKUP($I237,_312_Table2,MATCH(LEFT($B237,1),_312_Table2_ColumnLookup,0),FALSE)
+N("312"),
  IF(VALUE(LEFT($A237,3))=313,VLOOKUP(VALUE(MID($B237,2,1)),_313_Table2,MATCH(MID($B237,1,1),_313_Table2_ColumnLookup,0),FALSE)
+N("313"),
  IF(AND(VALUE(LEFT($A237,3))=314,LEN($B237)=3),VLOOKUP(VALUE(MID($B237,2,2)),_314_Table2,MATCH(MID($B237,1,1),_314_Table2_ColumnLookup,0),FALSE),
  IF(VALUE(LEFT($A237,3))=314,VLOOKUP(VALUE(MID($B237,2,1)),_314_Table2,MATCH(MID($B237,1,1),_314_Table2_ColumnLookup,0),FALSE)
+N("314"),
""))))))))))))))))))))))))</f>
        <v>#NAME?</v>
      </c>
      <c r="F237" s="238" t="e">
        <f>IF(AND(VALUE(LEFT($A237,3))=309,LEN($B237)=3),VLOOKUP(VALUE(MID($B237,2,2)),_309_Table3,MATCH(MID($B237,1,1),_309_Table3_ColumnLookup,0),FALSE),
  IF($C237="309 LCR SummaryA",OneYearSCR,IF($C237="309 LCR SummaryB",UltimateSCR,IF(VALUE(LEFT($A237,3))=309,VLOOKUP(VALUE(MID($B237,2,1)),_309_Table3,MATCH(MID($B237,1,1),_309_Table3_ColumnLookup,0),FALSE)
+N("309"),
  IF(VALUE(LEFT($A237,3))=310,VLOOKUP(VALUE(MID($B237,2,1)),_310_Table3,MATCH(MID($B237,1,1),_310_Table3_ColumnLookup,0),FALSE)
+N("310"),
  IF(AND(VALUE(LEFT($A237,3))=311,LEN($I237)=4),VLOOKUP($I237,_311_Table3,MATCH($B237,_311_Table3_ColumnLookup,0),FALSE),
  IF(AND(VALUE(LEFT($A237,3))=311,OR($B237="I2",$B237="J2",$B237="K2",$B237="L2")),VLOOKUP('311'!$G$58,_311_Table3,MATCH(MID($B237,1,1),_311_Table3_ColumnLookup,0),FALSE),
  IF(AND(VALUE(LEFT($A237,3))=311,RIGHT($B237,5)="Total"),VLOOKUP('311'!$G$59,_311_Table3,MATCH(MID($B237,1,1),_311_Table3_ColumnLookup,0),FALSE),
  IF(VALUE(LEFT($A237,3))=311,VLOOKUP(VALUE(MID($B237,2,1)),_311_Table3,MATCH(MID($B237,1,1),_311_Table3_ColumnLookup,0),FALSE)
+N("311"),
  IF(AND(VALUE(LEFT($A237,3))=312,LEFT($G237,10)="Unincepted",$B237="G "),VLOOKUP(" ULO",_312_Table3,MATCH('312'!$N$16,_312_Table3_ColumnLookup,0),FALSE),
  IF(AND(VALUE(LEFT($A237,3))=312,LEFT($G237,10)="Unincepted",$B237="O "),VLOOKUP(" ULO",_312_Table3,MATCH('312'!$V$16,_312_Table3_ColumnLookup,0),FALSE),
  IF(AND(VALUE(LEFT($A237,3))=312,LEFT($G237,10)="Unincepted",$B237="Q "),VLOOKUP(" ULO",_312_Table3,MATCH('312'!$X$16,_312_Table3_ColumnLookup,0),FALSE),
  IF(AND(VALUE(LEFT($A237,3))=312,LEFT($G237,10)="Unincepted"),VLOOKUP(" ULO",_312_Table3,MATCH(LEFT($B237,1),_312_Table3_ColumnLookup,0),FALSE),
  IF(AND(VALUE(LEFT($A237,3))=312,LEFT($G237,5)="Total",$B237="G "),VLOOKUP('312'!$F$80,_312_Table3,MATCH('312'!$N$16,_312_Table3_ColumnLookup,0),FALSE),
  IF(AND(VALUE(LEFT($A237,3))=312,LEFT($G237,5)="Total",$B237="O "),VLOOKUP('312'!$F$80,_312_Table3,MATCH('312'!$V$16,_312_Table3_ColumnLookup,0),FALSE),
  IF(AND(VALUE(LEFT($A237,3))=312,LEFT($G237,5)="Total",$B237="Q "),VLOOKUP('312'!$F$80,_312_Table3,MATCH('312'!$X$16,_312_Table3_ColumnLookup,0),FALSE),
  IF(AND(VALUE(LEFT($A237,3))=312,LEFT($G237,5)="Total"),VLOOKUP('312'!$F$80,_312_Table3,MATCH(LEFT($B237,1),_312_Table3_ColumnLookup,0),FALSE),
  IF(AND(VALUE(LEFT($A237,3))=312,LEN($I237)=4,$B237="G"),VLOOKUP($I237,_312_Table3,MATCH('312'!$N$16,_312_Table3_ColumnLookup,0),FALSE),
  IF(AND(VALUE(LEFT($A237,3))=312,LEN($I237)=4,$B237="O"),VLOOKUP($I237,_312_Table3,MATCH('312'!$V$16,_312_Table3_ColumnLookup,0),FALSE),
  IF(AND(VALUE(LEFT($A237,3))=312,LEN($I237)=4,$B237="Q"),VLOOKUP($I237,_312_Table3,MATCH('312'!$X$16,_312_Table3_ColumnLookup,0),FALSE),
  IF(AND(VALUE(LEFT($A237,3))=312,LEN($I237)=4),VLOOKUP($I237,_312_Table3,MATCH(LEFT($B237,1),_312_Table3_ColumnLookup,0),FALSE)
+N("312"),
  IF(VALUE(LEFT($A237,3))=313,VLOOKUP(VALUE(MID($B237,2,1)),_313_Table3,MATCH(MID($B237,1,1),_313_Table3_ColumnLookup,0),FALSE)
+N("313"),
  IF(AND(VALUE(LEFT($A237,3))=314,LEN($B237)=3),VLOOKUP(VALUE(MID($B237,2,2)),_314_Table3,MATCH(MID($B237,1,1),_314_Table3_ColumnLookup,0),FALSE),
  IF(VALUE(LEFT($A237,3))=314,VLOOKUP(VALUE(MID($B237,2,1)),_314_Table3,MATCH(MID($B237,1,1),_314_Table3_ColumnLookup,0),FALSE)
+N("314"),
""))))))))))))))))))))))))</f>
        <v>#NAME?</v>
      </c>
      <c r="G237" s="266" t="s">
        <v>1158</v>
      </c>
      <c r="H237" s="321">
        <f>IFERROR(
IF(ISERROR($D237)=FALSE,$D237,IF(ISERROR($E237)=FALSE,$E237,IF(ISERROR($F237)=FALSE,$F237
+N("012 checkboxes"),
IF(
IF(OR(LEFT($A237,9)="Syndicate",LEFT($A237,12)="NewSyndicate"),VLOOKUP($A237,'012'!$J:$ZW,MATCH("Link to button",'012'!$J$1:$ZW$1,0),0)
+N("309 checkbox"),
IF($C237="309 LCR Summary0",VLOOKUP("Notes990",'309'!$P:$ZZ,MATCH("Link to button",'309'!$P$1:$ZZ$1,0),0)
+N("313 checkboxes"),
IF($C237="313 Financial Information0LcmVsScr",IF($C237="309 LCR Summary0",VLOOKUP("LcmVsScr",'309'!$N:$ZZ,MATCH("Link to button",'309'!$N$1:$ZZ$1,0),0),
IF($C237="313 Financial Information0LcrDocAttached",IF($C237="309 LCR Summary0",VLOOKUP("LcrDocAttached",'309'!$N:$ZZ,MATCH("Link to button",'309'!$N$1:$ZZ$1,0),
0)))))))=1,TRUE,FALSE)
))),"")</f>
        <v>0</v>
      </c>
      <c r="I237" s="266">
        <v>1991</v>
      </c>
    </row>
    <row r="238" spans="1:9" s="266" customFormat="1">
      <c r="A238" s="237" t="str">
        <f>VLOOKUP($G238,CSVLookups!$B:$R,MATCH(A$1,CSVLookups!$B$1:$R$1,0),FALSE)</f>
        <v>312 Projected Solvency II Technical Provisions at Time Zero</v>
      </c>
      <c r="B238" s="237" t="str">
        <f>VLOOKUP($G238,CSVLookups!$B:$R,MATCH(B$1,CSVLookups!$B$1:$R$1,0),FALSE)</f>
        <v>N</v>
      </c>
      <c r="C238" s="238" t="str">
        <f t="shared" si="4"/>
        <v>312 Projected Solvency II Technical Provisions at Time ZeroN1991</v>
      </c>
      <c r="D238" s="238">
        <f>IF(AND(VALUE(LEFT($A238,3))=309,LEN($B238)=3),VLOOKUP(VALUE(MID($B238,2,2)),_309_Table1,MATCH(MID($B238,1,1),_309_Table1_ColumnLookup,0),FALSE),
  IF($C238="309 LCR SummaryA",OneYearSCR,IF($C238="309 LCR SummaryB",UltimateSCR,IF(VALUE(LEFT($A238,3))=309,VLOOKUP(VALUE(MID($B238,2,1)),_309_Table1,MATCH(MID($B238,1,1),_309_Table1_ColumnLookup,0),FALSE)
+N("309"),
  IF(VALUE(LEFT($A238,3))=310,VLOOKUP(VALUE(MID($B238,2,1)),_310_Table1,MATCH(MID($B238,1,1),_310_Table1_ColumnLookup,0),FALSE)
+N("310"),
  IF(AND(VALUE(LEFT($A238,3))=311,LEN($I238)=4),VLOOKUP($I238,_311_Table1,MATCH($B238,_311_Table1_ColumnLookup,0),FALSE),
  IF(AND(VALUE(LEFT($A238,3))=311,OR($B238="I2",$B238="J2",$B238="K2",$B238="L2")),VLOOKUP('311'!$G$58,_311_Table1,MATCH(MID($B238,1,1),_311_Table1_ColumnLookup,0),FALSE),
  IF(AND(VALUE(LEFT($A238,3))=311,RIGHT($B238,5)="Total"),VLOOKUP('311'!$G$59,_311_Table1,MATCH(MID($B238,1,1),_311_Table1_ColumnLookup,0),FALSE),
  IF(VALUE(LEFT($A238,3))=311,VLOOKUP(VALUE(MID($B238,2,1)),_311_Table1,MATCH(MID($B238,1,1),_311_Table1_ColumnLookup,0),FALSE)
+N("311"),
  IF(AND(VALUE(LEFT($A238,3))=312,LEFT($G238,10)="Unincepted",$B238="G "),VLOOKUP(" ULO",_312_Table1,MATCH('312'!$N$16,_312_Table1_ColumnLookup,0),FALSE),
  IF(AND(VALUE(LEFT($A238,3))=312,LEFT($G238,10)="Unincepted",$B238="O "),VLOOKUP(" ULO",_312_Table1,MATCH('312'!$V$16,_312_Table1_ColumnLookup,0),FALSE),
  IF(AND(VALUE(LEFT($A238,3))=312,LEFT($G238,10)="Unincepted",$B238="Q "),VLOOKUP(" ULO",_312_Table1,MATCH('312'!$X$16,_312_Table1_ColumnLookup,0),FALSE),
  IF(AND(VALUE(LEFT($A238,3))=312,LEFT($G238,10)="Unincepted"),VLOOKUP(" ULO",_312_Table1,MATCH(LEFT($B238,1),_312_Table1_ColumnLookup,0),FALSE),
  IF(AND(VALUE(LEFT($A238,3))=312,LEFT($G238,5)="Total",$B238="G "),VLOOKUP('312'!$F$80,_312_Table1,MATCH('312'!$N$16,_312_Table1_ColumnLookup,0),FALSE),
  IF(AND(VALUE(LEFT($A238,3))=312,LEFT($G238,5)="Total",$B238="O "),VLOOKUP('312'!$F$80,_312_Table1,MATCH('312'!$V$16,_312_Table1_ColumnLookup,0),FALSE),
  IF(AND(VALUE(LEFT($A238,3))=312,LEFT($G238,5)="Total",$B238="Q "),VLOOKUP('312'!$F$80,_312_Table1,MATCH('312'!$X$16,_312_Table1_ColumnLookup,0),FALSE),
  IF(AND(VALUE(LEFT($A238,3))=312,LEFT($G238,5)="Total"),VLOOKUP('312'!$F$80,_312_Table1,MATCH(LEFT($B238,1),_312_Table1_ColumnLookup,0),FALSE),
  IF(AND(VALUE(LEFT($A238,3))=312,LEN($I238)=4,$B238="G"),VLOOKUP($I238,_312_Table1,MATCH('312'!$N$16,_312_Table1_ColumnLookup,0),FALSE),
  IF(AND(VALUE(LEFT($A238,3))=312,LEN($I238)=4,$B238="O"),VLOOKUP($I238,_312_Table1,MATCH('312'!$V$16,_312_Table1_ColumnLookup,0),FALSE),
  IF(AND(VALUE(LEFT($A238,3))=312,LEN($I238)=4,$B238="Q"),VLOOKUP($I238,_312_Table1,MATCH('312'!$X$16,_312_Table1_ColumnLookup,0),FALSE),
  IF(AND(VALUE(LEFT($A238,3))=312,LEN($I238)=4),VLOOKUP($I238,_312_Table1,MATCH(LEFT($B238,1),_312_Table1_ColumnLookup,0),FALSE)
+N("312"),
  IF(VALUE(LEFT($A238,3))=313,VLOOKUP(VALUE(MID($B238,2,1)),_313_Table1,MATCH(MID($B238,1,1),_313_Table1_ColumnLookup,0),FALSE)
+N("313"),
  IF(AND(VALUE(LEFT($A238,3))=314,LEN($B238)=3),VLOOKUP(VALUE(MID($B238,2,2)),_314_Table1,MATCH(MID($B238,1,1),_314_Table1_ColumnLookup,0),FALSE),
  IF(VALUE(LEFT($A238,3))=314,VLOOKUP(VALUE(MID($B238,2,1)),_314_Table1,MATCH(MID($B238,1,1),_314_Table1_ColumnLookup,0),FALSE)
+N("314"),
""))))))))))))))))))))))))</f>
        <v>0</v>
      </c>
      <c r="E238" s="238" t="e">
        <f>IF(AND(VALUE(LEFT($A238,3))=309,LEN($B238)=3),VLOOKUP(VALUE(MID($B238,2,2)),_309_Table2,MATCH(MID($B238,1,1),_309_Table2_ColumnLookup,0),FALSE),
  IF($C238="309 LCR SummaryA",OneYearSCR,IF($C238="309 LCR SummaryB",UltimateSCR,IF(VALUE(LEFT($A238,3))=309,VLOOKUP(VALUE(MID($B238,2,1)),_309_Table2,MATCH(MID($B238,1,1),_309_Table2_ColumnLookup,0),FALSE)
+N("309"),
  IF(VALUE(LEFT($A238,3))=310,VLOOKUP(VALUE(MID($B238,2,1)),_310_Table2,MATCH(MID($B238,1,1),_310_Table2_ColumnLookup,0),FALSE)
+N("310"),
  IF(AND(VALUE(LEFT($A238,3))=311,LEN($I238)=4),VLOOKUP($I238,_311_Table2,MATCH($B238,_311_Table2_ColumnLookup,0),FALSE),
  IF(AND(VALUE(LEFT($A238,3))=311,OR($B238="I2",$B238="J2",$B238="K2",$B238="L2")),VLOOKUP('311'!$G$58,_311_Table2,MATCH(MID($B238,1,1),_311_Table2_ColumnLookup,0),FALSE),
  IF(AND(VALUE(LEFT($A238,3))=311,RIGHT($B238,5)="Total"),VLOOKUP('311'!$G$59,_311_Table2,MATCH(MID($B238,1,1),_311_Table2_ColumnLookup,0),FALSE),
  IF(VALUE(LEFT($A238,3))=311,VLOOKUP(VALUE(MID($B238,2,1)),_311_Table2,MATCH(MID($B238,1,1),_311_Table2_ColumnLookup,0),FALSE)
+N("311"),
  IF(AND(VALUE(LEFT($A238,3))=312,LEFT($G238,10)="Unincepted",$B238="G "),VLOOKUP(" ULO",_312_Table2,MATCH('312'!$N$16,_312_Table2_ColumnLookup,0),FALSE),
  IF(AND(VALUE(LEFT($A238,3))=312,LEFT($G238,10)="Unincepted",$B238="O "),VLOOKUP(" ULO",_312_Table2,MATCH('312'!$V$16,_312_Table2_ColumnLookup,0),FALSE),
  IF(AND(VALUE(LEFT($A238,3))=312,LEFT($G238,10)="Unincepted",$B238="Q "),VLOOKUP(" ULO",_312_Table2,MATCH('312'!$X$16,_312_Table2_ColumnLookup,0),FALSE),
  IF(AND(VALUE(LEFT($A238,3))=312,LEFT($G238,10)="Unincepted"),VLOOKUP(" ULO",_312_Table2,MATCH(LEFT($B238,1),_312_Table2_ColumnLookup,0),FALSE),
  IF(AND(VALUE(LEFT($A238,3))=312,LEFT($G238,5)="Total",$B238="G "),VLOOKUP('312'!$F$80,_312_Table2,MATCH('312'!$N$16,_312_Table2_ColumnLookup,0),FALSE),
  IF(AND(VALUE(LEFT($A238,3))=312,LEFT($G238,5)="Total",$B238="O "),VLOOKUP('312'!$F$80,_312_Table2,MATCH('312'!$V$16,_312_Table2_ColumnLookup,0),FALSE),
  IF(AND(VALUE(LEFT($A238,3))=312,LEFT($G238,5)="Total",$B238="Q "),VLOOKUP('312'!$F$80,_312_Table2,MATCH('312'!$X$16,_312_Table2_ColumnLookup,0),FALSE),
  IF(AND(VALUE(LEFT($A238,3))=312,LEFT($G238,5)="Total"),VLOOKUP('312'!$F$80,_312_Table2,MATCH(LEFT($B238,1),_312_Table2_ColumnLookup,0),FALSE),
  IF(AND(VALUE(LEFT($A238,3))=312,LEN($I238)=4,$B238="G"),VLOOKUP($I238,_312_Table2,MATCH('312'!$N$16,_312_Table2_ColumnLookup,0),FALSE),
  IF(AND(VALUE(LEFT($A238,3))=312,LEN($I238)=4,$B238="O"),VLOOKUP($I238,_312_Table2,MATCH('312'!$V$16,_312_Table2_ColumnLookup,0),FALSE),
  IF(AND(VALUE(LEFT($A238,3))=312,LEN($I238)=4,$B238="Q"),VLOOKUP($I238,_312_Table2,MATCH('312'!$X$16,_312_Table2_ColumnLookup,0),FALSE),
  IF(AND(VALUE(LEFT($A238,3))=312,LEN($I238)=4),VLOOKUP($I238,_312_Table2,MATCH(LEFT($B238,1),_312_Table2_ColumnLookup,0),FALSE)
+N("312"),
  IF(VALUE(LEFT($A238,3))=313,VLOOKUP(VALUE(MID($B238,2,1)),_313_Table2,MATCH(MID($B238,1,1),_313_Table2_ColumnLookup,0),FALSE)
+N("313"),
  IF(AND(VALUE(LEFT($A238,3))=314,LEN($B238)=3),VLOOKUP(VALUE(MID($B238,2,2)),_314_Table2,MATCH(MID($B238,1,1),_314_Table2_ColumnLookup,0),FALSE),
  IF(VALUE(LEFT($A238,3))=314,VLOOKUP(VALUE(MID($B238,2,1)),_314_Table2,MATCH(MID($B238,1,1),_314_Table2_ColumnLookup,0),FALSE)
+N("314"),
""))))))))))))))))))))))))</f>
        <v>#NAME?</v>
      </c>
      <c r="F238" s="238" t="e">
        <f>IF(AND(VALUE(LEFT($A238,3))=309,LEN($B238)=3),VLOOKUP(VALUE(MID($B238,2,2)),_309_Table3,MATCH(MID($B238,1,1),_309_Table3_ColumnLookup,0),FALSE),
  IF($C238="309 LCR SummaryA",OneYearSCR,IF($C238="309 LCR SummaryB",UltimateSCR,IF(VALUE(LEFT($A238,3))=309,VLOOKUP(VALUE(MID($B238,2,1)),_309_Table3,MATCH(MID($B238,1,1),_309_Table3_ColumnLookup,0),FALSE)
+N("309"),
  IF(VALUE(LEFT($A238,3))=310,VLOOKUP(VALUE(MID($B238,2,1)),_310_Table3,MATCH(MID($B238,1,1),_310_Table3_ColumnLookup,0),FALSE)
+N("310"),
  IF(AND(VALUE(LEFT($A238,3))=311,LEN($I238)=4),VLOOKUP($I238,_311_Table3,MATCH($B238,_311_Table3_ColumnLookup,0),FALSE),
  IF(AND(VALUE(LEFT($A238,3))=311,OR($B238="I2",$B238="J2",$B238="K2",$B238="L2")),VLOOKUP('311'!$G$58,_311_Table3,MATCH(MID($B238,1,1),_311_Table3_ColumnLookup,0),FALSE),
  IF(AND(VALUE(LEFT($A238,3))=311,RIGHT($B238,5)="Total"),VLOOKUP('311'!$G$59,_311_Table3,MATCH(MID($B238,1,1),_311_Table3_ColumnLookup,0),FALSE),
  IF(VALUE(LEFT($A238,3))=311,VLOOKUP(VALUE(MID($B238,2,1)),_311_Table3,MATCH(MID($B238,1,1),_311_Table3_ColumnLookup,0),FALSE)
+N("311"),
  IF(AND(VALUE(LEFT($A238,3))=312,LEFT($G238,10)="Unincepted",$B238="G "),VLOOKUP(" ULO",_312_Table3,MATCH('312'!$N$16,_312_Table3_ColumnLookup,0),FALSE),
  IF(AND(VALUE(LEFT($A238,3))=312,LEFT($G238,10)="Unincepted",$B238="O "),VLOOKUP(" ULO",_312_Table3,MATCH('312'!$V$16,_312_Table3_ColumnLookup,0),FALSE),
  IF(AND(VALUE(LEFT($A238,3))=312,LEFT($G238,10)="Unincepted",$B238="Q "),VLOOKUP(" ULO",_312_Table3,MATCH('312'!$X$16,_312_Table3_ColumnLookup,0),FALSE),
  IF(AND(VALUE(LEFT($A238,3))=312,LEFT($G238,10)="Unincepted"),VLOOKUP(" ULO",_312_Table3,MATCH(LEFT($B238,1),_312_Table3_ColumnLookup,0),FALSE),
  IF(AND(VALUE(LEFT($A238,3))=312,LEFT($G238,5)="Total",$B238="G "),VLOOKUP('312'!$F$80,_312_Table3,MATCH('312'!$N$16,_312_Table3_ColumnLookup,0),FALSE),
  IF(AND(VALUE(LEFT($A238,3))=312,LEFT($G238,5)="Total",$B238="O "),VLOOKUP('312'!$F$80,_312_Table3,MATCH('312'!$V$16,_312_Table3_ColumnLookup,0),FALSE),
  IF(AND(VALUE(LEFT($A238,3))=312,LEFT($G238,5)="Total",$B238="Q "),VLOOKUP('312'!$F$80,_312_Table3,MATCH('312'!$X$16,_312_Table3_ColumnLookup,0),FALSE),
  IF(AND(VALUE(LEFT($A238,3))=312,LEFT($G238,5)="Total"),VLOOKUP('312'!$F$80,_312_Table3,MATCH(LEFT($B238,1),_312_Table3_ColumnLookup,0),FALSE),
  IF(AND(VALUE(LEFT($A238,3))=312,LEN($I238)=4,$B238="G"),VLOOKUP($I238,_312_Table3,MATCH('312'!$N$16,_312_Table3_ColumnLookup,0),FALSE),
  IF(AND(VALUE(LEFT($A238,3))=312,LEN($I238)=4,$B238="O"),VLOOKUP($I238,_312_Table3,MATCH('312'!$V$16,_312_Table3_ColumnLookup,0),FALSE),
  IF(AND(VALUE(LEFT($A238,3))=312,LEN($I238)=4,$B238="Q"),VLOOKUP($I238,_312_Table3,MATCH('312'!$X$16,_312_Table3_ColumnLookup,0),FALSE),
  IF(AND(VALUE(LEFT($A238,3))=312,LEN($I238)=4),VLOOKUP($I238,_312_Table3,MATCH(LEFT($B238,1),_312_Table3_ColumnLookup,0),FALSE)
+N("312"),
  IF(VALUE(LEFT($A238,3))=313,VLOOKUP(VALUE(MID($B238,2,1)),_313_Table3,MATCH(MID($B238,1,1),_313_Table3_ColumnLookup,0),FALSE)
+N("313"),
  IF(AND(VALUE(LEFT($A238,3))=314,LEN($B238)=3),VLOOKUP(VALUE(MID($B238,2,2)),_314_Table3,MATCH(MID($B238,1,1),_314_Table3_ColumnLookup,0),FALSE),
  IF(VALUE(LEFT($A238,3))=314,VLOOKUP(VALUE(MID($B238,2,1)),_314_Table3,MATCH(MID($B238,1,1),_314_Table3_ColumnLookup,0),FALSE)
+N("314"),
""))))))))))))))))))))))))</f>
        <v>#NAME?</v>
      </c>
      <c r="G238" s="266" t="s">
        <v>1160</v>
      </c>
      <c r="H238" s="321">
        <f>IFERROR(
IF(ISERROR($D238)=FALSE,$D238,IF(ISERROR($E238)=FALSE,$E238,IF(ISERROR($F238)=FALSE,$F238
+N("012 checkboxes"),
IF(
IF(OR(LEFT($A238,9)="Syndicate",LEFT($A238,12)="NewSyndicate"),VLOOKUP($A238,'012'!$J:$ZW,MATCH("Link to button",'012'!$J$1:$ZW$1,0),0)
+N("309 checkbox"),
IF($C238="309 LCR Summary0",VLOOKUP("Notes990",'309'!$P:$ZZ,MATCH("Link to button",'309'!$P$1:$ZZ$1,0),0)
+N("313 checkboxes"),
IF($C238="313 Financial Information0LcmVsScr",IF($C238="309 LCR Summary0",VLOOKUP("LcmVsScr",'309'!$N:$ZZ,MATCH("Link to button",'309'!$N$1:$ZZ$1,0),0),
IF($C238="313 Financial Information0LcrDocAttached",IF($C238="309 LCR Summary0",VLOOKUP("LcrDocAttached",'309'!$N:$ZZ,MATCH("Link to button",'309'!$N$1:$ZZ$1,0),
0)))))))=1,TRUE,FALSE)
))),"")</f>
        <v>0</v>
      </c>
      <c r="I238" s="266">
        <v>1991</v>
      </c>
    </row>
    <row r="239" spans="1:9" s="266" customFormat="1">
      <c r="A239" s="237" t="str">
        <f>VLOOKUP($G239,CSVLookups!$B:$R,MATCH(A$1,CSVLookups!$B$1:$R$1,0),FALSE)</f>
        <v>312 Projected Solvency II Technical Provisions at Time Zero</v>
      </c>
      <c r="B239" s="237" t="str">
        <f>VLOOKUP($G239,CSVLookups!$B:$R,MATCH(B$1,CSVLookups!$B$1:$R$1,0),FALSE)</f>
        <v>O</v>
      </c>
      <c r="C239" s="238" t="str">
        <f t="shared" si="4"/>
        <v>312 Projected Solvency II Technical Provisions at Time ZeroO1991</v>
      </c>
      <c r="D239" s="238">
        <f>IF(AND(VALUE(LEFT($A239,3))=309,LEN($B239)=3),VLOOKUP(VALUE(MID($B239,2,2)),_309_Table1,MATCH(MID($B239,1,1),_309_Table1_ColumnLookup,0),FALSE),
  IF($C239="309 LCR SummaryA",OneYearSCR,IF($C239="309 LCR SummaryB",UltimateSCR,IF(VALUE(LEFT($A239,3))=309,VLOOKUP(VALUE(MID($B239,2,1)),_309_Table1,MATCH(MID($B239,1,1),_309_Table1_ColumnLookup,0),FALSE)
+N("309"),
  IF(VALUE(LEFT($A239,3))=310,VLOOKUP(VALUE(MID($B239,2,1)),_310_Table1,MATCH(MID($B239,1,1),_310_Table1_ColumnLookup,0),FALSE)
+N("310"),
  IF(AND(VALUE(LEFT($A239,3))=311,LEN($I239)=4),VLOOKUP($I239,_311_Table1,MATCH($B239,_311_Table1_ColumnLookup,0),FALSE),
  IF(AND(VALUE(LEFT($A239,3))=311,OR($B239="I2",$B239="J2",$B239="K2",$B239="L2")),VLOOKUP('311'!$G$58,_311_Table1,MATCH(MID($B239,1,1),_311_Table1_ColumnLookup,0),FALSE),
  IF(AND(VALUE(LEFT($A239,3))=311,RIGHT($B239,5)="Total"),VLOOKUP('311'!$G$59,_311_Table1,MATCH(MID($B239,1,1),_311_Table1_ColumnLookup,0),FALSE),
  IF(VALUE(LEFT($A239,3))=311,VLOOKUP(VALUE(MID($B239,2,1)),_311_Table1,MATCH(MID($B239,1,1),_311_Table1_ColumnLookup,0),FALSE)
+N("311"),
  IF(AND(VALUE(LEFT($A239,3))=312,LEFT($G239,10)="Unincepted",$B239="G "),VLOOKUP(" ULO",_312_Table1,MATCH('312'!$N$16,_312_Table1_ColumnLookup,0),FALSE),
  IF(AND(VALUE(LEFT($A239,3))=312,LEFT($G239,10)="Unincepted",$B239="O "),VLOOKUP(" ULO",_312_Table1,MATCH('312'!$V$16,_312_Table1_ColumnLookup,0),FALSE),
  IF(AND(VALUE(LEFT($A239,3))=312,LEFT($G239,10)="Unincepted",$B239="Q "),VLOOKUP(" ULO",_312_Table1,MATCH('312'!$X$16,_312_Table1_ColumnLookup,0),FALSE),
  IF(AND(VALUE(LEFT($A239,3))=312,LEFT($G239,10)="Unincepted"),VLOOKUP(" ULO",_312_Table1,MATCH(LEFT($B239,1),_312_Table1_ColumnLookup,0),FALSE),
  IF(AND(VALUE(LEFT($A239,3))=312,LEFT($G239,5)="Total",$B239="G "),VLOOKUP('312'!$F$80,_312_Table1,MATCH('312'!$N$16,_312_Table1_ColumnLookup,0),FALSE),
  IF(AND(VALUE(LEFT($A239,3))=312,LEFT($G239,5)="Total",$B239="O "),VLOOKUP('312'!$F$80,_312_Table1,MATCH('312'!$V$16,_312_Table1_ColumnLookup,0),FALSE),
  IF(AND(VALUE(LEFT($A239,3))=312,LEFT($G239,5)="Total",$B239="Q "),VLOOKUP('312'!$F$80,_312_Table1,MATCH('312'!$X$16,_312_Table1_ColumnLookup,0),FALSE),
  IF(AND(VALUE(LEFT($A239,3))=312,LEFT($G239,5)="Total"),VLOOKUP('312'!$F$80,_312_Table1,MATCH(LEFT($B239,1),_312_Table1_ColumnLookup,0),FALSE),
  IF(AND(VALUE(LEFT($A239,3))=312,LEN($I239)=4,$B239="G"),VLOOKUP($I239,_312_Table1,MATCH('312'!$N$16,_312_Table1_ColumnLookup,0),FALSE),
  IF(AND(VALUE(LEFT($A239,3))=312,LEN($I239)=4,$B239="O"),VLOOKUP($I239,_312_Table1,MATCH('312'!$V$16,_312_Table1_ColumnLookup,0),FALSE),
  IF(AND(VALUE(LEFT($A239,3))=312,LEN($I239)=4,$B239="Q"),VLOOKUP($I239,_312_Table1,MATCH('312'!$X$16,_312_Table1_ColumnLookup,0),FALSE),
  IF(AND(VALUE(LEFT($A239,3))=312,LEN($I239)=4),VLOOKUP($I239,_312_Table1,MATCH(LEFT($B239,1),_312_Table1_ColumnLookup,0),FALSE)
+N("312"),
  IF(VALUE(LEFT($A239,3))=313,VLOOKUP(VALUE(MID($B239,2,1)),_313_Table1,MATCH(MID($B239,1,1),_313_Table1_ColumnLookup,0),FALSE)
+N("313"),
  IF(AND(VALUE(LEFT($A239,3))=314,LEN($B239)=3),VLOOKUP(VALUE(MID($B239,2,2)),_314_Table1,MATCH(MID($B239,1,1),_314_Table1_ColumnLookup,0),FALSE),
  IF(VALUE(LEFT($A239,3))=314,VLOOKUP(VALUE(MID($B239,2,1)),_314_Table1,MATCH(MID($B239,1,1),_314_Table1_ColumnLookup,0),FALSE)
+N("314"),
""))))))))))))))))))))))))</f>
        <v>0</v>
      </c>
      <c r="E239" s="238" t="e">
        <f>IF(AND(VALUE(LEFT($A239,3))=309,LEN($B239)=3),VLOOKUP(VALUE(MID($B239,2,2)),_309_Table2,MATCH(MID($B239,1,1),_309_Table2_ColumnLookup,0),FALSE),
  IF($C239="309 LCR SummaryA",OneYearSCR,IF($C239="309 LCR SummaryB",UltimateSCR,IF(VALUE(LEFT($A239,3))=309,VLOOKUP(VALUE(MID($B239,2,1)),_309_Table2,MATCH(MID($B239,1,1),_309_Table2_ColumnLookup,0),FALSE)
+N("309"),
  IF(VALUE(LEFT($A239,3))=310,VLOOKUP(VALUE(MID($B239,2,1)),_310_Table2,MATCH(MID($B239,1,1),_310_Table2_ColumnLookup,0),FALSE)
+N("310"),
  IF(AND(VALUE(LEFT($A239,3))=311,LEN($I239)=4),VLOOKUP($I239,_311_Table2,MATCH($B239,_311_Table2_ColumnLookup,0),FALSE),
  IF(AND(VALUE(LEFT($A239,3))=311,OR($B239="I2",$B239="J2",$B239="K2",$B239="L2")),VLOOKUP('311'!$G$58,_311_Table2,MATCH(MID($B239,1,1),_311_Table2_ColumnLookup,0),FALSE),
  IF(AND(VALUE(LEFT($A239,3))=311,RIGHT($B239,5)="Total"),VLOOKUP('311'!$G$59,_311_Table2,MATCH(MID($B239,1,1),_311_Table2_ColumnLookup,0),FALSE),
  IF(VALUE(LEFT($A239,3))=311,VLOOKUP(VALUE(MID($B239,2,1)),_311_Table2,MATCH(MID($B239,1,1),_311_Table2_ColumnLookup,0),FALSE)
+N("311"),
  IF(AND(VALUE(LEFT($A239,3))=312,LEFT($G239,10)="Unincepted",$B239="G "),VLOOKUP(" ULO",_312_Table2,MATCH('312'!$N$16,_312_Table2_ColumnLookup,0),FALSE),
  IF(AND(VALUE(LEFT($A239,3))=312,LEFT($G239,10)="Unincepted",$B239="O "),VLOOKUP(" ULO",_312_Table2,MATCH('312'!$V$16,_312_Table2_ColumnLookup,0),FALSE),
  IF(AND(VALUE(LEFT($A239,3))=312,LEFT($G239,10)="Unincepted",$B239="Q "),VLOOKUP(" ULO",_312_Table2,MATCH('312'!$X$16,_312_Table2_ColumnLookup,0),FALSE),
  IF(AND(VALUE(LEFT($A239,3))=312,LEFT($G239,10)="Unincepted"),VLOOKUP(" ULO",_312_Table2,MATCH(LEFT($B239,1),_312_Table2_ColumnLookup,0),FALSE),
  IF(AND(VALUE(LEFT($A239,3))=312,LEFT($G239,5)="Total",$B239="G "),VLOOKUP('312'!$F$80,_312_Table2,MATCH('312'!$N$16,_312_Table2_ColumnLookup,0),FALSE),
  IF(AND(VALUE(LEFT($A239,3))=312,LEFT($G239,5)="Total",$B239="O "),VLOOKUP('312'!$F$80,_312_Table2,MATCH('312'!$V$16,_312_Table2_ColumnLookup,0),FALSE),
  IF(AND(VALUE(LEFT($A239,3))=312,LEFT($G239,5)="Total",$B239="Q "),VLOOKUP('312'!$F$80,_312_Table2,MATCH('312'!$X$16,_312_Table2_ColumnLookup,0),FALSE),
  IF(AND(VALUE(LEFT($A239,3))=312,LEFT($G239,5)="Total"),VLOOKUP('312'!$F$80,_312_Table2,MATCH(LEFT($B239,1),_312_Table2_ColumnLookup,0),FALSE),
  IF(AND(VALUE(LEFT($A239,3))=312,LEN($I239)=4,$B239="G"),VLOOKUP($I239,_312_Table2,MATCH('312'!$N$16,_312_Table2_ColumnLookup,0),FALSE),
  IF(AND(VALUE(LEFT($A239,3))=312,LEN($I239)=4,$B239="O"),VLOOKUP($I239,_312_Table2,MATCH('312'!$V$16,_312_Table2_ColumnLookup,0),FALSE),
  IF(AND(VALUE(LEFT($A239,3))=312,LEN($I239)=4,$B239="Q"),VLOOKUP($I239,_312_Table2,MATCH('312'!$X$16,_312_Table2_ColumnLookup,0),FALSE),
  IF(AND(VALUE(LEFT($A239,3))=312,LEN($I239)=4),VLOOKUP($I239,_312_Table2,MATCH(LEFT($B239,1),_312_Table2_ColumnLookup,0),FALSE)
+N("312"),
  IF(VALUE(LEFT($A239,3))=313,VLOOKUP(VALUE(MID($B239,2,1)),_313_Table2,MATCH(MID($B239,1,1),_313_Table2_ColumnLookup,0),FALSE)
+N("313"),
  IF(AND(VALUE(LEFT($A239,3))=314,LEN($B239)=3),VLOOKUP(VALUE(MID($B239,2,2)),_314_Table2,MATCH(MID($B239,1,1),_314_Table2_ColumnLookup,0),FALSE),
  IF(VALUE(LEFT($A239,3))=314,VLOOKUP(VALUE(MID($B239,2,1)),_314_Table2,MATCH(MID($B239,1,1),_314_Table2_ColumnLookup,0),FALSE)
+N("314"),
""))))))))))))))))))))))))</f>
        <v>#NAME?</v>
      </c>
      <c r="F239" s="238" t="e">
        <f>IF(AND(VALUE(LEFT($A239,3))=309,LEN($B239)=3),VLOOKUP(VALUE(MID($B239,2,2)),_309_Table3,MATCH(MID($B239,1,1),_309_Table3_ColumnLookup,0),FALSE),
  IF($C239="309 LCR SummaryA",OneYearSCR,IF($C239="309 LCR SummaryB",UltimateSCR,IF(VALUE(LEFT($A239,3))=309,VLOOKUP(VALUE(MID($B239,2,1)),_309_Table3,MATCH(MID($B239,1,1),_309_Table3_ColumnLookup,0),FALSE)
+N("309"),
  IF(VALUE(LEFT($A239,3))=310,VLOOKUP(VALUE(MID($B239,2,1)),_310_Table3,MATCH(MID($B239,1,1),_310_Table3_ColumnLookup,0),FALSE)
+N("310"),
  IF(AND(VALUE(LEFT($A239,3))=311,LEN($I239)=4),VLOOKUP($I239,_311_Table3,MATCH($B239,_311_Table3_ColumnLookup,0),FALSE),
  IF(AND(VALUE(LEFT($A239,3))=311,OR($B239="I2",$B239="J2",$B239="K2",$B239="L2")),VLOOKUP('311'!$G$58,_311_Table3,MATCH(MID($B239,1,1),_311_Table3_ColumnLookup,0),FALSE),
  IF(AND(VALUE(LEFT($A239,3))=311,RIGHT($B239,5)="Total"),VLOOKUP('311'!$G$59,_311_Table3,MATCH(MID($B239,1,1),_311_Table3_ColumnLookup,0),FALSE),
  IF(VALUE(LEFT($A239,3))=311,VLOOKUP(VALUE(MID($B239,2,1)),_311_Table3,MATCH(MID($B239,1,1),_311_Table3_ColumnLookup,0),FALSE)
+N("311"),
  IF(AND(VALUE(LEFT($A239,3))=312,LEFT($G239,10)="Unincepted",$B239="G "),VLOOKUP(" ULO",_312_Table3,MATCH('312'!$N$16,_312_Table3_ColumnLookup,0),FALSE),
  IF(AND(VALUE(LEFT($A239,3))=312,LEFT($G239,10)="Unincepted",$B239="O "),VLOOKUP(" ULO",_312_Table3,MATCH('312'!$V$16,_312_Table3_ColumnLookup,0),FALSE),
  IF(AND(VALUE(LEFT($A239,3))=312,LEFT($G239,10)="Unincepted",$B239="Q "),VLOOKUP(" ULO",_312_Table3,MATCH('312'!$X$16,_312_Table3_ColumnLookup,0),FALSE),
  IF(AND(VALUE(LEFT($A239,3))=312,LEFT($G239,10)="Unincepted"),VLOOKUP(" ULO",_312_Table3,MATCH(LEFT($B239,1),_312_Table3_ColumnLookup,0),FALSE),
  IF(AND(VALUE(LEFT($A239,3))=312,LEFT($G239,5)="Total",$B239="G "),VLOOKUP('312'!$F$80,_312_Table3,MATCH('312'!$N$16,_312_Table3_ColumnLookup,0),FALSE),
  IF(AND(VALUE(LEFT($A239,3))=312,LEFT($G239,5)="Total",$B239="O "),VLOOKUP('312'!$F$80,_312_Table3,MATCH('312'!$V$16,_312_Table3_ColumnLookup,0),FALSE),
  IF(AND(VALUE(LEFT($A239,3))=312,LEFT($G239,5)="Total",$B239="Q "),VLOOKUP('312'!$F$80,_312_Table3,MATCH('312'!$X$16,_312_Table3_ColumnLookup,0),FALSE),
  IF(AND(VALUE(LEFT($A239,3))=312,LEFT($G239,5)="Total"),VLOOKUP('312'!$F$80,_312_Table3,MATCH(LEFT($B239,1),_312_Table3_ColumnLookup,0),FALSE),
  IF(AND(VALUE(LEFT($A239,3))=312,LEN($I239)=4,$B239="G"),VLOOKUP($I239,_312_Table3,MATCH('312'!$N$16,_312_Table3_ColumnLookup,0),FALSE),
  IF(AND(VALUE(LEFT($A239,3))=312,LEN($I239)=4,$B239="O"),VLOOKUP($I239,_312_Table3,MATCH('312'!$V$16,_312_Table3_ColumnLookup,0),FALSE),
  IF(AND(VALUE(LEFT($A239,3))=312,LEN($I239)=4,$B239="Q"),VLOOKUP($I239,_312_Table3,MATCH('312'!$X$16,_312_Table3_ColumnLookup,0),FALSE),
  IF(AND(VALUE(LEFT($A239,3))=312,LEN($I239)=4),VLOOKUP($I239,_312_Table3,MATCH(LEFT($B239,1),_312_Table3_ColumnLookup,0),FALSE)
+N("312"),
  IF(VALUE(LEFT($A239,3))=313,VLOOKUP(VALUE(MID($B239,2,1)),_313_Table3,MATCH(MID($B239,1,1),_313_Table3_ColumnLookup,0),FALSE)
+N("313"),
  IF(AND(VALUE(LEFT($A239,3))=314,LEN($B239)=3),VLOOKUP(VALUE(MID($B239,2,2)),_314_Table3,MATCH(MID($B239,1,1),_314_Table3_ColumnLookup,0),FALSE),
  IF(VALUE(LEFT($A239,3))=314,VLOOKUP(VALUE(MID($B239,2,1)),_314_Table3,MATCH(MID($B239,1,1),_314_Table3_ColumnLookup,0),FALSE)
+N("314"),
""))))))))))))))))))))))))</f>
        <v>#NAME?</v>
      </c>
      <c r="G239" s="266" t="s">
        <v>1161</v>
      </c>
      <c r="H239" s="321">
        <f>IFERROR(
IF(ISERROR($D239)=FALSE,$D239,IF(ISERROR($E239)=FALSE,$E239,IF(ISERROR($F239)=FALSE,$F239
+N("012 checkboxes"),
IF(
IF(OR(LEFT($A239,9)="Syndicate",LEFT($A239,12)="NewSyndicate"),VLOOKUP($A239,'012'!$J:$ZW,MATCH("Link to button",'012'!$J$1:$ZW$1,0),0)
+N("309 checkbox"),
IF($C239="309 LCR Summary0",VLOOKUP("Notes990",'309'!$P:$ZZ,MATCH("Link to button",'309'!$P$1:$ZZ$1,0),0)
+N("313 checkboxes"),
IF($C239="313 Financial Information0LcmVsScr",IF($C239="309 LCR Summary0",VLOOKUP("LcmVsScr",'309'!$N:$ZZ,MATCH("Link to button",'309'!$N$1:$ZZ$1,0),0),
IF($C239="313 Financial Information0LcrDocAttached",IF($C239="309 LCR Summary0",VLOOKUP("LcrDocAttached",'309'!$N:$ZZ,MATCH("Link to button",'309'!$N$1:$ZZ$1,0),
0)))))))=1,TRUE,FALSE)
))),"")</f>
        <v>0</v>
      </c>
      <c r="I239" s="266">
        <v>1991</v>
      </c>
    </row>
    <row r="240" spans="1:9" s="266" customFormat="1">
      <c r="A240" s="237" t="str">
        <f>VLOOKUP($G240,CSVLookups!$B:$R,MATCH(A$1,CSVLookups!$B$1:$R$1,0),FALSE)</f>
        <v>312 Projected Solvency II Technical Provisions at Time Zero</v>
      </c>
      <c r="B240" s="237" t="str">
        <f>VLOOKUP($G240,CSVLookups!$B:$R,MATCH(B$1,CSVLookups!$B$1:$R$1,0),FALSE)</f>
        <v>P</v>
      </c>
      <c r="C240" s="238" t="str">
        <f t="shared" si="4"/>
        <v>312 Projected Solvency II Technical Provisions at Time ZeroP1991</v>
      </c>
      <c r="D240" s="238">
        <f>IF(AND(VALUE(LEFT($A240,3))=309,LEN($B240)=3),VLOOKUP(VALUE(MID($B240,2,2)),_309_Table1,MATCH(MID($B240,1,1),_309_Table1_ColumnLookup,0),FALSE),
  IF($C240="309 LCR SummaryA",OneYearSCR,IF($C240="309 LCR SummaryB",UltimateSCR,IF(VALUE(LEFT($A240,3))=309,VLOOKUP(VALUE(MID($B240,2,1)),_309_Table1,MATCH(MID($B240,1,1),_309_Table1_ColumnLookup,0),FALSE)
+N("309"),
  IF(VALUE(LEFT($A240,3))=310,VLOOKUP(VALUE(MID($B240,2,1)),_310_Table1,MATCH(MID($B240,1,1),_310_Table1_ColumnLookup,0),FALSE)
+N("310"),
  IF(AND(VALUE(LEFT($A240,3))=311,LEN($I240)=4),VLOOKUP($I240,_311_Table1,MATCH($B240,_311_Table1_ColumnLookup,0),FALSE),
  IF(AND(VALUE(LEFT($A240,3))=311,OR($B240="I2",$B240="J2",$B240="K2",$B240="L2")),VLOOKUP('311'!$G$58,_311_Table1,MATCH(MID($B240,1,1),_311_Table1_ColumnLookup,0),FALSE),
  IF(AND(VALUE(LEFT($A240,3))=311,RIGHT($B240,5)="Total"),VLOOKUP('311'!$G$59,_311_Table1,MATCH(MID($B240,1,1),_311_Table1_ColumnLookup,0),FALSE),
  IF(VALUE(LEFT($A240,3))=311,VLOOKUP(VALUE(MID($B240,2,1)),_311_Table1,MATCH(MID($B240,1,1),_311_Table1_ColumnLookup,0),FALSE)
+N("311"),
  IF(AND(VALUE(LEFT($A240,3))=312,LEFT($G240,10)="Unincepted",$B240="G "),VLOOKUP(" ULO",_312_Table1,MATCH('312'!$N$16,_312_Table1_ColumnLookup,0),FALSE),
  IF(AND(VALUE(LEFT($A240,3))=312,LEFT($G240,10)="Unincepted",$B240="O "),VLOOKUP(" ULO",_312_Table1,MATCH('312'!$V$16,_312_Table1_ColumnLookup,0),FALSE),
  IF(AND(VALUE(LEFT($A240,3))=312,LEFT($G240,10)="Unincepted",$B240="Q "),VLOOKUP(" ULO",_312_Table1,MATCH('312'!$X$16,_312_Table1_ColumnLookup,0),FALSE),
  IF(AND(VALUE(LEFT($A240,3))=312,LEFT($G240,10)="Unincepted"),VLOOKUP(" ULO",_312_Table1,MATCH(LEFT($B240,1),_312_Table1_ColumnLookup,0),FALSE),
  IF(AND(VALUE(LEFT($A240,3))=312,LEFT($G240,5)="Total",$B240="G "),VLOOKUP('312'!$F$80,_312_Table1,MATCH('312'!$N$16,_312_Table1_ColumnLookup,0),FALSE),
  IF(AND(VALUE(LEFT($A240,3))=312,LEFT($G240,5)="Total",$B240="O "),VLOOKUP('312'!$F$80,_312_Table1,MATCH('312'!$V$16,_312_Table1_ColumnLookup,0),FALSE),
  IF(AND(VALUE(LEFT($A240,3))=312,LEFT($G240,5)="Total",$B240="Q "),VLOOKUP('312'!$F$80,_312_Table1,MATCH('312'!$X$16,_312_Table1_ColumnLookup,0),FALSE),
  IF(AND(VALUE(LEFT($A240,3))=312,LEFT($G240,5)="Total"),VLOOKUP('312'!$F$80,_312_Table1,MATCH(LEFT($B240,1),_312_Table1_ColumnLookup,0),FALSE),
  IF(AND(VALUE(LEFT($A240,3))=312,LEN($I240)=4,$B240="G"),VLOOKUP($I240,_312_Table1,MATCH('312'!$N$16,_312_Table1_ColumnLookup,0),FALSE),
  IF(AND(VALUE(LEFT($A240,3))=312,LEN($I240)=4,$B240="O"),VLOOKUP($I240,_312_Table1,MATCH('312'!$V$16,_312_Table1_ColumnLookup,0),FALSE),
  IF(AND(VALUE(LEFT($A240,3))=312,LEN($I240)=4,$B240="Q"),VLOOKUP($I240,_312_Table1,MATCH('312'!$X$16,_312_Table1_ColumnLookup,0),FALSE),
  IF(AND(VALUE(LEFT($A240,3))=312,LEN($I240)=4),VLOOKUP($I240,_312_Table1,MATCH(LEFT($B240,1),_312_Table1_ColumnLookup,0),FALSE)
+N("312"),
  IF(VALUE(LEFT($A240,3))=313,VLOOKUP(VALUE(MID($B240,2,1)),_313_Table1,MATCH(MID($B240,1,1),_313_Table1_ColumnLookup,0),FALSE)
+N("313"),
  IF(AND(VALUE(LEFT($A240,3))=314,LEN($B240)=3),VLOOKUP(VALUE(MID($B240,2,2)),_314_Table1,MATCH(MID($B240,1,1),_314_Table1_ColumnLookup,0),FALSE),
  IF(VALUE(LEFT($A240,3))=314,VLOOKUP(VALUE(MID($B240,2,1)),_314_Table1,MATCH(MID($B240,1,1),_314_Table1_ColumnLookup,0),FALSE)
+N("314"),
""))))))))))))))))))))))))</f>
        <v>0</v>
      </c>
      <c r="E240" s="238" t="e">
        <f>IF(AND(VALUE(LEFT($A240,3))=309,LEN($B240)=3),VLOOKUP(VALUE(MID($B240,2,2)),_309_Table2,MATCH(MID($B240,1,1),_309_Table2_ColumnLookup,0),FALSE),
  IF($C240="309 LCR SummaryA",OneYearSCR,IF($C240="309 LCR SummaryB",UltimateSCR,IF(VALUE(LEFT($A240,3))=309,VLOOKUP(VALUE(MID($B240,2,1)),_309_Table2,MATCH(MID($B240,1,1),_309_Table2_ColumnLookup,0),FALSE)
+N("309"),
  IF(VALUE(LEFT($A240,3))=310,VLOOKUP(VALUE(MID($B240,2,1)),_310_Table2,MATCH(MID($B240,1,1),_310_Table2_ColumnLookup,0),FALSE)
+N("310"),
  IF(AND(VALUE(LEFT($A240,3))=311,LEN($I240)=4),VLOOKUP($I240,_311_Table2,MATCH($B240,_311_Table2_ColumnLookup,0),FALSE),
  IF(AND(VALUE(LEFT($A240,3))=311,OR($B240="I2",$B240="J2",$B240="K2",$B240="L2")),VLOOKUP('311'!$G$58,_311_Table2,MATCH(MID($B240,1,1),_311_Table2_ColumnLookup,0),FALSE),
  IF(AND(VALUE(LEFT($A240,3))=311,RIGHT($B240,5)="Total"),VLOOKUP('311'!$G$59,_311_Table2,MATCH(MID($B240,1,1),_311_Table2_ColumnLookup,0),FALSE),
  IF(VALUE(LEFT($A240,3))=311,VLOOKUP(VALUE(MID($B240,2,1)),_311_Table2,MATCH(MID($B240,1,1),_311_Table2_ColumnLookup,0),FALSE)
+N("311"),
  IF(AND(VALUE(LEFT($A240,3))=312,LEFT($G240,10)="Unincepted",$B240="G "),VLOOKUP(" ULO",_312_Table2,MATCH('312'!$N$16,_312_Table2_ColumnLookup,0),FALSE),
  IF(AND(VALUE(LEFT($A240,3))=312,LEFT($G240,10)="Unincepted",$B240="O "),VLOOKUP(" ULO",_312_Table2,MATCH('312'!$V$16,_312_Table2_ColumnLookup,0),FALSE),
  IF(AND(VALUE(LEFT($A240,3))=312,LEFT($G240,10)="Unincepted",$B240="Q "),VLOOKUP(" ULO",_312_Table2,MATCH('312'!$X$16,_312_Table2_ColumnLookup,0),FALSE),
  IF(AND(VALUE(LEFT($A240,3))=312,LEFT($G240,10)="Unincepted"),VLOOKUP(" ULO",_312_Table2,MATCH(LEFT($B240,1),_312_Table2_ColumnLookup,0),FALSE),
  IF(AND(VALUE(LEFT($A240,3))=312,LEFT($G240,5)="Total",$B240="G "),VLOOKUP('312'!$F$80,_312_Table2,MATCH('312'!$N$16,_312_Table2_ColumnLookup,0),FALSE),
  IF(AND(VALUE(LEFT($A240,3))=312,LEFT($G240,5)="Total",$B240="O "),VLOOKUP('312'!$F$80,_312_Table2,MATCH('312'!$V$16,_312_Table2_ColumnLookup,0),FALSE),
  IF(AND(VALUE(LEFT($A240,3))=312,LEFT($G240,5)="Total",$B240="Q "),VLOOKUP('312'!$F$80,_312_Table2,MATCH('312'!$X$16,_312_Table2_ColumnLookup,0),FALSE),
  IF(AND(VALUE(LEFT($A240,3))=312,LEFT($G240,5)="Total"),VLOOKUP('312'!$F$80,_312_Table2,MATCH(LEFT($B240,1),_312_Table2_ColumnLookup,0),FALSE),
  IF(AND(VALUE(LEFT($A240,3))=312,LEN($I240)=4,$B240="G"),VLOOKUP($I240,_312_Table2,MATCH('312'!$N$16,_312_Table2_ColumnLookup,0),FALSE),
  IF(AND(VALUE(LEFT($A240,3))=312,LEN($I240)=4,$B240="O"),VLOOKUP($I240,_312_Table2,MATCH('312'!$V$16,_312_Table2_ColumnLookup,0),FALSE),
  IF(AND(VALUE(LEFT($A240,3))=312,LEN($I240)=4,$B240="Q"),VLOOKUP($I240,_312_Table2,MATCH('312'!$X$16,_312_Table2_ColumnLookup,0),FALSE),
  IF(AND(VALUE(LEFT($A240,3))=312,LEN($I240)=4),VLOOKUP($I240,_312_Table2,MATCH(LEFT($B240,1),_312_Table2_ColumnLookup,0),FALSE)
+N("312"),
  IF(VALUE(LEFT($A240,3))=313,VLOOKUP(VALUE(MID($B240,2,1)),_313_Table2,MATCH(MID($B240,1,1),_313_Table2_ColumnLookup,0),FALSE)
+N("313"),
  IF(AND(VALUE(LEFT($A240,3))=314,LEN($B240)=3),VLOOKUP(VALUE(MID($B240,2,2)),_314_Table2,MATCH(MID($B240,1,1),_314_Table2_ColumnLookup,0),FALSE),
  IF(VALUE(LEFT($A240,3))=314,VLOOKUP(VALUE(MID($B240,2,1)),_314_Table2,MATCH(MID($B240,1,1),_314_Table2_ColumnLookup,0),FALSE)
+N("314"),
""))))))))))))))))))))))))</f>
        <v>#NAME?</v>
      </c>
      <c r="F240" s="238" t="e">
        <f>IF(AND(VALUE(LEFT($A240,3))=309,LEN($B240)=3),VLOOKUP(VALUE(MID($B240,2,2)),_309_Table3,MATCH(MID($B240,1,1),_309_Table3_ColumnLookup,0),FALSE),
  IF($C240="309 LCR SummaryA",OneYearSCR,IF($C240="309 LCR SummaryB",UltimateSCR,IF(VALUE(LEFT($A240,3))=309,VLOOKUP(VALUE(MID($B240,2,1)),_309_Table3,MATCH(MID($B240,1,1),_309_Table3_ColumnLookup,0),FALSE)
+N("309"),
  IF(VALUE(LEFT($A240,3))=310,VLOOKUP(VALUE(MID($B240,2,1)),_310_Table3,MATCH(MID($B240,1,1),_310_Table3_ColumnLookup,0),FALSE)
+N("310"),
  IF(AND(VALUE(LEFT($A240,3))=311,LEN($I240)=4),VLOOKUP($I240,_311_Table3,MATCH($B240,_311_Table3_ColumnLookup,0),FALSE),
  IF(AND(VALUE(LEFT($A240,3))=311,OR($B240="I2",$B240="J2",$B240="K2",$B240="L2")),VLOOKUP('311'!$G$58,_311_Table3,MATCH(MID($B240,1,1),_311_Table3_ColumnLookup,0),FALSE),
  IF(AND(VALUE(LEFT($A240,3))=311,RIGHT($B240,5)="Total"),VLOOKUP('311'!$G$59,_311_Table3,MATCH(MID($B240,1,1),_311_Table3_ColumnLookup,0),FALSE),
  IF(VALUE(LEFT($A240,3))=311,VLOOKUP(VALUE(MID($B240,2,1)),_311_Table3,MATCH(MID($B240,1,1),_311_Table3_ColumnLookup,0),FALSE)
+N("311"),
  IF(AND(VALUE(LEFT($A240,3))=312,LEFT($G240,10)="Unincepted",$B240="G "),VLOOKUP(" ULO",_312_Table3,MATCH('312'!$N$16,_312_Table3_ColumnLookup,0),FALSE),
  IF(AND(VALUE(LEFT($A240,3))=312,LEFT($G240,10)="Unincepted",$B240="O "),VLOOKUP(" ULO",_312_Table3,MATCH('312'!$V$16,_312_Table3_ColumnLookup,0),FALSE),
  IF(AND(VALUE(LEFT($A240,3))=312,LEFT($G240,10)="Unincepted",$B240="Q "),VLOOKUP(" ULO",_312_Table3,MATCH('312'!$X$16,_312_Table3_ColumnLookup,0),FALSE),
  IF(AND(VALUE(LEFT($A240,3))=312,LEFT($G240,10)="Unincepted"),VLOOKUP(" ULO",_312_Table3,MATCH(LEFT($B240,1),_312_Table3_ColumnLookup,0),FALSE),
  IF(AND(VALUE(LEFT($A240,3))=312,LEFT($G240,5)="Total",$B240="G "),VLOOKUP('312'!$F$80,_312_Table3,MATCH('312'!$N$16,_312_Table3_ColumnLookup,0),FALSE),
  IF(AND(VALUE(LEFT($A240,3))=312,LEFT($G240,5)="Total",$B240="O "),VLOOKUP('312'!$F$80,_312_Table3,MATCH('312'!$V$16,_312_Table3_ColumnLookup,0),FALSE),
  IF(AND(VALUE(LEFT($A240,3))=312,LEFT($G240,5)="Total",$B240="Q "),VLOOKUP('312'!$F$80,_312_Table3,MATCH('312'!$X$16,_312_Table3_ColumnLookup,0),FALSE),
  IF(AND(VALUE(LEFT($A240,3))=312,LEFT($G240,5)="Total"),VLOOKUP('312'!$F$80,_312_Table3,MATCH(LEFT($B240,1),_312_Table3_ColumnLookup,0),FALSE),
  IF(AND(VALUE(LEFT($A240,3))=312,LEN($I240)=4,$B240="G"),VLOOKUP($I240,_312_Table3,MATCH('312'!$N$16,_312_Table3_ColumnLookup,0),FALSE),
  IF(AND(VALUE(LEFT($A240,3))=312,LEN($I240)=4,$B240="O"),VLOOKUP($I240,_312_Table3,MATCH('312'!$V$16,_312_Table3_ColumnLookup,0),FALSE),
  IF(AND(VALUE(LEFT($A240,3))=312,LEN($I240)=4,$B240="Q"),VLOOKUP($I240,_312_Table3,MATCH('312'!$X$16,_312_Table3_ColumnLookup,0),FALSE),
  IF(AND(VALUE(LEFT($A240,3))=312,LEN($I240)=4),VLOOKUP($I240,_312_Table3,MATCH(LEFT($B240,1),_312_Table3_ColumnLookup,0),FALSE)
+N("312"),
  IF(VALUE(LEFT($A240,3))=313,VLOOKUP(VALUE(MID($B240,2,1)),_313_Table3,MATCH(MID($B240,1,1),_313_Table3_ColumnLookup,0),FALSE)
+N("313"),
  IF(AND(VALUE(LEFT($A240,3))=314,LEN($B240)=3),VLOOKUP(VALUE(MID($B240,2,2)),_314_Table3,MATCH(MID($B240,1,1),_314_Table3_ColumnLookup,0),FALSE),
  IF(VALUE(LEFT($A240,3))=314,VLOOKUP(VALUE(MID($B240,2,1)),_314_Table3,MATCH(MID($B240,1,1),_314_Table3_ColumnLookup,0),FALSE)
+N("314"),
""))))))))))))))))))))))))</f>
        <v>#NAME?</v>
      </c>
      <c r="G240" s="266" t="s">
        <v>1162</v>
      </c>
      <c r="H240" s="321">
        <f>IFERROR(
IF(ISERROR($D240)=FALSE,$D240,IF(ISERROR($E240)=FALSE,$E240,IF(ISERROR($F240)=FALSE,$F240
+N("012 checkboxes"),
IF(
IF(OR(LEFT($A240,9)="Syndicate",LEFT($A240,12)="NewSyndicate"),VLOOKUP($A240,'012'!$J:$ZW,MATCH("Link to button",'012'!$J$1:$ZW$1,0),0)
+N("309 checkbox"),
IF($C240="309 LCR Summary0",VLOOKUP("Notes990",'309'!$P:$ZZ,MATCH("Link to button",'309'!$P$1:$ZZ$1,0),0)
+N("313 checkboxes"),
IF($C240="313 Financial Information0LcmVsScr",IF($C240="309 LCR Summary0",VLOOKUP("LcmVsScr",'309'!$N:$ZZ,MATCH("Link to button",'309'!$N$1:$ZZ$1,0),0),
IF($C240="313 Financial Information0LcrDocAttached",IF($C240="309 LCR Summary0",VLOOKUP("LcrDocAttached",'309'!$N:$ZZ,MATCH("Link to button",'309'!$N$1:$ZZ$1,0),
0)))))))=1,TRUE,FALSE)
))),"")</f>
        <v>0</v>
      </c>
      <c r="I240" s="266">
        <v>1991</v>
      </c>
    </row>
    <row r="241" spans="1:9" s="266" customFormat="1">
      <c r="A241" s="237" t="str">
        <f>VLOOKUP($G241,CSVLookups!$B:$R,MATCH(A$1,CSVLookups!$B$1:$R$1,0),FALSE)</f>
        <v>312 Projected Solvency II Technical Provisions at Time Zero</v>
      </c>
      <c r="B241" s="237" t="str">
        <f>VLOOKUP($G241,CSVLookups!$B:$R,MATCH(B$1,CSVLookups!$B$1:$R$1,0),FALSE)</f>
        <v>Q</v>
      </c>
      <c r="C241" s="238" t="str">
        <f t="shared" si="4"/>
        <v>312 Projected Solvency II Technical Provisions at Time ZeroQ1991</v>
      </c>
      <c r="D241" s="238">
        <f>IF(AND(VALUE(LEFT($A241,3))=309,LEN($B241)=3),VLOOKUP(VALUE(MID($B241,2,2)),_309_Table1,MATCH(MID($B241,1,1),_309_Table1_ColumnLookup,0),FALSE),
  IF($C241="309 LCR SummaryA",OneYearSCR,IF($C241="309 LCR SummaryB",UltimateSCR,IF(VALUE(LEFT($A241,3))=309,VLOOKUP(VALUE(MID($B241,2,1)),_309_Table1,MATCH(MID($B241,1,1),_309_Table1_ColumnLookup,0),FALSE)
+N("309"),
  IF(VALUE(LEFT($A241,3))=310,VLOOKUP(VALUE(MID($B241,2,1)),_310_Table1,MATCH(MID($B241,1,1),_310_Table1_ColumnLookup,0),FALSE)
+N("310"),
  IF(AND(VALUE(LEFT($A241,3))=311,LEN($I241)=4),VLOOKUP($I241,_311_Table1,MATCH($B241,_311_Table1_ColumnLookup,0),FALSE),
  IF(AND(VALUE(LEFT($A241,3))=311,OR($B241="I2",$B241="J2",$B241="K2",$B241="L2")),VLOOKUP('311'!$G$58,_311_Table1,MATCH(MID($B241,1,1),_311_Table1_ColumnLookup,0),FALSE),
  IF(AND(VALUE(LEFT($A241,3))=311,RIGHT($B241,5)="Total"),VLOOKUP('311'!$G$59,_311_Table1,MATCH(MID($B241,1,1),_311_Table1_ColumnLookup,0),FALSE),
  IF(VALUE(LEFT($A241,3))=311,VLOOKUP(VALUE(MID($B241,2,1)),_311_Table1,MATCH(MID($B241,1,1),_311_Table1_ColumnLookup,0),FALSE)
+N("311"),
  IF(AND(VALUE(LEFT($A241,3))=312,LEFT($G241,10)="Unincepted",$B241="G "),VLOOKUP(" ULO",_312_Table1,MATCH('312'!$N$16,_312_Table1_ColumnLookup,0),FALSE),
  IF(AND(VALUE(LEFT($A241,3))=312,LEFT($G241,10)="Unincepted",$B241="O "),VLOOKUP(" ULO",_312_Table1,MATCH('312'!$V$16,_312_Table1_ColumnLookup,0),FALSE),
  IF(AND(VALUE(LEFT($A241,3))=312,LEFT($G241,10)="Unincepted",$B241="Q "),VLOOKUP(" ULO",_312_Table1,MATCH('312'!$X$16,_312_Table1_ColumnLookup,0),FALSE),
  IF(AND(VALUE(LEFT($A241,3))=312,LEFT($G241,10)="Unincepted"),VLOOKUP(" ULO",_312_Table1,MATCH(LEFT($B241,1),_312_Table1_ColumnLookup,0),FALSE),
  IF(AND(VALUE(LEFT($A241,3))=312,LEFT($G241,5)="Total",$B241="G "),VLOOKUP('312'!$F$80,_312_Table1,MATCH('312'!$N$16,_312_Table1_ColumnLookup,0),FALSE),
  IF(AND(VALUE(LEFT($A241,3))=312,LEFT($G241,5)="Total",$B241="O "),VLOOKUP('312'!$F$80,_312_Table1,MATCH('312'!$V$16,_312_Table1_ColumnLookup,0),FALSE),
  IF(AND(VALUE(LEFT($A241,3))=312,LEFT($G241,5)="Total",$B241="Q "),VLOOKUP('312'!$F$80,_312_Table1,MATCH('312'!$X$16,_312_Table1_ColumnLookup,0),FALSE),
  IF(AND(VALUE(LEFT($A241,3))=312,LEFT($G241,5)="Total"),VLOOKUP('312'!$F$80,_312_Table1,MATCH(LEFT($B241,1),_312_Table1_ColumnLookup,0),FALSE),
  IF(AND(VALUE(LEFT($A241,3))=312,LEN($I241)=4,$B241="G"),VLOOKUP($I241,_312_Table1,MATCH('312'!$N$16,_312_Table1_ColumnLookup,0),FALSE),
  IF(AND(VALUE(LEFT($A241,3))=312,LEN($I241)=4,$B241="O"),VLOOKUP($I241,_312_Table1,MATCH('312'!$V$16,_312_Table1_ColumnLookup,0),FALSE),
  IF(AND(VALUE(LEFT($A241,3))=312,LEN($I241)=4,$B241="Q"),VLOOKUP($I241,_312_Table1,MATCH('312'!$X$16,_312_Table1_ColumnLookup,0),FALSE),
  IF(AND(VALUE(LEFT($A241,3))=312,LEN($I241)=4),VLOOKUP($I241,_312_Table1,MATCH(LEFT($B241,1),_312_Table1_ColumnLookup,0),FALSE)
+N("312"),
  IF(VALUE(LEFT($A241,3))=313,VLOOKUP(VALUE(MID($B241,2,1)),_313_Table1,MATCH(MID($B241,1,1),_313_Table1_ColumnLookup,0),FALSE)
+N("313"),
  IF(AND(VALUE(LEFT($A241,3))=314,LEN($B241)=3),VLOOKUP(VALUE(MID($B241,2,2)),_314_Table1,MATCH(MID($B241,1,1),_314_Table1_ColumnLookup,0),FALSE),
  IF(VALUE(LEFT($A241,3))=314,VLOOKUP(VALUE(MID($B241,2,1)),_314_Table1,MATCH(MID($B241,1,1),_314_Table1_ColumnLookup,0),FALSE)
+N("314"),
""))))))))))))))))))))))))</f>
        <v>0</v>
      </c>
      <c r="E241" s="238" t="e">
        <f>IF(AND(VALUE(LEFT($A241,3))=309,LEN($B241)=3),VLOOKUP(VALUE(MID($B241,2,2)),_309_Table2,MATCH(MID($B241,1,1),_309_Table2_ColumnLookup,0),FALSE),
  IF($C241="309 LCR SummaryA",OneYearSCR,IF($C241="309 LCR SummaryB",UltimateSCR,IF(VALUE(LEFT($A241,3))=309,VLOOKUP(VALUE(MID($B241,2,1)),_309_Table2,MATCH(MID($B241,1,1),_309_Table2_ColumnLookup,0),FALSE)
+N("309"),
  IF(VALUE(LEFT($A241,3))=310,VLOOKUP(VALUE(MID($B241,2,1)),_310_Table2,MATCH(MID($B241,1,1),_310_Table2_ColumnLookup,0),FALSE)
+N("310"),
  IF(AND(VALUE(LEFT($A241,3))=311,LEN($I241)=4),VLOOKUP($I241,_311_Table2,MATCH($B241,_311_Table2_ColumnLookup,0),FALSE),
  IF(AND(VALUE(LEFT($A241,3))=311,OR($B241="I2",$B241="J2",$B241="K2",$B241="L2")),VLOOKUP('311'!$G$58,_311_Table2,MATCH(MID($B241,1,1),_311_Table2_ColumnLookup,0),FALSE),
  IF(AND(VALUE(LEFT($A241,3))=311,RIGHT($B241,5)="Total"),VLOOKUP('311'!$G$59,_311_Table2,MATCH(MID($B241,1,1),_311_Table2_ColumnLookup,0),FALSE),
  IF(VALUE(LEFT($A241,3))=311,VLOOKUP(VALUE(MID($B241,2,1)),_311_Table2,MATCH(MID($B241,1,1),_311_Table2_ColumnLookup,0),FALSE)
+N("311"),
  IF(AND(VALUE(LEFT($A241,3))=312,LEFT($G241,10)="Unincepted",$B241="G "),VLOOKUP(" ULO",_312_Table2,MATCH('312'!$N$16,_312_Table2_ColumnLookup,0),FALSE),
  IF(AND(VALUE(LEFT($A241,3))=312,LEFT($G241,10)="Unincepted",$B241="O "),VLOOKUP(" ULO",_312_Table2,MATCH('312'!$V$16,_312_Table2_ColumnLookup,0),FALSE),
  IF(AND(VALUE(LEFT($A241,3))=312,LEFT($G241,10)="Unincepted",$B241="Q "),VLOOKUP(" ULO",_312_Table2,MATCH('312'!$X$16,_312_Table2_ColumnLookup,0),FALSE),
  IF(AND(VALUE(LEFT($A241,3))=312,LEFT($G241,10)="Unincepted"),VLOOKUP(" ULO",_312_Table2,MATCH(LEFT($B241,1),_312_Table2_ColumnLookup,0),FALSE),
  IF(AND(VALUE(LEFT($A241,3))=312,LEFT($G241,5)="Total",$B241="G "),VLOOKUP('312'!$F$80,_312_Table2,MATCH('312'!$N$16,_312_Table2_ColumnLookup,0),FALSE),
  IF(AND(VALUE(LEFT($A241,3))=312,LEFT($G241,5)="Total",$B241="O "),VLOOKUP('312'!$F$80,_312_Table2,MATCH('312'!$V$16,_312_Table2_ColumnLookup,0),FALSE),
  IF(AND(VALUE(LEFT($A241,3))=312,LEFT($G241,5)="Total",$B241="Q "),VLOOKUP('312'!$F$80,_312_Table2,MATCH('312'!$X$16,_312_Table2_ColumnLookup,0),FALSE),
  IF(AND(VALUE(LEFT($A241,3))=312,LEFT($G241,5)="Total"),VLOOKUP('312'!$F$80,_312_Table2,MATCH(LEFT($B241,1),_312_Table2_ColumnLookup,0),FALSE),
  IF(AND(VALUE(LEFT($A241,3))=312,LEN($I241)=4,$B241="G"),VLOOKUP($I241,_312_Table2,MATCH('312'!$N$16,_312_Table2_ColumnLookup,0),FALSE),
  IF(AND(VALUE(LEFT($A241,3))=312,LEN($I241)=4,$B241="O"),VLOOKUP($I241,_312_Table2,MATCH('312'!$V$16,_312_Table2_ColumnLookup,0),FALSE),
  IF(AND(VALUE(LEFT($A241,3))=312,LEN($I241)=4,$B241="Q"),VLOOKUP($I241,_312_Table2,MATCH('312'!$X$16,_312_Table2_ColumnLookup,0),FALSE),
  IF(AND(VALUE(LEFT($A241,3))=312,LEN($I241)=4),VLOOKUP($I241,_312_Table2,MATCH(LEFT($B241,1),_312_Table2_ColumnLookup,0),FALSE)
+N("312"),
  IF(VALUE(LEFT($A241,3))=313,VLOOKUP(VALUE(MID($B241,2,1)),_313_Table2,MATCH(MID($B241,1,1),_313_Table2_ColumnLookup,0),FALSE)
+N("313"),
  IF(AND(VALUE(LEFT($A241,3))=314,LEN($B241)=3),VLOOKUP(VALUE(MID($B241,2,2)),_314_Table2,MATCH(MID($B241,1,1),_314_Table2_ColumnLookup,0),FALSE),
  IF(VALUE(LEFT($A241,3))=314,VLOOKUP(VALUE(MID($B241,2,1)),_314_Table2,MATCH(MID($B241,1,1),_314_Table2_ColumnLookup,0),FALSE)
+N("314"),
""))))))))))))))))))))))))</f>
        <v>#NAME?</v>
      </c>
      <c r="F241" s="238" t="e">
        <f>IF(AND(VALUE(LEFT($A241,3))=309,LEN($B241)=3),VLOOKUP(VALUE(MID($B241,2,2)),_309_Table3,MATCH(MID($B241,1,1),_309_Table3_ColumnLookup,0),FALSE),
  IF($C241="309 LCR SummaryA",OneYearSCR,IF($C241="309 LCR SummaryB",UltimateSCR,IF(VALUE(LEFT($A241,3))=309,VLOOKUP(VALUE(MID($B241,2,1)),_309_Table3,MATCH(MID($B241,1,1),_309_Table3_ColumnLookup,0),FALSE)
+N("309"),
  IF(VALUE(LEFT($A241,3))=310,VLOOKUP(VALUE(MID($B241,2,1)),_310_Table3,MATCH(MID($B241,1,1),_310_Table3_ColumnLookup,0),FALSE)
+N("310"),
  IF(AND(VALUE(LEFT($A241,3))=311,LEN($I241)=4),VLOOKUP($I241,_311_Table3,MATCH($B241,_311_Table3_ColumnLookup,0),FALSE),
  IF(AND(VALUE(LEFT($A241,3))=311,OR($B241="I2",$B241="J2",$B241="K2",$B241="L2")),VLOOKUP('311'!$G$58,_311_Table3,MATCH(MID($B241,1,1),_311_Table3_ColumnLookup,0),FALSE),
  IF(AND(VALUE(LEFT($A241,3))=311,RIGHT($B241,5)="Total"),VLOOKUP('311'!$G$59,_311_Table3,MATCH(MID($B241,1,1),_311_Table3_ColumnLookup,0),FALSE),
  IF(VALUE(LEFT($A241,3))=311,VLOOKUP(VALUE(MID($B241,2,1)),_311_Table3,MATCH(MID($B241,1,1),_311_Table3_ColumnLookup,0),FALSE)
+N("311"),
  IF(AND(VALUE(LEFT($A241,3))=312,LEFT($G241,10)="Unincepted",$B241="G "),VLOOKUP(" ULO",_312_Table3,MATCH('312'!$N$16,_312_Table3_ColumnLookup,0),FALSE),
  IF(AND(VALUE(LEFT($A241,3))=312,LEFT($G241,10)="Unincepted",$B241="O "),VLOOKUP(" ULO",_312_Table3,MATCH('312'!$V$16,_312_Table3_ColumnLookup,0),FALSE),
  IF(AND(VALUE(LEFT($A241,3))=312,LEFT($G241,10)="Unincepted",$B241="Q "),VLOOKUP(" ULO",_312_Table3,MATCH('312'!$X$16,_312_Table3_ColumnLookup,0),FALSE),
  IF(AND(VALUE(LEFT($A241,3))=312,LEFT($G241,10)="Unincepted"),VLOOKUP(" ULO",_312_Table3,MATCH(LEFT($B241,1),_312_Table3_ColumnLookup,0),FALSE),
  IF(AND(VALUE(LEFT($A241,3))=312,LEFT($G241,5)="Total",$B241="G "),VLOOKUP('312'!$F$80,_312_Table3,MATCH('312'!$N$16,_312_Table3_ColumnLookup,0),FALSE),
  IF(AND(VALUE(LEFT($A241,3))=312,LEFT($G241,5)="Total",$B241="O "),VLOOKUP('312'!$F$80,_312_Table3,MATCH('312'!$V$16,_312_Table3_ColumnLookup,0),FALSE),
  IF(AND(VALUE(LEFT($A241,3))=312,LEFT($G241,5)="Total",$B241="Q "),VLOOKUP('312'!$F$80,_312_Table3,MATCH('312'!$X$16,_312_Table3_ColumnLookup,0),FALSE),
  IF(AND(VALUE(LEFT($A241,3))=312,LEFT($G241,5)="Total"),VLOOKUP('312'!$F$80,_312_Table3,MATCH(LEFT($B241,1),_312_Table3_ColumnLookup,0),FALSE),
  IF(AND(VALUE(LEFT($A241,3))=312,LEN($I241)=4,$B241="G"),VLOOKUP($I241,_312_Table3,MATCH('312'!$N$16,_312_Table3_ColumnLookup,0),FALSE),
  IF(AND(VALUE(LEFT($A241,3))=312,LEN($I241)=4,$B241="O"),VLOOKUP($I241,_312_Table3,MATCH('312'!$V$16,_312_Table3_ColumnLookup,0),FALSE),
  IF(AND(VALUE(LEFT($A241,3))=312,LEN($I241)=4,$B241="Q"),VLOOKUP($I241,_312_Table3,MATCH('312'!$X$16,_312_Table3_ColumnLookup,0),FALSE),
  IF(AND(VALUE(LEFT($A241,3))=312,LEN($I241)=4),VLOOKUP($I241,_312_Table3,MATCH(LEFT($B241,1),_312_Table3_ColumnLookup,0),FALSE)
+N("312"),
  IF(VALUE(LEFT($A241,3))=313,VLOOKUP(VALUE(MID($B241,2,1)),_313_Table3,MATCH(MID($B241,1,1),_313_Table3_ColumnLookup,0),FALSE)
+N("313"),
  IF(AND(VALUE(LEFT($A241,3))=314,LEN($B241)=3),VLOOKUP(VALUE(MID($B241,2,2)),_314_Table3,MATCH(MID($B241,1,1),_314_Table3_ColumnLookup,0),FALSE),
  IF(VALUE(LEFT($A241,3))=314,VLOOKUP(VALUE(MID($B241,2,1)),_314_Table3,MATCH(MID($B241,1,1),_314_Table3_ColumnLookup,0),FALSE)
+N("314"),
""))))))))))))))))))))))))</f>
        <v>#NAME?</v>
      </c>
      <c r="G241" s="266" t="s">
        <v>1163</v>
      </c>
      <c r="H241" s="321">
        <f>IFERROR(
IF(ISERROR($D241)=FALSE,$D241,IF(ISERROR($E241)=FALSE,$E241,IF(ISERROR($F241)=FALSE,$F241
+N("012 checkboxes"),
IF(
IF(OR(LEFT($A241,9)="Syndicate",LEFT($A241,12)="NewSyndicate"),VLOOKUP($A241,'012'!$J:$ZW,MATCH("Link to button",'012'!$J$1:$ZW$1,0),0)
+N("309 checkbox"),
IF($C241="309 LCR Summary0",VLOOKUP("Notes990",'309'!$P:$ZZ,MATCH("Link to button",'309'!$P$1:$ZZ$1,0),0)
+N("313 checkboxes"),
IF($C241="313 Financial Information0LcmVsScr",IF($C241="309 LCR Summary0",VLOOKUP("LcmVsScr",'309'!$N:$ZZ,MATCH("Link to button",'309'!$N$1:$ZZ$1,0),0),
IF($C241="313 Financial Information0LcrDocAttached",IF($C241="309 LCR Summary0",VLOOKUP("LcrDocAttached",'309'!$N:$ZZ,MATCH("Link to button",'309'!$N$1:$ZZ$1,0),
0)))))))=1,TRUE,FALSE)
))),"")</f>
        <v>0</v>
      </c>
      <c r="I241" s="266">
        <v>1991</v>
      </c>
    </row>
    <row r="242" spans="1:9" s="266" customFormat="1">
      <c r="A242" s="237" t="str">
        <f>VLOOKUP($G242,CSVLookups!$B:$R,MATCH(A$1,CSVLookups!$B$1:$R$1,0),FALSE)</f>
        <v>312 Projected Solvency II Technical Provisions at Time Zero</v>
      </c>
      <c r="B242" s="237" t="str">
        <f>VLOOKUP($G242,CSVLookups!$B:$R,MATCH(B$1,CSVLookups!$B$1:$R$1,0),FALSE)</f>
        <v>A</v>
      </c>
      <c r="C242" s="238" t="str">
        <f t="shared" si="4"/>
        <v>312 Projected Solvency II Technical Provisions at Time ZeroA1992</v>
      </c>
      <c r="D242" s="238">
        <f>IF(AND(VALUE(LEFT($A242,3))=309,LEN($B242)=3),VLOOKUP(VALUE(MID($B242,2,2)),_309_Table1,MATCH(MID($B242,1,1),_309_Table1_ColumnLookup,0),FALSE),
  IF($C242="309 LCR SummaryA",OneYearSCR,IF($C242="309 LCR SummaryB",UltimateSCR,IF(VALUE(LEFT($A242,3))=309,VLOOKUP(VALUE(MID($B242,2,1)),_309_Table1,MATCH(MID($B242,1,1),_309_Table1_ColumnLookup,0),FALSE)
+N("309"),
  IF(VALUE(LEFT($A242,3))=310,VLOOKUP(VALUE(MID($B242,2,1)),_310_Table1,MATCH(MID($B242,1,1),_310_Table1_ColumnLookup,0),FALSE)
+N("310"),
  IF(AND(VALUE(LEFT($A242,3))=311,LEN($I242)=4),VLOOKUP($I242,_311_Table1,MATCH($B242,_311_Table1_ColumnLookup,0),FALSE),
  IF(AND(VALUE(LEFT($A242,3))=311,OR($B242="I2",$B242="J2",$B242="K2",$B242="L2")),VLOOKUP('311'!$G$58,_311_Table1,MATCH(MID($B242,1,1),_311_Table1_ColumnLookup,0),FALSE),
  IF(AND(VALUE(LEFT($A242,3))=311,RIGHT($B242,5)="Total"),VLOOKUP('311'!$G$59,_311_Table1,MATCH(MID($B242,1,1),_311_Table1_ColumnLookup,0),FALSE),
  IF(VALUE(LEFT($A242,3))=311,VLOOKUP(VALUE(MID($B242,2,1)),_311_Table1,MATCH(MID($B242,1,1),_311_Table1_ColumnLookup,0),FALSE)
+N("311"),
  IF(AND(VALUE(LEFT($A242,3))=312,LEFT($G242,10)="Unincepted",$B242="G "),VLOOKUP(" ULO",_312_Table1,MATCH('312'!$N$16,_312_Table1_ColumnLookup,0),FALSE),
  IF(AND(VALUE(LEFT($A242,3))=312,LEFT($G242,10)="Unincepted",$B242="O "),VLOOKUP(" ULO",_312_Table1,MATCH('312'!$V$16,_312_Table1_ColumnLookup,0),FALSE),
  IF(AND(VALUE(LEFT($A242,3))=312,LEFT($G242,10)="Unincepted",$B242="Q "),VLOOKUP(" ULO",_312_Table1,MATCH('312'!$X$16,_312_Table1_ColumnLookup,0),FALSE),
  IF(AND(VALUE(LEFT($A242,3))=312,LEFT($G242,10)="Unincepted"),VLOOKUP(" ULO",_312_Table1,MATCH(LEFT($B242,1),_312_Table1_ColumnLookup,0),FALSE),
  IF(AND(VALUE(LEFT($A242,3))=312,LEFT($G242,5)="Total",$B242="G "),VLOOKUP('312'!$F$80,_312_Table1,MATCH('312'!$N$16,_312_Table1_ColumnLookup,0),FALSE),
  IF(AND(VALUE(LEFT($A242,3))=312,LEFT($G242,5)="Total",$B242="O "),VLOOKUP('312'!$F$80,_312_Table1,MATCH('312'!$V$16,_312_Table1_ColumnLookup,0),FALSE),
  IF(AND(VALUE(LEFT($A242,3))=312,LEFT($G242,5)="Total",$B242="Q "),VLOOKUP('312'!$F$80,_312_Table1,MATCH('312'!$X$16,_312_Table1_ColumnLookup,0),FALSE),
  IF(AND(VALUE(LEFT($A242,3))=312,LEFT($G242,5)="Total"),VLOOKUP('312'!$F$80,_312_Table1,MATCH(LEFT($B242,1),_312_Table1_ColumnLookup,0),FALSE),
  IF(AND(VALUE(LEFT($A242,3))=312,LEN($I242)=4,$B242="G"),VLOOKUP($I242,_312_Table1,MATCH('312'!$N$16,_312_Table1_ColumnLookup,0),FALSE),
  IF(AND(VALUE(LEFT($A242,3))=312,LEN($I242)=4,$B242="O"),VLOOKUP($I242,_312_Table1,MATCH('312'!$V$16,_312_Table1_ColumnLookup,0),FALSE),
  IF(AND(VALUE(LEFT($A242,3))=312,LEN($I242)=4,$B242="Q"),VLOOKUP($I242,_312_Table1,MATCH('312'!$X$16,_312_Table1_ColumnLookup,0),FALSE),
  IF(AND(VALUE(LEFT($A242,3))=312,LEN($I242)=4),VLOOKUP($I242,_312_Table1,MATCH(LEFT($B242,1),_312_Table1_ColumnLookup,0),FALSE)
+N("312"),
  IF(VALUE(LEFT($A242,3))=313,VLOOKUP(VALUE(MID($B242,2,1)),_313_Table1,MATCH(MID($B242,1,1),_313_Table1_ColumnLookup,0),FALSE)
+N("313"),
  IF(AND(VALUE(LEFT($A242,3))=314,LEN($B242)=3),VLOOKUP(VALUE(MID($B242,2,2)),_314_Table1,MATCH(MID($B242,1,1),_314_Table1_ColumnLookup,0),FALSE),
  IF(VALUE(LEFT($A242,3))=314,VLOOKUP(VALUE(MID($B242,2,1)),_314_Table1,MATCH(MID($B242,1,1),_314_Table1_ColumnLookup,0),FALSE)
+N("314"),
""))))))))))))))))))))))))</f>
        <v>0</v>
      </c>
      <c r="E242" s="238" t="e">
        <f>IF(AND(VALUE(LEFT($A242,3))=309,LEN($B242)=3),VLOOKUP(VALUE(MID($B242,2,2)),_309_Table2,MATCH(MID($B242,1,1),_309_Table2_ColumnLookup,0),FALSE),
  IF($C242="309 LCR SummaryA",OneYearSCR,IF($C242="309 LCR SummaryB",UltimateSCR,IF(VALUE(LEFT($A242,3))=309,VLOOKUP(VALUE(MID($B242,2,1)),_309_Table2,MATCH(MID($B242,1,1),_309_Table2_ColumnLookup,0),FALSE)
+N("309"),
  IF(VALUE(LEFT($A242,3))=310,VLOOKUP(VALUE(MID($B242,2,1)),_310_Table2,MATCH(MID($B242,1,1),_310_Table2_ColumnLookup,0),FALSE)
+N("310"),
  IF(AND(VALUE(LEFT($A242,3))=311,LEN($I242)=4),VLOOKUP($I242,_311_Table2,MATCH($B242,_311_Table2_ColumnLookup,0),FALSE),
  IF(AND(VALUE(LEFT($A242,3))=311,OR($B242="I2",$B242="J2",$B242="K2",$B242="L2")),VLOOKUP('311'!$G$58,_311_Table2,MATCH(MID($B242,1,1),_311_Table2_ColumnLookup,0),FALSE),
  IF(AND(VALUE(LEFT($A242,3))=311,RIGHT($B242,5)="Total"),VLOOKUP('311'!$G$59,_311_Table2,MATCH(MID($B242,1,1),_311_Table2_ColumnLookup,0),FALSE),
  IF(VALUE(LEFT($A242,3))=311,VLOOKUP(VALUE(MID($B242,2,1)),_311_Table2,MATCH(MID($B242,1,1),_311_Table2_ColumnLookup,0),FALSE)
+N("311"),
  IF(AND(VALUE(LEFT($A242,3))=312,LEFT($G242,10)="Unincepted",$B242="G "),VLOOKUP(" ULO",_312_Table2,MATCH('312'!$N$16,_312_Table2_ColumnLookup,0),FALSE),
  IF(AND(VALUE(LEFT($A242,3))=312,LEFT($G242,10)="Unincepted",$B242="O "),VLOOKUP(" ULO",_312_Table2,MATCH('312'!$V$16,_312_Table2_ColumnLookup,0),FALSE),
  IF(AND(VALUE(LEFT($A242,3))=312,LEFT($G242,10)="Unincepted",$B242="Q "),VLOOKUP(" ULO",_312_Table2,MATCH('312'!$X$16,_312_Table2_ColumnLookup,0),FALSE),
  IF(AND(VALUE(LEFT($A242,3))=312,LEFT($G242,10)="Unincepted"),VLOOKUP(" ULO",_312_Table2,MATCH(LEFT($B242,1),_312_Table2_ColumnLookup,0),FALSE),
  IF(AND(VALUE(LEFT($A242,3))=312,LEFT($G242,5)="Total",$B242="G "),VLOOKUP('312'!$F$80,_312_Table2,MATCH('312'!$N$16,_312_Table2_ColumnLookup,0),FALSE),
  IF(AND(VALUE(LEFT($A242,3))=312,LEFT($G242,5)="Total",$B242="O "),VLOOKUP('312'!$F$80,_312_Table2,MATCH('312'!$V$16,_312_Table2_ColumnLookup,0),FALSE),
  IF(AND(VALUE(LEFT($A242,3))=312,LEFT($G242,5)="Total",$B242="Q "),VLOOKUP('312'!$F$80,_312_Table2,MATCH('312'!$X$16,_312_Table2_ColumnLookup,0),FALSE),
  IF(AND(VALUE(LEFT($A242,3))=312,LEFT($G242,5)="Total"),VLOOKUP('312'!$F$80,_312_Table2,MATCH(LEFT($B242,1),_312_Table2_ColumnLookup,0),FALSE),
  IF(AND(VALUE(LEFT($A242,3))=312,LEN($I242)=4,$B242="G"),VLOOKUP($I242,_312_Table2,MATCH('312'!$N$16,_312_Table2_ColumnLookup,0),FALSE),
  IF(AND(VALUE(LEFT($A242,3))=312,LEN($I242)=4,$B242="O"),VLOOKUP($I242,_312_Table2,MATCH('312'!$V$16,_312_Table2_ColumnLookup,0),FALSE),
  IF(AND(VALUE(LEFT($A242,3))=312,LEN($I242)=4,$B242="Q"),VLOOKUP($I242,_312_Table2,MATCH('312'!$X$16,_312_Table2_ColumnLookup,0),FALSE),
  IF(AND(VALUE(LEFT($A242,3))=312,LEN($I242)=4),VLOOKUP($I242,_312_Table2,MATCH(LEFT($B242,1),_312_Table2_ColumnLookup,0),FALSE)
+N("312"),
  IF(VALUE(LEFT($A242,3))=313,VLOOKUP(VALUE(MID($B242,2,1)),_313_Table2,MATCH(MID($B242,1,1),_313_Table2_ColumnLookup,0),FALSE)
+N("313"),
  IF(AND(VALUE(LEFT($A242,3))=314,LEN($B242)=3),VLOOKUP(VALUE(MID($B242,2,2)),_314_Table2,MATCH(MID($B242,1,1),_314_Table2_ColumnLookup,0),FALSE),
  IF(VALUE(LEFT($A242,3))=314,VLOOKUP(VALUE(MID($B242,2,1)),_314_Table2,MATCH(MID($B242,1,1),_314_Table2_ColumnLookup,0),FALSE)
+N("314"),
""))))))))))))))))))))))))</f>
        <v>#NAME?</v>
      </c>
      <c r="F242" s="238" t="e">
        <f>IF(AND(VALUE(LEFT($A242,3))=309,LEN($B242)=3),VLOOKUP(VALUE(MID($B242,2,2)),_309_Table3,MATCH(MID($B242,1,1),_309_Table3_ColumnLookup,0),FALSE),
  IF($C242="309 LCR SummaryA",OneYearSCR,IF($C242="309 LCR SummaryB",UltimateSCR,IF(VALUE(LEFT($A242,3))=309,VLOOKUP(VALUE(MID($B242,2,1)),_309_Table3,MATCH(MID($B242,1,1),_309_Table3_ColumnLookup,0),FALSE)
+N("309"),
  IF(VALUE(LEFT($A242,3))=310,VLOOKUP(VALUE(MID($B242,2,1)),_310_Table3,MATCH(MID($B242,1,1),_310_Table3_ColumnLookup,0),FALSE)
+N("310"),
  IF(AND(VALUE(LEFT($A242,3))=311,LEN($I242)=4),VLOOKUP($I242,_311_Table3,MATCH($B242,_311_Table3_ColumnLookup,0),FALSE),
  IF(AND(VALUE(LEFT($A242,3))=311,OR($B242="I2",$B242="J2",$B242="K2",$B242="L2")),VLOOKUP('311'!$G$58,_311_Table3,MATCH(MID($B242,1,1),_311_Table3_ColumnLookup,0),FALSE),
  IF(AND(VALUE(LEFT($A242,3))=311,RIGHT($B242,5)="Total"),VLOOKUP('311'!$G$59,_311_Table3,MATCH(MID($B242,1,1),_311_Table3_ColumnLookup,0),FALSE),
  IF(VALUE(LEFT($A242,3))=311,VLOOKUP(VALUE(MID($B242,2,1)),_311_Table3,MATCH(MID($B242,1,1),_311_Table3_ColumnLookup,0),FALSE)
+N("311"),
  IF(AND(VALUE(LEFT($A242,3))=312,LEFT($G242,10)="Unincepted",$B242="G "),VLOOKUP(" ULO",_312_Table3,MATCH('312'!$N$16,_312_Table3_ColumnLookup,0),FALSE),
  IF(AND(VALUE(LEFT($A242,3))=312,LEFT($G242,10)="Unincepted",$B242="O "),VLOOKUP(" ULO",_312_Table3,MATCH('312'!$V$16,_312_Table3_ColumnLookup,0),FALSE),
  IF(AND(VALUE(LEFT($A242,3))=312,LEFT($G242,10)="Unincepted",$B242="Q "),VLOOKUP(" ULO",_312_Table3,MATCH('312'!$X$16,_312_Table3_ColumnLookup,0),FALSE),
  IF(AND(VALUE(LEFT($A242,3))=312,LEFT($G242,10)="Unincepted"),VLOOKUP(" ULO",_312_Table3,MATCH(LEFT($B242,1),_312_Table3_ColumnLookup,0),FALSE),
  IF(AND(VALUE(LEFT($A242,3))=312,LEFT($G242,5)="Total",$B242="G "),VLOOKUP('312'!$F$80,_312_Table3,MATCH('312'!$N$16,_312_Table3_ColumnLookup,0),FALSE),
  IF(AND(VALUE(LEFT($A242,3))=312,LEFT($G242,5)="Total",$B242="O "),VLOOKUP('312'!$F$80,_312_Table3,MATCH('312'!$V$16,_312_Table3_ColumnLookup,0),FALSE),
  IF(AND(VALUE(LEFT($A242,3))=312,LEFT($G242,5)="Total",$B242="Q "),VLOOKUP('312'!$F$80,_312_Table3,MATCH('312'!$X$16,_312_Table3_ColumnLookup,0),FALSE),
  IF(AND(VALUE(LEFT($A242,3))=312,LEFT($G242,5)="Total"),VLOOKUP('312'!$F$80,_312_Table3,MATCH(LEFT($B242,1),_312_Table3_ColumnLookup,0),FALSE),
  IF(AND(VALUE(LEFT($A242,3))=312,LEN($I242)=4,$B242="G"),VLOOKUP($I242,_312_Table3,MATCH('312'!$N$16,_312_Table3_ColumnLookup,0),FALSE),
  IF(AND(VALUE(LEFT($A242,3))=312,LEN($I242)=4,$B242="O"),VLOOKUP($I242,_312_Table3,MATCH('312'!$V$16,_312_Table3_ColumnLookup,0),FALSE),
  IF(AND(VALUE(LEFT($A242,3))=312,LEN($I242)=4,$B242="Q"),VLOOKUP($I242,_312_Table3,MATCH('312'!$X$16,_312_Table3_ColumnLookup,0),FALSE),
  IF(AND(VALUE(LEFT($A242,3))=312,LEN($I242)=4),VLOOKUP($I242,_312_Table3,MATCH(LEFT($B242,1),_312_Table3_ColumnLookup,0),FALSE)
+N("312"),
  IF(VALUE(LEFT($A242,3))=313,VLOOKUP(VALUE(MID($B242,2,1)),_313_Table3,MATCH(MID($B242,1,1),_313_Table3_ColumnLookup,0),FALSE)
+N("313"),
  IF(AND(VALUE(LEFT($A242,3))=314,LEN($B242)=3),VLOOKUP(VALUE(MID($B242,2,2)),_314_Table3,MATCH(MID($B242,1,1),_314_Table3_ColumnLookup,0),FALSE),
  IF(VALUE(LEFT($A242,3))=314,VLOOKUP(VALUE(MID($B242,2,1)),_314_Table3,MATCH(MID($B242,1,1),_314_Table3_ColumnLookup,0),FALSE)
+N("314"),
""))))))))))))))))))))))))</f>
        <v>#NAME?</v>
      </c>
      <c r="G242" s="266" t="s">
        <v>1140</v>
      </c>
      <c r="H242" s="321">
        <f>IFERROR(
IF(ISERROR($D242)=FALSE,$D242,IF(ISERROR($E242)=FALSE,$E242,IF(ISERROR($F242)=FALSE,$F242
+N("012 checkboxes"),
IF(
IF(OR(LEFT($A242,9)="Syndicate",LEFT($A242,12)="NewSyndicate"),VLOOKUP($A242,'012'!$J:$ZW,MATCH("Link to button",'012'!$J$1:$ZW$1,0),0)
+N("309 checkbox"),
IF($C242="309 LCR Summary0",VLOOKUP("Notes990",'309'!$P:$ZZ,MATCH("Link to button",'309'!$P$1:$ZZ$1,0),0)
+N("313 checkboxes"),
IF($C242="313 Financial Information0LcmVsScr",IF($C242="309 LCR Summary0",VLOOKUP("LcmVsScr",'309'!$N:$ZZ,MATCH("Link to button",'309'!$N$1:$ZZ$1,0),0),
IF($C242="313 Financial Information0LcrDocAttached",IF($C242="309 LCR Summary0",VLOOKUP("LcrDocAttached",'309'!$N:$ZZ,MATCH("Link to button",'309'!$N$1:$ZZ$1,0),
0)))))))=1,TRUE,FALSE)
))),"")</f>
        <v>0</v>
      </c>
      <c r="I242" s="266">
        <v>1992</v>
      </c>
    </row>
    <row r="243" spans="1:9" s="266" customFormat="1">
      <c r="A243" s="237" t="str">
        <f>VLOOKUP($G243,CSVLookups!$B:$R,MATCH(A$1,CSVLookups!$B$1:$R$1,0),FALSE)</f>
        <v>312 Projected Solvency II Technical Provisions at Time Zero</v>
      </c>
      <c r="B243" s="237" t="str">
        <f>VLOOKUP($G243,CSVLookups!$B:$R,MATCH(B$1,CSVLookups!$B$1:$R$1,0),FALSE)</f>
        <v>B</v>
      </c>
      <c r="C243" s="238" t="str">
        <f t="shared" si="4"/>
        <v>312 Projected Solvency II Technical Provisions at Time ZeroB1992</v>
      </c>
      <c r="D243" s="238">
        <f>IF(AND(VALUE(LEFT($A243,3))=309,LEN($B243)=3),VLOOKUP(VALUE(MID($B243,2,2)),_309_Table1,MATCH(MID($B243,1,1),_309_Table1_ColumnLookup,0),FALSE),
  IF($C243="309 LCR SummaryA",OneYearSCR,IF($C243="309 LCR SummaryB",UltimateSCR,IF(VALUE(LEFT($A243,3))=309,VLOOKUP(VALUE(MID($B243,2,1)),_309_Table1,MATCH(MID($B243,1,1),_309_Table1_ColumnLookup,0),FALSE)
+N("309"),
  IF(VALUE(LEFT($A243,3))=310,VLOOKUP(VALUE(MID($B243,2,1)),_310_Table1,MATCH(MID($B243,1,1),_310_Table1_ColumnLookup,0),FALSE)
+N("310"),
  IF(AND(VALUE(LEFT($A243,3))=311,LEN($I243)=4),VLOOKUP($I243,_311_Table1,MATCH($B243,_311_Table1_ColumnLookup,0),FALSE),
  IF(AND(VALUE(LEFT($A243,3))=311,OR($B243="I2",$B243="J2",$B243="K2",$B243="L2")),VLOOKUP('311'!$G$58,_311_Table1,MATCH(MID($B243,1,1),_311_Table1_ColumnLookup,0),FALSE),
  IF(AND(VALUE(LEFT($A243,3))=311,RIGHT($B243,5)="Total"),VLOOKUP('311'!$G$59,_311_Table1,MATCH(MID($B243,1,1),_311_Table1_ColumnLookup,0),FALSE),
  IF(VALUE(LEFT($A243,3))=311,VLOOKUP(VALUE(MID($B243,2,1)),_311_Table1,MATCH(MID($B243,1,1),_311_Table1_ColumnLookup,0),FALSE)
+N("311"),
  IF(AND(VALUE(LEFT($A243,3))=312,LEFT($G243,10)="Unincepted",$B243="G "),VLOOKUP(" ULO",_312_Table1,MATCH('312'!$N$16,_312_Table1_ColumnLookup,0),FALSE),
  IF(AND(VALUE(LEFT($A243,3))=312,LEFT($G243,10)="Unincepted",$B243="O "),VLOOKUP(" ULO",_312_Table1,MATCH('312'!$V$16,_312_Table1_ColumnLookup,0),FALSE),
  IF(AND(VALUE(LEFT($A243,3))=312,LEFT($G243,10)="Unincepted",$B243="Q "),VLOOKUP(" ULO",_312_Table1,MATCH('312'!$X$16,_312_Table1_ColumnLookup,0),FALSE),
  IF(AND(VALUE(LEFT($A243,3))=312,LEFT($G243,10)="Unincepted"),VLOOKUP(" ULO",_312_Table1,MATCH(LEFT($B243,1),_312_Table1_ColumnLookup,0),FALSE),
  IF(AND(VALUE(LEFT($A243,3))=312,LEFT($G243,5)="Total",$B243="G "),VLOOKUP('312'!$F$80,_312_Table1,MATCH('312'!$N$16,_312_Table1_ColumnLookup,0),FALSE),
  IF(AND(VALUE(LEFT($A243,3))=312,LEFT($G243,5)="Total",$B243="O "),VLOOKUP('312'!$F$80,_312_Table1,MATCH('312'!$V$16,_312_Table1_ColumnLookup,0),FALSE),
  IF(AND(VALUE(LEFT($A243,3))=312,LEFT($G243,5)="Total",$B243="Q "),VLOOKUP('312'!$F$80,_312_Table1,MATCH('312'!$X$16,_312_Table1_ColumnLookup,0),FALSE),
  IF(AND(VALUE(LEFT($A243,3))=312,LEFT($G243,5)="Total"),VLOOKUP('312'!$F$80,_312_Table1,MATCH(LEFT($B243,1),_312_Table1_ColumnLookup,0),FALSE),
  IF(AND(VALUE(LEFT($A243,3))=312,LEN($I243)=4,$B243="G"),VLOOKUP($I243,_312_Table1,MATCH('312'!$N$16,_312_Table1_ColumnLookup,0),FALSE),
  IF(AND(VALUE(LEFT($A243,3))=312,LEN($I243)=4,$B243="O"),VLOOKUP($I243,_312_Table1,MATCH('312'!$V$16,_312_Table1_ColumnLookup,0),FALSE),
  IF(AND(VALUE(LEFT($A243,3))=312,LEN($I243)=4,$B243="Q"),VLOOKUP($I243,_312_Table1,MATCH('312'!$X$16,_312_Table1_ColumnLookup,0),FALSE),
  IF(AND(VALUE(LEFT($A243,3))=312,LEN($I243)=4),VLOOKUP($I243,_312_Table1,MATCH(LEFT($B243,1),_312_Table1_ColumnLookup,0),FALSE)
+N("312"),
  IF(VALUE(LEFT($A243,3))=313,VLOOKUP(VALUE(MID($B243,2,1)),_313_Table1,MATCH(MID($B243,1,1),_313_Table1_ColumnLookup,0),FALSE)
+N("313"),
  IF(AND(VALUE(LEFT($A243,3))=314,LEN($B243)=3),VLOOKUP(VALUE(MID($B243,2,2)),_314_Table1,MATCH(MID($B243,1,1),_314_Table1_ColumnLookup,0),FALSE),
  IF(VALUE(LEFT($A243,3))=314,VLOOKUP(VALUE(MID($B243,2,1)),_314_Table1,MATCH(MID($B243,1,1),_314_Table1_ColumnLookup,0),FALSE)
+N("314"),
""))))))))))))))))))))))))</f>
        <v>0</v>
      </c>
      <c r="E243" s="238" t="e">
        <f>IF(AND(VALUE(LEFT($A243,3))=309,LEN($B243)=3),VLOOKUP(VALUE(MID($B243,2,2)),_309_Table2,MATCH(MID($B243,1,1),_309_Table2_ColumnLookup,0),FALSE),
  IF($C243="309 LCR SummaryA",OneYearSCR,IF($C243="309 LCR SummaryB",UltimateSCR,IF(VALUE(LEFT($A243,3))=309,VLOOKUP(VALUE(MID($B243,2,1)),_309_Table2,MATCH(MID($B243,1,1),_309_Table2_ColumnLookup,0),FALSE)
+N("309"),
  IF(VALUE(LEFT($A243,3))=310,VLOOKUP(VALUE(MID($B243,2,1)),_310_Table2,MATCH(MID($B243,1,1),_310_Table2_ColumnLookup,0),FALSE)
+N("310"),
  IF(AND(VALUE(LEFT($A243,3))=311,LEN($I243)=4),VLOOKUP($I243,_311_Table2,MATCH($B243,_311_Table2_ColumnLookup,0),FALSE),
  IF(AND(VALUE(LEFT($A243,3))=311,OR($B243="I2",$B243="J2",$B243="K2",$B243="L2")),VLOOKUP('311'!$G$58,_311_Table2,MATCH(MID($B243,1,1),_311_Table2_ColumnLookup,0),FALSE),
  IF(AND(VALUE(LEFT($A243,3))=311,RIGHT($B243,5)="Total"),VLOOKUP('311'!$G$59,_311_Table2,MATCH(MID($B243,1,1),_311_Table2_ColumnLookup,0),FALSE),
  IF(VALUE(LEFT($A243,3))=311,VLOOKUP(VALUE(MID($B243,2,1)),_311_Table2,MATCH(MID($B243,1,1),_311_Table2_ColumnLookup,0),FALSE)
+N("311"),
  IF(AND(VALUE(LEFT($A243,3))=312,LEFT($G243,10)="Unincepted",$B243="G "),VLOOKUP(" ULO",_312_Table2,MATCH('312'!$N$16,_312_Table2_ColumnLookup,0),FALSE),
  IF(AND(VALUE(LEFT($A243,3))=312,LEFT($G243,10)="Unincepted",$B243="O "),VLOOKUP(" ULO",_312_Table2,MATCH('312'!$V$16,_312_Table2_ColumnLookup,0),FALSE),
  IF(AND(VALUE(LEFT($A243,3))=312,LEFT($G243,10)="Unincepted",$B243="Q "),VLOOKUP(" ULO",_312_Table2,MATCH('312'!$X$16,_312_Table2_ColumnLookup,0),FALSE),
  IF(AND(VALUE(LEFT($A243,3))=312,LEFT($G243,10)="Unincepted"),VLOOKUP(" ULO",_312_Table2,MATCH(LEFT($B243,1),_312_Table2_ColumnLookup,0),FALSE),
  IF(AND(VALUE(LEFT($A243,3))=312,LEFT($G243,5)="Total",$B243="G "),VLOOKUP('312'!$F$80,_312_Table2,MATCH('312'!$N$16,_312_Table2_ColumnLookup,0),FALSE),
  IF(AND(VALUE(LEFT($A243,3))=312,LEFT($G243,5)="Total",$B243="O "),VLOOKUP('312'!$F$80,_312_Table2,MATCH('312'!$V$16,_312_Table2_ColumnLookup,0),FALSE),
  IF(AND(VALUE(LEFT($A243,3))=312,LEFT($G243,5)="Total",$B243="Q "),VLOOKUP('312'!$F$80,_312_Table2,MATCH('312'!$X$16,_312_Table2_ColumnLookup,0),FALSE),
  IF(AND(VALUE(LEFT($A243,3))=312,LEFT($G243,5)="Total"),VLOOKUP('312'!$F$80,_312_Table2,MATCH(LEFT($B243,1),_312_Table2_ColumnLookup,0),FALSE),
  IF(AND(VALUE(LEFT($A243,3))=312,LEN($I243)=4,$B243="G"),VLOOKUP($I243,_312_Table2,MATCH('312'!$N$16,_312_Table2_ColumnLookup,0),FALSE),
  IF(AND(VALUE(LEFT($A243,3))=312,LEN($I243)=4,$B243="O"),VLOOKUP($I243,_312_Table2,MATCH('312'!$V$16,_312_Table2_ColumnLookup,0),FALSE),
  IF(AND(VALUE(LEFT($A243,3))=312,LEN($I243)=4,$B243="Q"),VLOOKUP($I243,_312_Table2,MATCH('312'!$X$16,_312_Table2_ColumnLookup,0),FALSE),
  IF(AND(VALUE(LEFT($A243,3))=312,LEN($I243)=4),VLOOKUP($I243,_312_Table2,MATCH(LEFT($B243,1),_312_Table2_ColumnLookup,0),FALSE)
+N("312"),
  IF(VALUE(LEFT($A243,3))=313,VLOOKUP(VALUE(MID($B243,2,1)),_313_Table2,MATCH(MID($B243,1,1),_313_Table2_ColumnLookup,0),FALSE)
+N("313"),
  IF(AND(VALUE(LEFT($A243,3))=314,LEN($B243)=3),VLOOKUP(VALUE(MID($B243,2,2)),_314_Table2,MATCH(MID($B243,1,1),_314_Table2_ColumnLookup,0),FALSE),
  IF(VALUE(LEFT($A243,3))=314,VLOOKUP(VALUE(MID($B243,2,1)),_314_Table2,MATCH(MID($B243,1,1),_314_Table2_ColumnLookup,0),FALSE)
+N("314"),
""))))))))))))))))))))))))</f>
        <v>#NAME?</v>
      </c>
      <c r="F243" s="238" t="e">
        <f>IF(AND(VALUE(LEFT($A243,3))=309,LEN($B243)=3),VLOOKUP(VALUE(MID($B243,2,2)),_309_Table3,MATCH(MID($B243,1,1),_309_Table3_ColumnLookup,0),FALSE),
  IF($C243="309 LCR SummaryA",OneYearSCR,IF($C243="309 LCR SummaryB",UltimateSCR,IF(VALUE(LEFT($A243,3))=309,VLOOKUP(VALUE(MID($B243,2,1)),_309_Table3,MATCH(MID($B243,1,1),_309_Table3_ColumnLookup,0),FALSE)
+N("309"),
  IF(VALUE(LEFT($A243,3))=310,VLOOKUP(VALUE(MID($B243,2,1)),_310_Table3,MATCH(MID($B243,1,1),_310_Table3_ColumnLookup,0),FALSE)
+N("310"),
  IF(AND(VALUE(LEFT($A243,3))=311,LEN($I243)=4),VLOOKUP($I243,_311_Table3,MATCH($B243,_311_Table3_ColumnLookup,0),FALSE),
  IF(AND(VALUE(LEFT($A243,3))=311,OR($B243="I2",$B243="J2",$B243="K2",$B243="L2")),VLOOKUP('311'!$G$58,_311_Table3,MATCH(MID($B243,1,1),_311_Table3_ColumnLookup,0),FALSE),
  IF(AND(VALUE(LEFT($A243,3))=311,RIGHT($B243,5)="Total"),VLOOKUP('311'!$G$59,_311_Table3,MATCH(MID($B243,1,1),_311_Table3_ColumnLookup,0),FALSE),
  IF(VALUE(LEFT($A243,3))=311,VLOOKUP(VALUE(MID($B243,2,1)),_311_Table3,MATCH(MID($B243,1,1),_311_Table3_ColumnLookup,0),FALSE)
+N("311"),
  IF(AND(VALUE(LEFT($A243,3))=312,LEFT($G243,10)="Unincepted",$B243="G "),VLOOKUP(" ULO",_312_Table3,MATCH('312'!$N$16,_312_Table3_ColumnLookup,0),FALSE),
  IF(AND(VALUE(LEFT($A243,3))=312,LEFT($G243,10)="Unincepted",$B243="O "),VLOOKUP(" ULO",_312_Table3,MATCH('312'!$V$16,_312_Table3_ColumnLookup,0),FALSE),
  IF(AND(VALUE(LEFT($A243,3))=312,LEFT($G243,10)="Unincepted",$B243="Q "),VLOOKUP(" ULO",_312_Table3,MATCH('312'!$X$16,_312_Table3_ColumnLookup,0),FALSE),
  IF(AND(VALUE(LEFT($A243,3))=312,LEFT($G243,10)="Unincepted"),VLOOKUP(" ULO",_312_Table3,MATCH(LEFT($B243,1),_312_Table3_ColumnLookup,0),FALSE),
  IF(AND(VALUE(LEFT($A243,3))=312,LEFT($G243,5)="Total",$B243="G "),VLOOKUP('312'!$F$80,_312_Table3,MATCH('312'!$N$16,_312_Table3_ColumnLookup,0),FALSE),
  IF(AND(VALUE(LEFT($A243,3))=312,LEFT($G243,5)="Total",$B243="O "),VLOOKUP('312'!$F$80,_312_Table3,MATCH('312'!$V$16,_312_Table3_ColumnLookup,0),FALSE),
  IF(AND(VALUE(LEFT($A243,3))=312,LEFT($G243,5)="Total",$B243="Q "),VLOOKUP('312'!$F$80,_312_Table3,MATCH('312'!$X$16,_312_Table3_ColumnLookup,0),FALSE),
  IF(AND(VALUE(LEFT($A243,3))=312,LEFT($G243,5)="Total"),VLOOKUP('312'!$F$80,_312_Table3,MATCH(LEFT($B243,1),_312_Table3_ColumnLookup,0),FALSE),
  IF(AND(VALUE(LEFT($A243,3))=312,LEN($I243)=4,$B243="G"),VLOOKUP($I243,_312_Table3,MATCH('312'!$N$16,_312_Table3_ColumnLookup,0),FALSE),
  IF(AND(VALUE(LEFT($A243,3))=312,LEN($I243)=4,$B243="O"),VLOOKUP($I243,_312_Table3,MATCH('312'!$V$16,_312_Table3_ColumnLookup,0),FALSE),
  IF(AND(VALUE(LEFT($A243,3))=312,LEN($I243)=4,$B243="Q"),VLOOKUP($I243,_312_Table3,MATCH('312'!$X$16,_312_Table3_ColumnLookup,0),FALSE),
  IF(AND(VALUE(LEFT($A243,3))=312,LEN($I243)=4),VLOOKUP($I243,_312_Table3,MATCH(LEFT($B243,1),_312_Table3_ColumnLookup,0),FALSE)
+N("312"),
  IF(VALUE(LEFT($A243,3))=313,VLOOKUP(VALUE(MID($B243,2,1)),_313_Table3,MATCH(MID($B243,1,1),_313_Table3_ColumnLookup,0),FALSE)
+N("313"),
  IF(AND(VALUE(LEFT($A243,3))=314,LEN($B243)=3),VLOOKUP(VALUE(MID($B243,2,2)),_314_Table3,MATCH(MID($B243,1,1),_314_Table3_ColumnLookup,0),FALSE),
  IF(VALUE(LEFT($A243,3))=314,VLOOKUP(VALUE(MID($B243,2,1)),_314_Table3,MATCH(MID($B243,1,1),_314_Table3_ColumnLookup,0),FALSE)
+N("314"),
""))))))))))))))))))))))))</f>
        <v>#NAME?</v>
      </c>
      <c r="G243" s="266" t="s">
        <v>1141</v>
      </c>
      <c r="H243" s="321">
        <f>IFERROR(
IF(ISERROR($D243)=FALSE,$D243,IF(ISERROR($E243)=FALSE,$E243,IF(ISERROR($F243)=FALSE,$F243
+N("012 checkboxes"),
IF(
IF(OR(LEFT($A243,9)="Syndicate",LEFT($A243,12)="NewSyndicate"),VLOOKUP($A243,'012'!$J:$ZW,MATCH("Link to button",'012'!$J$1:$ZW$1,0),0)
+N("309 checkbox"),
IF($C243="309 LCR Summary0",VLOOKUP("Notes990",'309'!$P:$ZZ,MATCH("Link to button",'309'!$P$1:$ZZ$1,0),0)
+N("313 checkboxes"),
IF($C243="313 Financial Information0LcmVsScr",IF($C243="309 LCR Summary0",VLOOKUP("LcmVsScr",'309'!$N:$ZZ,MATCH("Link to button",'309'!$N$1:$ZZ$1,0),0),
IF($C243="313 Financial Information0LcrDocAttached",IF($C243="309 LCR Summary0",VLOOKUP("LcrDocAttached",'309'!$N:$ZZ,MATCH("Link to button",'309'!$N$1:$ZZ$1,0),
0)))))))=1,TRUE,FALSE)
))),"")</f>
        <v>0</v>
      </c>
      <c r="I243" s="266">
        <v>1992</v>
      </c>
    </row>
    <row r="244" spans="1:9" s="266" customFormat="1">
      <c r="A244" s="237" t="str">
        <f>VLOOKUP($G244,CSVLookups!$B:$R,MATCH(A$1,CSVLookups!$B$1:$R$1,0),FALSE)</f>
        <v>312 Projected Solvency II Technical Provisions at Time Zero</v>
      </c>
      <c r="B244" s="237" t="str">
        <f>VLOOKUP($G244,CSVLookups!$B:$R,MATCH(B$1,CSVLookups!$B$1:$R$1,0),FALSE)</f>
        <v>C</v>
      </c>
      <c r="C244" s="238" t="str">
        <f t="shared" si="4"/>
        <v>312 Projected Solvency II Technical Provisions at Time ZeroC1992</v>
      </c>
      <c r="D244" s="238">
        <f>IF(AND(VALUE(LEFT($A244,3))=309,LEN($B244)=3),VLOOKUP(VALUE(MID($B244,2,2)),_309_Table1,MATCH(MID($B244,1,1),_309_Table1_ColumnLookup,0),FALSE),
  IF($C244="309 LCR SummaryA",OneYearSCR,IF($C244="309 LCR SummaryB",UltimateSCR,IF(VALUE(LEFT($A244,3))=309,VLOOKUP(VALUE(MID($B244,2,1)),_309_Table1,MATCH(MID($B244,1,1),_309_Table1_ColumnLookup,0),FALSE)
+N("309"),
  IF(VALUE(LEFT($A244,3))=310,VLOOKUP(VALUE(MID($B244,2,1)),_310_Table1,MATCH(MID($B244,1,1),_310_Table1_ColumnLookup,0),FALSE)
+N("310"),
  IF(AND(VALUE(LEFT($A244,3))=311,LEN($I244)=4),VLOOKUP($I244,_311_Table1,MATCH($B244,_311_Table1_ColumnLookup,0),FALSE),
  IF(AND(VALUE(LEFT($A244,3))=311,OR($B244="I2",$B244="J2",$B244="K2",$B244="L2")),VLOOKUP('311'!$G$58,_311_Table1,MATCH(MID($B244,1,1),_311_Table1_ColumnLookup,0),FALSE),
  IF(AND(VALUE(LEFT($A244,3))=311,RIGHT($B244,5)="Total"),VLOOKUP('311'!$G$59,_311_Table1,MATCH(MID($B244,1,1),_311_Table1_ColumnLookup,0),FALSE),
  IF(VALUE(LEFT($A244,3))=311,VLOOKUP(VALUE(MID($B244,2,1)),_311_Table1,MATCH(MID($B244,1,1),_311_Table1_ColumnLookup,0),FALSE)
+N("311"),
  IF(AND(VALUE(LEFT($A244,3))=312,LEFT($G244,10)="Unincepted",$B244="G "),VLOOKUP(" ULO",_312_Table1,MATCH('312'!$N$16,_312_Table1_ColumnLookup,0),FALSE),
  IF(AND(VALUE(LEFT($A244,3))=312,LEFT($G244,10)="Unincepted",$B244="O "),VLOOKUP(" ULO",_312_Table1,MATCH('312'!$V$16,_312_Table1_ColumnLookup,0),FALSE),
  IF(AND(VALUE(LEFT($A244,3))=312,LEFT($G244,10)="Unincepted",$B244="Q "),VLOOKUP(" ULO",_312_Table1,MATCH('312'!$X$16,_312_Table1_ColumnLookup,0),FALSE),
  IF(AND(VALUE(LEFT($A244,3))=312,LEFT($G244,10)="Unincepted"),VLOOKUP(" ULO",_312_Table1,MATCH(LEFT($B244,1),_312_Table1_ColumnLookup,0),FALSE),
  IF(AND(VALUE(LEFT($A244,3))=312,LEFT($G244,5)="Total",$B244="G "),VLOOKUP('312'!$F$80,_312_Table1,MATCH('312'!$N$16,_312_Table1_ColumnLookup,0),FALSE),
  IF(AND(VALUE(LEFT($A244,3))=312,LEFT($G244,5)="Total",$B244="O "),VLOOKUP('312'!$F$80,_312_Table1,MATCH('312'!$V$16,_312_Table1_ColumnLookup,0),FALSE),
  IF(AND(VALUE(LEFT($A244,3))=312,LEFT($G244,5)="Total",$B244="Q "),VLOOKUP('312'!$F$80,_312_Table1,MATCH('312'!$X$16,_312_Table1_ColumnLookup,0),FALSE),
  IF(AND(VALUE(LEFT($A244,3))=312,LEFT($G244,5)="Total"),VLOOKUP('312'!$F$80,_312_Table1,MATCH(LEFT($B244,1),_312_Table1_ColumnLookup,0),FALSE),
  IF(AND(VALUE(LEFT($A244,3))=312,LEN($I244)=4,$B244="G"),VLOOKUP($I244,_312_Table1,MATCH('312'!$N$16,_312_Table1_ColumnLookup,0),FALSE),
  IF(AND(VALUE(LEFT($A244,3))=312,LEN($I244)=4,$B244="O"),VLOOKUP($I244,_312_Table1,MATCH('312'!$V$16,_312_Table1_ColumnLookup,0),FALSE),
  IF(AND(VALUE(LEFT($A244,3))=312,LEN($I244)=4,$B244="Q"),VLOOKUP($I244,_312_Table1,MATCH('312'!$X$16,_312_Table1_ColumnLookup,0),FALSE),
  IF(AND(VALUE(LEFT($A244,3))=312,LEN($I244)=4),VLOOKUP($I244,_312_Table1,MATCH(LEFT($B244,1),_312_Table1_ColumnLookup,0),FALSE)
+N("312"),
  IF(VALUE(LEFT($A244,3))=313,VLOOKUP(VALUE(MID($B244,2,1)),_313_Table1,MATCH(MID($B244,1,1),_313_Table1_ColumnLookup,0),FALSE)
+N("313"),
  IF(AND(VALUE(LEFT($A244,3))=314,LEN($B244)=3),VLOOKUP(VALUE(MID($B244,2,2)),_314_Table1,MATCH(MID($B244,1,1),_314_Table1_ColumnLookup,0),FALSE),
  IF(VALUE(LEFT($A244,3))=314,VLOOKUP(VALUE(MID($B244,2,1)),_314_Table1,MATCH(MID($B244,1,1),_314_Table1_ColumnLookup,0),FALSE)
+N("314"),
""))))))))))))))))))))))))</f>
        <v>0</v>
      </c>
      <c r="E244" s="238" t="e">
        <f>IF(AND(VALUE(LEFT($A244,3))=309,LEN($B244)=3),VLOOKUP(VALUE(MID($B244,2,2)),_309_Table2,MATCH(MID($B244,1,1),_309_Table2_ColumnLookup,0),FALSE),
  IF($C244="309 LCR SummaryA",OneYearSCR,IF($C244="309 LCR SummaryB",UltimateSCR,IF(VALUE(LEFT($A244,3))=309,VLOOKUP(VALUE(MID($B244,2,1)),_309_Table2,MATCH(MID($B244,1,1),_309_Table2_ColumnLookup,0),FALSE)
+N("309"),
  IF(VALUE(LEFT($A244,3))=310,VLOOKUP(VALUE(MID($B244,2,1)),_310_Table2,MATCH(MID($B244,1,1),_310_Table2_ColumnLookup,0),FALSE)
+N("310"),
  IF(AND(VALUE(LEFT($A244,3))=311,LEN($I244)=4),VLOOKUP($I244,_311_Table2,MATCH($B244,_311_Table2_ColumnLookup,0),FALSE),
  IF(AND(VALUE(LEFT($A244,3))=311,OR($B244="I2",$B244="J2",$B244="K2",$B244="L2")),VLOOKUP('311'!$G$58,_311_Table2,MATCH(MID($B244,1,1),_311_Table2_ColumnLookup,0),FALSE),
  IF(AND(VALUE(LEFT($A244,3))=311,RIGHT($B244,5)="Total"),VLOOKUP('311'!$G$59,_311_Table2,MATCH(MID($B244,1,1),_311_Table2_ColumnLookup,0),FALSE),
  IF(VALUE(LEFT($A244,3))=311,VLOOKUP(VALUE(MID($B244,2,1)),_311_Table2,MATCH(MID($B244,1,1),_311_Table2_ColumnLookup,0),FALSE)
+N("311"),
  IF(AND(VALUE(LEFT($A244,3))=312,LEFT($G244,10)="Unincepted",$B244="G "),VLOOKUP(" ULO",_312_Table2,MATCH('312'!$N$16,_312_Table2_ColumnLookup,0),FALSE),
  IF(AND(VALUE(LEFT($A244,3))=312,LEFT($G244,10)="Unincepted",$B244="O "),VLOOKUP(" ULO",_312_Table2,MATCH('312'!$V$16,_312_Table2_ColumnLookup,0),FALSE),
  IF(AND(VALUE(LEFT($A244,3))=312,LEFT($G244,10)="Unincepted",$B244="Q "),VLOOKUP(" ULO",_312_Table2,MATCH('312'!$X$16,_312_Table2_ColumnLookup,0),FALSE),
  IF(AND(VALUE(LEFT($A244,3))=312,LEFT($G244,10)="Unincepted"),VLOOKUP(" ULO",_312_Table2,MATCH(LEFT($B244,1),_312_Table2_ColumnLookup,0),FALSE),
  IF(AND(VALUE(LEFT($A244,3))=312,LEFT($G244,5)="Total",$B244="G "),VLOOKUP('312'!$F$80,_312_Table2,MATCH('312'!$N$16,_312_Table2_ColumnLookup,0),FALSE),
  IF(AND(VALUE(LEFT($A244,3))=312,LEFT($G244,5)="Total",$B244="O "),VLOOKUP('312'!$F$80,_312_Table2,MATCH('312'!$V$16,_312_Table2_ColumnLookup,0),FALSE),
  IF(AND(VALUE(LEFT($A244,3))=312,LEFT($G244,5)="Total",$B244="Q "),VLOOKUP('312'!$F$80,_312_Table2,MATCH('312'!$X$16,_312_Table2_ColumnLookup,0),FALSE),
  IF(AND(VALUE(LEFT($A244,3))=312,LEFT($G244,5)="Total"),VLOOKUP('312'!$F$80,_312_Table2,MATCH(LEFT($B244,1),_312_Table2_ColumnLookup,0),FALSE),
  IF(AND(VALUE(LEFT($A244,3))=312,LEN($I244)=4,$B244="G"),VLOOKUP($I244,_312_Table2,MATCH('312'!$N$16,_312_Table2_ColumnLookup,0),FALSE),
  IF(AND(VALUE(LEFT($A244,3))=312,LEN($I244)=4,$B244="O"),VLOOKUP($I244,_312_Table2,MATCH('312'!$V$16,_312_Table2_ColumnLookup,0),FALSE),
  IF(AND(VALUE(LEFT($A244,3))=312,LEN($I244)=4,$B244="Q"),VLOOKUP($I244,_312_Table2,MATCH('312'!$X$16,_312_Table2_ColumnLookup,0),FALSE),
  IF(AND(VALUE(LEFT($A244,3))=312,LEN($I244)=4),VLOOKUP($I244,_312_Table2,MATCH(LEFT($B244,1),_312_Table2_ColumnLookup,0),FALSE)
+N("312"),
  IF(VALUE(LEFT($A244,3))=313,VLOOKUP(VALUE(MID($B244,2,1)),_313_Table2,MATCH(MID($B244,1,1),_313_Table2_ColumnLookup,0),FALSE)
+N("313"),
  IF(AND(VALUE(LEFT($A244,3))=314,LEN($B244)=3),VLOOKUP(VALUE(MID($B244,2,2)),_314_Table2,MATCH(MID($B244,1,1),_314_Table2_ColumnLookup,0),FALSE),
  IF(VALUE(LEFT($A244,3))=314,VLOOKUP(VALUE(MID($B244,2,1)),_314_Table2,MATCH(MID($B244,1,1),_314_Table2_ColumnLookup,0),FALSE)
+N("314"),
""))))))))))))))))))))))))</f>
        <v>#NAME?</v>
      </c>
      <c r="F244" s="238" t="e">
        <f>IF(AND(VALUE(LEFT($A244,3))=309,LEN($B244)=3),VLOOKUP(VALUE(MID($B244,2,2)),_309_Table3,MATCH(MID($B244,1,1),_309_Table3_ColumnLookup,0),FALSE),
  IF($C244="309 LCR SummaryA",OneYearSCR,IF($C244="309 LCR SummaryB",UltimateSCR,IF(VALUE(LEFT($A244,3))=309,VLOOKUP(VALUE(MID($B244,2,1)),_309_Table3,MATCH(MID($B244,1,1),_309_Table3_ColumnLookup,0),FALSE)
+N("309"),
  IF(VALUE(LEFT($A244,3))=310,VLOOKUP(VALUE(MID($B244,2,1)),_310_Table3,MATCH(MID($B244,1,1),_310_Table3_ColumnLookup,0),FALSE)
+N("310"),
  IF(AND(VALUE(LEFT($A244,3))=311,LEN($I244)=4),VLOOKUP($I244,_311_Table3,MATCH($B244,_311_Table3_ColumnLookup,0),FALSE),
  IF(AND(VALUE(LEFT($A244,3))=311,OR($B244="I2",$B244="J2",$B244="K2",$B244="L2")),VLOOKUP('311'!$G$58,_311_Table3,MATCH(MID($B244,1,1),_311_Table3_ColumnLookup,0),FALSE),
  IF(AND(VALUE(LEFT($A244,3))=311,RIGHT($B244,5)="Total"),VLOOKUP('311'!$G$59,_311_Table3,MATCH(MID($B244,1,1),_311_Table3_ColumnLookup,0),FALSE),
  IF(VALUE(LEFT($A244,3))=311,VLOOKUP(VALUE(MID($B244,2,1)),_311_Table3,MATCH(MID($B244,1,1),_311_Table3_ColumnLookup,0),FALSE)
+N("311"),
  IF(AND(VALUE(LEFT($A244,3))=312,LEFT($G244,10)="Unincepted",$B244="G "),VLOOKUP(" ULO",_312_Table3,MATCH('312'!$N$16,_312_Table3_ColumnLookup,0),FALSE),
  IF(AND(VALUE(LEFT($A244,3))=312,LEFT($G244,10)="Unincepted",$B244="O "),VLOOKUP(" ULO",_312_Table3,MATCH('312'!$V$16,_312_Table3_ColumnLookup,0),FALSE),
  IF(AND(VALUE(LEFT($A244,3))=312,LEFT($G244,10)="Unincepted",$B244="Q "),VLOOKUP(" ULO",_312_Table3,MATCH('312'!$X$16,_312_Table3_ColumnLookup,0),FALSE),
  IF(AND(VALUE(LEFT($A244,3))=312,LEFT($G244,10)="Unincepted"),VLOOKUP(" ULO",_312_Table3,MATCH(LEFT($B244,1),_312_Table3_ColumnLookup,0),FALSE),
  IF(AND(VALUE(LEFT($A244,3))=312,LEFT($G244,5)="Total",$B244="G "),VLOOKUP('312'!$F$80,_312_Table3,MATCH('312'!$N$16,_312_Table3_ColumnLookup,0),FALSE),
  IF(AND(VALUE(LEFT($A244,3))=312,LEFT($G244,5)="Total",$B244="O "),VLOOKUP('312'!$F$80,_312_Table3,MATCH('312'!$V$16,_312_Table3_ColumnLookup,0),FALSE),
  IF(AND(VALUE(LEFT($A244,3))=312,LEFT($G244,5)="Total",$B244="Q "),VLOOKUP('312'!$F$80,_312_Table3,MATCH('312'!$X$16,_312_Table3_ColumnLookup,0),FALSE),
  IF(AND(VALUE(LEFT($A244,3))=312,LEFT($G244,5)="Total"),VLOOKUP('312'!$F$80,_312_Table3,MATCH(LEFT($B244,1),_312_Table3_ColumnLookup,0),FALSE),
  IF(AND(VALUE(LEFT($A244,3))=312,LEN($I244)=4,$B244="G"),VLOOKUP($I244,_312_Table3,MATCH('312'!$N$16,_312_Table3_ColumnLookup,0),FALSE),
  IF(AND(VALUE(LEFT($A244,3))=312,LEN($I244)=4,$B244="O"),VLOOKUP($I244,_312_Table3,MATCH('312'!$V$16,_312_Table3_ColumnLookup,0),FALSE),
  IF(AND(VALUE(LEFT($A244,3))=312,LEN($I244)=4,$B244="Q"),VLOOKUP($I244,_312_Table3,MATCH('312'!$X$16,_312_Table3_ColumnLookup,0),FALSE),
  IF(AND(VALUE(LEFT($A244,3))=312,LEN($I244)=4),VLOOKUP($I244,_312_Table3,MATCH(LEFT($B244,1),_312_Table3_ColumnLookup,0),FALSE)
+N("312"),
  IF(VALUE(LEFT($A244,3))=313,VLOOKUP(VALUE(MID($B244,2,1)),_313_Table3,MATCH(MID($B244,1,1),_313_Table3_ColumnLookup,0),FALSE)
+N("313"),
  IF(AND(VALUE(LEFT($A244,3))=314,LEN($B244)=3),VLOOKUP(VALUE(MID($B244,2,2)),_314_Table3,MATCH(MID($B244,1,1),_314_Table3_ColumnLookup,0),FALSE),
  IF(VALUE(LEFT($A244,3))=314,VLOOKUP(VALUE(MID($B244,2,1)),_314_Table3,MATCH(MID($B244,1,1),_314_Table3_ColumnLookup,0),FALSE)
+N("314"),
""))))))))))))))))))))))))</f>
        <v>#NAME?</v>
      </c>
      <c r="G244" s="266" t="s">
        <v>1142</v>
      </c>
      <c r="H244" s="321">
        <f>IFERROR(
IF(ISERROR($D244)=FALSE,$D244,IF(ISERROR($E244)=FALSE,$E244,IF(ISERROR($F244)=FALSE,$F244
+N("012 checkboxes"),
IF(
IF(OR(LEFT($A244,9)="Syndicate",LEFT($A244,12)="NewSyndicate"),VLOOKUP($A244,'012'!$J:$ZW,MATCH("Link to button",'012'!$J$1:$ZW$1,0),0)
+N("309 checkbox"),
IF($C244="309 LCR Summary0",VLOOKUP("Notes990",'309'!$P:$ZZ,MATCH("Link to button",'309'!$P$1:$ZZ$1,0),0)
+N("313 checkboxes"),
IF($C244="313 Financial Information0LcmVsScr",IF($C244="309 LCR Summary0",VLOOKUP("LcmVsScr",'309'!$N:$ZZ,MATCH("Link to button",'309'!$N$1:$ZZ$1,0),0),
IF($C244="313 Financial Information0LcrDocAttached",IF($C244="309 LCR Summary0",VLOOKUP("LcrDocAttached",'309'!$N:$ZZ,MATCH("Link to button",'309'!$N$1:$ZZ$1,0),
0)))))))=1,TRUE,FALSE)
))),"")</f>
        <v>0</v>
      </c>
      <c r="I244" s="266">
        <v>1992</v>
      </c>
    </row>
    <row r="245" spans="1:9" s="266" customFormat="1">
      <c r="A245" s="237" t="str">
        <f>VLOOKUP($G245,CSVLookups!$B:$R,MATCH(A$1,CSVLookups!$B$1:$R$1,0),FALSE)</f>
        <v>312 Projected Solvency II Technical Provisions at Time Zero</v>
      </c>
      <c r="B245" s="237" t="str">
        <f>VLOOKUP($G245,CSVLookups!$B:$R,MATCH(B$1,CSVLookups!$B$1:$R$1,0),FALSE)</f>
        <v>D</v>
      </c>
      <c r="C245" s="238" t="str">
        <f t="shared" si="4"/>
        <v>312 Projected Solvency II Technical Provisions at Time ZeroD1992</v>
      </c>
      <c r="D245" s="238">
        <f>IF(AND(VALUE(LEFT($A245,3))=309,LEN($B245)=3),VLOOKUP(VALUE(MID($B245,2,2)),_309_Table1,MATCH(MID($B245,1,1),_309_Table1_ColumnLookup,0),FALSE),
  IF($C245="309 LCR SummaryA",OneYearSCR,IF($C245="309 LCR SummaryB",UltimateSCR,IF(VALUE(LEFT($A245,3))=309,VLOOKUP(VALUE(MID($B245,2,1)),_309_Table1,MATCH(MID($B245,1,1),_309_Table1_ColumnLookup,0),FALSE)
+N("309"),
  IF(VALUE(LEFT($A245,3))=310,VLOOKUP(VALUE(MID($B245,2,1)),_310_Table1,MATCH(MID($B245,1,1),_310_Table1_ColumnLookup,0),FALSE)
+N("310"),
  IF(AND(VALUE(LEFT($A245,3))=311,LEN($I245)=4),VLOOKUP($I245,_311_Table1,MATCH($B245,_311_Table1_ColumnLookup,0),FALSE),
  IF(AND(VALUE(LEFT($A245,3))=311,OR($B245="I2",$B245="J2",$B245="K2",$B245="L2")),VLOOKUP('311'!$G$58,_311_Table1,MATCH(MID($B245,1,1),_311_Table1_ColumnLookup,0),FALSE),
  IF(AND(VALUE(LEFT($A245,3))=311,RIGHT($B245,5)="Total"),VLOOKUP('311'!$G$59,_311_Table1,MATCH(MID($B245,1,1),_311_Table1_ColumnLookup,0),FALSE),
  IF(VALUE(LEFT($A245,3))=311,VLOOKUP(VALUE(MID($B245,2,1)),_311_Table1,MATCH(MID($B245,1,1),_311_Table1_ColumnLookup,0),FALSE)
+N("311"),
  IF(AND(VALUE(LEFT($A245,3))=312,LEFT($G245,10)="Unincepted",$B245="G "),VLOOKUP(" ULO",_312_Table1,MATCH('312'!$N$16,_312_Table1_ColumnLookup,0),FALSE),
  IF(AND(VALUE(LEFT($A245,3))=312,LEFT($G245,10)="Unincepted",$B245="O "),VLOOKUP(" ULO",_312_Table1,MATCH('312'!$V$16,_312_Table1_ColumnLookup,0),FALSE),
  IF(AND(VALUE(LEFT($A245,3))=312,LEFT($G245,10)="Unincepted",$B245="Q "),VLOOKUP(" ULO",_312_Table1,MATCH('312'!$X$16,_312_Table1_ColumnLookup,0),FALSE),
  IF(AND(VALUE(LEFT($A245,3))=312,LEFT($G245,10)="Unincepted"),VLOOKUP(" ULO",_312_Table1,MATCH(LEFT($B245,1),_312_Table1_ColumnLookup,0),FALSE),
  IF(AND(VALUE(LEFT($A245,3))=312,LEFT($G245,5)="Total",$B245="G "),VLOOKUP('312'!$F$80,_312_Table1,MATCH('312'!$N$16,_312_Table1_ColumnLookup,0),FALSE),
  IF(AND(VALUE(LEFT($A245,3))=312,LEFT($G245,5)="Total",$B245="O "),VLOOKUP('312'!$F$80,_312_Table1,MATCH('312'!$V$16,_312_Table1_ColumnLookup,0),FALSE),
  IF(AND(VALUE(LEFT($A245,3))=312,LEFT($G245,5)="Total",$B245="Q "),VLOOKUP('312'!$F$80,_312_Table1,MATCH('312'!$X$16,_312_Table1_ColumnLookup,0),FALSE),
  IF(AND(VALUE(LEFT($A245,3))=312,LEFT($G245,5)="Total"),VLOOKUP('312'!$F$80,_312_Table1,MATCH(LEFT($B245,1),_312_Table1_ColumnLookup,0),FALSE),
  IF(AND(VALUE(LEFT($A245,3))=312,LEN($I245)=4,$B245="G"),VLOOKUP($I245,_312_Table1,MATCH('312'!$N$16,_312_Table1_ColumnLookup,0),FALSE),
  IF(AND(VALUE(LEFT($A245,3))=312,LEN($I245)=4,$B245="O"),VLOOKUP($I245,_312_Table1,MATCH('312'!$V$16,_312_Table1_ColumnLookup,0),FALSE),
  IF(AND(VALUE(LEFT($A245,3))=312,LEN($I245)=4,$B245="Q"),VLOOKUP($I245,_312_Table1,MATCH('312'!$X$16,_312_Table1_ColumnLookup,0),FALSE),
  IF(AND(VALUE(LEFT($A245,3))=312,LEN($I245)=4),VLOOKUP($I245,_312_Table1,MATCH(LEFT($B245,1),_312_Table1_ColumnLookup,0),FALSE)
+N("312"),
  IF(VALUE(LEFT($A245,3))=313,VLOOKUP(VALUE(MID($B245,2,1)),_313_Table1,MATCH(MID($B245,1,1),_313_Table1_ColumnLookup,0),FALSE)
+N("313"),
  IF(AND(VALUE(LEFT($A245,3))=314,LEN($B245)=3),VLOOKUP(VALUE(MID($B245,2,2)),_314_Table1,MATCH(MID($B245,1,1),_314_Table1_ColumnLookup,0),FALSE),
  IF(VALUE(LEFT($A245,3))=314,VLOOKUP(VALUE(MID($B245,2,1)),_314_Table1,MATCH(MID($B245,1,1),_314_Table1_ColumnLookup,0),FALSE)
+N("314"),
""))))))))))))))))))))))))</f>
        <v>0</v>
      </c>
      <c r="E245" s="238" t="e">
        <f>IF(AND(VALUE(LEFT($A245,3))=309,LEN($B245)=3),VLOOKUP(VALUE(MID($B245,2,2)),_309_Table2,MATCH(MID($B245,1,1),_309_Table2_ColumnLookup,0),FALSE),
  IF($C245="309 LCR SummaryA",OneYearSCR,IF($C245="309 LCR SummaryB",UltimateSCR,IF(VALUE(LEFT($A245,3))=309,VLOOKUP(VALUE(MID($B245,2,1)),_309_Table2,MATCH(MID($B245,1,1),_309_Table2_ColumnLookup,0),FALSE)
+N("309"),
  IF(VALUE(LEFT($A245,3))=310,VLOOKUP(VALUE(MID($B245,2,1)),_310_Table2,MATCH(MID($B245,1,1),_310_Table2_ColumnLookup,0),FALSE)
+N("310"),
  IF(AND(VALUE(LEFT($A245,3))=311,LEN($I245)=4),VLOOKUP($I245,_311_Table2,MATCH($B245,_311_Table2_ColumnLookup,0),FALSE),
  IF(AND(VALUE(LEFT($A245,3))=311,OR($B245="I2",$B245="J2",$B245="K2",$B245="L2")),VLOOKUP('311'!$G$58,_311_Table2,MATCH(MID($B245,1,1),_311_Table2_ColumnLookup,0),FALSE),
  IF(AND(VALUE(LEFT($A245,3))=311,RIGHT($B245,5)="Total"),VLOOKUP('311'!$G$59,_311_Table2,MATCH(MID($B245,1,1),_311_Table2_ColumnLookup,0),FALSE),
  IF(VALUE(LEFT($A245,3))=311,VLOOKUP(VALUE(MID($B245,2,1)),_311_Table2,MATCH(MID($B245,1,1),_311_Table2_ColumnLookup,0),FALSE)
+N("311"),
  IF(AND(VALUE(LEFT($A245,3))=312,LEFT($G245,10)="Unincepted",$B245="G "),VLOOKUP(" ULO",_312_Table2,MATCH('312'!$N$16,_312_Table2_ColumnLookup,0),FALSE),
  IF(AND(VALUE(LEFT($A245,3))=312,LEFT($G245,10)="Unincepted",$B245="O "),VLOOKUP(" ULO",_312_Table2,MATCH('312'!$V$16,_312_Table2_ColumnLookup,0),FALSE),
  IF(AND(VALUE(LEFT($A245,3))=312,LEFT($G245,10)="Unincepted",$B245="Q "),VLOOKUP(" ULO",_312_Table2,MATCH('312'!$X$16,_312_Table2_ColumnLookup,0),FALSE),
  IF(AND(VALUE(LEFT($A245,3))=312,LEFT($G245,10)="Unincepted"),VLOOKUP(" ULO",_312_Table2,MATCH(LEFT($B245,1),_312_Table2_ColumnLookup,0),FALSE),
  IF(AND(VALUE(LEFT($A245,3))=312,LEFT($G245,5)="Total",$B245="G "),VLOOKUP('312'!$F$80,_312_Table2,MATCH('312'!$N$16,_312_Table2_ColumnLookup,0),FALSE),
  IF(AND(VALUE(LEFT($A245,3))=312,LEFT($G245,5)="Total",$B245="O "),VLOOKUP('312'!$F$80,_312_Table2,MATCH('312'!$V$16,_312_Table2_ColumnLookup,0),FALSE),
  IF(AND(VALUE(LEFT($A245,3))=312,LEFT($G245,5)="Total",$B245="Q "),VLOOKUP('312'!$F$80,_312_Table2,MATCH('312'!$X$16,_312_Table2_ColumnLookup,0),FALSE),
  IF(AND(VALUE(LEFT($A245,3))=312,LEFT($G245,5)="Total"),VLOOKUP('312'!$F$80,_312_Table2,MATCH(LEFT($B245,1),_312_Table2_ColumnLookup,0),FALSE),
  IF(AND(VALUE(LEFT($A245,3))=312,LEN($I245)=4,$B245="G"),VLOOKUP($I245,_312_Table2,MATCH('312'!$N$16,_312_Table2_ColumnLookup,0),FALSE),
  IF(AND(VALUE(LEFT($A245,3))=312,LEN($I245)=4,$B245="O"),VLOOKUP($I245,_312_Table2,MATCH('312'!$V$16,_312_Table2_ColumnLookup,0),FALSE),
  IF(AND(VALUE(LEFT($A245,3))=312,LEN($I245)=4,$B245="Q"),VLOOKUP($I245,_312_Table2,MATCH('312'!$X$16,_312_Table2_ColumnLookup,0),FALSE),
  IF(AND(VALUE(LEFT($A245,3))=312,LEN($I245)=4),VLOOKUP($I245,_312_Table2,MATCH(LEFT($B245,1),_312_Table2_ColumnLookup,0),FALSE)
+N("312"),
  IF(VALUE(LEFT($A245,3))=313,VLOOKUP(VALUE(MID($B245,2,1)),_313_Table2,MATCH(MID($B245,1,1),_313_Table2_ColumnLookup,0),FALSE)
+N("313"),
  IF(AND(VALUE(LEFT($A245,3))=314,LEN($B245)=3),VLOOKUP(VALUE(MID($B245,2,2)),_314_Table2,MATCH(MID($B245,1,1),_314_Table2_ColumnLookup,0),FALSE),
  IF(VALUE(LEFT($A245,3))=314,VLOOKUP(VALUE(MID($B245,2,1)),_314_Table2,MATCH(MID($B245,1,1),_314_Table2_ColumnLookup,0),FALSE)
+N("314"),
""))))))))))))))))))))))))</f>
        <v>#NAME?</v>
      </c>
      <c r="F245" s="238" t="e">
        <f>IF(AND(VALUE(LEFT($A245,3))=309,LEN($B245)=3),VLOOKUP(VALUE(MID($B245,2,2)),_309_Table3,MATCH(MID($B245,1,1),_309_Table3_ColumnLookup,0),FALSE),
  IF($C245="309 LCR SummaryA",OneYearSCR,IF($C245="309 LCR SummaryB",UltimateSCR,IF(VALUE(LEFT($A245,3))=309,VLOOKUP(VALUE(MID($B245,2,1)),_309_Table3,MATCH(MID($B245,1,1),_309_Table3_ColumnLookup,0),FALSE)
+N("309"),
  IF(VALUE(LEFT($A245,3))=310,VLOOKUP(VALUE(MID($B245,2,1)),_310_Table3,MATCH(MID($B245,1,1),_310_Table3_ColumnLookup,0),FALSE)
+N("310"),
  IF(AND(VALUE(LEFT($A245,3))=311,LEN($I245)=4),VLOOKUP($I245,_311_Table3,MATCH($B245,_311_Table3_ColumnLookup,0),FALSE),
  IF(AND(VALUE(LEFT($A245,3))=311,OR($B245="I2",$B245="J2",$B245="K2",$B245="L2")),VLOOKUP('311'!$G$58,_311_Table3,MATCH(MID($B245,1,1),_311_Table3_ColumnLookup,0),FALSE),
  IF(AND(VALUE(LEFT($A245,3))=311,RIGHT($B245,5)="Total"),VLOOKUP('311'!$G$59,_311_Table3,MATCH(MID($B245,1,1),_311_Table3_ColumnLookup,0),FALSE),
  IF(VALUE(LEFT($A245,3))=311,VLOOKUP(VALUE(MID($B245,2,1)),_311_Table3,MATCH(MID($B245,1,1),_311_Table3_ColumnLookup,0),FALSE)
+N("311"),
  IF(AND(VALUE(LEFT($A245,3))=312,LEFT($G245,10)="Unincepted",$B245="G "),VLOOKUP(" ULO",_312_Table3,MATCH('312'!$N$16,_312_Table3_ColumnLookup,0),FALSE),
  IF(AND(VALUE(LEFT($A245,3))=312,LEFT($G245,10)="Unincepted",$B245="O "),VLOOKUP(" ULO",_312_Table3,MATCH('312'!$V$16,_312_Table3_ColumnLookup,0),FALSE),
  IF(AND(VALUE(LEFT($A245,3))=312,LEFT($G245,10)="Unincepted",$B245="Q "),VLOOKUP(" ULO",_312_Table3,MATCH('312'!$X$16,_312_Table3_ColumnLookup,0),FALSE),
  IF(AND(VALUE(LEFT($A245,3))=312,LEFT($G245,10)="Unincepted"),VLOOKUP(" ULO",_312_Table3,MATCH(LEFT($B245,1),_312_Table3_ColumnLookup,0),FALSE),
  IF(AND(VALUE(LEFT($A245,3))=312,LEFT($G245,5)="Total",$B245="G "),VLOOKUP('312'!$F$80,_312_Table3,MATCH('312'!$N$16,_312_Table3_ColumnLookup,0),FALSE),
  IF(AND(VALUE(LEFT($A245,3))=312,LEFT($G245,5)="Total",$B245="O "),VLOOKUP('312'!$F$80,_312_Table3,MATCH('312'!$V$16,_312_Table3_ColumnLookup,0),FALSE),
  IF(AND(VALUE(LEFT($A245,3))=312,LEFT($G245,5)="Total",$B245="Q "),VLOOKUP('312'!$F$80,_312_Table3,MATCH('312'!$X$16,_312_Table3_ColumnLookup,0),FALSE),
  IF(AND(VALUE(LEFT($A245,3))=312,LEFT($G245,5)="Total"),VLOOKUP('312'!$F$80,_312_Table3,MATCH(LEFT($B245,1),_312_Table3_ColumnLookup,0),FALSE),
  IF(AND(VALUE(LEFT($A245,3))=312,LEN($I245)=4,$B245="G"),VLOOKUP($I245,_312_Table3,MATCH('312'!$N$16,_312_Table3_ColumnLookup,0),FALSE),
  IF(AND(VALUE(LEFT($A245,3))=312,LEN($I245)=4,$B245="O"),VLOOKUP($I245,_312_Table3,MATCH('312'!$V$16,_312_Table3_ColumnLookup,0),FALSE),
  IF(AND(VALUE(LEFT($A245,3))=312,LEN($I245)=4,$B245="Q"),VLOOKUP($I245,_312_Table3,MATCH('312'!$X$16,_312_Table3_ColumnLookup,0),FALSE),
  IF(AND(VALUE(LEFT($A245,3))=312,LEN($I245)=4),VLOOKUP($I245,_312_Table3,MATCH(LEFT($B245,1),_312_Table3_ColumnLookup,0),FALSE)
+N("312"),
  IF(VALUE(LEFT($A245,3))=313,VLOOKUP(VALUE(MID($B245,2,1)),_313_Table3,MATCH(MID($B245,1,1),_313_Table3_ColumnLookup,0),FALSE)
+N("313"),
  IF(AND(VALUE(LEFT($A245,3))=314,LEN($B245)=3),VLOOKUP(VALUE(MID($B245,2,2)),_314_Table3,MATCH(MID($B245,1,1),_314_Table3_ColumnLookup,0),FALSE),
  IF(VALUE(LEFT($A245,3))=314,VLOOKUP(VALUE(MID($B245,2,1)),_314_Table3,MATCH(MID($B245,1,1),_314_Table3_ColumnLookup,0),FALSE)
+N("314"),
""))))))))))))))))))))))))</f>
        <v>#NAME?</v>
      </c>
      <c r="G245" s="266" t="s">
        <v>1143</v>
      </c>
      <c r="H245" s="321">
        <f>IFERROR(
IF(ISERROR($D245)=FALSE,$D245,IF(ISERROR($E245)=FALSE,$E245,IF(ISERROR($F245)=FALSE,$F245
+N("012 checkboxes"),
IF(
IF(OR(LEFT($A245,9)="Syndicate",LEFT($A245,12)="NewSyndicate"),VLOOKUP($A245,'012'!$J:$ZW,MATCH("Link to button",'012'!$J$1:$ZW$1,0),0)
+N("309 checkbox"),
IF($C245="309 LCR Summary0",VLOOKUP("Notes990",'309'!$P:$ZZ,MATCH("Link to button",'309'!$P$1:$ZZ$1,0),0)
+N("313 checkboxes"),
IF($C245="313 Financial Information0LcmVsScr",IF($C245="309 LCR Summary0",VLOOKUP("LcmVsScr",'309'!$N:$ZZ,MATCH("Link to button",'309'!$N$1:$ZZ$1,0),0),
IF($C245="313 Financial Information0LcrDocAttached",IF($C245="309 LCR Summary0",VLOOKUP("LcrDocAttached",'309'!$N:$ZZ,MATCH("Link to button",'309'!$N$1:$ZZ$1,0),
0)))))))=1,TRUE,FALSE)
))),"")</f>
        <v>0</v>
      </c>
      <c r="I245" s="266">
        <v>1992</v>
      </c>
    </row>
    <row r="246" spans="1:9" s="266" customFormat="1">
      <c r="A246" s="237" t="str">
        <f>VLOOKUP($G246,CSVLookups!$B:$R,MATCH(A$1,CSVLookups!$B$1:$R$1,0),FALSE)</f>
        <v>312 Projected Solvency II Technical Provisions at Time Zero</v>
      </c>
      <c r="B246" s="237" t="str">
        <f>VLOOKUP($G246,CSVLookups!$B:$R,MATCH(B$1,CSVLookups!$B$1:$R$1,0),FALSE)</f>
        <v>E</v>
      </c>
      <c r="C246" s="238" t="str">
        <f t="shared" si="4"/>
        <v>312 Projected Solvency II Technical Provisions at Time ZeroE1992</v>
      </c>
      <c r="D246" s="238">
        <f>IF(AND(VALUE(LEFT($A246,3))=309,LEN($B246)=3),VLOOKUP(VALUE(MID($B246,2,2)),_309_Table1,MATCH(MID($B246,1,1),_309_Table1_ColumnLookup,0),FALSE),
  IF($C246="309 LCR SummaryA",OneYearSCR,IF($C246="309 LCR SummaryB",UltimateSCR,IF(VALUE(LEFT($A246,3))=309,VLOOKUP(VALUE(MID($B246,2,1)),_309_Table1,MATCH(MID($B246,1,1),_309_Table1_ColumnLookup,0),FALSE)
+N("309"),
  IF(VALUE(LEFT($A246,3))=310,VLOOKUP(VALUE(MID($B246,2,1)),_310_Table1,MATCH(MID($B246,1,1),_310_Table1_ColumnLookup,0),FALSE)
+N("310"),
  IF(AND(VALUE(LEFT($A246,3))=311,LEN($I246)=4),VLOOKUP($I246,_311_Table1,MATCH($B246,_311_Table1_ColumnLookup,0),FALSE),
  IF(AND(VALUE(LEFT($A246,3))=311,OR($B246="I2",$B246="J2",$B246="K2",$B246="L2")),VLOOKUP('311'!$G$58,_311_Table1,MATCH(MID($B246,1,1),_311_Table1_ColumnLookup,0),FALSE),
  IF(AND(VALUE(LEFT($A246,3))=311,RIGHT($B246,5)="Total"),VLOOKUP('311'!$G$59,_311_Table1,MATCH(MID($B246,1,1),_311_Table1_ColumnLookup,0),FALSE),
  IF(VALUE(LEFT($A246,3))=311,VLOOKUP(VALUE(MID($B246,2,1)),_311_Table1,MATCH(MID($B246,1,1),_311_Table1_ColumnLookup,0),FALSE)
+N("311"),
  IF(AND(VALUE(LEFT($A246,3))=312,LEFT($G246,10)="Unincepted",$B246="G "),VLOOKUP(" ULO",_312_Table1,MATCH('312'!$N$16,_312_Table1_ColumnLookup,0),FALSE),
  IF(AND(VALUE(LEFT($A246,3))=312,LEFT($G246,10)="Unincepted",$B246="O "),VLOOKUP(" ULO",_312_Table1,MATCH('312'!$V$16,_312_Table1_ColumnLookup,0),FALSE),
  IF(AND(VALUE(LEFT($A246,3))=312,LEFT($G246,10)="Unincepted",$B246="Q "),VLOOKUP(" ULO",_312_Table1,MATCH('312'!$X$16,_312_Table1_ColumnLookup,0),FALSE),
  IF(AND(VALUE(LEFT($A246,3))=312,LEFT($G246,10)="Unincepted"),VLOOKUP(" ULO",_312_Table1,MATCH(LEFT($B246,1),_312_Table1_ColumnLookup,0),FALSE),
  IF(AND(VALUE(LEFT($A246,3))=312,LEFT($G246,5)="Total",$B246="G "),VLOOKUP('312'!$F$80,_312_Table1,MATCH('312'!$N$16,_312_Table1_ColumnLookup,0),FALSE),
  IF(AND(VALUE(LEFT($A246,3))=312,LEFT($G246,5)="Total",$B246="O "),VLOOKUP('312'!$F$80,_312_Table1,MATCH('312'!$V$16,_312_Table1_ColumnLookup,0),FALSE),
  IF(AND(VALUE(LEFT($A246,3))=312,LEFT($G246,5)="Total",$B246="Q "),VLOOKUP('312'!$F$80,_312_Table1,MATCH('312'!$X$16,_312_Table1_ColumnLookup,0),FALSE),
  IF(AND(VALUE(LEFT($A246,3))=312,LEFT($G246,5)="Total"),VLOOKUP('312'!$F$80,_312_Table1,MATCH(LEFT($B246,1),_312_Table1_ColumnLookup,0),FALSE),
  IF(AND(VALUE(LEFT($A246,3))=312,LEN($I246)=4,$B246="G"),VLOOKUP($I246,_312_Table1,MATCH('312'!$N$16,_312_Table1_ColumnLookup,0),FALSE),
  IF(AND(VALUE(LEFT($A246,3))=312,LEN($I246)=4,$B246="O"),VLOOKUP($I246,_312_Table1,MATCH('312'!$V$16,_312_Table1_ColumnLookup,0),FALSE),
  IF(AND(VALUE(LEFT($A246,3))=312,LEN($I246)=4,$B246="Q"),VLOOKUP($I246,_312_Table1,MATCH('312'!$X$16,_312_Table1_ColumnLookup,0),FALSE),
  IF(AND(VALUE(LEFT($A246,3))=312,LEN($I246)=4),VLOOKUP($I246,_312_Table1,MATCH(LEFT($B246,1),_312_Table1_ColumnLookup,0),FALSE)
+N("312"),
  IF(VALUE(LEFT($A246,3))=313,VLOOKUP(VALUE(MID($B246,2,1)),_313_Table1,MATCH(MID($B246,1,1),_313_Table1_ColumnLookup,0),FALSE)
+N("313"),
  IF(AND(VALUE(LEFT($A246,3))=314,LEN($B246)=3),VLOOKUP(VALUE(MID($B246,2,2)),_314_Table1,MATCH(MID($B246,1,1),_314_Table1_ColumnLookup,0),FALSE),
  IF(VALUE(LEFT($A246,3))=314,VLOOKUP(VALUE(MID($B246,2,1)),_314_Table1,MATCH(MID($B246,1,1),_314_Table1_ColumnLookup,0),FALSE)
+N("314"),
""))))))))))))))))))))))))</f>
        <v>0</v>
      </c>
      <c r="E246" s="238" t="e">
        <f>IF(AND(VALUE(LEFT($A246,3))=309,LEN($B246)=3),VLOOKUP(VALUE(MID($B246,2,2)),_309_Table2,MATCH(MID($B246,1,1),_309_Table2_ColumnLookup,0),FALSE),
  IF($C246="309 LCR SummaryA",OneYearSCR,IF($C246="309 LCR SummaryB",UltimateSCR,IF(VALUE(LEFT($A246,3))=309,VLOOKUP(VALUE(MID($B246,2,1)),_309_Table2,MATCH(MID($B246,1,1),_309_Table2_ColumnLookup,0),FALSE)
+N("309"),
  IF(VALUE(LEFT($A246,3))=310,VLOOKUP(VALUE(MID($B246,2,1)),_310_Table2,MATCH(MID($B246,1,1),_310_Table2_ColumnLookup,0),FALSE)
+N("310"),
  IF(AND(VALUE(LEFT($A246,3))=311,LEN($I246)=4),VLOOKUP($I246,_311_Table2,MATCH($B246,_311_Table2_ColumnLookup,0),FALSE),
  IF(AND(VALUE(LEFT($A246,3))=311,OR($B246="I2",$B246="J2",$B246="K2",$B246="L2")),VLOOKUP('311'!$G$58,_311_Table2,MATCH(MID($B246,1,1),_311_Table2_ColumnLookup,0),FALSE),
  IF(AND(VALUE(LEFT($A246,3))=311,RIGHT($B246,5)="Total"),VLOOKUP('311'!$G$59,_311_Table2,MATCH(MID($B246,1,1),_311_Table2_ColumnLookup,0),FALSE),
  IF(VALUE(LEFT($A246,3))=311,VLOOKUP(VALUE(MID($B246,2,1)),_311_Table2,MATCH(MID($B246,1,1),_311_Table2_ColumnLookup,0),FALSE)
+N("311"),
  IF(AND(VALUE(LEFT($A246,3))=312,LEFT($G246,10)="Unincepted",$B246="G "),VLOOKUP(" ULO",_312_Table2,MATCH('312'!$N$16,_312_Table2_ColumnLookup,0),FALSE),
  IF(AND(VALUE(LEFT($A246,3))=312,LEFT($G246,10)="Unincepted",$B246="O "),VLOOKUP(" ULO",_312_Table2,MATCH('312'!$V$16,_312_Table2_ColumnLookup,0),FALSE),
  IF(AND(VALUE(LEFT($A246,3))=312,LEFT($G246,10)="Unincepted",$B246="Q "),VLOOKUP(" ULO",_312_Table2,MATCH('312'!$X$16,_312_Table2_ColumnLookup,0),FALSE),
  IF(AND(VALUE(LEFT($A246,3))=312,LEFT($G246,10)="Unincepted"),VLOOKUP(" ULO",_312_Table2,MATCH(LEFT($B246,1),_312_Table2_ColumnLookup,0),FALSE),
  IF(AND(VALUE(LEFT($A246,3))=312,LEFT($G246,5)="Total",$B246="G "),VLOOKUP('312'!$F$80,_312_Table2,MATCH('312'!$N$16,_312_Table2_ColumnLookup,0),FALSE),
  IF(AND(VALUE(LEFT($A246,3))=312,LEFT($G246,5)="Total",$B246="O "),VLOOKUP('312'!$F$80,_312_Table2,MATCH('312'!$V$16,_312_Table2_ColumnLookup,0),FALSE),
  IF(AND(VALUE(LEFT($A246,3))=312,LEFT($G246,5)="Total",$B246="Q "),VLOOKUP('312'!$F$80,_312_Table2,MATCH('312'!$X$16,_312_Table2_ColumnLookup,0),FALSE),
  IF(AND(VALUE(LEFT($A246,3))=312,LEFT($G246,5)="Total"),VLOOKUP('312'!$F$80,_312_Table2,MATCH(LEFT($B246,1),_312_Table2_ColumnLookup,0),FALSE),
  IF(AND(VALUE(LEFT($A246,3))=312,LEN($I246)=4,$B246="G"),VLOOKUP($I246,_312_Table2,MATCH('312'!$N$16,_312_Table2_ColumnLookup,0),FALSE),
  IF(AND(VALUE(LEFT($A246,3))=312,LEN($I246)=4,$B246="O"),VLOOKUP($I246,_312_Table2,MATCH('312'!$V$16,_312_Table2_ColumnLookup,0),FALSE),
  IF(AND(VALUE(LEFT($A246,3))=312,LEN($I246)=4,$B246="Q"),VLOOKUP($I246,_312_Table2,MATCH('312'!$X$16,_312_Table2_ColumnLookup,0),FALSE),
  IF(AND(VALUE(LEFT($A246,3))=312,LEN($I246)=4),VLOOKUP($I246,_312_Table2,MATCH(LEFT($B246,1),_312_Table2_ColumnLookup,0),FALSE)
+N("312"),
  IF(VALUE(LEFT($A246,3))=313,VLOOKUP(VALUE(MID($B246,2,1)),_313_Table2,MATCH(MID($B246,1,1),_313_Table2_ColumnLookup,0),FALSE)
+N("313"),
  IF(AND(VALUE(LEFT($A246,3))=314,LEN($B246)=3),VLOOKUP(VALUE(MID($B246,2,2)),_314_Table2,MATCH(MID($B246,1,1),_314_Table2_ColumnLookup,0),FALSE),
  IF(VALUE(LEFT($A246,3))=314,VLOOKUP(VALUE(MID($B246,2,1)),_314_Table2,MATCH(MID($B246,1,1),_314_Table2_ColumnLookup,0),FALSE)
+N("314"),
""))))))))))))))))))))))))</f>
        <v>#NAME?</v>
      </c>
      <c r="F246" s="238" t="e">
        <f>IF(AND(VALUE(LEFT($A246,3))=309,LEN($B246)=3),VLOOKUP(VALUE(MID($B246,2,2)),_309_Table3,MATCH(MID($B246,1,1),_309_Table3_ColumnLookup,0),FALSE),
  IF($C246="309 LCR SummaryA",OneYearSCR,IF($C246="309 LCR SummaryB",UltimateSCR,IF(VALUE(LEFT($A246,3))=309,VLOOKUP(VALUE(MID($B246,2,1)),_309_Table3,MATCH(MID($B246,1,1),_309_Table3_ColumnLookup,0),FALSE)
+N("309"),
  IF(VALUE(LEFT($A246,3))=310,VLOOKUP(VALUE(MID($B246,2,1)),_310_Table3,MATCH(MID($B246,1,1),_310_Table3_ColumnLookup,0),FALSE)
+N("310"),
  IF(AND(VALUE(LEFT($A246,3))=311,LEN($I246)=4),VLOOKUP($I246,_311_Table3,MATCH($B246,_311_Table3_ColumnLookup,0),FALSE),
  IF(AND(VALUE(LEFT($A246,3))=311,OR($B246="I2",$B246="J2",$B246="K2",$B246="L2")),VLOOKUP('311'!$G$58,_311_Table3,MATCH(MID($B246,1,1),_311_Table3_ColumnLookup,0),FALSE),
  IF(AND(VALUE(LEFT($A246,3))=311,RIGHT($B246,5)="Total"),VLOOKUP('311'!$G$59,_311_Table3,MATCH(MID($B246,1,1),_311_Table3_ColumnLookup,0),FALSE),
  IF(VALUE(LEFT($A246,3))=311,VLOOKUP(VALUE(MID($B246,2,1)),_311_Table3,MATCH(MID($B246,1,1),_311_Table3_ColumnLookup,0),FALSE)
+N("311"),
  IF(AND(VALUE(LEFT($A246,3))=312,LEFT($G246,10)="Unincepted",$B246="G "),VLOOKUP(" ULO",_312_Table3,MATCH('312'!$N$16,_312_Table3_ColumnLookup,0),FALSE),
  IF(AND(VALUE(LEFT($A246,3))=312,LEFT($G246,10)="Unincepted",$B246="O "),VLOOKUP(" ULO",_312_Table3,MATCH('312'!$V$16,_312_Table3_ColumnLookup,0),FALSE),
  IF(AND(VALUE(LEFT($A246,3))=312,LEFT($G246,10)="Unincepted",$B246="Q "),VLOOKUP(" ULO",_312_Table3,MATCH('312'!$X$16,_312_Table3_ColumnLookup,0),FALSE),
  IF(AND(VALUE(LEFT($A246,3))=312,LEFT($G246,10)="Unincepted"),VLOOKUP(" ULO",_312_Table3,MATCH(LEFT($B246,1),_312_Table3_ColumnLookup,0),FALSE),
  IF(AND(VALUE(LEFT($A246,3))=312,LEFT($G246,5)="Total",$B246="G "),VLOOKUP('312'!$F$80,_312_Table3,MATCH('312'!$N$16,_312_Table3_ColumnLookup,0),FALSE),
  IF(AND(VALUE(LEFT($A246,3))=312,LEFT($G246,5)="Total",$B246="O "),VLOOKUP('312'!$F$80,_312_Table3,MATCH('312'!$V$16,_312_Table3_ColumnLookup,0),FALSE),
  IF(AND(VALUE(LEFT($A246,3))=312,LEFT($G246,5)="Total",$B246="Q "),VLOOKUP('312'!$F$80,_312_Table3,MATCH('312'!$X$16,_312_Table3_ColumnLookup,0),FALSE),
  IF(AND(VALUE(LEFT($A246,3))=312,LEFT($G246,5)="Total"),VLOOKUP('312'!$F$80,_312_Table3,MATCH(LEFT($B246,1),_312_Table3_ColumnLookup,0),FALSE),
  IF(AND(VALUE(LEFT($A246,3))=312,LEN($I246)=4,$B246="G"),VLOOKUP($I246,_312_Table3,MATCH('312'!$N$16,_312_Table3_ColumnLookup,0),FALSE),
  IF(AND(VALUE(LEFT($A246,3))=312,LEN($I246)=4,$B246="O"),VLOOKUP($I246,_312_Table3,MATCH('312'!$V$16,_312_Table3_ColumnLookup,0),FALSE),
  IF(AND(VALUE(LEFT($A246,3))=312,LEN($I246)=4,$B246="Q"),VLOOKUP($I246,_312_Table3,MATCH('312'!$X$16,_312_Table3_ColumnLookup,0),FALSE),
  IF(AND(VALUE(LEFT($A246,3))=312,LEN($I246)=4),VLOOKUP($I246,_312_Table3,MATCH(LEFT($B246,1),_312_Table3_ColumnLookup,0),FALSE)
+N("312"),
  IF(VALUE(LEFT($A246,3))=313,VLOOKUP(VALUE(MID($B246,2,1)),_313_Table3,MATCH(MID($B246,1,1),_313_Table3_ColumnLookup,0),FALSE)
+N("313"),
  IF(AND(VALUE(LEFT($A246,3))=314,LEN($B246)=3),VLOOKUP(VALUE(MID($B246,2,2)),_314_Table3,MATCH(MID($B246,1,1),_314_Table3_ColumnLookup,0),FALSE),
  IF(VALUE(LEFT($A246,3))=314,VLOOKUP(VALUE(MID($B246,2,1)),_314_Table3,MATCH(MID($B246,1,1),_314_Table3_ColumnLookup,0),FALSE)
+N("314"),
""))))))))))))))))))))))))</f>
        <v>#NAME?</v>
      </c>
      <c r="G246" s="266" t="s">
        <v>1146</v>
      </c>
      <c r="H246" s="321">
        <f>IFERROR(
IF(ISERROR($D246)=FALSE,$D246,IF(ISERROR($E246)=FALSE,$E246,IF(ISERROR($F246)=FALSE,$F246
+N("012 checkboxes"),
IF(
IF(OR(LEFT($A246,9)="Syndicate",LEFT($A246,12)="NewSyndicate"),VLOOKUP($A246,'012'!$J:$ZW,MATCH("Link to button",'012'!$J$1:$ZW$1,0),0)
+N("309 checkbox"),
IF($C246="309 LCR Summary0",VLOOKUP("Notes990",'309'!$P:$ZZ,MATCH("Link to button",'309'!$P$1:$ZZ$1,0),0)
+N("313 checkboxes"),
IF($C246="313 Financial Information0LcmVsScr",IF($C246="309 LCR Summary0",VLOOKUP("LcmVsScr",'309'!$N:$ZZ,MATCH("Link to button",'309'!$N$1:$ZZ$1,0),0),
IF($C246="313 Financial Information0LcrDocAttached",IF($C246="309 LCR Summary0",VLOOKUP("LcrDocAttached",'309'!$N:$ZZ,MATCH("Link to button",'309'!$N$1:$ZZ$1,0),
0)))))))=1,TRUE,FALSE)
))),"")</f>
        <v>0</v>
      </c>
      <c r="I246" s="266">
        <v>1992</v>
      </c>
    </row>
    <row r="247" spans="1:9" s="266" customFormat="1">
      <c r="A247" s="237" t="str">
        <f>VLOOKUP($G247,CSVLookups!$B:$R,MATCH(A$1,CSVLookups!$B$1:$R$1,0),FALSE)</f>
        <v>312 Projected Solvency II Technical Provisions at Time Zero</v>
      </c>
      <c r="B247" s="237" t="str">
        <f>VLOOKUP($G247,CSVLookups!$B:$R,MATCH(B$1,CSVLookups!$B$1:$R$1,0),FALSE)</f>
        <v>F</v>
      </c>
      <c r="C247" s="238" t="str">
        <f t="shared" si="4"/>
        <v>312 Projected Solvency II Technical Provisions at Time ZeroF1992</v>
      </c>
      <c r="D247" s="238">
        <f>IF(AND(VALUE(LEFT($A247,3))=309,LEN($B247)=3),VLOOKUP(VALUE(MID($B247,2,2)),_309_Table1,MATCH(MID($B247,1,1),_309_Table1_ColumnLookup,0),FALSE),
  IF($C247="309 LCR SummaryA",OneYearSCR,IF($C247="309 LCR SummaryB",UltimateSCR,IF(VALUE(LEFT($A247,3))=309,VLOOKUP(VALUE(MID($B247,2,1)),_309_Table1,MATCH(MID($B247,1,1),_309_Table1_ColumnLookup,0),FALSE)
+N("309"),
  IF(VALUE(LEFT($A247,3))=310,VLOOKUP(VALUE(MID($B247,2,1)),_310_Table1,MATCH(MID($B247,1,1),_310_Table1_ColumnLookup,0),FALSE)
+N("310"),
  IF(AND(VALUE(LEFT($A247,3))=311,LEN($I247)=4),VLOOKUP($I247,_311_Table1,MATCH($B247,_311_Table1_ColumnLookup,0),FALSE),
  IF(AND(VALUE(LEFT($A247,3))=311,OR($B247="I2",$B247="J2",$B247="K2",$B247="L2")),VLOOKUP('311'!$G$58,_311_Table1,MATCH(MID($B247,1,1),_311_Table1_ColumnLookup,0),FALSE),
  IF(AND(VALUE(LEFT($A247,3))=311,RIGHT($B247,5)="Total"),VLOOKUP('311'!$G$59,_311_Table1,MATCH(MID($B247,1,1),_311_Table1_ColumnLookup,0),FALSE),
  IF(VALUE(LEFT($A247,3))=311,VLOOKUP(VALUE(MID($B247,2,1)),_311_Table1,MATCH(MID($B247,1,1),_311_Table1_ColumnLookup,0),FALSE)
+N("311"),
  IF(AND(VALUE(LEFT($A247,3))=312,LEFT($G247,10)="Unincepted",$B247="G "),VLOOKUP(" ULO",_312_Table1,MATCH('312'!$N$16,_312_Table1_ColumnLookup,0),FALSE),
  IF(AND(VALUE(LEFT($A247,3))=312,LEFT($G247,10)="Unincepted",$B247="O "),VLOOKUP(" ULO",_312_Table1,MATCH('312'!$V$16,_312_Table1_ColumnLookup,0),FALSE),
  IF(AND(VALUE(LEFT($A247,3))=312,LEFT($G247,10)="Unincepted",$B247="Q "),VLOOKUP(" ULO",_312_Table1,MATCH('312'!$X$16,_312_Table1_ColumnLookup,0),FALSE),
  IF(AND(VALUE(LEFT($A247,3))=312,LEFT($G247,10)="Unincepted"),VLOOKUP(" ULO",_312_Table1,MATCH(LEFT($B247,1),_312_Table1_ColumnLookup,0),FALSE),
  IF(AND(VALUE(LEFT($A247,3))=312,LEFT($G247,5)="Total",$B247="G "),VLOOKUP('312'!$F$80,_312_Table1,MATCH('312'!$N$16,_312_Table1_ColumnLookup,0),FALSE),
  IF(AND(VALUE(LEFT($A247,3))=312,LEFT($G247,5)="Total",$B247="O "),VLOOKUP('312'!$F$80,_312_Table1,MATCH('312'!$V$16,_312_Table1_ColumnLookup,0),FALSE),
  IF(AND(VALUE(LEFT($A247,3))=312,LEFT($G247,5)="Total",$B247="Q "),VLOOKUP('312'!$F$80,_312_Table1,MATCH('312'!$X$16,_312_Table1_ColumnLookup,0),FALSE),
  IF(AND(VALUE(LEFT($A247,3))=312,LEFT($G247,5)="Total"),VLOOKUP('312'!$F$80,_312_Table1,MATCH(LEFT($B247,1),_312_Table1_ColumnLookup,0),FALSE),
  IF(AND(VALUE(LEFT($A247,3))=312,LEN($I247)=4,$B247="G"),VLOOKUP($I247,_312_Table1,MATCH('312'!$N$16,_312_Table1_ColumnLookup,0),FALSE),
  IF(AND(VALUE(LEFT($A247,3))=312,LEN($I247)=4,$B247="O"),VLOOKUP($I247,_312_Table1,MATCH('312'!$V$16,_312_Table1_ColumnLookup,0),FALSE),
  IF(AND(VALUE(LEFT($A247,3))=312,LEN($I247)=4,$B247="Q"),VLOOKUP($I247,_312_Table1,MATCH('312'!$X$16,_312_Table1_ColumnLookup,0),FALSE),
  IF(AND(VALUE(LEFT($A247,3))=312,LEN($I247)=4),VLOOKUP($I247,_312_Table1,MATCH(LEFT($B247,1),_312_Table1_ColumnLookup,0),FALSE)
+N("312"),
  IF(VALUE(LEFT($A247,3))=313,VLOOKUP(VALUE(MID($B247,2,1)),_313_Table1,MATCH(MID($B247,1,1),_313_Table1_ColumnLookup,0),FALSE)
+N("313"),
  IF(AND(VALUE(LEFT($A247,3))=314,LEN($B247)=3),VLOOKUP(VALUE(MID($B247,2,2)),_314_Table1,MATCH(MID($B247,1,1),_314_Table1_ColumnLookup,0),FALSE),
  IF(VALUE(LEFT($A247,3))=314,VLOOKUP(VALUE(MID($B247,2,1)),_314_Table1,MATCH(MID($B247,1,1),_314_Table1_ColumnLookup,0),FALSE)
+N("314"),
""))))))))))))))))))))))))</f>
        <v>0</v>
      </c>
      <c r="E247" s="238" t="e">
        <f>IF(AND(VALUE(LEFT($A247,3))=309,LEN($B247)=3),VLOOKUP(VALUE(MID($B247,2,2)),_309_Table2,MATCH(MID($B247,1,1),_309_Table2_ColumnLookup,0),FALSE),
  IF($C247="309 LCR SummaryA",OneYearSCR,IF($C247="309 LCR SummaryB",UltimateSCR,IF(VALUE(LEFT($A247,3))=309,VLOOKUP(VALUE(MID($B247,2,1)),_309_Table2,MATCH(MID($B247,1,1),_309_Table2_ColumnLookup,0),FALSE)
+N("309"),
  IF(VALUE(LEFT($A247,3))=310,VLOOKUP(VALUE(MID($B247,2,1)),_310_Table2,MATCH(MID($B247,1,1),_310_Table2_ColumnLookup,0),FALSE)
+N("310"),
  IF(AND(VALUE(LEFT($A247,3))=311,LEN($I247)=4),VLOOKUP($I247,_311_Table2,MATCH($B247,_311_Table2_ColumnLookup,0),FALSE),
  IF(AND(VALUE(LEFT($A247,3))=311,OR($B247="I2",$B247="J2",$B247="K2",$B247="L2")),VLOOKUP('311'!$G$58,_311_Table2,MATCH(MID($B247,1,1),_311_Table2_ColumnLookup,0),FALSE),
  IF(AND(VALUE(LEFT($A247,3))=311,RIGHT($B247,5)="Total"),VLOOKUP('311'!$G$59,_311_Table2,MATCH(MID($B247,1,1),_311_Table2_ColumnLookup,0),FALSE),
  IF(VALUE(LEFT($A247,3))=311,VLOOKUP(VALUE(MID($B247,2,1)),_311_Table2,MATCH(MID($B247,1,1),_311_Table2_ColumnLookup,0),FALSE)
+N("311"),
  IF(AND(VALUE(LEFT($A247,3))=312,LEFT($G247,10)="Unincepted",$B247="G "),VLOOKUP(" ULO",_312_Table2,MATCH('312'!$N$16,_312_Table2_ColumnLookup,0),FALSE),
  IF(AND(VALUE(LEFT($A247,3))=312,LEFT($G247,10)="Unincepted",$B247="O "),VLOOKUP(" ULO",_312_Table2,MATCH('312'!$V$16,_312_Table2_ColumnLookup,0),FALSE),
  IF(AND(VALUE(LEFT($A247,3))=312,LEFT($G247,10)="Unincepted",$B247="Q "),VLOOKUP(" ULO",_312_Table2,MATCH('312'!$X$16,_312_Table2_ColumnLookup,0),FALSE),
  IF(AND(VALUE(LEFT($A247,3))=312,LEFT($G247,10)="Unincepted"),VLOOKUP(" ULO",_312_Table2,MATCH(LEFT($B247,1),_312_Table2_ColumnLookup,0),FALSE),
  IF(AND(VALUE(LEFT($A247,3))=312,LEFT($G247,5)="Total",$B247="G "),VLOOKUP('312'!$F$80,_312_Table2,MATCH('312'!$N$16,_312_Table2_ColumnLookup,0),FALSE),
  IF(AND(VALUE(LEFT($A247,3))=312,LEFT($G247,5)="Total",$B247="O "),VLOOKUP('312'!$F$80,_312_Table2,MATCH('312'!$V$16,_312_Table2_ColumnLookup,0),FALSE),
  IF(AND(VALUE(LEFT($A247,3))=312,LEFT($G247,5)="Total",$B247="Q "),VLOOKUP('312'!$F$80,_312_Table2,MATCH('312'!$X$16,_312_Table2_ColumnLookup,0),FALSE),
  IF(AND(VALUE(LEFT($A247,3))=312,LEFT($G247,5)="Total"),VLOOKUP('312'!$F$80,_312_Table2,MATCH(LEFT($B247,1),_312_Table2_ColumnLookup,0),FALSE),
  IF(AND(VALUE(LEFT($A247,3))=312,LEN($I247)=4,$B247="G"),VLOOKUP($I247,_312_Table2,MATCH('312'!$N$16,_312_Table2_ColumnLookup,0),FALSE),
  IF(AND(VALUE(LEFT($A247,3))=312,LEN($I247)=4,$B247="O"),VLOOKUP($I247,_312_Table2,MATCH('312'!$V$16,_312_Table2_ColumnLookup,0),FALSE),
  IF(AND(VALUE(LEFT($A247,3))=312,LEN($I247)=4,$B247="Q"),VLOOKUP($I247,_312_Table2,MATCH('312'!$X$16,_312_Table2_ColumnLookup,0),FALSE),
  IF(AND(VALUE(LEFT($A247,3))=312,LEN($I247)=4),VLOOKUP($I247,_312_Table2,MATCH(LEFT($B247,1),_312_Table2_ColumnLookup,0),FALSE)
+N("312"),
  IF(VALUE(LEFT($A247,3))=313,VLOOKUP(VALUE(MID($B247,2,1)),_313_Table2,MATCH(MID($B247,1,1),_313_Table2_ColumnLookup,0),FALSE)
+N("313"),
  IF(AND(VALUE(LEFT($A247,3))=314,LEN($B247)=3),VLOOKUP(VALUE(MID($B247,2,2)),_314_Table2,MATCH(MID($B247,1,1),_314_Table2_ColumnLookup,0),FALSE),
  IF(VALUE(LEFT($A247,3))=314,VLOOKUP(VALUE(MID($B247,2,1)),_314_Table2,MATCH(MID($B247,1,1),_314_Table2_ColumnLookup,0),FALSE)
+N("314"),
""))))))))))))))))))))))))</f>
        <v>#NAME?</v>
      </c>
      <c r="F247" s="238" t="e">
        <f>IF(AND(VALUE(LEFT($A247,3))=309,LEN($B247)=3),VLOOKUP(VALUE(MID($B247,2,2)),_309_Table3,MATCH(MID($B247,1,1),_309_Table3_ColumnLookup,0),FALSE),
  IF($C247="309 LCR SummaryA",OneYearSCR,IF($C247="309 LCR SummaryB",UltimateSCR,IF(VALUE(LEFT($A247,3))=309,VLOOKUP(VALUE(MID($B247,2,1)),_309_Table3,MATCH(MID($B247,1,1),_309_Table3_ColumnLookup,0),FALSE)
+N("309"),
  IF(VALUE(LEFT($A247,3))=310,VLOOKUP(VALUE(MID($B247,2,1)),_310_Table3,MATCH(MID($B247,1,1),_310_Table3_ColumnLookup,0),FALSE)
+N("310"),
  IF(AND(VALUE(LEFT($A247,3))=311,LEN($I247)=4),VLOOKUP($I247,_311_Table3,MATCH($B247,_311_Table3_ColumnLookup,0),FALSE),
  IF(AND(VALUE(LEFT($A247,3))=311,OR($B247="I2",$B247="J2",$B247="K2",$B247="L2")),VLOOKUP('311'!$G$58,_311_Table3,MATCH(MID($B247,1,1),_311_Table3_ColumnLookup,0),FALSE),
  IF(AND(VALUE(LEFT($A247,3))=311,RIGHT($B247,5)="Total"),VLOOKUP('311'!$G$59,_311_Table3,MATCH(MID($B247,1,1),_311_Table3_ColumnLookup,0),FALSE),
  IF(VALUE(LEFT($A247,3))=311,VLOOKUP(VALUE(MID($B247,2,1)),_311_Table3,MATCH(MID($B247,1,1),_311_Table3_ColumnLookup,0),FALSE)
+N("311"),
  IF(AND(VALUE(LEFT($A247,3))=312,LEFT($G247,10)="Unincepted",$B247="G "),VLOOKUP(" ULO",_312_Table3,MATCH('312'!$N$16,_312_Table3_ColumnLookup,0),FALSE),
  IF(AND(VALUE(LEFT($A247,3))=312,LEFT($G247,10)="Unincepted",$B247="O "),VLOOKUP(" ULO",_312_Table3,MATCH('312'!$V$16,_312_Table3_ColumnLookup,0),FALSE),
  IF(AND(VALUE(LEFT($A247,3))=312,LEFT($G247,10)="Unincepted",$B247="Q "),VLOOKUP(" ULO",_312_Table3,MATCH('312'!$X$16,_312_Table3_ColumnLookup,0),FALSE),
  IF(AND(VALUE(LEFT($A247,3))=312,LEFT($G247,10)="Unincepted"),VLOOKUP(" ULO",_312_Table3,MATCH(LEFT($B247,1),_312_Table3_ColumnLookup,0),FALSE),
  IF(AND(VALUE(LEFT($A247,3))=312,LEFT($G247,5)="Total",$B247="G "),VLOOKUP('312'!$F$80,_312_Table3,MATCH('312'!$N$16,_312_Table3_ColumnLookup,0),FALSE),
  IF(AND(VALUE(LEFT($A247,3))=312,LEFT($G247,5)="Total",$B247="O "),VLOOKUP('312'!$F$80,_312_Table3,MATCH('312'!$V$16,_312_Table3_ColumnLookup,0),FALSE),
  IF(AND(VALUE(LEFT($A247,3))=312,LEFT($G247,5)="Total",$B247="Q "),VLOOKUP('312'!$F$80,_312_Table3,MATCH('312'!$X$16,_312_Table3_ColumnLookup,0),FALSE),
  IF(AND(VALUE(LEFT($A247,3))=312,LEFT($G247,5)="Total"),VLOOKUP('312'!$F$80,_312_Table3,MATCH(LEFT($B247,1),_312_Table3_ColumnLookup,0),FALSE),
  IF(AND(VALUE(LEFT($A247,3))=312,LEN($I247)=4,$B247="G"),VLOOKUP($I247,_312_Table3,MATCH('312'!$N$16,_312_Table3_ColumnLookup,0),FALSE),
  IF(AND(VALUE(LEFT($A247,3))=312,LEN($I247)=4,$B247="O"),VLOOKUP($I247,_312_Table3,MATCH('312'!$V$16,_312_Table3_ColumnLookup,0),FALSE),
  IF(AND(VALUE(LEFT($A247,3))=312,LEN($I247)=4,$B247="Q"),VLOOKUP($I247,_312_Table3,MATCH('312'!$X$16,_312_Table3_ColumnLookup,0),FALSE),
  IF(AND(VALUE(LEFT($A247,3))=312,LEN($I247)=4),VLOOKUP($I247,_312_Table3,MATCH(LEFT($B247,1),_312_Table3_ColumnLookup,0),FALSE)
+N("312"),
  IF(VALUE(LEFT($A247,3))=313,VLOOKUP(VALUE(MID($B247,2,1)),_313_Table3,MATCH(MID($B247,1,1),_313_Table3_ColumnLookup,0),FALSE)
+N("313"),
  IF(AND(VALUE(LEFT($A247,3))=314,LEN($B247)=3),VLOOKUP(VALUE(MID($B247,2,2)),_314_Table3,MATCH(MID($B247,1,1),_314_Table3_ColumnLookup,0),FALSE),
  IF(VALUE(LEFT($A247,3))=314,VLOOKUP(VALUE(MID($B247,2,1)),_314_Table3,MATCH(MID($B247,1,1),_314_Table3_ColumnLookup,0),FALSE)
+N("314"),
""))))))))))))))))))))))))</f>
        <v>#NAME?</v>
      </c>
      <c r="G247" s="266" t="s">
        <v>1148</v>
      </c>
      <c r="H247" s="321">
        <f>IFERROR(
IF(ISERROR($D247)=FALSE,$D247,IF(ISERROR($E247)=FALSE,$E247,IF(ISERROR($F247)=FALSE,$F247
+N("012 checkboxes"),
IF(
IF(OR(LEFT($A247,9)="Syndicate",LEFT($A247,12)="NewSyndicate"),VLOOKUP($A247,'012'!$J:$ZW,MATCH("Link to button",'012'!$J$1:$ZW$1,0),0)
+N("309 checkbox"),
IF($C247="309 LCR Summary0",VLOOKUP("Notes990",'309'!$P:$ZZ,MATCH("Link to button",'309'!$P$1:$ZZ$1,0),0)
+N("313 checkboxes"),
IF($C247="313 Financial Information0LcmVsScr",IF($C247="309 LCR Summary0",VLOOKUP("LcmVsScr",'309'!$N:$ZZ,MATCH("Link to button",'309'!$N$1:$ZZ$1,0),0),
IF($C247="313 Financial Information0LcrDocAttached",IF($C247="309 LCR Summary0",VLOOKUP("LcrDocAttached",'309'!$N:$ZZ,MATCH("Link to button",'309'!$N$1:$ZZ$1,0),
0)))))))=1,TRUE,FALSE)
))),"")</f>
        <v>0</v>
      </c>
      <c r="I247" s="266">
        <v>1992</v>
      </c>
    </row>
    <row r="248" spans="1:9" s="266" customFormat="1">
      <c r="A248" s="237" t="str">
        <f>VLOOKUP($G248,CSVLookups!$B:$R,MATCH(A$1,CSVLookups!$B$1:$R$1,0),FALSE)</f>
        <v>312 Projected Solvency II Technical Provisions at Time Zero</v>
      </c>
      <c r="B248" s="237" t="str">
        <f>VLOOKUP($G248,CSVLookups!$B:$R,MATCH(B$1,CSVLookups!$B$1:$R$1,0),FALSE)</f>
        <v>G</v>
      </c>
      <c r="C248" s="238" t="str">
        <f t="shared" si="4"/>
        <v>312 Projected Solvency II Technical Provisions at Time ZeroG1992</v>
      </c>
      <c r="D248" s="238">
        <f>IF(AND(VALUE(LEFT($A248,3))=309,LEN($B248)=3),VLOOKUP(VALUE(MID($B248,2,2)),_309_Table1,MATCH(MID($B248,1,1),_309_Table1_ColumnLookup,0),FALSE),
  IF($C248="309 LCR SummaryA",OneYearSCR,IF($C248="309 LCR SummaryB",UltimateSCR,IF(VALUE(LEFT($A248,3))=309,VLOOKUP(VALUE(MID($B248,2,1)),_309_Table1,MATCH(MID($B248,1,1),_309_Table1_ColumnLookup,0),FALSE)
+N("309"),
  IF(VALUE(LEFT($A248,3))=310,VLOOKUP(VALUE(MID($B248,2,1)),_310_Table1,MATCH(MID($B248,1,1),_310_Table1_ColumnLookup,0),FALSE)
+N("310"),
  IF(AND(VALUE(LEFT($A248,3))=311,LEN($I248)=4),VLOOKUP($I248,_311_Table1,MATCH($B248,_311_Table1_ColumnLookup,0),FALSE),
  IF(AND(VALUE(LEFT($A248,3))=311,OR($B248="I2",$B248="J2",$B248="K2",$B248="L2")),VLOOKUP('311'!$G$58,_311_Table1,MATCH(MID($B248,1,1),_311_Table1_ColumnLookup,0),FALSE),
  IF(AND(VALUE(LEFT($A248,3))=311,RIGHT($B248,5)="Total"),VLOOKUP('311'!$G$59,_311_Table1,MATCH(MID($B248,1,1),_311_Table1_ColumnLookup,0),FALSE),
  IF(VALUE(LEFT($A248,3))=311,VLOOKUP(VALUE(MID($B248,2,1)),_311_Table1,MATCH(MID($B248,1,1),_311_Table1_ColumnLookup,0),FALSE)
+N("311"),
  IF(AND(VALUE(LEFT($A248,3))=312,LEFT($G248,10)="Unincepted",$B248="G "),VLOOKUP(" ULO",_312_Table1,MATCH('312'!$N$16,_312_Table1_ColumnLookup,0),FALSE),
  IF(AND(VALUE(LEFT($A248,3))=312,LEFT($G248,10)="Unincepted",$B248="O "),VLOOKUP(" ULO",_312_Table1,MATCH('312'!$V$16,_312_Table1_ColumnLookup,0),FALSE),
  IF(AND(VALUE(LEFT($A248,3))=312,LEFT($G248,10)="Unincepted",$B248="Q "),VLOOKUP(" ULO",_312_Table1,MATCH('312'!$X$16,_312_Table1_ColumnLookup,0),FALSE),
  IF(AND(VALUE(LEFT($A248,3))=312,LEFT($G248,10)="Unincepted"),VLOOKUP(" ULO",_312_Table1,MATCH(LEFT($B248,1),_312_Table1_ColumnLookup,0),FALSE),
  IF(AND(VALUE(LEFT($A248,3))=312,LEFT($G248,5)="Total",$B248="G "),VLOOKUP('312'!$F$80,_312_Table1,MATCH('312'!$N$16,_312_Table1_ColumnLookup,0),FALSE),
  IF(AND(VALUE(LEFT($A248,3))=312,LEFT($G248,5)="Total",$B248="O "),VLOOKUP('312'!$F$80,_312_Table1,MATCH('312'!$V$16,_312_Table1_ColumnLookup,0),FALSE),
  IF(AND(VALUE(LEFT($A248,3))=312,LEFT($G248,5)="Total",$B248="Q "),VLOOKUP('312'!$F$80,_312_Table1,MATCH('312'!$X$16,_312_Table1_ColumnLookup,0),FALSE),
  IF(AND(VALUE(LEFT($A248,3))=312,LEFT($G248,5)="Total"),VLOOKUP('312'!$F$80,_312_Table1,MATCH(LEFT($B248,1),_312_Table1_ColumnLookup,0),FALSE),
  IF(AND(VALUE(LEFT($A248,3))=312,LEN($I248)=4,$B248="G"),VLOOKUP($I248,_312_Table1,MATCH('312'!$N$16,_312_Table1_ColumnLookup,0),FALSE),
  IF(AND(VALUE(LEFT($A248,3))=312,LEN($I248)=4,$B248="O"),VLOOKUP($I248,_312_Table1,MATCH('312'!$V$16,_312_Table1_ColumnLookup,0),FALSE),
  IF(AND(VALUE(LEFT($A248,3))=312,LEN($I248)=4,$B248="Q"),VLOOKUP($I248,_312_Table1,MATCH('312'!$X$16,_312_Table1_ColumnLookup,0),FALSE),
  IF(AND(VALUE(LEFT($A248,3))=312,LEN($I248)=4),VLOOKUP($I248,_312_Table1,MATCH(LEFT($B248,1),_312_Table1_ColumnLookup,0),FALSE)
+N("312"),
  IF(VALUE(LEFT($A248,3))=313,VLOOKUP(VALUE(MID($B248,2,1)),_313_Table1,MATCH(MID($B248,1,1),_313_Table1_ColumnLookup,0),FALSE)
+N("313"),
  IF(AND(VALUE(LEFT($A248,3))=314,LEN($B248)=3),VLOOKUP(VALUE(MID($B248,2,2)),_314_Table1,MATCH(MID($B248,1,1),_314_Table1_ColumnLookup,0),FALSE),
  IF(VALUE(LEFT($A248,3))=314,VLOOKUP(VALUE(MID($B248,2,1)),_314_Table1,MATCH(MID($B248,1,1),_314_Table1_ColumnLookup,0),FALSE)
+N("314"),
""))))))))))))))))))))))))</f>
        <v>0</v>
      </c>
      <c r="E248" s="238" t="e">
        <f>IF(AND(VALUE(LEFT($A248,3))=309,LEN($B248)=3),VLOOKUP(VALUE(MID($B248,2,2)),_309_Table2,MATCH(MID($B248,1,1),_309_Table2_ColumnLookup,0),FALSE),
  IF($C248="309 LCR SummaryA",OneYearSCR,IF($C248="309 LCR SummaryB",UltimateSCR,IF(VALUE(LEFT($A248,3))=309,VLOOKUP(VALUE(MID($B248,2,1)),_309_Table2,MATCH(MID($B248,1,1),_309_Table2_ColumnLookup,0),FALSE)
+N("309"),
  IF(VALUE(LEFT($A248,3))=310,VLOOKUP(VALUE(MID($B248,2,1)),_310_Table2,MATCH(MID($B248,1,1),_310_Table2_ColumnLookup,0),FALSE)
+N("310"),
  IF(AND(VALUE(LEFT($A248,3))=311,LEN($I248)=4),VLOOKUP($I248,_311_Table2,MATCH($B248,_311_Table2_ColumnLookup,0),FALSE),
  IF(AND(VALUE(LEFT($A248,3))=311,OR($B248="I2",$B248="J2",$B248="K2",$B248="L2")),VLOOKUP('311'!$G$58,_311_Table2,MATCH(MID($B248,1,1),_311_Table2_ColumnLookup,0),FALSE),
  IF(AND(VALUE(LEFT($A248,3))=311,RIGHT($B248,5)="Total"),VLOOKUP('311'!$G$59,_311_Table2,MATCH(MID($B248,1,1),_311_Table2_ColumnLookup,0),FALSE),
  IF(VALUE(LEFT($A248,3))=311,VLOOKUP(VALUE(MID($B248,2,1)),_311_Table2,MATCH(MID($B248,1,1),_311_Table2_ColumnLookup,0),FALSE)
+N("311"),
  IF(AND(VALUE(LEFT($A248,3))=312,LEFT($G248,10)="Unincepted",$B248="G "),VLOOKUP(" ULO",_312_Table2,MATCH('312'!$N$16,_312_Table2_ColumnLookup,0),FALSE),
  IF(AND(VALUE(LEFT($A248,3))=312,LEFT($G248,10)="Unincepted",$B248="O "),VLOOKUP(" ULO",_312_Table2,MATCH('312'!$V$16,_312_Table2_ColumnLookup,0),FALSE),
  IF(AND(VALUE(LEFT($A248,3))=312,LEFT($G248,10)="Unincepted",$B248="Q "),VLOOKUP(" ULO",_312_Table2,MATCH('312'!$X$16,_312_Table2_ColumnLookup,0),FALSE),
  IF(AND(VALUE(LEFT($A248,3))=312,LEFT($G248,10)="Unincepted"),VLOOKUP(" ULO",_312_Table2,MATCH(LEFT($B248,1),_312_Table2_ColumnLookup,0),FALSE),
  IF(AND(VALUE(LEFT($A248,3))=312,LEFT($G248,5)="Total",$B248="G "),VLOOKUP('312'!$F$80,_312_Table2,MATCH('312'!$N$16,_312_Table2_ColumnLookup,0),FALSE),
  IF(AND(VALUE(LEFT($A248,3))=312,LEFT($G248,5)="Total",$B248="O "),VLOOKUP('312'!$F$80,_312_Table2,MATCH('312'!$V$16,_312_Table2_ColumnLookup,0),FALSE),
  IF(AND(VALUE(LEFT($A248,3))=312,LEFT($G248,5)="Total",$B248="Q "),VLOOKUP('312'!$F$80,_312_Table2,MATCH('312'!$X$16,_312_Table2_ColumnLookup,0),FALSE),
  IF(AND(VALUE(LEFT($A248,3))=312,LEFT($G248,5)="Total"),VLOOKUP('312'!$F$80,_312_Table2,MATCH(LEFT($B248,1),_312_Table2_ColumnLookup,0),FALSE),
  IF(AND(VALUE(LEFT($A248,3))=312,LEN($I248)=4,$B248="G"),VLOOKUP($I248,_312_Table2,MATCH('312'!$N$16,_312_Table2_ColumnLookup,0),FALSE),
  IF(AND(VALUE(LEFT($A248,3))=312,LEN($I248)=4,$B248="O"),VLOOKUP($I248,_312_Table2,MATCH('312'!$V$16,_312_Table2_ColumnLookup,0),FALSE),
  IF(AND(VALUE(LEFT($A248,3))=312,LEN($I248)=4,$B248="Q"),VLOOKUP($I248,_312_Table2,MATCH('312'!$X$16,_312_Table2_ColumnLookup,0),FALSE),
  IF(AND(VALUE(LEFT($A248,3))=312,LEN($I248)=4),VLOOKUP($I248,_312_Table2,MATCH(LEFT($B248,1),_312_Table2_ColumnLookup,0),FALSE)
+N("312"),
  IF(VALUE(LEFT($A248,3))=313,VLOOKUP(VALUE(MID($B248,2,1)),_313_Table2,MATCH(MID($B248,1,1),_313_Table2_ColumnLookup,0),FALSE)
+N("313"),
  IF(AND(VALUE(LEFT($A248,3))=314,LEN($B248)=3),VLOOKUP(VALUE(MID($B248,2,2)),_314_Table2,MATCH(MID($B248,1,1),_314_Table2_ColumnLookup,0),FALSE),
  IF(VALUE(LEFT($A248,3))=314,VLOOKUP(VALUE(MID($B248,2,1)),_314_Table2,MATCH(MID($B248,1,1),_314_Table2_ColumnLookup,0),FALSE)
+N("314"),
""))))))))))))))))))))))))</f>
        <v>#NAME?</v>
      </c>
      <c r="F248" s="238" t="e">
        <f>IF(AND(VALUE(LEFT($A248,3))=309,LEN($B248)=3),VLOOKUP(VALUE(MID($B248,2,2)),_309_Table3,MATCH(MID($B248,1,1),_309_Table3_ColumnLookup,0),FALSE),
  IF($C248="309 LCR SummaryA",OneYearSCR,IF($C248="309 LCR SummaryB",UltimateSCR,IF(VALUE(LEFT($A248,3))=309,VLOOKUP(VALUE(MID($B248,2,1)),_309_Table3,MATCH(MID($B248,1,1),_309_Table3_ColumnLookup,0),FALSE)
+N("309"),
  IF(VALUE(LEFT($A248,3))=310,VLOOKUP(VALUE(MID($B248,2,1)),_310_Table3,MATCH(MID($B248,1,1),_310_Table3_ColumnLookup,0),FALSE)
+N("310"),
  IF(AND(VALUE(LEFT($A248,3))=311,LEN($I248)=4),VLOOKUP($I248,_311_Table3,MATCH($B248,_311_Table3_ColumnLookup,0),FALSE),
  IF(AND(VALUE(LEFT($A248,3))=311,OR($B248="I2",$B248="J2",$B248="K2",$B248="L2")),VLOOKUP('311'!$G$58,_311_Table3,MATCH(MID($B248,1,1),_311_Table3_ColumnLookup,0),FALSE),
  IF(AND(VALUE(LEFT($A248,3))=311,RIGHT($B248,5)="Total"),VLOOKUP('311'!$G$59,_311_Table3,MATCH(MID($B248,1,1),_311_Table3_ColumnLookup,0),FALSE),
  IF(VALUE(LEFT($A248,3))=311,VLOOKUP(VALUE(MID($B248,2,1)),_311_Table3,MATCH(MID($B248,1,1),_311_Table3_ColumnLookup,0),FALSE)
+N("311"),
  IF(AND(VALUE(LEFT($A248,3))=312,LEFT($G248,10)="Unincepted",$B248="G "),VLOOKUP(" ULO",_312_Table3,MATCH('312'!$N$16,_312_Table3_ColumnLookup,0),FALSE),
  IF(AND(VALUE(LEFT($A248,3))=312,LEFT($G248,10)="Unincepted",$B248="O "),VLOOKUP(" ULO",_312_Table3,MATCH('312'!$V$16,_312_Table3_ColumnLookup,0),FALSE),
  IF(AND(VALUE(LEFT($A248,3))=312,LEFT($G248,10)="Unincepted",$B248="Q "),VLOOKUP(" ULO",_312_Table3,MATCH('312'!$X$16,_312_Table3_ColumnLookup,0),FALSE),
  IF(AND(VALUE(LEFT($A248,3))=312,LEFT($G248,10)="Unincepted"),VLOOKUP(" ULO",_312_Table3,MATCH(LEFT($B248,1),_312_Table3_ColumnLookup,0),FALSE),
  IF(AND(VALUE(LEFT($A248,3))=312,LEFT($G248,5)="Total",$B248="G "),VLOOKUP('312'!$F$80,_312_Table3,MATCH('312'!$N$16,_312_Table3_ColumnLookup,0),FALSE),
  IF(AND(VALUE(LEFT($A248,3))=312,LEFT($G248,5)="Total",$B248="O "),VLOOKUP('312'!$F$80,_312_Table3,MATCH('312'!$V$16,_312_Table3_ColumnLookup,0),FALSE),
  IF(AND(VALUE(LEFT($A248,3))=312,LEFT($G248,5)="Total",$B248="Q "),VLOOKUP('312'!$F$80,_312_Table3,MATCH('312'!$X$16,_312_Table3_ColumnLookup,0),FALSE),
  IF(AND(VALUE(LEFT($A248,3))=312,LEFT($G248,5)="Total"),VLOOKUP('312'!$F$80,_312_Table3,MATCH(LEFT($B248,1),_312_Table3_ColumnLookup,0),FALSE),
  IF(AND(VALUE(LEFT($A248,3))=312,LEN($I248)=4,$B248="G"),VLOOKUP($I248,_312_Table3,MATCH('312'!$N$16,_312_Table3_ColumnLookup,0),FALSE),
  IF(AND(VALUE(LEFT($A248,3))=312,LEN($I248)=4,$B248="O"),VLOOKUP($I248,_312_Table3,MATCH('312'!$V$16,_312_Table3_ColumnLookup,0),FALSE),
  IF(AND(VALUE(LEFT($A248,3))=312,LEN($I248)=4,$B248="Q"),VLOOKUP($I248,_312_Table3,MATCH('312'!$X$16,_312_Table3_ColumnLookup,0),FALSE),
  IF(AND(VALUE(LEFT($A248,3))=312,LEN($I248)=4),VLOOKUP($I248,_312_Table3,MATCH(LEFT($B248,1),_312_Table3_ColumnLookup,0),FALSE)
+N("312"),
  IF(VALUE(LEFT($A248,3))=313,VLOOKUP(VALUE(MID($B248,2,1)),_313_Table3,MATCH(MID($B248,1,1),_313_Table3_ColumnLookup,0),FALSE)
+N("313"),
  IF(AND(VALUE(LEFT($A248,3))=314,LEN($B248)=3),VLOOKUP(VALUE(MID($B248,2,2)),_314_Table3,MATCH(MID($B248,1,1),_314_Table3_ColumnLookup,0),FALSE),
  IF(VALUE(LEFT($A248,3))=314,VLOOKUP(VALUE(MID($B248,2,1)),_314_Table3,MATCH(MID($B248,1,1),_314_Table3_ColumnLookup,0),FALSE)
+N("314"),
""))))))))))))))))))))))))</f>
        <v>#NAME?</v>
      </c>
      <c r="G248" s="266" t="s">
        <v>1150</v>
      </c>
      <c r="H248" s="321">
        <f>IFERROR(
IF(ISERROR($D248)=FALSE,$D248,IF(ISERROR($E248)=FALSE,$E248,IF(ISERROR($F248)=FALSE,$F248
+N("012 checkboxes"),
IF(
IF(OR(LEFT($A248,9)="Syndicate",LEFT($A248,12)="NewSyndicate"),VLOOKUP($A248,'012'!$J:$ZW,MATCH("Link to button",'012'!$J$1:$ZW$1,0),0)
+N("309 checkbox"),
IF($C248="309 LCR Summary0",VLOOKUP("Notes990",'309'!$P:$ZZ,MATCH("Link to button",'309'!$P$1:$ZZ$1,0),0)
+N("313 checkboxes"),
IF($C248="313 Financial Information0LcmVsScr",IF($C248="309 LCR Summary0",VLOOKUP("LcmVsScr",'309'!$N:$ZZ,MATCH("Link to button",'309'!$N$1:$ZZ$1,0),0),
IF($C248="313 Financial Information0LcrDocAttached",IF($C248="309 LCR Summary0",VLOOKUP("LcrDocAttached",'309'!$N:$ZZ,MATCH("Link to button",'309'!$N$1:$ZZ$1,0),
0)))))))=1,TRUE,FALSE)
))),"")</f>
        <v>0</v>
      </c>
      <c r="I248" s="266">
        <v>1992</v>
      </c>
    </row>
    <row r="249" spans="1:9" s="266" customFormat="1">
      <c r="A249" s="237" t="str">
        <f>VLOOKUP($G249,CSVLookups!$B:$R,MATCH(A$1,CSVLookups!$B$1:$R$1,0),FALSE)</f>
        <v>312 Projected Solvency II Technical Provisions at Time Zero</v>
      </c>
      <c r="B249" s="237" t="str">
        <f>VLOOKUP($G249,CSVLookups!$B:$R,MATCH(B$1,CSVLookups!$B$1:$R$1,0),FALSE)</f>
        <v>H</v>
      </c>
      <c r="C249" s="238" t="str">
        <f t="shared" si="4"/>
        <v>312 Projected Solvency II Technical Provisions at Time ZeroH1992</v>
      </c>
      <c r="D249" s="238">
        <f>IF(AND(VALUE(LEFT($A249,3))=309,LEN($B249)=3),VLOOKUP(VALUE(MID($B249,2,2)),_309_Table1,MATCH(MID($B249,1,1),_309_Table1_ColumnLookup,0),FALSE),
  IF($C249="309 LCR SummaryA",OneYearSCR,IF($C249="309 LCR SummaryB",UltimateSCR,IF(VALUE(LEFT($A249,3))=309,VLOOKUP(VALUE(MID($B249,2,1)),_309_Table1,MATCH(MID($B249,1,1),_309_Table1_ColumnLookup,0),FALSE)
+N("309"),
  IF(VALUE(LEFT($A249,3))=310,VLOOKUP(VALUE(MID($B249,2,1)),_310_Table1,MATCH(MID($B249,1,1),_310_Table1_ColumnLookup,0),FALSE)
+N("310"),
  IF(AND(VALUE(LEFT($A249,3))=311,LEN($I249)=4),VLOOKUP($I249,_311_Table1,MATCH($B249,_311_Table1_ColumnLookup,0),FALSE),
  IF(AND(VALUE(LEFT($A249,3))=311,OR($B249="I2",$B249="J2",$B249="K2",$B249="L2")),VLOOKUP('311'!$G$58,_311_Table1,MATCH(MID($B249,1,1),_311_Table1_ColumnLookup,0),FALSE),
  IF(AND(VALUE(LEFT($A249,3))=311,RIGHT($B249,5)="Total"),VLOOKUP('311'!$G$59,_311_Table1,MATCH(MID($B249,1,1),_311_Table1_ColumnLookup,0),FALSE),
  IF(VALUE(LEFT($A249,3))=311,VLOOKUP(VALUE(MID($B249,2,1)),_311_Table1,MATCH(MID($B249,1,1),_311_Table1_ColumnLookup,0),FALSE)
+N("311"),
  IF(AND(VALUE(LEFT($A249,3))=312,LEFT($G249,10)="Unincepted",$B249="G "),VLOOKUP(" ULO",_312_Table1,MATCH('312'!$N$16,_312_Table1_ColumnLookup,0),FALSE),
  IF(AND(VALUE(LEFT($A249,3))=312,LEFT($G249,10)="Unincepted",$B249="O "),VLOOKUP(" ULO",_312_Table1,MATCH('312'!$V$16,_312_Table1_ColumnLookup,0),FALSE),
  IF(AND(VALUE(LEFT($A249,3))=312,LEFT($G249,10)="Unincepted",$B249="Q "),VLOOKUP(" ULO",_312_Table1,MATCH('312'!$X$16,_312_Table1_ColumnLookup,0),FALSE),
  IF(AND(VALUE(LEFT($A249,3))=312,LEFT($G249,10)="Unincepted"),VLOOKUP(" ULO",_312_Table1,MATCH(LEFT($B249,1),_312_Table1_ColumnLookup,0),FALSE),
  IF(AND(VALUE(LEFT($A249,3))=312,LEFT($G249,5)="Total",$B249="G "),VLOOKUP('312'!$F$80,_312_Table1,MATCH('312'!$N$16,_312_Table1_ColumnLookup,0),FALSE),
  IF(AND(VALUE(LEFT($A249,3))=312,LEFT($G249,5)="Total",$B249="O "),VLOOKUP('312'!$F$80,_312_Table1,MATCH('312'!$V$16,_312_Table1_ColumnLookup,0),FALSE),
  IF(AND(VALUE(LEFT($A249,3))=312,LEFT($G249,5)="Total",$B249="Q "),VLOOKUP('312'!$F$80,_312_Table1,MATCH('312'!$X$16,_312_Table1_ColumnLookup,0),FALSE),
  IF(AND(VALUE(LEFT($A249,3))=312,LEFT($G249,5)="Total"),VLOOKUP('312'!$F$80,_312_Table1,MATCH(LEFT($B249,1),_312_Table1_ColumnLookup,0),FALSE),
  IF(AND(VALUE(LEFT($A249,3))=312,LEN($I249)=4,$B249="G"),VLOOKUP($I249,_312_Table1,MATCH('312'!$N$16,_312_Table1_ColumnLookup,0),FALSE),
  IF(AND(VALUE(LEFT($A249,3))=312,LEN($I249)=4,$B249="O"),VLOOKUP($I249,_312_Table1,MATCH('312'!$V$16,_312_Table1_ColumnLookup,0),FALSE),
  IF(AND(VALUE(LEFT($A249,3))=312,LEN($I249)=4,$B249="Q"),VLOOKUP($I249,_312_Table1,MATCH('312'!$X$16,_312_Table1_ColumnLookup,0),FALSE),
  IF(AND(VALUE(LEFT($A249,3))=312,LEN($I249)=4),VLOOKUP($I249,_312_Table1,MATCH(LEFT($B249,1),_312_Table1_ColumnLookup,0),FALSE)
+N("312"),
  IF(VALUE(LEFT($A249,3))=313,VLOOKUP(VALUE(MID($B249,2,1)),_313_Table1,MATCH(MID($B249,1,1),_313_Table1_ColumnLookup,0),FALSE)
+N("313"),
  IF(AND(VALUE(LEFT($A249,3))=314,LEN($B249)=3),VLOOKUP(VALUE(MID($B249,2,2)),_314_Table1,MATCH(MID($B249,1,1),_314_Table1_ColumnLookup,0),FALSE),
  IF(VALUE(LEFT($A249,3))=314,VLOOKUP(VALUE(MID($B249,2,1)),_314_Table1,MATCH(MID($B249,1,1),_314_Table1_ColumnLookup,0),FALSE)
+N("314"),
""))))))))))))))))))))))))</f>
        <v>0</v>
      </c>
      <c r="E249" s="238" t="e">
        <f>IF(AND(VALUE(LEFT($A249,3))=309,LEN($B249)=3),VLOOKUP(VALUE(MID($B249,2,2)),_309_Table2,MATCH(MID($B249,1,1),_309_Table2_ColumnLookup,0),FALSE),
  IF($C249="309 LCR SummaryA",OneYearSCR,IF($C249="309 LCR SummaryB",UltimateSCR,IF(VALUE(LEFT($A249,3))=309,VLOOKUP(VALUE(MID($B249,2,1)),_309_Table2,MATCH(MID($B249,1,1),_309_Table2_ColumnLookup,0),FALSE)
+N("309"),
  IF(VALUE(LEFT($A249,3))=310,VLOOKUP(VALUE(MID($B249,2,1)),_310_Table2,MATCH(MID($B249,1,1),_310_Table2_ColumnLookup,0),FALSE)
+N("310"),
  IF(AND(VALUE(LEFT($A249,3))=311,LEN($I249)=4),VLOOKUP($I249,_311_Table2,MATCH($B249,_311_Table2_ColumnLookup,0),FALSE),
  IF(AND(VALUE(LEFT($A249,3))=311,OR($B249="I2",$B249="J2",$B249="K2",$B249="L2")),VLOOKUP('311'!$G$58,_311_Table2,MATCH(MID($B249,1,1),_311_Table2_ColumnLookup,0),FALSE),
  IF(AND(VALUE(LEFT($A249,3))=311,RIGHT($B249,5)="Total"),VLOOKUP('311'!$G$59,_311_Table2,MATCH(MID($B249,1,1),_311_Table2_ColumnLookup,0),FALSE),
  IF(VALUE(LEFT($A249,3))=311,VLOOKUP(VALUE(MID($B249,2,1)),_311_Table2,MATCH(MID($B249,1,1),_311_Table2_ColumnLookup,0),FALSE)
+N("311"),
  IF(AND(VALUE(LEFT($A249,3))=312,LEFT($G249,10)="Unincepted",$B249="G "),VLOOKUP(" ULO",_312_Table2,MATCH('312'!$N$16,_312_Table2_ColumnLookup,0),FALSE),
  IF(AND(VALUE(LEFT($A249,3))=312,LEFT($G249,10)="Unincepted",$B249="O "),VLOOKUP(" ULO",_312_Table2,MATCH('312'!$V$16,_312_Table2_ColumnLookup,0),FALSE),
  IF(AND(VALUE(LEFT($A249,3))=312,LEFT($G249,10)="Unincepted",$B249="Q "),VLOOKUP(" ULO",_312_Table2,MATCH('312'!$X$16,_312_Table2_ColumnLookup,0),FALSE),
  IF(AND(VALUE(LEFT($A249,3))=312,LEFT($G249,10)="Unincepted"),VLOOKUP(" ULO",_312_Table2,MATCH(LEFT($B249,1),_312_Table2_ColumnLookup,0),FALSE),
  IF(AND(VALUE(LEFT($A249,3))=312,LEFT($G249,5)="Total",$B249="G "),VLOOKUP('312'!$F$80,_312_Table2,MATCH('312'!$N$16,_312_Table2_ColumnLookup,0),FALSE),
  IF(AND(VALUE(LEFT($A249,3))=312,LEFT($G249,5)="Total",$B249="O "),VLOOKUP('312'!$F$80,_312_Table2,MATCH('312'!$V$16,_312_Table2_ColumnLookup,0),FALSE),
  IF(AND(VALUE(LEFT($A249,3))=312,LEFT($G249,5)="Total",$B249="Q "),VLOOKUP('312'!$F$80,_312_Table2,MATCH('312'!$X$16,_312_Table2_ColumnLookup,0),FALSE),
  IF(AND(VALUE(LEFT($A249,3))=312,LEFT($G249,5)="Total"),VLOOKUP('312'!$F$80,_312_Table2,MATCH(LEFT($B249,1),_312_Table2_ColumnLookup,0),FALSE),
  IF(AND(VALUE(LEFT($A249,3))=312,LEN($I249)=4,$B249="G"),VLOOKUP($I249,_312_Table2,MATCH('312'!$N$16,_312_Table2_ColumnLookup,0),FALSE),
  IF(AND(VALUE(LEFT($A249,3))=312,LEN($I249)=4,$B249="O"),VLOOKUP($I249,_312_Table2,MATCH('312'!$V$16,_312_Table2_ColumnLookup,0),FALSE),
  IF(AND(VALUE(LEFT($A249,3))=312,LEN($I249)=4,$B249="Q"),VLOOKUP($I249,_312_Table2,MATCH('312'!$X$16,_312_Table2_ColumnLookup,0),FALSE),
  IF(AND(VALUE(LEFT($A249,3))=312,LEN($I249)=4),VLOOKUP($I249,_312_Table2,MATCH(LEFT($B249,1),_312_Table2_ColumnLookup,0),FALSE)
+N("312"),
  IF(VALUE(LEFT($A249,3))=313,VLOOKUP(VALUE(MID($B249,2,1)),_313_Table2,MATCH(MID($B249,1,1),_313_Table2_ColumnLookup,0),FALSE)
+N("313"),
  IF(AND(VALUE(LEFT($A249,3))=314,LEN($B249)=3),VLOOKUP(VALUE(MID($B249,2,2)),_314_Table2,MATCH(MID($B249,1,1),_314_Table2_ColumnLookup,0),FALSE),
  IF(VALUE(LEFT($A249,3))=314,VLOOKUP(VALUE(MID($B249,2,1)),_314_Table2,MATCH(MID($B249,1,1),_314_Table2_ColumnLookup,0),FALSE)
+N("314"),
""))))))))))))))))))))))))</f>
        <v>#NAME?</v>
      </c>
      <c r="F249" s="238" t="e">
        <f>IF(AND(VALUE(LEFT($A249,3))=309,LEN($B249)=3),VLOOKUP(VALUE(MID($B249,2,2)),_309_Table3,MATCH(MID($B249,1,1),_309_Table3_ColumnLookup,0),FALSE),
  IF($C249="309 LCR SummaryA",OneYearSCR,IF($C249="309 LCR SummaryB",UltimateSCR,IF(VALUE(LEFT($A249,3))=309,VLOOKUP(VALUE(MID($B249,2,1)),_309_Table3,MATCH(MID($B249,1,1),_309_Table3_ColumnLookup,0),FALSE)
+N("309"),
  IF(VALUE(LEFT($A249,3))=310,VLOOKUP(VALUE(MID($B249,2,1)),_310_Table3,MATCH(MID($B249,1,1),_310_Table3_ColumnLookup,0),FALSE)
+N("310"),
  IF(AND(VALUE(LEFT($A249,3))=311,LEN($I249)=4),VLOOKUP($I249,_311_Table3,MATCH($B249,_311_Table3_ColumnLookup,0),FALSE),
  IF(AND(VALUE(LEFT($A249,3))=311,OR($B249="I2",$B249="J2",$B249="K2",$B249="L2")),VLOOKUP('311'!$G$58,_311_Table3,MATCH(MID($B249,1,1),_311_Table3_ColumnLookup,0),FALSE),
  IF(AND(VALUE(LEFT($A249,3))=311,RIGHT($B249,5)="Total"),VLOOKUP('311'!$G$59,_311_Table3,MATCH(MID($B249,1,1),_311_Table3_ColumnLookup,0),FALSE),
  IF(VALUE(LEFT($A249,3))=311,VLOOKUP(VALUE(MID($B249,2,1)),_311_Table3,MATCH(MID($B249,1,1),_311_Table3_ColumnLookup,0),FALSE)
+N("311"),
  IF(AND(VALUE(LEFT($A249,3))=312,LEFT($G249,10)="Unincepted",$B249="G "),VLOOKUP(" ULO",_312_Table3,MATCH('312'!$N$16,_312_Table3_ColumnLookup,0),FALSE),
  IF(AND(VALUE(LEFT($A249,3))=312,LEFT($G249,10)="Unincepted",$B249="O "),VLOOKUP(" ULO",_312_Table3,MATCH('312'!$V$16,_312_Table3_ColumnLookup,0),FALSE),
  IF(AND(VALUE(LEFT($A249,3))=312,LEFT($G249,10)="Unincepted",$B249="Q "),VLOOKUP(" ULO",_312_Table3,MATCH('312'!$X$16,_312_Table3_ColumnLookup,0),FALSE),
  IF(AND(VALUE(LEFT($A249,3))=312,LEFT($G249,10)="Unincepted"),VLOOKUP(" ULO",_312_Table3,MATCH(LEFT($B249,1),_312_Table3_ColumnLookup,0),FALSE),
  IF(AND(VALUE(LEFT($A249,3))=312,LEFT($G249,5)="Total",$B249="G "),VLOOKUP('312'!$F$80,_312_Table3,MATCH('312'!$N$16,_312_Table3_ColumnLookup,0),FALSE),
  IF(AND(VALUE(LEFT($A249,3))=312,LEFT($G249,5)="Total",$B249="O "),VLOOKUP('312'!$F$80,_312_Table3,MATCH('312'!$V$16,_312_Table3_ColumnLookup,0),FALSE),
  IF(AND(VALUE(LEFT($A249,3))=312,LEFT($G249,5)="Total",$B249="Q "),VLOOKUP('312'!$F$80,_312_Table3,MATCH('312'!$X$16,_312_Table3_ColumnLookup,0),FALSE),
  IF(AND(VALUE(LEFT($A249,3))=312,LEFT($G249,5)="Total"),VLOOKUP('312'!$F$80,_312_Table3,MATCH(LEFT($B249,1),_312_Table3_ColumnLookup,0),FALSE),
  IF(AND(VALUE(LEFT($A249,3))=312,LEN($I249)=4,$B249="G"),VLOOKUP($I249,_312_Table3,MATCH('312'!$N$16,_312_Table3_ColumnLookup,0),FALSE),
  IF(AND(VALUE(LEFT($A249,3))=312,LEN($I249)=4,$B249="O"),VLOOKUP($I249,_312_Table3,MATCH('312'!$V$16,_312_Table3_ColumnLookup,0),FALSE),
  IF(AND(VALUE(LEFT($A249,3))=312,LEN($I249)=4,$B249="Q"),VLOOKUP($I249,_312_Table3,MATCH('312'!$X$16,_312_Table3_ColumnLookup,0),FALSE),
  IF(AND(VALUE(LEFT($A249,3))=312,LEN($I249)=4),VLOOKUP($I249,_312_Table3,MATCH(LEFT($B249,1),_312_Table3_ColumnLookup,0),FALSE)
+N("312"),
  IF(VALUE(LEFT($A249,3))=313,VLOOKUP(VALUE(MID($B249,2,1)),_313_Table3,MATCH(MID($B249,1,1),_313_Table3_ColumnLookup,0),FALSE)
+N("313"),
  IF(AND(VALUE(LEFT($A249,3))=314,LEN($B249)=3),VLOOKUP(VALUE(MID($B249,2,2)),_314_Table3,MATCH(MID($B249,1,1),_314_Table3_ColumnLookup,0),FALSE),
  IF(VALUE(LEFT($A249,3))=314,VLOOKUP(VALUE(MID($B249,2,1)),_314_Table3,MATCH(MID($B249,1,1),_314_Table3_ColumnLookup,0),FALSE)
+N("314"),
""))))))))))))))))))))))))</f>
        <v>#NAME?</v>
      </c>
      <c r="G249" s="266" t="s">
        <v>1151</v>
      </c>
      <c r="H249" s="321">
        <f>IFERROR(
IF(ISERROR($D249)=FALSE,$D249,IF(ISERROR($E249)=FALSE,$E249,IF(ISERROR($F249)=FALSE,$F249
+N("012 checkboxes"),
IF(
IF(OR(LEFT($A249,9)="Syndicate",LEFT($A249,12)="NewSyndicate"),VLOOKUP($A249,'012'!$J:$ZW,MATCH("Link to button",'012'!$J$1:$ZW$1,0),0)
+N("309 checkbox"),
IF($C249="309 LCR Summary0",VLOOKUP("Notes990",'309'!$P:$ZZ,MATCH("Link to button",'309'!$P$1:$ZZ$1,0),0)
+N("313 checkboxes"),
IF($C249="313 Financial Information0LcmVsScr",IF($C249="309 LCR Summary0",VLOOKUP("LcmVsScr",'309'!$N:$ZZ,MATCH("Link to button",'309'!$N$1:$ZZ$1,0),0),
IF($C249="313 Financial Information0LcrDocAttached",IF($C249="309 LCR Summary0",VLOOKUP("LcrDocAttached",'309'!$N:$ZZ,MATCH("Link to button",'309'!$N$1:$ZZ$1,0),
0)))))))=1,TRUE,FALSE)
))),"")</f>
        <v>0</v>
      </c>
      <c r="I249" s="266">
        <v>1992</v>
      </c>
    </row>
    <row r="250" spans="1:9" s="266" customFormat="1">
      <c r="A250" s="237" t="str">
        <f>VLOOKUP($G250,CSVLookups!$B:$R,MATCH(A$1,CSVLookups!$B$1:$R$1,0),FALSE)</f>
        <v>312 Projected Solvency II Technical Provisions at Time Zero</v>
      </c>
      <c r="B250" s="237" t="str">
        <f>VLOOKUP($G250,CSVLookups!$B:$R,MATCH(B$1,CSVLookups!$B$1:$R$1,0),FALSE)</f>
        <v>I</v>
      </c>
      <c r="C250" s="238" t="str">
        <f t="shared" si="4"/>
        <v>312 Projected Solvency II Technical Provisions at Time ZeroI1992</v>
      </c>
      <c r="D250" s="238">
        <f>IF(AND(VALUE(LEFT($A250,3))=309,LEN($B250)=3),VLOOKUP(VALUE(MID($B250,2,2)),_309_Table1,MATCH(MID($B250,1,1),_309_Table1_ColumnLookup,0),FALSE),
  IF($C250="309 LCR SummaryA",OneYearSCR,IF($C250="309 LCR SummaryB",UltimateSCR,IF(VALUE(LEFT($A250,3))=309,VLOOKUP(VALUE(MID($B250,2,1)),_309_Table1,MATCH(MID($B250,1,1),_309_Table1_ColumnLookup,0),FALSE)
+N("309"),
  IF(VALUE(LEFT($A250,3))=310,VLOOKUP(VALUE(MID($B250,2,1)),_310_Table1,MATCH(MID($B250,1,1),_310_Table1_ColumnLookup,0),FALSE)
+N("310"),
  IF(AND(VALUE(LEFT($A250,3))=311,LEN($I250)=4),VLOOKUP($I250,_311_Table1,MATCH($B250,_311_Table1_ColumnLookup,0),FALSE),
  IF(AND(VALUE(LEFT($A250,3))=311,OR($B250="I2",$B250="J2",$B250="K2",$B250="L2")),VLOOKUP('311'!$G$58,_311_Table1,MATCH(MID($B250,1,1),_311_Table1_ColumnLookup,0),FALSE),
  IF(AND(VALUE(LEFT($A250,3))=311,RIGHT($B250,5)="Total"),VLOOKUP('311'!$G$59,_311_Table1,MATCH(MID($B250,1,1),_311_Table1_ColumnLookup,0),FALSE),
  IF(VALUE(LEFT($A250,3))=311,VLOOKUP(VALUE(MID($B250,2,1)),_311_Table1,MATCH(MID($B250,1,1),_311_Table1_ColumnLookup,0),FALSE)
+N("311"),
  IF(AND(VALUE(LEFT($A250,3))=312,LEFT($G250,10)="Unincepted",$B250="G "),VLOOKUP(" ULO",_312_Table1,MATCH('312'!$N$16,_312_Table1_ColumnLookup,0),FALSE),
  IF(AND(VALUE(LEFT($A250,3))=312,LEFT($G250,10)="Unincepted",$B250="O "),VLOOKUP(" ULO",_312_Table1,MATCH('312'!$V$16,_312_Table1_ColumnLookup,0),FALSE),
  IF(AND(VALUE(LEFT($A250,3))=312,LEFT($G250,10)="Unincepted",$B250="Q "),VLOOKUP(" ULO",_312_Table1,MATCH('312'!$X$16,_312_Table1_ColumnLookup,0),FALSE),
  IF(AND(VALUE(LEFT($A250,3))=312,LEFT($G250,10)="Unincepted"),VLOOKUP(" ULO",_312_Table1,MATCH(LEFT($B250,1),_312_Table1_ColumnLookup,0),FALSE),
  IF(AND(VALUE(LEFT($A250,3))=312,LEFT($G250,5)="Total",$B250="G "),VLOOKUP('312'!$F$80,_312_Table1,MATCH('312'!$N$16,_312_Table1_ColumnLookup,0),FALSE),
  IF(AND(VALUE(LEFT($A250,3))=312,LEFT($G250,5)="Total",$B250="O "),VLOOKUP('312'!$F$80,_312_Table1,MATCH('312'!$V$16,_312_Table1_ColumnLookup,0),FALSE),
  IF(AND(VALUE(LEFT($A250,3))=312,LEFT($G250,5)="Total",$B250="Q "),VLOOKUP('312'!$F$80,_312_Table1,MATCH('312'!$X$16,_312_Table1_ColumnLookup,0),FALSE),
  IF(AND(VALUE(LEFT($A250,3))=312,LEFT($G250,5)="Total"),VLOOKUP('312'!$F$80,_312_Table1,MATCH(LEFT($B250,1),_312_Table1_ColumnLookup,0),FALSE),
  IF(AND(VALUE(LEFT($A250,3))=312,LEN($I250)=4,$B250="G"),VLOOKUP($I250,_312_Table1,MATCH('312'!$N$16,_312_Table1_ColumnLookup,0),FALSE),
  IF(AND(VALUE(LEFT($A250,3))=312,LEN($I250)=4,$B250="O"),VLOOKUP($I250,_312_Table1,MATCH('312'!$V$16,_312_Table1_ColumnLookup,0),FALSE),
  IF(AND(VALUE(LEFT($A250,3))=312,LEN($I250)=4,$B250="Q"),VLOOKUP($I250,_312_Table1,MATCH('312'!$X$16,_312_Table1_ColumnLookup,0),FALSE),
  IF(AND(VALUE(LEFT($A250,3))=312,LEN($I250)=4),VLOOKUP($I250,_312_Table1,MATCH(LEFT($B250,1),_312_Table1_ColumnLookup,0),FALSE)
+N("312"),
  IF(VALUE(LEFT($A250,3))=313,VLOOKUP(VALUE(MID($B250,2,1)),_313_Table1,MATCH(MID($B250,1,1),_313_Table1_ColumnLookup,0),FALSE)
+N("313"),
  IF(AND(VALUE(LEFT($A250,3))=314,LEN($B250)=3),VLOOKUP(VALUE(MID($B250,2,2)),_314_Table1,MATCH(MID($B250,1,1),_314_Table1_ColumnLookup,0),FALSE),
  IF(VALUE(LEFT($A250,3))=314,VLOOKUP(VALUE(MID($B250,2,1)),_314_Table1,MATCH(MID($B250,1,1),_314_Table1_ColumnLookup,0),FALSE)
+N("314"),
""))))))))))))))))))))))))</f>
        <v>0</v>
      </c>
      <c r="E250" s="238" t="e">
        <f>IF(AND(VALUE(LEFT($A250,3))=309,LEN($B250)=3),VLOOKUP(VALUE(MID($B250,2,2)),_309_Table2,MATCH(MID($B250,1,1),_309_Table2_ColumnLookup,0),FALSE),
  IF($C250="309 LCR SummaryA",OneYearSCR,IF($C250="309 LCR SummaryB",UltimateSCR,IF(VALUE(LEFT($A250,3))=309,VLOOKUP(VALUE(MID($B250,2,1)),_309_Table2,MATCH(MID($B250,1,1),_309_Table2_ColumnLookup,0),FALSE)
+N("309"),
  IF(VALUE(LEFT($A250,3))=310,VLOOKUP(VALUE(MID($B250,2,1)),_310_Table2,MATCH(MID($B250,1,1),_310_Table2_ColumnLookup,0),FALSE)
+N("310"),
  IF(AND(VALUE(LEFT($A250,3))=311,LEN($I250)=4),VLOOKUP($I250,_311_Table2,MATCH($B250,_311_Table2_ColumnLookup,0),FALSE),
  IF(AND(VALUE(LEFT($A250,3))=311,OR($B250="I2",$B250="J2",$B250="K2",$B250="L2")),VLOOKUP('311'!$G$58,_311_Table2,MATCH(MID($B250,1,1),_311_Table2_ColumnLookup,0),FALSE),
  IF(AND(VALUE(LEFT($A250,3))=311,RIGHT($B250,5)="Total"),VLOOKUP('311'!$G$59,_311_Table2,MATCH(MID($B250,1,1),_311_Table2_ColumnLookup,0),FALSE),
  IF(VALUE(LEFT($A250,3))=311,VLOOKUP(VALUE(MID($B250,2,1)),_311_Table2,MATCH(MID($B250,1,1),_311_Table2_ColumnLookup,0),FALSE)
+N("311"),
  IF(AND(VALUE(LEFT($A250,3))=312,LEFT($G250,10)="Unincepted",$B250="G "),VLOOKUP(" ULO",_312_Table2,MATCH('312'!$N$16,_312_Table2_ColumnLookup,0),FALSE),
  IF(AND(VALUE(LEFT($A250,3))=312,LEFT($G250,10)="Unincepted",$B250="O "),VLOOKUP(" ULO",_312_Table2,MATCH('312'!$V$16,_312_Table2_ColumnLookup,0),FALSE),
  IF(AND(VALUE(LEFT($A250,3))=312,LEFT($G250,10)="Unincepted",$B250="Q "),VLOOKUP(" ULO",_312_Table2,MATCH('312'!$X$16,_312_Table2_ColumnLookup,0),FALSE),
  IF(AND(VALUE(LEFT($A250,3))=312,LEFT($G250,10)="Unincepted"),VLOOKUP(" ULO",_312_Table2,MATCH(LEFT($B250,1),_312_Table2_ColumnLookup,0),FALSE),
  IF(AND(VALUE(LEFT($A250,3))=312,LEFT($G250,5)="Total",$B250="G "),VLOOKUP('312'!$F$80,_312_Table2,MATCH('312'!$N$16,_312_Table2_ColumnLookup,0),FALSE),
  IF(AND(VALUE(LEFT($A250,3))=312,LEFT($G250,5)="Total",$B250="O "),VLOOKUP('312'!$F$80,_312_Table2,MATCH('312'!$V$16,_312_Table2_ColumnLookup,0),FALSE),
  IF(AND(VALUE(LEFT($A250,3))=312,LEFT($G250,5)="Total",$B250="Q "),VLOOKUP('312'!$F$80,_312_Table2,MATCH('312'!$X$16,_312_Table2_ColumnLookup,0),FALSE),
  IF(AND(VALUE(LEFT($A250,3))=312,LEFT($G250,5)="Total"),VLOOKUP('312'!$F$80,_312_Table2,MATCH(LEFT($B250,1),_312_Table2_ColumnLookup,0),FALSE),
  IF(AND(VALUE(LEFT($A250,3))=312,LEN($I250)=4,$B250="G"),VLOOKUP($I250,_312_Table2,MATCH('312'!$N$16,_312_Table2_ColumnLookup,0),FALSE),
  IF(AND(VALUE(LEFT($A250,3))=312,LEN($I250)=4,$B250="O"),VLOOKUP($I250,_312_Table2,MATCH('312'!$V$16,_312_Table2_ColumnLookup,0),FALSE),
  IF(AND(VALUE(LEFT($A250,3))=312,LEN($I250)=4,$B250="Q"),VLOOKUP($I250,_312_Table2,MATCH('312'!$X$16,_312_Table2_ColumnLookup,0),FALSE),
  IF(AND(VALUE(LEFT($A250,3))=312,LEN($I250)=4),VLOOKUP($I250,_312_Table2,MATCH(LEFT($B250,1),_312_Table2_ColumnLookup,0),FALSE)
+N("312"),
  IF(VALUE(LEFT($A250,3))=313,VLOOKUP(VALUE(MID($B250,2,1)),_313_Table2,MATCH(MID($B250,1,1),_313_Table2_ColumnLookup,0),FALSE)
+N("313"),
  IF(AND(VALUE(LEFT($A250,3))=314,LEN($B250)=3),VLOOKUP(VALUE(MID($B250,2,2)),_314_Table2,MATCH(MID($B250,1,1),_314_Table2_ColumnLookup,0),FALSE),
  IF(VALUE(LEFT($A250,3))=314,VLOOKUP(VALUE(MID($B250,2,1)),_314_Table2,MATCH(MID($B250,1,1),_314_Table2_ColumnLookup,0),FALSE)
+N("314"),
""))))))))))))))))))))))))</f>
        <v>#NAME?</v>
      </c>
      <c r="F250" s="238" t="e">
        <f>IF(AND(VALUE(LEFT($A250,3))=309,LEN($B250)=3),VLOOKUP(VALUE(MID($B250,2,2)),_309_Table3,MATCH(MID($B250,1,1),_309_Table3_ColumnLookup,0),FALSE),
  IF($C250="309 LCR SummaryA",OneYearSCR,IF($C250="309 LCR SummaryB",UltimateSCR,IF(VALUE(LEFT($A250,3))=309,VLOOKUP(VALUE(MID($B250,2,1)),_309_Table3,MATCH(MID($B250,1,1),_309_Table3_ColumnLookup,0),FALSE)
+N("309"),
  IF(VALUE(LEFT($A250,3))=310,VLOOKUP(VALUE(MID($B250,2,1)),_310_Table3,MATCH(MID($B250,1,1),_310_Table3_ColumnLookup,0),FALSE)
+N("310"),
  IF(AND(VALUE(LEFT($A250,3))=311,LEN($I250)=4),VLOOKUP($I250,_311_Table3,MATCH($B250,_311_Table3_ColumnLookup,0),FALSE),
  IF(AND(VALUE(LEFT($A250,3))=311,OR($B250="I2",$B250="J2",$B250="K2",$B250="L2")),VLOOKUP('311'!$G$58,_311_Table3,MATCH(MID($B250,1,1),_311_Table3_ColumnLookup,0),FALSE),
  IF(AND(VALUE(LEFT($A250,3))=311,RIGHT($B250,5)="Total"),VLOOKUP('311'!$G$59,_311_Table3,MATCH(MID($B250,1,1),_311_Table3_ColumnLookup,0),FALSE),
  IF(VALUE(LEFT($A250,3))=311,VLOOKUP(VALUE(MID($B250,2,1)),_311_Table3,MATCH(MID($B250,1,1),_311_Table3_ColumnLookup,0),FALSE)
+N("311"),
  IF(AND(VALUE(LEFT($A250,3))=312,LEFT($G250,10)="Unincepted",$B250="G "),VLOOKUP(" ULO",_312_Table3,MATCH('312'!$N$16,_312_Table3_ColumnLookup,0),FALSE),
  IF(AND(VALUE(LEFT($A250,3))=312,LEFT($G250,10)="Unincepted",$B250="O "),VLOOKUP(" ULO",_312_Table3,MATCH('312'!$V$16,_312_Table3_ColumnLookup,0),FALSE),
  IF(AND(VALUE(LEFT($A250,3))=312,LEFT($G250,10)="Unincepted",$B250="Q "),VLOOKUP(" ULO",_312_Table3,MATCH('312'!$X$16,_312_Table3_ColumnLookup,0),FALSE),
  IF(AND(VALUE(LEFT($A250,3))=312,LEFT($G250,10)="Unincepted"),VLOOKUP(" ULO",_312_Table3,MATCH(LEFT($B250,1),_312_Table3_ColumnLookup,0),FALSE),
  IF(AND(VALUE(LEFT($A250,3))=312,LEFT($G250,5)="Total",$B250="G "),VLOOKUP('312'!$F$80,_312_Table3,MATCH('312'!$N$16,_312_Table3_ColumnLookup,0),FALSE),
  IF(AND(VALUE(LEFT($A250,3))=312,LEFT($G250,5)="Total",$B250="O "),VLOOKUP('312'!$F$80,_312_Table3,MATCH('312'!$V$16,_312_Table3_ColumnLookup,0),FALSE),
  IF(AND(VALUE(LEFT($A250,3))=312,LEFT($G250,5)="Total",$B250="Q "),VLOOKUP('312'!$F$80,_312_Table3,MATCH('312'!$X$16,_312_Table3_ColumnLookup,0),FALSE),
  IF(AND(VALUE(LEFT($A250,3))=312,LEFT($G250,5)="Total"),VLOOKUP('312'!$F$80,_312_Table3,MATCH(LEFT($B250,1),_312_Table3_ColumnLookup,0),FALSE),
  IF(AND(VALUE(LEFT($A250,3))=312,LEN($I250)=4,$B250="G"),VLOOKUP($I250,_312_Table3,MATCH('312'!$N$16,_312_Table3_ColumnLookup,0),FALSE),
  IF(AND(VALUE(LEFT($A250,3))=312,LEN($I250)=4,$B250="O"),VLOOKUP($I250,_312_Table3,MATCH('312'!$V$16,_312_Table3_ColumnLookup,0),FALSE),
  IF(AND(VALUE(LEFT($A250,3))=312,LEN($I250)=4,$B250="Q"),VLOOKUP($I250,_312_Table3,MATCH('312'!$X$16,_312_Table3_ColumnLookup,0),FALSE),
  IF(AND(VALUE(LEFT($A250,3))=312,LEN($I250)=4),VLOOKUP($I250,_312_Table3,MATCH(LEFT($B250,1),_312_Table3_ColumnLookup,0),FALSE)
+N("312"),
  IF(VALUE(LEFT($A250,3))=313,VLOOKUP(VALUE(MID($B250,2,1)),_313_Table3,MATCH(MID($B250,1,1),_313_Table3_ColumnLookup,0),FALSE)
+N("313"),
  IF(AND(VALUE(LEFT($A250,3))=314,LEN($B250)=3),VLOOKUP(VALUE(MID($B250,2,2)),_314_Table3,MATCH(MID($B250,1,1),_314_Table3_ColumnLookup,0),FALSE),
  IF(VALUE(LEFT($A250,3))=314,VLOOKUP(VALUE(MID($B250,2,1)),_314_Table3,MATCH(MID($B250,1,1),_314_Table3_ColumnLookup,0),FALSE)
+N("314"),
""))))))))))))))))))))))))</f>
        <v>#NAME?</v>
      </c>
      <c r="G250" s="266" t="s">
        <v>1152</v>
      </c>
      <c r="H250" s="321">
        <f>IFERROR(
IF(ISERROR($D250)=FALSE,$D250,IF(ISERROR($E250)=FALSE,$E250,IF(ISERROR($F250)=FALSE,$F250
+N("012 checkboxes"),
IF(
IF(OR(LEFT($A250,9)="Syndicate",LEFT($A250,12)="NewSyndicate"),VLOOKUP($A250,'012'!$J:$ZW,MATCH("Link to button",'012'!$J$1:$ZW$1,0),0)
+N("309 checkbox"),
IF($C250="309 LCR Summary0",VLOOKUP("Notes990",'309'!$P:$ZZ,MATCH("Link to button",'309'!$P$1:$ZZ$1,0),0)
+N("313 checkboxes"),
IF($C250="313 Financial Information0LcmVsScr",IF($C250="309 LCR Summary0",VLOOKUP("LcmVsScr",'309'!$N:$ZZ,MATCH("Link to button",'309'!$N$1:$ZZ$1,0),0),
IF($C250="313 Financial Information0LcrDocAttached",IF($C250="309 LCR Summary0",VLOOKUP("LcrDocAttached",'309'!$N:$ZZ,MATCH("Link to button",'309'!$N$1:$ZZ$1,0),
0)))))))=1,TRUE,FALSE)
))),"")</f>
        <v>0</v>
      </c>
      <c r="I250" s="266">
        <v>1992</v>
      </c>
    </row>
    <row r="251" spans="1:9" s="266" customFormat="1">
      <c r="A251" s="237" t="str">
        <f>VLOOKUP($G251,CSVLookups!$B:$R,MATCH(A$1,CSVLookups!$B$1:$R$1,0),FALSE)</f>
        <v>312 Projected Solvency II Technical Provisions at Time Zero</v>
      </c>
      <c r="B251" s="237" t="str">
        <f>VLOOKUP($G251,CSVLookups!$B:$R,MATCH(B$1,CSVLookups!$B$1:$R$1,0),FALSE)</f>
        <v>J</v>
      </c>
      <c r="C251" s="238" t="str">
        <f t="shared" si="4"/>
        <v>312 Projected Solvency II Technical Provisions at Time ZeroJ1992</v>
      </c>
      <c r="D251" s="238">
        <f>IF(AND(VALUE(LEFT($A251,3))=309,LEN($B251)=3),VLOOKUP(VALUE(MID($B251,2,2)),_309_Table1,MATCH(MID($B251,1,1),_309_Table1_ColumnLookup,0),FALSE),
  IF($C251="309 LCR SummaryA",OneYearSCR,IF($C251="309 LCR SummaryB",UltimateSCR,IF(VALUE(LEFT($A251,3))=309,VLOOKUP(VALUE(MID($B251,2,1)),_309_Table1,MATCH(MID($B251,1,1),_309_Table1_ColumnLookup,0),FALSE)
+N("309"),
  IF(VALUE(LEFT($A251,3))=310,VLOOKUP(VALUE(MID($B251,2,1)),_310_Table1,MATCH(MID($B251,1,1),_310_Table1_ColumnLookup,0),FALSE)
+N("310"),
  IF(AND(VALUE(LEFT($A251,3))=311,LEN($I251)=4),VLOOKUP($I251,_311_Table1,MATCH($B251,_311_Table1_ColumnLookup,0),FALSE),
  IF(AND(VALUE(LEFT($A251,3))=311,OR($B251="I2",$B251="J2",$B251="K2",$B251="L2")),VLOOKUP('311'!$G$58,_311_Table1,MATCH(MID($B251,1,1),_311_Table1_ColumnLookup,0),FALSE),
  IF(AND(VALUE(LEFT($A251,3))=311,RIGHT($B251,5)="Total"),VLOOKUP('311'!$G$59,_311_Table1,MATCH(MID($B251,1,1),_311_Table1_ColumnLookup,0),FALSE),
  IF(VALUE(LEFT($A251,3))=311,VLOOKUP(VALUE(MID($B251,2,1)),_311_Table1,MATCH(MID($B251,1,1),_311_Table1_ColumnLookup,0),FALSE)
+N("311"),
  IF(AND(VALUE(LEFT($A251,3))=312,LEFT($G251,10)="Unincepted",$B251="G "),VLOOKUP(" ULO",_312_Table1,MATCH('312'!$N$16,_312_Table1_ColumnLookup,0),FALSE),
  IF(AND(VALUE(LEFT($A251,3))=312,LEFT($G251,10)="Unincepted",$B251="O "),VLOOKUP(" ULO",_312_Table1,MATCH('312'!$V$16,_312_Table1_ColumnLookup,0),FALSE),
  IF(AND(VALUE(LEFT($A251,3))=312,LEFT($G251,10)="Unincepted",$B251="Q "),VLOOKUP(" ULO",_312_Table1,MATCH('312'!$X$16,_312_Table1_ColumnLookup,0),FALSE),
  IF(AND(VALUE(LEFT($A251,3))=312,LEFT($G251,10)="Unincepted"),VLOOKUP(" ULO",_312_Table1,MATCH(LEFT($B251,1),_312_Table1_ColumnLookup,0),FALSE),
  IF(AND(VALUE(LEFT($A251,3))=312,LEFT($G251,5)="Total",$B251="G "),VLOOKUP('312'!$F$80,_312_Table1,MATCH('312'!$N$16,_312_Table1_ColumnLookup,0),FALSE),
  IF(AND(VALUE(LEFT($A251,3))=312,LEFT($G251,5)="Total",$B251="O "),VLOOKUP('312'!$F$80,_312_Table1,MATCH('312'!$V$16,_312_Table1_ColumnLookup,0),FALSE),
  IF(AND(VALUE(LEFT($A251,3))=312,LEFT($G251,5)="Total",$B251="Q "),VLOOKUP('312'!$F$80,_312_Table1,MATCH('312'!$X$16,_312_Table1_ColumnLookup,0),FALSE),
  IF(AND(VALUE(LEFT($A251,3))=312,LEFT($G251,5)="Total"),VLOOKUP('312'!$F$80,_312_Table1,MATCH(LEFT($B251,1),_312_Table1_ColumnLookup,0),FALSE),
  IF(AND(VALUE(LEFT($A251,3))=312,LEN($I251)=4,$B251="G"),VLOOKUP($I251,_312_Table1,MATCH('312'!$N$16,_312_Table1_ColumnLookup,0),FALSE),
  IF(AND(VALUE(LEFT($A251,3))=312,LEN($I251)=4,$B251="O"),VLOOKUP($I251,_312_Table1,MATCH('312'!$V$16,_312_Table1_ColumnLookup,0),FALSE),
  IF(AND(VALUE(LEFT($A251,3))=312,LEN($I251)=4,$B251="Q"),VLOOKUP($I251,_312_Table1,MATCH('312'!$X$16,_312_Table1_ColumnLookup,0),FALSE),
  IF(AND(VALUE(LEFT($A251,3))=312,LEN($I251)=4),VLOOKUP($I251,_312_Table1,MATCH(LEFT($B251,1),_312_Table1_ColumnLookup,0),FALSE)
+N("312"),
  IF(VALUE(LEFT($A251,3))=313,VLOOKUP(VALUE(MID($B251,2,1)),_313_Table1,MATCH(MID($B251,1,1),_313_Table1_ColumnLookup,0),FALSE)
+N("313"),
  IF(AND(VALUE(LEFT($A251,3))=314,LEN($B251)=3),VLOOKUP(VALUE(MID($B251,2,2)),_314_Table1,MATCH(MID($B251,1,1),_314_Table1_ColumnLookup,0),FALSE),
  IF(VALUE(LEFT($A251,3))=314,VLOOKUP(VALUE(MID($B251,2,1)),_314_Table1,MATCH(MID($B251,1,1),_314_Table1_ColumnLookup,0),FALSE)
+N("314"),
""))))))))))))))))))))))))</f>
        <v>0</v>
      </c>
      <c r="E251" s="238" t="e">
        <f>IF(AND(VALUE(LEFT($A251,3))=309,LEN($B251)=3),VLOOKUP(VALUE(MID($B251,2,2)),_309_Table2,MATCH(MID($B251,1,1),_309_Table2_ColumnLookup,0),FALSE),
  IF($C251="309 LCR SummaryA",OneYearSCR,IF($C251="309 LCR SummaryB",UltimateSCR,IF(VALUE(LEFT($A251,3))=309,VLOOKUP(VALUE(MID($B251,2,1)),_309_Table2,MATCH(MID($B251,1,1),_309_Table2_ColumnLookup,0),FALSE)
+N("309"),
  IF(VALUE(LEFT($A251,3))=310,VLOOKUP(VALUE(MID($B251,2,1)),_310_Table2,MATCH(MID($B251,1,1),_310_Table2_ColumnLookup,0),FALSE)
+N("310"),
  IF(AND(VALUE(LEFT($A251,3))=311,LEN($I251)=4),VLOOKUP($I251,_311_Table2,MATCH($B251,_311_Table2_ColumnLookup,0),FALSE),
  IF(AND(VALUE(LEFT($A251,3))=311,OR($B251="I2",$B251="J2",$B251="K2",$B251="L2")),VLOOKUP('311'!$G$58,_311_Table2,MATCH(MID($B251,1,1),_311_Table2_ColumnLookup,0),FALSE),
  IF(AND(VALUE(LEFT($A251,3))=311,RIGHT($B251,5)="Total"),VLOOKUP('311'!$G$59,_311_Table2,MATCH(MID($B251,1,1),_311_Table2_ColumnLookup,0),FALSE),
  IF(VALUE(LEFT($A251,3))=311,VLOOKUP(VALUE(MID($B251,2,1)),_311_Table2,MATCH(MID($B251,1,1),_311_Table2_ColumnLookup,0),FALSE)
+N("311"),
  IF(AND(VALUE(LEFT($A251,3))=312,LEFT($G251,10)="Unincepted",$B251="G "),VLOOKUP(" ULO",_312_Table2,MATCH('312'!$N$16,_312_Table2_ColumnLookup,0),FALSE),
  IF(AND(VALUE(LEFT($A251,3))=312,LEFT($G251,10)="Unincepted",$B251="O "),VLOOKUP(" ULO",_312_Table2,MATCH('312'!$V$16,_312_Table2_ColumnLookup,0),FALSE),
  IF(AND(VALUE(LEFT($A251,3))=312,LEFT($G251,10)="Unincepted",$B251="Q "),VLOOKUP(" ULO",_312_Table2,MATCH('312'!$X$16,_312_Table2_ColumnLookup,0),FALSE),
  IF(AND(VALUE(LEFT($A251,3))=312,LEFT($G251,10)="Unincepted"),VLOOKUP(" ULO",_312_Table2,MATCH(LEFT($B251,1),_312_Table2_ColumnLookup,0),FALSE),
  IF(AND(VALUE(LEFT($A251,3))=312,LEFT($G251,5)="Total",$B251="G "),VLOOKUP('312'!$F$80,_312_Table2,MATCH('312'!$N$16,_312_Table2_ColumnLookup,0),FALSE),
  IF(AND(VALUE(LEFT($A251,3))=312,LEFT($G251,5)="Total",$B251="O "),VLOOKUP('312'!$F$80,_312_Table2,MATCH('312'!$V$16,_312_Table2_ColumnLookup,0),FALSE),
  IF(AND(VALUE(LEFT($A251,3))=312,LEFT($G251,5)="Total",$B251="Q "),VLOOKUP('312'!$F$80,_312_Table2,MATCH('312'!$X$16,_312_Table2_ColumnLookup,0),FALSE),
  IF(AND(VALUE(LEFT($A251,3))=312,LEFT($G251,5)="Total"),VLOOKUP('312'!$F$80,_312_Table2,MATCH(LEFT($B251,1),_312_Table2_ColumnLookup,0),FALSE),
  IF(AND(VALUE(LEFT($A251,3))=312,LEN($I251)=4,$B251="G"),VLOOKUP($I251,_312_Table2,MATCH('312'!$N$16,_312_Table2_ColumnLookup,0),FALSE),
  IF(AND(VALUE(LEFT($A251,3))=312,LEN($I251)=4,$B251="O"),VLOOKUP($I251,_312_Table2,MATCH('312'!$V$16,_312_Table2_ColumnLookup,0),FALSE),
  IF(AND(VALUE(LEFT($A251,3))=312,LEN($I251)=4,$B251="Q"),VLOOKUP($I251,_312_Table2,MATCH('312'!$X$16,_312_Table2_ColumnLookup,0),FALSE),
  IF(AND(VALUE(LEFT($A251,3))=312,LEN($I251)=4),VLOOKUP($I251,_312_Table2,MATCH(LEFT($B251,1),_312_Table2_ColumnLookup,0),FALSE)
+N("312"),
  IF(VALUE(LEFT($A251,3))=313,VLOOKUP(VALUE(MID($B251,2,1)),_313_Table2,MATCH(MID($B251,1,1),_313_Table2_ColumnLookup,0),FALSE)
+N("313"),
  IF(AND(VALUE(LEFT($A251,3))=314,LEN($B251)=3),VLOOKUP(VALUE(MID($B251,2,2)),_314_Table2,MATCH(MID($B251,1,1),_314_Table2_ColumnLookup,0),FALSE),
  IF(VALUE(LEFT($A251,3))=314,VLOOKUP(VALUE(MID($B251,2,1)),_314_Table2,MATCH(MID($B251,1,1),_314_Table2_ColumnLookup,0),FALSE)
+N("314"),
""))))))))))))))))))))))))</f>
        <v>#NAME?</v>
      </c>
      <c r="F251" s="238" t="e">
        <f>IF(AND(VALUE(LEFT($A251,3))=309,LEN($B251)=3),VLOOKUP(VALUE(MID($B251,2,2)),_309_Table3,MATCH(MID($B251,1,1),_309_Table3_ColumnLookup,0),FALSE),
  IF($C251="309 LCR SummaryA",OneYearSCR,IF($C251="309 LCR SummaryB",UltimateSCR,IF(VALUE(LEFT($A251,3))=309,VLOOKUP(VALUE(MID($B251,2,1)),_309_Table3,MATCH(MID($B251,1,1),_309_Table3_ColumnLookup,0),FALSE)
+N("309"),
  IF(VALUE(LEFT($A251,3))=310,VLOOKUP(VALUE(MID($B251,2,1)),_310_Table3,MATCH(MID($B251,1,1),_310_Table3_ColumnLookup,0),FALSE)
+N("310"),
  IF(AND(VALUE(LEFT($A251,3))=311,LEN($I251)=4),VLOOKUP($I251,_311_Table3,MATCH($B251,_311_Table3_ColumnLookup,0),FALSE),
  IF(AND(VALUE(LEFT($A251,3))=311,OR($B251="I2",$B251="J2",$B251="K2",$B251="L2")),VLOOKUP('311'!$G$58,_311_Table3,MATCH(MID($B251,1,1),_311_Table3_ColumnLookup,0),FALSE),
  IF(AND(VALUE(LEFT($A251,3))=311,RIGHT($B251,5)="Total"),VLOOKUP('311'!$G$59,_311_Table3,MATCH(MID($B251,1,1),_311_Table3_ColumnLookup,0),FALSE),
  IF(VALUE(LEFT($A251,3))=311,VLOOKUP(VALUE(MID($B251,2,1)),_311_Table3,MATCH(MID($B251,1,1),_311_Table3_ColumnLookup,0),FALSE)
+N("311"),
  IF(AND(VALUE(LEFT($A251,3))=312,LEFT($G251,10)="Unincepted",$B251="G "),VLOOKUP(" ULO",_312_Table3,MATCH('312'!$N$16,_312_Table3_ColumnLookup,0),FALSE),
  IF(AND(VALUE(LEFT($A251,3))=312,LEFT($G251,10)="Unincepted",$B251="O "),VLOOKUP(" ULO",_312_Table3,MATCH('312'!$V$16,_312_Table3_ColumnLookup,0),FALSE),
  IF(AND(VALUE(LEFT($A251,3))=312,LEFT($G251,10)="Unincepted",$B251="Q "),VLOOKUP(" ULO",_312_Table3,MATCH('312'!$X$16,_312_Table3_ColumnLookup,0),FALSE),
  IF(AND(VALUE(LEFT($A251,3))=312,LEFT($G251,10)="Unincepted"),VLOOKUP(" ULO",_312_Table3,MATCH(LEFT($B251,1),_312_Table3_ColumnLookup,0),FALSE),
  IF(AND(VALUE(LEFT($A251,3))=312,LEFT($G251,5)="Total",$B251="G "),VLOOKUP('312'!$F$80,_312_Table3,MATCH('312'!$N$16,_312_Table3_ColumnLookup,0),FALSE),
  IF(AND(VALUE(LEFT($A251,3))=312,LEFT($G251,5)="Total",$B251="O "),VLOOKUP('312'!$F$80,_312_Table3,MATCH('312'!$V$16,_312_Table3_ColumnLookup,0),FALSE),
  IF(AND(VALUE(LEFT($A251,3))=312,LEFT($G251,5)="Total",$B251="Q "),VLOOKUP('312'!$F$80,_312_Table3,MATCH('312'!$X$16,_312_Table3_ColumnLookup,0),FALSE),
  IF(AND(VALUE(LEFT($A251,3))=312,LEFT($G251,5)="Total"),VLOOKUP('312'!$F$80,_312_Table3,MATCH(LEFT($B251,1),_312_Table3_ColumnLookup,0),FALSE),
  IF(AND(VALUE(LEFT($A251,3))=312,LEN($I251)=4,$B251="G"),VLOOKUP($I251,_312_Table3,MATCH('312'!$N$16,_312_Table3_ColumnLookup,0),FALSE),
  IF(AND(VALUE(LEFT($A251,3))=312,LEN($I251)=4,$B251="O"),VLOOKUP($I251,_312_Table3,MATCH('312'!$V$16,_312_Table3_ColumnLookup,0),FALSE),
  IF(AND(VALUE(LEFT($A251,3))=312,LEN($I251)=4,$B251="Q"),VLOOKUP($I251,_312_Table3,MATCH('312'!$X$16,_312_Table3_ColumnLookup,0),FALSE),
  IF(AND(VALUE(LEFT($A251,3))=312,LEN($I251)=4),VLOOKUP($I251,_312_Table3,MATCH(LEFT($B251,1),_312_Table3_ColumnLookup,0),FALSE)
+N("312"),
  IF(VALUE(LEFT($A251,3))=313,VLOOKUP(VALUE(MID($B251,2,1)),_313_Table3,MATCH(MID($B251,1,1),_313_Table3_ColumnLookup,0),FALSE)
+N("313"),
  IF(AND(VALUE(LEFT($A251,3))=314,LEN($B251)=3),VLOOKUP(VALUE(MID($B251,2,2)),_314_Table3,MATCH(MID($B251,1,1),_314_Table3_ColumnLookup,0),FALSE),
  IF(VALUE(LEFT($A251,3))=314,VLOOKUP(VALUE(MID($B251,2,1)),_314_Table3,MATCH(MID($B251,1,1),_314_Table3_ColumnLookup,0),FALSE)
+N("314"),
""))))))))))))))))))))))))</f>
        <v>#NAME?</v>
      </c>
      <c r="G251" s="266" t="s">
        <v>1153</v>
      </c>
      <c r="H251" s="321">
        <f>IFERROR(
IF(ISERROR($D251)=FALSE,$D251,IF(ISERROR($E251)=FALSE,$E251,IF(ISERROR($F251)=FALSE,$F251
+N("012 checkboxes"),
IF(
IF(OR(LEFT($A251,9)="Syndicate",LEFT($A251,12)="NewSyndicate"),VLOOKUP($A251,'012'!$J:$ZW,MATCH("Link to button",'012'!$J$1:$ZW$1,0),0)
+N("309 checkbox"),
IF($C251="309 LCR Summary0",VLOOKUP("Notes990",'309'!$P:$ZZ,MATCH("Link to button",'309'!$P$1:$ZZ$1,0),0)
+N("313 checkboxes"),
IF($C251="313 Financial Information0LcmVsScr",IF($C251="309 LCR Summary0",VLOOKUP("LcmVsScr",'309'!$N:$ZZ,MATCH("Link to button",'309'!$N$1:$ZZ$1,0),0),
IF($C251="313 Financial Information0LcrDocAttached",IF($C251="309 LCR Summary0",VLOOKUP("LcrDocAttached",'309'!$N:$ZZ,MATCH("Link to button",'309'!$N$1:$ZZ$1,0),
0)))))))=1,TRUE,FALSE)
))),"")</f>
        <v>0</v>
      </c>
      <c r="I251" s="266">
        <v>1992</v>
      </c>
    </row>
    <row r="252" spans="1:9" s="266" customFormat="1">
      <c r="A252" s="237" t="str">
        <f>VLOOKUP($G252,CSVLookups!$B:$R,MATCH(A$1,CSVLookups!$B$1:$R$1,0),FALSE)</f>
        <v>312 Projected Solvency II Technical Provisions at Time Zero</v>
      </c>
      <c r="B252" s="237" t="str">
        <f>VLOOKUP($G252,CSVLookups!$B:$R,MATCH(B$1,CSVLookups!$B$1:$R$1,0),FALSE)</f>
        <v>K</v>
      </c>
      <c r="C252" s="238" t="str">
        <f t="shared" si="4"/>
        <v>312 Projected Solvency II Technical Provisions at Time ZeroK1992</v>
      </c>
      <c r="D252" s="238">
        <f>IF(AND(VALUE(LEFT($A252,3))=309,LEN($B252)=3),VLOOKUP(VALUE(MID($B252,2,2)),_309_Table1,MATCH(MID($B252,1,1),_309_Table1_ColumnLookup,0),FALSE),
  IF($C252="309 LCR SummaryA",OneYearSCR,IF($C252="309 LCR SummaryB",UltimateSCR,IF(VALUE(LEFT($A252,3))=309,VLOOKUP(VALUE(MID($B252,2,1)),_309_Table1,MATCH(MID($B252,1,1),_309_Table1_ColumnLookup,0),FALSE)
+N("309"),
  IF(VALUE(LEFT($A252,3))=310,VLOOKUP(VALUE(MID($B252,2,1)),_310_Table1,MATCH(MID($B252,1,1),_310_Table1_ColumnLookup,0),FALSE)
+N("310"),
  IF(AND(VALUE(LEFT($A252,3))=311,LEN($I252)=4),VLOOKUP($I252,_311_Table1,MATCH($B252,_311_Table1_ColumnLookup,0),FALSE),
  IF(AND(VALUE(LEFT($A252,3))=311,OR($B252="I2",$B252="J2",$B252="K2",$B252="L2")),VLOOKUP('311'!$G$58,_311_Table1,MATCH(MID($B252,1,1),_311_Table1_ColumnLookup,0),FALSE),
  IF(AND(VALUE(LEFT($A252,3))=311,RIGHT($B252,5)="Total"),VLOOKUP('311'!$G$59,_311_Table1,MATCH(MID($B252,1,1),_311_Table1_ColumnLookup,0),FALSE),
  IF(VALUE(LEFT($A252,3))=311,VLOOKUP(VALUE(MID($B252,2,1)),_311_Table1,MATCH(MID($B252,1,1),_311_Table1_ColumnLookup,0),FALSE)
+N("311"),
  IF(AND(VALUE(LEFT($A252,3))=312,LEFT($G252,10)="Unincepted",$B252="G "),VLOOKUP(" ULO",_312_Table1,MATCH('312'!$N$16,_312_Table1_ColumnLookup,0),FALSE),
  IF(AND(VALUE(LEFT($A252,3))=312,LEFT($G252,10)="Unincepted",$B252="O "),VLOOKUP(" ULO",_312_Table1,MATCH('312'!$V$16,_312_Table1_ColumnLookup,0),FALSE),
  IF(AND(VALUE(LEFT($A252,3))=312,LEFT($G252,10)="Unincepted",$B252="Q "),VLOOKUP(" ULO",_312_Table1,MATCH('312'!$X$16,_312_Table1_ColumnLookup,0),FALSE),
  IF(AND(VALUE(LEFT($A252,3))=312,LEFT($G252,10)="Unincepted"),VLOOKUP(" ULO",_312_Table1,MATCH(LEFT($B252,1),_312_Table1_ColumnLookup,0),FALSE),
  IF(AND(VALUE(LEFT($A252,3))=312,LEFT($G252,5)="Total",$B252="G "),VLOOKUP('312'!$F$80,_312_Table1,MATCH('312'!$N$16,_312_Table1_ColumnLookup,0),FALSE),
  IF(AND(VALUE(LEFT($A252,3))=312,LEFT($G252,5)="Total",$B252="O "),VLOOKUP('312'!$F$80,_312_Table1,MATCH('312'!$V$16,_312_Table1_ColumnLookup,0),FALSE),
  IF(AND(VALUE(LEFT($A252,3))=312,LEFT($G252,5)="Total",$B252="Q "),VLOOKUP('312'!$F$80,_312_Table1,MATCH('312'!$X$16,_312_Table1_ColumnLookup,0),FALSE),
  IF(AND(VALUE(LEFT($A252,3))=312,LEFT($G252,5)="Total"),VLOOKUP('312'!$F$80,_312_Table1,MATCH(LEFT($B252,1),_312_Table1_ColumnLookup,0),FALSE),
  IF(AND(VALUE(LEFT($A252,3))=312,LEN($I252)=4,$B252="G"),VLOOKUP($I252,_312_Table1,MATCH('312'!$N$16,_312_Table1_ColumnLookup,0),FALSE),
  IF(AND(VALUE(LEFT($A252,3))=312,LEN($I252)=4,$B252="O"),VLOOKUP($I252,_312_Table1,MATCH('312'!$V$16,_312_Table1_ColumnLookup,0),FALSE),
  IF(AND(VALUE(LEFT($A252,3))=312,LEN($I252)=4,$B252="Q"),VLOOKUP($I252,_312_Table1,MATCH('312'!$X$16,_312_Table1_ColumnLookup,0),FALSE),
  IF(AND(VALUE(LEFT($A252,3))=312,LEN($I252)=4),VLOOKUP($I252,_312_Table1,MATCH(LEFT($B252,1),_312_Table1_ColumnLookup,0),FALSE)
+N("312"),
  IF(VALUE(LEFT($A252,3))=313,VLOOKUP(VALUE(MID($B252,2,1)),_313_Table1,MATCH(MID($B252,1,1),_313_Table1_ColumnLookup,0),FALSE)
+N("313"),
  IF(AND(VALUE(LEFT($A252,3))=314,LEN($B252)=3),VLOOKUP(VALUE(MID($B252,2,2)),_314_Table1,MATCH(MID($B252,1,1),_314_Table1_ColumnLookup,0),FALSE),
  IF(VALUE(LEFT($A252,3))=314,VLOOKUP(VALUE(MID($B252,2,1)),_314_Table1,MATCH(MID($B252,1,1),_314_Table1_ColumnLookup,0),FALSE)
+N("314"),
""))))))))))))))))))))))))</f>
        <v>0</v>
      </c>
      <c r="E252" s="238" t="e">
        <f>IF(AND(VALUE(LEFT($A252,3))=309,LEN($B252)=3),VLOOKUP(VALUE(MID($B252,2,2)),_309_Table2,MATCH(MID($B252,1,1),_309_Table2_ColumnLookup,0),FALSE),
  IF($C252="309 LCR SummaryA",OneYearSCR,IF($C252="309 LCR SummaryB",UltimateSCR,IF(VALUE(LEFT($A252,3))=309,VLOOKUP(VALUE(MID($B252,2,1)),_309_Table2,MATCH(MID($B252,1,1),_309_Table2_ColumnLookup,0),FALSE)
+N("309"),
  IF(VALUE(LEFT($A252,3))=310,VLOOKUP(VALUE(MID($B252,2,1)),_310_Table2,MATCH(MID($B252,1,1),_310_Table2_ColumnLookup,0),FALSE)
+N("310"),
  IF(AND(VALUE(LEFT($A252,3))=311,LEN($I252)=4),VLOOKUP($I252,_311_Table2,MATCH($B252,_311_Table2_ColumnLookup,0),FALSE),
  IF(AND(VALUE(LEFT($A252,3))=311,OR($B252="I2",$B252="J2",$B252="K2",$B252="L2")),VLOOKUP('311'!$G$58,_311_Table2,MATCH(MID($B252,1,1),_311_Table2_ColumnLookup,0),FALSE),
  IF(AND(VALUE(LEFT($A252,3))=311,RIGHT($B252,5)="Total"),VLOOKUP('311'!$G$59,_311_Table2,MATCH(MID($B252,1,1),_311_Table2_ColumnLookup,0),FALSE),
  IF(VALUE(LEFT($A252,3))=311,VLOOKUP(VALUE(MID($B252,2,1)),_311_Table2,MATCH(MID($B252,1,1),_311_Table2_ColumnLookup,0),FALSE)
+N("311"),
  IF(AND(VALUE(LEFT($A252,3))=312,LEFT($G252,10)="Unincepted",$B252="G "),VLOOKUP(" ULO",_312_Table2,MATCH('312'!$N$16,_312_Table2_ColumnLookup,0),FALSE),
  IF(AND(VALUE(LEFT($A252,3))=312,LEFT($G252,10)="Unincepted",$B252="O "),VLOOKUP(" ULO",_312_Table2,MATCH('312'!$V$16,_312_Table2_ColumnLookup,0),FALSE),
  IF(AND(VALUE(LEFT($A252,3))=312,LEFT($G252,10)="Unincepted",$B252="Q "),VLOOKUP(" ULO",_312_Table2,MATCH('312'!$X$16,_312_Table2_ColumnLookup,0),FALSE),
  IF(AND(VALUE(LEFT($A252,3))=312,LEFT($G252,10)="Unincepted"),VLOOKUP(" ULO",_312_Table2,MATCH(LEFT($B252,1),_312_Table2_ColumnLookup,0),FALSE),
  IF(AND(VALUE(LEFT($A252,3))=312,LEFT($G252,5)="Total",$B252="G "),VLOOKUP('312'!$F$80,_312_Table2,MATCH('312'!$N$16,_312_Table2_ColumnLookup,0),FALSE),
  IF(AND(VALUE(LEFT($A252,3))=312,LEFT($G252,5)="Total",$B252="O "),VLOOKUP('312'!$F$80,_312_Table2,MATCH('312'!$V$16,_312_Table2_ColumnLookup,0),FALSE),
  IF(AND(VALUE(LEFT($A252,3))=312,LEFT($G252,5)="Total",$B252="Q "),VLOOKUP('312'!$F$80,_312_Table2,MATCH('312'!$X$16,_312_Table2_ColumnLookup,0),FALSE),
  IF(AND(VALUE(LEFT($A252,3))=312,LEFT($G252,5)="Total"),VLOOKUP('312'!$F$80,_312_Table2,MATCH(LEFT($B252,1),_312_Table2_ColumnLookup,0),FALSE),
  IF(AND(VALUE(LEFT($A252,3))=312,LEN($I252)=4,$B252="G"),VLOOKUP($I252,_312_Table2,MATCH('312'!$N$16,_312_Table2_ColumnLookup,0),FALSE),
  IF(AND(VALUE(LEFT($A252,3))=312,LEN($I252)=4,$B252="O"),VLOOKUP($I252,_312_Table2,MATCH('312'!$V$16,_312_Table2_ColumnLookup,0),FALSE),
  IF(AND(VALUE(LEFT($A252,3))=312,LEN($I252)=4,$B252="Q"),VLOOKUP($I252,_312_Table2,MATCH('312'!$X$16,_312_Table2_ColumnLookup,0),FALSE),
  IF(AND(VALUE(LEFT($A252,3))=312,LEN($I252)=4),VLOOKUP($I252,_312_Table2,MATCH(LEFT($B252,1),_312_Table2_ColumnLookup,0),FALSE)
+N("312"),
  IF(VALUE(LEFT($A252,3))=313,VLOOKUP(VALUE(MID($B252,2,1)),_313_Table2,MATCH(MID($B252,1,1),_313_Table2_ColumnLookup,0),FALSE)
+N("313"),
  IF(AND(VALUE(LEFT($A252,3))=314,LEN($B252)=3),VLOOKUP(VALUE(MID($B252,2,2)),_314_Table2,MATCH(MID($B252,1,1),_314_Table2_ColumnLookup,0),FALSE),
  IF(VALUE(LEFT($A252,3))=314,VLOOKUP(VALUE(MID($B252,2,1)),_314_Table2,MATCH(MID($B252,1,1),_314_Table2_ColumnLookup,0),FALSE)
+N("314"),
""))))))))))))))))))))))))</f>
        <v>#NAME?</v>
      </c>
      <c r="F252" s="238" t="e">
        <f>IF(AND(VALUE(LEFT($A252,3))=309,LEN($B252)=3),VLOOKUP(VALUE(MID($B252,2,2)),_309_Table3,MATCH(MID($B252,1,1),_309_Table3_ColumnLookup,0),FALSE),
  IF($C252="309 LCR SummaryA",OneYearSCR,IF($C252="309 LCR SummaryB",UltimateSCR,IF(VALUE(LEFT($A252,3))=309,VLOOKUP(VALUE(MID($B252,2,1)),_309_Table3,MATCH(MID($B252,1,1),_309_Table3_ColumnLookup,0),FALSE)
+N("309"),
  IF(VALUE(LEFT($A252,3))=310,VLOOKUP(VALUE(MID($B252,2,1)),_310_Table3,MATCH(MID($B252,1,1),_310_Table3_ColumnLookup,0),FALSE)
+N("310"),
  IF(AND(VALUE(LEFT($A252,3))=311,LEN($I252)=4),VLOOKUP($I252,_311_Table3,MATCH($B252,_311_Table3_ColumnLookup,0),FALSE),
  IF(AND(VALUE(LEFT($A252,3))=311,OR($B252="I2",$B252="J2",$B252="K2",$B252="L2")),VLOOKUP('311'!$G$58,_311_Table3,MATCH(MID($B252,1,1),_311_Table3_ColumnLookup,0),FALSE),
  IF(AND(VALUE(LEFT($A252,3))=311,RIGHT($B252,5)="Total"),VLOOKUP('311'!$G$59,_311_Table3,MATCH(MID($B252,1,1),_311_Table3_ColumnLookup,0),FALSE),
  IF(VALUE(LEFT($A252,3))=311,VLOOKUP(VALUE(MID($B252,2,1)),_311_Table3,MATCH(MID($B252,1,1),_311_Table3_ColumnLookup,0),FALSE)
+N("311"),
  IF(AND(VALUE(LEFT($A252,3))=312,LEFT($G252,10)="Unincepted",$B252="G "),VLOOKUP(" ULO",_312_Table3,MATCH('312'!$N$16,_312_Table3_ColumnLookup,0),FALSE),
  IF(AND(VALUE(LEFT($A252,3))=312,LEFT($G252,10)="Unincepted",$B252="O "),VLOOKUP(" ULO",_312_Table3,MATCH('312'!$V$16,_312_Table3_ColumnLookup,0),FALSE),
  IF(AND(VALUE(LEFT($A252,3))=312,LEFT($G252,10)="Unincepted",$B252="Q "),VLOOKUP(" ULO",_312_Table3,MATCH('312'!$X$16,_312_Table3_ColumnLookup,0),FALSE),
  IF(AND(VALUE(LEFT($A252,3))=312,LEFT($G252,10)="Unincepted"),VLOOKUP(" ULO",_312_Table3,MATCH(LEFT($B252,1),_312_Table3_ColumnLookup,0),FALSE),
  IF(AND(VALUE(LEFT($A252,3))=312,LEFT($G252,5)="Total",$B252="G "),VLOOKUP('312'!$F$80,_312_Table3,MATCH('312'!$N$16,_312_Table3_ColumnLookup,0),FALSE),
  IF(AND(VALUE(LEFT($A252,3))=312,LEFT($G252,5)="Total",$B252="O "),VLOOKUP('312'!$F$80,_312_Table3,MATCH('312'!$V$16,_312_Table3_ColumnLookup,0),FALSE),
  IF(AND(VALUE(LEFT($A252,3))=312,LEFT($G252,5)="Total",$B252="Q "),VLOOKUP('312'!$F$80,_312_Table3,MATCH('312'!$X$16,_312_Table3_ColumnLookup,0),FALSE),
  IF(AND(VALUE(LEFT($A252,3))=312,LEFT($G252,5)="Total"),VLOOKUP('312'!$F$80,_312_Table3,MATCH(LEFT($B252,1),_312_Table3_ColumnLookup,0),FALSE),
  IF(AND(VALUE(LEFT($A252,3))=312,LEN($I252)=4,$B252="G"),VLOOKUP($I252,_312_Table3,MATCH('312'!$N$16,_312_Table3_ColumnLookup,0),FALSE),
  IF(AND(VALUE(LEFT($A252,3))=312,LEN($I252)=4,$B252="O"),VLOOKUP($I252,_312_Table3,MATCH('312'!$V$16,_312_Table3_ColumnLookup,0),FALSE),
  IF(AND(VALUE(LEFT($A252,3))=312,LEN($I252)=4,$B252="Q"),VLOOKUP($I252,_312_Table3,MATCH('312'!$X$16,_312_Table3_ColumnLookup,0),FALSE),
  IF(AND(VALUE(LEFT($A252,3))=312,LEN($I252)=4),VLOOKUP($I252,_312_Table3,MATCH(LEFT($B252,1),_312_Table3_ColumnLookup,0),FALSE)
+N("312"),
  IF(VALUE(LEFT($A252,3))=313,VLOOKUP(VALUE(MID($B252,2,1)),_313_Table3,MATCH(MID($B252,1,1),_313_Table3_ColumnLookup,0),FALSE)
+N("313"),
  IF(AND(VALUE(LEFT($A252,3))=314,LEN($B252)=3),VLOOKUP(VALUE(MID($B252,2,2)),_314_Table3,MATCH(MID($B252,1,1),_314_Table3_ColumnLookup,0),FALSE),
  IF(VALUE(LEFT($A252,3))=314,VLOOKUP(VALUE(MID($B252,2,1)),_314_Table3,MATCH(MID($B252,1,1),_314_Table3_ColumnLookup,0),FALSE)
+N("314"),
""))))))))))))))))))))))))</f>
        <v>#NAME?</v>
      </c>
      <c r="G252" s="266" t="s">
        <v>1154</v>
      </c>
      <c r="H252" s="321">
        <f>IFERROR(
IF(ISERROR($D252)=FALSE,$D252,IF(ISERROR($E252)=FALSE,$E252,IF(ISERROR($F252)=FALSE,$F252
+N("012 checkboxes"),
IF(
IF(OR(LEFT($A252,9)="Syndicate",LEFT($A252,12)="NewSyndicate"),VLOOKUP($A252,'012'!$J:$ZW,MATCH("Link to button",'012'!$J$1:$ZW$1,0),0)
+N("309 checkbox"),
IF($C252="309 LCR Summary0",VLOOKUP("Notes990",'309'!$P:$ZZ,MATCH("Link to button",'309'!$P$1:$ZZ$1,0),0)
+N("313 checkboxes"),
IF($C252="313 Financial Information0LcmVsScr",IF($C252="309 LCR Summary0",VLOOKUP("LcmVsScr",'309'!$N:$ZZ,MATCH("Link to button",'309'!$N$1:$ZZ$1,0),0),
IF($C252="313 Financial Information0LcrDocAttached",IF($C252="309 LCR Summary0",VLOOKUP("LcrDocAttached",'309'!$N:$ZZ,MATCH("Link to button",'309'!$N$1:$ZZ$1,0),
0)))))))=1,TRUE,FALSE)
))),"")</f>
        <v>0</v>
      </c>
      <c r="I252" s="266">
        <v>1992</v>
      </c>
    </row>
    <row r="253" spans="1:9" s="266" customFormat="1">
      <c r="A253" s="237" t="str">
        <f>VLOOKUP($G253,CSVLookups!$B:$R,MATCH(A$1,CSVLookups!$B$1:$R$1,0),FALSE)</f>
        <v>312 Projected Solvency II Technical Provisions at Time Zero</v>
      </c>
      <c r="B253" s="237" t="str">
        <f>VLOOKUP($G253,CSVLookups!$B:$R,MATCH(B$1,CSVLookups!$B$1:$R$1,0),FALSE)</f>
        <v>L</v>
      </c>
      <c r="C253" s="238" t="str">
        <f t="shared" si="4"/>
        <v>312 Projected Solvency II Technical Provisions at Time ZeroL1992</v>
      </c>
      <c r="D253" s="238">
        <f>IF(AND(VALUE(LEFT($A253,3))=309,LEN($B253)=3),VLOOKUP(VALUE(MID($B253,2,2)),_309_Table1,MATCH(MID($B253,1,1),_309_Table1_ColumnLookup,0),FALSE),
  IF($C253="309 LCR SummaryA",OneYearSCR,IF($C253="309 LCR SummaryB",UltimateSCR,IF(VALUE(LEFT($A253,3))=309,VLOOKUP(VALUE(MID($B253,2,1)),_309_Table1,MATCH(MID($B253,1,1),_309_Table1_ColumnLookup,0),FALSE)
+N("309"),
  IF(VALUE(LEFT($A253,3))=310,VLOOKUP(VALUE(MID($B253,2,1)),_310_Table1,MATCH(MID($B253,1,1),_310_Table1_ColumnLookup,0),FALSE)
+N("310"),
  IF(AND(VALUE(LEFT($A253,3))=311,LEN($I253)=4),VLOOKUP($I253,_311_Table1,MATCH($B253,_311_Table1_ColumnLookup,0),FALSE),
  IF(AND(VALUE(LEFT($A253,3))=311,OR($B253="I2",$B253="J2",$B253="K2",$B253="L2")),VLOOKUP('311'!$G$58,_311_Table1,MATCH(MID($B253,1,1),_311_Table1_ColumnLookup,0),FALSE),
  IF(AND(VALUE(LEFT($A253,3))=311,RIGHT($B253,5)="Total"),VLOOKUP('311'!$G$59,_311_Table1,MATCH(MID($B253,1,1),_311_Table1_ColumnLookup,0),FALSE),
  IF(VALUE(LEFT($A253,3))=311,VLOOKUP(VALUE(MID($B253,2,1)),_311_Table1,MATCH(MID($B253,1,1),_311_Table1_ColumnLookup,0),FALSE)
+N("311"),
  IF(AND(VALUE(LEFT($A253,3))=312,LEFT($G253,10)="Unincepted",$B253="G "),VLOOKUP(" ULO",_312_Table1,MATCH('312'!$N$16,_312_Table1_ColumnLookup,0),FALSE),
  IF(AND(VALUE(LEFT($A253,3))=312,LEFT($G253,10)="Unincepted",$B253="O "),VLOOKUP(" ULO",_312_Table1,MATCH('312'!$V$16,_312_Table1_ColumnLookup,0),FALSE),
  IF(AND(VALUE(LEFT($A253,3))=312,LEFT($G253,10)="Unincepted",$B253="Q "),VLOOKUP(" ULO",_312_Table1,MATCH('312'!$X$16,_312_Table1_ColumnLookup,0),FALSE),
  IF(AND(VALUE(LEFT($A253,3))=312,LEFT($G253,10)="Unincepted"),VLOOKUP(" ULO",_312_Table1,MATCH(LEFT($B253,1),_312_Table1_ColumnLookup,0),FALSE),
  IF(AND(VALUE(LEFT($A253,3))=312,LEFT($G253,5)="Total",$B253="G "),VLOOKUP('312'!$F$80,_312_Table1,MATCH('312'!$N$16,_312_Table1_ColumnLookup,0),FALSE),
  IF(AND(VALUE(LEFT($A253,3))=312,LEFT($G253,5)="Total",$B253="O "),VLOOKUP('312'!$F$80,_312_Table1,MATCH('312'!$V$16,_312_Table1_ColumnLookup,0),FALSE),
  IF(AND(VALUE(LEFT($A253,3))=312,LEFT($G253,5)="Total",$B253="Q "),VLOOKUP('312'!$F$80,_312_Table1,MATCH('312'!$X$16,_312_Table1_ColumnLookup,0),FALSE),
  IF(AND(VALUE(LEFT($A253,3))=312,LEFT($G253,5)="Total"),VLOOKUP('312'!$F$80,_312_Table1,MATCH(LEFT($B253,1),_312_Table1_ColumnLookup,0),FALSE),
  IF(AND(VALUE(LEFT($A253,3))=312,LEN($I253)=4,$B253="G"),VLOOKUP($I253,_312_Table1,MATCH('312'!$N$16,_312_Table1_ColumnLookup,0),FALSE),
  IF(AND(VALUE(LEFT($A253,3))=312,LEN($I253)=4,$B253="O"),VLOOKUP($I253,_312_Table1,MATCH('312'!$V$16,_312_Table1_ColumnLookup,0),FALSE),
  IF(AND(VALUE(LEFT($A253,3))=312,LEN($I253)=4,$B253="Q"),VLOOKUP($I253,_312_Table1,MATCH('312'!$X$16,_312_Table1_ColumnLookup,0),FALSE),
  IF(AND(VALUE(LEFT($A253,3))=312,LEN($I253)=4),VLOOKUP($I253,_312_Table1,MATCH(LEFT($B253,1),_312_Table1_ColumnLookup,0),FALSE)
+N("312"),
  IF(VALUE(LEFT($A253,3))=313,VLOOKUP(VALUE(MID($B253,2,1)),_313_Table1,MATCH(MID($B253,1,1),_313_Table1_ColumnLookup,0),FALSE)
+N("313"),
  IF(AND(VALUE(LEFT($A253,3))=314,LEN($B253)=3),VLOOKUP(VALUE(MID($B253,2,2)),_314_Table1,MATCH(MID($B253,1,1),_314_Table1_ColumnLookup,0),FALSE),
  IF(VALUE(LEFT($A253,3))=314,VLOOKUP(VALUE(MID($B253,2,1)),_314_Table1,MATCH(MID($B253,1,1),_314_Table1_ColumnLookup,0),FALSE)
+N("314"),
""))))))))))))))))))))))))</f>
        <v>0</v>
      </c>
      <c r="E253" s="238" t="e">
        <f>IF(AND(VALUE(LEFT($A253,3))=309,LEN($B253)=3),VLOOKUP(VALUE(MID($B253,2,2)),_309_Table2,MATCH(MID($B253,1,1),_309_Table2_ColumnLookup,0),FALSE),
  IF($C253="309 LCR SummaryA",OneYearSCR,IF($C253="309 LCR SummaryB",UltimateSCR,IF(VALUE(LEFT($A253,3))=309,VLOOKUP(VALUE(MID($B253,2,1)),_309_Table2,MATCH(MID($B253,1,1),_309_Table2_ColumnLookup,0),FALSE)
+N("309"),
  IF(VALUE(LEFT($A253,3))=310,VLOOKUP(VALUE(MID($B253,2,1)),_310_Table2,MATCH(MID($B253,1,1),_310_Table2_ColumnLookup,0),FALSE)
+N("310"),
  IF(AND(VALUE(LEFT($A253,3))=311,LEN($I253)=4),VLOOKUP($I253,_311_Table2,MATCH($B253,_311_Table2_ColumnLookup,0),FALSE),
  IF(AND(VALUE(LEFT($A253,3))=311,OR($B253="I2",$B253="J2",$B253="K2",$B253="L2")),VLOOKUP('311'!$G$58,_311_Table2,MATCH(MID($B253,1,1),_311_Table2_ColumnLookup,0),FALSE),
  IF(AND(VALUE(LEFT($A253,3))=311,RIGHT($B253,5)="Total"),VLOOKUP('311'!$G$59,_311_Table2,MATCH(MID($B253,1,1),_311_Table2_ColumnLookup,0),FALSE),
  IF(VALUE(LEFT($A253,3))=311,VLOOKUP(VALUE(MID($B253,2,1)),_311_Table2,MATCH(MID($B253,1,1),_311_Table2_ColumnLookup,0),FALSE)
+N("311"),
  IF(AND(VALUE(LEFT($A253,3))=312,LEFT($G253,10)="Unincepted",$B253="G "),VLOOKUP(" ULO",_312_Table2,MATCH('312'!$N$16,_312_Table2_ColumnLookup,0),FALSE),
  IF(AND(VALUE(LEFT($A253,3))=312,LEFT($G253,10)="Unincepted",$B253="O "),VLOOKUP(" ULO",_312_Table2,MATCH('312'!$V$16,_312_Table2_ColumnLookup,0),FALSE),
  IF(AND(VALUE(LEFT($A253,3))=312,LEFT($G253,10)="Unincepted",$B253="Q "),VLOOKUP(" ULO",_312_Table2,MATCH('312'!$X$16,_312_Table2_ColumnLookup,0),FALSE),
  IF(AND(VALUE(LEFT($A253,3))=312,LEFT($G253,10)="Unincepted"),VLOOKUP(" ULO",_312_Table2,MATCH(LEFT($B253,1),_312_Table2_ColumnLookup,0),FALSE),
  IF(AND(VALUE(LEFT($A253,3))=312,LEFT($G253,5)="Total",$B253="G "),VLOOKUP('312'!$F$80,_312_Table2,MATCH('312'!$N$16,_312_Table2_ColumnLookup,0),FALSE),
  IF(AND(VALUE(LEFT($A253,3))=312,LEFT($G253,5)="Total",$B253="O "),VLOOKUP('312'!$F$80,_312_Table2,MATCH('312'!$V$16,_312_Table2_ColumnLookup,0),FALSE),
  IF(AND(VALUE(LEFT($A253,3))=312,LEFT($G253,5)="Total",$B253="Q "),VLOOKUP('312'!$F$80,_312_Table2,MATCH('312'!$X$16,_312_Table2_ColumnLookup,0),FALSE),
  IF(AND(VALUE(LEFT($A253,3))=312,LEFT($G253,5)="Total"),VLOOKUP('312'!$F$80,_312_Table2,MATCH(LEFT($B253,1),_312_Table2_ColumnLookup,0),FALSE),
  IF(AND(VALUE(LEFT($A253,3))=312,LEN($I253)=4,$B253="G"),VLOOKUP($I253,_312_Table2,MATCH('312'!$N$16,_312_Table2_ColumnLookup,0),FALSE),
  IF(AND(VALUE(LEFT($A253,3))=312,LEN($I253)=4,$B253="O"),VLOOKUP($I253,_312_Table2,MATCH('312'!$V$16,_312_Table2_ColumnLookup,0),FALSE),
  IF(AND(VALUE(LEFT($A253,3))=312,LEN($I253)=4,$B253="Q"),VLOOKUP($I253,_312_Table2,MATCH('312'!$X$16,_312_Table2_ColumnLookup,0),FALSE),
  IF(AND(VALUE(LEFT($A253,3))=312,LEN($I253)=4),VLOOKUP($I253,_312_Table2,MATCH(LEFT($B253,1),_312_Table2_ColumnLookup,0),FALSE)
+N("312"),
  IF(VALUE(LEFT($A253,3))=313,VLOOKUP(VALUE(MID($B253,2,1)),_313_Table2,MATCH(MID($B253,1,1),_313_Table2_ColumnLookup,0),FALSE)
+N("313"),
  IF(AND(VALUE(LEFT($A253,3))=314,LEN($B253)=3),VLOOKUP(VALUE(MID($B253,2,2)),_314_Table2,MATCH(MID($B253,1,1),_314_Table2_ColumnLookup,0),FALSE),
  IF(VALUE(LEFT($A253,3))=314,VLOOKUP(VALUE(MID($B253,2,1)),_314_Table2,MATCH(MID($B253,1,1),_314_Table2_ColumnLookup,0),FALSE)
+N("314"),
""))))))))))))))))))))))))</f>
        <v>#NAME?</v>
      </c>
      <c r="F253" s="238" t="e">
        <f>IF(AND(VALUE(LEFT($A253,3))=309,LEN($B253)=3),VLOOKUP(VALUE(MID($B253,2,2)),_309_Table3,MATCH(MID($B253,1,1),_309_Table3_ColumnLookup,0),FALSE),
  IF($C253="309 LCR SummaryA",OneYearSCR,IF($C253="309 LCR SummaryB",UltimateSCR,IF(VALUE(LEFT($A253,3))=309,VLOOKUP(VALUE(MID($B253,2,1)),_309_Table3,MATCH(MID($B253,1,1),_309_Table3_ColumnLookup,0),FALSE)
+N("309"),
  IF(VALUE(LEFT($A253,3))=310,VLOOKUP(VALUE(MID($B253,2,1)),_310_Table3,MATCH(MID($B253,1,1),_310_Table3_ColumnLookup,0),FALSE)
+N("310"),
  IF(AND(VALUE(LEFT($A253,3))=311,LEN($I253)=4),VLOOKUP($I253,_311_Table3,MATCH($B253,_311_Table3_ColumnLookup,0),FALSE),
  IF(AND(VALUE(LEFT($A253,3))=311,OR($B253="I2",$B253="J2",$B253="K2",$B253="L2")),VLOOKUP('311'!$G$58,_311_Table3,MATCH(MID($B253,1,1),_311_Table3_ColumnLookup,0),FALSE),
  IF(AND(VALUE(LEFT($A253,3))=311,RIGHT($B253,5)="Total"),VLOOKUP('311'!$G$59,_311_Table3,MATCH(MID($B253,1,1),_311_Table3_ColumnLookup,0),FALSE),
  IF(VALUE(LEFT($A253,3))=311,VLOOKUP(VALUE(MID($B253,2,1)),_311_Table3,MATCH(MID($B253,1,1),_311_Table3_ColumnLookup,0),FALSE)
+N("311"),
  IF(AND(VALUE(LEFT($A253,3))=312,LEFT($G253,10)="Unincepted",$B253="G "),VLOOKUP(" ULO",_312_Table3,MATCH('312'!$N$16,_312_Table3_ColumnLookup,0),FALSE),
  IF(AND(VALUE(LEFT($A253,3))=312,LEFT($G253,10)="Unincepted",$B253="O "),VLOOKUP(" ULO",_312_Table3,MATCH('312'!$V$16,_312_Table3_ColumnLookup,0),FALSE),
  IF(AND(VALUE(LEFT($A253,3))=312,LEFT($G253,10)="Unincepted",$B253="Q "),VLOOKUP(" ULO",_312_Table3,MATCH('312'!$X$16,_312_Table3_ColumnLookup,0),FALSE),
  IF(AND(VALUE(LEFT($A253,3))=312,LEFT($G253,10)="Unincepted"),VLOOKUP(" ULO",_312_Table3,MATCH(LEFT($B253,1),_312_Table3_ColumnLookup,0),FALSE),
  IF(AND(VALUE(LEFT($A253,3))=312,LEFT($G253,5)="Total",$B253="G "),VLOOKUP('312'!$F$80,_312_Table3,MATCH('312'!$N$16,_312_Table3_ColumnLookup,0),FALSE),
  IF(AND(VALUE(LEFT($A253,3))=312,LEFT($G253,5)="Total",$B253="O "),VLOOKUP('312'!$F$80,_312_Table3,MATCH('312'!$V$16,_312_Table3_ColumnLookup,0),FALSE),
  IF(AND(VALUE(LEFT($A253,3))=312,LEFT($G253,5)="Total",$B253="Q "),VLOOKUP('312'!$F$80,_312_Table3,MATCH('312'!$X$16,_312_Table3_ColumnLookup,0),FALSE),
  IF(AND(VALUE(LEFT($A253,3))=312,LEFT($G253,5)="Total"),VLOOKUP('312'!$F$80,_312_Table3,MATCH(LEFT($B253,1),_312_Table3_ColumnLookup,0),FALSE),
  IF(AND(VALUE(LEFT($A253,3))=312,LEN($I253)=4,$B253="G"),VLOOKUP($I253,_312_Table3,MATCH('312'!$N$16,_312_Table3_ColumnLookup,0),FALSE),
  IF(AND(VALUE(LEFT($A253,3))=312,LEN($I253)=4,$B253="O"),VLOOKUP($I253,_312_Table3,MATCH('312'!$V$16,_312_Table3_ColumnLookup,0),FALSE),
  IF(AND(VALUE(LEFT($A253,3))=312,LEN($I253)=4,$B253="Q"),VLOOKUP($I253,_312_Table3,MATCH('312'!$X$16,_312_Table3_ColumnLookup,0),FALSE),
  IF(AND(VALUE(LEFT($A253,3))=312,LEN($I253)=4),VLOOKUP($I253,_312_Table3,MATCH(LEFT($B253,1),_312_Table3_ColumnLookup,0),FALSE)
+N("312"),
  IF(VALUE(LEFT($A253,3))=313,VLOOKUP(VALUE(MID($B253,2,1)),_313_Table3,MATCH(MID($B253,1,1),_313_Table3_ColumnLookup,0),FALSE)
+N("313"),
  IF(AND(VALUE(LEFT($A253,3))=314,LEN($B253)=3),VLOOKUP(VALUE(MID($B253,2,2)),_314_Table3,MATCH(MID($B253,1,1),_314_Table3_ColumnLookup,0),FALSE),
  IF(VALUE(LEFT($A253,3))=314,VLOOKUP(VALUE(MID($B253,2,1)),_314_Table3,MATCH(MID($B253,1,1),_314_Table3_ColumnLookup,0),FALSE)
+N("314"),
""))))))))))))))))))))))))</f>
        <v>#NAME?</v>
      </c>
      <c r="G253" s="266" t="s">
        <v>1156</v>
      </c>
      <c r="H253" s="321">
        <f>IFERROR(
IF(ISERROR($D253)=FALSE,$D253,IF(ISERROR($E253)=FALSE,$E253,IF(ISERROR($F253)=FALSE,$F253
+N("012 checkboxes"),
IF(
IF(OR(LEFT($A253,9)="Syndicate",LEFT($A253,12)="NewSyndicate"),VLOOKUP($A253,'012'!$J:$ZW,MATCH("Link to button",'012'!$J$1:$ZW$1,0),0)
+N("309 checkbox"),
IF($C253="309 LCR Summary0",VLOOKUP("Notes990",'309'!$P:$ZZ,MATCH("Link to button",'309'!$P$1:$ZZ$1,0),0)
+N("313 checkboxes"),
IF($C253="313 Financial Information0LcmVsScr",IF($C253="309 LCR Summary0",VLOOKUP("LcmVsScr",'309'!$N:$ZZ,MATCH("Link to button",'309'!$N$1:$ZZ$1,0),0),
IF($C253="313 Financial Information0LcrDocAttached",IF($C253="309 LCR Summary0",VLOOKUP("LcrDocAttached",'309'!$N:$ZZ,MATCH("Link to button",'309'!$N$1:$ZZ$1,0),
0)))))))=1,TRUE,FALSE)
))),"")</f>
        <v>0</v>
      </c>
      <c r="I253" s="266">
        <v>1992</v>
      </c>
    </row>
    <row r="254" spans="1:9" s="266" customFormat="1">
      <c r="A254" s="237" t="str">
        <f>VLOOKUP($G254,CSVLookups!$B:$R,MATCH(A$1,CSVLookups!$B$1:$R$1,0),FALSE)</f>
        <v>312 Projected Solvency II Technical Provisions at Time Zero</v>
      </c>
      <c r="B254" s="237" t="str">
        <f>VLOOKUP($G254,CSVLookups!$B:$R,MATCH(B$1,CSVLookups!$B$1:$R$1,0),FALSE)</f>
        <v>M</v>
      </c>
      <c r="C254" s="238" t="str">
        <f t="shared" si="4"/>
        <v>312 Projected Solvency II Technical Provisions at Time ZeroM1992</v>
      </c>
      <c r="D254" s="238">
        <f>IF(AND(VALUE(LEFT($A254,3))=309,LEN($B254)=3),VLOOKUP(VALUE(MID($B254,2,2)),_309_Table1,MATCH(MID($B254,1,1),_309_Table1_ColumnLookup,0),FALSE),
  IF($C254="309 LCR SummaryA",OneYearSCR,IF($C254="309 LCR SummaryB",UltimateSCR,IF(VALUE(LEFT($A254,3))=309,VLOOKUP(VALUE(MID($B254,2,1)),_309_Table1,MATCH(MID($B254,1,1),_309_Table1_ColumnLookup,0),FALSE)
+N("309"),
  IF(VALUE(LEFT($A254,3))=310,VLOOKUP(VALUE(MID($B254,2,1)),_310_Table1,MATCH(MID($B254,1,1),_310_Table1_ColumnLookup,0),FALSE)
+N("310"),
  IF(AND(VALUE(LEFT($A254,3))=311,LEN($I254)=4),VLOOKUP($I254,_311_Table1,MATCH($B254,_311_Table1_ColumnLookup,0),FALSE),
  IF(AND(VALUE(LEFT($A254,3))=311,OR($B254="I2",$B254="J2",$B254="K2",$B254="L2")),VLOOKUP('311'!$G$58,_311_Table1,MATCH(MID($B254,1,1),_311_Table1_ColumnLookup,0),FALSE),
  IF(AND(VALUE(LEFT($A254,3))=311,RIGHT($B254,5)="Total"),VLOOKUP('311'!$G$59,_311_Table1,MATCH(MID($B254,1,1),_311_Table1_ColumnLookup,0),FALSE),
  IF(VALUE(LEFT($A254,3))=311,VLOOKUP(VALUE(MID($B254,2,1)),_311_Table1,MATCH(MID($B254,1,1),_311_Table1_ColumnLookup,0),FALSE)
+N("311"),
  IF(AND(VALUE(LEFT($A254,3))=312,LEFT($G254,10)="Unincepted",$B254="G "),VLOOKUP(" ULO",_312_Table1,MATCH('312'!$N$16,_312_Table1_ColumnLookup,0),FALSE),
  IF(AND(VALUE(LEFT($A254,3))=312,LEFT($G254,10)="Unincepted",$B254="O "),VLOOKUP(" ULO",_312_Table1,MATCH('312'!$V$16,_312_Table1_ColumnLookup,0),FALSE),
  IF(AND(VALUE(LEFT($A254,3))=312,LEFT($G254,10)="Unincepted",$B254="Q "),VLOOKUP(" ULO",_312_Table1,MATCH('312'!$X$16,_312_Table1_ColumnLookup,0),FALSE),
  IF(AND(VALUE(LEFT($A254,3))=312,LEFT($G254,10)="Unincepted"),VLOOKUP(" ULO",_312_Table1,MATCH(LEFT($B254,1),_312_Table1_ColumnLookup,0),FALSE),
  IF(AND(VALUE(LEFT($A254,3))=312,LEFT($G254,5)="Total",$B254="G "),VLOOKUP('312'!$F$80,_312_Table1,MATCH('312'!$N$16,_312_Table1_ColumnLookup,0),FALSE),
  IF(AND(VALUE(LEFT($A254,3))=312,LEFT($G254,5)="Total",$B254="O "),VLOOKUP('312'!$F$80,_312_Table1,MATCH('312'!$V$16,_312_Table1_ColumnLookup,0),FALSE),
  IF(AND(VALUE(LEFT($A254,3))=312,LEFT($G254,5)="Total",$B254="Q "),VLOOKUP('312'!$F$80,_312_Table1,MATCH('312'!$X$16,_312_Table1_ColumnLookup,0),FALSE),
  IF(AND(VALUE(LEFT($A254,3))=312,LEFT($G254,5)="Total"),VLOOKUP('312'!$F$80,_312_Table1,MATCH(LEFT($B254,1),_312_Table1_ColumnLookup,0),FALSE),
  IF(AND(VALUE(LEFT($A254,3))=312,LEN($I254)=4,$B254="G"),VLOOKUP($I254,_312_Table1,MATCH('312'!$N$16,_312_Table1_ColumnLookup,0),FALSE),
  IF(AND(VALUE(LEFT($A254,3))=312,LEN($I254)=4,$B254="O"),VLOOKUP($I254,_312_Table1,MATCH('312'!$V$16,_312_Table1_ColumnLookup,0),FALSE),
  IF(AND(VALUE(LEFT($A254,3))=312,LEN($I254)=4,$B254="Q"),VLOOKUP($I254,_312_Table1,MATCH('312'!$X$16,_312_Table1_ColumnLookup,0),FALSE),
  IF(AND(VALUE(LEFT($A254,3))=312,LEN($I254)=4),VLOOKUP($I254,_312_Table1,MATCH(LEFT($B254,1),_312_Table1_ColumnLookup,0),FALSE)
+N("312"),
  IF(VALUE(LEFT($A254,3))=313,VLOOKUP(VALUE(MID($B254,2,1)),_313_Table1,MATCH(MID($B254,1,1),_313_Table1_ColumnLookup,0),FALSE)
+N("313"),
  IF(AND(VALUE(LEFT($A254,3))=314,LEN($B254)=3),VLOOKUP(VALUE(MID($B254,2,2)),_314_Table1,MATCH(MID($B254,1,1),_314_Table1_ColumnLookup,0),FALSE),
  IF(VALUE(LEFT($A254,3))=314,VLOOKUP(VALUE(MID($B254,2,1)),_314_Table1,MATCH(MID($B254,1,1),_314_Table1_ColumnLookup,0),FALSE)
+N("314"),
""))))))))))))))))))))))))</f>
        <v>0</v>
      </c>
      <c r="E254" s="238" t="e">
        <f>IF(AND(VALUE(LEFT($A254,3))=309,LEN($B254)=3),VLOOKUP(VALUE(MID($B254,2,2)),_309_Table2,MATCH(MID($B254,1,1),_309_Table2_ColumnLookup,0),FALSE),
  IF($C254="309 LCR SummaryA",OneYearSCR,IF($C254="309 LCR SummaryB",UltimateSCR,IF(VALUE(LEFT($A254,3))=309,VLOOKUP(VALUE(MID($B254,2,1)),_309_Table2,MATCH(MID($B254,1,1),_309_Table2_ColumnLookup,0),FALSE)
+N("309"),
  IF(VALUE(LEFT($A254,3))=310,VLOOKUP(VALUE(MID($B254,2,1)),_310_Table2,MATCH(MID($B254,1,1),_310_Table2_ColumnLookup,0),FALSE)
+N("310"),
  IF(AND(VALUE(LEFT($A254,3))=311,LEN($I254)=4),VLOOKUP($I254,_311_Table2,MATCH($B254,_311_Table2_ColumnLookup,0),FALSE),
  IF(AND(VALUE(LEFT($A254,3))=311,OR($B254="I2",$B254="J2",$B254="K2",$B254="L2")),VLOOKUP('311'!$G$58,_311_Table2,MATCH(MID($B254,1,1),_311_Table2_ColumnLookup,0),FALSE),
  IF(AND(VALUE(LEFT($A254,3))=311,RIGHT($B254,5)="Total"),VLOOKUP('311'!$G$59,_311_Table2,MATCH(MID($B254,1,1),_311_Table2_ColumnLookup,0),FALSE),
  IF(VALUE(LEFT($A254,3))=311,VLOOKUP(VALUE(MID($B254,2,1)),_311_Table2,MATCH(MID($B254,1,1),_311_Table2_ColumnLookup,0),FALSE)
+N("311"),
  IF(AND(VALUE(LEFT($A254,3))=312,LEFT($G254,10)="Unincepted",$B254="G "),VLOOKUP(" ULO",_312_Table2,MATCH('312'!$N$16,_312_Table2_ColumnLookup,0),FALSE),
  IF(AND(VALUE(LEFT($A254,3))=312,LEFT($G254,10)="Unincepted",$B254="O "),VLOOKUP(" ULO",_312_Table2,MATCH('312'!$V$16,_312_Table2_ColumnLookup,0),FALSE),
  IF(AND(VALUE(LEFT($A254,3))=312,LEFT($G254,10)="Unincepted",$B254="Q "),VLOOKUP(" ULO",_312_Table2,MATCH('312'!$X$16,_312_Table2_ColumnLookup,0),FALSE),
  IF(AND(VALUE(LEFT($A254,3))=312,LEFT($G254,10)="Unincepted"),VLOOKUP(" ULO",_312_Table2,MATCH(LEFT($B254,1),_312_Table2_ColumnLookup,0),FALSE),
  IF(AND(VALUE(LEFT($A254,3))=312,LEFT($G254,5)="Total",$B254="G "),VLOOKUP('312'!$F$80,_312_Table2,MATCH('312'!$N$16,_312_Table2_ColumnLookup,0),FALSE),
  IF(AND(VALUE(LEFT($A254,3))=312,LEFT($G254,5)="Total",$B254="O "),VLOOKUP('312'!$F$80,_312_Table2,MATCH('312'!$V$16,_312_Table2_ColumnLookup,0),FALSE),
  IF(AND(VALUE(LEFT($A254,3))=312,LEFT($G254,5)="Total",$B254="Q "),VLOOKUP('312'!$F$80,_312_Table2,MATCH('312'!$X$16,_312_Table2_ColumnLookup,0),FALSE),
  IF(AND(VALUE(LEFT($A254,3))=312,LEFT($G254,5)="Total"),VLOOKUP('312'!$F$80,_312_Table2,MATCH(LEFT($B254,1),_312_Table2_ColumnLookup,0),FALSE),
  IF(AND(VALUE(LEFT($A254,3))=312,LEN($I254)=4,$B254="G"),VLOOKUP($I254,_312_Table2,MATCH('312'!$N$16,_312_Table2_ColumnLookup,0),FALSE),
  IF(AND(VALUE(LEFT($A254,3))=312,LEN($I254)=4,$B254="O"),VLOOKUP($I254,_312_Table2,MATCH('312'!$V$16,_312_Table2_ColumnLookup,0),FALSE),
  IF(AND(VALUE(LEFT($A254,3))=312,LEN($I254)=4,$B254="Q"),VLOOKUP($I254,_312_Table2,MATCH('312'!$X$16,_312_Table2_ColumnLookup,0),FALSE),
  IF(AND(VALUE(LEFT($A254,3))=312,LEN($I254)=4),VLOOKUP($I254,_312_Table2,MATCH(LEFT($B254,1),_312_Table2_ColumnLookup,0),FALSE)
+N("312"),
  IF(VALUE(LEFT($A254,3))=313,VLOOKUP(VALUE(MID($B254,2,1)),_313_Table2,MATCH(MID($B254,1,1),_313_Table2_ColumnLookup,0),FALSE)
+N("313"),
  IF(AND(VALUE(LEFT($A254,3))=314,LEN($B254)=3),VLOOKUP(VALUE(MID($B254,2,2)),_314_Table2,MATCH(MID($B254,1,1),_314_Table2_ColumnLookup,0),FALSE),
  IF(VALUE(LEFT($A254,3))=314,VLOOKUP(VALUE(MID($B254,2,1)),_314_Table2,MATCH(MID($B254,1,1),_314_Table2_ColumnLookup,0),FALSE)
+N("314"),
""))))))))))))))))))))))))</f>
        <v>#NAME?</v>
      </c>
      <c r="F254" s="238" t="e">
        <f>IF(AND(VALUE(LEFT($A254,3))=309,LEN($B254)=3),VLOOKUP(VALUE(MID($B254,2,2)),_309_Table3,MATCH(MID($B254,1,1),_309_Table3_ColumnLookup,0),FALSE),
  IF($C254="309 LCR SummaryA",OneYearSCR,IF($C254="309 LCR SummaryB",UltimateSCR,IF(VALUE(LEFT($A254,3))=309,VLOOKUP(VALUE(MID($B254,2,1)),_309_Table3,MATCH(MID($B254,1,1),_309_Table3_ColumnLookup,0),FALSE)
+N("309"),
  IF(VALUE(LEFT($A254,3))=310,VLOOKUP(VALUE(MID($B254,2,1)),_310_Table3,MATCH(MID($B254,1,1),_310_Table3_ColumnLookup,0),FALSE)
+N("310"),
  IF(AND(VALUE(LEFT($A254,3))=311,LEN($I254)=4),VLOOKUP($I254,_311_Table3,MATCH($B254,_311_Table3_ColumnLookup,0),FALSE),
  IF(AND(VALUE(LEFT($A254,3))=311,OR($B254="I2",$B254="J2",$B254="K2",$B254="L2")),VLOOKUP('311'!$G$58,_311_Table3,MATCH(MID($B254,1,1),_311_Table3_ColumnLookup,0),FALSE),
  IF(AND(VALUE(LEFT($A254,3))=311,RIGHT($B254,5)="Total"),VLOOKUP('311'!$G$59,_311_Table3,MATCH(MID($B254,1,1),_311_Table3_ColumnLookup,0),FALSE),
  IF(VALUE(LEFT($A254,3))=311,VLOOKUP(VALUE(MID($B254,2,1)),_311_Table3,MATCH(MID($B254,1,1),_311_Table3_ColumnLookup,0),FALSE)
+N("311"),
  IF(AND(VALUE(LEFT($A254,3))=312,LEFT($G254,10)="Unincepted",$B254="G "),VLOOKUP(" ULO",_312_Table3,MATCH('312'!$N$16,_312_Table3_ColumnLookup,0),FALSE),
  IF(AND(VALUE(LEFT($A254,3))=312,LEFT($G254,10)="Unincepted",$B254="O "),VLOOKUP(" ULO",_312_Table3,MATCH('312'!$V$16,_312_Table3_ColumnLookup,0),FALSE),
  IF(AND(VALUE(LEFT($A254,3))=312,LEFT($G254,10)="Unincepted",$B254="Q "),VLOOKUP(" ULO",_312_Table3,MATCH('312'!$X$16,_312_Table3_ColumnLookup,0),FALSE),
  IF(AND(VALUE(LEFT($A254,3))=312,LEFT($G254,10)="Unincepted"),VLOOKUP(" ULO",_312_Table3,MATCH(LEFT($B254,1),_312_Table3_ColumnLookup,0),FALSE),
  IF(AND(VALUE(LEFT($A254,3))=312,LEFT($G254,5)="Total",$B254="G "),VLOOKUP('312'!$F$80,_312_Table3,MATCH('312'!$N$16,_312_Table3_ColumnLookup,0),FALSE),
  IF(AND(VALUE(LEFT($A254,3))=312,LEFT($G254,5)="Total",$B254="O "),VLOOKUP('312'!$F$80,_312_Table3,MATCH('312'!$V$16,_312_Table3_ColumnLookup,0),FALSE),
  IF(AND(VALUE(LEFT($A254,3))=312,LEFT($G254,5)="Total",$B254="Q "),VLOOKUP('312'!$F$80,_312_Table3,MATCH('312'!$X$16,_312_Table3_ColumnLookup,0),FALSE),
  IF(AND(VALUE(LEFT($A254,3))=312,LEFT($G254,5)="Total"),VLOOKUP('312'!$F$80,_312_Table3,MATCH(LEFT($B254,1),_312_Table3_ColumnLookup,0),FALSE),
  IF(AND(VALUE(LEFT($A254,3))=312,LEN($I254)=4,$B254="G"),VLOOKUP($I254,_312_Table3,MATCH('312'!$N$16,_312_Table3_ColumnLookup,0),FALSE),
  IF(AND(VALUE(LEFT($A254,3))=312,LEN($I254)=4,$B254="O"),VLOOKUP($I254,_312_Table3,MATCH('312'!$V$16,_312_Table3_ColumnLookup,0),FALSE),
  IF(AND(VALUE(LEFT($A254,3))=312,LEN($I254)=4,$B254="Q"),VLOOKUP($I254,_312_Table3,MATCH('312'!$X$16,_312_Table3_ColumnLookup,0),FALSE),
  IF(AND(VALUE(LEFT($A254,3))=312,LEN($I254)=4),VLOOKUP($I254,_312_Table3,MATCH(LEFT($B254,1),_312_Table3_ColumnLookup,0),FALSE)
+N("312"),
  IF(VALUE(LEFT($A254,3))=313,VLOOKUP(VALUE(MID($B254,2,1)),_313_Table3,MATCH(MID($B254,1,1),_313_Table3_ColumnLookup,0),FALSE)
+N("313"),
  IF(AND(VALUE(LEFT($A254,3))=314,LEN($B254)=3),VLOOKUP(VALUE(MID($B254,2,2)),_314_Table3,MATCH(MID($B254,1,1),_314_Table3_ColumnLookup,0),FALSE),
  IF(VALUE(LEFT($A254,3))=314,VLOOKUP(VALUE(MID($B254,2,1)),_314_Table3,MATCH(MID($B254,1,1),_314_Table3_ColumnLookup,0),FALSE)
+N("314"),
""))))))))))))))))))))))))</f>
        <v>#NAME?</v>
      </c>
      <c r="G254" s="266" t="s">
        <v>1158</v>
      </c>
      <c r="H254" s="321">
        <f>IFERROR(
IF(ISERROR($D254)=FALSE,$D254,IF(ISERROR($E254)=FALSE,$E254,IF(ISERROR($F254)=FALSE,$F254
+N("012 checkboxes"),
IF(
IF(OR(LEFT($A254,9)="Syndicate",LEFT($A254,12)="NewSyndicate"),VLOOKUP($A254,'012'!$J:$ZW,MATCH("Link to button",'012'!$J$1:$ZW$1,0),0)
+N("309 checkbox"),
IF($C254="309 LCR Summary0",VLOOKUP("Notes990",'309'!$P:$ZZ,MATCH("Link to button",'309'!$P$1:$ZZ$1,0),0)
+N("313 checkboxes"),
IF($C254="313 Financial Information0LcmVsScr",IF($C254="309 LCR Summary0",VLOOKUP("LcmVsScr",'309'!$N:$ZZ,MATCH("Link to button",'309'!$N$1:$ZZ$1,0),0),
IF($C254="313 Financial Information0LcrDocAttached",IF($C254="309 LCR Summary0",VLOOKUP("LcrDocAttached",'309'!$N:$ZZ,MATCH("Link to button",'309'!$N$1:$ZZ$1,0),
0)))))))=1,TRUE,FALSE)
))),"")</f>
        <v>0</v>
      </c>
      <c r="I254" s="266">
        <v>1992</v>
      </c>
    </row>
    <row r="255" spans="1:9" s="266" customFormat="1">
      <c r="A255" s="237" t="str">
        <f>VLOOKUP($G255,CSVLookups!$B:$R,MATCH(A$1,CSVLookups!$B$1:$R$1,0),FALSE)</f>
        <v>312 Projected Solvency II Technical Provisions at Time Zero</v>
      </c>
      <c r="B255" s="237" t="str">
        <f>VLOOKUP($G255,CSVLookups!$B:$R,MATCH(B$1,CSVLookups!$B$1:$R$1,0),FALSE)</f>
        <v>N</v>
      </c>
      <c r="C255" s="238" t="str">
        <f t="shared" si="4"/>
        <v>312 Projected Solvency II Technical Provisions at Time ZeroN1992</v>
      </c>
      <c r="D255" s="238">
        <f>IF(AND(VALUE(LEFT($A255,3))=309,LEN($B255)=3),VLOOKUP(VALUE(MID($B255,2,2)),_309_Table1,MATCH(MID($B255,1,1),_309_Table1_ColumnLookup,0),FALSE),
  IF($C255="309 LCR SummaryA",OneYearSCR,IF($C255="309 LCR SummaryB",UltimateSCR,IF(VALUE(LEFT($A255,3))=309,VLOOKUP(VALUE(MID($B255,2,1)),_309_Table1,MATCH(MID($B255,1,1),_309_Table1_ColumnLookup,0),FALSE)
+N("309"),
  IF(VALUE(LEFT($A255,3))=310,VLOOKUP(VALUE(MID($B255,2,1)),_310_Table1,MATCH(MID($B255,1,1),_310_Table1_ColumnLookup,0),FALSE)
+N("310"),
  IF(AND(VALUE(LEFT($A255,3))=311,LEN($I255)=4),VLOOKUP($I255,_311_Table1,MATCH($B255,_311_Table1_ColumnLookup,0),FALSE),
  IF(AND(VALUE(LEFT($A255,3))=311,OR($B255="I2",$B255="J2",$B255="K2",$B255="L2")),VLOOKUP('311'!$G$58,_311_Table1,MATCH(MID($B255,1,1),_311_Table1_ColumnLookup,0),FALSE),
  IF(AND(VALUE(LEFT($A255,3))=311,RIGHT($B255,5)="Total"),VLOOKUP('311'!$G$59,_311_Table1,MATCH(MID($B255,1,1),_311_Table1_ColumnLookup,0),FALSE),
  IF(VALUE(LEFT($A255,3))=311,VLOOKUP(VALUE(MID($B255,2,1)),_311_Table1,MATCH(MID($B255,1,1),_311_Table1_ColumnLookup,0),FALSE)
+N("311"),
  IF(AND(VALUE(LEFT($A255,3))=312,LEFT($G255,10)="Unincepted",$B255="G "),VLOOKUP(" ULO",_312_Table1,MATCH('312'!$N$16,_312_Table1_ColumnLookup,0),FALSE),
  IF(AND(VALUE(LEFT($A255,3))=312,LEFT($G255,10)="Unincepted",$B255="O "),VLOOKUP(" ULO",_312_Table1,MATCH('312'!$V$16,_312_Table1_ColumnLookup,0),FALSE),
  IF(AND(VALUE(LEFT($A255,3))=312,LEFT($G255,10)="Unincepted",$B255="Q "),VLOOKUP(" ULO",_312_Table1,MATCH('312'!$X$16,_312_Table1_ColumnLookup,0),FALSE),
  IF(AND(VALUE(LEFT($A255,3))=312,LEFT($G255,10)="Unincepted"),VLOOKUP(" ULO",_312_Table1,MATCH(LEFT($B255,1),_312_Table1_ColumnLookup,0),FALSE),
  IF(AND(VALUE(LEFT($A255,3))=312,LEFT($G255,5)="Total",$B255="G "),VLOOKUP('312'!$F$80,_312_Table1,MATCH('312'!$N$16,_312_Table1_ColumnLookup,0),FALSE),
  IF(AND(VALUE(LEFT($A255,3))=312,LEFT($G255,5)="Total",$B255="O "),VLOOKUP('312'!$F$80,_312_Table1,MATCH('312'!$V$16,_312_Table1_ColumnLookup,0),FALSE),
  IF(AND(VALUE(LEFT($A255,3))=312,LEFT($G255,5)="Total",$B255="Q "),VLOOKUP('312'!$F$80,_312_Table1,MATCH('312'!$X$16,_312_Table1_ColumnLookup,0),FALSE),
  IF(AND(VALUE(LEFT($A255,3))=312,LEFT($G255,5)="Total"),VLOOKUP('312'!$F$80,_312_Table1,MATCH(LEFT($B255,1),_312_Table1_ColumnLookup,0),FALSE),
  IF(AND(VALUE(LEFT($A255,3))=312,LEN($I255)=4,$B255="G"),VLOOKUP($I255,_312_Table1,MATCH('312'!$N$16,_312_Table1_ColumnLookup,0),FALSE),
  IF(AND(VALUE(LEFT($A255,3))=312,LEN($I255)=4,$B255="O"),VLOOKUP($I255,_312_Table1,MATCH('312'!$V$16,_312_Table1_ColumnLookup,0),FALSE),
  IF(AND(VALUE(LEFT($A255,3))=312,LEN($I255)=4,$B255="Q"),VLOOKUP($I255,_312_Table1,MATCH('312'!$X$16,_312_Table1_ColumnLookup,0),FALSE),
  IF(AND(VALUE(LEFT($A255,3))=312,LEN($I255)=4),VLOOKUP($I255,_312_Table1,MATCH(LEFT($B255,1),_312_Table1_ColumnLookup,0),FALSE)
+N("312"),
  IF(VALUE(LEFT($A255,3))=313,VLOOKUP(VALUE(MID($B255,2,1)),_313_Table1,MATCH(MID($B255,1,1),_313_Table1_ColumnLookup,0),FALSE)
+N("313"),
  IF(AND(VALUE(LEFT($A255,3))=314,LEN($B255)=3),VLOOKUP(VALUE(MID($B255,2,2)),_314_Table1,MATCH(MID($B255,1,1),_314_Table1_ColumnLookup,0),FALSE),
  IF(VALUE(LEFT($A255,3))=314,VLOOKUP(VALUE(MID($B255,2,1)),_314_Table1,MATCH(MID($B255,1,1),_314_Table1_ColumnLookup,0),FALSE)
+N("314"),
""))))))))))))))))))))))))</f>
        <v>0</v>
      </c>
      <c r="E255" s="238" t="e">
        <f>IF(AND(VALUE(LEFT($A255,3))=309,LEN($B255)=3),VLOOKUP(VALUE(MID($B255,2,2)),_309_Table2,MATCH(MID($B255,1,1),_309_Table2_ColumnLookup,0),FALSE),
  IF($C255="309 LCR SummaryA",OneYearSCR,IF($C255="309 LCR SummaryB",UltimateSCR,IF(VALUE(LEFT($A255,3))=309,VLOOKUP(VALUE(MID($B255,2,1)),_309_Table2,MATCH(MID($B255,1,1),_309_Table2_ColumnLookup,0),FALSE)
+N("309"),
  IF(VALUE(LEFT($A255,3))=310,VLOOKUP(VALUE(MID($B255,2,1)),_310_Table2,MATCH(MID($B255,1,1),_310_Table2_ColumnLookup,0),FALSE)
+N("310"),
  IF(AND(VALUE(LEFT($A255,3))=311,LEN($I255)=4),VLOOKUP($I255,_311_Table2,MATCH($B255,_311_Table2_ColumnLookup,0),FALSE),
  IF(AND(VALUE(LEFT($A255,3))=311,OR($B255="I2",$B255="J2",$B255="K2",$B255="L2")),VLOOKUP('311'!$G$58,_311_Table2,MATCH(MID($B255,1,1),_311_Table2_ColumnLookup,0),FALSE),
  IF(AND(VALUE(LEFT($A255,3))=311,RIGHT($B255,5)="Total"),VLOOKUP('311'!$G$59,_311_Table2,MATCH(MID($B255,1,1),_311_Table2_ColumnLookup,0),FALSE),
  IF(VALUE(LEFT($A255,3))=311,VLOOKUP(VALUE(MID($B255,2,1)),_311_Table2,MATCH(MID($B255,1,1),_311_Table2_ColumnLookup,0),FALSE)
+N("311"),
  IF(AND(VALUE(LEFT($A255,3))=312,LEFT($G255,10)="Unincepted",$B255="G "),VLOOKUP(" ULO",_312_Table2,MATCH('312'!$N$16,_312_Table2_ColumnLookup,0),FALSE),
  IF(AND(VALUE(LEFT($A255,3))=312,LEFT($G255,10)="Unincepted",$B255="O "),VLOOKUP(" ULO",_312_Table2,MATCH('312'!$V$16,_312_Table2_ColumnLookup,0),FALSE),
  IF(AND(VALUE(LEFT($A255,3))=312,LEFT($G255,10)="Unincepted",$B255="Q "),VLOOKUP(" ULO",_312_Table2,MATCH('312'!$X$16,_312_Table2_ColumnLookup,0),FALSE),
  IF(AND(VALUE(LEFT($A255,3))=312,LEFT($G255,10)="Unincepted"),VLOOKUP(" ULO",_312_Table2,MATCH(LEFT($B255,1),_312_Table2_ColumnLookup,0),FALSE),
  IF(AND(VALUE(LEFT($A255,3))=312,LEFT($G255,5)="Total",$B255="G "),VLOOKUP('312'!$F$80,_312_Table2,MATCH('312'!$N$16,_312_Table2_ColumnLookup,0),FALSE),
  IF(AND(VALUE(LEFT($A255,3))=312,LEFT($G255,5)="Total",$B255="O "),VLOOKUP('312'!$F$80,_312_Table2,MATCH('312'!$V$16,_312_Table2_ColumnLookup,0),FALSE),
  IF(AND(VALUE(LEFT($A255,3))=312,LEFT($G255,5)="Total",$B255="Q "),VLOOKUP('312'!$F$80,_312_Table2,MATCH('312'!$X$16,_312_Table2_ColumnLookup,0),FALSE),
  IF(AND(VALUE(LEFT($A255,3))=312,LEFT($G255,5)="Total"),VLOOKUP('312'!$F$80,_312_Table2,MATCH(LEFT($B255,1),_312_Table2_ColumnLookup,0),FALSE),
  IF(AND(VALUE(LEFT($A255,3))=312,LEN($I255)=4,$B255="G"),VLOOKUP($I255,_312_Table2,MATCH('312'!$N$16,_312_Table2_ColumnLookup,0),FALSE),
  IF(AND(VALUE(LEFT($A255,3))=312,LEN($I255)=4,$B255="O"),VLOOKUP($I255,_312_Table2,MATCH('312'!$V$16,_312_Table2_ColumnLookup,0),FALSE),
  IF(AND(VALUE(LEFT($A255,3))=312,LEN($I255)=4,$B255="Q"),VLOOKUP($I255,_312_Table2,MATCH('312'!$X$16,_312_Table2_ColumnLookup,0),FALSE),
  IF(AND(VALUE(LEFT($A255,3))=312,LEN($I255)=4),VLOOKUP($I255,_312_Table2,MATCH(LEFT($B255,1),_312_Table2_ColumnLookup,0),FALSE)
+N("312"),
  IF(VALUE(LEFT($A255,3))=313,VLOOKUP(VALUE(MID($B255,2,1)),_313_Table2,MATCH(MID($B255,1,1),_313_Table2_ColumnLookup,0),FALSE)
+N("313"),
  IF(AND(VALUE(LEFT($A255,3))=314,LEN($B255)=3),VLOOKUP(VALUE(MID($B255,2,2)),_314_Table2,MATCH(MID($B255,1,1),_314_Table2_ColumnLookup,0),FALSE),
  IF(VALUE(LEFT($A255,3))=314,VLOOKUP(VALUE(MID($B255,2,1)),_314_Table2,MATCH(MID($B255,1,1),_314_Table2_ColumnLookup,0),FALSE)
+N("314"),
""))))))))))))))))))))))))</f>
        <v>#NAME?</v>
      </c>
      <c r="F255" s="238" t="e">
        <f>IF(AND(VALUE(LEFT($A255,3))=309,LEN($B255)=3),VLOOKUP(VALUE(MID($B255,2,2)),_309_Table3,MATCH(MID($B255,1,1),_309_Table3_ColumnLookup,0),FALSE),
  IF($C255="309 LCR SummaryA",OneYearSCR,IF($C255="309 LCR SummaryB",UltimateSCR,IF(VALUE(LEFT($A255,3))=309,VLOOKUP(VALUE(MID($B255,2,1)),_309_Table3,MATCH(MID($B255,1,1),_309_Table3_ColumnLookup,0),FALSE)
+N("309"),
  IF(VALUE(LEFT($A255,3))=310,VLOOKUP(VALUE(MID($B255,2,1)),_310_Table3,MATCH(MID($B255,1,1),_310_Table3_ColumnLookup,0),FALSE)
+N("310"),
  IF(AND(VALUE(LEFT($A255,3))=311,LEN($I255)=4),VLOOKUP($I255,_311_Table3,MATCH($B255,_311_Table3_ColumnLookup,0),FALSE),
  IF(AND(VALUE(LEFT($A255,3))=311,OR($B255="I2",$B255="J2",$B255="K2",$B255="L2")),VLOOKUP('311'!$G$58,_311_Table3,MATCH(MID($B255,1,1),_311_Table3_ColumnLookup,0),FALSE),
  IF(AND(VALUE(LEFT($A255,3))=311,RIGHT($B255,5)="Total"),VLOOKUP('311'!$G$59,_311_Table3,MATCH(MID($B255,1,1),_311_Table3_ColumnLookup,0),FALSE),
  IF(VALUE(LEFT($A255,3))=311,VLOOKUP(VALUE(MID($B255,2,1)),_311_Table3,MATCH(MID($B255,1,1),_311_Table3_ColumnLookup,0),FALSE)
+N("311"),
  IF(AND(VALUE(LEFT($A255,3))=312,LEFT($G255,10)="Unincepted",$B255="G "),VLOOKUP(" ULO",_312_Table3,MATCH('312'!$N$16,_312_Table3_ColumnLookup,0),FALSE),
  IF(AND(VALUE(LEFT($A255,3))=312,LEFT($G255,10)="Unincepted",$B255="O "),VLOOKUP(" ULO",_312_Table3,MATCH('312'!$V$16,_312_Table3_ColumnLookup,0),FALSE),
  IF(AND(VALUE(LEFT($A255,3))=312,LEFT($G255,10)="Unincepted",$B255="Q "),VLOOKUP(" ULO",_312_Table3,MATCH('312'!$X$16,_312_Table3_ColumnLookup,0),FALSE),
  IF(AND(VALUE(LEFT($A255,3))=312,LEFT($G255,10)="Unincepted"),VLOOKUP(" ULO",_312_Table3,MATCH(LEFT($B255,1),_312_Table3_ColumnLookup,0),FALSE),
  IF(AND(VALUE(LEFT($A255,3))=312,LEFT($G255,5)="Total",$B255="G "),VLOOKUP('312'!$F$80,_312_Table3,MATCH('312'!$N$16,_312_Table3_ColumnLookup,0),FALSE),
  IF(AND(VALUE(LEFT($A255,3))=312,LEFT($G255,5)="Total",$B255="O "),VLOOKUP('312'!$F$80,_312_Table3,MATCH('312'!$V$16,_312_Table3_ColumnLookup,0),FALSE),
  IF(AND(VALUE(LEFT($A255,3))=312,LEFT($G255,5)="Total",$B255="Q "),VLOOKUP('312'!$F$80,_312_Table3,MATCH('312'!$X$16,_312_Table3_ColumnLookup,0),FALSE),
  IF(AND(VALUE(LEFT($A255,3))=312,LEFT($G255,5)="Total"),VLOOKUP('312'!$F$80,_312_Table3,MATCH(LEFT($B255,1),_312_Table3_ColumnLookup,0),FALSE),
  IF(AND(VALUE(LEFT($A255,3))=312,LEN($I255)=4,$B255="G"),VLOOKUP($I255,_312_Table3,MATCH('312'!$N$16,_312_Table3_ColumnLookup,0),FALSE),
  IF(AND(VALUE(LEFT($A255,3))=312,LEN($I255)=4,$B255="O"),VLOOKUP($I255,_312_Table3,MATCH('312'!$V$16,_312_Table3_ColumnLookup,0),FALSE),
  IF(AND(VALUE(LEFT($A255,3))=312,LEN($I255)=4,$B255="Q"),VLOOKUP($I255,_312_Table3,MATCH('312'!$X$16,_312_Table3_ColumnLookup,0),FALSE),
  IF(AND(VALUE(LEFT($A255,3))=312,LEN($I255)=4),VLOOKUP($I255,_312_Table3,MATCH(LEFT($B255,1),_312_Table3_ColumnLookup,0),FALSE)
+N("312"),
  IF(VALUE(LEFT($A255,3))=313,VLOOKUP(VALUE(MID($B255,2,1)),_313_Table3,MATCH(MID($B255,1,1),_313_Table3_ColumnLookup,0),FALSE)
+N("313"),
  IF(AND(VALUE(LEFT($A255,3))=314,LEN($B255)=3),VLOOKUP(VALUE(MID($B255,2,2)),_314_Table3,MATCH(MID($B255,1,1),_314_Table3_ColumnLookup,0),FALSE),
  IF(VALUE(LEFT($A255,3))=314,VLOOKUP(VALUE(MID($B255,2,1)),_314_Table3,MATCH(MID($B255,1,1),_314_Table3_ColumnLookup,0),FALSE)
+N("314"),
""))))))))))))))))))))))))</f>
        <v>#NAME?</v>
      </c>
      <c r="G255" s="266" t="s">
        <v>1160</v>
      </c>
      <c r="H255" s="321">
        <f>IFERROR(
IF(ISERROR($D255)=FALSE,$D255,IF(ISERROR($E255)=FALSE,$E255,IF(ISERROR($F255)=FALSE,$F255
+N("012 checkboxes"),
IF(
IF(OR(LEFT($A255,9)="Syndicate",LEFT($A255,12)="NewSyndicate"),VLOOKUP($A255,'012'!$J:$ZW,MATCH("Link to button",'012'!$J$1:$ZW$1,0),0)
+N("309 checkbox"),
IF($C255="309 LCR Summary0",VLOOKUP("Notes990",'309'!$P:$ZZ,MATCH("Link to button",'309'!$P$1:$ZZ$1,0),0)
+N("313 checkboxes"),
IF($C255="313 Financial Information0LcmVsScr",IF($C255="309 LCR Summary0",VLOOKUP("LcmVsScr",'309'!$N:$ZZ,MATCH("Link to button",'309'!$N$1:$ZZ$1,0),0),
IF($C255="313 Financial Information0LcrDocAttached",IF($C255="309 LCR Summary0",VLOOKUP("LcrDocAttached",'309'!$N:$ZZ,MATCH("Link to button",'309'!$N$1:$ZZ$1,0),
0)))))))=1,TRUE,FALSE)
))),"")</f>
        <v>0</v>
      </c>
      <c r="I255" s="266">
        <v>1992</v>
      </c>
    </row>
    <row r="256" spans="1:9" s="266" customFormat="1">
      <c r="A256" s="237" t="str">
        <f>VLOOKUP($G256,CSVLookups!$B:$R,MATCH(A$1,CSVLookups!$B$1:$R$1,0),FALSE)</f>
        <v>312 Projected Solvency II Technical Provisions at Time Zero</v>
      </c>
      <c r="B256" s="237" t="str">
        <f>VLOOKUP($G256,CSVLookups!$B:$R,MATCH(B$1,CSVLookups!$B$1:$R$1,0),FALSE)</f>
        <v>O</v>
      </c>
      <c r="C256" s="238" t="str">
        <f t="shared" si="4"/>
        <v>312 Projected Solvency II Technical Provisions at Time ZeroO1992</v>
      </c>
      <c r="D256" s="238">
        <f>IF(AND(VALUE(LEFT($A256,3))=309,LEN($B256)=3),VLOOKUP(VALUE(MID($B256,2,2)),_309_Table1,MATCH(MID($B256,1,1),_309_Table1_ColumnLookup,0),FALSE),
  IF($C256="309 LCR SummaryA",OneYearSCR,IF($C256="309 LCR SummaryB",UltimateSCR,IF(VALUE(LEFT($A256,3))=309,VLOOKUP(VALUE(MID($B256,2,1)),_309_Table1,MATCH(MID($B256,1,1),_309_Table1_ColumnLookup,0),FALSE)
+N("309"),
  IF(VALUE(LEFT($A256,3))=310,VLOOKUP(VALUE(MID($B256,2,1)),_310_Table1,MATCH(MID($B256,1,1),_310_Table1_ColumnLookup,0),FALSE)
+N("310"),
  IF(AND(VALUE(LEFT($A256,3))=311,LEN($I256)=4),VLOOKUP($I256,_311_Table1,MATCH($B256,_311_Table1_ColumnLookup,0),FALSE),
  IF(AND(VALUE(LEFT($A256,3))=311,OR($B256="I2",$B256="J2",$B256="K2",$B256="L2")),VLOOKUP('311'!$G$58,_311_Table1,MATCH(MID($B256,1,1),_311_Table1_ColumnLookup,0),FALSE),
  IF(AND(VALUE(LEFT($A256,3))=311,RIGHT($B256,5)="Total"),VLOOKUP('311'!$G$59,_311_Table1,MATCH(MID($B256,1,1),_311_Table1_ColumnLookup,0),FALSE),
  IF(VALUE(LEFT($A256,3))=311,VLOOKUP(VALUE(MID($B256,2,1)),_311_Table1,MATCH(MID($B256,1,1),_311_Table1_ColumnLookup,0),FALSE)
+N("311"),
  IF(AND(VALUE(LEFT($A256,3))=312,LEFT($G256,10)="Unincepted",$B256="G "),VLOOKUP(" ULO",_312_Table1,MATCH('312'!$N$16,_312_Table1_ColumnLookup,0),FALSE),
  IF(AND(VALUE(LEFT($A256,3))=312,LEFT($G256,10)="Unincepted",$B256="O "),VLOOKUP(" ULO",_312_Table1,MATCH('312'!$V$16,_312_Table1_ColumnLookup,0),FALSE),
  IF(AND(VALUE(LEFT($A256,3))=312,LEFT($G256,10)="Unincepted",$B256="Q "),VLOOKUP(" ULO",_312_Table1,MATCH('312'!$X$16,_312_Table1_ColumnLookup,0),FALSE),
  IF(AND(VALUE(LEFT($A256,3))=312,LEFT($G256,10)="Unincepted"),VLOOKUP(" ULO",_312_Table1,MATCH(LEFT($B256,1),_312_Table1_ColumnLookup,0),FALSE),
  IF(AND(VALUE(LEFT($A256,3))=312,LEFT($G256,5)="Total",$B256="G "),VLOOKUP('312'!$F$80,_312_Table1,MATCH('312'!$N$16,_312_Table1_ColumnLookup,0),FALSE),
  IF(AND(VALUE(LEFT($A256,3))=312,LEFT($G256,5)="Total",$B256="O "),VLOOKUP('312'!$F$80,_312_Table1,MATCH('312'!$V$16,_312_Table1_ColumnLookup,0),FALSE),
  IF(AND(VALUE(LEFT($A256,3))=312,LEFT($G256,5)="Total",$B256="Q "),VLOOKUP('312'!$F$80,_312_Table1,MATCH('312'!$X$16,_312_Table1_ColumnLookup,0),FALSE),
  IF(AND(VALUE(LEFT($A256,3))=312,LEFT($G256,5)="Total"),VLOOKUP('312'!$F$80,_312_Table1,MATCH(LEFT($B256,1),_312_Table1_ColumnLookup,0),FALSE),
  IF(AND(VALUE(LEFT($A256,3))=312,LEN($I256)=4,$B256="G"),VLOOKUP($I256,_312_Table1,MATCH('312'!$N$16,_312_Table1_ColumnLookup,0),FALSE),
  IF(AND(VALUE(LEFT($A256,3))=312,LEN($I256)=4,$B256="O"),VLOOKUP($I256,_312_Table1,MATCH('312'!$V$16,_312_Table1_ColumnLookup,0),FALSE),
  IF(AND(VALUE(LEFT($A256,3))=312,LEN($I256)=4,$B256="Q"),VLOOKUP($I256,_312_Table1,MATCH('312'!$X$16,_312_Table1_ColumnLookup,0),FALSE),
  IF(AND(VALUE(LEFT($A256,3))=312,LEN($I256)=4),VLOOKUP($I256,_312_Table1,MATCH(LEFT($B256,1),_312_Table1_ColumnLookup,0),FALSE)
+N("312"),
  IF(VALUE(LEFT($A256,3))=313,VLOOKUP(VALUE(MID($B256,2,1)),_313_Table1,MATCH(MID($B256,1,1),_313_Table1_ColumnLookup,0),FALSE)
+N("313"),
  IF(AND(VALUE(LEFT($A256,3))=314,LEN($B256)=3),VLOOKUP(VALUE(MID($B256,2,2)),_314_Table1,MATCH(MID($B256,1,1),_314_Table1_ColumnLookup,0),FALSE),
  IF(VALUE(LEFT($A256,3))=314,VLOOKUP(VALUE(MID($B256,2,1)),_314_Table1,MATCH(MID($B256,1,1),_314_Table1_ColumnLookup,0),FALSE)
+N("314"),
""))))))))))))))))))))))))</f>
        <v>0</v>
      </c>
      <c r="E256" s="238" t="e">
        <f>IF(AND(VALUE(LEFT($A256,3))=309,LEN($B256)=3),VLOOKUP(VALUE(MID($B256,2,2)),_309_Table2,MATCH(MID($B256,1,1),_309_Table2_ColumnLookup,0),FALSE),
  IF($C256="309 LCR SummaryA",OneYearSCR,IF($C256="309 LCR SummaryB",UltimateSCR,IF(VALUE(LEFT($A256,3))=309,VLOOKUP(VALUE(MID($B256,2,1)),_309_Table2,MATCH(MID($B256,1,1),_309_Table2_ColumnLookup,0),FALSE)
+N("309"),
  IF(VALUE(LEFT($A256,3))=310,VLOOKUP(VALUE(MID($B256,2,1)),_310_Table2,MATCH(MID($B256,1,1),_310_Table2_ColumnLookup,0),FALSE)
+N("310"),
  IF(AND(VALUE(LEFT($A256,3))=311,LEN($I256)=4),VLOOKUP($I256,_311_Table2,MATCH($B256,_311_Table2_ColumnLookup,0),FALSE),
  IF(AND(VALUE(LEFT($A256,3))=311,OR($B256="I2",$B256="J2",$B256="K2",$B256="L2")),VLOOKUP('311'!$G$58,_311_Table2,MATCH(MID($B256,1,1),_311_Table2_ColumnLookup,0),FALSE),
  IF(AND(VALUE(LEFT($A256,3))=311,RIGHT($B256,5)="Total"),VLOOKUP('311'!$G$59,_311_Table2,MATCH(MID($B256,1,1),_311_Table2_ColumnLookup,0),FALSE),
  IF(VALUE(LEFT($A256,3))=311,VLOOKUP(VALUE(MID($B256,2,1)),_311_Table2,MATCH(MID($B256,1,1),_311_Table2_ColumnLookup,0),FALSE)
+N("311"),
  IF(AND(VALUE(LEFT($A256,3))=312,LEFT($G256,10)="Unincepted",$B256="G "),VLOOKUP(" ULO",_312_Table2,MATCH('312'!$N$16,_312_Table2_ColumnLookup,0),FALSE),
  IF(AND(VALUE(LEFT($A256,3))=312,LEFT($G256,10)="Unincepted",$B256="O "),VLOOKUP(" ULO",_312_Table2,MATCH('312'!$V$16,_312_Table2_ColumnLookup,0),FALSE),
  IF(AND(VALUE(LEFT($A256,3))=312,LEFT($G256,10)="Unincepted",$B256="Q "),VLOOKUP(" ULO",_312_Table2,MATCH('312'!$X$16,_312_Table2_ColumnLookup,0),FALSE),
  IF(AND(VALUE(LEFT($A256,3))=312,LEFT($G256,10)="Unincepted"),VLOOKUP(" ULO",_312_Table2,MATCH(LEFT($B256,1),_312_Table2_ColumnLookup,0),FALSE),
  IF(AND(VALUE(LEFT($A256,3))=312,LEFT($G256,5)="Total",$B256="G "),VLOOKUP('312'!$F$80,_312_Table2,MATCH('312'!$N$16,_312_Table2_ColumnLookup,0),FALSE),
  IF(AND(VALUE(LEFT($A256,3))=312,LEFT($G256,5)="Total",$B256="O "),VLOOKUP('312'!$F$80,_312_Table2,MATCH('312'!$V$16,_312_Table2_ColumnLookup,0),FALSE),
  IF(AND(VALUE(LEFT($A256,3))=312,LEFT($G256,5)="Total",$B256="Q "),VLOOKUP('312'!$F$80,_312_Table2,MATCH('312'!$X$16,_312_Table2_ColumnLookup,0),FALSE),
  IF(AND(VALUE(LEFT($A256,3))=312,LEFT($G256,5)="Total"),VLOOKUP('312'!$F$80,_312_Table2,MATCH(LEFT($B256,1),_312_Table2_ColumnLookup,0),FALSE),
  IF(AND(VALUE(LEFT($A256,3))=312,LEN($I256)=4,$B256="G"),VLOOKUP($I256,_312_Table2,MATCH('312'!$N$16,_312_Table2_ColumnLookup,0),FALSE),
  IF(AND(VALUE(LEFT($A256,3))=312,LEN($I256)=4,$B256="O"),VLOOKUP($I256,_312_Table2,MATCH('312'!$V$16,_312_Table2_ColumnLookup,0),FALSE),
  IF(AND(VALUE(LEFT($A256,3))=312,LEN($I256)=4,$B256="Q"),VLOOKUP($I256,_312_Table2,MATCH('312'!$X$16,_312_Table2_ColumnLookup,0),FALSE),
  IF(AND(VALUE(LEFT($A256,3))=312,LEN($I256)=4),VLOOKUP($I256,_312_Table2,MATCH(LEFT($B256,1),_312_Table2_ColumnLookup,0),FALSE)
+N("312"),
  IF(VALUE(LEFT($A256,3))=313,VLOOKUP(VALUE(MID($B256,2,1)),_313_Table2,MATCH(MID($B256,1,1),_313_Table2_ColumnLookup,0),FALSE)
+N("313"),
  IF(AND(VALUE(LEFT($A256,3))=314,LEN($B256)=3),VLOOKUP(VALUE(MID($B256,2,2)),_314_Table2,MATCH(MID($B256,1,1),_314_Table2_ColumnLookup,0),FALSE),
  IF(VALUE(LEFT($A256,3))=314,VLOOKUP(VALUE(MID($B256,2,1)),_314_Table2,MATCH(MID($B256,1,1),_314_Table2_ColumnLookup,0),FALSE)
+N("314"),
""))))))))))))))))))))))))</f>
        <v>#NAME?</v>
      </c>
      <c r="F256" s="238" t="e">
        <f>IF(AND(VALUE(LEFT($A256,3))=309,LEN($B256)=3),VLOOKUP(VALUE(MID($B256,2,2)),_309_Table3,MATCH(MID($B256,1,1),_309_Table3_ColumnLookup,0),FALSE),
  IF($C256="309 LCR SummaryA",OneYearSCR,IF($C256="309 LCR SummaryB",UltimateSCR,IF(VALUE(LEFT($A256,3))=309,VLOOKUP(VALUE(MID($B256,2,1)),_309_Table3,MATCH(MID($B256,1,1),_309_Table3_ColumnLookup,0),FALSE)
+N("309"),
  IF(VALUE(LEFT($A256,3))=310,VLOOKUP(VALUE(MID($B256,2,1)),_310_Table3,MATCH(MID($B256,1,1),_310_Table3_ColumnLookup,0),FALSE)
+N("310"),
  IF(AND(VALUE(LEFT($A256,3))=311,LEN($I256)=4),VLOOKUP($I256,_311_Table3,MATCH($B256,_311_Table3_ColumnLookup,0),FALSE),
  IF(AND(VALUE(LEFT($A256,3))=311,OR($B256="I2",$B256="J2",$B256="K2",$B256="L2")),VLOOKUP('311'!$G$58,_311_Table3,MATCH(MID($B256,1,1),_311_Table3_ColumnLookup,0),FALSE),
  IF(AND(VALUE(LEFT($A256,3))=311,RIGHT($B256,5)="Total"),VLOOKUP('311'!$G$59,_311_Table3,MATCH(MID($B256,1,1),_311_Table3_ColumnLookup,0),FALSE),
  IF(VALUE(LEFT($A256,3))=311,VLOOKUP(VALUE(MID($B256,2,1)),_311_Table3,MATCH(MID($B256,1,1),_311_Table3_ColumnLookup,0),FALSE)
+N("311"),
  IF(AND(VALUE(LEFT($A256,3))=312,LEFT($G256,10)="Unincepted",$B256="G "),VLOOKUP(" ULO",_312_Table3,MATCH('312'!$N$16,_312_Table3_ColumnLookup,0),FALSE),
  IF(AND(VALUE(LEFT($A256,3))=312,LEFT($G256,10)="Unincepted",$B256="O "),VLOOKUP(" ULO",_312_Table3,MATCH('312'!$V$16,_312_Table3_ColumnLookup,0),FALSE),
  IF(AND(VALUE(LEFT($A256,3))=312,LEFT($G256,10)="Unincepted",$B256="Q "),VLOOKUP(" ULO",_312_Table3,MATCH('312'!$X$16,_312_Table3_ColumnLookup,0),FALSE),
  IF(AND(VALUE(LEFT($A256,3))=312,LEFT($G256,10)="Unincepted"),VLOOKUP(" ULO",_312_Table3,MATCH(LEFT($B256,1),_312_Table3_ColumnLookup,0),FALSE),
  IF(AND(VALUE(LEFT($A256,3))=312,LEFT($G256,5)="Total",$B256="G "),VLOOKUP('312'!$F$80,_312_Table3,MATCH('312'!$N$16,_312_Table3_ColumnLookup,0),FALSE),
  IF(AND(VALUE(LEFT($A256,3))=312,LEFT($G256,5)="Total",$B256="O "),VLOOKUP('312'!$F$80,_312_Table3,MATCH('312'!$V$16,_312_Table3_ColumnLookup,0),FALSE),
  IF(AND(VALUE(LEFT($A256,3))=312,LEFT($G256,5)="Total",$B256="Q "),VLOOKUP('312'!$F$80,_312_Table3,MATCH('312'!$X$16,_312_Table3_ColumnLookup,0),FALSE),
  IF(AND(VALUE(LEFT($A256,3))=312,LEFT($G256,5)="Total"),VLOOKUP('312'!$F$80,_312_Table3,MATCH(LEFT($B256,1),_312_Table3_ColumnLookup,0),FALSE),
  IF(AND(VALUE(LEFT($A256,3))=312,LEN($I256)=4,$B256="G"),VLOOKUP($I256,_312_Table3,MATCH('312'!$N$16,_312_Table3_ColumnLookup,0),FALSE),
  IF(AND(VALUE(LEFT($A256,3))=312,LEN($I256)=4,$B256="O"),VLOOKUP($I256,_312_Table3,MATCH('312'!$V$16,_312_Table3_ColumnLookup,0),FALSE),
  IF(AND(VALUE(LEFT($A256,3))=312,LEN($I256)=4,$B256="Q"),VLOOKUP($I256,_312_Table3,MATCH('312'!$X$16,_312_Table3_ColumnLookup,0),FALSE),
  IF(AND(VALUE(LEFT($A256,3))=312,LEN($I256)=4),VLOOKUP($I256,_312_Table3,MATCH(LEFT($B256,1),_312_Table3_ColumnLookup,0),FALSE)
+N("312"),
  IF(VALUE(LEFT($A256,3))=313,VLOOKUP(VALUE(MID($B256,2,1)),_313_Table3,MATCH(MID($B256,1,1),_313_Table3_ColumnLookup,0),FALSE)
+N("313"),
  IF(AND(VALUE(LEFT($A256,3))=314,LEN($B256)=3),VLOOKUP(VALUE(MID($B256,2,2)),_314_Table3,MATCH(MID($B256,1,1),_314_Table3_ColumnLookup,0),FALSE),
  IF(VALUE(LEFT($A256,3))=314,VLOOKUP(VALUE(MID($B256,2,1)),_314_Table3,MATCH(MID($B256,1,1),_314_Table3_ColumnLookup,0),FALSE)
+N("314"),
""))))))))))))))))))))))))</f>
        <v>#NAME?</v>
      </c>
      <c r="G256" s="266" t="s">
        <v>1161</v>
      </c>
      <c r="H256" s="321">
        <f>IFERROR(
IF(ISERROR($D256)=FALSE,$D256,IF(ISERROR($E256)=FALSE,$E256,IF(ISERROR($F256)=FALSE,$F256
+N("012 checkboxes"),
IF(
IF(OR(LEFT($A256,9)="Syndicate",LEFT($A256,12)="NewSyndicate"),VLOOKUP($A256,'012'!$J:$ZW,MATCH("Link to button",'012'!$J$1:$ZW$1,0),0)
+N("309 checkbox"),
IF($C256="309 LCR Summary0",VLOOKUP("Notes990",'309'!$P:$ZZ,MATCH("Link to button",'309'!$P$1:$ZZ$1,0),0)
+N("313 checkboxes"),
IF($C256="313 Financial Information0LcmVsScr",IF($C256="309 LCR Summary0",VLOOKUP("LcmVsScr",'309'!$N:$ZZ,MATCH("Link to button",'309'!$N$1:$ZZ$1,0),0),
IF($C256="313 Financial Information0LcrDocAttached",IF($C256="309 LCR Summary0",VLOOKUP("LcrDocAttached",'309'!$N:$ZZ,MATCH("Link to button",'309'!$N$1:$ZZ$1,0),
0)))))))=1,TRUE,FALSE)
))),"")</f>
        <v>0</v>
      </c>
      <c r="I256" s="266">
        <v>1992</v>
      </c>
    </row>
    <row r="257" spans="1:9" s="266" customFormat="1">
      <c r="A257" s="237" t="str">
        <f>VLOOKUP($G257,CSVLookups!$B:$R,MATCH(A$1,CSVLookups!$B$1:$R$1,0),FALSE)</f>
        <v>312 Projected Solvency II Technical Provisions at Time Zero</v>
      </c>
      <c r="B257" s="237" t="str">
        <f>VLOOKUP($G257,CSVLookups!$B:$R,MATCH(B$1,CSVLookups!$B$1:$R$1,0),FALSE)</f>
        <v>P</v>
      </c>
      <c r="C257" s="238" t="str">
        <f t="shared" si="4"/>
        <v>312 Projected Solvency II Technical Provisions at Time ZeroP1992</v>
      </c>
      <c r="D257" s="238">
        <f>IF(AND(VALUE(LEFT($A257,3))=309,LEN($B257)=3),VLOOKUP(VALUE(MID($B257,2,2)),_309_Table1,MATCH(MID($B257,1,1),_309_Table1_ColumnLookup,0),FALSE),
  IF($C257="309 LCR SummaryA",OneYearSCR,IF($C257="309 LCR SummaryB",UltimateSCR,IF(VALUE(LEFT($A257,3))=309,VLOOKUP(VALUE(MID($B257,2,1)),_309_Table1,MATCH(MID($B257,1,1),_309_Table1_ColumnLookup,0),FALSE)
+N("309"),
  IF(VALUE(LEFT($A257,3))=310,VLOOKUP(VALUE(MID($B257,2,1)),_310_Table1,MATCH(MID($B257,1,1),_310_Table1_ColumnLookup,0),FALSE)
+N("310"),
  IF(AND(VALUE(LEFT($A257,3))=311,LEN($I257)=4),VLOOKUP($I257,_311_Table1,MATCH($B257,_311_Table1_ColumnLookup,0),FALSE),
  IF(AND(VALUE(LEFT($A257,3))=311,OR($B257="I2",$B257="J2",$B257="K2",$B257="L2")),VLOOKUP('311'!$G$58,_311_Table1,MATCH(MID($B257,1,1),_311_Table1_ColumnLookup,0),FALSE),
  IF(AND(VALUE(LEFT($A257,3))=311,RIGHT($B257,5)="Total"),VLOOKUP('311'!$G$59,_311_Table1,MATCH(MID($B257,1,1),_311_Table1_ColumnLookup,0),FALSE),
  IF(VALUE(LEFT($A257,3))=311,VLOOKUP(VALUE(MID($B257,2,1)),_311_Table1,MATCH(MID($B257,1,1),_311_Table1_ColumnLookup,0),FALSE)
+N("311"),
  IF(AND(VALUE(LEFT($A257,3))=312,LEFT($G257,10)="Unincepted",$B257="G "),VLOOKUP(" ULO",_312_Table1,MATCH('312'!$N$16,_312_Table1_ColumnLookup,0),FALSE),
  IF(AND(VALUE(LEFT($A257,3))=312,LEFT($G257,10)="Unincepted",$B257="O "),VLOOKUP(" ULO",_312_Table1,MATCH('312'!$V$16,_312_Table1_ColumnLookup,0),FALSE),
  IF(AND(VALUE(LEFT($A257,3))=312,LEFT($G257,10)="Unincepted",$B257="Q "),VLOOKUP(" ULO",_312_Table1,MATCH('312'!$X$16,_312_Table1_ColumnLookup,0),FALSE),
  IF(AND(VALUE(LEFT($A257,3))=312,LEFT($G257,10)="Unincepted"),VLOOKUP(" ULO",_312_Table1,MATCH(LEFT($B257,1),_312_Table1_ColumnLookup,0),FALSE),
  IF(AND(VALUE(LEFT($A257,3))=312,LEFT($G257,5)="Total",$B257="G "),VLOOKUP('312'!$F$80,_312_Table1,MATCH('312'!$N$16,_312_Table1_ColumnLookup,0),FALSE),
  IF(AND(VALUE(LEFT($A257,3))=312,LEFT($G257,5)="Total",$B257="O "),VLOOKUP('312'!$F$80,_312_Table1,MATCH('312'!$V$16,_312_Table1_ColumnLookup,0),FALSE),
  IF(AND(VALUE(LEFT($A257,3))=312,LEFT($G257,5)="Total",$B257="Q "),VLOOKUP('312'!$F$80,_312_Table1,MATCH('312'!$X$16,_312_Table1_ColumnLookup,0),FALSE),
  IF(AND(VALUE(LEFT($A257,3))=312,LEFT($G257,5)="Total"),VLOOKUP('312'!$F$80,_312_Table1,MATCH(LEFT($B257,1),_312_Table1_ColumnLookup,0),FALSE),
  IF(AND(VALUE(LEFT($A257,3))=312,LEN($I257)=4,$B257="G"),VLOOKUP($I257,_312_Table1,MATCH('312'!$N$16,_312_Table1_ColumnLookup,0),FALSE),
  IF(AND(VALUE(LEFT($A257,3))=312,LEN($I257)=4,$B257="O"),VLOOKUP($I257,_312_Table1,MATCH('312'!$V$16,_312_Table1_ColumnLookup,0),FALSE),
  IF(AND(VALUE(LEFT($A257,3))=312,LEN($I257)=4,$B257="Q"),VLOOKUP($I257,_312_Table1,MATCH('312'!$X$16,_312_Table1_ColumnLookup,0),FALSE),
  IF(AND(VALUE(LEFT($A257,3))=312,LEN($I257)=4),VLOOKUP($I257,_312_Table1,MATCH(LEFT($B257,1),_312_Table1_ColumnLookup,0),FALSE)
+N("312"),
  IF(VALUE(LEFT($A257,3))=313,VLOOKUP(VALUE(MID($B257,2,1)),_313_Table1,MATCH(MID($B257,1,1),_313_Table1_ColumnLookup,0),FALSE)
+N("313"),
  IF(AND(VALUE(LEFT($A257,3))=314,LEN($B257)=3),VLOOKUP(VALUE(MID($B257,2,2)),_314_Table1,MATCH(MID($B257,1,1),_314_Table1_ColumnLookup,0),FALSE),
  IF(VALUE(LEFT($A257,3))=314,VLOOKUP(VALUE(MID($B257,2,1)),_314_Table1,MATCH(MID($B257,1,1),_314_Table1_ColumnLookup,0),FALSE)
+N("314"),
""))))))))))))))))))))))))</f>
        <v>0</v>
      </c>
      <c r="E257" s="238" t="e">
        <f>IF(AND(VALUE(LEFT($A257,3))=309,LEN($B257)=3),VLOOKUP(VALUE(MID($B257,2,2)),_309_Table2,MATCH(MID($B257,1,1),_309_Table2_ColumnLookup,0),FALSE),
  IF($C257="309 LCR SummaryA",OneYearSCR,IF($C257="309 LCR SummaryB",UltimateSCR,IF(VALUE(LEFT($A257,3))=309,VLOOKUP(VALUE(MID($B257,2,1)),_309_Table2,MATCH(MID($B257,1,1),_309_Table2_ColumnLookup,0),FALSE)
+N("309"),
  IF(VALUE(LEFT($A257,3))=310,VLOOKUP(VALUE(MID($B257,2,1)),_310_Table2,MATCH(MID($B257,1,1),_310_Table2_ColumnLookup,0),FALSE)
+N("310"),
  IF(AND(VALUE(LEFT($A257,3))=311,LEN($I257)=4),VLOOKUP($I257,_311_Table2,MATCH($B257,_311_Table2_ColumnLookup,0),FALSE),
  IF(AND(VALUE(LEFT($A257,3))=311,OR($B257="I2",$B257="J2",$B257="K2",$B257="L2")),VLOOKUP('311'!$G$58,_311_Table2,MATCH(MID($B257,1,1),_311_Table2_ColumnLookup,0),FALSE),
  IF(AND(VALUE(LEFT($A257,3))=311,RIGHT($B257,5)="Total"),VLOOKUP('311'!$G$59,_311_Table2,MATCH(MID($B257,1,1),_311_Table2_ColumnLookup,0),FALSE),
  IF(VALUE(LEFT($A257,3))=311,VLOOKUP(VALUE(MID($B257,2,1)),_311_Table2,MATCH(MID($B257,1,1),_311_Table2_ColumnLookup,0),FALSE)
+N("311"),
  IF(AND(VALUE(LEFT($A257,3))=312,LEFT($G257,10)="Unincepted",$B257="G "),VLOOKUP(" ULO",_312_Table2,MATCH('312'!$N$16,_312_Table2_ColumnLookup,0),FALSE),
  IF(AND(VALUE(LEFT($A257,3))=312,LEFT($G257,10)="Unincepted",$B257="O "),VLOOKUP(" ULO",_312_Table2,MATCH('312'!$V$16,_312_Table2_ColumnLookup,0),FALSE),
  IF(AND(VALUE(LEFT($A257,3))=312,LEFT($G257,10)="Unincepted",$B257="Q "),VLOOKUP(" ULO",_312_Table2,MATCH('312'!$X$16,_312_Table2_ColumnLookup,0),FALSE),
  IF(AND(VALUE(LEFT($A257,3))=312,LEFT($G257,10)="Unincepted"),VLOOKUP(" ULO",_312_Table2,MATCH(LEFT($B257,1),_312_Table2_ColumnLookup,0),FALSE),
  IF(AND(VALUE(LEFT($A257,3))=312,LEFT($G257,5)="Total",$B257="G "),VLOOKUP('312'!$F$80,_312_Table2,MATCH('312'!$N$16,_312_Table2_ColumnLookup,0),FALSE),
  IF(AND(VALUE(LEFT($A257,3))=312,LEFT($G257,5)="Total",$B257="O "),VLOOKUP('312'!$F$80,_312_Table2,MATCH('312'!$V$16,_312_Table2_ColumnLookup,0),FALSE),
  IF(AND(VALUE(LEFT($A257,3))=312,LEFT($G257,5)="Total",$B257="Q "),VLOOKUP('312'!$F$80,_312_Table2,MATCH('312'!$X$16,_312_Table2_ColumnLookup,0),FALSE),
  IF(AND(VALUE(LEFT($A257,3))=312,LEFT($G257,5)="Total"),VLOOKUP('312'!$F$80,_312_Table2,MATCH(LEFT($B257,1),_312_Table2_ColumnLookup,0),FALSE),
  IF(AND(VALUE(LEFT($A257,3))=312,LEN($I257)=4,$B257="G"),VLOOKUP($I257,_312_Table2,MATCH('312'!$N$16,_312_Table2_ColumnLookup,0),FALSE),
  IF(AND(VALUE(LEFT($A257,3))=312,LEN($I257)=4,$B257="O"),VLOOKUP($I257,_312_Table2,MATCH('312'!$V$16,_312_Table2_ColumnLookup,0),FALSE),
  IF(AND(VALUE(LEFT($A257,3))=312,LEN($I257)=4,$B257="Q"),VLOOKUP($I257,_312_Table2,MATCH('312'!$X$16,_312_Table2_ColumnLookup,0),FALSE),
  IF(AND(VALUE(LEFT($A257,3))=312,LEN($I257)=4),VLOOKUP($I257,_312_Table2,MATCH(LEFT($B257,1),_312_Table2_ColumnLookup,0),FALSE)
+N("312"),
  IF(VALUE(LEFT($A257,3))=313,VLOOKUP(VALUE(MID($B257,2,1)),_313_Table2,MATCH(MID($B257,1,1),_313_Table2_ColumnLookup,0),FALSE)
+N("313"),
  IF(AND(VALUE(LEFT($A257,3))=314,LEN($B257)=3),VLOOKUP(VALUE(MID($B257,2,2)),_314_Table2,MATCH(MID($B257,1,1),_314_Table2_ColumnLookup,0),FALSE),
  IF(VALUE(LEFT($A257,3))=314,VLOOKUP(VALUE(MID($B257,2,1)),_314_Table2,MATCH(MID($B257,1,1),_314_Table2_ColumnLookup,0),FALSE)
+N("314"),
""))))))))))))))))))))))))</f>
        <v>#NAME?</v>
      </c>
      <c r="F257" s="238" t="e">
        <f>IF(AND(VALUE(LEFT($A257,3))=309,LEN($B257)=3),VLOOKUP(VALUE(MID($B257,2,2)),_309_Table3,MATCH(MID($B257,1,1),_309_Table3_ColumnLookup,0),FALSE),
  IF($C257="309 LCR SummaryA",OneYearSCR,IF($C257="309 LCR SummaryB",UltimateSCR,IF(VALUE(LEFT($A257,3))=309,VLOOKUP(VALUE(MID($B257,2,1)),_309_Table3,MATCH(MID($B257,1,1),_309_Table3_ColumnLookup,0),FALSE)
+N("309"),
  IF(VALUE(LEFT($A257,3))=310,VLOOKUP(VALUE(MID($B257,2,1)),_310_Table3,MATCH(MID($B257,1,1),_310_Table3_ColumnLookup,0),FALSE)
+N("310"),
  IF(AND(VALUE(LEFT($A257,3))=311,LEN($I257)=4),VLOOKUP($I257,_311_Table3,MATCH($B257,_311_Table3_ColumnLookup,0),FALSE),
  IF(AND(VALUE(LEFT($A257,3))=311,OR($B257="I2",$B257="J2",$B257="K2",$B257="L2")),VLOOKUP('311'!$G$58,_311_Table3,MATCH(MID($B257,1,1),_311_Table3_ColumnLookup,0),FALSE),
  IF(AND(VALUE(LEFT($A257,3))=311,RIGHT($B257,5)="Total"),VLOOKUP('311'!$G$59,_311_Table3,MATCH(MID($B257,1,1),_311_Table3_ColumnLookup,0),FALSE),
  IF(VALUE(LEFT($A257,3))=311,VLOOKUP(VALUE(MID($B257,2,1)),_311_Table3,MATCH(MID($B257,1,1),_311_Table3_ColumnLookup,0),FALSE)
+N("311"),
  IF(AND(VALUE(LEFT($A257,3))=312,LEFT($G257,10)="Unincepted",$B257="G "),VLOOKUP(" ULO",_312_Table3,MATCH('312'!$N$16,_312_Table3_ColumnLookup,0),FALSE),
  IF(AND(VALUE(LEFT($A257,3))=312,LEFT($G257,10)="Unincepted",$B257="O "),VLOOKUP(" ULO",_312_Table3,MATCH('312'!$V$16,_312_Table3_ColumnLookup,0),FALSE),
  IF(AND(VALUE(LEFT($A257,3))=312,LEFT($G257,10)="Unincepted",$B257="Q "),VLOOKUP(" ULO",_312_Table3,MATCH('312'!$X$16,_312_Table3_ColumnLookup,0),FALSE),
  IF(AND(VALUE(LEFT($A257,3))=312,LEFT($G257,10)="Unincepted"),VLOOKUP(" ULO",_312_Table3,MATCH(LEFT($B257,1),_312_Table3_ColumnLookup,0),FALSE),
  IF(AND(VALUE(LEFT($A257,3))=312,LEFT($G257,5)="Total",$B257="G "),VLOOKUP('312'!$F$80,_312_Table3,MATCH('312'!$N$16,_312_Table3_ColumnLookup,0),FALSE),
  IF(AND(VALUE(LEFT($A257,3))=312,LEFT($G257,5)="Total",$B257="O "),VLOOKUP('312'!$F$80,_312_Table3,MATCH('312'!$V$16,_312_Table3_ColumnLookup,0),FALSE),
  IF(AND(VALUE(LEFT($A257,3))=312,LEFT($G257,5)="Total",$B257="Q "),VLOOKUP('312'!$F$80,_312_Table3,MATCH('312'!$X$16,_312_Table3_ColumnLookup,0),FALSE),
  IF(AND(VALUE(LEFT($A257,3))=312,LEFT($G257,5)="Total"),VLOOKUP('312'!$F$80,_312_Table3,MATCH(LEFT($B257,1),_312_Table3_ColumnLookup,0),FALSE),
  IF(AND(VALUE(LEFT($A257,3))=312,LEN($I257)=4,$B257="G"),VLOOKUP($I257,_312_Table3,MATCH('312'!$N$16,_312_Table3_ColumnLookup,0),FALSE),
  IF(AND(VALUE(LEFT($A257,3))=312,LEN($I257)=4,$B257="O"),VLOOKUP($I257,_312_Table3,MATCH('312'!$V$16,_312_Table3_ColumnLookup,0),FALSE),
  IF(AND(VALUE(LEFT($A257,3))=312,LEN($I257)=4,$B257="Q"),VLOOKUP($I257,_312_Table3,MATCH('312'!$X$16,_312_Table3_ColumnLookup,0),FALSE),
  IF(AND(VALUE(LEFT($A257,3))=312,LEN($I257)=4),VLOOKUP($I257,_312_Table3,MATCH(LEFT($B257,1),_312_Table3_ColumnLookup,0),FALSE)
+N("312"),
  IF(VALUE(LEFT($A257,3))=313,VLOOKUP(VALUE(MID($B257,2,1)),_313_Table3,MATCH(MID($B257,1,1),_313_Table3_ColumnLookup,0),FALSE)
+N("313"),
  IF(AND(VALUE(LEFT($A257,3))=314,LEN($B257)=3),VLOOKUP(VALUE(MID($B257,2,2)),_314_Table3,MATCH(MID($B257,1,1),_314_Table3_ColumnLookup,0),FALSE),
  IF(VALUE(LEFT($A257,3))=314,VLOOKUP(VALUE(MID($B257,2,1)),_314_Table3,MATCH(MID($B257,1,1),_314_Table3_ColumnLookup,0),FALSE)
+N("314"),
""))))))))))))))))))))))))</f>
        <v>#NAME?</v>
      </c>
      <c r="G257" s="266" t="s">
        <v>1162</v>
      </c>
      <c r="H257" s="321">
        <f>IFERROR(
IF(ISERROR($D257)=FALSE,$D257,IF(ISERROR($E257)=FALSE,$E257,IF(ISERROR($F257)=FALSE,$F257
+N("012 checkboxes"),
IF(
IF(OR(LEFT($A257,9)="Syndicate",LEFT($A257,12)="NewSyndicate"),VLOOKUP($A257,'012'!$J:$ZW,MATCH("Link to button",'012'!$J$1:$ZW$1,0),0)
+N("309 checkbox"),
IF($C257="309 LCR Summary0",VLOOKUP("Notes990",'309'!$P:$ZZ,MATCH("Link to button",'309'!$P$1:$ZZ$1,0),0)
+N("313 checkboxes"),
IF($C257="313 Financial Information0LcmVsScr",IF($C257="309 LCR Summary0",VLOOKUP("LcmVsScr",'309'!$N:$ZZ,MATCH("Link to button",'309'!$N$1:$ZZ$1,0),0),
IF($C257="313 Financial Information0LcrDocAttached",IF($C257="309 LCR Summary0",VLOOKUP("LcrDocAttached",'309'!$N:$ZZ,MATCH("Link to button",'309'!$N$1:$ZZ$1,0),
0)))))))=1,TRUE,FALSE)
))),"")</f>
        <v>0</v>
      </c>
      <c r="I257" s="266">
        <v>1992</v>
      </c>
    </row>
    <row r="258" spans="1:9" s="266" customFormat="1">
      <c r="A258" s="237" t="str">
        <f>VLOOKUP($G258,CSVLookups!$B:$R,MATCH(A$1,CSVLookups!$B$1:$R$1,0),FALSE)</f>
        <v>312 Projected Solvency II Technical Provisions at Time Zero</v>
      </c>
      <c r="B258" s="237" t="str">
        <f>VLOOKUP($G258,CSVLookups!$B:$R,MATCH(B$1,CSVLookups!$B$1:$R$1,0),FALSE)</f>
        <v>Q</v>
      </c>
      <c r="C258" s="238" t="str">
        <f t="shared" si="4"/>
        <v>312 Projected Solvency II Technical Provisions at Time ZeroQ1992</v>
      </c>
      <c r="D258" s="238">
        <f>IF(AND(VALUE(LEFT($A258,3))=309,LEN($B258)=3),VLOOKUP(VALUE(MID($B258,2,2)),_309_Table1,MATCH(MID($B258,1,1),_309_Table1_ColumnLookup,0),FALSE),
  IF($C258="309 LCR SummaryA",OneYearSCR,IF($C258="309 LCR SummaryB",UltimateSCR,IF(VALUE(LEFT($A258,3))=309,VLOOKUP(VALUE(MID($B258,2,1)),_309_Table1,MATCH(MID($B258,1,1),_309_Table1_ColumnLookup,0),FALSE)
+N("309"),
  IF(VALUE(LEFT($A258,3))=310,VLOOKUP(VALUE(MID($B258,2,1)),_310_Table1,MATCH(MID($B258,1,1),_310_Table1_ColumnLookup,0),FALSE)
+N("310"),
  IF(AND(VALUE(LEFT($A258,3))=311,LEN($I258)=4),VLOOKUP($I258,_311_Table1,MATCH($B258,_311_Table1_ColumnLookup,0),FALSE),
  IF(AND(VALUE(LEFT($A258,3))=311,OR($B258="I2",$B258="J2",$B258="K2",$B258="L2")),VLOOKUP('311'!$G$58,_311_Table1,MATCH(MID($B258,1,1),_311_Table1_ColumnLookup,0),FALSE),
  IF(AND(VALUE(LEFT($A258,3))=311,RIGHT($B258,5)="Total"),VLOOKUP('311'!$G$59,_311_Table1,MATCH(MID($B258,1,1),_311_Table1_ColumnLookup,0),FALSE),
  IF(VALUE(LEFT($A258,3))=311,VLOOKUP(VALUE(MID($B258,2,1)),_311_Table1,MATCH(MID($B258,1,1),_311_Table1_ColumnLookup,0),FALSE)
+N("311"),
  IF(AND(VALUE(LEFT($A258,3))=312,LEFT($G258,10)="Unincepted",$B258="G "),VLOOKUP(" ULO",_312_Table1,MATCH('312'!$N$16,_312_Table1_ColumnLookup,0),FALSE),
  IF(AND(VALUE(LEFT($A258,3))=312,LEFT($G258,10)="Unincepted",$B258="O "),VLOOKUP(" ULO",_312_Table1,MATCH('312'!$V$16,_312_Table1_ColumnLookup,0),FALSE),
  IF(AND(VALUE(LEFT($A258,3))=312,LEFT($G258,10)="Unincepted",$B258="Q "),VLOOKUP(" ULO",_312_Table1,MATCH('312'!$X$16,_312_Table1_ColumnLookup,0),FALSE),
  IF(AND(VALUE(LEFT($A258,3))=312,LEFT($G258,10)="Unincepted"),VLOOKUP(" ULO",_312_Table1,MATCH(LEFT($B258,1),_312_Table1_ColumnLookup,0),FALSE),
  IF(AND(VALUE(LEFT($A258,3))=312,LEFT($G258,5)="Total",$B258="G "),VLOOKUP('312'!$F$80,_312_Table1,MATCH('312'!$N$16,_312_Table1_ColumnLookup,0),FALSE),
  IF(AND(VALUE(LEFT($A258,3))=312,LEFT($G258,5)="Total",$B258="O "),VLOOKUP('312'!$F$80,_312_Table1,MATCH('312'!$V$16,_312_Table1_ColumnLookup,0),FALSE),
  IF(AND(VALUE(LEFT($A258,3))=312,LEFT($G258,5)="Total",$B258="Q "),VLOOKUP('312'!$F$80,_312_Table1,MATCH('312'!$X$16,_312_Table1_ColumnLookup,0),FALSE),
  IF(AND(VALUE(LEFT($A258,3))=312,LEFT($G258,5)="Total"),VLOOKUP('312'!$F$80,_312_Table1,MATCH(LEFT($B258,1),_312_Table1_ColumnLookup,0),FALSE),
  IF(AND(VALUE(LEFT($A258,3))=312,LEN($I258)=4,$B258="G"),VLOOKUP($I258,_312_Table1,MATCH('312'!$N$16,_312_Table1_ColumnLookup,0),FALSE),
  IF(AND(VALUE(LEFT($A258,3))=312,LEN($I258)=4,$B258="O"),VLOOKUP($I258,_312_Table1,MATCH('312'!$V$16,_312_Table1_ColumnLookup,0),FALSE),
  IF(AND(VALUE(LEFT($A258,3))=312,LEN($I258)=4,$B258="Q"),VLOOKUP($I258,_312_Table1,MATCH('312'!$X$16,_312_Table1_ColumnLookup,0),FALSE),
  IF(AND(VALUE(LEFT($A258,3))=312,LEN($I258)=4),VLOOKUP($I258,_312_Table1,MATCH(LEFT($B258,1),_312_Table1_ColumnLookup,0),FALSE)
+N("312"),
  IF(VALUE(LEFT($A258,3))=313,VLOOKUP(VALUE(MID($B258,2,1)),_313_Table1,MATCH(MID($B258,1,1),_313_Table1_ColumnLookup,0),FALSE)
+N("313"),
  IF(AND(VALUE(LEFT($A258,3))=314,LEN($B258)=3),VLOOKUP(VALUE(MID($B258,2,2)),_314_Table1,MATCH(MID($B258,1,1),_314_Table1_ColumnLookup,0),FALSE),
  IF(VALUE(LEFT($A258,3))=314,VLOOKUP(VALUE(MID($B258,2,1)),_314_Table1,MATCH(MID($B258,1,1),_314_Table1_ColumnLookup,0),FALSE)
+N("314"),
""))))))))))))))))))))))))</f>
        <v>0</v>
      </c>
      <c r="E258" s="238" t="e">
        <f>IF(AND(VALUE(LEFT($A258,3))=309,LEN($B258)=3),VLOOKUP(VALUE(MID($B258,2,2)),_309_Table2,MATCH(MID($B258,1,1),_309_Table2_ColumnLookup,0),FALSE),
  IF($C258="309 LCR SummaryA",OneYearSCR,IF($C258="309 LCR SummaryB",UltimateSCR,IF(VALUE(LEFT($A258,3))=309,VLOOKUP(VALUE(MID($B258,2,1)),_309_Table2,MATCH(MID($B258,1,1),_309_Table2_ColumnLookup,0),FALSE)
+N("309"),
  IF(VALUE(LEFT($A258,3))=310,VLOOKUP(VALUE(MID($B258,2,1)),_310_Table2,MATCH(MID($B258,1,1),_310_Table2_ColumnLookup,0),FALSE)
+N("310"),
  IF(AND(VALUE(LEFT($A258,3))=311,LEN($I258)=4),VLOOKUP($I258,_311_Table2,MATCH($B258,_311_Table2_ColumnLookup,0),FALSE),
  IF(AND(VALUE(LEFT($A258,3))=311,OR($B258="I2",$B258="J2",$B258="K2",$B258="L2")),VLOOKUP('311'!$G$58,_311_Table2,MATCH(MID($B258,1,1),_311_Table2_ColumnLookup,0),FALSE),
  IF(AND(VALUE(LEFT($A258,3))=311,RIGHT($B258,5)="Total"),VLOOKUP('311'!$G$59,_311_Table2,MATCH(MID($B258,1,1),_311_Table2_ColumnLookup,0),FALSE),
  IF(VALUE(LEFT($A258,3))=311,VLOOKUP(VALUE(MID($B258,2,1)),_311_Table2,MATCH(MID($B258,1,1),_311_Table2_ColumnLookup,0),FALSE)
+N("311"),
  IF(AND(VALUE(LEFT($A258,3))=312,LEFT($G258,10)="Unincepted",$B258="G "),VLOOKUP(" ULO",_312_Table2,MATCH('312'!$N$16,_312_Table2_ColumnLookup,0),FALSE),
  IF(AND(VALUE(LEFT($A258,3))=312,LEFT($G258,10)="Unincepted",$B258="O "),VLOOKUP(" ULO",_312_Table2,MATCH('312'!$V$16,_312_Table2_ColumnLookup,0),FALSE),
  IF(AND(VALUE(LEFT($A258,3))=312,LEFT($G258,10)="Unincepted",$B258="Q "),VLOOKUP(" ULO",_312_Table2,MATCH('312'!$X$16,_312_Table2_ColumnLookup,0),FALSE),
  IF(AND(VALUE(LEFT($A258,3))=312,LEFT($G258,10)="Unincepted"),VLOOKUP(" ULO",_312_Table2,MATCH(LEFT($B258,1),_312_Table2_ColumnLookup,0),FALSE),
  IF(AND(VALUE(LEFT($A258,3))=312,LEFT($G258,5)="Total",$B258="G "),VLOOKUP('312'!$F$80,_312_Table2,MATCH('312'!$N$16,_312_Table2_ColumnLookup,0),FALSE),
  IF(AND(VALUE(LEFT($A258,3))=312,LEFT($G258,5)="Total",$B258="O "),VLOOKUP('312'!$F$80,_312_Table2,MATCH('312'!$V$16,_312_Table2_ColumnLookup,0),FALSE),
  IF(AND(VALUE(LEFT($A258,3))=312,LEFT($G258,5)="Total",$B258="Q "),VLOOKUP('312'!$F$80,_312_Table2,MATCH('312'!$X$16,_312_Table2_ColumnLookup,0),FALSE),
  IF(AND(VALUE(LEFT($A258,3))=312,LEFT($G258,5)="Total"),VLOOKUP('312'!$F$80,_312_Table2,MATCH(LEFT($B258,1),_312_Table2_ColumnLookup,0),FALSE),
  IF(AND(VALUE(LEFT($A258,3))=312,LEN($I258)=4,$B258="G"),VLOOKUP($I258,_312_Table2,MATCH('312'!$N$16,_312_Table2_ColumnLookup,0),FALSE),
  IF(AND(VALUE(LEFT($A258,3))=312,LEN($I258)=4,$B258="O"),VLOOKUP($I258,_312_Table2,MATCH('312'!$V$16,_312_Table2_ColumnLookup,0),FALSE),
  IF(AND(VALUE(LEFT($A258,3))=312,LEN($I258)=4,$B258="Q"),VLOOKUP($I258,_312_Table2,MATCH('312'!$X$16,_312_Table2_ColumnLookup,0),FALSE),
  IF(AND(VALUE(LEFT($A258,3))=312,LEN($I258)=4),VLOOKUP($I258,_312_Table2,MATCH(LEFT($B258,1),_312_Table2_ColumnLookup,0),FALSE)
+N("312"),
  IF(VALUE(LEFT($A258,3))=313,VLOOKUP(VALUE(MID($B258,2,1)),_313_Table2,MATCH(MID($B258,1,1),_313_Table2_ColumnLookup,0),FALSE)
+N("313"),
  IF(AND(VALUE(LEFT($A258,3))=314,LEN($B258)=3),VLOOKUP(VALUE(MID($B258,2,2)),_314_Table2,MATCH(MID($B258,1,1),_314_Table2_ColumnLookup,0),FALSE),
  IF(VALUE(LEFT($A258,3))=314,VLOOKUP(VALUE(MID($B258,2,1)),_314_Table2,MATCH(MID($B258,1,1),_314_Table2_ColumnLookup,0),FALSE)
+N("314"),
""))))))))))))))))))))))))</f>
        <v>#NAME?</v>
      </c>
      <c r="F258" s="238" t="e">
        <f>IF(AND(VALUE(LEFT($A258,3))=309,LEN($B258)=3),VLOOKUP(VALUE(MID($B258,2,2)),_309_Table3,MATCH(MID($B258,1,1),_309_Table3_ColumnLookup,0),FALSE),
  IF($C258="309 LCR SummaryA",OneYearSCR,IF($C258="309 LCR SummaryB",UltimateSCR,IF(VALUE(LEFT($A258,3))=309,VLOOKUP(VALUE(MID($B258,2,1)),_309_Table3,MATCH(MID($B258,1,1),_309_Table3_ColumnLookup,0),FALSE)
+N("309"),
  IF(VALUE(LEFT($A258,3))=310,VLOOKUP(VALUE(MID($B258,2,1)),_310_Table3,MATCH(MID($B258,1,1),_310_Table3_ColumnLookup,0),FALSE)
+N("310"),
  IF(AND(VALUE(LEFT($A258,3))=311,LEN($I258)=4),VLOOKUP($I258,_311_Table3,MATCH($B258,_311_Table3_ColumnLookup,0),FALSE),
  IF(AND(VALUE(LEFT($A258,3))=311,OR($B258="I2",$B258="J2",$B258="K2",$B258="L2")),VLOOKUP('311'!$G$58,_311_Table3,MATCH(MID($B258,1,1),_311_Table3_ColumnLookup,0),FALSE),
  IF(AND(VALUE(LEFT($A258,3))=311,RIGHT($B258,5)="Total"),VLOOKUP('311'!$G$59,_311_Table3,MATCH(MID($B258,1,1),_311_Table3_ColumnLookup,0),FALSE),
  IF(VALUE(LEFT($A258,3))=311,VLOOKUP(VALUE(MID($B258,2,1)),_311_Table3,MATCH(MID($B258,1,1),_311_Table3_ColumnLookup,0),FALSE)
+N("311"),
  IF(AND(VALUE(LEFT($A258,3))=312,LEFT($G258,10)="Unincepted",$B258="G "),VLOOKUP(" ULO",_312_Table3,MATCH('312'!$N$16,_312_Table3_ColumnLookup,0),FALSE),
  IF(AND(VALUE(LEFT($A258,3))=312,LEFT($G258,10)="Unincepted",$B258="O "),VLOOKUP(" ULO",_312_Table3,MATCH('312'!$V$16,_312_Table3_ColumnLookup,0),FALSE),
  IF(AND(VALUE(LEFT($A258,3))=312,LEFT($G258,10)="Unincepted",$B258="Q "),VLOOKUP(" ULO",_312_Table3,MATCH('312'!$X$16,_312_Table3_ColumnLookup,0),FALSE),
  IF(AND(VALUE(LEFT($A258,3))=312,LEFT($G258,10)="Unincepted"),VLOOKUP(" ULO",_312_Table3,MATCH(LEFT($B258,1),_312_Table3_ColumnLookup,0),FALSE),
  IF(AND(VALUE(LEFT($A258,3))=312,LEFT($G258,5)="Total",$B258="G "),VLOOKUP('312'!$F$80,_312_Table3,MATCH('312'!$N$16,_312_Table3_ColumnLookup,0),FALSE),
  IF(AND(VALUE(LEFT($A258,3))=312,LEFT($G258,5)="Total",$B258="O "),VLOOKUP('312'!$F$80,_312_Table3,MATCH('312'!$V$16,_312_Table3_ColumnLookup,0),FALSE),
  IF(AND(VALUE(LEFT($A258,3))=312,LEFT($G258,5)="Total",$B258="Q "),VLOOKUP('312'!$F$80,_312_Table3,MATCH('312'!$X$16,_312_Table3_ColumnLookup,0),FALSE),
  IF(AND(VALUE(LEFT($A258,3))=312,LEFT($G258,5)="Total"),VLOOKUP('312'!$F$80,_312_Table3,MATCH(LEFT($B258,1),_312_Table3_ColumnLookup,0),FALSE),
  IF(AND(VALUE(LEFT($A258,3))=312,LEN($I258)=4,$B258="G"),VLOOKUP($I258,_312_Table3,MATCH('312'!$N$16,_312_Table3_ColumnLookup,0),FALSE),
  IF(AND(VALUE(LEFT($A258,3))=312,LEN($I258)=4,$B258="O"),VLOOKUP($I258,_312_Table3,MATCH('312'!$V$16,_312_Table3_ColumnLookup,0),FALSE),
  IF(AND(VALUE(LEFT($A258,3))=312,LEN($I258)=4,$B258="Q"),VLOOKUP($I258,_312_Table3,MATCH('312'!$X$16,_312_Table3_ColumnLookup,0),FALSE),
  IF(AND(VALUE(LEFT($A258,3))=312,LEN($I258)=4),VLOOKUP($I258,_312_Table3,MATCH(LEFT($B258,1),_312_Table3_ColumnLookup,0),FALSE)
+N("312"),
  IF(VALUE(LEFT($A258,3))=313,VLOOKUP(VALUE(MID($B258,2,1)),_313_Table3,MATCH(MID($B258,1,1),_313_Table3_ColumnLookup,0),FALSE)
+N("313"),
  IF(AND(VALUE(LEFT($A258,3))=314,LEN($B258)=3),VLOOKUP(VALUE(MID($B258,2,2)),_314_Table3,MATCH(MID($B258,1,1),_314_Table3_ColumnLookup,0),FALSE),
  IF(VALUE(LEFT($A258,3))=314,VLOOKUP(VALUE(MID($B258,2,1)),_314_Table3,MATCH(MID($B258,1,1),_314_Table3_ColumnLookup,0),FALSE)
+N("314"),
""))))))))))))))))))))))))</f>
        <v>#NAME?</v>
      </c>
      <c r="G258" s="266" t="s">
        <v>1163</v>
      </c>
      <c r="H258" s="321">
        <f>IFERROR(
IF(ISERROR($D258)=FALSE,$D258,IF(ISERROR($E258)=FALSE,$E258,IF(ISERROR($F258)=FALSE,$F258
+N("012 checkboxes"),
IF(
IF(OR(LEFT($A258,9)="Syndicate",LEFT($A258,12)="NewSyndicate"),VLOOKUP($A258,'012'!$J:$ZW,MATCH("Link to button",'012'!$J$1:$ZW$1,0),0)
+N("309 checkbox"),
IF($C258="309 LCR Summary0",VLOOKUP("Notes990",'309'!$P:$ZZ,MATCH("Link to button",'309'!$P$1:$ZZ$1,0),0)
+N("313 checkboxes"),
IF($C258="313 Financial Information0LcmVsScr",IF($C258="309 LCR Summary0",VLOOKUP("LcmVsScr",'309'!$N:$ZZ,MATCH("Link to button",'309'!$N$1:$ZZ$1,0),0),
IF($C258="313 Financial Information0LcrDocAttached",IF($C258="309 LCR Summary0",VLOOKUP("LcrDocAttached",'309'!$N:$ZZ,MATCH("Link to button",'309'!$N$1:$ZZ$1,0),
0)))))))=1,TRUE,FALSE)
))),"")</f>
        <v>0</v>
      </c>
      <c r="I258" s="266">
        <v>1992</v>
      </c>
    </row>
    <row r="259" spans="1:9" customFormat="1">
      <c r="A259" s="237" t="str">
        <f>VLOOKUP($G259,CSVLookups!$B:$R,MATCH(A$1,CSVLookups!$B$1:$R$1,0),FALSE)</f>
        <v>312 Projected Solvency II Technical Provisions at Time Zero</v>
      </c>
      <c r="B259" s="237" t="str">
        <f>VLOOKUP($G259,CSVLookups!$B:$R,MATCH(B$1,CSVLookups!$B$1:$R$1,0),FALSE)</f>
        <v>A</v>
      </c>
      <c r="C259" s="238" t="str">
        <f t="shared" si="4"/>
        <v>312 Projected Solvency II Technical Provisions at Time ZeroA1993</v>
      </c>
      <c r="D259" s="238">
        <f>IF(AND(VALUE(LEFT($A259,3))=309,LEN($B259)=3),VLOOKUP(VALUE(MID($B259,2,2)),_309_Table1,MATCH(MID($B259,1,1),_309_Table1_ColumnLookup,0),FALSE),
  IF($C259="309 LCR SummaryA",OneYearSCR,IF($C259="309 LCR SummaryB",UltimateSCR,IF(VALUE(LEFT($A259,3))=309,VLOOKUP(VALUE(MID($B259,2,1)),_309_Table1,MATCH(MID($B259,1,1),_309_Table1_ColumnLookup,0),FALSE)
+N("309"),
  IF(VALUE(LEFT($A259,3))=310,VLOOKUP(VALUE(MID($B259,2,1)),_310_Table1,MATCH(MID($B259,1,1),_310_Table1_ColumnLookup,0),FALSE)
+N("310"),
  IF(AND(VALUE(LEFT($A259,3))=311,LEN($I259)=4),VLOOKUP($I259,_311_Table1,MATCH($B259,_311_Table1_ColumnLookup,0),FALSE),
  IF(AND(VALUE(LEFT($A259,3))=311,OR($B259="I2",$B259="J2",$B259="K2",$B259="L2")),VLOOKUP('311'!$G$58,_311_Table1,MATCH(MID($B259,1,1),_311_Table1_ColumnLookup,0),FALSE),
  IF(AND(VALUE(LEFT($A259,3))=311,RIGHT($B259,5)="Total"),VLOOKUP('311'!$G$59,_311_Table1,MATCH(MID($B259,1,1),_311_Table1_ColumnLookup,0),FALSE),
  IF(VALUE(LEFT($A259,3))=311,VLOOKUP(VALUE(MID($B259,2,1)),_311_Table1,MATCH(MID($B259,1,1),_311_Table1_ColumnLookup,0),FALSE)
+N("311"),
  IF(AND(VALUE(LEFT($A259,3))=312,LEFT($G259,10)="Unincepted",$B259="G "),VLOOKUP(" ULO",_312_Table1,MATCH('312'!$N$16,_312_Table1_ColumnLookup,0),FALSE),
  IF(AND(VALUE(LEFT($A259,3))=312,LEFT($G259,10)="Unincepted",$B259="O "),VLOOKUP(" ULO",_312_Table1,MATCH('312'!$V$16,_312_Table1_ColumnLookup,0),FALSE),
  IF(AND(VALUE(LEFT($A259,3))=312,LEFT($G259,10)="Unincepted",$B259="Q "),VLOOKUP(" ULO",_312_Table1,MATCH('312'!$X$16,_312_Table1_ColumnLookup,0),FALSE),
  IF(AND(VALUE(LEFT($A259,3))=312,LEFT($G259,10)="Unincepted"),VLOOKUP(" ULO",_312_Table1,MATCH(LEFT($B259,1),_312_Table1_ColumnLookup,0),FALSE),
  IF(AND(VALUE(LEFT($A259,3))=312,LEFT($G259,5)="Total",$B259="G "),VLOOKUP('312'!$F$80,_312_Table1,MATCH('312'!$N$16,_312_Table1_ColumnLookup,0),FALSE),
  IF(AND(VALUE(LEFT($A259,3))=312,LEFT($G259,5)="Total",$B259="O "),VLOOKUP('312'!$F$80,_312_Table1,MATCH('312'!$V$16,_312_Table1_ColumnLookup,0),FALSE),
  IF(AND(VALUE(LEFT($A259,3))=312,LEFT($G259,5)="Total",$B259="Q "),VLOOKUP('312'!$F$80,_312_Table1,MATCH('312'!$X$16,_312_Table1_ColumnLookup,0),FALSE),
  IF(AND(VALUE(LEFT($A259,3))=312,LEFT($G259,5)="Total"),VLOOKUP('312'!$F$80,_312_Table1,MATCH(LEFT($B259,1),_312_Table1_ColumnLookup,0),FALSE),
  IF(AND(VALUE(LEFT($A259,3))=312,LEN($I259)=4,$B259="G"),VLOOKUP($I259,_312_Table1,MATCH('312'!$N$16,_312_Table1_ColumnLookup,0),FALSE),
  IF(AND(VALUE(LEFT($A259,3))=312,LEN($I259)=4,$B259="O"),VLOOKUP($I259,_312_Table1,MATCH('312'!$V$16,_312_Table1_ColumnLookup,0),FALSE),
  IF(AND(VALUE(LEFT($A259,3))=312,LEN($I259)=4,$B259="Q"),VLOOKUP($I259,_312_Table1,MATCH('312'!$X$16,_312_Table1_ColumnLookup,0),FALSE),
  IF(AND(VALUE(LEFT($A259,3))=312,LEN($I259)=4),VLOOKUP($I259,_312_Table1,MATCH(LEFT($B259,1),_312_Table1_ColumnLookup,0),FALSE)
+N("312"),
  IF(VALUE(LEFT($A259,3))=313,VLOOKUP(VALUE(MID($B259,2,1)),_313_Table1,MATCH(MID($B259,1,1),_313_Table1_ColumnLookup,0),FALSE)
+N("313"),
  IF(AND(VALUE(LEFT($A259,3))=314,LEN($B259)=3),VLOOKUP(VALUE(MID($B259,2,2)),_314_Table1,MATCH(MID($B259,1,1),_314_Table1_ColumnLookup,0),FALSE),
  IF(VALUE(LEFT($A259,3))=314,VLOOKUP(VALUE(MID($B259,2,1)),_314_Table1,MATCH(MID($B259,1,1),_314_Table1_ColumnLookup,0),FALSE)
+N("314"),
""))))))))))))))))))))))))</f>
        <v>0</v>
      </c>
      <c r="E259" s="238" t="e">
        <f>IF(AND(VALUE(LEFT($A259,3))=309,LEN($B259)=3),VLOOKUP(VALUE(MID($B259,2,2)),_309_Table2,MATCH(MID($B259,1,1),_309_Table2_ColumnLookup,0),FALSE),
  IF($C259="309 LCR SummaryA",OneYearSCR,IF($C259="309 LCR SummaryB",UltimateSCR,IF(VALUE(LEFT($A259,3))=309,VLOOKUP(VALUE(MID($B259,2,1)),_309_Table2,MATCH(MID($B259,1,1),_309_Table2_ColumnLookup,0),FALSE)
+N("309"),
  IF(VALUE(LEFT($A259,3))=310,VLOOKUP(VALUE(MID($B259,2,1)),_310_Table2,MATCH(MID($B259,1,1),_310_Table2_ColumnLookup,0),FALSE)
+N("310"),
  IF(AND(VALUE(LEFT($A259,3))=311,LEN($I259)=4),VLOOKUP($I259,_311_Table2,MATCH($B259,_311_Table2_ColumnLookup,0),FALSE),
  IF(AND(VALUE(LEFT($A259,3))=311,OR($B259="I2",$B259="J2",$B259="K2",$B259="L2")),VLOOKUP('311'!$G$58,_311_Table2,MATCH(MID($B259,1,1),_311_Table2_ColumnLookup,0),FALSE),
  IF(AND(VALUE(LEFT($A259,3))=311,RIGHT($B259,5)="Total"),VLOOKUP('311'!$G$59,_311_Table2,MATCH(MID($B259,1,1),_311_Table2_ColumnLookup,0),FALSE),
  IF(VALUE(LEFT($A259,3))=311,VLOOKUP(VALUE(MID($B259,2,1)),_311_Table2,MATCH(MID($B259,1,1),_311_Table2_ColumnLookup,0),FALSE)
+N("311"),
  IF(AND(VALUE(LEFT($A259,3))=312,LEFT($G259,10)="Unincepted",$B259="G "),VLOOKUP(" ULO",_312_Table2,MATCH('312'!$N$16,_312_Table2_ColumnLookup,0),FALSE),
  IF(AND(VALUE(LEFT($A259,3))=312,LEFT($G259,10)="Unincepted",$B259="O "),VLOOKUP(" ULO",_312_Table2,MATCH('312'!$V$16,_312_Table2_ColumnLookup,0),FALSE),
  IF(AND(VALUE(LEFT($A259,3))=312,LEFT($G259,10)="Unincepted",$B259="Q "),VLOOKUP(" ULO",_312_Table2,MATCH('312'!$X$16,_312_Table2_ColumnLookup,0),FALSE),
  IF(AND(VALUE(LEFT($A259,3))=312,LEFT($G259,10)="Unincepted"),VLOOKUP(" ULO",_312_Table2,MATCH(LEFT($B259,1),_312_Table2_ColumnLookup,0),FALSE),
  IF(AND(VALUE(LEFT($A259,3))=312,LEFT($G259,5)="Total",$B259="G "),VLOOKUP('312'!$F$80,_312_Table2,MATCH('312'!$N$16,_312_Table2_ColumnLookup,0),FALSE),
  IF(AND(VALUE(LEFT($A259,3))=312,LEFT($G259,5)="Total",$B259="O "),VLOOKUP('312'!$F$80,_312_Table2,MATCH('312'!$V$16,_312_Table2_ColumnLookup,0),FALSE),
  IF(AND(VALUE(LEFT($A259,3))=312,LEFT($G259,5)="Total",$B259="Q "),VLOOKUP('312'!$F$80,_312_Table2,MATCH('312'!$X$16,_312_Table2_ColumnLookup,0),FALSE),
  IF(AND(VALUE(LEFT($A259,3))=312,LEFT($G259,5)="Total"),VLOOKUP('312'!$F$80,_312_Table2,MATCH(LEFT($B259,1),_312_Table2_ColumnLookup,0),FALSE),
  IF(AND(VALUE(LEFT($A259,3))=312,LEN($I259)=4,$B259="G"),VLOOKUP($I259,_312_Table2,MATCH('312'!$N$16,_312_Table2_ColumnLookup,0),FALSE),
  IF(AND(VALUE(LEFT($A259,3))=312,LEN($I259)=4,$B259="O"),VLOOKUP($I259,_312_Table2,MATCH('312'!$V$16,_312_Table2_ColumnLookup,0),FALSE),
  IF(AND(VALUE(LEFT($A259,3))=312,LEN($I259)=4,$B259="Q"),VLOOKUP($I259,_312_Table2,MATCH('312'!$X$16,_312_Table2_ColumnLookup,0),FALSE),
  IF(AND(VALUE(LEFT($A259,3))=312,LEN($I259)=4),VLOOKUP($I259,_312_Table2,MATCH(LEFT($B259,1),_312_Table2_ColumnLookup,0),FALSE)
+N("312"),
  IF(VALUE(LEFT($A259,3))=313,VLOOKUP(VALUE(MID($B259,2,1)),_313_Table2,MATCH(MID($B259,1,1),_313_Table2_ColumnLookup,0),FALSE)
+N("313"),
  IF(AND(VALUE(LEFT($A259,3))=314,LEN($B259)=3),VLOOKUP(VALUE(MID($B259,2,2)),_314_Table2,MATCH(MID($B259,1,1),_314_Table2_ColumnLookup,0),FALSE),
  IF(VALUE(LEFT($A259,3))=314,VLOOKUP(VALUE(MID($B259,2,1)),_314_Table2,MATCH(MID($B259,1,1),_314_Table2_ColumnLookup,0),FALSE)
+N("314"),
""))))))))))))))))))))))))</f>
        <v>#NAME?</v>
      </c>
      <c r="F259" s="238" t="e">
        <f>IF(AND(VALUE(LEFT($A259,3))=309,LEN($B259)=3),VLOOKUP(VALUE(MID($B259,2,2)),_309_Table3,MATCH(MID($B259,1,1),_309_Table3_ColumnLookup,0),FALSE),
  IF($C259="309 LCR SummaryA",OneYearSCR,IF($C259="309 LCR SummaryB",UltimateSCR,IF(VALUE(LEFT($A259,3))=309,VLOOKUP(VALUE(MID($B259,2,1)),_309_Table3,MATCH(MID($B259,1,1),_309_Table3_ColumnLookup,0),FALSE)
+N("309"),
  IF(VALUE(LEFT($A259,3))=310,VLOOKUP(VALUE(MID($B259,2,1)),_310_Table3,MATCH(MID($B259,1,1),_310_Table3_ColumnLookup,0),FALSE)
+N("310"),
  IF(AND(VALUE(LEFT($A259,3))=311,LEN($I259)=4),VLOOKUP($I259,_311_Table3,MATCH($B259,_311_Table3_ColumnLookup,0),FALSE),
  IF(AND(VALUE(LEFT($A259,3))=311,OR($B259="I2",$B259="J2",$B259="K2",$B259="L2")),VLOOKUP('311'!$G$58,_311_Table3,MATCH(MID($B259,1,1),_311_Table3_ColumnLookup,0),FALSE),
  IF(AND(VALUE(LEFT($A259,3))=311,RIGHT($B259,5)="Total"),VLOOKUP('311'!$G$59,_311_Table3,MATCH(MID($B259,1,1),_311_Table3_ColumnLookup,0),FALSE),
  IF(VALUE(LEFT($A259,3))=311,VLOOKUP(VALUE(MID($B259,2,1)),_311_Table3,MATCH(MID($B259,1,1),_311_Table3_ColumnLookup,0),FALSE)
+N("311"),
  IF(AND(VALUE(LEFT($A259,3))=312,LEFT($G259,10)="Unincepted",$B259="G "),VLOOKUP(" ULO",_312_Table3,MATCH('312'!$N$16,_312_Table3_ColumnLookup,0),FALSE),
  IF(AND(VALUE(LEFT($A259,3))=312,LEFT($G259,10)="Unincepted",$B259="O "),VLOOKUP(" ULO",_312_Table3,MATCH('312'!$V$16,_312_Table3_ColumnLookup,0),FALSE),
  IF(AND(VALUE(LEFT($A259,3))=312,LEFT($G259,10)="Unincepted",$B259="Q "),VLOOKUP(" ULO",_312_Table3,MATCH('312'!$X$16,_312_Table3_ColumnLookup,0),FALSE),
  IF(AND(VALUE(LEFT($A259,3))=312,LEFT($G259,10)="Unincepted"),VLOOKUP(" ULO",_312_Table3,MATCH(LEFT($B259,1),_312_Table3_ColumnLookup,0),FALSE),
  IF(AND(VALUE(LEFT($A259,3))=312,LEFT($G259,5)="Total",$B259="G "),VLOOKUP('312'!$F$80,_312_Table3,MATCH('312'!$N$16,_312_Table3_ColumnLookup,0),FALSE),
  IF(AND(VALUE(LEFT($A259,3))=312,LEFT($G259,5)="Total",$B259="O "),VLOOKUP('312'!$F$80,_312_Table3,MATCH('312'!$V$16,_312_Table3_ColumnLookup,0),FALSE),
  IF(AND(VALUE(LEFT($A259,3))=312,LEFT($G259,5)="Total",$B259="Q "),VLOOKUP('312'!$F$80,_312_Table3,MATCH('312'!$X$16,_312_Table3_ColumnLookup,0),FALSE),
  IF(AND(VALUE(LEFT($A259,3))=312,LEFT($G259,5)="Total"),VLOOKUP('312'!$F$80,_312_Table3,MATCH(LEFT($B259,1),_312_Table3_ColumnLookup,0),FALSE),
  IF(AND(VALUE(LEFT($A259,3))=312,LEN($I259)=4,$B259="G"),VLOOKUP($I259,_312_Table3,MATCH('312'!$N$16,_312_Table3_ColumnLookup,0),FALSE),
  IF(AND(VALUE(LEFT($A259,3))=312,LEN($I259)=4,$B259="O"),VLOOKUP($I259,_312_Table3,MATCH('312'!$V$16,_312_Table3_ColumnLookup,0),FALSE),
  IF(AND(VALUE(LEFT($A259,3))=312,LEN($I259)=4,$B259="Q"),VLOOKUP($I259,_312_Table3,MATCH('312'!$X$16,_312_Table3_ColumnLookup,0),FALSE),
  IF(AND(VALUE(LEFT($A259,3))=312,LEN($I259)=4),VLOOKUP($I259,_312_Table3,MATCH(LEFT($B259,1),_312_Table3_ColumnLookup,0),FALSE)
+N("312"),
  IF(VALUE(LEFT($A259,3))=313,VLOOKUP(VALUE(MID($B259,2,1)),_313_Table3,MATCH(MID($B259,1,1),_313_Table3_ColumnLookup,0),FALSE)
+N("313"),
  IF(AND(VALUE(LEFT($A259,3))=314,LEN($B259)=3),VLOOKUP(VALUE(MID($B259,2,2)),_314_Table3,MATCH(MID($B259,1,1),_314_Table3_ColumnLookup,0),FALSE),
  IF(VALUE(LEFT($A259,3))=314,VLOOKUP(VALUE(MID($B259,2,1)),_314_Table3,MATCH(MID($B259,1,1),_314_Table3_ColumnLookup,0),FALSE)
+N("314"),
""))))))))))))))))))))))))</f>
        <v>#NAME?</v>
      </c>
      <c r="G259" t="s">
        <v>1140</v>
      </c>
      <c r="H259" s="321">
        <f>IFERROR(
IF(ISERROR($D259)=FALSE,$D259,IF(ISERROR($E259)=FALSE,$E259,IF(ISERROR($F259)=FALSE,$F259
+N("012 checkboxes"),
IF(
IF(OR(LEFT($A259,9)="Syndicate",LEFT($A259,12)="NewSyndicate"),VLOOKUP($A259,'012'!$J:$ZW,MATCH("Link to button",'012'!$J$1:$ZW$1,0),0)
+N("309 checkbox"),
IF($C259="309 LCR Summary0",VLOOKUP("Notes990",'309'!$P:$ZZ,MATCH("Link to button",'309'!$P$1:$ZZ$1,0),0)
+N("313 checkboxes"),
IF($C259="313 Financial Information0LcmVsScr",IF($C259="309 LCR Summary0",VLOOKUP("LcmVsScr",'309'!$N:$ZZ,MATCH("Link to button",'309'!$N$1:$ZZ$1,0),0),
IF($C259="313 Financial Information0LcrDocAttached",IF($C259="309 LCR Summary0",VLOOKUP("LcrDocAttached",'309'!$N:$ZZ,MATCH("Link to button",'309'!$N$1:$ZZ$1,0),
0)))))))=1,TRUE,FALSE)
))),"")</f>
        <v>0</v>
      </c>
      <c r="I259">
        <v>1993</v>
      </c>
    </row>
    <row r="260" spans="1:9" customFormat="1">
      <c r="A260" s="237" t="str">
        <f>VLOOKUP($G260,CSVLookups!$B:$R,MATCH(A$1,CSVLookups!$B$1:$R$1,0),FALSE)</f>
        <v>312 Projected Solvency II Technical Provisions at Time Zero</v>
      </c>
      <c r="B260" s="237" t="str">
        <f>VLOOKUP($G260,CSVLookups!$B:$R,MATCH(B$1,CSVLookups!$B$1:$R$1,0),FALSE)</f>
        <v>B</v>
      </c>
      <c r="C260" s="238" t="str">
        <f t="shared" si="4"/>
        <v>312 Projected Solvency II Technical Provisions at Time ZeroB1993</v>
      </c>
      <c r="D260" s="238">
        <f>IF(AND(VALUE(LEFT($A260,3))=309,LEN($B260)=3),VLOOKUP(VALUE(MID($B260,2,2)),_309_Table1,MATCH(MID($B260,1,1),_309_Table1_ColumnLookup,0),FALSE),
  IF($C260="309 LCR SummaryA",OneYearSCR,IF($C260="309 LCR SummaryB",UltimateSCR,IF(VALUE(LEFT($A260,3))=309,VLOOKUP(VALUE(MID($B260,2,1)),_309_Table1,MATCH(MID($B260,1,1),_309_Table1_ColumnLookup,0),FALSE)
+N("309"),
  IF(VALUE(LEFT($A260,3))=310,VLOOKUP(VALUE(MID($B260,2,1)),_310_Table1,MATCH(MID($B260,1,1),_310_Table1_ColumnLookup,0),FALSE)
+N("310"),
  IF(AND(VALUE(LEFT($A260,3))=311,LEN($I260)=4),VLOOKUP($I260,_311_Table1,MATCH($B260,_311_Table1_ColumnLookup,0),FALSE),
  IF(AND(VALUE(LEFT($A260,3))=311,OR($B260="I2",$B260="J2",$B260="K2",$B260="L2")),VLOOKUP('311'!$G$58,_311_Table1,MATCH(MID($B260,1,1),_311_Table1_ColumnLookup,0),FALSE),
  IF(AND(VALUE(LEFT($A260,3))=311,RIGHT($B260,5)="Total"),VLOOKUP('311'!$G$59,_311_Table1,MATCH(MID($B260,1,1),_311_Table1_ColumnLookup,0),FALSE),
  IF(VALUE(LEFT($A260,3))=311,VLOOKUP(VALUE(MID($B260,2,1)),_311_Table1,MATCH(MID($B260,1,1),_311_Table1_ColumnLookup,0),FALSE)
+N("311"),
  IF(AND(VALUE(LEFT($A260,3))=312,LEFT($G260,10)="Unincepted",$B260="G "),VLOOKUP(" ULO",_312_Table1,MATCH('312'!$N$16,_312_Table1_ColumnLookup,0),FALSE),
  IF(AND(VALUE(LEFT($A260,3))=312,LEFT($G260,10)="Unincepted",$B260="O "),VLOOKUP(" ULO",_312_Table1,MATCH('312'!$V$16,_312_Table1_ColumnLookup,0),FALSE),
  IF(AND(VALUE(LEFT($A260,3))=312,LEFT($G260,10)="Unincepted",$B260="Q "),VLOOKUP(" ULO",_312_Table1,MATCH('312'!$X$16,_312_Table1_ColumnLookup,0),FALSE),
  IF(AND(VALUE(LEFT($A260,3))=312,LEFT($G260,10)="Unincepted"),VLOOKUP(" ULO",_312_Table1,MATCH(LEFT($B260,1),_312_Table1_ColumnLookup,0),FALSE),
  IF(AND(VALUE(LEFT($A260,3))=312,LEFT($G260,5)="Total",$B260="G "),VLOOKUP('312'!$F$80,_312_Table1,MATCH('312'!$N$16,_312_Table1_ColumnLookup,0),FALSE),
  IF(AND(VALUE(LEFT($A260,3))=312,LEFT($G260,5)="Total",$B260="O "),VLOOKUP('312'!$F$80,_312_Table1,MATCH('312'!$V$16,_312_Table1_ColumnLookup,0),FALSE),
  IF(AND(VALUE(LEFT($A260,3))=312,LEFT($G260,5)="Total",$B260="Q "),VLOOKUP('312'!$F$80,_312_Table1,MATCH('312'!$X$16,_312_Table1_ColumnLookup,0),FALSE),
  IF(AND(VALUE(LEFT($A260,3))=312,LEFT($G260,5)="Total"),VLOOKUP('312'!$F$80,_312_Table1,MATCH(LEFT($B260,1),_312_Table1_ColumnLookup,0),FALSE),
  IF(AND(VALUE(LEFT($A260,3))=312,LEN($I260)=4,$B260="G"),VLOOKUP($I260,_312_Table1,MATCH('312'!$N$16,_312_Table1_ColumnLookup,0),FALSE),
  IF(AND(VALUE(LEFT($A260,3))=312,LEN($I260)=4,$B260="O"),VLOOKUP($I260,_312_Table1,MATCH('312'!$V$16,_312_Table1_ColumnLookup,0),FALSE),
  IF(AND(VALUE(LEFT($A260,3))=312,LEN($I260)=4,$B260="Q"),VLOOKUP($I260,_312_Table1,MATCH('312'!$X$16,_312_Table1_ColumnLookup,0),FALSE),
  IF(AND(VALUE(LEFT($A260,3))=312,LEN($I260)=4),VLOOKUP($I260,_312_Table1,MATCH(LEFT($B260,1),_312_Table1_ColumnLookup,0),FALSE)
+N("312"),
  IF(VALUE(LEFT($A260,3))=313,VLOOKUP(VALUE(MID($B260,2,1)),_313_Table1,MATCH(MID($B260,1,1),_313_Table1_ColumnLookup,0),FALSE)
+N("313"),
  IF(AND(VALUE(LEFT($A260,3))=314,LEN($B260)=3),VLOOKUP(VALUE(MID($B260,2,2)),_314_Table1,MATCH(MID($B260,1,1),_314_Table1_ColumnLookup,0),FALSE),
  IF(VALUE(LEFT($A260,3))=314,VLOOKUP(VALUE(MID($B260,2,1)),_314_Table1,MATCH(MID($B260,1,1),_314_Table1_ColumnLookup,0),FALSE)
+N("314"),
""))))))))))))))))))))))))</f>
        <v>0</v>
      </c>
      <c r="E260" s="238" t="e">
        <f>IF(AND(VALUE(LEFT($A260,3))=309,LEN($B260)=3),VLOOKUP(VALUE(MID($B260,2,2)),_309_Table2,MATCH(MID($B260,1,1),_309_Table2_ColumnLookup,0),FALSE),
  IF($C260="309 LCR SummaryA",OneYearSCR,IF($C260="309 LCR SummaryB",UltimateSCR,IF(VALUE(LEFT($A260,3))=309,VLOOKUP(VALUE(MID($B260,2,1)),_309_Table2,MATCH(MID($B260,1,1),_309_Table2_ColumnLookup,0),FALSE)
+N("309"),
  IF(VALUE(LEFT($A260,3))=310,VLOOKUP(VALUE(MID($B260,2,1)),_310_Table2,MATCH(MID($B260,1,1),_310_Table2_ColumnLookup,0),FALSE)
+N("310"),
  IF(AND(VALUE(LEFT($A260,3))=311,LEN($I260)=4),VLOOKUP($I260,_311_Table2,MATCH($B260,_311_Table2_ColumnLookup,0),FALSE),
  IF(AND(VALUE(LEFT($A260,3))=311,OR($B260="I2",$B260="J2",$B260="K2",$B260="L2")),VLOOKUP('311'!$G$58,_311_Table2,MATCH(MID($B260,1,1),_311_Table2_ColumnLookup,0),FALSE),
  IF(AND(VALUE(LEFT($A260,3))=311,RIGHT($B260,5)="Total"),VLOOKUP('311'!$G$59,_311_Table2,MATCH(MID($B260,1,1),_311_Table2_ColumnLookup,0),FALSE),
  IF(VALUE(LEFT($A260,3))=311,VLOOKUP(VALUE(MID($B260,2,1)),_311_Table2,MATCH(MID($B260,1,1),_311_Table2_ColumnLookup,0),FALSE)
+N("311"),
  IF(AND(VALUE(LEFT($A260,3))=312,LEFT($G260,10)="Unincepted",$B260="G "),VLOOKUP(" ULO",_312_Table2,MATCH('312'!$N$16,_312_Table2_ColumnLookup,0),FALSE),
  IF(AND(VALUE(LEFT($A260,3))=312,LEFT($G260,10)="Unincepted",$B260="O "),VLOOKUP(" ULO",_312_Table2,MATCH('312'!$V$16,_312_Table2_ColumnLookup,0),FALSE),
  IF(AND(VALUE(LEFT($A260,3))=312,LEFT($G260,10)="Unincepted",$B260="Q "),VLOOKUP(" ULO",_312_Table2,MATCH('312'!$X$16,_312_Table2_ColumnLookup,0),FALSE),
  IF(AND(VALUE(LEFT($A260,3))=312,LEFT($G260,10)="Unincepted"),VLOOKUP(" ULO",_312_Table2,MATCH(LEFT($B260,1),_312_Table2_ColumnLookup,0),FALSE),
  IF(AND(VALUE(LEFT($A260,3))=312,LEFT($G260,5)="Total",$B260="G "),VLOOKUP('312'!$F$80,_312_Table2,MATCH('312'!$N$16,_312_Table2_ColumnLookup,0),FALSE),
  IF(AND(VALUE(LEFT($A260,3))=312,LEFT($G260,5)="Total",$B260="O "),VLOOKUP('312'!$F$80,_312_Table2,MATCH('312'!$V$16,_312_Table2_ColumnLookup,0),FALSE),
  IF(AND(VALUE(LEFT($A260,3))=312,LEFT($G260,5)="Total",$B260="Q "),VLOOKUP('312'!$F$80,_312_Table2,MATCH('312'!$X$16,_312_Table2_ColumnLookup,0),FALSE),
  IF(AND(VALUE(LEFT($A260,3))=312,LEFT($G260,5)="Total"),VLOOKUP('312'!$F$80,_312_Table2,MATCH(LEFT($B260,1),_312_Table2_ColumnLookup,0),FALSE),
  IF(AND(VALUE(LEFT($A260,3))=312,LEN($I260)=4,$B260="G"),VLOOKUP($I260,_312_Table2,MATCH('312'!$N$16,_312_Table2_ColumnLookup,0),FALSE),
  IF(AND(VALUE(LEFT($A260,3))=312,LEN($I260)=4,$B260="O"),VLOOKUP($I260,_312_Table2,MATCH('312'!$V$16,_312_Table2_ColumnLookup,0),FALSE),
  IF(AND(VALUE(LEFT($A260,3))=312,LEN($I260)=4,$B260="Q"),VLOOKUP($I260,_312_Table2,MATCH('312'!$X$16,_312_Table2_ColumnLookup,0),FALSE),
  IF(AND(VALUE(LEFT($A260,3))=312,LEN($I260)=4),VLOOKUP($I260,_312_Table2,MATCH(LEFT($B260,1),_312_Table2_ColumnLookup,0),FALSE)
+N("312"),
  IF(VALUE(LEFT($A260,3))=313,VLOOKUP(VALUE(MID($B260,2,1)),_313_Table2,MATCH(MID($B260,1,1),_313_Table2_ColumnLookup,0),FALSE)
+N("313"),
  IF(AND(VALUE(LEFT($A260,3))=314,LEN($B260)=3),VLOOKUP(VALUE(MID($B260,2,2)),_314_Table2,MATCH(MID($B260,1,1),_314_Table2_ColumnLookup,0),FALSE),
  IF(VALUE(LEFT($A260,3))=314,VLOOKUP(VALUE(MID($B260,2,1)),_314_Table2,MATCH(MID($B260,1,1),_314_Table2_ColumnLookup,0),FALSE)
+N("314"),
""))))))))))))))))))))))))</f>
        <v>#NAME?</v>
      </c>
      <c r="F260" s="238" t="e">
        <f>IF(AND(VALUE(LEFT($A260,3))=309,LEN($B260)=3),VLOOKUP(VALUE(MID($B260,2,2)),_309_Table3,MATCH(MID($B260,1,1),_309_Table3_ColumnLookup,0),FALSE),
  IF($C260="309 LCR SummaryA",OneYearSCR,IF($C260="309 LCR SummaryB",UltimateSCR,IF(VALUE(LEFT($A260,3))=309,VLOOKUP(VALUE(MID($B260,2,1)),_309_Table3,MATCH(MID($B260,1,1),_309_Table3_ColumnLookup,0),FALSE)
+N("309"),
  IF(VALUE(LEFT($A260,3))=310,VLOOKUP(VALUE(MID($B260,2,1)),_310_Table3,MATCH(MID($B260,1,1),_310_Table3_ColumnLookup,0),FALSE)
+N("310"),
  IF(AND(VALUE(LEFT($A260,3))=311,LEN($I260)=4),VLOOKUP($I260,_311_Table3,MATCH($B260,_311_Table3_ColumnLookup,0),FALSE),
  IF(AND(VALUE(LEFT($A260,3))=311,OR($B260="I2",$B260="J2",$B260="K2",$B260="L2")),VLOOKUP('311'!$G$58,_311_Table3,MATCH(MID($B260,1,1),_311_Table3_ColumnLookup,0),FALSE),
  IF(AND(VALUE(LEFT($A260,3))=311,RIGHT($B260,5)="Total"),VLOOKUP('311'!$G$59,_311_Table3,MATCH(MID($B260,1,1),_311_Table3_ColumnLookup,0),FALSE),
  IF(VALUE(LEFT($A260,3))=311,VLOOKUP(VALUE(MID($B260,2,1)),_311_Table3,MATCH(MID($B260,1,1),_311_Table3_ColumnLookup,0),FALSE)
+N("311"),
  IF(AND(VALUE(LEFT($A260,3))=312,LEFT($G260,10)="Unincepted",$B260="G "),VLOOKUP(" ULO",_312_Table3,MATCH('312'!$N$16,_312_Table3_ColumnLookup,0),FALSE),
  IF(AND(VALUE(LEFT($A260,3))=312,LEFT($G260,10)="Unincepted",$B260="O "),VLOOKUP(" ULO",_312_Table3,MATCH('312'!$V$16,_312_Table3_ColumnLookup,0),FALSE),
  IF(AND(VALUE(LEFT($A260,3))=312,LEFT($G260,10)="Unincepted",$B260="Q "),VLOOKUP(" ULO",_312_Table3,MATCH('312'!$X$16,_312_Table3_ColumnLookup,0),FALSE),
  IF(AND(VALUE(LEFT($A260,3))=312,LEFT($G260,10)="Unincepted"),VLOOKUP(" ULO",_312_Table3,MATCH(LEFT($B260,1),_312_Table3_ColumnLookup,0),FALSE),
  IF(AND(VALUE(LEFT($A260,3))=312,LEFT($G260,5)="Total",$B260="G "),VLOOKUP('312'!$F$80,_312_Table3,MATCH('312'!$N$16,_312_Table3_ColumnLookup,0),FALSE),
  IF(AND(VALUE(LEFT($A260,3))=312,LEFT($G260,5)="Total",$B260="O "),VLOOKUP('312'!$F$80,_312_Table3,MATCH('312'!$V$16,_312_Table3_ColumnLookup,0),FALSE),
  IF(AND(VALUE(LEFT($A260,3))=312,LEFT($G260,5)="Total",$B260="Q "),VLOOKUP('312'!$F$80,_312_Table3,MATCH('312'!$X$16,_312_Table3_ColumnLookup,0),FALSE),
  IF(AND(VALUE(LEFT($A260,3))=312,LEFT($G260,5)="Total"),VLOOKUP('312'!$F$80,_312_Table3,MATCH(LEFT($B260,1),_312_Table3_ColumnLookup,0),FALSE),
  IF(AND(VALUE(LEFT($A260,3))=312,LEN($I260)=4,$B260="G"),VLOOKUP($I260,_312_Table3,MATCH('312'!$N$16,_312_Table3_ColumnLookup,0),FALSE),
  IF(AND(VALUE(LEFT($A260,3))=312,LEN($I260)=4,$B260="O"),VLOOKUP($I260,_312_Table3,MATCH('312'!$V$16,_312_Table3_ColumnLookup,0),FALSE),
  IF(AND(VALUE(LEFT($A260,3))=312,LEN($I260)=4,$B260="Q"),VLOOKUP($I260,_312_Table3,MATCH('312'!$X$16,_312_Table3_ColumnLookup,0),FALSE),
  IF(AND(VALUE(LEFT($A260,3))=312,LEN($I260)=4),VLOOKUP($I260,_312_Table3,MATCH(LEFT($B260,1),_312_Table3_ColumnLookup,0),FALSE)
+N("312"),
  IF(VALUE(LEFT($A260,3))=313,VLOOKUP(VALUE(MID($B260,2,1)),_313_Table3,MATCH(MID($B260,1,1),_313_Table3_ColumnLookup,0),FALSE)
+N("313"),
  IF(AND(VALUE(LEFT($A260,3))=314,LEN($B260)=3),VLOOKUP(VALUE(MID($B260,2,2)),_314_Table3,MATCH(MID($B260,1,1),_314_Table3_ColumnLookup,0),FALSE),
  IF(VALUE(LEFT($A260,3))=314,VLOOKUP(VALUE(MID($B260,2,1)),_314_Table3,MATCH(MID($B260,1,1),_314_Table3_ColumnLookup,0),FALSE)
+N("314"),
""))))))))))))))))))))))))</f>
        <v>#NAME?</v>
      </c>
      <c r="G260" t="s">
        <v>1141</v>
      </c>
      <c r="H260" s="321">
        <f>IFERROR(
IF(ISERROR($D260)=FALSE,$D260,IF(ISERROR($E260)=FALSE,$E260,IF(ISERROR($F260)=FALSE,$F260
+N("012 checkboxes"),
IF(
IF(OR(LEFT($A260,9)="Syndicate",LEFT($A260,12)="NewSyndicate"),VLOOKUP($A260,'012'!$J:$ZW,MATCH("Link to button",'012'!$J$1:$ZW$1,0),0)
+N("309 checkbox"),
IF($C260="309 LCR Summary0",VLOOKUP("Notes990",'309'!$P:$ZZ,MATCH("Link to button",'309'!$P$1:$ZZ$1,0),0)
+N("313 checkboxes"),
IF($C260="313 Financial Information0LcmVsScr",IF($C260="309 LCR Summary0",VLOOKUP("LcmVsScr",'309'!$N:$ZZ,MATCH("Link to button",'309'!$N$1:$ZZ$1,0),0),
IF($C260="313 Financial Information0LcrDocAttached",IF($C260="309 LCR Summary0",VLOOKUP("LcrDocAttached",'309'!$N:$ZZ,MATCH("Link to button",'309'!$N$1:$ZZ$1,0),
0)))))))=1,TRUE,FALSE)
))),"")</f>
        <v>0</v>
      </c>
      <c r="I260">
        <v>1993</v>
      </c>
    </row>
    <row r="261" spans="1:9" customFormat="1">
      <c r="A261" s="237" t="str">
        <f>VLOOKUP($G261,CSVLookups!$B:$R,MATCH(A$1,CSVLookups!$B$1:$R$1,0),FALSE)</f>
        <v>312 Projected Solvency II Technical Provisions at Time Zero</v>
      </c>
      <c r="B261" s="237" t="str">
        <f>VLOOKUP($G261,CSVLookups!$B:$R,MATCH(B$1,CSVLookups!$B$1:$R$1,0),FALSE)</f>
        <v>C</v>
      </c>
      <c r="C261" s="238" t="str">
        <f t="shared" si="4"/>
        <v>312 Projected Solvency II Technical Provisions at Time ZeroC1993</v>
      </c>
      <c r="D261" s="238">
        <f>IF(AND(VALUE(LEFT($A261,3))=309,LEN($B261)=3),VLOOKUP(VALUE(MID($B261,2,2)),_309_Table1,MATCH(MID($B261,1,1),_309_Table1_ColumnLookup,0),FALSE),
  IF($C261="309 LCR SummaryA",OneYearSCR,IF($C261="309 LCR SummaryB",UltimateSCR,IF(VALUE(LEFT($A261,3))=309,VLOOKUP(VALUE(MID($B261,2,1)),_309_Table1,MATCH(MID($B261,1,1),_309_Table1_ColumnLookup,0),FALSE)
+N("309"),
  IF(VALUE(LEFT($A261,3))=310,VLOOKUP(VALUE(MID($B261,2,1)),_310_Table1,MATCH(MID($B261,1,1),_310_Table1_ColumnLookup,0),FALSE)
+N("310"),
  IF(AND(VALUE(LEFT($A261,3))=311,LEN($I261)=4),VLOOKUP($I261,_311_Table1,MATCH($B261,_311_Table1_ColumnLookup,0),FALSE),
  IF(AND(VALUE(LEFT($A261,3))=311,OR($B261="I2",$B261="J2",$B261="K2",$B261="L2")),VLOOKUP('311'!$G$58,_311_Table1,MATCH(MID($B261,1,1),_311_Table1_ColumnLookup,0),FALSE),
  IF(AND(VALUE(LEFT($A261,3))=311,RIGHT($B261,5)="Total"),VLOOKUP('311'!$G$59,_311_Table1,MATCH(MID($B261,1,1),_311_Table1_ColumnLookup,0),FALSE),
  IF(VALUE(LEFT($A261,3))=311,VLOOKUP(VALUE(MID($B261,2,1)),_311_Table1,MATCH(MID($B261,1,1),_311_Table1_ColumnLookup,0),FALSE)
+N("311"),
  IF(AND(VALUE(LEFT($A261,3))=312,LEFT($G261,10)="Unincepted",$B261="G "),VLOOKUP(" ULO",_312_Table1,MATCH('312'!$N$16,_312_Table1_ColumnLookup,0),FALSE),
  IF(AND(VALUE(LEFT($A261,3))=312,LEFT($G261,10)="Unincepted",$B261="O "),VLOOKUP(" ULO",_312_Table1,MATCH('312'!$V$16,_312_Table1_ColumnLookup,0),FALSE),
  IF(AND(VALUE(LEFT($A261,3))=312,LEFT($G261,10)="Unincepted",$B261="Q "),VLOOKUP(" ULO",_312_Table1,MATCH('312'!$X$16,_312_Table1_ColumnLookup,0),FALSE),
  IF(AND(VALUE(LEFT($A261,3))=312,LEFT($G261,10)="Unincepted"),VLOOKUP(" ULO",_312_Table1,MATCH(LEFT($B261,1),_312_Table1_ColumnLookup,0),FALSE),
  IF(AND(VALUE(LEFT($A261,3))=312,LEFT($G261,5)="Total",$B261="G "),VLOOKUP('312'!$F$80,_312_Table1,MATCH('312'!$N$16,_312_Table1_ColumnLookup,0),FALSE),
  IF(AND(VALUE(LEFT($A261,3))=312,LEFT($G261,5)="Total",$B261="O "),VLOOKUP('312'!$F$80,_312_Table1,MATCH('312'!$V$16,_312_Table1_ColumnLookup,0),FALSE),
  IF(AND(VALUE(LEFT($A261,3))=312,LEFT($G261,5)="Total",$B261="Q "),VLOOKUP('312'!$F$80,_312_Table1,MATCH('312'!$X$16,_312_Table1_ColumnLookup,0),FALSE),
  IF(AND(VALUE(LEFT($A261,3))=312,LEFT($G261,5)="Total"),VLOOKUP('312'!$F$80,_312_Table1,MATCH(LEFT($B261,1),_312_Table1_ColumnLookup,0),FALSE),
  IF(AND(VALUE(LEFT($A261,3))=312,LEN($I261)=4,$B261="G"),VLOOKUP($I261,_312_Table1,MATCH('312'!$N$16,_312_Table1_ColumnLookup,0),FALSE),
  IF(AND(VALUE(LEFT($A261,3))=312,LEN($I261)=4,$B261="O"),VLOOKUP($I261,_312_Table1,MATCH('312'!$V$16,_312_Table1_ColumnLookup,0),FALSE),
  IF(AND(VALUE(LEFT($A261,3))=312,LEN($I261)=4,$B261="Q"),VLOOKUP($I261,_312_Table1,MATCH('312'!$X$16,_312_Table1_ColumnLookup,0),FALSE),
  IF(AND(VALUE(LEFT($A261,3))=312,LEN($I261)=4),VLOOKUP($I261,_312_Table1,MATCH(LEFT($B261,1),_312_Table1_ColumnLookup,0),FALSE)
+N("312"),
  IF(VALUE(LEFT($A261,3))=313,VLOOKUP(VALUE(MID($B261,2,1)),_313_Table1,MATCH(MID($B261,1,1),_313_Table1_ColumnLookup,0),FALSE)
+N("313"),
  IF(AND(VALUE(LEFT($A261,3))=314,LEN($B261)=3),VLOOKUP(VALUE(MID($B261,2,2)),_314_Table1,MATCH(MID($B261,1,1),_314_Table1_ColumnLookup,0),FALSE),
  IF(VALUE(LEFT($A261,3))=314,VLOOKUP(VALUE(MID($B261,2,1)),_314_Table1,MATCH(MID($B261,1,1),_314_Table1_ColumnLookup,0),FALSE)
+N("314"),
""))))))))))))))))))))))))</f>
        <v>0</v>
      </c>
      <c r="E261" s="238" t="e">
        <f>IF(AND(VALUE(LEFT($A261,3))=309,LEN($B261)=3),VLOOKUP(VALUE(MID($B261,2,2)),_309_Table2,MATCH(MID($B261,1,1),_309_Table2_ColumnLookup,0),FALSE),
  IF($C261="309 LCR SummaryA",OneYearSCR,IF($C261="309 LCR SummaryB",UltimateSCR,IF(VALUE(LEFT($A261,3))=309,VLOOKUP(VALUE(MID($B261,2,1)),_309_Table2,MATCH(MID($B261,1,1),_309_Table2_ColumnLookup,0),FALSE)
+N("309"),
  IF(VALUE(LEFT($A261,3))=310,VLOOKUP(VALUE(MID($B261,2,1)),_310_Table2,MATCH(MID($B261,1,1),_310_Table2_ColumnLookup,0),FALSE)
+N("310"),
  IF(AND(VALUE(LEFT($A261,3))=311,LEN($I261)=4),VLOOKUP($I261,_311_Table2,MATCH($B261,_311_Table2_ColumnLookup,0),FALSE),
  IF(AND(VALUE(LEFT($A261,3))=311,OR($B261="I2",$B261="J2",$B261="K2",$B261="L2")),VLOOKUP('311'!$G$58,_311_Table2,MATCH(MID($B261,1,1),_311_Table2_ColumnLookup,0),FALSE),
  IF(AND(VALUE(LEFT($A261,3))=311,RIGHT($B261,5)="Total"),VLOOKUP('311'!$G$59,_311_Table2,MATCH(MID($B261,1,1),_311_Table2_ColumnLookup,0),FALSE),
  IF(VALUE(LEFT($A261,3))=311,VLOOKUP(VALUE(MID($B261,2,1)),_311_Table2,MATCH(MID($B261,1,1),_311_Table2_ColumnLookup,0),FALSE)
+N("311"),
  IF(AND(VALUE(LEFT($A261,3))=312,LEFT($G261,10)="Unincepted",$B261="G "),VLOOKUP(" ULO",_312_Table2,MATCH('312'!$N$16,_312_Table2_ColumnLookup,0),FALSE),
  IF(AND(VALUE(LEFT($A261,3))=312,LEFT($G261,10)="Unincepted",$B261="O "),VLOOKUP(" ULO",_312_Table2,MATCH('312'!$V$16,_312_Table2_ColumnLookup,0),FALSE),
  IF(AND(VALUE(LEFT($A261,3))=312,LEFT($G261,10)="Unincepted",$B261="Q "),VLOOKUP(" ULO",_312_Table2,MATCH('312'!$X$16,_312_Table2_ColumnLookup,0),FALSE),
  IF(AND(VALUE(LEFT($A261,3))=312,LEFT($G261,10)="Unincepted"),VLOOKUP(" ULO",_312_Table2,MATCH(LEFT($B261,1),_312_Table2_ColumnLookup,0),FALSE),
  IF(AND(VALUE(LEFT($A261,3))=312,LEFT($G261,5)="Total",$B261="G "),VLOOKUP('312'!$F$80,_312_Table2,MATCH('312'!$N$16,_312_Table2_ColumnLookup,0),FALSE),
  IF(AND(VALUE(LEFT($A261,3))=312,LEFT($G261,5)="Total",$B261="O "),VLOOKUP('312'!$F$80,_312_Table2,MATCH('312'!$V$16,_312_Table2_ColumnLookup,0),FALSE),
  IF(AND(VALUE(LEFT($A261,3))=312,LEFT($G261,5)="Total",$B261="Q "),VLOOKUP('312'!$F$80,_312_Table2,MATCH('312'!$X$16,_312_Table2_ColumnLookup,0),FALSE),
  IF(AND(VALUE(LEFT($A261,3))=312,LEFT($G261,5)="Total"),VLOOKUP('312'!$F$80,_312_Table2,MATCH(LEFT($B261,1),_312_Table2_ColumnLookup,0),FALSE),
  IF(AND(VALUE(LEFT($A261,3))=312,LEN($I261)=4,$B261="G"),VLOOKUP($I261,_312_Table2,MATCH('312'!$N$16,_312_Table2_ColumnLookup,0),FALSE),
  IF(AND(VALUE(LEFT($A261,3))=312,LEN($I261)=4,$B261="O"),VLOOKUP($I261,_312_Table2,MATCH('312'!$V$16,_312_Table2_ColumnLookup,0),FALSE),
  IF(AND(VALUE(LEFT($A261,3))=312,LEN($I261)=4,$B261="Q"),VLOOKUP($I261,_312_Table2,MATCH('312'!$X$16,_312_Table2_ColumnLookup,0),FALSE),
  IF(AND(VALUE(LEFT($A261,3))=312,LEN($I261)=4),VLOOKUP($I261,_312_Table2,MATCH(LEFT($B261,1),_312_Table2_ColumnLookup,0),FALSE)
+N("312"),
  IF(VALUE(LEFT($A261,3))=313,VLOOKUP(VALUE(MID($B261,2,1)),_313_Table2,MATCH(MID($B261,1,1),_313_Table2_ColumnLookup,0),FALSE)
+N("313"),
  IF(AND(VALUE(LEFT($A261,3))=314,LEN($B261)=3),VLOOKUP(VALUE(MID($B261,2,2)),_314_Table2,MATCH(MID($B261,1,1),_314_Table2_ColumnLookup,0),FALSE),
  IF(VALUE(LEFT($A261,3))=314,VLOOKUP(VALUE(MID($B261,2,1)),_314_Table2,MATCH(MID($B261,1,1),_314_Table2_ColumnLookup,0),FALSE)
+N("314"),
""))))))))))))))))))))))))</f>
        <v>#NAME?</v>
      </c>
      <c r="F261" s="238" t="e">
        <f>IF(AND(VALUE(LEFT($A261,3))=309,LEN($B261)=3),VLOOKUP(VALUE(MID($B261,2,2)),_309_Table3,MATCH(MID($B261,1,1),_309_Table3_ColumnLookup,0),FALSE),
  IF($C261="309 LCR SummaryA",OneYearSCR,IF($C261="309 LCR SummaryB",UltimateSCR,IF(VALUE(LEFT($A261,3))=309,VLOOKUP(VALUE(MID($B261,2,1)),_309_Table3,MATCH(MID($B261,1,1),_309_Table3_ColumnLookup,0),FALSE)
+N("309"),
  IF(VALUE(LEFT($A261,3))=310,VLOOKUP(VALUE(MID($B261,2,1)),_310_Table3,MATCH(MID($B261,1,1),_310_Table3_ColumnLookup,0),FALSE)
+N("310"),
  IF(AND(VALUE(LEFT($A261,3))=311,LEN($I261)=4),VLOOKUP($I261,_311_Table3,MATCH($B261,_311_Table3_ColumnLookup,0),FALSE),
  IF(AND(VALUE(LEFT($A261,3))=311,OR($B261="I2",$B261="J2",$B261="K2",$B261="L2")),VLOOKUP('311'!$G$58,_311_Table3,MATCH(MID($B261,1,1),_311_Table3_ColumnLookup,0),FALSE),
  IF(AND(VALUE(LEFT($A261,3))=311,RIGHT($B261,5)="Total"),VLOOKUP('311'!$G$59,_311_Table3,MATCH(MID($B261,1,1),_311_Table3_ColumnLookup,0),FALSE),
  IF(VALUE(LEFT($A261,3))=311,VLOOKUP(VALUE(MID($B261,2,1)),_311_Table3,MATCH(MID($B261,1,1),_311_Table3_ColumnLookup,0),FALSE)
+N("311"),
  IF(AND(VALUE(LEFT($A261,3))=312,LEFT($G261,10)="Unincepted",$B261="G "),VLOOKUP(" ULO",_312_Table3,MATCH('312'!$N$16,_312_Table3_ColumnLookup,0),FALSE),
  IF(AND(VALUE(LEFT($A261,3))=312,LEFT($G261,10)="Unincepted",$B261="O "),VLOOKUP(" ULO",_312_Table3,MATCH('312'!$V$16,_312_Table3_ColumnLookup,0),FALSE),
  IF(AND(VALUE(LEFT($A261,3))=312,LEFT($G261,10)="Unincepted",$B261="Q "),VLOOKUP(" ULO",_312_Table3,MATCH('312'!$X$16,_312_Table3_ColumnLookup,0),FALSE),
  IF(AND(VALUE(LEFT($A261,3))=312,LEFT($G261,10)="Unincepted"),VLOOKUP(" ULO",_312_Table3,MATCH(LEFT($B261,1),_312_Table3_ColumnLookup,0),FALSE),
  IF(AND(VALUE(LEFT($A261,3))=312,LEFT($G261,5)="Total",$B261="G "),VLOOKUP('312'!$F$80,_312_Table3,MATCH('312'!$N$16,_312_Table3_ColumnLookup,0),FALSE),
  IF(AND(VALUE(LEFT($A261,3))=312,LEFT($G261,5)="Total",$B261="O "),VLOOKUP('312'!$F$80,_312_Table3,MATCH('312'!$V$16,_312_Table3_ColumnLookup,0),FALSE),
  IF(AND(VALUE(LEFT($A261,3))=312,LEFT($G261,5)="Total",$B261="Q "),VLOOKUP('312'!$F$80,_312_Table3,MATCH('312'!$X$16,_312_Table3_ColumnLookup,0),FALSE),
  IF(AND(VALUE(LEFT($A261,3))=312,LEFT($G261,5)="Total"),VLOOKUP('312'!$F$80,_312_Table3,MATCH(LEFT($B261,1),_312_Table3_ColumnLookup,0),FALSE),
  IF(AND(VALUE(LEFT($A261,3))=312,LEN($I261)=4,$B261="G"),VLOOKUP($I261,_312_Table3,MATCH('312'!$N$16,_312_Table3_ColumnLookup,0),FALSE),
  IF(AND(VALUE(LEFT($A261,3))=312,LEN($I261)=4,$B261="O"),VLOOKUP($I261,_312_Table3,MATCH('312'!$V$16,_312_Table3_ColumnLookup,0),FALSE),
  IF(AND(VALUE(LEFT($A261,3))=312,LEN($I261)=4,$B261="Q"),VLOOKUP($I261,_312_Table3,MATCH('312'!$X$16,_312_Table3_ColumnLookup,0),FALSE),
  IF(AND(VALUE(LEFT($A261,3))=312,LEN($I261)=4),VLOOKUP($I261,_312_Table3,MATCH(LEFT($B261,1),_312_Table3_ColumnLookup,0),FALSE)
+N("312"),
  IF(VALUE(LEFT($A261,3))=313,VLOOKUP(VALUE(MID($B261,2,1)),_313_Table3,MATCH(MID($B261,1,1),_313_Table3_ColumnLookup,0),FALSE)
+N("313"),
  IF(AND(VALUE(LEFT($A261,3))=314,LEN($B261)=3),VLOOKUP(VALUE(MID($B261,2,2)),_314_Table3,MATCH(MID($B261,1,1),_314_Table3_ColumnLookup,0),FALSE),
  IF(VALUE(LEFT($A261,3))=314,VLOOKUP(VALUE(MID($B261,2,1)),_314_Table3,MATCH(MID($B261,1,1),_314_Table3_ColumnLookup,0),FALSE)
+N("314"),
""))))))))))))))))))))))))</f>
        <v>#NAME?</v>
      </c>
      <c r="G261" t="s">
        <v>1142</v>
      </c>
      <c r="H261" s="321">
        <f>IFERROR(
IF(ISERROR($D261)=FALSE,$D261,IF(ISERROR($E261)=FALSE,$E261,IF(ISERROR($F261)=FALSE,$F261
+N("012 checkboxes"),
IF(
IF(OR(LEFT($A261,9)="Syndicate",LEFT($A261,12)="NewSyndicate"),VLOOKUP($A261,'012'!$J:$ZW,MATCH("Link to button",'012'!$J$1:$ZW$1,0),0)
+N("309 checkbox"),
IF($C261="309 LCR Summary0",VLOOKUP("Notes990",'309'!$P:$ZZ,MATCH("Link to button",'309'!$P$1:$ZZ$1,0),0)
+N("313 checkboxes"),
IF($C261="313 Financial Information0LcmVsScr",IF($C261="309 LCR Summary0",VLOOKUP("LcmVsScr",'309'!$N:$ZZ,MATCH("Link to button",'309'!$N$1:$ZZ$1,0),0),
IF($C261="313 Financial Information0LcrDocAttached",IF($C261="309 LCR Summary0",VLOOKUP("LcrDocAttached",'309'!$N:$ZZ,MATCH("Link to button",'309'!$N$1:$ZZ$1,0),
0)))))))=1,TRUE,FALSE)
))),"")</f>
        <v>0</v>
      </c>
      <c r="I261">
        <v>1993</v>
      </c>
    </row>
    <row r="262" spans="1:9" customFormat="1">
      <c r="A262" s="237" t="str">
        <f>VLOOKUP($G262,CSVLookups!$B:$R,MATCH(A$1,CSVLookups!$B$1:$R$1,0),FALSE)</f>
        <v>312 Projected Solvency II Technical Provisions at Time Zero</v>
      </c>
      <c r="B262" s="237" t="str">
        <f>VLOOKUP($G262,CSVLookups!$B:$R,MATCH(B$1,CSVLookups!$B$1:$R$1,0),FALSE)</f>
        <v>D</v>
      </c>
      <c r="C262" s="238" t="str">
        <f t="shared" si="4"/>
        <v>312 Projected Solvency II Technical Provisions at Time ZeroD1993</v>
      </c>
      <c r="D262" s="238">
        <f>IF(AND(VALUE(LEFT($A262,3))=309,LEN($B262)=3),VLOOKUP(VALUE(MID($B262,2,2)),_309_Table1,MATCH(MID($B262,1,1),_309_Table1_ColumnLookup,0),FALSE),
  IF($C262="309 LCR SummaryA",OneYearSCR,IF($C262="309 LCR SummaryB",UltimateSCR,IF(VALUE(LEFT($A262,3))=309,VLOOKUP(VALUE(MID($B262,2,1)),_309_Table1,MATCH(MID($B262,1,1),_309_Table1_ColumnLookup,0),FALSE)
+N("309"),
  IF(VALUE(LEFT($A262,3))=310,VLOOKUP(VALUE(MID($B262,2,1)),_310_Table1,MATCH(MID($B262,1,1),_310_Table1_ColumnLookup,0),FALSE)
+N("310"),
  IF(AND(VALUE(LEFT($A262,3))=311,LEN($I262)=4),VLOOKUP($I262,_311_Table1,MATCH($B262,_311_Table1_ColumnLookup,0),FALSE),
  IF(AND(VALUE(LEFT($A262,3))=311,OR($B262="I2",$B262="J2",$B262="K2",$B262="L2")),VLOOKUP('311'!$G$58,_311_Table1,MATCH(MID($B262,1,1),_311_Table1_ColumnLookup,0),FALSE),
  IF(AND(VALUE(LEFT($A262,3))=311,RIGHT($B262,5)="Total"),VLOOKUP('311'!$G$59,_311_Table1,MATCH(MID($B262,1,1),_311_Table1_ColumnLookup,0),FALSE),
  IF(VALUE(LEFT($A262,3))=311,VLOOKUP(VALUE(MID($B262,2,1)),_311_Table1,MATCH(MID($B262,1,1),_311_Table1_ColumnLookup,0),FALSE)
+N("311"),
  IF(AND(VALUE(LEFT($A262,3))=312,LEFT($G262,10)="Unincepted",$B262="G "),VLOOKUP(" ULO",_312_Table1,MATCH('312'!$N$16,_312_Table1_ColumnLookup,0),FALSE),
  IF(AND(VALUE(LEFT($A262,3))=312,LEFT($G262,10)="Unincepted",$B262="O "),VLOOKUP(" ULO",_312_Table1,MATCH('312'!$V$16,_312_Table1_ColumnLookup,0),FALSE),
  IF(AND(VALUE(LEFT($A262,3))=312,LEFT($G262,10)="Unincepted",$B262="Q "),VLOOKUP(" ULO",_312_Table1,MATCH('312'!$X$16,_312_Table1_ColumnLookup,0),FALSE),
  IF(AND(VALUE(LEFT($A262,3))=312,LEFT($G262,10)="Unincepted"),VLOOKUP(" ULO",_312_Table1,MATCH(LEFT($B262,1),_312_Table1_ColumnLookup,0),FALSE),
  IF(AND(VALUE(LEFT($A262,3))=312,LEFT($G262,5)="Total",$B262="G "),VLOOKUP('312'!$F$80,_312_Table1,MATCH('312'!$N$16,_312_Table1_ColumnLookup,0),FALSE),
  IF(AND(VALUE(LEFT($A262,3))=312,LEFT($G262,5)="Total",$B262="O "),VLOOKUP('312'!$F$80,_312_Table1,MATCH('312'!$V$16,_312_Table1_ColumnLookup,0),FALSE),
  IF(AND(VALUE(LEFT($A262,3))=312,LEFT($G262,5)="Total",$B262="Q "),VLOOKUP('312'!$F$80,_312_Table1,MATCH('312'!$X$16,_312_Table1_ColumnLookup,0),FALSE),
  IF(AND(VALUE(LEFT($A262,3))=312,LEFT($G262,5)="Total"),VLOOKUP('312'!$F$80,_312_Table1,MATCH(LEFT($B262,1),_312_Table1_ColumnLookup,0),FALSE),
  IF(AND(VALUE(LEFT($A262,3))=312,LEN($I262)=4,$B262="G"),VLOOKUP($I262,_312_Table1,MATCH('312'!$N$16,_312_Table1_ColumnLookup,0),FALSE),
  IF(AND(VALUE(LEFT($A262,3))=312,LEN($I262)=4,$B262="O"),VLOOKUP($I262,_312_Table1,MATCH('312'!$V$16,_312_Table1_ColumnLookup,0),FALSE),
  IF(AND(VALUE(LEFT($A262,3))=312,LEN($I262)=4,$B262="Q"),VLOOKUP($I262,_312_Table1,MATCH('312'!$X$16,_312_Table1_ColumnLookup,0),FALSE),
  IF(AND(VALUE(LEFT($A262,3))=312,LEN($I262)=4),VLOOKUP($I262,_312_Table1,MATCH(LEFT($B262,1),_312_Table1_ColumnLookup,0),FALSE)
+N("312"),
  IF(VALUE(LEFT($A262,3))=313,VLOOKUP(VALUE(MID($B262,2,1)),_313_Table1,MATCH(MID($B262,1,1),_313_Table1_ColumnLookup,0),FALSE)
+N("313"),
  IF(AND(VALUE(LEFT($A262,3))=314,LEN($B262)=3),VLOOKUP(VALUE(MID($B262,2,2)),_314_Table1,MATCH(MID($B262,1,1),_314_Table1_ColumnLookup,0),FALSE),
  IF(VALUE(LEFT($A262,3))=314,VLOOKUP(VALUE(MID($B262,2,1)),_314_Table1,MATCH(MID($B262,1,1),_314_Table1_ColumnLookup,0),FALSE)
+N("314"),
""))))))))))))))))))))))))</f>
        <v>0</v>
      </c>
      <c r="E262" s="238" t="e">
        <f>IF(AND(VALUE(LEFT($A262,3))=309,LEN($B262)=3),VLOOKUP(VALUE(MID($B262,2,2)),_309_Table2,MATCH(MID($B262,1,1),_309_Table2_ColumnLookup,0),FALSE),
  IF($C262="309 LCR SummaryA",OneYearSCR,IF($C262="309 LCR SummaryB",UltimateSCR,IF(VALUE(LEFT($A262,3))=309,VLOOKUP(VALUE(MID($B262,2,1)),_309_Table2,MATCH(MID($B262,1,1),_309_Table2_ColumnLookup,0),FALSE)
+N("309"),
  IF(VALUE(LEFT($A262,3))=310,VLOOKUP(VALUE(MID($B262,2,1)),_310_Table2,MATCH(MID($B262,1,1),_310_Table2_ColumnLookup,0),FALSE)
+N("310"),
  IF(AND(VALUE(LEFT($A262,3))=311,LEN($I262)=4),VLOOKUP($I262,_311_Table2,MATCH($B262,_311_Table2_ColumnLookup,0),FALSE),
  IF(AND(VALUE(LEFT($A262,3))=311,OR($B262="I2",$B262="J2",$B262="K2",$B262="L2")),VLOOKUP('311'!$G$58,_311_Table2,MATCH(MID($B262,1,1),_311_Table2_ColumnLookup,0),FALSE),
  IF(AND(VALUE(LEFT($A262,3))=311,RIGHT($B262,5)="Total"),VLOOKUP('311'!$G$59,_311_Table2,MATCH(MID($B262,1,1),_311_Table2_ColumnLookup,0),FALSE),
  IF(VALUE(LEFT($A262,3))=311,VLOOKUP(VALUE(MID($B262,2,1)),_311_Table2,MATCH(MID($B262,1,1),_311_Table2_ColumnLookup,0),FALSE)
+N("311"),
  IF(AND(VALUE(LEFT($A262,3))=312,LEFT($G262,10)="Unincepted",$B262="G "),VLOOKUP(" ULO",_312_Table2,MATCH('312'!$N$16,_312_Table2_ColumnLookup,0),FALSE),
  IF(AND(VALUE(LEFT($A262,3))=312,LEFT($G262,10)="Unincepted",$B262="O "),VLOOKUP(" ULO",_312_Table2,MATCH('312'!$V$16,_312_Table2_ColumnLookup,0),FALSE),
  IF(AND(VALUE(LEFT($A262,3))=312,LEFT($G262,10)="Unincepted",$B262="Q "),VLOOKUP(" ULO",_312_Table2,MATCH('312'!$X$16,_312_Table2_ColumnLookup,0),FALSE),
  IF(AND(VALUE(LEFT($A262,3))=312,LEFT($G262,10)="Unincepted"),VLOOKUP(" ULO",_312_Table2,MATCH(LEFT($B262,1),_312_Table2_ColumnLookup,0),FALSE),
  IF(AND(VALUE(LEFT($A262,3))=312,LEFT($G262,5)="Total",$B262="G "),VLOOKUP('312'!$F$80,_312_Table2,MATCH('312'!$N$16,_312_Table2_ColumnLookup,0),FALSE),
  IF(AND(VALUE(LEFT($A262,3))=312,LEFT($G262,5)="Total",$B262="O "),VLOOKUP('312'!$F$80,_312_Table2,MATCH('312'!$V$16,_312_Table2_ColumnLookup,0),FALSE),
  IF(AND(VALUE(LEFT($A262,3))=312,LEFT($G262,5)="Total",$B262="Q "),VLOOKUP('312'!$F$80,_312_Table2,MATCH('312'!$X$16,_312_Table2_ColumnLookup,0),FALSE),
  IF(AND(VALUE(LEFT($A262,3))=312,LEFT($G262,5)="Total"),VLOOKUP('312'!$F$80,_312_Table2,MATCH(LEFT($B262,1),_312_Table2_ColumnLookup,0),FALSE),
  IF(AND(VALUE(LEFT($A262,3))=312,LEN($I262)=4,$B262="G"),VLOOKUP($I262,_312_Table2,MATCH('312'!$N$16,_312_Table2_ColumnLookup,0),FALSE),
  IF(AND(VALUE(LEFT($A262,3))=312,LEN($I262)=4,$B262="O"),VLOOKUP($I262,_312_Table2,MATCH('312'!$V$16,_312_Table2_ColumnLookup,0),FALSE),
  IF(AND(VALUE(LEFT($A262,3))=312,LEN($I262)=4,$B262="Q"),VLOOKUP($I262,_312_Table2,MATCH('312'!$X$16,_312_Table2_ColumnLookup,0),FALSE),
  IF(AND(VALUE(LEFT($A262,3))=312,LEN($I262)=4),VLOOKUP($I262,_312_Table2,MATCH(LEFT($B262,1),_312_Table2_ColumnLookup,0),FALSE)
+N("312"),
  IF(VALUE(LEFT($A262,3))=313,VLOOKUP(VALUE(MID($B262,2,1)),_313_Table2,MATCH(MID($B262,1,1),_313_Table2_ColumnLookup,0),FALSE)
+N("313"),
  IF(AND(VALUE(LEFT($A262,3))=314,LEN($B262)=3),VLOOKUP(VALUE(MID($B262,2,2)),_314_Table2,MATCH(MID($B262,1,1),_314_Table2_ColumnLookup,0),FALSE),
  IF(VALUE(LEFT($A262,3))=314,VLOOKUP(VALUE(MID($B262,2,1)),_314_Table2,MATCH(MID($B262,1,1),_314_Table2_ColumnLookup,0),FALSE)
+N("314"),
""))))))))))))))))))))))))</f>
        <v>#NAME?</v>
      </c>
      <c r="F262" s="238" t="e">
        <f>IF(AND(VALUE(LEFT($A262,3))=309,LEN($B262)=3),VLOOKUP(VALUE(MID($B262,2,2)),_309_Table3,MATCH(MID($B262,1,1),_309_Table3_ColumnLookup,0),FALSE),
  IF($C262="309 LCR SummaryA",OneYearSCR,IF($C262="309 LCR SummaryB",UltimateSCR,IF(VALUE(LEFT($A262,3))=309,VLOOKUP(VALUE(MID($B262,2,1)),_309_Table3,MATCH(MID($B262,1,1),_309_Table3_ColumnLookup,0),FALSE)
+N("309"),
  IF(VALUE(LEFT($A262,3))=310,VLOOKUP(VALUE(MID($B262,2,1)),_310_Table3,MATCH(MID($B262,1,1),_310_Table3_ColumnLookup,0),FALSE)
+N("310"),
  IF(AND(VALUE(LEFT($A262,3))=311,LEN($I262)=4),VLOOKUP($I262,_311_Table3,MATCH($B262,_311_Table3_ColumnLookup,0),FALSE),
  IF(AND(VALUE(LEFT($A262,3))=311,OR($B262="I2",$B262="J2",$B262="K2",$B262="L2")),VLOOKUP('311'!$G$58,_311_Table3,MATCH(MID($B262,1,1),_311_Table3_ColumnLookup,0),FALSE),
  IF(AND(VALUE(LEFT($A262,3))=311,RIGHT($B262,5)="Total"),VLOOKUP('311'!$G$59,_311_Table3,MATCH(MID($B262,1,1),_311_Table3_ColumnLookup,0),FALSE),
  IF(VALUE(LEFT($A262,3))=311,VLOOKUP(VALUE(MID($B262,2,1)),_311_Table3,MATCH(MID($B262,1,1),_311_Table3_ColumnLookup,0),FALSE)
+N("311"),
  IF(AND(VALUE(LEFT($A262,3))=312,LEFT($G262,10)="Unincepted",$B262="G "),VLOOKUP(" ULO",_312_Table3,MATCH('312'!$N$16,_312_Table3_ColumnLookup,0),FALSE),
  IF(AND(VALUE(LEFT($A262,3))=312,LEFT($G262,10)="Unincepted",$B262="O "),VLOOKUP(" ULO",_312_Table3,MATCH('312'!$V$16,_312_Table3_ColumnLookup,0),FALSE),
  IF(AND(VALUE(LEFT($A262,3))=312,LEFT($G262,10)="Unincepted",$B262="Q "),VLOOKUP(" ULO",_312_Table3,MATCH('312'!$X$16,_312_Table3_ColumnLookup,0),FALSE),
  IF(AND(VALUE(LEFT($A262,3))=312,LEFT($G262,10)="Unincepted"),VLOOKUP(" ULO",_312_Table3,MATCH(LEFT($B262,1),_312_Table3_ColumnLookup,0),FALSE),
  IF(AND(VALUE(LEFT($A262,3))=312,LEFT($G262,5)="Total",$B262="G "),VLOOKUP('312'!$F$80,_312_Table3,MATCH('312'!$N$16,_312_Table3_ColumnLookup,0),FALSE),
  IF(AND(VALUE(LEFT($A262,3))=312,LEFT($G262,5)="Total",$B262="O "),VLOOKUP('312'!$F$80,_312_Table3,MATCH('312'!$V$16,_312_Table3_ColumnLookup,0),FALSE),
  IF(AND(VALUE(LEFT($A262,3))=312,LEFT($G262,5)="Total",$B262="Q "),VLOOKUP('312'!$F$80,_312_Table3,MATCH('312'!$X$16,_312_Table3_ColumnLookup,0),FALSE),
  IF(AND(VALUE(LEFT($A262,3))=312,LEFT($G262,5)="Total"),VLOOKUP('312'!$F$80,_312_Table3,MATCH(LEFT($B262,1),_312_Table3_ColumnLookup,0),FALSE),
  IF(AND(VALUE(LEFT($A262,3))=312,LEN($I262)=4,$B262="G"),VLOOKUP($I262,_312_Table3,MATCH('312'!$N$16,_312_Table3_ColumnLookup,0),FALSE),
  IF(AND(VALUE(LEFT($A262,3))=312,LEN($I262)=4,$B262="O"),VLOOKUP($I262,_312_Table3,MATCH('312'!$V$16,_312_Table3_ColumnLookup,0),FALSE),
  IF(AND(VALUE(LEFT($A262,3))=312,LEN($I262)=4,$B262="Q"),VLOOKUP($I262,_312_Table3,MATCH('312'!$X$16,_312_Table3_ColumnLookup,0),FALSE),
  IF(AND(VALUE(LEFT($A262,3))=312,LEN($I262)=4),VLOOKUP($I262,_312_Table3,MATCH(LEFT($B262,1),_312_Table3_ColumnLookup,0),FALSE)
+N("312"),
  IF(VALUE(LEFT($A262,3))=313,VLOOKUP(VALUE(MID($B262,2,1)),_313_Table3,MATCH(MID($B262,1,1),_313_Table3_ColumnLookup,0),FALSE)
+N("313"),
  IF(AND(VALUE(LEFT($A262,3))=314,LEN($B262)=3),VLOOKUP(VALUE(MID($B262,2,2)),_314_Table3,MATCH(MID($B262,1,1),_314_Table3_ColumnLookup,0),FALSE),
  IF(VALUE(LEFT($A262,3))=314,VLOOKUP(VALUE(MID($B262,2,1)),_314_Table3,MATCH(MID($B262,1,1),_314_Table3_ColumnLookup,0),FALSE)
+N("314"),
""))))))))))))))))))))))))</f>
        <v>#NAME?</v>
      </c>
      <c r="G262" t="s">
        <v>1143</v>
      </c>
      <c r="H262" s="321">
        <f>IFERROR(
IF(ISERROR($D262)=FALSE,$D262,IF(ISERROR($E262)=FALSE,$E262,IF(ISERROR($F262)=FALSE,$F262
+N("012 checkboxes"),
IF(
IF(OR(LEFT($A262,9)="Syndicate",LEFT($A262,12)="NewSyndicate"),VLOOKUP($A262,'012'!$J:$ZW,MATCH("Link to button",'012'!$J$1:$ZW$1,0),0)
+N("309 checkbox"),
IF($C262="309 LCR Summary0",VLOOKUP("Notes990",'309'!$P:$ZZ,MATCH("Link to button",'309'!$P$1:$ZZ$1,0),0)
+N("313 checkboxes"),
IF($C262="313 Financial Information0LcmVsScr",IF($C262="309 LCR Summary0",VLOOKUP("LcmVsScr",'309'!$N:$ZZ,MATCH("Link to button",'309'!$N$1:$ZZ$1,0),0),
IF($C262="313 Financial Information0LcrDocAttached",IF($C262="309 LCR Summary0",VLOOKUP("LcrDocAttached",'309'!$N:$ZZ,MATCH("Link to button",'309'!$N$1:$ZZ$1,0),
0)))))))=1,TRUE,FALSE)
))),"")</f>
        <v>0</v>
      </c>
      <c r="I262">
        <v>1993</v>
      </c>
    </row>
    <row r="263" spans="1:9" customFormat="1">
      <c r="A263" s="237" t="str">
        <f>VLOOKUP($G263,CSVLookups!$B:$R,MATCH(A$1,CSVLookups!$B$1:$R$1,0),FALSE)</f>
        <v>312 Projected Solvency II Technical Provisions at Time Zero</v>
      </c>
      <c r="B263" s="237" t="str">
        <f>VLOOKUP($G263,CSVLookups!$B:$R,MATCH(B$1,CSVLookups!$B$1:$R$1,0),FALSE)</f>
        <v>E</v>
      </c>
      <c r="C263" s="238" t="str">
        <f t="shared" si="4"/>
        <v>312 Projected Solvency II Technical Provisions at Time ZeroE1993</v>
      </c>
      <c r="D263" s="238">
        <f>IF(AND(VALUE(LEFT($A263,3))=309,LEN($B263)=3),VLOOKUP(VALUE(MID($B263,2,2)),_309_Table1,MATCH(MID($B263,1,1),_309_Table1_ColumnLookup,0),FALSE),
  IF($C263="309 LCR SummaryA",OneYearSCR,IF($C263="309 LCR SummaryB",UltimateSCR,IF(VALUE(LEFT($A263,3))=309,VLOOKUP(VALUE(MID($B263,2,1)),_309_Table1,MATCH(MID($B263,1,1),_309_Table1_ColumnLookup,0),FALSE)
+N("309"),
  IF(VALUE(LEFT($A263,3))=310,VLOOKUP(VALUE(MID($B263,2,1)),_310_Table1,MATCH(MID($B263,1,1),_310_Table1_ColumnLookup,0),FALSE)
+N("310"),
  IF(AND(VALUE(LEFT($A263,3))=311,LEN($I263)=4),VLOOKUP($I263,_311_Table1,MATCH($B263,_311_Table1_ColumnLookup,0),FALSE),
  IF(AND(VALUE(LEFT($A263,3))=311,OR($B263="I2",$B263="J2",$B263="K2",$B263="L2")),VLOOKUP('311'!$G$58,_311_Table1,MATCH(MID($B263,1,1),_311_Table1_ColumnLookup,0),FALSE),
  IF(AND(VALUE(LEFT($A263,3))=311,RIGHT($B263,5)="Total"),VLOOKUP('311'!$G$59,_311_Table1,MATCH(MID($B263,1,1),_311_Table1_ColumnLookup,0),FALSE),
  IF(VALUE(LEFT($A263,3))=311,VLOOKUP(VALUE(MID($B263,2,1)),_311_Table1,MATCH(MID($B263,1,1),_311_Table1_ColumnLookup,0),FALSE)
+N("311"),
  IF(AND(VALUE(LEFT($A263,3))=312,LEFT($G263,10)="Unincepted",$B263="G "),VLOOKUP(" ULO",_312_Table1,MATCH('312'!$N$16,_312_Table1_ColumnLookup,0),FALSE),
  IF(AND(VALUE(LEFT($A263,3))=312,LEFT($G263,10)="Unincepted",$B263="O "),VLOOKUP(" ULO",_312_Table1,MATCH('312'!$V$16,_312_Table1_ColumnLookup,0),FALSE),
  IF(AND(VALUE(LEFT($A263,3))=312,LEFT($G263,10)="Unincepted",$B263="Q "),VLOOKUP(" ULO",_312_Table1,MATCH('312'!$X$16,_312_Table1_ColumnLookup,0),FALSE),
  IF(AND(VALUE(LEFT($A263,3))=312,LEFT($G263,10)="Unincepted"),VLOOKUP(" ULO",_312_Table1,MATCH(LEFT($B263,1),_312_Table1_ColumnLookup,0),FALSE),
  IF(AND(VALUE(LEFT($A263,3))=312,LEFT($G263,5)="Total",$B263="G "),VLOOKUP('312'!$F$80,_312_Table1,MATCH('312'!$N$16,_312_Table1_ColumnLookup,0),FALSE),
  IF(AND(VALUE(LEFT($A263,3))=312,LEFT($G263,5)="Total",$B263="O "),VLOOKUP('312'!$F$80,_312_Table1,MATCH('312'!$V$16,_312_Table1_ColumnLookup,0),FALSE),
  IF(AND(VALUE(LEFT($A263,3))=312,LEFT($G263,5)="Total",$B263="Q "),VLOOKUP('312'!$F$80,_312_Table1,MATCH('312'!$X$16,_312_Table1_ColumnLookup,0),FALSE),
  IF(AND(VALUE(LEFT($A263,3))=312,LEFT($G263,5)="Total"),VLOOKUP('312'!$F$80,_312_Table1,MATCH(LEFT($B263,1),_312_Table1_ColumnLookup,0),FALSE),
  IF(AND(VALUE(LEFT($A263,3))=312,LEN($I263)=4,$B263="G"),VLOOKUP($I263,_312_Table1,MATCH('312'!$N$16,_312_Table1_ColumnLookup,0),FALSE),
  IF(AND(VALUE(LEFT($A263,3))=312,LEN($I263)=4,$B263="O"),VLOOKUP($I263,_312_Table1,MATCH('312'!$V$16,_312_Table1_ColumnLookup,0),FALSE),
  IF(AND(VALUE(LEFT($A263,3))=312,LEN($I263)=4,$B263="Q"),VLOOKUP($I263,_312_Table1,MATCH('312'!$X$16,_312_Table1_ColumnLookup,0),FALSE),
  IF(AND(VALUE(LEFT($A263,3))=312,LEN($I263)=4),VLOOKUP($I263,_312_Table1,MATCH(LEFT($B263,1),_312_Table1_ColumnLookup,0),FALSE)
+N("312"),
  IF(VALUE(LEFT($A263,3))=313,VLOOKUP(VALUE(MID($B263,2,1)),_313_Table1,MATCH(MID($B263,1,1),_313_Table1_ColumnLookup,0),FALSE)
+N("313"),
  IF(AND(VALUE(LEFT($A263,3))=314,LEN($B263)=3),VLOOKUP(VALUE(MID($B263,2,2)),_314_Table1,MATCH(MID($B263,1,1),_314_Table1_ColumnLookup,0),FALSE),
  IF(VALUE(LEFT($A263,3))=314,VLOOKUP(VALUE(MID($B263,2,1)),_314_Table1,MATCH(MID($B263,1,1),_314_Table1_ColumnLookup,0),FALSE)
+N("314"),
""))))))))))))))))))))))))</f>
        <v>0</v>
      </c>
      <c r="E263" s="238" t="e">
        <f>IF(AND(VALUE(LEFT($A263,3))=309,LEN($B263)=3),VLOOKUP(VALUE(MID($B263,2,2)),_309_Table2,MATCH(MID($B263,1,1),_309_Table2_ColumnLookup,0),FALSE),
  IF($C263="309 LCR SummaryA",OneYearSCR,IF($C263="309 LCR SummaryB",UltimateSCR,IF(VALUE(LEFT($A263,3))=309,VLOOKUP(VALUE(MID($B263,2,1)),_309_Table2,MATCH(MID($B263,1,1),_309_Table2_ColumnLookup,0),FALSE)
+N("309"),
  IF(VALUE(LEFT($A263,3))=310,VLOOKUP(VALUE(MID($B263,2,1)),_310_Table2,MATCH(MID($B263,1,1),_310_Table2_ColumnLookup,0),FALSE)
+N("310"),
  IF(AND(VALUE(LEFT($A263,3))=311,LEN($I263)=4),VLOOKUP($I263,_311_Table2,MATCH($B263,_311_Table2_ColumnLookup,0),FALSE),
  IF(AND(VALUE(LEFT($A263,3))=311,OR($B263="I2",$B263="J2",$B263="K2",$B263="L2")),VLOOKUP('311'!$G$58,_311_Table2,MATCH(MID($B263,1,1),_311_Table2_ColumnLookup,0),FALSE),
  IF(AND(VALUE(LEFT($A263,3))=311,RIGHT($B263,5)="Total"),VLOOKUP('311'!$G$59,_311_Table2,MATCH(MID($B263,1,1),_311_Table2_ColumnLookup,0),FALSE),
  IF(VALUE(LEFT($A263,3))=311,VLOOKUP(VALUE(MID($B263,2,1)),_311_Table2,MATCH(MID($B263,1,1),_311_Table2_ColumnLookup,0),FALSE)
+N("311"),
  IF(AND(VALUE(LEFT($A263,3))=312,LEFT($G263,10)="Unincepted",$B263="G "),VLOOKUP(" ULO",_312_Table2,MATCH('312'!$N$16,_312_Table2_ColumnLookup,0),FALSE),
  IF(AND(VALUE(LEFT($A263,3))=312,LEFT($G263,10)="Unincepted",$B263="O "),VLOOKUP(" ULO",_312_Table2,MATCH('312'!$V$16,_312_Table2_ColumnLookup,0),FALSE),
  IF(AND(VALUE(LEFT($A263,3))=312,LEFT($G263,10)="Unincepted",$B263="Q "),VLOOKUP(" ULO",_312_Table2,MATCH('312'!$X$16,_312_Table2_ColumnLookup,0),FALSE),
  IF(AND(VALUE(LEFT($A263,3))=312,LEFT($G263,10)="Unincepted"),VLOOKUP(" ULO",_312_Table2,MATCH(LEFT($B263,1),_312_Table2_ColumnLookup,0),FALSE),
  IF(AND(VALUE(LEFT($A263,3))=312,LEFT($G263,5)="Total",$B263="G "),VLOOKUP('312'!$F$80,_312_Table2,MATCH('312'!$N$16,_312_Table2_ColumnLookup,0),FALSE),
  IF(AND(VALUE(LEFT($A263,3))=312,LEFT($G263,5)="Total",$B263="O "),VLOOKUP('312'!$F$80,_312_Table2,MATCH('312'!$V$16,_312_Table2_ColumnLookup,0),FALSE),
  IF(AND(VALUE(LEFT($A263,3))=312,LEFT($G263,5)="Total",$B263="Q "),VLOOKUP('312'!$F$80,_312_Table2,MATCH('312'!$X$16,_312_Table2_ColumnLookup,0),FALSE),
  IF(AND(VALUE(LEFT($A263,3))=312,LEFT($G263,5)="Total"),VLOOKUP('312'!$F$80,_312_Table2,MATCH(LEFT($B263,1),_312_Table2_ColumnLookup,0),FALSE),
  IF(AND(VALUE(LEFT($A263,3))=312,LEN($I263)=4,$B263="G"),VLOOKUP($I263,_312_Table2,MATCH('312'!$N$16,_312_Table2_ColumnLookup,0),FALSE),
  IF(AND(VALUE(LEFT($A263,3))=312,LEN($I263)=4,$B263="O"),VLOOKUP($I263,_312_Table2,MATCH('312'!$V$16,_312_Table2_ColumnLookup,0),FALSE),
  IF(AND(VALUE(LEFT($A263,3))=312,LEN($I263)=4,$B263="Q"),VLOOKUP($I263,_312_Table2,MATCH('312'!$X$16,_312_Table2_ColumnLookup,0),FALSE),
  IF(AND(VALUE(LEFT($A263,3))=312,LEN($I263)=4),VLOOKUP($I263,_312_Table2,MATCH(LEFT($B263,1),_312_Table2_ColumnLookup,0),FALSE)
+N("312"),
  IF(VALUE(LEFT($A263,3))=313,VLOOKUP(VALUE(MID($B263,2,1)),_313_Table2,MATCH(MID($B263,1,1),_313_Table2_ColumnLookup,0),FALSE)
+N("313"),
  IF(AND(VALUE(LEFT($A263,3))=314,LEN($B263)=3),VLOOKUP(VALUE(MID($B263,2,2)),_314_Table2,MATCH(MID($B263,1,1),_314_Table2_ColumnLookup,0),FALSE),
  IF(VALUE(LEFT($A263,3))=314,VLOOKUP(VALUE(MID($B263,2,1)),_314_Table2,MATCH(MID($B263,1,1),_314_Table2_ColumnLookup,0),FALSE)
+N("314"),
""))))))))))))))))))))))))</f>
        <v>#NAME?</v>
      </c>
      <c r="F263" s="238" t="e">
        <f>IF(AND(VALUE(LEFT($A263,3))=309,LEN($B263)=3),VLOOKUP(VALUE(MID($B263,2,2)),_309_Table3,MATCH(MID($B263,1,1),_309_Table3_ColumnLookup,0),FALSE),
  IF($C263="309 LCR SummaryA",OneYearSCR,IF($C263="309 LCR SummaryB",UltimateSCR,IF(VALUE(LEFT($A263,3))=309,VLOOKUP(VALUE(MID($B263,2,1)),_309_Table3,MATCH(MID($B263,1,1),_309_Table3_ColumnLookup,0),FALSE)
+N("309"),
  IF(VALUE(LEFT($A263,3))=310,VLOOKUP(VALUE(MID($B263,2,1)),_310_Table3,MATCH(MID($B263,1,1),_310_Table3_ColumnLookup,0),FALSE)
+N("310"),
  IF(AND(VALUE(LEFT($A263,3))=311,LEN($I263)=4),VLOOKUP($I263,_311_Table3,MATCH($B263,_311_Table3_ColumnLookup,0),FALSE),
  IF(AND(VALUE(LEFT($A263,3))=311,OR($B263="I2",$B263="J2",$B263="K2",$B263="L2")),VLOOKUP('311'!$G$58,_311_Table3,MATCH(MID($B263,1,1),_311_Table3_ColumnLookup,0),FALSE),
  IF(AND(VALUE(LEFT($A263,3))=311,RIGHT($B263,5)="Total"),VLOOKUP('311'!$G$59,_311_Table3,MATCH(MID($B263,1,1),_311_Table3_ColumnLookup,0),FALSE),
  IF(VALUE(LEFT($A263,3))=311,VLOOKUP(VALUE(MID($B263,2,1)),_311_Table3,MATCH(MID($B263,1,1),_311_Table3_ColumnLookup,0),FALSE)
+N("311"),
  IF(AND(VALUE(LEFT($A263,3))=312,LEFT($G263,10)="Unincepted",$B263="G "),VLOOKUP(" ULO",_312_Table3,MATCH('312'!$N$16,_312_Table3_ColumnLookup,0),FALSE),
  IF(AND(VALUE(LEFT($A263,3))=312,LEFT($G263,10)="Unincepted",$B263="O "),VLOOKUP(" ULO",_312_Table3,MATCH('312'!$V$16,_312_Table3_ColumnLookup,0),FALSE),
  IF(AND(VALUE(LEFT($A263,3))=312,LEFT($G263,10)="Unincepted",$B263="Q "),VLOOKUP(" ULO",_312_Table3,MATCH('312'!$X$16,_312_Table3_ColumnLookup,0),FALSE),
  IF(AND(VALUE(LEFT($A263,3))=312,LEFT($G263,10)="Unincepted"),VLOOKUP(" ULO",_312_Table3,MATCH(LEFT($B263,1),_312_Table3_ColumnLookup,0),FALSE),
  IF(AND(VALUE(LEFT($A263,3))=312,LEFT($G263,5)="Total",$B263="G "),VLOOKUP('312'!$F$80,_312_Table3,MATCH('312'!$N$16,_312_Table3_ColumnLookup,0),FALSE),
  IF(AND(VALUE(LEFT($A263,3))=312,LEFT($G263,5)="Total",$B263="O "),VLOOKUP('312'!$F$80,_312_Table3,MATCH('312'!$V$16,_312_Table3_ColumnLookup,0),FALSE),
  IF(AND(VALUE(LEFT($A263,3))=312,LEFT($G263,5)="Total",$B263="Q "),VLOOKUP('312'!$F$80,_312_Table3,MATCH('312'!$X$16,_312_Table3_ColumnLookup,0),FALSE),
  IF(AND(VALUE(LEFT($A263,3))=312,LEFT($G263,5)="Total"),VLOOKUP('312'!$F$80,_312_Table3,MATCH(LEFT($B263,1),_312_Table3_ColumnLookup,0),FALSE),
  IF(AND(VALUE(LEFT($A263,3))=312,LEN($I263)=4,$B263="G"),VLOOKUP($I263,_312_Table3,MATCH('312'!$N$16,_312_Table3_ColumnLookup,0),FALSE),
  IF(AND(VALUE(LEFT($A263,3))=312,LEN($I263)=4,$B263="O"),VLOOKUP($I263,_312_Table3,MATCH('312'!$V$16,_312_Table3_ColumnLookup,0),FALSE),
  IF(AND(VALUE(LEFT($A263,3))=312,LEN($I263)=4,$B263="Q"),VLOOKUP($I263,_312_Table3,MATCH('312'!$X$16,_312_Table3_ColumnLookup,0),FALSE),
  IF(AND(VALUE(LEFT($A263,3))=312,LEN($I263)=4),VLOOKUP($I263,_312_Table3,MATCH(LEFT($B263,1),_312_Table3_ColumnLookup,0),FALSE)
+N("312"),
  IF(VALUE(LEFT($A263,3))=313,VLOOKUP(VALUE(MID($B263,2,1)),_313_Table3,MATCH(MID($B263,1,1),_313_Table3_ColumnLookup,0),FALSE)
+N("313"),
  IF(AND(VALUE(LEFT($A263,3))=314,LEN($B263)=3),VLOOKUP(VALUE(MID($B263,2,2)),_314_Table3,MATCH(MID($B263,1,1),_314_Table3_ColumnLookup,0),FALSE),
  IF(VALUE(LEFT($A263,3))=314,VLOOKUP(VALUE(MID($B263,2,1)),_314_Table3,MATCH(MID($B263,1,1),_314_Table3_ColumnLookup,0),FALSE)
+N("314"),
""))))))))))))))))))))))))</f>
        <v>#NAME?</v>
      </c>
      <c r="G263" t="s">
        <v>1146</v>
      </c>
      <c r="H263" s="321">
        <f>IFERROR(
IF(ISERROR($D263)=FALSE,$D263,IF(ISERROR($E263)=FALSE,$E263,IF(ISERROR($F263)=FALSE,$F263
+N("012 checkboxes"),
IF(
IF(OR(LEFT($A263,9)="Syndicate",LEFT($A263,12)="NewSyndicate"),VLOOKUP($A263,'012'!$J:$ZW,MATCH("Link to button",'012'!$J$1:$ZW$1,0),0)
+N("309 checkbox"),
IF($C263="309 LCR Summary0",VLOOKUP("Notes990",'309'!$P:$ZZ,MATCH("Link to button",'309'!$P$1:$ZZ$1,0),0)
+N("313 checkboxes"),
IF($C263="313 Financial Information0LcmVsScr",IF($C263="309 LCR Summary0",VLOOKUP("LcmVsScr",'309'!$N:$ZZ,MATCH("Link to button",'309'!$N$1:$ZZ$1,0),0),
IF($C263="313 Financial Information0LcrDocAttached",IF($C263="309 LCR Summary0",VLOOKUP("LcrDocAttached",'309'!$N:$ZZ,MATCH("Link to button",'309'!$N$1:$ZZ$1,0),
0)))))))=1,TRUE,FALSE)
))),"")</f>
        <v>0</v>
      </c>
      <c r="I263">
        <v>1993</v>
      </c>
    </row>
    <row r="264" spans="1:9" customFormat="1">
      <c r="A264" s="237" t="str">
        <f>VLOOKUP($G264,CSVLookups!$B:$R,MATCH(A$1,CSVLookups!$B$1:$R$1,0),FALSE)</f>
        <v>312 Projected Solvency II Technical Provisions at Time Zero</v>
      </c>
      <c r="B264" s="237" t="str">
        <f>VLOOKUP($G264,CSVLookups!$B:$R,MATCH(B$1,CSVLookups!$B$1:$R$1,0),FALSE)</f>
        <v>F</v>
      </c>
      <c r="C264" s="238" t="str">
        <f t="shared" si="4"/>
        <v>312 Projected Solvency II Technical Provisions at Time ZeroF1993</v>
      </c>
      <c r="D264" s="238">
        <f>IF(AND(VALUE(LEFT($A264,3))=309,LEN($B264)=3),VLOOKUP(VALUE(MID($B264,2,2)),_309_Table1,MATCH(MID($B264,1,1),_309_Table1_ColumnLookup,0),FALSE),
  IF($C264="309 LCR SummaryA",OneYearSCR,IF($C264="309 LCR SummaryB",UltimateSCR,IF(VALUE(LEFT($A264,3))=309,VLOOKUP(VALUE(MID($B264,2,1)),_309_Table1,MATCH(MID($B264,1,1),_309_Table1_ColumnLookup,0),FALSE)
+N("309"),
  IF(VALUE(LEFT($A264,3))=310,VLOOKUP(VALUE(MID($B264,2,1)),_310_Table1,MATCH(MID($B264,1,1),_310_Table1_ColumnLookup,0),FALSE)
+N("310"),
  IF(AND(VALUE(LEFT($A264,3))=311,LEN($I264)=4),VLOOKUP($I264,_311_Table1,MATCH($B264,_311_Table1_ColumnLookup,0),FALSE),
  IF(AND(VALUE(LEFT($A264,3))=311,OR($B264="I2",$B264="J2",$B264="K2",$B264="L2")),VLOOKUP('311'!$G$58,_311_Table1,MATCH(MID($B264,1,1),_311_Table1_ColumnLookup,0),FALSE),
  IF(AND(VALUE(LEFT($A264,3))=311,RIGHT($B264,5)="Total"),VLOOKUP('311'!$G$59,_311_Table1,MATCH(MID($B264,1,1),_311_Table1_ColumnLookup,0),FALSE),
  IF(VALUE(LEFT($A264,3))=311,VLOOKUP(VALUE(MID($B264,2,1)),_311_Table1,MATCH(MID($B264,1,1),_311_Table1_ColumnLookup,0),FALSE)
+N("311"),
  IF(AND(VALUE(LEFT($A264,3))=312,LEFT($G264,10)="Unincepted",$B264="G "),VLOOKUP(" ULO",_312_Table1,MATCH('312'!$N$16,_312_Table1_ColumnLookup,0),FALSE),
  IF(AND(VALUE(LEFT($A264,3))=312,LEFT($G264,10)="Unincepted",$B264="O "),VLOOKUP(" ULO",_312_Table1,MATCH('312'!$V$16,_312_Table1_ColumnLookup,0),FALSE),
  IF(AND(VALUE(LEFT($A264,3))=312,LEFT($G264,10)="Unincepted",$B264="Q "),VLOOKUP(" ULO",_312_Table1,MATCH('312'!$X$16,_312_Table1_ColumnLookup,0),FALSE),
  IF(AND(VALUE(LEFT($A264,3))=312,LEFT($G264,10)="Unincepted"),VLOOKUP(" ULO",_312_Table1,MATCH(LEFT($B264,1),_312_Table1_ColumnLookup,0),FALSE),
  IF(AND(VALUE(LEFT($A264,3))=312,LEFT($G264,5)="Total",$B264="G "),VLOOKUP('312'!$F$80,_312_Table1,MATCH('312'!$N$16,_312_Table1_ColumnLookup,0),FALSE),
  IF(AND(VALUE(LEFT($A264,3))=312,LEFT($G264,5)="Total",$B264="O "),VLOOKUP('312'!$F$80,_312_Table1,MATCH('312'!$V$16,_312_Table1_ColumnLookup,0),FALSE),
  IF(AND(VALUE(LEFT($A264,3))=312,LEFT($G264,5)="Total",$B264="Q "),VLOOKUP('312'!$F$80,_312_Table1,MATCH('312'!$X$16,_312_Table1_ColumnLookup,0),FALSE),
  IF(AND(VALUE(LEFT($A264,3))=312,LEFT($G264,5)="Total"),VLOOKUP('312'!$F$80,_312_Table1,MATCH(LEFT($B264,1),_312_Table1_ColumnLookup,0),FALSE),
  IF(AND(VALUE(LEFT($A264,3))=312,LEN($I264)=4,$B264="G"),VLOOKUP($I264,_312_Table1,MATCH('312'!$N$16,_312_Table1_ColumnLookup,0),FALSE),
  IF(AND(VALUE(LEFT($A264,3))=312,LEN($I264)=4,$B264="O"),VLOOKUP($I264,_312_Table1,MATCH('312'!$V$16,_312_Table1_ColumnLookup,0),FALSE),
  IF(AND(VALUE(LEFT($A264,3))=312,LEN($I264)=4,$B264="Q"),VLOOKUP($I264,_312_Table1,MATCH('312'!$X$16,_312_Table1_ColumnLookup,0),FALSE),
  IF(AND(VALUE(LEFT($A264,3))=312,LEN($I264)=4),VLOOKUP($I264,_312_Table1,MATCH(LEFT($B264,1),_312_Table1_ColumnLookup,0),FALSE)
+N("312"),
  IF(VALUE(LEFT($A264,3))=313,VLOOKUP(VALUE(MID($B264,2,1)),_313_Table1,MATCH(MID($B264,1,1),_313_Table1_ColumnLookup,0),FALSE)
+N("313"),
  IF(AND(VALUE(LEFT($A264,3))=314,LEN($B264)=3),VLOOKUP(VALUE(MID($B264,2,2)),_314_Table1,MATCH(MID($B264,1,1),_314_Table1_ColumnLookup,0),FALSE),
  IF(VALUE(LEFT($A264,3))=314,VLOOKUP(VALUE(MID($B264,2,1)),_314_Table1,MATCH(MID($B264,1,1),_314_Table1_ColumnLookup,0),FALSE)
+N("314"),
""))))))))))))))))))))))))</f>
        <v>0</v>
      </c>
      <c r="E264" s="238" t="e">
        <f>IF(AND(VALUE(LEFT($A264,3))=309,LEN($B264)=3),VLOOKUP(VALUE(MID($B264,2,2)),_309_Table2,MATCH(MID($B264,1,1),_309_Table2_ColumnLookup,0),FALSE),
  IF($C264="309 LCR SummaryA",OneYearSCR,IF($C264="309 LCR SummaryB",UltimateSCR,IF(VALUE(LEFT($A264,3))=309,VLOOKUP(VALUE(MID($B264,2,1)),_309_Table2,MATCH(MID($B264,1,1),_309_Table2_ColumnLookup,0),FALSE)
+N("309"),
  IF(VALUE(LEFT($A264,3))=310,VLOOKUP(VALUE(MID($B264,2,1)),_310_Table2,MATCH(MID($B264,1,1),_310_Table2_ColumnLookup,0),FALSE)
+N("310"),
  IF(AND(VALUE(LEFT($A264,3))=311,LEN($I264)=4),VLOOKUP($I264,_311_Table2,MATCH($B264,_311_Table2_ColumnLookup,0),FALSE),
  IF(AND(VALUE(LEFT($A264,3))=311,OR($B264="I2",$B264="J2",$B264="K2",$B264="L2")),VLOOKUP('311'!$G$58,_311_Table2,MATCH(MID($B264,1,1),_311_Table2_ColumnLookup,0),FALSE),
  IF(AND(VALUE(LEFT($A264,3))=311,RIGHT($B264,5)="Total"),VLOOKUP('311'!$G$59,_311_Table2,MATCH(MID($B264,1,1),_311_Table2_ColumnLookup,0),FALSE),
  IF(VALUE(LEFT($A264,3))=311,VLOOKUP(VALUE(MID($B264,2,1)),_311_Table2,MATCH(MID($B264,1,1),_311_Table2_ColumnLookup,0),FALSE)
+N("311"),
  IF(AND(VALUE(LEFT($A264,3))=312,LEFT($G264,10)="Unincepted",$B264="G "),VLOOKUP(" ULO",_312_Table2,MATCH('312'!$N$16,_312_Table2_ColumnLookup,0),FALSE),
  IF(AND(VALUE(LEFT($A264,3))=312,LEFT($G264,10)="Unincepted",$B264="O "),VLOOKUP(" ULO",_312_Table2,MATCH('312'!$V$16,_312_Table2_ColumnLookup,0),FALSE),
  IF(AND(VALUE(LEFT($A264,3))=312,LEFT($G264,10)="Unincepted",$B264="Q "),VLOOKUP(" ULO",_312_Table2,MATCH('312'!$X$16,_312_Table2_ColumnLookup,0),FALSE),
  IF(AND(VALUE(LEFT($A264,3))=312,LEFT($G264,10)="Unincepted"),VLOOKUP(" ULO",_312_Table2,MATCH(LEFT($B264,1),_312_Table2_ColumnLookup,0),FALSE),
  IF(AND(VALUE(LEFT($A264,3))=312,LEFT($G264,5)="Total",$B264="G "),VLOOKUP('312'!$F$80,_312_Table2,MATCH('312'!$N$16,_312_Table2_ColumnLookup,0),FALSE),
  IF(AND(VALUE(LEFT($A264,3))=312,LEFT($G264,5)="Total",$B264="O "),VLOOKUP('312'!$F$80,_312_Table2,MATCH('312'!$V$16,_312_Table2_ColumnLookup,0),FALSE),
  IF(AND(VALUE(LEFT($A264,3))=312,LEFT($G264,5)="Total",$B264="Q "),VLOOKUP('312'!$F$80,_312_Table2,MATCH('312'!$X$16,_312_Table2_ColumnLookup,0),FALSE),
  IF(AND(VALUE(LEFT($A264,3))=312,LEFT($G264,5)="Total"),VLOOKUP('312'!$F$80,_312_Table2,MATCH(LEFT($B264,1),_312_Table2_ColumnLookup,0),FALSE),
  IF(AND(VALUE(LEFT($A264,3))=312,LEN($I264)=4,$B264="G"),VLOOKUP($I264,_312_Table2,MATCH('312'!$N$16,_312_Table2_ColumnLookup,0),FALSE),
  IF(AND(VALUE(LEFT($A264,3))=312,LEN($I264)=4,$B264="O"),VLOOKUP($I264,_312_Table2,MATCH('312'!$V$16,_312_Table2_ColumnLookup,0),FALSE),
  IF(AND(VALUE(LEFT($A264,3))=312,LEN($I264)=4,$B264="Q"),VLOOKUP($I264,_312_Table2,MATCH('312'!$X$16,_312_Table2_ColumnLookup,0),FALSE),
  IF(AND(VALUE(LEFT($A264,3))=312,LEN($I264)=4),VLOOKUP($I264,_312_Table2,MATCH(LEFT($B264,1),_312_Table2_ColumnLookup,0),FALSE)
+N("312"),
  IF(VALUE(LEFT($A264,3))=313,VLOOKUP(VALUE(MID($B264,2,1)),_313_Table2,MATCH(MID($B264,1,1),_313_Table2_ColumnLookup,0),FALSE)
+N("313"),
  IF(AND(VALUE(LEFT($A264,3))=314,LEN($B264)=3),VLOOKUP(VALUE(MID($B264,2,2)),_314_Table2,MATCH(MID($B264,1,1),_314_Table2_ColumnLookup,0),FALSE),
  IF(VALUE(LEFT($A264,3))=314,VLOOKUP(VALUE(MID($B264,2,1)),_314_Table2,MATCH(MID($B264,1,1),_314_Table2_ColumnLookup,0),FALSE)
+N("314"),
""))))))))))))))))))))))))</f>
        <v>#NAME?</v>
      </c>
      <c r="F264" s="238" t="e">
        <f>IF(AND(VALUE(LEFT($A264,3))=309,LEN($B264)=3),VLOOKUP(VALUE(MID($B264,2,2)),_309_Table3,MATCH(MID($B264,1,1),_309_Table3_ColumnLookup,0),FALSE),
  IF($C264="309 LCR SummaryA",OneYearSCR,IF($C264="309 LCR SummaryB",UltimateSCR,IF(VALUE(LEFT($A264,3))=309,VLOOKUP(VALUE(MID($B264,2,1)),_309_Table3,MATCH(MID($B264,1,1),_309_Table3_ColumnLookup,0),FALSE)
+N("309"),
  IF(VALUE(LEFT($A264,3))=310,VLOOKUP(VALUE(MID($B264,2,1)),_310_Table3,MATCH(MID($B264,1,1),_310_Table3_ColumnLookup,0),FALSE)
+N("310"),
  IF(AND(VALUE(LEFT($A264,3))=311,LEN($I264)=4),VLOOKUP($I264,_311_Table3,MATCH($B264,_311_Table3_ColumnLookup,0),FALSE),
  IF(AND(VALUE(LEFT($A264,3))=311,OR($B264="I2",$B264="J2",$B264="K2",$B264="L2")),VLOOKUP('311'!$G$58,_311_Table3,MATCH(MID($B264,1,1),_311_Table3_ColumnLookup,0),FALSE),
  IF(AND(VALUE(LEFT($A264,3))=311,RIGHT($B264,5)="Total"),VLOOKUP('311'!$G$59,_311_Table3,MATCH(MID($B264,1,1),_311_Table3_ColumnLookup,0),FALSE),
  IF(VALUE(LEFT($A264,3))=311,VLOOKUP(VALUE(MID($B264,2,1)),_311_Table3,MATCH(MID($B264,1,1),_311_Table3_ColumnLookup,0),FALSE)
+N("311"),
  IF(AND(VALUE(LEFT($A264,3))=312,LEFT($G264,10)="Unincepted",$B264="G "),VLOOKUP(" ULO",_312_Table3,MATCH('312'!$N$16,_312_Table3_ColumnLookup,0),FALSE),
  IF(AND(VALUE(LEFT($A264,3))=312,LEFT($G264,10)="Unincepted",$B264="O "),VLOOKUP(" ULO",_312_Table3,MATCH('312'!$V$16,_312_Table3_ColumnLookup,0),FALSE),
  IF(AND(VALUE(LEFT($A264,3))=312,LEFT($G264,10)="Unincepted",$B264="Q "),VLOOKUP(" ULO",_312_Table3,MATCH('312'!$X$16,_312_Table3_ColumnLookup,0),FALSE),
  IF(AND(VALUE(LEFT($A264,3))=312,LEFT($G264,10)="Unincepted"),VLOOKUP(" ULO",_312_Table3,MATCH(LEFT($B264,1),_312_Table3_ColumnLookup,0),FALSE),
  IF(AND(VALUE(LEFT($A264,3))=312,LEFT($G264,5)="Total",$B264="G "),VLOOKUP('312'!$F$80,_312_Table3,MATCH('312'!$N$16,_312_Table3_ColumnLookup,0),FALSE),
  IF(AND(VALUE(LEFT($A264,3))=312,LEFT($G264,5)="Total",$B264="O "),VLOOKUP('312'!$F$80,_312_Table3,MATCH('312'!$V$16,_312_Table3_ColumnLookup,0),FALSE),
  IF(AND(VALUE(LEFT($A264,3))=312,LEFT($G264,5)="Total",$B264="Q "),VLOOKUP('312'!$F$80,_312_Table3,MATCH('312'!$X$16,_312_Table3_ColumnLookup,0),FALSE),
  IF(AND(VALUE(LEFT($A264,3))=312,LEFT($G264,5)="Total"),VLOOKUP('312'!$F$80,_312_Table3,MATCH(LEFT($B264,1),_312_Table3_ColumnLookup,0),FALSE),
  IF(AND(VALUE(LEFT($A264,3))=312,LEN($I264)=4,$B264="G"),VLOOKUP($I264,_312_Table3,MATCH('312'!$N$16,_312_Table3_ColumnLookup,0),FALSE),
  IF(AND(VALUE(LEFT($A264,3))=312,LEN($I264)=4,$B264="O"),VLOOKUP($I264,_312_Table3,MATCH('312'!$V$16,_312_Table3_ColumnLookup,0),FALSE),
  IF(AND(VALUE(LEFT($A264,3))=312,LEN($I264)=4,$B264="Q"),VLOOKUP($I264,_312_Table3,MATCH('312'!$X$16,_312_Table3_ColumnLookup,0),FALSE),
  IF(AND(VALUE(LEFT($A264,3))=312,LEN($I264)=4),VLOOKUP($I264,_312_Table3,MATCH(LEFT($B264,1),_312_Table3_ColumnLookup,0),FALSE)
+N("312"),
  IF(VALUE(LEFT($A264,3))=313,VLOOKUP(VALUE(MID($B264,2,1)),_313_Table3,MATCH(MID($B264,1,1),_313_Table3_ColumnLookup,0),FALSE)
+N("313"),
  IF(AND(VALUE(LEFT($A264,3))=314,LEN($B264)=3),VLOOKUP(VALUE(MID($B264,2,2)),_314_Table3,MATCH(MID($B264,1,1),_314_Table3_ColumnLookup,0),FALSE),
  IF(VALUE(LEFT($A264,3))=314,VLOOKUP(VALUE(MID($B264,2,1)),_314_Table3,MATCH(MID($B264,1,1),_314_Table3_ColumnLookup,0),FALSE)
+N("314"),
""))))))))))))))))))))))))</f>
        <v>#NAME?</v>
      </c>
      <c r="G264" t="s">
        <v>1148</v>
      </c>
      <c r="H264" s="321">
        <f>IFERROR(
IF(ISERROR($D264)=FALSE,$D264,IF(ISERROR($E264)=FALSE,$E264,IF(ISERROR($F264)=FALSE,$F264
+N("012 checkboxes"),
IF(
IF(OR(LEFT($A264,9)="Syndicate",LEFT($A264,12)="NewSyndicate"),VLOOKUP($A264,'012'!$J:$ZW,MATCH("Link to button",'012'!$J$1:$ZW$1,0),0)
+N("309 checkbox"),
IF($C264="309 LCR Summary0",VLOOKUP("Notes990",'309'!$P:$ZZ,MATCH("Link to button",'309'!$P$1:$ZZ$1,0),0)
+N("313 checkboxes"),
IF($C264="313 Financial Information0LcmVsScr",IF($C264="309 LCR Summary0",VLOOKUP("LcmVsScr",'309'!$N:$ZZ,MATCH("Link to button",'309'!$N$1:$ZZ$1,0),0),
IF($C264="313 Financial Information0LcrDocAttached",IF($C264="309 LCR Summary0",VLOOKUP("LcrDocAttached",'309'!$N:$ZZ,MATCH("Link to button",'309'!$N$1:$ZZ$1,0),
0)))))))=1,TRUE,FALSE)
))),"")</f>
        <v>0</v>
      </c>
      <c r="I264">
        <v>1993</v>
      </c>
    </row>
    <row r="265" spans="1:9" customFormat="1">
      <c r="A265" s="237" t="str">
        <f>VLOOKUP($G265,CSVLookups!$B:$R,MATCH(A$1,CSVLookups!$B$1:$R$1,0),FALSE)</f>
        <v>312 Projected Solvency II Technical Provisions at Time Zero</v>
      </c>
      <c r="B265" s="237" t="str">
        <f>VLOOKUP($G265,CSVLookups!$B:$R,MATCH(B$1,CSVLookups!$B$1:$R$1,0),FALSE)</f>
        <v>G</v>
      </c>
      <c r="C265" s="238" t="str">
        <f t="shared" si="4"/>
        <v>312 Projected Solvency II Technical Provisions at Time ZeroG1993</v>
      </c>
      <c r="D265" s="238">
        <f>IF(AND(VALUE(LEFT($A265,3))=309,LEN($B265)=3),VLOOKUP(VALUE(MID($B265,2,2)),_309_Table1,MATCH(MID($B265,1,1),_309_Table1_ColumnLookup,0),FALSE),
  IF($C265="309 LCR SummaryA",OneYearSCR,IF($C265="309 LCR SummaryB",UltimateSCR,IF(VALUE(LEFT($A265,3))=309,VLOOKUP(VALUE(MID($B265,2,1)),_309_Table1,MATCH(MID($B265,1,1),_309_Table1_ColumnLookup,0),FALSE)
+N("309"),
  IF(VALUE(LEFT($A265,3))=310,VLOOKUP(VALUE(MID($B265,2,1)),_310_Table1,MATCH(MID($B265,1,1),_310_Table1_ColumnLookup,0),FALSE)
+N("310"),
  IF(AND(VALUE(LEFT($A265,3))=311,LEN($I265)=4),VLOOKUP($I265,_311_Table1,MATCH($B265,_311_Table1_ColumnLookup,0),FALSE),
  IF(AND(VALUE(LEFT($A265,3))=311,OR($B265="I2",$B265="J2",$B265="K2",$B265="L2")),VLOOKUP('311'!$G$58,_311_Table1,MATCH(MID($B265,1,1),_311_Table1_ColumnLookup,0),FALSE),
  IF(AND(VALUE(LEFT($A265,3))=311,RIGHT($B265,5)="Total"),VLOOKUP('311'!$G$59,_311_Table1,MATCH(MID($B265,1,1),_311_Table1_ColumnLookup,0),FALSE),
  IF(VALUE(LEFT($A265,3))=311,VLOOKUP(VALUE(MID($B265,2,1)),_311_Table1,MATCH(MID($B265,1,1),_311_Table1_ColumnLookup,0),FALSE)
+N("311"),
  IF(AND(VALUE(LEFT($A265,3))=312,LEFT($G265,10)="Unincepted",$B265="G "),VLOOKUP(" ULO",_312_Table1,MATCH('312'!$N$16,_312_Table1_ColumnLookup,0),FALSE),
  IF(AND(VALUE(LEFT($A265,3))=312,LEFT($G265,10)="Unincepted",$B265="O "),VLOOKUP(" ULO",_312_Table1,MATCH('312'!$V$16,_312_Table1_ColumnLookup,0),FALSE),
  IF(AND(VALUE(LEFT($A265,3))=312,LEFT($G265,10)="Unincepted",$B265="Q "),VLOOKUP(" ULO",_312_Table1,MATCH('312'!$X$16,_312_Table1_ColumnLookup,0),FALSE),
  IF(AND(VALUE(LEFT($A265,3))=312,LEFT($G265,10)="Unincepted"),VLOOKUP(" ULO",_312_Table1,MATCH(LEFT($B265,1),_312_Table1_ColumnLookup,0),FALSE),
  IF(AND(VALUE(LEFT($A265,3))=312,LEFT($G265,5)="Total",$B265="G "),VLOOKUP('312'!$F$80,_312_Table1,MATCH('312'!$N$16,_312_Table1_ColumnLookup,0),FALSE),
  IF(AND(VALUE(LEFT($A265,3))=312,LEFT($G265,5)="Total",$B265="O "),VLOOKUP('312'!$F$80,_312_Table1,MATCH('312'!$V$16,_312_Table1_ColumnLookup,0),FALSE),
  IF(AND(VALUE(LEFT($A265,3))=312,LEFT($G265,5)="Total",$B265="Q "),VLOOKUP('312'!$F$80,_312_Table1,MATCH('312'!$X$16,_312_Table1_ColumnLookup,0),FALSE),
  IF(AND(VALUE(LEFT($A265,3))=312,LEFT($G265,5)="Total"),VLOOKUP('312'!$F$80,_312_Table1,MATCH(LEFT($B265,1),_312_Table1_ColumnLookup,0),FALSE),
  IF(AND(VALUE(LEFT($A265,3))=312,LEN($I265)=4,$B265="G"),VLOOKUP($I265,_312_Table1,MATCH('312'!$N$16,_312_Table1_ColumnLookup,0),FALSE),
  IF(AND(VALUE(LEFT($A265,3))=312,LEN($I265)=4,$B265="O"),VLOOKUP($I265,_312_Table1,MATCH('312'!$V$16,_312_Table1_ColumnLookup,0),FALSE),
  IF(AND(VALUE(LEFT($A265,3))=312,LEN($I265)=4,$B265="Q"),VLOOKUP($I265,_312_Table1,MATCH('312'!$X$16,_312_Table1_ColumnLookup,0),FALSE),
  IF(AND(VALUE(LEFT($A265,3))=312,LEN($I265)=4),VLOOKUP($I265,_312_Table1,MATCH(LEFT($B265,1),_312_Table1_ColumnLookup,0),FALSE)
+N("312"),
  IF(VALUE(LEFT($A265,3))=313,VLOOKUP(VALUE(MID($B265,2,1)),_313_Table1,MATCH(MID($B265,1,1),_313_Table1_ColumnLookup,0),FALSE)
+N("313"),
  IF(AND(VALUE(LEFT($A265,3))=314,LEN($B265)=3),VLOOKUP(VALUE(MID($B265,2,2)),_314_Table1,MATCH(MID($B265,1,1),_314_Table1_ColumnLookup,0),FALSE),
  IF(VALUE(LEFT($A265,3))=314,VLOOKUP(VALUE(MID($B265,2,1)),_314_Table1,MATCH(MID($B265,1,1),_314_Table1_ColumnLookup,0),FALSE)
+N("314"),
""))))))))))))))))))))))))</f>
        <v>0</v>
      </c>
      <c r="E265" s="238" t="e">
        <f>IF(AND(VALUE(LEFT($A265,3))=309,LEN($B265)=3),VLOOKUP(VALUE(MID($B265,2,2)),_309_Table2,MATCH(MID($B265,1,1),_309_Table2_ColumnLookup,0),FALSE),
  IF($C265="309 LCR SummaryA",OneYearSCR,IF($C265="309 LCR SummaryB",UltimateSCR,IF(VALUE(LEFT($A265,3))=309,VLOOKUP(VALUE(MID($B265,2,1)),_309_Table2,MATCH(MID($B265,1,1),_309_Table2_ColumnLookup,0),FALSE)
+N("309"),
  IF(VALUE(LEFT($A265,3))=310,VLOOKUP(VALUE(MID($B265,2,1)),_310_Table2,MATCH(MID($B265,1,1),_310_Table2_ColumnLookup,0),FALSE)
+N("310"),
  IF(AND(VALUE(LEFT($A265,3))=311,LEN($I265)=4),VLOOKUP($I265,_311_Table2,MATCH($B265,_311_Table2_ColumnLookup,0),FALSE),
  IF(AND(VALUE(LEFT($A265,3))=311,OR($B265="I2",$B265="J2",$B265="K2",$B265="L2")),VLOOKUP('311'!$G$58,_311_Table2,MATCH(MID($B265,1,1),_311_Table2_ColumnLookup,0),FALSE),
  IF(AND(VALUE(LEFT($A265,3))=311,RIGHT($B265,5)="Total"),VLOOKUP('311'!$G$59,_311_Table2,MATCH(MID($B265,1,1),_311_Table2_ColumnLookup,0),FALSE),
  IF(VALUE(LEFT($A265,3))=311,VLOOKUP(VALUE(MID($B265,2,1)),_311_Table2,MATCH(MID($B265,1,1),_311_Table2_ColumnLookup,0),FALSE)
+N("311"),
  IF(AND(VALUE(LEFT($A265,3))=312,LEFT($G265,10)="Unincepted",$B265="G "),VLOOKUP(" ULO",_312_Table2,MATCH('312'!$N$16,_312_Table2_ColumnLookup,0),FALSE),
  IF(AND(VALUE(LEFT($A265,3))=312,LEFT($G265,10)="Unincepted",$B265="O "),VLOOKUP(" ULO",_312_Table2,MATCH('312'!$V$16,_312_Table2_ColumnLookup,0),FALSE),
  IF(AND(VALUE(LEFT($A265,3))=312,LEFT($G265,10)="Unincepted",$B265="Q "),VLOOKUP(" ULO",_312_Table2,MATCH('312'!$X$16,_312_Table2_ColumnLookup,0),FALSE),
  IF(AND(VALUE(LEFT($A265,3))=312,LEFT($G265,10)="Unincepted"),VLOOKUP(" ULO",_312_Table2,MATCH(LEFT($B265,1),_312_Table2_ColumnLookup,0),FALSE),
  IF(AND(VALUE(LEFT($A265,3))=312,LEFT($G265,5)="Total",$B265="G "),VLOOKUP('312'!$F$80,_312_Table2,MATCH('312'!$N$16,_312_Table2_ColumnLookup,0),FALSE),
  IF(AND(VALUE(LEFT($A265,3))=312,LEFT($G265,5)="Total",$B265="O "),VLOOKUP('312'!$F$80,_312_Table2,MATCH('312'!$V$16,_312_Table2_ColumnLookup,0),FALSE),
  IF(AND(VALUE(LEFT($A265,3))=312,LEFT($G265,5)="Total",$B265="Q "),VLOOKUP('312'!$F$80,_312_Table2,MATCH('312'!$X$16,_312_Table2_ColumnLookup,0),FALSE),
  IF(AND(VALUE(LEFT($A265,3))=312,LEFT($G265,5)="Total"),VLOOKUP('312'!$F$80,_312_Table2,MATCH(LEFT($B265,1),_312_Table2_ColumnLookup,0),FALSE),
  IF(AND(VALUE(LEFT($A265,3))=312,LEN($I265)=4,$B265="G"),VLOOKUP($I265,_312_Table2,MATCH('312'!$N$16,_312_Table2_ColumnLookup,0),FALSE),
  IF(AND(VALUE(LEFT($A265,3))=312,LEN($I265)=4,$B265="O"),VLOOKUP($I265,_312_Table2,MATCH('312'!$V$16,_312_Table2_ColumnLookup,0),FALSE),
  IF(AND(VALUE(LEFT($A265,3))=312,LEN($I265)=4,$B265="Q"),VLOOKUP($I265,_312_Table2,MATCH('312'!$X$16,_312_Table2_ColumnLookup,0),FALSE),
  IF(AND(VALUE(LEFT($A265,3))=312,LEN($I265)=4),VLOOKUP($I265,_312_Table2,MATCH(LEFT($B265,1),_312_Table2_ColumnLookup,0),FALSE)
+N("312"),
  IF(VALUE(LEFT($A265,3))=313,VLOOKUP(VALUE(MID($B265,2,1)),_313_Table2,MATCH(MID($B265,1,1),_313_Table2_ColumnLookup,0),FALSE)
+N("313"),
  IF(AND(VALUE(LEFT($A265,3))=314,LEN($B265)=3),VLOOKUP(VALUE(MID($B265,2,2)),_314_Table2,MATCH(MID($B265,1,1),_314_Table2_ColumnLookup,0),FALSE),
  IF(VALUE(LEFT($A265,3))=314,VLOOKUP(VALUE(MID($B265,2,1)),_314_Table2,MATCH(MID($B265,1,1),_314_Table2_ColumnLookup,0),FALSE)
+N("314"),
""))))))))))))))))))))))))</f>
        <v>#NAME?</v>
      </c>
      <c r="F265" s="238" t="e">
        <f>IF(AND(VALUE(LEFT($A265,3))=309,LEN($B265)=3),VLOOKUP(VALUE(MID($B265,2,2)),_309_Table3,MATCH(MID($B265,1,1),_309_Table3_ColumnLookup,0),FALSE),
  IF($C265="309 LCR SummaryA",OneYearSCR,IF($C265="309 LCR SummaryB",UltimateSCR,IF(VALUE(LEFT($A265,3))=309,VLOOKUP(VALUE(MID($B265,2,1)),_309_Table3,MATCH(MID($B265,1,1),_309_Table3_ColumnLookup,0),FALSE)
+N("309"),
  IF(VALUE(LEFT($A265,3))=310,VLOOKUP(VALUE(MID($B265,2,1)),_310_Table3,MATCH(MID($B265,1,1),_310_Table3_ColumnLookup,0),FALSE)
+N("310"),
  IF(AND(VALUE(LEFT($A265,3))=311,LEN($I265)=4),VLOOKUP($I265,_311_Table3,MATCH($B265,_311_Table3_ColumnLookup,0),FALSE),
  IF(AND(VALUE(LEFT($A265,3))=311,OR($B265="I2",$B265="J2",$B265="K2",$B265="L2")),VLOOKUP('311'!$G$58,_311_Table3,MATCH(MID($B265,1,1),_311_Table3_ColumnLookup,0),FALSE),
  IF(AND(VALUE(LEFT($A265,3))=311,RIGHT($B265,5)="Total"),VLOOKUP('311'!$G$59,_311_Table3,MATCH(MID($B265,1,1),_311_Table3_ColumnLookup,0),FALSE),
  IF(VALUE(LEFT($A265,3))=311,VLOOKUP(VALUE(MID($B265,2,1)),_311_Table3,MATCH(MID($B265,1,1),_311_Table3_ColumnLookup,0),FALSE)
+N("311"),
  IF(AND(VALUE(LEFT($A265,3))=312,LEFT($G265,10)="Unincepted",$B265="G "),VLOOKUP(" ULO",_312_Table3,MATCH('312'!$N$16,_312_Table3_ColumnLookup,0),FALSE),
  IF(AND(VALUE(LEFT($A265,3))=312,LEFT($G265,10)="Unincepted",$B265="O "),VLOOKUP(" ULO",_312_Table3,MATCH('312'!$V$16,_312_Table3_ColumnLookup,0),FALSE),
  IF(AND(VALUE(LEFT($A265,3))=312,LEFT($G265,10)="Unincepted",$B265="Q "),VLOOKUP(" ULO",_312_Table3,MATCH('312'!$X$16,_312_Table3_ColumnLookup,0),FALSE),
  IF(AND(VALUE(LEFT($A265,3))=312,LEFT($G265,10)="Unincepted"),VLOOKUP(" ULO",_312_Table3,MATCH(LEFT($B265,1),_312_Table3_ColumnLookup,0),FALSE),
  IF(AND(VALUE(LEFT($A265,3))=312,LEFT($G265,5)="Total",$B265="G "),VLOOKUP('312'!$F$80,_312_Table3,MATCH('312'!$N$16,_312_Table3_ColumnLookup,0),FALSE),
  IF(AND(VALUE(LEFT($A265,3))=312,LEFT($G265,5)="Total",$B265="O "),VLOOKUP('312'!$F$80,_312_Table3,MATCH('312'!$V$16,_312_Table3_ColumnLookup,0),FALSE),
  IF(AND(VALUE(LEFT($A265,3))=312,LEFT($G265,5)="Total",$B265="Q "),VLOOKUP('312'!$F$80,_312_Table3,MATCH('312'!$X$16,_312_Table3_ColumnLookup,0),FALSE),
  IF(AND(VALUE(LEFT($A265,3))=312,LEFT($G265,5)="Total"),VLOOKUP('312'!$F$80,_312_Table3,MATCH(LEFT($B265,1),_312_Table3_ColumnLookup,0),FALSE),
  IF(AND(VALUE(LEFT($A265,3))=312,LEN($I265)=4,$B265="G"),VLOOKUP($I265,_312_Table3,MATCH('312'!$N$16,_312_Table3_ColumnLookup,0),FALSE),
  IF(AND(VALUE(LEFT($A265,3))=312,LEN($I265)=4,$B265="O"),VLOOKUP($I265,_312_Table3,MATCH('312'!$V$16,_312_Table3_ColumnLookup,0),FALSE),
  IF(AND(VALUE(LEFT($A265,3))=312,LEN($I265)=4,$B265="Q"),VLOOKUP($I265,_312_Table3,MATCH('312'!$X$16,_312_Table3_ColumnLookup,0),FALSE),
  IF(AND(VALUE(LEFT($A265,3))=312,LEN($I265)=4),VLOOKUP($I265,_312_Table3,MATCH(LEFT($B265,1),_312_Table3_ColumnLookup,0),FALSE)
+N("312"),
  IF(VALUE(LEFT($A265,3))=313,VLOOKUP(VALUE(MID($B265,2,1)),_313_Table3,MATCH(MID($B265,1,1),_313_Table3_ColumnLookup,0),FALSE)
+N("313"),
  IF(AND(VALUE(LEFT($A265,3))=314,LEN($B265)=3),VLOOKUP(VALUE(MID($B265,2,2)),_314_Table3,MATCH(MID($B265,1,1),_314_Table3_ColumnLookup,0),FALSE),
  IF(VALUE(LEFT($A265,3))=314,VLOOKUP(VALUE(MID($B265,2,1)),_314_Table3,MATCH(MID($B265,1,1),_314_Table3_ColumnLookup,0),FALSE)
+N("314"),
""))))))))))))))))))))))))</f>
        <v>#NAME?</v>
      </c>
      <c r="G265" t="s">
        <v>1150</v>
      </c>
      <c r="H265" s="321">
        <f>IFERROR(
IF(ISERROR($D265)=FALSE,$D265,IF(ISERROR($E265)=FALSE,$E265,IF(ISERROR($F265)=FALSE,$F265
+N("012 checkboxes"),
IF(
IF(OR(LEFT($A265,9)="Syndicate",LEFT($A265,12)="NewSyndicate"),VLOOKUP($A265,'012'!$J:$ZW,MATCH("Link to button",'012'!$J$1:$ZW$1,0),0)
+N("309 checkbox"),
IF($C265="309 LCR Summary0",VLOOKUP("Notes990",'309'!$P:$ZZ,MATCH("Link to button",'309'!$P$1:$ZZ$1,0),0)
+N("313 checkboxes"),
IF($C265="313 Financial Information0LcmVsScr",IF($C265="309 LCR Summary0",VLOOKUP("LcmVsScr",'309'!$N:$ZZ,MATCH("Link to button",'309'!$N$1:$ZZ$1,0),0),
IF($C265="313 Financial Information0LcrDocAttached",IF($C265="309 LCR Summary0",VLOOKUP("LcrDocAttached",'309'!$N:$ZZ,MATCH("Link to button",'309'!$N$1:$ZZ$1,0),
0)))))))=1,TRUE,FALSE)
))),"")</f>
        <v>0</v>
      </c>
      <c r="I265">
        <v>1993</v>
      </c>
    </row>
    <row r="266" spans="1:9" customFormat="1">
      <c r="A266" s="237" t="str">
        <f>VLOOKUP($G266,CSVLookups!$B:$R,MATCH(A$1,CSVLookups!$B$1:$R$1,0),FALSE)</f>
        <v>312 Projected Solvency II Technical Provisions at Time Zero</v>
      </c>
      <c r="B266" s="237" t="str">
        <f>VLOOKUP($G266,CSVLookups!$B:$R,MATCH(B$1,CSVLookups!$B$1:$R$1,0),FALSE)</f>
        <v>H</v>
      </c>
      <c r="C266" s="238" t="str">
        <f t="shared" si="4"/>
        <v>312 Projected Solvency II Technical Provisions at Time ZeroH1993</v>
      </c>
      <c r="D266" s="238">
        <f>IF(AND(VALUE(LEFT($A266,3))=309,LEN($B266)=3),VLOOKUP(VALUE(MID($B266,2,2)),_309_Table1,MATCH(MID($B266,1,1),_309_Table1_ColumnLookup,0),FALSE),
  IF($C266="309 LCR SummaryA",OneYearSCR,IF($C266="309 LCR SummaryB",UltimateSCR,IF(VALUE(LEFT($A266,3))=309,VLOOKUP(VALUE(MID($B266,2,1)),_309_Table1,MATCH(MID($B266,1,1),_309_Table1_ColumnLookup,0),FALSE)
+N("309"),
  IF(VALUE(LEFT($A266,3))=310,VLOOKUP(VALUE(MID($B266,2,1)),_310_Table1,MATCH(MID($B266,1,1),_310_Table1_ColumnLookup,0),FALSE)
+N("310"),
  IF(AND(VALUE(LEFT($A266,3))=311,LEN($I266)=4),VLOOKUP($I266,_311_Table1,MATCH($B266,_311_Table1_ColumnLookup,0),FALSE),
  IF(AND(VALUE(LEFT($A266,3))=311,OR($B266="I2",$B266="J2",$B266="K2",$B266="L2")),VLOOKUP('311'!$G$58,_311_Table1,MATCH(MID($B266,1,1),_311_Table1_ColumnLookup,0),FALSE),
  IF(AND(VALUE(LEFT($A266,3))=311,RIGHT($B266,5)="Total"),VLOOKUP('311'!$G$59,_311_Table1,MATCH(MID($B266,1,1),_311_Table1_ColumnLookup,0),FALSE),
  IF(VALUE(LEFT($A266,3))=311,VLOOKUP(VALUE(MID($B266,2,1)),_311_Table1,MATCH(MID($B266,1,1),_311_Table1_ColumnLookup,0),FALSE)
+N("311"),
  IF(AND(VALUE(LEFT($A266,3))=312,LEFT($G266,10)="Unincepted",$B266="G "),VLOOKUP(" ULO",_312_Table1,MATCH('312'!$N$16,_312_Table1_ColumnLookup,0),FALSE),
  IF(AND(VALUE(LEFT($A266,3))=312,LEFT($G266,10)="Unincepted",$B266="O "),VLOOKUP(" ULO",_312_Table1,MATCH('312'!$V$16,_312_Table1_ColumnLookup,0),FALSE),
  IF(AND(VALUE(LEFT($A266,3))=312,LEFT($G266,10)="Unincepted",$B266="Q "),VLOOKUP(" ULO",_312_Table1,MATCH('312'!$X$16,_312_Table1_ColumnLookup,0),FALSE),
  IF(AND(VALUE(LEFT($A266,3))=312,LEFT($G266,10)="Unincepted"),VLOOKUP(" ULO",_312_Table1,MATCH(LEFT($B266,1),_312_Table1_ColumnLookup,0),FALSE),
  IF(AND(VALUE(LEFT($A266,3))=312,LEFT($G266,5)="Total",$B266="G "),VLOOKUP('312'!$F$80,_312_Table1,MATCH('312'!$N$16,_312_Table1_ColumnLookup,0),FALSE),
  IF(AND(VALUE(LEFT($A266,3))=312,LEFT($G266,5)="Total",$B266="O "),VLOOKUP('312'!$F$80,_312_Table1,MATCH('312'!$V$16,_312_Table1_ColumnLookup,0),FALSE),
  IF(AND(VALUE(LEFT($A266,3))=312,LEFT($G266,5)="Total",$B266="Q "),VLOOKUP('312'!$F$80,_312_Table1,MATCH('312'!$X$16,_312_Table1_ColumnLookup,0),FALSE),
  IF(AND(VALUE(LEFT($A266,3))=312,LEFT($G266,5)="Total"),VLOOKUP('312'!$F$80,_312_Table1,MATCH(LEFT($B266,1),_312_Table1_ColumnLookup,0),FALSE),
  IF(AND(VALUE(LEFT($A266,3))=312,LEN($I266)=4,$B266="G"),VLOOKUP($I266,_312_Table1,MATCH('312'!$N$16,_312_Table1_ColumnLookup,0),FALSE),
  IF(AND(VALUE(LEFT($A266,3))=312,LEN($I266)=4,$B266="O"),VLOOKUP($I266,_312_Table1,MATCH('312'!$V$16,_312_Table1_ColumnLookup,0),FALSE),
  IF(AND(VALUE(LEFT($A266,3))=312,LEN($I266)=4,$B266="Q"),VLOOKUP($I266,_312_Table1,MATCH('312'!$X$16,_312_Table1_ColumnLookup,0),FALSE),
  IF(AND(VALUE(LEFT($A266,3))=312,LEN($I266)=4),VLOOKUP($I266,_312_Table1,MATCH(LEFT($B266,1),_312_Table1_ColumnLookup,0),FALSE)
+N("312"),
  IF(VALUE(LEFT($A266,3))=313,VLOOKUP(VALUE(MID($B266,2,1)),_313_Table1,MATCH(MID($B266,1,1),_313_Table1_ColumnLookup,0),FALSE)
+N("313"),
  IF(AND(VALUE(LEFT($A266,3))=314,LEN($B266)=3),VLOOKUP(VALUE(MID($B266,2,2)),_314_Table1,MATCH(MID($B266,1,1),_314_Table1_ColumnLookup,0),FALSE),
  IF(VALUE(LEFT($A266,3))=314,VLOOKUP(VALUE(MID($B266,2,1)),_314_Table1,MATCH(MID($B266,1,1),_314_Table1_ColumnLookup,0),FALSE)
+N("314"),
""))))))))))))))))))))))))</f>
        <v>0</v>
      </c>
      <c r="E266" s="238" t="e">
        <f>IF(AND(VALUE(LEFT($A266,3))=309,LEN($B266)=3),VLOOKUP(VALUE(MID($B266,2,2)),_309_Table2,MATCH(MID($B266,1,1),_309_Table2_ColumnLookup,0),FALSE),
  IF($C266="309 LCR SummaryA",OneYearSCR,IF($C266="309 LCR SummaryB",UltimateSCR,IF(VALUE(LEFT($A266,3))=309,VLOOKUP(VALUE(MID($B266,2,1)),_309_Table2,MATCH(MID($B266,1,1),_309_Table2_ColumnLookup,0),FALSE)
+N("309"),
  IF(VALUE(LEFT($A266,3))=310,VLOOKUP(VALUE(MID($B266,2,1)),_310_Table2,MATCH(MID($B266,1,1),_310_Table2_ColumnLookup,0),FALSE)
+N("310"),
  IF(AND(VALUE(LEFT($A266,3))=311,LEN($I266)=4),VLOOKUP($I266,_311_Table2,MATCH($B266,_311_Table2_ColumnLookup,0),FALSE),
  IF(AND(VALUE(LEFT($A266,3))=311,OR($B266="I2",$B266="J2",$B266="K2",$B266="L2")),VLOOKUP('311'!$G$58,_311_Table2,MATCH(MID($B266,1,1),_311_Table2_ColumnLookup,0),FALSE),
  IF(AND(VALUE(LEFT($A266,3))=311,RIGHT($B266,5)="Total"),VLOOKUP('311'!$G$59,_311_Table2,MATCH(MID($B266,1,1),_311_Table2_ColumnLookup,0),FALSE),
  IF(VALUE(LEFT($A266,3))=311,VLOOKUP(VALUE(MID($B266,2,1)),_311_Table2,MATCH(MID($B266,1,1),_311_Table2_ColumnLookup,0),FALSE)
+N("311"),
  IF(AND(VALUE(LEFT($A266,3))=312,LEFT($G266,10)="Unincepted",$B266="G "),VLOOKUP(" ULO",_312_Table2,MATCH('312'!$N$16,_312_Table2_ColumnLookup,0),FALSE),
  IF(AND(VALUE(LEFT($A266,3))=312,LEFT($G266,10)="Unincepted",$B266="O "),VLOOKUP(" ULO",_312_Table2,MATCH('312'!$V$16,_312_Table2_ColumnLookup,0),FALSE),
  IF(AND(VALUE(LEFT($A266,3))=312,LEFT($G266,10)="Unincepted",$B266="Q "),VLOOKUP(" ULO",_312_Table2,MATCH('312'!$X$16,_312_Table2_ColumnLookup,0),FALSE),
  IF(AND(VALUE(LEFT($A266,3))=312,LEFT($G266,10)="Unincepted"),VLOOKUP(" ULO",_312_Table2,MATCH(LEFT($B266,1),_312_Table2_ColumnLookup,0),FALSE),
  IF(AND(VALUE(LEFT($A266,3))=312,LEFT($G266,5)="Total",$B266="G "),VLOOKUP('312'!$F$80,_312_Table2,MATCH('312'!$N$16,_312_Table2_ColumnLookup,0),FALSE),
  IF(AND(VALUE(LEFT($A266,3))=312,LEFT($G266,5)="Total",$B266="O "),VLOOKUP('312'!$F$80,_312_Table2,MATCH('312'!$V$16,_312_Table2_ColumnLookup,0),FALSE),
  IF(AND(VALUE(LEFT($A266,3))=312,LEFT($G266,5)="Total",$B266="Q "),VLOOKUP('312'!$F$80,_312_Table2,MATCH('312'!$X$16,_312_Table2_ColumnLookup,0),FALSE),
  IF(AND(VALUE(LEFT($A266,3))=312,LEFT($G266,5)="Total"),VLOOKUP('312'!$F$80,_312_Table2,MATCH(LEFT($B266,1),_312_Table2_ColumnLookup,0),FALSE),
  IF(AND(VALUE(LEFT($A266,3))=312,LEN($I266)=4,$B266="G"),VLOOKUP($I266,_312_Table2,MATCH('312'!$N$16,_312_Table2_ColumnLookup,0),FALSE),
  IF(AND(VALUE(LEFT($A266,3))=312,LEN($I266)=4,$B266="O"),VLOOKUP($I266,_312_Table2,MATCH('312'!$V$16,_312_Table2_ColumnLookup,0),FALSE),
  IF(AND(VALUE(LEFT($A266,3))=312,LEN($I266)=4,$B266="Q"),VLOOKUP($I266,_312_Table2,MATCH('312'!$X$16,_312_Table2_ColumnLookup,0),FALSE),
  IF(AND(VALUE(LEFT($A266,3))=312,LEN($I266)=4),VLOOKUP($I266,_312_Table2,MATCH(LEFT($B266,1),_312_Table2_ColumnLookup,0),FALSE)
+N("312"),
  IF(VALUE(LEFT($A266,3))=313,VLOOKUP(VALUE(MID($B266,2,1)),_313_Table2,MATCH(MID($B266,1,1),_313_Table2_ColumnLookup,0),FALSE)
+N("313"),
  IF(AND(VALUE(LEFT($A266,3))=314,LEN($B266)=3),VLOOKUP(VALUE(MID($B266,2,2)),_314_Table2,MATCH(MID($B266,1,1),_314_Table2_ColumnLookup,0),FALSE),
  IF(VALUE(LEFT($A266,3))=314,VLOOKUP(VALUE(MID($B266,2,1)),_314_Table2,MATCH(MID($B266,1,1),_314_Table2_ColumnLookup,0),FALSE)
+N("314"),
""))))))))))))))))))))))))</f>
        <v>#NAME?</v>
      </c>
      <c r="F266" s="238" t="e">
        <f>IF(AND(VALUE(LEFT($A266,3))=309,LEN($B266)=3),VLOOKUP(VALUE(MID($B266,2,2)),_309_Table3,MATCH(MID($B266,1,1),_309_Table3_ColumnLookup,0),FALSE),
  IF($C266="309 LCR SummaryA",OneYearSCR,IF($C266="309 LCR SummaryB",UltimateSCR,IF(VALUE(LEFT($A266,3))=309,VLOOKUP(VALUE(MID($B266,2,1)),_309_Table3,MATCH(MID($B266,1,1),_309_Table3_ColumnLookup,0),FALSE)
+N("309"),
  IF(VALUE(LEFT($A266,3))=310,VLOOKUP(VALUE(MID($B266,2,1)),_310_Table3,MATCH(MID($B266,1,1),_310_Table3_ColumnLookup,0),FALSE)
+N("310"),
  IF(AND(VALUE(LEFT($A266,3))=311,LEN($I266)=4),VLOOKUP($I266,_311_Table3,MATCH($B266,_311_Table3_ColumnLookup,0),FALSE),
  IF(AND(VALUE(LEFT($A266,3))=311,OR($B266="I2",$B266="J2",$B266="K2",$B266="L2")),VLOOKUP('311'!$G$58,_311_Table3,MATCH(MID($B266,1,1),_311_Table3_ColumnLookup,0),FALSE),
  IF(AND(VALUE(LEFT($A266,3))=311,RIGHT($B266,5)="Total"),VLOOKUP('311'!$G$59,_311_Table3,MATCH(MID($B266,1,1),_311_Table3_ColumnLookup,0),FALSE),
  IF(VALUE(LEFT($A266,3))=311,VLOOKUP(VALUE(MID($B266,2,1)),_311_Table3,MATCH(MID($B266,1,1),_311_Table3_ColumnLookup,0),FALSE)
+N("311"),
  IF(AND(VALUE(LEFT($A266,3))=312,LEFT($G266,10)="Unincepted",$B266="G "),VLOOKUP(" ULO",_312_Table3,MATCH('312'!$N$16,_312_Table3_ColumnLookup,0),FALSE),
  IF(AND(VALUE(LEFT($A266,3))=312,LEFT($G266,10)="Unincepted",$B266="O "),VLOOKUP(" ULO",_312_Table3,MATCH('312'!$V$16,_312_Table3_ColumnLookup,0),FALSE),
  IF(AND(VALUE(LEFT($A266,3))=312,LEFT($G266,10)="Unincepted",$B266="Q "),VLOOKUP(" ULO",_312_Table3,MATCH('312'!$X$16,_312_Table3_ColumnLookup,0),FALSE),
  IF(AND(VALUE(LEFT($A266,3))=312,LEFT($G266,10)="Unincepted"),VLOOKUP(" ULO",_312_Table3,MATCH(LEFT($B266,1),_312_Table3_ColumnLookup,0),FALSE),
  IF(AND(VALUE(LEFT($A266,3))=312,LEFT($G266,5)="Total",$B266="G "),VLOOKUP('312'!$F$80,_312_Table3,MATCH('312'!$N$16,_312_Table3_ColumnLookup,0),FALSE),
  IF(AND(VALUE(LEFT($A266,3))=312,LEFT($G266,5)="Total",$B266="O "),VLOOKUP('312'!$F$80,_312_Table3,MATCH('312'!$V$16,_312_Table3_ColumnLookup,0),FALSE),
  IF(AND(VALUE(LEFT($A266,3))=312,LEFT($G266,5)="Total",$B266="Q "),VLOOKUP('312'!$F$80,_312_Table3,MATCH('312'!$X$16,_312_Table3_ColumnLookup,0),FALSE),
  IF(AND(VALUE(LEFT($A266,3))=312,LEFT($G266,5)="Total"),VLOOKUP('312'!$F$80,_312_Table3,MATCH(LEFT($B266,1),_312_Table3_ColumnLookup,0),FALSE),
  IF(AND(VALUE(LEFT($A266,3))=312,LEN($I266)=4,$B266="G"),VLOOKUP($I266,_312_Table3,MATCH('312'!$N$16,_312_Table3_ColumnLookup,0),FALSE),
  IF(AND(VALUE(LEFT($A266,3))=312,LEN($I266)=4,$B266="O"),VLOOKUP($I266,_312_Table3,MATCH('312'!$V$16,_312_Table3_ColumnLookup,0),FALSE),
  IF(AND(VALUE(LEFT($A266,3))=312,LEN($I266)=4,$B266="Q"),VLOOKUP($I266,_312_Table3,MATCH('312'!$X$16,_312_Table3_ColumnLookup,0),FALSE),
  IF(AND(VALUE(LEFT($A266,3))=312,LEN($I266)=4),VLOOKUP($I266,_312_Table3,MATCH(LEFT($B266,1),_312_Table3_ColumnLookup,0),FALSE)
+N("312"),
  IF(VALUE(LEFT($A266,3))=313,VLOOKUP(VALUE(MID($B266,2,1)),_313_Table3,MATCH(MID($B266,1,1),_313_Table3_ColumnLookup,0),FALSE)
+N("313"),
  IF(AND(VALUE(LEFT($A266,3))=314,LEN($B266)=3),VLOOKUP(VALUE(MID($B266,2,2)),_314_Table3,MATCH(MID($B266,1,1),_314_Table3_ColumnLookup,0),FALSE),
  IF(VALUE(LEFT($A266,3))=314,VLOOKUP(VALUE(MID($B266,2,1)),_314_Table3,MATCH(MID($B266,1,1),_314_Table3_ColumnLookup,0),FALSE)
+N("314"),
""))))))))))))))))))))))))</f>
        <v>#NAME?</v>
      </c>
      <c r="G266" t="s">
        <v>1151</v>
      </c>
      <c r="H266" s="321">
        <f>IFERROR(
IF(ISERROR($D266)=FALSE,$D266,IF(ISERROR($E266)=FALSE,$E266,IF(ISERROR($F266)=FALSE,$F266
+N("012 checkboxes"),
IF(
IF(OR(LEFT($A266,9)="Syndicate",LEFT($A266,12)="NewSyndicate"),VLOOKUP($A266,'012'!$J:$ZW,MATCH("Link to button",'012'!$J$1:$ZW$1,0),0)
+N("309 checkbox"),
IF($C266="309 LCR Summary0",VLOOKUP("Notes990",'309'!$P:$ZZ,MATCH("Link to button",'309'!$P$1:$ZZ$1,0),0)
+N("313 checkboxes"),
IF($C266="313 Financial Information0LcmVsScr",IF($C266="309 LCR Summary0",VLOOKUP("LcmVsScr",'309'!$N:$ZZ,MATCH("Link to button",'309'!$N$1:$ZZ$1,0),0),
IF($C266="313 Financial Information0LcrDocAttached",IF($C266="309 LCR Summary0",VLOOKUP("LcrDocAttached",'309'!$N:$ZZ,MATCH("Link to button",'309'!$N$1:$ZZ$1,0),
0)))))))=1,TRUE,FALSE)
))),"")</f>
        <v>0</v>
      </c>
      <c r="I266">
        <v>1993</v>
      </c>
    </row>
    <row r="267" spans="1:9" customFormat="1">
      <c r="A267" s="237" t="str">
        <f>VLOOKUP($G267,CSVLookups!$B:$R,MATCH(A$1,CSVLookups!$B$1:$R$1,0),FALSE)</f>
        <v>312 Projected Solvency II Technical Provisions at Time Zero</v>
      </c>
      <c r="B267" s="237" t="str">
        <f>VLOOKUP($G267,CSVLookups!$B:$R,MATCH(B$1,CSVLookups!$B$1:$R$1,0),FALSE)</f>
        <v>I</v>
      </c>
      <c r="C267" s="238" t="str">
        <f t="shared" si="4"/>
        <v>312 Projected Solvency II Technical Provisions at Time ZeroI1993</v>
      </c>
      <c r="D267" s="238">
        <f>IF(AND(VALUE(LEFT($A267,3))=309,LEN($B267)=3),VLOOKUP(VALUE(MID($B267,2,2)),_309_Table1,MATCH(MID($B267,1,1),_309_Table1_ColumnLookup,0),FALSE),
  IF($C267="309 LCR SummaryA",OneYearSCR,IF($C267="309 LCR SummaryB",UltimateSCR,IF(VALUE(LEFT($A267,3))=309,VLOOKUP(VALUE(MID($B267,2,1)),_309_Table1,MATCH(MID($B267,1,1),_309_Table1_ColumnLookup,0),FALSE)
+N("309"),
  IF(VALUE(LEFT($A267,3))=310,VLOOKUP(VALUE(MID($B267,2,1)),_310_Table1,MATCH(MID($B267,1,1),_310_Table1_ColumnLookup,0),FALSE)
+N("310"),
  IF(AND(VALUE(LEFT($A267,3))=311,LEN($I267)=4),VLOOKUP($I267,_311_Table1,MATCH($B267,_311_Table1_ColumnLookup,0),FALSE),
  IF(AND(VALUE(LEFT($A267,3))=311,OR($B267="I2",$B267="J2",$B267="K2",$B267="L2")),VLOOKUP('311'!$G$58,_311_Table1,MATCH(MID($B267,1,1),_311_Table1_ColumnLookup,0),FALSE),
  IF(AND(VALUE(LEFT($A267,3))=311,RIGHT($B267,5)="Total"),VLOOKUP('311'!$G$59,_311_Table1,MATCH(MID($B267,1,1),_311_Table1_ColumnLookup,0),FALSE),
  IF(VALUE(LEFT($A267,3))=311,VLOOKUP(VALUE(MID($B267,2,1)),_311_Table1,MATCH(MID($B267,1,1),_311_Table1_ColumnLookup,0),FALSE)
+N("311"),
  IF(AND(VALUE(LEFT($A267,3))=312,LEFT($G267,10)="Unincepted",$B267="G "),VLOOKUP(" ULO",_312_Table1,MATCH('312'!$N$16,_312_Table1_ColumnLookup,0),FALSE),
  IF(AND(VALUE(LEFT($A267,3))=312,LEFT($G267,10)="Unincepted",$B267="O "),VLOOKUP(" ULO",_312_Table1,MATCH('312'!$V$16,_312_Table1_ColumnLookup,0),FALSE),
  IF(AND(VALUE(LEFT($A267,3))=312,LEFT($G267,10)="Unincepted",$B267="Q "),VLOOKUP(" ULO",_312_Table1,MATCH('312'!$X$16,_312_Table1_ColumnLookup,0),FALSE),
  IF(AND(VALUE(LEFT($A267,3))=312,LEFT($G267,10)="Unincepted"),VLOOKUP(" ULO",_312_Table1,MATCH(LEFT($B267,1),_312_Table1_ColumnLookup,0),FALSE),
  IF(AND(VALUE(LEFT($A267,3))=312,LEFT($G267,5)="Total",$B267="G "),VLOOKUP('312'!$F$80,_312_Table1,MATCH('312'!$N$16,_312_Table1_ColumnLookup,0),FALSE),
  IF(AND(VALUE(LEFT($A267,3))=312,LEFT($G267,5)="Total",$B267="O "),VLOOKUP('312'!$F$80,_312_Table1,MATCH('312'!$V$16,_312_Table1_ColumnLookup,0),FALSE),
  IF(AND(VALUE(LEFT($A267,3))=312,LEFT($G267,5)="Total",$B267="Q "),VLOOKUP('312'!$F$80,_312_Table1,MATCH('312'!$X$16,_312_Table1_ColumnLookup,0),FALSE),
  IF(AND(VALUE(LEFT($A267,3))=312,LEFT($G267,5)="Total"),VLOOKUP('312'!$F$80,_312_Table1,MATCH(LEFT($B267,1),_312_Table1_ColumnLookup,0),FALSE),
  IF(AND(VALUE(LEFT($A267,3))=312,LEN($I267)=4,$B267="G"),VLOOKUP($I267,_312_Table1,MATCH('312'!$N$16,_312_Table1_ColumnLookup,0),FALSE),
  IF(AND(VALUE(LEFT($A267,3))=312,LEN($I267)=4,$B267="O"),VLOOKUP($I267,_312_Table1,MATCH('312'!$V$16,_312_Table1_ColumnLookup,0),FALSE),
  IF(AND(VALUE(LEFT($A267,3))=312,LEN($I267)=4,$B267="Q"),VLOOKUP($I267,_312_Table1,MATCH('312'!$X$16,_312_Table1_ColumnLookup,0),FALSE),
  IF(AND(VALUE(LEFT($A267,3))=312,LEN($I267)=4),VLOOKUP($I267,_312_Table1,MATCH(LEFT($B267,1),_312_Table1_ColumnLookup,0),FALSE)
+N("312"),
  IF(VALUE(LEFT($A267,3))=313,VLOOKUP(VALUE(MID($B267,2,1)),_313_Table1,MATCH(MID($B267,1,1),_313_Table1_ColumnLookup,0),FALSE)
+N("313"),
  IF(AND(VALUE(LEFT($A267,3))=314,LEN($B267)=3),VLOOKUP(VALUE(MID($B267,2,2)),_314_Table1,MATCH(MID($B267,1,1),_314_Table1_ColumnLookup,0),FALSE),
  IF(VALUE(LEFT($A267,3))=314,VLOOKUP(VALUE(MID($B267,2,1)),_314_Table1,MATCH(MID($B267,1,1),_314_Table1_ColumnLookup,0),FALSE)
+N("314"),
""))))))))))))))))))))))))</f>
        <v>0</v>
      </c>
      <c r="E267" s="238" t="e">
        <f>IF(AND(VALUE(LEFT($A267,3))=309,LEN($B267)=3),VLOOKUP(VALUE(MID($B267,2,2)),_309_Table2,MATCH(MID($B267,1,1),_309_Table2_ColumnLookup,0),FALSE),
  IF($C267="309 LCR SummaryA",OneYearSCR,IF($C267="309 LCR SummaryB",UltimateSCR,IF(VALUE(LEFT($A267,3))=309,VLOOKUP(VALUE(MID($B267,2,1)),_309_Table2,MATCH(MID($B267,1,1),_309_Table2_ColumnLookup,0),FALSE)
+N("309"),
  IF(VALUE(LEFT($A267,3))=310,VLOOKUP(VALUE(MID($B267,2,1)),_310_Table2,MATCH(MID($B267,1,1),_310_Table2_ColumnLookup,0),FALSE)
+N("310"),
  IF(AND(VALUE(LEFT($A267,3))=311,LEN($I267)=4),VLOOKUP($I267,_311_Table2,MATCH($B267,_311_Table2_ColumnLookup,0),FALSE),
  IF(AND(VALUE(LEFT($A267,3))=311,OR($B267="I2",$B267="J2",$B267="K2",$B267="L2")),VLOOKUP('311'!$G$58,_311_Table2,MATCH(MID($B267,1,1),_311_Table2_ColumnLookup,0),FALSE),
  IF(AND(VALUE(LEFT($A267,3))=311,RIGHT($B267,5)="Total"),VLOOKUP('311'!$G$59,_311_Table2,MATCH(MID($B267,1,1),_311_Table2_ColumnLookup,0),FALSE),
  IF(VALUE(LEFT($A267,3))=311,VLOOKUP(VALUE(MID($B267,2,1)),_311_Table2,MATCH(MID($B267,1,1),_311_Table2_ColumnLookup,0),FALSE)
+N("311"),
  IF(AND(VALUE(LEFT($A267,3))=312,LEFT($G267,10)="Unincepted",$B267="G "),VLOOKUP(" ULO",_312_Table2,MATCH('312'!$N$16,_312_Table2_ColumnLookup,0),FALSE),
  IF(AND(VALUE(LEFT($A267,3))=312,LEFT($G267,10)="Unincepted",$B267="O "),VLOOKUP(" ULO",_312_Table2,MATCH('312'!$V$16,_312_Table2_ColumnLookup,0),FALSE),
  IF(AND(VALUE(LEFT($A267,3))=312,LEFT($G267,10)="Unincepted",$B267="Q "),VLOOKUP(" ULO",_312_Table2,MATCH('312'!$X$16,_312_Table2_ColumnLookup,0),FALSE),
  IF(AND(VALUE(LEFT($A267,3))=312,LEFT($G267,10)="Unincepted"),VLOOKUP(" ULO",_312_Table2,MATCH(LEFT($B267,1),_312_Table2_ColumnLookup,0),FALSE),
  IF(AND(VALUE(LEFT($A267,3))=312,LEFT($G267,5)="Total",$B267="G "),VLOOKUP('312'!$F$80,_312_Table2,MATCH('312'!$N$16,_312_Table2_ColumnLookup,0),FALSE),
  IF(AND(VALUE(LEFT($A267,3))=312,LEFT($G267,5)="Total",$B267="O "),VLOOKUP('312'!$F$80,_312_Table2,MATCH('312'!$V$16,_312_Table2_ColumnLookup,0),FALSE),
  IF(AND(VALUE(LEFT($A267,3))=312,LEFT($G267,5)="Total",$B267="Q "),VLOOKUP('312'!$F$80,_312_Table2,MATCH('312'!$X$16,_312_Table2_ColumnLookup,0),FALSE),
  IF(AND(VALUE(LEFT($A267,3))=312,LEFT($G267,5)="Total"),VLOOKUP('312'!$F$80,_312_Table2,MATCH(LEFT($B267,1),_312_Table2_ColumnLookup,0),FALSE),
  IF(AND(VALUE(LEFT($A267,3))=312,LEN($I267)=4,$B267="G"),VLOOKUP($I267,_312_Table2,MATCH('312'!$N$16,_312_Table2_ColumnLookup,0),FALSE),
  IF(AND(VALUE(LEFT($A267,3))=312,LEN($I267)=4,$B267="O"),VLOOKUP($I267,_312_Table2,MATCH('312'!$V$16,_312_Table2_ColumnLookup,0),FALSE),
  IF(AND(VALUE(LEFT($A267,3))=312,LEN($I267)=4,$B267="Q"),VLOOKUP($I267,_312_Table2,MATCH('312'!$X$16,_312_Table2_ColumnLookup,0),FALSE),
  IF(AND(VALUE(LEFT($A267,3))=312,LEN($I267)=4),VLOOKUP($I267,_312_Table2,MATCH(LEFT($B267,1),_312_Table2_ColumnLookup,0),FALSE)
+N("312"),
  IF(VALUE(LEFT($A267,3))=313,VLOOKUP(VALUE(MID($B267,2,1)),_313_Table2,MATCH(MID($B267,1,1),_313_Table2_ColumnLookup,0),FALSE)
+N("313"),
  IF(AND(VALUE(LEFT($A267,3))=314,LEN($B267)=3),VLOOKUP(VALUE(MID($B267,2,2)),_314_Table2,MATCH(MID($B267,1,1),_314_Table2_ColumnLookup,0),FALSE),
  IF(VALUE(LEFT($A267,3))=314,VLOOKUP(VALUE(MID($B267,2,1)),_314_Table2,MATCH(MID($B267,1,1),_314_Table2_ColumnLookup,0),FALSE)
+N("314"),
""))))))))))))))))))))))))</f>
        <v>#NAME?</v>
      </c>
      <c r="F267" s="238" t="e">
        <f>IF(AND(VALUE(LEFT($A267,3))=309,LEN($B267)=3),VLOOKUP(VALUE(MID($B267,2,2)),_309_Table3,MATCH(MID($B267,1,1),_309_Table3_ColumnLookup,0),FALSE),
  IF($C267="309 LCR SummaryA",OneYearSCR,IF($C267="309 LCR SummaryB",UltimateSCR,IF(VALUE(LEFT($A267,3))=309,VLOOKUP(VALUE(MID($B267,2,1)),_309_Table3,MATCH(MID($B267,1,1),_309_Table3_ColumnLookup,0),FALSE)
+N("309"),
  IF(VALUE(LEFT($A267,3))=310,VLOOKUP(VALUE(MID($B267,2,1)),_310_Table3,MATCH(MID($B267,1,1),_310_Table3_ColumnLookup,0),FALSE)
+N("310"),
  IF(AND(VALUE(LEFT($A267,3))=311,LEN($I267)=4),VLOOKUP($I267,_311_Table3,MATCH($B267,_311_Table3_ColumnLookup,0),FALSE),
  IF(AND(VALUE(LEFT($A267,3))=311,OR($B267="I2",$B267="J2",$B267="K2",$B267="L2")),VLOOKUP('311'!$G$58,_311_Table3,MATCH(MID($B267,1,1),_311_Table3_ColumnLookup,0),FALSE),
  IF(AND(VALUE(LEFT($A267,3))=311,RIGHT($B267,5)="Total"),VLOOKUP('311'!$G$59,_311_Table3,MATCH(MID($B267,1,1),_311_Table3_ColumnLookup,0),FALSE),
  IF(VALUE(LEFT($A267,3))=311,VLOOKUP(VALUE(MID($B267,2,1)),_311_Table3,MATCH(MID($B267,1,1),_311_Table3_ColumnLookup,0),FALSE)
+N("311"),
  IF(AND(VALUE(LEFT($A267,3))=312,LEFT($G267,10)="Unincepted",$B267="G "),VLOOKUP(" ULO",_312_Table3,MATCH('312'!$N$16,_312_Table3_ColumnLookup,0),FALSE),
  IF(AND(VALUE(LEFT($A267,3))=312,LEFT($G267,10)="Unincepted",$B267="O "),VLOOKUP(" ULO",_312_Table3,MATCH('312'!$V$16,_312_Table3_ColumnLookup,0),FALSE),
  IF(AND(VALUE(LEFT($A267,3))=312,LEFT($G267,10)="Unincepted",$B267="Q "),VLOOKUP(" ULO",_312_Table3,MATCH('312'!$X$16,_312_Table3_ColumnLookup,0),FALSE),
  IF(AND(VALUE(LEFT($A267,3))=312,LEFT($G267,10)="Unincepted"),VLOOKUP(" ULO",_312_Table3,MATCH(LEFT($B267,1),_312_Table3_ColumnLookup,0),FALSE),
  IF(AND(VALUE(LEFT($A267,3))=312,LEFT($G267,5)="Total",$B267="G "),VLOOKUP('312'!$F$80,_312_Table3,MATCH('312'!$N$16,_312_Table3_ColumnLookup,0),FALSE),
  IF(AND(VALUE(LEFT($A267,3))=312,LEFT($G267,5)="Total",$B267="O "),VLOOKUP('312'!$F$80,_312_Table3,MATCH('312'!$V$16,_312_Table3_ColumnLookup,0),FALSE),
  IF(AND(VALUE(LEFT($A267,3))=312,LEFT($G267,5)="Total",$B267="Q "),VLOOKUP('312'!$F$80,_312_Table3,MATCH('312'!$X$16,_312_Table3_ColumnLookup,0),FALSE),
  IF(AND(VALUE(LEFT($A267,3))=312,LEFT($G267,5)="Total"),VLOOKUP('312'!$F$80,_312_Table3,MATCH(LEFT($B267,1),_312_Table3_ColumnLookup,0),FALSE),
  IF(AND(VALUE(LEFT($A267,3))=312,LEN($I267)=4,$B267="G"),VLOOKUP($I267,_312_Table3,MATCH('312'!$N$16,_312_Table3_ColumnLookup,0),FALSE),
  IF(AND(VALUE(LEFT($A267,3))=312,LEN($I267)=4,$B267="O"),VLOOKUP($I267,_312_Table3,MATCH('312'!$V$16,_312_Table3_ColumnLookup,0),FALSE),
  IF(AND(VALUE(LEFT($A267,3))=312,LEN($I267)=4,$B267="Q"),VLOOKUP($I267,_312_Table3,MATCH('312'!$X$16,_312_Table3_ColumnLookup,0),FALSE),
  IF(AND(VALUE(LEFT($A267,3))=312,LEN($I267)=4),VLOOKUP($I267,_312_Table3,MATCH(LEFT($B267,1),_312_Table3_ColumnLookup,0),FALSE)
+N("312"),
  IF(VALUE(LEFT($A267,3))=313,VLOOKUP(VALUE(MID($B267,2,1)),_313_Table3,MATCH(MID($B267,1,1),_313_Table3_ColumnLookup,0),FALSE)
+N("313"),
  IF(AND(VALUE(LEFT($A267,3))=314,LEN($B267)=3),VLOOKUP(VALUE(MID($B267,2,2)),_314_Table3,MATCH(MID($B267,1,1),_314_Table3_ColumnLookup,0),FALSE),
  IF(VALUE(LEFT($A267,3))=314,VLOOKUP(VALUE(MID($B267,2,1)),_314_Table3,MATCH(MID($B267,1,1),_314_Table3_ColumnLookup,0),FALSE)
+N("314"),
""))))))))))))))))))))))))</f>
        <v>#NAME?</v>
      </c>
      <c r="G267" t="s">
        <v>1152</v>
      </c>
      <c r="H267" s="321">
        <f>IFERROR(
IF(ISERROR($D267)=FALSE,$D267,IF(ISERROR($E267)=FALSE,$E267,IF(ISERROR($F267)=FALSE,$F267
+N("012 checkboxes"),
IF(
IF(OR(LEFT($A267,9)="Syndicate",LEFT($A267,12)="NewSyndicate"),VLOOKUP($A267,'012'!$J:$ZW,MATCH("Link to button",'012'!$J$1:$ZW$1,0),0)
+N("309 checkbox"),
IF($C267="309 LCR Summary0",VLOOKUP("Notes990",'309'!$P:$ZZ,MATCH("Link to button",'309'!$P$1:$ZZ$1,0),0)
+N("313 checkboxes"),
IF($C267="313 Financial Information0LcmVsScr",IF($C267="309 LCR Summary0",VLOOKUP("LcmVsScr",'309'!$N:$ZZ,MATCH("Link to button",'309'!$N$1:$ZZ$1,0),0),
IF($C267="313 Financial Information0LcrDocAttached",IF($C267="309 LCR Summary0",VLOOKUP("LcrDocAttached",'309'!$N:$ZZ,MATCH("Link to button",'309'!$N$1:$ZZ$1,0),
0)))))))=1,TRUE,FALSE)
))),"")</f>
        <v>0</v>
      </c>
      <c r="I267">
        <v>1993</v>
      </c>
    </row>
    <row r="268" spans="1:9" customFormat="1">
      <c r="A268" s="237" t="str">
        <f>VLOOKUP($G268,CSVLookups!$B:$R,MATCH(A$1,CSVLookups!$B$1:$R$1,0),FALSE)</f>
        <v>312 Projected Solvency II Technical Provisions at Time Zero</v>
      </c>
      <c r="B268" s="237" t="str">
        <f>VLOOKUP($G268,CSVLookups!$B:$R,MATCH(B$1,CSVLookups!$B$1:$R$1,0),FALSE)</f>
        <v>J</v>
      </c>
      <c r="C268" s="238" t="str">
        <f t="shared" si="4"/>
        <v>312 Projected Solvency II Technical Provisions at Time ZeroJ1993</v>
      </c>
      <c r="D268" s="238">
        <f>IF(AND(VALUE(LEFT($A268,3))=309,LEN($B268)=3),VLOOKUP(VALUE(MID($B268,2,2)),_309_Table1,MATCH(MID($B268,1,1),_309_Table1_ColumnLookup,0),FALSE),
  IF($C268="309 LCR SummaryA",OneYearSCR,IF($C268="309 LCR SummaryB",UltimateSCR,IF(VALUE(LEFT($A268,3))=309,VLOOKUP(VALUE(MID($B268,2,1)),_309_Table1,MATCH(MID($B268,1,1),_309_Table1_ColumnLookup,0),FALSE)
+N("309"),
  IF(VALUE(LEFT($A268,3))=310,VLOOKUP(VALUE(MID($B268,2,1)),_310_Table1,MATCH(MID($B268,1,1),_310_Table1_ColumnLookup,0),FALSE)
+N("310"),
  IF(AND(VALUE(LEFT($A268,3))=311,LEN($I268)=4),VLOOKUP($I268,_311_Table1,MATCH($B268,_311_Table1_ColumnLookup,0),FALSE),
  IF(AND(VALUE(LEFT($A268,3))=311,OR($B268="I2",$B268="J2",$B268="K2",$B268="L2")),VLOOKUP('311'!$G$58,_311_Table1,MATCH(MID($B268,1,1),_311_Table1_ColumnLookup,0),FALSE),
  IF(AND(VALUE(LEFT($A268,3))=311,RIGHT($B268,5)="Total"),VLOOKUP('311'!$G$59,_311_Table1,MATCH(MID($B268,1,1),_311_Table1_ColumnLookup,0),FALSE),
  IF(VALUE(LEFT($A268,3))=311,VLOOKUP(VALUE(MID($B268,2,1)),_311_Table1,MATCH(MID($B268,1,1),_311_Table1_ColumnLookup,0),FALSE)
+N("311"),
  IF(AND(VALUE(LEFT($A268,3))=312,LEFT($G268,10)="Unincepted",$B268="G "),VLOOKUP(" ULO",_312_Table1,MATCH('312'!$N$16,_312_Table1_ColumnLookup,0),FALSE),
  IF(AND(VALUE(LEFT($A268,3))=312,LEFT($G268,10)="Unincepted",$B268="O "),VLOOKUP(" ULO",_312_Table1,MATCH('312'!$V$16,_312_Table1_ColumnLookup,0),FALSE),
  IF(AND(VALUE(LEFT($A268,3))=312,LEFT($G268,10)="Unincepted",$B268="Q "),VLOOKUP(" ULO",_312_Table1,MATCH('312'!$X$16,_312_Table1_ColumnLookup,0),FALSE),
  IF(AND(VALUE(LEFT($A268,3))=312,LEFT($G268,10)="Unincepted"),VLOOKUP(" ULO",_312_Table1,MATCH(LEFT($B268,1),_312_Table1_ColumnLookup,0),FALSE),
  IF(AND(VALUE(LEFT($A268,3))=312,LEFT($G268,5)="Total",$B268="G "),VLOOKUP('312'!$F$80,_312_Table1,MATCH('312'!$N$16,_312_Table1_ColumnLookup,0),FALSE),
  IF(AND(VALUE(LEFT($A268,3))=312,LEFT($G268,5)="Total",$B268="O "),VLOOKUP('312'!$F$80,_312_Table1,MATCH('312'!$V$16,_312_Table1_ColumnLookup,0),FALSE),
  IF(AND(VALUE(LEFT($A268,3))=312,LEFT($G268,5)="Total",$B268="Q "),VLOOKUP('312'!$F$80,_312_Table1,MATCH('312'!$X$16,_312_Table1_ColumnLookup,0),FALSE),
  IF(AND(VALUE(LEFT($A268,3))=312,LEFT($G268,5)="Total"),VLOOKUP('312'!$F$80,_312_Table1,MATCH(LEFT($B268,1),_312_Table1_ColumnLookup,0),FALSE),
  IF(AND(VALUE(LEFT($A268,3))=312,LEN($I268)=4,$B268="G"),VLOOKUP($I268,_312_Table1,MATCH('312'!$N$16,_312_Table1_ColumnLookup,0),FALSE),
  IF(AND(VALUE(LEFT($A268,3))=312,LEN($I268)=4,$B268="O"),VLOOKUP($I268,_312_Table1,MATCH('312'!$V$16,_312_Table1_ColumnLookup,0),FALSE),
  IF(AND(VALUE(LEFT($A268,3))=312,LEN($I268)=4,$B268="Q"),VLOOKUP($I268,_312_Table1,MATCH('312'!$X$16,_312_Table1_ColumnLookup,0),FALSE),
  IF(AND(VALUE(LEFT($A268,3))=312,LEN($I268)=4),VLOOKUP($I268,_312_Table1,MATCH(LEFT($B268,1),_312_Table1_ColumnLookup,0),FALSE)
+N("312"),
  IF(VALUE(LEFT($A268,3))=313,VLOOKUP(VALUE(MID($B268,2,1)),_313_Table1,MATCH(MID($B268,1,1),_313_Table1_ColumnLookup,0),FALSE)
+N("313"),
  IF(AND(VALUE(LEFT($A268,3))=314,LEN($B268)=3),VLOOKUP(VALUE(MID($B268,2,2)),_314_Table1,MATCH(MID($B268,1,1),_314_Table1_ColumnLookup,0),FALSE),
  IF(VALUE(LEFT($A268,3))=314,VLOOKUP(VALUE(MID($B268,2,1)),_314_Table1,MATCH(MID($B268,1,1),_314_Table1_ColumnLookup,0),FALSE)
+N("314"),
""))))))))))))))))))))))))</f>
        <v>0</v>
      </c>
      <c r="E268" s="238" t="e">
        <f>IF(AND(VALUE(LEFT($A268,3))=309,LEN($B268)=3),VLOOKUP(VALUE(MID($B268,2,2)),_309_Table2,MATCH(MID($B268,1,1),_309_Table2_ColumnLookup,0),FALSE),
  IF($C268="309 LCR SummaryA",OneYearSCR,IF($C268="309 LCR SummaryB",UltimateSCR,IF(VALUE(LEFT($A268,3))=309,VLOOKUP(VALUE(MID($B268,2,1)),_309_Table2,MATCH(MID($B268,1,1),_309_Table2_ColumnLookup,0),FALSE)
+N("309"),
  IF(VALUE(LEFT($A268,3))=310,VLOOKUP(VALUE(MID($B268,2,1)),_310_Table2,MATCH(MID($B268,1,1),_310_Table2_ColumnLookup,0),FALSE)
+N("310"),
  IF(AND(VALUE(LEFT($A268,3))=311,LEN($I268)=4),VLOOKUP($I268,_311_Table2,MATCH($B268,_311_Table2_ColumnLookup,0),FALSE),
  IF(AND(VALUE(LEFT($A268,3))=311,OR($B268="I2",$B268="J2",$B268="K2",$B268="L2")),VLOOKUP('311'!$G$58,_311_Table2,MATCH(MID($B268,1,1),_311_Table2_ColumnLookup,0),FALSE),
  IF(AND(VALUE(LEFT($A268,3))=311,RIGHT($B268,5)="Total"),VLOOKUP('311'!$G$59,_311_Table2,MATCH(MID($B268,1,1),_311_Table2_ColumnLookup,0),FALSE),
  IF(VALUE(LEFT($A268,3))=311,VLOOKUP(VALUE(MID($B268,2,1)),_311_Table2,MATCH(MID($B268,1,1),_311_Table2_ColumnLookup,0),FALSE)
+N("311"),
  IF(AND(VALUE(LEFT($A268,3))=312,LEFT($G268,10)="Unincepted",$B268="G "),VLOOKUP(" ULO",_312_Table2,MATCH('312'!$N$16,_312_Table2_ColumnLookup,0),FALSE),
  IF(AND(VALUE(LEFT($A268,3))=312,LEFT($G268,10)="Unincepted",$B268="O "),VLOOKUP(" ULO",_312_Table2,MATCH('312'!$V$16,_312_Table2_ColumnLookup,0),FALSE),
  IF(AND(VALUE(LEFT($A268,3))=312,LEFT($G268,10)="Unincepted",$B268="Q "),VLOOKUP(" ULO",_312_Table2,MATCH('312'!$X$16,_312_Table2_ColumnLookup,0),FALSE),
  IF(AND(VALUE(LEFT($A268,3))=312,LEFT($G268,10)="Unincepted"),VLOOKUP(" ULO",_312_Table2,MATCH(LEFT($B268,1),_312_Table2_ColumnLookup,0),FALSE),
  IF(AND(VALUE(LEFT($A268,3))=312,LEFT($G268,5)="Total",$B268="G "),VLOOKUP('312'!$F$80,_312_Table2,MATCH('312'!$N$16,_312_Table2_ColumnLookup,0),FALSE),
  IF(AND(VALUE(LEFT($A268,3))=312,LEFT($G268,5)="Total",$B268="O "),VLOOKUP('312'!$F$80,_312_Table2,MATCH('312'!$V$16,_312_Table2_ColumnLookup,0),FALSE),
  IF(AND(VALUE(LEFT($A268,3))=312,LEFT($G268,5)="Total",$B268="Q "),VLOOKUP('312'!$F$80,_312_Table2,MATCH('312'!$X$16,_312_Table2_ColumnLookup,0),FALSE),
  IF(AND(VALUE(LEFT($A268,3))=312,LEFT($G268,5)="Total"),VLOOKUP('312'!$F$80,_312_Table2,MATCH(LEFT($B268,1),_312_Table2_ColumnLookup,0),FALSE),
  IF(AND(VALUE(LEFT($A268,3))=312,LEN($I268)=4,$B268="G"),VLOOKUP($I268,_312_Table2,MATCH('312'!$N$16,_312_Table2_ColumnLookup,0),FALSE),
  IF(AND(VALUE(LEFT($A268,3))=312,LEN($I268)=4,$B268="O"),VLOOKUP($I268,_312_Table2,MATCH('312'!$V$16,_312_Table2_ColumnLookup,0),FALSE),
  IF(AND(VALUE(LEFT($A268,3))=312,LEN($I268)=4,$B268="Q"),VLOOKUP($I268,_312_Table2,MATCH('312'!$X$16,_312_Table2_ColumnLookup,0),FALSE),
  IF(AND(VALUE(LEFT($A268,3))=312,LEN($I268)=4),VLOOKUP($I268,_312_Table2,MATCH(LEFT($B268,1),_312_Table2_ColumnLookup,0),FALSE)
+N("312"),
  IF(VALUE(LEFT($A268,3))=313,VLOOKUP(VALUE(MID($B268,2,1)),_313_Table2,MATCH(MID($B268,1,1),_313_Table2_ColumnLookup,0),FALSE)
+N("313"),
  IF(AND(VALUE(LEFT($A268,3))=314,LEN($B268)=3),VLOOKUP(VALUE(MID($B268,2,2)),_314_Table2,MATCH(MID($B268,1,1),_314_Table2_ColumnLookup,0),FALSE),
  IF(VALUE(LEFT($A268,3))=314,VLOOKUP(VALUE(MID($B268,2,1)),_314_Table2,MATCH(MID($B268,1,1),_314_Table2_ColumnLookup,0),FALSE)
+N("314"),
""))))))))))))))))))))))))</f>
        <v>#NAME?</v>
      </c>
      <c r="F268" s="238" t="e">
        <f>IF(AND(VALUE(LEFT($A268,3))=309,LEN($B268)=3),VLOOKUP(VALUE(MID($B268,2,2)),_309_Table3,MATCH(MID($B268,1,1),_309_Table3_ColumnLookup,0),FALSE),
  IF($C268="309 LCR SummaryA",OneYearSCR,IF($C268="309 LCR SummaryB",UltimateSCR,IF(VALUE(LEFT($A268,3))=309,VLOOKUP(VALUE(MID($B268,2,1)),_309_Table3,MATCH(MID($B268,1,1),_309_Table3_ColumnLookup,0),FALSE)
+N("309"),
  IF(VALUE(LEFT($A268,3))=310,VLOOKUP(VALUE(MID($B268,2,1)),_310_Table3,MATCH(MID($B268,1,1),_310_Table3_ColumnLookup,0),FALSE)
+N("310"),
  IF(AND(VALUE(LEFT($A268,3))=311,LEN($I268)=4),VLOOKUP($I268,_311_Table3,MATCH($B268,_311_Table3_ColumnLookup,0),FALSE),
  IF(AND(VALUE(LEFT($A268,3))=311,OR($B268="I2",$B268="J2",$B268="K2",$B268="L2")),VLOOKUP('311'!$G$58,_311_Table3,MATCH(MID($B268,1,1),_311_Table3_ColumnLookup,0),FALSE),
  IF(AND(VALUE(LEFT($A268,3))=311,RIGHT($B268,5)="Total"),VLOOKUP('311'!$G$59,_311_Table3,MATCH(MID($B268,1,1),_311_Table3_ColumnLookup,0),FALSE),
  IF(VALUE(LEFT($A268,3))=311,VLOOKUP(VALUE(MID($B268,2,1)),_311_Table3,MATCH(MID($B268,1,1),_311_Table3_ColumnLookup,0),FALSE)
+N("311"),
  IF(AND(VALUE(LEFT($A268,3))=312,LEFT($G268,10)="Unincepted",$B268="G "),VLOOKUP(" ULO",_312_Table3,MATCH('312'!$N$16,_312_Table3_ColumnLookup,0),FALSE),
  IF(AND(VALUE(LEFT($A268,3))=312,LEFT($G268,10)="Unincepted",$B268="O "),VLOOKUP(" ULO",_312_Table3,MATCH('312'!$V$16,_312_Table3_ColumnLookup,0),FALSE),
  IF(AND(VALUE(LEFT($A268,3))=312,LEFT($G268,10)="Unincepted",$B268="Q "),VLOOKUP(" ULO",_312_Table3,MATCH('312'!$X$16,_312_Table3_ColumnLookup,0),FALSE),
  IF(AND(VALUE(LEFT($A268,3))=312,LEFT($G268,10)="Unincepted"),VLOOKUP(" ULO",_312_Table3,MATCH(LEFT($B268,1),_312_Table3_ColumnLookup,0),FALSE),
  IF(AND(VALUE(LEFT($A268,3))=312,LEFT($G268,5)="Total",$B268="G "),VLOOKUP('312'!$F$80,_312_Table3,MATCH('312'!$N$16,_312_Table3_ColumnLookup,0),FALSE),
  IF(AND(VALUE(LEFT($A268,3))=312,LEFT($G268,5)="Total",$B268="O "),VLOOKUP('312'!$F$80,_312_Table3,MATCH('312'!$V$16,_312_Table3_ColumnLookup,0),FALSE),
  IF(AND(VALUE(LEFT($A268,3))=312,LEFT($G268,5)="Total",$B268="Q "),VLOOKUP('312'!$F$80,_312_Table3,MATCH('312'!$X$16,_312_Table3_ColumnLookup,0),FALSE),
  IF(AND(VALUE(LEFT($A268,3))=312,LEFT($G268,5)="Total"),VLOOKUP('312'!$F$80,_312_Table3,MATCH(LEFT($B268,1),_312_Table3_ColumnLookup,0),FALSE),
  IF(AND(VALUE(LEFT($A268,3))=312,LEN($I268)=4,$B268="G"),VLOOKUP($I268,_312_Table3,MATCH('312'!$N$16,_312_Table3_ColumnLookup,0),FALSE),
  IF(AND(VALUE(LEFT($A268,3))=312,LEN($I268)=4,$B268="O"),VLOOKUP($I268,_312_Table3,MATCH('312'!$V$16,_312_Table3_ColumnLookup,0),FALSE),
  IF(AND(VALUE(LEFT($A268,3))=312,LEN($I268)=4,$B268="Q"),VLOOKUP($I268,_312_Table3,MATCH('312'!$X$16,_312_Table3_ColumnLookup,0),FALSE),
  IF(AND(VALUE(LEFT($A268,3))=312,LEN($I268)=4),VLOOKUP($I268,_312_Table3,MATCH(LEFT($B268,1),_312_Table3_ColumnLookup,0),FALSE)
+N("312"),
  IF(VALUE(LEFT($A268,3))=313,VLOOKUP(VALUE(MID($B268,2,1)),_313_Table3,MATCH(MID($B268,1,1),_313_Table3_ColumnLookup,0),FALSE)
+N("313"),
  IF(AND(VALUE(LEFT($A268,3))=314,LEN($B268)=3),VLOOKUP(VALUE(MID($B268,2,2)),_314_Table3,MATCH(MID($B268,1,1),_314_Table3_ColumnLookup,0),FALSE),
  IF(VALUE(LEFT($A268,3))=314,VLOOKUP(VALUE(MID($B268,2,1)),_314_Table3,MATCH(MID($B268,1,1),_314_Table3_ColumnLookup,0),FALSE)
+N("314"),
""))))))))))))))))))))))))</f>
        <v>#NAME?</v>
      </c>
      <c r="G268" t="s">
        <v>1153</v>
      </c>
      <c r="H268" s="321">
        <f>IFERROR(
IF(ISERROR($D268)=FALSE,$D268,IF(ISERROR($E268)=FALSE,$E268,IF(ISERROR($F268)=FALSE,$F268
+N("012 checkboxes"),
IF(
IF(OR(LEFT($A268,9)="Syndicate",LEFT($A268,12)="NewSyndicate"),VLOOKUP($A268,'012'!$J:$ZW,MATCH("Link to button",'012'!$J$1:$ZW$1,0),0)
+N("309 checkbox"),
IF($C268="309 LCR Summary0",VLOOKUP("Notes990",'309'!$P:$ZZ,MATCH("Link to button",'309'!$P$1:$ZZ$1,0),0)
+N("313 checkboxes"),
IF($C268="313 Financial Information0LcmVsScr",IF($C268="309 LCR Summary0",VLOOKUP("LcmVsScr",'309'!$N:$ZZ,MATCH("Link to button",'309'!$N$1:$ZZ$1,0),0),
IF($C268="313 Financial Information0LcrDocAttached",IF($C268="309 LCR Summary0",VLOOKUP("LcrDocAttached",'309'!$N:$ZZ,MATCH("Link to button",'309'!$N$1:$ZZ$1,0),
0)))))))=1,TRUE,FALSE)
))),"")</f>
        <v>0</v>
      </c>
      <c r="I268">
        <v>1993</v>
      </c>
    </row>
    <row r="269" spans="1:9" customFormat="1">
      <c r="A269" s="237" t="str">
        <f>VLOOKUP($G269,CSVLookups!$B:$R,MATCH(A$1,CSVLookups!$B$1:$R$1,0),FALSE)</f>
        <v>312 Projected Solvency II Technical Provisions at Time Zero</v>
      </c>
      <c r="B269" s="237" t="str">
        <f>VLOOKUP($G269,CSVLookups!$B:$R,MATCH(B$1,CSVLookups!$B$1:$R$1,0),FALSE)</f>
        <v>K</v>
      </c>
      <c r="C269" s="238" t="str">
        <f t="shared" si="4"/>
        <v>312 Projected Solvency II Technical Provisions at Time ZeroK1993</v>
      </c>
      <c r="D269" s="238">
        <f>IF(AND(VALUE(LEFT($A269,3))=309,LEN($B269)=3),VLOOKUP(VALUE(MID($B269,2,2)),_309_Table1,MATCH(MID($B269,1,1),_309_Table1_ColumnLookup,0),FALSE),
  IF($C269="309 LCR SummaryA",OneYearSCR,IF($C269="309 LCR SummaryB",UltimateSCR,IF(VALUE(LEFT($A269,3))=309,VLOOKUP(VALUE(MID($B269,2,1)),_309_Table1,MATCH(MID($B269,1,1),_309_Table1_ColumnLookup,0),FALSE)
+N("309"),
  IF(VALUE(LEFT($A269,3))=310,VLOOKUP(VALUE(MID($B269,2,1)),_310_Table1,MATCH(MID($B269,1,1),_310_Table1_ColumnLookup,0),FALSE)
+N("310"),
  IF(AND(VALUE(LEFT($A269,3))=311,LEN($I269)=4),VLOOKUP($I269,_311_Table1,MATCH($B269,_311_Table1_ColumnLookup,0),FALSE),
  IF(AND(VALUE(LEFT($A269,3))=311,OR($B269="I2",$B269="J2",$B269="K2",$B269="L2")),VLOOKUP('311'!$G$58,_311_Table1,MATCH(MID($B269,1,1),_311_Table1_ColumnLookup,0),FALSE),
  IF(AND(VALUE(LEFT($A269,3))=311,RIGHT($B269,5)="Total"),VLOOKUP('311'!$G$59,_311_Table1,MATCH(MID($B269,1,1),_311_Table1_ColumnLookup,0),FALSE),
  IF(VALUE(LEFT($A269,3))=311,VLOOKUP(VALUE(MID($B269,2,1)),_311_Table1,MATCH(MID($B269,1,1),_311_Table1_ColumnLookup,0),FALSE)
+N("311"),
  IF(AND(VALUE(LEFT($A269,3))=312,LEFT($G269,10)="Unincepted",$B269="G "),VLOOKUP(" ULO",_312_Table1,MATCH('312'!$N$16,_312_Table1_ColumnLookup,0),FALSE),
  IF(AND(VALUE(LEFT($A269,3))=312,LEFT($G269,10)="Unincepted",$B269="O "),VLOOKUP(" ULO",_312_Table1,MATCH('312'!$V$16,_312_Table1_ColumnLookup,0),FALSE),
  IF(AND(VALUE(LEFT($A269,3))=312,LEFT($G269,10)="Unincepted",$B269="Q "),VLOOKUP(" ULO",_312_Table1,MATCH('312'!$X$16,_312_Table1_ColumnLookup,0),FALSE),
  IF(AND(VALUE(LEFT($A269,3))=312,LEFT($G269,10)="Unincepted"),VLOOKUP(" ULO",_312_Table1,MATCH(LEFT($B269,1),_312_Table1_ColumnLookup,0),FALSE),
  IF(AND(VALUE(LEFT($A269,3))=312,LEFT($G269,5)="Total",$B269="G "),VLOOKUP('312'!$F$80,_312_Table1,MATCH('312'!$N$16,_312_Table1_ColumnLookup,0),FALSE),
  IF(AND(VALUE(LEFT($A269,3))=312,LEFT($G269,5)="Total",$B269="O "),VLOOKUP('312'!$F$80,_312_Table1,MATCH('312'!$V$16,_312_Table1_ColumnLookup,0),FALSE),
  IF(AND(VALUE(LEFT($A269,3))=312,LEFT($G269,5)="Total",$B269="Q "),VLOOKUP('312'!$F$80,_312_Table1,MATCH('312'!$X$16,_312_Table1_ColumnLookup,0),FALSE),
  IF(AND(VALUE(LEFT($A269,3))=312,LEFT($G269,5)="Total"),VLOOKUP('312'!$F$80,_312_Table1,MATCH(LEFT($B269,1),_312_Table1_ColumnLookup,0),FALSE),
  IF(AND(VALUE(LEFT($A269,3))=312,LEN($I269)=4,$B269="G"),VLOOKUP($I269,_312_Table1,MATCH('312'!$N$16,_312_Table1_ColumnLookup,0),FALSE),
  IF(AND(VALUE(LEFT($A269,3))=312,LEN($I269)=4,$B269="O"),VLOOKUP($I269,_312_Table1,MATCH('312'!$V$16,_312_Table1_ColumnLookup,0),FALSE),
  IF(AND(VALUE(LEFT($A269,3))=312,LEN($I269)=4,$B269="Q"),VLOOKUP($I269,_312_Table1,MATCH('312'!$X$16,_312_Table1_ColumnLookup,0),FALSE),
  IF(AND(VALUE(LEFT($A269,3))=312,LEN($I269)=4),VLOOKUP($I269,_312_Table1,MATCH(LEFT($B269,1),_312_Table1_ColumnLookup,0),FALSE)
+N("312"),
  IF(VALUE(LEFT($A269,3))=313,VLOOKUP(VALUE(MID($B269,2,1)),_313_Table1,MATCH(MID($B269,1,1),_313_Table1_ColumnLookup,0),FALSE)
+N("313"),
  IF(AND(VALUE(LEFT($A269,3))=314,LEN($B269)=3),VLOOKUP(VALUE(MID($B269,2,2)),_314_Table1,MATCH(MID($B269,1,1),_314_Table1_ColumnLookup,0),FALSE),
  IF(VALUE(LEFT($A269,3))=314,VLOOKUP(VALUE(MID($B269,2,1)),_314_Table1,MATCH(MID($B269,1,1),_314_Table1_ColumnLookup,0),FALSE)
+N("314"),
""))))))))))))))))))))))))</f>
        <v>0</v>
      </c>
      <c r="E269" s="238" t="e">
        <f>IF(AND(VALUE(LEFT($A269,3))=309,LEN($B269)=3),VLOOKUP(VALUE(MID($B269,2,2)),_309_Table2,MATCH(MID($B269,1,1),_309_Table2_ColumnLookup,0),FALSE),
  IF($C269="309 LCR SummaryA",OneYearSCR,IF($C269="309 LCR SummaryB",UltimateSCR,IF(VALUE(LEFT($A269,3))=309,VLOOKUP(VALUE(MID($B269,2,1)),_309_Table2,MATCH(MID($B269,1,1),_309_Table2_ColumnLookup,0),FALSE)
+N("309"),
  IF(VALUE(LEFT($A269,3))=310,VLOOKUP(VALUE(MID($B269,2,1)),_310_Table2,MATCH(MID($B269,1,1),_310_Table2_ColumnLookup,0),FALSE)
+N("310"),
  IF(AND(VALUE(LEFT($A269,3))=311,LEN($I269)=4),VLOOKUP($I269,_311_Table2,MATCH($B269,_311_Table2_ColumnLookup,0),FALSE),
  IF(AND(VALUE(LEFT($A269,3))=311,OR($B269="I2",$B269="J2",$B269="K2",$B269="L2")),VLOOKUP('311'!$G$58,_311_Table2,MATCH(MID($B269,1,1),_311_Table2_ColumnLookup,0),FALSE),
  IF(AND(VALUE(LEFT($A269,3))=311,RIGHT($B269,5)="Total"),VLOOKUP('311'!$G$59,_311_Table2,MATCH(MID($B269,1,1),_311_Table2_ColumnLookup,0),FALSE),
  IF(VALUE(LEFT($A269,3))=311,VLOOKUP(VALUE(MID($B269,2,1)),_311_Table2,MATCH(MID($B269,1,1),_311_Table2_ColumnLookup,0),FALSE)
+N("311"),
  IF(AND(VALUE(LEFT($A269,3))=312,LEFT($G269,10)="Unincepted",$B269="G "),VLOOKUP(" ULO",_312_Table2,MATCH('312'!$N$16,_312_Table2_ColumnLookup,0),FALSE),
  IF(AND(VALUE(LEFT($A269,3))=312,LEFT($G269,10)="Unincepted",$B269="O "),VLOOKUP(" ULO",_312_Table2,MATCH('312'!$V$16,_312_Table2_ColumnLookup,0),FALSE),
  IF(AND(VALUE(LEFT($A269,3))=312,LEFT($G269,10)="Unincepted",$B269="Q "),VLOOKUP(" ULO",_312_Table2,MATCH('312'!$X$16,_312_Table2_ColumnLookup,0),FALSE),
  IF(AND(VALUE(LEFT($A269,3))=312,LEFT($G269,10)="Unincepted"),VLOOKUP(" ULO",_312_Table2,MATCH(LEFT($B269,1),_312_Table2_ColumnLookup,0),FALSE),
  IF(AND(VALUE(LEFT($A269,3))=312,LEFT($G269,5)="Total",$B269="G "),VLOOKUP('312'!$F$80,_312_Table2,MATCH('312'!$N$16,_312_Table2_ColumnLookup,0),FALSE),
  IF(AND(VALUE(LEFT($A269,3))=312,LEFT($G269,5)="Total",$B269="O "),VLOOKUP('312'!$F$80,_312_Table2,MATCH('312'!$V$16,_312_Table2_ColumnLookup,0),FALSE),
  IF(AND(VALUE(LEFT($A269,3))=312,LEFT($G269,5)="Total",$B269="Q "),VLOOKUP('312'!$F$80,_312_Table2,MATCH('312'!$X$16,_312_Table2_ColumnLookup,0),FALSE),
  IF(AND(VALUE(LEFT($A269,3))=312,LEFT($G269,5)="Total"),VLOOKUP('312'!$F$80,_312_Table2,MATCH(LEFT($B269,1),_312_Table2_ColumnLookup,0),FALSE),
  IF(AND(VALUE(LEFT($A269,3))=312,LEN($I269)=4,$B269="G"),VLOOKUP($I269,_312_Table2,MATCH('312'!$N$16,_312_Table2_ColumnLookup,0),FALSE),
  IF(AND(VALUE(LEFT($A269,3))=312,LEN($I269)=4,$B269="O"),VLOOKUP($I269,_312_Table2,MATCH('312'!$V$16,_312_Table2_ColumnLookup,0),FALSE),
  IF(AND(VALUE(LEFT($A269,3))=312,LEN($I269)=4,$B269="Q"),VLOOKUP($I269,_312_Table2,MATCH('312'!$X$16,_312_Table2_ColumnLookup,0),FALSE),
  IF(AND(VALUE(LEFT($A269,3))=312,LEN($I269)=4),VLOOKUP($I269,_312_Table2,MATCH(LEFT($B269,1),_312_Table2_ColumnLookup,0),FALSE)
+N("312"),
  IF(VALUE(LEFT($A269,3))=313,VLOOKUP(VALUE(MID($B269,2,1)),_313_Table2,MATCH(MID($B269,1,1),_313_Table2_ColumnLookup,0),FALSE)
+N("313"),
  IF(AND(VALUE(LEFT($A269,3))=314,LEN($B269)=3),VLOOKUP(VALUE(MID($B269,2,2)),_314_Table2,MATCH(MID($B269,1,1),_314_Table2_ColumnLookup,0),FALSE),
  IF(VALUE(LEFT($A269,3))=314,VLOOKUP(VALUE(MID($B269,2,1)),_314_Table2,MATCH(MID($B269,1,1),_314_Table2_ColumnLookup,0),FALSE)
+N("314"),
""))))))))))))))))))))))))</f>
        <v>#NAME?</v>
      </c>
      <c r="F269" s="238" t="e">
        <f>IF(AND(VALUE(LEFT($A269,3))=309,LEN($B269)=3),VLOOKUP(VALUE(MID($B269,2,2)),_309_Table3,MATCH(MID($B269,1,1),_309_Table3_ColumnLookup,0),FALSE),
  IF($C269="309 LCR SummaryA",OneYearSCR,IF($C269="309 LCR SummaryB",UltimateSCR,IF(VALUE(LEFT($A269,3))=309,VLOOKUP(VALUE(MID($B269,2,1)),_309_Table3,MATCH(MID($B269,1,1),_309_Table3_ColumnLookup,0),FALSE)
+N("309"),
  IF(VALUE(LEFT($A269,3))=310,VLOOKUP(VALUE(MID($B269,2,1)),_310_Table3,MATCH(MID($B269,1,1),_310_Table3_ColumnLookup,0),FALSE)
+N("310"),
  IF(AND(VALUE(LEFT($A269,3))=311,LEN($I269)=4),VLOOKUP($I269,_311_Table3,MATCH($B269,_311_Table3_ColumnLookup,0),FALSE),
  IF(AND(VALUE(LEFT($A269,3))=311,OR($B269="I2",$B269="J2",$B269="K2",$B269="L2")),VLOOKUP('311'!$G$58,_311_Table3,MATCH(MID($B269,1,1),_311_Table3_ColumnLookup,0),FALSE),
  IF(AND(VALUE(LEFT($A269,3))=311,RIGHT($B269,5)="Total"),VLOOKUP('311'!$G$59,_311_Table3,MATCH(MID($B269,1,1),_311_Table3_ColumnLookup,0),FALSE),
  IF(VALUE(LEFT($A269,3))=311,VLOOKUP(VALUE(MID($B269,2,1)),_311_Table3,MATCH(MID($B269,1,1),_311_Table3_ColumnLookup,0),FALSE)
+N("311"),
  IF(AND(VALUE(LEFT($A269,3))=312,LEFT($G269,10)="Unincepted",$B269="G "),VLOOKUP(" ULO",_312_Table3,MATCH('312'!$N$16,_312_Table3_ColumnLookup,0),FALSE),
  IF(AND(VALUE(LEFT($A269,3))=312,LEFT($G269,10)="Unincepted",$B269="O "),VLOOKUP(" ULO",_312_Table3,MATCH('312'!$V$16,_312_Table3_ColumnLookup,0),FALSE),
  IF(AND(VALUE(LEFT($A269,3))=312,LEFT($G269,10)="Unincepted",$B269="Q "),VLOOKUP(" ULO",_312_Table3,MATCH('312'!$X$16,_312_Table3_ColumnLookup,0),FALSE),
  IF(AND(VALUE(LEFT($A269,3))=312,LEFT($G269,10)="Unincepted"),VLOOKUP(" ULO",_312_Table3,MATCH(LEFT($B269,1),_312_Table3_ColumnLookup,0),FALSE),
  IF(AND(VALUE(LEFT($A269,3))=312,LEFT($G269,5)="Total",$B269="G "),VLOOKUP('312'!$F$80,_312_Table3,MATCH('312'!$N$16,_312_Table3_ColumnLookup,0),FALSE),
  IF(AND(VALUE(LEFT($A269,3))=312,LEFT($G269,5)="Total",$B269="O "),VLOOKUP('312'!$F$80,_312_Table3,MATCH('312'!$V$16,_312_Table3_ColumnLookup,0),FALSE),
  IF(AND(VALUE(LEFT($A269,3))=312,LEFT($G269,5)="Total",$B269="Q "),VLOOKUP('312'!$F$80,_312_Table3,MATCH('312'!$X$16,_312_Table3_ColumnLookup,0),FALSE),
  IF(AND(VALUE(LEFT($A269,3))=312,LEFT($G269,5)="Total"),VLOOKUP('312'!$F$80,_312_Table3,MATCH(LEFT($B269,1),_312_Table3_ColumnLookup,0),FALSE),
  IF(AND(VALUE(LEFT($A269,3))=312,LEN($I269)=4,$B269="G"),VLOOKUP($I269,_312_Table3,MATCH('312'!$N$16,_312_Table3_ColumnLookup,0),FALSE),
  IF(AND(VALUE(LEFT($A269,3))=312,LEN($I269)=4,$B269="O"),VLOOKUP($I269,_312_Table3,MATCH('312'!$V$16,_312_Table3_ColumnLookup,0),FALSE),
  IF(AND(VALUE(LEFT($A269,3))=312,LEN($I269)=4,$B269="Q"),VLOOKUP($I269,_312_Table3,MATCH('312'!$X$16,_312_Table3_ColumnLookup,0),FALSE),
  IF(AND(VALUE(LEFT($A269,3))=312,LEN($I269)=4),VLOOKUP($I269,_312_Table3,MATCH(LEFT($B269,1),_312_Table3_ColumnLookup,0),FALSE)
+N("312"),
  IF(VALUE(LEFT($A269,3))=313,VLOOKUP(VALUE(MID($B269,2,1)),_313_Table3,MATCH(MID($B269,1,1),_313_Table3_ColumnLookup,0),FALSE)
+N("313"),
  IF(AND(VALUE(LEFT($A269,3))=314,LEN($B269)=3),VLOOKUP(VALUE(MID($B269,2,2)),_314_Table3,MATCH(MID($B269,1,1),_314_Table3_ColumnLookup,0),FALSE),
  IF(VALUE(LEFT($A269,3))=314,VLOOKUP(VALUE(MID($B269,2,1)),_314_Table3,MATCH(MID($B269,1,1),_314_Table3_ColumnLookup,0),FALSE)
+N("314"),
""))))))))))))))))))))))))</f>
        <v>#NAME?</v>
      </c>
      <c r="G269" t="s">
        <v>1154</v>
      </c>
      <c r="H269" s="321">
        <f>IFERROR(
IF(ISERROR($D269)=FALSE,$D269,IF(ISERROR($E269)=FALSE,$E269,IF(ISERROR($F269)=FALSE,$F269
+N("012 checkboxes"),
IF(
IF(OR(LEFT($A269,9)="Syndicate",LEFT($A269,12)="NewSyndicate"),VLOOKUP($A269,'012'!$J:$ZW,MATCH("Link to button",'012'!$J$1:$ZW$1,0),0)
+N("309 checkbox"),
IF($C269="309 LCR Summary0",VLOOKUP("Notes990",'309'!$P:$ZZ,MATCH("Link to button",'309'!$P$1:$ZZ$1,0),0)
+N("313 checkboxes"),
IF($C269="313 Financial Information0LcmVsScr",IF($C269="309 LCR Summary0",VLOOKUP("LcmVsScr",'309'!$N:$ZZ,MATCH("Link to button",'309'!$N$1:$ZZ$1,0),0),
IF($C269="313 Financial Information0LcrDocAttached",IF($C269="309 LCR Summary0",VLOOKUP("LcrDocAttached",'309'!$N:$ZZ,MATCH("Link to button",'309'!$N$1:$ZZ$1,0),
0)))))))=1,TRUE,FALSE)
))),"")</f>
        <v>0</v>
      </c>
      <c r="I269">
        <v>1993</v>
      </c>
    </row>
    <row r="270" spans="1:9" customFormat="1">
      <c r="A270" s="237" t="str">
        <f>VLOOKUP($G270,CSVLookups!$B:$R,MATCH(A$1,CSVLookups!$B$1:$R$1,0),FALSE)</f>
        <v>312 Projected Solvency II Technical Provisions at Time Zero</v>
      </c>
      <c r="B270" s="237" t="str">
        <f>VLOOKUP($G270,CSVLookups!$B:$R,MATCH(B$1,CSVLookups!$B$1:$R$1,0),FALSE)</f>
        <v>L</v>
      </c>
      <c r="C270" s="238" t="str">
        <f t="shared" si="4"/>
        <v>312 Projected Solvency II Technical Provisions at Time ZeroL1993</v>
      </c>
      <c r="D270" s="238">
        <f>IF(AND(VALUE(LEFT($A270,3))=309,LEN($B270)=3),VLOOKUP(VALUE(MID($B270,2,2)),_309_Table1,MATCH(MID($B270,1,1),_309_Table1_ColumnLookup,0),FALSE),
  IF($C270="309 LCR SummaryA",OneYearSCR,IF($C270="309 LCR SummaryB",UltimateSCR,IF(VALUE(LEFT($A270,3))=309,VLOOKUP(VALUE(MID($B270,2,1)),_309_Table1,MATCH(MID($B270,1,1),_309_Table1_ColumnLookup,0),FALSE)
+N("309"),
  IF(VALUE(LEFT($A270,3))=310,VLOOKUP(VALUE(MID($B270,2,1)),_310_Table1,MATCH(MID($B270,1,1),_310_Table1_ColumnLookup,0),FALSE)
+N("310"),
  IF(AND(VALUE(LEFT($A270,3))=311,LEN($I270)=4),VLOOKUP($I270,_311_Table1,MATCH($B270,_311_Table1_ColumnLookup,0),FALSE),
  IF(AND(VALUE(LEFT($A270,3))=311,OR($B270="I2",$B270="J2",$B270="K2",$B270="L2")),VLOOKUP('311'!$G$58,_311_Table1,MATCH(MID($B270,1,1),_311_Table1_ColumnLookup,0),FALSE),
  IF(AND(VALUE(LEFT($A270,3))=311,RIGHT($B270,5)="Total"),VLOOKUP('311'!$G$59,_311_Table1,MATCH(MID($B270,1,1),_311_Table1_ColumnLookup,0),FALSE),
  IF(VALUE(LEFT($A270,3))=311,VLOOKUP(VALUE(MID($B270,2,1)),_311_Table1,MATCH(MID($B270,1,1),_311_Table1_ColumnLookup,0),FALSE)
+N("311"),
  IF(AND(VALUE(LEFT($A270,3))=312,LEFT($G270,10)="Unincepted",$B270="G "),VLOOKUP(" ULO",_312_Table1,MATCH('312'!$N$16,_312_Table1_ColumnLookup,0),FALSE),
  IF(AND(VALUE(LEFT($A270,3))=312,LEFT($G270,10)="Unincepted",$B270="O "),VLOOKUP(" ULO",_312_Table1,MATCH('312'!$V$16,_312_Table1_ColumnLookup,0),FALSE),
  IF(AND(VALUE(LEFT($A270,3))=312,LEFT($G270,10)="Unincepted",$B270="Q "),VLOOKUP(" ULO",_312_Table1,MATCH('312'!$X$16,_312_Table1_ColumnLookup,0),FALSE),
  IF(AND(VALUE(LEFT($A270,3))=312,LEFT($G270,10)="Unincepted"),VLOOKUP(" ULO",_312_Table1,MATCH(LEFT($B270,1),_312_Table1_ColumnLookup,0),FALSE),
  IF(AND(VALUE(LEFT($A270,3))=312,LEFT($G270,5)="Total",$B270="G "),VLOOKUP('312'!$F$80,_312_Table1,MATCH('312'!$N$16,_312_Table1_ColumnLookup,0),FALSE),
  IF(AND(VALUE(LEFT($A270,3))=312,LEFT($G270,5)="Total",$B270="O "),VLOOKUP('312'!$F$80,_312_Table1,MATCH('312'!$V$16,_312_Table1_ColumnLookup,0),FALSE),
  IF(AND(VALUE(LEFT($A270,3))=312,LEFT($G270,5)="Total",$B270="Q "),VLOOKUP('312'!$F$80,_312_Table1,MATCH('312'!$X$16,_312_Table1_ColumnLookup,0),FALSE),
  IF(AND(VALUE(LEFT($A270,3))=312,LEFT($G270,5)="Total"),VLOOKUP('312'!$F$80,_312_Table1,MATCH(LEFT($B270,1),_312_Table1_ColumnLookup,0),FALSE),
  IF(AND(VALUE(LEFT($A270,3))=312,LEN($I270)=4,$B270="G"),VLOOKUP($I270,_312_Table1,MATCH('312'!$N$16,_312_Table1_ColumnLookup,0),FALSE),
  IF(AND(VALUE(LEFT($A270,3))=312,LEN($I270)=4,$B270="O"),VLOOKUP($I270,_312_Table1,MATCH('312'!$V$16,_312_Table1_ColumnLookup,0),FALSE),
  IF(AND(VALUE(LEFT($A270,3))=312,LEN($I270)=4,$B270="Q"),VLOOKUP($I270,_312_Table1,MATCH('312'!$X$16,_312_Table1_ColumnLookup,0),FALSE),
  IF(AND(VALUE(LEFT($A270,3))=312,LEN($I270)=4),VLOOKUP($I270,_312_Table1,MATCH(LEFT($B270,1),_312_Table1_ColumnLookup,0),FALSE)
+N("312"),
  IF(VALUE(LEFT($A270,3))=313,VLOOKUP(VALUE(MID($B270,2,1)),_313_Table1,MATCH(MID($B270,1,1),_313_Table1_ColumnLookup,0),FALSE)
+N("313"),
  IF(AND(VALUE(LEFT($A270,3))=314,LEN($B270)=3),VLOOKUP(VALUE(MID($B270,2,2)),_314_Table1,MATCH(MID($B270,1,1),_314_Table1_ColumnLookup,0),FALSE),
  IF(VALUE(LEFT($A270,3))=314,VLOOKUP(VALUE(MID($B270,2,1)),_314_Table1,MATCH(MID($B270,1,1),_314_Table1_ColumnLookup,0),FALSE)
+N("314"),
""))))))))))))))))))))))))</f>
        <v>0</v>
      </c>
      <c r="E270" s="238" t="e">
        <f>IF(AND(VALUE(LEFT($A270,3))=309,LEN($B270)=3),VLOOKUP(VALUE(MID($B270,2,2)),_309_Table2,MATCH(MID($B270,1,1),_309_Table2_ColumnLookup,0),FALSE),
  IF($C270="309 LCR SummaryA",OneYearSCR,IF($C270="309 LCR SummaryB",UltimateSCR,IF(VALUE(LEFT($A270,3))=309,VLOOKUP(VALUE(MID($B270,2,1)),_309_Table2,MATCH(MID($B270,1,1),_309_Table2_ColumnLookup,0),FALSE)
+N("309"),
  IF(VALUE(LEFT($A270,3))=310,VLOOKUP(VALUE(MID($B270,2,1)),_310_Table2,MATCH(MID($B270,1,1),_310_Table2_ColumnLookup,0),FALSE)
+N("310"),
  IF(AND(VALUE(LEFT($A270,3))=311,LEN($I270)=4),VLOOKUP($I270,_311_Table2,MATCH($B270,_311_Table2_ColumnLookup,0),FALSE),
  IF(AND(VALUE(LEFT($A270,3))=311,OR($B270="I2",$B270="J2",$B270="K2",$B270="L2")),VLOOKUP('311'!$G$58,_311_Table2,MATCH(MID($B270,1,1),_311_Table2_ColumnLookup,0),FALSE),
  IF(AND(VALUE(LEFT($A270,3))=311,RIGHT($B270,5)="Total"),VLOOKUP('311'!$G$59,_311_Table2,MATCH(MID($B270,1,1),_311_Table2_ColumnLookup,0),FALSE),
  IF(VALUE(LEFT($A270,3))=311,VLOOKUP(VALUE(MID($B270,2,1)),_311_Table2,MATCH(MID($B270,1,1),_311_Table2_ColumnLookup,0),FALSE)
+N("311"),
  IF(AND(VALUE(LEFT($A270,3))=312,LEFT($G270,10)="Unincepted",$B270="G "),VLOOKUP(" ULO",_312_Table2,MATCH('312'!$N$16,_312_Table2_ColumnLookup,0),FALSE),
  IF(AND(VALUE(LEFT($A270,3))=312,LEFT($G270,10)="Unincepted",$B270="O "),VLOOKUP(" ULO",_312_Table2,MATCH('312'!$V$16,_312_Table2_ColumnLookup,0),FALSE),
  IF(AND(VALUE(LEFT($A270,3))=312,LEFT($G270,10)="Unincepted",$B270="Q "),VLOOKUP(" ULO",_312_Table2,MATCH('312'!$X$16,_312_Table2_ColumnLookup,0),FALSE),
  IF(AND(VALUE(LEFT($A270,3))=312,LEFT($G270,10)="Unincepted"),VLOOKUP(" ULO",_312_Table2,MATCH(LEFT($B270,1),_312_Table2_ColumnLookup,0),FALSE),
  IF(AND(VALUE(LEFT($A270,3))=312,LEFT($G270,5)="Total",$B270="G "),VLOOKUP('312'!$F$80,_312_Table2,MATCH('312'!$N$16,_312_Table2_ColumnLookup,0),FALSE),
  IF(AND(VALUE(LEFT($A270,3))=312,LEFT($G270,5)="Total",$B270="O "),VLOOKUP('312'!$F$80,_312_Table2,MATCH('312'!$V$16,_312_Table2_ColumnLookup,0),FALSE),
  IF(AND(VALUE(LEFT($A270,3))=312,LEFT($G270,5)="Total",$B270="Q "),VLOOKUP('312'!$F$80,_312_Table2,MATCH('312'!$X$16,_312_Table2_ColumnLookup,0),FALSE),
  IF(AND(VALUE(LEFT($A270,3))=312,LEFT($G270,5)="Total"),VLOOKUP('312'!$F$80,_312_Table2,MATCH(LEFT($B270,1),_312_Table2_ColumnLookup,0),FALSE),
  IF(AND(VALUE(LEFT($A270,3))=312,LEN($I270)=4,$B270="G"),VLOOKUP($I270,_312_Table2,MATCH('312'!$N$16,_312_Table2_ColumnLookup,0),FALSE),
  IF(AND(VALUE(LEFT($A270,3))=312,LEN($I270)=4,$B270="O"),VLOOKUP($I270,_312_Table2,MATCH('312'!$V$16,_312_Table2_ColumnLookup,0),FALSE),
  IF(AND(VALUE(LEFT($A270,3))=312,LEN($I270)=4,$B270="Q"),VLOOKUP($I270,_312_Table2,MATCH('312'!$X$16,_312_Table2_ColumnLookup,0),FALSE),
  IF(AND(VALUE(LEFT($A270,3))=312,LEN($I270)=4),VLOOKUP($I270,_312_Table2,MATCH(LEFT($B270,1),_312_Table2_ColumnLookup,0),FALSE)
+N("312"),
  IF(VALUE(LEFT($A270,3))=313,VLOOKUP(VALUE(MID($B270,2,1)),_313_Table2,MATCH(MID($B270,1,1),_313_Table2_ColumnLookup,0),FALSE)
+N("313"),
  IF(AND(VALUE(LEFT($A270,3))=314,LEN($B270)=3),VLOOKUP(VALUE(MID($B270,2,2)),_314_Table2,MATCH(MID($B270,1,1),_314_Table2_ColumnLookup,0),FALSE),
  IF(VALUE(LEFT($A270,3))=314,VLOOKUP(VALUE(MID($B270,2,1)),_314_Table2,MATCH(MID($B270,1,1),_314_Table2_ColumnLookup,0),FALSE)
+N("314"),
""))))))))))))))))))))))))</f>
        <v>#NAME?</v>
      </c>
      <c r="F270" s="238" t="e">
        <f>IF(AND(VALUE(LEFT($A270,3))=309,LEN($B270)=3),VLOOKUP(VALUE(MID($B270,2,2)),_309_Table3,MATCH(MID($B270,1,1),_309_Table3_ColumnLookup,0),FALSE),
  IF($C270="309 LCR SummaryA",OneYearSCR,IF($C270="309 LCR SummaryB",UltimateSCR,IF(VALUE(LEFT($A270,3))=309,VLOOKUP(VALUE(MID($B270,2,1)),_309_Table3,MATCH(MID($B270,1,1),_309_Table3_ColumnLookup,0),FALSE)
+N("309"),
  IF(VALUE(LEFT($A270,3))=310,VLOOKUP(VALUE(MID($B270,2,1)),_310_Table3,MATCH(MID($B270,1,1),_310_Table3_ColumnLookup,0),FALSE)
+N("310"),
  IF(AND(VALUE(LEFT($A270,3))=311,LEN($I270)=4),VLOOKUP($I270,_311_Table3,MATCH($B270,_311_Table3_ColumnLookup,0),FALSE),
  IF(AND(VALUE(LEFT($A270,3))=311,OR($B270="I2",$B270="J2",$B270="K2",$B270="L2")),VLOOKUP('311'!$G$58,_311_Table3,MATCH(MID($B270,1,1),_311_Table3_ColumnLookup,0),FALSE),
  IF(AND(VALUE(LEFT($A270,3))=311,RIGHT($B270,5)="Total"),VLOOKUP('311'!$G$59,_311_Table3,MATCH(MID($B270,1,1),_311_Table3_ColumnLookup,0),FALSE),
  IF(VALUE(LEFT($A270,3))=311,VLOOKUP(VALUE(MID($B270,2,1)),_311_Table3,MATCH(MID($B270,1,1),_311_Table3_ColumnLookup,0),FALSE)
+N("311"),
  IF(AND(VALUE(LEFT($A270,3))=312,LEFT($G270,10)="Unincepted",$B270="G "),VLOOKUP(" ULO",_312_Table3,MATCH('312'!$N$16,_312_Table3_ColumnLookup,0),FALSE),
  IF(AND(VALUE(LEFT($A270,3))=312,LEFT($G270,10)="Unincepted",$B270="O "),VLOOKUP(" ULO",_312_Table3,MATCH('312'!$V$16,_312_Table3_ColumnLookup,0),FALSE),
  IF(AND(VALUE(LEFT($A270,3))=312,LEFT($G270,10)="Unincepted",$B270="Q "),VLOOKUP(" ULO",_312_Table3,MATCH('312'!$X$16,_312_Table3_ColumnLookup,0),FALSE),
  IF(AND(VALUE(LEFT($A270,3))=312,LEFT($G270,10)="Unincepted"),VLOOKUP(" ULO",_312_Table3,MATCH(LEFT($B270,1),_312_Table3_ColumnLookup,0),FALSE),
  IF(AND(VALUE(LEFT($A270,3))=312,LEFT($G270,5)="Total",$B270="G "),VLOOKUP('312'!$F$80,_312_Table3,MATCH('312'!$N$16,_312_Table3_ColumnLookup,0),FALSE),
  IF(AND(VALUE(LEFT($A270,3))=312,LEFT($G270,5)="Total",$B270="O "),VLOOKUP('312'!$F$80,_312_Table3,MATCH('312'!$V$16,_312_Table3_ColumnLookup,0),FALSE),
  IF(AND(VALUE(LEFT($A270,3))=312,LEFT($G270,5)="Total",$B270="Q "),VLOOKUP('312'!$F$80,_312_Table3,MATCH('312'!$X$16,_312_Table3_ColumnLookup,0),FALSE),
  IF(AND(VALUE(LEFT($A270,3))=312,LEFT($G270,5)="Total"),VLOOKUP('312'!$F$80,_312_Table3,MATCH(LEFT($B270,1),_312_Table3_ColumnLookup,0),FALSE),
  IF(AND(VALUE(LEFT($A270,3))=312,LEN($I270)=4,$B270="G"),VLOOKUP($I270,_312_Table3,MATCH('312'!$N$16,_312_Table3_ColumnLookup,0),FALSE),
  IF(AND(VALUE(LEFT($A270,3))=312,LEN($I270)=4,$B270="O"),VLOOKUP($I270,_312_Table3,MATCH('312'!$V$16,_312_Table3_ColumnLookup,0),FALSE),
  IF(AND(VALUE(LEFT($A270,3))=312,LEN($I270)=4,$B270="Q"),VLOOKUP($I270,_312_Table3,MATCH('312'!$X$16,_312_Table3_ColumnLookup,0),FALSE),
  IF(AND(VALUE(LEFT($A270,3))=312,LEN($I270)=4),VLOOKUP($I270,_312_Table3,MATCH(LEFT($B270,1),_312_Table3_ColumnLookup,0),FALSE)
+N("312"),
  IF(VALUE(LEFT($A270,3))=313,VLOOKUP(VALUE(MID($B270,2,1)),_313_Table3,MATCH(MID($B270,1,1),_313_Table3_ColumnLookup,0),FALSE)
+N("313"),
  IF(AND(VALUE(LEFT($A270,3))=314,LEN($B270)=3),VLOOKUP(VALUE(MID($B270,2,2)),_314_Table3,MATCH(MID($B270,1,1),_314_Table3_ColumnLookup,0),FALSE),
  IF(VALUE(LEFT($A270,3))=314,VLOOKUP(VALUE(MID($B270,2,1)),_314_Table3,MATCH(MID($B270,1,1),_314_Table3_ColumnLookup,0),FALSE)
+N("314"),
""))))))))))))))))))))))))</f>
        <v>#NAME?</v>
      </c>
      <c r="G270" t="s">
        <v>1156</v>
      </c>
      <c r="H270" s="321">
        <f>IFERROR(
IF(ISERROR($D270)=FALSE,$D270,IF(ISERROR($E270)=FALSE,$E270,IF(ISERROR($F270)=FALSE,$F270
+N("012 checkboxes"),
IF(
IF(OR(LEFT($A270,9)="Syndicate",LEFT($A270,12)="NewSyndicate"),VLOOKUP($A270,'012'!$J:$ZW,MATCH("Link to button",'012'!$J$1:$ZW$1,0),0)
+N("309 checkbox"),
IF($C270="309 LCR Summary0",VLOOKUP("Notes990",'309'!$P:$ZZ,MATCH("Link to button",'309'!$P$1:$ZZ$1,0),0)
+N("313 checkboxes"),
IF($C270="313 Financial Information0LcmVsScr",IF($C270="309 LCR Summary0",VLOOKUP("LcmVsScr",'309'!$N:$ZZ,MATCH("Link to button",'309'!$N$1:$ZZ$1,0),0),
IF($C270="313 Financial Information0LcrDocAttached",IF($C270="309 LCR Summary0",VLOOKUP("LcrDocAttached",'309'!$N:$ZZ,MATCH("Link to button",'309'!$N$1:$ZZ$1,0),
0)))))))=1,TRUE,FALSE)
))),"")</f>
        <v>0</v>
      </c>
      <c r="I270">
        <v>1993</v>
      </c>
    </row>
    <row r="271" spans="1:9" customFormat="1">
      <c r="A271" s="237" t="str">
        <f>VLOOKUP($G271,CSVLookups!$B:$R,MATCH(A$1,CSVLookups!$B$1:$R$1,0),FALSE)</f>
        <v>312 Projected Solvency II Technical Provisions at Time Zero</v>
      </c>
      <c r="B271" s="237" t="str">
        <f>VLOOKUP($G271,CSVLookups!$B:$R,MATCH(B$1,CSVLookups!$B$1:$R$1,0),FALSE)</f>
        <v>M</v>
      </c>
      <c r="C271" s="238" t="str">
        <f t="shared" ref="C271:C334" si="5">IF(OR(LEFT($A271,4)="Base",LEFT($A271,4)="Synd",LEFT($A271,7)="NewSynd"),"",
IF(OR(AND(LEN($I271=0),OR(LEFT($A271,3)*1=311,LEFT($A271,3)*1=312,LEFT($A271,3)*1=313)),LEN($I271)=4),
CONCATENATE($A271,$B271,$I271,
IF(LEFT($G271,LEN("NetOfRI"))="NetOfRI","Net Insurance Claims brought forward",
IF(LEFT($G271,LEN("Adjustments"))="Adjustments","Adjustments",
IF(LEFT($G271,LEN("NewBusiness"))="NewBusiness","New Business",
IF(LEFT($G271,LEN("TotalClaims"))="TotalClaims","Total Claims",
IF(LEFT($G271,LEN("TotalAdjustments"))="TotalAdjustments","Adjustments",
IF(LEFT($G271,LEN("TotalNewBusiness"))="TotalNewBusiness","New Business",
IF(LEFT($G271,LEN("Unincepted"))="Unincepted","Unincepted",
IF(LEFT($G271,LEN("Total"))="Total","Total",
IF($G271="LcmVsScr","LcmVsScr",
IF($G271="LcrDocAttached","LcrDocAttached",
""))))))))))),CONCATENATE($A271,$B271)))</f>
        <v>312 Projected Solvency II Technical Provisions at Time ZeroM1993</v>
      </c>
      <c r="D271" s="238">
        <f>IF(AND(VALUE(LEFT($A271,3))=309,LEN($B271)=3),VLOOKUP(VALUE(MID($B271,2,2)),_309_Table1,MATCH(MID($B271,1,1),_309_Table1_ColumnLookup,0),FALSE),
  IF($C271="309 LCR SummaryA",OneYearSCR,IF($C271="309 LCR SummaryB",UltimateSCR,IF(VALUE(LEFT($A271,3))=309,VLOOKUP(VALUE(MID($B271,2,1)),_309_Table1,MATCH(MID($B271,1,1),_309_Table1_ColumnLookup,0),FALSE)
+N("309"),
  IF(VALUE(LEFT($A271,3))=310,VLOOKUP(VALUE(MID($B271,2,1)),_310_Table1,MATCH(MID($B271,1,1),_310_Table1_ColumnLookup,0),FALSE)
+N("310"),
  IF(AND(VALUE(LEFT($A271,3))=311,LEN($I271)=4),VLOOKUP($I271,_311_Table1,MATCH($B271,_311_Table1_ColumnLookup,0),FALSE),
  IF(AND(VALUE(LEFT($A271,3))=311,OR($B271="I2",$B271="J2",$B271="K2",$B271="L2")),VLOOKUP('311'!$G$58,_311_Table1,MATCH(MID($B271,1,1),_311_Table1_ColumnLookup,0),FALSE),
  IF(AND(VALUE(LEFT($A271,3))=311,RIGHT($B271,5)="Total"),VLOOKUP('311'!$G$59,_311_Table1,MATCH(MID($B271,1,1),_311_Table1_ColumnLookup,0),FALSE),
  IF(VALUE(LEFT($A271,3))=311,VLOOKUP(VALUE(MID($B271,2,1)),_311_Table1,MATCH(MID($B271,1,1),_311_Table1_ColumnLookup,0),FALSE)
+N("311"),
  IF(AND(VALUE(LEFT($A271,3))=312,LEFT($G271,10)="Unincepted",$B271="G "),VLOOKUP(" ULO",_312_Table1,MATCH('312'!$N$16,_312_Table1_ColumnLookup,0),FALSE),
  IF(AND(VALUE(LEFT($A271,3))=312,LEFT($G271,10)="Unincepted",$B271="O "),VLOOKUP(" ULO",_312_Table1,MATCH('312'!$V$16,_312_Table1_ColumnLookup,0),FALSE),
  IF(AND(VALUE(LEFT($A271,3))=312,LEFT($G271,10)="Unincepted",$B271="Q "),VLOOKUP(" ULO",_312_Table1,MATCH('312'!$X$16,_312_Table1_ColumnLookup,0),FALSE),
  IF(AND(VALUE(LEFT($A271,3))=312,LEFT($G271,10)="Unincepted"),VLOOKUP(" ULO",_312_Table1,MATCH(LEFT($B271,1),_312_Table1_ColumnLookup,0),FALSE),
  IF(AND(VALUE(LEFT($A271,3))=312,LEFT($G271,5)="Total",$B271="G "),VLOOKUP('312'!$F$80,_312_Table1,MATCH('312'!$N$16,_312_Table1_ColumnLookup,0),FALSE),
  IF(AND(VALUE(LEFT($A271,3))=312,LEFT($G271,5)="Total",$B271="O "),VLOOKUP('312'!$F$80,_312_Table1,MATCH('312'!$V$16,_312_Table1_ColumnLookup,0),FALSE),
  IF(AND(VALUE(LEFT($A271,3))=312,LEFT($G271,5)="Total",$B271="Q "),VLOOKUP('312'!$F$80,_312_Table1,MATCH('312'!$X$16,_312_Table1_ColumnLookup,0),FALSE),
  IF(AND(VALUE(LEFT($A271,3))=312,LEFT($G271,5)="Total"),VLOOKUP('312'!$F$80,_312_Table1,MATCH(LEFT($B271,1),_312_Table1_ColumnLookup,0),FALSE),
  IF(AND(VALUE(LEFT($A271,3))=312,LEN($I271)=4,$B271="G"),VLOOKUP($I271,_312_Table1,MATCH('312'!$N$16,_312_Table1_ColumnLookup,0),FALSE),
  IF(AND(VALUE(LEFT($A271,3))=312,LEN($I271)=4,$B271="O"),VLOOKUP($I271,_312_Table1,MATCH('312'!$V$16,_312_Table1_ColumnLookup,0),FALSE),
  IF(AND(VALUE(LEFT($A271,3))=312,LEN($I271)=4,$B271="Q"),VLOOKUP($I271,_312_Table1,MATCH('312'!$X$16,_312_Table1_ColumnLookup,0),FALSE),
  IF(AND(VALUE(LEFT($A271,3))=312,LEN($I271)=4),VLOOKUP($I271,_312_Table1,MATCH(LEFT($B271,1),_312_Table1_ColumnLookup,0),FALSE)
+N("312"),
  IF(VALUE(LEFT($A271,3))=313,VLOOKUP(VALUE(MID($B271,2,1)),_313_Table1,MATCH(MID($B271,1,1),_313_Table1_ColumnLookup,0),FALSE)
+N("313"),
  IF(AND(VALUE(LEFT($A271,3))=314,LEN($B271)=3),VLOOKUP(VALUE(MID($B271,2,2)),_314_Table1,MATCH(MID($B271,1,1),_314_Table1_ColumnLookup,0),FALSE),
  IF(VALUE(LEFT($A271,3))=314,VLOOKUP(VALUE(MID($B271,2,1)),_314_Table1,MATCH(MID($B271,1,1),_314_Table1_ColumnLookup,0),FALSE)
+N("314"),
""))))))))))))))))))))))))</f>
        <v>0</v>
      </c>
      <c r="E271" s="238" t="e">
        <f>IF(AND(VALUE(LEFT($A271,3))=309,LEN($B271)=3),VLOOKUP(VALUE(MID($B271,2,2)),_309_Table2,MATCH(MID($B271,1,1),_309_Table2_ColumnLookup,0),FALSE),
  IF($C271="309 LCR SummaryA",OneYearSCR,IF($C271="309 LCR SummaryB",UltimateSCR,IF(VALUE(LEFT($A271,3))=309,VLOOKUP(VALUE(MID($B271,2,1)),_309_Table2,MATCH(MID($B271,1,1),_309_Table2_ColumnLookup,0),FALSE)
+N("309"),
  IF(VALUE(LEFT($A271,3))=310,VLOOKUP(VALUE(MID($B271,2,1)),_310_Table2,MATCH(MID($B271,1,1),_310_Table2_ColumnLookup,0),FALSE)
+N("310"),
  IF(AND(VALUE(LEFT($A271,3))=311,LEN($I271)=4),VLOOKUP($I271,_311_Table2,MATCH($B271,_311_Table2_ColumnLookup,0),FALSE),
  IF(AND(VALUE(LEFT($A271,3))=311,OR($B271="I2",$B271="J2",$B271="K2",$B271="L2")),VLOOKUP('311'!$G$58,_311_Table2,MATCH(MID($B271,1,1),_311_Table2_ColumnLookup,0),FALSE),
  IF(AND(VALUE(LEFT($A271,3))=311,RIGHT($B271,5)="Total"),VLOOKUP('311'!$G$59,_311_Table2,MATCH(MID($B271,1,1),_311_Table2_ColumnLookup,0),FALSE),
  IF(VALUE(LEFT($A271,3))=311,VLOOKUP(VALUE(MID($B271,2,1)),_311_Table2,MATCH(MID($B271,1,1),_311_Table2_ColumnLookup,0),FALSE)
+N("311"),
  IF(AND(VALUE(LEFT($A271,3))=312,LEFT($G271,10)="Unincepted",$B271="G "),VLOOKUP(" ULO",_312_Table2,MATCH('312'!$N$16,_312_Table2_ColumnLookup,0),FALSE),
  IF(AND(VALUE(LEFT($A271,3))=312,LEFT($G271,10)="Unincepted",$B271="O "),VLOOKUP(" ULO",_312_Table2,MATCH('312'!$V$16,_312_Table2_ColumnLookup,0),FALSE),
  IF(AND(VALUE(LEFT($A271,3))=312,LEFT($G271,10)="Unincepted",$B271="Q "),VLOOKUP(" ULO",_312_Table2,MATCH('312'!$X$16,_312_Table2_ColumnLookup,0),FALSE),
  IF(AND(VALUE(LEFT($A271,3))=312,LEFT($G271,10)="Unincepted"),VLOOKUP(" ULO",_312_Table2,MATCH(LEFT($B271,1),_312_Table2_ColumnLookup,0),FALSE),
  IF(AND(VALUE(LEFT($A271,3))=312,LEFT($G271,5)="Total",$B271="G "),VLOOKUP('312'!$F$80,_312_Table2,MATCH('312'!$N$16,_312_Table2_ColumnLookup,0),FALSE),
  IF(AND(VALUE(LEFT($A271,3))=312,LEFT($G271,5)="Total",$B271="O "),VLOOKUP('312'!$F$80,_312_Table2,MATCH('312'!$V$16,_312_Table2_ColumnLookup,0),FALSE),
  IF(AND(VALUE(LEFT($A271,3))=312,LEFT($G271,5)="Total",$B271="Q "),VLOOKUP('312'!$F$80,_312_Table2,MATCH('312'!$X$16,_312_Table2_ColumnLookup,0),FALSE),
  IF(AND(VALUE(LEFT($A271,3))=312,LEFT($G271,5)="Total"),VLOOKUP('312'!$F$80,_312_Table2,MATCH(LEFT($B271,1),_312_Table2_ColumnLookup,0),FALSE),
  IF(AND(VALUE(LEFT($A271,3))=312,LEN($I271)=4,$B271="G"),VLOOKUP($I271,_312_Table2,MATCH('312'!$N$16,_312_Table2_ColumnLookup,0),FALSE),
  IF(AND(VALUE(LEFT($A271,3))=312,LEN($I271)=4,$B271="O"),VLOOKUP($I271,_312_Table2,MATCH('312'!$V$16,_312_Table2_ColumnLookup,0),FALSE),
  IF(AND(VALUE(LEFT($A271,3))=312,LEN($I271)=4,$B271="Q"),VLOOKUP($I271,_312_Table2,MATCH('312'!$X$16,_312_Table2_ColumnLookup,0),FALSE),
  IF(AND(VALUE(LEFT($A271,3))=312,LEN($I271)=4),VLOOKUP($I271,_312_Table2,MATCH(LEFT($B271,1),_312_Table2_ColumnLookup,0),FALSE)
+N("312"),
  IF(VALUE(LEFT($A271,3))=313,VLOOKUP(VALUE(MID($B271,2,1)),_313_Table2,MATCH(MID($B271,1,1),_313_Table2_ColumnLookup,0),FALSE)
+N("313"),
  IF(AND(VALUE(LEFT($A271,3))=314,LEN($B271)=3),VLOOKUP(VALUE(MID($B271,2,2)),_314_Table2,MATCH(MID($B271,1,1),_314_Table2_ColumnLookup,0),FALSE),
  IF(VALUE(LEFT($A271,3))=314,VLOOKUP(VALUE(MID($B271,2,1)),_314_Table2,MATCH(MID($B271,1,1),_314_Table2_ColumnLookup,0),FALSE)
+N("314"),
""))))))))))))))))))))))))</f>
        <v>#NAME?</v>
      </c>
      <c r="F271" s="238" t="e">
        <f>IF(AND(VALUE(LEFT($A271,3))=309,LEN($B271)=3),VLOOKUP(VALUE(MID($B271,2,2)),_309_Table3,MATCH(MID($B271,1,1),_309_Table3_ColumnLookup,0),FALSE),
  IF($C271="309 LCR SummaryA",OneYearSCR,IF($C271="309 LCR SummaryB",UltimateSCR,IF(VALUE(LEFT($A271,3))=309,VLOOKUP(VALUE(MID($B271,2,1)),_309_Table3,MATCH(MID($B271,1,1),_309_Table3_ColumnLookup,0),FALSE)
+N("309"),
  IF(VALUE(LEFT($A271,3))=310,VLOOKUP(VALUE(MID($B271,2,1)),_310_Table3,MATCH(MID($B271,1,1),_310_Table3_ColumnLookup,0),FALSE)
+N("310"),
  IF(AND(VALUE(LEFT($A271,3))=311,LEN($I271)=4),VLOOKUP($I271,_311_Table3,MATCH($B271,_311_Table3_ColumnLookup,0),FALSE),
  IF(AND(VALUE(LEFT($A271,3))=311,OR($B271="I2",$B271="J2",$B271="K2",$B271="L2")),VLOOKUP('311'!$G$58,_311_Table3,MATCH(MID($B271,1,1),_311_Table3_ColumnLookup,0),FALSE),
  IF(AND(VALUE(LEFT($A271,3))=311,RIGHT($B271,5)="Total"),VLOOKUP('311'!$G$59,_311_Table3,MATCH(MID($B271,1,1),_311_Table3_ColumnLookup,0),FALSE),
  IF(VALUE(LEFT($A271,3))=311,VLOOKUP(VALUE(MID($B271,2,1)),_311_Table3,MATCH(MID($B271,1,1),_311_Table3_ColumnLookup,0),FALSE)
+N("311"),
  IF(AND(VALUE(LEFT($A271,3))=312,LEFT($G271,10)="Unincepted",$B271="G "),VLOOKUP(" ULO",_312_Table3,MATCH('312'!$N$16,_312_Table3_ColumnLookup,0),FALSE),
  IF(AND(VALUE(LEFT($A271,3))=312,LEFT($G271,10)="Unincepted",$B271="O "),VLOOKUP(" ULO",_312_Table3,MATCH('312'!$V$16,_312_Table3_ColumnLookup,0),FALSE),
  IF(AND(VALUE(LEFT($A271,3))=312,LEFT($G271,10)="Unincepted",$B271="Q "),VLOOKUP(" ULO",_312_Table3,MATCH('312'!$X$16,_312_Table3_ColumnLookup,0),FALSE),
  IF(AND(VALUE(LEFT($A271,3))=312,LEFT($G271,10)="Unincepted"),VLOOKUP(" ULO",_312_Table3,MATCH(LEFT($B271,1),_312_Table3_ColumnLookup,0),FALSE),
  IF(AND(VALUE(LEFT($A271,3))=312,LEFT($G271,5)="Total",$B271="G "),VLOOKUP('312'!$F$80,_312_Table3,MATCH('312'!$N$16,_312_Table3_ColumnLookup,0),FALSE),
  IF(AND(VALUE(LEFT($A271,3))=312,LEFT($G271,5)="Total",$B271="O "),VLOOKUP('312'!$F$80,_312_Table3,MATCH('312'!$V$16,_312_Table3_ColumnLookup,0),FALSE),
  IF(AND(VALUE(LEFT($A271,3))=312,LEFT($G271,5)="Total",$B271="Q "),VLOOKUP('312'!$F$80,_312_Table3,MATCH('312'!$X$16,_312_Table3_ColumnLookup,0),FALSE),
  IF(AND(VALUE(LEFT($A271,3))=312,LEFT($G271,5)="Total"),VLOOKUP('312'!$F$80,_312_Table3,MATCH(LEFT($B271,1),_312_Table3_ColumnLookup,0),FALSE),
  IF(AND(VALUE(LEFT($A271,3))=312,LEN($I271)=4,$B271="G"),VLOOKUP($I271,_312_Table3,MATCH('312'!$N$16,_312_Table3_ColumnLookup,0),FALSE),
  IF(AND(VALUE(LEFT($A271,3))=312,LEN($I271)=4,$B271="O"),VLOOKUP($I271,_312_Table3,MATCH('312'!$V$16,_312_Table3_ColumnLookup,0),FALSE),
  IF(AND(VALUE(LEFT($A271,3))=312,LEN($I271)=4,$B271="Q"),VLOOKUP($I271,_312_Table3,MATCH('312'!$X$16,_312_Table3_ColumnLookup,0),FALSE),
  IF(AND(VALUE(LEFT($A271,3))=312,LEN($I271)=4),VLOOKUP($I271,_312_Table3,MATCH(LEFT($B271,1),_312_Table3_ColumnLookup,0),FALSE)
+N("312"),
  IF(VALUE(LEFT($A271,3))=313,VLOOKUP(VALUE(MID($B271,2,1)),_313_Table3,MATCH(MID($B271,1,1),_313_Table3_ColumnLookup,0),FALSE)
+N("313"),
  IF(AND(VALUE(LEFT($A271,3))=314,LEN($B271)=3),VLOOKUP(VALUE(MID($B271,2,2)),_314_Table3,MATCH(MID($B271,1,1),_314_Table3_ColumnLookup,0),FALSE),
  IF(VALUE(LEFT($A271,3))=314,VLOOKUP(VALUE(MID($B271,2,1)),_314_Table3,MATCH(MID($B271,1,1),_314_Table3_ColumnLookup,0),FALSE)
+N("314"),
""))))))))))))))))))))))))</f>
        <v>#NAME?</v>
      </c>
      <c r="G271" t="s">
        <v>1158</v>
      </c>
      <c r="H271" s="321">
        <f>IFERROR(
IF(ISERROR($D271)=FALSE,$D271,IF(ISERROR($E271)=FALSE,$E271,IF(ISERROR($F271)=FALSE,$F271
+N("012 checkboxes"),
IF(
IF(OR(LEFT($A271,9)="Syndicate",LEFT($A271,12)="NewSyndicate"),VLOOKUP($A271,'012'!$J:$ZW,MATCH("Link to button",'012'!$J$1:$ZW$1,0),0)
+N("309 checkbox"),
IF($C271="309 LCR Summary0",VLOOKUP("Notes990",'309'!$P:$ZZ,MATCH("Link to button",'309'!$P$1:$ZZ$1,0),0)
+N("313 checkboxes"),
IF($C271="313 Financial Information0LcmVsScr",IF($C271="309 LCR Summary0",VLOOKUP("LcmVsScr",'309'!$N:$ZZ,MATCH("Link to button",'309'!$N$1:$ZZ$1,0),0),
IF($C271="313 Financial Information0LcrDocAttached",IF($C271="309 LCR Summary0",VLOOKUP("LcrDocAttached",'309'!$N:$ZZ,MATCH("Link to button",'309'!$N$1:$ZZ$1,0),
0)))))))=1,TRUE,FALSE)
))),"")</f>
        <v>0</v>
      </c>
      <c r="I271">
        <v>1993</v>
      </c>
    </row>
    <row r="272" spans="1:9" customFormat="1">
      <c r="A272" s="237" t="str">
        <f>VLOOKUP($G272,CSVLookups!$B:$R,MATCH(A$1,CSVLookups!$B$1:$R$1,0),FALSE)</f>
        <v>312 Projected Solvency II Technical Provisions at Time Zero</v>
      </c>
      <c r="B272" s="237" t="str">
        <f>VLOOKUP($G272,CSVLookups!$B:$R,MATCH(B$1,CSVLookups!$B$1:$R$1,0),FALSE)</f>
        <v>N</v>
      </c>
      <c r="C272" s="238" t="str">
        <f t="shared" si="5"/>
        <v>312 Projected Solvency II Technical Provisions at Time ZeroN1993</v>
      </c>
      <c r="D272" s="238">
        <f>IF(AND(VALUE(LEFT($A272,3))=309,LEN($B272)=3),VLOOKUP(VALUE(MID($B272,2,2)),_309_Table1,MATCH(MID($B272,1,1),_309_Table1_ColumnLookup,0),FALSE),
  IF($C272="309 LCR SummaryA",OneYearSCR,IF($C272="309 LCR SummaryB",UltimateSCR,IF(VALUE(LEFT($A272,3))=309,VLOOKUP(VALUE(MID($B272,2,1)),_309_Table1,MATCH(MID($B272,1,1),_309_Table1_ColumnLookup,0),FALSE)
+N("309"),
  IF(VALUE(LEFT($A272,3))=310,VLOOKUP(VALUE(MID($B272,2,1)),_310_Table1,MATCH(MID($B272,1,1),_310_Table1_ColumnLookup,0),FALSE)
+N("310"),
  IF(AND(VALUE(LEFT($A272,3))=311,LEN($I272)=4),VLOOKUP($I272,_311_Table1,MATCH($B272,_311_Table1_ColumnLookup,0),FALSE),
  IF(AND(VALUE(LEFT($A272,3))=311,OR($B272="I2",$B272="J2",$B272="K2",$B272="L2")),VLOOKUP('311'!$G$58,_311_Table1,MATCH(MID($B272,1,1),_311_Table1_ColumnLookup,0),FALSE),
  IF(AND(VALUE(LEFT($A272,3))=311,RIGHT($B272,5)="Total"),VLOOKUP('311'!$G$59,_311_Table1,MATCH(MID($B272,1,1),_311_Table1_ColumnLookup,0),FALSE),
  IF(VALUE(LEFT($A272,3))=311,VLOOKUP(VALUE(MID($B272,2,1)),_311_Table1,MATCH(MID($B272,1,1),_311_Table1_ColumnLookup,0),FALSE)
+N("311"),
  IF(AND(VALUE(LEFT($A272,3))=312,LEFT($G272,10)="Unincepted",$B272="G "),VLOOKUP(" ULO",_312_Table1,MATCH('312'!$N$16,_312_Table1_ColumnLookup,0),FALSE),
  IF(AND(VALUE(LEFT($A272,3))=312,LEFT($G272,10)="Unincepted",$B272="O "),VLOOKUP(" ULO",_312_Table1,MATCH('312'!$V$16,_312_Table1_ColumnLookup,0),FALSE),
  IF(AND(VALUE(LEFT($A272,3))=312,LEFT($G272,10)="Unincepted",$B272="Q "),VLOOKUP(" ULO",_312_Table1,MATCH('312'!$X$16,_312_Table1_ColumnLookup,0),FALSE),
  IF(AND(VALUE(LEFT($A272,3))=312,LEFT($G272,10)="Unincepted"),VLOOKUP(" ULO",_312_Table1,MATCH(LEFT($B272,1),_312_Table1_ColumnLookup,0),FALSE),
  IF(AND(VALUE(LEFT($A272,3))=312,LEFT($G272,5)="Total",$B272="G "),VLOOKUP('312'!$F$80,_312_Table1,MATCH('312'!$N$16,_312_Table1_ColumnLookup,0),FALSE),
  IF(AND(VALUE(LEFT($A272,3))=312,LEFT($G272,5)="Total",$B272="O "),VLOOKUP('312'!$F$80,_312_Table1,MATCH('312'!$V$16,_312_Table1_ColumnLookup,0),FALSE),
  IF(AND(VALUE(LEFT($A272,3))=312,LEFT($G272,5)="Total",$B272="Q "),VLOOKUP('312'!$F$80,_312_Table1,MATCH('312'!$X$16,_312_Table1_ColumnLookup,0),FALSE),
  IF(AND(VALUE(LEFT($A272,3))=312,LEFT($G272,5)="Total"),VLOOKUP('312'!$F$80,_312_Table1,MATCH(LEFT($B272,1),_312_Table1_ColumnLookup,0),FALSE),
  IF(AND(VALUE(LEFT($A272,3))=312,LEN($I272)=4,$B272="G"),VLOOKUP($I272,_312_Table1,MATCH('312'!$N$16,_312_Table1_ColumnLookup,0),FALSE),
  IF(AND(VALUE(LEFT($A272,3))=312,LEN($I272)=4,$B272="O"),VLOOKUP($I272,_312_Table1,MATCH('312'!$V$16,_312_Table1_ColumnLookup,0),FALSE),
  IF(AND(VALUE(LEFT($A272,3))=312,LEN($I272)=4,$B272="Q"),VLOOKUP($I272,_312_Table1,MATCH('312'!$X$16,_312_Table1_ColumnLookup,0),FALSE),
  IF(AND(VALUE(LEFT($A272,3))=312,LEN($I272)=4),VLOOKUP($I272,_312_Table1,MATCH(LEFT($B272,1),_312_Table1_ColumnLookup,0),FALSE)
+N("312"),
  IF(VALUE(LEFT($A272,3))=313,VLOOKUP(VALUE(MID($B272,2,1)),_313_Table1,MATCH(MID($B272,1,1),_313_Table1_ColumnLookup,0),FALSE)
+N("313"),
  IF(AND(VALUE(LEFT($A272,3))=314,LEN($B272)=3),VLOOKUP(VALUE(MID($B272,2,2)),_314_Table1,MATCH(MID($B272,1,1),_314_Table1_ColumnLookup,0),FALSE),
  IF(VALUE(LEFT($A272,3))=314,VLOOKUP(VALUE(MID($B272,2,1)),_314_Table1,MATCH(MID($B272,1,1),_314_Table1_ColumnLookup,0),FALSE)
+N("314"),
""))))))))))))))))))))))))</f>
        <v>0</v>
      </c>
      <c r="E272" s="238" t="e">
        <f>IF(AND(VALUE(LEFT($A272,3))=309,LEN($B272)=3),VLOOKUP(VALUE(MID($B272,2,2)),_309_Table2,MATCH(MID($B272,1,1),_309_Table2_ColumnLookup,0),FALSE),
  IF($C272="309 LCR SummaryA",OneYearSCR,IF($C272="309 LCR SummaryB",UltimateSCR,IF(VALUE(LEFT($A272,3))=309,VLOOKUP(VALUE(MID($B272,2,1)),_309_Table2,MATCH(MID($B272,1,1),_309_Table2_ColumnLookup,0),FALSE)
+N("309"),
  IF(VALUE(LEFT($A272,3))=310,VLOOKUP(VALUE(MID($B272,2,1)),_310_Table2,MATCH(MID($B272,1,1),_310_Table2_ColumnLookup,0),FALSE)
+N("310"),
  IF(AND(VALUE(LEFT($A272,3))=311,LEN($I272)=4),VLOOKUP($I272,_311_Table2,MATCH($B272,_311_Table2_ColumnLookup,0),FALSE),
  IF(AND(VALUE(LEFT($A272,3))=311,OR($B272="I2",$B272="J2",$B272="K2",$B272="L2")),VLOOKUP('311'!$G$58,_311_Table2,MATCH(MID($B272,1,1),_311_Table2_ColumnLookup,0),FALSE),
  IF(AND(VALUE(LEFT($A272,3))=311,RIGHT($B272,5)="Total"),VLOOKUP('311'!$G$59,_311_Table2,MATCH(MID($B272,1,1),_311_Table2_ColumnLookup,0),FALSE),
  IF(VALUE(LEFT($A272,3))=311,VLOOKUP(VALUE(MID($B272,2,1)),_311_Table2,MATCH(MID($B272,1,1),_311_Table2_ColumnLookup,0),FALSE)
+N("311"),
  IF(AND(VALUE(LEFT($A272,3))=312,LEFT($G272,10)="Unincepted",$B272="G "),VLOOKUP(" ULO",_312_Table2,MATCH('312'!$N$16,_312_Table2_ColumnLookup,0),FALSE),
  IF(AND(VALUE(LEFT($A272,3))=312,LEFT($G272,10)="Unincepted",$B272="O "),VLOOKUP(" ULO",_312_Table2,MATCH('312'!$V$16,_312_Table2_ColumnLookup,0),FALSE),
  IF(AND(VALUE(LEFT($A272,3))=312,LEFT($G272,10)="Unincepted",$B272="Q "),VLOOKUP(" ULO",_312_Table2,MATCH('312'!$X$16,_312_Table2_ColumnLookup,0),FALSE),
  IF(AND(VALUE(LEFT($A272,3))=312,LEFT($G272,10)="Unincepted"),VLOOKUP(" ULO",_312_Table2,MATCH(LEFT($B272,1),_312_Table2_ColumnLookup,0),FALSE),
  IF(AND(VALUE(LEFT($A272,3))=312,LEFT($G272,5)="Total",$B272="G "),VLOOKUP('312'!$F$80,_312_Table2,MATCH('312'!$N$16,_312_Table2_ColumnLookup,0),FALSE),
  IF(AND(VALUE(LEFT($A272,3))=312,LEFT($G272,5)="Total",$B272="O "),VLOOKUP('312'!$F$80,_312_Table2,MATCH('312'!$V$16,_312_Table2_ColumnLookup,0),FALSE),
  IF(AND(VALUE(LEFT($A272,3))=312,LEFT($G272,5)="Total",$B272="Q "),VLOOKUP('312'!$F$80,_312_Table2,MATCH('312'!$X$16,_312_Table2_ColumnLookup,0),FALSE),
  IF(AND(VALUE(LEFT($A272,3))=312,LEFT($G272,5)="Total"),VLOOKUP('312'!$F$80,_312_Table2,MATCH(LEFT($B272,1),_312_Table2_ColumnLookup,0),FALSE),
  IF(AND(VALUE(LEFT($A272,3))=312,LEN($I272)=4,$B272="G"),VLOOKUP($I272,_312_Table2,MATCH('312'!$N$16,_312_Table2_ColumnLookup,0),FALSE),
  IF(AND(VALUE(LEFT($A272,3))=312,LEN($I272)=4,$B272="O"),VLOOKUP($I272,_312_Table2,MATCH('312'!$V$16,_312_Table2_ColumnLookup,0),FALSE),
  IF(AND(VALUE(LEFT($A272,3))=312,LEN($I272)=4,$B272="Q"),VLOOKUP($I272,_312_Table2,MATCH('312'!$X$16,_312_Table2_ColumnLookup,0),FALSE),
  IF(AND(VALUE(LEFT($A272,3))=312,LEN($I272)=4),VLOOKUP($I272,_312_Table2,MATCH(LEFT($B272,1),_312_Table2_ColumnLookup,0),FALSE)
+N("312"),
  IF(VALUE(LEFT($A272,3))=313,VLOOKUP(VALUE(MID($B272,2,1)),_313_Table2,MATCH(MID($B272,1,1),_313_Table2_ColumnLookup,0),FALSE)
+N("313"),
  IF(AND(VALUE(LEFT($A272,3))=314,LEN($B272)=3),VLOOKUP(VALUE(MID($B272,2,2)),_314_Table2,MATCH(MID($B272,1,1),_314_Table2_ColumnLookup,0),FALSE),
  IF(VALUE(LEFT($A272,3))=314,VLOOKUP(VALUE(MID($B272,2,1)),_314_Table2,MATCH(MID($B272,1,1),_314_Table2_ColumnLookup,0),FALSE)
+N("314"),
""))))))))))))))))))))))))</f>
        <v>#NAME?</v>
      </c>
      <c r="F272" s="238" t="e">
        <f>IF(AND(VALUE(LEFT($A272,3))=309,LEN($B272)=3),VLOOKUP(VALUE(MID($B272,2,2)),_309_Table3,MATCH(MID($B272,1,1),_309_Table3_ColumnLookup,0),FALSE),
  IF($C272="309 LCR SummaryA",OneYearSCR,IF($C272="309 LCR SummaryB",UltimateSCR,IF(VALUE(LEFT($A272,3))=309,VLOOKUP(VALUE(MID($B272,2,1)),_309_Table3,MATCH(MID($B272,1,1),_309_Table3_ColumnLookup,0),FALSE)
+N("309"),
  IF(VALUE(LEFT($A272,3))=310,VLOOKUP(VALUE(MID($B272,2,1)),_310_Table3,MATCH(MID($B272,1,1),_310_Table3_ColumnLookup,0),FALSE)
+N("310"),
  IF(AND(VALUE(LEFT($A272,3))=311,LEN($I272)=4),VLOOKUP($I272,_311_Table3,MATCH($B272,_311_Table3_ColumnLookup,0),FALSE),
  IF(AND(VALUE(LEFT($A272,3))=311,OR($B272="I2",$B272="J2",$B272="K2",$B272="L2")),VLOOKUP('311'!$G$58,_311_Table3,MATCH(MID($B272,1,1),_311_Table3_ColumnLookup,0),FALSE),
  IF(AND(VALUE(LEFT($A272,3))=311,RIGHT($B272,5)="Total"),VLOOKUP('311'!$G$59,_311_Table3,MATCH(MID($B272,1,1),_311_Table3_ColumnLookup,0),FALSE),
  IF(VALUE(LEFT($A272,3))=311,VLOOKUP(VALUE(MID($B272,2,1)),_311_Table3,MATCH(MID($B272,1,1),_311_Table3_ColumnLookup,0),FALSE)
+N("311"),
  IF(AND(VALUE(LEFT($A272,3))=312,LEFT($G272,10)="Unincepted",$B272="G "),VLOOKUP(" ULO",_312_Table3,MATCH('312'!$N$16,_312_Table3_ColumnLookup,0),FALSE),
  IF(AND(VALUE(LEFT($A272,3))=312,LEFT($G272,10)="Unincepted",$B272="O "),VLOOKUP(" ULO",_312_Table3,MATCH('312'!$V$16,_312_Table3_ColumnLookup,0),FALSE),
  IF(AND(VALUE(LEFT($A272,3))=312,LEFT($G272,10)="Unincepted",$B272="Q "),VLOOKUP(" ULO",_312_Table3,MATCH('312'!$X$16,_312_Table3_ColumnLookup,0),FALSE),
  IF(AND(VALUE(LEFT($A272,3))=312,LEFT($G272,10)="Unincepted"),VLOOKUP(" ULO",_312_Table3,MATCH(LEFT($B272,1),_312_Table3_ColumnLookup,0),FALSE),
  IF(AND(VALUE(LEFT($A272,3))=312,LEFT($G272,5)="Total",$B272="G "),VLOOKUP('312'!$F$80,_312_Table3,MATCH('312'!$N$16,_312_Table3_ColumnLookup,0),FALSE),
  IF(AND(VALUE(LEFT($A272,3))=312,LEFT($G272,5)="Total",$B272="O "),VLOOKUP('312'!$F$80,_312_Table3,MATCH('312'!$V$16,_312_Table3_ColumnLookup,0),FALSE),
  IF(AND(VALUE(LEFT($A272,3))=312,LEFT($G272,5)="Total",$B272="Q "),VLOOKUP('312'!$F$80,_312_Table3,MATCH('312'!$X$16,_312_Table3_ColumnLookup,0),FALSE),
  IF(AND(VALUE(LEFT($A272,3))=312,LEFT($G272,5)="Total"),VLOOKUP('312'!$F$80,_312_Table3,MATCH(LEFT($B272,1),_312_Table3_ColumnLookup,0),FALSE),
  IF(AND(VALUE(LEFT($A272,3))=312,LEN($I272)=4,$B272="G"),VLOOKUP($I272,_312_Table3,MATCH('312'!$N$16,_312_Table3_ColumnLookup,0),FALSE),
  IF(AND(VALUE(LEFT($A272,3))=312,LEN($I272)=4,$B272="O"),VLOOKUP($I272,_312_Table3,MATCH('312'!$V$16,_312_Table3_ColumnLookup,0),FALSE),
  IF(AND(VALUE(LEFT($A272,3))=312,LEN($I272)=4,$B272="Q"),VLOOKUP($I272,_312_Table3,MATCH('312'!$X$16,_312_Table3_ColumnLookup,0),FALSE),
  IF(AND(VALUE(LEFT($A272,3))=312,LEN($I272)=4),VLOOKUP($I272,_312_Table3,MATCH(LEFT($B272,1),_312_Table3_ColumnLookup,0),FALSE)
+N("312"),
  IF(VALUE(LEFT($A272,3))=313,VLOOKUP(VALUE(MID($B272,2,1)),_313_Table3,MATCH(MID($B272,1,1),_313_Table3_ColumnLookup,0),FALSE)
+N("313"),
  IF(AND(VALUE(LEFT($A272,3))=314,LEN($B272)=3),VLOOKUP(VALUE(MID($B272,2,2)),_314_Table3,MATCH(MID($B272,1,1),_314_Table3_ColumnLookup,0),FALSE),
  IF(VALUE(LEFT($A272,3))=314,VLOOKUP(VALUE(MID($B272,2,1)),_314_Table3,MATCH(MID($B272,1,1),_314_Table3_ColumnLookup,0),FALSE)
+N("314"),
""))))))))))))))))))))))))</f>
        <v>#NAME?</v>
      </c>
      <c r="G272" t="s">
        <v>1160</v>
      </c>
      <c r="H272" s="321">
        <f>IFERROR(
IF(ISERROR($D272)=FALSE,$D272,IF(ISERROR($E272)=FALSE,$E272,IF(ISERROR($F272)=FALSE,$F272
+N("012 checkboxes"),
IF(
IF(OR(LEFT($A272,9)="Syndicate",LEFT($A272,12)="NewSyndicate"),VLOOKUP($A272,'012'!$J:$ZW,MATCH("Link to button",'012'!$J$1:$ZW$1,0),0)
+N("309 checkbox"),
IF($C272="309 LCR Summary0",VLOOKUP("Notes990",'309'!$P:$ZZ,MATCH("Link to button",'309'!$P$1:$ZZ$1,0),0)
+N("313 checkboxes"),
IF($C272="313 Financial Information0LcmVsScr",IF($C272="309 LCR Summary0",VLOOKUP("LcmVsScr",'309'!$N:$ZZ,MATCH("Link to button",'309'!$N$1:$ZZ$1,0),0),
IF($C272="313 Financial Information0LcrDocAttached",IF($C272="309 LCR Summary0",VLOOKUP("LcrDocAttached",'309'!$N:$ZZ,MATCH("Link to button",'309'!$N$1:$ZZ$1,0),
0)))))))=1,TRUE,FALSE)
))),"")</f>
        <v>0</v>
      </c>
      <c r="I272">
        <v>1993</v>
      </c>
    </row>
    <row r="273" spans="1:9" customFormat="1">
      <c r="A273" s="237" t="str">
        <f>VLOOKUP($G273,CSVLookups!$B:$R,MATCH(A$1,CSVLookups!$B$1:$R$1,0),FALSE)</f>
        <v>312 Projected Solvency II Technical Provisions at Time Zero</v>
      </c>
      <c r="B273" s="237" t="str">
        <f>VLOOKUP($G273,CSVLookups!$B:$R,MATCH(B$1,CSVLookups!$B$1:$R$1,0),FALSE)</f>
        <v>O</v>
      </c>
      <c r="C273" s="238" t="str">
        <f t="shared" si="5"/>
        <v>312 Projected Solvency II Technical Provisions at Time ZeroO1993</v>
      </c>
      <c r="D273" s="238">
        <f>IF(AND(VALUE(LEFT($A273,3))=309,LEN($B273)=3),VLOOKUP(VALUE(MID($B273,2,2)),_309_Table1,MATCH(MID($B273,1,1),_309_Table1_ColumnLookup,0),FALSE),
  IF($C273="309 LCR SummaryA",OneYearSCR,IF($C273="309 LCR SummaryB",UltimateSCR,IF(VALUE(LEFT($A273,3))=309,VLOOKUP(VALUE(MID($B273,2,1)),_309_Table1,MATCH(MID($B273,1,1),_309_Table1_ColumnLookup,0),FALSE)
+N("309"),
  IF(VALUE(LEFT($A273,3))=310,VLOOKUP(VALUE(MID($B273,2,1)),_310_Table1,MATCH(MID($B273,1,1),_310_Table1_ColumnLookup,0),FALSE)
+N("310"),
  IF(AND(VALUE(LEFT($A273,3))=311,LEN($I273)=4),VLOOKUP($I273,_311_Table1,MATCH($B273,_311_Table1_ColumnLookup,0),FALSE),
  IF(AND(VALUE(LEFT($A273,3))=311,OR($B273="I2",$B273="J2",$B273="K2",$B273="L2")),VLOOKUP('311'!$G$58,_311_Table1,MATCH(MID($B273,1,1),_311_Table1_ColumnLookup,0),FALSE),
  IF(AND(VALUE(LEFT($A273,3))=311,RIGHT($B273,5)="Total"),VLOOKUP('311'!$G$59,_311_Table1,MATCH(MID($B273,1,1),_311_Table1_ColumnLookup,0),FALSE),
  IF(VALUE(LEFT($A273,3))=311,VLOOKUP(VALUE(MID($B273,2,1)),_311_Table1,MATCH(MID($B273,1,1),_311_Table1_ColumnLookup,0),FALSE)
+N("311"),
  IF(AND(VALUE(LEFT($A273,3))=312,LEFT($G273,10)="Unincepted",$B273="G "),VLOOKUP(" ULO",_312_Table1,MATCH('312'!$N$16,_312_Table1_ColumnLookup,0),FALSE),
  IF(AND(VALUE(LEFT($A273,3))=312,LEFT($G273,10)="Unincepted",$B273="O "),VLOOKUP(" ULO",_312_Table1,MATCH('312'!$V$16,_312_Table1_ColumnLookup,0),FALSE),
  IF(AND(VALUE(LEFT($A273,3))=312,LEFT($G273,10)="Unincepted",$B273="Q "),VLOOKUP(" ULO",_312_Table1,MATCH('312'!$X$16,_312_Table1_ColumnLookup,0),FALSE),
  IF(AND(VALUE(LEFT($A273,3))=312,LEFT($G273,10)="Unincepted"),VLOOKUP(" ULO",_312_Table1,MATCH(LEFT($B273,1),_312_Table1_ColumnLookup,0),FALSE),
  IF(AND(VALUE(LEFT($A273,3))=312,LEFT($G273,5)="Total",$B273="G "),VLOOKUP('312'!$F$80,_312_Table1,MATCH('312'!$N$16,_312_Table1_ColumnLookup,0),FALSE),
  IF(AND(VALUE(LEFT($A273,3))=312,LEFT($G273,5)="Total",$B273="O "),VLOOKUP('312'!$F$80,_312_Table1,MATCH('312'!$V$16,_312_Table1_ColumnLookup,0),FALSE),
  IF(AND(VALUE(LEFT($A273,3))=312,LEFT($G273,5)="Total",$B273="Q "),VLOOKUP('312'!$F$80,_312_Table1,MATCH('312'!$X$16,_312_Table1_ColumnLookup,0),FALSE),
  IF(AND(VALUE(LEFT($A273,3))=312,LEFT($G273,5)="Total"),VLOOKUP('312'!$F$80,_312_Table1,MATCH(LEFT($B273,1),_312_Table1_ColumnLookup,0),FALSE),
  IF(AND(VALUE(LEFT($A273,3))=312,LEN($I273)=4,$B273="G"),VLOOKUP($I273,_312_Table1,MATCH('312'!$N$16,_312_Table1_ColumnLookup,0),FALSE),
  IF(AND(VALUE(LEFT($A273,3))=312,LEN($I273)=4,$B273="O"),VLOOKUP($I273,_312_Table1,MATCH('312'!$V$16,_312_Table1_ColumnLookup,0),FALSE),
  IF(AND(VALUE(LEFT($A273,3))=312,LEN($I273)=4,$B273="Q"),VLOOKUP($I273,_312_Table1,MATCH('312'!$X$16,_312_Table1_ColumnLookup,0),FALSE),
  IF(AND(VALUE(LEFT($A273,3))=312,LEN($I273)=4),VLOOKUP($I273,_312_Table1,MATCH(LEFT($B273,1),_312_Table1_ColumnLookup,0),FALSE)
+N("312"),
  IF(VALUE(LEFT($A273,3))=313,VLOOKUP(VALUE(MID($B273,2,1)),_313_Table1,MATCH(MID($B273,1,1),_313_Table1_ColumnLookup,0),FALSE)
+N("313"),
  IF(AND(VALUE(LEFT($A273,3))=314,LEN($B273)=3),VLOOKUP(VALUE(MID($B273,2,2)),_314_Table1,MATCH(MID($B273,1,1),_314_Table1_ColumnLookup,0),FALSE),
  IF(VALUE(LEFT($A273,3))=314,VLOOKUP(VALUE(MID($B273,2,1)),_314_Table1,MATCH(MID($B273,1,1),_314_Table1_ColumnLookup,0),FALSE)
+N("314"),
""))))))))))))))))))))))))</f>
        <v>0</v>
      </c>
      <c r="E273" s="238" t="e">
        <f>IF(AND(VALUE(LEFT($A273,3))=309,LEN($B273)=3),VLOOKUP(VALUE(MID($B273,2,2)),_309_Table2,MATCH(MID($B273,1,1),_309_Table2_ColumnLookup,0),FALSE),
  IF($C273="309 LCR SummaryA",OneYearSCR,IF($C273="309 LCR SummaryB",UltimateSCR,IF(VALUE(LEFT($A273,3))=309,VLOOKUP(VALUE(MID($B273,2,1)),_309_Table2,MATCH(MID($B273,1,1),_309_Table2_ColumnLookup,0),FALSE)
+N("309"),
  IF(VALUE(LEFT($A273,3))=310,VLOOKUP(VALUE(MID($B273,2,1)),_310_Table2,MATCH(MID($B273,1,1),_310_Table2_ColumnLookup,0),FALSE)
+N("310"),
  IF(AND(VALUE(LEFT($A273,3))=311,LEN($I273)=4),VLOOKUP($I273,_311_Table2,MATCH($B273,_311_Table2_ColumnLookup,0),FALSE),
  IF(AND(VALUE(LEFT($A273,3))=311,OR($B273="I2",$B273="J2",$B273="K2",$B273="L2")),VLOOKUP('311'!$G$58,_311_Table2,MATCH(MID($B273,1,1),_311_Table2_ColumnLookup,0),FALSE),
  IF(AND(VALUE(LEFT($A273,3))=311,RIGHT($B273,5)="Total"),VLOOKUP('311'!$G$59,_311_Table2,MATCH(MID($B273,1,1),_311_Table2_ColumnLookup,0),FALSE),
  IF(VALUE(LEFT($A273,3))=311,VLOOKUP(VALUE(MID($B273,2,1)),_311_Table2,MATCH(MID($B273,1,1),_311_Table2_ColumnLookup,0),FALSE)
+N("311"),
  IF(AND(VALUE(LEFT($A273,3))=312,LEFT($G273,10)="Unincepted",$B273="G "),VLOOKUP(" ULO",_312_Table2,MATCH('312'!$N$16,_312_Table2_ColumnLookup,0),FALSE),
  IF(AND(VALUE(LEFT($A273,3))=312,LEFT($G273,10)="Unincepted",$B273="O "),VLOOKUP(" ULO",_312_Table2,MATCH('312'!$V$16,_312_Table2_ColumnLookup,0),FALSE),
  IF(AND(VALUE(LEFT($A273,3))=312,LEFT($G273,10)="Unincepted",$B273="Q "),VLOOKUP(" ULO",_312_Table2,MATCH('312'!$X$16,_312_Table2_ColumnLookup,0),FALSE),
  IF(AND(VALUE(LEFT($A273,3))=312,LEFT($G273,10)="Unincepted"),VLOOKUP(" ULO",_312_Table2,MATCH(LEFT($B273,1),_312_Table2_ColumnLookup,0),FALSE),
  IF(AND(VALUE(LEFT($A273,3))=312,LEFT($G273,5)="Total",$B273="G "),VLOOKUP('312'!$F$80,_312_Table2,MATCH('312'!$N$16,_312_Table2_ColumnLookup,0),FALSE),
  IF(AND(VALUE(LEFT($A273,3))=312,LEFT($G273,5)="Total",$B273="O "),VLOOKUP('312'!$F$80,_312_Table2,MATCH('312'!$V$16,_312_Table2_ColumnLookup,0),FALSE),
  IF(AND(VALUE(LEFT($A273,3))=312,LEFT($G273,5)="Total",$B273="Q "),VLOOKUP('312'!$F$80,_312_Table2,MATCH('312'!$X$16,_312_Table2_ColumnLookup,0),FALSE),
  IF(AND(VALUE(LEFT($A273,3))=312,LEFT($G273,5)="Total"),VLOOKUP('312'!$F$80,_312_Table2,MATCH(LEFT($B273,1),_312_Table2_ColumnLookup,0),FALSE),
  IF(AND(VALUE(LEFT($A273,3))=312,LEN($I273)=4,$B273="G"),VLOOKUP($I273,_312_Table2,MATCH('312'!$N$16,_312_Table2_ColumnLookup,0),FALSE),
  IF(AND(VALUE(LEFT($A273,3))=312,LEN($I273)=4,$B273="O"),VLOOKUP($I273,_312_Table2,MATCH('312'!$V$16,_312_Table2_ColumnLookup,0),FALSE),
  IF(AND(VALUE(LEFT($A273,3))=312,LEN($I273)=4,$B273="Q"),VLOOKUP($I273,_312_Table2,MATCH('312'!$X$16,_312_Table2_ColumnLookup,0),FALSE),
  IF(AND(VALUE(LEFT($A273,3))=312,LEN($I273)=4),VLOOKUP($I273,_312_Table2,MATCH(LEFT($B273,1),_312_Table2_ColumnLookup,0),FALSE)
+N("312"),
  IF(VALUE(LEFT($A273,3))=313,VLOOKUP(VALUE(MID($B273,2,1)),_313_Table2,MATCH(MID($B273,1,1),_313_Table2_ColumnLookup,0),FALSE)
+N("313"),
  IF(AND(VALUE(LEFT($A273,3))=314,LEN($B273)=3),VLOOKUP(VALUE(MID($B273,2,2)),_314_Table2,MATCH(MID($B273,1,1),_314_Table2_ColumnLookup,0),FALSE),
  IF(VALUE(LEFT($A273,3))=314,VLOOKUP(VALUE(MID($B273,2,1)),_314_Table2,MATCH(MID($B273,1,1),_314_Table2_ColumnLookup,0),FALSE)
+N("314"),
""))))))))))))))))))))))))</f>
        <v>#NAME?</v>
      </c>
      <c r="F273" s="238" t="e">
        <f>IF(AND(VALUE(LEFT($A273,3))=309,LEN($B273)=3),VLOOKUP(VALUE(MID($B273,2,2)),_309_Table3,MATCH(MID($B273,1,1),_309_Table3_ColumnLookup,0),FALSE),
  IF($C273="309 LCR SummaryA",OneYearSCR,IF($C273="309 LCR SummaryB",UltimateSCR,IF(VALUE(LEFT($A273,3))=309,VLOOKUP(VALUE(MID($B273,2,1)),_309_Table3,MATCH(MID($B273,1,1),_309_Table3_ColumnLookup,0),FALSE)
+N("309"),
  IF(VALUE(LEFT($A273,3))=310,VLOOKUP(VALUE(MID($B273,2,1)),_310_Table3,MATCH(MID($B273,1,1),_310_Table3_ColumnLookup,0),FALSE)
+N("310"),
  IF(AND(VALUE(LEFT($A273,3))=311,LEN($I273)=4),VLOOKUP($I273,_311_Table3,MATCH($B273,_311_Table3_ColumnLookup,0),FALSE),
  IF(AND(VALUE(LEFT($A273,3))=311,OR($B273="I2",$B273="J2",$B273="K2",$B273="L2")),VLOOKUP('311'!$G$58,_311_Table3,MATCH(MID($B273,1,1),_311_Table3_ColumnLookup,0),FALSE),
  IF(AND(VALUE(LEFT($A273,3))=311,RIGHT($B273,5)="Total"),VLOOKUP('311'!$G$59,_311_Table3,MATCH(MID($B273,1,1),_311_Table3_ColumnLookup,0),FALSE),
  IF(VALUE(LEFT($A273,3))=311,VLOOKUP(VALUE(MID($B273,2,1)),_311_Table3,MATCH(MID($B273,1,1),_311_Table3_ColumnLookup,0),FALSE)
+N("311"),
  IF(AND(VALUE(LEFT($A273,3))=312,LEFT($G273,10)="Unincepted",$B273="G "),VLOOKUP(" ULO",_312_Table3,MATCH('312'!$N$16,_312_Table3_ColumnLookup,0),FALSE),
  IF(AND(VALUE(LEFT($A273,3))=312,LEFT($G273,10)="Unincepted",$B273="O "),VLOOKUP(" ULO",_312_Table3,MATCH('312'!$V$16,_312_Table3_ColumnLookup,0),FALSE),
  IF(AND(VALUE(LEFT($A273,3))=312,LEFT($G273,10)="Unincepted",$B273="Q "),VLOOKUP(" ULO",_312_Table3,MATCH('312'!$X$16,_312_Table3_ColumnLookup,0),FALSE),
  IF(AND(VALUE(LEFT($A273,3))=312,LEFT($G273,10)="Unincepted"),VLOOKUP(" ULO",_312_Table3,MATCH(LEFT($B273,1),_312_Table3_ColumnLookup,0),FALSE),
  IF(AND(VALUE(LEFT($A273,3))=312,LEFT($G273,5)="Total",$B273="G "),VLOOKUP('312'!$F$80,_312_Table3,MATCH('312'!$N$16,_312_Table3_ColumnLookup,0),FALSE),
  IF(AND(VALUE(LEFT($A273,3))=312,LEFT($G273,5)="Total",$B273="O "),VLOOKUP('312'!$F$80,_312_Table3,MATCH('312'!$V$16,_312_Table3_ColumnLookup,0),FALSE),
  IF(AND(VALUE(LEFT($A273,3))=312,LEFT($G273,5)="Total",$B273="Q "),VLOOKUP('312'!$F$80,_312_Table3,MATCH('312'!$X$16,_312_Table3_ColumnLookup,0),FALSE),
  IF(AND(VALUE(LEFT($A273,3))=312,LEFT($G273,5)="Total"),VLOOKUP('312'!$F$80,_312_Table3,MATCH(LEFT($B273,1),_312_Table3_ColumnLookup,0),FALSE),
  IF(AND(VALUE(LEFT($A273,3))=312,LEN($I273)=4,$B273="G"),VLOOKUP($I273,_312_Table3,MATCH('312'!$N$16,_312_Table3_ColumnLookup,0),FALSE),
  IF(AND(VALUE(LEFT($A273,3))=312,LEN($I273)=4,$B273="O"),VLOOKUP($I273,_312_Table3,MATCH('312'!$V$16,_312_Table3_ColumnLookup,0),FALSE),
  IF(AND(VALUE(LEFT($A273,3))=312,LEN($I273)=4,$B273="Q"),VLOOKUP($I273,_312_Table3,MATCH('312'!$X$16,_312_Table3_ColumnLookup,0),FALSE),
  IF(AND(VALUE(LEFT($A273,3))=312,LEN($I273)=4),VLOOKUP($I273,_312_Table3,MATCH(LEFT($B273,1),_312_Table3_ColumnLookup,0),FALSE)
+N("312"),
  IF(VALUE(LEFT($A273,3))=313,VLOOKUP(VALUE(MID($B273,2,1)),_313_Table3,MATCH(MID($B273,1,1),_313_Table3_ColumnLookup,0),FALSE)
+N("313"),
  IF(AND(VALUE(LEFT($A273,3))=314,LEN($B273)=3),VLOOKUP(VALUE(MID($B273,2,2)),_314_Table3,MATCH(MID($B273,1,1),_314_Table3_ColumnLookup,0),FALSE),
  IF(VALUE(LEFT($A273,3))=314,VLOOKUP(VALUE(MID($B273,2,1)),_314_Table3,MATCH(MID($B273,1,1),_314_Table3_ColumnLookup,0),FALSE)
+N("314"),
""))))))))))))))))))))))))</f>
        <v>#NAME?</v>
      </c>
      <c r="G273" t="s">
        <v>1161</v>
      </c>
      <c r="H273" s="321">
        <f>IFERROR(
IF(ISERROR($D273)=FALSE,$D273,IF(ISERROR($E273)=FALSE,$E273,IF(ISERROR($F273)=FALSE,$F273
+N("012 checkboxes"),
IF(
IF(OR(LEFT($A273,9)="Syndicate",LEFT($A273,12)="NewSyndicate"),VLOOKUP($A273,'012'!$J:$ZW,MATCH("Link to button",'012'!$J$1:$ZW$1,0),0)
+N("309 checkbox"),
IF($C273="309 LCR Summary0",VLOOKUP("Notes990",'309'!$P:$ZZ,MATCH("Link to button",'309'!$P$1:$ZZ$1,0),0)
+N("313 checkboxes"),
IF($C273="313 Financial Information0LcmVsScr",IF($C273="309 LCR Summary0",VLOOKUP("LcmVsScr",'309'!$N:$ZZ,MATCH("Link to button",'309'!$N$1:$ZZ$1,0),0),
IF($C273="313 Financial Information0LcrDocAttached",IF($C273="309 LCR Summary0",VLOOKUP("LcrDocAttached",'309'!$N:$ZZ,MATCH("Link to button",'309'!$N$1:$ZZ$1,0),
0)))))))=1,TRUE,FALSE)
))),"")</f>
        <v>0</v>
      </c>
      <c r="I273">
        <v>1993</v>
      </c>
    </row>
    <row r="274" spans="1:9" customFormat="1">
      <c r="A274" s="237" t="str">
        <f>VLOOKUP($G274,CSVLookups!$B:$R,MATCH(A$1,CSVLookups!$B$1:$R$1,0),FALSE)</f>
        <v>312 Projected Solvency II Technical Provisions at Time Zero</v>
      </c>
      <c r="B274" s="237" t="str">
        <f>VLOOKUP($G274,CSVLookups!$B:$R,MATCH(B$1,CSVLookups!$B$1:$R$1,0),FALSE)</f>
        <v>P</v>
      </c>
      <c r="C274" s="238" t="str">
        <f t="shared" si="5"/>
        <v>312 Projected Solvency II Technical Provisions at Time ZeroP1993</v>
      </c>
      <c r="D274" s="238">
        <f>IF(AND(VALUE(LEFT($A274,3))=309,LEN($B274)=3),VLOOKUP(VALUE(MID($B274,2,2)),_309_Table1,MATCH(MID($B274,1,1),_309_Table1_ColumnLookup,0),FALSE),
  IF($C274="309 LCR SummaryA",OneYearSCR,IF($C274="309 LCR SummaryB",UltimateSCR,IF(VALUE(LEFT($A274,3))=309,VLOOKUP(VALUE(MID($B274,2,1)),_309_Table1,MATCH(MID($B274,1,1),_309_Table1_ColumnLookup,0),FALSE)
+N("309"),
  IF(VALUE(LEFT($A274,3))=310,VLOOKUP(VALUE(MID($B274,2,1)),_310_Table1,MATCH(MID($B274,1,1),_310_Table1_ColumnLookup,0),FALSE)
+N("310"),
  IF(AND(VALUE(LEFT($A274,3))=311,LEN($I274)=4),VLOOKUP($I274,_311_Table1,MATCH($B274,_311_Table1_ColumnLookup,0),FALSE),
  IF(AND(VALUE(LEFT($A274,3))=311,OR($B274="I2",$B274="J2",$B274="K2",$B274="L2")),VLOOKUP('311'!$G$58,_311_Table1,MATCH(MID($B274,1,1),_311_Table1_ColumnLookup,0),FALSE),
  IF(AND(VALUE(LEFT($A274,3))=311,RIGHT($B274,5)="Total"),VLOOKUP('311'!$G$59,_311_Table1,MATCH(MID($B274,1,1),_311_Table1_ColumnLookup,0),FALSE),
  IF(VALUE(LEFT($A274,3))=311,VLOOKUP(VALUE(MID($B274,2,1)),_311_Table1,MATCH(MID($B274,1,1),_311_Table1_ColumnLookup,0),FALSE)
+N("311"),
  IF(AND(VALUE(LEFT($A274,3))=312,LEFT($G274,10)="Unincepted",$B274="G "),VLOOKUP(" ULO",_312_Table1,MATCH('312'!$N$16,_312_Table1_ColumnLookup,0),FALSE),
  IF(AND(VALUE(LEFT($A274,3))=312,LEFT($G274,10)="Unincepted",$B274="O "),VLOOKUP(" ULO",_312_Table1,MATCH('312'!$V$16,_312_Table1_ColumnLookup,0),FALSE),
  IF(AND(VALUE(LEFT($A274,3))=312,LEFT($G274,10)="Unincepted",$B274="Q "),VLOOKUP(" ULO",_312_Table1,MATCH('312'!$X$16,_312_Table1_ColumnLookup,0),FALSE),
  IF(AND(VALUE(LEFT($A274,3))=312,LEFT($G274,10)="Unincepted"),VLOOKUP(" ULO",_312_Table1,MATCH(LEFT($B274,1),_312_Table1_ColumnLookup,0),FALSE),
  IF(AND(VALUE(LEFT($A274,3))=312,LEFT($G274,5)="Total",$B274="G "),VLOOKUP('312'!$F$80,_312_Table1,MATCH('312'!$N$16,_312_Table1_ColumnLookup,0),FALSE),
  IF(AND(VALUE(LEFT($A274,3))=312,LEFT($G274,5)="Total",$B274="O "),VLOOKUP('312'!$F$80,_312_Table1,MATCH('312'!$V$16,_312_Table1_ColumnLookup,0),FALSE),
  IF(AND(VALUE(LEFT($A274,3))=312,LEFT($G274,5)="Total",$B274="Q "),VLOOKUP('312'!$F$80,_312_Table1,MATCH('312'!$X$16,_312_Table1_ColumnLookup,0),FALSE),
  IF(AND(VALUE(LEFT($A274,3))=312,LEFT($G274,5)="Total"),VLOOKUP('312'!$F$80,_312_Table1,MATCH(LEFT($B274,1),_312_Table1_ColumnLookup,0),FALSE),
  IF(AND(VALUE(LEFT($A274,3))=312,LEN($I274)=4,$B274="G"),VLOOKUP($I274,_312_Table1,MATCH('312'!$N$16,_312_Table1_ColumnLookup,0),FALSE),
  IF(AND(VALUE(LEFT($A274,3))=312,LEN($I274)=4,$B274="O"),VLOOKUP($I274,_312_Table1,MATCH('312'!$V$16,_312_Table1_ColumnLookup,0),FALSE),
  IF(AND(VALUE(LEFT($A274,3))=312,LEN($I274)=4,$B274="Q"),VLOOKUP($I274,_312_Table1,MATCH('312'!$X$16,_312_Table1_ColumnLookup,0),FALSE),
  IF(AND(VALUE(LEFT($A274,3))=312,LEN($I274)=4),VLOOKUP($I274,_312_Table1,MATCH(LEFT($B274,1),_312_Table1_ColumnLookup,0),FALSE)
+N("312"),
  IF(VALUE(LEFT($A274,3))=313,VLOOKUP(VALUE(MID($B274,2,1)),_313_Table1,MATCH(MID($B274,1,1),_313_Table1_ColumnLookup,0),FALSE)
+N("313"),
  IF(AND(VALUE(LEFT($A274,3))=314,LEN($B274)=3),VLOOKUP(VALUE(MID($B274,2,2)),_314_Table1,MATCH(MID($B274,1,1),_314_Table1_ColumnLookup,0),FALSE),
  IF(VALUE(LEFT($A274,3))=314,VLOOKUP(VALUE(MID($B274,2,1)),_314_Table1,MATCH(MID($B274,1,1),_314_Table1_ColumnLookup,0),FALSE)
+N("314"),
""))))))))))))))))))))))))</f>
        <v>0</v>
      </c>
      <c r="E274" s="238" t="e">
        <f>IF(AND(VALUE(LEFT($A274,3))=309,LEN($B274)=3),VLOOKUP(VALUE(MID($B274,2,2)),_309_Table2,MATCH(MID($B274,1,1),_309_Table2_ColumnLookup,0),FALSE),
  IF($C274="309 LCR SummaryA",OneYearSCR,IF($C274="309 LCR SummaryB",UltimateSCR,IF(VALUE(LEFT($A274,3))=309,VLOOKUP(VALUE(MID($B274,2,1)),_309_Table2,MATCH(MID($B274,1,1),_309_Table2_ColumnLookup,0),FALSE)
+N("309"),
  IF(VALUE(LEFT($A274,3))=310,VLOOKUP(VALUE(MID($B274,2,1)),_310_Table2,MATCH(MID($B274,1,1),_310_Table2_ColumnLookup,0),FALSE)
+N("310"),
  IF(AND(VALUE(LEFT($A274,3))=311,LEN($I274)=4),VLOOKUP($I274,_311_Table2,MATCH($B274,_311_Table2_ColumnLookup,0),FALSE),
  IF(AND(VALUE(LEFT($A274,3))=311,OR($B274="I2",$B274="J2",$B274="K2",$B274="L2")),VLOOKUP('311'!$G$58,_311_Table2,MATCH(MID($B274,1,1),_311_Table2_ColumnLookup,0),FALSE),
  IF(AND(VALUE(LEFT($A274,3))=311,RIGHT($B274,5)="Total"),VLOOKUP('311'!$G$59,_311_Table2,MATCH(MID($B274,1,1),_311_Table2_ColumnLookup,0),FALSE),
  IF(VALUE(LEFT($A274,3))=311,VLOOKUP(VALUE(MID($B274,2,1)),_311_Table2,MATCH(MID($B274,1,1),_311_Table2_ColumnLookup,0),FALSE)
+N("311"),
  IF(AND(VALUE(LEFT($A274,3))=312,LEFT($G274,10)="Unincepted",$B274="G "),VLOOKUP(" ULO",_312_Table2,MATCH('312'!$N$16,_312_Table2_ColumnLookup,0),FALSE),
  IF(AND(VALUE(LEFT($A274,3))=312,LEFT($G274,10)="Unincepted",$B274="O "),VLOOKUP(" ULO",_312_Table2,MATCH('312'!$V$16,_312_Table2_ColumnLookup,0),FALSE),
  IF(AND(VALUE(LEFT($A274,3))=312,LEFT($G274,10)="Unincepted",$B274="Q "),VLOOKUP(" ULO",_312_Table2,MATCH('312'!$X$16,_312_Table2_ColumnLookup,0),FALSE),
  IF(AND(VALUE(LEFT($A274,3))=312,LEFT($G274,10)="Unincepted"),VLOOKUP(" ULO",_312_Table2,MATCH(LEFT($B274,1),_312_Table2_ColumnLookup,0),FALSE),
  IF(AND(VALUE(LEFT($A274,3))=312,LEFT($G274,5)="Total",$B274="G "),VLOOKUP('312'!$F$80,_312_Table2,MATCH('312'!$N$16,_312_Table2_ColumnLookup,0),FALSE),
  IF(AND(VALUE(LEFT($A274,3))=312,LEFT($G274,5)="Total",$B274="O "),VLOOKUP('312'!$F$80,_312_Table2,MATCH('312'!$V$16,_312_Table2_ColumnLookup,0),FALSE),
  IF(AND(VALUE(LEFT($A274,3))=312,LEFT($G274,5)="Total",$B274="Q "),VLOOKUP('312'!$F$80,_312_Table2,MATCH('312'!$X$16,_312_Table2_ColumnLookup,0),FALSE),
  IF(AND(VALUE(LEFT($A274,3))=312,LEFT($G274,5)="Total"),VLOOKUP('312'!$F$80,_312_Table2,MATCH(LEFT($B274,1),_312_Table2_ColumnLookup,0),FALSE),
  IF(AND(VALUE(LEFT($A274,3))=312,LEN($I274)=4,$B274="G"),VLOOKUP($I274,_312_Table2,MATCH('312'!$N$16,_312_Table2_ColumnLookup,0),FALSE),
  IF(AND(VALUE(LEFT($A274,3))=312,LEN($I274)=4,$B274="O"),VLOOKUP($I274,_312_Table2,MATCH('312'!$V$16,_312_Table2_ColumnLookup,0),FALSE),
  IF(AND(VALUE(LEFT($A274,3))=312,LEN($I274)=4,$B274="Q"),VLOOKUP($I274,_312_Table2,MATCH('312'!$X$16,_312_Table2_ColumnLookup,0),FALSE),
  IF(AND(VALUE(LEFT($A274,3))=312,LEN($I274)=4),VLOOKUP($I274,_312_Table2,MATCH(LEFT($B274,1),_312_Table2_ColumnLookup,0),FALSE)
+N("312"),
  IF(VALUE(LEFT($A274,3))=313,VLOOKUP(VALUE(MID($B274,2,1)),_313_Table2,MATCH(MID($B274,1,1),_313_Table2_ColumnLookup,0),FALSE)
+N("313"),
  IF(AND(VALUE(LEFT($A274,3))=314,LEN($B274)=3),VLOOKUP(VALUE(MID($B274,2,2)),_314_Table2,MATCH(MID($B274,1,1),_314_Table2_ColumnLookup,0),FALSE),
  IF(VALUE(LEFT($A274,3))=314,VLOOKUP(VALUE(MID($B274,2,1)),_314_Table2,MATCH(MID($B274,1,1),_314_Table2_ColumnLookup,0),FALSE)
+N("314"),
""))))))))))))))))))))))))</f>
        <v>#NAME?</v>
      </c>
      <c r="F274" s="238" t="e">
        <f>IF(AND(VALUE(LEFT($A274,3))=309,LEN($B274)=3),VLOOKUP(VALUE(MID($B274,2,2)),_309_Table3,MATCH(MID($B274,1,1),_309_Table3_ColumnLookup,0),FALSE),
  IF($C274="309 LCR SummaryA",OneYearSCR,IF($C274="309 LCR SummaryB",UltimateSCR,IF(VALUE(LEFT($A274,3))=309,VLOOKUP(VALUE(MID($B274,2,1)),_309_Table3,MATCH(MID($B274,1,1),_309_Table3_ColumnLookup,0),FALSE)
+N("309"),
  IF(VALUE(LEFT($A274,3))=310,VLOOKUP(VALUE(MID($B274,2,1)),_310_Table3,MATCH(MID($B274,1,1),_310_Table3_ColumnLookup,0),FALSE)
+N("310"),
  IF(AND(VALUE(LEFT($A274,3))=311,LEN($I274)=4),VLOOKUP($I274,_311_Table3,MATCH($B274,_311_Table3_ColumnLookup,0),FALSE),
  IF(AND(VALUE(LEFT($A274,3))=311,OR($B274="I2",$B274="J2",$B274="K2",$B274="L2")),VLOOKUP('311'!$G$58,_311_Table3,MATCH(MID($B274,1,1),_311_Table3_ColumnLookup,0),FALSE),
  IF(AND(VALUE(LEFT($A274,3))=311,RIGHT($B274,5)="Total"),VLOOKUP('311'!$G$59,_311_Table3,MATCH(MID($B274,1,1),_311_Table3_ColumnLookup,0),FALSE),
  IF(VALUE(LEFT($A274,3))=311,VLOOKUP(VALUE(MID($B274,2,1)),_311_Table3,MATCH(MID($B274,1,1),_311_Table3_ColumnLookup,0),FALSE)
+N("311"),
  IF(AND(VALUE(LEFT($A274,3))=312,LEFT($G274,10)="Unincepted",$B274="G "),VLOOKUP(" ULO",_312_Table3,MATCH('312'!$N$16,_312_Table3_ColumnLookup,0),FALSE),
  IF(AND(VALUE(LEFT($A274,3))=312,LEFT($G274,10)="Unincepted",$B274="O "),VLOOKUP(" ULO",_312_Table3,MATCH('312'!$V$16,_312_Table3_ColumnLookup,0),FALSE),
  IF(AND(VALUE(LEFT($A274,3))=312,LEFT($G274,10)="Unincepted",$B274="Q "),VLOOKUP(" ULO",_312_Table3,MATCH('312'!$X$16,_312_Table3_ColumnLookup,0),FALSE),
  IF(AND(VALUE(LEFT($A274,3))=312,LEFT($G274,10)="Unincepted"),VLOOKUP(" ULO",_312_Table3,MATCH(LEFT($B274,1),_312_Table3_ColumnLookup,0),FALSE),
  IF(AND(VALUE(LEFT($A274,3))=312,LEFT($G274,5)="Total",$B274="G "),VLOOKUP('312'!$F$80,_312_Table3,MATCH('312'!$N$16,_312_Table3_ColumnLookup,0),FALSE),
  IF(AND(VALUE(LEFT($A274,3))=312,LEFT($G274,5)="Total",$B274="O "),VLOOKUP('312'!$F$80,_312_Table3,MATCH('312'!$V$16,_312_Table3_ColumnLookup,0),FALSE),
  IF(AND(VALUE(LEFT($A274,3))=312,LEFT($G274,5)="Total",$B274="Q "),VLOOKUP('312'!$F$80,_312_Table3,MATCH('312'!$X$16,_312_Table3_ColumnLookup,0),FALSE),
  IF(AND(VALUE(LEFT($A274,3))=312,LEFT($G274,5)="Total"),VLOOKUP('312'!$F$80,_312_Table3,MATCH(LEFT($B274,1),_312_Table3_ColumnLookup,0),FALSE),
  IF(AND(VALUE(LEFT($A274,3))=312,LEN($I274)=4,$B274="G"),VLOOKUP($I274,_312_Table3,MATCH('312'!$N$16,_312_Table3_ColumnLookup,0),FALSE),
  IF(AND(VALUE(LEFT($A274,3))=312,LEN($I274)=4,$B274="O"),VLOOKUP($I274,_312_Table3,MATCH('312'!$V$16,_312_Table3_ColumnLookup,0),FALSE),
  IF(AND(VALUE(LEFT($A274,3))=312,LEN($I274)=4,$B274="Q"),VLOOKUP($I274,_312_Table3,MATCH('312'!$X$16,_312_Table3_ColumnLookup,0),FALSE),
  IF(AND(VALUE(LEFT($A274,3))=312,LEN($I274)=4),VLOOKUP($I274,_312_Table3,MATCH(LEFT($B274,1),_312_Table3_ColumnLookup,0),FALSE)
+N("312"),
  IF(VALUE(LEFT($A274,3))=313,VLOOKUP(VALUE(MID($B274,2,1)),_313_Table3,MATCH(MID($B274,1,1),_313_Table3_ColumnLookup,0),FALSE)
+N("313"),
  IF(AND(VALUE(LEFT($A274,3))=314,LEN($B274)=3),VLOOKUP(VALUE(MID($B274,2,2)),_314_Table3,MATCH(MID($B274,1,1),_314_Table3_ColumnLookup,0),FALSE),
  IF(VALUE(LEFT($A274,3))=314,VLOOKUP(VALUE(MID($B274,2,1)),_314_Table3,MATCH(MID($B274,1,1),_314_Table3_ColumnLookup,0),FALSE)
+N("314"),
""))))))))))))))))))))))))</f>
        <v>#NAME?</v>
      </c>
      <c r="G274" t="s">
        <v>1162</v>
      </c>
      <c r="H274" s="321">
        <f>IFERROR(
IF(ISERROR($D274)=FALSE,$D274,IF(ISERROR($E274)=FALSE,$E274,IF(ISERROR($F274)=FALSE,$F274
+N("012 checkboxes"),
IF(
IF(OR(LEFT($A274,9)="Syndicate",LEFT($A274,12)="NewSyndicate"),VLOOKUP($A274,'012'!$J:$ZW,MATCH("Link to button",'012'!$J$1:$ZW$1,0),0)
+N("309 checkbox"),
IF($C274="309 LCR Summary0",VLOOKUP("Notes990",'309'!$P:$ZZ,MATCH("Link to button",'309'!$P$1:$ZZ$1,0),0)
+N("313 checkboxes"),
IF($C274="313 Financial Information0LcmVsScr",IF($C274="309 LCR Summary0",VLOOKUP("LcmVsScr",'309'!$N:$ZZ,MATCH("Link to button",'309'!$N$1:$ZZ$1,0),0),
IF($C274="313 Financial Information0LcrDocAttached",IF($C274="309 LCR Summary0",VLOOKUP("LcrDocAttached",'309'!$N:$ZZ,MATCH("Link to button",'309'!$N$1:$ZZ$1,0),
0)))))))=1,TRUE,FALSE)
))),"")</f>
        <v>0</v>
      </c>
      <c r="I274">
        <v>1993</v>
      </c>
    </row>
    <row r="275" spans="1:9" customFormat="1">
      <c r="A275" s="237" t="str">
        <f>VLOOKUP($G275,CSVLookups!$B:$R,MATCH(A$1,CSVLookups!$B$1:$R$1,0),FALSE)</f>
        <v>312 Projected Solvency II Technical Provisions at Time Zero</v>
      </c>
      <c r="B275" s="237" t="str">
        <f>VLOOKUP($G275,CSVLookups!$B:$R,MATCH(B$1,CSVLookups!$B$1:$R$1,0),FALSE)</f>
        <v>Q</v>
      </c>
      <c r="C275" s="238" t="str">
        <f t="shared" si="5"/>
        <v>312 Projected Solvency II Technical Provisions at Time ZeroQ1993</v>
      </c>
      <c r="D275" s="238">
        <f>IF(AND(VALUE(LEFT($A275,3))=309,LEN($B275)=3),VLOOKUP(VALUE(MID($B275,2,2)),_309_Table1,MATCH(MID($B275,1,1),_309_Table1_ColumnLookup,0),FALSE),
  IF($C275="309 LCR SummaryA",OneYearSCR,IF($C275="309 LCR SummaryB",UltimateSCR,IF(VALUE(LEFT($A275,3))=309,VLOOKUP(VALUE(MID($B275,2,1)),_309_Table1,MATCH(MID($B275,1,1),_309_Table1_ColumnLookup,0),FALSE)
+N("309"),
  IF(VALUE(LEFT($A275,3))=310,VLOOKUP(VALUE(MID($B275,2,1)),_310_Table1,MATCH(MID($B275,1,1),_310_Table1_ColumnLookup,0),FALSE)
+N("310"),
  IF(AND(VALUE(LEFT($A275,3))=311,LEN($I275)=4),VLOOKUP($I275,_311_Table1,MATCH($B275,_311_Table1_ColumnLookup,0),FALSE),
  IF(AND(VALUE(LEFT($A275,3))=311,OR($B275="I2",$B275="J2",$B275="K2",$B275="L2")),VLOOKUP('311'!$G$58,_311_Table1,MATCH(MID($B275,1,1),_311_Table1_ColumnLookup,0),FALSE),
  IF(AND(VALUE(LEFT($A275,3))=311,RIGHT($B275,5)="Total"),VLOOKUP('311'!$G$59,_311_Table1,MATCH(MID($B275,1,1),_311_Table1_ColumnLookup,0),FALSE),
  IF(VALUE(LEFT($A275,3))=311,VLOOKUP(VALUE(MID($B275,2,1)),_311_Table1,MATCH(MID($B275,1,1),_311_Table1_ColumnLookup,0),FALSE)
+N("311"),
  IF(AND(VALUE(LEFT($A275,3))=312,LEFT($G275,10)="Unincepted",$B275="G "),VLOOKUP(" ULO",_312_Table1,MATCH('312'!$N$16,_312_Table1_ColumnLookup,0),FALSE),
  IF(AND(VALUE(LEFT($A275,3))=312,LEFT($G275,10)="Unincepted",$B275="O "),VLOOKUP(" ULO",_312_Table1,MATCH('312'!$V$16,_312_Table1_ColumnLookup,0),FALSE),
  IF(AND(VALUE(LEFT($A275,3))=312,LEFT($G275,10)="Unincepted",$B275="Q "),VLOOKUP(" ULO",_312_Table1,MATCH('312'!$X$16,_312_Table1_ColumnLookup,0),FALSE),
  IF(AND(VALUE(LEFT($A275,3))=312,LEFT($G275,10)="Unincepted"),VLOOKUP(" ULO",_312_Table1,MATCH(LEFT($B275,1),_312_Table1_ColumnLookup,0),FALSE),
  IF(AND(VALUE(LEFT($A275,3))=312,LEFT($G275,5)="Total",$B275="G "),VLOOKUP('312'!$F$80,_312_Table1,MATCH('312'!$N$16,_312_Table1_ColumnLookup,0),FALSE),
  IF(AND(VALUE(LEFT($A275,3))=312,LEFT($G275,5)="Total",$B275="O "),VLOOKUP('312'!$F$80,_312_Table1,MATCH('312'!$V$16,_312_Table1_ColumnLookup,0),FALSE),
  IF(AND(VALUE(LEFT($A275,3))=312,LEFT($G275,5)="Total",$B275="Q "),VLOOKUP('312'!$F$80,_312_Table1,MATCH('312'!$X$16,_312_Table1_ColumnLookup,0),FALSE),
  IF(AND(VALUE(LEFT($A275,3))=312,LEFT($G275,5)="Total"),VLOOKUP('312'!$F$80,_312_Table1,MATCH(LEFT($B275,1),_312_Table1_ColumnLookup,0),FALSE),
  IF(AND(VALUE(LEFT($A275,3))=312,LEN($I275)=4,$B275="G"),VLOOKUP($I275,_312_Table1,MATCH('312'!$N$16,_312_Table1_ColumnLookup,0),FALSE),
  IF(AND(VALUE(LEFT($A275,3))=312,LEN($I275)=4,$B275="O"),VLOOKUP($I275,_312_Table1,MATCH('312'!$V$16,_312_Table1_ColumnLookup,0),FALSE),
  IF(AND(VALUE(LEFT($A275,3))=312,LEN($I275)=4,$B275="Q"),VLOOKUP($I275,_312_Table1,MATCH('312'!$X$16,_312_Table1_ColumnLookup,0),FALSE),
  IF(AND(VALUE(LEFT($A275,3))=312,LEN($I275)=4),VLOOKUP($I275,_312_Table1,MATCH(LEFT($B275,1),_312_Table1_ColumnLookup,0),FALSE)
+N("312"),
  IF(VALUE(LEFT($A275,3))=313,VLOOKUP(VALUE(MID($B275,2,1)),_313_Table1,MATCH(MID($B275,1,1),_313_Table1_ColumnLookup,0),FALSE)
+N("313"),
  IF(AND(VALUE(LEFT($A275,3))=314,LEN($B275)=3),VLOOKUP(VALUE(MID($B275,2,2)),_314_Table1,MATCH(MID($B275,1,1),_314_Table1_ColumnLookup,0),FALSE),
  IF(VALUE(LEFT($A275,3))=314,VLOOKUP(VALUE(MID($B275,2,1)),_314_Table1,MATCH(MID($B275,1,1),_314_Table1_ColumnLookup,0),FALSE)
+N("314"),
""))))))))))))))))))))))))</f>
        <v>0</v>
      </c>
      <c r="E275" s="238" t="e">
        <f>IF(AND(VALUE(LEFT($A275,3))=309,LEN($B275)=3),VLOOKUP(VALUE(MID($B275,2,2)),_309_Table2,MATCH(MID($B275,1,1),_309_Table2_ColumnLookup,0),FALSE),
  IF($C275="309 LCR SummaryA",OneYearSCR,IF($C275="309 LCR SummaryB",UltimateSCR,IF(VALUE(LEFT($A275,3))=309,VLOOKUP(VALUE(MID($B275,2,1)),_309_Table2,MATCH(MID($B275,1,1),_309_Table2_ColumnLookup,0),FALSE)
+N("309"),
  IF(VALUE(LEFT($A275,3))=310,VLOOKUP(VALUE(MID($B275,2,1)),_310_Table2,MATCH(MID($B275,1,1),_310_Table2_ColumnLookup,0),FALSE)
+N("310"),
  IF(AND(VALUE(LEFT($A275,3))=311,LEN($I275)=4),VLOOKUP($I275,_311_Table2,MATCH($B275,_311_Table2_ColumnLookup,0),FALSE),
  IF(AND(VALUE(LEFT($A275,3))=311,OR($B275="I2",$B275="J2",$B275="K2",$B275="L2")),VLOOKUP('311'!$G$58,_311_Table2,MATCH(MID($B275,1,1),_311_Table2_ColumnLookup,0),FALSE),
  IF(AND(VALUE(LEFT($A275,3))=311,RIGHT($B275,5)="Total"),VLOOKUP('311'!$G$59,_311_Table2,MATCH(MID($B275,1,1),_311_Table2_ColumnLookup,0),FALSE),
  IF(VALUE(LEFT($A275,3))=311,VLOOKUP(VALUE(MID($B275,2,1)),_311_Table2,MATCH(MID($B275,1,1),_311_Table2_ColumnLookup,0),FALSE)
+N("311"),
  IF(AND(VALUE(LEFT($A275,3))=312,LEFT($G275,10)="Unincepted",$B275="G "),VLOOKUP(" ULO",_312_Table2,MATCH('312'!$N$16,_312_Table2_ColumnLookup,0),FALSE),
  IF(AND(VALUE(LEFT($A275,3))=312,LEFT($G275,10)="Unincepted",$B275="O "),VLOOKUP(" ULO",_312_Table2,MATCH('312'!$V$16,_312_Table2_ColumnLookup,0),FALSE),
  IF(AND(VALUE(LEFT($A275,3))=312,LEFT($G275,10)="Unincepted",$B275="Q "),VLOOKUP(" ULO",_312_Table2,MATCH('312'!$X$16,_312_Table2_ColumnLookup,0),FALSE),
  IF(AND(VALUE(LEFT($A275,3))=312,LEFT($G275,10)="Unincepted"),VLOOKUP(" ULO",_312_Table2,MATCH(LEFT($B275,1),_312_Table2_ColumnLookup,0),FALSE),
  IF(AND(VALUE(LEFT($A275,3))=312,LEFT($G275,5)="Total",$B275="G "),VLOOKUP('312'!$F$80,_312_Table2,MATCH('312'!$N$16,_312_Table2_ColumnLookup,0),FALSE),
  IF(AND(VALUE(LEFT($A275,3))=312,LEFT($G275,5)="Total",$B275="O "),VLOOKUP('312'!$F$80,_312_Table2,MATCH('312'!$V$16,_312_Table2_ColumnLookup,0),FALSE),
  IF(AND(VALUE(LEFT($A275,3))=312,LEFT($G275,5)="Total",$B275="Q "),VLOOKUP('312'!$F$80,_312_Table2,MATCH('312'!$X$16,_312_Table2_ColumnLookup,0),FALSE),
  IF(AND(VALUE(LEFT($A275,3))=312,LEFT($G275,5)="Total"),VLOOKUP('312'!$F$80,_312_Table2,MATCH(LEFT($B275,1),_312_Table2_ColumnLookup,0),FALSE),
  IF(AND(VALUE(LEFT($A275,3))=312,LEN($I275)=4,$B275="G"),VLOOKUP($I275,_312_Table2,MATCH('312'!$N$16,_312_Table2_ColumnLookup,0),FALSE),
  IF(AND(VALUE(LEFT($A275,3))=312,LEN($I275)=4,$B275="O"),VLOOKUP($I275,_312_Table2,MATCH('312'!$V$16,_312_Table2_ColumnLookup,0),FALSE),
  IF(AND(VALUE(LEFT($A275,3))=312,LEN($I275)=4,$B275="Q"),VLOOKUP($I275,_312_Table2,MATCH('312'!$X$16,_312_Table2_ColumnLookup,0),FALSE),
  IF(AND(VALUE(LEFT($A275,3))=312,LEN($I275)=4),VLOOKUP($I275,_312_Table2,MATCH(LEFT($B275,1),_312_Table2_ColumnLookup,0),FALSE)
+N("312"),
  IF(VALUE(LEFT($A275,3))=313,VLOOKUP(VALUE(MID($B275,2,1)),_313_Table2,MATCH(MID($B275,1,1),_313_Table2_ColumnLookup,0),FALSE)
+N("313"),
  IF(AND(VALUE(LEFT($A275,3))=314,LEN($B275)=3),VLOOKUP(VALUE(MID($B275,2,2)),_314_Table2,MATCH(MID($B275,1,1),_314_Table2_ColumnLookup,0),FALSE),
  IF(VALUE(LEFT($A275,3))=314,VLOOKUP(VALUE(MID($B275,2,1)),_314_Table2,MATCH(MID($B275,1,1),_314_Table2_ColumnLookup,0),FALSE)
+N("314"),
""))))))))))))))))))))))))</f>
        <v>#NAME?</v>
      </c>
      <c r="F275" s="238" t="e">
        <f>IF(AND(VALUE(LEFT($A275,3))=309,LEN($B275)=3),VLOOKUP(VALUE(MID($B275,2,2)),_309_Table3,MATCH(MID($B275,1,1),_309_Table3_ColumnLookup,0),FALSE),
  IF($C275="309 LCR SummaryA",OneYearSCR,IF($C275="309 LCR SummaryB",UltimateSCR,IF(VALUE(LEFT($A275,3))=309,VLOOKUP(VALUE(MID($B275,2,1)),_309_Table3,MATCH(MID($B275,1,1),_309_Table3_ColumnLookup,0),FALSE)
+N("309"),
  IF(VALUE(LEFT($A275,3))=310,VLOOKUP(VALUE(MID($B275,2,1)),_310_Table3,MATCH(MID($B275,1,1),_310_Table3_ColumnLookup,0),FALSE)
+N("310"),
  IF(AND(VALUE(LEFT($A275,3))=311,LEN($I275)=4),VLOOKUP($I275,_311_Table3,MATCH($B275,_311_Table3_ColumnLookup,0),FALSE),
  IF(AND(VALUE(LEFT($A275,3))=311,OR($B275="I2",$B275="J2",$B275="K2",$B275="L2")),VLOOKUP('311'!$G$58,_311_Table3,MATCH(MID($B275,1,1),_311_Table3_ColumnLookup,0),FALSE),
  IF(AND(VALUE(LEFT($A275,3))=311,RIGHT($B275,5)="Total"),VLOOKUP('311'!$G$59,_311_Table3,MATCH(MID($B275,1,1),_311_Table3_ColumnLookup,0),FALSE),
  IF(VALUE(LEFT($A275,3))=311,VLOOKUP(VALUE(MID($B275,2,1)),_311_Table3,MATCH(MID($B275,1,1),_311_Table3_ColumnLookup,0),FALSE)
+N("311"),
  IF(AND(VALUE(LEFT($A275,3))=312,LEFT($G275,10)="Unincepted",$B275="G "),VLOOKUP(" ULO",_312_Table3,MATCH('312'!$N$16,_312_Table3_ColumnLookup,0),FALSE),
  IF(AND(VALUE(LEFT($A275,3))=312,LEFT($G275,10)="Unincepted",$B275="O "),VLOOKUP(" ULO",_312_Table3,MATCH('312'!$V$16,_312_Table3_ColumnLookup,0),FALSE),
  IF(AND(VALUE(LEFT($A275,3))=312,LEFT($G275,10)="Unincepted",$B275="Q "),VLOOKUP(" ULO",_312_Table3,MATCH('312'!$X$16,_312_Table3_ColumnLookup,0),FALSE),
  IF(AND(VALUE(LEFT($A275,3))=312,LEFT($G275,10)="Unincepted"),VLOOKUP(" ULO",_312_Table3,MATCH(LEFT($B275,1),_312_Table3_ColumnLookup,0),FALSE),
  IF(AND(VALUE(LEFT($A275,3))=312,LEFT($G275,5)="Total",$B275="G "),VLOOKUP('312'!$F$80,_312_Table3,MATCH('312'!$N$16,_312_Table3_ColumnLookup,0),FALSE),
  IF(AND(VALUE(LEFT($A275,3))=312,LEFT($G275,5)="Total",$B275="O "),VLOOKUP('312'!$F$80,_312_Table3,MATCH('312'!$V$16,_312_Table3_ColumnLookup,0),FALSE),
  IF(AND(VALUE(LEFT($A275,3))=312,LEFT($G275,5)="Total",$B275="Q "),VLOOKUP('312'!$F$80,_312_Table3,MATCH('312'!$X$16,_312_Table3_ColumnLookup,0),FALSE),
  IF(AND(VALUE(LEFT($A275,3))=312,LEFT($G275,5)="Total"),VLOOKUP('312'!$F$80,_312_Table3,MATCH(LEFT($B275,1),_312_Table3_ColumnLookup,0),FALSE),
  IF(AND(VALUE(LEFT($A275,3))=312,LEN($I275)=4,$B275="G"),VLOOKUP($I275,_312_Table3,MATCH('312'!$N$16,_312_Table3_ColumnLookup,0),FALSE),
  IF(AND(VALUE(LEFT($A275,3))=312,LEN($I275)=4,$B275="O"),VLOOKUP($I275,_312_Table3,MATCH('312'!$V$16,_312_Table3_ColumnLookup,0),FALSE),
  IF(AND(VALUE(LEFT($A275,3))=312,LEN($I275)=4,$B275="Q"),VLOOKUP($I275,_312_Table3,MATCH('312'!$X$16,_312_Table3_ColumnLookup,0),FALSE),
  IF(AND(VALUE(LEFT($A275,3))=312,LEN($I275)=4),VLOOKUP($I275,_312_Table3,MATCH(LEFT($B275,1),_312_Table3_ColumnLookup,0),FALSE)
+N("312"),
  IF(VALUE(LEFT($A275,3))=313,VLOOKUP(VALUE(MID($B275,2,1)),_313_Table3,MATCH(MID($B275,1,1),_313_Table3_ColumnLookup,0),FALSE)
+N("313"),
  IF(AND(VALUE(LEFT($A275,3))=314,LEN($B275)=3),VLOOKUP(VALUE(MID($B275,2,2)),_314_Table3,MATCH(MID($B275,1,1),_314_Table3_ColumnLookup,0),FALSE),
  IF(VALUE(LEFT($A275,3))=314,VLOOKUP(VALUE(MID($B275,2,1)),_314_Table3,MATCH(MID($B275,1,1),_314_Table3_ColumnLookup,0),FALSE)
+N("314"),
""))))))))))))))))))))))))</f>
        <v>#NAME?</v>
      </c>
      <c r="G275" t="s">
        <v>1163</v>
      </c>
      <c r="H275" s="321">
        <f>IFERROR(
IF(ISERROR($D275)=FALSE,$D275,IF(ISERROR($E275)=FALSE,$E275,IF(ISERROR($F275)=FALSE,$F275
+N("012 checkboxes"),
IF(
IF(OR(LEFT($A275,9)="Syndicate",LEFT($A275,12)="NewSyndicate"),VLOOKUP($A275,'012'!$J:$ZW,MATCH("Link to button",'012'!$J$1:$ZW$1,0),0)
+N("309 checkbox"),
IF($C275="309 LCR Summary0",VLOOKUP("Notes990",'309'!$P:$ZZ,MATCH("Link to button",'309'!$P$1:$ZZ$1,0),0)
+N("313 checkboxes"),
IF($C275="313 Financial Information0LcmVsScr",IF($C275="309 LCR Summary0",VLOOKUP("LcmVsScr",'309'!$N:$ZZ,MATCH("Link to button",'309'!$N$1:$ZZ$1,0),0),
IF($C275="313 Financial Information0LcrDocAttached",IF($C275="309 LCR Summary0",VLOOKUP("LcrDocAttached",'309'!$N:$ZZ,MATCH("Link to button",'309'!$N$1:$ZZ$1,0),
0)))))))=1,TRUE,FALSE)
))),"")</f>
        <v>0</v>
      </c>
      <c r="I275">
        <v>1993</v>
      </c>
    </row>
    <row r="276" spans="1:9" customFormat="1">
      <c r="A276" s="237" t="str">
        <f>VLOOKUP($G276,CSVLookups!$B:$R,MATCH(A$1,CSVLookups!$B$1:$R$1,0),FALSE)</f>
        <v>312 Projected Solvency II Technical Provisions at Time Zero</v>
      </c>
      <c r="B276" s="237" t="str">
        <f>VLOOKUP($G276,CSVLookups!$B:$R,MATCH(B$1,CSVLookups!$B$1:$R$1,0),FALSE)</f>
        <v>A</v>
      </c>
      <c r="C276" s="238" t="str">
        <f t="shared" si="5"/>
        <v>312 Projected Solvency II Technical Provisions at Time ZeroA1994</v>
      </c>
      <c r="D276" s="238">
        <f>IF(AND(VALUE(LEFT($A276,3))=309,LEN($B276)=3),VLOOKUP(VALUE(MID($B276,2,2)),_309_Table1,MATCH(MID($B276,1,1),_309_Table1_ColumnLookup,0),FALSE),
  IF($C276="309 LCR SummaryA",OneYearSCR,IF($C276="309 LCR SummaryB",UltimateSCR,IF(VALUE(LEFT($A276,3))=309,VLOOKUP(VALUE(MID($B276,2,1)),_309_Table1,MATCH(MID($B276,1,1),_309_Table1_ColumnLookup,0),FALSE)
+N("309"),
  IF(VALUE(LEFT($A276,3))=310,VLOOKUP(VALUE(MID($B276,2,1)),_310_Table1,MATCH(MID($B276,1,1),_310_Table1_ColumnLookup,0),FALSE)
+N("310"),
  IF(AND(VALUE(LEFT($A276,3))=311,LEN($I276)=4),VLOOKUP($I276,_311_Table1,MATCH($B276,_311_Table1_ColumnLookup,0),FALSE),
  IF(AND(VALUE(LEFT($A276,3))=311,OR($B276="I2",$B276="J2",$B276="K2",$B276="L2")),VLOOKUP('311'!$G$58,_311_Table1,MATCH(MID($B276,1,1),_311_Table1_ColumnLookup,0),FALSE),
  IF(AND(VALUE(LEFT($A276,3))=311,RIGHT($B276,5)="Total"),VLOOKUP('311'!$G$59,_311_Table1,MATCH(MID($B276,1,1),_311_Table1_ColumnLookup,0),FALSE),
  IF(VALUE(LEFT($A276,3))=311,VLOOKUP(VALUE(MID($B276,2,1)),_311_Table1,MATCH(MID($B276,1,1),_311_Table1_ColumnLookup,0),FALSE)
+N("311"),
  IF(AND(VALUE(LEFT($A276,3))=312,LEFT($G276,10)="Unincepted",$B276="G "),VLOOKUP(" ULO",_312_Table1,MATCH('312'!$N$16,_312_Table1_ColumnLookup,0),FALSE),
  IF(AND(VALUE(LEFT($A276,3))=312,LEFT($G276,10)="Unincepted",$B276="O "),VLOOKUP(" ULO",_312_Table1,MATCH('312'!$V$16,_312_Table1_ColumnLookup,0),FALSE),
  IF(AND(VALUE(LEFT($A276,3))=312,LEFT($G276,10)="Unincepted",$B276="Q "),VLOOKUP(" ULO",_312_Table1,MATCH('312'!$X$16,_312_Table1_ColumnLookup,0),FALSE),
  IF(AND(VALUE(LEFT($A276,3))=312,LEFT($G276,10)="Unincepted"),VLOOKUP(" ULO",_312_Table1,MATCH(LEFT($B276,1),_312_Table1_ColumnLookup,0),FALSE),
  IF(AND(VALUE(LEFT($A276,3))=312,LEFT($G276,5)="Total",$B276="G "),VLOOKUP('312'!$F$80,_312_Table1,MATCH('312'!$N$16,_312_Table1_ColumnLookup,0),FALSE),
  IF(AND(VALUE(LEFT($A276,3))=312,LEFT($G276,5)="Total",$B276="O "),VLOOKUP('312'!$F$80,_312_Table1,MATCH('312'!$V$16,_312_Table1_ColumnLookup,0),FALSE),
  IF(AND(VALUE(LEFT($A276,3))=312,LEFT($G276,5)="Total",$B276="Q "),VLOOKUP('312'!$F$80,_312_Table1,MATCH('312'!$X$16,_312_Table1_ColumnLookup,0),FALSE),
  IF(AND(VALUE(LEFT($A276,3))=312,LEFT($G276,5)="Total"),VLOOKUP('312'!$F$80,_312_Table1,MATCH(LEFT($B276,1),_312_Table1_ColumnLookup,0),FALSE),
  IF(AND(VALUE(LEFT($A276,3))=312,LEN($I276)=4,$B276="G"),VLOOKUP($I276,_312_Table1,MATCH('312'!$N$16,_312_Table1_ColumnLookup,0),FALSE),
  IF(AND(VALUE(LEFT($A276,3))=312,LEN($I276)=4,$B276="O"),VLOOKUP($I276,_312_Table1,MATCH('312'!$V$16,_312_Table1_ColumnLookup,0),FALSE),
  IF(AND(VALUE(LEFT($A276,3))=312,LEN($I276)=4,$B276="Q"),VLOOKUP($I276,_312_Table1,MATCH('312'!$X$16,_312_Table1_ColumnLookup,0),FALSE),
  IF(AND(VALUE(LEFT($A276,3))=312,LEN($I276)=4),VLOOKUP($I276,_312_Table1,MATCH(LEFT($B276,1),_312_Table1_ColumnLookup,0),FALSE)
+N("312"),
  IF(VALUE(LEFT($A276,3))=313,VLOOKUP(VALUE(MID($B276,2,1)),_313_Table1,MATCH(MID($B276,1,1),_313_Table1_ColumnLookup,0),FALSE)
+N("313"),
  IF(AND(VALUE(LEFT($A276,3))=314,LEN($B276)=3),VLOOKUP(VALUE(MID($B276,2,2)),_314_Table1,MATCH(MID($B276,1,1),_314_Table1_ColumnLookup,0),FALSE),
  IF(VALUE(LEFT($A276,3))=314,VLOOKUP(VALUE(MID($B276,2,1)),_314_Table1,MATCH(MID($B276,1,1),_314_Table1_ColumnLookup,0),FALSE)
+N("314"),
""))))))))))))))))))))))))</f>
        <v>0</v>
      </c>
      <c r="E276" s="238" t="e">
        <f>IF(AND(VALUE(LEFT($A276,3))=309,LEN($B276)=3),VLOOKUP(VALUE(MID($B276,2,2)),_309_Table2,MATCH(MID($B276,1,1),_309_Table2_ColumnLookup,0),FALSE),
  IF($C276="309 LCR SummaryA",OneYearSCR,IF($C276="309 LCR SummaryB",UltimateSCR,IF(VALUE(LEFT($A276,3))=309,VLOOKUP(VALUE(MID($B276,2,1)),_309_Table2,MATCH(MID($B276,1,1),_309_Table2_ColumnLookup,0),FALSE)
+N("309"),
  IF(VALUE(LEFT($A276,3))=310,VLOOKUP(VALUE(MID($B276,2,1)),_310_Table2,MATCH(MID($B276,1,1),_310_Table2_ColumnLookup,0),FALSE)
+N("310"),
  IF(AND(VALUE(LEFT($A276,3))=311,LEN($I276)=4),VLOOKUP($I276,_311_Table2,MATCH($B276,_311_Table2_ColumnLookup,0),FALSE),
  IF(AND(VALUE(LEFT($A276,3))=311,OR($B276="I2",$B276="J2",$B276="K2",$B276="L2")),VLOOKUP('311'!$G$58,_311_Table2,MATCH(MID($B276,1,1),_311_Table2_ColumnLookup,0),FALSE),
  IF(AND(VALUE(LEFT($A276,3))=311,RIGHT($B276,5)="Total"),VLOOKUP('311'!$G$59,_311_Table2,MATCH(MID($B276,1,1),_311_Table2_ColumnLookup,0),FALSE),
  IF(VALUE(LEFT($A276,3))=311,VLOOKUP(VALUE(MID($B276,2,1)),_311_Table2,MATCH(MID($B276,1,1),_311_Table2_ColumnLookup,0),FALSE)
+N("311"),
  IF(AND(VALUE(LEFT($A276,3))=312,LEFT($G276,10)="Unincepted",$B276="G "),VLOOKUP(" ULO",_312_Table2,MATCH('312'!$N$16,_312_Table2_ColumnLookup,0),FALSE),
  IF(AND(VALUE(LEFT($A276,3))=312,LEFT($G276,10)="Unincepted",$B276="O "),VLOOKUP(" ULO",_312_Table2,MATCH('312'!$V$16,_312_Table2_ColumnLookup,0),FALSE),
  IF(AND(VALUE(LEFT($A276,3))=312,LEFT($G276,10)="Unincepted",$B276="Q "),VLOOKUP(" ULO",_312_Table2,MATCH('312'!$X$16,_312_Table2_ColumnLookup,0),FALSE),
  IF(AND(VALUE(LEFT($A276,3))=312,LEFT($G276,10)="Unincepted"),VLOOKUP(" ULO",_312_Table2,MATCH(LEFT($B276,1),_312_Table2_ColumnLookup,0),FALSE),
  IF(AND(VALUE(LEFT($A276,3))=312,LEFT($G276,5)="Total",$B276="G "),VLOOKUP('312'!$F$80,_312_Table2,MATCH('312'!$N$16,_312_Table2_ColumnLookup,0),FALSE),
  IF(AND(VALUE(LEFT($A276,3))=312,LEFT($G276,5)="Total",$B276="O "),VLOOKUP('312'!$F$80,_312_Table2,MATCH('312'!$V$16,_312_Table2_ColumnLookup,0),FALSE),
  IF(AND(VALUE(LEFT($A276,3))=312,LEFT($G276,5)="Total",$B276="Q "),VLOOKUP('312'!$F$80,_312_Table2,MATCH('312'!$X$16,_312_Table2_ColumnLookup,0),FALSE),
  IF(AND(VALUE(LEFT($A276,3))=312,LEFT($G276,5)="Total"),VLOOKUP('312'!$F$80,_312_Table2,MATCH(LEFT($B276,1),_312_Table2_ColumnLookup,0),FALSE),
  IF(AND(VALUE(LEFT($A276,3))=312,LEN($I276)=4,$B276="G"),VLOOKUP($I276,_312_Table2,MATCH('312'!$N$16,_312_Table2_ColumnLookup,0),FALSE),
  IF(AND(VALUE(LEFT($A276,3))=312,LEN($I276)=4,$B276="O"),VLOOKUP($I276,_312_Table2,MATCH('312'!$V$16,_312_Table2_ColumnLookup,0),FALSE),
  IF(AND(VALUE(LEFT($A276,3))=312,LEN($I276)=4,$B276="Q"),VLOOKUP($I276,_312_Table2,MATCH('312'!$X$16,_312_Table2_ColumnLookup,0),FALSE),
  IF(AND(VALUE(LEFT($A276,3))=312,LEN($I276)=4),VLOOKUP($I276,_312_Table2,MATCH(LEFT($B276,1),_312_Table2_ColumnLookup,0),FALSE)
+N("312"),
  IF(VALUE(LEFT($A276,3))=313,VLOOKUP(VALUE(MID($B276,2,1)),_313_Table2,MATCH(MID($B276,1,1),_313_Table2_ColumnLookup,0),FALSE)
+N("313"),
  IF(AND(VALUE(LEFT($A276,3))=314,LEN($B276)=3),VLOOKUP(VALUE(MID($B276,2,2)),_314_Table2,MATCH(MID($B276,1,1),_314_Table2_ColumnLookup,0),FALSE),
  IF(VALUE(LEFT($A276,3))=314,VLOOKUP(VALUE(MID($B276,2,1)),_314_Table2,MATCH(MID($B276,1,1),_314_Table2_ColumnLookup,0),FALSE)
+N("314"),
""))))))))))))))))))))))))</f>
        <v>#NAME?</v>
      </c>
      <c r="F276" s="238" t="e">
        <f>IF(AND(VALUE(LEFT($A276,3))=309,LEN($B276)=3),VLOOKUP(VALUE(MID($B276,2,2)),_309_Table3,MATCH(MID($B276,1,1),_309_Table3_ColumnLookup,0),FALSE),
  IF($C276="309 LCR SummaryA",OneYearSCR,IF($C276="309 LCR SummaryB",UltimateSCR,IF(VALUE(LEFT($A276,3))=309,VLOOKUP(VALUE(MID($B276,2,1)),_309_Table3,MATCH(MID($B276,1,1),_309_Table3_ColumnLookup,0),FALSE)
+N("309"),
  IF(VALUE(LEFT($A276,3))=310,VLOOKUP(VALUE(MID($B276,2,1)),_310_Table3,MATCH(MID($B276,1,1),_310_Table3_ColumnLookup,0),FALSE)
+N("310"),
  IF(AND(VALUE(LEFT($A276,3))=311,LEN($I276)=4),VLOOKUP($I276,_311_Table3,MATCH($B276,_311_Table3_ColumnLookup,0),FALSE),
  IF(AND(VALUE(LEFT($A276,3))=311,OR($B276="I2",$B276="J2",$B276="K2",$B276="L2")),VLOOKUP('311'!$G$58,_311_Table3,MATCH(MID($B276,1,1),_311_Table3_ColumnLookup,0),FALSE),
  IF(AND(VALUE(LEFT($A276,3))=311,RIGHT($B276,5)="Total"),VLOOKUP('311'!$G$59,_311_Table3,MATCH(MID($B276,1,1),_311_Table3_ColumnLookup,0),FALSE),
  IF(VALUE(LEFT($A276,3))=311,VLOOKUP(VALUE(MID($B276,2,1)),_311_Table3,MATCH(MID($B276,1,1),_311_Table3_ColumnLookup,0),FALSE)
+N("311"),
  IF(AND(VALUE(LEFT($A276,3))=312,LEFT($G276,10)="Unincepted",$B276="G "),VLOOKUP(" ULO",_312_Table3,MATCH('312'!$N$16,_312_Table3_ColumnLookup,0),FALSE),
  IF(AND(VALUE(LEFT($A276,3))=312,LEFT($G276,10)="Unincepted",$B276="O "),VLOOKUP(" ULO",_312_Table3,MATCH('312'!$V$16,_312_Table3_ColumnLookup,0),FALSE),
  IF(AND(VALUE(LEFT($A276,3))=312,LEFT($G276,10)="Unincepted",$B276="Q "),VLOOKUP(" ULO",_312_Table3,MATCH('312'!$X$16,_312_Table3_ColumnLookup,0),FALSE),
  IF(AND(VALUE(LEFT($A276,3))=312,LEFT($G276,10)="Unincepted"),VLOOKUP(" ULO",_312_Table3,MATCH(LEFT($B276,1),_312_Table3_ColumnLookup,0),FALSE),
  IF(AND(VALUE(LEFT($A276,3))=312,LEFT($G276,5)="Total",$B276="G "),VLOOKUP('312'!$F$80,_312_Table3,MATCH('312'!$N$16,_312_Table3_ColumnLookup,0),FALSE),
  IF(AND(VALUE(LEFT($A276,3))=312,LEFT($G276,5)="Total",$B276="O "),VLOOKUP('312'!$F$80,_312_Table3,MATCH('312'!$V$16,_312_Table3_ColumnLookup,0),FALSE),
  IF(AND(VALUE(LEFT($A276,3))=312,LEFT($G276,5)="Total",$B276="Q "),VLOOKUP('312'!$F$80,_312_Table3,MATCH('312'!$X$16,_312_Table3_ColumnLookup,0),FALSE),
  IF(AND(VALUE(LEFT($A276,3))=312,LEFT($G276,5)="Total"),VLOOKUP('312'!$F$80,_312_Table3,MATCH(LEFT($B276,1),_312_Table3_ColumnLookup,0),FALSE),
  IF(AND(VALUE(LEFT($A276,3))=312,LEN($I276)=4,$B276="G"),VLOOKUP($I276,_312_Table3,MATCH('312'!$N$16,_312_Table3_ColumnLookup,0),FALSE),
  IF(AND(VALUE(LEFT($A276,3))=312,LEN($I276)=4,$B276="O"),VLOOKUP($I276,_312_Table3,MATCH('312'!$V$16,_312_Table3_ColumnLookup,0),FALSE),
  IF(AND(VALUE(LEFT($A276,3))=312,LEN($I276)=4,$B276="Q"),VLOOKUP($I276,_312_Table3,MATCH('312'!$X$16,_312_Table3_ColumnLookup,0),FALSE),
  IF(AND(VALUE(LEFT($A276,3))=312,LEN($I276)=4),VLOOKUP($I276,_312_Table3,MATCH(LEFT($B276,1),_312_Table3_ColumnLookup,0),FALSE)
+N("312"),
  IF(VALUE(LEFT($A276,3))=313,VLOOKUP(VALUE(MID($B276,2,1)),_313_Table3,MATCH(MID($B276,1,1),_313_Table3_ColumnLookup,0),FALSE)
+N("313"),
  IF(AND(VALUE(LEFT($A276,3))=314,LEN($B276)=3),VLOOKUP(VALUE(MID($B276,2,2)),_314_Table3,MATCH(MID($B276,1,1),_314_Table3_ColumnLookup,0),FALSE),
  IF(VALUE(LEFT($A276,3))=314,VLOOKUP(VALUE(MID($B276,2,1)),_314_Table3,MATCH(MID($B276,1,1),_314_Table3_ColumnLookup,0),FALSE)
+N("314"),
""))))))))))))))))))))))))</f>
        <v>#NAME?</v>
      </c>
      <c r="G276" t="s">
        <v>1140</v>
      </c>
      <c r="H276" s="321">
        <f>IFERROR(
IF(ISERROR($D276)=FALSE,$D276,IF(ISERROR($E276)=FALSE,$E276,IF(ISERROR($F276)=FALSE,$F276
+N("012 checkboxes"),
IF(
IF(OR(LEFT($A276,9)="Syndicate",LEFT($A276,12)="NewSyndicate"),VLOOKUP($A276,'012'!$J:$ZW,MATCH("Link to button",'012'!$J$1:$ZW$1,0),0)
+N("309 checkbox"),
IF($C276="309 LCR Summary0",VLOOKUP("Notes990",'309'!$P:$ZZ,MATCH("Link to button",'309'!$P$1:$ZZ$1,0),0)
+N("313 checkboxes"),
IF($C276="313 Financial Information0LcmVsScr",IF($C276="309 LCR Summary0",VLOOKUP("LcmVsScr",'309'!$N:$ZZ,MATCH("Link to button",'309'!$N$1:$ZZ$1,0),0),
IF($C276="313 Financial Information0LcrDocAttached",IF($C276="309 LCR Summary0",VLOOKUP("LcrDocAttached",'309'!$N:$ZZ,MATCH("Link to button",'309'!$N$1:$ZZ$1,0),
0)))))))=1,TRUE,FALSE)
))),"")</f>
        <v>0</v>
      </c>
      <c r="I276">
        <v>1994</v>
      </c>
    </row>
    <row r="277" spans="1:9" customFormat="1">
      <c r="A277" s="237" t="str">
        <f>VLOOKUP($G277,CSVLookups!$B:$R,MATCH(A$1,CSVLookups!$B$1:$R$1,0),FALSE)</f>
        <v>312 Projected Solvency II Technical Provisions at Time Zero</v>
      </c>
      <c r="B277" s="237" t="str">
        <f>VLOOKUP($G277,CSVLookups!$B:$R,MATCH(B$1,CSVLookups!$B$1:$R$1,0),FALSE)</f>
        <v>B</v>
      </c>
      <c r="C277" s="238" t="str">
        <f t="shared" si="5"/>
        <v>312 Projected Solvency II Technical Provisions at Time ZeroB1994</v>
      </c>
      <c r="D277" s="238">
        <f>IF(AND(VALUE(LEFT($A277,3))=309,LEN($B277)=3),VLOOKUP(VALUE(MID($B277,2,2)),_309_Table1,MATCH(MID($B277,1,1),_309_Table1_ColumnLookup,0),FALSE),
  IF($C277="309 LCR SummaryA",OneYearSCR,IF($C277="309 LCR SummaryB",UltimateSCR,IF(VALUE(LEFT($A277,3))=309,VLOOKUP(VALUE(MID($B277,2,1)),_309_Table1,MATCH(MID($B277,1,1),_309_Table1_ColumnLookup,0),FALSE)
+N("309"),
  IF(VALUE(LEFT($A277,3))=310,VLOOKUP(VALUE(MID($B277,2,1)),_310_Table1,MATCH(MID($B277,1,1),_310_Table1_ColumnLookup,0),FALSE)
+N("310"),
  IF(AND(VALUE(LEFT($A277,3))=311,LEN($I277)=4),VLOOKUP($I277,_311_Table1,MATCH($B277,_311_Table1_ColumnLookup,0),FALSE),
  IF(AND(VALUE(LEFT($A277,3))=311,OR($B277="I2",$B277="J2",$B277="K2",$B277="L2")),VLOOKUP('311'!$G$58,_311_Table1,MATCH(MID($B277,1,1),_311_Table1_ColumnLookup,0),FALSE),
  IF(AND(VALUE(LEFT($A277,3))=311,RIGHT($B277,5)="Total"),VLOOKUP('311'!$G$59,_311_Table1,MATCH(MID($B277,1,1),_311_Table1_ColumnLookup,0),FALSE),
  IF(VALUE(LEFT($A277,3))=311,VLOOKUP(VALUE(MID($B277,2,1)),_311_Table1,MATCH(MID($B277,1,1),_311_Table1_ColumnLookup,0),FALSE)
+N("311"),
  IF(AND(VALUE(LEFT($A277,3))=312,LEFT($G277,10)="Unincepted",$B277="G "),VLOOKUP(" ULO",_312_Table1,MATCH('312'!$N$16,_312_Table1_ColumnLookup,0),FALSE),
  IF(AND(VALUE(LEFT($A277,3))=312,LEFT($G277,10)="Unincepted",$B277="O "),VLOOKUP(" ULO",_312_Table1,MATCH('312'!$V$16,_312_Table1_ColumnLookup,0),FALSE),
  IF(AND(VALUE(LEFT($A277,3))=312,LEFT($G277,10)="Unincepted",$B277="Q "),VLOOKUP(" ULO",_312_Table1,MATCH('312'!$X$16,_312_Table1_ColumnLookup,0),FALSE),
  IF(AND(VALUE(LEFT($A277,3))=312,LEFT($G277,10)="Unincepted"),VLOOKUP(" ULO",_312_Table1,MATCH(LEFT($B277,1),_312_Table1_ColumnLookup,0),FALSE),
  IF(AND(VALUE(LEFT($A277,3))=312,LEFT($G277,5)="Total",$B277="G "),VLOOKUP('312'!$F$80,_312_Table1,MATCH('312'!$N$16,_312_Table1_ColumnLookup,0),FALSE),
  IF(AND(VALUE(LEFT($A277,3))=312,LEFT($G277,5)="Total",$B277="O "),VLOOKUP('312'!$F$80,_312_Table1,MATCH('312'!$V$16,_312_Table1_ColumnLookup,0),FALSE),
  IF(AND(VALUE(LEFT($A277,3))=312,LEFT($G277,5)="Total",$B277="Q "),VLOOKUP('312'!$F$80,_312_Table1,MATCH('312'!$X$16,_312_Table1_ColumnLookup,0),FALSE),
  IF(AND(VALUE(LEFT($A277,3))=312,LEFT($G277,5)="Total"),VLOOKUP('312'!$F$80,_312_Table1,MATCH(LEFT($B277,1),_312_Table1_ColumnLookup,0),FALSE),
  IF(AND(VALUE(LEFT($A277,3))=312,LEN($I277)=4,$B277="G"),VLOOKUP($I277,_312_Table1,MATCH('312'!$N$16,_312_Table1_ColumnLookup,0),FALSE),
  IF(AND(VALUE(LEFT($A277,3))=312,LEN($I277)=4,$B277="O"),VLOOKUP($I277,_312_Table1,MATCH('312'!$V$16,_312_Table1_ColumnLookup,0),FALSE),
  IF(AND(VALUE(LEFT($A277,3))=312,LEN($I277)=4,$B277="Q"),VLOOKUP($I277,_312_Table1,MATCH('312'!$X$16,_312_Table1_ColumnLookup,0),FALSE),
  IF(AND(VALUE(LEFT($A277,3))=312,LEN($I277)=4),VLOOKUP($I277,_312_Table1,MATCH(LEFT($B277,1),_312_Table1_ColumnLookup,0),FALSE)
+N("312"),
  IF(VALUE(LEFT($A277,3))=313,VLOOKUP(VALUE(MID($B277,2,1)),_313_Table1,MATCH(MID($B277,1,1),_313_Table1_ColumnLookup,0),FALSE)
+N("313"),
  IF(AND(VALUE(LEFT($A277,3))=314,LEN($B277)=3),VLOOKUP(VALUE(MID($B277,2,2)),_314_Table1,MATCH(MID($B277,1,1),_314_Table1_ColumnLookup,0),FALSE),
  IF(VALUE(LEFT($A277,3))=314,VLOOKUP(VALUE(MID($B277,2,1)),_314_Table1,MATCH(MID($B277,1,1),_314_Table1_ColumnLookup,0),FALSE)
+N("314"),
""))))))))))))))))))))))))</f>
        <v>0</v>
      </c>
      <c r="E277" s="238" t="e">
        <f>IF(AND(VALUE(LEFT($A277,3))=309,LEN($B277)=3),VLOOKUP(VALUE(MID($B277,2,2)),_309_Table2,MATCH(MID($B277,1,1),_309_Table2_ColumnLookup,0),FALSE),
  IF($C277="309 LCR SummaryA",OneYearSCR,IF($C277="309 LCR SummaryB",UltimateSCR,IF(VALUE(LEFT($A277,3))=309,VLOOKUP(VALUE(MID($B277,2,1)),_309_Table2,MATCH(MID($B277,1,1),_309_Table2_ColumnLookup,0),FALSE)
+N("309"),
  IF(VALUE(LEFT($A277,3))=310,VLOOKUP(VALUE(MID($B277,2,1)),_310_Table2,MATCH(MID($B277,1,1),_310_Table2_ColumnLookup,0),FALSE)
+N("310"),
  IF(AND(VALUE(LEFT($A277,3))=311,LEN($I277)=4),VLOOKUP($I277,_311_Table2,MATCH($B277,_311_Table2_ColumnLookup,0),FALSE),
  IF(AND(VALUE(LEFT($A277,3))=311,OR($B277="I2",$B277="J2",$B277="K2",$B277="L2")),VLOOKUP('311'!$G$58,_311_Table2,MATCH(MID($B277,1,1),_311_Table2_ColumnLookup,0),FALSE),
  IF(AND(VALUE(LEFT($A277,3))=311,RIGHT($B277,5)="Total"),VLOOKUP('311'!$G$59,_311_Table2,MATCH(MID($B277,1,1),_311_Table2_ColumnLookup,0),FALSE),
  IF(VALUE(LEFT($A277,3))=311,VLOOKUP(VALUE(MID($B277,2,1)),_311_Table2,MATCH(MID($B277,1,1),_311_Table2_ColumnLookup,0),FALSE)
+N("311"),
  IF(AND(VALUE(LEFT($A277,3))=312,LEFT($G277,10)="Unincepted",$B277="G "),VLOOKUP(" ULO",_312_Table2,MATCH('312'!$N$16,_312_Table2_ColumnLookup,0),FALSE),
  IF(AND(VALUE(LEFT($A277,3))=312,LEFT($G277,10)="Unincepted",$B277="O "),VLOOKUP(" ULO",_312_Table2,MATCH('312'!$V$16,_312_Table2_ColumnLookup,0),FALSE),
  IF(AND(VALUE(LEFT($A277,3))=312,LEFT($G277,10)="Unincepted",$B277="Q "),VLOOKUP(" ULO",_312_Table2,MATCH('312'!$X$16,_312_Table2_ColumnLookup,0),FALSE),
  IF(AND(VALUE(LEFT($A277,3))=312,LEFT($G277,10)="Unincepted"),VLOOKUP(" ULO",_312_Table2,MATCH(LEFT($B277,1),_312_Table2_ColumnLookup,0),FALSE),
  IF(AND(VALUE(LEFT($A277,3))=312,LEFT($G277,5)="Total",$B277="G "),VLOOKUP('312'!$F$80,_312_Table2,MATCH('312'!$N$16,_312_Table2_ColumnLookup,0),FALSE),
  IF(AND(VALUE(LEFT($A277,3))=312,LEFT($G277,5)="Total",$B277="O "),VLOOKUP('312'!$F$80,_312_Table2,MATCH('312'!$V$16,_312_Table2_ColumnLookup,0),FALSE),
  IF(AND(VALUE(LEFT($A277,3))=312,LEFT($G277,5)="Total",$B277="Q "),VLOOKUP('312'!$F$80,_312_Table2,MATCH('312'!$X$16,_312_Table2_ColumnLookup,0),FALSE),
  IF(AND(VALUE(LEFT($A277,3))=312,LEFT($G277,5)="Total"),VLOOKUP('312'!$F$80,_312_Table2,MATCH(LEFT($B277,1),_312_Table2_ColumnLookup,0),FALSE),
  IF(AND(VALUE(LEFT($A277,3))=312,LEN($I277)=4,$B277="G"),VLOOKUP($I277,_312_Table2,MATCH('312'!$N$16,_312_Table2_ColumnLookup,0),FALSE),
  IF(AND(VALUE(LEFT($A277,3))=312,LEN($I277)=4,$B277="O"),VLOOKUP($I277,_312_Table2,MATCH('312'!$V$16,_312_Table2_ColumnLookup,0),FALSE),
  IF(AND(VALUE(LEFT($A277,3))=312,LEN($I277)=4,$B277="Q"),VLOOKUP($I277,_312_Table2,MATCH('312'!$X$16,_312_Table2_ColumnLookup,0),FALSE),
  IF(AND(VALUE(LEFT($A277,3))=312,LEN($I277)=4),VLOOKUP($I277,_312_Table2,MATCH(LEFT($B277,1),_312_Table2_ColumnLookup,0),FALSE)
+N("312"),
  IF(VALUE(LEFT($A277,3))=313,VLOOKUP(VALUE(MID($B277,2,1)),_313_Table2,MATCH(MID($B277,1,1),_313_Table2_ColumnLookup,0),FALSE)
+N("313"),
  IF(AND(VALUE(LEFT($A277,3))=314,LEN($B277)=3),VLOOKUP(VALUE(MID($B277,2,2)),_314_Table2,MATCH(MID($B277,1,1),_314_Table2_ColumnLookup,0),FALSE),
  IF(VALUE(LEFT($A277,3))=314,VLOOKUP(VALUE(MID($B277,2,1)),_314_Table2,MATCH(MID($B277,1,1),_314_Table2_ColumnLookup,0),FALSE)
+N("314"),
""))))))))))))))))))))))))</f>
        <v>#NAME?</v>
      </c>
      <c r="F277" s="238" t="e">
        <f>IF(AND(VALUE(LEFT($A277,3))=309,LEN($B277)=3),VLOOKUP(VALUE(MID($B277,2,2)),_309_Table3,MATCH(MID($B277,1,1),_309_Table3_ColumnLookup,0),FALSE),
  IF($C277="309 LCR SummaryA",OneYearSCR,IF($C277="309 LCR SummaryB",UltimateSCR,IF(VALUE(LEFT($A277,3))=309,VLOOKUP(VALUE(MID($B277,2,1)),_309_Table3,MATCH(MID($B277,1,1),_309_Table3_ColumnLookup,0),FALSE)
+N("309"),
  IF(VALUE(LEFT($A277,3))=310,VLOOKUP(VALUE(MID($B277,2,1)),_310_Table3,MATCH(MID($B277,1,1),_310_Table3_ColumnLookup,0),FALSE)
+N("310"),
  IF(AND(VALUE(LEFT($A277,3))=311,LEN($I277)=4),VLOOKUP($I277,_311_Table3,MATCH($B277,_311_Table3_ColumnLookup,0),FALSE),
  IF(AND(VALUE(LEFT($A277,3))=311,OR($B277="I2",$B277="J2",$B277="K2",$B277="L2")),VLOOKUP('311'!$G$58,_311_Table3,MATCH(MID($B277,1,1),_311_Table3_ColumnLookup,0),FALSE),
  IF(AND(VALUE(LEFT($A277,3))=311,RIGHT($B277,5)="Total"),VLOOKUP('311'!$G$59,_311_Table3,MATCH(MID($B277,1,1),_311_Table3_ColumnLookup,0),FALSE),
  IF(VALUE(LEFT($A277,3))=311,VLOOKUP(VALUE(MID($B277,2,1)),_311_Table3,MATCH(MID($B277,1,1),_311_Table3_ColumnLookup,0),FALSE)
+N("311"),
  IF(AND(VALUE(LEFT($A277,3))=312,LEFT($G277,10)="Unincepted",$B277="G "),VLOOKUP(" ULO",_312_Table3,MATCH('312'!$N$16,_312_Table3_ColumnLookup,0),FALSE),
  IF(AND(VALUE(LEFT($A277,3))=312,LEFT($G277,10)="Unincepted",$B277="O "),VLOOKUP(" ULO",_312_Table3,MATCH('312'!$V$16,_312_Table3_ColumnLookup,0),FALSE),
  IF(AND(VALUE(LEFT($A277,3))=312,LEFT($G277,10)="Unincepted",$B277="Q "),VLOOKUP(" ULO",_312_Table3,MATCH('312'!$X$16,_312_Table3_ColumnLookup,0),FALSE),
  IF(AND(VALUE(LEFT($A277,3))=312,LEFT($G277,10)="Unincepted"),VLOOKUP(" ULO",_312_Table3,MATCH(LEFT($B277,1),_312_Table3_ColumnLookup,0),FALSE),
  IF(AND(VALUE(LEFT($A277,3))=312,LEFT($G277,5)="Total",$B277="G "),VLOOKUP('312'!$F$80,_312_Table3,MATCH('312'!$N$16,_312_Table3_ColumnLookup,0),FALSE),
  IF(AND(VALUE(LEFT($A277,3))=312,LEFT($G277,5)="Total",$B277="O "),VLOOKUP('312'!$F$80,_312_Table3,MATCH('312'!$V$16,_312_Table3_ColumnLookup,0),FALSE),
  IF(AND(VALUE(LEFT($A277,3))=312,LEFT($G277,5)="Total",$B277="Q "),VLOOKUP('312'!$F$80,_312_Table3,MATCH('312'!$X$16,_312_Table3_ColumnLookup,0),FALSE),
  IF(AND(VALUE(LEFT($A277,3))=312,LEFT($G277,5)="Total"),VLOOKUP('312'!$F$80,_312_Table3,MATCH(LEFT($B277,1),_312_Table3_ColumnLookup,0),FALSE),
  IF(AND(VALUE(LEFT($A277,3))=312,LEN($I277)=4,$B277="G"),VLOOKUP($I277,_312_Table3,MATCH('312'!$N$16,_312_Table3_ColumnLookup,0),FALSE),
  IF(AND(VALUE(LEFT($A277,3))=312,LEN($I277)=4,$B277="O"),VLOOKUP($I277,_312_Table3,MATCH('312'!$V$16,_312_Table3_ColumnLookup,0),FALSE),
  IF(AND(VALUE(LEFT($A277,3))=312,LEN($I277)=4,$B277="Q"),VLOOKUP($I277,_312_Table3,MATCH('312'!$X$16,_312_Table3_ColumnLookup,0),FALSE),
  IF(AND(VALUE(LEFT($A277,3))=312,LEN($I277)=4),VLOOKUP($I277,_312_Table3,MATCH(LEFT($B277,1),_312_Table3_ColumnLookup,0),FALSE)
+N("312"),
  IF(VALUE(LEFT($A277,3))=313,VLOOKUP(VALUE(MID($B277,2,1)),_313_Table3,MATCH(MID($B277,1,1),_313_Table3_ColumnLookup,0),FALSE)
+N("313"),
  IF(AND(VALUE(LEFT($A277,3))=314,LEN($B277)=3),VLOOKUP(VALUE(MID($B277,2,2)),_314_Table3,MATCH(MID($B277,1,1),_314_Table3_ColumnLookup,0),FALSE),
  IF(VALUE(LEFT($A277,3))=314,VLOOKUP(VALUE(MID($B277,2,1)),_314_Table3,MATCH(MID($B277,1,1),_314_Table3_ColumnLookup,0),FALSE)
+N("314"),
""))))))))))))))))))))))))</f>
        <v>#NAME?</v>
      </c>
      <c r="G277" t="s">
        <v>1141</v>
      </c>
      <c r="H277" s="321">
        <f>IFERROR(
IF(ISERROR($D277)=FALSE,$D277,IF(ISERROR($E277)=FALSE,$E277,IF(ISERROR($F277)=FALSE,$F277
+N("012 checkboxes"),
IF(
IF(OR(LEFT($A277,9)="Syndicate",LEFT($A277,12)="NewSyndicate"),VLOOKUP($A277,'012'!$J:$ZW,MATCH("Link to button",'012'!$J$1:$ZW$1,0),0)
+N("309 checkbox"),
IF($C277="309 LCR Summary0",VLOOKUP("Notes990",'309'!$P:$ZZ,MATCH("Link to button",'309'!$P$1:$ZZ$1,0),0)
+N("313 checkboxes"),
IF($C277="313 Financial Information0LcmVsScr",IF($C277="309 LCR Summary0",VLOOKUP("LcmVsScr",'309'!$N:$ZZ,MATCH("Link to button",'309'!$N$1:$ZZ$1,0),0),
IF($C277="313 Financial Information0LcrDocAttached",IF($C277="309 LCR Summary0",VLOOKUP("LcrDocAttached",'309'!$N:$ZZ,MATCH("Link to button",'309'!$N$1:$ZZ$1,0),
0)))))))=1,TRUE,FALSE)
))),"")</f>
        <v>0</v>
      </c>
      <c r="I277">
        <v>1994</v>
      </c>
    </row>
    <row r="278" spans="1:9" customFormat="1">
      <c r="A278" s="237" t="str">
        <f>VLOOKUP($G278,CSVLookups!$B:$R,MATCH(A$1,CSVLookups!$B$1:$R$1,0),FALSE)</f>
        <v>312 Projected Solvency II Technical Provisions at Time Zero</v>
      </c>
      <c r="B278" s="237" t="str">
        <f>VLOOKUP($G278,CSVLookups!$B:$R,MATCH(B$1,CSVLookups!$B$1:$R$1,0),FALSE)</f>
        <v>C</v>
      </c>
      <c r="C278" s="238" t="str">
        <f t="shared" si="5"/>
        <v>312 Projected Solvency II Technical Provisions at Time ZeroC1994</v>
      </c>
      <c r="D278" s="238">
        <f>IF(AND(VALUE(LEFT($A278,3))=309,LEN($B278)=3),VLOOKUP(VALUE(MID($B278,2,2)),_309_Table1,MATCH(MID($B278,1,1),_309_Table1_ColumnLookup,0),FALSE),
  IF($C278="309 LCR SummaryA",OneYearSCR,IF($C278="309 LCR SummaryB",UltimateSCR,IF(VALUE(LEFT($A278,3))=309,VLOOKUP(VALUE(MID($B278,2,1)),_309_Table1,MATCH(MID($B278,1,1),_309_Table1_ColumnLookup,0),FALSE)
+N("309"),
  IF(VALUE(LEFT($A278,3))=310,VLOOKUP(VALUE(MID($B278,2,1)),_310_Table1,MATCH(MID($B278,1,1),_310_Table1_ColumnLookup,0),FALSE)
+N("310"),
  IF(AND(VALUE(LEFT($A278,3))=311,LEN($I278)=4),VLOOKUP($I278,_311_Table1,MATCH($B278,_311_Table1_ColumnLookup,0),FALSE),
  IF(AND(VALUE(LEFT($A278,3))=311,OR($B278="I2",$B278="J2",$B278="K2",$B278="L2")),VLOOKUP('311'!$G$58,_311_Table1,MATCH(MID($B278,1,1),_311_Table1_ColumnLookup,0),FALSE),
  IF(AND(VALUE(LEFT($A278,3))=311,RIGHT($B278,5)="Total"),VLOOKUP('311'!$G$59,_311_Table1,MATCH(MID($B278,1,1),_311_Table1_ColumnLookup,0),FALSE),
  IF(VALUE(LEFT($A278,3))=311,VLOOKUP(VALUE(MID($B278,2,1)),_311_Table1,MATCH(MID($B278,1,1),_311_Table1_ColumnLookup,0),FALSE)
+N("311"),
  IF(AND(VALUE(LEFT($A278,3))=312,LEFT($G278,10)="Unincepted",$B278="G "),VLOOKUP(" ULO",_312_Table1,MATCH('312'!$N$16,_312_Table1_ColumnLookup,0),FALSE),
  IF(AND(VALUE(LEFT($A278,3))=312,LEFT($G278,10)="Unincepted",$B278="O "),VLOOKUP(" ULO",_312_Table1,MATCH('312'!$V$16,_312_Table1_ColumnLookup,0),FALSE),
  IF(AND(VALUE(LEFT($A278,3))=312,LEFT($G278,10)="Unincepted",$B278="Q "),VLOOKUP(" ULO",_312_Table1,MATCH('312'!$X$16,_312_Table1_ColumnLookup,0),FALSE),
  IF(AND(VALUE(LEFT($A278,3))=312,LEFT($G278,10)="Unincepted"),VLOOKUP(" ULO",_312_Table1,MATCH(LEFT($B278,1),_312_Table1_ColumnLookup,0),FALSE),
  IF(AND(VALUE(LEFT($A278,3))=312,LEFT($G278,5)="Total",$B278="G "),VLOOKUP('312'!$F$80,_312_Table1,MATCH('312'!$N$16,_312_Table1_ColumnLookup,0),FALSE),
  IF(AND(VALUE(LEFT($A278,3))=312,LEFT($G278,5)="Total",$B278="O "),VLOOKUP('312'!$F$80,_312_Table1,MATCH('312'!$V$16,_312_Table1_ColumnLookup,0),FALSE),
  IF(AND(VALUE(LEFT($A278,3))=312,LEFT($G278,5)="Total",$B278="Q "),VLOOKUP('312'!$F$80,_312_Table1,MATCH('312'!$X$16,_312_Table1_ColumnLookup,0),FALSE),
  IF(AND(VALUE(LEFT($A278,3))=312,LEFT($G278,5)="Total"),VLOOKUP('312'!$F$80,_312_Table1,MATCH(LEFT($B278,1),_312_Table1_ColumnLookup,0),FALSE),
  IF(AND(VALUE(LEFT($A278,3))=312,LEN($I278)=4,$B278="G"),VLOOKUP($I278,_312_Table1,MATCH('312'!$N$16,_312_Table1_ColumnLookup,0),FALSE),
  IF(AND(VALUE(LEFT($A278,3))=312,LEN($I278)=4,$B278="O"),VLOOKUP($I278,_312_Table1,MATCH('312'!$V$16,_312_Table1_ColumnLookup,0),FALSE),
  IF(AND(VALUE(LEFT($A278,3))=312,LEN($I278)=4,$B278="Q"),VLOOKUP($I278,_312_Table1,MATCH('312'!$X$16,_312_Table1_ColumnLookup,0),FALSE),
  IF(AND(VALUE(LEFT($A278,3))=312,LEN($I278)=4),VLOOKUP($I278,_312_Table1,MATCH(LEFT($B278,1),_312_Table1_ColumnLookup,0),FALSE)
+N("312"),
  IF(VALUE(LEFT($A278,3))=313,VLOOKUP(VALUE(MID($B278,2,1)),_313_Table1,MATCH(MID($B278,1,1),_313_Table1_ColumnLookup,0),FALSE)
+N("313"),
  IF(AND(VALUE(LEFT($A278,3))=314,LEN($B278)=3),VLOOKUP(VALUE(MID($B278,2,2)),_314_Table1,MATCH(MID($B278,1,1),_314_Table1_ColumnLookup,0),FALSE),
  IF(VALUE(LEFT($A278,3))=314,VLOOKUP(VALUE(MID($B278,2,1)),_314_Table1,MATCH(MID($B278,1,1),_314_Table1_ColumnLookup,0),FALSE)
+N("314"),
""))))))))))))))))))))))))</f>
        <v>0</v>
      </c>
      <c r="E278" s="238" t="e">
        <f>IF(AND(VALUE(LEFT($A278,3))=309,LEN($B278)=3),VLOOKUP(VALUE(MID($B278,2,2)),_309_Table2,MATCH(MID($B278,1,1),_309_Table2_ColumnLookup,0),FALSE),
  IF($C278="309 LCR SummaryA",OneYearSCR,IF($C278="309 LCR SummaryB",UltimateSCR,IF(VALUE(LEFT($A278,3))=309,VLOOKUP(VALUE(MID($B278,2,1)),_309_Table2,MATCH(MID($B278,1,1),_309_Table2_ColumnLookup,0),FALSE)
+N("309"),
  IF(VALUE(LEFT($A278,3))=310,VLOOKUP(VALUE(MID($B278,2,1)),_310_Table2,MATCH(MID($B278,1,1),_310_Table2_ColumnLookup,0),FALSE)
+N("310"),
  IF(AND(VALUE(LEFT($A278,3))=311,LEN($I278)=4),VLOOKUP($I278,_311_Table2,MATCH($B278,_311_Table2_ColumnLookup,0),FALSE),
  IF(AND(VALUE(LEFT($A278,3))=311,OR($B278="I2",$B278="J2",$B278="K2",$B278="L2")),VLOOKUP('311'!$G$58,_311_Table2,MATCH(MID($B278,1,1),_311_Table2_ColumnLookup,0),FALSE),
  IF(AND(VALUE(LEFT($A278,3))=311,RIGHT($B278,5)="Total"),VLOOKUP('311'!$G$59,_311_Table2,MATCH(MID($B278,1,1),_311_Table2_ColumnLookup,0),FALSE),
  IF(VALUE(LEFT($A278,3))=311,VLOOKUP(VALUE(MID($B278,2,1)),_311_Table2,MATCH(MID($B278,1,1),_311_Table2_ColumnLookup,0),FALSE)
+N("311"),
  IF(AND(VALUE(LEFT($A278,3))=312,LEFT($G278,10)="Unincepted",$B278="G "),VLOOKUP(" ULO",_312_Table2,MATCH('312'!$N$16,_312_Table2_ColumnLookup,0),FALSE),
  IF(AND(VALUE(LEFT($A278,3))=312,LEFT($G278,10)="Unincepted",$B278="O "),VLOOKUP(" ULO",_312_Table2,MATCH('312'!$V$16,_312_Table2_ColumnLookup,0),FALSE),
  IF(AND(VALUE(LEFT($A278,3))=312,LEFT($G278,10)="Unincepted",$B278="Q "),VLOOKUP(" ULO",_312_Table2,MATCH('312'!$X$16,_312_Table2_ColumnLookup,0),FALSE),
  IF(AND(VALUE(LEFT($A278,3))=312,LEFT($G278,10)="Unincepted"),VLOOKUP(" ULO",_312_Table2,MATCH(LEFT($B278,1),_312_Table2_ColumnLookup,0),FALSE),
  IF(AND(VALUE(LEFT($A278,3))=312,LEFT($G278,5)="Total",$B278="G "),VLOOKUP('312'!$F$80,_312_Table2,MATCH('312'!$N$16,_312_Table2_ColumnLookup,0),FALSE),
  IF(AND(VALUE(LEFT($A278,3))=312,LEFT($G278,5)="Total",$B278="O "),VLOOKUP('312'!$F$80,_312_Table2,MATCH('312'!$V$16,_312_Table2_ColumnLookup,0),FALSE),
  IF(AND(VALUE(LEFT($A278,3))=312,LEFT($G278,5)="Total",$B278="Q "),VLOOKUP('312'!$F$80,_312_Table2,MATCH('312'!$X$16,_312_Table2_ColumnLookup,0),FALSE),
  IF(AND(VALUE(LEFT($A278,3))=312,LEFT($G278,5)="Total"),VLOOKUP('312'!$F$80,_312_Table2,MATCH(LEFT($B278,1),_312_Table2_ColumnLookup,0),FALSE),
  IF(AND(VALUE(LEFT($A278,3))=312,LEN($I278)=4,$B278="G"),VLOOKUP($I278,_312_Table2,MATCH('312'!$N$16,_312_Table2_ColumnLookup,0),FALSE),
  IF(AND(VALUE(LEFT($A278,3))=312,LEN($I278)=4,$B278="O"),VLOOKUP($I278,_312_Table2,MATCH('312'!$V$16,_312_Table2_ColumnLookup,0),FALSE),
  IF(AND(VALUE(LEFT($A278,3))=312,LEN($I278)=4,$B278="Q"),VLOOKUP($I278,_312_Table2,MATCH('312'!$X$16,_312_Table2_ColumnLookup,0),FALSE),
  IF(AND(VALUE(LEFT($A278,3))=312,LEN($I278)=4),VLOOKUP($I278,_312_Table2,MATCH(LEFT($B278,1),_312_Table2_ColumnLookup,0),FALSE)
+N("312"),
  IF(VALUE(LEFT($A278,3))=313,VLOOKUP(VALUE(MID($B278,2,1)),_313_Table2,MATCH(MID($B278,1,1),_313_Table2_ColumnLookup,0),FALSE)
+N("313"),
  IF(AND(VALUE(LEFT($A278,3))=314,LEN($B278)=3),VLOOKUP(VALUE(MID($B278,2,2)),_314_Table2,MATCH(MID($B278,1,1),_314_Table2_ColumnLookup,0),FALSE),
  IF(VALUE(LEFT($A278,3))=314,VLOOKUP(VALUE(MID($B278,2,1)),_314_Table2,MATCH(MID($B278,1,1),_314_Table2_ColumnLookup,0),FALSE)
+N("314"),
""))))))))))))))))))))))))</f>
        <v>#NAME?</v>
      </c>
      <c r="F278" s="238" t="e">
        <f>IF(AND(VALUE(LEFT($A278,3))=309,LEN($B278)=3),VLOOKUP(VALUE(MID($B278,2,2)),_309_Table3,MATCH(MID($B278,1,1),_309_Table3_ColumnLookup,0),FALSE),
  IF($C278="309 LCR SummaryA",OneYearSCR,IF($C278="309 LCR SummaryB",UltimateSCR,IF(VALUE(LEFT($A278,3))=309,VLOOKUP(VALUE(MID($B278,2,1)),_309_Table3,MATCH(MID($B278,1,1),_309_Table3_ColumnLookup,0),FALSE)
+N("309"),
  IF(VALUE(LEFT($A278,3))=310,VLOOKUP(VALUE(MID($B278,2,1)),_310_Table3,MATCH(MID($B278,1,1),_310_Table3_ColumnLookup,0),FALSE)
+N("310"),
  IF(AND(VALUE(LEFT($A278,3))=311,LEN($I278)=4),VLOOKUP($I278,_311_Table3,MATCH($B278,_311_Table3_ColumnLookup,0),FALSE),
  IF(AND(VALUE(LEFT($A278,3))=311,OR($B278="I2",$B278="J2",$B278="K2",$B278="L2")),VLOOKUP('311'!$G$58,_311_Table3,MATCH(MID($B278,1,1),_311_Table3_ColumnLookup,0),FALSE),
  IF(AND(VALUE(LEFT($A278,3))=311,RIGHT($B278,5)="Total"),VLOOKUP('311'!$G$59,_311_Table3,MATCH(MID($B278,1,1),_311_Table3_ColumnLookup,0),FALSE),
  IF(VALUE(LEFT($A278,3))=311,VLOOKUP(VALUE(MID($B278,2,1)),_311_Table3,MATCH(MID($B278,1,1),_311_Table3_ColumnLookup,0),FALSE)
+N("311"),
  IF(AND(VALUE(LEFT($A278,3))=312,LEFT($G278,10)="Unincepted",$B278="G "),VLOOKUP(" ULO",_312_Table3,MATCH('312'!$N$16,_312_Table3_ColumnLookup,0),FALSE),
  IF(AND(VALUE(LEFT($A278,3))=312,LEFT($G278,10)="Unincepted",$B278="O "),VLOOKUP(" ULO",_312_Table3,MATCH('312'!$V$16,_312_Table3_ColumnLookup,0),FALSE),
  IF(AND(VALUE(LEFT($A278,3))=312,LEFT($G278,10)="Unincepted",$B278="Q "),VLOOKUP(" ULO",_312_Table3,MATCH('312'!$X$16,_312_Table3_ColumnLookup,0),FALSE),
  IF(AND(VALUE(LEFT($A278,3))=312,LEFT($G278,10)="Unincepted"),VLOOKUP(" ULO",_312_Table3,MATCH(LEFT($B278,1),_312_Table3_ColumnLookup,0),FALSE),
  IF(AND(VALUE(LEFT($A278,3))=312,LEFT($G278,5)="Total",$B278="G "),VLOOKUP('312'!$F$80,_312_Table3,MATCH('312'!$N$16,_312_Table3_ColumnLookup,0),FALSE),
  IF(AND(VALUE(LEFT($A278,3))=312,LEFT($G278,5)="Total",$B278="O "),VLOOKUP('312'!$F$80,_312_Table3,MATCH('312'!$V$16,_312_Table3_ColumnLookup,0),FALSE),
  IF(AND(VALUE(LEFT($A278,3))=312,LEFT($G278,5)="Total",$B278="Q "),VLOOKUP('312'!$F$80,_312_Table3,MATCH('312'!$X$16,_312_Table3_ColumnLookup,0),FALSE),
  IF(AND(VALUE(LEFT($A278,3))=312,LEFT($G278,5)="Total"),VLOOKUP('312'!$F$80,_312_Table3,MATCH(LEFT($B278,1),_312_Table3_ColumnLookup,0),FALSE),
  IF(AND(VALUE(LEFT($A278,3))=312,LEN($I278)=4,$B278="G"),VLOOKUP($I278,_312_Table3,MATCH('312'!$N$16,_312_Table3_ColumnLookup,0),FALSE),
  IF(AND(VALUE(LEFT($A278,3))=312,LEN($I278)=4,$B278="O"),VLOOKUP($I278,_312_Table3,MATCH('312'!$V$16,_312_Table3_ColumnLookup,0),FALSE),
  IF(AND(VALUE(LEFT($A278,3))=312,LEN($I278)=4,$B278="Q"),VLOOKUP($I278,_312_Table3,MATCH('312'!$X$16,_312_Table3_ColumnLookup,0),FALSE),
  IF(AND(VALUE(LEFT($A278,3))=312,LEN($I278)=4),VLOOKUP($I278,_312_Table3,MATCH(LEFT($B278,1),_312_Table3_ColumnLookup,0),FALSE)
+N("312"),
  IF(VALUE(LEFT($A278,3))=313,VLOOKUP(VALUE(MID($B278,2,1)),_313_Table3,MATCH(MID($B278,1,1),_313_Table3_ColumnLookup,0),FALSE)
+N("313"),
  IF(AND(VALUE(LEFT($A278,3))=314,LEN($B278)=3),VLOOKUP(VALUE(MID($B278,2,2)),_314_Table3,MATCH(MID($B278,1,1),_314_Table3_ColumnLookup,0),FALSE),
  IF(VALUE(LEFT($A278,3))=314,VLOOKUP(VALUE(MID($B278,2,1)),_314_Table3,MATCH(MID($B278,1,1),_314_Table3_ColumnLookup,0),FALSE)
+N("314"),
""))))))))))))))))))))))))</f>
        <v>#NAME?</v>
      </c>
      <c r="G278" t="s">
        <v>1142</v>
      </c>
      <c r="H278" s="321">
        <f>IFERROR(
IF(ISERROR($D278)=FALSE,$D278,IF(ISERROR($E278)=FALSE,$E278,IF(ISERROR($F278)=FALSE,$F278
+N("012 checkboxes"),
IF(
IF(OR(LEFT($A278,9)="Syndicate",LEFT($A278,12)="NewSyndicate"),VLOOKUP($A278,'012'!$J:$ZW,MATCH("Link to button",'012'!$J$1:$ZW$1,0),0)
+N("309 checkbox"),
IF($C278="309 LCR Summary0",VLOOKUP("Notes990",'309'!$P:$ZZ,MATCH("Link to button",'309'!$P$1:$ZZ$1,0),0)
+N("313 checkboxes"),
IF($C278="313 Financial Information0LcmVsScr",IF($C278="309 LCR Summary0",VLOOKUP("LcmVsScr",'309'!$N:$ZZ,MATCH("Link to button",'309'!$N$1:$ZZ$1,0),0),
IF($C278="313 Financial Information0LcrDocAttached",IF($C278="309 LCR Summary0",VLOOKUP("LcrDocAttached",'309'!$N:$ZZ,MATCH("Link to button",'309'!$N$1:$ZZ$1,0),
0)))))))=1,TRUE,FALSE)
))),"")</f>
        <v>0</v>
      </c>
      <c r="I278">
        <v>1994</v>
      </c>
    </row>
    <row r="279" spans="1:9" customFormat="1">
      <c r="A279" s="237" t="str">
        <f>VLOOKUP($G279,CSVLookups!$B:$R,MATCH(A$1,CSVLookups!$B$1:$R$1,0),FALSE)</f>
        <v>312 Projected Solvency II Technical Provisions at Time Zero</v>
      </c>
      <c r="B279" s="237" t="str">
        <f>VLOOKUP($G279,CSVLookups!$B:$R,MATCH(B$1,CSVLookups!$B$1:$R$1,0),FALSE)</f>
        <v>D</v>
      </c>
      <c r="C279" s="238" t="str">
        <f t="shared" si="5"/>
        <v>312 Projected Solvency II Technical Provisions at Time ZeroD1994</v>
      </c>
      <c r="D279" s="238">
        <f>IF(AND(VALUE(LEFT($A279,3))=309,LEN($B279)=3),VLOOKUP(VALUE(MID($B279,2,2)),_309_Table1,MATCH(MID($B279,1,1),_309_Table1_ColumnLookup,0),FALSE),
  IF($C279="309 LCR SummaryA",OneYearSCR,IF($C279="309 LCR SummaryB",UltimateSCR,IF(VALUE(LEFT($A279,3))=309,VLOOKUP(VALUE(MID($B279,2,1)),_309_Table1,MATCH(MID($B279,1,1),_309_Table1_ColumnLookup,0),FALSE)
+N("309"),
  IF(VALUE(LEFT($A279,3))=310,VLOOKUP(VALUE(MID($B279,2,1)),_310_Table1,MATCH(MID($B279,1,1),_310_Table1_ColumnLookup,0),FALSE)
+N("310"),
  IF(AND(VALUE(LEFT($A279,3))=311,LEN($I279)=4),VLOOKUP($I279,_311_Table1,MATCH($B279,_311_Table1_ColumnLookup,0),FALSE),
  IF(AND(VALUE(LEFT($A279,3))=311,OR($B279="I2",$B279="J2",$B279="K2",$B279="L2")),VLOOKUP('311'!$G$58,_311_Table1,MATCH(MID($B279,1,1),_311_Table1_ColumnLookup,0),FALSE),
  IF(AND(VALUE(LEFT($A279,3))=311,RIGHT($B279,5)="Total"),VLOOKUP('311'!$G$59,_311_Table1,MATCH(MID($B279,1,1),_311_Table1_ColumnLookup,0),FALSE),
  IF(VALUE(LEFT($A279,3))=311,VLOOKUP(VALUE(MID($B279,2,1)),_311_Table1,MATCH(MID($B279,1,1),_311_Table1_ColumnLookup,0),FALSE)
+N("311"),
  IF(AND(VALUE(LEFT($A279,3))=312,LEFT($G279,10)="Unincepted",$B279="G "),VLOOKUP(" ULO",_312_Table1,MATCH('312'!$N$16,_312_Table1_ColumnLookup,0),FALSE),
  IF(AND(VALUE(LEFT($A279,3))=312,LEFT($G279,10)="Unincepted",$B279="O "),VLOOKUP(" ULO",_312_Table1,MATCH('312'!$V$16,_312_Table1_ColumnLookup,0),FALSE),
  IF(AND(VALUE(LEFT($A279,3))=312,LEFT($G279,10)="Unincepted",$B279="Q "),VLOOKUP(" ULO",_312_Table1,MATCH('312'!$X$16,_312_Table1_ColumnLookup,0),FALSE),
  IF(AND(VALUE(LEFT($A279,3))=312,LEFT($G279,10)="Unincepted"),VLOOKUP(" ULO",_312_Table1,MATCH(LEFT($B279,1),_312_Table1_ColumnLookup,0),FALSE),
  IF(AND(VALUE(LEFT($A279,3))=312,LEFT($G279,5)="Total",$B279="G "),VLOOKUP('312'!$F$80,_312_Table1,MATCH('312'!$N$16,_312_Table1_ColumnLookup,0),FALSE),
  IF(AND(VALUE(LEFT($A279,3))=312,LEFT($G279,5)="Total",$B279="O "),VLOOKUP('312'!$F$80,_312_Table1,MATCH('312'!$V$16,_312_Table1_ColumnLookup,0),FALSE),
  IF(AND(VALUE(LEFT($A279,3))=312,LEFT($G279,5)="Total",$B279="Q "),VLOOKUP('312'!$F$80,_312_Table1,MATCH('312'!$X$16,_312_Table1_ColumnLookup,0),FALSE),
  IF(AND(VALUE(LEFT($A279,3))=312,LEFT($G279,5)="Total"),VLOOKUP('312'!$F$80,_312_Table1,MATCH(LEFT($B279,1),_312_Table1_ColumnLookup,0),FALSE),
  IF(AND(VALUE(LEFT($A279,3))=312,LEN($I279)=4,$B279="G"),VLOOKUP($I279,_312_Table1,MATCH('312'!$N$16,_312_Table1_ColumnLookup,0),FALSE),
  IF(AND(VALUE(LEFT($A279,3))=312,LEN($I279)=4,$B279="O"),VLOOKUP($I279,_312_Table1,MATCH('312'!$V$16,_312_Table1_ColumnLookup,0),FALSE),
  IF(AND(VALUE(LEFT($A279,3))=312,LEN($I279)=4,$B279="Q"),VLOOKUP($I279,_312_Table1,MATCH('312'!$X$16,_312_Table1_ColumnLookup,0),FALSE),
  IF(AND(VALUE(LEFT($A279,3))=312,LEN($I279)=4),VLOOKUP($I279,_312_Table1,MATCH(LEFT($B279,1),_312_Table1_ColumnLookup,0),FALSE)
+N("312"),
  IF(VALUE(LEFT($A279,3))=313,VLOOKUP(VALUE(MID($B279,2,1)),_313_Table1,MATCH(MID($B279,1,1),_313_Table1_ColumnLookup,0),FALSE)
+N("313"),
  IF(AND(VALUE(LEFT($A279,3))=314,LEN($B279)=3),VLOOKUP(VALUE(MID($B279,2,2)),_314_Table1,MATCH(MID($B279,1,1),_314_Table1_ColumnLookup,0),FALSE),
  IF(VALUE(LEFT($A279,3))=314,VLOOKUP(VALUE(MID($B279,2,1)),_314_Table1,MATCH(MID($B279,1,1),_314_Table1_ColumnLookup,0),FALSE)
+N("314"),
""))))))))))))))))))))))))</f>
        <v>0</v>
      </c>
      <c r="E279" s="238" t="e">
        <f>IF(AND(VALUE(LEFT($A279,3))=309,LEN($B279)=3),VLOOKUP(VALUE(MID($B279,2,2)),_309_Table2,MATCH(MID($B279,1,1),_309_Table2_ColumnLookup,0),FALSE),
  IF($C279="309 LCR SummaryA",OneYearSCR,IF($C279="309 LCR SummaryB",UltimateSCR,IF(VALUE(LEFT($A279,3))=309,VLOOKUP(VALUE(MID($B279,2,1)),_309_Table2,MATCH(MID($B279,1,1),_309_Table2_ColumnLookup,0),FALSE)
+N("309"),
  IF(VALUE(LEFT($A279,3))=310,VLOOKUP(VALUE(MID($B279,2,1)),_310_Table2,MATCH(MID($B279,1,1),_310_Table2_ColumnLookup,0),FALSE)
+N("310"),
  IF(AND(VALUE(LEFT($A279,3))=311,LEN($I279)=4),VLOOKUP($I279,_311_Table2,MATCH($B279,_311_Table2_ColumnLookup,0),FALSE),
  IF(AND(VALUE(LEFT($A279,3))=311,OR($B279="I2",$B279="J2",$B279="K2",$B279="L2")),VLOOKUP('311'!$G$58,_311_Table2,MATCH(MID($B279,1,1),_311_Table2_ColumnLookup,0),FALSE),
  IF(AND(VALUE(LEFT($A279,3))=311,RIGHT($B279,5)="Total"),VLOOKUP('311'!$G$59,_311_Table2,MATCH(MID($B279,1,1),_311_Table2_ColumnLookup,0),FALSE),
  IF(VALUE(LEFT($A279,3))=311,VLOOKUP(VALUE(MID($B279,2,1)),_311_Table2,MATCH(MID($B279,1,1),_311_Table2_ColumnLookup,0),FALSE)
+N("311"),
  IF(AND(VALUE(LEFT($A279,3))=312,LEFT($G279,10)="Unincepted",$B279="G "),VLOOKUP(" ULO",_312_Table2,MATCH('312'!$N$16,_312_Table2_ColumnLookup,0),FALSE),
  IF(AND(VALUE(LEFT($A279,3))=312,LEFT($G279,10)="Unincepted",$B279="O "),VLOOKUP(" ULO",_312_Table2,MATCH('312'!$V$16,_312_Table2_ColumnLookup,0),FALSE),
  IF(AND(VALUE(LEFT($A279,3))=312,LEFT($G279,10)="Unincepted",$B279="Q "),VLOOKUP(" ULO",_312_Table2,MATCH('312'!$X$16,_312_Table2_ColumnLookup,0),FALSE),
  IF(AND(VALUE(LEFT($A279,3))=312,LEFT($G279,10)="Unincepted"),VLOOKUP(" ULO",_312_Table2,MATCH(LEFT($B279,1),_312_Table2_ColumnLookup,0),FALSE),
  IF(AND(VALUE(LEFT($A279,3))=312,LEFT($G279,5)="Total",$B279="G "),VLOOKUP('312'!$F$80,_312_Table2,MATCH('312'!$N$16,_312_Table2_ColumnLookup,0),FALSE),
  IF(AND(VALUE(LEFT($A279,3))=312,LEFT($G279,5)="Total",$B279="O "),VLOOKUP('312'!$F$80,_312_Table2,MATCH('312'!$V$16,_312_Table2_ColumnLookup,0),FALSE),
  IF(AND(VALUE(LEFT($A279,3))=312,LEFT($G279,5)="Total",$B279="Q "),VLOOKUP('312'!$F$80,_312_Table2,MATCH('312'!$X$16,_312_Table2_ColumnLookup,0),FALSE),
  IF(AND(VALUE(LEFT($A279,3))=312,LEFT($G279,5)="Total"),VLOOKUP('312'!$F$80,_312_Table2,MATCH(LEFT($B279,1),_312_Table2_ColumnLookup,0),FALSE),
  IF(AND(VALUE(LEFT($A279,3))=312,LEN($I279)=4,$B279="G"),VLOOKUP($I279,_312_Table2,MATCH('312'!$N$16,_312_Table2_ColumnLookup,0),FALSE),
  IF(AND(VALUE(LEFT($A279,3))=312,LEN($I279)=4,$B279="O"),VLOOKUP($I279,_312_Table2,MATCH('312'!$V$16,_312_Table2_ColumnLookup,0),FALSE),
  IF(AND(VALUE(LEFT($A279,3))=312,LEN($I279)=4,$B279="Q"),VLOOKUP($I279,_312_Table2,MATCH('312'!$X$16,_312_Table2_ColumnLookup,0),FALSE),
  IF(AND(VALUE(LEFT($A279,3))=312,LEN($I279)=4),VLOOKUP($I279,_312_Table2,MATCH(LEFT($B279,1),_312_Table2_ColumnLookup,0),FALSE)
+N("312"),
  IF(VALUE(LEFT($A279,3))=313,VLOOKUP(VALUE(MID($B279,2,1)),_313_Table2,MATCH(MID($B279,1,1),_313_Table2_ColumnLookup,0),FALSE)
+N("313"),
  IF(AND(VALUE(LEFT($A279,3))=314,LEN($B279)=3),VLOOKUP(VALUE(MID($B279,2,2)),_314_Table2,MATCH(MID($B279,1,1),_314_Table2_ColumnLookup,0),FALSE),
  IF(VALUE(LEFT($A279,3))=314,VLOOKUP(VALUE(MID($B279,2,1)),_314_Table2,MATCH(MID($B279,1,1),_314_Table2_ColumnLookup,0),FALSE)
+N("314"),
""))))))))))))))))))))))))</f>
        <v>#NAME?</v>
      </c>
      <c r="F279" s="238" t="e">
        <f>IF(AND(VALUE(LEFT($A279,3))=309,LEN($B279)=3),VLOOKUP(VALUE(MID($B279,2,2)),_309_Table3,MATCH(MID($B279,1,1),_309_Table3_ColumnLookup,0),FALSE),
  IF($C279="309 LCR SummaryA",OneYearSCR,IF($C279="309 LCR SummaryB",UltimateSCR,IF(VALUE(LEFT($A279,3))=309,VLOOKUP(VALUE(MID($B279,2,1)),_309_Table3,MATCH(MID($B279,1,1),_309_Table3_ColumnLookup,0),FALSE)
+N("309"),
  IF(VALUE(LEFT($A279,3))=310,VLOOKUP(VALUE(MID($B279,2,1)),_310_Table3,MATCH(MID($B279,1,1),_310_Table3_ColumnLookup,0),FALSE)
+N("310"),
  IF(AND(VALUE(LEFT($A279,3))=311,LEN($I279)=4),VLOOKUP($I279,_311_Table3,MATCH($B279,_311_Table3_ColumnLookup,0),FALSE),
  IF(AND(VALUE(LEFT($A279,3))=311,OR($B279="I2",$B279="J2",$B279="K2",$B279="L2")),VLOOKUP('311'!$G$58,_311_Table3,MATCH(MID($B279,1,1),_311_Table3_ColumnLookup,0),FALSE),
  IF(AND(VALUE(LEFT($A279,3))=311,RIGHT($B279,5)="Total"),VLOOKUP('311'!$G$59,_311_Table3,MATCH(MID($B279,1,1),_311_Table3_ColumnLookup,0),FALSE),
  IF(VALUE(LEFT($A279,3))=311,VLOOKUP(VALUE(MID($B279,2,1)),_311_Table3,MATCH(MID($B279,1,1),_311_Table3_ColumnLookup,0),FALSE)
+N("311"),
  IF(AND(VALUE(LEFT($A279,3))=312,LEFT($G279,10)="Unincepted",$B279="G "),VLOOKUP(" ULO",_312_Table3,MATCH('312'!$N$16,_312_Table3_ColumnLookup,0),FALSE),
  IF(AND(VALUE(LEFT($A279,3))=312,LEFT($G279,10)="Unincepted",$B279="O "),VLOOKUP(" ULO",_312_Table3,MATCH('312'!$V$16,_312_Table3_ColumnLookup,0),FALSE),
  IF(AND(VALUE(LEFT($A279,3))=312,LEFT($G279,10)="Unincepted",$B279="Q "),VLOOKUP(" ULO",_312_Table3,MATCH('312'!$X$16,_312_Table3_ColumnLookup,0),FALSE),
  IF(AND(VALUE(LEFT($A279,3))=312,LEFT($G279,10)="Unincepted"),VLOOKUP(" ULO",_312_Table3,MATCH(LEFT($B279,1),_312_Table3_ColumnLookup,0),FALSE),
  IF(AND(VALUE(LEFT($A279,3))=312,LEFT($G279,5)="Total",$B279="G "),VLOOKUP('312'!$F$80,_312_Table3,MATCH('312'!$N$16,_312_Table3_ColumnLookup,0),FALSE),
  IF(AND(VALUE(LEFT($A279,3))=312,LEFT($G279,5)="Total",$B279="O "),VLOOKUP('312'!$F$80,_312_Table3,MATCH('312'!$V$16,_312_Table3_ColumnLookup,0),FALSE),
  IF(AND(VALUE(LEFT($A279,3))=312,LEFT($G279,5)="Total",$B279="Q "),VLOOKUP('312'!$F$80,_312_Table3,MATCH('312'!$X$16,_312_Table3_ColumnLookup,0),FALSE),
  IF(AND(VALUE(LEFT($A279,3))=312,LEFT($G279,5)="Total"),VLOOKUP('312'!$F$80,_312_Table3,MATCH(LEFT($B279,1),_312_Table3_ColumnLookup,0),FALSE),
  IF(AND(VALUE(LEFT($A279,3))=312,LEN($I279)=4,$B279="G"),VLOOKUP($I279,_312_Table3,MATCH('312'!$N$16,_312_Table3_ColumnLookup,0),FALSE),
  IF(AND(VALUE(LEFT($A279,3))=312,LEN($I279)=4,$B279="O"),VLOOKUP($I279,_312_Table3,MATCH('312'!$V$16,_312_Table3_ColumnLookup,0),FALSE),
  IF(AND(VALUE(LEFT($A279,3))=312,LEN($I279)=4,$B279="Q"),VLOOKUP($I279,_312_Table3,MATCH('312'!$X$16,_312_Table3_ColumnLookup,0),FALSE),
  IF(AND(VALUE(LEFT($A279,3))=312,LEN($I279)=4),VLOOKUP($I279,_312_Table3,MATCH(LEFT($B279,1),_312_Table3_ColumnLookup,0),FALSE)
+N("312"),
  IF(VALUE(LEFT($A279,3))=313,VLOOKUP(VALUE(MID($B279,2,1)),_313_Table3,MATCH(MID($B279,1,1),_313_Table3_ColumnLookup,0),FALSE)
+N("313"),
  IF(AND(VALUE(LEFT($A279,3))=314,LEN($B279)=3),VLOOKUP(VALUE(MID($B279,2,2)),_314_Table3,MATCH(MID($B279,1,1),_314_Table3_ColumnLookup,0),FALSE),
  IF(VALUE(LEFT($A279,3))=314,VLOOKUP(VALUE(MID($B279,2,1)),_314_Table3,MATCH(MID($B279,1,1),_314_Table3_ColumnLookup,0),FALSE)
+N("314"),
""))))))))))))))))))))))))</f>
        <v>#NAME?</v>
      </c>
      <c r="G279" t="s">
        <v>1143</v>
      </c>
      <c r="H279" s="321">
        <f>IFERROR(
IF(ISERROR($D279)=FALSE,$D279,IF(ISERROR($E279)=FALSE,$E279,IF(ISERROR($F279)=FALSE,$F279
+N("012 checkboxes"),
IF(
IF(OR(LEFT($A279,9)="Syndicate",LEFT($A279,12)="NewSyndicate"),VLOOKUP($A279,'012'!$J:$ZW,MATCH("Link to button",'012'!$J$1:$ZW$1,0),0)
+N("309 checkbox"),
IF($C279="309 LCR Summary0",VLOOKUP("Notes990",'309'!$P:$ZZ,MATCH("Link to button",'309'!$P$1:$ZZ$1,0),0)
+N("313 checkboxes"),
IF($C279="313 Financial Information0LcmVsScr",IF($C279="309 LCR Summary0",VLOOKUP("LcmVsScr",'309'!$N:$ZZ,MATCH("Link to button",'309'!$N$1:$ZZ$1,0),0),
IF($C279="313 Financial Information0LcrDocAttached",IF($C279="309 LCR Summary0",VLOOKUP("LcrDocAttached",'309'!$N:$ZZ,MATCH("Link to button",'309'!$N$1:$ZZ$1,0),
0)))))))=1,TRUE,FALSE)
))),"")</f>
        <v>0</v>
      </c>
      <c r="I279">
        <v>1994</v>
      </c>
    </row>
    <row r="280" spans="1:9" customFormat="1">
      <c r="A280" s="237" t="str">
        <f>VLOOKUP($G280,CSVLookups!$B:$R,MATCH(A$1,CSVLookups!$B$1:$R$1,0),FALSE)</f>
        <v>312 Projected Solvency II Technical Provisions at Time Zero</v>
      </c>
      <c r="B280" s="237" t="str">
        <f>VLOOKUP($G280,CSVLookups!$B:$R,MATCH(B$1,CSVLookups!$B$1:$R$1,0),FALSE)</f>
        <v>E</v>
      </c>
      <c r="C280" s="238" t="str">
        <f t="shared" si="5"/>
        <v>312 Projected Solvency II Technical Provisions at Time ZeroE1994</v>
      </c>
      <c r="D280" s="238">
        <f>IF(AND(VALUE(LEFT($A280,3))=309,LEN($B280)=3),VLOOKUP(VALUE(MID($B280,2,2)),_309_Table1,MATCH(MID($B280,1,1),_309_Table1_ColumnLookup,0),FALSE),
  IF($C280="309 LCR SummaryA",OneYearSCR,IF($C280="309 LCR SummaryB",UltimateSCR,IF(VALUE(LEFT($A280,3))=309,VLOOKUP(VALUE(MID($B280,2,1)),_309_Table1,MATCH(MID($B280,1,1),_309_Table1_ColumnLookup,0),FALSE)
+N("309"),
  IF(VALUE(LEFT($A280,3))=310,VLOOKUP(VALUE(MID($B280,2,1)),_310_Table1,MATCH(MID($B280,1,1),_310_Table1_ColumnLookup,0),FALSE)
+N("310"),
  IF(AND(VALUE(LEFT($A280,3))=311,LEN($I280)=4),VLOOKUP($I280,_311_Table1,MATCH($B280,_311_Table1_ColumnLookup,0),FALSE),
  IF(AND(VALUE(LEFT($A280,3))=311,OR($B280="I2",$B280="J2",$B280="K2",$B280="L2")),VLOOKUP('311'!$G$58,_311_Table1,MATCH(MID($B280,1,1),_311_Table1_ColumnLookup,0),FALSE),
  IF(AND(VALUE(LEFT($A280,3))=311,RIGHT($B280,5)="Total"),VLOOKUP('311'!$G$59,_311_Table1,MATCH(MID($B280,1,1),_311_Table1_ColumnLookup,0),FALSE),
  IF(VALUE(LEFT($A280,3))=311,VLOOKUP(VALUE(MID($B280,2,1)),_311_Table1,MATCH(MID($B280,1,1),_311_Table1_ColumnLookup,0),FALSE)
+N("311"),
  IF(AND(VALUE(LEFT($A280,3))=312,LEFT($G280,10)="Unincepted",$B280="G "),VLOOKUP(" ULO",_312_Table1,MATCH('312'!$N$16,_312_Table1_ColumnLookup,0),FALSE),
  IF(AND(VALUE(LEFT($A280,3))=312,LEFT($G280,10)="Unincepted",$B280="O "),VLOOKUP(" ULO",_312_Table1,MATCH('312'!$V$16,_312_Table1_ColumnLookup,0),FALSE),
  IF(AND(VALUE(LEFT($A280,3))=312,LEFT($G280,10)="Unincepted",$B280="Q "),VLOOKUP(" ULO",_312_Table1,MATCH('312'!$X$16,_312_Table1_ColumnLookup,0),FALSE),
  IF(AND(VALUE(LEFT($A280,3))=312,LEFT($G280,10)="Unincepted"),VLOOKUP(" ULO",_312_Table1,MATCH(LEFT($B280,1),_312_Table1_ColumnLookup,0),FALSE),
  IF(AND(VALUE(LEFT($A280,3))=312,LEFT($G280,5)="Total",$B280="G "),VLOOKUP('312'!$F$80,_312_Table1,MATCH('312'!$N$16,_312_Table1_ColumnLookup,0),FALSE),
  IF(AND(VALUE(LEFT($A280,3))=312,LEFT($G280,5)="Total",$B280="O "),VLOOKUP('312'!$F$80,_312_Table1,MATCH('312'!$V$16,_312_Table1_ColumnLookup,0),FALSE),
  IF(AND(VALUE(LEFT($A280,3))=312,LEFT($G280,5)="Total",$B280="Q "),VLOOKUP('312'!$F$80,_312_Table1,MATCH('312'!$X$16,_312_Table1_ColumnLookup,0),FALSE),
  IF(AND(VALUE(LEFT($A280,3))=312,LEFT($G280,5)="Total"),VLOOKUP('312'!$F$80,_312_Table1,MATCH(LEFT($B280,1),_312_Table1_ColumnLookup,0),FALSE),
  IF(AND(VALUE(LEFT($A280,3))=312,LEN($I280)=4,$B280="G"),VLOOKUP($I280,_312_Table1,MATCH('312'!$N$16,_312_Table1_ColumnLookup,0),FALSE),
  IF(AND(VALUE(LEFT($A280,3))=312,LEN($I280)=4,$B280="O"),VLOOKUP($I280,_312_Table1,MATCH('312'!$V$16,_312_Table1_ColumnLookup,0),FALSE),
  IF(AND(VALUE(LEFT($A280,3))=312,LEN($I280)=4,$B280="Q"),VLOOKUP($I280,_312_Table1,MATCH('312'!$X$16,_312_Table1_ColumnLookup,0),FALSE),
  IF(AND(VALUE(LEFT($A280,3))=312,LEN($I280)=4),VLOOKUP($I280,_312_Table1,MATCH(LEFT($B280,1),_312_Table1_ColumnLookup,0),FALSE)
+N("312"),
  IF(VALUE(LEFT($A280,3))=313,VLOOKUP(VALUE(MID($B280,2,1)),_313_Table1,MATCH(MID($B280,1,1),_313_Table1_ColumnLookup,0),FALSE)
+N("313"),
  IF(AND(VALUE(LEFT($A280,3))=314,LEN($B280)=3),VLOOKUP(VALUE(MID($B280,2,2)),_314_Table1,MATCH(MID($B280,1,1),_314_Table1_ColumnLookup,0),FALSE),
  IF(VALUE(LEFT($A280,3))=314,VLOOKUP(VALUE(MID($B280,2,1)),_314_Table1,MATCH(MID($B280,1,1),_314_Table1_ColumnLookup,0),FALSE)
+N("314"),
""))))))))))))))))))))))))</f>
        <v>0</v>
      </c>
      <c r="E280" s="238" t="e">
        <f>IF(AND(VALUE(LEFT($A280,3))=309,LEN($B280)=3),VLOOKUP(VALUE(MID($B280,2,2)),_309_Table2,MATCH(MID($B280,1,1),_309_Table2_ColumnLookup,0),FALSE),
  IF($C280="309 LCR SummaryA",OneYearSCR,IF($C280="309 LCR SummaryB",UltimateSCR,IF(VALUE(LEFT($A280,3))=309,VLOOKUP(VALUE(MID($B280,2,1)),_309_Table2,MATCH(MID($B280,1,1),_309_Table2_ColumnLookup,0),FALSE)
+N("309"),
  IF(VALUE(LEFT($A280,3))=310,VLOOKUP(VALUE(MID($B280,2,1)),_310_Table2,MATCH(MID($B280,1,1),_310_Table2_ColumnLookup,0),FALSE)
+N("310"),
  IF(AND(VALUE(LEFT($A280,3))=311,LEN($I280)=4),VLOOKUP($I280,_311_Table2,MATCH($B280,_311_Table2_ColumnLookup,0),FALSE),
  IF(AND(VALUE(LEFT($A280,3))=311,OR($B280="I2",$B280="J2",$B280="K2",$B280="L2")),VLOOKUP('311'!$G$58,_311_Table2,MATCH(MID($B280,1,1),_311_Table2_ColumnLookup,0),FALSE),
  IF(AND(VALUE(LEFT($A280,3))=311,RIGHT($B280,5)="Total"),VLOOKUP('311'!$G$59,_311_Table2,MATCH(MID($B280,1,1),_311_Table2_ColumnLookup,0),FALSE),
  IF(VALUE(LEFT($A280,3))=311,VLOOKUP(VALUE(MID($B280,2,1)),_311_Table2,MATCH(MID($B280,1,1),_311_Table2_ColumnLookup,0),FALSE)
+N("311"),
  IF(AND(VALUE(LEFT($A280,3))=312,LEFT($G280,10)="Unincepted",$B280="G "),VLOOKUP(" ULO",_312_Table2,MATCH('312'!$N$16,_312_Table2_ColumnLookup,0),FALSE),
  IF(AND(VALUE(LEFT($A280,3))=312,LEFT($G280,10)="Unincepted",$B280="O "),VLOOKUP(" ULO",_312_Table2,MATCH('312'!$V$16,_312_Table2_ColumnLookup,0),FALSE),
  IF(AND(VALUE(LEFT($A280,3))=312,LEFT($G280,10)="Unincepted",$B280="Q "),VLOOKUP(" ULO",_312_Table2,MATCH('312'!$X$16,_312_Table2_ColumnLookup,0),FALSE),
  IF(AND(VALUE(LEFT($A280,3))=312,LEFT($G280,10)="Unincepted"),VLOOKUP(" ULO",_312_Table2,MATCH(LEFT($B280,1),_312_Table2_ColumnLookup,0),FALSE),
  IF(AND(VALUE(LEFT($A280,3))=312,LEFT($G280,5)="Total",$B280="G "),VLOOKUP('312'!$F$80,_312_Table2,MATCH('312'!$N$16,_312_Table2_ColumnLookup,0),FALSE),
  IF(AND(VALUE(LEFT($A280,3))=312,LEFT($G280,5)="Total",$B280="O "),VLOOKUP('312'!$F$80,_312_Table2,MATCH('312'!$V$16,_312_Table2_ColumnLookup,0),FALSE),
  IF(AND(VALUE(LEFT($A280,3))=312,LEFT($G280,5)="Total",$B280="Q "),VLOOKUP('312'!$F$80,_312_Table2,MATCH('312'!$X$16,_312_Table2_ColumnLookup,0),FALSE),
  IF(AND(VALUE(LEFT($A280,3))=312,LEFT($G280,5)="Total"),VLOOKUP('312'!$F$80,_312_Table2,MATCH(LEFT($B280,1),_312_Table2_ColumnLookup,0),FALSE),
  IF(AND(VALUE(LEFT($A280,3))=312,LEN($I280)=4,$B280="G"),VLOOKUP($I280,_312_Table2,MATCH('312'!$N$16,_312_Table2_ColumnLookup,0),FALSE),
  IF(AND(VALUE(LEFT($A280,3))=312,LEN($I280)=4,$B280="O"),VLOOKUP($I280,_312_Table2,MATCH('312'!$V$16,_312_Table2_ColumnLookup,0),FALSE),
  IF(AND(VALUE(LEFT($A280,3))=312,LEN($I280)=4,$B280="Q"),VLOOKUP($I280,_312_Table2,MATCH('312'!$X$16,_312_Table2_ColumnLookup,0),FALSE),
  IF(AND(VALUE(LEFT($A280,3))=312,LEN($I280)=4),VLOOKUP($I280,_312_Table2,MATCH(LEFT($B280,1),_312_Table2_ColumnLookup,0),FALSE)
+N("312"),
  IF(VALUE(LEFT($A280,3))=313,VLOOKUP(VALUE(MID($B280,2,1)),_313_Table2,MATCH(MID($B280,1,1),_313_Table2_ColumnLookup,0),FALSE)
+N("313"),
  IF(AND(VALUE(LEFT($A280,3))=314,LEN($B280)=3),VLOOKUP(VALUE(MID($B280,2,2)),_314_Table2,MATCH(MID($B280,1,1),_314_Table2_ColumnLookup,0),FALSE),
  IF(VALUE(LEFT($A280,3))=314,VLOOKUP(VALUE(MID($B280,2,1)),_314_Table2,MATCH(MID($B280,1,1),_314_Table2_ColumnLookup,0),FALSE)
+N("314"),
""))))))))))))))))))))))))</f>
        <v>#NAME?</v>
      </c>
      <c r="F280" s="238" t="e">
        <f>IF(AND(VALUE(LEFT($A280,3))=309,LEN($B280)=3),VLOOKUP(VALUE(MID($B280,2,2)),_309_Table3,MATCH(MID($B280,1,1),_309_Table3_ColumnLookup,0),FALSE),
  IF($C280="309 LCR SummaryA",OneYearSCR,IF($C280="309 LCR SummaryB",UltimateSCR,IF(VALUE(LEFT($A280,3))=309,VLOOKUP(VALUE(MID($B280,2,1)),_309_Table3,MATCH(MID($B280,1,1),_309_Table3_ColumnLookup,0),FALSE)
+N("309"),
  IF(VALUE(LEFT($A280,3))=310,VLOOKUP(VALUE(MID($B280,2,1)),_310_Table3,MATCH(MID($B280,1,1),_310_Table3_ColumnLookup,0),FALSE)
+N("310"),
  IF(AND(VALUE(LEFT($A280,3))=311,LEN($I280)=4),VLOOKUP($I280,_311_Table3,MATCH($B280,_311_Table3_ColumnLookup,0),FALSE),
  IF(AND(VALUE(LEFT($A280,3))=311,OR($B280="I2",$B280="J2",$B280="K2",$B280="L2")),VLOOKUP('311'!$G$58,_311_Table3,MATCH(MID($B280,1,1),_311_Table3_ColumnLookup,0),FALSE),
  IF(AND(VALUE(LEFT($A280,3))=311,RIGHT($B280,5)="Total"),VLOOKUP('311'!$G$59,_311_Table3,MATCH(MID($B280,1,1),_311_Table3_ColumnLookup,0),FALSE),
  IF(VALUE(LEFT($A280,3))=311,VLOOKUP(VALUE(MID($B280,2,1)),_311_Table3,MATCH(MID($B280,1,1),_311_Table3_ColumnLookup,0),FALSE)
+N("311"),
  IF(AND(VALUE(LEFT($A280,3))=312,LEFT($G280,10)="Unincepted",$B280="G "),VLOOKUP(" ULO",_312_Table3,MATCH('312'!$N$16,_312_Table3_ColumnLookup,0),FALSE),
  IF(AND(VALUE(LEFT($A280,3))=312,LEFT($G280,10)="Unincepted",$B280="O "),VLOOKUP(" ULO",_312_Table3,MATCH('312'!$V$16,_312_Table3_ColumnLookup,0),FALSE),
  IF(AND(VALUE(LEFT($A280,3))=312,LEFT($G280,10)="Unincepted",$B280="Q "),VLOOKUP(" ULO",_312_Table3,MATCH('312'!$X$16,_312_Table3_ColumnLookup,0),FALSE),
  IF(AND(VALUE(LEFT($A280,3))=312,LEFT($G280,10)="Unincepted"),VLOOKUP(" ULO",_312_Table3,MATCH(LEFT($B280,1),_312_Table3_ColumnLookup,0),FALSE),
  IF(AND(VALUE(LEFT($A280,3))=312,LEFT($G280,5)="Total",$B280="G "),VLOOKUP('312'!$F$80,_312_Table3,MATCH('312'!$N$16,_312_Table3_ColumnLookup,0),FALSE),
  IF(AND(VALUE(LEFT($A280,3))=312,LEFT($G280,5)="Total",$B280="O "),VLOOKUP('312'!$F$80,_312_Table3,MATCH('312'!$V$16,_312_Table3_ColumnLookup,0),FALSE),
  IF(AND(VALUE(LEFT($A280,3))=312,LEFT($G280,5)="Total",$B280="Q "),VLOOKUP('312'!$F$80,_312_Table3,MATCH('312'!$X$16,_312_Table3_ColumnLookup,0),FALSE),
  IF(AND(VALUE(LEFT($A280,3))=312,LEFT($G280,5)="Total"),VLOOKUP('312'!$F$80,_312_Table3,MATCH(LEFT($B280,1),_312_Table3_ColumnLookup,0),FALSE),
  IF(AND(VALUE(LEFT($A280,3))=312,LEN($I280)=4,$B280="G"),VLOOKUP($I280,_312_Table3,MATCH('312'!$N$16,_312_Table3_ColumnLookup,0),FALSE),
  IF(AND(VALUE(LEFT($A280,3))=312,LEN($I280)=4,$B280="O"),VLOOKUP($I280,_312_Table3,MATCH('312'!$V$16,_312_Table3_ColumnLookup,0),FALSE),
  IF(AND(VALUE(LEFT($A280,3))=312,LEN($I280)=4,$B280="Q"),VLOOKUP($I280,_312_Table3,MATCH('312'!$X$16,_312_Table3_ColumnLookup,0),FALSE),
  IF(AND(VALUE(LEFT($A280,3))=312,LEN($I280)=4),VLOOKUP($I280,_312_Table3,MATCH(LEFT($B280,1),_312_Table3_ColumnLookup,0),FALSE)
+N("312"),
  IF(VALUE(LEFT($A280,3))=313,VLOOKUP(VALUE(MID($B280,2,1)),_313_Table3,MATCH(MID($B280,1,1),_313_Table3_ColumnLookup,0),FALSE)
+N("313"),
  IF(AND(VALUE(LEFT($A280,3))=314,LEN($B280)=3),VLOOKUP(VALUE(MID($B280,2,2)),_314_Table3,MATCH(MID($B280,1,1),_314_Table3_ColumnLookup,0),FALSE),
  IF(VALUE(LEFT($A280,3))=314,VLOOKUP(VALUE(MID($B280,2,1)),_314_Table3,MATCH(MID($B280,1,1),_314_Table3_ColumnLookup,0),FALSE)
+N("314"),
""))))))))))))))))))))))))</f>
        <v>#NAME?</v>
      </c>
      <c r="G280" t="s">
        <v>1146</v>
      </c>
      <c r="H280" s="321">
        <f>IFERROR(
IF(ISERROR($D280)=FALSE,$D280,IF(ISERROR($E280)=FALSE,$E280,IF(ISERROR($F280)=FALSE,$F280
+N("012 checkboxes"),
IF(
IF(OR(LEFT($A280,9)="Syndicate",LEFT($A280,12)="NewSyndicate"),VLOOKUP($A280,'012'!$J:$ZW,MATCH("Link to button",'012'!$J$1:$ZW$1,0),0)
+N("309 checkbox"),
IF($C280="309 LCR Summary0",VLOOKUP("Notes990",'309'!$P:$ZZ,MATCH("Link to button",'309'!$P$1:$ZZ$1,0),0)
+N("313 checkboxes"),
IF($C280="313 Financial Information0LcmVsScr",IF($C280="309 LCR Summary0",VLOOKUP("LcmVsScr",'309'!$N:$ZZ,MATCH("Link to button",'309'!$N$1:$ZZ$1,0),0),
IF($C280="313 Financial Information0LcrDocAttached",IF($C280="309 LCR Summary0",VLOOKUP("LcrDocAttached",'309'!$N:$ZZ,MATCH("Link to button",'309'!$N$1:$ZZ$1,0),
0)))))))=1,TRUE,FALSE)
))),"")</f>
        <v>0</v>
      </c>
      <c r="I280">
        <v>1994</v>
      </c>
    </row>
    <row r="281" spans="1:9" customFormat="1">
      <c r="A281" s="237" t="str">
        <f>VLOOKUP($G281,CSVLookups!$B:$R,MATCH(A$1,CSVLookups!$B$1:$R$1,0),FALSE)</f>
        <v>312 Projected Solvency II Technical Provisions at Time Zero</v>
      </c>
      <c r="B281" s="237" t="str">
        <f>VLOOKUP($G281,CSVLookups!$B:$R,MATCH(B$1,CSVLookups!$B$1:$R$1,0),FALSE)</f>
        <v>F</v>
      </c>
      <c r="C281" s="238" t="str">
        <f t="shared" si="5"/>
        <v>312 Projected Solvency II Technical Provisions at Time ZeroF1994</v>
      </c>
      <c r="D281" s="238">
        <f>IF(AND(VALUE(LEFT($A281,3))=309,LEN($B281)=3),VLOOKUP(VALUE(MID($B281,2,2)),_309_Table1,MATCH(MID($B281,1,1),_309_Table1_ColumnLookup,0),FALSE),
  IF($C281="309 LCR SummaryA",OneYearSCR,IF($C281="309 LCR SummaryB",UltimateSCR,IF(VALUE(LEFT($A281,3))=309,VLOOKUP(VALUE(MID($B281,2,1)),_309_Table1,MATCH(MID($B281,1,1),_309_Table1_ColumnLookup,0),FALSE)
+N("309"),
  IF(VALUE(LEFT($A281,3))=310,VLOOKUP(VALUE(MID($B281,2,1)),_310_Table1,MATCH(MID($B281,1,1),_310_Table1_ColumnLookup,0),FALSE)
+N("310"),
  IF(AND(VALUE(LEFT($A281,3))=311,LEN($I281)=4),VLOOKUP($I281,_311_Table1,MATCH($B281,_311_Table1_ColumnLookup,0),FALSE),
  IF(AND(VALUE(LEFT($A281,3))=311,OR($B281="I2",$B281="J2",$B281="K2",$B281="L2")),VLOOKUP('311'!$G$58,_311_Table1,MATCH(MID($B281,1,1),_311_Table1_ColumnLookup,0),FALSE),
  IF(AND(VALUE(LEFT($A281,3))=311,RIGHT($B281,5)="Total"),VLOOKUP('311'!$G$59,_311_Table1,MATCH(MID($B281,1,1),_311_Table1_ColumnLookup,0),FALSE),
  IF(VALUE(LEFT($A281,3))=311,VLOOKUP(VALUE(MID($B281,2,1)),_311_Table1,MATCH(MID($B281,1,1),_311_Table1_ColumnLookup,0),FALSE)
+N("311"),
  IF(AND(VALUE(LEFT($A281,3))=312,LEFT($G281,10)="Unincepted",$B281="G "),VLOOKUP(" ULO",_312_Table1,MATCH('312'!$N$16,_312_Table1_ColumnLookup,0),FALSE),
  IF(AND(VALUE(LEFT($A281,3))=312,LEFT($G281,10)="Unincepted",$B281="O "),VLOOKUP(" ULO",_312_Table1,MATCH('312'!$V$16,_312_Table1_ColumnLookup,0),FALSE),
  IF(AND(VALUE(LEFT($A281,3))=312,LEFT($G281,10)="Unincepted",$B281="Q "),VLOOKUP(" ULO",_312_Table1,MATCH('312'!$X$16,_312_Table1_ColumnLookup,0),FALSE),
  IF(AND(VALUE(LEFT($A281,3))=312,LEFT($G281,10)="Unincepted"),VLOOKUP(" ULO",_312_Table1,MATCH(LEFT($B281,1),_312_Table1_ColumnLookup,0),FALSE),
  IF(AND(VALUE(LEFT($A281,3))=312,LEFT($G281,5)="Total",$B281="G "),VLOOKUP('312'!$F$80,_312_Table1,MATCH('312'!$N$16,_312_Table1_ColumnLookup,0),FALSE),
  IF(AND(VALUE(LEFT($A281,3))=312,LEFT($G281,5)="Total",$B281="O "),VLOOKUP('312'!$F$80,_312_Table1,MATCH('312'!$V$16,_312_Table1_ColumnLookup,0),FALSE),
  IF(AND(VALUE(LEFT($A281,3))=312,LEFT($G281,5)="Total",$B281="Q "),VLOOKUP('312'!$F$80,_312_Table1,MATCH('312'!$X$16,_312_Table1_ColumnLookup,0),FALSE),
  IF(AND(VALUE(LEFT($A281,3))=312,LEFT($G281,5)="Total"),VLOOKUP('312'!$F$80,_312_Table1,MATCH(LEFT($B281,1),_312_Table1_ColumnLookup,0),FALSE),
  IF(AND(VALUE(LEFT($A281,3))=312,LEN($I281)=4,$B281="G"),VLOOKUP($I281,_312_Table1,MATCH('312'!$N$16,_312_Table1_ColumnLookup,0),FALSE),
  IF(AND(VALUE(LEFT($A281,3))=312,LEN($I281)=4,$B281="O"),VLOOKUP($I281,_312_Table1,MATCH('312'!$V$16,_312_Table1_ColumnLookup,0),FALSE),
  IF(AND(VALUE(LEFT($A281,3))=312,LEN($I281)=4,$B281="Q"),VLOOKUP($I281,_312_Table1,MATCH('312'!$X$16,_312_Table1_ColumnLookup,0),FALSE),
  IF(AND(VALUE(LEFT($A281,3))=312,LEN($I281)=4),VLOOKUP($I281,_312_Table1,MATCH(LEFT($B281,1),_312_Table1_ColumnLookup,0),FALSE)
+N("312"),
  IF(VALUE(LEFT($A281,3))=313,VLOOKUP(VALUE(MID($B281,2,1)),_313_Table1,MATCH(MID($B281,1,1),_313_Table1_ColumnLookup,0),FALSE)
+N("313"),
  IF(AND(VALUE(LEFT($A281,3))=314,LEN($B281)=3),VLOOKUP(VALUE(MID($B281,2,2)),_314_Table1,MATCH(MID($B281,1,1),_314_Table1_ColumnLookup,0),FALSE),
  IF(VALUE(LEFT($A281,3))=314,VLOOKUP(VALUE(MID($B281,2,1)),_314_Table1,MATCH(MID($B281,1,1),_314_Table1_ColumnLookup,0),FALSE)
+N("314"),
""))))))))))))))))))))))))</f>
        <v>0</v>
      </c>
      <c r="E281" s="238" t="e">
        <f>IF(AND(VALUE(LEFT($A281,3))=309,LEN($B281)=3),VLOOKUP(VALUE(MID($B281,2,2)),_309_Table2,MATCH(MID($B281,1,1),_309_Table2_ColumnLookup,0),FALSE),
  IF($C281="309 LCR SummaryA",OneYearSCR,IF($C281="309 LCR SummaryB",UltimateSCR,IF(VALUE(LEFT($A281,3))=309,VLOOKUP(VALUE(MID($B281,2,1)),_309_Table2,MATCH(MID($B281,1,1),_309_Table2_ColumnLookup,0),FALSE)
+N("309"),
  IF(VALUE(LEFT($A281,3))=310,VLOOKUP(VALUE(MID($B281,2,1)),_310_Table2,MATCH(MID($B281,1,1),_310_Table2_ColumnLookup,0),FALSE)
+N("310"),
  IF(AND(VALUE(LEFT($A281,3))=311,LEN($I281)=4),VLOOKUP($I281,_311_Table2,MATCH($B281,_311_Table2_ColumnLookup,0),FALSE),
  IF(AND(VALUE(LEFT($A281,3))=311,OR($B281="I2",$B281="J2",$B281="K2",$B281="L2")),VLOOKUP('311'!$G$58,_311_Table2,MATCH(MID($B281,1,1),_311_Table2_ColumnLookup,0),FALSE),
  IF(AND(VALUE(LEFT($A281,3))=311,RIGHT($B281,5)="Total"),VLOOKUP('311'!$G$59,_311_Table2,MATCH(MID($B281,1,1),_311_Table2_ColumnLookup,0),FALSE),
  IF(VALUE(LEFT($A281,3))=311,VLOOKUP(VALUE(MID($B281,2,1)),_311_Table2,MATCH(MID($B281,1,1),_311_Table2_ColumnLookup,0),FALSE)
+N("311"),
  IF(AND(VALUE(LEFT($A281,3))=312,LEFT($G281,10)="Unincepted",$B281="G "),VLOOKUP(" ULO",_312_Table2,MATCH('312'!$N$16,_312_Table2_ColumnLookup,0),FALSE),
  IF(AND(VALUE(LEFT($A281,3))=312,LEFT($G281,10)="Unincepted",$B281="O "),VLOOKUP(" ULO",_312_Table2,MATCH('312'!$V$16,_312_Table2_ColumnLookup,0),FALSE),
  IF(AND(VALUE(LEFT($A281,3))=312,LEFT($G281,10)="Unincepted",$B281="Q "),VLOOKUP(" ULO",_312_Table2,MATCH('312'!$X$16,_312_Table2_ColumnLookup,0),FALSE),
  IF(AND(VALUE(LEFT($A281,3))=312,LEFT($G281,10)="Unincepted"),VLOOKUP(" ULO",_312_Table2,MATCH(LEFT($B281,1),_312_Table2_ColumnLookup,0),FALSE),
  IF(AND(VALUE(LEFT($A281,3))=312,LEFT($G281,5)="Total",$B281="G "),VLOOKUP('312'!$F$80,_312_Table2,MATCH('312'!$N$16,_312_Table2_ColumnLookup,0),FALSE),
  IF(AND(VALUE(LEFT($A281,3))=312,LEFT($G281,5)="Total",$B281="O "),VLOOKUP('312'!$F$80,_312_Table2,MATCH('312'!$V$16,_312_Table2_ColumnLookup,0),FALSE),
  IF(AND(VALUE(LEFT($A281,3))=312,LEFT($G281,5)="Total",$B281="Q "),VLOOKUP('312'!$F$80,_312_Table2,MATCH('312'!$X$16,_312_Table2_ColumnLookup,0),FALSE),
  IF(AND(VALUE(LEFT($A281,3))=312,LEFT($G281,5)="Total"),VLOOKUP('312'!$F$80,_312_Table2,MATCH(LEFT($B281,1),_312_Table2_ColumnLookup,0),FALSE),
  IF(AND(VALUE(LEFT($A281,3))=312,LEN($I281)=4,$B281="G"),VLOOKUP($I281,_312_Table2,MATCH('312'!$N$16,_312_Table2_ColumnLookup,0),FALSE),
  IF(AND(VALUE(LEFT($A281,3))=312,LEN($I281)=4,$B281="O"),VLOOKUP($I281,_312_Table2,MATCH('312'!$V$16,_312_Table2_ColumnLookup,0),FALSE),
  IF(AND(VALUE(LEFT($A281,3))=312,LEN($I281)=4,$B281="Q"),VLOOKUP($I281,_312_Table2,MATCH('312'!$X$16,_312_Table2_ColumnLookup,0),FALSE),
  IF(AND(VALUE(LEFT($A281,3))=312,LEN($I281)=4),VLOOKUP($I281,_312_Table2,MATCH(LEFT($B281,1),_312_Table2_ColumnLookup,0),FALSE)
+N("312"),
  IF(VALUE(LEFT($A281,3))=313,VLOOKUP(VALUE(MID($B281,2,1)),_313_Table2,MATCH(MID($B281,1,1),_313_Table2_ColumnLookup,0),FALSE)
+N("313"),
  IF(AND(VALUE(LEFT($A281,3))=314,LEN($B281)=3),VLOOKUP(VALUE(MID($B281,2,2)),_314_Table2,MATCH(MID($B281,1,1),_314_Table2_ColumnLookup,0),FALSE),
  IF(VALUE(LEFT($A281,3))=314,VLOOKUP(VALUE(MID($B281,2,1)),_314_Table2,MATCH(MID($B281,1,1),_314_Table2_ColumnLookup,0),FALSE)
+N("314"),
""))))))))))))))))))))))))</f>
        <v>#NAME?</v>
      </c>
      <c r="F281" s="238" t="e">
        <f>IF(AND(VALUE(LEFT($A281,3))=309,LEN($B281)=3),VLOOKUP(VALUE(MID($B281,2,2)),_309_Table3,MATCH(MID($B281,1,1),_309_Table3_ColumnLookup,0),FALSE),
  IF($C281="309 LCR SummaryA",OneYearSCR,IF($C281="309 LCR SummaryB",UltimateSCR,IF(VALUE(LEFT($A281,3))=309,VLOOKUP(VALUE(MID($B281,2,1)),_309_Table3,MATCH(MID($B281,1,1),_309_Table3_ColumnLookup,0),FALSE)
+N("309"),
  IF(VALUE(LEFT($A281,3))=310,VLOOKUP(VALUE(MID($B281,2,1)),_310_Table3,MATCH(MID($B281,1,1),_310_Table3_ColumnLookup,0),FALSE)
+N("310"),
  IF(AND(VALUE(LEFT($A281,3))=311,LEN($I281)=4),VLOOKUP($I281,_311_Table3,MATCH($B281,_311_Table3_ColumnLookup,0),FALSE),
  IF(AND(VALUE(LEFT($A281,3))=311,OR($B281="I2",$B281="J2",$B281="K2",$B281="L2")),VLOOKUP('311'!$G$58,_311_Table3,MATCH(MID($B281,1,1),_311_Table3_ColumnLookup,0),FALSE),
  IF(AND(VALUE(LEFT($A281,3))=311,RIGHT($B281,5)="Total"),VLOOKUP('311'!$G$59,_311_Table3,MATCH(MID($B281,1,1),_311_Table3_ColumnLookup,0),FALSE),
  IF(VALUE(LEFT($A281,3))=311,VLOOKUP(VALUE(MID($B281,2,1)),_311_Table3,MATCH(MID($B281,1,1),_311_Table3_ColumnLookup,0),FALSE)
+N("311"),
  IF(AND(VALUE(LEFT($A281,3))=312,LEFT($G281,10)="Unincepted",$B281="G "),VLOOKUP(" ULO",_312_Table3,MATCH('312'!$N$16,_312_Table3_ColumnLookup,0),FALSE),
  IF(AND(VALUE(LEFT($A281,3))=312,LEFT($G281,10)="Unincepted",$B281="O "),VLOOKUP(" ULO",_312_Table3,MATCH('312'!$V$16,_312_Table3_ColumnLookup,0),FALSE),
  IF(AND(VALUE(LEFT($A281,3))=312,LEFT($G281,10)="Unincepted",$B281="Q "),VLOOKUP(" ULO",_312_Table3,MATCH('312'!$X$16,_312_Table3_ColumnLookup,0),FALSE),
  IF(AND(VALUE(LEFT($A281,3))=312,LEFT($G281,10)="Unincepted"),VLOOKUP(" ULO",_312_Table3,MATCH(LEFT($B281,1),_312_Table3_ColumnLookup,0),FALSE),
  IF(AND(VALUE(LEFT($A281,3))=312,LEFT($G281,5)="Total",$B281="G "),VLOOKUP('312'!$F$80,_312_Table3,MATCH('312'!$N$16,_312_Table3_ColumnLookup,0),FALSE),
  IF(AND(VALUE(LEFT($A281,3))=312,LEFT($G281,5)="Total",$B281="O "),VLOOKUP('312'!$F$80,_312_Table3,MATCH('312'!$V$16,_312_Table3_ColumnLookup,0),FALSE),
  IF(AND(VALUE(LEFT($A281,3))=312,LEFT($G281,5)="Total",$B281="Q "),VLOOKUP('312'!$F$80,_312_Table3,MATCH('312'!$X$16,_312_Table3_ColumnLookup,0),FALSE),
  IF(AND(VALUE(LEFT($A281,3))=312,LEFT($G281,5)="Total"),VLOOKUP('312'!$F$80,_312_Table3,MATCH(LEFT($B281,1),_312_Table3_ColumnLookup,0),FALSE),
  IF(AND(VALUE(LEFT($A281,3))=312,LEN($I281)=4,$B281="G"),VLOOKUP($I281,_312_Table3,MATCH('312'!$N$16,_312_Table3_ColumnLookup,0),FALSE),
  IF(AND(VALUE(LEFT($A281,3))=312,LEN($I281)=4,$B281="O"),VLOOKUP($I281,_312_Table3,MATCH('312'!$V$16,_312_Table3_ColumnLookup,0),FALSE),
  IF(AND(VALUE(LEFT($A281,3))=312,LEN($I281)=4,$B281="Q"),VLOOKUP($I281,_312_Table3,MATCH('312'!$X$16,_312_Table3_ColumnLookup,0),FALSE),
  IF(AND(VALUE(LEFT($A281,3))=312,LEN($I281)=4),VLOOKUP($I281,_312_Table3,MATCH(LEFT($B281,1),_312_Table3_ColumnLookup,0),FALSE)
+N("312"),
  IF(VALUE(LEFT($A281,3))=313,VLOOKUP(VALUE(MID($B281,2,1)),_313_Table3,MATCH(MID($B281,1,1),_313_Table3_ColumnLookup,0),FALSE)
+N("313"),
  IF(AND(VALUE(LEFT($A281,3))=314,LEN($B281)=3),VLOOKUP(VALUE(MID($B281,2,2)),_314_Table3,MATCH(MID($B281,1,1),_314_Table3_ColumnLookup,0),FALSE),
  IF(VALUE(LEFT($A281,3))=314,VLOOKUP(VALUE(MID($B281,2,1)),_314_Table3,MATCH(MID($B281,1,1),_314_Table3_ColumnLookup,0),FALSE)
+N("314"),
""))))))))))))))))))))))))</f>
        <v>#NAME?</v>
      </c>
      <c r="G281" t="s">
        <v>1148</v>
      </c>
      <c r="H281" s="321">
        <f>IFERROR(
IF(ISERROR($D281)=FALSE,$D281,IF(ISERROR($E281)=FALSE,$E281,IF(ISERROR($F281)=FALSE,$F281
+N("012 checkboxes"),
IF(
IF(OR(LEFT($A281,9)="Syndicate",LEFT($A281,12)="NewSyndicate"),VLOOKUP($A281,'012'!$J:$ZW,MATCH("Link to button",'012'!$J$1:$ZW$1,0),0)
+N("309 checkbox"),
IF($C281="309 LCR Summary0",VLOOKUP("Notes990",'309'!$P:$ZZ,MATCH("Link to button",'309'!$P$1:$ZZ$1,0),0)
+N("313 checkboxes"),
IF($C281="313 Financial Information0LcmVsScr",IF($C281="309 LCR Summary0",VLOOKUP("LcmVsScr",'309'!$N:$ZZ,MATCH("Link to button",'309'!$N$1:$ZZ$1,0),0),
IF($C281="313 Financial Information0LcrDocAttached",IF($C281="309 LCR Summary0",VLOOKUP("LcrDocAttached",'309'!$N:$ZZ,MATCH("Link to button",'309'!$N$1:$ZZ$1,0),
0)))))))=1,TRUE,FALSE)
))),"")</f>
        <v>0</v>
      </c>
      <c r="I281">
        <v>1994</v>
      </c>
    </row>
    <row r="282" spans="1:9" customFormat="1">
      <c r="A282" s="237" t="str">
        <f>VLOOKUP($G282,CSVLookups!$B:$R,MATCH(A$1,CSVLookups!$B$1:$R$1,0),FALSE)</f>
        <v>312 Projected Solvency II Technical Provisions at Time Zero</v>
      </c>
      <c r="B282" s="237" t="str">
        <f>VLOOKUP($G282,CSVLookups!$B:$R,MATCH(B$1,CSVLookups!$B$1:$R$1,0),FALSE)</f>
        <v>G</v>
      </c>
      <c r="C282" s="238" t="str">
        <f t="shared" si="5"/>
        <v>312 Projected Solvency II Technical Provisions at Time ZeroG1994</v>
      </c>
      <c r="D282" s="238">
        <f>IF(AND(VALUE(LEFT($A282,3))=309,LEN($B282)=3),VLOOKUP(VALUE(MID($B282,2,2)),_309_Table1,MATCH(MID($B282,1,1),_309_Table1_ColumnLookup,0),FALSE),
  IF($C282="309 LCR SummaryA",OneYearSCR,IF($C282="309 LCR SummaryB",UltimateSCR,IF(VALUE(LEFT($A282,3))=309,VLOOKUP(VALUE(MID($B282,2,1)),_309_Table1,MATCH(MID($B282,1,1),_309_Table1_ColumnLookup,0),FALSE)
+N("309"),
  IF(VALUE(LEFT($A282,3))=310,VLOOKUP(VALUE(MID($B282,2,1)),_310_Table1,MATCH(MID($B282,1,1),_310_Table1_ColumnLookup,0),FALSE)
+N("310"),
  IF(AND(VALUE(LEFT($A282,3))=311,LEN($I282)=4),VLOOKUP($I282,_311_Table1,MATCH($B282,_311_Table1_ColumnLookup,0),FALSE),
  IF(AND(VALUE(LEFT($A282,3))=311,OR($B282="I2",$B282="J2",$B282="K2",$B282="L2")),VLOOKUP('311'!$G$58,_311_Table1,MATCH(MID($B282,1,1),_311_Table1_ColumnLookup,0),FALSE),
  IF(AND(VALUE(LEFT($A282,3))=311,RIGHT($B282,5)="Total"),VLOOKUP('311'!$G$59,_311_Table1,MATCH(MID($B282,1,1),_311_Table1_ColumnLookup,0),FALSE),
  IF(VALUE(LEFT($A282,3))=311,VLOOKUP(VALUE(MID($B282,2,1)),_311_Table1,MATCH(MID($B282,1,1),_311_Table1_ColumnLookup,0),FALSE)
+N("311"),
  IF(AND(VALUE(LEFT($A282,3))=312,LEFT($G282,10)="Unincepted",$B282="G "),VLOOKUP(" ULO",_312_Table1,MATCH('312'!$N$16,_312_Table1_ColumnLookup,0),FALSE),
  IF(AND(VALUE(LEFT($A282,3))=312,LEFT($G282,10)="Unincepted",$B282="O "),VLOOKUP(" ULO",_312_Table1,MATCH('312'!$V$16,_312_Table1_ColumnLookup,0),FALSE),
  IF(AND(VALUE(LEFT($A282,3))=312,LEFT($G282,10)="Unincepted",$B282="Q "),VLOOKUP(" ULO",_312_Table1,MATCH('312'!$X$16,_312_Table1_ColumnLookup,0),FALSE),
  IF(AND(VALUE(LEFT($A282,3))=312,LEFT($G282,10)="Unincepted"),VLOOKUP(" ULO",_312_Table1,MATCH(LEFT($B282,1),_312_Table1_ColumnLookup,0),FALSE),
  IF(AND(VALUE(LEFT($A282,3))=312,LEFT($G282,5)="Total",$B282="G "),VLOOKUP('312'!$F$80,_312_Table1,MATCH('312'!$N$16,_312_Table1_ColumnLookup,0),FALSE),
  IF(AND(VALUE(LEFT($A282,3))=312,LEFT($G282,5)="Total",$B282="O "),VLOOKUP('312'!$F$80,_312_Table1,MATCH('312'!$V$16,_312_Table1_ColumnLookup,0),FALSE),
  IF(AND(VALUE(LEFT($A282,3))=312,LEFT($G282,5)="Total",$B282="Q "),VLOOKUP('312'!$F$80,_312_Table1,MATCH('312'!$X$16,_312_Table1_ColumnLookup,0),FALSE),
  IF(AND(VALUE(LEFT($A282,3))=312,LEFT($G282,5)="Total"),VLOOKUP('312'!$F$80,_312_Table1,MATCH(LEFT($B282,1),_312_Table1_ColumnLookup,0),FALSE),
  IF(AND(VALUE(LEFT($A282,3))=312,LEN($I282)=4,$B282="G"),VLOOKUP($I282,_312_Table1,MATCH('312'!$N$16,_312_Table1_ColumnLookup,0),FALSE),
  IF(AND(VALUE(LEFT($A282,3))=312,LEN($I282)=4,$B282="O"),VLOOKUP($I282,_312_Table1,MATCH('312'!$V$16,_312_Table1_ColumnLookup,0),FALSE),
  IF(AND(VALUE(LEFT($A282,3))=312,LEN($I282)=4,$B282="Q"),VLOOKUP($I282,_312_Table1,MATCH('312'!$X$16,_312_Table1_ColumnLookup,0),FALSE),
  IF(AND(VALUE(LEFT($A282,3))=312,LEN($I282)=4),VLOOKUP($I282,_312_Table1,MATCH(LEFT($B282,1),_312_Table1_ColumnLookup,0),FALSE)
+N("312"),
  IF(VALUE(LEFT($A282,3))=313,VLOOKUP(VALUE(MID($B282,2,1)),_313_Table1,MATCH(MID($B282,1,1),_313_Table1_ColumnLookup,0),FALSE)
+N("313"),
  IF(AND(VALUE(LEFT($A282,3))=314,LEN($B282)=3),VLOOKUP(VALUE(MID($B282,2,2)),_314_Table1,MATCH(MID($B282,1,1),_314_Table1_ColumnLookup,0),FALSE),
  IF(VALUE(LEFT($A282,3))=314,VLOOKUP(VALUE(MID($B282,2,1)),_314_Table1,MATCH(MID($B282,1,1),_314_Table1_ColumnLookup,0),FALSE)
+N("314"),
""))))))))))))))))))))))))</f>
        <v>0</v>
      </c>
      <c r="E282" s="238" t="e">
        <f>IF(AND(VALUE(LEFT($A282,3))=309,LEN($B282)=3),VLOOKUP(VALUE(MID($B282,2,2)),_309_Table2,MATCH(MID($B282,1,1),_309_Table2_ColumnLookup,0),FALSE),
  IF($C282="309 LCR SummaryA",OneYearSCR,IF($C282="309 LCR SummaryB",UltimateSCR,IF(VALUE(LEFT($A282,3))=309,VLOOKUP(VALUE(MID($B282,2,1)),_309_Table2,MATCH(MID($B282,1,1),_309_Table2_ColumnLookup,0),FALSE)
+N("309"),
  IF(VALUE(LEFT($A282,3))=310,VLOOKUP(VALUE(MID($B282,2,1)),_310_Table2,MATCH(MID($B282,1,1),_310_Table2_ColumnLookup,0),FALSE)
+N("310"),
  IF(AND(VALUE(LEFT($A282,3))=311,LEN($I282)=4),VLOOKUP($I282,_311_Table2,MATCH($B282,_311_Table2_ColumnLookup,0),FALSE),
  IF(AND(VALUE(LEFT($A282,3))=311,OR($B282="I2",$B282="J2",$B282="K2",$B282="L2")),VLOOKUP('311'!$G$58,_311_Table2,MATCH(MID($B282,1,1),_311_Table2_ColumnLookup,0),FALSE),
  IF(AND(VALUE(LEFT($A282,3))=311,RIGHT($B282,5)="Total"),VLOOKUP('311'!$G$59,_311_Table2,MATCH(MID($B282,1,1),_311_Table2_ColumnLookup,0),FALSE),
  IF(VALUE(LEFT($A282,3))=311,VLOOKUP(VALUE(MID($B282,2,1)),_311_Table2,MATCH(MID($B282,1,1),_311_Table2_ColumnLookup,0),FALSE)
+N("311"),
  IF(AND(VALUE(LEFT($A282,3))=312,LEFT($G282,10)="Unincepted",$B282="G "),VLOOKUP(" ULO",_312_Table2,MATCH('312'!$N$16,_312_Table2_ColumnLookup,0),FALSE),
  IF(AND(VALUE(LEFT($A282,3))=312,LEFT($G282,10)="Unincepted",$B282="O "),VLOOKUP(" ULO",_312_Table2,MATCH('312'!$V$16,_312_Table2_ColumnLookup,0),FALSE),
  IF(AND(VALUE(LEFT($A282,3))=312,LEFT($G282,10)="Unincepted",$B282="Q "),VLOOKUP(" ULO",_312_Table2,MATCH('312'!$X$16,_312_Table2_ColumnLookup,0),FALSE),
  IF(AND(VALUE(LEFT($A282,3))=312,LEFT($G282,10)="Unincepted"),VLOOKUP(" ULO",_312_Table2,MATCH(LEFT($B282,1),_312_Table2_ColumnLookup,0),FALSE),
  IF(AND(VALUE(LEFT($A282,3))=312,LEFT($G282,5)="Total",$B282="G "),VLOOKUP('312'!$F$80,_312_Table2,MATCH('312'!$N$16,_312_Table2_ColumnLookup,0),FALSE),
  IF(AND(VALUE(LEFT($A282,3))=312,LEFT($G282,5)="Total",$B282="O "),VLOOKUP('312'!$F$80,_312_Table2,MATCH('312'!$V$16,_312_Table2_ColumnLookup,0),FALSE),
  IF(AND(VALUE(LEFT($A282,3))=312,LEFT($G282,5)="Total",$B282="Q "),VLOOKUP('312'!$F$80,_312_Table2,MATCH('312'!$X$16,_312_Table2_ColumnLookup,0),FALSE),
  IF(AND(VALUE(LEFT($A282,3))=312,LEFT($G282,5)="Total"),VLOOKUP('312'!$F$80,_312_Table2,MATCH(LEFT($B282,1),_312_Table2_ColumnLookup,0),FALSE),
  IF(AND(VALUE(LEFT($A282,3))=312,LEN($I282)=4,$B282="G"),VLOOKUP($I282,_312_Table2,MATCH('312'!$N$16,_312_Table2_ColumnLookup,0),FALSE),
  IF(AND(VALUE(LEFT($A282,3))=312,LEN($I282)=4,$B282="O"),VLOOKUP($I282,_312_Table2,MATCH('312'!$V$16,_312_Table2_ColumnLookup,0),FALSE),
  IF(AND(VALUE(LEFT($A282,3))=312,LEN($I282)=4,$B282="Q"),VLOOKUP($I282,_312_Table2,MATCH('312'!$X$16,_312_Table2_ColumnLookup,0),FALSE),
  IF(AND(VALUE(LEFT($A282,3))=312,LEN($I282)=4),VLOOKUP($I282,_312_Table2,MATCH(LEFT($B282,1),_312_Table2_ColumnLookup,0),FALSE)
+N("312"),
  IF(VALUE(LEFT($A282,3))=313,VLOOKUP(VALUE(MID($B282,2,1)),_313_Table2,MATCH(MID($B282,1,1),_313_Table2_ColumnLookup,0),FALSE)
+N("313"),
  IF(AND(VALUE(LEFT($A282,3))=314,LEN($B282)=3),VLOOKUP(VALUE(MID($B282,2,2)),_314_Table2,MATCH(MID($B282,1,1),_314_Table2_ColumnLookup,0),FALSE),
  IF(VALUE(LEFT($A282,3))=314,VLOOKUP(VALUE(MID($B282,2,1)),_314_Table2,MATCH(MID($B282,1,1),_314_Table2_ColumnLookup,0),FALSE)
+N("314"),
""))))))))))))))))))))))))</f>
        <v>#NAME?</v>
      </c>
      <c r="F282" s="238" t="e">
        <f>IF(AND(VALUE(LEFT($A282,3))=309,LEN($B282)=3),VLOOKUP(VALUE(MID($B282,2,2)),_309_Table3,MATCH(MID($B282,1,1),_309_Table3_ColumnLookup,0),FALSE),
  IF($C282="309 LCR SummaryA",OneYearSCR,IF($C282="309 LCR SummaryB",UltimateSCR,IF(VALUE(LEFT($A282,3))=309,VLOOKUP(VALUE(MID($B282,2,1)),_309_Table3,MATCH(MID($B282,1,1),_309_Table3_ColumnLookup,0),FALSE)
+N("309"),
  IF(VALUE(LEFT($A282,3))=310,VLOOKUP(VALUE(MID($B282,2,1)),_310_Table3,MATCH(MID($B282,1,1),_310_Table3_ColumnLookup,0),FALSE)
+N("310"),
  IF(AND(VALUE(LEFT($A282,3))=311,LEN($I282)=4),VLOOKUP($I282,_311_Table3,MATCH($B282,_311_Table3_ColumnLookup,0),FALSE),
  IF(AND(VALUE(LEFT($A282,3))=311,OR($B282="I2",$B282="J2",$B282="K2",$B282="L2")),VLOOKUP('311'!$G$58,_311_Table3,MATCH(MID($B282,1,1),_311_Table3_ColumnLookup,0),FALSE),
  IF(AND(VALUE(LEFT($A282,3))=311,RIGHT($B282,5)="Total"),VLOOKUP('311'!$G$59,_311_Table3,MATCH(MID($B282,1,1),_311_Table3_ColumnLookup,0),FALSE),
  IF(VALUE(LEFT($A282,3))=311,VLOOKUP(VALUE(MID($B282,2,1)),_311_Table3,MATCH(MID($B282,1,1),_311_Table3_ColumnLookup,0),FALSE)
+N("311"),
  IF(AND(VALUE(LEFT($A282,3))=312,LEFT($G282,10)="Unincepted",$B282="G "),VLOOKUP(" ULO",_312_Table3,MATCH('312'!$N$16,_312_Table3_ColumnLookup,0),FALSE),
  IF(AND(VALUE(LEFT($A282,3))=312,LEFT($G282,10)="Unincepted",$B282="O "),VLOOKUP(" ULO",_312_Table3,MATCH('312'!$V$16,_312_Table3_ColumnLookup,0),FALSE),
  IF(AND(VALUE(LEFT($A282,3))=312,LEFT($G282,10)="Unincepted",$B282="Q "),VLOOKUP(" ULO",_312_Table3,MATCH('312'!$X$16,_312_Table3_ColumnLookup,0),FALSE),
  IF(AND(VALUE(LEFT($A282,3))=312,LEFT($G282,10)="Unincepted"),VLOOKUP(" ULO",_312_Table3,MATCH(LEFT($B282,1),_312_Table3_ColumnLookup,0),FALSE),
  IF(AND(VALUE(LEFT($A282,3))=312,LEFT($G282,5)="Total",$B282="G "),VLOOKUP('312'!$F$80,_312_Table3,MATCH('312'!$N$16,_312_Table3_ColumnLookup,0),FALSE),
  IF(AND(VALUE(LEFT($A282,3))=312,LEFT($G282,5)="Total",$B282="O "),VLOOKUP('312'!$F$80,_312_Table3,MATCH('312'!$V$16,_312_Table3_ColumnLookup,0),FALSE),
  IF(AND(VALUE(LEFT($A282,3))=312,LEFT($G282,5)="Total",$B282="Q "),VLOOKUP('312'!$F$80,_312_Table3,MATCH('312'!$X$16,_312_Table3_ColumnLookup,0),FALSE),
  IF(AND(VALUE(LEFT($A282,3))=312,LEFT($G282,5)="Total"),VLOOKUP('312'!$F$80,_312_Table3,MATCH(LEFT($B282,1),_312_Table3_ColumnLookup,0),FALSE),
  IF(AND(VALUE(LEFT($A282,3))=312,LEN($I282)=4,$B282="G"),VLOOKUP($I282,_312_Table3,MATCH('312'!$N$16,_312_Table3_ColumnLookup,0),FALSE),
  IF(AND(VALUE(LEFT($A282,3))=312,LEN($I282)=4,$B282="O"),VLOOKUP($I282,_312_Table3,MATCH('312'!$V$16,_312_Table3_ColumnLookup,0),FALSE),
  IF(AND(VALUE(LEFT($A282,3))=312,LEN($I282)=4,$B282="Q"),VLOOKUP($I282,_312_Table3,MATCH('312'!$X$16,_312_Table3_ColumnLookup,0),FALSE),
  IF(AND(VALUE(LEFT($A282,3))=312,LEN($I282)=4),VLOOKUP($I282,_312_Table3,MATCH(LEFT($B282,1),_312_Table3_ColumnLookup,0),FALSE)
+N("312"),
  IF(VALUE(LEFT($A282,3))=313,VLOOKUP(VALUE(MID($B282,2,1)),_313_Table3,MATCH(MID($B282,1,1),_313_Table3_ColumnLookup,0),FALSE)
+N("313"),
  IF(AND(VALUE(LEFT($A282,3))=314,LEN($B282)=3),VLOOKUP(VALUE(MID($B282,2,2)),_314_Table3,MATCH(MID($B282,1,1),_314_Table3_ColumnLookup,0),FALSE),
  IF(VALUE(LEFT($A282,3))=314,VLOOKUP(VALUE(MID($B282,2,1)),_314_Table3,MATCH(MID($B282,1,1),_314_Table3_ColumnLookup,0),FALSE)
+N("314"),
""))))))))))))))))))))))))</f>
        <v>#NAME?</v>
      </c>
      <c r="G282" t="s">
        <v>1150</v>
      </c>
      <c r="H282" s="321">
        <f>IFERROR(
IF(ISERROR($D282)=FALSE,$D282,IF(ISERROR($E282)=FALSE,$E282,IF(ISERROR($F282)=FALSE,$F282
+N("012 checkboxes"),
IF(
IF(OR(LEFT($A282,9)="Syndicate",LEFT($A282,12)="NewSyndicate"),VLOOKUP($A282,'012'!$J:$ZW,MATCH("Link to button",'012'!$J$1:$ZW$1,0),0)
+N("309 checkbox"),
IF($C282="309 LCR Summary0",VLOOKUP("Notes990",'309'!$P:$ZZ,MATCH("Link to button",'309'!$P$1:$ZZ$1,0),0)
+N("313 checkboxes"),
IF($C282="313 Financial Information0LcmVsScr",IF($C282="309 LCR Summary0",VLOOKUP("LcmVsScr",'309'!$N:$ZZ,MATCH("Link to button",'309'!$N$1:$ZZ$1,0),0),
IF($C282="313 Financial Information0LcrDocAttached",IF($C282="309 LCR Summary0",VLOOKUP("LcrDocAttached",'309'!$N:$ZZ,MATCH("Link to button",'309'!$N$1:$ZZ$1,0),
0)))))))=1,TRUE,FALSE)
))),"")</f>
        <v>0</v>
      </c>
      <c r="I282">
        <v>1994</v>
      </c>
    </row>
    <row r="283" spans="1:9" customFormat="1">
      <c r="A283" s="237" t="str">
        <f>VLOOKUP($G283,CSVLookups!$B:$R,MATCH(A$1,CSVLookups!$B$1:$R$1,0),FALSE)</f>
        <v>312 Projected Solvency II Technical Provisions at Time Zero</v>
      </c>
      <c r="B283" s="237" t="str">
        <f>VLOOKUP($G283,CSVLookups!$B:$R,MATCH(B$1,CSVLookups!$B$1:$R$1,0),FALSE)</f>
        <v>H</v>
      </c>
      <c r="C283" s="238" t="str">
        <f t="shared" si="5"/>
        <v>312 Projected Solvency II Technical Provisions at Time ZeroH1994</v>
      </c>
      <c r="D283" s="238">
        <f>IF(AND(VALUE(LEFT($A283,3))=309,LEN($B283)=3),VLOOKUP(VALUE(MID($B283,2,2)),_309_Table1,MATCH(MID($B283,1,1),_309_Table1_ColumnLookup,0),FALSE),
  IF($C283="309 LCR SummaryA",OneYearSCR,IF($C283="309 LCR SummaryB",UltimateSCR,IF(VALUE(LEFT($A283,3))=309,VLOOKUP(VALUE(MID($B283,2,1)),_309_Table1,MATCH(MID($B283,1,1),_309_Table1_ColumnLookup,0),FALSE)
+N("309"),
  IF(VALUE(LEFT($A283,3))=310,VLOOKUP(VALUE(MID($B283,2,1)),_310_Table1,MATCH(MID($B283,1,1),_310_Table1_ColumnLookup,0),FALSE)
+N("310"),
  IF(AND(VALUE(LEFT($A283,3))=311,LEN($I283)=4),VLOOKUP($I283,_311_Table1,MATCH($B283,_311_Table1_ColumnLookup,0),FALSE),
  IF(AND(VALUE(LEFT($A283,3))=311,OR($B283="I2",$B283="J2",$B283="K2",$B283="L2")),VLOOKUP('311'!$G$58,_311_Table1,MATCH(MID($B283,1,1),_311_Table1_ColumnLookup,0),FALSE),
  IF(AND(VALUE(LEFT($A283,3))=311,RIGHT($B283,5)="Total"),VLOOKUP('311'!$G$59,_311_Table1,MATCH(MID($B283,1,1),_311_Table1_ColumnLookup,0),FALSE),
  IF(VALUE(LEFT($A283,3))=311,VLOOKUP(VALUE(MID($B283,2,1)),_311_Table1,MATCH(MID($B283,1,1),_311_Table1_ColumnLookup,0),FALSE)
+N("311"),
  IF(AND(VALUE(LEFT($A283,3))=312,LEFT($G283,10)="Unincepted",$B283="G "),VLOOKUP(" ULO",_312_Table1,MATCH('312'!$N$16,_312_Table1_ColumnLookup,0),FALSE),
  IF(AND(VALUE(LEFT($A283,3))=312,LEFT($G283,10)="Unincepted",$B283="O "),VLOOKUP(" ULO",_312_Table1,MATCH('312'!$V$16,_312_Table1_ColumnLookup,0),FALSE),
  IF(AND(VALUE(LEFT($A283,3))=312,LEFT($G283,10)="Unincepted",$B283="Q "),VLOOKUP(" ULO",_312_Table1,MATCH('312'!$X$16,_312_Table1_ColumnLookup,0),FALSE),
  IF(AND(VALUE(LEFT($A283,3))=312,LEFT($G283,10)="Unincepted"),VLOOKUP(" ULO",_312_Table1,MATCH(LEFT($B283,1),_312_Table1_ColumnLookup,0),FALSE),
  IF(AND(VALUE(LEFT($A283,3))=312,LEFT($G283,5)="Total",$B283="G "),VLOOKUP('312'!$F$80,_312_Table1,MATCH('312'!$N$16,_312_Table1_ColumnLookup,0),FALSE),
  IF(AND(VALUE(LEFT($A283,3))=312,LEFT($G283,5)="Total",$B283="O "),VLOOKUP('312'!$F$80,_312_Table1,MATCH('312'!$V$16,_312_Table1_ColumnLookup,0),FALSE),
  IF(AND(VALUE(LEFT($A283,3))=312,LEFT($G283,5)="Total",$B283="Q "),VLOOKUP('312'!$F$80,_312_Table1,MATCH('312'!$X$16,_312_Table1_ColumnLookup,0),FALSE),
  IF(AND(VALUE(LEFT($A283,3))=312,LEFT($G283,5)="Total"),VLOOKUP('312'!$F$80,_312_Table1,MATCH(LEFT($B283,1),_312_Table1_ColumnLookup,0),FALSE),
  IF(AND(VALUE(LEFT($A283,3))=312,LEN($I283)=4,$B283="G"),VLOOKUP($I283,_312_Table1,MATCH('312'!$N$16,_312_Table1_ColumnLookup,0),FALSE),
  IF(AND(VALUE(LEFT($A283,3))=312,LEN($I283)=4,$B283="O"),VLOOKUP($I283,_312_Table1,MATCH('312'!$V$16,_312_Table1_ColumnLookup,0),FALSE),
  IF(AND(VALUE(LEFT($A283,3))=312,LEN($I283)=4,$B283="Q"),VLOOKUP($I283,_312_Table1,MATCH('312'!$X$16,_312_Table1_ColumnLookup,0),FALSE),
  IF(AND(VALUE(LEFT($A283,3))=312,LEN($I283)=4),VLOOKUP($I283,_312_Table1,MATCH(LEFT($B283,1),_312_Table1_ColumnLookup,0),FALSE)
+N("312"),
  IF(VALUE(LEFT($A283,3))=313,VLOOKUP(VALUE(MID($B283,2,1)),_313_Table1,MATCH(MID($B283,1,1),_313_Table1_ColumnLookup,0),FALSE)
+N("313"),
  IF(AND(VALUE(LEFT($A283,3))=314,LEN($B283)=3),VLOOKUP(VALUE(MID($B283,2,2)),_314_Table1,MATCH(MID($B283,1,1),_314_Table1_ColumnLookup,0),FALSE),
  IF(VALUE(LEFT($A283,3))=314,VLOOKUP(VALUE(MID($B283,2,1)),_314_Table1,MATCH(MID($B283,1,1),_314_Table1_ColumnLookup,0),FALSE)
+N("314"),
""))))))))))))))))))))))))</f>
        <v>0</v>
      </c>
      <c r="E283" s="238" t="e">
        <f>IF(AND(VALUE(LEFT($A283,3))=309,LEN($B283)=3),VLOOKUP(VALUE(MID($B283,2,2)),_309_Table2,MATCH(MID($B283,1,1),_309_Table2_ColumnLookup,0),FALSE),
  IF($C283="309 LCR SummaryA",OneYearSCR,IF($C283="309 LCR SummaryB",UltimateSCR,IF(VALUE(LEFT($A283,3))=309,VLOOKUP(VALUE(MID($B283,2,1)),_309_Table2,MATCH(MID($B283,1,1),_309_Table2_ColumnLookup,0),FALSE)
+N("309"),
  IF(VALUE(LEFT($A283,3))=310,VLOOKUP(VALUE(MID($B283,2,1)),_310_Table2,MATCH(MID($B283,1,1),_310_Table2_ColumnLookup,0),FALSE)
+N("310"),
  IF(AND(VALUE(LEFT($A283,3))=311,LEN($I283)=4),VLOOKUP($I283,_311_Table2,MATCH($B283,_311_Table2_ColumnLookup,0),FALSE),
  IF(AND(VALUE(LEFT($A283,3))=311,OR($B283="I2",$B283="J2",$B283="K2",$B283="L2")),VLOOKUP('311'!$G$58,_311_Table2,MATCH(MID($B283,1,1),_311_Table2_ColumnLookup,0),FALSE),
  IF(AND(VALUE(LEFT($A283,3))=311,RIGHT($B283,5)="Total"),VLOOKUP('311'!$G$59,_311_Table2,MATCH(MID($B283,1,1),_311_Table2_ColumnLookup,0),FALSE),
  IF(VALUE(LEFT($A283,3))=311,VLOOKUP(VALUE(MID($B283,2,1)),_311_Table2,MATCH(MID($B283,1,1),_311_Table2_ColumnLookup,0),FALSE)
+N("311"),
  IF(AND(VALUE(LEFT($A283,3))=312,LEFT($G283,10)="Unincepted",$B283="G "),VLOOKUP(" ULO",_312_Table2,MATCH('312'!$N$16,_312_Table2_ColumnLookup,0),FALSE),
  IF(AND(VALUE(LEFT($A283,3))=312,LEFT($G283,10)="Unincepted",$B283="O "),VLOOKUP(" ULO",_312_Table2,MATCH('312'!$V$16,_312_Table2_ColumnLookup,0),FALSE),
  IF(AND(VALUE(LEFT($A283,3))=312,LEFT($G283,10)="Unincepted",$B283="Q "),VLOOKUP(" ULO",_312_Table2,MATCH('312'!$X$16,_312_Table2_ColumnLookup,0),FALSE),
  IF(AND(VALUE(LEFT($A283,3))=312,LEFT($G283,10)="Unincepted"),VLOOKUP(" ULO",_312_Table2,MATCH(LEFT($B283,1),_312_Table2_ColumnLookup,0),FALSE),
  IF(AND(VALUE(LEFT($A283,3))=312,LEFT($G283,5)="Total",$B283="G "),VLOOKUP('312'!$F$80,_312_Table2,MATCH('312'!$N$16,_312_Table2_ColumnLookup,0),FALSE),
  IF(AND(VALUE(LEFT($A283,3))=312,LEFT($G283,5)="Total",$B283="O "),VLOOKUP('312'!$F$80,_312_Table2,MATCH('312'!$V$16,_312_Table2_ColumnLookup,0),FALSE),
  IF(AND(VALUE(LEFT($A283,3))=312,LEFT($G283,5)="Total",$B283="Q "),VLOOKUP('312'!$F$80,_312_Table2,MATCH('312'!$X$16,_312_Table2_ColumnLookup,0),FALSE),
  IF(AND(VALUE(LEFT($A283,3))=312,LEFT($G283,5)="Total"),VLOOKUP('312'!$F$80,_312_Table2,MATCH(LEFT($B283,1),_312_Table2_ColumnLookup,0),FALSE),
  IF(AND(VALUE(LEFT($A283,3))=312,LEN($I283)=4,$B283="G"),VLOOKUP($I283,_312_Table2,MATCH('312'!$N$16,_312_Table2_ColumnLookup,0),FALSE),
  IF(AND(VALUE(LEFT($A283,3))=312,LEN($I283)=4,$B283="O"),VLOOKUP($I283,_312_Table2,MATCH('312'!$V$16,_312_Table2_ColumnLookup,0),FALSE),
  IF(AND(VALUE(LEFT($A283,3))=312,LEN($I283)=4,$B283="Q"),VLOOKUP($I283,_312_Table2,MATCH('312'!$X$16,_312_Table2_ColumnLookup,0),FALSE),
  IF(AND(VALUE(LEFT($A283,3))=312,LEN($I283)=4),VLOOKUP($I283,_312_Table2,MATCH(LEFT($B283,1),_312_Table2_ColumnLookup,0),FALSE)
+N("312"),
  IF(VALUE(LEFT($A283,3))=313,VLOOKUP(VALUE(MID($B283,2,1)),_313_Table2,MATCH(MID($B283,1,1),_313_Table2_ColumnLookup,0),FALSE)
+N("313"),
  IF(AND(VALUE(LEFT($A283,3))=314,LEN($B283)=3),VLOOKUP(VALUE(MID($B283,2,2)),_314_Table2,MATCH(MID($B283,1,1),_314_Table2_ColumnLookup,0),FALSE),
  IF(VALUE(LEFT($A283,3))=314,VLOOKUP(VALUE(MID($B283,2,1)),_314_Table2,MATCH(MID($B283,1,1),_314_Table2_ColumnLookup,0),FALSE)
+N("314"),
""))))))))))))))))))))))))</f>
        <v>#NAME?</v>
      </c>
      <c r="F283" s="238" t="e">
        <f>IF(AND(VALUE(LEFT($A283,3))=309,LEN($B283)=3),VLOOKUP(VALUE(MID($B283,2,2)),_309_Table3,MATCH(MID($B283,1,1),_309_Table3_ColumnLookup,0),FALSE),
  IF($C283="309 LCR SummaryA",OneYearSCR,IF($C283="309 LCR SummaryB",UltimateSCR,IF(VALUE(LEFT($A283,3))=309,VLOOKUP(VALUE(MID($B283,2,1)),_309_Table3,MATCH(MID($B283,1,1),_309_Table3_ColumnLookup,0),FALSE)
+N("309"),
  IF(VALUE(LEFT($A283,3))=310,VLOOKUP(VALUE(MID($B283,2,1)),_310_Table3,MATCH(MID($B283,1,1),_310_Table3_ColumnLookup,0),FALSE)
+N("310"),
  IF(AND(VALUE(LEFT($A283,3))=311,LEN($I283)=4),VLOOKUP($I283,_311_Table3,MATCH($B283,_311_Table3_ColumnLookup,0),FALSE),
  IF(AND(VALUE(LEFT($A283,3))=311,OR($B283="I2",$B283="J2",$B283="K2",$B283="L2")),VLOOKUP('311'!$G$58,_311_Table3,MATCH(MID($B283,1,1),_311_Table3_ColumnLookup,0),FALSE),
  IF(AND(VALUE(LEFT($A283,3))=311,RIGHT($B283,5)="Total"),VLOOKUP('311'!$G$59,_311_Table3,MATCH(MID($B283,1,1),_311_Table3_ColumnLookup,0),FALSE),
  IF(VALUE(LEFT($A283,3))=311,VLOOKUP(VALUE(MID($B283,2,1)),_311_Table3,MATCH(MID($B283,1,1),_311_Table3_ColumnLookup,0),FALSE)
+N("311"),
  IF(AND(VALUE(LEFT($A283,3))=312,LEFT($G283,10)="Unincepted",$B283="G "),VLOOKUP(" ULO",_312_Table3,MATCH('312'!$N$16,_312_Table3_ColumnLookup,0),FALSE),
  IF(AND(VALUE(LEFT($A283,3))=312,LEFT($G283,10)="Unincepted",$B283="O "),VLOOKUP(" ULO",_312_Table3,MATCH('312'!$V$16,_312_Table3_ColumnLookup,0),FALSE),
  IF(AND(VALUE(LEFT($A283,3))=312,LEFT($G283,10)="Unincepted",$B283="Q "),VLOOKUP(" ULO",_312_Table3,MATCH('312'!$X$16,_312_Table3_ColumnLookup,0),FALSE),
  IF(AND(VALUE(LEFT($A283,3))=312,LEFT($G283,10)="Unincepted"),VLOOKUP(" ULO",_312_Table3,MATCH(LEFT($B283,1),_312_Table3_ColumnLookup,0),FALSE),
  IF(AND(VALUE(LEFT($A283,3))=312,LEFT($G283,5)="Total",$B283="G "),VLOOKUP('312'!$F$80,_312_Table3,MATCH('312'!$N$16,_312_Table3_ColumnLookup,0),FALSE),
  IF(AND(VALUE(LEFT($A283,3))=312,LEFT($G283,5)="Total",$B283="O "),VLOOKUP('312'!$F$80,_312_Table3,MATCH('312'!$V$16,_312_Table3_ColumnLookup,0),FALSE),
  IF(AND(VALUE(LEFT($A283,3))=312,LEFT($G283,5)="Total",$B283="Q "),VLOOKUP('312'!$F$80,_312_Table3,MATCH('312'!$X$16,_312_Table3_ColumnLookup,0),FALSE),
  IF(AND(VALUE(LEFT($A283,3))=312,LEFT($G283,5)="Total"),VLOOKUP('312'!$F$80,_312_Table3,MATCH(LEFT($B283,1),_312_Table3_ColumnLookup,0),FALSE),
  IF(AND(VALUE(LEFT($A283,3))=312,LEN($I283)=4,$B283="G"),VLOOKUP($I283,_312_Table3,MATCH('312'!$N$16,_312_Table3_ColumnLookup,0),FALSE),
  IF(AND(VALUE(LEFT($A283,3))=312,LEN($I283)=4,$B283="O"),VLOOKUP($I283,_312_Table3,MATCH('312'!$V$16,_312_Table3_ColumnLookup,0),FALSE),
  IF(AND(VALUE(LEFT($A283,3))=312,LEN($I283)=4,$B283="Q"),VLOOKUP($I283,_312_Table3,MATCH('312'!$X$16,_312_Table3_ColumnLookup,0),FALSE),
  IF(AND(VALUE(LEFT($A283,3))=312,LEN($I283)=4),VLOOKUP($I283,_312_Table3,MATCH(LEFT($B283,1),_312_Table3_ColumnLookup,0),FALSE)
+N("312"),
  IF(VALUE(LEFT($A283,3))=313,VLOOKUP(VALUE(MID($B283,2,1)),_313_Table3,MATCH(MID($B283,1,1),_313_Table3_ColumnLookup,0),FALSE)
+N("313"),
  IF(AND(VALUE(LEFT($A283,3))=314,LEN($B283)=3),VLOOKUP(VALUE(MID($B283,2,2)),_314_Table3,MATCH(MID($B283,1,1),_314_Table3_ColumnLookup,0),FALSE),
  IF(VALUE(LEFT($A283,3))=314,VLOOKUP(VALUE(MID($B283,2,1)),_314_Table3,MATCH(MID($B283,1,1),_314_Table3_ColumnLookup,0),FALSE)
+N("314"),
""))))))))))))))))))))))))</f>
        <v>#NAME?</v>
      </c>
      <c r="G283" t="s">
        <v>1151</v>
      </c>
      <c r="H283" s="321">
        <f>IFERROR(
IF(ISERROR($D283)=FALSE,$D283,IF(ISERROR($E283)=FALSE,$E283,IF(ISERROR($F283)=FALSE,$F283
+N("012 checkboxes"),
IF(
IF(OR(LEFT($A283,9)="Syndicate",LEFT($A283,12)="NewSyndicate"),VLOOKUP($A283,'012'!$J:$ZW,MATCH("Link to button",'012'!$J$1:$ZW$1,0),0)
+N("309 checkbox"),
IF($C283="309 LCR Summary0",VLOOKUP("Notes990",'309'!$P:$ZZ,MATCH("Link to button",'309'!$P$1:$ZZ$1,0),0)
+N("313 checkboxes"),
IF($C283="313 Financial Information0LcmVsScr",IF($C283="309 LCR Summary0",VLOOKUP("LcmVsScr",'309'!$N:$ZZ,MATCH("Link to button",'309'!$N$1:$ZZ$1,0),0),
IF($C283="313 Financial Information0LcrDocAttached",IF($C283="309 LCR Summary0",VLOOKUP("LcrDocAttached",'309'!$N:$ZZ,MATCH("Link to button",'309'!$N$1:$ZZ$1,0),
0)))))))=1,TRUE,FALSE)
))),"")</f>
        <v>0</v>
      </c>
      <c r="I283">
        <v>1994</v>
      </c>
    </row>
    <row r="284" spans="1:9" customFormat="1">
      <c r="A284" s="237" t="str">
        <f>VLOOKUP($G284,CSVLookups!$B:$R,MATCH(A$1,CSVLookups!$B$1:$R$1,0),FALSE)</f>
        <v>312 Projected Solvency II Technical Provisions at Time Zero</v>
      </c>
      <c r="B284" s="237" t="str">
        <f>VLOOKUP($G284,CSVLookups!$B:$R,MATCH(B$1,CSVLookups!$B$1:$R$1,0),FALSE)</f>
        <v>I</v>
      </c>
      <c r="C284" s="238" t="str">
        <f t="shared" si="5"/>
        <v>312 Projected Solvency II Technical Provisions at Time ZeroI1994</v>
      </c>
      <c r="D284" s="238">
        <f>IF(AND(VALUE(LEFT($A284,3))=309,LEN($B284)=3),VLOOKUP(VALUE(MID($B284,2,2)),_309_Table1,MATCH(MID($B284,1,1),_309_Table1_ColumnLookup,0),FALSE),
  IF($C284="309 LCR SummaryA",OneYearSCR,IF($C284="309 LCR SummaryB",UltimateSCR,IF(VALUE(LEFT($A284,3))=309,VLOOKUP(VALUE(MID($B284,2,1)),_309_Table1,MATCH(MID($B284,1,1),_309_Table1_ColumnLookup,0),FALSE)
+N("309"),
  IF(VALUE(LEFT($A284,3))=310,VLOOKUP(VALUE(MID($B284,2,1)),_310_Table1,MATCH(MID($B284,1,1),_310_Table1_ColumnLookup,0),FALSE)
+N("310"),
  IF(AND(VALUE(LEFT($A284,3))=311,LEN($I284)=4),VLOOKUP($I284,_311_Table1,MATCH($B284,_311_Table1_ColumnLookup,0),FALSE),
  IF(AND(VALUE(LEFT($A284,3))=311,OR($B284="I2",$B284="J2",$B284="K2",$B284="L2")),VLOOKUP('311'!$G$58,_311_Table1,MATCH(MID($B284,1,1),_311_Table1_ColumnLookup,0),FALSE),
  IF(AND(VALUE(LEFT($A284,3))=311,RIGHT($B284,5)="Total"),VLOOKUP('311'!$G$59,_311_Table1,MATCH(MID($B284,1,1),_311_Table1_ColumnLookup,0),FALSE),
  IF(VALUE(LEFT($A284,3))=311,VLOOKUP(VALUE(MID($B284,2,1)),_311_Table1,MATCH(MID($B284,1,1),_311_Table1_ColumnLookup,0),FALSE)
+N("311"),
  IF(AND(VALUE(LEFT($A284,3))=312,LEFT($G284,10)="Unincepted",$B284="G "),VLOOKUP(" ULO",_312_Table1,MATCH('312'!$N$16,_312_Table1_ColumnLookup,0),FALSE),
  IF(AND(VALUE(LEFT($A284,3))=312,LEFT($G284,10)="Unincepted",$B284="O "),VLOOKUP(" ULO",_312_Table1,MATCH('312'!$V$16,_312_Table1_ColumnLookup,0),FALSE),
  IF(AND(VALUE(LEFT($A284,3))=312,LEFT($G284,10)="Unincepted",$B284="Q "),VLOOKUP(" ULO",_312_Table1,MATCH('312'!$X$16,_312_Table1_ColumnLookup,0),FALSE),
  IF(AND(VALUE(LEFT($A284,3))=312,LEFT($G284,10)="Unincepted"),VLOOKUP(" ULO",_312_Table1,MATCH(LEFT($B284,1),_312_Table1_ColumnLookup,0),FALSE),
  IF(AND(VALUE(LEFT($A284,3))=312,LEFT($G284,5)="Total",$B284="G "),VLOOKUP('312'!$F$80,_312_Table1,MATCH('312'!$N$16,_312_Table1_ColumnLookup,0),FALSE),
  IF(AND(VALUE(LEFT($A284,3))=312,LEFT($G284,5)="Total",$B284="O "),VLOOKUP('312'!$F$80,_312_Table1,MATCH('312'!$V$16,_312_Table1_ColumnLookup,0),FALSE),
  IF(AND(VALUE(LEFT($A284,3))=312,LEFT($G284,5)="Total",$B284="Q "),VLOOKUP('312'!$F$80,_312_Table1,MATCH('312'!$X$16,_312_Table1_ColumnLookup,0),FALSE),
  IF(AND(VALUE(LEFT($A284,3))=312,LEFT($G284,5)="Total"),VLOOKUP('312'!$F$80,_312_Table1,MATCH(LEFT($B284,1),_312_Table1_ColumnLookup,0),FALSE),
  IF(AND(VALUE(LEFT($A284,3))=312,LEN($I284)=4,$B284="G"),VLOOKUP($I284,_312_Table1,MATCH('312'!$N$16,_312_Table1_ColumnLookup,0),FALSE),
  IF(AND(VALUE(LEFT($A284,3))=312,LEN($I284)=4,$B284="O"),VLOOKUP($I284,_312_Table1,MATCH('312'!$V$16,_312_Table1_ColumnLookup,0),FALSE),
  IF(AND(VALUE(LEFT($A284,3))=312,LEN($I284)=4,$B284="Q"),VLOOKUP($I284,_312_Table1,MATCH('312'!$X$16,_312_Table1_ColumnLookup,0),FALSE),
  IF(AND(VALUE(LEFT($A284,3))=312,LEN($I284)=4),VLOOKUP($I284,_312_Table1,MATCH(LEFT($B284,1),_312_Table1_ColumnLookup,0),FALSE)
+N("312"),
  IF(VALUE(LEFT($A284,3))=313,VLOOKUP(VALUE(MID($B284,2,1)),_313_Table1,MATCH(MID($B284,1,1),_313_Table1_ColumnLookup,0),FALSE)
+N("313"),
  IF(AND(VALUE(LEFT($A284,3))=314,LEN($B284)=3),VLOOKUP(VALUE(MID($B284,2,2)),_314_Table1,MATCH(MID($B284,1,1),_314_Table1_ColumnLookup,0),FALSE),
  IF(VALUE(LEFT($A284,3))=314,VLOOKUP(VALUE(MID($B284,2,1)),_314_Table1,MATCH(MID($B284,1,1),_314_Table1_ColumnLookup,0),FALSE)
+N("314"),
""))))))))))))))))))))))))</f>
        <v>0</v>
      </c>
      <c r="E284" s="238" t="e">
        <f>IF(AND(VALUE(LEFT($A284,3))=309,LEN($B284)=3),VLOOKUP(VALUE(MID($B284,2,2)),_309_Table2,MATCH(MID($B284,1,1),_309_Table2_ColumnLookup,0),FALSE),
  IF($C284="309 LCR SummaryA",OneYearSCR,IF($C284="309 LCR SummaryB",UltimateSCR,IF(VALUE(LEFT($A284,3))=309,VLOOKUP(VALUE(MID($B284,2,1)),_309_Table2,MATCH(MID($B284,1,1),_309_Table2_ColumnLookup,0),FALSE)
+N("309"),
  IF(VALUE(LEFT($A284,3))=310,VLOOKUP(VALUE(MID($B284,2,1)),_310_Table2,MATCH(MID($B284,1,1),_310_Table2_ColumnLookup,0),FALSE)
+N("310"),
  IF(AND(VALUE(LEFT($A284,3))=311,LEN($I284)=4),VLOOKUP($I284,_311_Table2,MATCH($B284,_311_Table2_ColumnLookup,0),FALSE),
  IF(AND(VALUE(LEFT($A284,3))=311,OR($B284="I2",$B284="J2",$B284="K2",$B284="L2")),VLOOKUP('311'!$G$58,_311_Table2,MATCH(MID($B284,1,1),_311_Table2_ColumnLookup,0),FALSE),
  IF(AND(VALUE(LEFT($A284,3))=311,RIGHT($B284,5)="Total"),VLOOKUP('311'!$G$59,_311_Table2,MATCH(MID($B284,1,1),_311_Table2_ColumnLookup,0),FALSE),
  IF(VALUE(LEFT($A284,3))=311,VLOOKUP(VALUE(MID($B284,2,1)),_311_Table2,MATCH(MID($B284,1,1),_311_Table2_ColumnLookup,0),FALSE)
+N("311"),
  IF(AND(VALUE(LEFT($A284,3))=312,LEFT($G284,10)="Unincepted",$B284="G "),VLOOKUP(" ULO",_312_Table2,MATCH('312'!$N$16,_312_Table2_ColumnLookup,0),FALSE),
  IF(AND(VALUE(LEFT($A284,3))=312,LEFT($G284,10)="Unincepted",$B284="O "),VLOOKUP(" ULO",_312_Table2,MATCH('312'!$V$16,_312_Table2_ColumnLookup,0),FALSE),
  IF(AND(VALUE(LEFT($A284,3))=312,LEFT($G284,10)="Unincepted",$B284="Q "),VLOOKUP(" ULO",_312_Table2,MATCH('312'!$X$16,_312_Table2_ColumnLookup,0),FALSE),
  IF(AND(VALUE(LEFT($A284,3))=312,LEFT($G284,10)="Unincepted"),VLOOKUP(" ULO",_312_Table2,MATCH(LEFT($B284,1),_312_Table2_ColumnLookup,0),FALSE),
  IF(AND(VALUE(LEFT($A284,3))=312,LEFT($G284,5)="Total",$B284="G "),VLOOKUP('312'!$F$80,_312_Table2,MATCH('312'!$N$16,_312_Table2_ColumnLookup,0),FALSE),
  IF(AND(VALUE(LEFT($A284,3))=312,LEFT($G284,5)="Total",$B284="O "),VLOOKUP('312'!$F$80,_312_Table2,MATCH('312'!$V$16,_312_Table2_ColumnLookup,0),FALSE),
  IF(AND(VALUE(LEFT($A284,3))=312,LEFT($G284,5)="Total",$B284="Q "),VLOOKUP('312'!$F$80,_312_Table2,MATCH('312'!$X$16,_312_Table2_ColumnLookup,0),FALSE),
  IF(AND(VALUE(LEFT($A284,3))=312,LEFT($G284,5)="Total"),VLOOKUP('312'!$F$80,_312_Table2,MATCH(LEFT($B284,1),_312_Table2_ColumnLookup,0),FALSE),
  IF(AND(VALUE(LEFT($A284,3))=312,LEN($I284)=4,$B284="G"),VLOOKUP($I284,_312_Table2,MATCH('312'!$N$16,_312_Table2_ColumnLookup,0),FALSE),
  IF(AND(VALUE(LEFT($A284,3))=312,LEN($I284)=4,$B284="O"),VLOOKUP($I284,_312_Table2,MATCH('312'!$V$16,_312_Table2_ColumnLookup,0),FALSE),
  IF(AND(VALUE(LEFT($A284,3))=312,LEN($I284)=4,$B284="Q"),VLOOKUP($I284,_312_Table2,MATCH('312'!$X$16,_312_Table2_ColumnLookup,0),FALSE),
  IF(AND(VALUE(LEFT($A284,3))=312,LEN($I284)=4),VLOOKUP($I284,_312_Table2,MATCH(LEFT($B284,1),_312_Table2_ColumnLookup,0),FALSE)
+N("312"),
  IF(VALUE(LEFT($A284,3))=313,VLOOKUP(VALUE(MID($B284,2,1)),_313_Table2,MATCH(MID($B284,1,1),_313_Table2_ColumnLookup,0),FALSE)
+N("313"),
  IF(AND(VALUE(LEFT($A284,3))=314,LEN($B284)=3),VLOOKUP(VALUE(MID($B284,2,2)),_314_Table2,MATCH(MID($B284,1,1),_314_Table2_ColumnLookup,0),FALSE),
  IF(VALUE(LEFT($A284,3))=314,VLOOKUP(VALUE(MID($B284,2,1)),_314_Table2,MATCH(MID($B284,1,1),_314_Table2_ColumnLookup,0),FALSE)
+N("314"),
""))))))))))))))))))))))))</f>
        <v>#NAME?</v>
      </c>
      <c r="F284" s="238" t="e">
        <f>IF(AND(VALUE(LEFT($A284,3))=309,LEN($B284)=3),VLOOKUP(VALUE(MID($B284,2,2)),_309_Table3,MATCH(MID($B284,1,1),_309_Table3_ColumnLookup,0),FALSE),
  IF($C284="309 LCR SummaryA",OneYearSCR,IF($C284="309 LCR SummaryB",UltimateSCR,IF(VALUE(LEFT($A284,3))=309,VLOOKUP(VALUE(MID($B284,2,1)),_309_Table3,MATCH(MID($B284,1,1),_309_Table3_ColumnLookup,0),FALSE)
+N("309"),
  IF(VALUE(LEFT($A284,3))=310,VLOOKUP(VALUE(MID($B284,2,1)),_310_Table3,MATCH(MID($B284,1,1),_310_Table3_ColumnLookup,0),FALSE)
+N("310"),
  IF(AND(VALUE(LEFT($A284,3))=311,LEN($I284)=4),VLOOKUP($I284,_311_Table3,MATCH($B284,_311_Table3_ColumnLookup,0),FALSE),
  IF(AND(VALUE(LEFT($A284,3))=311,OR($B284="I2",$B284="J2",$B284="K2",$B284="L2")),VLOOKUP('311'!$G$58,_311_Table3,MATCH(MID($B284,1,1),_311_Table3_ColumnLookup,0),FALSE),
  IF(AND(VALUE(LEFT($A284,3))=311,RIGHT($B284,5)="Total"),VLOOKUP('311'!$G$59,_311_Table3,MATCH(MID($B284,1,1),_311_Table3_ColumnLookup,0),FALSE),
  IF(VALUE(LEFT($A284,3))=311,VLOOKUP(VALUE(MID($B284,2,1)),_311_Table3,MATCH(MID($B284,1,1),_311_Table3_ColumnLookup,0),FALSE)
+N("311"),
  IF(AND(VALUE(LEFT($A284,3))=312,LEFT($G284,10)="Unincepted",$B284="G "),VLOOKUP(" ULO",_312_Table3,MATCH('312'!$N$16,_312_Table3_ColumnLookup,0),FALSE),
  IF(AND(VALUE(LEFT($A284,3))=312,LEFT($G284,10)="Unincepted",$B284="O "),VLOOKUP(" ULO",_312_Table3,MATCH('312'!$V$16,_312_Table3_ColumnLookup,0),FALSE),
  IF(AND(VALUE(LEFT($A284,3))=312,LEFT($G284,10)="Unincepted",$B284="Q "),VLOOKUP(" ULO",_312_Table3,MATCH('312'!$X$16,_312_Table3_ColumnLookup,0),FALSE),
  IF(AND(VALUE(LEFT($A284,3))=312,LEFT($G284,10)="Unincepted"),VLOOKUP(" ULO",_312_Table3,MATCH(LEFT($B284,1),_312_Table3_ColumnLookup,0),FALSE),
  IF(AND(VALUE(LEFT($A284,3))=312,LEFT($G284,5)="Total",$B284="G "),VLOOKUP('312'!$F$80,_312_Table3,MATCH('312'!$N$16,_312_Table3_ColumnLookup,0),FALSE),
  IF(AND(VALUE(LEFT($A284,3))=312,LEFT($G284,5)="Total",$B284="O "),VLOOKUP('312'!$F$80,_312_Table3,MATCH('312'!$V$16,_312_Table3_ColumnLookup,0),FALSE),
  IF(AND(VALUE(LEFT($A284,3))=312,LEFT($G284,5)="Total",$B284="Q "),VLOOKUP('312'!$F$80,_312_Table3,MATCH('312'!$X$16,_312_Table3_ColumnLookup,0),FALSE),
  IF(AND(VALUE(LEFT($A284,3))=312,LEFT($G284,5)="Total"),VLOOKUP('312'!$F$80,_312_Table3,MATCH(LEFT($B284,1),_312_Table3_ColumnLookup,0),FALSE),
  IF(AND(VALUE(LEFT($A284,3))=312,LEN($I284)=4,$B284="G"),VLOOKUP($I284,_312_Table3,MATCH('312'!$N$16,_312_Table3_ColumnLookup,0),FALSE),
  IF(AND(VALUE(LEFT($A284,3))=312,LEN($I284)=4,$B284="O"),VLOOKUP($I284,_312_Table3,MATCH('312'!$V$16,_312_Table3_ColumnLookup,0),FALSE),
  IF(AND(VALUE(LEFT($A284,3))=312,LEN($I284)=4,$B284="Q"),VLOOKUP($I284,_312_Table3,MATCH('312'!$X$16,_312_Table3_ColumnLookup,0),FALSE),
  IF(AND(VALUE(LEFT($A284,3))=312,LEN($I284)=4),VLOOKUP($I284,_312_Table3,MATCH(LEFT($B284,1),_312_Table3_ColumnLookup,0),FALSE)
+N("312"),
  IF(VALUE(LEFT($A284,3))=313,VLOOKUP(VALUE(MID($B284,2,1)),_313_Table3,MATCH(MID($B284,1,1),_313_Table3_ColumnLookup,0),FALSE)
+N("313"),
  IF(AND(VALUE(LEFT($A284,3))=314,LEN($B284)=3),VLOOKUP(VALUE(MID($B284,2,2)),_314_Table3,MATCH(MID($B284,1,1),_314_Table3_ColumnLookup,0),FALSE),
  IF(VALUE(LEFT($A284,3))=314,VLOOKUP(VALUE(MID($B284,2,1)),_314_Table3,MATCH(MID($B284,1,1),_314_Table3_ColumnLookup,0),FALSE)
+N("314"),
""))))))))))))))))))))))))</f>
        <v>#NAME?</v>
      </c>
      <c r="G284" t="s">
        <v>1152</v>
      </c>
      <c r="H284" s="321">
        <f>IFERROR(
IF(ISERROR($D284)=FALSE,$D284,IF(ISERROR($E284)=FALSE,$E284,IF(ISERROR($F284)=FALSE,$F284
+N("012 checkboxes"),
IF(
IF(OR(LEFT($A284,9)="Syndicate",LEFT($A284,12)="NewSyndicate"),VLOOKUP($A284,'012'!$J:$ZW,MATCH("Link to button",'012'!$J$1:$ZW$1,0),0)
+N("309 checkbox"),
IF($C284="309 LCR Summary0",VLOOKUP("Notes990",'309'!$P:$ZZ,MATCH("Link to button",'309'!$P$1:$ZZ$1,0),0)
+N("313 checkboxes"),
IF($C284="313 Financial Information0LcmVsScr",IF($C284="309 LCR Summary0",VLOOKUP("LcmVsScr",'309'!$N:$ZZ,MATCH("Link to button",'309'!$N$1:$ZZ$1,0),0),
IF($C284="313 Financial Information0LcrDocAttached",IF($C284="309 LCR Summary0",VLOOKUP("LcrDocAttached",'309'!$N:$ZZ,MATCH("Link to button",'309'!$N$1:$ZZ$1,0),
0)))))))=1,TRUE,FALSE)
))),"")</f>
        <v>0</v>
      </c>
      <c r="I284">
        <v>1994</v>
      </c>
    </row>
    <row r="285" spans="1:9" customFormat="1">
      <c r="A285" s="237" t="str">
        <f>VLOOKUP($G285,CSVLookups!$B:$R,MATCH(A$1,CSVLookups!$B$1:$R$1,0),FALSE)</f>
        <v>312 Projected Solvency II Technical Provisions at Time Zero</v>
      </c>
      <c r="B285" s="237" t="str">
        <f>VLOOKUP($G285,CSVLookups!$B:$R,MATCH(B$1,CSVLookups!$B$1:$R$1,0),FALSE)</f>
        <v>J</v>
      </c>
      <c r="C285" s="238" t="str">
        <f t="shared" si="5"/>
        <v>312 Projected Solvency II Technical Provisions at Time ZeroJ1994</v>
      </c>
      <c r="D285" s="238">
        <f>IF(AND(VALUE(LEFT($A285,3))=309,LEN($B285)=3),VLOOKUP(VALUE(MID($B285,2,2)),_309_Table1,MATCH(MID($B285,1,1),_309_Table1_ColumnLookup,0),FALSE),
  IF($C285="309 LCR SummaryA",OneYearSCR,IF($C285="309 LCR SummaryB",UltimateSCR,IF(VALUE(LEFT($A285,3))=309,VLOOKUP(VALUE(MID($B285,2,1)),_309_Table1,MATCH(MID($B285,1,1),_309_Table1_ColumnLookup,0),FALSE)
+N("309"),
  IF(VALUE(LEFT($A285,3))=310,VLOOKUP(VALUE(MID($B285,2,1)),_310_Table1,MATCH(MID($B285,1,1),_310_Table1_ColumnLookup,0),FALSE)
+N("310"),
  IF(AND(VALUE(LEFT($A285,3))=311,LEN($I285)=4),VLOOKUP($I285,_311_Table1,MATCH($B285,_311_Table1_ColumnLookup,0),FALSE),
  IF(AND(VALUE(LEFT($A285,3))=311,OR($B285="I2",$B285="J2",$B285="K2",$B285="L2")),VLOOKUP('311'!$G$58,_311_Table1,MATCH(MID($B285,1,1),_311_Table1_ColumnLookup,0),FALSE),
  IF(AND(VALUE(LEFT($A285,3))=311,RIGHT($B285,5)="Total"),VLOOKUP('311'!$G$59,_311_Table1,MATCH(MID($B285,1,1),_311_Table1_ColumnLookup,0),FALSE),
  IF(VALUE(LEFT($A285,3))=311,VLOOKUP(VALUE(MID($B285,2,1)),_311_Table1,MATCH(MID($B285,1,1),_311_Table1_ColumnLookup,0),FALSE)
+N("311"),
  IF(AND(VALUE(LEFT($A285,3))=312,LEFT($G285,10)="Unincepted",$B285="G "),VLOOKUP(" ULO",_312_Table1,MATCH('312'!$N$16,_312_Table1_ColumnLookup,0),FALSE),
  IF(AND(VALUE(LEFT($A285,3))=312,LEFT($G285,10)="Unincepted",$B285="O "),VLOOKUP(" ULO",_312_Table1,MATCH('312'!$V$16,_312_Table1_ColumnLookup,0),FALSE),
  IF(AND(VALUE(LEFT($A285,3))=312,LEFT($G285,10)="Unincepted",$B285="Q "),VLOOKUP(" ULO",_312_Table1,MATCH('312'!$X$16,_312_Table1_ColumnLookup,0),FALSE),
  IF(AND(VALUE(LEFT($A285,3))=312,LEFT($G285,10)="Unincepted"),VLOOKUP(" ULO",_312_Table1,MATCH(LEFT($B285,1),_312_Table1_ColumnLookup,0),FALSE),
  IF(AND(VALUE(LEFT($A285,3))=312,LEFT($G285,5)="Total",$B285="G "),VLOOKUP('312'!$F$80,_312_Table1,MATCH('312'!$N$16,_312_Table1_ColumnLookup,0),FALSE),
  IF(AND(VALUE(LEFT($A285,3))=312,LEFT($G285,5)="Total",$B285="O "),VLOOKUP('312'!$F$80,_312_Table1,MATCH('312'!$V$16,_312_Table1_ColumnLookup,0),FALSE),
  IF(AND(VALUE(LEFT($A285,3))=312,LEFT($G285,5)="Total",$B285="Q "),VLOOKUP('312'!$F$80,_312_Table1,MATCH('312'!$X$16,_312_Table1_ColumnLookup,0),FALSE),
  IF(AND(VALUE(LEFT($A285,3))=312,LEFT($G285,5)="Total"),VLOOKUP('312'!$F$80,_312_Table1,MATCH(LEFT($B285,1),_312_Table1_ColumnLookup,0),FALSE),
  IF(AND(VALUE(LEFT($A285,3))=312,LEN($I285)=4,$B285="G"),VLOOKUP($I285,_312_Table1,MATCH('312'!$N$16,_312_Table1_ColumnLookup,0),FALSE),
  IF(AND(VALUE(LEFT($A285,3))=312,LEN($I285)=4,$B285="O"),VLOOKUP($I285,_312_Table1,MATCH('312'!$V$16,_312_Table1_ColumnLookup,0),FALSE),
  IF(AND(VALUE(LEFT($A285,3))=312,LEN($I285)=4,$B285="Q"),VLOOKUP($I285,_312_Table1,MATCH('312'!$X$16,_312_Table1_ColumnLookup,0),FALSE),
  IF(AND(VALUE(LEFT($A285,3))=312,LEN($I285)=4),VLOOKUP($I285,_312_Table1,MATCH(LEFT($B285,1),_312_Table1_ColumnLookup,0),FALSE)
+N("312"),
  IF(VALUE(LEFT($A285,3))=313,VLOOKUP(VALUE(MID($B285,2,1)),_313_Table1,MATCH(MID($B285,1,1),_313_Table1_ColumnLookup,0),FALSE)
+N("313"),
  IF(AND(VALUE(LEFT($A285,3))=314,LEN($B285)=3),VLOOKUP(VALUE(MID($B285,2,2)),_314_Table1,MATCH(MID($B285,1,1),_314_Table1_ColumnLookup,0),FALSE),
  IF(VALUE(LEFT($A285,3))=314,VLOOKUP(VALUE(MID($B285,2,1)),_314_Table1,MATCH(MID($B285,1,1),_314_Table1_ColumnLookup,0),FALSE)
+N("314"),
""))))))))))))))))))))))))</f>
        <v>0</v>
      </c>
      <c r="E285" s="238" t="e">
        <f>IF(AND(VALUE(LEFT($A285,3))=309,LEN($B285)=3),VLOOKUP(VALUE(MID($B285,2,2)),_309_Table2,MATCH(MID($B285,1,1),_309_Table2_ColumnLookup,0),FALSE),
  IF($C285="309 LCR SummaryA",OneYearSCR,IF($C285="309 LCR SummaryB",UltimateSCR,IF(VALUE(LEFT($A285,3))=309,VLOOKUP(VALUE(MID($B285,2,1)),_309_Table2,MATCH(MID($B285,1,1),_309_Table2_ColumnLookup,0),FALSE)
+N("309"),
  IF(VALUE(LEFT($A285,3))=310,VLOOKUP(VALUE(MID($B285,2,1)),_310_Table2,MATCH(MID($B285,1,1),_310_Table2_ColumnLookup,0),FALSE)
+N("310"),
  IF(AND(VALUE(LEFT($A285,3))=311,LEN($I285)=4),VLOOKUP($I285,_311_Table2,MATCH($B285,_311_Table2_ColumnLookup,0),FALSE),
  IF(AND(VALUE(LEFT($A285,3))=311,OR($B285="I2",$B285="J2",$B285="K2",$B285="L2")),VLOOKUP('311'!$G$58,_311_Table2,MATCH(MID($B285,1,1),_311_Table2_ColumnLookup,0),FALSE),
  IF(AND(VALUE(LEFT($A285,3))=311,RIGHT($B285,5)="Total"),VLOOKUP('311'!$G$59,_311_Table2,MATCH(MID($B285,1,1),_311_Table2_ColumnLookup,0),FALSE),
  IF(VALUE(LEFT($A285,3))=311,VLOOKUP(VALUE(MID($B285,2,1)),_311_Table2,MATCH(MID($B285,1,1),_311_Table2_ColumnLookup,0),FALSE)
+N("311"),
  IF(AND(VALUE(LEFT($A285,3))=312,LEFT($G285,10)="Unincepted",$B285="G "),VLOOKUP(" ULO",_312_Table2,MATCH('312'!$N$16,_312_Table2_ColumnLookup,0),FALSE),
  IF(AND(VALUE(LEFT($A285,3))=312,LEFT($G285,10)="Unincepted",$B285="O "),VLOOKUP(" ULO",_312_Table2,MATCH('312'!$V$16,_312_Table2_ColumnLookup,0),FALSE),
  IF(AND(VALUE(LEFT($A285,3))=312,LEFT($G285,10)="Unincepted",$B285="Q "),VLOOKUP(" ULO",_312_Table2,MATCH('312'!$X$16,_312_Table2_ColumnLookup,0),FALSE),
  IF(AND(VALUE(LEFT($A285,3))=312,LEFT($G285,10)="Unincepted"),VLOOKUP(" ULO",_312_Table2,MATCH(LEFT($B285,1),_312_Table2_ColumnLookup,0),FALSE),
  IF(AND(VALUE(LEFT($A285,3))=312,LEFT($G285,5)="Total",$B285="G "),VLOOKUP('312'!$F$80,_312_Table2,MATCH('312'!$N$16,_312_Table2_ColumnLookup,0),FALSE),
  IF(AND(VALUE(LEFT($A285,3))=312,LEFT($G285,5)="Total",$B285="O "),VLOOKUP('312'!$F$80,_312_Table2,MATCH('312'!$V$16,_312_Table2_ColumnLookup,0),FALSE),
  IF(AND(VALUE(LEFT($A285,3))=312,LEFT($G285,5)="Total",$B285="Q "),VLOOKUP('312'!$F$80,_312_Table2,MATCH('312'!$X$16,_312_Table2_ColumnLookup,0),FALSE),
  IF(AND(VALUE(LEFT($A285,3))=312,LEFT($G285,5)="Total"),VLOOKUP('312'!$F$80,_312_Table2,MATCH(LEFT($B285,1),_312_Table2_ColumnLookup,0),FALSE),
  IF(AND(VALUE(LEFT($A285,3))=312,LEN($I285)=4,$B285="G"),VLOOKUP($I285,_312_Table2,MATCH('312'!$N$16,_312_Table2_ColumnLookup,0),FALSE),
  IF(AND(VALUE(LEFT($A285,3))=312,LEN($I285)=4,$B285="O"),VLOOKUP($I285,_312_Table2,MATCH('312'!$V$16,_312_Table2_ColumnLookup,0),FALSE),
  IF(AND(VALUE(LEFT($A285,3))=312,LEN($I285)=4,$B285="Q"),VLOOKUP($I285,_312_Table2,MATCH('312'!$X$16,_312_Table2_ColumnLookup,0),FALSE),
  IF(AND(VALUE(LEFT($A285,3))=312,LEN($I285)=4),VLOOKUP($I285,_312_Table2,MATCH(LEFT($B285,1),_312_Table2_ColumnLookup,0),FALSE)
+N("312"),
  IF(VALUE(LEFT($A285,3))=313,VLOOKUP(VALUE(MID($B285,2,1)),_313_Table2,MATCH(MID($B285,1,1),_313_Table2_ColumnLookup,0),FALSE)
+N("313"),
  IF(AND(VALUE(LEFT($A285,3))=314,LEN($B285)=3),VLOOKUP(VALUE(MID($B285,2,2)),_314_Table2,MATCH(MID($B285,1,1),_314_Table2_ColumnLookup,0),FALSE),
  IF(VALUE(LEFT($A285,3))=314,VLOOKUP(VALUE(MID($B285,2,1)),_314_Table2,MATCH(MID($B285,1,1),_314_Table2_ColumnLookup,0),FALSE)
+N("314"),
""))))))))))))))))))))))))</f>
        <v>#NAME?</v>
      </c>
      <c r="F285" s="238" t="e">
        <f>IF(AND(VALUE(LEFT($A285,3))=309,LEN($B285)=3),VLOOKUP(VALUE(MID($B285,2,2)),_309_Table3,MATCH(MID($B285,1,1),_309_Table3_ColumnLookup,0),FALSE),
  IF($C285="309 LCR SummaryA",OneYearSCR,IF($C285="309 LCR SummaryB",UltimateSCR,IF(VALUE(LEFT($A285,3))=309,VLOOKUP(VALUE(MID($B285,2,1)),_309_Table3,MATCH(MID($B285,1,1),_309_Table3_ColumnLookup,0),FALSE)
+N("309"),
  IF(VALUE(LEFT($A285,3))=310,VLOOKUP(VALUE(MID($B285,2,1)),_310_Table3,MATCH(MID($B285,1,1),_310_Table3_ColumnLookup,0),FALSE)
+N("310"),
  IF(AND(VALUE(LEFT($A285,3))=311,LEN($I285)=4),VLOOKUP($I285,_311_Table3,MATCH($B285,_311_Table3_ColumnLookup,0),FALSE),
  IF(AND(VALUE(LEFT($A285,3))=311,OR($B285="I2",$B285="J2",$B285="K2",$B285="L2")),VLOOKUP('311'!$G$58,_311_Table3,MATCH(MID($B285,1,1),_311_Table3_ColumnLookup,0),FALSE),
  IF(AND(VALUE(LEFT($A285,3))=311,RIGHT($B285,5)="Total"),VLOOKUP('311'!$G$59,_311_Table3,MATCH(MID($B285,1,1),_311_Table3_ColumnLookup,0),FALSE),
  IF(VALUE(LEFT($A285,3))=311,VLOOKUP(VALUE(MID($B285,2,1)),_311_Table3,MATCH(MID($B285,1,1),_311_Table3_ColumnLookup,0),FALSE)
+N("311"),
  IF(AND(VALUE(LEFT($A285,3))=312,LEFT($G285,10)="Unincepted",$B285="G "),VLOOKUP(" ULO",_312_Table3,MATCH('312'!$N$16,_312_Table3_ColumnLookup,0),FALSE),
  IF(AND(VALUE(LEFT($A285,3))=312,LEFT($G285,10)="Unincepted",$B285="O "),VLOOKUP(" ULO",_312_Table3,MATCH('312'!$V$16,_312_Table3_ColumnLookup,0),FALSE),
  IF(AND(VALUE(LEFT($A285,3))=312,LEFT($G285,10)="Unincepted",$B285="Q "),VLOOKUP(" ULO",_312_Table3,MATCH('312'!$X$16,_312_Table3_ColumnLookup,0),FALSE),
  IF(AND(VALUE(LEFT($A285,3))=312,LEFT($G285,10)="Unincepted"),VLOOKUP(" ULO",_312_Table3,MATCH(LEFT($B285,1),_312_Table3_ColumnLookup,0),FALSE),
  IF(AND(VALUE(LEFT($A285,3))=312,LEFT($G285,5)="Total",$B285="G "),VLOOKUP('312'!$F$80,_312_Table3,MATCH('312'!$N$16,_312_Table3_ColumnLookup,0),FALSE),
  IF(AND(VALUE(LEFT($A285,3))=312,LEFT($G285,5)="Total",$B285="O "),VLOOKUP('312'!$F$80,_312_Table3,MATCH('312'!$V$16,_312_Table3_ColumnLookup,0),FALSE),
  IF(AND(VALUE(LEFT($A285,3))=312,LEFT($G285,5)="Total",$B285="Q "),VLOOKUP('312'!$F$80,_312_Table3,MATCH('312'!$X$16,_312_Table3_ColumnLookup,0),FALSE),
  IF(AND(VALUE(LEFT($A285,3))=312,LEFT($G285,5)="Total"),VLOOKUP('312'!$F$80,_312_Table3,MATCH(LEFT($B285,1),_312_Table3_ColumnLookup,0),FALSE),
  IF(AND(VALUE(LEFT($A285,3))=312,LEN($I285)=4,$B285="G"),VLOOKUP($I285,_312_Table3,MATCH('312'!$N$16,_312_Table3_ColumnLookup,0),FALSE),
  IF(AND(VALUE(LEFT($A285,3))=312,LEN($I285)=4,$B285="O"),VLOOKUP($I285,_312_Table3,MATCH('312'!$V$16,_312_Table3_ColumnLookup,0),FALSE),
  IF(AND(VALUE(LEFT($A285,3))=312,LEN($I285)=4,$B285="Q"),VLOOKUP($I285,_312_Table3,MATCH('312'!$X$16,_312_Table3_ColumnLookup,0),FALSE),
  IF(AND(VALUE(LEFT($A285,3))=312,LEN($I285)=4),VLOOKUP($I285,_312_Table3,MATCH(LEFT($B285,1),_312_Table3_ColumnLookup,0),FALSE)
+N("312"),
  IF(VALUE(LEFT($A285,3))=313,VLOOKUP(VALUE(MID($B285,2,1)),_313_Table3,MATCH(MID($B285,1,1),_313_Table3_ColumnLookup,0),FALSE)
+N("313"),
  IF(AND(VALUE(LEFT($A285,3))=314,LEN($B285)=3),VLOOKUP(VALUE(MID($B285,2,2)),_314_Table3,MATCH(MID($B285,1,1),_314_Table3_ColumnLookup,0),FALSE),
  IF(VALUE(LEFT($A285,3))=314,VLOOKUP(VALUE(MID($B285,2,1)),_314_Table3,MATCH(MID($B285,1,1),_314_Table3_ColumnLookup,0),FALSE)
+N("314"),
""))))))))))))))))))))))))</f>
        <v>#NAME?</v>
      </c>
      <c r="G285" t="s">
        <v>1153</v>
      </c>
      <c r="H285" s="321">
        <f>IFERROR(
IF(ISERROR($D285)=FALSE,$D285,IF(ISERROR($E285)=FALSE,$E285,IF(ISERROR($F285)=FALSE,$F285
+N("012 checkboxes"),
IF(
IF(OR(LEFT($A285,9)="Syndicate",LEFT($A285,12)="NewSyndicate"),VLOOKUP($A285,'012'!$J:$ZW,MATCH("Link to button",'012'!$J$1:$ZW$1,0),0)
+N("309 checkbox"),
IF($C285="309 LCR Summary0",VLOOKUP("Notes990",'309'!$P:$ZZ,MATCH("Link to button",'309'!$P$1:$ZZ$1,0),0)
+N("313 checkboxes"),
IF($C285="313 Financial Information0LcmVsScr",IF($C285="309 LCR Summary0",VLOOKUP("LcmVsScr",'309'!$N:$ZZ,MATCH("Link to button",'309'!$N$1:$ZZ$1,0),0),
IF($C285="313 Financial Information0LcrDocAttached",IF($C285="309 LCR Summary0",VLOOKUP("LcrDocAttached",'309'!$N:$ZZ,MATCH("Link to button",'309'!$N$1:$ZZ$1,0),
0)))))))=1,TRUE,FALSE)
))),"")</f>
        <v>0</v>
      </c>
      <c r="I285">
        <v>1994</v>
      </c>
    </row>
    <row r="286" spans="1:9" customFormat="1">
      <c r="A286" s="237" t="str">
        <f>VLOOKUP($G286,CSVLookups!$B:$R,MATCH(A$1,CSVLookups!$B$1:$R$1,0),FALSE)</f>
        <v>312 Projected Solvency II Technical Provisions at Time Zero</v>
      </c>
      <c r="B286" s="237" t="str">
        <f>VLOOKUP($G286,CSVLookups!$B:$R,MATCH(B$1,CSVLookups!$B$1:$R$1,0),FALSE)</f>
        <v>K</v>
      </c>
      <c r="C286" s="238" t="str">
        <f t="shared" si="5"/>
        <v>312 Projected Solvency II Technical Provisions at Time ZeroK1994</v>
      </c>
      <c r="D286" s="238">
        <f>IF(AND(VALUE(LEFT($A286,3))=309,LEN($B286)=3),VLOOKUP(VALUE(MID($B286,2,2)),_309_Table1,MATCH(MID($B286,1,1),_309_Table1_ColumnLookup,0),FALSE),
  IF($C286="309 LCR SummaryA",OneYearSCR,IF($C286="309 LCR SummaryB",UltimateSCR,IF(VALUE(LEFT($A286,3))=309,VLOOKUP(VALUE(MID($B286,2,1)),_309_Table1,MATCH(MID($B286,1,1),_309_Table1_ColumnLookup,0),FALSE)
+N("309"),
  IF(VALUE(LEFT($A286,3))=310,VLOOKUP(VALUE(MID($B286,2,1)),_310_Table1,MATCH(MID($B286,1,1),_310_Table1_ColumnLookup,0),FALSE)
+N("310"),
  IF(AND(VALUE(LEFT($A286,3))=311,LEN($I286)=4),VLOOKUP($I286,_311_Table1,MATCH($B286,_311_Table1_ColumnLookup,0),FALSE),
  IF(AND(VALUE(LEFT($A286,3))=311,OR($B286="I2",$B286="J2",$B286="K2",$B286="L2")),VLOOKUP('311'!$G$58,_311_Table1,MATCH(MID($B286,1,1),_311_Table1_ColumnLookup,0),FALSE),
  IF(AND(VALUE(LEFT($A286,3))=311,RIGHT($B286,5)="Total"),VLOOKUP('311'!$G$59,_311_Table1,MATCH(MID($B286,1,1),_311_Table1_ColumnLookup,0),FALSE),
  IF(VALUE(LEFT($A286,3))=311,VLOOKUP(VALUE(MID($B286,2,1)),_311_Table1,MATCH(MID($B286,1,1),_311_Table1_ColumnLookup,0),FALSE)
+N("311"),
  IF(AND(VALUE(LEFT($A286,3))=312,LEFT($G286,10)="Unincepted",$B286="G "),VLOOKUP(" ULO",_312_Table1,MATCH('312'!$N$16,_312_Table1_ColumnLookup,0),FALSE),
  IF(AND(VALUE(LEFT($A286,3))=312,LEFT($G286,10)="Unincepted",$B286="O "),VLOOKUP(" ULO",_312_Table1,MATCH('312'!$V$16,_312_Table1_ColumnLookup,0),FALSE),
  IF(AND(VALUE(LEFT($A286,3))=312,LEFT($G286,10)="Unincepted",$B286="Q "),VLOOKUP(" ULO",_312_Table1,MATCH('312'!$X$16,_312_Table1_ColumnLookup,0),FALSE),
  IF(AND(VALUE(LEFT($A286,3))=312,LEFT($G286,10)="Unincepted"),VLOOKUP(" ULO",_312_Table1,MATCH(LEFT($B286,1),_312_Table1_ColumnLookup,0),FALSE),
  IF(AND(VALUE(LEFT($A286,3))=312,LEFT($G286,5)="Total",$B286="G "),VLOOKUP('312'!$F$80,_312_Table1,MATCH('312'!$N$16,_312_Table1_ColumnLookup,0),FALSE),
  IF(AND(VALUE(LEFT($A286,3))=312,LEFT($G286,5)="Total",$B286="O "),VLOOKUP('312'!$F$80,_312_Table1,MATCH('312'!$V$16,_312_Table1_ColumnLookup,0),FALSE),
  IF(AND(VALUE(LEFT($A286,3))=312,LEFT($G286,5)="Total",$B286="Q "),VLOOKUP('312'!$F$80,_312_Table1,MATCH('312'!$X$16,_312_Table1_ColumnLookup,0),FALSE),
  IF(AND(VALUE(LEFT($A286,3))=312,LEFT($G286,5)="Total"),VLOOKUP('312'!$F$80,_312_Table1,MATCH(LEFT($B286,1),_312_Table1_ColumnLookup,0),FALSE),
  IF(AND(VALUE(LEFT($A286,3))=312,LEN($I286)=4,$B286="G"),VLOOKUP($I286,_312_Table1,MATCH('312'!$N$16,_312_Table1_ColumnLookup,0),FALSE),
  IF(AND(VALUE(LEFT($A286,3))=312,LEN($I286)=4,$B286="O"),VLOOKUP($I286,_312_Table1,MATCH('312'!$V$16,_312_Table1_ColumnLookup,0),FALSE),
  IF(AND(VALUE(LEFT($A286,3))=312,LEN($I286)=4,$B286="Q"),VLOOKUP($I286,_312_Table1,MATCH('312'!$X$16,_312_Table1_ColumnLookup,0),FALSE),
  IF(AND(VALUE(LEFT($A286,3))=312,LEN($I286)=4),VLOOKUP($I286,_312_Table1,MATCH(LEFT($B286,1),_312_Table1_ColumnLookup,0),FALSE)
+N("312"),
  IF(VALUE(LEFT($A286,3))=313,VLOOKUP(VALUE(MID($B286,2,1)),_313_Table1,MATCH(MID($B286,1,1),_313_Table1_ColumnLookup,0),FALSE)
+N("313"),
  IF(AND(VALUE(LEFT($A286,3))=314,LEN($B286)=3),VLOOKUP(VALUE(MID($B286,2,2)),_314_Table1,MATCH(MID($B286,1,1),_314_Table1_ColumnLookup,0),FALSE),
  IF(VALUE(LEFT($A286,3))=314,VLOOKUP(VALUE(MID($B286,2,1)),_314_Table1,MATCH(MID($B286,1,1),_314_Table1_ColumnLookup,0),FALSE)
+N("314"),
""))))))))))))))))))))))))</f>
        <v>0</v>
      </c>
      <c r="E286" s="238" t="e">
        <f>IF(AND(VALUE(LEFT($A286,3))=309,LEN($B286)=3),VLOOKUP(VALUE(MID($B286,2,2)),_309_Table2,MATCH(MID($B286,1,1),_309_Table2_ColumnLookup,0),FALSE),
  IF($C286="309 LCR SummaryA",OneYearSCR,IF($C286="309 LCR SummaryB",UltimateSCR,IF(VALUE(LEFT($A286,3))=309,VLOOKUP(VALUE(MID($B286,2,1)),_309_Table2,MATCH(MID($B286,1,1),_309_Table2_ColumnLookup,0),FALSE)
+N("309"),
  IF(VALUE(LEFT($A286,3))=310,VLOOKUP(VALUE(MID($B286,2,1)),_310_Table2,MATCH(MID($B286,1,1),_310_Table2_ColumnLookup,0),FALSE)
+N("310"),
  IF(AND(VALUE(LEFT($A286,3))=311,LEN($I286)=4),VLOOKUP($I286,_311_Table2,MATCH($B286,_311_Table2_ColumnLookup,0),FALSE),
  IF(AND(VALUE(LEFT($A286,3))=311,OR($B286="I2",$B286="J2",$B286="K2",$B286="L2")),VLOOKUP('311'!$G$58,_311_Table2,MATCH(MID($B286,1,1),_311_Table2_ColumnLookup,0),FALSE),
  IF(AND(VALUE(LEFT($A286,3))=311,RIGHT($B286,5)="Total"),VLOOKUP('311'!$G$59,_311_Table2,MATCH(MID($B286,1,1),_311_Table2_ColumnLookup,0),FALSE),
  IF(VALUE(LEFT($A286,3))=311,VLOOKUP(VALUE(MID($B286,2,1)),_311_Table2,MATCH(MID($B286,1,1),_311_Table2_ColumnLookup,0),FALSE)
+N("311"),
  IF(AND(VALUE(LEFT($A286,3))=312,LEFT($G286,10)="Unincepted",$B286="G "),VLOOKUP(" ULO",_312_Table2,MATCH('312'!$N$16,_312_Table2_ColumnLookup,0),FALSE),
  IF(AND(VALUE(LEFT($A286,3))=312,LEFT($G286,10)="Unincepted",$B286="O "),VLOOKUP(" ULO",_312_Table2,MATCH('312'!$V$16,_312_Table2_ColumnLookup,0),FALSE),
  IF(AND(VALUE(LEFT($A286,3))=312,LEFT($G286,10)="Unincepted",$B286="Q "),VLOOKUP(" ULO",_312_Table2,MATCH('312'!$X$16,_312_Table2_ColumnLookup,0),FALSE),
  IF(AND(VALUE(LEFT($A286,3))=312,LEFT($G286,10)="Unincepted"),VLOOKUP(" ULO",_312_Table2,MATCH(LEFT($B286,1),_312_Table2_ColumnLookup,0),FALSE),
  IF(AND(VALUE(LEFT($A286,3))=312,LEFT($G286,5)="Total",$B286="G "),VLOOKUP('312'!$F$80,_312_Table2,MATCH('312'!$N$16,_312_Table2_ColumnLookup,0),FALSE),
  IF(AND(VALUE(LEFT($A286,3))=312,LEFT($G286,5)="Total",$B286="O "),VLOOKUP('312'!$F$80,_312_Table2,MATCH('312'!$V$16,_312_Table2_ColumnLookup,0),FALSE),
  IF(AND(VALUE(LEFT($A286,3))=312,LEFT($G286,5)="Total",$B286="Q "),VLOOKUP('312'!$F$80,_312_Table2,MATCH('312'!$X$16,_312_Table2_ColumnLookup,0),FALSE),
  IF(AND(VALUE(LEFT($A286,3))=312,LEFT($G286,5)="Total"),VLOOKUP('312'!$F$80,_312_Table2,MATCH(LEFT($B286,1),_312_Table2_ColumnLookup,0),FALSE),
  IF(AND(VALUE(LEFT($A286,3))=312,LEN($I286)=4,$B286="G"),VLOOKUP($I286,_312_Table2,MATCH('312'!$N$16,_312_Table2_ColumnLookup,0),FALSE),
  IF(AND(VALUE(LEFT($A286,3))=312,LEN($I286)=4,$B286="O"),VLOOKUP($I286,_312_Table2,MATCH('312'!$V$16,_312_Table2_ColumnLookup,0),FALSE),
  IF(AND(VALUE(LEFT($A286,3))=312,LEN($I286)=4,$B286="Q"),VLOOKUP($I286,_312_Table2,MATCH('312'!$X$16,_312_Table2_ColumnLookup,0),FALSE),
  IF(AND(VALUE(LEFT($A286,3))=312,LEN($I286)=4),VLOOKUP($I286,_312_Table2,MATCH(LEFT($B286,1),_312_Table2_ColumnLookup,0),FALSE)
+N("312"),
  IF(VALUE(LEFT($A286,3))=313,VLOOKUP(VALUE(MID($B286,2,1)),_313_Table2,MATCH(MID($B286,1,1),_313_Table2_ColumnLookup,0),FALSE)
+N("313"),
  IF(AND(VALUE(LEFT($A286,3))=314,LEN($B286)=3),VLOOKUP(VALUE(MID($B286,2,2)),_314_Table2,MATCH(MID($B286,1,1),_314_Table2_ColumnLookup,0),FALSE),
  IF(VALUE(LEFT($A286,3))=314,VLOOKUP(VALUE(MID($B286,2,1)),_314_Table2,MATCH(MID($B286,1,1),_314_Table2_ColumnLookup,0),FALSE)
+N("314"),
""))))))))))))))))))))))))</f>
        <v>#NAME?</v>
      </c>
      <c r="F286" s="238" t="e">
        <f>IF(AND(VALUE(LEFT($A286,3))=309,LEN($B286)=3),VLOOKUP(VALUE(MID($B286,2,2)),_309_Table3,MATCH(MID($B286,1,1),_309_Table3_ColumnLookup,0),FALSE),
  IF($C286="309 LCR SummaryA",OneYearSCR,IF($C286="309 LCR SummaryB",UltimateSCR,IF(VALUE(LEFT($A286,3))=309,VLOOKUP(VALUE(MID($B286,2,1)),_309_Table3,MATCH(MID($B286,1,1),_309_Table3_ColumnLookup,0),FALSE)
+N("309"),
  IF(VALUE(LEFT($A286,3))=310,VLOOKUP(VALUE(MID($B286,2,1)),_310_Table3,MATCH(MID($B286,1,1),_310_Table3_ColumnLookup,0),FALSE)
+N("310"),
  IF(AND(VALUE(LEFT($A286,3))=311,LEN($I286)=4),VLOOKUP($I286,_311_Table3,MATCH($B286,_311_Table3_ColumnLookup,0),FALSE),
  IF(AND(VALUE(LEFT($A286,3))=311,OR($B286="I2",$B286="J2",$B286="K2",$B286="L2")),VLOOKUP('311'!$G$58,_311_Table3,MATCH(MID($B286,1,1),_311_Table3_ColumnLookup,0),FALSE),
  IF(AND(VALUE(LEFT($A286,3))=311,RIGHT($B286,5)="Total"),VLOOKUP('311'!$G$59,_311_Table3,MATCH(MID($B286,1,1),_311_Table3_ColumnLookup,0),FALSE),
  IF(VALUE(LEFT($A286,3))=311,VLOOKUP(VALUE(MID($B286,2,1)),_311_Table3,MATCH(MID($B286,1,1),_311_Table3_ColumnLookup,0),FALSE)
+N("311"),
  IF(AND(VALUE(LEFT($A286,3))=312,LEFT($G286,10)="Unincepted",$B286="G "),VLOOKUP(" ULO",_312_Table3,MATCH('312'!$N$16,_312_Table3_ColumnLookup,0),FALSE),
  IF(AND(VALUE(LEFT($A286,3))=312,LEFT($G286,10)="Unincepted",$B286="O "),VLOOKUP(" ULO",_312_Table3,MATCH('312'!$V$16,_312_Table3_ColumnLookup,0),FALSE),
  IF(AND(VALUE(LEFT($A286,3))=312,LEFT($G286,10)="Unincepted",$B286="Q "),VLOOKUP(" ULO",_312_Table3,MATCH('312'!$X$16,_312_Table3_ColumnLookup,0),FALSE),
  IF(AND(VALUE(LEFT($A286,3))=312,LEFT($G286,10)="Unincepted"),VLOOKUP(" ULO",_312_Table3,MATCH(LEFT($B286,1),_312_Table3_ColumnLookup,0),FALSE),
  IF(AND(VALUE(LEFT($A286,3))=312,LEFT($G286,5)="Total",$B286="G "),VLOOKUP('312'!$F$80,_312_Table3,MATCH('312'!$N$16,_312_Table3_ColumnLookup,0),FALSE),
  IF(AND(VALUE(LEFT($A286,3))=312,LEFT($G286,5)="Total",$B286="O "),VLOOKUP('312'!$F$80,_312_Table3,MATCH('312'!$V$16,_312_Table3_ColumnLookup,0),FALSE),
  IF(AND(VALUE(LEFT($A286,3))=312,LEFT($G286,5)="Total",$B286="Q "),VLOOKUP('312'!$F$80,_312_Table3,MATCH('312'!$X$16,_312_Table3_ColumnLookup,0),FALSE),
  IF(AND(VALUE(LEFT($A286,3))=312,LEFT($G286,5)="Total"),VLOOKUP('312'!$F$80,_312_Table3,MATCH(LEFT($B286,1),_312_Table3_ColumnLookup,0),FALSE),
  IF(AND(VALUE(LEFT($A286,3))=312,LEN($I286)=4,$B286="G"),VLOOKUP($I286,_312_Table3,MATCH('312'!$N$16,_312_Table3_ColumnLookup,0),FALSE),
  IF(AND(VALUE(LEFT($A286,3))=312,LEN($I286)=4,$B286="O"),VLOOKUP($I286,_312_Table3,MATCH('312'!$V$16,_312_Table3_ColumnLookup,0),FALSE),
  IF(AND(VALUE(LEFT($A286,3))=312,LEN($I286)=4,$B286="Q"),VLOOKUP($I286,_312_Table3,MATCH('312'!$X$16,_312_Table3_ColumnLookup,0),FALSE),
  IF(AND(VALUE(LEFT($A286,3))=312,LEN($I286)=4),VLOOKUP($I286,_312_Table3,MATCH(LEFT($B286,1),_312_Table3_ColumnLookup,0),FALSE)
+N("312"),
  IF(VALUE(LEFT($A286,3))=313,VLOOKUP(VALUE(MID($B286,2,1)),_313_Table3,MATCH(MID($B286,1,1),_313_Table3_ColumnLookup,0),FALSE)
+N("313"),
  IF(AND(VALUE(LEFT($A286,3))=314,LEN($B286)=3),VLOOKUP(VALUE(MID($B286,2,2)),_314_Table3,MATCH(MID($B286,1,1),_314_Table3_ColumnLookup,0),FALSE),
  IF(VALUE(LEFT($A286,3))=314,VLOOKUP(VALUE(MID($B286,2,1)),_314_Table3,MATCH(MID($B286,1,1),_314_Table3_ColumnLookup,0),FALSE)
+N("314"),
""))))))))))))))))))))))))</f>
        <v>#NAME?</v>
      </c>
      <c r="G286" t="s">
        <v>1154</v>
      </c>
      <c r="H286" s="321">
        <f>IFERROR(
IF(ISERROR($D286)=FALSE,$D286,IF(ISERROR($E286)=FALSE,$E286,IF(ISERROR($F286)=FALSE,$F286
+N("012 checkboxes"),
IF(
IF(OR(LEFT($A286,9)="Syndicate",LEFT($A286,12)="NewSyndicate"),VLOOKUP($A286,'012'!$J:$ZW,MATCH("Link to button",'012'!$J$1:$ZW$1,0),0)
+N("309 checkbox"),
IF($C286="309 LCR Summary0",VLOOKUP("Notes990",'309'!$P:$ZZ,MATCH("Link to button",'309'!$P$1:$ZZ$1,0),0)
+N("313 checkboxes"),
IF($C286="313 Financial Information0LcmVsScr",IF($C286="309 LCR Summary0",VLOOKUP("LcmVsScr",'309'!$N:$ZZ,MATCH("Link to button",'309'!$N$1:$ZZ$1,0),0),
IF($C286="313 Financial Information0LcrDocAttached",IF($C286="309 LCR Summary0",VLOOKUP("LcrDocAttached",'309'!$N:$ZZ,MATCH("Link to button",'309'!$N$1:$ZZ$1,0),
0)))))))=1,TRUE,FALSE)
))),"")</f>
        <v>0</v>
      </c>
      <c r="I286">
        <v>1994</v>
      </c>
    </row>
    <row r="287" spans="1:9" customFormat="1">
      <c r="A287" s="237" t="str">
        <f>VLOOKUP($G287,CSVLookups!$B:$R,MATCH(A$1,CSVLookups!$B$1:$R$1,0),FALSE)</f>
        <v>312 Projected Solvency II Technical Provisions at Time Zero</v>
      </c>
      <c r="B287" s="237" t="str">
        <f>VLOOKUP($G287,CSVLookups!$B:$R,MATCH(B$1,CSVLookups!$B$1:$R$1,0),FALSE)</f>
        <v>L</v>
      </c>
      <c r="C287" s="238" t="str">
        <f t="shared" si="5"/>
        <v>312 Projected Solvency II Technical Provisions at Time ZeroL1994</v>
      </c>
      <c r="D287" s="238">
        <f>IF(AND(VALUE(LEFT($A287,3))=309,LEN($B287)=3),VLOOKUP(VALUE(MID($B287,2,2)),_309_Table1,MATCH(MID($B287,1,1),_309_Table1_ColumnLookup,0),FALSE),
  IF($C287="309 LCR SummaryA",OneYearSCR,IF($C287="309 LCR SummaryB",UltimateSCR,IF(VALUE(LEFT($A287,3))=309,VLOOKUP(VALUE(MID($B287,2,1)),_309_Table1,MATCH(MID($B287,1,1),_309_Table1_ColumnLookup,0),FALSE)
+N("309"),
  IF(VALUE(LEFT($A287,3))=310,VLOOKUP(VALUE(MID($B287,2,1)),_310_Table1,MATCH(MID($B287,1,1),_310_Table1_ColumnLookup,0),FALSE)
+N("310"),
  IF(AND(VALUE(LEFT($A287,3))=311,LEN($I287)=4),VLOOKUP($I287,_311_Table1,MATCH($B287,_311_Table1_ColumnLookup,0),FALSE),
  IF(AND(VALUE(LEFT($A287,3))=311,OR($B287="I2",$B287="J2",$B287="K2",$B287="L2")),VLOOKUP('311'!$G$58,_311_Table1,MATCH(MID($B287,1,1),_311_Table1_ColumnLookup,0),FALSE),
  IF(AND(VALUE(LEFT($A287,3))=311,RIGHT($B287,5)="Total"),VLOOKUP('311'!$G$59,_311_Table1,MATCH(MID($B287,1,1),_311_Table1_ColumnLookup,0),FALSE),
  IF(VALUE(LEFT($A287,3))=311,VLOOKUP(VALUE(MID($B287,2,1)),_311_Table1,MATCH(MID($B287,1,1),_311_Table1_ColumnLookup,0),FALSE)
+N("311"),
  IF(AND(VALUE(LEFT($A287,3))=312,LEFT($G287,10)="Unincepted",$B287="G "),VLOOKUP(" ULO",_312_Table1,MATCH('312'!$N$16,_312_Table1_ColumnLookup,0),FALSE),
  IF(AND(VALUE(LEFT($A287,3))=312,LEFT($G287,10)="Unincepted",$B287="O "),VLOOKUP(" ULO",_312_Table1,MATCH('312'!$V$16,_312_Table1_ColumnLookup,0),FALSE),
  IF(AND(VALUE(LEFT($A287,3))=312,LEFT($G287,10)="Unincepted",$B287="Q "),VLOOKUP(" ULO",_312_Table1,MATCH('312'!$X$16,_312_Table1_ColumnLookup,0),FALSE),
  IF(AND(VALUE(LEFT($A287,3))=312,LEFT($G287,10)="Unincepted"),VLOOKUP(" ULO",_312_Table1,MATCH(LEFT($B287,1),_312_Table1_ColumnLookup,0),FALSE),
  IF(AND(VALUE(LEFT($A287,3))=312,LEFT($G287,5)="Total",$B287="G "),VLOOKUP('312'!$F$80,_312_Table1,MATCH('312'!$N$16,_312_Table1_ColumnLookup,0),FALSE),
  IF(AND(VALUE(LEFT($A287,3))=312,LEFT($G287,5)="Total",$B287="O "),VLOOKUP('312'!$F$80,_312_Table1,MATCH('312'!$V$16,_312_Table1_ColumnLookup,0),FALSE),
  IF(AND(VALUE(LEFT($A287,3))=312,LEFT($G287,5)="Total",$B287="Q "),VLOOKUP('312'!$F$80,_312_Table1,MATCH('312'!$X$16,_312_Table1_ColumnLookup,0),FALSE),
  IF(AND(VALUE(LEFT($A287,3))=312,LEFT($G287,5)="Total"),VLOOKUP('312'!$F$80,_312_Table1,MATCH(LEFT($B287,1),_312_Table1_ColumnLookup,0),FALSE),
  IF(AND(VALUE(LEFT($A287,3))=312,LEN($I287)=4,$B287="G"),VLOOKUP($I287,_312_Table1,MATCH('312'!$N$16,_312_Table1_ColumnLookup,0),FALSE),
  IF(AND(VALUE(LEFT($A287,3))=312,LEN($I287)=4,$B287="O"),VLOOKUP($I287,_312_Table1,MATCH('312'!$V$16,_312_Table1_ColumnLookup,0),FALSE),
  IF(AND(VALUE(LEFT($A287,3))=312,LEN($I287)=4,$B287="Q"),VLOOKUP($I287,_312_Table1,MATCH('312'!$X$16,_312_Table1_ColumnLookup,0),FALSE),
  IF(AND(VALUE(LEFT($A287,3))=312,LEN($I287)=4),VLOOKUP($I287,_312_Table1,MATCH(LEFT($B287,1),_312_Table1_ColumnLookup,0),FALSE)
+N("312"),
  IF(VALUE(LEFT($A287,3))=313,VLOOKUP(VALUE(MID($B287,2,1)),_313_Table1,MATCH(MID($B287,1,1),_313_Table1_ColumnLookup,0),FALSE)
+N("313"),
  IF(AND(VALUE(LEFT($A287,3))=314,LEN($B287)=3),VLOOKUP(VALUE(MID($B287,2,2)),_314_Table1,MATCH(MID($B287,1,1),_314_Table1_ColumnLookup,0),FALSE),
  IF(VALUE(LEFT($A287,3))=314,VLOOKUP(VALUE(MID($B287,2,1)),_314_Table1,MATCH(MID($B287,1,1),_314_Table1_ColumnLookup,0),FALSE)
+N("314"),
""))))))))))))))))))))))))</f>
        <v>0</v>
      </c>
      <c r="E287" s="238" t="e">
        <f>IF(AND(VALUE(LEFT($A287,3))=309,LEN($B287)=3),VLOOKUP(VALUE(MID($B287,2,2)),_309_Table2,MATCH(MID($B287,1,1),_309_Table2_ColumnLookup,0),FALSE),
  IF($C287="309 LCR SummaryA",OneYearSCR,IF($C287="309 LCR SummaryB",UltimateSCR,IF(VALUE(LEFT($A287,3))=309,VLOOKUP(VALUE(MID($B287,2,1)),_309_Table2,MATCH(MID($B287,1,1),_309_Table2_ColumnLookup,0),FALSE)
+N("309"),
  IF(VALUE(LEFT($A287,3))=310,VLOOKUP(VALUE(MID($B287,2,1)),_310_Table2,MATCH(MID($B287,1,1),_310_Table2_ColumnLookup,0),FALSE)
+N("310"),
  IF(AND(VALUE(LEFT($A287,3))=311,LEN($I287)=4),VLOOKUP($I287,_311_Table2,MATCH($B287,_311_Table2_ColumnLookup,0),FALSE),
  IF(AND(VALUE(LEFT($A287,3))=311,OR($B287="I2",$B287="J2",$B287="K2",$B287="L2")),VLOOKUP('311'!$G$58,_311_Table2,MATCH(MID($B287,1,1),_311_Table2_ColumnLookup,0),FALSE),
  IF(AND(VALUE(LEFT($A287,3))=311,RIGHT($B287,5)="Total"),VLOOKUP('311'!$G$59,_311_Table2,MATCH(MID($B287,1,1),_311_Table2_ColumnLookup,0),FALSE),
  IF(VALUE(LEFT($A287,3))=311,VLOOKUP(VALUE(MID($B287,2,1)),_311_Table2,MATCH(MID($B287,1,1),_311_Table2_ColumnLookup,0),FALSE)
+N("311"),
  IF(AND(VALUE(LEFT($A287,3))=312,LEFT($G287,10)="Unincepted",$B287="G "),VLOOKUP(" ULO",_312_Table2,MATCH('312'!$N$16,_312_Table2_ColumnLookup,0),FALSE),
  IF(AND(VALUE(LEFT($A287,3))=312,LEFT($G287,10)="Unincepted",$B287="O "),VLOOKUP(" ULO",_312_Table2,MATCH('312'!$V$16,_312_Table2_ColumnLookup,0),FALSE),
  IF(AND(VALUE(LEFT($A287,3))=312,LEFT($G287,10)="Unincepted",$B287="Q "),VLOOKUP(" ULO",_312_Table2,MATCH('312'!$X$16,_312_Table2_ColumnLookup,0),FALSE),
  IF(AND(VALUE(LEFT($A287,3))=312,LEFT($G287,10)="Unincepted"),VLOOKUP(" ULO",_312_Table2,MATCH(LEFT($B287,1),_312_Table2_ColumnLookup,0),FALSE),
  IF(AND(VALUE(LEFT($A287,3))=312,LEFT($G287,5)="Total",$B287="G "),VLOOKUP('312'!$F$80,_312_Table2,MATCH('312'!$N$16,_312_Table2_ColumnLookup,0),FALSE),
  IF(AND(VALUE(LEFT($A287,3))=312,LEFT($G287,5)="Total",$B287="O "),VLOOKUP('312'!$F$80,_312_Table2,MATCH('312'!$V$16,_312_Table2_ColumnLookup,0),FALSE),
  IF(AND(VALUE(LEFT($A287,3))=312,LEFT($G287,5)="Total",$B287="Q "),VLOOKUP('312'!$F$80,_312_Table2,MATCH('312'!$X$16,_312_Table2_ColumnLookup,0),FALSE),
  IF(AND(VALUE(LEFT($A287,3))=312,LEFT($G287,5)="Total"),VLOOKUP('312'!$F$80,_312_Table2,MATCH(LEFT($B287,1),_312_Table2_ColumnLookup,0),FALSE),
  IF(AND(VALUE(LEFT($A287,3))=312,LEN($I287)=4,$B287="G"),VLOOKUP($I287,_312_Table2,MATCH('312'!$N$16,_312_Table2_ColumnLookup,0),FALSE),
  IF(AND(VALUE(LEFT($A287,3))=312,LEN($I287)=4,$B287="O"),VLOOKUP($I287,_312_Table2,MATCH('312'!$V$16,_312_Table2_ColumnLookup,0),FALSE),
  IF(AND(VALUE(LEFT($A287,3))=312,LEN($I287)=4,$B287="Q"),VLOOKUP($I287,_312_Table2,MATCH('312'!$X$16,_312_Table2_ColumnLookup,0),FALSE),
  IF(AND(VALUE(LEFT($A287,3))=312,LEN($I287)=4),VLOOKUP($I287,_312_Table2,MATCH(LEFT($B287,1),_312_Table2_ColumnLookup,0),FALSE)
+N("312"),
  IF(VALUE(LEFT($A287,3))=313,VLOOKUP(VALUE(MID($B287,2,1)),_313_Table2,MATCH(MID($B287,1,1),_313_Table2_ColumnLookup,0),FALSE)
+N("313"),
  IF(AND(VALUE(LEFT($A287,3))=314,LEN($B287)=3),VLOOKUP(VALUE(MID($B287,2,2)),_314_Table2,MATCH(MID($B287,1,1),_314_Table2_ColumnLookup,0),FALSE),
  IF(VALUE(LEFT($A287,3))=314,VLOOKUP(VALUE(MID($B287,2,1)),_314_Table2,MATCH(MID($B287,1,1),_314_Table2_ColumnLookup,0),FALSE)
+N("314"),
""))))))))))))))))))))))))</f>
        <v>#NAME?</v>
      </c>
      <c r="F287" s="238" t="e">
        <f>IF(AND(VALUE(LEFT($A287,3))=309,LEN($B287)=3),VLOOKUP(VALUE(MID($B287,2,2)),_309_Table3,MATCH(MID($B287,1,1),_309_Table3_ColumnLookup,0),FALSE),
  IF($C287="309 LCR SummaryA",OneYearSCR,IF($C287="309 LCR SummaryB",UltimateSCR,IF(VALUE(LEFT($A287,3))=309,VLOOKUP(VALUE(MID($B287,2,1)),_309_Table3,MATCH(MID($B287,1,1),_309_Table3_ColumnLookup,0),FALSE)
+N("309"),
  IF(VALUE(LEFT($A287,3))=310,VLOOKUP(VALUE(MID($B287,2,1)),_310_Table3,MATCH(MID($B287,1,1),_310_Table3_ColumnLookup,0),FALSE)
+N("310"),
  IF(AND(VALUE(LEFT($A287,3))=311,LEN($I287)=4),VLOOKUP($I287,_311_Table3,MATCH($B287,_311_Table3_ColumnLookup,0),FALSE),
  IF(AND(VALUE(LEFT($A287,3))=311,OR($B287="I2",$B287="J2",$B287="K2",$B287="L2")),VLOOKUP('311'!$G$58,_311_Table3,MATCH(MID($B287,1,1),_311_Table3_ColumnLookup,0),FALSE),
  IF(AND(VALUE(LEFT($A287,3))=311,RIGHT($B287,5)="Total"),VLOOKUP('311'!$G$59,_311_Table3,MATCH(MID($B287,1,1),_311_Table3_ColumnLookup,0),FALSE),
  IF(VALUE(LEFT($A287,3))=311,VLOOKUP(VALUE(MID($B287,2,1)),_311_Table3,MATCH(MID($B287,1,1),_311_Table3_ColumnLookup,0),FALSE)
+N("311"),
  IF(AND(VALUE(LEFT($A287,3))=312,LEFT($G287,10)="Unincepted",$B287="G "),VLOOKUP(" ULO",_312_Table3,MATCH('312'!$N$16,_312_Table3_ColumnLookup,0),FALSE),
  IF(AND(VALUE(LEFT($A287,3))=312,LEFT($G287,10)="Unincepted",$B287="O "),VLOOKUP(" ULO",_312_Table3,MATCH('312'!$V$16,_312_Table3_ColumnLookup,0),FALSE),
  IF(AND(VALUE(LEFT($A287,3))=312,LEFT($G287,10)="Unincepted",$B287="Q "),VLOOKUP(" ULO",_312_Table3,MATCH('312'!$X$16,_312_Table3_ColumnLookup,0),FALSE),
  IF(AND(VALUE(LEFT($A287,3))=312,LEFT($G287,10)="Unincepted"),VLOOKUP(" ULO",_312_Table3,MATCH(LEFT($B287,1),_312_Table3_ColumnLookup,0),FALSE),
  IF(AND(VALUE(LEFT($A287,3))=312,LEFT($G287,5)="Total",$B287="G "),VLOOKUP('312'!$F$80,_312_Table3,MATCH('312'!$N$16,_312_Table3_ColumnLookup,0),FALSE),
  IF(AND(VALUE(LEFT($A287,3))=312,LEFT($G287,5)="Total",$B287="O "),VLOOKUP('312'!$F$80,_312_Table3,MATCH('312'!$V$16,_312_Table3_ColumnLookup,0),FALSE),
  IF(AND(VALUE(LEFT($A287,3))=312,LEFT($G287,5)="Total",$B287="Q "),VLOOKUP('312'!$F$80,_312_Table3,MATCH('312'!$X$16,_312_Table3_ColumnLookup,0),FALSE),
  IF(AND(VALUE(LEFT($A287,3))=312,LEFT($G287,5)="Total"),VLOOKUP('312'!$F$80,_312_Table3,MATCH(LEFT($B287,1),_312_Table3_ColumnLookup,0),FALSE),
  IF(AND(VALUE(LEFT($A287,3))=312,LEN($I287)=4,$B287="G"),VLOOKUP($I287,_312_Table3,MATCH('312'!$N$16,_312_Table3_ColumnLookup,0),FALSE),
  IF(AND(VALUE(LEFT($A287,3))=312,LEN($I287)=4,$B287="O"),VLOOKUP($I287,_312_Table3,MATCH('312'!$V$16,_312_Table3_ColumnLookup,0),FALSE),
  IF(AND(VALUE(LEFT($A287,3))=312,LEN($I287)=4,$B287="Q"),VLOOKUP($I287,_312_Table3,MATCH('312'!$X$16,_312_Table3_ColumnLookup,0),FALSE),
  IF(AND(VALUE(LEFT($A287,3))=312,LEN($I287)=4),VLOOKUP($I287,_312_Table3,MATCH(LEFT($B287,1),_312_Table3_ColumnLookup,0),FALSE)
+N("312"),
  IF(VALUE(LEFT($A287,3))=313,VLOOKUP(VALUE(MID($B287,2,1)),_313_Table3,MATCH(MID($B287,1,1),_313_Table3_ColumnLookup,0),FALSE)
+N("313"),
  IF(AND(VALUE(LEFT($A287,3))=314,LEN($B287)=3),VLOOKUP(VALUE(MID($B287,2,2)),_314_Table3,MATCH(MID($B287,1,1),_314_Table3_ColumnLookup,0),FALSE),
  IF(VALUE(LEFT($A287,3))=314,VLOOKUP(VALUE(MID($B287,2,1)),_314_Table3,MATCH(MID($B287,1,1),_314_Table3_ColumnLookup,0),FALSE)
+N("314"),
""))))))))))))))))))))))))</f>
        <v>#NAME?</v>
      </c>
      <c r="G287" t="s">
        <v>1156</v>
      </c>
      <c r="H287" s="321">
        <f>IFERROR(
IF(ISERROR($D287)=FALSE,$D287,IF(ISERROR($E287)=FALSE,$E287,IF(ISERROR($F287)=FALSE,$F287
+N("012 checkboxes"),
IF(
IF(OR(LEFT($A287,9)="Syndicate",LEFT($A287,12)="NewSyndicate"),VLOOKUP($A287,'012'!$J:$ZW,MATCH("Link to button",'012'!$J$1:$ZW$1,0),0)
+N("309 checkbox"),
IF($C287="309 LCR Summary0",VLOOKUP("Notes990",'309'!$P:$ZZ,MATCH("Link to button",'309'!$P$1:$ZZ$1,0),0)
+N("313 checkboxes"),
IF($C287="313 Financial Information0LcmVsScr",IF($C287="309 LCR Summary0",VLOOKUP("LcmVsScr",'309'!$N:$ZZ,MATCH("Link to button",'309'!$N$1:$ZZ$1,0),0),
IF($C287="313 Financial Information0LcrDocAttached",IF($C287="309 LCR Summary0",VLOOKUP("LcrDocAttached",'309'!$N:$ZZ,MATCH("Link to button",'309'!$N$1:$ZZ$1,0),
0)))))))=1,TRUE,FALSE)
))),"")</f>
        <v>0</v>
      </c>
      <c r="I287">
        <v>1994</v>
      </c>
    </row>
    <row r="288" spans="1:9" customFormat="1">
      <c r="A288" s="237" t="str">
        <f>VLOOKUP($G288,CSVLookups!$B:$R,MATCH(A$1,CSVLookups!$B$1:$R$1,0),FALSE)</f>
        <v>312 Projected Solvency II Technical Provisions at Time Zero</v>
      </c>
      <c r="B288" s="237" t="str">
        <f>VLOOKUP($G288,CSVLookups!$B:$R,MATCH(B$1,CSVLookups!$B$1:$R$1,0),FALSE)</f>
        <v>M</v>
      </c>
      <c r="C288" s="238" t="str">
        <f t="shared" si="5"/>
        <v>312 Projected Solvency II Technical Provisions at Time ZeroM1994</v>
      </c>
      <c r="D288" s="238">
        <f>IF(AND(VALUE(LEFT($A288,3))=309,LEN($B288)=3),VLOOKUP(VALUE(MID($B288,2,2)),_309_Table1,MATCH(MID($B288,1,1),_309_Table1_ColumnLookup,0),FALSE),
  IF($C288="309 LCR SummaryA",OneYearSCR,IF($C288="309 LCR SummaryB",UltimateSCR,IF(VALUE(LEFT($A288,3))=309,VLOOKUP(VALUE(MID($B288,2,1)),_309_Table1,MATCH(MID($B288,1,1),_309_Table1_ColumnLookup,0),FALSE)
+N("309"),
  IF(VALUE(LEFT($A288,3))=310,VLOOKUP(VALUE(MID($B288,2,1)),_310_Table1,MATCH(MID($B288,1,1),_310_Table1_ColumnLookup,0),FALSE)
+N("310"),
  IF(AND(VALUE(LEFT($A288,3))=311,LEN($I288)=4),VLOOKUP($I288,_311_Table1,MATCH($B288,_311_Table1_ColumnLookup,0),FALSE),
  IF(AND(VALUE(LEFT($A288,3))=311,OR($B288="I2",$B288="J2",$B288="K2",$B288="L2")),VLOOKUP('311'!$G$58,_311_Table1,MATCH(MID($B288,1,1),_311_Table1_ColumnLookup,0),FALSE),
  IF(AND(VALUE(LEFT($A288,3))=311,RIGHT($B288,5)="Total"),VLOOKUP('311'!$G$59,_311_Table1,MATCH(MID($B288,1,1),_311_Table1_ColumnLookup,0),FALSE),
  IF(VALUE(LEFT($A288,3))=311,VLOOKUP(VALUE(MID($B288,2,1)),_311_Table1,MATCH(MID($B288,1,1),_311_Table1_ColumnLookup,0),FALSE)
+N("311"),
  IF(AND(VALUE(LEFT($A288,3))=312,LEFT($G288,10)="Unincepted",$B288="G "),VLOOKUP(" ULO",_312_Table1,MATCH('312'!$N$16,_312_Table1_ColumnLookup,0),FALSE),
  IF(AND(VALUE(LEFT($A288,3))=312,LEFT($G288,10)="Unincepted",$B288="O "),VLOOKUP(" ULO",_312_Table1,MATCH('312'!$V$16,_312_Table1_ColumnLookup,0),FALSE),
  IF(AND(VALUE(LEFT($A288,3))=312,LEFT($G288,10)="Unincepted",$B288="Q "),VLOOKUP(" ULO",_312_Table1,MATCH('312'!$X$16,_312_Table1_ColumnLookup,0),FALSE),
  IF(AND(VALUE(LEFT($A288,3))=312,LEFT($G288,10)="Unincepted"),VLOOKUP(" ULO",_312_Table1,MATCH(LEFT($B288,1),_312_Table1_ColumnLookup,0),FALSE),
  IF(AND(VALUE(LEFT($A288,3))=312,LEFT($G288,5)="Total",$B288="G "),VLOOKUP('312'!$F$80,_312_Table1,MATCH('312'!$N$16,_312_Table1_ColumnLookup,0),FALSE),
  IF(AND(VALUE(LEFT($A288,3))=312,LEFT($G288,5)="Total",$B288="O "),VLOOKUP('312'!$F$80,_312_Table1,MATCH('312'!$V$16,_312_Table1_ColumnLookup,0),FALSE),
  IF(AND(VALUE(LEFT($A288,3))=312,LEFT($G288,5)="Total",$B288="Q "),VLOOKUP('312'!$F$80,_312_Table1,MATCH('312'!$X$16,_312_Table1_ColumnLookup,0),FALSE),
  IF(AND(VALUE(LEFT($A288,3))=312,LEFT($G288,5)="Total"),VLOOKUP('312'!$F$80,_312_Table1,MATCH(LEFT($B288,1),_312_Table1_ColumnLookup,0),FALSE),
  IF(AND(VALUE(LEFT($A288,3))=312,LEN($I288)=4,$B288="G"),VLOOKUP($I288,_312_Table1,MATCH('312'!$N$16,_312_Table1_ColumnLookup,0),FALSE),
  IF(AND(VALUE(LEFT($A288,3))=312,LEN($I288)=4,$B288="O"),VLOOKUP($I288,_312_Table1,MATCH('312'!$V$16,_312_Table1_ColumnLookup,0),FALSE),
  IF(AND(VALUE(LEFT($A288,3))=312,LEN($I288)=4,$B288="Q"),VLOOKUP($I288,_312_Table1,MATCH('312'!$X$16,_312_Table1_ColumnLookup,0),FALSE),
  IF(AND(VALUE(LEFT($A288,3))=312,LEN($I288)=4),VLOOKUP($I288,_312_Table1,MATCH(LEFT($B288,1),_312_Table1_ColumnLookup,0),FALSE)
+N("312"),
  IF(VALUE(LEFT($A288,3))=313,VLOOKUP(VALUE(MID($B288,2,1)),_313_Table1,MATCH(MID($B288,1,1),_313_Table1_ColumnLookup,0),FALSE)
+N("313"),
  IF(AND(VALUE(LEFT($A288,3))=314,LEN($B288)=3),VLOOKUP(VALUE(MID($B288,2,2)),_314_Table1,MATCH(MID($B288,1,1),_314_Table1_ColumnLookup,0),FALSE),
  IF(VALUE(LEFT($A288,3))=314,VLOOKUP(VALUE(MID($B288,2,1)),_314_Table1,MATCH(MID($B288,1,1),_314_Table1_ColumnLookup,0),FALSE)
+N("314"),
""))))))))))))))))))))))))</f>
        <v>0</v>
      </c>
      <c r="E288" s="238" t="e">
        <f>IF(AND(VALUE(LEFT($A288,3))=309,LEN($B288)=3),VLOOKUP(VALUE(MID($B288,2,2)),_309_Table2,MATCH(MID($B288,1,1),_309_Table2_ColumnLookup,0),FALSE),
  IF($C288="309 LCR SummaryA",OneYearSCR,IF($C288="309 LCR SummaryB",UltimateSCR,IF(VALUE(LEFT($A288,3))=309,VLOOKUP(VALUE(MID($B288,2,1)),_309_Table2,MATCH(MID($B288,1,1),_309_Table2_ColumnLookup,0),FALSE)
+N("309"),
  IF(VALUE(LEFT($A288,3))=310,VLOOKUP(VALUE(MID($B288,2,1)),_310_Table2,MATCH(MID($B288,1,1),_310_Table2_ColumnLookup,0),FALSE)
+N("310"),
  IF(AND(VALUE(LEFT($A288,3))=311,LEN($I288)=4),VLOOKUP($I288,_311_Table2,MATCH($B288,_311_Table2_ColumnLookup,0),FALSE),
  IF(AND(VALUE(LEFT($A288,3))=311,OR($B288="I2",$B288="J2",$B288="K2",$B288="L2")),VLOOKUP('311'!$G$58,_311_Table2,MATCH(MID($B288,1,1),_311_Table2_ColumnLookup,0),FALSE),
  IF(AND(VALUE(LEFT($A288,3))=311,RIGHT($B288,5)="Total"),VLOOKUP('311'!$G$59,_311_Table2,MATCH(MID($B288,1,1),_311_Table2_ColumnLookup,0),FALSE),
  IF(VALUE(LEFT($A288,3))=311,VLOOKUP(VALUE(MID($B288,2,1)),_311_Table2,MATCH(MID($B288,1,1),_311_Table2_ColumnLookup,0),FALSE)
+N("311"),
  IF(AND(VALUE(LEFT($A288,3))=312,LEFT($G288,10)="Unincepted",$B288="G "),VLOOKUP(" ULO",_312_Table2,MATCH('312'!$N$16,_312_Table2_ColumnLookup,0),FALSE),
  IF(AND(VALUE(LEFT($A288,3))=312,LEFT($G288,10)="Unincepted",$B288="O "),VLOOKUP(" ULO",_312_Table2,MATCH('312'!$V$16,_312_Table2_ColumnLookup,0),FALSE),
  IF(AND(VALUE(LEFT($A288,3))=312,LEFT($G288,10)="Unincepted",$B288="Q "),VLOOKUP(" ULO",_312_Table2,MATCH('312'!$X$16,_312_Table2_ColumnLookup,0),FALSE),
  IF(AND(VALUE(LEFT($A288,3))=312,LEFT($G288,10)="Unincepted"),VLOOKUP(" ULO",_312_Table2,MATCH(LEFT($B288,1),_312_Table2_ColumnLookup,0),FALSE),
  IF(AND(VALUE(LEFT($A288,3))=312,LEFT($G288,5)="Total",$B288="G "),VLOOKUP('312'!$F$80,_312_Table2,MATCH('312'!$N$16,_312_Table2_ColumnLookup,0),FALSE),
  IF(AND(VALUE(LEFT($A288,3))=312,LEFT($G288,5)="Total",$B288="O "),VLOOKUP('312'!$F$80,_312_Table2,MATCH('312'!$V$16,_312_Table2_ColumnLookup,0),FALSE),
  IF(AND(VALUE(LEFT($A288,3))=312,LEFT($G288,5)="Total",$B288="Q "),VLOOKUP('312'!$F$80,_312_Table2,MATCH('312'!$X$16,_312_Table2_ColumnLookup,0),FALSE),
  IF(AND(VALUE(LEFT($A288,3))=312,LEFT($G288,5)="Total"),VLOOKUP('312'!$F$80,_312_Table2,MATCH(LEFT($B288,1),_312_Table2_ColumnLookup,0),FALSE),
  IF(AND(VALUE(LEFT($A288,3))=312,LEN($I288)=4,$B288="G"),VLOOKUP($I288,_312_Table2,MATCH('312'!$N$16,_312_Table2_ColumnLookup,0),FALSE),
  IF(AND(VALUE(LEFT($A288,3))=312,LEN($I288)=4,$B288="O"),VLOOKUP($I288,_312_Table2,MATCH('312'!$V$16,_312_Table2_ColumnLookup,0),FALSE),
  IF(AND(VALUE(LEFT($A288,3))=312,LEN($I288)=4,$B288="Q"),VLOOKUP($I288,_312_Table2,MATCH('312'!$X$16,_312_Table2_ColumnLookup,0),FALSE),
  IF(AND(VALUE(LEFT($A288,3))=312,LEN($I288)=4),VLOOKUP($I288,_312_Table2,MATCH(LEFT($B288,1),_312_Table2_ColumnLookup,0),FALSE)
+N("312"),
  IF(VALUE(LEFT($A288,3))=313,VLOOKUP(VALUE(MID($B288,2,1)),_313_Table2,MATCH(MID($B288,1,1),_313_Table2_ColumnLookup,0),FALSE)
+N("313"),
  IF(AND(VALUE(LEFT($A288,3))=314,LEN($B288)=3),VLOOKUP(VALUE(MID($B288,2,2)),_314_Table2,MATCH(MID($B288,1,1),_314_Table2_ColumnLookup,0),FALSE),
  IF(VALUE(LEFT($A288,3))=314,VLOOKUP(VALUE(MID($B288,2,1)),_314_Table2,MATCH(MID($B288,1,1),_314_Table2_ColumnLookup,0),FALSE)
+N("314"),
""))))))))))))))))))))))))</f>
        <v>#NAME?</v>
      </c>
      <c r="F288" s="238" t="e">
        <f>IF(AND(VALUE(LEFT($A288,3))=309,LEN($B288)=3),VLOOKUP(VALUE(MID($B288,2,2)),_309_Table3,MATCH(MID($B288,1,1),_309_Table3_ColumnLookup,0),FALSE),
  IF($C288="309 LCR SummaryA",OneYearSCR,IF($C288="309 LCR SummaryB",UltimateSCR,IF(VALUE(LEFT($A288,3))=309,VLOOKUP(VALUE(MID($B288,2,1)),_309_Table3,MATCH(MID($B288,1,1),_309_Table3_ColumnLookup,0),FALSE)
+N("309"),
  IF(VALUE(LEFT($A288,3))=310,VLOOKUP(VALUE(MID($B288,2,1)),_310_Table3,MATCH(MID($B288,1,1),_310_Table3_ColumnLookup,0),FALSE)
+N("310"),
  IF(AND(VALUE(LEFT($A288,3))=311,LEN($I288)=4),VLOOKUP($I288,_311_Table3,MATCH($B288,_311_Table3_ColumnLookup,0),FALSE),
  IF(AND(VALUE(LEFT($A288,3))=311,OR($B288="I2",$B288="J2",$B288="K2",$B288="L2")),VLOOKUP('311'!$G$58,_311_Table3,MATCH(MID($B288,1,1),_311_Table3_ColumnLookup,0),FALSE),
  IF(AND(VALUE(LEFT($A288,3))=311,RIGHT($B288,5)="Total"),VLOOKUP('311'!$G$59,_311_Table3,MATCH(MID($B288,1,1),_311_Table3_ColumnLookup,0),FALSE),
  IF(VALUE(LEFT($A288,3))=311,VLOOKUP(VALUE(MID($B288,2,1)),_311_Table3,MATCH(MID($B288,1,1),_311_Table3_ColumnLookup,0),FALSE)
+N("311"),
  IF(AND(VALUE(LEFT($A288,3))=312,LEFT($G288,10)="Unincepted",$B288="G "),VLOOKUP(" ULO",_312_Table3,MATCH('312'!$N$16,_312_Table3_ColumnLookup,0),FALSE),
  IF(AND(VALUE(LEFT($A288,3))=312,LEFT($G288,10)="Unincepted",$B288="O "),VLOOKUP(" ULO",_312_Table3,MATCH('312'!$V$16,_312_Table3_ColumnLookup,0),FALSE),
  IF(AND(VALUE(LEFT($A288,3))=312,LEFT($G288,10)="Unincepted",$B288="Q "),VLOOKUP(" ULO",_312_Table3,MATCH('312'!$X$16,_312_Table3_ColumnLookup,0),FALSE),
  IF(AND(VALUE(LEFT($A288,3))=312,LEFT($G288,10)="Unincepted"),VLOOKUP(" ULO",_312_Table3,MATCH(LEFT($B288,1),_312_Table3_ColumnLookup,0),FALSE),
  IF(AND(VALUE(LEFT($A288,3))=312,LEFT($G288,5)="Total",$B288="G "),VLOOKUP('312'!$F$80,_312_Table3,MATCH('312'!$N$16,_312_Table3_ColumnLookup,0),FALSE),
  IF(AND(VALUE(LEFT($A288,3))=312,LEFT($G288,5)="Total",$B288="O "),VLOOKUP('312'!$F$80,_312_Table3,MATCH('312'!$V$16,_312_Table3_ColumnLookup,0),FALSE),
  IF(AND(VALUE(LEFT($A288,3))=312,LEFT($G288,5)="Total",$B288="Q "),VLOOKUP('312'!$F$80,_312_Table3,MATCH('312'!$X$16,_312_Table3_ColumnLookup,0),FALSE),
  IF(AND(VALUE(LEFT($A288,3))=312,LEFT($G288,5)="Total"),VLOOKUP('312'!$F$80,_312_Table3,MATCH(LEFT($B288,1),_312_Table3_ColumnLookup,0),FALSE),
  IF(AND(VALUE(LEFT($A288,3))=312,LEN($I288)=4,$B288="G"),VLOOKUP($I288,_312_Table3,MATCH('312'!$N$16,_312_Table3_ColumnLookup,0),FALSE),
  IF(AND(VALUE(LEFT($A288,3))=312,LEN($I288)=4,$B288="O"),VLOOKUP($I288,_312_Table3,MATCH('312'!$V$16,_312_Table3_ColumnLookup,0),FALSE),
  IF(AND(VALUE(LEFT($A288,3))=312,LEN($I288)=4,$B288="Q"),VLOOKUP($I288,_312_Table3,MATCH('312'!$X$16,_312_Table3_ColumnLookup,0),FALSE),
  IF(AND(VALUE(LEFT($A288,3))=312,LEN($I288)=4),VLOOKUP($I288,_312_Table3,MATCH(LEFT($B288,1),_312_Table3_ColumnLookup,0),FALSE)
+N("312"),
  IF(VALUE(LEFT($A288,3))=313,VLOOKUP(VALUE(MID($B288,2,1)),_313_Table3,MATCH(MID($B288,1,1),_313_Table3_ColumnLookup,0),FALSE)
+N("313"),
  IF(AND(VALUE(LEFT($A288,3))=314,LEN($B288)=3),VLOOKUP(VALUE(MID($B288,2,2)),_314_Table3,MATCH(MID($B288,1,1),_314_Table3_ColumnLookup,0),FALSE),
  IF(VALUE(LEFT($A288,3))=314,VLOOKUP(VALUE(MID($B288,2,1)),_314_Table3,MATCH(MID($B288,1,1),_314_Table3_ColumnLookup,0),FALSE)
+N("314"),
""))))))))))))))))))))))))</f>
        <v>#NAME?</v>
      </c>
      <c r="G288" t="s">
        <v>1158</v>
      </c>
      <c r="H288" s="321">
        <f>IFERROR(
IF(ISERROR($D288)=FALSE,$D288,IF(ISERROR($E288)=FALSE,$E288,IF(ISERROR($F288)=FALSE,$F288
+N("012 checkboxes"),
IF(
IF(OR(LEFT($A288,9)="Syndicate",LEFT($A288,12)="NewSyndicate"),VLOOKUP($A288,'012'!$J:$ZW,MATCH("Link to button",'012'!$J$1:$ZW$1,0),0)
+N("309 checkbox"),
IF($C288="309 LCR Summary0",VLOOKUP("Notes990",'309'!$P:$ZZ,MATCH("Link to button",'309'!$P$1:$ZZ$1,0),0)
+N("313 checkboxes"),
IF($C288="313 Financial Information0LcmVsScr",IF($C288="309 LCR Summary0",VLOOKUP("LcmVsScr",'309'!$N:$ZZ,MATCH("Link to button",'309'!$N$1:$ZZ$1,0),0),
IF($C288="313 Financial Information0LcrDocAttached",IF($C288="309 LCR Summary0",VLOOKUP("LcrDocAttached",'309'!$N:$ZZ,MATCH("Link to button",'309'!$N$1:$ZZ$1,0),
0)))))))=1,TRUE,FALSE)
))),"")</f>
        <v>0</v>
      </c>
      <c r="I288">
        <v>1994</v>
      </c>
    </row>
    <row r="289" spans="1:9" customFormat="1">
      <c r="A289" s="237" t="str">
        <f>VLOOKUP($G289,CSVLookups!$B:$R,MATCH(A$1,CSVLookups!$B$1:$R$1,0),FALSE)</f>
        <v>312 Projected Solvency II Technical Provisions at Time Zero</v>
      </c>
      <c r="B289" s="237" t="str">
        <f>VLOOKUP($G289,CSVLookups!$B:$R,MATCH(B$1,CSVLookups!$B$1:$R$1,0),FALSE)</f>
        <v>N</v>
      </c>
      <c r="C289" s="238" t="str">
        <f t="shared" si="5"/>
        <v>312 Projected Solvency II Technical Provisions at Time ZeroN1994</v>
      </c>
      <c r="D289" s="238">
        <f>IF(AND(VALUE(LEFT($A289,3))=309,LEN($B289)=3),VLOOKUP(VALUE(MID($B289,2,2)),_309_Table1,MATCH(MID($B289,1,1),_309_Table1_ColumnLookup,0),FALSE),
  IF($C289="309 LCR SummaryA",OneYearSCR,IF($C289="309 LCR SummaryB",UltimateSCR,IF(VALUE(LEFT($A289,3))=309,VLOOKUP(VALUE(MID($B289,2,1)),_309_Table1,MATCH(MID($B289,1,1),_309_Table1_ColumnLookup,0),FALSE)
+N("309"),
  IF(VALUE(LEFT($A289,3))=310,VLOOKUP(VALUE(MID($B289,2,1)),_310_Table1,MATCH(MID($B289,1,1),_310_Table1_ColumnLookup,0),FALSE)
+N("310"),
  IF(AND(VALUE(LEFT($A289,3))=311,LEN($I289)=4),VLOOKUP($I289,_311_Table1,MATCH($B289,_311_Table1_ColumnLookup,0),FALSE),
  IF(AND(VALUE(LEFT($A289,3))=311,OR($B289="I2",$B289="J2",$B289="K2",$B289="L2")),VLOOKUP('311'!$G$58,_311_Table1,MATCH(MID($B289,1,1),_311_Table1_ColumnLookup,0),FALSE),
  IF(AND(VALUE(LEFT($A289,3))=311,RIGHT($B289,5)="Total"),VLOOKUP('311'!$G$59,_311_Table1,MATCH(MID($B289,1,1),_311_Table1_ColumnLookup,0),FALSE),
  IF(VALUE(LEFT($A289,3))=311,VLOOKUP(VALUE(MID($B289,2,1)),_311_Table1,MATCH(MID($B289,1,1),_311_Table1_ColumnLookup,0),FALSE)
+N("311"),
  IF(AND(VALUE(LEFT($A289,3))=312,LEFT($G289,10)="Unincepted",$B289="G "),VLOOKUP(" ULO",_312_Table1,MATCH('312'!$N$16,_312_Table1_ColumnLookup,0),FALSE),
  IF(AND(VALUE(LEFT($A289,3))=312,LEFT($G289,10)="Unincepted",$B289="O "),VLOOKUP(" ULO",_312_Table1,MATCH('312'!$V$16,_312_Table1_ColumnLookup,0),FALSE),
  IF(AND(VALUE(LEFT($A289,3))=312,LEFT($G289,10)="Unincepted",$B289="Q "),VLOOKUP(" ULO",_312_Table1,MATCH('312'!$X$16,_312_Table1_ColumnLookup,0),FALSE),
  IF(AND(VALUE(LEFT($A289,3))=312,LEFT($G289,10)="Unincepted"),VLOOKUP(" ULO",_312_Table1,MATCH(LEFT($B289,1),_312_Table1_ColumnLookup,0),FALSE),
  IF(AND(VALUE(LEFT($A289,3))=312,LEFT($G289,5)="Total",$B289="G "),VLOOKUP('312'!$F$80,_312_Table1,MATCH('312'!$N$16,_312_Table1_ColumnLookup,0),FALSE),
  IF(AND(VALUE(LEFT($A289,3))=312,LEFT($G289,5)="Total",$B289="O "),VLOOKUP('312'!$F$80,_312_Table1,MATCH('312'!$V$16,_312_Table1_ColumnLookup,0),FALSE),
  IF(AND(VALUE(LEFT($A289,3))=312,LEFT($G289,5)="Total",$B289="Q "),VLOOKUP('312'!$F$80,_312_Table1,MATCH('312'!$X$16,_312_Table1_ColumnLookup,0),FALSE),
  IF(AND(VALUE(LEFT($A289,3))=312,LEFT($G289,5)="Total"),VLOOKUP('312'!$F$80,_312_Table1,MATCH(LEFT($B289,1),_312_Table1_ColumnLookup,0),FALSE),
  IF(AND(VALUE(LEFT($A289,3))=312,LEN($I289)=4,$B289="G"),VLOOKUP($I289,_312_Table1,MATCH('312'!$N$16,_312_Table1_ColumnLookup,0),FALSE),
  IF(AND(VALUE(LEFT($A289,3))=312,LEN($I289)=4,$B289="O"),VLOOKUP($I289,_312_Table1,MATCH('312'!$V$16,_312_Table1_ColumnLookup,0),FALSE),
  IF(AND(VALUE(LEFT($A289,3))=312,LEN($I289)=4,$B289="Q"),VLOOKUP($I289,_312_Table1,MATCH('312'!$X$16,_312_Table1_ColumnLookup,0),FALSE),
  IF(AND(VALUE(LEFT($A289,3))=312,LEN($I289)=4),VLOOKUP($I289,_312_Table1,MATCH(LEFT($B289,1),_312_Table1_ColumnLookup,0),FALSE)
+N("312"),
  IF(VALUE(LEFT($A289,3))=313,VLOOKUP(VALUE(MID($B289,2,1)),_313_Table1,MATCH(MID($B289,1,1),_313_Table1_ColumnLookup,0),FALSE)
+N("313"),
  IF(AND(VALUE(LEFT($A289,3))=314,LEN($B289)=3),VLOOKUP(VALUE(MID($B289,2,2)),_314_Table1,MATCH(MID($B289,1,1),_314_Table1_ColumnLookup,0),FALSE),
  IF(VALUE(LEFT($A289,3))=314,VLOOKUP(VALUE(MID($B289,2,1)),_314_Table1,MATCH(MID($B289,1,1),_314_Table1_ColumnLookup,0),FALSE)
+N("314"),
""))))))))))))))))))))))))</f>
        <v>0</v>
      </c>
      <c r="E289" s="238" t="e">
        <f>IF(AND(VALUE(LEFT($A289,3))=309,LEN($B289)=3),VLOOKUP(VALUE(MID($B289,2,2)),_309_Table2,MATCH(MID($B289,1,1),_309_Table2_ColumnLookup,0),FALSE),
  IF($C289="309 LCR SummaryA",OneYearSCR,IF($C289="309 LCR SummaryB",UltimateSCR,IF(VALUE(LEFT($A289,3))=309,VLOOKUP(VALUE(MID($B289,2,1)),_309_Table2,MATCH(MID($B289,1,1),_309_Table2_ColumnLookup,0),FALSE)
+N("309"),
  IF(VALUE(LEFT($A289,3))=310,VLOOKUP(VALUE(MID($B289,2,1)),_310_Table2,MATCH(MID($B289,1,1),_310_Table2_ColumnLookup,0),FALSE)
+N("310"),
  IF(AND(VALUE(LEFT($A289,3))=311,LEN($I289)=4),VLOOKUP($I289,_311_Table2,MATCH($B289,_311_Table2_ColumnLookup,0),FALSE),
  IF(AND(VALUE(LEFT($A289,3))=311,OR($B289="I2",$B289="J2",$B289="K2",$B289="L2")),VLOOKUP('311'!$G$58,_311_Table2,MATCH(MID($B289,1,1),_311_Table2_ColumnLookup,0),FALSE),
  IF(AND(VALUE(LEFT($A289,3))=311,RIGHT($B289,5)="Total"),VLOOKUP('311'!$G$59,_311_Table2,MATCH(MID($B289,1,1),_311_Table2_ColumnLookup,0),FALSE),
  IF(VALUE(LEFT($A289,3))=311,VLOOKUP(VALUE(MID($B289,2,1)),_311_Table2,MATCH(MID($B289,1,1),_311_Table2_ColumnLookup,0),FALSE)
+N("311"),
  IF(AND(VALUE(LEFT($A289,3))=312,LEFT($G289,10)="Unincepted",$B289="G "),VLOOKUP(" ULO",_312_Table2,MATCH('312'!$N$16,_312_Table2_ColumnLookup,0),FALSE),
  IF(AND(VALUE(LEFT($A289,3))=312,LEFT($G289,10)="Unincepted",$B289="O "),VLOOKUP(" ULO",_312_Table2,MATCH('312'!$V$16,_312_Table2_ColumnLookup,0),FALSE),
  IF(AND(VALUE(LEFT($A289,3))=312,LEFT($G289,10)="Unincepted",$B289="Q "),VLOOKUP(" ULO",_312_Table2,MATCH('312'!$X$16,_312_Table2_ColumnLookup,0),FALSE),
  IF(AND(VALUE(LEFT($A289,3))=312,LEFT($G289,10)="Unincepted"),VLOOKUP(" ULO",_312_Table2,MATCH(LEFT($B289,1),_312_Table2_ColumnLookup,0),FALSE),
  IF(AND(VALUE(LEFT($A289,3))=312,LEFT($G289,5)="Total",$B289="G "),VLOOKUP('312'!$F$80,_312_Table2,MATCH('312'!$N$16,_312_Table2_ColumnLookup,0),FALSE),
  IF(AND(VALUE(LEFT($A289,3))=312,LEFT($G289,5)="Total",$B289="O "),VLOOKUP('312'!$F$80,_312_Table2,MATCH('312'!$V$16,_312_Table2_ColumnLookup,0),FALSE),
  IF(AND(VALUE(LEFT($A289,3))=312,LEFT($G289,5)="Total",$B289="Q "),VLOOKUP('312'!$F$80,_312_Table2,MATCH('312'!$X$16,_312_Table2_ColumnLookup,0),FALSE),
  IF(AND(VALUE(LEFT($A289,3))=312,LEFT($G289,5)="Total"),VLOOKUP('312'!$F$80,_312_Table2,MATCH(LEFT($B289,1),_312_Table2_ColumnLookup,0),FALSE),
  IF(AND(VALUE(LEFT($A289,3))=312,LEN($I289)=4,$B289="G"),VLOOKUP($I289,_312_Table2,MATCH('312'!$N$16,_312_Table2_ColumnLookup,0),FALSE),
  IF(AND(VALUE(LEFT($A289,3))=312,LEN($I289)=4,$B289="O"),VLOOKUP($I289,_312_Table2,MATCH('312'!$V$16,_312_Table2_ColumnLookup,0),FALSE),
  IF(AND(VALUE(LEFT($A289,3))=312,LEN($I289)=4,$B289="Q"),VLOOKUP($I289,_312_Table2,MATCH('312'!$X$16,_312_Table2_ColumnLookup,0),FALSE),
  IF(AND(VALUE(LEFT($A289,3))=312,LEN($I289)=4),VLOOKUP($I289,_312_Table2,MATCH(LEFT($B289,1),_312_Table2_ColumnLookup,0),FALSE)
+N("312"),
  IF(VALUE(LEFT($A289,3))=313,VLOOKUP(VALUE(MID($B289,2,1)),_313_Table2,MATCH(MID($B289,1,1),_313_Table2_ColumnLookup,0),FALSE)
+N("313"),
  IF(AND(VALUE(LEFT($A289,3))=314,LEN($B289)=3),VLOOKUP(VALUE(MID($B289,2,2)),_314_Table2,MATCH(MID($B289,1,1),_314_Table2_ColumnLookup,0),FALSE),
  IF(VALUE(LEFT($A289,3))=314,VLOOKUP(VALUE(MID($B289,2,1)),_314_Table2,MATCH(MID($B289,1,1),_314_Table2_ColumnLookup,0),FALSE)
+N("314"),
""))))))))))))))))))))))))</f>
        <v>#NAME?</v>
      </c>
      <c r="F289" s="238" t="e">
        <f>IF(AND(VALUE(LEFT($A289,3))=309,LEN($B289)=3),VLOOKUP(VALUE(MID($B289,2,2)),_309_Table3,MATCH(MID($B289,1,1),_309_Table3_ColumnLookup,0),FALSE),
  IF($C289="309 LCR SummaryA",OneYearSCR,IF($C289="309 LCR SummaryB",UltimateSCR,IF(VALUE(LEFT($A289,3))=309,VLOOKUP(VALUE(MID($B289,2,1)),_309_Table3,MATCH(MID($B289,1,1),_309_Table3_ColumnLookup,0),FALSE)
+N("309"),
  IF(VALUE(LEFT($A289,3))=310,VLOOKUP(VALUE(MID($B289,2,1)),_310_Table3,MATCH(MID($B289,1,1),_310_Table3_ColumnLookup,0),FALSE)
+N("310"),
  IF(AND(VALUE(LEFT($A289,3))=311,LEN($I289)=4),VLOOKUP($I289,_311_Table3,MATCH($B289,_311_Table3_ColumnLookup,0),FALSE),
  IF(AND(VALUE(LEFT($A289,3))=311,OR($B289="I2",$B289="J2",$B289="K2",$B289="L2")),VLOOKUP('311'!$G$58,_311_Table3,MATCH(MID($B289,1,1),_311_Table3_ColumnLookup,0),FALSE),
  IF(AND(VALUE(LEFT($A289,3))=311,RIGHT($B289,5)="Total"),VLOOKUP('311'!$G$59,_311_Table3,MATCH(MID($B289,1,1),_311_Table3_ColumnLookup,0),FALSE),
  IF(VALUE(LEFT($A289,3))=311,VLOOKUP(VALUE(MID($B289,2,1)),_311_Table3,MATCH(MID($B289,1,1),_311_Table3_ColumnLookup,0),FALSE)
+N("311"),
  IF(AND(VALUE(LEFT($A289,3))=312,LEFT($G289,10)="Unincepted",$B289="G "),VLOOKUP(" ULO",_312_Table3,MATCH('312'!$N$16,_312_Table3_ColumnLookup,0),FALSE),
  IF(AND(VALUE(LEFT($A289,3))=312,LEFT($G289,10)="Unincepted",$B289="O "),VLOOKUP(" ULO",_312_Table3,MATCH('312'!$V$16,_312_Table3_ColumnLookup,0),FALSE),
  IF(AND(VALUE(LEFT($A289,3))=312,LEFT($G289,10)="Unincepted",$B289="Q "),VLOOKUP(" ULO",_312_Table3,MATCH('312'!$X$16,_312_Table3_ColumnLookup,0),FALSE),
  IF(AND(VALUE(LEFT($A289,3))=312,LEFT($G289,10)="Unincepted"),VLOOKUP(" ULO",_312_Table3,MATCH(LEFT($B289,1),_312_Table3_ColumnLookup,0),FALSE),
  IF(AND(VALUE(LEFT($A289,3))=312,LEFT($G289,5)="Total",$B289="G "),VLOOKUP('312'!$F$80,_312_Table3,MATCH('312'!$N$16,_312_Table3_ColumnLookup,0),FALSE),
  IF(AND(VALUE(LEFT($A289,3))=312,LEFT($G289,5)="Total",$B289="O "),VLOOKUP('312'!$F$80,_312_Table3,MATCH('312'!$V$16,_312_Table3_ColumnLookup,0),FALSE),
  IF(AND(VALUE(LEFT($A289,3))=312,LEFT($G289,5)="Total",$B289="Q "),VLOOKUP('312'!$F$80,_312_Table3,MATCH('312'!$X$16,_312_Table3_ColumnLookup,0),FALSE),
  IF(AND(VALUE(LEFT($A289,3))=312,LEFT($G289,5)="Total"),VLOOKUP('312'!$F$80,_312_Table3,MATCH(LEFT($B289,1),_312_Table3_ColumnLookup,0),FALSE),
  IF(AND(VALUE(LEFT($A289,3))=312,LEN($I289)=4,$B289="G"),VLOOKUP($I289,_312_Table3,MATCH('312'!$N$16,_312_Table3_ColumnLookup,0),FALSE),
  IF(AND(VALUE(LEFT($A289,3))=312,LEN($I289)=4,$B289="O"),VLOOKUP($I289,_312_Table3,MATCH('312'!$V$16,_312_Table3_ColumnLookup,0),FALSE),
  IF(AND(VALUE(LEFT($A289,3))=312,LEN($I289)=4,$B289="Q"),VLOOKUP($I289,_312_Table3,MATCH('312'!$X$16,_312_Table3_ColumnLookup,0),FALSE),
  IF(AND(VALUE(LEFT($A289,3))=312,LEN($I289)=4),VLOOKUP($I289,_312_Table3,MATCH(LEFT($B289,1),_312_Table3_ColumnLookup,0),FALSE)
+N("312"),
  IF(VALUE(LEFT($A289,3))=313,VLOOKUP(VALUE(MID($B289,2,1)),_313_Table3,MATCH(MID($B289,1,1),_313_Table3_ColumnLookup,0),FALSE)
+N("313"),
  IF(AND(VALUE(LEFT($A289,3))=314,LEN($B289)=3),VLOOKUP(VALUE(MID($B289,2,2)),_314_Table3,MATCH(MID($B289,1,1),_314_Table3_ColumnLookup,0),FALSE),
  IF(VALUE(LEFT($A289,3))=314,VLOOKUP(VALUE(MID($B289,2,1)),_314_Table3,MATCH(MID($B289,1,1),_314_Table3_ColumnLookup,0),FALSE)
+N("314"),
""))))))))))))))))))))))))</f>
        <v>#NAME?</v>
      </c>
      <c r="G289" t="s">
        <v>1160</v>
      </c>
      <c r="H289" s="321">
        <f>IFERROR(
IF(ISERROR($D289)=FALSE,$D289,IF(ISERROR($E289)=FALSE,$E289,IF(ISERROR($F289)=FALSE,$F289
+N("012 checkboxes"),
IF(
IF(OR(LEFT($A289,9)="Syndicate",LEFT($A289,12)="NewSyndicate"),VLOOKUP($A289,'012'!$J:$ZW,MATCH("Link to button",'012'!$J$1:$ZW$1,0),0)
+N("309 checkbox"),
IF($C289="309 LCR Summary0",VLOOKUP("Notes990",'309'!$P:$ZZ,MATCH("Link to button",'309'!$P$1:$ZZ$1,0),0)
+N("313 checkboxes"),
IF($C289="313 Financial Information0LcmVsScr",IF($C289="309 LCR Summary0",VLOOKUP("LcmVsScr",'309'!$N:$ZZ,MATCH("Link to button",'309'!$N$1:$ZZ$1,0),0),
IF($C289="313 Financial Information0LcrDocAttached",IF($C289="309 LCR Summary0",VLOOKUP("LcrDocAttached",'309'!$N:$ZZ,MATCH("Link to button",'309'!$N$1:$ZZ$1,0),
0)))))))=1,TRUE,FALSE)
))),"")</f>
        <v>0</v>
      </c>
      <c r="I289">
        <v>1994</v>
      </c>
    </row>
    <row r="290" spans="1:9" customFormat="1">
      <c r="A290" s="237" t="str">
        <f>VLOOKUP($G290,CSVLookups!$B:$R,MATCH(A$1,CSVLookups!$B$1:$R$1,0),FALSE)</f>
        <v>312 Projected Solvency II Technical Provisions at Time Zero</v>
      </c>
      <c r="B290" s="237" t="str">
        <f>VLOOKUP($G290,CSVLookups!$B:$R,MATCH(B$1,CSVLookups!$B$1:$R$1,0),FALSE)</f>
        <v>O</v>
      </c>
      <c r="C290" s="238" t="str">
        <f t="shared" si="5"/>
        <v>312 Projected Solvency II Technical Provisions at Time ZeroO1994</v>
      </c>
      <c r="D290" s="238">
        <f>IF(AND(VALUE(LEFT($A290,3))=309,LEN($B290)=3),VLOOKUP(VALUE(MID($B290,2,2)),_309_Table1,MATCH(MID($B290,1,1),_309_Table1_ColumnLookup,0),FALSE),
  IF($C290="309 LCR SummaryA",OneYearSCR,IF($C290="309 LCR SummaryB",UltimateSCR,IF(VALUE(LEFT($A290,3))=309,VLOOKUP(VALUE(MID($B290,2,1)),_309_Table1,MATCH(MID($B290,1,1),_309_Table1_ColumnLookup,0),FALSE)
+N("309"),
  IF(VALUE(LEFT($A290,3))=310,VLOOKUP(VALUE(MID($B290,2,1)),_310_Table1,MATCH(MID($B290,1,1),_310_Table1_ColumnLookup,0),FALSE)
+N("310"),
  IF(AND(VALUE(LEFT($A290,3))=311,LEN($I290)=4),VLOOKUP($I290,_311_Table1,MATCH($B290,_311_Table1_ColumnLookup,0),FALSE),
  IF(AND(VALUE(LEFT($A290,3))=311,OR($B290="I2",$B290="J2",$B290="K2",$B290="L2")),VLOOKUP('311'!$G$58,_311_Table1,MATCH(MID($B290,1,1),_311_Table1_ColumnLookup,0),FALSE),
  IF(AND(VALUE(LEFT($A290,3))=311,RIGHT($B290,5)="Total"),VLOOKUP('311'!$G$59,_311_Table1,MATCH(MID($B290,1,1),_311_Table1_ColumnLookup,0),FALSE),
  IF(VALUE(LEFT($A290,3))=311,VLOOKUP(VALUE(MID($B290,2,1)),_311_Table1,MATCH(MID($B290,1,1),_311_Table1_ColumnLookup,0),FALSE)
+N("311"),
  IF(AND(VALUE(LEFT($A290,3))=312,LEFT($G290,10)="Unincepted",$B290="G "),VLOOKUP(" ULO",_312_Table1,MATCH('312'!$N$16,_312_Table1_ColumnLookup,0),FALSE),
  IF(AND(VALUE(LEFT($A290,3))=312,LEFT($G290,10)="Unincepted",$B290="O "),VLOOKUP(" ULO",_312_Table1,MATCH('312'!$V$16,_312_Table1_ColumnLookup,0),FALSE),
  IF(AND(VALUE(LEFT($A290,3))=312,LEFT($G290,10)="Unincepted",$B290="Q "),VLOOKUP(" ULO",_312_Table1,MATCH('312'!$X$16,_312_Table1_ColumnLookup,0),FALSE),
  IF(AND(VALUE(LEFT($A290,3))=312,LEFT($G290,10)="Unincepted"),VLOOKUP(" ULO",_312_Table1,MATCH(LEFT($B290,1),_312_Table1_ColumnLookup,0),FALSE),
  IF(AND(VALUE(LEFT($A290,3))=312,LEFT($G290,5)="Total",$B290="G "),VLOOKUP('312'!$F$80,_312_Table1,MATCH('312'!$N$16,_312_Table1_ColumnLookup,0),FALSE),
  IF(AND(VALUE(LEFT($A290,3))=312,LEFT($G290,5)="Total",$B290="O "),VLOOKUP('312'!$F$80,_312_Table1,MATCH('312'!$V$16,_312_Table1_ColumnLookup,0),FALSE),
  IF(AND(VALUE(LEFT($A290,3))=312,LEFT($G290,5)="Total",$B290="Q "),VLOOKUP('312'!$F$80,_312_Table1,MATCH('312'!$X$16,_312_Table1_ColumnLookup,0),FALSE),
  IF(AND(VALUE(LEFT($A290,3))=312,LEFT($G290,5)="Total"),VLOOKUP('312'!$F$80,_312_Table1,MATCH(LEFT($B290,1),_312_Table1_ColumnLookup,0),FALSE),
  IF(AND(VALUE(LEFT($A290,3))=312,LEN($I290)=4,$B290="G"),VLOOKUP($I290,_312_Table1,MATCH('312'!$N$16,_312_Table1_ColumnLookup,0),FALSE),
  IF(AND(VALUE(LEFT($A290,3))=312,LEN($I290)=4,$B290="O"),VLOOKUP($I290,_312_Table1,MATCH('312'!$V$16,_312_Table1_ColumnLookup,0),FALSE),
  IF(AND(VALUE(LEFT($A290,3))=312,LEN($I290)=4,$B290="Q"),VLOOKUP($I290,_312_Table1,MATCH('312'!$X$16,_312_Table1_ColumnLookup,0),FALSE),
  IF(AND(VALUE(LEFT($A290,3))=312,LEN($I290)=4),VLOOKUP($I290,_312_Table1,MATCH(LEFT($B290,1),_312_Table1_ColumnLookup,0),FALSE)
+N("312"),
  IF(VALUE(LEFT($A290,3))=313,VLOOKUP(VALUE(MID($B290,2,1)),_313_Table1,MATCH(MID($B290,1,1),_313_Table1_ColumnLookup,0),FALSE)
+N("313"),
  IF(AND(VALUE(LEFT($A290,3))=314,LEN($B290)=3),VLOOKUP(VALUE(MID($B290,2,2)),_314_Table1,MATCH(MID($B290,1,1),_314_Table1_ColumnLookup,0),FALSE),
  IF(VALUE(LEFT($A290,3))=314,VLOOKUP(VALUE(MID($B290,2,1)),_314_Table1,MATCH(MID($B290,1,1),_314_Table1_ColumnLookup,0),FALSE)
+N("314"),
""))))))))))))))))))))))))</f>
        <v>0</v>
      </c>
      <c r="E290" s="238" t="e">
        <f>IF(AND(VALUE(LEFT($A290,3))=309,LEN($B290)=3),VLOOKUP(VALUE(MID($B290,2,2)),_309_Table2,MATCH(MID($B290,1,1),_309_Table2_ColumnLookup,0),FALSE),
  IF($C290="309 LCR SummaryA",OneYearSCR,IF($C290="309 LCR SummaryB",UltimateSCR,IF(VALUE(LEFT($A290,3))=309,VLOOKUP(VALUE(MID($B290,2,1)),_309_Table2,MATCH(MID($B290,1,1),_309_Table2_ColumnLookup,0),FALSE)
+N("309"),
  IF(VALUE(LEFT($A290,3))=310,VLOOKUP(VALUE(MID($B290,2,1)),_310_Table2,MATCH(MID($B290,1,1),_310_Table2_ColumnLookup,0),FALSE)
+N("310"),
  IF(AND(VALUE(LEFT($A290,3))=311,LEN($I290)=4),VLOOKUP($I290,_311_Table2,MATCH($B290,_311_Table2_ColumnLookup,0),FALSE),
  IF(AND(VALUE(LEFT($A290,3))=311,OR($B290="I2",$B290="J2",$B290="K2",$B290="L2")),VLOOKUP('311'!$G$58,_311_Table2,MATCH(MID($B290,1,1),_311_Table2_ColumnLookup,0),FALSE),
  IF(AND(VALUE(LEFT($A290,3))=311,RIGHT($B290,5)="Total"),VLOOKUP('311'!$G$59,_311_Table2,MATCH(MID($B290,1,1),_311_Table2_ColumnLookup,0),FALSE),
  IF(VALUE(LEFT($A290,3))=311,VLOOKUP(VALUE(MID($B290,2,1)),_311_Table2,MATCH(MID($B290,1,1),_311_Table2_ColumnLookup,0),FALSE)
+N("311"),
  IF(AND(VALUE(LEFT($A290,3))=312,LEFT($G290,10)="Unincepted",$B290="G "),VLOOKUP(" ULO",_312_Table2,MATCH('312'!$N$16,_312_Table2_ColumnLookup,0),FALSE),
  IF(AND(VALUE(LEFT($A290,3))=312,LEFT($G290,10)="Unincepted",$B290="O "),VLOOKUP(" ULO",_312_Table2,MATCH('312'!$V$16,_312_Table2_ColumnLookup,0),FALSE),
  IF(AND(VALUE(LEFT($A290,3))=312,LEFT($G290,10)="Unincepted",$B290="Q "),VLOOKUP(" ULO",_312_Table2,MATCH('312'!$X$16,_312_Table2_ColumnLookup,0),FALSE),
  IF(AND(VALUE(LEFT($A290,3))=312,LEFT($G290,10)="Unincepted"),VLOOKUP(" ULO",_312_Table2,MATCH(LEFT($B290,1),_312_Table2_ColumnLookup,0),FALSE),
  IF(AND(VALUE(LEFT($A290,3))=312,LEFT($G290,5)="Total",$B290="G "),VLOOKUP('312'!$F$80,_312_Table2,MATCH('312'!$N$16,_312_Table2_ColumnLookup,0),FALSE),
  IF(AND(VALUE(LEFT($A290,3))=312,LEFT($G290,5)="Total",$B290="O "),VLOOKUP('312'!$F$80,_312_Table2,MATCH('312'!$V$16,_312_Table2_ColumnLookup,0),FALSE),
  IF(AND(VALUE(LEFT($A290,3))=312,LEFT($G290,5)="Total",$B290="Q "),VLOOKUP('312'!$F$80,_312_Table2,MATCH('312'!$X$16,_312_Table2_ColumnLookup,0),FALSE),
  IF(AND(VALUE(LEFT($A290,3))=312,LEFT($G290,5)="Total"),VLOOKUP('312'!$F$80,_312_Table2,MATCH(LEFT($B290,1),_312_Table2_ColumnLookup,0),FALSE),
  IF(AND(VALUE(LEFT($A290,3))=312,LEN($I290)=4,$B290="G"),VLOOKUP($I290,_312_Table2,MATCH('312'!$N$16,_312_Table2_ColumnLookup,0),FALSE),
  IF(AND(VALUE(LEFT($A290,3))=312,LEN($I290)=4,$B290="O"),VLOOKUP($I290,_312_Table2,MATCH('312'!$V$16,_312_Table2_ColumnLookup,0),FALSE),
  IF(AND(VALUE(LEFT($A290,3))=312,LEN($I290)=4,$B290="Q"),VLOOKUP($I290,_312_Table2,MATCH('312'!$X$16,_312_Table2_ColumnLookup,0),FALSE),
  IF(AND(VALUE(LEFT($A290,3))=312,LEN($I290)=4),VLOOKUP($I290,_312_Table2,MATCH(LEFT($B290,1),_312_Table2_ColumnLookup,0),FALSE)
+N("312"),
  IF(VALUE(LEFT($A290,3))=313,VLOOKUP(VALUE(MID($B290,2,1)),_313_Table2,MATCH(MID($B290,1,1),_313_Table2_ColumnLookup,0),FALSE)
+N("313"),
  IF(AND(VALUE(LEFT($A290,3))=314,LEN($B290)=3),VLOOKUP(VALUE(MID($B290,2,2)),_314_Table2,MATCH(MID($B290,1,1),_314_Table2_ColumnLookup,0),FALSE),
  IF(VALUE(LEFT($A290,3))=314,VLOOKUP(VALUE(MID($B290,2,1)),_314_Table2,MATCH(MID($B290,1,1),_314_Table2_ColumnLookup,0),FALSE)
+N("314"),
""))))))))))))))))))))))))</f>
        <v>#NAME?</v>
      </c>
      <c r="F290" s="238" t="e">
        <f>IF(AND(VALUE(LEFT($A290,3))=309,LEN($B290)=3),VLOOKUP(VALUE(MID($B290,2,2)),_309_Table3,MATCH(MID($B290,1,1),_309_Table3_ColumnLookup,0),FALSE),
  IF($C290="309 LCR SummaryA",OneYearSCR,IF($C290="309 LCR SummaryB",UltimateSCR,IF(VALUE(LEFT($A290,3))=309,VLOOKUP(VALUE(MID($B290,2,1)),_309_Table3,MATCH(MID($B290,1,1),_309_Table3_ColumnLookup,0),FALSE)
+N("309"),
  IF(VALUE(LEFT($A290,3))=310,VLOOKUP(VALUE(MID($B290,2,1)),_310_Table3,MATCH(MID($B290,1,1),_310_Table3_ColumnLookup,0),FALSE)
+N("310"),
  IF(AND(VALUE(LEFT($A290,3))=311,LEN($I290)=4),VLOOKUP($I290,_311_Table3,MATCH($B290,_311_Table3_ColumnLookup,0),FALSE),
  IF(AND(VALUE(LEFT($A290,3))=311,OR($B290="I2",$B290="J2",$B290="K2",$B290="L2")),VLOOKUP('311'!$G$58,_311_Table3,MATCH(MID($B290,1,1),_311_Table3_ColumnLookup,0),FALSE),
  IF(AND(VALUE(LEFT($A290,3))=311,RIGHT($B290,5)="Total"),VLOOKUP('311'!$G$59,_311_Table3,MATCH(MID($B290,1,1),_311_Table3_ColumnLookup,0),FALSE),
  IF(VALUE(LEFT($A290,3))=311,VLOOKUP(VALUE(MID($B290,2,1)),_311_Table3,MATCH(MID($B290,1,1),_311_Table3_ColumnLookup,0),FALSE)
+N("311"),
  IF(AND(VALUE(LEFT($A290,3))=312,LEFT($G290,10)="Unincepted",$B290="G "),VLOOKUP(" ULO",_312_Table3,MATCH('312'!$N$16,_312_Table3_ColumnLookup,0),FALSE),
  IF(AND(VALUE(LEFT($A290,3))=312,LEFT($G290,10)="Unincepted",$B290="O "),VLOOKUP(" ULO",_312_Table3,MATCH('312'!$V$16,_312_Table3_ColumnLookup,0),FALSE),
  IF(AND(VALUE(LEFT($A290,3))=312,LEFT($G290,10)="Unincepted",$B290="Q "),VLOOKUP(" ULO",_312_Table3,MATCH('312'!$X$16,_312_Table3_ColumnLookup,0),FALSE),
  IF(AND(VALUE(LEFT($A290,3))=312,LEFT($G290,10)="Unincepted"),VLOOKUP(" ULO",_312_Table3,MATCH(LEFT($B290,1),_312_Table3_ColumnLookup,0),FALSE),
  IF(AND(VALUE(LEFT($A290,3))=312,LEFT($G290,5)="Total",$B290="G "),VLOOKUP('312'!$F$80,_312_Table3,MATCH('312'!$N$16,_312_Table3_ColumnLookup,0),FALSE),
  IF(AND(VALUE(LEFT($A290,3))=312,LEFT($G290,5)="Total",$B290="O "),VLOOKUP('312'!$F$80,_312_Table3,MATCH('312'!$V$16,_312_Table3_ColumnLookup,0),FALSE),
  IF(AND(VALUE(LEFT($A290,3))=312,LEFT($G290,5)="Total",$B290="Q "),VLOOKUP('312'!$F$80,_312_Table3,MATCH('312'!$X$16,_312_Table3_ColumnLookup,0),FALSE),
  IF(AND(VALUE(LEFT($A290,3))=312,LEFT($G290,5)="Total"),VLOOKUP('312'!$F$80,_312_Table3,MATCH(LEFT($B290,1),_312_Table3_ColumnLookup,0),FALSE),
  IF(AND(VALUE(LEFT($A290,3))=312,LEN($I290)=4,$B290="G"),VLOOKUP($I290,_312_Table3,MATCH('312'!$N$16,_312_Table3_ColumnLookup,0),FALSE),
  IF(AND(VALUE(LEFT($A290,3))=312,LEN($I290)=4,$B290="O"),VLOOKUP($I290,_312_Table3,MATCH('312'!$V$16,_312_Table3_ColumnLookup,0),FALSE),
  IF(AND(VALUE(LEFT($A290,3))=312,LEN($I290)=4,$B290="Q"),VLOOKUP($I290,_312_Table3,MATCH('312'!$X$16,_312_Table3_ColumnLookup,0),FALSE),
  IF(AND(VALUE(LEFT($A290,3))=312,LEN($I290)=4),VLOOKUP($I290,_312_Table3,MATCH(LEFT($B290,1),_312_Table3_ColumnLookup,0),FALSE)
+N("312"),
  IF(VALUE(LEFT($A290,3))=313,VLOOKUP(VALUE(MID($B290,2,1)),_313_Table3,MATCH(MID($B290,1,1),_313_Table3_ColumnLookup,0),FALSE)
+N("313"),
  IF(AND(VALUE(LEFT($A290,3))=314,LEN($B290)=3),VLOOKUP(VALUE(MID($B290,2,2)),_314_Table3,MATCH(MID($B290,1,1),_314_Table3_ColumnLookup,0),FALSE),
  IF(VALUE(LEFT($A290,3))=314,VLOOKUP(VALUE(MID($B290,2,1)),_314_Table3,MATCH(MID($B290,1,1),_314_Table3_ColumnLookup,0),FALSE)
+N("314"),
""))))))))))))))))))))))))</f>
        <v>#NAME?</v>
      </c>
      <c r="G290" t="s">
        <v>1161</v>
      </c>
      <c r="H290" s="321">
        <f>IFERROR(
IF(ISERROR($D290)=FALSE,$D290,IF(ISERROR($E290)=FALSE,$E290,IF(ISERROR($F290)=FALSE,$F290
+N("012 checkboxes"),
IF(
IF(OR(LEFT($A290,9)="Syndicate",LEFT($A290,12)="NewSyndicate"),VLOOKUP($A290,'012'!$J:$ZW,MATCH("Link to button",'012'!$J$1:$ZW$1,0),0)
+N("309 checkbox"),
IF($C290="309 LCR Summary0",VLOOKUP("Notes990",'309'!$P:$ZZ,MATCH("Link to button",'309'!$P$1:$ZZ$1,0),0)
+N("313 checkboxes"),
IF($C290="313 Financial Information0LcmVsScr",IF($C290="309 LCR Summary0",VLOOKUP("LcmVsScr",'309'!$N:$ZZ,MATCH("Link to button",'309'!$N$1:$ZZ$1,0),0),
IF($C290="313 Financial Information0LcrDocAttached",IF($C290="309 LCR Summary0",VLOOKUP("LcrDocAttached",'309'!$N:$ZZ,MATCH("Link to button",'309'!$N$1:$ZZ$1,0),
0)))))))=1,TRUE,FALSE)
))),"")</f>
        <v>0</v>
      </c>
      <c r="I290">
        <v>1994</v>
      </c>
    </row>
    <row r="291" spans="1:9" customFormat="1">
      <c r="A291" s="237" t="str">
        <f>VLOOKUP($G291,CSVLookups!$B:$R,MATCH(A$1,CSVLookups!$B$1:$R$1,0),FALSE)</f>
        <v>312 Projected Solvency II Technical Provisions at Time Zero</v>
      </c>
      <c r="B291" s="237" t="str">
        <f>VLOOKUP($G291,CSVLookups!$B:$R,MATCH(B$1,CSVLookups!$B$1:$R$1,0),FALSE)</f>
        <v>P</v>
      </c>
      <c r="C291" s="238" t="str">
        <f t="shared" si="5"/>
        <v>312 Projected Solvency II Technical Provisions at Time ZeroP1994</v>
      </c>
      <c r="D291" s="238">
        <f>IF(AND(VALUE(LEFT($A291,3))=309,LEN($B291)=3),VLOOKUP(VALUE(MID($B291,2,2)),_309_Table1,MATCH(MID($B291,1,1),_309_Table1_ColumnLookup,0),FALSE),
  IF($C291="309 LCR SummaryA",OneYearSCR,IF($C291="309 LCR SummaryB",UltimateSCR,IF(VALUE(LEFT($A291,3))=309,VLOOKUP(VALUE(MID($B291,2,1)),_309_Table1,MATCH(MID($B291,1,1),_309_Table1_ColumnLookup,0),FALSE)
+N("309"),
  IF(VALUE(LEFT($A291,3))=310,VLOOKUP(VALUE(MID($B291,2,1)),_310_Table1,MATCH(MID($B291,1,1),_310_Table1_ColumnLookup,0),FALSE)
+N("310"),
  IF(AND(VALUE(LEFT($A291,3))=311,LEN($I291)=4),VLOOKUP($I291,_311_Table1,MATCH($B291,_311_Table1_ColumnLookup,0),FALSE),
  IF(AND(VALUE(LEFT($A291,3))=311,OR($B291="I2",$B291="J2",$B291="K2",$B291="L2")),VLOOKUP('311'!$G$58,_311_Table1,MATCH(MID($B291,1,1),_311_Table1_ColumnLookup,0),FALSE),
  IF(AND(VALUE(LEFT($A291,3))=311,RIGHT($B291,5)="Total"),VLOOKUP('311'!$G$59,_311_Table1,MATCH(MID($B291,1,1),_311_Table1_ColumnLookup,0),FALSE),
  IF(VALUE(LEFT($A291,3))=311,VLOOKUP(VALUE(MID($B291,2,1)),_311_Table1,MATCH(MID($B291,1,1),_311_Table1_ColumnLookup,0),FALSE)
+N("311"),
  IF(AND(VALUE(LEFT($A291,3))=312,LEFT($G291,10)="Unincepted",$B291="G "),VLOOKUP(" ULO",_312_Table1,MATCH('312'!$N$16,_312_Table1_ColumnLookup,0),FALSE),
  IF(AND(VALUE(LEFT($A291,3))=312,LEFT($G291,10)="Unincepted",$B291="O "),VLOOKUP(" ULO",_312_Table1,MATCH('312'!$V$16,_312_Table1_ColumnLookup,0),FALSE),
  IF(AND(VALUE(LEFT($A291,3))=312,LEFT($G291,10)="Unincepted",$B291="Q "),VLOOKUP(" ULO",_312_Table1,MATCH('312'!$X$16,_312_Table1_ColumnLookup,0),FALSE),
  IF(AND(VALUE(LEFT($A291,3))=312,LEFT($G291,10)="Unincepted"),VLOOKUP(" ULO",_312_Table1,MATCH(LEFT($B291,1),_312_Table1_ColumnLookup,0),FALSE),
  IF(AND(VALUE(LEFT($A291,3))=312,LEFT($G291,5)="Total",$B291="G "),VLOOKUP('312'!$F$80,_312_Table1,MATCH('312'!$N$16,_312_Table1_ColumnLookup,0),FALSE),
  IF(AND(VALUE(LEFT($A291,3))=312,LEFT($G291,5)="Total",$B291="O "),VLOOKUP('312'!$F$80,_312_Table1,MATCH('312'!$V$16,_312_Table1_ColumnLookup,0),FALSE),
  IF(AND(VALUE(LEFT($A291,3))=312,LEFT($G291,5)="Total",$B291="Q "),VLOOKUP('312'!$F$80,_312_Table1,MATCH('312'!$X$16,_312_Table1_ColumnLookup,0),FALSE),
  IF(AND(VALUE(LEFT($A291,3))=312,LEFT($G291,5)="Total"),VLOOKUP('312'!$F$80,_312_Table1,MATCH(LEFT($B291,1),_312_Table1_ColumnLookup,0),FALSE),
  IF(AND(VALUE(LEFT($A291,3))=312,LEN($I291)=4,$B291="G"),VLOOKUP($I291,_312_Table1,MATCH('312'!$N$16,_312_Table1_ColumnLookup,0),FALSE),
  IF(AND(VALUE(LEFT($A291,3))=312,LEN($I291)=4,$B291="O"),VLOOKUP($I291,_312_Table1,MATCH('312'!$V$16,_312_Table1_ColumnLookup,0),FALSE),
  IF(AND(VALUE(LEFT($A291,3))=312,LEN($I291)=4,$B291="Q"),VLOOKUP($I291,_312_Table1,MATCH('312'!$X$16,_312_Table1_ColumnLookup,0),FALSE),
  IF(AND(VALUE(LEFT($A291,3))=312,LEN($I291)=4),VLOOKUP($I291,_312_Table1,MATCH(LEFT($B291,1),_312_Table1_ColumnLookup,0),FALSE)
+N("312"),
  IF(VALUE(LEFT($A291,3))=313,VLOOKUP(VALUE(MID($B291,2,1)),_313_Table1,MATCH(MID($B291,1,1),_313_Table1_ColumnLookup,0),FALSE)
+N("313"),
  IF(AND(VALUE(LEFT($A291,3))=314,LEN($B291)=3),VLOOKUP(VALUE(MID($B291,2,2)),_314_Table1,MATCH(MID($B291,1,1),_314_Table1_ColumnLookup,0),FALSE),
  IF(VALUE(LEFT($A291,3))=314,VLOOKUP(VALUE(MID($B291,2,1)),_314_Table1,MATCH(MID($B291,1,1),_314_Table1_ColumnLookup,0),FALSE)
+N("314"),
""))))))))))))))))))))))))</f>
        <v>0</v>
      </c>
      <c r="E291" s="238" t="e">
        <f>IF(AND(VALUE(LEFT($A291,3))=309,LEN($B291)=3),VLOOKUP(VALUE(MID($B291,2,2)),_309_Table2,MATCH(MID($B291,1,1),_309_Table2_ColumnLookup,0),FALSE),
  IF($C291="309 LCR SummaryA",OneYearSCR,IF($C291="309 LCR SummaryB",UltimateSCR,IF(VALUE(LEFT($A291,3))=309,VLOOKUP(VALUE(MID($B291,2,1)),_309_Table2,MATCH(MID($B291,1,1),_309_Table2_ColumnLookup,0),FALSE)
+N("309"),
  IF(VALUE(LEFT($A291,3))=310,VLOOKUP(VALUE(MID($B291,2,1)),_310_Table2,MATCH(MID($B291,1,1),_310_Table2_ColumnLookup,0),FALSE)
+N("310"),
  IF(AND(VALUE(LEFT($A291,3))=311,LEN($I291)=4),VLOOKUP($I291,_311_Table2,MATCH($B291,_311_Table2_ColumnLookup,0),FALSE),
  IF(AND(VALUE(LEFT($A291,3))=311,OR($B291="I2",$B291="J2",$B291="K2",$B291="L2")),VLOOKUP('311'!$G$58,_311_Table2,MATCH(MID($B291,1,1),_311_Table2_ColumnLookup,0),FALSE),
  IF(AND(VALUE(LEFT($A291,3))=311,RIGHT($B291,5)="Total"),VLOOKUP('311'!$G$59,_311_Table2,MATCH(MID($B291,1,1),_311_Table2_ColumnLookup,0),FALSE),
  IF(VALUE(LEFT($A291,3))=311,VLOOKUP(VALUE(MID($B291,2,1)),_311_Table2,MATCH(MID($B291,1,1),_311_Table2_ColumnLookup,0),FALSE)
+N("311"),
  IF(AND(VALUE(LEFT($A291,3))=312,LEFT($G291,10)="Unincepted",$B291="G "),VLOOKUP(" ULO",_312_Table2,MATCH('312'!$N$16,_312_Table2_ColumnLookup,0),FALSE),
  IF(AND(VALUE(LEFT($A291,3))=312,LEFT($G291,10)="Unincepted",$B291="O "),VLOOKUP(" ULO",_312_Table2,MATCH('312'!$V$16,_312_Table2_ColumnLookup,0),FALSE),
  IF(AND(VALUE(LEFT($A291,3))=312,LEFT($G291,10)="Unincepted",$B291="Q "),VLOOKUP(" ULO",_312_Table2,MATCH('312'!$X$16,_312_Table2_ColumnLookup,0),FALSE),
  IF(AND(VALUE(LEFT($A291,3))=312,LEFT($G291,10)="Unincepted"),VLOOKUP(" ULO",_312_Table2,MATCH(LEFT($B291,1),_312_Table2_ColumnLookup,0),FALSE),
  IF(AND(VALUE(LEFT($A291,3))=312,LEFT($G291,5)="Total",$B291="G "),VLOOKUP('312'!$F$80,_312_Table2,MATCH('312'!$N$16,_312_Table2_ColumnLookup,0),FALSE),
  IF(AND(VALUE(LEFT($A291,3))=312,LEFT($G291,5)="Total",$B291="O "),VLOOKUP('312'!$F$80,_312_Table2,MATCH('312'!$V$16,_312_Table2_ColumnLookup,0),FALSE),
  IF(AND(VALUE(LEFT($A291,3))=312,LEFT($G291,5)="Total",$B291="Q "),VLOOKUP('312'!$F$80,_312_Table2,MATCH('312'!$X$16,_312_Table2_ColumnLookup,0),FALSE),
  IF(AND(VALUE(LEFT($A291,3))=312,LEFT($G291,5)="Total"),VLOOKUP('312'!$F$80,_312_Table2,MATCH(LEFT($B291,1),_312_Table2_ColumnLookup,0),FALSE),
  IF(AND(VALUE(LEFT($A291,3))=312,LEN($I291)=4,$B291="G"),VLOOKUP($I291,_312_Table2,MATCH('312'!$N$16,_312_Table2_ColumnLookup,0),FALSE),
  IF(AND(VALUE(LEFT($A291,3))=312,LEN($I291)=4,$B291="O"),VLOOKUP($I291,_312_Table2,MATCH('312'!$V$16,_312_Table2_ColumnLookup,0),FALSE),
  IF(AND(VALUE(LEFT($A291,3))=312,LEN($I291)=4,$B291="Q"),VLOOKUP($I291,_312_Table2,MATCH('312'!$X$16,_312_Table2_ColumnLookup,0),FALSE),
  IF(AND(VALUE(LEFT($A291,3))=312,LEN($I291)=4),VLOOKUP($I291,_312_Table2,MATCH(LEFT($B291,1),_312_Table2_ColumnLookup,0),FALSE)
+N("312"),
  IF(VALUE(LEFT($A291,3))=313,VLOOKUP(VALUE(MID($B291,2,1)),_313_Table2,MATCH(MID($B291,1,1),_313_Table2_ColumnLookup,0),FALSE)
+N("313"),
  IF(AND(VALUE(LEFT($A291,3))=314,LEN($B291)=3),VLOOKUP(VALUE(MID($B291,2,2)),_314_Table2,MATCH(MID($B291,1,1),_314_Table2_ColumnLookup,0),FALSE),
  IF(VALUE(LEFT($A291,3))=314,VLOOKUP(VALUE(MID($B291,2,1)),_314_Table2,MATCH(MID($B291,1,1),_314_Table2_ColumnLookup,0),FALSE)
+N("314"),
""))))))))))))))))))))))))</f>
        <v>#NAME?</v>
      </c>
      <c r="F291" s="238" t="e">
        <f>IF(AND(VALUE(LEFT($A291,3))=309,LEN($B291)=3),VLOOKUP(VALUE(MID($B291,2,2)),_309_Table3,MATCH(MID($B291,1,1),_309_Table3_ColumnLookup,0),FALSE),
  IF($C291="309 LCR SummaryA",OneYearSCR,IF($C291="309 LCR SummaryB",UltimateSCR,IF(VALUE(LEFT($A291,3))=309,VLOOKUP(VALUE(MID($B291,2,1)),_309_Table3,MATCH(MID($B291,1,1),_309_Table3_ColumnLookup,0),FALSE)
+N("309"),
  IF(VALUE(LEFT($A291,3))=310,VLOOKUP(VALUE(MID($B291,2,1)),_310_Table3,MATCH(MID($B291,1,1),_310_Table3_ColumnLookup,0),FALSE)
+N("310"),
  IF(AND(VALUE(LEFT($A291,3))=311,LEN($I291)=4),VLOOKUP($I291,_311_Table3,MATCH($B291,_311_Table3_ColumnLookup,0),FALSE),
  IF(AND(VALUE(LEFT($A291,3))=311,OR($B291="I2",$B291="J2",$B291="K2",$B291="L2")),VLOOKUP('311'!$G$58,_311_Table3,MATCH(MID($B291,1,1),_311_Table3_ColumnLookup,0),FALSE),
  IF(AND(VALUE(LEFT($A291,3))=311,RIGHT($B291,5)="Total"),VLOOKUP('311'!$G$59,_311_Table3,MATCH(MID($B291,1,1),_311_Table3_ColumnLookup,0),FALSE),
  IF(VALUE(LEFT($A291,3))=311,VLOOKUP(VALUE(MID($B291,2,1)),_311_Table3,MATCH(MID($B291,1,1),_311_Table3_ColumnLookup,0),FALSE)
+N("311"),
  IF(AND(VALUE(LEFT($A291,3))=312,LEFT($G291,10)="Unincepted",$B291="G "),VLOOKUP(" ULO",_312_Table3,MATCH('312'!$N$16,_312_Table3_ColumnLookup,0),FALSE),
  IF(AND(VALUE(LEFT($A291,3))=312,LEFT($G291,10)="Unincepted",$B291="O "),VLOOKUP(" ULO",_312_Table3,MATCH('312'!$V$16,_312_Table3_ColumnLookup,0),FALSE),
  IF(AND(VALUE(LEFT($A291,3))=312,LEFT($G291,10)="Unincepted",$B291="Q "),VLOOKUP(" ULO",_312_Table3,MATCH('312'!$X$16,_312_Table3_ColumnLookup,0),FALSE),
  IF(AND(VALUE(LEFT($A291,3))=312,LEFT($G291,10)="Unincepted"),VLOOKUP(" ULO",_312_Table3,MATCH(LEFT($B291,1),_312_Table3_ColumnLookup,0),FALSE),
  IF(AND(VALUE(LEFT($A291,3))=312,LEFT($G291,5)="Total",$B291="G "),VLOOKUP('312'!$F$80,_312_Table3,MATCH('312'!$N$16,_312_Table3_ColumnLookup,0),FALSE),
  IF(AND(VALUE(LEFT($A291,3))=312,LEFT($G291,5)="Total",$B291="O "),VLOOKUP('312'!$F$80,_312_Table3,MATCH('312'!$V$16,_312_Table3_ColumnLookup,0),FALSE),
  IF(AND(VALUE(LEFT($A291,3))=312,LEFT($G291,5)="Total",$B291="Q "),VLOOKUP('312'!$F$80,_312_Table3,MATCH('312'!$X$16,_312_Table3_ColumnLookup,0),FALSE),
  IF(AND(VALUE(LEFT($A291,3))=312,LEFT($G291,5)="Total"),VLOOKUP('312'!$F$80,_312_Table3,MATCH(LEFT($B291,1),_312_Table3_ColumnLookup,0),FALSE),
  IF(AND(VALUE(LEFT($A291,3))=312,LEN($I291)=4,$B291="G"),VLOOKUP($I291,_312_Table3,MATCH('312'!$N$16,_312_Table3_ColumnLookup,0),FALSE),
  IF(AND(VALUE(LEFT($A291,3))=312,LEN($I291)=4,$B291="O"),VLOOKUP($I291,_312_Table3,MATCH('312'!$V$16,_312_Table3_ColumnLookup,0),FALSE),
  IF(AND(VALUE(LEFT($A291,3))=312,LEN($I291)=4,$B291="Q"),VLOOKUP($I291,_312_Table3,MATCH('312'!$X$16,_312_Table3_ColumnLookup,0),FALSE),
  IF(AND(VALUE(LEFT($A291,3))=312,LEN($I291)=4),VLOOKUP($I291,_312_Table3,MATCH(LEFT($B291,1),_312_Table3_ColumnLookup,0),FALSE)
+N("312"),
  IF(VALUE(LEFT($A291,3))=313,VLOOKUP(VALUE(MID($B291,2,1)),_313_Table3,MATCH(MID($B291,1,1),_313_Table3_ColumnLookup,0),FALSE)
+N("313"),
  IF(AND(VALUE(LEFT($A291,3))=314,LEN($B291)=3),VLOOKUP(VALUE(MID($B291,2,2)),_314_Table3,MATCH(MID($B291,1,1),_314_Table3_ColumnLookup,0),FALSE),
  IF(VALUE(LEFT($A291,3))=314,VLOOKUP(VALUE(MID($B291,2,1)),_314_Table3,MATCH(MID($B291,1,1),_314_Table3_ColumnLookup,0),FALSE)
+N("314"),
""))))))))))))))))))))))))</f>
        <v>#NAME?</v>
      </c>
      <c r="G291" t="s">
        <v>1162</v>
      </c>
      <c r="H291" s="321">
        <f>IFERROR(
IF(ISERROR($D291)=FALSE,$D291,IF(ISERROR($E291)=FALSE,$E291,IF(ISERROR($F291)=FALSE,$F291
+N("012 checkboxes"),
IF(
IF(OR(LEFT($A291,9)="Syndicate",LEFT($A291,12)="NewSyndicate"),VLOOKUP($A291,'012'!$J:$ZW,MATCH("Link to button",'012'!$J$1:$ZW$1,0),0)
+N("309 checkbox"),
IF($C291="309 LCR Summary0",VLOOKUP("Notes990",'309'!$P:$ZZ,MATCH("Link to button",'309'!$P$1:$ZZ$1,0),0)
+N("313 checkboxes"),
IF($C291="313 Financial Information0LcmVsScr",IF($C291="309 LCR Summary0",VLOOKUP("LcmVsScr",'309'!$N:$ZZ,MATCH("Link to button",'309'!$N$1:$ZZ$1,0),0),
IF($C291="313 Financial Information0LcrDocAttached",IF($C291="309 LCR Summary0",VLOOKUP("LcrDocAttached",'309'!$N:$ZZ,MATCH("Link to button",'309'!$N$1:$ZZ$1,0),
0)))))))=1,TRUE,FALSE)
))),"")</f>
        <v>0</v>
      </c>
      <c r="I291">
        <v>1994</v>
      </c>
    </row>
    <row r="292" spans="1:9" customFormat="1">
      <c r="A292" s="237" t="str">
        <f>VLOOKUP($G292,CSVLookups!$B:$R,MATCH(A$1,CSVLookups!$B$1:$R$1,0),FALSE)</f>
        <v>312 Projected Solvency II Technical Provisions at Time Zero</v>
      </c>
      <c r="B292" s="237" t="str">
        <f>VLOOKUP($G292,CSVLookups!$B:$R,MATCH(B$1,CSVLookups!$B$1:$R$1,0),FALSE)</f>
        <v>Q</v>
      </c>
      <c r="C292" s="238" t="str">
        <f t="shared" si="5"/>
        <v>312 Projected Solvency II Technical Provisions at Time ZeroQ1994</v>
      </c>
      <c r="D292" s="238">
        <f>IF(AND(VALUE(LEFT($A292,3))=309,LEN($B292)=3),VLOOKUP(VALUE(MID($B292,2,2)),_309_Table1,MATCH(MID($B292,1,1),_309_Table1_ColumnLookup,0),FALSE),
  IF($C292="309 LCR SummaryA",OneYearSCR,IF($C292="309 LCR SummaryB",UltimateSCR,IF(VALUE(LEFT($A292,3))=309,VLOOKUP(VALUE(MID($B292,2,1)),_309_Table1,MATCH(MID($B292,1,1),_309_Table1_ColumnLookup,0),FALSE)
+N("309"),
  IF(VALUE(LEFT($A292,3))=310,VLOOKUP(VALUE(MID($B292,2,1)),_310_Table1,MATCH(MID($B292,1,1),_310_Table1_ColumnLookup,0),FALSE)
+N("310"),
  IF(AND(VALUE(LEFT($A292,3))=311,LEN($I292)=4),VLOOKUP($I292,_311_Table1,MATCH($B292,_311_Table1_ColumnLookup,0),FALSE),
  IF(AND(VALUE(LEFT($A292,3))=311,OR($B292="I2",$B292="J2",$B292="K2",$B292="L2")),VLOOKUP('311'!$G$58,_311_Table1,MATCH(MID($B292,1,1),_311_Table1_ColumnLookup,0),FALSE),
  IF(AND(VALUE(LEFT($A292,3))=311,RIGHT($B292,5)="Total"),VLOOKUP('311'!$G$59,_311_Table1,MATCH(MID($B292,1,1),_311_Table1_ColumnLookup,0),FALSE),
  IF(VALUE(LEFT($A292,3))=311,VLOOKUP(VALUE(MID($B292,2,1)),_311_Table1,MATCH(MID($B292,1,1),_311_Table1_ColumnLookup,0),FALSE)
+N("311"),
  IF(AND(VALUE(LEFT($A292,3))=312,LEFT($G292,10)="Unincepted",$B292="G "),VLOOKUP(" ULO",_312_Table1,MATCH('312'!$N$16,_312_Table1_ColumnLookup,0),FALSE),
  IF(AND(VALUE(LEFT($A292,3))=312,LEFT($G292,10)="Unincepted",$B292="O "),VLOOKUP(" ULO",_312_Table1,MATCH('312'!$V$16,_312_Table1_ColumnLookup,0),FALSE),
  IF(AND(VALUE(LEFT($A292,3))=312,LEFT($G292,10)="Unincepted",$B292="Q "),VLOOKUP(" ULO",_312_Table1,MATCH('312'!$X$16,_312_Table1_ColumnLookup,0),FALSE),
  IF(AND(VALUE(LEFT($A292,3))=312,LEFT($G292,10)="Unincepted"),VLOOKUP(" ULO",_312_Table1,MATCH(LEFT($B292,1),_312_Table1_ColumnLookup,0),FALSE),
  IF(AND(VALUE(LEFT($A292,3))=312,LEFT($G292,5)="Total",$B292="G "),VLOOKUP('312'!$F$80,_312_Table1,MATCH('312'!$N$16,_312_Table1_ColumnLookup,0),FALSE),
  IF(AND(VALUE(LEFT($A292,3))=312,LEFT($G292,5)="Total",$B292="O "),VLOOKUP('312'!$F$80,_312_Table1,MATCH('312'!$V$16,_312_Table1_ColumnLookup,0),FALSE),
  IF(AND(VALUE(LEFT($A292,3))=312,LEFT($G292,5)="Total",$B292="Q "),VLOOKUP('312'!$F$80,_312_Table1,MATCH('312'!$X$16,_312_Table1_ColumnLookup,0),FALSE),
  IF(AND(VALUE(LEFT($A292,3))=312,LEFT($G292,5)="Total"),VLOOKUP('312'!$F$80,_312_Table1,MATCH(LEFT($B292,1),_312_Table1_ColumnLookup,0),FALSE),
  IF(AND(VALUE(LEFT($A292,3))=312,LEN($I292)=4,$B292="G"),VLOOKUP($I292,_312_Table1,MATCH('312'!$N$16,_312_Table1_ColumnLookup,0),FALSE),
  IF(AND(VALUE(LEFT($A292,3))=312,LEN($I292)=4,$B292="O"),VLOOKUP($I292,_312_Table1,MATCH('312'!$V$16,_312_Table1_ColumnLookup,0),FALSE),
  IF(AND(VALUE(LEFT($A292,3))=312,LEN($I292)=4,$B292="Q"),VLOOKUP($I292,_312_Table1,MATCH('312'!$X$16,_312_Table1_ColumnLookup,0),FALSE),
  IF(AND(VALUE(LEFT($A292,3))=312,LEN($I292)=4),VLOOKUP($I292,_312_Table1,MATCH(LEFT($B292,1),_312_Table1_ColumnLookup,0),FALSE)
+N("312"),
  IF(VALUE(LEFT($A292,3))=313,VLOOKUP(VALUE(MID($B292,2,1)),_313_Table1,MATCH(MID($B292,1,1),_313_Table1_ColumnLookup,0),FALSE)
+N("313"),
  IF(AND(VALUE(LEFT($A292,3))=314,LEN($B292)=3),VLOOKUP(VALUE(MID($B292,2,2)),_314_Table1,MATCH(MID($B292,1,1),_314_Table1_ColumnLookup,0),FALSE),
  IF(VALUE(LEFT($A292,3))=314,VLOOKUP(VALUE(MID($B292,2,1)),_314_Table1,MATCH(MID($B292,1,1),_314_Table1_ColumnLookup,0),FALSE)
+N("314"),
""))))))))))))))))))))))))</f>
        <v>0</v>
      </c>
      <c r="E292" s="238" t="e">
        <f>IF(AND(VALUE(LEFT($A292,3))=309,LEN($B292)=3),VLOOKUP(VALUE(MID($B292,2,2)),_309_Table2,MATCH(MID($B292,1,1),_309_Table2_ColumnLookup,0),FALSE),
  IF($C292="309 LCR SummaryA",OneYearSCR,IF($C292="309 LCR SummaryB",UltimateSCR,IF(VALUE(LEFT($A292,3))=309,VLOOKUP(VALUE(MID($B292,2,1)),_309_Table2,MATCH(MID($B292,1,1),_309_Table2_ColumnLookup,0),FALSE)
+N("309"),
  IF(VALUE(LEFT($A292,3))=310,VLOOKUP(VALUE(MID($B292,2,1)),_310_Table2,MATCH(MID($B292,1,1),_310_Table2_ColumnLookup,0),FALSE)
+N("310"),
  IF(AND(VALUE(LEFT($A292,3))=311,LEN($I292)=4),VLOOKUP($I292,_311_Table2,MATCH($B292,_311_Table2_ColumnLookup,0),FALSE),
  IF(AND(VALUE(LEFT($A292,3))=311,OR($B292="I2",$B292="J2",$B292="K2",$B292="L2")),VLOOKUP('311'!$G$58,_311_Table2,MATCH(MID($B292,1,1),_311_Table2_ColumnLookup,0),FALSE),
  IF(AND(VALUE(LEFT($A292,3))=311,RIGHT($B292,5)="Total"),VLOOKUP('311'!$G$59,_311_Table2,MATCH(MID($B292,1,1),_311_Table2_ColumnLookup,0),FALSE),
  IF(VALUE(LEFT($A292,3))=311,VLOOKUP(VALUE(MID($B292,2,1)),_311_Table2,MATCH(MID($B292,1,1),_311_Table2_ColumnLookup,0),FALSE)
+N("311"),
  IF(AND(VALUE(LEFT($A292,3))=312,LEFT($G292,10)="Unincepted",$B292="G "),VLOOKUP(" ULO",_312_Table2,MATCH('312'!$N$16,_312_Table2_ColumnLookup,0),FALSE),
  IF(AND(VALUE(LEFT($A292,3))=312,LEFT($G292,10)="Unincepted",$B292="O "),VLOOKUP(" ULO",_312_Table2,MATCH('312'!$V$16,_312_Table2_ColumnLookup,0),FALSE),
  IF(AND(VALUE(LEFT($A292,3))=312,LEFT($G292,10)="Unincepted",$B292="Q "),VLOOKUP(" ULO",_312_Table2,MATCH('312'!$X$16,_312_Table2_ColumnLookup,0),FALSE),
  IF(AND(VALUE(LEFT($A292,3))=312,LEFT($G292,10)="Unincepted"),VLOOKUP(" ULO",_312_Table2,MATCH(LEFT($B292,1),_312_Table2_ColumnLookup,0),FALSE),
  IF(AND(VALUE(LEFT($A292,3))=312,LEFT($G292,5)="Total",$B292="G "),VLOOKUP('312'!$F$80,_312_Table2,MATCH('312'!$N$16,_312_Table2_ColumnLookup,0),FALSE),
  IF(AND(VALUE(LEFT($A292,3))=312,LEFT($G292,5)="Total",$B292="O "),VLOOKUP('312'!$F$80,_312_Table2,MATCH('312'!$V$16,_312_Table2_ColumnLookup,0),FALSE),
  IF(AND(VALUE(LEFT($A292,3))=312,LEFT($G292,5)="Total",$B292="Q "),VLOOKUP('312'!$F$80,_312_Table2,MATCH('312'!$X$16,_312_Table2_ColumnLookup,0),FALSE),
  IF(AND(VALUE(LEFT($A292,3))=312,LEFT($G292,5)="Total"),VLOOKUP('312'!$F$80,_312_Table2,MATCH(LEFT($B292,1),_312_Table2_ColumnLookup,0),FALSE),
  IF(AND(VALUE(LEFT($A292,3))=312,LEN($I292)=4,$B292="G"),VLOOKUP($I292,_312_Table2,MATCH('312'!$N$16,_312_Table2_ColumnLookup,0),FALSE),
  IF(AND(VALUE(LEFT($A292,3))=312,LEN($I292)=4,$B292="O"),VLOOKUP($I292,_312_Table2,MATCH('312'!$V$16,_312_Table2_ColumnLookup,0),FALSE),
  IF(AND(VALUE(LEFT($A292,3))=312,LEN($I292)=4,$B292="Q"),VLOOKUP($I292,_312_Table2,MATCH('312'!$X$16,_312_Table2_ColumnLookup,0),FALSE),
  IF(AND(VALUE(LEFT($A292,3))=312,LEN($I292)=4),VLOOKUP($I292,_312_Table2,MATCH(LEFT($B292,1),_312_Table2_ColumnLookup,0),FALSE)
+N("312"),
  IF(VALUE(LEFT($A292,3))=313,VLOOKUP(VALUE(MID($B292,2,1)),_313_Table2,MATCH(MID($B292,1,1),_313_Table2_ColumnLookup,0),FALSE)
+N("313"),
  IF(AND(VALUE(LEFT($A292,3))=314,LEN($B292)=3),VLOOKUP(VALUE(MID($B292,2,2)),_314_Table2,MATCH(MID($B292,1,1),_314_Table2_ColumnLookup,0),FALSE),
  IF(VALUE(LEFT($A292,3))=314,VLOOKUP(VALUE(MID($B292,2,1)),_314_Table2,MATCH(MID($B292,1,1),_314_Table2_ColumnLookup,0),FALSE)
+N("314"),
""))))))))))))))))))))))))</f>
        <v>#NAME?</v>
      </c>
      <c r="F292" s="238" t="e">
        <f>IF(AND(VALUE(LEFT($A292,3))=309,LEN($B292)=3),VLOOKUP(VALUE(MID($B292,2,2)),_309_Table3,MATCH(MID($B292,1,1),_309_Table3_ColumnLookup,0),FALSE),
  IF($C292="309 LCR SummaryA",OneYearSCR,IF($C292="309 LCR SummaryB",UltimateSCR,IF(VALUE(LEFT($A292,3))=309,VLOOKUP(VALUE(MID($B292,2,1)),_309_Table3,MATCH(MID($B292,1,1),_309_Table3_ColumnLookup,0),FALSE)
+N("309"),
  IF(VALUE(LEFT($A292,3))=310,VLOOKUP(VALUE(MID($B292,2,1)),_310_Table3,MATCH(MID($B292,1,1),_310_Table3_ColumnLookup,0),FALSE)
+N("310"),
  IF(AND(VALUE(LEFT($A292,3))=311,LEN($I292)=4),VLOOKUP($I292,_311_Table3,MATCH($B292,_311_Table3_ColumnLookup,0),FALSE),
  IF(AND(VALUE(LEFT($A292,3))=311,OR($B292="I2",$B292="J2",$B292="K2",$B292="L2")),VLOOKUP('311'!$G$58,_311_Table3,MATCH(MID($B292,1,1),_311_Table3_ColumnLookup,0),FALSE),
  IF(AND(VALUE(LEFT($A292,3))=311,RIGHT($B292,5)="Total"),VLOOKUP('311'!$G$59,_311_Table3,MATCH(MID($B292,1,1),_311_Table3_ColumnLookup,0),FALSE),
  IF(VALUE(LEFT($A292,3))=311,VLOOKUP(VALUE(MID($B292,2,1)),_311_Table3,MATCH(MID($B292,1,1),_311_Table3_ColumnLookup,0),FALSE)
+N("311"),
  IF(AND(VALUE(LEFT($A292,3))=312,LEFT($G292,10)="Unincepted",$B292="G "),VLOOKUP(" ULO",_312_Table3,MATCH('312'!$N$16,_312_Table3_ColumnLookup,0),FALSE),
  IF(AND(VALUE(LEFT($A292,3))=312,LEFT($G292,10)="Unincepted",$B292="O "),VLOOKUP(" ULO",_312_Table3,MATCH('312'!$V$16,_312_Table3_ColumnLookup,0),FALSE),
  IF(AND(VALUE(LEFT($A292,3))=312,LEFT($G292,10)="Unincepted",$B292="Q "),VLOOKUP(" ULO",_312_Table3,MATCH('312'!$X$16,_312_Table3_ColumnLookup,0),FALSE),
  IF(AND(VALUE(LEFT($A292,3))=312,LEFT($G292,10)="Unincepted"),VLOOKUP(" ULO",_312_Table3,MATCH(LEFT($B292,1),_312_Table3_ColumnLookup,0),FALSE),
  IF(AND(VALUE(LEFT($A292,3))=312,LEFT($G292,5)="Total",$B292="G "),VLOOKUP('312'!$F$80,_312_Table3,MATCH('312'!$N$16,_312_Table3_ColumnLookup,0),FALSE),
  IF(AND(VALUE(LEFT($A292,3))=312,LEFT($G292,5)="Total",$B292="O "),VLOOKUP('312'!$F$80,_312_Table3,MATCH('312'!$V$16,_312_Table3_ColumnLookup,0),FALSE),
  IF(AND(VALUE(LEFT($A292,3))=312,LEFT($G292,5)="Total",$B292="Q "),VLOOKUP('312'!$F$80,_312_Table3,MATCH('312'!$X$16,_312_Table3_ColumnLookup,0),FALSE),
  IF(AND(VALUE(LEFT($A292,3))=312,LEFT($G292,5)="Total"),VLOOKUP('312'!$F$80,_312_Table3,MATCH(LEFT($B292,1),_312_Table3_ColumnLookup,0),FALSE),
  IF(AND(VALUE(LEFT($A292,3))=312,LEN($I292)=4,$B292="G"),VLOOKUP($I292,_312_Table3,MATCH('312'!$N$16,_312_Table3_ColumnLookup,0),FALSE),
  IF(AND(VALUE(LEFT($A292,3))=312,LEN($I292)=4,$B292="O"),VLOOKUP($I292,_312_Table3,MATCH('312'!$V$16,_312_Table3_ColumnLookup,0),FALSE),
  IF(AND(VALUE(LEFT($A292,3))=312,LEN($I292)=4,$B292="Q"),VLOOKUP($I292,_312_Table3,MATCH('312'!$X$16,_312_Table3_ColumnLookup,0),FALSE),
  IF(AND(VALUE(LEFT($A292,3))=312,LEN($I292)=4),VLOOKUP($I292,_312_Table3,MATCH(LEFT($B292,1),_312_Table3_ColumnLookup,0),FALSE)
+N("312"),
  IF(VALUE(LEFT($A292,3))=313,VLOOKUP(VALUE(MID($B292,2,1)),_313_Table3,MATCH(MID($B292,1,1),_313_Table3_ColumnLookup,0),FALSE)
+N("313"),
  IF(AND(VALUE(LEFT($A292,3))=314,LEN($B292)=3),VLOOKUP(VALUE(MID($B292,2,2)),_314_Table3,MATCH(MID($B292,1,1),_314_Table3_ColumnLookup,0),FALSE),
  IF(VALUE(LEFT($A292,3))=314,VLOOKUP(VALUE(MID($B292,2,1)),_314_Table3,MATCH(MID($B292,1,1),_314_Table3_ColumnLookup,0),FALSE)
+N("314"),
""))))))))))))))))))))))))</f>
        <v>#NAME?</v>
      </c>
      <c r="G292" t="s">
        <v>1163</v>
      </c>
      <c r="H292" s="321">
        <f>IFERROR(
IF(ISERROR($D292)=FALSE,$D292,IF(ISERROR($E292)=FALSE,$E292,IF(ISERROR($F292)=FALSE,$F292
+N("012 checkboxes"),
IF(
IF(OR(LEFT($A292,9)="Syndicate",LEFT($A292,12)="NewSyndicate"),VLOOKUP($A292,'012'!$J:$ZW,MATCH("Link to button",'012'!$J$1:$ZW$1,0),0)
+N("309 checkbox"),
IF($C292="309 LCR Summary0",VLOOKUP("Notes990",'309'!$P:$ZZ,MATCH("Link to button",'309'!$P$1:$ZZ$1,0),0)
+N("313 checkboxes"),
IF($C292="313 Financial Information0LcmVsScr",IF($C292="309 LCR Summary0",VLOOKUP("LcmVsScr",'309'!$N:$ZZ,MATCH("Link to button",'309'!$N$1:$ZZ$1,0),0),
IF($C292="313 Financial Information0LcrDocAttached",IF($C292="309 LCR Summary0",VLOOKUP("LcrDocAttached",'309'!$N:$ZZ,MATCH("Link to button",'309'!$N$1:$ZZ$1,0),
0)))))))=1,TRUE,FALSE)
))),"")</f>
        <v>0</v>
      </c>
      <c r="I292">
        <v>1994</v>
      </c>
    </row>
    <row r="293" spans="1:9" customFormat="1">
      <c r="A293" s="237" t="str">
        <f>VLOOKUP($G293,CSVLookups!$B:$R,MATCH(A$1,CSVLookups!$B$1:$R$1,0),FALSE)</f>
        <v>312 Projected Solvency II Technical Provisions at Time Zero</v>
      </c>
      <c r="B293" s="237" t="str">
        <f>VLOOKUP($G293,CSVLookups!$B:$R,MATCH(B$1,CSVLookups!$B$1:$R$1,0),FALSE)</f>
        <v>A</v>
      </c>
      <c r="C293" s="238" t="str">
        <f t="shared" si="5"/>
        <v>312 Projected Solvency II Technical Provisions at Time ZeroA1995</v>
      </c>
      <c r="D293" s="238">
        <f>IF(AND(VALUE(LEFT($A293,3))=309,LEN($B293)=3),VLOOKUP(VALUE(MID($B293,2,2)),_309_Table1,MATCH(MID($B293,1,1),_309_Table1_ColumnLookup,0),FALSE),
  IF($C293="309 LCR SummaryA",OneYearSCR,IF($C293="309 LCR SummaryB",UltimateSCR,IF(VALUE(LEFT($A293,3))=309,VLOOKUP(VALUE(MID($B293,2,1)),_309_Table1,MATCH(MID($B293,1,1),_309_Table1_ColumnLookup,0),FALSE)
+N("309"),
  IF(VALUE(LEFT($A293,3))=310,VLOOKUP(VALUE(MID($B293,2,1)),_310_Table1,MATCH(MID($B293,1,1),_310_Table1_ColumnLookup,0),FALSE)
+N("310"),
  IF(AND(VALUE(LEFT($A293,3))=311,LEN($I293)=4),VLOOKUP($I293,_311_Table1,MATCH($B293,_311_Table1_ColumnLookup,0),FALSE),
  IF(AND(VALUE(LEFT($A293,3))=311,OR($B293="I2",$B293="J2",$B293="K2",$B293="L2")),VLOOKUP('311'!$G$58,_311_Table1,MATCH(MID($B293,1,1),_311_Table1_ColumnLookup,0),FALSE),
  IF(AND(VALUE(LEFT($A293,3))=311,RIGHT($B293,5)="Total"),VLOOKUP('311'!$G$59,_311_Table1,MATCH(MID($B293,1,1),_311_Table1_ColumnLookup,0),FALSE),
  IF(VALUE(LEFT($A293,3))=311,VLOOKUP(VALUE(MID($B293,2,1)),_311_Table1,MATCH(MID($B293,1,1),_311_Table1_ColumnLookup,0),FALSE)
+N("311"),
  IF(AND(VALUE(LEFT($A293,3))=312,LEFT($G293,10)="Unincepted",$B293="G "),VLOOKUP(" ULO",_312_Table1,MATCH('312'!$N$16,_312_Table1_ColumnLookup,0),FALSE),
  IF(AND(VALUE(LEFT($A293,3))=312,LEFT($G293,10)="Unincepted",$B293="O "),VLOOKUP(" ULO",_312_Table1,MATCH('312'!$V$16,_312_Table1_ColumnLookup,0),FALSE),
  IF(AND(VALUE(LEFT($A293,3))=312,LEFT($G293,10)="Unincepted",$B293="Q "),VLOOKUP(" ULO",_312_Table1,MATCH('312'!$X$16,_312_Table1_ColumnLookup,0),FALSE),
  IF(AND(VALUE(LEFT($A293,3))=312,LEFT($G293,10)="Unincepted"),VLOOKUP(" ULO",_312_Table1,MATCH(LEFT($B293,1),_312_Table1_ColumnLookup,0),FALSE),
  IF(AND(VALUE(LEFT($A293,3))=312,LEFT($G293,5)="Total",$B293="G "),VLOOKUP('312'!$F$80,_312_Table1,MATCH('312'!$N$16,_312_Table1_ColumnLookup,0),FALSE),
  IF(AND(VALUE(LEFT($A293,3))=312,LEFT($G293,5)="Total",$B293="O "),VLOOKUP('312'!$F$80,_312_Table1,MATCH('312'!$V$16,_312_Table1_ColumnLookup,0),FALSE),
  IF(AND(VALUE(LEFT($A293,3))=312,LEFT($G293,5)="Total",$B293="Q "),VLOOKUP('312'!$F$80,_312_Table1,MATCH('312'!$X$16,_312_Table1_ColumnLookup,0),FALSE),
  IF(AND(VALUE(LEFT($A293,3))=312,LEFT($G293,5)="Total"),VLOOKUP('312'!$F$80,_312_Table1,MATCH(LEFT($B293,1),_312_Table1_ColumnLookup,0),FALSE),
  IF(AND(VALUE(LEFT($A293,3))=312,LEN($I293)=4,$B293="G"),VLOOKUP($I293,_312_Table1,MATCH('312'!$N$16,_312_Table1_ColumnLookup,0),FALSE),
  IF(AND(VALUE(LEFT($A293,3))=312,LEN($I293)=4,$B293="O"),VLOOKUP($I293,_312_Table1,MATCH('312'!$V$16,_312_Table1_ColumnLookup,0),FALSE),
  IF(AND(VALUE(LEFT($A293,3))=312,LEN($I293)=4,$B293="Q"),VLOOKUP($I293,_312_Table1,MATCH('312'!$X$16,_312_Table1_ColumnLookup,0),FALSE),
  IF(AND(VALUE(LEFT($A293,3))=312,LEN($I293)=4),VLOOKUP($I293,_312_Table1,MATCH(LEFT($B293,1),_312_Table1_ColumnLookup,0),FALSE)
+N("312"),
  IF(VALUE(LEFT($A293,3))=313,VLOOKUP(VALUE(MID($B293,2,1)),_313_Table1,MATCH(MID($B293,1,1),_313_Table1_ColumnLookup,0),FALSE)
+N("313"),
  IF(AND(VALUE(LEFT($A293,3))=314,LEN($B293)=3),VLOOKUP(VALUE(MID($B293,2,2)),_314_Table1,MATCH(MID($B293,1,1),_314_Table1_ColumnLookup,0),FALSE),
  IF(VALUE(LEFT($A293,3))=314,VLOOKUP(VALUE(MID($B293,2,1)),_314_Table1,MATCH(MID($B293,1,1),_314_Table1_ColumnLookup,0),FALSE)
+N("314"),
""))))))))))))))))))))))))</f>
        <v>0</v>
      </c>
      <c r="E293" s="238" t="e">
        <f>IF(AND(VALUE(LEFT($A293,3))=309,LEN($B293)=3),VLOOKUP(VALUE(MID($B293,2,2)),_309_Table2,MATCH(MID($B293,1,1),_309_Table2_ColumnLookup,0),FALSE),
  IF($C293="309 LCR SummaryA",OneYearSCR,IF($C293="309 LCR SummaryB",UltimateSCR,IF(VALUE(LEFT($A293,3))=309,VLOOKUP(VALUE(MID($B293,2,1)),_309_Table2,MATCH(MID($B293,1,1),_309_Table2_ColumnLookup,0),FALSE)
+N("309"),
  IF(VALUE(LEFT($A293,3))=310,VLOOKUP(VALUE(MID($B293,2,1)),_310_Table2,MATCH(MID($B293,1,1),_310_Table2_ColumnLookup,0),FALSE)
+N("310"),
  IF(AND(VALUE(LEFT($A293,3))=311,LEN($I293)=4),VLOOKUP($I293,_311_Table2,MATCH($B293,_311_Table2_ColumnLookup,0),FALSE),
  IF(AND(VALUE(LEFT($A293,3))=311,OR($B293="I2",$B293="J2",$B293="K2",$B293="L2")),VLOOKUP('311'!$G$58,_311_Table2,MATCH(MID($B293,1,1),_311_Table2_ColumnLookup,0),FALSE),
  IF(AND(VALUE(LEFT($A293,3))=311,RIGHT($B293,5)="Total"),VLOOKUP('311'!$G$59,_311_Table2,MATCH(MID($B293,1,1),_311_Table2_ColumnLookup,0),FALSE),
  IF(VALUE(LEFT($A293,3))=311,VLOOKUP(VALUE(MID($B293,2,1)),_311_Table2,MATCH(MID($B293,1,1),_311_Table2_ColumnLookup,0),FALSE)
+N("311"),
  IF(AND(VALUE(LEFT($A293,3))=312,LEFT($G293,10)="Unincepted",$B293="G "),VLOOKUP(" ULO",_312_Table2,MATCH('312'!$N$16,_312_Table2_ColumnLookup,0),FALSE),
  IF(AND(VALUE(LEFT($A293,3))=312,LEFT($G293,10)="Unincepted",$B293="O "),VLOOKUP(" ULO",_312_Table2,MATCH('312'!$V$16,_312_Table2_ColumnLookup,0),FALSE),
  IF(AND(VALUE(LEFT($A293,3))=312,LEFT($G293,10)="Unincepted",$B293="Q "),VLOOKUP(" ULO",_312_Table2,MATCH('312'!$X$16,_312_Table2_ColumnLookup,0),FALSE),
  IF(AND(VALUE(LEFT($A293,3))=312,LEFT($G293,10)="Unincepted"),VLOOKUP(" ULO",_312_Table2,MATCH(LEFT($B293,1),_312_Table2_ColumnLookup,0),FALSE),
  IF(AND(VALUE(LEFT($A293,3))=312,LEFT($G293,5)="Total",$B293="G "),VLOOKUP('312'!$F$80,_312_Table2,MATCH('312'!$N$16,_312_Table2_ColumnLookup,0),FALSE),
  IF(AND(VALUE(LEFT($A293,3))=312,LEFT($G293,5)="Total",$B293="O "),VLOOKUP('312'!$F$80,_312_Table2,MATCH('312'!$V$16,_312_Table2_ColumnLookup,0),FALSE),
  IF(AND(VALUE(LEFT($A293,3))=312,LEFT($G293,5)="Total",$B293="Q "),VLOOKUP('312'!$F$80,_312_Table2,MATCH('312'!$X$16,_312_Table2_ColumnLookup,0),FALSE),
  IF(AND(VALUE(LEFT($A293,3))=312,LEFT($G293,5)="Total"),VLOOKUP('312'!$F$80,_312_Table2,MATCH(LEFT($B293,1),_312_Table2_ColumnLookup,0),FALSE),
  IF(AND(VALUE(LEFT($A293,3))=312,LEN($I293)=4,$B293="G"),VLOOKUP($I293,_312_Table2,MATCH('312'!$N$16,_312_Table2_ColumnLookup,0),FALSE),
  IF(AND(VALUE(LEFT($A293,3))=312,LEN($I293)=4,$B293="O"),VLOOKUP($I293,_312_Table2,MATCH('312'!$V$16,_312_Table2_ColumnLookup,0),FALSE),
  IF(AND(VALUE(LEFT($A293,3))=312,LEN($I293)=4,$B293="Q"),VLOOKUP($I293,_312_Table2,MATCH('312'!$X$16,_312_Table2_ColumnLookup,0),FALSE),
  IF(AND(VALUE(LEFT($A293,3))=312,LEN($I293)=4),VLOOKUP($I293,_312_Table2,MATCH(LEFT($B293,1),_312_Table2_ColumnLookup,0),FALSE)
+N("312"),
  IF(VALUE(LEFT($A293,3))=313,VLOOKUP(VALUE(MID($B293,2,1)),_313_Table2,MATCH(MID($B293,1,1),_313_Table2_ColumnLookup,0),FALSE)
+N("313"),
  IF(AND(VALUE(LEFT($A293,3))=314,LEN($B293)=3),VLOOKUP(VALUE(MID($B293,2,2)),_314_Table2,MATCH(MID($B293,1,1),_314_Table2_ColumnLookup,0),FALSE),
  IF(VALUE(LEFT($A293,3))=314,VLOOKUP(VALUE(MID($B293,2,1)),_314_Table2,MATCH(MID($B293,1,1),_314_Table2_ColumnLookup,0),FALSE)
+N("314"),
""))))))))))))))))))))))))</f>
        <v>#NAME?</v>
      </c>
      <c r="F293" s="238" t="e">
        <f>IF(AND(VALUE(LEFT($A293,3))=309,LEN($B293)=3),VLOOKUP(VALUE(MID($B293,2,2)),_309_Table3,MATCH(MID($B293,1,1),_309_Table3_ColumnLookup,0),FALSE),
  IF($C293="309 LCR SummaryA",OneYearSCR,IF($C293="309 LCR SummaryB",UltimateSCR,IF(VALUE(LEFT($A293,3))=309,VLOOKUP(VALUE(MID($B293,2,1)),_309_Table3,MATCH(MID($B293,1,1),_309_Table3_ColumnLookup,0),FALSE)
+N("309"),
  IF(VALUE(LEFT($A293,3))=310,VLOOKUP(VALUE(MID($B293,2,1)),_310_Table3,MATCH(MID($B293,1,1),_310_Table3_ColumnLookup,0),FALSE)
+N("310"),
  IF(AND(VALUE(LEFT($A293,3))=311,LEN($I293)=4),VLOOKUP($I293,_311_Table3,MATCH($B293,_311_Table3_ColumnLookup,0),FALSE),
  IF(AND(VALUE(LEFT($A293,3))=311,OR($B293="I2",$B293="J2",$B293="K2",$B293="L2")),VLOOKUP('311'!$G$58,_311_Table3,MATCH(MID($B293,1,1),_311_Table3_ColumnLookup,0),FALSE),
  IF(AND(VALUE(LEFT($A293,3))=311,RIGHT($B293,5)="Total"),VLOOKUP('311'!$G$59,_311_Table3,MATCH(MID($B293,1,1),_311_Table3_ColumnLookup,0),FALSE),
  IF(VALUE(LEFT($A293,3))=311,VLOOKUP(VALUE(MID($B293,2,1)),_311_Table3,MATCH(MID($B293,1,1),_311_Table3_ColumnLookup,0),FALSE)
+N("311"),
  IF(AND(VALUE(LEFT($A293,3))=312,LEFT($G293,10)="Unincepted",$B293="G "),VLOOKUP(" ULO",_312_Table3,MATCH('312'!$N$16,_312_Table3_ColumnLookup,0),FALSE),
  IF(AND(VALUE(LEFT($A293,3))=312,LEFT($G293,10)="Unincepted",$B293="O "),VLOOKUP(" ULO",_312_Table3,MATCH('312'!$V$16,_312_Table3_ColumnLookup,0),FALSE),
  IF(AND(VALUE(LEFT($A293,3))=312,LEFT($G293,10)="Unincepted",$B293="Q "),VLOOKUP(" ULO",_312_Table3,MATCH('312'!$X$16,_312_Table3_ColumnLookup,0),FALSE),
  IF(AND(VALUE(LEFT($A293,3))=312,LEFT($G293,10)="Unincepted"),VLOOKUP(" ULO",_312_Table3,MATCH(LEFT($B293,1),_312_Table3_ColumnLookup,0),FALSE),
  IF(AND(VALUE(LEFT($A293,3))=312,LEFT($G293,5)="Total",$B293="G "),VLOOKUP('312'!$F$80,_312_Table3,MATCH('312'!$N$16,_312_Table3_ColumnLookup,0),FALSE),
  IF(AND(VALUE(LEFT($A293,3))=312,LEFT($G293,5)="Total",$B293="O "),VLOOKUP('312'!$F$80,_312_Table3,MATCH('312'!$V$16,_312_Table3_ColumnLookup,0),FALSE),
  IF(AND(VALUE(LEFT($A293,3))=312,LEFT($G293,5)="Total",$B293="Q "),VLOOKUP('312'!$F$80,_312_Table3,MATCH('312'!$X$16,_312_Table3_ColumnLookup,0),FALSE),
  IF(AND(VALUE(LEFT($A293,3))=312,LEFT($G293,5)="Total"),VLOOKUP('312'!$F$80,_312_Table3,MATCH(LEFT($B293,1),_312_Table3_ColumnLookup,0),FALSE),
  IF(AND(VALUE(LEFT($A293,3))=312,LEN($I293)=4,$B293="G"),VLOOKUP($I293,_312_Table3,MATCH('312'!$N$16,_312_Table3_ColumnLookup,0),FALSE),
  IF(AND(VALUE(LEFT($A293,3))=312,LEN($I293)=4,$B293="O"),VLOOKUP($I293,_312_Table3,MATCH('312'!$V$16,_312_Table3_ColumnLookup,0),FALSE),
  IF(AND(VALUE(LEFT($A293,3))=312,LEN($I293)=4,$B293="Q"),VLOOKUP($I293,_312_Table3,MATCH('312'!$X$16,_312_Table3_ColumnLookup,0),FALSE),
  IF(AND(VALUE(LEFT($A293,3))=312,LEN($I293)=4),VLOOKUP($I293,_312_Table3,MATCH(LEFT($B293,1),_312_Table3_ColumnLookup,0),FALSE)
+N("312"),
  IF(VALUE(LEFT($A293,3))=313,VLOOKUP(VALUE(MID($B293,2,1)),_313_Table3,MATCH(MID($B293,1,1),_313_Table3_ColumnLookup,0),FALSE)
+N("313"),
  IF(AND(VALUE(LEFT($A293,3))=314,LEN($B293)=3),VLOOKUP(VALUE(MID($B293,2,2)),_314_Table3,MATCH(MID($B293,1,1),_314_Table3_ColumnLookup,0),FALSE),
  IF(VALUE(LEFT($A293,3))=314,VLOOKUP(VALUE(MID($B293,2,1)),_314_Table3,MATCH(MID($B293,1,1),_314_Table3_ColumnLookup,0),FALSE)
+N("314"),
""))))))))))))))))))))))))</f>
        <v>#NAME?</v>
      </c>
      <c r="G293" t="s">
        <v>1140</v>
      </c>
      <c r="H293" s="321">
        <f>IFERROR(
IF(ISERROR($D293)=FALSE,$D293,IF(ISERROR($E293)=FALSE,$E293,IF(ISERROR($F293)=FALSE,$F293
+N("012 checkboxes"),
IF(
IF(OR(LEFT($A293,9)="Syndicate",LEFT($A293,12)="NewSyndicate"),VLOOKUP($A293,'012'!$J:$ZW,MATCH("Link to button",'012'!$J$1:$ZW$1,0),0)
+N("309 checkbox"),
IF($C293="309 LCR Summary0",VLOOKUP("Notes990",'309'!$P:$ZZ,MATCH("Link to button",'309'!$P$1:$ZZ$1,0),0)
+N("313 checkboxes"),
IF($C293="313 Financial Information0LcmVsScr",IF($C293="309 LCR Summary0",VLOOKUP("LcmVsScr",'309'!$N:$ZZ,MATCH("Link to button",'309'!$N$1:$ZZ$1,0),0),
IF($C293="313 Financial Information0LcrDocAttached",IF($C293="309 LCR Summary0",VLOOKUP("LcrDocAttached",'309'!$N:$ZZ,MATCH("Link to button",'309'!$N$1:$ZZ$1,0),
0)))))))=1,TRUE,FALSE)
))),"")</f>
        <v>0</v>
      </c>
      <c r="I293">
        <v>1995</v>
      </c>
    </row>
    <row r="294" spans="1:9" customFormat="1">
      <c r="A294" s="237" t="str">
        <f>VLOOKUP($G294,CSVLookups!$B:$R,MATCH(A$1,CSVLookups!$B$1:$R$1,0),FALSE)</f>
        <v>312 Projected Solvency II Technical Provisions at Time Zero</v>
      </c>
      <c r="B294" s="237" t="str">
        <f>VLOOKUP($G294,CSVLookups!$B:$R,MATCH(B$1,CSVLookups!$B$1:$R$1,0),FALSE)</f>
        <v>B</v>
      </c>
      <c r="C294" s="238" t="str">
        <f t="shared" si="5"/>
        <v>312 Projected Solvency II Technical Provisions at Time ZeroB1995</v>
      </c>
      <c r="D294" s="238">
        <f>IF(AND(VALUE(LEFT($A294,3))=309,LEN($B294)=3),VLOOKUP(VALUE(MID($B294,2,2)),_309_Table1,MATCH(MID($B294,1,1),_309_Table1_ColumnLookup,0),FALSE),
  IF($C294="309 LCR SummaryA",OneYearSCR,IF($C294="309 LCR SummaryB",UltimateSCR,IF(VALUE(LEFT($A294,3))=309,VLOOKUP(VALUE(MID($B294,2,1)),_309_Table1,MATCH(MID($B294,1,1),_309_Table1_ColumnLookup,0),FALSE)
+N("309"),
  IF(VALUE(LEFT($A294,3))=310,VLOOKUP(VALUE(MID($B294,2,1)),_310_Table1,MATCH(MID($B294,1,1),_310_Table1_ColumnLookup,0),FALSE)
+N("310"),
  IF(AND(VALUE(LEFT($A294,3))=311,LEN($I294)=4),VLOOKUP($I294,_311_Table1,MATCH($B294,_311_Table1_ColumnLookup,0),FALSE),
  IF(AND(VALUE(LEFT($A294,3))=311,OR($B294="I2",$B294="J2",$B294="K2",$B294="L2")),VLOOKUP('311'!$G$58,_311_Table1,MATCH(MID($B294,1,1),_311_Table1_ColumnLookup,0),FALSE),
  IF(AND(VALUE(LEFT($A294,3))=311,RIGHT($B294,5)="Total"),VLOOKUP('311'!$G$59,_311_Table1,MATCH(MID($B294,1,1),_311_Table1_ColumnLookup,0),FALSE),
  IF(VALUE(LEFT($A294,3))=311,VLOOKUP(VALUE(MID($B294,2,1)),_311_Table1,MATCH(MID($B294,1,1),_311_Table1_ColumnLookup,0),FALSE)
+N("311"),
  IF(AND(VALUE(LEFT($A294,3))=312,LEFT($G294,10)="Unincepted",$B294="G "),VLOOKUP(" ULO",_312_Table1,MATCH('312'!$N$16,_312_Table1_ColumnLookup,0),FALSE),
  IF(AND(VALUE(LEFT($A294,3))=312,LEFT($G294,10)="Unincepted",$B294="O "),VLOOKUP(" ULO",_312_Table1,MATCH('312'!$V$16,_312_Table1_ColumnLookup,0),FALSE),
  IF(AND(VALUE(LEFT($A294,3))=312,LEFT($G294,10)="Unincepted",$B294="Q "),VLOOKUP(" ULO",_312_Table1,MATCH('312'!$X$16,_312_Table1_ColumnLookup,0),FALSE),
  IF(AND(VALUE(LEFT($A294,3))=312,LEFT($G294,10)="Unincepted"),VLOOKUP(" ULO",_312_Table1,MATCH(LEFT($B294,1),_312_Table1_ColumnLookup,0),FALSE),
  IF(AND(VALUE(LEFT($A294,3))=312,LEFT($G294,5)="Total",$B294="G "),VLOOKUP('312'!$F$80,_312_Table1,MATCH('312'!$N$16,_312_Table1_ColumnLookup,0),FALSE),
  IF(AND(VALUE(LEFT($A294,3))=312,LEFT($G294,5)="Total",$B294="O "),VLOOKUP('312'!$F$80,_312_Table1,MATCH('312'!$V$16,_312_Table1_ColumnLookup,0),FALSE),
  IF(AND(VALUE(LEFT($A294,3))=312,LEFT($G294,5)="Total",$B294="Q "),VLOOKUP('312'!$F$80,_312_Table1,MATCH('312'!$X$16,_312_Table1_ColumnLookup,0),FALSE),
  IF(AND(VALUE(LEFT($A294,3))=312,LEFT($G294,5)="Total"),VLOOKUP('312'!$F$80,_312_Table1,MATCH(LEFT($B294,1),_312_Table1_ColumnLookup,0),FALSE),
  IF(AND(VALUE(LEFT($A294,3))=312,LEN($I294)=4,$B294="G"),VLOOKUP($I294,_312_Table1,MATCH('312'!$N$16,_312_Table1_ColumnLookup,0),FALSE),
  IF(AND(VALUE(LEFT($A294,3))=312,LEN($I294)=4,$B294="O"),VLOOKUP($I294,_312_Table1,MATCH('312'!$V$16,_312_Table1_ColumnLookup,0),FALSE),
  IF(AND(VALUE(LEFT($A294,3))=312,LEN($I294)=4,$B294="Q"),VLOOKUP($I294,_312_Table1,MATCH('312'!$X$16,_312_Table1_ColumnLookup,0),FALSE),
  IF(AND(VALUE(LEFT($A294,3))=312,LEN($I294)=4),VLOOKUP($I294,_312_Table1,MATCH(LEFT($B294,1),_312_Table1_ColumnLookup,0),FALSE)
+N("312"),
  IF(VALUE(LEFT($A294,3))=313,VLOOKUP(VALUE(MID($B294,2,1)),_313_Table1,MATCH(MID($B294,1,1),_313_Table1_ColumnLookup,0),FALSE)
+N("313"),
  IF(AND(VALUE(LEFT($A294,3))=314,LEN($B294)=3),VLOOKUP(VALUE(MID($B294,2,2)),_314_Table1,MATCH(MID($B294,1,1),_314_Table1_ColumnLookup,0),FALSE),
  IF(VALUE(LEFT($A294,3))=314,VLOOKUP(VALUE(MID($B294,2,1)),_314_Table1,MATCH(MID($B294,1,1),_314_Table1_ColumnLookup,0),FALSE)
+N("314"),
""))))))))))))))))))))))))</f>
        <v>0</v>
      </c>
      <c r="E294" s="238" t="e">
        <f>IF(AND(VALUE(LEFT($A294,3))=309,LEN($B294)=3),VLOOKUP(VALUE(MID($B294,2,2)),_309_Table2,MATCH(MID($B294,1,1),_309_Table2_ColumnLookup,0),FALSE),
  IF($C294="309 LCR SummaryA",OneYearSCR,IF($C294="309 LCR SummaryB",UltimateSCR,IF(VALUE(LEFT($A294,3))=309,VLOOKUP(VALUE(MID($B294,2,1)),_309_Table2,MATCH(MID($B294,1,1),_309_Table2_ColumnLookup,0),FALSE)
+N("309"),
  IF(VALUE(LEFT($A294,3))=310,VLOOKUP(VALUE(MID($B294,2,1)),_310_Table2,MATCH(MID($B294,1,1),_310_Table2_ColumnLookup,0),FALSE)
+N("310"),
  IF(AND(VALUE(LEFT($A294,3))=311,LEN($I294)=4),VLOOKUP($I294,_311_Table2,MATCH($B294,_311_Table2_ColumnLookup,0),FALSE),
  IF(AND(VALUE(LEFT($A294,3))=311,OR($B294="I2",$B294="J2",$B294="K2",$B294="L2")),VLOOKUP('311'!$G$58,_311_Table2,MATCH(MID($B294,1,1),_311_Table2_ColumnLookup,0),FALSE),
  IF(AND(VALUE(LEFT($A294,3))=311,RIGHT($B294,5)="Total"),VLOOKUP('311'!$G$59,_311_Table2,MATCH(MID($B294,1,1),_311_Table2_ColumnLookup,0),FALSE),
  IF(VALUE(LEFT($A294,3))=311,VLOOKUP(VALUE(MID($B294,2,1)),_311_Table2,MATCH(MID($B294,1,1),_311_Table2_ColumnLookup,0),FALSE)
+N("311"),
  IF(AND(VALUE(LEFT($A294,3))=312,LEFT($G294,10)="Unincepted",$B294="G "),VLOOKUP(" ULO",_312_Table2,MATCH('312'!$N$16,_312_Table2_ColumnLookup,0),FALSE),
  IF(AND(VALUE(LEFT($A294,3))=312,LEFT($G294,10)="Unincepted",$B294="O "),VLOOKUP(" ULO",_312_Table2,MATCH('312'!$V$16,_312_Table2_ColumnLookup,0),FALSE),
  IF(AND(VALUE(LEFT($A294,3))=312,LEFT($G294,10)="Unincepted",$B294="Q "),VLOOKUP(" ULO",_312_Table2,MATCH('312'!$X$16,_312_Table2_ColumnLookup,0),FALSE),
  IF(AND(VALUE(LEFT($A294,3))=312,LEFT($G294,10)="Unincepted"),VLOOKUP(" ULO",_312_Table2,MATCH(LEFT($B294,1),_312_Table2_ColumnLookup,0),FALSE),
  IF(AND(VALUE(LEFT($A294,3))=312,LEFT($G294,5)="Total",$B294="G "),VLOOKUP('312'!$F$80,_312_Table2,MATCH('312'!$N$16,_312_Table2_ColumnLookup,0),FALSE),
  IF(AND(VALUE(LEFT($A294,3))=312,LEFT($G294,5)="Total",$B294="O "),VLOOKUP('312'!$F$80,_312_Table2,MATCH('312'!$V$16,_312_Table2_ColumnLookup,0),FALSE),
  IF(AND(VALUE(LEFT($A294,3))=312,LEFT($G294,5)="Total",$B294="Q "),VLOOKUP('312'!$F$80,_312_Table2,MATCH('312'!$X$16,_312_Table2_ColumnLookup,0),FALSE),
  IF(AND(VALUE(LEFT($A294,3))=312,LEFT($G294,5)="Total"),VLOOKUP('312'!$F$80,_312_Table2,MATCH(LEFT($B294,1),_312_Table2_ColumnLookup,0),FALSE),
  IF(AND(VALUE(LEFT($A294,3))=312,LEN($I294)=4,$B294="G"),VLOOKUP($I294,_312_Table2,MATCH('312'!$N$16,_312_Table2_ColumnLookup,0),FALSE),
  IF(AND(VALUE(LEFT($A294,3))=312,LEN($I294)=4,$B294="O"),VLOOKUP($I294,_312_Table2,MATCH('312'!$V$16,_312_Table2_ColumnLookup,0),FALSE),
  IF(AND(VALUE(LEFT($A294,3))=312,LEN($I294)=4,$B294="Q"),VLOOKUP($I294,_312_Table2,MATCH('312'!$X$16,_312_Table2_ColumnLookup,0),FALSE),
  IF(AND(VALUE(LEFT($A294,3))=312,LEN($I294)=4),VLOOKUP($I294,_312_Table2,MATCH(LEFT($B294,1),_312_Table2_ColumnLookup,0),FALSE)
+N("312"),
  IF(VALUE(LEFT($A294,3))=313,VLOOKUP(VALUE(MID($B294,2,1)),_313_Table2,MATCH(MID($B294,1,1),_313_Table2_ColumnLookup,0),FALSE)
+N("313"),
  IF(AND(VALUE(LEFT($A294,3))=314,LEN($B294)=3),VLOOKUP(VALUE(MID($B294,2,2)),_314_Table2,MATCH(MID($B294,1,1),_314_Table2_ColumnLookup,0),FALSE),
  IF(VALUE(LEFT($A294,3))=314,VLOOKUP(VALUE(MID($B294,2,1)),_314_Table2,MATCH(MID($B294,1,1),_314_Table2_ColumnLookup,0),FALSE)
+N("314"),
""))))))))))))))))))))))))</f>
        <v>#NAME?</v>
      </c>
      <c r="F294" s="238" t="e">
        <f>IF(AND(VALUE(LEFT($A294,3))=309,LEN($B294)=3),VLOOKUP(VALUE(MID($B294,2,2)),_309_Table3,MATCH(MID($B294,1,1),_309_Table3_ColumnLookup,0),FALSE),
  IF($C294="309 LCR SummaryA",OneYearSCR,IF($C294="309 LCR SummaryB",UltimateSCR,IF(VALUE(LEFT($A294,3))=309,VLOOKUP(VALUE(MID($B294,2,1)),_309_Table3,MATCH(MID($B294,1,1),_309_Table3_ColumnLookup,0),FALSE)
+N("309"),
  IF(VALUE(LEFT($A294,3))=310,VLOOKUP(VALUE(MID($B294,2,1)),_310_Table3,MATCH(MID($B294,1,1),_310_Table3_ColumnLookup,0),FALSE)
+N("310"),
  IF(AND(VALUE(LEFT($A294,3))=311,LEN($I294)=4),VLOOKUP($I294,_311_Table3,MATCH($B294,_311_Table3_ColumnLookup,0),FALSE),
  IF(AND(VALUE(LEFT($A294,3))=311,OR($B294="I2",$B294="J2",$B294="K2",$B294="L2")),VLOOKUP('311'!$G$58,_311_Table3,MATCH(MID($B294,1,1),_311_Table3_ColumnLookup,0),FALSE),
  IF(AND(VALUE(LEFT($A294,3))=311,RIGHT($B294,5)="Total"),VLOOKUP('311'!$G$59,_311_Table3,MATCH(MID($B294,1,1),_311_Table3_ColumnLookup,0),FALSE),
  IF(VALUE(LEFT($A294,3))=311,VLOOKUP(VALUE(MID($B294,2,1)),_311_Table3,MATCH(MID($B294,1,1),_311_Table3_ColumnLookup,0),FALSE)
+N("311"),
  IF(AND(VALUE(LEFT($A294,3))=312,LEFT($G294,10)="Unincepted",$B294="G "),VLOOKUP(" ULO",_312_Table3,MATCH('312'!$N$16,_312_Table3_ColumnLookup,0),FALSE),
  IF(AND(VALUE(LEFT($A294,3))=312,LEFT($G294,10)="Unincepted",$B294="O "),VLOOKUP(" ULO",_312_Table3,MATCH('312'!$V$16,_312_Table3_ColumnLookup,0),FALSE),
  IF(AND(VALUE(LEFT($A294,3))=312,LEFT($G294,10)="Unincepted",$B294="Q "),VLOOKUP(" ULO",_312_Table3,MATCH('312'!$X$16,_312_Table3_ColumnLookup,0),FALSE),
  IF(AND(VALUE(LEFT($A294,3))=312,LEFT($G294,10)="Unincepted"),VLOOKUP(" ULO",_312_Table3,MATCH(LEFT($B294,1),_312_Table3_ColumnLookup,0),FALSE),
  IF(AND(VALUE(LEFT($A294,3))=312,LEFT($G294,5)="Total",$B294="G "),VLOOKUP('312'!$F$80,_312_Table3,MATCH('312'!$N$16,_312_Table3_ColumnLookup,0),FALSE),
  IF(AND(VALUE(LEFT($A294,3))=312,LEFT($G294,5)="Total",$B294="O "),VLOOKUP('312'!$F$80,_312_Table3,MATCH('312'!$V$16,_312_Table3_ColumnLookup,0),FALSE),
  IF(AND(VALUE(LEFT($A294,3))=312,LEFT($G294,5)="Total",$B294="Q "),VLOOKUP('312'!$F$80,_312_Table3,MATCH('312'!$X$16,_312_Table3_ColumnLookup,0),FALSE),
  IF(AND(VALUE(LEFT($A294,3))=312,LEFT($G294,5)="Total"),VLOOKUP('312'!$F$80,_312_Table3,MATCH(LEFT($B294,1),_312_Table3_ColumnLookup,0),FALSE),
  IF(AND(VALUE(LEFT($A294,3))=312,LEN($I294)=4,$B294="G"),VLOOKUP($I294,_312_Table3,MATCH('312'!$N$16,_312_Table3_ColumnLookup,0),FALSE),
  IF(AND(VALUE(LEFT($A294,3))=312,LEN($I294)=4,$B294="O"),VLOOKUP($I294,_312_Table3,MATCH('312'!$V$16,_312_Table3_ColumnLookup,0),FALSE),
  IF(AND(VALUE(LEFT($A294,3))=312,LEN($I294)=4,$B294="Q"),VLOOKUP($I294,_312_Table3,MATCH('312'!$X$16,_312_Table3_ColumnLookup,0),FALSE),
  IF(AND(VALUE(LEFT($A294,3))=312,LEN($I294)=4),VLOOKUP($I294,_312_Table3,MATCH(LEFT($B294,1),_312_Table3_ColumnLookup,0),FALSE)
+N("312"),
  IF(VALUE(LEFT($A294,3))=313,VLOOKUP(VALUE(MID($B294,2,1)),_313_Table3,MATCH(MID($B294,1,1),_313_Table3_ColumnLookup,0),FALSE)
+N("313"),
  IF(AND(VALUE(LEFT($A294,3))=314,LEN($B294)=3),VLOOKUP(VALUE(MID($B294,2,2)),_314_Table3,MATCH(MID($B294,1,1),_314_Table3_ColumnLookup,0),FALSE),
  IF(VALUE(LEFT($A294,3))=314,VLOOKUP(VALUE(MID($B294,2,1)),_314_Table3,MATCH(MID($B294,1,1),_314_Table3_ColumnLookup,0),FALSE)
+N("314"),
""))))))))))))))))))))))))</f>
        <v>#NAME?</v>
      </c>
      <c r="G294" t="s">
        <v>1141</v>
      </c>
      <c r="H294" s="321">
        <f>IFERROR(
IF(ISERROR($D294)=FALSE,$D294,IF(ISERROR($E294)=FALSE,$E294,IF(ISERROR($F294)=FALSE,$F294
+N("012 checkboxes"),
IF(
IF(OR(LEFT($A294,9)="Syndicate",LEFT($A294,12)="NewSyndicate"),VLOOKUP($A294,'012'!$J:$ZW,MATCH("Link to button",'012'!$J$1:$ZW$1,0),0)
+N("309 checkbox"),
IF($C294="309 LCR Summary0",VLOOKUP("Notes990",'309'!$P:$ZZ,MATCH("Link to button",'309'!$P$1:$ZZ$1,0),0)
+N("313 checkboxes"),
IF($C294="313 Financial Information0LcmVsScr",IF($C294="309 LCR Summary0",VLOOKUP("LcmVsScr",'309'!$N:$ZZ,MATCH("Link to button",'309'!$N$1:$ZZ$1,0),0),
IF($C294="313 Financial Information0LcrDocAttached",IF($C294="309 LCR Summary0",VLOOKUP("LcrDocAttached",'309'!$N:$ZZ,MATCH("Link to button",'309'!$N$1:$ZZ$1,0),
0)))))))=1,TRUE,FALSE)
))),"")</f>
        <v>0</v>
      </c>
      <c r="I294">
        <v>1995</v>
      </c>
    </row>
    <row r="295" spans="1:9" customFormat="1">
      <c r="A295" s="237" t="str">
        <f>VLOOKUP($G295,CSVLookups!$B:$R,MATCH(A$1,CSVLookups!$B$1:$R$1,0),FALSE)</f>
        <v>312 Projected Solvency II Technical Provisions at Time Zero</v>
      </c>
      <c r="B295" s="237" t="str">
        <f>VLOOKUP($G295,CSVLookups!$B:$R,MATCH(B$1,CSVLookups!$B$1:$R$1,0),FALSE)</f>
        <v>C</v>
      </c>
      <c r="C295" s="238" t="str">
        <f t="shared" si="5"/>
        <v>312 Projected Solvency II Technical Provisions at Time ZeroC1995</v>
      </c>
      <c r="D295" s="238">
        <f>IF(AND(VALUE(LEFT($A295,3))=309,LEN($B295)=3),VLOOKUP(VALUE(MID($B295,2,2)),_309_Table1,MATCH(MID($B295,1,1),_309_Table1_ColumnLookup,0),FALSE),
  IF($C295="309 LCR SummaryA",OneYearSCR,IF($C295="309 LCR SummaryB",UltimateSCR,IF(VALUE(LEFT($A295,3))=309,VLOOKUP(VALUE(MID($B295,2,1)),_309_Table1,MATCH(MID($B295,1,1),_309_Table1_ColumnLookup,0),FALSE)
+N("309"),
  IF(VALUE(LEFT($A295,3))=310,VLOOKUP(VALUE(MID($B295,2,1)),_310_Table1,MATCH(MID($B295,1,1),_310_Table1_ColumnLookup,0),FALSE)
+N("310"),
  IF(AND(VALUE(LEFT($A295,3))=311,LEN($I295)=4),VLOOKUP($I295,_311_Table1,MATCH($B295,_311_Table1_ColumnLookup,0),FALSE),
  IF(AND(VALUE(LEFT($A295,3))=311,OR($B295="I2",$B295="J2",$B295="K2",$B295="L2")),VLOOKUP('311'!$G$58,_311_Table1,MATCH(MID($B295,1,1),_311_Table1_ColumnLookup,0),FALSE),
  IF(AND(VALUE(LEFT($A295,3))=311,RIGHT($B295,5)="Total"),VLOOKUP('311'!$G$59,_311_Table1,MATCH(MID($B295,1,1),_311_Table1_ColumnLookup,0),FALSE),
  IF(VALUE(LEFT($A295,3))=311,VLOOKUP(VALUE(MID($B295,2,1)),_311_Table1,MATCH(MID($B295,1,1),_311_Table1_ColumnLookup,0),FALSE)
+N("311"),
  IF(AND(VALUE(LEFT($A295,3))=312,LEFT($G295,10)="Unincepted",$B295="G "),VLOOKUP(" ULO",_312_Table1,MATCH('312'!$N$16,_312_Table1_ColumnLookup,0),FALSE),
  IF(AND(VALUE(LEFT($A295,3))=312,LEFT($G295,10)="Unincepted",$B295="O "),VLOOKUP(" ULO",_312_Table1,MATCH('312'!$V$16,_312_Table1_ColumnLookup,0),FALSE),
  IF(AND(VALUE(LEFT($A295,3))=312,LEFT($G295,10)="Unincepted",$B295="Q "),VLOOKUP(" ULO",_312_Table1,MATCH('312'!$X$16,_312_Table1_ColumnLookup,0),FALSE),
  IF(AND(VALUE(LEFT($A295,3))=312,LEFT($G295,10)="Unincepted"),VLOOKUP(" ULO",_312_Table1,MATCH(LEFT($B295,1),_312_Table1_ColumnLookup,0),FALSE),
  IF(AND(VALUE(LEFT($A295,3))=312,LEFT($G295,5)="Total",$B295="G "),VLOOKUP('312'!$F$80,_312_Table1,MATCH('312'!$N$16,_312_Table1_ColumnLookup,0),FALSE),
  IF(AND(VALUE(LEFT($A295,3))=312,LEFT($G295,5)="Total",$B295="O "),VLOOKUP('312'!$F$80,_312_Table1,MATCH('312'!$V$16,_312_Table1_ColumnLookup,0),FALSE),
  IF(AND(VALUE(LEFT($A295,3))=312,LEFT($G295,5)="Total",$B295="Q "),VLOOKUP('312'!$F$80,_312_Table1,MATCH('312'!$X$16,_312_Table1_ColumnLookup,0),FALSE),
  IF(AND(VALUE(LEFT($A295,3))=312,LEFT($G295,5)="Total"),VLOOKUP('312'!$F$80,_312_Table1,MATCH(LEFT($B295,1),_312_Table1_ColumnLookup,0),FALSE),
  IF(AND(VALUE(LEFT($A295,3))=312,LEN($I295)=4,$B295="G"),VLOOKUP($I295,_312_Table1,MATCH('312'!$N$16,_312_Table1_ColumnLookup,0),FALSE),
  IF(AND(VALUE(LEFT($A295,3))=312,LEN($I295)=4,$B295="O"),VLOOKUP($I295,_312_Table1,MATCH('312'!$V$16,_312_Table1_ColumnLookup,0),FALSE),
  IF(AND(VALUE(LEFT($A295,3))=312,LEN($I295)=4,$B295="Q"),VLOOKUP($I295,_312_Table1,MATCH('312'!$X$16,_312_Table1_ColumnLookup,0),FALSE),
  IF(AND(VALUE(LEFT($A295,3))=312,LEN($I295)=4),VLOOKUP($I295,_312_Table1,MATCH(LEFT($B295,1),_312_Table1_ColumnLookup,0),FALSE)
+N("312"),
  IF(VALUE(LEFT($A295,3))=313,VLOOKUP(VALUE(MID($B295,2,1)),_313_Table1,MATCH(MID($B295,1,1),_313_Table1_ColumnLookup,0),FALSE)
+N("313"),
  IF(AND(VALUE(LEFT($A295,3))=314,LEN($B295)=3),VLOOKUP(VALUE(MID($B295,2,2)),_314_Table1,MATCH(MID($B295,1,1),_314_Table1_ColumnLookup,0),FALSE),
  IF(VALUE(LEFT($A295,3))=314,VLOOKUP(VALUE(MID($B295,2,1)),_314_Table1,MATCH(MID($B295,1,1),_314_Table1_ColumnLookup,0),FALSE)
+N("314"),
""))))))))))))))))))))))))</f>
        <v>0</v>
      </c>
      <c r="E295" s="238" t="e">
        <f>IF(AND(VALUE(LEFT($A295,3))=309,LEN($B295)=3),VLOOKUP(VALUE(MID($B295,2,2)),_309_Table2,MATCH(MID($B295,1,1),_309_Table2_ColumnLookup,0),FALSE),
  IF($C295="309 LCR SummaryA",OneYearSCR,IF($C295="309 LCR SummaryB",UltimateSCR,IF(VALUE(LEFT($A295,3))=309,VLOOKUP(VALUE(MID($B295,2,1)),_309_Table2,MATCH(MID($B295,1,1),_309_Table2_ColumnLookup,0),FALSE)
+N("309"),
  IF(VALUE(LEFT($A295,3))=310,VLOOKUP(VALUE(MID($B295,2,1)),_310_Table2,MATCH(MID($B295,1,1),_310_Table2_ColumnLookup,0),FALSE)
+N("310"),
  IF(AND(VALUE(LEFT($A295,3))=311,LEN($I295)=4),VLOOKUP($I295,_311_Table2,MATCH($B295,_311_Table2_ColumnLookup,0),FALSE),
  IF(AND(VALUE(LEFT($A295,3))=311,OR($B295="I2",$B295="J2",$B295="K2",$B295="L2")),VLOOKUP('311'!$G$58,_311_Table2,MATCH(MID($B295,1,1),_311_Table2_ColumnLookup,0),FALSE),
  IF(AND(VALUE(LEFT($A295,3))=311,RIGHT($B295,5)="Total"),VLOOKUP('311'!$G$59,_311_Table2,MATCH(MID($B295,1,1),_311_Table2_ColumnLookup,0),FALSE),
  IF(VALUE(LEFT($A295,3))=311,VLOOKUP(VALUE(MID($B295,2,1)),_311_Table2,MATCH(MID($B295,1,1),_311_Table2_ColumnLookup,0),FALSE)
+N("311"),
  IF(AND(VALUE(LEFT($A295,3))=312,LEFT($G295,10)="Unincepted",$B295="G "),VLOOKUP(" ULO",_312_Table2,MATCH('312'!$N$16,_312_Table2_ColumnLookup,0),FALSE),
  IF(AND(VALUE(LEFT($A295,3))=312,LEFT($G295,10)="Unincepted",$B295="O "),VLOOKUP(" ULO",_312_Table2,MATCH('312'!$V$16,_312_Table2_ColumnLookup,0),FALSE),
  IF(AND(VALUE(LEFT($A295,3))=312,LEFT($G295,10)="Unincepted",$B295="Q "),VLOOKUP(" ULO",_312_Table2,MATCH('312'!$X$16,_312_Table2_ColumnLookup,0),FALSE),
  IF(AND(VALUE(LEFT($A295,3))=312,LEFT($G295,10)="Unincepted"),VLOOKUP(" ULO",_312_Table2,MATCH(LEFT($B295,1),_312_Table2_ColumnLookup,0),FALSE),
  IF(AND(VALUE(LEFT($A295,3))=312,LEFT($G295,5)="Total",$B295="G "),VLOOKUP('312'!$F$80,_312_Table2,MATCH('312'!$N$16,_312_Table2_ColumnLookup,0),FALSE),
  IF(AND(VALUE(LEFT($A295,3))=312,LEFT($G295,5)="Total",$B295="O "),VLOOKUP('312'!$F$80,_312_Table2,MATCH('312'!$V$16,_312_Table2_ColumnLookup,0),FALSE),
  IF(AND(VALUE(LEFT($A295,3))=312,LEFT($G295,5)="Total",$B295="Q "),VLOOKUP('312'!$F$80,_312_Table2,MATCH('312'!$X$16,_312_Table2_ColumnLookup,0),FALSE),
  IF(AND(VALUE(LEFT($A295,3))=312,LEFT($G295,5)="Total"),VLOOKUP('312'!$F$80,_312_Table2,MATCH(LEFT($B295,1),_312_Table2_ColumnLookup,0),FALSE),
  IF(AND(VALUE(LEFT($A295,3))=312,LEN($I295)=4,$B295="G"),VLOOKUP($I295,_312_Table2,MATCH('312'!$N$16,_312_Table2_ColumnLookup,0),FALSE),
  IF(AND(VALUE(LEFT($A295,3))=312,LEN($I295)=4,$B295="O"),VLOOKUP($I295,_312_Table2,MATCH('312'!$V$16,_312_Table2_ColumnLookup,0),FALSE),
  IF(AND(VALUE(LEFT($A295,3))=312,LEN($I295)=4,$B295="Q"),VLOOKUP($I295,_312_Table2,MATCH('312'!$X$16,_312_Table2_ColumnLookup,0),FALSE),
  IF(AND(VALUE(LEFT($A295,3))=312,LEN($I295)=4),VLOOKUP($I295,_312_Table2,MATCH(LEFT($B295,1),_312_Table2_ColumnLookup,0),FALSE)
+N("312"),
  IF(VALUE(LEFT($A295,3))=313,VLOOKUP(VALUE(MID($B295,2,1)),_313_Table2,MATCH(MID($B295,1,1),_313_Table2_ColumnLookup,0),FALSE)
+N("313"),
  IF(AND(VALUE(LEFT($A295,3))=314,LEN($B295)=3),VLOOKUP(VALUE(MID($B295,2,2)),_314_Table2,MATCH(MID($B295,1,1),_314_Table2_ColumnLookup,0),FALSE),
  IF(VALUE(LEFT($A295,3))=314,VLOOKUP(VALUE(MID($B295,2,1)),_314_Table2,MATCH(MID($B295,1,1),_314_Table2_ColumnLookup,0),FALSE)
+N("314"),
""))))))))))))))))))))))))</f>
        <v>#NAME?</v>
      </c>
      <c r="F295" s="238" t="e">
        <f>IF(AND(VALUE(LEFT($A295,3))=309,LEN($B295)=3),VLOOKUP(VALUE(MID($B295,2,2)),_309_Table3,MATCH(MID($B295,1,1),_309_Table3_ColumnLookup,0),FALSE),
  IF($C295="309 LCR SummaryA",OneYearSCR,IF($C295="309 LCR SummaryB",UltimateSCR,IF(VALUE(LEFT($A295,3))=309,VLOOKUP(VALUE(MID($B295,2,1)),_309_Table3,MATCH(MID($B295,1,1),_309_Table3_ColumnLookup,0),FALSE)
+N("309"),
  IF(VALUE(LEFT($A295,3))=310,VLOOKUP(VALUE(MID($B295,2,1)),_310_Table3,MATCH(MID($B295,1,1),_310_Table3_ColumnLookup,0),FALSE)
+N("310"),
  IF(AND(VALUE(LEFT($A295,3))=311,LEN($I295)=4),VLOOKUP($I295,_311_Table3,MATCH($B295,_311_Table3_ColumnLookup,0),FALSE),
  IF(AND(VALUE(LEFT($A295,3))=311,OR($B295="I2",$B295="J2",$B295="K2",$B295="L2")),VLOOKUP('311'!$G$58,_311_Table3,MATCH(MID($B295,1,1),_311_Table3_ColumnLookup,0),FALSE),
  IF(AND(VALUE(LEFT($A295,3))=311,RIGHT($B295,5)="Total"),VLOOKUP('311'!$G$59,_311_Table3,MATCH(MID($B295,1,1),_311_Table3_ColumnLookup,0),FALSE),
  IF(VALUE(LEFT($A295,3))=311,VLOOKUP(VALUE(MID($B295,2,1)),_311_Table3,MATCH(MID($B295,1,1),_311_Table3_ColumnLookup,0),FALSE)
+N("311"),
  IF(AND(VALUE(LEFT($A295,3))=312,LEFT($G295,10)="Unincepted",$B295="G "),VLOOKUP(" ULO",_312_Table3,MATCH('312'!$N$16,_312_Table3_ColumnLookup,0),FALSE),
  IF(AND(VALUE(LEFT($A295,3))=312,LEFT($G295,10)="Unincepted",$B295="O "),VLOOKUP(" ULO",_312_Table3,MATCH('312'!$V$16,_312_Table3_ColumnLookup,0),FALSE),
  IF(AND(VALUE(LEFT($A295,3))=312,LEFT($G295,10)="Unincepted",$B295="Q "),VLOOKUP(" ULO",_312_Table3,MATCH('312'!$X$16,_312_Table3_ColumnLookup,0),FALSE),
  IF(AND(VALUE(LEFT($A295,3))=312,LEFT($G295,10)="Unincepted"),VLOOKUP(" ULO",_312_Table3,MATCH(LEFT($B295,1),_312_Table3_ColumnLookup,0),FALSE),
  IF(AND(VALUE(LEFT($A295,3))=312,LEFT($G295,5)="Total",$B295="G "),VLOOKUP('312'!$F$80,_312_Table3,MATCH('312'!$N$16,_312_Table3_ColumnLookup,0),FALSE),
  IF(AND(VALUE(LEFT($A295,3))=312,LEFT($G295,5)="Total",$B295="O "),VLOOKUP('312'!$F$80,_312_Table3,MATCH('312'!$V$16,_312_Table3_ColumnLookup,0),FALSE),
  IF(AND(VALUE(LEFT($A295,3))=312,LEFT($G295,5)="Total",$B295="Q "),VLOOKUP('312'!$F$80,_312_Table3,MATCH('312'!$X$16,_312_Table3_ColumnLookup,0),FALSE),
  IF(AND(VALUE(LEFT($A295,3))=312,LEFT($G295,5)="Total"),VLOOKUP('312'!$F$80,_312_Table3,MATCH(LEFT($B295,1),_312_Table3_ColumnLookup,0),FALSE),
  IF(AND(VALUE(LEFT($A295,3))=312,LEN($I295)=4,$B295="G"),VLOOKUP($I295,_312_Table3,MATCH('312'!$N$16,_312_Table3_ColumnLookup,0),FALSE),
  IF(AND(VALUE(LEFT($A295,3))=312,LEN($I295)=4,$B295="O"),VLOOKUP($I295,_312_Table3,MATCH('312'!$V$16,_312_Table3_ColumnLookup,0),FALSE),
  IF(AND(VALUE(LEFT($A295,3))=312,LEN($I295)=4,$B295="Q"),VLOOKUP($I295,_312_Table3,MATCH('312'!$X$16,_312_Table3_ColumnLookup,0),FALSE),
  IF(AND(VALUE(LEFT($A295,3))=312,LEN($I295)=4),VLOOKUP($I295,_312_Table3,MATCH(LEFT($B295,1),_312_Table3_ColumnLookup,0),FALSE)
+N("312"),
  IF(VALUE(LEFT($A295,3))=313,VLOOKUP(VALUE(MID($B295,2,1)),_313_Table3,MATCH(MID($B295,1,1),_313_Table3_ColumnLookup,0),FALSE)
+N("313"),
  IF(AND(VALUE(LEFT($A295,3))=314,LEN($B295)=3),VLOOKUP(VALUE(MID($B295,2,2)),_314_Table3,MATCH(MID($B295,1,1),_314_Table3_ColumnLookup,0),FALSE),
  IF(VALUE(LEFT($A295,3))=314,VLOOKUP(VALUE(MID($B295,2,1)),_314_Table3,MATCH(MID($B295,1,1),_314_Table3_ColumnLookup,0),FALSE)
+N("314"),
""))))))))))))))))))))))))</f>
        <v>#NAME?</v>
      </c>
      <c r="G295" t="s">
        <v>1142</v>
      </c>
      <c r="H295" s="321">
        <f>IFERROR(
IF(ISERROR($D295)=FALSE,$D295,IF(ISERROR($E295)=FALSE,$E295,IF(ISERROR($F295)=FALSE,$F295
+N("012 checkboxes"),
IF(
IF(OR(LEFT($A295,9)="Syndicate",LEFT($A295,12)="NewSyndicate"),VLOOKUP($A295,'012'!$J:$ZW,MATCH("Link to button",'012'!$J$1:$ZW$1,0),0)
+N("309 checkbox"),
IF($C295="309 LCR Summary0",VLOOKUP("Notes990",'309'!$P:$ZZ,MATCH("Link to button",'309'!$P$1:$ZZ$1,0),0)
+N("313 checkboxes"),
IF($C295="313 Financial Information0LcmVsScr",IF($C295="309 LCR Summary0",VLOOKUP("LcmVsScr",'309'!$N:$ZZ,MATCH("Link to button",'309'!$N$1:$ZZ$1,0),0),
IF($C295="313 Financial Information0LcrDocAttached",IF($C295="309 LCR Summary0",VLOOKUP("LcrDocAttached",'309'!$N:$ZZ,MATCH("Link to button",'309'!$N$1:$ZZ$1,0),
0)))))))=1,TRUE,FALSE)
))),"")</f>
        <v>0</v>
      </c>
      <c r="I295">
        <v>1995</v>
      </c>
    </row>
    <row r="296" spans="1:9" customFormat="1">
      <c r="A296" s="237" t="str">
        <f>VLOOKUP($G296,CSVLookups!$B:$R,MATCH(A$1,CSVLookups!$B$1:$R$1,0),FALSE)</f>
        <v>312 Projected Solvency II Technical Provisions at Time Zero</v>
      </c>
      <c r="B296" s="237" t="str">
        <f>VLOOKUP($G296,CSVLookups!$B:$R,MATCH(B$1,CSVLookups!$B$1:$R$1,0),FALSE)</f>
        <v>D</v>
      </c>
      <c r="C296" s="238" t="str">
        <f t="shared" si="5"/>
        <v>312 Projected Solvency II Technical Provisions at Time ZeroD1995</v>
      </c>
      <c r="D296" s="238">
        <f>IF(AND(VALUE(LEFT($A296,3))=309,LEN($B296)=3),VLOOKUP(VALUE(MID($B296,2,2)),_309_Table1,MATCH(MID($B296,1,1),_309_Table1_ColumnLookup,0),FALSE),
  IF($C296="309 LCR SummaryA",OneYearSCR,IF($C296="309 LCR SummaryB",UltimateSCR,IF(VALUE(LEFT($A296,3))=309,VLOOKUP(VALUE(MID($B296,2,1)),_309_Table1,MATCH(MID($B296,1,1),_309_Table1_ColumnLookup,0),FALSE)
+N("309"),
  IF(VALUE(LEFT($A296,3))=310,VLOOKUP(VALUE(MID($B296,2,1)),_310_Table1,MATCH(MID($B296,1,1),_310_Table1_ColumnLookup,0),FALSE)
+N("310"),
  IF(AND(VALUE(LEFT($A296,3))=311,LEN($I296)=4),VLOOKUP($I296,_311_Table1,MATCH($B296,_311_Table1_ColumnLookup,0),FALSE),
  IF(AND(VALUE(LEFT($A296,3))=311,OR($B296="I2",$B296="J2",$B296="K2",$B296="L2")),VLOOKUP('311'!$G$58,_311_Table1,MATCH(MID($B296,1,1),_311_Table1_ColumnLookup,0),FALSE),
  IF(AND(VALUE(LEFT($A296,3))=311,RIGHT($B296,5)="Total"),VLOOKUP('311'!$G$59,_311_Table1,MATCH(MID($B296,1,1),_311_Table1_ColumnLookup,0),FALSE),
  IF(VALUE(LEFT($A296,3))=311,VLOOKUP(VALUE(MID($B296,2,1)),_311_Table1,MATCH(MID($B296,1,1),_311_Table1_ColumnLookup,0),FALSE)
+N("311"),
  IF(AND(VALUE(LEFT($A296,3))=312,LEFT($G296,10)="Unincepted",$B296="G "),VLOOKUP(" ULO",_312_Table1,MATCH('312'!$N$16,_312_Table1_ColumnLookup,0),FALSE),
  IF(AND(VALUE(LEFT($A296,3))=312,LEFT($G296,10)="Unincepted",$B296="O "),VLOOKUP(" ULO",_312_Table1,MATCH('312'!$V$16,_312_Table1_ColumnLookup,0),FALSE),
  IF(AND(VALUE(LEFT($A296,3))=312,LEFT($G296,10)="Unincepted",$B296="Q "),VLOOKUP(" ULO",_312_Table1,MATCH('312'!$X$16,_312_Table1_ColumnLookup,0),FALSE),
  IF(AND(VALUE(LEFT($A296,3))=312,LEFT($G296,10)="Unincepted"),VLOOKUP(" ULO",_312_Table1,MATCH(LEFT($B296,1),_312_Table1_ColumnLookup,0),FALSE),
  IF(AND(VALUE(LEFT($A296,3))=312,LEFT($G296,5)="Total",$B296="G "),VLOOKUP('312'!$F$80,_312_Table1,MATCH('312'!$N$16,_312_Table1_ColumnLookup,0),FALSE),
  IF(AND(VALUE(LEFT($A296,3))=312,LEFT($G296,5)="Total",$B296="O "),VLOOKUP('312'!$F$80,_312_Table1,MATCH('312'!$V$16,_312_Table1_ColumnLookup,0),FALSE),
  IF(AND(VALUE(LEFT($A296,3))=312,LEFT($G296,5)="Total",$B296="Q "),VLOOKUP('312'!$F$80,_312_Table1,MATCH('312'!$X$16,_312_Table1_ColumnLookup,0),FALSE),
  IF(AND(VALUE(LEFT($A296,3))=312,LEFT($G296,5)="Total"),VLOOKUP('312'!$F$80,_312_Table1,MATCH(LEFT($B296,1),_312_Table1_ColumnLookup,0),FALSE),
  IF(AND(VALUE(LEFT($A296,3))=312,LEN($I296)=4,$B296="G"),VLOOKUP($I296,_312_Table1,MATCH('312'!$N$16,_312_Table1_ColumnLookup,0),FALSE),
  IF(AND(VALUE(LEFT($A296,3))=312,LEN($I296)=4,$B296="O"),VLOOKUP($I296,_312_Table1,MATCH('312'!$V$16,_312_Table1_ColumnLookup,0),FALSE),
  IF(AND(VALUE(LEFT($A296,3))=312,LEN($I296)=4,$B296="Q"),VLOOKUP($I296,_312_Table1,MATCH('312'!$X$16,_312_Table1_ColumnLookup,0),FALSE),
  IF(AND(VALUE(LEFT($A296,3))=312,LEN($I296)=4),VLOOKUP($I296,_312_Table1,MATCH(LEFT($B296,1),_312_Table1_ColumnLookup,0),FALSE)
+N("312"),
  IF(VALUE(LEFT($A296,3))=313,VLOOKUP(VALUE(MID($B296,2,1)),_313_Table1,MATCH(MID($B296,1,1),_313_Table1_ColumnLookup,0),FALSE)
+N("313"),
  IF(AND(VALUE(LEFT($A296,3))=314,LEN($B296)=3),VLOOKUP(VALUE(MID($B296,2,2)),_314_Table1,MATCH(MID($B296,1,1),_314_Table1_ColumnLookup,0),FALSE),
  IF(VALUE(LEFT($A296,3))=314,VLOOKUP(VALUE(MID($B296,2,1)),_314_Table1,MATCH(MID($B296,1,1),_314_Table1_ColumnLookup,0),FALSE)
+N("314"),
""))))))))))))))))))))))))</f>
        <v>0</v>
      </c>
      <c r="E296" s="238" t="e">
        <f>IF(AND(VALUE(LEFT($A296,3))=309,LEN($B296)=3),VLOOKUP(VALUE(MID($B296,2,2)),_309_Table2,MATCH(MID($B296,1,1),_309_Table2_ColumnLookup,0),FALSE),
  IF($C296="309 LCR SummaryA",OneYearSCR,IF($C296="309 LCR SummaryB",UltimateSCR,IF(VALUE(LEFT($A296,3))=309,VLOOKUP(VALUE(MID($B296,2,1)),_309_Table2,MATCH(MID($B296,1,1),_309_Table2_ColumnLookup,0),FALSE)
+N("309"),
  IF(VALUE(LEFT($A296,3))=310,VLOOKUP(VALUE(MID($B296,2,1)),_310_Table2,MATCH(MID($B296,1,1),_310_Table2_ColumnLookup,0),FALSE)
+N("310"),
  IF(AND(VALUE(LEFT($A296,3))=311,LEN($I296)=4),VLOOKUP($I296,_311_Table2,MATCH($B296,_311_Table2_ColumnLookup,0),FALSE),
  IF(AND(VALUE(LEFT($A296,3))=311,OR($B296="I2",$B296="J2",$B296="K2",$B296="L2")),VLOOKUP('311'!$G$58,_311_Table2,MATCH(MID($B296,1,1),_311_Table2_ColumnLookup,0),FALSE),
  IF(AND(VALUE(LEFT($A296,3))=311,RIGHT($B296,5)="Total"),VLOOKUP('311'!$G$59,_311_Table2,MATCH(MID($B296,1,1),_311_Table2_ColumnLookup,0),FALSE),
  IF(VALUE(LEFT($A296,3))=311,VLOOKUP(VALUE(MID($B296,2,1)),_311_Table2,MATCH(MID($B296,1,1),_311_Table2_ColumnLookup,0),FALSE)
+N("311"),
  IF(AND(VALUE(LEFT($A296,3))=312,LEFT($G296,10)="Unincepted",$B296="G "),VLOOKUP(" ULO",_312_Table2,MATCH('312'!$N$16,_312_Table2_ColumnLookup,0),FALSE),
  IF(AND(VALUE(LEFT($A296,3))=312,LEFT($G296,10)="Unincepted",$B296="O "),VLOOKUP(" ULO",_312_Table2,MATCH('312'!$V$16,_312_Table2_ColumnLookup,0),FALSE),
  IF(AND(VALUE(LEFT($A296,3))=312,LEFT($G296,10)="Unincepted",$B296="Q "),VLOOKUP(" ULO",_312_Table2,MATCH('312'!$X$16,_312_Table2_ColumnLookup,0),FALSE),
  IF(AND(VALUE(LEFT($A296,3))=312,LEFT($G296,10)="Unincepted"),VLOOKUP(" ULO",_312_Table2,MATCH(LEFT($B296,1),_312_Table2_ColumnLookup,0),FALSE),
  IF(AND(VALUE(LEFT($A296,3))=312,LEFT($G296,5)="Total",$B296="G "),VLOOKUP('312'!$F$80,_312_Table2,MATCH('312'!$N$16,_312_Table2_ColumnLookup,0),FALSE),
  IF(AND(VALUE(LEFT($A296,3))=312,LEFT($G296,5)="Total",$B296="O "),VLOOKUP('312'!$F$80,_312_Table2,MATCH('312'!$V$16,_312_Table2_ColumnLookup,0),FALSE),
  IF(AND(VALUE(LEFT($A296,3))=312,LEFT($G296,5)="Total",$B296="Q "),VLOOKUP('312'!$F$80,_312_Table2,MATCH('312'!$X$16,_312_Table2_ColumnLookup,0),FALSE),
  IF(AND(VALUE(LEFT($A296,3))=312,LEFT($G296,5)="Total"),VLOOKUP('312'!$F$80,_312_Table2,MATCH(LEFT($B296,1),_312_Table2_ColumnLookup,0),FALSE),
  IF(AND(VALUE(LEFT($A296,3))=312,LEN($I296)=4,$B296="G"),VLOOKUP($I296,_312_Table2,MATCH('312'!$N$16,_312_Table2_ColumnLookup,0),FALSE),
  IF(AND(VALUE(LEFT($A296,3))=312,LEN($I296)=4,$B296="O"),VLOOKUP($I296,_312_Table2,MATCH('312'!$V$16,_312_Table2_ColumnLookup,0),FALSE),
  IF(AND(VALUE(LEFT($A296,3))=312,LEN($I296)=4,$B296="Q"),VLOOKUP($I296,_312_Table2,MATCH('312'!$X$16,_312_Table2_ColumnLookup,0),FALSE),
  IF(AND(VALUE(LEFT($A296,3))=312,LEN($I296)=4),VLOOKUP($I296,_312_Table2,MATCH(LEFT($B296,1),_312_Table2_ColumnLookup,0),FALSE)
+N("312"),
  IF(VALUE(LEFT($A296,3))=313,VLOOKUP(VALUE(MID($B296,2,1)),_313_Table2,MATCH(MID($B296,1,1),_313_Table2_ColumnLookup,0),FALSE)
+N("313"),
  IF(AND(VALUE(LEFT($A296,3))=314,LEN($B296)=3),VLOOKUP(VALUE(MID($B296,2,2)),_314_Table2,MATCH(MID($B296,1,1),_314_Table2_ColumnLookup,0),FALSE),
  IF(VALUE(LEFT($A296,3))=314,VLOOKUP(VALUE(MID($B296,2,1)),_314_Table2,MATCH(MID($B296,1,1),_314_Table2_ColumnLookup,0),FALSE)
+N("314"),
""))))))))))))))))))))))))</f>
        <v>#NAME?</v>
      </c>
      <c r="F296" s="238" t="e">
        <f>IF(AND(VALUE(LEFT($A296,3))=309,LEN($B296)=3),VLOOKUP(VALUE(MID($B296,2,2)),_309_Table3,MATCH(MID($B296,1,1),_309_Table3_ColumnLookup,0),FALSE),
  IF($C296="309 LCR SummaryA",OneYearSCR,IF($C296="309 LCR SummaryB",UltimateSCR,IF(VALUE(LEFT($A296,3))=309,VLOOKUP(VALUE(MID($B296,2,1)),_309_Table3,MATCH(MID($B296,1,1),_309_Table3_ColumnLookup,0),FALSE)
+N("309"),
  IF(VALUE(LEFT($A296,3))=310,VLOOKUP(VALUE(MID($B296,2,1)),_310_Table3,MATCH(MID($B296,1,1),_310_Table3_ColumnLookup,0),FALSE)
+N("310"),
  IF(AND(VALUE(LEFT($A296,3))=311,LEN($I296)=4),VLOOKUP($I296,_311_Table3,MATCH($B296,_311_Table3_ColumnLookup,0),FALSE),
  IF(AND(VALUE(LEFT($A296,3))=311,OR($B296="I2",$B296="J2",$B296="K2",$B296="L2")),VLOOKUP('311'!$G$58,_311_Table3,MATCH(MID($B296,1,1),_311_Table3_ColumnLookup,0),FALSE),
  IF(AND(VALUE(LEFT($A296,3))=311,RIGHT($B296,5)="Total"),VLOOKUP('311'!$G$59,_311_Table3,MATCH(MID($B296,1,1),_311_Table3_ColumnLookup,0),FALSE),
  IF(VALUE(LEFT($A296,3))=311,VLOOKUP(VALUE(MID($B296,2,1)),_311_Table3,MATCH(MID($B296,1,1),_311_Table3_ColumnLookup,0),FALSE)
+N("311"),
  IF(AND(VALUE(LEFT($A296,3))=312,LEFT($G296,10)="Unincepted",$B296="G "),VLOOKUP(" ULO",_312_Table3,MATCH('312'!$N$16,_312_Table3_ColumnLookup,0),FALSE),
  IF(AND(VALUE(LEFT($A296,3))=312,LEFT($G296,10)="Unincepted",$B296="O "),VLOOKUP(" ULO",_312_Table3,MATCH('312'!$V$16,_312_Table3_ColumnLookup,0),FALSE),
  IF(AND(VALUE(LEFT($A296,3))=312,LEFT($G296,10)="Unincepted",$B296="Q "),VLOOKUP(" ULO",_312_Table3,MATCH('312'!$X$16,_312_Table3_ColumnLookup,0),FALSE),
  IF(AND(VALUE(LEFT($A296,3))=312,LEFT($G296,10)="Unincepted"),VLOOKUP(" ULO",_312_Table3,MATCH(LEFT($B296,1),_312_Table3_ColumnLookup,0),FALSE),
  IF(AND(VALUE(LEFT($A296,3))=312,LEFT($G296,5)="Total",$B296="G "),VLOOKUP('312'!$F$80,_312_Table3,MATCH('312'!$N$16,_312_Table3_ColumnLookup,0),FALSE),
  IF(AND(VALUE(LEFT($A296,3))=312,LEFT($G296,5)="Total",$B296="O "),VLOOKUP('312'!$F$80,_312_Table3,MATCH('312'!$V$16,_312_Table3_ColumnLookup,0),FALSE),
  IF(AND(VALUE(LEFT($A296,3))=312,LEFT($G296,5)="Total",$B296="Q "),VLOOKUP('312'!$F$80,_312_Table3,MATCH('312'!$X$16,_312_Table3_ColumnLookup,0),FALSE),
  IF(AND(VALUE(LEFT($A296,3))=312,LEFT($G296,5)="Total"),VLOOKUP('312'!$F$80,_312_Table3,MATCH(LEFT($B296,1),_312_Table3_ColumnLookup,0),FALSE),
  IF(AND(VALUE(LEFT($A296,3))=312,LEN($I296)=4,$B296="G"),VLOOKUP($I296,_312_Table3,MATCH('312'!$N$16,_312_Table3_ColumnLookup,0),FALSE),
  IF(AND(VALUE(LEFT($A296,3))=312,LEN($I296)=4,$B296="O"),VLOOKUP($I296,_312_Table3,MATCH('312'!$V$16,_312_Table3_ColumnLookup,0),FALSE),
  IF(AND(VALUE(LEFT($A296,3))=312,LEN($I296)=4,$B296="Q"),VLOOKUP($I296,_312_Table3,MATCH('312'!$X$16,_312_Table3_ColumnLookup,0),FALSE),
  IF(AND(VALUE(LEFT($A296,3))=312,LEN($I296)=4),VLOOKUP($I296,_312_Table3,MATCH(LEFT($B296,1),_312_Table3_ColumnLookup,0),FALSE)
+N("312"),
  IF(VALUE(LEFT($A296,3))=313,VLOOKUP(VALUE(MID($B296,2,1)),_313_Table3,MATCH(MID($B296,1,1),_313_Table3_ColumnLookup,0),FALSE)
+N("313"),
  IF(AND(VALUE(LEFT($A296,3))=314,LEN($B296)=3),VLOOKUP(VALUE(MID($B296,2,2)),_314_Table3,MATCH(MID($B296,1,1),_314_Table3_ColumnLookup,0),FALSE),
  IF(VALUE(LEFT($A296,3))=314,VLOOKUP(VALUE(MID($B296,2,1)),_314_Table3,MATCH(MID($B296,1,1),_314_Table3_ColumnLookup,0),FALSE)
+N("314"),
""))))))))))))))))))))))))</f>
        <v>#NAME?</v>
      </c>
      <c r="G296" t="s">
        <v>1143</v>
      </c>
      <c r="H296" s="321">
        <f>IFERROR(
IF(ISERROR($D296)=FALSE,$D296,IF(ISERROR($E296)=FALSE,$E296,IF(ISERROR($F296)=FALSE,$F296
+N("012 checkboxes"),
IF(
IF(OR(LEFT($A296,9)="Syndicate",LEFT($A296,12)="NewSyndicate"),VLOOKUP($A296,'012'!$J:$ZW,MATCH("Link to button",'012'!$J$1:$ZW$1,0),0)
+N("309 checkbox"),
IF($C296="309 LCR Summary0",VLOOKUP("Notes990",'309'!$P:$ZZ,MATCH("Link to button",'309'!$P$1:$ZZ$1,0),0)
+N("313 checkboxes"),
IF($C296="313 Financial Information0LcmVsScr",IF($C296="309 LCR Summary0",VLOOKUP("LcmVsScr",'309'!$N:$ZZ,MATCH("Link to button",'309'!$N$1:$ZZ$1,0),0),
IF($C296="313 Financial Information0LcrDocAttached",IF($C296="309 LCR Summary0",VLOOKUP("LcrDocAttached",'309'!$N:$ZZ,MATCH("Link to button",'309'!$N$1:$ZZ$1,0),
0)))))))=1,TRUE,FALSE)
))),"")</f>
        <v>0</v>
      </c>
      <c r="I296">
        <v>1995</v>
      </c>
    </row>
    <row r="297" spans="1:9" customFormat="1">
      <c r="A297" s="237" t="str">
        <f>VLOOKUP($G297,CSVLookups!$B:$R,MATCH(A$1,CSVLookups!$B$1:$R$1,0),FALSE)</f>
        <v>312 Projected Solvency II Technical Provisions at Time Zero</v>
      </c>
      <c r="B297" s="237" t="str">
        <f>VLOOKUP($G297,CSVLookups!$B:$R,MATCH(B$1,CSVLookups!$B$1:$R$1,0),FALSE)</f>
        <v>E</v>
      </c>
      <c r="C297" s="238" t="str">
        <f t="shared" si="5"/>
        <v>312 Projected Solvency II Technical Provisions at Time ZeroE1995</v>
      </c>
      <c r="D297" s="238">
        <f>IF(AND(VALUE(LEFT($A297,3))=309,LEN($B297)=3),VLOOKUP(VALUE(MID($B297,2,2)),_309_Table1,MATCH(MID($B297,1,1),_309_Table1_ColumnLookup,0),FALSE),
  IF($C297="309 LCR SummaryA",OneYearSCR,IF($C297="309 LCR SummaryB",UltimateSCR,IF(VALUE(LEFT($A297,3))=309,VLOOKUP(VALUE(MID($B297,2,1)),_309_Table1,MATCH(MID($B297,1,1),_309_Table1_ColumnLookup,0),FALSE)
+N("309"),
  IF(VALUE(LEFT($A297,3))=310,VLOOKUP(VALUE(MID($B297,2,1)),_310_Table1,MATCH(MID($B297,1,1),_310_Table1_ColumnLookup,0),FALSE)
+N("310"),
  IF(AND(VALUE(LEFT($A297,3))=311,LEN($I297)=4),VLOOKUP($I297,_311_Table1,MATCH($B297,_311_Table1_ColumnLookup,0),FALSE),
  IF(AND(VALUE(LEFT($A297,3))=311,OR($B297="I2",$B297="J2",$B297="K2",$B297="L2")),VLOOKUP('311'!$G$58,_311_Table1,MATCH(MID($B297,1,1),_311_Table1_ColumnLookup,0),FALSE),
  IF(AND(VALUE(LEFT($A297,3))=311,RIGHT($B297,5)="Total"),VLOOKUP('311'!$G$59,_311_Table1,MATCH(MID($B297,1,1),_311_Table1_ColumnLookup,0),FALSE),
  IF(VALUE(LEFT($A297,3))=311,VLOOKUP(VALUE(MID($B297,2,1)),_311_Table1,MATCH(MID($B297,1,1),_311_Table1_ColumnLookup,0),FALSE)
+N("311"),
  IF(AND(VALUE(LEFT($A297,3))=312,LEFT($G297,10)="Unincepted",$B297="G "),VLOOKUP(" ULO",_312_Table1,MATCH('312'!$N$16,_312_Table1_ColumnLookup,0),FALSE),
  IF(AND(VALUE(LEFT($A297,3))=312,LEFT($G297,10)="Unincepted",$B297="O "),VLOOKUP(" ULO",_312_Table1,MATCH('312'!$V$16,_312_Table1_ColumnLookup,0),FALSE),
  IF(AND(VALUE(LEFT($A297,3))=312,LEFT($G297,10)="Unincepted",$B297="Q "),VLOOKUP(" ULO",_312_Table1,MATCH('312'!$X$16,_312_Table1_ColumnLookup,0),FALSE),
  IF(AND(VALUE(LEFT($A297,3))=312,LEFT($G297,10)="Unincepted"),VLOOKUP(" ULO",_312_Table1,MATCH(LEFT($B297,1),_312_Table1_ColumnLookup,0),FALSE),
  IF(AND(VALUE(LEFT($A297,3))=312,LEFT($G297,5)="Total",$B297="G "),VLOOKUP('312'!$F$80,_312_Table1,MATCH('312'!$N$16,_312_Table1_ColumnLookup,0),FALSE),
  IF(AND(VALUE(LEFT($A297,3))=312,LEFT($G297,5)="Total",$B297="O "),VLOOKUP('312'!$F$80,_312_Table1,MATCH('312'!$V$16,_312_Table1_ColumnLookup,0),FALSE),
  IF(AND(VALUE(LEFT($A297,3))=312,LEFT($G297,5)="Total",$B297="Q "),VLOOKUP('312'!$F$80,_312_Table1,MATCH('312'!$X$16,_312_Table1_ColumnLookup,0),FALSE),
  IF(AND(VALUE(LEFT($A297,3))=312,LEFT($G297,5)="Total"),VLOOKUP('312'!$F$80,_312_Table1,MATCH(LEFT($B297,1),_312_Table1_ColumnLookup,0),FALSE),
  IF(AND(VALUE(LEFT($A297,3))=312,LEN($I297)=4,$B297="G"),VLOOKUP($I297,_312_Table1,MATCH('312'!$N$16,_312_Table1_ColumnLookup,0),FALSE),
  IF(AND(VALUE(LEFT($A297,3))=312,LEN($I297)=4,$B297="O"),VLOOKUP($I297,_312_Table1,MATCH('312'!$V$16,_312_Table1_ColumnLookup,0),FALSE),
  IF(AND(VALUE(LEFT($A297,3))=312,LEN($I297)=4,$B297="Q"),VLOOKUP($I297,_312_Table1,MATCH('312'!$X$16,_312_Table1_ColumnLookup,0),FALSE),
  IF(AND(VALUE(LEFT($A297,3))=312,LEN($I297)=4),VLOOKUP($I297,_312_Table1,MATCH(LEFT($B297,1),_312_Table1_ColumnLookup,0),FALSE)
+N("312"),
  IF(VALUE(LEFT($A297,3))=313,VLOOKUP(VALUE(MID($B297,2,1)),_313_Table1,MATCH(MID($B297,1,1),_313_Table1_ColumnLookup,0),FALSE)
+N("313"),
  IF(AND(VALUE(LEFT($A297,3))=314,LEN($B297)=3),VLOOKUP(VALUE(MID($B297,2,2)),_314_Table1,MATCH(MID($B297,1,1),_314_Table1_ColumnLookup,0),FALSE),
  IF(VALUE(LEFT($A297,3))=314,VLOOKUP(VALUE(MID($B297,2,1)),_314_Table1,MATCH(MID($B297,1,1),_314_Table1_ColumnLookup,0),FALSE)
+N("314"),
""))))))))))))))))))))))))</f>
        <v>0</v>
      </c>
      <c r="E297" s="238" t="e">
        <f>IF(AND(VALUE(LEFT($A297,3))=309,LEN($B297)=3),VLOOKUP(VALUE(MID($B297,2,2)),_309_Table2,MATCH(MID($B297,1,1),_309_Table2_ColumnLookup,0),FALSE),
  IF($C297="309 LCR SummaryA",OneYearSCR,IF($C297="309 LCR SummaryB",UltimateSCR,IF(VALUE(LEFT($A297,3))=309,VLOOKUP(VALUE(MID($B297,2,1)),_309_Table2,MATCH(MID($B297,1,1),_309_Table2_ColumnLookup,0),FALSE)
+N("309"),
  IF(VALUE(LEFT($A297,3))=310,VLOOKUP(VALUE(MID($B297,2,1)),_310_Table2,MATCH(MID($B297,1,1),_310_Table2_ColumnLookup,0),FALSE)
+N("310"),
  IF(AND(VALUE(LEFT($A297,3))=311,LEN($I297)=4),VLOOKUP($I297,_311_Table2,MATCH($B297,_311_Table2_ColumnLookup,0),FALSE),
  IF(AND(VALUE(LEFT($A297,3))=311,OR($B297="I2",$B297="J2",$B297="K2",$B297="L2")),VLOOKUP('311'!$G$58,_311_Table2,MATCH(MID($B297,1,1),_311_Table2_ColumnLookup,0),FALSE),
  IF(AND(VALUE(LEFT($A297,3))=311,RIGHT($B297,5)="Total"),VLOOKUP('311'!$G$59,_311_Table2,MATCH(MID($B297,1,1),_311_Table2_ColumnLookup,0),FALSE),
  IF(VALUE(LEFT($A297,3))=311,VLOOKUP(VALUE(MID($B297,2,1)),_311_Table2,MATCH(MID($B297,1,1),_311_Table2_ColumnLookup,0),FALSE)
+N("311"),
  IF(AND(VALUE(LEFT($A297,3))=312,LEFT($G297,10)="Unincepted",$B297="G "),VLOOKUP(" ULO",_312_Table2,MATCH('312'!$N$16,_312_Table2_ColumnLookup,0),FALSE),
  IF(AND(VALUE(LEFT($A297,3))=312,LEFT($G297,10)="Unincepted",$B297="O "),VLOOKUP(" ULO",_312_Table2,MATCH('312'!$V$16,_312_Table2_ColumnLookup,0),FALSE),
  IF(AND(VALUE(LEFT($A297,3))=312,LEFT($G297,10)="Unincepted",$B297="Q "),VLOOKUP(" ULO",_312_Table2,MATCH('312'!$X$16,_312_Table2_ColumnLookup,0),FALSE),
  IF(AND(VALUE(LEFT($A297,3))=312,LEFT($G297,10)="Unincepted"),VLOOKUP(" ULO",_312_Table2,MATCH(LEFT($B297,1),_312_Table2_ColumnLookup,0),FALSE),
  IF(AND(VALUE(LEFT($A297,3))=312,LEFT($G297,5)="Total",$B297="G "),VLOOKUP('312'!$F$80,_312_Table2,MATCH('312'!$N$16,_312_Table2_ColumnLookup,0),FALSE),
  IF(AND(VALUE(LEFT($A297,3))=312,LEFT($G297,5)="Total",$B297="O "),VLOOKUP('312'!$F$80,_312_Table2,MATCH('312'!$V$16,_312_Table2_ColumnLookup,0),FALSE),
  IF(AND(VALUE(LEFT($A297,3))=312,LEFT($G297,5)="Total",$B297="Q "),VLOOKUP('312'!$F$80,_312_Table2,MATCH('312'!$X$16,_312_Table2_ColumnLookup,0),FALSE),
  IF(AND(VALUE(LEFT($A297,3))=312,LEFT($G297,5)="Total"),VLOOKUP('312'!$F$80,_312_Table2,MATCH(LEFT($B297,1),_312_Table2_ColumnLookup,0),FALSE),
  IF(AND(VALUE(LEFT($A297,3))=312,LEN($I297)=4,$B297="G"),VLOOKUP($I297,_312_Table2,MATCH('312'!$N$16,_312_Table2_ColumnLookup,0),FALSE),
  IF(AND(VALUE(LEFT($A297,3))=312,LEN($I297)=4,$B297="O"),VLOOKUP($I297,_312_Table2,MATCH('312'!$V$16,_312_Table2_ColumnLookup,0),FALSE),
  IF(AND(VALUE(LEFT($A297,3))=312,LEN($I297)=4,$B297="Q"),VLOOKUP($I297,_312_Table2,MATCH('312'!$X$16,_312_Table2_ColumnLookup,0),FALSE),
  IF(AND(VALUE(LEFT($A297,3))=312,LEN($I297)=4),VLOOKUP($I297,_312_Table2,MATCH(LEFT($B297,1),_312_Table2_ColumnLookup,0),FALSE)
+N("312"),
  IF(VALUE(LEFT($A297,3))=313,VLOOKUP(VALUE(MID($B297,2,1)),_313_Table2,MATCH(MID($B297,1,1),_313_Table2_ColumnLookup,0),FALSE)
+N("313"),
  IF(AND(VALUE(LEFT($A297,3))=314,LEN($B297)=3),VLOOKUP(VALUE(MID($B297,2,2)),_314_Table2,MATCH(MID($B297,1,1),_314_Table2_ColumnLookup,0),FALSE),
  IF(VALUE(LEFT($A297,3))=314,VLOOKUP(VALUE(MID($B297,2,1)),_314_Table2,MATCH(MID($B297,1,1),_314_Table2_ColumnLookup,0),FALSE)
+N("314"),
""))))))))))))))))))))))))</f>
        <v>#NAME?</v>
      </c>
      <c r="F297" s="238" t="e">
        <f>IF(AND(VALUE(LEFT($A297,3))=309,LEN($B297)=3),VLOOKUP(VALUE(MID($B297,2,2)),_309_Table3,MATCH(MID($B297,1,1),_309_Table3_ColumnLookup,0),FALSE),
  IF($C297="309 LCR SummaryA",OneYearSCR,IF($C297="309 LCR SummaryB",UltimateSCR,IF(VALUE(LEFT($A297,3))=309,VLOOKUP(VALUE(MID($B297,2,1)),_309_Table3,MATCH(MID($B297,1,1),_309_Table3_ColumnLookup,0),FALSE)
+N("309"),
  IF(VALUE(LEFT($A297,3))=310,VLOOKUP(VALUE(MID($B297,2,1)),_310_Table3,MATCH(MID($B297,1,1),_310_Table3_ColumnLookup,0),FALSE)
+N("310"),
  IF(AND(VALUE(LEFT($A297,3))=311,LEN($I297)=4),VLOOKUP($I297,_311_Table3,MATCH($B297,_311_Table3_ColumnLookup,0),FALSE),
  IF(AND(VALUE(LEFT($A297,3))=311,OR($B297="I2",$B297="J2",$B297="K2",$B297="L2")),VLOOKUP('311'!$G$58,_311_Table3,MATCH(MID($B297,1,1),_311_Table3_ColumnLookup,0),FALSE),
  IF(AND(VALUE(LEFT($A297,3))=311,RIGHT($B297,5)="Total"),VLOOKUP('311'!$G$59,_311_Table3,MATCH(MID($B297,1,1),_311_Table3_ColumnLookup,0),FALSE),
  IF(VALUE(LEFT($A297,3))=311,VLOOKUP(VALUE(MID($B297,2,1)),_311_Table3,MATCH(MID($B297,1,1),_311_Table3_ColumnLookup,0),FALSE)
+N("311"),
  IF(AND(VALUE(LEFT($A297,3))=312,LEFT($G297,10)="Unincepted",$B297="G "),VLOOKUP(" ULO",_312_Table3,MATCH('312'!$N$16,_312_Table3_ColumnLookup,0),FALSE),
  IF(AND(VALUE(LEFT($A297,3))=312,LEFT($G297,10)="Unincepted",$B297="O "),VLOOKUP(" ULO",_312_Table3,MATCH('312'!$V$16,_312_Table3_ColumnLookup,0),FALSE),
  IF(AND(VALUE(LEFT($A297,3))=312,LEFT($G297,10)="Unincepted",$B297="Q "),VLOOKUP(" ULO",_312_Table3,MATCH('312'!$X$16,_312_Table3_ColumnLookup,0),FALSE),
  IF(AND(VALUE(LEFT($A297,3))=312,LEFT($G297,10)="Unincepted"),VLOOKUP(" ULO",_312_Table3,MATCH(LEFT($B297,1),_312_Table3_ColumnLookup,0),FALSE),
  IF(AND(VALUE(LEFT($A297,3))=312,LEFT($G297,5)="Total",$B297="G "),VLOOKUP('312'!$F$80,_312_Table3,MATCH('312'!$N$16,_312_Table3_ColumnLookup,0),FALSE),
  IF(AND(VALUE(LEFT($A297,3))=312,LEFT($G297,5)="Total",$B297="O "),VLOOKUP('312'!$F$80,_312_Table3,MATCH('312'!$V$16,_312_Table3_ColumnLookup,0),FALSE),
  IF(AND(VALUE(LEFT($A297,3))=312,LEFT($G297,5)="Total",$B297="Q "),VLOOKUP('312'!$F$80,_312_Table3,MATCH('312'!$X$16,_312_Table3_ColumnLookup,0),FALSE),
  IF(AND(VALUE(LEFT($A297,3))=312,LEFT($G297,5)="Total"),VLOOKUP('312'!$F$80,_312_Table3,MATCH(LEFT($B297,1),_312_Table3_ColumnLookup,0),FALSE),
  IF(AND(VALUE(LEFT($A297,3))=312,LEN($I297)=4,$B297="G"),VLOOKUP($I297,_312_Table3,MATCH('312'!$N$16,_312_Table3_ColumnLookup,0),FALSE),
  IF(AND(VALUE(LEFT($A297,3))=312,LEN($I297)=4,$B297="O"),VLOOKUP($I297,_312_Table3,MATCH('312'!$V$16,_312_Table3_ColumnLookup,0),FALSE),
  IF(AND(VALUE(LEFT($A297,3))=312,LEN($I297)=4,$B297="Q"),VLOOKUP($I297,_312_Table3,MATCH('312'!$X$16,_312_Table3_ColumnLookup,0),FALSE),
  IF(AND(VALUE(LEFT($A297,3))=312,LEN($I297)=4),VLOOKUP($I297,_312_Table3,MATCH(LEFT($B297,1),_312_Table3_ColumnLookup,0),FALSE)
+N("312"),
  IF(VALUE(LEFT($A297,3))=313,VLOOKUP(VALUE(MID($B297,2,1)),_313_Table3,MATCH(MID($B297,1,1),_313_Table3_ColumnLookup,0),FALSE)
+N("313"),
  IF(AND(VALUE(LEFT($A297,3))=314,LEN($B297)=3),VLOOKUP(VALUE(MID($B297,2,2)),_314_Table3,MATCH(MID($B297,1,1),_314_Table3_ColumnLookup,0),FALSE),
  IF(VALUE(LEFT($A297,3))=314,VLOOKUP(VALUE(MID($B297,2,1)),_314_Table3,MATCH(MID($B297,1,1),_314_Table3_ColumnLookup,0),FALSE)
+N("314"),
""))))))))))))))))))))))))</f>
        <v>#NAME?</v>
      </c>
      <c r="G297" t="s">
        <v>1146</v>
      </c>
      <c r="H297" s="321">
        <f>IFERROR(
IF(ISERROR($D297)=FALSE,$D297,IF(ISERROR($E297)=FALSE,$E297,IF(ISERROR($F297)=FALSE,$F297
+N("012 checkboxes"),
IF(
IF(OR(LEFT($A297,9)="Syndicate",LEFT($A297,12)="NewSyndicate"),VLOOKUP($A297,'012'!$J:$ZW,MATCH("Link to button",'012'!$J$1:$ZW$1,0),0)
+N("309 checkbox"),
IF($C297="309 LCR Summary0",VLOOKUP("Notes990",'309'!$P:$ZZ,MATCH("Link to button",'309'!$P$1:$ZZ$1,0),0)
+N("313 checkboxes"),
IF($C297="313 Financial Information0LcmVsScr",IF($C297="309 LCR Summary0",VLOOKUP("LcmVsScr",'309'!$N:$ZZ,MATCH("Link to button",'309'!$N$1:$ZZ$1,0),0),
IF($C297="313 Financial Information0LcrDocAttached",IF($C297="309 LCR Summary0",VLOOKUP("LcrDocAttached",'309'!$N:$ZZ,MATCH("Link to button",'309'!$N$1:$ZZ$1,0),
0)))))))=1,TRUE,FALSE)
))),"")</f>
        <v>0</v>
      </c>
      <c r="I297">
        <v>1995</v>
      </c>
    </row>
    <row r="298" spans="1:9" customFormat="1">
      <c r="A298" s="237" t="str">
        <f>VLOOKUP($G298,CSVLookups!$B:$R,MATCH(A$1,CSVLookups!$B$1:$R$1,0),FALSE)</f>
        <v>312 Projected Solvency II Technical Provisions at Time Zero</v>
      </c>
      <c r="B298" s="237" t="str">
        <f>VLOOKUP($G298,CSVLookups!$B:$R,MATCH(B$1,CSVLookups!$B$1:$R$1,0),FALSE)</f>
        <v>F</v>
      </c>
      <c r="C298" s="238" t="str">
        <f t="shared" si="5"/>
        <v>312 Projected Solvency II Technical Provisions at Time ZeroF1995</v>
      </c>
      <c r="D298" s="238">
        <f>IF(AND(VALUE(LEFT($A298,3))=309,LEN($B298)=3),VLOOKUP(VALUE(MID($B298,2,2)),_309_Table1,MATCH(MID($B298,1,1),_309_Table1_ColumnLookup,0),FALSE),
  IF($C298="309 LCR SummaryA",OneYearSCR,IF($C298="309 LCR SummaryB",UltimateSCR,IF(VALUE(LEFT($A298,3))=309,VLOOKUP(VALUE(MID($B298,2,1)),_309_Table1,MATCH(MID($B298,1,1),_309_Table1_ColumnLookup,0),FALSE)
+N("309"),
  IF(VALUE(LEFT($A298,3))=310,VLOOKUP(VALUE(MID($B298,2,1)),_310_Table1,MATCH(MID($B298,1,1),_310_Table1_ColumnLookup,0),FALSE)
+N("310"),
  IF(AND(VALUE(LEFT($A298,3))=311,LEN($I298)=4),VLOOKUP($I298,_311_Table1,MATCH($B298,_311_Table1_ColumnLookup,0),FALSE),
  IF(AND(VALUE(LEFT($A298,3))=311,OR($B298="I2",$B298="J2",$B298="K2",$B298="L2")),VLOOKUP('311'!$G$58,_311_Table1,MATCH(MID($B298,1,1),_311_Table1_ColumnLookup,0),FALSE),
  IF(AND(VALUE(LEFT($A298,3))=311,RIGHT($B298,5)="Total"),VLOOKUP('311'!$G$59,_311_Table1,MATCH(MID($B298,1,1),_311_Table1_ColumnLookup,0),FALSE),
  IF(VALUE(LEFT($A298,3))=311,VLOOKUP(VALUE(MID($B298,2,1)),_311_Table1,MATCH(MID($B298,1,1),_311_Table1_ColumnLookup,0),FALSE)
+N("311"),
  IF(AND(VALUE(LEFT($A298,3))=312,LEFT($G298,10)="Unincepted",$B298="G "),VLOOKUP(" ULO",_312_Table1,MATCH('312'!$N$16,_312_Table1_ColumnLookup,0),FALSE),
  IF(AND(VALUE(LEFT($A298,3))=312,LEFT($G298,10)="Unincepted",$B298="O "),VLOOKUP(" ULO",_312_Table1,MATCH('312'!$V$16,_312_Table1_ColumnLookup,0),FALSE),
  IF(AND(VALUE(LEFT($A298,3))=312,LEFT($G298,10)="Unincepted",$B298="Q "),VLOOKUP(" ULO",_312_Table1,MATCH('312'!$X$16,_312_Table1_ColumnLookup,0),FALSE),
  IF(AND(VALUE(LEFT($A298,3))=312,LEFT($G298,10)="Unincepted"),VLOOKUP(" ULO",_312_Table1,MATCH(LEFT($B298,1),_312_Table1_ColumnLookup,0),FALSE),
  IF(AND(VALUE(LEFT($A298,3))=312,LEFT($G298,5)="Total",$B298="G "),VLOOKUP('312'!$F$80,_312_Table1,MATCH('312'!$N$16,_312_Table1_ColumnLookup,0),FALSE),
  IF(AND(VALUE(LEFT($A298,3))=312,LEFT($G298,5)="Total",$B298="O "),VLOOKUP('312'!$F$80,_312_Table1,MATCH('312'!$V$16,_312_Table1_ColumnLookup,0),FALSE),
  IF(AND(VALUE(LEFT($A298,3))=312,LEFT($G298,5)="Total",$B298="Q "),VLOOKUP('312'!$F$80,_312_Table1,MATCH('312'!$X$16,_312_Table1_ColumnLookup,0),FALSE),
  IF(AND(VALUE(LEFT($A298,3))=312,LEFT($G298,5)="Total"),VLOOKUP('312'!$F$80,_312_Table1,MATCH(LEFT($B298,1),_312_Table1_ColumnLookup,0),FALSE),
  IF(AND(VALUE(LEFT($A298,3))=312,LEN($I298)=4,$B298="G"),VLOOKUP($I298,_312_Table1,MATCH('312'!$N$16,_312_Table1_ColumnLookup,0),FALSE),
  IF(AND(VALUE(LEFT($A298,3))=312,LEN($I298)=4,$B298="O"),VLOOKUP($I298,_312_Table1,MATCH('312'!$V$16,_312_Table1_ColumnLookup,0),FALSE),
  IF(AND(VALUE(LEFT($A298,3))=312,LEN($I298)=4,$B298="Q"),VLOOKUP($I298,_312_Table1,MATCH('312'!$X$16,_312_Table1_ColumnLookup,0),FALSE),
  IF(AND(VALUE(LEFT($A298,3))=312,LEN($I298)=4),VLOOKUP($I298,_312_Table1,MATCH(LEFT($B298,1),_312_Table1_ColumnLookup,0),FALSE)
+N("312"),
  IF(VALUE(LEFT($A298,3))=313,VLOOKUP(VALUE(MID($B298,2,1)),_313_Table1,MATCH(MID($B298,1,1),_313_Table1_ColumnLookup,0),FALSE)
+N("313"),
  IF(AND(VALUE(LEFT($A298,3))=314,LEN($B298)=3),VLOOKUP(VALUE(MID($B298,2,2)),_314_Table1,MATCH(MID($B298,1,1),_314_Table1_ColumnLookup,0),FALSE),
  IF(VALUE(LEFT($A298,3))=314,VLOOKUP(VALUE(MID($B298,2,1)),_314_Table1,MATCH(MID($B298,1,1),_314_Table1_ColumnLookup,0),FALSE)
+N("314"),
""))))))))))))))))))))))))</f>
        <v>0</v>
      </c>
      <c r="E298" s="238" t="e">
        <f>IF(AND(VALUE(LEFT($A298,3))=309,LEN($B298)=3),VLOOKUP(VALUE(MID($B298,2,2)),_309_Table2,MATCH(MID($B298,1,1),_309_Table2_ColumnLookup,0),FALSE),
  IF($C298="309 LCR SummaryA",OneYearSCR,IF($C298="309 LCR SummaryB",UltimateSCR,IF(VALUE(LEFT($A298,3))=309,VLOOKUP(VALUE(MID($B298,2,1)),_309_Table2,MATCH(MID($B298,1,1),_309_Table2_ColumnLookup,0),FALSE)
+N("309"),
  IF(VALUE(LEFT($A298,3))=310,VLOOKUP(VALUE(MID($B298,2,1)),_310_Table2,MATCH(MID($B298,1,1),_310_Table2_ColumnLookup,0),FALSE)
+N("310"),
  IF(AND(VALUE(LEFT($A298,3))=311,LEN($I298)=4),VLOOKUP($I298,_311_Table2,MATCH($B298,_311_Table2_ColumnLookup,0),FALSE),
  IF(AND(VALUE(LEFT($A298,3))=311,OR($B298="I2",$B298="J2",$B298="K2",$B298="L2")),VLOOKUP('311'!$G$58,_311_Table2,MATCH(MID($B298,1,1),_311_Table2_ColumnLookup,0),FALSE),
  IF(AND(VALUE(LEFT($A298,3))=311,RIGHT($B298,5)="Total"),VLOOKUP('311'!$G$59,_311_Table2,MATCH(MID($B298,1,1),_311_Table2_ColumnLookup,0),FALSE),
  IF(VALUE(LEFT($A298,3))=311,VLOOKUP(VALUE(MID($B298,2,1)),_311_Table2,MATCH(MID($B298,1,1),_311_Table2_ColumnLookup,0),FALSE)
+N("311"),
  IF(AND(VALUE(LEFT($A298,3))=312,LEFT($G298,10)="Unincepted",$B298="G "),VLOOKUP(" ULO",_312_Table2,MATCH('312'!$N$16,_312_Table2_ColumnLookup,0),FALSE),
  IF(AND(VALUE(LEFT($A298,3))=312,LEFT($G298,10)="Unincepted",$B298="O "),VLOOKUP(" ULO",_312_Table2,MATCH('312'!$V$16,_312_Table2_ColumnLookup,0),FALSE),
  IF(AND(VALUE(LEFT($A298,3))=312,LEFT($G298,10)="Unincepted",$B298="Q "),VLOOKUP(" ULO",_312_Table2,MATCH('312'!$X$16,_312_Table2_ColumnLookup,0),FALSE),
  IF(AND(VALUE(LEFT($A298,3))=312,LEFT($G298,10)="Unincepted"),VLOOKUP(" ULO",_312_Table2,MATCH(LEFT($B298,1),_312_Table2_ColumnLookup,0),FALSE),
  IF(AND(VALUE(LEFT($A298,3))=312,LEFT($G298,5)="Total",$B298="G "),VLOOKUP('312'!$F$80,_312_Table2,MATCH('312'!$N$16,_312_Table2_ColumnLookup,0),FALSE),
  IF(AND(VALUE(LEFT($A298,3))=312,LEFT($G298,5)="Total",$B298="O "),VLOOKUP('312'!$F$80,_312_Table2,MATCH('312'!$V$16,_312_Table2_ColumnLookup,0),FALSE),
  IF(AND(VALUE(LEFT($A298,3))=312,LEFT($G298,5)="Total",$B298="Q "),VLOOKUP('312'!$F$80,_312_Table2,MATCH('312'!$X$16,_312_Table2_ColumnLookup,0),FALSE),
  IF(AND(VALUE(LEFT($A298,3))=312,LEFT($G298,5)="Total"),VLOOKUP('312'!$F$80,_312_Table2,MATCH(LEFT($B298,1),_312_Table2_ColumnLookup,0),FALSE),
  IF(AND(VALUE(LEFT($A298,3))=312,LEN($I298)=4,$B298="G"),VLOOKUP($I298,_312_Table2,MATCH('312'!$N$16,_312_Table2_ColumnLookup,0),FALSE),
  IF(AND(VALUE(LEFT($A298,3))=312,LEN($I298)=4,$B298="O"),VLOOKUP($I298,_312_Table2,MATCH('312'!$V$16,_312_Table2_ColumnLookup,0),FALSE),
  IF(AND(VALUE(LEFT($A298,3))=312,LEN($I298)=4,$B298="Q"),VLOOKUP($I298,_312_Table2,MATCH('312'!$X$16,_312_Table2_ColumnLookup,0),FALSE),
  IF(AND(VALUE(LEFT($A298,3))=312,LEN($I298)=4),VLOOKUP($I298,_312_Table2,MATCH(LEFT($B298,1),_312_Table2_ColumnLookup,0),FALSE)
+N("312"),
  IF(VALUE(LEFT($A298,3))=313,VLOOKUP(VALUE(MID($B298,2,1)),_313_Table2,MATCH(MID($B298,1,1),_313_Table2_ColumnLookup,0),FALSE)
+N("313"),
  IF(AND(VALUE(LEFT($A298,3))=314,LEN($B298)=3),VLOOKUP(VALUE(MID($B298,2,2)),_314_Table2,MATCH(MID($B298,1,1),_314_Table2_ColumnLookup,0),FALSE),
  IF(VALUE(LEFT($A298,3))=314,VLOOKUP(VALUE(MID($B298,2,1)),_314_Table2,MATCH(MID($B298,1,1),_314_Table2_ColumnLookup,0),FALSE)
+N("314"),
""))))))))))))))))))))))))</f>
        <v>#NAME?</v>
      </c>
      <c r="F298" s="238" t="e">
        <f>IF(AND(VALUE(LEFT($A298,3))=309,LEN($B298)=3),VLOOKUP(VALUE(MID($B298,2,2)),_309_Table3,MATCH(MID($B298,1,1),_309_Table3_ColumnLookup,0),FALSE),
  IF($C298="309 LCR SummaryA",OneYearSCR,IF($C298="309 LCR SummaryB",UltimateSCR,IF(VALUE(LEFT($A298,3))=309,VLOOKUP(VALUE(MID($B298,2,1)),_309_Table3,MATCH(MID($B298,1,1),_309_Table3_ColumnLookup,0),FALSE)
+N("309"),
  IF(VALUE(LEFT($A298,3))=310,VLOOKUP(VALUE(MID($B298,2,1)),_310_Table3,MATCH(MID($B298,1,1),_310_Table3_ColumnLookup,0),FALSE)
+N("310"),
  IF(AND(VALUE(LEFT($A298,3))=311,LEN($I298)=4),VLOOKUP($I298,_311_Table3,MATCH($B298,_311_Table3_ColumnLookup,0),FALSE),
  IF(AND(VALUE(LEFT($A298,3))=311,OR($B298="I2",$B298="J2",$B298="K2",$B298="L2")),VLOOKUP('311'!$G$58,_311_Table3,MATCH(MID($B298,1,1),_311_Table3_ColumnLookup,0),FALSE),
  IF(AND(VALUE(LEFT($A298,3))=311,RIGHT($B298,5)="Total"),VLOOKUP('311'!$G$59,_311_Table3,MATCH(MID($B298,1,1),_311_Table3_ColumnLookup,0),FALSE),
  IF(VALUE(LEFT($A298,3))=311,VLOOKUP(VALUE(MID($B298,2,1)),_311_Table3,MATCH(MID($B298,1,1),_311_Table3_ColumnLookup,0),FALSE)
+N("311"),
  IF(AND(VALUE(LEFT($A298,3))=312,LEFT($G298,10)="Unincepted",$B298="G "),VLOOKUP(" ULO",_312_Table3,MATCH('312'!$N$16,_312_Table3_ColumnLookup,0),FALSE),
  IF(AND(VALUE(LEFT($A298,3))=312,LEFT($G298,10)="Unincepted",$B298="O "),VLOOKUP(" ULO",_312_Table3,MATCH('312'!$V$16,_312_Table3_ColumnLookup,0),FALSE),
  IF(AND(VALUE(LEFT($A298,3))=312,LEFT($G298,10)="Unincepted",$B298="Q "),VLOOKUP(" ULO",_312_Table3,MATCH('312'!$X$16,_312_Table3_ColumnLookup,0),FALSE),
  IF(AND(VALUE(LEFT($A298,3))=312,LEFT($G298,10)="Unincepted"),VLOOKUP(" ULO",_312_Table3,MATCH(LEFT($B298,1),_312_Table3_ColumnLookup,0),FALSE),
  IF(AND(VALUE(LEFT($A298,3))=312,LEFT($G298,5)="Total",$B298="G "),VLOOKUP('312'!$F$80,_312_Table3,MATCH('312'!$N$16,_312_Table3_ColumnLookup,0),FALSE),
  IF(AND(VALUE(LEFT($A298,3))=312,LEFT($G298,5)="Total",$B298="O "),VLOOKUP('312'!$F$80,_312_Table3,MATCH('312'!$V$16,_312_Table3_ColumnLookup,0),FALSE),
  IF(AND(VALUE(LEFT($A298,3))=312,LEFT($G298,5)="Total",$B298="Q "),VLOOKUP('312'!$F$80,_312_Table3,MATCH('312'!$X$16,_312_Table3_ColumnLookup,0),FALSE),
  IF(AND(VALUE(LEFT($A298,3))=312,LEFT($G298,5)="Total"),VLOOKUP('312'!$F$80,_312_Table3,MATCH(LEFT($B298,1),_312_Table3_ColumnLookup,0),FALSE),
  IF(AND(VALUE(LEFT($A298,3))=312,LEN($I298)=4,$B298="G"),VLOOKUP($I298,_312_Table3,MATCH('312'!$N$16,_312_Table3_ColumnLookup,0),FALSE),
  IF(AND(VALUE(LEFT($A298,3))=312,LEN($I298)=4,$B298="O"),VLOOKUP($I298,_312_Table3,MATCH('312'!$V$16,_312_Table3_ColumnLookup,0),FALSE),
  IF(AND(VALUE(LEFT($A298,3))=312,LEN($I298)=4,$B298="Q"),VLOOKUP($I298,_312_Table3,MATCH('312'!$X$16,_312_Table3_ColumnLookup,0),FALSE),
  IF(AND(VALUE(LEFT($A298,3))=312,LEN($I298)=4),VLOOKUP($I298,_312_Table3,MATCH(LEFT($B298,1),_312_Table3_ColumnLookup,0),FALSE)
+N("312"),
  IF(VALUE(LEFT($A298,3))=313,VLOOKUP(VALUE(MID($B298,2,1)),_313_Table3,MATCH(MID($B298,1,1),_313_Table3_ColumnLookup,0),FALSE)
+N("313"),
  IF(AND(VALUE(LEFT($A298,3))=314,LEN($B298)=3),VLOOKUP(VALUE(MID($B298,2,2)),_314_Table3,MATCH(MID($B298,1,1),_314_Table3_ColumnLookup,0),FALSE),
  IF(VALUE(LEFT($A298,3))=314,VLOOKUP(VALUE(MID($B298,2,1)),_314_Table3,MATCH(MID($B298,1,1),_314_Table3_ColumnLookup,0),FALSE)
+N("314"),
""))))))))))))))))))))))))</f>
        <v>#NAME?</v>
      </c>
      <c r="G298" t="s">
        <v>1148</v>
      </c>
      <c r="H298" s="321">
        <f>IFERROR(
IF(ISERROR($D298)=FALSE,$D298,IF(ISERROR($E298)=FALSE,$E298,IF(ISERROR($F298)=FALSE,$F298
+N("012 checkboxes"),
IF(
IF(OR(LEFT($A298,9)="Syndicate",LEFT($A298,12)="NewSyndicate"),VLOOKUP($A298,'012'!$J:$ZW,MATCH("Link to button",'012'!$J$1:$ZW$1,0),0)
+N("309 checkbox"),
IF($C298="309 LCR Summary0",VLOOKUP("Notes990",'309'!$P:$ZZ,MATCH("Link to button",'309'!$P$1:$ZZ$1,0),0)
+N("313 checkboxes"),
IF($C298="313 Financial Information0LcmVsScr",IF($C298="309 LCR Summary0",VLOOKUP("LcmVsScr",'309'!$N:$ZZ,MATCH("Link to button",'309'!$N$1:$ZZ$1,0),0),
IF($C298="313 Financial Information0LcrDocAttached",IF($C298="309 LCR Summary0",VLOOKUP("LcrDocAttached",'309'!$N:$ZZ,MATCH("Link to button",'309'!$N$1:$ZZ$1,0),
0)))))))=1,TRUE,FALSE)
))),"")</f>
        <v>0</v>
      </c>
      <c r="I298">
        <v>1995</v>
      </c>
    </row>
    <row r="299" spans="1:9" customFormat="1">
      <c r="A299" s="237" t="str">
        <f>VLOOKUP($G299,CSVLookups!$B:$R,MATCH(A$1,CSVLookups!$B$1:$R$1,0),FALSE)</f>
        <v>312 Projected Solvency II Technical Provisions at Time Zero</v>
      </c>
      <c r="B299" s="237" t="str">
        <f>VLOOKUP($G299,CSVLookups!$B:$R,MATCH(B$1,CSVLookups!$B$1:$R$1,0),FALSE)</f>
        <v>G</v>
      </c>
      <c r="C299" s="238" t="str">
        <f t="shared" si="5"/>
        <v>312 Projected Solvency II Technical Provisions at Time ZeroG1995</v>
      </c>
      <c r="D299" s="238">
        <f>IF(AND(VALUE(LEFT($A299,3))=309,LEN($B299)=3),VLOOKUP(VALUE(MID($B299,2,2)),_309_Table1,MATCH(MID($B299,1,1),_309_Table1_ColumnLookup,0),FALSE),
  IF($C299="309 LCR SummaryA",OneYearSCR,IF($C299="309 LCR SummaryB",UltimateSCR,IF(VALUE(LEFT($A299,3))=309,VLOOKUP(VALUE(MID($B299,2,1)),_309_Table1,MATCH(MID($B299,1,1),_309_Table1_ColumnLookup,0),FALSE)
+N("309"),
  IF(VALUE(LEFT($A299,3))=310,VLOOKUP(VALUE(MID($B299,2,1)),_310_Table1,MATCH(MID($B299,1,1),_310_Table1_ColumnLookup,0),FALSE)
+N("310"),
  IF(AND(VALUE(LEFT($A299,3))=311,LEN($I299)=4),VLOOKUP($I299,_311_Table1,MATCH($B299,_311_Table1_ColumnLookup,0),FALSE),
  IF(AND(VALUE(LEFT($A299,3))=311,OR($B299="I2",$B299="J2",$B299="K2",$B299="L2")),VLOOKUP('311'!$G$58,_311_Table1,MATCH(MID($B299,1,1),_311_Table1_ColumnLookup,0),FALSE),
  IF(AND(VALUE(LEFT($A299,3))=311,RIGHT($B299,5)="Total"),VLOOKUP('311'!$G$59,_311_Table1,MATCH(MID($B299,1,1),_311_Table1_ColumnLookup,0),FALSE),
  IF(VALUE(LEFT($A299,3))=311,VLOOKUP(VALUE(MID($B299,2,1)),_311_Table1,MATCH(MID($B299,1,1),_311_Table1_ColumnLookup,0),FALSE)
+N("311"),
  IF(AND(VALUE(LEFT($A299,3))=312,LEFT($G299,10)="Unincepted",$B299="G "),VLOOKUP(" ULO",_312_Table1,MATCH('312'!$N$16,_312_Table1_ColumnLookup,0),FALSE),
  IF(AND(VALUE(LEFT($A299,3))=312,LEFT($G299,10)="Unincepted",$B299="O "),VLOOKUP(" ULO",_312_Table1,MATCH('312'!$V$16,_312_Table1_ColumnLookup,0),FALSE),
  IF(AND(VALUE(LEFT($A299,3))=312,LEFT($G299,10)="Unincepted",$B299="Q "),VLOOKUP(" ULO",_312_Table1,MATCH('312'!$X$16,_312_Table1_ColumnLookup,0),FALSE),
  IF(AND(VALUE(LEFT($A299,3))=312,LEFT($G299,10)="Unincepted"),VLOOKUP(" ULO",_312_Table1,MATCH(LEFT($B299,1),_312_Table1_ColumnLookup,0),FALSE),
  IF(AND(VALUE(LEFT($A299,3))=312,LEFT($G299,5)="Total",$B299="G "),VLOOKUP('312'!$F$80,_312_Table1,MATCH('312'!$N$16,_312_Table1_ColumnLookup,0),FALSE),
  IF(AND(VALUE(LEFT($A299,3))=312,LEFT($G299,5)="Total",$B299="O "),VLOOKUP('312'!$F$80,_312_Table1,MATCH('312'!$V$16,_312_Table1_ColumnLookup,0),FALSE),
  IF(AND(VALUE(LEFT($A299,3))=312,LEFT($G299,5)="Total",$B299="Q "),VLOOKUP('312'!$F$80,_312_Table1,MATCH('312'!$X$16,_312_Table1_ColumnLookup,0),FALSE),
  IF(AND(VALUE(LEFT($A299,3))=312,LEFT($G299,5)="Total"),VLOOKUP('312'!$F$80,_312_Table1,MATCH(LEFT($B299,1),_312_Table1_ColumnLookup,0),FALSE),
  IF(AND(VALUE(LEFT($A299,3))=312,LEN($I299)=4,$B299="G"),VLOOKUP($I299,_312_Table1,MATCH('312'!$N$16,_312_Table1_ColumnLookup,0),FALSE),
  IF(AND(VALUE(LEFT($A299,3))=312,LEN($I299)=4,$B299="O"),VLOOKUP($I299,_312_Table1,MATCH('312'!$V$16,_312_Table1_ColumnLookup,0),FALSE),
  IF(AND(VALUE(LEFT($A299,3))=312,LEN($I299)=4,$B299="Q"),VLOOKUP($I299,_312_Table1,MATCH('312'!$X$16,_312_Table1_ColumnLookup,0),FALSE),
  IF(AND(VALUE(LEFT($A299,3))=312,LEN($I299)=4),VLOOKUP($I299,_312_Table1,MATCH(LEFT($B299,1),_312_Table1_ColumnLookup,0),FALSE)
+N("312"),
  IF(VALUE(LEFT($A299,3))=313,VLOOKUP(VALUE(MID($B299,2,1)),_313_Table1,MATCH(MID($B299,1,1),_313_Table1_ColumnLookup,0),FALSE)
+N("313"),
  IF(AND(VALUE(LEFT($A299,3))=314,LEN($B299)=3),VLOOKUP(VALUE(MID($B299,2,2)),_314_Table1,MATCH(MID($B299,1,1),_314_Table1_ColumnLookup,0),FALSE),
  IF(VALUE(LEFT($A299,3))=314,VLOOKUP(VALUE(MID($B299,2,1)),_314_Table1,MATCH(MID($B299,1,1),_314_Table1_ColumnLookup,0),FALSE)
+N("314"),
""))))))))))))))))))))))))</f>
        <v>0</v>
      </c>
      <c r="E299" s="238" t="e">
        <f>IF(AND(VALUE(LEFT($A299,3))=309,LEN($B299)=3),VLOOKUP(VALUE(MID($B299,2,2)),_309_Table2,MATCH(MID($B299,1,1),_309_Table2_ColumnLookup,0),FALSE),
  IF($C299="309 LCR SummaryA",OneYearSCR,IF($C299="309 LCR SummaryB",UltimateSCR,IF(VALUE(LEFT($A299,3))=309,VLOOKUP(VALUE(MID($B299,2,1)),_309_Table2,MATCH(MID($B299,1,1),_309_Table2_ColumnLookup,0),FALSE)
+N("309"),
  IF(VALUE(LEFT($A299,3))=310,VLOOKUP(VALUE(MID($B299,2,1)),_310_Table2,MATCH(MID($B299,1,1),_310_Table2_ColumnLookup,0),FALSE)
+N("310"),
  IF(AND(VALUE(LEFT($A299,3))=311,LEN($I299)=4),VLOOKUP($I299,_311_Table2,MATCH($B299,_311_Table2_ColumnLookup,0),FALSE),
  IF(AND(VALUE(LEFT($A299,3))=311,OR($B299="I2",$B299="J2",$B299="K2",$B299="L2")),VLOOKUP('311'!$G$58,_311_Table2,MATCH(MID($B299,1,1),_311_Table2_ColumnLookup,0),FALSE),
  IF(AND(VALUE(LEFT($A299,3))=311,RIGHT($B299,5)="Total"),VLOOKUP('311'!$G$59,_311_Table2,MATCH(MID($B299,1,1),_311_Table2_ColumnLookup,0),FALSE),
  IF(VALUE(LEFT($A299,3))=311,VLOOKUP(VALUE(MID($B299,2,1)),_311_Table2,MATCH(MID($B299,1,1),_311_Table2_ColumnLookup,0),FALSE)
+N("311"),
  IF(AND(VALUE(LEFT($A299,3))=312,LEFT($G299,10)="Unincepted",$B299="G "),VLOOKUP(" ULO",_312_Table2,MATCH('312'!$N$16,_312_Table2_ColumnLookup,0),FALSE),
  IF(AND(VALUE(LEFT($A299,3))=312,LEFT($G299,10)="Unincepted",$B299="O "),VLOOKUP(" ULO",_312_Table2,MATCH('312'!$V$16,_312_Table2_ColumnLookup,0),FALSE),
  IF(AND(VALUE(LEFT($A299,3))=312,LEFT($G299,10)="Unincepted",$B299="Q "),VLOOKUP(" ULO",_312_Table2,MATCH('312'!$X$16,_312_Table2_ColumnLookup,0),FALSE),
  IF(AND(VALUE(LEFT($A299,3))=312,LEFT($G299,10)="Unincepted"),VLOOKUP(" ULO",_312_Table2,MATCH(LEFT($B299,1),_312_Table2_ColumnLookup,0),FALSE),
  IF(AND(VALUE(LEFT($A299,3))=312,LEFT($G299,5)="Total",$B299="G "),VLOOKUP('312'!$F$80,_312_Table2,MATCH('312'!$N$16,_312_Table2_ColumnLookup,0),FALSE),
  IF(AND(VALUE(LEFT($A299,3))=312,LEFT($G299,5)="Total",$B299="O "),VLOOKUP('312'!$F$80,_312_Table2,MATCH('312'!$V$16,_312_Table2_ColumnLookup,0),FALSE),
  IF(AND(VALUE(LEFT($A299,3))=312,LEFT($G299,5)="Total",$B299="Q "),VLOOKUP('312'!$F$80,_312_Table2,MATCH('312'!$X$16,_312_Table2_ColumnLookup,0),FALSE),
  IF(AND(VALUE(LEFT($A299,3))=312,LEFT($G299,5)="Total"),VLOOKUP('312'!$F$80,_312_Table2,MATCH(LEFT($B299,1),_312_Table2_ColumnLookup,0),FALSE),
  IF(AND(VALUE(LEFT($A299,3))=312,LEN($I299)=4,$B299="G"),VLOOKUP($I299,_312_Table2,MATCH('312'!$N$16,_312_Table2_ColumnLookup,0),FALSE),
  IF(AND(VALUE(LEFT($A299,3))=312,LEN($I299)=4,$B299="O"),VLOOKUP($I299,_312_Table2,MATCH('312'!$V$16,_312_Table2_ColumnLookup,0),FALSE),
  IF(AND(VALUE(LEFT($A299,3))=312,LEN($I299)=4,$B299="Q"),VLOOKUP($I299,_312_Table2,MATCH('312'!$X$16,_312_Table2_ColumnLookup,0),FALSE),
  IF(AND(VALUE(LEFT($A299,3))=312,LEN($I299)=4),VLOOKUP($I299,_312_Table2,MATCH(LEFT($B299,1),_312_Table2_ColumnLookup,0),FALSE)
+N("312"),
  IF(VALUE(LEFT($A299,3))=313,VLOOKUP(VALUE(MID($B299,2,1)),_313_Table2,MATCH(MID($B299,1,1),_313_Table2_ColumnLookup,0),FALSE)
+N("313"),
  IF(AND(VALUE(LEFT($A299,3))=314,LEN($B299)=3),VLOOKUP(VALUE(MID($B299,2,2)),_314_Table2,MATCH(MID($B299,1,1),_314_Table2_ColumnLookup,0),FALSE),
  IF(VALUE(LEFT($A299,3))=314,VLOOKUP(VALUE(MID($B299,2,1)),_314_Table2,MATCH(MID($B299,1,1),_314_Table2_ColumnLookup,0),FALSE)
+N("314"),
""))))))))))))))))))))))))</f>
        <v>#NAME?</v>
      </c>
      <c r="F299" s="238" t="e">
        <f>IF(AND(VALUE(LEFT($A299,3))=309,LEN($B299)=3),VLOOKUP(VALUE(MID($B299,2,2)),_309_Table3,MATCH(MID($B299,1,1),_309_Table3_ColumnLookup,0),FALSE),
  IF($C299="309 LCR SummaryA",OneYearSCR,IF($C299="309 LCR SummaryB",UltimateSCR,IF(VALUE(LEFT($A299,3))=309,VLOOKUP(VALUE(MID($B299,2,1)),_309_Table3,MATCH(MID($B299,1,1),_309_Table3_ColumnLookup,0),FALSE)
+N("309"),
  IF(VALUE(LEFT($A299,3))=310,VLOOKUP(VALUE(MID($B299,2,1)),_310_Table3,MATCH(MID($B299,1,1),_310_Table3_ColumnLookup,0),FALSE)
+N("310"),
  IF(AND(VALUE(LEFT($A299,3))=311,LEN($I299)=4),VLOOKUP($I299,_311_Table3,MATCH($B299,_311_Table3_ColumnLookup,0),FALSE),
  IF(AND(VALUE(LEFT($A299,3))=311,OR($B299="I2",$B299="J2",$B299="K2",$B299="L2")),VLOOKUP('311'!$G$58,_311_Table3,MATCH(MID($B299,1,1),_311_Table3_ColumnLookup,0),FALSE),
  IF(AND(VALUE(LEFT($A299,3))=311,RIGHT($B299,5)="Total"),VLOOKUP('311'!$G$59,_311_Table3,MATCH(MID($B299,1,1),_311_Table3_ColumnLookup,0),FALSE),
  IF(VALUE(LEFT($A299,3))=311,VLOOKUP(VALUE(MID($B299,2,1)),_311_Table3,MATCH(MID($B299,1,1),_311_Table3_ColumnLookup,0),FALSE)
+N("311"),
  IF(AND(VALUE(LEFT($A299,3))=312,LEFT($G299,10)="Unincepted",$B299="G "),VLOOKUP(" ULO",_312_Table3,MATCH('312'!$N$16,_312_Table3_ColumnLookup,0),FALSE),
  IF(AND(VALUE(LEFT($A299,3))=312,LEFT($G299,10)="Unincepted",$B299="O "),VLOOKUP(" ULO",_312_Table3,MATCH('312'!$V$16,_312_Table3_ColumnLookup,0),FALSE),
  IF(AND(VALUE(LEFT($A299,3))=312,LEFT($G299,10)="Unincepted",$B299="Q "),VLOOKUP(" ULO",_312_Table3,MATCH('312'!$X$16,_312_Table3_ColumnLookup,0),FALSE),
  IF(AND(VALUE(LEFT($A299,3))=312,LEFT($G299,10)="Unincepted"),VLOOKUP(" ULO",_312_Table3,MATCH(LEFT($B299,1),_312_Table3_ColumnLookup,0),FALSE),
  IF(AND(VALUE(LEFT($A299,3))=312,LEFT($G299,5)="Total",$B299="G "),VLOOKUP('312'!$F$80,_312_Table3,MATCH('312'!$N$16,_312_Table3_ColumnLookup,0),FALSE),
  IF(AND(VALUE(LEFT($A299,3))=312,LEFT($G299,5)="Total",$B299="O "),VLOOKUP('312'!$F$80,_312_Table3,MATCH('312'!$V$16,_312_Table3_ColumnLookup,0),FALSE),
  IF(AND(VALUE(LEFT($A299,3))=312,LEFT($G299,5)="Total",$B299="Q "),VLOOKUP('312'!$F$80,_312_Table3,MATCH('312'!$X$16,_312_Table3_ColumnLookup,0),FALSE),
  IF(AND(VALUE(LEFT($A299,3))=312,LEFT($G299,5)="Total"),VLOOKUP('312'!$F$80,_312_Table3,MATCH(LEFT($B299,1),_312_Table3_ColumnLookup,0),FALSE),
  IF(AND(VALUE(LEFT($A299,3))=312,LEN($I299)=4,$B299="G"),VLOOKUP($I299,_312_Table3,MATCH('312'!$N$16,_312_Table3_ColumnLookup,0),FALSE),
  IF(AND(VALUE(LEFT($A299,3))=312,LEN($I299)=4,$B299="O"),VLOOKUP($I299,_312_Table3,MATCH('312'!$V$16,_312_Table3_ColumnLookup,0),FALSE),
  IF(AND(VALUE(LEFT($A299,3))=312,LEN($I299)=4,$B299="Q"),VLOOKUP($I299,_312_Table3,MATCH('312'!$X$16,_312_Table3_ColumnLookup,0),FALSE),
  IF(AND(VALUE(LEFT($A299,3))=312,LEN($I299)=4),VLOOKUP($I299,_312_Table3,MATCH(LEFT($B299,1),_312_Table3_ColumnLookup,0),FALSE)
+N("312"),
  IF(VALUE(LEFT($A299,3))=313,VLOOKUP(VALUE(MID($B299,2,1)),_313_Table3,MATCH(MID($B299,1,1),_313_Table3_ColumnLookup,0),FALSE)
+N("313"),
  IF(AND(VALUE(LEFT($A299,3))=314,LEN($B299)=3),VLOOKUP(VALUE(MID($B299,2,2)),_314_Table3,MATCH(MID($B299,1,1),_314_Table3_ColumnLookup,0),FALSE),
  IF(VALUE(LEFT($A299,3))=314,VLOOKUP(VALUE(MID($B299,2,1)),_314_Table3,MATCH(MID($B299,1,1),_314_Table3_ColumnLookup,0),FALSE)
+N("314"),
""))))))))))))))))))))))))</f>
        <v>#NAME?</v>
      </c>
      <c r="G299" t="s">
        <v>1150</v>
      </c>
      <c r="H299" s="321">
        <f>IFERROR(
IF(ISERROR($D299)=FALSE,$D299,IF(ISERROR($E299)=FALSE,$E299,IF(ISERROR($F299)=FALSE,$F299
+N("012 checkboxes"),
IF(
IF(OR(LEFT($A299,9)="Syndicate",LEFT($A299,12)="NewSyndicate"),VLOOKUP($A299,'012'!$J:$ZW,MATCH("Link to button",'012'!$J$1:$ZW$1,0),0)
+N("309 checkbox"),
IF($C299="309 LCR Summary0",VLOOKUP("Notes990",'309'!$P:$ZZ,MATCH("Link to button",'309'!$P$1:$ZZ$1,0),0)
+N("313 checkboxes"),
IF($C299="313 Financial Information0LcmVsScr",IF($C299="309 LCR Summary0",VLOOKUP("LcmVsScr",'309'!$N:$ZZ,MATCH("Link to button",'309'!$N$1:$ZZ$1,0),0),
IF($C299="313 Financial Information0LcrDocAttached",IF($C299="309 LCR Summary0",VLOOKUP("LcrDocAttached",'309'!$N:$ZZ,MATCH("Link to button",'309'!$N$1:$ZZ$1,0),
0)))))))=1,TRUE,FALSE)
))),"")</f>
        <v>0</v>
      </c>
      <c r="I299">
        <v>1995</v>
      </c>
    </row>
    <row r="300" spans="1:9" customFormat="1">
      <c r="A300" s="237" t="str">
        <f>VLOOKUP($G300,CSVLookups!$B:$R,MATCH(A$1,CSVLookups!$B$1:$R$1,0),FALSE)</f>
        <v>312 Projected Solvency II Technical Provisions at Time Zero</v>
      </c>
      <c r="B300" s="237" t="str">
        <f>VLOOKUP($G300,CSVLookups!$B:$R,MATCH(B$1,CSVLookups!$B$1:$R$1,0),FALSE)</f>
        <v>H</v>
      </c>
      <c r="C300" s="238" t="str">
        <f t="shared" si="5"/>
        <v>312 Projected Solvency II Technical Provisions at Time ZeroH1995</v>
      </c>
      <c r="D300" s="238">
        <f>IF(AND(VALUE(LEFT($A300,3))=309,LEN($B300)=3),VLOOKUP(VALUE(MID($B300,2,2)),_309_Table1,MATCH(MID($B300,1,1),_309_Table1_ColumnLookup,0),FALSE),
  IF($C300="309 LCR SummaryA",OneYearSCR,IF($C300="309 LCR SummaryB",UltimateSCR,IF(VALUE(LEFT($A300,3))=309,VLOOKUP(VALUE(MID($B300,2,1)),_309_Table1,MATCH(MID($B300,1,1),_309_Table1_ColumnLookup,0),FALSE)
+N("309"),
  IF(VALUE(LEFT($A300,3))=310,VLOOKUP(VALUE(MID($B300,2,1)),_310_Table1,MATCH(MID($B300,1,1),_310_Table1_ColumnLookup,0),FALSE)
+N("310"),
  IF(AND(VALUE(LEFT($A300,3))=311,LEN($I300)=4),VLOOKUP($I300,_311_Table1,MATCH($B300,_311_Table1_ColumnLookup,0),FALSE),
  IF(AND(VALUE(LEFT($A300,3))=311,OR($B300="I2",$B300="J2",$B300="K2",$B300="L2")),VLOOKUP('311'!$G$58,_311_Table1,MATCH(MID($B300,1,1),_311_Table1_ColumnLookup,0),FALSE),
  IF(AND(VALUE(LEFT($A300,3))=311,RIGHT($B300,5)="Total"),VLOOKUP('311'!$G$59,_311_Table1,MATCH(MID($B300,1,1),_311_Table1_ColumnLookup,0),FALSE),
  IF(VALUE(LEFT($A300,3))=311,VLOOKUP(VALUE(MID($B300,2,1)),_311_Table1,MATCH(MID($B300,1,1),_311_Table1_ColumnLookup,0),FALSE)
+N("311"),
  IF(AND(VALUE(LEFT($A300,3))=312,LEFT($G300,10)="Unincepted",$B300="G "),VLOOKUP(" ULO",_312_Table1,MATCH('312'!$N$16,_312_Table1_ColumnLookup,0),FALSE),
  IF(AND(VALUE(LEFT($A300,3))=312,LEFT($G300,10)="Unincepted",$B300="O "),VLOOKUP(" ULO",_312_Table1,MATCH('312'!$V$16,_312_Table1_ColumnLookup,0),FALSE),
  IF(AND(VALUE(LEFT($A300,3))=312,LEFT($G300,10)="Unincepted",$B300="Q "),VLOOKUP(" ULO",_312_Table1,MATCH('312'!$X$16,_312_Table1_ColumnLookup,0),FALSE),
  IF(AND(VALUE(LEFT($A300,3))=312,LEFT($G300,10)="Unincepted"),VLOOKUP(" ULO",_312_Table1,MATCH(LEFT($B300,1),_312_Table1_ColumnLookup,0),FALSE),
  IF(AND(VALUE(LEFT($A300,3))=312,LEFT($G300,5)="Total",$B300="G "),VLOOKUP('312'!$F$80,_312_Table1,MATCH('312'!$N$16,_312_Table1_ColumnLookup,0),FALSE),
  IF(AND(VALUE(LEFT($A300,3))=312,LEFT($G300,5)="Total",$B300="O "),VLOOKUP('312'!$F$80,_312_Table1,MATCH('312'!$V$16,_312_Table1_ColumnLookup,0),FALSE),
  IF(AND(VALUE(LEFT($A300,3))=312,LEFT($G300,5)="Total",$B300="Q "),VLOOKUP('312'!$F$80,_312_Table1,MATCH('312'!$X$16,_312_Table1_ColumnLookup,0),FALSE),
  IF(AND(VALUE(LEFT($A300,3))=312,LEFT($G300,5)="Total"),VLOOKUP('312'!$F$80,_312_Table1,MATCH(LEFT($B300,1),_312_Table1_ColumnLookup,0),FALSE),
  IF(AND(VALUE(LEFT($A300,3))=312,LEN($I300)=4,$B300="G"),VLOOKUP($I300,_312_Table1,MATCH('312'!$N$16,_312_Table1_ColumnLookup,0),FALSE),
  IF(AND(VALUE(LEFT($A300,3))=312,LEN($I300)=4,$B300="O"),VLOOKUP($I300,_312_Table1,MATCH('312'!$V$16,_312_Table1_ColumnLookup,0),FALSE),
  IF(AND(VALUE(LEFT($A300,3))=312,LEN($I300)=4,$B300="Q"),VLOOKUP($I300,_312_Table1,MATCH('312'!$X$16,_312_Table1_ColumnLookup,0),FALSE),
  IF(AND(VALUE(LEFT($A300,3))=312,LEN($I300)=4),VLOOKUP($I300,_312_Table1,MATCH(LEFT($B300,1),_312_Table1_ColumnLookup,0),FALSE)
+N("312"),
  IF(VALUE(LEFT($A300,3))=313,VLOOKUP(VALUE(MID($B300,2,1)),_313_Table1,MATCH(MID($B300,1,1),_313_Table1_ColumnLookup,0),FALSE)
+N("313"),
  IF(AND(VALUE(LEFT($A300,3))=314,LEN($B300)=3),VLOOKUP(VALUE(MID($B300,2,2)),_314_Table1,MATCH(MID($B300,1,1),_314_Table1_ColumnLookup,0),FALSE),
  IF(VALUE(LEFT($A300,3))=314,VLOOKUP(VALUE(MID($B300,2,1)),_314_Table1,MATCH(MID($B300,1,1),_314_Table1_ColumnLookup,0),FALSE)
+N("314"),
""))))))))))))))))))))))))</f>
        <v>0</v>
      </c>
      <c r="E300" s="238" t="e">
        <f>IF(AND(VALUE(LEFT($A300,3))=309,LEN($B300)=3),VLOOKUP(VALUE(MID($B300,2,2)),_309_Table2,MATCH(MID($B300,1,1),_309_Table2_ColumnLookup,0),FALSE),
  IF($C300="309 LCR SummaryA",OneYearSCR,IF($C300="309 LCR SummaryB",UltimateSCR,IF(VALUE(LEFT($A300,3))=309,VLOOKUP(VALUE(MID($B300,2,1)),_309_Table2,MATCH(MID($B300,1,1),_309_Table2_ColumnLookup,0),FALSE)
+N("309"),
  IF(VALUE(LEFT($A300,3))=310,VLOOKUP(VALUE(MID($B300,2,1)),_310_Table2,MATCH(MID($B300,1,1),_310_Table2_ColumnLookup,0),FALSE)
+N("310"),
  IF(AND(VALUE(LEFT($A300,3))=311,LEN($I300)=4),VLOOKUP($I300,_311_Table2,MATCH($B300,_311_Table2_ColumnLookup,0),FALSE),
  IF(AND(VALUE(LEFT($A300,3))=311,OR($B300="I2",$B300="J2",$B300="K2",$B300="L2")),VLOOKUP('311'!$G$58,_311_Table2,MATCH(MID($B300,1,1),_311_Table2_ColumnLookup,0),FALSE),
  IF(AND(VALUE(LEFT($A300,3))=311,RIGHT($B300,5)="Total"),VLOOKUP('311'!$G$59,_311_Table2,MATCH(MID($B300,1,1),_311_Table2_ColumnLookup,0),FALSE),
  IF(VALUE(LEFT($A300,3))=311,VLOOKUP(VALUE(MID($B300,2,1)),_311_Table2,MATCH(MID($B300,1,1),_311_Table2_ColumnLookup,0),FALSE)
+N("311"),
  IF(AND(VALUE(LEFT($A300,3))=312,LEFT($G300,10)="Unincepted",$B300="G "),VLOOKUP(" ULO",_312_Table2,MATCH('312'!$N$16,_312_Table2_ColumnLookup,0),FALSE),
  IF(AND(VALUE(LEFT($A300,3))=312,LEFT($G300,10)="Unincepted",$B300="O "),VLOOKUP(" ULO",_312_Table2,MATCH('312'!$V$16,_312_Table2_ColumnLookup,0),FALSE),
  IF(AND(VALUE(LEFT($A300,3))=312,LEFT($G300,10)="Unincepted",$B300="Q "),VLOOKUP(" ULO",_312_Table2,MATCH('312'!$X$16,_312_Table2_ColumnLookup,0),FALSE),
  IF(AND(VALUE(LEFT($A300,3))=312,LEFT($G300,10)="Unincepted"),VLOOKUP(" ULO",_312_Table2,MATCH(LEFT($B300,1),_312_Table2_ColumnLookup,0),FALSE),
  IF(AND(VALUE(LEFT($A300,3))=312,LEFT($G300,5)="Total",$B300="G "),VLOOKUP('312'!$F$80,_312_Table2,MATCH('312'!$N$16,_312_Table2_ColumnLookup,0),FALSE),
  IF(AND(VALUE(LEFT($A300,3))=312,LEFT($G300,5)="Total",$B300="O "),VLOOKUP('312'!$F$80,_312_Table2,MATCH('312'!$V$16,_312_Table2_ColumnLookup,0),FALSE),
  IF(AND(VALUE(LEFT($A300,3))=312,LEFT($G300,5)="Total",$B300="Q "),VLOOKUP('312'!$F$80,_312_Table2,MATCH('312'!$X$16,_312_Table2_ColumnLookup,0),FALSE),
  IF(AND(VALUE(LEFT($A300,3))=312,LEFT($G300,5)="Total"),VLOOKUP('312'!$F$80,_312_Table2,MATCH(LEFT($B300,1),_312_Table2_ColumnLookup,0),FALSE),
  IF(AND(VALUE(LEFT($A300,3))=312,LEN($I300)=4,$B300="G"),VLOOKUP($I300,_312_Table2,MATCH('312'!$N$16,_312_Table2_ColumnLookup,0),FALSE),
  IF(AND(VALUE(LEFT($A300,3))=312,LEN($I300)=4,$B300="O"),VLOOKUP($I300,_312_Table2,MATCH('312'!$V$16,_312_Table2_ColumnLookup,0),FALSE),
  IF(AND(VALUE(LEFT($A300,3))=312,LEN($I300)=4,$B300="Q"),VLOOKUP($I300,_312_Table2,MATCH('312'!$X$16,_312_Table2_ColumnLookup,0),FALSE),
  IF(AND(VALUE(LEFT($A300,3))=312,LEN($I300)=4),VLOOKUP($I300,_312_Table2,MATCH(LEFT($B300,1),_312_Table2_ColumnLookup,0),FALSE)
+N("312"),
  IF(VALUE(LEFT($A300,3))=313,VLOOKUP(VALUE(MID($B300,2,1)),_313_Table2,MATCH(MID($B300,1,1),_313_Table2_ColumnLookup,0),FALSE)
+N("313"),
  IF(AND(VALUE(LEFT($A300,3))=314,LEN($B300)=3),VLOOKUP(VALUE(MID($B300,2,2)),_314_Table2,MATCH(MID($B300,1,1),_314_Table2_ColumnLookup,0),FALSE),
  IF(VALUE(LEFT($A300,3))=314,VLOOKUP(VALUE(MID($B300,2,1)),_314_Table2,MATCH(MID($B300,1,1),_314_Table2_ColumnLookup,0),FALSE)
+N("314"),
""))))))))))))))))))))))))</f>
        <v>#NAME?</v>
      </c>
      <c r="F300" s="238" t="e">
        <f>IF(AND(VALUE(LEFT($A300,3))=309,LEN($B300)=3),VLOOKUP(VALUE(MID($B300,2,2)),_309_Table3,MATCH(MID($B300,1,1),_309_Table3_ColumnLookup,0),FALSE),
  IF($C300="309 LCR SummaryA",OneYearSCR,IF($C300="309 LCR SummaryB",UltimateSCR,IF(VALUE(LEFT($A300,3))=309,VLOOKUP(VALUE(MID($B300,2,1)),_309_Table3,MATCH(MID($B300,1,1),_309_Table3_ColumnLookup,0),FALSE)
+N("309"),
  IF(VALUE(LEFT($A300,3))=310,VLOOKUP(VALUE(MID($B300,2,1)),_310_Table3,MATCH(MID($B300,1,1),_310_Table3_ColumnLookup,0),FALSE)
+N("310"),
  IF(AND(VALUE(LEFT($A300,3))=311,LEN($I300)=4),VLOOKUP($I300,_311_Table3,MATCH($B300,_311_Table3_ColumnLookup,0),FALSE),
  IF(AND(VALUE(LEFT($A300,3))=311,OR($B300="I2",$B300="J2",$B300="K2",$B300="L2")),VLOOKUP('311'!$G$58,_311_Table3,MATCH(MID($B300,1,1),_311_Table3_ColumnLookup,0),FALSE),
  IF(AND(VALUE(LEFT($A300,3))=311,RIGHT($B300,5)="Total"),VLOOKUP('311'!$G$59,_311_Table3,MATCH(MID($B300,1,1),_311_Table3_ColumnLookup,0),FALSE),
  IF(VALUE(LEFT($A300,3))=311,VLOOKUP(VALUE(MID($B300,2,1)),_311_Table3,MATCH(MID($B300,1,1),_311_Table3_ColumnLookup,0),FALSE)
+N("311"),
  IF(AND(VALUE(LEFT($A300,3))=312,LEFT($G300,10)="Unincepted",$B300="G "),VLOOKUP(" ULO",_312_Table3,MATCH('312'!$N$16,_312_Table3_ColumnLookup,0),FALSE),
  IF(AND(VALUE(LEFT($A300,3))=312,LEFT($G300,10)="Unincepted",$B300="O "),VLOOKUP(" ULO",_312_Table3,MATCH('312'!$V$16,_312_Table3_ColumnLookup,0),FALSE),
  IF(AND(VALUE(LEFT($A300,3))=312,LEFT($G300,10)="Unincepted",$B300="Q "),VLOOKUP(" ULO",_312_Table3,MATCH('312'!$X$16,_312_Table3_ColumnLookup,0),FALSE),
  IF(AND(VALUE(LEFT($A300,3))=312,LEFT($G300,10)="Unincepted"),VLOOKUP(" ULO",_312_Table3,MATCH(LEFT($B300,1),_312_Table3_ColumnLookup,0),FALSE),
  IF(AND(VALUE(LEFT($A300,3))=312,LEFT($G300,5)="Total",$B300="G "),VLOOKUP('312'!$F$80,_312_Table3,MATCH('312'!$N$16,_312_Table3_ColumnLookup,0),FALSE),
  IF(AND(VALUE(LEFT($A300,3))=312,LEFT($G300,5)="Total",$B300="O "),VLOOKUP('312'!$F$80,_312_Table3,MATCH('312'!$V$16,_312_Table3_ColumnLookup,0),FALSE),
  IF(AND(VALUE(LEFT($A300,3))=312,LEFT($G300,5)="Total",$B300="Q "),VLOOKUP('312'!$F$80,_312_Table3,MATCH('312'!$X$16,_312_Table3_ColumnLookup,0),FALSE),
  IF(AND(VALUE(LEFT($A300,3))=312,LEFT($G300,5)="Total"),VLOOKUP('312'!$F$80,_312_Table3,MATCH(LEFT($B300,1),_312_Table3_ColumnLookup,0),FALSE),
  IF(AND(VALUE(LEFT($A300,3))=312,LEN($I300)=4,$B300="G"),VLOOKUP($I300,_312_Table3,MATCH('312'!$N$16,_312_Table3_ColumnLookup,0),FALSE),
  IF(AND(VALUE(LEFT($A300,3))=312,LEN($I300)=4,$B300="O"),VLOOKUP($I300,_312_Table3,MATCH('312'!$V$16,_312_Table3_ColumnLookup,0),FALSE),
  IF(AND(VALUE(LEFT($A300,3))=312,LEN($I300)=4,$B300="Q"),VLOOKUP($I300,_312_Table3,MATCH('312'!$X$16,_312_Table3_ColumnLookup,0),FALSE),
  IF(AND(VALUE(LEFT($A300,3))=312,LEN($I300)=4),VLOOKUP($I300,_312_Table3,MATCH(LEFT($B300,1),_312_Table3_ColumnLookup,0),FALSE)
+N("312"),
  IF(VALUE(LEFT($A300,3))=313,VLOOKUP(VALUE(MID($B300,2,1)),_313_Table3,MATCH(MID($B300,1,1),_313_Table3_ColumnLookup,0),FALSE)
+N("313"),
  IF(AND(VALUE(LEFT($A300,3))=314,LEN($B300)=3),VLOOKUP(VALUE(MID($B300,2,2)),_314_Table3,MATCH(MID($B300,1,1),_314_Table3_ColumnLookup,0),FALSE),
  IF(VALUE(LEFT($A300,3))=314,VLOOKUP(VALUE(MID($B300,2,1)),_314_Table3,MATCH(MID($B300,1,1),_314_Table3_ColumnLookup,0),FALSE)
+N("314"),
""))))))))))))))))))))))))</f>
        <v>#NAME?</v>
      </c>
      <c r="G300" t="s">
        <v>1151</v>
      </c>
      <c r="H300" s="321">
        <f>IFERROR(
IF(ISERROR($D300)=FALSE,$D300,IF(ISERROR($E300)=FALSE,$E300,IF(ISERROR($F300)=FALSE,$F300
+N("012 checkboxes"),
IF(
IF(OR(LEFT($A300,9)="Syndicate",LEFT($A300,12)="NewSyndicate"),VLOOKUP($A300,'012'!$J:$ZW,MATCH("Link to button",'012'!$J$1:$ZW$1,0),0)
+N("309 checkbox"),
IF($C300="309 LCR Summary0",VLOOKUP("Notes990",'309'!$P:$ZZ,MATCH("Link to button",'309'!$P$1:$ZZ$1,0),0)
+N("313 checkboxes"),
IF($C300="313 Financial Information0LcmVsScr",IF($C300="309 LCR Summary0",VLOOKUP("LcmVsScr",'309'!$N:$ZZ,MATCH("Link to button",'309'!$N$1:$ZZ$1,0),0),
IF($C300="313 Financial Information0LcrDocAttached",IF($C300="309 LCR Summary0",VLOOKUP("LcrDocAttached",'309'!$N:$ZZ,MATCH("Link to button",'309'!$N$1:$ZZ$1,0),
0)))))))=1,TRUE,FALSE)
))),"")</f>
        <v>0</v>
      </c>
      <c r="I300">
        <v>1995</v>
      </c>
    </row>
    <row r="301" spans="1:9" customFormat="1">
      <c r="A301" s="237" t="str">
        <f>VLOOKUP($G301,CSVLookups!$B:$R,MATCH(A$1,CSVLookups!$B$1:$R$1,0),FALSE)</f>
        <v>312 Projected Solvency II Technical Provisions at Time Zero</v>
      </c>
      <c r="B301" s="237" t="str">
        <f>VLOOKUP($G301,CSVLookups!$B:$R,MATCH(B$1,CSVLookups!$B$1:$R$1,0),FALSE)</f>
        <v>I</v>
      </c>
      <c r="C301" s="238" t="str">
        <f t="shared" si="5"/>
        <v>312 Projected Solvency II Technical Provisions at Time ZeroI1995</v>
      </c>
      <c r="D301" s="238">
        <f>IF(AND(VALUE(LEFT($A301,3))=309,LEN($B301)=3),VLOOKUP(VALUE(MID($B301,2,2)),_309_Table1,MATCH(MID($B301,1,1),_309_Table1_ColumnLookup,0),FALSE),
  IF($C301="309 LCR SummaryA",OneYearSCR,IF($C301="309 LCR SummaryB",UltimateSCR,IF(VALUE(LEFT($A301,3))=309,VLOOKUP(VALUE(MID($B301,2,1)),_309_Table1,MATCH(MID($B301,1,1),_309_Table1_ColumnLookup,0),FALSE)
+N("309"),
  IF(VALUE(LEFT($A301,3))=310,VLOOKUP(VALUE(MID($B301,2,1)),_310_Table1,MATCH(MID($B301,1,1),_310_Table1_ColumnLookup,0),FALSE)
+N("310"),
  IF(AND(VALUE(LEFT($A301,3))=311,LEN($I301)=4),VLOOKUP($I301,_311_Table1,MATCH($B301,_311_Table1_ColumnLookup,0),FALSE),
  IF(AND(VALUE(LEFT($A301,3))=311,OR($B301="I2",$B301="J2",$B301="K2",$B301="L2")),VLOOKUP('311'!$G$58,_311_Table1,MATCH(MID($B301,1,1),_311_Table1_ColumnLookup,0),FALSE),
  IF(AND(VALUE(LEFT($A301,3))=311,RIGHT($B301,5)="Total"),VLOOKUP('311'!$G$59,_311_Table1,MATCH(MID($B301,1,1),_311_Table1_ColumnLookup,0),FALSE),
  IF(VALUE(LEFT($A301,3))=311,VLOOKUP(VALUE(MID($B301,2,1)),_311_Table1,MATCH(MID($B301,1,1),_311_Table1_ColumnLookup,0),FALSE)
+N("311"),
  IF(AND(VALUE(LEFT($A301,3))=312,LEFT($G301,10)="Unincepted",$B301="G "),VLOOKUP(" ULO",_312_Table1,MATCH('312'!$N$16,_312_Table1_ColumnLookup,0),FALSE),
  IF(AND(VALUE(LEFT($A301,3))=312,LEFT($G301,10)="Unincepted",$B301="O "),VLOOKUP(" ULO",_312_Table1,MATCH('312'!$V$16,_312_Table1_ColumnLookup,0),FALSE),
  IF(AND(VALUE(LEFT($A301,3))=312,LEFT($G301,10)="Unincepted",$B301="Q "),VLOOKUP(" ULO",_312_Table1,MATCH('312'!$X$16,_312_Table1_ColumnLookup,0),FALSE),
  IF(AND(VALUE(LEFT($A301,3))=312,LEFT($G301,10)="Unincepted"),VLOOKUP(" ULO",_312_Table1,MATCH(LEFT($B301,1),_312_Table1_ColumnLookup,0),FALSE),
  IF(AND(VALUE(LEFT($A301,3))=312,LEFT($G301,5)="Total",$B301="G "),VLOOKUP('312'!$F$80,_312_Table1,MATCH('312'!$N$16,_312_Table1_ColumnLookup,0),FALSE),
  IF(AND(VALUE(LEFT($A301,3))=312,LEFT($G301,5)="Total",$B301="O "),VLOOKUP('312'!$F$80,_312_Table1,MATCH('312'!$V$16,_312_Table1_ColumnLookup,0),FALSE),
  IF(AND(VALUE(LEFT($A301,3))=312,LEFT($G301,5)="Total",$B301="Q "),VLOOKUP('312'!$F$80,_312_Table1,MATCH('312'!$X$16,_312_Table1_ColumnLookup,0),FALSE),
  IF(AND(VALUE(LEFT($A301,3))=312,LEFT($G301,5)="Total"),VLOOKUP('312'!$F$80,_312_Table1,MATCH(LEFT($B301,1),_312_Table1_ColumnLookup,0),FALSE),
  IF(AND(VALUE(LEFT($A301,3))=312,LEN($I301)=4,$B301="G"),VLOOKUP($I301,_312_Table1,MATCH('312'!$N$16,_312_Table1_ColumnLookup,0),FALSE),
  IF(AND(VALUE(LEFT($A301,3))=312,LEN($I301)=4,$B301="O"),VLOOKUP($I301,_312_Table1,MATCH('312'!$V$16,_312_Table1_ColumnLookup,0),FALSE),
  IF(AND(VALUE(LEFT($A301,3))=312,LEN($I301)=4,$B301="Q"),VLOOKUP($I301,_312_Table1,MATCH('312'!$X$16,_312_Table1_ColumnLookup,0),FALSE),
  IF(AND(VALUE(LEFT($A301,3))=312,LEN($I301)=4),VLOOKUP($I301,_312_Table1,MATCH(LEFT($B301,1),_312_Table1_ColumnLookup,0),FALSE)
+N("312"),
  IF(VALUE(LEFT($A301,3))=313,VLOOKUP(VALUE(MID($B301,2,1)),_313_Table1,MATCH(MID($B301,1,1),_313_Table1_ColumnLookup,0),FALSE)
+N("313"),
  IF(AND(VALUE(LEFT($A301,3))=314,LEN($B301)=3),VLOOKUP(VALUE(MID($B301,2,2)),_314_Table1,MATCH(MID($B301,1,1),_314_Table1_ColumnLookup,0),FALSE),
  IF(VALUE(LEFT($A301,3))=314,VLOOKUP(VALUE(MID($B301,2,1)),_314_Table1,MATCH(MID($B301,1,1),_314_Table1_ColumnLookup,0),FALSE)
+N("314"),
""))))))))))))))))))))))))</f>
        <v>0</v>
      </c>
      <c r="E301" s="238" t="e">
        <f>IF(AND(VALUE(LEFT($A301,3))=309,LEN($B301)=3),VLOOKUP(VALUE(MID($B301,2,2)),_309_Table2,MATCH(MID($B301,1,1),_309_Table2_ColumnLookup,0),FALSE),
  IF($C301="309 LCR SummaryA",OneYearSCR,IF($C301="309 LCR SummaryB",UltimateSCR,IF(VALUE(LEFT($A301,3))=309,VLOOKUP(VALUE(MID($B301,2,1)),_309_Table2,MATCH(MID($B301,1,1),_309_Table2_ColumnLookup,0),FALSE)
+N("309"),
  IF(VALUE(LEFT($A301,3))=310,VLOOKUP(VALUE(MID($B301,2,1)),_310_Table2,MATCH(MID($B301,1,1),_310_Table2_ColumnLookup,0),FALSE)
+N("310"),
  IF(AND(VALUE(LEFT($A301,3))=311,LEN($I301)=4),VLOOKUP($I301,_311_Table2,MATCH($B301,_311_Table2_ColumnLookup,0),FALSE),
  IF(AND(VALUE(LEFT($A301,3))=311,OR($B301="I2",$B301="J2",$B301="K2",$B301="L2")),VLOOKUP('311'!$G$58,_311_Table2,MATCH(MID($B301,1,1),_311_Table2_ColumnLookup,0),FALSE),
  IF(AND(VALUE(LEFT($A301,3))=311,RIGHT($B301,5)="Total"),VLOOKUP('311'!$G$59,_311_Table2,MATCH(MID($B301,1,1),_311_Table2_ColumnLookup,0),FALSE),
  IF(VALUE(LEFT($A301,3))=311,VLOOKUP(VALUE(MID($B301,2,1)),_311_Table2,MATCH(MID($B301,1,1),_311_Table2_ColumnLookup,0),FALSE)
+N("311"),
  IF(AND(VALUE(LEFT($A301,3))=312,LEFT($G301,10)="Unincepted",$B301="G "),VLOOKUP(" ULO",_312_Table2,MATCH('312'!$N$16,_312_Table2_ColumnLookup,0),FALSE),
  IF(AND(VALUE(LEFT($A301,3))=312,LEFT($G301,10)="Unincepted",$B301="O "),VLOOKUP(" ULO",_312_Table2,MATCH('312'!$V$16,_312_Table2_ColumnLookup,0),FALSE),
  IF(AND(VALUE(LEFT($A301,3))=312,LEFT($G301,10)="Unincepted",$B301="Q "),VLOOKUP(" ULO",_312_Table2,MATCH('312'!$X$16,_312_Table2_ColumnLookup,0),FALSE),
  IF(AND(VALUE(LEFT($A301,3))=312,LEFT($G301,10)="Unincepted"),VLOOKUP(" ULO",_312_Table2,MATCH(LEFT($B301,1),_312_Table2_ColumnLookup,0),FALSE),
  IF(AND(VALUE(LEFT($A301,3))=312,LEFT($G301,5)="Total",$B301="G "),VLOOKUP('312'!$F$80,_312_Table2,MATCH('312'!$N$16,_312_Table2_ColumnLookup,0),FALSE),
  IF(AND(VALUE(LEFT($A301,3))=312,LEFT($G301,5)="Total",$B301="O "),VLOOKUP('312'!$F$80,_312_Table2,MATCH('312'!$V$16,_312_Table2_ColumnLookup,0),FALSE),
  IF(AND(VALUE(LEFT($A301,3))=312,LEFT($G301,5)="Total",$B301="Q "),VLOOKUP('312'!$F$80,_312_Table2,MATCH('312'!$X$16,_312_Table2_ColumnLookup,0),FALSE),
  IF(AND(VALUE(LEFT($A301,3))=312,LEFT($G301,5)="Total"),VLOOKUP('312'!$F$80,_312_Table2,MATCH(LEFT($B301,1),_312_Table2_ColumnLookup,0),FALSE),
  IF(AND(VALUE(LEFT($A301,3))=312,LEN($I301)=4,$B301="G"),VLOOKUP($I301,_312_Table2,MATCH('312'!$N$16,_312_Table2_ColumnLookup,0),FALSE),
  IF(AND(VALUE(LEFT($A301,3))=312,LEN($I301)=4,$B301="O"),VLOOKUP($I301,_312_Table2,MATCH('312'!$V$16,_312_Table2_ColumnLookup,0),FALSE),
  IF(AND(VALUE(LEFT($A301,3))=312,LEN($I301)=4,$B301="Q"),VLOOKUP($I301,_312_Table2,MATCH('312'!$X$16,_312_Table2_ColumnLookup,0),FALSE),
  IF(AND(VALUE(LEFT($A301,3))=312,LEN($I301)=4),VLOOKUP($I301,_312_Table2,MATCH(LEFT($B301,1),_312_Table2_ColumnLookup,0),FALSE)
+N("312"),
  IF(VALUE(LEFT($A301,3))=313,VLOOKUP(VALUE(MID($B301,2,1)),_313_Table2,MATCH(MID($B301,1,1),_313_Table2_ColumnLookup,0),FALSE)
+N("313"),
  IF(AND(VALUE(LEFT($A301,3))=314,LEN($B301)=3),VLOOKUP(VALUE(MID($B301,2,2)),_314_Table2,MATCH(MID($B301,1,1),_314_Table2_ColumnLookup,0),FALSE),
  IF(VALUE(LEFT($A301,3))=314,VLOOKUP(VALUE(MID($B301,2,1)),_314_Table2,MATCH(MID($B301,1,1),_314_Table2_ColumnLookup,0),FALSE)
+N("314"),
""))))))))))))))))))))))))</f>
        <v>#NAME?</v>
      </c>
      <c r="F301" s="238" t="e">
        <f>IF(AND(VALUE(LEFT($A301,3))=309,LEN($B301)=3),VLOOKUP(VALUE(MID($B301,2,2)),_309_Table3,MATCH(MID($B301,1,1),_309_Table3_ColumnLookup,0),FALSE),
  IF($C301="309 LCR SummaryA",OneYearSCR,IF($C301="309 LCR SummaryB",UltimateSCR,IF(VALUE(LEFT($A301,3))=309,VLOOKUP(VALUE(MID($B301,2,1)),_309_Table3,MATCH(MID($B301,1,1),_309_Table3_ColumnLookup,0),FALSE)
+N("309"),
  IF(VALUE(LEFT($A301,3))=310,VLOOKUP(VALUE(MID($B301,2,1)),_310_Table3,MATCH(MID($B301,1,1),_310_Table3_ColumnLookup,0),FALSE)
+N("310"),
  IF(AND(VALUE(LEFT($A301,3))=311,LEN($I301)=4),VLOOKUP($I301,_311_Table3,MATCH($B301,_311_Table3_ColumnLookup,0),FALSE),
  IF(AND(VALUE(LEFT($A301,3))=311,OR($B301="I2",$B301="J2",$B301="K2",$B301="L2")),VLOOKUP('311'!$G$58,_311_Table3,MATCH(MID($B301,1,1),_311_Table3_ColumnLookup,0),FALSE),
  IF(AND(VALUE(LEFT($A301,3))=311,RIGHT($B301,5)="Total"),VLOOKUP('311'!$G$59,_311_Table3,MATCH(MID($B301,1,1),_311_Table3_ColumnLookup,0),FALSE),
  IF(VALUE(LEFT($A301,3))=311,VLOOKUP(VALUE(MID($B301,2,1)),_311_Table3,MATCH(MID($B301,1,1),_311_Table3_ColumnLookup,0),FALSE)
+N("311"),
  IF(AND(VALUE(LEFT($A301,3))=312,LEFT($G301,10)="Unincepted",$B301="G "),VLOOKUP(" ULO",_312_Table3,MATCH('312'!$N$16,_312_Table3_ColumnLookup,0),FALSE),
  IF(AND(VALUE(LEFT($A301,3))=312,LEFT($G301,10)="Unincepted",$B301="O "),VLOOKUP(" ULO",_312_Table3,MATCH('312'!$V$16,_312_Table3_ColumnLookup,0),FALSE),
  IF(AND(VALUE(LEFT($A301,3))=312,LEFT($G301,10)="Unincepted",$B301="Q "),VLOOKUP(" ULO",_312_Table3,MATCH('312'!$X$16,_312_Table3_ColumnLookup,0),FALSE),
  IF(AND(VALUE(LEFT($A301,3))=312,LEFT($G301,10)="Unincepted"),VLOOKUP(" ULO",_312_Table3,MATCH(LEFT($B301,1),_312_Table3_ColumnLookup,0),FALSE),
  IF(AND(VALUE(LEFT($A301,3))=312,LEFT($G301,5)="Total",$B301="G "),VLOOKUP('312'!$F$80,_312_Table3,MATCH('312'!$N$16,_312_Table3_ColumnLookup,0),FALSE),
  IF(AND(VALUE(LEFT($A301,3))=312,LEFT($G301,5)="Total",$B301="O "),VLOOKUP('312'!$F$80,_312_Table3,MATCH('312'!$V$16,_312_Table3_ColumnLookup,0),FALSE),
  IF(AND(VALUE(LEFT($A301,3))=312,LEFT($G301,5)="Total",$B301="Q "),VLOOKUP('312'!$F$80,_312_Table3,MATCH('312'!$X$16,_312_Table3_ColumnLookup,0),FALSE),
  IF(AND(VALUE(LEFT($A301,3))=312,LEFT($G301,5)="Total"),VLOOKUP('312'!$F$80,_312_Table3,MATCH(LEFT($B301,1),_312_Table3_ColumnLookup,0),FALSE),
  IF(AND(VALUE(LEFT($A301,3))=312,LEN($I301)=4,$B301="G"),VLOOKUP($I301,_312_Table3,MATCH('312'!$N$16,_312_Table3_ColumnLookup,0),FALSE),
  IF(AND(VALUE(LEFT($A301,3))=312,LEN($I301)=4,$B301="O"),VLOOKUP($I301,_312_Table3,MATCH('312'!$V$16,_312_Table3_ColumnLookup,0),FALSE),
  IF(AND(VALUE(LEFT($A301,3))=312,LEN($I301)=4,$B301="Q"),VLOOKUP($I301,_312_Table3,MATCH('312'!$X$16,_312_Table3_ColumnLookup,0),FALSE),
  IF(AND(VALUE(LEFT($A301,3))=312,LEN($I301)=4),VLOOKUP($I301,_312_Table3,MATCH(LEFT($B301,1),_312_Table3_ColumnLookup,0),FALSE)
+N("312"),
  IF(VALUE(LEFT($A301,3))=313,VLOOKUP(VALUE(MID($B301,2,1)),_313_Table3,MATCH(MID($B301,1,1),_313_Table3_ColumnLookup,0),FALSE)
+N("313"),
  IF(AND(VALUE(LEFT($A301,3))=314,LEN($B301)=3),VLOOKUP(VALUE(MID($B301,2,2)),_314_Table3,MATCH(MID($B301,1,1),_314_Table3_ColumnLookup,0),FALSE),
  IF(VALUE(LEFT($A301,3))=314,VLOOKUP(VALUE(MID($B301,2,1)),_314_Table3,MATCH(MID($B301,1,1),_314_Table3_ColumnLookup,0),FALSE)
+N("314"),
""))))))))))))))))))))))))</f>
        <v>#NAME?</v>
      </c>
      <c r="G301" t="s">
        <v>1152</v>
      </c>
      <c r="H301" s="321">
        <f>IFERROR(
IF(ISERROR($D301)=FALSE,$D301,IF(ISERROR($E301)=FALSE,$E301,IF(ISERROR($F301)=FALSE,$F301
+N("012 checkboxes"),
IF(
IF(OR(LEFT($A301,9)="Syndicate",LEFT($A301,12)="NewSyndicate"),VLOOKUP($A301,'012'!$J:$ZW,MATCH("Link to button",'012'!$J$1:$ZW$1,0),0)
+N("309 checkbox"),
IF($C301="309 LCR Summary0",VLOOKUP("Notes990",'309'!$P:$ZZ,MATCH("Link to button",'309'!$P$1:$ZZ$1,0),0)
+N("313 checkboxes"),
IF($C301="313 Financial Information0LcmVsScr",IF($C301="309 LCR Summary0",VLOOKUP("LcmVsScr",'309'!$N:$ZZ,MATCH("Link to button",'309'!$N$1:$ZZ$1,0),0),
IF($C301="313 Financial Information0LcrDocAttached",IF($C301="309 LCR Summary0",VLOOKUP("LcrDocAttached",'309'!$N:$ZZ,MATCH("Link to button",'309'!$N$1:$ZZ$1,0),
0)))))))=1,TRUE,FALSE)
))),"")</f>
        <v>0</v>
      </c>
      <c r="I301">
        <v>1995</v>
      </c>
    </row>
    <row r="302" spans="1:9" customFormat="1">
      <c r="A302" s="237" t="str">
        <f>VLOOKUP($G302,CSVLookups!$B:$R,MATCH(A$1,CSVLookups!$B$1:$R$1,0),FALSE)</f>
        <v>312 Projected Solvency II Technical Provisions at Time Zero</v>
      </c>
      <c r="B302" s="237" t="str">
        <f>VLOOKUP($G302,CSVLookups!$B:$R,MATCH(B$1,CSVLookups!$B$1:$R$1,0),FALSE)</f>
        <v>J</v>
      </c>
      <c r="C302" s="238" t="str">
        <f t="shared" si="5"/>
        <v>312 Projected Solvency II Technical Provisions at Time ZeroJ1995</v>
      </c>
      <c r="D302" s="238">
        <f>IF(AND(VALUE(LEFT($A302,3))=309,LEN($B302)=3),VLOOKUP(VALUE(MID($B302,2,2)),_309_Table1,MATCH(MID($B302,1,1),_309_Table1_ColumnLookup,0),FALSE),
  IF($C302="309 LCR SummaryA",OneYearSCR,IF($C302="309 LCR SummaryB",UltimateSCR,IF(VALUE(LEFT($A302,3))=309,VLOOKUP(VALUE(MID($B302,2,1)),_309_Table1,MATCH(MID($B302,1,1),_309_Table1_ColumnLookup,0),FALSE)
+N("309"),
  IF(VALUE(LEFT($A302,3))=310,VLOOKUP(VALUE(MID($B302,2,1)),_310_Table1,MATCH(MID($B302,1,1),_310_Table1_ColumnLookup,0),FALSE)
+N("310"),
  IF(AND(VALUE(LEFT($A302,3))=311,LEN($I302)=4),VLOOKUP($I302,_311_Table1,MATCH($B302,_311_Table1_ColumnLookup,0),FALSE),
  IF(AND(VALUE(LEFT($A302,3))=311,OR($B302="I2",$B302="J2",$B302="K2",$B302="L2")),VLOOKUP('311'!$G$58,_311_Table1,MATCH(MID($B302,1,1),_311_Table1_ColumnLookup,0),FALSE),
  IF(AND(VALUE(LEFT($A302,3))=311,RIGHT($B302,5)="Total"),VLOOKUP('311'!$G$59,_311_Table1,MATCH(MID($B302,1,1),_311_Table1_ColumnLookup,0),FALSE),
  IF(VALUE(LEFT($A302,3))=311,VLOOKUP(VALUE(MID($B302,2,1)),_311_Table1,MATCH(MID($B302,1,1),_311_Table1_ColumnLookup,0),FALSE)
+N("311"),
  IF(AND(VALUE(LEFT($A302,3))=312,LEFT($G302,10)="Unincepted",$B302="G "),VLOOKUP(" ULO",_312_Table1,MATCH('312'!$N$16,_312_Table1_ColumnLookup,0),FALSE),
  IF(AND(VALUE(LEFT($A302,3))=312,LEFT($G302,10)="Unincepted",$B302="O "),VLOOKUP(" ULO",_312_Table1,MATCH('312'!$V$16,_312_Table1_ColumnLookup,0),FALSE),
  IF(AND(VALUE(LEFT($A302,3))=312,LEFT($G302,10)="Unincepted",$B302="Q "),VLOOKUP(" ULO",_312_Table1,MATCH('312'!$X$16,_312_Table1_ColumnLookup,0),FALSE),
  IF(AND(VALUE(LEFT($A302,3))=312,LEFT($G302,10)="Unincepted"),VLOOKUP(" ULO",_312_Table1,MATCH(LEFT($B302,1),_312_Table1_ColumnLookup,0),FALSE),
  IF(AND(VALUE(LEFT($A302,3))=312,LEFT($G302,5)="Total",$B302="G "),VLOOKUP('312'!$F$80,_312_Table1,MATCH('312'!$N$16,_312_Table1_ColumnLookup,0),FALSE),
  IF(AND(VALUE(LEFT($A302,3))=312,LEFT($G302,5)="Total",$B302="O "),VLOOKUP('312'!$F$80,_312_Table1,MATCH('312'!$V$16,_312_Table1_ColumnLookup,0),FALSE),
  IF(AND(VALUE(LEFT($A302,3))=312,LEFT($G302,5)="Total",$B302="Q "),VLOOKUP('312'!$F$80,_312_Table1,MATCH('312'!$X$16,_312_Table1_ColumnLookup,0),FALSE),
  IF(AND(VALUE(LEFT($A302,3))=312,LEFT($G302,5)="Total"),VLOOKUP('312'!$F$80,_312_Table1,MATCH(LEFT($B302,1),_312_Table1_ColumnLookup,0),FALSE),
  IF(AND(VALUE(LEFT($A302,3))=312,LEN($I302)=4,$B302="G"),VLOOKUP($I302,_312_Table1,MATCH('312'!$N$16,_312_Table1_ColumnLookup,0),FALSE),
  IF(AND(VALUE(LEFT($A302,3))=312,LEN($I302)=4,$B302="O"),VLOOKUP($I302,_312_Table1,MATCH('312'!$V$16,_312_Table1_ColumnLookup,0),FALSE),
  IF(AND(VALUE(LEFT($A302,3))=312,LEN($I302)=4,$B302="Q"),VLOOKUP($I302,_312_Table1,MATCH('312'!$X$16,_312_Table1_ColumnLookup,0),FALSE),
  IF(AND(VALUE(LEFT($A302,3))=312,LEN($I302)=4),VLOOKUP($I302,_312_Table1,MATCH(LEFT($B302,1),_312_Table1_ColumnLookup,0),FALSE)
+N("312"),
  IF(VALUE(LEFT($A302,3))=313,VLOOKUP(VALUE(MID($B302,2,1)),_313_Table1,MATCH(MID($B302,1,1),_313_Table1_ColumnLookup,0),FALSE)
+N("313"),
  IF(AND(VALUE(LEFT($A302,3))=314,LEN($B302)=3),VLOOKUP(VALUE(MID($B302,2,2)),_314_Table1,MATCH(MID($B302,1,1),_314_Table1_ColumnLookup,0),FALSE),
  IF(VALUE(LEFT($A302,3))=314,VLOOKUP(VALUE(MID($B302,2,1)),_314_Table1,MATCH(MID($B302,1,1),_314_Table1_ColumnLookup,0),FALSE)
+N("314"),
""))))))))))))))))))))))))</f>
        <v>0</v>
      </c>
      <c r="E302" s="238" t="e">
        <f>IF(AND(VALUE(LEFT($A302,3))=309,LEN($B302)=3),VLOOKUP(VALUE(MID($B302,2,2)),_309_Table2,MATCH(MID($B302,1,1),_309_Table2_ColumnLookup,0),FALSE),
  IF($C302="309 LCR SummaryA",OneYearSCR,IF($C302="309 LCR SummaryB",UltimateSCR,IF(VALUE(LEFT($A302,3))=309,VLOOKUP(VALUE(MID($B302,2,1)),_309_Table2,MATCH(MID($B302,1,1),_309_Table2_ColumnLookup,0),FALSE)
+N("309"),
  IF(VALUE(LEFT($A302,3))=310,VLOOKUP(VALUE(MID($B302,2,1)),_310_Table2,MATCH(MID($B302,1,1),_310_Table2_ColumnLookup,0),FALSE)
+N("310"),
  IF(AND(VALUE(LEFT($A302,3))=311,LEN($I302)=4),VLOOKUP($I302,_311_Table2,MATCH($B302,_311_Table2_ColumnLookup,0),FALSE),
  IF(AND(VALUE(LEFT($A302,3))=311,OR($B302="I2",$B302="J2",$B302="K2",$B302="L2")),VLOOKUP('311'!$G$58,_311_Table2,MATCH(MID($B302,1,1),_311_Table2_ColumnLookup,0),FALSE),
  IF(AND(VALUE(LEFT($A302,3))=311,RIGHT($B302,5)="Total"),VLOOKUP('311'!$G$59,_311_Table2,MATCH(MID($B302,1,1),_311_Table2_ColumnLookup,0),FALSE),
  IF(VALUE(LEFT($A302,3))=311,VLOOKUP(VALUE(MID($B302,2,1)),_311_Table2,MATCH(MID($B302,1,1),_311_Table2_ColumnLookup,0),FALSE)
+N("311"),
  IF(AND(VALUE(LEFT($A302,3))=312,LEFT($G302,10)="Unincepted",$B302="G "),VLOOKUP(" ULO",_312_Table2,MATCH('312'!$N$16,_312_Table2_ColumnLookup,0),FALSE),
  IF(AND(VALUE(LEFT($A302,3))=312,LEFT($G302,10)="Unincepted",$B302="O "),VLOOKUP(" ULO",_312_Table2,MATCH('312'!$V$16,_312_Table2_ColumnLookup,0),FALSE),
  IF(AND(VALUE(LEFT($A302,3))=312,LEFT($G302,10)="Unincepted",$B302="Q "),VLOOKUP(" ULO",_312_Table2,MATCH('312'!$X$16,_312_Table2_ColumnLookup,0),FALSE),
  IF(AND(VALUE(LEFT($A302,3))=312,LEFT($G302,10)="Unincepted"),VLOOKUP(" ULO",_312_Table2,MATCH(LEFT($B302,1),_312_Table2_ColumnLookup,0),FALSE),
  IF(AND(VALUE(LEFT($A302,3))=312,LEFT($G302,5)="Total",$B302="G "),VLOOKUP('312'!$F$80,_312_Table2,MATCH('312'!$N$16,_312_Table2_ColumnLookup,0),FALSE),
  IF(AND(VALUE(LEFT($A302,3))=312,LEFT($G302,5)="Total",$B302="O "),VLOOKUP('312'!$F$80,_312_Table2,MATCH('312'!$V$16,_312_Table2_ColumnLookup,0),FALSE),
  IF(AND(VALUE(LEFT($A302,3))=312,LEFT($G302,5)="Total",$B302="Q "),VLOOKUP('312'!$F$80,_312_Table2,MATCH('312'!$X$16,_312_Table2_ColumnLookup,0),FALSE),
  IF(AND(VALUE(LEFT($A302,3))=312,LEFT($G302,5)="Total"),VLOOKUP('312'!$F$80,_312_Table2,MATCH(LEFT($B302,1),_312_Table2_ColumnLookup,0),FALSE),
  IF(AND(VALUE(LEFT($A302,3))=312,LEN($I302)=4,$B302="G"),VLOOKUP($I302,_312_Table2,MATCH('312'!$N$16,_312_Table2_ColumnLookup,0),FALSE),
  IF(AND(VALUE(LEFT($A302,3))=312,LEN($I302)=4,$B302="O"),VLOOKUP($I302,_312_Table2,MATCH('312'!$V$16,_312_Table2_ColumnLookup,0),FALSE),
  IF(AND(VALUE(LEFT($A302,3))=312,LEN($I302)=4,$B302="Q"),VLOOKUP($I302,_312_Table2,MATCH('312'!$X$16,_312_Table2_ColumnLookup,0),FALSE),
  IF(AND(VALUE(LEFT($A302,3))=312,LEN($I302)=4),VLOOKUP($I302,_312_Table2,MATCH(LEFT($B302,1),_312_Table2_ColumnLookup,0),FALSE)
+N("312"),
  IF(VALUE(LEFT($A302,3))=313,VLOOKUP(VALUE(MID($B302,2,1)),_313_Table2,MATCH(MID($B302,1,1),_313_Table2_ColumnLookup,0),FALSE)
+N("313"),
  IF(AND(VALUE(LEFT($A302,3))=314,LEN($B302)=3),VLOOKUP(VALUE(MID($B302,2,2)),_314_Table2,MATCH(MID($B302,1,1),_314_Table2_ColumnLookup,0),FALSE),
  IF(VALUE(LEFT($A302,3))=314,VLOOKUP(VALUE(MID($B302,2,1)),_314_Table2,MATCH(MID($B302,1,1),_314_Table2_ColumnLookup,0),FALSE)
+N("314"),
""))))))))))))))))))))))))</f>
        <v>#NAME?</v>
      </c>
      <c r="F302" s="238" t="e">
        <f>IF(AND(VALUE(LEFT($A302,3))=309,LEN($B302)=3),VLOOKUP(VALUE(MID($B302,2,2)),_309_Table3,MATCH(MID($B302,1,1),_309_Table3_ColumnLookup,0),FALSE),
  IF($C302="309 LCR SummaryA",OneYearSCR,IF($C302="309 LCR SummaryB",UltimateSCR,IF(VALUE(LEFT($A302,3))=309,VLOOKUP(VALUE(MID($B302,2,1)),_309_Table3,MATCH(MID($B302,1,1),_309_Table3_ColumnLookup,0),FALSE)
+N("309"),
  IF(VALUE(LEFT($A302,3))=310,VLOOKUP(VALUE(MID($B302,2,1)),_310_Table3,MATCH(MID($B302,1,1),_310_Table3_ColumnLookup,0),FALSE)
+N("310"),
  IF(AND(VALUE(LEFT($A302,3))=311,LEN($I302)=4),VLOOKUP($I302,_311_Table3,MATCH($B302,_311_Table3_ColumnLookup,0),FALSE),
  IF(AND(VALUE(LEFT($A302,3))=311,OR($B302="I2",$B302="J2",$B302="K2",$B302="L2")),VLOOKUP('311'!$G$58,_311_Table3,MATCH(MID($B302,1,1),_311_Table3_ColumnLookup,0),FALSE),
  IF(AND(VALUE(LEFT($A302,3))=311,RIGHT($B302,5)="Total"),VLOOKUP('311'!$G$59,_311_Table3,MATCH(MID($B302,1,1),_311_Table3_ColumnLookup,0),FALSE),
  IF(VALUE(LEFT($A302,3))=311,VLOOKUP(VALUE(MID($B302,2,1)),_311_Table3,MATCH(MID($B302,1,1),_311_Table3_ColumnLookup,0),FALSE)
+N("311"),
  IF(AND(VALUE(LEFT($A302,3))=312,LEFT($G302,10)="Unincepted",$B302="G "),VLOOKUP(" ULO",_312_Table3,MATCH('312'!$N$16,_312_Table3_ColumnLookup,0),FALSE),
  IF(AND(VALUE(LEFT($A302,3))=312,LEFT($G302,10)="Unincepted",$B302="O "),VLOOKUP(" ULO",_312_Table3,MATCH('312'!$V$16,_312_Table3_ColumnLookup,0),FALSE),
  IF(AND(VALUE(LEFT($A302,3))=312,LEFT($G302,10)="Unincepted",$B302="Q "),VLOOKUP(" ULO",_312_Table3,MATCH('312'!$X$16,_312_Table3_ColumnLookup,0),FALSE),
  IF(AND(VALUE(LEFT($A302,3))=312,LEFT($G302,10)="Unincepted"),VLOOKUP(" ULO",_312_Table3,MATCH(LEFT($B302,1),_312_Table3_ColumnLookup,0),FALSE),
  IF(AND(VALUE(LEFT($A302,3))=312,LEFT($G302,5)="Total",$B302="G "),VLOOKUP('312'!$F$80,_312_Table3,MATCH('312'!$N$16,_312_Table3_ColumnLookup,0),FALSE),
  IF(AND(VALUE(LEFT($A302,3))=312,LEFT($G302,5)="Total",$B302="O "),VLOOKUP('312'!$F$80,_312_Table3,MATCH('312'!$V$16,_312_Table3_ColumnLookup,0),FALSE),
  IF(AND(VALUE(LEFT($A302,3))=312,LEFT($G302,5)="Total",$B302="Q "),VLOOKUP('312'!$F$80,_312_Table3,MATCH('312'!$X$16,_312_Table3_ColumnLookup,0),FALSE),
  IF(AND(VALUE(LEFT($A302,3))=312,LEFT($G302,5)="Total"),VLOOKUP('312'!$F$80,_312_Table3,MATCH(LEFT($B302,1),_312_Table3_ColumnLookup,0),FALSE),
  IF(AND(VALUE(LEFT($A302,3))=312,LEN($I302)=4,$B302="G"),VLOOKUP($I302,_312_Table3,MATCH('312'!$N$16,_312_Table3_ColumnLookup,0),FALSE),
  IF(AND(VALUE(LEFT($A302,3))=312,LEN($I302)=4,$B302="O"),VLOOKUP($I302,_312_Table3,MATCH('312'!$V$16,_312_Table3_ColumnLookup,0),FALSE),
  IF(AND(VALUE(LEFT($A302,3))=312,LEN($I302)=4,$B302="Q"),VLOOKUP($I302,_312_Table3,MATCH('312'!$X$16,_312_Table3_ColumnLookup,0),FALSE),
  IF(AND(VALUE(LEFT($A302,3))=312,LEN($I302)=4),VLOOKUP($I302,_312_Table3,MATCH(LEFT($B302,1),_312_Table3_ColumnLookup,0),FALSE)
+N("312"),
  IF(VALUE(LEFT($A302,3))=313,VLOOKUP(VALUE(MID($B302,2,1)),_313_Table3,MATCH(MID($B302,1,1),_313_Table3_ColumnLookup,0),FALSE)
+N("313"),
  IF(AND(VALUE(LEFT($A302,3))=314,LEN($B302)=3),VLOOKUP(VALUE(MID($B302,2,2)),_314_Table3,MATCH(MID($B302,1,1),_314_Table3_ColumnLookup,0),FALSE),
  IF(VALUE(LEFT($A302,3))=314,VLOOKUP(VALUE(MID($B302,2,1)),_314_Table3,MATCH(MID($B302,1,1),_314_Table3_ColumnLookup,0),FALSE)
+N("314"),
""))))))))))))))))))))))))</f>
        <v>#NAME?</v>
      </c>
      <c r="G302" t="s">
        <v>1153</v>
      </c>
      <c r="H302" s="321">
        <f>IFERROR(
IF(ISERROR($D302)=FALSE,$D302,IF(ISERROR($E302)=FALSE,$E302,IF(ISERROR($F302)=FALSE,$F302
+N("012 checkboxes"),
IF(
IF(OR(LEFT($A302,9)="Syndicate",LEFT($A302,12)="NewSyndicate"),VLOOKUP($A302,'012'!$J:$ZW,MATCH("Link to button",'012'!$J$1:$ZW$1,0),0)
+N("309 checkbox"),
IF($C302="309 LCR Summary0",VLOOKUP("Notes990",'309'!$P:$ZZ,MATCH("Link to button",'309'!$P$1:$ZZ$1,0),0)
+N("313 checkboxes"),
IF($C302="313 Financial Information0LcmVsScr",IF($C302="309 LCR Summary0",VLOOKUP("LcmVsScr",'309'!$N:$ZZ,MATCH("Link to button",'309'!$N$1:$ZZ$1,0),0),
IF($C302="313 Financial Information0LcrDocAttached",IF($C302="309 LCR Summary0",VLOOKUP("LcrDocAttached",'309'!$N:$ZZ,MATCH("Link to button",'309'!$N$1:$ZZ$1,0),
0)))))))=1,TRUE,FALSE)
))),"")</f>
        <v>0</v>
      </c>
      <c r="I302">
        <v>1995</v>
      </c>
    </row>
    <row r="303" spans="1:9" customFormat="1">
      <c r="A303" s="237" t="str">
        <f>VLOOKUP($G303,CSVLookups!$B:$R,MATCH(A$1,CSVLookups!$B$1:$R$1,0),FALSE)</f>
        <v>312 Projected Solvency II Technical Provisions at Time Zero</v>
      </c>
      <c r="B303" s="237" t="str">
        <f>VLOOKUP($G303,CSVLookups!$B:$R,MATCH(B$1,CSVLookups!$B$1:$R$1,0),FALSE)</f>
        <v>K</v>
      </c>
      <c r="C303" s="238" t="str">
        <f t="shared" si="5"/>
        <v>312 Projected Solvency II Technical Provisions at Time ZeroK1995</v>
      </c>
      <c r="D303" s="238">
        <f>IF(AND(VALUE(LEFT($A303,3))=309,LEN($B303)=3),VLOOKUP(VALUE(MID($B303,2,2)),_309_Table1,MATCH(MID($B303,1,1),_309_Table1_ColumnLookup,0),FALSE),
  IF($C303="309 LCR SummaryA",OneYearSCR,IF($C303="309 LCR SummaryB",UltimateSCR,IF(VALUE(LEFT($A303,3))=309,VLOOKUP(VALUE(MID($B303,2,1)),_309_Table1,MATCH(MID($B303,1,1),_309_Table1_ColumnLookup,0),FALSE)
+N("309"),
  IF(VALUE(LEFT($A303,3))=310,VLOOKUP(VALUE(MID($B303,2,1)),_310_Table1,MATCH(MID($B303,1,1),_310_Table1_ColumnLookup,0),FALSE)
+N("310"),
  IF(AND(VALUE(LEFT($A303,3))=311,LEN($I303)=4),VLOOKUP($I303,_311_Table1,MATCH($B303,_311_Table1_ColumnLookup,0),FALSE),
  IF(AND(VALUE(LEFT($A303,3))=311,OR($B303="I2",$B303="J2",$B303="K2",$B303="L2")),VLOOKUP('311'!$G$58,_311_Table1,MATCH(MID($B303,1,1),_311_Table1_ColumnLookup,0),FALSE),
  IF(AND(VALUE(LEFT($A303,3))=311,RIGHT($B303,5)="Total"),VLOOKUP('311'!$G$59,_311_Table1,MATCH(MID($B303,1,1),_311_Table1_ColumnLookup,0),FALSE),
  IF(VALUE(LEFT($A303,3))=311,VLOOKUP(VALUE(MID($B303,2,1)),_311_Table1,MATCH(MID($B303,1,1),_311_Table1_ColumnLookup,0),FALSE)
+N("311"),
  IF(AND(VALUE(LEFT($A303,3))=312,LEFT($G303,10)="Unincepted",$B303="G "),VLOOKUP(" ULO",_312_Table1,MATCH('312'!$N$16,_312_Table1_ColumnLookup,0),FALSE),
  IF(AND(VALUE(LEFT($A303,3))=312,LEFT($G303,10)="Unincepted",$B303="O "),VLOOKUP(" ULO",_312_Table1,MATCH('312'!$V$16,_312_Table1_ColumnLookup,0),FALSE),
  IF(AND(VALUE(LEFT($A303,3))=312,LEFT($G303,10)="Unincepted",$B303="Q "),VLOOKUP(" ULO",_312_Table1,MATCH('312'!$X$16,_312_Table1_ColumnLookup,0),FALSE),
  IF(AND(VALUE(LEFT($A303,3))=312,LEFT($G303,10)="Unincepted"),VLOOKUP(" ULO",_312_Table1,MATCH(LEFT($B303,1),_312_Table1_ColumnLookup,0),FALSE),
  IF(AND(VALUE(LEFT($A303,3))=312,LEFT($G303,5)="Total",$B303="G "),VLOOKUP('312'!$F$80,_312_Table1,MATCH('312'!$N$16,_312_Table1_ColumnLookup,0),FALSE),
  IF(AND(VALUE(LEFT($A303,3))=312,LEFT($G303,5)="Total",$B303="O "),VLOOKUP('312'!$F$80,_312_Table1,MATCH('312'!$V$16,_312_Table1_ColumnLookup,0),FALSE),
  IF(AND(VALUE(LEFT($A303,3))=312,LEFT($G303,5)="Total",$B303="Q "),VLOOKUP('312'!$F$80,_312_Table1,MATCH('312'!$X$16,_312_Table1_ColumnLookup,0),FALSE),
  IF(AND(VALUE(LEFT($A303,3))=312,LEFT($G303,5)="Total"),VLOOKUP('312'!$F$80,_312_Table1,MATCH(LEFT($B303,1),_312_Table1_ColumnLookup,0),FALSE),
  IF(AND(VALUE(LEFT($A303,3))=312,LEN($I303)=4,$B303="G"),VLOOKUP($I303,_312_Table1,MATCH('312'!$N$16,_312_Table1_ColumnLookup,0),FALSE),
  IF(AND(VALUE(LEFT($A303,3))=312,LEN($I303)=4,$B303="O"),VLOOKUP($I303,_312_Table1,MATCH('312'!$V$16,_312_Table1_ColumnLookup,0),FALSE),
  IF(AND(VALUE(LEFT($A303,3))=312,LEN($I303)=4,$B303="Q"),VLOOKUP($I303,_312_Table1,MATCH('312'!$X$16,_312_Table1_ColumnLookup,0),FALSE),
  IF(AND(VALUE(LEFT($A303,3))=312,LEN($I303)=4),VLOOKUP($I303,_312_Table1,MATCH(LEFT($B303,1),_312_Table1_ColumnLookup,0),FALSE)
+N("312"),
  IF(VALUE(LEFT($A303,3))=313,VLOOKUP(VALUE(MID($B303,2,1)),_313_Table1,MATCH(MID($B303,1,1),_313_Table1_ColumnLookup,0),FALSE)
+N("313"),
  IF(AND(VALUE(LEFT($A303,3))=314,LEN($B303)=3),VLOOKUP(VALUE(MID($B303,2,2)),_314_Table1,MATCH(MID($B303,1,1),_314_Table1_ColumnLookup,0),FALSE),
  IF(VALUE(LEFT($A303,3))=314,VLOOKUP(VALUE(MID($B303,2,1)),_314_Table1,MATCH(MID($B303,1,1),_314_Table1_ColumnLookup,0),FALSE)
+N("314"),
""))))))))))))))))))))))))</f>
        <v>0</v>
      </c>
      <c r="E303" s="238" t="e">
        <f>IF(AND(VALUE(LEFT($A303,3))=309,LEN($B303)=3),VLOOKUP(VALUE(MID($B303,2,2)),_309_Table2,MATCH(MID($B303,1,1),_309_Table2_ColumnLookup,0),FALSE),
  IF($C303="309 LCR SummaryA",OneYearSCR,IF($C303="309 LCR SummaryB",UltimateSCR,IF(VALUE(LEFT($A303,3))=309,VLOOKUP(VALUE(MID($B303,2,1)),_309_Table2,MATCH(MID($B303,1,1),_309_Table2_ColumnLookup,0),FALSE)
+N("309"),
  IF(VALUE(LEFT($A303,3))=310,VLOOKUP(VALUE(MID($B303,2,1)),_310_Table2,MATCH(MID($B303,1,1),_310_Table2_ColumnLookup,0),FALSE)
+N("310"),
  IF(AND(VALUE(LEFT($A303,3))=311,LEN($I303)=4),VLOOKUP($I303,_311_Table2,MATCH($B303,_311_Table2_ColumnLookup,0),FALSE),
  IF(AND(VALUE(LEFT($A303,3))=311,OR($B303="I2",$B303="J2",$B303="K2",$B303="L2")),VLOOKUP('311'!$G$58,_311_Table2,MATCH(MID($B303,1,1),_311_Table2_ColumnLookup,0),FALSE),
  IF(AND(VALUE(LEFT($A303,3))=311,RIGHT($B303,5)="Total"),VLOOKUP('311'!$G$59,_311_Table2,MATCH(MID($B303,1,1),_311_Table2_ColumnLookup,0),FALSE),
  IF(VALUE(LEFT($A303,3))=311,VLOOKUP(VALUE(MID($B303,2,1)),_311_Table2,MATCH(MID($B303,1,1),_311_Table2_ColumnLookup,0),FALSE)
+N("311"),
  IF(AND(VALUE(LEFT($A303,3))=312,LEFT($G303,10)="Unincepted",$B303="G "),VLOOKUP(" ULO",_312_Table2,MATCH('312'!$N$16,_312_Table2_ColumnLookup,0),FALSE),
  IF(AND(VALUE(LEFT($A303,3))=312,LEFT($G303,10)="Unincepted",$B303="O "),VLOOKUP(" ULO",_312_Table2,MATCH('312'!$V$16,_312_Table2_ColumnLookup,0),FALSE),
  IF(AND(VALUE(LEFT($A303,3))=312,LEFT($G303,10)="Unincepted",$B303="Q "),VLOOKUP(" ULO",_312_Table2,MATCH('312'!$X$16,_312_Table2_ColumnLookup,0),FALSE),
  IF(AND(VALUE(LEFT($A303,3))=312,LEFT($G303,10)="Unincepted"),VLOOKUP(" ULO",_312_Table2,MATCH(LEFT($B303,1),_312_Table2_ColumnLookup,0),FALSE),
  IF(AND(VALUE(LEFT($A303,3))=312,LEFT($G303,5)="Total",$B303="G "),VLOOKUP('312'!$F$80,_312_Table2,MATCH('312'!$N$16,_312_Table2_ColumnLookup,0),FALSE),
  IF(AND(VALUE(LEFT($A303,3))=312,LEFT($G303,5)="Total",$B303="O "),VLOOKUP('312'!$F$80,_312_Table2,MATCH('312'!$V$16,_312_Table2_ColumnLookup,0),FALSE),
  IF(AND(VALUE(LEFT($A303,3))=312,LEFT($G303,5)="Total",$B303="Q "),VLOOKUP('312'!$F$80,_312_Table2,MATCH('312'!$X$16,_312_Table2_ColumnLookup,0),FALSE),
  IF(AND(VALUE(LEFT($A303,3))=312,LEFT($G303,5)="Total"),VLOOKUP('312'!$F$80,_312_Table2,MATCH(LEFT($B303,1),_312_Table2_ColumnLookup,0),FALSE),
  IF(AND(VALUE(LEFT($A303,3))=312,LEN($I303)=4,$B303="G"),VLOOKUP($I303,_312_Table2,MATCH('312'!$N$16,_312_Table2_ColumnLookup,0),FALSE),
  IF(AND(VALUE(LEFT($A303,3))=312,LEN($I303)=4,$B303="O"),VLOOKUP($I303,_312_Table2,MATCH('312'!$V$16,_312_Table2_ColumnLookup,0),FALSE),
  IF(AND(VALUE(LEFT($A303,3))=312,LEN($I303)=4,$B303="Q"),VLOOKUP($I303,_312_Table2,MATCH('312'!$X$16,_312_Table2_ColumnLookup,0),FALSE),
  IF(AND(VALUE(LEFT($A303,3))=312,LEN($I303)=4),VLOOKUP($I303,_312_Table2,MATCH(LEFT($B303,1),_312_Table2_ColumnLookup,0),FALSE)
+N("312"),
  IF(VALUE(LEFT($A303,3))=313,VLOOKUP(VALUE(MID($B303,2,1)),_313_Table2,MATCH(MID($B303,1,1),_313_Table2_ColumnLookup,0),FALSE)
+N("313"),
  IF(AND(VALUE(LEFT($A303,3))=314,LEN($B303)=3),VLOOKUP(VALUE(MID($B303,2,2)),_314_Table2,MATCH(MID($B303,1,1),_314_Table2_ColumnLookup,0),FALSE),
  IF(VALUE(LEFT($A303,3))=314,VLOOKUP(VALUE(MID($B303,2,1)),_314_Table2,MATCH(MID($B303,1,1),_314_Table2_ColumnLookup,0),FALSE)
+N("314"),
""))))))))))))))))))))))))</f>
        <v>#NAME?</v>
      </c>
      <c r="F303" s="238" t="e">
        <f>IF(AND(VALUE(LEFT($A303,3))=309,LEN($B303)=3),VLOOKUP(VALUE(MID($B303,2,2)),_309_Table3,MATCH(MID($B303,1,1),_309_Table3_ColumnLookup,0),FALSE),
  IF($C303="309 LCR SummaryA",OneYearSCR,IF($C303="309 LCR SummaryB",UltimateSCR,IF(VALUE(LEFT($A303,3))=309,VLOOKUP(VALUE(MID($B303,2,1)),_309_Table3,MATCH(MID($B303,1,1),_309_Table3_ColumnLookup,0),FALSE)
+N("309"),
  IF(VALUE(LEFT($A303,3))=310,VLOOKUP(VALUE(MID($B303,2,1)),_310_Table3,MATCH(MID($B303,1,1),_310_Table3_ColumnLookup,0),FALSE)
+N("310"),
  IF(AND(VALUE(LEFT($A303,3))=311,LEN($I303)=4),VLOOKUP($I303,_311_Table3,MATCH($B303,_311_Table3_ColumnLookup,0),FALSE),
  IF(AND(VALUE(LEFT($A303,3))=311,OR($B303="I2",$B303="J2",$B303="K2",$B303="L2")),VLOOKUP('311'!$G$58,_311_Table3,MATCH(MID($B303,1,1),_311_Table3_ColumnLookup,0),FALSE),
  IF(AND(VALUE(LEFT($A303,3))=311,RIGHT($B303,5)="Total"),VLOOKUP('311'!$G$59,_311_Table3,MATCH(MID($B303,1,1),_311_Table3_ColumnLookup,0),FALSE),
  IF(VALUE(LEFT($A303,3))=311,VLOOKUP(VALUE(MID($B303,2,1)),_311_Table3,MATCH(MID($B303,1,1),_311_Table3_ColumnLookup,0),FALSE)
+N("311"),
  IF(AND(VALUE(LEFT($A303,3))=312,LEFT($G303,10)="Unincepted",$B303="G "),VLOOKUP(" ULO",_312_Table3,MATCH('312'!$N$16,_312_Table3_ColumnLookup,0),FALSE),
  IF(AND(VALUE(LEFT($A303,3))=312,LEFT($G303,10)="Unincepted",$B303="O "),VLOOKUP(" ULO",_312_Table3,MATCH('312'!$V$16,_312_Table3_ColumnLookup,0),FALSE),
  IF(AND(VALUE(LEFT($A303,3))=312,LEFT($G303,10)="Unincepted",$B303="Q "),VLOOKUP(" ULO",_312_Table3,MATCH('312'!$X$16,_312_Table3_ColumnLookup,0),FALSE),
  IF(AND(VALUE(LEFT($A303,3))=312,LEFT($G303,10)="Unincepted"),VLOOKUP(" ULO",_312_Table3,MATCH(LEFT($B303,1),_312_Table3_ColumnLookup,0),FALSE),
  IF(AND(VALUE(LEFT($A303,3))=312,LEFT($G303,5)="Total",$B303="G "),VLOOKUP('312'!$F$80,_312_Table3,MATCH('312'!$N$16,_312_Table3_ColumnLookup,0),FALSE),
  IF(AND(VALUE(LEFT($A303,3))=312,LEFT($G303,5)="Total",$B303="O "),VLOOKUP('312'!$F$80,_312_Table3,MATCH('312'!$V$16,_312_Table3_ColumnLookup,0),FALSE),
  IF(AND(VALUE(LEFT($A303,3))=312,LEFT($G303,5)="Total",$B303="Q "),VLOOKUP('312'!$F$80,_312_Table3,MATCH('312'!$X$16,_312_Table3_ColumnLookup,0),FALSE),
  IF(AND(VALUE(LEFT($A303,3))=312,LEFT($G303,5)="Total"),VLOOKUP('312'!$F$80,_312_Table3,MATCH(LEFT($B303,1),_312_Table3_ColumnLookup,0),FALSE),
  IF(AND(VALUE(LEFT($A303,3))=312,LEN($I303)=4,$B303="G"),VLOOKUP($I303,_312_Table3,MATCH('312'!$N$16,_312_Table3_ColumnLookup,0),FALSE),
  IF(AND(VALUE(LEFT($A303,3))=312,LEN($I303)=4,$B303="O"),VLOOKUP($I303,_312_Table3,MATCH('312'!$V$16,_312_Table3_ColumnLookup,0),FALSE),
  IF(AND(VALUE(LEFT($A303,3))=312,LEN($I303)=4,$B303="Q"),VLOOKUP($I303,_312_Table3,MATCH('312'!$X$16,_312_Table3_ColumnLookup,0),FALSE),
  IF(AND(VALUE(LEFT($A303,3))=312,LEN($I303)=4),VLOOKUP($I303,_312_Table3,MATCH(LEFT($B303,1),_312_Table3_ColumnLookup,0),FALSE)
+N("312"),
  IF(VALUE(LEFT($A303,3))=313,VLOOKUP(VALUE(MID($B303,2,1)),_313_Table3,MATCH(MID($B303,1,1),_313_Table3_ColumnLookup,0),FALSE)
+N("313"),
  IF(AND(VALUE(LEFT($A303,3))=314,LEN($B303)=3),VLOOKUP(VALUE(MID($B303,2,2)),_314_Table3,MATCH(MID($B303,1,1),_314_Table3_ColumnLookup,0),FALSE),
  IF(VALUE(LEFT($A303,3))=314,VLOOKUP(VALUE(MID($B303,2,1)),_314_Table3,MATCH(MID($B303,1,1),_314_Table3_ColumnLookup,0),FALSE)
+N("314"),
""))))))))))))))))))))))))</f>
        <v>#NAME?</v>
      </c>
      <c r="G303" t="s">
        <v>1154</v>
      </c>
      <c r="H303" s="321">
        <f>IFERROR(
IF(ISERROR($D303)=FALSE,$D303,IF(ISERROR($E303)=FALSE,$E303,IF(ISERROR($F303)=FALSE,$F303
+N("012 checkboxes"),
IF(
IF(OR(LEFT($A303,9)="Syndicate",LEFT($A303,12)="NewSyndicate"),VLOOKUP($A303,'012'!$J:$ZW,MATCH("Link to button",'012'!$J$1:$ZW$1,0),0)
+N("309 checkbox"),
IF($C303="309 LCR Summary0",VLOOKUP("Notes990",'309'!$P:$ZZ,MATCH("Link to button",'309'!$P$1:$ZZ$1,0),0)
+N("313 checkboxes"),
IF($C303="313 Financial Information0LcmVsScr",IF($C303="309 LCR Summary0",VLOOKUP("LcmVsScr",'309'!$N:$ZZ,MATCH("Link to button",'309'!$N$1:$ZZ$1,0),0),
IF($C303="313 Financial Information0LcrDocAttached",IF($C303="309 LCR Summary0",VLOOKUP("LcrDocAttached",'309'!$N:$ZZ,MATCH("Link to button",'309'!$N$1:$ZZ$1,0),
0)))))))=1,TRUE,FALSE)
))),"")</f>
        <v>0</v>
      </c>
      <c r="I303">
        <v>1995</v>
      </c>
    </row>
    <row r="304" spans="1:9" customFormat="1">
      <c r="A304" s="237" t="str">
        <f>VLOOKUP($G304,CSVLookups!$B:$R,MATCH(A$1,CSVLookups!$B$1:$R$1,0),FALSE)</f>
        <v>312 Projected Solvency II Technical Provisions at Time Zero</v>
      </c>
      <c r="B304" s="237" t="str">
        <f>VLOOKUP($G304,CSVLookups!$B:$R,MATCH(B$1,CSVLookups!$B$1:$R$1,0),FALSE)</f>
        <v>L</v>
      </c>
      <c r="C304" s="238" t="str">
        <f t="shared" si="5"/>
        <v>312 Projected Solvency II Technical Provisions at Time ZeroL1995</v>
      </c>
      <c r="D304" s="238">
        <f>IF(AND(VALUE(LEFT($A304,3))=309,LEN($B304)=3),VLOOKUP(VALUE(MID($B304,2,2)),_309_Table1,MATCH(MID($B304,1,1),_309_Table1_ColumnLookup,0),FALSE),
  IF($C304="309 LCR SummaryA",OneYearSCR,IF($C304="309 LCR SummaryB",UltimateSCR,IF(VALUE(LEFT($A304,3))=309,VLOOKUP(VALUE(MID($B304,2,1)),_309_Table1,MATCH(MID($B304,1,1),_309_Table1_ColumnLookup,0),FALSE)
+N("309"),
  IF(VALUE(LEFT($A304,3))=310,VLOOKUP(VALUE(MID($B304,2,1)),_310_Table1,MATCH(MID($B304,1,1),_310_Table1_ColumnLookup,0),FALSE)
+N("310"),
  IF(AND(VALUE(LEFT($A304,3))=311,LEN($I304)=4),VLOOKUP($I304,_311_Table1,MATCH($B304,_311_Table1_ColumnLookup,0),FALSE),
  IF(AND(VALUE(LEFT($A304,3))=311,OR($B304="I2",$B304="J2",$B304="K2",$B304="L2")),VLOOKUP('311'!$G$58,_311_Table1,MATCH(MID($B304,1,1),_311_Table1_ColumnLookup,0),FALSE),
  IF(AND(VALUE(LEFT($A304,3))=311,RIGHT($B304,5)="Total"),VLOOKUP('311'!$G$59,_311_Table1,MATCH(MID($B304,1,1),_311_Table1_ColumnLookup,0),FALSE),
  IF(VALUE(LEFT($A304,3))=311,VLOOKUP(VALUE(MID($B304,2,1)),_311_Table1,MATCH(MID($B304,1,1),_311_Table1_ColumnLookup,0),FALSE)
+N("311"),
  IF(AND(VALUE(LEFT($A304,3))=312,LEFT($G304,10)="Unincepted",$B304="G "),VLOOKUP(" ULO",_312_Table1,MATCH('312'!$N$16,_312_Table1_ColumnLookup,0),FALSE),
  IF(AND(VALUE(LEFT($A304,3))=312,LEFT($G304,10)="Unincepted",$B304="O "),VLOOKUP(" ULO",_312_Table1,MATCH('312'!$V$16,_312_Table1_ColumnLookup,0),FALSE),
  IF(AND(VALUE(LEFT($A304,3))=312,LEFT($G304,10)="Unincepted",$B304="Q "),VLOOKUP(" ULO",_312_Table1,MATCH('312'!$X$16,_312_Table1_ColumnLookup,0),FALSE),
  IF(AND(VALUE(LEFT($A304,3))=312,LEFT($G304,10)="Unincepted"),VLOOKUP(" ULO",_312_Table1,MATCH(LEFT($B304,1),_312_Table1_ColumnLookup,0),FALSE),
  IF(AND(VALUE(LEFT($A304,3))=312,LEFT($G304,5)="Total",$B304="G "),VLOOKUP('312'!$F$80,_312_Table1,MATCH('312'!$N$16,_312_Table1_ColumnLookup,0),FALSE),
  IF(AND(VALUE(LEFT($A304,3))=312,LEFT($G304,5)="Total",$B304="O "),VLOOKUP('312'!$F$80,_312_Table1,MATCH('312'!$V$16,_312_Table1_ColumnLookup,0),FALSE),
  IF(AND(VALUE(LEFT($A304,3))=312,LEFT($G304,5)="Total",$B304="Q "),VLOOKUP('312'!$F$80,_312_Table1,MATCH('312'!$X$16,_312_Table1_ColumnLookup,0),FALSE),
  IF(AND(VALUE(LEFT($A304,3))=312,LEFT($G304,5)="Total"),VLOOKUP('312'!$F$80,_312_Table1,MATCH(LEFT($B304,1),_312_Table1_ColumnLookup,0),FALSE),
  IF(AND(VALUE(LEFT($A304,3))=312,LEN($I304)=4,$B304="G"),VLOOKUP($I304,_312_Table1,MATCH('312'!$N$16,_312_Table1_ColumnLookup,0),FALSE),
  IF(AND(VALUE(LEFT($A304,3))=312,LEN($I304)=4,$B304="O"),VLOOKUP($I304,_312_Table1,MATCH('312'!$V$16,_312_Table1_ColumnLookup,0),FALSE),
  IF(AND(VALUE(LEFT($A304,3))=312,LEN($I304)=4,$B304="Q"),VLOOKUP($I304,_312_Table1,MATCH('312'!$X$16,_312_Table1_ColumnLookup,0),FALSE),
  IF(AND(VALUE(LEFT($A304,3))=312,LEN($I304)=4),VLOOKUP($I304,_312_Table1,MATCH(LEFT($B304,1),_312_Table1_ColumnLookup,0),FALSE)
+N("312"),
  IF(VALUE(LEFT($A304,3))=313,VLOOKUP(VALUE(MID($B304,2,1)),_313_Table1,MATCH(MID($B304,1,1),_313_Table1_ColumnLookup,0),FALSE)
+N("313"),
  IF(AND(VALUE(LEFT($A304,3))=314,LEN($B304)=3),VLOOKUP(VALUE(MID($B304,2,2)),_314_Table1,MATCH(MID($B304,1,1),_314_Table1_ColumnLookup,0),FALSE),
  IF(VALUE(LEFT($A304,3))=314,VLOOKUP(VALUE(MID($B304,2,1)),_314_Table1,MATCH(MID($B304,1,1),_314_Table1_ColumnLookup,0),FALSE)
+N("314"),
""))))))))))))))))))))))))</f>
        <v>0</v>
      </c>
      <c r="E304" s="238" t="e">
        <f>IF(AND(VALUE(LEFT($A304,3))=309,LEN($B304)=3),VLOOKUP(VALUE(MID($B304,2,2)),_309_Table2,MATCH(MID($B304,1,1),_309_Table2_ColumnLookup,0),FALSE),
  IF($C304="309 LCR SummaryA",OneYearSCR,IF($C304="309 LCR SummaryB",UltimateSCR,IF(VALUE(LEFT($A304,3))=309,VLOOKUP(VALUE(MID($B304,2,1)),_309_Table2,MATCH(MID($B304,1,1),_309_Table2_ColumnLookup,0),FALSE)
+N("309"),
  IF(VALUE(LEFT($A304,3))=310,VLOOKUP(VALUE(MID($B304,2,1)),_310_Table2,MATCH(MID($B304,1,1),_310_Table2_ColumnLookup,0),FALSE)
+N("310"),
  IF(AND(VALUE(LEFT($A304,3))=311,LEN($I304)=4),VLOOKUP($I304,_311_Table2,MATCH($B304,_311_Table2_ColumnLookup,0),FALSE),
  IF(AND(VALUE(LEFT($A304,3))=311,OR($B304="I2",$B304="J2",$B304="K2",$B304="L2")),VLOOKUP('311'!$G$58,_311_Table2,MATCH(MID($B304,1,1),_311_Table2_ColumnLookup,0),FALSE),
  IF(AND(VALUE(LEFT($A304,3))=311,RIGHT($B304,5)="Total"),VLOOKUP('311'!$G$59,_311_Table2,MATCH(MID($B304,1,1),_311_Table2_ColumnLookup,0),FALSE),
  IF(VALUE(LEFT($A304,3))=311,VLOOKUP(VALUE(MID($B304,2,1)),_311_Table2,MATCH(MID($B304,1,1),_311_Table2_ColumnLookup,0),FALSE)
+N("311"),
  IF(AND(VALUE(LEFT($A304,3))=312,LEFT($G304,10)="Unincepted",$B304="G "),VLOOKUP(" ULO",_312_Table2,MATCH('312'!$N$16,_312_Table2_ColumnLookup,0),FALSE),
  IF(AND(VALUE(LEFT($A304,3))=312,LEFT($G304,10)="Unincepted",$B304="O "),VLOOKUP(" ULO",_312_Table2,MATCH('312'!$V$16,_312_Table2_ColumnLookup,0),FALSE),
  IF(AND(VALUE(LEFT($A304,3))=312,LEFT($G304,10)="Unincepted",$B304="Q "),VLOOKUP(" ULO",_312_Table2,MATCH('312'!$X$16,_312_Table2_ColumnLookup,0),FALSE),
  IF(AND(VALUE(LEFT($A304,3))=312,LEFT($G304,10)="Unincepted"),VLOOKUP(" ULO",_312_Table2,MATCH(LEFT($B304,1),_312_Table2_ColumnLookup,0),FALSE),
  IF(AND(VALUE(LEFT($A304,3))=312,LEFT($G304,5)="Total",$B304="G "),VLOOKUP('312'!$F$80,_312_Table2,MATCH('312'!$N$16,_312_Table2_ColumnLookup,0),FALSE),
  IF(AND(VALUE(LEFT($A304,3))=312,LEFT($G304,5)="Total",$B304="O "),VLOOKUP('312'!$F$80,_312_Table2,MATCH('312'!$V$16,_312_Table2_ColumnLookup,0),FALSE),
  IF(AND(VALUE(LEFT($A304,3))=312,LEFT($G304,5)="Total",$B304="Q "),VLOOKUP('312'!$F$80,_312_Table2,MATCH('312'!$X$16,_312_Table2_ColumnLookup,0),FALSE),
  IF(AND(VALUE(LEFT($A304,3))=312,LEFT($G304,5)="Total"),VLOOKUP('312'!$F$80,_312_Table2,MATCH(LEFT($B304,1),_312_Table2_ColumnLookup,0),FALSE),
  IF(AND(VALUE(LEFT($A304,3))=312,LEN($I304)=4,$B304="G"),VLOOKUP($I304,_312_Table2,MATCH('312'!$N$16,_312_Table2_ColumnLookup,0),FALSE),
  IF(AND(VALUE(LEFT($A304,3))=312,LEN($I304)=4,$B304="O"),VLOOKUP($I304,_312_Table2,MATCH('312'!$V$16,_312_Table2_ColumnLookup,0),FALSE),
  IF(AND(VALUE(LEFT($A304,3))=312,LEN($I304)=4,$B304="Q"),VLOOKUP($I304,_312_Table2,MATCH('312'!$X$16,_312_Table2_ColumnLookup,0),FALSE),
  IF(AND(VALUE(LEFT($A304,3))=312,LEN($I304)=4),VLOOKUP($I304,_312_Table2,MATCH(LEFT($B304,1),_312_Table2_ColumnLookup,0),FALSE)
+N("312"),
  IF(VALUE(LEFT($A304,3))=313,VLOOKUP(VALUE(MID($B304,2,1)),_313_Table2,MATCH(MID($B304,1,1),_313_Table2_ColumnLookup,0),FALSE)
+N("313"),
  IF(AND(VALUE(LEFT($A304,3))=314,LEN($B304)=3),VLOOKUP(VALUE(MID($B304,2,2)),_314_Table2,MATCH(MID($B304,1,1),_314_Table2_ColumnLookup,0),FALSE),
  IF(VALUE(LEFT($A304,3))=314,VLOOKUP(VALUE(MID($B304,2,1)),_314_Table2,MATCH(MID($B304,1,1),_314_Table2_ColumnLookup,0),FALSE)
+N("314"),
""))))))))))))))))))))))))</f>
        <v>#NAME?</v>
      </c>
      <c r="F304" s="238" t="e">
        <f>IF(AND(VALUE(LEFT($A304,3))=309,LEN($B304)=3),VLOOKUP(VALUE(MID($B304,2,2)),_309_Table3,MATCH(MID($B304,1,1),_309_Table3_ColumnLookup,0),FALSE),
  IF($C304="309 LCR SummaryA",OneYearSCR,IF($C304="309 LCR SummaryB",UltimateSCR,IF(VALUE(LEFT($A304,3))=309,VLOOKUP(VALUE(MID($B304,2,1)),_309_Table3,MATCH(MID($B304,1,1),_309_Table3_ColumnLookup,0),FALSE)
+N("309"),
  IF(VALUE(LEFT($A304,3))=310,VLOOKUP(VALUE(MID($B304,2,1)),_310_Table3,MATCH(MID($B304,1,1),_310_Table3_ColumnLookup,0),FALSE)
+N("310"),
  IF(AND(VALUE(LEFT($A304,3))=311,LEN($I304)=4),VLOOKUP($I304,_311_Table3,MATCH($B304,_311_Table3_ColumnLookup,0),FALSE),
  IF(AND(VALUE(LEFT($A304,3))=311,OR($B304="I2",$B304="J2",$B304="K2",$B304="L2")),VLOOKUP('311'!$G$58,_311_Table3,MATCH(MID($B304,1,1),_311_Table3_ColumnLookup,0),FALSE),
  IF(AND(VALUE(LEFT($A304,3))=311,RIGHT($B304,5)="Total"),VLOOKUP('311'!$G$59,_311_Table3,MATCH(MID($B304,1,1),_311_Table3_ColumnLookup,0),FALSE),
  IF(VALUE(LEFT($A304,3))=311,VLOOKUP(VALUE(MID($B304,2,1)),_311_Table3,MATCH(MID($B304,1,1),_311_Table3_ColumnLookup,0),FALSE)
+N("311"),
  IF(AND(VALUE(LEFT($A304,3))=312,LEFT($G304,10)="Unincepted",$B304="G "),VLOOKUP(" ULO",_312_Table3,MATCH('312'!$N$16,_312_Table3_ColumnLookup,0),FALSE),
  IF(AND(VALUE(LEFT($A304,3))=312,LEFT($G304,10)="Unincepted",$B304="O "),VLOOKUP(" ULO",_312_Table3,MATCH('312'!$V$16,_312_Table3_ColumnLookup,0),FALSE),
  IF(AND(VALUE(LEFT($A304,3))=312,LEFT($G304,10)="Unincepted",$B304="Q "),VLOOKUP(" ULO",_312_Table3,MATCH('312'!$X$16,_312_Table3_ColumnLookup,0),FALSE),
  IF(AND(VALUE(LEFT($A304,3))=312,LEFT($G304,10)="Unincepted"),VLOOKUP(" ULO",_312_Table3,MATCH(LEFT($B304,1),_312_Table3_ColumnLookup,0),FALSE),
  IF(AND(VALUE(LEFT($A304,3))=312,LEFT($G304,5)="Total",$B304="G "),VLOOKUP('312'!$F$80,_312_Table3,MATCH('312'!$N$16,_312_Table3_ColumnLookup,0),FALSE),
  IF(AND(VALUE(LEFT($A304,3))=312,LEFT($G304,5)="Total",$B304="O "),VLOOKUP('312'!$F$80,_312_Table3,MATCH('312'!$V$16,_312_Table3_ColumnLookup,0),FALSE),
  IF(AND(VALUE(LEFT($A304,3))=312,LEFT($G304,5)="Total",$B304="Q "),VLOOKUP('312'!$F$80,_312_Table3,MATCH('312'!$X$16,_312_Table3_ColumnLookup,0),FALSE),
  IF(AND(VALUE(LEFT($A304,3))=312,LEFT($G304,5)="Total"),VLOOKUP('312'!$F$80,_312_Table3,MATCH(LEFT($B304,1),_312_Table3_ColumnLookup,0),FALSE),
  IF(AND(VALUE(LEFT($A304,3))=312,LEN($I304)=4,$B304="G"),VLOOKUP($I304,_312_Table3,MATCH('312'!$N$16,_312_Table3_ColumnLookup,0),FALSE),
  IF(AND(VALUE(LEFT($A304,3))=312,LEN($I304)=4,$B304="O"),VLOOKUP($I304,_312_Table3,MATCH('312'!$V$16,_312_Table3_ColumnLookup,0),FALSE),
  IF(AND(VALUE(LEFT($A304,3))=312,LEN($I304)=4,$B304="Q"),VLOOKUP($I304,_312_Table3,MATCH('312'!$X$16,_312_Table3_ColumnLookup,0),FALSE),
  IF(AND(VALUE(LEFT($A304,3))=312,LEN($I304)=4),VLOOKUP($I304,_312_Table3,MATCH(LEFT($B304,1),_312_Table3_ColumnLookup,0),FALSE)
+N("312"),
  IF(VALUE(LEFT($A304,3))=313,VLOOKUP(VALUE(MID($B304,2,1)),_313_Table3,MATCH(MID($B304,1,1),_313_Table3_ColumnLookup,0),FALSE)
+N("313"),
  IF(AND(VALUE(LEFT($A304,3))=314,LEN($B304)=3),VLOOKUP(VALUE(MID($B304,2,2)),_314_Table3,MATCH(MID($B304,1,1),_314_Table3_ColumnLookup,0),FALSE),
  IF(VALUE(LEFT($A304,3))=314,VLOOKUP(VALUE(MID($B304,2,1)),_314_Table3,MATCH(MID($B304,1,1),_314_Table3_ColumnLookup,0),FALSE)
+N("314"),
""))))))))))))))))))))))))</f>
        <v>#NAME?</v>
      </c>
      <c r="G304" t="s">
        <v>1156</v>
      </c>
      <c r="H304" s="321">
        <f>IFERROR(
IF(ISERROR($D304)=FALSE,$D304,IF(ISERROR($E304)=FALSE,$E304,IF(ISERROR($F304)=FALSE,$F304
+N("012 checkboxes"),
IF(
IF(OR(LEFT($A304,9)="Syndicate",LEFT($A304,12)="NewSyndicate"),VLOOKUP($A304,'012'!$J:$ZW,MATCH("Link to button",'012'!$J$1:$ZW$1,0),0)
+N("309 checkbox"),
IF($C304="309 LCR Summary0",VLOOKUP("Notes990",'309'!$P:$ZZ,MATCH("Link to button",'309'!$P$1:$ZZ$1,0),0)
+N("313 checkboxes"),
IF($C304="313 Financial Information0LcmVsScr",IF($C304="309 LCR Summary0",VLOOKUP("LcmVsScr",'309'!$N:$ZZ,MATCH("Link to button",'309'!$N$1:$ZZ$1,0),0),
IF($C304="313 Financial Information0LcrDocAttached",IF($C304="309 LCR Summary0",VLOOKUP("LcrDocAttached",'309'!$N:$ZZ,MATCH("Link to button",'309'!$N$1:$ZZ$1,0),
0)))))))=1,TRUE,FALSE)
))),"")</f>
        <v>0</v>
      </c>
      <c r="I304">
        <v>1995</v>
      </c>
    </row>
    <row r="305" spans="1:9" customFormat="1">
      <c r="A305" s="237" t="str">
        <f>VLOOKUP($G305,CSVLookups!$B:$R,MATCH(A$1,CSVLookups!$B$1:$R$1,0),FALSE)</f>
        <v>312 Projected Solvency II Technical Provisions at Time Zero</v>
      </c>
      <c r="B305" s="237" t="str">
        <f>VLOOKUP($G305,CSVLookups!$B:$R,MATCH(B$1,CSVLookups!$B$1:$R$1,0),FALSE)</f>
        <v>M</v>
      </c>
      <c r="C305" s="238" t="str">
        <f t="shared" si="5"/>
        <v>312 Projected Solvency II Technical Provisions at Time ZeroM1995</v>
      </c>
      <c r="D305" s="238">
        <f>IF(AND(VALUE(LEFT($A305,3))=309,LEN($B305)=3),VLOOKUP(VALUE(MID($B305,2,2)),_309_Table1,MATCH(MID($B305,1,1),_309_Table1_ColumnLookup,0),FALSE),
  IF($C305="309 LCR SummaryA",OneYearSCR,IF($C305="309 LCR SummaryB",UltimateSCR,IF(VALUE(LEFT($A305,3))=309,VLOOKUP(VALUE(MID($B305,2,1)),_309_Table1,MATCH(MID($B305,1,1),_309_Table1_ColumnLookup,0),FALSE)
+N("309"),
  IF(VALUE(LEFT($A305,3))=310,VLOOKUP(VALUE(MID($B305,2,1)),_310_Table1,MATCH(MID($B305,1,1),_310_Table1_ColumnLookup,0),FALSE)
+N("310"),
  IF(AND(VALUE(LEFT($A305,3))=311,LEN($I305)=4),VLOOKUP($I305,_311_Table1,MATCH($B305,_311_Table1_ColumnLookup,0),FALSE),
  IF(AND(VALUE(LEFT($A305,3))=311,OR($B305="I2",$B305="J2",$B305="K2",$B305="L2")),VLOOKUP('311'!$G$58,_311_Table1,MATCH(MID($B305,1,1),_311_Table1_ColumnLookup,0),FALSE),
  IF(AND(VALUE(LEFT($A305,3))=311,RIGHT($B305,5)="Total"),VLOOKUP('311'!$G$59,_311_Table1,MATCH(MID($B305,1,1),_311_Table1_ColumnLookup,0),FALSE),
  IF(VALUE(LEFT($A305,3))=311,VLOOKUP(VALUE(MID($B305,2,1)),_311_Table1,MATCH(MID($B305,1,1),_311_Table1_ColumnLookup,0),FALSE)
+N("311"),
  IF(AND(VALUE(LEFT($A305,3))=312,LEFT($G305,10)="Unincepted",$B305="G "),VLOOKUP(" ULO",_312_Table1,MATCH('312'!$N$16,_312_Table1_ColumnLookup,0),FALSE),
  IF(AND(VALUE(LEFT($A305,3))=312,LEFT($G305,10)="Unincepted",$B305="O "),VLOOKUP(" ULO",_312_Table1,MATCH('312'!$V$16,_312_Table1_ColumnLookup,0),FALSE),
  IF(AND(VALUE(LEFT($A305,3))=312,LEFT($G305,10)="Unincepted",$B305="Q "),VLOOKUP(" ULO",_312_Table1,MATCH('312'!$X$16,_312_Table1_ColumnLookup,0),FALSE),
  IF(AND(VALUE(LEFT($A305,3))=312,LEFT($G305,10)="Unincepted"),VLOOKUP(" ULO",_312_Table1,MATCH(LEFT($B305,1),_312_Table1_ColumnLookup,0),FALSE),
  IF(AND(VALUE(LEFT($A305,3))=312,LEFT($G305,5)="Total",$B305="G "),VLOOKUP('312'!$F$80,_312_Table1,MATCH('312'!$N$16,_312_Table1_ColumnLookup,0),FALSE),
  IF(AND(VALUE(LEFT($A305,3))=312,LEFT($G305,5)="Total",$B305="O "),VLOOKUP('312'!$F$80,_312_Table1,MATCH('312'!$V$16,_312_Table1_ColumnLookup,0),FALSE),
  IF(AND(VALUE(LEFT($A305,3))=312,LEFT($G305,5)="Total",$B305="Q "),VLOOKUP('312'!$F$80,_312_Table1,MATCH('312'!$X$16,_312_Table1_ColumnLookup,0),FALSE),
  IF(AND(VALUE(LEFT($A305,3))=312,LEFT($G305,5)="Total"),VLOOKUP('312'!$F$80,_312_Table1,MATCH(LEFT($B305,1),_312_Table1_ColumnLookup,0),FALSE),
  IF(AND(VALUE(LEFT($A305,3))=312,LEN($I305)=4,$B305="G"),VLOOKUP($I305,_312_Table1,MATCH('312'!$N$16,_312_Table1_ColumnLookup,0),FALSE),
  IF(AND(VALUE(LEFT($A305,3))=312,LEN($I305)=4,$B305="O"),VLOOKUP($I305,_312_Table1,MATCH('312'!$V$16,_312_Table1_ColumnLookup,0),FALSE),
  IF(AND(VALUE(LEFT($A305,3))=312,LEN($I305)=4,$B305="Q"),VLOOKUP($I305,_312_Table1,MATCH('312'!$X$16,_312_Table1_ColumnLookup,0),FALSE),
  IF(AND(VALUE(LEFT($A305,3))=312,LEN($I305)=4),VLOOKUP($I305,_312_Table1,MATCH(LEFT($B305,1),_312_Table1_ColumnLookup,0),FALSE)
+N("312"),
  IF(VALUE(LEFT($A305,3))=313,VLOOKUP(VALUE(MID($B305,2,1)),_313_Table1,MATCH(MID($B305,1,1),_313_Table1_ColumnLookup,0),FALSE)
+N("313"),
  IF(AND(VALUE(LEFT($A305,3))=314,LEN($B305)=3),VLOOKUP(VALUE(MID($B305,2,2)),_314_Table1,MATCH(MID($B305,1,1),_314_Table1_ColumnLookup,0),FALSE),
  IF(VALUE(LEFT($A305,3))=314,VLOOKUP(VALUE(MID($B305,2,1)),_314_Table1,MATCH(MID($B305,1,1),_314_Table1_ColumnLookup,0),FALSE)
+N("314"),
""))))))))))))))))))))))))</f>
        <v>0</v>
      </c>
      <c r="E305" s="238" t="e">
        <f>IF(AND(VALUE(LEFT($A305,3))=309,LEN($B305)=3),VLOOKUP(VALUE(MID($B305,2,2)),_309_Table2,MATCH(MID($B305,1,1),_309_Table2_ColumnLookup,0),FALSE),
  IF($C305="309 LCR SummaryA",OneYearSCR,IF($C305="309 LCR SummaryB",UltimateSCR,IF(VALUE(LEFT($A305,3))=309,VLOOKUP(VALUE(MID($B305,2,1)),_309_Table2,MATCH(MID($B305,1,1),_309_Table2_ColumnLookup,0),FALSE)
+N("309"),
  IF(VALUE(LEFT($A305,3))=310,VLOOKUP(VALUE(MID($B305,2,1)),_310_Table2,MATCH(MID($B305,1,1),_310_Table2_ColumnLookup,0),FALSE)
+N("310"),
  IF(AND(VALUE(LEFT($A305,3))=311,LEN($I305)=4),VLOOKUP($I305,_311_Table2,MATCH($B305,_311_Table2_ColumnLookup,0),FALSE),
  IF(AND(VALUE(LEFT($A305,3))=311,OR($B305="I2",$B305="J2",$B305="K2",$B305="L2")),VLOOKUP('311'!$G$58,_311_Table2,MATCH(MID($B305,1,1),_311_Table2_ColumnLookup,0),FALSE),
  IF(AND(VALUE(LEFT($A305,3))=311,RIGHT($B305,5)="Total"),VLOOKUP('311'!$G$59,_311_Table2,MATCH(MID($B305,1,1),_311_Table2_ColumnLookup,0),FALSE),
  IF(VALUE(LEFT($A305,3))=311,VLOOKUP(VALUE(MID($B305,2,1)),_311_Table2,MATCH(MID($B305,1,1),_311_Table2_ColumnLookup,0),FALSE)
+N("311"),
  IF(AND(VALUE(LEFT($A305,3))=312,LEFT($G305,10)="Unincepted",$B305="G "),VLOOKUP(" ULO",_312_Table2,MATCH('312'!$N$16,_312_Table2_ColumnLookup,0),FALSE),
  IF(AND(VALUE(LEFT($A305,3))=312,LEFT($G305,10)="Unincepted",$B305="O "),VLOOKUP(" ULO",_312_Table2,MATCH('312'!$V$16,_312_Table2_ColumnLookup,0),FALSE),
  IF(AND(VALUE(LEFT($A305,3))=312,LEFT($G305,10)="Unincepted",$B305="Q "),VLOOKUP(" ULO",_312_Table2,MATCH('312'!$X$16,_312_Table2_ColumnLookup,0),FALSE),
  IF(AND(VALUE(LEFT($A305,3))=312,LEFT($G305,10)="Unincepted"),VLOOKUP(" ULO",_312_Table2,MATCH(LEFT($B305,1),_312_Table2_ColumnLookup,0),FALSE),
  IF(AND(VALUE(LEFT($A305,3))=312,LEFT($G305,5)="Total",$B305="G "),VLOOKUP('312'!$F$80,_312_Table2,MATCH('312'!$N$16,_312_Table2_ColumnLookup,0),FALSE),
  IF(AND(VALUE(LEFT($A305,3))=312,LEFT($G305,5)="Total",$B305="O "),VLOOKUP('312'!$F$80,_312_Table2,MATCH('312'!$V$16,_312_Table2_ColumnLookup,0),FALSE),
  IF(AND(VALUE(LEFT($A305,3))=312,LEFT($G305,5)="Total",$B305="Q "),VLOOKUP('312'!$F$80,_312_Table2,MATCH('312'!$X$16,_312_Table2_ColumnLookup,0),FALSE),
  IF(AND(VALUE(LEFT($A305,3))=312,LEFT($G305,5)="Total"),VLOOKUP('312'!$F$80,_312_Table2,MATCH(LEFT($B305,1),_312_Table2_ColumnLookup,0),FALSE),
  IF(AND(VALUE(LEFT($A305,3))=312,LEN($I305)=4,$B305="G"),VLOOKUP($I305,_312_Table2,MATCH('312'!$N$16,_312_Table2_ColumnLookup,0),FALSE),
  IF(AND(VALUE(LEFT($A305,3))=312,LEN($I305)=4,$B305="O"),VLOOKUP($I305,_312_Table2,MATCH('312'!$V$16,_312_Table2_ColumnLookup,0),FALSE),
  IF(AND(VALUE(LEFT($A305,3))=312,LEN($I305)=4,$B305="Q"),VLOOKUP($I305,_312_Table2,MATCH('312'!$X$16,_312_Table2_ColumnLookup,0),FALSE),
  IF(AND(VALUE(LEFT($A305,3))=312,LEN($I305)=4),VLOOKUP($I305,_312_Table2,MATCH(LEFT($B305,1),_312_Table2_ColumnLookup,0),FALSE)
+N("312"),
  IF(VALUE(LEFT($A305,3))=313,VLOOKUP(VALUE(MID($B305,2,1)),_313_Table2,MATCH(MID($B305,1,1),_313_Table2_ColumnLookup,0),FALSE)
+N("313"),
  IF(AND(VALUE(LEFT($A305,3))=314,LEN($B305)=3),VLOOKUP(VALUE(MID($B305,2,2)),_314_Table2,MATCH(MID($B305,1,1),_314_Table2_ColumnLookup,0),FALSE),
  IF(VALUE(LEFT($A305,3))=314,VLOOKUP(VALUE(MID($B305,2,1)),_314_Table2,MATCH(MID($B305,1,1),_314_Table2_ColumnLookup,0),FALSE)
+N("314"),
""))))))))))))))))))))))))</f>
        <v>#NAME?</v>
      </c>
      <c r="F305" s="238" t="e">
        <f>IF(AND(VALUE(LEFT($A305,3))=309,LEN($B305)=3),VLOOKUP(VALUE(MID($B305,2,2)),_309_Table3,MATCH(MID($B305,1,1),_309_Table3_ColumnLookup,0),FALSE),
  IF($C305="309 LCR SummaryA",OneYearSCR,IF($C305="309 LCR SummaryB",UltimateSCR,IF(VALUE(LEFT($A305,3))=309,VLOOKUP(VALUE(MID($B305,2,1)),_309_Table3,MATCH(MID($B305,1,1),_309_Table3_ColumnLookup,0),FALSE)
+N("309"),
  IF(VALUE(LEFT($A305,3))=310,VLOOKUP(VALUE(MID($B305,2,1)),_310_Table3,MATCH(MID($B305,1,1),_310_Table3_ColumnLookup,0),FALSE)
+N("310"),
  IF(AND(VALUE(LEFT($A305,3))=311,LEN($I305)=4),VLOOKUP($I305,_311_Table3,MATCH($B305,_311_Table3_ColumnLookup,0),FALSE),
  IF(AND(VALUE(LEFT($A305,3))=311,OR($B305="I2",$B305="J2",$B305="K2",$B305="L2")),VLOOKUP('311'!$G$58,_311_Table3,MATCH(MID($B305,1,1),_311_Table3_ColumnLookup,0),FALSE),
  IF(AND(VALUE(LEFT($A305,3))=311,RIGHT($B305,5)="Total"),VLOOKUP('311'!$G$59,_311_Table3,MATCH(MID($B305,1,1),_311_Table3_ColumnLookup,0),FALSE),
  IF(VALUE(LEFT($A305,3))=311,VLOOKUP(VALUE(MID($B305,2,1)),_311_Table3,MATCH(MID($B305,1,1),_311_Table3_ColumnLookup,0),FALSE)
+N("311"),
  IF(AND(VALUE(LEFT($A305,3))=312,LEFT($G305,10)="Unincepted",$B305="G "),VLOOKUP(" ULO",_312_Table3,MATCH('312'!$N$16,_312_Table3_ColumnLookup,0),FALSE),
  IF(AND(VALUE(LEFT($A305,3))=312,LEFT($G305,10)="Unincepted",$B305="O "),VLOOKUP(" ULO",_312_Table3,MATCH('312'!$V$16,_312_Table3_ColumnLookup,0),FALSE),
  IF(AND(VALUE(LEFT($A305,3))=312,LEFT($G305,10)="Unincepted",$B305="Q "),VLOOKUP(" ULO",_312_Table3,MATCH('312'!$X$16,_312_Table3_ColumnLookup,0),FALSE),
  IF(AND(VALUE(LEFT($A305,3))=312,LEFT($G305,10)="Unincepted"),VLOOKUP(" ULO",_312_Table3,MATCH(LEFT($B305,1),_312_Table3_ColumnLookup,0),FALSE),
  IF(AND(VALUE(LEFT($A305,3))=312,LEFT($G305,5)="Total",$B305="G "),VLOOKUP('312'!$F$80,_312_Table3,MATCH('312'!$N$16,_312_Table3_ColumnLookup,0),FALSE),
  IF(AND(VALUE(LEFT($A305,3))=312,LEFT($G305,5)="Total",$B305="O "),VLOOKUP('312'!$F$80,_312_Table3,MATCH('312'!$V$16,_312_Table3_ColumnLookup,0),FALSE),
  IF(AND(VALUE(LEFT($A305,3))=312,LEFT($G305,5)="Total",$B305="Q "),VLOOKUP('312'!$F$80,_312_Table3,MATCH('312'!$X$16,_312_Table3_ColumnLookup,0),FALSE),
  IF(AND(VALUE(LEFT($A305,3))=312,LEFT($G305,5)="Total"),VLOOKUP('312'!$F$80,_312_Table3,MATCH(LEFT($B305,1),_312_Table3_ColumnLookup,0),FALSE),
  IF(AND(VALUE(LEFT($A305,3))=312,LEN($I305)=4,$B305="G"),VLOOKUP($I305,_312_Table3,MATCH('312'!$N$16,_312_Table3_ColumnLookup,0),FALSE),
  IF(AND(VALUE(LEFT($A305,3))=312,LEN($I305)=4,$B305="O"),VLOOKUP($I305,_312_Table3,MATCH('312'!$V$16,_312_Table3_ColumnLookup,0),FALSE),
  IF(AND(VALUE(LEFT($A305,3))=312,LEN($I305)=4,$B305="Q"),VLOOKUP($I305,_312_Table3,MATCH('312'!$X$16,_312_Table3_ColumnLookup,0),FALSE),
  IF(AND(VALUE(LEFT($A305,3))=312,LEN($I305)=4),VLOOKUP($I305,_312_Table3,MATCH(LEFT($B305,1),_312_Table3_ColumnLookup,0),FALSE)
+N("312"),
  IF(VALUE(LEFT($A305,3))=313,VLOOKUP(VALUE(MID($B305,2,1)),_313_Table3,MATCH(MID($B305,1,1),_313_Table3_ColumnLookup,0),FALSE)
+N("313"),
  IF(AND(VALUE(LEFT($A305,3))=314,LEN($B305)=3),VLOOKUP(VALUE(MID($B305,2,2)),_314_Table3,MATCH(MID($B305,1,1),_314_Table3_ColumnLookup,0),FALSE),
  IF(VALUE(LEFT($A305,3))=314,VLOOKUP(VALUE(MID($B305,2,1)),_314_Table3,MATCH(MID($B305,1,1),_314_Table3_ColumnLookup,0),FALSE)
+N("314"),
""))))))))))))))))))))))))</f>
        <v>#NAME?</v>
      </c>
      <c r="G305" t="s">
        <v>1158</v>
      </c>
      <c r="H305" s="321">
        <f>IFERROR(
IF(ISERROR($D305)=FALSE,$D305,IF(ISERROR($E305)=FALSE,$E305,IF(ISERROR($F305)=FALSE,$F305
+N("012 checkboxes"),
IF(
IF(OR(LEFT($A305,9)="Syndicate",LEFT($A305,12)="NewSyndicate"),VLOOKUP($A305,'012'!$J:$ZW,MATCH("Link to button",'012'!$J$1:$ZW$1,0),0)
+N("309 checkbox"),
IF($C305="309 LCR Summary0",VLOOKUP("Notes990",'309'!$P:$ZZ,MATCH("Link to button",'309'!$P$1:$ZZ$1,0),0)
+N("313 checkboxes"),
IF($C305="313 Financial Information0LcmVsScr",IF($C305="309 LCR Summary0",VLOOKUP("LcmVsScr",'309'!$N:$ZZ,MATCH("Link to button",'309'!$N$1:$ZZ$1,0),0),
IF($C305="313 Financial Information0LcrDocAttached",IF($C305="309 LCR Summary0",VLOOKUP("LcrDocAttached",'309'!$N:$ZZ,MATCH("Link to button",'309'!$N$1:$ZZ$1,0),
0)))))))=1,TRUE,FALSE)
))),"")</f>
        <v>0</v>
      </c>
      <c r="I305">
        <v>1995</v>
      </c>
    </row>
    <row r="306" spans="1:9" customFormat="1">
      <c r="A306" s="237" t="str">
        <f>VLOOKUP($G306,CSVLookups!$B:$R,MATCH(A$1,CSVLookups!$B$1:$R$1,0),FALSE)</f>
        <v>312 Projected Solvency II Technical Provisions at Time Zero</v>
      </c>
      <c r="B306" s="237" t="str">
        <f>VLOOKUP($G306,CSVLookups!$B:$R,MATCH(B$1,CSVLookups!$B$1:$R$1,0),FALSE)</f>
        <v>N</v>
      </c>
      <c r="C306" s="238" t="str">
        <f t="shared" si="5"/>
        <v>312 Projected Solvency II Technical Provisions at Time ZeroN1995</v>
      </c>
      <c r="D306" s="238">
        <f>IF(AND(VALUE(LEFT($A306,3))=309,LEN($B306)=3),VLOOKUP(VALUE(MID($B306,2,2)),_309_Table1,MATCH(MID($B306,1,1),_309_Table1_ColumnLookup,0),FALSE),
  IF($C306="309 LCR SummaryA",OneYearSCR,IF($C306="309 LCR SummaryB",UltimateSCR,IF(VALUE(LEFT($A306,3))=309,VLOOKUP(VALUE(MID($B306,2,1)),_309_Table1,MATCH(MID($B306,1,1),_309_Table1_ColumnLookup,0),FALSE)
+N("309"),
  IF(VALUE(LEFT($A306,3))=310,VLOOKUP(VALUE(MID($B306,2,1)),_310_Table1,MATCH(MID($B306,1,1),_310_Table1_ColumnLookup,0),FALSE)
+N("310"),
  IF(AND(VALUE(LEFT($A306,3))=311,LEN($I306)=4),VLOOKUP($I306,_311_Table1,MATCH($B306,_311_Table1_ColumnLookup,0),FALSE),
  IF(AND(VALUE(LEFT($A306,3))=311,OR($B306="I2",$B306="J2",$B306="K2",$B306="L2")),VLOOKUP('311'!$G$58,_311_Table1,MATCH(MID($B306,1,1),_311_Table1_ColumnLookup,0),FALSE),
  IF(AND(VALUE(LEFT($A306,3))=311,RIGHT($B306,5)="Total"),VLOOKUP('311'!$G$59,_311_Table1,MATCH(MID($B306,1,1),_311_Table1_ColumnLookup,0),FALSE),
  IF(VALUE(LEFT($A306,3))=311,VLOOKUP(VALUE(MID($B306,2,1)),_311_Table1,MATCH(MID($B306,1,1),_311_Table1_ColumnLookup,0),FALSE)
+N("311"),
  IF(AND(VALUE(LEFT($A306,3))=312,LEFT($G306,10)="Unincepted",$B306="G "),VLOOKUP(" ULO",_312_Table1,MATCH('312'!$N$16,_312_Table1_ColumnLookup,0),FALSE),
  IF(AND(VALUE(LEFT($A306,3))=312,LEFT($G306,10)="Unincepted",$B306="O "),VLOOKUP(" ULO",_312_Table1,MATCH('312'!$V$16,_312_Table1_ColumnLookup,0),FALSE),
  IF(AND(VALUE(LEFT($A306,3))=312,LEFT($G306,10)="Unincepted",$B306="Q "),VLOOKUP(" ULO",_312_Table1,MATCH('312'!$X$16,_312_Table1_ColumnLookup,0),FALSE),
  IF(AND(VALUE(LEFT($A306,3))=312,LEFT($G306,10)="Unincepted"),VLOOKUP(" ULO",_312_Table1,MATCH(LEFT($B306,1),_312_Table1_ColumnLookup,0),FALSE),
  IF(AND(VALUE(LEFT($A306,3))=312,LEFT($G306,5)="Total",$B306="G "),VLOOKUP('312'!$F$80,_312_Table1,MATCH('312'!$N$16,_312_Table1_ColumnLookup,0),FALSE),
  IF(AND(VALUE(LEFT($A306,3))=312,LEFT($G306,5)="Total",$B306="O "),VLOOKUP('312'!$F$80,_312_Table1,MATCH('312'!$V$16,_312_Table1_ColumnLookup,0),FALSE),
  IF(AND(VALUE(LEFT($A306,3))=312,LEFT($G306,5)="Total",$B306="Q "),VLOOKUP('312'!$F$80,_312_Table1,MATCH('312'!$X$16,_312_Table1_ColumnLookup,0),FALSE),
  IF(AND(VALUE(LEFT($A306,3))=312,LEFT($G306,5)="Total"),VLOOKUP('312'!$F$80,_312_Table1,MATCH(LEFT($B306,1),_312_Table1_ColumnLookup,0),FALSE),
  IF(AND(VALUE(LEFT($A306,3))=312,LEN($I306)=4,$B306="G"),VLOOKUP($I306,_312_Table1,MATCH('312'!$N$16,_312_Table1_ColumnLookup,0),FALSE),
  IF(AND(VALUE(LEFT($A306,3))=312,LEN($I306)=4,$B306="O"),VLOOKUP($I306,_312_Table1,MATCH('312'!$V$16,_312_Table1_ColumnLookup,0),FALSE),
  IF(AND(VALUE(LEFT($A306,3))=312,LEN($I306)=4,$B306="Q"),VLOOKUP($I306,_312_Table1,MATCH('312'!$X$16,_312_Table1_ColumnLookup,0),FALSE),
  IF(AND(VALUE(LEFT($A306,3))=312,LEN($I306)=4),VLOOKUP($I306,_312_Table1,MATCH(LEFT($B306,1),_312_Table1_ColumnLookup,0),FALSE)
+N("312"),
  IF(VALUE(LEFT($A306,3))=313,VLOOKUP(VALUE(MID($B306,2,1)),_313_Table1,MATCH(MID($B306,1,1),_313_Table1_ColumnLookup,0),FALSE)
+N("313"),
  IF(AND(VALUE(LEFT($A306,3))=314,LEN($B306)=3),VLOOKUP(VALUE(MID($B306,2,2)),_314_Table1,MATCH(MID($B306,1,1),_314_Table1_ColumnLookup,0),FALSE),
  IF(VALUE(LEFT($A306,3))=314,VLOOKUP(VALUE(MID($B306,2,1)),_314_Table1,MATCH(MID($B306,1,1),_314_Table1_ColumnLookup,0),FALSE)
+N("314"),
""))))))))))))))))))))))))</f>
        <v>0</v>
      </c>
      <c r="E306" s="238" t="e">
        <f>IF(AND(VALUE(LEFT($A306,3))=309,LEN($B306)=3),VLOOKUP(VALUE(MID($B306,2,2)),_309_Table2,MATCH(MID($B306,1,1),_309_Table2_ColumnLookup,0),FALSE),
  IF($C306="309 LCR SummaryA",OneYearSCR,IF($C306="309 LCR SummaryB",UltimateSCR,IF(VALUE(LEFT($A306,3))=309,VLOOKUP(VALUE(MID($B306,2,1)),_309_Table2,MATCH(MID($B306,1,1),_309_Table2_ColumnLookup,0),FALSE)
+N("309"),
  IF(VALUE(LEFT($A306,3))=310,VLOOKUP(VALUE(MID($B306,2,1)),_310_Table2,MATCH(MID($B306,1,1),_310_Table2_ColumnLookup,0),FALSE)
+N("310"),
  IF(AND(VALUE(LEFT($A306,3))=311,LEN($I306)=4),VLOOKUP($I306,_311_Table2,MATCH($B306,_311_Table2_ColumnLookup,0),FALSE),
  IF(AND(VALUE(LEFT($A306,3))=311,OR($B306="I2",$B306="J2",$B306="K2",$B306="L2")),VLOOKUP('311'!$G$58,_311_Table2,MATCH(MID($B306,1,1),_311_Table2_ColumnLookup,0),FALSE),
  IF(AND(VALUE(LEFT($A306,3))=311,RIGHT($B306,5)="Total"),VLOOKUP('311'!$G$59,_311_Table2,MATCH(MID($B306,1,1),_311_Table2_ColumnLookup,0),FALSE),
  IF(VALUE(LEFT($A306,3))=311,VLOOKUP(VALUE(MID($B306,2,1)),_311_Table2,MATCH(MID($B306,1,1),_311_Table2_ColumnLookup,0),FALSE)
+N("311"),
  IF(AND(VALUE(LEFT($A306,3))=312,LEFT($G306,10)="Unincepted",$B306="G "),VLOOKUP(" ULO",_312_Table2,MATCH('312'!$N$16,_312_Table2_ColumnLookup,0),FALSE),
  IF(AND(VALUE(LEFT($A306,3))=312,LEFT($G306,10)="Unincepted",$B306="O "),VLOOKUP(" ULO",_312_Table2,MATCH('312'!$V$16,_312_Table2_ColumnLookup,0),FALSE),
  IF(AND(VALUE(LEFT($A306,3))=312,LEFT($G306,10)="Unincepted",$B306="Q "),VLOOKUP(" ULO",_312_Table2,MATCH('312'!$X$16,_312_Table2_ColumnLookup,0),FALSE),
  IF(AND(VALUE(LEFT($A306,3))=312,LEFT($G306,10)="Unincepted"),VLOOKUP(" ULO",_312_Table2,MATCH(LEFT($B306,1),_312_Table2_ColumnLookup,0),FALSE),
  IF(AND(VALUE(LEFT($A306,3))=312,LEFT($G306,5)="Total",$B306="G "),VLOOKUP('312'!$F$80,_312_Table2,MATCH('312'!$N$16,_312_Table2_ColumnLookup,0),FALSE),
  IF(AND(VALUE(LEFT($A306,3))=312,LEFT($G306,5)="Total",$B306="O "),VLOOKUP('312'!$F$80,_312_Table2,MATCH('312'!$V$16,_312_Table2_ColumnLookup,0),FALSE),
  IF(AND(VALUE(LEFT($A306,3))=312,LEFT($G306,5)="Total",$B306="Q "),VLOOKUP('312'!$F$80,_312_Table2,MATCH('312'!$X$16,_312_Table2_ColumnLookup,0),FALSE),
  IF(AND(VALUE(LEFT($A306,3))=312,LEFT($G306,5)="Total"),VLOOKUP('312'!$F$80,_312_Table2,MATCH(LEFT($B306,1),_312_Table2_ColumnLookup,0),FALSE),
  IF(AND(VALUE(LEFT($A306,3))=312,LEN($I306)=4,$B306="G"),VLOOKUP($I306,_312_Table2,MATCH('312'!$N$16,_312_Table2_ColumnLookup,0),FALSE),
  IF(AND(VALUE(LEFT($A306,3))=312,LEN($I306)=4,$B306="O"),VLOOKUP($I306,_312_Table2,MATCH('312'!$V$16,_312_Table2_ColumnLookup,0),FALSE),
  IF(AND(VALUE(LEFT($A306,3))=312,LEN($I306)=4,$B306="Q"),VLOOKUP($I306,_312_Table2,MATCH('312'!$X$16,_312_Table2_ColumnLookup,0),FALSE),
  IF(AND(VALUE(LEFT($A306,3))=312,LEN($I306)=4),VLOOKUP($I306,_312_Table2,MATCH(LEFT($B306,1),_312_Table2_ColumnLookup,0),FALSE)
+N("312"),
  IF(VALUE(LEFT($A306,3))=313,VLOOKUP(VALUE(MID($B306,2,1)),_313_Table2,MATCH(MID($B306,1,1),_313_Table2_ColumnLookup,0),FALSE)
+N("313"),
  IF(AND(VALUE(LEFT($A306,3))=314,LEN($B306)=3),VLOOKUP(VALUE(MID($B306,2,2)),_314_Table2,MATCH(MID($B306,1,1),_314_Table2_ColumnLookup,0),FALSE),
  IF(VALUE(LEFT($A306,3))=314,VLOOKUP(VALUE(MID($B306,2,1)),_314_Table2,MATCH(MID($B306,1,1),_314_Table2_ColumnLookup,0),FALSE)
+N("314"),
""))))))))))))))))))))))))</f>
        <v>#NAME?</v>
      </c>
      <c r="F306" s="238" t="e">
        <f>IF(AND(VALUE(LEFT($A306,3))=309,LEN($B306)=3),VLOOKUP(VALUE(MID($B306,2,2)),_309_Table3,MATCH(MID($B306,1,1),_309_Table3_ColumnLookup,0),FALSE),
  IF($C306="309 LCR SummaryA",OneYearSCR,IF($C306="309 LCR SummaryB",UltimateSCR,IF(VALUE(LEFT($A306,3))=309,VLOOKUP(VALUE(MID($B306,2,1)),_309_Table3,MATCH(MID($B306,1,1),_309_Table3_ColumnLookup,0),FALSE)
+N("309"),
  IF(VALUE(LEFT($A306,3))=310,VLOOKUP(VALUE(MID($B306,2,1)),_310_Table3,MATCH(MID($B306,1,1),_310_Table3_ColumnLookup,0),FALSE)
+N("310"),
  IF(AND(VALUE(LEFT($A306,3))=311,LEN($I306)=4),VLOOKUP($I306,_311_Table3,MATCH($B306,_311_Table3_ColumnLookup,0),FALSE),
  IF(AND(VALUE(LEFT($A306,3))=311,OR($B306="I2",$B306="J2",$B306="K2",$B306="L2")),VLOOKUP('311'!$G$58,_311_Table3,MATCH(MID($B306,1,1),_311_Table3_ColumnLookup,0),FALSE),
  IF(AND(VALUE(LEFT($A306,3))=311,RIGHT($B306,5)="Total"),VLOOKUP('311'!$G$59,_311_Table3,MATCH(MID($B306,1,1),_311_Table3_ColumnLookup,0),FALSE),
  IF(VALUE(LEFT($A306,3))=311,VLOOKUP(VALUE(MID($B306,2,1)),_311_Table3,MATCH(MID($B306,1,1),_311_Table3_ColumnLookup,0),FALSE)
+N("311"),
  IF(AND(VALUE(LEFT($A306,3))=312,LEFT($G306,10)="Unincepted",$B306="G "),VLOOKUP(" ULO",_312_Table3,MATCH('312'!$N$16,_312_Table3_ColumnLookup,0),FALSE),
  IF(AND(VALUE(LEFT($A306,3))=312,LEFT($G306,10)="Unincepted",$B306="O "),VLOOKUP(" ULO",_312_Table3,MATCH('312'!$V$16,_312_Table3_ColumnLookup,0),FALSE),
  IF(AND(VALUE(LEFT($A306,3))=312,LEFT($G306,10)="Unincepted",$B306="Q "),VLOOKUP(" ULO",_312_Table3,MATCH('312'!$X$16,_312_Table3_ColumnLookup,0),FALSE),
  IF(AND(VALUE(LEFT($A306,3))=312,LEFT($G306,10)="Unincepted"),VLOOKUP(" ULO",_312_Table3,MATCH(LEFT($B306,1),_312_Table3_ColumnLookup,0),FALSE),
  IF(AND(VALUE(LEFT($A306,3))=312,LEFT($G306,5)="Total",$B306="G "),VLOOKUP('312'!$F$80,_312_Table3,MATCH('312'!$N$16,_312_Table3_ColumnLookup,0),FALSE),
  IF(AND(VALUE(LEFT($A306,3))=312,LEFT($G306,5)="Total",$B306="O "),VLOOKUP('312'!$F$80,_312_Table3,MATCH('312'!$V$16,_312_Table3_ColumnLookup,0),FALSE),
  IF(AND(VALUE(LEFT($A306,3))=312,LEFT($G306,5)="Total",$B306="Q "),VLOOKUP('312'!$F$80,_312_Table3,MATCH('312'!$X$16,_312_Table3_ColumnLookup,0),FALSE),
  IF(AND(VALUE(LEFT($A306,3))=312,LEFT($G306,5)="Total"),VLOOKUP('312'!$F$80,_312_Table3,MATCH(LEFT($B306,1),_312_Table3_ColumnLookup,0),FALSE),
  IF(AND(VALUE(LEFT($A306,3))=312,LEN($I306)=4,$B306="G"),VLOOKUP($I306,_312_Table3,MATCH('312'!$N$16,_312_Table3_ColumnLookup,0),FALSE),
  IF(AND(VALUE(LEFT($A306,3))=312,LEN($I306)=4,$B306="O"),VLOOKUP($I306,_312_Table3,MATCH('312'!$V$16,_312_Table3_ColumnLookup,0),FALSE),
  IF(AND(VALUE(LEFT($A306,3))=312,LEN($I306)=4,$B306="Q"),VLOOKUP($I306,_312_Table3,MATCH('312'!$X$16,_312_Table3_ColumnLookup,0),FALSE),
  IF(AND(VALUE(LEFT($A306,3))=312,LEN($I306)=4),VLOOKUP($I306,_312_Table3,MATCH(LEFT($B306,1),_312_Table3_ColumnLookup,0),FALSE)
+N("312"),
  IF(VALUE(LEFT($A306,3))=313,VLOOKUP(VALUE(MID($B306,2,1)),_313_Table3,MATCH(MID($B306,1,1),_313_Table3_ColumnLookup,0),FALSE)
+N("313"),
  IF(AND(VALUE(LEFT($A306,3))=314,LEN($B306)=3),VLOOKUP(VALUE(MID($B306,2,2)),_314_Table3,MATCH(MID($B306,1,1),_314_Table3_ColumnLookup,0),FALSE),
  IF(VALUE(LEFT($A306,3))=314,VLOOKUP(VALUE(MID($B306,2,1)),_314_Table3,MATCH(MID($B306,1,1),_314_Table3_ColumnLookup,0),FALSE)
+N("314"),
""))))))))))))))))))))))))</f>
        <v>#NAME?</v>
      </c>
      <c r="G306" t="s">
        <v>1160</v>
      </c>
      <c r="H306" s="321">
        <f>IFERROR(
IF(ISERROR($D306)=FALSE,$D306,IF(ISERROR($E306)=FALSE,$E306,IF(ISERROR($F306)=FALSE,$F306
+N("012 checkboxes"),
IF(
IF(OR(LEFT($A306,9)="Syndicate",LEFT($A306,12)="NewSyndicate"),VLOOKUP($A306,'012'!$J:$ZW,MATCH("Link to button",'012'!$J$1:$ZW$1,0),0)
+N("309 checkbox"),
IF($C306="309 LCR Summary0",VLOOKUP("Notes990",'309'!$P:$ZZ,MATCH("Link to button",'309'!$P$1:$ZZ$1,0),0)
+N("313 checkboxes"),
IF($C306="313 Financial Information0LcmVsScr",IF($C306="309 LCR Summary0",VLOOKUP("LcmVsScr",'309'!$N:$ZZ,MATCH("Link to button",'309'!$N$1:$ZZ$1,0),0),
IF($C306="313 Financial Information0LcrDocAttached",IF($C306="309 LCR Summary0",VLOOKUP("LcrDocAttached",'309'!$N:$ZZ,MATCH("Link to button",'309'!$N$1:$ZZ$1,0),
0)))))))=1,TRUE,FALSE)
))),"")</f>
        <v>0</v>
      </c>
      <c r="I306">
        <v>1995</v>
      </c>
    </row>
    <row r="307" spans="1:9" customFormat="1">
      <c r="A307" s="237" t="str">
        <f>VLOOKUP($G307,CSVLookups!$B:$R,MATCH(A$1,CSVLookups!$B$1:$R$1,0),FALSE)</f>
        <v>312 Projected Solvency II Technical Provisions at Time Zero</v>
      </c>
      <c r="B307" s="237" t="str">
        <f>VLOOKUP($G307,CSVLookups!$B:$R,MATCH(B$1,CSVLookups!$B$1:$R$1,0),FALSE)</f>
        <v>O</v>
      </c>
      <c r="C307" s="238" t="str">
        <f t="shared" si="5"/>
        <v>312 Projected Solvency II Technical Provisions at Time ZeroO1995</v>
      </c>
      <c r="D307" s="238">
        <f>IF(AND(VALUE(LEFT($A307,3))=309,LEN($B307)=3),VLOOKUP(VALUE(MID($B307,2,2)),_309_Table1,MATCH(MID($B307,1,1),_309_Table1_ColumnLookup,0),FALSE),
  IF($C307="309 LCR SummaryA",OneYearSCR,IF($C307="309 LCR SummaryB",UltimateSCR,IF(VALUE(LEFT($A307,3))=309,VLOOKUP(VALUE(MID($B307,2,1)),_309_Table1,MATCH(MID($B307,1,1),_309_Table1_ColumnLookup,0),FALSE)
+N("309"),
  IF(VALUE(LEFT($A307,3))=310,VLOOKUP(VALUE(MID($B307,2,1)),_310_Table1,MATCH(MID($B307,1,1),_310_Table1_ColumnLookup,0),FALSE)
+N("310"),
  IF(AND(VALUE(LEFT($A307,3))=311,LEN($I307)=4),VLOOKUP($I307,_311_Table1,MATCH($B307,_311_Table1_ColumnLookup,0),FALSE),
  IF(AND(VALUE(LEFT($A307,3))=311,OR($B307="I2",$B307="J2",$B307="K2",$B307="L2")),VLOOKUP('311'!$G$58,_311_Table1,MATCH(MID($B307,1,1),_311_Table1_ColumnLookup,0),FALSE),
  IF(AND(VALUE(LEFT($A307,3))=311,RIGHT($B307,5)="Total"),VLOOKUP('311'!$G$59,_311_Table1,MATCH(MID($B307,1,1),_311_Table1_ColumnLookup,0),FALSE),
  IF(VALUE(LEFT($A307,3))=311,VLOOKUP(VALUE(MID($B307,2,1)),_311_Table1,MATCH(MID($B307,1,1),_311_Table1_ColumnLookup,0),FALSE)
+N("311"),
  IF(AND(VALUE(LEFT($A307,3))=312,LEFT($G307,10)="Unincepted",$B307="G "),VLOOKUP(" ULO",_312_Table1,MATCH('312'!$N$16,_312_Table1_ColumnLookup,0),FALSE),
  IF(AND(VALUE(LEFT($A307,3))=312,LEFT($G307,10)="Unincepted",$B307="O "),VLOOKUP(" ULO",_312_Table1,MATCH('312'!$V$16,_312_Table1_ColumnLookup,0),FALSE),
  IF(AND(VALUE(LEFT($A307,3))=312,LEFT($G307,10)="Unincepted",$B307="Q "),VLOOKUP(" ULO",_312_Table1,MATCH('312'!$X$16,_312_Table1_ColumnLookup,0),FALSE),
  IF(AND(VALUE(LEFT($A307,3))=312,LEFT($G307,10)="Unincepted"),VLOOKUP(" ULO",_312_Table1,MATCH(LEFT($B307,1),_312_Table1_ColumnLookup,0),FALSE),
  IF(AND(VALUE(LEFT($A307,3))=312,LEFT($G307,5)="Total",$B307="G "),VLOOKUP('312'!$F$80,_312_Table1,MATCH('312'!$N$16,_312_Table1_ColumnLookup,0),FALSE),
  IF(AND(VALUE(LEFT($A307,3))=312,LEFT($G307,5)="Total",$B307="O "),VLOOKUP('312'!$F$80,_312_Table1,MATCH('312'!$V$16,_312_Table1_ColumnLookup,0),FALSE),
  IF(AND(VALUE(LEFT($A307,3))=312,LEFT($G307,5)="Total",$B307="Q "),VLOOKUP('312'!$F$80,_312_Table1,MATCH('312'!$X$16,_312_Table1_ColumnLookup,0),FALSE),
  IF(AND(VALUE(LEFT($A307,3))=312,LEFT($G307,5)="Total"),VLOOKUP('312'!$F$80,_312_Table1,MATCH(LEFT($B307,1),_312_Table1_ColumnLookup,0),FALSE),
  IF(AND(VALUE(LEFT($A307,3))=312,LEN($I307)=4,$B307="G"),VLOOKUP($I307,_312_Table1,MATCH('312'!$N$16,_312_Table1_ColumnLookup,0),FALSE),
  IF(AND(VALUE(LEFT($A307,3))=312,LEN($I307)=4,$B307="O"),VLOOKUP($I307,_312_Table1,MATCH('312'!$V$16,_312_Table1_ColumnLookup,0),FALSE),
  IF(AND(VALUE(LEFT($A307,3))=312,LEN($I307)=4,$B307="Q"),VLOOKUP($I307,_312_Table1,MATCH('312'!$X$16,_312_Table1_ColumnLookup,0),FALSE),
  IF(AND(VALUE(LEFT($A307,3))=312,LEN($I307)=4),VLOOKUP($I307,_312_Table1,MATCH(LEFT($B307,1),_312_Table1_ColumnLookup,0),FALSE)
+N("312"),
  IF(VALUE(LEFT($A307,3))=313,VLOOKUP(VALUE(MID($B307,2,1)),_313_Table1,MATCH(MID($B307,1,1),_313_Table1_ColumnLookup,0),FALSE)
+N("313"),
  IF(AND(VALUE(LEFT($A307,3))=314,LEN($B307)=3),VLOOKUP(VALUE(MID($B307,2,2)),_314_Table1,MATCH(MID($B307,1,1),_314_Table1_ColumnLookup,0),FALSE),
  IF(VALUE(LEFT($A307,3))=314,VLOOKUP(VALUE(MID($B307,2,1)),_314_Table1,MATCH(MID($B307,1,1),_314_Table1_ColumnLookup,0),FALSE)
+N("314"),
""))))))))))))))))))))))))</f>
        <v>0</v>
      </c>
      <c r="E307" s="238" t="e">
        <f>IF(AND(VALUE(LEFT($A307,3))=309,LEN($B307)=3),VLOOKUP(VALUE(MID($B307,2,2)),_309_Table2,MATCH(MID($B307,1,1),_309_Table2_ColumnLookup,0),FALSE),
  IF($C307="309 LCR SummaryA",OneYearSCR,IF($C307="309 LCR SummaryB",UltimateSCR,IF(VALUE(LEFT($A307,3))=309,VLOOKUP(VALUE(MID($B307,2,1)),_309_Table2,MATCH(MID($B307,1,1),_309_Table2_ColumnLookup,0),FALSE)
+N("309"),
  IF(VALUE(LEFT($A307,3))=310,VLOOKUP(VALUE(MID($B307,2,1)),_310_Table2,MATCH(MID($B307,1,1),_310_Table2_ColumnLookup,0),FALSE)
+N("310"),
  IF(AND(VALUE(LEFT($A307,3))=311,LEN($I307)=4),VLOOKUP($I307,_311_Table2,MATCH($B307,_311_Table2_ColumnLookup,0),FALSE),
  IF(AND(VALUE(LEFT($A307,3))=311,OR($B307="I2",$B307="J2",$B307="K2",$B307="L2")),VLOOKUP('311'!$G$58,_311_Table2,MATCH(MID($B307,1,1),_311_Table2_ColumnLookup,0),FALSE),
  IF(AND(VALUE(LEFT($A307,3))=311,RIGHT($B307,5)="Total"),VLOOKUP('311'!$G$59,_311_Table2,MATCH(MID($B307,1,1),_311_Table2_ColumnLookup,0),FALSE),
  IF(VALUE(LEFT($A307,3))=311,VLOOKUP(VALUE(MID($B307,2,1)),_311_Table2,MATCH(MID($B307,1,1),_311_Table2_ColumnLookup,0),FALSE)
+N("311"),
  IF(AND(VALUE(LEFT($A307,3))=312,LEFT($G307,10)="Unincepted",$B307="G "),VLOOKUP(" ULO",_312_Table2,MATCH('312'!$N$16,_312_Table2_ColumnLookup,0),FALSE),
  IF(AND(VALUE(LEFT($A307,3))=312,LEFT($G307,10)="Unincepted",$B307="O "),VLOOKUP(" ULO",_312_Table2,MATCH('312'!$V$16,_312_Table2_ColumnLookup,0),FALSE),
  IF(AND(VALUE(LEFT($A307,3))=312,LEFT($G307,10)="Unincepted",$B307="Q "),VLOOKUP(" ULO",_312_Table2,MATCH('312'!$X$16,_312_Table2_ColumnLookup,0),FALSE),
  IF(AND(VALUE(LEFT($A307,3))=312,LEFT($G307,10)="Unincepted"),VLOOKUP(" ULO",_312_Table2,MATCH(LEFT($B307,1),_312_Table2_ColumnLookup,0),FALSE),
  IF(AND(VALUE(LEFT($A307,3))=312,LEFT($G307,5)="Total",$B307="G "),VLOOKUP('312'!$F$80,_312_Table2,MATCH('312'!$N$16,_312_Table2_ColumnLookup,0),FALSE),
  IF(AND(VALUE(LEFT($A307,3))=312,LEFT($G307,5)="Total",$B307="O "),VLOOKUP('312'!$F$80,_312_Table2,MATCH('312'!$V$16,_312_Table2_ColumnLookup,0),FALSE),
  IF(AND(VALUE(LEFT($A307,3))=312,LEFT($G307,5)="Total",$B307="Q "),VLOOKUP('312'!$F$80,_312_Table2,MATCH('312'!$X$16,_312_Table2_ColumnLookup,0),FALSE),
  IF(AND(VALUE(LEFT($A307,3))=312,LEFT($G307,5)="Total"),VLOOKUP('312'!$F$80,_312_Table2,MATCH(LEFT($B307,1),_312_Table2_ColumnLookup,0),FALSE),
  IF(AND(VALUE(LEFT($A307,3))=312,LEN($I307)=4,$B307="G"),VLOOKUP($I307,_312_Table2,MATCH('312'!$N$16,_312_Table2_ColumnLookup,0),FALSE),
  IF(AND(VALUE(LEFT($A307,3))=312,LEN($I307)=4,$B307="O"),VLOOKUP($I307,_312_Table2,MATCH('312'!$V$16,_312_Table2_ColumnLookup,0),FALSE),
  IF(AND(VALUE(LEFT($A307,3))=312,LEN($I307)=4,$B307="Q"),VLOOKUP($I307,_312_Table2,MATCH('312'!$X$16,_312_Table2_ColumnLookup,0),FALSE),
  IF(AND(VALUE(LEFT($A307,3))=312,LEN($I307)=4),VLOOKUP($I307,_312_Table2,MATCH(LEFT($B307,1),_312_Table2_ColumnLookup,0),FALSE)
+N("312"),
  IF(VALUE(LEFT($A307,3))=313,VLOOKUP(VALUE(MID($B307,2,1)),_313_Table2,MATCH(MID($B307,1,1),_313_Table2_ColumnLookup,0),FALSE)
+N("313"),
  IF(AND(VALUE(LEFT($A307,3))=314,LEN($B307)=3),VLOOKUP(VALUE(MID($B307,2,2)),_314_Table2,MATCH(MID($B307,1,1),_314_Table2_ColumnLookup,0),FALSE),
  IF(VALUE(LEFT($A307,3))=314,VLOOKUP(VALUE(MID($B307,2,1)),_314_Table2,MATCH(MID($B307,1,1),_314_Table2_ColumnLookup,0),FALSE)
+N("314"),
""))))))))))))))))))))))))</f>
        <v>#NAME?</v>
      </c>
      <c r="F307" s="238" t="e">
        <f>IF(AND(VALUE(LEFT($A307,3))=309,LEN($B307)=3),VLOOKUP(VALUE(MID($B307,2,2)),_309_Table3,MATCH(MID($B307,1,1),_309_Table3_ColumnLookup,0),FALSE),
  IF($C307="309 LCR SummaryA",OneYearSCR,IF($C307="309 LCR SummaryB",UltimateSCR,IF(VALUE(LEFT($A307,3))=309,VLOOKUP(VALUE(MID($B307,2,1)),_309_Table3,MATCH(MID($B307,1,1),_309_Table3_ColumnLookup,0),FALSE)
+N("309"),
  IF(VALUE(LEFT($A307,3))=310,VLOOKUP(VALUE(MID($B307,2,1)),_310_Table3,MATCH(MID($B307,1,1),_310_Table3_ColumnLookup,0),FALSE)
+N("310"),
  IF(AND(VALUE(LEFT($A307,3))=311,LEN($I307)=4),VLOOKUP($I307,_311_Table3,MATCH($B307,_311_Table3_ColumnLookup,0),FALSE),
  IF(AND(VALUE(LEFT($A307,3))=311,OR($B307="I2",$B307="J2",$B307="K2",$B307="L2")),VLOOKUP('311'!$G$58,_311_Table3,MATCH(MID($B307,1,1),_311_Table3_ColumnLookup,0),FALSE),
  IF(AND(VALUE(LEFT($A307,3))=311,RIGHT($B307,5)="Total"),VLOOKUP('311'!$G$59,_311_Table3,MATCH(MID($B307,1,1),_311_Table3_ColumnLookup,0),FALSE),
  IF(VALUE(LEFT($A307,3))=311,VLOOKUP(VALUE(MID($B307,2,1)),_311_Table3,MATCH(MID($B307,1,1),_311_Table3_ColumnLookup,0),FALSE)
+N("311"),
  IF(AND(VALUE(LEFT($A307,3))=312,LEFT($G307,10)="Unincepted",$B307="G "),VLOOKUP(" ULO",_312_Table3,MATCH('312'!$N$16,_312_Table3_ColumnLookup,0),FALSE),
  IF(AND(VALUE(LEFT($A307,3))=312,LEFT($G307,10)="Unincepted",$B307="O "),VLOOKUP(" ULO",_312_Table3,MATCH('312'!$V$16,_312_Table3_ColumnLookup,0),FALSE),
  IF(AND(VALUE(LEFT($A307,3))=312,LEFT($G307,10)="Unincepted",$B307="Q "),VLOOKUP(" ULO",_312_Table3,MATCH('312'!$X$16,_312_Table3_ColumnLookup,0),FALSE),
  IF(AND(VALUE(LEFT($A307,3))=312,LEFT($G307,10)="Unincepted"),VLOOKUP(" ULO",_312_Table3,MATCH(LEFT($B307,1),_312_Table3_ColumnLookup,0),FALSE),
  IF(AND(VALUE(LEFT($A307,3))=312,LEFT($G307,5)="Total",$B307="G "),VLOOKUP('312'!$F$80,_312_Table3,MATCH('312'!$N$16,_312_Table3_ColumnLookup,0),FALSE),
  IF(AND(VALUE(LEFT($A307,3))=312,LEFT($G307,5)="Total",$B307="O "),VLOOKUP('312'!$F$80,_312_Table3,MATCH('312'!$V$16,_312_Table3_ColumnLookup,0),FALSE),
  IF(AND(VALUE(LEFT($A307,3))=312,LEFT($G307,5)="Total",$B307="Q "),VLOOKUP('312'!$F$80,_312_Table3,MATCH('312'!$X$16,_312_Table3_ColumnLookup,0),FALSE),
  IF(AND(VALUE(LEFT($A307,3))=312,LEFT($G307,5)="Total"),VLOOKUP('312'!$F$80,_312_Table3,MATCH(LEFT($B307,1),_312_Table3_ColumnLookup,0),FALSE),
  IF(AND(VALUE(LEFT($A307,3))=312,LEN($I307)=4,$B307="G"),VLOOKUP($I307,_312_Table3,MATCH('312'!$N$16,_312_Table3_ColumnLookup,0),FALSE),
  IF(AND(VALUE(LEFT($A307,3))=312,LEN($I307)=4,$B307="O"),VLOOKUP($I307,_312_Table3,MATCH('312'!$V$16,_312_Table3_ColumnLookup,0),FALSE),
  IF(AND(VALUE(LEFT($A307,3))=312,LEN($I307)=4,$B307="Q"),VLOOKUP($I307,_312_Table3,MATCH('312'!$X$16,_312_Table3_ColumnLookup,0),FALSE),
  IF(AND(VALUE(LEFT($A307,3))=312,LEN($I307)=4),VLOOKUP($I307,_312_Table3,MATCH(LEFT($B307,1),_312_Table3_ColumnLookup,0),FALSE)
+N("312"),
  IF(VALUE(LEFT($A307,3))=313,VLOOKUP(VALUE(MID($B307,2,1)),_313_Table3,MATCH(MID($B307,1,1),_313_Table3_ColumnLookup,0),FALSE)
+N("313"),
  IF(AND(VALUE(LEFT($A307,3))=314,LEN($B307)=3),VLOOKUP(VALUE(MID($B307,2,2)),_314_Table3,MATCH(MID($B307,1,1),_314_Table3_ColumnLookup,0),FALSE),
  IF(VALUE(LEFT($A307,3))=314,VLOOKUP(VALUE(MID($B307,2,1)),_314_Table3,MATCH(MID($B307,1,1),_314_Table3_ColumnLookup,0),FALSE)
+N("314"),
""))))))))))))))))))))))))</f>
        <v>#NAME?</v>
      </c>
      <c r="G307" t="s">
        <v>1161</v>
      </c>
      <c r="H307" s="321">
        <f>IFERROR(
IF(ISERROR($D307)=FALSE,$D307,IF(ISERROR($E307)=FALSE,$E307,IF(ISERROR($F307)=FALSE,$F307
+N("012 checkboxes"),
IF(
IF(OR(LEFT($A307,9)="Syndicate",LEFT($A307,12)="NewSyndicate"),VLOOKUP($A307,'012'!$J:$ZW,MATCH("Link to button",'012'!$J$1:$ZW$1,0),0)
+N("309 checkbox"),
IF($C307="309 LCR Summary0",VLOOKUP("Notes990",'309'!$P:$ZZ,MATCH("Link to button",'309'!$P$1:$ZZ$1,0),0)
+N("313 checkboxes"),
IF($C307="313 Financial Information0LcmVsScr",IF($C307="309 LCR Summary0",VLOOKUP("LcmVsScr",'309'!$N:$ZZ,MATCH("Link to button",'309'!$N$1:$ZZ$1,0),0),
IF($C307="313 Financial Information0LcrDocAttached",IF($C307="309 LCR Summary0",VLOOKUP("LcrDocAttached",'309'!$N:$ZZ,MATCH("Link to button",'309'!$N$1:$ZZ$1,0),
0)))))))=1,TRUE,FALSE)
))),"")</f>
        <v>0</v>
      </c>
      <c r="I307">
        <v>1995</v>
      </c>
    </row>
    <row r="308" spans="1:9" customFormat="1">
      <c r="A308" s="237" t="str">
        <f>VLOOKUP($G308,CSVLookups!$B:$R,MATCH(A$1,CSVLookups!$B$1:$R$1,0),FALSE)</f>
        <v>312 Projected Solvency II Technical Provisions at Time Zero</v>
      </c>
      <c r="B308" s="237" t="str">
        <f>VLOOKUP($G308,CSVLookups!$B:$R,MATCH(B$1,CSVLookups!$B$1:$R$1,0),FALSE)</f>
        <v>P</v>
      </c>
      <c r="C308" s="238" t="str">
        <f t="shared" si="5"/>
        <v>312 Projected Solvency II Technical Provisions at Time ZeroP1995</v>
      </c>
      <c r="D308" s="238">
        <f>IF(AND(VALUE(LEFT($A308,3))=309,LEN($B308)=3),VLOOKUP(VALUE(MID($B308,2,2)),_309_Table1,MATCH(MID($B308,1,1),_309_Table1_ColumnLookup,0),FALSE),
  IF($C308="309 LCR SummaryA",OneYearSCR,IF($C308="309 LCR SummaryB",UltimateSCR,IF(VALUE(LEFT($A308,3))=309,VLOOKUP(VALUE(MID($B308,2,1)),_309_Table1,MATCH(MID($B308,1,1),_309_Table1_ColumnLookup,0),FALSE)
+N("309"),
  IF(VALUE(LEFT($A308,3))=310,VLOOKUP(VALUE(MID($B308,2,1)),_310_Table1,MATCH(MID($B308,1,1),_310_Table1_ColumnLookup,0),FALSE)
+N("310"),
  IF(AND(VALUE(LEFT($A308,3))=311,LEN($I308)=4),VLOOKUP($I308,_311_Table1,MATCH($B308,_311_Table1_ColumnLookup,0),FALSE),
  IF(AND(VALUE(LEFT($A308,3))=311,OR($B308="I2",$B308="J2",$B308="K2",$B308="L2")),VLOOKUP('311'!$G$58,_311_Table1,MATCH(MID($B308,1,1),_311_Table1_ColumnLookup,0),FALSE),
  IF(AND(VALUE(LEFT($A308,3))=311,RIGHT($B308,5)="Total"),VLOOKUP('311'!$G$59,_311_Table1,MATCH(MID($B308,1,1),_311_Table1_ColumnLookup,0),FALSE),
  IF(VALUE(LEFT($A308,3))=311,VLOOKUP(VALUE(MID($B308,2,1)),_311_Table1,MATCH(MID($B308,1,1),_311_Table1_ColumnLookup,0),FALSE)
+N("311"),
  IF(AND(VALUE(LEFT($A308,3))=312,LEFT($G308,10)="Unincepted",$B308="G "),VLOOKUP(" ULO",_312_Table1,MATCH('312'!$N$16,_312_Table1_ColumnLookup,0),FALSE),
  IF(AND(VALUE(LEFT($A308,3))=312,LEFT($G308,10)="Unincepted",$B308="O "),VLOOKUP(" ULO",_312_Table1,MATCH('312'!$V$16,_312_Table1_ColumnLookup,0),FALSE),
  IF(AND(VALUE(LEFT($A308,3))=312,LEFT($G308,10)="Unincepted",$B308="Q "),VLOOKUP(" ULO",_312_Table1,MATCH('312'!$X$16,_312_Table1_ColumnLookup,0),FALSE),
  IF(AND(VALUE(LEFT($A308,3))=312,LEFT($G308,10)="Unincepted"),VLOOKUP(" ULO",_312_Table1,MATCH(LEFT($B308,1),_312_Table1_ColumnLookup,0),FALSE),
  IF(AND(VALUE(LEFT($A308,3))=312,LEFT($G308,5)="Total",$B308="G "),VLOOKUP('312'!$F$80,_312_Table1,MATCH('312'!$N$16,_312_Table1_ColumnLookup,0),FALSE),
  IF(AND(VALUE(LEFT($A308,3))=312,LEFT($G308,5)="Total",$B308="O "),VLOOKUP('312'!$F$80,_312_Table1,MATCH('312'!$V$16,_312_Table1_ColumnLookup,0),FALSE),
  IF(AND(VALUE(LEFT($A308,3))=312,LEFT($G308,5)="Total",$B308="Q "),VLOOKUP('312'!$F$80,_312_Table1,MATCH('312'!$X$16,_312_Table1_ColumnLookup,0),FALSE),
  IF(AND(VALUE(LEFT($A308,3))=312,LEFT($G308,5)="Total"),VLOOKUP('312'!$F$80,_312_Table1,MATCH(LEFT($B308,1),_312_Table1_ColumnLookup,0),FALSE),
  IF(AND(VALUE(LEFT($A308,3))=312,LEN($I308)=4,$B308="G"),VLOOKUP($I308,_312_Table1,MATCH('312'!$N$16,_312_Table1_ColumnLookup,0),FALSE),
  IF(AND(VALUE(LEFT($A308,3))=312,LEN($I308)=4,$B308="O"),VLOOKUP($I308,_312_Table1,MATCH('312'!$V$16,_312_Table1_ColumnLookup,0),FALSE),
  IF(AND(VALUE(LEFT($A308,3))=312,LEN($I308)=4,$B308="Q"),VLOOKUP($I308,_312_Table1,MATCH('312'!$X$16,_312_Table1_ColumnLookup,0),FALSE),
  IF(AND(VALUE(LEFT($A308,3))=312,LEN($I308)=4),VLOOKUP($I308,_312_Table1,MATCH(LEFT($B308,1),_312_Table1_ColumnLookup,0),FALSE)
+N("312"),
  IF(VALUE(LEFT($A308,3))=313,VLOOKUP(VALUE(MID($B308,2,1)),_313_Table1,MATCH(MID($B308,1,1),_313_Table1_ColumnLookup,0),FALSE)
+N("313"),
  IF(AND(VALUE(LEFT($A308,3))=314,LEN($B308)=3),VLOOKUP(VALUE(MID($B308,2,2)),_314_Table1,MATCH(MID($B308,1,1),_314_Table1_ColumnLookup,0),FALSE),
  IF(VALUE(LEFT($A308,3))=314,VLOOKUP(VALUE(MID($B308,2,1)),_314_Table1,MATCH(MID($B308,1,1),_314_Table1_ColumnLookup,0),FALSE)
+N("314"),
""))))))))))))))))))))))))</f>
        <v>0</v>
      </c>
      <c r="E308" s="238" t="e">
        <f>IF(AND(VALUE(LEFT($A308,3))=309,LEN($B308)=3),VLOOKUP(VALUE(MID($B308,2,2)),_309_Table2,MATCH(MID($B308,1,1),_309_Table2_ColumnLookup,0),FALSE),
  IF($C308="309 LCR SummaryA",OneYearSCR,IF($C308="309 LCR SummaryB",UltimateSCR,IF(VALUE(LEFT($A308,3))=309,VLOOKUP(VALUE(MID($B308,2,1)),_309_Table2,MATCH(MID($B308,1,1),_309_Table2_ColumnLookup,0),FALSE)
+N("309"),
  IF(VALUE(LEFT($A308,3))=310,VLOOKUP(VALUE(MID($B308,2,1)),_310_Table2,MATCH(MID($B308,1,1),_310_Table2_ColumnLookup,0),FALSE)
+N("310"),
  IF(AND(VALUE(LEFT($A308,3))=311,LEN($I308)=4),VLOOKUP($I308,_311_Table2,MATCH($B308,_311_Table2_ColumnLookup,0),FALSE),
  IF(AND(VALUE(LEFT($A308,3))=311,OR($B308="I2",$B308="J2",$B308="K2",$B308="L2")),VLOOKUP('311'!$G$58,_311_Table2,MATCH(MID($B308,1,1),_311_Table2_ColumnLookup,0),FALSE),
  IF(AND(VALUE(LEFT($A308,3))=311,RIGHT($B308,5)="Total"),VLOOKUP('311'!$G$59,_311_Table2,MATCH(MID($B308,1,1),_311_Table2_ColumnLookup,0),FALSE),
  IF(VALUE(LEFT($A308,3))=311,VLOOKUP(VALUE(MID($B308,2,1)),_311_Table2,MATCH(MID($B308,1,1),_311_Table2_ColumnLookup,0),FALSE)
+N("311"),
  IF(AND(VALUE(LEFT($A308,3))=312,LEFT($G308,10)="Unincepted",$B308="G "),VLOOKUP(" ULO",_312_Table2,MATCH('312'!$N$16,_312_Table2_ColumnLookup,0),FALSE),
  IF(AND(VALUE(LEFT($A308,3))=312,LEFT($G308,10)="Unincepted",$B308="O "),VLOOKUP(" ULO",_312_Table2,MATCH('312'!$V$16,_312_Table2_ColumnLookup,0),FALSE),
  IF(AND(VALUE(LEFT($A308,3))=312,LEFT($G308,10)="Unincepted",$B308="Q "),VLOOKUP(" ULO",_312_Table2,MATCH('312'!$X$16,_312_Table2_ColumnLookup,0),FALSE),
  IF(AND(VALUE(LEFT($A308,3))=312,LEFT($G308,10)="Unincepted"),VLOOKUP(" ULO",_312_Table2,MATCH(LEFT($B308,1),_312_Table2_ColumnLookup,0),FALSE),
  IF(AND(VALUE(LEFT($A308,3))=312,LEFT($G308,5)="Total",$B308="G "),VLOOKUP('312'!$F$80,_312_Table2,MATCH('312'!$N$16,_312_Table2_ColumnLookup,0),FALSE),
  IF(AND(VALUE(LEFT($A308,3))=312,LEFT($G308,5)="Total",$B308="O "),VLOOKUP('312'!$F$80,_312_Table2,MATCH('312'!$V$16,_312_Table2_ColumnLookup,0),FALSE),
  IF(AND(VALUE(LEFT($A308,3))=312,LEFT($G308,5)="Total",$B308="Q "),VLOOKUP('312'!$F$80,_312_Table2,MATCH('312'!$X$16,_312_Table2_ColumnLookup,0),FALSE),
  IF(AND(VALUE(LEFT($A308,3))=312,LEFT($G308,5)="Total"),VLOOKUP('312'!$F$80,_312_Table2,MATCH(LEFT($B308,1),_312_Table2_ColumnLookup,0),FALSE),
  IF(AND(VALUE(LEFT($A308,3))=312,LEN($I308)=4,$B308="G"),VLOOKUP($I308,_312_Table2,MATCH('312'!$N$16,_312_Table2_ColumnLookup,0),FALSE),
  IF(AND(VALUE(LEFT($A308,3))=312,LEN($I308)=4,$B308="O"),VLOOKUP($I308,_312_Table2,MATCH('312'!$V$16,_312_Table2_ColumnLookup,0),FALSE),
  IF(AND(VALUE(LEFT($A308,3))=312,LEN($I308)=4,$B308="Q"),VLOOKUP($I308,_312_Table2,MATCH('312'!$X$16,_312_Table2_ColumnLookup,0),FALSE),
  IF(AND(VALUE(LEFT($A308,3))=312,LEN($I308)=4),VLOOKUP($I308,_312_Table2,MATCH(LEFT($B308,1),_312_Table2_ColumnLookup,0),FALSE)
+N("312"),
  IF(VALUE(LEFT($A308,3))=313,VLOOKUP(VALUE(MID($B308,2,1)),_313_Table2,MATCH(MID($B308,1,1),_313_Table2_ColumnLookup,0),FALSE)
+N("313"),
  IF(AND(VALUE(LEFT($A308,3))=314,LEN($B308)=3),VLOOKUP(VALUE(MID($B308,2,2)),_314_Table2,MATCH(MID($B308,1,1),_314_Table2_ColumnLookup,0),FALSE),
  IF(VALUE(LEFT($A308,3))=314,VLOOKUP(VALUE(MID($B308,2,1)),_314_Table2,MATCH(MID($B308,1,1),_314_Table2_ColumnLookup,0),FALSE)
+N("314"),
""))))))))))))))))))))))))</f>
        <v>#NAME?</v>
      </c>
      <c r="F308" s="238" t="e">
        <f>IF(AND(VALUE(LEFT($A308,3))=309,LEN($B308)=3),VLOOKUP(VALUE(MID($B308,2,2)),_309_Table3,MATCH(MID($B308,1,1),_309_Table3_ColumnLookup,0),FALSE),
  IF($C308="309 LCR SummaryA",OneYearSCR,IF($C308="309 LCR SummaryB",UltimateSCR,IF(VALUE(LEFT($A308,3))=309,VLOOKUP(VALUE(MID($B308,2,1)),_309_Table3,MATCH(MID($B308,1,1),_309_Table3_ColumnLookup,0),FALSE)
+N("309"),
  IF(VALUE(LEFT($A308,3))=310,VLOOKUP(VALUE(MID($B308,2,1)),_310_Table3,MATCH(MID($B308,1,1),_310_Table3_ColumnLookup,0),FALSE)
+N("310"),
  IF(AND(VALUE(LEFT($A308,3))=311,LEN($I308)=4),VLOOKUP($I308,_311_Table3,MATCH($B308,_311_Table3_ColumnLookup,0),FALSE),
  IF(AND(VALUE(LEFT($A308,3))=311,OR($B308="I2",$B308="J2",$B308="K2",$B308="L2")),VLOOKUP('311'!$G$58,_311_Table3,MATCH(MID($B308,1,1),_311_Table3_ColumnLookup,0),FALSE),
  IF(AND(VALUE(LEFT($A308,3))=311,RIGHT($B308,5)="Total"),VLOOKUP('311'!$G$59,_311_Table3,MATCH(MID($B308,1,1),_311_Table3_ColumnLookup,0),FALSE),
  IF(VALUE(LEFT($A308,3))=311,VLOOKUP(VALUE(MID($B308,2,1)),_311_Table3,MATCH(MID($B308,1,1),_311_Table3_ColumnLookup,0),FALSE)
+N("311"),
  IF(AND(VALUE(LEFT($A308,3))=312,LEFT($G308,10)="Unincepted",$B308="G "),VLOOKUP(" ULO",_312_Table3,MATCH('312'!$N$16,_312_Table3_ColumnLookup,0),FALSE),
  IF(AND(VALUE(LEFT($A308,3))=312,LEFT($G308,10)="Unincepted",$B308="O "),VLOOKUP(" ULO",_312_Table3,MATCH('312'!$V$16,_312_Table3_ColumnLookup,0),FALSE),
  IF(AND(VALUE(LEFT($A308,3))=312,LEFT($G308,10)="Unincepted",$B308="Q "),VLOOKUP(" ULO",_312_Table3,MATCH('312'!$X$16,_312_Table3_ColumnLookup,0),FALSE),
  IF(AND(VALUE(LEFT($A308,3))=312,LEFT($G308,10)="Unincepted"),VLOOKUP(" ULO",_312_Table3,MATCH(LEFT($B308,1),_312_Table3_ColumnLookup,0),FALSE),
  IF(AND(VALUE(LEFT($A308,3))=312,LEFT($G308,5)="Total",$B308="G "),VLOOKUP('312'!$F$80,_312_Table3,MATCH('312'!$N$16,_312_Table3_ColumnLookup,0),FALSE),
  IF(AND(VALUE(LEFT($A308,3))=312,LEFT($G308,5)="Total",$B308="O "),VLOOKUP('312'!$F$80,_312_Table3,MATCH('312'!$V$16,_312_Table3_ColumnLookup,0),FALSE),
  IF(AND(VALUE(LEFT($A308,3))=312,LEFT($G308,5)="Total",$B308="Q "),VLOOKUP('312'!$F$80,_312_Table3,MATCH('312'!$X$16,_312_Table3_ColumnLookup,0),FALSE),
  IF(AND(VALUE(LEFT($A308,3))=312,LEFT($G308,5)="Total"),VLOOKUP('312'!$F$80,_312_Table3,MATCH(LEFT($B308,1),_312_Table3_ColumnLookup,0),FALSE),
  IF(AND(VALUE(LEFT($A308,3))=312,LEN($I308)=4,$B308="G"),VLOOKUP($I308,_312_Table3,MATCH('312'!$N$16,_312_Table3_ColumnLookup,0),FALSE),
  IF(AND(VALUE(LEFT($A308,3))=312,LEN($I308)=4,$B308="O"),VLOOKUP($I308,_312_Table3,MATCH('312'!$V$16,_312_Table3_ColumnLookup,0),FALSE),
  IF(AND(VALUE(LEFT($A308,3))=312,LEN($I308)=4,$B308="Q"),VLOOKUP($I308,_312_Table3,MATCH('312'!$X$16,_312_Table3_ColumnLookup,0),FALSE),
  IF(AND(VALUE(LEFT($A308,3))=312,LEN($I308)=4),VLOOKUP($I308,_312_Table3,MATCH(LEFT($B308,1),_312_Table3_ColumnLookup,0),FALSE)
+N("312"),
  IF(VALUE(LEFT($A308,3))=313,VLOOKUP(VALUE(MID($B308,2,1)),_313_Table3,MATCH(MID($B308,1,1),_313_Table3_ColumnLookup,0),FALSE)
+N("313"),
  IF(AND(VALUE(LEFT($A308,3))=314,LEN($B308)=3),VLOOKUP(VALUE(MID($B308,2,2)),_314_Table3,MATCH(MID($B308,1,1),_314_Table3_ColumnLookup,0),FALSE),
  IF(VALUE(LEFT($A308,3))=314,VLOOKUP(VALUE(MID($B308,2,1)),_314_Table3,MATCH(MID($B308,1,1),_314_Table3_ColumnLookup,0),FALSE)
+N("314"),
""))))))))))))))))))))))))</f>
        <v>#NAME?</v>
      </c>
      <c r="G308" t="s">
        <v>1162</v>
      </c>
      <c r="H308" s="321">
        <f>IFERROR(
IF(ISERROR($D308)=FALSE,$D308,IF(ISERROR($E308)=FALSE,$E308,IF(ISERROR($F308)=FALSE,$F308
+N("012 checkboxes"),
IF(
IF(OR(LEFT($A308,9)="Syndicate",LEFT($A308,12)="NewSyndicate"),VLOOKUP($A308,'012'!$J:$ZW,MATCH("Link to button",'012'!$J$1:$ZW$1,0),0)
+N("309 checkbox"),
IF($C308="309 LCR Summary0",VLOOKUP("Notes990",'309'!$P:$ZZ,MATCH("Link to button",'309'!$P$1:$ZZ$1,0),0)
+N("313 checkboxes"),
IF($C308="313 Financial Information0LcmVsScr",IF($C308="309 LCR Summary0",VLOOKUP("LcmVsScr",'309'!$N:$ZZ,MATCH("Link to button",'309'!$N$1:$ZZ$1,0),0),
IF($C308="313 Financial Information0LcrDocAttached",IF($C308="309 LCR Summary0",VLOOKUP("LcrDocAttached",'309'!$N:$ZZ,MATCH("Link to button",'309'!$N$1:$ZZ$1,0),
0)))))))=1,TRUE,FALSE)
))),"")</f>
        <v>0</v>
      </c>
      <c r="I308">
        <v>1995</v>
      </c>
    </row>
    <row r="309" spans="1:9" customFormat="1">
      <c r="A309" s="237" t="str">
        <f>VLOOKUP($G309,CSVLookups!$B:$R,MATCH(A$1,CSVLookups!$B$1:$R$1,0),FALSE)</f>
        <v>312 Projected Solvency II Technical Provisions at Time Zero</v>
      </c>
      <c r="B309" s="237" t="str">
        <f>VLOOKUP($G309,CSVLookups!$B:$R,MATCH(B$1,CSVLookups!$B$1:$R$1,0),FALSE)</f>
        <v>Q</v>
      </c>
      <c r="C309" s="238" t="str">
        <f t="shared" si="5"/>
        <v>312 Projected Solvency II Technical Provisions at Time ZeroQ1995</v>
      </c>
      <c r="D309" s="238">
        <f>IF(AND(VALUE(LEFT($A309,3))=309,LEN($B309)=3),VLOOKUP(VALUE(MID($B309,2,2)),_309_Table1,MATCH(MID($B309,1,1),_309_Table1_ColumnLookup,0),FALSE),
  IF($C309="309 LCR SummaryA",OneYearSCR,IF($C309="309 LCR SummaryB",UltimateSCR,IF(VALUE(LEFT($A309,3))=309,VLOOKUP(VALUE(MID($B309,2,1)),_309_Table1,MATCH(MID($B309,1,1),_309_Table1_ColumnLookup,0),FALSE)
+N("309"),
  IF(VALUE(LEFT($A309,3))=310,VLOOKUP(VALUE(MID($B309,2,1)),_310_Table1,MATCH(MID($B309,1,1),_310_Table1_ColumnLookup,0),FALSE)
+N("310"),
  IF(AND(VALUE(LEFT($A309,3))=311,LEN($I309)=4),VLOOKUP($I309,_311_Table1,MATCH($B309,_311_Table1_ColumnLookup,0),FALSE),
  IF(AND(VALUE(LEFT($A309,3))=311,OR($B309="I2",$B309="J2",$B309="K2",$B309="L2")),VLOOKUP('311'!$G$58,_311_Table1,MATCH(MID($B309,1,1),_311_Table1_ColumnLookup,0),FALSE),
  IF(AND(VALUE(LEFT($A309,3))=311,RIGHT($B309,5)="Total"),VLOOKUP('311'!$G$59,_311_Table1,MATCH(MID($B309,1,1),_311_Table1_ColumnLookup,0),FALSE),
  IF(VALUE(LEFT($A309,3))=311,VLOOKUP(VALUE(MID($B309,2,1)),_311_Table1,MATCH(MID($B309,1,1),_311_Table1_ColumnLookup,0),FALSE)
+N("311"),
  IF(AND(VALUE(LEFT($A309,3))=312,LEFT($G309,10)="Unincepted",$B309="G "),VLOOKUP(" ULO",_312_Table1,MATCH('312'!$N$16,_312_Table1_ColumnLookup,0),FALSE),
  IF(AND(VALUE(LEFT($A309,3))=312,LEFT($G309,10)="Unincepted",$B309="O "),VLOOKUP(" ULO",_312_Table1,MATCH('312'!$V$16,_312_Table1_ColumnLookup,0),FALSE),
  IF(AND(VALUE(LEFT($A309,3))=312,LEFT($G309,10)="Unincepted",$B309="Q "),VLOOKUP(" ULO",_312_Table1,MATCH('312'!$X$16,_312_Table1_ColumnLookup,0),FALSE),
  IF(AND(VALUE(LEFT($A309,3))=312,LEFT($G309,10)="Unincepted"),VLOOKUP(" ULO",_312_Table1,MATCH(LEFT($B309,1),_312_Table1_ColumnLookup,0),FALSE),
  IF(AND(VALUE(LEFT($A309,3))=312,LEFT($G309,5)="Total",$B309="G "),VLOOKUP('312'!$F$80,_312_Table1,MATCH('312'!$N$16,_312_Table1_ColumnLookup,0),FALSE),
  IF(AND(VALUE(LEFT($A309,3))=312,LEFT($G309,5)="Total",$B309="O "),VLOOKUP('312'!$F$80,_312_Table1,MATCH('312'!$V$16,_312_Table1_ColumnLookup,0),FALSE),
  IF(AND(VALUE(LEFT($A309,3))=312,LEFT($G309,5)="Total",$B309="Q "),VLOOKUP('312'!$F$80,_312_Table1,MATCH('312'!$X$16,_312_Table1_ColumnLookup,0),FALSE),
  IF(AND(VALUE(LEFT($A309,3))=312,LEFT($G309,5)="Total"),VLOOKUP('312'!$F$80,_312_Table1,MATCH(LEFT($B309,1),_312_Table1_ColumnLookup,0),FALSE),
  IF(AND(VALUE(LEFT($A309,3))=312,LEN($I309)=4,$B309="G"),VLOOKUP($I309,_312_Table1,MATCH('312'!$N$16,_312_Table1_ColumnLookup,0),FALSE),
  IF(AND(VALUE(LEFT($A309,3))=312,LEN($I309)=4,$B309="O"),VLOOKUP($I309,_312_Table1,MATCH('312'!$V$16,_312_Table1_ColumnLookup,0),FALSE),
  IF(AND(VALUE(LEFT($A309,3))=312,LEN($I309)=4,$B309="Q"),VLOOKUP($I309,_312_Table1,MATCH('312'!$X$16,_312_Table1_ColumnLookup,0),FALSE),
  IF(AND(VALUE(LEFT($A309,3))=312,LEN($I309)=4),VLOOKUP($I309,_312_Table1,MATCH(LEFT($B309,1),_312_Table1_ColumnLookup,0),FALSE)
+N("312"),
  IF(VALUE(LEFT($A309,3))=313,VLOOKUP(VALUE(MID($B309,2,1)),_313_Table1,MATCH(MID($B309,1,1),_313_Table1_ColumnLookup,0),FALSE)
+N("313"),
  IF(AND(VALUE(LEFT($A309,3))=314,LEN($B309)=3),VLOOKUP(VALUE(MID($B309,2,2)),_314_Table1,MATCH(MID($B309,1,1),_314_Table1_ColumnLookup,0),FALSE),
  IF(VALUE(LEFT($A309,3))=314,VLOOKUP(VALUE(MID($B309,2,1)),_314_Table1,MATCH(MID($B309,1,1),_314_Table1_ColumnLookup,0),FALSE)
+N("314"),
""))))))))))))))))))))))))</f>
        <v>0</v>
      </c>
      <c r="E309" s="238" t="e">
        <f>IF(AND(VALUE(LEFT($A309,3))=309,LEN($B309)=3),VLOOKUP(VALUE(MID($B309,2,2)),_309_Table2,MATCH(MID($B309,1,1),_309_Table2_ColumnLookup,0),FALSE),
  IF($C309="309 LCR SummaryA",OneYearSCR,IF($C309="309 LCR SummaryB",UltimateSCR,IF(VALUE(LEFT($A309,3))=309,VLOOKUP(VALUE(MID($B309,2,1)),_309_Table2,MATCH(MID($B309,1,1),_309_Table2_ColumnLookup,0),FALSE)
+N("309"),
  IF(VALUE(LEFT($A309,3))=310,VLOOKUP(VALUE(MID($B309,2,1)),_310_Table2,MATCH(MID($B309,1,1),_310_Table2_ColumnLookup,0),FALSE)
+N("310"),
  IF(AND(VALUE(LEFT($A309,3))=311,LEN($I309)=4),VLOOKUP($I309,_311_Table2,MATCH($B309,_311_Table2_ColumnLookup,0),FALSE),
  IF(AND(VALUE(LEFT($A309,3))=311,OR($B309="I2",$B309="J2",$B309="K2",$B309="L2")),VLOOKUP('311'!$G$58,_311_Table2,MATCH(MID($B309,1,1),_311_Table2_ColumnLookup,0),FALSE),
  IF(AND(VALUE(LEFT($A309,3))=311,RIGHT($B309,5)="Total"),VLOOKUP('311'!$G$59,_311_Table2,MATCH(MID($B309,1,1),_311_Table2_ColumnLookup,0),FALSE),
  IF(VALUE(LEFT($A309,3))=311,VLOOKUP(VALUE(MID($B309,2,1)),_311_Table2,MATCH(MID($B309,1,1),_311_Table2_ColumnLookup,0),FALSE)
+N("311"),
  IF(AND(VALUE(LEFT($A309,3))=312,LEFT($G309,10)="Unincepted",$B309="G "),VLOOKUP(" ULO",_312_Table2,MATCH('312'!$N$16,_312_Table2_ColumnLookup,0),FALSE),
  IF(AND(VALUE(LEFT($A309,3))=312,LEFT($G309,10)="Unincepted",$B309="O "),VLOOKUP(" ULO",_312_Table2,MATCH('312'!$V$16,_312_Table2_ColumnLookup,0),FALSE),
  IF(AND(VALUE(LEFT($A309,3))=312,LEFT($G309,10)="Unincepted",$B309="Q "),VLOOKUP(" ULO",_312_Table2,MATCH('312'!$X$16,_312_Table2_ColumnLookup,0),FALSE),
  IF(AND(VALUE(LEFT($A309,3))=312,LEFT($G309,10)="Unincepted"),VLOOKUP(" ULO",_312_Table2,MATCH(LEFT($B309,1),_312_Table2_ColumnLookup,0),FALSE),
  IF(AND(VALUE(LEFT($A309,3))=312,LEFT($G309,5)="Total",$B309="G "),VLOOKUP('312'!$F$80,_312_Table2,MATCH('312'!$N$16,_312_Table2_ColumnLookup,0),FALSE),
  IF(AND(VALUE(LEFT($A309,3))=312,LEFT($G309,5)="Total",$B309="O "),VLOOKUP('312'!$F$80,_312_Table2,MATCH('312'!$V$16,_312_Table2_ColumnLookup,0),FALSE),
  IF(AND(VALUE(LEFT($A309,3))=312,LEFT($G309,5)="Total",$B309="Q "),VLOOKUP('312'!$F$80,_312_Table2,MATCH('312'!$X$16,_312_Table2_ColumnLookup,0),FALSE),
  IF(AND(VALUE(LEFT($A309,3))=312,LEFT($G309,5)="Total"),VLOOKUP('312'!$F$80,_312_Table2,MATCH(LEFT($B309,1),_312_Table2_ColumnLookup,0),FALSE),
  IF(AND(VALUE(LEFT($A309,3))=312,LEN($I309)=4,$B309="G"),VLOOKUP($I309,_312_Table2,MATCH('312'!$N$16,_312_Table2_ColumnLookup,0),FALSE),
  IF(AND(VALUE(LEFT($A309,3))=312,LEN($I309)=4,$B309="O"),VLOOKUP($I309,_312_Table2,MATCH('312'!$V$16,_312_Table2_ColumnLookup,0),FALSE),
  IF(AND(VALUE(LEFT($A309,3))=312,LEN($I309)=4,$B309="Q"),VLOOKUP($I309,_312_Table2,MATCH('312'!$X$16,_312_Table2_ColumnLookup,0),FALSE),
  IF(AND(VALUE(LEFT($A309,3))=312,LEN($I309)=4),VLOOKUP($I309,_312_Table2,MATCH(LEFT($B309,1),_312_Table2_ColumnLookup,0),FALSE)
+N("312"),
  IF(VALUE(LEFT($A309,3))=313,VLOOKUP(VALUE(MID($B309,2,1)),_313_Table2,MATCH(MID($B309,1,1),_313_Table2_ColumnLookup,0),FALSE)
+N("313"),
  IF(AND(VALUE(LEFT($A309,3))=314,LEN($B309)=3),VLOOKUP(VALUE(MID($B309,2,2)),_314_Table2,MATCH(MID($B309,1,1),_314_Table2_ColumnLookup,0),FALSE),
  IF(VALUE(LEFT($A309,3))=314,VLOOKUP(VALUE(MID($B309,2,1)),_314_Table2,MATCH(MID($B309,1,1),_314_Table2_ColumnLookup,0),FALSE)
+N("314"),
""))))))))))))))))))))))))</f>
        <v>#NAME?</v>
      </c>
      <c r="F309" s="238" t="e">
        <f>IF(AND(VALUE(LEFT($A309,3))=309,LEN($B309)=3),VLOOKUP(VALUE(MID($B309,2,2)),_309_Table3,MATCH(MID($B309,1,1),_309_Table3_ColumnLookup,0),FALSE),
  IF($C309="309 LCR SummaryA",OneYearSCR,IF($C309="309 LCR SummaryB",UltimateSCR,IF(VALUE(LEFT($A309,3))=309,VLOOKUP(VALUE(MID($B309,2,1)),_309_Table3,MATCH(MID($B309,1,1),_309_Table3_ColumnLookup,0),FALSE)
+N("309"),
  IF(VALUE(LEFT($A309,3))=310,VLOOKUP(VALUE(MID($B309,2,1)),_310_Table3,MATCH(MID($B309,1,1),_310_Table3_ColumnLookup,0),FALSE)
+N("310"),
  IF(AND(VALUE(LEFT($A309,3))=311,LEN($I309)=4),VLOOKUP($I309,_311_Table3,MATCH($B309,_311_Table3_ColumnLookup,0),FALSE),
  IF(AND(VALUE(LEFT($A309,3))=311,OR($B309="I2",$B309="J2",$B309="K2",$B309="L2")),VLOOKUP('311'!$G$58,_311_Table3,MATCH(MID($B309,1,1),_311_Table3_ColumnLookup,0),FALSE),
  IF(AND(VALUE(LEFT($A309,3))=311,RIGHT($B309,5)="Total"),VLOOKUP('311'!$G$59,_311_Table3,MATCH(MID($B309,1,1),_311_Table3_ColumnLookup,0),FALSE),
  IF(VALUE(LEFT($A309,3))=311,VLOOKUP(VALUE(MID($B309,2,1)),_311_Table3,MATCH(MID($B309,1,1),_311_Table3_ColumnLookup,0),FALSE)
+N("311"),
  IF(AND(VALUE(LEFT($A309,3))=312,LEFT($G309,10)="Unincepted",$B309="G "),VLOOKUP(" ULO",_312_Table3,MATCH('312'!$N$16,_312_Table3_ColumnLookup,0),FALSE),
  IF(AND(VALUE(LEFT($A309,3))=312,LEFT($G309,10)="Unincepted",$B309="O "),VLOOKUP(" ULO",_312_Table3,MATCH('312'!$V$16,_312_Table3_ColumnLookup,0),FALSE),
  IF(AND(VALUE(LEFT($A309,3))=312,LEFT($G309,10)="Unincepted",$B309="Q "),VLOOKUP(" ULO",_312_Table3,MATCH('312'!$X$16,_312_Table3_ColumnLookup,0),FALSE),
  IF(AND(VALUE(LEFT($A309,3))=312,LEFT($G309,10)="Unincepted"),VLOOKUP(" ULO",_312_Table3,MATCH(LEFT($B309,1),_312_Table3_ColumnLookup,0),FALSE),
  IF(AND(VALUE(LEFT($A309,3))=312,LEFT($G309,5)="Total",$B309="G "),VLOOKUP('312'!$F$80,_312_Table3,MATCH('312'!$N$16,_312_Table3_ColumnLookup,0),FALSE),
  IF(AND(VALUE(LEFT($A309,3))=312,LEFT($G309,5)="Total",$B309="O "),VLOOKUP('312'!$F$80,_312_Table3,MATCH('312'!$V$16,_312_Table3_ColumnLookup,0),FALSE),
  IF(AND(VALUE(LEFT($A309,3))=312,LEFT($G309,5)="Total",$B309="Q "),VLOOKUP('312'!$F$80,_312_Table3,MATCH('312'!$X$16,_312_Table3_ColumnLookup,0),FALSE),
  IF(AND(VALUE(LEFT($A309,3))=312,LEFT($G309,5)="Total"),VLOOKUP('312'!$F$80,_312_Table3,MATCH(LEFT($B309,1),_312_Table3_ColumnLookup,0),FALSE),
  IF(AND(VALUE(LEFT($A309,3))=312,LEN($I309)=4,$B309="G"),VLOOKUP($I309,_312_Table3,MATCH('312'!$N$16,_312_Table3_ColumnLookup,0),FALSE),
  IF(AND(VALUE(LEFT($A309,3))=312,LEN($I309)=4,$B309="O"),VLOOKUP($I309,_312_Table3,MATCH('312'!$V$16,_312_Table3_ColumnLookup,0),FALSE),
  IF(AND(VALUE(LEFT($A309,3))=312,LEN($I309)=4,$B309="Q"),VLOOKUP($I309,_312_Table3,MATCH('312'!$X$16,_312_Table3_ColumnLookup,0),FALSE),
  IF(AND(VALUE(LEFT($A309,3))=312,LEN($I309)=4),VLOOKUP($I309,_312_Table3,MATCH(LEFT($B309,1),_312_Table3_ColumnLookup,0),FALSE)
+N("312"),
  IF(VALUE(LEFT($A309,3))=313,VLOOKUP(VALUE(MID($B309,2,1)),_313_Table3,MATCH(MID($B309,1,1),_313_Table3_ColumnLookup,0),FALSE)
+N("313"),
  IF(AND(VALUE(LEFT($A309,3))=314,LEN($B309)=3),VLOOKUP(VALUE(MID($B309,2,2)),_314_Table3,MATCH(MID($B309,1,1),_314_Table3_ColumnLookup,0),FALSE),
  IF(VALUE(LEFT($A309,3))=314,VLOOKUP(VALUE(MID($B309,2,1)),_314_Table3,MATCH(MID($B309,1,1),_314_Table3_ColumnLookup,0),FALSE)
+N("314"),
""))))))))))))))))))))))))</f>
        <v>#NAME?</v>
      </c>
      <c r="G309" t="s">
        <v>1163</v>
      </c>
      <c r="H309" s="321">
        <f>IFERROR(
IF(ISERROR($D309)=FALSE,$D309,IF(ISERROR($E309)=FALSE,$E309,IF(ISERROR($F309)=FALSE,$F309
+N("012 checkboxes"),
IF(
IF(OR(LEFT($A309,9)="Syndicate",LEFT($A309,12)="NewSyndicate"),VLOOKUP($A309,'012'!$J:$ZW,MATCH("Link to button",'012'!$J$1:$ZW$1,0),0)
+N("309 checkbox"),
IF($C309="309 LCR Summary0",VLOOKUP("Notes990",'309'!$P:$ZZ,MATCH("Link to button",'309'!$P$1:$ZZ$1,0),0)
+N("313 checkboxes"),
IF($C309="313 Financial Information0LcmVsScr",IF($C309="309 LCR Summary0",VLOOKUP("LcmVsScr",'309'!$N:$ZZ,MATCH("Link to button",'309'!$N$1:$ZZ$1,0),0),
IF($C309="313 Financial Information0LcrDocAttached",IF($C309="309 LCR Summary0",VLOOKUP("LcrDocAttached",'309'!$N:$ZZ,MATCH("Link to button",'309'!$N$1:$ZZ$1,0),
0)))))))=1,TRUE,FALSE)
))),"")</f>
        <v>0</v>
      </c>
      <c r="I309">
        <v>1995</v>
      </c>
    </row>
    <row r="310" spans="1:9" customFormat="1">
      <c r="A310" s="237" t="str">
        <f>VLOOKUP($G310,CSVLookups!$B:$R,MATCH(A$1,CSVLookups!$B$1:$R$1,0),FALSE)</f>
        <v>312 Projected Solvency II Technical Provisions at Time Zero</v>
      </c>
      <c r="B310" s="237" t="str">
        <f>VLOOKUP($G310,CSVLookups!$B:$R,MATCH(B$1,CSVLookups!$B$1:$R$1,0),FALSE)</f>
        <v>A</v>
      </c>
      <c r="C310" s="238" t="str">
        <f t="shared" si="5"/>
        <v>312 Projected Solvency II Technical Provisions at Time ZeroA1996</v>
      </c>
      <c r="D310" s="238">
        <f>IF(AND(VALUE(LEFT($A310,3))=309,LEN($B310)=3),VLOOKUP(VALUE(MID($B310,2,2)),_309_Table1,MATCH(MID($B310,1,1),_309_Table1_ColumnLookup,0),FALSE),
  IF($C310="309 LCR SummaryA",OneYearSCR,IF($C310="309 LCR SummaryB",UltimateSCR,IF(VALUE(LEFT($A310,3))=309,VLOOKUP(VALUE(MID($B310,2,1)),_309_Table1,MATCH(MID($B310,1,1),_309_Table1_ColumnLookup,0),FALSE)
+N("309"),
  IF(VALUE(LEFT($A310,3))=310,VLOOKUP(VALUE(MID($B310,2,1)),_310_Table1,MATCH(MID($B310,1,1),_310_Table1_ColumnLookup,0),FALSE)
+N("310"),
  IF(AND(VALUE(LEFT($A310,3))=311,LEN($I310)=4),VLOOKUP($I310,_311_Table1,MATCH($B310,_311_Table1_ColumnLookup,0),FALSE),
  IF(AND(VALUE(LEFT($A310,3))=311,OR($B310="I2",$B310="J2",$B310="K2",$B310="L2")),VLOOKUP('311'!$G$58,_311_Table1,MATCH(MID($B310,1,1),_311_Table1_ColumnLookup,0),FALSE),
  IF(AND(VALUE(LEFT($A310,3))=311,RIGHT($B310,5)="Total"),VLOOKUP('311'!$G$59,_311_Table1,MATCH(MID($B310,1,1),_311_Table1_ColumnLookup,0),FALSE),
  IF(VALUE(LEFT($A310,3))=311,VLOOKUP(VALUE(MID($B310,2,1)),_311_Table1,MATCH(MID($B310,1,1),_311_Table1_ColumnLookup,0),FALSE)
+N("311"),
  IF(AND(VALUE(LEFT($A310,3))=312,LEFT($G310,10)="Unincepted",$B310="G "),VLOOKUP(" ULO",_312_Table1,MATCH('312'!$N$16,_312_Table1_ColumnLookup,0),FALSE),
  IF(AND(VALUE(LEFT($A310,3))=312,LEFT($G310,10)="Unincepted",$B310="O "),VLOOKUP(" ULO",_312_Table1,MATCH('312'!$V$16,_312_Table1_ColumnLookup,0),FALSE),
  IF(AND(VALUE(LEFT($A310,3))=312,LEFT($G310,10)="Unincepted",$B310="Q "),VLOOKUP(" ULO",_312_Table1,MATCH('312'!$X$16,_312_Table1_ColumnLookup,0),FALSE),
  IF(AND(VALUE(LEFT($A310,3))=312,LEFT($G310,10)="Unincepted"),VLOOKUP(" ULO",_312_Table1,MATCH(LEFT($B310,1),_312_Table1_ColumnLookup,0),FALSE),
  IF(AND(VALUE(LEFT($A310,3))=312,LEFT($G310,5)="Total",$B310="G "),VLOOKUP('312'!$F$80,_312_Table1,MATCH('312'!$N$16,_312_Table1_ColumnLookup,0),FALSE),
  IF(AND(VALUE(LEFT($A310,3))=312,LEFT($G310,5)="Total",$B310="O "),VLOOKUP('312'!$F$80,_312_Table1,MATCH('312'!$V$16,_312_Table1_ColumnLookup,0),FALSE),
  IF(AND(VALUE(LEFT($A310,3))=312,LEFT($G310,5)="Total",$B310="Q "),VLOOKUP('312'!$F$80,_312_Table1,MATCH('312'!$X$16,_312_Table1_ColumnLookup,0),FALSE),
  IF(AND(VALUE(LEFT($A310,3))=312,LEFT($G310,5)="Total"),VLOOKUP('312'!$F$80,_312_Table1,MATCH(LEFT($B310,1),_312_Table1_ColumnLookup,0),FALSE),
  IF(AND(VALUE(LEFT($A310,3))=312,LEN($I310)=4,$B310="G"),VLOOKUP($I310,_312_Table1,MATCH('312'!$N$16,_312_Table1_ColumnLookup,0),FALSE),
  IF(AND(VALUE(LEFT($A310,3))=312,LEN($I310)=4,$B310="O"),VLOOKUP($I310,_312_Table1,MATCH('312'!$V$16,_312_Table1_ColumnLookup,0),FALSE),
  IF(AND(VALUE(LEFT($A310,3))=312,LEN($I310)=4,$B310="Q"),VLOOKUP($I310,_312_Table1,MATCH('312'!$X$16,_312_Table1_ColumnLookup,0),FALSE),
  IF(AND(VALUE(LEFT($A310,3))=312,LEN($I310)=4),VLOOKUP($I310,_312_Table1,MATCH(LEFT($B310,1),_312_Table1_ColumnLookup,0),FALSE)
+N("312"),
  IF(VALUE(LEFT($A310,3))=313,VLOOKUP(VALUE(MID($B310,2,1)),_313_Table1,MATCH(MID($B310,1,1),_313_Table1_ColumnLookup,0),FALSE)
+N("313"),
  IF(AND(VALUE(LEFT($A310,3))=314,LEN($B310)=3),VLOOKUP(VALUE(MID($B310,2,2)),_314_Table1,MATCH(MID($B310,1,1),_314_Table1_ColumnLookup,0),FALSE),
  IF(VALUE(LEFT($A310,3))=314,VLOOKUP(VALUE(MID($B310,2,1)),_314_Table1,MATCH(MID($B310,1,1),_314_Table1_ColumnLookup,0),FALSE)
+N("314"),
""))))))))))))))))))))))))</f>
        <v>0</v>
      </c>
      <c r="E310" s="238" t="e">
        <f>IF(AND(VALUE(LEFT($A310,3))=309,LEN($B310)=3),VLOOKUP(VALUE(MID($B310,2,2)),_309_Table2,MATCH(MID($B310,1,1),_309_Table2_ColumnLookup,0),FALSE),
  IF($C310="309 LCR SummaryA",OneYearSCR,IF($C310="309 LCR SummaryB",UltimateSCR,IF(VALUE(LEFT($A310,3))=309,VLOOKUP(VALUE(MID($B310,2,1)),_309_Table2,MATCH(MID($B310,1,1),_309_Table2_ColumnLookup,0),FALSE)
+N("309"),
  IF(VALUE(LEFT($A310,3))=310,VLOOKUP(VALUE(MID($B310,2,1)),_310_Table2,MATCH(MID($B310,1,1),_310_Table2_ColumnLookup,0),FALSE)
+N("310"),
  IF(AND(VALUE(LEFT($A310,3))=311,LEN($I310)=4),VLOOKUP($I310,_311_Table2,MATCH($B310,_311_Table2_ColumnLookup,0),FALSE),
  IF(AND(VALUE(LEFT($A310,3))=311,OR($B310="I2",$B310="J2",$B310="K2",$B310="L2")),VLOOKUP('311'!$G$58,_311_Table2,MATCH(MID($B310,1,1),_311_Table2_ColumnLookup,0),FALSE),
  IF(AND(VALUE(LEFT($A310,3))=311,RIGHT($B310,5)="Total"),VLOOKUP('311'!$G$59,_311_Table2,MATCH(MID($B310,1,1),_311_Table2_ColumnLookup,0),FALSE),
  IF(VALUE(LEFT($A310,3))=311,VLOOKUP(VALUE(MID($B310,2,1)),_311_Table2,MATCH(MID($B310,1,1),_311_Table2_ColumnLookup,0),FALSE)
+N("311"),
  IF(AND(VALUE(LEFT($A310,3))=312,LEFT($G310,10)="Unincepted",$B310="G "),VLOOKUP(" ULO",_312_Table2,MATCH('312'!$N$16,_312_Table2_ColumnLookup,0),FALSE),
  IF(AND(VALUE(LEFT($A310,3))=312,LEFT($G310,10)="Unincepted",$B310="O "),VLOOKUP(" ULO",_312_Table2,MATCH('312'!$V$16,_312_Table2_ColumnLookup,0),FALSE),
  IF(AND(VALUE(LEFT($A310,3))=312,LEFT($G310,10)="Unincepted",$B310="Q "),VLOOKUP(" ULO",_312_Table2,MATCH('312'!$X$16,_312_Table2_ColumnLookup,0),FALSE),
  IF(AND(VALUE(LEFT($A310,3))=312,LEFT($G310,10)="Unincepted"),VLOOKUP(" ULO",_312_Table2,MATCH(LEFT($B310,1),_312_Table2_ColumnLookup,0),FALSE),
  IF(AND(VALUE(LEFT($A310,3))=312,LEFT($G310,5)="Total",$B310="G "),VLOOKUP('312'!$F$80,_312_Table2,MATCH('312'!$N$16,_312_Table2_ColumnLookup,0),FALSE),
  IF(AND(VALUE(LEFT($A310,3))=312,LEFT($G310,5)="Total",$B310="O "),VLOOKUP('312'!$F$80,_312_Table2,MATCH('312'!$V$16,_312_Table2_ColumnLookup,0),FALSE),
  IF(AND(VALUE(LEFT($A310,3))=312,LEFT($G310,5)="Total",$B310="Q "),VLOOKUP('312'!$F$80,_312_Table2,MATCH('312'!$X$16,_312_Table2_ColumnLookup,0),FALSE),
  IF(AND(VALUE(LEFT($A310,3))=312,LEFT($G310,5)="Total"),VLOOKUP('312'!$F$80,_312_Table2,MATCH(LEFT($B310,1),_312_Table2_ColumnLookup,0),FALSE),
  IF(AND(VALUE(LEFT($A310,3))=312,LEN($I310)=4,$B310="G"),VLOOKUP($I310,_312_Table2,MATCH('312'!$N$16,_312_Table2_ColumnLookup,0),FALSE),
  IF(AND(VALUE(LEFT($A310,3))=312,LEN($I310)=4,$B310="O"),VLOOKUP($I310,_312_Table2,MATCH('312'!$V$16,_312_Table2_ColumnLookup,0),FALSE),
  IF(AND(VALUE(LEFT($A310,3))=312,LEN($I310)=4,$B310="Q"),VLOOKUP($I310,_312_Table2,MATCH('312'!$X$16,_312_Table2_ColumnLookup,0),FALSE),
  IF(AND(VALUE(LEFT($A310,3))=312,LEN($I310)=4),VLOOKUP($I310,_312_Table2,MATCH(LEFT($B310,1),_312_Table2_ColumnLookup,0),FALSE)
+N("312"),
  IF(VALUE(LEFT($A310,3))=313,VLOOKUP(VALUE(MID($B310,2,1)),_313_Table2,MATCH(MID($B310,1,1),_313_Table2_ColumnLookup,0),FALSE)
+N("313"),
  IF(AND(VALUE(LEFT($A310,3))=314,LEN($B310)=3),VLOOKUP(VALUE(MID($B310,2,2)),_314_Table2,MATCH(MID($B310,1,1),_314_Table2_ColumnLookup,0),FALSE),
  IF(VALUE(LEFT($A310,3))=314,VLOOKUP(VALUE(MID($B310,2,1)),_314_Table2,MATCH(MID($B310,1,1),_314_Table2_ColumnLookup,0),FALSE)
+N("314"),
""))))))))))))))))))))))))</f>
        <v>#NAME?</v>
      </c>
      <c r="F310" s="238" t="e">
        <f>IF(AND(VALUE(LEFT($A310,3))=309,LEN($B310)=3),VLOOKUP(VALUE(MID($B310,2,2)),_309_Table3,MATCH(MID($B310,1,1),_309_Table3_ColumnLookup,0),FALSE),
  IF($C310="309 LCR SummaryA",OneYearSCR,IF($C310="309 LCR SummaryB",UltimateSCR,IF(VALUE(LEFT($A310,3))=309,VLOOKUP(VALUE(MID($B310,2,1)),_309_Table3,MATCH(MID($B310,1,1),_309_Table3_ColumnLookup,0),FALSE)
+N("309"),
  IF(VALUE(LEFT($A310,3))=310,VLOOKUP(VALUE(MID($B310,2,1)),_310_Table3,MATCH(MID($B310,1,1),_310_Table3_ColumnLookup,0),FALSE)
+N("310"),
  IF(AND(VALUE(LEFT($A310,3))=311,LEN($I310)=4),VLOOKUP($I310,_311_Table3,MATCH($B310,_311_Table3_ColumnLookup,0),FALSE),
  IF(AND(VALUE(LEFT($A310,3))=311,OR($B310="I2",$B310="J2",$B310="K2",$B310="L2")),VLOOKUP('311'!$G$58,_311_Table3,MATCH(MID($B310,1,1),_311_Table3_ColumnLookup,0),FALSE),
  IF(AND(VALUE(LEFT($A310,3))=311,RIGHT($B310,5)="Total"),VLOOKUP('311'!$G$59,_311_Table3,MATCH(MID($B310,1,1),_311_Table3_ColumnLookup,0),FALSE),
  IF(VALUE(LEFT($A310,3))=311,VLOOKUP(VALUE(MID($B310,2,1)),_311_Table3,MATCH(MID($B310,1,1),_311_Table3_ColumnLookup,0),FALSE)
+N("311"),
  IF(AND(VALUE(LEFT($A310,3))=312,LEFT($G310,10)="Unincepted",$B310="G "),VLOOKUP(" ULO",_312_Table3,MATCH('312'!$N$16,_312_Table3_ColumnLookup,0),FALSE),
  IF(AND(VALUE(LEFT($A310,3))=312,LEFT($G310,10)="Unincepted",$B310="O "),VLOOKUP(" ULO",_312_Table3,MATCH('312'!$V$16,_312_Table3_ColumnLookup,0),FALSE),
  IF(AND(VALUE(LEFT($A310,3))=312,LEFT($G310,10)="Unincepted",$B310="Q "),VLOOKUP(" ULO",_312_Table3,MATCH('312'!$X$16,_312_Table3_ColumnLookup,0),FALSE),
  IF(AND(VALUE(LEFT($A310,3))=312,LEFT($G310,10)="Unincepted"),VLOOKUP(" ULO",_312_Table3,MATCH(LEFT($B310,1),_312_Table3_ColumnLookup,0),FALSE),
  IF(AND(VALUE(LEFT($A310,3))=312,LEFT($G310,5)="Total",$B310="G "),VLOOKUP('312'!$F$80,_312_Table3,MATCH('312'!$N$16,_312_Table3_ColumnLookup,0),FALSE),
  IF(AND(VALUE(LEFT($A310,3))=312,LEFT($G310,5)="Total",$B310="O "),VLOOKUP('312'!$F$80,_312_Table3,MATCH('312'!$V$16,_312_Table3_ColumnLookup,0),FALSE),
  IF(AND(VALUE(LEFT($A310,3))=312,LEFT($G310,5)="Total",$B310="Q "),VLOOKUP('312'!$F$80,_312_Table3,MATCH('312'!$X$16,_312_Table3_ColumnLookup,0),FALSE),
  IF(AND(VALUE(LEFT($A310,3))=312,LEFT($G310,5)="Total"),VLOOKUP('312'!$F$80,_312_Table3,MATCH(LEFT($B310,1),_312_Table3_ColumnLookup,0),FALSE),
  IF(AND(VALUE(LEFT($A310,3))=312,LEN($I310)=4,$B310="G"),VLOOKUP($I310,_312_Table3,MATCH('312'!$N$16,_312_Table3_ColumnLookup,0),FALSE),
  IF(AND(VALUE(LEFT($A310,3))=312,LEN($I310)=4,$B310="O"),VLOOKUP($I310,_312_Table3,MATCH('312'!$V$16,_312_Table3_ColumnLookup,0),FALSE),
  IF(AND(VALUE(LEFT($A310,3))=312,LEN($I310)=4,$B310="Q"),VLOOKUP($I310,_312_Table3,MATCH('312'!$X$16,_312_Table3_ColumnLookup,0),FALSE),
  IF(AND(VALUE(LEFT($A310,3))=312,LEN($I310)=4),VLOOKUP($I310,_312_Table3,MATCH(LEFT($B310,1),_312_Table3_ColumnLookup,0),FALSE)
+N("312"),
  IF(VALUE(LEFT($A310,3))=313,VLOOKUP(VALUE(MID($B310,2,1)),_313_Table3,MATCH(MID($B310,1,1),_313_Table3_ColumnLookup,0),FALSE)
+N("313"),
  IF(AND(VALUE(LEFT($A310,3))=314,LEN($B310)=3),VLOOKUP(VALUE(MID($B310,2,2)),_314_Table3,MATCH(MID($B310,1,1),_314_Table3_ColumnLookup,0),FALSE),
  IF(VALUE(LEFT($A310,3))=314,VLOOKUP(VALUE(MID($B310,2,1)),_314_Table3,MATCH(MID($B310,1,1),_314_Table3_ColumnLookup,0),FALSE)
+N("314"),
""))))))))))))))))))))))))</f>
        <v>#NAME?</v>
      </c>
      <c r="G310" t="s">
        <v>1140</v>
      </c>
      <c r="H310" s="321">
        <f>IFERROR(
IF(ISERROR($D310)=FALSE,$D310,IF(ISERROR($E310)=FALSE,$E310,IF(ISERROR($F310)=FALSE,$F310
+N("012 checkboxes"),
IF(
IF(OR(LEFT($A310,9)="Syndicate",LEFT($A310,12)="NewSyndicate"),VLOOKUP($A310,'012'!$J:$ZW,MATCH("Link to button",'012'!$J$1:$ZW$1,0),0)
+N("309 checkbox"),
IF($C310="309 LCR Summary0",VLOOKUP("Notes990",'309'!$P:$ZZ,MATCH("Link to button",'309'!$P$1:$ZZ$1,0),0)
+N("313 checkboxes"),
IF($C310="313 Financial Information0LcmVsScr",IF($C310="309 LCR Summary0",VLOOKUP("LcmVsScr",'309'!$N:$ZZ,MATCH("Link to button",'309'!$N$1:$ZZ$1,0),0),
IF($C310="313 Financial Information0LcrDocAttached",IF($C310="309 LCR Summary0",VLOOKUP("LcrDocAttached",'309'!$N:$ZZ,MATCH("Link to button",'309'!$N$1:$ZZ$1,0),
0)))))))=1,TRUE,FALSE)
))),"")</f>
        <v>0</v>
      </c>
      <c r="I310">
        <v>1996</v>
      </c>
    </row>
    <row r="311" spans="1:9" customFormat="1">
      <c r="A311" s="237" t="str">
        <f>VLOOKUP($G311,CSVLookups!$B:$R,MATCH(A$1,CSVLookups!$B$1:$R$1,0),FALSE)</f>
        <v>312 Projected Solvency II Technical Provisions at Time Zero</v>
      </c>
      <c r="B311" s="237" t="str">
        <f>VLOOKUP($G311,CSVLookups!$B:$R,MATCH(B$1,CSVLookups!$B$1:$R$1,0),FALSE)</f>
        <v>B</v>
      </c>
      <c r="C311" s="238" t="str">
        <f t="shared" si="5"/>
        <v>312 Projected Solvency II Technical Provisions at Time ZeroB1996</v>
      </c>
      <c r="D311" s="238">
        <f>IF(AND(VALUE(LEFT($A311,3))=309,LEN($B311)=3),VLOOKUP(VALUE(MID($B311,2,2)),_309_Table1,MATCH(MID($B311,1,1),_309_Table1_ColumnLookup,0),FALSE),
  IF($C311="309 LCR SummaryA",OneYearSCR,IF($C311="309 LCR SummaryB",UltimateSCR,IF(VALUE(LEFT($A311,3))=309,VLOOKUP(VALUE(MID($B311,2,1)),_309_Table1,MATCH(MID($B311,1,1),_309_Table1_ColumnLookup,0),FALSE)
+N("309"),
  IF(VALUE(LEFT($A311,3))=310,VLOOKUP(VALUE(MID($B311,2,1)),_310_Table1,MATCH(MID($B311,1,1),_310_Table1_ColumnLookup,0),FALSE)
+N("310"),
  IF(AND(VALUE(LEFT($A311,3))=311,LEN($I311)=4),VLOOKUP($I311,_311_Table1,MATCH($B311,_311_Table1_ColumnLookup,0),FALSE),
  IF(AND(VALUE(LEFT($A311,3))=311,OR($B311="I2",$B311="J2",$B311="K2",$B311="L2")),VLOOKUP('311'!$G$58,_311_Table1,MATCH(MID($B311,1,1),_311_Table1_ColumnLookup,0),FALSE),
  IF(AND(VALUE(LEFT($A311,3))=311,RIGHT($B311,5)="Total"),VLOOKUP('311'!$G$59,_311_Table1,MATCH(MID($B311,1,1),_311_Table1_ColumnLookup,0),FALSE),
  IF(VALUE(LEFT($A311,3))=311,VLOOKUP(VALUE(MID($B311,2,1)),_311_Table1,MATCH(MID($B311,1,1),_311_Table1_ColumnLookup,0),FALSE)
+N("311"),
  IF(AND(VALUE(LEFT($A311,3))=312,LEFT($G311,10)="Unincepted",$B311="G "),VLOOKUP(" ULO",_312_Table1,MATCH('312'!$N$16,_312_Table1_ColumnLookup,0),FALSE),
  IF(AND(VALUE(LEFT($A311,3))=312,LEFT($G311,10)="Unincepted",$B311="O "),VLOOKUP(" ULO",_312_Table1,MATCH('312'!$V$16,_312_Table1_ColumnLookup,0),FALSE),
  IF(AND(VALUE(LEFT($A311,3))=312,LEFT($G311,10)="Unincepted",$B311="Q "),VLOOKUP(" ULO",_312_Table1,MATCH('312'!$X$16,_312_Table1_ColumnLookup,0),FALSE),
  IF(AND(VALUE(LEFT($A311,3))=312,LEFT($G311,10)="Unincepted"),VLOOKUP(" ULO",_312_Table1,MATCH(LEFT($B311,1),_312_Table1_ColumnLookup,0),FALSE),
  IF(AND(VALUE(LEFT($A311,3))=312,LEFT($G311,5)="Total",$B311="G "),VLOOKUP('312'!$F$80,_312_Table1,MATCH('312'!$N$16,_312_Table1_ColumnLookup,0),FALSE),
  IF(AND(VALUE(LEFT($A311,3))=312,LEFT($G311,5)="Total",$B311="O "),VLOOKUP('312'!$F$80,_312_Table1,MATCH('312'!$V$16,_312_Table1_ColumnLookup,0),FALSE),
  IF(AND(VALUE(LEFT($A311,3))=312,LEFT($G311,5)="Total",$B311="Q "),VLOOKUP('312'!$F$80,_312_Table1,MATCH('312'!$X$16,_312_Table1_ColumnLookup,0),FALSE),
  IF(AND(VALUE(LEFT($A311,3))=312,LEFT($G311,5)="Total"),VLOOKUP('312'!$F$80,_312_Table1,MATCH(LEFT($B311,1),_312_Table1_ColumnLookup,0),FALSE),
  IF(AND(VALUE(LEFT($A311,3))=312,LEN($I311)=4,$B311="G"),VLOOKUP($I311,_312_Table1,MATCH('312'!$N$16,_312_Table1_ColumnLookup,0),FALSE),
  IF(AND(VALUE(LEFT($A311,3))=312,LEN($I311)=4,$B311="O"),VLOOKUP($I311,_312_Table1,MATCH('312'!$V$16,_312_Table1_ColumnLookup,0),FALSE),
  IF(AND(VALUE(LEFT($A311,3))=312,LEN($I311)=4,$B311="Q"),VLOOKUP($I311,_312_Table1,MATCH('312'!$X$16,_312_Table1_ColumnLookup,0),FALSE),
  IF(AND(VALUE(LEFT($A311,3))=312,LEN($I311)=4),VLOOKUP($I311,_312_Table1,MATCH(LEFT($B311,1),_312_Table1_ColumnLookup,0),FALSE)
+N("312"),
  IF(VALUE(LEFT($A311,3))=313,VLOOKUP(VALUE(MID($B311,2,1)),_313_Table1,MATCH(MID($B311,1,1),_313_Table1_ColumnLookup,0),FALSE)
+N("313"),
  IF(AND(VALUE(LEFT($A311,3))=314,LEN($B311)=3),VLOOKUP(VALUE(MID($B311,2,2)),_314_Table1,MATCH(MID($B311,1,1),_314_Table1_ColumnLookup,0),FALSE),
  IF(VALUE(LEFT($A311,3))=314,VLOOKUP(VALUE(MID($B311,2,1)),_314_Table1,MATCH(MID($B311,1,1),_314_Table1_ColumnLookup,0),FALSE)
+N("314"),
""))))))))))))))))))))))))</f>
        <v>0</v>
      </c>
      <c r="E311" s="238" t="e">
        <f>IF(AND(VALUE(LEFT($A311,3))=309,LEN($B311)=3),VLOOKUP(VALUE(MID($B311,2,2)),_309_Table2,MATCH(MID($B311,1,1),_309_Table2_ColumnLookup,0),FALSE),
  IF($C311="309 LCR SummaryA",OneYearSCR,IF($C311="309 LCR SummaryB",UltimateSCR,IF(VALUE(LEFT($A311,3))=309,VLOOKUP(VALUE(MID($B311,2,1)),_309_Table2,MATCH(MID($B311,1,1),_309_Table2_ColumnLookup,0),FALSE)
+N("309"),
  IF(VALUE(LEFT($A311,3))=310,VLOOKUP(VALUE(MID($B311,2,1)),_310_Table2,MATCH(MID($B311,1,1),_310_Table2_ColumnLookup,0),FALSE)
+N("310"),
  IF(AND(VALUE(LEFT($A311,3))=311,LEN($I311)=4),VLOOKUP($I311,_311_Table2,MATCH($B311,_311_Table2_ColumnLookup,0),FALSE),
  IF(AND(VALUE(LEFT($A311,3))=311,OR($B311="I2",$B311="J2",$B311="K2",$B311="L2")),VLOOKUP('311'!$G$58,_311_Table2,MATCH(MID($B311,1,1),_311_Table2_ColumnLookup,0),FALSE),
  IF(AND(VALUE(LEFT($A311,3))=311,RIGHT($B311,5)="Total"),VLOOKUP('311'!$G$59,_311_Table2,MATCH(MID($B311,1,1),_311_Table2_ColumnLookup,0),FALSE),
  IF(VALUE(LEFT($A311,3))=311,VLOOKUP(VALUE(MID($B311,2,1)),_311_Table2,MATCH(MID($B311,1,1),_311_Table2_ColumnLookup,0),FALSE)
+N("311"),
  IF(AND(VALUE(LEFT($A311,3))=312,LEFT($G311,10)="Unincepted",$B311="G "),VLOOKUP(" ULO",_312_Table2,MATCH('312'!$N$16,_312_Table2_ColumnLookup,0),FALSE),
  IF(AND(VALUE(LEFT($A311,3))=312,LEFT($G311,10)="Unincepted",$B311="O "),VLOOKUP(" ULO",_312_Table2,MATCH('312'!$V$16,_312_Table2_ColumnLookup,0),FALSE),
  IF(AND(VALUE(LEFT($A311,3))=312,LEFT($G311,10)="Unincepted",$B311="Q "),VLOOKUP(" ULO",_312_Table2,MATCH('312'!$X$16,_312_Table2_ColumnLookup,0),FALSE),
  IF(AND(VALUE(LEFT($A311,3))=312,LEFT($G311,10)="Unincepted"),VLOOKUP(" ULO",_312_Table2,MATCH(LEFT($B311,1),_312_Table2_ColumnLookup,0),FALSE),
  IF(AND(VALUE(LEFT($A311,3))=312,LEFT($G311,5)="Total",$B311="G "),VLOOKUP('312'!$F$80,_312_Table2,MATCH('312'!$N$16,_312_Table2_ColumnLookup,0),FALSE),
  IF(AND(VALUE(LEFT($A311,3))=312,LEFT($G311,5)="Total",$B311="O "),VLOOKUP('312'!$F$80,_312_Table2,MATCH('312'!$V$16,_312_Table2_ColumnLookup,0),FALSE),
  IF(AND(VALUE(LEFT($A311,3))=312,LEFT($G311,5)="Total",$B311="Q "),VLOOKUP('312'!$F$80,_312_Table2,MATCH('312'!$X$16,_312_Table2_ColumnLookup,0),FALSE),
  IF(AND(VALUE(LEFT($A311,3))=312,LEFT($G311,5)="Total"),VLOOKUP('312'!$F$80,_312_Table2,MATCH(LEFT($B311,1),_312_Table2_ColumnLookup,0),FALSE),
  IF(AND(VALUE(LEFT($A311,3))=312,LEN($I311)=4,$B311="G"),VLOOKUP($I311,_312_Table2,MATCH('312'!$N$16,_312_Table2_ColumnLookup,0),FALSE),
  IF(AND(VALUE(LEFT($A311,3))=312,LEN($I311)=4,$B311="O"),VLOOKUP($I311,_312_Table2,MATCH('312'!$V$16,_312_Table2_ColumnLookup,0),FALSE),
  IF(AND(VALUE(LEFT($A311,3))=312,LEN($I311)=4,$B311="Q"),VLOOKUP($I311,_312_Table2,MATCH('312'!$X$16,_312_Table2_ColumnLookup,0),FALSE),
  IF(AND(VALUE(LEFT($A311,3))=312,LEN($I311)=4),VLOOKUP($I311,_312_Table2,MATCH(LEFT($B311,1),_312_Table2_ColumnLookup,0),FALSE)
+N("312"),
  IF(VALUE(LEFT($A311,3))=313,VLOOKUP(VALUE(MID($B311,2,1)),_313_Table2,MATCH(MID($B311,1,1),_313_Table2_ColumnLookup,0),FALSE)
+N("313"),
  IF(AND(VALUE(LEFT($A311,3))=314,LEN($B311)=3),VLOOKUP(VALUE(MID($B311,2,2)),_314_Table2,MATCH(MID($B311,1,1),_314_Table2_ColumnLookup,0),FALSE),
  IF(VALUE(LEFT($A311,3))=314,VLOOKUP(VALUE(MID($B311,2,1)),_314_Table2,MATCH(MID($B311,1,1),_314_Table2_ColumnLookup,0),FALSE)
+N("314"),
""))))))))))))))))))))))))</f>
        <v>#NAME?</v>
      </c>
      <c r="F311" s="238" t="e">
        <f>IF(AND(VALUE(LEFT($A311,3))=309,LEN($B311)=3),VLOOKUP(VALUE(MID($B311,2,2)),_309_Table3,MATCH(MID($B311,1,1),_309_Table3_ColumnLookup,0),FALSE),
  IF($C311="309 LCR SummaryA",OneYearSCR,IF($C311="309 LCR SummaryB",UltimateSCR,IF(VALUE(LEFT($A311,3))=309,VLOOKUP(VALUE(MID($B311,2,1)),_309_Table3,MATCH(MID($B311,1,1),_309_Table3_ColumnLookup,0),FALSE)
+N("309"),
  IF(VALUE(LEFT($A311,3))=310,VLOOKUP(VALUE(MID($B311,2,1)),_310_Table3,MATCH(MID($B311,1,1),_310_Table3_ColumnLookup,0),FALSE)
+N("310"),
  IF(AND(VALUE(LEFT($A311,3))=311,LEN($I311)=4),VLOOKUP($I311,_311_Table3,MATCH($B311,_311_Table3_ColumnLookup,0),FALSE),
  IF(AND(VALUE(LEFT($A311,3))=311,OR($B311="I2",$B311="J2",$B311="K2",$B311="L2")),VLOOKUP('311'!$G$58,_311_Table3,MATCH(MID($B311,1,1),_311_Table3_ColumnLookup,0),FALSE),
  IF(AND(VALUE(LEFT($A311,3))=311,RIGHT($B311,5)="Total"),VLOOKUP('311'!$G$59,_311_Table3,MATCH(MID($B311,1,1),_311_Table3_ColumnLookup,0),FALSE),
  IF(VALUE(LEFT($A311,3))=311,VLOOKUP(VALUE(MID($B311,2,1)),_311_Table3,MATCH(MID($B311,1,1),_311_Table3_ColumnLookup,0),FALSE)
+N("311"),
  IF(AND(VALUE(LEFT($A311,3))=312,LEFT($G311,10)="Unincepted",$B311="G "),VLOOKUP(" ULO",_312_Table3,MATCH('312'!$N$16,_312_Table3_ColumnLookup,0),FALSE),
  IF(AND(VALUE(LEFT($A311,3))=312,LEFT($G311,10)="Unincepted",$B311="O "),VLOOKUP(" ULO",_312_Table3,MATCH('312'!$V$16,_312_Table3_ColumnLookup,0),FALSE),
  IF(AND(VALUE(LEFT($A311,3))=312,LEFT($G311,10)="Unincepted",$B311="Q "),VLOOKUP(" ULO",_312_Table3,MATCH('312'!$X$16,_312_Table3_ColumnLookup,0),FALSE),
  IF(AND(VALUE(LEFT($A311,3))=312,LEFT($G311,10)="Unincepted"),VLOOKUP(" ULO",_312_Table3,MATCH(LEFT($B311,1),_312_Table3_ColumnLookup,0),FALSE),
  IF(AND(VALUE(LEFT($A311,3))=312,LEFT($G311,5)="Total",$B311="G "),VLOOKUP('312'!$F$80,_312_Table3,MATCH('312'!$N$16,_312_Table3_ColumnLookup,0),FALSE),
  IF(AND(VALUE(LEFT($A311,3))=312,LEFT($G311,5)="Total",$B311="O "),VLOOKUP('312'!$F$80,_312_Table3,MATCH('312'!$V$16,_312_Table3_ColumnLookup,0),FALSE),
  IF(AND(VALUE(LEFT($A311,3))=312,LEFT($G311,5)="Total",$B311="Q "),VLOOKUP('312'!$F$80,_312_Table3,MATCH('312'!$X$16,_312_Table3_ColumnLookup,0),FALSE),
  IF(AND(VALUE(LEFT($A311,3))=312,LEFT($G311,5)="Total"),VLOOKUP('312'!$F$80,_312_Table3,MATCH(LEFT($B311,1),_312_Table3_ColumnLookup,0),FALSE),
  IF(AND(VALUE(LEFT($A311,3))=312,LEN($I311)=4,$B311="G"),VLOOKUP($I311,_312_Table3,MATCH('312'!$N$16,_312_Table3_ColumnLookup,0),FALSE),
  IF(AND(VALUE(LEFT($A311,3))=312,LEN($I311)=4,$B311="O"),VLOOKUP($I311,_312_Table3,MATCH('312'!$V$16,_312_Table3_ColumnLookup,0),FALSE),
  IF(AND(VALUE(LEFT($A311,3))=312,LEN($I311)=4,$B311="Q"),VLOOKUP($I311,_312_Table3,MATCH('312'!$X$16,_312_Table3_ColumnLookup,0),FALSE),
  IF(AND(VALUE(LEFT($A311,3))=312,LEN($I311)=4),VLOOKUP($I311,_312_Table3,MATCH(LEFT($B311,1),_312_Table3_ColumnLookup,0),FALSE)
+N("312"),
  IF(VALUE(LEFT($A311,3))=313,VLOOKUP(VALUE(MID($B311,2,1)),_313_Table3,MATCH(MID($B311,1,1),_313_Table3_ColumnLookup,0),FALSE)
+N("313"),
  IF(AND(VALUE(LEFT($A311,3))=314,LEN($B311)=3),VLOOKUP(VALUE(MID($B311,2,2)),_314_Table3,MATCH(MID($B311,1,1),_314_Table3_ColumnLookup,0),FALSE),
  IF(VALUE(LEFT($A311,3))=314,VLOOKUP(VALUE(MID($B311,2,1)),_314_Table3,MATCH(MID($B311,1,1),_314_Table3_ColumnLookup,0),FALSE)
+N("314"),
""))))))))))))))))))))))))</f>
        <v>#NAME?</v>
      </c>
      <c r="G311" t="s">
        <v>1141</v>
      </c>
      <c r="H311" s="321">
        <f>IFERROR(
IF(ISERROR($D311)=FALSE,$D311,IF(ISERROR($E311)=FALSE,$E311,IF(ISERROR($F311)=FALSE,$F311
+N("012 checkboxes"),
IF(
IF(OR(LEFT($A311,9)="Syndicate",LEFT($A311,12)="NewSyndicate"),VLOOKUP($A311,'012'!$J:$ZW,MATCH("Link to button",'012'!$J$1:$ZW$1,0),0)
+N("309 checkbox"),
IF($C311="309 LCR Summary0",VLOOKUP("Notes990",'309'!$P:$ZZ,MATCH("Link to button",'309'!$P$1:$ZZ$1,0),0)
+N("313 checkboxes"),
IF($C311="313 Financial Information0LcmVsScr",IF($C311="309 LCR Summary0",VLOOKUP("LcmVsScr",'309'!$N:$ZZ,MATCH("Link to button",'309'!$N$1:$ZZ$1,0),0),
IF($C311="313 Financial Information0LcrDocAttached",IF($C311="309 LCR Summary0",VLOOKUP("LcrDocAttached",'309'!$N:$ZZ,MATCH("Link to button",'309'!$N$1:$ZZ$1,0),
0)))))))=1,TRUE,FALSE)
))),"")</f>
        <v>0</v>
      </c>
      <c r="I311">
        <v>1996</v>
      </c>
    </row>
    <row r="312" spans="1:9" customFormat="1">
      <c r="A312" s="237" t="str">
        <f>VLOOKUP($G312,CSVLookups!$B:$R,MATCH(A$1,CSVLookups!$B$1:$R$1,0),FALSE)</f>
        <v>312 Projected Solvency II Technical Provisions at Time Zero</v>
      </c>
      <c r="B312" s="237" t="str">
        <f>VLOOKUP($G312,CSVLookups!$B:$R,MATCH(B$1,CSVLookups!$B$1:$R$1,0),FALSE)</f>
        <v>C</v>
      </c>
      <c r="C312" s="238" t="str">
        <f t="shared" si="5"/>
        <v>312 Projected Solvency II Technical Provisions at Time ZeroC1996</v>
      </c>
      <c r="D312" s="238">
        <f>IF(AND(VALUE(LEFT($A312,3))=309,LEN($B312)=3),VLOOKUP(VALUE(MID($B312,2,2)),_309_Table1,MATCH(MID($B312,1,1),_309_Table1_ColumnLookup,0),FALSE),
  IF($C312="309 LCR SummaryA",OneYearSCR,IF($C312="309 LCR SummaryB",UltimateSCR,IF(VALUE(LEFT($A312,3))=309,VLOOKUP(VALUE(MID($B312,2,1)),_309_Table1,MATCH(MID($B312,1,1),_309_Table1_ColumnLookup,0),FALSE)
+N("309"),
  IF(VALUE(LEFT($A312,3))=310,VLOOKUP(VALUE(MID($B312,2,1)),_310_Table1,MATCH(MID($B312,1,1),_310_Table1_ColumnLookup,0),FALSE)
+N("310"),
  IF(AND(VALUE(LEFT($A312,3))=311,LEN($I312)=4),VLOOKUP($I312,_311_Table1,MATCH($B312,_311_Table1_ColumnLookup,0),FALSE),
  IF(AND(VALUE(LEFT($A312,3))=311,OR($B312="I2",$B312="J2",$B312="K2",$B312="L2")),VLOOKUP('311'!$G$58,_311_Table1,MATCH(MID($B312,1,1),_311_Table1_ColumnLookup,0),FALSE),
  IF(AND(VALUE(LEFT($A312,3))=311,RIGHT($B312,5)="Total"),VLOOKUP('311'!$G$59,_311_Table1,MATCH(MID($B312,1,1),_311_Table1_ColumnLookup,0),FALSE),
  IF(VALUE(LEFT($A312,3))=311,VLOOKUP(VALUE(MID($B312,2,1)),_311_Table1,MATCH(MID($B312,1,1),_311_Table1_ColumnLookup,0),FALSE)
+N("311"),
  IF(AND(VALUE(LEFT($A312,3))=312,LEFT($G312,10)="Unincepted",$B312="G "),VLOOKUP(" ULO",_312_Table1,MATCH('312'!$N$16,_312_Table1_ColumnLookup,0),FALSE),
  IF(AND(VALUE(LEFT($A312,3))=312,LEFT($G312,10)="Unincepted",$B312="O "),VLOOKUP(" ULO",_312_Table1,MATCH('312'!$V$16,_312_Table1_ColumnLookup,0),FALSE),
  IF(AND(VALUE(LEFT($A312,3))=312,LEFT($G312,10)="Unincepted",$B312="Q "),VLOOKUP(" ULO",_312_Table1,MATCH('312'!$X$16,_312_Table1_ColumnLookup,0),FALSE),
  IF(AND(VALUE(LEFT($A312,3))=312,LEFT($G312,10)="Unincepted"),VLOOKUP(" ULO",_312_Table1,MATCH(LEFT($B312,1),_312_Table1_ColumnLookup,0),FALSE),
  IF(AND(VALUE(LEFT($A312,3))=312,LEFT($G312,5)="Total",$B312="G "),VLOOKUP('312'!$F$80,_312_Table1,MATCH('312'!$N$16,_312_Table1_ColumnLookup,0),FALSE),
  IF(AND(VALUE(LEFT($A312,3))=312,LEFT($G312,5)="Total",$B312="O "),VLOOKUP('312'!$F$80,_312_Table1,MATCH('312'!$V$16,_312_Table1_ColumnLookup,0),FALSE),
  IF(AND(VALUE(LEFT($A312,3))=312,LEFT($G312,5)="Total",$B312="Q "),VLOOKUP('312'!$F$80,_312_Table1,MATCH('312'!$X$16,_312_Table1_ColumnLookup,0),FALSE),
  IF(AND(VALUE(LEFT($A312,3))=312,LEFT($G312,5)="Total"),VLOOKUP('312'!$F$80,_312_Table1,MATCH(LEFT($B312,1),_312_Table1_ColumnLookup,0),FALSE),
  IF(AND(VALUE(LEFT($A312,3))=312,LEN($I312)=4,$B312="G"),VLOOKUP($I312,_312_Table1,MATCH('312'!$N$16,_312_Table1_ColumnLookup,0),FALSE),
  IF(AND(VALUE(LEFT($A312,3))=312,LEN($I312)=4,$B312="O"),VLOOKUP($I312,_312_Table1,MATCH('312'!$V$16,_312_Table1_ColumnLookup,0),FALSE),
  IF(AND(VALUE(LEFT($A312,3))=312,LEN($I312)=4,$B312="Q"),VLOOKUP($I312,_312_Table1,MATCH('312'!$X$16,_312_Table1_ColumnLookup,0),FALSE),
  IF(AND(VALUE(LEFT($A312,3))=312,LEN($I312)=4),VLOOKUP($I312,_312_Table1,MATCH(LEFT($B312,1),_312_Table1_ColumnLookup,0),FALSE)
+N("312"),
  IF(VALUE(LEFT($A312,3))=313,VLOOKUP(VALUE(MID($B312,2,1)),_313_Table1,MATCH(MID($B312,1,1),_313_Table1_ColumnLookup,0),FALSE)
+N("313"),
  IF(AND(VALUE(LEFT($A312,3))=314,LEN($B312)=3),VLOOKUP(VALUE(MID($B312,2,2)),_314_Table1,MATCH(MID($B312,1,1),_314_Table1_ColumnLookup,0),FALSE),
  IF(VALUE(LEFT($A312,3))=314,VLOOKUP(VALUE(MID($B312,2,1)),_314_Table1,MATCH(MID($B312,1,1),_314_Table1_ColumnLookup,0),FALSE)
+N("314"),
""))))))))))))))))))))))))</f>
        <v>0</v>
      </c>
      <c r="E312" s="238" t="e">
        <f>IF(AND(VALUE(LEFT($A312,3))=309,LEN($B312)=3),VLOOKUP(VALUE(MID($B312,2,2)),_309_Table2,MATCH(MID($B312,1,1),_309_Table2_ColumnLookup,0),FALSE),
  IF($C312="309 LCR SummaryA",OneYearSCR,IF($C312="309 LCR SummaryB",UltimateSCR,IF(VALUE(LEFT($A312,3))=309,VLOOKUP(VALUE(MID($B312,2,1)),_309_Table2,MATCH(MID($B312,1,1),_309_Table2_ColumnLookup,0),FALSE)
+N("309"),
  IF(VALUE(LEFT($A312,3))=310,VLOOKUP(VALUE(MID($B312,2,1)),_310_Table2,MATCH(MID($B312,1,1),_310_Table2_ColumnLookup,0),FALSE)
+N("310"),
  IF(AND(VALUE(LEFT($A312,3))=311,LEN($I312)=4),VLOOKUP($I312,_311_Table2,MATCH($B312,_311_Table2_ColumnLookup,0),FALSE),
  IF(AND(VALUE(LEFT($A312,3))=311,OR($B312="I2",$B312="J2",$B312="K2",$B312="L2")),VLOOKUP('311'!$G$58,_311_Table2,MATCH(MID($B312,1,1),_311_Table2_ColumnLookup,0),FALSE),
  IF(AND(VALUE(LEFT($A312,3))=311,RIGHT($B312,5)="Total"),VLOOKUP('311'!$G$59,_311_Table2,MATCH(MID($B312,1,1),_311_Table2_ColumnLookup,0),FALSE),
  IF(VALUE(LEFT($A312,3))=311,VLOOKUP(VALUE(MID($B312,2,1)),_311_Table2,MATCH(MID($B312,1,1),_311_Table2_ColumnLookup,0),FALSE)
+N("311"),
  IF(AND(VALUE(LEFT($A312,3))=312,LEFT($G312,10)="Unincepted",$B312="G "),VLOOKUP(" ULO",_312_Table2,MATCH('312'!$N$16,_312_Table2_ColumnLookup,0),FALSE),
  IF(AND(VALUE(LEFT($A312,3))=312,LEFT($G312,10)="Unincepted",$B312="O "),VLOOKUP(" ULO",_312_Table2,MATCH('312'!$V$16,_312_Table2_ColumnLookup,0),FALSE),
  IF(AND(VALUE(LEFT($A312,3))=312,LEFT($G312,10)="Unincepted",$B312="Q "),VLOOKUP(" ULO",_312_Table2,MATCH('312'!$X$16,_312_Table2_ColumnLookup,0),FALSE),
  IF(AND(VALUE(LEFT($A312,3))=312,LEFT($G312,10)="Unincepted"),VLOOKUP(" ULO",_312_Table2,MATCH(LEFT($B312,1),_312_Table2_ColumnLookup,0),FALSE),
  IF(AND(VALUE(LEFT($A312,3))=312,LEFT($G312,5)="Total",$B312="G "),VLOOKUP('312'!$F$80,_312_Table2,MATCH('312'!$N$16,_312_Table2_ColumnLookup,0),FALSE),
  IF(AND(VALUE(LEFT($A312,3))=312,LEFT($G312,5)="Total",$B312="O "),VLOOKUP('312'!$F$80,_312_Table2,MATCH('312'!$V$16,_312_Table2_ColumnLookup,0),FALSE),
  IF(AND(VALUE(LEFT($A312,3))=312,LEFT($G312,5)="Total",$B312="Q "),VLOOKUP('312'!$F$80,_312_Table2,MATCH('312'!$X$16,_312_Table2_ColumnLookup,0),FALSE),
  IF(AND(VALUE(LEFT($A312,3))=312,LEFT($G312,5)="Total"),VLOOKUP('312'!$F$80,_312_Table2,MATCH(LEFT($B312,1),_312_Table2_ColumnLookup,0),FALSE),
  IF(AND(VALUE(LEFT($A312,3))=312,LEN($I312)=4,$B312="G"),VLOOKUP($I312,_312_Table2,MATCH('312'!$N$16,_312_Table2_ColumnLookup,0),FALSE),
  IF(AND(VALUE(LEFT($A312,3))=312,LEN($I312)=4,$B312="O"),VLOOKUP($I312,_312_Table2,MATCH('312'!$V$16,_312_Table2_ColumnLookup,0),FALSE),
  IF(AND(VALUE(LEFT($A312,3))=312,LEN($I312)=4,$B312="Q"),VLOOKUP($I312,_312_Table2,MATCH('312'!$X$16,_312_Table2_ColumnLookup,0),FALSE),
  IF(AND(VALUE(LEFT($A312,3))=312,LEN($I312)=4),VLOOKUP($I312,_312_Table2,MATCH(LEFT($B312,1),_312_Table2_ColumnLookup,0),FALSE)
+N("312"),
  IF(VALUE(LEFT($A312,3))=313,VLOOKUP(VALUE(MID($B312,2,1)),_313_Table2,MATCH(MID($B312,1,1),_313_Table2_ColumnLookup,0),FALSE)
+N("313"),
  IF(AND(VALUE(LEFT($A312,3))=314,LEN($B312)=3),VLOOKUP(VALUE(MID($B312,2,2)),_314_Table2,MATCH(MID($B312,1,1),_314_Table2_ColumnLookup,0),FALSE),
  IF(VALUE(LEFT($A312,3))=314,VLOOKUP(VALUE(MID($B312,2,1)),_314_Table2,MATCH(MID($B312,1,1),_314_Table2_ColumnLookup,0),FALSE)
+N("314"),
""))))))))))))))))))))))))</f>
        <v>#NAME?</v>
      </c>
      <c r="F312" s="238" t="e">
        <f>IF(AND(VALUE(LEFT($A312,3))=309,LEN($B312)=3),VLOOKUP(VALUE(MID($B312,2,2)),_309_Table3,MATCH(MID($B312,1,1),_309_Table3_ColumnLookup,0),FALSE),
  IF($C312="309 LCR SummaryA",OneYearSCR,IF($C312="309 LCR SummaryB",UltimateSCR,IF(VALUE(LEFT($A312,3))=309,VLOOKUP(VALUE(MID($B312,2,1)),_309_Table3,MATCH(MID($B312,1,1),_309_Table3_ColumnLookup,0),FALSE)
+N("309"),
  IF(VALUE(LEFT($A312,3))=310,VLOOKUP(VALUE(MID($B312,2,1)),_310_Table3,MATCH(MID($B312,1,1),_310_Table3_ColumnLookup,0),FALSE)
+N("310"),
  IF(AND(VALUE(LEFT($A312,3))=311,LEN($I312)=4),VLOOKUP($I312,_311_Table3,MATCH($B312,_311_Table3_ColumnLookup,0),FALSE),
  IF(AND(VALUE(LEFT($A312,3))=311,OR($B312="I2",$B312="J2",$B312="K2",$B312="L2")),VLOOKUP('311'!$G$58,_311_Table3,MATCH(MID($B312,1,1),_311_Table3_ColumnLookup,0),FALSE),
  IF(AND(VALUE(LEFT($A312,3))=311,RIGHT($B312,5)="Total"),VLOOKUP('311'!$G$59,_311_Table3,MATCH(MID($B312,1,1),_311_Table3_ColumnLookup,0),FALSE),
  IF(VALUE(LEFT($A312,3))=311,VLOOKUP(VALUE(MID($B312,2,1)),_311_Table3,MATCH(MID($B312,1,1),_311_Table3_ColumnLookup,0),FALSE)
+N("311"),
  IF(AND(VALUE(LEFT($A312,3))=312,LEFT($G312,10)="Unincepted",$B312="G "),VLOOKUP(" ULO",_312_Table3,MATCH('312'!$N$16,_312_Table3_ColumnLookup,0),FALSE),
  IF(AND(VALUE(LEFT($A312,3))=312,LEFT($G312,10)="Unincepted",$B312="O "),VLOOKUP(" ULO",_312_Table3,MATCH('312'!$V$16,_312_Table3_ColumnLookup,0),FALSE),
  IF(AND(VALUE(LEFT($A312,3))=312,LEFT($G312,10)="Unincepted",$B312="Q "),VLOOKUP(" ULO",_312_Table3,MATCH('312'!$X$16,_312_Table3_ColumnLookup,0),FALSE),
  IF(AND(VALUE(LEFT($A312,3))=312,LEFT($G312,10)="Unincepted"),VLOOKUP(" ULO",_312_Table3,MATCH(LEFT($B312,1),_312_Table3_ColumnLookup,0),FALSE),
  IF(AND(VALUE(LEFT($A312,3))=312,LEFT($G312,5)="Total",$B312="G "),VLOOKUP('312'!$F$80,_312_Table3,MATCH('312'!$N$16,_312_Table3_ColumnLookup,0),FALSE),
  IF(AND(VALUE(LEFT($A312,3))=312,LEFT($G312,5)="Total",$B312="O "),VLOOKUP('312'!$F$80,_312_Table3,MATCH('312'!$V$16,_312_Table3_ColumnLookup,0),FALSE),
  IF(AND(VALUE(LEFT($A312,3))=312,LEFT($G312,5)="Total",$B312="Q "),VLOOKUP('312'!$F$80,_312_Table3,MATCH('312'!$X$16,_312_Table3_ColumnLookup,0),FALSE),
  IF(AND(VALUE(LEFT($A312,3))=312,LEFT($G312,5)="Total"),VLOOKUP('312'!$F$80,_312_Table3,MATCH(LEFT($B312,1),_312_Table3_ColumnLookup,0),FALSE),
  IF(AND(VALUE(LEFT($A312,3))=312,LEN($I312)=4,$B312="G"),VLOOKUP($I312,_312_Table3,MATCH('312'!$N$16,_312_Table3_ColumnLookup,0),FALSE),
  IF(AND(VALUE(LEFT($A312,3))=312,LEN($I312)=4,$B312="O"),VLOOKUP($I312,_312_Table3,MATCH('312'!$V$16,_312_Table3_ColumnLookup,0),FALSE),
  IF(AND(VALUE(LEFT($A312,3))=312,LEN($I312)=4,$B312="Q"),VLOOKUP($I312,_312_Table3,MATCH('312'!$X$16,_312_Table3_ColumnLookup,0),FALSE),
  IF(AND(VALUE(LEFT($A312,3))=312,LEN($I312)=4),VLOOKUP($I312,_312_Table3,MATCH(LEFT($B312,1),_312_Table3_ColumnLookup,0),FALSE)
+N("312"),
  IF(VALUE(LEFT($A312,3))=313,VLOOKUP(VALUE(MID($B312,2,1)),_313_Table3,MATCH(MID($B312,1,1),_313_Table3_ColumnLookup,0),FALSE)
+N("313"),
  IF(AND(VALUE(LEFT($A312,3))=314,LEN($B312)=3),VLOOKUP(VALUE(MID($B312,2,2)),_314_Table3,MATCH(MID($B312,1,1),_314_Table3_ColumnLookup,0),FALSE),
  IF(VALUE(LEFT($A312,3))=314,VLOOKUP(VALUE(MID($B312,2,1)),_314_Table3,MATCH(MID($B312,1,1),_314_Table3_ColumnLookup,0),FALSE)
+N("314"),
""))))))))))))))))))))))))</f>
        <v>#NAME?</v>
      </c>
      <c r="G312" t="s">
        <v>1142</v>
      </c>
      <c r="H312" s="321">
        <f>IFERROR(
IF(ISERROR($D312)=FALSE,$D312,IF(ISERROR($E312)=FALSE,$E312,IF(ISERROR($F312)=FALSE,$F312
+N("012 checkboxes"),
IF(
IF(OR(LEFT($A312,9)="Syndicate",LEFT($A312,12)="NewSyndicate"),VLOOKUP($A312,'012'!$J:$ZW,MATCH("Link to button",'012'!$J$1:$ZW$1,0),0)
+N("309 checkbox"),
IF($C312="309 LCR Summary0",VLOOKUP("Notes990",'309'!$P:$ZZ,MATCH("Link to button",'309'!$P$1:$ZZ$1,0),0)
+N("313 checkboxes"),
IF($C312="313 Financial Information0LcmVsScr",IF($C312="309 LCR Summary0",VLOOKUP("LcmVsScr",'309'!$N:$ZZ,MATCH("Link to button",'309'!$N$1:$ZZ$1,0),0),
IF($C312="313 Financial Information0LcrDocAttached",IF($C312="309 LCR Summary0",VLOOKUP("LcrDocAttached",'309'!$N:$ZZ,MATCH("Link to button",'309'!$N$1:$ZZ$1,0),
0)))))))=1,TRUE,FALSE)
))),"")</f>
        <v>0</v>
      </c>
      <c r="I312">
        <v>1996</v>
      </c>
    </row>
    <row r="313" spans="1:9" customFormat="1">
      <c r="A313" s="237" t="str">
        <f>VLOOKUP($G313,CSVLookups!$B:$R,MATCH(A$1,CSVLookups!$B$1:$R$1,0),FALSE)</f>
        <v>312 Projected Solvency II Technical Provisions at Time Zero</v>
      </c>
      <c r="B313" s="237" t="str">
        <f>VLOOKUP($G313,CSVLookups!$B:$R,MATCH(B$1,CSVLookups!$B$1:$R$1,0),FALSE)</f>
        <v>D</v>
      </c>
      <c r="C313" s="238" t="str">
        <f t="shared" si="5"/>
        <v>312 Projected Solvency II Technical Provisions at Time ZeroD1996</v>
      </c>
      <c r="D313" s="238">
        <f>IF(AND(VALUE(LEFT($A313,3))=309,LEN($B313)=3),VLOOKUP(VALUE(MID($B313,2,2)),_309_Table1,MATCH(MID($B313,1,1),_309_Table1_ColumnLookup,0),FALSE),
  IF($C313="309 LCR SummaryA",OneYearSCR,IF($C313="309 LCR SummaryB",UltimateSCR,IF(VALUE(LEFT($A313,3))=309,VLOOKUP(VALUE(MID($B313,2,1)),_309_Table1,MATCH(MID($B313,1,1),_309_Table1_ColumnLookup,0),FALSE)
+N("309"),
  IF(VALUE(LEFT($A313,3))=310,VLOOKUP(VALUE(MID($B313,2,1)),_310_Table1,MATCH(MID($B313,1,1),_310_Table1_ColumnLookup,0),FALSE)
+N("310"),
  IF(AND(VALUE(LEFT($A313,3))=311,LEN($I313)=4),VLOOKUP($I313,_311_Table1,MATCH($B313,_311_Table1_ColumnLookup,0),FALSE),
  IF(AND(VALUE(LEFT($A313,3))=311,OR($B313="I2",$B313="J2",$B313="K2",$B313="L2")),VLOOKUP('311'!$G$58,_311_Table1,MATCH(MID($B313,1,1),_311_Table1_ColumnLookup,0),FALSE),
  IF(AND(VALUE(LEFT($A313,3))=311,RIGHT($B313,5)="Total"),VLOOKUP('311'!$G$59,_311_Table1,MATCH(MID($B313,1,1),_311_Table1_ColumnLookup,0),FALSE),
  IF(VALUE(LEFT($A313,3))=311,VLOOKUP(VALUE(MID($B313,2,1)),_311_Table1,MATCH(MID($B313,1,1),_311_Table1_ColumnLookup,0),FALSE)
+N("311"),
  IF(AND(VALUE(LEFT($A313,3))=312,LEFT($G313,10)="Unincepted",$B313="G "),VLOOKUP(" ULO",_312_Table1,MATCH('312'!$N$16,_312_Table1_ColumnLookup,0),FALSE),
  IF(AND(VALUE(LEFT($A313,3))=312,LEFT($G313,10)="Unincepted",$B313="O "),VLOOKUP(" ULO",_312_Table1,MATCH('312'!$V$16,_312_Table1_ColumnLookup,0),FALSE),
  IF(AND(VALUE(LEFT($A313,3))=312,LEFT($G313,10)="Unincepted",$B313="Q "),VLOOKUP(" ULO",_312_Table1,MATCH('312'!$X$16,_312_Table1_ColumnLookup,0),FALSE),
  IF(AND(VALUE(LEFT($A313,3))=312,LEFT($G313,10)="Unincepted"),VLOOKUP(" ULO",_312_Table1,MATCH(LEFT($B313,1),_312_Table1_ColumnLookup,0),FALSE),
  IF(AND(VALUE(LEFT($A313,3))=312,LEFT($G313,5)="Total",$B313="G "),VLOOKUP('312'!$F$80,_312_Table1,MATCH('312'!$N$16,_312_Table1_ColumnLookup,0),FALSE),
  IF(AND(VALUE(LEFT($A313,3))=312,LEFT($G313,5)="Total",$B313="O "),VLOOKUP('312'!$F$80,_312_Table1,MATCH('312'!$V$16,_312_Table1_ColumnLookup,0),FALSE),
  IF(AND(VALUE(LEFT($A313,3))=312,LEFT($G313,5)="Total",$B313="Q "),VLOOKUP('312'!$F$80,_312_Table1,MATCH('312'!$X$16,_312_Table1_ColumnLookup,0),FALSE),
  IF(AND(VALUE(LEFT($A313,3))=312,LEFT($G313,5)="Total"),VLOOKUP('312'!$F$80,_312_Table1,MATCH(LEFT($B313,1),_312_Table1_ColumnLookup,0),FALSE),
  IF(AND(VALUE(LEFT($A313,3))=312,LEN($I313)=4,$B313="G"),VLOOKUP($I313,_312_Table1,MATCH('312'!$N$16,_312_Table1_ColumnLookup,0),FALSE),
  IF(AND(VALUE(LEFT($A313,3))=312,LEN($I313)=4,$B313="O"),VLOOKUP($I313,_312_Table1,MATCH('312'!$V$16,_312_Table1_ColumnLookup,0),FALSE),
  IF(AND(VALUE(LEFT($A313,3))=312,LEN($I313)=4,$B313="Q"),VLOOKUP($I313,_312_Table1,MATCH('312'!$X$16,_312_Table1_ColumnLookup,0),FALSE),
  IF(AND(VALUE(LEFT($A313,3))=312,LEN($I313)=4),VLOOKUP($I313,_312_Table1,MATCH(LEFT($B313,1),_312_Table1_ColumnLookup,0),FALSE)
+N("312"),
  IF(VALUE(LEFT($A313,3))=313,VLOOKUP(VALUE(MID($B313,2,1)),_313_Table1,MATCH(MID($B313,1,1),_313_Table1_ColumnLookup,0),FALSE)
+N("313"),
  IF(AND(VALUE(LEFT($A313,3))=314,LEN($B313)=3),VLOOKUP(VALUE(MID($B313,2,2)),_314_Table1,MATCH(MID($B313,1,1),_314_Table1_ColumnLookup,0),FALSE),
  IF(VALUE(LEFT($A313,3))=314,VLOOKUP(VALUE(MID($B313,2,1)),_314_Table1,MATCH(MID($B313,1,1),_314_Table1_ColumnLookup,0),FALSE)
+N("314"),
""))))))))))))))))))))))))</f>
        <v>0</v>
      </c>
      <c r="E313" s="238" t="e">
        <f>IF(AND(VALUE(LEFT($A313,3))=309,LEN($B313)=3),VLOOKUP(VALUE(MID($B313,2,2)),_309_Table2,MATCH(MID($B313,1,1),_309_Table2_ColumnLookup,0),FALSE),
  IF($C313="309 LCR SummaryA",OneYearSCR,IF($C313="309 LCR SummaryB",UltimateSCR,IF(VALUE(LEFT($A313,3))=309,VLOOKUP(VALUE(MID($B313,2,1)),_309_Table2,MATCH(MID($B313,1,1),_309_Table2_ColumnLookup,0),FALSE)
+N("309"),
  IF(VALUE(LEFT($A313,3))=310,VLOOKUP(VALUE(MID($B313,2,1)),_310_Table2,MATCH(MID($B313,1,1),_310_Table2_ColumnLookup,0),FALSE)
+N("310"),
  IF(AND(VALUE(LEFT($A313,3))=311,LEN($I313)=4),VLOOKUP($I313,_311_Table2,MATCH($B313,_311_Table2_ColumnLookup,0),FALSE),
  IF(AND(VALUE(LEFT($A313,3))=311,OR($B313="I2",$B313="J2",$B313="K2",$B313="L2")),VLOOKUP('311'!$G$58,_311_Table2,MATCH(MID($B313,1,1),_311_Table2_ColumnLookup,0),FALSE),
  IF(AND(VALUE(LEFT($A313,3))=311,RIGHT($B313,5)="Total"),VLOOKUP('311'!$G$59,_311_Table2,MATCH(MID($B313,1,1),_311_Table2_ColumnLookup,0),FALSE),
  IF(VALUE(LEFT($A313,3))=311,VLOOKUP(VALUE(MID($B313,2,1)),_311_Table2,MATCH(MID($B313,1,1),_311_Table2_ColumnLookup,0),FALSE)
+N("311"),
  IF(AND(VALUE(LEFT($A313,3))=312,LEFT($G313,10)="Unincepted",$B313="G "),VLOOKUP(" ULO",_312_Table2,MATCH('312'!$N$16,_312_Table2_ColumnLookup,0),FALSE),
  IF(AND(VALUE(LEFT($A313,3))=312,LEFT($G313,10)="Unincepted",$B313="O "),VLOOKUP(" ULO",_312_Table2,MATCH('312'!$V$16,_312_Table2_ColumnLookup,0),FALSE),
  IF(AND(VALUE(LEFT($A313,3))=312,LEFT($G313,10)="Unincepted",$B313="Q "),VLOOKUP(" ULO",_312_Table2,MATCH('312'!$X$16,_312_Table2_ColumnLookup,0),FALSE),
  IF(AND(VALUE(LEFT($A313,3))=312,LEFT($G313,10)="Unincepted"),VLOOKUP(" ULO",_312_Table2,MATCH(LEFT($B313,1),_312_Table2_ColumnLookup,0),FALSE),
  IF(AND(VALUE(LEFT($A313,3))=312,LEFT($G313,5)="Total",$B313="G "),VLOOKUP('312'!$F$80,_312_Table2,MATCH('312'!$N$16,_312_Table2_ColumnLookup,0),FALSE),
  IF(AND(VALUE(LEFT($A313,3))=312,LEFT($G313,5)="Total",$B313="O "),VLOOKUP('312'!$F$80,_312_Table2,MATCH('312'!$V$16,_312_Table2_ColumnLookup,0),FALSE),
  IF(AND(VALUE(LEFT($A313,3))=312,LEFT($G313,5)="Total",$B313="Q "),VLOOKUP('312'!$F$80,_312_Table2,MATCH('312'!$X$16,_312_Table2_ColumnLookup,0),FALSE),
  IF(AND(VALUE(LEFT($A313,3))=312,LEFT($G313,5)="Total"),VLOOKUP('312'!$F$80,_312_Table2,MATCH(LEFT($B313,1),_312_Table2_ColumnLookup,0),FALSE),
  IF(AND(VALUE(LEFT($A313,3))=312,LEN($I313)=4,$B313="G"),VLOOKUP($I313,_312_Table2,MATCH('312'!$N$16,_312_Table2_ColumnLookup,0),FALSE),
  IF(AND(VALUE(LEFT($A313,3))=312,LEN($I313)=4,$B313="O"),VLOOKUP($I313,_312_Table2,MATCH('312'!$V$16,_312_Table2_ColumnLookup,0),FALSE),
  IF(AND(VALUE(LEFT($A313,3))=312,LEN($I313)=4,$B313="Q"),VLOOKUP($I313,_312_Table2,MATCH('312'!$X$16,_312_Table2_ColumnLookup,0),FALSE),
  IF(AND(VALUE(LEFT($A313,3))=312,LEN($I313)=4),VLOOKUP($I313,_312_Table2,MATCH(LEFT($B313,1),_312_Table2_ColumnLookup,0),FALSE)
+N("312"),
  IF(VALUE(LEFT($A313,3))=313,VLOOKUP(VALUE(MID($B313,2,1)),_313_Table2,MATCH(MID($B313,1,1),_313_Table2_ColumnLookup,0),FALSE)
+N("313"),
  IF(AND(VALUE(LEFT($A313,3))=314,LEN($B313)=3),VLOOKUP(VALUE(MID($B313,2,2)),_314_Table2,MATCH(MID($B313,1,1),_314_Table2_ColumnLookup,0),FALSE),
  IF(VALUE(LEFT($A313,3))=314,VLOOKUP(VALUE(MID($B313,2,1)),_314_Table2,MATCH(MID($B313,1,1),_314_Table2_ColumnLookup,0),FALSE)
+N("314"),
""))))))))))))))))))))))))</f>
        <v>#NAME?</v>
      </c>
      <c r="F313" s="238" t="e">
        <f>IF(AND(VALUE(LEFT($A313,3))=309,LEN($B313)=3),VLOOKUP(VALUE(MID($B313,2,2)),_309_Table3,MATCH(MID($B313,1,1),_309_Table3_ColumnLookup,0),FALSE),
  IF($C313="309 LCR SummaryA",OneYearSCR,IF($C313="309 LCR SummaryB",UltimateSCR,IF(VALUE(LEFT($A313,3))=309,VLOOKUP(VALUE(MID($B313,2,1)),_309_Table3,MATCH(MID($B313,1,1),_309_Table3_ColumnLookup,0),FALSE)
+N("309"),
  IF(VALUE(LEFT($A313,3))=310,VLOOKUP(VALUE(MID($B313,2,1)),_310_Table3,MATCH(MID($B313,1,1),_310_Table3_ColumnLookup,0),FALSE)
+N("310"),
  IF(AND(VALUE(LEFT($A313,3))=311,LEN($I313)=4),VLOOKUP($I313,_311_Table3,MATCH($B313,_311_Table3_ColumnLookup,0),FALSE),
  IF(AND(VALUE(LEFT($A313,3))=311,OR($B313="I2",$B313="J2",$B313="K2",$B313="L2")),VLOOKUP('311'!$G$58,_311_Table3,MATCH(MID($B313,1,1),_311_Table3_ColumnLookup,0),FALSE),
  IF(AND(VALUE(LEFT($A313,3))=311,RIGHT($B313,5)="Total"),VLOOKUP('311'!$G$59,_311_Table3,MATCH(MID($B313,1,1),_311_Table3_ColumnLookup,0),FALSE),
  IF(VALUE(LEFT($A313,3))=311,VLOOKUP(VALUE(MID($B313,2,1)),_311_Table3,MATCH(MID($B313,1,1),_311_Table3_ColumnLookup,0),FALSE)
+N("311"),
  IF(AND(VALUE(LEFT($A313,3))=312,LEFT($G313,10)="Unincepted",$B313="G "),VLOOKUP(" ULO",_312_Table3,MATCH('312'!$N$16,_312_Table3_ColumnLookup,0),FALSE),
  IF(AND(VALUE(LEFT($A313,3))=312,LEFT($G313,10)="Unincepted",$B313="O "),VLOOKUP(" ULO",_312_Table3,MATCH('312'!$V$16,_312_Table3_ColumnLookup,0),FALSE),
  IF(AND(VALUE(LEFT($A313,3))=312,LEFT($G313,10)="Unincepted",$B313="Q "),VLOOKUP(" ULO",_312_Table3,MATCH('312'!$X$16,_312_Table3_ColumnLookup,0),FALSE),
  IF(AND(VALUE(LEFT($A313,3))=312,LEFT($G313,10)="Unincepted"),VLOOKUP(" ULO",_312_Table3,MATCH(LEFT($B313,1),_312_Table3_ColumnLookup,0),FALSE),
  IF(AND(VALUE(LEFT($A313,3))=312,LEFT($G313,5)="Total",$B313="G "),VLOOKUP('312'!$F$80,_312_Table3,MATCH('312'!$N$16,_312_Table3_ColumnLookup,0),FALSE),
  IF(AND(VALUE(LEFT($A313,3))=312,LEFT($G313,5)="Total",$B313="O "),VLOOKUP('312'!$F$80,_312_Table3,MATCH('312'!$V$16,_312_Table3_ColumnLookup,0),FALSE),
  IF(AND(VALUE(LEFT($A313,3))=312,LEFT($G313,5)="Total",$B313="Q "),VLOOKUP('312'!$F$80,_312_Table3,MATCH('312'!$X$16,_312_Table3_ColumnLookup,0),FALSE),
  IF(AND(VALUE(LEFT($A313,3))=312,LEFT($G313,5)="Total"),VLOOKUP('312'!$F$80,_312_Table3,MATCH(LEFT($B313,1),_312_Table3_ColumnLookup,0),FALSE),
  IF(AND(VALUE(LEFT($A313,3))=312,LEN($I313)=4,$B313="G"),VLOOKUP($I313,_312_Table3,MATCH('312'!$N$16,_312_Table3_ColumnLookup,0),FALSE),
  IF(AND(VALUE(LEFT($A313,3))=312,LEN($I313)=4,$B313="O"),VLOOKUP($I313,_312_Table3,MATCH('312'!$V$16,_312_Table3_ColumnLookup,0),FALSE),
  IF(AND(VALUE(LEFT($A313,3))=312,LEN($I313)=4,$B313="Q"),VLOOKUP($I313,_312_Table3,MATCH('312'!$X$16,_312_Table3_ColumnLookup,0),FALSE),
  IF(AND(VALUE(LEFT($A313,3))=312,LEN($I313)=4),VLOOKUP($I313,_312_Table3,MATCH(LEFT($B313,1),_312_Table3_ColumnLookup,0),FALSE)
+N("312"),
  IF(VALUE(LEFT($A313,3))=313,VLOOKUP(VALUE(MID($B313,2,1)),_313_Table3,MATCH(MID($B313,1,1),_313_Table3_ColumnLookup,0),FALSE)
+N("313"),
  IF(AND(VALUE(LEFT($A313,3))=314,LEN($B313)=3),VLOOKUP(VALUE(MID($B313,2,2)),_314_Table3,MATCH(MID($B313,1,1),_314_Table3_ColumnLookup,0),FALSE),
  IF(VALUE(LEFT($A313,3))=314,VLOOKUP(VALUE(MID($B313,2,1)),_314_Table3,MATCH(MID($B313,1,1),_314_Table3_ColumnLookup,0),FALSE)
+N("314"),
""))))))))))))))))))))))))</f>
        <v>#NAME?</v>
      </c>
      <c r="G313" t="s">
        <v>1143</v>
      </c>
      <c r="H313" s="321">
        <f>IFERROR(
IF(ISERROR($D313)=FALSE,$D313,IF(ISERROR($E313)=FALSE,$E313,IF(ISERROR($F313)=FALSE,$F313
+N("012 checkboxes"),
IF(
IF(OR(LEFT($A313,9)="Syndicate",LEFT($A313,12)="NewSyndicate"),VLOOKUP($A313,'012'!$J:$ZW,MATCH("Link to button",'012'!$J$1:$ZW$1,0),0)
+N("309 checkbox"),
IF($C313="309 LCR Summary0",VLOOKUP("Notes990",'309'!$P:$ZZ,MATCH("Link to button",'309'!$P$1:$ZZ$1,0),0)
+N("313 checkboxes"),
IF($C313="313 Financial Information0LcmVsScr",IF($C313="309 LCR Summary0",VLOOKUP("LcmVsScr",'309'!$N:$ZZ,MATCH("Link to button",'309'!$N$1:$ZZ$1,0),0),
IF($C313="313 Financial Information0LcrDocAttached",IF($C313="309 LCR Summary0",VLOOKUP("LcrDocAttached",'309'!$N:$ZZ,MATCH("Link to button",'309'!$N$1:$ZZ$1,0),
0)))))))=1,TRUE,FALSE)
))),"")</f>
        <v>0</v>
      </c>
      <c r="I313">
        <v>1996</v>
      </c>
    </row>
    <row r="314" spans="1:9" customFormat="1">
      <c r="A314" s="237" t="str">
        <f>VLOOKUP($G314,CSVLookups!$B:$R,MATCH(A$1,CSVLookups!$B$1:$R$1,0),FALSE)</f>
        <v>312 Projected Solvency II Technical Provisions at Time Zero</v>
      </c>
      <c r="B314" s="237" t="str">
        <f>VLOOKUP($G314,CSVLookups!$B:$R,MATCH(B$1,CSVLookups!$B$1:$R$1,0),FALSE)</f>
        <v>E</v>
      </c>
      <c r="C314" s="238" t="str">
        <f t="shared" si="5"/>
        <v>312 Projected Solvency II Technical Provisions at Time ZeroE1996</v>
      </c>
      <c r="D314" s="238">
        <f>IF(AND(VALUE(LEFT($A314,3))=309,LEN($B314)=3),VLOOKUP(VALUE(MID($B314,2,2)),_309_Table1,MATCH(MID($B314,1,1),_309_Table1_ColumnLookup,0),FALSE),
  IF($C314="309 LCR SummaryA",OneYearSCR,IF($C314="309 LCR SummaryB",UltimateSCR,IF(VALUE(LEFT($A314,3))=309,VLOOKUP(VALUE(MID($B314,2,1)),_309_Table1,MATCH(MID($B314,1,1),_309_Table1_ColumnLookup,0),FALSE)
+N("309"),
  IF(VALUE(LEFT($A314,3))=310,VLOOKUP(VALUE(MID($B314,2,1)),_310_Table1,MATCH(MID($B314,1,1),_310_Table1_ColumnLookup,0),FALSE)
+N("310"),
  IF(AND(VALUE(LEFT($A314,3))=311,LEN($I314)=4),VLOOKUP($I314,_311_Table1,MATCH($B314,_311_Table1_ColumnLookup,0),FALSE),
  IF(AND(VALUE(LEFT($A314,3))=311,OR($B314="I2",$B314="J2",$B314="K2",$B314="L2")),VLOOKUP('311'!$G$58,_311_Table1,MATCH(MID($B314,1,1),_311_Table1_ColumnLookup,0),FALSE),
  IF(AND(VALUE(LEFT($A314,3))=311,RIGHT($B314,5)="Total"),VLOOKUP('311'!$G$59,_311_Table1,MATCH(MID($B314,1,1),_311_Table1_ColumnLookup,0),FALSE),
  IF(VALUE(LEFT($A314,3))=311,VLOOKUP(VALUE(MID($B314,2,1)),_311_Table1,MATCH(MID($B314,1,1),_311_Table1_ColumnLookup,0),FALSE)
+N("311"),
  IF(AND(VALUE(LEFT($A314,3))=312,LEFT($G314,10)="Unincepted",$B314="G "),VLOOKUP(" ULO",_312_Table1,MATCH('312'!$N$16,_312_Table1_ColumnLookup,0),FALSE),
  IF(AND(VALUE(LEFT($A314,3))=312,LEFT($G314,10)="Unincepted",$B314="O "),VLOOKUP(" ULO",_312_Table1,MATCH('312'!$V$16,_312_Table1_ColumnLookup,0),FALSE),
  IF(AND(VALUE(LEFT($A314,3))=312,LEFT($G314,10)="Unincepted",$B314="Q "),VLOOKUP(" ULO",_312_Table1,MATCH('312'!$X$16,_312_Table1_ColumnLookup,0),FALSE),
  IF(AND(VALUE(LEFT($A314,3))=312,LEFT($G314,10)="Unincepted"),VLOOKUP(" ULO",_312_Table1,MATCH(LEFT($B314,1),_312_Table1_ColumnLookup,0),FALSE),
  IF(AND(VALUE(LEFT($A314,3))=312,LEFT($G314,5)="Total",$B314="G "),VLOOKUP('312'!$F$80,_312_Table1,MATCH('312'!$N$16,_312_Table1_ColumnLookup,0),FALSE),
  IF(AND(VALUE(LEFT($A314,3))=312,LEFT($G314,5)="Total",$B314="O "),VLOOKUP('312'!$F$80,_312_Table1,MATCH('312'!$V$16,_312_Table1_ColumnLookup,0),FALSE),
  IF(AND(VALUE(LEFT($A314,3))=312,LEFT($G314,5)="Total",$B314="Q "),VLOOKUP('312'!$F$80,_312_Table1,MATCH('312'!$X$16,_312_Table1_ColumnLookup,0),FALSE),
  IF(AND(VALUE(LEFT($A314,3))=312,LEFT($G314,5)="Total"),VLOOKUP('312'!$F$80,_312_Table1,MATCH(LEFT($B314,1),_312_Table1_ColumnLookup,0),FALSE),
  IF(AND(VALUE(LEFT($A314,3))=312,LEN($I314)=4,$B314="G"),VLOOKUP($I314,_312_Table1,MATCH('312'!$N$16,_312_Table1_ColumnLookup,0),FALSE),
  IF(AND(VALUE(LEFT($A314,3))=312,LEN($I314)=4,$B314="O"),VLOOKUP($I314,_312_Table1,MATCH('312'!$V$16,_312_Table1_ColumnLookup,0),FALSE),
  IF(AND(VALUE(LEFT($A314,3))=312,LEN($I314)=4,$B314="Q"),VLOOKUP($I314,_312_Table1,MATCH('312'!$X$16,_312_Table1_ColumnLookup,0),FALSE),
  IF(AND(VALUE(LEFT($A314,3))=312,LEN($I314)=4),VLOOKUP($I314,_312_Table1,MATCH(LEFT($B314,1),_312_Table1_ColumnLookup,0),FALSE)
+N("312"),
  IF(VALUE(LEFT($A314,3))=313,VLOOKUP(VALUE(MID($B314,2,1)),_313_Table1,MATCH(MID($B314,1,1),_313_Table1_ColumnLookup,0),FALSE)
+N("313"),
  IF(AND(VALUE(LEFT($A314,3))=314,LEN($B314)=3),VLOOKUP(VALUE(MID($B314,2,2)),_314_Table1,MATCH(MID($B314,1,1),_314_Table1_ColumnLookup,0),FALSE),
  IF(VALUE(LEFT($A314,3))=314,VLOOKUP(VALUE(MID($B314,2,1)),_314_Table1,MATCH(MID($B314,1,1),_314_Table1_ColumnLookup,0),FALSE)
+N("314"),
""))))))))))))))))))))))))</f>
        <v>0</v>
      </c>
      <c r="E314" s="238" t="e">
        <f>IF(AND(VALUE(LEFT($A314,3))=309,LEN($B314)=3),VLOOKUP(VALUE(MID($B314,2,2)),_309_Table2,MATCH(MID($B314,1,1),_309_Table2_ColumnLookup,0),FALSE),
  IF($C314="309 LCR SummaryA",OneYearSCR,IF($C314="309 LCR SummaryB",UltimateSCR,IF(VALUE(LEFT($A314,3))=309,VLOOKUP(VALUE(MID($B314,2,1)),_309_Table2,MATCH(MID($B314,1,1),_309_Table2_ColumnLookup,0),FALSE)
+N("309"),
  IF(VALUE(LEFT($A314,3))=310,VLOOKUP(VALUE(MID($B314,2,1)),_310_Table2,MATCH(MID($B314,1,1),_310_Table2_ColumnLookup,0),FALSE)
+N("310"),
  IF(AND(VALUE(LEFT($A314,3))=311,LEN($I314)=4),VLOOKUP($I314,_311_Table2,MATCH($B314,_311_Table2_ColumnLookup,0),FALSE),
  IF(AND(VALUE(LEFT($A314,3))=311,OR($B314="I2",$B314="J2",$B314="K2",$B314="L2")),VLOOKUP('311'!$G$58,_311_Table2,MATCH(MID($B314,1,1),_311_Table2_ColumnLookup,0),FALSE),
  IF(AND(VALUE(LEFT($A314,3))=311,RIGHT($B314,5)="Total"),VLOOKUP('311'!$G$59,_311_Table2,MATCH(MID($B314,1,1),_311_Table2_ColumnLookup,0),FALSE),
  IF(VALUE(LEFT($A314,3))=311,VLOOKUP(VALUE(MID($B314,2,1)),_311_Table2,MATCH(MID($B314,1,1),_311_Table2_ColumnLookup,0),FALSE)
+N("311"),
  IF(AND(VALUE(LEFT($A314,3))=312,LEFT($G314,10)="Unincepted",$B314="G "),VLOOKUP(" ULO",_312_Table2,MATCH('312'!$N$16,_312_Table2_ColumnLookup,0),FALSE),
  IF(AND(VALUE(LEFT($A314,3))=312,LEFT($G314,10)="Unincepted",$B314="O "),VLOOKUP(" ULO",_312_Table2,MATCH('312'!$V$16,_312_Table2_ColumnLookup,0),FALSE),
  IF(AND(VALUE(LEFT($A314,3))=312,LEFT($G314,10)="Unincepted",$B314="Q "),VLOOKUP(" ULO",_312_Table2,MATCH('312'!$X$16,_312_Table2_ColumnLookup,0),FALSE),
  IF(AND(VALUE(LEFT($A314,3))=312,LEFT($G314,10)="Unincepted"),VLOOKUP(" ULO",_312_Table2,MATCH(LEFT($B314,1),_312_Table2_ColumnLookup,0),FALSE),
  IF(AND(VALUE(LEFT($A314,3))=312,LEFT($G314,5)="Total",$B314="G "),VLOOKUP('312'!$F$80,_312_Table2,MATCH('312'!$N$16,_312_Table2_ColumnLookup,0),FALSE),
  IF(AND(VALUE(LEFT($A314,3))=312,LEFT($G314,5)="Total",$B314="O "),VLOOKUP('312'!$F$80,_312_Table2,MATCH('312'!$V$16,_312_Table2_ColumnLookup,0),FALSE),
  IF(AND(VALUE(LEFT($A314,3))=312,LEFT($G314,5)="Total",$B314="Q "),VLOOKUP('312'!$F$80,_312_Table2,MATCH('312'!$X$16,_312_Table2_ColumnLookup,0),FALSE),
  IF(AND(VALUE(LEFT($A314,3))=312,LEFT($G314,5)="Total"),VLOOKUP('312'!$F$80,_312_Table2,MATCH(LEFT($B314,1),_312_Table2_ColumnLookup,0),FALSE),
  IF(AND(VALUE(LEFT($A314,3))=312,LEN($I314)=4,$B314="G"),VLOOKUP($I314,_312_Table2,MATCH('312'!$N$16,_312_Table2_ColumnLookup,0),FALSE),
  IF(AND(VALUE(LEFT($A314,3))=312,LEN($I314)=4,$B314="O"),VLOOKUP($I314,_312_Table2,MATCH('312'!$V$16,_312_Table2_ColumnLookup,0),FALSE),
  IF(AND(VALUE(LEFT($A314,3))=312,LEN($I314)=4,$B314="Q"),VLOOKUP($I314,_312_Table2,MATCH('312'!$X$16,_312_Table2_ColumnLookup,0),FALSE),
  IF(AND(VALUE(LEFT($A314,3))=312,LEN($I314)=4),VLOOKUP($I314,_312_Table2,MATCH(LEFT($B314,1),_312_Table2_ColumnLookup,0),FALSE)
+N("312"),
  IF(VALUE(LEFT($A314,3))=313,VLOOKUP(VALUE(MID($B314,2,1)),_313_Table2,MATCH(MID($B314,1,1),_313_Table2_ColumnLookup,0),FALSE)
+N("313"),
  IF(AND(VALUE(LEFT($A314,3))=314,LEN($B314)=3),VLOOKUP(VALUE(MID($B314,2,2)),_314_Table2,MATCH(MID($B314,1,1),_314_Table2_ColumnLookup,0),FALSE),
  IF(VALUE(LEFT($A314,3))=314,VLOOKUP(VALUE(MID($B314,2,1)),_314_Table2,MATCH(MID($B314,1,1),_314_Table2_ColumnLookup,0),FALSE)
+N("314"),
""))))))))))))))))))))))))</f>
        <v>#NAME?</v>
      </c>
      <c r="F314" s="238" t="e">
        <f>IF(AND(VALUE(LEFT($A314,3))=309,LEN($B314)=3),VLOOKUP(VALUE(MID($B314,2,2)),_309_Table3,MATCH(MID($B314,1,1),_309_Table3_ColumnLookup,0),FALSE),
  IF($C314="309 LCR SummaryA",OneYearSCR,IF($C314="309 LCR SummaryB",UltimateSCR,IF(VALUE(LEFT($A314,3))=309,VLOOKUP(VALUE(MID($B314,2,1)),_309_Table3,MATCH(MID($B314,1,1),_309_Table3_ColumnLookup,0),FALSE)
+N("309"),
  IF(VALUE(LEFT($A314,3))=310,VLOOKUP(VALUE(MID($B314,2,1)),_310_Table3,MATCH(MID($B314,1,1),_310_Table3_ColumnLookup,0),FALSE)
+N("310"),
  IF(AND(VALUE(LEFT($A314,3))=311,LEN($I314)=4),VLOOKUP($I314,_311_Table3,MATCH($B314,_311_Table3_ColumnLookup,0),FALSE),
  IF(AND(VALUE(LEFT($A314,3))=311,OR($B314="I2",$B314="J2",$B314="K2",$B314="L2")),VLOOKUP('311'!$G$58,_311_Table3,MATCH(MID($B314,1,1),_311_Table3_ColumnLookup,0),FALSE),
  IF(AND(VALUE(LEFT($A314,3))=311,RIGHT($B314,5)="Total"),VLOOKUP('311'!$G$59,_311_Table3,MATCH(MID($B314,1,1),_311_Table3_ColumnLookup,0),FALSE),
  IF(VALUE(LEFT($A314,3))=311,VLOOKUP(VALUE(MID($B314,2,1)),_311_Table3,MATCH(MID($B314,1,1),_311_Table3_ColumnLookup,0),FALSE)
+N("311"),
  IF(AND(VALUE(LEFT($A314,3))=312,LEFT($G314,10)="Unincepted",$B314="G "),VLOOKUP(" ULO",_312_Table3,MATCH('312'!$N$16,_312_Table3_ColumnLookup,0),FALSE),
  IF(AND(VALUE(LEFT($A314,3))=312,LEFT($G314,10)="Unincepted",$B314="O "),VLOOKUP(" ULO",_312_Table3,MATCH('312'!$V$16,_312_Table3_ColumnLookup,0),FALSE),
  IF(AND(VALUE(LEFT($A314,3))=312,LEFT($G314,10)="Unincepted",$B314="Q "),VLOOKUP(" ULO",_312_Table3,MATCH('312'!$X$16,_312_Table3_ColumnLookup,0),FALSE),
  IF(AND(VALUE(LEFT($A314,3))=312,LEFT($G314,10)="Unincepted"),VLOOKUP(" ULO",_312_Table3,MATCH(LEFT($B314,1),_312_Table3_ColumnLookup,0),FALSE),
  IF(AND(VALUE(LEFT($A314,3))=312,LEFT($G314,5)="Total",$B314="G "),VLOOKUP('312'!$F$80,_312_Table3,MATCH('312'!$N$16,_312_Table3_ColumnLookup,0),FALSE),
  IF(AND(VALUE(LEFT($A314,3))=312,LEFT($G314,5)="Total",$B314="O "),VLOOKUP('312'!$F$80,_312_Table3,MATCH('312'!$V$16,_312_Table3_ColumnLookup,0),FALSE),
  IF(AND(VALUE(LEFT($A314,3))=312,LEFT($G314,5)="Total",$B314="Q "),VLOOKUP('312'!$F$80,_312_Table3,MATCH('312'!$X$16,_312_Table3_ColumnLookup,0),FALSE),
  IF(AND(VALUE(LEFT($A314,3))=312,LEFT($G314,5)="Total"),VLOOKUP('312'!$F$80,_312_Table3,MATCH(LEFT($B314,1),_312_Table3_ColumnLookup,0),FALSE),
  IF(AND(VALUE(LEFT($A314,3))=312,LEN($I314)=4,$B314="G"),VLOOKUP($I314,_312_Table3,MATCH('312'!$N$16,_312_Table3_ColumnLookup,0),FALSE),
  IF(AND(VALUE(LEFT($A314,3))=312,LEN($I314)=4,$B314="O"),VLOOKUP($I314,_312_Table3,MATCH('312'!$V$16,_312_Table3_ColumnLookup,0),FALSE),
  IF(AND(VALUE(LEFT($A314,3))=312,LEN($I314)=4,$B314="Q"),VLOOKUP($I314,_312_Table3,MATCH('312'!$X$16,_312_Table3_ColumnLookup,0),FALSE),
  IF(AND(VALUE(LEFT($A314,3))=312,LEN($I314)=4),VLOOKUP($I314,_312_Table3,MATCH(LEFT($B314,1),_312_Table3_ColumnLookup,0),FALSE)
+N("312"),
  IF(VALUE(LEFT($A314,3))=313,VLOOKUP(VALUE(MID($B314,2,1)),_313_Table3,MATCH(MID($B314,1,1),_313_Table3_ColumnLookup,0),FALSE)
+N("313"),
  IF(AND(VALUE(LEFT($A314,3))=314,LEN($B314)=3),VLOOKUP(VALUE(MID($B314,2,2)),_314_Table3,MATCH(MID($B314,1,1),_314_Table3_ColumnLookup,0),FALSE),
  IF(VALUE(LEFT($A314,3))=314,VLOOKUP(VALUE(MID($B314,2,1)),_314_Table3,MATCH(MID($B314,1,1),_314_Table3_ColumnLookup,0),FALSE)
+N("314"),
""))))))))))))))))))))))))</f>
        <v>#NAME?</v>
      </c>
      <c r="G314" t="s">
        <v>1146</v>
      </c>
      <c r="H314" s="321">
        <f>IFERROR(
IF(ISERROR($D314)=FALSE,$D314,IF(ISERROR($E314)=FALSE,$E314,IF(ISERROR($F314)=FALSE,$F314
+N("012 checkboxes"),
IF(
IF(OR(LEFT($A314,9)="Syndicate",LEFT($A314,12)="NewSyndicate"),VLOOKUP($A314,'012'!$J:$ZW,MATCH("Link to button",'012'!$J$1:$ZW$1,0),0)
+N("309 checkbox"),
IF($C314="309 LCR Summary0",VLOOKUP("Notes990",'309'!$P:$ZZ,MATCH("Link to button",'309'!$P$1:$ZZ$1,0),0)
+N("313 checkboxes"),
IF($C314="313 Financial Information0LcmVsScr",IF($C314="309 LCR Summary0",VLOOKUP("LcmVsScr",'309'!$N:$ZZ,MATCH("Link to button",'309'!$N$1:$ZZ$1,0),0),
IF($C314="313 Financial Information0LcrDocAttached",IF($C314="309 LCR Summary0",VLOOKUP("LcrDocAttached",'309'!$N:$ZZ,MATCH("Link to button",'309'!$N$1:$ZZ$1,0),
0)))))))=1,TRUE,FALSE)
))),"")</f>
        <v>0</v>
      </c>
      <c r="I314">
        <v>1996</v>
      </c>
    </row>
    <row r="315" spans="1:9" customFormat="1">
      <c r="A315" s="237" t="str">
        <f>VLOOKUP($G315,CSVLookups!$B:$R,MATCH(A$1,CSVLookups!$B$1:$R$1,0),FALSE)</f>
        <v>312 Projected Solvency II Technical Provisions at Time Zero</v>
      </c>
      <c r="B315" s="237" t="str">
        <f>VLOOKUP($G315,CSVLookups!$B:$R,MATCH(B$1,CSVLookups!$B$1:$R$1,0),FALSE)</f>
        <v>F</v>
      </c>
      <c r="C315" s="238" t="str">
        <f t="shared" si="5"/>
        <v>312 Projected Solvency II Technical Provisions at Time ZeroF1996</v>
      </c>
      <c r="D315" s="238">
        <f>IF(AND(VALUE(LEFT($A315,3))=309,LEN($B315)=3),VLOOKUP(VALUE(MID($B315,2,2)),_309_Table1,MATCH(MID($B315,1,1),_309_Table1_ColumnLookup,0),FALSE),
  IF($C315="309 LCR SummaryA",OneYearSCR,IF($C315="309 LCR SummaryB",UltimateSCR,IF(VALUE(LEFT($A315,3))=309,VLOOKUP(VALUE(MID($B315,2,1)),_309_Table1,MATCH(MID($B315,1,1),_309_Table1_ColumnLookup,0),FALSE)
+N("309"),
  IF(VALUE(LEFT($A315,3))=310,VLOOKUP(VALUE(MID($B315,2,1)),_310_Table1,MATCH(MID($B315,1,1),_310_Table1_ColumnLookup,0),FALSE)
+N("310"),
  IF(AND(VALUE(LEFT($A315,3))=311,LEN($I315)=4),VLOOKUP($I315,_311_Table1,MATCH($B315,_311_Table1_ColumnLookup,0),FALSE),
  IF(AND(VALUE(LEFT($A315,3))=311,OR($B315="I2",$B315="J2",$B315="K2",$B315="L2")),VLOOKUP('311'!$G$58,_311_Table1,MATCH(MID($B315,1,1),_311_Table1_ColumnLookup,0),FALSE),
  IF(AND(VALUE(LEFT($A315,3))=311,RIGHT($B315,5)="Total"),VLOOKUP('311'!$G$59,_311_Table1,MATCH(MID($B315,1,1),_311_Table1_ColumnLookup,0),FALSE),
  IF(VALUE(LEFT($A315,3))=311,VLOOKUP(VALUE(MID($B315,2,1)),_311_Table1,MATCH(MID($B315,1,1),_311_Table1_ColumnLookup,0),FALSE)
+N("311"),
  IF(AND(VALUE(LEFT($A315,3))=312,LEFT($G315,10)="Unincepted",$B315="G "),VLOOKUP(" ULO",_312_Table1,MATCH('312'!$N$16,_312_Table1_ColumnLookup,0),FALSE),
  IF(AND(VALUE(LEFT($A315,3))=312,LEFT($G315,10)="Unincepted",$B315="O "),VLOOKUP(" ULO",_312_Table1,MATCH('312'!$V$16,_312_Table1_ColumnLookup,0),FALSE),
  IF(AND(VALUE(LEFT($A315,3))=312,LEFT($G315,10)="Unincepted",$B315="Q "),VLOOKUP(" ULO",_312_Table1,MATCH('312'!$X$16,_312_Table1_ColumnLookup,0),FALSE),
  IF(AND(VALUE(LEFT($A315,3))=312,LEFT($G315,10)="Unincepted"),VLOOKUP(" ULO",_312_Table1,MATCH(LEFT($B315,1),_312_Table1_ColumnLookup,0),FALSE),
  IF(AND(VALUE(LEFT($A315,3))=312,LEFT($G315,5)="Total",$B315="G "),VLOOKUP('312'!$F$80,_312_Table1,MATCH('312'!$N$16,_312_Table1_ColumnLookup,0),FALSE),
  IF(AND(VALUE(LEFT($A315,3))=312,LEFT($G315,5)="Total",$B315="O "),VLOOKUP('312'!$F$80,_312_Table1,MATCH('312'!$V$16,_312_Table1_ColumnLookup,0),FALSE),
  IF(AND(VALUE(LEFT($A315,3))=312,LEFT($G315,5)="Total",$B315="Q "),VLOOKUP('312'!$F$80,_312_Table1,MATCH('312'!$X$16,_312_Table1_ColumnLookup,0),FALSE),
  IF(AND(VALUE(LEFT($A315,3))=312,LEFT($G315,5)="Total"),VLOOKUP('312'!$F$80,_312_Table1,MATCH(LEFT($B315,1),_312_Table1_ColumnLookup,0),FALSE),
  IF(AND(VALUE(LEFT($A315,3))=312,LEN($I315)=4,$B315="G"),VLOOKUP($I315,_312_Table1,MATCH('312'!$N$16,_312_Table1_ColumnLookup,0),FALSE),
  IF(AND(VALUE(LEFT($A315,3))=312,LEN($I315)=4,$B315="O"),VLOOKUP($I315,_312_Table1,MATCH('312'!$V$16,_312_Table1_ColumnLookup,0),FALSE),
  IF(AND(VALUE(LEFT($A315,3))=312,LEN($I315)=4,$B315="Q"),VLOOKUP($I315,_312_Table1,MATCH('312'!$X$16,_312_Table1_ColumnLookup,0),FALSE),
  IF(AND(VALUE(LEFT($A315,3))=312,LEN($I315)=4),VLOOKUP($I315,_312_Table1,MATCH(LEFT($B315,1),_312_Table1_ColumnLookup,0),FALSE)
+N("312"),
  IF(VALUE(LEFT($A315,3))=313,VLOOKUP(VALUE(MID($B315,2,1)),_313_Table1,MATCH(MID($B315,1,1),_313_Table1_ColumnLookup,0),FALSE)
+N("313"),
  IF(AND(VALUE(LEFT($A315,3))=314,LEN($B315)=3),VLOOKUP(VALUE(MID($B315,2,2)),_314_Table1,MATCH(MID($B315,1,1),_314_Table1_ColumnLookup,0),FALSE),
  IF(VALUE(LEFT($A315,3))=314,VLOOKUP(VALUE(MID($B315,2,1)),_314_Table1,MATCH(MID($B315,1,1),_314_Table1_ColumnLookup,0),FALSE)
+N("314"),
""))))))))))))))))))))))))</f>
        <v>0</v>
      </c>
      <c r="E315" s="238" t="e">
        <f>IF(AND(VALUE(LEFT($A315,3))=309,LEN($B315)=3),VLOOKUP(VALUE(MID($B315,2,2)),_309_Table2,MATCH(MID($B315,1,1),_309_Table2_ColumnLookup,0),FALSE),
  IF($C315="309 LCR SummaryA",OneYearSCR,IF($C315="309 LCR SummaryB",UltimateSCR,IF(VALUE(LEFT($A315,3))=309,VLOOKUP(VALUE(MID($B315,2,1)),_309_Table2,MATCH(MID($B315,1,1),_309_Table2_ColumnLookup,0),FALSE)
+N("309"),
  IF(VALUE(LEFT($A315,3))=310,VLOOKUP(VALUE(MID($B315,2,1)),_310_Table2,MATCH(MID($B315,1,1),_310_Table2_ColumnLookup,0),FALSE)
+N("310"),
  IF(AND(VALUE(LEFT($A315,3))=311,LEN($I315)=4),VLOOKUP($I315,_311_Table2,MATCH($B315,_311_Table2_ColumnLookup,0),FALSE),
  IF(AND(VALUE(LEFT($A315,3))=311,OR($B315="I2",$B315="J2",$B315="K2",$B315="L2")),VLOOKUP('311'!$G$58,_311_Table2,MATCH(MID($B315,1,1),_311_Table2_ColumnLookup,0),FALSE),
  IF(AND(VALUE(LEFT($A315,3))=311,RIGHT($B315,5)="Total"),VLOOKUP('311'!$G$59,_311_Table2,MATCH(MID($B315,1,1),_311_Table2_ColumnLookup,0),FALSE),
  IF(VALUE(LEFT($A315,3))=311,VLOOKUP(VALUE(MID($B315,2,1)),_311_Table2,MATCH(MID($B315,1,1),_311_Table2_ColumnLookup,0),FALSE)
+N("311"),
  IF(AND(VALUE(LEFT($A315,3))=312,LEFT($G315,10)="Unincepted",$B315="G "),VLOOKUP(" ULO",_312_Table2,MATCH('312'!$N$16,_312_Table2_ColumnLookup,0),FALSE),
  IF(AND(VALUE(LEFT($A315,3))=312,LEFT($G315,10)="Unincepted",$B315="O "),VLOOKUP(" ULO",_312_Table2,MATCH('312'!$V$16,_312_Table2_ColumnLookup,0),FALSE),
  IF(AND(VALUE(LEFT($A315,3))=312,LEFT($G315,10)="Unincepted",$B315="Q "),VLOOKUP(" ULO",_312_Table2,MATCH('312'!$X$16,_312_Table2_ColumnLookup,0),FALSE),
  IF(AND(VALUE(LEFT($A315,3))=312,LEFT($G315,10)="Unincepted"),VLOOKUP(" ULO",_312_Table2,MATCH(LEFT($B315,1),_312_Table2_ColumnLookup,0),FALSE),
  IF(AND(VALUE(LEFT($A315,3))=312,LEFT($G315,5)="Total",$B315="G "),VLOOKUP('312'!$F$80,_312_Table2,MATCH('312'!$N$16,_312_Table2_ColumnLookup,0),FALSE),
  IF(AND(VALUE(LEFT($A315,3))=312,LEFT($G315,5)="Total",$B315="O "),VLOOKUP('312'!$F$80,_312_Table2,MATCH('312'!$V$16,_312_Table2_ColumnLookup,0),FALSE),
  IF(AND(VALUE(LEFT($A315,3))=312,LEFT($G315,5)="Total",$B315="Q "),VLOOKUP('312'!$F$80,_312_Table2,MATCH('312'!$X$16,_312_Table2_ColumnLookup,0),FALSE),
  IF(AND(VALUE(LEFT($A315,3))=312,LEFT($G315,5)="Total"),VLOOKUP('312'!$F$80,_312_Table2,MATCH(LEFT($B315,1),_312_Table2_ColumnLookup,0),FALSE),
  IF(AND(VALUE(LEFT($A315,3))=312,LEN($I315)=4,$B315="G"),VLOOKUP($I315,_312_Table2,MATCH('312'!$N$16,_312_Table2_ColumnLookup,0),FALSE),
  IF(AND(VALUE(LEFT($A315,3))=312,LEN($I315)=4,$B315="O"),VLOOKUP($I315,_312_Table2,MATCH('312'!$V$16,_312_Table2_ColumnLookup,0),FALSE),
  IF(AND(VALUE(LEFT($A315,3))=312,LEN($I315)=4,$B315="Q"),VLOOKUP($I315,_312_Table2,MATCH('312'!$X$16,_312_Table2_ColumnLookup,0),FALSE),
  IF(AND(VALUE(LEFT($A315,3))=312,LEN($I315)=4),VLOOKUP($I315,_312_Table2,MATCH(LEFT($B315,1),_312_Table2_ColumnLookup,0),FALSE)
+N("312"),
  IF(VALUE(LEFT($A315,3))=313,VLOOKUP(VALUE(MID($B315,2,1)),_313_Table2,MATCH(MID($B315,1,1),_313_Table2_ColumnLookup,0),FALSE)
+N("313"),
  IF(AND(VALUE(LEFT($A315,3))=314,LEN($B315)=3),VLOOKUP(VALUE(MID($B315,2,2)),_314_Table2,MATCH(MID($B315,1,1),_314_Table2_ColumnLookup,0),FALSE),
  IF(VALUE(LEFT($A315,3))=314,VLOOKUP(VALUE(MID($B315,2,1)),_314_Table2,MATCH(MID($B315,1,1),_314_Table2_ColumnLookup,0),FALSE)
+N("314"),
""))))))))))))))))))))))))</f>
        <v>#NAME?</v>
      </c>
      <c r="F315" s="238" t="e">
        <f>IF(AND(VALUE(LEFT($A315,3))=309,LEN($B315)=3),VLOOKUP(VALUE(MID($B315,2,2)),_309_Table3,MATCH(MID($B315,1,1),_309_Table3_ColumnLookup,0),FALSE),
  IF($C315="309 LCR SummaryA",OneYearSCR,IF($C315="309 LCR SummaryB",UltimateSCR,IF(VALUE(LEFT($A315,3))=309,VLOOKUP(VALUE(MID($B315,2,1)),_309_Table3,MATCH(MID($B315,1,1),_309_Table3_ColumnLookup,0),FALSE)
+N("309"),
  IF(VALUE(LEFT($A315,3))=310,VLOOKUP(VALUE(MID($B315,2,1)),_310_Table3,MATCH(MID($B315,1,1),_310_Table3_ColumnLookup,0),FALSE)
+N("310"),
  IF(AND(VALUE(LEFT($A315,3))=311,LEN($I315)=4),VLOOKUP($I315,_311_Table3,MATCH($B315,_311_Table3_ColumnLookup,0),FALSE),
  IF(AND(VALUE(LEFT($A315,3))=311,OR($B315="I2",$B315="J2",$B315="K2",$B315="L2")),VLOOKUP('311'!$G$58,_311_Table3,MATCH(MID($B315,1,1),_311_Table3_ColumnLookup,0),FALSE),
  IF(AND(VALUE(LEFT($A315,3))=311,RIGHT($B315,5)="Total"),VLOOKUP('311'!$G$59,_311_Table3,MATCH(MID($B315,1,1),_311_Table3_ColumnLookup,0),FALSE),
  IF(VALUE(LEFT($A315,3))=311,VLOOKUP(VALUE(MID($B315,2,1)),_311_Table3,MATCH(MID($B315,1,1),_311_Table3_ColumnLookup,0),FALSE)
+N("311"),
  IF(AND(VALUE(LEFT($A315,3))=312,LEFT($G315,10)="Unincepted",$B315="G "),VLOOKUP(" ULO",_312_Table3,MATCH('312'!$N$16,_312_Table3_ColumnLookup,0),FALSE),
  IF(AND(VALUE(LEFT($A315,3))=312,LEFT($G315,10)="Unincepted",$B315="O "),VLOOKUP(" ULO",_312_Table3,MATCH('312'!$V$16,_312_Table3_ColumnLookup,0),FALSE),
  IF(AND(VALUE(LEFT($A315,3))=312,LEFT($G315,10)="Unincepted",$B315="Q "),VLOOKUP(" ULO",_312_Table3,MATCH('312'!$X$16,_312_Table3_ColumnLookup,0),FALSE),
  IF(AND(VALUE(LEFT($A315,3))=312,LEFT($G315,10)="Unincepted"),VLOOKUP(" ULO",_312_Table3,MATCH(LEFT($B315,1),_312_Table3_ColumnLookup,0),FALSE),
  IF(AND(VALUE(LEFT($A315,3))=312,LEFT($G315,5)="Total",$B315="G "),VLOOKUP('312'!$F$80,_312_Table3,MATCH('312'!$N$16,_312_Table3_ColumnLookup,0),FALSE),
  IF(AND(VALUE(LEFT($A315,3))=312,LEFT($G315,5)="Total",$B315="O "),VLOOKUP('312'!$F$80,_312_Table3,MATCH('312'!$V$16,_312_Table3_ColumnLookup,0),FALSE),
  IF(AND(VALUE(LEFT($A315,3))=312,LEFT($G315,5)="Total",$B315="Q "),VLOOKUP('312'!$F$80,_312_Table3,MATCH('312'!$X$16,_312_Table3_ColumnLookup,0),FALSE),
  IF(AND(VALUE(LEFT($A315,3))=312,LEFT($G315,5)="Total"),VLOOKUP('312'!$F$80,_312_Table3,MATCH(LEFT($B315,1),_312_Table3_ColumnLookup,0),FALSE),
  IF(AND(VALUE(LEFT($A315,3))=312,LEN($I315)=4,$B315="G"),VLOOKUP($I315,_312_Table3,MATCH('312'!$N$16,_312_Table3_ColumnLookup,0),FALSE),
  IF(AND(VALUE(LEFT($A315,3))=312,LEN($I315)=4,$B315="O"),VLOOKUP($I315,_312_Table3,MATCH('312'!$V$16,_312_Table3_ColumnLookup,0),FALSE),
  IF(AND(VALUE(LEFT($A315,3))=312,LEN($I315)=4,$B315="Q"),VLOOKUP($I315,_312_Table3,MATCH('312'!$X$16,_312_Table3_ColumnLookup,0),FALSE),
  IF(AND(VALUE(LEFT($A315,3))=312,LEN($I315)=4),VLOOKUP($I315,_312_Table3,MATCH(LEFT($B315,1),_312_Table3_ColumnLookup,0),FALSE)
+N("312"),
  IF(VALUE(LEFT($A315,3))=313,VLOOKUP(VALUE(MID($B315,2,1)),_313_Table3,MATCH(MID($B315,1,1),_313_Table3_ColumnLookup,0),FALSE)
+N("313"),
  IF(AND(VALUE(LEFT($A315,3))=314,LEN($B315)=3),VLOOKUP(VALUE(MID($B315,2,2)),_314_Table3,MATCH(MID($B315,1,1),_314_Table3_ColumnLookup,0),FALSE),
  IF(VALUE(LEFT($A315,3))=314,VLOOKUP(VALUE(MID($B315,2,1)),_314_Table3,MATCH(MID($B315,1,1),_314_Table3_ColumnLookup,0),FALSE)
+N("314"),
""))))))))))))))))))))))))</f>
        <v>#NAME?</v>
      </c>
      <c r="G315" t="s">
        <v>1148</v>
      </c>
      <c r="H315" s="321">
        <f>IFERROR(
IF(ISERROR($D315)=FALSE,$D315,IF(ISERROR($E315)=FALSE,$E315,IF(ISERROR($F315)=FALSE,$F315
+N("012 checkboxes"),
IF(
IF(OR(LEFT($A315,9)="Syndicate",LEFT($A315,12)="NewSyndicate"),VLOOKUP($A315,'012'!$J:$ZW,MATCH("Link to button",'012'!$J$1:$ZW$1,0),0)
+N("309 checkbox"),
IF($C315="309 LCR Summary0",VLOOKUP("Notes990",'309'!$P:$ZZ,MATCH("Link to button",'309'!$P$1:$ZZ$1,0),0)
+N("313 checkboxes"),
IF($C315="313 Financial Information0LcmVsScr",IF($C315="309 LCR Summary0",VLOOKUP("LcmVsScr",'309'!$N:$ZZ,MATCH("Link to button",'309'!$N$1:$ZZ$1,0),0),
IF($C315="313 Financial Information0LcrDocAttached",IF($C315="309 LCR Summary0",VLOOKUP("LcrDocAttached",'309'!$N:$ZZ,MATCH("Link to button",'309'!$N$1:$ZZ$1,0),
0)))))))=1,TRUE,FALSE)
))),"")</f>
        <v>0</v>
      </c>
      <c r="I315">
        <v>1996</v>
      </c>
    </row>
    <row r="316" spans="1:9" customFormat="1">
      <c r="A316" s="237" t="str">
        <f>VLOOKUP($G316,CSVLookups!$B:$R,MATCH(A$1,CSVLookups!$B$1:$R$1,0),FALSE)</f>
        <v>312 Projected Solvency II Technical Provisions at Time Zero</v>
      </c>
      <c r="B316" s="237" t="str">
        <f>VLOOKUP($G316,CSVLookups!$B:$R,MATCH(B$1,CSVLookups!$B$1:$R$1,0),FALSE)</f>
        <v>G</v>
      </c>
      <c r="C316" s="238" t="str">
        <f t="shared" si="5"/>
        <v>312 Projected Solvency II Technical Provisions at Time ZeroG1996</v>
      </c>
      <c r="D316" s="238">
        <f>IF(AND(VALUE(LEFT($A316,3))=309,LEN($B316)=3),VLOOKUP(VALUE(MID($B316,2,2)),_309_Table1,MATCH(MID($B316,1,1),_309_Table1_ColumnLookup,0),FALSE),
  IF($C316="309 LCR SummaryA",OneYearSCR,IF($C316="309 LCR SummaryB",UltimateSCR,IF(VALUE(LEFT($A316,3))=309,VLOOKUP(VALUE(MID($B316,2,1)),_309_Table1,MATCH(MID($B316,1,1),_309_Table1_ColumnLookup,0),FALSE)
+N("309"),
  IF(VALUE(LEFT($A316,3))=310,VLOOKUP(VALUE(MID($B316,2,1)),_310_Table1,MATCH(MID($B316,1,1),_310_Table1_ColumnLookup,0),FALSE)
+N("310"),
  IF(AND(VALUE(LEFT($A316,3))=311,LEN($I316)=4),VLOOKUP($I316,_311_Table1,MATCH($B316,_311_Table1_ColumnLookup,0),FALSE),
  IF(AND(VALUE(LEFT($A316,3))=311,OR($B316="I2",$B316="J2",$B316="K2",$B316="L2")),VLOOKUP('311'!$G$58,_311_Table1,MATCH(MID($B316,1,1),_311_Table1_ColumnLookup,0),FALSE),
  IF(AND(VALUE(LEFT($A316,3))=311,RIGHT($B316,5)="Total"),VLOOKUP('311'!$G$59,_311_Table1,MATCH(MID($B316,1,1),_311_Table1_ColumnLookup,0),FALSE),
  IF(VALUE(LEFT($A316,3))=311,VLOOKUP(VALUE(MID($B316,2,1)),_311_Table1,MATCH(MID($B316,1,1),_311_Table1_ColumnLookup,0),FALSE)
+N("311"),
  IF(AND(VALUE(LEFT($A316,3))=312,LEFT($G316,10)="Unincepted",$B316="G "),VLOOKUP(" ULO",_312_Table1,MATCH('312'!$N$16,_312_Table1_ColumnLookup,0),FALSE),
  IF(AND(VALUE(LEFT($A316,3))=312,LEFT($G316,10)="Unincepted",$B316="O "),VLOOKUP(" ULO",_312_Table1,MATCH('312'!$V$16,_312_Table1_ColumnLookup,0),FALSE),
  IF(AND(VALUE(LEFT($A316,3))=312,LEFT($G316,10)="Unincepted",$B316="Q "),VLOOKUP(" ULO",_312_Table1,MATCH('312'!$X$16,_312_Table1_ColumnLookup,0),FALSE),
  IF(AND(VALUE(LEFT($A316,3))=312,LEFT($G316,10)="Unincepted"),VLOOKUP(" ULO",_312_Table1,MATCH(LEFT($B316,1),_312_Table1_ColumnLookup,0),FALSE),
  IF(AND(VALUE(LEFT($A316,3))=312,LEFT($G316,5)="Total",$B316="G "),VLOOKUP('312'!$F$80,_312_Table1,MATCH('312'!$N$16,_312_Table1_ColumnLookup,0),FALSE),
  IF(AND(VALUE(LEFT($A316,3))=312,LEFT($G316,5)="Total",$B316="O "),VLOOKUP('312'!$F$80,_312_Table1,MATCH('312'!$V$16,_312_Table1_ColumnLookup,0),FALSE),
  IF(AND(VALUE(LEFT($A316,3))=312,LEFT($G316,5)="Total",$B316="Q "),VLOOKUP('312'!$F$80,_312_Table1,MATCH('312'!$X$16,_312_Table1_ColumnLookup,0),FALSE),
  IF(AND(VALUE(LEFT($A316,3))=312,LEFT($G316,5)="Total"),VLOOKUP('312'!$F$80,_312_Table1,MATCH(LEFT($B316,1),_312_Table1_ColumnLookup,0),FALSE),
  IF(AND(VALUE(LEFT($A316,3))=312,LEN($I316)=4,$B316="G"),VLOOKUP($I316,_312_Table1,MATCH('312'!$N$16,_312_Table1_ColumnLookup,0),FALSE),
  IF(AND(VALUE(LEFT($A316,3))=312,LEN($I316)=4,$B316="O"),VLOOKUP($I316,_312_Table1,MATCH('312'!$V$16,_312_Table1_ColumnLookup,0),FALSE),
  IF(AND(VALUE(LEFT($A316,3))=312,LEN($I316)=4,$B316="Q"),VLOOKUP($I316,_312_Table1,MATCH('312'!$X$16,_312_Table1_ColumnLookup,0),FALSE),
  IF(AND(VALUE(LEFT($A316,3))=312,LEN($I316)=4),VLOOKUP($I316,_312_Table1,MATCH(LEFT($B316,1),_312_Table1_ColumnLookup,0),FALSE)
+N("312"),
  IF(VALUE(LEFT($A316,3))=313,VLOOKUP(VALUE(MID($B316,2,1)),_313_Table1,MATCH(MID($B316,1,1),_313_Table1_ColumnLookup,0),FALSE)
+N("313"),
  IF(AND(VALUE(LEFT($A316,3))=314,LEN($B316)=3),VLOOKUP(VALUE(MID($B316,2,2)),_314_Table1,MATCH(MID($B316,1,1),_314_Table1_ColumnLookup,0),FALSE),
  IF(VALUE(LEFT($A316,3))=314,VLOOKUP(VALUE(MID($B316,2,1)),_314_Table1,MATCH(MID($B316,1,1),_314_Table1_ColumnLookup,0),FALSE)
+N("314"),
""))))))))))))))))))))))))</f>
        <v>0</v>
      </c>
      <c r="E316" s="238" t="e">
        <f>IF(AND(VALUE(LEFT($A316,3))=309,LEN($B316)=3),VLOOKUP(VALUE(MID($B316,2,2)),_309_Table2,MATCH(MID($B316,1,1),_309_Table2_ColumnLookup,0),FALSE),
  IF($C316="309 LCR SummaryA",OneYearSCR,IF($C316="309 LCR SummaryB",UltimateSCR,IF(VALUE(LEFT($A316,3))=309,VLOOKUP(VALUE(MID($B316,2,1)),_309_Table2,MATCH(MID($B316,1,1),_309_Table2_ColumnLookup,0),FALSE)
+N("309"),
  IF(VALUE(LEFT($A316,3))=310,VLOOKUP(VALUE(MID($B316,2,1)),_310_Table2,MATCH(MID($B316,1,1),_310_Table2_ColumnLookup,0),FALSE)
+N("310"),
  IF(AND(VALUE(LEFT($A316,3))=311,LEN($I316)=4),VLOOKUP($I316,_311_Table2,MATCH($B316,_311_Table2_ColumnLookup,0),FALSE),
  IF(AND(VALUE(LEFT($A316,3))=311,OR($B316="I2",$B316="J2",$B316="K2",$B316="L2")),VLOOKUP('311'!$G$58,_311_Table2,MATCH(MID($B316,1,1),_311_Table2_ColumnLookup,0),FALSE),
  IF(AND(VALUE(LEFT($A316,3))=311,RIGHT($B316,5)="Total"),VLOOKUP('311'!$G$59,_311_Table2,MATCH(MID($B316,1,1),_311_Table2_ColumnLookup,0),FALSE),
  IF(VALUE(LEFT($A316,3))=311,VLOOKUP(VALUE(MID($B316,2,1)),_311_Table2,MATCH(MID($B316,1,1),_311_Table2_ColumnLookup,0),FALSE)
+N("311"),
  IF(AND(VALUE(LEFT($A316,3))=312,LEFT($G316,10)="Unincepted",$B316="G "),VLOOKUP(" ULO",_312_Table2,MATCH('312'!$N$16,_312_Table2_ColumnLookup,0),FALSE),
  IF(AND(VALUE(LEFT($A316,3))=312,LEFT($G316,10)="Unincepted",$B316="O "),VLOOKUP(" ULO",_312_Table2,MATCH('312'!$V$16,_312_Table2_ColumnLookup,0),FALSE),
  IF(AND(VALUE(LEFT($A316,3))=312,LEFT($G316,10)="Unincepted",$B316="Q "),VLOOKUP(" ULO",_312_Table2,MATCH('312'!$X$16,_312_Table2_ColumnLookup,0),FALSE),
  IF(AND(VALUE(LEFT($A316,3))=312,LEFT($G316,10)="Unincepted"),VLOOKUP(" ULO",_312_Table2,MATCH(LEFT($B316,1),_312_Table2_ColumnLookup,0),FALSE),
  IF(AND(VALUE(LEFT($A316,3))=312,LEFT($G316,5)="Total",$B316="G "),VLOOKUP('312'!$F$80,_312_Table2,MATCH('312'!$N$16,_312_Table2_ColumnLookup,0),FALSE),
  IF(AND(VALUE(LEFT($A316,3))=312,LEFT($G316,5)="Total",$B316="O "),VLOOKUP('312'!$F$80,_312_Table2,MATCH('312'!$V$16,_312_Table2_ColumnLookup,0),FALSE),
  IF(AND(VALUE(LEFT($A316,3))=312,LEFT($G316,5)="Total",$B316="Q "),VLOOKUP('312'!$F$80,_312_Table2,MATCH('312'!$X$16,_312_Table2_ColumnLookup,0),FALSE),
  IF(AND(VALUE(LEFT($A316,3))=312,LEFT($G316,5)="Total"),VLOOKUP('312'!$F$80,_312_Table2,MATCH(LEFT($B316,1),_312_Table2_ColumnLookup,0),FALSE),
  IF(AND(VALUE(LEFT($A316,3))=312,LEN($I316)=4,$B316="G"),VLOOKUP($I316,_312_Table2,MATCH('312'!$N$16,_312_Table2_ColumnLookup,0),FALSE),
  IF(AND(VALUE(LEFT($A316,3))=312,LEN($I316)=4,$B316="O"),VLOOKUP($I316,_312_Table2,MATCH('312'!$V$16,_312_Table2_ColumnLookup,0),FALSE),
  IF(AND(VALUE(LEFT($A316,3))=312,LEN($I316)=4,$B316="Q"),VLOOKUP($I316,_312_Table2,MATCH('312'!$X$16,_312_Table2_ColumnLookup,0),FALSE),
  IF(AND(VALUE(LEFT($A316,3))=312,LEN($I316)=4),VLOOKUP($I316,_312_Table2,MATCH(LEFT($B316,1),_312_Table2_ColumnLookup,0),FALSE)
+N("312"),
  IF(VALUE(LEFT($A316,3))=313,VLOOKUP(VALUE(MID($B316,2,1)),_313_Table2,MATCH(MID($B316,1,1),_313_Table2_ColumnLookup,0),FALSE)
+N("313"),
  IF(AND(VALUE(LEFT($A316,3))=314,LEN($B316)=3),VLOOKUP(VALUE(MID($B316,2,2)),_314_Table2,MATCH(MID($B316,1,1),_314_Table2_ColumnLookup,0),FALSE),
  IF(VALUE(LEFT($A316,3))=314,VLOOKUP(VALUE(MID($B316,2,1)),_314_Table2,MATCH(MID($B316,1,1),_314_Table2_ColumnLookup,0),FALSE)
+N("314"),
""))))))))))))))))))))))))</f>
        <v>#NAME?</v>
      </c>
      <c r="F316" s="238" t="e">
        <f>IF(AND(VALUE(LEFT($A316,3))=309,LEN($B316)=3),VLOOKUP(VALUE(MID($B316,2,2)),_309_Table3,MATCH(MID($B316,1,1),_309_Table3_ColumnLookup,0),FALSE),
  IF($C316="309 LCR SummaryA",OneYearSCR,IF($C316="309 LCR SummaryB",UltimateSCR,IF(VALUE(LEFT($A316,3))=309,VLOOKUP(VALUE(MID($B316,2,1)),_309_Table3,MATCH(MID($B316,1,1),_309_Table3_ColumnLookup,0),FALSE)
+N("309"),
  IF(VALUE(LEFT($A316,3))=310,VLOOKUP(VALUE(MID($B316,2,1)),_310_Table3,MATCH(MID($B316,1,1),_310_Table3_ColumnLookup,0),FALSE)
+N("310"),
  IF(AND(VALUE(LEFT($A316,3))=311,LEN($I316)=4),VLOOKUP($I316,_311_Table3,MATCH($B316,_311_Table3_ColumnLookup,0),FALSE),
  IF(AND(VALUE(LEFT($A316,3))=311,OR($B316="I2",$B316="J2",$B316="K2",$B316="L2")),VLOOKUP('311'!$G$58,_311_Table3,MATCH(MID($B316,1,1),_311_Table3_ColumnLookup,0),FALSE),
  IF(AND(VALUE(LEFT($A316,3))=311,RIGHT($B316,5)="Total"),VLOOKUP('311'!$G$59,_311_Table3,MATCH(MID($B316,1,1),_311_Table3_ColumnLookup,0),FALSE),
  IF(VALUE(LEFT($A316,3))=311,VLOOKUP(VALUE(MID($B316,2,1)),_311_Table3,MATCH(MID($B316,1,1),_311_Table3_ColumnLookup,0),FALSE)
+N("311"),
  IF(AND(VALUE(LEFT($A316,3))=312,LEFT($G316,10)="Unincepted",$B316="G "),VLOOKUP(" ULO",_312_Table3,MATCH('312'!$N$16,_312_Table3_ColumnLookup,0),FALSE),
  IF(AND(VALUE(LEFT($A316,3))=312,LEFT($G316,10)="Unincepted",$B316="O "),VLOOKUP(" ULO",_312_Table3,MATCH('312'!$V$16,_312_Table3_ColumnLookup,0),FALSE),
  IF(AND(VALUE(LEFT($A316,3))=312,LEFT($G316,10)="Unincepted",$B316="Q "),VLOOKUP(" ULO",_312_Table3,MATCH('312'!$X$16,_312_Table3_ColumnLookup,0),FALSE),
  IF(AND(VALUE(LEFT($A316,3))=312,LEFT($G316,10)="Unincepted"),VLOOKUP(" ULO",_312_Table3,MATCH(LEFT($B316,1),_312_Table3_ColumnLookup,0),FALSE),
  IF(AND(VALUE(LEFT($A316,3))=312,LEFT($G316,5)="Total",$B316="G "),VLOOKUP('312'!$F$80,_312_Table3,MATCH('312'!$N$16,_312_Table3_ColumnLookup,0),FALSE),
  IF(AND(VALUE(LEFT($A316,3))=312,LEFT($G316,5)="Total",$B316="O "),VLOOKUP('312'!$F$80,_312_Table3,MATCH('312'!$V$16,_312_Table3_ColumnLookup,0),FALSE),
  IF(AND(VALUE(LEFT($A316,3))=312,LEFT($G316,5)="Total",$B316="Q "),VLOOKUP('312'!$F$80,_312_Table3,MATCH('312'!$X$16,_312_Table3_ColumnLookup,0),FALSE),
  IF(AND(VALUE(LEFT($A316,3))=312,LEFT($G316,5)="Total"),VLOOKUP('312'!$F$80,_312_Table3,MATCH(LEFT($B316,1),_312_Table3_ColumnLookup,0),FALSE),
  IF(AND(VALUE(LEFT($A316,3))=312,LEN($I316)=4,$B316="G"),VLOOKUP($I316,_312_Table3,MATCH('312'!$N$16,_312_Table3_ColumnLookup,0),FALSE),
  IF(AND(VALUE(LEFT($A316,3))=312,LEN($I316)=4,$B316="O"),VLOOKUP($I316,_312_Table3,MATCH('312'!$V$16,_312_Table3_ColumnLookup,0),FALSE),
  IF(AND(VALUE(LEFT($A316,3))=312,LEN($I316)=4,$B316="Q"),VLOOKUP($I316,_312_Table3,MATCH('312'!$X$16,_312_Table3_ColumnLookup,0),FALSE),
  IF(AND(VALUE(LEFT($A316,3))=312,LEN($I316)=4),VLOOKUP($I316,_312_Table3,MATCH(LEFT($B316,1),_312_Table3_ColumnLookup,0),FALSE)
+N("312"),
  IF(VALUE(LEFT($A316,3))=313,VLOOKUP(VALUE(MID($B316,2,1)),_313_Table3,MATCH(MID($B316,1,1),_313_Table3_ColumnLookup,0),FALSE)
+N("313"),
  IF(AND(VALUE(LEFT($A316,3))=314,LEN($B316)=3),VLOOKUP(VALUE(MID($B316,2,2)),_314_Table3,MATCH(MID($B316,1,1),_314_Table3_ColumnLookup,0),FALSE),
  IF(VALUE(LEFT($A316,3))=314,VLOOKUP(VALUE(MID($B316,2,1)),_314_Table3,MATCH(MID($B316,1,1),_314_Table3_ColumnLookup,0),FALSE)
+N("314"),
""))))))))))))))))))))))))</f>
        <v>#NAME?</v>
      </c>
      <c r="G316" t="s">
        <v>1150</v>
      </c>
      <c r="H316" s="321">
        <f>IFERROR(
IF(ISERROR($D316)=FALSE,$D316,IF(ISERROR($E316)=FALSE,$E316,IF(ISERROR($F316)=FALSE,$F316
+N("012 checkboxes"),
IF(
IF(OR(LEFT($A316,9)="Syndicate",LEFT($A316,12)="NewSyndicate"),VLOOKUP($A316,'012'!$J:$ZW,MATCH("Link to button",'012'!$J$1:$ZW$1,0),0)
+N("309 checkbox"),
IF($C316="309 LCR Summary0",VLOOKUP("Notes990",'309'!$P:$ZZ,MATCH("Link to button",'309'!$P$1:$ZZ$1,0),0)
+N("313 checkboxes"),
IF($C316="313 Financial Information0LcmVsScr",IF($C316="309 LCR Summary0",VLOOKUP("LcmVsScr",'309'!$N:$ZZ,MATCH("Link to button",'309'!$N$1:$ZZ$1,0),0),
IF($C316="313 Financial Information0LcrDocAttached",IF($C316="309 LCR Summary0",VLOOKUP("LcrDocAttached",'309'!$N:$ZZ,MATCH("Link to button",'309'!$N$1:$ZZ$1,0),
0)))))))=1,TRUE,FALSE)
))),"")</f>
        <v>0</v>
      </c>
      <c r="I316">
        <v>1996</v>
      </c>
    </row>
    <row r="317" spans="1:9" customFormat="1">
      <c r="A317" s="237" t="str">
        <f>VLOOKUP($G317,CSVLookups!$B:$R,MATCH(A$1,CSVLookups!$B$1:$R$1,0),FALSE)</f>
        <v>312 Projected Solvency II Technical Provisions at Time Zero</v>
      </c>
      <c r="B317" s="237" t="str">
        <f>VLOOKUP($G317,CSVLookups!$B:$R,MATCH(B$1,CSVLookups!$B$1:$R$1,0),FALSE)</f>
        <v>H</v>
      </c>
      <c r="C317" s="238" t="str">
        <f t="shared" si="5"/>
        <v>312 Projected Solvency II Technical Provisions at Time ZeroH1996</v>
      </c>
      <c r="D317" s="238">
        <f>IF(AND(VALUE(LEFT($A317,3))=309,LEN($B317)=3),VLOOKUP(VALUE(MID($B317,2,2)),_309_Table1,MATCH(MID($B317,1,1),_309_Table1_ColumnLookup,0),FALSE),
  IF($C317="309 LCR SummaryA",OneYearSCR,IF($C317="309 LCR SummaryB",UltimateSCR,IF(VALUE(LEFT($A317,3))=309,VLOOKUP(VALUE(MID($B317,2,1)),_309_Table1,MATCH(MID($B317,1,1),_309_Table1_ColumnLookup,0),FALSE)
+N("309"),
  IF(VALUE(LEFT($A317,3))=310,VLOOKUP(VALUE(MID($B317,2,1)),_310_Table1,MATCH(MID($B317,1,1),_310_Table1_ColumnLookup,0),FALSE)
+N("310"),
  IF(AND(VALUE(LEFT($A317,3))=311,LEN($I317)=4),VLOOKUP($I317,_311_Table1,MATCH($B317,_311_Table1_ColumnLookup,0),FALSE),
  IF(AND(VALUE(LEFT($A317,3))=311,OR($B317="I2",$B317="J2",$B317="K2",$B317="L2")),VLOOKUP('311'!$G$58,_311_Table1,MATCH(MID($B317,1,1),_311_Table1_ColumnLookup,0),FALSE),
  IF(AND(VALUE(LEFT($A317,3))=311,RIGHT($B317,5)="Total"),VLOOKUP('311'!$G$59,_311_Table1,MATCH(MID($B317,1,1),_311_Table1_ColumnLookup,0),FALSE),
  IF(VALUE(LEFT($A317,3))=311,VLOOKUP(VALUE(MID($B317,2,1)),_311_Table1,MATCH(MID($B317,1,1),_311_Table1_ColumnLookup,0),FALSE)
+N("311"),
  IF(AND(VALUE(LEFT($A317,3))=312,LEFT($G317,10)="Unincepted",$B317="G "),VLOOKUP(" ULO",_312_Table1,MATCH('312'!$N$16,_312_Table1_ColumnLookup,0),FALSE),
  IF(AND(VALUE(LEFT($A317,3))=312,LEFT($G317,10)="Unincepted",$B317="O "),VLOOKUP(" ULO",_312_Table1,MATCH('312'!$V$16,_312_Table1_ColumnLookup,0),FALSE),
  IF(AND(VALUE(LEFT($A317,3))=312,LEFT($G317,10)="Unincepted",$B317="Q "),VLOOKUP(" ULO",_312_Table1,MATCH('312'!$X$16,_312_Table1_ColumnLookup,0),FALSE),
  IF(AND(VALUE(LEFT($A317,3))=312,LEFT($G317,10)="Unincepted"),VLOOKUP(" ULO",_312_Table1,MATCH(LEFT($B317,1),_312_Table1_ColumnLookup,0),FALSE),
  IF(AND(VALUE(LEFT($A317,3))=312,LEFT($G317,5)="Total",$B317="G "),VLOOKUP('312'!$F$80,_312_Table1,MATCH('312'!$N$16,_312_Table1_ColumnLookup,0),FALSE),
  IF(AND(VALUE(LEFT($A317,3))=312,LEFT($G317,5)="Total",$B317="O "),VLOOKUP('312'!$F$80,_312_Table1,MATCH('312'!$V$16,_312_Table1_ColumnLookup,0),FALSE),
  IF(AND(VALUE(LEFT($A317,3))=312,LEFT($G317,5)="Total",$B317="Q "),VLOOKUP('312'!$F$80,_312_Table1,MATCH('312'!$X$16,_312_Table1_ColumnLookup,0),FALSE),
  IF(AND(VALUE(LEFT($A317,3))=312,LEFT($G317,5)="Total"),VLOOKUP('312'!$F$80,_312_Table1,MATCH(LEFT($B317,1),_312_Table1_ColumnLookup,0),FALSE),
  IF(AND(VALUE(LEFT($A317,3))=312,LEN($I317)=4,$B317="G"),VLOOKUP($I317,_312_Table1,MATCH('312'!$N$16,_312_Table1_ColumnLookup,0),FALSE),
  IF(AND(VALUE(LEFT($A317,3))=312,LEN($I317)=4,$B317="O"),VLOOKUP($I317,_312_Table1,MATCH('312'!$V$16,_312_Table1_ColumnLookup,0),FALSE),
  IF(AND(VALUE(LEFT($A317,3))=312,LEN($I317)=4,$B317="Q"),VLOOKUP($I317,_312_Table1,MATCH('312'!$X$16,_312_Table1_ColumnLookup,0),FALSE),
  IF(AND(VALUE(LEFT($A317,3))=312,LEN($I317)=4),VLOOKUP($I317,_312_Table1,MATCH(LEFT($B317,1),_312_Table1_ColumnLookup,0),FALSE)
+N("312"),
  IF(VALUE(LEFT($A317,3))=313,VLOOKUP(VALUE(MID($B317,2,1)),_313_Table1,MATCH(MID($B317,1,1),_313_Table1_ColumnLookup,0),FALSE)
+N("313"),
  IF(AND(VALUE(LEFT($A317,3))=314,LEN($B317)=3),VLOOKUP(VALUE(MID($B317,2,2)),_314_Table1,MATCH(MID($B317,1,1),_314_Table1_ColumnLookup,0),FALSE),
  IF(VALUE(LEFT($A317,3))=314,VLOOKUP(VALUE(MID($B317,2,1)),_314_Table1,MATCH(MID($B317,1,1),_314_Table1_ColumnLookup,0),FALSE)
+N("314"),
""))))))))))))))))))))))))</f>
        <v>0</v>
      </c>
      <c r="E317" s="238" t="e">
        <f>IF(AND(VALUE(LEFT($A317,3))=309,LEN($B317)=3),VLOOKUP(VALUE(MID($B317,2,2)),_309_Table2,MATCH(MID($B317,1,1),_309_Table2_ColumnLookup,0),FALSE),
  IF($C317="309 LCR SummaryA",OneYearSCR,IF($C317="309 LCR SummaryB",UltimateSCR,IF(VALUE(LEFT($A317,3))=309,VLOOKUP(VALUE(MID($B317,2,1)),_309_Table2,MATCH(MID($B317,1,1),_309_Table2_ColumnLookup,0),FALSE)
+N("309"),
  IF(VALUE(LEFT($A317,3))=310,VLOOKUP(VALUE(MID($B317,2,1)),_310_Table2,MATCH(MID($B317,1,1),_310_Table2_ColumnLookup,0),FALSE)
+N("310"),
  IF(AND(VALUE(LEFT($A317,3))=311,LEN($I317)=4),VLOOKUP($I317,_311_Table2,MATCH($B317,_311_Table2_ColumnLookup,0),FALSE),
  IF(AND(VALUE(LEFT($A317,3))=311,OR($B317="I2",$B317="J2",$B317="K2",$B317="L2")),VLOOKUP('311'!$G$58,_311_Table2,MATCH(MID($B317,1,1),_311_Table2_ColumnLookup,0),FALSE),
  IF(AND(VALUE(LEFT($A317,3))=311,RIGHT($B317,5)="Total"),VLOOKUP('311'!$G$59,_311_Table2,MATCH(MID($B317,1,1),_311_Table2_ColumnLookup,0),FALSE),
  IF(VALUE(LEFT($A317,3))=311,VLOOKUP(VALUE(MID($B317,2,1)),_311_Table2,MATCH(MID($B317,1,1),_311_Table2_ColumnLookup,0),FALSE)
+N("311"),
  IF(AND(VALUE(LEFT($A317,3))=312,LEFT($G317,10)="Unincepted",$B317="G "),VLOOKUP(" ULO",_312_Table2,MATCH('312'!$N$16,_312_Table2_ColumnLookup,0),FALSE),
  IF(AND(VALUE(LEFT($A317,3))=312,LEFT($G317,10)="Unincepted",$B317="O "),VLOOKUP(" ULO",_312_Table2,MATCH('312'!$V$16,_312_Table2_ColumnLookup,0),FALSE),
  IF(AND(VALUE(LEFT($A317,3))=312,LEFT($G317,10)="Unincepted",$B317="Q "),VLOOKUP(" ULO",_312_Table2,MATCH('312'!$X$16,_312_Table2_ColumnLookup,0),FALSE),
  IF(AND(VALUE(LEFT($A317,3))=312,LEFT($G317,10)="Unincepted"),VLOOKUP(" ULO",_312_Table2,MATCH(LEFT($B317,1),_312_Table2_ColumnLookup,0),FALSE),
  IF(AND(VALUE(LEFT($A317,3))=312,LEFT($G317,5)="Total",$B317="G "),VLOOKUP('312'!$F$80,_312_Table2,MATCH('312'!$N$16,_312_Table2_ColumnLookup,0),FALSE),
  IF(AND(VALUE(LEFT($A317,3))=312,LEFT($G317,5)="Total",$B317="O "),VLOOKUP('312'!$F$80,_312_Table2,MATCH('312'!$V$16,_312_Table2_ColumnLookup,0),FALSE),
  IF(AND(VALUE(LEFT($A317,3))=312,LEFT($G317,5)="Total",$B317="Q "),VLOOKUP('312'!$F$80,_312_Table2,MATCH('312'!$X$16,_312_Table2_ColumnLookup,0),FALSE),
  IF(AND(VALUE(LEFT($A317,3))=312,LEFT($G317,5)="Total"),VLOOKUP('312'!$F$80,_312_Table2,MATCH(LEFT($B317,1),_312_Table2_ColumnLookup,0),FALSE),
  IF(AND(VALUE(LEFT($A317,3))=312,LEN($I317)=4,$B317="G"),VLOOKUP($I317,_312_Table2,MATCH('312'!$N$16,_312_Table2_ColumnLookup,0),FALSE),
  IF(AND(VALUE(LEFT($A317,3))=312,LEN($I317)=4,$B317="O"),VLOOKUP($I317,_312_Table2,MATCH('312'!$V$16,_312_Table2_ColumnLookup,0),FALSE),
  IF(AND(VALUE(LEFT($A317,3))=312,LEN($I317)=4,$B317="Q"),VLOOKUP($I317,_312_Table2,MATCH('312'!$X$16,_312_Table2_ColumnLookup,0),FALSE),
  IF(AND(VALUE(LEFT($A317,3))=312,LEN($I317)=4),VLOOKUP($I317,_312_Table2,MATCH(LEFT($B317,1),_312_Table2_ColumnLookup,0),FALSE)
+N("312"),
  IF(VALUE(LEFT($A317,3))=313,VLOOKUP(VALUE(MID($B317,2,1)),_313_Table2,MATCH(MID($B317,1,1),_313_Table2_ColumnLookup,0),FALSE)
+N("313"),
  IF(AND(VALUE(LEFT($A317,3))=314,LEN($B317)=3),VLOOKUP(VALUE(MID($B317,2,2)),_314_Table2,MATCH(MID($B317,1,1),_314_Table2_ColumnLookup,0),FALSE),
  IF(VALUE(LEFT($A317,3))=314,VLOOKUP(VALUE(MID($B317,2,1)),_314_Table2,MATCH(MID($B317,1,1),_314_Table2_ColumnLookup,0),FALSE)
+N("314"),
""))))))))))))))))))))))))</f>
        <v>#NAME?</v>
      </c>
      <c r="F317" s="238" t="e">
        <f>IF(AND(VALUE(LEFT($A317,3))=309,LEN($B317)=3),VLOOKUP(VALUE(MID($B317,2,2)),_309_Table3,MATCH(MID($B317,1,1),_309_Table3_ColumnLookup,0),FALSE),
  IF($C317="309 LCR SummaryA",OneYearSCR,IF($C317="309 LCR SummaryB",UltimateSCR,IF(VALUE(LEFT($A317,3))=309,VLOOKUP(VALUE(MID($B317,2,1)),_309_Table3,MATCH(MID($B317,1,1),_309_Table3_ColumnLookup,0),FALSE)
+N("309"),
  IF(VALUE(LEFT($A317,3))=310,VLOOKUP(VALUE(MID($B317,2,1)),_310_Table3,MATCH(MID($B317,1,1),_310_Table3_ColumnLookup,0),FALSE)
+N("310"),
  IF(AND(VALUE(LEFT($A317,3))=311,LEN($I317)=4),VLOOKUP($I317,_311_Table3,MATCH($B317,_311_Table3_ColumnLookup,0),FALSE),
  IF(AND(VALUE(LEFT($A317,3))=311,OR($B317="I2",$B317="J2",$B317="K2",$B317="L2")),VLOOKUP('311'!$G$58,_311_Table3,MATCH(MID($B317,1,1),_311_Table3_ColumnLookup,0),FALSE),
  IF(AND(VALUE(LEFT($A317,3))=311,RIGHT($B317,5)="Total"),VLOOKUP('311'!$G$59,_311_Table3,MATCH(MID($B317,1,1),_311_Table3_ColumnLookup,0),FALSE),
  IF(VALUE(LEFT($A317,3))=311,VLOOKUP(VALUE(MID($B317,2,1)),_311_Table3,MATCH(MID($B317,1,1),_311_Table3_ColumnLookup,0),FALSE)
+N("311"),
  IF(AND(VALUE(LEFT($A317,3))=312,LEFT($G317,10)="Unincepted",$B317="G "),VLOOKUP(" ULO",_312_Table3,MATCH('312'!$N$16,_312_Table3_ColumnLookup,0),FALSE),
  IF(AND(VALUE(LEFT($A317,3))=312,LEFT($G317,10)="Unincepted",$B317="O "),VLOOKUP(" ULO",_312_Table3,MATCH('312'!$V$16,_312_Table3_ColumnLookup,0),FALSE),
  IF(AND(VALUE(LEFT($A317,3))=312,LEFT($G317,10)="Unincepted",$B317="Q "),VLOOKUP(" ULO",_312_Table3,MATCH('312'!$X$16,_312_Table3_ColumnLookup,0),FALSE),
  IF(AND(VALUE(LEFT($A317,3))=312,LEFT($G317,10)="Unincepted"),VLOOKUP(" ULO",_312_Table3,MATCH(LEFT($B317,1),_312_Table3_ColumnLookup,0),FALSE),
  IF(AND(VALUE(LEFT($A317,3))=312,LEFT($G317,5)="Total",$B317="G "),VLOOKUP('312'!$F$80,_312_Table3,MATCH('312'!$N$16,_312_Table3_ColumnLookup,0),FALSE),
  IF(AND(VALUE(LEFT($A317,3))=312,LEFT($G317,5)="Total",$B317="O "),VLOOKUP('312'!$F$80,_312_Table3,MATCH('312'!$V$16,_312_Table3_ColumnLookup,0),FALSE),
  IF(AND(VALUE(LEFT($A317,3))=312,LEFT($G317,5)="Total",$B317="Q "),VLOOKUP('312'!$F$80,_312_Table3,MATCH('312'!$X$16,_312_Table3_ColumnLookup,0),FALSE),
  IF(AND(VALUE(LEFT($A317,3))=312,LEFT($G317,5)="Total"),VLOOKUP('312'!$F$80,_312_Table3,MATCH(LEFT($B317,1),_312_Table3_ColumnLookup,0),FALSE),
  IF(AND(VALUE(LEFT($A317,3))=312,LEN($I317)=4,$B317="G"),VLOOKUP($I317,_312_Table3,MATCH('312'!$N$16,_312_Table3_ColumnLookup,0),FALSE),
  IF(AND(VALUE(LEFT($A317,3))=312,LEN($I317)=4,$B317="O"),VLOOKUP($I317,_312_Table3,MATCH('312'!$V$16,_312_Table3_ColumnLookup,0),FALSE),
  IF(AND(VALUE(LEFT($A317,3))=312,LEN($I317)=4,$B317="Q"),VLOOKUP($I317,_312_Table3,MATCH('312'!$X$16,_312_Table3_ColumnLookup,0),FALSE),
  IF(AND(VALUE(LEFT($A317,3))=312,LEN($I317)=4),VLOOKUP($I317,_312_Table3,MATCH(LEFT($B317,1),_312_Table3_ColumnLookup,0),FALSE)
+N("312"),
  IF(VALUE(LEFT($A317,3))=313,VLOOKUP(VALUE(MID($B317,2,1)),_313_Table3,MATCH(MID($B317,1,1),_313_Table3_ColumnLookup,0),FALSE)
+N("313"),
  IF(AND(VALUE(LEFT($A317,3))=314,LEN($B317)=3),VLOOKUP(VALUE(MID($B317,2,2)),_314_Table3,MATCH(MID($B317,1,1),_314_Table3_ColumnLookup,0),FALSE),
  IF(VALUE(LEFT($A317,3))=314,VLOOKUP(VALUE(MID($B317,2,1)),_314_Table3,MATCH(MID($B317,1,1),_314_Table3_ColumnLookup,0),FALSE)
+N("314"),
""))))))))))))))))))))))))</f>
        <v>#NAME?</v>
      </c>
      <c r="G317" t="s">
        <v>1151</v>
      </c>
      <c r="H317" s="321">
        <f>IFERROR(
IF(ISERROR($D317)=FALSE,$D317,IF(ISERROR($E317)=FALSE,$E317,IF(ISERROR($F317)=FALSE,$F317
+N("012 checkboxes"),
IF(
IF(OR(LEFT($A317,9)="Syndicate",LEFT($A317,12)="NewSyndicate"),VLOOKUP($A317,'012'!$J:$ZW,MATCH("Link to button",'012'!$J$1:$ZW$1,0),0)
+N("309 checkbox"),
IF($C317="309 LCR Summary0",VLOOKUP("Notes990",'309'!$P:$ZZ,MATCH("Link to button",'309'!$P$1:$ZZ$1,0),0)
+N("313 checkboxes"),
IF($C317="313 Financial Information0LcmVsScr",IF($C317="309 LCR Summary0",VLOOKUP("LcmVsScr",'309'!$N:$ZZ,MATCH("Link to button",'309'!$N$1:$ZZ$1,0),0),
IF($C317="313 Financial Information0LcrDocAttached",IF($C317="309 LCR Summary0",VLOOKUP("LcrDocAttached",'309'!$N:$ZZ,MATCH("Link to button",'309'!$N$1:$ZZ$1,0),
0)))))))=1,TRUE,FALSE)
))),"")</f>
        <v>0</v>
      </c>
      <c r="I317">
        <v>1996</v>
      </c>
    </row>
    <row r="318" spans="1:9" customFormat="1">
      <c r="A318" s="237" t="str">
        <f>VLOOKUP($G318,CSVLookups!$B:$R,MATCH(A$1,CSVLookups!$B$1:$R$1,0),FALSE)</f>
        <v>312 Projected Solvency II Technical Provisions at Time Zero</v>
      </c>
      <c r="B318" s="237" t="str">
        <f>VLOOKUP($G318,CSVLookups!$B:$R,MATCH(B$1,CSVLookups!$B$1:$R$1,0),FALSE)</f>
        <v>I</v>
      </c>
      <c r="C318" s="238" t="str">
        <f t="shared" si="5"/>
        <v>312 Projected Solvency II Technical Provisions at Time ZeroI1996</v>
      </c>
      <c r="D318" s="238">
        <f>IF(AND(VALUE(LEFT($A318,3))=309,LEN($B318)=3),VLOOKUP(VALUE(MID($B318,2,2)),_309_Table1,MATCH(MID($B318,1,1),_309_Table1_ColumnLookup,0),FALSE),
  IF($C318="309 LCR SummaryA",OneYearSCR,IF($C318="309 LCR SummaryB",UltimateSCR,IF(VALUE(LEFT($A318,3))=309,VLOOKUP(VALUE(MID($B318,2,1)),_309_Table1,MATCH(MID($B318,1,1),_309_Table1_ColumnLookup,0),FALSE)
+N("309"),
  IF(VALUE(LEFT($A318,3))=310,VLOOKUP(VALUE(MID($B318,2,1)),_310_Table1,MATCH(MID($B318,1,1),_310_Table1_ColumnLookup,0),FALSE)
+N("310"),
  IF(AND(VALUE(LEFT($A318,3))=311,LEN($I318)=4),VLOOKUP($I318,_311_Table1,MATCH($B318,_311_Table1_ColumnLookup,0),FALSE),
  IF(AND(VALUE(LEFT($A318,3))=311,OR($B318="I2",$B318="J2",$B318="K2",$B318="L2")),VLOOKUP('311'!$G$58,_311_Table1,MATCH(MID($B318,1,1),_311_Table1_ColumnLookup,0),FALSE),
  IF(AND(VALUE(LEFT($A318,3))=311,RIGHT($B318,5)="Total"),VLOOKUP('311'!$G$59,_311_Table1,MATCH(MID($B318,1,1),_311_Table1_ColumnLookup,0),FALSE),
  IF(VALUE(LEFT($A318,3))=311,VLOOKUP(VALUE(MID($B318,2,1)),_311_Table1,MATCH(MID($B318,1,1),_311_Table1_ColumnLookup,0),FALSE)
+N("311"),
  IF(AND(VALUE(LEFT($A318,3))=312,LEFT($G318,10)="Unincepted",$B318="G "),VLOOKUP(" ULO",_312_Table1,MATCH('312'!$N$16,_312_Table1_ColumnLookup,0),FALSE),
  IF(AND(VALUE(LEFT($A318,3))=312,LEFT($G318,10)="Unincepted",$B318="O "),VLOOKUP(" ULO",_312_Table1,MATCH('312'!$V$16,_312_Table1_ColumnLookup,0),FALSE),
  IF(AND(VALUE(LEFT($A318,3))=312,LEFT($G318,10)="Unincepted",$B318="Q "),VLOOKUP(" ULO",_312_Table1,MATCH('312'!$X$16,_312_Table1_ColumnLookup,0),FALSE),
  IF(AND(VALUE(LEFT($A318,3))=312,LEFT($G318,10)="Unincepted"),VLOOKUP(" ULO",_312_Table1,MATCH(LEFT($B318,1),_312_Table1_ColumnLookup,0),FALSE),
  IF(AND(VALUE(LEFT($A318,3))=312,LEFT($G318,5)="Total",$B318="G "),VLOOKUP('312'!$F$80,_312_Table1,MATCH('312'!$N$16,_312_Table1_ColumnLookup,0),FALSE),
  IF(AND(VALUE(LEFT($A318,3))=312,LEFT($G318,5)="Total",$B318="O "),VLOOKUP('312'!$F$80,_312_Table1,MATCH('312'!$V$16,_312_Table1_ColumnLookup,0),FALSE),
  IF(AND(VALUE(LEFT($A318,3))=312,LEFT($G318,5)="Total",$B318="Q "),VLOOKUP('312'!$F$80,_312_Table1,MATCH('312'!$X$16,_312_Table1_ColumnLookup,0),FALSE),
  IF(AND(VALUE(LEFT($A318,3))=312,LEFT($G318,5)="Total"),VLOOKUP('312'!$F$80,_312_Table1,MATCH(LEFT($B318,1),_312_Table1_ColumnLookup,0),FALSE),
  IF(AND(VALUE(LEFT($A318,3))=312,LEN($I318)=4,$B318="G"),VLOOKUP($I318,_312_Table1,MATCH('312'!$N$16,_312_Table1_ColumnLookup,0),FALSE),
  IF(AND(VALUE(LEFT($A318,3))=312,LEN($I318)=4,$B318="O"),VLOOKUP($I318,_312_Table1,MATCH('312'!$V$16,_312_Table1_ColumnLookup,0),FALSE),
  IF(AND(VALUE(LEFT($A318,3))=312,LEN($I318)=4,$B318="Q"),VLOOKUP($I318,_312_Table1,MATCH('312'!$X$16,_312_Table1_ColumnLookup,0),FALSE),
  IF(AND(VALUE(LEFT($A318,3))=312,LEN($I318)=4),VLOOKUP($I318,_312_Table1,MATCH(LEFT($B318,1),_312_Table1_ColumnLookup,0),FALSE)
+N("312"),
  IF(VALUE(LEFT($A318,3))=313,VLOOKUP(VALUE(MID($B318,2,1)),_313_Table1,MATCH(MID($B318,1,1),_313_Table1_ColumnLookup,0),FALSE)
+N("313"),
  IF(AND(VALUE(LEFT($A318,3))=314,LEN($B318)=3),VLOOKUP(VALUE(MID($B318,2,2)),_314_Table1,MATCH(MID($B318,1,1),_314_Table1_ColumnLookup,0),FALSE),
  IF(VALUE(LEFT($A318,3))=314,VLOOKUP(VALUE(MID($B318,2,1)),_314_Table1,MATCH(MID($B318,1,1),_314_Table1_ColumnLookup,0),FALSE)
+N("314"),
""))))))))))))))))))))))))</f>
        <v>0</v>
      </c>
      <c r="E318" s="238" t="e">
        <f>IF(AND(VALUE(LEFT($A318,3))=309,LEN($B318)=3),VLOOKUP(VALUE(MID($B318,2,2)),_309_Table2,MATCH(MID($B318,1,1),_309_Table2_ColumnLookup,0),FALSE),
  IF($C318="309 LCR SummaryA",OneYearSCR,IF($C318="309 LCR SummaryB",UltimateSCR,IF(VALUE(LEFT($A318,3))=309,VLOOKUP(VALUE(MID($B318,2,1)),_309_Table2,MATCH(MID($B318,1,1),_309_Table2_ColumnLookup,0),FALSE)
+N("309"),
  IF(VALUE(LEFT($A318,3))=310,VLOOKUP(VALUE(MID($B318,2,1)),_310_Table2,MATCH(MID($B318,1,1),_310_Table2_ColumnLookup,0),FALSE)
+N("310"),
  IF(AND(VALUE(LEFT($A318,3))=311,LEN($I318)=4),VLOOKUP($I318,_311_Table2,MATCH($B318,_311_Table2_ColumnLookup,0),FALSE),
  IF(AND(VALUE(LEFT($A318,3))=311,OR($B318="I2",$B318="J2",$B318="K2",$B318="L2")),VLOOKUP('311'!$G$58,_311_Table2,MATCH(MID($B318,1,1),_311_Table2_ColumnLookup,0),FALSE),
  IF(AND(VALUE(LEFT($A318,3))=311,RIGHT($B318,5)="Total"),VLOOKUP('311'!$G$59,_311_Table2,MATCH(MID($B318,1,1),_311_Table2_ColumnLookup,0),FALSE),
  IF(VALUE(LEFT($A318,3))=311,VLOOKUP(VALUE(MID($B318,2,1)),_311_Table2,MATCH(MID($B318,1,1),_311_Table2_ColumnLookup,0),FALSE)
+N("311"),
  IF(AND(VALUE(LEFT($A318,3))=312,LEFT($G318,10)="Unincepted",$B318="G "),VLOOKUP(" ULO",_312_Table2,MATCH('312'!$N$16,_312_Table2_ColumnLookup,0),FALSE),
  IF(AND(VALUE(LEFT($A318,3))=312,LEFT($G318,10)="Unincepted",$B318="O "),VLOOKUP(" ULO",_312_Table2,MATCH('312'!$V$16,_312_Table2_ColumnLookup,0),FALSE),
  IF(AND(VALUE(LEFT($A318,3))=312,LEFT($G318,10)="Unincepted",$B318="Q "),VLOOKUP(" ULO",_312_Table2,MATCH('312'!$X$16,_312_Table2_ColumnLookup,0),FALSE),
  IF(AND(VALUE(LEFT($A318,3))=312,LEFT($G318,10)="Unincepted"),VLOOKUP(" ULO",_312_Table2,MATCH(LEFT($B318,1),_312_Table2_ColumnLookup,0),FALSE),
  IF(AND(VALUE(LEFT($A318,3))=312,LEFT($G318,5)="Total",$B318="G "),VLOOKUP('312'!$F$80,_312_Table2,MATCH('312'!$N$16,_312_Table2_ColumnLookup,0),FALSE),
  IF(AND(VALUE(LEFT($A318,3))=312,LEFT($G318,5)="Total",$B318="O "),VLOOKUP('312'!$F$80,_312_Table2,MATCH('312'!$V$16,_312_Table2_ColumnLookup,0),FALSE),
  IF(AND(VALUE(LEFT($A318,3))=312,LEFT($G318,5)="Total",$B318="Q "),VLOOKUP('312'!$F$80,_312_Table2,MATCH('312'!$X$16,_312_Table2_ColumnLookup,0),FALSE),
  IF(AND(VALUE(LEFT($A318,3))=312,LEFT($G318,5)="Total"),VLOOKUP('312'!$F$80,_312_Table2,MATCH(LEFT($B318,1),_312_Table2_ColumnLookup,0),FALSE),
  IF(AND(VALUE(LEFT($A318,3))=312,LEN($I318)=4,$B318="G"),VLOOKUP($I318,_312_Table2,MATCH('312'!$N$16,_312_Table2_ColumnLookup,0),FALSE),
  IF(AND(VALUE(LEFT($A318,3))=312,LEN($I318)=4,$B318="O"),VLOOKUP($I318,_312_Table2,MATCH('312'!$V$16,_312_Table2_ColumnLookup,0),FALSE),
  IF(AND(VALUE(LEFT($A318,3))=312,LEN($I318)=4,$B318="Q"),VLOOKUP($I318,_312_Table2,MATCH('312'!$X$16,_312_Table2_ColumnLookup,0),FALSE),
  IF(AND(VALUE(LEFT($A318,3))=312,LEN($I318)=4),VLOOKUP($I318,_312_Table2,MATCH(LEFT($B318,1),_312_Table2_ColumnLookup,0),FALSE)
+N("312"),
  IF(VALUE(LEFT($A318,3))=313,VLOOKUP(VALUE(MID($B318,2,1)),_313_Table2,MATCH(MID($B318,1,1),_313_Table2_ColumnLookup,0),FALSE)
+N("313"),
  IF(AND(VALUE(LEFT($A318,3))=314,LEN($B318)=3),VLOOKUP(VALUE(MID($B318,2,2)),_314_Table2,MATCH(MID($B318,1,1),_314_Table2_ColumnLookup,0),FALSE),
  IF(VALUE(LEFT($A318,3))=314,VLOOKUP(VALUE(MID($B318,2,1)),_314_Table2,MATCH(MID($B318,1,1),_314_Table2_ColumnLookup,0),FALSE)
+N("314"),
""))))))))))))))))))))))))</f>
        <v>#NAME?</v>
      </c>
      <c r="F318" s="238" t="e">
        <f>IF(AND(VALUE(LEFT($A318,3))=309,LEN($B318)=3),VLOOKUP(VALUE(MID($B318,2,2)),_309_Table3,MATCH(MID($B318,1,1),_309_Table3_ColumnLookup,0),FALSE),
  IF($C318="309 LCR SummaryA",OneYearSCR,IF($C318="309 LCR SummaryB",UltimateSCR,IF(VALUE(LEFT($A318,3))=309,VLOOKUP(VALUE(MID($B318,2,1)),_309_Table3,MATCH(MID($B318,1,1),_309_Table3_ColumnLookup,0),FALSE)
+N("309"),
  IF(VALUE(LEFT($A318,3))=310,VLOOKUP(VALUE(MID($B318,2,1)),_310_Table3,MATCH(MID($B318,1,1),_310_Table3_ColumnLookup,0),FALSE)
+N("310"),
  IF(AND(VALUE(LEFT($A318,3))=311,LEN($I318)=4),VLOOKUP($I318,_311_Table3,MATCH($B318,_311_Table3_ColumnLookup,0),FALSE),
  IF(AND(VALUE(LEFT($A318,3))=311,OR($B318="I2",$B318="J2",$B318="K2",$B318="L2")),VLOOKUP('311'!$G$58,_311_Table3,MATCH(MID($B318,1,1),_311_Table3_ColumnLookup,0),FALSE),
  IF(AND(VALUE(LEFT($A318,3))=311,RIGHT($B318,5)="Total"),VLOOKUP('311'!$G$59,_311_Table3,MATCH(MID($B318,1,1),_311_Table3_ColumnLookup,0),FALSE),
  IF(VALUE(LEFT($A318,3))=311,VLOOKUP(VALUE(MID($B318,2,1)),_311_Table3,MATCH(MID($B318,1,1),_311_Table3_ColumnLookup,0),FALSE)
+N("311"),
  IF(AND(VALUE(LEFT($A318,3))=312,LEFT($G318,10)="Unincepted",$B318="G "),VLOOKUP(" ULO",_312_Table3,MATCH('312'!$N$16,_312_Table3_ColumnLookup,0),FALSE),
  IF(AND(VALUE(LEFT($A318,3))=312,LEFT($G318,10)="Unincepted",$B318="O "),VLOOKUP(" ULO",_312_Table3,MATCH('312'!$V$16,_312_Table3_ColumnLookup,0),FALSE),
  IF(AND(VALUE(LEFT($A318,3))=312,LEFT($G318,10)="Unincepted",$B318="Q "),VLOOKUP(" ULO",_312_Table3,MATCH('312'!$X$16,_312_Table3_ColumnLookup,0),FALSE),
  IF(AND(VALUE(LEFT($A318,3))=312,LEFT($G318,10)="Unincepted"),VLOOKUP(" ULO",_312_Table3,MATCH(LEFT($B318,1),_312_Table3_ColumnLookup,0),FALSE),
  IF(AND(VALUE(LEFT($A318,3))=312,LEFT($G318,5)="Total",$B318="G "),VLOOKUP('312'!$F$80,_312_Table3,MATCH('312'!$N$16,_312_Table3_ColumnLookup,0),FALSE),
  IF(AND(VALUE(LEFT($A318,3))=312,LEFT($G318,5)="Total",$B318="O "),VLOOKUP('312'!$F$80,_312_Table3,MATCH('312'!$V$16,_312_Table3_ColumnLookup,0),FALSE),
  IF(AND(VALUE(LEFT($A318,3))=312,LEFT($G318,5)="Total",$B318="Q "),VLOOKUP('312'!$F$80,_312_Table3,MATCH('312'!$X$16,_312_Table3_ColumnLookup,0),FALSE),
  IF(AND(VALUE(LEFT($A318,3))=312,LEFT($G318,5)="Total"),VLOOKUP('312'!$F$80,_312_Table3,MATCH(LEFT($B318,1),_312_Table3_ColumnLookup,0),FALSE),
  IF(AND(VALUE(LEFT($A318,3))=312,LEN($I318)=4,$B318="G"),VLOOKUP($I318,_312_Table3,MATCH('312'!$N$16,_312_Table3_ColumnLookup,0),FALSE),
  IF(AND(VALUE(LEFT($A318,3))=312,LEN($I318)=4,$B318="O"),VLOOKUP($I318,_312_Table3,MATCH('312'!$V$16,_312_Table3_ColumnLookup,0),FALSE),
  IF(AND(VALUE(LEFT($A318,3))=312,LEN($I318)=4,$B318="Q"),VLOOKUP($I318,_312_Table3,MATCH('312'!$X$16,_312_Table3_ColumnLookup,0),FALSE),
  IF(AND(VALUE(LEFT($A318,3))=312,LEN($I318)=4),VLOOKUP($I318,_312_Table3,MATCH(LEFT($B318,1),_312_Table3_ColumnLookup,0),FALSE)
+N("312"),
  IF(VALUE(LEFT($A318,3))=313,VLOOKUP(VALUE(MID($B318,2,1)),_313_Table3,MATCH(MID($B318,1,1),_313_Table3_ColumnLookup,0),FALSE)
+N("313"),
  IF(AND(VALUE(LEFT($A318,3))=314,LEN($B318)=3),VLOOKUP(VALUE(MID($B318,2,2)),_314_Table3,MATCH(MID($B318,1,1),_314_Table3_ColumnLookup,0),FALSE),
  IF(VALUE(LEFT($A318,3))=314,VLOOKUP(VALUE(MID($B318,2,1)),_314_Table3,MATCH(MID($B318,1,1),_314_Table3_ColumnLookup,0),FALSE)
+N("314"),
""))))))))))))))))))))))))</f>
        <v>#NAME?</v>
      </c>
      <c r="G318" t="s">
        <v>1152</v>
      </c>
      <c r="H318" s="321">
        <f>IFERROR(
IF(ISERROR($D318)=FALSE,$D318,IF(ISERROR($E318)=FALSE,$E318,IF(ISERROR($F318)=FALSE,$F318
+N("012 checkboxes"),
IF(
IF(OR(LEFT($A318,9)="Syndicate",LEFT($A318,12)="NewSyndicate"),VLOOKUP($A318,'012'!$J:$ZW,MATCH("Link to button",'012'!$J$1:$ZW$1,0),0)
+N("309 checkbox"),
IF($C318="309 LCR Summary0",VLOOKUP("Notes990",'309'!$P:$ZZ,MATCH("Link to button",'309'!$P$1:$ZZ$1,0),0)
+N("313 checkboxes"),
IF($C318="313 Financial Information0LcmVsScr",IF($C318="309 LCR Summary0",VLOOKUP("LcmVsScr",'309'!$N:$ZZ,MATCH("Link to button",'309'!$N$1:$ZZ$1,0),0),
IF($C318="313 Financial Information0LcrDocAttached",IF($C318="309 LCR Summary0",VLOOKUP("LcrDocAttached",'309'!$N:$ZZ,MATCH("Link to button",'309'!$N$1:$ZZ$1,0),
0)))))))=1,TRUE,FALSE)
))),"")</f>
        <v>0</v>
      </c>
      <c r="I318">
        <v>1996</v>
      </c>
    </row>
    <row r="319" spans="1:9" customFormat="1">
      <c r="A319" s="237" t="str">
        <f>VLOOKUP($G319,CSVLookups!$B:$R,MATCH(A$1,CSVLookups!$B$1:$R$1,0),FALSE)</f>
        <v>312 Projected Solvency II Technical Provisions at Time Zero</v>
      </c>
      <c r="B319" s="237" t="str">
        <f>VLOOKUP($G319,CSVLookups!$B:$R,MATCH(B$1,CSVLookups!$B$1:$R$1,0),FALSE)</f>
        <v>J</v>
      </c>
      <c r="C319" s="238" t="str">
        <f t="shared" si="5"/>
        <v>312 Projected Solvency II Technical Provisions at Time ZeroJ1996</v>
      </c>
      <c r="D319" s="238">
        <f>IF(AND(VALUE(LEFT($A319,3))=309,LEN($B319)=3),VLOOKUP(VALUE(MID($B319,2,2)),_309_Table1,MATCH(MID($B319,1,1),_309_Table1_ColumnLookup,0),FALSE),
  IF($C319="309 LCR SummaryA",OneYearSCR,IF($C319="309 LCR SummaryB",UltimateSCR,IF(VALUE(LEFT($A319,3))=309,VLOOKUP(VALUE(MID($B319,2,1)),_309_Table1,MATCH(MID($B319,1,1),_309_Table1_ColumnLookup,0),FALSE)
+N("309"),
  IF(VALUE(LEFT($A319,3))=310,VLOOKUP(VALUE(MID($B319,2,1)),_310_Table1,MATCH(MID($B319,1,1),_310_Table1_ColumnLookup,0),FALSE)
+N("310"),
  IF(AND(VALUE(LEFT($A319,3))=311,LEN($I319)=4),VLOOKUP($I319,_311_Table1,MATCH($B319,_311_Table1_ColumnLookup,0),FALSE),
  IF(AND(VALUE(LEFT($A319,3))=311,OR($B319="I2",$B319="J2",$B319="K2",$B319="L2")),VLOOKUP('311'!$G$58,_311_Table1,MATCH(MID($B319,1,1),_311_Table1_ColumnLookup,0),FALSE),
  IF(AND(VALUE(LEFT($A319,3))=311,RIGHT($B319,5)="Total"),VLOOKUP('311'!$G$59,_311_Table1,MATCH(MID($B319,1,1),_311_Table1_ColumnLookup,0),FALSE),
  IF(VALUE(LEFT($A319,3))=311,VLOOKUP(VALUE(MID($B319,2,1)),_311_Table1,MATCH(MID($B319,1,1),_311_Table1_ColumnLookup,0),FALSE)
+N("311"),
  IF(AND(VALUE(LEFT($A319,3))=312,LEFT($G319,10)="Unincepted",$B319="G "),VLOOKUP(" ULO",_312_Table1,MATCH('312'!$N$16,_312_Table1_ColumnLookup,0),FALSE),
  IF(AND(VALUE(LEFT($A319,3))=312,LEFT($G319,10)="Unincepted",$B319="O "),VLOOKUP(" ULO",_312_Table1,MATCH('312'!$V$16,_312_Table1_ColumnLookup,0),FALSE),
  IF(AND(VALUE(LEFT($A319,3))=312,LEFT($G319,10)="Unincepted",$B319="Q "),VLOOKUP(" ULO",_312_Table1,MATCH('312'!$X$16,_312_Table1_ColumnLookup,0),FALSE),
  IF(AND(VALUE(LEFT($A319,3))=312,LEFT($G319,10)="Unincepted"),VLOOKUP(" ULO",_312_Table1,MATCH(LEFT($B319,1),_312_Table1_ColumnLookup,0),FALSE),
  IF(AND(VALUE(LEFT($A319,3))=312,LEFT($G319,5)="Total",$B319="G "),VLOOKUP('312'!$F$80,_312_Table1,MATCH('312'!$N$16,_312_Table1_ColumnLookup,0),FALSE),
  IF(AND(VALUE(LEFT($A319,3))=312,LEFT($G319,5)="Total",$B319="O "),VLOOKUP('312'!$F$80,_312_Table1,MATCH('312'!$V$16,_312_Table1_ColumnLookup,0),FALSE),
  IF(AND(VALUE(LEFT($A319,3))=312,LEFT($G319,5)="Total",$B319="Q "),VLOOKUP('312'!$F$80,_312_Table1,MATCH('312'!$X$16,_312_Table1_ColumnLookup,0),FALSE),
  IF(AND(VALUE(LEFT($A319,3))=312,LEFT($G319,5)="Total"),VLOOKUP('312'!$F$80,_312_Table1,MATCH(LEFT($B319,1),_312_Table1_ColumnLookup,0),FALSE),
  IF(AND(VALUE(LEFT($A319,3))=312,LEN($I319)=4,$B319="G"),VLOOKUP($I319,_312_Table1,MATCH('312'!$N$16,_312_Table1_ColumnLookup,0),FALSE),
  IF(AND(VALUE(LEFT($A319,3))=312,LEN($I319)=4,$B319="O"),VLOOKUP($I319,_312_Table1,MATCH('312'!$V$16,_312_Table1_ColumnLookup,0),FALSE),
  IF(AND(VALUE(LEFT($A319,3))=312,LEN($I319)=4,$B319="Q"),VLOOKUP($I319,_312_Table1,MATCH('312'!$X$16,_312_Table1_ColumnLookup,0),FALSE),
  IF(AND(VALUE(LEFT($A319,3))=312,LEN($I319)=4),VLOOKUP($I319,_312_Table1,MATCH(LEFT($B319,1),_312_Table1_ColumnLookup,0),FALSE)
+N("312"),
  IF(VALUE(LEFT($A319,3))=313,VLOOKUP(VALUE(MID($B319,2,1)),_313_Table1,MATCH(MID($B319,1,1),_313_Table1_ColumnLookup,0),FALSE)
+N("313"),
  IF(AND(VALUE(LEFT($A319,3))=314,LEN($B319)=3),VLOOKUP(VALUE(MID($B319,2,2)),_314_Table1,MATCH(MID($B319,1,1),_314_Table1_ColumnLookup,0),FALSE),
  IF(VALUE(LEFT($A319,3))=314,VLOOKUP(VALUE(MID($B319,2,1)),_314_Table1,MATCH(MID($B319,1,1),_314_Table1_ColumnLookup,0),FALSE)
+N("314"),
""))))))))))))))))))))))))</f>
        <v>0</v>
      </c>
      <c r="E319" s="238" t="e">
        <f>IF(AND(VALUE(LEFT($A319,3))=309,LEN($B319)=3),VLOOKUP(VALUE(MID($B319,2,2)),_309_Table2,MATCH(MID($B319,1,1),_309_Table2_ColumnLookup,0),FALSE),
  IF($C319="309 LCR SummaryA",OneYearSCR,IF($C319="309 LCR SummaryB",UltimateSCR,IF(VALUE(LEFT($A319,3))=309,VLOOKUP(VALUE(MID($B319,2,1)),_309_Table2,MATCH(MID($B319,1,1),_309_Table2_ColumnLookup,0),FALSE)
+N("309"),
  IF(VALUE(LEFT($A319,3))=310,VLOOKUP(VALUE(MID($B319,2,1)),_310_Table2,MATCH(MID($B319,1,1),_310_Table2_ColumnLookup,0),FALSE)
+N("310"),
  IF(AND(VALUE(LEFT($A319,3))=311,LEN($I319)=4),VLOOKUP($I319,_311_Table2,MATCH($B319,_311_Table2_ColumnLookup,0),FALSE),
  IF(AND(VALUE(LEFT($A319,3))=311,OR($B319="I2",$B319="J2",$B319="K2",$B319="L2")),VLOOKUP('311'!$G$58,_311_Table2,MATCH(MID($B319,1,1),_311_Table2_ColumnLookup,0),FALSE),
  IF(AND(VALUE(LEFT($A319,3))=311,RIGHT($B319,5)="Total"),VLOOKUP('311'!$G$59,_311_Table2,MATCH(MID($B319,1,1),_311_Table2_ColumnLookup,0),FALSE),
  IF(VALUE(LEFT($A319,3))=311,VLOOKUP(VALUE(MID($B319,2,1)),_311_Table2,MATCH(MID($B319,1,1),_311_Table2_ColumnLookup,0),FALSE)
+N("311"),
  IF(AND(VALUE(LEFT($A319,3))=312,LEFT($G319,10)="Unincepted",$B319="G "),VLOOKUP(" ULO",_312_Table2,MATCH('312'!$N$16,_312_Table2_ColumnLookup,0),FALSE),
  IF(AND(VALUE(LEFT($A319,3))=312,LEFT($G319,10)="Unincepted",$B319="O "),VLOOKUP(" ULO",_312_Table2,MATCH('312'!$V$16,_312_Table2_ColumnLookup,0),FALSE),
  IF(AND(VALUE(LEFT($A319,3))=312,LEFT($G319,10)="Unincepted",$B319="Q "),VLOOKUP(" ULO",_312_Table2,MATCH('312'!$X$16,_312_Table2_ColumnLookup,0),FALSE),
  IF(AND(VALUE(LEFT($A319,3))=312,LEFT($G319,10)="Unincepted"),VLOOKUP(" ULO",_312_Table2,MATCH(LEFT($B319,1),_312_Table2_ColumnLookup,0),FALSE),
  IF(AND(VALUE(LEFT($A319,3))=312,LEFT($G319,5)="Total",$B319="G "),VLOOKUP('312'!$F$80,_312_Table2,MATCH('312'!$N$16,_312_Table2_ColumnLookup,0),FALSE),
  IF(AND(VALUE(LEFT($A319,3))=312,LEFT($G319,5)="Total",$B319="O "),VLOOKUP('312'!$F$80,_312_Table2,MATCH('312'!$V$16,_312_Table2_ColumnLookup,0),FALSE),
  IF(AND(VALUE(LEFT($A319,3))=312,LEFT($G319,5)="Total",$B319="Q "),VLOOKUP('312'!$F$80,_312_Table2,MATCH('312'!$X$16,_312_Table2_ColumnLookup,0),FALSE),
  IF(AND(VALUE(LEFT($A319,3))=312,LEFT($G319,5)="Total"),VLOOKUP('312'!$F$80,_312_Table2,MATCH(LEFT($B319,1),_312_Table2_ColumnLookup,0),FALSE),
  IF(AND(VALUE(LEFT($A319,3))=312,LEN($I319)=4,$B319="G"),VLOOKUP($I319,_312_Table2,MATCH('312'!$N$16,_312_Table2_ColumnLookup,0),FALSE),
  IF(AND(VALUE(LEFT($A319,3))=312,LEN($I319)=4,$B319="O"),VLOOKUP($I319,_312_Table2,MATCH('312'!$V$16,_312_Table2_ColumnLookup,0),FALSE),
  IF(AND(VALUE(LEFT($A319,3))=312,LEN($I319)=4,$B319="Q"),VLOOKUP($I319,_312_Table2,MATCH('312'!$X$16,_312_Table2_ColumnLookup,0),FALSE),
  IF(AND(VALUE(LEFT($A319,3))=312,LEN($I319)=4),VLOOKUP($I319,_312_Table2,MATCH(LEFT($B319,1),_312_Table2_ColumnLookup,0),FALSE)
+N("312"),
  IF(VALUE(LEFT($A319,3))=313,VLOOKUP(VALUE(MID($B319,2,1)),_313_Table2,MATCH(MID($B319,1,1),_313_Table2_ColumnLookup,0),FALSE)
+N("313"),
  IF(AND(VALUE(LEFT($A319,3))=314,LEN($B319)=3),VLOOKUP(VALUE(MID($B319,2,2)),_314_Table2,MATCH(MID($B319,1,1),_314_Table2_ColumnLookup,0),FALSE),
  IF(VALUE(LEFT($A319,3))=314,VLOOKUP(VALUE(MID($B319,2,1)),_314_Table2,MATCH(MID($B319,1,1),_314_Table2_ColumnLookup,0),FALSE)
+N("314"),
""))))))))))))))))))))))))</f>
        <v>#NAME?</v>
      </c>
      <c r="F319" s="238" t="e">
        <f>IF(AND(VALUE(LEFT($A319,3))=309,LEN($B319)=3),VLOOKUP(VALUE(MID($B319,2,2)),_309_Table3,MATCH(MID($B319,1,1),_309_Table3_ColumnLookup,0),FALSE),
  IF($C319="309 LCR SummaryA",OneYearSCR,IF($C319="309 LCR SummaryB",UltimateSCR,IF(VALUE(LEFT($A319,3))=309,VLOOKUP(VALUE(MID($B319,2,1)),_309_Table3,MATCH(MID($B319,1,1),_309_Table3_ColumnLookup,0),FALSE)
+N("309"),
  IF(VALUE(LEFT($A319,3))=310,VLOOKUP(VALUE(MID($B319,2,1)),_310_Table3,MATCH(MID($B319,1,1),_310_Table3_ColumnLookup,0),FALSE)
+N("310"),
  IF(AND(VALUE(LEFT($A319,3))=311,LEN($I319)=4),VLOOKUP($I319,_311_Table3,MATCH($B319,_311_Table3_ColumnLookup,0),FALSE),
  IF(AND(VALUE(LEFT($A319,3))=311,OR($B319="I2",$B319="J2",$B319="K2",$B319="L2")),VLOOKUP('311'!$G$58,_311_Table3,MATCH(MID($B319,1,1),_311_Table3_ColumnLookup,0),FALSE),
  IF(AND(VALUE(LEFT($A319,3))=311,RIGHT($B319,5)="Total"),VLOOKUP('311'!$G$59,_311_Table3,MATCH(MID($B319,1,1),_311_Table3_ColumnLookup,0),FALSE),
  IF(VALUE(LEFT($A319,3))=311,VLOOKUP(VALUE(MID($B319,2,1)),_311_Table3,MATCH(MID($B319,1,1),_311_Table3_ColumnLookup,0),FALSE)
+N("311"),
  IF(AND(VALUE(LEFT($A319,3))=312,LEFT($G319,10)="Unincepted",$B319="G "),VLOOKUP(" ULO",_312_Table3,MATCH('312'!$N$16,_312_Table3_ColumnLookup,0),FALSE),
  IF(AND(VALUE(LEFT($A319,3))=312,LEFT($G319,10)="Unincepted",$B319="O "),VLOOKUP(" ULO",_312_Table3,MATCH('312'!$V$16,_312_Table3_ColumnLookup,0),FALSE),
  IF(AND(VALUE(LEFT($A319,3))=312,LEFT($G319,10)="Unincepted",$B319="Q "),VLOOKUP(" ULO",_312_Table3,MATCH('312'!$X$16,_312_Table3_ColumnLookup,0),FALSE),
  IF(AND(VALUE(LEFT($A319,3))=312,LEFT($G319,10)="Unincepted"),VLOOKUP(" ULO",_312_Table3,MATCH(LEFT($B319,1),_312_Table3_ColumnLookup,0),FALSE),
  IF(AND(VALUE(LEFT($A319,3))=312,LEFT($G319,5)="Total",$B319="G "),VLOOKUP('312'!$F$80,_312_Table3,MATCH('312'!$N$16,_312_Table3_ColumnLookup,0),FALSE),
  IF(AND(VALUE(LEFT($A319,3))=312,LEFT($G319,5)="Total",$B319="O "),VLOOKUP('312'!$F$80,_312_Table3,MATCH('312'!$V$16,_312_Table3_ColumnLookup,0),FALSE),
  IF(AND(VALUE(LEFT($A319,3))=312,LEFT($G319,5)="Total",$B319="Q "),VLOOKUP('312'!$F$80,_312_Table3,MATCH('312'!$X$16,_312_Table3_ColumnLookup,0),FALSE),
  IF(AND(VALUE(LEFT($A319,3))=312,LEFT($G319,5)="Total"),VLOOKUP('312'!$F$80,_312_Table3,MATCH(LEFT($B319,1),_312_Table3_ColumnLookup,0),FALSE),
  IF(AND(VALUE(LEFT($A319,3))=312,LEN($I319)=4,$B319="G"),VLOOKUP($I319,_312_Table3,MATCH('312'!$N$16,_312_Table3_ColumnLookup,0),FALSE),
  IF(AND(VALUE(LEFT($A319,3))=312,LEN($I319)=4,$B319="O"),VLOOKUP($I319,_312_Table3,MATCH('312'!$V$16,_312_Table3_ColumnLookup,0),FALSE),
  IF(AND(VALUE(LEFT($A319,3))=312,LEN($I319)=4,$B319="Q"),VLOOKUP($I319,_312_Table3,MATCH('312'!$X$16,_312_Table3_ColumnLookup,0),FALSE),
  IF(AND(VALUE(LEFT($A319,3))=312,LEN($I319)=4),VLOOKUP($I319,_312_Table3,MATCH(LEFT($B319,1),_312_Table3_ColumnLookup,0),FALSE)
+N("312"),
  IF(VALUE(LEFT($A319,3))=313,VLOOKUP(VALUE(MID($B319,2,1)),_313_Table3,MATCH(MID($B319,1,1),_313_Table3_ColumnLookup,0),FALSE)
+N("313"),
  IF(AND(VALUE(LEFT($A319,3))=314,LEN($B319)=3),VLOOKUP(VALUE(MID($B319,2,2)),_314_Table3,MATCH(MID($B319,1,1),_314_Table3_ColumnLookup,0),FALSE),
  IF(VALUE(LEFT($A319,3))=314,VLOOKUP(VALUE(MID($B319,2,1)),_314_Table3,MATCH(MID($B319,1,1),_314_Table3_ColumnLookup,0),FALSE)
+N("314"),
""))))))))))))))))))))))))</f>
        <v>#NAME?</v>
      </c>
      <c r="G319" t="s">
        <v>1153</v>
      </c>
      <c r="H319" s="321">
        <f>IFERROR(
IF(ISERROR($D319)=FALSE,$D319,IF(ISERROR($E319)=FALSE,$E319,IF(ISERROR($F319)=FALSE,$F319
+N("012 checkboxes"),
IF(
IF(OR(LEFT($A319,9)="Syndicate",LEFT($A319,12)="NewSyndicate"),VLOOKUP($A319,'012'!$J:$ZW,MATCH("Link to button",'012'!$J$1:$ZW$1,0),0)
+N("309 checkbox"),
IF($C319="309 LCR Summary0",VLOOKUP("Notes990",'309'!$P:$ZZ,MATCH("Link to button",'309'!$P$1:$ZZ$1,0),0)
+N("313 checkboxes"),
IF($C319="313 Financial Information0LcmVsScr",IF($C319="309 LCR Summary0",VLOOKUP("LcmVsScr",'309'!$N:$ZZ,MATCH("Link to button",'309'!$N$1:$ZZ$1,0),0),
IF($C319="313 Financial Information0LcrDocAttached",IF($C319="309 LCR Summary0",VLOOKUP("LcrDocAttached",'309'!$N:$ZZ,MATCH("Link to button",'309'!$N$1:$ZZ$1,0),
0)))))))=1,TRUE,FALSE)
))),"")</f>
        <v>0</v>
      </c>
      <c r="I319">
        <v>1996</v>
      </c>
    </row>
    <row r="320" spans="1:9" customFormat="1">
      <c r="A320" s="237" t="str">
        <f>VLOOKUP($G320,CSVLookups!$B:$R,MATCH(A$1,CSVLookups!$B$1:$R$1,0),FALSE)</f>
        <v>312 Projected Solvency II Technical Provisions at Time Zero</v>
      </c>
      <c r="B320" s="237" t="str">
        <f>VLOOKUP($G320,CSVLookups!$B:$R,MATCH(B$1,CSVLookups!$B$1:$R$1,0),FALSE)</f>
        <v>K</v>
      </c>
      <c r="C320" s="238" t="str">
        <f t="shared" si="5"/>
        <v>312 Projected Solvency II Technical Provisions at Time ZeroK1996</v>
      </c>
      <c r="D320" s="238">
        <f>IF(AND(VALUE(LEFT($A320,3))=309,LEN($B320)=3),VLOOKUP(VALUE(MID($B320,2,2)),_309_Table1,MATCH(MID($B320,1,1),_309_Table1_ColumnLookup,0),FALSE),
  IF($C320="309 LCR SummaryA",OneYearSCR,IF($C320="309 LCR SummaryB",UltimateSCR,IF(VALUE(LEFT($A320,3))=309,VLOOKUP(VALUE(MID($B320,2,1)),_309_Table1,MATCH(MID($B320,1,1),_309_Table1_ColumnLookup,0),FALSE)
+N("309"),
  IF(VALUE(LEFT($A320,3))=310,VLOOKUP(VALUE(MID($B320,2,1)),_310_Table1,MATCH(MID($B320,1,1),_310_Table1_ColumnLookup,0),FALSE)
+N("310"),
  IF(AND(VALUE(LEFT($A320,3))=311,LEN($I320)=4),VLOOKUP($I320,_311_Table1,MATCH($B320,_311_Table1_ColumnLookup,0),FALSE),
  IF(AND(VALUE(LEFT($A320,3))=311,OR($B320="I2",$B320="J2",$B320="K2",$B320="L2")),VLOOKUP('311'!$G$58,_311_Table1,MATCH(MID($B320,1,1),_311_Table1_ColumnLookup,0),FALSE),
  IF(AND(VALUE(LEFT($A320,3))=311,RIGHT($B320,5)="Total"),VLOOKUP('311'!$G$59,_311_Table1,MATCH(MID($B320,1,1),_311_Table1_ColumnLookup,0),FALSE),
  IF(VALUE(LEFT($A320,3))=311,VLOOKUP(VALUE(MID($B320,2,1)),_311_Table1,MATCH(MID($B320,1,1),_311_Table1_ColumnLookup,0),FALSE)
+N("311"),
  IF(AND(VALUE(LEFT($A320,3))=312,LEFT($G320,10)="Unincepted",$B320="G "),VLOOKUP(" ULO",_312_Table1,MATCH('312'!$N$16,_312_Table1_ColumnLookup,0),FALSE),
  IF(AND(VALUE(LEFT($A320,3))=312,LEFT($G320,10)="Unincepted",$B320="O "),VLOOKUP(" ULO",_312_Table1,MATCH('312'!$V$16,_312_Table1_ColumnLookup,0),FALSE),
  IF(AND(VALUE(LEFT($A320,3))=312,LEFT($G320,10)="Unincepted",$B320="Q "),VLOOKUP(" ULO",_312_Table1,MATCH('312'!$X$16,_312_Table1_ColumnLookup,0),FALSE),
  IF(AND(VALUE(LEFT($A320,3))=312,LEFT($G320,10)="Unincepted"),VLOOKUP(" ULO",_312_Table1,MATCH(LEFT($B320,1),_312_Table1_ColumnLookup,0),FALSE),
  IF(AND(VALUE(LEFT($A320,3))=312,LEFT($G320,5)="Total",$B320="G "),VLOOKUP('312'!$F$80,_312_Table1,MATCH('312'!$N$16,_312_Table1_ColumnLookup,0),FALSE),
  IF(AND(VALUE(LEFT($A320,3))=312,LEFT($G320,5)="Total",$B320="O "),VLOOKUP('312'!$F$80,_312_Table1,MATCH('312'!$V$16,_312_Table1_ColumnLookup,0),FALSE),
  IF(AND(VALUE(LEFT($A320,3))=312,LEFT($G320,5)="Total",$B320="Q "),VLOOKUP('312'!$F$80,_312_Table1,MATCH('312'!$X$16,_312_Table1_ColumnLookup,0),FALSE),
  IF(AND(VALUE(LEFT($A320,3))=312,LEFT($G320,5)="Total"),VLOOKUP('312'!$F$80,_312_Table1,MATCH(LEFT($B320,1),_312_Table1_ColumnLookup,0),FALSE),
  IF(AND(VALUE(LEFT($A320,3))=312,LEN($I320)=4,$B320="G"),VLOOKUP($I320,_312_Table1,MATCH('312'!$N$16,_312_Table1_ColumnLookup,0),FALSE),
  IF(AND(VALUE(LEFT($A320,3))=312,LEN($I320)=4,$B320="O"),VLOOKUP($I320,_312_Table1,MATCH('312'!$V$16,_312_Table1_ColumnLookup,0),FALSE),
  IF(AND(VALUE(LEFT($A320,3))=312,LEN($I320)=4,$B320="Q"),VLOOKUP($I320,_312_Table1,MATCH('312'!$X$16,_312_Table1_ColumnLookup,0),FALSE),
  IF(AND(VALUE(LEFT($A320,3))=312,LEN($I320)=4),VLOOKUP($I320,_312_Table1,MATCH(LEFT($B320,1),_312_Table1_ColumnLookup,0),FALSE)
+N("312"),
  IF(VALUE(LEFT($A320,3))=313,VLOOKUP(VALUE(MID($B320,2,1)),_313_Table1,MATCH(MID($B320,1,1),_313_Table1_ColumnLookup,0),FALSE)
+N("313"),
  IF(AND(VALUE(LEFT($A320,3))=314,LEN($B320)=3),VLOOKUP(VALUE(MID($B320,2,2)),_314_Table1,MATCH(MID($B320,1,1),_314_Table1_ColumnLookup,0),FALSE),
  IF(VALUE(LEFT($A320,3))=314,VLOOKUP(VALUE(MID($B320,2,1)),_314_Table1,MATCH(MID($B320,1,1),_314_Table1_ColumnLookup,0),FALSE)
+N("314"),
""))))))))))))))))))))))))</f>
        <v>0</v>
      </c>
      <c r="E320" s="238" t="e">
        <f>IF(AND(VALUE(LEFT($A320,3))=309,LEN($B320)=3),VLOOKUP(VALUE(MID($B320,2,2)),_309_Table2,MATCH(MID($B320,1,1),_309_Table2_ColumnLookup,0),FALSE),
  IF($C320="309 LCR SummaryA",OneYearSCR,IF($C320="309 LCR SummaryB",UltimateSCR,IF(VALUE(LEFT($A320,3))=309,VLOOKUP(VALUE(MID($B320,2,1)),_309_Table2,MATCH(MID($B320,1,1),_309_Table2_ColumnLookup,0),FALSE)
+N("309"),
  IF(VALUE(LEFT($A320,3))=310,VLOOKUP(VALUE(MID($B320,2,1)),_310_Table2,MATCH(MID($B320,1,1),_310_Table2_ColumnLookup,0),FALSE)
+N("310"),
  IF(AND(VALUE(LEFT($A320,3))=311,LEN($I320)=4),VLOOKUP($I320,_311_Table2,MATCH($B320,_311_Table2_ColumnLookup,0),FALSE),
  IF(AND(VALUE(LEFT($A320,3))=311,OR($B320="I2",$B320="J2",$B320="K2",$B320="L2")),VLOOKUP('311'!$G$58,_311_Table2,MATCH(MID($B320,1,1),_311_Table2_ColumnLookup,0),FALSE),
  IF(AND(VALUE(LEFT($A320,3))=311,RIGHT($B320,5)="Total"),VLOOKUP('311'!$G$59,_311_Table2,MATCH(MID($B320,1,1),_311_Table2_ColumnLookup,0),FALSE),
  IF(VALUE(LEFT($A320,3))=311,VLOOKUP(VALUE(MID($B320,2,1)),_311_Table2,MATCH(MID($B320,1,1),_311_Table2_ColumnLookup,0),FALSE)
+N("311"),
  IF(AND(VALUE(LEFT($A320,3))=312,LEFT($G320,10)="Unincepted",$B320="G "),VLOOKUP(" ULO",_312_Table2,MATCH('312'!$N$16,_312_Table2_ColumnLookup,0),FALSE),
  IF(AND(VALUE(LEFT($A320,3))=312,LEFT($G320,10)="Unincepted",$B320="O "),VLOOKUP(" ULO",_312_Table2,MATCH('312'!$V$16,_312_Table2_ColumnLookup,0),FALSE),
  IF(AND(VALUE(LEFT($A320,3))=312,LEFT($G320,10)="Unincepted",$B320="Q "),VLOOKUP(" ULO",_312_Table2,MATCH('312'!$X$16,_312_Table2_ColumnLookup,0),FALSE),
  IF(AND(VALUE(LEFT($A320,3))=312,LEFT($G320,10)="Unincepted"),VLOOKUP(" ULO",_312_Table2,MATCH(LEFT($B320,1),_312_Table2_ColumnLookup,0),FALSE),
  IF(AND(VALUE(LEFT($A320,3))=312,LEFT($G320,5)="Total",$B320="G "),VLOOKUP('312'!$F$80,_312_Table2,MATCH('312'!$N$16,_312_Table2_ColumnLookup,0),FALSE),
  IF(AND(VALUE(LEFT($A320,3))=312,LEFT($G320,5)="Total",$B320="O "),VLOOKUP('312'!$F$80,_312_Table2,MATCH('312'!$V$16,_312_Table2_ColumnLookup,0),FALSE),
  IF(AND(VALUE(LEFT($A320,3))=312,LEFT($G320,5)="Total",$B320="Q "),VLOOKUP('312'!$F$80,_312_Table2,MATCH('312'!$X$16,_312_Table2_ColumnLookup,0),FALSE),
  IF(AND(VALUE(LEFT($A320,3))=312,LEFT($G320,5)="Total"),VLOOKUP('312'!$F$80,_312_Table2,MATCH(LEFT($B320,1),_312_Table2_ColumnLookup,0),FALSE),
  IF(AND(VALUE(LEFT($A320,3))=312,LEN($I320)=4,$B320="G"),VLOOKUP($I320,_312_Table2,MATCH('312'!$N$16,_312_Table2_ColumnLookup,0),FALSE),
  IF(AND(VALUE(LEFT($A320,3))=312,LEN($I320)=4,$B320="O"),VLOOKUP($I320,_312_Table2,MATCH('312'!$V$16,_312_Table2_ColumnLookup,0),FALSE),
  IF(AND(VALUE(LEFT($A320,3))=312,LEN($I320)=4,$B320="Q"),VLOOKUP($I320,_312_Table2,MATCH('312'!$X$16,_312_Table2_ColumnLookup,0),FALSE),
  IF(AND(VALUE(LEFT($A320,3))=312,LEN($I320)=4),VLOOKUP($I320,_312_Table2,MATCH(LEFT($B320,1),_312_Table2_ColumnLookup,0),FALSE)
+N("312"),
  IF(VALUE(LEFT($A320,3))=313,VLOOKUP(VALUE(MID($B320,2,1)),_313_Table2,MATCH(MID($B320,1,1),_313_Table2_ColumnLookup,0),FALSE)
+N("313"),
  IF(AND(VALUE(LEFT($A320,3))=314,LEN($B320)=3),VLOOKUP(VALUE(MID($B320,2,2)),_314_Table2,MATCH(MID($B320,1,1),_314_Table2_ColumnLookup,0),FALSE),
  IF(VALUE(LEFT($A320,3))=314,VLOOKUP(VALUE(MID($B320,2,1)),_314_Table2,MATCH(MID($B320,1,1),_314_Table2_ColumnLookup,0),FALSE)
+N("314"),
""))))))))))))))))))))))))</f>
        <v>#NAME?</v>
      </c>
      <c r="F320" s="238" t="e">
        <f>IF(AND(VALUE(LEFT($A320,3))=309,LEN($B320)=3),VLOOKUP(VALUE(MID($B320,2,2)),_309_Table3,MATCH(MID($B320,1,1),_309_Table3_ColumnLookup,0),FALSE),
  IF($C320="309 LCR SummaryA",OneYearSCR,IF($C320="309 LCR SummaryB",UltimateSCR,IF(VALUE(LEFT($A320,3))=309,VLOOKUP(VALUE(MID($B320,2,1)),_309_Table3,MATCH(MID($B320,1,1),_309_Table3_ColumnLookup,0),FALSE)
+N("309"),
  IF(VALUE(LEFT($A320,3))=310,VLOOKUP(VALUE(MID($B320,2,1)),_310_Table3,MATCH(MID($B320,1,1),_310_Table3_ColumnLookup,0),FALSE)
+N("310"),
  IF(AND(VALUE(LEFT($A320,3))=311,LEN($I320)=4),VLOOKUP($I320,_311_Table3,MATCH($B320,_311_Table3_ColumnLookup,0),FALSE),
  IF(AND(VALUE(LEFT($A320,3))=311,OR($B320="I2",$B320="J2",$B320="K2",$B320="L2")),VLOOKUP('311'!$G$58,_311_Table3,MATCH(MID($B320,1,1),_311_Table3_ColumnLookup,0),FALSE),
  IF(AND(VALUE(LEFT($A320,3))=311,RIGHT($B320,5)="Total"),VLOOKUP('311'!$G$59,_311_Table3,MATCH(MID($B320,1,1),_311_Table3_ColumnLookup,0),FALSE),
  IF(VALUE(LEFT($A320,3))=311,VLOOKUP(VALUE(MID($B320,2,1)),_311_Table3,MATCH(MID($B320,1,1),_311_Table3_ColumnLookup,0),FALSE)
+N("311"),
  IF(AND(VALUE(LEFT($A320,3))=312,LEFT($G320,10)="Unincepted",$B320="G "),VLOOKUP(" ULO",_312_Table3,MATCH('312'!$N$16,_312_Table3_ColumnLookup,0),FALSE),
  IF(AND(VALUE(LEFT($A320,3))=312,LEFT($G320,10)="Unincepted",$B320="O "),VLOOKUP(" ULO",_312_Table3,MATCH('312'!$V$16,_312_Table3_ColumnLookup,0),FALSE),
  IF(AND(VALUE(LEFT($A320,3))=312,LEFT($G320,10)="Unincepted",$B320="Q "),VLOOKUP(" ULO",_312_Table3,MATCH('312'!$X$16,_312_Table3_ColumnLookup,0),FALSE),
  IF(AND(VALUE(LEFT($A320,3))=312,LEFT($G320,10)="Unincepted"),VLOOKUP(" ULO",_312_Table3,MATCH(LEFT($B320,1),_312_Table3_ColumnLookup,0),FALSE),
  IF(AND(VALUE(LEFT($A320,3))=312,LEFT($G320,5)="Total",$B320="G "),VLOOKUP('312'!$F$80,_312_Table3,MATCH('312'!$N$16,_312_Table3_ColumnLookup,0),FALSE),
  IF(AND(VALUE(LEFT($A320,3))=312,LEFT($G320,5)="Total",$B320="O "),VLOOKUP('312'!$F$80,_312_Table3,MATCH('312'!$V$16,_312_Table3_ColumnLookup,0),FALSE),
  IF(AND(VALUE(LEFT($A320,3))=312,LEFT($G320,5)="Total",$B320="Q "),VLOOKUP('312'!$F$80,_312_Table3,MATCH('312'!$X$16,_312_Table3_ColumnLookup,0),FALSE),
  IF(AND(VALUE(LEFT($A320,3))=312,LEFT($G320,5)="Total"),VLOOKUP('312'!$F$80,_312_Table3,MATCH(LEFT($B320,1),_312_Table3_ColumnLookup,0),FALSE),
  IF(AND(VALUE(LEFT($A320,3))=312,LEN($I320)=4,$B320="G"),VLOOKUP($I320,_312_Table3,MATCH('312'!$N$16,_312_Table3_ColumnLookup,0),FALSE),
  IF(AND(VALUE(LEFT($A320,3))=312,LEN($I320)=4,$B320="O"),VLOOKUP($I320,_312_Table3,MATCH('312'!$V$16,_312_Table3_ColumnLookup,0),FALSE),
  IF(AND(VALUE(LEFT($A320,3))=312,LEN($I320)=4,$B320="Q"),VLOOKUP($I320,_312_Table3,MATCH('312'!$X$16,_312_Table3_ColumnLookup,0),FALSE),
  IF(AND(VALUE(LEFT($A320,3))=312,LEN($I320)=4),VLOOKUP($I320,_312_Table3,MATCH(LEFT($B320,1),_312_Table3_ColumnLookup,0),FALSE)
+N("312"),
  IF(VALUE(LEFT($A320,3))=313,VLOOKUP(VALUE(MID($B320,2,1)),_313_Table3,MATCH(MID($B320,1,1),_313_Table3_ColumnLookup,0),FALSE)
+N("313"),
  IF(AND(VALUE(LEFT($A320,3))=314,LEN($B320)=3),VLOOKUP(VALUE(MID($B320,2,2)),_314_Table3,MATCH(MID($B320,1,1),_314_Table3_ColumnLookup,0),FALSE),
  IF(VALUE(LEFT($A320,3))=314,VLOOKUP(VALUE(MID($B320,2,1)),_314_Table3,MATCH(MID($B320,1,1),_314_Table3_ColumnLookup,0),FALSE)
+N("314"),
""))))))))))))))))))))))))</f>
        <v>#NAME?</v>
      </c>
      <c r="G320" t="s">
        <v>1154</v>
      </c>
      <c r="H320" s="321">
        <f>IFERROR(
IF(ISERROR($D320)=FALSE,$D320,IF(ISERROR($E320)=FALSE,$E320,IF(ISERROR($F320)=FALSE,$F320
+N("012 checkboxes"),
IF(
IF(OR(LEFT($A320,9)="Syndicate",LEFT($A320,12)="NewSyndicate"),VLOOKUP($A320,'012'!$J:$ZW,MATCH("Link to button",'012'!$J$1:$ZW$1,0),0)
+N("309 checkbox"),
IF($C320="309 LCR Summary0",VLOOKUP("Notes990",'309'!$P:$ZZ,MATCH("Link to button",'309'!$P$1:$ZZ$1,0),0)
+N("313 checkboxes"),
IF($C320="313 Financial Information0LcmVsScr",IF($C320="309 LCR Summary0",VLOOKUP("LcmVsScr",'309'!$N:$ZZ,MATCH("Link to button",'309'!$N$1:$ZZ$1,0),0),
IF($C320="313 Financial Information0LcrDocAttached",IF($C320="309 LCR Summary0",VLOOKUP("LcrDocAttached",'309'!$N:$ZZ,MATCH("Link to button",'309'!$N$1:$ZZ$1,0),
0)))))))=1,TRUE,FALSE)
))),"")</f>
        <v>0</v>
      </c>
      <c r="I320">
        <v>1996</v>
      </c>
    </row>
    <row r="321" spans="1:9" customFormat="1">
      <c r="A321" s="237" t="str">
        <f>VLOOKUP($G321,CSVLookups!$B:$R,MATCH(A$1,CSVLookups!$B$1:$R$1,0),FALSE)</f>
        <v>312 Projected Solvency II Technical Provisions at Time Zero</v>
      </c>
      <c r="B321" s="237" t="str">
        <f>VLOOKUP($G321,CSVLookups!$B:$R,MATCH(B$1,CSVLookups!$B$1:$R$1,0),FALSE)</f>
        <v>L</v>
      </c>
      <c r="C321" s="238" t="str">
        <f t="shared" si="5"/>
        <v>312 Projected Solvency II Technical Provisions at Time ZeroL1996</v>
      </c>
      <c r="D321" s="238">
        <f>IF(AND(VALUE(LEFT($A321,3))=309,LEN($B321)=3),VLOOKUP(VALUE(MID($B321,2,2)),_309_Table1,MATCH(MID($B321,1,1),_309_Table1_ColumnLookup,0),FALSE),
  IF($C321="309 LCR SummaryA",OneYearSCR,IF($C321="309 LCR SummaryB",UltimateSCR,IF(VALUE(LEFT($A321,3))=309,VLOOKUP(VALUE(MID($B321,2,1)),_309_Table1,MATCH(MID($B321,1,1),_309_Table1_ColumnLookup,0),FALSE)
+N("309"),
  IF(VALUE(LEFT($A321,3))=310,VLOOKUP(VALUE(MID($B321,2,1)),_310_Table1,MATCH(MID($B321,1,1),_310_Table1_ColumnLookup,0),FALSE)
+N("310"),
  IF(AND(VALUE(LEFT($A321,3))=311,LEN($I321)=4),VLOOKUP($I321,_311_Table1,MATCH($B321,_311_Table1_ColumnLookup,0),FALSE),
  IF(AND(VALUE(LEFT($A321,3))=311,OR($B321="I2",$B321="J2",$B321="K2",$B321="L2")),VLOOKUP('311'!$G$58,_311_Table1,MATCH(MID($B321,1,1),_311_Table1_ColumnLookup,0),FALSE),
  IF(AND(VALUE(LEFT($A321,3))=311,RIGHT($B321,5)="Total"),VLOOKUP('311'!$G$59,_311_Table1,MATCH(MID($B321,1,1),_311_Table1_ColumnLookup,0),FALSE),
  IF(VALUE(LEFT($A321,3))=311,VLOOKUP(VALUE(MID($B321,2,1)),_311_Table1,MATCH(MID($B321,1,1),_311_Table1_ColumnLookup,0),FALSE)
+N("311"),
  IF(AND(VALUE(LEFT($A321,3))=312,LEFT($G321,10)="Unincepted",$B321="G "),VLOOKUP(" ULO",_312_Table1,MATCH('312'!$N$16,_312_Table1_ColumnLookup,0),FALSE),
  IF(AND(VALUE(LEFT($A321,3))=312,LEFT($G321,10)="Unincepted",$B321="O "),VLOOKUP(" ULO",_312_Table1,MATCH('312'!$V$16,_312_Table1_ColumnLookup,0),FALSE),
  IF(AND(VALUE(LEFT($A321,3))=312,LEFT($G321,10)="Unincepted",$B321="Q "),VLOOKUP(" ULO",_312_Table1,MATCH('312'!$X$16,_312_Table1_ColumnLookup,0),FALSE),
  IF(AND(VALUE(LEFT($A321,3))=312,LEFT($G321,10)="Unincepted"),VLOOKUP(" ULO",_312_Table1,MATCH(LEFT($B321,1),_312_Table1_ColumnLookup,0),FALSE),
  IF(AND(VALUE(LEFT($A321,3))=312,LEFT($G321,5)="Total",$B321="G "),VLOOKUP('312'!$F$80,_312_Table1,MATCH('312'!$N$16,_312_Table1_ColumnLookup,0),FALSE),
  IF(AND(VALUE(LEFT($A321,3))=312,LEFT($G321,5)="Total",$B321="O "),VLOOKUP('312'!$F$80,_312_Table1,MATCH('312'!$V$16,_312_Table1_ColumnLookup,0),FALSE),
  IF(AND(VALUE(LEFT($A321,3))=312,LEFT($G321,5)="Total",$B321="Q "),VLOOKUP('312'!$F$80,_312_Table1,MATCH('312'!$X$16,_312_Table1_ColumnLookup,0),FALSE),
  IF(AND(VALUE(LEFT($A321,3))=312,LEFT($G321,5)="Total"),VLOOKUP('312'!$F$80,_312_Table1,MATCH(LEFT($B321,1),_312_Table1_ColumnLookup,0),FALSE),
  IF(AND(VALUE(LEFT($A321,3))=312,LEN($I321)=4,$B321="G"),VLOOKUP($I321,_312_Table1,MATCH('312'!$N$16,_312_Table1_ColumnLookup,0),FALSE),
  IF(AND(VALUE(LEFT($A321,3))=312,LEN($I321)=4,$B321="O"),VLOOKUP($I321,_312_Table1,MATCH('312'!$V$16,_312_Table1_ColumnLookup,0),FALSE),
  IF(AND(VALUE(LEFT($A321,3))=312,LEN($I321)=4,$B321="Q"),VLOOKUP($I321,_312_Table1,MATCH('312'!$X$16,_312_Table1_ColumnLookup,0),FALSE),
  IF(AND(VALUE(LEFT($A321,3))=312,LEN($I321)=4),VLOOKUP($I321,_312_Table1,MATCH(LEFT($B321,1),_312_Table1_ColumnLookup,0),FALSE)
+N("312"),
  IF(VALUE(LEFT($A321,3))=313,VLOOKUP(VALUE(MID($B321,2,1)),_313_Table1,MATCH(MID($B321,1,1),_313_Table1_ColumnLookup,0),FALSE)
+N("313"),
  IF(AND(VALUE(LEFT($A321,3))=314,LEN($B321)=3),VLOOKUP(VALUE(MID($B321,2,2)),_314_Table1,MATCH(MID($B321,1,1),_314_Table1_ColumnLookup,0),FALSE),
  IF(VALUE(LEFT($A321,3))=314,VLOOKUP(VALUE(MID($B321,2,1)),_314_Table1,MATCH(MID($B321,1,1),_314_Table1_ColumnLookup,0),FALSE)
+N("314"),
""))))))))))))))))))))))))</f>
        <v>0</v>
      </c>
      <c r="E321" s="238" t="e">
        <f>IF(AND(VALUE(LEFT($A321,3))=309,LEN($B321)=3),VLOOKUP(VALUE(MID($B321,2,2)),_309_Table2,MATCH(MID($B321,1,1),_309_Table2_ColumnLookup,0),FALSE),
  IF($C321="309 LCR SummaryA",OneYearSCR,IF($C321="309 LCR SummaryB",UltimateSCR,IF(VALUE(LEFT($A321,3))=309,VLOOKUP(VALUE(MID($B321,2,1)),_309_Table2,MATCH(MID($B321,1,1),_309_Table2_ColumnLookup,0),FALSE)
+N("309"),
  IF(VALUE(LEFT($A321,3))=310,VLOOKUP(VALUE(MID($B321,2,1)),_310_Table2,MATCH(MID($B321,1,1),_310_Table2_ColumnLookup,0),FALSE)
+N("310"),
  IF(AND(VALUE(LEFT($A321,3))=311,LEN($I321)=4),VLOOKUP($I321,_311_Table2,MATCH($B321,_311_Table2_ColumnLookup,0),FALSE),
  IF(AND(VALUE(LEFT($A321,3))=311,OR($B321="I2",$B321="J2",$B321="K2",$B321="L2")),VLOOKUP('311'!$G$58,_311_Table2,MATCH(MID($B321,1,1),_311_Table2_ColumnLookup,0),FALSE),
  IF(AND(VALUE(LEFT($A321,3))=311,RIGHT($B321,5)="Total"),VLOOKUP('311'!$G$59,_311_Table2,MATCH(MID($B321,1,1),_311_Table2_ColumnLookup,0),FALSE),
  IF(VALUE(LEFT($A321,3))=311,VLOOKUP(VALUE(MID($B321,2,1)),_311_Table2,MATCH(MID($B321,1,1),_311_Table2_ColumnLookup,0),FALSE)
+N("311"),
  IF(AND(VALUE(LEFT($A321,3))=312,LEFT($G321,10)="Unincepted",$B321="G "),VLOOKUP(" ULO",_312_Table2,MATCH('312'!$N$16,_312_Table2_ColumnLookup,0),FALSE),
  IF(AND(VALUE(LEFT($A321,3))=312,LEFT($G321,10)="Unincepted",$B321="O "),VLOOKUP(" ULO",_312_Table2,MATCH('312'!$V$16,_312_Table2_ColumnLookup,0),FALSE),
  IF(AND(VALUE(LEFT($A321,3))=312,LEFT($G321,10)="Unincepted",$B321="Q "),VLOOKUP(" ULO",_312_Table2,MATCH('312'!$X$16,_312_Table2_ColumnLookup,0),FALSE),
  IF(AND(VALUE(LEFT($A321,3))=312,LEFT($G321,10)="Unincepted"),VLOOKUP(" ULO",_312_Table2,MATCH(LEFT($B321,1),_312_Table2_ColumnLookup,0),FALSE),
  IF(AND(VALUE(LEFT($A321,3))=312,LEFT($G321,5)="Total",$B321="G "),VLOOKUP('312'!$F$80,_312_Table2,MATCH('312'!$N$16,_312_Table2_ColumnLookup,0),FALSE),
  IF(AND(VALUE(LEFT($A321,3))=312,LEFT($G321,5)="Total",$B321="O "),VLOOKUP('312'!$F$80,_312_Table2,MATCH('312'!$V$16,_312_Table2_ColumnLookup,0),FALSE),
  IF(AND(VALUE(LEFT($A321,3))=312,LEFT($G321,5)="Total",$B321="Q "),VLOOKUP('312'!$F$80,_312_Table2,MATCH('312'!$X$16,_312_Table2_ColumnLookup,0),FALSE),
  IF(AND(VALUE(LEFT($A321,3))=312,LEFT($G321,5)="Total"),VLOOKUP('312'!$F$80,_312_Table2,MATCH(LEFT($B321,1),_312_Table2_ColumnLookup,0),FALSE),
  IF(AND(VALUE(LEFT($A321,3))=312,LEN($I321)=4,$B321="G"),VLOOKUP($I321,_312_Table2,MATCH('312'!$N$16,_312_Table2_ColumnLookup,0),FALSE),
  IF(AND(VALUE(LEFT($A321,3))=312,LEN($I321)=4,$B321="O"),VLOOKUP($I321,_312_Table2,MATCH('312'!$V$16,_312_Table2_ColumnLookup,0),FALSE),
  IF(AND(VALUE(LEFT($A321,3))=312,LEN($I321)=4,$B321="Q"),VLOOKUP($I321,_312_Table2,MATCH('312'!$X$16,_312_Table2_ColumnLookup,0),FALSE),
  IF(AND(VALUE(LEFT($A321,3))=312,LEN($I321)=4),VLOOKUP($I321,_312_Table2,MATCH(LEFT($B321,1),_312_Table2_ColumnLookup,0),FALSE)
+N("312"),
  IF(VALUE(LEFT($A321,3))=313,VLOOKUP(VALUE(MID($B321,2,1)),_313_Table2,MATCH(MID($B321,1,1),_313_Table2_ColumnLookup,0),FALSE)
+N("313"),
  IF(AND(VALUE(LEFT($A321,3))=314,LEN($B321)=3),VLOOKUP(VALUE(MID($B321,2,2)),_314_Table2,MATCH(MID($B321,1,1),_314_Table2_ColumnLookup,0),FALSE),
  IF(VALUE(LEFT($A321,3))=314,VLOOKUP(VALUE(MID($B321,2,1)),_314_Table2,MATCH(MID($B321,1,1),_314_Table2_ColumnLookup,0),FALSE)
+N("314"),
""))))))))))))))))))))))))</f>
        <v>#NAME?</v>
      </c>
      <c r="F321" s="238" t="e">
        <f>IF(AND(VALUE(LEFT($A321,3))=309,LEN($B321)=3),VLOOKUP(VALUE(MID($B321,2,2)),_309_Table3,MATCH(MID($B321,1,1),_309_Table3_ColumnLookup,0),FALSE),
  IF($C321="309 LCR SummaryA",OneYearSCR,IF($C321="309 LCR SummaryB",UltimateSCR,IF(VALUE(LEFT($A321,3))=309,VLOOKUP(VALUE(MID($B321,2,1)),_309_Table3,MATCH(MID($B321,1,1),_309_Table3_ColumnLookup,0),FALSE)
+N("309"),
  IF(VALUE(LEFT($A321,3))=310,VLOOKUP(VALUE(MID($B321,2,1)),_310_Table3,MATCH(MID($B321,1,1),_310_Table3_ColumnLookup,0),FALSE)
+N("310"),
  IF(AND(VALUE(LEFT($A321,3))=311,LEN($I321)=4),VLOOKUP($I321,_311_Table3,MATCH($B321,_311_Table3_ColumnLookup,0),FALSE),
  IF(AND(VALUE(LEFT($A321,3))=311,OR($B321="I2",$B321="J2",$B321="K2",$B321="L2")),VLOOKUP('311'!$G$58,_311_Table3,MATCH(MID($B321,1,1),_311_Table3_ColumnLookup,0),FALSE),
  IF(AND(VALUE(LEFT($A321,3))=311,RIGHT($B321,5)="Total"),VLOOKUP('311'!$G$59,_311_Table3,MATCH(MID($B321,1,1),_311_Table3_ColumnLookup,0),FALSE),
  IF(VALUE(LEFT($A321,3))=311,VLOOKUP(VALUE(MID($B321,2,1)),_311_Table3,MATCH(MID($B321,1,1),_311_Table3_ColumnLookup,0),FALSE)
+N("311"),
  IF(AND(VALUE(LEFT($A321,3))=312,LEFT($G321,10)="Unincepted",$B321="G "),VLOOKUP(" ULO",_312_Table3,MATCH('312'!$N$16,_312_Table3_ColumnLookup,0),FALSE),
  IF(AND(VALUE(LEFT($A321,3))=312,LEFT($G321,10)="Unincepted",$B321="O "),VLOOKUP(" ULO",_312_Table3,MATCH('312'!$V$16,_312_Table3_ColumnLookup,0),FALSE),
  IF(AND(VALUE(LEFT($A321,3))=312,LEFT($G321,10)="Unincepted",$B321="Q "),VLOOKUP(" ULO",_312_Table3,MATCH('312'!$X$16,_312_Table3_ColumnLookup,0),FALSE),
  IF(AND(VALUE(LEFT($A321,3))=312,LEFT($G321,10)="Unincepted"),VLOOKUP(" ULO",_312_Table3,MATCH(LEFT($B321,1),_312_Table3_ColumnLookup,0),FALSE),
  IF(AND(VALUE(LEFT($A321,3))=312,LEFT($G321,5)="Total",$B321="G "),VLOOKUP('312'!$F$80,_312_Table3,MATCH('312'!$N$16,_312_Table3_ColumnLookup,0),FALSE),
  IF(AND(VALUE(LEFT($A321,3))=312,LEFT($G321,5)="Total",$B321="O "),VLOOKUP('312'!$F$80,_312_Table3,MATCH('312'!$V$16,_312_Table3_ColumnLookup,0),FALSE),
  IF(AND(VALUE(LEFT($A321,3))=312,LEFT($G321,5)="Total",$B321="Q "),VLOOKUP('312'!$F$80,_312_Table3,MATCH('312'!$X$16,_312_Table3_ColumnLookup,0),FALSE),
  IF(AND(VALUE(LEFT($A321,3))=312,LEFT($G321,5)="Total"),VLOOKUP('312'!$F$80,_312_Table3,MATCH(LEFT($B321,1),_312_Table3_ColumnLookup,0),FALSE),
  IF(AND(VALUE(LEFT($A321,3))=312,LEN($I321)=4,$B321="G"),VLOOKUP($I321,_312_Table3,MATCH('312'!$N$16,_312_Table3_ColumnLookup,0),FALSE),
  IF(AND(VALUE(LEFT($A321,3))=312,LEN($I321)=4,$B321="O"),VLOOKUP($I321,_312_Table3,MATCH('312'!$V$16,_312_Table3_ColumnLookup,0),FALSE),
  IF(AND(VALUE(LEFT($A321,3))=312,LEN($I321)=4,$B321="Q"),VLOOKUP($I321,_312_Table3,MATCH('312'!$X$16,_312_Table3_ColumnLookup,0),FALSE),
  IF(AND(VALUE(LEFT($A321,3))=312,LEN($I321)=4),VLOOKUP($I321,_312_Table3,MATCH(LEFT($B321,1),_312_Table3_ColumnLookup,0),FALSE)
+N("312"),
  IF(VALUE(LEFT($A321,3))=313,VLOOKUP(VALUE(MID($B321,2,1)),_313_Table3,MATCH(MID($B321,1,1),_313_Table3_ColumnLookup,0),FALSE)
+N("313"),
  IF(AND(VALUE(LEFT($A321,3))=314,LEN($B321)=3),VLOOKUP(VALUE(MID($B321,2,2)),_314_Table3,MATCH(MID($B321,1,1),_314_Table3_ColumnLookup,0),FALSE),
  IF(VALUE(LEFT($A321,3))=314,VLOOKUP(VALUE(MID($B321,2,1)),_314_Table3,MATCH(MID($B321,1,1),_314_Table3_ColumnLookup,0),FALSE)
+N("314"),
""))))))))))))))))))))))))</f>
        <v>#NAME?</v>
      </c>
      <c r="G321" t="s">
        <v>1156</v>
      </c>
      <c r="H321" s="321">
        <f>IFERROR(
IF(ISERROR($D321)=FALSE,$D321,IF(ISERROR($E321)=FALSE,$E321,IF(ISERROR($F321)=FALSE,$F321
+N("012 checkboxes"),
IF(
IF(OR(LEFT($A321,9)="Syndicate",LEFT($A321,12)="NewSyndicate"),VLOOKUP($A321,'012'!$J:$ZW,MATCH("Link to button",'012'!$J$1:$ZW$1,0),0)
+N("309 checkbox"),
IF($C321="309 LCR Summary0",VLOOKUP("Notes990",'309'!$P:$ZZ,MATCH("Link to button",'309'!$P$1:$ZZ$1,0),0)
+N("313 checkboxes"),
IF($C321="313 Financial Information0LcmVsScr",IF($C321="309 LCR Summary0",VLOOKUP("LcmVsScr",'309'!$N:$ZZ,MATCH("Link to button",'309'!$N$1:$ZZ$1,0),0),
IF($C321="313 Financial Information0LcrDocAttached",IF($C321="309 LCR Summary0",VLOOKUP("LcrDocAttached",'309'!$N:$ZZ,MATCH("Link to button",'309'!$N$1:$ZZ$1,0),
0)))))))=1,TRUE,FALSE)
))),"")</f>
        <v>0</v>
      </c>
      <c r="I321">
        <v>1996</v>
      </c>
    </row>
    <row r="322" spans="1:9" customFormat="1">
      <c r="A322" s="237" t="str">
        <f>VLOOKUP($G322,CSVLookups!$B:$R,MATCH(A$1,CSVLookups!$B$1:$R$1,0),FALSE)</f>
        <v>312 Projected Solvency II Technical Provisions at Time Zero</v>
      </c>
      <c r="B322" s="237" t="str">
        <f>VLOOKUP($G322,CSVLookups!$B:$R,MATCH(B$1,CSVLookups!$B$1:$R$1,0),FALSE)</f>
        <v>M</v>
      </c>
      <c r="C322" s="238" t="str">
        <f t="shared" si="5"/>
        <v>312 Projected Solvency II Technical Provisions at Time ZeroM1996</v>
      </c>
      <c r="D322" s="238">
        <f>IF(AND(VALUE(LEFT($A322,3))=309,LEN($B322)=3),VLOOKUP(VALUE(MID($B322,2,2)),_309_Table1,MATCH(MID($B322,1,1),_309_Table1_ColumnLookup,0),FALSE),
  IF($C322="309 LCR SummaryA",OneYearSCR,IF($C322="309 LCR SummaryB",UltimateSCR,IF(VALUE(LEFT($A322,3))=309,VLOOKUP(VALUE(MID($B322,2,1)),_309_Table1,MATCH(MID($B322,1,1),_309_Table1_ColumnLookup,0),FALSE)
+N("309"),
  IF(VALUE(LEFT($A322,3))=310,VLOOKUP(VALUE(MID($B322,2,1)),_310_Table1,MATCH(MID($B322,1,1),_310_Table1_ColumnLookup,0),FALSE)
+N("310"),
  IF(AND(VALUE(LEFT($A322,3))=311,LEN($I322)=4),VLOOKUP($I322,_311_Table1,MATCH($B322,_311_Table1_ColumnLookup,0),FALSE),
  IF(AND(VALUE(LEFT($A322,3))=311,OR($B322="I2",$B322="J2",$B322="K2",$B322="L2")),VLOOKUP('311'!$G$58,_311_Table1,MATCH(MID($B322,1,1),_311_Table1_ColumnLookup,0),FALSE),
  IF(AND(VALUE(LEFT($A322,3))=311,RIGHT($B322,5)="Total"),VLOOKUP('311'!$G$59,_311_Table1,MATCH(MID($B322,1,1),_311_Table1_ColumnLookup,0),FALSE),
  IF(VALUE(LEFT($A322,3))=311,VLOOKUP(VALUE(MID($B322,2,1)),_311_Table1,MATCH(MID($B322,1,1),_311_Table1_ColumnLookup,0),FALSE)
+N("311"),
  IF(AND(VALUE(LEFT($A322,3))=312,LEFT($G322,10)="Unincepted",$B322="G "),VLOOKUP(" ULO",_312_Table1,MATCH('312'!$N$16,_312_Table1_ColumnLookup,0),FALSE),
  IF(AND(VALUE(LEFT($A322,3))=312,LEFT($G322,10)="Unincepted",$B322="O "),VLOOKUP(" ULO",_312_Table1,MATCH('312'!$V$16,_312_Table1_ColumnLookup,0),FALSE),
  IF(AND(VALUE(LEFT($A322,3))=312,LEFT($G322,10)="Unincepted",$B322="Q "),VLOOKUP(" ULO",_312_Table1,MATCH('312'!$X$16,_312_Table1_ColumnLookup,0),FALSE),
  IF(AND(VALUE(LEFT($A322,3))=312,LEFT($G322,10)="Unincepted"),VLOOKUP(" ULO",_312_Table1,MATCH(LEFT($B322,1),_312_Table1_ColumnLookup,0),FALSE),
  IF(AND(VALUE(LEFT($A322,3))=312,LEFT($G322,5)="Total",$B322="G "),VLOOKUP('312'!$F$80,_312_Table1,MATCH('312'!$N$16,_312_Table1_ColumnLookup,0),FALSE),
  IF(AND(VALUE(LEFT($A322,3))=312,LEFT($G322,5)="Total",$B322="O "),VLOOKUP('312'!$F$80,_312_Table1,MATCH('312'!$V$16,_312_Table1_ColumnLookup,0),FALSE),
  IF(AND(VALUE(LEFT($A322,3))=312,LEFT($G322,5)="Total",$B322="Q "),VLOOKUP('312'!$F$80,_312_Table1,MATCH('312'!$X$16,_312_Table1_ColumnLookup,0),FALSE),
  IF(AND(VALUE(LEFT($A322,3))=312,LEFT($G322,5)="Total"),VLOOKUP('312'!$F$80,_312_Table1,MATCH(LEFT($B322,1),_312_Table1_ColumnLookup,0),FALSE),
  IF(AND(VALUE(LEFT($A322,3))=312,LEN($I322)=4,$B322="G"),VLOOKUP($I322,_312_Table1,MATCH('312'!$N$16,_312_Table1_ColumnLookup,0),FALSE),
  IF(AND(VALUE(LEFT($A322,3))=312,LEN($I322)=4,$B322="O"),VLOOKUP($I322,_312_Table1,MATCH('312'!$V$16,_312_Table1_ColumnLookup,0),FALSE),
  IF(AND(VALUE(LEFT($A322,3))=312,LEN($I322)=4,$B322="Q"),VLOOKUP($I322,_312_Table1,MATCH('312'!$X$16,_312_Table1_ColumnLookup,0),FALSE),
  IF(AND(VALUE(LEFT($A322,3))=312,LEN($I322)=4),VLOOKUP($I322,_312_Table1,MATCH(LEFT($B322,1),_312_Table1_ColumnLookup,0),FALSE)
+N("312"),
  IF(VALUE(LEFT($A322,3))=313,VLOOKUP(VALUE(MID($B322,2,1)),_313_Table1,MATCH(MID($B322,1,1),_313_Table1_ColumnLookup,0),FALSE)
+N("313"),
  IF(AND(VALUE(LEFT($A322,3))=314,LEN($B322)=3),VLOOKUP(VALUE(MID($B322,2,2)),_314_Table1,MATCH(MID($B322,1,1),_314_Table1_ColumnLookup,0),FALSE),
  IF(VALUE(LEFT($A322,3))=314,VLOOKUP(VALUE(MID($B322,2,1)),_314_Table1,MATCH(MID($B322,1,1),_314_Table1_ColumnLookup,0),FALSE)
+N("314"),
""))))))))))))))))))))))))</f>
        <v>0</v>
      </c>
      <c r="E322" s="238" t="e">
        <f>IF(AND(VALUE(LEFT($A322,3))=309,LEN($B322)=3),VLOOKUP(VALUE(MID($B322,2,2)),_309_Table2,MATCH(MID($B322,1,1),_309_Table2_ColumnLookup,0),FALSE),
  IF($C322="309 LCR SummaryA",OneYearSCR,IF($C322="309 LCR SummaryB",UltimateSCR,IF(VALUE(LEFT($A322,3))=309,VLOOKUP(VALUE(MID($B322,2,1)),_309_Table2,MATCH(MID($B322,1,1),_309_Table2_ColumnLookup,0),FALSE)
+N("309"),
  IF(VALUE(LEFT($A322,3))=310,VLOOKUP(VALUE(MID($B322,2,1)),_310_Table2,MATCH(MID($B322,1,1),_310_Table2_ColumnLookup,0),FALSE)
+N("310"),
  IF(AND(VALUE(LEFT($A322,3))=311,LEN($I322)=4),VLOOKUP($I322,_311_Table2,MATCH($B322,_311_Table2_ColumnLookup,0),FALSE),
  IF(AND(VALUE(LEFT($A322,3))=311,OR($B322="I2",$B322="J2",$B322="K2",$B322="L2")),VLOOKUP('311'!$G$58,_311_Table2,MATCH(MID($B322,1,1),_311_Table2_ColumnLookup,0),FALSE),
  IF(AND(VALUE(LEFT($A322,3))=311,RIGHT($B322,5)="Total"),VLOOKUP('311'!$G$59,_311_Table2,MATCH(MID($B322,1,1),_311_Table2_ColumnLookup,0),FALSE),
  IF(VALUE(LEFT($A322,3))=311,VLOOKUP(VALUE(MID($B322,2,1)),_311_Table2,MATCH(MID($B322,1,1),_311_Table2_ColumnLookup,0),FALSE)
+N("311"),
  IF(AND(VALUE(LEFT($A322,3))=312,LEFT($G322,10)="Unincepted",$B322="G "),VLOOKUP(" ULO",_312_Table2,MATCH('312'!$N$16,_312_Table2_ColumnLookup,0),FALSE),
  IF(AND(VALUE(LEFT($A322,3))=312,LEFT($G322,10)="Unincepted",$B322="O "),VLOOKUP(" ULO",_312_Table2,MATCH('312'!$V$16,_312_Table2_ColumnLookup,0),FALSE),
  IF(AND(VALUE(LEFT($A322,3))=312,LEFT($G322,10)="Unincepted",$B322="Q "),VLOOKUP(" ULO",_312_Table2,MATCH('312'!$X$16,_312_Table2_ColumnLookup,0),FALSE),
  IF(AND(VALUE(LEFT($A322,3))=312,LEFT($G322,10)="Unincepted"),VLOOKUP(" ULO",_312_Table2,MATCH(LEFT($B322,1),_312_Table2_ColumnLookup,0),FALSE),
  IF(AND(VALUE(LEFT($A322,3))=312,LEFT($G322,5)="Total",$B322="G "),VLOOKUP('312'!$F$80,_312_Table2,MATCH('312'!$N$16,_312_Table2_ColumnLookup,0),FALSE),
  IF(AND(VALUE(LEFT($A322,3))=312,LEFT($G322,5)="Total",$B322="O "),VLOOKUP('312'!$F$80,_312_Table2,MATCH('312'!$V$16,_312_Table2_ColumnLookup,0),FALSE),
  IF(AND(VALUE(LEFT($A322,3))=312,LEFT($G322,5)="Total",$B322="Q "),VLOOKUP('312'!$F$80,_312_Table2,MATCH('312'!$X$16,_312_Table2_ColumnLookup,0),FALSE),
  IF(AND(VALUE(LEFT($A322,3))=312,LEFT($G322,5)="Total"),VLOOKUP('312'!$F$80,_312_Table2,MATCH(LEFT($B322,1),_312_Table2_ColumnLookup,0),FALSE),
  IF(AND(VALUE(LEFT($A322,3))=312,LEN($I322)=4,$B322="G"),VLOOKUP($I322,_312_Table2,MATCH('312'!$N$16,_312_Table2_ColumnLookup,0),FALSE),
  IF(AND(VALUE(LEFT($A322,3))=312,LEN($I322)=4,$B322="O"),VLOOKUP($I322,_312_Table2,MATCH('312'!$V$16,_312_Table2_ColumnLookup,0),FALSE),
  IF(AND(VALUE(LEFT($A322,3))=312,LEN($I322)=4,$B322="Q"),VLOOKUP($I322,_312_Table2,MATCH('312'!$X$16,_312_Table2_ColumnLookup,0),FALSE),
  IF(AND(VALUE(LEFT($A322,3))=312,LEN($I322)=4),VLOOKUP($I322,_312_Table2,MATCH(LEFT($B322,1),_312_Table2_ColumnLookup,0),FALSE)
+N("312"),
  IF(VALUE(LEFT($A322,3))=313,VLOOKUP(VALUE(MID($B322,2,1)),_313_Table2,MATCH(MID($B322,1,1),_313_Table2_ColumnLookup,0),FALSE)
+N("313"),
  IF(AND(VALUE(LEFT($A322,3))=314,LEN($B322)=3),VLOOKUP(VALUE(MID($B322,2,2)),_314_Table2,MATCH(MID($B322,1,1),_314_Table2_ColumnLookup,0),FALSE),
  IF(VALUE(LEFT($A322,3))=314,VLOOKUP(VALUE(MID($B322,2,1)),_314_Table2,MATCH(MID($B322,1,1),_314_Table2_ColumnLookup,0),FALSE)
+N("314"),
""))))))))))))))))))))))))</f>
        <v>#NAME?</v>
      </c>
      <c r="F322" s="238" t="e">
        <f>IF(AND(VALUE(LEFT($A322,3))=309,LEN($B322)=3),VLOOKUP(VALUE(MID($B322,2,2)),_309_Table3,MATCH(MID($B322,1,1),_309_Table3_ColumnLookup,0),FALSE),
  IF($C322="309 LCR SummaryA",OneYearSCR,IF($C322="309 LCR SummaryB",UltimateSCR,IF(VALUE(LEFT($A322,3))=309,VLOOKUP(VALUE(MID($B322,2,1)),_309_Table3,MATCH(MID($B322,1,1),_309_Table3_ColumnLookup,0),FALSE)
+N("309"),
  IF(VALUE(LEFT($A322,3))=310,VLOOKUP(VALUE(MID($B322,2,1)),_310_Table3,MATCH(MID($B322,1,1),_310_Table3_ColumnLookup,0),FALSE)
+N("310"),
  IF(AND(VALUE(LEFT($A322,3))=311,LEN($I322)=4),VLOOKUP($I322,_311_Table3,MATCH($B322,_311_Table3_ColumnLookup,0),FALSE),
  IF(AND(VALUE(LEFT($A322,3))=311,OR($B322="I2",$B322="J2",$B322="K2",$B322="L2")),VLOOKUP('311'!$G$58,_311_Table3,MATCH(MID($B322,1,1),_311_Table3_ColumnLookup,0),FALSE),
  IF(AND(VALUE(LEFT($A322,3))=311,RIGHT($B322,5)="Total"),VLOOKUP('311'!$G$59,_311_Table3,MATCH(MID($B322,1,1),_311_Table3_ColumnLookup,0),FALSE),
  IF(VALUE(LEFT($A322,3))=311,VLOOKUP(VALUE(MID($B322,2,1)),_311_Table3,MATCH(MID($B322,1,1),_311_Table3_ColumnLookup,0),FALSE)
+N("311"),
  IF(AND(VALUE(LEFT($A322,3))=312,LEFT($G322,10)="Unincepted",$B322="G "),VLOOKUP(" ULO",_312_Table3,MATCH('312'!$N$16,_312_Table3_ColumnLookup,0),FALSE),
  IF(AND(VALUE(LEFT($A322,3))=312,LEFT($G322,10)="Unincepted",$B322="O "),VLOOKUP(" ULO",_312_Table3,MATCH('312'!$V$16,_312_Table3_ColumnLookup,0),FALSE),
  IF(AND(VALUE(LEFT($A322,3))=312,LEFT($G322,10)="Unincepted",$B322="Q "),VLOOKUP(" ULO",_312_Table3,MATCH('312'!$X$16,_312_Table3_ColumnLookup,0),FALSE),
  IF(AND(VALUE(LEFT($A322,3))=312,LEFT($G322,10)="Unincepted"),VLOOKUP(" ULO",_312_Table3,MATCH(LEFT($B322,1),_312_Table3_ColumnLookup,0),FALSE),
  IF(AND(VALUE(LEFT($A322,3))=312,LEFT($G322,5)="Total",$B322="G "),VLOOKUP('312'!$F$80,_312_Table3,MATCH('312'!$N$16,_312_Table3_ColumnLookup,0),FALSE),
  IF(AND(VALUE(LEFT($A322,3))=312,LEFT($G322,5)="Total",$B322="O "),VLOOKUP('312'!$F$80,_312_Table3,MATCH('312'!$V$16,_312_Table3_ColumnLookup,0),FALSE),
  IF(AND(VALUE(LEFT($A322,3))=312,LEFT($G322,5)="Total",$B322="Q "),VLOOKUP('312'!$F$80,_312_Table3,MATCH('312'!$X$16,_312_Table3_ColumnLookup,0),FALSE),
  IF(AND(VALUE(LEFT($A322,3))=312,LEFT($G322,5)="Total"),VLOOKUP('312'!$F$80,_312_Table3,MATCH(LEFT($B322,1),_312_Table3_ColumnLookup,0),FALSE),
  IF(AND(VALUE(LEFT($A322,3))=312,LEN($I322)=4,$B322="G"),VLOOKUP($I322,_312_Table3,MATCH('312'!$N$16,_312_Table3_ColumnLookup,0),FALSE),
  IF(AND(VALUE(LEFT($A322,3))=312,LEN($I322)=4,$B322="O"),VLOOKUP($I322,_312_Table3,MATCH('312'!$V$16,_312_Table3_ColumnLookup,0),FALSE),
  IF(AND(VALUE(LEFT($A322,3))=312,LEN($I322)=4,$B322="Q"),VLOOKUP($I322,_312_Table3,MATCH('312'!$X$16,_312_Table3_ColumnLookup,0),FALSE),
  IF(AND(VALUE(LEFT($A322,3))=312,LEN($I322)=4),VLOOKUP($I322,_312_Table3,MATCH(LEFT($B322,1),_312_Table3_ColumnLookup,0),FALSE)
+N("312"),
  IF(VALUE(LEFT($A322,3))=313,VLOOKUP(VALUE(MID($B322,2,1)),_313_Table3,MATCH(MID($B322,1,1),_313_Table3_ColumnLookup,0),FALSE)
+N("313"),
  IF(AND(VALUE(LEFT($A322,3))=314,LEN($B322)=3),VLOOKUP(VALUE(MID($B322,2,2)),_314_Table3,MATCH(MID($B322,1,1),_314_Table3_ColumnLookup,0),FALSE),
  IF(VALUE(LEFT($A322,3))=314,VLOOKUP(VALUE(MID($B322,2,1)),_314_Table3,MATCH(MID($B322,1,1),_314_Table3_ColumnLookup,0),FALSE)
+N("314"),
""))))))))))))))))))))))))</f>
        <v>#NAME?</v>
      </c>
      <c r="G322" t="s">
        <v>1158</v>
      </c>
      <c r="H322" s="321">
        <f>IFERROR(
IF(ISERROR($D322)=FALSE,$D322,IF(ISERROR($E322)=FALSE,$E322,IF(ISERROR($F322)=FALSE,$F322
+N("012 checkboxes"),
IF(
IF(OR(LEFT($A322,9)="Syndicate",LEFT($A322,12)="NewSyndicate"),VLOOKUP($A322,'012'!$J:$ZW,MATCH("Link to button",'012'!$J$1:$ZW$1,0),0)
+N("309 checkbox"),
IF($C322="309 LCR Summary0",VLOOKUP("Notes990",'309'!$P:$ZZ,MATCH("Link to button",'309'!$P$1:$ZZ$1,0),0)
+N("313 checkboxes"),
IF($C322="313 Financial Information0LcmVsScr",IF($C322="309 LCR Summary0",VLOOKUP("LcmVsScr",'309'!$N:$ZZ,MATCH("Link to button",'309'!$N$1:$ZZ$1,0),0),
IF($C322="313 Financial Information0LcrDocAttached",IF($C322="309 LCR Summary0",VLOOKUP("LcrDocAttached",'309'!$N:$ZZ,MATCH("Link to button",'309'!$N$1:$ZZ$1,0),
0)))))))=1,TRUE,FALSE)
))),"")</f>
        <v>0</v>
      </c>
      <c r="I322">
        <v>1996</v>
      </c>
    </row>
    <row r="323" spans="1:9" customFormat="1">
      <c r="A323" s="237" t="str">
        <f>VLOOKUP($G323,CSVLookups!$B:$R,MATCH(A$1,CSVLookups!$B$1:$R$1,0),FALSE)</f>
        <v>312 Projected Solvency II Technical Provisions at Time Zero</v>
      </c>
      <c r="B323" s="237" t="str">
        <f>VLOOKUP($G323,CSVLookups!$B:$R,MATCH(B$1,CSVLookups!$B$1:$R$1,0),FALSE)</f>
        <v>N</v>
      </c>
      <c r="C323" s="238" t="str">
        <f t="shared" si="5"/>
        <v>312 Projected Solvency II Technical Provisions at Time ZeroN1996</v>
      </c>
      <c r="D323" s="238">
        <f>IF(AND(VALUE(LEFT($A323,3))=309,LEN($B323)=3),VLOOKUP(VALUE(MID($B323,2,2)),_309_Table1,MATCH(MID($B323,1,1),_309_Table1_ColumnLookup,0),FALSE),
  IF($C323="309 LCR SummaryA",OneYearSCR,IF($C323="309 LCR SummaryB",UltimateSCR,IF(VALUE(LEFT($A323,3))=309,VLOOKUP(VALUE(MID($B323,2,1)),_309_Table1,MATCH(MID($B323,1,1),_309_Table1_ColumnLookup,0),FALSE)
+N("309"),
  IF(VALUE(LEFT($A323,3))=310,VLOOKUP(VALUE(MID($B323,2,1)),_310_Table1,MATCH(MID($B323,1,1),_310_Table1_ColumnLookup,0),FALSE)
+N("310"),
  IF(AND(VALUE(LEFT($A323,3))=311,LEN($I323)=4),VLOOKUP($I323,_311_Table1,MATCH($B323,_311_Table1_ColumnLookup,0),FALSE),
  IF(AND(VALUE(LEFT($A323,3))=311,OR($B323="I2",$B323="J2",$B323="K2",$B323="L2")),VLOOKUP('311'!$G$58,_311_Table1,MATCH(MID($B323,1,1),_311_Table1_ColumnLookup,0),FALSE),
  IF(AND(VALUE(LEFT($A323,3))=311,RIGHT($B323,5)="Total"),VLOOKUP('311'!$G$59,_311_Table1,MATCH(MID($B323,1,1),_311_Table1_ColumnLookup,0),FALSE),
  IF(VALUE(LEFT($A323,3))=311,VLOOKUP(VALUE(MID($B323,2,1)),_311_Table1,MATCH(MID($B323,1,1),_311_Table1_ColumnLookup,0),FALSE)
+N("311"),
  IF(AND(VALUE(LEFT($A323,3))=312,LEFT($G323,10)="Unincepted",$B323="G "),VLOOKUP(" ULO",_312_Table1,MATCH('312'!$N$16,_312_Table1_ColumnLookup,0),FALSE),
  IF(AND(VALUE(LEFT($A323,3))=312,LEFT($G323,10)="Unincepted",$B323="O "),VLOOKUP(" ULO",_312_Table1,MATCH('312'!$V$16,_312_Table1_ColumnLookup,0),FALSE),
  IF(AND(VALUE(LEFT($A323,3))=312,LEFT($G323,10)="Unincepted",$B323="Q "),VLOOKUP(" ULO",_312_Table1,MATCH('312'!$X$16,_312_Table1_ColumnLookup,0),FALSE),
  IF(AND(VALUE(LEFT($A323,3))=312,LEFT($G323,10)="Unincepted"),VLOOKUP(" ULO",_312_Table1,MATCH(LEFT($B323,1),_312_Table1_ColumnLookup,0),FALSE),
  IF(AND(VALUE(LEFT($A323,3))=312,LEFT($G323,5)="Total",$B323="G "),VLOOKUP('312'!$F$80,_312_Table1,MATCH('312'!$N$16,_312_Table1_ColumnLookup,0),FALSE),
  IF(AND(VALUE(LEFT($A323,3))=312,LEFT($G323,5)="Total",$B323="O "),VLOOKUP('312'!$F$80,_312_Table1,MATCH('312'!$V$16,_312_Table1_ColumnLookup,0),FALSE),
  IF(AND(VALUE(LEFT($A323,3))=312,LEFT($G323,5)="Total",$B323="Q "),VLOOKUP('312'!$F$80,_312_Table1,MATCH('312'!$X$16,_312_Table1_ColumnLookup,0),FALSE),
  IF(AND(VALUE(LEFT($A323,3))=312,LEFT($G323,5)="Total"),VLOOKUP('312'!$F$80,_312_Table1,MATCH(LEFT($B323,1),_312_Table1_ColumnLookup,0),FALSE),
  IF(AND(VALUE(LEFT($A323,3))=312,LEN($I323)=4,$B323="G"),VLOOKUP($I323,_312_Table1,MATCH('312'!$N$16,_312_Table1_ColumnLookup,0),FALSE),
  IF(AND(VALUE(LEFT($A323,3))=312,LEN($I323)=4,$B323="O"),VLOOKUP($I323,_312_Table1,MATCH('312'!$V$16,_312_Table1_ColumnLookup,0),FALSE),
  IF(AND(VALUE(LEFT($A323,3))=312,LEN($I323)=4,$B323="Q"),VLOOKUP($I323,_312_Table1,MATCH('312'!$X$16,_312_Table1_ColumnLookup,0),FALSE),
  IF(AND(VALUE(LEFT($A323,3))=312,LEN($I323)=4),VLOOKUP($I323,_312_Table1,MATCH(LEFT($B323,1),_312_Table1_ColumnLookup,0),FALSE)
+N("312"),
  IF(VALUE(LEFT($A323,3))=313,VLOOKUP(VALUE(MID($B323,2,1)),_313_Table1,MATCH(MID($B323,1,1),_313_Table1_ColumnLookup,0),FALSE)
+N("313"),
  IF(AND(VALUE(LEFT($A323,3))=314,LEN($B323)=3),VLOOKUP(VALUE(MID($B323,2,2)),_314_Table1,MATCH(MID($B323,1,1),_314_Table1_ColumnLookup,0),FALSE),
  IF(VALUE(LEFT($A323,3))=314,VLOOKUP(VALUE(MID($B323,2,1)),_314_Table1,MATCH(MID($B323,1,1),_314_Table1_ColumnLookup,0),FALSE)
+N("314"),
""))))))))))))))))))))))))</f>
        <v>0</v>
      </c>
      <c r="E323" s="238" t="e">
        <f>IF(AND(VALUE(LEFT($A323,3))=309,LEN($B323)=3),VLOOKUP(VALUE(MID($B323,2,2)),_309_Table2,MATCH(MID($B323,1,1),_309_Table2_ColumnLookup,0),FALSE),
  IF($C323="309 LCR SummaryA",OneYearSCR,IF($C323="309 LCR SummaryB",UltimateSCR,IF(VALUE(LEFT($A323,3))=309,VLOOKUP(VALUE(MID($B323,2,1)),_309_Table2,MATCH(MID($B323,1,1),_309_Table2_ColumnLookup,0),FALSE)
+N("309"),
  IF(VALUE(LEFT($A323,3))=310,VLOOKUP(VALUE(MID($B323,2,1)),_310_Table2,MATCH(MID($B323,1,1),_310_Table2_ColumnLookup,0),FALSE)
+N("310"),
  IF(AND(VALUE(LEFT($A323,3))=311,LEN($I323)=4),VLOOKUP($I323,_311_Table2,MATCH($B323,_311_Table2_ColumnLookup,0),FALSE),
  IF(AND(VALUE(LEFT($A323,3))=311,OR($B323="I2",$B323="J2",$B323="K2",$B323="L2")),VLOOKUP('311'!$G$58,_311_Table2,MATCH(MID($B323,1,1),_311_Table2_ColumnLookup,0),FALSE),
  IF(AND(VALUE(LEFT($A323,3))=311,RIGHT($B323,5)="Total"),VLOOKUP('311'!$G$59,_311_Table2,MATCH(MID($B323,1,1),_311_Table2_ColumnLookup,0),FALSE),
  IF(VALUE(LEFT($A323,3))=311,VLOOKUP(VALUE(MID($B323,2,1)),_311_Table2,MATCH(MID($B323,1,1),_311_Table2_ColumnLookup,0),FALSE)
+N("311"),
  IF(AND(VALUE(LEFT($A323,3))=312,LEFT($G323,10)="Unincepted",$B323="G "),VLOOKUP(" ULO",_312_Table2,MATCH('312'!$N$16,_312_Table2_ColumnLookup,0),FALSE),
  IF(AND(VALUE(LEFT($A323,3))=312,LEFT($G323,10)="Unincepted",$B323="O "),VLOOKUP(" ULO",_312_Table2,MATCH('312'!$V$16,_312_Table2_ColumnLookup,0),FALSE),
  IF(AND(VALUE(LEFT($A323,3))=312,LEFT($G323,10)="Unincepted",$B323="Q "),VLOOKUP(" ULO",_312_Table2,MATCH('312'!$X$16,_312_Table2_ColumnLookup,0),FALSE),
  IF(AND(VALUE(LEFT($A323,3))=312,LEFT($G323,10)="Unincepted"),VLOOKUP(" ULO",_312_Table2,MATCH(LEFT($B323,1),_312_Table2_ColumnLookup,0),FALSE),
  IF(AND(VALUE(LEFT($A323,3))=312,LEFT($G323,5)="Total",$B323="G "),VLOOKUP('312'!$F$80,_312_Table2,MATCH('312'!$N$16,_312_Table2_ColumnLookup,0),FALSE),
  IF(AND(VALUE(LEFT($A323,3))=312,LEFT($G323,5)="Total",$B323="O "),VLOOKUP('312'!$F$80,_312_Table2,MATCH('312'!$V$16,_312_Table2_ColumnLookup,0),FALSE),
  IF(AND(VALUE(LEFT($A323,3))=312,LEFT($G323,5)="Total",$B323="Q "),VLOOKUP('312'!$F$80,_312_Table2,MATCH('312'!$X$16,_312_Table2_ColumnLookup,0),FALSE),
  IF(AND(VALUE(LEFT($A323,3))=312,LEFT($G323,5)="Total"),VLOOKUP('312'!$F$80,_312_Table2,MATCH(LEFT($B323,1),_312_Table2_ColumnLookup,0),FALSE),
  IF(AND(VALUE(LEFT($A323,3))=312,LEN($I323)=4,$B323="G"),VLOOKUP($I323,_312_Table2,MATCH('312'!$N$16,_312_Table2_ColumnLookup,0),FALSE),
  IF(AND(VALUE(LEFT($A323,3))=312,LEN($I323)=4,$B323="O"),VLOOKUP($I323,_312_Table2,MATCH('312'!$V$16,_312_Table2_ColumnLookup,0),FALSE),
  IF(AND(VALUE(LEFT($A323,3))=312,LEN($I323)=4,$B323="Q"),VLOOKUP($I323,_312_Table2,MATCH('312'!$X$16,_312_Table2_ColumnLookup,0),FALSE),
  IF(AND(VALUE(LEFT($A323,3))=312,LEN($I323)=4),VLOOKUP($I323,_312_Table2,MATCH(LEFT($B323,1),_312_Table2_ColumnLookup,0),FALSE)
+N("312"),
  IF(VALUE(LEFT($A323,3))=313,VLOOKUP(VALUE(MID($B323,2,1)),_313_Table2,MATCH(MID($B323,1,1),_313_Table2_ColumnLookup,0),FALSE)
+N("313"),
  IF(AND(VALUE(LEFT($A323,3))=314,LEN($B323)=3),VLOOKUP(VALUE(MID($B323,2,2)),_314_Table2,MATCH(MID($B323,1,1),_314_Table2_ColumnLookup,0),FALSE),
  IF(VALUE(LEFT($A323,3))=314,VLOOKUP(VALUE(MID($B323,2,1)),_314_Table2,MATCH(MID($B323,1,1),_314_Table2_ColumnLookup,0),FALSE)
+N("314"),
""))))))))))))))))))))))))</f>
        <v>#NAME?</v>
      </c>
      <c r="F323" s="238" t="e">
        <f>IF(AND(VALUE(LEFT($A323,3))=309,LEN($B323)=3),VLOOKUP(VALUE(MID($B323,2,2)),_309_Table3,MATCH(MID($B323,1,1),_309_Table3_ColumnLookup,0),FALSE),
  IF($C323="309 LCR SummaryA",OneYearSCR,IF($C323="309 LCR SummaryB",UltimateSCR,IF(VALUE(LEFT($A323,3))=309,VLOOKUP(VALUE(MID($B323,2,1)),_309_Table3,MATCH(MID($B323,1,1),_309_Table3_ColumnLookup,0),FALSE)
+N("309"),
  IF(VALUE(LEFT($A323,3))=310,VLOOKUP(VALUE(MID($B323,2,1)),_310_Table3,MATCH(MID($B323,1,1),_310_Table3_ColumnLookup,0),FALSE)
+N("310"),
  IF(AND(VALUE(LEFT($A323,3))=311,LEN($I323)=4),VLOOKUP($I323,_311_Table3,MATCH($B323,_311_Table3_ColumnLookup,0),FALSE),
  IF(AND(VALUE(LEFT($A323,3))=311,OR($B323="I2",$B323="J2",$B323="K2",$B323="L2")),VLOOKUP('311'!$G$58,_311_Table3,MATCH(MID($B323,1,1),_311_Table3_ColumnLookup,0),FALSE),
  IF(AND(VALUE(LEFT($A323,3))=311,RIGHT($B323,5)="Total"),VLOOKUP('311'!$G$59,_311_Table3,MATCH(MID($B323,1,1),_311_Table3_ColumnLookup,0),FALSE),
  IF(VALUE(LEFT($A323,3))=311,VLOOKUP(VALUE(MID($B323,2,1)),_311_Table3,MATCH(MID($B323,1,1),_311_Table3_ColumnLookup,0),FALSE)
+N("311"),
  IF(AND(VALUE(LEFT($A323,3))=312,LEFT($G323,10)="Unincepted",$B323="G "),VLOOKUP(" ULO",_312_Table3,MATCH('312'!$N$16,_312_Table3_ColumnLookup,0),FALSE),
  IF(AND(VALUE(LEFT($A323,3))=312,LEFT($G323,10)="Unincepted",$B323="O "),VLOOKUP(" ULO",_312_Table3,MATCH('312'!$V$16,_312_Table3_ColumnLookup,0),FALSE),
  IF(AND(VALUE(LEFT($A323,3))=312,LEFT($G323,10)="Unincepted",$B323="Q "),VLOOKUP(" ULO",_312_Table3,MATCH('312'!$X$16,_312_Table3_ColumnLookup,0),FALSE),
  IF(AND(VALUE(LEFT($A323,3))=312,LEFT($G323,10)="Unincepted"),VLOOKUP(" ULO",_312_Table3,MATCH(LEFT($B323,1),_312_Table3_ColumnLookup,0),FALSE),
  IF(AND(VALUE(LEFT($A323,3))=312,LEFT($G323,5)="Total",$B323="G "),VLOOKUP('312'!$F$80,_312_Table3,MATCH('312'!$N$16,_312_Table3_ColumnLookup,0),FALSE),
  IF(AND(VALUE(LEFT($A323,3))=312,LEFT($G323,5)="Total",$B323="O "),VLOOKUP('312'!$F$80,_312_Table3,MATCH('312'!$V$16,_312_Table3_ColumnLookup,0),FALSE),
  IF(AND(VALUE(LEFT($A323,3))=312,LEFT($G323,5)="Total",$B323="Q "),VLOOKUP('312'!$F$80,_312_Table3,MATCH('312'!$X$16,_312_Table3_ColumnLookup,0),FALSE),
  IF(AND(VALUE(LEFT($A323,3))=312,LEFT($G323,5)="Total"),VLOOKUP('312'!$F$80,_312_Table3,MATCH(LEFT($B323,1),_312_Table3_ColumnLookup,0),FALSE),
  IF(AND(VALUE(LEFT($A323,3))=312,LEN($I323)=4,$B323="G"),VLOOKUP($I323,_312_Table3,MATCH('312'!$N$16,_312_Table3_ColumnLookup,0),FALSE),
  IF(AND(VALUE(LEFT($A323,3))=312,LEN($I323)=4,$B323="O"),VLOOKUP($I323,_312_Table3,MATCH('312'!$V$16,_312_Table3_ColumnLookup,0),FALSE),
  IF(AND(VALUE(LEFT($A323,3))=312,LEN($I323)=4,$B323="Q"),VLOOKUP($I323,_312_Table3,MATCH('312'!$X$16,_312_Table3_ColumnLookup,0),FALSE),
  IF(AND(VALUE(LEFT($A323,3))=312,LEN($I323)=4),VLOOKUP($I323,_312_Table3,MATCH(LEFT($B323,1),_312_Table3_ColumnLookup,0),FALSE)
+N("312"),
  IF(VALUE(LEFT($A323,3))=313,VLOOKUP(VALUE(MID($B323,2,1)),_313_Table3,MATCH(MID($B323,1,1),_313_Table3_ColumnLookup,0),FALSE)
+N("313"),
  IF(AND(VALUE(LEFT($A323,3))=314,LEN($B323)=3),VLOOKUP(VALUE(MID($B323,2,2)),_314_Table3,MATCH(MID($B323,1,1),_314_Table3_ColumnLookup,0),FALSE),
  IF(VALUE(LEFT($A323,3))=314,VLOOKUP(VALUE(MID($B323,2,1)),_314_Table3,MATCH(MID($B323,1,1),_314_Table3_ColumnLookup,0),FALSE)
+N("314"),
""))))))))))))))))))))))))</f>
        <v>#NAME?</v>
      </c>
      <c r="G323" t="s">
        <v>1160</v>
      </c>
      <c r="H323" s="321">
        <f>IFERROR(
IF(ISERROR($D323)=FALSE,$D323,IF(ISERROR($E323)=FALSE,$E323,IF(ISERROR($F323)=FALSE,$F323
+N("012 checkboxes"),
IF(
IF(OR(LEFT($A323,9)="Syndicate",LEFT($A323,12)="NewSyndicate"),VLOOKUP($A323,'012'!$J:$ZW,MATCH("Link to button",'012'!$J$1:$ZW$1,0),0)
+N("309 checkbox"),
IF($C323="309 LCR Summary0",VLOOKUP("Notes990",'309'!$P:$ZZ,MATCH("Link to button",'309'!$P$1:$ZZ$1,0),0)
+N("313 checkboxes"),
IF($C323="313 Financial Information0LcmVsScr",IF($C323="309 LCR Summary0",VLOOKUP("LcmVsScr",'309'!$N:$ZZ,MATCH("Link to button",'309'!$N$1:$ZZ$1,0),0),
IF($C323="313 Financial Information0LcrDocAttached",IF($C323="309 LCR Summary0",VLOOKUP("LcrDocAttached",'309'!$N:$ZZ,MATCH("Link to button",'309'!$N$1:$ZZ$1,0),
0)))))))=1,TRUE,FALSE)
))),"")</f>
        <v>0</v>
      </c>
      <c r="I323">
        <v>1996</v>
      </c>
    </row>
    <row r="324" spans="1:9" customFormat="1">
      <c r="A324" s="237" t="str">
        <f>VLOOKUP($G324,CSVLookups!$B:$R,MATCH(A$1,CSVLookups!$B$1:$R$1,0),FALSE)</f>
        <v>312 Projected Solvency II Technical Provisions at Time Zero</v>
      </c>
      <c r="B324" s="237" t="str">
        <f>VLOOKUP($G324,CSVLookups!$B:$R,MATCH(B$1,CSVLookups!$B$1:$R$1,0),FALSE)</f>
        <v>O</v>
      </c>
      <c r="C324" s="238" t="str">
        <f t="shared" si="5"/>
        <v>312 Projected Solvency II Technical Provisions at Time ZeroO1996</v>
      </c>
      <c r="D324" s="238">
        <f>IF(AND(VALUE(LEFT($A324,3))=309,LEN($B324)=3),VLOOKUP(VALUE(MID($B324,2,2)),_309_Table1,MATCH(MID($B324,1,1),_309_Table1_ColumnLookup,0),FALSE),
  IF($C324="309 LCR SummaryA",OneYearSCR,IF($C324="309 LCR SummaryB",UltimateSCR,IF(VALUE(LEFT($A324,3))=309,VLOOKUP(VALUE(MID($B324,2,1)),_309_Table1,MATCH(MID($B324,1,1),_309_Table1_ColumnLookup,0),FALSE)
+N("309"),
  IF(VALUE(LEFT($A324,3))=310,VLOOKUP(VALUE(MID($B324,2,1)),_310_Table1,MATCH(MID($B324,1,1),_310_Table1_ColumnLookup,0),FALSE)
+N("310"),
  IF(AND(VALUE(LEFT($A324,3))=311,LEN($I324)=4),VLOOKUP($I324,_311_Table1,MATCH($B324,_311_Table1_ColumnLookup,0),FALSE),
  IF(AND(VALUE(LEFT($A324,3))=311,OR($B324="I2",$B324="J2",$B324="K2",$B324="L2")),VLOOKUP('311'!$G$58,_311_Table1,MATCH(MID($B324,1,1),_311_Table1_ColumnLookup,0),FALSE),
  IF(AND(VALUE(LEFT($A324,3))=311,RIGHT($B324,5)="Total"),VLOOKUP('311'!$G$59,_311_Table1,MATCH(MID($B324,1,1),_311_Table1_ColumnLookup,0),FALSE),
  IF(VALUE(LEFT($A324,3))=311,VLOOKUP(VALUE(MID($B324,2,1)),_311_Table1,MATCH(MID($B324,1,1),_311_Table1_ColumnLookup,0),FALSE)
+N("311"),
  IF(AND(VALUE(LEFT($A324,3))=312,LEFT($G324,10)="Unincepted",$B324="G "),VLOOKUP(" ULO",_312_Table1,MATCH('312'!$N$16,_312_Table1_ColumnLookup,0),FALSE),
  IF(AND(VALUE(LEFT($A324,3))=312,LEFT($G324,10)="Unincepted",$B324="O "),VLOOKUP(" ULO",_312_Table1,MATCH('312'!$V$16,_312_Table1_ColumnLookup,0),FALSE),
  IF(AND(VALUE(LEFT($A324,3))=312,LEFT($G324,10)="Unincepted",$B324="Q "),VLOOKUP(" ULO",_312_Table1,MATCH('312'!$X$16,_312_Table1_ColumnLookup,0),FALSE),
  IF(AND(VALUE(LEFT($A324,3))=312,LEFT($G324,10)="Unincepted"),VLOOKUP(" ULO",_312_Table1,MATCH(LEFT($B324,1),_312_Table1_ColumnLookup,0),FALSE),
  IF(AND(VALUE(LEFT($A324,3))=312,LEFT($G324,5)="Total",$B324="G "),VLOOKUP('312'!$F$80,_312_Table1,MATCH('312'!$N$16,_312_Table1_ColumnLookup,0),FALSE),
  IF(AND(VALUE(LEFT($A324,3))=312,LEFT($G324,5)="Total",$B324="O "),VLOOKUP('312'!$F$80,_312_Table1,MATCH('312'!$V$16,_312_Table1_ColumnLookup,0),FALSE),
  IF(AND(VALUE(LEFT($A324,3))=312,LEFT($G324,5)="Total",$B324="Q "),VLOOKUP('312'!$F$80,_312_Table1,MATCH('312'!$X$16,_312_Table1_ColumnLookup,0),FALSE),
  IF(AND(VALUE(LEFT($A324,3))=312,LEFT($G324,5)="Total"),VLOOKUP('312'!$F$80,_312_Table1,MATCH(LEFT($B324,1),_312_Table1_ColumnLookup,0),FALSE),
  IF(AND(VALUE(LEFT($A324,3))=312,LEN($I324)=4,$B324="G"),VLOOKUP($I324,_312_Table1,MATCH('312'!$N$16,_312_Table1_ColumnLookup,0),FALSE),
  IF(AND(VALUE(LEFT($A324,3))=312,LEN($I324)=4,$B324="O"),VLOOKUP($I324,_312_Table1,MATCH('312'!$V$16,_312_Table1_ColumnLookup,0),FALSE),
  IF(AND(VALUE(LEFT($A324,3))=312,LEN($I324)=4,$B324="Q"),VLOOKUP($I324,_312_Table1,MATCH('312'!$X$16,_312_Table1_ColumnLookup,0),FALSE),
  IF(AND(VALUE(LEFT($A324,3))=312,LEN($I324)=4),VLOOKUP($I324,_312_Table1,MATCH(LEFT($B324,1),_312_Table1_ColumnLookup,0),FALSE)
+N("312"),
  IF(VALUE(LEFT($A324,3))=313,VLOOKUP(VALUE(MID($B324,2,1)),_313_Table1,MATCH(MID($B324,1,1),_313_Table1_ColumnLookup,0),FALSE)
+N("313"),
  IF(AND(VALUE(LEFT($A324,3))=314,LEN($B324)=3),VLOOKUP(VALUE(MID($B324,2,2)),_314_Table1,MATCH(MID($B324,1,1),_314_Table1_ColumnLookup,0),FALSE),
  IF(VALUE(LEFT($A324,3))=314,VLOOKUP(VALUE(MID($B324,2,1)),_314_Table1,MATCH(MID($B324,1,1),_314_Table1_ColumnLookup,0),FALSE)
+N("314"),
""))))))))))))))))))))))))</f>
        <v>0</v>
      </c>
      <c r="E324" s="238" t="e">
        <f>IF(AND(VALUE(LEFT($A324,3))=309,LEN($B324)=3),VLOOKUP(VALUE(MID($B324,2,2)),_309_Table2,MATCH(MID($B324,1,1),_309_Table2_ColumnLookup,0),FALSE),
  IF($C324="309 LCR SummaryA",OneYearSCR,IF($C324="309 LCR SummaryB",UltimateSCR,IF(VALUE(LEFT($A324,3))=309,VLOOKUP(VALUE(MID($B324,2,1)),_309_Table2,MATCH(MID($B324,1,1),_309_Table2_ColumnLookup,0),FALSE)
+N("309"),
  IF(VALUE(LEFT($A324,3))=310,VLOOKUP(VALUE(MID($B324,2,1)),_310_Table2,MATCH(MID($B324,1,1),_310_Table2_ColumnLookup,0),FALSE)
+N("310"),
  IF(AND(VALUE(LEFT($A324,3))=311,LEN($I324)=4),VLOOKUP($I324,_311_Table2,MATCH($B324,_311_Table2_ColumnLookup,0),FALSE),
  IF(AND(VALUE(LEFT($A324,3))=311,OR($B324="I2",$B324="J2",$B324="K2",$B324="L2")),VLOOKUP('311'!$G$58,_311_Table2,MATCH(MID($B324,1,1),_311_Table2_ColumnLookup,0),FALSE),
  IF(AND(VALUE(LEFT($A324,3))=311,RIGHT($B324,5)="Total"),VLOOKUP('311'!$G$59,_311_Table2,MATCH(MID($B324,1,1),_311_Table2_ColumnLookup,0),FALSE),
  IF(VALUE(LEFT($A324,3))=311,VLOOKUP(VALUE(MID($B324,2,1)),_311_Table2,MATCH(MID($B324,1,1),_311_Table2_ColumnLookup,0),FALSE)
+N("311"),
  IF(AND(VALUE(LEFT($A324,3))=312,LEFT($G324,10)="Unincepted",$B324="G "),VLOOKUP(" ULO",_312_Table2,MATCH('312'!$N$16,_312_Table2_ColumnLookup,0),FALSE),
  IF(AND(VALUE(LEFT($A324,3))=312,LEFT($G324,10)="Unincepted",$B324="O "),VLOOKUP(" ULO",_312_Table2,MATCH('312'!$V$16,_312_Table2_ColumnLookup,0),FALSE),
  IF(AND(VALUE(LEFT($A324,3))=312,LEFT($G324,10)="Unincepted",$B324="Q "),VLOOKUP(" ULO",_312_Table2,MATCH('312'!$X$16,_312_Table2_ColumnLookup,0),FALSE),
  IF(AND(VALUE(LEFT($A324,3))=312,LEFT($G324,10)="Unincepted"),VLOOKUP(" ULO",_312_Table2,MATCH(LEFT($B324,1),_312_Table2_ColumnLookup,0),FALSE),
  IF(AND(VALUE(LEFT($A324,3))=312,LEFT($G324,5)="Total",$B324="G "),VLOOKUP('312'!$F$80,_312_Table2,MATCH('312'!$N$16,_312_Table2_ColumnLookup,0),FALSE),
  IF(AND(VALUE(LEFT($A324,3))=312,LEFT($G324,5)="Total",$B324="O "),VLOOKUP('312'!$F$80,_312_Table2,MATCH('312'!$V$16,_312_Table2_ColumnLookup,0),FALSE),
  IF(AND(VALUE(LEFT($A324,3))=312,LEFT($G324,5)="Total",$B324="Q "),VLOOKUP('312'!$F$80,_312_Table2,MATCH('312'!$X$16,_312_Table2_ColumnLookup,0),FALSE),
  IF(AND(VALUE(LEFT($A324,3))=312,LEFT($G324,5)="Total"),VLOOKUP('312'!$F$80,_312_Table2,MATCH(LEFT($B324,1),_312_Table2_ColumnLookup,0),FALSE),
  IF(AND(VALUE(LEFT($A324,3))=312,LEN($I324)=4,$B324="G"),VLOOKUP($I324,_312_Table2,MATCH('312'!$N$16,_312_Table2_ColumnLookup,0),FALSE),
  IF(AND(VALUE(LEFT($A324,3))=312,LEN($I324)=4,$B324="O"),VLOOKUP($I324,_312_Table2,MATCH('312'!$V$16,_312_Table2_ColumnLookup,0),FALSE),
  IF(AND(VALUE(LEFT($A324,3))=312,LEN($I324)=4,$B324="Q"),VLOOKUP($I324,_312_Table2,MATCH('312'!$X$16,_312_Table2_ColumnLookup,0),FALSE),
  IF(AND(VALUE(LEFT($A324,3))=312,LEN($I324)=4),VLOOKUP($I324,_312_Table2,MATCH(LEFT($B324,1),_312_Table2_ColumnLookup,0),FALSE)
+N("312"),
  IF(VALUE(LEFT($A324,3))=313,VLOOKUP(VALUE(MID($B324,2,1)),_313_Table2,MATCH(MID($B324,1,1),_313_Table2_ColumnLookup,0),FALSE)
+N("313"),
  IF(AND(VALUE(LEFT($A324,3))=314,LEN($B324)=3),VLOOKUP(VALUE(MID($B324,2,2)),_314_Table2,MATCH(MID($B324,1,1),_314_Table2_ColumnLookup,0),FALSE),
  IF(VALUE(LEFT($A324,3))=314,VLOOKUP(VALUE(MID($B324,2,1)),_314_Table2,MATCH(MID($B324,1,1),_314_Table2_ColumnLookup,0),FALSE)
+N("314"),
""))))))))))))))))))))))))</f>
        <v>#NAME?</v>
      </c>
      <c r="F324" s="238" t="e">
        <f>IF(AND(VALUE(LEFT($A324,3))=309,LEN($B324)=3),VLOOKUP(VALUE(MID($B324,2,2)),_309_Table3,MATCH(MID($B324,1,1),_309_Table3_ColumnLookup,0),FALSE),
  IF($C324="309 LCR SummaryA",OneYearSCR,IF($C324="309 LCR SummaryB",UltimateSCR,IF(VALUE(LEFT($A324,3))=309,VLOOKUP(VALUE(MID($B324,2,1)),_309_Table3,MATCH(MID($B324,1,1),_309_Table3_ColumnLookup,0),FALSE)
+N("309"),
  IF(VALUE(LEFT($A324,3))=310,VLOOKUP(VALUE(MID($B324,2,1)),_310_Table3,MATCH(MID($B324,1,1),_310_Table3_ColumnLookup,0),FALSE)
+N("310"),
  IF(AND(VALUE(LEFT($A324,3))=311,LEN($I324)=4),VLOOKUP($I324,_311_Table3,MATCH($B324,_311_Table3_ColumnLookup,0),FALSE),
  IF(AND(VALUE(LEFT($A324,3))=311,OR($B324="I2",$B324="J2",$B324="K2",$B324="L2")),VLOOKUP('311'!$G$58,_311_Table3,MATCH(MID($B324,1,1),_311_Table3_ColumnLookup,0),FALSE),
  IF(AND(VALUE(LEFT($A324,3))=311,RIGHT($B324,5)="Total"),VLOOKUP('311'!$G$59,_311_Table3,MATCH(MID($B324,1,1),_311_Table3_ColumnLookup,0),FALSE),
  IF(VALUE(LEFT($A324,3))=311,VLOOKUP(VALUE(MID($B324,2,1)),_311_Table3,MATCH(MID($B324,1,1),_311_Table3_ColumnLookup,0),FALSE)
+N("311"),
  IF(AND(VALUE(LEFT($A324,3))=312,LEFT($G324,10)="Unincepted",$B324="G "),VLOOKUP(" ULO",_312_Table3,MATCH('312'!$N$16,_312_Table3_ColumnLookup,0),FALSE),
  IF(AND(VALUE(LEFT($A324,3))=312,LEFT($G324,10)="Unincepted",$B324="O "),VLOOKUP(" ULO",_312_Table3,MATCH('312'!$V$16,_312_Table3_ColumnLookup,0),FALSE),
  IF(AND(VALUE(LEFT($A324,3))=312,LEFT($G324,10)="Unincepted",$B324="Q "),VLOOKUP(" ULO",_312_Table3,MATCH('312'!$X$16,_312_Table3_ColumnLookup,0),FALSE),
  IF(AND(VALUE(LEFT($A324,3))=312,LEFT($G324,10)="Unincepted"),VLOOKUP(" ULO",_312_Table3,MATCH(LEFT($B324,1),_312_Table3_ColumnLookup,0),FALSE),
  IF(AND(VALUE(LEFT($A324,3))=312,LEFT($G324,5)="Total",$B324="G "),VLOOKUP('312'!$F$80,_312_Table3,MATCH('312'!$N$16,_312_Table3_ColumnLookup,0),FALSE),
  IF(AND(VALUE(LEFT($A324,3))=312,LEFT($G324,5)="Total",$B324="O "),VLOOKUP('312'!$F$80,_312_Table3,MATCH('312'!$V$16,_312_Table3_ColumnLookup,0),FALSE),
  IF(AND(VALUE(LEFT($A324,3))=312,LEFT($G324,5)="Total",$B324="Q "),VLOOKUP('312'!$F$80,_312_Table3,MATCH('312'!$X$16,_312_Table3_ColumnLookup,0),FALSE),
  IF(AND(VALUE(LEFT($A324,3))=312,LEFT($G324,5)="Total"),VLOOKUP('312'!$F$80,_312_Table3,MATCH(LEFT($B324,1),_312_Table3_ColumnLookup,0),FALSE),
  IF(AND(VALUE(LEFT($A324,3))=312,LEN($I324)=4,$B324="G"),VLOOKUP($I324,_312_Table3,MATCH('312'!$N$16,_312_Table3_ColumnLookup,0),FALSE),
  IF(AND(VALUE(LEFT($A324,3))=312,LEN($I324)=4,$B324="O"),VLOOKUP($I324,_312_Table3,MATCH('312'!$V$16,_312_Table3_ColumnLookup,0),FALSE),
  IF(AND(VALUE(LEFT($A324,3))=312,LEN($I324)=4,$B324="Q"),VLOOKUP($I324,_312_Table3,MATCH('312'!$X$16,_312_Table3_ColumnLookup,0),FALSE),
  IF(AND(VALUE(LEFT($A324,3))=312,LEN($I324)=4),VLOOKUP($I324,_312_Table3,MATCH(LEFT($B324,1),_312_Table3_ColumnLookup,0),FALSE)
+N("312"),
  IF(VALUE(LEFT($A324,3))=313,VLOOKUP(VALUE(MID($B324,2,1)),_313_Table3,MATCH(MID($B324,1,1),_313_Table3_ColumnLookup,0),FALSE)
+N("313"),
  IF(AND(VALUE(LEFT($A324,3))=314,LEN($B324)=3),VLOOKUP(VALUE(MID($B324,2,2)),_314_Table3,MATCH(MID($B324,1,1),_314_Table3_ColumnLookup,0),FALSE),
  IF(VALUE(LEFT($A324,3))=314,VLOOKUP(VALUE(MID($B324,2,1)),_314_Table3,MATCH(MID($B324,1,1),_314_Table3_ColumnLookup,0),FALSE)
+N("314"),
""))))))))))))))))))))))))</f>
        <v>#NAME?</v>
      </c>
      <c r="G324" t="s">
        <v>1161</v>
      </c>
      <c r="H324" s="321">
        <f>IFERROR(
IF(ISERROR($D324)=FALSE,$D324,IF(ISERROR($E324)=FALSE,$E324,IF(ISERROR($F324)=FALSE,$F324
+N("012 checkboxes"),
IF(
IF(OR(LEFT($A324,9)="Syndicate",LEFT($A324,12)="NewSyndicate"),VLOOKUP($A324,'012'!$J:$ZW,MATCH("Link to button",'012'!$J$1:$ZW$1,0),0)
+N("309 checkbox"),
IF($C324="309 LCR Summary0",VLOOKUP("Notes990",'309'!$P:$ZZ,MATCH("Link to button",'309'!$P$1:$ZZ$1,0),0)
+N("313 checkboxes"),
IF($C324="313 Financial Information0LcmVsScr",IF($C324="309 LCR Summary0",VLOOKUP("LcmVsScr",'309'!$N:$ZZ,MATCH("Link to button",'309'!$N$1:$ZZ$1,0),0),
IF($C324="313 Financial Information0LcrDocAttached",IF($C324="309 LCR Summary0",VLOOKUP("LcrDocAttached",'309'!$N:$ZZ,MATCH("Link to button",'309'!$N$1:$ZZ$1,0),
0)))))))=1,TRUE,FALSE)
))),"")</f>
        <v>0</v>
      </c>
      <c r="I324">
        <v>1996</v>
      </c>
    </row>
    <row r="325" spans="1:9" customFormat="1">
      <c r="A325" s="237" t="str">
        <f>VLOOKUP($G325,CSVLookups!$B:$R,MATCH(A$1,CSVLookups!$B$1:$R$1,0),FALSE)</f>
        <v>312 Projected Solvency II Technical Provisions at Time Zero</v>
      </c>
      <c r="B325" s="237" t="str">
        <f>VLOOKUP($G325,CSVLookups!$B:$R,MATCH(B$1,CSVLookups!$B$1:$R$1,0),FALSE)</f>
        <v>P</v>
      </c>
      <c r="C325" s="238" t="str">
        <f t="shared" si="5"/>
        <v>312 Projected Solvency II Technical Provisions at Time ZeroP1996</v>
      </c>
      <c r="D325" s="238">
        <f>IF(AND(VALUE(LEFT($A325,3))=309,LEN($B325)=3),VLOOKUP(VALUE(MID($B325,2,2)),_309_Table1,MATCH(MID($B325,1,1),_309_Table1_ColumnLookup,0),FALSE),
  IF($C325="309 LCR SummaryA",OneYearSCR,IF($C325="309 LCR SummaryB",UltimateSCR,IF(VALUE(LEFT($A325,3))=309,VLOOKUP(VALUE(MID($B325,2,1)),_309_Table1,MATCH(MID($B325,1,1),_309_Table1_ColumnLookup,0),FALSE)
+N("309"),
  IF(VALUE(LEFT($A325,3))=310,VLOOKUP(VALUE(MID($B325,2,1)),_310_Table1,MATCH(MID($B325,1,1),_310_Table1_ColumnLookup,0),FALSE)
+N("310"),
  IF(AND(VALUE(LEFT($A325,3))=311,LEN($I325)=4),VLOOKUP($I325,_311_Table1,MATCH($B325,_311_Table1_ColumnLookup,0),FALSE),
  IF(AND(VALUE(LEFT($A325,3))=311,OR($B325="I2",$B325="J2",$B325="K2",$B325="L2")),VLOOKUP('311'!$G$58,_311_Table1,MATCH(MID($B325,1,1),_311_Table1_ColumnLookup,0),FALSE),
  IF(AND(VALUE(LEFT($A325,3))=311,RIGHT($B325,5)="Total"),VLOOKUP('311'!$G$59,_311_Table1,MATCH(MID($B325,1,1),_311_Table1_ColumnLookup,0),FALSE),
  IF(VALUE(LEFT($A325,3))=311,VLOOKUP(VALUE(MID($B325,2,1)),_311_Table1,MATCH(MID($B325,1,1),_311_Table1_ColumnLookup,0),FALSE)
+N("311"),
  IF(AND(VALUE(LEFT($A325,3))=312,LEFT($G325,10)="Unincepted",$B325="G "),VLOOKUP(" ULO",_312_Table1,MATCH('312'!$N$16,_312_Table1_ColumnLookup,0),FALSE),
  IF(AND(VALUE(LEFT($A325,3))=312,LEFT($G325,10)="Unincepted",$B325="O "),VLOOKUP(" ULO",_312_Table1,MATCH('312'!$V$16,_312_Table1_ColumnLookup,0),FALSE),
  IF(AND(VALUE(LEFT($A325,3))=312,LEFT($G325,10)="Unincepted",$B325="Q "),VLOOKUP(" ULO",_312_Table1,MATCH('312'!$X$16,_312_Table1_ColumnLookup,0),FALSE),
  IF(AND(VALUE(LEFT($A325,3))=312,LEFT($G325,10)="Unincepted"),VLOOKUP(" ULO",_312_Table1,MATCH(LEFT($B325,1),_312_Table1_ColumnLookup,0),FALSE),
  IF(AND(VALUE(LEFT($A325,3))=312,LEFT($G325,5)="Total",$B325="G "),VLOOKUP('312'!$F$80,_312_Table1,MATCH('312'!$N$16,_312_Table1_ColumnLookup,0),FALSE),
  IF(AND(VALUE(LEFT($A325,3))=312,LEFT($G325,5)="Total",$B325="O "),VLOOKUP('312'!$F$80,_312_Table1,MATCH('312'!$V$16,_312_Table1_ColumnLookup,0),FALSE),
  IF(AND(VALUE(LEFT($A325,3))=312,LEFT($G325,5)="Total",$B325="Q "),VLOOKUP('312'!$F$80,_312_Table1,MATCH('312'!$X$16,_312_Table1_ColumnLookup,0),FALSE),
  IF(AND(VALUE(LEFT($A325,3))=312,LEFT($G325,5)="Total"),VLOOKUP('312'!$F$80,_312_Table1,MATCH(LEFT($B325,1),_312_Table1_ColumnLookup,0),FALSE),
  IF(AND(VALUE(LEFT($A325,3))=312,LEN($I325)=4,$B325="G"),VLOOKUP($I325,_312_Table1,MATCH('312'!$N$16,_312_Table1_ColumnLookup,0),FALSE),
  IF(AND(VALUE(LEFT($A325,3))=312,LEN($I325)=4,$B325="O"),VLOOKUP($I325,_312_Table1,MATCH('312'!$V$16,_312_Table1_ColumnLookup,0),FALSE),
  IF(AND(VALUE(LEFT($A325,3))=312,LEN($I325)=4,$B325="Q"),VLOOKUP($I325,_312_Table1,MATCH('312'!$X$16,_312_Table1_ColumnLookup,0),FALSE),
  IF(AND(VALUE(LEFT($A325,3))=312,LEN($I325)=4),VLOOKUP($I325,_312_Table1,MATCH(LEFT($B325,1),_312_Table1_ColumnLookup,0),FALSE)
+N("312"),
  IF(VALUE(LEFT($A325,3))=313,VLOOKUP(VALUE(MID($B325,2,1)),_313_Table1,MATCH(MID($B325,1,1),_313_Table1_ColumnLookup,0),FALSE)
+N("313"),
  IF(AND(VALUE(LEFT($A325,3))=314,LEN($B325)=3),VLOOKUP(VALUE(MID($B325,2,2)),_314_Table1,MATCH(MID($B325,1,1),_314_Table1_ColumnLookup,0),FALSE),
  IF(VALUE(LEFT($A325,3))=314,VLOOKUP(VALUE(MID($B325,2,1)),_314_Table1,MATCH(MID($B325,1,1),_314_Table1_ColumnLookup,0),FALSE)
+N("314"),
""))))))))))))))))))))))))</f>
        <v>0</v>
      </c>
      <c r="E325" s="238" t="e">
        <f>IF(AND(VALUE(LEFT($A325,3))=309,LEN($B325)=3),VLOOKUP(VALUE(MID($B325,2,2)),_309_Table2,MATCH(MID($B325,1,1),_309_Table2_ColumnLookup,0),FALSE),
  IF($C325="309 LCR SummaryA",OneYearSCR,IF($C325="309 LCR SummaryB",UltimateSCR,IF(VALUE(LEFT($A325,3))=309,VLOOKUP(VALUE(MID($B325,2,1)),_309_Table2,MATCH(MID($B325,1,1),_309_Table2_ColumnLookup,0),FALSE)
+N("309"),
  IF(VALUE(LEFT($A325,3))=310,VLOOKUP(VALUE(MID($B325,2,1)),_310_Table2,MATCH(MID($B325,1,1),_310_Table2_ColumnLookup,0),FALSE)
+N("310"),
  IF(AND(VALUE(LEFT($A325,3))=311,LEN($I325)=4),VLOOKUP($I325,_311_Table2,MATCH($B325,_311_Table2_ColumnLookup,0),FALSE),
  IF(AND(VALUE(LEFT($A325,3))=311,OR($B325="I2",$B325="J2",$B325="K2",$B325="L2")),VLOOKUP('311'!$G$58,_311_Table2,MATCH(MID($B325,1,1),_311_Table2_ColumnLookup,0),FALSE),
  IF(AND(VALUE(LEFT($A325,3))=311,RIGHT($B325,5)="Total"),VLOOKUP('311'!$G$59,_311_Table2,MATCH(MID($B325,1,1),_311_Table2_ColumnLookup,0),FALSE),
  IF(VALUE(LEFT($A325,3))=311,VLOOKUP(VALUE(MID($B325,2,1)),_311_Table2,MATCH(MID($B325,1,1),_311_Table2_ColumnLookup,0),FALSE)
+N("311"),
  IF(AND(VALUE(LEFT($A325,3))=312,LEFT($G325,10)="Unincepted",$B325="G "),VLOOKUP(" ULO",_312_Table2,MATCH('312'!$N$16,_312_Table2_ColumnLookup,0),FALSE),
  IF(AND(VALUE(LEFT($A325,3))=312,LEFT($G325,10)="Unincepted",$B325="O "),VLOOKUP(" ULO",_312_Table2,MATCH('312'!$V$16,_312_Table2_ColumnLookup,0),FALSE),
  IF(AND(VALUE(LEFT($A325,3))=312,LEFT($G325,10)="Unincepted",$B325="Q "),VLOOKUP(" ULO",_312_Table2,MATCH('312'!$X$16,_312_Table2_ColumnLookup,0),FALSE),
  IF(AND(VALUE(LEFT($A325,3))=312,LEFT($G325,10)="Unincepted"),VLOOKUP(" ULO",_312_Table2,MATCH(LEFT($B325,1),_312_Table2_ColumnLookup,0),FALSE),
  IF(AND(VALUE(LEFT($A325,3))=312,LEFT($G325,5)="Total",$B325="G "),VLOOKUP('312'!$F$80,_312_Table2,MATCH('312'!$N$16,_312_Table2_ColumnLookup,0),FALSE),
  IF(AND(VALUE(LEFT($A325,3))=312,LEFT($G325,5)="Total",$B325="O "),VLOOKUP('312'!$F$80,_312_Table2,MATCH('312'!$V$16,_312_Table2_ColumnLookup,0),FALSE),
  IF(AND(VALUE(LEFT($A325,3))=312,LEFT($G325,5)="Total",$B325="Q "),VLOOKUP('312'!$F$80,_312_Table2,MATCH('312'!$X$16,_312_Table2_ColumnLookup,0),FALSE),
  IF(AND(VALUE(LEFT($A325,3))=312,LEFT($G325,5)="Total"),VLOOKUP('312'!$F$80,_312_Table2,MATCH(LEFT($B325,1),_312_Table2_ColumnLookup,0),FALSE),
  IF(AND(VALUE(LEFT($A325,3))=312,LEN($I325)=4,$B325="G"),VLOOKUP($I325,_312_Table2,MATCH('312'!$N$16,_312_Table2_ColumnLookup,0),FALSE),
  IF(AND(VALUE(LEFT($A325,3))=312,LEN($I325)=4,$B325="O"),VLOOKUP($I325,_312_Table2,MATCH('312'!$V$16,_312_Table2_ColumnLookup,0),FALSE),
  IF(AND(VALUE(LEFT($A325,3))=312,LEN($I325)=4,$B325="Q"),VLOOKUP($I325,_312_Table2,MATCH('312'!$X$16,_312_Table2_ColumnLookup,0),FALSE),
  IF(AND(VALUE(LEFT($A325,3))=312,LEN($I325)=4),VLOOKUP($I325,_312_Table2,MATCH(LEFT($B325,1),_312_Table2_ColumnLookup,0),FALSE)
+N("312"),
  IF(VALUE(LEFT($A325,3))=313,VLOOKUP(VALUE(MID($B325,2,1)),_313_Table2,MATCH(MID($B325,1,1),_313_Table2_ColumnLookup,0),FALSE)
+N("313"),
  IF(AND(VALUE(LEFT($A325,3))=314,LEN($B325)=3),VLOOKUP(VALUE(MID($B325,2,2)),_314_Table2,MATCH(MID($B325,1,1),_314_Table2_ColumnLookup,0),FALSE),
  IF(VALUE(LEFT($A325,3))=314,VLOOKUP(VALUE(MID($B325,2,1)),_314_Table2,MATCH(MID($B325,1,1),_314_Table2_ColumnLookup,0),FALSE)
+N("314"),
""))))))))))))))))))))))))</f>
        <v>#NAME?</v>
      </c>
      <c r="F325" s="238" t="e">
        <f>IF(AND(VALUE(LEFT($A325,3))=309,LEN($B325)=3),VLOOKUP(VALUE(MID($B325,2,2)),_309_Table3,MATCH(MID($B325,1,1),_309_Table3_ColumnLookup,0),FALSE),
  IF($C325="309 LCR SummaryA",OneYearSCR,IF($C325="309 LCR SummaryB",UltimateSCR,IF(VALUE(LEFT($A325,3))=309,VLOOKUP(VALUE(MID($B325,2,1)),_309_Table3,MATCH(MID($B325,1,1),_309_Table3_ColumnLookup,0),FALSE)
+N("309"),
  IF(VALUE(LEFT($A325,3))=310,VLOOKUP(VALUE(MID($B325,2,1)),_310_Table3,MATCH(MID($B325,1,1),_310_Table3_ColumnLookup,0),FALSE)
+N("310"),
  IF(AND(VALUE(LEFT($A325,3))=311,LEN($I325)=4),VLOOKUP($I325,_311_Table3,MATCH($B325,_311_Table3_ColumnLookup,0),FALSE),
  IF(AND(VALUE(LEFT($A325,3))=311,OR($B325="I2",$B325="J2",$B325="K2",$B325="L2")),VLOOKUP('311'!$G$58,_311_Table3,MATCH(MID($B325,1,1),_311_Table3_ColumnLookup,0),FALSE),
  IF(AND(VALUE(LEFT($A325,3))=311,RIGHT($B325,5)="Total"),VLOOKUP('311'!$G$59,_311_Table3,MATCH(MID($B325,1,1),_311_Table3_ColumnLookup,0),FALSE),
  IF(VALUE(LEFT($A325,3))=311,VLOOKUP(VALUE(MID($B325,2,1)),_311_Table3,MATCH(MID($B325,1,1),_311_Table3_ColumnLookup,0),FALSE)
+N("311"),
  IF(AND(VALUE(LEFT($A325,3))=312,LEFT($G325,10)="Unincepted",$B325="G "),VLOOKUP(" ULO",_312_Table3,MATCH('312'!$N$16,_312_Table3_ColumnLookup,0),FALSE),
  IF(AND(VALUE(LEFT($A325,3))=312,LEFT($G325,10)="Unincepted",$B325="O "),VLOOKUP(" ULO",_312_Table3,MATCH('312'!$V$16,_312_Table3_ColumnLookup,0),FALSE),
  IF(AND(VALUE(LEFT($A325,3))=312,LEFT($G325,10)="Unincepted",$B325="Q "),VLOOKUP(" ULO",_312_Table3,MATCH('312'!$X$16,_312_Table3_ColumnLookup,0),FALSE),
  IF(AND(VALUE(LEFT($A325,3))=312,LEFT($G325,10)="Unincepted"),VLOOKUP(" ULO",_312_Table3,MATCH(LEFT($B325,1),_312_Table3_ColumnLookup,0),FALSE),
  IF(AND(VALUE(LEFT($A325,3))=312,LEFT($G325,5)="Total",$B325="G "),VLOOKUP('312'!$F$80,_312_Table3,MATCH('312'!$N$16,_312_Table3_ColumnLookup,0),FALSE),
  IF(AND(VALUE(LEFT($A325,3))=312,LEFT($G325,5)="Total",$B325="O "),VLOOKUP('312'!$F$80,_312_Table3,MATCH('312'!$V$16,_312_Table3_ColumnLookup,0),FALSE),
  IF(AND(VALUE(LEFT($A325,3))=312,LEFT($G325,5)="Total",$B325="Q "),VLOOKUP('312'!$F$80,_312_Table3,MATCH('312'!$X$16,_312_Table3_ColumnLookup,0),FALSE),
  IF(AND(VALUE(LEFT($A325,3))=312,LEFT($G325,5)="Total"),VLOOKUP('312'!$F$80,_312_Table3,MATCH(LEFT($B325,1),_312_Table3_ColumnLookup,0),FALSE),
  IF(AND(VALUE(LEFT($A325,3))=312,LEN($I325)=4,$B325="G"),VLOOKUP($I325,_312_Table3,MATCH('312'!$N$16,_312_Table3_ColumnLookup,0),FALSE),
  IF(AND(VALUE(LEFT($A325,3))=312,LEN($I325)=4,$B325="O"),VLOOKUP($I325,_312_Table3,MATCH('312'!$V$16,_312_Table3_ColumnLookup,0),FALSE),
  IF(AND(VALUE(LEFT($A325,3))=312,LEN($I325)=4,$B325="Q"),VLOOKUP($I325,_312_Table3,MATCH('312'!$X$16,_312_Table3_ColumnLookup,0),FALSE),
  IF(AND(VALUE(LEFT($A325,3))=312,LEN($I325)=4),VLOOKUP($I325,_312_Table3,MATCH(LEFT($B325,1),_312_Table3_ColumnLookup,0),FALSE)
+N("312"),
  IF(VALUE(LEFT($A325,3))=313,VLOOKUP(VALUE(MID($B325,2,1)),_313_Table3,MATCH(MID($B325,1,1),_313_Table3_ColumnLookup,0),FALSE)
+N("313"),
  IF(AND(VALUE(LEFT($A325,3))=314,LEN($B325)=3),VLOOKUP(VALUE(MID($B325,2,2)),_314_Table3,MATCH(MID($B325,1,1),_314_Table3_ColumnLookup,0),FALSE),
  IF(VALUE(LEFT($A325,3))=314,VLOOKUP(VALUE(MID($B325,2,1)),_314_Table3,MATCH(MID($B325,1,1),_314_Table3_ColumnLookup,0),FALSE)
+N("314"),
""))))))))))))))))))))))))</f>
        <v>#NAME?</v>
      </c>
      <c r="G325" t="s">
        <v>1162</v>
      </c>
      <c r="H325" s="321">
        <f>IFERROR(
IF(ISERROR($D325)=FALSE,$D325,IF(ISERROR($E325)=FALSE,$E325,IF(ISERROR($F325)=FALSE,$F325
+N("012 checkboxes"),
IF(
IF(OR(LEFT($A325,9)="Syndicate",LEFT($A325,12)="NewSyndicate"),VLOOKUP($A325,'012'!$J:$ZW,MATCH("Link to button",'012'!$J$1:$ZW$1,0),0)
+N("309 checkbox"),
IF($C325="309 LCR Summary0",VLOOKUP("Notes990",'309'!$P:$ZZ,MATCH("Link to button",'309'!$P$1:$ZZ$1,0),0)
+N("313 checkboxes"),
IF($C325="313 Financial Information0LcmVsScr",IF($C325="309 LCR Summary0",VLOOKUP("LcmVsScr",'309'!$N:$ZZ,MATCH("Link to button",'309'!$N$1:$ZZ$1,0),0),
IF($C325="313 Financial Information0LcrDocAttached",IF($C325="309 LCR Summary0",VLOOKUP("LcrDocAttached",'309'!$N:$ZZ,MATCH("Link to button",'309'!$N$1:$ZZ$1,0),
0)))))))=1,TRUE,FALSE)
))),"")</f>
        <v>0</v>
      </c>
      <c r="I325">
        <v>1996</v>
      </c>
    </row>
    <row r="326" spans="1:9" customFormat="1">
      <c r="A326" s="237" t="str">
        <f>VLOOKUP($G326,CSVLookups!$B:$R,MATCH(A$1,CSVLookups!$B$1:$R$1,0),FALSE)</f>
        <v>312 Projected Solvency II Technical Provisions at Time Zero</v>
      </c>
      <c r="B326" s="237" t="str">
        <f>VLOOKUP($G326,CSVLookups!$B:$R,MATCH(B$1,CSVLookups!$B$1:$R$1,0),FALSE)</f>
        <v>Q</v>
      </c>
      <c r="C326" s="238" t="str">
        <f t="shared" si="5"/>
        <v>312 Projected Solvency II Technical Provisions at Time ZeroQ1996</v>
      </c>
      <c r="D326" s="238">
        <f>IF(AND(VALUE(LEFT($A326,3))=309,LEN($B326)=3),VLOOKUP(VALUE(MID($B326,2,2)),_309_Table1,MATCH(MID($B326,1,1),_309_Table1_ColumnLookup,0),FALSE),
  IF($C326="309 LCR SummaryA",OneYearSCR,IF($C326="309 LCR SummaryB",UltimateSCR,IF(VALUE(LEFT($A326,3))=309,VLOOKUP(VALUE(MID($B326,2,1)),_309_Table1,MATCH(MID($B326,1,1),_309_Table1_ColumnLookup,0),FALSE)
+N("309"),
  IF(VALUE(LEFT($A326,3))=310,VLOOKUP(VALUE(MID($B326,2,1)),_310_Table1,MATCH(MID($B326,1,1),_310_Table1_ColumnLookup,0),FALSE)
+N("310"),
  IF(AND(VALUE(LEFT($A326,3))=311,LEN($I326)=4),VLOOKUP($I326,_311_Table1,MATCH($B326,_311_Table1_ColumnLookup,0),FALSE),
  IF(AND(VALUE(LEFT($A326,3))=311,OR($B326="I2",$B326="J2",$B326="K2",$B326="L2")),VLOOKUP('311'!$G$58,_311_Table1,MATCH(MID($B326,1,1),_311_Table1_ColumnLookup,0),FALSE),
  IF(AND(VALUE(LEFT($A326,3))=311,RIGHT($B326,5)="Total"),VLOOKUP('311'!$G$59,_311_Table1,MATCH(MID($B326,1,1),_311_Table1_ColumnLookup,0),FALSE),
  IF(VALUE(LEFT($A326,3))=311,VLOOKUP(VALUE(MID($B326,2,1)),_311_Table1,MATCH(MID($B326,1,1),_311_Table1_ColumnLookup,0),FALSE)
+N("311"),
  IF(AND(VALUE(LEFT($A326,3))=312,LEFT($G326,10)="Unincepted",$B326="G "),VLOOKUP(" ULO",_312_Table1,MATCH('312'!$N$16,_312_Table1_ColumnLookup,0),FALSE),
  IF(AND(VALUE(LEFT($A326,3))=312,LEFT($G326,10)="Unincepted",$B326="O "),VLOOKUP(" ULO",_312_Table1,MATCH('312'!$V$16,_312_Table1_ColumnLookup,0),FALSE),
  IF(AND(VALUE(LEFT($A326,3))=312,LEFT($G326,10)="Unincepted",$B326="Q "),VLOOKUP(" ULO",_312_Table1,MATCH('312'!$X$16,_312_Table1_ColumnLookup,0),FALSE),
  IF(AND(VALUE(LEFT($A326,3))=312,LEFT($G326,10)="Unincepted"),VLOOKUP(" ULO",_312_Table1,MATCH(LEFT($B326,1),_312_Table1_ColumnLookup,0),FALSE),
  IF(AND(VALUE(LEFT($A326,3))=312,LEFT($G326,5)="Total",$B326="G "),VLOOKUP('312'!$F$80,_312_Table1,MATCH('312'!$N$16,_312_Table1_ColumnLookup,0),FALSE),
  IF(AND(VALUE(LEFT($A326,3))=312,LEFT($G326,5)="Total",$B326="O "),VLOOKUP('312'!$F$80,_312_Table1,MATCH('312'!$V$16,_312_Table1_ColumnLookup,0),FALSE),
  IF(AND(VALUE(LEFT($A326,3))=312,LEFT($G326,5)="Total",$B326="Q "),VLOOKUP('312'!$F$80,_312_Table1,MATCH('312'!$X$16,_312_Table1_ColumnLookup,0),FALSE),
  IF(AND(VALUE(LEFT($A326,3))=312,LEFT($G326,5)="Total"),VLOOKUP('312'!$F$80,_312_Table1,MATCH(LEFT($B326,1),_312_Table1_ColumnLookup,0),FALSE),
  IF(AND(VALUE(LEFT($A326,3))=312,LEN($I326)=4,$B326="G"),VLOOKUP($I326,_312_Table1,MATCH('312'!$N$16,_312_Table1_ColumnLookup,0),FALSE),
  IF(AND(VALUE(LEFT($A326,3))=312,LEN($I326)=4,$B326="O"),VLOOKUP($I326,_312_Table1,MATCH('312'!$V$16,_312_Table1_ColumnLookup,0),FALSE),
  IF(AND(VALUE(LEFT($A326,3))=312,LEN($I326)=4,$B326="Q"),VLOOKUP($I326,_312_Table1,MATCH('312'!$X$16,_312_Table1_ColumnLookup,0),FALSE),
  IF(AND(VALUE(LEFT($A326,3))=312,LEN($I326)=4),VLOOKUP($I326,_312_Table1,MATCH(LEFT($B326,1),_312_Table1_ColumnLookup,0),FALSE)
+N("312"),
  IF(VALUE(LEFT($A326,3))=313,VLOOKUP(VALUE(MID($B326,2,1)),_313_Table1,MATCH(MID($B326,1,1),_313_Table1_ColumnLookup,0),FALSE)
+N("313"),
  IF(AND(VALUE(LEFT($A326,3))=314,LEN($B326)=3),VLOOKUP(VALUE(MID($B326,2,2)),_314_Table1,MATCH(MID($B326,1,1),_314_Table1_ColumnLookup,0),FALSE),
  IF(VALUE(LEFT($A326,3))=314,VLOOKUP(VALUE(MID($B326,2,1)),_314_Table1,MATCH(MID($B326,1,1),_314_Table1_ColumnLookup,0),FALSE)
+N("314"),
""))))))))))))))))))))))))</f>
        <v>0</v>
      </c>
      <c r="E326" s="238" t="e">
        <f>IF(AND(VALUE(LEFT($A326,3))=309,LEN($B326)=3),VLOOKUP(VALUE(MID($B326,2,2)),_309_Table2,MATCH(MID($B326,1,1),_309_Table2_ColumnLookup,0),FALSE),
  IF($C326="309 LCR SummaryA",OneYearSCR,IF($C326="309 LCR SummaryB",UltimateSCR,IF(VALUE(LEFT($A326,3))=309,VLOOKUP(VALUE(MID($B326,2,1)),_309_Table2,MATCH(MID($B326,1,1),_309_Table2_ColumnLookup,0),FALSE)
+N("309"),
  IF(VALUE(LEFT($A326,3))=310,VLOOKUP(VALUE(MID($B326,2,1)),_310_Table2,MATCH(MID($B326,1,1),_310_Table2_ColumnLookup,0),FALSE)
+N("310"),
  IF(AND(VALUE(LEFT($A326,3))=311,LEN($I326)=4),VLOOKUP($I326,_311_Table2,MATCH($B326,_311_Table2_ColumnLookup,0),FALSE),
  IF(AND(VALUE(LEFT($A326,3))=311,OR($B326="I2",$B326="J2",$B326="K2",$B326="L2")),VLOOKUP('311'!$G$58,_311_Table2,MATCH(MID($B326,1,1),_311_Table2_ColumnLookup,0),FALSE),
  IF(AND(VALUE(LEFT($A326,3))=311,RIGHT($B326,5)="Total"),VLOOKUP('311'!$G$59,_311_Table2,MATCH(MID($B326,1,1),_311_Table2_ColumnLookup,0),FALSE),
  IF(VALUE(LEFT($A326,3))=311,VLOOKUP(VALUE(MID($B326,2,1)),_311_Table2,MATCH(MID($B326,1,1),_311_Table2_ColumnLookup,0),FALSE)
+N("311"),
  IF(AND(VALUE(LEFT($A326,3))=312,LEFT($G326,10)="Unincepted",$B326="G "),VLOOKUP(" ULO",_312_Table2,MATCH('312'!$N$16,_312_Table2_ColumnLookup,0),FALSE),
  IF(AND(VALUE(LEFT($A326,3))=312,LEFT($G326,10)="Unincepted",$B326="O "),VLOOKUP(" ULO",_312_Table2,MATCH('312'!$V$16,_312_Table2_ColumnLookup,0),FALSE),
  IF(AND(VALUE(LEFT($A326,3))=312,LEFT($G326,10)="Unincepted",$B326="Q "),VLOOKUP(" ULO",_312_Table2,MATCH('312'!$X$16,_312_Table2_ColumnLookup,0),FALSE),
  IF(AND(VALUE(LEFT($A326,3))=312,LEFT($G326,10)="Unincepted"),VLOOKUP(" ULO",_312_Table2,MATCH(LEFT($B326,1),_312_Table2_ColumnLookup,0),FALSE),
  IF(AND(VALUE(LEFT($A326,3))=312,LEFT($G326,5)="Total",$B326="G "),VLOOKUP('312'!$F$80,_312_Table2,MATCH('312'!$N$16,_312_Table2_ColumnLookup,0),FALSE),
  IF(AND(VALUE(LEFT($A326,3))=312,LEFT($G326,5)="Total",$B326="O "),VLOOKUP('312'!$F$80,_312_Table2,MATCH('312'!$V$16,_312_Table2_ColumnLookup,0),FALSE),
  IF(AND(VALUE(LEFT($A326,3))=312,LEFT($G326,5)="Total",$B326="Q "),VLOOKUP('312'!$F$80,_312_Table2,MATCH('312'!$X$16,_312_Table2_ColumnLookup,0),FALSE),
  IF(AND(VALUE(LEFT($A326,3))=312,LEFT($G326,5)="Total"),VLOOKUP('312'!$F$80,_312_Table2,MATCH(LEFT($B326,1),_312_Table2_ColumnLookup,0),FALSE),
  IF(AND(VALUE(LEFT($A326,3))=312,LEN($I326)=4,$B326="G"),VLOOKUP($I326,_312_Table2,MATCH('312'!$N$16,_312_Table2_ColumnLookup,0),FALSE),
  IF(AND(VALUE(LEFT($A326,3))=312,LEN($I326)=4,$B326="O"),VLOOKUP($I326,_312_Table2,MATCH('312'!$V$16,_312_Table2_ColumnLookup,0),FALSE),
  IF(AND(VALUE(LEFT($A326,3))=312,LEN($I326)=4,$B326="Q"),VLOOKUP($I326,_312_Table2,MATCH('312'!$X$16,_312_Table2_ColumnLookup,0),FALSE),
  IF(AND(VALUE(LEFT($A326,3))=312,LEN($I326)=4),VLOOKUP($I326,_312_Table2,MATCH(LEFT($B326,1),_312_Table2_ColumnLookup,0),FALSE)
+N("312"),
  IF(VALUE(LEFT($A326,3))=313,VLOOKUP(VALUE(MID($B326,2,1)),_313_Table2,MATCH(MID($B326,1,1),_313_Table2_ColumnLookup,0),FALSE)
+N("313"),
  IF(AND(VALUE(LEFT($A326,3))=314,LEN($B326)=3),VLOOKUP(VALUE(MID($B326,2,2)),_314_Table2,MATCH(MID($B326,1,1),_314_Table2_ColumnLookup,0),FALSE),
  IF(VALUE(LEFT($A326,3))=314,VLOOKUP(VALUE(MID($B326,2,1)),_314_Table2,MATCH(MID($B326,1,1),_314_Table2_ColumnLookup,0),FALSE)
+N("314"),
""))))))))))))))))))))))))</f>
        <v>#NAME?</v>
      </c>
      <c r="F326" s="238" t="e">
        <f>IF(AND(VALUE(LEFT($A326,3))=309,LEN($B326)=3),VLOOKUP(VALUE(MID($B326,2,2)),_309_Table3,MATCH(MID($B326,1,1),_309_Table3_ColumnLookup,0),FALSE),
  IF($C326="309 LCR SummaryA",OneYearSCR,IF($C326="309 LCR SummaryB",UltimateSCR,IF(VALUE(LEFT($A326,3))=309,VLOOKUP(VALUE(MID($B326,2,1)),_309_Table3,MATCH(MID($B326,1,1),_309_Table3_ColumnLookup,0),FALSE)
+N("309"),
  IF(VALUE(LEFT($A326,3))=310,VLOOKUP(VALUE(MID($B326,2,1)),_310_Table3,MATCH(MID($B326,1,1),_310_Table3_ColumnLookup,0),FALSE)
+N("310"),
  IF(AND(VALUE(LEFT($A326,3))=311,LEN($I326)=4),VLOOKUP($I326,_311_Table3,MATCH($B326,_311_Table3_ColumnLookup,0),FALSE),
  IF(AND(VALUE(LEFT($A326,3))=311,OR($B326="I2",$B326="J2",$B326="K2",$B326="L2")),VLOOKUP('311'!$G$58,_311_Table3,MATCH(MID($B326,1,1),_311_Table3_ColumnLookup,0),FALSE),
  IF(AND(VALUE(LEFT($A326,3))=311,RIGHT($B326,5)="Total"),VLOOKUP('311'!$G$59,_311_Table3,MATCH(MID($B326,1,1),_311_Table3_ColumnLookup,0),FALSE),
  IF(VALUE(LEFT($A326,3))=311,VLOOKUP(VALUE(MID($B326,2,1)),_311_Table3,MATCH(MID($B326,1,1),_311_Table3_ColumnLookup,0),FALSE)
+N("311"),
  IF(AND(VALUE(LEFT($A326,3))=312,LEFT($G326,10)="Unincepted",$B326="G "),VLOOKUP(" ULO",_312_Table3,MATCH('312'!$N$16,_312_Table3_ColumnLookup,0),FALSE),
  IF(AND(VALUE(LEFT($A326,3))=312,LEFT($G326,10)="Unincepted",$B326="O "),VLOOKUP(" ULO",_312_Table3,MATCH('312'!$V$16,_312_Table3_ColumnLookup,0),FALSE),
  IF(AND(VALUE(LEFT($A326,3))=312,LEFT($G326,10)="Unincepted",$B326="Q "),VLOOKUP(" ULO",_312_Table3,MATCH('312'!$X$16,_312_Table3_ColumnLookup,0),FALSE),
  IF(AND(VALUE(LEFT($A326,3))=312,LEFT($G326,10)="Unincepted"),VLOOKUP(" ULO",_312_Table3,MATCH(LEFT($B326,1),_312_Table3_ColumnLookup,0),FALSE),
  IF(AND(VALUE(LEFT($A326,3))=312,LEFT($G326,5)="Total",$B326="G "),VLOOKUP('312'!$F$80,_312_Table3,MATCH('312'!$N$16,_312_Table3_ColumnLookup,0),FALSE),
  IF(AND(VALUE(LEFT($A326,3))=312,LEFT($G326,5)="Total",$B326="O "),VLOOKUP('312'!$F$80,_312_Table3,MATCH('312'!$V$16,_312_Table3_ColumnLookup,0),FALSE),
  IF(AND(VALUE(LEFT($A326,3))=312,LEFT($G326,5)="Total",$B326="Q "),VLOOKUP('312'!$F$80,_312_Table3,MATCH('312'!$X$16,_312_Table3_ColumnLookup,0),FALSE),
  IF(AND(VALUE(LEFT($A326,3))=312,LEFT($G326,5)="Total"),VLOOKUP('312'!$F$80,_312_Table3,MATCH(LEFT($B326,1),_312_Table3_ColumnLookup,0),FALSE),
  IF(AND(VALUE(LEFT($A326,3))=312,LEN($I326)=4,$B326="G"),VLOOKUP($I326,_312_Table3,MATCH('312'!$N$16,_312_Table3_ColumnLookup,0),FALSE),
  IF(AND(VALUE(LEFT($A326,3))=312,LEN($I326)=4,$B326="O"),VLOOKUP($I326,_312_Table3,MATCH('312'!$V$16,_312_Table3_ColumnLookup,0),FALSE),
  IF(AND(VALUE(LEFT($A326,3))=312,LEN($I326)=4,$B326="Q"),VLOOKUP($I326,_312_Table3,MATCH('312'!$X$16,_312_Table3_ColumnLookup,0),FALSE),
  IF(AND(VALUE(LEFT($A326,3))=312,LEN($I326)=4),VLOOKUP($I326,_312_Table3,MATCH(LEFT($B326,1),_312_Table3_ColumnLookup,0),FALSE)
+N("312"),
  IF(VALUE(LEFT($A326,3))=313,VLOOKUP(VALUE(MID($B326,2,1)),_313_Table3,MATCH(MID($B326,1,1),_313_Table3_ColumnLookup,0),FALSE)
+N("313"),
  IF(AND(VALUE(LEFT($A326,3))=314,LEN($B326)=3),VLOOKUP(VALUE(MID($B326,2,2)),_314_Table3,MATCH(MID($B326,1,1),_314_Table3_ColumnLookup,0),FALSE),
  IF(VALUE(LEFT($A326,3))=314,VLOOKUP(VALUE(MID($B326,2,1)),_314_Table3,MATCH(MID($B326,1,1),_314_Table3_ColumnLookup,0),FALSE)
+N("314"),
""))))))))))))))))))))))))</f>
        <v>#NAME?</v>
      </c>
      <c r="G326" t="s">
        <v>1163</v>
      </c>
      <c r="H326" s="321">
        <f>IFERROR(
IF(ISERROR($D326)=FALSE,$D326,IF(ISERROR($E326)=FALSE,$E326,IF(ISERROR($F326)=FALSE,$F326
+N("012 checkboxes"),
IF(
IF(OR(LEFT($A326,9)="Syndicate",LEFT($A326,12)="NewSyndicate"),VLOOKUP($A326,'012'!$J:$ZW,MATCH("Link to button",'012'!$J$1:$ZW$1,0),0)
+N("309 checkbox"),
IF($C326="309 LCR Summary0",VLOOKUP("Notes990",'309'!$P:$ZZ,MATCH("Link to button",'309'!$P$1:$ZZ$1,0),0)
+N("313 checkboxes"),
IF($C326="313 Financial Information0LcmVsScr",IF($C326="309 LCR Summary0",VLOOKUP("LcmVsScr",'309'!$N:$ZZ,MATCH("Link to button",'309'!$N$1:$ZZ$1,0),0),
IF($C326="313 Financial Information0LcrDocAttached",IF($C326="309 LCR Summary0",VLOOKUP("LcrDocAttached",'309'!$N:$ZZ,MATCH("Link to button",'309'!$N$1:$ZZ$1,0),
0)))))))=1,TRUE,FALSE)
))),"")</f>
        <v>0</v>
      </c>
      <c r="I326">
        <v>1996</v>
      </c>
    </row>
    <row r="327" spans="1:9" customFormat="1">
      <c r="A327" s="237" t="str">
        <f>VLOOKUP($G327,CSVLookups!$B:$R,MATCH(A$1,CSVLookups!$B$1:$R$1,0),FALSE)</f>
        <v>312 Projected Solvency II Technical Provisions at Time Zero</v>
      </c>
      <c r="B327" s="237" t="str">
        <f>VLOOKUP($G327,CSVLookups!$B:$R,MATCH(B$1,CSVLookups!$B$1:$R$1,0),FALSE)</f>
        <v>A</v>
      </c>
      <c r="C327" s="238" t="str">
        <f t="shared" si="5"/>
        <v>312 Projected Solvency II Technical Provisions at Time ZeroA1997</v>
      </c>
      <c r="D327" s="238">
        <f>IF(AND(VALUE(LEFT($A327,3))=309,LEN($B327)=3),VLOOKUP(VALUE(MID($B327,2,2)),_309_Table1,MATCH(MID($B327,1,1),_309_Table1_ColumnLookup,0),FALSE),
  IF($C327="309 LCR SummaryA",OneYearSCR,IF($C327="309 LCR SummaryB",UltimateSCR,IF(VALUE(LEFT($A327,3))=309,VLOOKUP(VALUE(MID($B327,2,1)),_309_Table1,MATCH(MID($B327,1,1),_309_Table1_ColumnLookup,0),FALSE)
+N("309"),
  IF(VALUE(LEFT($A327,3))=310,VLOOKUP(VALUE(MID($B327,2,1)),_310_Table1,MATCH(MID($B327,1,1),_310_Table1_ColumnLookup,0),FALSE)
+N("310"),
  IF(AND(VALUE(LEFT($A327,3))=311,LEN($I327)=4),VLOOKUP($I327,_311_Table1,MATCH($B327,_311_Table1_ColumnLookup,0),FALSE),
  IF(AND(VALUE(LEFT($A327,3))=311,OR($B327="I2",$B327="J2",$B327="K2",$B327="L2")),VLOOKUP('311'!$G$58,_311_Table1,MATCH(MID($B327,1,1),_311_Table1_ColumnLookup,0),FALSE),
  IF(AND(VALUE(LEFT($A327,3))=311,RIGHT($B327,5)="Total"),VLOOKUP('311'!$G$59,_311_Table1,MATCH(MID($B327,1,1),_311_Table1_ColumnLookup,0),FALSE),
  IF(VALUE(LEFT($A327,3))=311,VLOOKUP(VALUE(MID($B327,2,1)),_311_Table1,MATCH(MID($B327,1,1),_311_Table1_ColumnLookup,0),FALSE)
+N("311"),
  IF(AND(VALUE(LEFT($A327,3))=312,LEFT($G327,10)="Unincepted",$B327="G "),VLOOKUP(" ULO",_312_Table1,MATCH('312'!$N$16,_312_Table1_ColumnLookup,0),FALSE),
  IF(AND(VALUE(LEFT($A327,3))=312,LEFT($G327,10)="Unincepted",$B327="O "),VLOOKUP(" ULO",_312_Table1,MATCH('312'!$V$16,_312_Table1_ColumnLookup,0),FALSE),
  IF(AND(VALUE(LEFT($A327,3))=312,LEFT($G327,10)="Unincepted",$B327="Q "),VLOOKUP(" ULO",_312_Table1,MATCH('312'!$X$16,_312_Table1_ColumnLookup,0),FALSE),
  IF(AND(VALUE(LEFT($A327,3))=312,LEFT($G327,10)="Unincepted"),VLOOKUP(" ULO",_312_Table1,MATCH(LEFT($B327,1),_312_Table1_ColumnLookup,0),FALSE),
  IF(AND(VALUE(LEFT($A327,3))=312,LEFT($G327,5)="Total",$B327="G "),VLOOKUP('312'!$F$80,_312_Table1,MATCH('312'!$N$16,_312_Table1_ColumnLookup,0),FALSE),
  IF(AND(VALUE(LEFT($A327,3))=312,LEFT($G327,5)="Total",$B327="O "),VLOOKUP('312'!$F$80,_312_Table1,MATCH('312'!$V$16,_312_Table1_ColumnLookup,0),FALSE),
  IF(AND(VALUE(LEFT($A327,3))=312,LEFT($G327,5)="Total",$B327="Q "),VLOOKUP('312'!$F$80,_312_Table1,MATCH('312'!$X$16,_312_Table1_ColumnLookup,0),FALSE),
  IF(AND(VALUE(LEFT($A327,3))=312,LEFT($G327,5)="Total"),VLOOKUP('312'!$F$80,_312_Table1,MATCH(LEFT($B327,1),_312_Table1_ColumnLookup,0),FALSE),
  IF(AND(VALUE(LEFT($A327,3))=312,LEN($I327)=4,$B327="G"),VLOOKUP($I327,_312_Table1,MATCH('312'!$N$16,_312_Table1_ColumnLookup,0),FALSE),
  IF(AND(VALUE(LEFT($A327,3))=312,LEN($I327)=4,$B327="O"),VLOOKUP($I327,_312_Table1,MATCH('312'!$V$16,_312_Table1_ColumnLookup,0),FALSE),
  IF(AND(VALUE(LEFT($A327,3))=312,LEN($I327)=4,$B327="Q"),VLOOKUP($I327,_312_Table1,MATCH('312'!$X$16,_312_Table1_ColumnLookup,0),FALSE),
  IF(AND(VALUE(LEFT($A327,3))=312,LEN($I327)=4),VLOOKUP($I327,_312_Table1,MATCH(LEFT($B327,1),_312_Table1_ColumnLookup,0),FALSE)
+N("312"),
  IF(VALUE(LEFT($A327,3))=313,VLOOKUP(VALUE(MID($B327,2,1)),_313_Table1,MATCH(MID($B327,1,1),_313_Table1_ColumnLookup,0),FALSE)
+N("313"),
  IF(AND(VALUE(LEFT($A327,3))=314,LEN($B327)=3),VLOOKUP(VALUE(MID($B327,2,2)),_314_Table1,MATCH(MID($B327,1,1),_314_Table1_ColumnLookup,0),FALSE),
  IF(VALUE(LEFT($A327,3))=314,VLOOKUP(VALUE(MID($B327,2,1)),_314_Table1,MATCH(MID($B327,1,1),_314_Table1_ColumnLookup,0),FALSE)
+N("314"),
""))))))))))))))))))))))))</f>
        <v>0</v>
      </c>
      <c r="E327" s="238" t="e">
        <f>IF(AND(VALUE(LEFT($A327,3))=309,LEN($B327)=3),VLOOKUP(VALUE(MID($B327,2,2)),_309_Table2,MATCH(MID($B327,1,1),_309_Table2_ColumnLookup,0),FALSE),
  IF($C327="309 LCR SummaryA",OneYearSCR,IF($C327="309 LCR SummaryB",UltimateSCR,IF(VALUE(LEFT($A327,3))=309,VLOOKUP(VALUE(MID($B327,2,1)),_309_Table2,MATCH(MID($B327,1,1),_309_Table2_ColumnLookup,0),FALSE)
+N("309"),
  IF(VALUE(LEFT($A327,3))=310,VLOOKUP(VALUE(MID($B327,2,1)),_310_Table2,MATCH(MID($B327,1,1),_310_Table2_ColumnLookup,0),FALSE)
+N("310"),
  IF(AND(VALUE(LEFT($A327,3))=311,LEN($I327)=4),VLOOKUP($I327,_311_Table2,MATCH($B327,_311_Table2_ColumnLookup,0),FALSE),
  IF(AND(VALUE(LEFT($A327,3))=311,OR($B327="I2",$B327="J2",$B327="K2",$B327="L2")),VLOOKUP('311'!$G$58,_311_Table2,MATCH(MID($B327,1,1),_311_Table2_ColumnLookup,0),FALSE),
  IF(AND(VALUE(LEFT($A327,3))=311,RIGHT($B327,5)="Total"),VLOOKUP('311'!$G$59,_311_Table2,MATCH(MID($B327,1,1),_311_Table2_ColumnLookup,0),FALSE),
  IF(VALUE(LEFT($A327,3))=311,VLOOKUP(VALUE(MID($B327,2,1)),_311_Table2,MATCH(MID($B327,1,1),_311_Table2_ColumnLookup,0),FALSE)
+N("311"),
  IF(AND(VALUE(LEFT($A327,3))=312,LEFT($G327,10)="Unincepted",$B327="G "),VLOOKUP(" ULO",_312_Table2,MATCH('312'!$N$16,_312_Table2_ColumnLookup,0),FALSE),
  IF(AND(VALUE(LEFT($A327,3))=312,LEFT($G327,10)="Unincepted",$B327="O "),VLOOKUP(" ULO",_312_Table2,MATCH('312'!$V$16,_312_Table2_ColumnLookup,0),FALSE),
  IF(AND(VALUE(LEFT($A327,3))=312,LEFT($G327,10)="Unincepted",$B327="Q "),VLOOKUP(" ULO",_312_Table2,MATCH('312'!$X$16,_312_Table2_ColumnLookup,0),FALSE),
  IF(AND(VALUE(LEFT($A327,3))=312,LEFT($G327,10)="Unincepted"),VLOOKUP(" ULO",_312_Table2,MATCH(LEFT($B327,1),_312_Table2_ColumnLookup,0),FALSE),
  IF(AND(VALUE(LEFT($A327,3))=312,LEFT($G327,5)="Total",$B327="G "),VLOOKUP('312'!$F$80,_312_Table2,MATCH('312'!$N$16,_312_Table2_ColumnLookup,0),FALSE),
  IF(AND(VALUE(LEFT($A327,3))=312,LEFT($G327,5)="Total",$B327="O "),VLOOKUP('312'!$F$80,_312_Table2,MATCH('312'!$V$16,_312_Table2_ColumnLookup,0),FALSE),
  IF(AND(VALUE(LEFT($A327,3))=312,LEFT($G327,5)="Total",$B327="Q "),VLOOKUP('312'!$F$80,_312_Table2,MATCH('312'!$X$16,_312_Table2_ColumnLookup,0),FALSE),
  IF(AND(VALUE(LEFT($A327,3))=312,LEFT($G327,5)="Total"),VLOOKUP('312'!$F$80,_312_Table2,MATCH(LEFT($B327,1),_312_Table2_ColumnLookup,0),FALSE),
  IF(AND(VALUE(LEFT($A327,3))=312,LEN($I327)=4,$B327="G"),VLOOKUP($I327,_312_Table2,MATCH('312'!$N$16,_312_Table2_ColumnLookup,0),FALSE),
  IF(AND(VALUE(LEFT($A327,3))=312,LEN($I327)=4,$B327="O"),VLOOKUP($I327,_312_Table2,MATCH('312'!$V$16,_312_Table2_ColumnLookup,0),FALSE),
  IF(AND(VALUE(LEFT($A327,3))=312,LEN($I327)=4,$B327="Q"),VLOOKUP($I327,_312_Table2,MATCH('312'!$X$16,_312_Table2_ColumnLookup,0),FALSE),
  IF(AND(VALUE(LEFT($A327,3))=312,LEN($I327)=4),VLOOKUP($I327,_312_Table2,MATCH(LEFT($B327,1),_312_Table2_ColumnLookup,0),FALSE)
+N("312"),
  IF(VALUE(LEFT($A327,3))=313,VLOOKUP(VALUE(MID($B327,2,1)),_313_Table2,MATCH(MID($B327,1,1),_313_Table2_ColumnLookup,0),FALSE)
+N("313"),
  IF(AND(VALUE(LEFT($A327,3))=314,LEN($B327)=3),VLOOKUP(VALUE(MID($B327,2,2)),_314_Table2,MATCH(MID($B327,1,1),_314_Table2_ColumnLookup,0),FALSE),
  IF(VALUE(LEFT($A327,3))=314,VLOOKUP(VALUE(MID($B327,2,1)),_314_Table2,MATCH(MID($B327,1,1),_314_Table2_ColumnLookup,0),FALSE)
+N("314"),
""))))))))))))))))))))))))</f>
        <v>#NAME?</v>
      </c>
      <c r="F327" s="238" t="e">
        <f>IF(AND(VALUE(LEFT($A327,3))=309,LEN($B327)=3),VLOOKUP(VALUE(MID($B327,2,2)),_309_Table3,MATCH(MID($B327,1,1),_309_Table3_ColumnLookup,0),FALSE),
  IF($C327="309 LCR SummaryA",OneYearSCR,IF($C327="309 LCR SummaryB",UltimateSCR,IF(VALUE(LEFT($A327,3))=309,VLOOKUP(VALUE(MID($B327,2,1)),_309_Table3,MATCH(MID($B327,1,1),_309_Table3_ColumnLookup,0),FALSE)
+N("309"),
  IF(VALUE(LEFT($A327,3))=310,VLOOKUP(VALUE(MID($B327,2,1)),_310_Table3,MATCH(MID($B327,1,1),_310_Table3_ColumnLookup,0),FALSE)
+N("310"),
  IF(AND(VALUE(LEFT($A327,3))=311,LEN($I327)=4),VLOOKUP($I327,_311_Table3,MATCH($B327,_311_Table3_ColumnLookup,0),FALSE),
  IF(AND(VALUE(LEFT($A327,3))=311,OR($B327="I2",$B327="J2",$B327="K2",$B327="L2")),VLOOKUP('311'!$G$58,_311_Table3,MATCH(MID($B327,1,1),_311_Table3_ColumnLookup,0),FALSE),
  IF(AND(VALUE(LEFT($A327,3))=311,RIGHT($B327,5)="Total"),VLOOKUP('311'!$G$59,_311_Table3,MATCH(MID($B327,1,1),_311_Table3_ColumnLookup,0),FALSE),
  IF(VALUE(LEFT($A327,3))=311,VLOOKUP(VALUE(MID($B327,2,1)),_311_Table3,MATCH(MID($B327,1,1),_311_Table3_ColumnLookup,0),FALSE)
+N("311"),
  IF(AND(VALUE(LEFT($A327,3))=312,LEFT($G327,10)="Unincepted",$B327="G "),VLOOKUP(" ULO",_312_Table3,MATCH('312'!$N$16,_312_Table3_ColumnLookup,0),FALSE),
  IF(AND(VALUE(LEFT($A327,3))=312,LEFT($G327,10)="Unincepted",$B327="O "),VLOOKUP(" ULO",_312_Table3,MATCH('312'!$V$16,_312_Table3_ColumnLookup,0),FALSE),
  IF(AND(VALUE(LEFT($A327,3))=312,LEFT($G327,10)="Unincepted",$B327="Q "),VLOOKUP(" ULO",_312_Table3,MATCH('312'!$X$16,_312_Table3_ColumnLookup,0),FALSE),
  IF(AND(VALUE(LEFT($A327,3))=312,LEFT($G327,10)="Unincepted"),VLOOKUP(" ULO",_312_Table3,MATCH(LEFT($B327,1),_312_Table3_ColumnLookup,0),FALSE),
  IF(AND(VALUE(LEFT($A327,3))=312,LEFT($G327,5)="Total",$B327="G "),VLOOKUP('312'!$F$80,_312_Table3,MATCH('312'!$N$16,_312_Table3_ColumnLookup,0),FALSE),
  IF(AND(VALUE(LEFT($A327,3))=312,LEFT($G327,5)="Total",$B327="O "),VLOOKUP('312'!$F$80,_312_Table3,MATCH('312'!$V$16,_312_Table3_ColumnLookup,0),FALSE),
  IF(AND(VALUE(LEFT($A327,3))=312,LEFT($G327,5)="Total",$B327="Q "),VLOOKUP('312'!$F$80,_312_Table3,MATCH('312'!$X$16,_312_Table3_ColumnLookup,0),FALSE),
  IF(AND(VALUE(LEFT($A327,3))=312,LEFT($G327,5)="Total"),VLOOKUP('312'!$F$80,_312_Table3,MATCH(LEFT($B327,1),_312_Table3_ColumnLookup,0),FALSE),
  IF(AND(VALUE(LEFT($A327,3))=312,LEN($I327)=4,$B327="G"),VLOOKUP($I327,_312_Table3,MATCH('312'!$N$16,_312_Table3_ColumnLookup,0),FALSE),
  IF(AND(VALUE(LEFT($A327,3))=312,LEN($I327)=4,$B327="O"),VLOOKUP($I327,_312_Table3,MATCH('312'!$V$16,_312_Table3_ColumnLookup,0),FALSE),
  IF(AND(VALUE(LEFT($A327,3))=312,LEN($I327)=4,$B327="Q"),VLOOKUP($I327,_312_Table3,MATCH('312'!$X$16,_312_Table3_ColumnLookup,0),FALSE),
  IF(AND(VALUE(LEFT($A327,3))=312,LEN($I327)=4),VLOOKUP($I327,_312_Table3,MATCH(LEFT($B327,1),_312_Table3_ColumnLookup,0),FALSE)
+N("312"),
  IF(VALUE(LEFT($A327,3))=313,VLOOKUP(VALUE(MID($B327,2,1)),_313_Table3,MATCH(MID($B327,1,1),_313_Table3_ColumnLookup,0),FALSE)
+N("313"),
  IF(AND(VALUE(LEFT($A327,3))=314,LEN($B327)=3),VLOOKUP(VALUE(MID($B327,2,2)),_314_Table3,MATCH(MID($B327,1,1),_314_Table3_ColumnLookup,0),FALSE),
  IF(VALUE(LEFT($A327,3))=314,VLOOKUP(VALUE(MID($B327,2,1)),_314_Table3,MATCH(MID($B327,1,1),_314_Table3_ColumnLookup,0),FALSE)
+N("314"),
""))))))))))))))))))))))))</f>
        <v>#NAME?</v>
      </c>
      <c r="G327" t="s">
        <v>1140</v>
      </c>
      <c r="H327" s="321">
        <f>IFERROR(
IF(ISERROR($D327)=FALSE,$D327,IF(ISERROR($E327)=FALSE,$E327,IF(ISERROR($F327)=FALSE,$F327
+N("012 checkboxes"),
IF(
IF(OR(LEFT($A327,9)="Syndicate",LEFT($A327,12)="NewSyndicate"),VLOOKUP($A327,'012'!$J:$ZW,MATCH("Link to button",'012'!$J$1:$ZW$1,0),0)
+N("309 checkbox"),
IF($C327="309 LCR Summary0",VLOOKUP("Notes990",'309'!$P:$ZZ,MATCH("Link to button",'309'!$P$1:$ZZ$1,0),0)
+N("313 checkboxes"),
IF($C327="313 Financial Information0LcmVsScr",IF($C327="309 LCR Summary0",VLOOKUP("LcmVsScr",'309'!$N:$ZZ,MATCH("Link to button",'309'!$N$1:$ZZ$1,0),0),
IF($C327="313 Financial Information0LcrDocAttached",IF($C327="309 LCR Summary0",VLOOKUP("LcrDocAttached",'309'!$N:$ZZ,MATCH("Link to button",'309'!$N$1:$ZZ$1,0),
0)))))))=1,TRUE,FALSE)
))),"")</f>
        <v>0</v>
      </c>
      <c r="I327">
        <v>1997</v>
      </c>
    </row>
    <row r="328" spans="1:9" customFormat="1">
      <c r="A328" s="237" t="str">
        <f>VLOOKUP($G328,CSVLookups!$B:$R,MATCH(A$1,CSVLookups!$B$1:$R$1,0),FALSE)</f>
        <v>312 Projected Solvency II Technical Provisions at Time Zero</v>
      </c>
      <c r="B328" s="237" t="str">
        <f>VLOOKUP($G328,CSVLookups!$B:$R,MATCH(B$1,CSVLookups!$B$1:$R$1,0),FALSE)</f>
        <v>B</v>
      </c>
      <c r="C328" s="238" t="str">
        <f t="shared" si="5"/>
        <v>312 Projected Solvency II Technical Provisions at Time ZeroB1997</v>
      </c>
      <c r="D328" s="238">
        <f>IF(AND(VALUE(LEFT($A328,3))=309,LEN($B328)=3),VLOOKUP(VALUE(MID($B328,2,2)),_309_Table1,MATCH(MID($B328,1,1),_309_Table1_ColumnLookup,0),FALSE),
  IF($C328="309 LCR SummaryA",OneYearSCR,IF($C328="309 LCR SummaryB",UltimateSCR,IF(VALUE(LEFT($A328,3))=309,VLOOKUP(VALUE(MID($B328,2,1)),_309_Table1,MATCH(MID($B328,1,1),_309_Table1_ColumnLookup,0),FALSE)
+N("309"),
  IF(VALUE(LEFT($A328,3))=310,VLOOKUP(VALUE(MID($B328,2,1)),_310_Table1,MATCH(MID($B328,1,1),_310_Table1_ColumnLookup,0),FALSE)
+N("310"),
  IF(AND(VALUE(LEFT($A328,3))=311,LEN($I328)=4),VLOOKUP($I328,_311_Table1,MATCH($B328,_311_Table1_ColumnLookup,0),FALSE),
  IF(AND(VALUE(LEFT($A328,3))=311,OR($B328="I2",$B328="J2",$B328="K2",$B328="L2")),VLOOKUP('311'!$G$58,_311_Table1,MATCH(MID($B328,1,1),_311_Table1_ColumnLookup,0),FALSE),
  IF(AND(VALUE(LEFT($A328,3))=311,RIGHT($B328,5)="Total"),VLOOKUP('311'!$G$59,_311_Table1,MATCH(MID($B328,1,1),_311_Table1_ColumnLookup,0),FALSE),
  IF(VALUE(LEFT($A328,3))=311,VLOOKUP(VALUE(MID($B328,2,1)),_311_Table1,MATCH(MID($B328,1,1),_311_Table1_ColumnLookup,0),FALSE)
+N("311"),
  IF(AND(VALUE(LEFT($A328,3))=312,LEFT($G328,10)="Unincepted",$B328="G "),VLOOKUP(" ULO",_312_Table1,MATCH('312'!$N$16,_312_Table1_ColumnLookup,0),FALSE),
  IF(AND(VALUE(LEFT($A328,3))=312,LEFT($G328,10)="Unincepted",$B328="O "),VLOOKUP(" ULO",_312_Table1,MATCH('312'!$V$16,_312_Table1_ColumnLookup,0),FALSE),
  IF(AND(VALUE(LEFT($A328,3))=312,LEFT($G328,10)="Unincepted",$B328="Q "),VLOOKUP(" ULO",_312_Table1,MATCH('312'!$X$16,_312_Table1_ColumnLookup,0),FALSE),
  IF(AND(VALUE(LEFT($A328,3))=312,LEFT($G328,10)="Unincepted"),VLOOKUP(" ULO",_312_Table1,MATCH(LEFT($B328,1),_312_Table1_ColumnLookup,0),FALSE),
  IF(AND(VALUE(LEFT($A328,3))=312,LEFT($G328,5)="Total",$B328="G "),VLOOKUP('312'!$F$80,_312_Table1,MATCH('312'!$N$16,_312_Table1_ColumnLookup,0),FALSE),
  IF(AND(VALUE(LEFT($A328,3))=312,LEFT($G328,5)="Total",$B328="O "),VLOOKUP('312'!$F$80,_312_Table1,MATCH('312'!$V$16,_312_Table1_ColumnLookup,0),FALSE),
  IF(AND(VALUE(LEFT($A328,3))=312,LEFT($G328,5)="Total",$B328="Q "),VLOOKUP('312'!$F$80,_312_Table1,MATCH('312'!$X$16,_312_Table1_ColumnLookup,0),FALSE),
  IF(AND(VALUE(LEFT($A328,3))=312,LEFT($G328,5)="Total"),VLOOKUP('312'!$F$80,_312_Table1,MATCH(LEFT($B328,1),_312_Table1_ColumnLookup,0),FALSE),
  IF(AND(VALUE(LEFT($A328,3))=312,LEN($I328)=4,$B328="G"),VLOOKUP($I328,_312_Table1,MATCH('312'!$N$16,_312_Table1_ColumnLookup,0),FALSE),
  IF(AND(VALUE(LEFT($A328,3))=312,LEN($I328)=4,$B328="O"),VLOOKUP($I328,_312_Table1,MATCH('312'!$V$16,_312_Table1_ColumnLookup,0),FALSE),
  IF(AND(VALUE(LEFT($A328,3))=312,LEN($I328)=4,$B328="Q"),VLOOKUP($I328,_312_Table1,MATCH('312'!$X$16,_312_Table1_ColumnLookup,0),FALSE),
  IF(AND(VALUE(LEFT($A328,3))=312,LEN($I328)=4),VLOOKUP($I328,_312_Table1,MATCH(LEFT($B328,1),_312_Table1_ColumnLookup,0),FALSE)
+N("312"),
  IF(VALUE(LEFT($A328,3))=313,VLOOKUP(VALUE(MID($B328,2,1)),_313_Table1,MATCH(MID($B328,1,1),_313_Table1_ColumnLookup,0),FALSE)
+N("313"),
  IF(AND(VALUE(LEFT($A328,3))=314,LEN($B328)=3),VLOOKUP(VALUE(MID($B328,2,2)),_314_Table1,MATCH(MID($B328,1,1),_314_Table1_ColumnLookup,0),FALSE),
  IF(VALUE(LEFT($A328,3))=314,VLOOKUP(VALUE(MID($B328,2,1)),_314_Table1,MATCH(MID($B328,1,1),_314_Table1_ColumnLookup,0),FALSE)
+N("314"),
""))))))))))))))))))))))))</f>
        <v>0</v>
      </c>
      <c r="E328" s="238" t="e">
        <f>IF(AND(VALUE(LEFT($A328,3))=309,LEN($B328)=3),VLOOKUP(VALUE(MID($B328,2,2)),_309_Table2,MATCH(MID($B328,1,1),_309_Table2_ColumnLookup,0),FALSE),
  IF($C328="309 LCR SummaryA",OneYearSCR,IF($C328="309 LCR SummaryB",UltimateSCR,IF(VALUE(LEFT($A328,3))=309,VLOOKUP(VALUE(MID($B328,2,1)),_309_Table2,MATCH(MID($B328,1,1),_309_Table2_ColumnLookup,0),FALSE)
+N("309"),
  IF(VALUE(LEFT($A328,3))=310,VLOOKUP(VALUE(MID($B328,2,1)),_310_Table2,MATCH(MID($B328,1,1),_310_Table2_ColumnLookup,0),FALSE)
+N("310"),
  IF(AND(VALUE(LEFT($A328,3))=311,LEN($I328)=4),VLOOKUP($I328,_311_Table2,MATCH($B328,_311_Table2_ColumnLookup,0),FALSE),
  IF(AND(VALUE(LEFT($A328,3))=311,OR($B328="I2",$B328="J2",$B328="K2",$B328="L2")),VLOOKUP('311'!$G$58,_311_Table2,MATCH(MID($B328,1,1),_311_Table2_ColumnLookup,0),FALSE),
  IF(AND(VALUE(LEFT($A328,3))=311,RIGHT($B328,5)="Total"),VLOOKUP('311'!$G$59,_311_Table2,MATCH(MID($B328,1,1),_311_Table2_ColumnLookup,0),FALSE),
  IF(VALUE(LEFT($A328,3))=311,VLOOKUP(VALUE(MID($B328,2,1)),_311_Table2,MATCH(MID($B328,1,1),_311_Table2_ColumnLookup,0),FALSE)
+N("311"),
  IF(AND(VALUE(LEFT($A328,3))=312,LEFT($G328,10)="Unincepted",$B328="G "),VLOOKUP(" ULO",_312_Table2,MATCH('312'!$N$16,_312_Table2_ColumnLookup,0),FALSE),
  IF(AND(VALUE(LEFT($A328,3))=312,LEFT($G328,10)="Unincepted",$B328="O "),VLOOKUP(" ULO",_312_Table2,MATCH('312'!$V$16,_312_Table2_ColumnLookup,0),FALSE),
  IF(AND(VALUE(LEFT($A328,3))=312,LEFT($G328,10)="Unincepted",$B328="Q "),VLOOKUP(" ULO",_312_Table2,MATCH('312'!$X$16,_312_Table2_ColumnLookup,0),FALSE),
  IF(AND(VALUE(LEFT($A328,3))=312,LEFT($G328,10)="Unincepted"),VLOOKUP(" ULO",_312_Table2,MATCH(LEFT($B328,1),_312_Table2_ColumnLookup,0),FALSE),
  IF(AND(VALUE(LEFT($A328,3))=312,LEFT($G328,5)="Total",$B328="G "),VLOOKUP('312'!$F$80,_312_Table2,MATCH('312'!$N$16,_312_Table2_ColumnLookup,0),FALSE),
  IF(AND(VALUE(LEFT($A328,3))=312,LEFT($G328,5)="Total",$B328="O "),VLOOKUP('312'!$F$80,_312_Table2,MATCH('312'!$V$16,_312_Table2_ColumnLookup,0),FALSE),
  IF(AND(VALUE(LEFT($A328,3))=312,LEFT($G328,5)="Total",$B328="Q "),VLOOKUP('312'!$F$80,_312_Table2,MATCH('312'!$X$16,_312_Table2_ColumnLookup,0),FALSE),
  IF(AND(VALUE(LEFT($A328,3))=312,LEFT($G328,5)="Total"),VLOOKUP('312'!$F$80,_312_Table2,MATCH(LEFT($B328,1),_312_Table2_ColumnLookup,0),FALSE),
  IF(AND(VALUE(LEFT($A328,3))=312,LEN($I328)=4,$B328="G"),VLOOKUP($I328,_312_Table2,MATCH('312'!$N$16,_312_Table2_ColumnLookup,0),FALSE),
  IF(AND(VALUE(LEFT($A328,3))=312,LEN($I328)=4,$B328="O"),VLOOKUP($I328,_312_Table2,MATCH('312'!$V$16,_312_Table2_ColumnLookup,0),FALSE),
  IF(AND(VALUE(LEFT($A328,3))=312,LEN($I328)=4,$B328="Q"),VLOOKUP($I328,_312_Table2,MATCH('312'!$X$16,_312_Table2_ColumnLookup,0),FALSE),
  IF(AND(VALUE(LEFT($A328,3))=312,LEN($I328)=4),VLOOKUP($I328,_312_Table2,MATCH(LEFT($B328,1),_312_Table2_ColumnLookup,0),FALSE)
+N("312"),
  IF(VALUE(LEFT($A328,3))=313,VLOOKUP(VALUE(MID($B328,2,1)),_313_Table2,MATCH(MID($B328,1,1),_313_Table2_ColumnLookup,0),FALSE)
+N("313"),
  IF(AND(VALUE(LEFT($A328,3))=314,LEN($B328)=3),VLOOKUP(VALUE(MID($B328,2,2)),_314_Table2,MATCH(MID($B328,1,1),_314_Table2_ColumnLookup,0),FALSE),
  IF(VALUE(LEFT($A328,3))=314,VLOOKUP(VALUE(MID($B328,2,1)),_314_Table2,MATCH(MID($B328,1,1),_314_Table2_ColumnLookup,0),FALSE)
+N("314"),
""))))))))))))))))))))))))</f>
        <v>#NAME?</v>
      </c>
      <c r="F328" s="238" t="e">
        <f>IF(AND(VALUE(LEFT($A328,3))=309,LEN($B328)=3),VLOOKUP(VALUE(MID($B328,2,2)),_309_Table3,MATCH(MID($B328,1,1),_309_Table3_ColumnLookup,0),FALSE),
  IF($C328="309 LCR SummaryA",OneYearSCR,IF($C328="309 LCR SummaryB",UltimateSCR,IF(VALUE(LEFT($A328,3))=309,VLOOKUP(VALUE(MID($B328,2,1)),_309_Table3,MATCH(MID($B328,1,1),_309_Table3_ColumnLookup,0),FALSE)
+N("309"),
  IF(VALUE(LEFT($A328,3))=310,VLOOKUP(VALUE(MID($B328,2,1)),_310_Table3,MATCH(MID($B328,1,1),_310_Table3_ColumnLookup,0),FALSE)
+N("310"),
  IF(AND(VALUE(LEFT($A328,3))=311,LEN($I328)=4),VLOOKUP($I328,_311_Table3,MATCH($B328,_311_Table3_ColumnLookup,0),FALSE),
  IF(AND(VALUE(LEFT($A328,3))=311,OR($B328="I2",$B328="J2",$B328="K2",$B328="L2")),VLOOKUP('311'!$G$58,_311_Table3,MATCH(MID($B328,1,1),_311_Table3_ColumnLookup,0),FALSE),
  IF(AND(VALUE(LEFT($A328,3))=311,RIGHT($B328,5)="Total"),VLOOKUP('311'!$G$59,_311_Table3,MATCH(MID($B328,1,1),_311_Table3_ColumnLookup,0),FALSE),
  IF(VALUE(LEFT($A328,3))=311,VLOOKUP(VALUE(MID($B328,2,1)),_311_Table3,MATCH(MID($B328,1,1),_311_Table3_ColumnLookup,0),FALSE)
+N("311"),
  IF(AND(VALUE(LEFT($A328,3))=312,LEFT($G328,10)="Unincepted",$B328="G "),VLOOKUP(" ULO",_312_Table3,MATCH('312'!$N$16,_312_Table3_ColumnLookup,0),FALSE),
  IF(AND(VALUE(LEFT($A328,3))=312,LEFT($G328,10)="Unincepted",$B328="O "),VLOOKUP(" ULO",_312_Table3,MATCH('312'!$V$16,_312_Table3_ColumnLookup,0),FALSE),
  IF(AND(VALUE(LEFT($A328,3))=312,LEFT($G328,10)="Unincepted",$B328="Q "),VLOOKUP(" ULO",_312_Table3,MATCH('312'!$X$16,_312_Table3_ColumnLookup,0),FALSE),
  IF(AND(VALUE(LEFT($A328,3))=312,LEFT($G328,10)="Unincepted"),VLOOKUP(" ULO",_312_Table3,MATCH(LEFT($B328,1),_312_Table3_ColumnLookup,0),FALSE),
  IF(AND(VALUE(LEFT($A328,3))=312,LEFT($G328,5)="Total",$B328="G "),VLOOKUP('312'!$F$80,_312_Table3,MATCH('312'!$N$16,_312_Table3_ColumnLookup,0),FALSE),
  IF(AND(VALUE(LEFT($A328,3))=312,LEFT($G328,5)="Total",$B328="O "),VLOOKUP('312'!$F$80,_312_Table3,MATCH('312'!$V$16,_312_Table3_ColumnLookup,0),FALSE),
  IF(AND(VALUE(LEFT($A328,3))=312,LEFT($G328,5)="Total",$B328="Q "),VLOOKUP('312'!$F$80,_312_Table3,MATCH('312'!$X$16,_312_Table3_ColumnLookup,0),FALSE),
  IF(AND(VALUE(LEFT($A328,3))=312,LEFT($G328,5)="Total"),VLOOKUP('312'!$F$80,_312_Table3,MATCH(LEFT($B328,1),_312_Table3_ColumnLookup,0),FALSE),
  IF(AND(VALUE(LEFT($A328,3))=312,LEN($I328)=4,$B328="G"),VLOOKUP($I328,_312_Table3,MATCH('312'!$N$16,_312_Table3_ColumnLookup,0),FALSE),
  IF(AND(VALUE(LEFT($A328,3))=312,LEN($I328)=4,$B328="O"),VLOOKUP($I328,_312_Table3,MATCH('312'!$V$16,_312_Table3_ColumnLookup,0),FALSE),
  IF(AND(VALUE(LEFT($A328,3))=312,LEN($I328)=4,$B328="Q"),VLOOKUP($I328,_312_Table3,MATCH('312'!$X$16,_312_Table3_ColumnLookup,0),FALSE),
  IF(AND(VALUE(LEFT($A328,3))=312,LEN($I328)=4),VLOOKUP($I328,_312_Table3,MATCH(LEFT($B328,1),_312_Table3_ColumnLookup,0),FALSE)
+N("312"),
  IF(VALUE(LEFT($A328,3))=313,VLOOKUP(VALUE(MID($B328,2,1)),_313_Table3,MATCH(MID($B328,1,1),_313_Table3_ColumnLookup,0),FALSE)
+N("313"),
  IF(AND(VALUE(LEFT($A328,3))=314,LEN($B328)=3),VLOOKUP(VALUE(MID($B328,2,2)),_314_Table3,MATCH(MID($B328,1,1),_314_Table3_ColumnLookup,0),FALSE),
  IF(VALUE(LEFT($A328,3))=314,VLOOKUP(VALUE(MID($B328,2,1)),_314_Table3,MATCH(MID($B328,1,1),_314_Table3_ColumnLookup,0),FALSE)
+N("314"),
""))))))))))))))))))))))))</f>
        <v>#NAME?</v>
      </c>
      <c r="G328" t="s">
        <v>1141</v>
      </c>
      <c r="H328" s="321">
        <f>IFERROR(
IF(ISERROR($D328)=FALSE,$D328,IF(ISERROR($E328)=FALSE,$E328,IF(ISERROR($F328)=FALSE,$F328
+N("012 checkboxes"),
IF(
IF(OR(LEFT($A328,9)="Syndicate",LEFT($A328,12)="NewSyndicate"),VLOOKUP($A328,'012'!$J:$ZW,MATCH("Link to button",'012'!$J$1:$ZW$1,0),0)
+N("309 checkbox"),
IF($C328="309 LCR Summary0",VLOOKUP("Notes990",'309'!$P:$ZZ,MATCH("Link to button",'309'!$P$1:$ZZ$1,0),0)
+N("313 checkboxes"),
IF($C328="313 Financial Information0LcmVsScr",IF($C328="309 LCR Summary0",VLOOKUP("LcmVsScr",'309'!$N:$ZZ,MATCH("Link to button",'309'!$N$1:$ZZ$1,0),0),
IF($C328="313 Financial Information0LcrDocAttached",IF($C328="309 LCR Summary0",VLOOKUP("LcrDocAttached",'309'!$N:$ZZ,MATCH("Link to button",'309'!$N$1:$ZZ$1,0),
0)))))))=1,TRUE,FALSE)
))),"")</f>
        <v>0</v>
      </c>
      <c r="I328">
        <v>1997</v>
      </c>
    </row>
    <row r="329" spans="1:9" customFormat="1">
      <c r="A329" s="237" t="str">
        <f>VLOOKUP($G329,CSVLookups!$B:$R,MATCH(A$1,CSVLookups!$B$1:$R$1,0),FALSE)</f>
        <v>312 Projected Solvency II Technical Provisions at Time Zero</v>
      </c>
      <c r="B329" s="237" t="str">
        <f>VLOOKUP($G329,CSVLookups!$B:$R,MATCH(B$1,CSVLookups!$B$1:$R$1,0),FALSE)</f>
        <v>C</v>
      </c>
      <c r="C329" s="238" t="str">
        <f t="shared" si="5"/>
        <v>312 Projected Solvency II Technical Provisions at Time ZeroC1997</v>
      </c>
      <c r="D329" s="238">
        <f>IF(AND(VALUE(LEFT($A329,3))=309,LEN($B329)=3),VLOOKUP(VALUE(MID($B329,2,2)),_309_Table1,MATCH(MID($B329,1,1),_309_Table1_ColumnLookup,0),FALSE),
  IF($C329="309 LCR SummaryA",OneYearSCR,IF($C329="309 LCR SummaryB",UltimateSCR,IF(VALUE(LEFT($A329,3))=309,VLOOKUP(VALUE(MID($B329,2,1)),_309_Table1,MATCH(MID($B329,1,1),_309_Table1_ColumnLookup,0),FALSE)
+N("309"),
  IF(VALUE(LEFT($A329,3))=310,VLOOKUP(VALUE(MID($B329,2,1)),_310_Table1,MATCH(MID($B329,1,1),_310_Table1_ColumnLookup,0),FALSE)
+N("310"),
  IF(AND(VALUE(LEFT($A329,3))=311,LEN($I329)=4),VLOOKUP($I329,_311_Table1,MATCH($B329,_311_Table1_ColumnLookup,0),FALSE),
  IF(AND(VALUE(LEFT($A329,3))=311,OR($B329="I2",$B329="J2",$B329="K2",$B329="L2")),VLOOKUP('311'!$G$58,_311_Table1,MATCH(MID($B329,1,1),_311_Table1_ColumnLookup,0),FALSE),
  IF(AND(VALUE(LEFT($A329,3))=311,RIGHT($B329,5)="Total"),VLOOKUP('311'!$G$59,_311_Table1,MATCH(MID($B329,1,1),_311_Table1_ColumnLookup,0),FALSE),
  IF(VALUE(LEFT($A329,3))=311,VLOOKUP(VALUE(MID($B329,2,1)),_311_Table1,MATCH(MID($B329,1,1),_311_Table1_ColumnLookup,0),FALSE)
+N("311"),
  IF(AND(VALUE(LEFT($A329,3))=312,LEFT($G329,10)="Unincepted",$B329="G "),VLOOKUP(" ULO",_312_Table1,MATCH('312'!$N$16,_312_Table1_ColumnLookup,0),FALSE),
  IF(AND(VALUE(LEFT($A329,3))=312,LEFT($G329,10)="Unincepted",$B329="O "),VLOOKUP(" ULO",_312_Table1,MATCH('312'!$V$16,_312_Table1_ColumnLookup,0),FALSE),
  IF(AND(VALUE(LEFT($A329,3))=312,LEFT($G329,10)="Unincepted",$B329="Q "),VLOOKUP(" ULO",_312_Table1,MATCH('312'!$X$16,_312_Table1_ColumnLookup,0),FALSE),
  IF(AND(VALUE(LEFT($A329,3))=312,LEFT($G329,10)="Unincepted"),VLOOKUP(" ULO",_312_Table1,MATCH(LEFT($B329,1),_312_Table1_ColumnLookup,0),FALSE),
  IF(AND(VALUE(LEFT($A329,3))=312,LEFT($G329,5)="Total",$B329="G "),VLOOKUP('312'!$F$80,_312_Table1,MATCH('312'!$N$16,_312_Table1_ColumnLookup,0),FALSE),
  IF(AND(VALUE(LEFT($A329,3))=312,LEFT($G329,5)="Total",$B329="O "),VLOOKUP('312'!$F$80,_312_Table1,MATCH('312'!$V$16,_312_Table1_ColumnLookup,0),FALSE),
  IF(AND(VALUE(LEFT($A329,3))=312,LEFT($G329,5)="Total",$B329="Q "),VLOOKUP('312'!$F$80,_312_Table1,MATCH('312'!$X$16,_312_Table1_ColumnLookup,0),FALSE),
  IF(AND(VALUE(LEFT($A329,3))=312,LEFT($G329,5)="Total"),VLOOKUP('312'!$F$80,_312_Table1,MATCH(LEFT($B329,1),_312_Table1_ColumnLookup,0),FALSE),
  IF(AND(VALUE(LEFT($A329,3))=312,LEN($I329)=4,$B329="G"),VLOOKUP($I329,_312_Table1,MATCH('312'!$N$16,_312_Table1_ColumnLookup,0),FALSE),
  IF(AND(VALUE(LEFT($A329,3))=312,LEN($I329)=4,$B329="O"),VLOOKUP($I329,_312_Table1,MATCH('312'!$V$16,_312_Table1_ColumnLookup,0),FALSE),
  IF(AND(VALUE(LEFT($A329,3))=312,LEN($I329)=4,$B329="Q"),VLOOKUP($I329,_312_Table1,MATCH('312'!$X$16,_312_Table1_ColumnLookup,0),FALSE),
  IF(AND(VALUE(LEFT($A329,3))=312,LEN($I329)=4),VLOOKUP($I329,_312_Table1,MATCH(LEFT($B329,1),_312_Table1_ColumnLookup,0),FALSE)
+N("312"),
  IF(VALUE(LEFT($A329,3))=313,VLOOKUP(VALUE(MID($B329,2,1)),_313_Table1,MATCH(MID($B329,1,1),_313_Table1_ColumnLookup,0),FALSE)
+N("313"),
  IF(AND(VALUE(LEFT($A329,3))=314,LEN($B329)=3),VLOOKUP(VALUE(MID($B329,2,2)),_314_Table1,MATCH(MID($B329,1,1),_314_Table1_ColumnLookup,0),FALSE),
  IF(VALUE(LEFT($A329,3))=314,VLOOKUP(VALUE(MID($B329,2,1)),_314_Table1,MATCH(MID($B329,1,1),_314_Table1_ColumnLookup,0),FALSE)
+N("314"),
""))))))))))))))))))))))))</f>
        <v>0</v>
      </c>
      <c r="E329" s="238" t="e">
        <f>IF(AND(VALUE(LEFT($A329,3))=309,LEN($B329)=3),VLOOKUP(VALUE(MID($B329,2,2)),_309_Table2,MATCH(MID($B329,1,1),_309_Table2_ColumnLookup,0),FALSE),
  IF($C329="309 LCR SummaryA",OneYearSCR,IF($C329="309 LCR SummaryB",UltimateSCR,IF(VALUE(LEFT($A329,3))=309,VLOOKUP(VALUE(MID($B329,2,1)),_309_Table2,MATCH(MID($B329,1,1),_309_Table2_ColumnLookup,0),FALSE)
+N("309"),
  IF(VALUE(LEFT($A329,3))=310,VLOOKUP(VALUE(MID($B329,2,1)),_310_Table2,MATCH(MID($B329,1,1),_310_Table2_ColumnLookup,0),FALSE)
+N("310"),
  IF(AND(VALUE(LEFT($A329,3))=311,LEN($I329)=4),VLOOKUP($I329,_311_Table2,MATCH($B329,_311_Table2_ColumnLookup,0),FALSE),
  IF(AND(VALUE(LEFT($A329,3))=311,OR($B329="I2",$B329="J2",$B329="K2",$B329="L2")),VLOOKUP('311'!$G$58,_311_Table2,MATCH(MID($B329,1,1),_311_Table2_ColumnLookup,0),FALSE),
  IF(AND(VALUE(LEFT($A329,3))=311,RIGHT($B329,5)="Total"),VLOOKUP('311'!$G$59,_311_Table2,MATCH(MID($B329,1,1),_311_Table2_ColumnLookup,0),FALSE),
  IF(VALUE(LEFT($A329,3))=311,VLOOKUP(VALUE(MID($B329,2,1)),_311_Table2,MATCH(MID($B329,1,1),_311_Table2_ColumnLookup,0),FALSE)
+N("311"),
  IF(AND(VALUE(LEFT($A329,3))=312,LEFT($G329,10)="Unincepted",$B329="G "),VLOOKUP(" ULO",_312_Table2,MATCH('312'!$N$16,_312_Table2_ColumnLookup,0),FALSE),
  IF(AND(VALUE(LEFT($A329,3))=312,LEFT($G329,10)="Unincepted",$B329="O "),VLOOKUP(" ULO",_312_Table2,MATCH('312'!$V$16,_312_Table2_ColumnLookup,0),FALSE),
  IF(AND(VALUE(LEFT($A329,3))=312,LEFT($G329,10)="Unincepted",$B329="Q "),VLOOKUP(" ULO",_312_Table2,MATCH('312'!$X$16,_312_Table2_ColumnLookup,0),FALSE),
  IF(AND(VALUE(LEFT($A329,3))=312,LEFT($G329,10)="Unincepted"),VLOOKUP(" ULO",_312_Table2,MATCH(LEFT($B329,1),_312_Table2_ColumnLookup,0),FALSE),
  IF(AND(VALUE(LEFT($A329,3))=312,LEFT($G329,5)="Total",$B329="G "),VLOOKUP('312'!$F$80,_312_Table2,MATCH('312'!$N$16,_312_Table2_ColumnLookup,0),FALSE),
  IF(AND(VALUE(LEFT($A329,3))=312,LEFT($G329,5)="Total",$B329="O "),VLOOKUP('312'!$F$80,_312_Table2,MATCH('312'!$V$16,_312_Table2_ColumnLookup,0),FALSE),
  IF(AND(VALUE(LEFT($A329,3))=312,LEFT($G329,5)="Total",$B329="Q "),VLOOKUP('312'!$F$80,_312_Table2,MATCH('312'!$X$16,_312_Table2_ColumnLookup,0),FALSE),
  IF(AND(VALUE(LEFT($A329,3))=312,LEFT($G329,5)="Total"),VLOOKUP('312'!$F$80,_312_Table2,MATCH(LEFT($B329,1),_312_Table2_ColumnLookup,0),FALSE),
  IF(AND(VALUE(LEFT($A329,3))=312,LEN($I329)=4,$B329="G"),VLOOKUP($I329,_312_Table2,MATCH('312'!$N$16,_312_Table2_ColumnLookup,0),FALSE),
  IF(AND(VALUE(LEFT($A329,3))=312,LEN($I329)=4,$B329="O"),VLOOKUP($I329,_312_Table2,MATCH('312'!$V$16,_312_Table2_ColumnLookup,0),FALSE),
  IF(AND(VALUE(LEFT($A329,3))=312,LEN($I329)=4,$B329="Q"),VLOOKUP($I329,_312_Table2,MATCH('312'!$X$16,_312_Table2_ColumnLookup,0),FALSE),
  IF(AND(VALUE(LEFT($A329,3))=312,LEN($I329)=4),VLOOKUP($I329,_312_Table2,MATCH(LEFT($B329,1),_312_Table2_ColumnLookup,0),FALSE)
+N("312"),
  IF(VALUE(LEFT($A329,3))=313,VLOOKUP(VALUE(MID($B329,2,1)),_313_Table2,MATCH(MID($B329,1,1),_313_Table2_ColumnLookup,0),FALSE)
+N("313"),
  IF(AND(VALUE(LEFT($A329,3))=314,LEN($B329)=3),VLOOKUP(VALUE(MID($B329,2,2)),_314_Table2,MATCH(MID($B329,1,1),_314_Table2_ColumnLookup,0),FALSE),
  IF(VALUE(LEFT($A329,3))=314,VLOOKUP(VALUE(MID($B329,2,1)),_314_Table2,MATCH(MID($B329,1,1),_314_Table2_ColumnLookup,0),FALSE)
+N("314"),
""))))))))))))))))))))))))</f>
        <v>#NAME?</v>
      </c>
      <c r="F329" s="238" t="e">
        <f>IF(AND(VALUE(LEFT($A329,3))=309,LEN($B329)=3),VLOOKUP(VALUE(MID($B329,2,2)),_309_Table3,MATCH(MID($B329,1,1),_309_Table3_ColumnLookup,0),FALSE),
  IF($C329="309 LCR SummaryA",OneYearSCR,IF($C329="309 LCR SummaryB",UltimateSCR,IF(VALUE(LEFT($A329,3))=309,VLOOKUP(VALUE(MID($B329,2,1)),_309_Table3,MATCH(MID($B329,1,1),_309_Table3_ColumnLookup,0),FALSE)
+N("309"),
  IF(VALUE(LEFT($A329,3))=310,VLOOKUP(VALUE(MID($B329,2,1)),_310_Table3,MATCH(MID($B329,1,1),_310_Table3_ColumnLookup,0),FALSE)
+N("310"),
  IF(AND(VALUE(LEFT($A329,3))=311,LEN($I329)=4),VLOOKUP($I329,_311_Table3,MATCH($B329,_311_Table3_ColumnLookup,0),FALSE),
  IF(AND(VALUE(LEFT($A329,3))=311,OR($B329="I2",$B329="J2",$B329="K2",$B329="L2")),VLOOKUP('311'!$G$58,_311_Table3,MATCH(MID($B329,1,1),_311_Table3_ColumnLookup,0),FALSE),
  IF(AND(VALUE(LEFT($A329,3))=311,RIGHT($B329,5)="Total"),VLOOKUP('311'!$G$59,_311_Table3,MATCH(MID($B329,1,1),_311_Table3_ColumnLookup,0),FALSE),
  IF(VALUE(LEFT($A329,3))=311,VLOOKUP(VALUE(MID($B329,2,1)),_311_Table3,MATCH(MID($B329,1,1),_311_Table3_ColumnLookup,0),FALSE)
+N("311"),
  IF(AND(VALUE(LEFT($A329,3))=312,LEFT($G329,10)="Unincepted",$B329="G "),VLOOKUP(" ULO",_312_Table3,MATCH('312'!$N$16,_312_Table3_ColumnLookup,0),FALSE),
  IF(AND(VALUE(LEFT($A329,3))=312,LEFT($G329,10)="Unincepted",$B329="O "),VLOOKUP(" ULO",_312_Table3,MATCH('312'!$V$16,_312_Table3_ColumnLookup,0),FALSE),
  IF(AND(VALUE(LEFT($A329,3))=312,LEFT($G329,10)="Unincepted",$B329="Q "),VLOOKUP(" ULO",_312_Table3,MATCH('312'!$X$16,_312_Table3_ColumnLookup,0),FALSE),
  IF(AND(VALUE(LEFT($A329,3))=312,LEFT($G329,10)="Unincepted"),VLOOKUP(" ULO",_312_Table3,MATCH(LEFT($B329,1),_312_Table3_ColumnLookup,0),FALSE),
  IF(AND(VALUE(LEFT($A329,3))=312,LEFT($G329,5)="Total",$B329="G "),VLOOKUP('312'!$F$80,_312_Table3,MATCH('312'!$N$16,_312_Table3_ColumnLookup,0),FALSE),
  IF(AND(VALUE(LEFT($A329,3))=312,LEFT($G329,5)="Total",$B329="O "),VLOOKUP('312'!$F$80,_312_Table3,MATCH('312'!$V$16,_312_Table3_ColumnLookup,0),FALSE),
  IF(AND(VALUE(LEFT($A329,3))=312,LEFT($G329,5)="Total",$B329="Q "),VLOOKUP('312'!$F$80,_312_Table3,MATCH('312'!$X$16,_312_Table3_ColumnLookup,0),FALSE),
  IF(AND(VALUE(LEFT($A329,3))=312,LEFT($G329,5)="Total"),VLOOKUP('312'!$F$80,_312_Table3,MATCH(LEFT($B329,1),_312_Table3_ColumnLookup,0),FALSE),
  IF(AND(VALUE(LEFT($A329,3))=312,LEN($I329)=4,$B329="G"),VLOOKUP($I329,_312_Table3,MATCH('312'!$N$16,_312_Table3_ColumnLookup,0),FALSE),
  IF(AND(VALUE(LEFT($A329,3))=312,LEN($I329)=4,$B329="O"),VLOOKUP($I329,_312_Table3,MATCH('312'!$V$16,_312_Table3_ColumnLookup,0),FALSE),
  IF(AND(VALUE(LEFT($A329,3))=312,LEN($I329)=4,$B329="Q"),VLOOKUP($I329,_312_Table3,MATCH('312'!$X$16,_312_Table3_ColumnLookup,0),FALSE),
  IF(AND(VALUE(LEFT($A329,3))=312,LEN($I329)=4),VLOOKUP($I329,_312_Table3,MATCH(LEFT($B329,1),_312_Table3_ColumnLookup,0),FALSE)
+N("312"),
  IF(VALUE(LEFT($A329,3))=313,VLOOKUP(VALUE(MID($B329,2,1)),_313_Table3,MATCH(MID($B329,1,1),_313_Table3_ColumnLookup,0),FALSE)
+N("313"),
  IF(AND(VALUE(LEFT($A329,3))=314,LEN($B329)=3),VLOOKUP(VALUE(MID($B329,2,2)),_314_Table3,MATCH(MID($B329,1,1),_314_Table3_ColumnLookup,0),FALSE),
  IF(VALUE(LEFT($A329,3))=314,VLOOKUP(VALUE(MID($B329,2,1)),_314_Table3,MATCH(MID($B329,1,1),_314_Table3_ColumnLookup,0),FALSE)
+N("314"),
""))))))))))))))))))))))))</f>
        <v>#NAME?</v>
      </c>
      <c r="G329" t="s">
        <v>1142</v>
      </c>
      <c r="H329" s="321">
        <f>IFERROR(
IF(ISERROR($D329)=FALSE,$D329,IF(ISERROR($E329)=FALSE,$E329,IF(ISERROR($F329)=FALSE,$F329
+N("012 checkboxes"),
IF(
IF(OR(LEFT($A329,9)="Syndicate",LEFT($A329,12)="NewSyndicate"),VLOOKUP($A329,'012'!$J:$ZW,MATCH("Link to button",'012'!$J$1:$ZW$1,0),0)
+N("309 checkbox"),
IF($C329="309 LCR Summary0",VLOOKUP("Notes990",'309'!$P:$ZZ,MATCH("Link to button",'309'!$P$1:$ZZ$1,0),0)
+N("313 checkboxes"),
IF($C329="313 Financial Information0LcmVsScr",IF($C329="309 LCR Summary0",VLOOKUP("LcmVsScr",'309'!$N:$ZZ,MATCH("Link to button",'309'!$N$1:$ZZ$1,0),0),
IF($C329="313 Financial Information0LcrDocAttached",IF($C329="309 LCR Summary0",VLOOKUP("LcrDocAttached",'309'!$N:$ZZ,MATCH("Link to button",'309'!$N$1:$ZZ$1,0),
0)))))))=1,TRUE,FALSE)
))),"")</f>
        <v>0</v>
      </c>
      <c r="I329">
        <v>1997</v>
      </c>
    </row>
    <row r="330" spans="1:9" customFormat="1">
      <c r="A330" s="237" t="str">
        <f>VLOOKUP($G330,CSVLookups!$B:$R,MATCH(A$1,CSVLookups!$B$1:$R$1,0),FALSE)</f>
        <v>312 Projected Solvency II Technical Provisions at Time Zero</v>
      </c>
      <c r="B330" s="237" t="str">
        <f>VLOOKUP($G330,CSVLookups!$B:$R,MATCH(B$1,CSVLookups!$B$1:$R$1,0),FALSE)</f>
        <v>D</v>
      </c>
      <c r="C330" s="238" t="str">
        <f t="shared" si="5"/>
        <v>312 Projected Solvency II Technical Provisions at Time ZeroD1997</v>
      </c>
      <c r="D330" s="238">
        <f>IF(AND(VALUE(LEFT($A330,3))=309,LEN($B330)=3),VLOOKUP(VALUE(MID($B330,2,2)),_309_Table1,MATCH(MID($B330,1,1),_309_Table1_ColumnLookup,0),FALSE),
  IF($C330="309 LCR SummaryA",OneYearSCR,IF($C330="309 LCR SummaryB",UltimateSCR,IF(VALUE(LEFT($A330,3))=309,VLOOKUP(VALUE(MID($B330,2,1)),_309_Table1,MATCH(MID($B330,1,1),_309_Table1_ColumnLookup,0),FALSE)
+N("309"),
  IF(VALUE(LEFT($A330,3))=310,VLOOKUP(VALUE(MID($B330,2,1)),_310_Table1,MATCH(MID($B330,1,1),_310_Table1_ColumnLookup,0),FALSE)
+N("310"),
  IF(AND(VALUE(LEFT($A330,3))=311,LEN($I330)=4),VLOOKUP($I330,_311_Table1,MATCH($B330,_311_Table1_ColumnLookup,0),FALSE),
  IF(AND(VALUE(LEFT($A330,3))=311,OR($B330="I2",$B330="J2",$B330="K2",$B330="L2")),VLOOKUP('311'!$G$58,_311_Table1,MATCH(MID($B330,1,1),_311_Table1_ColumnLookup,0),FALSE),
  IF(AND(VALUE(LEFT($A330,3))=311,RIGHT($B330,5)="Total"),VLOOKUP('311'!$G$59,_311_Table1,MATCH(MID($B330,1,1),_311_Table1_ColumnLookup,0),FALSE),
  IF(VALUE(LEFT($A330,3))=311,VLOOKUP(VALUE(MID($B330,2,1)),_311_Table1,MATCH(MID($B330,1,1),_311_Table1_ColumnLookup,0),FALSE)
+N("311"),
  IF(AND(VALUE(LEFT($A330,3))=312,LEFT($G330,10)="Unincepted",$B330="G "),VLOOKUP(" ULO",_312_Table1,MATCH('312'!$N$16,_312_Table1_ColumnLookup,0),FALSE),
  IF(AND(VALUE(LEFT($A330,3))=312,LEFT($G330,10)="Unincepted",$B330="O "),VLOOKUP(" ULO",_312_Table1,MATCH('312'!$V$16,_312_Table1_ColumnLookup,0),FALSE),
  IF(AND(VALUE(LEFT($A330,3))=312,LEFT($G330,10)="Unincepted",$B330="Q "),VLOOKUP(" ULO",_312_Table1,MATCH('312'!$X$16,_312_Table1_ColumnLookup,0),FALSE),
  IF(AND(VALUE(LEFT($A330,3))=312,LEFT($G330,10)="Unincepted"),VLOOKUP(" ULO",_312_Table1,MATCH(LEFT($B330,1),_312_Table1_ColumnLookup,0),FALSE),
  IF(AND(VALUE(LEFT($A330,3))=312,LEFT($G330,5)="Total",$B330="G "),VLOOKUP('312'!$F$80,_312_Table1,MATCH('312'!$N$16,_312_Table1_ColumnLookup,0),FALSE),
  IF(AND(VALUE(LEFT($A330,3))=312,LEFT($G330,5)="Total",$B330="O "),VLOOKUP('312'!$F$80,_312_Table1,MATCH('312'!$V$16,_312_Table1_ColumnLookup,0),FALSE),
  IF(AND(VALUE(LEFT($A330,3))=312,LEFT($G330,5)="Total",$B330="Q "),VLOOKUP('312'!$F$80,_312_Table1,MATCH('312'!$X$16,_312_Table1_ColumnLookup,0),FALSE),
  IF(AND(VALUE(LEFT($A330,3))=312,LEFT($G330,5)="Total"),VLOOKUP('312'!$F$80,_312_Table1,MATCH(LEFT($B330,1),_312_Table1_ColumnLookup,0),FALSE),
  IF(AND(VALUE(LEFT($A330,3))=312,LEN($I330)=4,$B330="G"),VLOOKUP($I330,_312_Table1,MATCH('312'!$N$16,_312_Table1_ColumnLookup,0),FALSE),
  IF(AND(VALUE(LEFT($A330,3))=312,LEN($I330)=4,$B330="O"),VLOOKUP($I330,_312_Table1,MATCH('312'!$V$16,_312_Table1_ColumnLookup,0),FALSE),
  IF(AND(VALUE(LEFT($A330,3))=312,LEN($I330)=4,$B330="Q"),VLOOKUP($I330,_312_Table1,MATCH('312'!$X$16,_312_Table1_ColumnLookup,0),FALSE),
  IF(AND(VALUE(LEFT($A330,3))=312,LEN($I330)=4),VLOOKUP($I330,_312_Table1,MATCH(LEFT($B330,1),_312_Table1_ColumnLookup,0),FALSE)
+N("312"),
  IF(VALUE(LEFT($A330,3))=313,VLOOKUP(VALUE(MID($B330,2,1)),_313_Table1,MATCH(MID($B330,1,1),_313_Table1_ColumnLookup,0),FALSE)
+N("313"),
  IF(AND(VALUE(LEFT($A330,3))=314,LEN($B330)=3),VLOOKUP(VALUE(MID($B330,2,2)),_314_Table1,MATCH(MID($B330,1,1),_314_Table1_ColumnLookup,0),FALSE),
  IF(VALUE(LEFT($A330,3))=314,VLOOKUP(VALUE(MID($B330,2,1)),_314_Table1,MATCH(MID($B330,1,1),_314_Table1_ColumnLookup,0),FALSE)
+N("314"),
""))))))))))))))))))))))))</f>
        <v>0</v>
      </c>
      <c r="E330" s="238" t="e">
        <f>IF(AND(VALUE(LEFT($A330,3))=309,LEN($B330)=3),VLOOKUP(VALUE(MID($B330,2,2)),_309_Table2,MATCH(MID($B330,1,1),_309_Table2_ColumnLookup,0),FALSE),
  IF($C330="309 LCR SummaryA",OneYearSCR,IF($C330="309 LCR SummaryB",UltimateSCR,IF(VALUE(LEFT($A330,3))=309,VLOOKUP(VALUE(MID($B330,2,1)),_309_Table2,MATCH(MID($B330,1,1),_309_Table2_ColumnLookup,0),FALSE)
+N("309"),
  IF(VALUE(LEFT($A330,3))=310,VLOOKUP(VALUE(MID($B330,2,1)),_310_Table2,MATCH(MID($B330,1,1),_310_Table2_ColumnLookup,0),FALSE)
+N("310"),
  IF(AND(VALUE(LEFT($A330,3))=311,LEN($I330)=4),VLOOKUP($I330,_311_Table2,MATCH($B330,_311_Table2_ColumnLookup,0),FALSE),
  IF(AND(VALUE(LEFT($A330,3))=311,OR($B330="I2",$B330="J2",$B330="K2",$B330="L2")),VLOOKUP('311'!$G$58,_311_Table2,MATCH(MID($B330,1,1),_311_Table2_ColumnLookup,0),FALSE),
  IF(AND(VALUE(LEFT($A330,3))=311,RIGHT($B330,5)="Total"),VLOOKUP('311'!$G$59,_311_Table2,MATCH(MID($B330,1,1),_311_Table2_ColumnLookup,0),FALSE),
  IF(VALUE(LEFT($A330,3))=311,VLOOKUP(VALUE(MID($B330,2,1)),_311_Table2,MATCH(MID($B330,1,1),_311_Table2_ColumnLookup,0),FALSE)
+N("311"),
  IF(AND(VALUE(LEFT($A330,3))=312,LEFT($G330,10)="Unincepted",$B330="G "),VLOOKUP(" ULO",_312_Table2,MATCH('312'!$N$16,_312_Table2_ColumnLookup,0),FALSE),
  IF(AND(VALUE(LEFT($A330,3))=312,LEFT($G330,10)="Unincepted",$B330="O "),VLOOKUP(" ULO",_312_Table2,MATCH('312'!$V$16,_312_Table2_ColumnLookup,0),FALSE),
  IF(AND(VALUE(LEFT($A330,3))=312,LEFT($G330,10)="Unincepted",$B330="Q "),VLOOKUP(" ULO",_312_Table2,MATCH('312'!$X$16,_312_Table2_ColumnLookup,0),FALSE),
  IF(AND(VALUE(LEFT($A330,3))=312,LEFT($G330,10)="Unincepted"),VLOOKUP(" ULO",_312_Table2,MATCH(LEFT($B330,1),_312_Table2_ColumnLookup,0),FALSE),
  IF(AND(VALUE(LEFT($A330,3))=312,LEFT($G330,5)="Total",$B330="G "),VLOOKUP('312'!$F$80,_312_Table2,MATCH('312'!$N$16,_312_Table2_ColumnLookup,0),FALSE),
  IF(AND(VALUE(LEFT($A330,3))=312,LEFT($G330,5)="Total",$B330="O "),VLOOKUP('312'!$F$80,_312_Table2,MATCH('312'!$V$16,_312_Table2_ColumnLookup,0),FALSE),
  IF(AND(VALUE(LEFT($A330,3))=312,LEFT($G330,5)="Total",$B330="Q "),VLOOKUP('312'!$F$80,_312_Table2,MATCH('312'!$X$16,_312_Table2_ColumnLookup,0),FALSE),
  IF(AND(VALUE(LEFT($A330,3))=312,LEFT($G330,5)="Total"),VLOOKUP('312'!$F$80,_312_Table2,MATCH(LEFT($B330,1),_312_Table2_ColumnLookup,0),FALSE),
  IF(AND(VALUE(LEFT($A330,3))=312,LEN($I330)=4,$B330="G"),VLOOKUP($I330,_312_Table2,MATCH('312'!$N$16,_312_Table2_ColumnLookup,0),FALSE),
  IF(AND(VALUE(LEFT($A330,3))=312,LEN($I330)=4,$B330="O"),VLOOKUP($I330,_312_Table2,MATCH('312'!$V$16,_312_Table2_ColumnLookup,0),FALSE),
  IF(AND(VALUE(LEFT($A330,3))=312,LEN($I330)=4,$B330="Q"),VLOOKUP($I330,_312_Table2,MATCH('312'!$X$16,_312_Table2_ColumnLookup,0),FALSE),
  IF(AND(VALUE(LEFT($A330,3))=312,LEN($I330)=4),VLOOKUP($I330,_312_Table2,MATCH(LEFT($B330,1),_312_Table2_ColumnLookup,0),FALSE)
+N("312"),
  IF(VALUE(LEFT($A330,3))=313,VLOOKUP(VALUE(MID($B330,2,1)),_313_Table2,MATCH(MID($B330,1,1),_313_Table2_ColumnLookup,0),FALSE)
+N("313"),
  IF(AND(VALUE(LEFT($A330,3))=314,LEN($B330)=3),VLOOKUP(VALUE(MID($B330,2,2)),_314_Table2,MATCH(MID($B330,1,1),_314_Table2_ColumnLookup,0),FALSE),
  IF(VALUE(LEFT($A330,3))=314,VLOOKUP(VALUE(MID($B330,2,1)),_314_Table2,MATCH(MID($B330,1,1),_314_Table2_ColumnLookup,0),FALSE)
+N("314"),
""))))))))))))))))))))))))</f>
        <v>#NAME?</v>
      </c>
      <c r="F330" s="238" t="e">
        <f>IF(AND(VALUE(LEFT($A330,3))=309,LEN($B330)=3),VLOOKUP(VALUE(MID($B330,2,2)),_309_Table3,MATCH(MID($B330,1,1),_309_Table3_ColumnLookup,0),FALSE),
  IF($C330="309 LCR SummaryA",OneYearSCR,IF($C330="309 LCR SummaryB",UltimateSCR,IF(VALUE(LEFT($A330,3))=309,VLOOKUP(VALUE(MID($B330,2,1)),_309_Table3,MATCH(MID($B330,1,1),_309_Table3_ColumnLookup,0),FALSE)
+N("309"),
  IF(VALUE(LEFT($A330,3))=310,VLOOKUP(VALUE(MID($B330,2,1)),_310_Table3,MATCH(MID($B330,1,1),_310_Table3_ColumnLookup,0),FALSE)
+N("310"),
  IF(AND(VALUE(LEFT($A330,3))=311,LEN($I330)=4),VLOOKUP($I330,_311_Table3,MATCH($B330,_311_Table3_ColumnLookup,0),FALSE),
  IF(AND(VALUE(LEFT($A330,3))=311,OR($B330="I2",$B330="J2",$B330="K2",$B330="L2")),VLOOKUP('311'!$G$58,_311_Table3,MATCH(MID($B330,1,1),_311_Table3_ColumnLookup,0),FALSE),
  IF(AND(VALUE(LEFT($A330,3))=311,RIGHT($B330,5)="Total"),VLOOKUP('311'!$G$59,_311_Table3,MATCH(MID($B330,1,1),_311_Table3_ColumnLookup,0),FALSE),
  IF(VALUE(LEFT($A330,3))=311,VLOOKUP(VALUE(MID($B330,2,1)),_311_Table3,MATCH(MID($B330,1,1),_311_Table3_ColumnLookup,0),FALSE)
+N("311"),
  IF(AND(VALUE(LEFT($A330,3))=312,LEFT($G330,10)="Unincepted",$B330="G "),VLOOKUP(" ULO",_312_Table3,MATCH('312'!$N$16,_312_Table3_ColumnLookup,0),FALSE),
  IF(AND(VALUE(LEFT($A330,3))=312,LEFT($G330,10)="Unincepted",$B330="O "),VLOOKUP(" ULO",_312_Table3,MATCH('312'!$V$16,_312_Table3_ColumnLookup,0),FALSE),
  IF(AND(VALUE(LEFT($A330,3))=312,LEFT($G330,10)="Unincepted",$B330="Q "),VLOOKUP(" ULO",_312_Table3,MATCH('312'!$X$16,_312_Table3_ColumnLookup,0),FALSE),
  IF(AND(VALUE(LEFT($A330,3))=312,LEFT($G330,10)="Unincepted"),VLOOKUP(" ULO",_312_Table3,MATCH(LEFT($B330,1),_312_Table3_ColumnLookup,0),FALSE),
  IF(AND(VALUE(LEFT($A330,3))=312,LEFT($G330,5)="Total",$B330="G "),VLOOKUP('312'!$F$80,_312_Table3,MATCH('312'!$N$16,_312_Table3_ColumnLookup,0),FALSE),
  IF(AND(VALUE(LEFT($A330,3))=312,LEFT($G330,5)="Total",$B330="O "),VLOOKUP('312'!$F$80,_312_Table3,MATCH('312'!$V$16,_312_Table3_ColumnLookup,0),FALSE),
  IF(AND(VALUE(LEFT($A330,3))=312,LEFT($G330,5)="Total",$B330="Q "),VLOOKUP('312'!$F$80,_312_Table3,MATCH('312'!$X$16,_312_Table3_ColumnLookup,0),FALSE),
  IF(AND(VALUE(LEFT($A330,3))=312,LEFT($G330,5)="Total"),VLOOKUP('312'!$F$80,_312_Table3,MATCH(LEFT($B330,1),_312_Table3_ColumnLookup,0),FALSE),
  IF(AND(VALUE(LEFT($A330,3))=312,LEN($I330)=4,$B330="G"),VLOOKUP($I330,_312_Table3,MATCH('312'!$N$16,_312_Table3_ColumnLookup,0),FALSE),
  IF(AND(VALUE(LEFT($A330,3))=312,LEN($I330)=4,$B330="O"),VLOOKUP($I330,_312_Table3,MATCH('312'!$V$16,_312_Table3_ColumnLookup,0),FALSE),
  IF(AND(VALUE(LEFT($A330,3))=312,LEN($I330)=4,$B330="Q"),VLOOKUP($I330,_312_Table3,MATCH('312'!$X$16,_312_Table3_ColumnLookup,0),FALSE),
  IF(AND(VALUE(LEFT($A330,3))=312,LEN($I330)=4),VLOOKUP($I330,_312_Table3,MATCH(LEFT($B330,1),_312_Table3_ColumnLookup,0),FALSE)
+N("312"),
  IF(VALUE(LEFT($A330,3))=313,VLOOKUP(VALUE(MID($B330,2,1)),_313_Table3,MATCH(MID($B330,1,1),_313_Table3_ColumnLookup,0),FALSE)
+N("313"),
  IF(AND(VALUE(LEFT($A330,3))=314,LEN($B330)=3),VLOOKUP(VALUE(MID($B330,2,2)),_314_Table3,MATCH(MID($B330,1,1),_314_Table3_ColumnLookup,0),FALSE),
  IF(VALUE(LEFT($A330,3))=314,VLOOKUP(VALUE(MID($B330,2,1)),_314_Table3,MATCH(MID($B330,1,1),_314_Table3_ColumnLookup,0),FALSE)
+N("314"),
""))))))))))))))))))))))))</f>
        <v>#NAME?</v>
      </c>
      <c r="G330" t="s">
        <v>1143</v>
      </c>
      <c r="H330" s="321">
        <f>IFERROR(
IF(ISERROR($D330)=FALSE,$D330,IF(ISERROR($E330)=FALSE,$E330,IF(ISERROR($F330)=FALSE,$F330
+N("012 checkboxes"),
IF(
IF(OR(LEFT($A330,9)="Syndicate",LEFT($A330,12)="NewSyndicate"),VLOOKUP($A330,'012'!$J:$ZW,MATCH("Link to button",'012'!$J$1:$ZW$1,0),0)
+N("309 checkbox"),
IF($C330="309 LCR Summary0",VLOOKUP("Notes990",'309'!$P:$ZZ,MATCH("Link to button",'309'!$P$1:$ZZ$1,0),0)
+N("313 checkboxes"),
IF($C330="313 Financial Information0LcmVsScr",IF($C330="309 LCR Summary0",VLOOKUP("LcmVsScr",'309'!$N:$ZZ,MATCH("Link to button",'309'!$N$1:$ZZ$1,0),0),
IF($C330="313 Financial Information0LcrDocAttached",IF($C330="309 LCR Summary0",VLOOKUP("LcrDocAttached",'309'!$N:$ZZ,MATCH("Link to button",'309'!$N$1:$ZZ$1,0),
0)))))))=1,TRUE,FALSE)
))),"")</f>
        <v>0</v>
      </c>
      <c r="I330">
        <v>1997</v>
      </c>
    </row>
    <row r="331" spans="1:9" customFormat="1">
      <c r="A331" s="237" t="str">
        <f>VLOOKUP($G331,CSVLookups!$B:$R,MATCH(A$1,CSVLookups!$B$1:$R$1,0),FALSE)</f>
        <v>312 Projected Solvency II Technical Provisions at Time Zero</v>
      </c>
      <c r="B331" s="237" t="str">
        <f>VLOOKUP($G331,CSVLookups!$B:$R,MATCH(B$1,CSVLookups!$B$1:$R$1,0),FALSE)</f>
        <v>E</v>
      </c>
      <c r="C331" s="238" t="str">
        <f t="shared" si="5"/>
        <v>312 Projected Solvency II Technical Provisions at Time ZeroE1997</v>
      </c>
      <c r="D331" s="238">
        <f>IF(AND(VALUE(LEFT($A331,3))=309,LEN($B331)=3),VLOOKUP(VALUE(MID($B331,2,2)),_309_Table1,MATCH(MID($B331,1,1),_309_Table1_ColumnLookup,0),FALSE),
  IF($C331="309 LCR SummaryA",OneYearSCR,IF($C331="309 LCR SummaryB",UltimateSCR,IF(VALUE(LEFT($A331,3))=309,VLOOKUP(VALUE(MID($B331,2,1)),_309_Table1,MATCH(MID($B331,1,1),_309_Table1_ColumnLookup,0),FALSE)
+N("309"),
  IF(VALUE(LEFT($A331,3))=310,VLOOKUP(VALUE(MID($B331,2,1)),_310_Table1,MATCH(MID($B331,1,1),_310_Table1_ColumnLookup,0),FALSE)
+N("310"),
  IF(AND(VALUE(LEFT($A331,3))=311,LEN($I331)=4),VLOOKUP($I331,_311_Table1,MATCH($B331,_311_Table1_ColumnLookup,0),FALSE),
  IF(AND(VALUE(LEFT($A331,3))=311,OR($B331="I2",$B331="J2",$B331="K2",$B331="L2")),VLOOKUP('311'!$G$58,_311_Table1,MATCH(MID($B331,1,1),_311_Table1_ColumnLookup,0),FALSE),
  IF(AND(VALUE(LEFT($A331,3))=311,RIGHT($B331,5)="Total"),VLOOKUP('311'!$G$59,_311_Table1,MATCH(MID($B331,1,1),_311_Table1_ColumnLookup,0),FALSE),
  IF(VALUE(LEFT($A331,3))=311,VLOOKUP(VALUE(MID($B331,2,1)),_311_Table1,MATCH(MID($B331,1,1),_311_Table1_ColumnLookup,0),FALSE)
+N("311"),
  IF(AND(VALUE(LEFT($A331,3))=312,LEFT($G331,10)="Unincepted",$B331="G "),VLOOKUP(" ULO",_312_Table1,MATCH('312'!$N$16,_312_Table1_ColumnLookup,0),FALSE),
  IF(AND(VALUE(LEFT($A331,3))=312,LEFT($G331,10)="Unincepted",$B331="O "),VLOOKUP(" ULO",_312_Table1,MATCH('312'!$V$16,_312_Table1_ColumnLookup,0),FALSE),
  IF(AND(VALUE(LEFT($A331,3))=312,LEFT($G331,10)="Unincepted",$B331="Q "),VLOOKUP(" ULO",_312_Table1,MATCH('312'!$X$16,_312_Table1_ColumnLookup,0),FALSE),
  IF(AND(VALUE(LEFT($A331,3))=312,LEFT($G331,10)="Unincepted"),VLOOKUP(" ULO",_312_Table1,MATCH(LEFT($B331,1),_312_Table1_ColumnLookup,0),FALSE),
  IF(AND(VALUE(LEFT($A331,3))=312,LEFT($G331,5)="Total",$B331="G "),VLOOKUP('312'!$F$80,_312_Table1,MATCH('312'!$N$16,_312_Table1_ColumnLookup,0),FALSE),
  IF(AND(VALUE(LEFT($A331,3))=312,LEFT($G331,5)="Total",$B331="O "),VLOOKUP('312'!$F$80,_312_Table1,MATCH('312'!$V$16,_312_Table1_ColumnLookup,0),FALSE),
  IF(AND(VALUE(LEFT($A331,3))=312,LEFT($G331,5)="Total",$B331="Q "),VLOOKUP('312'!$F$80,_312_Table1,MATCH('312'!$X$16,_312_Table1_ColumnLookup,0),FALSE),
  IF(AND(VALUE(LEFT($A331,3))=312,LEFT($G331,5)="Total"),VLOOKUP('312'!$F$80,_312_Table1,MATCH(LEFT($B331,1),_312_Table1_ColumnLookup,0),FALSE),
  IF(AND(VALUE(LEFT($A331,3))=312,LEN($I331)=4,$B331="G"),VLOOKUP($I331,_312_Table1,MATCH('312'!$N$16,_312_Table1_ColumnLookup,0),FALSE),
  IF(AND(VALUE(LEFT($A331,3))=312,LEN($I331)=4,$B331="O"),VLOOKUP($I331,_312_Table1,MATCH('312'!$V$16,_312_Table1_ColumnLookup,0),FALSE),
  IF(AND(VALUE(LEFT($A331,3))=312,LEN($I331)=4,$B331="Q"),VLOOKUP($I331,_312_Table1,MATCH('312'!$X$16,_312_Table1_ColumnLookup,0),FALSE),
  IF(AND(VALUE(LEFT($A331,3))=312,LEN($I331)=4),VLOOKUP($I331,_312_Table1,MATCH(LEFT($B331,1),_312_Table1_ColumnLookup,0),FALSE)
+N("312"),
  IF(VALUE(LEFT($A331,3))=313,VLOOKUP(VALUE(MID($B331,2,1)),_313_Table1,MATCH(MID($B331,1,1),_313_Table1_ColumnLookup,0),FALSE)
+N("313"),
  IF(AND(VALUE(LEFT($A331,3))=314,LEN($B331)=3),VLOOKUP(VALUE(MID($B331,2,2)),_314_Table1,MATCH(MID($B331,1,1),_314_Table1_ColumnLookup,0),FALSE),
  IF(VALUE(LEFT($A331,3))=314,VLOOKUP(VALUE(MID($B331,2,1)),_314_Table1,MATCH(MID($B331,1,1),_314_Table1_ColumnLookup,0),FALSE)
+N("314"),
""))))))))))))))))))))))))</f>
        <v>0</v>
      </c>
      <c r="E331" s="238" t="e">
        <f>IF(AND(VALUE(LEFT($A331,3))=309,LEN($B331)=3),VLOOKUP(VALUE(MID($B331,2,2)),_309_Table2,MATCH(MID($B331,1,1),_309_Table2_ColumnLookup,0),FALSE),
  IF($C331="309 LCR SummaryA",OneYearSCR,IF($C331="309 LCR SummaryB",UltimateSCR,IF(VALUE(LEFT($A331,3))=309,VLOOKUP(VALUE(MID($B331,2,1)),_309_Table2,MATCH(MID($B331,1,1),_309_Table2_ColumnLookup,0),FALSE)
+N("309"),
  IF(VALUE(LEFT($A331,3))=310,VLOOKUP(VALUE(MID($B331,2,1)),_310_Table2,MATCH(MID($B331,1,1),_310_Table2_ColumnLookup,0),FALSE)
+N("310"),
  IF(AND(VALUE(LEFT($A331,3))=311,LEN($I331)=4),VLOOKUP($I331,_311_Table2,MATCH($B331,_311_Table2_ColumnLookup,0),FALSE),
  IF(AND(VALUE(LEFT($A331,3))=311,OR($B331="I2",$B331="J2",$B331="K2",$B331="L2")),VLOOKUP('311'!$G$58,_311_Table2,MATCH(MID($B331,1,1),_311_Table2_ColumnLookup,0),FALSE),
  IF(AND(VALUE(LEFT($A331,3))=311,RIGHT($B331,5)="Total"),VLOOKUP('311'!$G$59,_311_Table2,MATCH(MID($B331,1,1),_311_Table2_ColumnLookup,0),FALSE),
  IF(VALUE(LEFT($A331,3))=311,VLOOKUP(VALUE(MID($B331,2,1)),_311_Table2,MATCH(MID($B331,1,1),_311_Table2_ColumnLookup,0),FALSE)
+N("311"),
  IF(AND(VALUE(LEFT($A331,3))=312,LEFT($G331,10)="Unincepted",$B331="G "),VLOOKUP(" ULO",_312_Table2,MATCH('312'!$N$16,_312_Table2_ColumnLookup,0),FALSE),
  IF(AND(VALUE(LEFT($A331,3))=312,LEFT($G331,10)="Unincepted",$B331="O "),VLOOKUP(" ULO",_312_Table2,MATCH('312'!$V$16,_312_Table2_ColumnLookup,0),FALSE),
  IF(AND(VALUE(LEFT($A331,3))=312,LEFT($G331,10)="Unincepted",$B331="Q "),VLOOKUP(" ULO",_312_Table2,MATCH('312'!$X$16,_312_Table2_ColumnLookup,0),FALSE),
  IF(AND(VALUE(LEFT($A331,3))=312,LEFT($G331,10)="Unincepted"),VLOOKUP(" ULO",_312_Table2,MATCH(LEFT($B331,1),_312_Table2_ColumnLookup,0),FALSE),
  IF(AND(VALUE(LEFT($A331,3))=312,LEFT($G331,5)="Total",$B331="G "),VLOOKUP('312'!$F$80,_312_Table2,MATCH('312'!$N$16,_312_Table2_ColumnLookup,0),FALSE),
  IF(AND(VALUE(LEFT($A331,3))=312,LEFT($G331,5)="Total",$B331="O "),VLOOKUP('312'!$F$80,_312_Table2,MATCH('312'!$V$16,_312_Table2_ColumnLookup,0),FALSE),
  IF(AND(VALUE(LEFT($A331,3))=312,LEFT($G331,5)="Total",$B331="Q "),VLOOKUP('312'!$F$80,_312_Table2,MATCH('312'!$X$16,_312_Table2_ColumnLookup,0),FALSE),
  IF(AND(VALUE(LEFT($A331,3))=312,LEFT($G331,5)="Total"),VLOOKUP('312'!$F$80,_312_Table2,MATCH(LEFT($B331,1),_312_Table2_ColumnLookup,0),FALSE),
  IF(AND(VALUE(LEFT($A331,3))=312,LEN($I331)=4,$B331="G"),VLOOKUP($I331,_312_Table2,MATCH('312'!$N$16,_312_Table2_ColumnLookup,0),FALSE),
  IF(AND(VALUE(LEFT($A331,3))=312,LEN($I331)=4,$B331="O"),VLOOKUP($I331,_312_Table2,MATCH('312'!$V$16,_312_Table2_ColumnLookup,0),FALSE),
  IF(AND(VALUE(LEFT($A331,3))=312,LEN($I331)=4,$B331="Q"),VLOOKUP($I331,_312_Table2,MATCH('312'!$X$16,_312_Table2_ColumnLookup,0),FALSE),
  IF(AND(VALUE(LEFT($A331,3))=312,LEN($I331)=4),VLOOKUP($I331,_312_Table2,MATCH(LEFT($B331,1),_312_Table2_ColumnLookup,0),FALSE)
+N("312"),
  IF(VALUE(LEFT($A331,3))=313,VLOOKUP(VALUE(MID($B331,2,1)),_313_Table2,MATCH(MID($B331,1,1),_313_Table2_ColumnLookup,0),FALSE)
+N("313"),
  IF(AND(VALUE(LEFT($A331,3))=314,LEN($B331)=3),VLOOKUP(VALUE(MID($B331,2,2)),_314_Table2,MATCH(MID($B331,1,1),_314_Table2_ColumnLookup,0),FALSE),
  IF(VALUE(LEFT($A331,3))=314,VLOOKUP(VALUE(MID($B331,2,1)),_314_Table2,MATCH(MID($B331,1,1),_314_Table2_ColumnLookup,0),FALSE)
+N("314"),
""))))))))))))))))))))))))</f>
        <v>#NAME?</v>
      </c>
      <c r="F331" s="238" t="e">
        <f>IF(AND(VALUE(LEFT($A331,3))=309,LEN($B331)=3),VLOOKUP(VALUE(MID($B331,2,2)),_309_Table3,MATCH(MID($B331,1,1),_309_Table3_ColumnLookup,0),FALSE),
  IF($C331="309 LCR SummaryA",OneYearSCR,IF($C331="309 LCR SummaryB",UltimateSCR,IF(VALUE(LEFT($A331,3))=309,VLOOKUP(VALUE(MID($B331,2,1)),_309_Table3,MATCH(MID($B331,1,1),_309_Table3_ColumnLookup,0),FALSE)
+N("309"),
  IF(VALUE(LEFT($A331,3))=310,VLOOKUP(VALUE(MID($B331,2,1)),_310_Table3,MATCH(MID($B331,1,1),_310_Table3_ColumnLookup,0),FALSE)
+N("310"),
  IF(AND(VALUE(LEFT($A331,3))=311,LEN($I331)=4),VLOOKUP($I331,_311_Table3,MATCH($B331,_311_Table3_ColumnLookup,0),FALSE),
  IF(AND(VALUE(LEFT($A331,3))=311,OR($B331="I2",$B331="J2",$B331="K2",$B331="L2")),VLOOKUP('311'!$G$58,_311_Table3,MATCH(MID($B331,1,1),_311_Table3_ColumnLookup,0),FALSE),
  IF(AND(VALUE(LEFT($A331,3))=311,RIGHT($B331,5)="Total"),VLOOKUP('311'!$G$59,_311_Table3,MATCH(MID($B331,1,1),_311_Table3_ColumnLookup,0),FALSE),
  IF(VALUE(LEFT($A331,3))=311,VLOOKUP(VALUE(MID($B331,2,1)),_311_Table3,MATCH(MID($B331,1,1),_311_Table3_ColumnLookup,0),FALSE)
+N("311"),
  IF(AND(VALUE(LEFT($A331,3))=312,LEFT($G331,10)="Unincepted",$B331="G "),VLOOKUP(" ULO",_312_Table3,MATCH('312'!$N$16,_312_Table3_ColumnLookup,0),FALSE),
  IF(AND(VALUE(LEFT($A331,3))=312,LEFT($G331,10)="Unincepted",$B331="O "),VLOOKUP(" ULO",_312_Table3,MATCH('312'!$V$16,_312_Table3_ColumnLookup,0),FALSE),
  IF(AND(VALUE(LEFT($A331,3))=312,LEFT($G331,10)="Unincepted",$B331="Q "),VLOOKUP(" ULO",_312_Table3,MATCH('312'!$X$16,_312_Table3_ColumnLookup,0),FALSE),
  IF(AND(VALUE(LEFT($A331,3))=312,LEFT($G331,10)="Unincepted"),VLOOKUP(" ULO",_312_Table3,MATCH(LEFT($B331,1),_312_Table3_ColumnLookup,0),FALSE),
  IF(AND(VALUE(LEFT($A331,3))=312,LEFT($G331,5)="Total",$B331="G "),VLOOKUP('312'!$F$80,_312_Table3,MATCH('312'!$N$16,_312_Table3_ColumnLookup,0),FALSE),
  IF(AND(VALUE(LEFT($A331,3))=312,LEFT($G331,5)="Total",$B331="O "),VLOOKUP('312'!$F$80,_312_Table3,MATCH('312'!$V$16,_312_Table3_ColumnLookup,0),FALSE),
  IF(AND(VALUE(LEFT($A331,3))=312,LEFT($G331,5)="Total",$B331="Q "),VLOOKUP('312'!$F$80,_312_Table3,MATCH('312'!$X$16,_312_Table3_ColumnLookup,0),FALSE),
  IF(AND(VALUE(LEFT($A331,3))=312,LEFT($G331,5)="Total"),VLOOKUP('312'!$F$80,_312_Table3,MATCH(LEFT($B331,1),_312_Table3_ColumnLookup,0),FALSE),
  IF(AND(VALUE(LEFT($A331,3))=312,LEN($I331)=4,$B331="G"),VLOOKUP($I331,_312_Table3,MATCH('312'!$N$16,_312_Table3_ColumnLookup,0),FALSE),
  IF(AND(VALUE(LEFT($A331,3))=312,LEN($I331)=4,$B331="O"),VLOOKUP($I331,_312_Table3,MATCH('312'!$V$16,_312_Table3_ColumnLookup,0),FALSE),
  IF(AND(VALUE(LEFT($A331,3))=312,LEN($I331)=4,$B331="Q"),VLOOKUP($I331,_312_Table3,MATCH('312'!$X$16,_312_Table3_ColumnLookup,0),FALSE),
  IF(AND(VALUE(LEFT($A331,3))=312,LEN($I331)=4),VLOOKUP($I331,_312_Table3,MATCH(LEFT($B331,1),_312_Table3_ColumnLookup,0),FALSE)
+N("312"),
  IF(VALUE(LEFT($A331,3))=313,VLOOKUP(VALUE(MID($B331,2,1)),_313_Table3,MATCH(MID($B331,1,1),_313_Table3_ColumnLookup,0),FALSE)
+N("313"),
  IF(AND(VALUE(LEFT($A331,3))=314,LEN($B331)=3),VLOOKUP(VALUE(MID($B331,2,2)),_314_Table3,MATCH(MID($B331,1,1),_314_Table3_ColumnLookup,0),FALSE),
  IF(VALUE(LEFT($A331,3))=314,VLOOKUP(VALUE(MID($B331,2,1)),_314_Table3,MATCH(MID($B331,1,1),_314_Table3_ColumnLookup,0),FALSE)
+N("314"),
""))))))))))))))))))))))))</f>
        <v>#NAME?</v>
      </c>
      <c r="G331" t="s">
        <v>1146</v>
      </c>
      <c r="H331" s="321">
        <f>IFERROR(
IF(ISERROR($D331)=FALSE,$D331,IF(ISERROR($E331)=FALSE,$E331,IF(ISERROR($F331)=FALSE,$F331
+N("012 checkboxes"),
IF(
IF(OR(LEFT($A331,9)="Syndicate",LEFT($A331,12)="NewSyndicate"),VLOOKUP($A331,'012'!$J:$ZW,MATCH("Link to button",'012'!$J$1:$ZW$1,0),0)
+N("309 checkbox"),
IF($C331="309 LCR Summary0",VLOOKUP("Notes990",'309'!$P:$ZZ,MATCH("Link to button",'309'!$P$1:$ZZ$1,0),0)
+N("313 checkboxes"),
IF($C331="313 Financial Information0LcmVsScr",IF($C331="309 LCR Summary0",VLOOKUP("LcmVsScr",'309'!$N:$ZZ,MATCH("Link to button",'309'!$N$1:$ZZ$1,0),0),
IF($C331="313 Financial Information0LcrDocAttached",IF($C331="309 LCR Summary0",VLOOKUP("LcrDocAttached",'309'!$N:$ZZ,MATCH("Link to button",'309'!$N$1:$ZZ$1,0),
0)))))))=1,TRUE,FALSE)
))),"")</f>
        <v>0</v>
      </c>
      <c r="I331">
        <v>1997</v>
      </c>
    </row>
    <row r="332" spans="1:9" customFormat="1">
      <c r="A332" s="237" t="str">
        <f>VLOOKUP($G332,CSVLookups!$B:$R,MATCH(A$1,CSVLookups!$B$1:$R$1,0),FALSE)</f>
        <v>312 Projected Solvency II Technical Provisions at Time Zero</v>
      </c>
      <c r="B332" s="237" t="str">
        <f>VLOOKUP($G332,CSVLookups!$B:$R,MATCH(B$1,CSVLookups!$B$1:$R$1,0),FALSE)</f>
        <v>F</v>
      </c>
      <c r="C332" s="238" t="str">
        <f t="shared" si="5"/>
        <v>312 Projected Solvency II Technical Provisions at Time ZeroF1997</v>
      </c>
      <c r="D332" s="238">
        <f>IF(AND(VALUE(LEFT($A332,3))=309,LEN($B332)=3),VLOOKUP(VALUE(MID($B332,2,2)),_309_Table1,MATCH(MID($B332,1,1),_309_Table1_ColumnLookup,0),FALSE),
  IF($C332="309 LCR SummaryA",OneYearSCR,IF($C332="309 LCR SummaryB",UltimateSCR,IF(VALUE(LEFT($A332,3))=309,VLOOKUP(VALUE(MID($B332,2,1)),_309_Table1,MATCH(MID($B332,1,1),_309_Table1_ColumnLookup,0),FALSE)
+N("309"),
  IF(VALUE(LEFT($A332,3))=310,VLOOKUP(VALUE(MID($B332,2,1)),_310_Table1,MATCH(MID($B332,1,1),_310_Table1_ColumnLookup,0),FALSE)
+N("310"),
  IF(AND(VALUE(LEFT($A332,3))=311,LEN($I332)=4),VLOOKUP($I332,_311_Table1,MATCH($B332,_311_Table1_ColumnLookup,0),FALSE),
  IF(AND(VALUE(LEFT($A332,3))=311,OR($B332="I2",$B332="J2",$B332="K2",$B332="L2")),VLOOKUP('311'!$G$58,_311_Table1,MATCH(MID($B332,1,1),_311_Table1_ColumnLookup,0),FALSE),
  IF(AND(VALUE(LEFT($A332,3))=311,RIGHT($B332,5)="Total"),VLOOKUP('311'!$G$59,_311_Table1,MATCH(MID($B332,1,1),_311_Table1_ColumnLookup,0),FALSE),
  IF(VALUE(LEFT($A332,3))=311,VLOOKUP(VALUE(MID($B332,2,1)),_311_Table1,MATCH(MID($B332,1,1),_311_Table1_ColumnLookup,0),FALSE)
+N("311"),
  IF(AND(VALUE(LEFT($A332,3))=312,LEFT($G332,10)="Unincepted",$B332="G "),VLOOKUP(" ULO",_312_Table1,MATCH('312'!$N$16,_312_Table1_ColumnLookup,0),FALSE),
  IF(AND(VALUE(LEFT($A332,3))=312,LEFT($G332,10)="Unincepted",$B332="O "),VLOOKUP(" ULO",_312_Table1,MATCH('312'!$V$16,_312_Table1_ColumnLookup,0),FALSE),
  IF(AND(VALUE(LEFT($A332,3))=312,LEFT($G332,10)="Unincepted",$B332="Q "),VLOOKUP(" ULO",_312_Table1,MATCH('312'!$X$16,_312_Table1_ColumnLookup,0),FALSE),
  IF(AND(VALUE(LEFT($A332,3))=312,LEFT($G332,10)="Unincepted"),VLOOKUP(" ULO",_312_Table1,MATCH(LEFT($B332,1),_312_Table1_ColumnLookup,0),FALSE),
  IF(AND(VALUE(LEFT($A332,3))=312,LEFT($G332,5)="Total",$B332="G "),VLOOKUP('312'!$F$80,_312_Table1,MATCH('312'!$N$16,_312_Table1_ColumnLookup,0),FALSE),
  IF(AND(VALUE(LEFT($A332,3))=312,LEFT($G332,5)="Total",$B332="O "),VLOOKUP('312'!$F$80,_312_Table1,MATCH('312'!$V$16,_312_Table1_ColumnLookup,0),FALSE),
  IF(AND(VALUE(LEFT($A332,3))=312,LEFT($G332,5)="Total",$B332="Q "),VLOOKUP('312'!$F$80,_312_Table1,MATCH('312'!$X$16,_312_Table1_ColumnLookup,0),FALSE),
  IF(AND(VALUE(LEFT($A332,3))=312,LEFT($G332,5)="Total"),VLOOKUP('312'!$F$80,_312_Table1,MATCH(LEFT($B332,1),_312_Table1_ColumnLookup,0),FALSE),
  IF(AND(VALUE(LEFT($A332,3))=312,LEN($I332)=4,$B332="G"),VLOOKUP($I332,_312_Table1,MATCH('312'!$N$16,_312_Table1_ColumnLookup,0),FALSE),
  IF(AND(VALUE(LEFT($A332,3))=312,LEN($I332)=4,$B332="O"),VLOOKUP($I332,_312_Table1,MATCH('312'!$V$16,_312_Table1_ColumnLookup,0),FALSE),
  IF(AND(VALUE(LEFT($A332,3))=312,LEN($I332)=4,$B332="Q"),VLOOKUP($I332,_312_Table1,MATCH('312'!$X$16,_312_Table1_ColumnLookup,0),FALSE),
  IF(AND(VALUE(LEFT($A332,3))=312,LEN($I332)=4),VLOOKUP($I332,_312_Table1,MATCH(LEFT($B332,1),_312_Table1_ColumnLookup,0),FALSE)
+N("312"),
  IF(VALUE(LEFT($A332,3))=313,VLOOKUP(VALUE(MID($B332,2,1)),_313_Table1,MATCH(MID($B332,1,1),_313_Table1_ColumnLookup,0),FALSE)
+N("313"),
  IF(AND(VALUE(LEFT($A332,3))=314,LEN($B332)=3),VLOOKUP(VALUE(MID($B332,2,2)),_314_Table1,MATCH(MID($B332,1,1),_314_Table1_ColumnLookup,0),FALSE),
  IF(VALUE(LEFT($A332,3))=314,VLOOKUP(VALUE(MID($B332,2,1)),_314_Table1,MATCH(MID($B332,1,1),_314_Table1_ColumnLookup,0),FALSE)
+N("314"),
""))))))))))))))))))))))))</f>
        <v>0</v>
      </c>
      <c r="E332" s="238" t="e">
        <f>IF(AND(VALUE(LEFT($A332,3))=309,LEN($B332)=3),VLOOKUP(VALUE(MID($B332,2,2)),_309_Table2,MATCH(MID($B332,1,1),_309_Table2_ColumnLookup,0),FALSE),
  IF($C332="309 LCR SummaryA",OneYearSCR,IF($C332="309 LCR SummaryB",UltimateSCR,IF(VALUE(LEFT($A332,3))=309,VLOOKUP(VALUE(MID($B332,2,1)),_309_Table2,MATCH(MID($B332,1,1),_309_Table2_ColumnLookup,0),FALSE)
+N("309"),
  IF(VALUE(LEFT($A332,3))=310,VLOOKUP(VALUE(MID($B332,2,1)),_310_Table2,MATCH(MID($B332,1,1),_310_Table2_ColumnLookup,0),FALSE)
+N("310"),
  IF(AND(VALUE(LEFT($A332,3))=311,LEN($I332)=4),VLOOKUP($I332,_311_Table2,MATCH($B332,_311_Table2_ColumnLookup,0),FALSE),
  IF(AND(VALUE(LEFT($A332,3))=311,OR($B332="I2",$B332="J2",$B332="K2",$B332="L2")),VLOOKUP('311'!$G$58,_311_Table2,MATCH(MID($B332,1,1),_311_Table2_ColumnLookup,0),FALSE),
  IF(AND(VALUE(LEFT($A332,3))=311,RIGHT($B332,5)="Total"),VLOOKUP('311'!$G$59,_311_Table2,MATCH(MID($B332,1,1),_311_Table2_ColumnLookup,0),FALSE),
  IF(VALUE(LEFT($A332,3))=311,VLOOKUP(VALUE(MID($B332,2,1)),_311_Table2,MATCH(MID($B332,1,1),_311_Table2_ColumnLookup,0),FALSE)
+N("311"),
  IF(AND(VALUE(LEFT($A332,3))=312,LEFT($G332,10)="Unincepted",$B332="G "),VLOOKUP(" ULO",_312_Table2,MATCH('312'!$N$16,_312_Table2_ColumnLookup,0),FALSE),
  IF(AND(VALUE(LEFT($A332,3))=312,LEFT($G332,10)="Unincepted",$B332="O "),VLOOKUP(" ULO",_312_Table2,MATCH('312'!$V$16,_312_Table2_ColumnLookup,0),FALSE),
  IF(AND(VALUE(LEFT($A332,3))=312,LEFT($G332,10)="Unincepted",$B332="Q "),VLOOKUP(" ULO",_312_Table2,MATCH('312'!$X$16,_312_Table2_ColumnLookup,0),FALSE),
  IF(AND(VALUE(LEFT($A332,3))=312,LEFT($G332,10)="Unincepted"),VLOOKUP(" ULO",_312_Table2,MATCH(LEFT($B332,1),_312_Table2_ColumnLookup,0),FALSE),
  IF(AND(VALUE(LEFT($A332,3))=312,LEFT($G332,5)="Total",$B332="G "),VLOOKUP('312'!$F$80,_312_Table2,MATCH('312'!$N$16,_312_Table2_ColumnLookup,0),FALSE),
  IF(AND(VALUE(LEFT($A332,3))=312,LEFT($G332,5)="Total",$B332="O "),VLOOKUP('312'!$F$80,_312_Table2,MATCH('312'!$V$16,_312_Table2_ColumnLookup,0),FALSE),
  IF(AND(VALUE(LEFT($A332,3))=312,LEFT($G332,5)="Total",$B332="Q "),VLOOKUP('312'!$F$80,_312_Table2,MATCH('312'!$X$16,_312_Table2_ColumnLookup,0),FALSE),
  IF(AND(VALUE(LEFT($A332,3))=312,LEFT($G332,5)="Total"),VLOOKUP('312'!$F$80,_312_Table2,MATCH(LEFT($B332,1),_312_Table2_ColumnLookup,0),FALSE),
  IF(AND(VALUE(LEFT($A332,3))=312,LEN($I332)=4,$B332="G"),VLOOKUP($I332,_312_Table2,MATCH('312'!$N$16,_312_Table2_ColumnLookup,0),FALSE),
  IF(AND(VALUE(LEFT($A332,3))=312,LEN($I332)=4,$B332="O"),VLOOKUP($I332,_312_Table2,MATCH('312'!$V$16,_312_Table2_ColumnLookup,0),FALSE),
  IF(AND(VALUE(LEFT($A332,3))=312,LEN($I332)=4,$B332="Q"),VLOOKUP($I332,_312_Table2,MATCH('312'!$X$16,_312_Table2_ColumnLookup,0),FALSE),
  IF(AND(VALUE(LEFT($A332,3))=312,LEN($I332)=4),VLOOKUP($I332,_312_Table2,MATCH(LEFT($B332,1),_312_Table2_ColumnLookup,0),FALSE)
+N("312"),
  IF(VALUE(LEFT($A332,3))=313,VLOOKUP(VALUE(MID($B332,2,1)),_313_Table2,MATCH(MID($B332,1,1),_313_Table2_ColumnLookup,0),FALSE)
+N("313"),
  IF(AND(VALUE(LEFT($A332,3))=314,LEN($B332)=3),VLOOKUP(VALUE(MID($B332,2,2)),_314_Table2,MATCH(MID($B332,1,1),_314_Table2_ColumnLookup,0),FALSE),
  IF(VALUE(LEFT($A332,3))=314,VLOOKUP(VALUE(MID($B332,2,1)),_314_Table2,MATCH(MID($B332,1,1),_314_Table2_ColumnLookup,0),FALSE)
+N("314"),
""))))))))))))))))))))))))</f>
        <v>#NAME?</v>
      </c>
      <c r="F332" s="238" t="e">
        <f>IF(AND(VALUE(LEFT($A332,3))=309,LEN($B332)=3),VLOOKUP(VALUE(MID($B332,2,2)),_309_Table3,MATCH(MID($B332,1,1),_309_Table3_ColumnLookup,0),FALSE),
  IF($C332="309 LCR SummaryA",OneYearSCR,IF($C332="309 LCR SummaryB",UltimateSCR,IF(VALUE(LEFT($A332,3))=309,VLOOKUP(VALUE(MID($B332,2,1)),_309_Table3,MATCH(MID($B332,1,1),_309_Table3_ColumnLookup,0),FALSE)
+N("309"),
  IF(VALUE(LEFT($A332,3))=310,VLOOKUP(VALUE(MID($B332,2,1)),_310_Table3,MATCH(MID($B332,1,1),_310_Table3_ColumnLookup,0),FALSE)
+N("310"),
  IF(AND(VALUE(LEFT($A332,3))=311,LEN($I332)=4),VLOOKUP($I332,_311_Table3,MATCH($B332,_311_Table3_ColumnLookup,0),FALSE),
  IF(AND(VALUE(LEFT($A332,3))=311,OR($B332="I2",$B332="J2",$B332="K2",$B332="L2")),VLOOKUP('311'!$G$58,_311_Table3,MATCH(MID($B332,1,1),_311_Table3_ColumnLookup,0),FALSE),
  IF(AND(VALUE(LEFT($A332,3))=311,RIGHT($B332,5)="Total"),VLOOKUP('311'!$G$59,_311_Table3,MATCH(MID($B332,1,1),_311_Table3_ColumnLookup,0),FALSE),
  IF(VALUE(LEFT($A332,3))=311,VLOOKUP(VALUE(MID($B332,2,1)),_311_Table3,MATCH(MID($B332,1,1),_311_Table3_ColumnLookup,0),FALSE)
+N("311"),
  IF(AND(VALUE(LEFT($A332,3))=312,LEFT($G332,10)="Unincepted",$B332="G "),VLOOKUP(" ULO",_312_Table3,MATCH('312'!$N$16,_312_Table3_ColumnLookup,0),FALSE),
  IF(AND(VALUE(LEFT($A332,3))=312,LEFT($G332,10)="Unincepted",$B332="O "),VLOOKUP(" ULO",_312_Table3,MATCH('312'!$V$16,_312_Table3_ColumnLookup,0),FALSE),
  IF(AND(VALUE(LEFT($A332,3))=312,LEFT($G332,10)="Unincepted",$B332="Q "),VLOOKUP(" ULO",_312_Table3,MATCH('312'!$X$16,_312_Table3_ColumnLookup,0),FALSE),
  IF(AND(VALUE(LEFT($A332,3))=312,LEFT($G332,10)="Unincepted"),VLOOKUP(" ULO",_312_Table3,MATCH(LEFT($B332,1),_312_Table3_ColumnLookup,0),FALSE),
  IF(AND(VALUE(LEFT($A332,3))=312,LEFT($G332,5)="Total",$B332="G "),VLOOKUP('312'!$F$80,_312_Table3,MATCH('312'!$N$16,_312_Table3_ColumnLookup,0),FALSE),
  IF(AND(VALUE(LEFT($A332,3))=312,LEFT($G332,5)="Total",$B332="O "),VLOOKUP('312'!$F$80,_312_Table3,MATCH('312'!$V$16,_312_Table3_ColumnLookup,0),FALSE),
  IF(AND(VALUE(LEFT($A332,3))=312,LEFT($G332,5)="Total",$B332="Q "),VLOOKUP('312'!$F$80,_312_Table3,MATCH('312'!$X$16,_312_Table3_ColumnLookup,0),FALSE),
  IF(AND(VALUE(LEFT($A332,3))=312,LEFT($G332,5)="Total"),VLOOKUP('312'!$F$80,_312_Table3,MATCH(LEFT($B332,1),_312_Table3_ColumnLookup,0),FALSE),
  IF(AND(VALUE(LEFT($A332,3))=312,LEN($I332)=4,$B332="G"),VLOOKUP($I332,_312_Table3,MATCH('312'!$N$16,_312_Table3_ColumnLookup,0),FALSE),
  IF(AND(VALUE(LEFT($A332,3))=312,LEN($I332)=4,$B332="O"),VLOOKUP($I332,_312_Table3,MATCH('312'!$V$16,_312_Table3_ColumnLookup,0),FALSE),
  IF(AND(VALUE(LEFT($A332,3))=312,LEN($I332)=4,$B332="Q"),VLOOKUP($I332,_312_Table3,MATCH('312'!$X$16,_312_Table3_ColumnLookup,0),FALSE),
  IF(AND(VALUE(LEFT($A332,3))=312,LEN($I332)=4),VLOOKUP($I332,_312_Table3,MATCH(LEFT($B332,1),_312_Table3_ColumnLookup,0),FALSE)
+N("312"),
  IF(VALUE(LEFT($A332,3))=313,VLOOKUP(VALUE(MID($B332,2,1)),_313_Table3,MATCH(MID($B332,1,1),_313_Table3_ColumnLookup,0),FALSE)
+N("313"),
  IF(AND(VALUE(LEFT($A332,3))=314,LEN($B332)=3),VLOOKUP(VALUE(MID($B332,2,2)),_314_Table3,MATCH(MID($B332,1,1),_314_Table3_ColumnLookup,0),FALSE),
  IF(VALUE(LEFT($A332,3))=314,VLOOKUP(VALUE(MID($B332,2,1)),_314_Table3,MATCH(MID($B332,1,1),_314_Table3_ColumnLookup,0),FALSE)
+N("314"),
""))))))))))))))))))))))))</f>
        <v>#NAME?</v>
      </c>
      <c r="G332" t="s">
        <v>1148</v>
      </c>
      <c r="H332" s="321">
        <f>IFERROR(
IF(ISERROR($D332)=FALSE,$D332,IF(ISERROR($E332)=FALSE,$E332,IF(ISERROR($F332)=FALSE,$F332
+N("012 checkboxes"),
IF(
IF(OR(LEFT($A332,9)="Syndicate",LEFT($A332,12)="NewSyndicate"),VLOOKUP($A332,'012'!$J:$ZW,MATCH("Link to button",'012'!$J$1:$ZW$1,0),0)
+N("309 checkbox"),
IF($C332="309 LCR Summary0",VLOOKUP("Notes990",'309'!$P:$ZZ,MATCH("Link to button",'309'!$P$1:$ZZ$1,0),0)
+N("313 checkboxes"),
IF($C332="313 Financial Information0LcmVsScr",IF($C332="309 LCR Summary0",VLOOKUP("LcmVsScr",'309'!$N:$ZZ,MATCH("Link to button",'309'!$N$1:$ZZ$1,0),0),
IF($C332="313 Financial Information0LcrDocAttached",IF($C332="309 LCR Summary0",VLOOKUP("LcrDocAttached",'309'!$N:$ZZ,MATCH("Link to button",'309'!$N$1:$ZZ$1,0),
0)))))))=1,TRUE,FALSE)
))),"")</f>
        <v>0</v>
      </c>
      <c r="I332">
        <v>1997</v>
      </c>
    </row>
    <row r="333" spans="1:9" customFormat="1">
      <c r="A333" s="237" t="str">
        <f>VLOOKUP($G333,CSVLookups!$B:$R,MATCH(A$1,CSVLookups!$B$1:$R$1,0),FALSE)</f>
        <v>312 Projected Solvency II Technical Provisions at Time Zero</v>
      </c>
      <c r="B333" s="237" t="str">
        <f>VLOOKUP($G333,CSVLookups!$B:$R,MATCH(B$1,CSVLookups!$B$1:$R$1,0),FALSE)</f>
        <v>G</v>
      </c>
      <c r="C333" s="238" t="str">
        <f t="shared" si="5"/>
        <v>312 Projected Solvency II Technical Provisions at Time ZeroG1997</v>
      </c>
      <c r="D333" s="238">
        <f>IF(AND(VALUE(LEFT($A333,3))=309,LEN($B333)=3),VLOOKUP(VALUE(MID($B333,2,2)),_309_Table1,MATCH(MID($B333,1,1),_309_Table1_ColumnLookup,0),FALSE),
  IF($C333="309 LCR SummaryA",OneYearSCR,IF($C333="309 LCR SummaryB",UltimateSCR,IF(VALUE(LEFT($A333,3))=309,VLOOKUP(VALUE(MID($B333,2,1)),_309_Table1,MATCH(MID($B333,1,1),_309_Table1_ColumnLookup,0),FALSE)
+N("309"),
  IF(VALUE(LEFT($A333,3))=310,VLOOKUP(VALUE(MID($B333,2,1)),_310_Table1,MATCH(MID($B333,1,1),_310_Table1_ColumnLookup,0),FALSE)
+N("310"),
  IF(AND(VALUE(LEFT($A333,3))=311,LEN($I333)=4),VLOOKUP($I333,_311_Table1,MATCH($B333,_311_Table1_ColumnLookup,0),FALSE),
  IF(AND(VALUE(LEFT($A333,3))=311,OR($B333="I2",$B333="J2",$B333="K2",$B333="L2")),VLOOKUP('311'!$G$58,_311_Table1,MATCH(MID($B333,1,1),_311_Table1_ColumnLookup,0),FALSE),
  IF(AND(VALUE(LEFT($A333,3))=311,RIGHT($B333,5)="Total"),VLOOKUP('311'!$G$59,_311_Table1,MATCH(MID($B333,1,1),_311_Table1_ColumnLookup,0),FALSE),
  IF(VALUE(LEFT($A333,3))=311,VLOOKUP(VALUE(MID($B333,2,1)),_311_Table1,MATCH(MID($B333,1,1),_311_Table1_ColumnLookup,0),FALSE)
+N("311"),
  IF(AND(VALUE(LEFT($A333,3))=312,LEFT($G333,10)="Unincepted",$B333="G "),VLOOKUP(" ULO",_312_Table1,MATCH('312'!$N$16,_312_Table1_ColumnLookup,0),FALSE),
  IF(AND(VALUE(LEFT($A333,3))=312,LEFT($G333,10)="Unincepted",$B333="O "),VLOOKUP(" ULO",_312_Table1,MATCH('312'!$V$16,_312_Table1_ColumnLookup,0),FALSE),
  IF(AND(VALUE(LEFT($A333,3))=312,LEFT($G333,10)="Unincepted",$B333="Q "),VLOOKUP(" ULO",_312_Table1,MATCH('312'!$X$16,_312_Table1_ColumnLookup,0),FALSE),
  IF(AND(VALUE(LEFT($A333,3))=312,LEFT($G333,10)="Unincepted"),VLOOKUP(" ULO",_312_Table1,MATCH(LEFT($B333,1),_312_Table1_ColumnLookup,0),FALSE),
  IF(AND(VALUE(LEFT($A333,3))=312,LEFT($G333,5)="Total",$B333="G "),VLOOKUP('312'!$F$80,_312_Table1,MATCH('312'!$N$16,_312_Table1_ColumnLookup,0),FALSE),
  IF(AND(VALUE(LEFT($A333,3))=312,LEFT($G333,5)="Total",$B333="O "),VLOOKUP('312'!$F$80,_312_Table1,MATCH('312'!$V$16,_312_Table1_ColumnLookup,0),FALSE),
  IF(AND(VALUE(LEFT($A333,3))=312,LEFT($G333,5)="Total",$B333="Q "),VLOOKUP('312'!$F$80,_312_Table1,MATCH('312'!$X$16,_312_Table1_ColumnLookup,0),FALSE),
  IF(AND(VALUE(LEFT($A333,3))=312,LEFT($G333,5)="Total"),VLOOKUP('312'!$F$80,_312_Table1,MATCH(LEFT($B333,1),_312_Table1_ColumnLookup,0),FALSE),
  IF(AND(VALUE(LEFT($A333,3))=312,LEN($I333)=4,$B333="G"),VLOOKUP($I333,_312_Table1,MATCH('312'!$N$16,_312_Table1_ColumnLookup,0),FALSE),
  IF(AND(VALUE(LEFT($A333,3))=312,LEN($I333)=4,$B333="O"),VLOOKUP($I333,_312_Table1,MATCH('312'!$V$16,_312_Table1_ColumnLookup,0),FALSE),
  IF(AND(VALUE(LEFT($A333,3))=312,LEN($I333)=4,$B333="Q"),VLOOKUP($I333,_312_Table1,MATCH('312'!$X$16,_312_Table1_ColumnLookup,0),FALSE),
  IF(AND(VALUE(LEFT($A333,3))=312,LEN($I333)=4),VLOOKUP($I333,_312_Table1,MATCH(LEFT($B333,1),_312_Table1_ColumnLookup,0),FALSE)
+N("312"),
  IF(VALUE(LEFT($A333,3))=313,VLOOKUP(VALUE(MID($B333,2,1)),_313_Table1,MATCH(MID($B333,1,1),_313_Table1_ColumnLookup,0),FALSE)
+N("313"),
  IF(AND(VALUE(LEFT($A333,3))=314,LEN($B333)=3),VLOOKUP(VALUE(MID($B333,2,2)),_314_Table1,MATCH(MID($B333,1,1),_314_Table1_ColumnLookup,0),FALSE),
  IF(VALUE(LEFT($A333,3))=314,VLOOKUP(VALUE(MID($B333,2,1)),_314_Table1,MATCH(MID($B333,1,1),_314_Table1_ColumnLookup,0),FALSE)
+N("314"),
""))))))))))))))))))))))))</f>
        <v>0</v>
      </c>
      <c r="E333" s="238" t="e">
        <f>IF(AND(VALUE(LEFT($A333,3))=309,LEN($B333)=3),VLOOKUP(VALUE(MID($B333,2,2)),_309_Table2,MATCH(MID($B333,1,1),_309_Table2_ColumnLookup,0),FALSE),
  IF($C333="309 LCR SummaryA",OneYearSCR,IF($C333="309 LCR SummaryB",UltimateSCR,IF(VALUE(LEFT($A333,3))=309,VLOOKUP(VALUE(MID($B333,2,1)),_309_Table2,MATCH(MID($B333,1,1),_309_Table2_ColumnLookup,0),FALSE)
+N("309"),
  IF(VALUE(LEFT($A333,3))=310,VLOOKUP(VALUE(MID($B333,2,1)),_310_Table2,MATCH(MID($B333,1,1),_310_Table2_ColumnLookup,0),FALSE)
+N("310"),
  IF(AND(VALUE(LEFT($A333,3))=311,LEN($I333)=4),VLOOKUP($I333,_311_Table2,MATCH($B333,_311_Table2_ColumnLookup,0),FALSE),
  IF(AND(VALUE(LEFT($A333,3))=311,OR($B333="I2",$B333="J2",$B333="K2",$B333="L2")),VLOOKUP('311'!$G$58,_311_Table2,MATCH(MID($B333,1,1),_311_Table2_ColumnLookup,0),FALSE),
  IF(AND(VALUE(LEFT($A333,3))=311,RIGHT($B333,5)="Total"),VLOOKUP('311'!$G$59,_311_Table2,MATCH(MID($B333,1,1),_311_Table2_ColumnLookup,0),FALSE),
  IF(VALUE(LEFT($A333,3))=311,VLOOKUP(VALUE(MID($B333,2,1)),_311_Table2,MATCH(MID($B333,1,1),_311_Table2_ColumnLookup,0),FALSE)
+N("311"),
  IF(AND(VALUE(LEFT($A333,3))=312,LEFT($G333,10)="Unincepted",$B333="G "),VLOOKUP(" ULO",_312_Table2,MATCH('312'!$N$16,_312_Table2_ColumnLookup,0),FALSE),
  IF(AND(VALUE(LEFT($A333,3))=312,LEFT($G333,10)="Unincepted",$B333="O "),VLOOKUP(" ULO",_312_Table2,MATCH('312'!$V$16,_312_Table2_ColumnLookup,0),FALSE),
  IF(AND(VALUE(LEFT($A333,3))=312,LEFT($G333,10)="Unincepted",$B333="Q "),VLOOKUP(" ULO",_312_Table2,MATCH('312'!$X$16,_312_Table2_ColumnLookup,0),FALSE),
  IF(AND(VALUE(LEFT($A333,3))=312,LEFT($G333,10)="Unincepted"),VLOOKUP(" ULO",_312_Table2,MATCH(LEFT($B333,1),_312_Table2_ColumnLookup,0),FALSE),
  IF(AND(VALUE(LEFT($A333,3))=312,LEFT($G333,5)="Total",$B333="G "),VLOOKUP('312'!$F$80,_312_Table2,MATCH('312'!$N$16,_312_Table2_ColumnLookup,0),FALSE),
  IF(AND(VALUE(LEFT($A333,3))=312,LEFT($G333,5)="Total",$B333="O "),VLOOKUP('312'!$F$80,_312_Table2,MATCH('312'!$V$16,_312_Table2_ColumnLookup,0),FALSE),
  IF(AND(VALUE(LEFT($A333,3))=312,LEFT($G333,5)="Total",$B333="Q "),VLOOKUP('312'!$F$80,_312_Table2,MATCH('312'!$X$16,_312_Table2_ColumnLookup,0),FALSE),
  IF(AND(VALUE(LEFT($A333,3))=312,LEFT($G333,5)="Total"),VLOOKUP('312'!$F$80,_312_Table2,MATCH(LEFT($B333,1),_312_Table2_ColumnLookup,0),FALSE),
  IF(AND(VALUE(LEFT($A333,3))=312,LEN($I333)=4,$B333="G"),VLOOKUP($I333,_312_Table2,MATCH('312'!$N$16,_312_Table2_ColumnLookup,0),FALSE),
  IF(AND(VALUE(LEFT($A333,3))=312,LEN($I333)=4,$B333="O"),VLOOKUP($I333,_312_Table2,MATCH('312'!$V$16,_312_Table2_ColumnLookup,0),FALSE),
  IF(AND(VALUE(LEFT($A333,3))=312,LEN($I333)=4,$B333="Q"),VLOOKUP($I333,_312_Table2,MATCH('312'!$X$16,_312_Table2_ColumnLookup,0),FALSE),
  IF(AND(VALUE(LEFT($A333,3))=312,LEN($I333)=4),VLOOKUP($I333,_312_Table2,MATCH(LEFT($B333,1),_312_Table2_ColumnLookup,0),FALSE)
+N("312"),
  IF(VALUE(LEFT($A333,3))=313,VLOOKUP(VALUE(MID($B333,2,1)),_313_Table2,MATCH(MID($B333,1,1),_313_Table2_ColumnLookup,0),FALSE)
+N("313"),
  IF(AND(VALUE(LEFT($A333,3))=314,LEN($B333)=3),VLOOKUP(VALUE(MID($B333,2,2)),_314_Table2,MATCH(MID($B333,1,1),_314_Table2_ColumnLookup,0),FALSE),
  IF(VALUE(LEFT($A333,3))=314,VLOOKUP(VALUE(MID($B333,2,1)),_314_Table2,MATCH(MID($B333,1,1),_314_Table2_ColumnLookup,0),FALSE)
+N("314"),
""))))))))))))))))))))))))</f>
        <v>#NAME?</v>
      </c>
      <c r="F333" s="238" t="e">
        <f>IF(AND(VALUE(LEFT($A333,3))=309,LEN($B333)=3),VLOOKUP(VALUE(MID($B333,2,2)),_309_Table3,MATCH(MID($B333,1,1),_309_Table3_ColumnLookup,0),FALSE),
  IF($C333="309 LCR SummaryA",OneYearSCR,IF($C333="309 LCR SummaryB",UltimateSCR,IF(VALUE(LEFT($A333,3))=309,VLOOKUP(VALUE(MID($B333,2,1)),_309_Table3,MATCH(MID($B333,1,1),_309_Table3_ColumnLookup,0),FALSE)
+N("309"),
  IF(VALUE(LEFT($A333,3))=310,VLOOKUP(VALUE(MID($B333,2,1)),_310_Table3,MATCH(MID($B333,1,1),_310_Table3_ColumnLookup,0),FALSE)
+N("310"),
  IF(AND(VALUE(LEFT($A333,3))=311,LEN($I333)=4),VLOOKUP($I333,_311_Table3,MATCH($B333,_311_Table3_ColumnLookup,0),FALSE),
  IF(AND(VALUE(LEFT($A333,3))=311,OR($B333="I2",$B333="J2",$B333="K2",$B333="L2")),VLOOKUP('311'!$G$58,_311_Table3,MATCH(MID($B333,1,1),_311_Table3_ColumnLookup,0),FALSE),
  IF(AND(VALUE(LEFT($A333,3))=311,RIGHT($B333,5)="Total"),VLOOKUP('311'!$G$59,_311_Table3,MATCH(MID($B333,1,1),_311_Table3_ColumnLookup,0),FALSE),
  IF(VALUE(LEFT($A333,3))=311,VLOOKUP(VALUE(MID($B333,2,1)),_311_Table3,MATCH(MID($B333,1,1),_311_Table3_ColumnLookup,0),FALSE)
+N("311"),
  IF(AND(VALUE(LEFT($A333,3))=312,LEFT($G333,10)="Unincepted",$B333="G "),VLOOKUP(" ULO",_312_Table3,MATCH('312'!$N$16,_312_Table3_ColumnLookup,0),FALSE),
  IF(AND(VALUE(LEFT($A333,3))=312,LEFT($G333,10)="Unincepted",$B333="O "),VLOOKUP(" ULO",_312_Table3,MATCH('312'!$V$16,_312_Table3_ColumnLookup,0),FALSE),
  IF(AND(VALUE(LEFT($A333,3))=312,LEFT($G333,10)="Unincepted",$B333="Q "),VLOOKUP(" ULO",_312_Table3,MATCH('312'!$X$16,_312_Table3_ColumnLookup,0),FALSE),
  IF(AND(VALUE(LEFT($A333,3))=312,LEFT($G333,10)="Unincepted"),VLOOKUP(" ULO",_312_Table3,MATCH(LEFT($B333,1),_312_Table3_ColumnLookup,0),FALSE),
  IF(AND(VALUE(LEFT($A333,3))=312,LEFT($G333,5)="Total",$B333="G "),VLOOKUP('312'!$F$80,_312_Table3,MATCH('312'!$N$16,_312_Table3_ColumnLookup,0),FALSE),
  IF(AND(VALUE(LEFT($A333,3))=312,LEFT($G333,5)="Total",$B333="O "),VLOOKUP('312'!$F$80,_312_Table3,MATCH('312'!$V$16,_312_Table3_ColumnLookup,0),FALSE),
  IF(AND(VALUE(LEFT($A333,3))=312,LEFT($G333,5)="Total",$B333="Q "),VLOOKUP('312'!$F$80,_312_Table3,MATCH('312'!$X$16,_312_Table3_ColumnLookup,0),FALSE),
  IF(AND(VALUE(LEFT($A333,3))=312,LEFT($G333,5)="Total"),VLOOKUP('312'!$F$80,_312_Table3,MATCH(LEFT($B333,1),_312_Table3_ColumnLookup,0),FALSE),
  IF(AND(VALUE(LEFT($A333,3))=312,LEN($I333)=4,$B333="G"),VLOOKUP($I333,_312_Table3,MATCH('312'!$N$16,_312_Table3_ColumnLookup,0),FALSE),
  IF(AND(VALUE(LEFT($A333,3))=312,LEN($I333)=4,$B333="O"),VLOOKUP($I333,_312_Table3,MATCH('312'!$V$16,_312_Table3_ColumnLookup,0),FALSE),
  IF(AND(VALUE(LEFT($A333,3))=312,LEN($I333)=4,$B333="Q"),VLOOKUP($I333,_312_Table3,MATCH('312'!$X$16,_312_Table3_ColumnLookup,0),FALSE),
  IF(AND(VALUE(LEFT($A333,3))=312,LEN($I333)=4),VLOOKUP($I333,_312_Table3,MATCH(LEFT($B333,1),_312_Table3_ColumnLookup,0),FALSE)
+N("312"),
  IF(VALUE(LEFT($A333,3))=313,VLOOKUP(VALUE(MID($B333,2,1)),_313_Table3,MATCH(MID($B333,1,1),_313_Table3_ColumnLookup,0),FALSE)
+N("313"),
  IF(AND(VALUE(LEFT($A333,3))=314,LEN($B333)=3),VLOOKUP(VALUE(MID($B333,2,2)),_314_Table3,MATCH(MID($B333,1,1),_314_Table3_ColumnLookup,0),FALSE),
  IF(VALUE(LEFT($A333,3))=314,VLOOKUP(VALUE(MID($B333,2,1)),_314_Table3,MATCH(MID($B333,1,1),_314_Table3_ColumnLookup,0),FALSE)
+N("314"),
""))))))))))))))))))))))))</f>
        <v>#NAME?</v>
      </c>
      <c r="G333" t="s">
        <v>1150</v>
      </c>
      <c r="H333" s="321">
        <f>IFERROR(
IF(ISERROR($D333)=FALSE,$D333,IF(ISERROR($E333)=FALSE,$E333,IF(ISERROR($F333)=FALSE,$F333
+N("012 checkboxes"),
IF(
IF(OR(LEFT($A333,9)="Syndicate",LEFT($A333,12)="NewSyndicate"),VLOOKUP($A333,'012'!$J:$ZW,MATCH("Link to button",'012'!$J$1:$ZW$1,0),0)
+N("309 checkbox"),
IF($C333="309 LCR Summary0",VLOOKUP("Notes990",'309'!$P:$ZZ,MATCH("Link to button",'309'!$P$1:$ZZ$1,0),0)
+N("313 checkboxes"),
IF($C333="313 Financial Information0LcmVsScr",IF($C333="309 LCR Summary0",VLOOKUP("LcmVsScr",'309'!$N:$ZZ,MATCH("Link to button",'309'!$N$1:$ZZ$1,0),0),
IF($C333="313 Financial Information0LcrDocAttached",IF($C333="309 LCR Summary0",VLOOKUP("LcrDocAttached",'309'!$N:$ZZ,MATCH("Link to button",'309'!$N$1:$ZZ$1,0),
0)))))))=1,TRUE,FALSE)
))),"")</f>
        <v>0</v>
      </c>
      <c r="I333">
        <v>1997</v>
      </c>
    </row>
    <row r="334" spans="1:9" customFormat="1">
      <c r="A334" s="237" t="str">
        <f>VLOOKUP($G334,CSVLookups!$B:$R,MATCH(A$1,CSVLookups!$B$1:$R$1,0),FALSE)</f>
        <v>312 Projected Solvency II Technical Provisions at Time Zero</v>
      </c>
      <c r="B334" s="237" t="str">
        <f>VLOOKUP($G334,CSVLookups!$B:$R,MATCH(B$1,CSVLookups!$B$1:$R$1,0),FALSE)</f>
        <v>H</v>
      </c>
      <c r="C334" s="238" t="str">
        <f t="shared" si="5"/>
        <v>312 Projected Solvency II Technical Provisions at Time ZeroH1997</v>
      </c>
      <c r="D334" s="238">
        <f>IF(AND(VALUE(LEFT($A334,3))=309,LEN($B334)=3),VLOOKUP(VALUE(MID($B334,2,2)),_309_Table1,MATCH(MID($B334,1,1),_309_Table1_ColumnLookup,0),FALSE),
  IF($C334="309 LCR SummaryA",OneYearSCR,IF($C334="309 LCR SummaryB",UltimateSCR,IF(VALUE(LEFT($A334,3))=309,VLOOKUP(VALUE(MID($B334,2,1)),_309_Table1,MATCH(MID($B334,1,1),_309_Table1_ColumnLookup,0),FALSE)
+N("309"),
  IF(VALUE(LEFT($A334,3))=310,VLOOKUP(VALUE(MID($B334,2,1)),_310_Table1,MATCH(MID($B334,1,1),_310_Table1_ColumnLookup,0),FALSE)
+N("310"),
  IF(AND(VALUE(LEFT($A334,3))=311,LEN($I334)=4),VLOOKUP($I334,_311_Table1,MATCH($B334,_311_Table1_ColumnLookup,0),FALSE),
  IF(AND(VALUE(LEFT($A334,3))=311,OR($B334="I2",$B334="J2",$B334="K2",$B334="L2")),VLOOKUP('311'!$G$58,_311_Table1,MATCH(MID($B334,1,1),_311_Table1_ColumnLookup,0),FALSE),
  IF(AND(VALUE(LEFT($A334,3))=311,RIGHT($B334,5)="Total"),VLOOKUP('311'!$G$59,_311_Table1,MATCH(MID($B334,1,1),_311_Table1_ColumnLookup,0),FALSE),
  IF(VALUE(LEFT($A334,3))=311,VLOOKUP(VALUE(MID($B334,2,1)),_311_Table1,MATCH(MID($B334,1,1),_311_Table1_ColumnLookup,0),FALSE)
+N("311"),
  IF(AND(VALUE(LEFT($A334,3))=312,LEFT($G334,10)="Unincepted",$B334="G "),VLOOKUP(" ULO",_312_Table1,MATCH('312'!$N$16,_312_Table1_ColumnLookup,0),FALSE),
  IF(AND(VALUE(LEFT($A334,3))=312,LEFT($G334,10)="Unincepted",$B334="O "),VLOOKUP(" ULO",_312_Table1,MATCH('312'!$V$16,_312_Table1_ColumnLookup,0),FALSE),
  IF(AND(VALUE(LEFT($A334,3))=312,LEFT($G334,10)="Unincepted",$B334="Q "),VLOOKUP(" ULO",_312_Table1,MATCH('312'!$X$16,_312_Table1_ColumnLookup,0),FALSE),
  IF(AND(VALUE(LEFT($A334,3))=312,LEFT($G334,10)="Unincepted"),VLOOKUP(" ULO",_312_Table1,MATCH(LEFT($B334,1),_312_Table1_ColumnLookup,0),FALSE),
  IF(AND(VALUE(LEFT($A334,3))=312,LEFT($G334,5)="Total",$B334="G "),VLOOKUP('312'!$F$80,_312_Table1,MATCH('312'!$N$16,_312_Table1_ColumnLookup,0),FALSE),
  IF(AND(VALUE(LEFT($A334,3))=312,LEFT($G334,5)="Total",$B334="O "),VLOOKUP('312'!$F$80,_312_Table1,MATCH('312'!$V$16,_312_Table1_ColumnLookup,0),FALSE),
  IF(AND(VALUE(LEFT($A334,3))=312,LEFT($G334,5)="Total",$B334="Q "),VLOOKUP('312'!$F$80,_312_Table1,MATCH('312'!$X$16,_312_Table1_ColumnLookup,0),FALSE),
  IF(AND(VALUE(LEFT($A334,3))=312,LEFT($G334,5)="Total"),VLOOKUP('312'!$F$80,_312_Table1,MATCH(LEFT($B334,1),_312_Table1_ColumnLookup,0),FALSE),
  IF(AND(VALUE(LEFT($A334,3))=312,LEN($I334)=4,$B334="G"),VLOOKUP($I334,_312_Table1,MATCH('312'!$N$16,_312_Table1_ColumnLookup,0),FALSE),
  IF(AND(VALUE(LEFT($A334,3))=312,LEN($I334)=4,$B334="O"),VLOOKUP($I334,_312_Table1,MATCH('312'!$V$16,_312_Table1_ColumnLookup,0),FALSE),
  IF(AND(VALUE(LEFT($A334,3))=312,LEN($I334)=4,$B334="Q"),VLOOKUP($I334,_312_Table1,MATCH('312'!$X$16,_312_Table1_ColumnLookup,0),FALSE),
  IF(AND(VALUE(LEFT($A334,3))=312,LEN($I334)=4),VLOOKUP($I334,_312_Table1,MATCH(LEFT($B334,1),_312_Table1_ColumnLookup,0),FALSE)
+N("312"),
  IF(VALUE(LEFT($A334,3))=313,VLOOKUP(VALUE(MID($B334,2,1)),_313_Table1,MATCH(MID($B334,1,1),_313_Table1_ColumnLookup,0),FALSE)
+N("313"),
  IF(AND(VALUE(LEFT($A334,3))=314,LEN($B334)=3),VLOOKUP(VALUE(MID($B334,2,2)),_314_Table1,MATCH(MID($B334,1,1),_314_Table1_ColumnLookup,0),FALSE),
  IF(VALUE(LEFT($A334,3))=314,VLOOKUP(VALUE(MID($B334,2,1)),_314_Table1,MATCH(MID($B334,1,1),_314_Table1_ColumnLookup,0),FALSE)
+N("314"),
""))))))))))))))))))))))))</f>
        <v>0</v>
      </c>
      <c r="E334" s="238" t="e">
        <f>IF(AND(VALUE(LEFT($A334,3))=309,LEN($B334)=3),VLOOKUP(VALUE(MID($B334,2,2)),_309_Table2,MATCH(MID($B334,1,1),_309_Table2_ColumnLookup,0),FALSE),
  IF($C334="309 LCR SummaryA",OneYearSCR,IF($C334="309 LCR SummaryB",UltimateSCR,IF(VALUE(LEFT($A334,3))=309,VLOOKUP(VALUE(MID($B334,2,1)),_309_Table2,MATCH(MID($B334,1,1),_309_Table2_ColumnLookup,0),FALSE)
+N("309"),
  IF(VALUE(LEFT($A334,3))=310,VLOOKUP(VALUE(MID($B334,2,1)),_310_Table2,MATCH(MID($B334,1,1),_310_Table2_ColumnLookup,0),FALSE)
+N("310"),
  IF(AND(VALUE(LEFT($A334,3))=311,LEN($I334)=4),VLOOKUP($I334,_311_Table2,MATCH($B334,_311_Table2_ColumnLookup,0),FALSE),
  IF(AND(VALUE(LEFT($A334,3))=311,OR($B334="I2",$B334="J2",$B334="K2",$B334="L2")),VLOOKUP('311'!$G$58,_311_Table2,MATCH(MID($B334,1,1),_311_Table2_ColumnLookup,0),FALSE),
  IF(AND(VALUE(LEFT($A334,3))=311,RIGHT($B334,5)="Total"),VLOOKUP('311'!$G$59,_311_Table2,MATCH(MID($B334,1,1),_311_Table2_ColumnLookup,0),FALSE),
  IF(VALUE(LEFT($A334,3))=311,VLOOKUP(VALUE(MID($B334,2,1)),_311_Table2,MATCH(MID($B334,1,1),_311_Table2_ColumnLookup,0),FALSE)
+N("311"),
  IF(AND(VALUE(LEFT($A334,3))=312,LEFT($G334,10)="Unincepted",$B334="G "),VLOOKUP(" ULO",_312_Table2,MATCH('312'!$N$16,_312_Table2_ColumnLookup,0),FALSE),
  IF(AND(VALUE(LEFT($A334,3))=312,LEFT($G334,10)="Unincepted",$B334="O "),VLOOKUP(" ULO",_312_Table2,MATCH('312'!$V$16,_312_Table2_ColumnLookup,0),FALSE),
  IF(AND(VALUE(LEFT($A334,3))=312,LEFT($G334,10)="Unincepted",$B334="Q "),VLOOKUP(" ULO",_312_Table2,MATCH('312'!$X$16,_312_Table2_ColumnLookup,0),FALSE),
  IF(AND(VALUE(LEFT($A334,3))=312,LEFT($G334,10)="Unincepted"),VLOOKUP(" ULO",_312_Table2,MATCH(LEFT($B334,1),_312_Table2_ColumnLookup,0),FALSE),
  IF(AND(VALUE(LEFT($A334,3))=312,LEFT($G334,5)="Total",$B334="G "),VLOOKUP('312'!$F$80,_312_Table2,MATCH('312'!$N$16,_312_Table2_ColumnLookup,0),FALSE),
  IF(AND(VALUE(LEFT($A334,3))=312,LEFT($G334,5)="Total",$B334="O "),VLOOKUP('312'!$F$80,_312_Table2,MATCH('312'!$V$16,_312_Table2_ColumnLookup,0),FALSE),
  IF(AND(VALUE(LEFT($A334,3))=312,LEFT($G334,5)="Total",$B334="Q "),VLOOKUP('312'!$F$80,_312_Table2,MATCH('312'!$X$16,_312_Table2_ColumnLookup,0),FALSE),
  IF(AND(VALUE(LEFT($A334,3))=312,LEFT($G334,5)="Total"),VLOOKUP('312'!$F$80,_312_Table2,MATCH(LEFT($B334,1),_312_Table2_ColumnLookup,0),FALSE),
  IF(AND(VALUE(LEFT($A334,3))=312,LEN($I334)=4,$B334="G"),VLOOKUP($I334,_312_Table2,MATCH('312'!$N$16,_312_Table2_ColumnLookup,0),FALSE),
  IF(AND(VALUE(LEFT($A334,3))=312,LEN($I334)=4,$B334="O"),VLOOKUP($I334,_312_Table2,MATCH('312'!$V$16,_312_Table2_ColumnLookup,0),FALSE),
  IF(AND(VALUE(LEFT($A334,3))=312,LEN($I334)=4,$B334="Q"),VLOOKUP($I334,_312_Table2,MATCH('312'!$X$16,_312_Table2_ColumnLookup,0),FALSE),
  IF(AND(VALUE(LEFT($A334,3))=312,LEN($I334)=4),VLOOKUP($I334,_312_Table2,MATCH(LEFT($B334,1),_312_Table2_ColumnLookup,0),FALSE)
+N("312"),
  IF(VALUE(LEFT($A334,3))=313,VLOOKUP(VALUE(MID($B334,2,1)),_313_Table2,MATCH(MID($B334,1,1),_313_Table2_ColumnLookup,0),FALSE)
+N("313"),
  IF(AND(VALUE(LEFT($A334,3))=314,LEN($B334)=3),VLOOKUP(VALUE(MID($B334,2,2)),_314_Table2,MATCH(MID($B334,1,1),_314_Table2_ColumnLookup,0),FALSE),
  IF(VALUE(LEFT($A334,3))=314,VLOOKUP(VALUE(MID($B334,2,1)),_314_Table2,MATCH(MID($B334,1,1),_314_Table2_ColumnLookup,0),FALSE)
+N("314"),
""))))))))))))))))))))))))</f>
        <v>#NAME?</v>
      </c>
      <c r="F334" s="238" t="e">
        <f>IF(AND(VALUE(LEFT($A334,3))=309,LEN($B334)=3),VLOOKUP(VALUE(MID($B334,2,2)),_309_Table3,MATCH(MID($B334,1,1),_309_Table3_ColumnLookup,0),FALSE),
  IF($C334="309 LCR SummaryA",OneYearSCR,IF($C334="309 LCR SummaryB",UltimateSCR,IF(VALUE(LEFT($A334,3))=309,VLOOKUP(VALUE(MID($B334,2,1)),_309_Table3,MATCH(MID($B334,1,1),_309_Table3_ColumnLookup,0),FALSE)
+N("309"),
  IF(VALUE(LEFT($A334,3))=310,VLOOKUP(VALUE(MID($B334,2,1)),_310_Table3,MATCH(MID($B334,1,1),_310_Table3_ColumnLookup,0),FALSE)
+N("310"),
  IF(AND(VALUE(LEFT($A334,3))=311,LEN($I334)=4),VLOOKUP($I334,_311_Table3,MATCH($B334,_311_Table3_ColumnLookup,0),FALSE),
  IF(AND(VALUE(LEFT($A334,3))=311,OR($B334="I2",$B334="J2",$B334="K2",$B334="L2")),VLOOKUP('311'!$G$58,_311_Table3,MATCH(MID($B334,1,1),_311_Table3_ColumnLookup,0),FALSE),
  IF(AND(VALUE(LEFT($A334,3))=311,RIGHT($B334,5)="Total"),VLOOKUP('311'!$G$59,_311_Table3,MATCH(MID($B334,1,1),_311_Table3_ColumnLookup,0),FALSE),
  IF(VALUE(LEFT($A334,3))=311,VLOOKUP(VALUE(MID($B334,2,1)),_311_Table3,MATCH(MID($B334,1,1),_311_Table3_ColumnLookup,0),FALSE)
+N("311"),
  IF(AND(VALUE(LEFT($A334,3))=312,LEFT($G334,10)="Unincepted",$B334="G "),VLOOKUP(" ULO",_312_Table3,MATCH('312'!$N$16,_312_Table3_ColumnLookup,0),FALSE),
  IF(AND(VALUE(LEFT($A334,3))=312,LEFT($G334,10)="Unincepted",$B334="O "),VLOOKUP(" ULO",_312_Table3,MATCH('312'!$V$16,_312_Table3_ColumnLookup,0),FALSE),
  IF(AND(VALUE(LEFT($A334,3))=312,LEFT($G334,10)="Unincepted",$B334="Q "),VLOOKUP(" ULO",_312_Table3,MATCH('312'!$X$16,_312_Table3_ColumnLookup,0),FALSE),
  IF(AND(VALUE(LEFT($A334,3))=312,LEFT($G334,10)="Unincepted"),VLOOKUP(" ULO",_312_Table3,MATCH(LEFT($B334,1),_312_Table3_ColumnLookup,0),FALSE),
  IF(AND(VALUE(LEFT($A334,3))=312,LEFT($G334,5)="Total",$B334="G "),VLOOKUP('312'!$F$80,_312_Table3,MATCH('312'!$N$16,_312_Table3_ColumnLookup,0),FALSE),
  IF(AND(VALUE(LEFT($A334,3))=312,LEFT($G334,5)="Total",$B334="O "),VLOOKUP('312'!$F$80,_312_Table3,MATCH('312'!$V$16,_312_Table3_ColumnLookup,0),FALSE),
  IF(AND(VALUE(LEFT($A334,3))=312,LEFT($G334,5)="Total",$B334="Q "),VLOOKUP('312'!$F$80,_312_Table3,MATCH('312'!$X$16,_312_Table3_ColumnLookup,0),FALSE),
  IF(AND(VALUE(LEFT($A334,3))=312,LEFT($G334,5)="Total"),VLOOKUP('312'!$F$80,_312_Table3,MATCH(LEFT($B334,1),_312_Table3_ColumnLookup,0),FALSE),
  IF(AND(VALUE(LEFT($A334,3))=312,LEN($I334)=4,$B334="G"),VLOOKUP($I334,_312_Table3,MATCH('312'!$N$16,_312_Table3_ColumnLookup,0),FALSE),
  IF(AND(VALUE(LEFT($A334,3))=312,LEN($I334)=4,$B334="O"),VLOOKUP($I334,_312_Table3,MATCH('312'!$V$16,_312_Table3_ColumnLookup,0),FALSE),
  IF(AND(VALUE(LEFT($A334,3))=312,LEN($I334)=4,$B334="Q"),VLOOKUP($I334,_312_Table3,MATCH('312'!$X$16,_312_Table3_ColumnLookup,0),FALSE),
  IF(AND(VALUE(LEFT($A334,3))=312,LEN($I334)=4),VLOOKUP($I334,_312_Table3,MATCH(LEFT($B334,1),_312_Table3_ColumnLookup,0),FALSE)
+N("312"),
  IF(VALUE(LEFT($A334,3))=313,VLOOKUP(VALUE(MID($B334,2,1)),_313_Table3,MATCH(MID($B334,1,1),_313_Table3_ColumnLookup,0),FALSE)
+N("313"),
  IF(AND(VALUE(LEFT($A334,3))=314,LEN($B334)=3),VLOOKUP(VALUE(MID($B334,2,2)),_314_Table3,MATCH(MID($B334,1,1),_314_Table3_ColumnLookup,0),FALSE),
  IF(VALUE(LEFT($A334,3))=314,VLOOKUP(VALUE(MID($B334,2,1)),_314_Table3,MATCH(MID($B334,1,1),_314_Table3_ColumnLookup,0),FALSE)
+N("314"),
""))))))))))))))))))))))))</f>
        <v>#NAME?</v>
      </c>
      <c r="G334" t="s">
        <v>1151</v>
      </c>
      <c r="H334" s="321">
        <f>IFERROR(
IF(ISERROR($D334)=FALSE,$D334,IF(ISERROR($E334)=FALSE,$E334,IF(ISERROR($F334)=FALSE,$F334
+N("012 checkboxes"),
IF(
IF(OR(LEFT($A334,9)="Syndicate",LEFT($A334,12)="NewSyndicate"),VLOOKUP($A334,'012'!$J:$ZW,MATCH("Link to button",'012'!$J$1:$ZW$1,0),0)
+N("309 checkbox"),
IF($C334="309 LCR Summary0",VLOOKUP("Notes990",'309'!$P:$ZZ,MATCH("Link to button",'309'!$P$1:$ZZ$1,0),0)
+N("313 checkboxes"),
IF($C334="313 Financial Information0LcmVsScr",IF($C334="309 LCR Summary0",VLOOKUP("LcmVsScr",'309'!$N:$ZZ,MATCH("Link to button",'309'!$N$1:$ZZ$1,0),0),
IF($C334="313 Financial Information0LcrDocAttached",IF($C334="309 LCR Summary0",VLOOKUP("LcrDocAttached",'309'!$N:$ZZ,MATCH("Link to button",'309'!$N$1:$ZZ$1,0),
0)))))))=1,TRUE,FALSE)
))),"")</f>
        <v>0</v>
      </c>
      <c r="I334">
        <v>1997</v>
      </c>
    </row>
    <row r="335" spans="1:9" customFormat="1">
      <c r="A335" s="237" t="str">
        <f>VLOOKUP($G335,CSVLookups!$B:$R,MATCH(A$1,CSVLookups!$B$1:$R$1,0),FALSE)</f>
        <v>312 Projected Solvency II Technical Provisions at Time Zero</v>
      </c>
      <c r="B335" s="237" t="str">
        <f>VLOOKUP($G335,CSVLookups!$B:$R,MATCH(B$1,CSVLookups!$B$1:$R$1,0),FALSE)</f>
        <v>I</v>
      </c>
      <c r="C335" s="238" t="str">
        <f t="shared" ref="C335:C398" si="6">IF(OR(LEFT($A335,4)="Base",LEFT($A335,4)="Synd",LEFT($A335,7)="NewSynd"),"",
IF(OR(AND(LEN($I335=0),OR(LEFT($A335,3)*1=311,LEFT($A335,3)*1=312,LEFT($A335,3)*1=313)),LEN($I335)=4),
CONCATENATE($A335,$B335,$I335,
IF(LEFT($G335,LEN("NetOfRI"))="NetOfRI","Net Insurance Claims brought forward",
IF(LEFT($G335,LEN("Adjustments"))="Adjustments","Adjustments",
IF(LEFT($G335,LEN("NewBusiness"))="NewBusiness","New Business",
IF(LEFT($G335,LEN("TotalClaims"))="TotalClaims","Total Claims",
IF(LEFT($G335,LEN("TotalAdjustments"))="TotalAdjustments","Adjustments",
IF(LEFT($G335,LEN("TotalNewBusiness"))="TotalNewBusiness","New Business",
IF(LEFT($G335,LEN("Unincepted"))="Unincepted","Unincepted",
IF(LEFT($G335,LEN("Total"))="Total","Total",
IF($G335="LcmVsScr","LcmVsScr",
IF($G335="LcrDocAttached","LcrDocAttached",
""))))))))))),CONCATENATE($A335,$B335)))</f>
        <v>312 Projected Solvency II Technical Provisions at Time ZeroI1997</v>
      </c>
      <c r="D335" s="238">
        <f>IF(AND(VALUE(LEFT($A335,3))=309,LEN($B335)=3),VLOOKUP(VALUE(MID($B335,2,2)),_309_Table1,MATCH(MID($B335,1,1),_309_Table1_ColumnLookup,0),FALSE),
  IF($C335="309 LCR SummaryA",OneYearSCR,IF($C335="309 LCR SummaryB",UltimateSCR,IF(VALUE(LEFT($A335,3))=309,VLOOKUP(VALUE(MID($B335,2,1)),_309_Table1,MATCH(MID($B335,1,1),_309_Table1_ColumnLookup,0),FALSE)
+N("309"),
  IF(VALUE(LEFT($A335,3))=310,VLOOKUP(VALUE(MID($B335,2,1)),_310_Table1,MATCH(MID($B335,1,1),_310_Table1_ColumnLookup,0),FALSE)
+N("310"),
  IF(AND(VALUE(LEFT($A335,3))=311,LEN($I335)=4),VLOOKUP($I335,_311_Table1,MATCH($B335,_311_Table1_ColumnLookup,0),FALSE),
  IF(AND(VALUE(LEFT($A335,3))=311,OR($B335="I2",$B335="J2",$B335="K2",$B335="L2")),VLOOKUP('311'!$G$58,_311_Table1,MATCH(MID($B335,1,1),_311_Table1_ColumnLookup,0),FALSE),
  IF(AND(VALUE(LEFT($A335,3))=311,RIGHT($B335,5)="Total"),VLOOKUP('311'!$G$59,_311_Table1,MATCH(MID($B335,1,1),_311_Table1_ColumnLookup,0),FALSE),
  IF(VALUE(LEFT($A335,3))=311,VLOOKUP(VALUE(MID($B335,2,1)),_311_Table1,MATCH(MID($B335,1,1),_311_Table1_ColumnLookup,0),FALSE)
+N("311"),
  IF(AND(VALUE(LEFT($A335,3))=312,LEFT($G335,10)="Unincepted",$B335="G "),VLOOKUP(" ULO",_312_Table1,MATCH('312'!$N$16,_312_Table1_ColumnLookup,0),FALSE),
  IF(AND(VALUE(LEFT($A335,3))=312,LEFT($G335,10)="Unincepted",$B335="O "),VLOOKUP(" ULO",_312_Table1,MATCH('312'!$V$16,_312_Table1_ColumnLookup,0),FALSE),
  IF(AND(VALUE(LEFT($A335,3))=312,LEFT($G335,10)="Unincepted",$B335="Q "),VLOOKUP(" ULO",_312_Table1,MATCH('312'!$X$16,_312_Table1_ColumnLookup,0),FALSE),
  IF(AND(VALUE(LEFT($A335,3))=312,LEFT($G335,10)="Unincepted"),VLOOKUP(" ULO",_312_Table1,MATCH(LEFT($B335,1),_312_Table1_ColumnLookup,0),FALSE),
  IF(AND(VALUE(LEFT($A335,3))=312,LEFT($G335,5)="Total",$B335="G "),VLOOKUP('312'!$F$80,_312_Table1,MATCH('312'!$N$16,_312_Table1_ColumnLookup,0),FALSE),
  IF(AND(VALUE(LEFT($A335,3))=312,LEFT($G335,5)="Total",$B335="O "),VLOOKUP('312'!$F$80,_312_Table1,MATCH('312'!$V$16,_312_Table1_ColumnLookup,0),FALSE),
  IF(AND(VALUE(LEFT($A335,3))=312,LEFT($G335,5)="Total",$B335="Q "),VLOOKUP('312'!$F$80,_312_Table1,MATCH('312'!$X$16,_312_Table1_ColumnLookup,0),FALSE),
  IF(AND(VALUE(LEFT($A335,3))=312,LEFT($G335,5)="Total"),VLOOKUP('312'!$F$80,_312_Table1,MATCH(LEFT($B335,1),_312_Table1_ColumnLookup,0),FALSE),
  IF(AND(VALUE(LEFT($A335,3))=312,LEN($I335)=4,$B335="G"),VLOOKUP($I335,_312_Table1,MATCH('312'!$N$16,_312_Table1_ColumnLookup,0),FALSE),
  IF(AND(VALUE(LEFT($A335,3))=312,LEN($I335)=4,$B335="O"),VLOOKUP($I335,_312_Table1,MATCH('312'!$V$16,_312_Table1_ColumnLookup,0),FALSE),
  IF(AND(VALUE(LEFT($A335,3))=312,LEN($I335)=4,$B335="Q"),VLOOKUP($I335,_312_Table1,MATCH('312'!$X$16,_312_Table1_ColumnLookup,0),FALSE),
  IF(AND(VALUE(LEFT($A335,3))=312,LEN($I335)=4),VLOOKUP($I335,_312_Table1,MATCH(LEFT($B335,1),_312_Table1_ColumnLookup,0),FALSE)
+N("312"),
  IF(VALUE(LEFT($A335,3))=313,VLOOKUP(VALUE(MID($B335,2,1)),_313_Table1,MATCH(MID($B335,1,1),_313_Table1_ColumnLookup,0),FALSE)
+N("313"),
  IF(AND(VALUE(LEFT($A335,3))=314,LEN($B335)=3),VLOOKUP(VALUE(MID($B335,2,2)),_314_Table1,MATCH(MID($B335,1,1),_314_Table1_ColumnLookup,0),FALSE),
  IF(VALUE(LEFT($A335,3))=314,VLOOKUP(VALUE(MID($B335,2,1)),_314_Table1,MATCH(MID($B335,1,1),_314_Table1_ColumnLookup,0),FALSE)
+N("314"),
""))))))))))))))))))))))))</f>
        <v>0</v>
      </c>
      <c r="E335" s="238" t="e">
        <f>IF(AND(VALUE(LEFT($A335,3))=309,LEN($B335)=3),VLOOKUP(VALUE(MID($B335,2,2)),_309_Table2,MATCH(MID($B335,1,1),_309_Table2_ColumnLookup,0),FALSE),
  IF($C335="309 LCR SummaryA",OneYearSCR,IF($C335="309 LCR SummaryB",UltimateSCR,IF(VALUE(LEFT($A335,3))=309,VLOOKUP(VALUE(MID($B335,2,1)),_309_Table2,MATCH(MID($B335,1,1),_309_Table2_ColumnLookup,0),FALSE)
+N("309"),
  IF(VALUE(LEFT($A335,3))=310,VLOOKUP(VALUE(MID($B335,2,1)),_310_Table2,MATCH(MID($B335,1,1),_310_Table2_ColumnLookup,0),FALSE)
+N("310"),
  IF(AND(VALUE(LEFT($A335,3))=311,LEN($I335)=4),VLOOKUP($I335,_311_Table2,MATCH($B335,_311_Table2_ColumnLookup,0),FALSE),
  IF(AND(VALUE(LEFT($A335,3))=311,OR($B335="I2",$B335="J2",$B335="K2",$B335="L2")),VLOOKUP('311'!$G$58,_311_Table2,MATCH(MID($B335,1,1),_311_Table2_ColumnLookup,0),FALSE),
  IF(AND(VALUE(LEFT($A335,3))=311,RIGHT($B335,5)="Total"),VLOOKUP('311'!$G$59,_311_Table2,MATCH(MID($B335,1,1),_311_Table2_ColumnLookup,0),FALSE),
  IF(VALUE(LEFT($A335,3))=311,VLOOKUP(VALUE(MID($B335,2,1)),_311_Table2,MATCH(MID($B335,1,1),_311_Table2_ColumnLookup,0),FALSE)
+N("311"),
  IF(AND(VALUE(LEFT($A335,3))=312,LEFT($G335,10)="Unincepted",$B335="G "),VLOOKUP(" ULO",_312_Table2,MATCH('312'!$N$16,_312_Table2_ColumnLookup,0),FALSE),
  IF(AND(VALUE(LEFT($A335,3))=312,LEFT($G335,10)="Unincepted",$B335="O "),VLOOKUP(" ULO",_312_Table2,MATCH('312'!$V$16,_312_Table2_ColumnLookup,0),FALSE),
  IF(AND(VALUE(LEFT($A335,3))=312,LEFT($G335,10)="Unincepted",$B335="Q "),VLOOKUP(" ULO",_312_Table2,MATCH('312'!$X$16,_312_Table2_ColumnLookup,0),FALSE),
  IF(AND(VALUE(LEFT($A335,3))=312,LEFT($G335,10)="Unincepted"),VLOOKUP(" ULO",_312_Table2,MATCH(LEFT($B335,1),_312_Table2_ColumnLookup,0),FALSE),
  IF(AND(VALUE(LEFT($A335,3))=312,LEFT($G335,5)="Total",$B335="G "),VLOOKUP('312'!$F$80,_312_Table2,MATCH('312'!$N$16,_312_Table2_ColumnLookup,0),FALSE),
  IF(AND(VALUE(LEFT($A335,3))=312,LEFT($G335,5)="Total",$B335="O "),VLOOKUP('312'!$F$80,_312_Table2,MATCH('312'!$V$16,_312_Table2_ColumnLookup,0),FALSE),
  IF(AND(VALUE(LEFT($A335,3))=312,LEFT($G335,5)="Total",$B335="Q "),VLOOKUP('312'!$F$80,_312_Table2,MATCH('312'!$X$16,_312_Table2_ColumnLookup,0),FALSE),
  IF(AND(VALUE(LEFT($A335,3))=312,LEFT($G335,5)="Total"),VLOOKUP('312'!$F$80,_312_Table2,MATCH(LEFT($B335,1),_312_Table2_ColumnLookup,0),FALSE),
  IF(AND(VALUE(LEFT($A335,3))=312,LEN($I335)=4,$B335="G"),VLOOKUP($I335,_312_Table2,MATCH('312'!$N$16,_312_Table2_ColumnLookup,0),FALSE),
  IF(AND(VALUE(LEFT($A335,3))=312,LEN($I335)=4,$B335="O"),VLOOKUP($I335,_312_Table2,MATCH('312'!$V$16,_312_Table2_ColumnLookup,0),FALSE),
  IF(AND(VALUE(LEFT($A335,3))=312,LEN($I335)=4,$B335="Q"),VLOOKUP($I335,_312_Table2,MATCH('312'!$X$16,_312_Table2_ColumnLookup,0),FALSE),
  IF(AND(VALUE(LEFT($A335,3))=312,LEN($I335)=4),VLOOKUP($I335,_312_Table2,MATCH(LEFT($B335,1),_312_Table2_ColumnLookup,0),FALSE)
+N("312"),
  IF(VALUE(LEFT($A335,3))=313,VLOOKUP(VALUE(MID($B335,2,1)),_313_Table2,MATCH(MID($B335,1,1),_313_Table2_ColumnLookup,0),FALSE)
+N("313"),
  IF(AND(VALUE(LEFT($A335,3))=314,LEN($B335)=3),VLOOKUP(VALUE(MID($B335,2,2)),_314_Table2,MATCH(MID($B335,1,1),_314_Table2_ColumnLookup,0),FALSE),
  IF(VALUE(LEFT($A335,3))=314,VLOOKUP(VALUE(MID($B335,2,1)),_314_Table2,MATCH(MID($B335,1,1),_314_Table2_ColumnLookup,0),FALSE)
+N("314"),
""))))))))))))))))))))))))</f>
        <v>#NAME?</v>
      </c>
      <c r="F335" s="238" t="e">
        <f>IF(AND(VALUE(LEFT($A335,3))=309,LEN($B335)=3),VLOOKUP(VALUE(MID($B335,2,2)),_309_Table3,MATCH(MID($B335,1,1),_309_Table3_ColumnLookup,0),FALSE),
  IF($C335="309 LCR SummaryA",OneYearSCR,IF($C335="309 LCR SummaryB",UltimateSCR,IF(VALUE(LEFT($A335,3))=309,VLOOKUP(VALUE(MID($B335,2,1)),_309_Table3,MATCH(MID($B335,1,1),_309_Table3_ColumnLookup,0),FALSE)
+N("309"),
  IF(VALUE(LEFT($A335,3))=310,VLOOKUP(VALUE(MID($B335,2,1)),_310_Table3,MATCH(MID($B335,1,1),_310_Table3_ColumnLookup,0),FALSE)
+N("310"),
  IF(AND(VALUE(LEFT($A335,3))=311,LEN($I335)=4),VLOOKUP($I335,_311_Table3,MATCH($B335,_311_Table3_ColumnLookup,0),FALSE),
  IF(AND(VALUE(LEFT($A335,3))=311,OR($B335="I2",$B335="J2",$B335="K2",$B335="L2")),VLOOKUP('311'!$G$58,_311_Table3,MATCH(MID($B335,1,1),_311_Table3_ColumnLookup,0),FALSE),
  IF(AND(VALUE(LEFT($A335,3))=311,RIGHT($B335,5)="Total"),VLOOKUP('311'!$G$59,_311_Table3,MATCH(MID($B335,1,1),_311_Table3_ColumnLookup,0),FALSE),
  IF(VALUE(LEFT($A335,3))=311,VLOOKUP(VALUE(MID($B335,2,1)),_311_Table3,MATCH(MID($B335,1,1),_311_Table3_ColumnLookup,0),FALSE)
+N("311"),
  IF(AND(VALUE(LEFT($A335,3))=312,LEFT($G335,10)="Unincepted",$B335="G "),VLOOKUP(" ULO",_312_Table3,MATCH('312'!$N$16,_312_Table3_ColumnLookup,0),FALSE),
  IF(AND(VALUE(LEFT($A335,3))=312,LEFT($G335,10)="Unincepted",$B335="O "),VLOOKUP(" ULO",_312_Table3,MATCH('312'!$V$16,_312_Table3_ColumnLookup,0),FALSE),
  IF(AND(VALUE(LEFT($A335,3))=312,LEFT($G335,10)="Unincepted",$B335="Q "),VLOOKUP(" ULO",_312_Table3,MATCH('312'!$X$16,_312_Table3_ColumnLookup,0),FALSE),
  IF(AND(VALUE(LEFT($A335,3))=312,LEFT($G335,10)="Unincepted"),VLOOKUP(" ULO",_312_Table3,MATCH(LEFT($B335,1),_312_Table3_ColumnLookup,0),FALSE),
  IF(AND(VALUE(LEFT($A335,3))=312,LEFT($G335,5)="Total",$B335="G "),VLOOKUP('312'!$F$80,_312_Table3,MATCH('312'!$N$16,_312_Table3_ColumnLookup,0),FALSE),
  IF(AND(VALUE(LEFT($A335,3))=312,LEFT($G335,5)="Total",$B335="O "),VLOOKUP('312'!$F$80,_312_Table3,MATCH('312'!$V$16,_312_Table3_ColumnLookup,0),FALSE),
  IF(AND(VALUE(LEFT($A335,3))=312,LEFT($G335,5)="Total",$B335="Q "),VLOOKUP('312'!$F$80,_312_Table3,MATCH('312'!$X$16,_312_Table3_ColumnLookup,0),FALSE),
  IF(AND(VALUE(LEFT($A335,3))=312,LEFT($G335,5)="Total"),VLOOKUP('312'!$F$80,_312_Table3,MATCH(LEFT($B335,1),_312_Table3_ColumnLookup,0),FALSE),
  IF(AND(VALUE(LEFT($A335,3))=312,LEN($I335)=4,$B335="G"),VLOOKUP($I335,_312_Table3,MATCH('312'!$N$16,_312_Table3_ColumnLookup,0),FALSE),
  IF(AND(VALUE(LEFT($A335,3))=312,LEN($I335)=4,$B335="O"),VLOOKUP($I335,_312_Table3,MATCH('312'!$V$16,_312_Table3_ColumnLookup,0),FALSE),
  IF(AND(VALUE(LEFT($A335,3))=312,LEN($I335)=4,$B335="Q"),VLOOKUP($I335,_312_Table3,MATCH('312'!$X$16,_312_Table3_ColumnLookup,0),FALSE),
  IF(AND(VALUE(LEFT($A335,3))=312,LEN($I335)=4),VLOOKUP($I335,_312_Table3,MATCH(LEFT($B335,1),_312_Table3_ColumnLookup,0),FALSE)
+N("312"),
  IF(VALUE(LEFT($A335,3))=313,VLOOKUP(VALUE(MID($B335,2,1)),_313_Table3,MATCH(MID($B335,1,1),_313_Table3_ColumnLookup,0),FALSE)
+N("313"),
  IF(AND(VALUE(LEFT($A335,3))=314,LEN($B335)=3),VLOOKUP(VALUE(MID($B335,2,2)),_314_Table3,MATCH(MID($B335,1,1),_314_Table3_ColumnLookup,0),FALSE),
  IF(VALUE(LEFT($A335,3))=314,VLOOKUP(VALUE(MID($B335,2,1)),_314_Table3,MATCH(MID($B335,1,1),_314_Table3_ColumnLookup,0),FALSE)
+N("314"),
""))))))))))))))))))))))))</f>
        <v>#NAME?</v>
      </c>
      <c r="G335" t="s">
        <v>1152</v>
      </c>
      <c r="H335" s="321">
        <f>IFERROR(
IF(ISERROR($D335)=FALSE,$D335,IF(ISERROR($E335)=FALSE,$E335,IF(ISERROR($F335)=FALSE,$F335
+N("012 checkboxes"),
IF(
IF(OR(LEFT($A335,9)="Syndicate",LEFT($A335,12)="NewSyndicate"),VLOOKUP($A335,'012'!$J:$ZW,MATCH("Link to button",'012'!$J$1:$ZW$1,0),0)
+N("309 checkbox"),
IF($C335="309 LCR Summary0",VLOOKUP("Notes990",'309'!$P:$ZZ,MATCH("Link to button",'309'!$P$1:$ZZ$1,0),0)
+N("313 checkboxes"),
IF($C335="313 Financial Information0LcmVsScr",IF($C335="309 LCR Summary0",VLOOKUP("LcmVsScr",'309'!$N:$ZZ,MATCH("Link to button",'309'!$N$1:$ZZ$1,0),0),
IF($C335="313 Financial Information0LcrDocAttached",IF($C335="309 LCR Summary0",VLOOKUP("LcrDocAttached",'309'!$N:$ZZ,MATCH("Link to button",'309'!$N$1:$ZZ$1,0),
0)))))))=1,TRUE,FALSE)
))),"")</f>
        <v>0</v>
      </c>
      <c r="I335">
        <v>1997</v>
      </c>
    </row>
    <row r="336" spans="1:9" customFormat="1">
      <c r="A336" s="237" t="str">
        <f>VLOOKUP($G336,CSVLookups!$B:$R,MATCH(A$1,CSVLookups!$B$1:$R$1,0),FALSE)</f>
        <v>312 Projected Solvency II Technical Provisions at Time Zero</v>
      </c>
      <c r="B336" s="237" t="str">
        <f>VLOOKUP($G336,CSVLookups!$B:$R,MATCH(B$1,CSVLookups!$B$1:$R$1,0),FALSE)</f>
        <v>J</v>
      </c>
      <c r="C336" s="238" t="str">
        <f t="shared" si="6"/>
        <v>312 Projected Solvency II Technical Provisions at Time ZeroJ1997</v>
      </c>
      <c r="D336" s="238">
        <f>IF(AND(VALUE(LEFT($A336,3))=309,LEN($B336)=3),VLOOKUP(VALUE(MID($B336,2,2)),_309_Table1,MATCH(MID($B336,1,1),_309_Table1_ColumnLookup,0),FALSE),
  IF($C336="309 LCR SummaryA",OneYearSCR,IF($C336="309 LCR SummaryB",UltimateSCR,IF(VALUE(LEFT($A336,3))=309,VLOOKUP(VALUE(MID($B336,2,1)),_309_Table1,MATCH(MID($B336,1,1),_309_Table1_ColumnLookup,0),FALSE)
+N("309"),
  IF(VALUE(LEFT($A336,3))=310,VLOOKUP(VALUE(MID($B336,2,1)),_310_Table1,MATCH(MID($B336,1,1),_310_Table1_ColumnLookup,0),FALSE)
+N("310"),
  IF(AND(VALUE(LEFT($A336,3))=311,LEN($I336)=4),VLOOKUP($I336,_311_Table1,MATCH($B336,_311_Table1_ColumnLookup,0),FALSE),
  IF(AND(VALUE(LEFT($A336,3))=311,OR($B336="I2",$B336="J2",$B336="K2",$B336="L2")),VLOOKUP('311'!$G$58,_311_Table1,MATCH(MID($B336,1,1),_311_Table1_ColumnLookup,0),FALSE),
  IF(AND(VALUE(LEFT($A336,3))=311,RIGHT($B336,5)="Total"),VLOOKUP('311'!$G$59,_311_Table1,MATCH(MID($B336,1,1),_311_Table1_ColumnLookup,0),FALSE),
  IF(VALUE(LEFT($A336,3))=311,VLOOKUP(VALUE(MID($B336,2,1)),_311_Table1,MATCH(MID($B336,1,1),_311_Table1_ColumnLookup,0),FALSE)
+N("311"),
  IF(AND(VALUE(LEFT($A336,3))=312,LEFT($G336,10)="Unincepted",$B336="G "),VLOOKUP(" ULO",_312_Table1,MATCH('312'!$N$16,_312_Table1_ColumnLookup,0),FALSE),
  IF(AND(VALUE(LEFT($A336,3))=312,LEFT($G336,10)="Unincepted",$B336="O "),VLOOKUP(" ULO",_312_Table1,MATCH('312'!$V$16,_312_Table1_ColumnLookup,0),FALSE),
  IF(AND(VALUE(LEFT($A336,3))=312,LEFT($G336,10)="Unincepted",$B336="Q "),VLOOKUP(" ULO",_312_Table1,MATCH('312'!$X$16,_312_Table1_ColumnLookup,0),FALSE),
  IF(AND(VALUE(LEFT($A336,3))=312,LEFT($G336,10)="Unincepted"),VLOOKUP(" ULO",_312_Table1,MATCH(LEFT($B336,1),_312_Table1_ColumnLookup,0),FALSE),
  IF(AND(VALUE(LEFT($A336,3))=312,LEFT($G336,5)="Total",$B336="G "),VLOOKUP('312'!$F$80,_312_Table1,MATCH('312'!$N$16,_312_Table1_ColumnLookup,0),FALSE),
  IF(AND(VALUE(LEFT($A336,3))=312,LEFT($G336,5)="Total",$B336="O "),VLOOKUP('312'!$F$80,_312_Table1,MATCH('312'!$V$16,_312_Table1_ColumnLookup,0),FALSE),
  IF(AND(VALUE(LEFT($A336,3))=312,LEFT($G336,5)="Total",$B336="Q "),VLOOKUP('312'!$F$80,_312_Table1,MATCH('312'!$X$16,_312_Table1_ColumnLookup,0),FALSE),
  IF(AND(VALUE(LEFT($A336,3))=312,LEFT($G336,5)="Total"),VLOOKUP('312'!$F$80,_312_Table1,MATCH(LEFT($B336,1),_312_Table1_ColumnLookup,0),FALSE),
  IF(AND(VALUE(LEFT($A336,3))=312,LEN($I336)=4,$B336="G"),VLOOKUP($I336,_312_Table1,MATCH('312'!$N$16,_312_Table1_ColumnLookup,0),FALSE),
  IF(AND(VALUE(LEFT($A336,3))=312,LEN($I336)=4,$B336="O"),VLOOKUP($I336,_312_Table1,MATCH('312'!$V$16,_312_Table1_ColumnLookup,0),FALSE),
  IF(AND(VALUE(LEFT($A336,3))=312,LEN($I336)=4,$B336="Q"),VLOOKUP($I336,_312_Table1,MATCH('312'!$X$16,_312_Table1_ColumnLookup,0),FALSE),
  IF(AND(VALUE(LEFT($A336,3))=312,LEN($I336)=4),VLOOKUP($I336,_312_Table1,MATCH(LEFT($B336,1),_312_Table1_ColumnLookup,0),FALSE)
+N("312"),
  IF(VALUE(LEFT($A336,3))=313,VLOOKUP(VALUE(MID($B336,2,1)),_313_Table1,MATCH(MID($B336,1,1),_313_Table1_ColumnLookup,0),FALSE)
+N("313"),
  IF(AND(VALUE(LEFT($A336,3))=314,LEN($B336)=3),VLOOKUP(VALUE(MID($B336,2,2)),_314_Table1,MATCH(MID($B336,1,1),_314_Table1_ColumnLookup,0),FALSE),
  IF(VALUE(LEFT($A336,3))=314,VLOOKUP(VALUE(MID($B336,2,1)),_314_Table1,MATCH(MID($B336,1,1),_314_Table1_ColumnLookup,0),FALSE)
+N("314"),
""))))))))))))))))))))))))</f>
        <v>0</v>
      </c>
      <c r="E336" s="238" t="e">
        <f>IF(AND(VALUE(LEFT($A336,3))=309,LEN($B336)=3),VLOOKUP(VALUE(MID($B336,2,2)),_309_Table2,MATCH(MID($B336,1,1),_309_Table2_ColumnLookup,0),FALSE),
  IF($C336="309 LCR SummaryA",OneYearSCR,IF($C336="309 LCR SummaryB",UltimateSCR,IF(VALUE(LEFT($A336,3))=309,VLOOKUP(VALUE(MID($B336,2,1)),_309_Table2,MATCH(MID($B336,1,1),_309_Table2_ColumnLookup,0),FALSE)
+N("309"),
  IF(VALUE(LEFT($A336,3))=310,VLOOKUP(VALUE(MID($B336,2,1)),_310_Table2,MATCH(MID($B336,1,1),_310_Table2_ColumnLookup,0),FALSE)
+N("310"),
  IF(AND(VALUE(LEFT($A336,3))=311,LEN($I336)=4),VLOOKUP($I336,_311_Table2,MATCH($B336,_311_Table2_ColumnLookup,0),FALSE),
  IF(AND(VALUE(LEFT($A336,3))=311,OR($B336="I2",$B336="J2",$B336="K2",$B336="L2")),VLOOKUP('311'!$G$58,_311_Table2,MATCH(MID($B336,1,1),_311_Table2_ColumnLookup,0),FALSE),
  IF(AND(VALUE(LEFT($A336,3))=311,RIGHT($B336,5)="Total"),VLOOKUP('311'!$G$59,_311_Table2,MATCH(MID($B336,1,1),_311_Table2_ColumnLookup,0),FALSE),
  IF(VALUE(LEFT($A336,3))=311,VLOOKUP(VALUE(MID($B336,2,1)),_311_Table2,MATCH(MID($B336,1,1),_311_Table2_ColumnLookup,0),FALSE)
+N("311"),
  IF(AND(VALUE(LEFT($A336,3))=312,LEFT($G336,10)="Unincepted",$B336="G "),VLOOKUP(" ULO",_312_Table2,MATCH('312'!$N$16,_312_Table2_ColumnLookup,0),FALSE),
  IF(AND(VALUE(LEFT($A336,3))=312,LEFT($G336,10)="Unincepted",$B336="O "),VLOOKUP(" ULO",_312_Table2,MATCH('312'!$V$16,_312_Table2_ColumnLookup,0),FALSE),
  IF(AND(VALUE(LEFT($A336,3))=312,LEFT($G336,10)="Unincepted",$B336="Q "),VLOOKUP(" ULO",_312_Table2,MATCH('312'!$X$16,_312_Table2_ColumnLookup,0),FALSE),
  IF(AND(VALUE(LEFT($A336,3))=312,LEFT($G336,10)="Unincepted"),VLOOKUP(" ULO",_312_Table2,MATCH(LEFT($B336,1),_312_Table2_ColumnLookup,0),FALSE),
  IF(AND(VALUE(LEFT($A336,3))=312,LEFT($G336,5)="Total",$B336="G "),VLOOKUP('312'!$F$80,_312_Table2,MATCH('312'!$N$16,_312_Table2_ColumnLookup,0),FALSE),
  IF(AND(VALUE(LEFT($A336,3))=312,LEFT($G336,5)="Total",$B336="O "),VLOOKUP('312'!$F$80,_312_Table2,MATCH('312'!$V$16,_312_Table2_ColumnLookup,0),FALSE),
  IF(AND(VALUE(LEFT($A336,3))=312,LEFT($G336,5)="Total",$B336="Q "),VLOOKUP('312'!$F$80,_312_Table2,MATCH('312'!$X$16,_312_Table2_ColumnLookup,0),FALSE),
  IF(AND(VALUE(LEFT($A336,3))=312,LEFT($G336,5)="Total"),VLOOKUP('312'!$F$80,_312_Table2,MATCH(LEFT($B336,1),_312_Table2_ColumnLookup,0),FALSE),
  IF(AND(VALUE(LEFT($A336,3))=312,LEN($I336)=4,$B336="G"),VLOOKUP($I336,_312_Table2,MATCH('312'!$N$16,_312_Table2_ColumnLookup,0),FALSE),
  IF(AND(VALUE(LEFT($A336,3))=312,LEN($I336)=4,$B336="O"),VLOOKUP($I336,_312_Table2,MATCH('312'!$V$16,_312_Table2_ColumnLookup,0),FALSE),
  IF(AND(VALUE(LEFT($A336,3))=312,LEN($I336)=4,$B336="Q"),VLOOKUP($I336,_312_Table2,MATCH('312'!$X$16,_312_Table2_ColumnLookup,0),FALSE),
  IF(AND(VALUE(LEFT($A336,3))=312,LEN($I336)=4),VLOOKUP($I336,_312_Table2,MATCH(LEFT($B336,1),_312_Table2_ColumnLookup,0),FALSE)
+N("312"),
  IF(VALUE(LEFT($A336,3))=313,VLOOKUP(VALUE(MID($B336,2,1)),_313_Table2,MATCH(MID($B336,1,1),_313_Table2_ColumnLookup,0),FALSE)
+N("313"),
  IF(AND(VALUE(LEFT($A336,3))=314,LEN($B336)=3),VLOOKUP(VALUE(MID($B336,2,2)),_314_Table2,MATCH(MID($B336,1,1),_314_Table2_ColumnLookup,0),FALSE),
  IF(VALUE(LEFT($A336,3))=314,VLOOKUP(VALUE(MID($B336,2,1)),_314_Table2,MATCH(MID($B336,1,1),_314_Table2_ColumnLookup,0),FALSE)
+N("314"),
""))))))))))))))))))))))))</f>
        <v>#NAME?</v>
      </c>
      <c r="F336" s="238" t="e">
        <f>IF(AND(VALUE(LEFT($A336,3))=309,LEN($B336)=3),VLOOKUP(VALUE(MID($B336,2,2)),_309_Table3,MATCH(MID($B336,1,1),_309_Table3_ColumnLookup,0),FALSE),
  IF($C336="309 LCR SummaryA",OneYearSCR,IF($C336="309 LCR SummaryB",UltimateSCR,IF(VALUE(LEFT($A336,3))=309,VLOOKUP(VALUE(MID($B336,2,1)),_309_Table3,MATCH(MID($B336,1,1),_309_Table3_ColumnLookup,0),FALSE)
+N("309"),
  IF(VALUE(LEFT($A336,3))=310,VLOOKUP(VALUE(MID($B336,2,1)),_310_Table3,MATCH(MID($B336,1,1),_310_Table3_ColumnLookup,0),FALSE)
+N("310"),
  IF(AND(VALUE(LEFT($A336,3))=311,LEN($I336)=4),VLOOKUP($I336,_311_Table3,MATCH($B336,_311_Table3_ColumnLookup,0),FALSE),
  IF(AND(VALUE(LEFT($A336,3))=311,OR($B336="I2",$B336="J2",$B336="K2",$B336="L2")),VLOOKUP('311'!$G$58,_311_Table3,MATCH(MID($B336,1,1),_311_Table3_ColumnLookup,0),FALSE),
  IF(AND(VALUE(LEFT($A336,3))=311,RIGHT($B336,5)="Total"),VLOOKUP('311'!$G$59,_311_Table3,MATCH(MID($B336,1,1),_311_Table3_ColumnLookup,0),FALSE),
  IF(VALUE(LEFT($A336,3))=311,VLOOKUP(VALUE(MID($B336,2,1)),_311_Table3,MATCH(MID($B336,1,1),_311_Table3_ColumnLookup,0),FALSE)
+N("311"),
  IF(AND(VALUE(LEFT($A336,3))=312,LEFT($G336,10)="Unincepted",$B336="G "),VLOOKUP(" ULO",_312_Table3,MATCH('312'!$N$16,_312_Table3_ColumnLookup,0),FALSE),
  IF(AND(VALUE(LEFT($A336,3))=312,LEFT($G336,10)="Unincepted",$B336="O "),VLOOKUP(" ULO",_312_Table3,MATCH('312'!$V$16,_312_Table3_ColumnLookup,0),FALSE),
  IF(AND(VALUE(LEFT($A336,3))=312,LEFT($G336,10)="Unincepted",$B336="Q "),VLOOKUP(" ULO",_312_Table3,MATCH('312'!$X$16,_312_Table3_ColumnLookup,0),FALSE),
  IF(AND(VALUE(LEFT($A336,3))=312,LEFT($G336,10)="Unincepted"),VLOOKUP(" ULO",_312_Table3,MATCH(LEFT($B336,1),_312_Table3_ColumnLookup,0),FALSE),
  IF(AND(VALUE(LEFT($A336,3))=312,LEFT($G336,5)="Total",$B336="G "),VLOOKUP('312'!$F$80,_312_Table3,MATCH('312'!$N$16,_312_Table3_ColumnLookup,0),FALSE),
  IF(AND(VALUE(LEFT($A336,3))=312,LEFT($G336,5)="Total",$B336="O "),VLOOKUP('312'!$F$80,_312_Table3,MATCH('312'!$V$16,_312_Table3_ColumnLookup,0),FALSE),
  IF(AND(VALUE(LEFT($A336,3))=312,LEFT($G336,5)="Total",$B336="Q "),VLOOKUP('312'!$F$80,_312_Table3,MATCH('312'!$X$16,_312_Table3_ColumnLookup,0),FALSE),
  IF(AND(VALUE(LEFT($A336,3))=312,LEFT($G336,5)="Total"),VLOOKUP('312'!$F$80,_312_Table3,MATCH(LEFT($B336,1),_312_Table3_ColumnLookup,0),FALSE),
  IF(AND(VALUE(LEFT($A336,3))=312,LEN($I336)=4,$B336="G"),VLOOKUP($I336,_312_Table3,MATCH('312'!$N$16,_312_Table3_ColumnLookup,0),FALSE),
  IF(AND(VALUE(LEFT($A336,3))=312,LEN($I336)=4,$B336="O"),VLOOKUP($I336,_312_Table3,MATCH('312'!$V$16,_312_Table3_ColumnLookup,0),FALSE),
  IF(AND(VALUE(LEFT($A336,3))=312,LEN($I336)=4,$B336="Q"),VLOOKUP($I336,_312_Table3,MATCH('312'!$X$16,_312_Table3_ColumnLookup,0),FALSE),
  IF(AND(VALUE(LEFT($A336,3))=312,LEN($I336)=4),VLOOKUP($I336,_312_Table3,MATCH(LEFT($B336,1),_312_Table3_ColumnLookup,0),FALSE)
+N("312"),
  IF(VALUE(LEFT($A336,3))=313,VLOOKUP(VALUE(MID($B336,2,1)),_313_Table3,MATCH(MID($B336,1,1),_313_Table3_ColumnLookup,0),FALSE)
+N("313"),
  IF(AND(VALUE(LEFT($A336,3))=314,LEN($B336)=3),VLOOKUP(VALUE(MID($B336,2,2)),_314_Table3,MATCH(MID($B336,1,1),_314_Table3_ColumnLookup,0),FALSE),
  IF(VALUE(LEFT($A336,3))=314,VLOOKUP(VALUE(MID($B336,2,1)),_314_Table3,MATCH(MID($B336,1,1),_314_Table3_ColumnLookup,0),FALSE)
+N("314"),
""))))))))))))))))))))))))</f>
        <v>#NAME?</v>
      </c>
      <c r="G336" t="s">
        <v>1153</v>
      </c>
      <c r="H336" s="321">
        <f>IFERROR(
IF(ISERROR($D336)=FALSE,$D336,IF(ISERROR($E336)=FALSE,$E336,IF(ISERROR($F336)=FALSE,$F336
+N("012 checkboxes"),
IF(
IF(OR(LEFT($A336,9)="Syndicate",LEFT($A336,12)="NewSyndicate"),VLOOKUP($A336,'012'!$J:$ZW,MATCH("Link to button",'012'!$J$1:$ZW$1,0),0)
+N("309 checkbox"),
IF($C336="309 LCR Summary0",VLOOKUP("Notes990",'309'!$P:$ZZ,MATCH("Link to button",'309'!$P$1:$ZZ$1,0),0)
+N("313 checkboxes"),
IF($C336="313 Financial Information0LcmVsScr",IF($C336="309 LCR Summary0",VLOOKUP("LcmVsScr",'309'!$N:$ZZ,MATCH("Link to button",'309'!$N$1:$ZZ$1,0),0),
IF($C336="313 Financial Information0LcrDocAttached",IF($C336="309 LCR Summary0",VLOOKUP("LcrDocAttached",'309'!$N:$ZZ,MATCH("Link to button",'309'!$N$1:$ZZ$1,0),
0)))))))=1,TRUE,FALSE)
))),"")</f>
        <v>0</v>
      </c>
      <c r="I336">
        <v>1997</v>
      </c>
    </row>
    <row r="337" spans="1:9" customFormat="1">
      <c r="A337" s="237" t="str">
        <f>VLOOKUP($G337,CSVLookups!$B:$R,MATCH(A$1,CSVLookups!$B$1:$R$1,0),FALSE)</f>
        <v>312 Projected Solvency II Technical Provisions at Time Zero</v>
      </c>
      <c r="B337" s="237" t="str">
        <f>VLOOKUP($G337,CSVLookups!$B:$R,MATCH(B$1,CSVLookups!$B$1:$R$1,0),FALSE)</f>
        <v>K</v>
      </c>
      <c r="C337" s="238" t="str">
        <f t="shared" si="6"/>
        <v>312 Projected Solvency II Technical Provisions at Time ZeroK1997</v>
      </c>
      <c r="D337" s="238">
        <f>IF(AND(VALUE(LEFT($A337,3))=309,LEN($B337)=3),VLOOKUP(VALUE(MID($B337,2,2)),_309_Table1,MATCH(MID($B337,1,1),_309_Table1_ColumnLookup,0),FALSE),
  IF($C337="309 LCR SummaryA",OneYearSCR,IF($C337="309 LCR SummaryB",UltimateSCR,IF(VALUE(LEFT($A337,3))=309,VLOOKUP(VALUE(MID($B337,2,1)),_309_Table1,MATCH(MID($B337,1,1),_309_Table1_ColumnLookup,0),FALSE)
+N("309"),
  IF(VALUE(LEFT($A337,3))=310,VLOOKUP(VALUE(MID($B337,2,1)),_310_Table1,MATCH(MID($B337,1,1),_310_Table1_ColumnLookup,0),FALSE)
+N("310"),
  IF(AND(VALUE(LEFT($A337,3))=311,LEN($I337)=4),VLOOKUP($I337,_311_Table1,MATCH($B337,_311_Table1_ColumnLookup,0),FALSE),
  IF(AND(VALUE(LEFT($A337,3))=311,OR($B337="I2",$B337="J2",$B337="K2",$B337="L2")),VLOOKUP('311'!$G$58,_311_Table1,MATCH(MID($B337,1,1),_311_Table1_ColumnLookup,0),FALSE),
  IF(AND(VALUE(LEFT($A337,3))=311,RIGHT($B337,5)="Total"),VLOOKUP('311'!$G$59,_311_Table1,MATCH(MID($B337,1,1),_311_Table1_ColumnLookup,0),FALSE),
  IF(VALUE(LEFT($A337,3))=311,VLOOKUP(VALUE(MID($B337,2,1)),_311_Table1,MATCH(MID($B337,1,1),_311_Table1_ColumnLookup,0),FALSE)
+N("311"),
  IF(AND(VALUE(LEFT($A337,3))=312,LEFT($G337,10)="Unincepted",$B337="G "),VLOOKUP(" ULO",_312_Table1,MATCH('312'!$N$16,_312_Table1_ColumnLookup,0),FALSE),
  IF(AND(VALUE(LEFT($A337,3))=312,LEFT($G337,10)="Unincepted",$B337="O "),VLOOKUP(" ULO",_312_Table1,MATCH('312'!$V$16,_312_Table1_ColumnLookup,0),FALSE),
  IF(AND(VALUE(LEFT($A337,3))=312,LEFT($G337,10)="Unincepted",$B337="Q "),VLOOKUP(" ULO",_312_Table1,MATCH('312'!$X$16,_312_Table1_ColumnLookup,0),FALSE),
  IF(AND(VALUE(LEFT($A337,3))=312,LEFT($G337,10)="Unincepted"),VLOOKUP(" ULO",_312_Table1,MATCH(LEFT($B337,1),_312_Table1_ColumnLookup,0),FALSE),
  IF(AND(VALUE(LEFT($A337,3))=312,LEFT($G337,5)="Total",$B337="G "),VLOOKUP('312'!$F$80,_312_Table1,MATCH('312'!$N$16,_312_Table1_ColumnLookup,0),FALSE),
  IF(AND(VALUE(LEFT($A337,3))=312,LEFT($G337,5)="Total",$B337="O "),VLOOKUP('312'!$F$80,_312_Table1,MATCH('312'!$V$16,_312_Table1_ColumnLookup,0),FALSE),
  IF(AND(VALUE(LEFT($A337,3))=312,LEFT($G337,5)="Total",$B337="Q "),VLOOKUP('312'!$F$80,_312_Table1,MATCH('312'!$X$16,_312_Table1_ColumnLookup,0),FALSE),
  IF(AND(VALUE(LEFT($A337,3))=312,LEFT($G337,5)="Total"),VLOOKUP('312'!$F$80,_312_Table1,MATCH(LEFT($B337,1),_312_Table1_ColumnLookup,0),FALSE),
  IF(AND(VALUE(LEFT($A337,3))=312,LEN($I337)=4,$B337="G"),VLOOKUP($I337,_312_Table1,MATCH('312'!$N$16,_312_Table1_ColumnLookup,0),FALSE),
  IF(AND(VALUE(LEFT($A337,3))=312,LEN($I337)=4,$B337="O"),VLOOKUP($I337,_312_Table1,MATCH('312'!$V$16,_312_Table1_ColumnLookup,0),FALSE),
  IF(AND(VALUE(LEFT($A337,3))=312,LEN($I337)=4,$B337="Q"),VLOOKUP($I337,_312_Table1,MATCH('312'!$X$16,_312_Table1_ColumnLookup,0),FALSE),
  IF(AND(VALUE(LEFT($A337,3))=312,LEN($I337)=4),VLOOKUP($I337,_312_Table1,MATCH(LEFT($B337,1),_312_Table1_ColumnLookup,0),FALSE)
+N("312"),
  IF(VALUE(LEFT($A337,3))=313,VLOOKUP(VALUE(MID($B337,2,1)),_313_Table1,MATCH(MID($B337,1,1),_313_Table1_ColumnLookup,0),FALSE)
+N("313"),
  IF(AND(VALUE(LEFT($A337,3))=314,LEN($B337)=3),VLOOKUP(VALUE(MID($B337,2,2)),_314_Table1,MATCH(MID($B337,1,1),_314_Table1_ColumnLookup,0),FALSE),
  IF(VALUE(LEFT($A337,3))=314,VLOOKUP(VALUE(MID($B337,2,1)),_314_Table1,MATCH(MID($B337,1,1),_314_Table1_ColumnLookup,0),FALSE)
+N("314"),
""))))))))))))))))))))))))</f>
        <v>0</v>
      </c>
      <c r="E337" s="238" t="e">
        <f>IF(AND(VALUE(LEFT($A337,3))=309,LEN($B337)=3),VLOOKUP(VALUE(MID($B337,2,2)),_309_Table2,MATCH(MID($B337,1,1),_309_Table2_ColumnLookup,0),FALSE),
  IF($C337="309 LCR SummaryA",OneYearSCR,IF($C337="309 LCR SummaryB",UltimateSCR,IF(VALUE(LEFT($A337,3))=309,VLOOKUP(VALUE(MID($B337,2,1)),_309_Table2,MATCH(MID($B337,1,1),_309_Table2_ColumnLookup,0),FALSE)
+N("309"),
  IF(VALUE(LEFT($A337,3))=310,VLOOKUP(VALUE(MID($B337,2,1)),_310_Table2,MATCH(MID($B337,1,1),_310_Table2_ColumnLookup,0),FALSE)
+N("310"),
  IF(AND(VALUE(LEFT($A337,3))=311,LEN($I337)=4),VLOOKUP($I337,_311_Table2,MATCH($B337,_311_Table2_ColumnLookup,0),FALSE),
  IF(AND(VALUE(LEFT($A337,3))=311,OR($B337="I2",$B337="J2",$B337="K2",$B337="L2")),VLOOKUP('311'!$G$58,_311_Table2,MATCH(MID($B337,1,1),_311_Table2_ColumnLookup,0),FALSE),
  IF(AND(VALUE(LEFT($A337,3))=311,RIGHT($B337,5)="Total"),VLOOKUP('311'!$G$59,_311_Table2,MATCH(MID($B337,1,1),_311_Table2_ColumnLookup,0),FALSE),
  IF(VALUE(LEFT($A337,3))=311,VLOOKUP(VALUE(MID($B337,2,1)),_311_Table2,MATCH(MID($B337,1,1),_311_Table2_ColumnLookup,0),FALSE)
+N("311"),
  IF(AND(VALUE(LEFT($A337,3))=312,LEFT($G337,10)="Unincepted",$B337="G "),VLOOKUP(" ULO",_312_Table2,MATCH('312'!$N$16,_312_Table2_ColumnLookup,0),FALSE),
  IF(AND(VALUE(LEFT($A337,3))=312,LEFT($G337,10)="Unincepted",$B337="O "),VLOOKUP(" ULO",_312_Table2,MATCH('312'!$V$16,_312_Table2_ColumnLookup,0),FALSE),
  IF(AND(VALUE(LEFT($A337,3))=312,LEFT($G337,10)="Unincepted",$B337="Q "),VLOOKUP(" ULO",_312_Table2,MATCH('312'!$X$16,_312_Table2_ColumnLookup,0),FALSE),
  IF(AND(VALUE(LEFT($A337,3))=312,LEFT($G337,10)="Unincepted"),VLOOKUP(" ULO",_312_Table2,MATCH(LEFT($B337,1),_312_Table2_ColumnLookup,0),FALSE),
  IF(AND(VALUE(LEFT($A337,3))=312,LEFT($G337,5)="Total",$B337="G "),VLOOKUP('312'!$F$80,_312_Table2,MATCH('312'!$N$16,_312_Table2_ColumnLookup,0),FALSE),
  IF(AND(VALUE(LEFT($A337,3))=312,LEFT($G337,5)="Total",$B337="O "),VLOOKUP('312'!$F$80,_312_Table2,MATCH('312'!$V$16,_312_Table2_ColumnLookup,0),FALSE),
  IF(AND(VALUE(LEFT($A337,3))=312,LEFT($G337,5)="Total",$B337="Q "),VLOOKUP('312'!$F$80,_312_Table2,MATCH('312'!$X$16,_312_Table2_ColumnLookup,0),FALSE),
  IF(AND(VALUE(LEFT($A337,3))=312,LEFT($G337,5)="Total"),VLOOKUP('312'!$F$80,_312_Table2,MATCH(LEFT($B337,1),_312_Table2_ColumnLookup,0),FALSE),
  IF(AND(VALUE(LEFT($A337,3))=312,LEN($I337)=4,$B337="G"),VLOOKUP($I337,_312_Table2,MATCH('312'!$N$16,_312_Table2_ColumnLookup,0),FALSE),
  IF(AND(VALUE(LEFT($A337,3))=312,LEN($I337)=4,$B337="O"),VLOOKUP($I337,_312_Table2,MATCH('312'!$V$16,_312_Table2_ColumnLookup,0),FALSE),
  IF(AND(VALUE(LEFT($A337,3))=312,LEN($I337)=4,$B337="Q"),VLOOKUP($I337,_312_Table2,MATCH('312'!$X$16,_312_Table2_ColumnLookup,0),FALSE),
  IF(AND(VALUE(LEFT($A337,3))=312,LEN($I337)=4),VLOOKUP($I337,_312_Table2,MATCH(LEFT($B337,1),_312_Table2_ColumnLookup,0),FALSE)
+N("312"),
  IF(VALUE(LEFT($A337,3))=313,VLOOKUP(VALUE(MID($B337,2,1)),_313_Table2,MATCH(MID($B337,1,1),_313_Table2_ColumnLookup,0),FALSE)
+N("313"),
  IF(AND(VALUE(LEFT($A337,3))=314,LEN($B337)=3),VLOOKUP(VALUE(MID($B337,2,2)),_314_Table2,MATCH(MID($B337,1,1),_314_Table2_ColumnLookup,0),FALSE),
  IF(VALUE(LEFT($A337,3))=314,VLOOKUP(VALUE(MID($B337,2,1)),_314_Table2,MATCH(MID($B337,1,1),_314_Table2_ColumnLookup,0),FALSE)
+N("314"),
""))))))))))))))))))))))))</f>
        <v>#NAME?</v>
      </c>
      <c r="F337" s="238" t="e">
        <f>IF(AND(VALUE(LEFT($A337,3))=309,LEN($B337)=3),VLOOKUP(VALUE(MID($B337,2,2)),_309_Table3,MATCH(MID($B337,1,1),_309_Table3_ColumnLookup,0),FALSE),
  IF($C337="309 LCR SummaryA",OneYearSCR,IF($C337="309 LCR SummaryB",UltimateSCR,IF(VALUE(LEFT($A337,3))=309,VLOOKUP(VALUE(MID($B337,2,1)),_309_Table3,MATCH(MID($B337,1,1),_309_Table3_ColumnLookup,0),FALSE)
+N("309"),
  IF(VALUE(LEFT($A337,3))=310,VLOOKUP(VALUE(MID($B337,2,1)),_310_Table3,MATCH(MID($B337,1,1),_310_Table3_ColumnLookup,0),FALSE)
+N("310"),
  IF(AND(VALUE(LEFT($A337,3))=311,LEN($I337)=4),VLOOKUP($I337,_311_Table3,MATCH($B337,_311_Table3_ColumnLookup,0),FALSE),
  IF(AND(VALUE(LEFT($A337,3))=311,OR($B337="I2",$B337="J2",$B337="K2",$B337="L2")),VLOOKUP('311'!$G$58,_311_Table3,MATCH(MID($B337,1,1),_311_Table3_ColumnLookup,0),FALSE),
  IF(AND(VALUE(LEFT($A337,3))=311,RIGHT($B337,5)="Total"),VLOOKUP('311'!$G$59,_311_Table3,MATCH(MID($B337,1,1),_311_Table3_ColumnLookup,0),FALSE),
  IF(VALUE(LEFT($A337,3))=311,VLOOKUP(VALUE(MID($B337,2,1)),_311_Table3,MATCH(MID($B337,1,1),_311_Table3_ColumnLookup,0),FALSE)
+N("311"),
  IF(AND(VALUE(LEFT($A337,3))=312,LEFT($G337,10)="Unincepted",$B337="G "),VLOOKUP(" ULO",_312_Table3,MATCH('312'!$N$16,_312_Table3_ColumnLookup,0),FALSE),
  IF(AND(VALUE(LEFT($A337,3))=312,LEFT($G337,10)="Unincepted",$B337="O "),VLOOKUP(" ULO",_312_Table3,MATCH('312'!$V$16,_312_Table3_ColumnLookup,0),FALSE),
  IF(AND(VALUE(LEFT($A337,3))=312,LEFT($G337,10)="Unincepted",$B337="Q "),VLOOKUP(" ULO",_312_Table3,MATCH('312'!$X$16,_312_Table3_ColumnLookup,0),FALSE),
  IF(AND(VALUE(LEFT($A337,3))=312,LEFT($G337,10)="Unincepted"),VLOOKUP(" ULO",_312_Table3,MATCH(LEFT($B337,1),_312_Table3_ColumnLookup,0),FALSE),
  IF(AND(VALUE(LEFT($A337,3))=312,LEFT($G337,5)="Total",$B337="G "),VLOOKUP('312'!$F$80,_312_Table3,MATCH('312'!$N$16,_312_Table3_ColumnLookup,0),FALSE),
  IF(AND(VALUE(LEFT($A337,3))=312,LEFT($G337,5)="Total",$B337="O "),VLOOKUP('312'!$F$80,_312_Table3,MATCH('312'!$V$16,_312_Table3_ColumnLookup,0),FALSE),
  IF(AND(VALUE(LEFT($A337,3))=312,LEFT($G337,5)="Total",$B337="Q "),VLOOKUP('312'!$F$80,_312_Table3,MATCH('312'!$X$16,_312_Table3_ColumnLookup,0),FALSE),
  IF(AND(VALUE(LEFT($A337,3))=312,LEFT($G337,5)="Total"),VLOOKUP('312'!$F$80,_312_Table3,MATCH(LEFT($B337,1),_312_Table3_ColumnLookup,0),FALSE),
  IF(AND(VALUE(LEFT($A337,3))=312,LEN($I337)=4,$B337="G"),VLOOKUP($I337,_312_Table3,MATCH('312'!$N$16,_312_Table3_ColumnLookup,0),FALSE),
  IF(AND(VALUE(LEFT($A337,3))=312,LEN($I337)=4,$B337="O"),VLOOKUP($I337,_312_Table3,MATCH('312'!$V$16,_312_Table3_ColumnLookup,0),FALSE),
  IF(AND(VALUE(LEFT($A337,3))=312,LEN($I337)=4,$B337="Q"),VLOOKUP($I337,_312_Table3,MATCH('312'!$X$16,_312_Table3_ColumnLookup,0),FALSE),
  IF(AND(VALUE(LEFT($A337,3))=312,LEN($I337)=4),VLOOKUP($I337,_312_Table3,MATCH(LEFT($B337,1),_312_Table3_ColumnLookup,0),FALSE)
+N("312"),
  IF(VALUE(LEFT($A337,3))=313,VLOOKUP(VALUE(MID($B337,2,1)),_313_Table3,MATCH(MID($B337,1,1),_313_Table3_ColumnLookup,0),FALSE)
+N("313"),
  IF(AND(VALUE(LEFT($A337,3))=314,LEN($B337)=3),VLOOKUP(VALUE(MID($B337,2,2)),_314_Table3,MATCH(MID($B337,1,1),_314_Table3_ColumnLookup,0),FALSE),
  IF(VALUE(LEFT($A337,3))=314,VLOOKUP(VALUE(MID($B337,2,1)),_314_Table3,MATCH(MID($B337,1,1),_314_Table3_ColumnLookup,0),FALSE)
+N("314"),
""))))))))))))))))))))))))</f>
        <v>#NAME?</v>
      </c>
      <c r="G337" t="s">
        <v>1154</v>
      </c>
      <c r="H337" s="321">
        <f>IFERROR(
IF(ISERROR($D337)=FALSE,$D337,IF(ISERROR($E337)=FALSE,$E337,IF(ISERROR($F337)=FALSE,$F337
+N("012 checkboxes"),
IF(
IF(OR(LEFT($A337,9)="Syndicate",LEFT($A337,12)="NewSyndicate"),VLOOKUP($A337,'012'!$J:$ZW,MATCH("Link to button",'012'!$J$1:$ZW$1,0),0)
+N("309 checkbox"),
IF($C337="309 LCR Summary0",VLOOKUP("Notes990",'309'!$P:$ZZ,MATCH("Link to button",'309'!$P$1:$ZZ$1,0),0)
+N("313 checkboxes"),
IF($C337="313 Financial Information0LcmVsScr",IF($C337="309 LCR Summary0",VLOOKUP("LcmVsScr",'309'!$N:$ZZ,MATCH("Link to button",'309'!$N$1:$ZZ$1,0),0),
IF($C337="313 Financial Information0LcrDocAttached",IF($C337="309 LCR Summary0",VLOOKUP("LcrDocAttached",'309'!$N:$ZZ,MATCH("Link to button",'309'!$N$1:$ZZ$1,0),
0)))))))=1,TRUE,FALSE)
))),"")</f>
        <v>0</v>
      </c>
      <c r="I337">
        <v>1997</v>
      </c>
    </row>
    <row r="338" spans="1:9" customFormat="1">
      <c r="A338" s="237" t="str">
        <f>VLOOKUP($G338,CSVLookups!$B:$R,MATCH(A$1,CSVLookups!$B$1:$R$1,0),FALSE)</f>
        <v>312 Projected Solvency II Technical Provisions at Time Zero</v>
      </c>
      <c r="B338" s="237" t="str">
        <f>VLOOKUP($G338,CSVLookups!$B:$R,MATCH(B$1,CSVLookups!$B$1:$R$1,0),FALSE)</f>
        <v>L</v>
      </c>
      <c r="C338" s="238" t="str">
        <f t="shared" si="6"/>
        <v>312 Projected Solvency II Technical Provisions at Time ZeroL1997</v>
      </c>
      <c r="D338" s="238">
        <f>IF(AND(VALUE(LEFT($A338,3))=309,LEN($B338)=3),VLOOKUP(VALUE(MID($B338,2,2)),_309_Table1,MATCH(MID($B338,1,1),_309_Table1_ColumnLookup,0),FALSE),
  IF($C338="309 LCR SummaryA",OneYearSCR,IF($C338="309 LCR SummaryB",UltimateSCR,IF(VALUE(LEFT($A338,3))=309,VLOOKUP(VALUE(MID($B338,2,1)),_309_Table1,MATCH(MID($B338,1,1),_309_Table1_ColumnLookup,0),FALSE)
+N("309"),
  IF(VALUE(LEFT($A338,3))=310,VLOOKUP(VALUE(MID($B338,2,1)),_310_Table1,MATCH(MID($B338,1,1),_310_Table1_ColumnLookup,0),FALSE)
+N("310"),
  IF(AND(VALUE(LEFT($A338,3))=311,LEN($I338)=4),VLOOKUP($I338,_311_Table1,MATCH($B338,_311_Table1_ColumnLookup,0),FALSE),
  IF(AND(VALUE(LEFT($A338,3))=311,OR($B338="I2",$B338="J2",$B338="K2",$B338="L2")),VLOOKUP('311'!$G$58,_311_Table1,MATCH(MID($B338,1,1),_311_Table1_ColumnLookup,0),FALSE),
  IF(AND(VALUE(LEFT($A338,3))=311,RIGHT($B338,5)="Total"),VLOOKUP('311'!$G$59,_311_Table1,MATCH(MID($B338,1,1),_311_Table1_ColumnLookup,0),FALSE),
  IF(VALUE(LEFT($A338,3))=311,VLOOKUP(VALUE(MID($B338,2,1)),_311_Table1,MATCH(MID($B338,1,1),_311_Table1_ColumnLookup,0),FALSE)
+N("311"),
  IF(AND(VALUE(LEFT($A338,3))=312,LEFT($G338,10)="Unincepted",$B338="G "),VLOOKUP(" ULO",_312_Table1,MATCH('312'!$N$16,_312_Table1_ColumnLookup,0),FALSE),
  IF(AND(VALUE(LEFT($A338,3))=312,LEFT($G338,10)="Unincepted",$B338="O "),VLOOKUP(" ULO",_312_Table1,MATCH('312'!$V$16,_312_Table1_ColumnLookup,0),FALSE),
  IF(AND(VALUE(LEFT($A338,3))=312,LEFT($G338,10)="Unincepted",$B338="Q "),VLOOKUP(" ULO",_312_Table1,MATCH('312'!$X$16,_312_Table1_ColumnLookup,0),FALSE),
  IF(AND(VALUE(LEFT($A338,3))=312,LEFT($G338,10)="Unincepted"),VLOOKUP(" ULO",_312_Table1,MATCH(LEFT($B338,1),_312_Table1_ColumnLookup,0),FALSE),
  IF(AND(VALUE(LEFT($A338,3))=312,LEFT($G338,5)="Total",$B338="G "),VLOOKUP('312'!$F$80,_312_Table1,MATCH('312'!$N$16,_312_Table1_ColumnLookup,0),FALSE),
  IF(AND(VALUE(LEFT($A338,3))=312,LEFT($G338,5)="Total",$B338="O "),VLOOKUP('312'!$F$80,_312_Table1,MATCH('312'!$V$16,_312_Table1_ColumnLookup,0),FALSE),
  IF(AND(VALUE(LEFT($A338,3))=312,LEFT($G338,5)="Total",$B338="Q "),VLOOKUP('312'!$F$80,_312_Table1,MATCH('312'!$X$16,_312_Table1_ColumnLookup,0),FALSE),
  IF(AND(VALUE(LEFT($A338,3))=312,LEFT($G338,5)="Total"),VLOOKUP('312'!$F$80,_312_Table1,MATCH(LEFT($B338,1),_312_Table1_ColumnLookup,0),FALSE),
  IF(AND(VALUE(LEFT($A338,3))=312,LEN($I338)=4,$B338="G"),VLOOKUP($I338,_312_Table1,MATCH('312'!$N$16,_312_Table1_ColumnLookup,0),FALSE),
  IF(AND(VALUE(LEFT($A338,3))=312,LEN($I338)=4,$B338="O"),VLOOKUP($I338,_312_Table1,MATCH('312'!$V$16,_312_Table1_ColumnLookup,0),FALSE),
  IF(AND(VALUE(LEFT($A338,3))=312,LEN($I338)=4,$B338="Q"),VLOOKUP($I338,_312_Table1,MATCH('312'!$X$16,_312_Table1_ColumnLookup,0),FALSE),
  IF(AND(VALUE(LEFT($A338,3))=312,LEN($I338)=4),VLOOKUP($I338,_312_Table1,MATCH(LEFT($B338,1),_312_Table1_ColumnLookup,0),FALSE)
+N("312"),
  IF(VALUE(LEFT($A338,3))=313,VLOOKUP(VALUE(MID($B338,2,1)),_313_Table1,MATCH(MID($B338,1,1),_313_Table1_ColumnLookup,0),FALSE)
+N("313"),
  IF(AND(VALUE(LEFT($A338,3))=314,LEN($B338)=3),VLOOKUP(VALUE(MID($B338,2,2)),_314_Table1,MATCH(MID($B338,1,1),_314_Table1_ColumnLookup,0),FALSE),
  IF(VALUE(LEFT($A338,3))=314,VLOOKUP(VALUE(MID($B338,2,1)),_314_Table1,MATCH(MID($B338,1,1),_314_Table1_ColumnLookup,0),FALSE)
+N("314"),
""))))))))))))))))))))))))</f>
        <v>0</v>
      </c>
      <c r="E338" s="238" t="e">
        <f>IF(AND(VALUE(LEFT($A338,3))=309,LEN($B338)=3),VLOOKUP(VALUE(MID($B338,2,2)),_309_Table2,MATCH(MID($B338,1,1),_309_Table2_ColumnLookup,0),FALSE),
  IF($C338="309 LCR SummaryA",OneYearSCR,IF($C338="309 LCR SummaryB",UltimateSCR,IF(VALUE(LEFT($A338,3))=309,VLOOKUP(VALUE(MID($B338,2,1)),_309_Table2,MATCH(MID($B338,1,1),_309_Table2_ColumnLookup,0),FALSE)
+N("309"),
  IF(VALUE(LEFT($A338,3))=310,VLOOKUP(VALUE(MID($B338,2,1)),_310_Table2,MATCH(MID($B338,1,1),_310_Table2_ColumnLookup,0),FALSE)
+N("310"),
  IF(AND(VALUE(LEFT($A338,3))=311,LEN($I338)=4),VLOOKUP($I338,_311_Table2,MATCH($B338,_311_Table2_ColumnLookup,0),FALSE),
  IF(AND(VALUE(LEFT($A338,3))=311,OR($B338="I2",$B338="J2",$B338="K2",$B338="L2")),VLOOKUP('311'!$G$58,_311_Table2,MATCH(MID($B338,1,1),_311_Table2_ColumnLookup,0),FALSE),
  IF(AND(VALUE(LEFT($A338,3))=311,RIGHT($B338,5)="Total"),VLOOKUP('311'!$G$59,_311_Table2,MATCH(MID($B338,1,1),_311_Table2_ColumnLookup,0),FALSE),
  IF(VALUE(LEFT($A338,3))=311,VLOOKUP(VALUE(MID($B338,2,1)),_311_Table2,MATCH(MID($B338,1,1),_311_Table2_ColumnLookup,0),FALSE)
+N("311"),
  IF(AND(VALUE(LEFT($A338,3))=312,LEFT($G338,10)="Unincepted",$B338="G "),VLOOKUP(" ULO",_312_Table2,MATCH('312'!$N$16,_312_Table2_ColumnLookup,0),FALSE),
  IF(AND(VALUE(LEFT($A338,3))=312,LEFT($G338,10)="Unincepted",$B338="O "),VLOOKUP(" ULO",_312_Table2,MATCH('312'!$V$16,_312_Table2_ColumnLookup,0),FALSE),
  IF(AND(VALUE(LEFT($A338,3))=312,LEFT($G338,10)="Unincepted",$B338="Q "),VLOOKUP(" ULO",_312_Table2,MATCH('312'!$X$16,_312_Table2_ColumnLookup,0),FALSE),
  IF(AND(VALUE(LEFT($A338,3))=312,LEFT($G338,10)="Unincepted"),VLOOKUP(" ULO",_312_Table2,MATCH(LEFT($B338,1),_312_Table2_ColumnLookup,0),FALSE),
  IF(AND(VALUE(LEFT($A338,3))=312,LEFT($G338,5)="Total",$B338="G "),VLOOKUP('312'!$F$80,_312_Table2,MATCH('312'!$N$16,_312_Table2_ColumnLookup,0),FALSE),
  IF(AND(VALUE(LEFT($A338,3))=312,LEFT($G338,5)="Total",$B338="O "),VLOOKUP('312'!$F$80,_312_Table2,MATCH('312'!$V$16,_312_Table2_ColumnLookup,0),FALSE),
  IF(AND(VALUE(LEFT($A338,3))=312,LEFT($G338,5)="Total",$B338="Q "),VLOOKUP('312'!$F$80,_312_Table2,MATCH('312'!$X$16,_312_Table2_ColumnLookup,0),FALSE),
  IF(AND(VALUE(LEFT($A338,3))=312,LEFT($G338,5)="Total"),VLOOKUP('312'!$F$80,_312_Table2,MATCH(LEFT($B338,1),_312_Table2_ColumnLookup,0),FALSE),
  IF(AND(VALUE(LEFT($A338,3))=312,LEN($I338)=4,$B338="G"),VLOOKUP($I338,_312_Table2,MATCH('312'!$N$16,_312_Table2_ColumnLookup,0),FALSE),
  IF(AND(VALUE(LEFT($A338,3))=312,LEN($I338)=4,$B338="O"),VLOOKUP($I338,_312_Table2,MATCH('312'!$V$16,_312_Table2_ColumnLookup,0),FALSE),
  IF(AND(VALUE(LEFT($A338,3))=312,LEN($I338)=4,$B338="Q"),VLOOKUP($I338,_312_Table2,MATCH('312'!$X$16,_312_Table2_ColumnLookup,0),FALSE),
  IF(AND(VALUE(LEFT($A338,3))=312,LEN($I338)=4),VLOOKUP($I338,_312_Table2,MATCH(LEFT($B338,1),_312_Table2_ColumnLookup,0),FALSE)
+N("312"),
  IF(VALUE(LEFT($A338,3))=313,VLOOKUP(VALUE(MID($B338,2,1)),_313_Table2,MATCH(MID($B338,1,1),_313_Table2_ColumnLookup,0),FALSE)
+N("313"),
  IF(AND(VALUE(LEFT($A338,3))=314,LEN($B338)=3),VLOOKUP(VALUE(MID($B338,2,2)),_314_Table2,MATCH(MID($B338,1,1),_314_Table2_ColumnLookup,0),FALSE),
  IF(VALUE(LEFT($A338,3))=314,VLOOKUP(VALUE(MID($B338,2,1)),_314_Table2,MATCH(MID($B338,1,1),_314_Table2_ColumnLookup,0),FALSE)
+N("314"),
""))))))))))))))))))))))))</f>
        <v>#NAME?</v>
      </c>
      <c r="F338" s="238" t="e">
        <f>IF(AND(VALUE(LEFT($A338,3))=309,LEN($B338)=3),VLOOKUP(VALUE(MID($B338,2,2)),_309_Table3,MATCH(MID($B338,1,1),_309_Table3_ColumnLookup,0),FALSE),
  IF($C338="309 LCR SummaryA",OneYearSCR,IF($C338="309 LCR SummaryB",UltimateSCR,IF(VALUE(LEFT($A338,3))=309,VLOOKUP(VALUE(MID($B338,2,1)),_309_Table3,MATCH(MID($B338,1,1),_309_Table3_ColumnLookup,0),FALSE)
+N("309"),
  IF(VALUE(LEFT($A338,3))=310,VLOOKUP(VALUE(MID($B338,2,1)),_310_Table3,MATCH(MID($B338,1,1),_310_Table3_ColumnLookup,0),FALSE)
+N("310"),
  IF(AND(VALUE(LEFT($A338,3))=311,LEN($I338)=4),VLOOKUP($I338,_311_Table3,MATCH($B338,_311_Table3_ColumnLookup,0),FALSE),
  IF(AND(VALUE(LEFT($A338,3))=311,OR($B338="I2",$B338="J2",$B338="K2",$B338="L2")),VLOOKUP('311'!$G$58,_311_Table3,MATCH(MID($B338,1,1),_311_Table3_ColumnLookup,0),FALSE),
  IF(AND(VALUE(LEFT($A338,3))=311,RIGHT($B338,5)="Total"),VLOOKUP('311'!$G$59,_311_Table3,MATCH(MID($B338,1,1),_311_Table3_ColumnLookup,0),FALSE),
  IF(VALUE(LEFT($A338,3))=311,VLOOKUP(VALUE(MID($B338,2,1)),_311_Table3,MATCH(MID($B338,1,1),_311_Table3_ColumnLookup,0),FALSE)
+N("311"),
  IF(AND(VALUE(LEFT($A338,3))=312,LEFT($G338,10)="Unincepted",$B338="G "),VLOOKUP(" ULO",_312_Table3,MATCH('312'!$N$16,_312_Table3_ColumnLookup,0),FALSE),
  IF(AND(VALUE(LEFT($A338,3))=312,LEFT($G338,10)="Unincepted",$B338="O "),VLOOKUP(" ULO",_312_Table3,MATCH('312'!$V$16,_312_Table3_ColumnLookup,0),FALSE),
  IF(AND(VALUE(LEFT($A338,3))=312,LEFT($G338,10)="Unincepted",$B338="Q "),VLOOKUP(" ULO",_312_Table3,MATCH('312'!$X$16,_312_Table3_ColumnLookup,0),FALSE),
  IF(AND(VALUE(LEFT($A338,3))=312,LEFT($G338,10)="Unincepted"),VLOOKUP(" ULO",_312_Table3,MATCH(LEFT($B338,1),_312_Table3_ColumnLookup,0),FALSE),
  IF(AND(VALUE(LEFT($A338,3))=312,LEFT($G338,5)="Total",$B338="G "),VLOOKUP('312'!$F$80,_312_Table3,MATCH('312'!$N$16,_312_Table3_ColumnLookup,0),FALSE),
  IF(AND(VALUE(LEFT($A338,3))=312,LEFT($G338,5)="Total",$B338="O "),VLOOKUP('312'!$F$80,_312_Table3,MATCH('312'!$V$16,_312_Table3_ColumnLookup,0),FALSE),
  IF(AND(VALUE(LEFT($A338,3))=312,LEFT($G338,5)="Total",$B338="Q "),VLOOKUP('312'!$F$80,_312_Table3,MATCH('312'!$X$16,_312_Table3_ColumnLookup,0),FALSE),
  IF(AND(VALUE(LEFT($A338,3))=312,LEFT($G338,5)="Total"),VLOOKUP('312'!$F$80,_312_Table3,MATCH(LEFT($B338,1),_312_Table3_ColumnLookup,0),FALSE),
  IF(AND(VALUE(LEFT($A338,3))=312,LEN($I338)=4,$B338="G"),VLOOKUP($I338,_312_Table3,MATCH('312'!$N$16,_312_Table3_ColumnLookup,0),FALSE),
  IF(AND(VALUE(LEFT($A338,3))=312,LEN($I338)=4,$B338="O"),VLOOKUP($I338,_312_Table3,MATCH('312'!$V$16,_312_Table3_ColumnLookup,0),FALSE),
  IF(AND(VALUE(LEFT($A338,3))=312,LEN($I338)=4,$B338="Q"),VLOOKUP($I338,_312_Table3,MATCH('312'!$X$16,_312_Table3_ColumnLookup,0),FALSE),
  IF(AND(VALUE(LEFT($A338,3))=312,LEN($I338)=4),VLOOKUP($I338,_312_Table3,MATCH(LEFT($B338,1),_312_Table3_ColumnLookup,0),FALSE)
+N("312"),
  IF(VALUE(LEFT($A338,3))=313,VLOOKUP(VALUE(MID($B338,2,1)),_313_Table3,MATCH(MID($B338,1,1),_313_Table3_ColumnLookup,0),FALSE)
+N("313"),
  IF(AND(VALUE(LEFT($A338,3))=314,LEN($B338)=3),VLOOKUP(VALUE(MID($B338,2,2)),_314_Table3,MATCH(MID($B338,1,1),_314_Table3_ColumnLookup,0),FALSE),
  IF(VALUE(LEFT($A338,3))=314,VLOOKUP(VALUE(MID($B338,2,1)),_314_Table3,MATCH(MID($B338,1,1),_314_Table3_ColumnLookup,0),FALSE)
+N("314"),
""))))))))))))))))))))))))</f>
        <v>#NAME?</v>
      </c>
      <c r="G338" t="s">
        <v>1156</v>
      </c>
      <c r="H338" s="321">
        <f>IFERROR(
IF(ISERROR($D338)=FALSE,$D338,IF(ISERROR($E338)=FALSE,$E338,IF(ISERROR($F338)=FALSE,$F338
+N("012 checkboxes"),
IF(
IF(OR(LEFT($A338,9)="Syndicate",LEFT($A338,12)="NewSyndicate"),VLOOKUP($A338,'012'!$J:$ZW,MATCH("Link to button",'012'!$J$1:$ZW$1,0),0)
+N("309 checkbox"),
IF($C338="309 LCR Summary0",VLOOKUP("Notes990",'309'!$P:$ZZ,MATCH("Link to button",'309'!$P$1:$ZZ$1,0),0)
+N("313 checkboxes"),
IF($C338="313 Financial Information0LcmVsScr",IF($C338="309 LCR Summary0",VLOOKUP("LcmVsScr",'309'!$N:$ZZ,MATCH("Link to button",'309'!$N$1:$ZZ$1,0),0),
IF($C338="313 Financial Information0LcrDocAttached",IF($C338="309 LCR Summary0",VLOOKUP("LcrDocAttached",'309'!$N:$ZZ,MATCH("Link to button",'309'!$N$1:$ZZ$1,0),
0)))))))=1,TRUE,FALSE)
))),"")</f>
        <v>0</v>
      </c>
      <c r="I338">
        <v>1997</v>
      </c>
    </row>
    <row r="339" spans="1:9" customFormat="1">
      <c r="A339" s="237" t="str">
        <f>VLOOKUP($G339,CSVLookups!$B:$R,MATCH(A$1,CSVLookups!$B$1:$R$1,0),FALSE)</f>
        <v>312 Projected Solvency II Technical Provisions at Time Zero</v>
      </c>
      <c r="B339" s="237" t="str">
        <f>VLOOKUP($G339,CSVLookups!$B:$R,MATCH(B$1,CSVLookups!$B$1:$R$1,0),FALSE)</f>
        <v>M</v>
      </c>
      <c r="C339" s="238" t="str">
        <f t="shared" si="6"/>
        <v>312 Projected Solvency II Technical Provisions at Time ZeroM1997</v>
      </c>
      <c r="D339" s="238">
        <f>IF(AND(VALUE(LEFT($A339,3))=309,LEN($B339)=3),VLOOKUP(VALUE(MID($B339,2,2)),_309_Table1,MATCH(MID($B339,1,1),_309_Table1_ColumnLookup,0),FALSE),
  IF($C339="309 LCR SummaryA",OneYearSCR,IF($C339="309 LCR SummaryB",UltimateSCR,IF(VALUE(LEFT($A339,3))=309,VLOOKUP(VALUE(MID($B339,2,1)),_309_Table1,MATCH(MID($B339,1,1),_309_Table1_ColumnLookup,0),FALSE)
+N("309"),
  IF(VALUE(LEFT($A339,3))=310,VLOOKUP(VALUE(MID($B339,2,1)),_310_Table1,MATCH(MID($B339,1,1),_310_Table1_ColumnLookup,0),FALSE)
+N("310"),
  IF(AND(VALUE(LEFT($A339,3))=311,LEN($I339)=4),VLOOKUP($I339,_311_Table1,MATCH($B339,_311_Table1_ColumnLookup,0),FALSE),
  IF(AND(VALUE(LEFT($A339,3))=311,OR($B339="I2",$B339="J2",$B339="K2",$B339="L2")),VLOOKUP('311'!$G$58,_311_Table1,MATCH(MID($B339,1,1),_311_Table1_ColumnLookup,0),FALSE),
  IF(AND(VALUE(LEFT($A339,3))=311,RIGHT($B339,5)="Total"),VLOOKUP('311'!$G$59,_311_Table1,MATCH(MID($B339,1,1),_311_Table1_ColumnLookup,0),FALSE),
  IF(VALUE(LEFT($A339,3))=311,VLOOKUP(VALUE(MID($B339,2,1)),_311_Table1,MATCH(MID($B339,1,1),_311_Table1_ColumnLookup,0),FALSE)
+N("311"),
  IF(AND(VALUE(LEFT($A339,3))=312,LEFT($G339,10)="Unincepted",$B339="G "),VLOOKUP(" ULO",_312_Table1,MATCH('312'!$N$16,_312_Table1_ColumnLookup,0),FALSE),
  IF(AND(VALUE(LEFT($A339,3))=312,LEFT($G339,10)="Unincepted",$B339="O "),VLOOKUP(" ULO",_312_Table1,MATCH('312'!$V$16,_312_Table1_ColumnLookup,0),FALSE),
  IF(AND(VALUE(LEFT($A339,3))=312,LEFT($G339,10)="Unincepted",$B339="Q "),VLOOKUP(" ULO",_312_Table1,MATCH('312'!$X$16,_312_Table1_ColumnLookup,0),FALSE),
  IF(AND(VALUE(LEFT($A339,3))=312,LEFT($G339,10)="Unincepted"),VLOOKUP(" ULO",_312_Table1,MATCH(LEFT($B339,1),_312_Table1_ColumnLookup,0),FALSE),
  IF(AND(VALUE(LEFT($A339,3))=312,LEFT($G339,5)="Total",$B339="G "),VLOOKUP('312'!$F$80,_312_Table1,MATCH('312'!$N$16,_312_Table1_ColumnLookup,0),FALSE),
  IF(AND(VALUE(LEFT($A339,3))=312,LEFT($G339,5)="Total",$B339="O "),VLOOKUP('312'!$F$80,_312_Table1,MATCH('312'!$V$16,_312_Table1_ColumnLookup,0),FALSE),
  IF(AND(VALUE(LEFT($A339,3))=312,LEFT($G339,5)="Total",$B339="Q "),VLOOKUP('312'!$F$80,_312_Table1,MATCH('312'!$X$16,_312_Table1_ColumnLookup,0),FALSE),
  IF(AND(VALUE(LEFT($A339,3))=312,LEFT($G339,5)="Total"),VLOOKUP('312'!$F$80,_312_Table1,MATCH(LEFT($B339,1),_312_Table1_ColumnLookup,0),FALSE),
  IF(AND(VALUE(LEFT($A339,3))=312,LEN($I339)=4,$B339="G"),VLOOKUP($I339,_312_Table1,MATCH('312'!$N$16,_312_Table1_ColumnLookup,0),FALSE),
  IF(AND(VALUE(LEFT($A339,3))=312,LEN($I339)=4,$B339="O"),VLOOKUP($I339,_312_Table1,MATCH('312'!$V$16,_312_Table1_ColumnLookup,0),FALSE),
  IF(AND(VALUE(LEFT($A339,3))=312,LEN($I339)=4,$B339="Q"),VLOOKUP($I339,_312_Table1,MATCH('312'!$X$16,_312_Table1_ColumnLookup,0),FALSE),
  IF(AND(VALUE(LEFT($A339,3))=312,LEN($I339)=4),VLOOKUP($I339,_312_Table1,MATCH(LEFT($B339,1),_312_Table1_ColumnLookup,0),FALSE)
+N("312"),
  IF(VALUE(LEFT($A339,3))=313,VLOOKUP(VALUE(MID($B339,2,1)),_313_Table1,MATCH(MID($B339,1,1),_313_Table1_ColumnLookup,0),FALSE)
+N("313"),
  IF(AND(VALUE(LEFT($A339,3))=314,LEN($B339)=3),VLOOKUP(VALUE(MID($B339,2,2)),_314_Table1,MATCH(MID($B339,1,1),_314_Table1_ColumnLookup,0),FALSE),
  IF(VALUE(LEFT($A339,3))=314,VLOOKUP(VALUE(MID($B339,2,1)),_314_Table1,MATCH(MID($B339,1,1),_314_Table1_ColumnLookup,0),FALSE)
+N("314"),
""))))))))))))))))))))))))</f>
        <v>0</v>
      </c>
      <c r="E339" s="238" t="e">
        <f>IF(AND(VALUE(LEFT($A339,3))=309,LEN($B339)=3),VLOOKUP(VALUE(MID($B339,2,2)),_309_Table2,MATCH(MID($B339,1,1),_309_Table2_ColumnLookup,0),FALSE),
  IF($C339="309 LCR SummaryA",OneYearSCR,IF($C339="309 LCR SummaryB",UltimateSCR,IF(VALUE(LEFT($A339,3))=309,VLOOKUP(VALUE(MID($B339,2,1)),_309_Table2,MATCH(MID($B339,1,1),_309_Table2_ColumnLookup,0),FALSE)
+N("309"),
  IF(VALUE(LEFT($A339,3))=310,VLOOKUP(VALUE(MID($B339,2,1)),_310_Table2,MATCH(MID($B339,1,1),_310_Table2_ColumnLookup,0),FALSE)
+N("310"),
  IF(AND(VALUE(LEFT($A339,3))=311,LEN($I339)=4),VLOOKUP($I339,_311_Table2,MATCH($B339,_311_Table2_ColumnLookup,0),FALSE),
  IF(AND(VALUE(LEFT($A339,3))=311,OR($B339="I2",$B339="J2",$B339="K2",$B339="L2")),VLOOKUP('311'!$G$58,_311_Table2,MATCH(MID($B339,1,1),_311_Table2_ColumnLookup,0),FALSE),
  IF(AND(VALUE(LEFT($A339,3))=311,RIGHT($B339,5)="Total"),VLOOKUP('311'!$G$59,_311_Table2,MATCH(MID($B339,1,1),_311_Table2_ColumnLookup,0),FALSE),
  IF(VALUE(LEFT($A339,3))=311,VLOOKUP(VALUE(MID($B339,2,1)),_311_Table2,MATCH(MID($B339,1,1),_311_Table2_ColumnLookup,0),FALSE)
+N("311"),
  IF(AND(VALUE(LEFT($A339,3))=312,LEFT($G339,10)="Unincepted",$B339="G "),VLOOKUP(" ULO",_312_Table2,MATCH('312'!$N$16,_312_Table2_ColumnLookup,0),FALSE),
  IF(AND(VALUE(LEFT($A339,3))=312,LEFT($G339,10)="Unincepted",$B339="O "),VLOOKUP(" ULO",_312_Table2,MATCH('312'!$V$16,_312_Table2_ColumnLookup,0),FALSE),
  IF(AND(VALUE(LEFT($A339,3))=312,LEFT($G339,10)="Unincepted",$B339="Q "),VLOOKUP(" ULO",_312_Table2,MATCH('312'!$X$16,_312_Table2_ColumnLookup,0),FALSE),
  IF(AND(VALUE(LEFT($A339,3))=312,LEFT($G339,10)="Unincepted"),VLOOKUP(" ULO",_312_Table2,MATCH(LEFT($B339,1),_312_Table2_ColumnLookup,0),FALSE),
  IF(AND(VALUE(LEFT($A339,3))=312,LEFT($G339,5)="Total",$B339="G "),VLOOKUP('312'!$F$80,_312_Table2,MATCH('312'!$N$16,_312_Table2_ColumnLookup,0),FALSE),
  IF(AND(VALUE(LEFT($A339,3))=312,LEFT($G339,5)="Total",$B339="O "),VLOOKUP('312'!$F$80,_312_Table2,MATCH('312'!$V$16,_312_Table2_ColumnLookup,0),FALSE),
  IF(AND(VALUE(LEFT($A339,3))=312,LEFT($G339,5)="Total",$B339="Q "),VLOOKUP('312'!$F$80,_312_Table2,MATCH('312'!$X$16,_312_Table2_ColumnLookup,0),FALSE),
  IF(AND(VALUE(LEFT($A339,3))=312,LEFT($G339,5)="Total"),VLOOKUP('312'!$F$80,_312_Table2,MATCH(LEFT($B339,1),_312_Table2_ColumnLookup,0),FALSE),
  IF(AND(VALUE(LEFT($A339,3))=312,LEN($I339)=4,$B339="G"),VLOOKUP($I339,_312_Table2,MATCH('312'!$N$16,_312_Table2_ColumnLookup,0),FALSE),
  IF(AND(VALUE(LEFT($A339,3))=312,LEN($I339)=4,$B339="O"),VLOOKUP($I339,_312_Table2,MATCH('312'!$V$16,_312_Table2_ColumnLookup,0),FALSE),
  IF(AND(VALUE(LEFT($A339,3))=312,LEN($I339)=4,$B339="Q"),VLOOKUP($I339,_312_Table2,MATCH('312'!$X$16,_312_Table2_ColumnLookup,0),FALSE),
  IF(AND(VALUE(LEFT($A339,3))=312,LEN($I339)=4),VLOOKUP($I339,_312_Table2,MATCH(LEFT($B339,1),_312_Table2_ColumnLookup,0),FALSE)
+N("312"),
  IF(VALUE(LEFT($A339,3))=313,VLOOKUP(VALUE(MID($B339,2,1)),_313_Table2,MATCH(MID($B339,1,1),_313_Table2_ColumnLookup,0),FALSE)
+N("313"),
  IF(AND(VALUE(LEFT($A339,3))=314,LEN($B339)=3),VLOOKUP(VALUE(MID($B339,2,2)),_314_Table2,MATCH(MID($B339,1,1),_314_Table2_ColumnLookup,0),FALSE),
  IF(VALUE(LEFT($A339,3))=314,VLOOKUP(VALUE(MID($B339,2,1)),_314_Table2,MATCH(MID($B339,1,1),_314_Table2_ColumnLookup,0),FALSE)
+N("314"),
""))))))))))))))))))))))))</f>
        <v>#NAME?</v>
      </c>
      <c r="F339" s="238" t="e">
        <f>IF(AND(VALUE(LEFT($A339,3))=309,LEN($B339)=3),VLOOKUP(VALUE(MID($B339,2,2)),_309_Table3,MATCH(MID($B339,1,1),_309_Table3_ColumnLookup,0),FALSE),
  IF($C339="309 LCR SummaryA",OneYearSCR,IF($C339="309 LCR SummaryB",UltimateSCR,IF(VALUE(LEFT($A339,3))=309,VLOOKUP(VALUE(MID($B339,2,1)),_309_Table3,MATCH(MID($B339,1,1),_309_Table3_ColumnLookup,0),FALSE)
+N("309"),
  IF(VALUE(LEFT($A339,3))=310,VLOOKUP(VALUE(MID($B339,2,1)),_310_Table3,MATCH(MID($B339,1,1),_310_Table3_ColumnLookup,0),FALSE)
+N("310"),
  IF(AND(VALUE(LEFT($A339,3))=311,LEN($I339)=4),VLOOKUP($I339,_311_Table3,MATCH($B339,_311_Table3_ColumnLookup,0),FALSE),
  IF(AND(VALUE(LEFT($A339,3))=311,OR($B339="I2",$B339="J2",$B339="K2",$B339="L2")),VLOOKUP('311'!$G$58,_311_Table3,MATCH(MID($B339,1,1),_311_Table3_ColumnLookup,0),FALSE),
  IF(AND(VALUE(LEFT($A339,3))=311,RIGHT($B339,5)="Total"),VLOOKUP('311'!$G$59,_311_Table3,MATCH(MID($B339,1,1),_311_Table3_ColumnLookup,0),FALSE),
  IF(VALUE(LEFT($A339,3))=311,VLOOKUP(VALUE(MID($B339,2,1)),_311_Table3,MATCH(MID($B339,1,1),_311_Table3_ColumnLookup,0),FALSE)
+N("311"),
  IF(AND(VALUE(LEFT($A339,3))=312,LEFT($G339,10)="Unincepted",$B339="G "),VLOOKUP(" ULO",_312_Table3,MATCH('312'!$N$16,_312_Table3_ColumnLookup,0),FALSE),
  IF(AND(VALUE(LEFT($A339,3))=312,LEFT($G339,10)="Unincepted",$B339="O "),VLOOKUP(" ULO",_312_Table3,MATCH('312'!$V$16,_312_Table3_ColumnLookup,0),FALSE),
  IF(AND(VALUE(LEFT($A339,3))=312,LEFT($G339,10)="Unincepted",$B339="Q "),VLOOKUP(" ULO",_312_Table3,MATCH('312'!$X$16,_312_Table3_ColumnLookup,0),FALSE),
  IF(AND(VALUE(LEFT($A339,3))=312,LEFT($G339,10)="Unincepted"),VLOOKUP(" ULO",_312_Table3,MATCH(LEFT($B339,1),_312_Table3_ColumnLookup,0),FALSE),
  IF(AND(VALUE(LEFT($A339,3))=312,LEFT($G339,5)="Total",$B339="G "),VLOOKUP('312'!$F$80,_312_Table3,MATCH('312'!$N$16,_312_Table3_ColumnLookup,0),FALSE),
  IF(AND(VALUE(LEFT($A339,3))=312,LEFT($G339,5)="Total",$B339="O "),VLOOKUP('312'!$F$80,_312_Table3,MATCH('312'!$V$16,_312_Table3_ColumnLookup,0),FALSE),
  IF(AND(VALUE(LEFT($A339,3))=312,LEFT($G339,5)="Total",$B339="Q "),VLOOKUP('312'!$F$80,_312_Table3,MATCH('312'!$X$16,_312_Table3_ColumnLookup,0),FALSE),
  IF(AND(VALUE(LEFT($A339,3))=312,LEFT($G339,5)="Total"),VLOOKUP('312'!$F$80,_312_Table3,MATCH(LEFT($B339,1),_312_Table3_ColumnLookup,0),FALSE),
  IF(AND(VALUE(LEFT($A339,3))=312,LEN($I339)=4,$B339="G"),VLOOKUP($I339,_312_Table3,MATCH('312'!$N$16,_312_Table3_ColumnLookup,0),FALSE),
  IF(AND(VALUE(LEFT($A339,3))=312,LEN($I339)=4,$B339="O"),VLOOKUP($I339,_312_Table3,MATCH('312'!$V$16,_312_Table3_ColumnLookup,0),FALSE),
  IF(AND(VALUE(LEFT($A339,3))=312,LEN($I339)=4,$B339="Q"),VLOOKUP($I339,_312_Table3,MATCH('312'!$X$16,_312_Table3_ColumnLookup,0),FALSE),
  IF(AND(VALUE(LEFT($A339,3))=312,LEN($I339)=4),VLOOKUP($I339,_312_Table3,MATCH(LEFT($B339,1),_312_Table3_ColumnLookup,0),FALSE)
+N("312"),
  IF(VALUE(LEFT($A339,3))=313,VLOOKUP(VALUE(MID($B339,2,1)),_313_Table3,MATCH(MID($B339,1,1),_313_Table3_ColumnLookup,0),FALSE)
+N("313"),
  IF(AND(VALUE(LEFT($A339,3))=314,LEN($B339)=3),VLOOKUP(VALUE(MID($B339,2,2)),_314_Table3,MATCH(MID($B339,1,1),_314_Table3_ColumnLookup,0),FALSE),
  IF(VALUE(LEFT($A339,3))=314,VLOOKUP(VALUE(MID($B339,2,1)),_314_Table3,MATCH(MID($B339,1,1),_314_Table3_ColumnLookup,0),FALSE)
+N("314"),
""))))))))))))))))))))))))</f>
        <v>#NAME?</v>
      </c>
      <c r="G339" t="s">
        <v>1158</v>
      </c>
      <c r="H339" s="321">
        <f>IFERROR(
IF(ISERROR($D339)=FALSE,$D339,IF(ISERROR($E339)=FALSE,$E339,IF(ISERROR($F339)=FALSE,$F339
+N("012 checkboxes"),
IF(
IF(OR(LEFT($A339,9)="Syndicate",LEFT($A339,12)="NewSyndicate"),VLOOKUP($A339,'012'!$J:$ZW,MATCH("Link to button",'012'!$J$1:$ZW$1,0),0)
+N("309 checkbox"),
IF($C339="309 LCR Summary0",VLOOKUP("Notes990",'309'!$P:$ZZ,MATCH("Link to button",'309'!$P$1:$ZZ$1,0),0)
+N("313 checkboxes"),
IF($C339="313 Financial Information0LcmVsScr",IF($C339="309 LCR Summary0",VLOOKUP("LcmVsScr",'309'!$N:$ZZ,MATCH("Link to button",'309'!$N$1:$ZZ$1,0),0),
IF($C339="313 Financial Information0LcrDocAttached",IF($C339="309 LCR Summary0",VLOOKUP("LcrDocAttached",'309'!$N:$ZZ,MATCH("Link to button",'309'!$N$1:$ZZ$1,0),
0)))))))=1,TRUE,FALSE)
))),"")</f>
        <v>0</v>
      </c>
      <c r="I339">
        <v>1997</v>
      </c>
    </row>
    <row r="340" spans="1:9" customFormat="1">
      <c r="A340" s="237" t="str">
        <f>VLOOKUP($G340,CSVLookups!$B:$R,MATCH(A$1,CSVLookups!$B$1:$R$1,0),FALSE)</f>
        <v>312 Projected Solvency II Technical Provisions at Time Zero</v>
      </c>
      <c r="B340" s="237" t="str">
        <f>VLOOKUP($G340,CSVLookups!$B:$R,MATCH(B$1,CSVLookups!$B$1:$R$1,0),FALSE)</f>
        <v>N</v>
      </c>
      <c r="C340" s="238" t="str">
        <f t="shared" si="6"/>
        <v>312 Projected Solvency II Technical Provisions at Time ZeroN1997</v>
      </c>
      <c r="D340" s="238">
        <f>IF(AND(VALUE(LEFT($A340,3))=309,LEN($B340)=3),VLOOKUP(VALUE(MID($B340,2,2)),_309_Table1,MATCH(MID($B340,1,1),_309_Table1_ColumnLookup,0),FALSE),
  IF($C340="309 LCR SummaryA",OneYearSCR,IF($C340="309 LCR SummaryB",UltimateSCR,IF(VALUE(LEFT($A340,3))=309,VLOOKUP(VALUE(MID($B340,2,1)),_309_Table1,MATCH(MID($B340,1,1),_309_Table1_ColumnLookup,0),FALSE)
+N("309"),
  IF(VALUE(LEFT($A340,3))=310,VLOOKUP(VALUE(MID($B340,2,1)),_310_Table1,MATCH(MID($B340,1,1),_310_Table1_ColumnLookup,0),FALSE)
+N("310"),
  IF(AND(VALUE(LEFT($A340,3))=311,LEN($I340)=4),VLOOKUP($I340,_311_Table1,MATCH($B340,_311_Table1_ColumnLookup,0),FALSE),
  IF(AND(VALUE(LEFT($A340,3))=311,OR($B340="I2",$B340="J2",$B340="K2",$B340="L2")),VLOOKUP('311'!$G$58,_311_Table1,MATCH(MID($B340,1,1),_311_Table1_ColumnLookup,0),FALSE),
  IF(AND(VALUE(LEFT($A340,3))=311,RIGHT($B340,5)="Total"),VLOOKUP('311'!$G$59,_311_Table1,MATCH(MID($B340,1,1),_311_Table1_ColumnLookup,0),FALSE),
  IF(VALUE(LEFT($A340,3))=311,VLOOKUP(VALUE(MID($B340,2,1)),_311_Table1,MATCH(MID($B340,1,1),_311_Table1_ColumnLookup,0),FALSE)
+N("311"),
  IF(AND(VALUE(LEFT($A340,3))=312,LEFT($G340,10)="Unincepted",$B340="G "),VLOOKUP(" ULO",_312_Table1,MATCH('312'!$N$16,_312_Table1_ColumnLookup,0),FALSE),
  IF(AND(VALUE(LEFT($A340,3))=312,LEFT($G340,10)="Unincepted",$B340="O "),VLOOKUP(" ULO",_312_Table1,MATCH('312'!$V$16,_312_Table1_ColumnLookup,0),FALSE),
  IF(AND(VALUE(LEFT($A340,3))=312,LEFT($G340,10)="Unincepted",$B340="Q "),VLOOKUP(" ULO",_312_Table1,MATCH('312'!$X$16,_312_Table1_ColumnLookup,0),FALSE),
  IF(AND(VALUE(LEFT($A340,3))=312,LEFT($G340,10)="Unincepted"),VLOOKUP(" ULO",_312_Table1,MATCH(LEFT($B340,1),_312_Table1_ColumnLookup,0),FALSE),
  IF(AND(VALUE(LEFT($A340,3))=312,LEFT($G340,5)="Total",$B340="G "),VLOOKUP('312'!$F$80,_312_Table1,MATCH('312'!$N$16,_312_Table1_ColumnLookup,0),FALSE),
  IF(AND(VALUE(LEFT($A340,3))=312,LEFT($G340,5)="Total",$B340="O "),VLOOKUP('312'!$F$80,_312_Table1,MATCH('312'!$V$16,_312_Table1_ColumnLookup,0),FALSE),
  IF(AND(VALUE(LEFT($A340,3))=312,LEFT($G340,5)="Total",$B340="Q "),VLOOKUP('312'!$F$80,_312_Table1,MATCH('312'!$X$16,_312_Table1_ColumnLookup,0),FALSE),
  IF(AND(VALUE(LEFT($A340,3))=312,LEFT($G340,5)="Total"),VLOOKUP('312'!$F$80,_312_Table1,MATCH(LEFT($B340,1),_312_Table1_ColumnLookup,0),FALSE),
  IF(AND(VALUE(LEFT($A340,3))=312,LEN($I340)=4,$B340="G"),VLOOKUP($I340,_312_Table1,MATCH('312'!$N$16,_312_Table1_ColumnLookup,0),FALSE),
  IF(AND(VALUE(LEFT($A340,3))=312,LEN($I340)=4,$B340="O"),VLOOKUP($I340,_312_Table1,MATCH('312'!$V$16,_312_Table1_ColumnLookup,0),FALSE),
  IF(AND(VALUE(LEFT($A340,3))=312,LEN($I340)=4,$B340="Q"),VLOOKUP($I340,_312_Table1,MATCH('312'!$X$16,_312_Table1_ColumnLookup,0),FALSE),
  IF(AND(VALUE(LEFT($A340,3))=312,LEN($I340)=4),VLOOKUP($I340,_312_Table1,MATCH(LEFT($B340,1),_312_Table1_ColumnLookup,0),FALSE)
+N("312"),
  IF(VALUE(LEFT($A340,3))=313,VLOOKUP(VALUE(MID($B340,2,1)),_313_Table1,MATCH(MID($B340,1,1),_313_Table1_ColumnLookup,0),FALSE)
+N("313"),
  IF(AND(VALUE(LEFT($A340,3))=314,LEN($B340)=3),VLOOKUP(VALUE(MID($B340,2,2)),_314_Table1,MATCH(MID($B340,1,1),_314_Table1_ColumnLookup,0),FALSE),
  IF(VALUE(LEFT($A340,3))=314,VLOOKUP(VALUE(MID($B340,2,1)),_314_Table1,MATCH(MID($B340,1,1),_314_Table1_ColumnLookup,0),FALSE)
+N("314"),
""))))))))))))))))))))))))</f>
        <v>0</v>
      </c>
      <c r="E340" s="238" t="e">
        <f>IF(AND(VALUE(LEFT($A340,3))=309,LEN($B340)=3),VLOOKUP(VALUE(MID($B340,2,2)),_309_Table2,MATCH(MID($B340,1,1),_309_Table2_ColumnLookup,0),FALSE),
  IF($C340="309 LCR SummaryA",OneYearSCR,IF($C340="309 LCR SummaryB",UltimateSCR,IF(VALUE(LEFT($A340,3))=309,VLOOKUP(VALUE(MID($B340,2,1)),_309_Table2,MATCH(MID($B340,1,1),_309_Table2_ColumnLookup,0),FALSE)
+N("309"),
  IF(VALUE(LEFT($A340,3))=310,VLOOKUP(VALUE(MID($B340,2,1)),_310_Table2,MATCH(MID($B340,1,1),_310_Table2_ColumnLookup,0),FALSE)
+N("310"),
  IF(AND(VALUE(LEFT($A340,3))=311,LEN($I340)=4),VLOOKUP($I340,_311_Table2,MATCH($B340,_311_Table2_ColumnLookup,0),FALSE),
  IF(AND(VALUE(LEFT($A340,3))=311,OR($B340="I2",$B340="J2",$B340="K2",$B340="L2")),VLOOKUP('311'!$G$58,_311_Table2,MATCH(MID($B340,1,1),_311_Table2_ColumnLookup,0),FALSE),
  IF(AND(VALUE(LEFT($A340,3))=311,RIGHT($B340,5)="Total"),VLOOKUP('311'!$G$59,_311_Table2,MATCH(MID($B340,1,1),_311_Table2_ColumnLookup,0),FALSE),
  IF(VALUE(LEFT($A340,3))=311,VLOOKUP(VALUE(MID($B340,2,1)),_311_Table2,MATCH(MID($B340,1,1),_311_Table2_ColumnLookup,0),FALSE)
+N("311"),
  IF(AND(VALUE(LEFT($A340,3))=312,LEFT($G340,10)="Unincepted",$B340="G "),VLOOKUP(" ULO",_312_Table2,MATCH('312'!$N$16,_312_Table2_ColumnLookup,0),FALSE),
  IF(AND(VALUE(LEFT($A340,3))=312,LEFT($G340,10)="Unincepted",$B340="O "),VLOOKUP(" ULO",_312_Table2,MATCH('312'!$V$16,_312_Table2_ColumnLookup,0),FALSE),
  IF(AND(VALUE(LEFT($A340,3))=312,LEFT($G340,10)="Unincepted",$B340="Q "),VLOOKUP(" ULO",_312_Table2,MATCH('312'!$X$16,_312_Table2_ColumnLookup,0),FALSE),
  IF(AND(VALUE(LEFT($A340,3))=312,LEFT($G340,10)="Unincepted"),VLOOKUP(" ULO",_312_Table2,MATCH(LEFT($B340,1),_312_Table2_ColumnLookup,0),FALSE),
  IF(AND(VALUE(LEFT($A340,3))=312,LEFT($G340,5)="Total",$B340="G "),VLOOKUP('312'!$F$80,_312_Table2,MATCH('312'!$N$16,_312_Table2_ColumnLookup,0),FALSE),
  IF(AND(VALUE(LEFT($A340,3))=312,LEFT($G340,5)="Total",$B340="O "),VLOOKUP('312'!$F$80,_312_Table2,MATCH('312'!$V$16,_312_Table2_ColumnLookup,0),FALSE),
  IF(AND(VALUE(LEFT($A340,3))=312,LEFT($G340,5)="Total",$B340="Q "),VLOOKUP('312'!$F$80,_312_Table2,MATCH('312'!$X$16,_312_Table2_ColumnLookup,0),FALSE),
  IF(AND(VALUE(LEFT($A340,3))=312,LEFT($G340,5)="Total"),VLOOKUP('312'!$F$80,_312_Table2,MATCH(LEFT($B340,1),_312_Table2_ColumnLookup,0),FALSE),
  IF(AND(VALUE(LEFT($A340,3))=312,LEN($I340)=4,$B340="G"),VLOOKUP($I340,_312_Table2,MATCH('312'!$N$16,_312_Table2_ColumnLookup,0),FALSE),
  IF(AND(VALUE(LEFT($A340,3))=312,LEN($I340)=4,$B340="O"),VLOOKUP($I340,_312_Table2,MATCH('312'!$V$16,_312_Table2_ColumnLookup,0),FALSE),
  IF(AND(VALUE(LEFT($A340,3))=312,LEN($I340)=4,$B340="Q"),VLOOKUP($I340,_312_Table2,MATCH('312'!$X$16,_312_Table2_ColumnLookup,0),FALSE),
  IF(AND(VALUE(LEFT($A340,3))=312,LEN($I340)=4),VLOOKUP($I340,_312_Table2,MATCH(LEFT($B340,1),_312_Table2_ColumnLookup,0),FALSE)
+N("312"),
  IF(VALUE(LEFT($A340,3))=313,VLOOKUP(VALUE(MID($B340,2,1)),_313_Table2,MATCH(MID($B340,1,1),_313_Table2_ColumnLookup,0),FALSE)
+N("313"),
  IF(AND(VALUE(LEFT($A340,3))=314,LEN($B340)=3),VLOOKUP(VALUE(MID($B340,2,2)),_314_Table2,MATCH(MID($B340,1,1),_314_Table2_ColumnLookup,0),FALSE),
  IF(VALUE(LEFT($A340,3))=314,VLOOKUP(VALUE(MID($B340,2,1)),_314_Table2,MATCH(MID($B340,1,1),_314_Table2_ColumnLookup,0),FALSE)
+N("314"),
""))))))))))))))))))))))))</f>
        <v>#NAME?</v>
      </c>
      <c r="F340" s="238" t="e">
        <f>IF(AND(VALUE(LEFT($A340,3))=309,LEN($B340)=3),VLOOKUP(VALUE(MID($B340,2,2)),_309_Table3,MATCH(MID($B340,1,1),_309_Table3_ColumnLookup,0),FALSE),
  IF($C340="309 LCR SummaryA",OneYearSCR,IF($C340="309 LCR SummaryB",UltimateSCR,IF(VALUE(LEFT($A340,3))=309,VLOOKUP(VALUE(MID($B340,2,1)),_309_Table3,MATCH(MID($B340,1,1),_309_Table3_ColumnLookup,0),FALSE)
+N("309"),
  IF(VALUE(LEFT($A340,3))=310,VLOOKUP(VALUE(MID($B340,2,1)),_310_Table3,MATCH(MID($B340,1,1),_310_Table3_ColumnLookup,0),FALSE)
+N("310"),
  IF(AND(VALUE(LEFT($A340,3))=311,LEN($I340)=4),VLOOKUP($I340,_311_Table3,MATCH($B340,_311_Table3_ColumnLookup,0),FALSE),
  IF(AND(VALUE(LEFT($A340,3))=311,OR($B340="I2",$B340="J2",$B340="K2",$B340="L2")),VLOOKUP('311'!$G$58,_311_Table3,MATCH(MID($B340,1,1),_311_Table3_ColumnLookup,0),FALSE),
  IF(AND(VALUE(LEFT($A340,3))=311,RIGHT($B340,5)="Total"),VLOOKUP('311'!$G$59,_311_Table3,MATCH(MID($B340,1,1),_311_Table3_ColumnLookup,0),FALSE),
  IF(VALUE(LEFT($A340,3))=311,VLOOKUP(VALUE(MID($B340,2,1)),_311_Table3,MATCH(MID($B340,1,1),_311_Table3_ColumnLookup,0),FALSE)
+N("311"),
  IF(AND(VALUE(LEFT($A340,3))=312,LEFT($G340,10)="Unincepted",$B340="G "),VLOOKUP(" ULO",_312_Table3,MATCH('312'!$N$16,_312_Table3_ColumnLookup,0),FALSE),
  IF(AND(VALUE(LEFT($A340,3))=312,LEFT($G340,10)="Unincepted",$B340="O "),VLOOKUP(" ULO",_312_Table3,MATCH('312'!$V$16,_312_Table3_ColumnLookup,0),FALSE),
  IF(AND(VALUE(LEFT($A340,3))=312,LEFT($G340,10)="Unincepted",$B340="Q "),VLOOKUP(" ULO",_312_Table3,MATCH('312'!$X$16,_312_Table3_ColumnLookup,0),FALSE),
  IF(AND(VALUE(LEFT($A340,3))=312,LEFT($G340,10)="Unincepted"),VLOOKUP(" ULO",_312_Table3,MATCH(LEFT($B340,1),_312_Table3_ColumnLookup,0),FALSE),
  IF(AND(VALUE(LEFT($A340,3))=312,LEFT($G340,5)="Total",$B340="G "),VLOOKUP('312'!$F$80,_312_Table3,MATCH('312'!$N$16,_312_Table3_ColumnLookup,0),FALSE),
  IF(AND(VALUE(LEFT($A340,3))=312,LEFT($G340,5)="Total",$B340="O "),VLOOKUP('312'!$F$80,_312_Table3,MATCH('312'!$V$16,_312_Table3_ColumnLookup,0),FALSE),
  IF(AND(VALUE(LEFT($A340,3))=312,LEFT($G340,5)="Total",$B340="Q "),VLOOKUP('312'!$F$80,_312_Table3,MATCH('312'!$X$16,_312_Table3_ColumnLookup,0),FALSE),
  IF(AND(VALUE(LEFT($A340,3))=312,LEFT($G340,5)="Total"),VLOOKUP('312'!$F$80,_312_Table3,MATCH(LEFT($B340,1),_312_Table3_ColumnLookup,0),FALSE),
  IF(AND(VALUE(LEFT($A340,3))=312,LEN($I340)=4,$B340="G"),VLOOKUP($I340,_312_Table3,MATCH('312'!$N$16,_312_Table3_ColumnLookup,0),FALSE),
  IF(AND(VALUE(LEFT($A340,3))=312,LEN($I340)=4,$B340="O"),VLOOKUP($I340,_312_Table3,MATCH('312'!$V$16,_312_Table3_ColumnLookup,0),FALSE),
  IF(AND(VALUE(LEFT($A340,3))=312,LEN($I340)=4,$B340="Q"),VLOOKUP($I340,_312_Table3,MATCH('312'!$X$16,_312_Table3_ColumnLookup,0),FALSE),
  IF(AND(VALUE(LEFT($A340,3))=312,LEN($I340)=4),VLOOKUP($I340,_312_Table3,MATCH(LEFT($B340,1),_312_Table3_ColumnLookup,0),FALSE)
+N("312"),
  IF(VALUE(LEFT($A340,3))=313,VLOOKUP(VALUE(MID($B340,2,1)),_313_Table3,MATCH(MID($B340,1,1),_313_Table3_ColumnLookup,0),FALSE)
+N("313"),
  IF(AND(VALUE(LEFT($A340,3))=314,LEN($B340)=3),VLOOKUP(VALUE(MID($B340,2,2)),_314_Table3,MATCH(MID($B340,1,1),_314_Table3_ColumnLookup,0),FALSE),
  IF(VALUE(LEFT($A340,3))=314,VLOOKUP(VALUE(MID($B340,2,1)),_314_Table3,MATCH(MID($B340,1,1),_314_Table3_ColumnLookup,0),FALSE)
+N("314"),
""))))))))))))))))))))))))</f>
        <v>#NAME?</v>
      </c>
      <c r="G340" t="s">
        <v>1160</v>
      </c>
      <c r="H340" s="321">
        <f>IFERROR(
IF(ISERROR($D340)=FALSE,$D340,IF(ISERROR($E340)=FALSE,$E340,IF(ISERROR($F340)=FALSE,$F340
+N("012 checkboxes"),
IF(
IF(OR(LEFT($A340,9)="Syndicate",LEFT($A340,12)="NewSyndicate"),VLOOKUP($A340,'012'!$J:$ZW,MATCH("Link to button",'012'!$J$1:$ZW$1,0),0)
+N("309 checkbox"),
IF($C340="309 LCR Summary0",VLOOKUP("Notes990",'309'!$P:$ZZ,MATCH("Link to button",'309'!$P$1:$ZZ$1,0),0)
+N("313 checkboxes"),
IF($C340="313 Financial Information0LcmVsScr",IF($C340="309 LCR Summary0",VLOOKUP("LcmVsScr",'309'!$N:$ZZ,MATCH("Link to button",'309'!$N$1:$ZZ$1,0),0),
IF($C340="313 Financial Information0LcrDocAttached",IF($C340="309 LCR Summary0",VLOOKUP("LcrDocAttached",'309'!$N:$ZZ,MATCH("Link to button",'309'!$N$1:$ZZ$1,0),
0)))))))=1,TRUE,FALSE)
))),"")</f>
        <v>0</v>
      </c>
      <c r="I340">
        <v>1997</v>
      </c>
    </row>
    <row r="341" spans="1:9" customFormat="1">
      <c r="A341" s="237" t="str">
        <f>VLOOKUP($G341,CSVLookups!$B:$R,MATCH(A$1,CSVLookups!$B$1:$R$1,0),FALSE)</f>
        <v>312 Projected Solvency II Technical Provisions at Time Zero</v>
      </c>
      <c r="B341" s="237" t="str">
        <f>VLOOKUP($G341,CSVLookups!$B:$R,MATCH(B$1,CSVLookups!$B$1:$R$1,0),FALSE)</f>
        <v>O</v>
      </c>
      <c r="C341" s="238" t="str">
        <f t="shared" si="6"/>
        <v>312 Projected Solvency II Technical Provisions at Time ZeroO1997</v>
      </c>
      <c r="D341" s="238">
        <f>IF(AND(VALUE(LEFT($A341,3))=309,LEN($B341)=3),VLOOKUP(VALUE(MID($B341,2,2)),_309_Table1,MATCH(MID($B341,1,1),_309_Table1_ColumnLookup,0),FALSE),
  IF($C341="309 LCR SummaryA",OneYearSCR,IF($C341="309 LCR SummaryB",UltimateSCR,IF(VALUE(LEFT($A341,3))=309,VLOOKUP(VALUE(MID($B341,2,1)),_309_Table1,MATCH(MID($B341,1,1),_309_Table1_ColumnLookup,0),FALSE)
+N("309"),
  IF(VALUE(LEFT($A341,3))=310,VLOOKUP(VALUE(MID($B341,2,1)),_310_Table1,MATCH(MID($B341,1,1),_310_Table1_ColumnLookup,0),FALSE)
+N("310"),
  IF(AND(VALUE(LEFT($A341,3))=311,LEN($I341)=4),VLOOKUP($I341,_311_Table1,MATCH($B341,_311_Table1_ColumnLookup,0),FALSE),
  IF(AND(VALUE(LEFT($A341,3))=311,OR($B341="I2",$B341="J2",$B341="K2",$B341="L2")),VLOOKUP('311'!$G$58,_311_Table1,MATCH(MID($B341,1,1),_311_Table1_ColumnLookup,0),FALSE),
  IF(AND(VALUE(LEFT($A341,3))=311,RIGHT($B341,5)="Total"),VLOOKUP('311'!$G$59,_311_Table1,MATCH(MID($B341,1,1),_311_Table1_ColumnLookup,0),FALSE),
  IF(VALUE(LEFT($A341,3))=311,VLOOKUP(VALUE(MID($B341,2,1)),_311_Table1,MATCH(MID($B341,1,1),_311_Table1_ColumnLookup,0),FALSE)
+N("311"),
  IF(AND(VALUE(LEFT($A341,3))=312,LEFT($G341,10)="Unincepted",$B341="G "),VLOOKUP(" ULO",_312_Table1,MATCH('312'!$N$16,_312_Table1_ColumnLookup,0),FALSE),
  IF(AND(VALUE(LEFT($A341,3))=312,LEFT($G341,10)="Unincepted",$B341="O "),VLOOKUP(" ULO",_312_Table1,MATCH('312'!$V$16,_312_Table1_ColumnLookup,0),FALSE),
  IF(AND(VALUE(LEFT($A341,3))=312,LEFT($G341,10)="Unincepted",$B341="Q "),VLOOKUP(" ULO",_312_Table1,MATCH('312'!$X$16,_312_Table1_ColumnLookup,0),FALSE),
  IF(AND(VALUE(LEFT($A341,3))=312,LEFT($G341,10)="Unincepted"),VLOOKUP(" ULO",_312_Table1,MATCH(LEFT($B341,1),_312_Table1_ColumnLookup,0),FALSE),
  IF(AND(VALUE(LEFT($A341,3))=312,LEFT($G341,5)="Total",$B341="G "),VLOOKUP('312'!$F$80,_312_Table1,MATCH('312'!$N$16,_312_Table1_ColumnLookup,0),FALSE),
  IF(AND(VALUE(LEFT($A341,3))=312,LEFT($G341,5)="Total",$B341="O "),VLOOKUP('312'!$F$80,_312_Table1,MATCH('312'!$V$16,_312_Table1_ColumnLookup,0),FALSE),
  IF(AND(VALUE(LEFT($A341,3))=312,LEFT($G341,5)="Total",$B341="Q "),VLOOKUP('312'!$F$80,_312_Table1,MATCH('312'!$X$16,_312_Table1_ColumnLookup,0),FALSE),
  IF(AND(VALUE(LEFT($A341,3))=312,LEFT($G341,5)="Total"),VLOOKUP('312'!$F$80,_312_Table1,MATCH(LEFT($B341,1),_312_Table1_ColumnLookup,0),FALSE),
  IF(AND(VALUE(LEFT($A341,3))=312,LEN($I341)=4,$B341="G"),VLOOKUP($I341,_312_Table1,MATCH('312'!$N$16,_312_Table1_ColumnLookup,0),FALSE),
  IF(AND(VALUE(LEFT($A341,3))=312,LEN($I341)=4,$B341="O"),VLOOKUP($I341,_312_Table1,MATCH('312'!$V$16,_312_Table1_ColumnLookup,0),FALSE),
  IF(AND(VALUE(LEFT($A341,3))=312,LEN($I341)=4,$B341="Q"),VLOOKUP($I341,_312_Table1,MATCH('312'!$X$16,_312_Table1_ColumnLookup,0),FALSE),
  IF(AND(VALUE(LEFT($A341,3))=312,LEN($I341)=4),VLOOKUP($I341,_312_Table1,MATCH(LEFT($B341,1),_312_Table1_ColumnLookup,0),FALSE)
+N("312"),
  IF(VALUE(LEFT($A341,3))=313,VLOOKUP(VALUE(MID($B341,2,1)),_313_Table1,MATCH(MID($B341,1,1),_313_Table1_ColumnLookup,0),FALSE)
+N("313"),
  IF(AND(VALUE(LEFT($A341,3))=314,LEN($B341)=3),VLOOKUP(VALUE(MID($B341,2,2)),_314_Table1,MATCH(MID($B341,1,1),_314_Table1_ColumnLookup,0),FALSE),
  IF(VALUE(LEFT($A341,3))=314,VLOOKUP(VALUE(MID($B341,2,1)),_314_Table1,MATCH(MID($B341,1,1),_314_Table1_ColumnLookup,0),FALSE)
+N("314"),
""))))))))))))))))))))))))</f>
        <v>0</v>
      </c>
      <c r="E341" s="238" t="e">
        <f>IF(AND(VALUE(LEFT($A341,3))=309,LEN($B341)=3),VLOOKUP(VALUE(MID($B341,2,2)),_309_Table2,MATCH(MID($B341,1,1),_309_Table2_ColumnLookup,0),FALSE),
  IF($C341="309 LCR SummaryA",OneYearSCR,IF($C341="309 LCR SummaryB",UltimateSCR,IF(VALUE(LEFT($A341,3))=309,VLOOKUP(VALUE(MID($B341,2,1)),_309_Table2,MATCH(MID($B341,1,1),_309_Table2_ColumnLookup,0),FALSE)
+N("309"),
  IF(VALUE(LEFT($A341,3))=310,VLOOKUP(VALUE(MID($B341,2,1)),_310_Table2,MATCH(MID($B341,1,1),_310_Table2_ColumnLookup,0),FALSE)
+N("310"),
  IF(AND(VALUE(LEFT($A341,3))=311,LEN($I341)=4),VLOOKUP($I341,_311_Table2,MATCH($B341,_311_Table2_ColumnLookup,0),FALSE),
  IF(AND(VALUE(LEFT($A341,3))=311,OR($B341="I2",$B341="J2",$B341="K2",$B341="L2")),VLOOKUP('311'!$G$58,_311_Table2,MATCH(MID($B341,1,1),_311_Table2_ColumnLookup,0),FALSE),
  IF(AND(VALUE(LEFT($A341,3))=311,RIGHT($B341,5)="Total"),VLOOKUP('311'!$G$59,_311_Table2,MATCH(MID($B341,1,1),_311_Table2_ColumnLookup,0),FALSE),
  IF(VALUE(LEFT($A341,3))=311,VLOOKUP(VALUE(MID($B341,2,1)),_311_Table2,MATCH(MID($B341,1,1),_311_Table2_ColumnLookup,0),FALSE)
+N("311"),
  IF(AND(VALUE(LEFT($A341,3))=312,LEFT($G341,10)="Unincepted",$B341="G "),VLOOKUP(" ULO",_312_Table2,MATCH('312'!$N$16,_312_Table2_ColumnLookup,0),FALSE),
  IF(AND(VALUE(LEFT($A341,3))=312,LEFT($G341,10)="Unincepted",$B341="O "),VLOOKUP(" ULO",_312_Table2,MATCH('312'!$V$16,_312_Table2_ColumnLookup,0),FALSE),
  IF(AND(VALUE(LEFT($A341,3))=312,LEFT($G341,10)="Unincepted",$B341="Q "),VLOOKUP(" ULO",_312_Table2,MATCH('312'!$X$16,_312_Table2_ColumnLookup,0),FALSE),
  IF(AND(VALUE(LEFT($A341,3))=312,LEFT($G341,10)="Unincepted"),VLOOKUP(" ULO",_312_Table2,MATCH(LEFT($B341,1),_312_Table2_ColumnLookup,0),FALSE),
  IF(AND(VALUE(LEFT($A341,3))=312,LEFT($G341,5)="Total",$B341="G "),VLOOKUP('312'!$F$80,_312_Table2,MATCH('312'!$N$16,_312_Table2_ColumnLookup,0),FALSE),
  IF(AND(VALUE(LEFT($A341,3))=312,LEFT($G341,5)="Total",$B341="O "),VLOOKUP('312'!$F$80,_312_Table2,MATCH('312'!$V$16,_312_Table2_ColumnLookup,0),FALSE),
  IF(AND(VALUE(LEFT($A341,3))=312,LEFT($G341,5)="Total",$B341="Q "),VLOOKUP('312'!$F$80,_312_Table2,MATCH('312'!$X$16,_312_Table2_ColumnLookup,0),FALSE),
  IF(AND(VALUE(LEFT($A341,3))=312,LEFT($G341,5)="Total"),VLOOKUP('312'!$F$80,_312_Table2,MATCH(LEFT($B341,1),_312_Table2_ColumnLookup,0),FALSE),
  IF(AND(VALUE(LEFT($A341,3))=312,LEN($I341)=4,$B341="G"),VLOOKUP($I341,_312_Table2,MATCH('312'!$N$16,_312_Table2_ColumnLookup,0),FALSE),
  IF(AND(VALUE(LEFT($A341,3))=312,LEN($I341)=4,$B341="O"),VLOOKUP($I341,_312_Table2,MATCH('312'!$V$16,_312_Table2_ColumnLookup,0),FALSE),
  IF(AND(VALUE(LEFT($A341,3))=312,LEN($I341)=4,$B341="Q"),VLOOKUP($I341,_312_Table2,MATCH('312'!$X$16,_312_Table2_ColumnLookup,0),FALSE),
  IF(AND(VALUE(LEFT($A341,3))=312,LEN($I341)=4),VLOOKUP($I341,_312_Table2,MATCH(LEFT($B341,1),_312_Table2_ColumnLookup,0),FALSE)
+N("312"),
  IF(VALUE(LEFT($A341,3))=313,VLOOKUP(VALUE(MID($B341,2,1)),_313_Table2,MATCH(MID($B341,1,1),_313_Table2_ColumnLookup,0),FALSE)
+N("313"),
  IF(AND(VALUE(LEFT($A341,3))=314,LEN($B341)=3),VLOOKUP(VALUE(MID($B341,2,2)),_314_Table2,MATCH(MID($B341,1,1),_314_Table2_ColumnLookup,0),FALSE),
  IF(VALUE(LEFT($A341,3))=314,VLOOKUP(VALUE(MID($B341,2,1)),_314_Table2,MATCH(MID($B341,1,1),_314_Table2_ColumnLookup,0),FALSE)
+N("314"),
""))))))))))))))))))))))))</f>
        <v>#NAME?</v>
      </c>
      <c r="F341" s="238" t="e">
        <f>IF(AND(VALUE(LEFT($A341,3))=309,LEN($B341)=3),VLOOKUP(VALUE(MID($B341,2,2)),_309_Table3,MATCH(MID($B341,1,1),_309_Table3_ColumnLookup,0),FALSE),
  IF($C341="309 LCR SummaryA",OneYearSCR,IF($C341="309 LCR SummaryB",UltimateSCR,IF(VALUE(LEFT($A341,3))=309,VLOOKUP(VALUE(MID($B341,2,1)),_309_Table3,MATCH(MID($B341,1,1),_309_Table3_ColumnLookup,0),FALSE)
+N("309"),
  IF(VALUE(LEFT($A341,3))=310,VLOOKUP(VALUE(MID($B341,2,1)),_310_Table3,MATCH(MID($B341,1,1),_310_Table3_ColumnLookup,0),FALSE)
+N("310"),
  IF(AND(VALUE(LEFT($A341,3))=311,LEN($I341)=4),VLOOKUP($I341,_311_Table3,MATCH($B341,_311_Table3_ColumnLookup,0),FALSE),
  IF(AND(VALUE(LEFT($A341,3))=311,OR($B341="I2",$B341="J2",$B341="K2",$B341="L2")),VLOOKUP('311'!$G$58,_311_Table3,MATCH(MID($B341,1,1),_311_Table3_ColumnLookup,0),FALSE),
  IF(AND(VALUE(LEFT($A341,3))=311,RIGHT($B341,5)="Total"),VLOOKUP('311'!$G$59,_311_Table3,MATCH(MID($B341,1,1),_311_Table3_ColumnLookup,0),FALSE),
  IF(VALUE(LEFT($A341,3))=311,VLOOKUP(VALUE(MID($B341,2,1)),_311_Table3,MATCH(MID($B341,1,1),_311_Table3_ColumnLookup,0),FALSE)
+N("311"),
  IF(AND(VALUE(LEFT($A341,3))=312,LEFT($G341,10)="Unincepted",$B341="G "),VLOOKUP(" ULO",_312_Table3,MATCH('312'!$N$16,_312_Table3_ColumnLookup,0),FALSE),
  IF(AND(VALUE(LEFT($A341,3))=312,LEFT($G341,10)="Unincepted",$B341="O "),VLOOKUP(" ULO",_312_Table3,MATCH('312'!$V$16,_312_Table3_ColumnLookup,0),FALSE),
  IF(AND(VALUE(LEFT($A341,3))=312,LEFT($G341,10)="Unincepted",$B341="Q "),VLOOKUP(" ULO",_312_Table3,MATCH('312'!$X$16,_312_Table3_ColumnLookup,0),FALSE),
  IF(AND(VALUE(LEFT($A341,3))=312,LEFT($G341,10)="Unincepted"),VLOOKUP(" ULO",_312_Table3,MATCH(LEFT($B341,1),_312_Table3_ColumnLookup,0),FALSE),
  IF(AND(VALUE(LEFT($A341,3))=312,LEFT($G341,5)="Total",$B341="G "),VLOOKUP('312'!$F$80,_312_Table3,MATCH('312'!$N$16,_312_Table3_ColumnLookup,0),FALSE),
  IF(AND(VALUE(LEFT($A341,3))=312,LEFT($G341,5)="Total",$B341="O "),VLOOKUP('312'!$F$80,_312_Table3,MATCH('312'!$V$16,_312_Table3_ColumnLookup,0),FALSE),
  IF(AND(VALUE(LEFT($A341,3))=312,LEFT($G341,5)="Total",$B341="Q "),VLOOKUP('312'!$F$80,_312_Table3,MATCH('312'!$X$16,_312_Table3_ColumnLookup,0),FALSE),
  IF(AND(VALUE(LEFT($A341,3))=312,LEFT($G341,5)="Total"),VLOOKUP('312'!$F$80,_312_Table3,MATCH(LEFT($B341,1),_312_Table3_ColumnLookup,0),FALSE),
  IF(AND(VALUE(LEFT($A341,3))=312,LEN($I341)=4,$B341="G"),VLOOKUP($I341,_312_Table3,MATCH('312'!$N$16,_312_Table3_ColumnLookup,0),FALSE),
  IF(AND(VALUE(LEFT($A341,3))=312,LEN($I341)=4,$B341="O"),VLOOKUP($I341,_312_Table3,MATCH('312'!$V$16,_312_Table3_ColumnLookup,0),FALSE),
  IF(AND(VALUE(LEFT($A341,3))=312,LEN($I341)=4,$B341="Q"),VLOOKUP($I341,_312_Table3,MATCH('312'!$X$16,_312_Table3_ColumnLookup,0),FALSE),
  IF(AND(VALUE(LEFT($A341,3))=312,LEN($I341)=4),VLOOKUP($I341,_312_Table3,MATCH(LEFT($B341,1),_312_Table3_ColumnLookup,0),FALSE)
+N("312"),
  IF(VALUE(LEFT($A341,3))=313,VLOOKUP(VALUE(MID($B341,2,1)),_313_Table3,MATCH(MID($B341,1,1),_313_Table3_ColumnLookup,0),FALSE)
+N("313"),
  IF(AND(VALUE(LEFT($A341,3))=314,LEN($B341)=3),VLOOKUP(VALUE(MID($B341,2,2)),_314_Table3,MATCH(MID($B341,1,1),_314_Table3_ColumnLookup,0),FALSE),
  IF(VALUE(LEFT($A341,3))=314,VLOOKUP(VALUE(MID($B341,2,1)),_314_Table3,MATCH(MID($B341,1,1),_314_Table3_ColumnLookup,0),FALSE)
+N("314"),
""))))))))))))))))))))))))</f>
        <v>#NAME?</v>
      </c>
      <c r="G341" t="s">
        <v>1161</v>
      </c>
      <c r="H341" s="321">
        <f>IFERROR(
IF(ISERROR($D341)=FALSE,$D341,IF(ISERROR($E341)=FALSE,$E341,IF(ISERROR($F341)=FALSE,$F341
+N("012 checkboxes"),
IF(
IF(OR(LEFT($A341,9)="Syndicate",LEFT($A341,12)="NewSyndicate"),VLOOKUP($A341,'012'!$J:$ZW,MATCH("Link to button",'012'!$J$1:$ZW$1,0),0)
+N("309 checkbox"),
IF($C341="309 LCR Summary0",VLOOKUP("Notes990",'309'!$P:$ZZ,MATCH("Link to button",'309'!$P$1:$ZZ$1,0),0)
+N("313 checkboxes"),
IF($C341="313 Financial Information0LcmVsScr",IF($C341="309 LCR Summary0",VLOOKUP("LcmVsScr",'309'!$N:$ZZ,MATCH("Link to button",'309'!$N$1:$ZZ$1,0),0),
IF($C341="313 Financial Information0LcrDocAttached",IF($C341="309 LCR Summary0",VLOOKUP("LcrDocAttached",'309'!$N:$ZZ,MATCH("Link to button",'309'!$N$1:$ZZ$1,0),
0)))))))=1,TRUE,FALSE)
))),"")</f>
        <v>0</v>
      </c>
      <c r="I341">
        <v>1997</v>
      </c>
    </row>
    <row r="342" spans="1:9" customFormat="1">
      <c r="A342" s="237" t="str">
        <f>VLOOKUP($G342,CSVLookups!$B:$R,MATCH(A$1,CSVLookups!$B$1:$R$1,0),FALSE)</f>
        <v>312 Projected Solvency II Technical Provisions at Time Zero</v>
      </c>
      <c r="B342" s="237" t="str">
        <f>VLOOKUP($G342,CSVLookups!$B:$R,MATCH(B$1,CSVLookups!$B$1:$R$1,0),FALSE)</f>
        <v>P</v>
      </c>
      <c r="C342" s="238" t="str">
        <f t="shared" si="6"/>
        <v>312 Projected Solvency II Technical Provisions at Time ZeroP1997</v>
      </c>
      <c r="D342" s="238">
        <f>IF(AND(VALUE(LEFT($A342,3))=309,LEN($B342)=3),VLOOKUP(VALUE(MID($B342,2,2)),_309_Table1,MATCH(MID($B342,1,1),_309_Table1_ColumnLookup,0),FALSE),
  IF($C342="309 LCR SummaryA",OneYearSCR,IF($C342="309 LCR SummaryB",UltimateSCR,IF(VALUE(LEFT($A342,3))=309,VLOOKUP(VALUE(MID($B342,2,1)),_309_Table1,MATCH(MID($B342,1,1),_309_Table1_ColumnLookup,0),FALSE)
+N("309"),
  IF(VALUE(LEFT($A342,3))=310,VLOOKUP(VALUE(MID($B342,2,1)),_310_Table1,MATCH(MID($B342,1,1),_310_Table1_ColumnLookup,0),FALSE)
+N("310"),
  IF(AND(VALUE(LEFT($A342,3))=311,LEN($I342)=4),VLOOKUP($I342,_311_Table1,MATCH($B342,_311_Table1_ColumnLookup,0),FALSE),
  IF(AND(VALUE(LEFT($A342,3))=311,OR($B342="I2",$B342="J2",$B342="K2",$B342="L2")),VLOOKUP('311'!$G$58,_311_Table1,MATCH(MID($B342,1,1),_311_Table1_ColumnLookup,0),FALSE),
  IF(AND(VALUE(LEFT($A342,3))=311,RIGHT($B342,5)="Total"),VLOOKUP('311'!$G$59,_311_Table1,MATCH(MID($B342,1,1),_311_Table1_ColumnLookup,0),FALSE),
  IF(VALUE(LEFT($A342,3))=311,VLOOKUP(VALUE(MID($B342,2,1)),_311_Table1,MATCH(MID($B342,1,1),_311_Table1_ColumnLookup,0),FALSE)
+N("311"),
  IF(AND(VALUE(LEFT($A342,3))=312,LEFT($G342,10)="Unincepted",$B342="G "),VLOOKUP(" ULO",_312_Table1,MATCH('312'!$N$16,_312_Table1_ColumnLookup,0),FALSE),
  IF(AND(VALUE(LEFT($A342,3))=312,LEFT($G342,10)="Unincepted",$B342="O "),VLOOKUP(" ULO",_312_Table1,MATCH('312'!$V$16,_312_Table1_ColumnLookup,0),FALSE),
  IF(AND(VALUE(LEFT($A342,3))=312,LEFT($G342,10)="Unincepted",$B342="Q "),VLOOKUP(" ULO",_312_Table1,MATCH('312'!$X$16,_312_Table1_ColumnLookup,0),FALSE),
  IF(AND(VALUE(LEFT($A342,3))=312,LEFT($G342,10)="Unincepted"),VLOOKUP(" ULO",_312_Table1,MATCH(LEFT($B342,1),_312_Table1_ColumnLookup,0),FALSE),
  IF(AND(VALUE(LEFT($A342,3))=312,LEFT($G342,5)="Total",$B342="G "),VLOOKUP('312'!$F$80,_312_Table1,MATCH('312'!$N$16,_312_Table1_ColumnLookup,0),FALSE),
  IF(AND(VALUE(LEFT($A342,3))=312,LEFT($G342,5)="Total",$B342="O "),VLOOKUP('312'!$F$80,_312_Table1,MATCH('312'!$V$16,_312_Table1_ColumnLookup,0),FALSE),
  IF(AND(VALUE(LEFT($A342,3))=312,LEFT($G342,5)="Total",$B342="Q "),VLOOKUP('312'!$F$80,_312_Table1,MATCH('312'!$X$16,_312_Table1_ColumnLookup,0),FALSE),
  IF(AND(VALUE(LEFT($A342,3))=312,LEFT($G342,5)="Total"),VLOOKUP('312'!$F$80,_312_Table1,MATCH(LEFT($B342,1),_312_Table1_ColumnLookup,0),FALSE),
  IF(AND(VALUE(LEFT($A342,3))=312,LEN($I342)=4,$B342="G"),VLOOKUP($I342,_312_Table1,MATCH('312'!$N$16,_312_Table1_ColumnLookup,0),FALSE),
  IF(AND(VALUE(LEFT($A342,3))=312,LEN($I342)=4,$B342="O"),VLOOKUP($I342,_312_Table1,MATCH('312'!$V$16,_312_Table1_ColumnLookup,0),FALSE),
  IF(AND(VALUE(LEFT($A342,3))=312,LEN($I342)=4,$B342="Q"),VLOOKUP($I342,_312_Table1,MATCH('312'!$X$16,_312_Table1_ColumnLookup,0),FALSE),
  IF(AND(VALUE(LEFT($A342,3))=312,LEN($I342)=4),VLOOKUP($I342,_312_Table1,MATCH(LEFT($B342,1),_312_Table1_ColumnLookup,0),FALSE)
+N("312"),
  IF(VALUE(LEFT($A342,3))=313,VLOOKUP(VALUE(MID($B342,2,1)),_313_Table1,MATCH(MID($B342,1,1),_313_Table1_ColumnLookup,0),FALSE)
+N("313"),
  IF(AND(VALUE(LEFT($A342,3))=314,LEN($B342)=3),VLOOKUP(VALUE(MID($B342,2,2)),_314_Table1,MATCH(MID($B342,1,1),_314_Table1_ColumnLookup,0),FALSE),
  IF(VALUE(LEFT($A342,3))=314,VLOOKUP(VALUE(MID($B342,2,1)),_314_Table1,MATCH(MID($B342,1,1),_314_Table1_ColumnLookup,0),FALSE)
+N("314"),
""))))))))))))))))))))))))</f>
        <v>0</v>
      </c>
      <c r="E342" s="238" t="e">
        <f>IF(AND(VALUE(LEFT($A342,3))=309,LEN($B342)=3),VLOOKUP(VALUE(MID($B342,2,2)),_309_Table2,MATCH(MID($B342,1,1),_309_Table2_ColumnLookup,0),FALSE),
  IF($C342="309 LCR SummaryA",OneYearSCR,IF($C342="309 LCR SummaryB",UltimateSCR,IF(VALUE(LEFT($A342,3))=309,VLOOKUP(VALUE(MID($B342,2,1)),_309_Table2,MATCH(MID($B342,1,1),_309_Table2_ColumnLookup,0),FALSE)
+N("309"),
  IF(VALUE(LEFT($A342,3))=310,VLOOKUP(VALUE(MID($B342,2,1)),_310_Table2,MATCH(MID($B342,1,1),_310_Table2_ColumnLookup,0),FALSE)
+N("310"),
  IF(AND(VALUE(LEFT($A342,3))=311,LEN($I342)=4),VLOOKUP($I342,_311_Table2,MATCH($B342,_311_Table2_ColumnLookup,0),FALSE),
  IF(AND(VALUE(LEFT($A342,3))=311,OR($B342="I2",$B342="J2",$B342="K2",$B342="L2")),VLOOKUP('311'!$G$58,_311_Table2,MATCH(MID($B342,1,1),_311_Table2_ColumnLookup,0),FALSE),
  IF(AND(VALUE(LEFT($A342,3))=311,RIGHT($B342,5)="Total"),VLOOKUP('311'!$G$59,_311_Table2,MATCH(MID($B342,1,1),_311_Table2_ColumnLookup,0),FALSE),
  IF(VALUE(LEFT($A342,3))=311,VLOOKUP(VALUE(MID($B342,2,1)),_311_Table2,MATCH(MID($B342,1,1),_311_Table2_ColumnLookup,0),FALSE)
+N("311"),
  IF(AND(VALUE(LEFT($A342,3))=312,LEFT($G342,10)="Unincepted",$B342="G "),VLOOKUP(" ULO",_312_Table2,MATCH('312'!$N$16,_312_Table2_ColumnLookup,0),FALSE),
  IF(AND(VALUE(LEFT($A342,3))=312,LEFT($G342,10)="Unincepted",$B342="O "),VLOOKUP(" ULO",_312_Table2,MATCH('312'!$V$16,_312_Table2_ColumnLookup,0),FALSE),
  IF(AND(VALUE(LEFT($A342,3))=312,LEFT($G342,10)="Unincepted",$B342="Q "),VLOOKUP(" ULO",_312_Table2,MATCH('312'!$X$16,_312_Table2_ColumnLookup,0),FALSE),
  IF(AND(VALUE(LEFT($A342,3))=312,LEFT($G342,10)="Unincepted"),VLOOKUP(" ULO",_312_Table2,MATCH(LEFT($B342,1),_312_Table2_ColumnLookup,0),FALSE),
  IF(AND(VALUE(LEFT($A342,3))=312,LEFT($G342,5)="Total",$B342="G "),VLOOKUP('312'!$F$80,_312_Table2,MATCH('312'!$N$16,_312_Table2_ColumnLookup,0),FALSE),
  IF(AND(VALUE(LEFT($A342,3))=312,LEFT($G342,5)="Total",$B342="O "),VLOOKUP('312'!$F$80,_312_Table2,MATCH('312'!$V$16,_312_Table2_ColumnLookup,0),FALSE),
  IF(AND(VALUE(LEFT($A342,3))=312,LEFT($G342,5)="Total",$B342="Q "),VLOOKUP('312'!$F$80,_312_Table2,MATCH('312'!$X$16,_312_Table2_ColumnLookup,0),FALSE),
  IF(AND(VALUE(LEFT($A342,3))=312,LEFT($G342,5)="Total"),VLOOKUP('312'!$F$80,_312_Table2,MATCH(LEFT($B342,1),_312_Table2_ColumnLookup,0),FALSE),
  IF(AND(VALUE(LEFT($A342,3))=312,LEN($I342)=4,$B342="G"),VLOOKUP($I342,_312_Table2,MATCH('312'!$N$16,_312_Table2_ColumnLookup,0),FALSE),
  IF(AND(VALUE(LEFT($A342,3))=312,LEN($I342)=4,$B342="O"),VLOOKUP($I342,_312_Table2,MATCH('312'!$V$16,_312_Table2_ColumnLookup,0),FALSE),
  IF(AND(VALUE(LEFT($A342,3))=312,LEN($I342)=4,$B342="Q"),VLOOKUP($I342,_312_Table2,MATCH('312'!$X$16,_312_Table2_ColumnLookup,0),FALSE),
  IF(AND(VALUE(LEFT($A342,3))=312,LEN($I342)=4),VLOOKUP($I342,_312_Table2,MATCH(LEFT($B342,1),_312_Table2_ColumnLookup,0),FALSE)
+N("312"),
  IF(VALUE(LEFT($A342,3))=313,VLOOKUP(VALUE(MID($B342,2,1)),_313_Table2,MATCH(MID($B342,1,1),_313_Table2_ColumnLookup,0),FALSE)
+N("313"),
  IF(AND(VALUE(LEFT($A342,3))=314,LEN($B342)=3),VLOOKUP(VALUE(MID($B342,2,2)),_314_Table2,MATCH(MID($B342,1,1),_314_Table2_ColumnLookup,0),FALSE),
  IF(VALUE(LEFT($A342,3))=314,VLOOKUP(VALUE(MID($B342,2,1)),_314_Table2,MATCH(MID($B342,1,1),_314_Table2_ColumnLookup,0),FALSE)
+N("314"),
""))))))))))))))))))))))))</f>
        <v>#NAME?</v>
      </c>
      <c r="F342" s="238" t="e">
        <f>IF(AND(VALUE(LEFT($A342,3))=309,LEN($B342)=3),VLOOKUP(VALUE(MID($B342,2,2)),_309_Table3,MATCH(MID($B342,1,1),_309_Table3_ColumnLookup,0),FALSE),
  IF($C342="309 LCR SummaryA",OneYearSCR,IF($C342="309 LCR SummaryB",UltimateSCR,IF(VALUE(LEFT($A342,3))=309,VLOOKUP(VALUE(MID($B342,2,1)),_309_Table3,MATCH(MID($B342,1,1),_309_Table3_ColumnLookup,0),FALSE)
+N("309"),
  IF(VALUE(LEFT($A342,3))=310,VLOOKUP(VALUE(MID($B342,2,1)),_310_Table3,MATCH(MID($B342,1,1),_310_Table3_ColumnLookup,0),FALSE)
+N("310"),
  IF(AND(VALUE(LEFT($A342,3))=311,LEN($I342)=4),VLOOKUP($I342,_311_Table3,MATCH($B342,_311_Table3_ColumnLookup,0),FALSE),
  IF(AND(VALUE(LEFT($A342,3))=311,OR($B342="I2",$B342="J2",$B342="K2",$B342="L2")),VLOOKUP('311'!$G$58,_311_Table3,MATCH(MID($B342,1,1),_311_Table3_ColumnLookup,0),FALSE),
  IF(AND(VALUE(LEFT($A342,3))=311,RIGHT($B342,5)="Total"),VLOOKUP('311'!$G$59,_311_Table3,MATCH(MID($B342,1,1),_311_Table3_ColumnLookup,0),FALSE),
  IF(VALUE(LEFT($A342,3))=311,VLOOKUP(VALUE(MID($B342,2,1)),_311_Table3,MATCH(MID($B342,1,1),_311_Table3_ColumnLookup,0),FALSE)
+N("311"),
  IF(AND(VALUE(LEFT($A342,3))=312,LEFT($G342,10)="Unincepted",$B342="G "),VLOOKUP(" ULO",_312_Table3,MATCH('312'!$N$16,_312_Table3_ColumnLookup,0),FALSE),
  IF(AND(VALUE(LEFT($A342,3))=312,LEFT($G342,10)="Unincepted",$B342="O "),VLOOKUP(" ULO",_312_Table3,MATCH('312'!$V$16,_312_Table3_ColumnLookup,0),FALSE),
  IF(AND(VALUE(LEFT($A342,3))=312,LEFT($G342,10)="Unincepted",$B342="Q "),VLOOKUP(" ULO",_312_Table3,MATCH('312'!$X$16,_312_Table3_ColumnLookup,0),FALSE),
  IF(AND(VALUE(LEFT($A342,3))=312,LEFT($G342,10)="Unincepted"),VLOOKUP(" ULO",_312_Table3,MATCH(LEFT($B342,1),_312_Table3_ColumnLookup,0),FALSE),
  IF(AND(VALUE(LEFT($A342,3))=312,LEFT($G342,5)="Total",$B342="G "),VLOOKUP('312'!$F$80,_312_Table3,MATCH('312'!$N$16,_312_Table3_ColumnLookup,0),FALSE),
  IF(AND(VALUE(LEFT($A342,3))=312,LEFT($G342,5)="Total",$B342="O "),VLOOKUP('312'!$F$80,_312_Table3,MATCH('312'!$V$16,_312_Table3_ColumnLookup,0),FALSE),
  IF(AND(VALUE(LEFT($A342,3))=312,LEFT($G342,5)="Total",$B342="Q "),VLOOKUP('312'!$F$80,_312_Table3,MATCH('312'!$X$16,_312_Table3_ColumnLookup,0),FALSE),
  IF(AND(VALUE(LEFT($A342,3))=312,LEFT($G342,5)="Total"),VLOOKUP('312'!$F$80,_312_Table3,MATCH(LEFT($B342,1),_312_Table3_ColumnLookup,0),FALSE),
  IF(AND(VALUE(LEFT($A342,3))=312,LEN($I342)=4,$B342="G"),VLOOKUP($I342,_312_Table3,MATCH('312'!$N$16,_312_Table3_ColumnLookup,0),FALSE),
  IF(AND(VALUE(LEFT($A342,3))=312,LEN($I342)=4,$B342="O"),VLOOKUP($I342,_312_Table3,MATCH('312'!$V$16,_312_Table3_ColumnLookup,0),FALSE),
  IF(AND(VALUE(LEFT($A342,3))=312,LEN($I342)=4,$B342="Q"),VLOOKUP($I342,_312_Table3,MATCH('312'!$X$16,_312_Table3_ColumnLookup,0),FALSE),
  IF(AND(VALUE(LEFT($A342,3))=312,LEN($I342)=4),VLOOKUP($I342,_312_Table3,MATCH(LEFT($B342,1),_312_Table3_ColumnLookup,0),FALSE)
+N("312"),
  IF(VALUE(LEFT($A342,3))=313,VLOOKUP(VALUE(MID($B342,2,1)),_313_Table3,MATCH(MID($B342,1,1),_313_Table3_ColumnLookup,0),FALSE)
+N("313"),
  IF(AND(VALUE(LEFT($A342,3))=314,LEN($B342)=3),VLOOKUP(VALUE(MID($B342,2,2)),_314_Table3,MATCH(MID($B342,1,1),_314_Table3_ColumnLookup,0),FALSE),
  IF(VALUE(LEFT($A342,3))=314,VLOOKUP(VALUE(MID($B342,2,1)),_314_Table3,MATCH(MID($B342,1,1),_314_Table3_ColumnLookup,0),FALSE)
+N("314"),
""))))))))))))))))))))))))</f>
        <v>#NAME?</v>
      </c>
      <c r="G342" t="s">
        <v>1162</v>
      </c>
      <c r="H342" s="321">
        <f>IFERROR(
IF(ISERROR($D342)=FALSE,$D342,IF(ISERROR($E342)=FALSE,$E342,IF(ISERROR($F342)=FALSE,$F342
+N("012 checkboxes"),
IF(
IF(OR(LEFT($A342,9)="Syndicate",LEFT($A342,12)="NewSyndicate"),VLOOKUP($A342,'012'!$J:$ZW,MATCH("Link to button",'012'!$J$1:$ZW$1,0),0)
+N("309 checkbox"),
IF($C342="309 LCR Summary0",VLOOKUP("Notes990",'309'!$P:$ZZ,MATCH("Link to button",'309'!$P$1:$ZZ$1,0),0)
+N("313 checkboxes"),
IF($C342="313 Financial Information0LcmVsScr",IF($C342="309 LCR Summary0",VLOOKUP("LcmVsScr",'309'!$N:$ZZ,MATCH("Link to button",'309'!$N$1:$ZZ$1,0),0),
IF($C342="313 Financial Information0LcrDocAttached",IF($C342="309 LCR Summary0",VLOOKUP("LcrDocAttached",'309'!$N:$ZZ,MATCH("Link to button",'309'!$N$1:$ZZ$1,0),
0)))))))=1,TRUE,FALSE)
))),"")</f>
        <v>0</v>
      </c>
      <c r="I342">
        <v>1997</v>
      </c>
    </row>
    <row r="343" spans="1:9" customFormat="1">
      <c r="A343" s="237" t="str">
        <f>VLOOKUP($G343,CSVLookups!$B:$R,MATCH(A$1,CSVLookups!$B$1:$R$1,0),FALSE)</f>
        <v>312 Projected Solvency II Technical Provisions at Time Zero</v>
      </c>
      <c r="B343" s="237" t="str">
        <f>VLOOKUP($G343,CSVLookups!$B:$R,MATCH(B$1,CSVLookups!$B$1:$R$1,0),FALSE)</f>
        <v>Q</v>
      </c>
      <c r="C343" s="238" t="str">
        <f t="shared" si="6"/>
        <v>312 Projected Solvency II Technical Provisions at Time ZeroQ1997</v>
      </c>
      <c r="D343" s="238">
        <f>IF(AND(VALUE(LEFT($A343,3))=309,LEN($B343)=3),VLOOKUP(VALUE(MID($B343,2,2)),_309_Table1,MATCH(MID($B343,1,1),_309_Table1_ColumnLookup,0),FALSE),
  IF($C343="309 LCR SummaryA",OneYearSCR,IF($C343="309 LCR SummaryB",UltimateSCR,IF(VALUE(LEFT($A343,3))=309,VLOOKUP(VALUE(MID($B343,2,1)),_309_Table1,MATCH(MID($B343,1,1),_309_Table1_ColumnLookup,0),FALSE)
+N("309"),
  IF(VALUE(LEFT($A343,3))=310,VLOOKUP(VALUE(MID($B343,2,1)),_310_Table1,MATCH(MID($B343,1,1),_310_Table1_ColumnLookup,0),FALSE)
+N("310"),
  IF(AND(VALUE(LEFT($A343,3))=311,LEN($I343)=4),VLOOKUP($I343,_311_Table1,MATCH($B343,_311_Table1_ColumnLookup,0),FALSE),
  IF(AND(VALUE(LEFT($A343,3))=311,OR($B343="I2",$B343="J2",$B343="K2",$B343="L2")),VLOOKUP('311'!$G$58,_311_Table1,MATCH(MID($B343,1,1),_311_Table1_ColumnLookup,0),FALSE),
  IF(AND(VALUE(LEFT($A343,3))=311,RIGHT($B343,5)="Total"),VLOOKUP('311'!$G$59,_311_Table1,MATCH(MID($B343,1,1),_311_Table1_ColumnLookup,0),FALSE),
  IF(VALUE(LEFT($A343,3))=311,VLOOKUP(VALUE(MID($B343,2,1)),_311_Table1,MATCH(MID($B343,1,1),_311_Table1_ColumnLookup,0),FALSE)
+N("311"),
  IF(AND(VALUE(LEFT($A343,3))=312,LEFT($G343,10)="Unincepted",$B343="G "),VLOOKUP(" ULO",_312_Table1,MATCH('312'!$N$16,_312_Table1_ColumnLookup,0),FALSE),
  IF(AND(VALUE(LEFT($A343,3))=312,LEFT($G343,10)="Unincepted",$B343="O "),VLOOKUP(" ULO",_312_Table1,MATCH('312'!$V$16,_312_Table1_ColumnLookup,0),FALSE),
  IF(AND(VALUE(LEFT($A343,3))=312,LEFT($G343,10)="Unincepted",$B343="Q "),VLOOKUP(" ULO",_312_Table1,MATCH('312'!$X$16,_312_Table1_ColumnLookup,0),FALSE),
  IF(AND(VALUE(LEFT($A343,3))=312,LEFT($G343,10)="Unincepted"),VLOOKUP(" ULO",_312_Table1,MATCH(LEFT($B343,1),_312_Table1_ColumnLookup,0),FALSE),
  IF(AND(VALUE(LEFT($A343,3))=312,LEFT($G343,5)="Total",$B343="G "),VLOOKUP('312'!$F$80,_312_Table1,MATCH('312'!$N$16,_312_Table1_ColumnLookup,0),FALSE),
  IF(AND(VALUE(LEFT($A343,3))=312,LEFT($G343,5)="Total",$B343="O "),VLOOKUP('312'!$F$80,_312_Table1,MATCH('312'!$V$16,_312_Table1_ColumnLookup,0),FALSE),
  IF(AND(VALUE(LEFT($A343,3))=312,LEFT($G343,5)="Total",$B343="Q "),VLOOKUP('312'!$F$80,_312_Table1,MATCH('312'!$X$16,_312_Table1_ColumnLookup,0),FALSE),
  IF(AND(VALUE(LEFT($A343,3))=312,LEFT($G343,5)="Total"),VLOOKUP('312'!$F$80,_312_Table1,MATCH(LEFT($B343,1),_312_Table1_ColumnLookup,0),FALSE),
  IF(AND(VALUE(LEFT($A343,3))=312,LEN($I343)=4,$B343="G"),VLOOKUP($I343,_312_Table1,MATCH('312'!$N$16,_312_Table1_ColumnLookup,0),FALSE),
  IF(AND(VALUE(LEFT($A343,3))=312,LEN($I343)=4,$B343="O"),VLOOKUP($I343,_312_Table1,MATCH('312'!$V$16,_312_Table1_ColumnLookup,0),FALSE),
  IF(AND(VALUE(LEFT($A343,3))=312,LEN($I343)=4,$B343="Q"),VLOOKUP($I343,_312_Table1,MATCH('312'!$X$16,_312_Table1_ColumnLookup,0),FALSE),
  IF(AND(VALUE(LEFT($A343,3))=312,LEN($I343)=4),VLOOKUP($I343,_312_Table1,MATCH(LEFT($B343,1),_312_Table1_ColumnLookup,0),FALSE)
+N("312"),
  IF(VALUE(LEFT($A343,3))=313,VLOOKUP(VALUE(MID($B343,2,1)),_313_Table1,MATCH(MID($B343,1,1),_313_Table1_ColumnLookup,0),FALSE)
+N("313"),
  IF(AND(VALUE(LEFT($A343,3))=314,LEN($B343)=3),VLOOKUP(VALUE(MID($B343,2,2)),_314_Table1,MATCH(MID($B343,1,1),_314_Table1_ColumnLookup,0),FALSE),
  IF(VALUE(LEFT($A343,3))=314,VLOOKUP(VALUE(MID($B343,2,1)),_314_Table1,MATCH(MID($B343,1,1),_314_Table1_ColumnLookup,0),FALSE)
+N("314"),
""))))))))))))))))))))))))</f>
        <v>0</v>
      </c>
      <c r="E343" s="238" t="e">
        <f>IF(AND(VALUE(LEFT($A343,3))=309,LEN($B343)=3),VLOOKUP(VALUE(MID($B343,2,2)),_309_Table2,MATCH(MID($B343,1,1),_309_Table2_ColumnLookup,0),FALSE),
  IF($C343="309 LCR SummaryA",OneYearSCR,IF($C343="309 LCR SummaryB",UltimateSCR,IF(VALUE(LEFT($A343,3))=309,VLOOKUP(VALUE(MID($B343,2,1)),_309_Table2,MATCH(MID($B343,1,1),_309_Table2_ColumnLookup,0),FALSE)
+N("309"),
  IF(VALUE(LEFT($A343,3))=310,VLOOKUP(VALUE(MID($B343,2,1)),_310_Table2,MATCH(MID($B343,1,1),_310_Table2_ColumnLookup,0),FALSE)
+N("310"),
  IF(AND(VALUE(LEFT($A343,3))=311,LEN($I343)=4),VLOOKUP($I343,_311_Table2,MATCH($B343,_311_Table2_ColumnLookup,0),FALSE),
  IF(AND(VALUE(LEFT($A343,3))=311,OR($B343="I2",$B343="J2",$B343="K2",$B343="L2")),VLOOKUP('311'!$G$58,_311_Table2,MATCH(MID($B343,1,1),_311_Table2_ColumnLookup,0),FALSE),
  IF(AND(VALUE(LEFT($A343,3))=311,RIGHT($B343,5)="Total"),VLOOKUP('311'!$G$59,_311_Table2,MATCH(MID($B343,1,1),_311_Table2_ColumnLookup,0),FALSE),
  IF(VALUE(LEFT($A343,3))=311,VLOOKUP(VALUE(MID($B343,2,1)),_311_Table2,MATCH(MID($B343,1,1),_311_Table2_ColumnLookup,0),FALSE)
+N("311"),
  IF(AND(VALUE(LEFT($A343,3))=312,LEFT($G343,10)="Unincepted",$B343="G "),VLOOKUP(" ULO",_312_Table2,MATCH('312'!$N$16,_312_Table2_ColumnLookup,0),FALSE),
  IF(AND(VALUE(LEFT($A343,3))=312,LEFT($G343,10)="Unincepted",$B343="O "),VLOOKUP(" ULO",_312_Table2,MATCH('312'!$V$16,_312_Table2_ColumnLookup,0),FALSE),
  IF(AND(VALUE(LEFT($A343,3))=312,LEFT($G343,10)="Unincepted",$B343="Q "),VLOOKUP(" ULO",_312_Table2,MATCH('312'!$X$16,_312_Table2_ColumnLookup,0),FALSE),
  IF(AND(VALUE(LEFT($A343,3))=312,LEFT($G343,10)="Unincepted"),VLOOKUP(" ULO",_312_Table2,MATCH(LEFT($B343,1),_312_Table2_ColumnLookup,0),FALSE),
  IF(AND(VALUE(LEFT($A343,3))=312,LEFT($G343,5)="Total",$B343="G "),VLOOKUP('312'!$F$80,_312_Table2,MATCH('312'!$N$16,_312_Table2_ColumnLookup,0),FALSE),
  IF(AND(VALUE(LEFT($A343,3))=312,LEFT($G343,5)="Total",$B343="O "),VLOOKUP('312'!$F$80,_312_Table2,MATCH('312'!$V$16,_312_Table2_ColumnLookup,0),FALSE),
  IF(AND(VALUE(LEFT($A343,3))=312,LEFT($G343,5)="Total",$B343="Q "),VLOOKUP('312'!$F$80,_312_Table2,MATCH('312'!$X$16,_312_Table2_ColumnLookup,0),FALSE),
  IF(AND(VALUE(LEFT($A343,3))=312,LEFT($G343,5)="Total"),VLOOKUP('312'!$F$80,_312_Table2,MATCH(LEFT($B343,1),_312_Table2_ColumnLookup,0),FALSE),
  IF(AND(VALUE(LEFT($A343,3))=312,LEN($I343)=4,$B343="G"),VLOOKUP($I343,_312_Table2,MATCH('312'!$N$16,_312_Table2_ColumnLookup,0),FALSE),
  IF(AND(VALUE(LEFT($A343,3))=312,LEN($I343)=4,$B343="O"),VLOOKUP($I343,_312_Table2,MATCH('312'!$V$16,_312_Table2_ColumnLookup,0),FALSE),
  IF(AND(VALUE(LEFT($A343,3))=312,LEN($I343)=4,$B343="Q"),VLOOKUP($I343,_312_Table2,MATCH('312'!$X$16,_312_Table2_ColumnLookup,0),FALSE),
  IF(AND(VALUE(LEFT($A343,3))=312,LEN($I343)=4),VLOOKUP($I343,_312_Table2,MATCH(LEFT($B343,1),_312_Table2_ColumnLookup,0),FALSE)
+N("312"),
  IF(VALUE(LEFT($A343,3))=313,VLOOKUP(VALUE(MID($B343,2,1)),_313_Table2,MATCH(MID($B343,1,1),_313_Table2_ColumnLookup,0),FALSE)
+N("313"),
  IF(AND(VALUE(LEFT($A343,3))=314,LEN($B343)=3),VLOOKUP(VALUE(MID($B343,2,2)),_314_Table2,MATCH(MID($B343,1,1),_314_Table2_ColumnLookup,0),FALSE),
  IF(VALUE(LEFT($A343,3))=314,VLOOKUP(VALUE(MID($B343,2,1)),_314_Table2,MATCH(MID($B343,1,1),_314_Table2_ColumnLookup,0),FALSE)
+N("314"),
""))))))))))))))))))))))))</f>
        <v>#NAME?</v>
      </c>
      <c r="F343" s="238" t="e">
        <f>IF(AND(VALUE(LEFT($A343,3))=309,LEN($B343)=3),VLOOKUP(VALUE(MID($B343,2,2)),_309_Table3,MATCH(MID($B343,1,1),_309_Table3_ColumnLookup,0),FALSE),
  IF($C343="309 LCR SummaryA",OneYearSCR,IF($C343="309 LCR SummaryB",UltimateSCR,IF(VALUE(LEFT($A343,3))=309,VLOOKUP(VALUE(MID($B343,2,1)),_309_Table3,MATCH(MID($B343,1,1),_309_Table3_ColumnLookup,0),FALSE)
+N("309"),
  IF(VALUE(LEFT($A343,3))=310,VLOOKUP(VALUE(MID($B343,2,1)),_310_Table3,MATCH(MID($B343,1,1),_310_Table3_ColumnLookup,0),FALSE)
+N("310"),
  IF(AND(VALUE(LEFT($A343,3))=311,LEN($I343)=4),VLOOKUP($I343,_311_Table3,MATCH($B343,_311_Table3_ColumnLookup,0),FALSE),
  IF(AND(VALUE(LEFT($A343,3))=311,OR($B343="I2",$B343="J2",$B343="K2",$B343="L2")),VLOOKUP('311'!$G$58,_311_Table3,MATCH(MID($B343,1,1),_311_Table3_ColumnLookup,0),FALSE),
  IF(AND(VALUE(LEFT($A343,3))=311,RIGHT($B343,5)="Total"),VLOOKUP('311'!$G$59,_311_Table3,MATCH(MID($B343,1,1),_311_Table3_ColumnLookup,0),FALSE),
  IF(VALUE(LEFT($A343,3))=311,VLOOKUP(VALUE(MID($B343,2,1)),_311_Table3,MATCH(MID($B343,1,1),_311_Table3_ColumnLookup,0),FALSE)
+N("311"),
  IF(AND(VALUE(LEFT($A343,3))=312,LEFT($G343,10)="Unincepted",$B343="G "),VLOOKUP(" ULO",_312_Table3,MATCH('312'!$N$16,_312_Table3_ColumnLookup,0),FALSE),
  IF(AND(VALUE(LEFT($A343,3))=312,LEFT($G343,10)="Unincepted",$B343="O "),VLOOKUP(" ULO",_312_Table3,MATCH('312'!$V$16,_312_Table3_ColumnLookup,0),FALSE),
  IF(AND(VALUE(LEFT($A343,3))=312,LEFT($G343,10)="Unincepted",$B343="Q "),VLOOKUP(" ULO",_312_Table3,MATCH('312'!$X$16,_312_Table3_ColumnLookup,0),FALSE),
  IF(AND(VALUE(LEFT($A343,3))=312,LEFT($G343,10)="Unincepted"),VLOOKUP(" ULO",_312_Table3,MATCH(LEFT($B343,1),_312_Table3_ColumnLookup,0),FALSE),
  IF(AND(VALUE(LEFT($A343,3))=312,LEFT($G343,5)="Total",$B343="G "),VLOOKUP('312'!$F$80,_312_Table3,MATCH('312'!$N$16,_312_Table3_ColumnLookup,0),FALSE),
  IF(AND(VALUE(LEFT($A343,3))=312,LEFT($G343,5)="Total",$B343="O "),VLOOKUP('312'!$F$80,_312_Table3,MATCH('312'!$V$16,_312_Table3_ColumnLookup,0),FALSE),
  IF(AND(VALUE(LEFT($A343,3))=312,LEFT($G343,5)="Total",$B343="Q "),VLOOKUP('312'!$F$80,_312_Table3,MATCH('312'!$X$16,_312_Table3_ColumnLookup,0),FALSE),
  IF(AND(VALUE(LEFT($A343,3))=312,LEFT($G343,5)="Total"),VLOOKUP('312'!$F$80,_312_Table3,MATCH(LEFT($B343,1),_312_Table3_ColumnLookup,0),FALSE),
  IF(AND(VALUE(LEFT($A343,3))=312,LEN($I343)=4,$B343="G"),VLOOKUP($I343,_312_Table3,MATCH('312'!$N$16,_312_Table3_ColumnLookup,0),FALSE),
  IF(AND(VALUE(LEFT($A343,3))=312,LEN($I343)=4,$B343="O"),VLOOKUP($I343,_312_Table3,MATCH('312'!$V$16,_312_Table3_ColumnLookup,0),FALSE),
  IF(AND(VALUE(LEFT($A343,3))=312,LEN($I343)=4,$B343="Q"),VLOOKUP($I343,_312_Table3,MATCH('312'!$X$16,_312_Table3_ColumnLookup,0),FALSE),
  IF(AND(VALUE(LEFT($A343,3))=312,LEN($I343)=4),VLOOKUP($I343,_312_Table3,MATCH(LEFT($B343,1),_312_Table3_ColumnLookup,0),FALSE)
+N("312"),
  IF(VALUE(LEFT($A343,3))=313,VLOOKUP(VALUE(MID($B343,2,1)),_313_Table3,MATCH(MID($B343,1,1),_313_Table3_ColumnLookup,0),FALSE)
+N("313"),
  IF(AND(VALUE(LEFT($A343,3))=314,LEN($B343)=3),VLOOKUP(VALUE(MID($B343,2,2)),_314_Table3,MATCH(MID($B343,1,1),_314_Table3_ColumnLookup,0),FALSE),
  IF(VALUE(LEFT($A343,3))=314,VLOOKUP(VALUE(MID($B343,2,1)),_314_Table3,MATCH(MID($B343,1,1),_314_Table3_ColumnLookup,0),FALSE)
+N("314"),
""))))))))))))))))))))))))</f>
        <v>#NAME?</v>
      </c>
      <c r="G343" t="s">
        <v>1163</v>
      </c>
      <c r="H343" s="321">
        <f>IFERROR(
IF(ISERROR($D343)=FALSE,$D343,IF(ISERROR($E343)=FALSE,$E343,IF(ISERROR($F343)=FALSE,$F343
+N("012 checkboxes"),
IF(
IF(OR(LEFT($A343,9)="Syndicate",LEFT($A343,12)="NewSyndicate"),VLOOKUP($A343,'012'!$J:$ZW,MATCH("Link to button",'012'!$J$1:$ZW$1,0),0)
+N("309 checkbox"),
IF($C343="309 LCR Summary0",VLOOKUP("Notes990",'309'!$P:$ZZ,MATCH("Link to button",'309'!$P$1:$ZZ$1,0),0)
+N("313 checkboxes"),
IF($C343="313 Financial Information0LcmVsScr",IF($C343="309 LCR Summary0",VLOOKUP("LcmVsScr",'309'!$N:$ZZ,MATCH("Link to button",'309'!$N$1:$ZZ$1,0),0),
IF($C343="313 Financial Information0LcrDocAttached",IF($C343="309 LCR Summary0",VLOOKUP("LcrDocAttached",'309'!$N:$ZZ,MATCH("Link to button",'309'!$N$1:$ZZ$1,0),
0)))))))=1,TRUE,FALSE)
))),"")</f>
        <v>0</v>
      </c>
      <c r="I343">
        <v>1997</v>
      </c>
    </row>
    <row r="344" spans="1:9" customFormat="1">
      <c r="A344" s="237" t="str">
        <f>VLOOKUP($G344,CSVLookups!$B:$R,MATCH(A$1,CSVLookups!$B$1:$R$1,0),FALSE)</f>
        <v>312 Projected Solvency II Technical Provisions at Time Zero</v>
      </c>
      <c r="B344" s="237" t="str">
        <f>VLOOKUP($G344,CSVLookups!$B:$R,MATCH(B$1,CSVLookups!$B$1:$R$1,0),FALSE)</f>
        <v>A</v>
      </c>
      <c r="C344" s="238" t="str">
        <f t="shared" si="6"/>
        <v>312 Projected Solvency II Technical Provisions at Time ZeroA1998</v>
      </c>
      <c r="D344" s="238">
        <f>IF(AND(VALUE(LEFT($A344,3))=309,LEN($B344)=3),VLOOKUP(VALUE(MID($B344,2,2)),_309_Table1,MATCH(MID($B344,1,1),_309_Table1_ColumnLookup,0),FALSE),
  IF($C344="309 LCR SummaryA",OneYearSCR,IF($C344="309 LCR SummaryB",UltimateSCR,IF(VALUE(LEFT($A344,3))=309,VLOOKUP(VALUE(MID($B344,2,1)),_309_Table1,MATCH(MID($B344,1,1),_309_Table1_ColumnLookup,0),FALSE)
+N("309"),
  IF(VALUE(LEFT($A344,3))=310,VLOOKUP(VALUE(MID($B344,2,1)),_310_Table1,MATCH(MID($B344,1,1),_310_Table1_ColumnLookup,0),FALSE)
+N("310"),
  IF(AND(VALUE(LEFT($A344,3))=311,LEN($I344)=4),VLOOKUP($I344,_311_Table1,MATCH($B344,_311_Table1_ColumnLookup,0),FALSE),
  IF(AND(VALUE(LEFT($A344,3))=311,OR($B344="I2",$B344="J2",$B344="K2",$B344="L2")),VLOOKUP('311'!$G$58,_311_Table1,MATCH(MID($B344,1,1),_311_Table1_ColumnLookup,0),FALSE),
  IF(AND(VALUE(LEFT($A344,3))=311,RIGHT($B344,5)="Total"),VLOOKUP('311'!$G$59,_311_Table1,MATCH(MID($B344,1,1),_311_Table1_ColumnLookup,0),FALSE),
  IF(VALUE(LEFT($A344,3))=311,VLOOKUP(VALUE(MID($B344,2,1)),_311_Table1,MATCH(MID($B344,1,1),_311_Table1_ColumnLookup,0),FALSE)
+N("311"),
  IF(AND(VALUE(LEFT($A344,3))=312,LEFT($G344,10)="Unincepted",$B344="G "),VLOOKUP(" ULO",_312_Table1,MATCH('312'!$N$16,_312_Table1_ColumnLookup,0),FALSE),
  IF(AND(VALUE(LEFT($A344,3))=312,LEFT($G344,10)="Unincepted",$B344="O "),VLOOKUP(" ULO",_312_Table1,MATCH('312'!$V$16,_312_Table1_ColumnLookup,0),FALSE),
  IF(AND(VALUE(LEFT($A344,3))=312,LEFT($G344,10)="Unincepted",$B344="Q "),VLOOKUP(" ULO",_312_Table1,MATCH('312'!$X$16,_312_Table1_ColumnLookup,0),FALSE),
  IF(AND(VALUE(LEFT($A344,3))=312,LEFT($G344,10)="Unincepted"),VLOOKUP(" ULO",_312_Table1,MATCH(LEFT($B344,1),_312_Table1_ColumnLookup,0),FALSE),
  IF(AND(VALUE(LEFT($A344,3))=312,LEFT($G344,5)="Total",$B344="G "),VLOOKUP('312'!$F$80,_312_Table1,MATCH('312'!$N$16,_312_Table1_ColumnLookup,0),FALSE),
  IF(AND(VALUE(LEFT($A344,3))=312,LEFT($G344,5)="Total",$B344="O "),VLOOKUP('312'!$F$80,_312_Table1,MATCH('312'!$V$16,_312_Table1_ColumnLookup,0),FALSE),
  IF(AND(VALUE(LEFT($A344,3))=312,LEFT($G344,5)="Total",$B344="Q "),VLOOKUP('312'!$F$80,_312_Table1,MATCH('312'!$X$16,_312_Table1_ColumnLookup,0),FALSE),
  IF(AND(VALUE(LEFT($A344,3))=312,LEFT($G344,5)="Total"),VLOOKUP('312'!$F$80,_312_Table1,MATCH(LEFT($B344,1),_312_Table1_ColumnLookup,0),FALSE),
  IF(AND(VALUE(LEFT($A344,3))=312,LEN($I344)=4,$B344="G"),VLOOKUP($I344,_312_Table1,MATCH('312'!$N$16,_312_Table1_ColumnLookup,0),FALSE),
  IF(AND(VALUE(LEFT($A344,3))=312,LEN($I344)=4,$B344="O"),VLOOKUP($I344,_312_Table1,MATCH('312'!$V$16,_312_Table1_ColumnLookup,0),FALSE),
  IF(AND(VALUE(LEFT($A344,3))=312,LEN($I344)=4,$B344="Q"),VLOOKUP($I344,_312_Table1,MATCH('312'!$X$16,_312_Table1_ColumnLookup,0),FALSE),
  IF(AND(VALUE(LEFT($A344,3))=312,LEN($I344)=4),VLOOKUP($I344,_312_Table1,MATCH(LEFT($B344,1),_312_Table1_ColumnLookup,0),FALSE)
+N("312"),
  IF(VALUE(LEFT($A344,3))=313,VLOOKUP(VALUE(MID($B344,2,1)),_313_Table1,MATCH(MID($B344,1,1),_313_Table1_ColumnLookup,0),FALSE)
+N("313"),
  IF(AND(VALUE(LEFT($A344,3))=314,LEN($B344)=3),VLOOKUP(VALUE(MID($B344,2,2)),_314_Table1,MATCH(MID($B344,1,1),_314_Table1_ColumnLookup,0),FALSE),
  IF(VALUE(LEFT($A344,3))=314,VLOOKUP(VALUE(MID($B344,2,1)),_314_Table1,MATCH(MID($B344,1,1),_314_Table1_ColumnLookup,0),FALSE)
+N("314"),
""))))))))))))))))))))))))</f>
        <v>0</v>
      </c>
      <c r="E344" s="238" t="e">
        <f>IF(AND(VALUE(LEFT($A344,3))=309,LEN($B344)=3),VLOOKUP(VALUE(MID($B344,2,2)),_309_Table2,MATCH(MID($B344,1,1),_309_Table2_ColumnLookup,0),FALSE),
  IF($C344="309 LCR SummaryA",OneYearSCR,IF($C344="309 LCR SummaryB",UltimateSCR,IF(VALUE(LEFT($A344,3))=309,VLOOKUP(VALUE(MID($B344,2,1)),_309_Table2,MATCH(MID($B344,1,1),_309_Table2_ColumnLookup,0),FALSE)
+N("309"),
  IF(VALUE(LEFT($A344,3))=310,VLOOKUP(VALUE(MID($B344,2,1)),_310_Table2,MATCH(MID($B344,1,1),_310_Table2_ColumnLookup,0),FALSE)
+N("310"),
  IF(AND(VALUE(LEFT($A344,3))=311,LEN($I344)=4),VLOOKUP($I344,_311_Table2,MATCH($B344,_311_Table2_ColumnLookup,0),FALSE),
  IF(AND(VALUE(LEFT($A344,3))=311,OR($B344="I2",$B344="J2",$B344="K2",$B344="L2")),VLOOKUP('311'!$G$58,_311_Table2,MATCH(MID($B344,1,1),_311_Table2_ColumnLookup,0),FALSE),
  IF(AND(VALUE(LEFT($A344,3))=311,RIGHT($B344,5)="Total"),VLOOKUP('311'!$G$59,_311_Table2,MATCH(MID($B344,1,1),_311_Table2_ColumnLookup,0),FALSE),
  IF(VALUE(LEFT($A344,3))=311,VLOOKUP(VALUE(MID($B344,2,1)),_311_Table2,MATCH(MID($B344,1,1),_311_Table2_ColumnLookup,0),FALSE)
+N("311"),
  IF(AND(VALUE(LEFT($A344,3))=312,LEFT($G344,10)="Unincepted",$B344="G "),VLOOKUP(" ULO",_312_Table2,MATCH('312'!$N$16,_312_Table2_ColumnLookup,0),FALSE),
  IF(AND(VALUE(LEFT($A344,3))=312,LEFT($G344,10)="Unincepted",$B344="O "),VLOOKUP(" ULO",_312_Table2,MATCH('312'!$V$16,_312_Table2_ColumnLookup,0),FALSE),
  IF(AND(VALUE(LEFT($A344,3))=312,LEFT($G344,10)="Unincepted",$B344="Q "),VLOOKUP(" ULO",_312_Table2,MATCH('312'!$X$16,_312_Table2_ColumnLookup,0),FALSE),
  IF(AND(VALUE(LEFT($A344,3))=312,LEFT($G344,10)="Unincepted"),VLOOKUP(" ULO",_312_Table2,MATCH(LEFT($B344,1),_312_Table2_ColumnLookup,0),FALSE),
  IF(AND(VALUE(LEFT($A344,3))=312,LEFT($G344,5)="Total",$B344="G "),VLOOKUP('312'!$F$80,_312_Table2,MATCH('312'!$N$16,_312_Table2_ColumnLookup,0),FALSE),
  IF(AND(VALUE(LEFT($A344,3))=312,LEFT($G344,5)="Total",$B344="O "),VLOOKUP('312'!$F$80,_312_Table2,MATCH('312'!$V$16,_312_Table2_ColumnLookup,0),FALSE),
  IF(AND(VALUE(LEFT($A344,3))=312,LEFT($G344,5)="Total",$B344="Q "),VLOOKUP('312'!$F$80,_312_Table2,MATCH('312'!$X$16,_312_Table2_ColumnLookup,0),FALSE),
  IF(AND(VALUE(LEFT($A344,3))=312,LEFT($G344,5)="Total"),VLOOKUP('312'!$F$80,_312_Table2,MATCH(LEFT($B344,1),_312_Table2_ColumnLookup,0),FALSE),
  IF(AND(VALUE(LEFT($A344,3))=312,LEN($I344)=4,$B344="G"),VLOOKUP($I344,_312_Table2,MATCH('312'!$N$16,_312_Table2_ColumnLookup,0),FALSE),
  IF(AND(VALUE(LEFT($A344,3))=312,LEN($I344)=4,$B344="O"),VLOOKUP($I344,_312_Table2,MATCH('312'!$V$16,_312_Table2_ColumnLookup,0),FALSE),
  IF(AND(VALUE(LEFT($A344,3))=312,LEN($I344)=4,$B344="Q"),VLOOKUP($I344,_312_Table2,MATCH('312'!$X$16,_312_Table2_ColumnLookup,0),FALSE),
  IF(AND(VALUE(LEFT($A344,3))=312,LEN($I344)=4),VLOOKUP($I344,_312_Table2,MATCH(LEFT($B344,1),_312_Table2_ColumnLookup,0),FALSE)
+N("312"),
  IF(VALUE(LEFT($A344,3))=313,VLOOKUP(VALUE(MID($B344,2,1)),_313_Table2,MATCH(MID($B344,1,1),_313_Table2_ColumnLookup,0),FALSE)
+N("313"),
  IF(AND(VALUE(LEFT($A344,3))=314,LEN($B344)=3),VLOOKUP(VALUE(MID($B344,2,2)),_314_Table2,MATCH(MID($B344,1,1),_314_Table2_ColumnLookup,0),FALSE),
  IF(VALUE(LEFT($A344,3))=314,VLOOKUP(VALUE(MID($B344,2,1)),_314_Table2,MATCH(MID($B344,1,1),_314_Table2_ColumnLookup,0),FALSE)
+N("314"),
""))))))))))))))))))))))))</f>
        <v>#NAME?</v>
      </c>
      <c r="F344" s="238" t="e">
        <f>IF(AND(VALUE(LEFT($A344,3))=309,LEN($B344)=3),VLOOKUP(VALUE(MID($B344,2,2)),_309_Table3,MATCH(MID($B344,1,1),_309_Table3_ColumnLookup,0),FALSE),
  IF($C344="309 LCR SummaryA",OneYearSCR,IF($C344="309 LCR SummaryB",UltimateSCR,IF(VALUE(LEFT($A344,3))=309,VLOOKUP(VALUE(MID($B344,2,1)),_309_Table3,MATCH(MID($B344,1,1),_309_Table3_ColumnLookup,0),FALSE)
+N("309"),
  IF(VALUE(LEFT($A344,3))=310,VLOOKUP(VALUE(MID($B344,2,1)),_310_Table3,MATCH(MID($B344,1,1),_310_Table3_ColumnLookup,0),FALSE)
+N("310"),
  IF(AND(VALUE(LEFT($A344,3))=311,LEN($I344)=4),VLOOKUP($I344,_311_Table3,MATCH($B344,_311_Table3_ColumnLookup,0),FALSE),
  IF(AND(VALUE(LEFT($A344,3))=311,OR($B344="I2",$B344="J2",$B344="K2",$B344="L2")),VLOOKUP('311'!$G$58,_311_Table3,MATCH(MID($B344,1,1),_311_Table3_ColumnLookup,0),FALSE),
  IF(AND(VALUE(LEFT($A344,3))=311,RIGHT($B344,5)="Total"),VLOOKUP('311'!$G$59,_311_Table3,MATCH(MID($B344,1,1),_311_Table3_ColumnLookup,0),FALSE),
  IF(VALUE(LEFT($A344,3))=311,VLOOKUP(VALUE(MID($B344,2,1)),_311_Table3,MATCH(MID($B344,1,1),_311_Table3_ColumnLookup,0),FALSE)
+N("311"),
  IF(AND(VALUE(LEFT($A344,3))=312,LEFT($G344,10)="Unincepted",$B344="G "),VLOOKUP(" ULO",_312_Table3,MATCH('312'!$N$16,_312_Table3_ColumnLookup,0),FALSE),
  IF(AND(VALUE(LEFT($A344,3))=312,LEFT($G344,10)="Unincepted",$B344="O "),VLOOKUP(" ULO",_312_Table3,MATCH('312'!$V$16,_312_Table3_ColumnLookup,0),FALSE),
  IF(AND(VALUE(LEFT($A344,3))=312,LEFT($G344,10)="Unincepted",$B344="Q "),VLOOKUP(" ULO",_312_Table3,MATCH('312'!$X$16,_312_Table3_ColumnLookup,0),FALSE),
  IF(AND(VALUE(LEFT($A344,3))=312,LEFT($G344,10)="Unincepted"),VLOOKUP(" ULO",_312_Table3,MATCH(LEFT($B344,1),_312_Table3_ColumnLookup,0),FALSE),
  IF(AND(VALUE(LEFT($A344,3))=312,LEFT($G344,5)="Total",$B344="G "),VLOOKUP('312'!$F$80,_312_Table3,MATCH('312'!$N$16,_312_Table3_ColumnLookup,0),FALSE),
  IF(AND(VALUE(LEFT($A344,3))=312,LEFT($G344,5)="Total",$B344="O "),VLOOKUP('312'!$F$80,_312_Table3,MATCH('312'!$V$16,_312_Table3_ColumnLookup,0),FALSE),
  IF(AND(VALUE(LEFT($A344,3))=312,LEFT($G344,5)="Total",$B344="Q "),VLOOKUP('312'!$F$80,_312_Table3,MATCH('312'!$X$16,_312_Table3_ColumnLookup,0),FALSE),
  IF(AND(VALUE(LEFT($A344,3))=312,LEFT($G344,5)="Total"),VLOOKUP('312'!$F$80,_312_Table3,MATCH(LEFT($B344,1),_312_Table3_ColumnLookup,0),FALSE),
  IF(AND(VALUE(LEFT($A344,3))=312,LEN($I344)=4,$B344="G"),VLOOKUP($I344,_312_Table3,MATCH('312'!$N$16,_312_Table3_ColumnLookup,0),FALSE),
  IF(AND(VALUE(LEFT($A344,3))=312,LEN($I344)=4,$B344="O"),VLOOKUP($I344,_312_Table3,MATCH('312'!$V$16,_312_Table3_ColumnLookup,0),FALSE),
  IF(AND(VALUE(LEFT($A344,3))=312,LEN($I344)=4,$B344="Q"),VLOOKUP($I344,_312_Table3,MATCH('312'!$X$16,_312_Table3_ColumnLookup,0),FALSE),
  IF(AND(VALUE(LEFT($A344,3))=312,LEN($I344)=4),VLOOKUP($I344,_312_Table3,MATCH(LEFT($B344,1),_312_Table3_ColumnLookup,0),FALSE)
+N("312"),
  IF(VALUE(LEFT($A344,3))=313,VLOOKUP(VALUE(MID($B344,2,1)),_313_Table3,MATCH(MID($B344,1,1),_313_Table3_ColumnLookup,0),FALSE)
+N("313"),
  IF(AND(VALUE(LEFT($A344,3))=314,LEN($B344)=3),VLOOKUP(VALUE(MID($B344,2,2)),_314_Table3,MATCH(MID($B344,1,1),_314_Table3_ColumnLookup,0),FALSE),
  IF(VALUE(LEFT($A344,3))=314,VLOOKUP(VALUE(MID($B344,2,1)),_314_Table3,MATCH(MID($B344,1,1),_314_Table3_ColumnLookup,0),FALSE)
+N("314"),
""))))))))))))))))))))))))</f>
        <v>#NAME?</v>
      </c>
      <c r="G344" t="s">
        <v>1140</v>
      </c>
      <c r="H344" s="321">
        <f>IFERROR(
IF(ISERROR($D344)=FALSE,$D344,IF(ISERROR($E344)=FALSE,$E344,IF(ISERROR($F344)=FALSE,$F344
+N("012 checkboxes"),
IF(
IF(OR(LEFT($A344,9)="Syndicate",LEFT($A344,12)="NewSyndicate"),VLOOKUP($A344,'012'!$J:$ZW,MATCH("Link to button",'012'!$J$1:$ZW$1,0),0)
+N("309 checkbox"),
IF($C344="309 LCR Summary0",VLOOKUP("Notes990",'309'!$P:$ZZ,MATCH("Link to button",'309'!$P$1:$ZZ$1,0),0)
+N("313 checkboxes"),
IF($C344="313 Financial Information0LcmVsScr",IF($C344="309 LCR Summary0",VLOOKUP("LcmVsScr",'309'!$N:$ZZ,MATCH("Link to button",'309'!$N$1:$ZZ$1,0),0),
IF($C344="313 Financial Information0LcrDocAttached",IF($C344="309 LCR Summary0",VLOOKUP("LcrDocAttached",'309'!$N:$ZZ,MATCH("Link to button",'309'!$N$1:$ZZ$1,0),
0)))))))=1,TRUE,FALSE)
))),"")</f>
        <v>0</v>
      </c>
      <c r="I344">
        <v>1998</v>
      </c>
    </row>
    <row r="345" spans="1:9" customFormat="1">
      <c r="A345" s="237" t="str">
        <f>VLOOKUP($G345,CSVLookups!$B:$R,MATCH(A$1,CSVLookups!$B$1:$R$1,0),FALSE)</f>
        <v>312 Projected Solvency II Technical Provisions at Time Zero</v>
      </c>
      <c r="B345" s="237" t="str">
        <f>VLOOKUP($G345,CSVLookups!$B:$R,MATCH(B$1,CSVLookups!$B$1:$R$1,0),FALSE)</f>
        <v>B</v>
      </c>
      <c r="C345" s="238" t="str">
        <f t="shared" si="6"/>
        <v>312 Projected Solvency II Technical Provisions at Time ZeroB1998</v>
      </c>
      <c r="D345" s="238">
        <f>IF(AND(VALUE(LEFT($A345,3))=309,LEN($B345)=3),VLOOKUP(VALUE(MID($B345,2,2)),_309_Table1,MATCH(MID($B345,1,1),_309_Table1_ColumnLookup,0),FALSE),
  IF($C345="309 LCR SummaryA",OneYearSCR,IF($C345="309 LCR SummaryB",UltimateSCR,IF(VALUE(LEFT($A345,3))=309,VLOOKUP(VALUE(MID($B345,2,1)),_309_Table1,MATCH(MID($B345,1,1),_309_Table1_ColumnLookup,0),FALSE)
+N("309"),
  IF(VALUE(LEFT($A345,3))=310,VLOOKUP(VALUE(MID($B345,2,1)),_310_Table1,MATCH(MID($B345,1,1),_310_Table1_ColumnLookup,0),FALSE)
+N("310"),
  IF(AND(VALUE(LEFT($A345,3))=311,LEN($I345)=4),VLOOKUP($I345,_311_Table1,MATCH($B345,_311_Table1_ColumnLookup,0),FALSE),
  IF(AND(VALUE(LEFT($A345,3))=311,OR($B345="I2",$B345="J2",$B345="K2",$B345="L2")),VLOOKUP('311'!$G$58,_311_Table1,MATCH(MID($B345,1,1),_311_Table1_ColumnLookup,0),FALSE),
  IF(AND(VALUE(LEFT($A345,3))=311,RIGHT($B345,5)="Total"),VLOOKUP('311'!$G$59,_311_Table1,MATCH(MID($B345,1,1),_311_Table1_ColumnLookup,0),FALSE),
  IF(VALUE(LEFT($A345,3))=311,VLOOKUP(VALUE(MID($B345,2,1)),_311_Table1,MATCH(MID($B345,1,1),_311_Table1_ColumnLookup,0),FALSE)
+N("311"),
  IF(AND(VALUE(LEFT($A345,3))=312,LEFT($G345,10)="Unincepted",$B345="G "),VLOOKUP(" ULO",_312_Table1,MATCH('312'!$N$16,_312_Table1_ColumnLookup,0),FALSE),
  IF(AND(VALUE(LEFT($A345,3))=312,LEFT($G345,10)="Unincepted",$B345="O "),VLOOKUP(" ULO",_312_Table1,MATCH('312'!$V$16,_312_Table1_ColumnLookup,0),FALSE),
  IF(AND(VALUE(LEFT($A345,3))=312,LEFT($G345,10)="Unincepted",$B345="Q "),VLOOKUP(" ULO",_312_Table1,MATCH('312'!$X$16,_312_Table1_ColumnLookup,0),FALSE),
  IF(AND(VALUE(LEFT($A345,3))=312,LEFT($G345,10)="Unincepted"),VLOOKUP(" ULO",_312_Table1,MATCH(LEFT($B345,1),_312_Table1_ColumnLookup,0),FALSE),
  IF(AND(VALUE(LEFT($A345,3))=312,LEFT($G345,5)="Total",$B345="G "),VLOOKUP('312'!$F$80,_312_Table1,MATCH('312'!$N$16,_312_Table1_ColumnLookup,0),FALSE),
  IF(AND(VALUE(LEFT($A345,3))=312,LEFT($G345,5)="Total",$B345="O "),VLOOKUP('312'!$F$80,_312_Table1,MATCH('312'!$V$16,_312_Table1_ColumnLookup,0),FALSE),
  IF(AND(VALUE(LEFT($A345,3))=312,LEFT($G345,5)="Total",$B345="Q "),VLOOKUP('312'!$F$80,_312_Table1,MATCH('312'!$X$16,_312_Table1_ColumnLookup,0),FALSE),
  IF(AND(VALUE(LEFT($A345,3))=312,LEFT($G345,5)="Total"),VLOOKUP('312'!$F$80,_312_Table1,MATCH(LEFT($B345,1),_312_Table1_ColumnLookup,0),FALSE),
  IF(AND(VALUE(LEFT($A345,3))=312,LEN($I345)=4,$B345="G"),VLOOKUP($I345,_312_Table1,MATCH('312'!$N$16,_312_Table1_ColumnLookup,0),FALSE),
  IF(AND(VALUE(LEFT($A345,3))=312,LEN($I345)=4,$B345="O"),VLOOKUP($I345,_312_Table1,MATCH('312'!$V$16,_312_Table1_ColumnLookup,0),FALSE),
  IF(AND(VALUE(LEFT($A345,3))=312,LEN($I345)=4,$B345="Q"),VLOOKUP($I345,_312_Table1,MATCH('312'!$X$16,_312_Table1_ColumnLookup,0),FALSE),
  IF(AND(VALUE(LEFT($A345,3))=312,LEN($I345)=4),VLOOKUP($I345,_312_Table1,MATCH(LEFT($B345,1),_312_Table1_ColumnLookup,0),FALSE)
+N("312"),
  IF(VALUE(LEFT($A345,3))=313,VLOOKUP(VALUE(MID($B345,2,1)),_313_Table1,MATCH(MID($B345,1,1),_313_Table1_ColumnLookup,0),FALSE)
+N("313"),
  IF(AND(VALUE(LEFT($A345,3))=314,LEN($B345)=3),VLOOKUP(VALUE(MID($B345,2,2)),_314_Table1,MATCH(MID($B345,1,1),_314_Table1_ColumnLookup,0),FALSE),
  IF(VALUE(LEFT($A345,3))=314,VLOOKUP(VALUE(MID($B345,2,1)),_314_Table1,MATCH(MID($B345,1,1),_314_Table1_ColumnLookup,0),FALSE)
+N("314"),
""))))))))))))))))))))))))</f>
        <v>0</v>
      </c>
      <c r="E345" s="238" t="e">
        <f>IF(AND(VALUE(LEFT($A345,3))=309,LEN($B345)=3),VLOOKUP(VALUE(MID($B345,2,2)),_309_Table2,MATCH(MID($B345,1,1),_309_Table2_ColumnLookup,0),FALSE),
  IF($C345="309 LCR SummaryA",OneYearSCR,IF($C345="309 LCR SummaryB",UltimateSCR,IF(VALUE(LEFT($A345,3))=309,VLOOKUP(VALUE(MID($B345,2,1)),_309_Table2,MATCH(MID($B345,1,1),_309_Table2_ColumnLookup,0),FALSE)
+N("309"),
  IF(VALUE(LEFT($A345,3))=310,VLOOKUP(VALUE(MID($B345,2,1)),_310_Table2,MATCH(MID($B345,1,1),_310_Table2_ColumnLookup,0),FALSE)
+N("310"),
  IF(AND(VALUE(LEFT($A345,3))=311,LEN($I345)=4),VLOOKUP($I345,_311_Table2,MATCH($B345,_311_Table2_ColumnLookup,0),FALSE),
  IF(AND(VALUE(LEFT($A345,3))=311,OR($B345="I2",$B345="J2",$B345="K2",$B345="L2")),VLOOKUP('311'!$G$58,_311_Table2,MATCH(MID($B345,1,1),_311_Table2_ColumnLookup,0),FALSE),
  IF(AND(VALUE(LEFT($A345,3))=311,RIGHT($B345,5)="Total"),VLOOKUP('311'!$G$59,_311_Table2,MATCH(MID($B345,1,1),_311_Table2_ColumnLookup,0),FALSE),
  IF(VALUE(LEFT($A345,3))=311,VLOOKUP(VALUE(MID($B345,2,1)),_311_Table2,MATCH(MID($B345,1,1),_311_Table2_ColumnLookup,0),FALSE)
+N("311"),
  IF(AND(VALUE(LEFT($A345,3))=312,LEFT($G345,10)="Unincepted",$B345="G "),VLOOKUP(" ULO",_312_Table2,MATCH('312'!$N$16,_312_Table2_ColumnLookup,0),FALSE),
  IF(AND(VALUE(LEFT($A345,3))=312,LEFT($G345,10)="Unincepted",$B345="O "),VLOOKUP(" ULO",_312_Table2,MATCH('312'!$V$16,_312_Table2_ColumnLookup,0),FALSE),
  IF(AND(VALUE(LEFT($A345,3))=312,LEFT($G345,10)="Unincepted",$B345="Q "),VLOOKUP(" ULO",_312_Table2,MATCH('312'!$X$16,_312_Table2_ColumnLookup,0),FALSE),
  IF(AND(VALUE(LEFT($A345,3))=312,LEFT($G345,10)="Unincepted"),VLOOKUP(" ULO",_312_Table2,MATCH(LEFT($B345,1),_312_Table2_ColumnLookup,0),FALSE),
  IF(AND(VALUE(LEFT($A345,3))=312,LEFT($G345,5)="Total",$B345="G "),VLOOKUP('312'!$F$80,_312_Table2,MATCH('312'!$N$16,_312_Table2_ColumnLookup,0),FALSE),
  IF(AND(VALUE(LEFT($A345,3))=312,LEFT($G345,5)="Total",$B345="O "),VLOOKUP('312'!$F$80,_312_Table2,MATCH('312'!$V$16,_312_Table2_ColumnLookup,0),FALSE),
  IF(AND(VALUE(LEFT($A345,3))=312,LEFT($G345,5)="Total",$B345="Q "),VLOOKUP('312'!$F$80,_312_Table2,MATCH('312'!$X$16,_312_Table2_ColumnLookup,0),FALSE),
  IF(AND(VALUE(LEFT($A345,3))=312,LEFT($G345,5)="Total"),VLOOKUP('312'!$F$80,_312_Table2,MATCH(LEFT($B345,1),_312_Table2_ColumnLookup,0),FALSE),
  IF(AND(VALUE(LEFT($A345,3))=312,LEN($I345)=4,$B345="G"),VLOOKUP($I345,_312_Table2,MATCH('312'!$N$16,_312_Table2_ColumnLookup,0),FALSE),
  IF(AND(VALUE(LEFT($A345,3))=312,LEN($I345)=4,$B345="O"),VLOOKUP($I345,_312_Table2,MATCH('312'!$V$16,_312_Table2_ColumnLookup,0),FALSE),
  IF(AND(VALUE(LEFT($A345,3))=312,LEN($I345)=4,$B345="Q"),VLOOKUP($I345,_312_Table2,MATCH('312'!$X$16,_312_Table2_ColumnLookup,0),FALSE),
  IF(AND(VALUE(LEFT($A345,3))=312,LEN($I345)=4),VLOOKUP($I345,_312_Table2,MATCH(LEFT($B345,1),_312_Table2_ColumnLookup,0),FALSE)
+N("312"),
  IF(VALUE(LEFT($A345,3))=313,VLOOKUP(VALUE(MID($B345,2,1)),_313_Table2,MATCH(MID($B345,1,1),_313_Table2_ColumnLookup,0),FALSE)
+N("313"),
  IF(AND(VALUE(LEFT($A345,3))=314,LEN($B345)=3),VLOOKUP(VALUE(MID($B345,2,2)),_314_Table2,MATCH(MID($B345,1,1),_314_Table2_ColumnLookup,0),FALSE),
  IF(VALUE(LEFT($A345,3))=314,VLOOKUP(VALUE(MID($B345,2,1)),_314_Table2,MATCH(MID($B345,1,1),_314_Table2_ColumnLookup,0),FALSE)
+N("314"),
""))))))))))))))))))))))))</f>
        <v>#NAME?</v>
      </c>
      <c r="F345" s="238" t="e">
        <f>IF(AND(VALUE(LEFT($A345,3))=309,LEN($B345)=3),VLOOKUP(VALUE(MID($B345,2,2)),_309_Table3,MATCH(MID($B345,1,1),_309_Table3_ColumnLookup,0),FALSE),
  IF($C345="309 LCR SummaryA",OneYearSCR,IF($C345="309 LCR SummaryB",UltimateSCR,IF(VALUE(LEFT($A345,3))=309,VLOOKUP(VALUE(MID($B345,2,1)),_309_Table3,MATCH(MID($B345,1,1),_309_Table3_ColumnLookup,0),FALSE)
+N("309"),
  IF(VALUE(LEFT($A345,3))=310,VLOOKUP(VALUE(MID($B345,2,1)),_310_Table3,MATCH(MID($B345,1,1),_310_Table3_ColumnLookup,0),FALSE)
+N("310"),
  IF(AND(VALUE(LEFT($A345,3))=311,LEN($I345)=4),VLOOKUP($I345,_311_Table3,MATCH($B345,_311_Table3_ColumnLookup,0),FALSE),
  IF(AND(VALUE(LEFT($A345,3))=311,OR($B345="I2",$B345="J2",$B345="K2",$B345="L2")),VLOOKUP('311'!$G$58,_311_Table3,MATCH(MID($B345,1,1),_311_Table3_ColumnLookup,0),FALSE),
  IF(AND(VALUE(LEFT($A345,3))=311,RIGHT($B345,5)="Total"),VLOOKUP('311'!$G$59,_311_Table3,MATCH(MID($B345,1,1),_311_Table3_ColumnLookup,0),FALSE),
  IF(VALUE(LEFT($A345,3))=311,VLOOKUP(VALUE(MID($B345,2,1)),_311_Table3,MATCH(MID($B345,1,1),_311_Table3_ColumnLookup,0),FALSE)
+N("311"),
  IF(AND(VALUE(LEFT($A345,3))=312,LEFT($G345,10)="Unincepted",$B345="G "),VLOOKUP(" ULO",_312_Table3,MATCH('312'!$N$16,_312_Table3_ColumnLookup,0),FALSE),
  IF(AND(VALUE(LEFT($A345,3))=312,LEFT($G345,10)="Unincepted",$B345="O "),VLOOKUP(" ULO",_312_Table3,MATCH('312'!$V$16,_312_Table3_ColumnLookup,0),FALSE),
  IF(AND(VALUE(LEFT($A345,3))=312,LEFT($G345,10)="Unincepted",$B345="Q "),VLOOKUP(" ULO",_312_Table3,MATCH('312'!$X$16,_312_Table3_ColumnLookup,0),FALSE),
  IF(AND(VALUE(LEFT($A345,3))=312,LEFT($G345,10)="Unincepted"),VLOOKUP(" ULO",_312_Table3,MATCH(LEFT($B345,1),_312_Table3_ColumnLookup,0),FALSE),
  IF(AND(VALUE(LEFT($A345,3))=312,LEFT($G345,5)="Total",$B345="G "),VLOOKUP('312'!$F$80,_312_Table3,MATCH('312'!$N$16,_312_Table3_ColumnLookup,0),FALSE),
  IF(AND(VALUE(LEFT($A345,3))=312,LEFT($G345,5)="Total",$B345="O "),VLOOKUP('312'!$F$80,_312_Table3,MATCH('312'!$V$16,_312_Table3_ColumnLookup,0),FALSE),
  IF(AND(VALUE(LEFT($A345,3))=312,LEFT($G345,5)="Total",$B345="Q "),VLOOKUP('312'!$F$80,_312_Table3,MATCH('312'!$X$16,_312_Table3_ColumnLookup,0),FALSE),
  IF(AND(VALUE(LEFT($A345,3))=312,LEFT($G345,5)="Total"),VLOOKUP('312'!$F$80,_312_Table3,MATCH(LEFT($B345,1),_312_Table3_ColumnLookup,0),FALSE),
  IF(AND(VALUE(LEFT($A345,3))=312,LEN($I345)=4,$B345="G"),VLOOKUP($I345,_312_Table3,MATCH('312'!$N$16,_312_Table3_ColumnLookup,0),FALSE),
  IF(AND(VALUE(LEFT($A345,3))=312,LEN($I345)=4,$B345="O"),VLOOKUP($I345,_312_Table3,MATCH('312'!$V$16,_312_Table3_ColumnLookup,0),FALSE),
  IF(AND(VALUE(LEFT($A345,3))=312,LEN($I345)=4,$B345="Q"),VLOOKUP($I345,_312_Table3,MATCH('312'!$X$16,_312_Table3_ColumnLookup,0),FALSE),
  IF(AND(VALUE(LEFT($A345,3))=312,LEN($I345)=4),VLOOKUP($I345,_312_Table3,MATCH(LEFT($B345,1),_312_Table3_ColumnLookup,0),FALSE)
+N("312"),
  IF(VALUE(LEFT($A345,3))=313,VLOOKUP(VALUE(MID($B345,2,1)),_313_Table3,MATCH(MID($B345,1,1),_313_Table3_ColumnLookup,0),FALSE)
+N("313"),
  IF(AND(VALUE(LEFT($A345,3))=314,LEN($B345)=3),VLOOKUP(VALUE(MID($B345,2,2)),_314_Table3,MATCH(MID($B345,1,1),_314_Table3_ColumnLookup,0),FALSE),
  IF(VALUE(LEFT($A345,3))=314,VLOOKUP(VALUE(MID($B345,2,1)),_314_Table3,MATCH(MID($B345,1,1),_314_Table3_ColumnLookup,0),FALSE)
+N("314"),
""))))))))))))))))))))))))</f>
        <v>#NAME?</v>
      </c>
      <c r="G345" t="s">
        <v>1141</v>
      </c>
      <c r="H345" s="321">
        <f>IFERROR(
IF(ISERROR($D345)=FALSE,$D345,IF(ISERROR($E345)=FALSE,$E345,IF(ISERROR($F345)=FALSE,$F345
+N("012 checkboxes"),
IF(
IF(OR(LEFT($A345,9)="Syndicate",LEFT($A345,12)="NewSyndicate"),VLOOKUP($A345,'012'!$J:$ZW,MATCH("Link to button",'012'!$J$1:$ZW$1,0),0)
+N("309 checkbox"),
IF($C345="309 LCR Summary0",VLOOKUP("Notes990",'309'!$P:$ZZ,MATCH("Link to button",'309'!$P$1:$ZZ$1,0),0)
+N("313 checkboxes"),
IF($C345="313 Financial Information0LcmVsScr",IF($C345="309 LCR Summary0",VLOOKUP("LcmVsScr",'309'!$N:$ZZ,MATCH("Link to button",'309'!$N$1:$ZZ$1,0),0),
IF($C345="313 Financial Information0LcrDocAttached",IF($C345="309 LCR Summary0",VLOOKUP("LcrDocAttached",'309'!$N:$ZZ,MATCH("Link to button",'309'!$N$1:$ZZ$1,0),
0)))))))=1,TRUE,FALSE)
))),"")</f>
        <v>0</v>
      </c>
      <c r="I345">
        <v>1998</v>
      </c>
    </row>
    <row r="346" spans="1:9" customFormat="1">
      <c r="A346" s="237" t="str">
        <f>VLOOKUP($G346,CSVLookups!$B:$R,MATCH(A$1,CSVLookups!$B$1:$R$1,0),FALSE)</f>
        <v>312 Projected Solvency II Technical Provisions at Time Zero</v>
      </c>
      <c r="B346" s="237" t="str">
        <f>VLOOKUP($G346,CSVLookups!$B:$R,MATCH(B$1,CSVLookups!$B$1:$R$1,0),FALSE)</f>
        <v>C</v>
      </c>
      <c r="C346" s="238" t="str">
        <f t="shared" si="6"/>
        <v>312 Projected Solvency II Technical Provisions at Time ZeroC1998</v>
      </c>
      <c r="D346" s="238">
        <f>IF(AND(VALUE(LEFT($A346,3))=309,LEN($B346)=3),VLOOKUP(VALUE(MID($B346,2,2)),_309_Table1,MATCH(MID($B346,1,1),_309_Table1_ColumnLookup,0),FALSE),
  IF($C346="309 LCR SummaryA",OneYearSCR,IF($C346="309 LCR SummaryB",UltimateSCR,IF(VALUE(LEFT($A346,3))=309,VLOOKUP(VALUE(MID($B346,2,1)),_309_Table1,MATCH(MID($B346,1,1),_309_Table1_ColumnLookup,0),FALSE)
+N("309"),
  IF(VALUE(LEFT($A346,3))=310,VLOOKUP(VALUE(MID($B346,2,1)),_310_Table1,MATCH(MID($B346,1,1),_310_Table1_ColumnLookup,0),FALSE)
+N("310"),
  IF(AND(VALUE(LEFT($A346,3))=311,LEN($I346)=4),VLOOKUP($I346,_311_Table1,MATCH($B346,_311_Table1_ColumnLookup,0),FALSE),
  IF(AND(VALUE(LEFT($A346,3))=311,OR($B346="I2",$B346="J2",$B346="K2",$B346="L2")),VLOOKUP('311'!$G$58,_311_Table1,MATCH(MID($B346,1,1),_311_Table1_ColumnLookup,0),FALSE),
  IF(AND(VALUE(LEFT($A346,3))=311,RIGHT($B346,5)="Total"),VLOOKUP('311'!$G$59,_311_Table1,MATCH(MID($B346,1,1),_311_Table1_ColumnLookup,0),FALSE),
  IF(VALUE(LEFT($A346,3))=311,VLOOKUP(VALUE(MID($B346,2,1)),_311_Table1,MATCH(MID($B346,1,1),_311_Table1_ColumnLookup,0),FALSE)
+N("311"),
  IF(AND(VALUE(LEFT($A346,3))=312,LEFT($G346,10)="Unincepted",$B346="G "),VLOOKUP(" ULO",_312_Table1,MATCH('312'!$N$16,_312_Table1_ColumnLookup,0),FALSE),
  IF(AND(VALUE(LEFT($A346,3))=312,LEFT($G346,10)="Unincepted",$B346="O "),VLOOKUP(" ULO",_312_Table1,MATCH('312'!$V$16,_312_Table1_ColumnLookup,0),FALSE),
  IF(AND(VALUE(LEFT($A346,3))=312,LEFT($G346,10)="Unincepted",$B346="Q "),VLOOKUP(" ULO",_312_Table1,MATCH('312'!$X$16,_312_Table1_ColumnLookup,0),FALSE),
  IF(AND(VALUE(LEFT($A346,3))=312,LEFT($G346,10)="Unincepted"),VLOOKUP(" ULO",_312_Table1,MATCH(LEFT($B346,1),_312_Table1_ColumnLookup,0),FALSE),
  IF(AND(VALUE(LEFT($A346,3))=312,LEFT($G346,5)="Total",$B346="G "),VLOOKUP('312'!$F$80,_312_Table1,MATCH('312'!$N$16,_312_Table1_ColumnLookup,0),FALSE),
  IF(AND(VALUE(LEFT($A346,3))=312,LEFT($G346,5)="Total",$B346="O "),VLOOKUP('312'!$F$80,_312_Table1,MATCH('312'!$V$16,_312_Table1_ColumnLookup,0),FALSE),
  IF(AND(VALUE(LEFT($A346,3))=312,LEFT($G346,5)="Total",$B346="Q "),VLOOKUP('312'!$F$80,_312_Table1,MATCH('312'!$X$16,_312_Table1_ColumnLookup,0),FALSE),
  IF(AND(VALUE(LEFT($A346,3))=312,LEFT($G346,5)="Total"),VLOOKUP('312'!$F$80,_312_Table1,MATCH(LEFT($B346,1),_312_Table1_ColumnLookup,0),FALSE),
  IF(AND(VALUE(LEFT($A346,3))=312,LEN($I346)=4,$B346="G"),VLOOKUP($I346,_312_Table1,MATCH('312'!$N$16,_312_Table1_ColumnLookup,0),FALSE),
  IF(AND(VALUE(LEFT($A346,3))=312,LEN($I346)=4,$B346="O"),VLOOKUP($I346,_312_Table1,MATCH('312'!$V$16,_312_Table1_ColumnLookup,0),FALSE),
  IF(AND(VALUE(LEFT($A346,3))=312,LEN($I346)=4,$B346="Q"),VLOOKUP($I346,_312_Table1,MATCH('312'!$X$16,_312_Table1_ColumnLookup,0),FALSE),
  IF(AND(VALUE(LEFT($A346,3))=312,LEN($I346)=4),VLOOKUP($I346,_312_Table1,MATCH(LEFT($B346,1),_312_Table1_ColumnLookup,0),FALSE)
+N("312"),
  IF(VALUE(LEFT($A346,3))=313,VLOOKUP(VALUE(MID($B346,2,1)),_313_Table1,MATCH(MID($B346,1,1),_313_Table1_ColumnLookup,0),FALSE)
+N("313"),
  IF(AND(VALUE(LEFT($A346,3))=314,LEN($B346)=3),VLOOKUP(VALUE(MID($B346,2,2)),_314_Table1,MATCH(MID($B346,1,1),_314_Table1_ColumnLookup,0),FALSE),
  IF(VALUE(LEFT($A346,3))=314,VLOOKUP(VALUE(MID($B346,2,1)),_314_Table1,MATCH(MID($B346,1,1),_314_Table1_ColumnLookup,0),FALSE)
+N("314"),
""))))))))))))))))))))))))</f>
        <v>0</v>
      </c>
      <c r="E346" s="238" t="e">
        <f>IF(AND(VALUE(LEFT($A346,3))=309,LEN($B346)=3),VLOOKUP(VALUE(MID($B346,2,2)),_309_Table2,MATCH(MID($B346,1,1),_309_Table2_ColumnLookup,0),FALSE),
  IF($C346="309 LCR SummaryA",OneYearSCR,IF($C346="309 LCR SummaryB",UltimateSCR,IF(VALUE(LEFT($A346,3))=309,VLOOKUP(VALUE(MID($B346,2,1)),_309_Table2,MATCH(MID($B346,1,1),_309_Table2_ColumnLookup,0),FALSE)
+N("309"),
  IF(VALUE(LEFT($A346,3))=310,VLOOKUP(VALUE(MID($B346,2,1)),_310_Table2,MATCH(MID($B346,1,1),_310_Table2_ColumnLookup,0),FALSE)
+N("310"),
  IF(AND(VALUE(LEFT($A346,3))=311,LEN($I346)=4),VLOOKUP($I346,_311_Table2,MATCH($B346,_311_Table2_ColumnLookup,0),FALSE),
  IF(AND(VALUE(LEFT($A346,3))=311,OR($B346="I2",$B346="J2",$B346="K2",$B346="L2")),VLOOKUP('311'!$G$58,_311_Table2,MATCH(MID($B346,1,1),_311_Table2_ColumnLookup,0),FALSE),
  IF(AND(VALUE(LEFT($A346,3))=311,RIGHT($B346,5)="Total"),VLOOKUP('311'!$G$59,_311_Table2,MATCH(MID($B346,1,1),_311_Table2_ColumnLookup,0),FALSE),
  IF(VALUE(LEFT($A346,3))=311,VLOOKUP(VALUE(MID($B346,2,1)),_311_Table2,MATCH(MID($B346,1,1),_311_Table2_ColumnLookup,0),FALSE)
+N("311"),
  IF(AND(VALUE(LEFT($A346,3))=312,LEFT($G346,10)="Unincepted",$B346="G "),VLOOKUP(" ULO",_312_Table2,MATCH('312'!$N$16,_312_Table2_ColumnLookup,0),FALSE),
  IF(AND(VALUE(LEFT($A346,3))=312,LEFT($G346,10)="Unincepted",$B346="O "),VLOOKUP(" ULO",_312_Table2,MATCH('312'!$V$16,_312_Table2_ColumnLookup,0),FALSE),
  IF(AND(VALUE(LEFT($A346,3))=312,LEFT($G346,10)="Unincepted",$B346="Q "),VLOOKUP(" ULO",_312_Table2,MATCH('312'!$X$16,_312_Table2_ColumnLookup,0),FALSE),
  IF(AND(VALUE(LEFT($A346,3))=312,LEFT($G346,10)="Unincepted"),VLOOKUP(" ULO",_312_Table2,MATCH(LEFT($B346,1),_312_Table2_ColumnLookup,0),FALSE),
  IF(AND(VALUE(LEFT($A346,3))=312,LEFT($G346,5)="Total",$B346="G "),VLOOKUP('312'!$F$80,_312_Table2,MATCH('312'!$N$16,_312_Table2_ColumnLookup,0),FALSE),
  IF(AND(VALUE(LEFT($A346,3))=312,LEFT($G346,5)="Total",$B346="O "),VLOOKUP('312'!$F$80,_312_Table2,MATCH('312'!$V$16,_312_Table2_ColumnLookup,0),FALSE),
  IF(AND(VALUE(LEFT($A346,3))=312,LEFT($G346,5)="Total",$B346="Q "),VLOOKUP('312'!$F$80,_312_Table2,MATCH('312'!$X$16,_312_Table2_ColumnLookup,0),FALSE),
  IF(AND(VALUE(LEFT($A346,3))=312,LEFT($G346,5)="Total"),VLOOKUP('312'!$F$80,_312_Table2,MATCH(LEFT($B346,1),_312_Table2_ColumnLookup,0),FALSE),
  IF(AND(VALUE(LEFT($A346,3))=312,LEN($I346)=4,$B346="G"),VLOOKUP($I346,_312_Table2,MATCH('312'!$N$16,_312_Table2_ColumnLookup,0),FALSE),
  IF(AND(VALUE(LEFT($A346,3))=312,LEN($I346)=4,$B346="O"),VLOOKUP($I346,_312_Table2,MATCH('312'!$V$16,_312_Table2_ColumnLookup,0),FALSE),
  IF(AND(VALUE(LEFT($A346,3))=312,LEN($I346)=4,$B346="Q"),VLOOKUP($I346,_312_Table2,MATCH('312'!$X$16,_312_Table2_ColumnLookup,0),FALSE),
  IF(AND(VALUE(LEFT($A346,3))=312,LEN($I346)=4),VLOOKUP($I346,_312_Table2,MATCH(LEFT($B346,1),_312_Table2_ColumnLookup,0),FALSE)
+N("312"),
  IF(VALUE(LEFT($A346,3))=313,VLOOKUP(VALUE(MID($B346,2,1)),_313_Table2,MATCH(MID($B346,1,1),_313_Table2_ColumnLookup,0),FALSE)
+N("313"),
  IF(AND(VALUE(LEFT($A346,3))=314,LEN($B346)=3),VLOOKUP(VALUE(MID($B346,2,2)),_314_Table2,MATCH(MID($B346,1,1),_314_Table2_ColumnLookup,0),FALSE),
  IF(VALUE(LEFT($A346,3))=314,VLOOKUP(VALUE(MID($B346,2,1)),_314_Table2,MATCH(MID($B346,1,1),_314_Table2_ColumnLookup,0),FALSE)
+N("314"),
""))))))))))))))))))))))))</f>
        <v>#NAME?</v>
      </c>
      <c r="F346" s="238" t="e">
        <f>IF(AND(VALUE(LEFT($A346,3))=309,LEN($B346)=3),VLOOKUP(VALUE(MID($B346,2,2)),_309_Table3,MATCH(MID($B346,1,1),_309_Table3_ColumnLookup,0),FALSE),
  IF($C346="309 LCR SummaryA",OneYearSCR,IF($C346="309 LCR SummaryB",UltimateSCR,IF(VALUE(LEFT($A346,3))=309,VLOOKUP(VALUE(MID($B346,2,1)),_309_Table3,MATCH(MID($B346,1,1),_309_Table3_ColumnLookup,0),FALSE)
+N("309"),
  IF(VALUE(LEFT($A346,3))=310,VLOOKUP(VALUE(MID($B346,2,1)),_310_Table3,MATCH(MID($B346,1,1),_310_Table3_ColumnLookup,0),FALSE)
+N("310"),
  IF(AND(VALUE(LEFT($A346,3))=311,LEN($I346)=4),VLOOKUP($I346,_311_Table3,MATCH($B346,_311_Table3_ColumnLookup,0),FALSE),
  IF(AND(VALUE(LEFT($A346,3))=311,OR($B346="I2",$B346="J2",$B346="K2",$B346="L2")),VLOOKUP('311'!$G$58,_311_Table3,MATCH(MID($B346,1,1),_311_Table3_ColumnLookup,0),FALSE),
  IF(AND(VALUE(LEFT($A346,3))=311,RIGHT($B346,5)="Total"),VLOOKUP('311'!$G$59,_311_Table3,MATCH(MID($B346,1,1),_311_Table3_ColumnLookup,0),FALSE),
  IF(VALUE(LEFT($A346,3))=311,VLOOKUP(VALUE(MID($B346,2,1)),_311_Table3,MATCH(MID($B346,1,1),_311_Table3_ColumnLookup,0),FALSE)
+N("311"),
  IF(AND(VALUE(LEFT($A346,3))=312,LEFT($G346,10)="Unincepted",$B346="G "),VLOOKUP(" ULO",_312_Table3,MATCH('312'!$N$16,_312_Table3_ColumnLookup,0),FALSE),
  IF(AND(VALUE(LEFT($A346,3))=312,LEFT($G346,10)="Unincepted",$B346="O "),VLOOKUP(" ULO",_312_Table3,MATCH('312'!$V$16,_312_Table3_ColumnLookup,0),FALSE),
  IF(AND(VALUE(LEFT($A346,3))=312,LEFT($G346,10)="Unincepted",$B346="Q "),VLOOKUP(" ULO",_312_Table3,MATCH('312'!$X$16,_312_Table3_ColumnLookup,0),FALSE),
  IF(AND(VALUE(LEFT($A346,3))=312,LEFT($G346,10)="Unincepted"),VLOOKUP(" ULO",_312_Table3,MATCH(LEFT($B346,1),_312_Table3_ColumnLookup,0),FALSE),
  IF(AND(VALUE(LEFT($A346,3))=312,LEFT($G346,5)="Total",$B346="G "),VLOOKUP('312'!$F$80,_312_Table3,MATCH('312'!$N$16,_312_Table3_ColumnLookup,0),FALSE),
  IF(AND(VALUE(LEFT($A346,3))=312,LEFT($G346,5)="Total",$B346="O "),VLOOKUP('312'!$F$80,_312_Table3,MATCH('312'!$V$16,_312_Table3_ColumnLookup,0),FALSE),
  IF(AND(VALUE(LEFT($A346,3))=312,LEFT($G346,5)="Total",$B346="Q "),VLOOKUP('312'!$F$80,_312_Table3,MATCH('312'!$X$16,_312_Table3_ColumnLookup,0),FALSE),
  IF(AND(VALUE(LEFT($A346,3))=312,LEFT($G346,5)="Total"),VLOOKUP('312'!$F$80,_312_Table3,MATCH(LEFT($B346,1),_312_Table3_ColumnLookup,0),FALSE),
  IF(AND(VALUE(LEFT($A346,3))=312,LEN($I346)=4,$B346="G"),VLOOKUP($I346,_312_Table3,MATCH('312'!$N$16,_312_Table3_ColumnLookup,0),FALSE),
  IF(AND(VALUE(LEFT($A346,3))=312,LEN($I346)=4,$B346="O"),VLOOKUP($I346,_312_Table3,MATCH('312'!$V$16,_312_Table3_ColumnLookup,0),FALSE),
  IF(AND(VALUE(LEFT($A346,3))=312,LEN($I346)=4,$B346="Q"),VLOOKUP($I346,_312_Table3,MATCH('312'!$X$16,_312_Table3_ColumnLookup,0),FALSE),
  IF(AND(VALUE(LEFT($A346,3))=312,LEN($I346)=4),VLOOKUP($I346,_312_Table3,MATCH(LEFT($B346,1),_312_Table3_ColumnLookup,0),FALSE)
+N("312"),
  IF(VALUE(LEFT($A346,3))=313,VLOOKUP(VALUE(MID($B346,2,1)),_313_Table3,MATCH(MID($B346,1,1),_313_Table3_ColumnLookup,0),FALSE)
+N("313"),
  IF(AND(VALUE(LEFT($A346,3))=314,LEN($B346)=3),VLOOKUP(VALUE(MID($B346,2,2)),_314_Table3,MATCH(MID($B346,1,1),_314_Table3_ColumnLookup,0),FALSE),
  IF(VALUE(LEFT($A346,3))=314,VLOOKUP(VALUE(MID($B346,2,1)),_314_Table3,MATCH(MID($B346,1,1),_314_Table3_ColumnLookup,0),FALSE)
+N("314"),
""))))))))))))))))))))))))</f>
        <v>#NAME?</v>
      </c>
      <c r="G346" t="s">
        <v>1142</v>
      </c>
      <c r="H346" s="321">
        <f>IFERROR(
IF(ISERROR($D346)=FALSE,$D346,IF(ISERROR($E346)=FALSE,$E346,IF(ISERROR($F346)=FALSE,$F346
+N("012 checkboxes"),
IF(
IF(OR(LEFT($A346,9)="Syndicate",LEFT($A346,12)="NewSyndicate"),VLOOKUP($A346,'012'!$J:$ZW,MATCH("Link to button",'012'!$J$1:$ZW$1,0),0)
+N("309 checkbox"),
IF($C346="309 LCR Summary0",VLOOKUP("Notes990",'309'!$P:$ZZ,MATCH("Link to button",'309'!$P$1:$ZZ$1,0),0)
+N("313 checkboxes"),
IF($C346="313 Financial Information0LcmVsScr",IF($C346="309 LCR Summary0",VLOOKUP("LcmVsScr",'309'!$N:$ZZ,MATCH("Link to button",'309'!$N$1:$ZZ$1,0),0),
IF($C346="313 Financial Information0LcrDocAttached",IF($C346="309 LCR Summary0",VLOOKUP("LcrDocAttached",'309'!$N:$ZZ,MATCH("Link to button",'309'!$N$1:$ZZ$1,0),
0)))))))=1,TRUE,FALSE)
))),"")</f>
        <v>0</v>
      </c>
      <c r="I346">
        <v>1998</v>
      </c>
    </row>
    <row r="347" spans="1:9" customFormat="1">
      <c r="A347" s="237" t="str">
        <f>VLOOKUP($G347,CSVLookups!$B:$R,MATCH(A$1,CSVLookups!$B$1:$R$1,0),FALSE)</f>
        <v>312 Projected Solvency II Technical Provisions at Time Zero</v>
      </c>
      <c r="B347" s="237" t="str">
        <f>VLOOKUP($G347,CSVLookups!$B:$R,MATCH(B$1,CSVLookups!$B$1:$R$1,0),FALSE)</f>
        <v>D</v>
      </c>
      <c r="C347" s="238" t="str">
        <f t="shared" si="6"/>
        <v>312 Projected Solvency II Technical Provisions at Time ZeroD1998</v>
      </c>
      <c r="D347" s="238">
        <f>IF(AND(VALUE(LEFT($A347,3))=309,LEN($B347)=3),VLOOKUP(VALUE(MID($B347,2,2)),_309_Table1,MATCH(MID($B347,1,1),_309_Table1_ColumnLookup,0),FALSE),
  IF($C347="309 LCR SummaryA",OneYearSCR,IF($C347="309 LCR SummaryB",UltimateSCR,IF(VALUE(LEFT($A347,3))=309,VLOOKUP(VALUE(MID($B347,2,1)),_309_Table1,MATCH(MID($B347,1,1),_309_Table1_ColumnLookup,0),FALSE)
+N("309"),
  IF(VALUE(LEFT($A347,3))=310,VLOOKUP(VALUE(MID($B347,2,1)),_310_Table1,MATCH(MID($B347,1,1),_310_Table1_ColumnLookup,0),FALSE)
+N("310"),
  IF(AND(VALUE(LEFT($A347,3))=311,LEN($I347)=4),VLOOKUP($I347,_311_Table1,MATCH($B347,_311_Table1_ColumnLookup,0),FALSE),
  IF(AND(VALUE(LEFT($A347,3))=311,OR($B347="I2",$B347="J2",$B347="K2",$B347="L2")),VLOOKUP('311'!$G$58,_311_Table1,MATCH(MID($B347,1,1),_311_Table1_ColumnLookup,0),FALSE),
  IF(AND(VALUE(LEFT($A347,3))=311,RIGHT($B347,5)="Total"),VLOOKUP('311'!$G$59,_311_Table1,MATCH(MID($B347,1,1),_311_Table1_ColumnLookup,0),FALSE),
  IF(VALUE(LEFT($A347,3))=311,VLOOKUP(VALUE(MID($B347,2,1)),_311_Table1,MATCH(MID($B347,1,1),_311_Table1_ColumnLookup,0),FALSE)
+N("311"),
  IF(AND(VALUE(LEFT($A347,3))=312,LEFT($G347,10)="Unincepted",$B347="G "),VLOOKUP(" ULO",_312_Table1,MATCH('312'!$N$16,_312_Table1_ColumnLookup,0),FALSE),
  IF(AND(VALUE(LEFT($A347,3))=312,LEFT($G347,10)="Unincepted",$B347="O "),VLOOKUP(" ULO",_312_Table1,MATCH('312'!$V$16,_312_Table1_ColumnLookup,0),FALSE),
  IF(AND(VALUE(LEFT($A347,3))=312,LEFT($G347,10)="Unincepted",$B347="Q "),VLOOKUP(" ULO",_312_Table1,MATCH('312'!$X$16,_312_Table1_ColumnLookup,0),FALSE),
  IF(AND(VALUE(LEFT($A347,3))=312,LEFT($G347,10)="Unincepted"),VLOOKUP(" ULO",_312_Table1,MATCH(LEFT($B347,1),_312_Table1_ColumnLookup,0),FALSE),
  IF(AND(VALUE(LEFT($A347,3))=312,LEFT($G347,5)="Total",$B347="G "),VLOOKUP('312'!$F$80,_312_Table1,MATCH('312'!$N$16,_312_Table1_ColumnLookup,0),FALSE),
  IF(AND(VALUE(LEFT($A347,3))=312,LEFT($G347,5)="Total",$B347="O "),VLOOKUP('312'!$F$80,_312_Table1,MATCH('312'!$V$16,_312_Table1_ColumnLookup,0),FALSE),
  IF(AND(VALUE(LEFT($A347,3))=312,LEFT($G347,5)="Total",$B347="Q "),VLOOKUP('312'!$F$80,_312_Table1,MATCH('312'!$X$16,_312_Table1_ColumnLookup,0),FALSE),
  IF(AND(VALUE(LEFT($A347,3))=312,LEFT($G347,5)="Total"),VLOOKUP('312'!$F$80,_312_Table1,MATCH(LEFT($B347,1),_312_Table1_ColumnLookup,0),FALSE),
  IF(AND(VALUE(LEFT($A347,3))=312,LEN($I347)=4,$B347="G"),VLOOKUP($I347,_312_Table1,MATCH('312'!$N$16,_312_Table1_ColumnLookup,0),FALSE),
  IF(AND(VALUE(LEFT($A347,3))=312,LEN($I347)=4,$B347="O"),VLOOKUP($I347,_312_Table1,MATCH('312'!$V$16,_312_Table1_ColumnLookup,0),FALSE),
  IF(AND(VALUE(LEFT($A347,3))=312,LEN($I347)=4,$B347="Q"),VLOOKUP($I347,_312_Table1,MATCH('312'!$X$16,_312_Table1_ColumnLookup,0),FALSE),
  IF(AND(VALUE(LEFT($A347,3))=312,LEN($I347)=4),VLOOKUP($I347,_312_Table1,MATCH(LEFT($B347,1),_312_Table1_ColumnLookup,0),FALSE)
+N("312"),
  IF(VALUE(LEFT($A347,3))=313,VLOOKUP(VALUE(MID($B347,2,1)),_313_Table1,MATCH(MID($B347,1,1),_313_Table1_ColumnLookup,0),FALSE)
+N("313"),
  IF(AND(VALUE(LEFT($A347,3))=314,LEN($B347)=3),VLOOKUP(VALUE(MID($B347,2,2)),_314_Table1,MATCH(MID($B347,1,1),_314_Table1_ColumnLookup,0),FALSE),
  IF(VALUE(LEFT($A347,3))=314,VLOOKUP(VALUE(MID($B347,2,1)),_314_Table1,MATCH(MID($B347,1,1),_314_Table1_ColumnLookup,0),FALSE)
+N("314"),
""))))))))))))))))))))))))</f>
        <v>0</v>
      </c>
      <c r="E347" s="238" t="e">
        <f>IF(AND(VALUE(LEFT($A347,3))=309,LEN($B347)=3),VLOOKUP(VALUE(MID($B347,2,2)),_309_Table2,MATCH(MID($B347,1,1),_309_Table2_ColumnLookup,0),FALSE),
  IF($C347="309 LCR SummaryA",OneYearSCR,IF($C347="309 LCR SummaryB",UltimateSCR,IF(VALUE(LEFT($A347,3))=309,VLOOKUP(VALUE(MID($B347,2,1)),_309_Table2,MATCH(MID($B347,1,1),_309_Table2_ColumnLookup,0),FALSE)
+N("309"),
  IF(VALUE(LEFT($A347,3))=310,VLOOKUP(VALUE(MID($B347,2,1)),_310_Table2,MATCH(MID($B347,1,1),_310_Table2_ColumnLookup,0),FALSE)
+N("310"),
  IF(AND(VALUE(LEFT($A347,3))=311,LEN($I347)=4),VLOOKUP($I347,_311_Table2,MATCH($B347,_311_Table2_ColumnLookup,0),FALSE),
  IF(AND(VALUE(LEFT($A347,3))=311,OR($B347="I2",$B347="J2",$B347="K2",$B347="L2")),VLOOKUP('311'!$G$58,_311_Table2,MATCH(MID($B347,1,1),_311_Table2_ColumnLookup,0),FALSE),
  IF(AND(VALUE(LEFT($A347,3))=311,RIGHT($B347,5)="Total"),VLOOKUP('311'!$G$59,_311_Table2,MATCH(MID($B347,1,1),_311_Table2_ColumnLookup,0),FALSE),
  IF(VALUE(LEFT($A347,3))=311,VLOOKUP(VALUE(MID($B347,2,1)),_311_Table2,MATCH(MID($B347,1,1),_311_Table2_ColumnLookup,0),FALSE)
+N("311"),
  IF(AND(VALUE(LEFT($A347,3))=312,LEFT($G347,10)="Unincepted",$B347="G "),VLOOKUP(" ULO",_312_Table2,MATCH('312'!$N$16,_312_Table2_ColumnLookup,0),FALSE),
  IF(AND(VALUE(LEFT($A347,3))=312,LEFT($G347,10)="Unincepted",$B347="O "),VLOOKUP(" ULO",_312_Table2,MATCH('312'!$V$16,_312_Table2_ColumnLookup,0),FALSE),
  IF(AND(VALUE(LEFT($A347,3))=312,LEFT($G347,10)="Unincepted",$B347="Q "),VLOOKUP(" ULO",_312_Table2,MATCH('312'!$X$16,_312_Table2_ColumnLookup,0),FALSE),
  IF(AND(VALUE(LEFT($A347,3))=312,LEFT($G347,10)="Unincepted"),VLOOKUP(" ULO",_312_Table2,MATCH(LEFT($B347,1),_312_Table2_ColumnLookup,0),FALSE),
  IF(AND(VALUE(LEFT($A347,3))=312,LEFT($G347,5)="Total",$B347="G "),VLOOKUP('312'!$F$80,_312_Table2,MATCH('312'!$N$16,_312_Table2_ColumnLookup,0),FALSE),
  IF(AND(VALUE(LEFT($A347,3))=312,LEFT($G347,5)="Total",$B347="O "),VLOOKUP('312'!$F$80,_312_Table2,MATCH('312'!$V$16,_312_Table2_ColumnLookup,0),FALSE),
  IF(AND(VALUE(LEFT($A347,3))=312,LEFT($G347,5)="Total",$B347="Q "),VLOOKUP('312'!$F$80,_312_Table2,MATCH('312'!$X$16,_312_Table2_ColumnLookup,0),FALSE),
  IF(AND(VALUE(LEFT($A347,3))=312,LEFT($G347,5)="Total"),VLOOKUP('312'!$F$80,_312_Table2,MATCH(LEFT($B347,1),_312_Table2_ColumnLookup,0),FALSE),
  IF(AND(VALUE(LEFT($A347,3))=312,LEN($I347)=4,$B347="G"),VLOOKUP($I347,_312_Table2,MATCH('312'!$N$16,_312_Table2_ColumnLookup,0),FALSE),
  IF(AND(VALUE(LEFT($A347,3))=312,LEN($I347)=4,$B347="O"),VLOOKUP($I347,_312_Table2,MATCH('312'!$V$16,_312_Table2_ColumnLookup,0),FALSE),
  IF(AND(VALUE(LEFT($A347,3))=312,LEN($I347)=4,$B347="Q"),VLOOKUP($I347,_312_Table2,MATCH('312'!$X$16,_312_Table2_ColumnLookup,0),FALSE),
  IF(AND(VALUE(LEFT($A347,3))=312,LEN($I347)=4),VLOOKUP($I347,_312_Table2,MATCH(LEFT($B347,1),_312_Table2_ColumnLookup,0),FALSE)
+N("312"),
  IF(VALUE(LEFT($A347,3))=313,VLOOKUP(VALUE(MID($B347,2,1)),_313_Table2,MATCH(MID($B347,1,1),_313_Table2_ColumnLookup,0),FALSE)
+N("313"),
  IF(AND(VALUE(LEFT($A347,3))=314,LEN($B347)=3),VLOOKUP(VALUE(MID($B347,2,2)),_314_Table2,MATCH(MID($B347,1,1),_314_Table2_ColumnLookup,0),FALSE),
  IF(VALUE(LEFT($A347,3))=314,VLOOKUP(VALUE(MID($B347,2,1)),_314_Table2,MATCH(MID($B347,1,1),_314_Table2_ColumnLookup,0),FALSE)
+N("314"),
""))))))))))))))))))))))))</f>
        <v>#NAME?</v>
      </c>
      <c r="F347" s="238" t="e">
        <f>IF(AND(VALUE(LEFT($A347,3))=309,LEN($B347)=3),VLOOKUP(VALUE(MID($B347,2,2)),_309_Table3,MATCH(MID($B347,1,1),_309_Table3_ColumnLookup,0),FALSE),
  IF($C347="309 LCR SummaryA",OneYearSCR,IF($C347="309 LCR SummaryB",UltimateSCR,IF(VALUE(LEFT($A347,3))=309,VLOOKUP(VALUE(MID($B347,2,1)),_309_Table3,MATCH(MID($B347,1,1),_309_Table3_ColumnLookup,0),FALSE)
+N("309"),
  IF(VALUE(LEFT($A347,3))=310,VLOOKUP(VALUE(MID($B347,2,1)),_310_Table3,MATCH(MID($B347,1,1),_310_Table3_ColumnLookup,0),FALSE)
+N("310"),
  IF(AND(VALUE(LEFT($A347,3))=311,LEN($I347)=4),VLOOKUP($I347,_311_Table3,MATCH($B347,_311_Table3_ColumnLookup,0),FALSE),
  IF(AND(VALUE(LEFT($A347,3))=311,OR($B347="I2",$B347="J2",$B347="K2",$B347="L2")),VLOOKUP('311'!$G$58,_311_Table3,MATCH(MID($B347,1,1),_311_Table3_ColumnLookup,0),FALSE),
  IF(AND(VALUE(LEFT($A347,3))=311,RIGHT($B347,5)="Total"),VLOOKUP('311'!$G$59,_311_Table3,MATCH(MID($B347,1,1),_311_Table3_ColumnLookup,0),FALSE),
  IF(VALUE(LEFT($A347,3))=311,VLOOKUP(VALUE(MID($B347,2,1)),_311_Table3,MATCH(MID($B347,1,1),_311_Table3_ColumnLookup,0),FALSE)
+N("311"),
  IF(AND(VALUE(LEFT($A347,3))=312,LEFT($G347,10)="Unincepted",$B347="G "),VLOOKUP(" ULO",_312_Table3,MATCH('312'!$N$16,_312_Table3_ColumnLookup,0),FALSE),
  IF(AND(VALUE(LEFT($A347,3))=312,LEFT($G347,10)="Unincepted",$B347="O "),VLOOKUP(" ULO",_312_Table3,MATCH('312'!$V$16,_312_Table3_ColumnLookup,0),FALSE),
  IF(AND(VALUE(LEFT($A347,3))=312,LEFT($G347,10)="Unincepted",$B347="Q "),VLOOKUP(" ULO",_312_Table3,MATCH('312'!$X$16,_312_Table3_ColumnLookup,0),FALSE),
  IF(AND(VALUE(LEFT($A347,3))=312,LEFT($G347,10)="Unincepted"),VLOOKUP(" ULO",_312_Table3,MATCH(LEFT($B347,1),_312_Table3_ColumnLookup,0),FALSE),
  IF(AND(VALUE(LEFT($A347,3))=312,LEFT($G347,5)="Total",$B347="G "),VLOOKUP('312'!$F$80,_312_Table3,MATCH('312'!$N$16,_312_Table3_ColumnLookup,0),FALSE),
  IF(AND(VALUE(LEFT($A347,3))=312,LEFT($G347,5)="Total",$B347="O "),VLOOKUP('312'!$F$80,_312_Table3,MATCH('312'!$V$16,_312_Table3_ColumnLookup,0),FALSE),
  IF(AND(VALUE(LEFT($A347,3))=312,LEFT($G347,5)="Total",$B347="Q "),VLOOKUP('312'!$F$80,_312_Table3,MATCH('312'!$X$16,_312_Table3_ColumnLookup,0),FALSE),
  IF(AND(VALUE(LEFT($A347,3))=312,LEFT($G347,5)="Total"),VLOOKUP('312'!$F$80,_312_Table3,MATCH(LEFT($B347,1),_312_Table3_ColumnLookup,0),FALSE),
  IF(AND(VALUE(LEFT($A347,3))=312,LEN($I347)=4,$B347="G"),VLOOKUP($I347,_312_Table3,MATCH('312'!$N$16,_312_Table3_ColumnLookup,0),FALSE),
  IF(AND(VALUE(LEFT($A347,3))=312,LEN($I347)=4,$B347="O"),VLOOKUP($I347,_312_Table3,MATCH('312'!$V$16,_312_Table3_ColumnLookup,0),FALSE),
  IF(AND(VALUE(LEFT($A347,3))=312,LEN($I347)=4,$B347="Q"),VLOOKUP($I347,_312_Table3,MATCH('312'!$X$16,_312_Table3_ColumnLookup,0),FALSE),
  IF(AND(VALUE(LEFT($A347,3))=312,LEN($I347)=4),VLOOKUP($I347,_312_Table3,MATCH(LEFT($B347,1),_312_Table3_ColumnLookup,0),FALSE)
+N("312"),
  IF(VALUE(LEFT($A347,3))=313,VLOOKUP(VALUE(MID($B347,2,1)),_313_Table3,MATCH(MID($B347,1,1),_313_Table3_ColumnLookup,0),FALSE)
+N("313"),
  IF(AND(VALUE(LEFT($A347,3))=314,LEN($B347)=3),VLOOKUP(VALUE(MID($B347,2,2)),_314_Table3,MATCH(MID($B347,1,1),_314_Table3_ColumnLookup,0),FALSE),
  IF(VALUE(LEFT($A347,3))=314,VLOOKUP(VALUE(MID($B347,2,1)),_314_Table3,MATCH(MID($B347,1,1),_314_Table3_ColumnLookup,0),FALSE)
+N("314"),
""))))))))))))))))))))))))</f>
        <v>#NAME?</v>
      </c>
      <c r="G347" t="s">
        <v>1143</v>
      </c>
      <c r="H347" s="321">
        <f>IFERROR(
IF(ISERROR($D347)=FALSE,$D347,IF(ISERROR($E347)=FALSE,$E347,IF(ISERROR($F347)=FALSE,$F347
+N("012 checkboxes"),
IF(
IF(OR(LEFT($A347,9)="Syndicate",LEFT($A347,12)="NewSyndicate"),VLOOKUP($A347,'012'!$J:$ZW,MATCH("Link to button",'012'!$J$1:$ZW$1,0),0)
+N("309 checkbox"),
IF($C347="309 LCR Summary0",VLOOKUP("Notes990",'309'!$P:$ZZ,MATCH("Link to button",'309'!$P$1:$ZZ$1,0),0)
+N("313 checkboxes"),
IF($C347="313 Financial Information0LcmVsScr",IF($C347="309 LCR Summary0",VLOOKUP("LcmVsScr",'309'!$N:$ZZ,MATCH("Link to button",'309'!$N$1:$ZZ$1,0),0),
IF($C347="313 Financial Information0LcrDocAttached",IF($C347="309 LCR Summary0",VLOOKUP("LcrDocAttached",'309'!$N:$ZZ,MATCH("Link to button",'309'!$N$1:$ZZ$1,0),
0)))))))=1,TRUE,FALSE)
))),"")</f>
        <v>0</v>
      </c>
      <c r="I347">
        <v>1998</v>
      </c>
    </row>
    <row r="348" spans="1:9" customFormat="1">
      <c r="A348" s="237" t="str">
        <f>VLOOKUP($G348,CSVLookups!$B:$R,MATCH(A$1,CSVLookups!$B$1:$R$1,0),FALSE)</f>
        <v>312 Projected Solvency II Technical Provisions at Time Zero</v>
      </c>
      <c r="B348" s="237" t="str">
        <f>VLOOKUP($G348,CSVLookups!$B:$R,MATCH(B$1,CSVLookups!$B$1:$R$1,0),FALSE)</f>
        <v>E</v>
      </c>
      <c r="C348" s="238" t="str">
        <f t="shared" si="6"/>
        <v>312 Projected Solvency II Technical Provisions at Time ZeroE1998</v>
      </c>
      <c r="D348" s="238">
        <f>IF(AND(VALUE(LEFT($A348,3))=309,LEN($B348)=3),VLOOKUP(VALUE(MID($B348,2,2)),_309_Table1,MATCH(MID($B348,1,1),_309_Table1_ColumnLookup,0),FALSE),
  IF($C348="309 LCR SummaryA",OneYearSCR,IF($C348="309 LCR SummaryB",UltimateSCR,IF(VALUE(LEFT($A348,3))=309,VLOOKUP(VALUE(MID($B348,2,1)),_309_Table1,MATCH(MID($B348,1,1),_309_Table1_ColumnLookup,0),FALSE)
+N("309"),
  IF(VALUE(LEFT($A348,3))=310,VLOOKUP(VALUE(MID($B348,2,1)),_310_Table1,MATCH(MID($B348,1,1),_310_Table1_ColumnLookup,0),FALSE)
+N("310"),
  IF(AND(VALUE(LEFT($A348,3))=311,LEN($I348)=4),VLOOKUP($I348,_311_Table1,MATCH($B348,_311_Table1_ColumnLookup,0),FALSE),
  IF(AND(VALUE(LEFT($A348,3))=311,OR($B348="I2",$B348="J2",$B348="K2",$B348="L2")),VLOOKUP('311'!$G$58,_311_Table1,MATCH(MID($B348,1,1),_311_Table1_ColumnLookup,0),FALSE),
  IF(AND(VALUE(LEFT($A348,3))=311,RIGHT($B348,5)="Total"),VLOOKUP('311'!$G$59,_311_Table1,MATCH(MID($B348,1,1),_311_Table1_ColumnLookup,0),FALSE),
  IF(VALUE(LEFT($A348,3))=311,VLOOKUP(VALUE(MID($B348,2,1)),_311_Table1,MATCH(MID($B348,1,1),_311_Table1_ColumnLookup,0),FALSE)
+N("311"),
  IF(AND(VALUE(LEFT($A348,3))=312,LEFT($G348,10)="Unincepted",$B348="G "),VLOOKUP(" ULO",_312_Table1,MATCH('312'!$N$16,_312_Table1_ColumnLookup,0),FALSE),
  IF(AND(VALUE(LEFT($A348,3))=312,LEFT($G348,10)="Unincepted",$B348="O "),VLOOKUP(" ULO",_312_Table1,MATCH('312'!$V$16,_312_Table1_ColumnLookup,0),FALSE),
  IF(AND(VALUE(LEFT($A348,3))=312,LEFT($G348,10)="Unincepted",$B348="Q "),VLOOKUP(" ULO",_312_Table1,MATCH('312'!$X$16,_312_Table1_ColumnLookup,0),FALSE),
  IF(AND(VALUE(LEFT($A348,3))=312,LEFT($G348,10)="Unincepted"),VLOOKUP(" ULO",_312_Table1,MATCH(LEFT($B348,1),_312_Table1_ColumnLookup,0),FALSE),
  IF(AND(VALUE(LEFT($A348,3))=312,LEFT($G348,5)="Total",$B348="G "),VLOOKUP('312'!$F$80,_312_Table1,MATCH('312'!$N$16,_312_Table1_ColumnLookup,0),FALSE),
  IF(AND(VALUE(LEFT($A348,3))=312,LEFT($G348,5)="Total",$B348="O "),VLOOKUP('312'!$F$80,_312_Table1,MATCH('312'!$V$16,_312_Table1_ColumnLookup,0),FALSE),
  IF(AND(VALUE(LEFT($A348,3))=312,LEFT($G348,5)="Total",$B348="Q "),VLOOKUP('312'!$F$80,_312_Table1,MATCH('312'!$X$16,_312_Table1_ColumnLookup,0),FALSE),
  IF(AND(VALUE(LEFT($A348,3))=312,LEFT($G348,5)="Total"),VLOOKUP('312'!$F$80,_312_Table1,MATCH(LEFT($B348,1),_312_Table1_ColumnLookup,0),FALSE),
  IF(AND(VALUE(LEFT($A348,3))=312,LEN($I348)=4,$B348="G"),VLOOKUP($I348,_312_Table1,MATCH('312'!$N$16,_312_Table1_ColumnLookup,0),FALSE),
  IF(AND(VALUE(LEFT($A348,3))=312,LEN($I348)=4,$B348="O"),VLOOKUP($I348,_312_Table1,MATCH('312'!$V$16,_312_Table1_ColumnLookup,0),FALSE),
  IF(AND(VALUE(LEFT($A348,3))=312,LEN($I348)=4,$B348="Q"),VLOOKUP($I348,_312_Table1,MATCH('312'!$X$16,_312_Table1_ColumnLookup,0),FALSE),
  IF(AND(VALUE(LEFT($A348,3))=312,LEN($I348)=4),VLOOKUP($I348,_312_Table1,MATCH(LEFT($B348,1),_312_Table1_ColumnLookup,0),FALSE)
+N("312"),
  IF(VALUE(LEFT($A348,3))=313,VLOOKUP(VALUE(MID($B348,2,1)),_313_Table1,MATCH(MID($B348,1,1),_313_Table1_ColumnLookup,0),FALSE)
+N("313"),
  IF(AND(VALUE(LEFT($A348,3))=314,LEN($B348)=3),VLOOKUP(VALUE(MID($B348,2,2)),_314_Table1,MATCH(MID($B348,1,1),_314_Table1_ColumnLookup,0),FALSE),
  IF(VALUE(LEFT($A348,3))=314,VLOOKUP(VALUE(MID($B348,2,1)),_314_Table1,MATCH(MID($B348,1,1),_314_Table1_ColumnLookup,0),FALSE)
+N("314"),
""))))))))))))))))))))))))</f>
        <v>0</v>
      </c>
      <c r="E348" s="238" t="e">
        <f>IF(AND(VALUE(LEFT($A348,3))=309,LEN($B348)=3),VLOOKUP(VALUE(MID($B348,2,2)),_309_Table2,MATCH(MID($B348,1,1),_309_Table2_ColumnLookup,0),FALSE),
  IF($C348="309 LCR SummaryA",OneYearSCR,IF($C348="309 LCR SummaryB",UltimateSCR,IF(VALUE(LEFT($A348,3))=309,VLOOKUP(VALUE(MID($B348,2,1)),_309_Table2,MATCH(MID($B348,1,1),_309_Table2_ColumnLookup,0),FALSE)
+N("309"),
  IF(VALUE(LEFT($A348,3))=310,VLOOKUP(VALUE(MID($B348,2,1)),_310_Table2,MATCH(MID($B348,1,1),_310_Table2_ColumnLookup,0),FALSE)
+N("310"),
  IF(AND(VALUE(LEFT($A348,3))=311,LEN($I348)=4),VLOOKUP($I348,_311_Table2,MATCH($B348,_311_Table2_ColumnLookup,0),FALSE),
  IF(AND(VALUE(LEFT($A348,3))=311,OR($B348="I2",$B348="J2",$B348="K2",$B348="L2")),VLOOKUP('311'!$G$58,_311_Table2,MATCH(MID($B348,1,1),_311_Table2_ColumnLookup,0),FALSE),
  IF(AND(VALUE(LEFT($A348,3))=311,RIGHT($B348,5)="Total"),VLOOKUP('311'!$G$59,_311_Table2,MATCH(MID($B348,1,1),_311_Table2_ColumnLookup,0),FALSE),
  IF(VALUE(LEFT($A348,3))=311,VLOOKUP(VALUE(MID($B348,2,1)),_311_Table2,MATCH(MID($B348,1,1),_311_Table2_ColumnLookup,0),FALSE)
+N("311"),
  IF(AND(VALUE(LEFT($A348,3))=312,LEFT($G348,10)="Unincepted",$B348="G "),VLOOKUP(" ULO",_312_Table2,MATCH('312'!$N$16,_312_Table2_ColumnLookup,0),FALSE),
  IF(AND(VALUE(LEFT($A348,3))=312,LEFT($G348,10)="Unincepted",$B348="O "),VLOOKUP(" ULO",_312_Table2,MATCH('312'!$V$16,_312_Table2_ColumnLookup,0),FALSE),
  IF(AND(VALUE(LEFT($A348,3))=312,LEFT($G348,10)="Unincepted",$B348="Q "),VLOOKUP(" ULO",_312_Table2,MATCH('312'!$X$16,_312_Table2_ColumnLookup,0),FALSE),
  IF(AND(VALUE(LEFT($A348,3))=312,LEFT($G348,10)="Unincepted"),VLOOKUP(" ULO",_312_Table2,MATCH(LEFT($B348,1),_312_Table2_ColumnLookup,0),FALSE),
  IF(AND(VALUE(LEFT($A348,3))=312,LEFT($G348,5)="Total",$B348="G "),VLOOKUP('312'!$F$80,_312_Table2,MATCH('312'!$N$16,_312_Table2_ColumnLookup,0),FALSE),
  IF(AND(VALUE(LEFT($A348,3))=312,LEFT($G348,5)="Total",$B348="O "),VLOOKUP('312'!$F$80,_312_Table2,MATCH('312'!$V$16,_312_Table2_ColumnLookup,0),FALSE),
  IF(AND(VALUE(LEFT($A348,3))=312,LEFT($G348,5)="Total",$B348="Q "),VLOOKUP('312'!$F$80,_312_Table2,MATCH('312'!$X$16,_312_Table2_ColumnLookup,0),FALSE),
  IF(AND(VALUE(LEFT($A348,3))=312,LEFT($G348,5)="Total"),VLOOKUP('312'!$F$80,_312_Table2,MATCH(LEFT($B348,1),_312_Table2_ColumnLookup,0),FALSE),
  IF(AND(VALUE(LEFT($A348,3))=312,LEN($I348)=4,$B348="G"),VLOOKUP($I348,_312_Table2,MATCH('312'!$N$16,_312_Table2_ColumnLookup,0),FALSE),
  IF(AND(VALUE(LEFT($A348,3))=312,LEN($I348)=4,$B348="O"),VLOOKUP($I348,_312_Table2,MATCH('312'!$V$16,_312_Table2_ColumnLookup,0),FALSE),
  IF(AND(VALUE(LEFT($A348,3))=312,LEN($I348)=4,$B348="Q"),VLOOKUP($I348,_312_Table2,MATCH('312'!$X$16,_312_Table2_ColumnLookup,0),FALSE),
  IF(AND(VALUE(LEFT($A348,3))=312,LEN($I348)=4),VLOOKUP($I348,_312_Table2,MATCH(LEFT($B348,1),_312_Table2_ColumnLookup,0),FALSE)
+N("312"),
  IF(VALUE(LEFT($A348,3))=313,VLOOKUP(VALUE(MID($B348,2,1)),_313_Table2,MATCH(MID($B348,1,1),_313_Table2_ColumnLookup,0),FALSE)
+N("313"),
  IF(AND(VALUE(LEFT($A348,3))=314,LEN($B348)=3),VLOOKUP(VALUE(MID($B348,2,2)),_314_Table2,MATCH(MID($B348,1,1),_314_Table2_ColumnLookup,0),FALSE),
  IF(VALUE(LEFT($A348,3))=314,VLOOKUP(VALUE(MID($B348,2,1)),_314_Table2,MATCH(MID($B348,1,1),_314_Table2_ColumnLookup,0),FALSE)
+N("314"),
""))))))))))))))))))))))))</f>
        <v>#NAME?</v>
      </c>
      <c r="F348" s="238" t="e">
        <f>IF(AND(VALUE(LEFT($A348,3))=309,LEN($B348)=3),VLOOKUP(VALUE(MID($B348,2,2)),_309_Table3,MATCH(MID($B348,1,1),_309_Table3_ColumnLookup,0),FALSE),
  IF($C348="309 LCR SummaryA",OneYearSCR,IF($C348="309 LCR SummaryB",UltimateSCR,IF(VALUE(LEFT($A348,3))=309,VLOOKUP(VALUE(MID($B348,2,1)),_309_Table3,MATCH(MID($B348,1,1),_309_Table3_ColumnLookup,0),FALSE)
+N("309"),
  IF(VALUE(LEFT($A348,3))=310,VLOOKUP(VALUE(MID($B348,2,1)),_310_Table3,MATCH(MID($B348,1,1),_310_Table3_ColumnLookup,0),FALSE)
+N("310"),
  IF(AND(VALUE(LEFT($A348,3))=311,LEN($I348)=4),VLOOKUP($I348,_311_Table3,MATCH($B348,_311_Table3_ColumnLookup,0),FALSE),
  IF(AND(VALUE(LEFT($A348,3))=311,OR($B348="I2",$B348="J2",$B348="K2",$B348="L2")),VLOOKUP('311'!$G$58,_311_Table3,MATCH(MID($B348,1,1),_311_Table3_ColumnLookup,0),FALSE),
  IF(AND(VALUE(LEFT($A348,3))=311,RIGHT($B348,5)="Total"),VLOOKUP('311'!$G$59,_311_Table3,MATCH(MID($B348,1,1),_311_Table3_ColumnLookup,0),FALSE),
  IF(VALUE(LEFT($A348,3))=311,VLOOKUP(VALUE(MID($B348,2,1)),_311_Table3,MATCH(MID($B348,1,1),_311_Table3_ColumnLookup,0),FALSE)
+N("311"),
  IF(AND(VALUE(LEFT($A348,3))=312,LEFT($G348,10)="Unincepted",$B348="G "),VLOOKUP(" ULO",_312_Table3,MATCH('312'!$N$16,_312_Table3_ColumnLookup,0),FALSE),
  IF(AND(VALUE(LEFT($A348,3))=312,LEFT($G348,10)="Unincepted",$B348="O "),VLOOKUP(" ULO",_312_Table3,MATCH('312'!$V$16,_312_Table3_ColumnLookup,0),FALSE),
  IF(AND(VALUE(LEFT($A348,3))=312,LEFT($G348,10)="Unincepted",$B348="Q "),VLOOKUP(" ULO",_312_Table3,MATCH('312'!$X$16,_312_Table3_ColumnLookup,0),FALSE),
  IF(AND(VALUE(LEFT($A348,3))=312,LEFT($G348,10)="Unincepted"),VLOOKUP(" ULO",_312_Table3,MATCH(LEFT($B348,1),_312_Table3_ColumnLookup,0),FALSE),
  IF(AND(VALUE(LEFT($A348,3))=312,LEFT($G348,5)="Total",$B348="G "),VLOOKUP('312'!$F$80,_312_Table3,MATCH('312'!$N$16,_312_Table3_ColumnLookup,0),FALSE),
  IF(AND(VALUE(LEFT($A348,3))=312,LEFT($G348,5)="Total",$B348="O "),VLOOKUP('312'!$F$80,_312_Table3,MATCH('312'!$V$16,_312_Table3_ColumnLookup,0),FALSE),
  IF(AND(VALUE(LEFT($A348,3))=312,LEFT($G348,5)="Total",$B348="Q "),VLOOKUP('312'!$F$80,_312_Table3,MATCH('312'!$X$16,_312_Table3_ColumnLookup,0),FALSE),
  IF(AND(VALUE(LEFT($A348,3))=312,LEFT($G348,5)="Total"),VLOOKUP('312'!$F$80,_312_Table3,MATCH(LEFT($B348,1),_312_Table3_ColumnLookup,0),FALSE),
  IF(AND(VALUE(LEFT($A348,3))=312,LEN($I348)=4,$B348="G"),VLOOKUP($I348,_312_Table3,MATCH('312'!$N$16,_312_Table3_ColumnLookup,0),FALSE),
  IF(AND(VALUE(LEFT($A348,3))=312,LEN($I348)=4,$B348="O"),VLOOKUP($I348,_312_Table3,MATCH('312'!$V$16,_312_Table3_ColumnLookup,0),FALSE),
  IF(AND(VALUE(LEFT($A348,3))=312,LEN($I348)=4,$B348="Q"),VLOOKUP($I348,_312_Table3,MATCH('312'!$X$16,_312_Table3_ColumnLookup,0),FALSE),
  IF(AND(VALUE(LEFT($A348,3))=312,LEN($I348)=4),VLOOKUP($I348,_312_Table3,MATCH(LEFT($B348,1),_312_Table3_ColumnLookup,0),FALSE)
+N("312"),
  IF(VALUE(LEFT($A348,3))=313,VLOOKUP(VALUE(MID($B348,2,1)),_313_Table3,MATCH(MID($B348,1,1),_313_Table3_ColumnLookup,0),FALSE)
+N("313"),
  IF(AND(VALUE(LEFT($A348,3))=314,LEN($B348)=3),VLOOKUP(VALUE(MID($B348,2,2)),_314_Table3,MATCH(MID($B348,1,1),_314_Table3_ColumnLookup,0),FALSE),
  IF(VALUE(LEFT($A348,3))=314,VLOOKUP(VALUE(MID($B348,2,1)),_314_Table3,MATCH(MID($B348,1,1),_314_Table3_ColumnLookup,0),FALSE)
+N("314"),
""))))))))))))))))))))))))</f>
        <v>#NAME?</v>
      </c>
      <c r="G348" t="s">
        <v>1146</v>
      </c>
      <c r="H348" s="321">
        <f>IFERROR(
IF(ISERROR($D348)=FALSE,$D348,IF(ISERROR($E348)=FALSE,$E348,IF(ISERROR($F348)=FALSE,$F348
+N("012 checkboxes"),
IF(
IF(OR(LEFT($A348,9)="Syndicate",LEFT($A348,12)="NewSyndicate"),VLOOKUP($A348,'012'!$J:$ZW,MATCH("Link to button",'012'!$J$1:$ZW$1,0),0)
+N("309 checkbox"),
IF($C348="309 LCR Summary0",VLOOKUP("Notes990",'309'!$P:$ZZ,MATCH("Link to button",'309'!$P$1:$ZZ$1,0),0)
+N("313 checkboxes"),
IF($C348="313 Financial Information0LcmVsScr",IF($C348="309 LCR Summary0",VLOOKUP("LcmVsScr",'309'!$N:$ZZ,MATCH("Link to button",'309'!$N$1:$ZZ$1,0),0),
IF($C348="313 Financial Information0LcrDocAttached",IF($C348="309 LCR Summary0",VLOOKUP("LcrDocAttached",'309'!$N:$ZZ,MATCH("Link to button",'309'!$N$1:$ZZ$1,0),
0)))))))=1,TRUE,FALSE)
))),"")</f>
        <v>0</v>
      </c>
      <c r="I348">
        <v>1998</v>
      </c>
    </row>
    <row r="349" spans="1:9" customFormat="1">
      <c r="A349" s="237" t="str">
        <f>VLOOKUP($G349,CSVLookups!$B:$R,MATCH(A$1,CSVLookups!$B$1:$R$1,0),FALSE)</f>
        <v>312 Projected Solvency II Technical Provisions at Time Zero</v>
      </c>
      <c r="B349" s="237" t="str">
        <f>VLOOKUP($G349,CSVLookups!$B:$R,MATCH(B$1,CSVLookups!$B$1:$R$1,0),FALSE)</f>
        <v>F</v>
      </c>
      <c r="C349" s="238" t="str">
        <f t="shared" si="6"/>
        <v>312 Projected Solvency II Technical Provisions at Time ZeroF1998</v>
      </c>
      <c r="D349" s="238">
        <f>IF(AND(VALUE(LEFT($A349,3))=309,LEN($B349)=3),VLOOKUP(VALUE(MID($B349,2,2)),_309_Table1,MATCH(MID($B349,1,1),_309_Table1_ColumnLookup,0),FALSE),
  IF($C349="309 LCR SummaryA",OneYearSCR,IF($C349="309 LCR SummaryB",UltimateSCR,IF(VALUE(LEFT($A349,3))=309,VLOOKUP(VALUE(MID($B349,2,1)),_309_Table1,MATCH(MID($B349,1,1),_309_Table1_ColumnLookup,0),FALSE)
+N("309"),
  IF(VALUE(LEFT($A349,3))=310,VLOOKUP(VALUE(MID($B349,2,1)),_310_Table1,MATCH(MID($B349,1,1),_310_Table1_ColumnLookup,0),FALSE)
+N("310"),
  IF(AND(VALUE(LEFT($A349,3))=311,LEN($I349)=4),VLOOKUP($I349,_311_Table1,MATCH($B349,_311_Table1_ColumnLookup,0),FALSE),
  IF(AND(VALUE(LEFT($A349,3))=311,OR($B349="I2",$B349="J2",$B349="K2",$B349="L2")),VLOOKUP('311'!$G$58,_311_Table1,MATCH(MID($B349,1,1),_311_Table1_ColumnLookup,0),FALSE),
  IF(AND(VALUE(LEFT($A349,3))=311,RIGHT($B349,5)="Total"),VLOOKUP('311'!$G$59,_311_Table1,MATCH(MID($B349,1,1),_311_Table1_ColumnLookup,0),FALSE),
  IF(VALUE(LEFT($A349,3))=311,VLOOKUP(VALUE(MID($B349,2,1)),_311_Table1,MATCH(MID($B349,1,1),_311_Table1_ColumnLookup,0),FALSE)
+N("311"),
  IF(AND(VALUE(LEFT($A349,3))=312,LEFT($G349,10)="Unincepted",$B349="G "),VLOOKUP(" ULO",_312_Table1,MATCH('312'!$N$16,_312_Table1_ColumnLookup,0),FALSE),
  IF(AND(VALUE(LEFT($A349,3))=312,LEFT($G349,10)="Unincepted",$B349="O "),VLOOKUP(" ULO",_312_Table1,MATCH('312'!$V$16,_312_Table1_ColumnLookup,0),FALSE),
  IF(AND(VALUE(LEFT($A349,3))=312,LEFT($G349,10)="Unincepted",$B349="Q "),VLOOKUP(" ULO",_312_Table1,MATCH('312'!$X$16,_312_Table1_ColumnLookup,0),FALSE),
  IF(AND(VALUE(LEFT($A349,3))=312,LEFT($G349,10)="Unincepted"),VLOOKUP(" ULO",_312_Table1,MATCH(LEFT($B349,1),_312_Table1_ColumnLookup,0),FALSE),
  IF(AND(VALUE(LEFT($A349,3))=312,LEFT($G349,5)="Total",$B349="G "),VLOOKUP('312'!$F$80,_312_Table1,MATCH('312'!$N$16,_312_Table1_ColumnLookup,0),FALSE),
  IF(AND(VALUE(LEFT($A349,3))=312,LEFT($G349,5)="Total",$B349="O "),VLOOKUP('312'!$F$80,_312_Table1,MATCH('312'!$V$16,_312_Table1_ColumnLookup,0),FALSE),
  IF(AND(VALUE(LEFT($A349,3))=312,LEFT($G349,5)="Total",$B349="Q "),VLOOKUP('312'!$F$80,_312_Table1,MATCH('312'!$X$16,_312_Table1_ColumnLookup,0),FALSE),
  IF(AND(VALUE(LEFT($A349,3))=312,LEFT($G349,5)="Total"),VLOOKUP('312'!$F$80,_312_Table1,MATCH(LEFT($B349,1),_312_Table1_ColumnLookup,0),FALSE),
  IF(AND(VALUE(LEFT($A349,3))=312,LEN($I349)=4,$B349="G"),VLOOKUP($I349,_312_Table1,MATCH('312'!$N$16,_312_Table1_ColumnLookup,0),FALSE),
  IF(AND(VALUE(LEFT($A349,3))=312,LEN($I349)=4,$B349="O"),VLOOKUP($I349,_312_Table1,MATCH('312'!$V$16,_312_Table1_ColumnLookup,0),FALSE),
  IF(AND(VALUE(LEFT($A349,3))=312,LEN($I349)=4,$B349="Q"),VLOOKUP($I349,_312_Table1,MATCH('312'!$X$16,_312_Table1_ColumnLookup,0),FALSE),
  IF(AND(VALUE(LEFT($A349,3))=312,LEN($I349)=4),VLOOKUP($I349,_312_Table1,MATCH(LEFT($B349,1),_312_Table1_ColumnLookup,0),FALSE)
+N("312"),
  IF(VALUE(LEFT($A349,3))=313,VLOOKUP(VALUE(MID($B349,2,1)),_313_Table1,MATCH(MID($B349,1,1),_313_Table1_ColumnLookup,0),FALSE)
+N("313"),
  IF(AND(VALUE(LEFT($A349,3))=314,LEN($B349)=3),VLOOKUP(VALUE(MID($B349,2,2)),_314_Table1,MATCH(MID($B349,1,1),_314_Table1_ColumnLookup,0),FALSE),
  IF(VALUE(LEFT($A349,3))=314,VLOOKUP(VALUE(MID($B349,2,1)),_314_Table1,MATCH(MID($B349,1,1),_314_Table1_ColumnLookup,0),FALSE)
+N("314"),
""))))))))))))))))))))))))</f>
        <v>0</v>
      </c>
      <c r="E349" s="238" t="e">
        <f>IF(AND(VALUE(LEFT($A349,3))=309,LEN($B349)=3),VLOOKUP(VALUE(MID($B349,2,2)),_309_Table2,MATCH(MID($B349,1,1),_309_Table2_ColumnLookup,0),FALSE),
  IF($C349="309 LCR SummaryA",OneYearSCR,IF($C349="309 LCR SummaryB",UltimateSCR,IF(VALUE(LEFT($A349,3))=309,VLOOKUP(VALUE(MID($B349,2,1)),_309_Table2,MATCH(MID($B349,1,1),_309_Table2_ColumnLookup,0),FALSE)
+N("309"),
  IF(VALUE(LEFT($A349,3))=310,VLOOKUP(VALUE(MID($B349,2,1)),_310_Table2,MATCH(MID($B349,1,1),_310_Table2_ColumnLookup,0),FALSE)
+N("310"),
  IF(AND(VALUE(LEFT($A349,3))=311,LEN($I349)=4),VLOOKUP($I349,_311_Table2,MATCH($B349,_311_Table2_ColumnLookup,0),FALSE),
  IF(AND(VALUE(LEFT($A349,3))=311,OR($B349="I2",$B349="J2",$B349="K2",$B349="L2")),VLOOKUP('311'!$G$58,_311_Table2,MATCH(MID($B349,1,1),_311_Table2_ColumnLookup,0),FALSE),
  IF(AND(VALUE(LEFT($A349,3))=311,RIGHT($B349,5)="Total"),VLOOKUP('311'!$G$59,_311_Table2,MATCH(MID($B349,1,1),_311_Table2_ColumnLookup,0),FALSE),
  IF(VALUE(LEFT($A349,3))=311,VLOOKUP(VALUE(MID($B349,2,1)),_311_Table2,MATCH(MID($B349,1,1),_311_Table2_ColumnLookup,0),FALSE)
+N("311"),
  IF(AND(VALUE(LEFT($A349,3))=312,LEFT($G349,10)="Unincepted",$B349="G "),VLOOKUP(" ULO",_312_Table2,MATCH('312'!$N$16,_312_Table2_ColumnLookup,0),FALSE),
  IF(AND(VALUE(LEFT($A349,3))=312,LEFT($G349,10)="Unincepted",$B349="O "),VLOOKUP(" ULO",_312_Table2,MATCH('312'!$V$16,_312_Table2_ColumnLookup,0),FALSE),
  IF(AND(VALUE(LEFT($A349,3))=312,LEFT($G349,10)="Unincepted",$B349="Q "),VLOOKUP(" ULO",_312_Table2,MATCH('312'!$X$16,_312_Table2_ColumnLookup,0),FALSE),
  IF(AND(VALUE(LEFT($A349,3))=312,LEFT($G349,10)="Unincepted"),VLOOKUP(" ULO",_312_Table2,MATCH(LEFT($B349,1),_312_Table2_ColumnLookup,0),FALSE),
  IF(AND(VALUE(LEFT($A349,3))=312,LEFT($G349,5)="Total",$B349="G "),VLOOKUP('312'!$F$80,_312_Table2,MATCH('312'!$N$16,_312_Table2_ColumnLookup,0),FALSE),
  IF(AND(VALUE(LEFT($A349,3))=312,LEFT($G349,5)="Total",$B349="O "),VLOOKUP('312'!$F$80,_312_Table2,MATCH('312'!$V$16,_312_Table2_ColumnLookup,0),FALSE),
  IF(AND(VALUE(LEFT($A349,3))=312,LEFT($G349,5)="Total",$B349="Q "),VLOOKUP('312'!$F$80,_312_Table2,MATCH('312'!$X$16,_312_Table2_ColumnLookup,0),FALSE),
  IF(AND(VALUE(LEFT($A349,3))=312,LEFT($G349,5)="Total"),VLOOKUP('312'!$F$80,_312_Table2,MATCH(LEFT($B349,1),_312_Table2_ColumnLookup,0),FALSE),
  IF(AND(VALUE(LEFT($A349,3))=312,LEN($I349)=4,$B349="G"),VLOOKUP($I349,_312_Table2,MATCH('312'!$N$16,_312_Table2_ColumnLookup,0),FALSE),
  IF(AND(VALUE(LEFT($A349,3))=312,LEN($I349)=4,$B349="O"),VLOOKUP($I349,_312_Table2,MATCH('312'!$V$16,_312_Table2_ColumnLookup,0),FALSE),
  IF(AND(VALUE(LEFT($A349,3))=312,LEN($I349)=4,$B349="Q"),VLOOKUP($I349,_312_Table2,MATCH('312'!$X$16,_312_Table2_ColumnLookup,0),FALSE),
  IF(AND(VALUE(LEFT($A349,3))=312,LEN($I349)=4),VLOOKUP($I349,_312_Table2,MATCH(LEFT($B349,1),_312_Table2_ColumnLookup,0),FALSE)
+N("312"),
  IF(VALUE(LEFT($A349,3))=313,VLOOKUP(VALUE(MID($B349,2,1)),_313_Table2,MATCH(MID($B349,1,1),_313_Table2_ColumnLookup,0),FALSE)
+N("313"),
  IF(AND(VALUE(LEFT($A349,3))=314,LEN($B349)=3),VLOOKUP(VALUE(MID($B349,2,2)),_314_Table2,MATCH(MID($B349,1,1),_314_Table2_ColumnLookup,0),FALSE),
  IF(VALUE(LEFT($A349,3))=314,VLOOKUP(VALUE(MID($B349,2,1)),_314_Table2,MATCH(MID($B349,1,1),_314_Table2_ColumnLookup,0),FALSE)
+N("314"),
""))))))))))))))))))))))))</f>
        <v>#NAME?</v>
      </c>
      <c r="F349" s="238" t="e">
        <f>IF(AND(VALUE(LEFT($A349,3))=309,LEN($B349)=3),VLOOKUP(VALUE(MID($B349,2,2)),_309_Table3,MATCH(MID($B349,1,1),_309_Table3_ColumnLookup,0),FALSE),
  IF($C349="309 LCR SummaryA",OneYearSCR,IF($C349="309 LCR SummaryB",UltimateSCR,IF(VALUE(LEFT($A349,3))=309,VLOOKUP(VALUE(MID($B349,2,1)),_309_Table3,MATCH(MID($B349,1,1),_309_Table3_ColumnLookup,0),FALSE)
+N("309"),
  IF(VALUE(LEFT($A349,3))=310,VLOOKUP(VALUE(MID($B349,2,1)),_310_Table3,MATCH(MID($B349,1,1),_310_Table3_ColumnLookup,0),FALSE)
+N("310"),
  IF(AND(VALUE(LEFT($A349,3))=311,LEN($I349)=4),VLOOKUP($I349,_311_Table3,MATCH($B349,_311_Table3_ColumnLookup,0),FALSE),
  IF(AND(VALUE(LEFT($A349,3))=311,OR($B349="I2",$B349="J2",$B349="K2",$B349="L2")),VLOOKUP('311'!$G$58,_311_Table3,MATCH(MID($B349,1,1),_311_Table3_ColumnLookup,0),FALSE),
  IF(AND(VALUE(LEFT($A349,3))=311,RIGHT($B349,5)="Total"),VLOOKUP('311'!$G$59,_311_Table3,MATCH(MID($B349,1,1),_311_Table3_ColumnLookup,0),FALSE),
  IF(VALUE(LEFT($A349,3))=311,VLOOKUP(VALUE(MID($B349,2,1)),_311_Table3,MATCH(MID($B349,1,1),_311_Table3_ColumnLookup,0),FALSE)
+N("311"),
  IF(AND(VALUE(LEFT($A349,3))=312,LEFT($G349,10)="Unincepted",$B349="G "),VLOOKUP(" ULO",_312_Table3,MATCH('312'!$N$16,_312_Table3_ColumnLookup,0),FALSE),
  IF(AND(VALUE(LEFT($A349,3))=312,LEFT($G349,10)="Unincepted",$B349="O "),VLOOKUP(" ULO",_312_Table3,MATCH('312'!$V$16,_312_Table3_ColumnLookup,0),FALSE),
  IF(AND(VALUE(LEFT($A349,3))=312,LEFT($G349,10)="Unincepted",$B349="Q "),VLOOKUP(" ULO",_312_Table3,MATCH('312'!$X$16,_312_Table3_ColumnLookup,0),FALSE),
  IF(AND(VALUE(LEFT($A349,3))=312,LEFT($G349,10)="Unincepted"),VLOOKUP(" ULO",_312_Table3,MATCH(LEFT($B349,1),_312_Table3_ColumnLookup,0),FALSE),
  IF(AND(VALUE(LEFT($A349,3))=312,LEFT($G349,5)="Total",$B349="G "),VLOOKUP('312'!$F$80,_312_Table3,MATCH('312'!$N$16,_312_Table3_ColumnLookup,0),FALSE),
  IF(AND(VALUE(LEFT($A349,3))=312,LEFT($G349,5)="Total",$B349="O "),VLOOKUP('312'!$F$80,_312_Table3,MATCH('312'!$V$16,_312_Table3_ColumnLookup,0),FALSE),
  IF(AND(VALUE(LEFT($A349,3))=312,LEFT($G349,5)="Total",$B349="Q "),VLOOKUP('312'!$F$80,_312_Table3,MATCH('312'!$X$16,_312_Table3_ColumnLookup,0),FALSE),
  IF(AND(VALUE(LEFT($A349,3))=312,LEFT($G349,5)="Total"),VLOOKUP('312'!$F$80,_312_Table3,MATCH(LEFT($B349,1),_312_Table3_ColumnLookup,0),FALSE),
  IF(AND(VALUE(LEFT($A349,3))=312,LEN($I349)=4,$B349="G"),VLOOKUP($I349,_312_Table3,MATCH('312'!$N$16,_312_Table3_ColumnLookup,0),FALSE),
  IF(AND(VALUE(LEFT($A349,3))=312,LEN($I349)=4,$B349="O"),VLOOKUP($I349,_312_Table3,MATCH('312'!$V$16,_312_Table3_ColumnLookup,0),FALSE),
  IF(AND(VALUE(LEFT($A349,3))=312,LEN($I349)=4,$B349="Q"),VLOOKUP($I349,_312_Table3,MATCH('312'!$X$16,_312_Table3_ColumnLookup,0),FALSE),
  IF(AND(VALUE(LEFT($A349,3))=312,LEN($I349)=4),VLOOKUP($I349,_312_Table3,MATCH(LEFT($B349,1),_312_Table3_ColumnLookup,0),FALSE)
+N("312"),
  IF(VALUE(LEFT($A349,3))=313,VLOOKUP(VALUE(MID($B349,2,1)),_313_Table3,MATCH(MID($B349,1,1),_313_Table3_ColumnLookup,0),FALSE)
+N("313"),
  IF(AND(VALUE(LEFT($A349,3))=314,LEN($B349)=3),VLOOKUP(VALUE(MID($B349,2,2)),_314_Table3,MATCH(MID($B349,1,1),_314_Table3_ColumnLookup,0),FALSE),
  IF(VALUE(LEFT($A349,3))=314,VLOOKUP(VALUE(MID($B349,2,1)),_314_Table3,MATCH(MID($B349,1,1),_314_Table3_ColumnLookup,0),FALSE)
+N("314"),
""))))))))))))))))))))))))</f>
        <v>#NAME?</v>
      </c>
      <c r="G349" t="s">
        <v>1148</v>
      </c>
      <c r="H349" s="321">
        <f>IFERROR(
IF(ISERROR($D349)=FALSE,$D349,IF(ISERROR($E349)=FALSE,$E349,IF(ISERROR($F349)=FALSE,$F349
+N("012 checkboxes"),
IF(
IF(OR(LEFT($A349,9)="Syndicate",LEFT($A349,12)="NewSyndicate"),VLOOKUP($A349,'012'!$J:$ZW,MATCH("Link to button",'012'!$J$1:$ZW$1,0),0)
+N("309 checkbox"),
IF($C349="309 LCR Summary0",VLOOKUP("Notes990",'309'!$P:$ZZ,MATCH("Link to button",'309'!$P$1:$ZZ$1,0),0)
+N("313 checkboxes"),
IF($C349="313 Financial Information0LcmVsScr",IF($C349="309 LCR Summary0",VLOOKUP("LcmVsScr",'309'!$N:$ZZ,MATCH("Link to button",'309'!$N$1:$ZZ$1,0),0),
IF($C349="313 Financial Information0LcrDocAttached",IF($C349="309 LCR Summary0",VLOOKUP("LcrDocAttached",'309'!$N:$ZZ,MATCH("Link to button",'309'!$N$1:$ZZ$1,0),
0)))))))=1,TRUE,FALSE)
))),"")</f>
        <v>0</v>
      </c>
      <c r="I349">
        <v>1998</v>
      </c>
    </row>
    <row r="350" spans="1:9" customFormat="1">
      <c r="A350" s="237" t="str">
        <f>VLOOKUP($G350,CSVLookups!$B:$R,MATCH(A$1,CSVLookups!$B$1:$R$1,0),FALSE)</f>
        <v>312 Projected Solvency II Technical Provisions at Time Zero</v>
      </c>
      <c r="B350" s="237" t="str">
        <f>VLOOKUP($G350,CSVLookups!$B:$R,MATCH(B$1,CSVLookups!$B$1:$R$1,0),FALSE)</f>
        <v>G</v>
      </c>
      <c r="C350" s="238" t="str">
        <f t="shared" si="6"/>
        <v>312 Projected Solvency II Technical Provisions at Time ZeroG1998</v>
      </c>
      <c r="D350" s="238">
        <f>IF(AND(VALUE(LEFT($A350,3))=309,LEN($B350)=3),VLOOKUP(VALUE(MID($B350,2,2)),_309_Table1,MATCH(MID($B350,1,1),_309_Table1_ColumnLookup,0),FALSE),
  IF($C350="309 LCR SummaryA",OneYearSCR,IF($C350="309 LCR SummaryB",UltimateSCR,IF(VALUE(LEFT($A350,3))=309,VLOOKUP(VALUE(MID($B350,2,1)),_309_Table1,MATCH(MID($B350,1,1),_309_Table1_ColumnLookup,0),FALSE)
+N("309"),
  IF(VALUE(LEFT($A350,3))=310,VLOOKUP(VALUE(MID($B350,2,1)),_310_Table1,MATCH(MID($B350,1,1),_310_Table1_ColumnLookup,0),FALSE)
+N("310"),
  IF(AND(VALUE(LEFT($A350,3))=311,LEN($I350)=4),VLOOKUP($I350,_311_Table1,MATCH($B350,_311_Table1_ColumnLookup,0),FALSE),
  IF(AND(VALUE(LEFT($A350,3))=311,OR($B350="I2",$B350="J2",$B350="K2",$B350="L2")),VLOOKUP('311'!$G$58,_311_Table1,MATCH(MID($B350,1,1),_311_Table1_ColumnLookup,0),FALSE),
  IF(AND(VALUE(LEFT($A350,3))=311,RIGHT($B350,5)="Total"),VLOOKUP('311'!$G$59,_311_Table1,MATCH(MID($B350,1,1),_311_Table1_ColumnLookup,0),FALSE),
  IF(VALUE(LEFT($A350,3))=311,VLOOKUP(VALUE(MID($B350,2,1)),_311_Table1,MATCH(MID($B350,1,1),_311_Table1_ColumnLookup,0),FALSE)
+N("311"),
  IF(AND(VALUE(LEFT($A350,3))=312,LEFT($G350,10)="Unincepted",$B350="G "),VLOOKUP(" ULO",_312_Table1,MATCH('312'!$N$16,_312_Table1_ColumnLookup,0),FALSE),
  IF(AND(VALUE(LEFT($A350,3))=312,LEFT($G350,10)="Unincepted",$B350="O "),VLOOKUP(" ULO",_312_Table1,MATCH('312'!$V$16,_312_Table1_ColumnLookup,0),FALSE),
  IF(AND(VALUE(LEFT($A350,3))=312,LEFT($G350,10)="Unincepted",$B350="Q "),VLOOKUP(" ULO",_312_Table1,MATCH('312'!$X$16,_312_Table1_ColumnLookup,0),FALSE),
  IF(AND(VALUE(LEFT($A350,3))=312,LEFT($G350,10)="Unincepted"),VLOOKUP(" ULO",_312_Table1,MATCH(LEFT($B350,1),_312_Table1_ColumnLookup,0),FALSE),
  IF(AND(VALUE(LEFT($A350,3))=312,LEFT($G350,5)="Total",$B350="G "),VLOOKUP('312'!$F$80,_312_Table1,MATCH('312'!$N$16,_312_Table1_ColumnLookup,0),FALSE),
  IF(AND(VALUE(LEFT($A350,3))=312,LEFT($G350,5)="Total",$B350="O "),VLOOKUP('312'!$F$80,_312_Table1,MATCH('312'!$V$16,_312_Table1_ColumnLookup,0),FALSE),
  IF(AND(VALUE(LEFT($A350,3))=312,LEFT($G350,5)="Total",$B350="Q "),VLOOKUP('312'!$F$80,_312_Table1,MATCH('312'!$X$16,_312_Table1_ColumnLookup,0),FALSE),
  IF(AND(VALUE(LEFT($A350,3))=312,LEFT($G350,5)="Total"),VLOOKUP('312'!$F$80,_312_Table1,MATCH(LEFT($B350,1),_312_Table1_ColumnLookup,0),FALSE),
  IF(AND(VALUE(LEFT($A350,3))=312,LEN($I350)=4,$B350="G"),VLOOKUP($I350,_312_Table1,MATCH('312'!$N$16,_312_Table1_ColumnLookup,0),FALSE),
  IF(AND(VALUE(LEFT($A350,3))=312,LEN($I350)=4,$B350="O"),VLOOKUP($I350,_312_Table1,MATCH('312'!$V$16,_312_Table1_ColumnLookup,0),FALSE),
  IF(AND(VALUE(LEFT($A350,3))=312,LEN($I350)=4,$B350="Q"),VLOOKUP($I350,_312_Table1,MATCH('312'!$X$16,_312_Table1_ColumnLookup,0),FALSE),
  IF(AND(VALUE(LEFT($A350,3))=312,LEN($I350)=4),VLOOKUP($I350,_312_Table1,MATCH(LEFT($B350,1),_312_Table1_ColumnLookup,0),FALSE)
+N("312"),
  IF(VALUE(LEFT($A350,3))=313,VLOOKUP(VALUE(MID($B350,2,1)),_313_Table1,MATCH(MID($B350,1,1),_313_Table1_ColumnLookup,0),FALSE)
+N("313"),
  IF(AND(VALUE(LEFT($A350,3))=314,LEN($B350)=3),VLOOKUP(VALUE(MID($B350,2,2)),_314_Table1,MATCH(MID($B350,1,1),_314_Table1_ColumnLookup,0),FALSE),
  IF(VALUE(LEFT($A350,3))=314,VLOOKUP(VALUE(MID($B350,2,1)),_314_Table1,MATCH(MID($B350,1,1),_314_Table1_ColumnLookup,0),FALSE)
+N("314"),
""))))))))))))))))))))))))</f>
        <v>0</v>
      </c>
      <c r="E350" s="238" t="e">
        <f>IF(AND(VALUE(LEFT($A350,3))=309,LEN($B350)=3),VLOOKUP(VALUE(MID($B350,2,2)),_309_Table2,MATCH(MID($B350,1,1),_309_Table2_ColumnLookup,0),FALSE),
  IF($C350="309 LCR SummaryA",OneYearSCR,IF($C350="309 LCR SummaryB",UltimateSCR,IF(VALUE(LEFT($A350,3))=309,VLOOKUP(VALUE(MID($B350,2,1)),_309_Table2,MATCH(MID($B350,1,1),_309_Table2_ColumnLookup,0),FALSE)
+N("309"),
  IF(VALUE(LEFT($A350,3))=310,VLOOKUP(VALUE(MID($B350,2,1)),_310_Table2,MATCH(MID($B350,1,1),_310_Table2_ColumnLookup,0),FALSE)
+N("310"),
  IF(AND(VALUE(LEFT($A350,3))=311,LEN($I350)=4),VLOOKUP($I350,_311_Table2,MATCH($B350,_311_Table2_ColumnLookup,0),FALSE),
  IF(AND(VALUE(LEFT($A350,3))=311,OR($B350="I2",$B350="J2",$B350="K2",$B350="L2")),VLOOKUP('311'!$G$58,_311_Table2,MATCH(MID($B350,1,1),_311_Table2_ColumnLookup,0),FALSE),
  IF(AND(VALUE(LEFT($A350,3))=311,RIGHT($B350,5)="Total"),VLOOKUP('311'!$G$59,_311_Table2,MATCH(MID($B350,1,1),_311_Table2_ColumnLookup,0),FALSE),
  IF(VALUE(LEFT($A350,3))=311,VLOOKUP(VALUE(MID($B350,2,1)),_311_Table2,MATCH(MID($B350,1,1),_311_Table2_ColumnLookup,0),FALSE)
+N("311"),
  IF(AND(VALUE(LEFT($A350,3))=312,LEFT($G350,10)="Unincepted",$B350="G "),VLOOKUP(" ULO",_312_Table2,MATCH('312'!$N$16,_312_Table2_ColumnLookup,0),FALSE),
  IF(AND(VALUE(LEFT($A350,3))=312,LEFT($G350,10)="Unincepted",$B350="O "),VLOOKUP(" ULO",_312_Table2,MATCH('312'!$V$16,_312_Table2_ColumnLookup,0),FALSE),
  IF(AND(VALUE(LEFT($A350,3))=312,LEFT($G350,10)="Unincepted",$B350="Q "),VLOOKUP(" ULO",_312_Table2,MATCH('312'!$X$16,_312_Table2_ColumnLookup,0),FALSE),
  IF(AND(VALUE(LEFT($A350,3))=312,LEFT($G350,10)="Unincepted"),VLOOKUP(" ULO",_312_Table2,MATCH(LEFT($B350,1),_312_Table2_ColumnLookup,0),FALSE),
  IF(AND(VALUE(LEFT($A350,3))=312,LEFT($G350,5)="Total",$B350="G "),VLOOKUP('312'!$F$80,_312_Table2,MATCH('312'!$N$16,_312_Table2_ColumnLookup,0),FALSE),
  IF(AND(VALUE(LEFT($A350,3))=312,LEFT($G350,5)="Total",$B350="O "),VLOOKUP('312'!$F$80,_312_Table2,MATCH('312'!$V$16,_312_Table2_ColumnLookup,0),FALSE),
  IF(AND(VALUE(LEFT($A350,3))=312,LEFT($G350,5)="Total",$B350="Q "),VLOOKUP('312'!$F$80,_312_Table2,MATCH('312'!$X$16,_312_Table2_ColumnLookup,0),FALSE),
  IF(AND(VALUE(LEFT($A350,3))=312,LEFT($G350,5)="Total"),VLOOKUP('312'!$F$80,_312_Table2,MATCH(LEFT($B350,1),_312_Table2_ColumnLookup,0),FALSE),
  IF(AND(VALUE(LEFT($A350,3))=312,LEN($I350)=4,$B350="G"),VLOOKUP($I350,_312_Table2,MATCH('312'!$N$16,_312_Table2_ColumnLookup,0),FALSE),
  IF(AND(VALUE(LEFT($A350,3))=312,LEN($I350)=4,$B350="O"),VLOOKUP($I350,_312_Table2,MATCH('312'!$V$16,_312_Table2_ColumnLookup,0),FALSE),
  IF(AND(VALUE(LEFT($A350,3))=312,LEN($I350)=4,$B350="Q"),VLOOKUP($I350,_312_Table2,MATCH('312'!$X$16,_312_Table2_ColumnLookup,0),FALSE),
  IF(AND(VALUE(LEFT($A350,3))=312,LEN($I350)=4),VLOOKUP($I350,_312_Table2,MATCH(LEFT($B350,1),_312_Table2_ColumnLookup,0),FALSE)
+N("312"),
  IF(VALUE(LEFT($A350,3))=313,VLOOKUP(VALUE(MID($B350,2,1)),_313_Table2,MATCH(MID($B350,1,1),_313_Table2_ColumnLookup,0),FALSE)
+N("313"),
  IF(AND(VALUE(LEFT($A350,3))=314,LEN($B350)=3),VLOOKUP(VALUE(MID($B350,2,2)),_314_Table2,MATCH(MID($B350,1,1),_314_Table2_ColumnLookup,0),FALSE),
  IF(VALUE(LEFT($A350,3))=314,VLOOKUP(VALUE(MID($B350,2,1)),_314_Table2,MATCH(MID($B350,1,1),_314_Table2_ColumnLookup,0),FALSE)
+N("314"),
""))))))))))))))))))))))))</f>
        <v>#NAME?</v>
      </c>
      <c r="F350" s="238" t="e">
        <f>IF(AND(VALUE(LEFT($A350,3))=309,LEN($B350)=3),VLOOKUP(VALUE(MID($B350,2,2)),_309_Table3,MATCH(MID($B350,1,1),_309_Table3_ColumnLookup,0),FALSE),
  IF($C350="309 LCR SummaryA",OneYearSCR,IF($C350="309 LCR SummaryB",UltimateSCR,IF(VALUE(LEFT($A350,3))=309,VLOOKUP(VALUE(MID($B350,2,1)),_309_Table3,MATCH(MID($B350,1,1),_309_Table3_ColumnLookup,0),FALSE)
+N("309"),
  IF(VALUE(LEFT($A350,3))=310,VLOOKUP(VALUE(MID($B350,2,1)),_310_Table3,MATCH(MID($B350,1,1),_310_Table3_ColumnLookup,0),FALSE)
+N("310"),
  IF(AND(VALUE(LEFT($A350,3))=311,LEN($I350)=4),VLOOKUP($I350,_311_Table3,MATCH($B350,_311_Table3_ColumnLookup,0),FALSE),
  IF(AND(VALUE(LEFT($A350,3))=311,OR($B350="I2",$B350="J2",$B350="K2",$B350="L2")),VLOOKUP('311'!$G$58,_311_Table3,MATCH(MID($B350,1,1),_311_Table3_ColumnLookup,0),FALSE),
  IF(AND(VALUE(LEFT($A350,3))=311,RIGHT($B350,5)="Total"),VLOOKUP('311'!$G$59,_311_Table3,MATCH(MID($B350,1,1),_311_Table3_ColumnLookup,0),FALSE),
  IF(VALUE(LEFT($A350,3))=311,VLOOKUP(VALUE(MID($B350,2,1)),_311_Table3,MATCH(MID($B350,1,1),_311_Table3_ColumnLookup,0),FALSE)
+N("311"),
  IF(AND(VALUE(LEFT($A350,3))=312,LEFT($G350,10)="Unincepted",$B350="G "),VLOOKUP(" ULO",_312_Table3,MATCH('312'!$N$16,_312_Table3_ColumnLookup,0),FALSE),
  IF(AND(VALUE(LEFT($A350,3))=312,LEFT($G350,10)="Unincepted",$B350="O "),VLOOKUP(" ULO",_312_Table3,MATCH('312'!$V$16,_312_Table3_ColumnLookup,0),FALSE),
  IF(AND(VALUE(LEFT($A350,3))=312,LEFT($G350,10)="Unincepted",$B350="Q "),VLOOKUP(" ULO",_312_Table3,MATCH('312'!$X$16,_312_Table3_ColumnLookup,0),FALSE),
  IF(AND(VALUE(LEFT($A350,3))=312,LEFT($G350,10)="Unincepted"),VLOOKUP(" ULO",_312_Table3,MATCH(LEFT($B350,1),_312_Table3_ColumnLookup,0),FALSE),
  IF(AND(VALUE(LEFT($A350,3))=312,LEFT($G350,5)="Total",$B350="G "),VLOOKUP('312'!$F$80,_312_Table3,MATCH('312'!$N$16,_312_Table3_ColumnLookup,0),FALSE),
  IF(AND(VALUE(LEFT($A350,3))=312,LEFT($G350,5)="Total",$B350="O "),VLOOKUP('312'!$F$80,_312_Table3,MATCH('312'!$V$16,_312_Table3_ColumnLookup,0),FALSE),
  IF(AND(VALUE(LEFT($A350,3))=312,LEFT($G350,5)="Total",$B350="Q "),VLOOKUP('312'!$F$80,_312_Table3,MATCH('312'!$X$16,_312_Table3_ColumnLookup,0),FALSE),
  IF(AND(VALUE(LEFT($A350,3))=312,LEFT($G350,5)="Total"),VLOOKUP('312'!$F$80,_312_Table3,MATCH(LEFT($B350,1),_312_Table3_ColumnLookup,0),FALSE),
  IF(AND(VALUE(LEFT($A350,3))=312,LEN($I350)=4,$B350="G"),VLOOKUP($I350,_312_Table3,MATCH('312'!$N$16,_312_Table3_ColumnLookup,0),FALSE),
  IF(AND(VALUE(LEFT($A350,3))=312,LEN($I350)=4,$B350="O"),VLOOKUP($I350,_312_Table3,MATCH('312'!$V$16,_312_Table3_ColumnLookup,0),FALSE),
  IF(AND(VALUE(LEFT($A350,3))=312,LEN($I350)=4,$B350="Q"),VLOOKUP($I350,_312_Table3,MATCH('312'!$X$16,_312_Table3_ColumnLookup,0),FALSE),
  IF(AND(VALUE(LEFT($A350,3))=312,LEN($I350)=4),VLOOKUP($I350,_312_Table3,MATCH(LEFT($B350,1),_312_Table3_ColumnLookup,0),FALSE)
+N("312"),
  IF(VALUE(LEFT($A350,3))=313,VLOOKUP(VALUE(MID($B350,2,1)),_313_Table3,MATCH(MID($B350,1,1),_313_Table3_ColumnLookup,0),FALSE)
+N("313"),
  IF(AND(VALUE(LEFT($A350,3))=314,LEN($B350)=3),VLOOKUP(VALUE(MID($B350,2,2)),_314_Table3,MATCH(MID($B350,1,1),_314_Table3_ColumnLookup,0),FALSE),
  IF(VALUE(LEFT($A350,3))=314,VLOOKUP(VALUE(MID($B350,2,1)),_314_Table3,MATCH(MID($B350,1,1),_314_Table3_ColumnLookup,0),FALSE)
+N("314"),
""))))))))))))))))))))))))</f>
        <v>#NAME?</v>
      </c>
      <c r="G350" t="s">
        <v>1150</v>
      </c>
      <c r="H350" s="321">
        <f>IFERROR(
IF(ISERROR($D350)=FALSE,$D350,IF(ISERROR($E350)=FALSE,$E350,IF(ISERROR($F350)=FALSE,$F350
+N("012 checkboxes"),
IF(
IF(OR(LEFT($A350,9)="Syndicate",LEFT($A350,12)="NewSyndicate"),VLOOKUP($A350,'012'!$J:$ZW,MATCH("Link to button",'012'!$J$1:$ZW$1,0),0)
+N("309 checkbox"),
IF($C350="309 LCR Summary0",VLOOKUP("Notes990",'309'!$P:$ZZ,MATCH("Link to button",'309'!$P$1:$ZZ$1,0),0)
+N("313 checkboxes"),
IF($C350="313 Financial Information0LcmVsScr",IF($C350="309 LCR Summary0",VLOOKUP("LcmVsScr",'309'!$N:$ZZ,MATCH("Link to button",'309'!$N$1:$ZZ$1,0),0),
IF($C350="313 Financial Information0LcrDocAttached",IF($C350="309 LCR Summary0",VLOOKUP("LcrDocAttached",'309'!$N:$ZZ,MATCH("Link to button",'309'!$N$1:$ZZ$1,0),
0)))))))=1,TRUE,FALSE)
))),"")</f>
        <v>0</v>
      </c>
      <c r="I350">
        <v>1998</v>
      </c>
    </row>
    <row r="351" spans="1:9" customFormat="1">
      <c r="A351" s="237" t="str">
        <f>VLOOKUP($G351,CSVLookups!$B:$R,MATCH(A$1,CSVLookups!$B$1:$R$1,0),FALSE)</f>
        <v>312 Projected Solvency II Technical Provisions at Time Zero</v>
      </c>
      <c r="B351" s="237" t="str">
        <f>VLOOKUP($G351,CSVLookups!$B:$R,MATCH(B$1,CSVLookups!$B$1:$R$1,0),FALSE)</f>
        <v>H</v>
      </c>
      <c r="C351" s="238" t="str">
        <f t="shared" si="6"/>
        <v>312 Projected Solvency II Technical Provisions at Time ZeroH1998</v>
      </c>
      <c r="D351" s="238">
        <f>IF(AND(VALUE(LEFT($A351,3))=309,LEN($B351)=3),VLOOKUP(VALUE(MID($B351,2,2)),_309_Table1,MATCH(MID($B351,1,1),_309_Table1_ColumnLookup,0),FALSE),
  IF($C351="309 LCR SummaryA",OneYearSCR,IF($C351="309 LCR SummaryB",UltimateSCR,IF(VALUE(LEFT($A351,3))=309,VLOOKUP(VALUE(MID($B351,2,1)),_309_Table1,MATCH(MID($B351,1,1),_309_Table1_ColumnLookup,0),FALSE)
+N("309"),
  IF(VALUE(LEFT($A351,3))=310,VLOOKUP(VALUE(MID($B351,2,1)),_310_Table1,MATCH(MID($B351,1,1),_310_Table1_ColumnLookup,0),FALSE)
+N("310"),
  IF(AND(VALUE(LEFT($A351,3))=311,LEN($I351)=4),VLOOKUP($I351,_311_Table1,MATCH($B351,_311_Table1_ColumnLookup,0),FALSE),
  IF(AND(VALUE(LEFT($A351,3))=311,OR($B351="I2",$B351="J2",$B351="K2",$B351="L2")),VLOOKUP('311'!$G$58,_311_Table1,MATCH(MID($B351,1,1),_311_Table1_ColumnLookup,0),FALSE),
  IF(AND(VALUE(LEFT($A351,3))=311,RIGHT($B351,5)="Total"),VLOOKUP('311'!$G$59,_311_Table1,MATCH(MID($B351,1,1),_311_Table1_ColumnLookup,0),FALSE),
  IF(VALUE(LEFT($A351,3))=311,VLOOKUP(VALUE(MID($B351,2,1)),_311_Table1,MATCH(MID($B351,1,1),_311_Table1_ColumnLookup,0),FALSE)
+N("311"),
  IF(AND(VALUE(LEFT($A351,3))=312,LEFT($G351,10)="Unincepted",$B351="G "),VLOOKUP(" ULO",_312_Table1,MATCH('312'!$N$16,_312_Table1_ColumnLookup,0),FALSE),
  IF(AND(VALUE(LEFT($A351,3))=312,LEFT($G351,10)="Unincepted",$B351="O "),VLOOKUP(" ULO",_312_Table1,MATCH('312'!$V$16,_312_Table1_ColumnLookup,0),FALSE),
  IF(AND(VALUE(LEFT($A351,3))=312,LEFT($G351,10)="Unincepted",$B351="Q "),VLOOKUP(" ULO",_312_Table1,MATCH('312'!$X$16,_312_Table1_ColumnLookup,0),FALSE),
  IF(AND(VALUE(LEFT($A351,3))=312,LEFT($G351,10)="Unincepted"),VLOOKUP(" ULO",_312_Table1,MATCH(LEFT($B351,1),_312_Table1_ColumnLookup,0),FALSE),
  IF(AND(VALUE(LEFT($A351,3))=312,LEFT($G351,5)="Total",$B351="G "),VLOOKUP('312'!$F$80,_312_Table1,MATCH('312'!$N$16,_312_Table1_ColumnLookup,0),FALSE),
  IF(AND(VALUE(LEFT($A351,3))=312,LEFT($G351,5)="Total",$B351="O "),VLOOKUP('312'!$F$80,_312_Table1,MATCH('312'!$V$16,_312_Table1_ColumnLookup,0),FALSE),
  IF(AND(VALUE(LEFT($A351,3))=312,LEFT($G351,5)="Total",$B351="Q "),VLOOKUP('312'!$F$80,_312_Table1,MATCH('312'!$X$16,_312_Table1_ColumnLookup,0),FALSE),
  IF(AND(VALUE(LEFT($A351,3))=312,LEFT($G351,5)="Total"),VLOOKUP('312'!$F$80,_312_Table1,MATCH(LEFT($B351,1),_312_Table1_ColumnLookup,0),FALSE),
  IF(AND(VALUE(LEFT($A351,3))=312,LEN($I351)=4,$B351="G"),VLOOKUP($I351,_312_Table1,MATCH('312'!$N$16,_312_Table1_ColumnLookup,0),FALSE),
  IF(AND(VALUE(LEFT($A351,3))=312,LEN($I351)=4,$B351="O"),VLOOKUP($I351,_312_Table1,MATCH('312'!$V$16,_312_Table1_ColumnLookup,0),FALSE),
  IF(AND(VALUE(LEFT($A351,3))=312,LEN($I351)=4,$B351="Q"),VLOOKUP($I351,_312_Table1,MATCH('312'!$X$16,_312_Table1_ColumnLookup,0),FALSE),
  IF(AND(VALUE(LEFT($A351,3))=312,LEN($I351)=4),VLOOKUP($I351,_312_Table1,MATCH(LEFT($B351,1),_312_Table1_ColumnLookup,0),FALSE)
+N("312"),
  IF(VALUE(LEFT($A351,3))=313,VLOOKUP(VALUE(MID($B351,2,1)),_313_Table1,MATCH(MID($B351,1,1),_313_Table1_ColumnLookup,0),FALSE)
+N("313"),
  IF(AND(VALUE(LEFT($A351,3))=314,LEN($B351)=3),VLOOKUP(VALUE(MID($B351,2,2)),_314_Table1,MATCH(MID($B351,1,1),_314_Table1_ColumnLookup,0),FALSE),
  IF(VALUE(LEFT($A351,3))=314,VLOOKUP(VALUE(MID($B351,2,1)),_314_Table1,MATCH(MID($B351,1,1),_314_Table1_ColumnLookup,0),FALSE)
+N("314"),
""))))))))))))))))))))))))</f>
        <v>0</v>
      </c>
      <c r="E351" s="238" t="e">
        <f>IF(AND(VALUE(LEFT($A351,3))=309,LEN($B351)=3),VLOOKUP(VALUE(MID($B351,2,2)),_309_Table2,MATCH(MID($B351,1,1),_309_Table2_ColumnLookup,0),FALSE),
  IF($C351="309 LCR SummaryA",OneYearSCR,IF($C351="309 LCR SummaryB",UltimateSCR,IF(VALUE(LEFT($A351,3))=309,VLOOKUP(VALUE(MID($B351,2,1)),_309_Table2,MATCH(MID($B351,1,1),_309_Table2_ColumnLookup,0),FALSE)
+N("309"),
  IF(VALUE(LEFT($A351,3))=310,VLOOKUP(VALUE(MID($B351,2,1)),_310_Table2,MATCH(MID($B351,1,1),_310_Table2_ColumnLookup,0),FALSE)
+N("310"),
  IF(AND(VALUE(LEFT($A351,3))=311,LEN($I351)=4),VLOOKUP($I351,_311_Table2,MATCH($B351,_311_Table2_ColumnLookup,0),FALSE),
  IF(AND(VALUE(LEFT($A351,3))=311,OR($B351="I2",$B351="J2",$B351="K2",$B351="L2")),VLOOKUP('311'!$G$58,_311_Table2,MATCH(MID($B351,1,1),_311_Table2_ColumnLookup,0),FALSE),
  IF(AND(VALUE(LEFT($A351,3))=311,RIGHT($B351,5)="Total"),VLOOKUP('311'!$G$59,_311_Table2,MATCH(MID($B351,1,1),_311_Table2_ColumnLookup,0),FALSE),
  IF(VALUE(LEFT($A351,3))=311,VLOOKUP(VALUE(MID($B351,2,1)),_311_Table2,MATCH(MID($B351,1,1),_311_Table2_ColumnLookup,0),FALSE)
+N("311"),
  IF(AND(VALUE(LEFT($A351,3))=312,LEFT($G351,10)="Unincepted",$B351="G "),VLOOKUP(" ULO",_312_Table2,MATCH('312'!$N$16,_312_Table2_ColumnLookup,0),FALSE),
  IF(AND(VALUE(LEFT($A351,3))=312,LEFT($G351,10)="Unincepted",$B351="O "),VLOOKUP(" ULO",_312_Table2,MATCH('312'!$V$16,_312_Table2_ColumnLookup,0),FALSE),
  IF(AND(VALUE(LEFT($A351,3))=312,LEFT($G351,10)="Unincepted",$B351="Q "),VLOOKUP(" ULO",_312_Table2,MATCH('312'!$X$16,_312_Table2_ColumnLookup,0),FALSE),
  IF(AND(VALUE(LEFT($A351,3))=312,LEFT($G351,10)="Unincepted"),VLOOKUP(" ULO",_312_Table2,MATCH(LEFT($B351,1),_312_Table2_ColumnLookup,0),FALSE),
  IF(AND(VALUE(LEFT($A351,3))=312,LEFT($G351,5)="Total",$B351="G "),VLOOKUP('312'!$F$80,_312_Table2,MATCH('312'!$N$16,_312_Table2_ColumnLookup,0),FALSE),
  IF(AND(VALUE(LEFT($A351,3))=312,LEFT($G351,5)="Total",$B351="O "),VLOOKUP('312'!$F$80,_312_Table2,MATCH('312'!$V$16,_312_Table2_ColumnLookup,0),FALSE),
  IF(AND(VALUE(LEFT($A351,3))=312,LEFT($G351,5)="Total",$B351="Q "),VLOOKUP('312'!$F$80,_312_Table2,MATCH('312'!$X$16,_312_Table2_ColumnLookup,0),FALSE),
  IF(AND(VALUE(LEFT($A351,3))=312,LEFT($G351,5)="Total"),VLOOKUP('312'!$F$80,_312_Table2,MATCH(LEFT($B351,1),_312_Table2_ColumnLookup,0),FALSE),
  IF(AND(VALUE(LEFT($A351,3))=312,LEN($I351)=4,$B351="G"),VLOOKUP($I351,_312_Table2,MATCH('312'!$N$16,_312_Table2_ColumnLookup,0),FALSE),
  IF(AND(VALUE(LEFT($A351,3))=312,LEN($I351)=4,$B351="O"),VLOOKUP($I351,_312_Table2,MATCH('312'!$V$16,_312_Table2_ColumnLookup,0),FALSE),
  IF(AND(VALUE(LEFT($A351,3))=312,LEN($I351)=4,$B351="Q"),VLOOKUP($I351,_312_Table2,MATCH('312'!$X$16,_312_Table2_ColumnLookup,0),FALSE),
  IF(AND(VALUE(LEFT($A351,3))=312,LEN($I351)=4),VLOOKUP($I351,_312_Table2,MATCH(LEFT($B351,1),_312_Table2_ColumnLookup,0),FALSE)
+N("312"),
  IF(VALUE(LEFT($A351,3))=313,VLOOKUP(VALUE(MID($B351,2,1)),_313_Table2,MATCH(MID($B351,1,1),_313_Table2_ColumnLookup,0),FALSE)
+N("313"),
  IF(AND(VALUE(LEFT($A351,3))=314,LEN($B351)=3),VLOOKUP(VALUE(MID($B351,2,2)),_314_Table2,MATCH(MID($B351,1,1),_314_Table2_ColumnLookup,0),FALSE),
  IF(VALUE(LEFT($A351,3))=314,VLOOKUP(VALUE(MID($B351,2,1)),_314_Table2,MATCH(MID($B351,1,1),_314_Table2_ColumnLookup,0),FALSE)
+N("314"),
""))))))))))))))))))))))))</f>
        <v>#NAME?</v>
      </c>
      <c r="F351" s="238" t="e">
        <f>IF(AND(VALUE(LEFT($A351,3))=309,LEN($B351)=3),VLOOKUP(VALUE(MID($B351,2,2)),_309_Table3,MATCH(MID($B351,1,1),_309_Table3_ColumnLookup,0),FALSE),
  IF($C351="309 LCR SummaryA",OneYearSCR,IF($C351="309 LCR SummaryB",UltimateSCR,IF(VALUE(LEFT($A351,3))=309,VLOOKUP(VALUE(MID($B351,2,1)),_309_Table3,MATCH(MID($B351,1,1),_309_Table3_ColumnLookup,0),FALSE)
+N("309"),
  IF(VALUE(LEFT($A351,3))=310,VLOOKUP(VALUE(MID($B351,2,1)),_310_Table3,MATCH(MID($B351,1,1),_310_Table3_ColumnLookup,0),FALSE)
+N("310"),
  IF(AND(VALUE(LEFT($A351,3))=311,LEN($I351)=4),VLOOKUP($I351,_311_Table3,MATCH($B351,_311_Table3_ColumnLookup,0),FALSE),
  IF(AND(VALUE(LEFT($A351,3))=311,OR($B351="I2",$B351="J2",$B351="K2",$B351="L2")),VLOOKUP('311'!$G$58,_311_Table3,MATCH(MID($B351,1,1),_311_Table3_ColumnLookup,0),FALSE),
  IF(AND(VALUE(LEFT($A351,3))=311,RIGHT($B351,5)="Total"),VLOOKUP('311'!$G$59,_311_Table3,MATCH(MID($B351,1,1),_311_Table3_ColumnLookup,0),FALSE),
  IF(VALUE(LEFT($A351,3))=311,VLOOKUP(VALUE(MID($B351,2,1)),_311_Table3,MATCH(MID($B351,1,1),_311_Table3_ColumnLookup,0),FALSE)
+N("311"),
  IF(AND(VALUE(LEFT($A351,3))=312,LEFT($G351,10)="Unincepted",$B351="G "),VLOOKUP(" ULO",_312_Table3,MATCH('312'!$N$16,_312_Table3_ColumnLookup,0),FALSE),
  IF(AND(VALUE(LEFT($A351,3))=312,LEFT($G351,10)="Unincepted",$B351="O "),VLOOKUP(" ULO",_312_Table3,MATCH('312'!$V$16,_312_Table3_ColumnLookup,0),FALSE),
  IF(AND(VALUE(LEFT($A351,3))=312,LEFT($G351,10)="Unincepted",$B351="Q "),VLOOKUP(" ULO",_312_Table3,MATCH('312'!$X$16,_312_Table3_ColumnLookup,0),FALSE),
  IF(AND(VALUE(LEFT($A351,3))=312,LEFT($G351,10)="Unincepted"),VLOOKUP(" ULO",_312_Table3,MATCH(LEFT($B351,1),_312_Table3_ColumnLookup,0),FALSE),
  IF(AND(VALUE(LEFT($A351,3))=312,LEFT($G351,5)="Total",$B351="G "),VLOOKUP('312'!$F$80,_312_Table3,MATCH('312'!$N$16,_312_Table3_ColumnLookup,0),FALSE),
  IF(AND(VALUE(LEFT($A351,3))=312,LEFT($G351,5)="Total",$B351="O "),VLOOKUP('312'!$F$80,_312_Table3,MATCH('312'!$V$16,_312_Table3_ColumnLookup,0),FALSE),
  IF(AND(VALUE(LEFT($A351,3))=312,LEFT($G351,5)="Total",$B351="Q "),VLOOKUP('312'!$F$80,_312_Table3,MATCH('312'!$X$16,_312_Table3_ColumnLookup,0),FALSE),
  IF(AND(VALUE(LEFT($A351,3))=312,LEFT($G351,5)="Total"),VLOOKUP('312'!$F$80,_312_Table3,MATCH(LEFT($B351,1),_312_Table3_ColumnLookup,0),FALSE),
  IF(AND(VALUE(LEFT($A351,3))=312,LEN($I351)=4,$B351="G"),VLOOKUP($I351,_312_Table3,MATCH('312'!$N$16,_312_Table3_ColumnLookup,0),FALSE),
  IF(AND(VALUE(LEFT($A351,3))=312,LEN($I351)=4,$B351="O"),VLOOKUP($I351,_312_Table3,MATCH('312'!$V$16,_312_Table3_ColumnLookup,0),FALSE),
  IF(AND(VALUE(LEFT($A351,3))=312,LEN($I351)=4,$B351="Q"),VLOOKUP($I351,_312_Table3,MATCH('312'!$X$16,_312_Table3_ColumnLookup,0),FALSE),
  IF(AND(VALUE(LEFT($A351,3))=312,LEN($I351)=4),VLOOKUP($I351,_312_Table3,MATCH(LEFT($B351,1),_312_Table3_ColumnLookup,0),FALSE)
+N("312"),
  IF(VALUE(LEFT($A351,3))=313,VLOOKUP(VALUE(MID($B351,2,1)),_313_Table3,MATCH(MID($B351,1,1),_313_Table3_ColumnLookup,0),FALSE)
+N("313"),
  IF(AND(VALUE(LEFT($A351,3))=314,LEN($B351)=3),VLOOKUP(VALUE(MID($B351,2,2)),_314_Table3,MATCH(MID($B351,1,1),_314_Table3_ColumnLookup,0),FALSE),
  IF(VALUE(LEFT($A351,3))=314,VLOOKUP(VALUE(MID($B351,2,1)),_314_Table3,MATCH(MID($B351,1,1),_314_Table3_ColumnLookup,0),FALSE)
+N("314"),
""))))))))))))))))))))))))</f>
        <v>#NAME?</v>
      </c>
      <c r="G351" t="s">
        <v>1151</v>
      </c>
      <c r="H351" s="321">
        <f>IFERROR(
IF(ISERROR($D351)=FALSE,$D351,IF(ISERROR($E351)=FALSE,$E351,IF(ISERROR($F351)=FALSE,$F351
+N("012 checkboxes"),
IF(
IF(OR(LEFT($A351,9)="Syndicate",LEFT($A351,12)="NewSyndicate"),VLOOKUP($A351,'012'!$J:$ZW,MATCH("Link to button",'012'!$J$1:$ZW$1,0),0)
+N("309 checkbox"),
IF($C351="309 LCR Summary0",VLOOKUP("Notes990",'309'!$P:$ZZ,MATCH("Link to button",'309'!$P$1:$ZZ$1,0),0)
+N("313 checkboxes"),
IF($C351="313 Financial Information0LcmVsScr",IF($C351="309 LCR Summary0",VLOOKUP("LcmVsScr",'309'!$N:$ZZ,MATCH("Link to button",'309'!$N$1:$ZZ$1,0),0),
IF($C351="313 Financial Information0LcrDocAttached",IF($C351="309 LCR Summary0",VLOOKUP("LcrDocAttached",'309'!$N:$ZZ,MATCH("Link to button",'309'!$N$1:$ZZ$1,0),
0)))))))=1,TRUE,FALSE)
))),"")</f>
        <v>0</v>
      </c>
      <c r="I351">
        <v>1998</v>
      </c>
    </row>
    <row r="352" spans="1:9" customFormat="1">
      <c r="A352" s="237" t="str">
        <f>VLOOKUP($G352,CSVLookups!$B:$R,MATCH(A$1,CSVLookups!$B$1:$R$1,0),FALSE)</f>
        <v>312 Projected Solvency II Technical Provisions at Time Zero</v>
      </c>
      <c r="B352" s="237" t="str">
        <f>VLOOKUP($G352,CSVLookups!$B:$R,MATCH(B$1,CSVLookups!$B$1:$R$1,0),FALSE)</f>
        <v>I</v>
      </c>
      <c r="C352" s="238" t="str">
        <f t="shared" si="6"/>
        <v>312 Projected Solvency II Technical Provisions at Time ZeroI1998</v>
      </c>
      <c r="D352" s="238">
        <f>IF(AND(VALUE(LEFT($A352,3))=309,LEN($B352)=3),VLOOKUP(VALUE(MID($B352,2,2)),_309_Table1,MATCH(MID($B352,1,1),_309_Table1_ColumnLookup,0),FALSE),
  IF($C352="309 LCR SummaryA",OneYearSCR,IF($C352="309 LCR SummaryB",UltimateSCR,IF(VALUE(LEFT($A352,3))=309,VLOOKUP(VALUE(MID($B352,2,1)),_309_Table1,MATCH(MID($B352,1,1),_309_Table1_ColumnLookup,0),FALSE)
+N("309"),
  IF(VALUE(LEFT($A352,3))=310,VLOOKUP(VALUE(MID($B352,2,1)),_310_Table1,MATCH(MID($B352,1,1),_310_Table1_ColumnLookup,0),FALSE)
+N("310"),
  IF(AND(VALUE(LEFT($A352,3))=311,LEN($I352)=4),VLOOKUP($I352,_311_Table1,MATCH($B352,_311_Table1_ColumnLookup,0),FALSE),
  IF(AND(VALUE(LEFT($A352,3))=311,OR($B352="I2",$B352="J2",$B352="K2",$B352="L2")),VLOOKUP('311'!$G$58,_311_Table1,MATCH(MID($B352,1,1),_311_Table1_ColumnLookup,0),FALSE),
  IF(AND(VALUE(LEFT($A352,3))=311,RIGHT($B352,5)="Total"),VLOOKUP('311'!$G$59,_311_Table1,MATCH(MID($B352,1,1),_311_Table1_ColumnLookup,0),FALSE),
  IF(VALUE(LEFT($A352,3))=311,VLOOKUP(VALUE(MID($B352,2,1)),_311_Table1,MATCH(MID($B352,1,1),_311_Table1_ColumnLookup,0),FALSE)
+N("311"),
  IF(AND(VALUE(LEFT($A352,3))=312,LEFT($G352,10)="Unincepted",$B352="G "),VLOOKUP(" ULO",_312_Table1,MATCH('312'!$N$16,_312_Table1_ColumnLookup,0),FALSE),
  IF(AND(VALUE(LEFT($A352,3))=312,LEFT($G352,10)="Unincepted",$B352="O "),VLOOKUP(" ULO",_312_Table1,MATCH('312'!$V$16,_312_Table1_ColumnLookup,0),FALSE),
  IF(AND(VALUE(LEFT($A352,3))=312,LEFT($G352,10)="Unincepted",$B352="Q "),VLOOKUP(" ULO",_312_Table1,MATCH('312'!$X$16,_312_Table1_ColumnLookup,0),FALSE),
  IF(AND(VALUE(LEFT($A352,3))=312,LEFT($G352,10)="Unincepted"),VLOOKUP(" ULO",_312_Table1,MATCH(LEFT($B352,1),_312_Table1_ColumnLookup,0),FALSE),
  IF(AND(VALUE(LEFT($A352,3))=312,LEFT($G352,5)="Total",$B352="G "),VLOOKUP('312'!$F$80,_312_Table1,MATCH('312'!$N$16,_312_Table1_ColumnLookup,0),FALSE),
  IF(AND(VALUE(LEFT($A352,3))=312,LEFT($G352,5)="Total",$B352="O "),VLOOKUP('312'!$F$80,_312_Table1,MATCH('312'!$V$16,_312_Table1_ColumnLookup,0),FALSE),
  IF(AND(VALUE(LEFT($A352,3))=312,LEFT($G352,5)="Total",$B352="Q "),VLOOKUP('312'!$F$80,_312_Table1,MATCH('312'!$X$16,_312_Table1_ColumnLookup,0),FALSE),
  IF(AND(VALUE(LEFT($A352,3))=312,LEFT($G352,5)="Total"),VLOOKUP('312'!$F$80,_312_Table1,MATCH(LEFT($B352,1),_312_Table1_ColumnLookup,0),FALSE),
  IF(AND(VALUE(LEFT($A352,3))=312,LEN($I352)=4,$B352="G"),VLOOKUP($I352,_312_Table1,MATCH('312'!$N$16,_312_Table1_ColumnLookup,0),FALSE),
  IF(AND(VALUE(LEFT($A352,3))=312,LEN($I352)=4,$B352="O"),VLOOKUP($I352,_312_Table1,MATCH('312'!$V$16,_312_Table1_ColumnLookup,0),FALSE),
  IF(AND(VALUE(LEFT($A352,3))=312,LEN($I352)=4,$B352="Q"),VLOOKUP($I352,_312_Table1,MATCH('312'!$X$16,_312_Table1_ColumnLookup,0),FALSE),
  IF(AND(VALUE(LEFT($A352,3))=312,LEN($I352)=4),VLOOKUP($I352,_312_Table1,MATCH(LEFT($B352,1),_312_Table1_ColumnLookup,0),FALSE)
+N("312"),
  IF(VALUE(LEFT($A352,3))=313,VLOOKUP(VALUE(MID($B352,2,1)),_313_Table1,MATCH(MID($B352,1,1),_313_Table1_ColumnLookup,0),FALSE)
+N("313"),
  IF(AND(VALUE(LEFT($A352,3))=314,LEN($B352)=3),VLOOKUP(VALUE(MID($B352,2,2)),_314_Table1,MATCH(MID($B352,1,1),_314_Table1_ColumnLookup,0),FALSE),
  IF(VALUE(LEFT($A352,3))=314,VLOOKUP(VALUE(MID($B352,2,1)),_314_Table1,MATCH(MID($B352,1,1),_314_Table1_ColumnLookup,0),FALSE)
+N("314"),
""))))))))))))))))))))))))</f>
        <v>0</v>
      </c>
      <c r="E352" s="238" t="e">
        <f>IF(AND(VALUE(LEFT($A352,3))=309,LEN($B352)=3),VLOOKUP(VALUE(MID($B352,2,2)),_309_Table2,MATCH(MID($B352,1,1),_309_Table2_ColumnLookup,0),FALSE),
  IF($C352="309 LCR SummaryA",OneYearSCR,IF($C352="309 LCR SummaryB",UltimateSCR,IF(VALUE(LEFT($A352,3))=309,VLOOKUP(VALUE(MID($B352,2,1)),_309_Table2,MATCH(MID($B352,1,1),_309_Table2_ColumnLookup,0),FALSE)
+N("309"),
  IF(VALUE(LEFT($A352,3))=310,VLOOKUP(VALUE(MID($B352,2,1)),_310_Table2,MATCH(MID($B352,1,1),_310_Table2_ColumnLookup,0),FALSE)
+N("310"),
  IF(AND(VALUE(LEFT($A352,3))=311,LEN($I352)=4),VLOOKUP($I352,_311_Table2,MATCH($B352,_311_Table2_ColumnLookup,0),FALSE),
  IF(AND(VALUE(LEFT($A352,3))=311,OR($B352="I2",$B352="J2",$B352="K2",$B352="L2")),VLOOKUP('311'!$G$58,_311_Table2,MATCH(MID($B352,1,1),_311_Table2_ColumnLookup,0),FALSE),
  IF(AND(VALUE(LEFT($A352,3))=311,RIGHT($B352,5)="Total"),VLOOKUP('311'!$G$59,_311_Table2,MATCH(MID($B352,1,1),_311_Table2_ColumnLookup,0),FALSE),
  IF(VALUE(LEFT($A352,3))=311,VLOOKUP(VALUE(MID($B352,2,1)),_311_Table2,MATCH(MID($B352,1,1),_311_Table2_ColumnLookup,0),FALSE)
+N("311"),
  IF(AND(VALUE(LEFT($A352,3))=312,LEFT($G352,10)="Unincepted",$B352="G "),VLOOKUP(" ULO",_312_Table2,MATCH('312'!$N$16,_312_Table2_ColumnLookup,0),FALSE),
  IF(AND(VALUE(LEFT($A352,3))=312,LEFT($G352,10)="Unincepted",$B352="O "),VLOOKUP(" ULO",_312_Table2,MATCH('312'!$V$16,_312_Table2_ColumnLookup,0),FALSE),
  IF(AND(VALUE(LEFT($A352,3))=312,LEFT($G352,10)="Unincepted",$B352="Q "),VLOOKUP(" ULO",_312_Table2,MATCH('312'!$X$16,_312_Table2_ColumnLookup,0),FALSE),
  IF(AND(VALUE(LEFT($A352,3))=312,LEFT($G352,10)="Unincepted"),VLOOKUP(" ULO",_312_Table2,MATCH(LEFT($B352,1),_312_Table2_ColumnLookup,0),FALSE),
  IF(AND(VALUE(LEFT($A352,3))=312,LEFT($G352,5)="Total",$B352="G "),VLOOKUP('312'!$F$80,_312_Table2,MATCH('312'!$N$16,_312_Table2_ColumnLookup,0),FALSE),
  IF(AND(VALUE(LEFT($A352,3))=312,LEFT($G352,5)="Total",$B352="O "),VLOOKUP('312'!$F$80,_312_Table2,MATCH('312'!$V$16,_312_Table2_ColumnLookup,0),FALSE),
  IF(AND(VALUE(LEFT($A352,3))=312,LEFT($G352,5)="Total",$B352="Q "),VLOOKUP('312'!$F$80,_312_Table2,MATCH('312'!$X$16,_312_Table2_ColumnLookup,0),FALSE),
  IF(AND(VALUE(LEFT($A352,3))=312,LEFT($G352,5)="Total"),VLOOKUP('312'!$F$80,_312_Table2,MATCH(LEFT($B352,1),_312_Table2_ColumnLookup,0),FALSE),
  IF(AND(VALUE(LEFT($A352,3))=312,LEN($I352)=4,$B352="G"),VLOOKUP($I352,_312_Table2,MATCH('312'!$N$16,_312_Table2_ColumnLookup,0),FALSE),
  IF(AND(VALUE(LEFT($A352,3))=312,LEN($I352)=4,$B352="O"),VLOOKUP($I352,_312_Table2,MATCH('312'!$V$16,_312_Table2_ColumnLookup,0),FALSE),
  IF(AND(VALUE(LEFT($A352,3))=312,LEN($I352)=4,$B352="Q"),VLOOKUP($I352,_312_Table2,MATCH('312'!$X$16,_312_Table2_ColumnLookup,0),FALSE),
  IF(AND(VALUE(LEFT($A352,3))=312,LEN($I352)=4),VLOOKUP($I352,_312_Table2,MATCH(LEFT($B352,1),_312_Table2_ColumnLookup,0),FALSE)
+N("312"),
  IF(VALUE(LEFT($A352,3))=313,VLOOKUP(VALUE(MID($B352,2,1)),_313_Table2,MATCH(MID($B352,1,1),_313_Table2_ColumnLookup,0),FALSE)
+N("313"),
  IF(AND(VALUE(LEFT($A352,3))=314,LEN($B352)=3),VLOOKUP(VALUE(MID($B352,2,2)),_314_Table2,MATCH(MID($B352,1,1),_314_Table2_ColumnLookup,0),FALSE),
  IF(VALUE(LEFT($A352,3))=314,VLOOKUP(VALUE(MID($B352,2,1)),_314_Table2,MATCH(MID($B352,1,1),_314_Table2_ColumnLookup,0),FALSE)
+N("314"),
""))))))))))))))))))))))))</f>
        <v>#NAME?</v>
      </c>
      <c r="F352" s="238" t="e">
        <f>IF(AND(VALUE(LEFT($A352,3))=309,LEN($B352)=3),VLOOKUP(VALUE(MID($B352,2,2)),_309_Table3,MATCH(MID($B352,1,1),_309_Table3_ColumnLookup,0),FALSE),
  IF($C352="309 LCR SummaryA",OneYearSCR,IF($C352="309 LCR SummaryB",UltimateSCR,IF(VALUE(LEFT($A352,3))=309,VLOOKUP(VALUE(MID($B352,2,1)),_309_Table3,MATCH(MID($B352,1,1),_309_Table3_ColumnLookup,0),FALSE)
+N("309"),
  IF(VALUE(LEFT($A352,3))=310,VLOOKUP(VALUE(MID($B352,2,1)),_310_Table3,MATCH(MID($B352,1,1),_310_Table3_ColumnLookup,0),FALSE)
+N("310"),
  IF(AND(VALUE(LEFT($A352,3))=311,LEN($I352)=4),VLOOKUP($I352,_311_Table3,MATCH($B352,_311_Table3_ColumnLookup,0),FALSE),
  IF(AND(VALUE(LEFT($A352,3))=311,OR($B352="I2",$B352="J2",$B352="K2",$B352="L2")),VLOOKUP('311'!$G$58,_311_Table3,MATCH(MID($B352,1,1),_311_Table3_ColumnLookup,0),FALSE),
  IF(AND(VALUE(LEFT($A352,3))=311,RIGHT($B352,5)="Total"),VLOOKUP('311'!$G$59,_311_Table3,MATCH(MID($B352,1,1),_311_Table3_ColumnLookup,0),FALSE),
  IF(VALUE(LEFT($A352,3))=311,VLOOKUP(VALUE(MID($B352,2,1)),_311_Table3,MATCH(MID($B352,1,1),_311_Table3_ColumnLookup,0),FALSE)
+N("311"),
  IF(AND(VALUE(LEFT($A352,3))=312,LEFT($G352,10)="Unincepted",$B352="G "),VLOOKUP(" ULO",_312_Table3,MATCH('312'!$N$16,_312_Table3_ColumnLookup,0),FALSE),
  IF(AND(VALUE(LEFT($A352,3))=312,LEFT($G352,10)="Unincepted",$B352="O "),VLOOKUP(" ULO",_312_Table3,MATCH('312'!$V$16,_312_Table3_ColumnLookup,0),FALSE),
  IF(AND(VALUE(LEFT($A352,3))=312,LEFT($G352,10)="Unincepted",$B352="Q "),VLOOKUP(" ULO",_312_Table3,MATCH('312'!$X$16,_312_Table3_ColumnLookup,0),FALSE),
  IF(AND(VALUE(LEFT($A352,3))=312,LEFT($G352,10)="Unincepted"),VLOOKUP(" ULO",_312_Table3,MATCH(LEFT($B352,1),_312_Table3_ColumnLookup,0),FALSE),
  IF(AND(VALUE(LEFT($A352,3))=312,LEFT($G352,5)="Total",$B352="G "),VLOOKUP('312'!$F$80,_312_Table3,MATCH('312'!$N$16,_312_Table3_ColumnLookup,0),FALSE),
  IF(AND(VALUE(LEFT($A352,3))=312,LEFT($G352,5)="Total",$B352="O "),VLOOKUP('312'!$F$80,_312_Table3,MATCH('312'!$V$16,_312_Table3_ColumnLookup,0),FALSE),
  IF(AND(VALUE(LEFT($A352,3))=312,LEFT($G352,5)="Total",$B352="Q "),VLOOKUP('312'!$F$80,_312_Table3,MATCH('312'!$X$16,_312_Table3_ColumnLookup,0),FALSE),
  IF(AND(VALUE(LEFT($A352,3))=312,LEFT($G352,5)="Total"),VLOOKUP('312'!$F$80,_312_Table3,MATCH(LEFT($B352,1),_312_Table3_ColumnLookup,0),FALSE),
  IF(AND(VALUE(LEFT($A352,3))=312,LEN($I352)=4,$B352="G"),VLOOKUP($I352,_312_Table3,MATCH('312'!$N$16,_312_Table3_ColumnLookup,0),FALSE),
  IF(AND(VALUE(LEFT($A352,3))=312,LEN($I352)=4,$B352="O"),VLOOKUP($I352,_312_Table3,MATCH('312'!$V$16,_312_Table3_ColumnLookup,0),FALSE),
  IF(AND(VALUE(LEFT($A352,3))=312,LEN($I352)=4,$B352="Q"),VLOOKUP($I352,_312_Table3,MATCH('312'!$X$16,_312_Table3_ColumnLookup,0),FALSE),
  IF(AND(VALUE(LEFT($A352,3))=312,LEN($I352)=4),VLOOKUP($I352,_312_Table3,MATCH(LEFT($B352,1),_312_Table3_ColumnLookup,0),FALSE)
+N("312"),
  IF(VALUE(LEFT($A352,3))=313,VLOOKUP(VALUE(MID($B352,2,1)),_313_Table3,MATCH(MID($B352,1,1),_313_Table3_ColumnLookup,0),FALSE)
+N("313"),
  IF(AND(VALUE(LEFT($A352,3))=314,LEN($B352)=3),VLOOKUP(VALUE(MID($B352,2,2)),_314_Table3,MATCH(MID($B352,1,1),_314_Table3_ColumnLookup,0),FALSE),
  IF(VALUE(LEFT($A352,3))=314,VLOOKUP(VALUE(MID($B352,2,1)),_314_Table3,MATCH(MID($B352,1,1),_314_Table3_ColumnLookup,0),FALSE)
+N("314"),
""))))))))))))))))))))))))</f>
        <v>#NAME?</v>
      </c>
      <c r="G352" t="s">
        <v>1152</v>
      </c>
      <c r="H352" s="321">
        <f>IFERROR(
IF(ISERROR($D352)=FALSE,$D352,IF(ISERROR($E352)=FALSE,$E352,IF(ISERROR($F352)=FALSE,$F352
+N("012 checkboxes"),
IF(
IF(OR(LEFT($A352,9)="Syndicate",LEFT($A352,12)="NewSyndicate"),VLOOKUP($A352,'012'!$J:$ZW,MATCH("Link to button",'012'!$J$1:$ZW$1,0),0)
+N("309 checkbox"),
IF($C352="309 LCR Summary0",VLOOKUP("Notes990",'309'!$P:$ZZ,MATCH("Link to button",'309'!$P$1:$ZZ$1,0),0)
+N("313 checkboxes"),
IF($C352="313 Financial Information0LcmVsScr",IF($C352="309 LCR Summary0",VLOOKUP("LcmVsScr",'309'!$N:$ZZ,MATCH("Link to button",'309'!$N$1:$ZZ$1,0),0),
IF($C352="313 Financial Information0LcrDocAttached",IF($C352="309 LCR Summary0",VLOOKUP("LcrDocAttached",'309'!$N:$ZZ,MATCH("Link to button",'309'!$N$1:$ZZ$1,0),
0)))))))=1,TRUE,FALSE)
))),"")</f>
        <v>0</v>
      </c>
      <c r="I352">
        <v>1998</v>
      </c>
    </row>
    <row r="353" spans="1:9" customFormat="1">
      <c r="A353" s="237" t="str">
        <f>VLOOKUP($G353,CSVLookups!$B:$R,MATCH(A$1,CSVLookups!$B$1:$R$1,0),FALSE)</f>
        <v>312 Projected Solvency II Technical Provisions at Time Zero</v>
      </c>
      <c r="B353" s="237" t="str">
        <f>VLOOKUP($G353,CSVLookups!$B:$R,MATCH(B$1,CSVLookups!$B$1:$R$1,0),FALSE)</f>
        <v>J</v>
      </c>
      <c r="C353" s="238" t="str">
        <f t="shared" si="6"/>
        <v>312 Projected Solvency II Technical Provisions at Time ZeroJ1998</v>
      </c>
      <c r="D353" s="238">
        <f>IF(AND(VALUE(LEFT($A353,3))=309,LEN($B353)=3),VLOOKUP(VALUE(MID($B353,2,2)),_309_Table1,MATCH(MID($B353,1,1),_309_Table1_ColumnLookup,0),FALSE),
  IF($C353="309 LCR SummaryA",OneYearSCR,IF($C353="309 LCR SummaryB",UltimateSCR,IF(VALUE(LEFT($A353,3))=309,VLOOKUP(VALUE(MID($B353,2,1)),_309_Table1,MATCH(MID($B353,1,1),_309_Table1_ColumnLookup,0),FALSE)
+N("309"),
  IF(VALUE(LEFT($A353,3))=310,VLOOKUP(VALUE(MID($B353,2,1)),_310_Table1,MATCH(MID($B353,1,1),_310_Table1_ColumnLookup,0),FALSE)
+N("310"),
  IF(AND(VALUE(LEFT($A353,3))=311,LEN($I353)=4),VLOOKUP($I353,_311_Table1,MATCH($B353,_311_Table1_ColumnLookup,0),FALSE),
  IF(AND(VALUE(LEFT($A353,3))=311,OR($B353="I2",$B353="J2",$B353="K2",$B353="L2")),VLOOKUP('311'!$G$58,_311_Table1,MATCH(MID($B353,1,1),_311_Table1_ColumnLookup,0),FALSE),
  IF(AND(VALUE(LEFT($A353,3))=311,RIGHT($B353,5)="Total"),VLOOKUP('311'!$G$59,_311_Table1,MATCH(MID($B353,1,1),_311_Table1_ColumnLookup,0),FALSE),
  IF(VALUE(LEFT($A353,3))=311,VLOOKUP(VALUE(MID($B353,2,1)),_311_Table1,MATCH(MID($B353,1,1),_311_Table1_ColumnLookup,0),FALSE)
+N("311"),
  IF(AND(VALUE(LEFT($A353,3))=312,LEFT($G353,10)="Unincepted",$B353="G "),VLOOKUP(" ULO",_312_Table1,MATCH('312'!$N$16,_312_Table1_ColumnLookup,0),FALSE),
  IF(AND(VALUE(LEFT($A353,3))=312,LEFT($G353,10)="Unincepted",$B353="O "),VLOOKUP(" ULO",_312_Table1,MATCH('312'!$V$16,_312_Table1_ColumnLookup,0),FALSE),
  IF(AND(VALUE(LEFT($A353,3))=312,LEFT($G353,10)="Unincepted",$B353="Q "),VLOOKUP(" ULO",_312_Table1,MATCH('312'!$X$16,_312_Table1_ColumnLookup,0),FALSE),
  IF(AND(VALUE(LEFT($A353,3))=312,LEFT($G353,10)="Unincepted"),VLOOKUP(" ULO",_312_Table1,MATCH(LEFT($B353,1),_312_Table1_ColumnLookup,0),FALSE),
  IF(AND(VALUE(LEFT($A353,3))=312,LEFT($G353,5)="Total",$B353="G "),VLOOKUP('312'!$F$80,_312_Table1,MATCH('312'!$N$16,_312_Table1_ColumnLookup,0),FALSE),
  IF(AND(VALUE(LEFT($A353,3))=312,LEFT($G353,5)="Total",$B353="O "),VLOOKUP('312'!$F$80,_312_Table1,MATCH('312'!$V$16,_312_Table1_ColumnLookup,0),FALSE),
  IF(AND(VALUE(LEFT($A353,3))=312,LEFT($G353,5)="Total",$B353="Q "),VLOOKUP('312'!$F$80,_312_Table1,MATCH('312'!$X$16,_312_Table1_ColumnLookup,0),FALSE),
  IF(AND(VALUE(LEFT($A353,3))=312,LEFT($G353,5)="Total"),VLOOKUP('312'!$F$80,_312_Table1,MATCH(LEFT($B353,1),_312_Table1_ColumnLookup,0),FALSE),
  IF(AND(VALUE(LEFT($A353,3))=312,LEN($I353)=4,$B353="G"),VLOOKUP($I353,_312_Table1,MATCH('312'!$N$16,_312_Table1_ColumnLookup,0),FALSE),
  IF(AND(VALUE(LEFT($A353,3))=312,LEN($I353)=4,$B353="O"),VLOOKUP($I353,_312_Table1,MATCH('312'!$V$16,_312_Table1_ColumnLookup,0),FALSE),
  IF(AND(VALUE(LEFT($A353,3))=312,LEN($I353)=4,$B353="Q"),VLOOKUP($I353,_312_Table1,MATCH('312'!$X$16,_312_Table1_ColumnLookup,0),FALSE),
  IF(AND(VALUE(LEFT($A353,3))=312,LEN($I353)=4),VLOOKUP($I353,_312_Table1,MATCH(LEFT($B353,1),_312_Table1_ColumnLookup,0),FALSE)
+N("312"),
  IF(VALUE(LEFT($A353,3))=313,VLOOKUP(VALUE(MID($B353,2,1)),_313_Table1,MATCH(MID($B353,1,1),_313_Table1_ColumnLookup,0),FALSE)
+N("313"),
  IF(AND(VALUE(LEFT($A353,3))=314,LEN($B353)=3),VLOOKUP(VALUE(MID($B353,2,2)),_314_Table1,MATCH(MID($B353,1,1),_314_Table1_ColumnLookup,0),FALSE),
  IF(VALUE(LEFT($A353,3))=314,VLOOKUP(VALUE(MID($B353,2,1)),_314_Table1,MATCH(MID($B353,1,1),_314_Table1_ColumnLookup,0),FALSE)
+N("314"),
""))))))))))))))))))))))))</f>
        <v>0</v>
      </c>
      <c r="E353" s="238" t="e">
        <f>IF(AND(VALUE(LEFT($A353,3))=309,LEN($B353)=3),VLOOKUP(VALUE(MID($B353,2,2)),_309_Table2,MATCH(MID($B353,1,1),_309_Table2_ColumnLookup,0),FALSE),
  IF($C353="309 LCR SummaryA",OneYearSCR,IF($C353="309 LCR SummaryB",UltimateSCR,IF(VALUE(LEFT($A353,3))=309,VLOOKUP(VALUE(MID($B353,2,1)),_309_Table2,MATCH(MID($B353,1,1),_309_Table2_ColumnLookup,0),FALSE)
+N("309"),
  IF(VALUE(LEFT($A353,3))=310,VLOOKUP(VALUE(MID($B353,2,1)),_310_Table2,MATCH(MID($B353,1,1),_310_Table2_ColumnLookup,0),FALSE)
+N("310"),
  IF(AND(VALUE(LEFT($A353,3))=311,LEN($I353)=4),VLOOKUP($I353,_311_Table2,MATCH($B353,_311_Table2_ColumnLookup,0),FALSE),
  IF(AND(VALUE(LEFT($A353,3))=311,OR($B353="I2",$B353="J2",$B353="K2",$B353="L2")),VLOOKUP('311'!$G$58,_311_Table2,MATCH(MID($B353,1,1),_311_Table2_ColumnLookup,0),FALSE),
  IF(AND(VALUE(LEFT($A353,3))=311,RIGHT($B353,5)="Total"),VLOOKUP('311'!$G$59,_311_Table2,MATCH(MID($B353,1,1),_311_Table2_ColumnLookup,0),FALSE),
  IF(VALUE(LEFT($A353,3))=311,VLOOKUP(VALUE(MID($B353,2,1)),_311_Table2,MATCH(MID($B353,1,1),_311_Table2_ColumnLookup,0),FALSE)
+N("311"),
  IF(AND(VALUE(LEFT($A353,3))=312,LEFT($G353,10)="Unincepted",$B353="G "),VLOOKUP(" ULO",_312_Table2,MATCH('312'!$N$16,_312_Table2_ColumnLookup,0),FALSE),
  IF(AND(VALUE(LEFT($A353,3))=312,LEFT($G353,10)="Unincepted",$B353="O "),VLOOKUP(" ULO",_312_Table2,MATCH('312'!$V$16,_312_Table2_ColumnLookup,0),FALSE),
  IF(AND(VALUE(LEFT($A353,3))=312,LEFT($G353,10)="Unincepted",$B353="Q "),VLOOKUP(" ULO",_312_Table2,MATCH('312'!$X$16,_312_Table2_ColumnLookup,0),FALSE),
  IF(AND(VALUE(LEFT($A353,3))=312,LEFT($G353,10)="Unincepted"),VLOOKUP(" ULO",_312_Table2,MATCH(LEFT($B353,1),_312_Table2_ColumnLookup,0),FALSE),
  IF(AND(VALUE(LEFT($A353,3))=312,LEFT($G353,5)="Total",$B353="G "),VLOOKUP('312'!$F$80,_312_Table2,MATCH('312'!$N$16,_312_Table2_ColumnLookup,0),FALSE),
  IF(AND(VALUE(LEFT($A353,3))=312,LEFT($G353,5)="Total",$B353="O "),VLOOKUP('312'!$F$80,_312_Table2,MATCH('312'!$V$16,_312_Table2_ColumnLookup,0),FALSE),
  IF(AND(VALUE(LEFT($A353,3))=312,LEFT($G353,5)="Total",$B353="Q "),VLOOKUP('312'!$F$80,_312_Table2,MATCH('312'!$X$16,_312_Table2_ColumnLookup,0),FALSE),
  IF(AND(VALUE(LEFT($A353,3))=312,LEFT($G353,5)="Total"),VLOOKUP('312'!$F$80,_312_Table2,MATCH(LEFT($B353,1),_312_Table2_ColumnLookup,0),FALSE),
  IF(AND(VALUE(LEFT($A353,3))=312,LEN($I353)=4,$B353="G"),VLOOKUP($I353,_312_Table2,MATCH('312'!$N$16,_312_Table2_ColumnLookup,0),FALSE),
  IF(AND(VALUE(LEFT($A353,3))=312,LEN($I353)=4,$B353="O"),VLOOKUP($I353,_312_Table2,MATCH('312'!$V$16,_312_Table2_ColumnLookup,0),FALSE),
  IF(AND(VALUE(LEFT($A353,3))=312,LEN($I353)=4,$B353="Q"),VLOOKUP($I353,_312_Table2,MATCH('312'!$X$16,_312_Table2_ColumnLookup,0),FALSE),
  IF(AND(VALUE(LEFT($A353,3))=312,LEN($I353)=4),VLOOKUP($I353,_312_Table2,MATCH(LEFT($B353,1),_312_Table2_ColumnLookup,0),FALSE)
+N("312"),
  IF(VALUE(LEFT($A353,3))=313,VLOOKUP(VALUE(MID($B353,2,1)),_313_Table2,MATCH(MID($B353,1,1),_313_Table2_ColumnLookup,0),FALSE)
+N("313"),
  IF(AND(VALUE(LEFT($A353,3))=314,LEN($B353)=3),VLOOKUP(VALUE(MID($B353,2,2)),_314_Table2,MATCH(MID($B353,1,1),_314_Table2_ColumnLookup,0),FALSE),
  IF(VALUE(LEFT($A353,3))=314,VLOOKUP(VALUE(MID($B353,2,1)),_314_Table2,MATCH(MID($B353,1,1),_314_Table2_ColumnLookup,0),FALSE)
+N("314"),
""))))))))))))))))))))))))</f>
        <v>#NAME?</v>
      </c>
      <c r="F353" s="238" t="e">
        <f>IF(AND(VALUE(LEFT($A353,3))=309,LEN($B353)=3),VLOOKUP(VALUE(MID($B353,2,2)),_309_Table3,MATCH(MID($B353,1,1),_309_Table3_ColumnLookup,0),FALSE),
  IF($C353="309 LCR SummaryA",OneYearSCR,IF($C353="309 LCR SummaryB",UltimateSCR,IF(VALUE(LEFT($A353,3))=309,VLOOKUP(VALUE(MID($B353,2,1)),_309_Table3,MATCH(MID($B353,1,1),_309_Table3_ColumnLookup,0),FALSE)
+N("309"),
  IF(VALUE(LEFT($A353,3))=310,VLOOKUP(VALUE(MID($B353,2,1)),_310_Table3,MATCH(MID($B353,1,1),_310_Table3_ColumnLookup,0),FALSE)
+N("310"),
  IF(AND(VALUE(LEFT($A353,3))=311,LEN($I353)=4),VLOOKUP($I353,_311_Table3,MATCH($B353,_311_Table3_ColumnLookup,0),FALSE),
  IF(AND(VALUE(LEFT($A353,3))=311,OR($B353="I2",$B353="J2",$B353="K2",$B353="L2")),VLOOKUP('311'!$G$58,_311_Table3,MATCH(MID($B353,1,1),_311_Table3_ColumnLookup,0),FALSE),
  IF(AND(VALUE(LEFT($A353,3))=311,RIGHT($B353,5)="Total"),VLOOKUP('311'!$G$59,_311_Table3,MATCH(MID($B353,1,1),_311_Table3_ColumnLookup,0),FALSE),
  IF(VALUE(LEFT($A353,3))=311,VLOOKUP(VALUE(MID($B353,2,1)),_311_Table3,MATCH(MID($B353,1,1),_311_Table3_ColumnLookup,0),FALSE)
+N("311"),
  IF(AND(VALUE(LEFT($A353,3))=312,LEFT($G353,10)="Unincepted",$B353="G "),VLOOKUP(" ULO",_312_Table3,MATCH('312'!$N$16,_312_Table3_ColumnLookup,0),FALSE),
  IF(AND(VALUE(LEFT($A353,3))=312,LEFT($G353,10)="Unincepted",$B353="O "),VLOOKUP(" ULO",_312_Table3,MATCH('312'!$V$16,_312_Table3_ColumnLookup,0),FALSE),
  IF(AND(VALUE(LEFT($A353,3))=312,LEFT($G353,10)="Unincepted",$B353="Q "),VLOOKUP(" ULO",_312_Table3,MATCH('312'!$X$16,_312_Table3_ColumnLookup,0),FALSE),
  IF(AND(VALUE(LEFT($A353,3))=312,LEFT($G353,10)="Unincepted"),VLOOKUP(" ULO",_312_Table3,MATCH(LEFT($B353,1),_312_Table3_ColumnLookup,0),FALSE),
  IF(AND(VALUE(LEFT($A353,3))=312,LEFT($G353,5)="Total",$B353="G "),VLOOKUP('312'!$F$80,_312_Table3,MATCH('312'!$N$16,_312_Table3_ColumnLookup,0),FALSE),
  IF(AND(VALUE(LEFT($A353,3))=312,LEFT($G353,5)="Total",$B353="O "),VLOOKUP('312'!$F$80,_312_Table3,MATCH('312'!$V$16,_312_Table3_ColumnLookup,0),FALSE),
  IF(AND(VALUE(LEFT($A353,3))=312,LEFT($G353,5)="Total",$B353="Q "),VLOOKUP('312'!$F$80,_312_Table3,MATCH('312'!$X$16,_312_Table3_ColumnLookup,0),FALSE),
  IF(AND(VALUE(LEFT($A353,3))=312,LEFT($G353,5)="Total"),VLOOKUP('312'!$F$80,_312_Table3,MATCH(LEFT($B353,1),_312_Table3_ColumnLookup,0),FALSE),
  IF(AND(VALUE(LEFT($A353,3))=312,LEN($I353)=4,$B353="G"),VLOOKUP($I353,_312_Table3,MATCH('312'!$N$16,_312_Table3_ColumnLookup,0),FALSE),
  IF(AND(VALUE(LEFT($A353,3))=312,LEN($I353)=4,$B353="O"),VLOOKUP($I353,_312_Table3,MATCH('312'!$V$16,_312_Table3_ColumnLookup,0),FALSE),
  IF(AND(VALUE(LEFT($A353,3))=312,LEN($I353)=4,$B353="Q"),VLOOKUP($I353,_312_Table3,MATCH('312'!$X$16,_312_Table3_ColumnLookup,0),FALSE),
  IF(AND(VALUE(LEFT($A353,3))=312,LEN($I353)=4),VLOOKUP($I353,_312_Table3,MATCH(LEFT($B353,1),_312_Table3_ColumnLookup,0),FALSE)
+N("312"),
  IF(VALUE(LEFT($A353,3))=313,VLOOKUP(VALUE(MID($B353,2,1)),_313_Table3,MATCH(MID($B353,1,1),_313_Table3_ColumnLookup,0),FALSE)
+N("313"),
  IF(AND(VALUE(LEFT($A353,3))=314,LEN($B353)=3),VLOOKUP(VALUE(MID($B353,2,2)),_314_Table3,MATCH(MID($B353,1,1),_314_Table3_ColumnLookup,0),FALSE),
  IF(VALUE(LEFT($A353,3))=314,VLOOKUP(VALUE(MID($B353,2,1)),_314_Table3,MATCH(MID($B353,1,1),_314_Table3_ColumnLookup,0),FALSE)
+N("314"),
""))))))))))))))))))))))))</f>
        <v>#NAME?</v>
      </c>
      <c r="G353" t="s">
        <v>1153</v>
      </c>
      <c r="H353" s="321">
        <f>IFERROR(
IF(ISERROR($D353)=FALSE,$D353,IF(ISERROR($E353)=FALSE,$E353,IF(ISERROR($F353)=FALSE,$F353
+N("012 checkboxes"),
IF(
IF(OR(LEFT($A353,9)="Syndicate",LEFT($A353,12)="NewSyndicate"),VLOOKUP($A353,'012'!$J:$ZW,MATCH("Link to button",'012'!$J$1:$ZW$1,0),0)
+N("309 checkbox"),
IF($C353="309 LCR Summary0",VLOOKUP("Notes990",'309'!$P:$ZZ,MATCH("Link to button",'309'!$P$1:$ZZ$1,0),0)
+N("313 checkboxes"),
IF($C353="313 Financial Information0LcmVsScr",IF($C353="309 LCR Summary0",VLOOKUP("LcmVsScr",'309'!$N:$ZZ,MATCH("Link to button",'309'!$N$1:$ZZ$1,0),0),
IF($C353="313 Financial Information0LcrDocAttached",IF($C353="309 LCR Summary0",VLOOKUP("LcrDocAttached",'309'!$N:$ZZ,MATCH("Link to button",'309'!$N$1:$ZZ$1,0),
0)))))))=1,TRUE,FALSE)
))),"")</f>
        <v>0</v>
      </c>
      <c r="I353">
        <v>1998</v>
      </c>
    </row>
    <row r="354" spans="1:9" customFormat="1">
      <c r="A354" s="237" t="str">
        <f>VLOOKUP($G354,CSVLookups!$B:$R,MATCH(A$1,CSVLookups!$B$1:$R$1,0),FALSE)</f>
        <v>312 Projected Solvency II Technical Provisions at Time Zero</v>
      </c>
      <c r="B354" s="237" t="str">
        <f>VLOOKUP($G354,CSVLookups!$B:$R,MATCH(B$1,CSVLookups!$B$1:$R$1,0),FALSE)</f>
        <v>K</v>
      </c>
      <c r="C354" s="238" t="str">
        <f t="shared" si="6"/>
        <v>312 Projected Solvency II Technical Provisions at Time ZeroK1998</v>
      </c>
      <c r="D354" s="238">
        <f>IF(AND(VALUE(LEFT($A354,3))=309,LEN($B354)=3),VLOOKUP(VALUE(MID($B354,2,2)),_309_Table1,MATCH(MID($B354,1,1),_309_Table1_ColumnLookup,0),FALSE),
  IF($C354="309 LCR SummaryA",OneYearSCR,IF($C354="309 LCR SummaryB",UltimateSCR,IF(VALUE(LEFT($A354,3))=309,VLOOKUP(VALUE(MID($B354,2,1)),_309_Table1,MATCH(MID($B354,1,1),_309_Table1_ColumnLookup,0),FALSE)
+N("309"),
  IF(VALUE(LEFT($A354,3))=310,VLOOKUP(VALUE(MID($B354,2,1)),_310_Table1,MATCH(MID($B354,1,1),_310_Table1_ColumnLookup,0),FALSE)
+N("310"),
  IF(AND(VALUE(LEFT($A354,3))=311,LEN($I354)=4),VLOOKUP($I354,_311_Table1,MATCH($B354,_311_Table1_ColumnLookup,0),FALSE),
  IF(AND(VALUE(LEFT($A354,3))=311,OR($B354="I2",$B354="J2",$B354="K2",$B354="L2")),VLOOKUP('311'!$G$58,_311_Table1,MATCH(MID($B354,1,1),_311_Table1_ColumnLookup,0),FALSE),
  IF(AND(VALUE(LEFT($A354,3))=311,RIGHT($B354,5)="Total"),VLOOKUP('311'!$G$59,_311_Table1,MATCH(MID($B354,1,1),_311_Table1_ColumnLookup,0),FALSE),
  IF(VALUE(LEFT($A354,3))=311,VLOOKUP(VALUE(MID($B354,2,1)),_311_Table1,MATCH(MID($B354,1,1),_311_Table1_ColumnLookup,0),FALSE)
+N("311"),
  IF(AND(VALUE(LEFT($A354,3))=312,LEFT($G354,10)="Unincepted",$B354="G "),VLOOKUP(" ULO",_312_Table1,MATCH('312'!$N$16,_312_Table1_ColumnLookup,0),FALSE),
  IF(AND(VALUE(LEFT($A354,3))=312,LEFT($G354,10)="Unincepted",$B354="O "),VLOOKUP(" ULO",_312_Table1,MATCH('312'!$V$16,_312_Table1_ColumnLookup,0),FALSE),
  IF(AND(VALUE(LEFT($A354,3))=312,LEFT($G354,10)="Unincepted",$B354="Q "),VLOOKUP(" ULO",_312_Table1,MATCH('312'!$X$16,_312_Table1_ColumnLookup,0),FALSE),
  IF(AND(VALUE(LEFT($A354,3))=312,LEFT($G354,10)="Unincepted"),VLOOKUP(" ULO",_312_Table1,MATCH(LEFT($B354,1),_312_Table1_ColumnLookup,0),FALSE),
  IF(AND(VALUE(LEFT($A354,3))=312,LEFT($G354,5)="Total",$B354="G "),VLOOKUP('312'!$F$80,_312_Table1,MATCH('312'!$N$16,_312_Table1_ColumnLookup,0),FALSE),
  IF(AND(VALUE(LEFT($A354,3))=312,LEFT($G354,5)="Total",$B354="O "),VLOOKUP('312'!$F$80,_312_Table1,MATCH('312'!$V$16,_312_Table1_ColumnLookup,0),FALSE),
  IF(AND(VALUE(LEFT($A354,3))=312,LEFT($G354,5)="Total",$B354="Q "),VLOOKUP('312'!$F$80,_312_Table1,MATCH('312'!$X$16,_312_Table1_ColumnLookup,0),FALSE),
  IF(AND(VALUE(LEFT($A354,3))=312,LEFT($G354,5)="Total"),VLOOKUP('312'!$F$80,_312_Table1,MATCH(LEFT($B354,1),_312_Table1_ColumnLookup,0),FALSE),
  IF(AND(VALUE(LEFT($A354,3))=312,LEN($I354)=4,$B354="G"),VLOOKUP($I354,_312_Table1,MATCH('312'!$N$16,_312_Table1_ColumnLookup,0),FALSE),
  IF(AND(VALUE(LEFT($A354,3))=312,LEN($I354)=4,$B354="O"),VLOOKUP($I354,_312_Table1,MATCH('312'!$V$16,_312_Table1_ColumnLookup,0),FALSE),
  IF(AND(VALUE(LEFT($A354,3))=312,LEN($I354)=4,$B354="Q"),VLOOKUP($I354,_312_Table1,MATCH('312'!$X$16,_312_Table1_ColumnLookup,0),FALSE),
  IF(AND(VALUE(LEFT($A354,3))=312,LEN($I354)=4),VLOOKUP($I354,_312_Table1,MATCH(LEFT($B354,1),_312_Table1_ColumnLookup,0),FALSE)
+N("312"),
  IF(VALUE(LEFT($A354,3))=313,VLOOKUP(VALUE(MID($B354,2,1)),_313_Table1,MATCH(MID($B354,1,1),_313_Table1_ColumnLookup,0),FALSE)
+N("313"),
  IF(AND(VALUE(LEFT($A354,3))=314,LEN($B354)=3),VLOOKUP(VALUE(MID($B354,2,2)),_314_Table1,MATCH(MID($B354,1,1),_314_Table1_ColumnLookup,0),FALSE),
  IF(VALUE(LEFT($A354,3))=314,VLOOKUP(VALUE(MID($B354,2,1)),_314_Table1,MATCH(MID($B354,1,1),_314_Table1_ColumnLookup,0),FALSE)
+N("314"),
""))))))))))))))))))))))))</f>
        <v>0</v>
      </c>
      <c r="E354" s="238" t="e">
        <f>IF(AND(VALUE(LEFT($A354,3))=309,LEN($B354)=3),VLOOKUP(VALUE(MID($B354,2,2)),_309_Table2,MATCH(MID($B354,1,1),_309_Table2_ColumnLookup,0),FALSE),
  IF($C354="309 LCR SummaryA",OneYearSCR,IF($C354="309 LCR SummaryB",UltimateSCR,IF(VALUE(LEFT($A354,3))=309,VLOOKUP(VALUE(MID($B354,2,1)),_309_Table2,MATCH(MID($B354,1,1),_309_Table2_ColumnLookup,0),FALSE)
+N("309"),
  IF(VALUE(LEFT($A354,3))=310,VLOOKUP(VALUE(MID($B354,2,1)),_310_Table2,MATCH(MID($B354,1,1),_310_Table2_ColumnLookup,0),FALSE)
+N("310"),
  IF(AND(VALUE(LEFT($A354,3))=311,LEN($I354)=4),VLOOKUP($I354,_311_Table2,MATCH($B354,_311_Table2_ColumnLookup,0),FALSE),
  IF(AND(VALUE(LEFT($A354,3))=311,OR($B354="I2",$B354="J2",$B354="K2",$B354="L2")),VLOOKUP('311'!$G$58,_311_Table2,MATCH(MID($B354,1,1),_311_Table2_ColumnLookup,0),FALSE),
  IF(AND(VALUE(LEFT($A354,3))=311,RIGHT($B354,5)="Total"),VLOOKUP('311'!$G$59,_311_Table2,MATCH(MID($B354,1,1),_311_Table2_ColumnLookup,0),FALSE),
  IF(VALUE(LEFT($A354,3))=311,VLOOKUP(VALUE(MID($B354,2,1)),_311_Table2,MATCH(MID($B354,1,1),_311_Table2_ColumnLookup,0),FALSE)
+N("311"),
  IF(AND(VALUE(LEFT($A354,3))=312,LEFT($G354,10)="Unincepted",$B354="G "),VLOOKUP(" ULO",_312_Table2,MATCH('312'!$N$16,_312_Table2_ColumnLookup,0),FALSE),
  IF(AND(VALUE(LEFT($A354,3))=312,LEFT($G354,10)="Unincepted",$B354="O "),VLOOKUP(" ULO",_312_Table2,MATCH('312'!$V$16,_312_Table2_ColumnLookup,0),FALSE),
  IF(AND(VALUE(LEFT($A354,3))=312,LEFT($G354,10)="Unincepted",$B354="Q "),VLOOKUP(" ULO",_312_Table2,MATCH('312'!$X$16,_312_Table2_ColumnLookup,0),FALSE),
  IF(AND(VALUE(LEFT($A354,3))=312,LEFT($G354,10)="Unincepted"),VLOOKUP(" ULO",_312_Table2,MATCH(LEFT($B354,1),_312_Table2_ColumnLookup,0),FALSE),
  IF(AND(VALUE(LEFT($A354,3))=312,LEFT($G354,5)="Total",$B354="G "),VLOOKUP('312'!$F$80,_312_Table2,MATCH('312'!$N$16,_312_Table2_ColumnLookup,0),FALSE),
  IF(AND(VALUE(LEFT($A354,3))=312,LEFT($G354,5)="Total",$B354="O "),VLOOKUP('312'!$F$80,_312_Table2,MATCH('312'!$V$16,_312_Table2_ColumnLookup,0),FALSE),
  IF(AND(VALUE(LEFT($A354,3))=312,LEFT($G354,5)="Total",$B354="Q "),VLOOKUP('312'!$F$80,_312_Table2,MATCH('312'!$X$16,_312_Table2_ColumnLookup,0),FALSE),
  IF(AND(VALUE(LEFT($A354,3))=312,LEFT($G354,5)="Total"),VLOOKUP('312'!$F$80,_312_Table2,MATCH(LEFT($B354,1),_312_Table2_ColumnLookup,0),FALSE),
  IF(AND(VALUE(LEFT($A354,3))=312,LEN($I354)=4,$B354="G"),VLOOKUP($I354,_312_Table2,MATCH('312'!$N$16,_312_Table2_ColumnLookup,0),FALSE),
  IF(AND(VALUE(LEFT($A354,3))=312,LEN($I354)=4,$B354="O"),VLOOKUP($I354,_312_Table2,MATCH('312'!$V$16,_312_Table2_ColumnLookup,0),FALSE),
  IF(AND(VALUE(LEFT($A354,3))=312,LEN($I354)=4,$B354="Q"),VLOOKUP($I354,_312_Table2,MATCH('312'!$X$16,_312_Table2_ColumnLookup,0),FALSE),
  IF(AND(VALUE(LEFT($A354,3))=312,LEN($I354)=4),VLOOKUP($I354,_312_Table2,MATCH(LEFT($B354,1),_312_Table2_ColumnLookup,0),FALSE)
+N("312"),
  IF(VALUE(LEFT($A354,3))=313,VLOOKUP(VALUE(MID($B354,2,1)),_313_Table2,MATCH(MID($B354,1,1),_313_Table2_ColumnLookup,0),FALSE)
+N("313"),
  IF(AND(VALUE(LEFT($A354,3))=314,LEN($B354)=3),VLOOKUP(VALUE(MID($B354,2,2)),_314_Table2,MATCH(MID($B354,1,1),_314_Table2_ColumnLookup,0),FALSE),
  IF(VALUE(LEFT($A354,3))=314,VLOOKUP(VALUE(MID($B354,2,1)),_314_Table2,MATCH(MID($B354,1,1),_314_Table2_ColumnLookup,0),FALSE)
+N("314"),
""))))))))))))))))))))))))</f>
        <v>#NAME?</v>
      </c>
      <c r="F354" s="238" t="e">
        <f>IF(AND(VALUE(LEFT($A354,3))=309,LEN($B354)=3),VLOOKUP(VALUE(MID($B354,2,2)),_309_Table3,MATCH(MID($B354,1,1),_309_Table3_ColumnLookup,0),FALSE),
  IF($C354="309 LCR SummaryA",OneYearSCR,IF($C354="309 LCR SummaryB",UltimateSCR,IF(VALUE(LEFT($A354,3))=309,VLOOKUP(VALUE(MID($B354,2,1)),_309_Table3,MATCH(MID($B354,1,1),_309_Table3_ColumnLookup,0),FALSE)
+N("309"),
  IF(VALUE(LEFT($A354,3))=310,VLOOKUP(VALUE(MID($B354,2,1)),_310_Table3,MATCH(MID($B354,1,1),_310_Table3_ColumnLookup,0),FALSE)
+N("310"),
  IF(AND(VALUE(LEFT($A354,3))=311,LEN($I354)=4),VLOOKUP($I354,_311_Table3,MATCH($B354,_311_Table3_ColumnLookup,0),FALSE),
  IF(AND(VALUE(LEFT($A354,3))=311,OR($B354="I2",$B354="J2",$B354="K2",$B354="L2")),VLOOKUP('311'!$G$58,_311_Table3,MATCH(MID($B354,1,1),_311_Table3_ColumnLookup,0),FALSE),
  IF(AND(VALUE(LEFT($A354,3))=311,RIGHT($B354,5)="Total"),VLOOKUP('311'!$G$59,_311_Table3,MATCH(MID($B354,1,1),_311_Table3_ColumnLookup,0),FALSE),
  IF(VALUE(LEFT($A354,3))=311,VLOOKUP(VALUE(MID($B354,2,1)),_311_Table3,MATCH(MID($B354,1,1),_311_Table3_ColumnLookup,0),FALSE)
+N("311"),
  IF(AND(VALUE(LEFT($A354,3))=312,LEFT($G354,10)="Unincepted",$B354="G "),VLOOKUP(" ULO",_312_Table3,MATCH('312'!$N$16,_312_Table3_ColumnLookup,0),FALSE),
  IF(AND(VALUE(LEFT($A354,3))=312,LEFT($G354,10)="Unincepted",$B354="O "),VLOOKUP(" ULO",_312_Table3,MATCH('312'!$V$16,_312_Table3_ColumnLookup,0),FALSE),
  IF(AND(VALUE(LEFT($A354,3))=312,LEFT($G354,10)="Unincepted",$B354="Q "),VLOOKUP(" ULO",_312_Table3,MATCH('312'!$X$16,_312_Table3_ColumnLookup,0),FALSE),
  IF(AND(VALUE(LEFT($A354,3))=312,LEFT($G354,10)="Unincepted"),VLOOKUP(" ULO",_312_Table3,MATCH(LEFT($B354,1),_312_Table3_ColumnLookup,0),FALSE),
  IF(AND(VALUE(LEFT($A354,3))=312,LEFT($G354,5)="Total",$B354="G "),VLOOKUP('312'!$F$80,_312_Table3,MATCH('312'!$N$16,_312_Table3_ColumnLookup,0),FALSE),
  IF(AND(VALUE(LEFT($A354,3))=312,LEFT($G354,5)="Total",$B354="O "),VLOOKUP('312'!$F$80,_312_Table3,MATCH('312'!$V$16,_312_Table3_ColumnLookup,0),FALSE),
  IF(AND(VALUE(LEFT($A354,3))=312,LEFT($G354,5)="Total",$B354="Q "),VLOOKUP('312'!$F$80,_312_Table3,MATCH('312'!$X$16,_312_Table3_ColumnLookup,0),FALSE),
  IF(AND(VALUE(LEFT($A354,3))=312,LEFT($G354,5)="Total"),VLOOKUP('312'!$F$80,_312_Table3,MATCH(LEFT($B354,1),_312_Table3_ColumnLookup,0),FALSE),
  IF(AND(VALUE(LEFT($A354,3))=312,LEN($I354)=4,$B354="G"),VLOOKUP($I354,_312_Table3,MATCH('312'!$N$16,_312_Table3_ColumnLookup,0),FALSE),
  IF(AND(VALUE(LEFT($A354,3))=312,LEN($I354)=4,$B354="O"),VLOOKUP($I354,_312_Table3,MATCH('312'!$V$16,_312_Table3_ColumnLookup,0),FALSE),
  IF(AND(VALUE(LEFT($A354,3))=312,LEN($I354)=4,$B354="Q"),VLOOKUP($I354,_312_Table3,MATCH('312'!$X$16,_312_Table3_ColumnLookup,0),FALSE),
  IF(AND(VALUE(LEFT($A354,3))=312,LEN($I354)=4),VLOOKUP($I354,_312_Table3,MATCH(LEFT($B354,1),_312_Table3_ColumnLookup,0),FALSE)
+N("312"),
  IF(VALUE(LEFT($A354,3))=313,VLOOKUP(VALUE(MID($B354,2,1)),_313_Table3,MATCH(MID($B354,1,1),_313_Table3_ColumnLookup,0),FALSE)
+N("313"),
  IF(AND(VALUE(LEFT($A354,3))=314,LEN($B354)=3),VLOOKUP(VALUE(MID($B354,2,2)),_314_Table3,MATCH(MID($B354,1,1),_314_Table3_ColumnLookup,0),FALSE),
  IF(VALUE(LEFT($A354,3))=314,VLOOKUP(VALUE(MID($B354,2,1)),_314_Table3,MATCH(MID($B354,1,1),_314_Table3_ColumnLookup,0),FALSE)
+N("314"),
""))))))))))))))))))))))))</f>
        <v>#NAME?</v>
      </c>
      <c r="G354" t="s">
        <v>1154</v>
      </c>
      <c r="H354" s="321">
        <f>IFERROR(
IF(ISERROR($D354)=FALSE,$D354,IF(ISERROR($E354)=FALSE,$E354,IF(ISERROR($F354)=FALSE,$F354
+N("012 checkboxes"),
IF(
IF(OR(LEFT($A354,9)="Syndicate",LEFT($A354,12)="NewSyndicate"),VLOOKUP($A354,'012'!$J:$ZW,MATCH("Link to button",'012'!$J$1:$ZW$1,0),0)
+N("309 checkbox"),
IF($C354="309 LCR Summary0",VLOOKUP("Notes990",'309'!$P:$ZZ,MATCH("Link to button",'309'!$P$1:$ZZ$1,0),0)
+N("313 checkboxes"),
IF($C354="313 Financial Information0LcmVsScr",IF($C354="309 LCR Summary0",VLOOKUP("LcmVsScr",'309'!$N:$ZZ,MATCH("Link to button",'309'!$N$1:$ZZ$1,0),0),
IF($C354="313 Financial Information0LcrDocAttached",IF($C354="309 LCR Summary0",VLOOKUP("LcrDocAttached",'309'!$N:$ZZ,MATCH("Link to button",'309'!$N$1:$ZZ$1,0),
0)))))))=1,TRUE,FALSE)
))),"")</f>
        <v>0</v>
      </c>
      <c r="I354">
        <v>1998</v>
      </c>
    </row>
    <row r="355" spans="1:9" customFormat="1">
      <c r="A355" s="237" t="str">
        <f>VLOOKUP($G355,CSVLookups!$B:$R,MATCH(A$1,CSVLookups!$B$1:$R$1,0),FALSE)</f>
        <v>312 Projected Solvency II Technical Provisions at Time Zero</v>
      </c>
      <c r="B355" s="237" t="str">
        <f>VLOOKUP($G355,CSVLookups!$B:$R,MATCH(B$1,CSVLookups!$B$1:$R$1,0),FALSE)</f>
        <v>L</v>
      </c>
      <c r="C355" s="238" t="str">
        <f t="shared" si="6"/>
        <v>312 Projected Solvency II Technical Provisions at Time ZeroL1998</v>
      </c>
      <c r="D355" s="238">
        <f>IF(AND(VALUE(LEFT($A355,3))=309,LEN($B355)=3),VLOOKUP(VALUE(MID($B355,2,2)),_309_Table1,MATCH(MID($B355,1,1),_309_Table1_ColumnLookup,0),FALSE),
  IF($C355="309 LCR SummaryA",OneYearSCR,IF($C355="309 LCR SummaryB",UltimateSCR,IF(VALUE(LEFT($A355,3))=309,VLOOKUP(VALUE(MID($B355,2,1)),_309_Table1,MATCH(MID($B355,1,1),_309_Table1_ColumnLookup,0),FALSE)
+N("309"),
  IF(VALUE(LEFT($A355,3))=310,VLOOKUP(VALUE(MID($B355,2,1)),_310_Table1,MATCH(MID($B355,1,1),_310_Table1_ColumnLookup,0),FALSE)
+N("310"),
  IF(AND(VALUE(LEFT($A355,3))=311,LEN($I355)=4),VLOOKUP($I355,_311_Table1,MATCH($B355,_311_Table1_ColumnLookup,0),FALSE),
  IF(AND(VALUE(LEFT($A355,3))=311,OR($B355="I2",$B355="J2",$B355="K2",$B355="L2")),VLOOKUP('311'!$G$58,_311_Table1,MATCH(MID($B355,1,1),_311_Table1_ColumnLookup,0),FALSE),
  IF(AND(VALUE(LEFT($A355,3))=311,RIGHT($B355,5)="Total"),VLOOKUP('311'!$G$59,_311_Table1,MATCH(MID($B355,1,1),_311_Table1_ColumnLookup,0),FALSE),
  IF(VALUE(LEFT($A355,3))=311,VLOOKUP(VALUE(MID($B355,2,1)),_311_Table1,MATCH(MID($B355,1,1),_311_Table1_ColumnLookup,0),FALSE)
+N("311"),
  IF(AND(VALUE(LEFT($A355,3))=312,LEFT($G355,10)="Unincepted",$B355="G "),VLOOKUP(" ULO",_312_Table1,MATCH('312'!$N$16,_312_Table1_ColumnLookup,0),FALSE),
  IF(AND(VALUE(LEFT($A355,3))=312,LEFT($G355,10)="Unincepted",$B355="O "),VLOOKUP(" ULO",_312_Table1,MATCH('312'!$V$16,_312_Table1_ColumnLookup,0),FALSE),
  IF(AND(VALUE(LEFT($A355,3))=312,LEFT($G355,10)="Unincepted",$B355="Q "),VLOOKUP(" ULO",_312_Table1,MATCH('312'!$X$16,_312_Table1_ColumnLookup,0),FALSE),
  IF(AND(VALUE(LEFT($A355,3))=312,LEFT($G355,10)="Unincepted"),VLOOKUP(" ULO",_312_Table1,MATCH(LEFT($B355,1),_312_Table1_ColumnLookup,0),FALSE),
  IF(AND(VALUE(LEFT($A355,3))=312,LEFT($G355,5)="Total",$B355="G "),VLOOKUP('312'!$F$80,_312_Table1,MATCH('312'!$N$16,_312_Table1_ColumnLookup,0),FALSE),
  IF(AND(VALUE(LEFT($A355,3))=312,LEFT($G355,5)="Total",$B355="O "),VLOOKUP('312'!$F$80,_312_Table1,MATCH('312'!$V$16,_312_Table1_ColumnLookup,0),FALSE),
  IF(AND(VALUE(LEFT($A355,3))=312,LEFT($G355,5)="Total",$B355="Q "),VLOOKUP('312'!$F$80,_312_Table1,MATCH('312'!$X$16,_312_Table1_ColumnLookup,0),FALSE),
  IF(AND(VALUE(LEFT($A355,3))=312,LEFT($G355,5)="Total"),VLOOKUP('312'!$F$80,_312_Table1,MATCH(LEFT($B355,1),_312_Table1_ColumnLookup,0),FALSE),
  IF(AND(VALUE(LEFT($A355,3))=312,LEN($I355)=4,$B355="G"),VLOOKUP($I355,_312_Table1,MATCH('312'!$N$16,_312_Table1_ColumnLookup,0),FALSE),
  IF(AND(VALUE(LEFT($A355,3))=312,LEN($I355)=4,$B355="O"),VLOOKUP($I355,_312_Table1,MATCH('312'!$V$16,_312_Table1_ColumnLookup,0),FALSE),
  IF(AND(VALUE(LEFT($A355,3))=312,LEN($I355)=4,$B355="Q"),VLOOKUP($I355,_312_Table1,MATCH('312'!$X$16,_312_Table1_ColumnLookup,0),FALSE),
  IF(AND(VALUE(LEFT($A355,3))=312,LEN($I355)=4),VLOOKUP($I355,_312_Table1,MATCH(LEFT($B355,1),_312_Table1_ColumnLookup,0),FALSE)
+N("312"),
  IF(VALUE(LEFT($A355,3))=313,VLOOKUP(VALUE(MID($B355,2,1)),_313_Table1,MATCH(MID($B355,1,1),_313_Table1_ColumnLookup,0),FALSE)
+N("313"),
  IF(AND(VALUE(LEFT($A355,3))=314,LEN($B355)=3),VLOOKUP(VALUE(MID($B355,2,2)),_314_Table1,MATCH(MID($B355,1,1),_314_Table1_ColumnLookup,0),FALSE),
  IF(VALUE(LEFT($A355,3))=314,VLOOKUP(VALUE(MID($B355,2,1)),_314_Table1,MATCH(MID($B355,1,1),_314_Table1_ColumnLookup,0),FALSE)
+N("314"),
""))))))))))))))))))))))))</f>
        <v>0</v>
      </c>
      <c r="E355" s="238" t="e">
        <f>IF(AND(VALUE(LEFT($A355,3))=309,LEN($B355)=3),VLOOKUP(VALUE(MID($B355,2,2)),_309_Table2,MATCH(MID($B355,1,1),_309_Table2_ColumnLookup,0),FALSE),
  IF($C355="309 LCR SummaryA",OneYearSCR,IF($C355="309 LCR SummaryB",UltimateSCR,IF(VALUE(LEFT($A355,3))=309,VLOOKUP(VALUE(MID($B355,2,1)),_309_Table2,MATCH(MID($B355,1,1),_309_Table2_ColumnLookup,0),FALSE)
+N("309"),
  IF(VALUE(LEFT($A355,3))=310,VLOOKUP(VALUE(MID($B355,2,1)),_310_Table2,MATCH(MID($B355,1,1),_310_Table2_ColumnLookup,0),FALSE)
+N("310"),
  IF(AND(VALUE(LEFT($A355,3))=311,LEN($I355)=4),VLOOKUP($I355,_311_Table2,MATCH($B355,_311_Table2_ColumnLookup,0),FALSE),
  IF(AND(VALUE(LEFT($A355,3))=311,OR($B355="I2",$B355="J2",$B355="K2",$B355="L2")),VLOOKUP('311'!$G$58,_311_Table2,MATCH(MID($B355,1,1),_311_Table2_ColumnLookup,0),FALSE),
  IF(AND(VALUE(LEFT($A355,3))=311,RIGHT($B355,5)="Total"),VLOOKUP('311'!$G$59,_311_Table2,MATCH(MID($B355,1,1),_311_Table2_ColumnLookup,0),FALSE),
  IF(VALUE(LEFT($A355,3))=311,VLOOKUP(VALUE(MID($B355,2,1)),_311_Table2,MATCH(MID($B355,1,1),_311_Table2_ColumnLookup,0),FALSE)
+N("311"),
  IF(AND(VALUE(LEFT($A355,3))=312,LEFT($G355,10)="Unincepted",$B355="G "),VLOOKUP(" ULO",_312_Table2,MATCH('312'!$N$16,_312_Table2_ColumnLookup,0),FALSE),
  IF(AND(VALUE(LEFT($A355,3))=312,LEFT($G355,10)="Unincepted",$B355="O "),VLOOKUP(" ULO",_312_Table2,MATCH('312'!$V$16,_312_Table2_ColumnLookup,0),FALSE),
  IF(AND(VALUE(LEFT($A355,3))=312,LEFT($G355,10)="Unincepted",$B355="Q "),VLOOKUP(" ULO",_312_Table2,MATCH('312'!$X$16,_312_Table2_ColumnLookup,0),FALSE),
  IF(AND(VALUE(LEFT($A355,3))=312,LEFT($G355,10)="Unincepted"),VLOOKUP(" ULO",_312_Table2,MATCH(LEFT($B355,1),_312_Table2_ColumnLookup,0),FALSE),
  IF(AND(VALUE(LEFT($A355,3))=312,LEFT($G355,5)="Total",$B355="G "),VLOOKUP('312'!$F$80,_312_Table2,MATCH('312'!$N$16,_312_Table2_ColumnLookup,0),FALSE),
  IF(AND(VALUE(LEFT($A355,3))=312,LEFT($G355,5)="Total",$B355="O "),VLOOKUP('312'!$F$80,_312_Table2,MATCH('312'!$V$16,_312_Table2_ColumnLookup,0),FALSE),
  IF(AND(VALUE(LEFT($A355,3))=312,LEFT($G355,5)="Total",$B355="Q "),VLOOKUP('312'!$F$80,_312_Table2,MATCH('312'!$X$16,_312_Table2_ColumnLookup,0),FALSE),
  IF(AND(VALUE(LEFT($A355,3))=312,LEFT($G355,5)="Total"),VLOOKUP('312'!$F$80,_312_Table2,MATCH(LEFT($B355,1),_312_Table2_ColumnLookup,0),FALSE),
  IF(AND(VALUE(LEFT($A355,3))=312,LEN($I355)=4,$B355="G"),VLOOKUP($I355,_312_Table2,MATCH('312'!$N$16,_312_Table2_ColumnLookup,0),FALSE),
  IF(AND(VALUE(LEFT($A355,3))=312,LEN($I355)=4,$B355="O"),VLOOKUP($I355,_312_Table2,MATCH('312'!$V$16,_312_Table2_ColumnLookup,0),FALSE),
  IF(AND(VALUE(LEFT($A355,3))=312,LEN($I355)=4,$B355="Q"),VLOOKUP($I355,_312_Table2,MATCH('312'!$X$16,_312_Table2_ColumnLookup,0),FALSE),
  IF(AND(VALUE(LEFT($A355,3))=312,LEN($I355)=4),VLOOKUP($I355,_312_Table2,MATCH(LEFT($B355,1),_312_Table2_ColumnLookup,0),FALSE)
+N("312"),
  IF(VALUE(LEFT($A355,3))=313,VLOOKUP(VALUE(MID($B355,2,1)),_313_Table2,MATCH(MID($B355,1,1),_313_Table2_ColumnLookup,0),FALSE)
+N("313"),
  IF(AND(VALUE(LEFT($A355,3))=314,LEN($B355)=3),VLOOKUP(VALUE(MID($B355,2,2)),_314_Table2,MATCH(MID($B355,1,1),_314_Table2_ColumnLookup,0),FALSE),
  IF(VALUE(LEFT($A355,3))=314,VLOOKUP(VALUE(MID($B355,2,1)),_314_Table2,MATCH(MID($B355,1,1),_314_Table2_ColumnLookup,0),FALSE)
+N("314"),
""))))))))))))))))))))))))</f>
        <v>#NAME?</v>
      </c>
      <c r="F355" s="238" t="e">
        <f>IF(AND(VALUE(LEFT($A355,3))=309,LEN($B355)=3),VLOOKUP(VALUE(MID($B355,2,2)),_309_Table3,MATCH(MID($B355,1,1),_309_Table3_ColumnLookup,0),FALSE),
  IF($C355="309 LCR SummaryA",OneYearSCR,IF($C355="309 LCR SummaryB",UltimateSCR,IF(VALUE(LEFT($A355,3))=309,VLOOKUP(VALUE(MID($B355,2,1)),_309_Table3,MATCH(MID($B355,1,1),_309_Table3_ColumnLookup,0),FALSE)
+N("309"),
  IF(VALUE(LEFT($A355,3))=310,VLOOKUP(VALUE(MID($B355,2,1)),_310_Table3,MATCH(MID($B355,1,1),_310_Table3_ColumnLookup,0),FALSE)
+N("310"),
  IF(AND(VALUE(LEFT($A355,3))=311,LEN($I355)=4),VLOOKUP($I355,_311_Table3,MATCH($B355,_311_Table3_ColumnLookup,0),FALSE),
  IF(AND(VALUE(LEFT($A355,3))=311,OR($B355="I2",$B355="J2",$B355="K2",$B355="L2")),VLOOKUP('311'!$G$58,_311_Table3,MATCH(MID($B355,1,1),_311_Table3_ColumnLookup,0),FALSE),
  IF(AND(VALUE(LEFT($A355,3))=311,RIGHT($B355,5)="Total"),VLOOKUP('311'!$G$59,_311_Table3,MATCH(MID($B355,1,1),_311_Table3_ColumnLookup,0),FALSE),
  IF(VALUE(LEFT($A355,3))=311,VLOOKUP(VALUE(MID($B355,2,1)),_311_Table3,MATCH(MID($B355,1,1),_311_Table3_ColumnLookup,0),FALSE)
+N("311"),
  IF(AND(VALUE(LEFT($A355,3))=312,LEFT($G355,10)="Unincepted",$B355="G "),VLOOKUP(" ULO",_312_Table3,MATCH('312'!$N$16,_312_Table3_ColumnLookup,0),FALSE),
  IF(AND(VALUE(LEFT($A355,3))=312,LEFT($G355,10)="Unincepted",$B355="O "),VLOOKUP(" ULO",_312_Table3,MATCH('312'!$V$16,_312_Table3_ColumnLookup,0),FALSE),
  IF(AND(VALUE(LEFT($A355,3))=312,LEFT($G355,10)="Unincepted",$B355="Q "),VLOOKUP(" ULO",_312_Table3,MATCH('312'!$X$16,_312_Table3_ColumnLookup,0),FALSE),
  IF(AND(VALUE(LEFT($A355,3))=312,LEFT($G355,10)="Unincepted"),VLOOKUP(" ULO",_312_Table3,MATCH(LEFT($B355,1),_312_Table3_ColumnLookup,0),FALSE),
  IF(AND(VALUE(LEFT($A355,3))=312,LEFT($G355,5)="Total",$B355="G "),VLOOKUP('312'!$F$80,_312_Table3,MATCH('312'!$N$16,_312_Table3_ColumnLookup,0),FALSE),
  IF(AND(VALUE(LEFT($A355,3))=312,LEFT($G355,5)="Total",$B355="O "),VLOOKUP('312'!$F$80,_312_Table3,MATCH('312'!$V$16,_312_Table3_ColumnLookup,0),FALSE),
  IF(AND(VALUE(LEFT($A355,3))=312,LEFT($G355,5)="Total",$B355="Q "),VLOOKUP('312'!$F$80,_312_Table3,MATCH('312'!$X$16,_312_Table3_ColumnLookup,0),FALSE),
  IF(AND(VALUE(LEFT($A355,3))=312,LEFT($G355,5)="Total"),VLOOKUP('312'!$F$80,_312_Table3,MATCH(LEFT($B355,1),_312_Table3_ColumnLookup,0),FALSE),
  IF(AND(VALUE(LEFT($A355,3))=312,LEN($I355)=4,$B355="G"),VLOOKUP($I355,_312_Table3,MATCH('312'!$N$16,_312_Table3_ColumnLookup,0),FALSE),
  IF(AND(VALUE(LEFT($A355,3))=312,LEN($I355)=4,$B355="O"),VLOOKUP($I355,_312_Table3,MATCH('312'!$V$16,_312_Table3_ColumnLookup,0),FALSE),
  IF(AND(VALUE(LEFT($A355,3))=312,LEN($I355)=4,$B355="Q"),VLOOKUP($I355,_312_Table3,MATCH('312'!$X$16,_312_Table3_ColumnLookup,0),FALSE),
  IF(AND(VALUE(LEFT($A355,3))=312,LEN($I355)=4),VLOOKUP($I355,_312_Table3,MATCH(LEFT($B355,1),_312_Table3_ColumnLookup,0),FALSE)
+N("312"),
  IF(VALUE(LEFT($A355,3))=313,VLOOKUP(VALUE(MID($B355,2,1)),_313_Table3,MATCH(MID($B355,1,1),_313_Table3_ColumnLookup,0),FALSE)
+N("313"),
  IF(AND(VALUE(LEFT($A355,3))=314,LEN($B355)=3),VLOOKUP(VALUE(MID($B355,2,2)),_314_Table3,MATCH(MID($B355,1,1),_314_Table3_ColumnLookup,0),FALSE),
  IF(VALUE(LEFT($A355,3))=314,VLOOKUP(VALUE(MID($B355,2,1)),_314_Table3,MATCH(MID($B355,1,1),_314_Table3_ColumnLookup,0),FALSE)
+N("314"),
""))))))))))))))))))))))))</f>
        <v>#NAME?</v>
      </c>
      <c r="G355" t="s">
        <v>1156</v>
      </c>
      <c r="H355" s="321">
        <f>IFERROR(
IF(ISERROR($D355)=FALSE,$D355,IF(ISERROR($E355)=FALSE,$E355,IF(ISERROR($F355)=FALSE,$F355
+N("012 checkboxes"),
IF(
IF(OR(LEFT($A355,9)="Syndicate",LEFT($A355,12)="NewSyndicate"),VLOOKUP($A355,'012'!$J:$ZW,MATCH("Link to button",'012'!$J$1:$ZW$1,0),0)
+N("309 checkbox"),
IF($C355="309 LCR Summary0",VLOOKUP("Notes990",'309'!$P:$ZZ,MATCH("Link to button",'309'!$P$1:$ZZ$1,0),0)
+N("313 checkboxes"),
IF($C355="313 Financial Information0LcmVsScr",IF($C355="309 LCR Summary0",VLOOKUP("LcmVsScr",'309'!$N:$ZZ,MATCH("Link to button",'309'!$N$1:$ZZ$1,0),0),
IF($C355="313 Financial Information0LcrDocAttached",IF($C355="309 LCR Summary0",VLOOKUP("LcrDocAttached",'309'!$N:$ZZ,MATCH("Link to button",'309'!$N$1:$ZZ$1,0),
0)))))))=1,TRUE,FALSE)
))),"")</f>
        <v>0</v>
      </c>
      <c r="I355">
        <v>1998</v>
      </c>
    </row>
    <row r="356" spans="1:9" customFormat="1">
      <c r="A356" s="237" t="str">
        <f>VLOOKUP($G356,CSVLookups!$B:$R,MATCH(A$1,CSVLookups!$B$1:$R$1,0),FALSE)</f>
        <v>312 Projected Solvency II Technical Provisions at Time Zero</v>
      </c>
      <c r="B356" s="237" t="str">
        <f>VLOOKUP($G356,CSVLookups!$B:$R,MATCH(B$1,CSVLookups!$B$1:$R$1,0),FALSE)</f>
        <v>M</v>
      </c>
      <c r="C356" s="238" t="str">
        <f t="shared" si="6"/>
        <v>312 Projected Solvency II Technical Provisions at Time ZeroM1998</v>
      </c>
      <c r="D356" s="238">
        <f>IF(AND(VALUE(LEFT($A356,3))=309,LEN($B356)=3),VLOOKUP(VALUE(MID($B356,2,2)),_309_Table1,MATCH(MID($B356,1,1),_309_Table1_ColumnLookup,0),FALSE),
  IF($C356="309 LCR SummaryA",OneYearSCR,IF($C356="309 LCR SummaryB",UltimateSCR,IF(VALUE(LEFT($A356,3))=309,VLOOKUP(VALUE(MID($B356,2,1)),_309_Table1,MATCH(MID($B356,1,1),_309_Table1_ColumnLookup,0),FALSE)
+N("309"),
  IF(VALUE(LEFT($A356,3))=310,VLOOKUP(VALUE(MID($B356,2,1)),_310_Table1,MATCH(MID($B356,1,1),_310_Table1_ColumnLookup,0),FALSE)
+N("310"),
  IF(AND(VALUE(LEFT($A356,3))=311,LEN($I356)=4),VLOOKUP($I356,_311_Table1,MATCH($B356,_311_Table1_ColumnLookup,0),FALSE),
  IF(AND(VALUE(LEFT($A356,3))=311,OR($B356="I2",$B356="J2",$B356="K2",$B356="L2")),VLOOKUP('311'!$G$58,_311_Table1,MATCH(MID($B356,1,1),_311_Table1_ColumnLookup,0),FALSE),
  IF(AND(VALUE(LEFT($A356,3))=311,RIGHT($B356,5)="Total"),VLOOKUP('311'!$G$59,_311_Table1,MATCH(MID($B356,1,1),_311_Table1_ColumnLookup,0),FALSE),
  IF(VALUE(LEFT($A356,3))=311,VLOOKUP(VALUE(MID($B356,2,1)),_311_Table1,MATCH(MID($B356,1,1),_311_Table1_ColumnLookup,0),FALSE)
+N("311"),
  IF(AND(VALUE(LEFT($A356,3))=312,LEFT($G356,10)="Unincepted",$B356="G "),VLOOKUP(" ULO",_312_Table1,MATCH('312'!$N$16,_312_Table1_ColumnLookup,0),FALSE),
  IF(AND(VALUE(LEFT($A356,3))=312,LEFT($G356,10)="Unincepted",$B356="O "),VLOOKUP(" ULO",_312_Table1,MATCH('312'!$V$16,_312_Table1_ColumnLookup,0),FALSE),
  IF(AND(VALUE(LEFT($A356,3))=312,LEFT($G356,10)="Unincepted",$B356="Q "),VLOOKUP(" ULO",_312_Table1,MATCH('312'!$X$16,_312_Table1_ColumnLookup,0),FALSE),
  IF(AND(VALUE(LEFT($A356,3))=312,LEFT($G356,10)="Unincepted"),VLOOKUP(" ULO",_312_Table1,MATCH(LEFT($B356,1),_312_Table1_ColumnLookup,0),FALSE),
  IF(AND(VALUE(LEFT($A356,3))=312,LEFT($G356,5)="Total",$B356="G "),VLOOKUP('312'!$F$80,_312_Table1,MATCH('312'!$N$16,_312_Table1_ColumnLookup,0),FALSE),
  IF(AND(VALUE(LEFT($A356,3))=312,LEFT($G356,5)="Total",$B356="O "),VLOOKUP('312'!$F$80,_312_Table1,MATCH('312'!$V$16,_312_Table1_ColumnLookup,0),FALSE),
  IF(AND(VALUE(LEFT($A356,3))=312,LEFT($G356,5)="Total",$B356="Q "),VLOOKUP('312'!$F$80,_312_Table1,MATCH('312'!$X$16,_312_Table1_ColumnLookup,0),FALSE),
  IF(AND(VALUE(LEFT($A356,3))=312,LEFT($G356,5)="Total"),VLOOKUP('312'!$F$80,_312_Table1,MATCH(LEFT($B356,1),_312_Table1_ColumnLookup,0),FALSE),
  IF(AND(VALUE(LEFT($A356,3))=312,LEN($I356)=4,$B356="G"),VLOOKUP($I356,_312_Table1,MATCH('312'!$N$16,_312_Table1_ColumnLookup,0),FALSE),
  IF(AND(VALUE(LEFT($A356,3))=312,LEN($I356)=4,$B356="O"),VLOOKUP($I356,_312_Table1,MATCH('312'!$V$16,_312_Table1_ColumnLookup,0),FALSE),
  IF(AND(VALUE(LEFT($A356,3))=312,LEN($I356)=4,$B356="Q"),VLOOKUP($I356,_312_Table1,MATCH('312'!$X$16,_312_Table1_ColumnLookup,0),FALSE),
  IF(AND(VALUE(LEFT($A356,3))=312,LEN($I356)=4),VLOOKUP($I356,_312_Table1,MATCH(LEFT($B356,1),_312_Table1_ColumnLookup,0),FALSE)
+N("312"),
  IF(VALUE(LEFT($A356,3))=313,VLOOKUP(VALUE(MID($B356,2,1)),_313_Table1,MATCH(MID($B356,1,1),_313_Table1_ColumnLookup,0),FALSE)
+N("313"),
  IF(AND(VALUE(LEFT($A356,3))=314,LEN($B356)=3),VLOOKUP(VALUE(MID($B356,2,2)),_314_Table1,MATCH(MID($B356,1,1),_314_Table1_ColumnLookup,0),FALSE),
  IF(VALUE(LEFT($A356,3))=314,VLOOKUP(VALUE(MID($B356,2,1)),_314_Table1,MATCH(MID($B356,1,1),_314_Table1_ColumnLookup,0),FALSE)
+N("314"),
""))))))))))))))))))))))))</f>
        <v>0</v>
      </c>
      <c r="E356" s="238" t="e">
        <f>IF(AND(VALUE(LEFT($A356,3))=309,LEN($B356)=3),VLOOKUP(VALUE(MID($B356,2,2)),_309_Table2,MATCH(MID($B356,1,1),_309_Table2_ColumnLookup,0),FALSE),
  IF($C356="309 LCR SummaryA",OneYearSCR,IF($C356="309 LCR SummaryB",UltimateSCR,IF(VALUE(LEFT($A356,3))=309,VLOOKUP(VALUE(MID($B356,2,1)),_309_Table2,MATCH(MID($B356,1,1),_309_Table2_ColumnLookup,0),FALSE)
+N("309"),
  IF(VALUE(LEFT($A356,3))=310,VLOOKUP(VALUE(MID($B356,2,1)),_310_Table2,MATCH(MID($B356,1,1),_310_Table2_ColumnLookup,0),FALSE)
+N("310"),
  IF(AND(VALUE(LEFT($A356,3))=311,LEN($I356)=4),VLOOKUP($I356,_311_Table2,MATCH($B356,_311_Table2_ColumnLookup,0),FALSE),
  IF(AND(VALUE(LEFT($A356,3))=311,OR($B356="I2",$B356="J2",$B356="K2",$B356="L2")),VLOOKUP('311'!$G$58,_311_Table2,MATCH(MID($B356,1,1),_311_Table2_ColumnLookup,0),FALSE),
  IF(AND(VALUE(LEFT($A356,3))=311,RIGHT($B356,5)="Total"),VLOOKUP('311'!$G$59,_311_Table2,MATCH(MID($B356,1,1),_311_Table2_ColumnLookup,0),FALSE),
  IF(VALUE(LEFT($A356,3))=311,VLOOKUP(VALUE(MID($B356,2,1)),_311_Table2,MATCH(MID($B356,1,1),_311_Table2_ColumnLookup,0),FALSE)
+N("311"),
  IF(AND(VALUE(LEFT($A356,3))=312,LEFT($G356,10)="Unincepted",$B356="G "),VLOOKUP(" ULO",_312_Table2,MATCH('312'!$N$16,_312_Table2_ColumnLookup,0),FALSE),
  IF(AND(VALUE(LEFT($A356,3))=312,LEFT($G356,10)="Unincepted",$B356="O "),VLOOKUP(" ULO",_312_Table2,MATCH('312'!$V$16,_312_Table2_ColumnLookup,0),FALSE),
  IF(AND(VALUE(LEFT($A356,3))=312,LEFT($G356,10)="Unincepted",$B356="Q "),VLOOKUP(" ULO",_312_Table2,MATCH('312'!$X$16,_312_Table2_ColumnLookup,0),FALSE),
  IF(AND(VALUE(LEFT($A356,3))=312,LEFT($G356,10)="Unincepted"),VLOOKUP(" ULO",_312_Table2,MATCH(LEFT($B356,1),_312_Table2_ColumnLookup,0),FALSE),
  IF(AND(VALUE(LEFT($A356,3))=312,LEFT($G356,5)="Total",$B356="G "),VLOOKUP('312'!$F$80,_312_Table2,MATCH('312'!$N$16,_312_Table2_ColumnLookup,0),FALSE),
  IF(AND(VALUE(LEFT($A356,3))=312,LEFT($G356,5)="Total",$B356="O "),VLOOKUP('312'!$F$80,_312_Table2,MATCH('312'!$V$16,_312_Table2_ColumnLookup,0),FALSE),
  IF(AND(VALUE(LEFT($A356,3))=312,LEFT($G356,5)="Total",$B356="Q "),VLOOKUP('312'!$F$80,_312_Table2,MATCH('312'!$X$16,_312_Table2_ColumnLookup,0),FALSE),
  IF(AND(VALUE(LEFT($A356,3))=312,LEFT($G356,5)="Total"),VLOOKUP('312'!$F$80,_312_Table2,MATCH(LEFT($B356,1),_312_Table2_ColumnLookup,0),FALSE),
  IF(AND(VALUE(LEFT($A356,3))=312,LEN($I356)=4,$B356="G"),VLOOKUP($I356,_312_Table2,MATCH('312'!$N$16,_312_Table2_ColumnLookup,0),FALSE),
  IF(AND(VALUE(LEFT($A356,3))=312,LEN($I356)=4,$B356="O"),VLOOKUP($I356,_312_Table2,MATCH('312'!$V$16,_312_Table2_ColumnLookup,0),FALSE),
  IF(AND(VALUE(LEFT($A356,3))=312,LEN($I356)=4,$B356="Q"),VLOOKUP($I356,_312_Table2,MATCH('312'!$X$16,_312_Table2_ColumnLookup,0),FALSE),
  IF(AND(VALUE(LEFT($A356,3))=312,LEN($I356)=4),VLOOKUP($I356,_312_Table2,MATCH(LEFT($B356,1),_312_Table2_ColumnLookup,0),FALSE)
+N("312"),
  IF(VALUE(LEFT($A356,3))=313,VLOOKUP(VALUE(MID($B356,2,1)),_313_Table2,MATCH(MID($B356,1,1),_313_Table2_ColumnLookup,0),FALSE)
+N("313"),
  IF(AND(VALUE(LEFT($A356,3))=314,LEN($B356)=3),VLOOKUP(VALUE(MID($B356,2,2)),_314_Table2,MATCH(MID($B356,1,1),_314_Table2_ColumnLookup,0),FALSE),
  IF(VALUE(LEFT($A356,3))=314,VLOOKUP(VALUE(MID($B356,2,1)),_314_Table2,MATCH(MID($B356,1,1),_314_Table2_ColumnLookup,0),FALSE)
+N("314"),
""))))))))))))))))))))))))</f>
        <v>#NAME?</v>
      </c>
      <c r="F356" s="238" t="e">
        <f>IF(AND(VALUE(LEFT($A356,3))=309,LEN($B356)=3),VLOOKUP(VALUE(MID($B356,2,2)),_309_Table3,MATCH(MID($B356,1,1),_309_Table3_ColumnLookup,0),FALSE),
  IF($C356="309 LCR SummaryA",OneYearSCR,IF($C356="309 LCR SummaryB",UltimateSCR,IF(VALUE(LEFT($A356,3))=309,VLOOKUP(VALUE(MID($B356,2,1)),_309_Table3,MATCH(MID($B356,1,1),_309_Table3_ColumnLookup,0),FALSE)
+N("309"),
  IF(VALUE(LEFT($A356,3))=310,VLOOKUP(VALUE(MID($B356,2,1)),_310_Table3,MATCH(MID($B356,1,1),_310_Table3_ColumnLookup,0),FALSE)
+N("310"),
  IF(AND(VALUE(LEFT($A356,3))=311,LEN($I356)=4),VLOOKUP($I356,_311_Table3,MATCH($B356,_311_Table3_ColumnLookup,0),FALSE),
  IF(AND(VALUE(LEFT($A356,3))=311,OR($B356="I2",$B356="J2",$B356="K2",$B356="L2")),VLOOKUP('311'!$G$58,_311_Table3,MATCH(MID($B356,1,1),_311_Table3_ColumnLookup,0),FALSE),
  IF(AND(VALUE(LEFT($A356,3))=311,RIGHT($B356,5)="Total"),VLOOKUP('311'!$G$59,_311_Table3,MATCH(MID($B356,1,1),_311_Table3_ColumnLookup,0),FALSE),
  IF(VALUE(LEFT($A356,3))=311,VLOOKUP(VALUE(MID($B356,2,1)),_311_Table3,MATCH(MID($B356,1,1),_311_Table3_ColumnLookup,0),FALSE)
+N("311"),
  IF(AND(VALUE(LEFT($A356,3))=312,LEFT($G356,10)="Unincepted",$B356="G "),VLOOKUP(" ULO",_312_Table3,MATCH('312'!$N$16,_312_Table3_ColumnLookup,0),FALSE),
  IF(AND(VALUE(LEFT($A356,3))=312,LEFT($G356,10)="Unincepted",$B356="O "),VLOOKUP(" ULO",_312_Table3,MATCH('312'!$V$16,_312_Table3_ColumnLookup,0),FALSE),
  IF(AND(VALUE(LEFT($A356,3))=312,LEFT($G356,10)="Unincepted",$B356="Q "),VLOOKUP(" ULO",_312_Table3,MATCH('312'!$X$16,_312_Table3_ColumnLookup,0),FALSE),
  IF(AND(VALUE(LEFT($A356,3))=312,LEFT($G356,10)="Unincepted"),VLOOKUP(" ULO",_312_Table3,MATCH(LEFT($B356,1),_312_Table3_ColumnLookup,0),FALSE),
  IF(AND(VALUE(LEFT($A356,3))=312,LEFT($G356,5)="Total",$B356="G "),VLOOKUP('312'!$F$80,_312_Table3,MATCH('312'!$N$16,_312_Table3_ColumnLookup,0),FALSE),
  IF(AND(VALUE(LEFT($A356,3))=312,LEFT($G356,5)="Total",$B356="O "),VLOOKUP('312'!$F$80,_312_Table3,MATCH('312'!$V$16,_312_Table3_ColumnLookup,0),FALSE),
  IF(AND(VALUE(LEFT($A356,3))=312,LEFT($G356,5)="Total",$B356="Q "),VLOOKUP('312'!$F$80,_312_Table3,MATCH('312'!$X$16,_312_Table3_ColumnLookup,0),FALSE),
  IF(AND(VALUE(LEFT($A356,3))=312,LEFT($G356,5)="Total"),VLOOKUP('312'!$F$80,_312_Table3,MATCH(LEFT($B356,1),_312_Table3_ColumnLookup,0),FALSE),
  IF(AND(VALUE(LEFT($A356,3))=312,LEN($I356)=4,$B356="G"),VLOOKUP($I356,_312_Table3,MATCH('312'!$N$16,_312_Table3_ColumnLookup,0),FALSE),
  IF(AND(VALUE(LEFT($A356,3))=312,LEN($I356)=4,$B356="O"),VLOOKUP($I356,_312_Table3,MATCH('312'!$V$16,_312_Table3_ColumnLookup,0),FALSE),
  IF(AND(VALUE(LEFT($A356,3))=312,LEN($I356)=4,$B356="Q"),VLOOKUP($I356,_312_Table3,MATCH('312'!$X$16,_312_Table3_ColumnLookup,0),FALSE),
  IF(AND(VALUE(LEFT($A356,3))=312,LEN($I356)=4),VLOOKUP($I356,_312_Table3,MATCH(LEFT($B356,1),_312_Table3_ColumnLookup,0),FALSE)
+N("312"),
  IF(VALUE(LEFT($A356,3))=313,VLOOKUP(VALUE(MID($B356,2,1)),_313_Table3,MATCH(MID($B356,1,1),_313_Table3_ColumnLookup,0),FALSE)
+N("313"),
  IF(AND(VALUE(LEFT($A356,3))=314,LEN($B356)=3),VLOOKUP(VALUE(MID($B356,2,2)),_314_Table3,MATCH(MID($B356,1,1),_314_Table3_ColumnLookup,0),FALSE),
  IF(VALUE(LEFT($A356,3))=314,VLOOKUP(VALUE(MID($B356,2,1)),_314_Table3,MATCH(MID($B356,1,1),_314_Table3_ColumnLookup,0),FALSE)
+N("314"),
""))))))))))))))))))))))))</f>
        <v>#NAME?</v>
      </c>
      <c r="G356" t="s">
        <v>1158</v>
      </c>
      <c r="H356" s="321">
        <f>IFERROR(
IF(ISERROR($D356)=FALSE,$D356,IF(ISERROR($E356)=FALSE,$E356,IF(ISERROR($F356)=FALSE,$F356
+N("012 checkboxes"),
IF(
IF(OR(LEFT($A356,9)="Syndicate",LEFT($A356,12)="NewSyndicate"),VLOOKUP($A356,'012'!$J:$ZW,MATCH("Link to button",'012'!$J$1:$ZW$1,0),0)
+N("309 checkbox"),
IF($C356="309 LCR Summary0",VLOOKUP("Notes990",'309'!$P:$ZZ,MATCH("Link to button",'309'!$P$1:$ZZ$1,0),0)
+N("313 checkboxes"),
IF($C356="313 Financial Information0LcmVsScr",IF($C356="309 LCR Summary0",VLOOKUP("LcmVsScr",'309'!$N:$ZZ,MATCH("Link to button",'309'!$N$1:$ZZ$1,0),0),
IF($C356="313 Financial Information0LcrDocAttached",IF($C356="309 LCR Summary0",VLOOKUP("LcrDocAttached",'309'!$N:$ZZ,MATCH("Link to button",'309'!$N$1:$ZZ$1,0),
0)))))))=1,TRUE,FALSE)
))),"")</f>
        <v>0</v>
      </c>
      <c r="I356">
        <v>1998</v>
      </c>
    </row>
    <row r="357" spans="1:9" customFormat="1">
      <c r="A357" s="237" t="str">
        <f>VLOOKUP($G357,CSVLookups!$B:$R,MATCH(A$1,CSVLookups!$B$1:$R$1,0),FALSE)</f>
        <v>312 Projected Solvency II Technical Provisions at Time Zero</v>
      </c>
      <c r="B357" s="237" t="str">
        <f>VLOOKUP($G357,CSVLookups!$B:$R,MATCH(B$1,CSVLookups!$B$1:$R$1,0),FALSE)</f>
        <v>N</v>
      </c>
      <c r="C357" s="238" t="str">
        <f t="shared" si="6"/>
        <v>312 Projected Solvency II Technical Provisions at Time ZeroN1998</v>
      </c>
      <c r="D357" s="238">
        <f>IF(AND(VALUE(LEFT($A357,3))=309,LEN($B357)=3),VLOOKUP(VALUE(MID($B357,2,2)),_309_Table1,MATCH(MID($B357,1,1),_309_Table1_ColumnLookup,0),FALSE),
  IF($C357="309 LCR SummaryA",OneYearSCR,IF($C357="309 LCR SummaryB",UltimateSCR,IF(VALUE(LEFT($A357,3))=309,VLOOKUP(VALUE(MID($B357,2,1)),_309_Table1,MATCH(MID($B357,1,1),_309_Table1_ColumnLookup,0),FALSE)
+N("309"),
  IF(VALUE(LEFT($A357,3))=310,VLOOKUP(VALUE(MID($B357,2,1)),_310_Table1,MATCH(MID($B357,1,1),_310_Table1_ColumnLookup,0),FALSE)
+N("310"),
  IF(AND(VALUE(LEFT($A357,3))=311,LEN($I357)=4),VLOOKUP($I357,_311_Table1,MATCH($B357,_311_Table1_ColumnLookup,0),FALSE),
  IF(AND(VALUE(LEFT($A357,3))=311,OR($B357="I2",$B357="J2",$B357="K2",$B357="L2")),VLOOKUP('311'!$G$58,_311_Table1,MATCH(MID($B357,1,1),_311_Table1_ColumnLookup,0),FALSE),
  IF(AND(VALUE(LEFT($A357,3))=311,RIGHT($B357,5)="Total"),VLOOKUP('311'!$G$59,_311_Table1,MATCH(MID($B357,1,1),_311_Table1_ColumnLookup,0),FALSE),
  IF(VALUE(LEFT($A357,3))=311,VLOOKUP(VALUE(MID($B357,2,1)),_311_Table1,MATCH(MID($B357,1,1),_311_Table1_ColumnLookup,0),FALSE)
+N("311"),
  IF(AND(VALUE(LEFT($A357,3))=312,LEFT($G357,10)="Unincepted",$B357="G "),VLOOKUP(" ULO",_312_Table1,MATCH('312'!$N$16,_312_Table1_ColumnLookup,0),FALSE),
  IF(AND(VALUE(LEFT($A357,3))=312,LEFT($G357,10)="Unincepted",$B357="O "),VLOOKUP(" ULO",_312_Table1,MATCH('312'!$V$16,_312_Table1_ColumnLookup,0),FALSE),
  IF(AND(VALUE(LEFT($A357,3))=312,LEFT($G357,10)="Unincepted",$B357="Q "),VLOOKUP(" ULO",_312_Table1,MATCH('312'!$X$16,_312_Table1_ColumnLookup,0),FALSE),
  IF(AND(VALUE(LEFT($A357,3))=312,LEFT($G357,10)="Unincepted"),VLOOKUP(" ULO",_312_Table1,MATCH(LEFT($B357,1),_312_Table1_ColumnLookup,0),FALSE),
  IF(AND(VALUE(LEFT($A357,3))=312,LEFT($G357,5)="Total",$B357="G "),VLOOKUP('312'!$F$80,_312_Table1,MATCH('312'!$N$16,_312_Table1_ColumnLookup,0),FALSE),
  IF(AND(VALUE(LEFT($A357,3))=312,LEFT($G357,5)="Total",$B357="O "),VLOOKUP('312'!$F$80,_312_Table1,MATCH('312'!$V$16,_312_Table1_ColumnLookup,0),FALSE),
  IF(AND(VALUE(LEFT($A357,3))=312,LEFT($G357,5)="Total",$B357="Q "),VLOOKUP('312'!$F$80,_312_Table1,MATCH('312'!$X$16,_312_Table1_ColumnLookup,0),FALSE),
  IF(AND(VALUE(LEFT($A357,3))=312,LEFT($G357,5)="Total"),VLOOKUP('312'!$F$80,_312_Table1,MATCH(LEFT($B357,1),_312_Table1_ColumnLookup,0),FALSE),
  IF(AND(VALUE(LEFT($A357,3))=312,LEN($I357)=4,$B357="G"),VLOOKUP($I357,_312_Table1,MATCH('312'!$N$16,_312_Table1_ColumnLookup,0),FALSE),
  IF(AND(VALUE(LEFT($A357,3))=312,LEN($I357)=4,$B357="O"),VLOOKUP($I357,_312_Table1,MATCH('312'!$V$16,_312_Table1_ColumnLookup,0),FALSE),
  IF(AND(VALUE(LEFT($A357,3))=312,LEN($I357)=4,$B357="Q"),VLOOKUP($I357,_312_Table1,MATCH('312'!$X$16,_312_Table1_ColumnLookup,0),FALSE),
  IF(AND(VALUE(LEFT($A357,3))=312,LEN($I357)=4),VLOOKUP($I357,_312_Table1,MATCH(LEFT($B357,1),_312_Table1_ColumnLookup,0),FALSE)
+N("312"),
  IF(VALUE(LEFT($A357,3))=313,VLOOKUP(VALUE(MID($B357,2,1)),_313_Table1,MATCH(MID($B357,1,1),_313_Table1_ColumnLookup,0),FALSE)
+N("313"),
  IF(AND(VALUE(LEFT($A357,3))=314,LEN($B357)=3),VLOOKUP(VALUE(MID($B357,2,2)),_314_Table1,MATCH(MID($B357,1,1),_314_Table1_ColumnLookup,0),FALSE),
  IF(VALUE(LEFT($A357,3))=314,VLOOKUP(VALUE(MID($B357,2,1)),_314_Table1,MATCH(MID($B357,1,1),_314_Table1_ColumnLookup,0),FALSE)
+N("314"),
""))))))))))))))))))))))))</f>
        <v>0</v>
      </c>
      <c r="E357" s="238" t="e">
        <f>IF(AND(VALUE(LEFT($A357,3))=309,LEN($B357)=3),VLOOKUP(VALUE(MID($B357,2,2)),_309_Table2,MATCH(MID($B357,1,1),_309_Table2_ColumnLookup,0),FALSE),
  IF($C357="309 LCR SummaryA",OneYearSCR,IF($C357="309 LCR SummaryB",UltimateSCR,IF(VALUE(LEFT($A357,3))=309,VLOOKUP(VALUE(MID($B357,2,1)),_309_Table2,MATCH(MID($B357,1,1),_309_Table2_ColumnLookup,0),FALSE)
+N("309"),
  IF(VALUE(LEFT($A357,3))=310,VLOOKUP(VALUE(MID($B357,2,1)),_310_Table2,MATCH(MID($B357,1,1),_310_Table2_ColumnLookup,0),FALSE)
+N("310"),
  IF(AND(VALUE(LEFT($A357,3))=311,LEN($I357)=4),VLOOKUP($I357,_311_Table2,MATCH($B357,_311_Table2_ColumnLookup,0),FALSE),
  IF(AND(VALUE(LEFT($A357,3))=311,OR($B357="I2",$B357="J2",$B357="K2",$B357="L2")),VLOOKUP('311'!$G$58,_311_Table2,MATCH(MID($B357,1,1),_311_Table2_ColumnLookup,0),FALSE),
  IF(AND(VALUE(LEFT($A357,3))=311,RIGHT($B357,5)="Total"),VLOOKUP('311'!$G$59,_311_Table2,MATCH(MID($B357,1,1),_311_Table2_ColumnLookup,0),FALSE),
  IF(VALUE(LEFT($A357,3))=311,VLOOKUP(VALUE(MID($B357,2,1)),_311_Table2,MATCH(MID($B357,1,1),_311_Table2_ColumnLookup,0),FALSE)
+N("311"),
  IF(AND(VALUE(LEFT($A357,3))=312,LEFT($G357,10)="Unincepted",$B357="G "),VLOOKUP(" ULO",_312_Table2,MATCH('312'!$N$16,_312_Table2_ColumnLookup,0),FALSE),
  IF(AND(VALUE(LEFT($A357,3))=312,LEFT($G357,10)="Unincepted",$B357="O "),VLOOKUP(" ULO",_312_Table2,MATCH('312'!$V$16,_312_Table2_ColumnLookup,0),FALSE),
  IF(AND(VALUE(LEFT($A357,3))=312,LEFT($G357,10)="Unincepted",$B357="Q "),VLOOKUP(" ULO",_312_Table2,MATCH('312'!$X$16,_312_Table2_ColumnLookup,0),FALSE),
  IF(AND(VALUE(LEFT($A357,3))=312,LEFT($G357,10)="Unincepted"),VLOOKUP(" ULO",_312_Table2,MATCH(LEFT($B357,1),_312_Table2_ColumnLookup,0),FALSE),
  IF(AND(VALUE(LEFT($A357,3))=312,LEFT($G357,5)="Total",$B357="G "),VLOOKUP('312'!$F$80,_312_Table2,MATCH('312'!$N$16,_312_Table2_ColumnLookup,0),FALSE),
  IF(AND(VALUE(LEFT($A357,3))=312,LEFT($G357,5)="Total",$B357="O "),VLOOKUP('312'!$F$80,_312_Table2,MATCH('312'!$V$16,_312_Table2_ColumnLookup,0),FALSE),
  IF(AND(VALUE(LEFT($A357,3))=312,LEFT($G357,5)="Total",$B357="Q "),VLOOKUP('312'!$F$80,_312_Table2,MATCH('312'!$X$16,_312_Table2_ColumnLookup,0),FALSE),
  IF(AND(VALUE(LEFT($A357,3))=312,LEFT($G357,5)="Total"),VLOOKUP('312'!$F$80,_312_Table2,MATCH(LEFT($B357,1),_312_Table2_ColumnLookup,0),FALSE),
  IF(AND(VALUE(LEFT($A357,3))=312,LEN($I357)=4,$B357="G"),VLOOKUP($I357,_312_Table2,MATCH('312'!$N$16,_312_Table2_ColumnLookup,0),FALSE),
  IF(AND(VALUE(LEFT($A357,3))=312,LEN($I357)=4,$B357="O"),VLOOKUP($I357,_312_Table2,MATCH('312'!$V$16,_312_Table2_ColumnLookup,0),FALSE),
  IF(AND(VALUE(LEFT($A357,3))=312,LEN($I357)=4,$B357="Q"),VLOOKUP($I357,_312_Table2,MATCH('312'!$X$16,_312_Table2_ColumnLookup,0),FALSE),
  IF(AND(VALUE(LEFT($A357,3))=312,LEN($I357)=4),VLOOKUP($I357,_312_Table2,MATCH(LEFT($B357,1),_312_Table2_ColumnLookup,0),FALSE)
+N("312"),
  IF(VALUE(LEFT($A357,3))=313,VLOOKUP(VALUE(MID($B357,2,1)),_313_Table2,MATCH(MID($B357,1,1),_313_Table2_ColumnLookup,0),FALSE)
+N("313"),
  IF(AND(VALUE(LEFT($A357,3))=314,LEN($B357)=3),VLOOKUP(VALUE(MID($B357,2,2)),_314_Table2,MATCH(MID($B357,1,1),_314_Table2_ColumnLookup,0),FALSE),
  IF(VALUE(LEFT($A357,3))=314,VLOOKUP(VALUE(MID($B357,2,1)),_314_Table2,MATCH(MID($B357,1,1),_314_Table2_ColumnLookup,0),FALSE)
+N("314"),
""))))))))))))))))))))))))</f>
        <v>#NAME?</v>
      </c>
      <c r="F357" s="238" t="e">
        <f>IF(AND(VALUE(LEFT($A357,3))=309,LEN($B357)=3),VLOOKUP(VALUE(MID($B357,2,2)),_309_Table3,MATCH(MID($B357,1,1),_309_Table3_ColumnLookup,0),FALSE),
  IF($C357="309 LCR SummaryA",OneYearSCR,IF($C357="309 LCR SummaryB",UltimateSCR,IF(VALUE(LEFT($A357,3))=309,VLOOKUP(VALUE(MID($B357,2,1)),_309_Table3,MATCH(MID($B357,1,1),_309_Table3_ColumnLookup,0),FALSE)
+N("309"),
  IF(VALUE(LEFT($A357,3))=310,VLOOKUP(VALUE(MID($B357,2,1)),_310_Table3,MATCH(MID($B357,1,1),_310_Table3_ColumnLookup,0),FALSE)
+N("310"),
  IF(AND(VALUE(LEFT($A357,3))=311,LEN($I357)=4),VLOOKUP($I357,_311_Table3,MATCH($B357,_311_Table3_ColumnLookup,0),FALSE),
  IF(AND(VALUE(LEFT($A357,3))=311,OR($B357="I2",$B357="J2",$B357="K2",$B357="L2")),VLOOKUP('311'!$G$58,_311_Table3,MATCH(MID($B357,1,1),_311_Table3_ColumnLookup,0),FALSE),
  IF(AND(VALUE(LEFT($A357,3))=311,RIGHT($B357,5)="Total"),VLOOKUP('311'!$G$59,_311_Table3,MATCH(MID($B357,1,1),_311_Table3_ColumnLookup,0),FALSE),
  IF(VALUE(LEFT($A357,3))=311,VLOOKUP(VALUE(MID($B357,2,1)),_311_Table3,MATCH(MID($B357,1,1),_311_Table3_ColumnLookup,0),FALSE)
+N("311"),
  IF(AND(VALUE(LEFT($A357,3))=312,LEFT($G357,10)="Unincepted",$B357="G "),VLOOKUP(" ULO",_312_Table3,MATCH('312'!$N$16,_312_Table3_ColumnLookup,0),FALSE),
  IF(AND(VALUE(LEFT($A357,3))=312,LEFT($G357,10)="Unincepted",$B357="O "),VLOOKUP(" ULO",_312_Table3,MATCH('312'!$V$16,_312_Table3_ColumnLookup,0),FALSE),
  IF(AND(VALUE(LEFT($A357,3))=312,LEFT($G357,10)="Unincepted",$B357="Q "),VLOOKUP(" ULO",_312_Table3,MATCH('312'!$X$16,_312_Table3_ColumnLookup,0),FALSE),
  IF(AND(VALUE(LEFT($A357,3))=312,LEFT($G357,10)="Unincepted"),VLOOKUP(" ULO",_312_Table3,MATCH(LEFT($B357,1),_312_Table3_ColumnLookup,0),FALSE),
  IF(AND(VALUE(LEFT($A357,3))=312,LEFT($G357,5)="Total",$B357="G "),VLOOKUP('312'!$F$80,_312_Table3,MATCH('312'!$N$16,_312_Table3_ColumnLookup,0),FALSE),
  IF(AND(VALUE(LEFT($A357,3))=312,LEFT($G357,5)="Total",$B357="O "),VLOOKUP('312'!$F$80,_312_Table3,MATCH('312'!$V$16,_312_Table3_ColumnLookup,0),FALSE),
  IF(AND(VALUE(LEFT($A357,3))=312,LEFT($G357,5)="Total",$B357="Q "),VLOOKUP('312'!$F$80,_312_Table3,MATCH('312'!$X$16,_312_Table3_ColumnLookup,0),FALSE),
  IF(AND(VALUE(LEFT($A357,3))=312,LEFT($G357,5)="Total"),VLOOKUP('312'!$F$80,_312_Table3,MATCH(LEFT($B357,1),_312_Table3_ColumnLookup,0),FALSE),
  IF(AND(VALUE(LEFT($A357,3))=312,LEN($I357)=4,$B357="G"),VLOOKUP($I357,_312_Table3,MATCH('312'!$N$16,_312_Table3_ColumnLookup,0),FALSE),
  IF(AND(VALUE(LEFT($A357,3))=312,LEN($I357)=4,$B357="O"),VLOOKUP($I357,_312_Table3,MATCH('312'!$V$16,_312_Table3_ColumnLookup,0),FALSE),
  IF(AND(VALUE(LEFT($A357,3))=312,LEN($I357)=4,$B357="Q"),VLOOKUP($I357,_312_Table3,MATCH('312'!$X$16,_312_Table3_ColumnLookup,0),FALSE),
  IF(AND(VALUE(LEFT($A357,3))=312,LEN($I357)=4),VLOOKUP($I357,_312_Table3,MATCH(LEFT($B357,1),_312_Table3_ColumnLookup,0),FALSE)
+N("312"),
  IF(VALUE(LEFT($A357,3))=313,VLOOKUP(VALUE(MID($B357,2,1)),_313_Table3,MATCH(MID($B357,1,1),_313_Table3_ColumnLookup,0),FALSE)
+N("313"),
  IF(AND(VALUE(LEFT($A357,3))=314,LEN($B357)=3),VLOOKUP(VALUE(MID($B357,2,2)),_314_Table3,MATCH(MID($B357,1,1),_314_Table3_ColumnLookup,0),FALSE),
  IF(VALUE(LEFT($A357,3))=314,VLOOKUP(VALUE(MID($B357,2,1)),_314_Table3,MATCH(MID($B357,1,1),_314_Table3_ColumnLookup,0),FALSE)
+N("314"),
""))))))))))))))))))))))))</f>
        <v>#NAME?</v>
      </c>
      <c r="G357" t="s">
        <v>1160</v>
      </c>
      <c r="H357" s="321">
        <f>IFERROR(
IF(ISERROR($D357)=FALSE,$D357,IF(ISERROR($E357)=FALSE,$E357,IF(ISERROR($F357)=FALSE,$F357
+N("012 checkboxes"),
IF(
IF(OR(LEFT($A357,9)="Syndicate",LEFT($A357,12)="NewSyndicate"),VLOOKUP($A357,'012'!$J:$ZW,MATCH("Link to button",'012'!$J$1:$ZW$1,0),0)
+N("309 checkbox"),
IF($C357="309 LCR Summary0",VLOOKUP("Notes990",'309'!$P:$ZZ,MATCH("Link to button",'309'!$P$1:$ZZ$1,0),0)
+N("313 checkboxes"),
IF($C357="313 Financial Information0LcmVsScr",IF($C357="309 LCR Summary0",VLOOKUP("LcmVsScr",'309'!$N:$ZZ,MATCH("Link to button",'309'!$N$1:$ZZ$1,0),0),
IF($C357="313 Financial Information0LcrDocAttached",IF($C357="309 LCR Summary0",VLOOKUP("LcrDocAttached",'309'!$N:$ZZ,MATCH("Link to button",'309'!$N$1:$ZZ$1,0),
0)))))))=1,TRUE,FALSE)
))),"")</f>
        <v>0</v>
      </c>
      <c r="I357">
        <v>1998</v>
      </c>
    </row>
    <row r="358" spans="1:9" customFormat="1">
      <c r="A358" s="237" t="str">
        <f>VLOOKUP($G358,CSVLookups!$B:$R,MATCH(A$1,CSVLookups!$B$1:$R$1,0),FALSE)</f>
        <v>312 Projected Solvency II Technical Provisions at Time Zero</v>
      </c>
      <c r="B358" s="237" t="str">
        <f>VLOOKUP($G358,CSVLookups!$B:$R,MATCH(B$1,CSVLookups!$B$1:$R$1,0),FALSE)</f>
        <v>O</v>
      </c>
      <c r="C358" s="238" t="str">
        <f t="shared" si="6"/>
        <v>312 Projected Solvency II Technical Provisions at Time ZeroO1998</v>
      </c>
      <c r="D358" s="238">
        <f>IF(AND(VALUE(LEFT($A358,3))=309,LEN($B358)=3),VLOOKUP(VALUE(MID($B358,2,2)),_309_Table1,MATCH(MID($B358,1,1),_309_Table1_ColumnLookup,0),FALSE),
  IF($C358="309 LCR SummaryA",OneYearSCR,IF($C358="309 LCR SummaryB",UltimateSCR,IF(VALUE(LEFT($A358,3))=309,VLOOKUP(VALUE(MID($B358,2,1)),_309_Table1,MATCH(MID($B358,1,1),_309_Table1_ColumnLookup,0),FALSE)
+N("309"),
  IF(VALUE(LEFT($A358,3))=310,VLOOKUP(VALUE(MID($B358,2,1)),_310_Table1,MATCH(MID($B358,1,1),_310_Table1_ColumnLookup,0),FALSE)
+N("310"),
  IF(AND(VALUE(LEFT($A358,3))=311,LEN($I358)=4),VLOOKUP($I358,_311_Table1,MATCH($B358,_311_Table1_ColumnLookup,0),FALSE),
  IF(AND(VALUE(LEFT($A358,3))=311,OR($B358="I2",$B358="J2",$B358="K2",$B358="L2")),VLOOKUP('311'!$G$58,_311_Table1,MATCH(MID($B358,1,1),_311_Table1_ColumnLookup,0),FALSE),
  IF(AND(VALUE(LEFT($A358,3))=311,RIGHT($B358,5)="Total"),VLOOKUP('311'!$G$59,_311_Table1,MATCH(MID($B358,1,1),_311_Table1_ColumnLookup,0),FALSE),
  IF(VALUE(LEFT($A358,3))=311,VLOOKUP(VALUE(MID($B358,2,1)),_311_Table1,MATCH(MID($B358,1,1),_311_Table1_ColumnLookup,0),FALSE)
+N("311"),
  IF(AND(VALUE(LEFT($A358,3))=312,LEFT($G358,10)="Unincepted",$B358="G "),VLOOKUP(" ULO",_312_Table1,MATCH('312'!$N$16,_312_Table1_ColumnLookup,0),FALSE),
  IF(AND(VALUE(LEFT($A358,3))=312,LEFT($G358,10)="Unincepted",$B358="O "),VLOOKUP(" ULO",_312_Table1,MATCH('312'!$V$16,_312_Table1_ColumnLookup,0),FALSE),
  IF(AND(VALUE(LEFT($A358,3))=312,LEFT($G358,10)="Unincepted",$B358="Q "),VLOOKUP(" ULO",_312_Table1,MATCH('312'!$X$16,_312_Table1_ColumnLookup,0),FALSE),
  IF(AND(VALUE(LEFT($A358,3))=312,LEFT($G358,10)="Unincepted"),VLOOKUP(" ULO",_312_Table1,MATCH(LEFT($B358,1),_312_Table1_ColumnLookup,0),FALSE),
  IF(AND(VALUE(LEFT($A358,3))=312,LEFT($G358,5)="Total",$B358="G "),VLOOKUP('312'!$F$80,_312_Table1,MATCH('312'!$N$16,_312_Table1_ColumnLookup,0),FALSE),
  IF(AND(VALUE(LEFT($A358,3))=312,LEFT($G358,5)="Total",$B358="O "),VLOOKUP('312'!$F$80,_312_Table1,MATCH('312'!$V$16,_312_Table1_ColumnLookup,0),FALSE),
  IF(AND(VALUE(LEFT($A358,3))=312,LEFT($G358,5)="Total",$B358="Q "),VLOOKUP('312'!$F$80,_312_Table1,MATCH('312'!$X$16,_312_Table1_ColumnLookup,0),FALSE),
  IF(AND(VALUE(LEFT($A358,3))=312,LEFT($G358,5)="Total"),VLOOKUP('312'!$F$80,_312_Table1,MATCH(LEFT($B358,1),_312_Table1_ColumnLookup,0),FALSE),
  IF(AND(VALUE(LEFT($A358,3))=312,LEN($I358)=4,$B358="G"),VLOOKUP($I358,_312_Table1,MATCH('312'!$N$16,_312_Table1_ColumnLookup,0),FALSE),
  IF(AND(VALUE(LEFT($A358,3))=312,LEN($I358)=4,$B358="O"),VLOOKUP($I358,_312_Table1,MATCH('312'!$V$16,_312_Table1_ColumnLookup,0),FALSE),
  IF(AND(VALUE(LEFT($A358,3))=312,LEN($I358)=4,$B358="Q"),VLOOKUP($I358,_312_Table1,MATCH('312'!$X$16,_312_Table1_ColumnLookup,0),FALSE),
  IF(AND(VALUE(LEFT($A358,3))=312,LEN($I358)=4),VLOOKUP($I358,_312_Table1,MATCH(LEFT($B358,1),_312_Table1_ColumnLookup,0),FALSE)
+N("312"),
  IF(VALUE(LEFT($A358,3))=313,VLOOKUP(VALUE(MID($B358,2,1)),_313_Table1,MATCH(MID($B358,1,1),_313_Table1_ColumnLookup,0),FALSE)
+N("313"),
  IF(AND(VALUE(LEFT($A358,3))=314,LEN($B358)=3),VLOOKUP(VALUE(MID($B358,2,2)),_314_Table1,MATCH(MID($B358,1,1),_314_Table1_ColumnLookup,0),FALSE),
  IF(VALUE(LEFT($A358,3))=314,VLOOKUP(VALUE(MID($B358,2,1)),_314_Table1,MATCH(MID($B358,1,1),_314_Table1_ColumnLookup,0),FALSE)
+N("314"),
""))))))))))))))))))))))))</f>
        <v>0</v>
      </c>
      <c r="E358" s="238" t="e">
        <f>IF(AND(VALUE(LEFT($A358,3))=309,LEN($B358)=3),VLOOKUP(VALUE(MID($B358,2,2)),_309_Table2,MATCH(MID($B358,1,1),_309_Table2_ColumnLookup,0),FALSE),
  IF($C358="309 LCR SummaryA",OneYearSCR,IF($C358="309 LCR SummaryB",UltimateSCR,IF(VALUE(LEFT($A358,3))=309,VLOOKUP(VALUE(MID($B358,2,1)),_309_Table2,MATCH(MID($B358,1,1),_309_Table2_ColumnLookup,0),FALSE)
+N("309"),
  IF(VALUE(LEFT($A358,3))=310,VLOOKUP(VALUE(MID($B358,2,1)),_310_Table2,MATCH(MID($B358,1,1),_310_Table2_ColumnLookup,0),FALSE)
+N("310"),
  IF(AND(VALUE(LEFT($A358,3))=311,LEN($I358)=4),VLOOKUP($I358,_311_Table2,MATCH($B358,_311_Table2_ColumnLookup,0),FALSE),
  IF(AND(VALUE(LEFT($A358,3))=311,OR($B358="I2",$B358="J2",$B358="K2",$B358="L2")),VLOOKUP('311'!$G$58,_311_Table2,MATCH(MID($B358,1,1),_311_Table2_ColumnLookup,0),FALSE),
  IF(AND(VALUE(LEFT($A358,3))=311,RIGHT($B358,5)="Total"),VLOOKUP('311'!$G$59,_311_Table2,MATCH(MID($B358,1,1),_311_Table2_ColumnLookup,0),FALSE),
  IF(VALUE(LEFT($A358,3))=311,VLOOKUP(VALUE(MID($B358,2,1)),_311_Table2,MATCH(MID($B358,1,1),_311_Table2_ColumnLookup,0),FALSE)
+N("311"),
  IF(AND(VALUE(LEFT($A358,3))=312,LEFT($G358,10)="Unincepted",$B358="G "),VLOOKUP(" ULO",_312_Table2,MATCH('312'!$N$16,_312_Table2_ColumnLookup,0),FALSE),
  IF(AND(VALUE(LEFT($A358,3))=312,LEFT($G358,10)="Unincepted",$B358="O "),VLOOKUP(" ULO",_312_Table2,MATCH('312'!$V$16,_312_Table2_ColumnLookup,0),FALSE),
  IF(AND(VALUE(LEFT($A358,3))=312,LEFT($G358,10)="Unincepted",$B358="Q "),VLOOKUP(" ULO",_312_Table2,MATCH('312'!$X$16,_312_Table2_ColumnLookup,0),FALSE),
  IF(AND(VALUE(LEFT($A358,3))=312,LEFT($G358,10)="Unincepted"),VLOOKUP(" ULO",_312_Table2,MATCH(LEFT($B358,1),_312_Table2_ColumnLookup,0),FALSE),
  IF(AND(VALUE(LEFT($A358,3))=312,LEFT($G358,5)="Total",$B358="G "),VLOOKUP('312'!$F$80,_312_Table2,MATCH('312'!$N$16,_312_Table2_ColumnLookup,0),FALSE),
  IF(AND(VALUE(LEFT($A358,3))=312,LEFT($G358,5)="Total",$B358="O "),VLOOKUP('312'!$F$80,_312_Table2,MATCH('312'!$V$16,_312_Table2_ColumnLookup,0),FALSE),
  IF(AND(VALUE(LEFT($A358,3))=312,LEFT($G358,5)="Total",$B358="Q "),VLOOKUP('312'!$F$80,_312_Table2,MATCH('312'!$X$16,_312_Table2_ColumnLookup,0),FALSE),
  IF(AND(VALUE(LEFT($A358,3))=312,LEFT($G358,5)="Total"),VLOOKUP('312'!$F$80,_312_Table2,MATCH(LEFT($B358,1),_312_Table2_ColumnLookup,0),FALSE),
  IF(AND(VALUE(LEFT($A358,3))=312,LEN($I358)=4,$B358="G"),VLOOKUP($I358,_312_Table2,MATCH('312'!$N$16,_312_Table2_ColumnLookup,0),FALSE),
  IF(AND(VALUE(LEFT($A358,3))=312,LEN($I358)=4,$B358="O"),VLOOKUP($I358,_312_Table2,MATCH('312'!$V$16,_312_Table2_ColumnLookup,0),FALSE),
  IF(AND(VALUE(LEFT($A358,3))=312,LEN($I358)=4,$B358="Q"),VLOOKUP($I358,_312_Table2,MATCH('312'!$X$16,_312_Table2_ColumnLookup,0),FALSE),
  IF(AND(VALUE(LEFT($A358,3))=312,LEN($I358)=4),VLOOKUP($I358,_312_Table2,MATCH(LEFT($B358,1),_312_Table2_ColumnLookup,0),FALSE)
+N("312"),
  IF(VALUE(LEFT($A358,3))=313,VLOOKUP(VALUE(MID($B358,2,1)),_313_Table2,MATCH(MID($B358,1,1),_313_Table2_ColumnLookup,0),FALSE)
+N("313"),
  IF(AND(VALUE(LEFT($A358,3))=314,LEN($B358)=3),VLOOKUP(VALUE(MID($B358,2,2)),_314_Table2,MATCH(MID($B358,1,1),_314_Table2_ColumnLookup,0),FALSE),
  IF(VALUE(LEFT($A358,3))=314,VLOOKUP(VALUE(MID($B358,2,1)),_314_Table2,MATCH(MID($B358,1,1),_314_Table2_ColumnLookup,0),FALSE)
+N("314"),
""))))))))))))))))))))))))</f>
        <v>#NAME?</v>
      </c>
      <c r="F358" s="238" t="e">
        <f>IF(AND(VALUE(LEFT($A358,3))=309,LEN($B358)=3),VLOOKUP(VALUE(MID($B358,2,2)),_309_Table3,MATCH(MID($B358,1,1),_309_Table3_ColumnLookup,0),FALSE),
  IF($C358="309 LCR SummaryA",OneYearSCR,IF($C358="309 LCR SummaryB",UltimateSCR,IF(VALUE(LEFT($A358,3))=309,VLOOKUP(VALUE(MID($B358,2,1)),_309_Table3,MATCH(MID($B358,1,1),_309_Table3_ColumnLookup,0),FALSE)
+N("309"),
  IF(VALUE(LEFT($A358,3))=310,VLOOKUP(VALUE(MID($B358,2,1)),_310_Table3,MATCH(MID($B358,1,1),_310_Table3_ColumnLookup,0),FALSE)
+N("310"),
  IF(AND(VALUE(LEFT($A358,3))=311,LEN($I358)=4),VLOOKUP($I358,_311_Table3,MATCH($B358,_311_Table3_ColumnLookup,0),FALSE),
  IF(AND(VALUE(LEFT($A358,3))=311,OR($B358="I2",$B358="J2",$B358="K2",$B358="L2")),VLOOKUP('311'!$G$58,_311_Table3,MATCH(MID($B358,1,1),_311_Table3_ColumnLookup,0),FALSE),
  IF(AND(VALUE(LEFT($A358,3))=311,RIGHT($B358,5)="Total"),VLOOKUP('311'!$G$59,_311_Table3,MATCH(MID($B358,1,1),_311_Table3_ColumnLookup,0),FALSE),
  IF(VALUE(LEFT($A358,3))=311,VLOOKUP(VALUE(MID($B358,2,1)),_311_Table3,MATCH(MID($B358,1,1),_311_Table3_ColumnLookup,0),FALSE)
+N("311"),
  IF(AND(VALUE(LEFT($A358,3))=312,LEFT($G358,10)="Unincepted",$B358="G "),VLOOKUP(" ULO",_312_Table3,MATCH('312'!$N$16,_312_Table3_ColumnLookup,0),FALSE),
  IF(AND(VALUE(LEFT($A358,3))=312,LEFT($G358,10)="Unincepted",$B358="O "),VLOOKUP(" ULO",_312_Table3,MATCH('312'!$V$16,_312_Table3_ColumnLookup,0),FALSE),
  IF(AND(VALUE(LEFT($A358,3))=312,LEFT($G358,10)="Unincepted",$B358="Q "),VLOOKUP(" ULO",_312_Table3,MATCH('312'!$X$16,_312_Table3_ColumnLookup,0),FALSE),
  IF(AND(VALUE(LEFT($A358,3))=312,LEFT($G358,10)="Unincepted"),VLOOKUP(" ULO",_312_Table3,MATCH(LEFT($B358,1),_312_Table3_ColumnLookup,0),FALSE),
  IF(AND(VALUE(LEFT($A358,3))=312,LEFT($G358,5)="Total",$B358="G "),VLOOKUP('312'!$F$80,_312_Table3,MATCH('312'!$N$16,_312_Table3_ColumnLookup,0),FALSE),
  IF(AND(VALUE(LEFT($A358,3))=312,LEFT($G358,5)="Total",$B358="O "),VLOOKUP('312'!$F$80,_312_Table3,MATCH('312'!$V$16,_312_Table3_ColumnLookup,0),FALSE),
  IF(AND(VALUE(LEFT($A358,3))=312,LEFT($G358,5)="Total",$B358="Q "),VLOOKUP('312'!$F$80,_312_Table3,MATCH('312'!$X$16,_312_Table3_ColumnLookup,0),FALSE),
  IF(AND(VALUE(LEFT($A358,3))=312,LEFT($G358,5)="Total"),VLOOKUP('312'!$F$80,_312_Table3,MATCH(LEFT($B358,1),_312_Table3_ColumnLookup,0),FALSE),
  IF(AND(VALUE(LEFT($A358,3))=312,LEN($I358)=4,$B358="G"),VLOOKUP($I358,_312_Table3,MATCH('312'!$N$16,_312_Table3_ColumnLookup,0),FALSE),
  IF(AND(VALUE(LEFT($A358,3))=312,LEN($I358)=4,$B358="O"),VLOOKUP($I358,_312_Table3,MATCH('312'!$V$16,_312_Table3_ColumnLookup,0),FALSE),
  IF(AND(VALUE(LEFT($A358,3))=312,LEN($I358)=4,$B358="Q"),VLOOKUP($I358,_312_Table3,MATCH('312'!$X$16,_312_Table3_ColumnLookup,0),FALSE),
  IF(AND(VALUE(LEFT($A358,3))=312,LEN($I358)=4),VLOOKUP($I358,_312_Table3,MATCH(LEFT($B358,1),_312_Table3_ColumnLookup,0),FALSE)
+N("312"),
  IF(VALUE(LEFT($A358,3))=313,VLOOKUP(VALUE(MID($B358,2,1)),_313_Table3,MATCH(MID($B358,1,1),_313_Table3_ColumnLookup,0),FALSE)
+N("313"),
  IF(AND(VALUE(LEFT($A358,3))=314,LEN($B358)=3),VLOOKUP(VALUE(MID($B358,2,2)),_314_Table3,MATCH(MID($B358,1,1),_314_Table3_ColumnLookup,0),FALSE),
  IF(VALUE(LEFT($A358,3))=314,VLOOKUP(VALUE(MID($B358,2,1)),_314_Table3,MATCH(MID($B358,1,1),_314_Table3_ColumnLookup,0),FALSE)
+N("314"),
""))))))))))))))))))))))))</f>
        <v>#NAME?</v>
      </c>
      <c r="G358" t="s">
        <v>1161</v>
      </c>
      <c r="H358" s="321">
        <f>IFERROR(
IF(ISERROR($D358)=FALSE,$D358,IF(ISERROR($E358)=FALSE,$E358,IF(ISERROR($F358)=FALSE,$F358
+N("012 checkboxes"),
IF(
IF(OR(LEFT($A358,9)="Syndicate",LEFT($A358,12)="NewSyndicate"),VLOOKUP($A358,'012'!$J:$ZW,MATCH("Link to button",'012'!$J$1:$ZW$1,0),0)
+N("309 checkbox"),
IF($C358="309 LCR Summary0",VLOOKUP("Notes990",'309'!$P:$ZZ,MATCH("Link to button",'309'!$P$1:$ZZ$1,0),0)
+N("313 checkboxes"),
IF($C358="313 Financial Information0LcmVsScr",IF($C358="309 LCR Summary0",VLOOKUP("LcmVsScr",'309'!$N:$ZZ,MATCH("Link to button",'309'!$N$1:$ZZ$1,0),0),
IF($C358="313 Financial Information0LcrDocAttached",IF($C358="309 LCR Summary0",VLOOKUP("LcrDocAttached",'309'!$N:$ZZ,MATCH("Link to button",'309'!$N$1:$ZZ$1,0),
0)))))))=1,TRUE,FALSE)
))),"")</f>
        <v>0</v>
      </c>
      <c r="I358">
        <v>1998</v>
      </c>
    </row>
    <row r="359" spans="1:9" customFormat="1">
      <c r="A359" s="237" t="str">
        <f>VLOOKUP($G359,CSVLookups!$B:$R,MATCH(A$1,CSVLookups!$B$1:$R$1,0),FALSE)</f>
        <v>312 Projected Solvency II Technical Provisions at Time Zero</v>
      </c>
      <c r="B359" s="237" t="str">
        <f>VLOOKUP($G359,CSVLookups!$B:$R,MATCH(B$1,CSVLookups!$B$1:$R$1,0),FALSE)</f>
        <v>P</v>
      </c>
      <c r="C359" s="238" t="str">
        <f t="shared" si="6"/>
        <v>312 Projected Solvency II Technical Provisions at Time ZeroP1998</v>
      </c>
      <c r="D359" s="238">
        <f>IF(AND(VALUE(LEFT($A359,3))=309,LEN($B359)=3),VLOOKUP(VALUE(MID($B359,2,2)),_309_Table1,MATCH(MID($B359,1,1),_309_Table1_ColumnLookup,0),FALSE),
  IF($C359="309 LCR SummaryA",OneYearSCR,IF($C359="309 LCR SummaryB",UltimateSCR,IF(VALUE(LEFT($A359,3))=309,VLOOKUP(VALUE(MID($B359,2,1)),_309_Table1,MATCH(MID($B359,1,1),_309_Table1_ColumnLookup,0),FALSE)
+N("309"),
  IF(VALUE(LEFT($A359,3))=310,VLOOKUP(VALUE(MID($B359,2,1)),_310_Table1,MATCH(MID($B359,1,1),_310_Table1_ColumnLookup,0),FALSE)
+N("310"),
  IF(AND(VALUE(LEFT($A359,3))=311,LEN($I359)=4),VLOOKUP($I359,_311_Table1,MATCH($B359,_311_Table1_ColumnLookup,0),FALSE),
  IF(AND(VALUE(LEFT($A359,3))=311,OR($B359="I2",$B359="J2",$B359="K2",$B359="L2")),VLOOKUP('311'!$G$58,_311_Table1,MATCH(MID($B359,1,1),_311_Table1_ColumnLookup,0),FALSE),
  IF(AND(VALUE(LEFT($A359,3))=311,RIGHT($B359,5)="Total"),VLOOKUP('311'!$G$59,_311_Table1,MATCH(MID($B359,1,1),_311_Table1_ColumnLookup,0),FALSE),
  IF(VALUE(LEFT($A359,3))=311,VLOOKUP(VALUE(MID($B359,2,1)),_311_Table1,MATCH(MID($B359,1,1),_311_Table1_ColumnLookup,0),FALSE)
+N("311"),
  IF(AND(VALUE(LEFT($A359,3))=312,LEFT($G359,10)="Unincepted",$B359="G "),VLOOKUP(" ULO",_312_Table1,MATCH('312'!$N$16,_312_Table1_ColumnLookup,0),FALSE),
  IF(AND(VALUE(LEFT($A359,3))=312,LEFT($G359,10)="Unincepted",$B359="O "),VLOOKUP(" ULO",_312_Table1,MATCH('312'!$V$16,_312_Table1_ColumnLookup,0),FALSE),
  IF(AND(VALUE(LEFT($A359,3))=312,LEFT($G359,10)="Unincepted",$B359="Q "),VLOOKUP(" ULO",_312_Table1,MATCH('312'!$X$16,_312_Table1_ColumnLookup,0),FALSE),
  IF(AND(VALUE(LEFT($A359,3))=312,LEFT($G359,10)="Unincepted"),VLOOKUP(" ULO",_312_Table1,MATCH(LEFT($B359,1),_312_Table1_ColumnLookup,0),FALSE),
  IF(AND(VALUE(LEFT($A359,3))=312,LEFT($G359,5)="Total",$B359="G "),VLOOKUP('312'!$F$80,_312_Table1,MATCH('312'!$N$16,_312_Table1_ColumnLookup,0),FALSE),
  IF(AND(VALUE(LEFT($A359,3))=312,LEFT($G359,5)="Total",$B359="O "),VLOOKUP('312'!$F$80,_312_Table1,MATCH('312'!$V$16,_312_Table1_ColumnLookup,0),FALSE),
  IF(AND(VALUE(LEFT($A359,3))=312,LEFT($G359,5)="Total",$B359="Q "),VLOOKUP('312'!$F$80,_312_Table1,MATCH('312'!$X$16,_312_Table1_ColumnLookup,0),FALSE),
  IF(AND(VALUE(LEFT($A359,3))=312,LEFT($G359,5)="Total"),VLOOKUP('312'!$F$80,_312_Table1,MATCH(LEFT($B359,1),_312_Table1_ColumnLookup,0),FALSE),
  IF(AND(VALUE(LEFT($A359,3))=312,LEN($I359)=4,$B359="G"),VLOOKUP($I359,_312_Table1,MATCH('312'!$N$16,_312_Table1_ColumnLookup,0),FALSE),
  IF(AND(VALUE(LEFT($A359,3))=312,LEN($I359)=4,$B359="O"),VLOOKUP($I359,_312_Table1,MATCH('312'!$V$16,_312_Table1_ColumnLookup,0),FALSE),
  IF(AND(VALUE(LEFT($A359,3))=312,LEN($I359)=4,$B359="Q"),VLOOKUP($I359,_312_Table1,MATCH('312'!$X$16,_312_Table1_ColumnLookup,0),FALSE),
  IF(AND(VALUE(LEFT($A359,3))=312,LEN($I359)=4),VLOOKUP($I359,_312_Table1,MATCH(LEFT($B359,1),_312_Table1_ColumnLookup,0),FALSE)
+N("312"),
  IF(VALUE(LEFT($A359,3))=313,VLOOKUP(VALUE(MID($B359,2,1)),_313_Table1,MATCH(MID($B359,1,1),_313_Table1_ColumnLookup,0),FALSE)
+N("313"),
  IF(AND(VALUE(LEFT($A359,3))=314,LEN($B359)=3),VLOOKUP(VALUE(MID($B359,2,2)),_314_Table1,MATCH(MID($B359,1,1),_314_Table1_ColumnLookup,0),FALSE),
  IF(VALUE(LEFT($A359,3))=314,VLOOKUP(VALUE(MID($B359,2,1)),_314_Table1,MATCH(MID($B359,1,1),_314_Table1_ColumnLookup,0),FALSE)
+N("314"),
""))))))))))))))))))))))))</f>
        <v>0</v>
      </c>
      <c r="E359" s="238" t="e">
        <f>IF(AND(VALUE(LEFT($A359,3))=309,LEN($B359)=3),VLOOKUP(VALUE(MID($B359,2,2)),_309_Table2,MATCH(MID($B359,1,1),_309_Table2_ColumnLookup,0),FALSE),
  IF($C359="309 LCR SummaryA",OneYearSCR,IF($C359="309 LCR SummaryB",UltimateSCR,IF(VALUE(LEFT($A359,3))=309,VLOOKUP(VALUE(MID($B359,2,1)),_309_Table2,MATCH(MID($B359,1,1),_309_Table2_ColumnLookup,0),FALSE)
+N("309"),
  IF(VALUE(LEFT($A359,3))=310,VLOOKUP(VALUE(MID($B359,2,1)),_310_Table2,MATCH(MID($B359,1,1),_310_Table2_ColumnLookup,0),FALSE)
+N("310"),
  IF(AND(VALUE(LEFT($A359,3))=311,LEN($I359)=4),VLOOKUP($I359,_311_Table2,MATCH($B359,_311_Table2_ColumnLookup,0),FALSE),
  IF(AND(VALUE(LEFT($A359,3))=311,OR($B359="I2",$B359="J2",$B359="K2",$B359="L2")),VLOOKUP('311'!$G$58,_311_Table2,MATCH(MID($B359,1,1),_311_Table2_ColumnLookup,0),FALSE),
  IF(AND(VALUE(LEFT($A359,3))=311,RIGHT($B359,5)="Total"),VLOOKUP('311'!$G$59,_311_Table2,MATCH(MID($B359,1,1),_311_Table2_ColumnLookup,0),FALSE),
  IF(VALUE(LEFT($A359,3))=311,VLOOKUP(VALUE(MID($B359,2,1)),_311_Table2,MATCH(MID($B359,1,1),_311_Table2_ColumnLookup,0),FALSE)
+N("311"),
  IF(AND(VALUE(LEFT($A359,3))=312,LEFT($G359,10)="Unincepted",$B359="G "),VLOOKUP(" ULO",_312_Table2,MATCH('312'!$N$16,_312_Table2_ColumnLookup,0),FALSE),
  IF(AND(VALUE(LEFT($A359,3))=312,LEFT($G359,10)="Unincepted",$B359="O "),VLOOKUP(" ULO",_312_Table2,MATCH('312'!$V$16,_312_Table2_ColumnLookup,0),FALSE),
  IF(AND(VALUE(LEFT($A359,3))=312,LEFT($G359,10)="Unincepted",$B359="Q "),VLOOKUP(" ULO",_312_Table2,MATCH('312'!$X$16,_312_Table2_ColumnLookup,0),FALSE),
  IF(AND(VALUE(LEFT($A359,3))=312,LEFT($G359,10)="Unincepted"),VLOOKUP(" ULO",_312_Table2,MATCH(LEFT($B359,1),_312_Table2_ColumnLookup,0),FALSE),
  IF(AND(VALUE(LEFT($A359,3))=312,LEFT($G359,5)="Total",$B359="G "),VLOOKUP('312'!$F$80,_312_Table2,MATCH('312'!$N$16,_312_Table2_ColumnLookup,0),FALSE),
  IF(AND(VALUE(LEFT($A359,3))=312,LEFT($G359,5)="Total",$B359="O "),VLOOKUP('312'!$F$80,_312_Table2,MATCH('312'!$V$16,_312_Table2_ColumnLookup,0),FALSE),
  IF(AND(VALUE(LEFT($A359,3))=312,LEFT($G359,5)="Total",$B359="Q "),VLOOKUP('312'!$F$80,_312_Table2,MATCH('312'!$X$16,_312_Table2_ColumnLookup,0),FALSE),
  IF(AND(VALUE(LEFT($A359,3))=312,LEFT($G359,5)="Total"),VLOOKUP('312'!$F$80,_312_Table2,MATCH(LEFT($B359,1),_312_Table2_ColumnLookup,0),FALSE),
  IF(AND(VALUE(LEFT($A359,3))=312,LEN($I359)=4,$B359="G"),VLOOKUP($I359,_312_Table2,MATCH('312'!$N$16,_312_Table2_ColumnLookup,0),FALSE),
  IF(AND(VALUE(LEFT($A359,3))=312,LEN($I359)=4,$B359="O"),VLOOKUP($I359,_312_Table2,MATCH('312'!$V$16,_312_Table2_ColumnLookup,0),FALSE),
  IF(AND(VALUE(LEFT($A359,3))=312,LEN($I359)=4,$B359="Q"),VLOOKUP($I359,_312_Table2,MATCH('312'!$X$16,_312_Table2_ColumnLookup,0),FALSE),
  IF(AND(VALUE(LEFT($A359,3))=312,LEN($I359)=4),VLOOKUP($I359,_312_Table2,MATCH(LEFT($B359,1),_312_Table2_ColumnLookup,0),FALSE)
+N("312"),
  IF(VALUE(LEFT($A359,3))=313,VLOOKUP(VALUE(MID($B359,2,1)),_313_Table2,MATCH(MID($B359,1,1),_313_Table2_ColumnLookup,0),FALSE)
+N("313"),
  IF(AND(VALUE(LEFT($A359,3))=314,LEN($B359)=3),VLOOKUP(VALUE(MID($B359,2,2)),_314_Table2,MATCH(MID($B359,1,1),_314_Table2_ColumnLookup,0),FALSE),
  IF(VALUE(LEFT($A359,3))=314,VLOOKUP(VALUE(MID($B359,2,1)),_314_Table2,MATCH(MID($B359,1,1),_314_Table2_ColumnLookup,0),FALSE)
+N("314"),
""))))))))))))))))))))))))</f>
        <v>#NAME?</v>
      </c>
      <c r="F359" s="238" t="e">
        <f>IF(AND(VALUE(LEFT($A359,3))=309,LEN($B359)=3),VLOOKUP(VALUE(MID($B359,2,2)),_309_Table3,MATCH(MID($B359,1,1),_309_Table3_ColumnLookup,0),FALSE),
  IF($C359="309 LCR SummaryA",OneYearSCR,IF($C359="309 LCR SummaryB",UltimateSCR,IF(VALUE(LEFT($A359,3))=309,VLOOKUP(VALUE(MID($B359,2,1)),_309_Table3,MATCH(MID($B359,1,1),_309_Table3_ColumnLookup,0),FALSE)
+N("309"),
  IF(VALUE(LEFT($A359,3))=310,VLOOKUP(VALUE(MID($B359,2,1)),_310_Table3,MATCH(MID($B359,1,1),_310_Table3_ColumnLookup,0),FALSE)
+N("310"),
  IF(AND(VALUE(LEFT($A359,3))=311,LEN($I359)=4),VLOOKUP($I359,_311_Table3,MATCH($B359,_311_Table3_ColumnLookup,0),FALSE),
  IF(AND(VALUE(LEFT($A359,3))=311,OR($B359="I2",$B359="J2",$B359="K2",$B359="L2")),VLOOKUP('311'!$G$58,_311_Table3,MATCH(MID($B359,1,1),_311_Table3_ColumnLookup,0),FALSE),
  IF(AND(VALUE(LEFT($A359,3))=311,RIGHT($B359,5)="Total"),VLOOKUP('311'!$G$59,_311_Table3,MATCH(MID($B359,1,1),_311_Table3_ColumnLookup,0),FALSE),
  IF(VALUE(LEFT($A359,3))=311,VLOOKUP(VALUE(MID($B359,2,1)),_311_Table3,MATCH(MID($B359,1,1),_311_Table3_ColumnLookup,0),FALSE)
+N("311"),
  IF(AND(VALUE(LEFT($A359,3))=312,LEFT($G359,10)="Unincepted",$B359="G "),VLOOKUP(" ULO",_312_Table3,MATCH('312'!$N$16,_312_Table3_ColumnLookup,0),FALSE),
  IF(AND(VALUE(LEFT($A359,3))=312,LEFT($G359,10)="Unincepted",$B359="O "),VLOOKUP(" ULO",_312_Table3,MATCH('312'!$V$16,_312_Table3_ColumnLookup,0),FALSE),
  IF(AND(VALUE(LEFT($A359,3))=312,LEFT($G359,10)="Unincepted",$B359="Q "),VLOOKUP(" ULO",_312_Table3,MATCH('312'!$X$16,_312_Table3_ColumnLookup,0),FALSE),
  IF(AND(VALUE(LEFT($A359,3))=312,LEFT($G359,10)="Unincepted"),VLOOKUP(" ULO",_312_Table3,MATCH(LEFT($B359,1),_312_Table3_ColumnLookup,0),FALSE),
  IF(AND(VALUE(LEFT($A359,3))=312,LEFT($G359,5)="Total",$B359="G "),VLOOKUP('312'!$F$80,_312_Table3,MATCH('312'!$N$16,_312_Table3_ColumnLookup,0),FALSE),
  IF(AND(VALUE(LEFT($A359,3))=312,LEFT($G359,5)="Total",$B359="O "),VLOOKUP('312'!$F$80,_312_Table3,MATCH('312'!$V$16,_312_Table3_ColumnLookup,0),FALSE),
  IF(AND(VALUE(LEFT($A359,3))=312,LEFT($G359,5)="Total",$B359="Q "),VLOOKUP('312'!$F$80,_312_Table3,MATCH('312'!$X$16,_312_Table3_ColumnLookup,0),FALSE),
  IF(AND(VALUE(LEFT($A359,3))=312,LEFT($G359,5)="Total"),VLOOKUP('312'!$F$80,_312_Table3,MATCH(LEFT($B359,1),_312_Table3_ColumnLookup,0),FALSE),
  IF(AND(VALUE(LEFT($A359,3))=312,LEN($I359)=4,$B359="G"),VLOOKUP($I359,_312_Table3,MATCH('312'!$N$16,_312_Table3_ColumnLookup,0),FALSE),
  IF(AND(VALUE(LEFT($A359,3))=312,LEN($I359)=4,$B359="O"),VLOOKUP($I359,_312_Table3,MATCH('312'!$V$16,_312_Table3_ColumnLookup,0),FALSE),
  IF(AND(VALUE(LEFT($A359,3))=312,LEN($I359)=4,$B359="Q"),VLOOKUP($I359,_312_Table3,MATCH('312'!$X$16,_312_Table3_ColumnLookup,0),FALSE),
  IF(AND(VALUE(LEFT($A359,3))=312,LEN($I359)=4),VLOOKUP($I359,_312_Table3,MATCH(LEFT($B359,1),_312_Table3_ColumnLookup,0),FALSE)
+N("312"),
  IF(VALUE(LEFT($A359,3))=313,VLOOKUP(VALUE(MID($B359,2,1)),_313_Table3,MATCH(MID($B359,1,1),_313_Table3_ColumnLookup,0),FALSE)
+N("313"),
  IF(AND(VALUE(LEFT($A359,3))=314,LEN($B359)=3),VLOOKUP(VALUE(MID($B359,2,2)),_314_Table3,MATCH(MID($B359,1,1),_314_Table3_ColumnLookup,0),FALSE),
  IF(VALUE(LEFT($A359,3))=314,VLOOKUP(VALUE(MID($B359,2,1)),_314_Table3,MATCH(MID($B359,1,1),_314_Table3_ColumnLookup,0),FALSE)
+N("314"),
""))))))))))))))))))))))))</f>
        <v>#NAME?</v>
      </c>
      <c r="G359" t="s">
        <v>1162</v>
      </c>
      <c r="H359" s="321">
        <f>IFERROR(
IF(ISERROR($D359)=FALSE,$D359,IF(ISERROR($E359)=FALSE,$E359,IF(ISERROR($F359)=FALSE,$F359
+N("012 checkboxes"),
IF(
IF(OR(LEFT($A359,9)="Syndicate",LEFT($A359,12)="NewSyndicate"),VLOOKUP($A359,'012'!$J:$ZW,MATCH("Link to button",'012'!$J$1:$ZW$1,0),0)
+N("309 checkbox"),
IF($C359="309 LCR Summary0",VLOOKUP("Notes990",'309'!$P:$ZZ,MATCH("Link to button",'309'!$P$1:$ZZ$1,0),0)
+N("313 checkboxes"),
IF($C359="313 Financial Information0LcmVsScr",IF($C359="309 LCR Summary0",VLOOKUP("LcmVsScr",'309'!$N:$ZZ,MATCH("Link to button",'309'!$N$1:$ZZ$1,0),0),
IF($C359="313 Financial Information0LcrDocAttached",IF($C359="309 LCR Summary0",VLOOKUP("LcrDocAttached",'309'!$N:$ZZ,MATCH("Link to button",'309'!$N$1:$ZZ$1,0),
0)))))))=1,TRUE,FALSE)
))),"")</f>
        <v>0</v>
      </c>
      <c r="I359">
        <v>1998</v>
      </c>
    </row>
    <row r="360" spans="1:9" customFormat="1">
      <c r="A360" s="237" t="str">
        <f>VLOOKUP($G360,CSVLookups!$B:$R,MATCH(A$1,CSVLookups!$B$1:$R$1,0),FALSE)</f>
        <v>312 Projected Solvency II Technical Provisions at Time Zero</v>
      </c>
      <c r="B360" s="237" t="str">
        <f>VLOOKUP($G360,CSVLookups!$B:$R,MATCH(B$1,CSVLookups!$B$1:$R$1,0),FALSE)</f>
        <v>Q</v>
      </c>
      <c r="C360" s="238" t="str">
        <f t="shared" si="6"/>
        <v>312 Projected Solvency II Technical Provisions at Time ZeroQ1998</v>
      </c>
      <c r="D360" s="238">
        <f>IF(AND(VALUE(LEFT($A360,3))=309,LEN($B360)=3),VLOOKUP(VALUE(MID($B360,2,2)),_309_Table1,MATCH(MID($B360,1,1),_309_Table1_ColumnLookup,0),FALSE),
  IF($C360="309 LCR SummaryA",OneYearSCR,IF($C360="309 LCR SummaryB",UltimateSCR,IF(VALUE(LEFT($A360,3))=309,VLOOKUP(VALUE(MID($B360,2,1)),_309_Table1,MATCH(MID($B360,1,1),_309_Table1_ColumnLookup,0),FALSE)
+N("309"),
  IF(VALUE(LEFT($A360,3))=310,VLOOKUP(VALUE(MID($B360,2,1)),_310_Table1,MATCH(MID($B360,1,1),_310_Table1_ColumnLookup,0),FALSE)
+N("310"),
  IF(AND(VALUE(LEFT($A360,3))=311,LEN($I360)=4),VLOOKUP($I360,_311_Table1,MATCH($B360,_311_Table1_ColumnLookup,0),FALSE),
  IF(AND(VALUE(LEFT($A360,3))=311,OR($B360="I2",$B360="J2",$B360="K2",$B360="L2")),VLOOKUP('311'!$G$58,_311_Table1,MATCH(MID($B360,1,1),_311_Table1_ColumnLookup,0),FALSE),
  IF(AND(VALUE(LEFT($A360,3))=311,RIGHT($B360,5)="Total"),VLOOKUP('311'!$G$59,_311_Table1,MATCH(MID($B360,1,1),_311_Table1_ColumnLookup,0),FALSE),
  IF(VALUE(LEFT($A360,3))=311,VLOOKUP(VALUE(MID($B360,2,1)),_311_Table1,MATCH(MID($B360,1,1),_311_Table1_ColumnLookup,0),FALSE)
+N("311"),
  IF(AND(VALUE(LEFT($A360,3))=312,LEFT($G360,10)="Unincepted",$B360="G "),VLOOKUP(" ULO",_312_Table1,MATCH('312'!$N$16,_312_Table1_ColumnLookup,0),FALSE),
  IF(AND(VALUE(LEFT($A360,3))=312,LEFT($G360,10)="Unincepted",$B360="O "),VLOOKUP(" ULO",_312_Table1,MATCH('312'!$V$16,_312_Table1_ColumnLookup,0),FALSE),
  IF(AND(VALUE(LEFT($A360,3))=312,LEFT($G360,10)="Unincepted",$B360="Q "),VLOOKUP(" ULO",_312_Table1,MATCH('312'!$X$16,_312_Table1_ColumnLookup,0),FALSE),
  IF(AND(VALUE(LEFT($A360,3))=312,LEFT($G360,10)="Unincepted"),VLOOKUP(" ULO",_312_Table1,MATCH(LEFT($B360,1),_312_Table1_ColumnLookup,0),FALSE),
  IF(AND(VALUE(LEFT($A360,3))=312,LEFT($G360,5)="Total",$B360="G "),VLOOKUP('312'!$F$80,_312_Table1,MATCH('312'!$N$16,_312_Table1_ColumnLookup,0),FALSE),
  IF(AND(VALUE(LEFT($A360,3))=312,LEFT($G360,5)="Total",$B360="O "),VLOOKUP('312'!$F$80,_312_Table1,MATCH('312'!$V$16,_312_Table1_ColumnLookup,0),FALSE),
  IF(AND(VALUE(LEFT($A360,3))=312,LEFT($G360,5)="Total",$B360="Q "),VLOOKUP('312'!$F$80,_312_Table1,MATCH('312'!$X$16,_312_Table1_ColumnLookup,0),FALSE),
  IF(AND(VALUE(LEFT($A360,3))=312,LEFT($G360,5)="Total"),VLOOKUP('312'!$F$80,_312_Table1,MATCH(LEFT($B360,1),_312_Table1_ColumnLookup,0),FALSE),
  IF(AND(VALUE(LEFT($A360,3))=312,LEN($I360)=4,$B360="G"),VLOOKUP($I360,_312_Table1,MATCH('312'!$N$16,_312_Table1_ColumnLookup,0),FALSE),
  IF(AND(VALUE(LEFT($A360,3))=312,LEN($I360)=4,$B360="O"),VLOOKUP($I360,_312_Table1,MATCH('312'!$V$16,_312_Table1_ColumnLookup,0),FALSE),
  IF(AND(VALUE(LEFT($A360,3))=312,LEN($I360)=4,$B360="Q"),VLOOKUP($I360,_312_Table1,MATCH('312'!$X$16,_312_Table1_ColumnLookup,0),FALSE),
  IF(AND(VALUE(LEFT($A360,3))=312,LEN($I360)=4),VLOOKUP($I360,_312_Table1,MATCH(LEFT($B360,1),_312_Table1_ColumnLookup,0),FALSE)
+N("312"),
  IF(VALUE(LEFT($A360,3))=313,VLOOKUP(VALUE(MID($B360,2,1)),_313_Table1,MATCH(MID($B360,1,1),_313_Table1_ColumnLookup,0),FALSE)
+N("313"),
  IF(AND(VALUE(LEFT($A360,3))=314,LEN($B360)=3),VLOOKUP(VALUE(MID($B360,2,2)),_314_Table1,MATCH(MID($B360,1,1),_314_Table1_ColumnLookup,0),FALSE),
  IF(VALUE(LEFT($A360,3))=314,VLOOKUP(VALUE(MID($B360,2,1)),_314_Table1,MATCH(MID($B360,1,1),_314_Table1_ColumnLookup,0),FALSE)
+N("314"),
""))))))))))))))))))))))))</f>
        <v>0</v>
      </c>
      <c r="E360" s="238" t="e">
        <f>IF(AND(VALUE(LEFT($A360,3))=309,LEN($B360)=3),VLOOKUP(VALUE(MID($B360,2,2)),_309_Table2,MATCH(MID($B360,1,1),_309_Table2_ColumnLookup,0),FALSE),
  IF($C360="309 LCR SummaryA",OneYearSCR,IF($C360="309 LCR SummaryB",UltimateSCR,IF(VALUE(LEFT($A360,3))=309,VLOOKUP(VALUE(MID($B360,2,1)),_309_Table2,MATCH(MID($B360,1,1),_309_Table2_ColumnLookup,0),FALSE)
+N("309"),
  IF(VALUE(LEFT($A360,3))=310,VLOOKUP(VALUE(MID($B360,2,1)),_310_Table2,MATCH(MID($B360,1,1),_310_Table2_ColumnLookup,0),FALSE)
+N("310"),
  IF(AND(VALUE(LEFT($A360,3))=311,LEN($I360)=4),VLOOKUP($I360,_311_Table2,MATCH($B360,_311_Table2_ColumnLookup,0),FALSE),
  IF(AND(VALUE(LEFT($A360,3))=311,OR($B360="I2",$B360="J2",$B360="K2",$B360="L2")),VLOOKUP('311'!$G$58,_311_Table2,MATCH(MID($B360,1,1),_311_Table2_ColumnLookup,0),FALSE),
  IF(AND(VALUE(LEFT($A360,3))=311,RIGHT($B360,5)="Total"),VLOOKUP('311'!$G$59,_311_Table2,MATCH(MID($B360,1,1),_311_Table2_ColumnLookup,0),FALSE),
  IF(VALUE(LEFT($A360,3))=311,VLOOKUP(VALUE(MID($B360,2,1)),_311_Table2,MATCH(MID($B360,1,1),_311_Table2_ColumnLookup,0),FALSE)
+N("311"),
  IF(AND(VALUE(LEFT($A360,3))=312,LEFT($G360,10)="Unincepted",$B360="G "),VLOOKUP(" ULO",_312_Table2,MATCH('312'!$N$16,_312_Table2_ColumnLookup,0),FALSE),
  IF(AND(VALUE(LEFT($A360,3))=312,LEFT($G360,10)="Unincepted",$B360="O "),VLOOKUP(" ULO",_312_Table2,MATCH('312'!$V$16,_312_Table2_ColumnLookup,0),FALSE),
  IF(AND(VALUE(LEFT($A360,3))=312,LEFT($G360,10)="Unincepted",$B360="Q "),VLOOKUP(" ULO",_312_Table2,MATCH('312'!$X$16,_312_Table2_ColumnLookup,0),FALSE),
  IF(AND(VALUE(LEFT($A360,3))=312,LEFT($G360,10)="Unincepted"),VLOOKUP(" ULO",_312_Table2,MATCH(LEFT($B360,1),_312_Table2_ColumnLookup,0),FALSE),
  IF(AND(VALUE(LEFT($A360,3))=312,LEFT($G360,5)="Total",$B360="G "),VLOOKUP('312'!$F$80,_312_Table2,MATCH('312'!$N$16,_312_Table2_ColumnLookup,0),FALSE),
  IF(AND(VALUE(LEFT($A360,3))=312,LEFT($G360,5)="Total",$B360="O "),VLOOKUP('312'!$F$80,_312_Table2,MATCH('312'!$V$16,_312_Table2_ColumnLookup,0),FALSE),
  IF(AND(VALUE(LEFT($A360,3))=312,LEFT($G360,5)="Total",$B360="Q "),VLOOKUP('312'!$F$80,_312_Table2,MATCH('312'!$X$16,_312_Table2_ColumnLookup,0),FALSE),
  IF(AND(VALUE(LEFT($A360,3))=312,LEFT($G360,5)="Total"),VLOOKUP('312'!$F$80,_312_Table2,MATCH(LEFT($B360,1),_312_Table2_ColumnLookup,0),FALSE),
  IF(AND(VALUE(LEFT($A360,3))=312,LEN($I360)=4,$B360="G"),VLOOKUP($I360,_312_Table2,MATCH('312'!$N$16,_312_Table2_ColumnLookup,0),FALSE),
  IF(AND(VALUE(LEFT($A360,3))=312,LEN($I360)=4,$B360="O"),VLOOKUP($I360,_312_Table2,MATCH('312'!$V$16,_312_Table2_ColumnLookup,0),FALSE),
  IF(AND(VALUE(LEFT($A360,3))=312,LEN($I360)=4,$B360="Q"),VLOOKUP($I360,_312_Table2,MATCH('312'!$X$16,_312_Table2_ColumnLookup,0),FALSE),
  IF(AND(VALUE(LEFT($A360,3))=312,LEN($I360)=4),VLOOKUP($I360,_312_Table2,MATCH(LEFT($B360,1),_312_Table2_ColumnLookup,0),FALSE)
+N("312"),
  IF(VALUE(LEFT($A360,3))=313,VLOOKUP(VALUE(MID($B360,2,1)),_313_Table2,MATCH(MID($B360,1,1),_313_Table2_ColumnLookup,0),FALSE)
+N("313"),
  IF(AND(VALUE(LEFT($A360,3))=314,LEN($B360)=3),VLOOKUP(VALUE(MID($B360,2,2)),_314_Table2,MATCH(MID($B360,1,1),_314_Table2_ColumnLookup,0),FALSE),
  IF(VALUE(LEFT($A360,3))=314,VLOOKUP(VALUE(MID($B360,2,1)),_314_Table2,MATCH(MID($B360,1,1),_314_Table2_ColumnLookup,0),FALSE)
+N("314"),
""))))))))))))))))))))))))</f>
        <v>#NAME?</v>
      </c>
      <c r="F360" s="238" t="e">
        <f>IF(AND(VALUE(LEFT($A360,3))=309,LEN($B360)=3),VLOOKUP(VALUE(MID($B360,2,2)),_309_Table3,MATCH(MID($B360,1,1),_309_Table3_ColumnLookup,0),FALSE),
  IF($C360="309 LCR SummaryA",OneYearSCR,IF($C360="309 LCR SummaryB",UltimateSCR,IF(VALUE(LEFT($A360,3))=309,VLOOKUP(VALUE(MID($B360,2,1)),_309_Table3,MATCH(MID($B360,1,1),_309_Table3_ColumnLookup,0),FALSE)
+N("309"),
  IF(VALUE(LEFT($A360,3))=310,VLOOKUP(VALUE(MID($B360,2,1)),_310_Table3,MATCH(MID($B360,1,1),_310_Table3_ColumnLookup,0),FALSE)
+N("310"),
  IF(AND(VALUE(LEFT($A360,3))=311,LEN($I360)=4),VLOOKUP($I360,_311_Table3,MATCH($B360,_311_Table3_ColumnLookup,0),FALSE),
  IF(AND(VALUE(LEFT($A360,3))=311,OR($B360="I2",$B360="J2",$B360="K2",$B360="L2")),VLOOKUP('311'!$G$58,_311_Table3,MATCH(MID($B360,1,1),_311_Table3_ColumnLookup,0),FALSE),
  IF(AND(VALUE(LEFT($A360,3))=311,RIGHT($B360,5)="Total"),VLOOKUP('311'!$G$59,_311_Table3,MATCH(MID($B360,1,1),_311_Table3_ColumnLookup,0),FALSE),
  IF(VALUE(LEFT($A360,3))=311,VLOOKUP(VALUE(MID($B360,2,1)),_311_Table3,MATCH(MID($B360,1,1),_311_Table3_ColumnLookup,0),FALSE)
+N("311"),
  IF(AND(VALUE(LEFT($A360,3))=312,LEFT($G360,10)="Unincepted",$B360="G "),VLOOKUP(" ULO",_312_Table3,MATCH('312'!$N$16,_312_Table3_ColumnLookup,0),FALSE),
  IF(AND(VALUE(LEFT($A360,3))=312,LEFT($G360,10)="Unincepted",$B360="O "),VLOOKUP(" ULO",_312_Table3,MATCH('312'!$V$16,_312_Table3_ColumnLookup,0),FALSE),
  IF(AND(VALUE(LEFT($A360,3))=312,LEFT($G360,10)="Unincepted",$B360="Q "),VLOOKUP(" ULO",_312_Table3,MATCH('312'!$X$16,_312_Table3_ColumnLookup,0),FALSE),
  IF(AND(VALUE(LEFT($A360,3))=312,LEFT($G360,10)="Unincepted"),VLOOKUP(" ULO",_312_Table3,MATCH(LEFT($B360,1),_312_Table3_ColumnLookup,0),FALSE),
  IF(AND(VALUE(LEFT($A360,3))=312,LEFT($G360,5)="Total",$B360="G "),VLOOKUP('312'!$F$80,_312_Table3,MATCH('312'!$N$16,_312_Table3_ColumnLookup,0),FALSE),
  IF(AND(VALUE(LEFT($A360,3))=312,LEFT($G360,5)="Total",$B360="O "),VLOOKUP('312'!$F$80,_312_Table3,MATCH('312'!$V$16,_312_Table3_ColumnLookup,0),FALSE),
  IF(AND(VALUE(LEFT($A360,3))=312,LEFT($G360,5)="Total",$B360="Q "),VLOOKUP('312'!$F$80,_312_Table3,MATCH('312'!$X$16,_312_Table3_ColumnLookup,0),FALSE),
  IF(AND(VALUE(LEFT($A360,3))=312,LEFT($G360,5)="Total"),VLOOKUP('312'!$F$80,_312_Table3,MATCH(LEFT($B360,1),_312_Table3_ColumnLookup,0),FALSE),
  IF(AND(VALUE(LEFT($A360,3))=312,LEN($I360)=4,$B360="G"),VLOOKUP($I360,_312_Table3,MATCH('312'!$N$16,_312_Table3_ColumnLookup,0),FALSE),
  IF(AND(VALUE(LEFT($A360,3))=312,LEN($I360)=4,$B360="O"),VLOOKUP($I360,_312_Table3,MATCH('312'!$V$16,_312_Table3_ColumnLookup,0),FALSE),
  IF(AND(VALUE(LEFT($A360,3))=312,LEN($I360)=4,$B360="Q"),VLOOKUP($I360,_312_Table3,MATCH('312'!$X$16,_312_Table3_ColumnLookup,0),FALSE),
  IF(AND(VALUE(LEFT($A360,3))=312,LEN($I360)=4),VLOOKUP($I360,_312_Table3,MATCH(LEFT($B360,1),_312_Table3_ColumnLookup,0),FALSE)
+N("312"),
  IF(VALUE(LEFT($A360,3))=313,VLOOKUP(VALUE(MID($B360,2,1)),_313_Table3,MATCH(MID($B360,1,1),_313_Table3_ColumnLookup,0),FALSE)
+N("313"),
  IF(AND(VALUE(LEFT($A360,3))=314,LEN($B360)=3),VLOOKUP(VALUE(MID($B360,2,2)),_314_Table3,MATCH(MID($B360,1,1),_314_Table3_ColumnLookup,0),FALSE),
  IF(VALUE(LEFT($A360,3))=314,VLOOKUP(VALUE(MID($B360,2,1)),_314_Table3,MATCH(MID($B360,1,1),_314_Table3_ColumnLookup,0),FALSE)
+N("314"),
""))))))))))))))))))))))))</f>
        <v>#NAME?</v>
      </c>
      <c r="G360" t="s">
        <v>1163</v>
      </c>
      <c r="H360" s="321">
        <f>IFERROR(
IF(ISERROR($D360)=FALSE,$D360,IF(ISERROR($E360)=FALSE,$E360,IF(ISERROR($F360)=FALSE,$F360
+N("012 checkboxes"),
IF(
IF(OR(LEFT($A360,9)="Syndicate",LEFT($A360,12)="NewSyndicate"),VLOOKUP($A360,'012'!$J:$ZW,MATCH("Link to button",'012'!$J$1:$ZW$1,0),0)
+N("309 checkbox"),
IF($C360="309 LCR Summary0",VLOOKUP("Notes990",'309'!$P:$ZZ,MATCH("Link to button",'309'!$P$1:$ZZ$1,0),0)
+N("313 checkboxes"),
IF($C360="313 Financial Information0LcmVsScr",IF($C360="309 LCR Summary0",VLOOKUP("LcmVsScr",'309'!$N:$ZZ,MATCH("Link to button",'309'!$N$1:$ZZ$1,0),0),
IF($C360="313 Financial Information0LcrDocAttached",IF($C360="309 LCR Summary0",VLOOKUP("LcrDocAttached",'309'!$N:$ZZ,MATCH("Link to button",'309'!$N$1:$ZZ$1,0),
0)))))))=1,TRUE,FALSE)
))),"")</f>
        <v>0</v>
      </c>
      <c r="I360">
        <v>1998</v>
      </c>
    </row>
    <row r="361" spans="1:9" customFormat="1">
      <c r="A361" s="237" t="str">
        <f>VLOOKUP($G361,CSVLookups!$B:$R,MATCH(A$1,CSVLookups!$B$1:$R$1,0),FALSE)</f>
        <v>312 Projected Solvency II Technical Provisions at Time Zero</v>
      </c>
      <c r="B361" s="237" t="str">
        <f>VLOOKUP($G361,CSVLookups!$B:$R,MATCH(B$1,CSVLookups!$B$1:$R$1,0),FALSE)</f>
        <v>A</v>
      </c>
      <c r="C361" s="238" t="str">
        <f t="shared" si="6"/>
        <v>312 Projected Solvency II Technical Provisions at Time ZeroA1999</v>
      </c>
      <c r="D361" s="238">
        <f>IF(AND(VALUE(LEFT($A361,3))=309,LEN($B361)=3),VLOOKUP(VALUE(MID($B361,2,2)),_309_Table1,MATCH(MID($B361,1,1),_309_Table1_ColumnLookup,0),FALSE),
  IF($C361="309 LCR SummaryA",OneYearSCR,IF($C361="309 LCR SummaryB",UltimateSCR,IF(VALUE(LEFT($A361,3))=309,VLOOKUP(VALUE(MID($B361,2,1)),_309_Table1,MATCH(MID($B361,1,1),_309_Table1_ColumnLookup,0),FALSE)
+N("309"),
  IF(VALUE(LEFT($A361,3))=310,VLOOKUP(VALUE(MID($B361,2,1)),_310_Table1,MATCH(MID($B361,1,1),_310_Table1_ColumnLookup,0),FALSE)
+N("310"),
  IF(AND(VALUE(LEFT($A361,3))=311,LEN($I361)=4),VLOOKUP($I361,_311_Table1,MATCH($B361,_311_Table1_ColumnLookup,0),FALSE),
  IF(AND(VALUE(LEFT($A361,3))=311,OR($B361="I2",$B361="J2",$B361="K2",$B361="L2")),VLOOKUP('311'!$G$58,_311_Table1,MATCH(MID($B361,1,1),_311_Table1_ColumnLookup,0),FALSE),
  IF(AND(VALUE(LEFT($A361,3))=311,RIGHT($B361,5)="Total"),VLOOKUP('311'!$G$59,_311_Table1,MATCH(MID($B361,1,1),_311_Table1_ColumnLookup,0),FALSE),
  IF(VALUE(LEFT($A361,3))=311,VLOOKUP(VALUE(MID($B361,2,1)),_311_Table1,MATCH(MID($B361,1,1),_311_Table1_ColumnLookup,0),FALSE)
+N("311"),
  IF(AND(VALUE(LEFT($A361,3))=312,LEFT($G361,10)="Unincepted",$B361="G "),VLOOKUP(" ULO",_312_Table1,MATCH('312'!$N$16,_312_Table1_ColumnLookup,0),FALSE),
  IF(AND(VALUE(LEFT($A361,3))=312,LEFT($G361,10)="Unincepted",$B361="O "),VLOOKUP(" ULO",_312_Table1,MATCH('312'!$V$16,_312_Table1_ColumnLookup,0),FALSE),
  IF(AND(VALUE(LEFT($A361,3))=312,LEFT($G361,10)="Unincepted",$B361="Q "),VLOOKUP(" ULO",_312_Table1,MATCH('312'!$X$16,_312_Table1_ColumnLookup,0),FALSE),
  IF(AND(VALUE(LEFT($A361,3))=312,LEFT($G361,10)="Unincepted"),VLOOKUP(" ULO",_312_Table1,MATCH(LEFT($B361,1),_312_Table1_ColumnLookup,0),FALSE),
  IF(AND(VALUE(LEFT($A361,3))=312,LEFT($G361,5)="Total",$B361="G "),VLOOKUP('312'!$F$80,_312_Table1,MATCH('312'!$N$16,_312_Table1_ColumnLookup,0),FALSE),
  IF(AND(VALUE(LEFT($A361,3))=312,LEFT($G361,5)="Total",$B361="O "),VLOOKUP('312'!$F$80,_312_Table1,MATCH('312'!$V$16,_312_Table1_ColumnLookup,0),FALSE),
  IF(AND(VALUE(LEFT($A361,3))=312,LEFT($G361,5)="Total",$B361="Q "),VLOOKUP('312'!$F$80,_312_Table1,MATCH('312'!$X$16,_312_Table1_ColumnLookup,0),FALSE),
  IF(AND(VALUE(LEFT($A361,3))=312,LEFT($G361,5)="Total"),VLOOKUP('312'!$F$80,_312_Table1,MATCH(LEFT($B361,1),_312_Table1_ColumnLookup,0),FALSE),
  IF(AND(VALUE(LEFT($A361,3))=312,LEN($I361)=4,$B361="G"),VLOOKUP($I361,_312_Table1,MATCH('312'!$N$16,_312_Table1_ColumnLookup,0),FALSE),
  IF(AND(VALUE(LEFT($A361,3))=312,LEN($I361)=4,$B361="O"),VLOOKUP($I361,_312_Table1,MATCH('312'!$V$16,_312_Table1_ColumnLookup,0),FALSE),
  IF(AND(VALUE(LEFT($A361,3))=312,LEN($I361)=4,$B361="Q"),VLOOKUP($I361,_312_Table1,MATCH('312'!$X$16,_312_Table1_ColumnLookup,0),FALSE),
  IF(AND(VALUE(LEFT($A361,3))=312,LEN($I361)=4),VLOOKUP($I361,_312_Table1,MATCH(LEFT($B361,1),_312_Table1_ColumnLookup,0),FALSE)
+N("312"),
  IF(VALUE(LEFT($A361,3))=313,VLOOKUP(VALUE(MID($B361,2,1)),_313_Table1,MATCH(MID($B361,1,1),_313_Table1_ColumnLookup,0),FALSE)
+N("313"),
  IF(AND(VALUE(LEFT($A361,3))=314,LEN($B361)=3),VLOOKUP(VALUE(MID($B361,2,2)),_314_Table1,MATCH(MID($B361,1,1),_314_Table1_ColumnLookup,0),FALSE),
  IF(VALUE(LEFT($A361,3))=314,VLOOKUP(VALUE(MID($B361,2,1)),_314_Table1,MATCH(MID($B361,1,1),_314_Table1_ColumnLookup,0),FALSE)
+N("314"),
""))))))))))))))))))))))))</f>
        <v>0</v>
      </c>
      <c r="E361" s="238" t="e">
        <f>IF(AND(VALUE(LEFT($A361,3))=309,LEN($B361)=3),VLOOKUP(VALUE(MID($B361,2,2)),_309_Table2,MATCH(MID($B361,1,1),_309_Table2_ColumnLookup,0),FALSE),
  IF($C361="309 LCR SummaryA",OneYearSCR,IF($C361="309 LCR SummaryB",UltimateSCR,IF(VALUE(LEFT($A361,3))=309,VLOOKUP(VALUE(MID($B361,2,1)),_309_Table2,MATCH(MID($B361,1,1),_309_Table2_ColumnLookup,0),FALSE)
+N("309"),
  IF(VALUE(LEFT($A361,3))=310,VLOOKUP(VALUE(MID($B361,2,1)),_310_Table2,MATCH(MID($B361,1,1),_310_Table2_ColumnLookup,0),FALSE)
+N("310"),
  IF(AND(VALUE(LEFT($A361,3))=311,LEN($I361)=4),VLOOKUP($I361,_311_Table2,MATCH($B361,_311_Table2_ColumnLookup,0),FALSE),
  IF(AND(VALUE(LEFT($A361,3))=311,OR($B361="I2",$B361="J2",$B361="K2",$B361="L2")),VLOOKUP('311'!$G$58,_311_Table2,MATCH(MID($B361,1,1),_311_Table2_ColumnLookup,0),FALSE),
  IF(AND(VALUE(LEFT($A361,3))=311,RIGHT($B361,5)="Total"),VLOOKUP('311'!$G$59,_311_Table2,MATCH(MID($B361,1,1),_311_Table2_ColumnLookup,0),FALSE),
  IF(VALUE(LEFT($A361,3))=311,VLOOKUP(VALUE(MID($B361,2,1)),_311_Table2,MATCH(MID($B361,1,1),_311_Table2_ColumnLookup,0),FALSE)
+N("311"),
  IF(AND(VALUE(LEFT($A361,3))=312,LEFT($G361,10)="Unincepted",$B361="G "),VLOOKUP(" ULO",_312_Table2,MATCH('312'!$N$16,_312_Table2_ColumnLookup,0),FALSE),
  IF(AND(VALUE(LEFT($A361,3))=312,LEFT($G361,10)="Unincepted",$B361="O "),VLOOKUP(" ULO",_312_Table2,MATCH('312'!$V$16,_312_Table2_ColumnLookup,0),FALSE),
  IF(AND(VALUE(LEFT($A361,3))=312,LEFT($G361,10)="Unincepted",$B361="Q "),VLOOKUP(" ULO",_312_Table2,MATCH('312'!$X$16,_312_Table2_ColumnLookup,0),FALSE),
  IF(AND(VALUE(LEFT($A361,3))=312,LEFT($G361,10)="Unincepted"),VLOOKUP(" ULO",_312_Table2,MATCH(LEFT($B361,1),_312_Table2_ColumnLookup,0),FALSE),
  IF(AND(VALUE(LEFT($A361,3))=312,LEFT($G361,5)="Total",$B361="G "),VLOOKUP('312'!$F$80,_312_Table2,MATCH('312'!$N$16,_312_Table2_ColumnLookup,0),FALSE),
  IF(AND(VALUE(LEFT($A361,3))=312,LEFT($G361,5)="Total",$B361="O "),VLOOKUP('312'!$F$80,_312_Table2,MATCH('312'!$V$16,_312_Table2_ColumnLookup,0),FALSE),
  IF(AND(VALUE(LEFT($A361,3))=312,LEFT($G361,5)="Total",$B361="Q "),VLOOKUP('312'!$F$80,_312_Table2,MATCH('312'!$X$16,_312_Table2_ColumnLookup,0),FALSE),
  IF(AND(VALUE(LEFT($A361,3))=312,LEFT($G361,5)="Total"),VLOOKUP('312'!$F$80,_312_Table2,MATCH(LEFT($B361,1),_312_Table2_ColumnLookup,0),FALSE),
  IF(AND(VALUE(LEFT($A361,3))=312,LEN($I361)=4,$B361="G"),VLOOKUP($I361,_312_Table2,MATCH('312'!$N$16,_312_Table2_ColumnLookup,0),FALSE),
  IF(AND(VALUE(LEFT($A361,3))=312,LEN($I361)=4,$B361="O"),VLOOKUP($I361,_312_Table2,MATCH('312'!$V$16,_312_Table2_ColumnLookup,0),FALSE),
  IF(AND(VALUE(LEFT($A361,3))=312,LEN($I361)=4,$B361="Q"),VLOOKUP($I361,_312_Table2,MATCH('312'!$X$16,_312_Table2_ColumnLookup,0),FALSE),
  IF(AND(VALUE(LEFT($A361,3))=312,LEN($I361)=4),VLOOKUP($I361,_312_Table2,MATCH(LEFT($B361,1),_312_Table2_ColumnLookup,0),FALSE)
+N("312"),
  IF(VALUE(LEFT($A361,3))=313,VLOOKUP(VALUE(MID($B361,2,1)),_313_Table2,MATCH(MID($B361,1,1),_313_Table2_ColumnLookup,0),FALSE)
+N("313"),
  IF(AND(VALUE(LEFT($A361,3))=314,LEN($B361)=3),VLOOKUP(VALUE(MID($B361,2,2)),_314_Table2,MATCH(MID($B361,1,1),_314_Table2_ColumnLookup,0),FALSE),
  IF(VALUE(LEFT($A361,3))=314,VLOOKUP(VALUE(MID($B361,2,1)),_314_Table2,MATCH(MID($B361,1,1),_314_Table2_ColumnLookup,0),FALSE)
+N("314"),
""))))))))))))))))))))))))</f>
        <v>#NAME?</v>
      </c>
      <c r="F361" s="238" t="e">
        <f>IF(AND(VALUE(LEFT($A361,3))=309,LEN($B361)=3),VLOOKUP(VALUE(MID($B361,2,2)),_309_Table3,MATCH(MID($B361,1,1),_309_Table3_ColumnLookup,0),FALSE),
  IF($C361="309 LCR SummaryA",OneYearSCR,IF($C361="309 LCR SummaryB",UltimateSCR,IF(VALUE(LEFT($A361,3))=309,VLOOKUP(VALUE(MID($B361,2,1)),_309_Table3,MATCH(MID($B361,1,1),_309_Table3_ColumnLookup,0),FALSE)
+N("309"),
  IF(VALUE(LEFT($A361,3))=310,VLOOKUP(VALUE(MID($B361,2,1)),_310_Table3,MATCH(MID($B361,1,1),_310_Table3_ColumnLookup,0),FALSE)
+N("310"),
  IF(AND(VALUE(LEFT($A361,3))=311,LEN($I361)=4),VLOOKUP($I361,_311_Table3,MATCH($B361,_311_Table3_ColumnLookup,0),FALSE),
  IF(AND(VALUE(LEFT($A361,3))=311,OR($B361="I2",$B361="J2",$B361="K2",$B361="L2")),VLOOKUP('311'!$G$58,_311_Table3,MATCH(MID($B361,1,1),_311_Table3_ColumnLookup,0),FALSE),
  IF(AND(VALUE(LEFT($A361,3))=311,RIGHT($B361,5)="Total"),VLOOKUP('311'!$G$59,_311_Table3,MATCH(MID($B361,1,1),_311_Table3_ColumnLookup,0),FALSE),
  IF(VALUE(LEFT($A361,3))=311,VLOOKUP(VALUE(MID($B361,2,1)),_311_Table3,MATCH(MID($B361,1,1),_311_Table3_ColumnLookup,0),FALSE)
+N("311"),
  IF(AND(VALUE(LEFT($A361,3))=312,LEFT($G361,10)="Unincepted",$B361="G "),VLOOKUP(" ULO",_312_Table3,MATCH('312'!$N$16,_312_Table3_ColumnLookup,0),FALSE),
  IF(AND(VALUE(LEFT($A361,3))=312,LEFT($G361,10)="Unincepted",$B361="O "),VLOOKUP(" ULO",_312_Table3,MATCH('312'!$V$16,_312_Table3_ColumnLookup,0),FALSE),
  IF(AND(VALUE(LEFT($A361,3))=312,LEFT($G361,10)="Unincepted",$B361="Q "),VLOOKUP(" ULO",_312_Table3,MATCH('312'!$X$16,_312_Table3_ColumnLookup,0),FALSE),
  IF(AND(VALUE(LEFT($A361,3))=312,LEFT($G361,10)="Unincepted"),VLOOKUP(" ULO",_312_Table3,MATCH(LEFT($B361,1),_312_Table3_ColumnLookup,0),FALSE),
  IF(AND(VALUE(LEFT($A361,3))=312,LEFT($G361,5)="Total",$B361="G "),VLOOKUP('312'!$F$80,_312_Table3,MATCH('312'!$N$16,_312_Table3_ColumnLookup,0),FALSE),
  IF(AND(VALUE(LEFT($A361,3))=312,LEFT($G361,5)="Total",$B361="O "),VLOOKUP('312'!$F$80,_312_Table3,MATCH('312'!$V$16,_312_Table3_ColumnLookup,0),FALSE),
  IF(AND(VALUE(LEFT($A361,3))=312,LEFT($G361,5)="Total",$B361="Q "),VLOOKUP('312'!$F$80,_312_Table3,MATCH('312'!$X$16,_312_Table3_ColumnLookup,0),FALSE),
  IF(AND(VALUE(LEFT($A361,3))=312,LEFT($G361,5)="Total"),VLOOKUP('312'!$F$80,_312_Table3,MATCH(LEFT($B361,1),_312_Table3_ColumnLookup,0),FALSE),
  IF(AND(VALUE(LEFT($A361,3))=312,LEN($I361)=4,$B361="G"),VLOOKUP($I361,_312_Table3,MATCH('312'!$N$16,_312_Table3_ColumnLookup,0),FALSE),
  IF(AND(VALUE(LEFT($A361,3))=312,LEN($I361)=4,$B361="O"),VLOOKUP($I361,_312_Table3,MATCH('312'!$V$16,_312_Table3_ColumnLookup,0),FALSE),
  IF(AND(VALUE(LEFT($A361,3))=312,LEN($I361)=4,$B361="Q"),VLOOKUP($I361,_312_Table3,MATCH('312'!$X$16,_312_Table3_ColumnLookup,0),FALSE),
  IF(AND(VALUE(LEFT($A361,3))=312,LEN($I361)=4),VLOOKUP($I361,_312_Table3,MATCH(LEFT($B361,1),_312_Table3_ColumnLookup,0),FALSE)
+N("312"),
  IF(VALUE(LEFT($A361,3))=313,VLOOKUP(VALUE(MID($B361,2,1)),_313_Table3,MATCH(MID($B361,1,1),_313_Table3_ColumnLookup,0),FALSE)
+N("313"),
  IF(AND(VALUE(LEFT($A361,3))=314,LEN($B361)=3),VLOOKUP(VALUE(MID($B361,2,2)),_314_Table3,MATCH(MID($B361,1,1),_314_Table3_ColumnLookup,0),FALSE),
  IF(VALUE(LEFT($A361,3))=314,VLOOKUP(VALUE(MID($B361,2,1)),_314_Table3,MATCH(MID($B361,1,1),_314_Table3_ColumnLookup,0),FALSE)
+N("314"),
""))))))))))))))))))))))))</f>
        <v>#NAME?</v>
      </c>
      <c r="G361" t="s">
        <v>1140</v>
      </c>
      <c r="H361" s="321">
        <f>IFERROR(
IF(ISERROR($D361)=FALSE,$D361,IF(ISERROR($E361)=FALSE,$E361,IF(ISERROR($F361)=FALSE,$F361
+N("012 checkboxes"),
IF(
IF(OR(LEFT($A361,9)="Syndicate",LEFT($A361,12)="NewSyndicate"),VLOOKUP($A361,'012'!$J:$ZW,MATCH("Link to button",'012'!$J$1:$ZW$1,0),0)
+N("309 checkbox"),
IF($C361="309 LCR Summary0",VLOOKUP("Notes990",'309'!$P:$ZZ,MATCH("Link to button",'309'!$P$1:$ZZ$1,0),0)
+N("313 checkboxes"),
IF($C361="313 Financial Information0LcmVsScr",IF($C361="309 LCR Summary0",VLOOKUP("LcmVsScr",'309'!$N:$ZZ,MATCH("Link to button",'309'!$N$1:$ZZ$1,0),0),
IF($C361="313 Financial Information0LcrDocAttached",IF($C361="309 LCR Summary0",VLOOKUP("LcrDocAttached",'309'!$N:$ZZ,MATCH("Link to button",'309'!$N$1:$ZZ$1,0),
0)))))))=1,TRUE,FALSE)
))),"")</f>
        <v>0</v>
      </c>
      <c r="I361">
        <v>1999</v>
      </c>
    </row>
    <row r="362" spans="1:9" customFormat="1">
      <c r="A362" s="237" t="str">
        <f>VLOOKUP($G362,CSVLookups!$B:$R,MATCH(A$1,CSVLookups!$B$1:$R$1,0),FALSE)</f>
        <v>312 Projected Solvency II Technical Provisions at Time Zero</v>
      </c>
      <c r="B362" s="237" t="str">
        <f>VLOOKUP($G362,CSVLookups!$B:$R,MATCH(B$1,CSVLookups!$B$1:$R$1,0),FALSE)</f>
        <v>B</v>
      </c>
      <c r="C362" s="238" t="str">
        <f t="shared" si="6"/>
        <v>312 Projected Solvency II Technical Provisions at Time ZeroB1999</v>
      </c>
      <c r="D362" s="238">
        <f>IF(AND(VALUE(LEFT($A362,3))=309,LEN($B362)=3),VLOOKUP(VALUE(MID($B362,2,2)),_309_Table1,MATCH(MID($B362,1,1),_309_Table1_ColumnLookup,0),FALSE),
  IF($C362="309 LCR SummaryA",OneYearSCR,IF($C362="309 LCR SummaryB",UltimateSCR,IF(VALUE(LEFT($A362,3))=309,VLOOKUP(VALUE(MID($B362,2,1)),_309_Table1,MATCH(MID($B362,1,1),_309_Table1_ColumnLookup,0),FALSE)
+N("309"),
  IF(VALUE(LEFT($A362,3))=310,VLOOKUP(VALUE(MID($B362,2,1)),_310_Table1,MATCH(MID($B362,1,1),_310_Table1_ColumnLookup,0),FALSE)
+N("310"),
  IF(AND(VALUE(LEFT($A362,3))=311,LEN($I362)=4),VLOOKUP($I362,_311_Table1,MATCH($B362,_311_Table1_ColumnLookup,0),FALSE),
  IF(AND(VALUE(LEFT($A362,3))=311,OR($B362="I2",$B362="J2",$B362="K2",$B362="L2")),VLOOKUP('311'!$G$58,_311_Table1,MATCH(MID($B362,1,1),_311_Table1_ColumnLookup,0),FALSE),
  IF(AND(VALUE(LEFT($A362,3))=311,RIGHT($B362,5)="Total"),VLOOKUP('311'!$G$59,_311_Table1,MATCH(MID($B362,1,1),_311_Table1_ColumnLookup,0),FALSE),
  IF(VALUE(LEFT($A362,3))=311,VLOOKUP(VALUE(MID($B362,2,1)),_311_Table1,MATCH(MID($B362,1,1),_311_Table1_ColumnLookup,0),FALSE)
+N("311"),
  IF(AND(VALUE(LEFT($A362,3))=312,LEFT($G362,10)="Unincepted",$B362="G "),VLOOKUP(" ULO",_312_Table1,MATCH('312'!$N$16,_312_Table1_ColumnLookup,0),FALSE),
  IF(AND(VALUE(LEFT($A362,3))=312,LEFT($G362,10)="Unincepted",$B362="O "),VLOOKUP(" ULO",_312_Table1,MATCH('312'!$V$16,_312_Table1_ColumnLookup,0),FALSE),
  IF(AND(VALUE(LEFT($A362,3))=312,LEFT($G362,10)="Unincepted",$B362="Q "),VLOOKUP(" ULO",_312_Table1,MATCH('312'!$X$16,_312_Table1_ColumnLookup,0),FALSE),
  IF(AND(VALUE(LEFT($A362,3))=312,LEFT($G362,10)="Unincepted"),VLOOKUP(" ULO",_312_Table1,MATCH(LEFT($B362,1),_312_Table1_ColumnLookup,0),FALSE),
  IF(AND(VALUE(LEFT($A362,3))=312,LEFT($G362,5)="Total",$B362="G "),VLOOKUP('312'!$F$80,_312_Table1,MATCH('312'!$N$16,_312_Table1_ColumnLookup,0),FALSE),
  IF(AND(VALUE(LEFT($A362,3))=312,LEFT($G362,5)="Total",$B362="O "),VLOOKUP('312'!$F$80,_312_Table1,MATCH('312'!$V$16,_312_Table1_ColumnLookup,0),FALSE),
  IF(AND(VALUE(LEFT($A362,3))=312,LEFT($G362,5)="Total",$B362="Q "),VLOOKUP('312'!$F$80,_312_Table1,MATCH('312'!$X$16,_312_Table1_ColumnLookup,0),FALSE),
  IF(AND(VALUE(LEFT($A362,3))=312,LEFT($G362,5)="Total"),VLOOKUP('312'!$F$80,_312_Table1,MATCH(LEFT($B362,1),_312_Table1_ColumnLookup,0),FALSE),
  IF(AND(VALUE(LEFT($A362,3))=312,LEN($I362)=4,$B362="G"),VLOOKUP($I362,_312_Table1,MATCH('312'!$N$16,_312_Table1_ColumnLookup,0),FALSE),
  IF(AND(VALUE(LEFT($A362,3))=312,LEN($I362)=4,$B362="O"),VLOOKUP($I362,_312_Table1,MATCH('312'!$V$16,_312_Table1_ColumnLookup,0),FALSE),
  IF(AND(VALUE(LEFT($A362,3))=312,LEN($I362)=4,$B362="Q"),VLOOKUP($I362,_312_Table1,MATCH('312'!$X$16,_312_Table1_ColumnLookup,0),FALSE),
  IF(AND(VALUE(LEFT($A362,3))=312,LEN($I362)=4),VLOOKUP($I362,_312_Table1,MATCH(LEFT($B362,1),_312_Table1_ColumnLookup,0),FALSE)
+N("312"),
  IF(VALUE(LEFT($A362,3))=313,VLOOKUP(VALUE(MID($B362,2,1)),_313_Table1,MATCH(MID($B362,1,1),_313_Table1_ColumnLookup,0),FALSE)
+N("313"),
  IF(AND(VALUE(LEFT($A362,3))=314,LEN($B362)=3),VLOOKUP(VALUE(MID($B362,2,2)),_314_Table1,MATCH(MID($B362,1,1),_314_Table1_ColumnLookup,0),FALSE),
  IF(VALUE(LEFT($A362,3))=314,VLOOKUP(VALUE(MID($B362,2,1)),_314_Table1,MATCH(MID($B362,1,1),_314_Table1_ColumnLookup,0),FALSE)
+N("314"),
""))))))))))))))))))))))))</f>
        <v>0</v>
      </c>
      <c r="E362" s="238" t="e">
        <f>IF(AND(VALUE(LEFT($A362,3))=309,LEN($B362)=3),VLOOKUP(VALUE(MID($B362,2,2)),_309_Table2,MATCH(MID($B362,1,1),_309_Table2_ColumnLookup,0),FALSE),
  IF($C362="309 LCR SummaryA",OneYearSCR,IF($C362="309 LCR SummaryB",UltimateSCR,IF(VALUE(LEFT($A362,3))=309,VLOOKUP(VALUE(MID($B362,2,1)),_309_Table2,MATCH(MID($B362,1,1),_309_Table2_ColumnLookup,0),FALSE)
+N("309"),
  IF(VALUE(LEFT($A362,3))=310,VLOOKUP(VALUE(MID($B362,2,1)),_310_Table2,MATCH(MID($B362,1,1),_310_Table2_ColumnLookup,0),FALSE)
+N("310"),
  IF(AND(VALUE(LEFT($A362,3))=311,LEN($I362)=4),VLOOKUP($I362,_311_Table2,MATCH($B362,_311_Table2_ColumnLookup,0),FALSE),
  IF(AND(VALUE(LEFT($A362,3))=311,OR($B362="I2",$B362="J2",$B362="K2",$B362="L2")),VLOOKUP('311'!$G$58,_311_Table2,MATCH(MID($B362,1,1),_311_Table2_ColumnLookup,0),FALSE),
  IF(AND(VALUE(LEFT($A362,3))=311,RIGHT($B362,5)="Total"),VLOOKUP('311'!$G$59,_311_Table2,MATCH(MID($B362,1,1),_311_Table2_ColumnLookup,0),FALSE),
  IF(VALUE(LEFT($A362,3))=311,VLOOKUP(VALUE(MID($B362,2,1)),_311_Table2,MATCH(MID($B362,1,1),_311_Table2_ColumnLookup,0),FALSE)
+N("311"),
  IF(AND(VALUE(LEFT($A362,3))=312,LEFT($G362,10)="Unincepted",$B362="G "),VLOOKUP(" ULO",_312_Table2,MATCH('312'!$N$16,_312_Table2_ColumnLookup,0),FALSE),
  IF(AND(VALUE(LEFT($A362,3))=312,LEFT($G362,10)="Unincepted",$B362="O "),VLOOKUP(" ULO",_312_Table2,MATCH('312'!$V$16,_312_Table2_ColumnLookup,0),FALSE),
  IF(AND(VALUE(LEFT($A362,3))=312,LEFT($G362,10)="Unincepted",$B362="Q "),VLOOKUP(" ULO",_312_Table2,MATCH('312'!$X$16,_312_Table2_ColumnLookup,0),FALSE),
  IF(AND(VALUE(LEFT($A362,3))=312,LEFT($G362,10)="Unincepted"),VLOOKUP(" ULO",_312_Table2,MATCH(LEFT($B362,1),_312_Table2_ColumnLookup,0),FALSE),
  IF(AND(VALUE(LEFT($A362,3))=312,LEFT($G362,5)="Total",$B362="G "),VLOOKUP('312'!$F$80,_312_Table2,MATCH('312'!$N$16,_312_Table2_ColumnLookup,0),FALSE),
  IF(AND(VALUE(LEFT($A362,3))=312,LEFT($G362,5)="Total",$B362="O "),VLOOKUP('312'!$F$80,_312_Table2,MATCH('312'!$V$16,_312_Table2_ColumnLookup,0),FALSE),
  IF(AND(VALUE(LEFT($A362,3))=312,LEFT($G362,5)="Total",$B362="Q "),VLOOKUP('312'!$F$80,_312_Table2,MATCH('312'!$X$16,_312_Table2_ColumnLookup,0),FALSE),
  IF(AND(VALUE(LEFT($A362,3))=312,LEFT($G362,5)="Total"),VLOOKUP('312'!$F$80,_312_Table2,MATCH(LEFT($B362,1),_312_Table2_ColumnLookup,0),FALSE),
  IF(AND(VALUE(LEFT($A362,3))=312,LEN($I362)=4,$B362="G"),VLOOKUP($I362,_312_Table2,MATCH('312'!$N$16,_312_Table2_ColumnLookup,0),FALSE),
  IF(AND(VALUE(LEFT($A362,3))=312,LEN($I362)=4,$B362="O"),VLOOKUP($I362,_312_Table2,MATCH('312'!$V$16,_312_Table2_ColumnLookup,0),FALSE),
  IF(AND(VALUE(LEFT($A362,3))=312,LEN($I362)=4,$B362="Q"),VLOOKUP($I362,_312_Table2,MATCH('312'!$X$16,_312_Table2_ColumnLookup,0),FALSE),
  IF(AND(VALUE(LEFT($A362,3))=312,LEN($I362)=4),VLOOKUP($I362,_312_Table2,MATCH(LEFT($B362,1),_312_Table2_ColumnLookup,0),FALSE)
+N("312"),
  IF(VALUE(LEFT($A362,3))=313,VLOOKUP(VALUE(MID($B362,2,1)),_313_Table2,MATCH(MID($B362,1,1),_313_Table2_ColumnLookup,0),FALSE)
+N("313"),
  IF(AND(VALUE(LEFT($A362,3))=314,LEN($B362)=3),VLOOKUP(VALUE(MID($B362,2,2)),_314_Table2,MATCH(MID($B362,1,1),_314_Table2_ColumnLookup,0),FALSE),
  IF(VALUE(LEFT($A362,3))=314,VLOOKUP(VALUE(MID($B362,2,1)),_314_Table2,MATCH(MID($B362,1,1),_314_Table2_ColumnLookup,0),FALSE)
+N("314"),
""))))))))))))))))))))))))</f>
        <v>#NAME?</v>
      </c>
      <c r="F362" s="238" t="e">
        <f>IF(AND(VALUE(LEFT($A362,3))=309,LEN($B362)=3),VLOOKUP(VALUE(MID($B362,2,2)),_309_Table3,MATCH(MID($B362,1,1),_309_Table3_ColumnLookup,0),FALSE),
  IF($C362="309 LCR SummaryA",OneYearSCR,IF($C362="309 LCR SummaryB",UltimateSCR,IF(VALUE(LEFT($A362,3))=309,VLOOKUP(VALUE(MID($B362,2,1)),_309_Table3,MATCH(MID($B362,1,1),_309_Table3_ColumnLookup,0),FALSE)
+N("309"),
  IF(VALUE(LEFT($A362,3))=310,VLOOKUP(VALUE(MID($B362,2,1)),_310_Table3,MATCH(MID($B362,1,1),_310_Table3_ColumnLookup,0),FALSE)
+N("310"),
  IF(AND(VALUE(LEFT($A362,3))=311,LEN($I362)=4),VLOOKUP($I362,_311_Table3,MATCH($B362,_311_Table3_ColumnLookup,0),FALSE),
  IF(AND(VALUE(LEFT($A362,3))=311,OR($B362="I2",$B362="J2",$B362="K2",$B362="L2")),VLOOKUP('311'!$G$58,_311_Table3,MATCH(MID($B362,1,1),_311_Table3_ColumnLookup,0),FALSE),
  IF(AND(VALUE(LEFT($A362,3))=311,RIGHT($B362,5)="Total"),VLOOKUP('311'!$G$59,_311_Table3,MATCH(MID($B362,1,1),_311_Table3_ColumnLookup,0),FALSE),
  IF(VALUE(LEFT($A362,3))=311,VLOOKUP(VALUE(MID($B362,2,1)),_311_Table3,MATCH(MID($B362,1,1),_311_Table3_ColumnLookup,0),FALSE)
+N("311"),
  IF(AND(VALUE(LEFT($A362,3))=312,LEFT($G362,10)="Unincepted",$B362="G "),VLOOKUP(" ULO",_312_Table3,MATCH('312'!$N$16,_312_Table3_ColumnLookup,0),FALSE),
  IF(AND(VALUE(LEFT($A362,3))=312,LEFT($G362,10)="Unincepted",$B362="O "),VLOOKUP(" ULO",_312_Table3,MATCH('312'!$V$16,_312_Table3_ColumnLookup,0),FALSE),
  IF(AND(VALUE(LEFT($A362,3))=312,LEFT($G362,10)="Unincepted",$B362="Q "),VLOOKUP(" ULO",_312_Table3,MATCH('312'!$X$16,_312_Table3_ColumnLookup,0),FALSE),
  IF(AND(VALUE(LEFT($A362,3))=312,LEFT($G362,10)="Unincepted"),VLOOKUP(" ULO",_312_Table3,MATCH(LEFT($B362,1),_312_Table3_ColumnLookup,0),FALSE),
  IF(AND(VALUE(LEFT($A362,3))=312,LEFT($G362,5)="Total",$B362="G "),VLOOKUP('312'!$F$80,_312_Table3,MATCH('312'!$N$16,_312_Table3_ColumnLookup,0),FALSE),
  IF(AND(VALUE(LEFT($A362,3))=312,LEFT($G362,5)="Total",$B362="O "),VLOOKUP('312'!$F$80,_312_Table3,MATCH('312'!$V$16,_312_Table3_ColumnLookup,0),FALSE),
  IF(AND(VALUE(LEFT($A362,3))=312,LEFT($G362,5)="Total",$B362="Q "),VLOOKUP('312'!$F$80,_312_Table3,MATCH('312'!$X$16,_312_Table3_ColumnLookup,0),FALSE),
  IF(AND(VALUE(LEFT($A362,3))=312,LEFT($G362,5)="Total"),VLOOKUP('312'!$F$80,_312_Table3,MATCH(LEFT($B362,1),_312_Table3_ColumnLookup,0),FALSE),
  IF(AND(VALUE(LEFT($A362,3))=312,LEN($I362)=4,$B362="G"),VLOOKUP($I362,_312_Table3,MATCH('312'!$N$16,_312_Table3_ColumnLookup,0),FALSE),
  IF(AND(VALUE(LEFT($A362,3))=312,LEN($I362)=4,$B362="O"),VLOOKUP($I362,_312_Table3,MATCH('312'!$V$16,_312_Table3_ColumnLookup,0),FALSE),
  IF(AND(VALUE(LEFT($A362,3))=312,LEN($I362)=4,$B362="Q"),VLOOKUP($I362,_312_Table3,MATCH('312'!$X$16,_312_Table3_ColumnLookup,0),FALSE),
  IF(AND(VALUE(LEFT($A362,3))=312,LEN($I362)=4),VLOOKUP($I362,_312_Table3,MATCH(LEFT($B362,1),_312_Table3_ColumnLookup,0),FALSE)
+N("312"),
  IF(VALUE(LEFT($A362,3))=313,VLOOKUP(VALUE(MID($B362,2,1)),_313_Table3,MATCH(MID($B362,1,1),_313_Table3_ColumnLookup,0),FALSE)
+N("313"),
  IF(AND(VALUE(LEFT($A362,3))=314,LEN($B362)=3),VLOOKUP(VALUE(MID($B362,2,2)),_314_Table3,MATCH(MID($B362,1,1),_314_Table3_ColumnLookup,0),FALSE),
  IF(VALUE(LEFT($A362,3))=314,VLOOKUP(VALUE(MID($B362,2,1)),_314_Table3,MATCH(MID($B362,1,1),_314_Table3_ColumnLookup,0),FALSE)
+N("314"),
""))))))))))))))))))))))))</f>
        <v>#NAME?</v>
      </c>
      <c r="G362" t="s">
        <v>1141</v>
      </c>
      <c r="H362" s="321">
        <f>IFERROR(
IF(ISERROR($D362)=FALSE,$D362,IF(ISERROR($E362)=FALSE,$E362,IF(ISERROR($F362)=FALSE,$F362
+N("012 checkboxes"),
IF(
IF(OR(LEFT($A362,9)="Syndicate",LEFT($A362,12)="NewSyndicate"),VLOOKUP($A362,'012'!$J:$ZW,MATCH("Link to button",'012'!$J$1:$ZW$1,0),0)
+N("309 checkbox"),
IF($C362="309 LCR Summary0",VLOOKUP("Notes990",'309'!$P:$ZZ,MATCH("Link to button",'309'!$P$1:$ZZ$1,0),0)
+N("313 checkboxes"),
IF($C362="313 Financial Information0LcmVsScr",IF($C362="309 LCR Summary0",VLOOKUP("LcmVsScr",'309'!$N:$ZZ,MATCH("Link to button",'309'!$N$1:$ZZ$1,0),0),
IF($C362="313 Financial Information0LcrDocAttached",IF($C362="309 LCR Summary0",VLOOKUP("LcrDocAttached",'309'!$N:$ZZ,MATCH("Link to button",'309'!$N$1:$ZZ$1,0),
0)))))))=1,TRUE,FALSE)
))),"")</f>
        <v>0</v>
      </c>
      <c r="I362">
        <v>1999</v>
      </c>
    </row>
    <row r="363" spans="1:9" customFormat="1">
      <c r="A363" s="237" t="str">
        <f>VLOOKUP($G363,CSVLookups!$B:$R,MATCH(A$1,CSVLookups!$B$1:$R$1,0),FALSE)</f>
        <v>312 Projected Solvency II Technical Provisions at Time Zero</v>
      </c>
      <c r="B363" s="237" t="str">
        <f>VLOOKUP($G363,CSVLookups!$B:$R,MATCH(B$1,CSVLookups!$B$1:$R$1,0),FALSE)</f>
        <v>C</v>
      </c>
      <c r="C363" s="238" t="str">
        <f t="shared" si="6"/>
        <v>312 Projected Solvency II Technical Provisions at Time ZeroC1999</v>
      </c>
      <c r="D363" s="238">
        <f>IF(AND(VALUE(LEFT($A363,3))=309,LEN($B363)=3),VLOOKUP(VALUE(MID($B363,2,2)),_309_Table1,MATCH(MID($B363,1,1),_309_Table1_ColumnLookup,0),FALSE),
  IF($C363="309 LCR SummaryA",OneYearSCR,IF($C363="309 LCR SummaryB",UltimateSCR,IF(VALUE(LEFT($A363,3))=309,VLOOKUP(VALUE(MID($B363,2,1)),_309_Table1,MATCH(MID($B363,1,1),_309_Table1_ColumnLookup,0),FALSE)
+N("309"),
  IF(VALUE(LEFT($A363,3))=310,VLOOKUP(VALUE(MID($B363,2,1)),_310_Table1,MATCH(MID($B363,1,1),_310_Table1_ColumnLookup,0),FALSE)
+N("310"),
  IF(AND(VALUE(LEFT($A363,3))=311,LEN($I363)=4),VLOOKUP($I363,_311_Table1,MATCH($B363,_311_Table1_ColumnLookup,0),FALSE),
  IF(AND(VALUE(LEFT($A363,3))=311,OR($B363="I2",$B363="J2",$B363="K2",$B363="L2")),VLOOKUP('311'!$G$58,_311_Table1,MATCH(MID($B363,1,1),_311_Table1_ColumnLookup,0),FALSE),
  IF(AND(VALUE(LEFT($A363,3))=311,RIGHT($B363,5)="Total"),VLOOKUP('311'!$G$59,_311_Table1,MATCH(MID($B363,1,1),_311_Table1_ColumnLookup,0),FALSE),
  IF(VALUE(LEFT($A363,3))=311,VLOOKUP(VALUE(MID($B363,2,1)),_311_Table1,MATCH(MID($B363,1,1),_311_Table1_ColumnLookup,0),FALSE)
+N("311"),
  IF(AND(VALUE(LEFT($A363,3))=312,LEFT($G363,10)="Unincepted",$B363="G "),VLOOKUP(" ULO",_312_Table1,MATCH('312'!$N$16,_312_Table1_ColumnLookup,0),FALSE),
  IF(AND(VALUE(LEFT($A363,3))=312,LEFT($G363,10)="Unincepted",$B363="O "),VLOOKUP(" ULO",_312_Table1,MATCH('312'!$V$16,_312_Table1_ColumnLookup,0),FALSE),
  IF(AND(VALUE(LEFT($A363,3))=312,LEFT($G363,10)="Unincepted",$B363="Q "),VLOOKUP(" ULO",_312_Table1,MATCH('312'!$X$16,_312_Table1_ColumnLookup,0),FALSE),
  IF(AND(VALUE(LEFT($A363,3))=312,LEFT($G363,10)="Unincepted"),VLOOKUP(" ULO",_312_Table1,MATCH(LEFT($B363,1),_312_Table1_ColumnLookup,0),FALSE),
  IF(AND(VALUE(LEFT($A363,3))=312,LEFT($G363,5)="Total",$B363="G "),VLOOKUP('312'!$F$80,_312_Table1,MATCH('312'!$N$16,_312_Table1_ColumnLookup,0),FALSE),
  IF(AND(VALUE(LEFT($A363,3))=312,LEFT($G363,5)="Total",$B363="O "),VLOOKUP('312'!$F$80,_312_Table1,MATCH('312'!$V$16,_312_Table1_ColumnLookup,0),FALSE),
  IF(AND(VALUE(LEFT($A363,3))=312,LEFT($G363,5)="Total",$B363="Q "),VLOOKUP('312'!$F$80,_312_Table1,MATCH('312'!$X$16,_312_Table1_ColumnLookup,0),FALSE),
  IF(AND(VALUE(LEFT($A363,3))=312,LEFT($G363,5)="Total"),VLOOKUP('312'!$F$80,_312_Table1,MATCH(LEFT($B363,1),_312_Table1_ColumnLookup,0),FALSE),
  IF(AND(VALUE(LEFT($A363,3))=312,LEN($I363)=4,$B363="G"),VLOOKUP($I363,_312_Table1,MATCH('312'!$N$16,_312_Table1_ColumnLookup,0),FALSE),
  IF(AND(VALUE(LEFT($A363,3))=312,LEN($I363)=4,$B363="O"),VLOOKUP($I363,_312_Table1,MATCH('312'!$V$16,_312_Table1_ColumnLookup,0),FALSE),
  IF(AND(VALUE(LEFT($A363,3))=312,LEN($I363)=4,$B363="Q"),VLOOKUP($I363,_312_Table1,MATCH('312'!$X$16,_312_Table1_ColumnLookup,0),FALSE),
  IF(AND(VALUE(LEFT($A363,3))=312,LEN($I363)=4),VLOOKUP($I363,_312_Table1,MATCH(LEFT($B363,1),_312_Table1_ColumnLookup,0),FALSE)
+N("312"),
  IF(VALUE(LEFT($A363,3))=313,VLOOKUP(VALUE(MID($B363,2,1)),_313_Table1,MATCH(MID($B363,1,1),_313_Table1_ColumnLookup,0),FALSE)
+N("313"),
  IF(AND(VALUE(LEFT($A363,3))=314,LEN($B363)=3),VLOOKUP(VALUE(MID($B363,2,2)),_314_Table1,MATCH(MID($B363,1,1),_314_Table1_ColumnLookup,0),FALSE),
  IF(VALUE(LEFT($A363,3))=314,VLOOKUP(VALUE(MID($B363,2,1)),_314_Table1,MATCH(MID($B363,1,1),_314_Table1_ColumnLookup,0),FALSE)
+N("314"),
""))))))))))))))))))))))))</f>
        <v>0</v>
      </c>
      <c r="E363" s="238" t="e">
        <f>IF(AND(VALUE(LEFT($A363,3))=309,LEN($B363)=3),VLOOKUP(VALUE(MID($B363,2,2)),_309_Table2,MATCH(MID($B363,1,1),_309_Table2_ColumnLookup,0),FALSE),
  IF($C363="309 LCR SummaryA",OneYearSCR,IF($C363="309 LCR SummaryB",UltimateSCR,IF(VALUE(LEFT($A363,3))=309,VLOOKUP(VALUE(MID($B363,2,1)),_309_Table2,MATCH(MID($B363,1,1),_309_Table2_ColumnLookup,0),FALSE)
+N("309"),
  IF(VALUE(LEFT($A363,3))=310,VLOOKUP(VALUE(MID($B363,2,1)),_310_Table2,MATCH(MID($B363,1,1),_310_Table2_ColumnLookup,0),FALSE)
+N("310"),
  IF(AND(VALUE(LEFT($A363,3))=311,LEN($I363)=4),VLOOKUP($I363,_311_Table2,MATCH($B363,_311_Table2_ColumnLookup,0),FALSE),
  IF(AND(VALUE(LEFT($A363,3))=311,OR($B363="I2",$B363="J2",$B363="K2",$B363="L2")),VLOOKUP('311'!$G$58,_311_Table2,MATCH(MID($B363,1,1),_311_Table2_ColumnLookup,0),FALSE),
  IF(AND(VALUE(LEFT($A363,3))=311,RIGHT($B363,5)="Total"),VLOOKUP('311'!$G$59,_311_Table2,MATCH(MID($B363,1,1),_311_Table2_ColumnLookup,0),FALSE),
  IF(VALUE(LEFT($A363,3))=311,VLOOKUP(VALUE(MID($B363,2,1)),_311_Table2,MATCH(MID($B363,1,1),_311_Table2_ColumnLookup,0),FALSE)
+N("311"),
  IF(AND(VALUE(LEFT($A363,3))=312,LEFT($G363,10)="Unincepted",$B363="G "),VLOOKUP(" ULO",_312_Table2,MATCH('312'!$N$16,_312_Table2_ColumnLookup,0),FALSE),
  IF(AND(VALUE(LEFT($A363,3))=312,LEFT($G363,10)="Unincepted",$B363="O "),VLOOKUP(" ULO",_312_Table2,MATCH('312'!$V$16,_312_Table2_ColumnLookup,0),FALSE),
  IF(AND(VALUE(LEFT($A363,3))=312,LEFT($G363,10)="Unincepted",$B363="Q "),VLOOKUP(" ULO",_312_Table2,MATCH('312'!$X$16,_312_Table2_ColumnLookup,0),FALSE),
  IF(AND(VALUE(LEFT($A363,3))=312,LEFT($G363,10)="Unincepted"),VLOOKUP(" ULO",_312_Table2,MATCH(LEFT($B363,1),_312_Table2_ColumnLookup,0),FALSE),
  IF(AND(VALUE(LEFT($A363,3))=312,LEFT($G363,5)="Total",$B363="G "),VLOOKUP('312'!$F$80,_312_Table2,MATCH('312'!$N$16,_312_Table2_ColumnLookup,0),FALSE),
  IF(AND(VALUE(LEFT($A363,3))=312,LEFT($G363,5)="Total",$B363="O "),VLOOKUP('312'!$F$80,_312_Table2,MATCH('312'!$V$16,_312_Table2_ColumnLookup,0),FALSE),
  IF(AND(VALUE(LEFT($A363,3))=312,LEFT($G363,5)="Total",$B363="Q "),VLOOKUP('312'!$F$80,_312_Table2,MATCH('312'!$X$16,_312_Table2_ColumnLookup,0),FALSE),
  IF(AND(VALUE(LEFT($A363,3))=312,LEFT($G363,5)="Total"),VLOOKUP('312'!$F$80,_312_Table2,MATCH(LEFT($B363,1),_312_Table2_ColumnLookup,0),FALSE),
  IF(AND(VALUE(LEFT($A363,3))=312,LEN($I363)=4,$B363="G"),VLOOKUP($I363,_312_Table2,MATCH('312'!$N$16,_312_Table2_ColumnLookup,0),FALSE),
  IF(AND(VALUE(LEFT($A363,3))=312,LEN($I363)=4,$B363="O"),VLOOKUP($I363,_312_Table2,MATCH('312'!$V$16,_312_Table2_ColumnLookup,0),FALSE),
  IF(AND(VALUE(LEFT($A363,3))=312,LEN($I363)=4,$B363="Q"),VLOOKUP($I363,_312_Table2,MATCH('312'!$X$16,_312_Table2_ColumnLookup,0),FALSE),
  IF(AND(VALUE(LEFT($A363,3))=312,LEN($I363)=4),VLOOKUP($I363,_312_Table2,MATCH(LEFT($B363,1),_312_Table2_ColumnLookup,0),FALSE)
+N("312"),
  IF(VALUE(LEFT($A363,3))=313,VLOOKUP(VALUE(MID($B363,2,1)),_313_Table2,MATCH(MID($B363,1,1),_313_Table2_ColumnLookup,0),FALSE)
+N("313"),
  IF(AND(VALUE(LEFT($A363,3))=314,LEN($B363)=3),VLOOKUP(VALUE(MID($B363,2,2)),_314_Table2,MATCH(MID($B363,1,1),_314_Table2_ColumnLookup,0),FALSE),
  IF(VALUE(LEFT($A363,3))=314,VLOOKUP(VALUE(MID($B363,2,1)),_314_Table2,MATCH(MID($B363,1,1),_314_Table2_ColumnLookup,0),FALSE)
+N("314"),
""))))))))))))))))))))))))</f>
        <v>#NAME?</v>
      </c>
      <c r="F363" s="238" t="e">
        <f>IF(AND(VALUE(LEFT($A363,3))=309,LEN($B363)=3),VLOOKUP(VALUE(MID($B363,2,2)),_309_Table3,MATCH(MID($B363,1,1),_309_Table3_ColumnLookup,0),FALSE),
  IF($C363="309 LCR SummaryA",OneYearSCR,IF($C363="309 LCR SummaryB",UltimateSCR,IF(VALUE(LEFT($A363,3))=309,VLOOKUP(VALUE(MID($B363,2,1)),_309_Table3,MATCH(MID($B363,1,1),_309_Table3_ColumnLookup,0),FALSE)
+N("309"),
  IF(VALUE(LEFT($A363,3))=310,VLOOKUP(VALUE(MID($B363,2,1)),_310_Table3,MATCH(MID($B363,1,1),_310_Table3_ColumnLookup,0),FALSE)
+N("310"),
  IF(AND(VALUE(LEFT($A363,3))=311,LEN($I363)=4),VLOOKUP($I363,_311_Table3,MATCH($B363,_311_Table3_ColumnLookup,0),FALSE),
  IF(AND(VALUE(LEFT($A363,3))=311,OR($B363="I2",$B363="J2",$B363="K2",$B363="L2")),VLOOKUP('311'!$G$58,_311_Table3,MATCH(MID($B363,1,1),_311_Table3_ColumnLookup,0),FALSE),
  IF(AND(VALUE(LEFT($A363,3))=311,RIGHT($B363,5)="Total"),VLOOKUP('311'!$G$59,_311_Table3,MATCH(MID($B363,1,1),_311_Table3_ColumnLookup,0),FALSE),
  IF(VALUE(LEFT($A363,3))=311,VLOOKUP(VALUE(MID($B363,2,1)),_311_Table3,MATCH(MID($B363,1,1),_311_Table3_ColumnLookup,0),FALSE)
+N("311"),
  IF(AND(VALUE(LEFT($A363,3))=312,LEFT($G363,10)="Unincepted",$B363="G "),VLOOKUP(" ULO",_312_Table3,MATCH('312'!$N$16,_312_Table3_ColumnLookup,0),FALSE),
  IF(AND(VALUE(LEFT($A363,3))=312,LEFT($G363,10)="Unincepted",$B363="O "),VLOOKUP(" ULO",_312_Table3,MATCH('312'!$V$16,_312_Table3_ColumnLookup,0),FALSE),
  IF(AND(VALUE(LEFT($A363,3))=312,LEFT($G363,10)="Unincepted",$B363="Q "),VLOOKUP(" ULO",_312_Table3,MATCH('312'!$X$16,_312_Table3_ColumnLookup,0),FALSE),
  IF(AND(VALUE(LEFT($A363,3))=312,LEFT($G363,10)="Unincepted"),VLOOKUP(" ULO",_312_Table3,MATCH(LEFT($B363,1),_312_Table3_ColumnLookup,0),FALSE),
  IF(AND(VALUE(LEFT($A363,3))=312,LEFT($G363,5)="Total",$B363="G "),VLOOKUP('312'!$F$80,_312_Table3,MATCH('312'!$N$16,_312_Table3_ColumnLookup,0),FALSE),
  IF(AND(VALUE(LEFT($A363,3))=312,LEFT($G363,5)="Total",$B363="O "),VLOOKUP('312'!$F$80,_312_Table3,MATCH('312'!$V$16,_312_Table3_ColumnLookup,0),FALSE),
  IF(AND(VALUE(LEFT($A363,3))=312,LEFT($G363,5)="Total",$B363="Q "),VLOOKUP('312'!$F$80,_312_Table3,MATCH('312'!$X$16,_312_Table3_ColumnLookup,0),FALSE),
  IF(AND(VALUE(LEFT($A363,3))=312,LEFT($G363,5)="Total"),VLOOKUP('312'!$F$80,_312_Table3,MATCH(LEFT($B363,1),_312_Table3_ColumnLookup,0),FALSE),
  IF(AND(VALUE(LEFT($A363,3))=312,LEN($I363)=4,$B363="G"),VLOOKUP($I363,_312_Table3,MATCH('312'!$N$16,_312_Table3_ColumnLookup,0),FALSE),
  IF(AND(VALUE(LEFT($A363,3))=312,LEN($I363)=4,$B363="O"),VLOOKUP($I363,_312_Table3,MATCH('312'!$V$16,_312_Table3_ColumnLookup,0),FALSE),
  IF(AND(VALUE(LEFT($A363,3))=312,LEN($I363)=4,$B363="Q"),VLOOKUP($I363,_312_Table3,MATCH('312'!$X$16,_312_Table3_ColumnLookup,0),FALSE),
  IF(AND(VALUE(LEFT($A363,3))=312,LEN($I363)=4),VLOOKUP($I363,_312_Table3,MATCH(LEFT($B363,1),_312_Table3_ColumnLookup,0),FALSE)
+N("312"),
  IF(VALUE(LEFT($A363,3))=313,VLOOKUP(VALUE(MID($B363,2,1)),_313_Table3,MATCH(MID($B363,1,1),_313_Table3_ColumnLookup,0),FALSE)
+N("313"),
  IF(AND(VALUE(LEFT($A363,3))=314,LEN($B363)=3),VLOOKUP(VALUE(MID($B363,2,2)),_314_Table3,MATCH(MID($B363,1,1),_314_Table3_ColumnLookup,0),FALSE),
  IF(VALUE(LEFT($A363,3))=314,VLOOKUP(VALUE(MID($B363,2,1)),_314_Table3,MATCH(MID($B363,1,1),_314_Table3_ColumnLookup,0),FALSE)
+N("314"),
""))))))))))))))))))))))))</f>
        <v>#NAME?</v>
      </c>
      <c r="G363" t="s">
        <v>1142</v>
      </c>
      <c r="H363" s="321">
        <f>IFERROR(
IF(ISERROR($D363)=FALSE,$D363,IF(ISERROR($E363)=FALSE,$E363,IF(ISERROR($F363)=FALSE,$F363
+N("012 checkboxes"),
IF(
IF(OR(LEFT($A363,9)="Syndicate",LEFT($A363,12)="NewSyndicate"),VLOOKUP($A363,'012'!$J:$ZW,MATCH("Link to button",'012'!$J$1:$ZW$1,0),0)
+N("309 checkbox"),
IF($C363="309 LCR Summary0",VLOOKUP("Notes990",'309'!$P:$ZZ,MATCH("Link to button",'309'!$P$1:$ZZ$1,0),0)
+N("313 checkboxes"),
IF($C363="313 Financial Information0LcmVsScr",IF($C363="309 LCR Summary0",VLOOKUP("LcmVsScr",'309'!$N:$ZZ,MATCH("Link to button",'309'!$N$1:$ZZ$1,0),0),
IF($C363="313 Financial Information0LcrDocAttached",IF($C363="309 LCR Summary0",VLOOKUP("LcrDocAttached",'309'!$N:$ZZ,MATCH("Link to button",'309'!$N$1:$ZZ$1,0),
0)))))))=1,TRUE,FALSE)
))),"")</f>
        <v>0</v>
      </c>
      <c r="I363">
        <v>1999</v>
      </c>
    </row>
    <row r="364" spans="1:9" customFormat="1">
      <c r="A364" s="237" t="str">
        <f>VLOOKUP($G364,CSVLookups!$B:$R,MATCH(A$1,CSVLookups!$B$1:$R$1,0),FALSE)</f>
        <v>312 Projected Solvency II Technical Provisions at Time Zero</v>
      </c>
      <c r="B364" s="237" t="str">
        <f>VLOOKUP($G364,CSVLookups!$B:$R,MATCH(B$1,CSVLookups!$B$1:$R$1,0),FALSE)</f>
        <v>D</v>
      </c>
      <c r="C364" s="238" t="str">
        <f t="shared" si="6"/>
        <v>312 Projected Solvency II Technical Provisions at Time ZeroD1999</v>
      </c>
      <c r="D364" s="238">
        <f>IF(AND(VALUE(LEFT($A364,3))=309,LEN($B364)=3),VLOOKUP(VALUE(MID($B364,2,2)),_309_Table1,MATCH(MID($B364,1,1),_309_Table1_ColumnLookup,0),FALSE),
  IF($C364="309 LCR SummaryA",OneYearSCR,IF($C364="309 LCR SummaryB",UltimateSCR,IF(VALUE(LEFT($A364,3))=309,VLOOKUP(VALUE(MID($B364,2,1)),_309_Table1,MATCH(MID($B364,1,1),_309_Table1_ColumnLookup,0),FALSE)
+N("309"),
  IF(VALUE(LEFT($A364,3))=310,VLOOKUP(VALUE(MID($B364,2,1)),_310_Table1,MATCH(MID($B364,1,1),_310_Table1_ColumnLookup,0),FALSE)
+N("310"),
  IF(AND(VALUE(LEFT($A364,3))=311,LEN($I364)=4),VLOOKUP($I364,_311_Table1,MATCH($B364,_311_Table1_ColumnLookup,0),FALSE),
  IF(AND(VALUE(LEFT($A364,3))=311,OR($B364="I2",$B364="J2",$B364="K2",$B364="L2")),VLOOKUP('311'!$G$58,_311_Table1,MATCH(MID($B364,1,1),_311_Table1_ColumnLookup,0),FALSE),
  IF(AND(VALUE(LEFT($A364,3))=311,RIGHT($B364,5)="Total"),VLOOKUP('311'!$G$59,_311_Table1,MATCH(MID($B364,1,1),_311_Table1_ColumnLookup,0),FALSE),
  IF(VALUE(LEFT($A364,3))=311,VLOOKUP(VALUE(MID($B364,2,1)),_311_Table1,MATCH(MID($B364,1,1),_311_Table1_ColumnLookup,0),FALSE)
+N("311"),
  IF(AND(VALUE(LEFT($A364,3))=312,LEFT($G364,10)="Unincepted",$B364="G "),VLOOKUP(" ULO",_312_Table1,MATCH('312'!$N$16,_312_Table1_ColumnLookup,0),FALSE),
  IF(AND(VALUE(LEFT($A364,3))=312,LEFT($G364,10)="Unincepted",$B364="O "),VLOOKUP(" ULO",_312_Table1,MATCH('312'!$V$16,_312_Table1_ColumnLookup,0),FALSE),
  IF(AND(VALUE(LEFT($A364,3))=312,LEFT($G364,10)="Unincepted",$B364="Q "),VLOOKUP(" ULO",_312_Table1,MATCH('312'!$X$16,_312_Table1_ColumnLookup,0),FALSE),
  IF(AND(VALUE(LEFT($A364,3))=312,LEFT($G364,10)="Unincepted"),VLOOKUP(" ULO",_312_Table1,MATCH(LEFT($B364,1),_312_Table1_ColumnLookup,0),FALSE),
  IF(AND(VALUE(LEFT($A364,3))=312,LEFT($G364,5)="Total",$B364="G "),VLOOKUP('312'!$F$80,_312_Table1,MATCH('312'!$N$16,_312_Table1_ColumnLookup,0),FALSE),
  IF(AND(VALUE(LEFT($A364,3))=312,LEFT($G364,5)="Total",$B364="O "),VLOOKUP('312'!$F$80,_312_Table1,MATCH('312'!$V$16,_312_Table1_ColumnLookup,0),FALSE),
  IF(AND(VALUE(LEFT($A364,3))=312,LEFT($G364,5)="Total",$B364="Q "),VLOOKUP('312'!$F$80,_312_Table1,MATCH('312'!$X$16,_312_Table1_ColumnLookup,0),FALSE),
  IF(AND(VALUE(LEFT($A364,3))=312,LEFT($G364,5)="Total"),VLOOKUP('312'!$F$80,_312_Table1,MATCH(LEFT($B364,1),_312_Table1_ColumnLookup,0),FALSE),
  IF(AND(VALUE(LEFT($A364,3))=312,LEN($I364)=4,$B364="G"),VLOOKUP($I364,_312_Table1,MATCH('312'!$N$16,_312_Table1_ColumnLookup,0),FALSE),
  IF(AND(VALUE(LEFT($A364,3))=312,LEN($I364)=4,$B364="O"),VLOOKUP($I364,_312_Table1,MATCH('312'!$V$16,_312_Table1_ColumnLookup,0),FALSE),
  IF(AND(VALUE(LEFT($A364,3))=312,LEN($I364)=4,$B364="Q"),VLOOKUP($I364,_312_Table1,MATCH('312'!$X$16,_312_Table1_ColumnLookup,0),FALSE),
  IF(AND(VALUE(LEFT($A364,3))=312,LEN($I364)=4),VLOOKUP($I364,_312_Table1,MATCH(LEFT($B364,1),_312_Table1_ColumnLookup,0),FALSE)
+N("312"),
  IF(VALUE(LEFT($A364,3))=313,VLOOKUP(VALUE(MID($B364,2,1)),_313_Table1,MATCH(MID($B364,1,1),_313_Table1_ColumnLookup,0),FALSE)
+N("313"),
  IF(AND(VALUE(LEFT($A364,3))=314,LEN($B364)=3),VLOOKUP(VALUE(MID($B364,2,2)),_314_Table1,MATCH(MID($B364,1,1),_314_Table1_ColumnLookup,0),FALSE),
  IF(VALUE(LEFT($A364,3))=314,VLOOKUP(VALUE(MID($B364,2,1)),_314_Table1,MATCH(MID($B364,1,1),_314_Table1_ColumnLookup,0),FALSE)
+N("314"),
""))))))))))))))))))))))))</f>
        <v>0</v>
      </c>
      <c r="E364" s="238" t="e">
        <f>IF(AND(VALUE(LEFT($A364,3))=309,LEN($B364)=3),VLOOKUP(VALUE(MID($B364,2,2)),_309_Table2,MATCH(MID($B364,1,1),_309_Table2_ColumnLookup,0),FALSE),
  IF($C364="309 LCR SummaryA",OneYearSCR,IF($C364="309 LCR SummaryB",UltimateSCR,IF(VALUE(LEFT($A364,3))=309,VLOOKUP(VALUE(MID($B364,2,1)),_309_Table2,MATCH(MID($B364,1,1),_309_Table2_ColumnLookup,0),FALSE)
+N("309"),
  IF(VALUE(LEFT($A364,3))=310,VLOOKUP(VALUE(MID($B364,2,1)),_310_Table2,MATCH(MID($B364,1,1),_310_Table2_ColumnLookup,0),FALSE)
+N("310"),
  IF(AND(VALUE(LEFT($A364,3))=311,LEN($I364)=4),VLOOKUP($I364,_311_Table2,MATCH($B364,_311_Table2_ColumnLookup,0),FALSE),
  IF(AND(VALUE(LEFT($A364,3))=311,OR($B364="I2",$B364="J2",$B364="K2",$B364="L2")),VLOOKUP('311'!$G$58,_311_Table2,MATCH(MID($B364,1,1),_311_Table2_ColumnLookup,0),FALSE),
  IF(AND(VALUE(LEFT($A364,3))=311,RIGHT($B364,5)="Total"),VLOOKUP('311'!$G$59,_311_Table2,MATCH(MID($B364,1,1),_311_Table2_ColumnLookup,0),FALSE),
  IF(VALUE(LEFT($A364,3))=311,VLOOKUP(VALUE(MID($B364,2,1)),_311_Table2,MATCH(MID($B364,1,1),_311_Table2_ColumnLookup,0),FALSE)
+N("311"),
  IF(AND(VALUE(LEFT($A364,3))=312,LEFT($G364,10)="Unincepted",$B364="G "),VLOOKUP(" ULO",_312_Table2,MATCH('312'!$N$16,_312_Table2_ColumnLookup,0),FALSE),
  IF(AND(VALUE(LEFT($A364,3))=312,LEFT($G364,10)="Unincepted",$B364="O "),VLOOKUP(" ULO",_312_Table2,MATCH('312'!$V$16,_312_Table2_ColumnLookup,0),FALSE),
  IF(AND(VALUE(LEFT($A364,3))=312,LEFT($G364,10)="Unincepted",$B364="Q "),VLOOKUP(" ULO",_312_Table2,MATCH('312'!$X$16,_312_Table2_ColumnLookup,0),FALSE),
  IF(AND(VALUE(LEFT($A364,3))=312,LEFT($G364,10)="Unincepted"),VLOOKUP(" ULO",_312_Table2,MATCH(LEFT($B364,1),_312_Table2_ColumnLookup,0),FALSE),
  IF(AND(VALUE(LEFT($A364,3))=312,LEFT($G364,5)="Total",$B364="G "),VLOOKUP('312'!$F$80,_312_Table2,MATCH('312'!$N$16,_312_Table2_ColumnLookup,0),FALSE),
  IF(AND(VALUE(LEFT($A364,3))=312,LEFT($G364,5)="Total",$B364="O "),VLOOKUP('312'!$F$80,_312_Table2,MATCH('312'!$V$16,_312_Table2_ColumnLookup,0),FALSE),
  IF(AND(VALUE(LEFT($A364,3))=312,LEFT($G364,5)="Total",$B364="Q "),VLOOKUP('312'!$F$80,_312_Table2,MATCH('312'!$X$16,_312_Table2_ColumnLookup,0),FALSE),
  IF(AND(VALUE(LEFT($A364,3))=312,LEFT($G364,5)="Total"),VLOOKUP('312'!$F$80,_312_Table2,MATCH(LEFT($B364,1),_312_Table2_ColumnLookup,0),FALSE),
  IF(AND(VALUE(LEFT($A364,3))=312,LEN($I364)=4,$B364="G"),VLOOKUP($I364,_312_Table2,MATCH('312'!$N$16,_312_Table2_ColumnLookup,0),FALSE),
  IF(AND(VALUE(LEFT($A364,3))=312,LEN($I364)=4,$B364="O"),VLOOKUP($I364,_312_Table2,MATCH('312'!$V$16,_312_Table2_ColumnLookup,0),FALSE),
  IF(AND(VALUE(LEFT($A364,3))=312,LEN($I364)=4,$B364="Q"),VLOOKUP($I364,_312_Table2,MATCH('312'!$X$16,_312_Table2_ColumnLookup,0),FALSE),
  IF(AND(VALUE(LEFT($A364,3))=312,LEN($I364)=4),VLOOKUP($I364,_312_Table2,MATCH(LEFT($B364,1),_312_Table2_ColumnLookup,0),FALSE)
+N("312"),
  IF(VALUE(LEFT($A364,3))=313,VLOOKUP(VALUE(MID($B364,2,1)),_313_Table2,MATCH(MID($B364,1,1),_313_Table2_ColumnLookup,0),FALSE)
+N("313"),
  IF(AND(VALUE(LEFT($A364,3))=314,LEN($B364)=3),VLOOKUP(VALUE(MID($B364,2,2)),_314_Table2,MATCH(MID($B364,1,1),_314_Table2_ColumnLookup,0),FALSE),
  IF(VALUE(LEFT($A364,3))=314,VLOOKUP(VALUE(MID($B364,2,1)),_314_Table2,MATCH(MID($B364,1,1),_314_Table2_ColumnLookup,0),FALSE)
+N("314"),
""))))))))))))))))))))))))</f>
        <v>#NAME?</v>
      </c>
      <c r="F364" s="238" t="e">
        <f>IF(AND(VALUE(LEFT($A364,3))=309,LEN($B364)=3),VLOOKUP(VALUE(MID($B364,2,2)),_309_Table3,MATCH(MID($B364,1,1),_309_Table3_ColumnLookup,0),FALSE),
  IF($C364="309 LCR SummaryA",OneYearSCR,IF($C364="309 LCR SummaryB",UltimateSCR,IF(VALUE(LEFT($A364,3))=309,VLOOKUP(VALUE(MID($B364,2,1)),_309_Table3,MATCH(MID($B364,1,1),_309_Table3_ColumnLookup,0),FALSE)
+N("309"),
  IF(VALUE(LEFT($A364,3))=310,VLOOKUP(VALUE(MID($B364,2,1)),_310_Table3,MATCH(MID($B364,1,1),_310_Table3_ColumnLookup,0),FALSE)
+N("310"),
  IF(AND(VALUE(LEFT($A364,3))=311,LEN($I364)=4),VLOOKUP($I364,_311_Table3,MATCH($B364,_311_Table3_ColumnLookup,0),FALSE),
  IF(AND(VALUE(LEFT($A364,3))=311,OR($B364="I2",$B364="J2",$B364="K2",$B364="L2")),VLOOKUP('311'!$G$58,_311_Table3,MATCH(MID($B364,1,1),_311_Table3_ColumnLookup,0),FALSE),
  IF(AND(VALUE(LEFT($A364,3))=311,RIGHT($B364,5)="Total"),VLOOKUP('311'!$G$59,_311_Table3,MATCH(MID($B364,1,1),_311_Table3_ColumnLookup,0),FALSE),
  IF(VALUE(LEFT($A364,3))=311,VLOOKUP(VALUE(MID($B364,2,1)),_311_Table3,MATCH(MID($B364,1,1),_311_Table3_ColumnLookup,0),FALSE)
+N("311"),
  IF(AND(VALUE(LEFT($A364,3))=312,LEFT($G364,10)="Unincepted",$B364="G "),VLOOKUP(" ULO",_312_Table3,MATCH('312'!$N$16,_312_Table3_ColumnLookup,0),FALSE),
  IF(AND(VALUE(LEFT($A364,3))=312,LEFT($G364,10)="Unincepted",$B364="O "),VLOOKUP(" ULO",_312_Table3,MATCH('312'!$V$16,_312_Table3_ColumnLookup,0),FALSE),
  IF(AND(VALUE(LEFT($A364,3))=312,LEFT($G364,10)="Unincepted",$B364="Q "),VLOOKUP(" ULO",_312_Table3,MATCH('312'!$X$16,_312_Table3_ColumnLookup,0),FALSE),
  IF(AND(VALUE(LEFT($A364,3))=312,LEFT($G364,10)="Unincepted"),VLOOKUP(" ULO",_312_Table3,MATCH(LEFT($B364,1),_312_Table3_ColumnLookup,0),FALSE),
  IF(AND(VALUE(LEFT($A364,3))=312,LEFT($G364,5)="Total",$B364="G "),VLOOKUP('312'!$F$80,_312_Table3,MATCH('312'!$N$16,_312_Table3_ColumnLookup,0),FALSE),
  IF(AND(VALUE(LEFT($A364,3))=312,LEFT($G364,5)="Total",$B364="O "),VLOOKUP('312'!$F$80,_312_Table3,MATCH('312'!$V$16,_312_Table3_ColumnLookup,0),FALSE),
  IF(AND(VALUE(LEFT($A364,3))=312,LEFT($G364,5)="Total",$B364="Q "),VLOOKUP('312'!$F$80,_312_Table3,MATCH('312'!$X$16,_312_Table3_ColumnLookup,0),FALSE),
  IF(AND(VALUE(LEFT($A364,3))=312,LEFT($G364,5)="Total"),VLOOKUP('312'!$F$80,_312_Table3,MATCH(LEFT($B364,1),_312_Table3_ColumnLookup,0),FALSE),
  IF(AND(VALUE(LEFT($A364,3))=312,LEN($I364)=4,$B364="G"),VLOOKUP($I364,_312_Table3,MATCH('312'!$N$16,_312_Table3_ColumnLookup,0),FALSE),
  IF(AND(VALUE(LEFT($A364,3))=312,LEN($I364)=4,$B364="O"),VLOOKUP($I364,_312_Table3,MATCH('312'!$V$16,_312_Table3_ColumnLookup,0),FALSE),
  IF(AND(VALUE(LEFT($A364,3))=312,LEN($I364)=4,$B364="Q"),VLOOKUP($I364,_312_Table3,MATCH('312'!$X$16,_312_Table3_ColumnLookup,0),FALSE),
  IF(AND(VALUE(LEFT($A364,3))=312,LEN($I364)=4),VLOOKUP($I364,_312_Table3,MATCH(LEFT($B364,1),_312_Table3_ColumnLookup,0),FALSE)
+N("312"),
  IF(VALUE(LEFT($A364,3))=313,VLOOKUP(VALUE(MID($B364,2,1)),_313_Table3,MATCH(MID($B364,1,1),_313_Table3_ColumnLookup,0),FALSE)
+N("313"),
  IF(AND(VALUE(LEFT($A364,3))=314,LEN($B364)=3),VLOOKUP(VALUE(MID($B364,2,2)),_314_Table3,MATCH(MID($B364,1,1),_314_Table3_ColumnLookup,0),FALSE),
  IF(VALUE(LEFT($A364,3))=314,VLOOKUP(VALUE(MID($B364,2,1)),_314_Table3,MATCH(MID($B364,1,1),_314_Table3_ColumnLookup,0),FALSE)
+N("314"),
""))))))))))))))))))))))))</f>
        <v>#NAME?</v>
      </c>
      <c r="G364" t="s">
        <v>1143</v>
      </c>
      <c r="H364" s="321">
        <f>IFERROR(
IF(ISERROR($D364)=FALSE,$D364,IF(ISERROR($E364)=FALSE,$E364,IF(ISERROR($F364)=FALSE,$F364
+N("012 checkboxes"),
IF(
IF(OR(LEFT($A364,9)="Syndicate",LEFT($A364,12)="NewSyndicate"),VLOOKUP($A364,'012'!$J:$ZW,MATCH("Link to button",'012'!$J$1:$ZW$1,0),0)
+N("309 checkbox"),
IF($C364="309 LCR Summary0",VLOOKUP("Notes990",'309'!$P:$ZZ,MATCH("Link to button",'309'!$P$1:$ZZ$1,0),0)
+N("313 checkboxes"),
IF($C364="313 Financial Information0LcmVsScr",IF($C364="309 LCR Summary0",VLOOKUP("LcmVsScr",'309'!$N:$ZZ,MATCH("Link to button",'309'!$N$1:$ZZ$1,0),0),
IF($C364="313 Financial Information0LcrDocAttached",IF($C364="309 LCR Summary0",VLOOKUP("LcrDocAttached",'309'!$N:$ZZ,MATCH("Link to button",'309'!$N$1:$ZZ$1,0),
0)))))))=1,TRUE,FALSE)
))),"")</f>
        <v>0</v>
      </c>
      <c r="I364">
        <v>1999</v>
      </c>
    </row>
    <row r="365" spans="1:9" customFormat="1">
      <c r="A365" s="237" t="str">
        <f>VLOOKUP($G365,CSVLookups!$B:$R,MATCH(A$1,CSVLookups!$B$1:$R$1,0),FALSE)</f>
        <v>312 Projected Solvency II Technical Provisions at Time Zero</v>
      </c>
      <c r="B365" s="237" t="str">
        <f>VLOOKUP($G365,CSVLookups!$B:$R,MATCH(B$1,CSVLookups!$B$1:$R$1,0),FALSE)</f>
        <v>E</v>
      </c>
      <c r="C365" s="238" t="str">
        <f t="shared" si="6"/>
        <v>312 Projected Solvency II Technical Provisions at Time ZeroE1999</v>
      </c>
      <c r="D365" s="238">
        <f>IF(AND(VALUE(LEFT($A365,3))=309,LEN($B365)=3),VLOOKUP(VALUE(MID($B365,2,2)),_309_Table1,MATCH(MID($B365,1,1),_309_Table1_ColumnLookup,0),FALSE),
  IF($C365="309 LCR SummaryA",OneYearSCR,IF($C365="309 LCR SummaryB",UltimateSCR,IF(VALUE(LEFT($A365,3))=309,VLOOKUP(VALUE(MID($B365,2,1)),_309_Table1,MATCH(MID($B365,1,1),_309_Table1_ColumnLookup,0),FALSE)
+N("309"),
  IF(VALUE(LEFT($A365,3))=310,VLOOKUP(VALUE(MID($B365,2,1)),_310_Table1,MATCH(MID($B365,1,1),_310_Table1_ColumnLookup,0),FALSE)
+N("310"),
  IF(AND(VALUE(LEFT($A365,3))=311,LEN($I365)=4),VLOOKUP($I365,_311_Table1,MATCH($B365,_311_Table1_ColumnLookup,0),FALSE),
  IF(AND(VALUE(LEFT($A365,3))=311,OR($B365="I2",$B365="J2",$B365="K2",$B365="L2")),VLOOKUP('311'!$G$58,_311_Table1,MATCH(MID($B365,1,1),_311_Table1_ColumnLookup,0),FALSE),
  IF(AND(VALUE(LEFT($A365,3))=311,RIGHT($B365,5)="Total"),VLOOKUP('311'!$G$59,_311_Table1,MATCH(MID($B365,1,1),_311_Table1_ColumnLookup,0),FALSE),
  IF(VALUE(LEFT($A365,3))=311,VLOOKUP(VALUE(MID($B365,2,1)),_311_Table1,MATCH(MID($B365,1,1),_311_Table1_ColumnLookup,0),FALSE)
+N("311"),
  IF(AND(VALUE(LEFT($A365,3))=312,LEFT($G365,10)="Unincepted",$B365="G "),VLOOKUP(" ULO",_312_Table1,MATCH('312'!$N$16,_312_Table1_ColumnLookup,0),FALSE),
  IF(AND(VALUE(LEFT($A365,3))=312,LEFT($G365,10)="Unincepted",$B365="O "),VLOOKUP(" ULO",_312_Table1,MATCH('312'!$V$16,_312_Table1_ColumnLookup,0),FALSE),
  IF(AND(VALUE(LEFT($A365,3))=312,LEFT($G365,10)="Unincepted",$B365="Q "),VLOOKUP(" ULO",_312_Table1,MATCH('312'!$X$16,_312_Table1_ColumnLookup,0),FALSE),
  IF(AND(VALUE(LEFT($A365,3))=312,LEFT($G365,10)="Unincepted"),VLOOKUP(" ULO",_312_Table1,MATCH(LEFT($B365,1),_312_Table1_ColumnLookup,0),FALSE),
  IF(AND(VALUE(LEFT($A365,3))=312,LEFT($G365,5)="Total",$B365="G "),VLOOKUP('312'!$F$80,_312_Table1,MATCH('312'!$N$16,_312_Table1_ColumnLookup,0),FALSE),
  IF(AND(VALUE(LEFT($A365,3))=312,LEFT($G365,5)="Total",$B365="O "),VLOOKUP('312'!$F$80,_312_Table1,MATCH('312'!$V$16,_312_Table1_ColumnLookup,0),FALSE),
  IF(AND(VALUE(LEFT($A365,3))=312,LEFT($G365,5)="Total",$B365="Q "),VLOOKUP('312'!$F$80,_312_Table1,MATCH('312'!$X$16,_312_Table1_ColumnLookup,0),FALSE),
  IF(AND(VALUE(LEFT($A365,3))=312,LEFT($G365,5)="Total"),VLOOKUP('312'!$F$80,_312_Table1,MATCH(LEFT($B365,1),_312_Table1_ColumnLookup,0),FALSE),
  IF(AND(VALUE(LEFT($A365,3))=312,LEN($I365)=4,$B365="G"),VLOOKUP($I365,_312_Table1,MATCH('312'!$N$16,_312_Table1_ColumnLookup,0),FALSE),
  IF(AND(VALUE(LEFT($A365,3))=312,LEN($I365)=4,$B365="O"),VLOOKUP($I365,_312_Table1,MATCH('312'!$V$16,_312_Table1_ColumnLookup,0),FALSE),
  IF(AND(VALUE(LEFT($A365,3))=312,LEN($I365)=4,$B365="Q"),VLOOKUP($I365,_312_Table1,MATCH('312'!$X$16,_312_Table1_ColumnLookup,0),FALSE),
  IF(AND(VALUE(LEFT($A365,3))=312,LEN($I365)=4),VLOOKUP($I365,_312_Table1,MATCH(LEFT($B365,1),_312_Table1_ColumnLookup,0),FALSE)
+N("312"),
  IF(VALUE(LEFT($A365,3))=313,VLOOKUP(VALUE(MID($B365,2,1)),_313_Table1,MATCH(MID($B365,1,1),_313_Table1_ColumnLookup,0),FALSE)
+N("313"),
  IF(AND(VALUE(LEFT($A365,3))=314,LEN($B365)=3),VLOOKUP(VALUE(MID($B365,2,2)),_314_Table1,MATCH(MID($B365,1,1),_314_Table1_ColumnLookup,0),FALSE),
  IF(VALUE(LEFT($A365,3))=314,VLOOKUP(VALUE(MID($B365,2,1)),_314_Table1,MATCH(MID($B365,1,1),_314_Table1_ColumnLookup,0),FALSE)
+N("314"),
""))))))))))))))))))))))))</f>
        <v>0</v>
      </c>
      <c r="E365" s="238" t="e">
        <f>IF(AND(VALUE(LEFT($A365,3))=309,LEN($B365)=3),VLOOKUP(VALUE(MID($B365,2,2)),_309_Table2,MATCH(MID($B365,1,1),_309_Table2_ColumnLookup,0),FALSE),
  IF($C365="309 LCR SummaryA",OneYearSCR,IF($C365="309 LCR SummaryB",UltimateSCR,IF(VALUE(LEFT($A365,3))=309,VLOOKUP(VALUE(MID($B365,2,1)),_309_Table2,MATCH(MID($B365,1,1),_309_Table2_ColumnLookup,0),FALSE)
+N("309"),
  IF(VALUE(LEFT($A365,3))=310,VLOOKUP(VALUE(MID($B365,2,1)),_310_Table2,MATCH(MID($B365,1,1),_310_Table2_ColumnLookup,0),FALSE)
+N("310"),
  IF(AND(VALUE(LEFT($A365,3))=311,LEN($I365)=4),VLOOKUP($I365,_311_Table2,MATCH($B365,_311_Table2_ColumnLookup,0),FALSE),
  IF(AND(VALUE(LEFT($A365,3))=311,OR($B365="I2",$B365="J2",$B365="K2",$B365="L2")),VLOOKUP('311'!$G$58,_311_Table2,MATCH(MID($B365,1,1),_311_Table2_ColumnLookup,0),FALSE),
  IF(AND(VALUE(LEFT($A365,3))=311,RIGHT($B365,5)="Total"),VLOOKUP('311'!$G$59,_311_Table2,MATCH(MID($B365,1,1),_311_Table2_ColumnLookup,0),FALSE),
  IF(VALUE(LEFT($A365,3))=311,VLOOKUP(VALUE(MID($B365,2,1)),_311_Table2,MATCH(MID($B365,1,1),_311_Table2_ColumnLookup,0),FALSE)
+N("311"),
  IF(AND(VALUE(LEFT($A365,3))=312,LEFT($G365,10)="Unincepted",$B365="G "),VLOOKUP(" ULO",_312_Table2,MATCH('312'!$N$16,_312_Table2_ColumnLookup,0),FALSE),
  IF(AND(VALUE(LEFT($A365,3))=312,LEFT($G365,10)="Unincepted",$B365="O "),VLOOKUP(" ULO",_312_Table2,MATCH('312'!$V$16,_312_Table2_ColumnLookup,0),FALSE),
  IF(AND(VALUE(LEFT($A365,3))=312,LEFT($G365,10)="Unincepted",$B365="Q "),VLOOKUP(" ULO",_312_Table2,MATCH('312'!$X$16,_312_Table2_ColumnLookup,0),FALSE),
  IF(AND(VALUE(LEFT($A365,3))=312,LEFT($G365,10)="Unincepted"),VLOOKUP(" ULO",_312_Table2,MATCH(LEFT($B365,1),_312_Table2_ColumnLookup,0),FALSE),
  IF(AND(VALUE(LEFT($A365,3))=312,LEFT($G365,5)="Total",$B365="G "),VLOOKUP('312'!$F$80,_312_Table2,MATCH('312'!$N$16,_312_Table2_ColumnLookup,0),FALSE),
  IF(AND(VALUE(LEFT($A365,3))=312,LEFT($G365,5)="Total",$B365="O "),VLOOKUP('312'!$F$80,_312_Table2,MATCH('312'!$V$16,_312_Table2_ColumnLookup,0),FALSE),
  IF(AND(VALUE(LEFT($A365,3))=312,LEFT($G365,5)="Total",$B365="Q "),VLOOKUP('312'!$F$80,_312_Table2,MATCH('312'!$X$16,_312_Table2_ColumnLookup,0),FALSE),
  IF(AND(VALUE(LEFT($A365,3))=312,LEFT($G365,5)="Total"),VLOOKUP('312'!$F$80,_312_Table2,MATCH(LEFT($B365,1),_312_Table2_ColumnLookup,0),FALSE),
  IF(AND(VALUE(LEFT($A365,3))=312,LEN($I365)=4,$B365="G"),VLOOKUP($I365,_312_Table2,MATCH('312'!$N$16,_312_Table2_ColumnLookup,0),FALSE),
  IF(AND(VALUE(LEFT($A365,3))=312,LEN($I365)=4,$B365="O"),VLOOKUP($I365,_312_Table2,MATCH('312'!$V$16,_312_Table2_ColumnLookup,0),FALSE),
  IF(AND(VALUE(LEFT($A365,3))=312,LEN($I365)=4,$B365="Q"),VLOOKUP($I365,_312_Table2,MATCH('312'!$X$16,_312_Table2_ColumnLookup,0),FALSE),
  IF(AND(VALUE(LEFT($A365,3))=312,LEN($I365)=4),VLOOKUP($I365,_312_Table2,MATCH(LEFT($B365,1),_312_Table2_ColumnLookup,0),FALSE)
+N("312"),
  IF(VALUE(LEFT($A365,3))=313,VLOOKUP(VALUE(MID($B365,2,1)),_313_Table2,MATCH(MID($B365,1,1),_313_Table2_ColumnLookup,0),FALSE)
+N("313"),
  IF(AND(VALUE(LEFT($A365,3))=314,LEN($B365)=3),VLOOKUP(VALUE(MID($B365,2,2)),_314_Table2,MATCH(MID($B365,1,1),_314_Table2_ColumnLookup,0),FALSE),
  IF(VALUE(LEFT($A365,3))=314,VLOOKUP(VALUE(MID($B365,2,1)),_314_Table2,MATCH(MID($B365,1,1),_314_Table2_ColumnLookup,0),FALSE)
+N("314"),
""))))))))))))))))))))))))</f>
        <v>#NAME?</v>
      </c>
      <c r="F365" s="238" t="e">
        <f>IF(AND(VALUE(LEFT($A365,3))=309,LEN($B365)=3),VLOOKUP(VALUE(MID($B365,2,2)),_309_Table3,MATCH(MID($B365,1,1),_309_Table3_ColumnLookup,0),FALSE),
  IF($C365="309 LCR SummaryA",OneYearSCR,IF($C365="309 LCR SummaryB",UltimateSCR,IF(VALUE(LEFT($A365,3))=309,VLOOKUP(VALUE(MID($B365,2,1)),_309_Table3,MATCH(MID($B365,1,1),_309_Table3_ColumnLookup,0),FALSE)
+N("309"),
  IF(VALUE(LEFT($A365,3))=310,VLOOKUP(VALUE(MID($B365,2,1)),_310_Table3,MATCH(MID($B365,1,1),_310_Table3_ColumnLookup,0),FALSE)
+N("310"),
  IF(AND(VALUE(LEFT($A365,3))=311,LEN($I365)=4),VLOOKUP($I365,_311_Table3,MATCH($B365,_311_Table3_ColumnLookup,0),FALSE),
  IF(AND(VALUE(LEFT($A365,3))=311,OR($B365="I2",$B365="J2",$B365="K2",$B365="L2")),VLOOKUP('311'!$G$58,_311_Table3,MATCH(MID($B365,1,1),_311_Table3_ColumnLookup,0),FALSE),
  IF(AND(VALUE(LEFT($A365,3))=311,RIGHT($B365,5)="Total"),VLOOKUP('311'!$G$59,_311_Table3,MATCH(MID($B365,1,1),_311_Table3_ColumnLookup,0),FALSE),
  IF(VALUE(LEFT($A365,3))=311,VLOOKUP(VALUE(MID($B365,2,1)),_311_Table3,MATCH(MID($B365,1,1),_311_Table3_ColumnLookup,0),FALSE)
+N("311"),
  IF(AND(VALUE(LEFT($A365,3))=312,LEFT($G365,10)="Unincepted",$B365="G "),VLOOKUP(" ULO",_312_Table3,MATCH('312'!$N$16,_312_Table3_ColumnLookup,0),FALSE),
  IF(AND(VALUE(LEFT($A365,3))=312,LEFT($G365,10)="Unincepted",$B365="O "),VLOOKUP(" ULO",_312_Table3,MATCH('312'!$V$16,_312_Table3_ColumnLookup,0),FALSE),
  IF(AND(VALUE(LEFT($A365,3))=312,LEFT($G365,10)="Unincepted",$B365="Q "),VLOOKUP(" ULO",_312_Table3,MATCH('312'!$X$16,_312_Table3_ColumnLookup,0),FALSE),
  IF(AND(VALUE(LEFT($A365,3))=312,LEFT($G365,10)="Unincepted"),VLOOKUP(" ULO",_312_Table3,MATCH(LEFT($B365,1),_312_Table3_ColumnLookup,0),FALSE),
  IF(AND(VALUE(LEFT($A365,3))=312,LEFT($G365,5)="Total",$B365="G "),VLOOKUP('312'!$F$80,_312_Table3,MATCH('312'!$N$16,_312_Table3_ColumnLookup,0),FALSE),
  IF(AND(VALUE(LEFT($A365,3))=312,LEFT($G365,5)="Total",$B365="O "),VLOOKUP('312'!$F$80,_312_Table3,MATCH('312'!$V$16,_312_Table3_ColumnLookup,0),FALSE),
  IF(AND(VALUE(LEFT($A365,3))=312,LEFT($G365,5)="Total",$B365="Q "),VLOOKUP('312'!$F$80,_312_Table3,MATCH('312'!$X$16,_312_Table3_ColumnLookup,0),FALSE),
  IF(AND(VALUE(LEFT($A365,3))=312,LEFT($G365,5)="Total"),VLOOKUP('312'!$F$80,_312_Table3,MATCH(LEFT($B365,1),_312_Table3_ColumnLookup,0),FALSE),
  IF(AND(VALUE(LEFT($A365,3))=312,LEN($I365)=4,$B365="G"),VLOOKUP($I365,_312_Table3,MATCH('312'!$N$16,_312_Table3_ColumnLookup,0),FALSE),
  IF(AND(VALUE(LEFT($A365,3))=312,LEN($I365)=4,$B365="O"),VLOOKUP($I365,_312_Table3,MATCH('312'!$V$16,_312_Table3_ColumnLookup,0),FALSE),
  IF(AND(VALUE(LEFT($A365,3))=312,LEN($I365)=4,$B365="Q"),VLOOKUP($I365,_312_Table3,MATCH('312'!$X$16,_312_Table3_ColumnLookup,0),FALSE),
  IF(AND(VALUE(LEFT($A365,3))=312,LEN($I365)=4),VLOOKUP($I365,_312_Table3,MATCH(LEFT($B365,1),_312_Table3_ColumnLookup,0),FALSE)
+N("312"),
  IF(VALUE(LEFT($A365,3))=313,VLOOKUP(VALUE(MID($B365,2,1)),_313_Table3,MATCH(MID($B365,1,1),_313_Table3_ColumnLookup,0),FALSE)
+N("313"),
  IF(AND(VALUE(LEFT($A365,3))=314,LEN($B365)=3),VLOOKUP(VALUE(MID($B365,2,2)),_314_Table3,MATCH(MID($B365,1,1),_314_Table3_ColumnLookup,0),FALSE),
  IF(VALUE(LEFT($A365,3))=314,VLOOKUP(VALUE(MID($B365,2,1)),_314_Table3,MATCH(MID($B365,1,1),_314_Table3_ColumnLookup,0),FALSE)
+N("314"),
""))))))))))))))))))))))))</f>
        <v>#NAME?</v>
      </c>
      <c r="G365" t="s">
        <v>1146</v>
      </c>
      <c r="H365" s="321">
        <f>IFERROR(
IF(ISERROR($D365)=FALSE,$D365,IF(ISERROR($E365)=FALSE,$E365,IF(ISERROR($F365)=FALSE,$F365
+N("012 checkboxes"),
IF(
IF(OR(LEFT($A365,9)="Syndicate",LEFT($A365,12)="NewSyndicate"),VLOOKUP($A365,'012'!$J:$ZW,MATCH("Link to button",'012'!$J$1:$ZW$1,0),0)
+N("309 checkbox"),
IF($C365="309 LCR Summary0",VLOOKUP("Notes990",'309'!$P:$ZZ,MATCH("Link to button",'309'!$P$1:$ZZ$1,0),0)
+N("313 checkboxes"),
IF($C365="313 Financial Information0LcmVsScr",IF($C365="309 LCR Summary0",VLOOKUP("LcmVsScr",'309'!$N:$ZZ,MATCH("Link to button",'309'!$N$1:$ZZ$1,0),0),
IF($C365="313 Financial Information0LcrDocAttached",IF($C365="309 LCR Summary0",VLOOKUP("LcrDocAttached",'309'!$N:$ZZ,MATCH("Link to button",'309'!$N$1:$ZZ$1,0),
0)))))))=1,TRUE,FALSE)
))),"")</f>
        <v>0</v>
      </c>
      <c r="I365">
        <v>1999</v>
      </c>
    </row>
    <row r="366" spans="1:9" customFormat="1">
      <c r="A366" s="237" t="str">
        <f>VLOOKUP($G366,CSVLookups!$B:$R,MATCH(A$1,CSVLookups!$B$1:$R$1,0),FALSE)</f>
        <v>312 Projected Solvency II Technical Provisions at Time Zero</v>
      </c>
      <c r="B366" s="237" t="str">
        <f>VLOOKUP($G366,CSVLookups!$B:$R,MATCH(B$1,CSVLookups!$B$1:$R$1,0),FALSE)</f>
        <v>F</v>
      </c>
      <c r="C366" s="238" t="str">
        <f t="shared" si="6"/>
        <v>312 Projected Solvency II Technical Provisions at Time ZeroF1999</v>
      </c>
      <c r="D366" s="238">
        <f>IF(AND(VALUE(LEFT($A366,3))=309,LEN($B366)=3),VLOOKUP(VALUE(MID($B366,2,2)),_309_Table1,MATCH(MID($B366,1,1),_309_Table1_ColumnLookup,0),FALSE),
  IF($C366="309 LCR SummaryA",OneYearSCR,IF($C366="309 LCR SummaryB",UltimateSCR,IF(VALUE(LEFT($A366,3))=309,VLOOKUP(VALUE(MID($B366,2,1)),_309_Table1,MATCH(MID($B366,1,1),_309_Table1_ColumnLookup,0),FALSE)
+N("309"),
  IF(VALUE(LEFT($A366,3))=310,VLOOKUP(VALUE(MID($B366,2,1)),_310_Table1,MATCH(MID($B366,1,1),_310_Table1_ColumnLookup,0),FALSE)
+N("310"),
  IF(AND(VALUE(LEFT($A366,3))=311,LEN($I366)=4),VLOOKUP($I366,_311_Table1,MATCH($B366,_311_Table1_ColumnLookup,0),FALSE),
  IF(AND(VALUE(LEFT($A366,3))=311,OR($B366="I2",$B366="J2",$B366="K2",$B366="L2")),VLOOKUP('311'!$G$58,_311_Table1,MATCH(MID($B366,1,1),_311_Table1_ColumnLookup,0),FALSE),
  IF(AND(VALUE(LEFT($A366,3))=311,RIGHT($B366,5)="Total"),VLOOKUP('311'!$G$59,_311_Table1,MATCH(MID($B366,1,1),_311_Table1_ColumnLookup,0),FALSE),
  IF(VALUE(LEFT($A366,3))=311,VLOOKUP(VALUE(MID($B366,2,1)),_311_Table1,MATCH(MID($B366,1,1),_311_Table1_ColumnLookup,0),FALSE)
+N("311"),
  IF(AND(VALUE(LEFT($A366,3))=312,LEFT($G366,10)="Unincepted",$B366="G "),VLOOKUP(" ULO",_312_Table1,MATCH('312'!$N$16,_312_Table1_ColumnLookup,0),FALSE),
  IF(AND(VALUE(LEFT($A366,3))=312,LEFT($G366,10)="Unincepted",$B366="O "),VLOOKUP(" ULO",_312_Table1,MATCH('312'!$V$16,_312_Table1_ColumnLookup,0),FALSE),
  IF(AND(VALUE(LEFT($A366,3))=312,LEFT($G366,10)="Unincepted",$B366="Q "),VLOOKUP(" ULO",_312_Table1,MATCH('312'!$X$16,_312_Table1_ColumnLookup,0),FALSE),
  IF(AND(VALUE(LEFT($A366,3))=312,LEFT($G366,10)="Unincepted"),VLOOKUP(" ULO",_312_Table1,MATCH(LEFT($B366,1),_312_Table1_ColumnLookup,0),FALSE),
  IF(AND(VALUE(LEFT($A366,3))=312,LEFT($G366,5)="Total",$B366="G "),VLOOKUP('312'!$F$80,_312_Table1,MATCH('312'!$N$16,_312_Table1_ColumnLookup,0),FALSE),
  IF(AND(VALUE(LEFT($A366,3))=312,LEFT($G366,5)="Total",$B366="O "),VLOOKUP('312'!$F$80,_312_Table1,MATCH('312'!$V$16,_312_Table1_ColumnLookup,0),FALSE),
  IF(AND(VALUE(LEFT($A366,3))=312,LEFT($G366,5)="Total",$B366="Q "),VLOOKUP('312'!$F$80,_312_Table1,MATCH('312'!$X$16,_312_Table1_ColumnLookup,0),FALSE),
  IF(AND(VALUE(LEFT($A366,3))=312,LEFT($G366,5)="Total"),VLOOKUP('312'!$F$80,_312_Table1,MATCH(LEFT($B366,1),_312_Table1_ColumnLookup,0),FALSE),
  IF(AND(VALUE(LEFT($A366,3))=312,LEN($I366)=4,$B366="G"),VLOOKUP($I366,_312_Table1,MATCH('312'!$N$16,_312_Table1_ColumnLookup,0),FALSE),
  IF(AND(VALUE(LEFT($A366,3))=312,LEN($I366)=4,$B366="O"),VLOOKUP($I366,_312_Table1,MATCH('312'!$V$16,_312_Table1_ColumnLookup,0),FALSE),
  IF(AND(VALUE(LEFT($A366,3))=312,LEN($I366)=4,$B366="Q"),VLOOKUP($I366,_312_Table1,MATCH('312'!$X$16,_312_Table1_ColumnLookup,0),FALSE),
  IF(AND(VALUE(LEFT($A366,3))=312,LEN($I366)=4),VLOOKUP($I366,_312_Table1,MATCH(LEFT($B366,1),_312_Table1_ColumnLookup,0),FALSE)
+N("312"),
  IF(VALUE(LEFT($A366,3))=313,VLOOKUP(VALUE(MID($B366,2,1)),_313_Table1,MATCH(MID($B366,1,1),_313_Table1_ColumnLookup,0),FALSE)
+N("313"),
  IF(AND(VALUE(LEFT($A366,3))=314,LEN($B366)=3),VLOOKUP(VALUE(MID($B366,2,2)),_314_Table1,MATCH(MID($B366,1,1),_314_Table1_ColumnLookup,0),FALSE),
  IF(VALUE(LEFT($A366,3))=314,VLOOKUP(VALUE(MID($B366,2,1)),_314_Table1,MATCH(MID($B366,1,1),_314_Table1_ColumnLookup,0),FALSE)
+N("314"),
""))))))))))))))))))))))))</f>
        <v>0</v>
      </c>
      <c r="E366" s="238" t="e">
        <f>IF(AND(VALUE(LEFT($A366,3))=309,LEN($B366)=3),VLOOKUP(VALUE(MID($B366,2,2)),_309_Table2,MATCH(MID($B366,1,1),_309_Table2_ColumnLookup,0),FALSE),
  IF($C366="309 LCR SummaryA",OneYearSCR,IF($C366="309 LCR SummaryB",UltimateSCR,IF(VALUE(LEFT($A366,3))=309,VLOOKUP(VALUE(MID($B366,2,1)),_309_Table2,MATCH(MID($B366,1,1),_309_Table2_ColumnLookup,0),FALSE)
+N("309"),
  IF(VALUE(LEFT($A366,3))=310,VLOOKUP(VALUE(MID($B366,2,1)),_310_Table2,MATCH(MID($B366,1,1),_310_Table2_ColumnLookup,0),FALSE)
+N("310"),
  IF(AND(VALUE(LEFT($A366,3))=311,LEN($I366)=4),VLOOKUP($I366,_311_Table2,MATCH($B366,_311_Table2_ColumnLookup,0),FALSE),
  IF(AND(VALUE(LEFT($A366,3))=311,OR($B366="I2",$B366="J2",$B366="K2",$B366="L2")),VLOOKUP('311'!$G$58,_311_Table2,MATCH(MID($B366,1,1),_311_Table2_ColumnLookup,0),FALSE),
  IF(AND(VALUE(LEFT($A366,3))=311,RIGHT($B366,5)="Total"),VLOOKUP('311'!$G$59,_311_Table2,MATCH(MID($B366,1,1),_311_Table2_ColumnLookup,0),FALSE),
  IF(VALUE(LEFT($A366,3))=311,VLOOKUP(VALUE(MID($B366,2,1)),_311_Table2,MATCH(MID($B366,1,1),_311_Table2_ColumnLookup,0),FALSE)
+N("311"),
  IF(AND(VALUE(LEFT($A366,3))=312,LEFT($G366,10)="Unincepted",$B366="G "),VLOOKUP(" ULO",_312_Table2,MATCH('312'!$N$16,_312_Table2_ColumnLookup,0),FALSE),
  IF(AND(VALUE(LEFT($A366,3))=312,LEFT($G366,10)="Unincepted",$B366="O "),VLOOKUP(" ULO",_312_Table2,MATCH('312'!$V$16,_312_Table2_ColumnLookup,0),FALSE),
  IF(AND(VALUE(LEFT($A366,3))=312,LEFT($G366,10)="Unincepted",$B366="Q "),VLOOKUP(" ULO",_312_Table2,MATCH('312'!$X$16,_312_Table2_ColumnLookup,0),FALSE),
  IF(AND(VALUE(LEFT($A366,3))=312,LEFT($G366,10)="Unincepted"),VLOOKUP(" ULO",_312_Table2,MATCH(LEFT($B366,1),_312_Table2_ColumnLookup,0),FALSE),
  IF(AND(VALUE(LEFT($A366,3))=312,LEFT($G366,5)="Total",$B366="G "),VLOOKUP('312'!$F$80,_312_Table2,MATCH('312'!$N$16,_312_Table2_ColumnLookup,0),FALSE),
  IF(AND(VALUE(LEFT($A366,3))=312,LEFT($G366,5)="Total",$B366="O "),VLOOKUP('312'!$F$80,_312_Table2,MATCH('312'!$V$16,_312_Table2_ColumnLookup,0),FALSE),
  IF(AND(VALUE(LEFT($A366,3))=312,LEFT($G366,5)="Total",$B366="Q "),VLOOKUP('312'!$F$80,_312_Table2,MATCH('312'!$X$16,_312_Table2_ColumnLookup,0),FALSE),
  IF(AND(VALUE(LEFT($A366,3))=312,LEFT($G366,5)="Total"),VLOOKUP('312'!$F$80,_312_Table2,MATCH(LEFT($B366,1),_312_Table2_ColumnLookup,0),FALSE),
  IF(AND(VALUE(LEFT($A366,3))=312,LEN($I366)=4,$B366="G"),VLOOKUP($I366,_312_Table2,MATCH('312'!$N$16,_312_Table2_ColumnLookup,0),FALSE),
  IF(AND(VALUE(LEFT($A366,3))=312,LEN($I366)=4,$B366="O"),VLOOKUP($I366,_312_Table2,MATCH('312'!$V$16,_312_Table2_ColumnLookup,0),FALSE),
  IF(AND(VALUE(LEFT($A366,3))=312,LEN($I366)=4,$B366="Q"),VLOOKUP($I366,_312_Table2,MATCH('312'!$X$16,_312_Table2_ColumnLookup,0),FALSE),
  IF(AND(VALUE(LEFT($A366,3))=312,LEN($I366)=4),VLOOKUP($I366,_312_Table2,MATCH(LEFT($B366,1),_312_Table2_ColumnLookup,0),FALSE)
+N("312"),
  IF(VALUE(LEFT($A366,3))=313,VLOOKUP(VALUE(MID($B366,2,1)),_313_Table2,MATCH(MID($B366,1,1),_313_Table2_ColumnLookup,0),FALSE)
+N("313"),
  IF(AND(VALUE(LEFT($A366,3))=314,LEN($B366)=3),VLOOKUP(VALUE(MID($B366,2,2)),_314_Table2,MATCH(MID($B366,1,1),_314_Table2_ColumnLookup,0),FALSE),
  IF(VALUE(LEFT($A366,3))=314,VLOOKUP(VALUE(MID($B366,2,1)),_314_Table2,MATCH(MID($B366,1,1),_314_Table2_ColumnLookup,0),FALSE)
+N("314"),
""))))))))))))))))))))))))</f>
        <v>#NAME?</v>
      </c>
      <c r="F366" s="238" t="e">
        <f>IF(AND(VALUE(LEFT($A366,3))=309,LEN($B366)=3),VLOOKUP(VALUE(MID($B366,2,2)),_309_Table3,MATCH(MID($B366,1,1),_309_Table3_ColumnLookup,0),FALSE),
  IF($C366="309 LCR SummaryA",OneYearSCR,IF($C366="309 LCR SummaryB",UltimateSCR,IF(VALUE(LEFT($A366,3))=309,VLOOKUP(VALUE(MID($B366,2,1)),_309_Table3,MATCH(MID($B366,1,1),_309_Table3_ColumnLookup,0),FALSE)
+N("309"),
  IF(VALUE(LEFT($A366,3))=310,VLOOKUP(VALUE(MID($B366,2,1)),_310_Table3,MATCH(MID($B366,1,1),_310_Table3_ColumnLookup,0),FALSE)
+N("310"),
  IF(AND(VALUE(LEFT($A366,3))=311,LEN($I366)=4),VLOOKUP($I366,_311_Table3,MATCH($B366,_311_Table3_ColumnLookup,0),FALSE),
  IF(AND(VALUE(LEFT($A366,3))=311,OR($B366="I2",$B366="J2",$B366="K2",$B366="L2")),VLOOKUP('311'!$G$58,_311_Table3,MATCH(MID($B366,1,1),_311_Table3_ColumnLookup,0),FALSE),
  IF(AND(VALUE(LEFT($A366,3))=311,RIGHT($B366,5)="Total"),VLOOKUP('311'!$G$59,_311_Table3,MATCH(MID($B366,1,1),_311_Table3_ColumnLookup,0),FALSE),
  IF(VALUE(LEFT($A366,3))=311,VLOOKUP(VALUE(MID($B366,2,1)),_311_Table3,MATCH(MID($B366,1,1),_311_Table3_ColumnLookup,0),FALSE)
+N("311"),
  IF(AND(VALUE(LEFT($A366,3))=312,LEFT($G366,10)="Unincepted",$B366="G "),VLOOKUP(" ULO",_312_Table3,MATCH('312'!$N$16,_312_Table3_ColumnLookup,0),FALSE),
  IF(AND(VALUE(LEFT($A366,3))=312,LEFT($G366,10)="Unincepted",$B366="O "),VLOOKUP(" ULO",_312_Table3,MATCH('312'!$V$16,_312_Table3_ColumnLookup,0),FALSE),
  IF(AND(VALUE(LEFT($A366,3))=312,LEFT($G366,10)="Unincepted",$B366="Q "),VLOOKUP(" ULO",_312_Table3,MATCH('312'!$X$16,_312_Table3_ColumnLookup,0),FALSE),
  IF(AND(VALUE(LEFT($A366,3))=312,LEFT($G366,10)="Unincepted"),VLOOKUP(" ULO",_312_Table3,MATCH(LEFT($B366,1),_312_Table3_ColumnLookup,0),FALSE),
  IF(AND(VALUE(LEFT($A366,3))=312,LEFT($G366,5)="Total",$B366="G "),VLOOKUP('312'!$F$80,_312_Table3,MATCH('312'!$N$16,_312_Table3_ColumnLookup,0),FALSE),
  IF(AND(VALUE(LEFT($A366,3))=312,LEFT($G366,5)="Total",$B366="O "),VLOOKUP('312'!$F$80,_312_Table3,MATCH('312'!$V$16,_312_Table3_ColumnLookup,0),FALSE),
  IF(AND(VALUE(LEFT($A366,3))=312,LEFT($G366,5)="Total",$B366="Q "),VLOOKUP('312'!$F$80,_312_Table3,MATCH('312'!$X$16,_312_Table3_ColumnLookup,0),FALSE),
  IF(AND(VALUE(LEFT($A366,3))=312,LEFT($G366,5)="Total"),VLOOKUP('312'!$F$80,_312_Table3,MATCH(LEFT($B366,1),_312_Table3_ColumnLookup,0),FALSE),
  IF(AND(VALUE(LEFT($A366,3))=312,LEN($I366)=4,$B366="G"),VLOOKUP($I366,_312_Table3,MATCH('312'!$N$16,_312_Table3_ColumnLookup,0),FALSE),
  IF(AND(VALUE(LEFT($A366,3))=312,LEN($I366)=4,$B366="O"),VLOOKUP($I366,_312_Table3,MATCH('312'!$V$16,_312_Table3_ColumnLookup,0),FALSE),
  IF(AND(VALUE(LEFT($A366,3))=312,LEN($I366)=4,$B366="Q"),VLOOKUP($I366,_312_Table3,MATCH('312'!$X$16,_312_Table3_ColumnLookup,0),FALSE),
  IF(AND(VALUE(LEFT($A366,3))=312,LEN($I366)=4),VLOOKUP($I366,_312_Table3,MATCH(LEFT($B366,1),_312_Table3_ColumnLookup,0),FALSE)
+N("312"),
  IF(VALUE(LEFT($A366,3))=313,VLOOKUP(VALUE(MID($B366,2,1)),_313_Table3,MATCH(MID($B366,1,1),_313_Table3_ColumnLookup,0),FALSE)
+N("313"),
  IF(AND(VALUE(LEFT($A366,3))=314,LEN($B366)=3),VLOOKUP(VALUE(MID($B366,2,2)),_314_Table3,MATCH(MID($B366,1,1),_314_Table3_ColumnLookup,0),FALSE),
  IF(VALUE(LEFT($A366,3))=314,VLOOKUP(VALUE(MID($B366,2,1)),_314_Table3,MATCH(MID($B366,1,1),_314_Table3_ColumnLookup,0),FALSE)
+N("314"),
""))))))))))))))))))))))))</f>
        <v>#NAME?</v>
      </c>
      <c r="G366" t="s">
        <v>1148</v>
      </c>
      <c r="H366" s="321">
        <f>IFERROR(
IF(ISERROR($D366)=FALSE,$D366,IF(ISERROR($E366)=FALSE,$E366,IF(ISERROR($F366)=FALSE,$F366
+N("012 checkboxes"),
IF(
IF(OR(LEFT($A366,9)="Syndicate",LEFT($A366,12)="NewSyndicate"),VLOOKUP($A366,'012'!$J:$ZW,MATCH("Link to button",'012'!$J$1:$ZW$1,0),0)
+N("309 checkbox"),
IF($C366="309 LCR Summary0",VLOOKUP("Notes990",'309'!$P:$ZZ,MATCH("Link to button",'309'!$P$1:$ZZ$1,0),0)
+N("313 checkboxes"),
IF($C366="313 Financial Information0LcmVsScr",IF($C366="309 LCR Summary0",VLOOKUP("LcmVsScr",'309'!$N:$ZZ,MATCH("Link to button",'309'!$N$1:$ZZ$1,0),0),
IF($C366="313 Financial Information0LcrDocAttached",IF($C366="309 LCR Summary0",VLOOKUP("LcrDocAttached",'309'!$N:$ZZ,MATCH("Link to button",'309'!$N$1:$ZZ$1,0),
0)))))))=1,TRUE,FALSE)
))),"")</f>
        <v>0</v>
      </c>
      <c r="I366">
        <v>1999</v>
      </c>
    </row>
    <row r="367" spans="1:9" customFormat="1">
      <c r="A367" s="237" t="str">
        <f>VLOOKUP($G367,CSVLookups!$B:$R,MATCH(A$1,CSVLookups!$B$1:$R$1,0),FALSE)</f>
        <v>312 Projected Solvency II Technical Provisions at Time Zero</v>
      </c>
      <c r="B367" s="237" t="str">
        <f>VLOOKUP($G367,CSVLookups!$B:$R,MATCH(B$1,CSVLookups!$B$1:$R$1,0),FALSE)</f>
        <v>G</v>
      </c>
      <c r="C367" s="238" t="str">
        <f t="shared" si="6"/>
        <v>312 Projected Solvency II Technical Provisions at Time ZeroG1999</v>
      </c>
      <c r="D367" s="238">
        <f>IF(AND(VALUE(LEFT($A367,3))=309,LEN($B367)=3),VLOOKUP(VALUE(MID($B367,2,2)),_309_Table1,MATCH(MID($B367,1,1),_309_Table1_ColumnLookup,0),FALSE),
  IF($C367="309 LCR SummaryA",OneYearSCR,IF($C367="309 LCR SummaryB",UltimateSCR,IF(VALUE(LEFT($A367,3))=309,VLOOKUP(VALUE(MID($B367,2,1)),_309_Table1,MATCH(MID($B367,1,1),_309_Table1_ColumnLookup,0),FALSE)
+N("309"),
  IF(VALUE(LEFT($A367,3))=310,VLOOKUP(VALUE(MID($B367,2,1)),_310_Table1,MATCH(MID($B367,1,1),_310_Table1_ColumnLookup,0),FALSE)
+N("310"),
  IF(AND(VALUE(LEFT($A367,3))=311,LEN($I367)=4),VLOOKUP($I367,_311_Table1,MATCH($B367,_311_Table1_ColumnLookup,0),FALSE),
  IF(AND(VALUE(LEFT($A367,3))=311,OR($B367="I2",$B367="J2",$B367="K2",$B367="L2")),VLOOKUP('311'!$G$58,_311_Table1,MATCH(MID($B367,1,1),_311_Table1_ColumnLookup,0),FALSE),
  IF(AND(VALUE(LEFT($A367,3))=311,RIGHT($B367,5)="Total"),VLOOKUP('311'!$G$59,_311_Table1,MATCH(MID($B367,1,1),_311_Table1_ColumnLookup,0),FALSE),
  IF(VALUE(LEFT($A367,3))=311,VLOOKUP(VALUE(MID($B367,2,1)),_311_Table1,MATCH(MID($B367,1,1),_311_Table1_ColumnLookup,0),FALSE)
+N("311"),
  IF(AND(VALUE(LEFT($A367,3))=312,LEFT($G367,10)="Unincepted",$B367="G "),VLOOKUP(" ULO",_312_Table1,MATCH('312'!$N$16,_312_Table1_ColumnLookup,0),FALSE),
  IF(AND(VALUE(LEFT($A367,3))=312,LEFT($G367,10)="Unincepted",$B367="O "),VLOOKUP(" ULO",_312_Table1,MATCH('312'!$V$16,_312_Table1_ColumnLookup,0),FALSE),
  IF(AND(VALUE(LEFT($A367,3))=312,LEFT($G367,10)="Unincepted",$B367="Q "),VLOOKUP(" ULO",_312_Table1,MATCH('312'!$X$16,_312_Table1_ColumnLookup,0),FALSE),
  IF(AND(VALUE(LEFT($A367,3))=312,LEFT($G367,10)="Unincepted"),VLOOKUP(" ULO",_312_Table1,MATCH(LEFT($B367,1),_312_Table1_ColumnLookup,0),FALSE),
  IF(AND(VALUE(LEFT($A367,3))=312,LEFT($G367,5)="Total",$B367="G "),VLOOKUP('312'!$F$80,_312_Table1,MATCH('312'!$N$16,_312_Table1_ColumnLookup,0),FALSE),
  IF(AND(VALUE(LEFT($A367,3))=312,LEFT($G367,5)="Total",$B367="O "),VLOOKUP('312'!$F$80,_312_Table1,MATCH('312'!$V$16,_312_Table1_ColumnLookup,0),FALSE),
  IF(AND(VALUE(LEFT($A367,3))=312,LEFT($G367,5)="Total",$B367="Q "),VLOOKUP('312'!$F$80,_312_Table1,MATCH('312'!$X$16,_312_Table1_ColumnLookup,0),FALSE),
  IF(AND(VALUE(LEFT($A367,3))=312,LEFT($G367,5)="Total"),VLOOKUP('312'!$F$80,_312_Table1,MATCH(LEFT($B367,1),_312_Table1_ColumnLookup,0),FALSE),
  IF(AND(VALUE(LEFT($A367,3))=312,LEN($I367)=4,$B367="G"),VLOOKUP($I367,_312_Table1,MATCH('312'!$N$16,_312_Table1_ColumnLookup,0),FALSE),
  IF(AND(VALUE(LEFT($A367,3))=312,LEN($I367)=4,$B367="O"),VLOOKUP($I367,_312_Table1,MATCH('312'!$V$16,_312_Table1_ColumnLookup,0),FALSE),
  IF(AND(VALUE(LEFT($A367,3))=312,LEN($I367)=4,$B367="Q"),VLOOKUP($I367,_312_Table1,MATCH('312'!$X$16,_312_Table1_ColumnLookup,0),FALSE),
  IF(AND(VALUE(LEFT($A367,3))=312,LEN($I367)=4),VLOOKUP($I367,_312_Table1,MATCH(LEFT($B367,1),_312_Table1_ColumnLookup,0),FALSE)
+N("312"),
  IF(VALUE(LEFT($A367,3))=313,VLOOKUP(VALUE(MID($B367,2,1)),_313_Table1,MATCH(MID($B367,1,1),_313_Table1_ColumnLookup,0),FALSE)
+N("313"),
  IF(AND(VALUE(LEFT($A367,3))=314,LEN($B367)=3),VLOOKUP(VALUE(MID($B367,2,2)),_314_Table1,MATCH(MID($B367,1,1),_314_Table1_ColumnLookup,0),FALSE),
  IF(VALUE(LEFT($A367,3))=314,VLOOKUP(VALUE(MID($B367,2,1)),_314_Table1,MATCH(MID($B367,1,1),_314_Table1_ColumnLookup,0),FALSE)
+N("314"),
""))))))))))))))))))))))))</f>
        <v>0</v>
      </c>
      <c r="E367" s="238" t="e">
        <f>IF(AND(VALUE(LEFT($A367,3))=309,LEN($B367)=3),VLOOKUP(VALUE(MID($B367,2,2)),_309_Table2,MATCH(MID($B367,1,1),_309_Table2_ColumnLookup,0),FALSE),
  IF($C367="309 LCR SummaryA",OneYearSCR,IF($C367="309 LCR SummaryB",UltimateSCR,IF(VALUE(LEFT($A367,3))=309,VLOOKUP(VALUE(MID($B367,2,1)),_309_Table2,MATCH(MID($B367,1,1),_309_Table2_ColumnLookup,0),FALSE)
+N("309"),
  IF(VALUE(LEFT($A367,3))=310,VLOOKUP(VALUE(MID($B367,2,1)),_310_Table2,MATCH(MID($B367,1,1),_310_Table2_ColumnLookup,0),FALSE)
+N("310"),
  IF(AND(VALUE(LEFT($A367,3))=311,LEN($I367)=4),VLOOKUP($I367,_311_Table2,MATCH($B367,_311_Table2_ColumnLookup,0),FALSE),
  IF(AND(VALUE(LEFT($A367,3))=311,OR($B367="I2",$B367="J2",$B367="K2",$B367="L2")),VLOOKUP('311'!$G$58,_311_Table2,MATCH(MID($B367,1,1),_311_Table2_ColumnLookup,0),FALSE),
  IF(AND(VALUE(LEFT($A367,3))=311,RIGHT($B367,5)="Total"),VLOOKUP('311'!$G$59,_311_Table2,MATCH(MID($B367,1,1),_311_Table2_ColumnLookup,0),FALSE),
  IF(VALUE(LEFT($A367,3))=311,VLOOKUP(VALUE(MID($B367,2,1)),_311_Table2,MATCH(MID($B367,1,1),_311_Table2_ColumnLookup,0),FALSE)
+N("311"),
  IF(AND(VALUE(LEFT($A367,3))=312,LEFT($G367,10)="Unincepted",$B367="G "),VLOOKUP(" ULO",_312_Table2,MATCH('312'!$N$16,_312_Table2_ColumnLookup,0),FALSE),
  IF(AND(VALUE(LEFT($A367,3))=312,LEFT($G367,10)="Unincepted",$B367="O "),VLOOKUP(" ULO",_312_Table2,MATCH('312'!$V$16,_312_Table2_ColumnLookup,0),FALSE),
  IF(AND(VALUE(LEFT($A367,3))=312,LEFT($G367,10)="Unincepted",$B367="Q "),VLOOKUP(" ULO",_312_Table2,MATCH('312'!$X$16,_312_Table2_ColumnLookup,0),FALSE),
  IF(AND(VALUE(LEFT($A367,3))=312,LEFT($G367,10)="Unincepted"),VLOOKUP(" ULO",_312_Table2,MATCH(LEFT($B367,1),_312_Table2_ColumnLookup,0),FALSE),
  IF(AND(VALUE(LEFT($A367,3))=312,LEFT($G367,5)="Total",$B367="G "),VLOOKUP('312'!$F$80,_312_Table2,MATCH('312'!$N$16,_312_Table2_ColumnLookup,0),FALSE),
  IF(AND(VALUE(LEFT($A367,3))=312,LEFT($G367,5)="Total",$B367="O "),VLOOKUP('312'!$F$80,_312_Table2,MATCH('312'!$V$16,_312_Table2_ColumnLookup,0),FALSE),
  IF(AND(VALUE(LEFT($A367,3))=312,LEFT($G367,5)="Total",$B367="Q "),VLOOKUP('312'!$F$80,_312_Table2,MATCH('312'!$X$16,_312_Table2_ColumnLookup,0),FALSE),
  IF(AND(VALUE(LEFT($A367,3))=312,LEFT($G367,5)="Total"),VLOOKUP('312'!$F$80,_312_Table2,MATCH(LEFT($B367,1),_312_Table2_ColumnLookup,0),FALSE),
  IF(AND(VALUE(LEFT($A367,3))=312,LEN($I367)=4,$B367="G"),VLOOKUP($I367,_312_Table2,MATCH('312'!$N$16,_312_Table2_ColumnLookup,0),FALSE),
  IF(AND(VALUE(LEFT($A367,3))=312,LEN($I367)=4,$B367="O"),VLOOKUP($I367,_312_Table2,MATCH('312'!$V$16,_312_Table2_ColumnLookup,0),FALSE),
  IF(AND(VALUE(LEFT($A367,3))=312,LEN($I367)=4,$B367="Q"),VLOOKUP($I367,_312_Table2,MATCH('312'!$X$16,_312_Table2_ColumnLookup,0),FALSE),
  IF(AND(VALUE(LEFT($A367,3))=312,LEN($I367)=4),VLOOKUP($I367,_312_Table2,MATCH(LEFT($B367,1),_312_Table2_ColumnLookup,0),FALSE)
+N("312"),
  IF(VALUE(LEFT($A367,3))=313,VLOOKUP(VALUE(MID($B367,2,1)),_313_Table2,MATCH(MID($B367,1,1),_313_Table2_ColumnLookup,0),FALSE)
+N("313"),
  IF(AND(VALUE(LEFT($A367,3))=314,LEN($B367)=3),VLOOKUP(VALUE(MID($B367,2,2)),_314_Table2,MATCH(MID($B367,1,1),_314_Table2_ColumnLookup,0),FALSE),
  IF(VALUE(LEFT($A367,3))=314,VLOOKUP(VALUE(MID($B367,2,1)),_314_Table2,MATCH(MID($B367,1,1),_314_Table2_ColumnLookup,0),FALSE)
+N("314"),
""))))))))))))))))))))))))</f>
        <v>#NAME?</v>
      </c>
      <c r="F367" s="238" t="e">
        <f>IF(AND(VALUE(LEFT($A367,3))=309,LEN($B367)=3),VLOOKUP(VALUE(MID($B367,2,2)),_309_Table3,MATCH(MID($B367,1,1),_309_Table3_ColumnLookup,0),FALSE),
  IF($C367="309 LCR SummaryA",OneYearSCR,IF($C367="309 LCR SummaryB",UltimateSCR,IF(VALUE(LEFT($A367,3))=309,VLOOKUP(VALUE(MID($B367,2,1)),_309_Table3,MATCH(MID($B367,1,1),_309_Table3_ColumnLookup,0),FALSE)
+N("309"),
  IF(VALUE(LEFT($A367,3))=310,VLOOKUP(VALUE(MID($B367,2,1)),_310_Table3,MATCH(MID($B367,1,1),_310_Table3_ColumnLookup,0),FALSE)
+N("310"),
  IF(AND(VALUE(LEFT($A367,3))=311,LEN($I367)=4),VLOOKUP($I367,_311_Table3,MATCH($B367,_311_Table3_ColumnLookup,0),FALSE),
  IF(AND(VALUE(LEFT($A367,3))=311,OR($B367="I2",$B367="J2",$B367="K2",$B367="L2")),VLOOKUP('311'!$G$58,_311_Table3,MATCH(MID($B367,1,1),_311_Table3_ColumnLookup,0),FALSE),
  IF(AND(VALUE(LEFT($A367,3))=311,RIGHT($B367,5)="Total"),VLOOKUP('311'!$G$59,_311_Table3,MATCH(MID($B367,1,1),_311_Table3_ColumnLookup,0),FALSE),
  IF(VALUE(LEFT($A367,3))=311,VLOOKUP(VALUE(MID($B367,2,1)),_311_Table3,MATCH(MID($B367,1,1),_311_Table3_ColumnLookup,0),FALSE)
+N("311"),
  IF(AND(VALUE(LEFT($A367,3))=312,LEFT($G367,10)="Unincepted",$B367="G "),VLOOKUP(" ULO",_312_Table3,MATCH('312'!$N$16,_312_Table3_ColumnLookup,0),FALSE),
  IF(AND(VALUE(LEFT($A367,3))=312,LEFT($G367,10)="Unincepted",$B367="O "),VLOOKUP(" ULO",_312_Table3,MATCH('312'!$V$16,_312_Table3_ColumnLookup,0),FALSE),
  IF(AND(VALUE(LEFT($A367,3))=312,LEFT($G367,10)="Unincepted",$B367="Q "),VLOOKUP(" ULO",_312_Table3,MATCH('312'!$X$16,_312_Table3_ColumnLookup,0),FALSE),
  IF(AND(VALUE(LEFT($A367,3))=312,LEFT($G367,10)="Unincepted"),VLOOKUP(" ULO",_312_Table3,MATCH(LEFT($B367,1),_312_Table3_ColumnLookup,0),FALSE),
  IF(AND(VALUE(LEFT($A367,3))=312,LEFT($G367,5)="Total",$B367="G "),VLOOKUP('312'!$F$80,_312_Table3,MATCH('312'!$N$16,_312_Table3_ColumnLookup,0),FALSE),
  IF(AND(VALUE(LEFT($A367,3))=312,LEFT($G367,5)="Total",$B367="O "),VLOOKUP('312'!$F$80,_312_Table3,MATCH('312'!$V$16,_312_Table3_ColumnLookup,0),FALSE),
  IF(AND(VALUE(LEFT($A367,3))=312,LEFT($G367,5)="Total",$B367="Q "),VLOOKUP('312'!$F$80,_312_Table3,MATCH('312'!$X$16,_312_Table3_ColumnLookup,0),FALSE),
  IF(AND(VALUE(LEFT($A367,3))=312,LEFT($G367,5)="Total"),VLOOKUP('312'!$F$80,_312_Table3,MATCH(LEFT($B367,1),_312_Table3_ColumnLookup,0),FALSE),
  IF(AND(VALUE(LEFT($A367,3))=312,LEN($I367)=4,$B367="G"),VLOOKUP($I367,_312_Table3,MATCH('312'!$N$16,_312_Table3_ColumnLookup,0),FALSE),
  IF(AND(VALUE(LEFT($A367,3))=312,LEN($I367)=4,$B367="O"),VLOOKUP($I367,_312_Table3,MATCH('312'!$V$16,_312_Table3_ColumnLookup,0),FALSE),
  IF(AND(VALUE(LEFT($A367,3))=312,LEN($I367)=4,$B367="Q"),VLOOKUP($I367,_312_Table3,MATCH('312'!$X$16,_312_Table3_ColumnLookup,0),FALSE),
  IF(AND(VALUE(LEFT($A367,3))=312,LEN($I367)=4),VLOOKUP($I367,_312_Table3,MATCH(LEFT($B367,1),_312_Table3_ColumnLookup,0),FALSE)
+N("312"),
  IF(VALUE(LEFT($A367,3))=313,VLOOKUP(VALUE(MID($B367,2,1)),_313_Table3,MATCH(MID($B367,1,1),_313_Table3_ColumnLookup,0),FALSE)
+N("313"),
  IF(AND(VALUE(LEFT($A367,3))=314,LEN($B367)=3),VLOOKUP(VALUE(MID($B367,2,2)),_314_Table3,MATCH(MID($B367,1,1),_314_Table3_ColumnLookup,0),FALSE),
  IF(VALUE(LEFT($A367,3))=314,VLOOKUP(VALUE(MID($B367,2,1)),_314_Table3,MATCH(MID($B367,1,1),_314_Table3_ColumnLookup,0),FALSE)
+N("314"),
""))))))))))))))))))))))))</f>
        <v>#NAME?</v>
      </c>
      <c r="G367" t="s">
        <v>1150</v>
      </c>
      <c r="H367" s="321">
        <f>IFERROR(
IF(ISERROR($D367)=FALSE,$D367,IF(ISERROR($E367)=FALSE,$E367,IF(ISERROR($F367)=FALSE,$F367
+N("012 checkboxes"),
IF(
IF(OR(LEFT($A367,9)="Syndicate",LEFT($A367,12)="NewSyndicate"),VLOOKUP($A367,'012'!$J:$ZW,MATCH("Link to button",'012'!$J$1:$ZW$1,0),0)
+N("309 checkbox"),
IF($C367="309 LCR Summary0",VLOOKUP("Notes990",'309'!$P:$ZZ,MATCH("Link to button",'309'!$P$1:$ZZ$1,0),0)
+N("313 checkboxes"),
IF($C367="313 Financial Information0LcmVsScr",IF($C367="309 LCR Summary0",VLOOKUP("LcmVsScr",'309'!$N:$ZZ,MATCH("Link to button",'309'!$N$1:$ZZ$1,0),0),
IF($C367="313 Financial Information0LcrDocAttached",IF($C367="309 LCR Summary0",VLOOKUP("LcrDocAttached",'309'!$N:$ZZ,MATCH("Link to button",'309'!$N$1:$ZZ$1,0),
0)))))))=1,TRUE,FALSE)
))),"")</f>
        <v>0</v>
      </c>
      <c r="I367">
        <v>1999</v>
      </c>
    </row>
    <row r="368" spans="1:9" customFormat="1">
      <c r="A368" s="237" t="str">
        <f>VLOOKUP($G368,CSVLookups!$B:$R,MATCH(A$1,CSVLookups!$B$1:$R$1,0),FALSE)</f>
        <v>312 Projected Solvency II Technical Provisions at Time Zero</v>
      </c>
      <c r="B368" s="237" t="str">
        <f>VLOOKUP($G368,CSVLookups!$B:$R,MATCH(B$1,CSVLookups!$B$1:$R$1,0),FALSE)</f>
        <v>H</v>
      </c>
      <c r="C368" s="238" t="str">
        <f t="shared" si="6"/>
        <v>312 Projected Solvency II Technical Provisions at Time ZeroH1999</v>
      </c>
      <c r="D368" s="238">
        <f>IF(AND(VALUE(LEFT($A368,3))=309,LEN($B368)=3),VLOOKUP(VALUE(MID($B368,2,2)),_309_Table1,MATCH(MID($B368,1,1),_309_Table1_ColumnLookup,0),FALSE),
  IF($C368="309 LCR SummaryA",OneYearSCR,IF($C368="309 LCR SummaryB",UltimateSCR,IF(VALUE(LEFT($A368,3))=309,VLOOKUP(VALUE(MID($B368,2,1)),_309_Table1,MATCH(MID($B368,1,1),_309_Table1_ColumnLookup,0),FALSE)
+N("309"),
  IF(VALUE(LEFT($A368,3))=310,VLOOKUP(VALUE(MID($B368,2,1)),_310_Table1,MATCH(MID($B368,1,1),_310_Table1_ColumnLookup,0),FALSE)
+N("310"),
  IF(AND(VALUE(LEFT($A368,3))=311,LEN($I368)=4),VLOOKUP($I368,_311_Table1,MATCH($B368,_311_Table1_ColumnLookup,0),FALSE),
  IF(AND(VALUE(LEFT($A368,3))=311,OR($B368="I2",$B368="J2",$B368="K2",$B368="L2")),VLOOKUP('311'!$G$58,_311_Table1,MATCH(MID($B368,1,1),_311_Table1_ColumnLookup,0),FALSE),
  IF(AND(VALUE(LEFT($A368,3))=311,RIGHT($B368,5)="Total"),VLOOKUP('311'!$G$59,_311_Table1,MATCH(MID($B368,1,1),_311_Table1_ColumnLookup,0),FALSE),
  IF(VALUE(LEFT($A368,3))=311,VLOOKUP(VALUE(MID($B368,2,1)),_311_Table1,MATCH(MID($B368,1,1),_311_Table1_ColumnLookup,0),FALSE)
+N("311"),
  IF(AND(VALUE(LEFT($A368,3))=312,LEFT($G368,10)="Unincepted",$B368="G "),VLOOKUP(" ULO",_312_Table1,MATCH('312'!$N$16,_312_Table1_ColumnLookup,0),FALSE),
  IF(AND(VALUE(LEFT($A368,3))=312,LEFT($G368,10)="Unincepted",$B368="O "),VLOOKUP(" ULO",_312_Table1,MATCH('312'!$V$16,_312_Table1_ColumnLookup,0),FALSE),
  IF(AND(VALUE(LEFT($A368,3))=312,LEFT($G368,10)="Unincepted",$B368="Q "),VLOOKUP(" ULO",_312_Table1,MATCH('312'!$X$16,_312_Table1_ColumnLookup,0),FALSE),
  IF(AND(VALUE(LEFT($A368,3))=312,LEFT($G368,10)="Unincepted"),VLOOKUP(" ULO",_312_Table1,MATCH(LEFT($B368,1),_312_Table1_ColumnLookup,0),FALSE),
  IF(AND(VALUE(LEFT($A368,3))=312,LEFT($G368,5)="Total",$B368="G "),VLOOKUP('312'!$F$80,_312_Table1,MATCH('312'!$N$16,_312_Table1_ColumnLookup,0),FALSE),
  IF(AND(VALUE(LEFT($A368,3))=312,LEFT($G368,5)="Total",$B368="O "),VLOOKUP('312'!$F$80,_312_Table1,MATCH('312'!$V$16,_312_Table1_ColumnLookup,0),FALSE),
  IF(AND(VALUE(LEFT($A368,3))=312,LEFT($G368,5)="Total",$B368="Q "),VLOOKUP('312'!$F$80,_312_Table1,MATCH('312'!$X$16,_312_Table1_ColumnLookup,0),FALSE),
  IF(AND(VALUE(LEFT($A368,3))=312,LEFT($G368,5)="Total"),VLOOKUP('312'!$F$80,_312_Table1,MATCH(LEFT($B368,1),_312_Table1_ColumnLookup,0),FALSE),
  IF(AND(VALUE(LEFT($A368,3))=312,LEN($I368)=4,$B368="G"),VLOOKUP($I368,_312_Table1,MATCH('312'!$N$16,_312_Table1_ColumnLookup,0),FALSE),
  IF(AND(VALUE(LEFT($A368,3))=312,LEN($I368)=4,$B368="O"),VLOOKUP($I368,_312_Table1,MATCH('312'!$V$16,_312_Table1_ColumnLookup,0),FALSE),
  IF(AND(VALUE(LEFT($A368,3))=312,LEN($I368)=4,$B368="Q"),VLOOKUP($I368,_312_Table1,MATCH('312'!$X$16,_312_Table1_ColumnLookup,0),FALSE),
  IF(AND(VALUE(LEFT($A368,3))=312,LEN($I368)=4),VLOOKUP($I368,_312_Table1,MATCH(LEFT($B368,1),_312_Table1_ColumnLookup,0),FALSE)
+N("312"),
  IF(VALUE(LEFT($A368,3))=313,VLOOKUP(VALUE(MID($B368,2,1)),_313_Table1,MATCH(MID($B368,1,1),_313_Table1_ColumnLookup,0),FALSE)
+N("313"),
  IF(AND(VALUE(LEFT($A368,3))=314,LEN($B368)=3),VLOOKUP(VALUE(MID($B368,2,2)),_314_Table1,MATCH(MID($B368,1,1),_314_Table1_ColumnLookup,0),FALSE),
  IF(VALUE(LEFT($A368,3))=314,VLOOKUP(VALUE(MID($B368,2,1)),_314_Table1,MATCH(MID($B368,1,1),_314_Table1_ColumnLookup,0),FALSE)
+N("314"),
""))))))))))))))))))))))))</f>
        <v>0</v>
      </c>
      <c r="E368" s="238" t="e">
        <f>IF(AND(VALUE(LEFT($A368,3))=309,LEN($B368)=3),VLOOKUP(VALUE(MID($B368,2,2)),_309_Table2,MATCH(MID($B368,1,1),_309_Table2_ColumnLookup,0),FALSE),
  IF($C368="309 LCR SummaryA",OneYearSCR,IF($C368="309 LCR SummaryB",UltimateSCR,IF(VALUE(LEFT($A368,3))=309,VLOOKUP(VALUE(MID($B368,2,1)),_309_Table2,MATCH(MID($B368,1,1),_309_Table2_ColumnLookup,0),FALSE)
+N("309"),
  IF(VALUE(LEFT($A368,3))=310,VLOOKUP(VALUE(MID($B368,2,1)),_310_Table2,MATCH(MID($B368,1,1),_310_Table2_ColumnLookup,0),FALSE)
+N("310"),
  IF(AND(VALUE(LEFT($A368,3))=311,LEN($I368)=4),VLOOKUP($I368,_311_Table2,MATCH($B368,_311_Table2_ColumnLookup,0),FALSE),
  IF(AND(VALUE(LEFT($A368,3))=311,OR($B368="I2",$B368="J2",$B368="K2",$B368="L2")),VLOOKUP('311'!$G$58,_311_Table2,MATCH(MID($B368,1,1),_311_Table2_ColumnLookup,0),FALSE),
  IF(AND(VALUE(LEFT($A368,3))=311,RIGHT($B368,5)="Total"),VLOOKUP('311'!$G$59,_311_Table2,MATCH(MID($B368,1,1),_311_Table2_ColumnLookup,0),FALSE),
  IF(VALUE(LEFT($A368,3))=311,VLOOKUP(VALUE(MID($B368,2,1)),_311_Table2,MATCH(MID($B368,1,1),_311_Table2_ColumnLookup,0),FALSE)
+N("311"),
  IF(AND(VALUE(LEFT($A368,3))=312,LEFT($G368,10)="Unincepted",$B368="G "),VLOOKUP(" ULO",_312_Table2,MATCH('312'!$N$16,_312_Table2_ColumnLookup,0),FALSE),
  IF(AND(VALUE(LEFT($A368,3))=312,LEFT($G368,10)="Unincepted",$B368="O "),VLOOKUP(" ULO",_312_Table2,MATCH('312'!$V$16,_312_Table2_ColumnLookup,0),FALSE),
  IF(AND(VALUE(LEFT($A368,3))=312,LEFT($G368,10)="Unincepted",$B368="Q "),VLOOKUP(" ULO",_312_Table2,MATCH('312'!$X$16,_312_Table2_ColumnLookup,0),FALSE),
  IF(AND(VALUE(LEFT($A368,3))=312,LEFT($G368,10)="Unincepted"),VLOOKUP(" ULO",_312_Table2,MATCH(LEFT($B368,1),_312_Table2_ColumnLookup,0),FALSE),
  IF(AND(VALUE(LEFT($A368,3))=312,LEFT($G368,5)="Total",$B368="G "),VLOOKUP('312'!$F$80,_312_Table2,MATCH('312'!$N$16,_312_Table2_ColumnLookup,0),FALSE),
  IF(AND(VALUE(LEFT($A368,3))=312,LEFT($G368,5)="Total",$B368="O "),VLOOKUP('312'!$F$80,_312_Table2,MATCH('312'!$V$16,_312_Table2_ColumnLookup,0),FALSE),
  IF(AND(VALUE(LEFT($A368,3))=312,LEFT($G368,5)="Total",$B368="Q "),VLOOKUP('312'!$F$80,_312_Table2,MATCH('312'!$X$16,_312_Table2_ColumnLookup,0),FALSE),
  IF(AND(VALUE(LEFT($A368,3))=312,LEFT($G368,5)="Total"),VLOOKUP('312'!$F$80,_312_Table2,MATCH(LEFT($B368,1),_312_Table2_ColumnLookup,0),FALSE),
  IF(AND(VALUE(LEFT($A368,3))=312,LEN($I368)=4,$B368="G"),VLOOKUP($I368,_312_Table2,MATCH('312'!$N$16,_312_Table2_ColumnLookup,0),FALSE),
  IF(AND(VALUE(LEFT($A368,3))=312,LEN($I368)=4,$B368="O"),VLOOKUP($I368,_312_Table2,MATCH('312'!$V$16,_312_Table2_ColumnLookup,0),FALSE),
  IF(AND(VALUE(LEFT($A368,3))=312,LEN($I368)=4,$B368="Q"),VLOOKUP($I368,_312_Table2,MATCH('312'!$X$16,_312_Table2_ColumnLookup,0),FALSE),
  IF(AND(VALUE(LEFT($A368,3))=312,LEN($I368)=4),VLOOKUP($I368,_312_Table2,MATCH(LEFT($B368,1),_312_Table2_ColumnLookup,0),FALSE)
+N("312"),
  IF(VALUE(LEFT($A368,3))=313,VLOOKUP(VALUE(MID($B368,2,1)),_313_Table2,MATCH(MID($B368,1,1),_313_Table2_ColumnLookup,0),FALSE)
+N("313"),
  IF(AND(VALUE(LEFT($A368,3))=314,LEN($B368)=3),VLOOKUP(VALUE(MID($B368,2,2)),_314_Table2,MATCH(MID($B368,1,1),_314_Table2_ColumnLookup,0),FALSE),
  IF(VALUE(LEFT($A368,3))=314,VLOOKUP(VALUE(MID($B368,2,1)),_314_Table2,MATCH(MID($B368,1,1),_314_Table2_ColumnLookup,0),FALSE)
+N("314"),
""))))))))))))))))))))))))</f>
        <v>#NAME?</v>
      </c>
      <c r="F368" s="238" t="e">
        <f>IF(AND(VALUE(LEFT($A368,3))=309,LEN($B368)=3),VLOOKUP(VALUE(MID($B368,2,2)),_309_Table3,MATCH(MID($B368,1,1),_309_Table3_ColumnLookup,0),FALSE),
  IF($C368="309 LCR SummaryA",OneYearSCR,IF($C368="309 LCR SummaryB",UltimateSCR,IF(VALUE(LEFT($A368,3))=309,VLOOKUP(VALUE(MID($B368,2,1)),_309_Table3,MATCH(MID($B368,1,1),_309_Table3_ColumnLookup,0),FALSE)
+N("309"),
  IF(VALUE(LEFT($A368,3))=310,VLOOKUP(VALUE(MID($B368,2,1)),_310_Table3,MATCH(MID($B368,1,1),_310_Table3_ColumnLookup,0),FALSE)
+N("310"),
  IF(AND(VALUE(LEFT($A368,3))=311,LEN($I368)=4),VLOOKUP($I368,_311_Table3,MATCH($B368,_311_Table3_ColumnLookup,0),FALSE),
  IF(AND(VALUE(LEFT($A368,3))=311,OR($B368="I2",$B368="J2",$B368="K2",$B368="L2")),VLOOKUP('311'!$G$58,_311_Table3,MATCH(MID($B368,1,1),_311_Table3_ColumnLookup,0),FALSE),
  IF(AND(VALUE(LEFT($A368,3))=311,RIGHT($B368,5)="Total"),VLOOKUP('311'!$G$59,_311_Table3,MATCH(MID($B368,1,1),_311_Table3_ColumnLookup,0),FALSE),
  IF(VALUE(LEFT($A368,3))=311,VLOOKUP(VALUE(MID($B368,2,1)),_311_Table3,MATCH(MID($B368,1,1),_311_Table3_ColumnLookup,0),FALSE)
+N("311"),
  IF(AND(VALUE(LEFT($A368,3))=312,LEFT($G368,10)="Unincepted",$B368="G "),VLOOKUP(" ULO",_312_Table3,MATCH('312'!$N$16,_312_Table3_ColumnLookup,0),FALSE),
  IF(AND(VALUE(LEFT($A368,3))=312,LEFT($G368,10)="Unincepted",$B368="O "),VLOOKUP(" ULO",_312_Table3,MATCH('312'!$V$16,_312_Table3_ColumnLookup,0),FALSE),
  IF(AND(VALUE(LEFT($A368,3))=312,LEFT($G368,10)="Unincepted",$B368="Q "),VLOOKUP(" ULO",_312_Table3,MATCH('312'!$X$16,_312_Table3_ColumnLookup,0),FALSE),
  IF(AND(VALUE(LEFT($A368,3))=312,LEFT($G368,10)="Unincepted"),VLOOKUP(" ULO",_312_Table3,MATCH(LEFT($B368,1),_312_Table3_ColumnLookup,0),FALSE),
  IF(AND(VALUE(LEFT($A368,3))=312,LEFT($G368,5)="Total",$B368="G "),VLOOKUP('312'!$F$80,_312_Table3,MATCH('312'!$N$16,_312_Table3_ColumnLookup,0),FALSE),
  IF(AND(VALUE(LEFT($A368,3))=312,LEFT($G368,5)="Total",$B368="O "),VLOOKUP('312'!$F$80,_312_Table3,MATCH('312'!$V$16,_312_Table3_ColumnLookup,0),FALSE),
  IF(AND(VALUE(LEFT($A368,3))=312,LEFT($G368,5)="Total",$B368="Q "),VLOOKUP('312'!$F$80,_312_Table3,MATCH('312'!$X$16,_312_Table3_ColumnLookup,0),FALSE),
  IF(AND(VALUE(LEFT($A368,3))=312,LEFT($G368,5)="Total"),VLOOKUP('312'!$F$80,_312_Table3,MATCH(LEFT($B368,1),_312_Table3_ColumnLookup,0),FALSE),
  IF(AND(VALUE(LEFT($A368,3))=312,LEN($I368)=4,$B368="G"),VLOOKUP($I368,_312_Table3,MATCH('312'!$N$16,_312_Table3_ColumnLookup,0),FALSE),
  IF(AND(VALUE(LEFT($A368,3))=312,LEN($I368)=4,$B368="O"),VLOOKUP($I368,_312_Table3,MATCH('312'!$V$16,_312_Table3_ColumnLookup,0),FALSE),
  IF(AND(VALUE(LEFT($A368,3))=312,LEN($I368)=4,$B368="Q"),VLOOKUP($I368,_312_Table3,MATCH('312'!$X$16,_312_Table3_ColumnLookup,0),FALSE),
  IF(AND(VALUE(LEFT($A368,3))=312,LEN($I368)=4),VLOOKUP($I368,_312_Table3,MATCH(LEFT($B368,1),_312_Table3_ColumnLookup,0),FALSE)
+N("312"),
  IF(VALUE(LEFT($A368,3))=313,VLOOKUP(VALUE(MID($B368,2,1)),_313_Table3,MATCH(MID($B368,1,1),_313_Table3_ColumnLookup,0),FALSE)
+N("313"),
  IF(AND(VALUE(LEFT($A368,3))=314,LEN($B368)=3),VLOOKUP(VALUE(MID($B368,2,2)),_314_Table3,MATCH(MID($B368,1,1),_314_Table3_ColumnLookup,0),FALSE),
  IF(VALUE(LEFT($A368,3))=314,VLOOKUP(VALUE(MID($B368,2,1)),_314_Table3,MATCH(MID($B368,1,1),_314_Table3_ColumnLookup,0),FALSE)
+N("314"),
""))))))))))))))))))))))))</f>
        <v>#NAME?</v>
      </c>
      <c r="G368" t="s">
        <v>1151</v>
      </c>
      <c r="H368" s="321">
        <f>IFERROR(
IF(ISERROR($D368)=FALSE,$D368,IF(ISERROR($E368)=FALSE,$E368,IF(ISERROR($F368)=FALSE,$F368
+N("012 checkboxes"),
IF(
IF(OR(LEFT($A368,9)="Syndicate",LEFT($A368,12)="NewSyndicate"),VLOOKUP($A368,'012'!$J:$ZW,MATCH("Link to button",'012'!$J$1:$ZW$1,0),0)
+N("309 checkbox"),
IF($C368="309 LCR Summary0",VLOOKUP("Notes990",'309'!$P:$ZZ,MATCH("Link to button",'309'!$P$1:$ZZ$1,0),0)
+N("313 checkboxes"),
IF($C368="313 Financial Information0LcmVsScr",IF($C368="309 LCR Summary0",VLOOKUP("LcmVsScr",'309'!$N:$ZZ,MATCH("Link to button",'309'!$N$1:$ZZ$1,0),0),
IF($C368="313 Financial Information0LcrDocAttached",IF($C368="309 LCR Summary0",VLOOKUP("LcrDocAttached",'309'!$N:$ZZ,MATCH("Link to button",'309'!$N$1:$ZZ$1,0),
0)))))))=1,TRUE,FALSE)
))),"")</f>
        <v>0</v>
      </c>
      <c r="I368">
        <v>1999</v>
      </c>
    </row>
    <row r="369" spans="1:9" customFormat="1">
      <c r="A369" s="237" t="str">
        <f>VLOOKUP($G369,CSVLookups!$B:$R,MATCH(A$1,CSVLookups!$B$1:$R$1,0),FALSE)</f>
        <v>312 Projected Solvency II Technical Provisions at Time Zero</v>
      </c>
      <c r="B369" s="237" t="str">
        <f>VLOOKUP($G369,CSVLookups!$B:$R,MATCH(B$1,CSVLookups!$B$1:$R$1,0),FALSE)</f>
        <v>I</v>
      </c>
      <c r="C369" s="238" t="str">
        <f t="shared" si="6"/>
        <v>312 Projected Solvency II Technical Provisions at Time ZeroI1999</v>
      </c>
      <c r="D369" s="238">
        <f>IF(AND(VALUE(LEFT($A369,3))=309,LEN($B369)=3),VLOOKUP(VALUE(MID($B369,2,2)),_309_Table1,MATCH(MID($B369,1,1),_309_Table1_ColumnLookup,0),FALSE),
  IF($C369="309 LCR SummaryA",OneYearSCR,IF($C369="309 LCR SummaryB",UltimateSCR,IF(VALUE(LEFT($A369,3))=309,VLOOKUP(VALUE(MID($B369,2,1)),_309_Table1,MATCH(MID($B369,1,1),_309_Table1_ColumnLookup,0),FALSE)
+N("309"),
  IF(VALUE(LEFT($A369,3))=310,VLOOKUP(VALUE(MID($B369,2,1)),_310_Table1,MATCH(MID($B369,1,1),_310_Table1_ColumnLookup,0),FALSE)
+N("310"),
  IF(AND(VALUE(LEFT($A369,3))=311,LEN($I369)=4),VLOOKUP($I369,_311_Table1,MATCH($B369,_311_Table1_ColumnLookup,0),FALSE),
  IF(AND(VALUE(LEFT($A369,3))=311,OR($B369="I2",$B369="J2",$B369="K2",$B369="L2")),VLOOKUP('311'!$G$58,_311_Table1,MATCH(MID($B369,1,1),_311_Table1_ColumnLookup,0),FALSE),
  IF(AND(VALUE(LEFT($A369,3))=311,RIGHT($B369,5)="Total"),VLOOKUP('311'!$G$59,_311_Table1,MATCH(MID($B369,1,1),_311_Table1_ColumnLookup,0),FALSE),
  IF(VALUE(LEFT($A369,3))=311,VLOOKUP(VALUE(MID($B369,2,1)),_311_Table1,MATCH(MID($B369,1,1),_311_Table1_ColumnLookup,0),FALSE)
+N("311"),
  IF(AND(VALUE(LEFT($A369,3))=312,LEFT($G369,10)="Unincepted",$B369="G "),VLOOKUP(" ULO",_312_Table1,MATCH('312'!$N$16,_312_Table1_ColumnLookup,0),FALSE),
  IF(AND(VALUE(LEFT($A369,3))=312,LEFT($G369,10)="Unincepted",$B369="O "),VLOOKUP(" ULO",_312_Table1,MATCH('312'!$V$16,_312_Table1_ColumnLookup,0),FALSE),
  IF(AND(VALUE(LEFT($A369,3))=312,LEFT($G369,10)="Unincepted",$B369="Q "),VLOOKUP(" ULO",_312_Table1,MATCH('312'!$X$16,_312_Table1_ColumnLookup,0),FALSE),
  IF(AND(VALUE(LEFT($A369,3))=312,LEFT($G369,10)="Unincepted"),VLOOKUP(" ULO",_312_Table1,MATCH(LEFT($B369,1),_312_Table1_ColumnLookup,0),FALSE),
  IF(AND(VALUE(LEFT($A369,3))=312,LEFT($G369,5)="Total",$B369="G "),VLOOKUP('312'!$F$80,_312_Table1,MATCH('312'!$N$16,_312_Table1_ColumnLookup,0),FALSE),
  IF(AND(VALUE(LEFT($A369,3))=312,LEFT($G369,5)="Total",$B369="O "),VLOOKUP('312'!$F$80,_312_Table1,MATCH('312'!$V$16,_312_Table1_ColumnLookup,0),FALSE),
  IF(AND(VALUE(LEFT($A369,3))=312,LEFT($G369,5)="Total",$B369="Q "),VLOOKUP('312'!$F$80,_312_Table1,MATCH('312'!$X$16,_312_Table1_ColumnLookup,0),FALSE),
  IF(AND(VALUE(LEFT($A369,3))=312,LEFT($G369,5)="Total"),VLOOKUP('312'!$F$80,_312_Table1,MATCH(LEFT($B369,1),_312_Table1_ColumnLookup,0),FALSE),
  IF(AND(VALUE(LEFT($A369,3))=312,LEN($I369)=4,$B369="G"),VLOOKUP($I369,_312_Table1,MATCH('312'!$N$16,_312_Table1_ColumnLookup,0),FALSE),
  IF(AND(VALUE(LEFT($A369,3))=312,LEN($I369)=4,$B369="O"),VLOOKUP($I369,_312_Table1,MATCH('312'!$V$16,_312_Table1_ColumnLookup,0),FALSE),
  IF(AND(VALUE(LEFT($A369,3))=312,LEN($I369)=4,$B369="Q"),VLOOKUP($I369,_312_Table1,MATCH('312'!$X$16,_312_Table1_ColumnLookup,0),FALSE),
  IF(AND(VALUE(LEFT($A369,3))=312,LEN($I369)=4),VLOOKUP($I369,_312_Table1,MATCH(LEFT($B369,1),_312_Table1_ColumnLookup,0),FALSE)
+N("312"),
  IF(VALUE(LEFT($A369,3))=313,VLOOKUP(VALUE(MID($B369,2,1)),_313_Table1,MATCH(MID($B369,1,1),_313_Table1_ColumnLookup,0),FALSE)
+N("313"),
  IF(AND(VALUE(LEFT($A369,3))=314,LEN($B369)=3),VLOOKUP(VALUE(MID($B369,2,2)),_314_Table1,MATCH(MID($B369,1,1),_314_Table1_ColumnLookup,0),FALSE),
  IF(VALUE(LEFT($A369,3))=314,VLOOKUP(VALUE(MID($B369,2,1)),_314_Table1,MATCH(MID($B369,1,1),_314_Table1_ColumnLookup,0),FALSE)
+N("314"),
""))))))))))))))))))))))))</f>
        <v>0</v>
      </c>
      <c r="E369" s="238" t="e">
        <f>IF(AND(VALUE(LEFT($A369,3))=309,LEN($B369)=3),VLOOKUP(VALUE(MID($B369,2,2)),_309_Table2,MATCH(MID($B369,1,1),_309_Table2_ColumnLookup,0),FALSE),
  IF($C369="309 LCR SummaryA",OneYearSCR,IF($C369="309 LCR SummaryB",UltimateSCR,IF(VALUE(LEFT($A369,3))=309,VLOOKUP(VALUE(MID($B369,2,1)),_309_Table2,MATCH(MID($B369,1,1),_309_Table2_ColumnLookup,0),FALSE)
+N("309"),
  IF(VALUE(LEFT($A369,3))=310,VLOOKUP(VALUE(MID($B369,2,1)),_310_Table2,MATCH(MID($B369,1,1),_310_Table2_ColumnLookup,0),FALSE)
+N("310"),
  IF(AND(VALUE(LEFT($A369,3))=311,LEN($I369)=4),VLOOKUP($I369,_311_Table2,MATCH($B369,_311_Table2_ColumnLookup,0),FALSE),
  IF(AND(VALUE(LEFT($A369,3))=311,OR($B369="I2",$B369="J2",$B369="K2",$B369="L2")),VLOOKUP('311'!$G$58,_311_Table2,MATCH(MID($B369,1,1),_311_Table2_ColumnLookup,0),FALSE),
  IF(AND(VALUE(LEFT($A369,3))=311,RIGHT($B369,5)="Total"),VLOOKUP('311'!$G$59,_311_Table2,MATCH(MID($B369,1,1),_311_Table2_ColumnLookup,0),FALSE),
  IF(VALUE(LEFT($A369,3))=311,VLOOKUP(VALUE(MID($B369,2,1)),_311_Table2,MATCH(MID($B369,1,1),_311_Table2_ColumnLookup,0),FALSE)
+N("311"),
  IF(AND(VALUE(LEFT($A369,3))=312,LEFT($G369,10)="Unincepted",$B369="G "),VLOOKUP(" ULO",_312_Table2,MATCH('312'!$N$16,_312_Table2_ColumnLookup,0),FALSE),
  IF(AND(VALUE(LEFT($A369,3))=312,LEFT($G369,10)="Unincepted",$B369="O "),VLOOKUP(" ULO",_312_Table2,MATCH('312'!$V$16,_312_Table2_ColumnLookup,0),FALSE),
  IF(AND(VALUE(LEFT($A369,3))=312,LEFT($G369,10)="Unincepted",$B369="Q "),VLOOKUP(" ULO",_312_Table2,MATCH('312'!$X$16,_312_Table2_ColumnLookup,0),FALSE),
  IF(AND(VALUE(LEFT($A369,3))=312,LEFT($G369,10)="Unincepted"),VLOOKUP(" ULO",_312_Table2,MATCH(LEFT($B369,1),_312_Table2_ColumnLookup,0),FALSE),
  IF(AND(VALUE(LEFT($A369,3))=312,LEFT($G369,5)="Total",$B369="G "),VLOOKUP('312'!$F$80,_312_Table2,MATCH('312'!$N$16,_312_Table2_ColumnLookup,0),FALSE),
  IF(AND(VALUE(LEFT($A369,3))=312,LEFT($G369,5)="Total",$B369="O "),VLOOKUP('312'!$F$80,_312_Table2,MATCH('312'!$V$16,_312_Table2_ColumnLookup,0),FALSE),
  IF(AND(VALUE(LEFT($A369,3))=312,LEFT($G369,5)="Total",$B369="Q "),VLOOKUP('312'!$F$80,_312_Table2,MATCH('312'!$X$16,_312_Table2_ColumnLookup,0),FALSE),
  IF(AND(VALUE(LEFT($A369,3))=312,LEFT($G369,5)="Total"),VLOOKUP('312'!$F$80,_312_Table2,MATCH(LEFT($B369,1),_312_Table2_ColumnLookup,0),FALSE),
  IF(AND(VALUE(LEFT($A369,3))=312,LEN($I369)=4,$B369="G"),VLOOKUP($I369,_312_Table2,MATCH('312'!$N$16,_312_Table2_ColumnLookup,0),FALSE),
  IF(AND(VALUE(LEFT($A369,3))=312,LEN($I369)=4,$B369="O"),VLOOKUP($I369,_312_Table2,MATCH('312'!$V$16,_312_Table2_ColumnLookup,0),FALSE),
  IF(AND(VALUE(LEFT($A369,3))=312,LEN($I369)=4,$B369="Q"),VLOOKUP($I369,_312_Table2,MATCH('312'!$X$16,_312_Table2_ColumnLookup,0),FALSE),
  IF(AND(VALUE(LEFT($A369,3))=312,LEN($I369)=4),VLOOKUP($I369,_312_Table2,MATCH(LEFT($B369,1),_312_Table2_ColumnLookup,0),FALSE)
+N("312"),
  IF(VALUE(LEFT($A369,3))=313,VLOOKUP(VALUE(MID($B369,2,1)),_313_Table2,MATCH(MID($B369,1,1),_313_Table2_ColumnLookup,0),FALSE)
+N("313"),
  IF(AND(VALUE(LEFT($A369,3))=314,LEN($B369)=3),VLOOKUP(VALUE(MID($B369,2,2)),_314_Table2,MATCH(MID($B369,1,1),_314_Table2_ColumnLookup,0),FALSE),
  IF(VALUE(LEFT($A369,3))=314,VLOOKUP(VALUE(MID($B369,2,1)),_314_Table2,MATCH(MID($B369,1,1),_314_Table2_ColumnLookup,0),FALSE)
+N("314"),
""))))))))))))))))))))))))</f>
        <v>#NAME?</v>
      </c>
      <c r="F369" s="238" t="e">
        <f>IF(AND(VALUE(LEFT($A369,3))=309,LEN($B369)=3),VLOOKUP(VALUE(MID($B369,2,2)),_309_Table3,MATCH(MID($B369,1,1),_309_Table3_ColumnLookup,0),FALSE),
  IF($C369="309 LCR SummaryA",OneYearSCR,IF($C369="309 LCR SummaryB",UltimateSCR,IF(VALUE(LEFT($A369,3))=309,VLOOKUP(VALUE(MID($B369,2,1)),_309_Table3,MATCH(MID($B369,1,1),_309_Table3_ColumnLookup,0),FALSE)
+N("309"),
  IF(VALUE(LEFT($A369,3))=310,VLOOKUP(VALUE(MID($B369,2,1)),_310_Table3,MATCH(MID($B369,1,1),_310_Table3_ColumnLookup,0),FALSE)
+N("310"),
  IF(AND(VALUE(LEFT($A369,3))=311,LEN($I369)=4),VLOOKUP($I369,_311_Table3,MATCH($B369,_311_Table3_ColumnLookup,0),FALSE),
  IF(AND(VALUE(LEFT($A369,3))=311,OR($B369="I2",$B369="J2",$B369="K2",$B369="L2")),VLOOKUP('311'!$G$58,_311_Table3,MATCH(MID($B369,1,1),_311_Table3_ColumnLookup,0),FALSE),
  IF(AND(VALUE(LEFT($A369,3))=311,RIGHT($B369,5)="Total"),VLOOKUP('311'!$G$59,_311_Table3,MATCH(MID($B369,1,1),_311_Table3_ColumnLookup,0),FALSE),
  IF(VALUE(LEFT($A369,3))=311,VLOOKUP(VALUE(MID($B369,2,1)),_311_Table3,MATCH(MID($B369,1,1),_311_Table3_ColumnLookup,0),FALSE)
+N("311"),
  IF(AND(VALUE(LEFT($A369,3))=312,LEFT($G369,10)="Unincepted",$B369="G "),VLOOKUP(" ULO",_312_Table3,MATCH('312'!$N$16,_312_Table3_ColumnLookup,0),FALSE),
  IF(AND(VALUE(LEFT($A369,3))=312,LEFT($G369,10)="Unincepted",$B369="O "),VLOOKUP(" ULO",_312_Table3,MATCH('312'!$V$16,_312_Table3_ColumnLookup,0),FALSE),
  IF(AND(VALUE(LEFT($A369,3))=312,LEFT($G369,10)="Unincepted",$B369="Q "),VLOOKUP(" ULO",_312_Table3,MATCH('312'!$X$16,_312_Table3_ColumnLookup,0),FALSE),
  IF(AND(VALUE(LEFT($A369,3))=312,LEFT($G369,10)="Unincepted"),VLOOKUP(" ULO",_312_Table3,MATCH(LEFT($B369,1),_312_Table3_ColumnLookup,0),FALSE),
  IF(AND(VALUE(LEFT($A369,3))=312,LEFT($G369,5)="Total",$B369="G "),VLOOKUP('312'!$F$80,_312_Table3,MATCH('312'!$N$16,_312_Table3_ColumnLookup,0),FALSE),
  IF(AND(VALUE(LEFT($A369,3))=312,LEFT($G369,5)="Total",$B369="O "),VLOOKUP('312'!$F$80,_312_Table3,MATCH('312'!$V$16,_312_Table3_ColumnLookup,0),FALSE),
  IF(AND(VALUE(LEFT($A369,3))=312,LEFT($G369,5)="Total",$B369="Q "),VLOOKUP('312'!$F$80,_312_Table3,MATCH('312'!$X$16,_312_Table3_ColumnLookup,0),FALSE),
  IF(AND(VALUE(LEFT($A369,3))=312,LEFT($G369,5)="Total"),VLOOKUP('312'!$F$80,_312_Table3,MATCH(LEFT($B369,1),_312_Table3_ColumnLookup,0),FALSE),
  IF(AND(VALUE(LEFT($A369,3))=312,LEN($I369)=4,$B369="G"),VLOOKUP($I369,_312_Table3,MATCH('312'!$N$16,_312_Table3_ColumnLookup,0),FALSE),
  IF(AND(VALUE(LEFT($A369,3))=312,LEN($I369)=4,$B369="O"),VLOOKUP($I369,_312_Table3,MATCH('312'!$V$16,_312_Table3_ColumnLookup,0),FALSE),
  IF(AND(VALUE(LEFT($A369,3))=312,LEN($I369)=4,$B369="Q"),VLOOKUP($I369,_312_Table3,MATCH('312'!$X$16,_312_Table3_ColumnLookup,0),FALSE),
  IF(AND(VALUE(LEFT($A369,3))=312,LEN($I369)=4),VLOOKUP($I369,_312_Table3,MATCH(LEFT($B369,1),_312_Table3_ColumnLookup,0),FALSE)
+N("312"),
  IF(VALUE(LEFT($A369,3))=313,VLOOKUP(VALUE(MID($B369,2,1)),_313_Table3,MATCH(MID($B369,1,1),_313_Table3_ColumnLookup,0),FALSE)
+N("313"),
  IF(AND(VALUE(LEFT($A369,3))=314,LEN($B369)=3),VLOOKUP(VALUE(MID($B369,2,2)),_314_Table3,MATCH(MID($B369,1,1),_314_Table3_ColumnLookup,0),FALSE),
  IF(VALUE(LEFT($A369,3))=314,VLOOKUP(VALUE(MID($B369,2,1)),_314_Table3,MATCH(MID($B369,1,1),_314_Table3_ColumnLookup,0),FALSE)
+N("314"),
""))))))))))))))))))))))))</f>
        <v>#NAME?</v>
      </c>
      <c r="G369" t="s">
        <v>1152</v>
      </c>
      <c r="H369" s="321">
        <f>IFERROR(
IF(ISERROR($D369)=FALSE,$D369,IF(ISERROR($E369)=FALSE,$E369,IF(ISERROR($F369)=FALSE,$F369
+N("012 checkboxes"),
IF(
IF(OR(LEFT($A369,9)="Syndicate",LEFT($A369,12)="NewSyndicate"),VLOOKUP($A369,'012'!$J:$ZW,MATCH("Link to button",'012'!$J$1:$ZW$1,0),0)
+N("309 checkbox"),
IF($C369="309 LCR Summary0",VLOOKUP("Notes990",'309'!$P:$ZZ,MATCH("Link to button",'309'!$P$1:$ZZ$1,0),0)
+N("313 checkboxes"),
IF($C369="313 Financial Information0LcmVsScr",IF($C369="309 LCR Summary0",VLOOKUP("LcmVsScr",'309'!$N:$ZZ,MATCH("Link to button",'309'!$N$1:$ZZ$1,0),0),
IF($C369="313 Financial Information0LcrDocAttached",IF($C369="309 LCR Summary0",VLOOKUP("LcrDocAttached",'309'!$N:$ZZ,MATCH("Link to button",'309'!$N$1:$ZZ$1,0),
0)))))))=1,TRUE,FALSE)
))),"")</f>
        <v>0</v>
      </c>
      <c r="I369">
        <v>1999</v>
      </c>
    </row>
    <row r="370" spans="1:9" customFormat="1">
      <c r="A370" s="237" t="str">
        <f>VLOOKUP($G370,CSVLookups!$B:$R,MATCH(A$1,CSVLookups!$B$1:$R$1,0),FALSE)</f>
        <v>312 Projected Solvency II Technical Provisions at Time Zero</v>
      </c>
      <c r="B370" s="237" t="str">
        <f>VLOOKUP($G370,CSVLookups!$B:$R,MATCH(B$1,CSVLookups!$B$1:$R$1,0),FALSE)</f>
        <v>J</v>
      </c>
      <c r="C370" s="238" t="str">
        <f t="shared" si="6"/>
        <v>312 Projected Solvency II Technical Provisions at Time ZeroJ1999</v>
      </c>
      <c r="D370" s="238">
        <f>IF(AND(VALUE(LEFT($A370,3))=309,LEN($B370)=3),VLOOKUP(VALUE(MID($B370,2,2)),_309_Table1,MATCH(MID($B370,1,1),_309_Table1_ColumnLookup,0),FALSE),
  IF($C370="309 LCR SummaryA",OneYearSCR,IF($C370="309 LCR SummaryB",UltimateSCR,IF(VALUE(LEFT($A370,3))=309,VLOOKUP(VALUE(MID($B370,2,1)),_309_Table1,MATCH(MID($B370,1,1),_309_Table1_ColumnLookup,0),FALSE)
+N("309"),
  IF(VALUE(LEFT($A370,3))=310,VLOOKUP(VALUE(MID($B370,2,1)),_310_Table1,MATCH(MID($B370,1,1),_310_Table1_ColumnLookup,0),FALSE)
+N("310"),
  IF(AND(VALUE(LEFT($A370,3))=311,LEN($I370)=4),VLOOKUP($I370,_311_Table1,MATCH($B370,_311_Table1_ColumnLookup,0),FALSE),
  IF(AND(VALUE(LEFT($A370,3))=311,OR($B370="I2",$B370="J2",$B370="K2",$B370="L2")),VLOOKUP('311'!$G$58,_311_Table1,MATCH(MID($B370,1,1),_311_Table1_ColumnLookup,0),FALSE),
  IF(AND(VALUE(LEFT($A370,3))=311,RIGHT($B370,5)="Total"),VLOOKUP('311'!$G$59,_311_Table1,MATCH(MID($B370,1,1),_311_Table1_ColumnLookup,0),FALSE),
  IF(VALUE(LEFT($A370,3))=311,VLOOKUP(VALUE(MID($B370,2,1)),_311_Table1,MATCH(MID($B370,1,1),_311_Table1_ColumnLookup,0),FALSE)
+N("311"),
  IF(AND(VALUE(LEFT($A370,3))=312,LEFT($G370,10)="Unincepted",$B370="G "),VLOOKUP(" ULO",_312_Table1,MATCH('312'!$N$16,_312_Table1_ColumnLookup,0),FALSE),
  IF(AND(VALUE(LEFT($A370,3))=312,LEFT($G370,10)="Unincepted",$B370="O "),VLOOKUP(" ULO",_312_Table1,MATCH('312'!$V$16,_312_Table1_ColumnLookup,0),FALSE),
  IF(AND(VALUE(LEFT($A370,3))=312,LEFT($G370,10)="Unincepted",$B370="Q "),VLOOKUP(" ULO",_312_Table1,MATCH('312'!$X$16,_312_Table1_ColumnLookup,0),FALSE),
  IF(AND(VALUE(LEFT($A370,3))=312,LEFT($G370,10)="Unincepted"),VLOOKUP(" ULO",_312_Table1,MATCH(LEFT($B370,1),_312_Table1_ColumnLookup,0),FALSE),
  IF(AND(VALUE(LEFT($A370,3))=312,LEFT($G370,5)="Total",$B370="G "),VLOOKUP('312'!$F$80,_312_Table1,MATCH('312'!$N$16,_312_Table1_ColumnLookup,0),FALSE),
  IF(AND(VALUE(LEFT($A370,3))=312,LEFT($G370,5)="Total",$B370="O "),VLOOKUP('312'!$F$80,_312_Table1,MATCH('312'!$V$16,_312_Table1_ColumnLookup,0),FALSE),
  IF(AND(VALUE(LEFT($A370,3))=312,LEFT($G370,5)="Total",$B370="Q "),VLOOKUP('312'!$F$80,_312_Table1,MATCH('312'!$X$16,_312_Table1_ColumnLookup,0),FALSE),
  IF(AND(VALUE(LEFT($A370,3))=312,LEFT($G370,5)="Total"),VLOOKUP('312'!$F$80,_312_Table1,MATCH(LEFT($B370,1),_312_Table1_ColumnLookup,0),FALSE),
  IF(AND(VALUE(LEFT($A370,3))=312,LEN($I370)=4,$B370="G"),VLOOKUP($I370,_312_Table1,MATCH('312'!$N$16,_312_Table1_ColumnLookup,0),FALSE),
  IF(AND(VALUE(LEFT($A370,3))=312,LEN($I370)=4,$B370="O"),VLOOKUP($I370,_312_Table1,MATCH('312'!$V$16,_312_Table1_ColumnLookup,0),FALSE),
  IF(AND(VALUE(LEFT($A370,3))=312,LEN($I370)=4,$B370="Q"),VLOOKUP($I370,_312_Table1,MATCH('312'!$X$16,_312_Table1_ColumnLookup,0),FALSE),
  IF(AND(VALUE(LEFT($A370,3))=312,LEN($I370)=4),VLOOKUP($I370,_312_Table1,MATCH(LEFT($B370,1),_312_Table1_ColumnLookup,0),FALSE)
+N("312"),
  IF(VALUE(LEFT($A370,3))=313,VLOOKUP(VALUE(MID($B370,2,1)),_313_Table1,MATCH(MID($B370,1,1),_313_Table1_ColumnLookup,0),FALSE)
+N("313"),
  IF(AND(VALUE(LEFT($A370,3))=314,LEN($B370)=3),VLOOKUP(VALUE(MID($B370,2,2)),_314_Table1,MATCH(MID($B370,1,1),_314_Table1_ColumnLookup,0),FALSE),
  IF(VALUE(LEFT($A370,3))=314,VLOOKUP(VALUE(MID($B370,2,1)),_314_Table1,MATCH(MID($B370,1,1),_314_Table1_ColumnLookup,0),FALSE)
+N("314"),
""))))))))))))))))))))))))</f>
        <v>0</v>
      </c>
      <c r="E370" s="238" t="e">
        <f>IF(AND(VALUE(LEFT($A370,3))=309,LEN($B370)=3),VLOOKUP(VALUE(MID($B370,2,2)),_309_Table2,MATCH(MID($B370,1,1),_309_Table2_ColumnLookup,0),FALSE),
  IF($C370="309 LCR SummaryA",OneYearSCR,IF($C370="309 LCR SummaryB",UltimateSCR,IF(VALUE(LEFT($A370,3))=309,VLOOKUP(VALUE(MID($B370,2,1)),_309_Table2,MATCH(MID($B370,1,1),_309_Table2_ColumnLookup,0),FALSE)
+N("309"),
  IF(VALUE(LEFT($A370,3))=310,VLOOKUP(VALUE(MID($B370,2,1)),_310_Table2,MATCH(MID($B370,1,1),_310_Table2_ColumnLookup,0),FALSE)
+N("310"),
  IF(AND(VALUE(LEFT($A370,3))=311,LEN($I370)=4),VLOOKUP($I370,_311_Table2,MATCH($B370,_311_Table2_ColumnLookup,0),FALSE),
  IF(AND(VALUE(LEFT($A370,3))=311,OR($B370="I2",$B370="J2",$B370="K2",$B370="L2")),VLOOKUP('311'!$G$58,_311_Table2,MATCH(MID($B370,1,1),_311_Table2_ColumnLookup,0),FALSE),
  IF(AND(VALUE(LEFT($A370,3))=311,RIGHT($B370,5)="Total"),VLOOKUP('311'!$G$59,_311_Table2,MATCH(MID($B370,1,1),_311_Table2_ColumnLookup,0),FALSE),
  IF(VALUE(LEFT($A370,3))=311,VLOOKUP(VALUE(MID($B370,2,1)),_311_Table2,MATCH(MID($B370,1,1),_311_Table2_ColumnLookup,0),FALSE)
+N("311"),
  IF(AND(VALUE(LEFT($A370,3))=312,LEFT($G370,10)="Unincepted",$B370="G "),VLOOKUP(" ULO",_312_Table2,MATCH('312'!$N$16,_312_Table2_ColumnLookup,0),FALSE),
  IF(AND(VALUE(LEFT($A370,3))=312,LEFT($G370,10)="Unincepted",$B370="O "),VLOOKUP(" ULO",_312_Table2,MATCH('312'!$V$16,_312_Table2_ColumnLookup,0),FALSE),
  IF(AND(VALUE(LEFT($A370,3))=312,LEFT($G370,10)="Unincepted",$B370="Q "),VLOOKUP(" ULO",_312_Table2,MATCH('312'!$X$16,_312_Table2_ColumnLookup,0),FALSE),
  IF(AND(VALUE(LEFT($A370,3))=312,LEFT($G370,10)="Unincepted"),VLOOKUP(" ULO",_312_Table2,MATCH(LEFT($B370,1),_312_Table2_ColumnLookup,0),FALSE),
  IF(AND(VALUE(LEFT($A370,3))=312,LEFT($G370,5)="Total",$B370="G "),VLOOKUP('312'!$F$80,_312_Table2,MATCH('312'!$N$16,_312_Table2_ColumnLookup,0),FALSE),
  IF(AND(VALUE(LEFT($A370,3))=312,LEFT($G370,5)="Total",$B370="O "),VLOOKUP('312'!$F$80,_312_Table2,MATCH('312'!$V$16,_312_Table2_ColumnLookup,0),FALSE),
  IF(AND(VALUE(LEFT($A370,3))=312,LEFT($G370,5)="Total",$B370="Q "),VLOOKUP('312'!$F$80,_312_Table2,MATCH('312'!$X$16,_312_Table2_ColumnLookup,0),FALSE),
  IF(AND(VALUE(LEFT($A370,3))=312,LEFT($G370,5)="Total"),VLOOKUP('312'!$F$80,_312_Table2,MATCH(LEFT($B370,1),_312_Table2_ColumnLookup,0),FALSE),
  IF(AND(VALUE(LEFT($A370,3))=312,LEN($I370)=4,$B370="G"),VLOOKUP($I370,_312_Table2,MATCH('312'!$N$16,_312_Table2_ColumnLookup,0),FALSE),
  IF(AND(VALUE(LEFT($A370,3))=312,LEN($I370)=4,$B370="O"),VLOOKUP($I370,_312_Table2,MATCH('312'!$V$16,_312_Table2_ColumnLookup,0),FALSE),
  IF(AND(VALUE(LEFT($A370,3))=312,LEN($I370)=4,$B370="Q"),VLOOKUP($I370,_312_Table2,MATCH('312'!$X$16,_312_Table2_ColumnLookup,0),FALSE),
  IF(AND(VALUE(LEFT($A370,3))=312,LEN($I370)=4),VLOOKUP($I370,_312_Table2,MATCH(LEFT($B370,1),_312_Table2_ColumnLookup,0),FALSE)
+N("312"),
  IF(VALUE(LEFT($A370,3))=313,VLOOKUP(VALUE(MID($B370,2,1)),_313_Table2,MATCH(MID($B370,1,1),_313_Table2_ColumnLookup,0),FALSE)
+N("313"),
  IF(AND(VALUE(LEFT($A370,3))=314,LEN($B370)=3),VLOOKUP(VALUE(MID($B370,2,2)),_314_Table2,MATCH(MID($B370,1,1),_314_Table2_ColumnLookup,0),FALSE),
  IF(VALUE(LEFT($A370,3))=314,VLOOKUP(VALUE(MID($B370,2,1)),_314_Table2,MATCH(MID($B370,1,1),_314_Table2_ColumnLookup,0),FALSE)
+N("314"),
""))))))))))))))))))))))))</f>
        <v>#NAME?</v>
      </c>
      <c r="F370" s="238" t="e">
        <f>IF(AND(VALUE(LEFT($A370,3))=309,LEN($B370)=3),VLOOKUP(VALUE(MID($B370,2,2)),_309_Table3,MATCH(MID($B370,1,1),_309_Table3_ColumnLookup,0),FALSE),
  IF($C370="309 LCR SummaryA",OneYearSCR,IF($C370="309 LCR SummaryB",UltimateSCR,IF(VALUE(LEFT($A370,3))=309,VLOOKUP(VALUE(MID($B370,2,1)),_309_Table3,MATCH(MID($B370,1,1),_309_Table3_ColumnLookup,0),FALSE)
+N("309"),
  IF(VALUE(LEFT($A370,3))=310,VLOOKUP(VALUE(MID($B370,2,1)),_310_Table3,MATCH(MID($B370,1,1),_310_Table3_ColumnLookup,0),FALSE)
+N("310"),
  IF(AND(VALUE(LEFT($A370,3))=311,LEN($I370)=4),VLOOKUP($I370,_311_Table3,MATCH($B370,_311_Table3_ColumnLookup,0),FALSE),
  IF(AND(VALUE(LEFT($A370,3))=311,OR($B370="I2",$B370="J2",$B370="K2",$B370="L2")),VLOOKUP('311'!$G$58,_311_Table3,MATCH(MID($B370,1,1),_311_Table3_ColumnLookup,0),FALSE),
  IF(AND(VALUE(LEFT($A370,3))=311,RIGHT($B370,5)="Total"),VLOOKUP('311'!$G$59,_311_Table3,MATCH(MID($B370,1,1),_311_Table3_ColumnLookup,0),FALSE),
  IF(VALUE(LEFT($A370,3))=311,VLOOKUP(VALUE(MID($B370,2,1)),_311_Table3,MATCH(MID($B370,1,1),_311_Table3_ColumnLookup,0),FALSE)
+N("311"),
  IF(AND(VALUE(LEFT($A370,3))=312,LEFT($G370,10)="Unincepted",$B370="G "),VLOOKUP(" ULO",_312_Table3,MATCH('312'!$N$16,_312_Table3_ColumnLookup,0),FALSE),
  IF(AND(VALUE(LEFT($A370,3))=312,LEFT($G370,10)="Unincepted",$B370="O "),VLOOKUP(" ULO",_312_Table3,MATCH('312'!$V$16,_312_Table3_ColumnLookup,0),FALSE),
  IF(AND(VALUE(LEFT($A370,3))=312,LEFT($G370,10)="Unincepted",$B370="Q "),VLOOKUP(" ULO",_312_Table3,MATCH('312'!$X$16,_312_Table3_ColumnLookup,0),FALSE),
  IF(AND(VALUE(LEFT($A370,3))=312,LEFT($G370,10)="Unincepted"),VLOOKUP(" ULO",_312_Table3,MATCH(LEFT($B370,1),_312_Table3_ColumnLookup,0),FALSE),
  IF(AND(VALUE(LEFT($A370,3))=312,LEFT($G370,5)="Total",$B370="G "),VLOOKUP('312'!$F$80,_312_Table3,MATCH('312'!$N$16,_312_Table3_ColumnLookup,0),FALSE),
  IF(AND(VALUE(LEFT($A370,3))=312,LEFT($G370,5)="Total",$B370="O "),VLOOKUP('312'!$F$80,_312_Table3,MATCH('312'!$V$16,_312_Table3_ColumnLookup,0),FALSE),
  IF(AND(VALUE(LEFT($A370,3))=312,LEFT($G370,5)="Total",$B370="Q "),VLOOKUP('312'!$F$80,_312_Table3,MATCH('312'!$X$16,_312_Table3_ColumnLookup,0),FALSE),
  IF(AND(VALUE(LEFT($A370,3))=312,LEFT($G370,5)="Total"),VLOOKUP('312'!$F$80,_312_Table3,MATCH(LEFT($B370,1),_312_Table3_ColumnLookup,0),FALSE),
  IF(AND(VALUE(LEFT($A370,3))=312,LEN($I370)=4,$B370="G"),VLOOKUP($I370,_312_Table3,MATCH('312'!$N$16,_312_Table3_ColumnLookup,0),FALSE),
  IF(AND(VALUE(LEFT($A370,3))=312,LEN($I370)=4,$B370="O"),VLOOKUP($I370,_312_Table3,MATCH('312'!$V$16,_312_Table3_ColumnLookup,0),FALSE),
  IF(AND(VALUE(LEFT($A370,3))=312,LEN($I370)=4,$B370="Q"),VLOOKUP($I370,_312_Table3,MATCH('312'!$X$16,_312_Table3_ColumnLookup,0),FALSE),
  IF(AND(VALUE(LEFT($A370,3))=312,LEN($I370)=4),VLOOKUP($I370,_312_Table3,MATCH(LEFT($B370,1),_312_Table3_ColumnLookup,0),FALSE)
+N("312"),
  IF(VALUE(LEFT($A370,3))=313,VLOOKUP(VALUE(MID($B370,2,1)),_313_Table3,MATCH(MID($B370,1,1),_313_Table3_ColumnLookup,0),FALSE)
+N("313"),
  IF(AND(VALUE(LEFT($A370,3))=314,LEN($B370)=3),VLOOKUP(VALUE(MID($B370,2,2)),_314_Table3,MATCH(MID($B370,1,1),_314_Table3_ColumnLookup,0),FALSE),
  IF(VALUE(LEFT($A370,3))=314,VLOOKUP(VALUE(MID($B370,2,1)),_314_Table3,MATCH(MID($B370,1,1),_314_Table3_ColumnLookup,0),FALSE)
+N("314"),
""))))))))))))))))))))))))</f>
        <v>#NAME?</v>
      </c>
      <c r="G370" t="s">
        <v>1153</v>
      </c>
      <c r="H370" s="321">
        <f>IFERROR(
IF(ISERROR($D370)=FALSE,$D370,IF(ISERROR($E370)=FALSE,$E370,IF(ISERROR($F370)=FALSE,$F370
+N("012 checkboxes"),
IF(
IF(OR(LEFT($A370,9)="Syndicate",LEFT($A370,12)="NewSyndicate"),VLOOKUP($A370,'012'!$J:$ZW,MATCH("Link to button",'012'!$J$1:$ZW$1,0),0)
+N("309 checkbox"),
IF($C370="309 LCR Summary0",VLOOKUP("Notes990",'309'!$P:$ZZ,MATCH("Link to button",'309'!$P$1:$ZZ$1,0),0)
+N("313 checkboxes"),
IF($C370="313 Financial Information0LcmVsScr",IF($C370="309 LCR Summary0",VLOOKUP("LcmVsScr",'309'!$N:$ZZ,MATCH("Link to button",'309'!$N$1:$ZZ$1,0),0),
IF($C370="313 Financial Information0LcrDocAttached",IF($C370="309 LCR Summary0",VLOOKUP("LcrDocAttached",'309'!$N:$ZZ,MATCH("Link to button",'309'!$N$1:$ZZ$1,0),
0)))))))=1,TRUE,FALSE)
))),"")</f>
        <v>0</v>
      </c>
      <c r="I370">
        <v>1999</v>
      </c>
    </row>
    <row r="371" spans="1:9" customFormat="1">
      <c r="A371" s="237" t="str">
        <f>VLOOKUP($G371,CSVLookups!$B:$R,MATCH(A$1,CSVLookups!$B$1:$R$1,0),FALSE)</f>
        <v>312 Projected Solvency II Technical Provisions at Time Zero</v>
      </c>
      <c r="B371" s="237" t="str">
        <f>VLOOKUP($G371,CSVLookups!$B:$R,MATCH(B$1,CSVLookups!$B$1:$R$1,0),FALSE)</f>
        <v>K</v>
      </c>
      <c r="C371" s="238" t="str">
        <f t="shared" si="6"/>
        <v>312 Projected Solvency II Technical Provisions at Time ZeroK1999</v>
      </c>
      <c r="D371" s="238">
        <f>IF(AND(VALUE(LEFT($A371,3))=309,LEN($B371)=3),VLOOKUP(VALUE(MID($B371,2,2)),_309_Table1,MATCH(MID($B371,1,1),_309_Table1_ColumnLookup,0),FALSE),
  IF($C371="309 LCR SummaryA",OneYearSCR,IF($C371="309 LCR SummaryB",UltimateSCR,IF(VALUE(LEFT($A371,3))=309,VLOOKUP(VALUE(MID($B371,2,1)),_309_Table1,MATCH(MID($B371,1,1),_309_Table1_ColumnLookup,0),FALSE)
+N("309"),
  IF(VALUE(LEFT($A371,3))=310,VLOOKUP(VALUE(MID($B371,2,1)),_310_Table1,MATCH(MID($B371,1,1),_310_Table1_ColumnLookup,0),FALSE)
+N("310"),
  IF(AND(VALUE(LEFT($A371,3))=311,LEN($I371)=4),VLOOKUP($I371,_311_Table1,MATCH($B371,_311_Table1_ColumnLookup,0),FALSE),
  IF(AND(VALUE(LEFT($A371,3))=311,OR($B371="I2",$B371="J2",$B371="K2",$B371="L2")),VLOOKUP('311'!$G$58,_311_Table1,MATCH(MID($B371,1,1),_311_Table1_ColumnLookup,0),FALSE),
  IF(AND(VALUE(LEFT($A371,3))=311,RIGHT($B371,5)="Total"),VLOOKUP('311'!$G$59,_311_Table1,MATCH(MID($B371,1,1),_311_Table1_ColumnLookup,0),FALSE),
  IF(VALUE(LEFT($A371,3))=311,VLOOKUP(VALUE(MID($B371,2,1)),_311_Table1,MATCH(MID($B371,1,1),_311_Table1_ColumnLookup,0),FALSE)
+N("311"),
  IF(AND(VALUE(LEFT($A371,3))=312,LEFT($G371,10)="Unincepted",$B371="G "),VLOOKUP(" ULO",_312_Table1,MATCH('312'!$N$16,_312_Table1_ColumnLookup,0),FALSE),
  IF(AND(VALUE(LEFT($A371,3))=312,LEFT($G371,10)="Unincepted",$B371="O "),VLOOKUP(" ULO",_312_Table1,MATCH('312'!$V$16,_312_Table1_ColumnLookup,0),FALSE),
  IF(AND(VALUE(LEFT($A371,3))=312,LEFT($G371,10)="Unincepted",$B371="Q "),VLOOKUP(" ULO",_312_Table1,MATCH('312'!$X$16,_312_Table1_ColumnLookup,0),FALSE),
  IF(AND(VALUE(LEFT($A371,3))=312,LEFT($G371,10)="Unincepted"),VLOOKUP(" ULO",_312_Table1,MATCH(LEFT($B371,1),_312_Table1_ColumnLookup,0),FALSE),
  IF(AND(VALUE(LEFT($A371,3))=312,LEFT($G371,5)="Total",$B371="G "),VLOOKUP('312'!$F$80,_312_Table1,MATCH('312'!$N$16,_312_Table1_ColumnLookup,0),FALSE),
  IF(AND(VALUE(LEFT($A371,3))=312,LEFT($G371,5)="Total",$B371="O "),VLOOKUP('312'!$F$80,_312_Table1,MATCH('312'!$V$16,_312_Table1_ColumnLookup,0),FALSE),
  IF(AND(VALUE(LEFT($A371,3))=312,LEFT($G371,5)="Total",$B371="Q "),VLOOKUP('312'!$F$80,_312_Table1,MATCH('312'!$X$16,_312_Table1_ColumnLookup,0),FALSE),
  IF(AND(VALUE(LEFT($A371,3))=312,LEFT($G371,5)="Total"),VLOOKUP('312'!$F$80,_312_Table1,MATCH(LEFT($B371,1),_312_Table1_ColumnLookup,0),FALSE),
  IF(AND(VALUE(LEFT($A371,3))=312,LEN($I371)=4,$B371="G"),VLOOKUP($I371,_312_Table1,MATCH('312'!$N$16,_312_Table1_ColumnLookup,0),FALSE),
  IF(AND(VALUE(LEFT($A371,3))=312,LEN($I371)=4,$B371="O"),VLOOKUP($I371,_312_Table1,MATCH('312'!$V$16,_312_Table1_ColumnLookup,0),FALSE),
  IF(AND(VALUE(LEFT($A371,3))=312,LEN($I371)=4,$B371="Q"),VLOOKUP($I371,_312_Table1,MATCH('312'!$X$16,_312_Table1_ColumnLookup,0),FALSE),
  IF(AND(VALUE(LEFT($A371,3))=312,LEN($I371)=4),VLOOKUP($I371,_312_Table1,MATCH(LEFT($B371,1),_312_Table1_ColumnLookup,0),FALSE)
+N("312"),
  IF(VALUE(LEFT($A371,3))=313,VLOOKUP(VALUE(MID($B371,2,1)),_313_Table1,MATCH(MID($B371,1,1),_313_Table1_ColumnLookup,0),FALSE)
+N("313"),
  IF(AND(VALUE(LEFT($A371,3))=314,LEN($B371)=3),VLOOKUP(VALUE(MID($B371,2,2)),_314_Table1,MATCH(MID($B371,1,1),_314_Table1_ColumnLookup,0),FALSE),
  IF(VALUE(LEFT($A371,3))=314,VLOOKUP(VALUE(MID($B371,2,1)),_314_Table1,MATCH(MID($B371,1,1),_314_Table1_ColumnLookup,0),FALSE)
+N("314"),
""))))))))))))))))))))))))</f>
        <v>0</v>
      </c>
      <c r="E371" s="238" t="e">
        <f>IF(AND(VALUE(LEFT($A371,3))=309,LEN($B371)=3),VLOOKUP(VALUE(MID($B371,2,2)),_309_Table2,MATCH(MID($B371,1,1),_309_Table2_ColumnLookup,0),FALSE),
  IF($C371="309 LCR SummaryA",OneYearSCR,IF($C371="309 LCR SummaryB",UltimateSCR,IF(VALUE(LEFT($A371,3))=309,VLOOKUP(VALUE(MID($B371,2,1)),_309_Table2,MATCH(MID($B371,1,1),_309_Table2_ColumnLookup,0),FALSE)
+N("309"),
  IF(VALUE(LEFT($A371,3))=310,VLOOKUP(VALUE(MID($B371,2,1)),_310_Table2,MATCH(MID($B371,1,1),_310_Table2_ColumnLookup,0),FALSE)
+N("310"),
  IF(AND(VALUE(LEFT($A371,3))=311,LEN($I371)=4),VLOOKUP($I371,_311_Table2,MATCH($B371,_311_Table2_ColumnLookup,0),FALSE),
  IF(AND(VALUE(LEFT($A371,3))=311,OR($B371="I2",$B371="J2",$B371="K2",$B371="L2")),VLOOKUP('311'!$G$58,_311_Table2,MATCH(MID($B371,1,1),_311_Table2_ColumnLookup,0),FALSE),
  IF(AND(VALUE(LEFT($A371,3))=311,RIGHT($B371,5)="Total"),VLOOKUP('311'!$G$59,_311_Table2,MATCH(MID($B371,1,1),_311_Table2_ColumnLookup,0),FALSE),
  IF(VALUE(LEFT($A371,3))=311,VLOOKUP(VALUE(MID($B371,2,1)),_311_Table2,MATCH(MID($B371,1,1),_311_Table2_ColumnLookup,0),FALSE)
+N("311"),
  IF(AND(VALUE(LEFT($A371,3))=312,LEFT($G371,10)="Unincepted",$B371="G "),VLOOKUP(" ULO",_312_Table2,MATCH('312'!$N$16,_312_Table2_ColumnLookup,0),FALSE),
  IF(AND(VALUE(LEFT($A371,3))=312,LEFT($G371,10)="Unincepted",$B371="O "),VLOOKUP(" ULO",_312_Table2,MATCH('312'!$V$16,_312_Table2_ColumnLookup,0),FALSE),
  IF(AND(VALUE(LEFT($A371,3))=312,LEFT($G371,10)="Unincepted",$B371="Q "),VLOOKUP(" ULO",_312_Table2,MATCH('312'!$X$16,_312_Table2_ColumnLookup,0),FALSE),
  IF(AND(VALUE(LEFT($A371,3))=312,LEFT($G371,10)="Unincepted"),VLOOKUP(" ULO",_312_Table2,MATCH(LEFT($B371,1),_312_Table2_ColumnLookup,0),FALSE),
  IF(AND(VALUE(LEFT($A371,3))=312,LEFT($G371,5)="Total",$B371="G "),VLOOKUP('312'!$F$80,_312_Table2,MATCH('312'!$N$16,_312_Table2_ColumnLookup,0),FALSE),
  IF(AND(VALUE(LEFT($A371,3))=312,LEFT($G371,5)="Total",$B371="O "),VLOOKUP('312'!$F$80,_312_Table2,MATCH('312'!$V$16,_312_Table2_ColumnLookup,0),FALSE),
  IF(AND(VALUE(LEFT($A371,3))=312,LEFT($G371,5)="Total",$B371="Q "),VLOOKUP('312'!$F$80,_312_Table2,MATCH('312'!$X$16,_312_Table2_ColumnLookup,0),FALSE),
  IF(AND(VALUE(LEFT($A371,3))=312,LEFT($G371,5)="Total"),VLOOKUP('312'!$F$80,_312_Table2,MATCH(LEFT($B371,1),_312_Table2_ColumnLookup,0),FALSE),
  IF(AND(VALUE(LEFT($A371,3))=312,LEN($I371)=4,$B371="G"),VLOOKUP($I371,_312_Table2,MATCH('312'!$N$16,_312_Table2_ColumnLookup,0),FALSE),
  IF(AND(VALUE(LEFT($A371,3))=312,LEN($I371)=4,$B371="O"),VLOOKUP($I371,_312_Table2,MATCH('312'!$V$16,_312_Table2_ColumnLookup,0),FALSE),
  IF(AND(VALUE(LEFT($A371,3))=312,LEN($I371)=4,$B371="Q"),VLOOKUP($I371,_312_Table2,MATCH('312'!$X$16,_312_Table2_ColumnLookup,0),FALSE),
  IF(AND(VALUE(LEFT($A371,3))=312,LEN($I371)=4),VLOOKUP($I371,_312_Table2,MATCH(LEFT($B371,1),_312_Table2_ColumnLookup,0),FALSE)
+N("312"),
  IF(VALUE(LEFT($A371,3))=313,VLOOKUP(VALUE(MID($B371,2,1)),_313_Table2,MATCH(MID($B371,1,1),_313_Table2_ColumnLookup,0),FALSE)
+N("313"),
  IF(AND(VALUE(LEFT($A371,3))=314,LEN($B371)=3),VLOOKUP(VALUE(MID($B371,2,2)),_314_Table2,MATCH(MID($B371,1,1),_314_Table2_ColumnLookup,0),FALSE),
  IF(VALUE(LEFT($A371,3))=314,VLOOKUP(VALUE(MID($B371,2,1)),_314_Table2,MATCH(MID($B371,1,1),_314_Table2_ColumnLookup,0),FALSE)
+N("314"),
""))))))))))))))))))))))))</f>
        <v>#NAME?</v>
      </c>
      <c r="F371" s="238" t="e">
        <f>IF(AND(VALUE(LEFT($A371,3))=309,LEN($B371)=3),VLOOKUP(VALUE(MID($B371,2,2)),_309_Table3,MATCH(MID($B371,1,1),_309_Table3_ColumnLookup,0),FALSE),
  IF($C371="309 LCR SummaryA",OneYearSCR,IF($C371="309 LCR SummaryB",UltimateSCR,IF(VALUE(LEFT($A371,3))=309,VLOOKUP(VALUE(MID($B371,2,1)),_309_Table3,MATCH(MID($B371,1,1),_309_Table3_ColumnLookup,0),FALSE)
+N("309"),
  IF(VALUE(LEFT($A371,3))=310,VLOOKUP(VALUE(MID($B371,2,1)),_310_Table3,MATCH(MID($B371,1,1),_310_Table3_ColumnLookup,0),FALSE)
+N("310"),
  IF(AND(VALUE(LEFT($A371,3))=311,LEN($I371)=4),VLOOKUP($I371,_311_Table3,MATCH($B371,_311_Table3_ColumnLookup,0),FALSE),
  IF(AND(VALUE(LEFT($A371,3))=311,OR($B371="I2",$B371="J2",$B371="K2",$B371="L2")),VLOOKUP('311'!$G$58,_311_Table3,MATCH(MID($B371,1,1),_311_Table3_ColumnLookup,0),FALSE),
  IF(AND(VALUE(LEFT($A371,3))=311,RIGHT($B371,5)="Total"),VLOOKUP('311'!$G$59,_311_Table3,MATCH(MID($B371,1,1),_311_Table3_ColumnLookup,0),FALSE),
  IF(VALUE(LEFT($A371,3))=311,VLOOKUP(VALUE(MID($B371,2,1)),_311_Table3,MATCH(MID($B371,1,1),_311_Table3_ColumnLookup,0),FALSE)
+N("311"),
  IF(AND(VALUE(LEFT($A371,3))=312,LEFT($G371,10)="Unincepted",$B371="G "),VLOOKUP(" ULO",_312_Table3,MATCH('312'!$N$16,_312_Table3_ColumnLookup,0),FALSE),
  IF(AND(VALUE(LEFT($A371,3))=312,LEFT($G371,10)="Unincepted",$B371="O "),VLOOKUP(" ULO",_312_Table3,MATCH('312'!$V$16,_312_Table3_ColumnLookup,0),FALSE),
  IF(AND(VALUE(LEFT($A371,3))=312,LEFT($G371,10)="Unincepted",$B371="Q "),VLOOKUP(" ULO",_312_Table3,MATCH('312'!$X$16,_312_Table3_ColumnLookup,0),FALSE),
  IF(AND(VALUE(LEFT($A371,3))=312,LEFT($G371,10)="Unincepted"),VLOOKUP(" ULO",_312_Table3,MATCH(LEFT($B371,1),_312_Table3_ColumnLookup,0),FALSE),
  IF(AND(VALUE(LEFT($A371,3))=312,LEFT($G371,5)="Total",$B371="G "),VLOOKUP('312'!$F$80,_312_Table3,MATCH('312'!$N$16,_312_Table3_ColumnLookup,0),FALSE),
  IF(AND(VALUE(LEFT($A371,3))=312,LEFT($G371,5)="Total",$B371="O "),VLOOKUP('312'!$F$80,_312_Table3,MATCH('312'!$V$16,_312_Table3_ColumnLookup,0),FALSE),
  IF(AND(VALUE(LEFT($A371,3))=312,LEFT($G371,5)="Total",$B371="Q "),VLOOKUP('312'!$F$80,_312_Table3,MATCH('312'!$X$16,_312_Table3_ColumnLookup,0),FALSE),
  IF(AND(VALUE(LEFT($A371,3))=312,LEFT($G371,5)="Total"),VLOOKUP('312'!$F$80,_312_Table3,MATCH(LEFT($B371,1),_312_Table3_ColumnLookup,0),FALSE),
  IF(AND(VALUE(LEFT($A371,3))=312,LEN($I371)=4,$B371="G"),VLOOKUP($I371,_312_Table3,MATCH('312'!$N$16,_312_Table3_ColumnLookup,0),FALSE),
  IF(AND(VALUE(LEFT($A371,3))=312,LEN($I371)=4,$B371="O"),VLOOKUP($I371,_312_Table3,MATCH('312'!$V$16,_312_Table3_ColumnLookup,0),FALSE),
  IF(AND(VALUE(LEFT($A371,3))=312,LEN($I371)=4,$B371="Q"),VLOOKUP($I371,_312_Table3,MATCH('312'!$X$16,_312_Table3_ColumnLookup,0),FALSE),
  IF(AND(VALUE(LEFT($A371,3))=312,LEN($I371)=4),VLOOKUP($I371,_312_Table3,MATCH(LEFT($B371,1),_312_Table3_ColumnLookup,0),FALSE)
+N("312"),
  IF(VALUE(LEFT($A371,3))=313,VLOOKUP(VALUE(MID($B371,2,1)),_313_Table3,MATCH(MID($B371,1,1),_313_Table3_ColumnLookup,0),FALSE)
+N("313"),
  IF(AND(VALUE(LEFT($A371,3))=314,LEN($B371)=3),VLOOKUP(VALUE(MID($B371,2,2)),_314_Table3,MATCH(MID($B371,1,1),_314_Table3_ColumnLookup,0),FALSE),
  IF(VALUE(LEFT($A371,3))=314,VLOOKUP(VALUE(MID($B371,2,1)),_314_Table3,MATCH(MID($B371,1,1),_314_Table3_ColumnLookup,0),FALSE)
+N("314"),
""))))))))))))))))))))))))</f>
        <v>#NAME?</v>
      </c>
      <c r="G371" t="s">
        <v>1154</v>
      </c>
      <c r="H371" s="321">
        <f>IFERROR(
IF(ISERROR($D371)=FALSE,$D371,IF(ISERROR($E371)=FALSE,$E371,IF(ISERROR($F371)=FALSE,$F371
+N("012 checkboxes"),
IF(
IF(OR(LEFT($A371,9)="Syndicate",LEFT($A371,12)="NewSyndicate"),VLOOKUP($A371,'012'!$J:$ZW,MATCH("Link to button",'012'!$J$1:$ZW$1,0),0)
+N("309 checkbox"),
IF($C371="309 LCR Summary0",VLOOKUP("Notes990",'309'!$P:$ZZ,MATCH("Link to button",'309'!$P$1:$ZZ$1,0),0)
+N("313 checkboxes"),
IF($C371="313 Financial Information0LcmVsScr",IF($C371="309 LCR Summary0",VLOOKUP("LcmVsScr",'309'!$N:$ZZ,MATCH("Link to button",'309'!$N$1:$ZZ$1,0),0),
IF($C371="313 Financial Information0LcrDocAttached",IF($C371="309 LCR Summary0",VLOOKUP("LcrDocAttached",'309'!$N:$ZZ,MATCH("Link to button",'309'!$N$1:$ZZ$1,0),
0)))))))=1,TRUE,FALSE)
))),"")</f>
        <v>0</v>
      </c>
      <c r="I371">
        <v>1999</v>
      </c>
    </row>
    <row r="372" spans="1:9" customFormat="1">
      <c r="A372" s="237" t="str">
        <f>VLOOKUP($G372,CSVLookups!$B:$R,MATCH(A$1,CSVLookups!$B$1:$R$1,0),FALSE)</f>
        <v>312 Projected Solvency II Technical Provisions at Time Zero</v>
      </c>
      <c r="B372" s="237" t="str">
        <f>VLOOKUP($G372,CSVLookups!$B:$R,MATCH(B$1,CSVLookups!$B$1:$R$1,0),FALSE)</f>
        <v>L</v>
      </c>
      <c r="C372" s="238" t="str">
        <f t="shared" si="6"/>
        <v>312 Projected Solvency II Technical Provisions at Time ZeroL1999</v>
      </c>
      <c r="D372" s="238">
        <f>IF(AND(VALUE(LEFT($A372,3))=309,LEN($B372)=3),VLOOKUP(VALUE(MID($B372,2,2)),_309_Table1,MATCH(MID($B372,1,1),_309_Table1_ColumnLookup,0),FALSE),
  IF($C372="309 LCR SummaryA",OneYearSCR,IF($C372="309 LCR SummaryB",UltimateSCR,IF(VALUE(LEFT($A372,3))=309,VLOOKUP(VALUE(MID($B372,2,1)),_309_Table1,MATCH(MID($B372,1,1),_309_Table1_ColumnLookup,0),FALSE)
+N("309"),
  IF(VALUE(LEFT($A372,3))=310,VLOOKUP(VALUE(MID($B372,2,1)),_310_Table1,MATCH(MID($B372,1,1),_310_Table1_ColumnLookup,0),FALSE)
+N("310"),
  IF(AND(VALUE(LEFT($A372,3))=311,LEN($I372)=4),VLOOKUP($I372,_311_Table1,MATCH($B372,_311_Table1_ColumnLookup,0),FALSE),
  IF(AND(VALUE(LEFT($A372,3))=311,OR($B372="I2",$B372="J2",$B372="K2",$B372="L2")),VLOOKUP('311'!$G$58,_311_Table1,MATCH(MID($B372,1,1),_311_Table1_ColumnLookup,0),FALSE),
  IF(AND(VALUE(LEFT($A372,3))=311,RIGHT($B372,5)="Total"),VLOOKUP('311'!$G$59,_311_Table1,MATCH(MID($B372,1,1),_311_Table1_ColumnLookup,0),FALSE),
  IF(VALUE(LEFT($A372,3))=311,VLOOKUP(VALUE(MID($B372,2,1)),_311_Table1,MATCH(MID($B372,1,1),_311_Table1_ColumnLookup,0),FALSE)
+N("311"),
  IF(AND(VALUE(LEFT($A372,3))=312,LEFT($G372,10)="Unincepted",$B372="G "),VLOOKUP(" ULO",_312_Table1,MATCH('312'!$N$16,_312_Table1_ColumnLookup,0),FALSE),
  IF(AND(VALUE(LEFT($A372,3))=312,LEFT($G372,10)="Unincepted",$B372="O "),VLOOKUP(" ULO",_312_Table1,MATCH('312'!$V$16,_312_Table1_ColumnLookup,0),FALSE),
  IF(AND(VALUE(LEFT($A372,3))=312,LEFT($G372,10)="Unincepted",$B372="Q "),VLOOKUP(" ULO",_312_Table1,MATCH('312'!$X$16,_312_Table1_ColumnLookup,0),FALSE),
  IF(AND(VALUE(LEFT($A372,3))=312,LEFT($G372,10)="Unincepted"),VLOOKUP(" ULO",_312_Table1,MATCH(LEFT($B372,1),_312_Table1_ColumnLookup,0),FALSE),
  IF(AND(VALUE(LEFT($A372,3))=312,LEFT($G372,5)="Total",$B372="G "),VLOOKUP('312'!$F$80,_312_Table1,MATCH('312'!$N$16,_312_Table1_ColumnLookup,0),FALSE),
  IF(AND(VALUE(LEFT($A372,3))=312,LEFT($G372,5)="Total",$B372="O "),VLOOKUP('312'!$F$80,_312_Table1,MATCH('312'!$V$16,_312_Table1_ColumnLookup,0),FALSE),
  IF(AND(VALUE(LEFT($A372,3))=312,LEFT($G372,5)="Total",$B372="Q "),VLOOKUP('312'!$F$80,_312_Table1,MATCH('312'!$X$16,_312_Table1_ColumnLookup,0),FALSE),
  IF(AND(VALUE(LEFT($A372,3))=312,LEFT($G372,5)="Total"),VLOOKUP('312'!$F$80,_312_Table1,MATCH(LEFT($B372,1),_312_Table1_ColumnLookup,0),FALSE),
  IF(AND(VALUE(LEFT($A372,3))=312,LEN($I372)=4,$B372="G"),VLOOKUP($I372,_312_Table1,MATCH('312'!$N$16,_312_Table1_ColumnLookup,0),FALSE),
  IF(AND(VALUE(LEFT($A372,3))=312,LEN($I372)=4,$B372="O"),VLOOKUP($I372,_312_Table1,MATCH('312'!$V$16,_312_Table1_ColumnLookup,0),FALSE),
  IF(AND(VALUE(LEFT($A372,3))=312,LEN($I372)=4,$B372="Q"),VLOOKUP($I372,_312_Table1,MATCH('312'!$X$16,_312_Table1_ColumnLookup,0),FALSE),
  IF(AND(VALUE(LEFT($A372,3))=312,LEN($I372)=4),VLOOKUP($I372,_312_Table1,MATCH(LEFT($B372,1),_312_Table1_ColumnLookup,0),FALSE)
+N("312"),
  IF(VALUE(LEFT($A372,3))=313,VLOOKUP(VALUE(MID($B372,2,1)),_313_Table1,MATCH(MID($B372,1,1),_313_Table1_ColumnLookup,0),FALSE)
+N("313"),
  IF(AND(VALUE(LEFT($A372,3))=314,LEN($B372)=3),VLOOKUP(VALUE(MID($B372,2,2)),_314_Table1,MATCH(MID($B372,1,1),_314_Table1_ColumnLookup,0),FALSE),
  IF(VALUE(LEFT($A372,3))=314,VLOOKUP(VALUE(MID($B372,2,1)),_314_Table1,MATCH(MID($B372,1,1),_314_Table1_ColumnLookup,0),FALSE)
+N("314"),
""))))))))))))))))))))))))</f>
        <v>0</v>
      </c>
      <c r="E372" s="238" t="e">
        <f>IF(AND(VALUE(LEFT($A372,3))=309,LEN($B372)=3),VLOOKUP(VALUE(MID($B372,2,2)),_309_Table2,MATCH(MID($B372,1,1),_309_Table2_ColumnLookup,0),FALSE),
  IF($C372="309 LCR SummaryA",OneYearSCR,IF($C372="309 LCR SummaryB",UltimateSCR,IF(VALUE(LEFT($A372,3))=309,VLOOKUP(VALUE(MID($B372,2,1)),_309_Table2,MATCH(MID($B372,1,1),_309_Table2_ColumnLookup,0),FALSE)
+N("309"),
  IF(VALUE(LEFT($A372,3))=310,VLOOKUP(VALUE(MID($B372,2,1)),_310_Table2,MATCH(MID($B372,1,1),_310_Table2_ColumnLookup,0),FALSE)
+N("310"),
  IF(AND(VALUE(LEFT($A372,3))=311,LEN($I372)=4),VLOOKUP($I372,_311_Table2,MATCH($B372,_311_Table2_ColumnLookup,0),FALSE),
  IF(AND(VALUE(LEFT($A372,3))=311,OR($B372="I2",$B372="J2",$B372="K2",$B372="L2")),VLOOKUP('311'!$G$58,_311_Table2,MATCH(MID($B372,1,1),_311_Table2_ColumnLookup,0),FALSE),
  IF(AND(VALUE(LEFT($A372,3))=311,RIGHT($B372,5)="Total"),VLOOKUP('311'!$G$59,_311_Table2,MATCH(MID($B372,1,1),_311_Table2_ColumnLookup,0),FALSE),
  IF(VALUE(LEFT($A372,3))=311,VLOOKUP(VALUE(MID($B372,2,1)),_311_Table2,MATCH(MID($B372,1,1),_311_Table2_ColumnLookup,0),FALSE)
+N("311"),
  IF(AND(VALUE(LEFT($A372,3))=312,LEFT($G372,10)="Unincepted",$B372="G "),VLOOKUP(" ULO",_312_Table2,MATCH('312'!$N$16,_312_Table2_ColumnLookup,0),FALSE),
  IF(AND(VALUE(LEFT($A372,3))=312,LEFT($G372,10)="Unincepted",$B372="O "),VLOOKUP(" ULO",_312_Table2,MATCH('312'!$V$16,_312_Table2_ColumnLookup,0),FALSE),
  IF(AND(VALUE(LEFT($A372,3))=312,LEFT($G372,10)="Unincepted",$B372="Q "),VLOOKUP(" ULO",_312_Table2,MATCH('312'!$X$16,_312_Table2_ColumnLookup,0),FALSE),
  IF(AND(VALUE(LEFT($A372,3))=312,LEFT($G372,10)="Unincepted"),VLOOKUP(" ULO",_312_Table2,MATCH(LEFT($B372,1),_312_Table2_ColumnLookup,0),FALSE),
  IF(AND(VALUE(LEFT($A372,3))=312,LEFT($G372,5)="Total",$B372="G "),VLOOKUP('312'!$F$80,_312_Table2,MATCH('312'!$N$16,_312_Table2_ColumnLookup,0),FALSE),
  IF(AND(VALUE(LEFT($A372,3))=312,LEFT($G372,5)="Total",$B372="O "),VLOOKUP('312'!$F$80,_312_Table2,MATCH('312'!$V$16,_312_Table2_ColumnLookup,0),FALSE),
  IF(AND(VALUE(LEFT($A372,3))=312,LEFT($G372,5)="Total",$B372="Q "),VLOOKUP('312'!$F$80,_312_Table2,MATCH('312'!$X$16,_312_Table2_ColumnLookup,0),FALSE),
  IF(AND(VALUE(LEFT($A372,3))=312,LEFT($G372,5)="Total"),VLOOKUP('312'!$F$80,_312_Table2,MATCH(LEFT($B372,1),_312_Table2_ColumnLookup,0),FALSE),
  IF(AND(VALUE(LEFT($A372,3))=312,LEN($I372)=4,$B372="G"),VLOOKUP($I372,_312_Table2,MATCH('312'!$N$16,_312_Table2_ColumnLookup,0),FALSE),
  IF(AND(VALUE(LEFT($A372,3))=312,LEN($I372)=4,$B372="O"),VLOOKUP($I372,_312_Table2,MATCH('312'!$V$16,_312_Table2_ColumnLookup,0),FALSE),
  IF(AND(VALUE(LEFT($A372,3))=312,LEN($I372)=4,$B372="Q"),VLOOKUP($I372,_312_Table2,MATCH('312'!$X$16,_312_Table2_ColumnLookup,0),FALSE),
  IF(AND(VALUE(LEFT($A372,3))=312,LEN($I372)=4),VLOOKUP($I372,_312_Table2,MATCH(LEFT($B372,1),_312_Table2_ColumnLookup,0),FALSE)
+N("312"),
  IF(VALUE(LEFT($A372,3))=313,VLOOKUP(VALUE(MID($B372,2,1)),_313_Table2,MATCH(MID($B372,1,1),_313_Table2_ColumnLookup,0),FALSE)
+N("313"),
  IF(AND(VALUE(LEFT($A372,3))=314,LEN($B372)=3),VLOOKUP(VALUE(MID($B372,2,2)),_314_Table2,MATCH(MID($B372,1,1),_314_Table2_ColumnLookup,0),FALSE),
  IF(VALUE(LEFT($A372,3))=314,VLOOKUP(VALUE(MID($B372,2,1)),_314_Table2,MATCH(MID($B372,1,1),_314_Table2_ColumnLookup,0),FALSE)
+N("314"),
""))))))))))))))))))))))))</f>
        <v>#NAME?</v>
      </c>
      <c r="F372" s="238" t="e">
        <f>IF(AND(VALUE(LEFT($A372,3))=309,LEN($B372)=3),VLOOKUP(VALUE(MID($B372,2,2)),_309_Table3,MATCH(MID($B372,1,1),_309_Table3_ColumnLookup,0),FALSE),
  IF($C372="309 LCR SummaryA",OneYearSCR,IF($C372="309 LCR SummaryB",UltimateSCR,IF(VALUE(LEFT($A372,3))=309,VLOOKUP(VALUE(MID($B372,2,1)),_309_Table3,MATCH(MID($B372,1,1),_309_Table3_ColumnLookup,0),FALSE)
+N("309"),
  IF(VALUE(LEFT($A372,3))=310,VLOOKUP(VALUE(MID($B372,2,1)),_310_Table3,MATCH(MID($B372,1,1),_310_Table3_ColumnLookup,0),FALSE)
+N("310"),
  IF(AND(VALUE(LEFT($A372,3))=311,LEN($I372)=4),VLOOKUP($I372,_311_Table3,MATCH($B372,_311_Table3_ColumnLookup,0),FALSE),
  IF(AND(VALUE(LEFT($A372,3))=311,OR($B372="I2",$B372="J2",$B372="K2",$B372="L2")),VLOOKUP('311'!$G$58,_311_Table3,MATCH(MID($B372,1,1),_311_Table3_ColumnLookup,0),FALSE),
  IF(AND(VALUE(LEFT($A372,3))=311,RIGHT($B372,5)="Total"),VLOOKUP('311'!$G$59,_311_Table3,MATCH(MID($B372,1,1),_311_Table3_ColumnLookup,0),FALSE),
  IF(VALUE(LEFT($A372,3))=311,VLOOKUP(VALUE(MID($B372,2,1)),_311_Table3,MATCH(MID($B372,1,1),_311_Table3_ColumnLookup,0),FALSE)
+N("311"),
  IF(AND(VALUE(LEFT($A372,3))=312,LEFT($G372,10)="Unincepted",$B372="G "),VLOOKUP(" ULO",_312_Table3,MATCH('312'!$N$16,_312_Table3_ColumnLookup,0),FALSE),
  IF(AND(VALUE(LEFT($A372,3))=312,LEFT($G372,10)="Unincepted",$B372="O "),VLOOKUP(" ULO",_312_Table3,MATCH('312'!$V$16,_312_Table3_ColumnLookup,0),FALSE),
  IF(AND(VALUE(LEFT($A372,3))=312,LEFT($G372,10)="Unincepted",$B372="Q "),VLOOKUP(" ULO",_312_Table3,MATCH('312'!$X$16,_312_Table3_ColumnLookup,0),FALSE),
  IF(AND(VALUE(LEFT($A372,3))=312,LEFT($G372,10)="Unincepted"),VLOOKUP(" ULO",_312_Table3,MATCH(LEFT($B372,1),_312_Table3_ColumnLookup,0),FALSE),
  IF(AND(VALUE(LEFT($A372,3))=312,LEFT($G372,5)="Total",$B372="G "),VLOOKUP('312'!$F$80,_312_Table3,MATCH('312'!$N$16,_312_Table3_ColumnLookup,0),FALSE),
  IF(AND(VALUE(LEFT($A372,3))=312,LEFT($G372,5)="Total",$B372="O "),VLOOKUP('312'!$F$80,_312_Table3,MATCH('312'!$V$16,_312_Table3_ColumnLookup,0),FALSE),
  IF(AND(VALUE(LEFT($A372,3))=312,LEFT($G372,5)="Total",$B372="Q "),VLOOKUP('312'!$F$80,_312_Table3,MATCH('312'!$X$16,_312_Table3_ColumnLookup,0),FALSE),
  IF(AND(VALUE(LEFT($A372,3))=312,LEFT($G372,5)="Total"),VLOOKUP('312'!$F$80,_312_Table3,MATCH(LEFT($B372,1),_312_Table3_ColumnLookup,0),FALSE),
  IF(AND(VALUE(LEFT($A372,3))=312,LEN($I372)=4,$B372="G"),VLOOKUP($I372,_312_Table3,MATCH('312'!$N$16,_312_Table3_ColumnLookup,0),FALSE),
  IF(AND(VALUE(LEFT($A372,3))=312,LEN($I372)=4,$B372="O"),VLOOKUP($I372,_312_Table3,MATCH('312'!$V$16,_312_Table3_ColumnLookup,0),FALSE),
  IF(AND(VALUE(LEFT($A372,3))=312,LEN($I372)=4,$B372="Q"),VLOOKUP($I372,_312_Table3,MATCH('312'!$X$16,_312_Table3_ColumnLookup,0),FALSE),
  IF(AND(VALUE(LEFT($A372,3))=312,LEN($I372)=4),VLOOKUP($I372,_312_Table3,MATCH(LEFT($B372,1),_312_Table3_ColumnLookup,0),FALSE)
+N("312"),
  IF(VALUE(LEFT($A372,3))=313,VLOOKUP(VALUE(MID($B372,2,1)),_313_Table3,MATCH(MID($B372,1,1),_313_Table3_ColumnLookup,0),FALSE)
+N("313"),
  IF(AND(VALUE(LEFT($A372,3))=314,LEN($B372)=3),VLOOKUP(VALUE(MID($B372,2,2)),_314_Table3,MATCH(MID($B372,1,1),_314_Table3_ColumnLookup,0),FALSE),
  IF(VALUE(LEFT($A372,3))=314,VLOOKUP(VALUE(MID($B372,2,1)),_314_Table3,MATCH(MID($B372,1,1),_314_Table3_ColumnLookup,0),FALSE)
+N("314"),
""))))))))))))))))))))))))</f>
        <v>#NAME?</v>
      </c>
      <c r="G372" t="s">
        <v>1156</v>
      </c>
      <c r="H372" s="321">
        <f>IFERROR(
IF(ISERROR($D372)=FALSE,$D372,IF(ISERROR($E372)=FALSE,$E372,IF(ISERROR($F372)=FALSE,$F372
+N("012 checkboxes"),
IF(
IF(OR(LEFT($A372,9)="Syndicate",LEFT($A372,12)="NewSyndicate"),VLOOKUP($A372,'012'!$J:$ZW,MATCH("Link to button",'012'!$J$1:$ZW$1,0),0)
+N("309 checkbox"),
IF($C372="309 LCR Summary0",VLOOKUP("Notes990",'309'!$P:$ZZ,MATCH("Link to button",'309'!$P$1:$ZZ$1,0),0)
+N("313 checkboxes"),
IF($C372="313 Financial Information0LcmVsScr",IF($C372="309 LCR Summary0",VLOOKUP("LcmVsScr",'309'!$N:$ZZ,MATCH("Link to button",'309'!$N$1:$ZZ$1,0),0),
IF($C372="313 Financial Information0LcrDocAttached",IF($C372="309 LCR Summary0",VLOOKUP("LcrDocAttached",'309'!$N:$ZZ,MATCH("Link to button",'309'!$N$1:$ZZ$1,0),
0)))))))=1,TRUE,FALSE)
))),"")</f>
        <v>0</v>
      </c>
      <c r="I372">
        <v>1999</v>
      </c>
    </row>
    <row r="373" spans="1:9" customFormat="1">
      <c r="A373" s="237" t="str">
        <f>VLOOKUP($G373,CSVLookups!$B:$R,MATCH(A$1,CSVLookups!$B$1:$R$1,0),FALSE)</f>
        <v>312 Projected Solvency II Technical Provisions at Time Zero</v>
      </c>
      <c r="B373" s="237" t="str">
        <f>VLOOKUP($G373,CSVLookups!$B:$R,MATCH(B$1,CSVLookups!$B$1:$R$1,0),FALSE)</f>
        <v>M</v>
      </c>
      <c r="C373" s="238" t="str">
        <f t="shared" si="6"/>
        <v>312 Projected Solvency II Technical Provisions at Time ZeroM1999</v>
      </c>
      <c r="D373" s="238">
        <f>IF(AND(VALUE(LEFT($A373,3))=309,LEN($B373)=3),VLOOKUP(VALUE(MID($B373,2,2)),_309_Table1,MATCH(MID($B373,1,1),_309_Table1_ColumnLookup,0),FALSE),
  IF($C373="309 LCR SummaryA",OneYearSCR,IF($C373="309 LCR SummaryB",UltimateSCR,IF(VALUE(LEFT($A373,3))=309,VLOOKUP(VALUE(MID($B373,2,1)),_309_Table1,MATCH(MID($B373,1,1),_309_Table1_ColumnLookup,0),FALSE)
+N("309"),
  IF(VALUE(LEFT($A373,3))=310,VLOOKUP(VALUE(MID($B373,2,1)),_310_Table1,MATCH(MID($B373,1,1),_310_Table1_ColumnLookup,0),FALSE)
+N("310"),
  IF(AND(VALUE(LEFT($A373,3))=311,LEN($I373)=4),VLOOKUP($I373,_311_Table1,MATCH($B373,_311_Table1_ColumnLookup,0),FALSE),
  IF(AND(VALUE(LEFT($A373,3))=311,OR($B373="I2",$B373="J2",$B373="K2",$B373="L2")),VLOOKUP('311'!$G$58,_311_Table1,MATCH(MID($B373,1,1),_311_Table1_ColumnLookup,0),FALSE),
  IF(AND(VALUE(LEFT($A373,3))=311,RIGHT($B373,5)="Total"),VLOOKUP('311'!$G$59,_311_Table1,MATCH(MID($B373,1,1),_311_Table1_ColumnLookup,0),FALSE),
  IF(VALUE(LEFT($A373,3))=311,VLOOKUP(VALUE(MID($B373,2,1)),_311_Table1,MATCH(MID($B373,1,1),_311_Table1_ColumnLookup,0),FALSE)
+N("311"),
  IF(AND(VALUE(LEFT($A373,3))=312,LEFT($G373,10)="Unincepted",$B373="G "),VLOOKUP(" ULO",_312_Table1,MATCH('312'!$N$16,_312_Table1_ColumnLookup,0),FALSE),
  IF(AND(VALUE(LEFT($A373,3))=312,LEFT($G373,10)="Unincepted",$B373="O "),VLOOKUP(" ULO",_312_Table1,MATCH('312'!$V$16,_312_Table1_ColumnLookup,0),FALSE),
  IF(AND(VALUE(LEFT($A373,3))=312,LEFT($G373,10)="Unincepted",$B373="Q "),VLOOKUP(" ULO",_312_Table1,MATCH('312'!$X$16,_312_Table1_ColumnLookup,0),FALSE),
  IF(AND(VALUE(LEFT($A373,3))=312,LEFT($G373,10)="Unincepted"),VLOOKUP(" ULO",_312_Table1,MATCH(LEFT($B373,1),_312_Table1_ColumnLookup,0),FALSE),
  IF(AND(VALUE(LEFT($A373,3))=312,LEFT($G373,5)="Total",$B373="G "),VLOOKUP('312'!$F$80,_312_Table1,MATCH('312'!$N$16,_312_Table1_ColumnLookup,0),FALSE),
  IF(AND(VALUE(LEFT($A373,3))=312,LEFT($G373,5)="Total",$B373="O "),VLOOKUP('312'!$F$80,_312_Table1,MATCH('312'!$V$16,_312_Table1_ColumnLookup,0),FALSE),
  IF(AND(VALUE(LEFT($A373,3))=312,LEFT($G373,5)="Total",$B373="Q "),VLOOKUP('312'!$F$80,_312_Table1,MATCH('312'!$X$16,_312_Table1_ColumnLookup,0),FALSE),
  IF(AND(VALUE(LEFT($A373,3))=312,LEFT($G373,5)="Total"),VLOOKUP('312'!$F$80,_312_Table1,MATCH(LEFT($B373,1),_312_Table1_ColumnLookup,0),FALSE),
  IF(AND(VALUE(LEFT($A373,3))=312,LEN($I373)=4,$B373="G"),VLOOKUP($I373,_312_Table1,MATCH('312'!$N$16,_312_Table1_ColumnLookup,0),FALSE),
  IF(AND(VALUE(LEFT($A373,3))=312,LEN($I373)=4,$B373="O"),VLOOKUP($I373,_312_Table1,MATCH('312'!$V$16,_312_Table1_ColumnLookup,0),FALSE),
  IF(AND(VALUE(LEFT($A373,3))=312,LEN($I373)=4,$B373="Q"),VLOOKUP($I373,_312_Table1,MATCH('312'!$X$16,_312_Table1_ColumnLookup,0),FALSE),
  IF(AND(VALUE(LEFT($A373,3))=312,LEN($I373)=4),VLOOKUP($I373,_312_Table1,MATCH(LEFT($B373,1),_312_Table1_ColumnLookup,0),FALSE)
+N("312"),
  IF(VALUE(LEFT($A373,3))=313,VLOOKUP(VALUE(MID($B373,2,1)),_313_Table1,MATCH(MID($B373,1,1),_313_Table1_ColumnLookup,0),FALSE)
+N("313"),
  IF(AND(VALUE(LEFT($A373,3))=314,LEN($B373)=3),VLOOKUP(VALUE(MID($B373,2,2)),_314_Table1,MATCH(MID($B373,1,1),_314_Table1_ColumnLookup,0),FALSE),
  IF(VALUE(LEFT($A373,3))=314,VLOOKUP(VALUE(MID($B373,2,1)),_314_Table1,MATCH(MID($B373,1,1),_314_Table1_ColumnLookup,0),FALSE)
+N("314"),
""))))))))))))))))))))))))</f>
        <v>0</v>
      </c>
      <c r="E373" s="238" t="e">
        <f>IF(AND(VALUE(LEFT($A373,3))=309,LEN($B373)=3),VLOOKUP(VALUE(MID($B373,2,2)),_309_Table2,MATCH(MID($B373,1,1),_309_Table2_ColumnLookup,0),FALSE),
  IF($C373="309 LCR SummaryA",OneYearSCR,IF($C373="309 LCR SummaryB",UltimateSCR,IF(VALUE(LEFT($A373,3))=309,VLOOKUP(VALUE(MID($B373,2,1)),_309_Table2,MATCH(MID($B373,1,1),_309_Table2_ColumnLookup,0),FALSE)
+N("309"),
  IF(VALUE(LEFT($A373,3))=310,VLOOKUP(VALUE(MID($B373,2,1)),_310_Table2,MATCH(MID($B373,1,1),_310_Table2_ColumnLookup,0),FALSE)
+N("310"),
  IF(AND(VALUE(LEFT($A373,3))=311,LEN($I373)=4),VLOOKUP($I373,_311_Table2,MATCH($B373,_311_Table2_ColumnLookup,0),FALSE),
  IF(AND(VALUE(LEFT($A373,3))=311,OR($B373="I2",$B373="J2",$B373="K2",$B373="L2")),VLOOKUP('311'!$G$58,_311_Table2,MATCH(MID($B373,1,1),_311_Table2_ColumnLookup,0),FALSE),
  IF(AND(VALUE(LEFT($A373,3))=311,RIGHT($B373,5)="Total"),VLOOKUP('311'!$G$59,_311_Table2,MATCH(MID($B373,1,1),_311_Table2_ColumnLookup,0),FALSE),
  IF(VALUE(LEFT($A373,3))=311,VLOOKUP(VALUE(MID($B373,2,1)),_311_Table2,MATCH(MID($B373,1,1),_311_Table2_ColumnLookup,0),FALSE)
+N("311"),
  IF(AND(VALUE(LEFT($A373,3))=312,LEFT($G373,10)="Unincepted",$B373="G "),VLOOKUP(" ULO",_312_Table2,MATCH('312'!$N$16,_312_Table2_ColumnLookup,0),FALSE),
  IF(AND(VALUE(LEFT($A373,3))=312,LEFT($G373,10)="Unincepted",$B373="O "),VLOOKUP(" ULO",_312_Table2,MATCH('312'!$V$16,_312_Table2_ColumnLookup,0),FALSE),
  IF(AND(VALUE(LEFT($A373,3))=312,LEFT($G373,10)="Unincepted",$B373="Q "),VLOOKUP(" ULO",_312_Table2,MATCH('312'!$X$16,_312_Table2_ColumnLookup,0),FALSE),
  IF(AND(VALUE(LEFT($A373,3))=312,LEFT($G373,10)="Unincepted"),VLOOKUP(" ULO",_312_Table2,MATCH(LEFT($B373,1),_312_Table2_ColumnLookup,0),FALSE),
  IF(AND(VALUE(LEFT($A373,3))=312,LEFT($G373,5)="Total",$B373="G "),VLOOKUP('312'!$F$80,_312_Table2,MATCH('312'!$N$16,_312_Table2_ColumnLookup,0),FALSE),
  IF(AND(VALUE(LEFT($A373,3))=312,LEFT($G373,5)="Total",$B373="O "),VLOOKUP('312'!$F$80,_312_Table2,MATCH('312'!$V$16,_312_Table2_ColumnLookup,0),FALSE),
  IF(AND(VALUE(LEFT($A373,3))=312,LEFT($G373,5)="Total",$B373="Q "),VLOOKUP('312'!$F$80,_312_Table2,MATCH('312'!$X$16,_312_Table2_ColumnLookup,0),FALSE),
  IF(AND(VALUE(LEFT($A373,3))=312,LEFT($G373,5)="Total"),VLOOKUP('312'!$F$80,_312_Table2,MATCH(LEFT($B373,1),_312_Table2_ColumnLookup,0),FALSE),
  IF(AND(VALUE(LEFT($A373,3))=312,LEN($I373)=4,$B373="G"),VLOOKUP($I373,_312_Table2,MATCH('312'!$N$16,_312_Table2_ColumnLookup,0),FALSE),
  IF(AND(VALUE(LEFT($A373,3))=312,LEN($I373)=4,$B373="O"),VLOOKUP($I373,_312_Table2,MATCH('312'!$V$16,_312_Table2_ColumnLookup,0),FALSE),
  IF(AND(VALUE(LEFT($A373,3))=312,LEN($I373)=4,$B373="Q"),VLOOKUP($I373,_312_Table2,MATCH('312'!$X$16,_312_Table2_ColumnLookup,0),FALSE),
  IF(AND(VALUE(LEFT($A373,3))=312,LEN($I373)=4),VLOOKUP($I373,_312_Table2,MATCH(LEFT($B373,1),_312_Table2_ColumnLookup,0),FALSE)
+N("312"),
  IF(VALUE(LEFT($A373,3))=313,VLOOKUP(VALUE(MID($B373,2,1)),_313_Table2,MATCH(MID($B373,1,1),_313_Table2_ColumnLookup,0),FALSE)
+N("313"),
  IF(AND(VALUE(LEFT($A373,3))=314,LEN($B373)=3),VLOOKUP(VALUE(MID($B373,2,2)),_314_Table2,MATCH(MID($B373,1,1),_314_Table2_ColumnLookup,0),FALSE),
  IF(VALUE(LEFT($A373,3))=314,VLOOKUP(VALUE(MID($B373,2,1)),_314_Table2,MATCH(MID($B373,1,1),_314_Table2_ColumnLookup,0),FALSE)
+N("314"),
""))))))))))))))))))))))))</f>
        <v>#NAME?</v>
      </c>
      <c r="F373" s="238" t="e">
        <f>IF(AND(VALUE(LEFT($A373,3))=309,LEN($B373)=3),VLOOKUP(VALUE(MID($B373,2,2)),_309_Table3,MATCH(MID($B373,1,1),_309_Table3_ColumnLookup,0),FALSE),
  IF($C373="309 LCR SummaryA",OneYearSCR,IF($C373="309 LCR SummaryB",UltimateSCR,IF(VALUE(LEFT($A373,3))=309,VLOOKUP(VALUE(MID($B373,2,1)),_309_Table3,MATCH(MID($B373,1,1),_309_Table3_ColumnLookup,0),FALSE)
+N("309"),
  IF(VALUE(LEFT($A373,3))=310,VLOOKUP(VALUE(MID($B373,2,1)),_310_Table3,MATCH(MID($B373,1,1),_310_Table3_ColumnLookup,0),FALSE)
+N("310"),
  IF(AND(VALUE(LEFT($A373,3))=311,LEN($I373)=4),VLOOKUP($I373,_311_Table3,MATCH($B373,_311_Table3_ColumnLookup,0),FALSE),
  IF(AND(VALUE(LEFT($A373,3))=311,OR($B373="I2",$B373="J2",$B373="K2",$B373="L2")),VLOOKUP('311'!$G$58,_311_Table3,MATCH(MID($B373,1,1),_311_Table3_ColumnLookup,0),FALSE),
  IF(AND(VALUE(LEFT($A373,3))=311,RIGHT($B373,5)="Total"),VLOOKUP('311'!$G$59,_311_Table3,MATCH(MID($B373,1,1),_311_Table3_ColumnLookup,0),FALSE),
  IF(VALUE(LEFT($A373,3))=311,VLOOKUP(VALUE(MID($B373,2,1)),_311_Table3,MATCH(MID($B373,1,1),_311_Table3_ColumnLookup,0),FALSE)
+N("311"),
  IF(AND(VALUE(LEFT($A373,3))=312,LEFT($G373,10)="Unincepted",$B373="G "),VLOOKUP(" ULO",_312_Table3,MATCH('312'!$N$16,_312_Table3_ColumnLookup,0),FALSE),
  IF(AND(VALUE(LEFT($A373,3))=312,LEFT($G373,10)="Unincepted",$B373="O "),VLOOKUP(" ULO",_312_Table3,MATCH('312'!$V$16,_312_Table3_ColumnLookup,0),FALSE),
  IF(AND(VALUE(LEFT($A373,3))=312,LEFT($G373,10)="Unincepted",$B373="Q "),VLOOKUP(" ULO",_312_Table3,MATCH('312'!$X$16,_312_Table3_ColumnLookup,0),FALSE),
  IF(AND(VALUE(LEFT($A373,3))=312,LEFT($G373,10)="Unincepted"),VLOOKUP(" ULO",_312_Table3,MATCH(LEFT($B373,1),_312_Table3_ColumnLookup,0),FALSE),
  IF(AND(VALUE(LEFT($A373,3))=312,LEFT($G373,5)="Total",$B373="G "),VLOOKUP('312'!$F$80,_312_Table3,MATCH('312'!$N$16,_312_Table3_ColumnLookup,0),FALSE),
  IF(AND(VALUE(LEFT($A373,3))=312,LEFT($G373,5)="Total",$B373="O "),VLOOKUP('312'!$F$80,_312_Table3,MATCH('312'!$V$16,_312_Table3_ColumnLookup,0),FALSE),
  IF(AND(VALUE(LEFT($A373,3))=312,LEFT($G373,5)="Total",$B373="Q "),VLOOKUP('312'!$F$80,_312_Table3,MATCH('312'!$X$16,_312_Table3_ColumnLookup,0),FALSE),
  IF(AND(VALUE(LEFT($A373,3))=312,LEFT($G373,5)="Total"),VLOOKUP('312'!$F$80,_312_Table3,MATCH(LEFT($B373,1),_312_Table3_ColumnLookup,0),FALSE),
  IF(AND(VALUE(LEFT($A373,3))=312,LEN($I373)=4,$B373="G"),VLOOKUP($I373,_312_Table3,MATCH('312'!$N$16,_312_Table3_ColumnLookup,0),FALSE),
  IF(AND(VALUE(LEFT($A373,3))=312,LEN($I373)=4,$B373="O"),VLOOKUP($I373,_312_Table3,MATCH('312'!$V$16,_312_Table3_ColumnLookup,0),FALSE),
  IF(AND(VALUE(LEFT($A373,3))=312,LEN($I373)=4,$B373="Q"),VLOOKUP($I373,_312_Table3,MATCH('312'!$X$16,_312_Table3_ColumnLookup,0),FALSE),
  IF(AND(VALUE(LEFT($A373,3))=312,LEN($I373)=4),VLOOKUP($I373,_312_Table3,MATCH(LEFT($B373,1),_312_Table3_ColumnLookup,0),FALSE)
+N("312"),
  IF(VALUE(LEFT($A373,3))=313,VLOOKUP(VALUE(MID($B373,2,1)),_313_Table3,MATCH(MID($B373,1,1),_313_Table3_ColumnLookup,0),FALSE)
+N("313"),
  IF(AND(VALUE(LEFT($A373,3))=314,LEN($B373)=3),VLOOKUP(VALUE(MID($B373,2,2)),_314_Table3,MATCH(MID($B373,1,1),_314_Table3_ColumnLookup,0),FALSE),
  IF(VALUE(LEFT($A373,3))=314,VLOOKUP(VALUE(MID($B373,2,1)),_314_Table3,MATCH(MID($B373,1,1),_314_Table3_ColumnLookup,0),FALSE)
+N("314"),
""))))))))))))))))))))))))</f>
        <v>#NAME?</v>
      </c>
      <c r="G373" t="s">
        <v>1158</v>
      </c>
      <c r="H373" s="321">
        <f>IFERROR(
IF(ISERROR($D373)=FALSE,$D373,IF(ISERROR($E373)=FALSE,$E373,IF(ISERROR($F373)=FALSE,$F373
+N("012 checkboxes"),
IF(
IF(OR(LEFT($A373,9)="Syndicate",LEFT($A373,12)="NewSyndicate"),VLOOKUP($A373,'012'!$J:$ZW,MATCH("Link to button",'012'!$J$1:$ZW$1,0),0)
+N("309 checkbox"),
IF($C373="309 LCR Summary0",VLOOKUP("Notes990",'309'!$P:$ZZ,MATCH("Link to button",'309'!$P$1:$ZZ$1,0),0)
+N("313 checkboxes"),
IF($C373="313 Financial Information0LcmVsScr",IF($C373="309 LCR Summary0",VLOOKUP("LcmVsScr",'309'!$N:$ZZ,MATCH("Link to button",'309'!$N$1:$ZZ$1,0),0),
IF($C373="313 Financial Information0LcrDocAttached",IF($C373="309 LCR Summary0",VLOOKUP("LcrDocAttached",'309'!$N:$ZZ,MATCH("Link to button",'309'!$N$1:$ZZ$1,0),
0)))))))=1,TRUE,FALSE)
))),"")</f>
        <v>0</v>
      </c>
      <c r="I373">
        <v>1999</v>
      </c>
    </row>
    <row r="374" spans="1:9" customFormat="1">
      <c r="A374" s="237" t="str">
        <f>VLOOKUP($G374,CSVLookups!$B:$R,MATCH(A$1,CSVLookups!$B$1:$R$1,0),FALSE)</f>
        <v>312 Projected Solvency II Technical Provisions at Time Zero</v>
      </c>
      <c r="B374" s="237" t="str">
        <f>VLOOKUP($G374,CSVLookups!$B:$R,MATCH(B$1,CSVLookups!$B$1:$R$1,0),FALSE)</f>
        <v>N</v>
      </c>
      <c r="C374" s="238" t="str">
        <f t="shared" si="6"/>
        <v>312 Projected Solvency II Technical Provisions at Time ZeroN1999</v>
      </c>
      <c r="D374" s="238">
        <f>IF(AND(VALUE(LEFT($A374,3))=309,LEN($B374)=3),VLOOKUP(VALUE(MID($B374,2,2)),_309_Table1,MATCH(MID($B374,1,1),_309_Table1_ColumnLookup,0),FALSE),
  IF($C374="309 LCR SummaryA",OneYearSCR,IF($C374="309 LCR SummaryB",UltimateSCR,IF(VALUE(LEFT($A374,3))=309,VLOOKUP(VALUE(MID($B374,2,1)),_309_Table1,MATCH(MID($B374,1,1),_309_Table1_ColumnLookup,0),FALSE)
+N("309"),
  IF(VALUE(LEFT($A374,3))=310,VLOOKUP(VALUE(MID($B374,2,1)),_310_Table1,MATCH(MID($B374,1,1),_310_Table1_ColumnLookup,0),FALSE)
+N("310"),
  IF(AND(VALUE(LEFT($A374,3))=311,LEN($I374)=4),VLOOKUP($I374,_311_Table1,MATCH($B374,_311_Table1_ColumnLookup,0),FALSE),
  IF(AND(VALUE(LEFT($A374,3))=311,OR($B374="I2",$B374="J2",$B374="K2",$B374="L2")),VLOOKUP('311'!$G$58,_311_Table1,MATCH(MID($B374,1,1),_311_Table1_ColumnLookup,0),FALSE),
  IF(AND(VALUE(LEFT($A374,3))=311,RIGHT($B374,5)="Total"),VLOOKUP('311'!$G$59,_311_Table1,MATCH(MID($B374,1,1),_311_Table1_ColumnLookup,0),FALSE),
  IF(VALUE(LEFT($A374,3))=311,VLOOKUP(VALUE(MID($B374,2,1)),_311_Table1,MATCH(MID($B374,1,1),_311_Table1_ColumnLookup,0),FALSE)
+N("311"),
  IF(AND(VALUE(LEFT($A374,3))=312,LEFT($G374,10)="Unincepted",$B374="G "),VLOOKUP(" ULO",_312_Table1,MATCH('312'!$N$16,_312_Table1_ColumnLookup,0),FALSE),
  IF(AND(VALUE(LEFT($A374,3))=312,LEFT($G374,10)="Unincepted",$B374="O "),VLOOKUP(" ULO",_312_Table1,MATCH('312'!$V$16,_312_Table1_ColumnLookup,0),FALSE),
  IF(AND(VALUE(LEFT($A374,3))=312,LEFT($G374,10)="Unincepted",$B374="Q "),VLOOKUP(" ULO",_312_Table1,MATCH('312'!$X$16,_312_Table1_ColumnLookup,0),FALSE),
  IF(AND(VALUE(LEFT($A374,3))=312,LEFT($G374,10)="Unincepted"),VLOOKUP(" ULO",_312_Table1,MATCH(LEFT($B374,1),_312_Table1_ColumnLookup,0),FALSE),
  IF(AND(VALUE(LEFT($A374,3))=312,LEFT($G374,5)="Total",$B374="G "),VLOOKUP('312'!$F$80,_312_Table1,MATCH('312'!$N$16,_312_Table1_ColumnLookup,0),FALSE),
  IF(AND(VALUE(LEFT($A374,3))=312,LEFT($G374,5)="Total",$B374="O "),VLOOKUP('312'!$F$80,_312_Table1,MATCH('312'!$V$16,_312_Table1_ColumnLookup,0),FALSE),
  IF(AND(VALUE(LEFT($A374,3))=312,LEFT($G374,5)="Total",$B374="Q "),VLOOKUP('312'!$F$80,_312_Table1,MATCH('312'!$X$16,_312_Table1_ColumnLookup,0),FALSE),
  IF(AND(VALUE(LEFT($A374,3))=312,LEFT($G374,5)="Total"),VLOOKUP('312'!$F$80,_312_Table1,MATCH(LEFT($B374,1),_312_Table1_ColumnLookup,0),FALSE),
  IF(AND(VALUE(LEFT($A374,3))=312,LEN($I374)=4,$B374="G"),VLOOKUP($I374,_312_Table1,MATCH('312'!$N$16,_312_Table1_ColumnLookup,0),FALSE),
  IF(AND(VALUE(LEFT($A374,3))=312,LEN($I374)=4,$B374="O"),VLOOKUP($I374,_312_Table1,MATCH('312'!$V$16,_312_Table1_ColumnLookup,0),FALSE),
  IF(AND(VALUE(LEFT($A374,3))=312,LEN($I374)=4,$B374="Q"),VLOOKUP($I374,_312_Table1,MATCH('312'!$X$16,_312_Table1_ColumnLookup,0),FALSE),
  IF(AND(VALUE(LEFT($A374,3))=312,LEN($I374)=4),VLOOKUP($I374,_312_Table1,MATCH(LEFT($B374,1),_312_Table1_ColumnLookup,0),FALSE)
+N("312"),
  IF(VALUE(LEFT($A374,3))=313,VLOOKUP(VALUE(MID($B374,2,1)),_313_Table1,MATCH(MID($B374,1,1),_313_Table1_ColumnLookup,0),FALSE)
+N("313"),
  IF(AND(VALUE(LEFT($A374,3))=314,LEN($B374)=3),VLOOKUP(VALUE(MID($B374,2,2)),_314_Table1,MATCH(MID($B374,1,1),_314_Table1_ColumnLookup,0),FALSE),
  IF(VALUE(LEFT($A374,3))=314,VLOOKUP(VALUE(MID($B374,2,1)),_314_Table1,MATCH(MID($B374,1,1),_314_Table1_ColumnLookup,0),FALSE)
+N("314"),
""))))))))))))))))))))))))</f>
        <v>0</v>
      </c>
      <c r="E374" s="238" t="e">
        <f>IF(AND(VALUE(LEFT($A374,3))=309,LEN($B374)=3),VLOOKUP(VALUE(MID($B374,2,2)),_309_Table2,MATCH(MID($B374,1,1),_309_Table2_ColumnLookup,0),FALSE),
  IF($C374="309 LCR SummaryA",OneYearSCR,IF($C374="309 LCR SummaryB",UltimateSCR,IF(VALUE(LEFT($A374,3))=309,VLOOKUP(VALUE(MID($B374,2,1)),_309_Table2,MATCH(MID($B374,1,1),_309_Table2_ColumnLookup,0),FALSE)
+N("309"),
  IF(VALUE(LEFT($A374,3))=310,VLOOKUP(VALUE(MID($B374,2,1)),_310_Table2,MATCH(MID($B374,1,1),_310_Table2_ColumnLookup,0),FALSE)
+N("310"),
  IF(AND(VALUE(LEFT($A374,3))=311,LEN($I374)=4),VLOOKUP($I374,_311_Table2,MATCH($B374,_311_Table2_ColumnLookup,0),FALSE),
  IF(AND(VALUE(LEFT($A374,3))=311,OR($B374="I2",$B374="J2",$B374="K2",$B374="L2")),VLOOKUP('311'!$G$58,_311_Table2,MATCH(MID($B374,1,1),_311_Table2_ColumnLookup,0),FALSE),
  IF(AND(VALUE(LEFT($A374,3))=311,RIGHT($B374,5)="Total"),VLOOKUP('311'!$G$59,_311_Table2,MATCH(MID($B374,1,1),_311_Table2_ColumnLookup,0),FALSE),
  IF(VALUE(LEFT($A374,3))=311,VLOOKUP(VALUE(MID($B374,2,1)),_311_Table2,MATCH(MID($B374,1,1),_311_Table2_ColumnLookup,0),FALSE)
+N("311"),
  IF(AND(VALUE(LEFT($A374,3))=312,LEFT($G374,10)="Unincepted",$B374="G "),VLOOKUP(" ULO",_312_Table2,MATCH('312'!$N$16,_312_Table2_ColumnLookup,0),FALSE),
  IF(AND(VALUE(LEFT($A374,3))=312,LEFT($G374,10)="Unincepted",$B374="O "),VLOOKUP(" ULO",_312_Table2,MATCH('312'!$V$16,_312_Table2_ColumnLookup,0),FALSE),
  IF(AND(VALUE(LEFT($A374,3))=312,LEFT($G374,10)="Unincepted",$B374="Q "),VLOOKUP(" ULO",_312_Table2,MATCH('312'!$X$16,_312_Table2_ColumnLookup,0),FALSE),
  IF(AND(VALUE(LEFT($A374,3))=312,LEFT($G374,10)="Unincepted"),VLOOKUP(" ULO",_312_Table2,MATCH(LEFT($B374,1),_312_Table2_ColumnLookup,0),FALSE),
  IF(AND(VALUE(LEFT($A374,3))=312,LEFT($G374,5)="Total",$B374="G "),VLOOKUP('312'!$F$80,_312_Table2,MATCH('312'!$N$16,_312_Table2_ColumnLookup,0),FALSE),
  IF(AND(VALUE(LEFT($A374,3))=312,LEFT($G374,5)="Total",$B374="O "),VLOOKUP('312'!$F$80,_312_Table2,MATCH('312'!$V$16,_312_Table2_ColumnLookup,0),FALSE),
  IF(AND(VALUE(LEFT($A374,3))=312,LEFT($G374,5)="Total",$B374="Q "),VLOOKUP('312'!$F$80,_312_Table2,MATCH('312'!$X$16,_312_Table2_ColumnLookup,0),FALSE),
  IF(AND(VALUE(LEFT($A374,3))=312,LEFT($G374,5)="Total"),VLOOKUP('312'!$F$80,_312_Table2,MATCH(LEFT($B374,1),_312_Table2_ColumnLookup,0),FALSE),
  IF(AND(VALUE(LEFT($A374,3))=312,LEN($I374)=4,$B374="G"),VLOOKUP($I374,_312_Table2,MATCH('312'!$N$16,_312_Table2_ColumnLookup,0),FALSE),
  IF(AND(VALUE(LEFT($A374,3))=312,LEN($I374)=4,$B374="O"),VLOOKUP($I374,_312_Table2,MATCH('312'!$V$16,_312_Table2_ColumnLookup,0),FALSE),
  IF(AND(VALUE(LEFT($A374,3))=312,LEN($I374)=4,$B374="Q"),VLOOKUP($I374,_312_Table2,MATCH('312'!$X$16,_312_Table2_ColumnLookup,0),FALSE),
  IF(AND(VALUE(LEFT($A374,3))=312,LEN($I374)=4),VLOOKUP($I374,_312_Table2,MATCH(LEFT($B374,1),_312_Table2_ColumnLookup,0),FALSE)
+N("312"),
  IF(VALUE(LEFT($A374,3))=313,VLOOKUP(VALUE(MID($B374,2,1)),_313_Table2,MATCH(MID($B374,1,1),_313_Table2_ColumnLookup,0),FALSE)
+N("313"),
  IF(AND(VALUE(LEFT($A374,3))=314,LEN($B374)=3),VLOOKUP(VALUE(MID($B374,2,2)),_314_Table2,MATCH(MID($B374,1,1),_314_Table2_ColumnLookup,0),FALSE),
  IF(VALUE(LEFT($A374,3))=314,VLOOKUP(VALUE(MID($B374,2,1)),_314_Table2,MATCH(MID($B374,1,1),_314_Table2_ColumnLookup,0),FALSE)
+N("314"),
""))))))))))))))))))))))))</f>
        <v>#NAME?</v>
      </c>
      <c r="F374" s="238" t="e">
        <f>IF(AND(VALUE(LEFT($A374,3))=309,LEN($B374)=3),VLOOKUP(VALUE(MID($B374,2,2)),_309_Table3,MATCH(MID($B374,1,1),_309_Table3_ColumnLookup,0),FALSE),
  IF($C374="309 LCR SummaryA",OneYearSCR,IF($C374="309 LCR SummaryB",UltimateSCR,IF(VALUE(LEFT($A374,3))=309,VLOOKUP(VALUE(MID($B374,2,1)),_309_Table3,MATCH(MID($B374,1,1),_309_Table3_ColumnLookup,0),FALSE)
+N("309"),
  IF(VALUE(LEFT($A374,3))=310,VLOOKUP(VALUE(MID($B374,2,1)),_310_Table3,MATCH(MID($B374,1,1),_310_Table3_ColumnLookup,0),FALSE)
+N("310"),
  IF(AND(VALUE(LEFT($A374,3))=311,LEN($I374)=4),VLOOKUP($I374,_311_Table3,MATCH($B374,_311_Table3_ColumnLookup,0),FALSE),
  IF(AND(VALUE(LEFT($A374,3))=311,OR($B374="I2",$B374="J2",$B374="K2",$B374="L2")),VLOOKUP('311'!$G$58,_311_Table3,MATCH(MID($B374,1,1),_311_Table3_ColumnLookup,0),FALSE),
  IF(AND(VALUE(LEFT($A374,3))=311,RIGHT($B374,5)="Total"),VLOOKUP('311'!$G$59,_311_Table3,MATCH(MID($B374,1,1),_311_Table3_ColumnLookup,0),FALSE),
  IF(VALUE(LEFT($A374,3))=311,VLOOKUP(VALUE(MID($B374,2,1)),_311_Table3,MATCH(MID($B374,1,1),_311_Table3_ColumnLookup,0),FALSE)
+N("311"),
  IF(AND(VALUE(LEFT($A374,3))=312,LEFT($G374,10)="Unincepted",$B374="G "),VLOOKUP(" ULO",_312_Table3,MATCH('312'!$N$16,_312_Table3_ColumnLookup,0),FALSE),
  IF(AND(VALUE(LEFT($A374,3))=312,LEFT($G374,10)="Unincepted",$B374="O "),VLOOKUP(" ULO",_312_Table3,MATCH('312'!$V$16,_312_Table3_ColumnLookup,0),FALSE),
  IF(AND(VALUE(LEFT($A374,3))=312,LEFT($G374,10)="Unincepted",$B374="Q "),VLOOKUP(" ULO",_312_Table3,MATCH('312'!$X$16,_312_Table3_ColumnLookup,0),FALSE),
  IF(AND(VALUE(LEFT($A374,3))=312,LEFT($G374,10)="Unincepted"),VLOOKUP(" ULO",_312_Table3,MATCH(LEFT($B374,1),_312_Table3_ColumnLookup,0),FALSE),
  IF(AND(VALUE(LEFT($A374,3))=312,LEFT($G374,5)="Total",$B374="G "),VLOOKUP('312'!$F$80,_312_Table3,MATCH('312'!$N$16,_312_Table3_ColumnLookup,0),FALSE),
  IF(AND(VALUE(LEFT($A374,3))=312,LEFT($G374,5)="Total",$B374="O "),VLOOKUP('312'!$F$80,_312_Table3,MATCH('312'!$V$16,_312_Table3_ColumnLookup,0),FALSE),
  IF(AND(VALUE(LEFT($A374,3))=312,LEFT($G374,5)="Total",$B374="Q "),VLOOKUP('312'!$F$80,_312_Table3,MATCH('312'!$X$16,_312_Table3_ColumnLookup,0),FALSE),
  IF(AND(VALUE(LEFT($A374,3))=312,LEFT($G374,5)="Total"),VLOOKUP('312'!$F$80,_312_Table3,MATCH(LEFT($B374,1),_312_Table3_ColumnLookup,0),FALSE),
  IF(AND(VALUE(LEFT($A374,3))=312,LEN($I374)=4,$B374="G"),VLOOKUP($I374,_312_Table3,MATCH('312'!$N$16,_312_Table3_ColumnLookup,0),FALSE),
  IF(AND(VALUE(LEFT($A374,3))=312,LEN($I374)=4,$B374="O"),VLOOKUP($I374,_312_Table3,MATCH('312'!$V$16,_312_Table3_ColumnLookup,0),FALSE),
  IF(AND(VALUE(LEFT($A374,3))=312,LEN($I374)=4,$B374="Q"),VLOOKUP($I374,_312_Table3,MATCH('312'!$X$16,_312_Table3_ColumnLookup,0),FALSE),
  IF(AND(VALUE(LEFT($A374,3))=312,LEN($I374)=4),VLOOKUP($I374,_312_Table3,MATCH(LEFT($B374,1),_312_Table3_ColumnLookup,0),FALSE)
+N("312"),
  IF(VALUE(LEFT($A374,3))=313,VLOOKUP(VALUE(MID($B374,2,1)),_313_Table3,MATCH(MID($B374,1,1),_313_Table3_ColumnLookup,0),FALSE)
+N("313"),
  IF(AND(VALUE(LEFT($A374,3))=314,LEN($B374)=3),VLOOKUP(VALUE(MID($B374,2,2)),_314_Table3,MATCH(MID($B374,1,1),_314_Table3_ColumnLookup,0),FALSE),
  IF(VALUE(LEFT($A374,3))=314,VLOOKUP(VALUE(MID($B374,2,1)),_314_Table3,MATCH(MID($B374,1,1),_314_Table3_ColumnLookup,0),FALSE)
+N("314"),
""))))))))))))))))))))))))</f>
        <v>#NAME?</v>
      </c>
      <c r="G374" t="s">
        <v>1160</v>
      </c>
      <c r="H374" s="321">
        <f>IFERROR(
IF(ISERROR($D374)=FALSE,$D374,IF(ISERROR($E374)=FALSE,$E374,IF(ISERROR($F374)=FALSE,$F374
+N("012 checkboxes"),
IF(
IF(OR(LEFT($A374,9)="Syndicate",LEFT($A374,12)="NewSyndicate"),VLOOKUP($A374,'012'!$J:$ZW,MATCH("Link to button",'012'!$J$1:$ZW$1,0),0)
+N("309 checkbox"),
IF($C374="309 LCR Summary0",VLOOKUP("Notes990",'309'!$P:$ZZ,MATCH("Link to button",'309'!$P$1:$ZZ$1,0),0)
+N("313 checkboxes"),
IF($C374="313 Financial Information0LcmVsScr",IF($C374="309 LCR Summary0",VLOOKUP("LcmVsScr",'309'!$N:$ZZ,MATCH("Link to button",'309'!$N$1:$ZZ$1,0),0),
IF($C374="313 Financial Information0LcrDocAttached",IF($C374="309 LCR Summary0",VLOOKUP("LcrDocAttached",'309'!$N:$ZZ,MATCH("Link to button",'309'!$N$1:$ZZ$1,0),
0)))))))=1,TRUE,FALSE)
))),"")</f>
        <v>0</v>
      </c>
      <c r="I374">
        <v>1999</v>
      </c>
    </row>
    <row r="375" spans="1:9" customFormat="1">
      <c r="A375" s="237" t="str">
        <f>VLOOKUP($G375,CSVLookups!$B:$R,MATCH(A$1,CSVLookups!$B$1:$R$1,0),FALSE)</f>
        <v>312 Projected Solvency II Technical Provisions at Time Zero</v>
      </c>
      <c r="B375" s="237" t="str">
        <f>VLOOKUP($G375,CSVLookups!$B:$R,MATCH(B$1,CSVLookups!$B$1:$R$1,0),FALSE)</f>
        <v>O</v>
      </c>
      <c r="C375" s="238" t="str">
        <f t="shared" si="6"/>
        <v>312 Projected Solvency II Technical Provisions at Time ZeroO1999</v>
      </c>
      <c r="D375" s="238">
        <f>IF(AND(VALUE(LEFT($A375,3))=309,LEN($B375)=3),VLOOKUP(VALUE(MID($B375,2,2)),_309_Table1,MATCH(MID($B375,1,1),_309_Table1_ColumnLookup,0),FALSE),
  IF($C375="309 LCR SummaryA",OneYearSCR,IF($C375="309 LCR SummaryB",UltimateSCR,IF(VALUE(LEFT($A375,3))=309,VLOOKUP(VALUE(MID($B375,2,1)),_309_Table1,MATCH(MID($B375,1,1),_309_Table1_ColumnLookup,0),FALSE)
+N("309"),
  IF(VALUE(LEFT($A375,3))=310,VLOOKUP(VALUE(MID($B375,2,1)),_310_Table1,MATCH(MID($B375,1,1),_310_Table1_ColumnLookup,0),FALSE)
+N("310"),
  IF(AND(VALUE(LEFT($A375,3))=311,LEN($I375)=4),VLOOKUP($I375,_311_Table1,MATCH($B375,_311_Table1_ColumnLookup,0),FALSE),
  IF(AND(VALUE(LEFT($A375,3))=311,OR($B375="I2",$B375="J2",$B375="K2",$B375="L2")),VLOOKUP('311'!$G$58,_311_Table1,MATCH(MID($B375,1,1),_311_Table1_ColumnLookup,0),FALSE),
  IF(AND(VALUE(LEFT($A375,3))=311,RIGHT($B375,5)="Total"),VLOOKUP('311'!$G$59,_311_Table1,MATCH(MID($B375,1,1),_311_Table1_ColumnLookup,0),FALSE),
  IF(VALUE(LEFT($A375,3))=311,VLOOKUP(VALUE(MID($B375,2,1)),_311_Table1,MATCH(MID($B375,1,1),_311_Table1_ColumnLookup,0),FALSE)
+N("311"),
  IF(AND(VALUE(LEFT($A375,3))=312,LEFT($G375,10)="Unincepted",$B375="G "),VLOOKUP(" ULO",_312_Table1,MATCH('312'!$N$16,_312_Table1_ColumnLookup,0),FALSE),
  IF(AND(VALUE(LEFT($A375,3))=312,LEFT($G375,10)="Unincepted",$B375="O "),VLOOKUP(" ULO",_312_Table1,MATCH('312'!$V$16,_312_Table1_ColumnLookup,0),FALSE),
  IF(AND(VALUE(LEFT($A375,3))=312,LEFT($G375,10)="Unincepted",$B375="Q "),VLOOKUP(" ULO",_312_Table1,MATCH('312'!$X$16,_312_Table1_ColumnLookup,0),FALSE),
  IF(AND(VALUE(LEFT($A375,3))=312,LEFT($G375,10)="Unincepted"),VLOOKUP(" ULO",_312_Table1,MATCH(LEFT($B375,1),_312_Table1_ColumnLookup,0),FALSE),
  IF(AND(VALUE(LEFT($A375,3))=312,LEFT($G375,5)="Total",$B375="G "),VLOOKUP('312'!$F$80,_312_Table1,MATCH('312'!$N$16,_312_Table1_ColumnLookup,0),FALSE),
  IF(AND(VALUE(LEFT($A375,3))=312,LEFT($G375,5)="Total",$B375="O "),VLOOKUP('312'!$F$80,_312_Table1,MATCH('312'!$V$16,_312_Table1_ColumnLookup,0),FALSE),
  IF(AND(VALUE(LEFT($A375,3))=312,LEFT($G375,5)="Total",$B375="Q "),VLOOKUP('312'!$F$80,_312_Table1,MATCH('312'!$X$16,_312_Table1_ColumnLookup,0),FALSE),
  IF(AND(VALUE(LEFT($A375,3))=312,LEFT($G375,5)="Total"),VLOOKUP('312'!$F$80,_312_Table1,MATCH(LEFT($B375,1),_312_Table1_ColumnLookup,0),FALSE),
  IF(AND(VALUE(LEFT($A375,3))=312,LEN($I375)=4,$B375="G"),VLOOKUP($I375,_312_Table1,MATCH('312'!$N$16,_312_Table1_ColumnLookup,0),FALSE),
  IF(AND(VALUE(LEFT($A375,3))=312,LEN($I375)=4,$B375="O"),VLOOKUP($I375,_312_Table1,MATCH('312'!$V$16,_312_Table1_ColumnLookup,0),FALSE),
  IF(AND(VALUE(LEFT($A375,3))=312,LEN($I375)=4,$B375="Q"),VLOOKUP($I375,_312_Table1,MATCH('312'!$X$16,_312_Table1_ColumnLookup,0),FALSE),
  IF(AND(VALUE(LEFT($A375,3))=312,LEN($I375)=4),VLOOKUP($I375,_312_Table1,MATCH(LEFT($B375,1),_312_Table1_ColumnLookup,0),FALSE)
+N("312"),
  IF(VALUE(LEFT($A375,3))=313,VLOOKUP(VALUE(MID($B375,2,1)),_313_Table1,MATCH(MID($B375,1,1),_313_Table1_ColumnLookup,0),FALSE)
+N("313"),
  IF(AND(VALUE(LEFT($A375,3))=314,LEN($B375)=3),VLOOKUP(VALUE(MID($B375,2,2)),_314_Table1,MATCH(MID($B375,1,1),_314_Table1_ColumnLookup,0),FALSE),
  IF(VALUE(LEFT($A375,3))=314,VLOOKUP(VALUE(MID($B375,2,1)),_314_Table1,MATCH(MID($B375,1,1),_314_Table1_ColumnLookup,0),FALSE)
+N("314"),
""))))))))))))))))))))))))</f>
        <v>0</v>
      </c>
      <c r="E375" s="238" t="e">
        <f>IF(AND(VALUE(LEFT($A375,3))=309,LEN($B375)=3),VLOOKUP(VALUE(MID($B375,2,2)),_309_Table2,MATCH(MID($B375,1,1),_309_Table2_ColumnLookup,0),FALSE),
  IF($C375="309 LCR SummaryA",OneYearSCR,IF($C375="309 LCR SummaryB",UltimateSCR,IF(VALUE(LEFT($A375,3))=309,VLOOKUP(VALUE(MID($B375,2,1)),_309_Table2,MATCH(MID($B375,1,1),_309_Table2_ColumnLookup,0),FALSE)
+N("309"),
  IF(VALUE(LEFT($A375,3))=310,VLOOKUP(VALUE(MID($B375,2,1)),_310_Table2,MATCH(MID($B375,1,1),_310_Table2_ColumnLookup,0),FALSE)
+N("310"),
  IF(AND(VALUE(LEFT($A375,3))=311,LEN($I375)=4),VLOOKUP($I375,_311_Table2,MATCH($B375,_311_Table2_ColumnLookup,0),FALSE),
  IF(AND(VALUE(LEFT($A375,3))=311,OR($B375="I2",$B375="J2",$B375="K2",$B375="L2")),VLOOKUP('311'!$G$58,_311_Table2,MATCH(MID($B375,1,1),_311_Table2_ColumnLookup,0),FALSE),
  IF(AND(VALUE(LEFT($A375,3))=311,RIGHT($B375,5)="Total"),VLOOKUP('311'!$G$59,_311_Table2,MATCH(MID($B375,1,1),_311_Table2_ColumnLookup,0),FALSE),
  IF(VALUE(LEFT($A375,3))=311,VLOOKUP(VALUE(MID($B375,2,1)),_311_Table2,MATCH(MID($B375,1,1),_311_Table2_ColumnLookup,0),FALSE)
+N("311"),
  IF(AND(VALUE(LEFT($A375,3))=312,LEFT($G375,10)="Unincepted",$B375="G "),VLOOKUP(" ULO",_312_Table2,MATCH('312'!$N$16,_312_Table2_ColumnLookup,0),FALSE),
  IF(AND(VALUE(LEFT($A375,3))=312,LEFT($G375,10)="Unincepted",$B375="O "),VLOOKUP(" ULO",_312_Table2,MATCH('312'!$V$16,_312_Table2_ColumnLookup,0),FALSE),
  IF(AND(VALUE(LEFT($A375,3))=312,LEFT($G375,10)="Unincepted",$B375="Q "),VLOOKUP(" ULO",_312_Table2,MATCH('312'!$X$16,_312_Table2_ColumnLookup,0),FALSE),
  IF(AND(VALUE(LEFT($A375,3))=312,LEFT($G375,10)="Unincepted"),VLOOKUP(" ULO",_312_Table2,MATCH(LEFT($B375,1),_312_Table2_ColumnLookup,0),FALSE),
  IF(AND(VALUE(LEFT($A375,3))=312,LEFT($G375,5)="Total",$B375="G "),VLOOKUP('312'!$F$80,_312_Table2,MATCH('312'!$N$16,_312_Table2_ColumnLookup,0),FALSE),
  IF(AND(VALUE(LEFT($A375,3))=312,LEFT($G375,5)="Total",$B375="O "),VLOOKUP('312'!$F$80,_312_Table2,MATCH('312'!$V$16,_312_Table2_ColumnLookup,0),FALSE),
  IF(AND(VALUE(LEFT($A375,3))=312,LEFT($G375,5)="Total",$B375="Q "),VLOOKUP('312'!$F$80,_312_Table2,MATCH('312'!$X$16,_312_Table2_ColumnLookup,0),FALSE),
  IF(AND(VALUE(LEFT($A375,3))=312,LEFT($G375,5)="Total"),VLOOKUP('312'!$F$80,_312_Table2,MATCH(LEFT($B375,1),_312_Table2_ColumnLookup,0),FALSE),
  IF(AND(VALUE(LEFT($A375,3))=312,LEN($I375)=4,$B375="G"),VLOOKUP($I375,_312_Table2,MATCH('312'!$N$16,_312_Table2_ColumnLookup,0),FALSE),
  IF(AND(VALUE(LEFT($A375,3))=312,LEN($I375)=4,$B375="O"),VLOOKUP($I375,_312_Table2,MATCH('312'!$V$16,_312_Table2_ColumnLookup,0),FALSE),
  IF(AND(VALUE(LEFT($A375,3))=312,LEN($I375)=4,$B375="Q"),VLOOKUP($I375,_312_Table2,MATCH('312'!$X$16,_312_Table2_ColumnLookup,0),FALSE),
  IF(AND(VALUE(LEFT($A375,3))=312,LEN($I375)=4),VLOOKUP($I375,_312_Table2,MATCH(LEFT($B375,1),_312_Table2_ColumnLookup,0),FALSE)
+N("312"),
  IF(VALUE(LEFT($A375,3))=313,VLOOKUP(VALUE(MID($B375,2,1)),_313_Table2,MATCH(MID($B375,1,1),_313_Table2_ColumnLookup,0),FALSE)
+N("313"),
  IF(AND(VALUE(LEFT($A375,3))=314,LEN($B375)=3),VLOOKUP(VALUE(MID($B375,2,2)),_314_Table2,MATCH(MID($B375,1,1),_314_Table2_ColumnLookup,0),FALSE),
  IF(VALUE(LEFT($A375,3))=314,VLOOKUP(VALUE(MID($B375,2,1)),_314_Table2,MATCH(MID($B375,1,1),_314_Table2_ColumnLookup,0),FALSE)
+N("314"),
""))))))))))))))))))))))))</f>
        <v>#NAME?</v>
      </c>
      <c r="F375" s="238" t="e">
        <f>IF(AND(VALUE(LEFT($A375,3))=309,LEN($B375)=3),VLOOKUP(VALUE(MID($B375,2,2)),_309_Table3,MATCH(MID($B375,1,1),_309_Table3_ColumnLookup,0),FALSE),
  IF($C375="309 LCR SummaryA",OneYearSCR,IF($C375="309 LCR SummaryB",UltimateSCR,IF(VALUE(LEFT($A375,3))=309,VLOOKUP(VALUE(MID($B375,2,1)),_309_Table3,MATCH(MID($B375,1,1),_309_Table3_ColumnLookup,0),FALSE)
+N("309"),
  IF(VALUE(LEFT($A375,3))=310,VLOOKUP(VALUE(MID($B375,2,1)),_310_Table3,MATCH(MID($B375,1,1),_310_Table3_ColumnLookup,0),FALSE)
+N("310"),
  IF(AND(VALUE(LEFT($A375,3))=311,LEN($I375)=4),VLOOKUP($I375,_311_Table3,MATCH($B375,_311_Table3_ColumnLookup,0),FALSE),
  IF(AND(VALUE(LEFT($A375,3))=311,OR($B375="I2",$B375="J2",$B375="K2",$B375="L2")),VLOOKUP('311'!$G$58,_311_Table3,MATCH(MID($B375,1,1),_311_Table3_ColumnLookup,0),FALSE),
  IF(AND(VALUE(LEFT($A375,3))=311,RIGHT($B375,5)="Total"),VLOOKUP('311'!$G$59,_311_Table3,MATCH(MID($B375,1,1),_311_Table3_ColumnLookup,0),FALSE),
  IF(VALUE(LEFT($A375,3))=311,VLOOKUP(VALUE(MID($B375,2,1)),_311_Table3,MATCH(MID($B375,1,1),_311_Table3_ColumnLookup,0),FALSE)
+N("311"),
  IF(AND(VALUE(LEFT($A375,3))=312,LEFT($G375,10)="Unincepted",$B375="G "),VLOOKUP(" ULO",_312_Table3,MATCH('312'!$N$16,_312_Table3_ColumnLookup,0),FALSE),
  IF(AND(VALUE(LEFT($A375,3))=312,LEFT($G375,10)="Unincepted",$B375="O "),VLOOKUP(" ULO",_312_Table3,MATCH('312'!$V$16,_312_Table3_ColumnLookup,0),FALSE),
  IF(AND(VALUE(LEFT($A375,3))=312,LEFT($G375,10)="Unincepted",$B375="Q "),VLOOKUP(" ULO",_312_Table3,MATCH('312'!$X$16,_312_Table3_ColumnLookup,0),FALSE),
  IF(AND(VALUE(LEFT($A375,3))=312,LEFT($G375,10)="Unincepted"),VLOOKUP(" ULO",_312_Table3,MATCH(LEFT($B375,1),_312_Table3_ColumnLookup,0),FALSE),
  IF(AND(VALUE(LEFT($A375,3))=312,LEFT($G375,5)="Total",$B375="G "),VLOOKUP('312'!$F$80,_312_Table3,MATCH('312'!$N$16,_312_Table3_ColumnLookup,0),FALSE),
  IF(AND(VALUE(LEFT($A375,3))=312,LEFT($G375,5)="Total",$B375="O "),VLOOKUP('312'!$F$80,_312_Table3,MATCH('312'!$V$16,_312_Table3_ColumnLookup,0),FALSE),
  IF(AND(VALUE(LEFT($A375,3))=312,LEFT($G375,5)="Total",$B375="Q "),VLOOKUP('312'!$F$80,_312_Table3,MATCH('312'!$X$16,_312_Table3_ColumnLookup,0),FALSE),
  IF(AND(VALUE(LEFT($A375,3))=312,LEFT($G375,5)="Total"),VLOOKUP('312'!$F$80,_312_Table3,MATCH(LEFT($B375,1),_312_Table3_ColumnLookup,0),FALSE),
  IF(AND(VALUE(LEFT($A375,3))=312,LEN($I375)=4,$B375="G"),VLOOKUP($I375,_312_Table3,MATCH('312'!$N$16,_312_Table3_ColumnLookup,0),FALSE),
  IF(AND(VALUE(LEFT($A375,3))=312,LEN($I375)=4,$B375="O"),VLOOKUP($I375,_312_Table3,MATCH('312'!$V$16,_312_Table3_ColumnLookup,0),FALSE),
  IF(AND(VALUE(LEFT($A375,3))=312,LEN($I375)=4,$B375="Q"),VLOOKUP($I375,_312_Table3,MATCH('312'!$X$16,_312_Table3_ColumnLookup,0),FALSE),
  IF(AND(VALUE(LEFT($A375,3))=312,LEN($I375)=4),VLOOKUP($I375,_312_Table3,MATCH(LEFT($B375,1),_312_Table3_ColumnLookup,0),FALSE)
+N("312"),
  IF(VALUE(LEFT($A375,3))=313,VLOOKUP(VALUE(MID($B375,2,1)),_313_Table3,MATCH(MID($B375,1,1),_313_Table3_ColumnLookup,0),FALSE)
+N("313"),
  IF(AND(VALUE(LEFT($A375,3))=314,LEN($B375)=3),VLOOKUP(VALUE(MID($B375,2,2)),_314_Table3,MATCH(MID($B375,1,1),_314_Table3_ColumnLookup,0),FALSE),
  IF(VALUE(LEFT($A375,3))=314,VLOOKUP(VALUE(MID($B375,2,1)),_314_Table3,MATCH(MID($B375,1,1),_314_Table3_ColumnLookup,0),FALSE)
+N("314"),
""))))))))))))))))))))))))</f>
        <v>#NAME?</v>
      </c>
      <c r="G375" t="s">
        <v>1161</v>
      </c>
      <c r="H375" s="321">
        <f>IFERROR(
IF(ISERROR($D375)=FALSE,$D375,IF(ISERROR($E375)=FALSE,$E375,IF(ISERROR($F375)=FALSE,$F375
+N("012 checkboxes"),
IF(
IF(OR(LEFT($A375,9)="Syndicate",LEFT($A375,12)="NewSyndicate"),VLOOKUP($A375,'012'!$J:$ZW,MATCH("Link to button",'012'!$J$1:$ZW$1,0),0)
+N("309 checkbox"),
IF($C375="309 LCR Summary0",VLOOKUP("Notes990",'309'!$P:$ZZ,MATCH("Link to button",'309'!$P$1:$ZZ$1,0),0)
+N("313 checkboxes"),
IF($C375="313 Financial Information0LcmVsScr",IF($C375="309 LCR Summary0",VLOOKUP("LcmVsScr",'309'!$N:$ZZ,MATCH("Link to button",'309'!$N$1:$ZZ$1,0),0),
IF($C375="313 Financial Information0LcrDocAttached",IF($C375="309 LCR Summary0",VLOOKUP("LcrDocAttached",'309'!$N:$ZZ,MATCH("Link to button",'309'!$N$1:$ZZ$1,0),
0)))))))=1,TRUE,FALSE)
))),"")</f>
        <v>0</v>
      </c>
      <c r="I375">
        <v>1999</v>
      </c>
    </row>
    <row r="376" spans="1:9" customFormat="1">
      <c r="A376" s="237" t="str">
        <f>VLOOKUP($G376,CSVLookups!$B:$R,MATCH(A$1,CSVLookups!$B$1:$R$1,0),FALSE)</f>
        <v>312 Projected Solvency II Technical Provisions at Time Zero</v>
      </c>
      <c r="B376" s="237" t="str">
        <f>VLOOKUP($G376,CSVLookups!$B:$R,MATCH(B$1,CSVLookups!$B$1:$R$1,0),FALSE)</f>
        <v>P</v>
      </c>
      <c r="C376" s="238" t="str">
        <f t="shared" si="6"/>
        <v>312 Projected Solvency II Technical Provisions at Time ZeroP1999</v>
      </c>
      <c r="D376" s="238">
        <f>IF(AND(VALUE(LEFT($A376,3))=309,LEN($B376)=3),VLOOKUP(VALUE(MID($B376,2,2)),_309_Table1,MATCH(MID($B376,1,1),_309_Table1_ColumnLookup,0),FALSE),
  IF($C376="309 LCR SummaryA",OneYearSCR,IF($C376="309 LCR SummaryB",UltimateSCR,IF(VALUE(LEFT($A376,3))=309,VLOOKUP(VALUE(MID($B376,2,1)),_309_Table1,MATCH(MID($B376,1,1),_309_Table1_ColumnLookup,0),FALSE)
+N("309"),
  IF(VALUE(LEFT($A376,3))=310,VLOOKUP(VALUE(MID($B376,2,1)),_310_Table1,MATCH(MID($B376,1,1),_310_Table1_ColumnLookup,0),FALSE)
+N("310"),
  IF(AND(VALUE(LEFT($A376,3))=311,LEN($I376)=4),VLOOKUP($I376,_311_Table1,MATCH($B376,_311_Table1_ColumnLookup,0),FALSE),
  IF(AND(VALUE(LEFT($A376,3))=311,OR($B376="I2",$B376="J2",$B376="K2",$B376="L2")),VLOOKUP('311'!$G$58,_311_Table1,MATCH(MID($B376,1,1),_311_Table1_ColumnLookup,0),FALSE),
  IF(AND(VALUE(LEFT($A376,3))=311,RIGHT($B376,5)="Total"),VLOOKUP('311'!$G$59,_311_Table1,MATCH(MID($B376,1,1),_311_Table1_ColumnLookup,0),FALSE),
  IF(VALUE(LEFT($A376,3))=311,VLOOKUP(VALUE(MID($B376,2,1)),_311_Table1,MATCH(MID($B376,1,1),_311_Table1_ColumnLookup,0),FALSE)
+N("311"),
  IF(AND(VALUE(LEFT($A376,3))=312,LEFT($G376,10)="Unincepted",$B376="G "),VLOOKUP(" ULO",_312_Table1,MATCH('312'!$N$16,_312_Table1_ColumnLookup,0),FALSE),
  IF(AND(VALUE(LEFT($A376,3))=312,LEFT($G376,10)="Unincepted",$B376="O "),VLOOKUP(" ULO",_312_Table1,MATCH('312'!$V$16,_312_Table1_ColumnLookup,0),FALSE),
  IF(AND(VALUE(LEFT($A376,3))=312,LEFT($G376,10)="Unincepted",$B376="Q "),VLOOKUP(" ULO",_312_Table1,MATCH('312'!$X$16,_312_Table1_ColumnLookup,0),FALSE),
  IF(AND(VALUE(LEFT($A376,3))=312,LEFT($G376,10)="Unincepted"),VLOOKUP(" ULO",_312_Table1,MATCH(LEFT($B376,1),_312_Table1_ColumnLookup,0),FALSE),
  IF(AND(VALUE(LEFT($A376,3))=312,LEFT($G376,5)="Total",$B376="G "),VLOOKUP('312'!$F$80,_312_Table1,MATCH('312'!$N$16,_312_Table1_ColumnLookup,0),FALSE),
  IF(AND(VALUE(LEFT($A376,3))=312,LEFT($G376,5)="Total",$B376="O "),VLOOKUP('312'!$F$80,_312_Table1,MATCH('312'!$V$16,_312_Table1_ColumnLookup,0),FALSE),
  IF(AND(VALUE(LEFT($A376,3))=312,LEFT($G376,5)="Total",$B376="Q "),VLOOKUP('312'!$F$80,_312_Table1,MATCH('312'!$X$16,_312_Table1_ColumnLookup,0),FALSE),
  IF(AND(VALUE(LEFT($A376,3))=312,LEFT($G376,5)="Total"),VLOOKUP('312'!$F$80,_312_Table1,MATCH(LEFT($B376,1),_312_Table1_ColumnLookup,0),FALSE),
  IF(AND(VALUE(LEFT($A376,3))=312,LEN($I376)=4,$B376="G"),VLOOKUP($I376,_312_Table1,MATCH('312'!$N$16,_312_Table1_ColumnLookup,0),FALSE),
  IF(AND(VALUE(LEFT($A376,3))=312,LEN($I376)=4,$B376="O"),VLOOKUP($I376,_312_Table1,MATCH('312'!$V$16,_312_Table1_ColumnLookup,0),FALSE),
  IF(AND(VALUE(LEFT($A376,3))=312,LEN($I376)=4,$B376="Q"),VLOOKUP($I376,_312_Table1,MATCH('312'!$X$16,_312_Table1_ColumnLookup,0),FALSE),
  IF(AND(VALUE(LEFT($A376,3))=312,LEN($I376)=4),VLOOKUP($I376,_312_Table1,MATCH(LEFT($B376,1),_312_Table1_ColumnLookup,0),FALSE)
+N("312"),
  IF(VALUE(LEFT($A376,3))=313,VLOOKUP(VALUE(MID($B376,2,1)),_313_Table1,MATCH(MID($B376,1,1),_313_Table1_ColumnLookup,0),FALSE)
+N("313"),
  IF(AND(VALUE(LEFT($A376,3))=314,LEN($B376)=3),VLOOKUP(VALUE(MID($B376,2,2)),_314_Table1,MATCH(MID($B376,1,1),_314_Table1_ColumnLookup,0),FALSE),
  IF(VALUE(LEFT($A376,3))=314,VLOOKUP(VALUE(MID($B376,2,1)),_314_Table1,MATCH(MID($B376,1,1),_314_Table1_ColumnLookup,0),FALSE)
+N("314"),
""))))))))))))))))))))))))</f>
        <v>0</v>
      </c>
      <c r="E376" s="238" t="e">
        <f>IF(AND(VALUE(LEFT($A376,3))=309,LEN($B376)=3),VLOOKUP(VALUE(MID($B376,2,2)),_309_Table2,MATCH(MID($B376,1,1),_309_Table2_ColumnLookup,0),FALSE),
  IF($C376="309 LCR SummaryA",OneYearSCR,IF($C376="309 LCR SummaryB",UltimateSCR,IF(VALUE(LEFT($A376,3))=309,VLOOKUP(VALUE(MID($B376,2,1)),_309_Table2,MATCH(MID($B376,1,1),_309_Table2_ColumnLookup,0),FALSE)
+N("309"),
  IF(VALUE(LEFT($A376,3))=310,VLOOKUP(VALUE(MID($B376,2,1)),_310_Table2,MATCH(MID($B376,1,1),_310_Table2_ColumnLookup,0),FALSE)
+N("310"),
  IF(AND(VALUE(LEFT($A376,3))=311,LEN($I376)=4),VLOOKUP($I376,_311_Table2,MATCH($B376,_311_Table2_ColumnLookup,0),FALSE),
  IF(AND(VALUE(LEFT($A376,3))=311,OR($B376="I2",$B376="J2",$B376="K2",$B376="L2")),VLOOKUP('311'!$G$58,_311_Table2,MATCH(MID($B376,1,1),_311_Table2_ColumnLookup,0),FALSE),
  IF(AND(VALUE(LEFT($A376,3))=311,RIGHT($B376,5)="Total"),VLOOKUP('311'!$G$59,_311_Table2,MATCH(MID($B376,1,1),_311_Table2_ColumnLookup,0),FALSE),
  IF(VALUE(LEFT($A376,3))=311,VLOOKUP(VALUE(MID($B376,2,1)),_311_Table2,MATCH(MID($B376,1,1),_311_Table2_ColumnLookup,0),FALSE)
+N("311"),
  IF(AND(VALUE(LEFT($A376,3))=312,LEFT($G376,10)="Unincepted",$B376="G "),VLOOKUP(" ULO",_312_Table2,MATCH('312'!$N$16,_312_Table2_ColumnLookup,0),FALSE),
  IF(AND(VALUE(LEFT($A376,3))=312,LEFT($G376,10)="Unincepted",$B376="O "),VLOOKUP(" ULO",_312_Table2,MATCH('312'!$V$16,_312_Table2_ColumnLookup,0),FALSE),
  IF(AND(VALUE(LEFT($A376,3))=312,LEFT($G376,10)="Unincepted",$B376="Q "),VLOOKUP(" ULO",_312_Table2,MATCH('312'!$X$16,_312_Table2_ColumnLookup,0),FALSE),
  IF(AND(VALUE(LEFT($A376,3))=312,LEFT($G376,10)="Unincepted"),VLOOKUP(" ULO",_312_Table2,MATCH(LEFT($B376,1),_312_Table2_ColumnLookup,0),FALSE),
  IF(AND(VALUE(LEFT($A376,3))=312,LEFT($G376,5)="Total",$B376="G "),VLOOKUP('312'!$F$80,_312_Table2,MATCH('312'!$N$16,_312_Table2_ColumnLookup,0),FALSE),
  IF(AND(VALUE(LEFT($A376,3))=312,LEFT($G376,5)="Total",$B376="O "),VLOOKUP('312'!$F$80,_312_Table2,MATCH('312'!$V$16,_312_Table2_ColumnLookup,0),FALSE),
  IF(AND(VALUE(LEFT($A376,3))=312,LEFT($G376,5)="Total",$B376="Q "),VLOOKUP('312'!$F$80,_312_Table2,MATCH('312'!$X$16,_312_Table2_ColumnLookup,0),FALSE),
  IF(AND(VALUE(LEFT($A376,3))=312,LEFT($G376,5)="Total"),VLOOKUP('312'!$F$80,_312_Table2,MATCH(LEFT($B376,1),_312_Table2_ColumnLookup,0),FALSE),
  IF(AND(VALUE(LEFT($A376,3))=312,LEN($I376)=4,$B376="G"),VLOOKUP($I376,_312_Table2,MATCH('312'!$N$16,_312_Table2_ColumnLookup,0),FALSE),
  IF(AND(VALUE(LEFT($A376,3))=312,LEN($I376)=4,$B376="O"),VLOOKUP($I376,_312_Table2,MATCH('312'!$V$16,_312_Table2_ColumnLookup,0),FALSE),
  IF(AND(VALUE(LEFT($A376,3))=312,LEN($I376)=4,$B376="Q"),VLOOKUP($I376,_312_Table2,MATCH('312'!$X$16,_312_Table2_ColumnLookup,0),FALSE),
  IF(AND(VALUE(LEFT($A376,3))=312,LEN($I376)=4),VLOOKUP($I376,_312_Table2,MATCH(LEFT($B376,1),_312_Table2_ColumnLookup,0),FALSE)
+N("312"),
  IF(VALUE(LEFT($A376,3))=313,VLOOKUP(VALUE(MID($B376,2,1)),_313_Table2,MATCH(MID($B376,1,1),_313_Table2_ColumnLookup,0),FALSE)
+N("313"),
  IF(AND(VALUE(LEFT($A376,3))=314,LEN($B376)=3),VLOOKUP(VALUE(MID($B376,2,2)),_314_Table2,MATCH(MID($B376,1,1),_314_Table2_ColumnLookup,0),FALSE),
  IF(VALUE(LEFT($A376,3))=314,VLOOKUP(VALUE(MID($B376,2,1)),_314_Table2,MATCH(MID($B376,1,1),_314_Table2_ColumnLookup,0),FALSE)
+N("314"),
""))))))))))))))))))))))))</f>
        <v>#NAME?</v>
      </c>
      <c r="F376" s="238" t="e">
        <f>IF(AND(VALUE(LEFT($A376,3))=309,LEN($B376)=3),VLOOKUP(VALUE(MID($B376,2,2)),_309_Table3,MATCH(MID($B376,1,1),_309_Table3_ColumnLookup,0),FALSE),
  IF($C376="309 LCR SummaryA",OneYearSCR,IF($C376="309 LCR SummaryB",UltimateSCR,IF(VALUE(LEFT($A376,3))=309,VLOOKUP(VALUE(MID($B376,2,1)),_309_Table3,MATCH(MID($B376,1,1),_309_Table3_ColumnLookup,0),FALSE)
+N("309"),
  IF(VALUE(LEFT($A376,3))=310,VLOOKUP(VALUE(MID($B376,2,1)),_310_Table3,MATCH(MID($B376,1,1),_310_Table3_ColumnLookup,0),FALSE)
+N("310"),
  IF(AND(VALUE(LEFT($A376,3))=311,LEN($I376)=4),VLOOKUP($I376,_311_Table3,MATCH($B376,_311_Table3_ColumnLookup,0),FALSE),
  IF(AND(VALUE(LEFT($A376,3))=311,OR($B376="I2",$B376="J2",$B376="K2",$B376="L2")),VLOOKUP('311'!$G$58,_311_Table3,MATCH(MID($B376,1,1),_311_Table3_ColumnLookup,0),FALSE),
  IF(AND(VALUE(LEFT($A376,3))=311,RIGHT($B376,5)="Total"),VLOOKUP('311'!$G$59,_311_Table3,MATCH(MID($B376,1,1),_311_Table3_ColumnLookup,0),FALSE),
  IF(VALUE(LEFT($A376,3))=311,VLOOKUP(VALUE(MID($B376,2,1)),_311_Table3,MATCH(MID($B376,1,1),_311_Table3_ColumnLookup,0),FALSE)
+N("311"),
  IF(AND(VALUE(LEFT($A376,3))=312,LEFT($G376,10)="Unincepted",$B376="G "),VLOOKUP(" ULO",_312_Table3,MATCH('312'!$N$16,_312_Table3_ColumnLookup,0),FALSE),
  IF(AND(VALUE(LEFT($A376,3))=312,LEFT($G376,10)="Unincepted",$B376="O "),VLOOKUP(" ULO",_312_Table3,MATCH('312'!$V$16,_312_Table3_ColumnLookup,0),FALSE),
  IF(AND(VALUE(LEFT($A376,3))=312,LEFT($G376,10)="Unincepted",$B376="Q "),VLOOKUP(" ULO",_312_Table3,MATCH('312'!$X$16,_312_Table3_ColumnLookup,0),FALSE),
  IF(AND(VALUE(LEFT($A376,3))=312,LEFT($G376,10)="Unincepted"),VLOOKUP(" ULO",_312_Table3,MATCH(LEFT($B376,1),_312_Table3_ColumnLookup,0),FALSE),
  IF(AND(VALUE(LEFT($A376,3))=312,LEFT($G376,5)="Total",$B376="G "),VLOOKUP('312'!$F$80,_312_Table3,MATCH('312'!$N$16,_312_Table3_ColumnLookup,0),FALSE),
  IF(AND(VALUE(LEFT($A376,3))=312,LEFT($G376,5)="Total",$B376="O "),VLOOKUP('312'!$F$80,_312_Table3,MATCH('312'!$V$16,_312_Table3_ColumnLookup,0),FALSE),
  IF(AND(VALUE(LEFT($A376,3))=312,LEFT($G376,5)="Total",$B376="Q "),VLOOKUP('312'!$F$80,_312_Table3,MATCH('312'!$X$16,_312_Table3_ColumnLookup,0),FALSE),
  IF(AND(VALUE(LEFT($A376,3))=312,LEFT($G376,5)="Total"),VLOOKUP('312'!$F$80,_312_Table3,MATCH(LEFT($B376,1),_312_Table3_ColumnLookup,0),FALSE),
  IF(AND(VALUE(LEFT($A376,3))=312,LEN($I376)=4,$B376="G"),VLOOKUP($I376,_312_Table3,MATCH('312'!$N$16,_312_Table3_ColumnLookup,0),FALSE),
  IF(AND(VALUE(LEFT($A376,3))=312,LEN($I376)=4,$B376="O"),VLOOKUP($I376,_312_Table3,MATCH('312'!$V$16,_312_Table3_ColumnLookup,0),FALSE),
  IF(AND(VALUE(LEFT($A376,3))=312,LEN($I376)=4,$B376="Q"),VLOOKUP($I376,_312_Table3,MATCH('312'!$X$16,_312_Table3_ColumnLookup,0),FALSE),
  IF(AND(VALUE(LEFT($A376,3))=312,LEN($I376)=4),VLOOKUP($I376,_312_Table3,MATCH(LEFT($B376,1),_312_Table3_ColumnLookup,0),FALSE)
+N("312"),
  IF(VALUE(LEFT($A376,3))=313,VLOOKUP(VALUE(MID($B376,2,1)),_313_Table3,MATCH(MID($B376,1,1),_313_Table3_ColumnLookup,0),FALSE)
+N("313"),
  IF(AND(VALUE(LEFT($A376,3))=314,LEN($B376)=3),VLOOKUP(VALUE(MID($B376,2,2)),_314_Table3,MATCH(MID($B376,1,1),_314_Table3_ColumnLookup,0),FALSE),
  IF(VALUE(LEFT($A376,3))=314,VLOOKUP(VALUE(MID($B376,2,1)),_314_Table3,MATCH(MID($B376,1,1),_314_Table3_ColumnLookup,0),FALSE)
+N("314"),
""))))))))))))))))))))))))</f>
        <v>#NAME?</v>
      </c>
      <c r="G376" t="s">
        <v>1162</v>
      </c>
      <c r="H376" s="321">
        <f>IFERROR(
IF(ISERROR($D376)=FALSE,$D376,IF(ISERROR($E376)=FALSE,$E376,IF(ISERROR($F376)=FALSE,$F376
+N("012 checkboxes"),
IF(
IF(OR(LEFT($A376,9)="Syndicate",LEFT($A376,12)="NewSyndicate"),VLOOKUP($A376,'012'!$J:$ZW,MATCH("Link to button",'012'!$J$1:$ZW$1,0),0)
+N("309 checkbox"),
IF($C376="309 LCR Summary0",VLOOKUP("Notes990",'309'!$P:$ZZ,MATCH("Link to button",'309'!$P$1:$ZZ$1,0),0)
+N("313 checkboxes"),
IF($C376="313 Financial Information0LcmVsScr",IF($C376="309 LCR Summary0",VLOOKUP("LcmVsScr",'309'!$N:$ZZ,MATCH("Link to button",'309'!$N$1:$ZZ$1,0),0),
IF($C376="313 Financial Information0LcrDocAttached",IF($C376="309 LCR Summary0",VLOOKUP("LcrDocAttached",'309'!$N:$ZZ,MATCH("Link to button",'309'!$N$1:$ZZ$1,0),
0)))))))=1,TRUE,FALSE)
))),"")</f>
        <v>0</v>
      </c>
      <c r="I376">
        <v>1999</v>
      </c>
    </row>
    <row r="377" spans="1:9" customFormat="1">
      <c r="A377" s="237" t="str">
        <f>VLOOKUP($G377,CSVLookups!$B:$R,MATCH(A$1,CSVLookups!$B$1:$R$1,0),FALSE)</f>
        <v>312 Projected Solvency II Technical Provisions at Time Zero</v>
      </c>
      <c r="B377" s="237" t="str">
        <f>VLOOKUP($G377,CSVLookups!$B:$R,MATCH(B$1,CSVLookups!$B$1:$R$1,0),FALSE)</f>
        <v>Q</v>
      </c>
      <c r="C377" s="238" t="str">
        <f t="shared" si="6"/>
        <v>312 Projected Solvency II Technical Provisions at Time ZeroQ1999</v>
      </c>
      <c r="D377" s="238">
        <f>IF(AND(VALUE(LEFT($A377,3))=309,LEN($B377)=3),VLOOKUP(VALUE(MID($B377,2,2)),_309_Table1,MATCH(MID($B377,1,1),_309_Table1_ColumnLookup,0),FALSE),
  IF($C377="309 LCR SummaryA",OneYearSCR,IF($C377="309 LCR SummaryB",UltimateSCR,IF(VALUE(LEFT($A377,3))=309,VLOOKUP(VALUE(MID($B377,2,1)),_309_Table1,MATCH(MID($B377,1,1),_309_Table1_ColumnLookup,0),FALSE)
+N("309"),
  IF(VALUE(LEFT($A377,3))=310,VLOOKUP(VALUE(MID($B377,2,1)),_310_Table1,MATCH(MID($B377,1,1),_310_Table1_ColumnLookup,0),FALSE)
+N("310"),
  IF(AND(VALUE(LEFT($A377,3))=311,LEN($I377)=4),VLOOKUP($I377,_311_Table1,MATCH($B377,_311_Table1_ColumnLookup,0),FALSE),
  IF(AND(VALUE(LEFT($A377,3))=311,OR($B377="I2",$B377="J2",$B377="K2",$B377="L2")),VLOOKUP('311'!$G$58,_311_Table1,MATCH(MID($B377,1,1),_311_Table1_ColumnLookup,0),FALSE),
  IF(AND(VALUE(LEFT($A377,3))=311,RIGHT($B377,5)="Total"),VLOOKUP('311'!$G$59,_311_Table1,MATCH(MID($B377,1,1),_311_Table1_ColumnLookup,0),FALSE),
  IF(VALUE(LEFT($A377,3))=311,VLOOKUP(VALUE(MID($B377,2,1)),_311_Table1,MATCH(MID($B377,1,1),_311_Table1_ColumnLookup,0),FALSE)
+N("311"),
  IF(AND(VALUE(LEFT($A377,3))=312,LEFT($G377,10)="Unincepted",$B377="G "),VLOOKUP(" ULO",_312_Table1,MATCH('312'!$N$16,_312_Table1_ColumnLookup,0),FALSE),
  IF(AND(VALUE(LEFT($A377,3))=312,LEFT($G377,10)="Unincepted",$B377="O "),VLOOKUP(" ULO",_312_Table1,MATCH('312'!$V$16,_312_Table1_ColumnLookup,0),FALSE),
  IF(AND(VALUE(LEFT($A377,3))=312,LEFT($G377,10)="Unincepted",$B377="Q "),VLOOKUP(" ULO",_312_Table1,MATCH('312'!$X$16,_312_Table1_ColumnLookup,0),FALSE),
  IF(AND(VALUE(LEFT($A377,3))=312,LEFT($G377,10)="Unincepted"),VLOOKUP(" ULO",_312_Table1,MATCH(LEFT($B377,1),_312_Table1_ColumnLookup,0),FALSE),
  IF(AND(VALUE(LEFT($A377,3))=312,LEFT($G377,5)="Total",$B377="G "),VLOOKUP('312'!$F$80,_312_Table1,MATCH('312'!$N$16,_312_Table1_ColumnLookup,0),FALSE),
  IF(AND(VALUE(LEFT($A377,3))=312,LEFT($G377,5)="Total",$B377="O "),VLOOKUP('312'!$F$80,_312_Table1,MATCH('312'!$V$16,_312_Table1_ColumnLookup,0),FALSE),
  IF(AND(VALUE(LEFT($A377,3))=312,LEFT($G377,5)="Total",$B377="Q "),VLOOKUP('312'!$F$80,_312_Table1,MATCH('312'!$X$16,_312_Table1_ColumnLookup,0),FALSE),
  IF(AND(VALUE(LEFT($A377,3))=312,LEFT($G377,5)="Total"),VLOOKUP('312'!$F$80,_312_Table1,MATCH(LEFT($B377,1),_312_Table1_ColumnLookup,0),FALSE),
  IF(AND(VALUE(LEFT($A377,3))=312,LEN($I377)=4,$B377="G"),VLOOKUP($I377,_312_Table1,MATCH('312'!$N$16,_312_Table1_ColumnLookup,0),FALSE),
  IF(AND(VALUE(LEFT($A377,3))=312,LEN($I377)=4,$B377="O"),VLOOKUP($I377,_312_Table1,MATCH('312'!$V$16,_312_Table1_ColumnLookup,0),FALSE),
  IF(AND(VALUE(LEFT($A377,3))=312,LEN($I377)=4,$B377="Q"),VLOOKUP($I377,_312_Table1,MATCH('312'!$X$16,_312_Table1_ColumnLookup,0),FALSE),
  IF(AND(VALUE(LEFT($A377,3))=312,LEN($I377)=4),VLOOKUP($I377,_312_Table1,MATCH(LEFT($B377,1),_312_Table1_ColumnLookup,0),FALSE)
+N("312"),
  IF(VALUE(LEFT($A377,3))=313,VLOOKUP(VALUE(MID($B377,2,1)),_313_Table1,MATCH(MID($B377,1,1),_313_Table1_ColumnLookup,0),FALSE)
+N("313"),
  IF(AND(VALUE(LEFT($A377,3))=314,LEN($B377)=3),VLOOKUP(VALUE(MID($B377,2,2)),_314_Table1,MATCH(MID($B377,1,1),_314_Table1_ColumnLookup,0),FALSE),
  IF(VALUE(LEFT($A377,3))=314,VLOOKUP(VALUE(MID($B377,2,1)),_314_Table1,MATCH(MID($B377,1,1),_314_Table1_ColumnLookup,0),FALSE)
+N("314"),
""))))))))))))))))))))))))</f>
        <v>0</v>
      </c>
      <c r="E377" s="238" t="e">
        <f>IF(AND(VALUE(LEFT($A377,3))=309,LEN($B377)=3),VLOOKUP(VALUE(MID($B377,2,2)),_309_Table2,MATCH(MID($B377,1,1),_309_Table2_ColumnLookup,0),FALSE),
  IF($C377="309 LCR SummaryA",OneYearSCR,IF($C377="309 LCR SummaryB",UltimateSCR,IF(VALUE(LEFT($A377,3))=309,VLOOKUP(VALUE(MID($B377,2,1)),_309_Table2,MATCH(MID($B377,1,1),_309_Table2_ColumnLookup,0),FALSE)
+N("309"),
  IF(VALUE(LEFT($A377,3))=310,VLOOKUP(VALUE(MID($B377,2,1)),_310_Table2,MATCH(MID($B377,1,1),_310_Table2_ColumnLookup,0),FALSE)
+N("310"),
  IF(AND(VALUE(LEFT($A377,3))=311,LEN($I377)=4),VLOOKUP($I377,_311_Table2,MATCH($B377,_311_Table2_ColumnLookup,0),FALSE),
  IF(AND(VALUE(LEFT($A377,3))=311,OR($B377="I2",$B377="J2",$B377="K2",$B377="L2")),VLOOKUP('311'!$G$58,_311_Table2,MATCH(MID($B377,1,1),_311_Table2_ColumnLookup,0),FALSE),
  IF(AND(VALUE(LEFT($A377,3))=311,RIGHT($B377,5)="Total"),VLOOKUP('311'!$G$59,_311_Table2,MATCH(MID($B377,1,1),_311_Table2_ColumnLookup,0),FALSE),
  IF(VALUE(LEFT($A377,3))=311,VLOOKUP(VALUE(MID($B377,2,1)),_311_Table2,MATCH(MID($B377,1,1),_311_Table2_ColumnLookup,0),FALSE)
+N("311"),
  IF(AND(VALUE(LEFT($A377,3))=312,LEFT($G377,10)="Unincepted",$B377="G "),VLOOKUP(" ULO",_312_Table2,MATCH('312'!$N$16,_312_Table2_ColumnLookup,0),FALSE),
  IF(AND(VALUE(LEFT($A377,3))=312,LEFT($G377,10)="Unincepted",$B377="O "),VLOOKUP(" ULO",_312_Table2,MATCH('312'!$V$16,_312_Table2_ColumnLookup,0),FALSE),
  IF(AND(VALUE(LEFT($A377,3))=312,LEFT($G377,10)="Unincepted",$B377="Q "),VLOOKUP(" ULO",_312_Table2,MATCH('312'!$X$16,_312_Table2_ColumnLookup,0),FALSE),
  IF(AND(VALUE(LEFT($A377,3))=312,LEFT($G377,10)="Unincepted"),VLOOKUP(" ULO",_312_Table2,MATCH(LEFT($B377,1),_312_Table2_ColumnLookup,0),FALSE),
  IF(AND(VALUE(LEFT($A377,3))=312,LEFT($G377,5)="Total",$B377="G "),VLOOKUP('312'!$F$80,_312_Table2,MATCH('312'!$N$16,_312_Table2_ColumnLookup,0),FALSE),
  IF(AND(VALUE(LEFT($A377,3))=312,LEFT($G377,5)="Total",$B377="O "),VLOOKUP('312'!$F$80,_312_Table2,MATCH('312'!$V$16,_312_Table2_ColumnLookup,0),FALSE),
  IF(AND(VALUE(LEFT($A377,3))=312,LEFT($G377,5)="Total",$B377="Q "),VLOOKUP('312'!$F$80,_312_Table2,MATCH('312'!$X$16,_312_Table2_ColumnLookup,0),FALSE),
  IF(AND(VALUE(LEFT($A377,3))=312,LEFT($G377,5)="Total"),VLOOKUP('312'!$F$80,_312_Table2,MATCH(LEFT($B377,1),_312_Table2_ColumnLookup,0),FALSE),
  IF(AND(VALUE(LEFT($A377,3))=312,LEN($I377)=4,$B377="G"),VLOOKUP($I377,_312_Table2,MATCH('312'!$N$16,_312_Table2_ColumnLookup,0),FALSE),
  IF(AND(VALUE(LEFT($A377,3))=312,LEN($I377)=4,$B377="O"),VLOOKUP($I377,_312_Table2,MATCH('312'!$V$16,_312_Table2_ColumnLookup,0),FALSE),
  IF(AND(VALUE(LEFT($A377,3))=312,LEN($I377)=4,$B377="Q"),VLOOKUP($I377,_312_Table2,MATCH('312'!$X$16,_312_Table2_ColumnLookup,0),FALSE),
  IF(AND(VALUE(LEFT($A377,3))=312,LEN($I377)=4),VLOOKUP($I377,_312_Table2,MATCH(LEFT($B377,1),_312_Table2_ColumnLookup,0),FALSE)
+N("312"),
  IF(VALUE(LEFT($A377,3))=313,VLOOKUP(VALUE(MID($B377,2,1)),_313_Table2,MATCH(MID($B377,1,1),_313_Table2_ColumnLookup,0),FALSE)
+N("313"),
  IF(AND(VALUE(LEFT($A377,3))=314,LEN($B377)=3),VLOOKUP(VALUE(MID($B377,2,2)),_314_Table2,MATCH(MID($B377,1,1),_314_Table2_ColumnLookup,0),FALSE),
  IF(VALUE(LEFT($A377,3))=314,VLOOKUP(VALUE(MID($B377,2,1)),_314_Table2,MATCH(MID($B377,1,1),_314_Table2_ColumnLookup,0),FALSE)
+N("314"),
""))))))))))))))))))))))))</f>
        <v>#NAME?</v>
      </c>
      <c r="F377" s="238" t="e">
        <f>IF(AND(VALUE(LEFT($A377,3))=309,LEN($B377)=3),VLOOKUP(VALUE(MID($B377,2,2)),_309_Table3,MATCH(MID($B377,1,1),_309_Table3_ColumnLookup,0),FALSE),
  IF($C377="309 LCR SummaryA",OneYearSCR,IF($C377="309 LCR SummaryB",UltimateSCR,IF(VALUE(LEFT($A377,3))=309,VLOOKUP(VALUE(MID($B377,2,1)),_309_Table3,MATCH(MID($B377,1,1),_309_Table3_ColumnLookup,0),FALSE)
+N("309"),
  IF(VALUE(LEFT($A377,3))=310,VLOOKUP(VALUE(MID($B377,2,1)),_310_Table3,MATCH(MID($B377,1,1),_310_Table3_ColumnLookup,0),FALSE)
+N("310"),
  IF(AND(VALUE(LEFT($A377,3))=311,LEN($I377)=4),VLOOKUP($I377,_311_Table3,MATCH($B377,_311_Table3_ColumnLookup,0),FALSE),
  IF(AND(VALUE(LEFT($A377,3))=311,OR($B377="I2",$B377="J2",$B377="K2",$B377="L2")),VLOOKUP('311'!$G$58,_311_Table3,MATCH(MID($B377,1,1),_311_Table3_ColumnLookup,0),FALSE),
  IF(AND(VALUE(LEFT($A377,3))=311,RIGHT($B377,5)="Total"),VLOOKUP('311'!$G$59,_311_Table3,MATCH(MID($B377,1,1),_311_Table3_ColumnLookup,0),FALSE),
  IF(VALUE(LEFT($A377,3))=311,VLOOKUP(VALUE(MID($B377,2,1)),_311_Table3,MATCH(MID($B377,1,1),_311_Table3_ColumnLookup,0),FALSE)
+N("311"),
  IF(AND(VALUE(LEFT($A377,3))=312,LEFT($G377,10)="Unincepted",$B377="G "),VLOOKUP(" ULO",_312_Table3,MATCH('312'!$N$16,_312_Table3_ColumnLookup,0),FALSE),
  IF(AND(VALUE(LEFT($A377,3))=312,LEFT($G377,10)="Unincepted",$B377="O "),VLOOKUP(" ULO",_312_Table3,MATCH('312'!$V$16,_312_Table3_ColumnLookup,0),FALSE),
  IF(AND(VALUE(LEFT($A377,3))=312,LEFT($G377,10)="Unincepted",$B377="Q "),VLOOKUP(" ULO",_312_Table3,MATCH('312'!$X$16,_312_Table3_ColumnLookup,0),FALSE),
  IF(AND(VALUE(LEFT($A377,3))=312,LEFT($G377,10)="Unincepted"),VLOOKUP(" ULO",_312_Table3,MATCH(LEFT($B377,1),_312_Table3_ColumnLookup,0),FALSE),
  IF(AND(VALUE(LEFT($A377,3))=312,LEFT($G377,5)="Total",$B377="G "),VLOOKUP('312'!$F$80,_312_Table3,MATCH('312'!$N$16,_312_Table3_ColumnLookup,0),FALSE),
  IF(AND(VALUE(LEFT($A377,3))=312,LEFT($G377,5)="Total",$B377="O "),VLOOKUP('312'!$F$80,_312_Table3,MATCH('312'!$V$16,_312_Table3_ColumnLookup,0),FALSE),
  IF(AND(VALUE(LEFT($A377,3))=312,LEFT($G377,5)="Total",$B377="Q "),VLOOKUP('312'!$F$80,_312_Table3,MATCH('312'!$X$16,_312_Table3_ColumnLookup,0),FALSE),
  IF(AND(VALUE(LEFT($A377,3))=312,LEFT($G377,5)="Total"),VLOOKUP('312'!$F$80,_312_Table3,MATCH(LEFT($B377,1),_312_Table3_ColumnLookup,0),FALSE),
  IF(AND(VALUE(LEFT($A377,3))=312,LEN($I377)=4,$B377="G"),VLOOKUP($I377,_312_Table3,MATCH('312'!$N$16,_312_Table3_ColumnLookup,0),FALSE),
  IF(AND(VALUE(LEFT($A377,3))=312,LEN($I377)=4,$B377="O"),VLOOKUP($I377,_312_Table3,MATCH('312'!$V$16,_312_Table3_ColumnLookup,0),FALSE),
  IF(AND(VALUE(LEFT($A377,3))=312,LEN($I377)=4,$B377="Q"),VLOOKUP($I377,_312_Table3,MATCH('312'!$X$16,_312_Table3_ColumnLookup,0),FALSE),
  IF(AND(VALUE(LEFT($A377,3))=312,LEN($I377)=4),VLOOKUP($I377,_312_Table3,MATCH(LEFT($B377,1),_312_Table3_ColumnLookup,0),FALSE)
+N("312"),
  IF(VALUE(LEFT($A377,3))=313,VLOOKUP(VALUE(MID($B377,2,1)),_313_Table3,MATCH(MID($B377,1,1),_313_Table3_ColumnLookup,0),FALSE)
+N("313"),
  IF(AND(VALUE(LEFT($A377,3))=314,LEN($B377)=3),VLOOKUP(VALUE(MID($B377,2,2)),_314_Table3,MATCH(MID($B377,1,1),_314_Table3_ColumnLookup,0),FALSE),
  IF(VALUE(LEFT($A377,3))=314,VLOOKUP(VALUE(MID($B377,2,1)),_314_Table3,MATCH(MID($B377,1,1),_314_Table3_ColumnLookup,0),FALSE)
+N("314"),
""))))))))))))))))))))))))</f>
        <v>#NAME?</v>
      </c>
      <c r="G377" t="s">
        <v>1163</v>
      </c>
      <c r="H377" s="321">
        <f>IFERROR(
IF(ISERROR($D377)=FALSE,$D377,IF(ISERROR($E377)=FALSE,$E377,IF(ISERROR($F377)=FALSE,$F377
+N("012 checkboxes"),
IF(
IF(OR(LEFT($A377,9)="Syndicate",LEFT($A377,12)="NewSyndicate"),VLOOKUP($A377,'012'!$J:$ZW,MATCH("Link to button",'012'!$J$1:$ZW$1,0),0)
+N("309 checkbox"),
IF($C377="309 LCR Summary0",VLOOKUP("Notes990",'309'!$P:$ZZ,MATCH("Link to button",'309'!$P$1:$ZZ$1,0),0)
+N("313 checkboxes"),
IF($C377="313 Financial Information0LcmVsScr",IF($C377="309 LCR Summary0",VLOOKUP("LcmVsScr",'309'!$N:$ZZ,MATCH("Link to button",'309'!$N$1:$ZZ$1,0),0),
IF($C377="313 Financial Information0LcrDocAttached",IF($C377="309 LCR Summary0",VLOOKUP("LcrDocAttached",'309'!$N:$ZZ,MATCH("Link to button",'309'!$N$1:$ZZ$1,0),
0)))))))=1,TRUE,FALSE)
))),"")</f>
        <v>0</v>
      </c>
      <c r="I377">
        <v>1999</v>
      </c>
    </row>
    <row r="378" spans="1:9" customFormat="1">
      <c r="A378" s="237" t="str">
        <f>VLOOKUP($G378,CSVLookups!$B:$R,MATCH(A$1,CSVLookups!$B$1:$R$1,0),FALSE)</f>
        <v>312 Projected Solvency II Technical Provisions at Time Zero</v>
      </c>
      <c r="B378" s="237" t="str">
        <f>VLOOKUP($G378,CSVLookups!$B:$R,MATCH(B$1,CSVLookups!$B$1:$R$1,0),FALSE)</f>
        <v>A</v>
      </c>
      <c r="C378" s="238" t="str">
        <f t="shared" si="6"/>
        <v>312 Projected Solvency II Technical Provisions at Time ZeroA2000</v>
      </c>
      <c r="D378" s="238">
        <f>IF(AND(VALUE(LEFT($A378,3))=309,LEN($B378)=3),VLOOKUP(VALUE(MID($B378,2,2)),_309_Table1,MATCH(MID($B378,1,1),_309_Table1_ColumnLookup,0),FALSE),
  IF($C378="309 LCR SummaryA",OneYearSCR,IF($C378="309 LCR SummaryB",UltimateSCR,IF(VALUE(LEFT($A378,3))=309,VLOOKUP(VALUE(MID($B378,2,1)),_309_Table1,MATCH(MID($B378,1,1),_309_Table1_ColumnLookup,0),FALSE)
+N("309"),
  IF(VALUE(LEFT($A378,3))=310,VLOOKUP(VALUE(MID($B378,2,1)),_310_Table1,MATCH(MID($B378,1,1),_310_Table1_ColumnLookup,0),FALSE)
+N("310"),
  IF(AND(VALUE(LEFT($A378,3))=311,LEN($I378)=4),VLOOKUP($I378,_311_Table1,MATCH($B378,_311_Table1_ColumnLookup,0),FALSE),
  IF(AND(VALUE(LEFT($A378,3))=311,OR($B378="I2",$B378="J2",$B378="K2",$B378="L2")),VLOOKUP('311'!$G$58,_311_Table1,MATCH(MID($B378,1,1),_311_Table1_ColumnLookup,0),FALSE),
  IF(AND(VALUE(LEFT($A378,3))=311,RIGHT($B378,5)="Total"),VLOOKUP('311'!$G$59,_311_Table1,MATCH(MID($B378,1,1),_311_Table1_ColumnLookup,0),FALSE),
  IF(VALUE(LEFT($A378,3))=311,VLOOKUP(VALUE(MID($B378,2,1)),_311_Table1,MATCH(MID($B378,1,1),_311_Table1_ColumnLookup,0),FALSE)
+N("311"),
  IF(AND(VALUE(LEFT($A378,3))=312,LEFT($G378,10)="Unincepted",$B378="G "),VLOOKUP(" ULO",_312_Table1,MATCH('312'!$N$16,_312_Table1_ColumnLookup,0),FALSE),
  IF(AND(VALUE(LEFT($A378,3))=312,LEFT($G378,10)="Unincepted",$B378="O "),VLOOKUP(" ULO",_312_Table1,MATCH('312'!$V$16,_312_Table1_ColumnLookup,0),FALSE),
  IF(AND(VALUE(LEFT($A378,3))=312,LEFT($G378,10)="Unincepted",$B378="Q "),VLOOKUP(" ULO",_312_Table1,MATCH('312'!$X$16,_312_Table1_ColumnLookup,0),FALSE),
  IF(AND(VALUE(LEFT($A378,3))=312,LEFT($G378,10)="Unincepted"),VLOOKUP(" ULO",_312_Table1,MATCH(LEFT($B378,1),_312_Table1_ColumnLookup,0),FALSE),
  IF(AND(VALUE(LEFT($A378,3))=312,LEFT($G378,5)="Total",$B378="G "),VLOOKUP('312'!$F$80,_312_Table1,MATCH('312'!$N$16,_312_Table1_ColumnLookup,0),FALSE),
  IF(AND(VALUE(LEFT($A378,3))=312,LEFT($G378,5)="Total",$B378="O "),VLOOKUP('312'!$F$80,_312_Table1,MATCH('312'!$V$16,_312_Table1_ColumnLookup,0),FALSE),
  IF(AND(VALUE(LEFT($A378,3))=312,LEFT($G378,5)="Total",$B378="Q "),VLOOKUP('312'!$F$80,_312_Table1,MATCH('312'!$X$16,_312_Table1_ColumnLookup,0),FALSE),
  IF(AND(VALUE(LEFT($A378,3))=312,LEFT($G378,5)="Total"),VLOOKUP('312'!$F$80,_312_Table1,MATCH(LEFT($B378,1),_312_Table1_ColumnLookup,0),FALSE),
  IF(AND(VALUE(LEFT($A378,3))=312,LEN($I378)=4,$B378="G"),VLOOKUP($I378,_312_Table1,MATCH('312'!$N$16,_312_Table1_ColumnLookup,0),FALSE),
  IF(AND(VALUE(LEFT($A378,3))=312,LEN($I378)=4,$B378="O"),VLOOKUP($I378,_312_Table1,MATCH('312'!$V$16,_312_Table1_ColumnLookup,0),FALSE),
  IF(AND(VALUE(LEFT($A378,3))=312,LEN($I378)=4,$B378="Q"),VLOOKUP($I378,_312_Table1,MATCH('312'!$X$16,_312_Table1_ColumnLookup,0),FALSE),
  IF(AND(VALUE(LEFT($A378,3))=312,LEN($I378)=4),VLOOKUP($I378,_312_Table1,MATCH(LEFT($B378,1),_312_Table1_ColumnLookup,0),FALSE)
+N("312"),
  IF(VALUE(LEFT($A378,3))=313,VLOOKUP(VALUE(MID($B378,2,1)),_313_Table1,MATCH(MID($B378,1,1),_313_Table1_ColumnLookup,0),FALSE)
+N("313"),
  IF(AND(VALUE(LEFT($A378,3))=314,LEN($B378)=3),VLOOKUP(VALUE(MID($B378,2,2)),_314_Table1,MATCH(MID($B378,1,1),_314_Table1_ColumnLookup,0),FALSE),
  IF(VALUE(LEFT($A378,3))=314,VLOOKUP(VALUE(MID($B378,2,1)),_314_Table1,MATCH(MID($B378,1,1),_314_Table1_ColumnLookup,0),FALSE)
+N("314"),
""))))))))))))))))))))))))</f>
        <v>0</v>
      </c>
      <c r="E378" s="238" t="e">
        <f>IF(AND(VALUE(LEFT($A378,3))=309,LEN($B378)=3),VLOOKUP(VALUE(MID($B378,2,2)),_309_Table2,MATCH(MID($B378,1,1),_309_Table2_ColumnLookup,0),FALSE),
  IF($C378="309 LCR SummaryA",OneYearSCR,IF($C378="309 LCR SummaryB",UltimateSCR,IF(VALUE(LEFT($A378,3))=309,VLOOKUP(VALUE(MID($B378,2,1)),_309_Table2,MATCH(MID($B378,1,1),_309_Table2_ColumnLookup,0),FALSE)
+N("309"),
  IF(VALUE(LEFT($A378,3))=310,VLOOKUP(VALUE(MID($B378,2,1)),_310_Table2,MATCH(MID($B378,1,1),_310_Table2_ColumnLookup,0),FALSE)
+N("310"),
  IF(AND(VALUE(LEFT($A378,3))=311,LEN($I378)=4),VLOOKUP($I378,_311_Table2,MATCH($B378,_311_Table2_ColumnLookup,0),FALSE),
  IF(AND(VALUE(LEFT($A378,3))=311,OR($B378="I2",$B378="J2",$B378="K2",$B378="L2")),VLOOKUP('311'!$G$58,_311_Table2,MATCH(MID($B378,1,1),_311_Table2_ColumnLookup,0),FALSE),
  IF(AND(VALUE(LEFT($A378,3))=311,RIGHT($B378,5)="Total"),VLOOKUP('311'!$G$59,_311_Table2,MATCH(MID($B378,1,1),_311_Table2_ColumnLookup,0),FALSE),
  IF(VALUE(LEFT($A378,3))=311,VLOOKUP(VALUE(MID($B378,2,1)),_311_Table2,MATCH(MID($B378,1,1),_311_Table2_ColumnLookup,0),FALSE)
+N("311"),
  IF(AND(VALUE(LEFT($A378,3))=312,LEFT($G378,10)="Unincepted",$B378="G "),VLOOKUP(" ULO",_312_Table2,MATCH('312'!$N$16,_312_Table2_ColumnLookup,0),FALSE),
  IF(AND(VALUE(LEFT($A378,3))=312,LEFT($G378,10)="Unincepted",$B378="O "),VLOOKUP(" ULO",_312_Table2,MATCH('312'!$V$16,_312_Table2_ColumnLookup,0),FALSE),
  IF(AND(VALUE(LEFT($A378,3))=312,LEFT($G378,10)="Unincepted",$B378="Q "),VLOOKUP(" ULO",_312_Table2,MATCH('312'!$X$16,_312_Table2_ColumnLookup,0),FALSE),
  IF(AND(VALUE(LEFT($A378,3))=312,LEFT($G378,10)="Unincepted"),VLOOKUP(" ULO",_312_Table2,MATCH(LEFT($B378,1),_312_Table2_ColumnLookup,0),FALSE),
  IF(AND(VALUE(LEFT($A378,3))=312,LEFT($G378,5)="Total",$B378="G "),VLOOKUP('312'!$F$80,_312_Table2,MATCH('312'!$N$16,_312_Table2_ColumnLookup,0),FALSE),
  IF(AND(VALUE(LEFT($A378,3))=312,LEFT($G378,5)="Total",$B378="O "),VLOOKUP('312'!$F$80,_312_Table2,MATCH('312'!$V$16,_312_Table2_ColumnLookup,0),FALSE),
  IF(AND(VALUE(LEFT($A378,3))=312,LEFT($G378,5)="Total",$B378="Q "),VLOOKUP('312'!$F$80,_312_Table2,MATCH('312'!$X$16,_312_Table2_ColumnLookup,0),FALSE),
  IF(AND(VALUE(LEFT($A378,3))=312,LEFT($G378,5)="Total"),VLOOKUP('312'!$F$80,_312_Table2,MATCH(LEFT($B378,1),_312_Table2_ColumnLookup,0),FALSE),
  IF(AND(VALUE(LEFT($A378,3))=312,LEN($I378)=4,$B378="G"),VLOOKUP($I378,_312_Table2,MATCH('312'!$N$16,_312_Table2_ColumnLookup,0),FALSE),
  IF(AND(VALUE(LEFT($A378,3))=312,LEN($I378)=4,$B378="O"),VLOOKUP($I378,_312_Table2,MATCH('312'!$V$16,_312_Table2_ColumnLookup,0),FALSE),
  IF(AND(VALUE(LEFT($A378,3))=312,LEN($I378)=4,$B378="Q"),VLOOKUP($I378,_312_Table2,MATCH('312'!$X$16,_312_Table2_ColumnLookup,0),FALSE),
  IF(AND(VALUE(LEFT($A378,3))=312,LEN($I378)=4),VLOOKUP($I378,_312_Table2,MATCH(LEFT($B378,1),_312_Table2_ColumnLookup,0),FALSE)
+N("312"),
  IF(VALUE(LEFT($A378,3))=313,VLOOKUP(VALUE(MID($B378,2,1)),_313_Table2,MATCH(MID($B378,1,1),_313_Table2_ColumnLookup,0),FALSE)
+N("313"),
  IF(AND(VALUE(LEFT($A378,3))=314,LEN($B378)=3),VLOOKUP(VALUE(MID($B378,2,2)),_314_Table2,MATCH(MID($B378,1,1),_314_Table2_ColumnLookup,0),FALSE),
  IF(VALUE(LEFT($A378,3))=314,VLOOKUP(VALUE(MID($B378,2,1)),_314_Table2,MATCH(MID($B378,1,1),_314_Table2_ColumnLookup,0),FALSE)
+N("314"),
""))))))))))))))))))))))))</f>
        <v>#NAME?</v>
      </c>
      <c r="F378" s="238" t="e">
        <f>IF(AND(VALUE(LEFT($A378,3))=309,LEN($B378)=3),VLOOKUP(VALUE(MID($B378,2,2)),_309_Table3,MATCH(MID($B378,1,1),_309_Table3_ColumnLookup,0),FALSE),
  IF($C378="309 LCR SummaryA",OneYearSCR,IF($C378="309 LCR SummaryB",UltimateSCR,IF(VALUE(LEFT($A378,3))=309,VLOOKUP(VALUE(MID($B378,2,1)),_309_Table3,MATCH(MID($B378,1,1),_309_Table3_ColumnLookup,0),FALSE)
+N("309"),
  IF(VALUE(LEFT($A378,3))=310,VLOOKUP(VALUE(MID($B378,2,1)),_310_Table3,MATCH(MID($B378,1,1),_310_Table3_ColumnLookup,0),FALSE)
+N("310"),
  IF(AND(VALUE(LEFT($A378,3))=311,LEN($I378)=4),VLOOKUP($I378,_311_Table3,MATCH($B378,_311_Table3_ColumnLookup,0),FALSE),
  IF(AND(VALUE(LEFT($A378,3))=311,OR($B378="I2",$B378="J2",$B378="K2",$B378="L2")),VLOOKUP('311'!$G$58,_311_Table3,MATCH(MID($B378,1,1),_311_Table3_ColumnLookup,0),FALSE),
  IF(AND(VALUE(LEFT($A378,3))=311,RIGHT($B378,5)="Total"),VLOOKUP('311'!$G$59,_311_Table3,MATCH(MID($B378,1,1),_311_Table3_ColumnLookup,0),FALSE),
  IF(VALUE(LEFT($A378,3))=311,VLOOKUP(VALUE(MID($B378,2,1)),_311_Table3,MATCH(MID($B378,1,1),_311_Table3_ColumnLookup,0),FALSE)
+N("311"),
  IF(AND(VALUE(LEFT($A378,3))=312,LEFT($G378,10)="Unincepted",$B378="G "),VLOOKUP(" ULO",_312_Table3,MATCH('312'!$N$16,_312_Table3_ColumnLookup,0),FALSE),
  IF(AND(VALUE(LEFT($A378,3))=312,LEFT($G378,10)="Unincepted",$B378="O "),VLOOKUP(" ULO",_312_Table3,MATCH('312'!$V$16,_312_Table3_ColumnLookup,0),FALSE),
  IF(AND(VALUE(LEFT($A378,3))=312,LEFT($G378,10)="Unincepted",$B378="Q "),VLOOKUP(" ULO",_312_Table3,MATCH('312'!$X$16,_312_Table3_ColumnLookup,0),FALSE),
  IF(AND(VALUE(LEFT($A378,3))=312,LEFT($G378,10)="Unincepted"),VLOOKUP(" ULO",_312_Table3,MATCH(LEFT($B378,1),_312_Table3_ColumnLookup,0),FALSE),
  IF(AND(VALUE(LEFT($A378,3))=312,LEFT($G378,5)="Total",$B378="G "),VLOOKUP('312'!$F$80,_312_Table3,MATCH('312'!$N$16,_312_Table3_ColumnLookup,0),FALSE),
  IF(AND(VALUE(LEFT($A378,3))=312,LEFT($G378,5)="Total",$B378="O "),VLOOKUP('312'!$F$80,_312_Table3,MATCH('312'!$V$16,_312_Table3_ColumnLookup,0),FALSE),
  IF(AND(VALUE(LEFT($A378,3))=312,LEFT($G378,5)="Total",$B378="Q "),VLOOKUP('312'!$F$80,_312_Table3,MATCH('312'!$X$16,_312_Table3_ColumnLookup,0),FALSE),
  IF(AND(VALUE(LEFT($A378,3))=312,LEFT($G378,5)="Total"),VLOOKUP('312'!$F$80,_312_Table3,MATCH(LEFT($B378,1),_312_Table3_ColumnLookup,0),FALSE),
  IF(AND(VALUE(LEFT($A378,3))=312,LEN($I378)=4,$B378="G"),VLOOKUP($I378,_312_Table3,MATCH('312'!$N$16,_312_Table3_ColumnLookup,0),FALSE),
  IF(AND(VALUE(LEFT($A378,3))=312,LEN($I378)=4,$B378="O"),VLOOKUP($I378,_312_Table3,MATCH('312'!$V$16,_312_Table3_ColumnLookup,0),FALSE),
  IF(AND(VALUE(LEFT($A378,3))=312,LEN($I378)=4,$B378="Q"),VLOOKUP($I378,_312_Table3,MATCH('312'!$X$16,_312_Table3_ColumnLookup,0),FALSE),
  IF(AND(VALUE(LEFT($A378,3))=312,LEN($I378)=4),VLOOKUP($I378,_312_Table3,MATCH(LEFT($B378,1),_312_Table3_ColumnLookup,0),FALSE)
+N("312"),
  IF(VALUE(LEFT($A378,3))=313,VLOOKUP(VALUE(MID($B378,2,1)),_313_Table3,MATCH(MID($B378,1,1),_313_Table3_ColumnLookup,0),FALSE)
+N("313"),
  IF(AND(VALUE(LEFT($A378,3))=314,LEN($B378)=3),VLOOKUP(VALUE(MID($B378,2,2)),_314_Table3,MATCH(MID($B378,1,1),_314_Table3_ColumnLookup,0),FALSE),
  IF(VALUE(LEFT($A378,3))=314,VLOOKUP(VALUE(MID($B378,2,1)),_314_Table3,MATCH(MID($B378,1,1),_314_Table3_ColumnLookup,0),FALSE)
+N("314"),
""))))))))))))))))))))))))</f>
        <v>#NAME?</v>
      </c>
      <c r="G378" t="s">
        <v>1140</v>
      </c>
      <c r="H378" s="321">
        <f>IFERROR(
IF(ISERROR($D378)=FALSE,$D378,IF(ISERROR($E378)=FALSE,$E378,IF(ISERROR($F378)=FALSE,$F378
+N("012 checkboxes"),
IF(
IF(OR(LEFT($A378,9)="Syndicate",LEFT($A378,12)="NewSyndicate"),VLOOKUP($A378,'012'!$J:$ZW,MATCH("Link to button",'012'!$J$1:$ZW$1,0),0)
+N("309 checkbox"),
IF($C378="309 LCR Summary0",VLOOKUP("Notes990",'309'!$P:$ZZ,MATCH("Link to button",'309'!$P$1:$ZZ$1,0),0)
+N("313 checkboxes"),
IF($C378="313 Financial Information0LcmVsScr",IF($C378="309 LCR Summary0",VLOOKUP("LcmVsScr",'309'!$N:$ZZ,MATCH("Link to button",'309'!$N$1:$ZZ$1,0),0),
IF($C378="313 Financial Information0LcrDocAttached",IF($C378="309 LCR Summary0",VLOOKUP("LcrDocAttached",'309'!$N:$ZZ,MATCH("Link to button",'309'!$N$1:$ZZ$1,0),
0)))))))=1,TRUE,FALSE)
))),"")</f>
        <v>0</v>
      </c>
      <c r="I378">
        <v>2000</v>
      </c>
    </row>
    <row r="379" spans="1:9" customFormat="1">
      <c r="A379" s="237" t="str">
        <f>VLOOKUP($G379,CSVLookups!$B:$R,MATCH(A$1,CSVLookups!$B$1:$R$1,0),FALSE)</f>
        <v>312 Projected Solvency II Technical Provisions at Time Zero</v>
      </c>
      <c r="B379" s="237" t="str">
        <f>VLOOKUP($G379,CSVLookups!$B:$R,MATCH(B$1,CSVLookups!$B$1:$R$1,0),FALSE)</f>
        <v>B</v>
      </c>
      <c r="C379" s="238" t="str">
        <f t="shared" si="6"/>
        <v>312 Projected Solvency II Technical Provisions at Time ZeroB2000</v>
      </c>
      <c r="D379" s="238">
        <f>IF(AND(VALUE(LEFT($A379,3))=309,LEN($B379)=3),VLOOKUP(VALUE(MID($B379,2,2)),_309_Table1,MATCH(MID($B379,1,1),_309_Table1_ColumnLookup,0),FALSE),
  IF($C379="309 LCR SummaryA",OneYearSCR,IF($C379="309 LCR SummaryB",UltimateSCR,IF(VALUE(LEFT($A379,3))=309,VLOOKUP(VALUE(MID($B379,2,1)),_309_Table1,MATCH(MID($B379,1,1),_309_Table1_ColumnLookup,0),FALSE)
+N("309"),
  IF(VALUE(LEFT($A379,3))=310,VLOOKUP(VALUE(MID($B379,2,1)),_310_Table1,MATCH(MID($B379,1,1),_310_Table1_ColumnLookup,0),FALSE)
+N("310"),
  IF(AND(VALUE(LEFT($A379,3))=311,LEN($I379)=4),VLOOKUP($I379,_311_Table1,MATCH($B379,_311_Table1_ColumnLookup,0),FALSE),
  IF(AND(VALUE(LEFT($A379,3))=311,OR($B379="I2",$B379="J2",$B379="K2",$B379="L2")),VLOOKUP('311'!$G$58,_311_Table1,MATCH(MID($B379,1,1),_311_Table1_ColumnLookup,0),FALSE),
  IF(AND(VALUE(LEFT($A379,3))=311,RIGHT($B379,5)="Total"),VLOOKUP('311'!$G$59,_311_Table1,MATCH(MID($B379,1,1),_311_Table1_ColumnLookup,0),FALSE),
  IF(VALUE(LEFT($A379,3))=311,VLOOKUP(VALUE(MID($B379,2,1)),_311_Table1,MATCH(MID($B379,1,1),_311_Table1_ColumnLookup,0),FALSE)
+N("311"),
  IF(AND(VALUE(LEFT($A379,3))=312,LEFT($G379,10)="Unincepted",$B379="G "),VLOOKUP(" ULO",_312_Table1,MATCH('312'!$N$16,_312_Table1_ColumnLookup,0),FALSE),
  IF(AND(VALUE(LEFT($A379,3))=312,LEFT($G379,10)="Unincepted",$B379="O "),VLOOKUP(" ULO",_312_Table1,MATCH('312'!$V$16,_312_Table1_ColumnLookup,0),FALSE),
  IF(AND(VALUE(LEFT($A379,3))=312,LEFT($G379,10)="Unincepted",$B379="Q "),VLOOKUP(" ULO",_312_Table1,MATCH('312'!$X$16,_312_Table1_ColumnLookup,0),FALSE),
  IF(AND(VALUE(LEFT($A379,3))=312,LEFT($G379,10)="Unincepted"),VLOOKUP(" ULO",_312_Table1,MATCH(LEFT($B379,1),_312_Table1_ColumnLookup,0),FALSE),
  IF(AND(VALUE(LEFT($A379,3))=312,LEFT($G379,5)="Total",$B379="G "),VLOOKUP('312'!$F$80,_312_Table1,MATCH('312'!$N$16,_312_Table1_ColumnLookup,0),FALSE),
  IF(AND(VALUE(LEFT($A379,3))=312,LEFT($G379,5)="Total",$B379="O "),VLOOKUP('312'!$F$80,_312_Table1,MATCH('312'!$V$16,_312_Table1_ColumnLookup,0),FALSE),
  IF(AND(VALUE(LEFT($A379,3))=312,LEFT($G379,5)="Total",$B379="Q "),VLOOKUP('312'!$F$80,_312_Table1,MATCH('312'!$X$16,_312_Table1_ColumnLookup,0),FALSE),
  IF(AND(VALUE(LEFT($A379,3))=312,LEFT($G379,5)="Total"),VLOOKUP('312'!$F$80,_312_Table1,MATCH(LEFT($B379,1),_312_Table1_ColumnLookup,0),FALSE),
  IF(AND(VALUE(LEFT($A379,3))=312,LEN($I379)=4,$B379="G"),VLOOKUP($I379,_312_Table1,MATCH('312'!$N$16,_312_Table1_ColumnLookup,0),FALSE),
  IF(AND(VALUE(LEFT($A379,3))=312,LEN($I379)=4,$B379="O"),VLOOKUP($I379,_312_Table1,MATCH('312'!$V$16,_312_Table1_ColumnLookup,0),FALSE),
  IF(AND(VALUE(LEFT($A379,3))=312,LEN($I379)=4,$B379="Q"),VLOOKUP($I379,_312_Table1,MATCH('312'!$X$16,_312_Table1_ColumnLookup,0),FALSE),
  IF(AND(VALUE(LEFT($A379,3))=312,LEN($I379)=4),VLOOKUP($I379,_312_Table1,MATCH(LEFT($B379,1),_312_Table1_ColumnLookup,0),FALSE)
+N("312"),
  IF(VALUE(LEFT($A379,3))=313,VLOOKUP(VALUE(MID($B379,2,1)),_313_Table1,MATCH(MID($B379,1,1),_313_Table1_ColumnLookup,0),FALSE)
+N("313"),
  IF(AND(VALUE(LEFT($A379,3))=314,LEN($B379)=3),VLOOKUP(VALUE(MID($B379,2,2)),_314_Table1,MATCH(MID($B379,1,1),_314_Table1_ColumnLookup,0),FALSE),
  IF(VALUE(LEFT($A379,3))=314,VLOOKUP(VALUE(MID($B379,2,1)),_314_Table1,MATCH(MID($B379,1,1),_314_Table1_ColumnLookup,0),FALSE)
+N("314"),
""))))))))))))))))))))))))</f>
        <v>0</v>
      </c>
      <c r="E379" s="238" t="e">
        <f>IF(AND(VALUE(LEFT($A379,3))=309,LEN($B379)=3),VLOOKUP(VALUE(MID($B379,2,2)),_309_Table2,MATCH(MID($B379,1,1),_309_Table2_ColumnLookup,0),FALSE),
  IF($C379="309 LCR SummaryA",OneYearSCR,IF($C379="309 LCR SummaryB",UltimateSCR,IF(VALUE(LEFT($A379,3))=309,VLOOKUP(VALUE(MID($B379,2,1)),_309_Table2,MATCH(MID($B379,1,1),_309_Table2_ColumnLookup,0),FALSE)
+N("309"),
  IF(VALUE(LEFT($A379,3))=310,VLOOKUP(VALUE(MID($B379,2,1)),_310_Table2,MATCH(MID($B379,1,1),_310_Table2_ColumnLookup,0),FALSE)
+N("310"),
  IF(AND(VALUE(LEFT($A379,3))=311,LEN($I379)=4),VLOOKUP($I379,_311_Table2,MATCH($B379,_311_Table2_ColumnLookup,0),FALSE),
  IF(AND(VALUE(LEFT($A379,3))=311,OR($B379="I2",$B379="J2",$B379="K2",$B379="L2")),VLOOKUP('311'!$G$58,_311_Table2,MATCH(MID($B379,1,1),_311_Table2_ColumnLookup,0),FALSE),
  IF(AND(VALUE(LEFT($A379,3))=311,RIGHT($B379,5)="Total"),VLOOKUP('311'!$G$59,_311_Table2,MATCH(MID($B379,1,1),_311_Table2_ColumnLookup,0),FALSE),
  IF(VALUE(LEFT($A379,3))=311,VLOOKUP(VALUE(MID($B379,2,1)),_311_Table2,MATCH(MID($B379,1,1),_311_Table2_ColumnLookup,0),FALSE)
+N("311"),
  IF(AND(VALUE(LEFT($A379,3))=312,LEFT($G379,10)="Unincepted",$B379="G "),VLOOKUP(" ULO",_312_Table2,MATCH('312'!$N$16,_312_Table2_ColumnLookup,0),FALSE),
  IF(AND(VALUE(LEFT($A379,3))=312,LEFT($G379,10)="Unincepted",$B379="O "),VLOOKUP(" ULO",_312_Table2,MATCH('312'!$V$16,_312_Table2_ColumnLookup,0),FALSE),
  IF(AND(VALUE(LEFT($A379,3))=312,LEFT($G379,10)="Unincepted",$B379="Q "),VLOOKUP(" ULO",_312_Table2,MATCH('312'!$X$16,_312_Table2_ColumnLookup,0),FALSE),
  IF(AND(VALUE(LEFT($A379,3))=312,LEFT($G379,10)="Unincepted"),VLOOKUP(" ULO",_312_Table2,MATCH(LEFT($B379,1),_312_Table2_ColumnLookup,0),FALSE),
  IF(AND(VALUE(LEFT($A379,3))=312,LEFT($G379,5)="Total",$B379="G "),VLOOKUP('312'!$F$80,_312_Table2,MATCH('312'!$N$16,_312_Table2_ColumnLookup,0),FALSE),
  IF(AND(VALUE(LEFT($A379,3))=312,LEFT($G379,5)="Total",$B379="O "),VLOOKUP('312'!$F$80,_312_Table2,MATCH('312'!$V$16,_312_Table2_ColumnLookup,0),FALSE),
  IF(AND(VALUE(LEFT($A379,3))=312,LEFT($G379,5)="Total",$B379="Q "),VLOOKUP('312'!$F$80,_312_Table2,MATCH('312'!$X$16,_312_Table2_ColumnLookup,0),FALSE),
  IF(AND(VALUE(LEFT($A379,3))=312,LEFT($G379,5)="Total"),VLOOKUP('312'!$F$80,_312_Table2,MATCH(LEFT($B379,1),_312_Table2_ColumnLookup,0),FALSE),
  IF(AND(VALUE(LEFT($A379,3))=312,LEN($I379)=4,$B379="G"),VLOOKUP($I379,_312_Table2,MATCH('312'!$N$16,_312_Table2_ColumnLookup,0),FALSE),
  IF(AND(VALUE(LEFT($A379,3))=312,LEN($I379)=4,$B379="O"),VLOOKUP($I379,_312_Table2,MATCH('312'!$V$16,_312_Table2_ColumnLookup,0),FALSE),
  IF(AND(VALUE(LEFT($A379,3))=312,LEN($I379)=4,$B379="Q"),VLOOKUP($I379,_312_Table2,MATCH('312'!$X$16,_312_Table2_ColumnLookup,0),FALSE),
  IF(AND(VALUE(LEFT($A379,3))=312,LEN($I379)=4),VLOOKUP($I379,_312_Table2,MATCH(LEFT($B379,1),_312_Table2_ColumnLookup,0),FALSE)
+N("312"),
  IF(VALUE(LEFT($A379,3))=313,VLOOKUP(VALUE(MID($B379,2,1)),_313_Table2,MATCH(MID($B379,1,1),_313_Table2_ColumnLookup,0),FALSE)
+N("313"),
  IF(AND(VALUE(LEFT($A379,3))=314,LEN($B379)=3),VLOOKUP(VALUE(MID($B379,2,2)),_314_Table2,MATCH(MID($B379,1,1),_314_Table2_ColumnLookup,0),FALSE),
  IF(VALUE(LEFT($A379,3))=314,VLOOKUP(VALUE(MID($B379,2,1)),_314_Table2,MATCH(MID($B379,1,1),_314_Table2_ColumnLookup,0),FALSE)
+N("314"),
""))))))))))))))))))))))))</f>
        <v>#NAME?</v>
      </c>
      <c r="F379" s="238" t="e">
        <f>IF(AND(VALUE(LEFT($A379,3))=309,LEN($B379)=3),VLOOKUP(VALUE(MID($B379,2,2)),_309_Table3,MATCH(MID($B379,1,1),_309_Table3_ColumnLookup,0),FALSE),
  IF($C379="309 LCR SummaryA",OneYearSCR,IF($C379="309 LCR SummaryB",UltimateSCR,IF(VALUE(LEFT($A379,3))=309,VLOOKUP(VALUE(MID($B379,2,1)),_309_Table3,MATCH(MID($B379,1,1),_309_Table3_ColumnLookup,0),FALSE)
+N("309"),
  IF(VALUE(LEFT($A379,3))=310,VLOOKUP(VALUE(MID($B379,2,1)),_310_Table3,MATCH(MID($B379,1,1),_310_Table3_ColumnLookup,0),FALSE)
+N("310"),
  IF(AND(VALUE(LEFT($A379,3))=311,LEN($I379)=4),VLOOKUP($I379,_311_Table3,MATCH($B379,_311_Table3_ColumnLookup,0),FALSE),
  IF(AND(VALUE(LEFT($A379,3))=311,OR($B379="I2",$B379="J2",$B379="K2",$B379="L2")),VLOOKUP('311'!$G$58,_311_Table3,MATCH(MID($B379,1,1),_311_Table3_ColumnLookup,0),FALSE),
  IF(AND(VALUE(LEFT($A379,3))=311,RIGHT($B379,5)="Total"),VLOOKUP('311'!$G$59,_311_Table3,MATCH(MID($B379,1,1),_311_Table3_ColumnLookup,0),FALSE),
  IF(VALUE(LEFT($A379,3))=311,VLOOKUP(VALUE(MID($B379,2,1)),_311_Table3,MATCH(MID($B379,1,1),_311_Table3_ColumnLookup,0),FALSE)
+N("311"),
  IF(AND(VALUE(LEFT($A379,3))=312,LEFT($G379,10)="Unincepted",$B379="G "),VLOOKUP(" ULO",_312_Table3,MATCH('312'!$N$16,_312_Table3_ColumnLookup,0),FALSE),
  IF(AND(VALUE(LEFT($A379,3))=312,LEFT($G379,10)="Unincepted",$B379="O "),VLOOKUP(" ULO",_312_Table3,MATCH('312'!$V$16,_312_Table3_ColumnLookup,0),FALSE),
  IF(AND(VALUE(LEFT($A379,3))=312,LEFT($G379,10)="Unincepted",$B379="Q "),VLOOKUP(" ULO",_312_Table3,MATCH('312'!$X$16,_312_Table3_ColumnLookup,0),FALSE),
  IF(AND(VALUE(LEFT($A379,3))=312,LEFT($G379,10)="Unincepted"),VLOOKUP(" ULO",_312_Table3,MATCH(LEFT($B379,1),_312_Table3_ColumnLookup,0),FALSE),
  IF(AND(VALUE(LEFT($A379,3))=312,LEFT($G379,5)="Total",$B379="G "),VLOOKUP('312'!$F$80,_312_Table3,MATCH('312'!$N$16,_312_Table3_ColumnLookup,0),FALSE),
  IF(AND(VALUE(LEFT($A379,3))=312,LEFT($G379,5)="Total",$B379="O "),VLOOKUP('312'!$F$80,_312_Table3,MATCH('312'!$V$16,_312_Table3_ColumnLookup,0),FALSE),
  IF(AND(VALUE(LEFT($A379,3))=312,LEFT($G379,5)="Total",$B379="Q "),VLOOKUP('312'!$F$80,_312_Table3,MATCH('312'!$X$16,_312_Table3_ColumnLookup,0),FALSE),
  IF(AND(VALUE(LEFT($A379,3))=312,LEFT($G379,5)="Total"),VLOOKUP('312'!$F$80,_312_Table3,MATCH(LEFT($B379,1),_312_Table3_ColumnLookup,0),FALSE),
  IF(AND(VALUE(LEFT($A379,3))=312,LEN($I379)=4,$B379="G"),VLOOKUP($I379,_312_Table3,MATCH('312'!$N$16,_312_Table3_ColumnLookup,0),FALSE),
  IF(AND(VALUE(LEFT($A379,3))=312,LEN($I379)=4,$B379="O"),VLOOKUP($I379,_312_Table3,MATCH('312'!$V$16,_312_Table3_ColumnLookup,0),FALSE),
  IF(AND(VALUE(LEFT($A379,3))=312,LEN($I379)=4,$B379="Q"),VLOOKUP($I379,_312_Table3,MATCH('312'!$X$16,_312_Table3_ColumnLookup,0),FALSE),
  IF(AND(VALUE(LEFT($A379,3))=312,LEN($I379)=4),VLOOKUP($I379,_312_Table3,MATCH(LEFT($B379,1),_312_Table3_ColumnLookup,0),FALSE)
+N("312"),
  IF(VALUE(LEFT($A379,3))=313,VLOOKUP(VALUE(MID($B379,2,1)),_313_Table3,MATCH(MID($B379,1,1),_313_Table3_ColumnLookup,0),FALSE)
+N("313"),
  IF(AND(VALUE(LEFT($A379,3))=314,LEN($B379)=3),VLOOKUP(VALUE(MID($B379,2,2)),_314_Table3,MATCH(MID($B379,1,1),_314_Table3_ColumnLookup,0),FALSE),
  IF(VALUE(LEFT($A379,3))=314,VLOOKUP(VALUE(MID($B379,2,1)),_314_Table3,MATCH(MID($B379,1,1),_314_Table3_ColumnLookup,0),FALSE)
+N("314"),
""))))))))))))))))))))))))</f>
        <v>#NAME?</v>
      </c>
      <c r="G379" t="s">
        <v>1141</v>
      </c>
      <c r="H379" s="321">
        <f>IFERROR(
IF(ISERROR($D379)=FALSE,$D379,IF(ISERROR($E379)=FALSE,$E379,IF(ISERROR($F379)=FALSE,$F379
+N("012 checkboxes"),
IF(
IF(OR(LEFT($A379,9)="Syndicate",LEFT($A379,12)="NewSyndicate"),VLOOKUP($A379,'012'!$J:$ZW,MATCH("Link to button",'012'!$J$1:$ZW$1,0),0)
+N("309 checkbox"),
IF($C379="309 LCR Summary0",VLOOKUP("Notes990",'309'!$P:$ZZ,MATCH("Link to button",'309'!$P$1:$ZZ$1,0),0)
+N("313 checkboxes"),
IF($C379="313 Financial Information0LcmVsScr",IF($C379="309 LCR Summary0",VLOOKUP("LcmVsScr",'309'!$N:$ZZ,MATCH("Link to button",'309'!$N$1:$ZZ$1,0),0),
IF($C379="313 Financial Information0LcrDocAttached",IF($C379="309 LCR Summary0",VLOOKUP("LcrDocAttached",'309'!$N:$ZZ,MATCH("Link to button",'309'!$N$1:$ZZ$1,0),
0)))))))=1,TRUE,FALSE)
))),"")</f>
        <v>0</v>
      </c>
      <c r="I379">
        <v>2000</v>
      </c>
    </row>
    <row r="380" spans="1:9" customFormat="1">
      <c r="A380" s="237" t="str">
        <f>VLOOKUP($G380,CSVLookups!$B:$R,MATCH(A$1,CSVLookups!$B$1:$R$1,0),FALSE)</f>
        <v>312 Projected Solvency II Technical Provisions at Time Zero</v>
      </c>
      <c r="B380" s="237" t="str">
        <f>VLOOKUP($G380,CSVLookups!$B:$R,MATCH(B$1,CSVLookups!$B$1:$R$1,0),FALSE)</f>
        <v>C</v>
      </c>
      <c r="C380" s="238" t="str">
        <f t="shared" si="6"/>
        <v>312 Projected Solvency II Technical Provisions at Time ZeroC2000</v>
      </c>
      <c r="D380" s="238">
        <f>IF(AND(VALUE(LEFT($A380,3))=309,LEN($B380)=3),VLOOKUP(VALUE(MID($B380,2,2)),_309_Table1,MATCH(MID($B380,1,1),_309_Table1_ColumnLookup,0),FALSE),
  IF($C380="309 LCR SummaryA",OneYearSCR,IF($C380="309 LCR SummaryB",UltimateSCR,IF(VALUE(LEFT($A380,3))=309,VLOOKUP(VALUE(MID($B380,2,1)),_309_Table1,MATCH(MID($B380,1,1),_309_Table1_ColumnLookup,0),FALSE)
+N("309"),
  IF(VALUE(LEFT($A380,3))=310,VLOOKUP(VALUE(MID($B380,2,1)),_310_Table1,MATCH(MID($B380,1,1),_310_Table1_ColumnLookup,0),FALSE)
+N("310"),
  IF(AND(VALUE(LEFT($A380,3))=311,LEN($I380)=4),VLOOKUP($I380,_311_Table1,MATCH($B380,_311_Table1_ColumnLookup,0),FALSE),
  IF(AND(VALUE(LEFT($A380,3))=311,OR($B380="I2",$B380="J2",$B380="K2",$B380="L2")),VLOOKUP('311'!$G$58,_311_Table1,MATCH(MID($B380,1,1),_311_Table1_ColumnLookup,0),FALSE),
  IF(AND(VALUE(LEFT($A380,3))=311,RIGHT($B380,5)="Total"),VLOOKUP('311'!$G$59,_311_Table1,MATCH(MID($B380,1,1),_311_Table1_ColumnLookup,0),FALSE),
  IF(VALUE(LEFT($A380,3))=311,VLOOKUP(VALUE(MID($B380,2,1)),_311_Table1,MATCH(MID($B380,1,1),_311_Table1_ColumnLookup,0),FALSE)
+N("311"),
  IF(AND(VALUE(LEFT($A380,3))=312,LEFT($G380,10)="Unincepted",$B380="G "),VLOOKUP(" ULO",_312_Table1,MATCH('312'!$N$16,_312_Table1_ColumnLookup,0),FALSE),
  IF(AND(VALUE(LEFT($A380,3))=312,LEFT($G380,10)="Unincepted",$B380="O "),VLOOKUP(" ULO",_312_Table1,MATCH('312'!$V$16,_312_Table1_ColumnLookup,0),FALSE),
  IF(AND(VALUE(LEFT($A380,3))=312,LEFT($G380,10)="Unincepted",$B380="Q "),VLOOKUP(" ULO",_312_Table1,MATCH('312'!$X$16,_312_Table1_ColumnLookup,0),FALSE),
  IF(AND(VALUE(LEFT($A380,3))=312,LEFT($G380,10)="Unincepted"),VLOOKUP(" ULO",_312_Table1,MATCH(LEFT($B380,1),_312_Table1_ColumnLookup,0),FALSE),
  IF(AND(VALUE(LEFT($A380,3))=312,LEFT($G380,5)="Total",$B380="G "),VLOOKUP('312'!$F$80,_312_Table1,MATCH('312'!$N$16,_312_Table1_ColumnLookup,0),FALSE),
  IF(AND(VALUE(LEFT($A380,3))=312,LEFT($G380,5)="Total",$B380="O "),VLOOKUP('312'!$F$80,_312_Table1,MATCH('312'!$V$16,_312_Table1_ColumnLookup,0),FALSE),
  IF(AND(VALUE(LEFT($A380,3))=312,LEFT($G380,5)="Total",$B380="Q "),VLOOKUP('312'!$F$80,_312_Table1,MATCH('312'!$X$16,_312_Table1_ColumnLookup,0),FALSE),
  IF(AND(VALUE(LEFT($A380,3))=312,LEFT($G380,5)="Total"),VLOOKUP('312'!$F$80,_312_Table1,MATCH(LEFT($B380,1),_312_Table1_ColumnLookup,0),FALSE),
  IF(AND(VALUE(LEFT($A380,3))=312,LEN($I380)=4,$B380="G"),VLOOKUP($I380,_312_Table1,MATCH('312'!$N$16,_312_Table1_ColumnLookup,0),FALSE),
  IF(AND(VALUE(LEFT($A380,3))=312,LEN($I380)=4,$B380="O"),VLOOKUP($I380,_312_Table1,MATCH('312'!$V$16,_312_Table1_ColumnLookup,0),FALSE),
  IF(AND(VALUE(LEFT($A380,3))=312,LEN($I380)=4,$B380="Q"),VLOOKUP($I380,_312_Table1,MATCH('312'!$X$16,_312_Table1_ColumnLookup,0),FALSE),
  IF(AND(VALUE(LEFT($A380,3))=312,LEN($I380)=4),VLOOKUP($I380,_312_Table1,MATCH(LEFT($B380,1),_312_Table1_ColumnLookup,0),FALSE)
+N("312"),
  IF(VALUE(LEFT($A380,3))=313,VLOOKUP(VALUE(MID($B380,2,1)),_313_Table1,MATCH(MID($B380,1,1),_313_Table1_ColumnLookup,0),FALSE)
+N("313"),
  IF(AND(VALUE(LEFT($A380,3))=314,LEN($B380)=3),VLOOKUP(VALUE(MID($B380,2,2)),_314_Table1,MATCH(MID($B380,1,1),_314_Table1_ColumnLookup,0),FALSE),
  IF(VALUE(LEFT($A380,3))=314,VLOOKUP(VALUE(MID($B380,2,1)),_314_Table1,MATCH(MID($B380,1,1),_314_Table1_ColumnLookup,0),FALSE)
+N("314"),
""))))))))))))))))))))))))</f>
        <v>0</v>
      </c>
      <c r="E380" s="238" t="e">
        <f>IF(AND(VALUE(LEFT($A380,3))=309,LEN($B380)=3),VLOOKUP(VALUE(MID($B380,2,2)),_309_Table2,MATCH(MID($B380,1,1),_309_Table2_ColumnLookup,0),FALSE),
  IF($C380="309 LCR SummaryA",OneYearSCR,IF($C380="309 LCR SummaryB",UltimateSCR,IF(VALUE(LEFT($A380,3))=309,VLOOKUP(VALUE(MID($B380,2,1)),_309_Table2,MATCH(MID($B380,1,1),_309_Table2_ColumnLookup,0),FALSE)
+N("309"),
  IF(VALUE(LEFT($A380,3))=310,VLOOKUP(VALUE(MID($B380,2,1)),_310_Table2,MATCH(MID($B380,1,1),_310_Table2_ColumnLookup,0),FALSE)
+N("310"),
  IF(AND(VALUE(LEFT($A380,3))=311,LEN($I380)=4),VLOOKUP($I380,_311_Table2,MATCH($B380,_311_Table2_ColumnLookup,0),FALSE),
  IF(AND(VALUE(LEFT($A380,3))=311,OR($B380="I2",$B380="J2",$B380="K2",$B380="L2")),VLOOKUP('311'!$G$58,_311_Table2,MATCH(MID($B380,1,1),_311_Table2_ColumnLookup,0),FALSE),
  IF(AND(VALUE(LEFT($A380,3))=311,RIGHT($B380,5)="Total"),VLOOKUP('311'!$G$59,_311_Table2,MATCH(MID($B380,1,1),_311_Table2_ColumnLookup,0),FALSE),
  IF(VALUE(LEFT($A380,3))=311,VLOOKUP(VALUE(MID($B380,2,1)),_311_Table2,MATCH(MID($B380,1,1),_311_Table2_ColumnLookup,0),FALSE)
+N("311"),
  IF(AND(VALUE(LEFT($A380,3))=312,LEFT($G380,10)="Unincepted",$B380="G "),VLOOKUP(" ULO",_312_Table2,MATCH('312'!$N$16,_312_Table2_ColumnLookup,0),FALSE),
  IF(AND(VALUE(LEFT($A380,3))=312,LEFT($G380,10)="Unincepted",$B380="O "),VLOOKUP(" ULO",_312_Table2,MATCH('312'!$V$16,_312_Table2_ColumnLookup,0),FALSE),
  IF(AND(VALUE(LEFT($A380,3))=312,LEFT($G380,10)="Unincepted",$B380="Q "),VLOOKUP(" ULO",_312_Table2,MATCH('312'!$X$16,_312_Table2_ColumnLookup,0),FALSE),
  IF(AND(VALUE(LEFT($A380,3))=312,LEFT($G380,10)="Unincepted"),VLOOKUP(" ULO",_312_Table2,MATCH(LEFT($B380,1),_312_Table2_ColumnLookup,0),FALSE),
  IF(AND(VALUE(LEFT($A380,3))=312,LEFT($G380,5)="Total",$B380="G "),VLOOKUP('312'!$F$80,_312_Table2,MATCH('312'!$N$16,_312_Table2_ColumnLookup,0),FALSE),
  IF(AND(VALUE(LEFT($A380,3))=312,LEFT($G380,5)="Total",$B380="O "),VLOOKUP('312'!$F$80,_312_Table2,MATCH('312'!$V$16,_312_Table2_ColumnLookup,0),FALSE),
  IF(AND(VALUE(LEFT($A380,3))=312,LEFT($G380,5)="Total",$B380="Q "),VLOOKUP('312'!$F$80,_312_Table2,MATCH('312'!$X$16,_312_Table2_ColumnLookup,0),FALSE),
  IF(AND(VALUE(LEFT($A380,3))=312,LEFT($G380,5)="Total"),VLOOKUP('312'!$F$80,_312_Table2,MATCH(LEFT($B380,1),_312_Table2_ColumnLookup,0),FALSE),
  IF(AND(VALUE(LEFT($A380,3))=312,LEN($I380)=4,$B380="G"),VLOOKUP($I380,_312_Table2,MATCH('312'!$N$16,_312_Table2_ColumnLookup,0),FALSE),
  IF(AND(VALUE(LEFT($A380,3))=312,LEN($I380)=4,$B380="O"),VLOOKUP($I380,_312_Table2,MATCH('312'!$V$16,_312_Table2_ColumnLookup,0),FALSE),
  IF(AND(VALUE(LEFT($A380,3))=312,LEN($I380)=4,$B380="Q"),VLOOKUP($I380,_312_Table2,MATCH('312'!$X$16,_312_Table2_ColumnLookup,0),FALSE),
  IF(AND(VALUE(LEFT($A380,3))=312,LEN($I380)=4),VLOOKUP($I380,_312_Table2,MATCH(LEFT($B380,1),_312_Table2_ColumnLookup,0),FALSE)
+N("312"),
  IF(VALUE(LEFT($A380,3))=313,VLOOKUP(VALUE(MID($B380,2,1)),_313_Table2,MATCH(MID($B380,1,1),_313_Table2_ColumnLookup,0),FALSE)
+N("313"),
  IF(AND(VALUE(LEFT($A380,3))=314,LEN($B380)=3),VLOOKUP(VALUE(MID($B380,2,2)),_314_Table2,MATCH(MID($B380,1,1),_314_Table2_ColumnLookup,0),FALSE),
  IF(VALUE(LEFT($A380,3))=314,VLOOKUP(VALUE(MID($B380,2,1)),_314_Table2,MATCH(MID($B380,1,1),_314_Table2_ColumnLookup,0),FALSE)
+N("314"),
""))))))))))))))))))))))))</f>
        <v>#NAME?</v>
      </c>
      <c r="F380" s="238" t="e">
        <f>IF(AND(VALUE(LEFT($A380,3))=309,LEN($B380)=3),VLOOKUP(VALUE(MID($B380,2,2)),_309_Table3,MATCH(MID($B380,1,1),_309_Table3_ColumnLookup,0),FALSE),
  IF($C380="309 LCR SummaryA",OneYearSCR,IF($C380="309 LCR SummaryB",UltimateSCR,IF(VALUE(LEFT($A380,3))=309,VLOOKUP(VALUE(MID($B380,2,1)),_309_Table3,MATCH(MID($B380,1,1),_309_Table3_ColumnLookup,0),FALSE)
+N("309"),
  IF(VALUE(LEFT($A380,3))=310,VLOOKUP(VALUE(MID($B380,2,1)),_310_Table3,MATCH(MID($B380,1,1),_310_Table3_ColumnLookup,0),FALSE)
+N("310"),
  IF(AND(VALUE(LEFT($A380,3))=311,LEN($I380)=4),VLOOKUP($I380,_311_Table3,MATCH($B380,_311_Table3_ColumnLookup,0),FALSE),
  IF(AND(VALUE(LEFT($A380,3))=311,OR($B380="I2",$B380="J2",$B380="K2",$B380="L2")),VLOOKUP('311'!$G$58,_311_Table3,MATCH(MID($B380,1,1),_311_Table3_ColumnLookup,0),FALSE),
  IF(AND(VALUE(LEFT($A380,3))=311,RIGHT($B380,5)="Total"),VLOOKUP('311'!$G$59,_311_Table3,MATCH(MID($B380,1,1),_311_Table3_ColumnLookup,0),FALSE),
  IF(VALUE(LEFT($A380,3))=311,VLOOKUP(VALUE(MID($B380,2,1)),_311_Table3,MATCH(MID($B380,1,1),_311_Table3_ColumnLookup,0),FALSE)
+N("311"),
  IF(AND(VALUE(LEFT($A380,3))=312,LEFT($G380,10)="Unincepted",$B380="G "),VLOOKUP(" ULO",_312_Table3,MATCH('312'!$N$16,_312_Table3_ColumnLookup,0),FALSE),
  IF(AND(VALUE(LEFT($A380,3))=312,LEFT($G380,10)="Unincepted",$B380="O "),VLOOKUP(" ULO",_312_Table3,MATCH('312'!$V$16,_312_Table3_ColumnLookup,0),FALSE),
  IF(AND(VALUE(LEFT($A380,3))=312,LEFT($G380,10)="Unincepted",$B380="Q "),VLOOKUP(" ULO",_312_Table3,MATCH('312'!$X$16,_312_Table3_ColumnLookup,0),FALSE),
  IF(AND(VALUE(LEFT($A380,3))=312,LEFT($G380,10)="Unincepted"),VLOOKUP(" ULO",_312_Table3,MATCH(LEFT($B380,1),_312_Table3_ColumnLookup,0),FALSE),
  IF(AND(VALUE(LEFT($A380,3))=312,LEFT($G380,5)="Total",$B380="G "),VLOOKUP('312'!$F$80,_312_Table3,MATCH('312'!$N$16,_312_Table3_ColumnLookup,0),FALSE),
  IF(AND(VALUE(LEFT($A380,3))=312,LEFT($G380,5)="Total",$B380="O "),VLOOKUP('312'!$F$80,_312_Table3,MATCH('312'!$V$16,_312_Table3_ColumnLookup,0),FALSE),
  IF(AND(VALUE(LEFT($A380,3))=312,LEFT($G380,5)="Total",$B380="Q "),VLOOKUP('312'!$F$80,_312_Table3,MATCH('312'!$X$16,_312_Table3_ColumnLookup,0),FALSE),
  IF(AND(VALUE(LEFT($A380,3))=312,LEFT($G380,5)="Total"),VLOOKUP('312'!$F$80,_312_Table3,MATCH(LEFT($B380,1),_312_Table3_ColumnLookup,0),FALSE),
  IF(AND(VALUE(LEFT($A380,3))=312,LEN($I380)=4,$B380="G"),VLOOKUP($I380,_312_Table3,MATCH('312'!$N$16,_312_Table3_ColumnLookup,0),FALSE),
  IF(AND(VALUE(LEFT($A380,3))=312,LEN($I380)=4,$B380="O"),VLOOKUP($I380,_312_Table3,MATCH('312'!$V$16,_312_Table3_ColumnLookup,0),FALSE),
  IF(AND(VALUE(LEFT($A380,3))=312,LEN($I380)=4,$B380="Q"),VLOOKUP($I380,_312_Table3,MATCH('312'!$X$16,_312_Table3_ColumnLookup,0),FALSE),
  IF(AND(VALUE(LEFT($A380,3))=312,LEN($I380)=4),VLOOKUP($I380,_312_Table3,MATCH(LEFT($B380,1),_312_Table3_ColumnLookup,0),FALSE)
+N("312"),
  IF(VALUE(LEFT($A380,3))=313,VLOOKUP(VALUE(MID($B380,2,1)),_313_Table3,MATCH(MID($B380,1,1),_313_Table3_ColumnLookup,0),FALSE)
+N("313"),
  IF(AND(VALUE(LEFT($A380,3))=314,LEN($B380)=3),VLOOKUP(VALUE(MID($B380,2,2)),_314_Table3,MATCH(MID($B380,1,1),_314_Table3_ColumnLookup,0),FALSE),
  IF(VALUE(LEFT($A380,3))=314,VLOOKUP(VALUE(MID($B380,2,1)),_314_Table3,MATCH(MID($B380,1,1),_314_Table3_ColumnLookup,0),FALSE)
+N("314"),
""))))))))))))))))))))))))</f>
        <v>#NAME?</v>
      </c>
      <c r="G380" t="s">
        <v>1142</v>
      </c>
      <c r="H380" s="321">
        <f>IFERROR(
IF(ISERROR($D380)=FALSE,$D380,IF(ISERROR($E380)=FALSE,$E380,IF(ISERROR($F380)=FALSE,$F380
+N("012 checkboxes"),
IF(
IF(OR(LEFT($A380,9)="Syndicate",LEFT($A380,12)="NewSyndicate"),VLOOKUP($A380,'012'!$J:$ZW,MATCH("Link to button",'012'!$J$1:$ZW$1,0),0)
+N("309 checkbox"),
IF($C380="309 LCR Summary0",VLOOKUP("Notes990",'309'!$P:$ZZ,MATCH("Link to button",'309'!$P$1:$ZZ$1,0),0)
+N("313 checkboxes"),
IF($C380="313 Financial Information0LcmVsScr",IF($C380="309 LCR Summary0",VLOOKUP("LcmVsScr",'309'!$N:$ZZ,MATCH("Link to button",'309'!$N$1:$ZZ$1,0),0),
IF($C380="313 Financial Information0LcrDocAttached",IF($C380="309 LCR Summary0",VLOOKUP("LcrDocAttached",'309'!$N:$ZZ,MATCH("Link to button",'309'!$N$1:$ZZ$1,0),
0)))))))=1,TRUE,FALSE)
))),"")</f>
        <v>0</v>
      </c>
      <c r="I380">
        <v>2000</v>
      </c>
    </row>
    <row r="381" spans="1:9" customFormat="1">
      <c r="A381" s="237" t="str">
        <f>VLOOKUP($G381,CSVLookups!$B:$R,MATCH(A$1,CSVLookups!$B$1:$R$1,0),FALSE)</f>
        <v>312 Projected Solvency II Technical Provisions at Time Zero</v>
      </c>
      <c r="B381" s="237" t="str">
        <f>VLOOKUP($G381,CSVLookups!$B:$R,MATCH(B$1,CSVLookups!$B$1:$R$1,0),FALSE)</f>
        <v>D</v>
      </c>
      <c r="C381" s="238" t="str">
        <f t="shared" si="6"/>
        <v>312 Projected Solvency II Technical Provisions at Time ZeroD2000</v>
      </c>
      <c r="D381" s="238">
        <f>IF(AND(VALUE(LEFT($A381,3))=309,LEN($B381)=3),VLOOKUP(VALUE(MID($B381,2,2)),_309_Table1,MATCH(MID($B381,1,1),_309_Table1_ColumnLookup,0),FALSE),
  IF($C381="309 LCR SummaryA",OneYearSCR,IF($C381="309 LCR SummaryB",UltimateSCR,IF(VALUE(LEFT($A381,3))=309,VLOOKUP(VALUE(MID($B381,2,1)),_309_Table1,MATCH(MID($B381,1,1),_309_Table1_ColumnLookup,0),FALSE)
+N("309"),
  IF(VALUE(LEFT($A381,3))=310,VLOOKUP(VALUE(MID($B381,2,1)),_310_Table1,MATCH(MID($B381,1,1),_310_Table1_ColumnLookup,0),FALSE)
+N("310"),
  IF(AND(VALUE(LEFT($A381,3))=311,LEN($I381)=4),VLOOKUP($I381,_311_Table1,MATCH($B381,_311_Table1_ColumnLookup,0),FALSE),
  IF(AND(VALUE(LEFT($A381,3))=311,OR($B381="I2",$B381="J2",$B381="K2",$B381="L2")),VLOOKUP('311'!$G$58,_311_Table1,MATCH(MID($B381,1,1),_311_Table1_ColumnLookup,0),FALSE),
  IF(AND(VALUE(LEFT($A381,3))=311,RIGHT($B381,5)="Total"),VLOOKUP('311'!$G$59,_311_Table1,MATCH(MID($B381,1,1),_311_Table1_ColumnLookup,0),FALSE),
  IF(VALUE(LEFT($A381,3))=311,VLOOKUP(VALUE(MID($B381,2,1)),_311_Table1,MATCH(MID($B381,1,1),_311_Table1_ColumnLookup,0),FALSE)
+N("311"),
  IF(AND(VALUE(LEFT($A381,3))=312,LEFT($G381,10)="Unincepted",$B381="G "),VLOOKUP(" ULO",_312_Table1,MATCH('312'!$N$16,_312_Table1_ColumnLookup,0),FALSE),
  IF(AND(VALUE(LEFT($A381,3))=312,LEFT($G381,10)="Unincepted",$B381="O "),VLOOKUP(" ULO",_312_Table1,MATCH('312'!$V$16,_312_Table1_ColumnLookup,0),FALSE),
  IF(AND(VALUE(LEFT($A381,3))=312,LEFT($G381,10)="Unincepted",$B381="Q "),VLOOKUP(" ULO",_312_Table1,MATCH('312'!$X$16,_312_Table1_ColumnLookup,0),FALSE),
  IF(AND(VALUE(LEFT($A381,3))=312,LEFT($G381,10)="Unincepted"),VLOOKUP(" ULO",_312_Table1,MATCH(LEFT($B381,1),_312_Table1_ColumnLookup,0),FALSE),
  IF(AND(VALUE(LEFT($A381,3))=312,LEFT($G381,5)="Total",$B381="G "),VLOOKUP('312'!$F$80,_312_Table1,MATCH('312'!$N$16,_312_Table1_ColumnLookup,0),FALSE),
  IF(AND(VALUE(LEFT($A381,3))=312,LEFT($G381,5)="Total",$B381="O "),VLOOKUP('312'!$F$80,_312_Table1,MATCH('312'!$V$16,_312_Table1_ColumnLookup,0),FALSE),
  IF(AND(VALUE(LEFT($A381,3))=312,LEFT($G381,5)="Total",$B381="Q "),VLOOKUP('312'!$F$80,_312_Table1,MATCH('312'!$X$16,_312_Table1_ColumnLookup,0),FALSE),
  IF(AND(VALUE(LEFT($A381,3))=312,LEFT($G381,5)="Total"),VLOOKUP('312'!$F$80,_312_Table1,MATCH(LEFT($B381,1),_312_Table1_ColumnLookup,0),FALSE),
  IF(AND(VALUE(LEFT($A381,3))=312,LEN($I381)=4,$B381="G"),VLOOKUP($I381,_312_Table1,MATCH('312'!$N$16,_312_Table1_ColumnLookup,0),FALSE),
  IF(AND(VALUE(LEFT($A381,3))=312,LEN($I381)=4,$B381="O"),VLOOKUP($I381,_312_Table1,MATCH('312'!$V$16,_312_Table1_ColumnLookup,0),FALSE),
  IF(AND(VALUE(LEFT($A381,3))=312,LEN($I381)=4,$B381="Q"),VLOOKUP($I381,_312_Table1,MATCH('312'!$X$16,_312_Table1_ColumnLookup,0),FALSE),
  IF(AND(VALUE(LEFT($A381,3))=312,LEN($I381)=4),VLOOKUP($I381,_312_Table1,MATCH(LEFT($B381,1),_312_Table1_ColumnLookup,0),FALSE)
+N("312"),
  IF(VALUE(LEFT($A381,3))=313,VLOOKUP(VALUE(MID($B381,2,1)),_313_Table1,MATCH(MID($B381,1,1),_313_Table1_ColumnLookup,0),FALSE)
+N("313"),
  IF(AND(VALUE(LEFT($A381,3))=314,LEN($B381)=3),VLOOKUP(VALUE(MID($B381,2,2)),_314_Table1,MATCH(MID($B381,1,1),_314_Table1_ColumnLookup,0),FALSE),
  IF(VALUE(LEFT($A381,3))=314,VLOOKUP(VALUE(MID($B381,2,1)),_314_Table1,MATCH(MID($B381,1,1),_314_Table1_ColumnLookup,0),FALSE)
+N("314"),
""))))))))))))))))))))))))</f>
        <v>0</v>
      </c>
      <c r="E381" s="238" t="e">
        <f>IF(AND(VALUE(LEFT($A381,3))=309,LEN($B381)=3),VLOOKUP(VALUE(MID($B381,2,2)),_309_Table2,MATCH(MID($B381,1,1),_309_Table2_ColumnLookup,0),FALSE),
  IF($C381="309 LCR SummaryA",OneYearSCR,IF($C381="309 LCR SummaryB",UltimateSCR,IF(VALUE(LEFT($A381,3))=309,VLOOKUP(VALUE(MID($B381,2,1)),_309_Table2,MATCH(MID($B381,1,1),_309_Table2_ColumnLookup,0),FALSE)
+N("309"),
  IF(VALUE(LEFT($A381,3))=310,VLOOKUP(VALUE(MID($B381,2,1)),_310_Table2,MATCH(MID($B381,1,1),_310_Table2_ColumnLookup,0),FALSE)
+N("310"),
  IF(AND(VALUE(LEFT($A381,3))=311,LEN($I381)=4),VLOOKUP($I381,_311_Table2,MATCH($B381,_311_Table2_ColumnLookup,0),FALSE),
  IF(AND(VALUE(LEFT($A381,3))=311,OR($B381="I2",$B381="J2",$B381="K2",$B381="L2")),VLOOKUP('311'!$G$58,_311_Table2,MATCH(MID($B381,1,1),_311_Table2_ColumnLookup,0),FALSE),
  IF(AND(VALUE(LEFT($A381,3))=311,RIGHT($B381,5)="Total"),VLOOKUP('311'!$G$59,_311_Table2,MATCH(MID($B381,1,1),_311_Table2_ColumnLookup,0),FALSE),
  IF(VALUE(LEFT($A381,3))=311,VLOOKUP(VALUE(MID($B381,2,1)),_311_Table2,MATCH(MID($B381,1,1),_311_Table2_ColumnLookup,0),FALSE)
+N("311"),
  IF(AND(VALUE(LEFT($A381,3))=312,LEFT($G381,10)="Unincepted",$B381="G "),VLOOKUP(" ULO",_312_Table2,MATCH('312'!$N$16,_312_Table2_ColumnLookup,0),FALSE),
  IF(AND(VALUE(LEFT($A381,3))=312,LEFT($G381,10)="Unincepted",$B381="O "),VLOOKUP(" ULO",_312_Table2,MATCH('312'!$V$16,_312_Table2_ColumnLookup,0),FALSE),
  IF(AND(VALUE(LEFT($A381,3))=312,LEFT($G381,10)="Unincepted",$B381="Q "),VLOOKUP(" ULO",_312_Table2,MATCH('312'!$X$16,_312_Table2_ColumnLookup,0),FALSE),
  IF(AND(VALUE(LEFT($A381,3))=312,LEFT($G381,10)="Unincepted"),VLOOKUP(" ULO",_312_Table2,MATCH(LEFT($B381,1),_312_Table2_ColumnLookup,0),FALSE),
  IF(AND(VALUE(LEFT($A381,3))=312,LEFT($G381,5)="Total",$B381="G "),VLOOKUP('312'!$F$80,_312_Table2,MATCH('312'!$N$16,_312_Table2_ColumnLookup,0),FALSE),
  IF(AND(VALUE(LEFT($A381,3))=312,LEFT($G381,5)="Total",$B381="O "),VLOOKUP('312'!$F$80,_312_Table2,MATCH('312'!$V$16,_312_Table2_ColumnLookup,0),FALSE),
  IF(AND(VALUE(LEFT($A381,3))=312,LEFT($G381,5)="Total",$B381="Q "),VLOOKUP('312'!$F$80,_312_Table2,MATCH('312'!$X$16,_312_Table2_ColumnLookup,0),FALSE),
  IF(AND(VALUE(LEFT($A381,3))=312,LEFT($G381,5)="Total"),VLOOKUP('312'!$F$80,_312_Table2,MATCH(LEFT($B381,1),_312_Table2_ColumnLookup,0),FALSE),
  IF(AND(VALUE(LEFT($A381,3))=312,LEN($I381)=4,$B381="G"),VLOOKUP($I381,_312_Table2,MATCH('312'!$N$16,_312_Table2_ColumnLookup,0),FALSE),
  IF(AND(VALUE(LEFT($A381,3))=312,LEN($I381)=4,$B381="O"),VLOOKUP($I381,_312_Table2,MATCH('312'!$V$16,_312_Table2_ColumnLookup,0),FALSE),
  IF(AND(VALUE(LEFT($A381,3))=312,LEN($I381)=4,$B381="Q"),VLOOKUP($I381,_312_Table2,MATCH('312'!$X$16,_312_Table2_ColumnLookup,0),FALSE),
  IF(AND(VALUE(LEFT($A381,3))=312,LEN($I381)=4),VLOOKUP($I381,_312_Table2,MATCH(LEFT($B381,1),_312_Table2_ColumnLookup,0),FALSE)
+N("312"),
  IF(VALUE(LEFT($A381,3))=313,VLOOKUP(VALUE(MID($B381,2,1)),_313_Table2,MATCH(MID($B381,1,1),_313_Table2_ColumnLookup,0),FALSE)
+N("313"),
  IF(AND(VALUE(LEFT($A381,3))=314,LEN($B381)=3),VLOOKUP(VALUE(MID($B381,2,2)),_314_Table2,MATCH(MID($B381,1,1),_314_Table2_ColumnLookup,0),FALSE),
  IF(VALUE(LEFT($A381,3))=314,VLOOKUP(VALUE(MID($B381,2,1)),_314_Table2,MATCH(MID($B381,1,1),_314_Table2_ColumnLookup,0),FALSE)
+N("314"),
""))))))))))))))))))))))))</f>
        <v>#NAME?</v>
      </c>
      <c r="F381" s="238" t="e">
        <f>IF(AND(VALUE(LEFT($A381,3))=309,LEN($B381)=3),VLOOKUP(VALUE(MID($B381,2,2)),_309_Table3,MATCH(MID($B381,1,1),_309_Table3_ColumnLookup,0),FALSE),
  IF($C381="309 LCR SummaryA",OneYearSCR,IF($C381="309 LCR SummaryB",UltimateSCR,IF(VALUE(LEFT($A381,3))=309,VLOOKUP(VALUE(MID($B381,2,1)),_309_Table3,MATCH(MID($B381,1,1),_309_Table3_ColumnLookup,0),FALSE)
+N("309"),
  IF(VALUE(LEFT($A381,3))=310,VLOOKUP(VALUE(MID($B381,2,1)),_310_Table3,MATCH(MID($B381,1,1),_310_Table3_ColumnLookup,0),FALSE)
+N("310"),
  IF(AND(VALUE(LEFT($A381,3))=311,LEN($I381)=4),VLOOKUP($I381,_311_Table3,MATCH($B381,_311_Table3_ColumnLookup,0),FALSE),
  IF(AND(VALUE(LEFT($A381,3))=311,OR($B381="I2",$B381="J2",$B381="K2",$B381="L2")),VLOOKUP('311'!$G$58,_311_Table3,MATCH(MID($B381,1,1),_311_Table3_ColumnLookup,0),FALSE),
  IF(AND(VALUE(LEFT($A381,3))=311,RIGHT($B381,5)="Total"),VLOOKUP('311'!$G$59,_311_Table3,MATCH(MID($B381,1,1),_311_Table3_ColumnLookup,0),FALSE),
  IF(VALUE(LEFT($A381,3))=311,VLOOKUP(VALUE(MID($B381,2,1)),_311_Table3,MATCH(MID($B381,1,1),_311_Table3_ColumnLookup,0),FALSE)
+N("311"),
  IF(AND(VALUE(LEFT($A381,3))=312,LEFT($G381,10)="Unincepted",$B381="G "),VLOOKUP(" ULO",_312_Table3,MATCH('312'!$N$16,_312_Table3_ColumnLookup,0),FALSE),
  IF(AND(VALUE(LEFT($A381,3))=312,LEFT($G381,10)="Unincepted",$B381="O "),VLOOKUP(" ULO",_312_Table3,MATCH('312'!$V$16,_312_Table3_ColumnLookup,0),FALSE),
  IF(AND(VALUE(LEFT($A381,3))=312,LEFT($G381,10)="Unincepted",$B381="Q "),VLOOKUP(" ULO",_312_Table3,MATCH('312'!$X$16,_312_Table3_ColumnLookup,0),FALSE),
  IF(AND(VALUE(LEFT($A381,3))=312,LEFT($G381,10)="Unincepted"),VLOOKUP(" ULO",_312_Table3,MATCH(LEFT($B381,1),_312_Table3_ColumnLookup,0),FALSE),
  IF(AND(VALUE(LEFT($A381,3))=312,LEFT($G381,5)="Total",$B381="G "),VLOOKUP('312'!$F$80,_312_Table3,MATCH('312'!$N$16,_312_Table3_ColumnLookup,0),FALSE),
  IF(AND(VALUE(LEFT($A381,3))=312,LEFT($G381,5)="Total",$B381="O "),VLOOKUP('312'!$F$80,_312_Table3,MATCH('312'!$V$16,_312_Table3_ColumnLookup,0),FALSE),
  IF(AND(VALUE(LEFT($A381,3))=312,LEFT($G381,5)="Total",$B381="Q "),VLOOKUP('312'!$F$80,_312_Table3,MATCH('312'!$X$16,_312_Table3_ColumnLookup,0),FALSE),
  IF(AND(VALUE(LEFT($A381,3))=312,LEFT($G381,5)="Total"),VLOOKUP('312'!$F$80,_312_Table3,MATCH(LEFT($B381,1),_312_Table3_ColumnLookup,0),FALSE),
  IF(AND(VALUE(LEFT($A381,3))=312,LEN($I381)=4,$B381="G"),VLOOKUP($I381,_312_Table3,MATCH('312'!$N$16,_312_Table3_ColumnLookup,0),FALSE),
  IF(AND(VALUE(LEFT($A381,3))=312,LEN($I381)=4,$B381="O"),VLOOKUP($I381,_312_Table3,MATCH('312'!$V$16,_312_Table3_ColumnLookup,0),FALSE),
  IF(AND(VALUE(LEFT($A381,3))=312,LEN($I381)=4,$B381="Q"),VLOOKUP($I381,_312_Table3,MATCH('312'!$X$16,_312_Table3_ColumnLookup,0),FALSE),
  IF(AND(VALUE(LEFT($A381,3))=312,LEN($I381)=4),VLOOKUP($I381,_312_Table3,MATCH(LEFT($B381,1),_312_Table3_ColumnLookup,0),FALSE)
+N("312"),
  IF(VALUE(LEFT($A381,3))=313,VLOOKUP(VALUE(MID($B381,2,1)),_313_Table3,MATCH(MID($B381,1,1),_313_Table3_ColumnLookup,0),FALSE)
+N("313"),
  IF(AND(VALUE(LEFT($A381,3))=314,LEN($B381)=3),VLOOKUP(VALUE(MID($B381,2,2)),_314_Table3,MATCH(MID($B381,1,1),_314_Table3_ColumnLookup,0),FALSE),
  IF(VALUE(LEFT($A381,3))=314,VLOOKUP(VALUE(MID($B381,2,1)),_314_Table3,MATCH(MID($B381,1,1),_314_Table3_ColumnLookup,0),FALSE)
+N("314"),
""))))))))))))))))))))))))</f>
        <v>#NAME?</v>
      </c>
      <c r="G381" t="s">
        <v>1143</v>
      </c>
      <c r="H381" s="321">
        <f>IFERROR(
IF(ISERROR($D381)=FALSE,$D381,IF(ISERROR($E381)=FALSE,$E381,IF(ISERROR($F381)=FALSE,$F381
+N("012 checkboxes"),
IF(
IF(OR(LEFT($A381,9)="Syndicate",LEFT($A381,12)="NewSyndicate"),VLOOKUP($A381,'012'!$J:$ZW,MATCH("Link to button",'012'!$J$1:$ZW$1,0),0)
+N("309 checkbox"),
IF($C381="309 LCR Summary0",VLOOKUP("Notes990",'309'!$P:$ZZ,MATCH("Link to button",'309'!$P$1:$ZZ$1,0),0)
+N("313 checkboxes"),
IF($C381="313 Financial Information0LcmVsScr",IF($C381="309 LCR Summary0",VLOOKUP("LcmVsScr",'309'!$N:$ZZ,MATCH("Link to button",'309'!$N$1:$ZZ$1,0),0),
IF($C381="313 Financial Information0LcrDocAttached",IF($C381="309 LCR Summary0",VLOOKUP("LcrDocAttached",'309'!$N:$ZZ,MATCH("Link to button",'309'!$N$1:$ZZ$1,0),
0)))))))=1,TRUE,FALSE)
))),"")</f>
        <v>0</v>
      </c>
      <c r="I381">
        <v>2000</v>
      </c>
    </row>
    <row r="382" spans="1:9" customFormat="1">
      <c r="A382" s="237" t="str">
        <f>VLOOKUP($G382,CSVLookups!$B:$R,MATCH(A$1,CSVLookups!$B$1:$R$1,0),FALSE)</f>
        <v>312 Projected Solvency II Technical Provisions at Time Zero</v>
      </c>
      <c r="B382" s="237" t="str">
        <f>VLOOKUP($G382,CSVLookups!$B:$R,MATCH(B$1,CSVLookups!$B$1:$R$1,0),FALSE)</f>
        <v>E</v>
      </c>
      <c r="C382" s="238" t="str">
        <f t="shared" si="6"/>
        <v>312 Projected Solvency II Technical Provisions at Time ZeroE2000</v>
      </c>
      <c r="D382" s="238">
        <f>IF(AND(VALUE(LEFT($A382,3))=309,LEN($B382)=3),VLOOKUP(VALUE(MID($B382,2,2)),_309_Table1,MATCH(MID($B382,1,1),_309_Table1_ColumnLookup,0),FALSE),
  IF($C382="309 LCR SummaryA",OneYearSCR,IF($C382="309 LCR SummaryB",UltimateSCR,IF(VALUE(LEFT($A382,3))=309,VLOOKUP(VALUE(MID($B382,2,1)),_309_Table1,MATCH(MID($B382,1,1),_309_Table1_ColumnLookup,0),FALSE)
+N("309"),
  IF(VALUE(LEFT($A382,3))=310,VLOOKUP(VALUE(MID($B382,2,1)),_310_Table1,MATCH(MID($B382,1,1),_310_Table1_ColumnLookup,0),FALSE)
+N("310"),
  IF(AND(VALUE(LEFT($A382,3))=311,LEN($I382)=4),VLOOKUP($I382,_311_Table1,MATCH($B382,_311_Table1_ColumnLookup,0),FALSE),
  IF(AND(VALUE(LEFT($A382,3))=311,OR($B382="I2",$B382="J2",$B382="K2",$B382="L2")),VLOOKUP('311'!$G$58,_311_Table1,MATCH(MID($B382,1,1),_311_Table1_ColumnLookup,0),FALSE),
  IF(AND(VALUE(LEFT($A382,3))=311,RIGHT($B382,5)="Total"),VLOOKUP('311'!$G$59,_311_Table1,MATCH(MID($B382,1,1),_311_Table1_ColumnLookup,0),FALSE),
  IF(VALUE(LEFT($A382,3))=311,VLOOKUP(VALUE(MID($B382,2,1)),_311_Table1,MATCH(MID($B382,1,1),_311_Table1_ColumnLookup,0),FALSE)
+N("311"),
  IF(AND(VALUE(LEFT($A382,3))=312,LEFT($G382,10)="Unincepted",$B382="G "),VLOOKUP(" ULO",_312_Table1,MATCH('312'!$N$16,_312_Table1_ColumnLookup,0),FALSE),
  IF(AND(VALUE(LEFT($A382,3))=312,LEFT($G382,10)="Unincepted",$B382="O "),VLOOKUP(" ULO",_312_Table1,MATCH('312'!$V$16,_312_Table1_ColumnLookup,0),FALSE),
  IF(AND(VALUE(LEFT($A382,3))=312,LEFT($G382,10)="Unincepted",$B382="Q "),VLOOKUP(" ULO",_312_Table1,MATCH('312'!$X$16,_312_Table1_ColumnLookup,0),FALSE),
  IF(AND(VALUE(LEFT($A382,3))=312,LEFT($G382,10)="Unincepted"),VLOOKUP(" ULO",_312_Table1,MATCH(LEFT($B382,1),_312_Table1_ColumnLookup,0),FALSE),
  IF(AND(VALUE(LEFT($A382,3))=312,LEFT($G382,5)="Total",$B382="G "),VLOOKUP('312'!$F$80,_312_Table1,MATCH('312'!$N$16,_312_Table1_ColumnLookup,0),FALSE),
  IF(AND(VALUE(LEFT($A382,3))=312,LEFT($G382,5)="Total",$B382="O "),VLOOKUP('312'!$F$80,_312_Table1,MATCH('312'!$V$16,_312_Table1_ColumnLookup,0),FALSE),
  IF(AND(VALUE(LEFT($A382,3))=312,LEFT($G382,5)="Total",$B382="Q "),VLOOKUP('312'!$F$80,_312_Table1,MATCH('312'!$X$16,_312_Table1_ColumnLookup,0),FALSE),
  IF(AND(VALUE(LEFT($A382,3))=312,LEFT($G382,5)="Total"),VLOOKUP('312'!$F$80,_312_Table1,MATCH(LEFT($B382,1),_312_Table1_ColumnLookup,0),FALSE),
  IF(AND(VALUE(LEFT($A382,3))=312,LEN($I382)=4,$B382="G"),VLOOKUP($I382,_312_Table1,MATCH('312'!$N$16,_312_Table1_ColumnLookup,0),FALSE),
  IF(AND(VALUE(LEFT($A382,3))=312,LEN($I382)=4,$B382="O"),VLOOKUP($I382,_312_Table1,MATCH('312'!$V$16,_312_Table1_ColumnLookup,0),FALSE),
  IF(AND(VALUE(LEFT($A382,3))=312,LEN($I382)=4,$B382="Q"),VLOOKUP($I382,_312_Table1,MATCH('312'!$X$16,_312_Table1_ColumnLookup,0),FALSE),
  IF(AND(VALUE(LEFT($A382,3))=312,LEN($I382)=4),VLOOKUP($I382,_312_Table1,MATCH(LEFT($B382,1),_312_Table1_ColumnLookup,0),FALSE)
+N("312"),
  IF(VALUE(LEFT($A382,3))=313,VLOOKUP(VALUE(MID($B382,2,1)),_313_Table1,MATCH(MID($B382,1,1),_313_Table1_ColumnLookup,0),FALSE)
+N("313"),
  IF(AND(VALUE(LEFT($A382,3))=314,LEN($B382)=3),VLOOKUP(VALUE(MID($B382,2,2)),_314_Table1,MATCH(MID($B382,1,1),_314_Table1_ColumnLookup,0),FALSE),
  IF(VALUE(LEFT($A382,3))=314,VLOOKUP(VALUE(MID($B382,2,1)),_314_Table1,MATCH(MID($B382,1,1),_314_Table1_ColumnLookup,0),FALSE)
+N("314"),
""))))))))))))))))))))))))</f>
        <v>0</v>
      </c>
      <c r="E382" s="238" t="e">
        <f>IF(AND(VALUE(LEFT($A382,3))=309,LEN($B382)=3),VLOOKUP(VALUE(MID($B382,2,2)),_309_Table2,MATCH(MID($B382,1,1),_309_Table2_ColumnLookup,0),FALSE),
  IF($C382="309 LCR SummaryA",OneYearSCR,IF($C382="309 LCR SummaryB",UltimateSCR,IF(VALUE(LEFT($A382,3))=309,VLOOKUP(VALUE(MID($B382,2,1)),_309_Table2,MATCH(MID($B382,1,1),_309_Table2_ColumnLookup,0),FALSE)
+N("309"),
  IF(VALUE(LEFT($A382,3))=310,VLOOKUP(VALUE(MID($B382,2,1)),_310_Table2,MATCH(MID($B382,1,1),_310_Table2_ColumnLookup,0),FALSE)
+N("310"),
  IF(AND(VALUE(LEFT($A382,3))=311,LEN($I382)=4),VLOOKUP($I382,_311_Table2,MATCH($B382,_311_Table2_ColumnLookup,0),FALSE),
  IF(AND(VALUE(LEFT($A382,3))=311,OR($B382="I2",$B382="J2",$B382="K2",$B382="L2")),VLOOKUP('311'!$G$58,_311_Table2,MATCH(MID($B382,1,1),_311_Table2_ColumnLookup,0),FALSE),
  IF(AND(VALUE(LEFT($A382,3))=311,RIGHT($B382,5)="Total"),VLOOKUP('311'!$G$59,_311_Table2,MATCH(MID($B382,1,1),_311_Table2_ColumnLookup,0),FALSE),
  IF(VALUE(LEFT($A382,3))=311,VLOOKUP(VALUE(MID($B382,2,1)),_311_Table2,MATCH(MID($B382,1,1),_311_Table2_ColumnLookup,0),FALSE)
+N("311"),
  IF(AND(VALUE(LEFT($A382,3))=312,LEFT($G382,10)="Unincepted",$B382="G "),VLOOKUP(" ULO",_312_Table2,MATCH('312'!$N$16,_312_Table2_ColumnLookup,0),FALSE),
  IF(AND(VALUE(LEFT($A382,3))=312,LEFT($G382,10)="Unincepted",$B382="O "),VLOOKUP(" ULO",_312_Table2,MATCH('312'!$V$16,_312_Table2_ColumnLookup,0),FALSE),
  IF(AND(VALUE(LEFT($A382,3))=312,LEFT($G382,10)="Unincepted",$B382="Q "),VLOOKUP(" ULO",_312_Table2,MATCH('312'!$X$16,_312_Table2_ColumnLookup,0),FALSE),
  IF(AND(VALUE(LEFT($A382,3))=312,LEFT($G382,10)="Unincepted"),VLOOKUP(" ULO",_312_Table2,MATCH(LEFT($B382,1),_312_Table2_ColumnLookup,0),FALSE),
  IF(AND(VALUE(LEFT($A382,3))=312,LEFT($G382,5)="Total",$B382="G "),VLOOKUP('312'!$F$80,_312_Table2,MATCH('312'!$N$16,_312_Table2_ColumnLookup,0),FALSE),
  IF(AND(VALUE(LEFT($A382,3))=312,LEFT($G382,5)="Total",$B382="O "),VLOOKUP('312'!$F$80,_312_Table2,MATCH('312'!$V$16,_312_Table2_ColumnLookup,0),FALSE),
  IF(AND(VALUE(LEFT($A382,3))=312,LEFT($G382,5)="Total",$B382="Q "),VLOOKUP('312'!$F$80,_312_Table2,MATCH('312'!$X$16,_312_Table2_ColumnLookup,0),FALSE),
  IF(AND(VALUE(LEFT($A382,3))=312,LEFT($G382,5)="Total"),VLOOKUP('312'!$F$80,_312_Table2,MATCH(LEFT($B382,1),_312_Table2_ColumnLookup,0),FALSE),
  IF(AND(VALUE(LEFT($A382,3))=312,LEN($I382)=4,$B382="G"),VLOOKUP($I382,_312_Table2,MATCH('312'!$N$16,_312_Table2_ColumnLookup,0),FALSE),
  IF(AND(VALUE(LEFT($A382,3))=312,LEN($I382)=4,$B382="O"),VLOOKUP($I382,_312_Table2,MATCH('312'!$V$16,_312_Table2_ColumnLookup,0),FALSE),
  IF(AND(VALUE(LEFT($A382,3))=312,LEN($I382)=4,$B382="Q"),VLOOKUP($I382,_312_Table2,MATCH('312'!$X$16,_312_Table2_ColumnLookup,0),FALSE),
  IF(AND(VALUE(LEFT($A382,3))=312,LEN($I382)=4),VLOOKUP($I382,_312_Table2,MATCH(LEFT($B382,1),_312_Table2_ColumnLookup,0),FALSE)
+N("312"),
  IF(VALUE(LEFT($A382,3))=313,VLOOKUP(VALUE(MID($B382,2,1)),_313_Table2,MATCH(MID($B382,1,1),_313_Table2_ColumnLookup,0),FALSE)
+N("313"),
  IF(AND(VALUE(LEFT($A382,3))=314,LEN($B382)=3),VLOOKUP(VALUE(MID($B382,2,2)),_314_Table2,MATCH(MID($B382,1,1),_314_Table2_ColumnLookup,0),FALSE),
  IF(VALUE(LEFT($A382,3))=314,VLOOKUP(VALUE(MID($B382,2,1)),_314_Table2,MATCH(MID($B382,1,1),_314_Table2_ColumnLookup,0),FALSE)
+N("314"),
""))))))))))))))))))))))))</f>
        <v>#NAME?</v>
      </c>
      <c r="F382" s="238" t="e">
        <f>IF(AND(VALUE(LEFT($A382,3))=309,LEN($B382)=3),VLOOKUP(VALUE(MID($B382,2,2)),_309_Table3,MATCH(MID($B382,1,1),_309_Table3_ColumnLookup,0),FALSE),
  IF($C382="309 LCR SummaryA",OneYearSCR,IF($C382="309 LCR SummaryB",UltimateSCR,IF(VALUE(LEFT($A382,3))=309,VLOOKUP(VALUE(MID($B382,2,1)),_309_Table3,MATCH(MID($B382,1,1),_309_Table3_ColumnLookup,0),FALSE)
+N("309"),
  IF(VALUE(LEFT($A382,3))=310,VLOOKUP(VALUE(MID($B382,2,1)),_310_Table3,MATCH(MID($B382,1,1),_310_Table3_ColumnLookup,0),FALSE)
+N("310"),
  IF(AND(VALUE(LEFT($A382,3))=311,LEN($I382)=4),VLOOKUP($I382,_311_Table3,MATCH($B382,_311_Table3_ColumnLookup,0),FALSE),
  IF(AND(VALUE(LEFT($A382,3))=311,OR($B382="I2",$B382="J2",$B382="K2",$B382="L2")),VLOOKUP('311'!$G$58,_311_Table3,MATCH(MID($B382,1,1),_311_Table3_ColumnLookup,0),FALSE),
  IF(AND(VALUE(LEFT($A382,3))=311,RIGHT($B382,5)="Total"),VLOOKUP('311'!$G$59,_311_Table3,MATCH(MID($B382,1,1),_311_Table3_ColumnLookup,0),FALSE),
  IF(VALUE(LEFT($A382,3))=311,VLOOKUP(VALUE(MID($B382,2,1)),_311_Table3,MATCH(MID($B382,1,1),_311_Table3_ColumnLookup,0),FALSE)
+N("311"),
  IF(AND(VALUE(LEFT($A382,3))=312,LEFT($G382,10)="Unincepted",$B382="G "),VLOOKUP(" ULO",_312_Table3,MATCH('312'!$N$16,_312_Table3_ColumnLookup,0),FALSE),
  IF(AND(VALUE(LEFT($A382,3))=312,LEFT($G382,10)="Unincepted",$B382="O "),VLOOKUP(" ULO",_312_Table3,MATCH('312'!$V$16,_312_Table3_ColumnLookup,0),FALSE),
  IF(AND(VALUE(LEFT($A382,3))=312,LEFT($G382,10)="Unincepted",$B382="Q "),VLOOKUP(" ULO",_312_Table3,MATCH('312'!$X$16,_312_Table3_ColumnLookup,0),FALSE),
  IF(AND(VALUE(LEFT($A382,3))=312,LEFT($G382,10)="Unincepted"),VLOOKUP(" ULO",_312_Table3,MATCH(LEFT($B382,1),_312_Table3_ColumnLookup,0),FALSE),
  IF(AND(VALUE(LEFT($A382,3))=312,LEFT($G382,5)="Total",$B382="G "),VLOOKUP('312'!$F$80,_312_Table3,MATCH('312'!$N$16,_312_Table3_ColumnLookup,0),FALSE),
  IF(AND(VALUE(LEFT($A382,3))=312,LEFT($G382,5)="Total",$B382="O "),VLOOKUP('312'!$F$80,_312_Table3,MATCH('312'!$V$16,_312_Table3_ColumnLookup,0),FALSE),
  IF(AND(VALUE(LEFT($A382,3))=312,LEFT($G382,5)="Total",$B382="Q "),VLOOKUP('312'!$F$80,_312_Table3,MATCH('312'!$X$16,_312_Table3_ColumnLookup,0),FALSE),
  IF(AND(VALUE(LEFT($A382,3))=312,LEFT($G382,5)="Total"),VLOOKUP('312'!$F$80,_312_Table3,MATCH(LEFT($B382,1),_312_Table3_ColumnLookup,0),FALSE),
  IF(AND(VALUE(LEFT($A382,3))=312,LEN($I382)=4,$B382="G"),VLOOKUP($I382,_312_Table3,MATCH('312'!$N$16,_312_Table3_ColumnLookup,0),FALSE),
  IF(AND(VALUE(LEFT($A382,3))=312,LEN($I382)=4,$B382="O"),VLOOKUP($I382,_312_Table3,MATCH('312'!$V$16,_312_Table3_ColumnLookup,0),FALSE),
  IF(AND(VALUE(LEFT($A382,3))=312,LEN($I382)=4,$B382="Q"),VLOOKUP($I382,_312_Table3,MATCH('312'!$X$16,_312_Table3_ColumnLookup,0),FALSE),
  IF(AND(VALUE(LEFT($A382,3))=312,LEN($I382)=4),VLOOKUP($I382,_312_Table3,MATCH(LEFT($B382,1),_312_Table3_ColumnLookup,0),FALSE)
+N("312"),
  IF(VALUE(LEFT($A382,3))=313,VLOOKUP(VALUE(MID($B382,2,1)),_313_Table3,MATCH(MID($B382,1,1),_313_Table3_ColumnLookup,0),FALSE)
+N("313"),
  IF(AND(VALUE(LEFT($A382,3))=314,LEN($B382)=3),VLOOKUP(VALUE(MID($B382,2,2)),_314_Table3,MATCH(MID($B382,1,1),_314_Table3_ColumnLookup,0),FALSE),
  IF(VALUE(LEFT($A382,3))=314,VLOOKUP(VALUE(MID($B382,2,1)),_314_Table3,MATCH(MID($B382,1,1),_314_Table3_ColumnLookup,0),FALSE)
+N("314"),
""))))))))))))))))))))))))</f>
        <v>#NAME?</v>
      </c>
      <c r="G382" t="s">
        <v>1146</v>
      </c>
      <c r="H382" s="321">
        <f>IFERROR(
IF(ISERROR($D382)=FALSE,$D382,IF(ISERROR($E382)=FALSE,$E382,IF(ISERROR($F382)=FALSE,$F382
+N("012 checkboxes"),
IF(
IF(OR(LEFT($A382,9)="Syndicate",LEFT($A382,12)="NewSyndicate"),VLOOKUP($A382,'012'!$J:$ZW,MATCH("Link to button",'012'!$J$1:$ZW$1,0),0)
+N("309 checkbox"),
IF($C382="309 LCR Summary0",VLOOKUP("Notes990",'309'!$P:$ZZ,MATCH("Link to button",'309'!$P$1:$ZZ$1,0),0)
+N("313 checkboxes"),
IF($C382="313 Financial Information0LcmVsScr",IF($C382="309 LCR Summary0",VLOOKUP("LcmVsScr",'309'!$N:$ZZ,MATCH("Link to button",'309'!$N$1:$ZZ$1,0),0),
IF($C382="313 Financial Information0LcrDocAttached",IF($C382="309 LCR Summary0",VLOOKUP("LcrDocAttached",'309'!$N:$ZZ,MATCH("Link to button",'309'!$N$1:$ZZ$1,0),
0)))))))=1,TRUE,FALSE)
))),"")</f>
        <v>0</v>
      </c>
      <c r="I382">
        <v>2000</v>
      </c>
    </row>
    <row r="383" spans="1:9" customFormat="1">
      <c r="A383" s="237" t="str">
        <f>VLOOKUP($G383,CSVLookups!$B:$R,MATCH(A$1,CSVLookups!$B$1:$R$1,0),FALSE)</f>
        <v>312 Projected Solvency II Technical Provisions at Time Zero</v>
      </c>
      <c r="B383" s="237" t="str">
        <f>VLOOKUP($G383,CSVLookups!$B:$R,MATCH(B$1,CSVLookups!$B$1:$R$1,0),FALSE)</f>
        <v>F</v>
      </c>
      <c r="C383" s="238" t="str">
        <f t="shared" si="6"/>
        <v>312 Projected Solvency II Technical Provisions at Time ZeroF2000</v>
      </c>
      <c r="D383" s="238">
        <f>IF(AND(VALUE(LEFT($A383,3))=309,LEN($B383)=3),VLOOKUP(VALUE(MID($B383,2,2)),_309_Table1,MATCH(MID($B383,1,1),_309_Table1_ColumnLookup,0),FALSE),
  IF($C383="309 LCR SummaryA",OneYearSCR,IF($C383="309 LCR SummaryB",UltimateSCR,IF(VALUE(LEFT($A383,3))=309,VLOOKUP(VALUE(MID($B383,2,1)),_309_Table1,MATCH(MID($B383,1,1),_309_Table1_ColumnLookup,0),FALSE)
+N("309"),
  IF(VALUE(LEFT($A383,3))=310,VLOOKUP(VALUE(MID($B383,2,1)),_310_Table1,MATCH(MID($B383,1,1),_310_Table1_ColumnLookup,0),FALSE)
+N("310"),
  IF(AND(VALUE(LEFT($A383,3))=311,LEN($I383)=4),VLOOKUP($I383,_311_Table1,MATCH($B383,_311_Table1_ColumnLookup,0),FALSE),
  IF(AND(VALUE(LEFT($A383,3))=311,OR($B383="I2",$B383="J2",$B383="K2",$B383="L2")),VLOOKUP('311'!$G$58,_311_Table1,MATCH(MID($B383,1,1),_311_Table1_ColumnLookup,0),FALSE),
  IF(AND(VALUE(LEFT($A383,3))=311,RIGHT($B383,5)="Total"),VLOOKUP('311'!$G$59,_311_Table1,MATCH(MID($B383,1,1),_311_Table1_ColumnLookup,0),FALSE),
  IF(VALUE(LEFT($A383,3))=311,VLOOKUP(VALUE(MID($B383,2,1)),_311_Table1,MATCH(MID($B383,1,1),_311_Table1_ColumnLookup,0),FALSE)
+N("311"),
  IF(AND(VALUE(LEFT($A383,3))=312,LEFT($G383,10)="Unincepted",$B383="G "),VLOOKUP(" ULO",_312_Table1,MATCH('312'!$N$16,_312_Table1_ColumnLookup,0),FALSE),
  IF(AND(VALUE(LEFT($A383,3))=312,LEFT($G383,10)="Unincepted",$B383="O "),VLOOKUP(" ULO",_312_Table1,MATCH('312'!$V$16,_312_Table1_ColumnLookup,0),FALSE),
  IF(AND(VALUE(LEFT($A383,3))=312,LEFT($G383,10)="Unincepted",$B383="Q "),VLOOKUP(" ULO",_312_Table1,MATCH('312'!$X$16,_312_Table1_ColumnLookup,0),FALSE),
  IF(AND(VALUE(LEFT($A383,3))=312,LEFT($G383,10)="Unincepted"),VLOOKUP(" ULO",_312_Table1,MATCH(LEFT($B383,1),_312_Table1_ColumnLookup,0),FALSE),
  IF(AND(VALUE(LEFT($A383,3))=312,LEFT($G383,5)="Total",$B383="G "),VLOOKUP('312'!$F$80,_312_Table1,MATCH('312'!$N$16,_312_Table1_ColumnLookup,0),FALSE),
  IF(AND(VALUE(LEFT($A383,3))=312,LEFT($G383,5)="Total",$B383="O "),VLOOKUP('312'!$F$80,_312_Table1,MATCH('312'!$V$16,_312_Table1_ColumnLookup,0),FALSE),
  IF(AND(VALUE(LEFT($A383,3))=312,LEFT($G383,5)="Total",$B383="Q "),VLOOKUP('312'!$F$80,_312_Table1,MATCH('312'!$X$16,_312_Table1_ColumnLookup,0),FALSE),
  IF(AND(VALUE(LEFT($A383,3))=312,LEFT($G383,5)="Total"),VLOOKUP('312'!$F$80,_312_Table1,MATCH(LEFT($B383,1),_312_Table1_ColumnLookup,0),FALSE),
  IF(AND(VALUE(LEFT($A383,3))=312,LEN($I383)=4,$B383="G"),VLOOKUP($I383,_312_Table1,MATCH('312'!$N$16,_312_Table1_ColumnLookup,0),FALSE),
  IF(AND(VALUE(LEFT($A383,3))=312,LEN($I383)=4,$B383="O"),VLOOKUP($I383,_312_Table1,MATCH('312'!$V$16,_312_Table1_ColumnLookup,0),FALSE),
  IF(AND(VALUE(LEFT($A383,3))=312,LEN($I383)=4,$B383="Q"),VLOOKUP($I383,_312_Table1,MATCH('312'!$X$16,_312_Table1_ColumnLookup,0),FALSE),
  IF(AND(VALUE(LEFT($A383,3))=312,LEN($I383)=4),VLOOKUP($I383,_312_Table1,MATCH(LEFT($B383,1),_312_Table1_ColumnLookup,0),FALSE)
+N("312"),
  IF(VALUE(LEFT($A383,3))=313,VLOOKUP(VALUE(MID($B383,2,1)),_313_Table1,MATCH(MID($B383,1,1),_313_Table1_ColumnLookup,0),FALSE)
+N("313"),
  IF(AND(VALUE(LEFT($A383,3))=314,LEN($B383)=3),VLOOKUP(VALUE(MID($B383,2,2)),_314_Table1,MATCH(MID($B383,1,1),_314_Table1_ColumnLookup,0),FALSE),
  IF(VALUE(LEFT($A383,3))=314,VLOOKUP(VALUE(MID($B383,2,1)),_314_Table1,MATCH(MID($B383,1,1),_314_Table1_ColumnLookup,0),FALSE)
+N("314"),
""))))))))))))))))))))))))</f>
        <v>0</v>
      </c>
      <c r="E383" s="238" t="e">
        <f>IF(AND(VALUE(LEFT($A383,3))=309,LEN($B383)=3),VLOOKUP(VALUE(MID($B383,2,2)),_309_Table2,MATCH(MID($B383,1,1),_309_Table2_ColumnLookup,0),FALSE),
  IF($C383="309 LCR SummaryA",OneYearSCR,IF($C383="309 LCR SummaryB",UltimateSCR,IF(VALUE(LEFT($A383,3))=309,VLOOKUP(VALUE(MID($B383,2,1)),_309_Table2,MATCH(MID($B383,1,1),_309_Table2_ColumnLookup,0),FALSE)
+N("309"),
  IF(VALUE(LEFT($A383,3))=310,VLOOKUP(VALUE(MID($B383,2,1)),_310_Table2,MATCH(MID($B383,1,1),_310_Table2_ColumnLookup,0),FALSE)
+N("310"),
  IF(AND(VALUE(LEFT($A383,3))=311,LEN($I383)=4),VLOOKUP($I383,_311_Table2,MATCH($B383,_311_Table2_ColumnLookup,0),FALSE),
  IF(AND(VALUE(LEFT($A383,3))=311,OR($B383="I2",$B383="J2",$B383="K2",$B383="L2")),VLOOKUP('311'!$G$58,_311_Table2,MATCH(MID($B383,1,1),_311_Table2_ColumnLookup,0),FALSE),
  IF(AND(VALUE(LEFT($A383,3))=311,RIGHT($B383,5)="Total"),VLOOKUP('311'!$G$59,_311_Table2,MATCH(MID($B383,1,1),_311_Table2_ColumnLookup,0),FALSE),
  IF(VALUE(LEFT($A383,3))=311,VLOOKUP(VALUE(MID($B383,2,1)),_311_Table2,MATCH(MID($B383,1,1),_311_Table2_ColumnLookup,0),FALSE)
+N("311"),
  IF(AND(VALUE(LEFT($A383,3))=312,LEFT($G383,10)="Unincepted",$B383="G "),VLOOKUP(" ULO",_312_Table2,MATCH('312'!$N$16,_312_Table2_ColumnLookup,0),FALSE),
  IF(AND(VALUE(LEFT($A383,3))=312,LEFT($G383,10)="Unincepted",$B383="O "),VLOOKUP(" ULO",_312_Table2,MATCH('312'!$V$16,_312_Table2_ColumnLookup,0),FALSE),
  IF(AND(VALUE(LEFT($A383,3))=312,LEFT($G383,10)="Unincepted",$B383="Q "),VLOOKUP(" ULO",_312_Table2,MATCH('312'!$X$16,_312_Table2_ColumnLookup,0),FALSE),
  IF(AND(VALUE(LEFT($A383,3))=312,LEFT($G383,10)="Unincepted"),VLOOKUP(" ULO",_312_Table2,MATCH(LEFT($B383,1),_312_Table2_ColumnLookup,0),FALSE),
  IF(AND(VALUE(LEFT($A383,3))=312,LEFT($G383,5)="Total",$B383="G "),VLOOKUP('312'!$F$80,_312_Table2,MATCH('312'!$N$16,_312_Table2_ColumnLookup,0),FALSE),
  IF(AND(VALUE(LEFT($A383,3))=312,LEFT($G383,5)="Total",$B383="O "),VLOOKUP('312'!$F$80,_312_Table2,MATCH('312'!$V$16,_312_Table2_ColumnLookup,0),FALSE),
  IF(AND(VALUE(LEFT($A383,3))=312,LEFT($G383,5)="Total",$B383="Q "),VLOOKUP('312'!$F$80,_312_Table2,MATCH('312'!$X$16,_312_Table2_ColumnLookup,0),FALSE),
  IF(AND(VALUE(LEFT($A383,3))=312,LEFT($G383,5)="Total"),VLOOKUP('312'!$F$80,_312_Table2,MATCH(LEFT($B383,1),_312_Table2_ColumnLookup,0),FALSE),
  IF(AND(VALUE(LEFT($A383,3))=312,LEN($I383)=4,$B383="G"),VLOOKUP($I383,_312_Table2,MATCH('312'!$N$16,_312_Table2_ColumnLookup,0),FALSE),
  IF(AND(VALUE(LEFT($A383,3))=312,LEN($I383)=4,$B383="O"),VLOOKUP($I383,_312_Table2,MATCH('312'!$V$16,_312_Table2_ColumnLookup,0),FALSE),
  IF(AND(VALUE(LEFT($A383,3))=312,LEN($I383)=4,$B383="Q"),VLOOKUP($I383,_312_Table2,MATCH('312'!$X$16,_312_Table2_ColumnLookup,0),FALSE),
  IF(AND(VALUE(LEFT($A383,3))=312,LEN($I383)=4),VLOOKUP($I383,_312_Table2,MATCH(LEFT($B383,1),_312_Table2_ColumnLookup,0),FALSE)
+N("312"),
  IF(VALUE(LEFT($A383,3))=313,VLOOKUP(VALUE(MID($B383,2,1)),_313_Table2,MATCH(MID($B383,1,1),_313_Table2_ColumnLookup,0),FALSE)
+N("313"),
  IF(AND(VALUE(LEFT($A383,3))=314,LEN($B383)=3),VLOOKUP(VALUE(MID($B383,2,2)),_314_Table2,MATCH(MID($B383,1,1),_314_Table2_ColumnLookup,0),FALSE),
  IF(VALUE(LEFT($A383,3))=314,VLOOKUP(VALUE(MID($B383,2,1)),_314_Table2,MATCH(MID($B383,1,1),_314_Table2_ColumnLookup,0),FALSE)
+N("314"),
""))))))))))))))))))))))))</f>
        <v>#NAME?</v>
      </c>
      <c r="F383" s="238" t="e">
        <f>IF(AND(VALUE(LEFT($A383,3))=309,LEN($B383)=3),VLOOKUP(VALUE(MID($B383,2,2)),_309_Table3,MATCH(MID($B383,1,1),_309_Table3_ColumnLookup,0),FALSE),
  IF($C383="309 LCR SummaryA",OneYearSCR,IF($C383="309 LCR SummaryB",UltimateSCR,IF(VALUE(LEFT($A383,3))=309,VLOOKUP(VALUE(MID($B383,2,1)),_309_Table3,MATCH(MID($B383,1,1),_309_Table3_ColumnLookup,0),FALSE)
+N("309"),
  IF(VALUE(LEFT($A383,3))=310,VLOOKUP(VALUE(MID($B383,2,1)),_310_Table3,MATCH(MID($B383,1,1),_310_Table3_ColumnLookup,0),FALSE)
+N("310"),
  IF(AND(VALUE(LEFT($A383,3))=311,LEN($I383)=4),VLOOKUP($I383,_311_Table3,MATCH($B383,_311_Table3_ColumnLookup,0),FALSE),
  IF(AND(VALUE(LEFT($A383,3))=311,OR($B383="I2",$B383="J2",$B383="K2",$B383="L2")),VLOOKUP('311'!$G$58,_311_Table3,MATCH(MID($B383,1,1),_311_Table3_ColumnLookup,0),FALSE),
  IF(AND(VALUE(LEFT($A383,3))=311,RIGHT($B383,5)="Total"),VLOOKUP('311'!$G$59,_311_Table3,MATCH(MID($B383,1,1),_311_Table3_ColumnLookup,0),FALSE),
  IF(VALUE(LEFT($A383,3))=311,VLOOKUP(VALUE(MID($B383,2,1)),_311_Table3,MATCH(MID($B383,1,1),_311_Table3_ColumnLookup,0),FALSE)
+N("311"),
  IF(AND(VALUE(LEFT($A383,3))=312,LEFT($G383,10)="Unincepted",$B383="G "),VLOOKUP(" ULO",_312_Table3,MATCH('312'!$N$16,_312_Table3_ColumnLookup,0),FALSE),
  IF(AND(VALUE(LEFT($A383,3))=312,LEFT($G383,10)="Unincepted",$B383="O "),VLOOKUP(" ULO",_312_Table3,MATCH('312'!$V$16,_312_Table3_ColumnLookup,0),FALSE),
  IF(AND(VALUE(LEFT($A383,3))=312,LEFT($G383,10)="Unincepted",$B383="Q "),VLOOKUP(" ULO",_312_Table3,MATCH('312'!$X$16,_312_Table3_ColumnLookup,0),FALSE),
  IF(AND(VALUE(LEFT($A383,3))=312,LEFT($G383,10)="Unincepted"),VLOOKUP(" ULO",_312_Table3,MATCH(LEFT($B383,1),_312_Table3_ColumnLookup,0),FALSE),
  IF(AND(VALUE(LEFT($A383,3))=312,LEFT($G383,5)="Total",$B383="G "),VLOOKUP('312'!$F$80,_312_Table3,MATCH('312'!$N$16,_312_Table3_ColumnLookup,0),FALSE),
  IF(AND(VALUE(LEFT($A383,3))=312,LEFT($G383,5)="Total",$B383="O "),VLOOKUP('312'!$F$80,_312_Table3,MATCH('312'!$V$16,_312_Table3_ColumnLookup,0),FALSE),
  IF(AND(VALUE(LEFT($A383,3))=312,LEFT($G383,5)="Total",$B383="Q "),VLOOKUP('312'!$F$80,_312_Table3,MATCH('312'!$X$16,_312_Table3_ColumnLookup,0),FALSE),
  IF(AND(VALUE(LEFT($A383,3))=312,LEFT($G383,5)="Total"),VLOOKUP('312'!$F$80,_312_Table3,MATCH(LEFT($B383,1),_312_Table3_ColumnLookup,0),FALSE),
  IF(AND(VALUE(LEFT($A383,3))=312,LEN($I383)=4,$B383="G"),VLOOKUP($I383,_312_Table3,MATCH('312'!$N$16,_312_Table3_ColumnLookup,0),FALSE),
  IF(AND(VALUE(LEFT($A383,3))=312,LEN($I383)=4,$B383="O"),VLOOKUP($I383,_312_Table3,MATCH('312'!$V$16,_312_Table3_ColumnLookup,0),FALSE),
  IF(AND(VALUE(LEFT($A383,3))=312,LEN($I383)=4,$B383="Q"),VLOOKUP($I383,_312_Table3,MATCH('312'!$X$16,_312_Table3_ColumnLookup,0),FALSE),
  IF(AND(VALUE(LEFT($A383,3))=312,LEN($I383)=4),VLOOKUP($I383,_312_Table3,MATCH(LEFT($B383,1),_312_Table3_ColumnLookup,0),FALSE)
+N("312"),
  IF(VALUE(LEFT($A383,3))=313,VLOOKUP(VALUE(MID($B383,2,1)),_313_Table3,MATCH(MID($B383,1,1),_313_Table3_ColumnLookup,0),FALSE)
+N("313"),
  IF(AND(VALUE(LEFT($A383,3))=314,LEN($B383)=3),VLOOKUP(VALUE(MID($B383,2,2)),_314_Table3,MATCH(MID($B383,1,1),_314_Table3_ColumnLookup,0),FALSE),
  IF(VALUE(LEFT($A383,3))=314,VLOOKUP(VALUE(MID($B383,2,1)),_314_Table3,MATCH(MID($B383,1,1),_314_Table3_ColumnLookup,0),FALSE)
+N("314"),
""))))))))))))))))))))))))</f>
        <v>#NAME?</v>
      </c>
      <c r="G383" t="s">
        <v>1148</v>
      </c>
      <c r="H383" s="321">
        <f>IFERROR(
IF(ISERROR($D383)=FALSE,$D383,IF(ISERROR($E383)=FALSE,$E383,IF(ISERROR($F383)=FALSE,$F383
+N("012 checkboxes"),
IF(
IF(OR(LEFT($A383,9)="Syndicate",LEFT($A383,12)="NewSyndicate"),VLOOKUP($A383,'012'!$J:$ZW,MATCH("Link to button",'012'!$J$1:$ZW$1,0),0)
+N("309 checkbox"),
IF($C383="309 LCR Summary0",VLOOKUP("Notes990",'309'!$P:$ZZ,MATCH("Link to button",'309'!$P$1:$ZZ$1,0),0)
+N("313 checkboxes"),
IF($C383="313 Financial Information0LcmVsScr",IF($C383="309 LCR Summary0",VLOOKUP("LcmVsScr",'309'!$N:$ZZ,MATCH("Link to button",'309'!$N$1:$ZZ$1,0),0),
IF($C383="313 Financial Information0LcrDocAttached",IF($C383="309 LCR Summary0",VLOOKUP("LcrDocAttached",'309'!$N:$ZZ,MATCH("Link to button",'309'!$N$1:$ZZ$1,0),
0)))))))=1,TRUE,FALSE)
))),"")</f>
        <v>0</v>
      </c>
      <c r="I383">
        <v>2000</v>
      </c>
    </row>
    <row r="384" spans="1:9" customFormat="1">
      <c r="A384" s="237" t="str">
        <f>VLOOKUP($G384,CSVLookups!$B:$R,MATCH(A$1,CSVLookups!$B$1:$R$1,0),FALSE)</f>
        <v>312 Projected Solvency II Technical Provisions at Time Zero</v>
      </c>
      <c r="B384" s="237" t="str">
        <f>VLOOKUP($G384,CSVLookups!$B:$R,MATCH(B$1,CSVLookups!$B$1:$R$1,0),FALSE)</f>
        <v>G</v>
      </c>
      <c r="C384" s="238" t="str">
        <f t="shared" si="6"/>
        <v>312 Projected Solvency II Technical Provisions at Time ZeroG2000</v>
      </c>
      <c r="D384" s="238">
        <f>IF(AND(VALUE(LEFT($A384,3))=309,LEN($B384)=3),VLOOKUP(VALUE(MID($B384,2,2)),_309_Table1,MATCH(MID($B384,1,1),_309_Table1_ColumnLookup,0),FALSE),
  IF($C384="309 LCR SummaryA",OneYearSCR,IF($C384="309 LCR SummaryB",UltimateSCR,IF(VALUE(LEFT($A384,3))=309,VLOOKUP(VALUE(MID($B384,2,1)),_309_Table1,MATCH(MID($B384,1,1),_309_Table1_ColumnLookup,0),FALSE)
+N("309"),
  IF(VALUE(LEFT($A384,3))=310,VLOOKUP(VALUE(MID($B384,2,1)),_310_Table1,MATCH(MID($B384,1,1),_310_Table1_ColumnLookup,0),FALSE)
+N("310"),
  IF(AND(VALUE(LEFT($A384,3))=311,LEN($I384)=4),VLOOKUP($I384,_311_Table1,MATCH($B384,_311_Table1_ColumnLookup,0),FALSE),
  IF(AND(VALUE(LEFT($A384,3))=311,OR($B384="I2",$B384="J2",$B384="K2",$B384="L2")),VLOOKUP('311'!$G$58,_311_Table1,MATCH(MID($B384,1,1),_311_Table1_ColumnLookup,0),FALSE),
  IF(AND(VALUE(LEFT($A384,3))=311,RIGHT($B384,5)="Total"),VLOOKUP('311'!$G$59,_311_Table1,MATCH(MID($B384,1,1),_311_Table1_ColumnLookup,0),FALSE),
  IF(VALUE(LEFT($A384,3))=311,VLOOKUP(VALUE(MID($B384,2,1)),_311_Table1,MATCH(MID($B384,1,1),_311_Table1_ColumnLookup,0),FALSE)
+N("311"),
  IF(AND(VALUE(LEFT($A384,3))=312,LEFT($G384,10)="Unincepted",$B384="G "),VLOOKUP(" ULO",_312_Table1,MATCH('312'!$N$16,_312_Table1_ColumnLookup,0),FALSE),
  IF(AND(VALUE(LEFT($A384,3))=312,LEFT($G384,10)="Unincepted",$B384="O "),VLOOKUP(" ULO",_312_Table1,MATCH('312'!$V$16,_312_Table1_ColumnLookup,0),FALSE),
  IF(AND(VALUE(LEFT($A384,3))=312,LEFT($G384,10)="Unincepted",$B384="Q "),VLOOKUP(" ULO",_312_Table1,MATCH('312'!$X$16,_312_Table1_ColumnLookup,0),FALSE),
  IF(AND(VALUE(LEFT($A384,3))=312,LEFT($G384,10)="Unincepted"),VLOOKUP(" ULO",_312_Table1,MATCH(LEFT($B384,1),_312_Table1_ColumnLookup,0),FALSE),
  IF(AND(VALUE(LEFT($A384,3))=312,LEFT($G384,5)="Total",$B384="G "),VLOOKUP('312'!$F$80,_312_Table1,MATCH('312'!$N$16,_312_Table1_ColumnLookup,0),FALSE),
  IF(AND(VALUE(LEFT($A384,3))=312,LEFT($G384,5)="Total",$B384="O "),VLOOKUP('312'!$F$80,_312_Table1,MATCH('312'!$V$16,_312_Table1_ColumnLookup,0),FALSE),
  IF(AND(VALUE(LEFT($A384,3))=312,LEFT($G384,5)="Total",$B384="Q "),VLOOKUP('312'!$F$80,_312_Table1,MATCH('312'!$X$16,_312_Table1_ColumnLookup,0),FALSE),
  IF(AND(VALUE(LEFT($A384,3))=312,LEFT($G384,5)="Total"),VLOOKUP('312'!$F$80,_312_Table1,MATCH(LEFT($B384,1),_312_Table1_ColumnLookup,0),FALSE),
  IF(AND(VALUE(LEFT($A384,3))=312,LEN($I384)=4,$B384="G"),VLOOKUP($I384,_312_Table1,MATCH('312'!$N$16,_312_Table1_ColumnLookup,0),FALSE),
  IF(AND(VALUE(LEFT($A384,3))=312,LEN($I384)=4,$B384="O"),VLOOKUP($I384,_312_Table1,MATCH('312'!$V$16,_312_Table1_ColumnLookup,0),FALSE),
  IF(AND(VALUE(LEFT($A384,3))=312,LEN($I384)=4,$B384="Q"),VLOOKUP($I384,_312_Table1,MATCH('312'!$X$16,_312_Table1_ColumnLookup,0),FALSE),
  IF(AND(VALUE(LEFT($A384,3))=312,LEN($I384)=4),VLOOKUP($I384,_312_Table1,MATCH(LEFT($B384,1),_312_Table1_ColumnLookup,0),FALSE)
+N("312"),
  IF(VALUE(LEFT($A384,3))=313,VLOOKUP(VALUE(MID($B384,2,1)),_313_Table1,MATCH(MID($B384,1,1),_313_Table1_ColumnLookup,0),FALSE)
+N("313"),
  IF(AND(VALUE(LEFT($A384,3))=314,LEN($B384)=3),VLOOKUP(VALUE(MID($B384,2,2)),_314_Table1,MATCH(MID($B384,1,1),_314_Table1_ColumnLookup,0),FALSE),
  IF(VALUE(LEFT($A384,3))=314,VLOOKUP(VALUE(MID($B384,2,1)),_314_Table1,MATCH(MID($B384,1,1),_314_Table1_ColumnLookup,0),FALSE)
+N("314"),
""))))))))))))))))))))))))</f>
        <v>0</v>
      </c>
      <c r="E384" s="238" t="e">
        <f>IF(AND(VALUE(LEFT($A384,3))=309,LEN($B384)=3),VLOOKUP(VALUE(MID($B384,2,2)),_309_Table2,MATCH(MID($B384,1,1),_309_Table2_ColumnLookup,0),FALSE),
  IF($C384="309 LCR SummaryA",OneYearSCR,IF($C384="309 LCR SummaryB",UltimateSCR,IF(VALUE(LEFT($A384,3))=309,VLOOKUP(VALUE(MID($B384,2,1)),_309_Table2,MATCH(MID($B384,1,1),_309_Table2_ColumnLookup,0),FALSE)
+N("309"),
  IF(VALUE(LEFT($A384,3))=310,VLOOKUP(VALUE(MID($B384,2,1)),_310_Table2,MATCH(MID($B384,1,1),_310_Table2_ColumnLookup,0),FALSE)
+N("310"),
  IF(AND(VALUE(LEFT($A384,3))=311,LEN($I384)=4),VLOOKUP($I384,_311_Table2,MATCH($B384,_311_Table2_ColumnLookup,0),FALSE),
  IF(AND(VALUE(LEFT($A384,3))=311,OR($B384="I2",$B384="J2",$B384="K2",$B384="L2")),VLOOKUP('311'!$G$58,_311_Table2,MATCH(MID($B384,1,1),_311_Table2_ColumnLookup,0),FALSE),
  IF(AND(VALUE(LEFT($A384,3))=311,RIGHT($B384,5)="Total"),VLOOKUP('311'!$G$59,_311_Table2,MATCH(MID($B384,1,1),_311_Table2_ColumnLookup,0),FALSE),
  IF(VALUE(LEFT($A384,3))=311,VLOOKUP(VALUE(MID($B384,2,1)),_311_Table2,MATCH(MID($B384,1,1),_311_Table2_ColumnLookup,0),FALSE)
+N("311"),
  IF(AND(VALUE(LEFT($A384,3))=312,LEFT($G384,10)="Unincepted",$B384="G "),VLOOKUP(" ULO",_312_Table2,MATCH('312'!$N$16,_312_Table2_ColumnLookup,0),FALSE),
  IF(AND(VALUE(LEFT($A384,3))=312,LEFT($G384,10)="Unincepted",$B384="O "),VLOOKUP(" ULO",_312_Table2,MATCH('312'!$V$16,_312_Table2_ColumnLookup,0),FALSE),
  IF(AND(VALUE(LEFT($A384,3))=312,LEFT($G384,10)="Unincepted",$B384="Q "),VLOOKUP(" ULO",_312_Table2,MATCH('312'!$X$16,_312_Table2_ColumnLookup,0),FALSE),
  IF(AND(VALUE(LEFT($A384,3))=312,LEFT($G384,10)="Unincepted"),VLOOKUP(" ULO",_312_Table2,MATCH(LEFT($B384,1),_312_Table2_ColumnLookup,0),FALSE),
  IF(AND(VALUE(LEFT($A384,3))=312,LEFT($G384,5)="Total",$B384="G "),VLOOKUP('312'!$F$80,_312_Table2,MATCH('312'!$N$16,_312_Table2_ColumnLookup,0),FALSE),
  IF(AND(VALUE(LEFT($A384,3))=312,LEFT($G384,5)="Total",$B384="O "),VLOOKUP('312'!$F$80,_312_Table2,MATCH('312'!$V$16,_312_Table2_ColumnLookup,0),FALSE),
  IF(AND(VALUE(LEFT($A384,3))=312,LEFT($G384,5)="Total",$B384="Q "),VLOOKUP('312'!$F$80,_312_Table2,MATCH('312'!$X$16,_312_Table2_ColumnLookup,0),FALSE),
  IF(AND(VALUE(LEFT($A384,3))=312,LEFT($G384,5)="Total"),VLOOKUP('312'!$F$80,_312_Table2,MATCH(LEFT($B384,1),_312_Table2_ColumnLookup,0),FALSE),
  IF(AND(VALUE(LEFT($A384,3))=312,LEN($I384)=4,$B384="G"),VLOOKUP($I384,_312_Table2,MATCH('312'!$N$16,_312_Table2_ColumnLookup,0),FALSE),
  IF(AND(VALUE(LEFT($A384,3))=312,LEN($I384)=4,$B384="O"),VLOOKUP($I384,_312_Table2,MATCH('312'!$V$16,_312_Table2_ColumnLookup,0),FALSE),
  IF(AND(VALUE(LEFT($A384,3))=312,LEN($I384)=4,$B384="Q"),VLOOKUP($I384,_312_Table2,MATCH('312'!$X$16,_312_Table2_ColumnLookup,0),FALSE),
  IF(AND(VALUE(LEFT($A384,3))=312,LEN($I384)=4),VLOOKUP($I384,_312_Table2,MATCH(LEFT($B384,1),_312_Table2_ColumnLookup,0),FALSE)
+N("312"),
  IF(VALUE(LEFT($A384,3))=313,VLOOKUP(VALUE(MID($B384,2,1)),_313_Table2,MATCH(MID($B384,1,1),_313_Table2_ColumnLookup,0),FALSE)
+N("313"),
  IF(AND(VALUE(LEFT($A384,3))=314,LEN($B384)=3),VLOOKUP(VALUE(MID($B384,2,2)),_314_Table2,MATCH(MID($B384,1,1),_314_Table2_ColumnLookup,0),FALSE),
  IF(VALUE(LEFT($A384,3))=314,VLOOKUP(VALUE(MID($B384,2,1)),_314_Table2,MATCH(MID($B384,1,1),_314_Table2_ColumnLookup,0),FALSE)
+N("314"),
""))))))))))))))))))))))))</f>
        <v>#NAME?</v>
      </c>
      <c r="F384" s="238" t="e">
        <f>IF(AND(VALUE(LEFT($A384,3))=309,LEN($B384)=3),VLOOKUP(VALUE(MID($B384,2,2)),_309_Table3,MATCH(MID($B384,1,1),_309_Table3_ColumnLookup,0),FALSE),
  IF($C384="309 LCR SummaryA",OneYearSCR,IF($C384="309 LCR SummaryB",UltimateSCR,IF(VALUE(LEFT($A384,3))=309,VLOOKUP(VALUE(MID($B384,2,1)),_309_Table3,MATCH(MID($B384,1,1),_309_Table3_ColumnLookup,0),FALSE)
+N("309"),
  IF(VALUE(LEFT($A384,3))=310,VLOOKUP(VALUE(MID($B384,2,1)),_310_Table3,MATCH(MID($B384,1,1),_310_Table3_ColumnLookup,0),FALSE)
+N("310"),
  IF(AND(VALUE(LEFT($A384,3))=311,LEN($I384)=4),VLOOKUP($I384,_311_Table3,MATCH($B384,_311_Table3_ColumnLookup,0),FALSE),
  IF(AND(VALUE(LEFT($A384,3))=311,OR($B384="I2",$B384="J2",$B384="K2",$B384="L2")),VLOOKUP('311'!$G$58,_311_Table3,MATCH(MID($B384,1,1),_311_Table3_ColumnLookup,0),FALSE),
  IF(AND(VALUE(LEFT($A384,3))=311,RIGHT($B384,5)="Total"),VLOOKUP('311'!$G$59,_311_Table3,MATCH(MID($B384,1,1),_311_Table3_ColumnLookup,0),FALSE),
  IF(VALUE(LEFT($A384,3))=311,VLOOKUP(VALUE(MID($B384,2,1)),_311_Table3,MATCH(MID($B384,1,1),_311_Table3_ColumnLookup,0),FALSE)
+N("311"),
  IF(AND(VALUE(LEFT($A384,3))=312,LEFT($G384,10)="Unincepted",$B384="G "),VLOOKUP(" ULO",_312_Table3,MATCH('312'!$N$16,_312_Table3_ColumnLookup,0),FALSE),
  IF(AND(VALUE(LEFT($A384,3))=312,LEFT($G384,10)="Unincepted",$B384="O "),VLOOKUP(" ULO",_312_Table3,MATCH('312'!$V$16,_312_Table3_ColumnLookup,0),FALSE),
  IF(AND(VALUE(LEFT($A384,3))=312,LEFT($G384,10)="Unincepted",$B384="Q "),VLOOKUP(" ULO",_312_Table3,MATCH('312'!$X$16,_312_Table3_ColumnLookup,0),FALSE),
  IF(AND(VALUE(LEFT($A384,3))=312,LEFT($G384,10)="Unincepted"),VLOOKUP(" ULO",_312_Table3,MATCH(LEFT($B384,1),_312_Table3_ColumnLookup,0),FALSE),
  IF(AND(VALUE(LEFT($A384,3))=312,LEFT($G384,5)="Total",$B384="G "),VLOOKUP('312'!$F$80,_312_Table3,MATCH('312'!$N$16,_312_Table3_ColumnLookup,0),FALSE),
  IF(AND(VALUE(LEFT($A384,3))=312,LEFT($G384,5)="Total",$B384="O "),VLOOKUP('312'!$F$80,_312_Table3,MATCH('312'!$V$16,_312_Table3_ColumnLookup,0),FALSE),
  IF(AND(VALUE(LEFT($A384,3))=312,LEFT($G384,5)="Total",$B384="Q "),VLOOKUP('312'!$F$80,_312_Table3,MATCH('312'!$X$16,_312_Table3_ColumnLookup,0),FALSE),
  IF(AND(VALUE(LEFT($A384,3))=312,LEFT($G384,5)="Total"),VLOOKUP('312'!$F$80,_312_Table3,MATCH(LEFT($B384,1),_312_Table3_ColumnLookup,0),FALSE),
  IF(AND(VALUE(LEFT($A384,3))=312,LEN($I384)=4,$B384="G"),VLOOKUP($I384,_312_Table3,MATCH('312'!$N$16,_312_Table3_ColumnLookup,0),FALSE),
  IF(AND(VALUE(LEFT($A384,3))=312,LEN($I384)=4,$B384="O"),VLOOKUP($I384,_312_Table3,MATCH('312'!$V$16,_312_Table3_ColumnLookup,0),FALSE),
  IF(AND(VALUE(LEFT($A384,3))=312,LEN($I384)=4,$B384="Q"),VLOOKUP($I384,_312_Table3,MATCH('312'!$X$16,_312_Table3_ColumnLookup,0),FALSE),
  IF(AND(VALUE(LEFT($A384,3))=312,LEN($I384)=4),VLOOKUP($I384,_312_Table3,MATCH(LEFT($B384,1),_312_Table3_ColumnLookup,0),FALSE)
+N("312"),
  IF(VALUE(LEFT($A384,3))=313,VLOOKUP(VALUE(MID($B384,2,1)),_313_Table3,MATCH(MID($B384,1,1),_313_Table3_ColumnLookup,0),FALSE)
+N("313"),
  IF(AND(VALUE(LEFT($A384,3))=314,LEN($B384)=3),VLOOKUP(VALUE(MID($B384,2,2)),_314_Table3,MATCH(MID($B384,1,1),_314_Table3_ColumnLookup,0),FALSE),
  IF(VALUE(LEFT($A384,3))=314,VLOOKUP(VALUE(MID($B384,2,1)),_314_Table3,MATCH(MID($B384,1,1),_314_Table3_ColumnLookup,0),FALSE)
+N("314"),
""))))))))))))))))))))))))</f>
        <v>#NAME?</v>
      </c>
      <c r="G384" t="s">
        <v>1150</v>
      </c>
      <c r="H384" s="321">
        <f>IFERROR(
IF(ISERROR($D384)=FALSE,$D384,IF(ISERROR($E384)=FALSE,$E384,IF(ISERROR($F384)=FALSE,$F384
+N("012 checkboxes"),
IF(
IF(OR(LEFT($A384,9)="Syndicate",LEFT($A384,12)="NewSyndicate"),VLOOKUP($A384,'012'!$J:$ZW,MATCH("Link to button",'012'!$J$1:$ZW$1,0),0)
+N("309 checkbox"),
IF($C384="309 LCR Summary0",VLOOKUP("Notes990",'309'!$P:$ZZ,MATCH("Link to button",'309'!$P$1:$ZZ$1,0),0)
+N("313 checkboxes"),
IF($C384="313 Financial Information0LcmVsScr",IF($C384="309 LCR Summary0",VLOOKUP("LcmVsScr",'309'!$N:$ZZ,MATCH("Link to button",'309'!$N$1:$ZZ$1,0),0),
IF($C384="313 Financial Information0LcrDocAttached",IF($C384="309 LCR Summary0",VLOOKUP("LcrDocAttached",'309'!$N:$ZZ,MATCH("Link to button",'309'!$N$1:$ZZ$1,0),
0)))))))=1,TRUE,FALSE)
))),"")</f>
        <v>0</v>
      </c>
      <c r="I384">
        <v>2000</v>
      </c>
    </row>
    <row r="385" spans="1:9" customFormat="1">
      <c r="A385" s="237" t="str">
        <f>VLOOKUP($G385,CSVLookups!$B:$R,MATCH(A$1,CSVLookups!$B$1:$R$1,0),FALSE)</f>
        <v>312 Projected Solvency II Technical Provisions at Time Zero</v>
      </c>
      <c r="B385" s="237" t="str">
        <f>VLOOKUP($G385,CSVLookups!$B:$R,MATCH(B$1,CSVLookups!$B$1:$R$1,0),FALSE)</f>
        <v>H</v>
      </c>
      <c r="C385" s="238" t="str">
        <f t="shared" si="6"/>
        <v>312 Projected Solvency II Technical Provisions at Time ZeroH2000</v>
      </c>
      <c r="D385" s="238">
        <f>IF(AND(VALUE(LEFT($A385,3))=309,LEN($B385)=3),VLOOKUP(VALUE(MID($B385,2,2)),_309_Table1,MATCH(MID($B385,1,1),_309_Table1_ColumnLookup,0),FALSE),
  IF($C385="309 LCR SummaryA",OneYearSCR,IF($C385="309 LCR SummaryB",UltimateSCR,IF(VALUE(LEFT($A385,3))=309,VLOOKUP(VALUE(MID($B385,2,1)),_309_Table1,MATCH(MID($B385,1,1),_309_Table1_ColumnLookup,0),FALSE)
+N("309"),
  IF(VALUE(LEFT($A385,3))=310,VLOOKUP(VALUE(MID($B385,2,1)),_310_Table1,MATCH(MID($B385,1,1),_310_Table1_ColumnLookup,0),FALSE)
+N("310"),
  IF(AND(VALUE(LEFT($A385,3))=311,LEN($I385)=4),VLOOKUP($I385,_311_Table1,MATCH($B385,_311_Table1_ColumnLookup,0),FALSE),
  IF(AND(VALUE(LEFT($A385,3))=311,OR($B385="I2",$B385="J2",$B385="K2",$B385="L2")),VLOOKUP('311'!$G$58,_311_Table1,MATCH(MID($B385,1,1),_311_Table1_ColumnLookup,0),FALSE),
  IF(AND(VALUE(LEFT($A385,3))=311,RIGHT($B385,5)="Total"),VLOOKUP('311'!$G$59,_311_Table1,MATCH(MID($B385,1,1),_311_Table1_ColumnLookup,0),FALSE),
  IF(VALUE(LEFT($A385,3))=311,VLOOKUP(VALUE(MID($B385,2,1)),_311_Table1,MATCH(MID($B385,1,1),_311_Table1_ColumnLookup,0),FALSE)
+N("311"),
  IF(AND(VALUE(LEFT($A385,3))=312,LEFT($G385,10)="Unincepted",$B385="G "),VLOOKUP(" ULO",_312_Table1,MATCH('312'!$N$16,_312_Table1_ColumnLookup,0),FALSE),
  IF(AND(VALUE(LEFT($A385,3))=312,LEFT($G385,10)="Unincepted",$B385="O "),VLOOKUP(" ULO",_312_Table1,MATCH('312'!$V$16,_312_Table1_ColumnLookup,0),FALSE),
  IF(AND(VALUE(LEFT($A385,3))=312,LEFT($G385,10)="Unincepted",$B385="Q "),VLOOKUP(" ULO",_312_Table1,MATCH('312'!$X$16,_312_Table1_ColumnLookup,0),FALSE),
  IF(AND(VALUE(LEFT($A385,3))=312,LEFT($G385,10)="Unincepted"),VLOOKUP(" ULO",_312_Table1,MATCH(LEFT($B385,1),_312_Table1_ColumnLookup,0),FALSE),
  IF(AND(VALUE(LEFT($A385,3))=312,LEFT($G385,5)="Total",$B385="G "),VLOOKUP('312'!$F$80,_312_Table1,MATCH('312'!$N$16,_312_Table1_ColumnLookup,0),FALSE),
  IF(AND(VALUE(LEFT($A385,3))=312,LEFT($G385,5)="Total",$B385="O "),VLOOKUP('312'!$F$80,_312_Table1,MATCH('312'!$V$16,_312_Table1_ColumnLookup,0),FALSE),
  IF(AND(VALUE(LEFT($A385,3))=312,LEFT($G385,5)="Total",$B385="Q "),VLOOKUP('312'!$F$80,_312_Table1,MATCH('312'!$X$16,_312_Table1_ColumnLookup,0),FALSE),
  IF(AND(VALUE(LEFT($A385,3))=312,LEFT($G385,5)="Total"),VLOOKUP('312'!$F$80,_312_Table1,MATCH(LEFT($B385,1),_312_Table1_ColumnLookup,0),FALSE),
  IF(AND(VALUE(LEFT($A385,3))=312,LEN($I385)=4,$B385="G"),VLOOKUP($I385,_312_Table1,MATCH('312'!$N$16,_312_Table1_ColumnLookup,0),FALSE),
  IF(AND(VALUE(LEFT($A385,3))=312,LEN($I385)=4,$B385="O"),VLOOKUP($I385,_312_Table1,MATCH('312'!$V$16,_312_Table1_ColumnLookup,0),FALSE),
  IF(AND(VALUE(LEFT($A385,3))=312,LEN($I385)=4,$B385="Q"),VLOOKUP($I385,_312_Table1,MATCH('312'!$X$16,_312_Table1_ColumnLookup,0),FALSE),
  IF(AND(VALUE(LEFT($A385,3))=312,LEN($I385)=4),VLOOKUP($I385,_312_Table1,MATCH(LEFT($B385,1),_312_Table1_ColumnLookup,0),FALSE)
+N("312"),
  IF(VALUE(LEFT($A385,3))=313,VLOOKUP(VALUE(MID($B385,2,1)),_313_Table1,MATCH(MID($B385,1,1),_313_Table1_ColumnLookup,0),FALSE)
+N("313"),
  IF(AND(VALUE(LEFT($A385,3))=314,LEN($B385)=3),VLOOKUP(VALUE(MID($B385,2,2)),_314_Table1,MATCH(MID($B385,1,1),_314_Table1_ColumnLookup,0),FALSE),
  IF(VALUE(LEFT($A385,3))=314,VLOOKUP(VALUE(MID($B385,2,1)),_314_Table1,MATCH(MID($B385,1,1),_314_Table1_ColumnLookup,0),FALSE)
+N("314"),
""))))))))))))))))))))))))</f>
        <v>0</v>
      </c>
      <c r="E385" s="238" t="e">
        <f>IF(AND(VALUE(LEFT($A385,3))=309,LEN($B385)=3),VLOOKUP(VALUE(MID($B385,2,2)),_309_Table2,MATCH(MID($B385,1,1),_309_Table2_ColumnLookup,0),FALSE),
  IF($C385="309 LCR SummaryA",OneYearSCR,IF($C385="309 LCR SummaryB",UltimateSCR,IF(VALUE(LEFT($A385,3))=309,VLOOKUP(VALUE(MID($B385,2,1)),_309_Table2,MATCH(MID($B385,1,1),_309_Table2_ColumnLookup,0),FALSE)
+N("309"),
  IF(VALUE(LEFT($A385,3))=310,VLOOKUP(VALUE(MID($B385,2,1)),_310_Table2,MATCH(MID($B385,1,1),_310_Table2_ColumnLookup,0),FALSE)
+N("310"),
  IF(AND(VALUE(LEFT($A385,3))=311,LEN($I385)=4),VLOOKUP($I385,_311_Table2,MATCH($B385,_311_Table2_ColumnLookup,0),FALSE),
  IF(AND(VALUE(LEFT($A385,3))=311,OR($B385="I2",$B385="J2",$B385="K2",$B385="L2")),VLOOKUP('311'!$G$58,_311_Table2,MATCH(MID($B385,1,1),_311_Table2_ColumnLookup,0),FALSE),
  IF(AND(VALUE(LEFT($A385,3))=311,RIGHT($B385,5)="Total"),VLOOKUP('311'!$G$59,_311_Table2,MATCH(MID($B385,1,1),_311_Table2_ColumnLookup,0),FALSE),
  IF(VALUE(LEFT($A385,3))=311,VLOOKUP(VALUE(MID($B385,2,1)),_311_Table2,MATCH(MID($B385,1,1),_311_Table2_ColumnLookup,0),FALSE)
+N("311"),
  IF(AND(VALUE(LEFT($A385,3))=312,LEFT($G385,10)="Unincepted",$B385="G "),VLOOKUP(" ULO",_312_Table2,MATCH('312'!$N$16,_312_Table2_ColumnLookup,0),FALSE),
  IF(AND(VALUE(LEFT($A385,3))=312,LEFT($G385,10)="Unincepted",$B385="O "),VLOOKUP(" ULO",_312_Table2,MATCH('312'!$V$16,_312_Table2_ColumnLookup,0),FALSE),
  IF(AND(VALUE(LEFT($A385,3))=312,LEFT($G385,10)="Unincepted",$B385="Q "),VLOOKUP(" ULO",_312_Table2,MATCH('312'!$X$16,_312_Table2_ColumnLookup,0),FALSE),
  IF(AND(VALUE(LEFT($A385,3))=312,LEFT($G385,10)="Unincepted"),VLOOKUP(" ULO",_312_Table2,MATCH(LEFT($B385,1),_312_Table2_ColumnLookup,0),FALSE),
  IF(AND(VALUE(LEFT($A385,3))=312,LEFT($G385,5)="Total",$B385="G "),VLOOKUP('312'!$F$80,_312_Table2,MATCH('312'!$N$16,_312_Table2_ColumnLookup,0),FALSE),
  IF(AND(VALUE(LEFT($A385,3))=312,LEFT($G385,5)="Total",$B385="O "),VLOOKUP('312'!$F$80,_312_Table2,MATCH('312'!$V$16,_312_Table2_ColumnLookup,0),FALSE),
  IF(AND(VALUE(LEFT($A385,3))=312,LEFT($G385,5)="Total",$B385="Q "),VLOOKUP('312'!$F$80,_312_Table2,MATCH('312'!$X$16,_312_Table2_ColumnLookup,0),FALSE),
  IF(AND(VALUE(LEFT($A385,3))=312,LEFT($G385,5)="Total"),VLOOKUP('312'!$F$80,_312_Table2,MATCH(LEFT($B385,1),_312_Table2_ColumnLookup,0),FALSE),
  IF(AND(VALUE(LEFT($A385,3))=312,LEN($I385)=4,$B385="G"),VLOOKUP($I385,_312_Table2,MATCH('312'!$N$16,_312_Table2_ColumnLookup,0),FALSE),
  IF(AND(VALUE(LEFT($A385,3))=312,LEN($I385)=4,$B385="O"),VLOOKUP($I385,_312_Table2,MATCH('312'!$V$16,_312_Table2_ColumnLookup,0),FALSE),
  IF(AND(VALUE(LEFT($A385,3))=312,LEN($I385)=4,$B385="Q"),VLOOKUP($I385,_312_Table2,MATCH('312'!$X$16,_312_Table2_ColumnLookup,0),FALSE),
  IF(AND(VALUE(LEFT($A385,3))=312,LEN($I385)=4),VLOOKUP($I385,_312_Table2,MATCH(LEFT($B385,1),_312_Table2_ColumnLookup,0),FALSE)
+N("312"),
  IF(VALUE(LEFT($A385,3))=313,VLOOKUP(VALUE(MID($B385,2,1)),_313_Table2,MATCH(MID($B385,1,1),_313_Table2_ColumnLookup,0),FALSE)
+N("313"),
  IF(AND(VALUE(LEFT($A385,3))=314,LEN($B385)=3),VLOOKUP(VALUE(MID($B385,2,2)),_314_Table2,MATCH(MID($B385,1,1),_314_Table2_ColumnLookup,0),FALSE),
  IF(VALUE(LEFT($A385,3))=314,VLOOKUP(VALUE(MID($B385,2,1)),_314_Table2,MATCH(MID($B385,1,1),_314_Table2_ColumnLookup,0),FALSE)
+N("314"),
""))))))))))))))))))))))))</f>
        <v>#NAME?</v>
      </c>
      <c r="F385" s="238" t="e">
        <f>IF(AND(VALUE(LEFT($A385,3))=309,LEN($B385)=3),VLOOKUP(VALUE(MID($B385,2,2)),_309_Table3,MATCH(MID($B385,1,1),_309_Table3_ColumnLookup,0),FALSE),
  IF($C385="309 LCR SummaryA",OneYearSCR,IF($C385="309 LCR SummaryB",UltimateSCR,IF(VALUE(LEFT($A385,3))=309,VLOOKUP(VALUE(MID($B385,2,1)),_309_Table3,MATCH(MID($B385,1,1),_309_Table3_ColumnLookup,0),FALSE)
+N("309"),
  IF(VALUE(LEFT($A385,3))=310,VLOOKUP(VALUE(MID($B385,2,1)),_310_Table3,MATCH(MID($B385,1,1),_310_Table3_ColumnLookup,0),FALSE)
+N("310"),
  IF(AND(VALUE(LEFT($A385,3))=311,LEN($I385)=4),VLOOKUP($I385,_311_Table3,MATCH($B385,_311_Table3_ColumnLookup,0),FALSE),
  IF(AND(VALUE(LEFT($A385,3))=311,OR($B385="I2",$B385="J2",$B385="K2",$B385="L2")),VLOOKUP('311'!$G$58,_311_Table3,MATCH(MID($B385,1,1),_311_Table3_ColumnLookup,0),FALSE),
  IF(AND(VALUE(LEFT($A385,3))=311,RIGHT($B385,5)="Total"),VLOOKUP('311'!$G$59,_311_Table3,MATCH(MID($B385,1,1),_311_Table3_ColumnLookup,0),FALSE),
  IF(VALUE(LEFT($A385,3))=311,VLOOKUP(VALUE(MID($B385,2,1)),_311_Table3,MATCH(MID($B385,1,1),_311_Table3_ColumnLookup,0),FALSE)
+N("311"),
  IF(AND(VALUE(LEFT($A385,3))=312,LEFT($G385,10)="Unincepted",$B385="G "),VLOOKUP(" ULO",_312_Table3,MATCH('312'!$N$16,_312_Table3_ColumnLookup,0),FALSE),
  IF(AND(VALUE(LEFT($A385,3))=312,LEFT($G385,10)="Unincepted",$B385="O "),VLOOKUP(" ULO",_312_Table3,MATCH('312'!$V$16,_312_Table3_ColumnLookup,0),FALSE),
  IF(AND(VALUE(LEFT($A385,3))=312,LEFT($G385,10)="Unincepted",$B385="Q "),VLOOKUP(" ULO",_312_Table3,MATCH('312'!$X$16,_312_Table3_ColumnLookup,0),FALSE),
  IF(AND(VALUE(LEFT($A385,3))=312,LEFT($G385,10)="Unincepted"),VLOOKUP(" ULO",_312_Table3,MATCH(LEFT($B385,1),_312_Table3_ColumnLookup,0),FALSE),
  IF(AND(VALUE(LEFT($A385,3))=312,LEFT($G385,5)="Total",$B385="G "),VLOOKUP('312'!$F$80,_312_Table3,MATCH('312'!$N$16,_312_Table3_ColumnLookup,0),FALSE),
  IF(AND(VALUE(LEFT($A385,3))=312,LEFT($G385,5)="Total",$B385="O "),VLOOKUP('312'!$F$80,_312_Table3,MATCH('312'!$V$16,_312_Table3_ColumnLookup,0),FALSE),
  IF(AND(VALUE(LEFT($A385,3))=312,LEFT($G385,5)="Total",$B385="Q "),VLOOKUP('312'!$F$80,_312_Table3,MATCH('312'!$X$16,_312_Table3_ColumnLookup,0),FALSE),
  IF(AND(VALUE(LEFT($A385,3))=312,LEFT($G385,5)="Total"),VLOOKUP('312'!$F$80,_312_Table3,MATCH(LEFT($B385,1),_312_Table3_ColumnLookup,0),FALSE),
  IF(AND(VALUE(LEFT($A385,3))=312,LEN($I385)=4,$B385="G"),VLOOKUP($I385,_312_Table3,MATCH('312'!$N$16,_312_Table3_ColumnLookup,0),FALSE),
  IF(AND(VALUE(LEFT($A385,3))=312,LEN($I385)=4,$B385="O"),VLOOKUP($I385,_312_Table3,MATCH('312'!$V$16,_312_Table3_ColumnLookup,0),FALSE),
  IF(AND(VALUE(LEFT($A385,3))=312,LEN($I385)=4,$B385="Q"),VLOOKUP($I385,_312_Table3,MATCH('312'!$X$16,_312_Table3_ColumnLookup,0),FALSE),
  IF(AND(VALUE(LEFT($A385,3))=312,LEN($I385)=4),VLOOKUP($I385,_312_Table3,MATCH(LEFT($B385,1),_312_Table3_ColumnLookup,0),FALSE)
+N("312"),
  IF(VALUE(LEFT($A385,3))=313,VLOOKUP(VALUE(MID($B385,2,1)),_313_Table3,MATCH(MID($B385,1,1),_313_Table3_ColumnLookup,0),FALSE)
+N("313"),
  IF(AND(VALUE(LEFT($A385,3))=314,LEN($B385)=3),VLOOKUP(VALUE(MID($B385,2,2)),_314_Table3,MATCH(MID($B385,1,1),_314_Table3_ColumnLookup,0),FALSE),
  IF(VALUE(LEFT($A385,3))=314,VLOOKUP(VALUE(MID($B385,2,1)),_314_Table3,MATCH(MID($B385,1,1),_314_Table3_ColumnLookup,0),FALSE)
+N("314"),
""))))))))))))))))))))))))</f>
        <v>#NAME?</v>
      </c>
      <c r="G385" t="s">
        <v>1151</v>
      </c>
      <c r="H385" s="321">
        <f>IFERROR(
IF(ISERROR($D385)=FALSE,$D385,IF(ISERROR($E385)=FALSE,$E385,IF(ISERROR($F385)=FALSE,$F385
+N("012 checkboxes"),
IF(
IF(OR(LEFT($A385,9)="Syndicate",LEFT($A385,12)="NewSyndicate"),VLOOKUP($A385,'012'!$J:$ZW,MATCH("Link to button",'012'!$J$1:$ZW$1,0),0)
+N("309 checkbox"),
IF($C385="309 LCR Summary0",VLOOKUP("Notes990",'309'!$P:$ZZ,MATCH("Link to button",'309'!$P$1:$ZZ$1,0),0)
+N("313 checkboxes"),
IF($C385="313 Financial Information0LcmVsScr",IF($C385="309 LCR Summary0",VLOOKUP("LcmVsScr",'309'!$N:$ZZ,MATCH("Link to button",'309'!$N$1:$ZZ$1,0),0),
IF($C385="313 Financial Information0LcrDocAttached",IF($C385="309 LCR Summary0",VLOOKUP("LcrDocAttached",'309'!$N:$ZZ,MATCH("Link to button",'309'!$N$1:$ZZ$1,0),
0)))))))=1,TRUE,FALSE)
))),"")</f>
        <v>0</v>
      </c>
      <c r="I385">
        <v>2000</v>
      </c>
    </row>
    <row r="386" spans="1:9" customFormat="1">
      <c r="A386" s="237" t="str">
        <f>VLOOKUP($G386,CSVLookups!$B:$R,MATCH(A$1,CSVLookups!$B$1:$R$1,0),FALSE)</f>
        <v>312 Projected Solvency II Technical Provisions at Time Zero</v>
      </c>
      <c r="B386" s="237" t="str">
        <f>VLOOKUP($G386,CSVLookups!$B:$R,MATCH(B$1,CSVLookups!$B$1:$R$1,0),FALSE)</f>
        <v>I</v>
      </c>
      <c r="C386" s="238" t="str">
        <f t="shared" si="6"/>
        <v>312 Projected Solvency II Technical Provisions at Time ZeroI2000</v>
      </c>
      <c r="D386" s="238">
        <f>IF(AND(VALUE(LEFT($A386,3))=309,LEN($B386)=3),VLOOKUP(VALUE(MID($B386,2,2)),_309_Table1,MATCH(MID($B386,1,1),_309_Table1_ColumnLookup,0),FALSE),
  IF($C386="309 LCR SummaryA",OneYearSCR,IF($C386="309 LCR SummaryB",UltimateSCR,IF(VALUE(LEFT($A386,3))=309,VLOOKUP(VALUE(MID($B386,2,1)),_309_Table1,MATCH(MID($B386,1,1),_309_Table1_ColumnLookup,0),FALSE)
+N("309"),
  IF(VALUE(LEFT($A386,3))=310,VLOOKUP(VALUE(MID($B386,2,1)),_310_Table1,MATCH(MID($B386,1,1),_310_Table1_ColumnLookup,0),FALSE)
+N("310"),
  IF(AND(VALUE(LEFT($A386,3))=311,LEN($I386)=4),VLOOKUP($I386,_311_Table1,MATCH($B386,_311_Table1_ColumnLookup,0),FALSE),
  IF(AND(VALUE(LEFT($A386,3))=311,OR($B386="I2",$B386="J2",$B386="K2",$B386="L2")),VLOOKUP('311'!$G$58,_311_Table1,MATCH(MID($B386,1,1),_311_Table1_ColumnLookup,0),FALSE),
  IF(AND(VALUE(LEFT($A386,3))=311,RIGHT($B386,5)="Total"),VLOOKUP('311'!$G$59,_311_Table1,MATCH(MID($B386,1,1),_311_Table1_ColumnLookup,0),FALSE),
  IF(VALUE(LEFT($A386,3))=311,VLOOKUP(VALUE(MID($B386,2,1)),_311_Table1,MATCH(MID($B386,1,1),_311_Table1_ColumnLookup,0),FALSE)
+N("311"),
  IF(AND(VALUE(LEFT($A386,3))=312,LEFT($G386,10)="Unincepted",$B386="G "),VLOOKUP(" ULO",_312_Table1,MATCH('312'!$N$16,_312_Table1_ColumnLookup,0),FALSE),
  IF(AND(VALUE(LEFT($A386,3))=312,LEFT($G386,10)="Unincepted",$B386="O "),VLOOKUP(" ULO",_312_Table1,MATCH('312'!$V$16,_312_Table1_ColumnLookup,0),FALSE),
  IF(AND(VALUE(LEFT($A386,3))=312,LEFT($G386,10)="Unincepted",$B386="Q "),VLOOKUP(" ULO",_312_Table1,MATCH('312'!$X$16,_312_Table1_ColumnLookup,0),FALSE),
  IF(AND(VALUE(LEFT($A386,3))=312,LEFT($G386,10)="Unincepted"),VLOOKUP(" ULO",_312_Table1,MATCH(LEFT($B386,1),_312_Table1_ColumnLookup,0),FALSE),
  IF(AND(VALUE(LEFT($A386,3))=312,LEFT($G386,5)="Total",$B386="G "),VLOOKUP('312'!$F$80,_312_Table1,MATCH('312'!$N$16,_312_Table1_ColumnLookup,0),FALSE),
  IF(AND(VALUE(LEFT($A386,3))=312,LEFT($G386,5)="Total",$B386="O "),VLOOKUP('312'!$F$80,_312_Table1,MATCH('312'!$V$16,_312_Table1_ColumnLookup,0),FALSE),
  IF(AND(VALUE(LEFT($A386,3))=312,LEFT($G386,5)="Total",$B386="Q "),VLOOKUP('312'!$F$80,_312_Table1,MATCH('312'!$X$16,_312_Table1_ColumnLookup,0),FALSE),
  IF(AND(VALUE(LEFT($A386,3))=312,LEFT($G386,5)="Total"),VLOOKUP('312'!$F$80,_312_Table1,MATCH(LEFT($B386,1),_312_Table1_ColumnLookup,0),FALSE),
  IF(AND(VALUE(LEFT($A386,3))=312,LEN($I386)=4,$B386="G"),VLOOKUP($I386,_312_Table1,MATCH('312'!$N$16,_312_Table1_ColumnLookup,0),FALSE),
  IF(AND(VALUE(LEFT($A386,3))=312,LEN($I386)=4,$B386="O"),VLOOKUP($I386,_312_Table1,MATCH('312'!$V$16,_312_Table1_ColumnLookup,0),FALSE),
  IF(AND(VALUE(LEFT($A386,3))=312,LEN($I386)=4,$B386="Q"),VLOOKUP($I386,_312_Table1,MATCH('312'!$X$16,_312_Table1_ColumnLookup,0),FALSE),
  IF(AND(VALUE(LEFT($A386,3))=312,LEN($I386)=4),VLOOKUP($I386,_312_Table1,MATCH(LEFT($B386,1),_312_Table1_ColumnLookup,0),FALSE)
+N("312"),
  IF(VALUE(LEFT($A386,3))=313,VLOOKUP(VALUE(MID($B386,2,1)),_313_Table1,MATCH(MID($B386,1,1),_313_Table1_ColumnLookup,0),FALSE)
+N("313"),
  IF(AND(VALUE(LEFT($A386,3))=314,LEN($B386)=3),VLOOKUP(VALUE(MID($B386,2,2)),_314_Table1,MATCH(MID($B386,1,1),_314_Table1_ColumnLookup,0),FALSE),
  IF(VALUE(LEFT($A386,3))=314,VLOOKUP(VALUE(MID($B386,2,1)),_314_Table1,MATCH(MID($B386,1,1),_314_Table1_ColumnLookup,0),FALSE)
+N("314"),
""))))))))))))))))))))))))</f>
        <v>0</v>
      </c>
      <c r="E386" s="238" t="e">
        <f>IF(AND(VALUE(LEFT($A386,3))=309,LEN($B386)=3),VLOOKUP(VALUE(MID($B386,2,2)),_309_Table2,MATCH(MID($B386,1,1),_309_Table2_ColumnLookup,0),FALSE),
  IF($C386="309 LCR SummaryA",OneYearSCR,IF($C386="309 LCR SummaryB",UltimateSCR,IF(VALUE(LEFT($A386,3))=309,VLOOKUP(VALUE(MID($B386,2,1)),_309_Table2,MATCH(MID($B386,1,1),_309_Table2_ColumnLookup,0),FALSE)
+N("309"),
  IF(VALUE(LEFT($A386,3))=310,VLOOKUP(VALUE(MID($B386,2,1)),_310_Table2,MATCH(MID($B386,1,1),_310_Table2_ColumnLookup,0),FALSE)
+N("310"),
  IF(AND(VALUE(LEFT($A386,3))=311,LEN($I386)=4),VLOOKUP($I386,_311_Table2,MATCH($B386,_311_Table2_ColumnLookup,0),FALSE),
  IF(AND(VALUE(LEFT($A386,3))=311,OR($B386="I2",$B386="J2",$B386="K2",$B386="L2")),VLOOKUP('311'!$G$58,_311_Table2,MATCH(MID($B386,1,1),_311_Table2_ColumnLookup,0),FALSE),
  IF(AND(VALUE(LEFT($A386,3))=311,RIGHT($B386,5)="Total"),VLOOKUP('311'!$G$59,_311_Table2,MATCH(MID($B386,1,1),_311_Table2_ColumnLookup,0),FALSE),
  IF(VALUE(LEFT($A386,3))=311,VLOOKUP(VALUE(MID($B386,2,1)),_311_Table2,MATCH(MID($B386,1,1),_311_Table2_ColumnLookup,0),FALSE)
+N("311"),
  IF(AND(VALUE(LEFT($A386,3))=312,LEFT($G386,10)="Unincepted",$B386="G "),VLOOKUP(" ULO",_312_Table2,MATCH('312'!$N$16,_312_Table2_ColumnLookup,0),FALSE),
  IF(AND(VALUE(LEFT($A386,3))=312,LEFT($G386,10)="Unincepted",$B386="O "),VLOOKUP(" ULO",_312_Table2,MATCH('312'!$V$16,_312_Table2_ColumnLookup,0),FALSE),
  IF(AND(VALUE(LEFT($A386,3))=312,LEFT($G386,10)="Unincepted",$B386="Q "),VLOOKUP(" ULO",_312_Table2,MATCH('312'!$X$16,_312_Table2_ColumnLookup,0),FALSE),
  IF(AND(VALUE(LEFT($A386,3))=312,LEFT($G386,10)="Unincepted"),VLOOKUP(" ULO",_312_Table2,MATCH(LEFT($B386,1),_312_Table2_ColumnLookup,0),FALSE),
  IF(AND(VALUE(LEFT($A386,3))=312,LEFT($G386,5)="Total",$B386="G "),VLOOKUP('312'!$F$80,_312_Table2,MATCH('312'!$N$16,_312_Table2_ColumnLookup,0),FALSE),
  IF(AND(VALUE(LEFT($A386,3))=312,LEFT($G386,5)="Total",$B386="O "),VLOOKUP('312'!$F$80,_312_Table2,MATCH('312'!$V$16,_312_Table2_ColumnLookup,0),FALSE),
  IF(AND(VALUE(LEFT($A386,3))=312,LEFT($G386,5)="Total",$B386="Q "),VLOOKUP('312'!$F$80,_312_Table2,MATCH('312'!$X$16,_312_Table2_ColumnLookup,0),FALSE),
  IF(AND(VALUE(LEFT($A386,3))=312,LEFT($G386,5)="Total"),VLOOKUP('312'!$F$80,_312_Table2,MATCH(LEFT($B386,1),_312_Table2_ColumnLookup,0),FALSE),
  IF(AND(VALUE(LEFT($A386,3))=312,LEN($I386)=4,$B386="G"),VLOOKUP($I386,_312_Table2,MATCH('312'!$N$16,_312_Table2_ColumnLookup,0),FALSE),
  IF(AND(VALUE(LEFT($A386,3))=312,LEN($I386)=4,$B386="O"),VLOOKUP($I386,_312_Table2,MATCH('312'!$V$16,_312_Table2_ColumnLookup,0),FALSE),
  IF(AND(VALUE(LEFT($A386,3))=312,LEN($I386)=4,$B386="Q"),VLOOKUP($I386,_312_Table2,MATCH('312'!$X$16,_312_Table2_ColumnLookup,0),FALSE),
  IF(AND(VALUE(LEFT($A386,3))=312,LEN($I386)=4),VLOOKUP($I386,_312_Table2,MATCH(LEFT($B386,1),_312_Table2_ColumnLookup,0),FALSE)
+N("312"),
  IF(VALUE(LEFT($A386,3))=313,VLOOKUP(VALUE(MID($B386,2,1)),_313_Table2,MATCH(MID($B386,1,1),_313_Table2_ColumnLookup,0),FALSE)
+N("313"),
  IF(AND(VALUE(LEFT($A386,3))=314,LEN($B386)=3),VLOOKUP(VALUE(MID($B386,2,2)),_314_Table2,MATCH(MID($B386,1,1),_314_Table2_ColumnLookup,0),FALSE),
  IF(VALUE(LEFT($A386,3))=314,VLOOKUP(VALUE(MID($B386,2,1)),_314_Table2,MATCH(MID($B386,1,1),_314_Table2_ColumnLookup,0),FALSE)
+N("314"),
""))))))))))))))))))))))))</f>
        <v>#NAME?</v>
      </c>
      <c r="F386" s="238" t="e">
        <f>IF(AND(VALUE(LEFT($A386,3))=309,LEN($B386)=3),VLOOKUP(VALUE(MID($B386,2,2)),_309_Table3,MATCH(MID($B386,1,1),_309_Table3_ColumnLookup,0),FALSE),
  IF($C386="309 LCR SummaryA",OneYearSCR,IF($C386="309 LCR SummaryB",UltimateSCR,IF(VALUE(LEFT($A386,3))=309,VLOOKUP(VALUE(MID($B386,2,1)),_309_Table3,MATCH(MID($B386,1,1),_309_Table3_ColumnLookup,0),FALSE)
+N("309"),
  IF(VALUE(LEFT($A386,3))=310,VLOOKUP(VALUE(MID($B386,2,1)),_310_Table3,MATCH(MID($B386,1,1),_310_Table3_ColumnLookup,0),FALSE)
+N("310"),
  IF(AND(VALUE(LEFT($A386,3))=311,LEN($I386)=4),VLOOKUP($I386,_311_Table3,MATCH($B386,_311_Table3_ColumnLookup,0),FALSE),
  IF(AND(VALUE(LEFT($A386,3))=311,OR($B386="I2",$B386="J2",$B386="K2",$B386="L2")),VLOOKUP('311'!$G$58,_311_Table3,MATCH(MID($B386,1,1),_311_Table3_ColumnLookup,0),FALSE),
  IF(AND(VALUE(LEFT($A386,3))=311,RIGHT($B386,5)="Total"),VLOOKUP('311'!$G$59,_311_Table3,MATCH(MID($B386,1,1),_311_Table3_ColumnLookup,0),FALSE),
  IF(VALUE(LEFT($A386,3))=311,VLOOKUP(VALUE(MID($B386,2,1)),_311_Table3,MATCH(MID($B386,1,1),_311_Table3_ColumnLookup,0),FALSE)
+N("311"),
  IF(AND(VALUE(LEFT($A386,3))=312,LEFT($G386,10)="Unincepted",$B386="G "),VLOOKUP(" ULO",_312_Table3,MATCH('312'!$N$16,_312_Table3_ColumnLookup,0),FALSE),
  IF(AND(VALUE(LEFT($A386,3))=312,LEFT($G386,10)="Unincepted",$B386="O "),VLOOKUP(" ULO",_312_Table3,MATCH('312'!$V$16,_312_Table3_ColumnLookup,0),FALSE),
  IF(AND(VALUE(LEFT($A386,3))=312,LEFT($G386,10)="Unincepted",$B386="Q "),VLOOKUP(" ULO",_312_Table3,MATCH('312'!$X$16,_312_Table3_ColumnLookup,0),FALSE),
  IF(AND(VALUE(LEFT($A386,3))=312,LEFT($G386,10)="Unincepted"),VLOOKUP(" ULO",_312_Table3,MATCH(LEFT($B386,1),_312_Table3_ColumnLookup,0),FALSE),
  IF(AND(VALUE(LEFT($A386,3))=312,LEFT($G386,5)="Total",$B386="G "),VLOOKUP('312'!$F$80,_312_Table3,MATCH('312'!$N$16,_312_Table3_ColumnLookup,0),FALSE),
  IF(AND(VALUE(LEFT($A386,3))=312,LEFT($G386,5)="Total",$B386="O "),VLOOKUP('312'!$F$80,_312_Table3,MATCH('312'!$V$16,_312_Table3_ColumnLookup,0),FALSE),
  IF(AND(VALUE(LEFT($A386,3))=312,LEFT($G386,5)="Total",$B386="Q "),VLOOKUP('312'!$F$80,_312_Table3,MATCH('312'!$X$16,_312_Table3_ColumnLookup,0),FALSE),
  IF(AND(VALUE(LEFT($A386,3))=312,LEFT($G386,5)="Total"),VLOOKUP('312'!$F$80,_312_Table3,MATCH(LEFT($B386,1),_312_Table3_ColumnLookup,0),FALSE),
  IF(AND(VALUE(LEFT($A386,3))=312,LEN($I386)=4,$B386="G"),VLOOKUP($I386,_312_Table3,MATCH('312'!$N$16,_312_Table3_ColumnLookup,0),FALSE),
  IF(AND(VALUE(LEFT($A386,3))=312,LEN($I386)=4,$B386="O"),VLOOKUP($I386,_312_Table3,MATCH('312'!$V$16,_312_Table3_ColumnLookup,0),FALSE),
  IF(AND(VALUE(LEFT($A386,3))=312,LEN($I386)=4,$B386="Q"),VLOOKUP($I386,_312_Table3,MATCH('312'!$X$16,_312_Table3_ColumnLookup,0),FALSE),
  IF(AND(VALUE(LEFT($A386,3))=312,LEN($I386)=4),VLOOKUP($I386,_312_Table3,MATCH(LEFT($B386,1),_312_Table3_ColumnLookup,0),FALSE)
+N("312"),
  IF(VALUE(LEFT($A386,3))=313,VLOOKUP(VALUE(MID($B386,2,1)),_313_Table3,MATCH(MID($B386,1,1),_313_Table3_ColumnLookup,0),FALSE)
+N("313"),
  IF(AND(VALUE(LEFT($A386,3))=314,LEN($B386)=3),VLOOKUP(VALUE(MID($B386,2,2)),_314_Table3,MATCH(MID($B386,1,1),_314_Table3_ColumnLookup,0),FALSE),
  IF(VALUE(LEFT($A386,3))=314,VLOOKUP(VALUE(MID($B386,2,1)),_314_Table3,MATCH(MID($B386,1,1),_314_Table3_ColumnLookup,0),FALSE)
+N("314"),
""))))))))))))))))))))))))</f>
        <v>#NAME?</v>
      </c>
      <c r="G386" t="s">
        <v>1152</v>
      </c>
      <c r="H386" s="321">
        <f>IFERROR(
IF(ISERROR($D386)=FALSE,$D386,IF(ISERROR($E386)=FALSE,$E386,IF(ISERROR($F386)=FALSE,$F386
+N("012 checkboxes"),
IF(
IF(OR(LEFT($A386,9)="Syndicate",LEFT($A386,12)="NewSyndicate"),VLOOKUP($A386,'012'!$J:$ZW,MATCH("Link to button",'012'!$J$1:$ZW$1,0),0)
+N("309 checkbox"),
IF($C386="309 LCR Summary0",VLOOKUP("Notes990",'309'!$P:$ZZ,MATCH("Link to button",'309'!$P$1:$ZZ$1,0),0)
+N("313 checkboxes"),
IF($C386="313 Financial Information0LcmVsScr",IF($C386="309 LCR Summary0",VLOOKUP("LcmVsScr",'309'!$N:$ZZ,MATCH("Link to button",'309'!$N$1:$ZZ$1,0),0),
IF($C386="313 Financial Information0LcrDocAttached",IF($C386="309 LCR Summary0",VLOOKUP("LcrDocAttached",'309'!$N:$ZZ,MATCH("Link to button",'309'!$N$1:$ZZ$1,0),
0)))))))=1,TRUE,FALSE)
))),"")</f>
        <v>0</v>
      </c>
      <c r="I386">
        <v>2000</v>
      </c>
    </row>
    <row r="387" spans="1:9" customFormat="1">
      <c r="A387" s="237" t="str">
        <f>VLOOKUP($G387,CSVLookups!$B:$R,MATCH(A$1,CSVLookups!$B$1:$R$1,0),FALSE)</f>
        <v>312 Projected Solvency II Technical Provisions at Time Zero</v>
      </c>
      <c r="B387" s="237" t="str">
        <f>VLOOKUP($G387,CSVLookups!$B:$R,MATCH(B$1,CSVLookups!$B$1:$R$1,0),FALSE)</f>
        <v>J</v>
      </c>
      <c r="C387" s="238" t="str">
        <f t="shared" si="6"/>
        <v>312 Projected Solvency II Technical Provisions at Time ZeroJ2000</v>
      </c>
      <c r="D387" s="238">
        <f>IF(AND(VALUE(LEFT($A387,3))=309,LEN($B387)=3),VLOOKUP(VALUE(MID($B387,2,2)),_309_Table1,MATCH(MID($B387,1,1),_309_Table1_ColumnLookup,0),FALSE),
  IF($C387="309 LCR SummaryA",OneYearSCR,IF($C387="309 LCR SummaryB",UltimateSCR,IF(VALUE(LEFT($A387,3))=309,VLOOKUP(VALUE(MID($B387,2,1)),_309_Table1,MATCH(MID($B387,1,1),_309_Table1_ColumnLookup,0),FALSE)
+N("309"),
  IF(VALUE(LEFT($A387,3))=310,VLOOKUP(VALUE(MID($B387,2,1)),_310_Table1,MATCH(MID($B387,1,1),_310_Table1_ColumnLookup,0),FALSE)
+N("310"),
  IF(AND(VALUE(LEFT($A387,3))=311,LEN($I387)=4),VLOOKUP($I387,_311_Table1,MATCH($B387,_311_Table1_ColumnLookup,0),FALSE),
  IF(AND(VALUE(LEFT($A387,3))=311,OR($B387="I2",$B387="J2",$B387="K2",$B387="L2")),VLOOKUP('311'!$G$58,_311_Table1,MATCH(MID($B387,1,1),_311_Table1_ColumnLookup,0),FALSE),
  IF(AND(VALUE(LEFT($A387,3))=311,RIGHT($B387,5)="Total"),VLOOKUP('311'!$G$59,_311_Table1,MATCH(MID($B387,1,1),_311_Table1_ColumnLookup,0),FALSE),
  IF(VALUE(LEFT($A387,3))=311,VLOOKUP(VALUE(MID($B387,2,1)),_311_Table1,MATCH(MID($B387,1,1),_311_Table1_ColumnLookup,0),FALSE)
+N("311"),
  IF(AND(VALUE(LEFT($A387,3))=312,LEFT($G387,10)="Unincepted",$B387="G "),VLOOKUP(" ULO",_312_Table1,MATCH('312'!$N$16,_312_Table1_ColumnLookup,0),FALSE),
  IF(AND(VALUE(LEFT($A387,3))=312,LEFT($G387,10)="Unincepted",$B387="O "),VLOOKUP(" ULO",_312_Table1,MATCH('312'!$V$16,_312_Table1_ColumnLookup,0),FALSE),
  IF(AND(VALUE(LEFT($A387,3))=312,LEFT($G387,10)="Unincepted",$B387="Q "),VLOOKUP(" ULO",_312_Table1,MATCH('312'!$X$16,_312_Table1_ColumnLookup,0),FALSE),
  IF(AND(VALUE(LEFT($A387,3))=312,LEFT($G387,10)="Unincepted"),VLOOKUP(" ULO",_312_Table1,MATCH(LEFT($B387,1),_312_Table1_ColumnLookup,0),FALSE),
  IF(AND(VALUE(LEFT($A387,3))=312,LEFT($G387,5)="Total",$B387="G "),VLOOKUP('312'!$F$80,_312_Table1,MATCH('312'!$N$16,_312_Table1_ColumnLookup,0),FALSE),
  IF(AND(VALUE(LEFT($A387,3))=312,LEFT($G387,5)="Total",$B387="O "),VLOOKUP('312'!$F$80,_312_Table1,MATCH('312'!$V$16,_312_Table1_ColumnLookup,0),FALSE),
  IF(AND(VALUE(LEFT($A387,3))=312,LEFT($G387,5)="Total",$B387="Q "),VLOOKUP('312'!$F$80,_312_Table1,MATCH('312'!$X$16,_312_Table1_ColumnLookup,0),FALSE),
  IF(AND(VALUE(LEFT($A387,3))=312,LEFT($G387,5)="Total"),VLOOKUP('312'!$F$80,_312_Table1,MATCH(LEFT($B387,1),_312_Table1_ColumnLookup,0),FALSE),
  IF(AND(VALUE(LEFT($A387,3))=312,LEN($I387)=4,$B387="G"),VLOOKUP($I387,_312_Table1,MATCH('312'!$N$16,_312_Table1_ColumnLookup,0),FALSE),
  IF(AND(VALUE(LEFT($A387,3))=312,LEN($I387)=4,$B387="O"),VLOOKUP($I387,_312_Table1,MATCH('312'!$V$16,_312_Table1_ColumnLookup,0),FALSE),
  IF(AND(VALUE(LEFT($A387,3))=312,LEN($I387)=4,$B387="Q"),VLOOKUP($I387,_312_Table1,MATCH('312'!$X$16,_312_Table1_ColumnLookup,0),FALSE),
  IF(AND(VALUE(LEFT($A387,3))=312,LEN($I387)=4),VLOOKUP($I387,_312_Table1,MATCH(LEFT($B387,1),_312_Table1_ColumnLookup,0),FALSE)
+N("312"),
  IF(VALUE(LEFT($A387,3))=313,VLOOKUP(VALUE(MID($B387,2,1)),_313_Table1,MATCH(MID($B387,1,1),_313_Table1_ColumnLookup,0),FALSE)
+N("313"),
  IF(AND(VALUE(LEFT($A387,3))=314,LEN($B387)=3),VLOOKUP(VALUE(MID($B387,2,2)),_314_Table1,MATCH(MID($B387,1,1),_314_Table1_ColumnLookup,0),FALSE),
  IF(VALUE(LEFT($A387,3))=314,VLOOKUP(VALUE(MID($B387,2,1)),_314_Table1,MATCH(MID($B387,1,1),_314_Table1_ColumnLookup,0),FALSE)
+N("314"),
""))))))))))))))))))))))))</f>
        <v>0</v>
      </c>
      <c r="E387" s="238" t="e">
        <f>IF(AND(VALUE(LEFT($A387,3))=309,LEN($B387)=3),VLOOKUP(VALUE(MID($B387,2,2)),_309_Table2,MATCH(MID($B387,1,1),_309_Table2_ColumnLookup,0),FALSE),
  IF($C387="309 LCR SummaryA",OneYearSCR,IF($C387="309 LCR SummaryB",UltimateSCR,IF(VALUE(LEFT($A387,3))=309,VLOOKUP(VALUE(MID($B387,2,1)),_309_Table2,MATCH(MID($B387,1,1),_309_Table2_ColumnLookup,0),FALSE)
+N("309"),
  IF(VALUE(LEFT($A387,3))=310,VLOOKUP(VALUE(MID($B387,2,1)),_310_Table2,MATCH(MID($B387,1,1),_310_Table2_ColumnLookup,0),FALSE)
+N("310"),
  IF(AND(VALUE(LEFT($A387,3))=311,LEN($I387)=4),VLOOKUP($I387,_311_Table2,MATCH($B387,_311_Table2_ColumnLookup,0),FALSE),
  IF(AND(VALUE(LEFT($A387,3))=311,OR($B387="I2",$B387="J2",$B387="K2",$B387="L2")),VLOOKUP('311'!$G$58,_311_Table2,MATCH(MID($B387,1,1),_311_Table2_ColumnLookup,0),FALSE),
  IF(AND(VALUE(LEFT($A387,3))=311,RIGHT($B387,5)="Total"),VLOOKUP('311'!$G$59,_311_Table2,MATCH(MID($B387,1,1),_311_Table2_ColumnLookup,0),FALSE),
  IF(VALUE(LEFT($A387,3))=311,VLOOKUP(VALUE(MID($B387,2,1)),_311_Table2,MATCH(MID($B387,1,1),_311_Table2_ColumnLookup,0),FALSE)
+N("311"),
  IF(AND(VALUE(LEFT($A387,3))=312,LEFT($G387,10)="Unincepted",$B387="G "),VLOOKUP(" ULO",_312_Table2,MATCH('312'!$N$16,_312_Table2_ColumnLookup,0),FALSE),
  IF(AND(VALUE(LEFT($A387,3))=312,LEFT($G387,10)="Unincepted",$B387="O "),VLOOKUP(" ULO",_312_Table2,MATCH('312'!$V$16,_312_Table2_ColumnLookup,0),FALSE),
  IF(AND(VALUE(LEFT($A387,3))=312,LEFT($G387,10)="Unincepted",$B387="Q "),VLOOKUP(" ULO",_312_Table2,MATCH('312'!$X$16,_312_Table2_ColumnLookup,0),FALSE),
  IF(AND(VALUE(LEFT($A387,3))=312,LEFT($G387,10)="Unincepted"),VLOOKUP(" ULO",_312_Table2,MATCH(LEFT($B387,1),_312_Table2_ColumnLookup,0),FALSE),
  IF(AND(VALUE(LEFT($A387,3))=312,LEFT($G387,5)="Total",$B387="G "),VLOOKUP('312'!$F$80,_312_Table2,MATCH('312'!$N$16,_312_Table2_ColumnLookup,0),FALSE),
  IF(AND(VALUE(LEFT($A387,3))=312,LEFT($G387,5)="Total",$B387="O "),VLOOKUP('312'!$F$80,_312_Table2,MATCH('312'!$V$16,_312_Table2_ColumnLookup,0),FALSE),
  IF(AND(VALUE(LEFT($A387,3))=312,LEFT($G387,5)="Total",$B387="Q "),VLOOKUP('312'!$F$80,_312_Table2,MATCH('312'!$X$16,_312_Table2_ColumnLookup,0),FALSE),
  IF(AND(VALUE(LEFT($A387,3))=312,LEFT($G387,5)="Total"),VLOOKUP('312'!$F$80,_312_Table2,MATCH(LEFT($B387,1),_312_Table2_ColumnLookup,0),FALSE),
  IF(AND(VALUE(LEFT($A387,3))=312,LEN($I387)=4,$B387="G"),VLOOKUP($I387,_312_Table2,MATCH('312'!$N$16,_312_Table2_ColumnLookup,0),FALSE),
  IF(AND(VALUE(LEFT($A387,3))=312,LEN($I387)=4,$B387="O"),VLOOKUP($I387,_312_Table2,MATCH('312'!$V$16,_312_Table2_ColumnLookup,0),FALSE),
  IF(AND(VALUE(LEFT($A387,3))=312,LEN($I387)=4,$B387="Q"),VLOOKUP($I387,_312_Table2,MATCH('312'!$X$16,_312_Table2_ColumnLookup,0),FALSE),
  IF(AND(VALUE(LEFT($A387,3))=312,LEN($I387)=4),VLOOKUP($I387,_312_Table2,MATCH(LEFT($B387,1),_312_Table2_ColumnLookup,0),FALSE)
+N("312"),
  IF(VALUE(LEFT($A387,3))=313,VLOOKUP(VALUE(MID($B387,2,1)),_313_Table2,MATCH(MID($B387,1,1),_313_Table2_ColumnLookup,0),FALSE)
+N("313"),
  IF(AND(VALUE(LEFT($A387,3))=314,LEN($B387)=3),VLOOKUP(VALUE(MID($B387,2,2)),_314_Table2,MATCH(MID($B387,1,1),_314_Table2_ColumnLookup,0),FALSE),
  IF(VALUE(LEFT($A387,3))=314,VLOOKUP(VALUE(MID($B387,2,1)),_314_Table2,MATCH(MID($B387,1,1),_314_Table2_ColumnLookup,0),FALSE)
+N("314"),
""))))))))))))))))))))))))</f>
        <v>#NAME?</v>
      </c>
      <c r="F387" s="238" t="e">
        <f>IF(AND(VALUE(LEFT($A387,3))=309,LEN($B387)=3),VLOOKUP(VALUE(MID($B387,2,2)),_309_Table3,MATCH(MID($B387,1,1),_309_Table3_ColumnLookup,0),FALSE),
  IF($C387="309 LCR SummaryA",OneYearSCR,IF($C387="309 LCR SummaryB",UltimateSCR,IF(VALUE(LEFT($A387,3))=309,VLOOKUP(VALUE(MID($B387,2,1)),_309_Table3,MATCH(MID($B387,1,1),_309_Table3_ColumnLookup,0),FALSE)
+N("309"),
  IF(VALUE(LEFT($A387,3))=310,VLOOKUP(VALUE(MID($B387,2,1)),_310_Table3,MATCH(MID($B387,1,1),_310_Table3_ColumnLookup,0),FALSE)
+N("310"),
  IF(AND(VALUE(LEFT($A387,3))=311,LEN($I387)=4),VLOOKUP($I387,_311_Table3,MATCH($B387,_311_Table3_ColumnLookup,0),FALSE),
  IF(AND(VALUE(LEFT($A387,3))=311,OR($B387="I2",$B387="J2",$B387="K2",$B387="L2")),VLOOKUP('311'!$G$58,_311_Table3,MATCH(MID($B387,1,1),_311_Table3_ColumnLookup,0),FALSE),
  IF(AND(VALUE(LEFT($A387,3))=311,RIGHT($B387,5)="Total"),VLOOKUP('311'!$G$59,_311_Table3,MATCH(MID($B387,1,1),_311_Table3_ColumnLookup,0),FALSE),
  IF(VALUE(LEFT($A387,3))=311,VLOOKUP(VALUE(MID($B387,2,1)),_311_Table3,MATCH(MID($B387,1,1),_311_Table3_ColumnLookup,0),FALSE)
+N("311"),
  IF(AND(VALUE(LEFT($A387,3))=312,LEFT($G387,10)="Unincepted",$B387="G "),VLOOKUP(" ULO",_312_Table3,MATCH('312'!$N$16,_312_Table3_ColumnLookup,0),FALSE),
  IF(AND(VALUE(LEFT($A387,3))=312,LEFT($G387,10)="Unincepted",$B387="O "),VLOOKUP(" ULO",_312_Table3,MATCH('312'!$V$16,_312_Table3_ColumnLookup,0),FALSE),
  IF(AND(VALUE(LEFT($A387,3))=312,LEFT($G387,10)="Unincepted",$B387="Q "),VLOOKUP(" ULO",_312_Table3,MATCH('312'!$X$16,_312_Table3_ColumnLookup,0),FALSE),
  IF(AND(VALUE(LEFT($A387,3))=312,LEFT($G387,10)="Unincepted"),VLOOKUP(" ULO",_312_Table3,MATCH(LEFT($B387,1),_312_Table3_ColumnLookup,0),FALSE),
  IF(AND(VALUE(LEFT($A387,3))=312,LEFT($G387,5)="Total",$B387="G "),VLOOKUP('312'!$F$80,_312_Table3,MATCH('312'!$N$16,_312_Table3_ColumnLookup,0),FALSE),
  IF(AND(VALUE(LEFT($A387,3))=312,LEFT($G387,5)="Total",$B387="O "),VLOOKUP('312'!$F$80,_312_Table3,MATCH('312'!$V$16,_312_Table3_ColumnLookup,0),FALSE),
  IF(AND(VALUE(LEFT($A387,3))=312,LEFT($G387,5)="Total",$B387="Q "),VLOOKUP('312'!$F$80,_312_Table3,MATCH('312'!$X$16,_312_Table3_ColumnLookup,0),FALSE),
  IF(AND(VALUE(LEFT($A387,3))=312,LEFT($G387,5)="Total"),VLOOKUP('312'!$F$80,_312_Table3,MATCH(LEFT($B387,1),_312_Table3_ColumnLookup,0),FALSE),
  IF(AND(VALUE(LEFT($A387,3))=312,LEN($I387)=4,$B387="G"),VLOOKUP($I387,_312_Table3,MATCH('312'!$N$16,_312_Table3_ColumnLookup,0),FALSE),
  IF(AND(VALUE(LEFT($A387,3))=312,LEN($I387)=4,$B387="O"),VLOOKUP($I387,_312_Table3,MATCH('312'!$V$16,_312_Table3_ColumnLookup,0),FALSE),
  IF(AND(VALUE(LEFT($A387,3))=312,LEN($I387)=4,$B387="Q"),VLOOKUP($I387,_312_Table3,MATCH('312'!$X$16,_312_Table3_ColumnLookup,0),FALSE),
  IF(AND(VALUE(LEFT($A387,3))=312,LEN($I387)=4),VLOOKUP($I387,_312_Table3,MATCH(LEFT($B387,1),_312_Table3_ColumnLookup,0),FALSE)
+N("312"),
  IF(VALUE(LEFT($A387,3))=313,VLOOKUP(VALUE(MID($B387,2,1)),_313_Table3,MATCH(MID($B387,1,1),_313_Table3_ColumnLookup,0),FALSE)
+N("313"),
  IF(AND(VALUE(LEFT($A387,3))=314,LEN($B387)=3),VLOOKUP(VALUE(MID($B387,2,2)),_314_Table3,MATCH(MID($B387,1,1),_314_Table3_ColumnLookup,0),FALSE),
  IF(VALUE(LEFT($A387,3))=314,VLOOKUP(VALUE(MID($B387,2,1)),_314_Table3,MATCH(MID($B387,1,1),_314_Table3_ColumnLookup,0),FALSE)
+N("314"),
""))))))))))))))))))))))))</f>
        <v>#NAME?</v>
      </c>
      <c r="G387" t="s">
        <v>1153</v>
      </c>
      <c r="H387" s="321">
        <f>IFERROR(
IF(ISERROR($D387)=FALSE,$D387,IF(ISERROR($E387)=FALSE,$E387,IF(ISERROR($F387)=FALSE,$F387
+N("012 checkboxes"),
IF(
IF(OR(LEFT($A387,9)="Syndicate",LEFT($A387,12)="NewSyndicate"),VLOOKUP($A387,'012'!$J:$ZW,MATCH("Link to button",'012'!$J$1:$ZW$1,0),0)
+N("309 checkbox"),
IF($C387="309 LCR Summary0",VLOOKUP("Notes990",'309'!$P:$ZZ,MATCH("Link to button",'309'!$P$1:$ZZ$1,0),0)
+N("313 checkboxes"),
IF($C387="313 Financial Information0LcmVsScr",IF($C387="309 LCR Summary0",VLOOKUP("LcmVsScr",'309'!$N:$ZZ,MATCH("Link to button",'309'!$N$1:$ZZ$1,0),0),
IF($C387="313 Financial Information0LcrDocAttached",IF($C387="309 LCR Summary0",VLOOKUP("LcrDocAttached",'309'!$N:$ZZ,MATCH("Link to button",'309'!$N$1:$ZZ$1,0),
0)))))))=1,TRUE,FALSE)
))),"")</f>
        <v>0</v>
      </c>
      <c r="I387">
        <v>2000</v>
      </c>
    </row>
    <row r="388" spans="1:9" customFormat="1">
      <c r="A388" s="237" t="str">
        <f>VLOOKUP($G388,CSVLookups!$B:$R,MATCH(A$1,CSVLookups!$B$1:$R$1,0),FALSE)</f>
        <v>312 Projected Solvency II Technical Provisions at Time Zero</v>
      </c>
      <c r="B388" s="237" t="str">
        <f>VLOOKUP($G388,CSVLookups!$B:$R,MATCH(B$1,CSVLookups!$B$1:$R$1,0),FALSE)</f>
        <v>K</v>
      </c>
      <c r="C388" s="238" t="str">
        <f t="shared" si="6"/>
        <v>312 Projected Solvency II Technical Provisions at Time ZeroK2000</v>
      </c>
      <c r="D388" s="238">
        <f>IF(AND(VALUE(LEFT($A388,3))=309,LEN($B388)=3),VLOOKUP(VALUE(MID($B388,2,2)),_309_Table1,MATCH(MID($B388,1,1),_309_Table1_ColumnLookup,0),FALSE),
  IF($C388="309 LCR SummaryA",OneYearSCR,IF($C388="309 LCR SummaryB",UltimateSCR,IF(VALUE(LEFT($A388,3))=309,VLOOKUP(VALUE(MID($B388,2,1)),_309_Table1,MATCH(MID($B388,1,1),_309_Table1_ColumnLookup,0),FALSE)
+N("309"),
  IF(VALUE(LEFT($A388,3))=310,VLOOKUP(VALUE(MID($B388,2,1)),_310_Table1,MATCH(MID($B388,1,1),_310_Table1_ColumnLookup,0),FALSE)
+N("310"),
  IF(AND(VALUE(LEFT($A388,3))=311,LEN($I388)=4),VLOOKUP($I388,_311_Table1,MATCH($B388,_311_Table1_ColumnLookup,0),FALSE),
  IF(AND(VALUE(LEFT($A388,3))=311,OR($B388="I2",$B388="J2",$B388="K2",$B388="L2")),VLOOKUP('311'!$G$58,_311_Table1,MATCH(MID($B388,1,1),_311_Table1_ColumnLookup,0),FALSE),
  IF(AND(VALUE(LEFT($A388,3))=311,RIGHT($B388,5)="Total"),VLOOKUP('311'!$G$59,_311_Table1,MATCH(MID($B388,1,1),_311_Table1_ColumnLookup,0),FALSE),
  IF(VALUE(LEFT($A388,3))=311,VLOOKUP(VALUE(MID($B388,2,1)),_311_Table1,MATCH(MID($B388,1,1),_311_Table1_ColumnLookup,0),FALSE)
+N("311"),
  IF(AND(VALUE(LEFT($A388,3))=312,LEFT($G388,10)="Unincepted",$B388="G "),VLOOKUP(" ULO",_312_Table1,MATCH('312'!$N$16,_312_Table1_ColumnLookup,0),FALSE),
  IF(AND(VALUE(LEFT($A388,3))=312,LEFT($G388,10)="Unincepted",$B388="O "),VLOOKUP(" ULO",_312_Table1,MATCH('312'!$V$16,_312_Table1_ColumnLookup,0),FALSE),
  IF(AND(VALUE(LEFT($A388,3))=312,LEFT($G388,10)="Unincepted",$B388="Q "),VLOOKUP(" ULO",_312_Table1,MATCH('312'!$X$16,_312_Table1_ColumnLookup,0),FALSE),
  IF(AND(VALUE(LEFT($A388,3))=312,LEFT($G388,10)="Unincepted"),VLOOKUP(" ULO",_312_Table1,MATCH(LEFT($B388,1),_312_Table1_ColumnLookup,0),FALSE),
  IF(AND(VALUE(LEFT($A388,3))=312,LEFT($G388,5)="Total",$B388="G "),VLOOKUP('312'!$F$80,_312_Table1,MATCH('312'!$N$16,_312_Table1_ColumnLookup,0),FALSE),
  IF(AND(VALUE(LEFT($A388,3))=312,LEFT($G388,5)="Total",$B388="O "),VLOOKUP('312'!$F$80,_312_Table1,MATCH('312'!$V$16,_312_Table1_ColumnLookup,0),FALSE),
  IF(AND(VALUE(LEFT($A388,3))=312,LEFT($G388,5)="Total",$B388="Q "),VLOOKUP('312'!$F$80,_312_Table1,MATCH('312'!$X$16,_312_Table1_ColumnLookup,0),FALSE),
  IF(AND(VALUE(LEFT($A388,3))=312,LEFT($G388,5)="Total"),VLOOKUP('312'!$F$80,_312_Table1,MATCH(LEFT($B388,1),_312_Table1_ColumnLookup,0),FALSE),
  IF(AND(VALUE(LEFT($A388,3))=312,LEN($I388)=4,$B388="G"),VLOOKUP($I388,_312_Table1,MATCH('312'!$N$16,_312_Table1_ColumnLookup,0),FALSE),
  IF(AND(VALUE(LEFT($A388,3))=312,LEN($I388)=4,$B388="O"),VLOOKUP($I388,_312_Table1,MATCH('312'!$V$16,_312_Table1_ColumnLookup,0),FALSE),
  IF(AND(VALUE(LEFT($A388,3))=312,LEN($I388)=4,$B388="Q"),VLOOKUP($I388,_312_Table1,MATCH('312'!$X$16,_312_Table1_ColumnLookup,0),FALSE),
  IF(AND(VALUE(LEFT($A388,3))=312,LEN($I388)=4),VLOOKUP($I388,_312_Table1,MATCH(LEFT($B388,1),_312_Table1_ColumnLookup,0),FALSE)
+N("312"),
  IF(VALUE(LEFT($A388,3))=313,VLOOKUP(VALUE(MID($B388,2,1)),_313_Table1,MATCH(MID($B388,1,1),_313_Table1_ColumnLookup,0),FALSE)
+N("313"),
  IF(AND(VALUE(LEFT($A388,3))=314,LEN($B388)=3),VLOOKUP(VALUE(MID($B388,2,2)),_314_Table1,MATCH(MID($B388,1,1),_314_Table1_ColumnLookup,0),FALSE),
  IF(VALUE(LEFT($A388,3))=314,VLOOKUP(VALUE(MID($B388,2,1)),_314_Table1,MATCH(MID($B388,1,1),_314_Table1_ColumnLookup,0),FALSE)
+N("314"),
""))))))))))))))))))))))))</f>
        <v>0</v>
      </c>
      <c r="E388" s="238" t="e">
        <f>IF(AND(VALUE(LEFT($A388,3))=309,LEN($B388)=3),VLOOKUP(VALUE(MID($B388,2,2)),_309_Table2,MATCH(MID($B388,1,1),_309_Table2_ColumnLookup,0),FALSE),
  IF($C388="309 LCR SummaryA",OneYearSCR,IF($C388="309 LCR SummaryB",UltimateSCR,IF(VALUE(LEFT($A388,3))=309,VLOOKUP(VALUE(MID($B388,2,1)),_309_Table2,MATCH(MID($B388,1,1),_309_Table2_ColumnLookup,0),FALSE)
+N("309"),
  IF(VALUE(LEFT($A388,3))=310,VLOOKUP(VALUE(MID($B388,2,1)),_310_Table2,MATCH(MID($B388,1,1),_310_Table2_ColumnLookup,0),FALSE)
+N("310"),
  IF(AND(VALUE(LEFT($A388,3))=311,LEN($I388)=4),VLOOKUP($I388,_311_Table2,MATCH($B388,_311_Table2_ColumnLookup,0),FALSE),
  IF(AND(VALUE(LEFT($A388,3))=311,OR($B388="I2",$B388="J2",$B388="K2",$B388="L2")),VLOOKUP('311'!$G$58,_311_Table2,MATCH(MID($B388,1,1),_311_Table2_ColumnLookup,0),FALSE),
  IF(AND(VALUE(LEFT($A388,3))=311,RIGHT($B388,5)="Total"),VLOOKUP('311'!$G$59,_311_Table2,MATCH(MID($B388,1,1),_311_Table2_ColumnLookup,0),FALSE),
  IF(VALUE(LEFT($A388,3))=311,VLOOKUP(VALUE(MID($B388,2,1)),_311_Table2,MATCH(MID($B388,1,1),_311_Table2_ColumnLookup,0),FALSE)
+N("311"),
  IF(AND(VALUE(LEFT($A388,3))=312,LEFT($G388,10)="Unincepted",$B388="G "),VLOOKUP(" ULO",_312_Table2,MATCH('312'!$N$16,_312_Table2_ColumnLookup,0),FALSE),
  IF(AND(VALUE(LEFT($A388,3))=312,LEFT($G388,10)="Unincepted",$B388="O "),VLOOKUP(" ULO",_312_Table2,MATCH('312'!$V$16,_312_Table2_ColumnLookup,0),FALSE),
  IF(AND(VALUE(LEFT($A388,3))=312,LEFT($G388,10)="Unincepted",$B388="Q "),VLOOKUP(" ULO",_312_Table2,MATCH('312'!$X$16,_312_Table2_ColumnLookup,0),FALSE),
  IF(AND(VALUE(LEFT($A388,3))=312,LEFT($G388,10)="Unincepted"),VLOOKUP(" ULO",_312_Table2,MATCH(LEFT($B388,1),_312_Table2_ColumnLookup,0),FALSE),
  IF(AND(VALUE(LEFT($A388,3))=312,LEFT($G388,5)="Total",$B388="G "),VLOOKUP('312'!$F$80,_312_Table2,MATCH('312'!$N$16,_312_Table2_ColumnLookup,0),FALSE),
  IF(AND(VALUE(LEFT($A388,3))=312,LEFT($G388,5)="Total",$B388="O "),VLOOKUP('312'!$F$80,_312_Table2,MATCH('312'!$V$16,_312_Table2_ColumnLookup,0),FALSE),
  IF(AND(VALUE(LEFT($A388,3))=312,LEFT($G388,5)="Total",$B388="Q "),VLOOKUP('312'!$F$80,_312_Table2,MATCH('312'!$X$16,_312_Table2_ColumnLookup,0),FALSE),
  IF(AND(VALUE(LEFT($A388,3))=312,LEFT($G388,5)="Total"),VLOOKUP('312'!$F$80,_312_Table2,MATCH(LEFT($B388,1),_312_Table2_ColumnLookup,0),FALSE),
  IF(AND(VALUE(LEFT($A388,3))=312,LEN($I388)=4,$B388="G"),VLOOKUP($I388,_312_Table2,MATCH('312'!$N$16,_312_Table2_ColumnLookup,0),FALSE),
  IF(AND(VALUE(LEFT($A388,3))=312,LEN($I388)=4,$B388="O"),VLOOKUP($I388,_312_Table2,MATCH('312'!$V$16,_312_Table2_ColumnLookup,0),FALSE),
  IF(AND(VALUE(LEFT($A388,3))=312,LEN($I388)=4,$B388="Q"),VLOOKUP($I388,_312_Table2,MATCH('312'!$X$16,_312_Table2_ColumnLookup,0),FALSE),
  IF(AND(VALUE(LEFT($A388,3))=312,LEN($I388)=4),VLOOKUP($I388,_312_Table2,MATCH(LEFT($B388,1),_312_Table2_ColumnLookup,0),FALSE)
+N("312"),
  IF(VALUE(LEFT($A388,3))=313,VLOOKUP(VALUE(MID($B388,2,1)),_313_Table2,MATCH(MID($B388,1,1),_313_Table2_ColumnLookup,0),FALSE)
+N("313"),
  IF(AND(VALUE(LEFT($A388,3))=314,LEN($B388)=3),VLOOKUP(VALUE(MID($B388,2,2)),_314_Table2,MATCH(MID($B388,1,1),_314_Table2_ColumnLookup,0),FALSE),
  IF(VALUE(LEFT($A388,3))=314,VLOOKUP(VALUE(MID($B388,2,1)),_314_Table2,MATCH(MID($B388,1,1),_314_Table2_ColumnLookup,0),FALSE)
+N("314"),
""))))))))))))))))))))))))</f>
        <v>#NAME?</v>
      </c>
      <c r="F388" s="238" t="e">
        <f>IF(AND(VALUE(LEFT($A388,3))=309,LEN($B388)=3),VLOOKUP(VALUE(MID($B388,2,2)),_309_Table3,MATCH(MID($B388,1,1),_309_Table3_ColumnLookup,0),FALSE),
  IF($C388="309 LCR SummaryA",OneYearSCR,IF($C388="309 LCR SummaryB",UltimateSCR,IF(VALUE(LEFT($A388,3))=309,VLOOKUP(VALUE(MID($B388,2,1)),_309_Table3,MATCH(MID($B388,1,1),_309_Table3_ColumnLookup,0),FALSE)
+N("309"),
  IF(VALUE(LEFT($A388,3))=310,VLOOKUP(VALUE(MID($B388,2,1)),_310_Table3,MATCH(MID($B388,1,1),_310_Table3_ColumnLookup,0),FALSE)
+N("310"),
  IF(AND(VALUE(LEFT($A388,3))=311,LEN($I388)=4),VLOOKUP($I388,_311_Table3,MATCH($B388,_311_Table3_ColumnLookup,0),FALSE),
  IF(AND(VALUE(LEFT($A388,3))=311,OR($B388="I2",$B388="J2",$B388="K2",$B388="L2")),VLOOKUP('311'!$G$58,_311_Table3,MATCH(MID($B388,1,1),_311_Table3_ColumnLookup,0),FALSE),
  IF(AND(VALUE(LEFT($A388,3))=311,RIGHT($B388,5)="Total"),VLOOKUP('311'!$G$59,_311_Table3,MATCH(MID($B388,1,1),_311_Table3_ColumnLookup,0),FALSE),
  IF(VALUE(LEFT($A388,3))=311,VLOOKUP(VALUE(MID($B388,2,1)),_311_Table3,MATCH(MID($B388,1,1),_311_Table3_ColumnLookup,0),FALSE)
+N("311"),
  IF(AND(VALUE(LEFT($A388,3))=312,LEFT($G388,10)="Unincepted",$B388="G "),VLOOKUP(" ULO",_312_Table3,MATCH('312'!$N$16,_312_Table3_ColumnLookup,0),FALSE),
  IF(AND(VALUE(LEFT($A388,3))=312,LEFT($G388,10)="Unincepted",$B388="O "),VLOOKUP(" ULO",_312_Table3,MATCH('312'!$V$16,_312_Table3_ColumnLookup,0),FALSE),
  IF(AND(VALUE(LEFT($A388,3))=312,LEFT($G388,10)="Unincepted",$B388="Q "),VLOOKUP(" ULO",_312_Table3,MATCH('312'!$X$16,_312_Table3_ColumnLookup,0),FALSE),
  IF(AND(VALUE(LEFT($A388,3))=312,LEFT($G388,10)="Unincepted"),VLOOKUP(" ULO",_312_Table3,MATCH(LEFT($B388,1),_312_Table3_ColumnLookup,0),FALSE),
  IF(AND(VALUE(LEFT($A388,3))=312,LEFT($G388,5)="Total",$B388="G "),VLOOKUP('312'!$F$80,_312_Table3,MATCH('312'!$N$16,_312_Table3_ColumnLookup,0),FALSE),
  IF(AND(VALUE(LEFT($A388,3))=312,LEFT($G388,5)="Total",$B388="O "),VLOOKUP('312'!$F$80,_312_Table3,MATCH('312'!$V$16,_312_Table3_ColumnLookup,0),FALSE),
  IF(AND(VALUE(LEFT($A388,3))=312,LEFT($G388,5)="Total",$B388="Q "),VLOOKUP('312'!$F$80,_312_Table3,MATCH('312'!$X$16,_312_Table3_ColumnLookup,0),FALSE),
  IF(AND(VALUE(LEFT($A388,3))=312,LEFT($G388,5)="Total"),VLOOKUP('312'!$F$80,_312_Table3,MATCH(LEFT($B388,1),_312_Table3_ColumnLookup,0),FALSE),
  IF(AND(VALUE(LEFT($A388,3))=312,LEN($I388)=4,$B388="G"),VLOOKUP($I388,_312_Table3,MATCH('312'!$N$16,_312_Table3_ColumnLookup,0),FALSE),
  IF(AND(VALUE(LEFT($A388,3))=312,LEN($I388)=4,$B388="O"),VLOOKUP($I388,_312_Table3,MATCH('312'!$V$16,_312_Table3_ColumnLookup,0),FALSE),
  IF(AND(VALUE(LEFT($A388,3))=312,LEN($I388)=4,$B388="Q"),VLOOKUP($I388,_312_Table3,MATCH('312'!$X$16,_312_Table3_ColumnLookup,0),FALSE),
  IF(AND(VALUE(LEFT($A388,3))=312,LEN($I388)=4),VLOOKUP($I388,_312_Table3,MATCH(LEFT($B388,1),_312_Table3_ColumnLookup,0),FALSE)
+N("312"),
  IF(VALUE(LEFT($A388,3))=313,VLOOKUP(VALUE(MID($B388,2,1)),_313_Table3,MATCH(MID($B388,1,1),_313_Table3_ColumnLookup,0),FALSE)
+N("313"),
  IF(AND(VALUE(LEFT($A388,3))=314,LEN($B388)=3),VLOOKUP(VALUE(MID($B388,2,2)),_314_Table3,MATCH(MID($B388,1,1),_314_Table3_ColumnLookup,0),FALSE),
  IF(VALUE(LEFT($A388,3))=314,VLOOKUP(VALUE(MID($B388,2,1)),_314_Table3,MATCH(MID($B388,1,1),_314_Table3_ColumnLookup,0),FALSE)
+N("314"),
""))))))))))))))))))))))))</f>
        <v>#NAME?</v>
      </c>
      <c r="G388" t="s">
        <v>1154</v>
      </c>
      <c r="H388" s="321">
        <f>IFERROR(
IF(ISERROR($D388)=FALSE,$D388,IF(ISERROR($E388)=FALSE,$E388,IF(ISERROR($F388)=FALSE,$F388
+N("012 checkboxes"),
IF(
IF(OR(LEFT($A388,9)="Syndicate",LEFT($A388,12)="NewSyndicate"),VLOOKUP($A388,'012'!$J:$ZW,MATCH("Link to button",'012'!$J$1:$ZW$1,0),0)
+N("309 checkbox"),
IF($C388="309 LCR Summary0",VLOOKUP("Notes990",'309'!$P:$ZZ,MATCH("Link to button",'309'!$P$1:$ZZ$1,0),0)
+N("313 checkboxes"),
IF($C388="313 Financial Information0LcmVsScr",IF($C388="309 LCR Summary0",VLOOKUP("LcmVsScr",'309'!$N:$ZZ,MATCH("Link to button",'309'!$N$1:$ZZ$1,0),0),
IF($C388="313 Financial Information0LcrDocAttached",IF($C388="309 LCR Summary0",VLOOKUP("LcrDocAttached",'309'!$N:$ZZ,MATCH("Link to button",'309'!$N$1:$ZZ$1,0),
0)))))))=1,TRUE,FALSE)
))),"")</f>
        <v>0</v>
      </c>
      <c r="I388">
        <v>2000</v>
      </c>
    </row>
    <row r="389" spans="1:9" customFormat="1">
      <c r="A389" s="237" t="str">
        <f>VLOOKUP($G389,CSVLookups!$B:$R,MATCH(A$1,CSVLookups!$B$1:$R$1,0),FALSE)</f>
        <v>312 Projected Solvency II Technical Provisions at Time Zero</v>
      </c>
      <c r="B389" s="237" t="str">
        <f>VLOOKUP($G389,CSVLookups!$B:$R,MATCH(B$1,CSVLookups!$B$1:$R$1,0),FALSE)</f>
        <v>L</v>
      </c>
      <c r="C389" s="238" t="str">
        <f t="shared" si="6"/>
        <v>312 Projected Solvency II Technical Provisions at Time ZeroL2000</v>
      </c>
      <c r="D389" s="238">
        <f>IF(AND(VALUE(LEFT($A389,3))=309,LEN($B389)=3),VLOOKUP(VALUE(MID($B389,2,2)),_309_Table1,MATCH(MID($B389,1,1),_309_Table1_ColumnLookup,0),FALSE),
  IF($C389="309 LCR SummaryA",OneYearSCR,IF($C389="309 LCR SummaryB",UltimateSCR,IF(VALUE(LEFT($A389,3))=309,VLOOKUP(VALUE(MID($B389,2,1)),_309_Table1,MATCH(MID($B389,1,1),_309_Table1_ColumnLookup,0),FALSE)
+N("309"),
  IF(VALUE(LEFT($A389,3))=310,VLOOKUP(VALUE(MID($B389,2,1)),_310_Table1,MATCH(MID($B389,1,1),_310_Table1_ColumnLookup,0),FALSE)
+N("310"),
  IF(AND(VALUE(LEFT($A389,3))=311,LEN($I389)=4),VLOOKUP($I389,_311_Table1,MATCH($B389,_311_Table1_ColumnLookup,0),FALSE),
  IF(AND(VALUE(LEFT($A389,3))=311,OR($B389="I2",$B389="J2",$B389="K2",$B389="L2")),VLOOKUP('311'!$G$58,_311_Table1,MATCH(MID($B389,1,1),_311_Table1_ColumnLookup,0),FALSE),
  IF(AND(VALUE(LEFT($A389,3))=311,RIGHT($B389,5)="Total"),VLOOKUP('311'!$G$59,_311_Table1,MATCH(MID($B389,1,1),_311_Table1_ColumnLookup,0),FALSE),
  IF(VALUE(LEFT($A389,3))=311,VLOOKUP(VALUE(MID($B389,2,1)),_311_Table1,MATCH(MID($B389,1,1),_311_Table1_ColumnLookup,0),FALSE)
+N("311"),
  IF(AND(VALUE(LEFT($A389,3))=312,LEFT($G389,10)="Unincepted",$B389="G "),VLOOKUP(" ULO",_312_Table1,MATCH('312'!$N$16,_312_Table1_ColumnLookup,0),FALSE),
  IF(AND(VALUE(LEFT($A389,3))=312,LEFT($G389,10)="Unincepted",$B389="O "),VLOOKUP(" ULO",_312_Table1,MATCH('312'!$V$16,_312_Table1_ColumnLookup,0),FALSE),
  IF(AND(VALUE(LEFT($A389,3))=312,LEFT($G389,10)="Unincepted",$B389="Q "),VLOOKUP(" ULO",_312_Table1,MATCH('312'!$X$16,_312_Table1_ColumnLookup,0),FALSE),
  IF(AND(VALUE(LEFT($A389,3))=312,LEFT($G389,10)="Unincepted"),VLOOKUP(" ULO",_312_Table1,MATCH(LEFT($B389,1),_312_Table1_ColumnLookup,0),FALSE),
  IF(AND(VALUE(LEFT($A389,3))=312,LEFT($G389,5)="Total",$B389="G "),VLOOKUP('312'!$F$80,_312_Table1,MATCH('312'!$N$16,_312_Table1_ColumnLookup,0),FALSE),
  IF(AND(VALUE(LEFT($A389,3))=312,LEFT($G389,5)="Total",$B389="O "),VLOOKUP('312'!$F$80,_312_Table1,MATCH('312'!$V$16,_312_Table1_ColumnLookup,0),FALSE),
  IF(AND(VALUE(LEFT($A389,3))=312,LEFT($G389,5)="Total",$B389="Q "),VLOOKUP('312'!$F$80,_312_Table1,MATCH('312'!$X$16,_312_Table1_ColumnLookup,0),FALSE),
  IF(AND(VALUE(LEFT($A389,3))=312,LEFT($G389,5)="Total"),VLOOKUP('312'!$F$80,_312_Table1,MATCH(LEFT($B389,1),_312_Table1_ColumnLookup,0),FALSE),
  IF(AND(VALUE(LEFT($A389,3))=312,LEN($I389)=4,$B389="G"),VLOOKUP($I389,_312_Table1,MATCH('312'!$N$16,_312_Table1_ColumnLookup,0),FALSE),
  IF(AND(VALUE(LEFT($A389,3))=312,LEN($I389)=4,$B389="O"),VLOOKUP($I389,_312_Table1,MATCH('312'!$V$16,_312_Table1_ColumnLookup,0),FALSE),
  IF(AND(VALUE(LEFT($A389,3))=312,LEN($I389)=4,$B389="Q"),VLOOKUP($I389,_312_Table1,MATCH('312'!$X$16,_312_Table1_ColumnLookup,0),FALSE),
  IF(AND(VALUE(LEFT($A389,3))=312,LEN($I389)=4),VLOOKUP($I389,_312_Table1,MATCH(LEFT($B389,1),_312_Table1_ColumnLookup,0),FALSE)
+N("312"),
  IF(VALUE(LEFT($A389,3))=313,VLOOKUP(VALUE(MID($B389,2,1)),_313_Table1,MATCH(MID($B389,1,1),_313_Table1_ColumnLookup,0),FALSE)
+N("313"),
  IF(AND(VALUE(LEFT($A389,3))=314,LEN($B389)=3),VLOOKUP(VALUE(MID($B389,2,2)),_314_Table1,MATCH(MID($B389,1,1),_314_Table1_ColumnLookup,0),FALSE),
  IF(VALUE(LEFT($A389,3))=314,VLOOKUP(VALUE(MID($B389,2,1)),_314_Table1,MATCH(MID($B389,1,1),_314_Table1_ColumnLookup,0),FALSE)
+N("314"),
""))))))))))))))))))))))))</f>
        <v>0</v>
      </c>
      <c r="E389" s="238" t="e">
        <f>IF(AND(VALUE(LEFT($A389,3))=309,LEN($B389)=3),VLOOKUP(VALUE(MID($B389,2,2)),_309_Table2,MATCH(MID($B389,1,1),_309_Table2_ColumnLookup,0),FALSE),
  IF($C389="309 LCR SummaryA",OneYearSCR,IF($C389="309 LCR SummaryB",UltimateSCR,IF(VALUE(LEFT($A389,3))=309,VLOOKUP(VALUE(MID($B389,2,1)),_309_Table2,MATCH(MID($B389,1,1),_309_Table2_ColumnLookup,0),FALSE)
+N("309"),
  IF(VALUE(LEFT($A389,3))=310,VLOOKUP(VALUE(MID($B389,2,1)),_310_Table2,MATCH(MID($B389,1,1),_310_Table2_ColumnLookup,0),FALSE)
+N("310"),
  IF(AND(VALUE(LEFT($A389,3))=311,LEN($I389)=4),VLOOKUP($I389,_311_Table2,MATCH($B389,_311_Table2_ColumnLookup,0),FALSE),
  IF(AND(VALUE(LEFT($A389,3))=311,OR($B389="I2",$B389="J2",$B389="K2",$B389="L2")),VLOOKUP('311'!$G$58,_311_Table2,MATCH(MID($B389,1,1),_311_Table2_ColumnLookup,0),FALSE),
  IF(AND(VALUE(LEFT($A389,3))=311,RIGHT($B389,5)="Total"),VLOOKUP('311'!$G$59,_311_Table2,MATCH(MID($B389,1,1),_311_Table2_ColumnLookup,0),FALSE),
  IF(VALUE(LEFT($A389,3))=311,VLOOKUP(VALUE(MID($B389,2,1)),_311_Table2,MATCH(MID($B389,1,1),_311_Table2_ColumnLookup,0),FALSE)
+N("311"),
  IF(AND(VALUE(LEFT($A389,3))=312,LEFT($G389,10)="Unincepted",$B389="G "),VLOOKUP(" ULO",_312_Table2,MATCH('312'!$N$16,_312_Table2_ColumnLookup,0),FALSE),
  IF(AND(VALUE(LEFT($A389,3))=312,LEFT($G389,10)="Unincepted",$B389="O "),VLOOKUP(" ULO",_312_Table2,MATCH('312'!$V$16,_312_Table2_ColumnLookup,0),FALSE),
  IF(AND(VALUE(LEFT($A389,3))=312,LEFT($G389,10)="Unincepted",$B389="Q "),VLOOKUP(" ULO",_312_Table2,MATCH('312'!$X$16,_312_Table2_ColumnLookup,0),FALSE),
  IF(AND(VALUE(LEFT($A389,3))=312,LEFT($G389,10)="Unincepted"),VLOOKUP(" ULO",_312_Table2,MATCH(LEFT($B389,1),_312_Table2_ColumnLookup,0),FALSE),
  IF(AND(VALUE(LEFT($A389,3))=312,LEFT($G389,5)="Total",$B389="G "),VLOOKUP('312'!$F$80,_312_Table2,MATCH('312'!$N$16,_312_Table2_ColumnLookup,0),FALSE),
  IF(AND(VALUE(LEFT($A389,3))=312,LEFT($G389,5)="Total",$B389="O "),VLOOKUP('312'!$F$80,_312_Table2,MATCH('312'!$V$16,_312_Table2_ColumnLookup,0),FALSE),
  IF(AND(VALUE(LEFT($A389,3))=312,LEFT($G389,5)="Total",$B389="Q "),VLOOKUP('312'!$F$80,_312_Table2,MATCH('312'!$X$16,_312_Table2_ColumnLookup,0),FALSE),
  IF(AND(VALUE(LEFT($A389,3))=312,LEFT($G389,5)="Total"),VLOOKUP('312'!$F$80,_312_Table2,MATCH(LEFT($B389,1),_312_Table2_ColumnLookup,0),FALSE),
  IF(AND(VALUE(LEFT($A389,3))=312,LEN($I389)=4,$B389="G"),VLOOKUP($I389,_312_Table2,MATCH('312'!$N$16,_312_Table2_ColumnLookup,0),FALSE),
  IF(AND(VALUE(LEFT($A389,3))=312,LEN($I389)=4,$B389="O"),VLOOKUP($I389,_312_Table2,MATCH('312'!$V$16,_312_Table2_ColumnLookup,0),FALSE),
  IF(AND(VALUE(LEFT($A389,3))=312,LEN($I389)=4,$B389="Q"),VLOOKUP($I389,_312_Table2,MATCH('312'!$X$16,_312_Table2_ColumnLookup,0),FALSE),
  IF(AND(VALUE(LEFT($A389,3))=312,LEN($I389)=4),VLOOKUP($I389,_312_Table2,MATCH(LEFT($B389,1),_312_Table2_ColumnLookup,0),FALSE)
+N("312"),
  IF(VALUE(LEFT($A389,3))=313,VLOOKUP(VALUE(MID($B389,2,1)),_313_Table2,MATCH(MID($B389,1,1),_313_Table2_ColumnLookup,0),FALSE)
+N("313"),
  IF(AND(VALUE(LEFT($A389,3))=314,LEN($B389)=3),VLOOKUP(VALUE(MID($B389,2,2)),_314_Table2,MATCH(MID($B389,1,1),_314_Table2_ColumnLookup,0),FALSE),
  IF(VALUE(LEFT($A389,3))=314,VLOOKUP(VALUE(MID($B389,2,1)),_314_Table2,MATCH(MID($B389,1,1),_314_Table2_ColumnLookup,0),FALSE)
+N("314"),
""))))))))))))))))))))))))</f>
        <v>#NAME?</v>
      </c>
      <c r="F389" s="238" t="e">
        <f>IF(AND(VALUE(LEFT($A389,3))=309,LEN($B389)=3),VLOOKUP(VALUE(MID($B389,2,2)),_309_Table3,MATCH(MID($B389,1,1),_309_Table3_ColumnLookup,0),FALSE),
  IF($C389="309 LCR SummaryA",OneYearSCR,IF($C389="309 LCR SummaryB",UltimateSCR,IF(VALUE(LEFT($A389,3))=309,VLOOKUP(VALUE(MID($B389,2,1)),_309_Table3,MATCH(MID($B389,1,1),_309_Table3_ColumnLookup,0),FALSE)
+N("309"),
  IF(VALUE(LEFT($A389,3))=310,VLOOKUP(VALUE(MID($B389,2,1)),_310_Table3,MATCH(MID($B389,1,1),_310_Table3_ColumnLookup,0),FALSE)
+N("310"),
  IF(AND(VALUE(LEFT($A389,3))=311,LEN($I389)=4),VLOOKUP($I389,_311_Table3,MATCH($B389,_311_Table3_ColumnLookup,0),FALSE),
  IF(AND(VALUE(LEFT($A389,3))=311,OR($B389="I2",$B389="J2",$B389="K2",$B389="L2")),VLOOKUP('311'!$G$58,_311_Table3,MATCH(MID($B389,1,1),_311_Table3_ColumnLookup,0),FALSE),
  IF(AND(VALUE(LEFT($A389,3))=311,RIGHT($B389,5)="Total"),VLOOKUP('311'!$G$59,_311_Table3,MATCH(MID($B389,1,1),_311_Table3_ColumnLookup,0),FALSE),
  IF(VALUE(LEFT($A389,3))=311,VLOOKUP(VALUE(MID($B389,2,1)),_311_Table3,MATCH(MID($B389,1,1),_311_Table3_ColumnLookup,0),FALSE)
+N("311"),
  IF(AND(VALUE(LEFT($A389,3))=312,LEFT($G389,10)="Unincepted",$B389="G "),VLOOKUP(" ULO",_312_Table3,MATCH('312'!$N$16,_312_Table3_ColumnLookup,0),FALSE),
  IF(AND(VALUE(LEFT($A389,3))=312,LEFT($G389,10)="Unincepted",$B389="O "),VLOOKUP(" ULO",_312_Table3,MATCH('312'!$V$16,_312_Table3_ColumnLookup,0),FALSE),
  IF(AND(VALUE(LEFT($A389,3))=312,LEFT($G389,10)="Unincepted",$B389="Q "),VLOOKUP(" ULO",_312_Table3,MATCH('312'!$X$16,_312_Table3_ColumnLookup,0),FALSE),
  IF(AND(VALUE(LEFT($A389,3))=312,LEFT($G389,10)="Unincepted"),VLOOKUP(" ULO",_312_Table3,MATCH(LEFT($B389,1),_312_Table3_ColumnLookup,0),FALSE),
  IF(AND(VALUE(LEFT($A389,3))=312,LEFT($G389,5)="Total",$B389="G "),VLOOKUP('312'!$F$80,_312_Table3,MATCH('312'!$N$16,_312_Table3_ColumnLookup,0),FALSE),
  IF(AND(VALUE(LEFT($A389,3))=312,LEFT($G389,5)="Total",$B389="O "),VLOOKUP('312'!$F$80,_312_Table3,MATCH('312'!$V$16,_312_Table3_ColumnLookup,0),FALSE),
  IF(AND(VALUE(LEFT($A389,3))=312,LEFT($G389,5)="Total",$B389="Q "),VLOOKUP('312'!$F$80,_312_Table3,MATCH('312'!$X$16,_312_Table3_ColumnLookup,0),FALSE),
  IF(AND(VALUE(LEFT($A389,3))=312,LEFT($G389,5)="Total"),VLOOKUP('312'!$F$80,_312_Table3,MATCH(LEFT($B389,1),_312_Table3_ColumnLookup,0),FALSE),
  IF(AND(VALUE(LEFT($A389,3))=312,LEN($I389)=4,$B389="G"),VLOOKUP($I389,_312_Table3,MATCH('312'!$N$16,_312_Table3_ColumnLookup,0),FALSE),
  IF(AND(VALUE(LEFT($A389,3))=312,LEN($I389)=4,$B389="O"),VLOOKUP($I389,_312_Table3,MATCH('312'!$V$16,_312_Table3_ColumnLookup,0),FALSE),
  IF(AND(VALUE(LEFT($A389,3))=312,LEN($I389)=4,$B389="Q"),VLOOKUP($I389,_312_Table3,MATCH('312'!$X$16,_312_Table3_ColumnLookup,0),FALSE),
  IF(AND(VALUE(LEFT($A389,3))=312,LEN($I389)=4),VLOOKUP($I389,_312_Table3,MATCH(LEFT($B389,1),_312_Table3_ColumnLookup,0),FALSE)
+N("312"),
  IF(VALUE(LEFT($A389,3))=313,VLOOKUP(VALUE(MID($B389,2,1)),_313_Table3,MATCH(MID($B389,1,1),_313_Table3_ColumnLookup,0),FALSE)
+N("313"),
  IF(AND(VALUE(LEFT($A389,3))=314,LEN($B389)=3),VLOOKUP(VALUE(MID($B389,2,2)),_314_Table3,MATCH(MID($B389,1,1),_314_Table3_ColumnLookup,0),FALSE),
  IF(VALUE(LEFT($A389,3))=314,VLOOKUP(VALUE(MID($B389,2,1)),_314_Table3,MATCH(MID($B389,1,1),_314_Table3_ColumnLookup,0),FALSE)
+N("314"),
""))))))))))))))))))))))))</f>
        <v>#NAME?</v>
      </c>
      <c r="G389" t="s">
        <v>1156</v>
      </c>
      <c r="H389" s="321">
        <f>IFERROR(
IF(ISERROR($D389)=FALSE,$D389,IF(ISERROR($E389)=FALSE,$E389,IF(ISERROR($F389)=FALSE,$F389
+N("012 checkboxes"),
IF(
IF(OR(LEFT($A389,9)="Syndicate",LEFT($A389,12)="NewSyndicate"),VLOOKUP($A389,'012'!$J:$ZW,MATCH("Link to button",'012'!$J$1:$ZW$1,0),0)
+N("309 checkbox"),
IF($C389="309 LCR Summary0",VLOOKUP("Notes990",'309'!$P:$ZZ,MATCH("Link to button",'309'!$P$1:$ZZ$1,0),0)
+N("313 checkboxes"),
IF($C389="313 Financial Information0LcmVsScr",IF($C389="309 LCR Summary0",VLOOKUP("LcmVsScr",'309'!$N:$ZZ,MATCH("Link to button",'309'!$N$1:$ZZ$1,0),0),
IF($C389="313 Financial Information0LcrDocAttached",IF($C389="309 LCR Summary0",VLOOKUP("LcrDocAttached",'309'!$N:$ZZ,MATCH("Link to button",'309'!$N$1:$ZZ$1,0),
0)))))))=1,TRUE,FALSE)
))),"")</f>
        <v>0</v>
      </c>
      <c r="I389">
        <v>2000</v>
      </c>
    </row>
    <row r="390" spans="1:9" customFormat="1">
      <c r="A390" s="237" t="str">
        <f>VLOOKUP($G390,CSVLookups!$B:$R,MATCH(A$1,CSVLookups!$B$1:$R$1,0),FALSE)</f>
        <v>312 Projected Solvency II Technical Provisions at Time Zero</v>
      </c>
      <c r="B390" s="237" t="str">
        <f>VLOOKUP($G390,CSVLookups!$B:$R,MATCH(B$1,CSVLookups!$B$1:$R$1,0),FALSE)</f>
        <v>M</v>
      </c>
      <c r="C390" s="238" t="str">
        <f t="shared" si="6"/>
        <v>312 Projected Solvency II Technical Provisions at Time ZeroM2000</v>
      </c>
      <c r="D390" s="238">
        <f>IF(AND(VALUE(LEFT($A390,3))=309,LEN($B390)=3),VLOOKUP(VALUE(MID($B390,2,2)),_309_Table1,MATCH(MID($B390,1,1),_309_Table1_ColumnLookup,0),FALSE),
  IF($C390="309 LCR SummaryA",OneYearSCR,IF($C390="309 LCR SummaryB",UltimateSCR,IF(VALUE(LEFT($A390,3))=309,VLOOKUP(VALUE(MID($B390,2,1)),_309_Table1,MATCH(MID($B390,1,1),_309_Table1_ColumnLookup,0),FALSE)
+N("309"),
  IF(VALUE(LEFT($A390,3))=310,VLOOKUP(VALUE(MID($B390,2,1)),_310_Table1,MATCH(MID($B390,1,1),_310_Table1_ColumnLookup,0),FALSE)
+N("310"),
  IF(AND(VALUE(LEFT($A390,3))=311,LEN($I390)=4),VLOOKUP($I390,_311_Table1,MATCH($B390,_311_Table1_ColumnLookup,0),FALSE),
  IF(AND(VALUE(LEFT($A390,3))=311,OR($B390="I2",$B390="J2",$B390="K2",$B390="L2")),VLOOKUP('311'!$G$58,_311_Table1,MATCH(MID($B390,1,1),_311_Table1_ColumnLookup,0),FALSE),
  IF(AND(VALUE(LEFT($A390,3))=311,RIGHT($B390,5)="Total"),VLOOKUP('311'!$G$59,_311_Table1,MATCH(MID($B390,1,1),_311_Table1_ColumnLookup,0),FALSE),
  IF(VALUE(LEFT($A390,3))=311,VLOOKUP(VALUE(MID($B390,2,1)),_311_Table1,MATCH(MID($B390,1,1),_311_Table1_ColumnLookup,0),FALSE)
+N("311"),
  IF(AND(VALUE(LEFT($A390,3))=312,LEFT($G390,10)="Unincepted",$B390="G "),VLOOKUP(" ULO",_312_Table1,MATCH('312'!$N$16,_312_Table1_ColumnLookup,0),FALSE),
  IF(AND(VALUE(LEFT($A390,3))=312,LEFT($G390,10)="Unincepted",$B390="O "),VLOOKUP(" ULO",_312_Table1,MATCH('312'!$V$16,_312_Table1_ColumnLookup,0),FALSE),
  IF(AND(VALUE(LEFT($A390,3))=312,LEFT($G390,10)="Unincepted",$B390="Q "),VLOOKUP(" ULO",_312_Table1,MATCH('312'!$X$16,_312_Table1_ColumnLookup,0),FALSE),
  IF(AND(VALUE(LEFT($A390,3))=312,LEFT($G390,10)="Unincepted"),VLOOKUP(" ULO",_312_Table1,MATCH(LEFT($B390,1),_312_Table1_ColumnLookup,0),FALSE),
  IF(AND(VALUE(LEFT($A390,3))=312,LEFT($G390,5)="Total",$B390="G "),VLOOKUP('312'!$F$80,_312_Table1,MATCH('312'!$N$16,_312_Table1_ColumnLookup,0),FALSE),
  IF(AND(VALUE(LEFT($A390,3))=312,LEFT($G390,5)="Total",$B390="O "),VLOOKUP('312'!$F$80,_312_Table1,MATCH('312'!$V$16,_312_Table1_ColumnLookup,0),FALSE),
  IF(AND(VALUE(LEFT($A390,3))=312,LEFT($G390,5)="Total",$B390="Q "),VLOOKUP('312'!$F$80,_312_Table1,MATCH('312'!$X$16,_312_Table1_ColumnLookup,0),FALSE),
  IF(AND(VALUE(LEFT($A390,3))=312,LEFT($G390,5)="Total"),VLOOKUP('312'!$F$80,_312_Table1,MATCH(LEFT($B390,1),_312_Table1_ColumnLookup,0),FALSE),
  IF(AND(VALUE(LEFT($A390,3))=312,LEN($I390)=4,$B390="G"),VLOOKUP($I390,_312_Table1,MATCH('312'!$N$16,_312_Table1_ColumnLookup,0),FALSE),
  IF(AND(VALUE(LEFT($A390,3))=312,LEN($I390)=4,$B390="O"),VLOOKUP($I390,_312_Table1,MATCH('312'!$V$16,_312_Table1_ColumnLookup,0),FALSE),
  IF(AND(VALUE(LEFT($A390,3))=312,LEN($I390)=4,$B390="Q"),VLOOKUP($I390,_312_Table1,MATCH('312'!$X$16,_312_Table1_ColumnLookup,0),FALSE),
  IF(AND(VALUE(LEFT($A390,3))=312,LEN($I390)=4),VLOOKUP($I390,_312_Table1,MATCH(LEFT($B390,1),_312_Table1_ColumnLookup,0),FALSE)
+N("312"),
  IF(VALUE(LEFT($A390,3))=313,VLOOKUP(VALUE(MID($B390,2,1)),_313_Table1,MATCH(MID($B390,1,1),_313_Table1_ColumnLookup,0),FALSE)
+N("313"),
  IF(AND(VALUE(LEFT($A390,3))=314,LEN($B390)=3),VLOOKUP(VALUE(MID($B390,2,2)),_314_Table1,MATCH(MID($B390,1,1),_314_Table1_ColumnLookup,0),FALSE),
  IF(VALUE(LEFT($A390,3))=314,VLOOKUP(VALUE(MID($B390,2,1)),_314_Table1,MATCH(MID($B390,1,1),_314_Table1_ColumnLookup,0),FALSE)
+N("314"),
""))))))))))))))))))))))))</f>
        <v>0</v>
      </c>
      <c r="E390" s="238" t="e">
        <f>IF(AND(VALUE(LEFT($A390,3))=309,LEN($B390)=3),VLOOKUP(VALUE(MID($B390,2,2)),_309_Table2,MATCH(MID($B390,1,1),_309_Table2_ColumnLookup,0),FALSE),
  IF($C390="309 LCR SummaryA",OneYearSCR,IF($C390="309 LCR SummaryB",UltimateSCR,IF(VALUE(LEFT($A390,3))=309,VLOOKUP(VALUE(MID($B390,2,1)),_309_Table2,MATCH(MID($B390,1,1),_309_Table2_ColumnLookup,0),FALSE)
+N("309"),
  IF(VALUE(LEFT($A390,3))=310,VLOOKUP(VALUE(MID($B390,2,1)),_310_Table2,MATCH(MID($B390,1,1),_310_Table2_ColumnLookup,0),FALSE)
+N("310"),
  IF(AND(VALUE(LEFT($A390,3))=311,LEN($I390)=4),VLOOKUP($I390,_311_Table2,MATCH($B390,_311_Table2_ColumnLookup,0),FALSE),
  IF(AND(VALUE(LEFT($A390,3))=311,OR($B390="I2",$B390="J2",$B390="K2",$B390="L2")),VLOOKUP('311'!$G$58,_311_Table2,MATCH(MID($B390,1,1),_311_Table2_ColumnLookup,0),FALSE),
  IF(AND(VALUE(LEFT($A390,3))=311,RIGHT($B390,5)="Total"),VLOOKUP('311'!$G$59,_311_Table2,MATCH(MID($B390,1,1),_311_Table2_ColumnLookup,0),FALSE),
  IF(VALUE(LEFT($A390,3))=311,VLOOKUP(VALUE(MID($B390,2,1)),_311_Table2,MATCH(MID($B390,1,1),_311_Table2_ColumnLookup,0),FALSE)
+N("311"),
  IF(AND(VALUE(LEFT($A390,3))=312,LEFT($G390,10)="Unincepted",$B390="G "),VLOOKUP(" ULO",_312_Table2,MATCH('312'!$N$16,_312_Table2_ColumnLookup,0),FALSE),
  IF(AND(VALUE(LEFT($A390,3))=312,LEFT($G390,10)="Unincepted",$B390="O "),VLOOKUP(" ULO",_312_Table2,MATCH('312'!$V$16,_312_Table2_ColumnLookup,0),FALSE),
  IF(AND(VALUE(LEFT($A390,3))=312,LEFT($G390,10)="Unincepted",$B390="Q "),VLOOKUP(" ULO",_312_Table2,MATCH('312'!$X$16,_312_Table2_ColumnLookup,0),FALSE),
  IF(AND(VALUE(LEFT($A390,3))=312,LEFT($G390,10)="Unincepted"),VLOOKUP(" ULO",_312_Table2,MATCH(LEFT($B390,1),_312_Table2_ColumnLookup,0),FALSE),
  IF(AND(VALUE(LEFT($A390,3))=312,LEFT($G390,5)="Total",$B390="G "),VLOOKUP('312'!$F$80,_312_Table2,MATCH('312'!$N$16,_312_Table2_ColumnLookup,0),FALSE),
  IF(AND(VALUE(LEFT($A390,3))=312,LEFT($G390,5)="Total",$B390="O "),VLOOKUP('312'!$F$80,_312_Table2,MATCH('312'!$V$16,_312_Table2_ColumnLookup,0),FALSE),
  IF(AND(VALUE(LEFT($A390,3))=312,LEFT($G390,5)="Total",$B390="Q "),VLOOKUP('312'!$F$80,_312_Table2,MATCH('312'!$X$16,_312_Table2_ColumnLookup,0),FALSE),
  IF(AND(VALUE(LEFT($A390,3))=312,LEFT($G390,5)="Total"),VLOOKUP('312'!$F$80,_312_Table2,MATCH(LEFT($B390,1),_312_Table2_ColumnLookup,0),FALSE),
  IF(AND(VALUE(LEFT($A390,3))=312,LEN($I390)=4,$B390="G"),VLOOKUP($I390,_312_Table2,MATCH('312'!$N$16,_312_Table2_ColumnLookup,0),FALSE),
  IF(AND(VALUE(LEFT($A390,3))=312,LEN($I390)=4,$B390="O"),VLOOKUP($I390,_312_Table2,MATCH('312'!$V$16,_312_Table2_ColumnLookup,0),FALSE),
  IF(AND(VALUE(LEFT($A390,3))=312,LEN($I390)=4,$B390="Q"),VLOOKUP($I390,_312_Table2,MATCH('312'!$X$16,_312_Table2_ColumnLookup,0),FALSE),
  IF(AND(VALUE(LEFT($A390,3))=312,LEN($I390)=4),VLOOKUP($I390,_312_Table2,MATCH(LEFT($B390,1),_312_Table2_ColumnLookup,0),FALSE)
+N("312"),
  IF(VALUE(LEFT($A390,3))=313,VLOOKUP(VALUE(MID($B390,2,1)),_313_Table2,MATCH(MID($B390,1,1),_313_Table2_ColumnLookup,0),FALSE)
+N("313"),
  IF(AND(VALUE(LEFT($A390,3))=314,LEN($B390)=3),VLOOKUP(VALUE(MID($B390,2,2)),_314_Table2,MATCH(MID($B390,1,1),_314_Table2_ColumnLookup,0),FALSE),
  IF(VALUE(LEFT($A390,3))=314,VLOOKUP(VALUE(MID($B390,2,1)),_314_Table2,MATCH(MID($B390,1,1),_314_Table2_ColumnLookup,0),FALSE)
+N("314"),
""))))))))))))))))))))))))</f>
        <v>#NAME?</v>
      </c>
      <c r="F390" s="238" t="e">
        <f>IF(AND(VALUE(LEFT($A390,3))=309,LEN($B390)=3),VLOOKUP(VALUE(MID($B390,2,2)),_309_Table3,MATCH(MID($B390,1,1),_309_Table3_ColumnLookup,0),FALSE),
  IF($C390="309 LCR SummaryA",OneYearSCR,IF($C390="309 LCR SummaryB",UltimateSCR,IF(VALUE(LEFT($A390,3))=309,VLOOKUP(VALUE(MID($B390,2,1)),_309_Table3,MATCH(MID($B390,1,1),_309_Table3_ColumnLookup,0),FALSE)
+N("309"),
  IF(VALUE(LEFT($A390,3))=310,VLOOKUP(VALUE(MID($B390,2,1)),_310_Table3,MATCH(MID($B390,1,1),_310_Table3_ColumnLookup,0),FALSE)
+N("310"),
  IF(AND(VALUE(LEFT($A390,3))=311,LEN($I390)=4),VLOOKUP($I390,_311_Table3,MATCH($B390,_311_Table3_ColumnLookup,0),FALSE),
  IF(AND(VALUE(LEFT($A390,3))=311,OR($B390="I2",$B390="J2",$B390="K2",$B390="L2")),VLOOKUP('311'!$G$58,_311_Table3,MATCH(MID($B390,1,1),_311_Table3_ColumnLookup,0),FALSE),
  IF(AND(VALUE(LEFT($A390,3))=311,RIGHT($B390,5)="Total"),VLOOKUP('311'!$G$59,_311_Table3,MATCH(MID($B390,1,1),_311_Table3_ColumnLookup,0),FALSE),
  IF(VALUE(LEFT($A390,3))=311,VLOOKUP(VALUE(MID($B390,2,1)),_311_Table3,MATCH(MID($B390,1,1),_311_Table3_ColumnLookup,0),FALSE)
+N("311"),
  IF(AND(VALUE(LEFT($A390,3))=312,LEFT($G390,10)="Unincepted",$B390="G "),VLOOKUP(" ULO",_312_Table3,MATCH('312'!$N$16,_312_Table3_ColumnLookup,0),FALSE),
  IF(AND(VALUE(LEFT($A390,3))=312,LEFT($G390,10)="Unincepted",$B390="O "),VLOOKUP(" ULO",_312_Table3,MATCH('312'!$V$16,_312_Table3_ColumnLookup,0),FALSE),
  IF(AND(VALUE(LEFT($A390,3))=312,LEFT($G390,10)="Unincepted",$B390="Q "),VLOOKUP(" ULO",_312_Table3,MATCH('312'!$X$16,_312_Table3_ColumnLookup,0),FALSE),
  IF(AND(VALUE(LEFT($A390,3))=312,LEFT($G390,10)="Unincepted"),VLOOKUP(" ULO",_312_Table3,MATCH(LEFT($B390,1),_312_Table3_ColumnLookup,0),FALSE),
  IF(AND(VALUE(LEFT($A390,3))=312,LEFT($G390,5)="Total",$B390="G "),VLOOKUP('312'!$F$80,_312_Table3,MATCH('312'!$N$16,_312_Table3_ColumnLookup,0),FALSE),
  IF(AND(VALUE(LEFT($A390,3))=312,LEFT($G390,5)="Total",$B390="O "),VLOOKUP('312'!$F$80,_312_Table3,MATCH('312'!$V$16,_312_Table3_ColumnLookup,0),FALSE),
  IF(AND(VALUE(LEFT($A390,3))=312,LEFT($G390,5)="Total",$B390="Q "),VLOOKUP('312'!$F$80,_312_Table3,MATCH('312'!$X$16,_312_Table3_ColumnLookup,0),FALSE),
  IF(AND(VALUE(LEFT($A390,3))=312,LEFT($G390,5)="Total"),VLOOKUP('312'!$F$80,_312_Table3,MATCH(LEFT($B390,1),_312_Table3_ColumnLookup,0),FALSE),
  IF(AND(VALUE(LEFT($A390,3))=312,LEN($I390)=4,$B390="G"),VLOOKUP($I390,_312_Table3,MATCH('312'!$N$16,_312_Table3_ColumnLookup,0),FALSE),
  IF(AND(VALUE(LEFT($A390,3))=312,LEN($I390)=4,$B390="O"),VLOOKUP($I390,_312_Table3,MATCH('312'!$V$16,_312_Table3_ColumnLookup,0),FALSE),
  IF(AND(VALUE(LEFT($A390,3))=312,LEN($I390)=4,$B390="Q"),VLOOKUP($I390,_312_Table3,MATCH('312'!$X$16,_312_Table3_ColumnLookup,0),FALSE),
  IF(AND(VALUE(LEFT($A390,3))=312,LEN($I390)=4),VLOOKUP($I390,_312_Table3,MATCH(LEFT($B390,1),_312_Table3_ColumnLookup,0),FALSE)
+N("312"),
  IF(VALUE(LEFT($A390,3))=313,VLOOKUP(VALUE(MID($B390,2,1)),_313_Table3,MATCH(MID($B390,1,1),_313_Table3_ColumnLookup,0),FALSE)
+N("313"),
  IF(AND(VALUE(LEFT($A390,3))=314,LEN($B390)=3),VLOOKUP(VALUE(MID($B390,2,2)),_314_Table3,MATCH(MID($B390,1,1),_314_Table3_ColumnLookup,0),FALSE),
  IF(VALUE(LEFT($A390,3))=314,VLOOKUP(VALUE(MID($B390,2,1)),_314_Table3,MATCH(MID($B390,1,1),_314_Table3_ColumnLookup,0),FALSE)
+N("314"),
""))))))))))))))))))))))))</f>
        <v>#NAME?</v>
      </c>
      <c r="G390" t="s">
        <v>1158</v>
      </c>
      <c r="H390" s="321">
        <f>IFERROR(
IF(ISERROR($D390)=FALSE,$D390,IF(ISERROR($E390)=FALSE,$E390,IF(ISERROR($F390)=FALSE,$F390
+N("012 checkboxes"),
IF(
IF(OR(LEFT($A390,9)="Syndicate",LEFT($A390,12)="NewSyndicate"),VLOOKUP($A390,'012'!$J:$ZW,MATCH("Link to button",'012'!$J$1:$ZW$1,0),0)
+N("309 checkbox"),
IF($C390="309 LCR Summary0",VLOOKUP("Notes990",'309'!$P:$ZZ,MATCH("Link to button",'309'!$P$1:$ZZ$1,0),0)
+N("313 checkboxes"),
IF($C390="313 Financial Information0LcmVsScr",IF($C390="309 LCR Summary0",VLOOKUP("LcmVsScr",'309'!$N:$ZZ,MATCH("Link to button",'309'!$N$1:$ZZ$1,0),0),
IF($C390="313 Financial Information0LcrDocAttached",IF($C390="309 LCR Summary0",VLOOKUP("LcrDocAttached",'309'!$N:$ZZ,MATCH("Link to button",'309'!$N$1:$ZZ$1,0),
0)))))))=1,TRUE,FALSE)
))),"")</f>
        <v>0</v>
      </c>
      <c r="I390">
        <v>2000</v>
      </c>
    </row>
    <row r="391" spans="1:9" customFormat="1">
      <c r="A391" s="237" t="str">
        <f>VLOOKUP($G391,CSVLookups!$B:$R,MATCH(A$1,CSVLookups!$B$1:$R$1,0),FALSE)</f>
        <v>312 Projected Solvency II Technical Provisions at Time Zero</v>
      </c>
      <c r="B391" s="237" t="str">
        <f>VLOOKUP($G391,CSVLookups!$B:$R,MATCH(B$1,CSVLookups!$B$1:$R$1,0),FALSE)</f>
        <v>N</v>
      </c>
      <c r="C391" s="238" t="str">
        <f t="shared" si="6"/>
        <v>312 Projected Solvency II Technical Provisions at Time ZeroN2000</v>
      </c>
      <c r="D391" s="238">
        <f>IF(AND(VALUE(LEFT($A391,3))=309,LEN($B391)=3),VLOOKUP(VALUE(MID($B391,2,2)),_309_Table1,MATCH(MID($B391,1,1),_309_Table1_ColumnLookup,0),FALSE),
  IF($C391="309 LCR SummaryA",OneYearSCR,IF($C391="309 LCR SummaryB",UltimateSCR,IF(VALUE(LEFT($A391,3))=309,VLOOKUP(VALUE(MID($B391,2,1)),_309_Table1,MATCH(MID($B391,1,1),_309_Table1_ColumnLookup,0),FALSE)
+N("309"),
  IF(VALUE(LEFT($A391,3))=310,VLOOKUP(VALUE(MID($B391,2,1)),_310_Table1,MATCH(MID($B391,1,1),_310_Table1_ColumnLookup,0),FALSE)
+N("310"),
  IF(AND(VALUE(LEFT($A391,3))=311,LEN($I391)=4),VLOOKUP($I391,_311_Table1,MATCH($B391,_311_Table1_ColumnLookup,0),FALSE),
  IF(AND(VALUE(LEFT($A391,3))=311,OR($B391="I2",$B391="J2",$B391="K2",$B391="L2")),VLOOKUP('311'!$G$58,_311_Table1,MATCH(MID($B391,1,1),_311_Table1_ColumnLookup,0),FALSE),
  IF(AND(VALUE(LEFT($A391,3))=311,RIGHT($B391,5)="Total"),VLOOKUP('311'!$G$59,_311_Table1,MATCH(MID($B391,1,1),_311_Table1_ColumnLookup,0),FALSE),
  IF(VALUE(LEFT($A391,3))=311,VLOOKUP(VALUE(MID($B391,2,1)),_311_Table1,MATCH(MID($B391,1,1),_311_Table1_ColumnLookup,0),FALSE)
+N("311"),
  IF(AND(VALUE(LEFT($A391,3))=312,LEFT($G391,10)="Unincepted",$B391="G "),VLOOKUP(" ULO",_312_Table1,MATCH('312'!$N$16,_312_Table1_ColumnLookup,0),FALSE),
  IF(AND(VALUE(LEFT($A391,3))=312,LEFT($G391,10)="Unincepted",$B391="O "),VLOOKUP(" ULO",_312_Table1,MATCH('312'!$V$16,_312_Table1_ColumnLookup,0),FALSE),
  IF(AND(VALUE(LEFT($A391,3))=312,LEFT($G391,10)="Unincepted",$B391="Q "),VLOOKUP(" ULO",_312_Table1,MATCH('312'!$X$16,_312_Table1_ColumnLookup,0),FALSE),
  IF(AND(VALUE(LEFT($A391,3))=312,LEFT($G391,10)="Unincepted"),VLOOKUP(" ULO",_312_Table1,MATCH(LEFT($B391,1),_312_Table1_ColumnLookup,0),FALSE),
  IF(AND(VALUE(LEFT($A391,3))=312,LEFT($G391,5)="Total",$B391="G "),VLOOKUP('312'!$F$80,_312_Table1,MATCH('312'!$N$16,_312_Table1_ColumnLookup,0),FALSE),
  IF(AND(VALUE(LEFT($A391,3))=312,LEFT($G391,5)="Total",$B391="O "),VLOOKUP('312'!$F$80,_312_Table1,MATCH('312'!$V$16,_312_Table1_ColumnLookup,0),FALSE),
  IF(AND(VALUE(LEFT($A391,3))=312,LEFT($G391,5)="Total",$B391="Q "),VLOOKUP('312'!$F$80,_312_Table1,MATCH('312'!$X$16,_312_Table1_ColumnLookup,0),FALSE),
  IF(AND(VALUE(LEFT($A391,3))=312,LEFT($G391,5)="Total"),VLOOKUP('312'!$F$80,_312_Table1,MATCH(LEFT($B391,1),_312_Table1_ColumnLookup,0),FALSE),
  IF(AND(VALUE(LEFT($A391,3))=312,LEN($I391)=4,$B391="G"),VLOOKUP($I391,_312_Table1,MATCH('312'!$N$16,_312_Table1_ColumnLookup,0),FALSE),
  IF(AND(VALUE(LEFT($A391,3))=312,LEN($I391)=4,$B391="O"),VLOOKUP($I391,_312_Table1,MATCH('312'!$V$16,_312_Table1_ColumnLookup,0),FALSE),
  IF(AND(VALUE(LEFT($A391,3))=312,LEN($I391)=4,$B391="Q"),VLOOKUP($I391,_312_Table1,MATCH('312'!$X$16,_312_Table1_ColumnLookup,0),FALSE),
  IF(AND(VALUE(LEFT($A391,3))=312,LEN($I391)=4),VLOOKUP($I391,_312_Table1,MATCH(LEFT($B391,1),_312_Table1_ColumnLookup,0),FALSE)
+N("312"),
  IF(VALUE(LEFT($A391,3))=313,VLOOKUP(VALUE(MID($B391,2,1)),_313_Table1,MATCH(MID($B391,1,1),_313_Table1_ColumnLookup,0),FALSE)
+N("313"),
  IF(AND(VALUE(LEFT($A391,3))=314,LEN($B391)=3),VLOOKUP(VALUE(MID($B391,2,2)),_314_Table1,MATCH(MID($B391,1,1),_314_Table1_ColumnLookup,0),FALSE),
  IF(VALUE(LEFT($A391,3))=314,VLOOKUP(VALUE(MID($B391,2,1)),_314_Table1,MATCH(MID($B391,1,1),_314_Table1_ColumnLookup,0),FALSE)
+N("314"),
""))))))))))))))))))))))))</f>
        <v>0</v>
      </c>
      <c r="E391" s="238" t="e">
        <f>IF(AND(VALUE(LEFT($A391,3))=309,LEN($B391)=3),VLOOKUP(VALUE(MID($B391,2,2)),_309_Table2,MATCH(MID($B391,1,1),_309_Table2_ColumnLookup,0),FALSE),
  IF($C391="309 LCR SummaryA",OneYearSCR,IF($C391="309 LCR SummaryB",UltimateSCR,IF(VALUE(LEFT($A391,3))=309,VLOOKUP(VALUE(MID($B391,2,1)),_309_Table2,MATCH(MID($B391,1,1),_309_Table2_ColumnLookup,0),FALSE)
+N("309"),
  IF(VALUE(LEFT($A391,3))=310,VLOOKUP(VALUE(MID($B391,2,1)),_310_Table2,MATCH(MID($B391,1,1),_310_Table2_ColumnLookup,0),FALSE)
+N("310"),
  IF(AND(VALUE(LEFT($A391,3))=311,LEN($I391)=4),VLOOKUP($I391,_311_Table2,MATCH($B391,_311_Table2_ColumnLookup,0),FALSE),
  IF(AND(VALUE(LEFT($A391,3))=311,OR($B391="I2",$B391="J2",$B391="K2",$B391="L2")),VLOOKUP('311'!$G$58,_311_Table2,MATCH(MID($B391,1,1),_311_Table2_ColumnLookup,0),FALSE),
  IF(AND(VALUE(LEFT($A391,3))=311,RIGHT($B391,5)="Total"),VLOOKUP('311'!$G$59,_311_Table2,MATCH(MID($B391,1,1),_311_Table2_ColumnLookup,0),FALSE),
  IF(VALUE(LEFT($A391,3))=311,VLOOKUP(VALUE(MID($B391,2,1)),_311_Table2,MATCH(MID($B391,1,1),_311_Table2_ColumnLookup,0),FALSE)
+N("311"),
  IF(AND(VALUE(LEFT($A391,3))=312,LEFT($G391,10)="Unincepted",$B391="G "),VLOOKUP(" ULO",_312_Table2,MATCH('312'!$N$16,_312_Table2_ColumnLookup,0),FALSE),
  IF(AND(VALUE(LEFT($A391,3))=312,LEFT($G391,10)="Unincepted",$B391="O "),VLOOKUP(" ULO",_312_Table2,MATCH('312'!$V$16,_312_Table2_ColumnLookup,0),FALSE),
  IF(AND(VALUE(LEFT($A391,3))=312,LEFT($G391,10)="Unincepted",$B391="Q "),VLOOKUP(" ULO",_312_Table2,MATCH('312'!$X$16,_312_Table2_ColumnLookup,0),FALSE),
  IF(AND(VALUE(LEFT($A391,3))=312,LEFT($G391,10)="Unincepted"),VLOOKUP(" ULO",_312_Table2,MATCH(LEFT($B391,1),_312_Table2_ColumnLookup,0),FALSE),
  IF(AND(VALUE(LEFT($A391,3))=312,LEFT($G391,5)="Total",$B391="G "),VLOOKUP('312'!$F$80,_312_Table2,MATCH('312'!$N$16,_312_Table2_ColumnLookup,0),FALSE),
  IF(AND(VALUE(LEFT($A391,3))=312,LEFT($G391,5)="Total",$B391="O "),VLOOKUP('312'!$F$80,_312_Table2,MATCH('312'!$V$16,_312_Table2_ColumnLookup,0),FALSE),
  IF(AND(VALUE(LEFT($A391,3))=312,LEFT($G391,5)="Total",$B391="Q "),VLOOKUP('312'!$F$80,_312_Table2,MATCH('312'!$X$16,_312_Table2_ColumnLookup,0),FALSE),
  IF(AND(VALUE(LEFT($A391,3))=312,LEFT($G391,5)="Total"),VLOOKUP('312'!$F$80,_312_Table2,MATCH(LEFT($B391,1),_312_Table2_ColumnLookup,0),FALSE),
  IF(AND(VALUE(LEFT($A391,3))=312,LEN($I391)=4,$B391="G"),VLOOKUP($I391,_312_Table2,MATCH('312'!$N$16,_312_Table2_ColumnLookup,0),FALSE),
  IF(AND(VALUE(LEFT($A391,3))=312,LEN($I391)=4,$B391="O"),VLOOKUP($I391,_312_Table2,MATCH('312'!$V$16,_312_Table2_ColumnLookup,0),FALSE),
  IF(AND(VALUE(LEFT($A391,3))=312,LEN($I391)=4,$B391="Q"),VLOOKUP($I391,_312_Table2,MATCH('312'!$X$16,_312_Table2_ColumnLookup,0),FALSE),
  IF(AND(VALUE(LEFT($A391,3))=312,LEN($I391)=4),VLOOKUP($I391,_312_Table2,MATCH(LEFT($B391,1),_312_Table2_ColumnLookup,0),FALSE)
+N("312"),
  IF(VALUE(LEFT($A391,3))=313,VLOOKUP(VALUE(MID($B391,2,1)),_313_Table2,MATCH(MID($B391,1,1),_313_Table2_ColumnLookup,0),FALSE)
+N("313"),
  IF(AND(VALUE(LEFT($A391,3))=314,LEN($B391)=3),VLOOKUP(VALUE(MID($B391,2,2)),_314_Table2,MATCH(MID($B391,1,1),_314_Table2_ColumnLookup,0),FALSE),
  IF(VALUE(LEFT($A391,3))=314,VLOOKUP(VALUE(MID($B391,2,1)),_314_Table2,MATCH(MID($B391,1,1),_314_Table2_ColumnLookup,0),FALSE)
+N("314"),
""))))))))))))))))))))))))</f>
        <v>#NAME?</v>
      </c>
      <c r="F391" s="238" t="e">
        <f>IF(AND(VALUE(LEFT($A391,3))=309,LEN($B391)=3),VLOOKUP(VALUE(MID($B391,2,2)),_309_Table3,MATCH(MID($B391,1,1),_309_Table3_ColumnLookup,0),FALSE),
  IF($C391="309 LCR SummaryA",OneYearSCR,IF($C391="309 LCR SummaryB",UltimateSCR,IF(VALUE(LEFT($A391,3))=309,VLOOKUP(VALUE(MID($B391,2,1)),_309_Table3,MATCH(MID($B391,1,1),_309_Table3_ColumnLookup,0),FALSE)
+N("309"),
  IF(VALUE(LEFT($A391,3))=310,VLOOKUP(VALUE(MID($B391,2,1)),_310_Table3,MATCH(MID($B391,1,1),_310_Table3_ColumnLookup,0),FALSE)
+N("310"),
  IF(AND(VALUE(LEFT($A391,3))=311,LEN($I391)=4),VLOOKUP($I391,_311_Table3,MATCH($B391,_311_Table3_ColumnLookup,0),FALSE),
  IF(AND(VALUE(LEFT($A391,3))=311,OR($B391="I2",$B391="J2",$B391="K2",$B391="L2")),VLOOKUP('311'!$G$58,_311_Table3,MATCH(MID($B391,1,1),_311_Table3_ColumnLookup,0),FALSE),
  IF(AND(VALUE(LEFT($A391,3))=311,RIGHT($B391,5)="Total"),VLOOKUP('311'!$G$59,_311_Table3,MATCH(MID($B391,1,1),_311_Table3_ColumnLookup,0),FALSE),
  IF(VALUE(LEFT($A391,3))=311,VLOOKUP(VALUE(MID($B391,2,1)),_311_Table3,MATCH(MID($B391,1,1),_311_Table3_ColumnLookup,0),FALSE)
+N("311"),
  IF(AND(VALUE(LEFT($A391,3))=312,LEFT($G391,10)="Unincepted",$B391="G "),VLOOKUP(" ULO",_312_Table3,MATCH('312'!$N$16,_312_Table3_ColumnLookup,0),FALSE),
  IF(AND(VALUE(LEFT($A391,3))=312,LEFT($G391,10)="Unincepted",$B391="O "),VLOOKUP(" ULO",_312_Table3,MATCH('312'!$V$16,_312_Table3_ColumnLookup,0),FALSE),
  IF(AND(VALUE(LEFT($A391,3))=312,LEFT($G391,10)="Unincepted",$B391="Q "),VLOOKUP(" ULO",_312_Table3,MATCH('312'!$X$16,_312_Table3_ColumnLookup,0),FALSE),
  IF(AND(VALUE(LEFT($A391,3))=312,LEFT($G391,10)="Unincepted"),VLOOKUP(" ULO",_312_Table3,MATCH(LEFT($B391,1),_312_Table3_ColumnLookup,0),FALSE),
  IF(AND(VALUE(LEFT($A391,3))=312,LEFT($G391,5)="Total",$B391="G "),VLOOKUP('312'!$F$80,_312_Table3,MATCH('312'!$N$16,_312_Table3_ColumnLookup,0),FALSE),
  IF(AND(VALUE(LEFT($A391,3))=312,LEFT($G391,5)="Total",$B391="O "),VLOOKUP('312'!$F$80,_312_Table3,MATCH('312'!$V$16,_312_Table3_ColumnLookup,0),FALSE),
  IF(AND(VALUE(LEFT($A391,3))=312,LEFT($G391,5)="Total",$B391="Q "),VLOOKUP('312'!$F$80,_312_Table3,MATCH('312'!$X$16,_312_Table3_ColumnLookup,0),FALSE),
  IF(AND(VALUE(LEFT($A391,3))=312,LEFT($G391,5)="Total"),VLOOKUP('312'!$F$80,_312_Table3,MATCH(LEFT($B391,1),_312_Table3_ColumnLookup,0),FALSE),
  IF(AND(VALUE(LEFT($A391,3))=312,LEN($I391)=4,$B391="G"),VLOOKUP($I391,_312_Table3,MATCH('312'!$N$16,_312_Table3_ColumnLookup,0),FALSE),
  IF(AND(VALUE(LEFT($A391,3))=312,LEN($I391)=4,$B391="O"),VLOOKUP($I391,_312_Table3,MATCH('312'!$V$16,_312_Table3_ColumnLookup,0),FALSE),
  IF(AND(VALUE(LEFT($A391,3))=312,LEN($I391)=4,$B391="Q"),VLOOKUP($I391,_312_Table3,MATCH('312'!$X$16,_312_Table3_ColumnLookup,0),FALSE),
  IF(AND(VALUE(LEFT($A391,3))=312,LEN($I391)=4),VLOOKUP($I391,_312_Table3,MATCH(LEFT($B391,1),_312_Table3_ColumnLookup,0),FALSE)
+N("312"),
  IF(VALUE(LEFT($A391,3))=313,VLOOKUP(VALUE(MID($B391,2,1)),_313_Table3,MATCH(MID($B391,1,1),_313_Table3_ColumnLookup,0),FALSE)
+N("313"),
  IF(AND(VALUE(LEFT($A391,3))=314,LEN($B391)=3),VLOOKUP(VALUE(MID($B391,2,2)),_314_Table3,MATCH(MID($B391,1,1),_314_Table3_ColumnLookup,0),FALSE),
  IF(VALUE(LEFT($A391,3))=314,VLOOKUP(VALUE(MID($B391,2,1)),_314_Table3,MATCH(MID($B391,1,1),_314_Table3_ColumnLookup,0),FALSE)
+N("314"),
""))))))))))))))))))))))))</f>
        <v>#NAME?</v>
      </c>
      <c r="G391" t="s">
        <v>1160</v>
      </c>
      <c r="H391" s="321">
        <f>IFERROR(
IF(ISERROR($D391)=FALSE,$D391,IF(ISERROR($E391)=FALSE,$E391,IF(ISERROR($F391)=FALSE,$F391
+N("012 checkboxes"),
IF(
IF(OR(LEFT($A391,9)="Syndicate",LEFT($A391,12)="NewSyndicate"),VLOOKUP($A391,'012'!$J:$ZW,MATCH("Link to button",'012'!$J$1:$ZW$1,0),0)
+N("309 checkbox"),
IF($C391="309 LCR Summary0",VLOOKUP("Notes990",'309'!$P:$ZZ,MATCH("Link to button",'309'!$P$1:$ZZ$1,0),0)
+N("313 checkboxes"),
IF($C391="313 Financial Information0LcmVsScr",IF($C391="309 LCR Summary0",VLOOKUP("LcmVsScr",'309'!$N:$ZZ,MATCH("Link to button",'309'!$N$1:$ZZ$1,0),0),
IF($C391="313 Financial Information0LcrDocAttached",IF($C391="309 LCR Summary0",VLOOKUP("LcrDocAttached",'309'!$N:$ZZ,MATCH("Link to button",'309'!$N$1:$ZZ$1,0),
0)))))))=1,TRUE,FALSE)
))),"")</f>
        <v>0</v>
      </c>
      <c r="I391">
        <v>2000</v>
      </c>
    </row>
    <row r="392" spans="1:9" customFormat="1">
      <c r="A392" s="237" t="str">
        <f>VLOOKUP($G392,CSVLookups!$B:$R,MATCH(A$1,CSVLookups!$B$1:$R$1,0),FALSE)</f>
        <v>312 Projected Solvency II Technical Provisions at Time Zero</v>
      </c>
      <c r="B392" s="237" t="str">
        <f>VLOOKUP($G392,CSVLookups!$B:$R,MATCH(B$1,CSVLookups!$B$1:$R$1,0),FALSE)</f>
        <v>O</v>
      </c>
      <c r="C392" s="238" t="str">
        <f t="shared" si="6"/>
        <v>312 Projected Solvency II Technical Provisions at Time ZeroO2000</v>
      </c>
      <c r="D392" s="238">
        <f>IF(AND(VALUE(LEFT($A392,3))=309,LEN($B392)=3),VLOOKUP(VALUE(MID($B392,2,2)),_309_Table1,MATCH(MID($B392,1,1),_309_Table1_ColumnLookup,0),FALSE),
  IF($C392="309 LCR SummaryA",OneYearSCR,IF($C392="309 LCR SummaryB",UltimateSCR,IF(VALUE(LEFT($A392,3))=309,VLOOKUP(VALUE(MID($B392,2,1)),_309_Table1,MATCH(MID($B392,1,1),_309_Table1_ColumnLookup,0),FALSE)
+N("309"),
  IF(VALUE(LEFT($A392,3))=310,VLOOKUP(VALUE(MID($B392,2,1)),_310_Table1,MATCH(MID($B392,1,1),_310_Table1_ColumnLookup,0),FALSE)
+N("310"),
  IF(AND(VALUE(LEFT($A392,3))=311,LEN($I392)=4),VLOOKUP($I392,_311_Table1,MATCH($B392,_311_Table1_ColumnLookup,0),FALSE),
  IF(AND(VALUE(LEFT($A392,3))=311,OR($B392="I2",$B392="J2",$B392="K2",$B392="L2")),VLOOKUP('311'!$G$58,_311_Table1,MATCH(MID($B392,1,1),_311_Table1_ColumnLookup,0),FALSE),
  IF(AND(VALUE(LEFT($A392,3))=311,RIGHT($B392,5)="Total"),VLOOKUP('311'!$G$59,_311_Table1,MATCH(MID($B392,1,1),_311_Table1_ColumnLookup,0),FALSE),
  IF(VALUE(LEFT($A392,3))=311,VLOOKUP(VALUE(MID($B392,2,1)),_311_Table1,MATCH(MID($B392,1,1),_311_Table1_ColumnLookup,0),FALSE)
+N("311"),
  IF(AND(VALUE(LEFT($A392,3))=312,LEFT($G392,10)="Unincepted",$B392="G "),VLOOKUP(" ULO",_312_Table1,MATCH('312'!$N$16,_312_Table1_ColumnLookup,0),FALSE),
  IF(AND(VALUE(LEFT($A392,3))=312,LEFT($G392,10)="Unincepted",$B392="O "),VLOOKUP(" ULO",_312_Table1,MATCH('312'!$V$16,_312_Table1_ColumnLookup,0),FALSE),
  IF(AND(VALUE(LEFT($A392,3))=312,LEFT($G392,10)="Unincepted",$B392="Q "),VLOOKUP(" ULO",_312_Table1,MATCH('312'!$X$16,_312_Table1_ColumnLookup,0),FALSE),
  IF(AND(VALUE(LEFT($A392,3))=312,LEFT($G392,10)="Unincepted"),VLOOKUP(" ULO",_312_Table1,MATCH(LEFT($B392,1),_312_Table1_ColumnLookup,0),FALSE),
  IF(AND(VALUE(LEFT($A392,3))=312,LEFT($G392,5)="Total",$B392="G "),VLOOKUP('312'!$F$80,_312_Table1,MATCH('312'!$N$16,_312_Table1_ColumnLookup,0),FALSE),
  IF(AND(VALUE(LEFT($A392,3))=312,LEFT($G392,5)="Total",$B392="O "),VLOOKUP('312'!$F$80,_312_Table1,MATCH('312'!$V$16,_312_Table1_ColumnLookup,0),FALSE),
  IF(AND(VALUE(LEFT($A392,3))=312,LEFT($G392,5)="Total",$B392="Q "),VLOOKUP('312'!$F$80,_312_Table1,MATCH('312'!$X$16,_312_Table1_ColumnLookup,0),FALSE),
  IF(AND(VALUE(LEFT($A392,3))=312,LEFT($G392,5)="Total"),VLOOKUP('312'!$F$80,_312_Table1,MATCH(LEFT($B392,1),_312_Table1_ColumnLookup,0),FALSE),
  IF(AND(VALUE(LEFT($A392,3))=312,LEN($I392)=4,$B392="G"),VLOOKUP($I392,_312_Table1,MATCH('312'!$N$16,_312_Table1_ColumnLookup,0),FALSE),
  IF(AND(VALUE(LEFT($A392,3))=312,LEN($I392)=4,$B392="O"),VLOOKUP($I392,_312_Table1,MATCH('312'!$V$16,_312_Table1_ColumnLookup,0),FALSE),
  IF(AND(VALUE(LEFT($A392,3))=312,LEN($I392)=4,$B392="Q"),VLOOKUP($I392,_312_Table1,MATCH('312'!$X$16,_312_Table1_ColumnLookup,0),FALSE),
  IF(AND(VALUE(LEFT($A392,3))=312,LEN($I392)=4),VLOOKUP($I392,_312_Table1,MATCH(LEFT($B392,1),_312_Table1_ColumnLookup,0),FALSE)
+N("312"),
  IF(VALUE(LEFT($A392,3))=313,VLOOKUP(VALUE(MID($B392,2,1)),_313_Table1,MATCH(MID($B392,1,1),_313_Table1_ColumnLookup,0),FALSE)
+N("313"),
  IF(AND(VALUE(LEFT($A392,3))=314,LEN($B392)=3),VLOOKUP(VALUE(MID($B392,2,2)),_314_Table1,MATCH(MID($B392,1,1),_314_Table1_ColumnLookup,0),FALSE),
  IF(VALUE(LEFT($A392,3))=314,VLOOKUP(VALUE(MID($B392,2,1)),_314_Table1,MATCH(MID($B392,1,1),_314_Table1_ColumnLookup,0),FALSE)
+N("314"),
""))))))))))))))))))))))))</f>
        <v>0</v>
      </c>
      <c r="E392" s="238" t="e">
        <f>IF(AND(VALUE(LEFT($A392,3))=309,LEN($B392)=3),VLOOKUP(VALUE(MID($B392,2,2)),_309_Table2,MATCH(MID($B392,1,1),_309_Table2_ColumnLookup,0),FALSE),
  IF($C392="309 LCR SummaryA",OneYearSCR,IF($C392="309 LCR SummaryB",UltimateSCR,IF(VALUE(LEFT($A392,3))=309,VLOOKUP(VALUE(MID($B392,2,1)),_309_Table2,MATCH(MID($B392,1,1),_309_Table2_ColumnLookup,0),FALSE)
+N("309"),
  IF(VALUE(LEFT($A392,3))=310,VLOOKUP(VALUE(MID($B392,2,1)),_310_Table2,MATCH(MID($B392,1,1),_310_Table2_ColumnLookup,0),FALSE)
+N("310"),
  IF(AND(VALUE(LEFT($A392,3))=311,LEN($I392)=4),VLOOKUP($I392,_311_Table2,MATCH($B392,_311_Table2_ColumnLookup,0),FALSE),
  IF(AND(VALUE(LEFT($A392,3))=311,OR($B392="I2",$B392="J2",$B392="K2",$B392="L2")),VLOOKUP('311'!$G$58,_311_Table2,MATCH(MID($B392,1,1),_311_Table2_ColumnLookup,0),FALSE),
  IF(AND(VALUE(LEFT($A392,3))=311,RIGHT($B392,5)="Total"),VLOOKUP('311'!$G$59,_311_Table2,MATCH(MID($B392,1,1),_311_Table2_ColumnLookup,0),FALSE),
  IF(VALUE(LEFT($A392,3))=311,VLOOKUP(VALUE(MID($B392,2,1)),_311_Table2,MATCH(MID($B392,1,1),_311_Table2_ColumnLookup,0),FALSE)
+N("311"),
  IF(AND(VALUE(LEFT($A392,3))=312,LEFT($G392,10)="Unincepted",$B392="G "),VLOOKUP(" ULO",_312_Table2,MATCH('312'!$N$16,_312_Table2_ColumnLookup,0),FALSE),
  IF(AND(VALUE(LEFT($A392,3))=312,LEFT($G392,10)="Unincepted",$B392="O "),VLOOKUP(" ULO",_312_Table2,MATCH('312'!$V$16,_312_Table2_ColumnLookup,0),FALSE),
  IF(AND(VALUE(LEFT($A392,3))=312,LEFT($G392,10)="Unincepted",$B392="Q "),VLOOKUP(" ULO",_312_Table2,MATCH('312'!$X$16,_312_Table2_ColumnLookup,0),FALSE),
  IF(AND(VALUE(LEFT($A392,3))=312,LEFT($G392,10)="Unincepted"),VLOOKUP(" ULO",_312_Table2,MATCH(LEFT($B392,1),_312_Table2_ColumnLookup,0),FALSE),
  IF(AND(VALUE(LEFT($A392,3))=312,LEFT($G392,5)="Total",$B392="G "),VLOOKUP('312'!$F$80,_312_Table2,MATCH('312'!$N$16,_312_Table2_ColumnLookup,0),FALSE),
  IF(AND(VALUE(LEFT($A392,3))=312,LEFT($G392,5)="Total",$B392="O "),VLOOKUP('312'!$F$80,_312_Table2,MATCH('312'!$V$16,_312_Table2_ColumnLookup,0),FALSE),
  IF(AND(VALUE(LEFT($A392,3))=312,LEFT($G392,5)="Total",$B392="Q "),VLOOKUP('312'!$F$80,_312_Table2,MATCH('312'!$X$16,_312_Table2_ColumnLookup,0),FALSE),
  IF(AND(VALUE(LEFT($A392,3))=312,LEFT($G392,5)="Total"),VLOOKUP('312'!$F$80,_312_Table2,MATCH(LEFT($B392,1),_312_Table2_ColumnLookup,0),FALSE),
  IF(AND(VALUE(LEFT($A392,3))=312,LEN($I392)=4,$B392="G"),VLOOKUP($I392,_312_Table2,MATCH('312'!$N$16,_312_Table2_ColumnLookup,0),FALSE),
  IF(AND(VALUE(LEFT($A392,3))=312,LEN($I392)=4,$B392="O"),VLOOKUP($I392,_312_Table2,MATCH('312'!$V$16,_312_Table2_ColumnLookup,0),FALSE),
  IF(AND(VALUE(LEFT($A392,3))=312,LEN($I392)=4,$B392="Q"),VLOOKUP($I392,_312_Table2,MATCH('312'!$X$16,_312_Table2_ColumnLookup,0),FALSE),
  IF(AND(VALUE(LEFT($A392,3))=312,LEN($I392)=4),VLOOKUP($I392,_312_Table2,MATCH(LEFT($B392,1),_312_Table2_ColumnLookup,0),FALSE)
+N("312"),
  IF(VALUE(LEFT($A392,3))=313,VLOOKUP(VALUE(MID($B392,2,1)),_313_Table2,MATCH(MID($B392,1,1),_313_Table2_ColumnLookup,0),FALSE)
+N("313"),
  IF(AND(VALUE(LEFT($A392,3))=314,LEN($B392)=3),VLOOKUP(VALUE(MID($B392,2,2)),_314_Table2,MATCH(MID($B392,1,1),_314_Table2_ColumnLookup,0),FALSE),
  IF(VALUE(LEFT($A392,3))=314,VLOOKUP(VALUE(MID($B392,2,1)),_314_Table2,MATCH(MID($B392,1,1),_314_Table2_ColumnLookup,0),FALSE)
+N("314"),
""))))))))))))))))))))))))</f>
        <v>#NAME?</v>
      </c>
      <c r="F392" s="238" t="e">
        <f>IF(AND(VALUE(LEFT($A392,3))=309,LEN($B392)=3),VLOOKUP(VALUE(MID($B392,2,2)),_309_Table3,MATCH(MID($B392,1,1),_309_Table3_ColumnLookup,0),FALSE),
  IF($C392="309 LCR SummaryA",OneYearSCR,IF($C392="309 LCR SummaryB",UltimateSCR,IF(VALUE(LEFT($A392,3))=309,VLOOKUP(VALUE(MID($B392,2,1)),_309_Table3,MATCH(MID($B392,1,1),_309_Table3_ColumnLookup,0),FALSE)
+N("309"),
  IF(VALUE(LEFT($A392,3))=310,VLOOKUP(VALUE(MID($B392,2,1)),_310_Table3,MATCH(MID($B392,1,1),_310_Table3_ColumnLookup,0),FALSE)
+N("310"),
  IF(AND(VALUE(LEFT($A392,3))=311,LEN($I392)=4),VLOOKUP($I392,_311_Table3,MATCH($B392,_311_Table3_ColumnLookup,0),FALSE),
  IF(AND(VALUE(LEFT($A392,3))=311,OR($B392="I2",$B392="J2",$B392="K2",$B392="L2")),VLOOKUP('311'!$G$58,_311_Table3,MATCH(MID($B392,1,1),_311_Table3_ColumnLookup,0),FALSE),
  IF(AND(VALUE(LEFT($A392,3))=311,RIGHT($B392,5)="Total"),VLOOKUP('311'!$G$59,_311_Table3,MATCH(MID($B392,1,1),_311_Table3_ColumnLookup,0),FALSE),
  IF(VALUE(LEFT($A392,3))=311,VLOOKUP(VALUE(MID($B392,2,1)),_311_Table3,MATCH(MID($B392,1,1),_311_Table3_ColumnLookup,0),FALSE)
+N("311"),
  IF(AND(VALUE(LEFT($A392,3))=312,LEFT($G392,10)="Unincepted",$B392="G "),VLOOKUP(" ULO",_312_Table3,MATCH('312'!$N$16,_312_Table3_ColumnLookup,0),FALSE),
  IF(AND(VALUE(LEFT($A392,3))=312,LEFT($G392,10)="Unincepted",$B392="O "),VLOOKUP(" ULO",_312_Table3,MATCH('312'!$V$16,_312_Table3_ColumnLookup,0),FALSE),
  IF(AND(VALUE(LEFT($A392,3))=312,LEFT($G392,10)="Unincepted",$B392="Q "),VLOOKUP(" ULO",_312_Table3,MATCH('312'!$X$16,_312_Table3_ColumnLookup,0),FALSE),
  IF(AND(VALUE(LEFT($A392,3))=312,LEFT($G392,10)="Unincepted"),VLOOKUP(" ULO",_312_Table3,MATCH(LEFT($B392,1),_312_Table3_ColumnLookup,0),FALSE),
  IF(AND(VALUE(LEFT($A392,3))=312,LEFT($G392,5)="Total",$B392="G "),VLOOKUP('312'!$F$80,_312_Table3,MATCH('312'!$N$16,_312_Table3_ColumnLookup,0),FALSE),
  IF(AND(VALUE(LEFT($A392,3))=312,LEFT($G392,5)="Total",$B392="O "),VLOOKUP('312'!$F$80,_312_Table3,MATCH('312'!$V$16,_312_Table3_ColumnLookup,0),FALSE),
  IF(AND(VALUE(LEFT($A392,3))=312,LEFT($G392,5)="Total",$B392="Q "),VLOOKUP('312'!$F$80,_312_Table3,MATCH('312'!$X$16,_312_Table3_ColumnLookup,0),FALSE),
  IF(AND(VALUE(LEFT($A392,3))=312,LEFT($G392,5)="Total"),VLOOKUP('312'!$F$80,_312_Table3,MATCH(LEFT($B392,1),_312_Table3_ColumnLookup,0),FALSE),
  IF(AND(VALUE(LEFT($A392,3))=312,LEN($I392)=4,$B392="G"),VLOOKUP($I392,_312_Table3,MATCH('312'!$N$16,_312_Table3_ColumnLookup,0),FALSE),
  IF(AND(VALUE(LEFT($A392,3))=312,LEN($I392)=4,$B392="O"),VLOOKUP($I392,_312_Table3,MATCH('312'!$V$16,_312_Table3_ColumnLookup,0),FALSE),
  IF(AND(VALUE(LEFT($A392,3))=312,LEN($I392)=4,$B392="Q"),VLOOKUP($I392,_312_Table3,MATCH('312'!$X$16,_312_Table3_ColumnLookup,0),FALSE),
  IF(AND(VALUE(LEFT($A392,3))=312,LEN($I392)=4),VLOOKUP($I392,_312_Table3,MATCH(LEFT($B392,1),_312_Table3_ColumnLookup,0),FALSE)
+N("312"),
  IF(VALUE(LEFT($A392,3))=313,VLOOKUP(VALUE(MID($B392,2,1)),_313_Table3,MATCH(MID($B392,1,1),_313_Table3_ColumnLookup,0),FALSE)
+N("313"),
  IF(AND(VALUE(LEFT($A392,3))=314,LEN($B392)=3),VLOOKUP(VALUE(MID($B392,2,2)),_314_Table3,MATCH(MID($B392,1,1),_314_Table3_ColumnLookup,0),FALSE),
  IF(VALUE(LEFT($A392,3))=314,VLOOKUP(VALUE(MID($B392,2,1)),_314_Table3,MATCH(MID($B392,1,1),_314_Table3_ColumnLookup,0),FALSE)
+N("314"),
""))))))))))))))))))))))))</f>
        <v>#NAME?</v>
      </c>
      <c r="G392" t="s">
        <v>1161</v>
      </c>
      <c r="H392" s="321">
        <f>IFERROR(
IF(ISERROR($D392)=FALSE,$D392,IF(ISERROR($E392)=FALSE,$E392,IF(ISERROR($F392)=FALSE,$F392
+N("012 checkboxes"),
IF(
IF(OR(LEFT($A392,9)="Syndicate",LEFT($A392,12)="NewSyndicate"),VLOOKUP($A392,'012'!$J:$ZW,MATCH("Link to button",'012'!$J$1:$ZW$1,0),0)
+N("309 checkbox"),
IF($C392="309 LCR Summary0",VLOOKUP("Notes990",'309'!$P:$ZZ,MATCH("Link to button",'309'!$P$1:$ZZ$1,0),0)
+N("313 checkboxes"),
IF($C392="313 Financial Information0LcmVsScr",IF($C392="309 LCR Summary0",VLOOKUP("LcmVsScr",'309'!$N:$ZZ,MATCH("Link to button",'309'!$N$1:$ZZ$1,0),0),
IF($C392="313 Financial Information0LcrDocAttached",IF($C392="309 LCR Summary0",VLOOKUP("LcrDocAttached",'309'!$N:$ZZ,MATCH("Link to button",'309'!$N$1:$ZZ$1,0),
0)))))))=1,TRUE,FALSE)
))),"")</f>
        <v>0</v>
      </c>
      <c r="I392">
        <v>2000</v>
      </c>
    </row>
    <row r="393" spans="1:9" customFormat="1">
      <c r="A393" s="237" t="str">
        <f>VLOOKUP($G393,CSVLookups!$B:$R,MATCH(A$1,CSVLookups!$B$1:$R$1,0),FALSE)</f>
        <v>312 Projected Solvency II Technical Provisions at Time Zero</v>
      </c>
      <c r="B393" s="237" t="str">
        <f>VLOOKUP($G393,CSVLookups!$B:$R,MATCH(B$1,CSVLookups!$B$1:$R$1,0),FALSE)</f>
        <v>P</v>
      </c>
      <c r="C393" s="238" t="str">
        <f t="shared" si="6"/>
        <v>312 Projected Solvency II Technical Provisions at Time ZeroP2000</v>
      </c>
      <c r="D393" s="238">
        <f>IF(AND(VALUE(LEFT($A393,3))=309,LEN($B393)=3),VLOOKUP(VALUE(MID($B393,2,2)),_309_Table1,MATCH(MID($B393,1,1),_309_Table1_ColumnLookup,0),FALSE),
  IF($C393="309 LCR SummaryA",OneYearSCR,IF($C393="309 LCR SummaryB",UltimateSCR,IF(VALUE(LEFT($A393,3))=309,VLOOKUP(VALUE(MID($B393,2,1)),_309_Table1,MATCH(MID($B393,1,1),_309_Table1_ColumnLookup,0),FALSE)
+N("309"),
  IF(VALUE(LEFT($A393,3))=310,VLOOKUP(VALUE(MID($B393,2,1)),_310_Table1,MATCH(MID($B393,1,1),_310_Table1_ColumnLookup,0),FALSE)
+N("310"),
  IF(AND(VALUE(LEFT($A393,3))=311,LEN($I393)=4),VLOOKUP($I393,_311_Table1,MATCH($B393,_311_Table1_ColumnLookup,0),FALSE),
  IF(AND(VALUE(LEFT($A393,3))=311,OR($B393="I2",$B393="J2",$B393="K2",$B393="L2")),VLOOKUP('311'!$G$58,_311_Table1,MATCH(MID($B393,1,1),_311_Table1_ColumnLookup,0),FALSE),
  IF(AND(VALUE(LEFT($A393,3))=311,RIGHT($B393,5)="Total"),VLOOKUP('311'!$G$59,_311_Table1,MATCH(MID($B393,1,1),_311_Table1_ColumnLookup,0),FALSE),
  IF(VALUE(LEFT($A393,3))=311,VLOOKUP(VALUE(MID($B393,2,1)),_311_Table1,MATCH(MID($B393,1,1),_311_Table1_ColumnLookup,0),FALSE)
+N("311"),
  IF(AND(VALUE(LEFT($A393,3))=312,LEFT($G393,10)="Unincepted",$B393="G "),VLOOKUP(" ULO",_312_Table1,MATCH('312'!$N$16,_312_Table1_ColumnLookup,0),FALSE),
  IF(AND(VALUE(LEFT($A393,3))=312,LEFT($G393,10)="Unincepted",$B393="O "),VLOOKUP(" ULO",_312_Table1,MATCH('312'!$V$16,_312_Table1_ColumnLookup,0),FALSE),
  IF(AND(VALUE(LEFT($A393,3))=312,LEFT($G393,10)="Unincepted",$B393="Q "),VLOOKUP(" ULO",_312_Table1,MATCH('312'!$X$16,_312_Table1_ColumnLookup,0),FALSE),
  IF(AND(VALUE(LEFT($A393,3))=312,LEFT($G393,10)="Unincepted"),VLOOKUP(" ULO",_312_Table1,MATCH(LEFT($B393,1),_312_Table1_ColumnLookup,0),FALSE),
  IF(AND(VALUE(LEFT($A393,3))=312,LEFT($G393,5)="Total",$B393="G "),VLOOKUP('312'!$F$80,_312_Table1,MATCH('312'!$N$16,_312_Table1_ColumnLookup,0),FALSE),
  IF(AND(VALUE(LEFT($A393,3))=312,LEFT($G393,5)="Total",$B393="O "),VLOOKUP('312'!$F$80,_312_Table1,MATCH('312'!$V$16,_312_Table1_ColumnLookup,0),FALSE),
  IF(AND(VALUE(LEFT($A393,3))=312,LEFT($G393,5)="Total",$B393="Q "),VLOOKUP('312'!$F$80,_312_Table1,MATCH('312'!$X$16,_312_Table1_ColumnLookup,0),FALSE),
  IF(AND(VALUE(LEFT($A393,3))=312,LEFT($G393,5)="Total"),VLOOKUP('312'!$F$80,_312_Table1,MATCH(LEFT($B393,1),_312_Table1_ColumnLookup,0),FALSE),
  IF(AND(VALUE(LEFT($A393,3))=312,LEN($I393)=4,$B393="G"),VLOOKUP($I393,_312_Table1,MATCH('312'!$N$16,_312_Table1_ColumnLookup,0),FALSE),
  IF(AND(VALUE(LEFT($A393,3))=312,LEN($I393)=4,$B393="O"),VLOOKUP($I393,_312_Table1,MATCH('312'!$V$16,_312_Table1_ColumnLookup,0),FALSE),
  IF(AND(VALUE(LEFT($A393,3))=312,LEN($I393)=4,$B393="Q"),VLOOKUP($I393,_312_Table1,MATCH('312'!$X$16,_312_Table1_ColumnLookup,0),FALSE),
  IF(AND(VALUE(LEFT($A393,3))=312,LEN($I393)=4),VLOOKUP($I393,_312_Table1,MATCH(LEFT($B393,1),_312_Table1_ColumnLookup,0),FALSE)
+N("312"),
  IF(VALUE(LEFT($A393,3))=313,VLOOKUP(VALUE(MID($B393,2,1)),_313_Table1,MATCH(MID($B393,1,1),_313_Table1_ColumnLookup,0),FALSE)
+N("313"),
  IF(AND(VALUE(LEFT($A393,3))=314,LEN($B393)=3),VLOOKUP(VALUE(MID($B393,2,2)),_314_Table1,MATCH(MID($B393,1,1),_314_Table1_ColumnLookup,0),FALSE),
  IF(VALUE(LEFT($A393,3))=314,VLOOKUP(VALUE(MID($B393,2,1)),_314_Table1,MATCH(MID($B393,1,1),_314_Table1_ColumnLookup,0),FALSE)
+N("314"),
""))))))))))))))))))))))))</f>
        <v>0</v>
      </c>
      <c r="E393" s="238" t="e">
        <f>IF(AND(VALUE(LEFT($A393,3))=309,LEN($B393)=3),VLOOKUP(VALUE(MID($B393,2,2)),_309_Table2,MATCH(MID($B393,1,1),_309_Table2_ColumnLookup,0),FALSE),
  IF($C393="309 LCR SummaryA",OneYearSCR,IF($C393="309 LCR SummaryB",UltimateSCR,IF(VALUE(LEFT($A393,3))=309,VLOOKUP(VALUE(MID($B393,2,1)),_309_Table2,MATCH(MID($B393,1,1),_309_Table2_ColumnLookup,0),FALSE)
+N("309"),
  IF(VALUE(LEFT($A393,3))=310,VLOOKUP(VALUE(MID($B393,2,1)),_310_Table2,MATCH(MID($B393,1,1),_310_Table2_ColumnLookup,0),FALSE)
+N("310"),
  IF(AND(VALUE(LEFT($A393,3))=311,LEN($I393)=4),VLOOKUP($I393,_311_Table2,MATCH($B393,_311_Table2_ColumnLookup,0),FALSE),
  IF(AND(VALUE(LEFT($A393,3))=311,OR($B393="I2",$B393="J2",$B393="K2",$B393="L2")),VLOOKUP('311'!$G$58,_311_Table2,MATCH(MID($B393,1,1),_311_Table2_ColumnLookup,0),FALSE),
  IF(AND(VALUE(LEFT($A393,3))=311,RIGHT($B393,5)="Total"),VLOOKUP('311'!$G$59,_311_Table2,MATCH(MID($B393,1,1),_311_Table2_ColumnLookup,0),FALSE),
  IF(VALUE(LEFT($A393,3))=311,VLOOKUP(VALUE(MID($B393,2,1)),_311_Table2,MATCH(MID($B393,1,1),_311_Table2_ColumnLookup,0),FALSE)
+N("311"),
  IF(AND(VALUE(LEFT($A393,3))=312,LEFT($G393,10)="Unincepted",$B393="G "),VLOOKUP(" ULO",_312_Table2,MATCH('312'!$N$16,_312_Table2_ColumnLookup,0),FALSE),
  IF(AND(VALUE(LEFT($A393,3))=312,LEFT($G393,10)="Unincepted",$B393="O "),VLOOKUP(" ULO",_312_Table2,MATCH('312'!$V$16,_312_Table2_ColumnLookup,0),FALSE),
  IF(AND(VALUE(LEFT($A393,3))=312,LEFT($G393,10)="Unincepted",$B393="Q "),VLOOKUP(" ULO",_312_Table2,MATCH('312'!$X$16,_312_Table2_ColumnLookup,0),FALSE),
  IF(AND(VALUE(LEFT($A393,3))=312,LEFT($G393,10)="Unincepted"),VLOOKUP(" ULO",_312_Table2,MATCH(LEFT($B393,1),_312_Table2_ColumnLookup,0),FALSE),
  IF(AND(VALUE(LEFT($A393,3))=312,LEFT($G393,5)="Total",$B393="G "),VLOOKUP('312'!$F$80,_312_Table2,MATCH('312'!$N$16,_312_Table2_ColumnLookup,0),FALSE),
  IF(AND(VALUE(LEFT($A393,3))=312,LEFT($G393,5)="Total",$B393="O "),VLOOKUP('312'!$F$80,_312_Table2,MATCH('312'!$V$16,_312_Table2_ColumnLookup,0),FALSE),
  IF(AND(VALUE(LEFT($A393,3))=312,LEFT($G393,5)="Total",$B393="Q "),VLOOKUP('312'!$F$80,_312_Table2,MATCH('312'!$X$16,_312_Table2_ColumnLookup,0),FALSE),
  IF(AND(VALUE(LEFT($A393,3))=312,LEFT($G393,5)="Total"),VLOOKUP('312'!$F$80,_312_Table2,MATCH(LEFT($B393,1),_312_Table2_ColumnLookup,0),FALSE),
  IF(AND(VALUE(LEFT($A393,3))=312,LEN($I393)=4,$B393="G"),VLOOKUP($I393,_312_Table2,MATCH('312'!$N$16,_312_Table2_ColumnLookup,0),FALSE),
  IF(AND(VALUE(LEFT($A393,3))=312,LEN($I393)=4,$B393="O"),VLOOKUP($I393,_312_Table2,MATCH('312'!$V$16,_312_Table2_ColumnLookup,0),FALSE),
  IF(AND(VALUE(LEFT($A393,3))=312,LEN($I393)=4,$B393="Q"),VLOOKUP($I393,_312_Table2,MATCH('312'!$X$16,_312_Table2_ColumnLookup,0),FALSE),
  IF(AND(VALUE(LEFT($A393,3))=312,LEN($I393)=4),VLOOKUP($I393,_312_Table2,MATCH(LEFT($B393,1),_312_Table2_ColumnLookup,0),FALSE)
+N("312"),
  IF(VALUE(LEFT($A393,3))=313,VLOOKUP(VALUE(MID($B393,2,1)),_313_Table2,MATCH(MID($B393,1,1),_313_Table2_ColumnLookup,0),FALSE)
+N("313"),
  IF(AND(VALUE(LEFT($A393,3))=314,LEN($B393)=3),VLOOKUP(VALUE(MID($B393,2,2)),_314_Table2,MATCH(MID($B393,1,1),_314_Table2_ColumnLookup,0),FALSE),
  IF(VALUE(LEFT($A393,3))=314,VLOOKUP(VALUE(MID($B393,2,1)),_314_Table2,MATCH(MID($B393,1,1),_314_Table2_ColumnLookup,0),FALSE)
+N("314"),
""))))))))))))))))))))))))</f>
        <v>#NAME?</v>
      </c>
      <c r="F393" s="238" t="e">
        <f>IF(AND(VALUE(LEFT($A393,3))=309,LEN($B393)=3),VLOOKUP(VALUE(MID($B393,2,2)),_309_Table3,MATCH(MID($B393,1,1),_309_Table3_ColumnLookup,0),FALSE),
  IF($C393="309 LCR SummaryA",OneYearSCR,IF($C393="309 LCR SummaryB",UltimateSCR,IF(VALUE(LEFT($A393,3))=309,VLOOKUP(VALUE(MID($B393,2,1)),_309_Table3,MATCH(MID($B393,1,1),_309_Table3_ColumnLookup,0),FALSE)
+N("309"),
  IF(VALUE(LEFT($A393,3))=310,VLOOKUP(VALUE(MID($B393,2,1)),_310_Table3,MATCH(MID($B393,1,1),_310_Table3_ColumnLookup,0),FALSE)
+N("310"),
  IF(AND(VALUE(LEFT($A393,3))=311,LEN($I393)=4),VLOOKUP($I393,_311_Table3,MATCH($B393,_311_Table3_ColumnLookup,0),FALSE),
  IF(AND(VALUE(LEFT($A393,3))=311,OR($B393="I2",$B393="J2",$B393="K2",$B393="L2")),VLOOKUP('311'!$G$58,_311_Table3,MATCH(MID($B393,1,1),_311_Table3_ColumnLookup,0),FALSE),
  IF(AND(VALUE(LEFT($A393,3))=311,RIGHT($B393,5)="Total"),VLOOKUP('311'!$G$59,_311_Table3,MATCH(MID($B393,1,1),_311_Table3_ColumnLookup,0),FALSE),
  IF(VALUE(LEFT($A393,3))=311,VLOOKUP(VALUE(MID($B393,2,1)),_311_Table3,MATCH(MID($B393,1,1),_311_Table3_ColumnLookup,0),FALSE)
+N("311"),
  IF(AND(VALUE(LEFT($A393,3))=312,LEFT($G393,10)="Unincepted",$B393="G "),VLOOKUP(" ULO",_312_Table3,MATCH('312'!$N$16,_312_Table3_ColumnLookup,0),FALSE),
  IF(AND(VALUE(LEFT($A393,3))=312,LEFT($G393,10)="Unincepted",$B393="O "),VLOOKUP(" ULO",_312_Table3,MATCH('312'!$V$16,_312_Table3_ColumnLookup,0),FALSE),
  IF(AND(VALUE(LEFT($A393,3))=312,LEFT($G393,10)="Unincepted",$B393="Q "),VLOOKUP(" ULO",_312_Table3,MATCH('312'!$X$16,_312_Table3_ColumnLookup,0),FALSE),
  IF(AND(VALUE(LEFT($A393,3))=312,LEFT($G393,10)="Unincepted"),VLOOKUP(" ULO",_312_Table3,MATCH(LEFT($B393,1),_312_Table3_ColumnLookup,0),FALSE),
  IF(AND(VALUE(LEFT($A393,3))=312,LEFT($G393,5)="Total",$B393="G "),VLOOKUP('312'!$F$80,_312_Table3,MATCH('312'!$N$16,_312_Table3_ColumnLookup,0),FALSE),
  IF(AND(VALUE(LEFT($A393,3))=312,LEFT($G393,5)="Total",$B393="O "),VLOOKUP('312'!$F$80,_312_Table3,MATCH('312'!$V$16,_312_Table3_ColumnLookup,0),FALSE),
  IF(AND(VALUE(LEFT($A393,3))=312,LEFT($G393,5)="Total",$B393="Q "),VLOOKUP('312'!$F$80,_312_Table3,MATCH('312'!$X$16,_312_Table3_ColumnLookup,0),FALSE),
  IF(AND(VALUE(LEFT($A393,3))=312,LEFT($G393,5)="Total"),VLOOKUP('312'!$F$80,_312_Table3,MATCH(LEFT($B393,1),_312_Table3_ColumnLookup,0),FALSE),
  IF(AND(VALUE(LEFT($A393,3))=312,LEN($I393)=4,$B393="G"),VLOOKUP($I393,_312_Table3,MATCH('312'!$N$16,_312_Table3_ColumnLookup,0),FALSE),
  IF(AND(VALUE(LEFT($A393,3))=312,LEN($I393)=4,$B393="O"),VLOOKUP($I393,_312_Table3,MATCH('312'!$V$16,_312_Table3_ColumnLookup,0),FALSE),
  IF(AND(VALUE(LEFT($A393,3))=312,LEN($I393)=4,$B393="Q"),VLOOKUP($I393,_312_Table3,MATCH('312'!$X$16,_312_Table3_ColumnLookup,0),FALSE),
  IF(AND(VALUE(LEFT($A393,3))=312,LEN($I393)=4),VLOOKUP($I393,_312_Table3,MATCH(LEFT($B393,1),_312_Table3_ColumnLookup,0),FALSE)
+N("312"),
  IF(VALUE(LEFT($A393,3))=313,VLOOKUP(VALUE(MID($B393,2,1)),_313_Table3,MATCH(MID($B393,1,1),_313_Table3_ColumnLookup,0),FALSE)
+N("313"),
  IF(AND(VALUE(LEFT($A393,3))=314,LEN($B393)=3),VLOOKUP(VALUE(MID($B393,2,2)),_314_Table3,MATCH(MID($B393,1,1),_314_Table3_ColumnLookup,0),FALSE),
  IF(VALUE(LEFT($A393,3))=314,VLOOKUP(VALUE(MID($B393,2,1)),_314_Table3,MATCH(MID($B393,1,1),_314_Table3_ColumnLookup,0),FALSE)
+N("314"),
""))))))))))))))))))))))))</f>
        <v>#NAME?</v>
      </c>
      <c r="G393" t="s">
        <v>1162</v>
      </c>
      <c r="H393" s="321">
        <f>IFERROR(
IF(ISERROR($D393)=FALSE,$D393,IF(ISERROR($E393)=FALSE,$E393,IF(ISERROR($F393)=FALSE,$F393
+N("012 checkboxes"),
IF(
IF(OR(LEFT($A393,9)="Syndicate",LEFT($A393,12)="NewSyndicate"),VLOOKUP($A393,'012'!$J:$ZW,MATCH("Link to button",'012'!$J$1:$ZW$1,0),0)
+N("309 checkbox"),
IF($C393="309 LCR Summary0",VLOOKUP("Notes990",'309'!$P:$ZZ,MATCH("Link to button",'309'!$P$1:$ZZ$1,0),0)
+N("313 checkboxes"),
IF($C393="313 Financial Information0LcmVsScr",IF($C393="309 LCR Summary0",VLOOKUP("LcmVsScr",'309'!$N:$ZZ,MATCH("Link to button",'309'!$N$1:$ZZ$1,0),0),
IF($C393="313 Financial Information0LcrDocAttached",IF($C393="309 LCR Summary0",VLOOKUP("LcrDocAttached",'309'!$N:$ZZ,MATCH("Link to button",'309'!$N$1:$ZZ$1,0),
0)))))))=1,TRUE,FALSE)
))),"")</f>
        <v>0</v>
      </c>
      <c r="I393">
        <v>2000</v>
      </c>
    </row>
    <row r="394" spans="1:9" customFormat="1">
      <c r="A394" s="237" t="str">
        <f>VLOOKUP($G394,CSVLookups!$B:$R,MATCH(A$1,CSVLookups!$B$1:$R$1,0),FALSE)</f>
        <v>312 Projected Solvency II Technical Provisions at Time Zero</v>
      </c>
      <c r="B394" s="237" t="str">
        <f>VLOOKUP($G394,CSVLookups!$B:$R,MATCH(B$1,CSVLookups!$B$1:$R$1,0),FALSE)</f>
        <v>Q</v>
      </c>
      <c r="C394" s="238" t="str">
        <f t="shared" si="6"/>
        <v>312 Projected Solvency II Technical Provisions at Time ZeroQ2000</v>
      </c>
      <c r="D394" s="238">
        <f>IF(AND(VALUE(LEFT($A394,3))=309,LEN($B394)=3),VLOOKUP(VALUE(MID($B394,2,2)),_309_Table1,MATCH(MID($B394,1,1),_309_Table1_ColumnLookup,0),FALSE),
  IF($C394="309 LCR SummaryA",OneYearSCR,IF($C394="309 LCR SummaryB",UltimateSCR,IF(VALUE(LEFT($A394,3))=309,VLOOKUP(VALUE(MID($B394,2,1)),_309_Table1,MATCH(MID($B394,1,1),_309_Table1_ColumnLookup,0),FALSE)
+N("309"),
  IF(VALUE(LEFT($A394,3))=310,VLOOKUP(VALUE(MID($B394,2,1)),_310_Table1,MATCH(MID($B394,1,1),_310_Table1_ColumnLookup,0),FALSE)
+N("310"),
  IF(AND(VALUE(LEFT($A394,3))=311,LEN($I394)=4),VLOOKUP($I394,_311_Table1,MATCH($B394,_311_Table1_ColumnLookup,0),FALSE),
  IF(AND(VALUE(LEFT($A394,3))=311,OR($B394="I2",$B394="J2",$B394="K2",$B394="L2")),VLOOKUP('311'!$G$58,_311_Table1,MATCH(MID($B394,1,1),_311_Table1_ColumnLookup,0),FALSE),
  IF(AND(VALUE(LEFT($A394,3))=311,RIGHT($B394,5)="Total"),VLOOKUP('311'!$G$59,_311_Table1,MATCH(MID($B394,1,1),_311_Table1_ColumnLookup,0),FALSE),
  IF(VALUE(LEFT($A394,3))=311,VLOOKUP(VALUE(MID($B394,2,1)),_311_Table1,MATCH(MID($B394,1,1),_311_Table1_ColumnLookup,0),FALSE)
+N("311"),
  IF(AND(VALUE(LEFT($A394,3))=312,LEFT($G394,10)="Unincepted",$B394="G "),VLOOKUP(" ULO",_312_Table1,MATCH('312'!$N$16,_312_Table1_ColumnLookup,0),FALSE),
  IF(AND(VALUE(LEFT($A394,3))=312,LEFT($G394,10)="Unincepted",$B394="O "),VLOOKUP(" ULO",_312_Table1,MATCH('312'!$V$16,_312_Table1_ColumnLookup,0),FALSE),
  IF(AND(VALUE(LEFT($A394,3))=312,LEFT($G394,10)="Unincepted",$B394="Q "),VLOOKUP(" ULO",_312_Table1,MATCH('312'!$X$16,_312_Table1_ColumnLookup,0),FALSE),
  IF(AND(VALUE(LEFT($A394,3))=312,LEFT($G394,10)="Unincepted"),VLOOKUP(" ULO",_312_Table1,MATCH(LEFT($B394,1),_312_Table1_ColumnLookup,0),FALSE),
  IF(AND(VALUE(LEFT($A394,3))=312,LEFT($G394,5)="Total",$B394="G "),VLOOKUP('312'!$F$80,_312_Table1,MATCH('312'!$N$16,_312_Table1_ColumnLookup,0),FALSE),
  IF(AND(VALUE(LEFT($A394,3))=312,LEFT($G394,5)="Total",$B394="O "),VLOOKUP('312'!$F$80,_312_Table1,MATCH('312'!$V$16,_312_Table1_ColumnLookup,0),FALSE),
  IF(AND(VALUE(LEFT($A394,3))=312,LEFT($G394,5)="Total",$B394="Q "),VLOOKUP('312'!$F$80,_312_Table1,MATCH('312'!$X$16,_312_Table1_ColumnLookup,0),FALSE),
  IF(AND(VALUE(LEFT($A394,3))=312,LEFT($G394,5)="Total"),VLOOKUP('312'!$F$80,_312_Table1,MATCH(LEFT($B394,1),_312_Table1_ColumnLookup,0),FALSE),
  IF(AND(VALUE(LEFT($A394,3))=312,LEN($I394)=4,$B394="G"),VLOOKUP($I394,_312_Table1,MATCH('312'!$N$16,_312_Table1_ColumnLookup,0),FALSE),
  IF(AND(VALUE(LEFT($A394,3))=312,LEN($I394)=4,$B394="O"),VLOOKUP($I394,_312_Table1,MATCH('312'!$V$16,_312_Table1_ColumnLookup,0),FALSE),
  IF(AND(VALUE(LEFT($A394,3))=312,LEN($I394)=4,$B394="Q"),VLOOKUP($I394,_312_Table1,MATCH('312'!$X$16,_312_Table1_ColumnLookup,0),FALSE),
  IF(AND(VALUE(LEFT($A394,3))=312,LEN($I394)=4),VLOOKUP($I394,_312_Table1,MATCH(LEFT($B394,1),_312_Table1_ColumnLookup,0),FALSE)
+N("312"),
  IF(VALUE(LEFT($A394,3))=313,VLOOKUP(VALUE(MID($B394,2,1)),_313_Table1,MATCH(MID($B394,1,1),_313_Table1_ColumnLookup,0),FALSE)
+N("313"),
  IF(AND(VALUE(LEFT($A394,3))=314,LEN($B394)=3),VLOOKUP(VALUE(MID($B394,2,2)),_314_Table1,MATCH(MID($B394,1,1),_314_Table1_ColumnLookup,0),FALSE),
  IF(VALUE(LEFT($A394,3))=314,VLOOKUP(VALUE(MID($B394,2,1)),_314_Table1,MATCH(MID($B394,1,1),_314_Table1_ColumnLookup,0),FALSE)
+N("314"),
""))))))))))))))))))))))))</f>
        <v>0</v>
      </c>
      <c r="E394" s="238" t="e">
        <f>IF(AND(VALUE(LEFT($A394,3))=309,LEN($B394)=3),VLOOKUP(VALUE(MID($B394,2,2)),_309_Table2,MATCH(MID($B394,1,1),_309_Table2_ColumnLookup,0),FALSE),
  IF($C394="309 LCR SummaryA",OneYearSCR,IF($C394="309 LCR SummaryB",UltimateSCR,IF(VALUE(LEFT($A394,3))=309,VLOOKUP(VALUE(MID($B394,2,1)),_309_Table2,MATCH(MID($B394,1,1),_309_Table2_ColumnLookup,0),FALSE)
+N("309"),
  IF(VALUE(LEFT($A394,3))=310,VLOOKUP(VALUE(MID($B394,2,1)),_310_Table2,MATCH(MID($B394,1,1),_310_Table2_ColumnLookup,0),FALSE)
+N("310"),
  IF(AND(VALUE(LEFT($A394,3))=311,LEN($I394)=4),VLOOKUP($I394,_311_Table2,MATCH($B394,_311_Table2_ColumnLookup,0),FALSE),
  IF(AND(VALUE(LEFT($A394,3))=311,OR($B394="I2",$B394="J2",$B394="K2",$B394="L2")),VLOOKUP('311'!$G$58,_311_Table2,MATCH(MID($B394,1,1),_311_Table2_ColumnLookup,0),FALSE),
  IF(AND(VALUE(LEFT($A394,3))=311,RIGHT($B394,5)="Total"),VLOOKUP('311'!$G$59,_311_Table2,MATCH(MID($B394,1,1),_311_Table2_ColumnLookup,0),FALSE),
  IF(VALUE(LEFT($A394,3))=311,VLOOKUP(VALUE(MID($B394,2,1)),_311_Table2,MATCH(MID($B394,1,1),_311_Table2_ColumnLookup,0),FALSE)
+N("311"),
  IF(AND(VALUE(LEFT($A394,3))=312,LEFT($G394,10)="Unincepted",$B394="G "),VLOOKUP(" ULO",_312_Table2,MATCH('312'!$N$16,_312_Table2_ColumnLookup,0),FALSE),
  IF(AND(VALUE(LEFT($A394,3))=312,LEFT($G394,10)="Unincepted",$B394="O "),VLOOKUP(" ULO",_312_Table2,MATCH('312'!$V$16,_312_Table2_ColumnLookup,0),FALSE),
  IF(AND(VALUE(LEFT($A394,3))=312,LEFT($G394,10)="Unincepted",$B394="Q "),VLOOKUP(" ULO",_312_Table2,MATCH('312'!$X$16,_312_Table2_ColumnLookup,0),FALSE),
  IF(AND(VALUE(LEFT($A394,3))=312,LEFT($G394,10)="Unincepted"),VLOOKUP(" ULO",_312_Table2,MATCH(LEFT($B394,1),_312_Table2_ColumnLookup,0),FALSE),
  IF(AND(VALUE(LEFT($A394,3))=312,LEFT($G394,5)="Total",$B394="G "),VLOOKUP('312'!$F$80,_312_Table2,MATCH('312'!$N$16,_312_Table2_ColumnLookup,0),FALSE),
  IF(AND(VALUE(LEFT($A394,3))=312,LEFT($G394,5)="Total",$B394="O "),VLOOKUP('312'!$F$80,_312_Table2,MATCH('312'!$V$16,_312_Table2_ColumnLookup,0),FALSE),
  IF(AND(VALUE(LEFT($A394,3))=312,LEFT($G394,5)="Total",$B394="Q "),VLOOKUP('312'!$F$80,_312_Table2,MATCH('312'!$X$16,_312_Table2_ColumnLookup,0),FALSE),
  IF(AND(VALUE(LEFT($A394,3))=312,LEFT($G394,5)="Total"),VLOOKUP('312'!$F$80,_312_Table2,MATCH(LEFT($B394,1),_312_Table2_ColumnLookup,0),FALSE),
  IF(AND(VALUE(LEFT($A394,3))=312,LEN($I394)=4,$B394="G"),VLOOKUP($I394,_312_Table2,MATCH('312'!$N$16,_312_Table2_ColumnLookup,0),FALSE),
  IF(AND(VALUE(LEFT($A394,3))=312,LEN($I394)=4,$B394="O"),VLOOKUP($I394,_312_Table2,MATCH('312'!$V$16,_312_Table2_ColumnLookup,0),FALSE),
  IF(AND(VALUE(LEFT($A394,3))=312,LEN($I394)=4,$B394="Q"),VLOOKUP($I394,_312_Table2,MATCH('312'!$X$16,_312_Table2_ColumnLookup,0),FALSE),
  IF(AND(VALUE(LEFT($A394,3))=312,LEN($I394)=4),VLOOKUP($I394,_312_Table2,MATCH(LEFT($B394,1),_312_Table2_ColumnLookup,0),FALSE)
+N("312"),
  IF(VALUE(LEFT($A394,3))=313,VLOOKUP(VALUE(MID($B394,2,1)),_313_Table2,MATCH(MID($B394,1,1),_313_Table2_ColumnLookup,0),FALSE)
+N("313"),
  IF(AND(VALUE(LEFT($A394,3))=314,LEN($B394)=3),VLOOKUP(VALUE(MID($B394,2,2)),_314_Table2,MATCH(MID($B394,1,1),_314_Table2_ColumnLookup,0),FALSE),
  IF(VALUE(LEFT($A394,3))=314,VLOOKUP(VALUE(MID($B394,2,1)),_314_Table2,MATCH(MID($B394,1,1),_314_Table2_ColumnLookup,0),FALSE)
+N("314"),
""))))))))))))))))))))))))</f>
        <v>#NAME?</v>
      </c>
      <c r="F394" s="238" t="e">
        <f>IF(AND(VALUE(LEFT($A394,3))=309,LEN($B394)=3),VLOOKUP(VALUE(MID($B394,2,2)),_309_Table3,MATCH(MID($B394,1,1),_309_Table3_ColumnLookup,0),FALSE),
  IF($C394="309 LCR SummaryA",OneYearSCR,IF($C394="309 LCR SummaryB",UltimateSCR,IF(VALUE(LEFT($A394,3))=309,VLOOKUP(VALUE(MID($B394,2,1)),_309_Table3,MATCH(MID($B394,1,1),_309_Table3_ColumnLookup,0),FALSE)
+N("309"),
  IF(VALUE(LEFT($A394,3))=310,VLOOKUP(VALUE(MID($B394,2,1)),_310_Table3,MATCH(MID($B394,1,1),_310_Table3_ColumnLookup,0),FALSE)
+N("310"),
  IF(AND(VALUE(LEFT($A394,3))=311,LEN($I394)=4),VLOOKUP($I394,_311_Table3,MATCH($B394,_311_Table3_ColumnLookup,0),FALSE),
  IF(AND(VALUE(LEFT($A394,3))=311,OR($B394="I2",$B394="J2",$B394="K2",$B394="L2")),VLOOKUP('311'!$G$58,_311_Table3,MATCH(MID($B394,1,1),_311_Table3_ColumnLookup,0),FALSE),
  IF(AND(VALUE(LEFT($A394,3))=311,RIGHT($B394,5)="Total"),VLOOKUP('311'!$G$59,_311_Table3,MATCH(MID($B394,1,1),_311_Table3_ColumnLookup,0),FALSE),
  IF(VALUE(LEFT($A394,3))=311,VLOOKUP(VALUE(MID($B394,2,1)),_311_Table3,MATCH(MID($B394,1,1),_311_Table3_ColumnLookup,0),FALSE)
+N("311"),
  IF(AND(VALUE(LEFT($A394,3))=312,LEFT($G394,10)="Unincepted",$B394="G "),VLOOKUP(" ULO",_312_Table3,MATCH('312'!$N$16,_312_Table3_ColumnLookup,0),FALSE),
  IF(AND(VALUE(LEFT($A394,3))=312,LEFT($G394,10)="Unincepted",$B394="O "),VLOOKUP(" ULO",_312_Table3,MATCH('312'!$V$16,_312_Table3_ColumnLookup,0),FALSE),
  IF(AND(VALUE(LEFT($A394,3))=312,LEFT($G394,10)="Unincepted",$B394="Q "),VLOOKUP(" ULO",_312_Table3,MATCH('312'!$X$16,_312_Table3_ColumnLookup,0),FALSE),
  IF(AND(VALUE(LEFT($A394,3))=312,LEFT($G394,10)="Unincepted"),VLOOKUP(" ULO",_312_Table3,MATCH(LEFT($B394,1),_312_Table3_ColumnLookup,0),FALSE),
  IF(AND(VALUE(LEFT($A394,3))=312,LEFT($G394,5)="Total",$B394="G "),VLOOKUP('312'!$F$80,_312_Table3,MATCH('312'!$N$16,_312_Table3_ColumnLookup,0),FALSE),
  IF(AND(VALUE(LEFT($A394,3))=312,LEFT($G394,5)="Total",$B394="O "),VLOOKUP('312'!$F$80,_312_Table3,MATCH('312'!$V$16,_312_Table3_ColumnLookup,0),FALSE),
  IF(AND(VALUE(LEFT($A394,3))=312,LEFT($G394,5)="Total",$B394="Q "),VLOOKUP('312'!$F$80,_312_Table3,MATCH('312'!$X$16,_312_Table3_ColumnLookup,0),FALSE),
  IF(AND(VALUE(LEFT($A394,3))=312,LEFT($G394,5)="Total"),VLOOKUP('312'!$F$80,_312_Table3,MATCH(LEFT($B394,1),_312_Table3_ColumnLookup,0),FALSE),
  IF(AND(VALUE(LEFT($A394,3))=312,LEN($I394)=4,$B394="G"),VLOOKUP($I394,_312_Table3,MATCH('312'!$N$16,_312_Table3_ColumnLookup,0),FALSE),
  IF(AND(VALUE(LEFT($A394,3))=312,LEN($I394)=4,$B394="O"),VLOOKUP($I394,_312_Table3,MATCH('312'!$V$16,_312_Table3_ColumnLookup,0),FALSE),
  IF(AND(VALUE(LEFT($A394,3))=312,LEN($I394)=4,$B394="Q"),VLOOKUP($I394,_312_Table3,MATCH('312'!$X$16,_312_Table3_ColumnLookup,0),FALSE),
  IF(AND(VALUE(LEFT($A394,3))=312,LEN($I394)=4),VLOOKUP($I394,_312_Table3,MATCH(LEFT($B394,1),_312_Table3_ColumnLookup,0),FALSE)
+N("312"),
  IF(VALUE(LEFT($A394,3))=313,VLOOKUP(VALUE(MID($B394,2,1)),_313_Table3,MATCH(MID($B394,1,1),_313_Table3_ColumnLookup,0),FALSE)
+N("313"),
  IF(AND(VALUE(LEFT($A394,3))=314,LEN($B394)=3),VLOOKUP(VALUE(MID($B394,2,2)),_314_Table3,MATCH(MID($B394,1,1),_314_Table3_ColumnLookup,0),FALSE),
  IF(VALUE(LEFT($A394,3))=314,VLOOKUP(VALUE(MID($B394,2,1)),_314_Table3,MATCH(MID($B394,1,1),_314_Table3_ColumnLookup,0),FALSE)
+N("314"),
""))))))))))))))))))))))))</f>
        <v>#NAME?</v>
      </c>
      <c r="G394" t="s">
        <v>1163</v>
      </c>
      <c r="H394" s="321">
        <f>IFERROR(
IF(ISERROR($D394)=FALSE,$D394,IF(ISERROR($E394)=FALSE,$E394,IF(ISERROR($F394)=FALSE,$F394
+N("012 checkboxes"),
IF(
IF(OR(LEFT($A394,9)="Syndicate",LEFT($A394,12)="NewSyndicate"),VLOOKUP($A394,'012'!$J:$ZW,MATCH("Link to button",'012'!$J$1:$ZW$1,0),0)
+N("309 checkbox"),
IF($C394="309 LCR Summary0",VLOOKUP("Notes990",'309'!$P:$ZZ,MATCH("Link to button",'309'!$P$1:$ZZ$1,0),0)
+N("313 checkboxes"),
IF($C394="313 Financial Information0LcmVsScr",IF($C394="309 LCR Summary0",VLOOKUP("LcmVsScr",'309'!$N:$ZZ,MATCH("Link to button",'309'!$N$1:$ZZ$1,0),0),
IF($C394="313 Financial Information0LcrDocAttached",IF($C394="309 LCR Summary0",VLOOKUP("LcrDocAttached",'309'!$N:$ZZ,MATCH("Link to button",'309'!$N$1:$ZZ$1,0),
0)))))))=1,TRUE,FALSE)
))),"")</f>
        <v>0</v>
      </c>
      <c r="I394">
        <v>2000</v>
      </c>
    </row>
    <row r="395" spans="1:9" customFormat="1">
      <c r="A395" s="237" t="str">
        <f>VLOOKUP($G395,CSVLookups!$B:$R,MATCH(A$1,CSVLookups!$B$1:$R$1,0),FALSE)</f>
        <v>312 Projected Solvency II Technical Provisions at Time Zero</v>
      </c>
      <c r="B395" s="237" t="str">
        <f>VLOOKUP($G395,CSVLookups!$B:$R,MATCH(B$1,CSVLookups!$B$1:$R$1,0),FALSE)</f>
        <v>A</v>
      </c>
      <c r="C395" s="238" t="str">
        <f t="shared" si="6"/>
        <v>312 Projected Solvency II Technical Provisions at Time ZeroA2001</v>
      </c>
      <c r="D395" s="238">
        <f>IF(AND(VALUE(LEFT($A395,3))=309,LEN($B395)=3),VLOOKUP(VALUE(MID($B395,2,2)),_309_Table1,MATCH(MID($B395,1,1),_309_Table1_ColumnLookup,0),FALSE),
  IF($C395="309 LCR SummaryA",OneYearSCR,IF($C395="309 LCR SummaryB",UltimateSCR,IF(VALUE(LEFT($A395,3))=309,VLOOKUP(VALUE(MID($B395,2,1)),_309_Table1,MATCH(MID($B395,1,1),_309_Table1_ColumnLookup,0),FALSE)
+N("309"),
  IF(VALUE(LEFT($A395,3))=310,VLOOKUP(VALUE(MID($B395,2,1)),_310_Table1,MATCH(MID($B395,1,1),_310_Table1_ColumnLookup,0),FALSE)
+N("310"),
  IF(AND(VALUE(LEFT($A395,3))=311,LEN($I395)=4),VLOOKUP($I395,_311_Table1,MATCH($B395,_311_Table1_ColumnLookup,0),FALSE),
  IF(AND(VALUE(LEFT($A395,3))=311,OR($B395="I2",$B395="J2",$B395="K2",$B395="L2")),VLOOKUP('311'!$G$58,_311_Table1,MATCH(MID($B395,1,1),_311_Table1_ColumnLookup,0),FALSE),
  IF(AND(VALUE(LEFT($A395,3))=311,RIGHT($B395,5)="Total"),VLOOKUP('311'!$G$59,_311_Table1,MATCH(MID($B395,1,1),_311_Table1_ColumnLookup,0),FALSE),
  IF(VALUE(LEFT($A395,3))=311,VLOOKUP(VALUE(MID($B395,2,1)),_311_Table1,MATCH(MID($B395,1,1),_311_Table1_ColumnLookup,0),FALSE)
+N("311"),
  IF(AND(VALUE(LEFT($A395,3))=312,LEFT($G395,10)="Unincepted",$B395="G "),VLOOKUP(" ULO",_312_Table1,MATCH('312'!$N$16,_312_Table1_ColumnLookup,0),FALSE),
  IF(AND(VALUE(LEFT($A395,3))=312,LEFT($G395,10)="Unincepted",$B395="O "),VLOOKUP(" ULO",_312_Table1,MATCH('312'!$V$16,_312_Table1_ColumnLookup,0),FALSE),
  IF(AND(VALUE(LEFT($A395,3))=312,LEFT($G395,10)="Unincepted",$B395="Q "),VLOOKUP(" ULO",_312_Table1,MATCH('312'!$X$16,_312_Table1_ColumnLookup,0),FALSE),
  IF(AND(VALUE(LEFT($A395,3))=312,LEFT($G395,10)="Unincepted"),VLOOKUP(" ULO",_312_Table1,MATCH(LEFT($B395,1),_312_Table1_ColumnLookup,0),FALSE),
  IF(AND(VALUE(LEFT($A395,3))=312,LEFT($G395,5)="Total",$B395="G "),VLOOKUP('312'!$F$80,_312_Table1,MATCH('312'!$N$16,_312_Table1_ColumnLookup,0),FALSE),
  IF(AND(VALUE(LEFT($A395,3))=312,LEFT($G395,5)="Total",$B395="O "),VLOOKUP('312'!$F$80,_312_Table1,MATCH('312'!$V$16,_312_Table1_ColumnLookup,0),FALSE),
  IF(AND(VALUE(LEFT($A395,3))=312,LEFT($G395,5)="Total",$B395="Q "),VLOOKUP('312'!$F$80,_312_Table1,MATCH('312'!$X$16,_312_Table1_ColumnLookup,0),FALSE),
  IF(AND(VALUE(LEFT($A395,3))=312,LEFT($G395,5)="Total"),VLOOKUP('312'!$F$80,_312_Table1,MATCH(LEFT($B395,1),_312_Table1_ColumnLookup,0),FALSE),
  IF(AND(VALUE(LEFT($A395,3))=312,LEN($I395)=4,$B395="G"),VLOOKUP($I395,_312_Table1,MATCH('312'!$N$16,_312_Table1_ColumnLookup,0),FALSE),
  IF(AND(VALUE(LEFT($A395,3))=312,LEN($I395)=4,$B395="O"),VLOOKUP($I395,_312_Table1,MATCH('312'!$V$16,_312_Table1_ColumnLookup,0),FALSE),
  IF(AND(VALUE(LEFT($A395,3))=312,LEN($I395)=4,$B395="Q"),VLOOKUP($I395,_312_Table1,MATCH('312'!$X$16,_312_Table1_ColumnLookup,0),FALSE),
  IF(AND(VALUE(LEFT($A395,3))=312,LEN($I395)=4),VLOOKUP($I395,_312_Table1,MATCH(LEFT($B395,1),_312_Table1_ColumnLookup,0),FALSE)
+N("312"),
  IF(VALUE(LEFT($A395,3))=313,VLOOKUP(VALUE(MID($B395,2,1)),_313_Table1,MATCH(MID($B395,1,1),_313_Table1_ColumnLookup,0),FALSE)
+N("313"),
  IF(AND(VALUE(LEFT($A395,3))=314,LEN($B395)=3),VLOOKUP(VALUE(MID($B395,2,2)),_314_Table1,MATCH(MID($B395,1,1),_314_Table1_ColumnLookup,0),FALSE),
  IF(VALUE(LEFT($A395,3))=314,VLOOKUP(VALUE(MID($B395,2,1)),_314_Table1,MATCH(MID($B395,1,1),_314_Table1_ColumnLookup,0),FALSE)
+N("314"),
""))))))))))))))))))))))))</f>
        <v>0</v>
      </c>
      <c r="E395" s="238" t="e">
        <f>IF(AND(VALUE(LEFT($A395,3))=309,LEN($B395)=3),VLOOKUP(VALUE(MID($B395,2,2)),_309_Table2,MATCH(MID($B395,1,1),_309_Table2_ColumnLookup,0),FALSE),
  IF($C395="309 LCR SummaryA",OneYearSCR,IF($C395="309 LCR SummaryB",UltimateSCR,IF(VALUE(LEFT($A395,3))=309,VLOOKUP(VALUE(MID($B395,2,1)),_309_Table2,MATCH(MID($B395,1,1),_309_Table2_ColumnLookup,0),FALSE)
+N("309"),
  IF(VALUE(LEFT($A395,3))=310,VLOOKUP(VALUE(MID($B395,2,1)),_310_Table2,MATCH(MID($B395,1,1),_310_Table2_ColumnLookup,0),FALSE)
+N("310"),
  IF(AND(VALUE(LEFT($A395,3))=311,LEN($I395)=4),VLOOKUP($I395,_311_Table2,MATCH($B395,_311_Table2_ColumnLookup,0),FALSE),
  IF(AND(VALUE(LEFT($A395,3))=311,OR($B395="I2",$B395="J2",$B395="K2",$B395="L2")),VLOOKUP('311'!$G$58,_311_Table2,MATCH(MID($B395,1,1),_311_Table2_ColumnLookup,0),FALSE),
  IF(AND(VALUE(LEFT($A395,3))=311,RIGHT($B395,5)="Total"),VLOOKUP('311'!$G$59,_311_Table2,MATCH(MID($B395,1,1),_311_Table2_ColumnLookup,0),FALSE),
  IF(VALUE(LEFT($A395,3))=311,VLOOKUP(VALUE(MID($B395,2,1)),_311_Table2,MATCH(MID($B395,1,1),_311_Table2_ColumnLookup,0),FALSE)
+N("311"),
  IF(AND(VALUE(LEFT($A395,3))=312,LEFT($G395,10)="Unincepted",$B395="G "),VLOOKUP(" ULO",_312_Table2,MATCH('312'!$N$16,_312_Table2_ColumnLookup,0),FALSE),
  IF(AND(VALUE(LEFT($A395,3))=312,LEFT($G395,10)="Unincepted",$B395="O "),VLOOKUP(" ULO",_312_Table2,MATCH('312'!$V$16,_312_Table2_ColumnLookup,0),FALSE),
  IF(AND(VALUE(LEFT($A395,3))=312,LEFT($G395,10)="Unincepted",$B395="Q "),VLOOKUP(" ULO",_312_Table2,MATCH('312'!$X$16,_312_Table2_ColumnLookup,0),FALSE),
  IF(AND(VALUE(LEFT($A395,3))=312,LEFT($G395,10)="Unincepted"),VLOOKUP(" ULO",_312_Table2,MATCH(LEFT($B395,1),_312_Table2_ColumnLookup,0),FALSE),
  IF(AND(VALUE(LEFT($A395,3))=312,LEFT($G395,5)="Total",$B395="G "),VLOOKUP('312'!$F$80,_312_Table2,MATCH('312'!$N$16,_312_Table2_ColumnLookup,0),FALSE),
  IF(AND(VALUE(LEFT($A395,3))=312,LEFT($G395,5)="Total",$B395="O "),VLOOKUP('312'!$F$80,_312_Table2,MATCH('312'!$V$16,_312_Table2_ColumnLookup,0),FALSE),
  IF(AND(VALUE(LEFT($A395,3))=312,LEFT($G395,5)="Total",$B395="Q "),VLOOKUP('312'!$F$80,_312_Table2,MATCH('312'!$X$16,_312_Table2_ColumnLookup,0),FALSE),
  IF(AND(VALUE(LEFT($A395,3))=312,LEFT($G395,5)="Total"),VLOOKUP('312'!$F$80,_312_Table2,MATCH(LEFT($B395,1),_312_Table2_ColumnLookup,0),FALSE),
  IF(AND(VALUE(LEFT($A395,3))=312,LEN($I395)=4,$B395="G"),VLOOKUP($I395,_312_Table2,MATCH('312'!$N$16,_312_Table2_ColumnLookup,0),FALSE),
  IF(AND(VALUE(LEFT($A395,3))=312,LEN($I395)=4,$B395="O"),VLOOKUP($I395,_312_Table2,MATCH('312'!$V$16,_312_Table2_ColumnLookup,0),FALSE),
  IF(AND(VALUE(LEFT($A395,3))=312,LEN($I395)=4,$B395="Q"),VLOOKUP($I395,_312_Table2,MATCH('312'!$X$16,_312_Table2_ColumnLookup,0),FALSE),
  IF(AND(VALUE(LEFT($A395,3))=312,LEN($I395)=4),VLOOKUP($I395,_312_Table2,MATCH(LEFT($B395,1),_312_Table2_ColumnLookup,0),FALSE)
+N("312"),
  IF(VALUE(LEFT($A395,3))=313,VLOOKUP(VALUE(MID($B395,2,1)),_313_Table2,MATCH(MID($B395,1,1),_313_Table2_ColumnLookup,0),FALSE)
+N("313"),
  IF(AND(VALUE(LEFT($A395,3))=314,LEN($B395)=3),VLOOKUP(VALUE(MID($B395,2,2)),_314_Table2,MATCH(MID($B395,1,1),_314_Table2_ColumnLookup,0),FALSE),
  IF(VALUE(LEFT($A395,3))=314,VLOOKUP(VALUE(MID($B395,2,1)),_314_Table2,MATCH(MID($B395,1,1),_314_Table2_ColumnLookup,0),FALSE)
+N("314"),
""))))))))))))))))))))))))</f>
        <v>#NAME?</v>
      </c>
      <c r="F395" s="238" t="e">
        <f>IF(AND(VALUE(LEFT($A395,3))=309,LEN($B395)=3),VLOOKUP(VALUE(MID($B395,2,2)),_309_Table3,MATCH(MID($B395,1,1),_309_Table3_ColumnLookup,0),FALSE),
  IF($C395="309 LCR SummaryA",OneYearSCR,IF($C395="309 LCR SummaryB",UltimateSCR,IF(VALUE(LEFT($A395,3))=309,VLOOKUP(VALUE(MID($B395,2,1)),_309_Table3,MATCH(MID($B395,1,1),_309_Table3_ColumnLookup,0),FALSE)
+N("309"),
  IF(VALUE(LEFT($A395,3))=310,VLOOKUP(VALUE(MID($B395,2,1)),_310_Table3,MATCH(MID($B395,1,1),_310_Table3_ColumnLookup,0),FALSE)
+N("310"),
  IF(AND(VALUE(LEFT($A395,3))=311,LEN($I395)=4),VLOOKUP($I395,_311_Table3,MATCH($B395,_311_Table3_ColumnLookup,0),FALSE),
  IF(AND(VALUE(LEFT($A395,3))=311,OR($B395="I2",$B395="J2",$B395="K2",$B395="L2")),VLOOKUP('311'!$G$58,_311_Table3,MATCH(MID($B395,1,1),_311_Table3_ColumnLookup,0),FALSE),
  IF(AND(VALUE(LEFT($A395,3))=311,RIGHT($B395,5)="Total"),VLOOKUP('311'!$G$59,_311_Table3,MATCH(MID($B395,1,1),_311_Table3_ColumnLookup,0),FALSE),
  IF(VALUE(LEFT($A395,3))=311,VLOOKUP(VALUE(MID($B395,2,1)),_311_Table3,MATCH(MID($B395,1,1),_311_Table3_ColumnLookup,0),FALSE)
+N("311"),
  IF(AND(VALUE(LEFT($A395,3))=312,LEFT($G395,10)="Unincepted",$B395="G "),VLOOKUP(" ULO",_312_Table3,MATCH('312'!$N$16,_312_Table3_ColumnLookup,0),FALSE),
  IF(AND(VALUE(LEFT($A395,3))=312,LEFT($G395,10)="Unincepted",$B395="O "),VLOOKUP(" ULO",_312_Table3,MATCH('312'!$V$16,_312_Table3_ColumnLookup,0),FALSE),
  IF(AND(VALUE(LEFT($A395,3))=312,LEFT($G395,10)="Unincepted",$B395="Q "),VLOOKUP(" ULO",_312_Table3,MATCH('312'!$X$16,_312_Table3_ColumnLookup,0),FALSE),
  IF(AND(VALUE(LEFT($A395,3))=312,LEFT($G395,10)="Unincepted"),VLOOKUP(" ULO",_312_Table3,MATCH(LEFT($B395,1),_312_Table3_ColumnLookup,0),FALSE),
  IF(AND(VALUE(LEFT($A395,3))=312,LEFT($G395,5)="Total",$B395="G "),VLOOKUP('312'!$F$80,_312_Table3,MATCH('312'!$N$16,_312_Table3_ColumnLookup,0),FALSE),
  IF(AND(VALUE(LEFT($A395,3))=312,LEFT($G395,5)="Total",$B395="O "),VLOOKUP('312'!$F$80,_312_Table3,MATCH('312'!$V$16,_312_Table3_ColumnLookup,0),FALSE),
  IF(AND(VALUE(LEFT($A395,3))=312,LEFT($G395,5)="Total",$B395="Q "),VLOOKUP('312'!$F$80,_312_Table3,MATCH('312'!$X$16,_312_Table3_ColumnLookup,0),FALSE),
  IF(AND(VALUE(LEFT($A395,3))=312,LEFT($G395,5)="Total"),VLOOKUP('312'!$F$80,_312_Table3,MATCH(LEFT($B395,1),_312_Table3_ColumnLookup,0),FALSE),
  IF(AND(VALUE(LEFT($A395,3))=312,LEN($I395)=4,$B395="G"),VLOOKUP($I395,_312_Table3,MATCH('312'!$N$16,_312_Table3_ColumnLookup,0),FALSE),
  IF(AND(VALUE(LEFT($A395,3))=312,LEN($I395)=4,$B395="O"),VLOOKUP($I395,_312_Table3,MATCH('312'!$V$16,_312_Table3_ColumnLookup,0),FALSE),
  IF(AND(VALUE(LEFT($A395,3))=312,LEN($I395)=4,$B395="Q"),VLOOKUP($I395,_312_Table3,MATCH('312'!$X$16,_312_Table3_ColumnLookup,0),FALSE),
  IF(AND(VALUE(LEFT($A395,3))=312,LEN($I395)=4),VLOOKUP($I395,_312_Table3,MATCH(LEFT($B395,1),_312_Table3_ColumnLookup,0),FALSE)
+N("312"),
  IF(VALUE(LEFT($A395,3))=313,VLOOKUP(VALUE(MID($B395,2,1)),_313_Table3,MATCH(MID($B395,1,1),_313_Table3_ColumnLookup,0),FALSE)
+N("313"),
  IF(AND(VALUE(LEFT($A395,3))=314,LEN($B395)=3),VLOOKUP(VALUE(MID($B395,2,2)),_314_Table3,MATCH(MID($B395,1,1),_314_Table3_ColumnLookup,0),FALSE),
  IF(VALUE(LEFT($A395,3))=314,VLOOKUP(VALUE(MID($B395,2,1)),_314_Table3,MATCH(MID($B395,1,1),_314_Table3_ColumnLookup,0),FALSE)
+N("314"),
""))))))))))))))))))))))))</f>
        <v>#NAME?</v>
      </c>
      <c r="G395" t="s">
        <v>1140</v>
      </c>
      <c r="H395" s="321">
        <f>IFERROR(
IF(ISERROR($D395)=FALSE,$D395,IF(ISERROR($E395)=FALSE,$E395,IF(ISERROR($F395)=FALSE,$F395
+N("012 checkboxes"),
IF(
IF(OR(LEFT($A395,9)="Syndicate",LEFT($A395,12)="NewSyndicate"),VLOOKUP($A395,'012'!$J:$ZW,MATCH("Link to button",'012'!$J$1:$ZW$1,0),0)
+N("309 checkbox"),
IF($C395="309 LCR Summary0",VLOOKUP("Notes990",'309'!$P:$ZZ,MATCH("Link to button",'309'!$P$1:$ZZ$1,0),0)
+N("313 checkboxes"),
IF($C395="313 Financial Information0LcmVsScr",IF($C395="309 LCR Summary0",VLOOKUP("LcmVsScr",'309'!$N:$ZZ,MATCH("Link to button",'309'!$N$1:$ZZ$1,0),0),
IF($C395="313 Financial Information0LcrDocAttached",IF($C395="309 LCR Summary0",VLOOKUP("LcrDocAttached",'309'!$N:$ZZ,MATCH("Link to button",'309'!$N$1:$ZZ$1,0),
0)))))))=1,TRUE,FALSE)
))),"")</f>
        <v>0</v>
      </c>
      <c r="I395">
        <v>2001</v>
      </c>
    </row>
    <row r="396" spans="1:9" customFormat="1">
      <c r="A396" s="237" t="str">
        <f>VLOOKUP($G396,CSVLookups!$B:$R,MATCH(A$1,CSVLookups!$B$1:$R$1,0),FALSE)</f>
        <v>312 Projected Solvency II Technical Provisions at Time Zero</v>
      </c>
      <c r="B396" s="237" t="str">
        <f>VLOOKUP($G396,CSVLookups!$B:$R,MATCH(B$1,CSVLookups!$B$1:$R$1,0),FALSE)</f>
        <v>B</v>
      </c>
      <c r="C396" s="238" t="str">
        <f t="shared" si="6"/>
        <v>312 Projected Solvency II Technical Provisions at Time ZeroB2001</v>
      </c>
      <c r="D396" s="238">
        <f>IF(AND(VALUE(LEFT($A396,3))=309,LEN($B396)=3),VLOOKUP(VALUE(MID($B396,2,2)),_309_Table1,MATCH(MID($B396,1,1),_309_Table1_ColumnLookup,0),FALSE),
  IF($C396="309 LCR SummaryA",OneYearSCR,IF($C396="309 LCR SummaryB",UltimateSCR,IF(VALUE(LEFT($A396,3))=309,VLOOKUP(VALUE(MID($B396,2,1)),_309_Table1,MATCH(MID($B396,1,1),_309_Table1_ColumnLookup,0),FALSE)
+N("309"),
  IF(VALUE(LEFT($A396,3))=310,VLOOKUP(VALUE(MID($B396,2,1)),_310_Table1,MATCH(MID($B396,1,1),_310_Table1_ColumnLookup,0),FALSE)
+N("310"),
  IF(AND(VALUE(LEFT($A396,3))=311,LEN($I396)=4),VLOOKUP($I396,_311_Table1,MATCH($B396,_311_Table1_ColumnLookup,0),FALSE),
  IF(AND(VALUE(LEFT($A396,3))=311,OR($B396="I2",$B396="J2",$B396="K2",$B396="L2")),VLOOKUP('311'!$G$58,_311_Table1,MATCH(MID($B396,1,1),_311_Table1_ColumnLookup,0),FALSE),
  IF(AND(VALUE(LEFT($A396,3))=311,RIGHT($B396,5)="Total"),VLOOKUP('311'!$G$59,_311_Table1,MATCH(MID($B396,1,1),_311_Table1_ColumnLookup,0),FALSE),
  IF(VALUE(LEFT($A396,3))=311,VLOOKUP(VALUE(MID($B396,2,1)),_311_Table1,MATCH(MID($B396,1,1),_311_Table1_ColumnLookup,0),FALSE)
+N("311"),
  IF(AND(VALUE(LEFT($A396,3))=312,LEFT($G396,10)="Unincepted",$B396="G "),VLOOKUP(" ULO",_312_Table1,MATCH('312'!$N$16,_312_Table1_ColumnLookup,0),FALSE),
  IF(AND(VALUE(LEFT($A396,3))=312,LEFT($G396,10)="Unincepted",$B396="O "),VLOOKUP(" ULO",_312_Table1,MATCH('312'!$V$16,_312_Table1_ColumnLookup,0),FALSE),
  IF(AND(VALUE(LEFT($A396,3))=312,LEFT($G396,10)="Unincepted",$B396="Q "),VLOOKUP(" ULO",_312_Table1,MATCH('312'!$X$16,_312_Table1_ColumnLookup,0),FALSE),
  IF(AND(VALUE(LEFT($A396,3))=312,LEFT($G396,10)="Unincepted"),VLOOKUP(" ULO",_312_Table1,MATCH(LEFT($B396,1),_312_Table1_ColumnLookup,0),FALSE),
  IF(AND(VALUE(LEFT($A396,3))=312,LEFT($G396,5)="Total",$B396="G "),VLOOKUP('312'!$F$80,_312_Table1,MATCH('312'!$N$16,_312_Table1_ColumnLookup,0),FALSE),
  IF(AND(VALUE(LEFT($A396,3))=312,LEFT($G396,5)="Total",$B396="O "),VLOOKUP('312'!$F$80,_312_Table1,MATCH('312'!$V$16,_312_Table1_ColumnLookup,0),FALSE),
  IF(AND(VALUE(LEFT($A396,3))=312,LEFT($G396,5)="Total",$B396="Q "),VLOOKUP('312'!$F$80,_312_Table1,MATCH('312'!$X$16,_312_Table1_ColumnLookup,0),FALSE),
  IF(AND(VALUE(LEFT($A396,3))=312,LEFT($G396,5)="Total"),VLOOKUP('312'!$F$80,_312_Table1,MATCH(LEFT($B396,1),_312_Table1_ColumnLookup,0),FALSE),
  IF(AND(VALUE(LEFT($A396,3))=312,LEN($I396)=4,$B396="G"),VLOOKUP($I396,_312_Table1,MATCH('312'!$N$16,_312_Table1_ColumnLookup,0),FALSE),
  IF(AND(VALUE(LEFT($A396,3))=312,LEN($I396)=4,$B396="O"),VLOOKUP($I396,_312_Table1,MATCH('312'!$V$16,_312_Table1_ColumnLookup,0),FALSE),
  IF(AND(VALUE(LEFT($A396,3))=312,LEN($I396)=4,$B396="Q"),VLOOKUP($I396,_312_Table1,MATCH('312'!$X$16,_312_Table1_ColumnLookup,0),FALSE),
  IF(AND(VALUE(LEFT($A396,3))=312,LEN($I396)=4),VLOOKUP($I396,_312_Table1,MATCH(LEFT($B396,1),_312_Table1_ColumnLookup,0),FALSE)
+N("312"),
  IF(VALUE(LEFT($A396,3))=313,VLOOKUP(VALUE(MID($B396,2,1)),_313_Table1,MATCH(MID($B396,1,1),_313_Table1_ColumnLookup,0),FALSE)
+N("313"),
  IF(AND(VALUE(LEFT($A396,3))=314,LEN($B396)=3),VLOOKUP(VALUE(MID($B396,2,2)),_314_Table1,MATCH(MID($B396,1,1),_314_Table1_ColumnLookup,0),FALSE),
  IF(VALUE(LEFT($A396,3))=314,VLOOKUP(VALUE(MID($B396,2,1)),_314_Table1,MATCH(MID($B396,1,1),_314_Table1_ColumnLookup,0),FALSE)
+N("314"),
""))))))))))))))))))))))))</f>
        <v>0</v>
      </c>
      <c r="E396" s="238" t="e">
        <f>IF(AND(VALUE(LEFT($A396,3))=309,LEN($B396)=3),VLOOKUP(VALUE(MID($B396,2,2)),_309_Table2,MATCH(MID($B396,1,1),_309_Table2_ColumnLookup,0),FALSE),
  IF($C396="309 LCR SummaryA",OneYearSCR,IF($C396="309 LCR SummaryB",UltimateSCR,IF(VALUE(LEFT($A396,3))=309,VLOOKUP(VALUE(MID($B396,2,1)),_309_Table2,MATCH(MID($B396,1,1),_309_Table2_ColumnLookup,0),FALSE)
+N("309"),
  IF(VALUE(LEFT($A396,3))=310,VLOOKUP(VALUE(MID($B396,2,1)),_310_Table2,MATCH(MID($B396,1,1),_310_Table2_ColumnLookup,0),FALSE)
+N("310"),
  IF(AND(VALUE(LEFT($A396,3))=311,LEN($I396)=4),VLOOKUP($I396,_311_Table2,MATCH($B396,_311_Table2_ColumnLookup,0),FALSE),
  IF(AND(VALUE(LEFT($A396,3))=311,OR($B396="I2",$B396="J2",$B396="K2",$B396="L2")),VLOOKUP('311'!$G$58,_311_Table2,MATCH(MID($B396,1,1),_311_Table2_ColumnLookup,0),FALSE),
  IF(AND(VALUE(LEFT($A396,3))=311,RIGHT($B396,5)="Total"),VLOOKUP('311'!$G$59,_311_Table2,MATCH(MID($B396,1,1),_311_Table2_ColumnLookup,0),FALSE),
  IF(VALUE(LEFT($A396,3))=311,VLOOKUP(VALUE(MID($B396,2,1)),_311_Table2,MATCH(MID($B396,1,1),_311_Table2_ColumnLookup,0),FALSE)
+N("311"),
  IF(AND(VALUE(LEFT($A396,3))=312,LEFT($G396,10)="Unincepted",$B396="G "),VLOOKUP(" ULO",_312_Table2,MATCH('312'!$N$16,_312_Table2_ColumnLookup,0),FALSE),
  IF(AND(VALUE(LEFT($A396,3))=312,LEFT($G396,10)="Unincepted",$B396="O "),VLOOKUP(" ULO",_312_Table2,MATCH('312'!$V$16,_312_Table2_ColumnLookup,0),FALSE),
  IF(AND(VALUE(LEFT($A396,3))=312,LEFT($G396,10)="Unincepted",$B396="Q "),VLOOKUP(" ULO",_312_Table2,MATCH('312'!$X$16,_312_Table2_ColumnLookup,0),FALSE),
  IF(AND(VALUE(LEFT($A396,3))=312,LEFT($G396,10)="Unincepted"),VLOOKUP(" ULO",_312_Table2,MATCH(LEFT($B396,1),_312_Table2_ColumnLookup,0),FALSE),
  IF(AND(VALUE(LEFT($A396,3))=312,LEFT($G396,5)="Total",$B396="G "),VLOOKUP('312'!$F$80,_312_Table2,MATCH('312'!$N$16,_312_Table2_ColumnLookup,0),FALSE),
  IF(AND(VALUE(LEFT($A396,3))=312,LEFT($G396,5)="Total",$B396="O "),VLOOKUP('312'!$F$80,_312_Table2,MATCH('312'!$V$16,_312_Table2_ColumnLookup,0),FALSE),
  IF(AND(VALUE(LEFT($A396,3))=312,LEFT($G396,5)="Total",$B396="Q "),VLOOKUP('312'!$F$80,_312_Table2,MATCH('312'!$X$16,_312_Table2_ColumnLookup,0),FALSE),
  IF(AND(VALUE(LEFT($A396,3))=312,LEFT($G396,5)="Total"),VLOOKUP('312'!$F$80,_312_Table2,MATCH(LEFT($B396,1),_312_Table2_ColumnLookup,0),FALSE),
  IF(AND(VALUE(LEFT($A396,3))=312,LEN($I396)=4,$B396="G"),VLOOKUP($I396,_312_Table2,MATCH('312'!$N$16,_312_Table2_ColumnLookup,0),FALSE),
  IF(AND(VALUE(LEFT($A396,3))=312,LEN($I396)=4,$B396="O"),VLOOKUP($I396,_312_Table2,MATCH('312'!$V$16,_312_Table2_ColumnLookup,0),FALSE),
  IF(AND(VALUE(LEFT($A396,3))=312,LEN($I396)=4,$B396="Q"),VLOOKUP($I396,_312_Table2,MATCH('312'!$X$16,_312_Table2_ColumnLookup,0),FALSE),
  IF(AND(VALUE(LEFT($A396,3))=312,LEN($I396)=4),VLOOKUP($I396,_312_Table2,MATCH(LEFT($B396,1),_312_Table2_ColumnLookup,0),FALSE)
+N("312"),
  IF(VALUE(LEFT($A396,3))=313,VLOOKUP(VALUE(MID($B396,2,1)),_313_Table2,MATCH(MID($B396,1,1),_313_Table2_ColumnLookup,0),FALSE)
+N("313"),
  IF(AND(VALUE(LEFT($A396,3))=314,LEN($B396)=3),VLOOKUP(VALUE(MID($B396,2,2)),_314_Table2,MATCH(MID($B396,1,1),_314_Table2_ColumnLookup,0),FALSE),
  IF(VALUE(LEFT($A396,3))=314,VLOOKUP(VALUE(MID($B396,2,1)),_314_Table2,MATCH(MID($B396,1,1),_314_Table2_ColumnLookup,0),FALSE)
+N("314"),
""))))))))))))))))))))))))</f>
        <v>#NAME?</v>
      </c>
      <c r="F396" s="238" t="e">
        <f>IF(AND(VALUE(LEFT($A396,3))=309,LEN($B396)=3),VLOOKUP(VALUE(MID($B396,2,2)),_309_Table3,MATCH(MID($B396,1,1),_309_Table3_ColumnLookup,0),FALSE),
  IF($C396="309 LCR SummaryA",OneYearSCR,IF($C396="309 LCR SummaryB",UltimateSCR,IF(VALUE(LEFT($A396,3))=309,VLOOKUP(VALUE(MID($B396,2,1)),_309_Table3,MATCH(MID($B396,1,1),_309_Table3_ColumnLookup,0),FALSE)
+N("309"),
  IF(VALUE(LEFT($A396,3))=310,VLOOKUP(VALUE(MID($B396,2,1)),_310_Table3,MATCH(MID($B396,1,1),_310_Table3_ColumnLookup,0),FALSE)
+N("310"),
  IF(AND(VALUE(LEFT($A396,3))=311,LEN($I396)=4),VLOOKUP($I396,_311_Table3,MATCH($B396,_311_Table3_ColumnLookup,0),FALSE),
  IF(AND(VALUE(LEFT($A396,3))=311,OR($B396="I2",$B396="J2",$B396="K2",$B396="L2")),VLOOKUP('311'!$G$58,_311_Table3,MATCH(MID($B396,1,1),_311_Table3_ColumnLookup,0),FALSE),
  IF(AND(VALUE(LEFT($A396,3))=311,RIGHT($B396,5)="Total"),VLOOKUP('311'!$G$59,_311_Table3,MATCH(MID($B396,1,1),_311_Table3_ColumnLookup,0),FALSE),
  IF(VALUE(LEFT($A396,3))=311,VLOOKUP(VALUE(MID($B396,2,1)),_311_Table3,MATCH(MID($B396,1,1),_311_Table3_ColumnLookup,0),FALSE)
+N("311"),
  IF(AND(VALUE(LEFT($A396,3))=312,LEFT($G396,10)="Unincepted",$B396="G "),VLOOKUP(" ULO",_312_Table3,MATCH('312'!$N$16,_312_Table3_ColumnLookup,0),FALSE),
  IF(AND(VALUE(LEFT($A396,3))=312,LEFT($G396,10)="Unincepted",$B396="O "),VLOOKUP(" ULO",_312_Table3,MATCH('312'!$V$16,_312_Table3_ColumnLookup,0),FALSE),
  IF(AND(VALUE(LEFT($A396,3))=312,LEFT($G396,10)="Unincepted",$B396="Q "),VLOOKUP(" ULO",_312_Table3,MATCH('312'!$X$16,_312_Table3_ColumnLookup,0),FALSE),
  IF(AND(VALUE(LEFT($A396,3))=312,LEFT($G396,10)="Unincepted"),VLOOKUP(" ULO",_312_Table3,MATCH(LEFT($B396,1),_312_Table3_ColumnLookup,0),FALSE),
  IF(AND(VALUE(LEFT($A396,3))=312,LEFT($G396,5)="Total",$B396="G "),VLOOKUP('312'!$F$80,_312_Table3,MATCH('312'!$N$16,_312_Table3_ColumnLookup,0),FALSE),
  IF(AND(VALUE(LEFT($A396,3))=312,LEFT($G396,5)="Total",$B396="O "),VLOOKUP('312'!$F$80,_312_Table3,MATCH('312'!$V$16,_312_Table3_ColumnLookup,0),FALSE),
  IF(AND(VALUE(LEFT($A396,3))=312,LEFT($G396,5)="Total",$B396="Q "),VLOOKUP('312'!$F$80,_312_Table3,MATCH('312'!$X$16,_312_Table3_ColumnLookup,0),FALSE),
  IF(AND(VALUE(LEFT($A396,3))=312,LEFT($G396,5)="Total"),VLOOKUP('312'!$F$80,_312_Table3,MATCH(LEFT($B396,1),_312_Table3_ColumnLookup,0),FALSE),
  IF(AND(VALUE(LEFT($A396,3))=312,LEN($I396)=4,$B396="G"),VLOOKUP($I396,_312_Table3,MATCH('312'!$N$16,_312_Table3_ColumnLookup,0),FALSE),
  IF(AND(VALUE(LEFT($A396,3))=312,LEN($I396)=4,$B396="O"),VLOOKUP($I396,_312_Table3,MATCH('312'!$V$16,_312_Table3_ColumnLookup,0),FALSE),
  IF(AND(VALUE(LEFT($A396,3))=312,LEN($I396)=4,$B396="Q"),VLOOKUP($I396,_312_Table3,MATCH('312'!$X$16,_312_Table3_ColumnLookup,0),FALSE),
  IF(AND(VALUE(LEFT($A396,3))=312,LEN($I396)=4),VLOOKUP($I396,_312_Table3,MATCH(LEFT($B396,1),_312_Table3_ColumnLookup,0),FALSE)
+N("312"),
  IF(VALUE(LEFT($A396,3))=313,VLOOKUP(VALUE(MID($B396,2,1)),_313_Table3,MATCH(MID($B396,1,1),_313_Table3_ColumnLookup,0),FALSE)
+N("313"),
  IF(AND(VALUE(LEFT($A396,3))=314,LEN($B396)=3),VLOOKUP(VALUE(MID($B396,2,2)),_314_Table3,MATCH(MID($B396,1,1),_314_Table3_ColumnLookup,0),FALSE),
  IF(VALUE(LEFT($A396,3))=314,VLOOKUP(VALUE(MID($B396,2,1)),_314_Table3,MATCH(MID($B396,1,1),_314_Table3_ColumnLookup,0),FALSE)
+N("314"),
""))))))))))))))))))))))))</f>
        <v>#NAME?</v>
      </c>
      <c r="G396" t="s">
        <v>1141</v>
      </c>
      <c r="H396" s="321">
        <f>IFERROR(
IF(ISERROR($D396)=FALSE,$D396,IF(ISERROR($E396)=FALSE,$E396,IF(ISERROR($F396)=FALSE,$F396
+N("012 checkboxes"),
IF(
IF(OR(LEFT($A396,9)="Syndicate",LEFT($A396,12)="NewSyndicate"),VLOOKUP($A396,'012'!$J:$ZW,MATCH("Link to button",'012'!$J$1:$ZW$1,0),0)
+N("309 checkbox"),
IF($C396="309 LCR Summary0",VLOOKUP("Notes990",'309'!$P:$ZZ,MATCH("Link to button",'309'!$P$1:$ZZ$1,0),0)
+N("313 checkboxes"),
IF($C396="313 Financial Information0LcmVsScr",IF($C396="309 LCR Summary0",VLOOKUP("LcmVsScr",'309'!$N:$ZZ,MATCH("Link to button",'309'!$N$1:$ZZ$1,0),0),
IF($C396="313 Financial Information0LcrDocAttached",IF($C396="309 LCR Summary0",VLOOKUP("LcrDocAttached",'309'!$N:$ZZ,MATCH("Link to button",'309'!$N$1:$ZZ$1,0),
0)))))))=1,TRUE,FALSE)
))),"")</f>
        <v>0</v>
      </c>
      <c r="I396">
        <v>2001</v>
      </c>
    </row>
    <row r="397" spans="1:9" customFormat="1">
      <c r="A397" s="237" t="str">
        <f>VLOOKUP($G397,CSVLookups!$B:$R,MATCH(A$1,CSVLookups!$B$1:$R$1,0),FALSE)</f>
        <v>312 Projected Solvency II Technical Provisions at Time Zero</v>
      </c>
      <c r="B397" s="237" t="str">
        <f>VLOOKUP($G397,CSVLookups!$B:$R,MATCH(B$1,CSVLookups!$B$1:$R$1,0),FALSE)</f>
        <v>C</v>
      </c>
      <c r="C397" s="238" t="str">
        <f t="shared" si="6"/>
        <v>312 Projected Solvency II Technical Provisions at Time ZeroC2001</v>
      </c>
      <c r="D397" s="238">
        <f>IF(AND(VALUE(LEFT($A397,3))=309,LEN($B397)=3),VLOOKUP(VALUE(MID($B397,2,2)),_309_Table1,MATCH(MID($B397,1,1),_309_Table1_ColumnLookup,0),FALSE),
  IF($C397="309 LCR SummaryA",OneYearSCR,IF($C397="309 LCR SummaryB",UltimateSCR,IF(VALUE(LEFT($A397,3))=309,VLOOKUP(VALUE(MID($B397,2,1)),_309_Table1,MATCH(MID($B397,1,1),_309_Table1_ColumnLookup,0),FALSE)
+N("309"),
  IF(VALUE(LEFT($A397,3))=310,VLOOKUP(VALUE(MID($B397,2,1)),_310_Table1,MATCH(MID($B397,1,1),_310_Table1_ColumnLookup,0),FALSE)
+N("310"),
  IF(AND(VALUE(LEFT($A397,3))=311,LEN($I397)=4),VLOOKUP($I397,_311_Table1,MATCH($B397,_311_Table1_ColumnLookup,0),FALSE),
  IF(AND(VALUE(LEFT($A397,3))=311,OR($B397="I2",$B397="J2",$B397="K2",$B397="L2")),VLOOKUP('311'!$G$58,_311_Table1,MATCH(MID($B397,1,1),_311_Table1_ColumnLookup,0),FALSE),
  IF(AND(VALUE(LEFT($A397,3))=311,RIGHT($B397,5)="Total"),VLOOKUP('311'!$G$59,_311_Table1,MATCH(MID($B397,1,1),_311_Table1_ColumnLookup,0),FALSE),
  IF(VALUE(LEFT($A397,3))=311,VLOOKUP(VALUE(MID($B397,2,1)),_311_Table1,MATCH(MID($B397,1,1),_311_Table1_ColumnLookup,0),FALSE)
+N("311"),
  IF(AND(VALUE(LEFT($A397,3))=312,LEFT($G397,10)="Unincepted",$B397="G "),VLOOKUP(" ULO",_312_Table1,MATCH('312'!$N$16,_312_Table1_ColumnLookup,0),FALSE),
  IF(AND(VALUE(LEFT($A397,3))=312,LEFT($G397,10)="Unincepted",$B397="O "),VLOOKUP(" ULO",_312_Table1,MATCH('312'!$V$16,_312_Table1_ColumnLookup,0),FALSE),
  IF(AND(VALUE(LEFT($A397,3))=312,LEFT($G397,10)="Unincepted",$B397="Q "),VLOOKUP(" ULO",_312_Table1,MATCH('312'!$X$16,_312_Table1_ColumnLookup,0),FALSE),
  IF(AND(VALUE(LEFT($A397,3))=312,LEFT($G397,10)="Unincepted"),VLOOKUP(" ULO",_312_Table1,MATCH(LEFT($B397,1),_312_Table1_ColumnLookup,0),FALSE),
  IF(AND(VALUE(LEFT($A397,3))=312,LEFT($G397,5)="Total",$B397="G "),VLOOKUP('312'!$F$80,_312_Table1,MATCH('312'!$N$16,_312_Table1_ColumnLookup,0),FALSE),
  IF(AND(VALUE(LEFT($A397,3))=312,LEFT($G397,5)="Total",$B397="O "),VLOOKUP('312'!$F$80,_312_Table1,MATCH('312'!$V$16,_312_Table1_ColumnLookup,0),FALSE),
  IF(AND(VALUE(LEFT($A397,3))=312,LEFT($G397,5)="Total",$B397="Q "),VLOOKUP('312'!$F$80,_312_Table1,MATCH('312'!$X$16,_312_Table1_ColumnLookup,0),FALSE),
  IF(AND(VALUE(LEFT($A397,3))=312,LEFT($G397,5)="Total"),VLOOKUP('312'!$F$80,_312_Table1,MATCH(LEFT($B397,1),_312_Table1_ColumnLookup,0),FALSE),
  IF(AND(VALUE(LEFT($A397,3))=312,LEN($I397)=4,$B397="G"),VLOOKUP($I397,_312_Table1,MATCH('312'!$N$16,_312_Table1_ColumnLookup,0),FALSE),
  IF(AND(VALUE(LEFT($A397,3))=312,LEN($I397)=4,$B397="O"),VLOOKUP($I397,_312_Table1,MATCH('312'!$V$16,_312_Table1_ColumnLookup,0),FALSE),
  IF(AND(VALUE(LEFT($A397,3))=312,LEN($I397)=4,$B397="Q"),VLOOKUP($I397,_312_Table1,MATCH('312'!$X$16,_312_Table1_ColumnLookup,0),FALSE),
  IF(AND(VALUE(LEFT($A397,3))=312,LEN($I397)=4),VLOOKUP($I397,_312_Table1,MATCH(LEFT($B397,1),_312_Table1_ColumnLookup,0),FALSE)
+N("312"),
  IF(VALUE(LEFT($A397,3))=313,VLOOKUP(VALUE(MID($B397,2,1)),_313_Table1,MATCH(MID($B397,1,1),_313_Table1_ColumnLookup,0),FALSE)
+N("313"),
  IF(AND(VALUE(LEFT($A397,3))=314,LEN($B397)=3),VLOOKUP(VALUE(MID($B397,2,2)),_314_Table1,MATCH(MID($B397,1,1),_314_Table1_ColumnLookup,0),FALSE),
  IF(VALUE(LEFT($A397,3))=314,VLOOKUP(VALUE(MID($B397,2,1)),_314_Table1,MATCH(MID($B397,1,1),_314_Table1_ColumnLookup,0),FALSE)
+N("314"),
""))))))))))))))))))))))))</f>
        <v>0</v>
      </c>
      <c r="E397" s="238" t="e">
        <f>IF(AND(VALUE(LEFT($A397,3))=309,LEN($B397)=3),VLOOKUP(VALUE(MID($B397,2,2)),_309_Table2,MATCH(MID($B397,1,1),_309_Table2_ColumnLookup,0),FALSE),
  IF($C397="309 LCR SummaryA",OneYearSCR,IF($C397="309 LCR SummaryB",UltimateSCR,IF(VALUE(LEFT($A397,3))=309,VLOOKUP(VALUE(MID($B397,2,1)),_309_Table2,MATCH(MID($B397,1,1),_309_Table2_ColumnLookup,0),FALSE)
+N("309"),
  IF(VALUE(LEFT($A397,3))=310,VLOOKUP(VALUE(MID($B397,2,1)),_310_Table2,MATCH(MID($B397,1,1),_310_Table2_ColumnLookup,0),FALSE)
+N("310"),
  IF(AND(VALUE(LEFT($A397,3))=311,LEN($I397)=4),VLOOKUP($I397,_311_Table2,MATCH($B397,_311_Table2_ColumnLookup,0),FALSE),
  IF(AND(VALUE(LEFT($A397,3))=311,OR($B397="I2",$B397="J2",$B397="K2",$B397="L2")),VLOOKUP('311'!$G$58,_311_Table2,MATCH(MID($B397,1,1),_311_Table2_ColumnLookup,0),FALSE),
  IF(AND(VALUE(LEFT($A397,3))=311,RIGHT($B397,5)="Total"),VLOOKUP('311'!$G$59,_311_Table2,MATCH(MID($B397,1,1),_311_Table2_ColumnLookup,0),FALSE),
  IF(VALUE(LEFT($A397,3))=311,VLOOKUP(VALUE(MID($B397,2,1)),_311_Table2,MATCH(MID($B397,1,1),_311_Table2_ColumnLookup,0),FALSE)
+N("311"),
  IF(AND(VALUE(LEFT($A397,3))=312,LEFT($G397,10)="Unincepted",$B397="G "),VLOOKUP(" ULO",_312_Table2,MATCH('312'!$N$16,_312_Table2_ColumnLookup,0),FALSE),
  IF(AND(VALUE(LEFT($A397,3))=312,LEFT($G397,10)="Unincepted",$B397="O "),VLOOKUP(" ULO",_312_Table2,MATCH('312'!$V$16,_312_Table2_ColumnLookup,0),FALSE),
  IF(AND(VALUE(LEFT($A397,3))=312,LEFT($G397,10)="Unincepted",$B397="Q "),VLOOKUP(" ULO",_312_Table2,MATCH('312'!$X$16,_312_Table2_ColumnLookup,0),FALSE),
  IF(AND(VALUE(LEFT($A397,3))=312,LEFT($G397,10)="Unincepted"),VLOOKUP(" ULO",_312_Table2,MATCH(LEFT($B397,1),_312_Table2_ColumnLookup,0),FALSE),
  IF(AND(VALUE(LEFT($A397,3))=312,LEFT($G397,5)="Total",$B397="G "),VLOOKUP('312'!$F$80,_312_Table2,MATCH('312'!$N$16,_312_Table2_ColumnLookup,0),FALSE),
  IF(AND(VALUE(LEFT($A397,3))=312,LEFT($G397,5)="Total",$B397="O "),VLOOKUP('312'!$F$80,_312_Table2,MATCH('312'!$V$16,_312_Table2_ColumnLookup,0),FALSE),
  IF(AND(VALUE(LEFT($A397,3))=312,LEFT($G397,5)="Total",$B397="Q "),VLOOKUP('312'!$F$80,_312_Table2,MATCH('312'!$X$16,_312_Table2_ColumnLookup,0),FALSE),
  IF(AND(VALUE(LEFT($A397,3))=312,LEFT($G397,5)="Total"),VLOOKUP('312'!$F$80,_312_Table2,MATCH(LEFT($B397,1),_312_Table2_ColumnLookup,0),FALSE),
  IF(AND(VALUE(LEFT($A397,3))=312,LEN($I397)=4,$B397="G"),VLOOKUP($I397,_312_Table2,MATCH('312'!$N$16,_312_Table2_ColumnLookup,0),FALSE),
  IF(AND(VALUE(LEFT($A397,3))=312,LEN($I397)=4,$B397="O"),VLOOKUP($I397,_312_Table2,MATCH('312'!$V$16,_312_Table2_ColumnLookup,0),FALSE),
  IF(AND(VALUE(LEFT($A397,3))=312,LEN($I397)=4,$B397="Q"),VLOOKUP($I397,_312_Table2,MATCH('312'!$X$16,_312_Table2_ColumnLookup,0),FALSE),
  IF(AND(VALUE(LEFT($A397,3))=312,LEN($I397)=4),VLOOKUP($I397,_312_Table2,MATCH(LEFT($B397,1),_312_Table2_ColumnLookup,0),FALSE)
+N("312"),
  IF(VALUE(LEFT($A397,3))=313,VLOOKUP(VALUE(MID($B397,2,1)),_313_Table2,MATCH(MID($B397,1,1),_313_Table2_ColumnLookup,0),FALSE)
+N("313"),
  IF(AND(VALUE(LEFT($A397,3))=314,LEN($B397)=3),VLOOKUP(VALUE(MID($B397,2,2)),_314_Table2,MATCH(MID($B397,1,1),_314_Table2_ColumnLookup,0),FALSE),
  IF(VALUE(LEFT($A397,3))=314,VLOOKUP(VALUE(MID($B397,2,1)),_314_Table2,MATCH(MID($B397,1,1),_314_Table2_ColumnLookup,0),FALSE)
+N("314"),
""))))))))))))))))))))))))</f>
        <v>#NAME?</v>
      </c>
      <c r="F397" s="238" t="e">
        <f>IF(AND(VALUE(LEFT($A397,3))=309,LEN($B397)=3),VLOOKUP(VALUE(MID($B397,2,2)),_309_Table3,MATCH(MID($B397,1,1),_309_Table3_ColumnLookup,0),FALSE),
  IF($C397="309 LCR SummaryA",OneYearSCR,IF($C397="309 LCR SummaryB",UltimateSCR,IF(VALUE(LEFT($A397,3))=309,VLOOKUP(VALUE(MID($B397,2,1)),_309_Table3,MATCH(MID($B397,1,1),_309_Table3_ColumnLookup,0),FALSE)
+N("309"),
  IF(VALUE(LEFT($A397,3))=310,VLOOKUP(VALUE(MID($B397,2,1)),_310_Table3,MATCH(MID($B397,1,1),_310_Table3_ColumnLookup,0),FALSE)
+N("310"),
  IF(AND(VALUE(LEFT($A397,3))=311,LEN($I397)=4),VLOOKUP($I397,_311_Table3,MATCH($B397,_311_Table3_ColumnLookup,0),FALSE),
  IF(AND(VALUE(LEFT($A397,3))=311,OR($B397="I2",$B397="J2",$B397="K2",$B397="L2")),VLOOKUP('311'!$G$58,_311_Table3,MATCH(MID($B397,1,1),_311_Table3_ColumnLookup,0),FALSE),
  IF(AND(VALUE(LEFT($A397,3))=311,RIGHT($B397,5)="Total"),VLOOKUP('311'!$G$59,_311_Table3,MATCH(MID($B397,1,1),_311_Table3_ColumnLookup,0),FALSE),
  IF(VALUE(LEFT($A397,3))=311,VLOOKUP(VALUE(MID($B397,2,1)),_311_Table3,MATCH(MID($B397,1,1),_311_Table3_ColumnLookup,0),FALSE)
+N("311"),
  IF(AND(VALUE(LEFT($A397,3))=312,LEFT($G397,10)="Unincepted",$B397="G "),VLOOKUP(" ULO",_312_Table3,MATCH('312'!$N$16,_312_Table3_ColumnLookup,0),FALSE),
  IF(AND(VALUE(LEFT($A397,3))=312,LEFT($G397,10)="Unincepted",$B397="O "),VLOOKUP(" ULO",_312_Table3,MATCH('312'!$V$16,_312_Table3_ColumnLookup,0),FALSE),
  IF(AND(VALUE(LEFT($A397,3))=312,LEFT($G397,10)="Unincepted",$B397="Q "),VLOOKUP(" ULO",_312_Table3,MATCH('312'!$X$16,_312_Table3_ColumnLookup,0),FALSE),
  IF(AND(VALUE(LEFT($A397,3))=312,LEFT($G397,10)="Unincepted"),VLOOKUP(" ULO",_312_Table3,MATCH(LEFT($B397,1),_312_Table3_ColumnLookup,0),FALSE),
  IF(AND(VALUE(LEFT($A397,3))=312,LEFT($G397,5)="Total",$B397="G "),VLOOKUP('312'!$F$80,_312_Table3,MATCH('312'!$N$16,_312_Table3_ColumnLookup,0),FALSE),
  IF(AND(VALUE(LEFT($A397,3))=312,LEFT($G397,5)="Total",$B397="O "),VLOOKUP('312'!$F$80,_312_Table3,MATCH('312'!$V$16,_312_Table3_ColumnLookup,0),FALSE),
  IF(AND(VALUE(LEFT($A397,3))=312,LEFT($G397,5)="Total",$B397="Q "),VLOOKUP('312'!$F$80,_312_Table3,MATCH('312'!$X$16,_312_Table3_ColumnLookup,0),FALSE),
  IF(AND(VALUE(LEFT($A397,3))=312,LEFT($G397,5)="Total"),VLOOKUP('312'!$F$80,_312_Table3,MATCH(LEFT($B397,1),_312_Table3_ColumnLookup,0),FALSE),
  IF(AND(VALUE(LEFT($A397,3))=312,LEN($I397)=4,$B397="G"),VLOOKUP($I397,_312_Table3,MATCH('312'!$N$16,_312_Table3_ColumnLookup,0),FALSE),
  IF(AND(VALUE(LEFT($A397,3))=312,LEN($I397)=4,$B397="O"),VLOOKUP($I397,_312_Table3,MATCH('312'!$V$16,_312_Table3_ColumnLookup,0),FALSE),
  IF(AND(VALUE(LEFT($A397,3))=312,LEN($I397)=4,$B397="Q"),VLOOKUP($I397,_312_Table3,MATCH('312'!$X$16,_312_Table3_ColumnLookup,0),FALSE),
  IF(AND(VALUE(LEFT($A397,3))=312,LEN($I397)=4),VLOOKUP($I397,_312_Table3,MATCH(LEFT($B397,1),_312_Table3_ColumnLookup,0),FALSE)
+N("312"),
  IF(VALUE(LEFT($A397,3))=313,VLOOKUP(VALUE(MID($B397,2,1)),_313_Table3,MATCH(MID($B397,1,1),_313_Table3_ColumnLookup,0),FALSE)
+N("313"),
  IF(AND(VALUE(LEFT($A397,3))=314,LEN($B397)=3),VLOOKUP(VALUE(MID($B397,2,2)),_314_Table3,MATCH(MID($B397,1,1),_314_Table3_ColumnLookup,0),FALSE),
  IF(VALUE(LEFT($A397,3))=314,VLOOKUP(VALUE(MID($B397,2,1)),_314_Table3,MATCH(MID($B397,1,1),_314_Table3_ColumnLookup,0),FALSE)
+N("314"),
""))))))))))))))))))))))))</f>
        <v>#NAME?</v>
      </c>
      <c r="G397" t="s">
        <v>1142</v>
      </c>
      <c r="H397" s="321">
        <f>IFERROR(
IF(ISERROR($D397)=FALSE,$D397,IF(ISERROR($E397)=FALSE,$E397,IF(ISERROR($F397)=FALSE,$F397
+N("012 checkboxes"),
IF(
IF(OR(LEFT($A397,9)="Syndicate",LEFT($A397,12)="NewSyndicate"),VLOOKUP($A397,'012'!$J:$ZW,MATCH("Link to button",'012'!$J$1:$ZW$1,0),0)
+N("309 checkbox"),
IF($C397="309 LCR Summary0",VLOOKUP("Notes990",'309'!$P:$ZZ,MATCH("Link to button",'309'!$P$1:$ZZ$1,0),0)
+N("313 checkboxes"),
IF($C397="313 Financial Information0LcmVsScr",IF($C397="309 LCR Summary0",VLOOKUP("LcmVsScr",'309'!$N:$ZZ,MATCH("Link to button",'309'!$N$1:$ZZ$1,0),0),
IF($C397="313 Financial Information0LcrDocAttached",IF($C397="309 LCR Summary0",VLOOKUP("LcrDocAttached",'309'!$N:$ZZ,MATCH("Link to button",'309'!$N$1:$ZZ$1,0),
0)))))))=1,TRUE,FALSE)
))),"")</f>
        <v>0</v>
      </c>
      <c r="I397">
        <v>2001</v>
      </c>
    </row>
    <row r="398" spans="1:9" customFormat="1">
      <c r="A398" s="237" t="str">
        <f>VLOOKUP($G398,CSVLookups!$B:$R,MATCH(A$1,CSVLookups!$B$1:$R$1,0),FALSE)</f>
        <v>312 Projected Solvency II Technical Provisions at Time Zero</v>
      </c>
      <c r="B398" s="237" t="str">
        <f>VLOOKUP($G398,CSVLookups!$B:$R,MATCH(B$1,CSVLookups!$B$1:$R$1,0),FALSE)</f>
        <v>D</v>
      </c>
      <c r="C398" s="238" t="str">
        <f t="shared" si="6"/>
        <v>312 Projected Solvency II Technical Provisions at Time ZeroD2001</v>
      </c>
      <c r="D398" s="238">
        <f>IF(AND(VALUE(LEFT($A398,3))=309,LEN($B398)=3),VLOOKUP(VALUE(MID($B398,2,2)),_309_Table1,MATCH(MID($B398,1,1),_309_Table1_ColumnLookup,0),FALSE),
  IF($C398="309 LCR SummaryA",OneYearSCR,IF($C398="309 LCR SummaryB",UltimateSCR,IF(VALUE(LEFT($A398,3))=309,VLOOKUP(VALUE(MID($B398,2,1)),_309_Table1,MATCH(MID($B398,1,1),_309_Table1_ColumnLookup,0),FALSE)
+N("309"),
  IF(VALUE(LEFT($A398,3))=310,VLOOKUP(VALUE(MID($B398,2,1)),_310_Table1,MATCH(MID($B398,1,1),_310_Table1_ColumnLookup,0),FALSE)
+N("310"),
  IF(AND(VALUE(LEFT($A398,3))=311,LEN($I398)=4),VLOOKUP($I398,_311_Table1,MATCH($B398,_311_Table1_ColumnLookup,0),FALSE),
  IF(AND(VALUE(LEFT($A398,3))=311,OR($B398="I2",$B398="J2",$B398="K2",$B398="L2")),VLOOKUP('311'!$G$58,_311_Table1,MATCH(MID($B398,1,1),_311_Table1_ColumnLookup,0),FALSE),
  IF(AND(VALUE(LEFT($A398,3))=311,RIGHT($B398,5)="Total"),VLOOKUP('311'!$G$59,_311_Table1,MATCH(MID($B398,1,1),_311_Table1_ColumnLookup,0),FALSE),
  IF(VALUE(LEFT($A398,3))=311,VLOOKUP(VALUE(MID($B398,2,1)),_311_Table1,MATCH(MID($B398,1,1),_311_Table1_ColumnLookup,0),FALSE)
+N("311"),
  IF(AND(VALUE(LEFT($A398,3))=312,LEFT($G398,10)="Unincepted",$B398="G "),VLOOKUP(" ULO",_312_Table1,MATCH('312'!$N$16,_312_Table1_ColumnLookup,0),FALSE),
  IF(AND(VALUE(LEFT($A398,3))=312,LEFT($G398,10)="Unincepted",$B398="O "),VLOOKUP(" ULO",_312_Table1,MATCH('312'!$V$16,_312_Table1_ColumnLookup,0),FALSE),
  IF(AND(VALUE(LEFT($A398,3))=312,LEFT($G398,10)="Unincepted",$B398="Q "),VLOOKUP(" ULO",_312_Table1,MATCH('312'!$X$16,_312_Table1_ColumnLookup,0),FALSE),
  IF(AND(VALUE(LEFT($A398,3))=312,LEFT($G398,10)="Unincepted"),VLOOKUP(" ULO",_312_Table1,MATCH(LEFT($B398,1),_312_Table1_ColumnLookup,0),FALSE),
  IF(AND(VALUE(LEFT($A398,3))=312,LEFT($G398,5)="Total",$B398="G "),VLOOKUP('312'!$F$80,_312_Table1,MATCH('312'!$N$16,_312_Table1_ColumnLookup,0),FALSE),
  IF(AND(VALUE(LEFT($A398,3))=312,LEFT($G398,5)="Total",$B398="O "),VLOOKUP('312'!$F$80,_312_Table1,MATCH('312'!$V$16,_312_Table1_ColumnLookup,0),FALSE),
  IF(AND(VALUE(LEFT($A398,3))=312,LEFT($G398,5)="Total",$B398="Q "),VLOOKUP('312'!$F$80,_312_Table1,MATCH('312'!$X$16,_312_Table1_ColumnLookup,0),FALSE),
  IF(AND(VALUE(LEFT($A398,3))=312,LEFT($G398,5)="Total"),VLOOKUP('312'!$F$80,_312_Table1,MATCH(LEFT($B398,1),_312_Table1_ColumnLookup,0),FALSE),
  IF(AND(VALUE(LEFT($A398,3))=312,LEN($I398)=4,$B398="G"),VLOOKUP($I398,_312_Table1,MATCH('312'!$N$16,_312_Table1_ColumnLookup,0),FALSE),
  IF(AND(VALUE(LEFT($A398,3))=312,LEN($I398)=4,$B398="O"),VLOOKUP($I398,_312_Table1,MATCH('312'!$V$16,_312_Table1_ColumnLookup,0),FALSE),
  IF(AND(VALUE(LEFT($A398,3))=312,LEN($I398)=4,$B398="Q"),VLOOKUP($I398,_312_Table1,MATCH('312'!$X$16,_312_Table1_ColumnLookup,0),FALSE),
  IF(AND(VALUE(LEFT($A398,3))=312,LEN($I398)=4),VLOOKUP($I398,_312_Table1,MATCH(LEFT($B398,1),_312_Table1_ColumnLookup,0),FALSE)
+N("312"),
  IF(VALUE(LEFT($A398,3))=313,VLOOKUP(VALUE(MID($B398,2,1)),_313_Table1,MATCH(MID($B398,1,1),_313_Table1_ColumnLookup,0),FALSE)
+N("313"),
  IF(AND(VALUE(LEFT($A398,3))=314,LEN($B398)=3),VLOOKUP(VALUE(MID($B398,2,2)),_314_Table1,MATCH(MID($B398,1,1),_314_Table1_ColumnLookup,0),FALSE),
  IF(VALUE(LEFT($A398,3))=314,VLOOKUP(VALUE(MID($B398,2,1)),_314_Table1,MATCH(MID($B398,1,1),_314_Table1_ColumnLookup,0),FALSE)
+N("314"),
""))))))))))))))))))))))))</f>
        <v>0</v>
      </c>
      <c r="E398" s="238" t="e">
        <f>IF(AND(VALUE(LEFT($A398,3))=309,LEN($B398)=3),VLOOKUP(VALUE(MID($B398,2,2)),_309_Table2,MATCH(MID($B398,1,1),_309_Table2_ColumnLookup,0),FALSE),
  IF($C398="309 LCR SummaryA",OneYearSCR,IF($C398="309 LCR SummaryB",UltimateSCR,IF(VALUE(LEFT($A398,3))=309,VLOOKUP(VALUE(MID($B398,2,1)),_309_Table2,MATCH(MID($B398,1,1),_309_Table2_ColumnLookup,0),FALSE)
+N("309"),
  IF(VALUE(LEFT($A398,3))=310,VLOOKUP(VALUE(MID($B398,2,1)),_310_Table2,MATCH(MID($B398,1,1),_310_Table2_ColumnLookup,0),FALSE)
+N("310"),
  IF(AND(VALUE(LEFT($A398,3))=311,LEN($I398)=4),VLOOKUP($I398,_311_Table2,MATCH($B398,_311_Table2_ColumnLookup,0),FALSE),
  IF(AND(VALUE(LEFT($A398,3))=311,OR($B398="I2",$B398="J2",$B398="K2",$B398="L2")),VLOOKUP('311'!$G$58,_311_Table2,MATCH(MID($B398,1,1),_311_Table2_ColumnLookup,0),FALSE),
  IF(AND(VALUE(LEFT($A398,3))=311,RIGHT($B398,5)="Total"),VLOOKUP('311'!$G$59,_311_Table2,MATCH(MID($B398,1,1),_311_Table2_ColumnLookup,0),FALSE),
  IF(VALUE(LEFT($A398,3))=311,VLOOKUP(VALUE(MID($B398,2,1)),_311_Table2,MATCH(MID($B398,1,1),_311_Table2_ColumnLookup,0),FALSE)
+N("311"),
  IF(AND(VALUE(LEFT($A398,3))=312,LEFT($G398,10)="Unincepted",$B398="G "),VLOOKUP(" ULO",_312_Table2,MATCH('312'!$N$16,_312_Table2_ColumnLookup,0),FALSE),
  IF(AND(VALUE(LEFT($A398,3))=312,LEFT($G398,10)="Unincepted",$B398="O "),VLOOKUP(" ULO",_312_Table2,MATCH('312'!$V$16,_312_Table2_ColumnLookup,0),FALSE),
  IF(AND(VALUE(LEFT($A398,3))=312,LEFT($G398,10)="Unincepted",$B398="Q "),VLOOKUP(" ULO",_312_Table2,MATCH('312'!$X$16,_312_Table2_ColumnLookup,0),FALSE),
  IF(AND(VALUE(LEFT($A398,3))=312,LEFT($G398,10)="Unincepted"),VLOOKUP(" ULO",_312_Table2,MATCH(LEFT($B398,1),_312_Table2_ColumnLookup,0),FALSE),
  IF(AND(VALUE(LEFT($A398,3))=312,LEFT($G398,5)="Total",$B398="G "),VLOOKUP('312'!$F$80,_312_Table2,MATCH('312'!$N$16,_312_Table2_ColumnLookup,0),FALSE),
  IF(AND(VALUE(LEFT($A398,3))=312,LEFT($G398,5)="Total",$B398="O "),VLOOKUP('312'!$F$80,_312_Table2,MATCH('312'!$V$16,_312_Table2_ColumnLookup,0),FALSE),
  IF(AND(VALUE(LEFT($A398,3))=312,LEFT($G398,5)="Total",$B398="Q "),VLOOKUP('312'!$F$80,_312_Table2,MATCH('312'!$X$16,_312_Table2_ColumnLookup,0),FALSE),
  IF(AND(VALUE(LEFT($A398,3))=312,LEFT($G398,5)="Total"),VLOOKUP('312'!$F$80,_312_Table2,MATCH(LEFT($B398,1),_312_Table2_ColumnLookup,0),FALSE),
  IF(AND(VALUE(LEFT($A398,3))=312,LEN($I398)=4,$B398="G"),VLOOKUP($I398,_312_Table2,MATCH('312'!$N$16,_312_Table2_ColumnLookup,0),FALSE),
  IF(AND(VALUE(LEFT($A398,3))=312,LEN($I398)=4,$B398="O"),VLOOKUP($I398,_312_Table2,MATCH('312'!$V$16,_312_Table2_ColumnLookup,0),FALSE),
  IF(AND(VALUE(LEFT($A398,3))=312,LEN($I398)=4,$B398="Q"),VLOOKUP($I398,_312_Table2,MATCH('312'!$X$16,_312_Table2_ColumnLookup,0),FALSE),
  IF(AND(VALUE(LEFT($A398,3))=312,LEN($I398)=4),VLOOKUP($I398,_312_Table2,MATCH(LEFT($B398,1),_312_Table2_ColumnLookup,0),FALSE)
+N("312"),
  IF(VALUE(LEFT($A398,3))=313,VLOOKUP(VALUE(MID($B398,2,1)),_313_Table2,MATCH(MID($B398,1,1),_313_Table2_ColumnLookup,0),FALSE)
+N("313"),
  IF(AND(VALUE(LEFT($A398,3))=314,LEN($B398)=3),VLOOKUP(VALUE(MID($B398,2,2)),_314_Table2,MATCH(MID($B398,1,1),_314_Table2_ColumnLookup,0),FALSE),
  IF(VALUE(LEFT($A398,3))=314,VLOOKUP(VALUE(MID($B398,2,1)),_314_Table2,MATCH(MID($B398,1,1),_314_Table2_ColumnLookup,0),FALSE)
+N("314"),
""))))))))))))))))))))))))</f>
        <v>#NAME?</v>
      </c>
      <c r="F398" s="238" t="e">
        <f>IF(AND(VALUE(LEFT($A398,3))=309,LEN($B398)=3),VLOOKUP(VALUE(MID($B398,2,2)),_309_Table3,MATCH(MID($B398,1,1),_309_Table3_ColumnLookup,0),FALSE),
  IF($C398="309 LCR SummaryA",OneYearSCR,IF($C398="309 LCR SummaryB",UltimateSCR,IF(VALUE(LEFT($A398,3))=309,VLOOKUP(VALUE(MID($B398,2,1)),_309_Table3,MATCH(MID($B398,1,1),_309_Table3_ColumnLookup,0),FALSE)
+N("309"),
  IF(VALUE(LEFT($A398,3))=310,VLOOKUP(VALUE(MID($B398,2,1)),_310_Table3,MATCH(MID($B398,1,1),_310_Table3_ColumnLookup,0),FALSE)
+N("310"),
  IF(AND(VALUE(LEFT($A398,3))=311,LEN($I398)=4),VLOOKUP($I398,_311_Table3,MATCH($B398,_311_Table3_ColumnLookup,0),FALSE),
  IF(AND(VALUE(LEFT($A398,3))=311,OR($B398="I2",$B398="J2",$B398="K2",$B398="L2")),VLOOKUP('311'!$G$58,_311_Table3,MATCH(MID($B398,1,1),_311_Table3_ColumnLookup,0),FALSE),
  IF(AND(VALUE(LEFT($A398,3))=311,RIGHT($B398,5)="Total"),VLOOKUP('311'!$G$59,_311_Table3,MATCH(MID($B398,1,1),_311_Table3_ColumnLookup,0),FALSE),
  IF(VALUE(LEFT($A398,3))=311,VLOOKUP(VALUE(MID($B398,2,1)),_311_Table3,MATCH(MID($B398,1,1),_311_Table3_ColumnLookup,0),FALSE)
+N("311"),
  IF(AND(VALUE(LEFT($A398,3))=312,LEFT($G398,10)="Unincepted",$B398="G "),VLOOKUP(" ULO",_312_Table3,MATCH('312'!$N$16,_312_Table3_ColumnLookup,0),FALSE),
  IF(AND(VALUE(LEFT($A398,3))=312,LEFT($G398,10)="Unincepted",$B398="O "),VLOOKUP(" ULO",_312_Table3,MATCH('312'!$V$16,_312_Table3_ColumnLookup,0),FALSE),
  IF(AND(VALUE(LEFT($A398,3))=312,LEFT($G398,10)="Unincepted",$B398="Q "),VLOOKUP(" ULO",_312_Table3,MATCH('312'!$X$16,_312_Table3_ColumnLookup,0),FALSE),
  IF(AND(VALUE(LEFT($A398,3))=312,LEFT($G398,10)="Unincepted"),VLOOKUP(" ULO",_312_Table3,MATCH(LEFT($B398,1),_312_Table3_ColumnLookup,0),FALSE),
  IF(AND(VALUE(LEFT($A398,3))=312,LEFT($G398,5)="Total",$B398="G "),VLOOKUP('312'!$F$80,_312_Table3,MATCH('312'!$N$16,_312_Table3_ColumnLookup,0),FALSE),
  IF(AND(VALUE(LEFT($A398,3))=312,LEFT($G398,5)="Total",$B398="O "),VLOOKUP('312'!$F$80,_312_Table3,MATCH('312'!$V$16,_312_Table3_ColumnLookup,0),FALSE),
  IF(AND(VALUE(LEFT($A398,3))=312,LEFT($G398,5)="Total",$B398="Q "),VLOOKUP('312'!$F$80,_312_Table3,MATCH('312'!$X$16,_312_Table3_ColumnLookup,0),FALSE),
  IF(AND(VALUE(LEFT($A398,3))=312,LEFT($G398,5)="Total"),VLOOKUP('312'!$F$80,_312_Table3,MATCH(LEFT($B398,1),_312_Table3_ColumnLookup,0),FALSE),
  IF(AND(VALUE(LEFT($A398,3))=312,LEN($I398)=4,$B398="G"),VLOOKUP($I398,_312_Table3,MATCH('312'!$N$16,_312_Table3_ColumnLookup,0),FALSE),
  IF(AND(VALUE(LEFT($A398,3))=312,LEN($I398)=4,$B398="O"),VLOOKUP($I398,_312_Table3,MATCH('312'!$V$16,_312_Table3_ColumnLookup,0),FALSE),
  IF(AND(VALUE(LEFT($A398,3))=312,LEN($I398)=4,$B398="Q"),VLOOKUP($I398,_312_Table3,MATCH('312'!$X$16,_312_Table3_ColumnLookup,0),FALSE),
  IF(AND(VALUE(LEFT($A398,3))=312,LEN($I398)=4),VLOOKUP($I398,_312_Table3,MATCH(LEFT($B398,1),_312_Table3_ColumnLookup,0),FALSE)
+N("312"),
  IF(VALUE(LEFT($A398,3))=313,VLOOKUP(VALUE(MID($B398,2,1)),_313_Table3,MATCH(MID($B398,1,1),_313_Table3_ColumnLookup,0),FALSE)
+N("313"),
  IF(AND(VALUE(LEFT($A398,3))=314,LEN($B398)=3),VLOOKUP(VALUE(MID($B398,2,2)),_314_Table3,MATCH(MID($B398,1,1),_314_Table3_ColumnLookup,0),FALSE),
  IF(VALUE(LEFT($A398,3))=314,VLOOKUP(VALUE(MID($B398,2,1)),_314_Table3,MATCH(MID($B398,1,1),_314_Table3_ColumnLookup,0),FALSE)
+N("314"),
""))))))))))))))))))))))))</f>
        <v>#NAME?</v>
      </c>
      <c r="G398" t="s">
        <v>1143</v>
      </c>
      <c r="H398" s="321">
        <f>IFERROR(
IF(ISERROR($D398)=FALSE,$D398,IF(ISERROR($E398)=FALSE,$E398,IF(ISERROR($F398)=FALSE,$F398
+N("012 checkboxes"),
IF(
IF(OR(LEFT($A398,9)="Syndicate",LEFT($A398,12)="NewSyndicate"),VLOOKUP($A398,'012'!$J:$ZW,MATCH("Link to button",'012'!$J$1:$ZW$1,0),0)
+N("309 checkbox"),
IF($C398="309 LCR Summary0",VLOOKUP("Notes990",'309'!$P:$ZZ,MATCH("Link to button",'309'!$P$1:$ZZ$1,0),0)
+N("313 checkboxes"),
IF($C398="313 Financial Information0LcmVsScr",IF($C398="309 LCR Summary0",VLOOKUP("LcmVsScr",'309'!$N:$ZZ,MATCH("Link to button",'309'!$N$1:$ZZ$1,0),0),
IF($C398="313 Financial Information0LcrDocAttached",IF($C398="309 LCR Summary0",VLOOKUP("LcrDocAttached",'309'!$N:$ZZ,MATCH("Link to button",'309'!$N$1:$ZZ$1,0),
0)))))))=1,TRUE,FALSE)
))),"")</f>
        <v>0</v>
      </c>
      <c r="I398">
        <v>2001</v>
      </c>
    </row>
    <row r="399" spans="1:9" customFormat="1">
      <c r="A399" s="237" t="str">
        <f>VLOOKUP($G399,CSVLookups!$B:$R,MATCH(A$1,CSVLookups!$B$1:$R$1,0),FALSE)</f>
        <v>312 Projected Solvency II Technical Provisions at Time Zero</v>
      </c>
      <c r="B399" s="237" t="str">
        <f>VLOOKUP($G399,CSVLookups!$B:$R,MATCH(B$1,CSVLookups!$B$1:$R$1,0),FALSE)</f>
        <v>E</v>
      </c>
      <c r="C399" s="238" t="str">
        <f t="shared" ref="C399:C462" si="7">IF(OR(LEFT($A399,4)="Base",LEFT($A399,4)="Synd",LEFT($A399,7)="NewSynd"),"",
IF(OR(AND(LEN($I399=0),OR(LEFT($A399,3)*1=311,LEFT($A399,3)*1=312,LEFT($A399,3)*1=313)),LEN($I399)=4),
CONCATENATE($A399,$B399,$I399,
IF(LEFT($G399,LEN("NetOfRI"))="NetOfRI","Net Insurance Claims brought forward",
IF(LEFT($G399,LEN("Adjustments"))="Adjustments","Adjustments",
IF(LEFT($G399,LEN("NewBusiness"))="NewBusiness","New Business",
IF(LEFT($G399,LEN("TotalClaims"))="TotalClaims","Total Claims",
IF(LEFT($G399,LEN("TotalAdjustments"))="TotalAdjustments","Adjustments",
IF(LEFT($G399,LEN("TotalNewBusiness"))="TotalNewBusiness","New Business",
IF(LEFT($G399,LEN("Unincepted"))="Unincepted","Unincepted",
IF(LEFT($G399,LEN("Total"))="Total","Total",
IF($G399="LcmVsScr","LcmVsScr",
IF($G399="LcrDocAttached","LcrDocAttached",
""))))))))))),CONCATENATE($A399,$B399)))</f>
        <v>312 Projected Solvency II Technical Provisions at Time ZeroE2001</v>
      </c>
      <c r="D399" s="238">
        <f>IF(AND(VALUE(LEFT($A399,3))=309,LEN($B399)=3),VLOOKUP(VALUE(MID($B399,2,2)),_309_Table1,MATCH(MID($B399,1,1),_309_Table1_ColumnLookup,0),FALSE),
  IF($C399="309 LCR SummaryA",OneYearSCR,IF($C399="309 LCR SummaryB",UltimateSCR,IF(VALUE(LEFT($A399,3))=309,VLOOKUP(VALUE(MID($B399,2,1)),_309_Table1,MATCH(MID($B399,1,1),_309_Table1_ColumnLookup,0),FALSE)
+N("309"),
  IF(VALUE(LEFT($A399,3))=310,VLOOKUP(VALUE(MID($B399,2,1)),_310_Table1,MATCH(MID($B399,1,1),_310_Table1_ColumnLookup,0),FALSE)
+N("310"),
  IF(AND(VALUE(LEFT($A399,3))=311,LEN($I399)=4),VLOOKUP($I399,_311_Table1,MATCH($B399,_311_Table1_ColumnLookup,0),FALSE),
  IF(AND(VALUE(LEFT($A399,3))=311,OR($B399="I2",$B399="J2",$B399="K2",$B399="L2")),VLOOKUP('311'!$G$58,_311_Table1,MATCH(MID($B399,1,1),_311_Table1_ColumnLookup,0),FALSE),
  IF(AND(VALUE(LEFT($A399,3))=311,RIGHT($B399,5)="Total"),VLOOKUP('311'!$G$59,_311_Table1,MATCH(MID($B399,1,1),_311_Table1_ColumnLookup,0),FALSE),
  IF(VALUE(LEFT($A399,3))=311,VLOOKUP(VALUE(MID($B399,2,1)),_311_Table1,MATCH(MID($B399,1,1),_311_Table1_ColumnLookup,0),FALSE)
+N("311"),
  IF(AND(VALUE(LEFT($A399,3))=312,LEFT($G399,10)="Unincepted",$B399="G "),VLOOKUP(" ULO",_312_Table1,MATCH('312'!$N$16,_312_Table1_ColumnLookup,0),FALSE),
  IF(AND(VALUE(LEFT($A399,3))=312,LEFT($G399,10)="Unincepted",$B399="O "),VLOOKUP(" ULO",_312_Table1,MATCH('312'!$V$16,_312_Table1_ColumnLookup,0),FALSE),
  IF(AND(VALUE(LEFT($A399,3))=312,LEFT($G399,10)="Unincepted",$B399="Q "),VLOOKUP(" ULO",_312_Table1,MATCH('312'!$X$16,_312_Table1_ColumnLookup,0),FALSE),
  IF(AND(VALUE(LEFT($A399,3))=312,LEFT($G399,10)="Unincepted"),VLOOKUP(" ULO",_312_Table1,MATCH(LEFT($B399,1),_312_Table1_ColumnLookup,0),FALSE),
  IF(AND(VALUE(LEFT($A399,3))=312,LEFT($G399,5)="Total",$B399="G "),VLOOKUP('312'!$F$80,_312_Table1,MATCH('312'!$N$16,_312_Table1_ColumnLookup,0),FALSE),
  IF(AND(VALUE(LEFT($A399,3))=312,LEFT($G399,5)="Total",$B399="O "),VLOOKUP('312'!$F$80,_312_Table1,MATCH('312'!$V$16,_312_Table1_ColumnLookup,0),FALSE),
  IF(AND(VALUE(LEFT($A399,3))=312,LEFT($G399,5)="Total",$B399="Q "),VLOOKUP('312'!$F$80,_312_Table1,MATCH('312'!$X$16,_312_Table1_ColumnLookup,0),FALSE),
  IF(AND(VALUE(LEFT($A399,3))=312,LEFT($G399,5)="Total"),VLOOKUP('312'!$F$80,_312_Table1,MATCH(LEFT($B399,1),_312_Table1_ColumnLookup,0),FALSE),
  IF(AND(VALUE(LEFT($A399,3))=312,LEN($I399)=4,$B399="G"),VLOOKUP($I399,_312_Table1,MATCH('312'!$N$16,_312_Table1_ColumnLookup,0),FALSE),
  IF(AND(VALUE(LEFT($A399,3))=312,LEN($I399)=4,$B399="O"),VLOOKUP($I399,_312_Table1,MATCH('312'!$V$16,_312_Table1_ColumnLookup,0),FALSE),
  IF(AND(VALUE(LEFT($A399,3))=312,LEN($I399)=4,$B399="Q"),VLOOKUP($I399,_312_Table1,MATCH('312'!$X$16,_312_Table1_ColumnLookup,0),FALSE),
  IF(AND(VALUE(LEFT($A399,3))=312,LEN($I399)=4),VLOOKUP($I399,_312_Table1,MATCH(LEFT($B399,1),_312_Table1_ColumnLookup,0),FALSE)
+N("312"),
  IF(VALUE(LEFT($A399,3))=313,VLOOKUP(VALUE(MID($B399,2,1)),_313_Table1,MATCH(MID($B399,1,1),_313_Table1_ColumnLookup,0),FALSE)
+N("313"),
  IF(AND(VALUE(LEFT($A399,3))=314,LEN($B399)=3),VLOOKUP(VALUE(MID($B399,2,2)),_314_Table1,MATCH(MID($B399,1,1),_314_Table1_ColumnLookup,0),FALSE),
  IF(VALUE(LEFT($A399,3))=314,VLOOKUP(VALUE(MID($B399,2,1)),_314_Table1,MATCH(MID($B399,1,1),_314_Table1_ColumnLookup,0),FALSE)
+N("314"),
""))))))))))))))))))))))))</f>
        <v>0</v>
      </c>
      <c r="E399" s="238" t="e">
        <f>IF(AND(VALUE(LEFT($A399,3))=309,LEN($B399)=3),VLOOKUP(VALUE(MID($B399,2,2)),_309_Table2,MATCH(MID($B399,1,1),_309_Table2_ColumnLookup,0),FALSE),
  IF($C399="309 LCR SummaryA",OneYearSCR,IF($C399="309 LCR SummaryB",UltimateSCR,IF(VALUE(LEFT($A399,3))=309,VLOOKUP(VALUE(MID($B399,2,1)),_309_Table2,MATCH(MID($B399,1,1),_309_Table2_ColumnLookup,0),FALSE)
+N("309"),
  IF(VALUE(LEFT($A399,3))=310,VLOOKUP(VALUE(MID($B399,2,1)),_310_Table2,MATCH(MID($B399,1,1),_310_Table2_ColumnLookup,0),FALSE)
+N("310"),
  IF(AND(VALUE(LEFT($A399,3))=311,LEN($I399)=4),VLOOKUP($I399,_311_Table2,MATCH($B399,_311_Table2_ColumnLookup,0),FALSE),
  IF(AND(VALUE(LEFT($A399,3))=311,OR($B399="I2",$B399="J2",$B399="K2",$B399="L2")),VLOOKUP('311'!$G$58,_311_Table2,MATCH(MID($B399,1,1),_311_Table2_ColumnLookup,0),FALSE),
  IF(AND(VALUE(LEFT($A399,3))=311,RIGHT($B399,5)="Total"),VLOOKUP('311'!$G$59,_311_Table2,MATCH(MID($B399,1,1),_311_Table2_ColumnLookup,0),FALSE),
  IF(VALUE(LEFT($A399,3))=311,VLOOKUP(VALUE(MID($B399,2,1)),_311_Table2,MATCH(MID($B399,1,1),_311_Table2_ColumnLookup,0),FALSE)
+N("311"),
  IF(AND(VALUE(LEFT($A399,3))=312,LEFT($G399,10)="Unincepted",$B399="G "),VLOOKUP(" ULO",_312_Table2,MATCH('312'!$N$16,_312_Table2_ColumnLookup,0),FALSE),
  IF(AND(VALUE(LEFT($A399,3))=312,LEFT($G399,10)="Unincepted",$B399="O "),VLOOKUP(" ULO",_312_Table2,MATCH('312'!$V$16,_312_Table2_ColumnLookup,0),FALSE),
  IF(AND(VALUE(LEFT($A399,3))=312,LEFT($G399,10)="Unincepted",$B399="Q "),VLOOKUP(" ULO",_312_Table2,MATCH('312'!$X$16,_312_Table2_ColumnLookup,0),FALSE),
  IF(AND(VALUE(LEFT($A399,3))=312,LEFT($G399,10)="Unincepted"),VLOOKUP(" ULO",_312_Table2,MATCH(LEFT($B399,1),_312_Table2_ColumnLookup,0),FALSE),
  IF(AND(VALUE(LEFT($A399,3))=312,LEFT($G399,5)="Total",$B399="G "),VLOOKUP('312'!$F$80,_312_Table2,MATCH('312'!$N$16,_312_Table2_ColumnLookup,0),FALSE),
  IF(AND(VALUE(LEFT($A399,3))=312,LEFT($G399,5)="Total",$B399="O "),VLOOKUP('312'!$F$80,_312_Table2,MATCH('312'!$V$16,_312_Table2_ColumnLookup,0),FALSE),
  IF(AND(VALUE(LEFT($A399,3))=312,LEFT($G399,5)="Total",$B399="Q "),VLOOKUP('312'!$F$80,_312_Table2,MATCH('312'!$X$16,_312_Table2_ColumnLookup,0),FALSE),
  IF(AND(VALUE(LEFT($A399,3))=312,LEFT($G399,5)="Total"),VLOOKUP('312'!$F$80,_312_Table2,MATCH(LEFT($B399,1),_312_Table2_ColumnLookup,0),FALSE),
  IF(AND(VALUE(LEFT($A399,3))=312,LEN($I399)=4,$B399="G"),VLOOKUP($I399,_312_Table2,MATCH('312'!$N$16,_312_Table2_ColumnLookup,0),FALSE),
  IF(AND(VALUE(LEFT($A399,3))=312,LEN($I399)=4,$B399="O"),VLOOKUP($I399,_312_Table2,MATCH('312'!$V$16,_312_Table2_ColumnLookup,0),FALSE),
  IF(AND(VALUE(LEFT($A399,3))=312,LEN($I399)=4,$B399="Q"),VLOOKUP($I399,_312_Table2,MATCH('312'!$X$16,_312_Table2_ColumnLookup,0),FALSE),
  IF(AND(VALUE(LEFT($A399,3))=312,LEN($I399)=4),VLOOKUP($I399,_312_Table2,MATCH(LEFT($B399,1),_312_Table2_ColumnLookup,0),FALSE)
+N("312"),
  IF(VALUE(LEFT($A399,3))=313,VLOOKUP(VALUE(MID($B399,2,1)),_313_Table2,MATCH(MID($B399,1,1),_313_Table2_ColumnLookup,0),FALSE)
+N("313"),
  IF(AND(VALUE(LEFT($A399,3))=314,LEN($B399)=3),VLOOKUP(VALUE(MID($B399,2,2)),_314_Table2,MATCH(MID($B399,1,1),_314_Table2_ColumnLookup,0),FALSE),
  IF(VALUE(LEFT($A399,3))=314,VLOOKUP(VALUE(MID($B399,2,1)),_314_Table2,MATCH(MID($B399,1,1),_314_Table2_ColumnLookup,0),FALSE)
+N("314"),
""))))))))))))))))))))))))</f>
        <v>#NAME?</v>
      </c>
      <c r="F399" s="238" t="e">
        <f>IF(AND(VALUE(LEFT($A399,3))=309,LEN($B399)=3),VLOOKUP(VALUE(MID($B399,2,2)),_309_Table3,MATCH(MID($B399,1,1),_309_Table3_ColumnLookup,0),FALSE),
  IF($C399="309 LCR SummaryA",OneYearSCR,IF($C399="309 LCR SummaryB",UltimateSCR,IF(VALUE(LEFT($A399,3))=309,VLOOKUP(VALUE(MID($B399,2,1)),_309_Table3,MATCH(MID($B399,1,1),_309_Table3_ColumnLookup,0),FALSE)
+N("309"),
  IF(VALUE(LEFT($A399,3))=310,VLOOKUP(VALUE(MID($B399,2,1)),_310_Table3,MATCH(MID($B399,1,1),_310_Table3_ColumnLookup,0),FALSE)
+N("310"),
  IF(AND(VALUE(LEFT($A399,3))=311,LEN($I399)=4),VLOOKUP($I399,_311_Table3,MATCH($B399,_311_Table3_ColumnLookup,0),FALSE),
  IF(AND(VALUE(LEFT($A399,3))=311,OR($B399="I2",$B399="J2",$B399="K2",$B399="L2")),VLOOKUP('311'!$G$58,_311_Table3,MATCH(MID($B399,1,1),_311_Table3_ColumnLookup,0),FALSE),
  IF(AND(VALUE(LEFT($A399,3))=311,RIGHT($B399,5)="Total"),VLOOKUP('311'!$G$59,_311_Table3,MATCH(MID($B399,1,1),_311_Table3_ColumnLookup,0),FALSE),
  IF(VALUE(LEFT($A399,3))=311,VLOOKUP(VALUE(MID($B399,2,1)),_311_Table3,MATCH(MID($B399,1,1),_311_Table3_ColumnLookup,0),FALSE)
+N("311"),
  IF(AND(VALUE(LEFT($A399,3))=312,LEFT($G399,10)="Unincepted",$B399="G "),VLOOKUP(" ULO",_312_Table3,MATCH('312'!$N$16,_312_Table3_ColumnLookup,0),FALSE),
  IF(AND(VALUE(LEFT($A399,3))=312,LEFT($G399,10)="Unincepted",$B399="O "),VLOOKUP(" ULO",_312_Table3,MATCH('312'!$V$16,_312_Table3_ColumnLookup,0),FALSE),
  IF(AND(VALUE(LEFT($A399,3))=312,LEFT($G399,10)="Unincepted",$B399="Q "),VLOOKUP(" ULO",_312_Table3,MATCH('312'!$X$16,_312_Table3_ColumnLookup,0),FALSE),
  IF(AND(VALUE(LEFT($A399,3))=312,LEFT($G399,10)="Unincepted"),VLOOKUP(" ULO",_312_Table3,MATCH(LEFT($B399,1),_312_Table3_ColumnLookup,0),FALSE),
  IF(AND(VALUE(LEFT($A399,3))=312,LEFT($G399,5)="Total",$B399="G "),VLOOKUP('312'!$F$80,_312_Table3,MATCH('312'!$N$16,_312_Table3_ColumnLookup,0),FALSE),
  IF(AND(VALUE(LEFT($A399,3))=312,LEFT($G399,5)="Total",$B399="O "),VLOOKUP('312'!$F$80,_312_Table3,MATCH('312'!$V$16,_312_Table3_ColumnLookup,0),FALSE),
  IF(AND(VALUE(LEFT($A399,3))=312,LEFT($G399,5)="Total",$B399="Q "),VLOOKUP('312'!$F$80,_312_Table3,MATCH('312'!$X$16,_312_Table3_ColumnLookup,0),FALSE),
  IF(AND(VALUE(LEFT($A399,3))=312,LEFT($G399,5)="Total"),VLOOKUP('312'!$F$80,_312_Table3,MATCH(LEFT($B399,1),_312_Table3_ColumnLookup,0),FALSE),
  IF(AND(VALUE(LEFT($A399,3))=312,LEN($I399)=4,$B399="G"),VLOOKUP($I399,_312_Table3,MATCH('312'!$N$16,_312_Table3_ColumnLookup,0),FALSE),
  IF(AND(VALUE(LEFT($A399,3))=312,LEN($I399)=4,$B399="O"),VLOOKUP($I399,_312_Table3,MATCH('312'!$V$16,_312_Table3_ColumnLookup,0),FALSE),
  IF(AND(VALUE(LEFT($A399,3))=312,LEN($I399)=4,$B399="Q"),VLOOKUP($I399,_312_Table3,MATCH('312'!$X$16,_312_Table3_ColumnLookup,0),FALSE),
  IF(AND(VALUE(LEFT($A399,3))=312,LEN($I399)=4),VLOOKUP($I399,_312_Table3,MATCH(LEFT($B399,1),_312_Table3_ColumnLookup,0),FALSE)
+N("312"),
  IF(VALUE(LEFT($A399,3))=313,VLOOKUP(VALUE(MID($B399,2,1)),_313_Table3,MATCH(MID($B399,1,1),_313_Table3_ColumnLookup,0),FALSE)
+N("313"),
  IF(AND(VALUE(LEFT($A399,3))=314,LEN($B399)=3),VLOOKUP(VALUE(MID($B399,2,2)),_314_Table3,MATCH(MID($B399,1,1),_314_Table3_ColumnLookup,0),FALSE),
  IF(VALUE(LEFT($A399,3))=314,VLOOKUP(VALUE(MID($B399,2,1)),_314_Table3,MATCH(MID($B399,1,1),_314_Table3_ColumnLookup,0),FALSE)
+N("314"),
""))))))))))))))))))))))))</f>
        <v>#NAME?</v>
      </c>
      <c r="G399" t="s">
        <v>1146</v>
      </c>
      <c r="H399" s="321">
        <f>IFERROR(
IF(ISERROR($D399)=FALSE,$D399,IF(ISERROR($E399)=FALSE,$E399,IF(ISERROR($F399)=FALSE,$F399
+N("012 checkboxes"),
IF(
IF(OR(LEFT($A399,9)="Syndicate",LEFT($A399,12)="NewSyndicate"),VLOOKUP($A399,'012'!$J:$ZW,MATCH("Link to button",'012'!$J$1:$ZW$1,0),0)
+N("309 checkbox"),
IF($C399="309 LCR Summary0",VLOOKUP("Notes990",'309'!$P:$ZZ,MATCH("Link to button",'309'!$P$1:$ZZ$1,0),0)
+N("313 checkboxes"),
IF($C399="313 Financial Information0LcmVsScr",IF($C399="309 LCR Summary0",VLOOKUP("LcmVsScr",'309'!$N:$ZZ,MATCH("Link to button",'309'!$N$1:$ZZ$1,0),0),
IF($C399="313 Financial Information0LcrDocAttached",IF($C399="309 LCR Summary0",VLOOKUP("LcrDocAttached",'309'!$N:$ZZ,MATCH("Link to button",'309'!$N$1:$ZZ$1,0),
0)))))))=1,TRUE,FALSE)
))),"")</f>
        <v>0</v>
      </c>
      <c r="I399">
        <v>2001</v>
      </c>
    </row>
    <row r="400" spans="1:9" customFormat="1">
      <c r="A400" s="237" t="str">
        <f>VLOOKUP($G400,CSVLookups!$B:$R,MATCH(A$1,CSVLookups!$B$1:$R$1,0),FALSE)</f>
        <v>312 Projected Solvency II Technical Provisions at Time Zero</v>
      </c>
      <c r="B400" s="237" t="str">
        <f>VLOOKUP($G400,CSVLookups!$B:$R,MATCH(B$1,CSVLookups!$B$1:$R$1,0),FALSE)</f>
        <v>F</v>
      </c>
      <c r="C400" s="238" t="str">
        <f t="shared" si="7"/>
        <v>312 Projected Solvency II Technical Provisions at Time ZeroF2001</v>
      </c>
      <c r="D400" s="238">
        <f>IF(AND(VALUE(LEFT($A400,3))=309,LEN($B400)=3),VLOOKUP(VALUE(MID($B400,2,2)),_309_Table1,MATCH(MID($B400,1,1),_309_Table1_ColumnLookup,0),FALSE),
  IF($C400="309 LCR SummaryA",OneYearSCR,IF($C400="309 LCR SummaryB",UltimateSCR,IF(VALUE(LEFT($A400,3))=309,VLOOKUP(VALUE(MID($B400,2,1)),_309_Table1,MATCH(MID($B400,1,1),_309_Table1_ColumnLookup,0),FALSE)
+N("309"),
  IF(VALUE(LEFT($A400,3))=310,VLOOKUP(VALUE(MID($B400,2,1)),_310_Table1,MATCH(MID($B400,1,1),_310_Table1_ColumnLookup,0),FALSE)
+N("310"),
  IF(AND(VALUE(LEFT($A400,3))=311,LEN($I400)=4),VLOOKUP($I400,_311_Table1,MATCH($B400,_311_Table1_ColumnLookup,0),FALSE),
  IF(AND(VALUE(LEFT($A400,3))=311,OR($B400="I2",$B400="J2",$B400="K2",$B400="L2")),VLOOKUP('311'!$G$58,_311_Table1,MATCH(MID($B400,1,1),_311_Table1_ColumnLookup,0),FALSE),
  IF(AND(VALUE(LEFT($A400,3))=311,RIGHT($B400,5)="Total"),VLOOKUP('311'!$G$59,_311_Table1,MATCH(MID($B400,1,1),_311_Table1_ColumnLookup,0),FALSE),
  IF(VALUE(LEFT($A400,3))=311,VLOOKUP(VALUE(MID($B400,2,1)),_311_Table1,MATCH(MID($B400,1,1),_311_Table1_ColumnLookup,0),FALSE)
+N("311"),
  IF(AND(VALUE(LEFT($A400,3))=312,LEFT($G400,10)="Unincepted",$B400="G "),VLOOKUP(" ULO",_312_Table1,MATCH('312'!$N$16,_312_Table1_ColumnLookup,0),FALSE),
  IF(AND(VALUE(LEFT($A400,3))=312,LEFT($G400,10)="Unincepted",$B400="O "),VLOOKUP(" ULO",_312_Table1,MATCH('312'!$V$16,_312_Table1_ColumnLookup,0),FALSE),
  IF(AND(VALUE(LEFT($A400,3))=312,LEFT($G400,10)="Unincepted",$B400="Q "),VLOOKUP(" ULO",_312_Table1,MATCH('312'!$X$16,_312_Table1_ColumnLookup,0),FALSE),
  IF(AND(VALUE(LEFT($A400,3))=312,LEFT($G400,10)="Unincepted"),VLOOKUP(" ULO",_312_Table1,MATCH(LEFT($B400,1),_312_Table1_ColumnLookup,0),FALSE),
  IF(AND(VALUE(LEFT($A400,3))=312,LEFT($G400,5)="Total",$B400="G "),VLOOKUP('312'!$F$80,_312_Table1,MATCH('312'!$N$16,_312_Table1_ColumnLookup,0),FALSE),
  IF(AND(VALUE(LEFT($A400,3))=312,LEFT($G400,5)="Total",$B400="O "),VLOOKUP('312'!$F$80,_312_Table1,MATCH('312'!$V$16,_312_Table1_ColumnLookup,0),FALSE),
  IF(AND(VALUE(LEFT($A400,3))=312,LEFT($G400,5)="Total",$B400="Q "),VLOOKUP('312'!$F$80,_312_Table1,MATCH('312'!$X$16,_312_Table1_ColumnLookup,0),FALSE),
  IF(AND(VALUE(LEFT($A400,3))=312,LEFT($G400,5)="Total"),VLOOKUP('312'!$F$80,_312_Table1,MATCH(LEFT($B400,1),_312_Table1_ColumnLookup,0),FALSE),
  IF(AND(VALUE(LEFT($A400,3))=312,LEN($I400)=4,$B400="G"),VLOOKUP($I400,_312_Table1,MATCH('312'!$N$16,_312_Table1_ColumnLookup,0),FALSE),
  IF(AND(VALUE(LEFT($A400,3))=312,LEN($I400)=4,$B400="O"),VLOOKUP($I400,_312_Table1,MATCH('312'!$V$16,_312_Table1_ColumnLookup,0),FALSE),
  IF(AND(VALUE(LEFT($A400,3))=312,LEN($I400)=4,$B400="Q"),VLOOKUP($I400,_312_Table1,MATCH('312'!$X$16,_312_Table1_ColumnLookup,0),FALSE),
  IF(AND(VALUE(LEFT($A400,3))=312,LEN($I400)=4),VLOOKUP($I400,_312_Table1,MATCH(LEFT($B400,1),_312_Table1_ColumnLookup,0),FALSE)
+N("312"),
  IF(VALUE(LEFT($A400,3))=313,VLOOKUP(VALUE(MID($B400,2,1)),_313_Table1,MATCH(MID($B400,1,1),_313_Table1_ColumnLookup,0),FALSE)
+N("313"),
  IF(AND(VALUE(LEFT($A400,3))=314,LEN($B400)=3),VLOOKUP(VALUE(MID($B400,2,2)),_314_Table1,MATCH(MID($B400,1,1),_314_Table1_ColumnLookup,0),FALSE),
  IF(VALUE(LEFT($A400,3))=314,VLOOKUP(VALUE(MID($B400,2,1)),_314_Table1,MATCH(MID($B400,1,1),_314_Table1_ColumnLookup,0),FALSE)
+N("314"),
""))))))))))))))))))))))))</f>
        <v>0</v>
      </c>
      <c r="E400" s="238" t="e">
        <f>IF(AND(VALUE(LEFT($A400,3))=309,LEN($B400)=3),VLOOKUP(VALUE(MID($B400,2,2)),_309_Table2,MATCH(MID($B400,1,1),_309_Table2_ColumnLookup,0),FALSE),
  IF($C400="309 LCR SummaryA",OneYearSCR,IF($C400="309 LCR SummaryB",UltimateSCR,IF(VALUE(LEFT($A400,3))=309,VLOOKUP(VALUE(MID($B400,2,1)),_309_Table2,MATCH(MID($B400,1,1),_309_Table2_ColumnLookup,0),FALSE)
+N("309"),
  IF(VALUE(LEFT($A400,3))=310,VLOOKUP(VALUE(MID($B400,2,1)),_310_Table2,MATCH(MID($B400,1,1),_310_Table2_ColumnLookup,0),FALSE)
+N("310"),
  IF(AND(VALUE(LEFT($A400,3))=311,LEN($I400)=4),VLOOKUP($I400,_311_Table2,MATCH($B400,_311_Table2_ColumnLookup,0),FALSE),
  IF(AND(VALUE(LEFT($A400,3))=311,OR($B400="I2",$B400="J2",$B400="K2",$B400="L2")),VLOOKUP('311'!$G$58,_311_Table2,MATCH(MID($B400,1,1),_311_Table2_ColumnLookup,0),FALSE),
  IF(AND(VALUE(LEFT($A400,3))=311,RIGHT($B400,5)="Total"),VLOOKUP('311'!$G$59,_311_Table2,MATCH(MID($B400,1,1),_311_Table2_ColumnLookup,0),FALSE),
  IF(VALUE(LEFT($A400,3))=311,VLOOKUP(VALUE(MID($B400,2,1)),_311_Table2,MATCH(MID($B400,1,1),_311_Table2_ColumnLookup,0),FALSE)
+N("311"),
  IF(AND(VALUE(LEFT($A400,3))=312,LEFT($G400,10)="Unincepted",$B400="G "),VLOOKUP(" ULO",_312_Table2,MATCH('312'!$N$16,_312_Table2_ColumnLookup,0),FALSE),
  IF(AND(VALUE(LEFT($A400,3))=312,LEFT($G400,10)="Unincepted",$B400="O "),VLOOKUP(" ULO",_312_Table2,MATCH('312'!$V$16,_312_Table2_ColumnLookup,0),FALSE),
  IF(AND(VALUE(LEFT($A400,3))=312,LEFT($G400,10)="Unincepted",$B400="Q "),VLOOKUP(" ULO",_312_Table2,MATCH('312'!$X$16,_312_Table2_ColumnLookup,0),FALSE),
  IF(AND(VALUE(LEFT($A400,3))=312,LEFT($G400,10)="Unincepted"),VLOOKUP(" ULO",_312_Table2,MATCH(LEFT($B400,1),_312_Table2_ColumnLookup,0),FALSE),
  IF(AND(VALUE(LEFT($A400,3))=312,LEFT($G400,5)="Total",$B400="G "),VLOOKUP('312'!$F$80,_312_Table2,MATCH('312'!$N$16,_312_Table2_ColumnLookup,0),FALSE),
  IF(AND(VALUE(LEFT($A400,3))=312,LEFT($G400,5)="Total",$B400="O "),VLOOKUP('312'!$F$80,_312_Table2,MATCH('312'!$V$16,_312_Table2_ColumnLookup,0),FALSE),
  IF(AND(VALUE(LEFT($A400,3))=312,LEFT($G400,5)="Total",$B400="Q "),VLOOKUP('312'!$F$80,_312_Table2,MATCH('312'!$X$16,_312_Table2_ColumnLookup,0),FALSE),
  IF(AND(VALUE(LEFT($A400,3))=312,LEFT($G400,5)="Total"),VLOOKUP('312'!$F$80,_312_Table2,MATCH(LEFT($B400,1),_312_Table2_ColumnLookup,0),FALSE),
  IF(AND(VALUE(LEFT($A400,3))=312,LEN($I400)=4,$B400="G"),VLOOKUP($I400,_312_Table2,MATCH('312'!$N$16,_312_Table2_ColumnLookup,0),FALSE),
  IF(AND(VALUE(LEFT($A400,3))=312,LEN($I400)=4,$B400="O"),VLOOKUP($I400,_312_Table2,MATCH('312'!$V$16,_312_Table2_ColumnLookup,0),FALSE),
  IF(AND(VALUE(LEFT($A400,3))=312,LEN($I400)=4,$B400="Q"),VLOOKUP($I400,_312_Table2,MATCH('312'!$X$16,_312_Table2_ColumnLookup,0),FALSE),
  IF(AND(VALUE(LEFT($A400,3))=312,LEN($I400)=4),VLOOKUP($I400,_312_Table2,MATCH(LEFT($B400,1),_312_Table2_ColumnLookup,0),FALSE)
+N("312"),
  IF(VALUE(LEFT($A400,3))=313,VLOOKUP(VALUE(MID($B400,2,1)),_313_Table2,MATCH(MID($B400,1,1),_313_Table2_ColumnLookup,0),FALSE)
+N("313"),
  IF(AND(VALUE(LEFT($A400,3))=314,LEN($B400)=3),VLOOKUP(VALUE(MID($B400,2,2)),_314_Table2,MATCH(MID($B400,1,1),_314_Table2_ColumnLookup,0),FALSE),
  IF(VALUE(LEFT($A400,3))=314,VLOOKUP(VALUE(MID($B400,2,1)),_314_Table2,MATCH(MID($B400,1,1),_314_Table2_ColumnLookup,0),FALSE)
+N("314"),
""))))))))))))))))))))))))</f>
        <v>#NAME?</v>
      </c>
      <c r="F400" s="238" t="e">
        <f>IF(AND(VALUE(LEFT($A400,3))=309,LEN($B400)=3),VLOOKUP(VALUE(MID($B400,2,2)),_309_Table3,MATCH(MID($B400,1,1),_309_Table3_ColumnLookup,0),FALSE),
  IF($C400="309 LCR SummaryA",OneYearSCR,IF($C400="309 LCR SummaryB",UltimateSCR,IF(VALUE(LEFT($A400,3))=309,VLOOKUP(VALUE(MID($B400,2,1)),_309_Table3,MATCH(MID($B400,1,1),_309_Table3_ColumnLookup,0),FALSE)
+N("309"),
  IF(VALUE(LEFT($A400,3))=310,VLOOKUP(VALUE(MID($B400,2,1)),_310_Table3,MATCH(MID($B400,1,1),_310_Table3_ColumnLookup,0),FALSE)
+N("310"),
  IF(AND(VALUE(LEFT($A400,3))=311,LEN($I400)=4),VLOOKUP($I400,_311_Table3,MATCH($B400,_311_Table3_ColumnLookup,0),FALSE),
  IF(AND(VALUE(LEFT($A400,3))=311,OR($B400="I2",$B400="J2",$B400="K2",$B400="L2")),VLOOKUP('311'!$G$58,_311_Table3,MATCH(MID($B400,1,1),_311_Table3_ColumnLookup,0),FALSE),
  IF(AND(VALUE(LEFT($A400,3))=311,RIGHT($B400,5)="Total"),VLOOKUP('311'!$G$59,_311_Table3,MATCH(MID($B400,1,1),_311_Table3_ColumnLookup,0),FALSE),
  IF(VALUE(LEFT($A400,3))=311,VLOOKUP(VALUE(MID($B400,2,1)),_311_Table3,MATCH(MID($B400,1,1),_311_Table3_ColumnLookup,0),FALSE)
+N("311"),
  IF(AND(VALUE(LEFT($A400,3))=312,LEFT($G400,10)="Unincepted",$B400="G "),VLOOKUP(" ULO",_312_Table3,MATCH('312'!$N$16,_312_Table3_ColumnLookup,0),FALSE),
  IF(AND(VALUE(LEFT($A400,3))=312,LEFT($G400,10)="Unincepted",$B400="O "),VLOOKUP(" ULO",_312_Table3,MATCH('312'!$V$16,_312_Table3_ColumnLookup,0),FALSE),
  IF(AND(VALUE(LEFT($A400,3))=312,LEFT($G400,10)="Unincepted",$B400="Q "),VLOOKUP(" ULO",_312_Table3,MATCH('312'!$X$16,_312_Table3_ColumnLookup,0),FALSE),
  IF(AND(VALUE(LEFT($A400,3))=312,LEFT($G400,10)="Unincepted"),VLOOKUP(" ULO",_312_Table3,MATCH(LEFT($B400,1),_312_Table3_ColumnLookup,0),FALSE),
  IF(AND(VALUE(LEFT($A400,3))=312,LEFT($G400,5)="Total",$B400="G "),VLOOKUP('312'!$F$80,_312_Table3,MATCH('312'!$N$16,_312_Table3_ColumnLookup,0),FALSE),
  IF(AND(VALUE(LEFT($A400,3))=312,LEFT($G400,5)="Total",$B400="O "),VLOOKUP('312'!$F$80,_312_Table3,MATCH('312'!$V$16,_312_Table3_ColumnLookup,0),FALSE),
  IF(AND(VALUE(LEFT($A400,3))=312,LEFT($G400,5)="Total",$B400="Q "),VLOOKUP('312'!$F$80,_312_Table3,MATCH('312'!$X$16,_312_Table3_ColumnLookup,0),FALSE),
  IF(AND(VALUE(LEFT($A400,3))=312,LEFT($G400,5)="Total"),VLOOKUP('312'!$F$80,_312_Table3,MATCH(LEFT($B400,1),_312_Table3_ColumnLookup,0),FALSE),
  IF(AND(VALUE(LEFT($A400,3))=312,LEN($I400)=4,$B400="G"),VLOOKUP($I400,_312_Table3,MATCH('312'!$N$16,_312_Table3_ColumnLookup,0),FALSE),
  IF(AND(VALUE(LEFT($A400,3))=312,LEN($I400)=4,$B400="O"),VLOOKUP($I400,_312_Table3,MATCH('312'!$V$16,_312_Table3_ColumnLookup,0),FALSE),
  IF(AND(VALUE(LEFT($A400,3))=312,LEN($I400)=4,$B400="Q"),VLOOKUP($I400,_312_Table3,MATCH('312'!$X$16,_312_Table3_ColumnLookup,0),FALSE),
  IF(AND(VALUE(LEFT($A400,3))=312,LEN($I400)=4),VLOOKUP($I400,_312_Table3,MATCH(LEFT($B400,1),_312_Table3_ColumnLookup,0),FALSE)
+N("312"),
  IF(VALUE(LEFT($A400,3))=313,VLOOKUP(VALUE(MID($B400,2,1)),_313_Table3,MATCH(MID($B400,1,1),_313_Table3_ColumnLookup,0),FALSE)
+N("313"),
  IF(AND(VALUE(LEFT($A400,3))=314,LEN($B400)=3),VLOOKUP(VALUE(MID($B400,2,2)),_314_Table3,MATCH(MID($B400,1,1),_314_Table3_ColumnLookup,0),FALSE),
  IF(VALUE(LEFT($A400,3))=314,VLOOKUP(VALUE(MID($B400,2,1)),_314_Table3,MATCH(MID($B400,1,1),_314_Table3_ColumnLookup,0),FALSE)
+N("314"),
""))))))))))))))))))))))))</f>
        <v>#NAME?</v>
      </c>
      <c r="G400" t="s">
        <v>1148</v>
      </c>
      <c r="H400" s="321">
        <f>IFERROR(
IF(ISERROR($D400)=FALSE,$D400,IF(ISERROR($E400)=FALSE,$E400,IF(ISERROR($F400)=FALSE,$F400
+N("012 checkboxes"),
IF(
IF(OR(LEFT($A400,9)="Syndicate",LEFT($A400,12)="NewSyndicate"),VLOOKUP($A400,'012'!$J:$ZW,MATCH("Link to button",'012'!$J$1:$ZW$1,0),0)
+N("309 checkbox"),
IF($C400="309 LCR Summary0",VLOOKUP("Notes990",'309'!$P:$ZZ,MATCH("Link to button",'309'!$P$1:$ZZ$1,0),0)
+N("313 checkboxes"),
IF($C400="313 Financial Information0LcmVsScr",IF($C400="309 LCR Summary0",VLOOKUP("LcmVsScr",'309'!$N:$ZZ,MATCH("Link to button",'309'!$N$1:$ZZ$1,0),0),
IF($C400="313 Financial Information0LcrDocAttached",IF($C400="309 LCR Summary0",VLOOKUP("LcrDocAttached",'309'!$N:$ZZ,MATCH("Link to button",'309'!$N$1:$ZZ$1,0),
0)))))))=1,TRUE,FALSE)
))),"")</f>
        <v>0</v>
      </c>
      <c r="I400">
        <v>2001</v>
      </c>
    </row>
    <row r="401" spans="1:9" customFormat="1">
      <c r="A401" s="237" t="str">
        <f>VLOOKUP($G401,CSVLookups!$B:$R,MATCH(A$1,CSVLookups!$B$1:$R$1,0),FALSE)</f>
        <v>312 Projected Solvency II Technical Provisions at Time Zero</v>
      </c>
      <c r="B401" s="237" t="str">
        <f>VLOOKUP($G401,CSVLookups!$B:$R,MATCH(B$1,CSVLookups!$B$1:$R$1,0),FALSE)</f>
        <v>G</v>
      </c>
      <c r="C401" s="238" t="str">
        <f t="shared" si="7"/>
        <v>312 Projected Solvency II Technical Provisions at Time ZeroG2001</v>
      </c>
      <c r="D401" s="238">
        <f>IF(AND(VALUE(LEFT($A401,3))=309,LEN($B401)=3),VLOOKUP(VALUE(MID($B401,2,2)),_309_Table1,MATCH(MID($B401,1,1),_309_Table1_ColumnLookup,0),FALSE),
  IF($C401="309 LCR SummaryA",OneYearSCR,IF($C401="309 LCR SummaryB",UltimateSCR,IF(VALUE(LEFT($A401,3))=309,VLOOKUP(VALUE(MID($B401,2,1)),_309_Table1,MATCH(MID($B401,1,1),_309_Table1_ColumnLookup,0),FALSE)
+N("309"),
  IF(VALUE(LEFT($A401,3))=310,VLOOKUP(VALUE(MID($B401,2,1)),_310_Table1,MATCH(MID($B401,1,1),_310_Table1_ColumnLookup,0),FALSE)
+N("310"),
  IF(AND(VALUE(LEFT($A401,3))=311,LEN($I401)=4),VLOOKUP($I401,_311_Table1,MATCH($B401,_311_Table1_ColumnLookup,0),FALSE),
  IF(AND(VALUE(LEFT($A401,3))=311,OR($B401="I2",$B401="J2",$B401="K2",$B401="L2")),VLOOKUP('311'!$G$58,_311_Table1,MATCH(MID($B401,1,1),_311_Table1_ColumnLookup,0),FALSE),
  IF(AND(VALUE(LEFT($A401,3))=311,RIGHT($B401,5)="Total"),VLOOKUP('311'!$G$59,_311_Table1,MATCH(MID($B401,1,1),_311_Table1_ColumnLookup,0),FALSE),
  IF(VALUE(LEFT($A401,3))=311,VLOOKUP(VALUE(MID($B401,2,1)),_311_Table1,MATCH(MID($B401,1,1),_311_Table1_ColumnLookup,0),FALSE)
+N("311"),
  IF(AND(VALUE(LEFT($A401,3))=312,LEFT($G401,10)="Unincepted",$B401="G "),VLOOKUP(" ULO",_312_Table1,MATCH('312'!$N$16,_312_Table1_ColumnLookup,0),FALSE),
  IF(AND(VALUE(LEFT($A401,3))=312,LEFT($G401,10)="Unincepted",$B401="O "),VLOOKUP(" ULO",_312_Table1,MATCH('312'!$V$16,_312_Table1_ColumnLookup,0),FALSE),
  IF(AND(VALUE(LEFT($A401,3))=312,LEFT($G401,10)="Unincepted",$B401="Q "),VLOOKUP(" ULO",_312_Table1,MATCH('312'!$X$16,_312_Table1_ColumnLookup,0),FALSE),
  IF(AND(VALUE(LEFT($A401,3))=312,LEFT($G401,10)="Unincepted"),VLOOKUP(" ULO",_312_Table1,MATCH(LEFT($B401,1),_312_Table1_ColumnLookup,0),FALSE),
  IF(AND(VALUE(LEFT($A401,3))=312,LEFT($G401,5)="Total",$B401="G "),VLOOKUP('312'!$F$80,_312_Table1,MATCH('312'!$N$16,_312_Table1_ColumnLookup,0),FALSE),
  IF(AND(VALUE(LEFT($A401,3))=312,LEFT($G401,5)="Total",$B401="O "),VLOOKUP('312'!$F$80,_312_Table1,MATCH('312'!$V$16,_312_Table1_ColumnLookup,0),FALSE),
  IF(AND(VALUE(LEFT($A401,3))=312,LEFT($G401,5)="Total",$B401="Q "),VLOOKUP('312'!$F$80,_312_Table1,MATCH('312'!$X$16,_312_Table1_ColumnLookup,0),FALSE),
  IF(AND(VALUE(LEFT($A401,3))=312,LEFT($G401,5)="Total"),VLOOKUP('312'!$F$80,_312_Table1,MATCH(LEFT($B401,1),_312_Table1_ColumnLookup,0),FALSE),
  IF(AND(VALUE(LEFT($A401,3))=312,LEN($I401)=4,$B401="G"),VLOOKUP($I401,_312_Table1,MATCH('312'!$N$16,_312_Table1_ColumnLookup,0),FALSE),
  IF(AND(VALUE(LEFT($A401,3))=312,LEN($I401)=4,$B401="O"),VLOOKUP($I401,_312_Table1,MATCH('312'!$V$16,_312_Table1_ColumnLookup,0),FALSE),
  IF(AND(VALUE(LEFT($A401,3))=312,LEN($I401)=4,$B401="Q"),VLOOKUP($I401,_312_Table1,MATCH('312'!$X$16,_312_Table1_ColumnLookup,0),FALSE),
  IF(AND(VALUE(LEFT($A401,3))=312,LEN($I401)=4),VLOOKUP($I401,_312_Table1,MATCH(LEFT($B401,1),_312_Table1_ColumnLookup,0),FALSE)
+N("312"),
  IF(VALUE(LEFT($A401,3))=313,VLOOKUP(VALUE(MID($B401,2,1)),_313_Table1,MATCH(MID($B401,1,1),_313_Table1_ColumnLookup,0),FALSE)
+N("313"),
  IF(AND(VALUE(LEFT($A401,3))=314,LEN($B401)=3),VLOOKUP(VALUE(MID($B401,2,2)),_314_Table1,MATCH(MID($B401,1,1),_314_Table1_ColumnLookup,0),FALSE),
  IF(VALUE(LEFT($A401,3))=314,VLOOKUP(VALUE(MID($B401,2,1)),_314_Table1,MATCH(MID($B401,1,1),_314_Table1_ColumnLookup,0),FALSE)
+N("314"),
""))))))))))))))))))))))))</f>
        <v>0</v>
      </c>
      <c r="E401" s="238" t="e">
        <f>IF(AND(VALUE(LEFT($A401,3))=309,LEN($B401)=3),VLOOKUP(VALUE(MID($B401,2,2)),_309_Table2,MATCH(MID($B401,1,1),_309_Table2_ColumnLookup,0),FALSE),
  IF($C401="309 LCR SummaryA",OneYearSCR,IF($C401="309 LCR SummaryB",UltimateSCR,IF(VALUE(LEFT($A401,3))=309,VLOOKUP(VALUE(MID($B401,2,1)),_309_Table2,MATCH(MID($B401,1,1),_309_Table2_ColumnLookup,0),FALSE)
+N("309"),
  IF(VALUE(LEFT($A401,3))=310,VLOOKUP(VALUE(MID($B401,2,1)),_310_Table2,MATCH(MID($B401,1,1),_310_Table2_ColumnLookup,0),FALSE)
+N("310"),
  IF(AND(VALUE(LEFT($A401,3))=311,LEN($I401)=4),VLOOKUP($I401,_311_Table2,MATCH($B401,_311_Table2_ColumnLookup,0),FALSE),
  IF(AND(VALUE(LEFT($A401,3))=311,OR($B401="I2",$B401="J2",$B401="K2",$B401="L2")),VLOOKUP('311'!$G$58,_311_Table2,MATCH(MID($B401,1,1),_311_Table2_ColumnLookup,0),FALSE),
  IF(AND(VALUE(LEFT($A401,3))=311,RIGHT($B401,5)="Total"),VLOOKUP('311'!$G$59,_311_Table2,MATCH(MID($B401,1,1),_311_Table2_ColumnLookup,0),FALSE),
  IF(VALUE(LEFT($A401,3))=311,VLOOKUP(VALUE(MID($B401,2,1)),_311_Table2,MATCH(MID($B401,1,1),_311_Table2_ColumnLookup,0),FALSE)
+N("311"),
  IF(AND(VALUE(LEFT($A401,3))=312,LEFT($G401,10)="Unincepted",$B401="G "),VLOOKUP(" ULO",_312_Table2,MATCH('312'!$N$16,_312_Table2_ColumnLookup,0),FALSE),
  IF(AND(VALUE(LEFT($A401,3))=312,LEFT($G401,10)="Unincepted",$B401="O "),VLOOKUP(" ULO",_312_Table2,MATCH('312'!$V$16,_312_Table2_ColumnLookup,0),FALSE),
  IF(AND(VALUE(LEFT($A401,3))=312,LEFT($G401,10)="Unincepted",$B401="Q "),VLOOKUP(" ULO",_312_Table2,MATCH('312'!$X$16,_312_Table2_ColumnLookup,0),FALSE),
  IF(AND(VALUE(LEFT($A401,3))=312,LEFT($G401,10)="Unincepted"),VLOOKUP(" ULO",_312_Table2,MATCH(LEFT($B401,1),_312_Table2_ColumnLookup,0),FALSE),
  IF(AND(VALUE(LEFT($A401,3))=312,LEFT($G401,5)="Total",$B401="G "),VLOOKUP('312'!$F$80,_312_Table2,MATCH('312'!$N$16,_312_Table2_ColumnLookup,0),FALSE),
  IF(AND(VALUE(LEFT($A401,3))=312,LEFT($G401,5)="Total",$B401="O "),VLOOKUP('312'!$F$80,_312_Table2,MATCH('312'!$V$16,_312_Table2_ColumnLookup,0),FALSE),
  IF(AND(VALUE(LEFT($A401,3))=312,LEFT($G401,5)="Total",$B401="Q "),VLOOKUP('312'!$F$80,_312_Table2,MATCH('312'!$X$16,_312_Table2_ColumnLookup,0),FALSE),
  IF(AND(VALUE(LEFT($A401,3))=312,LEFT($G401,5)="Total"),VLOOKUP('312'!$F$80,_312_Table2,MATCH(LEFT($B401,1),_312_Table2_ColumnLookup,0),FALSE),
  IF(AND(VALUE(LEFT($A401,3))=312,LEN($I401)=4,$B401="G"),VLOOKUP($I401,_312_Table2,MATCH('312'!$N$16,_312_Table2_ColumnLookup,0),FALSE),
  IF(AND(VALUE(LEFT($A401,3))=312,LEN($I401)=4,$B401="O"),VLOOKUP($I401,_312_Table2,MATCH('312'!$V$16,_312_Table2_ColumnLookup,0),FALSE),
  IF(AND(VALUE(LEFT($A401,3))=312,LEN($I401)=4,$B401="Q"),VLOOKUP($I401,_312_Table2,MATCH('312'!$X$16,_312_Table2_ColumnLookup,0),FALSE),
  IF(AND(VALUE(LEFT($A401,3))=312,LEN($I401)=4),VLOOKUP($I401,_312_Table2,MATCH(LEFT($B401,1),_312_Table2_ColumnLookup,0),FALSE)
+N("312"),
  IF(VALUE(LEFT($A401,3))=313,VLOOKUP(VALUE(MID($B401,2,1)),_313_Table2,MATCH(MID($B401,1,1),_313_Table2_ColumnLookup,0),FALSE)
+N("313"),
  IF(AND(VALUE(LEFT($A401,3))=314,LEN($B401)=3),VLOOKUP(VALUE(MID($B401,2,2)),_314_Table2,MATCH(MID($B401,1,1),_314_Table2_ColumnLookup,0),FALSE),
  IF(VALUE(LEFT($A401,3))=314,VLOOKUP(VALUE(MID($B401,2,1)),_314_Table2,MATCH(MID($B401,1,1),_314_Table2_ColumnLookup,0),FALSE)
+N("314"),
""))))))))))))))))))))))))</f>
        <v>#NAME?</v>
      </c>
      <c r="F401" s="238" t="e">
        <f>IF(AND(VALUE(LEFT($A401,3))=309,LEN($B401)=3),VLOOKUP(VALUE(MID($B401,2,2)),_309_Table3,MATCH(MID($B401,1,1),_309_Table3_ColumnLookup,0),FALSE),
  IF($C401="309 LCR SummaryA",OneYearSCR,IF($C401="309 LCR SummaryB",UltimateSCR,IF(VALUE(LEFT($A401,3))=309,VLOOKUP(VALUE(MID($B401,2,1)),_309_Table3,MATCH(MID($B401,1,1),_309_Table3_ColumnLookup,0),FALSE)
+N("309"),
  IF(VALUE(LEFT($A401,3))=310,VLOOKUP(VALUE(MID($B401,2,1)),_310_Table3,MATCH(MID($B401,1,1),_310_Table3_ColumnLookup,0),FALSE)
+N("310"),
  IF(AND(VALUE(LEFT($A401,3))=311,LEN($I401)=4),VLOOKUP($I401,_311_Table3,MATCH($B401,_311_Table3_ColumnLookup,0),FALSE),
  IF(AND(VALUE(LEFT($A401,3))=311,OR($B401="I2",$B401="J2",$B401="K2",$B401="L2")),VLOOKUP('311'!$G$58,_311_Table3,MATCH(MID($B401,1,1),_311_Table3_ColumnLookup,0),FALSE),
  IF(AND(VALUE(LEFT($A401,3))=311,RIGHT($B401,5)="Total"),VLOOKUP('311'!$G$59,_311_Table3,MATCH(MID($B401,1,1),_311_Table3_ColumnLookup,0),FALSE),
  IF(VALUE(LEFT($A401,3))=311,VLOOKUP(VALUE(MID($B401,2,1)),_311_Table3,MATCH(MID($B401,1,1),_311_Table3_ColumnLookup,0),FALSE)
+N("311"),
  IF(AND(VALUE(LEFT($A401,3))=312,LEFT($G401,10)="Unincepted",$B401="G "),VLOOKUP(" ULO",_312_Table3,MATCH('312'!$N$16,_312_Table3_ColumnLookup,0),FALSE),
  IF(AND(VALUE(LEFT($A401,3))=312,LEFT($G401,10)="Unincepted",$B401="O "),VLOOKUP(" ULO",_312_Table3,MATCH('312'!$V$16,_312_Table3_ColumnLookup,0),FALSE),
  IF(AND(VALUE(LEFT($A401,3))=312,LEFT($G401,10)="Unincepted",$B401="Q "),VLOOKUP(" ULO",_312_Table3,MATCH('312'!$X$16,_312_Table3_ColumnLookup,0),FALSE),
  IF(AND(VALUE(LEFT($A401,3))=312,LEFT($G401,10)="Unincepted"),VLOOKUP(" ULO",_312_Table3,MATCH(LEFT($B401,1),_312_Table3_ColumnLookup,0),FALSE),
  IF(AND(VALUE(LEFT($A401,3))=312,LEFT($G401,5)="Total",$B401="G "),VLOOKUP('312'!$F$80,_312_Table3,MATCH('312'!$N$16,_312_Table3_ColumnLookup,0),FALSE),
  IF(AND(VALUE(LEFT($A401,3))=312,LEFT($G401,5)="Total",$B401="O "),VLOOKUP('312'!$F$80,_312_Table3,MATCH('312'!$V$16,_312_Table3_ColumnLookup,0),FALSE),
  IF(AND(VALUE(LEFT($A401,3))=312,LEFT($G401,5)="Total",$B401="Q "),VLOOKUP('312'!$F$80,_312_Table3,MATCH('312'!$X$16,_312_Table3_ColumnLookup,0),FALSE),
  IF(AND(VALUE(LEFT($A401,3))=312,LEFT($G401,5)="Total"),VLOOKUP('312'!$F$80,_312_Table3,MATCH(LEFT($B401,1),_312_Table3_ColumnLookup,0),FALSE),
  IF(AND(VALUE(LEFT($A401,3))=312,LEN($I401)=4,$B401="G"),VLOOKUP($I401,_312_Table3,MATCH('312'!$N$16,_312_Table3_ColumnLookup,0),FALSE),
  IF(AND(VALUE(LEFT($A401,3))=312,LEN($I401)=4,$B401="O"),VLOOKUP($I401,_312_Table3,MATCH('312'!$V$16,_312_Table3_ColumnLookup,0),FALSE),
  IF(AND(VALUE(LEFT($A401,3))=312,LEN($I401)=4,$B401="Q"),VLOOKUP($I401,_312_Table3,MATCH('312'!$X$16,_312_Table3_ColumnLookup,0),FALSE),
  IF(AND(VALUE(LEFT($A401,3))=312,LEN($I401)=4),VLOOKUP($I401,_312_Table3,MATCH(LEFT($B401,1),_312_Table3_ColumnLookup,0),FALSE)
+N("312"),
  IF(VALUE(LEFT($A401,3))=313,VLOOKUP(VALUE(MID($B401,2,1)),_313_Table3,MATCH(MID($B401,1,1),_313_Table3_ColumnLookup,0),FALSE)
+N("313"),
  IF(AND(VALUE(LEFT($A401,3))=314,LEN($B401)=3),VLOOKUP(VALUE(MID($B401,2,2)),_314_Table3,MATCH(MID($B401,1,1),_314_Table3_ColumnLookup,0),FALSE),
  IF(VALUE(LEFT($A401,3))=314,VLOOKUP(VALUE(MID($B401,2,1)),_314_Table3,MATCH(MID($B401,1,1),_314_Table3_ColumnLookup,0),FALSE)
+N("314"),
""))))))))))))))))))))))))</f>
        <v>#NAME?</v>
      </c>
      <c r="G401" t="s">
        <v>1150</v>
      </c>
      <c r="H401" s="321">
        <f>IFERROR(
IF(ISERROR($D401)=FALSE,$D401,IF(ISERROR($E401)=FALSE,$E401,IF(ISERROR($F401)=FALSE,$F401
+N("012 checkboxes"),
IF(
IF(OR(LEFT($A401,9)="Syndicate",LEFT($A401,12)="NewSyndicate"),VLOOKUP($A401,'012'!$J:$ZW,MATCH("Link to button",'012'!$J$1:$ZW$1,0),0)
+N("309 checkbox"),
IF($C401="309 LCR Summary0",VLOOKUP("Notes990",'309'!$P:$ZZ,MATCH("Link to button",'309'!$P$1:$ZZ$1,0),0)
+N("313 checkboxes"),
IF($C401="313 Financial Information0LcmVsScr",IF($C401="309 LCR Summary0",VLOOKUP("LcmVsScr",'309'!$N:$ZZ,MATCH("Link to button",'309'!$N$1:$ZZ$1,0),0),
IF($C401="313 Financial Information0LcrDocAttached",IF($C401="309 LCR Summary0",VLOOKUP("LcrDocAttached",'309'!$N:$ZZ,MATCH("Link to button",'309'!$N$1:$ZZ$1,0),
0)))))))=1,TRUE,FALSE)
))),"")</f>
        <v>0</v>
      </c>
      <c r="I401">
        <v>2001</v>
      </c>
    </row>
    <row r="402" spans="1:9" customFormat="1">
      <c r="A402" s="237" t="str">
        <f>VLOOKUP($G402,CSVLookups!$B:$R,MATCH(A$1,CSVLookups!$B$1:$R$1,0),FALSE)</f>
        <v>312 Projected Solvency II Technical Provisions at Time Zero</v>
      </c>
      <c r="B402" s="237" t="str">
        <f>VLOOKUP($G402,CSVLookups!$B:$R,MATCH(B$1,CSVLookups!$B$1:$R$1,0),FALSE)</f>
        <v>H</v>
      </c>
      <c r="C402" s="238" t="str">
        <f t="shared" si="7"/>
        <v>312 Projected Solvency II Technical Provisions at Time ZeroH2001</v>
      </c>
      <c r="D402" s="238">
        <f>IF(AND(VALUE(LEFT($A402,3))=309,LEN($B402)=3),VLOOKUP(VALUE(MID($B402,2,2)),_309_Table1,MATCH(MID($B402,1,1),_309_Table1_ColumnLookup,0),FALSE),
  IF($C402="309 LCR SummaryA",OneYearSCR,IF($C402="309 LCR SummaryB",UltimateSCR,IF(VALUE(LEFT($A402,3))=309,VLOOKUP(VALUE(MID($B402,2,1)),_309_Table1,MATCH(MID($B402,1,1),_309_Table1_ColumnLookup,0),FALSE)
+N("309"),
  IF(VALUE(LEFT($A402,3))=310,VLOOKUP(VALUE(MID($B402,2,1)),_310_Table1,MATCH(MID($B402,1,1),_310_Table1_ColumnLookup,0),FALSE)
+N("310"),
  IF(AND(VALUE(LEFT($A402,3))=311,LEN($I402)=4),VLOOKUP($I402,_311_Table1,MATCH($B402,_311_Table1_ColumnLookup,0),FALSE),
  IF(AND(VALUE(LEFT($A402,3))=311,OR($B402="I2",$B402="J2",$B402="K2",$B402="L2")),VLOOKUP('311'!$G$58,_311_Table1,MATCH(MID($B402,1,1),_311_Table1_ColumnLookup,0),FALSE),
  IF(AND(VALUE(LEFT($A402,3))=311,RIGHT($B402,5)="Total"),VLOOKUP('311'!$G$59,_311_Table1,MATCH(MID($B402,1,1),_311_Table1_ColumnLookup,0),FALSE),
  IF(VALUE(LEFT($A402,3))=311,VLOOKUP(VALUE(MID($B402,2,1)),_311_Table1,MATCH(MID($B402,1,1),_311_Table1_ColumnLookup,0),FALSE)
+N("311"),
  IF(AND(VALUE(LEFT($A402,3))=312,LEFT($G402,10)="Unincepted",$B402="G "),VLOOKUP(" ULO",_312_Table1,MATCH('312'!$N$16,_312_Table1_ColumnLookup,0),FALSE),
  IF(AND(VALUE(LEFT($A402,3))=312,LEFT($G402,10)="Unincepted",$B402="O "),VLOOKUP(" ULO",_312_Table1,MATCH('312'!$V$16,_312_Table1_ColumnLookup,0),FALSE),
  IF(AND(VALUE(LEFT($A402,3))=312,LEFT($G402,10)="Unincepted",$B402="Q "),VLOOKUP(" ULO",_312_Table1,MATCH('312'!$X$16,_312_Table1_ColumnLookup,0),FALSE),
  IF(AND(VALUE(LEFT($A402,3))=312,LEFT($G402,10)="Unincepted"),VLOOKUP(" ULO",_312_Table1,MATCH(LEFT($B402,1),_312_Table1_ColumnLookup,0),FALSE),
  IF(AND(VALUE(LEFT($A402,3))=312,LEFT($G402,5)="Total",$B402="G "),VLOOKUP('312'!$F$80,_312_Table1,MATCH('312'!$N$16,_312_Table1_ColumnLookup,0),FALSE),
  IF(AND(VALUE(LEFT($A402,3))=312,LEFT($G402,5)="Total",$B402="O "),VLOOKUP('312'!$F$80,_312_Table1,MATCH('312'!$V$16,_312_Table1_ColumnLookup,0),FALSE),
  IF(AND(VALUE(LEFT($A402,3))=312,LEFT($G402,5)="Total",$B402="Q "),VLOOKUP('312'!$F$80,_312_Table1,MATCH('312'!$X$16,_312_Table1_ColumnLookup,0),FALSE),
  IF(AND(VALUE(LEFT($A402,3))=312,LEFT($G402,5)="Total"),VLOOKUP('312'!$F$80,_312_Table1,MATCH(LEFT($B402,1),_312_Table1_ColumnLookup,0),FALSE),
  IF(AND(VALUE(LEFT($A402,3))=312,LEN($I402)=4,$B402="G"),VLOOKUP($I402,_312_Table1,MATCH('312'!$N$16,_312_Table1_ColumnLookup,0),FALSE),
  IF(AND(VALUE(LEFT($A402,3))=312,LEN($I402)=4,$B402="O"),VLOOKUP($I402,_312_Table1,MATCH('312'!$V$16,_312_Table1_ColumnLookup,0),FALSE),
  IF(AND(VALUE(LEFT($A402,3))=312,LEN($I402)=4,$B402="Q"),VLOOKUP($I402,_312_Table1,MATCH('312'!$X$16,_312_Table1_ColumnLookup,0),FALSE),
  IF(AND(VALUE(LEFT($A402,3))=312,LEN($I402)=4),VLOOKUP($I402,_312_Table1,MATCH(LEFT($B402,1),_312_Table1_ColumnLookup,0),FALSE)
+N("312"),
  IF(VALUE(LEFT($A402,3))=313,VLOOKUP(VALUE(MID($B402,2,1)),_313_Table1,MATCH(MID($B402,1,1),_313_Table1_ColumnLookup,0),FALSE)
+N("313"),
  IF(AND(VALUE(LEFT($A402,3))=314,LEN($B402)=3),VLOOKUP(VALUE(MID($B402,2,2)),_314_Table1,MATCH(MID($B402,1,1),_314_Table1_ColumnLookup,0),FALSE),
  IF(VALUE(LEFT($A402,3))=314,VLOOKUP(VALUE(MID($B402,2,1)),_314_Table1,MATCH(MID($B402,1,1),_314_Table1_ColumnLookup,0),FALSE)
+N("314"),
""))))))))))))))))))))))))</f>
        <v>0</v>
      </c>
      <c r="E402" s="238" t="e">
        <f>IF(AND(VALUE(LEFT($A402,3))=309,LEN($B402)=3),VLOOKUP(VALUE(MID($B402,2,2)),_309_Table2,MATCH(MID($B402,1,1),_309_Table2_ColumnLookup,0),FALSE),
  IF($C402="309 LCR SummaryA",OneYearSCR,IF($C402="309 LCR SummaryB",UltimateSCR,IF(VALUE(LEFT($A402,3))=309,VLOOKUP(VALUE(MID($B402,2,1)),_309_Table2,MATCH(MID($B402,1,1),_309_Table2_ColumnLookup,0),FALSE)
+N("309"),
  IF(VALUE(LEFT($A402,3))=310,VLOOKUP(VALUE(MID($B402,2,1)),_310_Table2,MATCH(MID($B402,1,1),_310_Table2_ColumnLookup,0),FALSE)
+N("310"),
  IF(AND(VALUE(LEFT($A402,3))=311,LEN($I402)=4),VLOOKUP($I402,_311_Table2,MATCH($B402,_311_Table2_ColumnLookup,0),FALSE),
  IF(AND(VALUE(LEFT($A402,3))=311,OR($B402="I2",$B402="J2",$B402="K2",$B402="L2")),VLOOKUP('311'!$G$58,_311_Table2,MATCH(MID($B402,1,1),_311_Table2_ColumnLookup,0),FALSE),
  IF(AND(VALUE(LEFT($A402,3))=311,RIGHT($B402,5)="Total"),VLOOKUP('311'!$G$59,_311_Table2,MATCH(MID($B402,1,1),_311_Table2_ColumnLookup,0),FALSE),
  IF(VALUE(LEFT($A402,3))=311,VLOOKUP(VALUE(MID($B402,2,1)),_311_Table2,MATCH(MID($B402,1,1),_311_Table2_ColumnLookup,0),FALSE)
+N("311"),
  IF(AND(VALUE(LEFT($A402,3))=312,LEFT($G402,10)="Unincepted",$B402="G "),VLOOKUP(" ULO",_312_Table2,MATCH('312'!$N$16,_312_Table2_ColumnLookup,0),FALSE),
  IF(AND(VALUE(LEFT($A402,3))=312,LEFT($G402,10)="Unincepted",$B402="O "),VLOOKUP(" ULO",_312_Table2,MATCH('312'!$V$16,_312_Table2_ColumnLookup,0),FALSE),
  IF(AND(VALUE(LEFT($A402,3))=312,LEFT($G402,10)="Unincepted",$B402="Q "),VLOOKUP(" ULO",_312_Table2,MATCH('312'!$X$16,_312_Table2_ColumnLookup,0),FALSE),
  IF(AND(VALUE(LEFT($A402,3))=312,LEFT($G402,10)="Unincepted"),VLOOKUP(" ULO",_312_Table2,MATCH(LEFT($B402,1),_312_Table2_ColumnLookup,0),FALSE),
  IF(AND(VALUE(LEFT($A402,3))=312,LEFT($G402,5)="Total",$B402="G "),VLOOKUP('312'!$F$80,_312_Table2,MATCH('312'!$N$16,_312_Table2_ColumnLookup,0),FALSE),
  IF(AND(VALUE(LEFT($A402,3))=312,LEFT($G402,5)="Total",$B402="O "),VLOOKUP('312'!$F$80,_312_Table2,MATCH('312'!$V$16,_312_Table2_ColumnLookup,0),FALSE),
  IF(AND(VALUE(LEFT($A402,3))=312,LEFT($G402,5)="Total",$B402="Q "),VLOOKUP('312'!$F$80,_312_Table2,MATCH('312'!$X$16,_312_Table2_ColumnLookup,0),FALSE),
  IF(AND(VALUE(LEFT($A402,3))=312,LEFT($G402,5)="Total"),VLOOKUP('312'!$F$80,_312_Table2,MATCH(LEFT($B402,1),_312_Table2_ColumnLookup,0),FALSE),
  IF(AND(VALUE(LEFT($A402,3))=312,LEN($I402)=4,$B402="G"),VLOOKUP($I402,_312_Table2,MATCH('312'!$N$16,_312_Table2_ColumnLookup,0),FALSE),
  IF(AND(VALUE(LEFT($A402,3))=312,LEN($I402)=4,$B402="O"),VLOOKUP($I402,_312_Table2,MATCH('312'!$V$16,_312_Table2_ColumnLookup,0),FALSE),
  IF(AND(VALUE(LEFT($A402,3))=312,LEN($I402)=4,$B402="Q"),VLOOKUP($I402,_312_Table2,MATCH('312'!$X$16,_312_Table2_ColumnLookup,0),FALSE),
  IF(AND(VALUE(LEFT($A402,3))=312,LEN($I402)=4),VLOOKUP($I402,_312_Table2,MATCH(LEFT($B402,1),_312_Table2_ColumnLookup,0),FALSE)
+N("312"),
  IF(VALUE(LEFT($A402,3))=313,VLOOKUP(VALUE(MID($B402,2,1)),_313_Table2,MATCH(MID($B402,1,1),_313_Table2_ColumnLookup,0),FALSE)
+N("313"),
  IF(AND(VALUE(LEFT($A402,3))=314,LEN($B402)=3),VLOOKUP(VALUE(MID($B402,2,2)),_314_Table2,MATCH(MID($B402,1,1),_314_Table2_ColumnLookup,0),FALSE),
  IF(VALUE(LEFT($A402,3))=314,VLOOKUP(VALUE(MID($B402,2,1)),_314_Table2,MATCH(MID($B402,1,1),_314_Table2_ColumnLookup,0),FALSE)
+N("314"),
""))))))))))))))))))))))))</f>
        <v>#NAME?</v>
      </c>
      <c r="F402" s="238" t="e">
        <f>IF(AND(VALUE(LEFT($A402,3))=309,LEN($B402)=3),VLOOKUP(VALUE(MID($B402,2,2)),_309_Table3,MATCH(MID($B402,1,1),_309_Table3_ColumnLookup,0),FALSE),
  IF($C402="309 LCR SummaryA",OneYearSCR,IF($C402="309 LCR SummaryB",UltimateSCR,IF(VALUE(LEFT($A402,3))=309,VLOOKUP(VALUE(MID($B402,2,1)),_309_Table3,MATCH(MID($B402,1,1),_309_Table3_ColumnLookup,0),FALSE)
+N("309"),
  IF(VALUE(LEFT($A402,3))=310,VLOOKUP(VALUE(MID($B402,2,1)),_310_Table3,MATCH(MID($B402,1,1),_310_Table3_ColumnLookup,0),FALSE)
+N("310"),
  IF(AND(VALUE(LEFT($A402,3))=311,LEN($I402)=4),VLOOKUP($I402,_311_Table3,MATCH($B402,_311_Table3_ColumnLookup,0),FALSE),
  IF(AND(VALUE(LEFT($A402,3))=311,OR($B402="I2",$B402="J2",$B402="K2",$B402="L2")),VLOOKUP('311'!$G$58,_311_Table3,MATCH(MID($B402,1,1),_311_Table3_ColumnLookup,0),FALSE),
  IF(AND(VALUE(LEFT($A402,3))=311,RIGHT($B402,5)="Total"),VLOOKUP('311'!$G$59,_311_Table3,MATCH(MID($B402,1,1),_311_Table3_ColumnLookup,0),FALSE),
  IF(VALUE(LEFT($A402,3))=311,VLOOKUP(VALUE(MID($B402,2,1)),_311_Table3,MATCH(MID($B402,1,1),_311_Table3_ColumnLookup,0),FALSE)
+N("311"),
  IF(AND(VALUE(LEFT($A402,3))=312,LEFT($G402,10)="Unincepted",$B402="G "),VLOOKUP(" ULO",_312_Table3,MATCH('312'!$N$16,_312_Table3_ColumnLookup,0),FALSE),
  IF(AND(VALUE(LEFT($A402,3))=312,LEFT($G402,10)="Unincepted",$B402="O "),VLOOKUP(" ULO",_312_Table3,MATCH('312'!$V$16,_312_Table3_ColumnLookup,0),FALSE),
  IF(AND(VALUE(LEFT($A402,3))=312,LEFT($G402,10)="Unincepted",$B402="Q "),VLOOKUP(" ULO",_312_Table3,MATCH('312'!$X$16,_312_Table3_ColumnLookup,0),FALSE),
  IF(AND(VALUE(LEFT($A402,3))=312,LEFT($G402,10)="Unincepted"),VLOOKUP(" ULO",_312_Table3,MATCH(LEFT($B402,1),_312_Table3_ColumnLookup,0),FALSE),
  IF(AND(VALUE(LEFT($A402,3))=312,LEFT($G402,5)="Total",$B402="G "),VLOOKUP('312'!$F$80,_312_Table3,MATCH('312'!$N$16,_312_Table3_ColumnLookup,0),FALSE),
  IF(AND(VALUE(LEFT($A402,3))=312,LEFT($G402,5)="Total",$B402="O "),VLOOKUP('312'!$F$80,_312_Table3,MATCH('312'!$V$16,_312_Table3_ColumnLookup,0),FALSE),
  IF(AND(VALUE(LEFT($A402,3))=312,LEFT($G402,5)="Total",$B402="Q "),VLOOKUP('312'!$F$80,_312_Table3,MATCH('312'!$X$16,_312_Table3_ColumnLookup,0),FALSE),
  IF(AND(VALUE(LEFT($A402,3))=312,LEFT($G402,5)="Total"),VLOOKUP('312'!$F$80,_312_Table3,MATCH(LEFT($B402,1),_312_Table3_ColumnLookup,0),FALSE),
  IF(AND(VALUE(LEFT($A402,3))=312,LEN($I402)=4,$B402="G"),VLOOKUP($I402,_312_Table3,MATCH('312'!$N$16,_312_Table3_ColumnLookup,0),FALSE),
  IF(AND(VALUE(LEFT($A402,3))=312,LEN($I402)=4,$B402="O"),VLOOKUP($I402,_312_Table3,MATCH('312'!$V$16,_312_Table3_ColumnLookup,0),FALSE),
  IF(AND(VALUE(LEFT($A402,3))=312,LEN($I402)=4,$B402="Q"),VLOOKUP($I402,_312_Table3,MATCH('312'!$X$16,_312_Table3_ColumnLookup,0),FALSE),
  IF(AND(VALUE(LEFT($A402,3))=312,LEN($I402)=4),VLOOKUP($I402,_312_Table3,MATCH(LEFT($B402,1),_312_Table3_ColumnLookup,0),FALSE)
+N("312"),
  IF(VALUE(LEFT($A402,3))=313,VLOOKUP(VALUE(MID($B402,2,1)),_313_Table3,MATCH(MID($B402,1,1),_313_Table3_ColumnLookup,0),FALSE)
+N("313"),
  IF(AND(VALUE(LEFT($A402,3))=314,LEN($B402)=3),VLOOKUP(VALUE(MID($B402,2,2)),_314_Table3,MATCH(MID($B402,1,1),_314_Table3_ColumnLookup,0),FALSE),
  IF(VALUE(LEFT($A402,3))=314,VLOOKUP(VALUE(MID($B402,2,1)),_314_Table3,MATCH(MID($B402,1,1),_314_Table3_ColumnLookup,0),FALSE)
+N("314"),
""))))))))))))))))))))))))</f>
        <v>#NAME?</v>
      </c>
      <c r="G402" t="s">
        <v>1151</v>
      </c>
      <c r="H402" s="321">
        <f>IFERROR(
IF(ISERROR($D402)=FALSE,$D402,IF(ISERROR($E402)=FALSE,$E402,IF(ISERROR($F402)=FALSE,$F402
+N("012 checkboxes"),
IF(
IF(OR(LEFT($A402,9)="Syndicate",LEFT($A402,12)="NewSyndicate"),VLOOKUP($A402,'012'!$J:$ZW,MATCH("Link to button",'012'!$J$1:$ZW$1,0),0)
+N("309 checkbox"),
IF($C402="309 LCR Summary0",VLOOKUP("Notes990",'309'!$P:$ZZ,MATCH("Link to button",'309'!$P$1:$ZZ$1,0),0)
+N("313 checkboxes"),
IF($C402="313 Financial Information0LcmVsScr",IF($C402="309 LCR Summary0",VLOOKUP("LcmVsScr",'309'!$N:$ZZ,MATCH("Link to button",'309'!$N$1:$ZZ$1,0),0),
IF($C402="313 Financial Information0LcrDocAttached",IF($C402="309 LCR Summary0",VLOOKUP("LcrDocAttached",'309'!$N:$ZZ,MATCH("Link to button",'309'!$N$1:$ZZ$1,0),
0)))))))=1,TRUE,FALSE)
))),"")</f>
        <v>0</v>
      </c>
      <c r="I402">
        <v>2001</v>
      </c>
    </row>
    <row r="403" spans="1:9" customFormat="1">
      <c r="A403" s="237" t="str">
        <f>VLOOKUP($G403,CSVLookups!$B:$R,MATCH(A$1,CSVLookups!$B$1:$R$1,0),FALSE)</f>
        <v>312 Projected Solvency II Technical Provisions at Time Zero</v>
      </c>
      <c r="B403" s="237" t="str">
        <f>VLOOKUP($G403,CSVLookups!$B:$R,MATCH(B$1,CSVLookups!$B$1:$R$1,0),FALSE)</f>
        <v>I</v>
      </c>
      <c r="C403" s="238" t="str">
        <f t="shared" si="7"/>
        <v>312 Projected Solvency II Technical Provisions at Time ZeroI2001</v>
      </c>
      <c r="D403" s="238">
        <f>IF(AND(VALUE(LEFT($A403,3))=309,LEN($B403)=3),VLOOKUP(VALUE(MID($B403,2,2)),_309_Table1,MATCH(MID($B403,1,1),_309_Table1_ColumnLookup,0),FALSE),
  IF($C403="309 LCR SummaryA",OneYearSCR,IF($C403="309 LCR SummaryB",UltimateSCR,IF(VALUE(LEFT($A403,3))=309,VLOOKUP(VALUE(MID($B403,2,1)),_309_Table1,MATCH(MID($B403,1,1),_309_Table1_ColumnLookup,0),FALSE)
+N("309"),
  IF(VALUE(LEFT($A403,3))=310,VLOOKUP(VALUE(MID($B403,2,1)),_310_Table1,MATCH(MID($B403,1,1),_310_Table1_ColumnLookup,0),FALSE)
+N("310"),
  IF(AND(VALUE(LEFT($A403,3))=311,LEN($I403)=4),VLOOKUP($I403,_311_Table1,MATCH($B403,_311_Table1_ColumnLookup,0),FALSE),
  IF(AND(VALUE(LEFT($A403,3))=311,OR($B403="I2",$B403="J2",$B403="K2",$B403="L2")),VLOOKUP('311'!$G$58,_311_Table1,MATCH(MID($B403,1,1),_311_Table1_ColumnLookup,0),FALSE),
  IF(AND(VALUE(LEFT($A403,3))=311,RIGHT($B403,5)="Total"),VLOOKUP('311'!$G$59,_311_Table1,MATCH(MID($B403,1,1),_311_Table1_ColumnLookup,0),FALSE),
  IF(VALUE(LEFT($A403,3))=311,VLOOKUP(VALUE(MID($B403,2,1)),_311_Table1,MATCH(MID($B403,1,1),_311_Table1_ColumnLookup,0),FALSE)
+N("311"),
  IF(AND(VALUE(LEFT($A403,3))=312,LEFT($G403,10)="Unincepted",$B403="G "),VLOOKUP(" ULO",_312_Table1,MATCH('312'!$N$16,_312_Table1_ColumnLookup,0),FALSE),
  IF(AND(VALUE(LEFT($A403,3))=312,LEFT($G403,10)="Unincepted",$B403="O "),VLOOKUP(" ULO",_312_Table1,MATCH('312'!$V$16,_312_Table1_ColumnLookup,0),FALSE),
  IF(AND(VALUE(LEFT($A403,3))=312,LEFT($G403,10)="Unincepted",$B403="Q "),VLOOKUP(" ULO",_312_Table1,MATCH('312'!$X$16,_312_Table1_ColumnLookup,0),FALSE),
  IF(AND(VALUE(LEFT($A403,3))=312,LEFT($G403,10)="Unincepted"),VLOOKUP(" ULO",_312_Table1,MATCH(LEFT($B403,1),_312_Table1_ColumnLookup,0),FALSE),
  IF(AND(VALUE(LEFT($A403,3))=312,LEFT($G403,5)="Total",$B403="G "),VLOOKUP('312'!$F$80,_312_Table1,MATCH('312'!$N$16,_312_Table1_ColumnLookup,0),FALSE),
  IF(AND(VALUE(LEFT($A403,3))=312,LEFT($G403,5)="Total",$B403="O "),VLOOKUP('312'!$F$80,_312_Table1,MATCH('312'!$V$16,_312_Table1_ColumnLookup,0),FALSE),
  IF(AND(VALUE(LEFT($A403,3))=312,LEFT($G403,5)="Total",$B403="Q "),VLOOKUP('312'!$F$80,_312_Table1,MATCH('312'!$X$16,_312_Table1_ColumnLookup,0),FALSE),
  IF(AND(VALUE(LEFT($A403,3))=312,LEFT($G403,5)="Total"),VLOOKUP('312'!$F$80,_312_Table1,MATCH(LEFT($B403,1),_312_Table1_ColumnLookup,0),FALSE),
  IF(AND(VALUE(LEFT($A403,3))=312,LEN($I403)=4,$B403="G"),VLOOKUP($I403,_312_Table1,MATCH('312'!$N$16,_312_Table1_ColumnLookup,0),FALSE),
  IF(AND(VALUE(LEFT($A403,3))=312,LEN($I403)=4,$B403="O"),VLOOKUP($I403,_312_Table1,MATCH('312'!$V$16,_312_Table1_ColumnLookup,0),FALSE),
  IF(AND(VALUE(LEFT($A403,3))=312,LEN($I403)=4,$B403="Q"),VLOOKUP($I403,_312_Table1,MATCH('312'!$X$16,_312_Table1_ColumnLookup,0),FALSE),
  IF(AND(VALUE(LEFT($A403,3))=312,LEN($I403)=4),VLOOKUP($I403,_312_Table1,MATCH(LEFT($B403,1),_312_Table1_ColumnLookup,0),FALSE)
+N("312"),
  IF(VALUE(LEFT($A403,3))=313,VLOOKUP(VALUE(MID($B403,2,1)),_313_Table1,MATCH(MID($B403,1,1),_313_Table1_ColumnLookup,0),FALSE)
+N("313"),
  IF(AND(VALUE(LEFT($A403,3))=314,LEN($B403)=3),VLOOKUP(VALUE(MID($B403,2,2)),_314_Table1,MATCH(MID($B403,1,1),_314_Table1_ColumnLookup,0),FALSE),
  IF(VALUE(LEFT($A403,3))=314,VLOOKUP(VALUE(MID($B403,2,1)),_314_Table1,MATCH(MID($B403,1,1),_314_Table1_ColumnLookup,0),FALSE)
+N("314"),
""))))))))))))))))))))))))</f>
        <v>0</v>
      </c>
      <c r="E403" s="238" t="e">
        <f>IF(AND(VALUE(LEFT($A403,3))=309,LEN($B403)=3),VLOOKUP(VALUE(MID($B403,2,2)),_309_Table2,MATCH(MID($B403,1,1),_309_Table2_ColumnLookup,0),FALSE),
  IF($C403="309 LCR SummaryA",OneYearSCR,IF($C403="309 LCR SummaryB",UltimateSCR,IF(VALUE(LEFT($A403,3))=309,VLOOKUP(VALUE(MID($B403,2,1)),_309_Table2,MATCH(MID($B403,1,1),_309_Table2_ColumnLookup,0),FALSE)
+N("309"),
  IF(VALUE(LEFT($A403,3))=310,VLOOKUP(VALUE(MID($B403,2,1)),_310_Table2,MATCH(MID($B403,1,1),_310_Table2_ColumnLookup,0),FALSE)
+N("310"),
  IF(AND(VALUE(LEFT($A403,3))=311,LEN($I403)=4),VLOOKUP($I403,_311_Table2,MATCH($B403,_311_Table2_ColumnLookup,0),FALSE),
  IF(AND(VALUE(LEFT($A403,3))=311,OR($B403="I2",$B403="J2",$B403="K2",$B403="L2")),VLOOKUP('311'!$G$58,_311_Table2,MATCH(MID($B403,1,1),_311_Table2_ColumnLookup,0),FALSE),
  IF(AND(VALUE(LEFT($A403,3))=311,RIGHT($B403,5)="Total"),VLOOKUP('311'!$G$59,_311_Table2,MATCH(MID($B403,1,1),_311_Table2_ColumnLookup,0),FALSE),
  IF(VALUE(LEFT($A403,3))=311,VLOOKUP(VALUE(MID($B403,2,1)),_311_Table2,MATCH(MID($B403,1,1),_311_Table2_ColumnLookup,0),FALSE)
+N("311"),
  IF(AND(VALUE(LEFT($A403,3))=312,LEFT($G403,10)="Unincepted",$B403="G "),VLOOKUP(" ULO",_312_Table2,MATCH('312'!$N$16,_312_Table2_ColumnLookup,0),FALSE),
  IF(AND(VALUE(LEFT($A403,3))=312,LEFT($G403,10)="Unincepted",$B403="O "),VLOOKUP(" ULO",_312_Table2,MATCH('312'!$V$16,_312_Table2_ColumnLookup,0),FALSE),
  IF(AND(VALUE(LEFT($A403,3))=312,LEFT($G403,10)="Unincepted",$B403="Q "),VLOOKUP(" ULO",_312_Table2,MATCH('312'!$X$16,_312_Table2_ColumnLookup,0),FALSE),
  IF(AND(VALUE(LEFT($A403,3))=312,LEFT($G403,10)="Unincepted"),VLOOKUP(" ULO",_312_Table2,MATCH(LEFT($B403,1),_312_Table2_ColumnLookup,0),FALSE),
  IF(AND(VALUE(LEFT($A403,3))=312,LEFT($G403,5)="Total",$B403="G "),VLOOKUP('312'!$F$80,_312_Table2,MATCH('312'!$N$16,_312_Table2_ColumnLookup,0),FALSE),
  IF(AND(VALUE(LEFT($A403,3))=312,LEFT($G403,5)="Total",$B403="O "),VLOOKUP('312'!$F$80,_312_Table2,MATCH('312'!$V$16,_312_Table2_ColumnLookup,0),FALSE),
  IF(AND(VALUE(LEFT($A403,3))=312,LEFT($G403,5)="Total",$B403="Q "),VLOOKUP('312'!$F$80,_312_Table2,MATCH('312'!$X$16,_312_Table2_ColumnLookup,0),FALSE),
  IF(AND(VALUE(LEFT($A403,3))=312,LEFT($G403,5)="Total"),VLOOKUP('312'!$F$80,_312_Table2,MATCH(LEFT($B403,1),_312_Table2_ColumnLookup,0),FALSE),
  IF(AND(VALUE(LEFT($A403,3))=312,LEN($I403)=4,$B403="G"),VLOOKUP($I403,_312_Table2,MATCH('312'!$N$16,_312_Table2_ColumnLookup,0),FALSE),
  IF(AND(VALUE(LEFT($A403,3))=312,LEN($I403)=4,$B403="O"),VLOOKUP($I403,_312_Table2,MATCH('312'!$V$16,_312_Table2_ColumnLookup,0),FALSE),
  IF(AND(VALUE(LEFT($A403,3))=312,LEN($I403)=4,$B403="Q"),VLOOKUP($I403,_312_Table2,MATCH('312'!$X$16,_312_Table2_ColumnLookup,0),FALSE),
  IF(AND(VALUE(LEFT($A403,3))=312,LEN($I403)=4),VLOOKUP($I403,_312_Table2,MATCH(LEFT($B403,1),_312_Table2_ColumnLookup,0),FALSE)
+N("312"),
  IF(VALUE(LEFT($A403,3))=313,VLOOKUP(VALUE(MID($B403,2,1)),_313_Table2,MATCH(MID($B403,1,1),_313_Table2_ColumnLookup,0),FALSE)
+N("313"),
  IF(AND(VALUE(LEFT($A403,3))=314,LEN($B403)=3),VLOOKUP(VALUE(MID($B403,2,2)),_314_Table2,MATCH(MID($B403,1,1),_314_Table2_ColumnLookup,0),FALSE),
  IF(VALUE(LEFT($A403,3))=314,VLOOKUP(VALUE(MID($B403,2,1)),_314_Table2,MATCH(MID($B403,1,1),_314_Table2_ColumnLookup,0),FALSE)
+N("314"),
""))))))))))))))))))))))))</f>
        <v>#NAME?</v>
      </c>
      <c r="F403" s="238" t="e">
        <f>IF(AND(VALUE(LEFT($A403,3))=309,LEN($B403)=3),VLOOKUP(VALUE(MID($B403,2,2)),_309_Table3,MATCH(MID($B403,1,1),_309_Table3_ColumnLookup,0),FALSE),
  IF($C403="309 LCR SummaryA",OneYearSCR,IF($C403="309 LCR SummaryB",UltimateSCR,IF(VALUE(LEFT($A403,3))=309,VLOOKUP(VALUE(MID($B403,2,1)),_309_Table3,MATCH(MID($B403,1,1),_309_Table3_ColumnLookup,0),FALSE)
+N("309"),
  IF(VALUE(LEFT($A403,3))=310,VLOOKUP(VALUE(MID($B403,2,1)),_310_Table3,MATCH(MID($B403,1,1),_310_Table3_ColumnLookup,0),FALSE)
+N("310"),
  IF(AND(VALUE(LEFT($A403,3))=311,LEN($I403)=4),VLOOKUP($I403,_311_Table3,MATCH($B403,_311_Table3_ColumnLookup,0),FALSE),
  IF(AND(VALUE(LEFT($A403,3))=311,OR($B403="I2",$B403="J2",$B403="K2",$B403="L2")),VLOOKUP('311'!$G$58,_311_Table3,MATCH(MID($B403,1,1),_311_Table3_ColumnLookup,0),FALSE),
  IF(AND(VALUE(LEFT($A403,3))=311,RIGHT($B403,5)="Total"),VLOOKUP('311'!$G$59,_311_Table3,MATCH(MID($B403,1,1),_311_Table3_ColumnLookup,0),FALSE),
  IF(VALUE(LEFT($A403,3))=311,VLOOKUP(VALUE(MID($B403,2,1)),_311_Table3,MATCH(MID($B403,1,1),_311_Table3_ColumnLookup,0),FALSE)
+N("311"),
  IF(AND(VALUE(LEFT($A403,3))=312,LEFT($G403,10)="Unincepted",$B403="G "),VLOOKUP(" ULO",_312_Table3,MATCH('312'!$N$16,_312_Table3_ColumnLookup,0),FALSE),
  IF(AND(VALUE(LEFT($A403,3))=312,LEFT($G403,10)="Unincepted",$B403="O "),VLOOKUP(" ULO",_312_Table3,MATCH('312'!$V$16,_312_Table3_ColumnLookup,0),FALSE),
  IF(AND(VALUE(LEFT($A403,3))=312,LEFT($G403,10)="Unincepted",$B403="Q "),VLOOKUP(" ULO",_312_Table3,MATCH('312'!$X$16,_312_Table3_ColumnLookup,0),FALSE),
  IF(AND(VALUE(LEFT($A403,3))=312,LEFT($G403,10)="Unincepted"),VLOOKUP(" ULO",_312_Table3,MATCH(LEFT($B403,1),_312_Table3_ColumnLookup,0),FALSE),
  IF(AND(VALUE(LEFT($A403,3))=312,LEFT($G403,5)="Total",$B403="G "),VLOOKUP('312'!$F$80,_312_Table3,MATCH('312'!$N$16,_312_Table3_ColumnLookup,0),FALSE),
  IF(AND(VALUE(LEFT($A403,3))=312,LEFT($G403,5)="Total",$B403="O "),VLOOKUP('312'!$F$80,_312_Table3,MATCH('312'!$V$16,_312_Table3_ColumnLookup,0),FALSE),
  IF(AND(VALUE(LEFT($A403,3))=312,LEFT($G403,5)="Total",$B403="Q "),VLOOKUP('312'!$F$80,_312_Table3,MATCH('312'!$X$16,_312_Table3_ColumnLookup,0),FALSE),
  IF(AND(VALUE(LEFT($A403,3))=312,LEFT($G403,5)="Total"),VLOOKUP('312'!$F$80,_312_Table3,MATCH(LEFT($B403,1),_312_Table3_ColumnLookup,0),FALSE),
  IF(AND(VALUE(LEFT($A403,3))=312,LEN($I403)=4,$B403="G"),VLOOKUP($I403,_312_Table3,MATCH('312'!$N$16,_312_Table3_ColumnLookup,0),FALSE),
  IF(AND(VALUE(LEFT($A403,3))=312,LEN($I403)=4,$B403="O"),VLOOKUP($I403,_312_Table3,MATCH('312'!$V$16,_312_Table3_ColumnLookup,0),FALSE),
  IF(AND(VALUE(LEFT($A403,3))=312,LEN($I403)=4,$B403="Q"),VLOOKUP($I403,_312_Table3,MATCH('312'!$X$16,_312_Table3_ColumnLookup,0),FALSE),
  IF(AND(VALUE(LEFT($A403,3))=312,LEN($I403)=4),VLOOKUP($I403,_312_Table3,MATCH(LEFT($B403,1),_312_Table3_ColumnLookup,0),FALSE)
+N("312"),
  IF(VALUE(LEFT($A403,3))=313,VLOOKUP(VALUE(MID($B403,2,1)),_313_Table3,MATCH(MID($B403,1,1),_313_Table3_ColumnLookup,0),FALSE)
+N("313"),
  IF(AND(VALUE(LEFT($A403,3))=314,LEN($B403)=3),VLOOKUP(VALUE(MID($B403,2,2)),_314_Table3,MATCH(MID($B403,1,1),_314_Table3_ColumnLookup,0),FALSE),
  IF(VALUE(LEFT($A403,3))=314,VLOOKUP(VALUE(MID($B403,2,1)),_314_Table3,MATCH(MID($B403,1,1),_314_Table3_ColumnLookup,0),FALSE)
+N("314"),
""))))))))))))))))))))))))</f>
        <v>#NAME?</v>
      </c>
      <c r="G403" t="s">
        <v>1152</v>
      </c>
      <c r="H403" s="321">
        <f>IFERROR(
IF(ISERROR($D403)=FALSE,$D403,IF(ISERROR($E403)=FALSE,$E403,IF(ISERROR($F403)=FALSE,$F403
+N("012 checkboxes"),
IF(
IF(OR(LEFT($A403,9)="Syndicate",LEFT($A403,12)="NewSyndicate"),VLOOKUP($A403,'012'!$J:$ZW,MATCH("Link to button",'012'!$J$1:$ZW$1,0),0)
+N("309 checkbox"),
IF($C403="309 LCR Summary0",VLOOKUP("Notes990",'309'!$P:$ZZ,MATCH("Link to button",'309'!$P$1:$ZZ$1,0),0)
+N("313 checkboxes"),
IF($C403="313 Financial Information0LcmVsScr",IF($C403="309 LCR Summary0",VLOOKUP("LcmVsScr",'309'!$N:$ZZ,MATCH("Link to button",'309'!$N$1:$ZZ$1,0),0),
IF($C403="313 Financial Information0LcrDocAttached",IF($C403="309 LCR Summary0",VLOOKUP("LcrDocAttached",'309'!$N:$ZZ,MATCH("Link to button",'309'!$N$1:$ZZ$1,0),
0)))))))=1,TRUE,FALSE)
))),"")</f>
        <v>0</v>
      </c>
      <c r="I403">
        <v>2001</v>
      </c>
    </row>
    <row r="404" spans="1:9" customFormat="1">
      <c r="A404" s="237" t="str">
        <f>VLOOKUP($G404,CSVLookups!$B:$R,MATCH(A$1,CSVLookups!$B$1:$R$1,0),FALSE)</f>
        <v>312 Projected Solvency II Technical Provisions at Time Zero</v>
      </c>
      <c r="B404" s="237" t="str">
        <f>VLOOKUP($G404,CSVLookups!$B:$R,MATCH(B$1,CSVLookups!$B$1:$R$1,0),FALSE)</f>
        <v>J</v>
      </c>
      <c r="C404" s="238" t="str">
        <f t="shared" si="7"/>
        <v>312 Projected Solvency II Technical Provisions at Time ZeroJ2001</v>
      </c>
      <c r="D404" s="238">
        <f>IF(AND(VALUE(LEFT($A404,3))=309,LEN($B404)=3),VLOOKUP(VALUE(MID($B404,2,2)),_309_Table1,MATCH(MID($B404,1,1),_309_Table1_ColumnLookup,0),FALSE),
  IF($C404="309 LCR SummaryA",OneYearSCR,IF($C404="309 LCR SummaryB",UltimateSCR,IF(VALUE(LEFT($A404,3))=309,VLOOKUP(VALUE(MID($B404,2,1)),_309_Table1,MATCH(MID($B404,1,1),_309_Table1_ColumnLookup,0),FALSE)
+N("309"),
  IF(VALUE(LEFT($A404,3))=310,VLOOKUP(VALUE(MID($B404,2,1)),_310_Table1,MATCH(MID($B404,1,1),_310_Table1_ColumnLookup,0),FALSE)
+N("310"),
  IF(AND(VALUE(LEFT($A404,3))=311,LEN($I404)=4),VLOOKUP($I404,_311_Table1,MATCH($B404,_311_Table1_ColumnLookup,0),FALSE),
  IF(AND(VALUE(LEFT($A404,3))=311,OR($B404="I2",$B404="J2",$B404="K2",$B404="L2")),VLOOKUP('311'!$G$58,_311_Table1,MATCH(MID($B404,1,1),_311_Table1_ColumnLookup,0),FALSE),
  IF(AND(VALUE(LEFT($A404,3))=311,RIGHT($B404,5)="Total"),VLOOKUP('311'!$G$59,_311_Table1,MATCH(MID($B404,1,1),_311_Table1_ColumnLookup,0),FALSE),
  IF(VALUE(LEFT($A404,3))=311,VLOOKUP(VALUE(MID($B404,2,1)),_311_Table1,MATCH(MID($B404,1,1),_311_Table1_ColumnLookup,0),FALSE)
+N("311"),
  IF(AND(VALUE(LEFT($A404,3))=312,LEFT($G404,10)="Unincepted",$B404="G "),VLOOKUP(" ULO",_312_Table1,MATCH('312'!$N$16,_312_Table1_ColumnLookup,0),FALSE),
  IF(AND(VALUE(LEFT($A404,3))=312,LEFT($G404,10)="Unincepted",$B404="O "),VLOOKUP(" ULO",_312_Table1,MATCH('312'!$V$16,_312_Table1_ColumnLookup,0),FALSE),
  IF(AND(VALUE(LEFT($A404,3))=312,LEFT($G404,10)="Unincepted",$B404="Q "),VLOOKUP(" ULO",_312_Table1,MATCH('312'!$X$16,_312_Table1_ColumnLookup,0),FALSE),
  IF(AND(VALUE(LEFT($A404,3))=312,LEFT($G404,10)="Unincepted"),VLOOKUP(" ULO",_312_Table1,MATCH(LEFT($B404,1),_312_Table1_ColumnLookup,0),FALSE),
  IF(AND(VALUE(LEFT($A404,3))=312,LEFT($G404,5)="Total",$B404="G "),VLOOKUP('312'!$F$80,_312_Table1,MATCH('312'!$N$16,_312_Table1_ColumnLookup,0),FALSE),
  IF(AND(VALUE(LEFT($A404,3))=312,LEFT($G404,5)="Total",$B404="O "),VLOOKUP('312'!$F$80,_312_Table1,MATCH('312'!$V$16,_312_Table1_ColumnLookup,0),FALSE),
  IF(AND(VALUE(LEFT($A404,3))=312,LEFT($G404,5)="Total",$B404="Q "),VLOOKUP('312'!$F$80,_312_Table1,MATCH('312'!$X$16,_312_Table1_ColumnLookup,0),FALSE),
  IF(AND(VALUE(LEFT($A404,3))=312,LEFT($G404,5)="Total"),VLOOKUP('312'!$F$80,_312_Table1,MATCH(LEFT($B404,1),_312_Table1_ColumnLookup,0),FALSE),
  IF(AND(VALUE(LEFT($A404,3))=312,LEN($I404)=4,$B404="G"),VLOOKUP($I404,_312_Table1,MATCH('312'!$N$16,_312_Table1_ColumnLookup,0),FALSE),
  IF(AND(VALUE(LEFT($A404,3))=312,LEN($I404)=4,$B404="O"),VLOOKUP($I404,_312_Table1,MATCH('312'!$V$16,_312_Table1_ColumnLookup,0),FALSE),
  IF(AND(VALUE(LEFT($A404,3))=312,LEN($I404)=4,$B404="Q"),VLOOKUP($I404,_312_Table1,MATCH('312'!$X$16,_312_Table1_ColumnLookup,0),FALSE),
  IF(AND(VALUE(LEFT($A404,3))=312,LEN($I404)=4),VLOOKUP($I404,_312_Table1,MATCH(LEFT($B404,1),_312_Table1_ColumnLookup,0),FALSE)
+N("312"),
  IF(VALUE(LEFT($A404,3))=313,VLOOKUP(VALUE(MID($B404,2,1)),_313_Table1,MATCH(MID($B404,1,1),_313_Table1_ColumnLookup,0),FALSE)
+N("313"),
  IF(AND(VALUE(LEFT($A404,3))=314,LEN($B404)=3),VLOOKUP(VALUE(MID($B404,2,2)),_314_Table1,MATCH(MID($B404,1,1),_314_Table1_ColumnLookup,0),FALSE),
  IF(VALUE(LEFT($A404,3))=314,VLOOKUP(VALUE(MID($B404,2,1)),_314_Table1,MATCH(MID($B404,1,1),_314_Table1_ColumnLookup,0),FALSE)
+N("314"),
""))))))))))))))))))))))))</f>
        <v>0</v>
      </c>
      <c r="E404" s="238" t="e">
        <f>IF(AND(VALUE(LEFT($A404,3))=309,LEN($B404)=3),VLOOKUP(VALUE(MID($B404,2,2)),_309_Table2,MATCH(MID($B404,1,1),_309_Table2_ColumnLookup,0),FALSE),
  IF($C404="309 LCR SummaryA",OneYearSCR,IF($C404="309 LCR SummaryB",UltimateSCR,IF(VALUE(LEFT($A404,3))=309,VLOOKUP(VALUE(MID($B404,2,1)),_309_Table2,MATCH(MID($B404,1,1),_309_Table2_ColumnLookup,0),FALSE)
+N("309"),
  IF(VALUE(LEFT($A404,3))=310,VLOOKUP(VALUE(MID($B404,2,1)),_310_Table2,MATCH(MID($B404,1,1),_310_Table2_ColumnLookup,0),FALSE)
+N("310"),
  IF(AND(VALUE(LEFT($A404,3))=311,LEN($I404)=4),VLOOKUP($I404,_311_Table2,MATCH($B404,_311_Table2_ColumnLookup,0),FALSE),
  IF(AND(VALUE(LEFT($A404,3))=311,OR($B404="I2",$B404="J2",$B404="K2",$B404="L2")),VLOOKUP('311'!$G$58,_311_Table2,MATCH(MID($B404,1,1),_311_Table2_ColumnLookup,0),FALSE),
  IF(AND(VALUE(LEFT($A404,3))=311,RIGHT($B404,5)="Total"),VLOOKUP('311'!$G$59,_311_Table2,MATCH(MID($B404,1,1),_311_Table2_ColumnLookup,0),FALSE),
  IF(VALUE(LEFT($A404,3))=311,VLOOKUP(VALUE(MID($B404,2,1)),_311_Table2,MATCH(MID($B404,1,1),_311_Table2_ColumnLookup,0),FALSE)
+N("311"),
  IF(AND(VALUE(LEFT($A404,3))=312,LEFT($G404,10)="Unincepted",$B404="G "),VLOOKUP(" ULO",_312_Table2,MATCH('312'!$N$16,_312_Table2_ColumnLookup,0),FALSE),
  IF(AND(VALUE(LEFT($A404,3))=312,LEFT($G404,10)="Unincepted",$B404="O "),VLOOKUP(" ULO",_312_Table2,MATCH('312'!$V$16,_312_Table2_ColumnLookup,0),FALSE),
  IF(AND(VALUE(LEFT($A404,3))=312,LEFT($G404,10)="Unincepted",$B404="Q "),VLOOKUP(" ULO",_312_Table2,MATCH('312'!$X$16,_312_Table2_ColumnLookup,0),FALSE),
  IF(AND(VALUE(LEFT($A404,3))=312,LEFT($G404,10)="Unincepted"),VLOOKUP(" ULO",_312_Table2,MATCH(LEFT($B404,1),_312_Table2_ColumnLookup,0),FALSE),
  IF(AND(VALUE(LEFT($A404,3))=312,LEFT($G404,5)="Total",$B404="G "),VLOOKUP('312'!$F$80,_312_Table2,MATCH('312'!$N$16,_312_Table2_ColumnLookup,0),FALSE),
  IF(AND(VALUE(LEFT($A404,3))=312,LEFT($G404,5)="Total",$B404="O "),VLOOKUP('312'!$F$80,_312_Table2,MATCH('312'!$V$16,_312_Table2_ColumnLookup,0),FALSE),
  IF(AND(VALUE(LEFT($A404,3))=312,LEFT($G404,5)="Total",$B404="Q "),VLOOKUP('312'!$F$80,_312_Table2,MATCH('312'!$X$16,_312_Table2_ColumnLookup,0),FALSE),
  IF(AND(VALUE(LEFT($A404,3))=312,LEFT($G404,5)="Total"),VLOOKUP('312'!$F$80,_312_Table2,MATCH(LEFT($B404,1),_312_Table2_ColumnLookup,0),FALSE),
  IF(AND(VALUE(LEFT($A404,3))=312,LEN($I404)=4,$B404="G"),VLOOKUP($I404,_312_Table2,MATCH('312'!$N$16,_312_Table2_ColumnLookup,0),FALSE),
  IF(AND(VALUE(LEFT($A404,3))=312,LEN($I404)=4,$B404="O"),VLOOKUP($I404,_312_Table2,MATCH('312'!$V$16,_312_Table2_ColumnLookup,0),FALSE),
  IF(AND(VALUE(LEFT($A404,3))=312,LEN($I404)=4,$B404="Q"),VLOOKUP($I404,_312_Table2,MATCH('312'!$X$16,_312_Table2_ColumnLookup,0),FALSE),
  IF(AND(VALUE(LEFT($A404,3))=312,LEN($I404)=4),VLOOKUP($I404,_312_Table2,MATCH(LEFT($B404,1),_312_Table2_ColumnLookup,0),FALSE)
+N("312"),
  IF(VALUE(LEFT($A404,3))=313,VLOOKUP(VALUE(MID($B404,2,1)),_313_Table2,MATCH(MID($B404,1,1),_313_Table2_ColumnLookup,0),FALSE)
+N("313"),
  IF(AND(VALUE(LEFT($A404,3))=314,LEN($B404)=3),VLOOKUP(VALUE(MID($B404,2,2)),_314_Table2,MATCH(MID($B404,1,1),_314_Table2_ColumnLookup,0),FALSE),
  IF(VALUE(LEFT($A404,3))=314,VLOOKUP(VALUE(MID($B404,2,1)),_314_Table2,MATCH(MID($B404,1,1),_314_Table2_ColumnLookup,0),FALSE)
+N("314"),
""))))))))))))))))))))))))</f>
        <v>#NAME?</v>
      </c>
      <c r="F404" s="238" t="e">
        <f>IF(AND(VALUE(LEFT($A404,3))=309,LEN($B404)=3),VLOOKUP(VALUE(MID($B404,2,2)),_309_Table3,MATCH(MID($B404,1,1),_309_Table3_ColumnLookup,0),FALSE),
  IF($C404="309 LCR SummaryA",OneYearSCR,IF($C404="309 LCR SummaryB",UltimateSCR,IF(VALUE(LEFT($A404,3))=309,VLOOKUP(VALUE(MID($B404,2,1)),_309_Table3,MATCH(MID($B404,1,1),_309_Table3_ColumnLookup,0),FALSE)
+N("309"),
  IF(VALUE(LEFT($A404,3))=310,VLOOKUP(VALUE(MID($B404,2,1)),_310_Table3,MATCH(MID($B404,1,1),_310_Table3_ColumnLookup,0),FALSE)
+N("310"),
  IF(AND(VALUE(LEFT($A404,3))=311,LEN($I404)=4),VLOOKUP($I404,_311_Table3,MATCH($B404,_311_Table3_ColumnLookup,0),FALSE),
  IF(AND(VALUE(LEFT($A404,3))=311,OR($B404="I2",$B404="J2",$B404="K2",$B404="L2")),VLOOKUP('311'!$G$58,_311_Table3,MATCH(MID($B404,1,1),_311_Table3_ColumnLookup,0),FALSE),
  IF(AND(VALUE(LEFT($A404,3))=311,RIGHT($B404,5)="Total"),VLOOKUP('311'!$G$59,_311_Table3,MATCH(MID($B404,1,1),_311_Table3_ColumnLookup,0),FALSE),
  IF(VALUE(LEFT($A404,3))=311,VLOOKUP(VALUE(MID($B404,2,1)),_311_Table3,MATCH(MID($B404,1,1),_311_Table3_ColumnLookup,0),FALSE)
+N("311"),
  IF(AND(VALUE(LEFT($A404,3))=312,LEFT($G404,10)="Unincepted",$B404="G "),VLOOKUP(" ULO",_312_Table3,MATCH('312'!$N$16,_312_Table3_ColumnLookup,0),FALSE),
  IF(AND(VALUE(LEFT($A404,3))=312,LEFT($G404,10)="Unincepted",$B404="O "),VLOOKUP(" ULO",_312_Table3,MATCH('312'!$V$16,_312_Table3_ColumnLookup,0),FALSE),
  IF(AND(VALUE(LEFT($A404,3))=312,LEFT($G404,10)="Unincepted",$B404="Q "),VLOOKUP(" ULO",_312_Table3,MATCH('312'!$X$16,_312_Table3_ColumnLookup,0),FALSE),
  IF(AND(VALUE(LEFT($A404,3))=312,LEFT($G404,10)="Unincepted"),VLOOKUP(" ULO",_312_Table3,MATCH(LEFT($B404,1),_312_Table3_ColumnLookup,0),FALSE),
  IF(AND(VALUE(LEFT($A404,3))=312,LEFT($G404,5)="Total",$B404="G "),VLOOKUP('312'!$F$80,_312_Table3,MATCH('312'!$N$16,_312_Table3_ColumnLookup,0),FALSE),
  IF(AND(VALUE(LEFT($A404,3))=312,LEFT($G404,5)="Total",$B404="O "),VLOOKUP('312'!$F$80,_312_Table3,MATCH('312'!$V$16,_312_Table3_ColumnLookup,0),FALSE),
  IF(AND(VALUE(LEFT($A404,3))=312,LEFT($G404,5)="Total",$B404="Q "),VLOOKUP('312'!$F$80,_312_Table3,MATCH('312'!$X$16,_312_Table3_ColumnLookup,0),FALSE),
  IF(AND(VALUE(LEFT($A404,3))=312,LEFT($G404,5)="Total"),VLOOKUP('312'!$F$80,_312_Table3,MATCH(LEFT($B404,1),_312_Table3_ColumnLookup,0),FALSE),
  IF(AND(VALUE(LEFT($A404,3))=312,LEN($I404)=4,$B404="G"),VLOOKUP($I404,_312_Table3,MATCH('312'!$N$16,_312_Table3_ColumnLookup,0),FALSE),
  IF(AND(VALUE(LEFT($A404,3))=312,LEN($I404)=4,$B404="O"),VLOOKUP($I404,_312_Table3,MATCH('312'!$V$16,_312_Table3_ColumnLookup,0),FALSE),
  IF(AND(VALUE(LEFT($A404,3))=312,LEN($I404)=4,$B404="Q"),VLOOKUP($I404,_312_Table3,MATCH('312'!$X$16,_312_Table3_ColumnLookup,0),FALSE),
  IF(AND(VALUE(LEFT($A404,3))=312,LEN($I404)=4),VLOOKUP($I404,_312_Table3,MATCH(LEFT($B404,1),_312_Table3_ColumnLookup,0),FALSE)
+N("312"),
  IF(VALUE(LEFT($A404,3))=313,VLOOKUP(VALUE(MID($B404,2,1)),_313_Table3,MATCH(MID($B404,1,1),_313_Table3_ColumnLookup,0),FALSE)
+N("313"),
  IF(AND(VALUE(LEFT($A404,3))=314,LEN($B404)=3),VLOOKUP(VALUE(MID($B404,2,2)),_314_Table3,MATCH(MID($B404,1,1),_314_Table3_ColumnLookup,0),FALSE),
  IF(VALUE(LEFT($A404,3))=314,VLOOKUP(VALUE(MID($B404,2,1)),_314_Table3,MATCH(MID($B404,1,1),_314_Table3_ColumnLookup,0),FALSE)
+N("314"),
""))))))))))))))))))))))))</f>
        <v>#NAME?</v>
      </c>
      <c r="G404" t="s">
        <v>1153</v>
      </c>
      <c r="H404" s="321">
        <f>IFERROR(
IF(ISERROR($D404)=FALSE,$D404,IF(ISERROR($E404)=FALSE,$E404,IF(ISERROR($F404)=FALSE,$F404
+N("012 checkboxes"),
IF(
IF(OR(LEFT($A404,9)="Syndicate",LEFT($A404,12)="NewSyndicate"),VLOOKUP($A404,'012'!$J:$ZW,MATCH("Link to button",'012'!$J$1:$ZW$1,0),0)
+N("309 checkbox"),
IF($C404="309 LCR Summary0",VLOOKUP("Notes990",'309'!$P:$ZZ,MATCH("Link to button",'309'!$P$1:$ZZ$1,0),0)
+N("313 checkboxes"),
IF($C404="313 Financial Information0LcmVsScr",IF($C404="309 LCR Summary0",VLOOKUP("LcmVsScr",'309'!$N:$ZZ,MATCH("Link to button",'309'!$N$1:$ZZ$1,0),0),
IF($C404="313 Financial Information0LcrDocAttached",IF($C404="309 LCR Summary0",VLOOKUP("LcrDocAttached",'309'!$N:$ZZ,MATCH("Link to button",'309'!$N$1:$ZZ$1,0),
0)))))))=1,TRUE,FALSE)
))),"")</f>
        <v>0</v>
      </c>
      <c r="I404">
        <v>2001</v>
      </c>
    </row>
    <row r="405" spans="1:9" customFormat="1">
      <c r="A405" s="237" t="str">
        <f>VLOOKUP($G405,CSVLookups!$B:$R,MATCH(A$1,CSVLookups!$B$1:$R$1,0),FALSE)</f>
        <v>312 Projected Solvency II Technical Provisions at Time Zero</v>
      </c>
      <c r="B405" s="237" t="str">
        <f>VLOOKUP($G405,CSVLookups!$B:$R,MATCH(B$1,CSVLookups!$B$1:$R$1,0),FALSE)</f>
        <v>K</v>
      </c>
      <c r="C405" s="238" t="str">
        <f t="shared" si="7"/>
        <v>312 Projected Solvency II Technical Provisions at Time ZeroK2001</v>
      </c>
      <c r="D405" s="238">
        <f>IF(AND(VALUE(LEFT($A405,3))=309,LEN($B405)=3),VLOOKUP(VALUE(MID($B405,2,2)),_309_Table1,MATCH(MID($B405,1,1),_309_Table1_ColumnLookup,0),FALSE),
  IF($C405="309 LCR SummaryA",OneYearSCR,IF($C405="309 LCR SummaryB",UltimateSCR,IF(VALUE(LEFT($A405,3))=309,VLOOKUP(VALUE(MID($B405,2,1)),_309_Table1,MATCH(MID($B405,1,1),_309_Table1_ColumnLookup,0),FALSE)
+N("309"),
  IF(VALUE(LEFT($A405,3))=310,VLOOKUP(VALUE(MID($B405,2,1)),_310_Table1,MATCH(MID($B405,1,1),_310_Table1_ColumnLookup,0),FALSE)
+N("310"),
  IF(AND(VALUE(LEFT($A405,3))=311,LEN($I405)=4),VLOOKUP($I405,_311_Table1,MATCH($B405,_311_Table1_ColumnLookup,0),FALSE),
  IF(AND(VALUE(LEFT($A405,3))=311,OR($B405="I2",$B405="J2",$B405="K2",$B405="L2")),VLOOKUP('311'!$G$58,_311_Table1,MATCH(MID($B405,1,1),_311_Table1_ColumnLookup,0),FALSE),
  IF(AND(VALUE(LEFT($A405,3))=311,RIGHT($B405,5)="Total"),VLOOKUP('311'!$G$59,_311_Table1,MATCH(MID($B405,1,1),_311_Table1_ColumnLookup,0),FALSE),
  IF(VALUE(LEFT($A405,3))=311,VLOOKUP(VALUE(MID($B405,2,1)),_311_Table1,MATCH(MID($B405,1,1),_311_Table1_ColumnLookup,0),FALSE)
+N("311"),
  IF(AND(VALUE(LEFT($A405,3))=312,LEFT($G405,10)="Unincepted",$B405="G "),VLOOKUP(" ULO",_312_Table1,MATCH('312'!$N$16,_312_Table1_ColumnLookup,0),FALSE),
  IF(AND(VALUE(LEFT($A405,3))=312,LEFT($G405,10)="Unincepted",$B405="O "),VLOOKUP(" ULO",_312_Table1,MATCH('312'!$V$16,_312_Table1_ColumnLookup,0),FALSE),
  IF(AND(VALUE(LEFT($A405,3))=312,LEFT($G405,10)="Unincepted",$B405="Q "),VLOOKUP(" ULO",_312_Table1,MATCH('312'!$X$16,_312_Table1_ColumnLookup,0),FALSE),
  IF(AND(VALUE(LEFT($A405,3))=312,LEFT($G405,10)="Unincepted"),VLOOKUP(" ULO",_312_Table1,MATCH(LEFT($B405,1),_312_Table1_ColumnLookup,0),FALSE),
  IF(AND(VALUE(LEFT($A405,3))=312,LEFT($G405,5)="Total",$B405="G "),VLOOKUP('312'!$F$80,_312_Table1,MATCH('312'!$N$16,_312_Table1_ColumnLookup,0),FALSE),
  IF(AND(VALUE(LEFT($A405,3))=312,LEFT($G405,5)="Total",$B405="O "),VLOOKUP('312'!$F$80,_312_Table1,MATCH('312'!$V$16,_312_Table1_ColumnLookup,0),FALSE),
  IF(AND(VALUE(LEFT($A405,3))=312,LEFT($G405,5)="Total",$B405="Q "),VLOOKUP('312'!$F$80,_312_Table1,MATCH('312'!$X$16,_312_Table1_ColumnLookup,0),FALSE),
  IF(AND(VALUE(LEFT($A405,3))=312,LEFT($G405,5)="Total"),VLOOKUP('312'!$F$80,_312_Table1,MATCH(LEFT($B405,1),_312_Table1_ColumnLookup,0),FALSE),
  IF(AND(VALUE(LEFT($A405,3))=312,LEN($I405)=4,$B405="G"),VLOOKUP($I405,_312_Table1,MATCH('312'!$N$16,_312_Table1_ColumnLookup,0),FALSE),
  IF(AND(VALUE(LEFT($A405,3))=312,LEN($I405)=4,$B405="O"),VLOOKUP($I405,_312_Table1,MATCH('312'!$V$16,_312_Table1_ColumnLookup,0),FALSE),
  IF(AND(VALUE(LEFT($A405,3))=312,LEN($I405)=4,$B405="Q"),VLOOKUP($I405,_312_Table1,MATCH('312'!$X$16,_312_Table1_ColumnLookup,0),FALSE),
  IF(AND(VALUE(LEFT($A405,3))=312,LEN($I405)=4),VLOOKUP($I405,_312_Table1,MATCH(LEFT($B405,1),_312_Table1_ColumnLookup,0),FALSE)
+N("312"),
  IF(VALUE(LEFT($A405,3))=313,VLOOKUP(VALUE(MID($B405,2,1)),_313_Table1,MATCH(MID($B405,1,1),_313_Table1_ColumnLookup,0),FALSE)
+N("313"),
  IF(AND(VALUE(LEFT($A405,3))=314,LEN($B405)=3),VLOOKUP(VALUE(MID($B405,2,2)),_314_Table1,MATCH(MID($B405,1,1),_314_Table1_ColumnLookup,0),FALSE),
  IF(VALUE(LEFT($A405,3))=314,VLOOKUP(VALUE(MID($B405,2,1)),_314_Table1,MATCH(MID($B405,1,1),_314_Table1_ColumnLookup,0),FALSE)
+N("314"),
""))))))))))))))))))))))))</f>
        <v>0</v>
      </c>
      <c r="E405" s="238" t="e">
        <f>IF(AND(VALUE(LEFT($A405,3))=309,LEN($B405)=3),VLOOKUP(VALUE(MID($B405,2,2)),_309_Table2,MATCH(MID($B405,1,1),_309_Table2_ColumnLookup,0),FALSE),
  IF($C405="309 LCR SummaryA",OneYearSCR,IF($C405="309 LCR SummaryB",UltimateSCR,IF(VALUE(LEFT($A405,3))=309,VLOOKUP(VALUE(MID($B405,2,1)),_309_Table2,MATCH(MID($B405,1,1),_309_Table2_ColumnLookup,0),FALSE)
+N("309"),
  IF(VALUE(LEFT($A405,3))=310,VLOOKUP(VALUE(MID($B405,2,1)),_310_Table2,MATCH(MID($B405,1,1),_310_Table2_ColumnLookup,0),FALSE)
+N("310"),
  IF(AND(VALUE(LEFT($A405,3))=311,LEN($I405)=4),VLOOKUP($I405,_311_Table2,MATCH($B405,_311_Table2_ColumnLookup,0),FALSE),
  IF(AND(VALUE(LEFT($A405,3))=311,OR($B405="I2",$B405="J2",$B405="K2",$B405="L2")),VLOOKUP('311'!$G$58,_311_Table2,MATCH(MID($B405,1,1),_311_Table2_ColumnLookup,0),FALSE),
  IF(AND(VALUE(LEFT($A405,3))=311,RIGHT($B405,5)="Total"),VLOOKUP('311'!$G$59,_311_Table2,MATCH(MID($B405,1,1),_311_Table2_ColumnLookup,0),FALSE),
  IF(VALUE(LEFT($A405,3))=311,VLOOKUP(VALUE(MID($B405,2,1)),_311_Table2,MATCH(MID($B405,1,1),_311_Table2_ColumnLookup,0),FALSE)
+N("311"),
  IF(AND(VALUE(LEFT($A405,3))=312,LEFT($G405,10)="Unincepted",$B405="G "),VLOOKUP(" ULO",_312_Table2,MATCH('312'!$N$16,_312_Table2_ColumnLookup,0),FALSE),
  IF(AND(VALUE(LEFT($A405,3))=312,LEFT($G405,10)="Unincepted",$B405="O "),VLOOKUP(" ULO",_312_Table2,MATCH('312'!$V$16,_312_Table2_ColumnLookup,0),FALSE),
  IF(AND(VALUE(LEFT($A405,3))=312,LEFT($G405,10)="Unincepted",$B405="Q "),VLOOKUP(" ULO",_312_Table2,MATCH('312'!$X$16,_312_Table2_ColumnLookup,0),FALSE),
  IF(AND(VALUE(LEFT($A405,3))=312,LEFT($G405,10)="Unincepted"),VLOOKUP(" ULO",_312_Table2,MATCH(LEFT($B405,1),_312_Table2_ColumnLookup,0),FALSE),
  IF(AND(VALUE(LEFT($A405,3))=312,LEFT($G405,5)="Total",$B405="G "),VLOOKUP('312'!$F$80,_312_Table2,MATCH('312'!$N$16,_312_Table2_ColumnLookup,0),FALSE),
  IF(AND(VALUE(LEFT($A405,3))=312,LEFT($G405,5)="Total",$B405="O "),VLOOKUP('312'!$F$80,_312_Table2,MATCH('312'!$V$16,_312_Table2_ColumnLookup,0),FALSE),
  IF(AND(VALUE(LEFT($A405,3))=312,LEFT($G405,5)="Total",$B405="Q "),VLOOKUP('312'!$F$80,_312_Table2,MATCH('312'!$X$16,_312_Table2_ColumnLookup,0),FALSE),
  IF(AND(VALUE(LEFT($A405,3))=312,LEFT($G405,5)="Total"),VLOOKUP('312'!$F$80,_312_Table2,MATCH(LEFT($B405,1),_312_Table2_ColumnLookup,0),FALSE),
  IF(AND(VALUE(LEFT($A405,3))=312,LEN($I405)=4,$B405="G"),VLOOKUP($I405,_312_Table2,MATCH('312'!$N$16,_312_Table2_ColumnLookup,0),FALSE),
  IF(AND(VALUE(LEFT($A405,3))=312,LEN($I405)=4,$B405="O"),VLOOKUP($I405,_312_Table2,MATCH('312'!$V$16,_312_Table2_ColumnLookup,0),FALSE),
  IF(AND(VALUE(LEFT($A405,3))=312,LEN($I405)=4,$B405="Q"),VLOOKUP($I405,_312_Table2,MATCH('312'!$X$16,_312_Table2_ColumnLookup,0),FALSE),
  IF(AND(VALUE(LEFT($A405,3))=312,LEN($I405)=4),VLOOKUP($I405,_312_Table2,MATCH(LEFT($B405,1),_312_Table2_ColumnLookup,0),FALSE)
+N("312"),
  IF(VALUE(LEFT($A405,3))=313,VLOOKUP(VALUE(MID($B405,2,1)),_313_Table2,MATCH(MID($B405,1,1),_313_Table2_ColumnLookup,0),FALSE)
+N("313"),
  IF(AND(VALUE(LEFT($A405,3))=314,LEN($B405)=3),VLOOKUP(VALUE(MID($B405,2,2)),_314_Table2,MATCH(MID($B405,1,1),_314_Table2_ColumnLookup,0),FALSE),
  IF(VALUE(LEFT($A405,3))=314,VLOOKUP(VALUE(MID($B405,2,1)),_314_Table2,MATCH(MID($B405,1,1),_314_Table2_ColumnLookup,0),FALSE)
+N("314"),
""))))))))))))))))))))))))</f>
        <v>#NAME?</v>
      </c>
      <c r="F405" s="238" t="e">
        <f>IF(AND(VALUE(LEFT($A405,3))=309,LEN($B405)=3),VLOOKUP(VALUE(MID($B405,2,2)),_309_Table3,MATCH(MID($B405,1,1),_309_Table3_ColumnLookup,0),FALSE),
  IF($C405="309 LCR SummaryA",OneYearSCR,IF($C405="309 LCR SummaryB",UltimateSCR,IF(VALUE(LEFT($A405,3))=309,VLOOKUP(VALUE(MID($B405,2,1)),_309_Table3,MATCH(MID($B405,1,1),_309_Table3_ColumnLookup,0),FALSE)
+N("309"),
  IF(VALUE(LEFT($A405,3))=310,VLOOKUP(VALUE(MID($B405,2,1)),_310_Table3,MATCH(MID($B405,1,1),_310_Table3_ColumnLookup,0),FALSE)
+N("310"),
  IF(AND(VALUE(LEFT($A405,3))=311,LEN($I405)=4),VLOOKUP($I405,_311_Table3,MATCH($B405,_311_Table3_ColumnLookup,0),FALSE),
  IF(AND(VALUE(LEFT($A405,3))=311,OR($B405="I2",$B405="J2",$B405="K2",$B405="L2")),VLOOKUP('311'!$G$58,_311_Table3,MATCH(MID($B405,1,1),_311_Table3_ColumnLookup,0),FALSE),
  IF(AND(VALUE(LEFT($A405,3))=311,RIGHT($B405,5)="Total"),VLOOKUP('311'!$G$59,_311_Table3,MATCH(MID($B405,1,1),_311_Table3_ColumnLookup,0),FALSE),
  IF(VALUE(LEFT($A405,3))=311,VLOOKUP(VALUE(MID($B405,2,1)),_311_Table3,MATCH(MID($B405,1,1),_311_Table3_ColumnLookup,0),FALSE)
+N("311"),
  IF(AND(VALUE(LEFT($A405,3))=312,LEFT($G405,10)="Unincepted",$B405="G "),VLOOKUP(" ULO",_312_Table3,MATCH('312'!$N$16,_312_Table3_ColumnLookup,0),FALSE),
  IF(AND(VALUE(LEFT($A405,3))=312,LEFT($G405,10)="Unincepted",$B405="O "),VLOOKUP(" ULO",_312_Table3,MATCH('312'!$V$16,_312_Table3_ColumnLookup,0),FALSE),
  IF(AND(VALUE(LEFT($A405,3))=312,LEFT($G405,10)="Unincepted",$B405="Q "),VLOOKUP(" ULO",_312_Table3,MATCH('312'!$X$16,_312_Table3_ColumnLookup,0),FALSE),
  IF(AND(VALUE(LEFT($A405,3))=312,LEFT($G405,10)="Unincepted"),VLOOKUP(" ULO",_312_Table3,MATCH(LEFT($B405,1),_312_Table3_ColumnLookup,0),FALSE),
  IF(AND(VALUE(LEFT($A405,3))=312,LEFT($G405,5)="Total",$B405="G "),VLOOKUP('312'!$F$80,_312_Table3,MATCH('312'!$N$16,_312_Table3_ColumnLookup,0),FALSE),
  IF(AND(VALUE(LEFT($A405,3))=312,LEFT($G405,5)="Total",$B405="O "),VLOOKUP('312'!$F$80,_312_Table3,MATCH('312'!$V$16,_312_Table3_ColumnLookup,0),FALSE),
  IF(AND(VALUE(LEFT($A405,3))=312,LEFT($G405,5)="Total",$B405="Q "),VLOOKUP('312'!$F$80,_312_Table3,MATCH('312'!$X$16,_312_Table3_ColumnLookup,0),FALSE),
  IF(AND(VALUE(LEFT($A405,3))=312,LEFT($G405,5)="Total"),VLOOKUP('312'!$F$80,_312_Table3,MATCH(LEFT($B405,1),_312_Table3_ColumnLookup,0),FALSE),
  IF(AND(VALUE(LEFT($A405,3))=312,LEN($I405)=4,$B405="G"),VLOOKUP($I405,_312_Table3,MATCH('312'!$N$16,_312_Table3_ColumnLookup,0),FALSE),
  IF(AND(VALUE(LEFT($A405,3))=312,LEN($I405)=4,$B405="O"),VLOOKUP($I405,_312_Table3,MATCH('312'!$V$16,_312_Table3_ColumnLookup,0),FALSE),
  IF(AND(VALUE(LEFT($A405,3))=312,LEN($I405)=4,$B405="Q"),VLOOKUP($I405,_312_Table3,MATCH('312'!$X$16,_312_Table3_ColumnLookup,0),FALSE),
  IF(AND(VALUE(LEFT($A405,3))=312,LEN($I405)=4),VLOOKUP($I405,_312_Table3,MATCH(LEFT($B405,1),_312_Table3_ColumnLookup,0),FALSE)
+N("312"),
  IF(VALUE(LEFT($A405,3))=313,VLOOKUP(VALUE(MID($B405,2,1)),_313_Table3,MATCH(MID($B405,1,1),_313_Table3_ColumnLookup,0),FALSE)
+N("313"),
  IF(AND(VALUE(LEFT($A405,3))=314,LEN($B405)=3),VLOOKUP(VALUE(MID($B405,2,2)),_314_Table3,MATCH(MID($B405,1,1),_314_Table3_ColumnLookup,0),FALSE),
  IF(VALUE(LEFT($A405,3))=314,VLOOKUP(VALUE(MID($B405,2,1)),_314_Table3,MATCH(MID($B405,1,1),_314_Table3_ColumnLookup,0),FALSE)
+N("314"),
""))))))))))))))))))))))))</f>
        <v>#NAME?</v>
      </c>
      <c r="G405" t="s">
        <v>1154</v>
      </c>
      <c r="H405" s="321">
        <f>IFERROR(
IF(ISERROR($D405)=FALSE,$D405,IF(ISERROR($E405)=FALSE,$E405,IF(ISERROR($F405)=FALSE,$F405
+N("012 checkboxes"),
IF(
IF(OR(LEFT($A405,9)="Syndicate",LEFT($A405,12)="NewSyndicate"),VLOOKUP($A405,'012'!$J:$ZW,MATCH("Link to button",'012'!$J$1:$ZW$1,0),0)
+N("309 checkbox"),
IF($C405="309 LCR Summary0",VLOOKUP("Notes990",'309'!$P:$ZZ,MATCH("Link to button",'309'!$P$1:$ZZ$1,0),0)
+N("313 checkboxes"),
IF($C405="313 Financial Information0LcmVsScr",IF($C405="309 LCR Summary0",VLOOKUP("LcmVsScr",'309'!$N:$ZZ,MATCH("Link to button",'309'!$N$1:$ZZ$1,0),0),
IF($C405="313 Financial Information0LcrDocAttached",IF($C405="309 LCR Summary0",VLOOKUP("LcrDocAttached",'309'!$N:$ZZ,MATCH("Link to button",'309'!$N$1:$ZZ$1,0),
0)))))))=1,TRUE,FALSE)
))),"")</f>
        <v>0</v>
      </c>
      <c r="I405">
        <v>2001</v>
      </c>
    </row>
    <row r="406" spans="1:9" customFormat="1">
      <c r="A406" s="237" t="str">
        <f>VLOOKUP($G406,CSVLookups!$B:$R,MATCH(A$1,CSVLookups!$B$1:$R$1,0),FALSE)</f>
        <v>312 Projected Solvency II Technical Provisions at Time Zero</v>
      </c>
      <c r="B406" s="237" t="str">
        <f>VLOOKUP($G406,CSVLookups!$B:$R,MATCH(B$1,CSVLookups!$B$1:$R$1,0),FALSE)</f>
        <v>L</v>
      </c>
      <c r="C406" s="238" t="str">
        <f t="shared" si="7"/>
        <v>312 Projected Solvency II Technical Provisions at Time ZeroL2001</v>
      </c>
      <c r="D406" s="238">
        <f>IF(AND(VALUE(LEFT($A406,3))=309,LEN($B406)=3),VLOOKUP(VALUE(MID($B406,2,2)),_309_Table1,MATCH(MID($B406,1,1),_309_Table1_ColumnLookup,0),FALSE),
  IF($C406="309 LCR SummaryA",OneYearSCR,IF($C406="309 LCR SummaryB",UltimateSCR,IF(VALUE(LEFT($A406,3))=309,VLOOKUP(VALUE(MID($B406,2,1)),_309_Table1,MATCH(MID($B406,1,1),_309_Table1_ColumnLookup,0),FALSE)
+N("309"),
  IF(VALUE(LEFT($A406,3))=310,VLOOKUP(VALUE(MID($B406,2,1)),_310_Table1,MATCH(MID($B406,1,1),_310_Table1_ColumnLookup,0),FALSE)
+N("310"),
  IF(AND(VALUE(LEFT($A406,3))=311,LEN($I406)=4),VLOOKUP($I406,_311_Table1,MATCH($B406,_311_Table1_ColumnLookup,0),FALSE),
  IF(AND(VALUE(LEFT($A406,3))=311,OR($B406="I2",$B406="J2",$B406="K2",$B406="L2")),VLOOKUP('311'!$G$58,_311_Table1,MATCH(MID($B406,1,1),_311_Table1_ColumnLookup,0),FALSE),
  IF(AND(VALUE(LEFT($A406,3))=311,RIGHT($B406,5)="Total"),VLOOKUP('311'!$G$59,_311_Table1,MATCH(MID($B406,1,1),_311_Table1_ColumnLookup,0),FALSE),
  IF(VALUE(LEFT($A406,3))=311,VLOOKUP(VALUE(MID($B406,2,1)),_311_Table1,MATCH(MID($B406,1,1),_311_Table1_ColumnLookup,0),FALSE)
+N("311"),
  IF(AND(VALUE(LEFT($A406,3))=312,LEFT($G406,10)="Unincepted",$B406="G "),VLOOKUP(" ULO",_312_Table1,MATCH('312'!$N$16,_312_Table1_ColumnLookup,0),FALSE),
  IF(AND(VALUE(LEFT($A406,3))=312,LEFT($G406,10)="Unincepted",$B406="O "),VLOOKUP(" ULO",_312_Table1,MATCH('312'!$V$16,_312_Table1_ColumnLookup,0),FALSE),
  IF(AND(VALUE(LEFT($A406,3))=312,LEFT($G406,10)="Unincepted",$B406="Q "),VLOOKUP(" ULO",_312_Table1,MATCH('312'!$X$16,_312_Table1_ColumnLookup,0),FALSE),
  IF(AND(VALUE(LEFT($A406,3))=312,LEFT($G406,10)="Unincepted"),VLOOKUP(" ULO",_312_Table1,MATCH(LEFT($B406,1),_312_Table1_ColumnLookup,0),FALSE),
  IF(AND(VALUE(LEFT($A406,3))=312,LEFT($G406,5)="Total",$B406="G "),VLOOKUP('312'!$F$80,_312_Table1,MATCH('312'!$N$16,_312_Table1_ColumnLookup,0),FALSE),
  IF(AND(VALUE(LEFT($A406,3))=312,LEFT($G406,5)="Total",$B406="O "),VLOOKUP('312'!$F$80,_312_Table1,MATCH('312'!$V$16,_312_Table1_ColumnLookup,0),FALSE),
  IF(AND(VALUE(LEFT($A406,3))=312,LEFT($G406,5)="Total",$B406="Q "),VLOOKUP('312'!$F$80,_312_Table1,MATCH('312'!$X$16,_312_Table1_ColumnLookup,0),FALSE),
  IF(AND(VALUE(LEFT($A406,3))=312,LEFT($G406,5)="Total"),VLOOKUP('312'!$F$80,_312_Table1,MATCH(LEFT($B406,1),_312_Table1_ColumnLookup,0),FALSE),
  IF(AND(VALUE(LEFT($A406,3))=312,LEN($I406)=4,$B406="G"),VLOOKUP($I406,_312_Table1,MATCH('312'!$N$16,_312_Table1_ColumnLookup,0),FALSE),
  IF(AND(VALUE(LEFT($A406,3))=312,LEN($I406)=4,$B406="O"),VLOOKUP($I406,_312_Table1,MATCH('312'!$V$16,_312_Table1_ColumnLookup,0),FALSE),
  IF(AND(VALUE(LEFT($A406,3))=312,LEN($I406)=4,$B406="Q"),VLOOKUP($I406,_312_Table1,MATCH('312'!$X$16,_312_Table1_ColumnLookup,0),FALSE),
  IF(AND(VALUE(LEFT($A406,3))=312,LEN($I406)=4),VLOOKUP($I406,_312_Table1,MATCH(LEFT($B406,1),_312_Table1_ColumnLookup,0),FALSE)
+N("312"),
  IF(VALUE(LEFT($A406,3))=313,VLOOKUP(VALUE(MID($B406,2,1)),_313_Table1,MATCH(MID($B406,1,1),_313_Table1_ColumnLookup,0),FALSE)
+N("313"),
  IF(AND(VALUE(LEFT($A406,3))=314,LEN($B406)=3),VLOOKUP(VALUE(MID($B406,2,2)),_314_Table1,MATCH(MID($B406,1,1),_314_Table1_ColumnLookup,0),FALSE),
  IF(VALUE(LEFT($A406,3))=314,VLOOKUP(VALUE(MID($B406,2,1)),_314_Table1,MATCH(MID($B406,1,1),_314_Table1_ColumnLookup,0),FALSE)
+N("314"),
""))))))))))))))))))))))))</f>
        <v>0</v>
      </c>
      <c r="E406" s="238" t="e">
        <f>IF(AND(VALUE(LEFT($A406,3))=309,LEN($B406)=3),VLOOKUP(VALUE(MID($B406,2,2)),_309_Table2,MATCH(MID($B406,1,1),_309_Table2_ColumnLookup,0),FALSE),
  IF($C406="309 LCR SummaryA",OneYearSCR,IF($C406="309 LCR SummaryB",UltimateSCR,IF(VALUE(LEFT($A406,3))=309,VLOOKUP(VALUE(MID($B406,2,1)),_309_Table2,MATCH(MID($B406,1,1),_309_Table2_ColumnLookup,0),FALSE)
+N("309"),
  IF(VALUE(LEFT($A406,3))=310,VLOOKUP(VALUE(MID($B406,2,1)),_310_Table2,MATCH(MID($B406,1,1),_310_Table2_ColumnLookup,0),FALSE)
+N("310"),
  IF(AND(VALUE(LEFT($A406,3))=311,LEN($I406)=4),VLOOKUP($I406,_311_Table2,MATCH($B406,_311_Table2_ColumnLookup,0),FALSE),
  IF(AND(VALUE(LEFT($A406,3))=311,OR($B406="I2",$B406="J2",$B406="K2",$B406="L2")),VLOOKUP('311'!$G$58,_311_Table2,MATCH(MID($B406,1,1),_311_Table2_ColumnLookup,0),FALSE),
  IF(AND(VALUE(LEFT($A406,3))=311,RIGHT($B406,5)="Total"),VLOOKUP('311'!$G$59,_311_Table2,MATCH(MID($B406,1,1),_311_Table2_ColumnLookup,0),FALSE),
  IF(VALUE(LEFT($A406,3))=311,VLOOKUP(VALUE(MID($B406,2,1)),_311_Table2,MATCH(MID($B406,1,1),_311_Table2_ColumnLookup,0),FALSE)
+N("311"),
  IF(AND(VALUE(LEFT($A406,3))=312,LEFT($G406,10)="Unincepted",$B406="G "),VLOOKUP(" ULO",_312_Table2,MATCH('312'!$N$16,_312_Table2_ColumnLookup,0),FALSE),
  IF(AND(VALUE(LEFT($A406,3))=312,LEFT($G406,10)="Unincepted",$B406="O "),VLOOKUP(" ULO",_312_Table2,MATCH('312'!$V$16,_312_Table2_ColumnLookup,0),FALSE),
  IF(AND(VALUE(LEFT($A406,3))=312,LEFT($G406,10)="Unincepted",$B406="Q "),VLOOKUP(" ULO",_312_Table2,MATCH('312'!$X$16,_312_Table2_ColumnLookup,0),FALSE),
  IF(AND(VALUE(LEFT($A406,3))=312,LEFT($G406,10)="Unincepted"),VLOOKUP(" ULO",_312_Table2,MATCH(LEFT($B406,1),_312_Table2_ColumnLookup,0),FALSE),
  IF(AND(VALUE(LEFT($A406,3))=312,LEFT($G406,5)="Total",$B406="G "),VLOOKUP('312'!$F$80,_312_Table2,MATCH('312'!$N$16,_312_Table2_ColumnLookup,0),FALSE),
  IF(AND(VALUE(LEFT($A406,3))=312,LEFT($G406,5)="Total",$B406="O "),VLOOKUP('312'!$F$80,_312_Table2,MATCH('312'!$V$16,_312_Table2_ColumnLookup,0),FALSE),
  IF(AND(VALUE(LEFT($A406,3))=312,LEFT($G406,5)="Total",$B406="Q "),VLOOKUP('312'!$F$80,_312_Table2,MATCH('312'!$X$16,_312_Table2_ColumnLookup,0),FALSE),
  IF(AND(VALUE(LEFT($A406,3))=312,LEFT($G406,5)="Total"),VLOOKUP('312'!$F$80,_312_Table2,MATCH(LEFT($B406,1),_312_Table2_ColumnLookup,0),FALSE),
  IF(AND(VALUE(LEFT($A406,3))=312,LEN($I406)=4,$B406="G"),VLOOKUP($I406,_312_Table2,MATCH('312'!$N$16,_312_Table2_ColumnLookup,0),FALSE),
  IF(AND(VALUE(LEFT($A406,3))=312,LEN($I406)=4,$B406="O"),VLOOKUP($I406,_312_Table2,MATCH('312'!$V$16,_312_Table2_ColumnLookup,0),FALSE),
  IF(AND(VALUE(LEFT($A406,3))=312,LEN($I406)=4,$B406="Q"),VLOOKUP($I406,_312_Table2,MATCH('312'!$X$16,_312_Table2_ColumnLookup,0),FALSE),
  IF(AND(VALUE(LEFT($A406,3))=312,LEN($I406)=4),VLOOKUP($I406,_312_Table2,MATCH(LEFT($B406,1),_312_Table2_ColumnLookup,0),FALSE)
+N("312"),
  IF(VALUE(LEFT($A406,3))=313,VLOOKUP(VALUE(MID($B406,2,1)),_313_Table2,MATCH(MID($B406,1,1),_313_Table2_ColumnLookup,0),FALSE)
+N("313"),
  IF(AND(VALUE(LEFT($A406,3))=314,LEN($B406)=3),VLOOKUP(VALUE(MID($B406,2,2)),_314_Table2,MATCH(MID($B406,1,1),_314_Table2_ColumnLookup,0),FALSE),
  IF(VALUE(LEFT($A406,3))=314,VLOOKUP(VALUE(MID($B406,2,1)),_314_Table2,MATCH(MID($B406,1,1),_314_Table2_ColumnLookup,0),FALSE)
+N("314"),
""))))))))))))))))))))))))</f>
        <v>#NAME?</v>
      </c>
      <c r="F406" s="238" t="e">
        <f>IF(AND(VALUE(LEFT($A406,3))=309,LEN($B406)=3),VLOOKUP(VALUE(MID($B406,2,2)),_309_Table3,MATCH(MID($B406,1,1),_309_Table3_ColumnLookup,0),FALSE),
  IF($C406="309 LCR SummaryA",OneYearSCR,IF($C406="309 LCR SummaryB",UltimateSCR,IF(VALUE(LEFT($A406,3))=309,VLOOKUP(VALUE(MID($B406,2,1)),_309_Table3,MATCH(MID($B406,1,1),_309_Table3_ColumnLookup,0),FALSE)
+N("309"),
  IF(VALUE(LEFT($A406,3))=310,VLOOKUP(VALUE(MID($B406,2,1)),_310_Table3,MATCH(MID($B406,1,1),_310_Table3_ColumnLookup,0),FALSE)
+N("310"),
  IF(AND(VALUE(LEFT($A406,3))=311,LEN($I406)=4),VLOOKUP($I406,_311_Table3,MATCH($B406,_311_Table3_ColumnLookup,0),FALSE),
  IF(AND(VALUE(LEFT($A406,3))=311,OR($B406="I2",$B406="J2",$B406="K2",$B406="L2")),VLOOKUP('311'!$G$58,_311_Table3,MATCH(MID($B406,1,1),_311_Table3_ColumnLookup,0),FALSE),
  IF(AND(VALUE(LEFT($A406,3))=311,RIGHT($B406,5)="Total"),VLOOKUP('311'!$G$59,_311_Table3,MATCH(MID($B406,1,1),_311_Table3_ColumnLookup,0),FALSE),
  IF(VALUE(LEFT($A406,3))=311,VLOOKUP(VALUE(MID($B406,2,1)),_311_Table3,MATCH(MID($B406,1,1),_311_Table3_ColumnLookup,0),FALSE)
+N("311"),
  IF(AND(VALUE(LEFT($A406,3))=312,LEFT($G406,10)="Unincepted",$B406="G "),VLOOKUP(" ULO",_312_Table3,MATCH('312'!$N$16,_312_Table3_ColumnLookup,0),FALSE),
  IF(AND(VALUE(LEFT($A406,3))=312,LEFT($G406,10)="Unincepted",$B406="O "),VLOOKUP(" ULO",_312_Table3,MATCH('312'!$V$16,_312_Table3_ColumnLookup,0),FALSE),
  IF(AND(VALUE(LEFT($A406,3))=312,LEFT($G406,10)="Unincepted",$B406="Q "),VLOOKUP(" ULO",_312_Table3,MATCH('312'!$X$16,_312_Table3_ColumnLookup,0),FALSE),
  IF(AND(VALUE(LEFT($A406,3))=312,LEFT($G406,10)="Unincepted"),VLOOKUP(" ULO",_312_Table3,MATCH(LEFT($B406,1),_312_Table3_ColumnLookup,0),FALSE),
  IF(AND(VALUE(LEFT($A406,3))=312,LEFT($G406,5)="Total",$B406="G "),VLOOKUP('312'!$F$80,_312_Table3,MATCH('312'!$N$16,_312_Table3_ColumnLookup,0),FALSE),
  IF(AND(VALUE(LEFT($A406,3))=312,LEFT($G406,5)="Total",$B406="O "),VLOOKUP('312'!$F$80,_312_Table3,MATCH('312'!$V$16,_312_Table3_ColumnLookup,0),FALSE),
  IF(AND(VALUE(LEFT($A406,3))=312,LEFT($G406,5)="Total",$B406="Q "),VLOOKUP('312'!$F$80,_312_Table3,MATCH('312'!$X$16,_312_Table3_ColumnLookup,0),FALSE),
  IF(AND(VALUE(LEFT($A406,3))=312,LEFT($G406,5)="Total"),VLOOKUP('312'!$F$80,_312_Table3,MATCH(LEFT($B406,1),_312_Table3_ColumnLookup,0),FALSE),
  IF(AND(VALUE(LEFT($A406,3))=312,LEN($I406)=4,$B406="G"),VLOOKUP($I406,_312_Table3,MATCH('312'!$N$16,_312_Table3_ColumnLookup,0),FALSE),
  IF(AND(VALUE(LEFT($A406,3))=312,LEN($I406)=4,$B406="O"),VLOOKUP($I406,_312_Table3,MATCH('312'!$V$16,_312_Table3_ColumnLookup,0),FALSE),
  IF(AND(VALUE(LEFT($A406,3))=312,LEN($I406)=4,$B406="Q"),VLOOKUP($I406,_312_Table3,MATCH('312'!$X$16,_312_Table3_ColumnLookup,0),FALSE),
  IF(AND(VALUE(LEFT($A406,3))=312,LEN($I406)=4),VLOOKUP($I406,_312_Table3,MATCH(LEFT($B406,1),_312_Table3_ColumnLookup,0),FALSE)
+N("312"),
  IF(VALUE(LEFT($A406,3))=313,VLOOKUP(VALUE(MID($B406,2,1)),_313_Table3,MATCH(MID($B406,1,1),_313_Table3_ColumnLookup,0),FALSE)
+N("313"),
  IF(AND(VALUE(LEFT($A406,3))=314,LEN($B406)=3),VLOOKUP(VALUE(MID($B406,2,2)),_314_Table3,MATCH(MID($B406,1,1),_314_Table3_ColumnLookup,0),FALSE),
  IF(VALUE(LEFT($A406,3))=314,VLOOKUP(VALUE(MID($B406,2,1)),_314_Table3,MATCH(MID($B406,1,1),_314_Table3_ColumnLookup,0),FALSE)
+N("314"),
""))))))))))))))))))))))))</f>
        <v>#NAME?</v>
      </c>
      <c r="G406" t="s">
        <v>1156</v>
      </c>
      <c r="H406" s="321">
        <f>IFERROR(
IF(ISERROR($D406)=FALSE,$D406,IF(ISERROR($E406)=FALSE,$E406,IF(ISERROR($F406)=FALSE,$F406
+N("012 checkboxes"),
IF(
IF(OR(LEFT($A406,9)="Syndicate",LEFT($A406,12)="NewSyndicate"),VLOOKUP($A406,'012'!$J:$ZW,MATCH("Link to button",'012'!$J$1:$ZW$1,0),0)
+N("309 checkbox"),
IF($C406="309 LCR Summary0",VLOOKUP("Notes990",'309'!$P:$ZZ,MATCH("Link to button",'309'!$P$1:$ZZ$1,0),0)
+N("313 checkboxes"),
IF($C406="313 Financial Information0LcmVsScr",IF($C406="309 LCR Summary0",VLOOKUP("LcmVsScr",'309'!$N:$ZZ,MATCH("Link to button",'309'!$N$1:$ZZ$1,0),0),
IF($C406="313 Financial Information0LcrDocAttached",IF($C406="309 LCR Summary0",VLOOKUP("LcrDocAttached",'309'!$N:$ZZ,MATCH("Link to button",'309'!$N$1:$ZZ$1,0),
0)))))))=1,TRUE,FALSE)
))),"")</f>
        <v>0</v>
      </c>
      <c r="I406">
        <v>2001</v>
      </c>
    </row>
    <row r="407" spans="1:9" customFormat="1">
      <c r="A407" s="237" t="str">
        <f>VLOOKUP($G407,CSVLookups!$B:$R,MATCH(A$1,CSVLookups!$B$1:$R$1,0),FALSE)</f>
        <v>312 Projected Solvency II Technical Provisions at Time Zero</v>
      </c>
      <c r="B407" s="237" t="str">
        <f>VLOOKUP($G407,CSVLookups!$B:$R,MATCH(B$1,CSVLookups!$B$1:$R$1,0),FALSE)</f>
        <v>M</v>
      </c>
      <c r="C407" s="238" t="str">
        <f t="shared" si="7"/>
        <v>312 Projected Solvency II Technical Provisions at Time ZeroM2001</v>
      </c>
      <c r="D407" s="238">
        <f>IF(AND(VALUE(LEFT($A407,3))=309,LEN($B407)=3),VLOOKUP(VALUE(MID($B407,2,2)),_309_Table1,MATCH(MID($B407,1,1),_309_Table1_ColumnLookup,0),FALSE),
  IF($C407="309 LCR SummaryA",OneYearSCR,IF($C407="309 LCR SummaryB",UltimateSCR,IF(VALUE(LEFT($A407,3))=309,VLOOKUP(VALUE(MID($B407,2,1)),_309_Table1,MATCH(MID($B407,1,1),_309_Table1_ColumnLookup,0),FALSE)
+N("309"),
  IF(VALUE(LEFT($A407,3))=310,VLOOKUP(VALUE(MID($B407,2,1)),_310_Table1,MATCH(MID($B407,1,1),_310_Table1_ColumnLookup,0),FALSE)
+N("310"),
  IF(AND(VALUE(LEFT($A407,3))=311,LEN($I407)=4),VLOOKUP($I407,_311_Table1,MATCH($B407,_311_Table1_ColumnLookup,0),FALSE),
  IF(AND(VALUE(LEFT($A407,3))=311,OR($B407="I2",$B407="J2",$B407="K2",$B407="L2")),VLOOKUP('311'!$G$58,_311_Table1,MATCH(MID($B407,1,1),_311_Table1_ColumnLookup,0),FALSE),
  IF(AND(VALUE(LEFT($A407,3))=311,RIGHT($B407,5)="Total"),VLOOKUP('311'!$G$59,_311_Table1,MATCH(MID($B407,1,1),_311_Table1_ColumnLookup,0),FALSE),
  IF(VALUE(LEFT($A407,3))=311,VLOOKUP(VALUE(MID($B407,2,1)),_311_Table1,MATCH(MID($B407,1,1),_311_Table1_ColumnLookup,0),FALSE)
+N("311"),
  IF(AND(VALUE(LEFT($A407,3))=312,LEFT($G407,10)="Unincepted",$B407="G "),VLOOKUP(" ULO",_312_Table1,MATCH('312'!$N$16,_312_Table1_ColumnLookup,0),FALSE),
  IF(AND(VALUE(LEFT($A407,3))=312,LEFT($G407,10)="Unincepted",$B407="O "),VLOOKUP(" ULO",_312_Table1,MATCH('312'!$V$16,_312_Table1_ColumnLookup,0),FALSE),
  IF(AND(VALUE(LEFT($A407,3))=312,LEFT($G407,10)="Unincepted",$B407="Q "),VLOOKUP(" ULO",_312_Table1,MATCH('312'!$X$16,_312_Table1_ColumnLookup,0),FALSE),
  IF(AND(VALUE(LEFT($A407,3))=312,LEFT($G407,10)="Unincepted"),VLOOKUP(" ULO",_312_Table1,MATCH(LEFT($B407,1),_312_Table1_ColumnLookup,0),FALSE),
  IF(AND(VALUE(LEFT($A407,3))=312,LEFT($G407,5)="Total",$B407="G "),VLOOKUP('312'!$F$80,_312_Table1,MATCH('312'!$N$16,_312_Table1_ColumnLookup,0),FALSE),
  IF(AND(VALUE(LEFT($A407,3))=312,LEFT($G407,5)="Total",$B407="O "),VLOOKUP('312'!$F$80,_312_Table1,MATCH('312'!$V$16,_312_Table1_ColumnLookup,0),FALSE),
  IF(AND(VALUE(LEFT($A407,3))=312,LEFT($G407,5)="Total",$B407="Q "),VLOOKUP('312'!$F$80,_312_Table1,MATCH('312'!$X$16,_312_Table1_ColumnLookup,0),FALSE),
  IF(AND(VALUE(LEFT($A407,3))=312,LEFT($G407,5)="Total"),VLOOKUP('312'!$F$80,_312_Table1,MATCH(LEFT($B407,1),_312_Table1_ColumnLookup,0),FALSE),
  IF(AND(VALUE(LEFT($A407,3))=312,LEN($I407)=4,$B407="G"),VLOOKUP($I407,_312_Table1,MATCH('312'!$N$16,_312_Table1_ColumnLookup,0),FALSE),
  IF(AND(VALUE(LEFT($A407,3))=312,LEN($I407)=4,$B407="O"),VLOOKUP($I407,_312_Table1,MATCH('312'!$V$16,_312_Table1_ColumnLookup,0),FALSE),
  IF(AND(VALUE(LEFT($A407,3))=312,LEN($I407)=4,$B407="Q"),VLOOKUP($I407,_312_Table1,MATCH('312'!$X$16,_312_Table1_ColumnLookup,0),FALSE),
  IF(AND(VALUE(LEFT($A407,3))=312,LEN($I407)=4),VLOOKUP($I407,_312_Table1,MATCH(LEFT($B407,1),_312_Table1_ColumnLookup,0),FALSE)
+N("312"),
  IF(VALUE(LEFT($A407,3))=313,VLOOKUP(VALUE(MID($B407,2,1)),_313_Table1,MATCH(MID($B407,1,1),_313_Table1_ColumnLookup,0),FALSE)
+N("313"),
  IF(AND(VALUE(LEFT($A407,3))=314,LEN($B407)=3),VLOOKUP(VALUE(MID($B407,2,2)),_314_Table1,MATCH(MID($B407,1,1),_314_Table1_ColumnLookup,0),FALSE),
  IF(VALUE(LEFT($A407,3))=314,VLOOKUP(VALUE(MID($B407,2,1)),_314_Table1,MATCH(MID($B407,1,1),_314_Table1_ColumnLookup,0),FALSE)
+N("314"),
""))))))))))))))))))))))))</f>
        <v>0</v>
      </c>
      <c r="E407" s="238" t="e">
        <f>IF(AND(VALUE(LEFT($A407,3))=309,LEN($B407)=3),VLOOKUP(VALUE(MID($B407,2,2)),_309_Table2,MATCH(MID($B407,1,1),_309_Table2_ColumnLookup,0),FALSE),
  IF($C407="309 LCR SummaryA",OneYearSCR,IF($C407="309 LCR SummaryB",UltimateSCR,IF(VALUE(LEFT($A407,3))=309,VLOOKUP(VALUE(MID($B407,2,1)),_309_Table2,MATCH(MID($B407,1,1),_309_Table2_ColumnLookup,0),FALSE)
+N("309"),
  IF(VALUE(LEFT($A407,3))=310,VLOOKUP(VALUE(MID($B407,2,1)),_310_Table2,MATCH(MID($B407,1,1),_310_Table2_ColumnLookup,0),FALSE)
+N("310"),
  IF(AND(VALUE(LEFT($A407,3))=311,LEN($I407)=4),VLOOKUP($I407,_311_Table2,MATCH($B407,_311_Table2_ColumnLookup,0),FALSE),
  IF(AND(VALUE(LEFT($A407,3))=311,OR($B407="I2",$B407="J2",$B407="K2",$B407="L2")),VLOOKUP('311'!$G$58,_311_Table2,MATCH(MID($B407,1,1),_311_Table2_ColumnLookup,0),FALSE),
  IF(AND(VALUE(LEFT($A407,3))=311,RIGHT($B407,5)="Total"),VLOOKUP('311'!$G$59,_311_Table2,MATCH(MID($B407,1,1),_311_Table2_ColumnLookup,0),FALSE),
  IF(VALUE(LEFT($A407,3))=311,VLOOKUP(VALUE(MID($B407,2,1)),_311_Table2,MATCH(MID($B407,1,1),_311_Table2_ColumnLookup,0),FALSE)
+N("311"),
  IF(AND(VALUE(LEFT($A407,3))=312,LEFT($G407,10)="Unincepted",$B407="G "),VLOOKUP(" ULO",_312_Table2,MATCH('312'!$N$16,_312_Table2_ColumnLookup,0),FALSE),
  IF(AND(VALUE(LEFT($A407,3))=312,LEFT($G407,10)="Unincepted",$B407="O "),VLOOKUP(" ULO",_312_Table2,MATCH('312'!$V$16,_312_Table2_ColumnLookup,0),FALSE),
  IF(AND(VALUE(LEFT($A407,3))=312,LEFT($G407,10)="Unincepted",$B407="Q "),VLOOKUP(" ULO",_312_Table2,MATCH('312'!$X$16,_312_Table2_ColumnLookup,0),FALSE),
  IF(AND(VALUE(LEFT($A407,3))=312,LEFT($G407,10)="Unincepted"),VLOOKUP(" ULO",_312_Table2,MATCH(LEFT($B407,1),_312_Table2_ColumnLookup,0),FALSE),
  IF(AND(VALUE(LEFT($A407,3))=312,LEFT($G407,5)="Total",$B407="G "),VLOOKUP('312'!$F$80,_312_Table2,MATCH('312'!$N$16,_312_Table2_ColumnLookup,0),FALSE),
  IF(AND(VALUE(LEFT($A407,3))=312,LEFT($G407,5)="Total",$B407="O "),VLOOKUP('312'!$F$80,_312_Table2,MATCH('312'!$V$16,_312_Table2_ColumnLookup,0),FALSE),
  IF(AND(VALUE(LEFT($A407,3))=312,LEFT($G407,5)="Total",$B407="Q "),VLOOKUP('312'!$F$80,_312_Table2,MATCH('312'!$X$16,_312_Table2_ColumnLookup,0),FALSE),
  IF(AND(VALUE(LEFT($A407,3))=312,LEFT($G407,5)="Total"),VLOOKUP('312'!$F$80,_312_Table2,MATCH(LEFT($B407,1),_312_Table2_ColumnLookup,0),FALSE),
  IF(AND(VALUE(LEFT($A407,3))=312,LEN($I407)=4,$B407="G"),VLOOKUP($I407,_312_Table2,MATCH('312'!$N$16,_312_Table2_ColumnLookup,0),FALSE),
  IF(AND(VALUE(LEFT($A407,3))=312,LEN($I407)=4,$B407="O"),VLOOKUP($I407,_312_Table2,MATCH('312'!$V$16,_312_Table2_ColumnLookup,0),FALSE),
  IF(AND(VALUE(LEFT($A407,3))=312,LEN($I407)=4,$B407="Q"),VLOOKUP($I407,_312_Table2,MATCH('312'!$X$16,_312_Table2_ColumnLookup,0),FALSE),
  IF(AND(VALUE(LEFT($A407,3))=312,LEN($I407)=4),VLOOKUP($I407,_312_Table2,MATCH(LEFT($B407,1),_312_Table2_ColumnLookup,0),FALSE)
+N("312"),
  IF(VALUE(LEFT($A407,3))=313,VLOOKUP(VALUE(MID($B407,2,1)),_313_Table2,MATCH(MID($B407,1,1),_313_Table2_ColumnLookup,0),FALSE)
+N("313"),
  IF(AND(VALUE(LEFT($A407,3))=314,LEN($B407)=3),VLOOKUP(VALUE(MID($B407,2,2)),_314_Table2,MATCH(MID($B407,1,1),_314_Table2_ColumnLookup,0),FALSE),
  IF(VALUE(LEFT($A407,3))=314,VLOOKUP(VALUE(MID($B407,2,1)),_314_Table2,MATCH(MID($B407,1,1),_314_Table2_ColumnLookup,0),FALSE)
+N("314"),
""))))))))))))))))))))))))</f>
        <v>#NAME?</v>
      </c>
      <c r="F407" s="238" t="e">
        <f>IF(AND(VALUE(LEFT($A407,3))=309,LEN($B407)=3),VLOOKUP(VALUE(MID($B407,2,2)),_309_Table3,MATCH(MID($B407,1,1),_309_Table3_ColumnLookup,0),FALSE),
  IF($C407="309 LCR SummaryA",OneYearSCR,IF($C407="309 LCR SummaryB",UltimateSCR,IF(VALUE(LEFT($A407,3))=309,VLOOKUP(VALUE(MID($B407,2,1)),_309_Table3,MATCH(MID($B407,1,1),_309_Table3_ColumnLookup,0),FALSE)
+N("309"),
  IF(VALUE(LEFT($A407,3))=310,VLOOKUP(VALUE(MID($B407,2,1)),_310_Table3,MATCH(MID($B407,1,1),_310_Table3_ColumnLookup,0),FALSE)
+N("310"),
  IF(AND(VALUE(LEFT($A407,3))=311,LEN($I407)=4),VLOOKUP($I407,_311_Table3,MATCH($B407,_311_Table3_ColumnLookup,0),FALSE),
  IF(AND(VALUE(LEFT($A407,3))=311,OR($B407="I2",$B407="J2",$B407="K2",$B407="L2")),VLOOKUP('311'!$G$58,_311_Table3,MATCH(MID($B407,1,1),_311_Table3_ColumnLookup,0),FALSE),
  IF(AND(VALUE(LEFT($A407,3))=311,RIGHT($B407,5)="Total"),VLOOKUP('311'!$G$59,_311_Table3,MATCH(MID($B407,1,1),_311_Table3_ColumnLookup,0),FALSE),
  IF(VALUE(LEFT($A407,3))=311,VLOOKUP(VALUE(MID($B407,2,1)),_311_Table3,MATCH(MID($B407,1,1),_311_Table3_ColumnLookup,0),FALSE)
+N("311"),
  IF(AND(VALUE(LEFT($A407,3))=312,LEFT($G407,10)="Unincepted",$B407="G "),VLOOKUP(" ULO",_312_Table3,MATCH('312'!$N$16,_312_Table3_ColumnLookup,0),FALSE),
  IF(AND(VALUE(LEFT($A407,3))=312,LEFT($G407,10)="Unincepted",$B407="O "),VLOOKUP(" ULO",_312_Table3,MATCH('312'!$V$16,_312_Table3_ColumnLookup,0),FALSE),
  IF(AND(VALUE(LEFT($A407,3))=312,LEFT($G407,10)="Unincepted",$B407="Q "),VLOOKUP(" ULO",_312_Table3,MATCH('312'!$X$16,_312_Table3_ColumnLookup,0),FALSE),
  IF(AND(VALUE(LEFT($A407,3))=312,LEFT($G407,10)="Unincepted"),VLOOKUP(" ULO",_312_Table3,MATCH(LEFT($B407,1),_312_Table3_ColumnLookup,0),FALSE),
  IF(AND(VALUE(LEFT($A407,3))=312,LEFT($G407,5)="Total",$B407="G "),VLOOKUP('312'!$F$80,_312_Table3,MATCH('312'!$N$16,_312_Table3_ColumnLookup,0),FALSE),
  IF(AND(VALUE(LEFT($A407,3))=312,LEFT($G407,5)="Total",$B407="O "),VLOOKUP('312'!$F$80,_312_Table3,MATCH('312'!$V$16,_312_Table3_ColumnLookup,0),FALSE),
  IF(AND(VALUE(LEFT($A407,3))=312,LEFT($G407,5)="Total",$B407="Q "),VLOOKUP('312'!$F$80,_312_Table3,MATCH('312'!$X$16,_312_Table3_ColumnLookup,0),FALSE),
  IF(AND(VALUE(LEFT($A407,3))=312,LEFT($G407,5)="Total"),VLOOKUP('312'!$F$80,_312_Table3,MATCH(LEFT($B407,1),_312_Table3_ColumnLookup,0),FALSE),
  IF(AND(VALUE(LEFT($A407,3))=312,LEN($I407)=4,$B407="G"),VLOOKUP($I407,_312_Table3,MATCH('312'!$N$16,_312_Table3_ColumnLookup,0),FALSE),
  IF(AND(VALUE(LEFT($A407,3))=312,LEN($I407)=4,$B407="O"),VLOOKUP($I407,_312_Table3,MATCH('312'!$V$16,_312_Table3_ColumnLookup,0),FALSE),
  IF(AND(VALUE(LEFT($A407,3))=312,LEN($I407)=4,$B407="Q"),VLOOKUP($I407,_312_Table3,MATCH('312'!$X$16,_312_Table3_ColumnLookup,0),FALSE),
  IF(AND(VALUE(LEFT($A407,3))=312,LEN($I407)=4),VLOOKUP($I407,_312_Table3,MATCH(LEFT($B407,1),_312_Table3_ColumnLookup,0),FALSE)
+N("312"),
  IF(VALUE(LEFT($A407,3))=313,VLOOKUP(VALUE(MID($B407,2,1)),_313_Table3,MATCH(MID($B407,1,1),_313_Table3_ColumnLookup,0),FALSE)
+N("313"),
  IF(AND(VALUE(LEFT($A407,3))=314,LEN($B407)=3),VLOOKUP(VALUE(MID($B407,2,2)),_314_Table3,MATCH(MID($B407,1,1),_314_Table3_ColumnLookup,0),FALSE),
  IF(VALUE(LEFT($A407,3))=314,VLOOKUP(VALUE(MID($B407,2,1)),_314_Table3,MATCH(MID($B407,1,1),_314_Table3_ColumnLookup,0),FALSE)
+N("314"),
""))))))))))))))))))))))))</f>
        <v>#NAME?</v>
      </c>
      <c r="G407" t="s">
        <v>1158</v>
      </c>
      <c r="H407" s="321">
        <f>IFERROR(
IF(ISERROR($D407)=FALSE,$D407,IF(ISERROR($E407)=FALSE,$E407,IF(ISERROR($F407)=FALSE,$F407
+N("012 checkboxes"),
IF(
IF(OR(LEFT($A407,9)="Syndicate",LEFT($A407,12)="NewSyndicate"),VLOOKUP($A407,'012'!$J:$ZW,MATCH("Link to button",'012'!$J$1:$ZW$1,0),0)
+N("309 checkbox"),
IF($C407="309 LCR Summary0",VLOOKUP("Notes990",'309'!$P:$ZZ,MATCH("Link to button",'309'!$P$1:$ZZ$1,0),0)
+N("313 checkboxes"),
IF($C407="313 Financial Information0LcmVsScr",IF($C407="309 LCR Summary0",VLOOKUP("LcmVsScr",'309'!$N:$ZZ,MATCH("Link to button",'309'!$N$1:$ZZ$1,0),0),
IF($C407="313 Financial Information0LcrDocAttached",IF($C407="309 LCR Summary0",VLOOKUP("LcrDocAttached",'309'!$N:$ZZ,MATCH("Link to button",'309'!$N$1:$ZZ$1,0),
0)))))))=1,TRUE,FALSE)
))),"")</f>
        <v>0</v>
      </c>
      <c r="I407">
        <v>2001</v>
      </c>
    </row>
    <row r="408" spans="1:9" customFormat="1">
      <c r="A408" s="237" t="str">
        <f>VLOOKUP($G408,CSVLookups!$B:$R,MATCH(A$1,CSVLookups!$B$1:$R$1,0),FALSE)</f>
        <v>312 Projected Solvency II Technical Provisions at Time Zero</v>
      </c>
      <c r="B408" s="237" t="str">
        <f>VLOOKUP($G408,CSVLookups!$B:$R,MATCH(B$1,CSVLookups!$B$1:$R$1,0),FALSE)</f>
        <v>N</v>
      </c>
      <c r="C408" s="238" t="str">
        <f t="shared" si="7"/>
        <v>312 Projected Solvency II Technical Provisions at Time ZeroN2001</v>
      </c>
      <c r="D408" s="238">
        <f>IF(AND(VALUE(LEFT($A408,3))=309,LEN($B408)=3),VLOOKUP(VALUE(MID($B408,2,2)),_309_Table1,MATCH(MID($B408,1,1),_309_Table1_ColumnLookup,0),FALSE),
  IF($C408="309 LCR SummaryA",OneYearSCR,IF($C408="309 LCR SummaryB",UltimateSCR,IF(VALUE(LEFT($A408,3))=309,VLOOKUP(VALUE(MID($B408,2,1)),_309_Table1,MATCH(MID($B408,1,1),_309_Table1_ColumnLookup,0),FALSE)
+N("309"),
  IF(VALUE(LEFT($A408,3))=310,VLOOKUP(VALUE(MID($B408,2,1)),_310_Table1,MATCH(MID($B408,1,1),_310_Table1_ColumnLookup,0),FALSE)
+N("310"),
  IF(AND(VALUE(LEFT($A408,3))=311,LEN($I408)=4),VLOOKUP($I408,_311_Table1,MATCH($B408,_311_Table1_ColumnLookup,0),FALSE),
  IF(AND(VALUE(LEFT($A408,3))=311,OR($B408="I2",$B408="J2",$B408="K2",$B408="L2")),VLOOKUP('311'!$G$58,_311_Table1,MATCH(MID($B408,1,1),_311_Table1_ColumnLookup,0),FALSE),
  IF(AND(VALUE(LEFT($A408,3))=311,RIGHT($B408,5)="Total"),VLOOKUP('311'!$G$59,_311_Table1,MATCH(MID($B408,1,1),_311_Table1_ColumnLookup,0),FALSE),
  IF(VALUE(LEFT($A408,3))=311,VLOOKUP(VALUE(MID($B408,2,1)),_311_Table1,MATCH(MID($B408,1,1),_311_Table1_ColumnLookup,0),FALSE)
+N("311"),
  IF(AND(VALUE(LEFT($A408,3))=312,LEFT($G408,10)="Unincepted",$B408="G "),VLOOKUP(" ULO",_312_Table1,MATCH('312'!$N$16,_312_Table1_ColumnLookup,0),FALSE),
  IF(AND(VALUE(LEFT($A408,3))=312,LEFT($G408,10)="Unincepted",$B408="O "),VLOOKUP(" ULO",_312_Table1,MATCH('312'!$V$16,_312_Table1_ColumnLookup,0),FALSE),
  IF(AND(VALUE(LEFT($A408,3))=312,LEFT($G408,10)="Unincepted",$B408="Q "),VLOOKUP(" ULO",_312_Table1,MATCH('312'!$X$16,_312_Table1_ColumnLookup,0),FALSE),
  IF(AND(VALUE(LEFT($A408,3))=312,LEFT($G408,10)="Unincepted"),VLOOKUP(" ULO",_312_Table1,MATCH(LEFT($B408,1),_312_Table1_ColumnLookup,0),FALSE),
  IF(AND(VALUE(LEFT($A408,3))=312,LEFT($G408,5)="Total",$B408="G "),VLOOKUP('312'!$F$80,_312_Table1,MATCH('312'!$N$16,_312_Table1_ColumnLookup,0),FALSE),
  IF(AND(VALUE(LEFT($A408,3))=312,LEFT($G408,5)="Total",$B408="O "),VLOOKUP('312'!$F$80,_312_Table1,MATCH('312'!$V$16,_312_Table1_ColumnLookup,0),FALSE),
  IF(AND(VALUE(LEFT($A408,3))=312,LEFT($G408,5)="Total",$B408="Q "),VLOOKUP('312'!$F$80,_312_Table1,MATCH('312'!$X$16,_312_Table1_ColumnLookup,0),FALSE),
  IF(AND(VALUE(LEFT($A408,3))=312,LEFT($G408,5)="Total"),VLOOKUP('312'!$F$80,_312_Table1,MATCH(LEFT($B408,1),_312_Table1_ColumnLookup,0),FALSE),
  IF(AND(VALUE(LEFT($A408,3))=312,LEN($I408)=4,$B408="G"),VLOOKUP($I408,_312_Table1,MATCH('312'!$N$16,_312_Table1_ColumnLookup,0),FALSE),
  IF(AND(VALUE(LEFT($A408,3))=312,LEN($I408)=4,$B408="O"),VLOOKUP($I408,_312_Table1,MATCH('312'!$V$16,_312_Table1_ColumnLookup,0),FALSE),
  IF(AND(VALUE(LEFT($A408,3))=312,LEN($I408)=4,$B408="Q"),VLOOKUP($I408,_312_Table1,MATCH('312'!$X$16,_312_Table1_ColumnLookup,0),FALSE),
  IF(AND(VALUE(LEFT($A408,3))=312,LEN($I408)=4),VLOOKUP($I408,_312_Table1,MATCH(LEFT($B408,1),_312_Table1_ColumnLookup,0),FALSE)
+N("312"),
  IF(VALUE(LEFT($A408,3))=313,VLOOKUP(VALUE(MID($B408,2,1)),_313_Table1,MATCH(MID($B408,1,1),_313_Table1_ColumnLookup,0),FALSE)
+N("313"),
  IF(AND(VALUE(LEFT($A408,3))=314,LEN($B408)=3),VLOOKUP(VALUE(MID($B408,2,2)),_314_Table1,MATCH(MID($B408,1,1),_314_Table1_ColumnLookup,0),FALSE),
  IF(VALUE(LEFT($A408,3))=314,VLOOKUP(VALUE(MID($B408,2,1)),_314_Table1,MATCH(MID($B408,1,1),_314_Table1_ColumnLookup,0),FALSE)
+N("314"),
""))))))))))))))))))))))))</f>
        <v>0</v>
      </c>
      <c r="E408" s="238" t="e">
        <f>IF(AND(VALUE(LEFT($A408,3))=309,LEN($B408)=3),VLOOKUP(VALUE(MID($B408,2,2)),_309_Table2,MATCH(MID($B408,1,1),_309_Table2_ColumnLookup,0),FALSE),
  IF($C408="309 LCR SummaryA",OneYearSCR,IF($C408="309 LCR SummaryB",UltimateSCR,IF(VALUE(LEFT($A408,3))=309,VLOOKUP(VALUE(MID($B408,2,1)),_309_Table2,MATCH(MID($B408,1,1),_309_Table2_ColumnLookup,0),FALSE)
+N("309"),
  IF(VALUE(LEFT($A408,3))=310,VLOOKUP(VALUE(MID($B408,2,1)),_310_Table2,MATCH(MID($B408,1,1),_310_Table2_ColumnLookup,0),FALSE)
+N("310"),
  IF(AND(VALUE(LEFT($A408,3))=311,LEN($I408)=4),VLOOKUP($I408,_311_Table2,MATCH($B408,_311_Table2_ColumnLookup,0),FALSE),
  IF(AND(VALUE(LEFT($A408,3))=311,OR($B408="I2",$B408="J2",$B408="K2",$B408="L2")),VLOOKUP('311'!$G$58,_311_Table2,MATCH(MID($B408,1,1),_311_Table2_ColumnLookup,0),FALSE),
  IF(AND(VALUE(LEFT($A408,3))=311,RIGHT($B408,5)="Total"),VLOOKUP('311'!$G$59,_311_Table2,MATCH(MID($B408,1,1),_311_Table2_ColumnLookup,0),FALSE),
  IF(VALUE(LEFT($A408,3))=311,VLOOKUP(VALUE(MID($B408,2,1)),_311_Table2,MATCH(MID($B408,1,1),_311_Table2_ColumnLookup,0),FALSE)
+N("311"),
  IF(AND(VALUE(LEFT($A408,3))=312,LEFT($G408,10)="Unincepted",$B408="G "),VLOOKUP(" ULO",_312_Table2,MATCH('312'!$N$16,_312_Table2_ColumnLookup,0),FALSE),
  IF(AND(VALUE(LEFT($A408,3))=312,LEFT($G408,10)="Unincepted",$B408="O "),VLOOKUP(" ULO",_312_Table2,MATCH('312'!$V$16,_312_Table2_ColumnLookup,0),FALSE),
  IF(AND(VALUE(LEFT($A408,3))=312,LEFT($G408,10)="Unincepted",$B408="Q "),VLOOKUP(" ULO",_312_Table2,MATCH('312'!$X$16,_312_Table2_ColumnLookup,0),FALSE),
  IF(AND(VALUE(LEFT($A408,3))=312,LEFT($G408,10)="Unincepted"),VLOOKUP(" ULO",_312_Table2,MATCH(LEFT($B408,1),_312_Table2_ColumnLookup,0),FALSE),
  IF(AND(VALUE(LEFT($A408,3))=312,LEFT($G408,5)="Total",$B408="G "),VLOOKUP('312'!$F$80,_312_Table2,MATCH('312'!$N$16,_312_Table2_ColumnLookup,0),FALSE),
  IF(AND(VALUE(LEFT($A408,3))=312,LEFT($G408,5)="Total",$B408="O "),VLOOKUP('312'!$F$80,_312_Table2,MATCH('312'!$V$16,_312_Table2_ColumnLookup,0),FALSE),
  IF(AND(VALUE(LEFT($A408,3))=312,LEFT($G408,5)="Total",$B408="Q "),VLOOKUP('312'!$F$80,_312_Table2,MATCH('312'!$X$16,_312_Table2_ColumnLookup,0),FALSE),
  IF(AND(VALUE(LEFT($A408,3))=312,LEFT($G408,5)="Total"),VLOOKUP('312'!$F$80,_312_Table2,MATCH(LEFT($B408,1),_312_Table2_ColumnLookup,0),FALSE),
  IF(AND(VALUE(LEFT($A408,3))=312,LEN($I408)=4,$B408="G"),VLOOKUP($I408,_312_Table2,MATCH('312'!$N$16,_312_Table2_ColumnLookup,0),FALSE),
  IF(AND(VALUE(LEFT($A408,3))=312,LEN($I408)=4,$B408="O"),VLOOKUP($I408,_312_Table2,MATCH('312'!$V$16,_312_Table2_ColumnLookup,0),FALSE),
  IF(AND(VALUE(LEFT($A408,3))=312,LEN($I408)=4,$B408="Q"),VLOOKUP($I408,_312_Table2,MATCH('312'!$X$16,_312_Table2_ColumnLookup,0),FALSE),
  IF(AND(VALUE(LEFT($A408,3))=312,LEN($I408)=4),VLOOKUP($I408,_312_Table2,MATCH(LEFT($B408,1),_312_Table2_ColumnLookup,0),FALSE)
+N("312"),
  IF(VALUE(LEFT($A408,3))=313,VLOOKUP(VALUE(MID($B408,2,1)),_313_Table2,MATCH(MID($B408,1,1),_313_Table2_ColumnLookup,0),FALSE)
+N("313"),
  IF(AND(VALUE(LEFT($A408,3))=314,LEN($B408)=3),VLOOKUP(VALUE(MID($B408,2,2)),_314_Table2,MATCH(MID($B408,1,1),_314_Table2_ColumnLookup,0),FALSE),
  IF(VALUE(LEFT($A408,3))=314,VLOOKUP(VALUE(MID($B408,2,1)),_314_Table2,MATCH(MID($B408,1,1),_314_Table2_ColumnLookup,0),FALSE)
+N("314"),
""))))))))))))))))))))))))</f>
        <v>#NAME?</v>
      </c>
      <c r="F408" s="238" t="e">
        <f>IF(AND(VALUE(LEFT($A408,3))=309,LEN($B408)=3),VLOOKUP(VALUE(MID($B408,2,2)),_309_Table3,MATCH(MID($B408,1,1),_309_Table3_ColumnLookup,0),FALSE),
  IF($C408="309 LCR SummaryA",OneYearSCR,IF($C408="309 LCR SummaryB",UltimateSCR,IF(VALUE(LEFT($A408,3))=309,VLOOKUP(VALUE(MID($B408,2,1)),_309_Table3,MATCH(MID($B408,1,1),_309_Table3_ColumnLookup,0),FALSE)
+N("309"),
  IF(VALUE(LEFT($A408,3))=310,VLOOKUP(VALUE(MID($B408,2,1)),_310_Table3,MATCH(MID($B408,1,1),_310_Table3_ColumnLookup,0),FALSE)
+N("310"),
  IF(AND(VALUE(LEFT($A408,3))=311,LEN($I408)=4),VLOOKUP($I408,_311_Table3,MATCH($B408,_311_Table3_ColumnLookup,0),FALSE),
  IF(AND(VALUE(LEFT($A408,3))=311,OR($B408="I2",$B408="J2",$B408="K2",$B408="L2")),VLOOKUP('311'!$G$58,_311_Table3,MATCH(MID($B408,1,1),_311_Table3_ColumnLookup,0),FALSE),
  IF(AND(VALUE(LEFT($A408,3))=311,RIGHT($B408,5)="Total"),VLOOKUP('311'!$G$59,_311_Table3,MATCH(MID($B408,1,1),_311_Table3_ColumnLookup,0),FALSE),
  IF(VALUE(LEFT($A408,3))=311,VLOOKUP(VALUE(MID($B408,2,1)),_311_Table3,MATCH(MID($B408,1,1),_311_Table3_ColumnLookup,0),FALSE)
+N("311"),
  IF(AND(VALUE(LEFT($A408,3))=312,LEFT($G408,10)="Unincepted",$B408="G "),VLOOKUP(" ULO",_312_Table3,MATCH('312'!$N$16,_312_Table3_ColumnLookup,0),FALSE),
  IF(AND(VALUE(LEFT($A408,3))=312,LEFT($G408,10)="Unincepted",$B408="O "),VLOOKUP(" ULO",_312_Table3,MATCH('312'!$V$16,_312_Table3_ColumnLookup,0),FALSE),
  IF(AND(VALUE(LEFT($A408,3))=312,LEFT($G408,10)="Unincepted",$B408="Q "),VLOOKUP(" ULO",_312_Table3,MATCH('312'!$X$16,_312_Table3_ColumnLookup,0),FALSE),
  IF(AND(VALUE(LEFT($A408,3))=312,LEFT($G408,10)="Unincepted"),VLOOKUP(" ULO",_312_Table3,MATCH(LEFT($B408,1),_312_Table3_ColumnLookup,0),FALSE),
  IF(AND(VALUE(LEFT($A408,3))=312,LEFT($G408,5)="Total",$B408="G "),VLOOKUP('312'!$F$80,_312_Table3,MATCH('312'!$N$16,_312_Table3_ColumnLookup,0),FALSE),
  IF(AND(VALUE(LEFT($A408,3))=312,LEFT($G408,5)="Total",$B408="O "),VLOOKUP('312'!$F$80,_312_Table3,MATCH('312'!$V$16,_312_Table3_ColumnLookup,0),FALSE),
  IF(AND(VALUE(LEFT($A408,3))=312,LEFT($G408,5)="Total",$B408="Q "),VLOOKUP('312'!$F$80,_312_Table3,MATCH('312'!$X$16,_312_Table3_ColumnLookup,0),FALSE),
  IF(AND(VALUE(LEFT($A408,3))=312,LEFT($G408,5)="Total"),VLOOKUP('312'!$F$80,_312_Table3,MATCH(LEFT($B408,1),_312_Table3_ColumnLookup,0),FALSE),
  IF(AND(VALUE(LEFT($A408,3))=312,LEN($I408)=4,$B408="G"),VLOOKUP($I408,_312_Table3,MATCH('312'!$N$16,_312_Table3_ColumnLookup,0),FALSE),
  IF(AND(VALUE(LEFT($A408,3))=312,LEN($I408)=4,$B408="O"),VLOOKUP($I408,_312_Table3,MATCH('312'!$V$16,_312_Table3_ColumnLookup,0),FALSE),
  IF(AND(VALUE(LEFT($A408,3))=312,LEN($I408)=4,$B408="Q"),VLOOKUP($I408,_312_Table3,MATCH('312'!$X$16,_312_Table3_ColumnLookup,0),FALSE),
  IF(AND(VALUE(LEFT($A408,3))=312,LEN($I408)=4),VLOOKUP($I408,_312_Table3,MATCH(LEFT($B408,1),_312_Table3_ColumnLookup,0),FALSE)
+N("312"),
  IF(VALUE(LEFT($A408,3))=313,VLOOKUP(VALUE(MID($B408,2,1)),_313_Table3,MATCH(MID($B408,1,1),_313_Table3_ColumnLookup,0),FALSE)
+N("313"),
  IF(AND(VALUE(LEFT($A408,3))=314,LEN($B408)=3),VLOOKUP(VALUE(MID($B408,2,2)),_314_Table3,MATCH(MID($B408,1,1),_314_Table3_ColumnLookup,0),FALSE),
  IF(VALUE(LEFT($A408,3))=314,VLOOKUP(VALUE(MID($B408,2,1)),_314_Table3,MATCH(MID($B408,1,1),_314_Table3_ColumnLookup,0),FALSE)
+N("314"),
""))))))))))))))))))))))))</f>
        <v>#NAME?</v>
      </c>
      <c r="G408" t="s">
        <v>1160</v>
      </c>
      <c r="H408" s="321">
        <f>IFERROR(
IF(ISERROR($D408)=FALSE,$D408,IF(ISERROR($E408)=FALSE,$E408,IF(ISERROR($F408)=FALSE,$F408
+N("012 checkboxes"),
IF(
IF(OR(LEFT($A408,9)="Syndicate",LEFT($A408,12)="NewSyndicate"),VLOOKUP($A408,'012'!$J:$ZW,MATCH("Link to button",'012'!$J$1:$ZW$1,0),0)
+N("309 checkbox"),
IF($C408="309 LCR Summary0",VLOOKUP("Notes990",'309'!$P:$ZZ,MATCH("Link to button",'309'!$P$1:$ZZ$1,0),0)
+N("313 checkboxes"),
IF($C408="313 Financial Information0LcmVsScr",IF($C408="309 LCR Summary0",VLOOKUP("LcmVsScr",'309'!$N:$ZZ,MATCH("Link to button",'309'!$N$1:$ZZ$1,0),0),
IF($C408="313 Financial Information0LcrDocAttached",IF($C408="309 LCR Summary0",VLOOKUP("LcrDocAttached",'309'!$N:$ZZ,MATCH("Link to button",'309'!$N$1:$ZZ$1,0),
0)))))))=1,TRUE,FALSE)
))),"")</f>
        <v>0</v>
      </c>
      <c r="I408">
        <v>2001</v>
      </c>
    </row>
    <row r="409" spans="1:9" customFormat="1">
      <c r="A409" s="237" t="str">
        <f>VLOOKUP($G409,CSVLookups!$B:$R,MATCH(A$1,CSVLookups!$B$1:$R$1,0),FALSE)</f>
        <v>312 Projected Solvency II Technical Provisions at Time Zero</v>
      </c>
      <c r="B409" s="237" t="str">
        <f>VLOOKUP($G409,CSVLookups!$B:$R,MATCH(B$1,CSVLookups!$B$1:$R$1,0),FALSE)</f>
        <v>O</v>
      </c>
      <c r="C409" s="238" t="str">
        <f t="shared" si="7"/>
        <v>312 Projected Solvency II Technical Provisions at Time ZeroO2001</v>
      </c>
      <c r="D409" s="238">
        <f>IF(AND(VALUE(LEFT($A409,3))=309,LEN($B409)=3),VLOOKUP(VALUE(MID($B409,2,2)),_309_Table1,MATCH(MID($B409,1,1),_309_Table1_ColumnLookup,0),FALSE),
  IF($C409="309 LCR SummaryA",OneYearSCR,IF($C409="309 LCR SummaryB",UltimateSCR,IF(VALUE(LEFT($A409,3))=309,VLOOKUP(VALUE(MID($B409,2,1)),_309_Table1,MATCH(MID($B409,1,1),_309_Table1_ColumnLookup,0),FALSE)
+N("309"),
  IF(VALUE(LEFT($A409,3))=310,VLOOKUP(VALUE(MID($B409,2,1)),_310_Table1,MATCH(MID($B409,1,1),_310_Table1_ColumnLookup,0),FALSE)
+N("310"),
  IF(AND(VALUE(LEFT($A409,3))=311,LEN($I409)=4),VLOOKUP($I409,_311_Table1,MATCH($B409,_311_Table1_ColumnLookup,0),FALSE),
  IF(AND(VALUE(LEFT($A409,3))=311,OR($B409="I2",$B409="J2",$B409="K2",$B409="L2")),VLOOKUP('311'!$G$58,_311_Table1,MATCH(MID($B409,1,1),_311_Table1_ColumnLookup,0),FALSE),
  IF(AND(VALUE(LEFT($A409,3))=311,RIGHT($B409,5)="Total"),VLOOKUP('311'!$G$59,_311_Table1,MATCH(MID($B409,1,1),_311_Table1_ColumnLookup,0),FALSE),
  IF(VALUE(LEFT($A409,3))=311,VLOOKUP(VALUE(MID($B409,2,1)),_311_Table1,MATCH(MID($B409,1,1),_311_Table1_ColumnLookup,0),FALSE)
+N("311"),
  IF(AND(VALUE(LEFT($A409,3))=312,LEFT($G409,10)="Unincepted",$B409="G "),VLOOKUP(" ULO",_312_Table1,MATCH('312'!$N$16,_312_Table1_ColumnLookup,0),FALSE),
  IF(AND(VALUE(LEFT($A409,3))=312,LEFT($G409,10)="Unincepted",$B409="O "),VLOOKUP(" ULO",_312_Table1,MATCH('312'!$V$16,_312_Table1_ColumnLookup,0),FALSE),
  IF(AND(VALUE(LEFT($A409,3))=312,LEFT($G409,10)="Unincepted",$B409="Q "),VLOOKUP(" ULO",_312_Table1,MATCH('312'!$X$16,_312_Table1_ColumnLookup,0),FALSE),
  IF(AND(VALUE(LEFT($A409,3))=312,LEFT($G409,10)="Unincepted"),VLOOKUP(" ULO",_312_Table1,MATCH(LEFT($B409,1),_312_Table1_ColumnLookup,0),FALSE),
  IF(AND(VALUE(LEFT($A409,3))=312,LEFT($G409,5)="Total",$B409="G "),VLOOKUP('312'!$F$80,_312_Table1,MATCH('312'!$N$16,_312_Table1_ColumnLookup,0),FALSE),
  IF(AND(VALUE(LEFT($A409,3))=312,LEFT($G409,5)="Total",$B409="O "),VLOOKUP('312'!$F$80,_312_Table1,MATCH('312'!$V$16,_312_Table1_ColumnLookup,0),FALSE),
  IF(AND(VALUE(LEFT($A409,3))=312,LEFT($G409,5)="Total",$B409="Q "),VLOOKUP('312'!$F$80,_312_Table1,MATCH('312'!$X$16,_312_Table1_ColumnLookup,0),FALSE),
  IF(AND(VALUE(LEFT($A409,3))=312,LEFT($G409,5)="Total"),VLOOKUP('312'!$F$80,_312_Table1,MATCH(LEFT($B409,1),_312_Table1_ColumnLookup,0),FALSE),
  IF(AND(VALUE(LEFT($A409,3))=312,LEN($I409)=4,$B409="G"),VLOOKUP($I409,_312_Table1,MATCH('312'!$N$16,_312_Table1_ColumnLookup,0),FALSE),
  IF(AND(VALUE(LEFT($A409,3))=312,LEN($I409)=4,$B409="O"),VLOOKUP($I409,_312_Table1,MATCH('312'!$V$16,_312_Table1_ColumnLookup,0),FALSE),
  IF(AND(VALUE(LEFT($A409,3))=312,LEN($I409)=4,$B409="Q"),VLOOKUP($I409,_312_Table1,MATCH('312'!$X$16,_312_Table1_ColumnLookup,0),FALSE),
  IF(AND(VALUE(LEFT($A409,3))=312,LEN($I409)=4),VLOOKUP($I409,_312_Table1,MATCH(LEFT($B409,1),_312_Table1_ColumnLookup,0),FALSE)
+N("312"),
  IF(VALUE(LEFT($A409,3))=313,VLOOKUP(VALUE(MID($B409,2,1)),_313_Table1,MATCH(MID($B409,1,1),_313_Table1_ColumnLookup,0),FALSE)
+N("313"),
  IF(AND(VALUE(LEFT($A409,3))=314,LEN($B409)=3),VLOOKUP(VALUE(MID($B409,2,2)),_314_Table1,MATCH(MID($B409,1,1),_314_Table1_ColumnLookup,0),FALSE),
  IF(VALUE(LEFT($A409,3))=314,VLOOKUP(VALUE(MID($B409,2,1)),_314_Table1,MATCH(MID($B409,1,1),_314_Table1_ColumnLookup,0),FALSE)
+N("314"),
""))))))))))))))))))))))))</f>
        <v>0</v>
      </c>
      <c r="E409" s="238" t="e">
        <f>IF(AND(VALUE(LEFT($A409,3))=309,LEN($B409)=3),VLOOKUP(VALUE(MID($B409,2,2)),_309_Table2,MATCH(MID($B409,1,1),_309_Table2_ColumnLookup,0),FALSE),
  IF($C409="309 LCR SummaryA",OneYearSCR,IF($C409="309 LCR SummaryB",UltimateSCR,IF(VALUE(LEFT($A409,3))=309,VLOOKUP(VALUE(MID($B409,2,1)),_309_Table2,MATCH(MID($B409,1,1),_309_Table2_ColumnLookup,0),FALSE)
+N("309"),
  IF(VALUE(LEFT($A409,3))=310,VLOOKUP(VALUE(MID($B409,2,1)),_310_Table2,MATCH(MID($B409,1,1),_310_Table2_ColumnLookup,0),FALSE)
+N("310"),
  IF(AND(VALUE(LEFT($A409,3))=311,LEN($I409)=4),VLOOKUP($I409,_311_Table2,MATCH($B409,_311_Table2_ColumnLookup,0),FALSE),
  IF(AND(VALUE(LEFT($A409,3))=311,OR($B409="I2",$B409="J2",$B409="K2",$B409="L2")),VLOOKUP('311'!$G$58,_311_Table2,MATCH(MID($B409,1,1),_311_Table2_ColumnLookup,0),FALSE),
  IF(AND(VALUE(LEFT($A409,3))=311,RIGHT($B409,5)="Total"),VLOOKUP('311'!$G$59,_311_Table2,MATCH(MID($B409,1,1),_311_Table2_ColumnLookup,0),FALSE),
  IF(VALUE(LEFT($A409,3))=311,VLOOKUP(VALUE(MID($B409,2,1)),_311_Table2,MATCH(MID($B409,1,1),_311_Table2_ColumnLookup,0),FALSE)
+N("311"),
  IF(AND(VALUE(LEFT($A409,3))=312,LEFT($G409,10)="Unincepted",$B409="G "),VLOOKUP(" ULO",_312_Table2,MATCH('312'!$N$16,_312_Table2_ColumnLookup,0),FALSE),
  IF(AND(VALUE(LEFT($A409,3))=312,LEFT($G409,10)="Unincepted",$B409="O "),VLOOKUP(" ULO",_312_Table2,MATCH('312'!$V$16,_312_Table2_ColumnLookup,0),FALSE),
  IF(AND(VALUE(LEFT($A409,3))=312,LEFT($G409,10)="Unincepted",$B409="Q "),VLOOKUP(" ULO",_312_Table2,MATCH('312'!$X$16,_312_Table2_ColumnLookup,0),FALSE),
  IF(AND(VALUE(LEFT($A409,3))=312,LEFT($G409,10)="Unincepted"),VLOOKUP(" ULO",_312_Table2,MATCH(LEFT($B409,1),_312_Table2_ColumnLookup,0),FALSE),
  IF(AND(VALUE(LEFT($A409,3))=312,LEFT($G409,5)="Total",$B409="G "),VLOOKUP('312'!$F$80,_312_Table2,MATCH('312'!$N$16,_312_Table2_ColumnLookup,0),FALSE),
  IF(AND(VALUE(LEFT($A409,3))=312,LEFT($G409,5)="Total",$B409="O "),VLOOKUP('312'!$F$80,_312_Table2,MATCH('312'!$V$16,_312_Table2_ColumnLookup,0),FALSE),
  IF(AND(VALUE(LEFT($A409,3))=312,LEFT($G409,5)="Total",$B409="Q "),VLOOKUP('312'!$F$80,_312_Table2,MATCH('312'!$X$16,_312_Table2_ColumnLookup,0),FALSE),
  IF(AND(VALUE(LEFT($A409,3))=312,LEFT($G409,5)="Total"),VLOOKUP('312'!$F$80,_312_Table2,MATCH(LEFT($B409,1),_312_Table2_ColumnLookup,0),FALSE),
  IF(AND(VALUE(LEFT($A409,3))=312,LEN($I409)=4,$B409="G"),VLOOKUP($I409,_312_Table2,MATCH('312'!$N$16,_312_Table2_ColumnLookup,0),FALSE),
  IF(AND(VALUE(LEFT($A409,3))=312,LEN($I409)=4,$B409="O"),VLOOKUP($I409,_312_Table2,MATCH('312'!$V$16,_312_Table2_ColumnLookup,0),FALSE),
  IF(AND(VALUE(LEFT($A409,3))=312,LEN($I409)=4,$B409="Q"),VLOOKUP($I409,_312_Table2,MATCH('312'!$X$16,_312_Table2_ColumnLookup,0),FALSE),
  IF(AND(VALUE(LEFT($A409,3))=312,LEN($I409)=4),VLOOKUP($I409,_312_Table2,MATCH(LEFT($B409,1),_312_Table2_ColumnLookup,0),FALSE)
+N("312"),
  IF(VALUE(LEFT($A409,3))=313,VLOOKUP(VALUE(MID($B409,2,1)),_313_Table2,MATCH(MID($B409,1,1),_313_Table2_ColumnLookup,0),FALSE)
+N("313"),
  IF(AND(VALUE(LEFT($A409,3))=314,LEN($B409)=3),VLOOKUP(VALUE(MID($B409,2,2)),_314_Table2,MATCH(MID($B409,1,1),_314_Table2_ColumnLookup,0),FALSE),
  IF(VALUE(LEFT($A409,3))=314,VLOOKUP(VALUE(MID($B409,2,1)),_314_Table2,MATCH(MID($B409,1,1),_314_Table2_ColumnLookup,0),FALSE)
+N("314"),
""))))))))))))))))))))))))</f>
        <v>#NAME?</v>
      </c>
      <c r="F409" s="238" t="e">
        <f>IF(AND(VALUE(LEFT($A409,3))=309,LEN($B409)=3),VLOOKUP(VALUE(MID($B409,2,2)),_309_Table3,MATCH(MID($B409,1,1),_309_Table3_ColumnLookup,0),FALSE),
  IF($C409="309 LCR SummaryA",OneYearSCR,IF($C409="309 LCR SummaryB",UltimateSCR,IF(VALUE(LEFT($A409,3))=309,VLOOKUP(VALUE(MID($B409,2,1)),_309_Table3,MATCH(MID($B409,1,1),_309_Table3_ColumnLookup,0),FALSE)
+N("309"),
  IF(VALUE(LEFT($A409,3))=310,VLOOKUP(VALUE(MID($B409,2,1)),_310_Table3,MATCH(MID($B409,1,1),_310_Table3_ColumnLookup,0),FALSE)
+N("310"),
  IF(AND(VALUE(LEFT($A409,3))=311,LEN($I409)=4),VLOOKUP($I409,_311_Table3,MATCH($B409,_311_Table3_ColumnLookup,0),FALSE),
  IF(AND(VALUE(LEFT($A409,3))=311,OR($B409="I2",$B409="J2",$B409="K2",$B409="L2")),VLOOKUP('311'!$G$58,_311_Table3,MATCH(MID($B409,1,1),_311_Table3_ColumnLookup,0),FALSE),
  IF(AND(VALUE(LEFT($A409,3))=311,RIGHT($B409,5)="Total"),VLOOKUP('311'!$G$59,_311_Table3,MATCH(MID($B409,1,1),_311_Table3_ColumnLookup,0),FALSE),
  IF(VALUE(LEFT($A409,3))=311,VLOOKUP(VALUE(MID($B409,2,1)),_311_Table3,MATCH(MID($B409,1,1),_311_Table3_ColumnLookup,0),FALSE)
+N("311"),
  IF(AND(VALUE(LEFT($A409,3))=312,LEFT($G409,10)="Unincepted",$B409="G "),VLOOKUP(" ULO",_312_Table3,MATCH('312'!$N$16,_312_Table3_ColumnLookup,0),FALSE),
  IF(AND(VALUE(LEFT($A409,3))=312,LEFT($G409,10)="Unincepted",$B409="O "),VLOOKUP(" ULO",_312_Table3,MATCH('312'!$V$16,_312_Table3_ColumnLookup,0),FALSE),
  IF(AND(VALUE(LEFT($A409,3))=312,LEFT($G409,10)="Unincepted",$B409="Q "),VLOOKUP(" ULO",_312_Table3,MATCH('312'!$X$16,_312_Table3_ColumnLookup,0),FALSE),
  IF(AND(VALUE(LEFT($A409,3))=312,LEFT($G409,10)="Unincepted"),VLOOKUP(" ULO",_312_Table3,MATCH(LEFT($B409,1),_312_Table3_ColumnLookup,0),FALSE),
  IF(AND(VALUE(LEFT($A409,3))=312,LEFT($G409,5)="Total",$B409="G "),VLOOKUP('312'!$F$80,_312_Table3,MATCH('312'!$N$16,_312_Table3_ColumnLookup,0),FALSE),
  IF(AND(VALUE(LEFT($A409,3))=312,LEFT($G409,5)="Total",$B409="O "),VLOOKUP('312'!$F$80,_312_Table3,MATCH('312'!$V$16,_312_Table3_ColumnLookup,0),FALSE),
  IF(AND(VALUE(LEFT($A409,3))=312,LEFT($G409,5)="Total",$B409="Q "),VLOOKUP('312'!$F$80,_312_Table3,MATCH('312'!$X$16,_312_Table3_ColumnLookup,0),FALSE),
  IF(AND(VALUE(LEFT($A409,3))=312,LEFT($G409,5)="Total"),VLOOKUP('312'!$F$80,_312_Table3,MATCH(LEFT($B409,1),_312_Table3_ColumnLookup,0),FALSE),
  IF(AND(VALUE(LEFT($A409,3))=312,LEN($I409)=4,$B409="G"),VLOOKUP($I409,_312_Table3,MATCH('312'!$N$16,_312_Table3_ColumnLookup,0),FALSE),
  IF(AND(VALUE(LEFT($A409,3))=312,LEN($I409)=4,$B409="O"),VLOOKUP($I409,_312_Table3,MATCH('312'!$V$16,_312_Table3_ColumnLookup,0),FALSE),
  IF(AND(VALUE(LEFT($A409,3))=312,LEN($I409)=4,$B409="Q"),VLOOKUP($I409,_312_Table3,MATCH('312'!$X$16,_312_Table3_ColumnLookup,0),FALSE),
  IF(AND(VALUE(LEFT($A409,3))=312,LEN($I409)=4),VLOOKUP($I409,_312_Table3,MATCH(LEFT($B409,1),_312_Table3_ColumnLookup,0),FALSE)
+N("312"),
  IF(VALUE(LEFT($A409,3))=313,VLOOKUP(VALUE(MID($B409,2,1)),_313_Table3,MATCH(MID($B409,1,1),_313_Table3_ColumnLookup,0),FALSE)
+N("313"),
  IF(AND(VALUE(LEFT($A409,3))=314,LEN($B409)=3),VLOOKUP(VALUE(MID($B409,2,2)),_314_Table3,MATCH(MID($B409,1,1),_314_Table3_ColumnLookup,0),FALSE),
  IF(VALUE(LEFT($A409,3))=314,VLOOKUP(VALUE(MID($B409,2,1)),_314_Table3,MATCH(MID($B409,1,1),_314_Table3_ColumnLookup,0),FALSE)
+N("314"),
""))))))))))))))))))))))))</f>
        <v>#NAME?</v>
      </c>
      <c r="G409" t="s">
        <v>1161</v>
      </c>
      <c r="H409" s="321">
        <f>IFERROR(
IF(ISERROR($D409)=FALSE,$D409,IF(ISERROR($E409)=FALSE,$E409,IF(ISERROR($F409)=FALSE,$F409
+N("012 checkboxes"),
IF(
IF(OR(LEFT($A409,9)="Syndicate",LEFT($A409,12)="NewSyndicate"),VLOOKUP($A409,'012'!$J:$ZW,MATCH("Link to button",'012'!$J$1:$ZW$1,0),0)
+N("309 checkbox"),
IF($C409="309 LCR Summary0",VLOOKUP("Notes990",'309'!$P:$ZZ,MATCH("Link to button",'309'!$P$1:$ZZ$1,0),0)
+N("313 checkboxes"),
IF($C409="313 Financial Information0LcmVsScr",IF($C409="309 LCR Summary0",VLOOKUP("LcmVsScr",'309'!$N:$ZZ,MATCH("Link to button",'309'!$N$1:$ZZ$1,0),0),
IF($C409="313 Financial Information0LcrDocAttached",IF($C409="309 LCR Summary0",VLOOKUP("LcrDocAttached",'309'!$N:$ZZ,MATCH("Link to button",'309'!$N$1:$ZZ$1,0),
0)))))))=1,TRUE,FALSE)
))),"")</f>
        <v>0</v>
      </c>
      <c r="I409">
        <v>2001</v>
      </c>
    </row>
    <row r="410" spans="1:9" customFormat="1">
      <c r="A410" s="237" t="str">
        <f>VLOOKUP($G410,CSVLookups!$B:$R,MATCH(A$1,CSVLookups!$B$1:$R$1,0),FALSE)</f>
        <v>312 Projected Solvency II Technical Provisions at Time Zero</v>
      </c>
      <c r="B410" s="237" t="str">
        <f>VLOOKUP($G410,CSVLookups!$B:$R,MATCH(B$1,CSVLookups!$B$1:$R$1,0),FALSE)</f>
        <v>P</v>
      </c>
      <c r="C410" s="238" t="str">
        <f t="shared" si="7"/>
        <v>312 Projected Solvency II Technical Provisions at Time ZeroP2001</v>
      </c>
      <c r="D410" s="238">
        <f>IF(AND(VALUE(LEFT($A410,3))=309,LEN($B410)=3),VLOOKUP(VALUE(MID($B410,2,2)),_309_Table1,MATCH(MID($B410,1,1),_309_Table1_ColumnLookup,0),FALSE),
  IF($C410="309 LCR SummaryA",OneYearSCR,IF($C410="309 LCR SummaryB",UltimateSCR,IF(VALUE(LEFT($A410,3))=309,VLOOKUP(VALUE(MID($B410,2,1)),_309_Table1,MATCH(MID($B410,1,1),_309_Table1_ColumnLookup,0),FALSE)
+N("309"),
  IF(VALUE(LEFT($A410,3))=310,VLOOKUP(VALUE(MID($B410,2,1)),_310_Table1,MATCH(MID($B410,1,1),_310_Table1_ColumnLookup,0),FALSE)
+N("310"),
  IF(AND(VALUE(LEFT($A410,3))=311,LEN($I410)=4),VLOOKUP($I410,_311_Table1,MATCH($B410,_311_Table1_ColumnLookup,0),FALSE),
  IF(AND(VALUE(LEFT($A410,3))=311,OR($B410="I2",$B410="J2",$B410="K2",$B410="L2")),VLOOKUP('311'!$G$58,_311_Table1,MATCH(MID($B410,1,1),_311_Table1_ColumnLookup,0),FALSE),
  IF(AND(VALUE(LEFT($A410,3))=311,RIGHT($B410,5)="Total"),VLOOKUP('311'!$G$59,_311_Table1,MATCH(MID($B410,1,1),_311_Table1_ColumnLookup,0),FALSE),
  IF(VALUE(LEFT($A410,3))=311,VLOOKUP(VALUE(MID($B410,2,1)),_311_Table1,MATCH(MID($B410,1,1),_311_Table1_ColumnLookup,0),FALSE)
+N("311"),
  IF(AND(VALUE(LEFT($A410,3))=312,LEFT($G410,10)="Unincepted",$B410="G "),VLOOKUP(" ULO",_312_Table1,MATCH('312'!$N$16,_312_Table1_ColumnLookup,0),FALSE),
  IF(AND(VALUE(LEFT($A410,3))=312,LEFT($G410,10)="Unincepted",$B410="O "),VLOOKUP(" ULO",_312_Table1,MATCH('312'!$V$16,_312_Table1_ColumnLookup,0),FALSE),
  IF(AND(VALUE(LEFT($A410,3))=312,LEFT($G410,10)="Unincepted",$B410="Q "),VLOOKUP(" ULO",_312_Table1,MATCH('312'!$X$16,_312_Table1_ColumnLookup,0),FALSE),
  IF(AND(VALUE(LEFT($A410,3))=312,LEFT($G410,10)="Unincepted"),VLOOKUP(" ULO",_312_Table1,MATCH(LEFT($B410,1),_312_Table1_ColumnLookup,0),FALSE),
  IF(AND(VALUE(LEFT($A410,3))=312,LEFT($G410,5)="Total",$B410="G "),VLOOKUP('312'!$F$80,_312_Table1,MATCH('312'!$N$16,_312_Table1_ColumnLookup,0),FALSE),
  IF(AND(VALUE(LEFT($A410,3))=312,LEFT($G410,5)="Total",$B410="O "),VLOOKUP('312'!$F$80,_312_Table1,MATCH('312'!$V$16,_312_Table1_ColumnLookup,0),FALSE),
  IF(AND(VALUE(LEFT($A410,3))=312,LEFT($G410,5)="Total",$B410="Q "),VLOOKUP('312'!$F$80,_312_Table1,MATCH('312'!$X$16,_312_Table1_ColumnLookup,0),FALSE),
  IF(AND(VALUE(LEFT($A410,3))=312,LEFT($G410,5)="Total"),VLOOKUP('312'!$F$80,_312_Table1,MATCH(LEFT($B410,1),_312_Table1_ColumnLookup,0),FALSE),
  IF(AND(VALUE(LEFT($A410,3))=312,LEN($I410)=4,$B410="G"),VLOOKUP($I410,_312_Table1,MATCH('312'!$N$16,_312_Table1_ColumnLookup,0),FALSE),
  IF(AND(VALUE(LEFT($A410,3))=312,LEN($I410)=4,$B410="O"),VLOOKUP($I410,_312_Table1,MATCH('312'!$V$16,_312_Table1_ColumnLookup,0),FALSE),
  IF(AND(VALUE(LEFT($A410,3))=312,LEN($I410)=4,$B410="Q"),VLOOKUP($I410,_312_Table1,MATCH('312'!$X$16,_312_Table1_ColumnLookup,0),FALSE),
  IF(AND(VALUE(LEFT($A410,3))=312,LEN($I410)=4),VLOOKUP($I410,_312_Table1,MATCH(LEFT($B410,1),_312_Table1_ColumnLookup,0),FALSE)
+N("312"),
  IF(VALUE(LEFT($A410,3))=313,VLOOKUP(VALUE(MID($B410,2,1)),_313_Table1,MATCH(MID($B410,1,1),_313_Table1_ColumnLookup,0),FALSE)
+N("313"),
  IF(AND(VALUE(LEFT($A410,3))=314,LEN($B410)=3),VLOOKUP(VALUE(MID($B410,2,2)),_314_Table1,MATCH(MID($B410,1,1),_314_Table1_ColumnLookup,0),FALSE),
  IF(VALUE(LEFT($A410,3))=314,VLOOKUP(VALUE(MID($B410,2,1)),_314_Table1,MATCH(MID($B410,1,1),_314_Table1_ColumnLookup,0),FALSE)
+N("314"),
""))))))))))))))))))))))))</f>
        <v>0</v>
      </c>
      <c r="E410" s="238" t="e">
        <f>IF(AND(VALUE(LEFT($A410,3))=309,LEN($B410)=3),VLOOKUP(VALUE(MID($B410,2,2)),_309_Table2,MATCH(MID($B410,1,1),_309_Table2_ColumnLookup,0),FALSE),
  IF($C410="309 LCR SummaryA",OneYearSCR,IF($C410="309 LCR SummaryB",UltimateSCR,IF(VALUE(LEFT($A410,3))=309,VLOOKUP(VALUE(MID($B410,2,1)),_309_Table2,MATCH(MID($B410,1,1),_309_Table2_ColumnLookup,0),FALSE)
+N("309"),
  IF(VALUE(LEFT($A410,3))=310,VLOOKUP(VALUE(MID($B410,2,1)),_310_Table2,MATCH(MID($B410,1,1),_310_Table2_ColumnLookup,0),FALSE)
+N("310"),
  IF(AND(VALUE(LEFT($A410,3))=311,LEN($I410)=4),VLOOKUP($I410,_311_Table2,MATCH($B410,_311_Table2_ColumnLookup,0),FALSE),
  IF(AND(VALUE(LEFT($A410,3))=311,OR($B410="I2",$B410="J2",$B410="K2",$B410="L2")),VLOOKUP('311'!$G$58,_311_Table2,MATCH(MID($B410,1,1),_311_Table2_ColumnLookup,0),FALSE),
  IF(AND(VALUE(LEFT($A410,3))=311,RIGHT($B410,5)="Total"),VLOOKUP('311'!$G$59,_311_Table2,MATCH(MID($B410,1,1),_311_Table2_ColumnLookup,0),FALSE),
  IF(VALUE(LEFT($A410,3))=311,VLOOKUP(VALUE(MID($B410,2,1)),_311_Table2,MATCH(MID($B410,1,1),_311_Table2_ColumnLookup,0),FALSE)
+N("311"),
  IF(AND(VALUE(LEFT($A410,3))=312,LEFT($G410,10)="Unincepted",$B410="G "),VLOOKUP(" ULO",_312_Table2,MATCH('312'!$N$16,_312_Table2_ColumnLookup,0),FALSE),
  IF(AND(VALUE(LEFT($A410,3))=312,LEFT($G410,10)="Unincepted",$B410="O "),VLOOKUP(" ULO",_312_Table2,MATCH('312'!$V$16,_312_Table2_ColumnLookup,0),FALSE),
  IF(AND(VALUE(LEFT($A410,3))=312,LEFT($G410,10)="Unincepted",$B410="Q "),VLOOKUP(" ULO",_312_Table2,MATCH('312'!$X$16,_312_Table2_ColumnLookup,0),FALSE),
  IF(AND(VALUE(LEFT($A410,3))=312,LEFT($G410,10)="Unincepted"),VLOOKUP(" ULO",_312_Table2,MATCH(LEFT($B410,1),_312_Table2_ColumnLookup,0),FALSE),
  IF(AND(VALUE(LEFT($A410,3))=312,LEFT($G410,5)="Total",$B410="G "),VLOOKUP('312'!$F$80,_312_Table2,MATCH('312'!$N$16,_312_Table2_ColumnLookup,0),FALSE),
  IF(AND(VALUE(LEFT($A410,3))=312,LEFT($G410,5)="Total",$B410="O "),VLOOKUP('312'!$F$80,_312_Table2,MATCH('312'!$V$16,_312_Table2_ColumnLookup,0),FALSE),
  IF(AND(VALUE(LEFT($A410,3))=312,LEFT($G410,5)="Total",$B410="Q "),VLOOKUP('312'!$F$80,_312_Table2,MATCH('312'!$X$16,_312_Table2_ColumnLookup,0),FALSE),
  IF(AND(VALUE(LEFT($A410,3))=312,LEFT($G410,5)="Total"),VLOOKUP('312'!$F$80,_312_Table2,MATCH(LEFT($B410,1),_312_Table2_ColumnLookup,0),FALSE),
  IF(AND(VALUE(LEFT($A410,3))=312,LEN($I410)=4,$B410="G"),VLOOKUP($I410,_312_Table2,MATCH('312'!$N$16,_312_Table2_ColumnLookup,0),FALSE),
  IF(AND(VALUE(LEFT($A410,3))=312,LEN($I410)=4,$B410="O"),VLOOKUP($I410,_312_Table2,MATCH('312'!$V$16,_312_Table2_ColumnLookup,0),FALSE),
  IF(AND(VALUE(LEFT($A410,3))=312,LEN($I410)=4,$B410="Q"),VLOOKUP($I410,_312_Table2,MATCH('312'!$X$16,_312_Table2_ColumnLookup,0),FALSE),
  IF(AND(VALUE(LEFT($A410,3))=312,LEN($I410)=4),VLOOKUP($I410,_312_Table2,MATCH(LEFT($B410,1),_312_Table2_ColumnLookup,0),FALSE)
+N("312"),
  IF(VALUE(LEFT($A410,3))=313,VLOOKUP(VALUE(MID($B410,2,1)),_313_Table2,MATCH(MID($B410,1,1),_313_Table2_ColumnLookup,0),FALSE)
+N("313"),
  IF(AND(VALUE(LEFT($A410,3))=314,LEN($B410)=3),VLOOKUP(VALUE(MID($B410,2,2)),_314_Table2,MATCH(MID($B410,1,1),_314_Table2_ColumnLookup,0),FALSE),
  IF(VALUE(LEFT($A410,3))=314,VLOOKUP(VALUE(MID($B410,2,1)),_314_Table2,MATCH(MID($B410,1,1),_314_Table2_ColumnLookup,0),FALSE)
+N("314"),
""))))))))))))))))))))))))</f>
        <v>#NAME?</v>
      </c>
      <c r="F410" s="238" t="e">
        <f>IF(AND(VALUE(LEFT($A410,3))=309,LEN($B410)=3),VLOOKUP(VALUE(MID($B410,2,2)),_309_Table3,MATCH(MID($B410,1,1),_309_Table3_ColumnLookup,0),FALSE),
  IF($C410="309 LCR SummaryA",OneYearSCR,IF($C410="309 LCR SummaryB",UltimateSCR,IF(VALUE(LEFT($A410,3))=309,VLOOKUP(VALUE(MID($B410,2,1)),_309_Table3,MATCH(MID($B410,1,1),_309_Table3_ColumnLookup,0),FALSE)
+N("309"),
  IF(VALUE(LEFT($A410,3))=310,VLOOKUP(VALUE(MID($B410,2,1)),_310_Table3,MATCH(MID($B410,1,1),_310_Table3_ColumnLookup,0),FALSE)
+N("310"),
  IF(AND(VALUE(LEFT($A410,3))=311,LEN($I410)=4),VLOOKUP($I410,_311_Table3,MATCH($B410,_311_Table3_ColumnLookup,0),FALSE),
  IF(AND(VALUE(LEFT($A410,3))=311,OR($B410="I2",$B410="J2",$B410="K2",$B410="L2")),VLOOKUP('311'!$G$58,_311_Table3,MATCH(MID($B410,1,1),_311_Table3_ColumnLookup,0),FALSE),
  IF(AND(VALUE(LEFT($A410,3))=311,RIGHT($B410,5)="Total"),VLOOKUP('311'!$G$59,_311_Table3,MATCH(MID($B410,1,1),_311_Table3_ColumnLookup,0),FALSE),
  IF(VALUE(LEFT($A410,3))=311,VLOOKUP(VALUE(MID($B410,2,1)),_311_Table3,MATCH(MID($B410,1,1),_311_Table3_ColumnLookup,0),FALSE)
+N("311"),
  IF(AND(VALUE(LEFT($A410,3))=312,LEFT($G410,10)="Unincepted",$B410="G "),VLOOKUP(" ULO",_312_Table3,MATCH('312'!$N$16,_312_Table3_ColumnLookup,0),FALSE),
  IF(AND(VALUE(LEFT($A410,3))=312,LEFT($G410,10)="Unincepted",$B410="O "),VLOOKUP(" ULO",_312_Table3,MATCH('312'!$V$16,_312_Table3_ColumnLookup,0),FALSE),
  IF(AND(VALUE(LEFT($A410,3))=312,LEFT($G410,10)="Unincepted",$B410="Q "),VLOOKUP(" ULO",_312_Table3,MATCH('312'!$X$16,_312_Table3_ColumnLookup,0),FALSE),
  IF(AND(VALUE(LEFT($A410,3))=312,LEFT($G410,10)="Unincepted"),VLOOKUP(" ULO",_312_Table3,MATCH(LEFT($B410,1),_312_Table3_ColumnLookup,0),FALSE),
  IF(AND(VALUE(LEFT($A410,3))=312,LEFT($G410,5)="Total",$B410="G "),VLOOKUP('312'!$F$80,_312_Table3,MATCH('312'!$N$16,_312_Table3_ColumnLookup,0),FALSE),
  IF(AND(VALUE(LEFT($A410,3))=312,LEFT($G410,5)="Total",$B410="O "),VLOOKUP('312'!$F$80,_312_Table3,MATCH('312'!$V$16,_312_Table3_ColumnLookup,0),FALSE),
  IF(AND(VALUE(LEFT($A410,3))=312,LEFT($G410,5)="Total",$B410="Q "),VLOOKUP('312'!$F$80,_312_Table3,MATCH('312'!$X$16,_312_Table3_ColumnLookup,0),FALSE),
  IF(AND(VALUE(LEFT($A410,3))=312,LEFT($G410,5)="Total"),VLOOKUP('312'!$F$80,_312_Table3,MATCH(LEFT($B410,1),_312_Table3_ColumnLookup,0),FALSE),
  IF(AND(VALUE(LEFT($A410,3))=312,LEN($I410)=4,$B410="G"),VLOOKUP($I410,_312_Table3,MATCH('312'!$N$16,_312_Table3_ColumnLookup,0),FALSE),
  IF(AND(VALUE(LEFT($A410,3))=312,LEN($I410)=4,$B410="O"),VLOOKUP($I410,_312_Table3,MATCH('312'!$V$16,_312_Table3_ColumnLookup,0),FALSE),
  IF(AND(VALUE(LEFT($A410,3))=312,LEN($I410)=4,$B410="Q"),VLOOKUP($I410,_312_Table3,MATCH('312'!$X$16,_312_Table3_ColumnLookup,0),FALSE),
  IF(AND(VALUE(LEFT($A410,3))=312,LEN($I410)=4),VLOOKUP($I410,_312_Table3,MATCH(LEFT($B410,1),_312_Table3_ColumnLookup,0),FALSE)
+N("312"),
  IF(VALUE(LEFT($A410,3))=313,VLOOKUP(VALUE(MID($B410,2,1)),_313_Table3,MATCH(MID($B410,1,1),_313_Table3_ColumnLookup,0),FALSE)
+N("313"),
  IF(AND(VALUE(LEFT($A410,3))=314,LEN($B410)=3),VLOOKUP(VALUE(MID($B410,2,2)),_314_Table3,MATCH(MID($B410,1,1),_314_Table3_ColumnLookup,0),FALSE),
  IF(VALUE(LEFT($A410,3))=314,VLOOKUP(VALUE(MID($B410,2,1)),_314_Table3,MATCH(MID($B410,1,1),_314_Table3_ColumnLookup,0),FALSE)
+N("314"),
""))))))))))))))))))))))))</f>
        <v>#NAME?</v>
      </c>
      <c r="G410" t="s">
        <v>1162</v>
      </c>
      <c r="H410" s="321">
        <f>IFERROR(
IF(ISERROR($D410)=FALSE,$D410,IF(ISERROR($E410)=FALSE,$E410,IF(ISERROR($F410)=FALSE,$F410
+N("012 checkboxes"),
IF(
IF(OR(LEFT($A410,9)="Syndicate",LEFT($A410,12)="NewSyndicate"),VLOOKUP($A410,'012'!$J:$ZW,MATCH("Link to button",'012'!$J$1:$ZW$1,0),0)
+N("309 checkbox"),
IF($C410="309 LCR Summary0",VLOOKUP("Notes990",'309'!$P:$ZZ,MATCH("Link to button",'309'!$P$1:$ZZ$1,0),0)
+N("313 checkboxes"),
IF($C410="313 Financial Information0LcmVsScr",IF($C410="309 LCR Summary0",VLOOKUP("LcmVsScr",'309'!$N:$ZZ,MATCH("Link to button",'309'!$N$1:$ZZ$1,0),0),
IF($C410="313 Financial Information0LcrDocAttached",IF($C410="309 LCR Summary0",VLOOKUP("LcrDocAttached",'309'!$N:$ZZ,MATCH("Link to button",'309'!$N$1:$ZZ$1,0),
0)))))))=1,TRUE,FALSE)
))),"")</f>
        <v>0</v>
      </c>
      <c r="I410">
        <v>2001</v>
      </c>
    </row>
    <row r="411" spans="1:9" customFormat="1">
      <c r="A411" s="237" t="str">
        <f>VLOOKUP($G411,CSVLookups!$B:$R,MATCH(A$1,CSVLookups!$B$1:$R$1,0),FALSE)</f>
        <v>312 Projected Solvency II Technical Provisions at Time Zero</v>
      </c>
      <c r="B411" s="237" t="str">
        <f>VLOOKUP($G411,CSVLookups!$B:$R,MATCH(B$1,CSVLookups!$B$1:$R$1,0),FALSE)</f>
        <v>Q</v>
      </c>
      <c r="C411" s="238" t="str">
        <f t="shared" si="7"/>
        <v>312 Projected Solvency II Technical Provisions at Time ZeroQ2001</v>
      </c>
      <c r="D411" s="238">
        <f>IF(AND(VALUE(LEFT($A411,3))=309,LEN($B411)=3),VLOOKUP(VALUE(MID($B411,2,2)),_309_Table1,MATCH(MID($B411,1,1),_309_Table1_ColumnLookup,0),FALSE),
  IF($C411="309 LCR SummaryA",OneYearSCR,IF($C411="309 LCR SummaryB",UltimateSCR,IF(VALUE(LEFT($A411,3))=309,VLOOKUP(VALUE(MID($B411,2,1)),_309_Table1,MATCH(MID($B411,1,1),_309_Table1_ColumnLookup,0),FALSE)
+N("309"),
  IF(VALUE(LEFT($A411,3))=310,VLOOKUP(VALUE(MID($B411,2,1)),_310_Table1,MATCH(MID($B411,1,1),_310_Table1_ColumnLookup,0),FALSE)
+N("310"),
  IF(AND(VALUE(LEFT($A411,3))=311,LEN($I411)=4),VLOOKUP($I411,_311_Table1,MATCH($B411,_311_Table1_ColumnLookup,0),FALSE),
  IF(AND(VALUE(LEFT($A411,3))=311,OR($B411="I2",$B411="J2",$B411="K2",$B411="L2")),VLOOKUP('311'!$G$58,_311_Table1,MATCH(MID($B411,1,1),_311_Table1_ColumnLookup,0),FALSE),
  IF(AND(VALUE(LEFT($A411,3))=311,RIGHT($B411,5)="Total"),VLOOKUP('311'!$G$59,_311_Table1,MATCH(MID($B411,1,1),_311_Table1_ColumnLookup,0),FALSE),
  IF(VALUE(LEFT($A411,3))=311,VLOOKUP(VALUE(MID($B411,2,1)),_311_Table1,MATCH(MID($B411,1,1),_311_Table1_ColumnLookup,0),FALSE)
+N("311"),
  IF(AND(VALUE(LEFT($A411,3))=312,LEFT($G411,10)="Unincepted",$B411="G "),VLOOKUP(" ULO",_312_Table1,MATCH('312'!$N$16,_312_Table1_ColumnLookup,0),FALSE),
  IF(AND(VALUE(LEFT($A411,3))=312,LEFT($G411,10)="Unincepted",$B411="O "),VLOOKUP(" ULO",_312_Table1,MATCH('312'!$V$16,_312_Table1_ColumnLookup,0),FALSE),
  IF(AND(VALUE(LEFT($A411,3))=312,LEFT($G411,10)="Unincepted",$B411="Q "),VLOOKUP(" ULO",_312_Table1,MATCH('312'!$X$16,_312_Table1_ColumnLookup,0),FALSE),
  IF(AND(VALUE(LEFT($A411,3))=312,LEFT($G411,10)="Unincepted"),VLOOKUP(" ULO",_312_Table1,MATCH(LEFT($B411,1),_312_Table1_ColumnLookup,0),FALSE),
  IF(AND(VALUE(LEFT($A411,3))=312,LEFT($G411,5)="Total",$B411="G "),VLOOKUP('312'!$F$80,_312_Table1,MATCH('312'!$N$16,_312_Table1_ColumnLookup,0),FALSE),
  IF(AND(VALUE(LEFT($A411,3))=312,LEFT($G411,5)="Total",$B411="O "),VLOOKUP('312'!$F$80,_312_Table1,MATCH('312'!$V$16,_312_Table1_ColumnLookup,0),FALSE),
  IF(AND(VALUE(LEFT($A411,3))=312,LEFT($G411,5)="Total",$B411="Q "),VLOOKUP('312'!$F$80,_312_Table1,MATCH('312'!$X$16,_312_Table1_ColumnLookup,0),FALSE),
  IF(AND(VALUE(LEFT($A411,3))=312,LEFT($G411,5)="Total"),VLOOKUP('312'!$F$80,_312_Table1,MATCH(LEFT($B411,1),_312_Table1_ColumnLookup,0),FALSE),
  IF(AND(VALUE(LEFT($A411,3))=312,LEN($I411)=4,$B411="G"),VLOOKUP($I411,_312_Table1,MATCH('312'!$N$16,_312_Table1_ColumnLookup,0),FALSE),
  IF(AND(VALUE(LEFT($A411,3))=312,LEN($I411)=4,$B411="O"),VLOOKUP($I411,_312_Table1,MATCH('312'!$V$16,_312_Table1_ColumnLookup,0),FALSE),
  IF(AND(VALUE(LEFT($A411,3))=312,LEN($I411)=4,$B411="Q"),VLOOKUP($I411,_312_Table1,MATCH('312'!$X$16,_312_Table1_ColumnLookup,0),FALSE),
  IF(AND(VALUE(LEFT($A411,3))=312,LEN($I411)=4),VLOOKUP($I411,_312_Table1,MATCH(LEFT($B411,1),_312_Table1_ColumnLookup,0),FALSE)
+N("312"),
  IF(VALUE(LEFT($A411,3))=313,VLOOKUP(VALUE(MID($B411,2,1)),_313_Table1,MATCH(MID($B411,1,1),_313_Table1_ColumnLookup,0),FALSE)
+N("313"),
  IF(AND(VALUE(LEFT($A411,3))=314,LEN($B411)=3),VLOOKUP(VALUE(MID($B411,2,2)),_314_Table1,MATCH(MID($B411,1,1),_314_Table1_ColumnLookup,0),FALSE),
  IF(VALUE(LEFT($A411,3))=314,VLOOKUP(VALUE(MID($B411,2,1)),_314_Table1,MATCH(MID($B411,1,1),_314_Table1_ColumnLookup,0),FALSE)
+N("314"),
""))))))))))))))))))))))))</f>
        <v>0</v>
      </c>
      <c r="E411" s="238" t="e">
        <f>IF(AND(VALUE(LEFT($A411,3))=309,LEN($B411)=3),VLOOKUP(VALUE(MID($B411,2,2)),_309_Table2,MATCH(MID($B411,1,1),_309_Table2_ColumnLookup,0),FALSE),
  IF($C411="309 LCR SummaryA",OneYearSCR,IF($C411="309 LCR SummaryB",UltimateSCR,IF(VALUE(LEFT($A411,3))=309,VLOOKUP(VALUE(MID($B411,2,1)),_309_Table2,MATCH(MID($B411,1,1),_309_Table2_ColumnLookup,0),FALSE)
+N("309"),
  IF(VALUE(LEFT($A411,3))=310,VLOOKUP(VALUE(MID($B411,2,1)),_310_Table2,MATCH(MID($B411,1,1),_310_Table2_ColumnLookup,0),FALSE)
+N("310"),
  IF(AND(VALUE(LEFT($A411,3))=311,LEN($I411)=4),VLOOKUP($I411,_311_Table2,MATCH($B411,_311_Table2_ColumnLookup,0),FALSE),
  IF(AND(VALUE(LEFT($A411,3))=311,OR($B411="I2",$B411="J2",$B411="K2",$B411="L2")),VLOOKUP('311'!$G$58,_311_Table2,MATCH(MID($B411,1,1),_311_Table2_ColumnLookup,0),FALSE),
  IF(AND(VALUE(LEFT($A411,3))=311,RIGHT($B411,5)="Total"),VLOOKUP('311'!$G$59,_311_Table2,MATCH(MID($B411,1,1),_311_Table2_ColumnLookup,0),FALSE),
  IF(VALUE(LEFT($A411,3))=311,VLOOKUP(VALUE(MID($B411,2,1)),_311_Table2,MATCH(MID($B411,1,1),_311_Table2_ColumnLookup,0),FALSE)
+N("311"),
  IF(AND(VALUE(LEFT($A411,3))=312,LEFT($G411,10)="Unincepted",$B411="G "),VLOOKUP(" ULO",_312_Table2,MATCH('312'!$N$16,_312_Table2_ColumnLookup,0),FALSE),
  IF(AND(VALUE(LEFT($A411,3))=312,LEFT($G411,10)="Unincepted",$B411="O "),VLOOKUP(" ULO",_312_Table2,MATCH('312'!$V$16,_312_Table2_ColumnLookup,0),FALSE),
  IF(AND(VALUE(LEFT($A411,3))=312,LEFT($G411,10)="Unincepted",$B411="Q "),VLOOKUP(" ULO",_312_Table2,MATCH('312'!$X$16,_312_Table2_ColumnLookup,0),FALSE),
  IF(AND(VALUE(LEFT($A411,3))=312,LEFT($G411,10)="Unincepted"),VLOOKUP(" ULO",_312_Table2,MATCH(LEFT($B411,1),_312_Table2_ColumnLookup,0),FALSE),
  IF(AND(VALUE(LEFT($A411,3))=312,LEFT($G411,5)="Total",$B411="G "),VLOOKUP('312'!$F$80,_312_Table2,MATCH('312'!$N$16,_312_Table2_ColumnLookup,0),FALSE),
  IF(AND(VALUE(LEFT($A411,3))=312,LEFT($G411,5)="Total",$B411="O "),VLOOKUP('312'!$F$80,_312_Table2,MATCH('312'!$V$16,_312_Table2_ColumnLookup,0),FALSE),
  IF(AND(VALUE(LEFT($A411,3))=312,LEFT($G411,5)="Total",$B411="Q "),VLOOKUP('312'!$F$80,_312_Table2,MATCH('312'!$X$16,_312_Table2_ColumnLookup,0),FALSE),
  IF(AND(VALUE(LEFT($A411,3))=312,LEFT($G411,5)="Total"),VLOOKUP('312'!$F$80,_312_Table2,MATCH(LEFT($B411,1),_312_Table2_ColumnLookup,0),FALSE),
  IF(AND(VALUE(LEFT($A411,3))=312,LEN($I411)=4,$B411="G"),VLOOKUP($I411,_312_Table2,MATCH('312'!$N$16,_312_Table2_ColumnLookup,0),FALSE),
  IF(AND(VALUE(LEFT($A411,3))=312,LEN($I411)=4,$B411="O"),VLOOKUP($I411,_312_Table2,MATCH('312'!$V$16,_312_Table2_ColumnLookup,0),FALSE),
  IF(AND(VALUE(LEFT($A411,3))=312,LEN($I411)=4,$B411="Q"),VLOOKUP($I411,_312_Table2,MATCH('312'!$X$16,_312_Table2_ColumnLookup,0),FALSE),
  IF(AND(VALUE(LEFT($A411,3))=312,LEN($I411)=4),VLOOKUP($I411,_312_Table2,MATCH(LEFT($B411,1),_312_Table2_ColumnLookup,0),FALSE)
+N("312"),
  IF(VALUE(LEFT($A411,3))=313,VLOOKUP(VALUE(MID($B411,2,1)),_313_Table2,MATCH(MID($B411,1,1),_313_Table2_ColumnLookup,0),FALSE)
+N("313"),
  IF(AND(VALUE(LEFT($A411,3))=314,LEN($B411)=3),VLOOKUP(VALUE(MID($B411,2,2)),_314_Table2,MATCH(MID($B411,1,1),_314_Table2_ColumnLookup,0),FALSE),
  IF(VALUE(LEFT($A411,3))=314,VLOOKUP(VALUE(MID($B411,2,1)),_314_Table2,MATCH(MID($B411,1,1),_314_Table2_ColumnLookup,0),FALSE)
+N("314"),
""))))))))))))))))))))))))</f>
        <v>#NAME?</v>
      </c>
      <c r="F411" s="238" t="e">
        <f>IF(AND(VALUE(LEFT($A411,3))=309,LEN($B411)=3),VLOOKUP(VALUE(MID($B411,2,2)),_309_Table3,MATCH(MID($B411,1,1),_309_Table3_ColumnLookup,0),FALSE),
  IF($C411="309 LCR SummaryA",OneYearSCR,IF($C411="309 LCR SummaryB",UltimateSCR,IF(VALUE(LEFT($A411,3))=309,VLOOKUP(VALUE(MID($B411,2,1)),_309_Table3,MATCH(MID($B411,1,1),_309_Table3_ColumnLookup,0),FALSE)
+N("309"),
  IF(VALUE(LEFT($A411,3))=310,VLOOKUP(VALUE(MID($B411,2,1)),_310_Table3,MATCH(MID($B411,1,1),_310_Table3_ColumnLookup,0),FALSE)
+N("310"),
  IF(AND(VALUE(LEFT($A411,3))=311,LEN($I411)=4),VLOOKUP($I411,_311_Table3,MATCH($B411,_311_Table3_ColumnLookup,0),FALSE),
  IF(AND(VALUE(LEFT($A411,3))=311,OR($B411="I2",$B411="J2",$B411="K2",$B411="L2")),VLOOKUP('311'!$G$58,_311_Table3,MATCH(MID($B411,1,1),_311_Table3_ColumnLookup,0),FALSE),
  IF(AND(VALUE(LEFT($A411,3))=311,RIGHT($B411,5)="Total"),VLOOKUP('311'!$G$59,_311_Table3,MATCH(MID($B411,1,1),_311_Table3_ColumnLookup,0),FALSE),
  IF(VALUE(LEFT($A411,3))=311,VLOOKUP(VALUE(MID($B411,2,1)),_311_Table3,MATCH(MID($B411,1,1),_311_Table3_ColumnLookup,0),FALSE)
+N("311"),
  IF(AND(VALUE(LEFT($A411,3))=312,LEFT($G411,10)="Unincepted",$B411="G "),VLOOKUP(" ULO",_312_Table3,MATCH('312'!$N$16,_312_Table3_ColumnLookup,0),FALSE),
  IF(AND(VALUE(LEFT($A411,3))=312,LEFT($G411,10)="Unincepted",$B411="O "),VLOOKUP(" ULO",_312_Table3,MATCH('312'!$V$16,_312_Table3_ColumnLookup,0),FALSE),
  IF(AND(VALUE(LEFT($A411,3))=312,LEFT($G411,10)="Unincepted",$B411="Q "),VLOOKUP(" ULO",_312_Table3,MATCH('312'!$X$16,_312_Table3_ColumnLookup,0),FALSE),
  IF(AND(VALUE(LEFT($A411,3))=312,LEFT($G411,10)="Unincepted"),VLOOKUP(" ULO",_312_Table3,MATCH(LEFT($B411,1),_312_Table3_ColumnLookup,0),FALSE),
  IF(AND(VALUE(LEFT($A411,3))=312,LEFT($G411,5)="Total",$B411="G "),VLOOKUP('312'!$F$80,_312_Table3,MATCH('312'!$N$16,_312_Table3_ColumnLookup,0),FALSE),
  IF(AND(VALUE(LEFT($A411,3))=312,LEFT($G411,5)="Total",$B411="O "),VLOOKUP('312'!$F$80,_312_Table3,MATCH('312'!$V$16,_312_Table3_ColumnLookup,0),FALSE),
  IF(AND(VALUE(LEFT($A411,3))=312,LEFT($G411,5)="Total",$B411="Q "),VLOOKUP('312'!$F$80,_312_Table3,MATCH('312'!$X$16,_312_Table3_ColumnLookup,0),FALSE),
  IF(AND(VALUE(LEFT($A411,3))=312,LEFT($G411,5)="Total"),VLOOKUP('312'!$F$80,_312_Table3,MATCH(LEFT($B411,1),_312_Table3_ColumnLookup,0),FALSE),
  IF(AND(VALUE(LEFT($A411,3))=312,LEN($I411)=4,$B411="G"),VLOOKUP($I411,_312_Table3,MATCH('312'!$N$16,_312_Table3_ColumnLookup,0),FALSE),
  IF(AND(VALUE(LEFT($A411,3))=312,LEN($I411)=4,$B411="O"),VLOOKUP($I411,_312_Table3,MATCH('312'!$V$16,_312_Table3_ColumnLookup,0),FALSE),
  IF(AND(VALUE(LEFT($A411,3))=312,LEN($I411)=4,$B411="Q"),VLOOKUP($I411,_312_Table3,MATCH('312'!$X$16,_312_Table3_ColumnLookup,0),FALSE),
  IF(AND(VALUE(LEFT($A411,3))=312,LEN($I411)=4),VLOOKUP($I411,_312_Table3,MATCH(LEFT($B411,1),_312_Table3_ColumnLookup,0),FALSE)
+N("312"),
  IF(VALUE(LEFT($A411,3))=313,VLOOKUP(VALUE(MID($B411,2,1)),_313_Table3,MATCH(MID($B411,1,1),_313_Table3_ColumnLookup,0),FALSE)
+N("313"),
  IF(AND(VALUE(LEFT($A411,3))=314,LEN($B411)=3),VLOOKUP(VALUE(MID($B411,2,2)),_314_Table3,MATCH(MID($B411,1,1),_314_Table3_ColumnLookup,0),FALSE),
  IF(VALUE(LEFT($A411,3))=314,VLOOKUP(VALUE(MID($B411,2,1)),_314_Table3,MATCH(MID($B411,1,1),_314_Table3_ColumnLookup,0),FALSE)
+N("314"),
""))))))))))))))))))))))))</f>
        <v>#NAME?</v>
      </c>
      <c r="G411" t="s">
        <v>1163</v>
      </c>
      <c r="H411" s="321">
        <f>IFERROR(
IF(ISERROR($D411)=FALSE,$D411,IF(ISERROR($E411)=FALSE,$E411,IF(ISERROR($F411)=FALSE,$F411
+N("012 checkboxes"),
IF(
IF(OR(LEFT($A411,9)="Syndicate",LEFT($A411,12)="NewSyndicate"),VLOOKUP($A411,'012'!$J:$ZW,MATCH("Link to button",'012'!$J$1:$ZW$1,0),0)
+N("309 checkbox"),
IF($C411="309 LCR Summary0",VLOOKUP("Notes990",'309'!$P:$ZZ,MATCH("Link to button",'309'!$P$1:$ZZ$1,0),0)
+N("313 checkboxes"),
IF($C411="313 Financial Information0LcmVsScr",IF($C411="309 LCR Summary0",VLOOKUP("LcmVsScr",'309'!$N:$ZZ,MATCH("Link to button",'309'!$N$1:$ZZ$1,0),0),
IF($C411="313 Financial Information0LcrDocAttached",IF($C411="309 LCR Summary0",VLOOKUP("LcrDocAttached",'309'!$N:$ZZ,MATCH("Link to button",'309'!$N$1:$ZZ$1,0),
0)))))))=1,TRUE,FALSE)
))),"")</f>
        <v>0</v>
      </c>
      <c r="I411">
        <v>2001</v>
      </c>
    </row>
    <row r="412" spans="1:9" customFormat="1">
      <c r="A412" s="237" t="str">
        <f>VLOOKUP($G412,CSVLookups!$B:$R,MATCH(A$1,CSVLookups!$B$1:$R$1,0),FALSE)</f>
        <v>312 Projected Solvency II Technical Provisions at Time Zero</v>
      </c>
      <c r="B412" s="237" t="str">
        <f>VLOOKUP($G412,CSVLookups!$B:$R,MATCH(B$1,CSVLookups!$B$1:$R$1,0),FALSE)</f>
        <v>A</v>
      </c>
      <c r="C412" s="238" t="str">
        <f t="shared" si="7"/>
        <v>312 Projected Solvency II Technical Provisions at Time ZeroA2002</v>
      </c>
      <c r="D412" s="238">
        <f>IF(AND(VALUE(LEFT($A412,3))=309,LEN($B412)=3),VLOOKUP(VALUE(MID($B412,2,2)),_309_Table1,MATCH(MID($B412,1,1),_309_Table1_ColumnLookup,0),FALSE),
  IF($C412="309 LCR SummaryA",OneYearSCR,IF($C412="309 LCR SummaryB",UltimateSCR,IF(VALUE(LEFT($A412,3))=309,VLOOKUP(VALUE(MID($B412,2,1)),_309_Table1,MATCH(MID($B412,1,1),_309_Table1_ColumnLookup,0),FALSE)
+N("309"),
  IF(VALUE(LEFT($A412,3))=310,VLOOKUP(VALUE(MID($B412,2,1)),_310_Table1,MATCH(MID($B412,1,1),_310_Table1_ColumnLookup,0),FALSE)
+N("310"),
  IF(AND(VALUE(LEFT($A412,3))=311,LEN($I412)=4),VLOOKUP($I412,_311_Table1,MATCH($B412,_311_Table1_ColumnLookup,0),FALSE),
  IF(AND(VALUE(LEFT($A412,3))=311,OR($B412="I2",$B412="J2",$B412="K2",$B412="L2")),VLOOKUP('311'!$G$58,_311_Table1,MATCH(MID($B412,1,1),_311_Table1_ColumnLookup,0),FALSE),
  IF(AND(VALUE(LEFT($A412,3))=311,RIGHT($B412,5)="Total"),VLOOKUP('311'!$G$59,_311_Table1,MATCH(MID($B412,1,1),_311_Table1_ColumnLookup,0),FALSE),
  IF(VALUE(LEFT($A412,3))=311,VLOOKUP(VALUE(MID($B412,2,1)),_311_Table1,MATCH(MID($B412,1,1),_311_Table1_ColumnLookup,0),FALSE)
+N("311"),
  IF(AND(VALUE(LEFT($A412,3))=312,LEFT($G412,10)="Unincepted",$B412="G "),VLOOKUP(" ULO",_312_Table1,MATCH('312'!$N$16,_312_Table1_ColumnLookup,0),FALSE),
  IF(AND(VALUE(LEFT($A412,3))=312,LEFT($G412,10)="Unincepted",$B412="O "),VLOOKUP(" ULO",_312_Table1,MATCH('312'!$V$16,_312_Table1_ColumnLookup,0),FALSE),
  IF(AND(VALUE(LEFT($A412,3))=312,LEFT($G412,10)="Unincepted",$B412="Q "),VLOOKUP(" ULO",_312_Table1,MATCH('312'!$X$16,_312_Table1_ColumnLookup,0),FALSE),
  IF(AND(VALUE(LEFT($A412,3))=312,LEFT($G412,10)="Unincepted"),VLOOKUP(" ULO",_312_Table1,MATCH(LEFT($B412,1),_312_Table1_ColumnLookup,0),FALSE),
  IF(AND(VALUE(LEFT($A412,3))=312,LEFT($G412,5)="Total",$B412="G "),VLOOKUP('312'!$F$80,_312_Table1,MATCH('312'!$N$16,_312_Table1_ColumnLookup,0),FALSE),
  IF(AND(VALUE(LEFT($A412,3))=312,LEFT($G412,5)="Total",$B412="O "),VLOOKUP('312'!$F$80,_312_Table1,MATCH('312'!$V$16,_312_Table1_ColumnLookup,0),FALSE),
  IF(AND(VALUE(LEFT($A412,3))=312,LEFT($G412,5)="Total",$B412="Q "),VLOOKUP('312'!$F$80,_312_Table1,MATCH('312'!$X$16,_312_Table1_ColumnLookup,0),FALSE),
  IF(AND(VALUE(LEFT($A412,3))=312,LEFT($G412,5)="Total"),VLOOKUP('312'!$F$80,_312_Table1,MATCH(LEFT($B412,1),_312_Table1_ColumnLookup,0),FALSE),
  IF(AND(VALUE(LEFT($A412,3))=312,LEN($I412)=4,$B412="G"),VLOOKUP($I412,_312_Table1,MATCH('312'!$N$16,_312_Table1_ColumnLookup,0),FALSE),
  IF(AND(VALUE(LEFT($A412,3))=312,LEN($I412)=4,$B412="O"),VLOOKUP($I412,_312_Table1,MATCH('312'!$V$16,_312_Table1_ColumnLookup,0),FALSE),
  IF(AND(VALUE(LEFT($A412,3))=312,LEN($I412)=4,$B412="Q"),VLOOKUP($I412,_312_Table1,MATCH('312'!$X$16,_312_Table1_ColumnLookup,0),FALSE),
  IF(AND(VALUE(LEFT($A412,3))=312,LEN($I412)=4),VLOOKUP($I412,_312_Table1,MATCH(LEFT($B412,1),_312_Table1_ColumnLookup,0),FALSE)
+N("312"),
  IF(VALUE(LEFT($A412,3))=313,VLOOKUP(VALUE(MID($B412,2,1)),_313_Table1,MATCH(MID($B412,1,1),_313_Table1_ColumnLookup,0),FALSE)
+N("313"),
  IF(AND(VALUE(LEFT($A412,3))=314,LEN($B412)=3),VLOOKUP(VALUE(MID($B412,2,2)),_314_Table1,MATCH(MID($B412,1,1),_314_Table1_ColumnLookup,0),FALSE),
  IF(VALUE(LEFT($A412,3))=314,VLOOKUP(VALUE(MID($B412,2,1)),_314_Table1,MATCH(MID($B412,1,1),_314_Table1_ColumnLookup,0),FALSE)
+N("314"),
""))))))))))))))))))))))))</f>
        <v>0</v>
      </c>
      <c r="E412" s="238" t="e">
        <f>IF(AND(VALUE(LEFT($A412,3))=309,LEN($B412)=3),VLOOKUP(VALUE(MID($B412,2,2)),_309_Table2,MATCH(MID($B412,1,1),_309_Table2_ColumnLookup,0),FALSE),
  IF($C412="309 LCR SummaryA",OneYearSCR,IF($C412="309 LCR SummaryB",UltimateSCR,IF(VALUE(LEFT($A412,3))=309,VLOOKUP(VALUE(MID($B412,2,1)),_309_Table2,MATCH(MID($B412,1,1),_309_Table2_ColumnLookup,0),FALSE)
+N("309"),
  IF(VALUE(LEFT($A412,3))=310,VLOOKUP(VALUE(MID($B412,2,1)),_310_Table2,MATCH(MID($B412,1,1),_310_Table2_ColumnLookup,0),FALSE)
+N("310"),
  IF(AND(VALUE(LEFT($A412,3))=311,LEN($I412)=4),VLOOKUP($I412,_311_Table2,MATCH($B412,_311_Table2_ColumnLookup,0),FALSE),
  IF(AND(VALUE(LEFT($A412,3))=311,OR($B412="I2",$B412="J2",$B412="K2",$B412="L2")),VLOOKUP('311'!$G$58,_311_Table2,MATCH(MID($B412,1,1),_311_Table2_ColumnLookup,0),FALSE),
  IF(AND(VALUE(LEFT($A412,3))=311,RIGHT($B412,5)="Total"),VLOOKUP('311'!$G$59,_311_Table2,MATCH(MID($B412,1,1),_311_Table2_ColumnLookup,0),FALSE),
  IF(VALUE(LEFT($A412,3))=311,VLOOKUP(VALUE(MID($B412,2,1)),_311_Table2,MATCH(MID($B412,1,1),_311_Table2_ColumnLookup,0),FALSE)
+N("311"),
  IF(AND(VALUE(LEFT($A412,3))=312,LEFT($G412,10)="Unincepted",$B412="G "),VLOOKUP(" ULO",_312_Table2,MATCH('312'!$N$16,_312_Table2_ColumnLookup,0),FALSE),
  IF(AND(VALUE(LEFT($A412,3))=312,LEFT($G412,10)="Unincepted",$B412="O "),VLOOKUP(" ULO",_312_Table2,MATCH('312'!$V$16,_312_Table2_ColumnLookup,0),FALSE),
  IF(AND(VALUE(LEFT($A412,3))=312,LEFT($G412,10)="Unincepted",$B412="Q "),VLOOKUP(" ULO",_312_Table2,MATCH('312'!$X$16,_312_Table2_ColumnLookup,0),FALSE),
  IF(AND(VALUE(LEFT($A412,3))=312,LEFT($G412,10)="Unincepted"),VLOOKUP(" ULO",_312_Table2,MATCH(LEFT($B412,1),_312_Table2_ColumnLookup,0),FALSE),
  IF(AND(VALUE(LEFT($A412,3))=312,LEFT($G412,5)="Total",$B412="G "),VLOOKUP('312'!$F$80,_312_Table2,MATCH('312'!$N$16,_312_Table2_ColumnLookup,0),FALSE),
  IF(AND(VALUE(LEFT($A412,3))=312,LEFT($G412,5)="Total",$B412="O "),VLOOKUP('312'!$F$80,_312_Table2,MATCH('312'!$V$16,_312_Table2_ColumnLookup,0),FALSE),
  IF(AND(VALUE(LEFT($A412,3))=312,LEFT($G412,5)="Total",$B412="Q "),VLOOKUP('312'!$F$80,_312_Table2,MATCH('312'!$X$16,_312_Table2_ColumnLookup,0),FALSE),
  IF(AND(VALUE(LEFT($A412,3))=312,LEFT($G412,5)="Total"),VLOOKUP('312'!$F$80,_312_Table2,MATCH(LEFT($B412,1),_312_Table2_ColumnLookup,0),FALSE),
  IF(AND(VALUE(LEFT($A412,3))=312,LEN($I412)=4,$B412="G"),VLOOKUP($I412,_312_Table2,MATCH('312'!$N$16,_312_Table2_ColumnLookup,0),FALSE),
  IF(AND(VALUE(LEFT($A412,3))=312,LEN($I412)=4,$B412="O"),VLOOKUP($I412,_312_Table2,MATCH('312'!$V$16,_312_Table2_ColumnLookup,0),FALSE),
  IF(AND(VALUE(LEFT($A412,3))=312,LEN($I412)=4,$B412="Q"),VLOOKUP($I412,_312_Table2,MATCH('312'!$X$16,_312_Table2_ColumnLookup,0),FALSE),
  IF(AND(VALUE(LEFT($A412,3))=312,LEN($I412)=4),VLOOKUP($I412,_312_Table2,MATCH(LEFT($B412,1),_312_Table2_ColumnLookup,0),FALSE)
+N("312"),
  IF(VALUE(LEFT($A412,3))=313,VLOOKUP(VALUE(MID($B412,2,1)),_313_Table2,MATCH(MID($B412,1,1),_313_Table2_ColumnLookup,0),FALSE)
+N("313"),
  IF(AND(VALUE(LEFT($A412,3))=314,LEN($B412)=3),VLOOKUP(VALUE(MID($B412,2,2)),_314_Table2,MATCH(MID($B412,1,1),_314_Table2_ColumnLookup,0),FALSE),
  IF(VALUE(LEFT($A412,3))=314,VLOOKUP(VALUE(MID($B412,2,1)),_314_Table2,MATCH(MID($B412,1,1),_314_Table2_ColumnLookup,0),FALSE)
+N("314"),
""))))))))))))))))))))))))</f>
        <v>#NAME?</v>
      </c>
      <c r="F412" s="238" t="e">
        <f>IF(AND(VALUE(LEFT($A412,3))=309,LEN($B412)=3),VLOOKUP(VALUE(MID($B412,2,2)),_309_Table3,MATCH(MID($B412,1,1),_309_Table3_ColumnLookup,0),FALSE),
  IF($C412="309 LCR SummaryA",OneYearSCR,IF($C412="309 LCR SummaryB",UltimateSCR,IF(VALUE(LEFT($A412,3))=309,VLOOKUP(VALUE(MID($B412,2,1)),_309_Table3,MATCH(MID($B412,1,1),_309_Table3_ColumnLookup,0),FALSE)
+N("309"),
  IF(VALUE(LEFT($A412,3))=310,VLOOKUP(VALUE(MID($B412,2,1)),_310_Table3,MATCH(MID($B412,1,1),_310_Table3_ColumnLookup,0),FALSE)
+N("310"),
  IF(AND(VALUE(LEFT($A412,3))=311,LEN($I412)=4),VLOOKUP($I412,_311_Table3,MATCH($B412,_311_Table3_ColumnLookup,0),FALSE),
  IF(AND(VALUE(LEFT($A412,3))=311,OR($B412="I2",$B412="J2",$B412="K2",$B412="L2")),VLOOKUP('311'!$G$58,_311_Table3,MATCH(MID($B412,1,1),_311_Table3_ColumnLookup,0),FALSE),
  IF(AND(VALUE(LEFT($A412,3))=311,RIGHT($B412,5)="Total"),VLOOKUP('311'!$G$59,_311_Table3,MATCH(MID($B412,1,1),_311_Table3_ColumnLookup,0),FALSE),
  IF(VALUE(LEFT($A412,3))=311,VLOOKUP(VALUE(MID($B412,2,1)),_311_Table3,MATCH(MID($B412,1,1),_311_Table3_ColumnLookup,0),FALSE)
+N("311"),
  IF(AND(VALUE(LEFT($A412,3))=312,LEFT($G412,10)="Unincepted",$B412="G "),VLOOKUP(" ULO",_312_Table3,MATCH('312'!$N$16,_312_Table3_ColumnLookup,0),FALSE),
  IF(AND(VALUE(LEFT($A412,3))=312,LEFT($G412,10)="Unincepted",$B412="O "),VLOOKUP(" ULO",_312_Table3,MATCH('312'!$V$16,_312_Table3_ColumnLookup,0),FALSE),
  IF(AND(VALUE(LEFT($A412,3))=312,LEFT($G412,10)="Unincepted",$B412="Q "),VLOOKUP(" ULO",_312_Table3,MATCH('312'!$X$16,_312_Table3_ColumnLookup,0),FALSE),
  IF(AND(VALUE(LEFT($A412,3))=312,LEFT($G412,10)="Unincepted"),VLOOKUP(" ULO",_312_Table3,MATCH(LEFT($B412,1),_312_Table3_ColumnLookup,0),FALSE),
  IF(AND(VALUE(LEFT($A412,3))=312,LEFT($G412,5)="Total",$B412="G "),VLOOKUP('312'!$F$80,_312_Table3,MATCH('312'!$N$16,_312_Table3_ColumnLookup,0),FALSE),
  IF(AND(VALUE(LEFT($A412,3))=312,LEFT($G412,5)="Total",$B412="O "),VLOOKUP('312'!$F$80,_312_Table3,MATCH('312'!$V$16,_312_Table3_ColumnLookup,0),FALSE),
  IF(AND(VALUE(LEFT($A412,3))=312,LEFT($G412,5)="Total",$B412="Q "),VLOOKUP('312'!$F$80,_312_Table3,MATCH('312'!$X$16,_312_Table3_ColumnLookup,0),FALSE),
  IF(AND(VALUE(LEFT($A412,3))=312,LEFT($G412,5)="Total"),VLOOKUP('312'!$F$80,_312_Table3,MATCH(LEFT($B412,1),_312_Table3_ColumnLookup,0),FALSE),
  IF(AND(VALUE(LEFT($A412,3))=312,LEN($I412)=4,$B412="G"),VLOOKUP($I412,_312_Table3,MATCH('312'!$N$16,_312_Table3_ColumnLookup,0),FALSE),
  IF(AND(VALUE(LEFT($A412,3))=312,LEN($I412)=4,$B412="O"),VLOOKUP($I412,_312_Table3,MATCH('312'!$V$16,_312_Table3_ColumnLookup,0),FALSE),
  IF(AND(VALUE(LEFT($A412,3))=312,LEN($I412)=4,$B412="Q"),VLOOKUP($I412,_312_Table3,MATCH('312'!$X$16,_312_Table3_ColumnLookup,0),FALSE),
  IF(AND(VALUE(LEFT($A412,3))=312,LEN($I412)=4),VLOOKUP($I412,_312_Table3,MATCH(LEFT($B412,1),_312_Table3_ColumnLookup,0),FALSE)
+N("312"),
  IF(VALUE(LEFT($A412,3))=313,VLOOKUP(VALUE(MID($B412,2,1)),_313_Table3,MATCH(MID($B412,1,1),_313_Table3_ColumnLookup,0),FALSE)
+N("313"),
  IF(AND(VALUE(LEFT($A412,3))=314,LEN($B412)=3),VLOOKUP(VALUE(MID($B412,2,2)),_314_Table3,MATCH(MID($B412,1,1),_314_Table3_ColumnLookup,0),FALSE),
  IF(VALUE(LEFT($A412,3))=314,VLOOKUP(VALUE(MID($B412,2,1)),_314_Table3,MATCH(MID($B412,1,1),_314_Table3_ColumnLookup,0),FALSE)
+N("314"),
""))))))))))))))))))))))))</f>
        <v>#NAME?</v>
      </c>
      <c r="G412" t="s">
        <v>1140</v>
      </c>
      <c r="H412" s="321">
        <f>IFERROR(
IF(ISERROR($D412)=FALSE,$D412,IF(ISERROR($E412)=FALSE,$E412,IF(ISERROR($F412)=FALSE,$F412
+N("012 checkboxes"),
IF(
IF(OR(LEFT($A412,9)="Syndicate",LEFT($A412,12)="NewSyndicate"),VLOOKUP($A412,'012'!$J:$ZW,MATCH("Link to button",'012'!$J$1:$ZW$1,0),0)
+N("309 checkbox"),
IF($C412="309 LCR Summary0",VLOOKUP("Notes990",'309'!$P:$ZZ,MATCH("Link to button",'309'!$P$1:$ZZ$1,0),0)
+N("313 checkboxes"),
IF($C412="313 Financial Information0LcmVsScr",IF($C412="309 LCR Summary0",VLOOKUP("LcmVsScr",'309'!$N:$ZZ,MATCH("Link to button",'309'!$N$1:$ZZ$1,0),0),
IF($C412="313 Financial Information0LcrDocAttached",IF($C412="309 LCR Summary0",VLOOKUP("LcrDocAttached",'309'!$N:$ZZ,MATCH("Link to button",'309'!$N$1:$ZZ$1,0),
0)))))))=1,TRUE,FALSE)
))),"")</f>
        <v>0</v>
      </c>
      <c r="I412">
        <v>2002</v>
      </c>
    </row>
    <row r="413" spans="1:9" customFormat="1">
      <c r="A413" s="237" t="str">
        <f>VLOOKUP($G413,CSVLookups!$B:$R,MATCH(A$1,CSVLookups!$B$1:$R$1,0),FALSE)</f>
        <v>312 Projected Solvency II Technical Provisions at Time Zero</v>
      </c>
      <c r="B413" s="237" t="str">
        <f>VLOOKUP($G413,CSVLookups!$B:$R,MATCH(B$1,CSVLookups!$B$1:$R$1,0),FALSE)</f>
        <v>B</v>
      </c>
      <c r="C413" s="238" t="str">
        <f t="shared" si="7"/>
        <v>312 Projected Solvency II Technical Provisions at Time ZeroB2002</v>
      </c>
      <c r="D413" s="238">
        <f>IF(AND(VALUE(LEFT($A413,3))=309,LEN($B413)=3),VLOOKUP(VALUE(MID($B413,2,2)),_309_Table1,MATCH(MID($B413,1,1),_309_Table1_ColumnLookup,0),FALSE),
  IF($C413="309 LCR SummaryA",OneYearSCR,IF($C413="309 LCR SummaryB",UltimateSCR,IF(VALUE(LEFT($A413,3))=309,VLOOKUP(VALUE(MID($B413,2,1)),_309_Table1,MATCH(MID($B413,1,1),_309_Table1_ColumnLookup,0),FALSE)
+N("309"),
  IF(VALUE(LEFT($A413,3))=310,VLOOKUP(VALUE(MID($B413,2,1)),_310_Table1,MATCH(MID($B413,1,1),_310_Table1_ColumnLookup,0),FALSE)
+N("310"),
  IF(AND(VALUE(LEFT($A413,3))=311,LEN($I413)=4),VLOOKUP($I413,_311_Table1,MATCH($B413,_311_Table1_ColumnLookup,0),FALSE),
  IF(AND(VALUE(LEFT($A413,3))=311,OR($B413="I2",$B413="J2",$B413="K2",$B413="L2")),VLOOKUP('311'!$G$58,_311_Table1,MATCH(MID($B413,1,1),_311_Table1_ColumnLookup,0),FALSE),
  IF(AND(VALUE(LEFT($A413,3))=311,RIGHT($B413,5)="Total"),VLOOKUP('311'!$G$59,_311_Table1,MATCH(MID($B413,1,1),_311_Table1_ColumnLookup,0),FALSE),
  IF(VALUE(LEFT($A413,3))=311,VLOOKUP(VALUE(MID($B413,2,1)),_311_Table1,MATCH(MID($B413,1,1),_311_Table1_ColumnLookup,0),FALSE)
+N("311"),
  IF(AND(VALUE(LEFT($A413,3))=312,LEFT($G413,10)="Unincepted",$B413="G "),VLOOKUP(" ULO",_312_Table1,MATCH('312'!$N$16,_312_Table1_ColumnLookup,0),FALSE),
  IF(AND(VALUE(LEFT($A413,3))=312,LEFT($G413,10)="Unincepted",$B413="O "),VLOOKUP(" ULO",_312_Table1,MATCH('312'!$V$16,_312_Table1_ColumnLookup,0),FALSE),
  IF(AND(VALUE(LEFT($A413,3))=312,LEFT($G413,10)="Unincepted",$B413="Q "),VLOOKUP(" ULO",_312_Table1,MATCH('312'!$X$16,_312_Table1_ColumnLookup,0),FALSE),
  IF(AND(VALUE(LEFT($A413,3))=312,LEFT($G413,10)="Unincepted"),VLOOKUP(" ULO",_312_Table1,MATCH(LEFT($B413,1),_312_Table1_ColumnLookup,0),FALSE),
  IF(AND(VALUE(LEFT($A413,3))=312,LEFT($G413,5)="Total",$B413="G "),VLOOKUP('312'!$F$80,_312_Table1,MATCH('312'!$N$16,_312_Table1_ColumnLookup,0),FALSE),
  IF(AND(VALUE(LEFT($A413,3))=312,LEFT($G413,5)="Total",$B413="O "),VLOOKUP('312'!$F$80,_312_Table1,MATCH('312'!$V$16,_312_Table1_ColumnLookup,0),FALSE),
  IF(AND(VALUE(LEFT($A413,3))=312,LEFT($G413,5)="Total",$B413="Q "),VLOOKUP('312'!$F$80,_312_Table1,MATCH('312'!$X$16,_312_Table1_ColumnLookup,0),FALSE),
  IF(AND(VALUE(LEFT($A413,3))=312,LEFT($G413,5)="Total"),VLOOKUP('312'!$F$80,_312_Table1,MATCH(LEFT($B413,1),_312_Table1_ColumnLookup,0),FALSE),
  IF(AND(VALUE(LEFT($A413,3))=312,LEN($I413)=4,$B413="G"),VLOOKUP($I413,_312_Table1,MATCH('312'!$N$16,_312_Table1_ColumnLookup,0),FALSE),
  IF(AND(VALUE(LEFT($A413,3))=312,LEN($I413)=4,$B413="O"),VLOOKUP($I413,_312_Table1,MATCH('312'!$V$16,_312_Table1_ColumnLookup,0),FALSE),
  IF(AND(VALUE(LEFT($A413,3))=312,LEN($I413)=4,$B413="Q"),VLOOKUP($I413,_312_Table1,MATCH('312'!$X$16,_312_Table1_ColumnLookup,0),FALSE),
  IF(AND(VALUE(LEFT($A413,3))=312,LEN($I413)=4),VLOOKUP($I413,_312_Table1,MATCH(LEFT($B413,1),_312_Table1_ColumnLookup,0),FALSE)
+N("312"),
  IF(VALUE(LEFT($A413,3))=313,VLOOKUP(VALUE(MID($B413,2,1)),_313_Table1,MATCH(MID($B413,1,1),_313_Table1_ColumnLookup,0),FALSE)
+N("313"),
  IF(AND(VALUE(LEFT($A413,3))=314,LEN($B413)=3),VLOOKUP(VALUE(MID($B413,2,2)),_314_Table1,MATCH(MID($B413,1,1),_314_Table1_ColumnLookup,0),FALSE),
  IF(VALUE(LEFT($A413,3))=314,VLOOKUP(VALUE(MID($B413,2,1)),_314_Table1,MATCH(MID($B413,1,1),_314_Table1_ColumnLookup,0),FALSE)
+N("314"),
""))))))))))))))))))))))))</f>
        <v>0</v>
      </c>
      <c r="E413" s="238" t="e">
        <f>IF(AND(VALUE(LEFT($A413,3))=309,LEN($B413)=3),VLOOKUP(VALUE(MID($B413,2,2)),_309_Table2,MATCH(MID($B413,1,1),_309_Table2_ColumnLookup,0),FALSE),
  IF($C413="309 LCR SummaryA",OneYearSCR,IF($C413="309 LCR SummaryB",UltimateSCR,IF(VALUE(LEFT($A413,3))=309,VLOOKUP(VALUE(MID($B413,2,1)),_309_Table2,MATCH(MID($B413,1,1),_309_Table2_ColumnLookup,0),FALSE)
+N("309"),
  IF(VALUE(LEFT($A413,3))=310,VLOOKUP(VALUE(MID($B413,2,1)),_310_Table2,MATCH(MID($B413,1,1),_310_Table2_ColumnLookup,0),FALSE)
+N("310"),
  IF(AND(VALUE(LEFT($A413,3))=311,LEN($I413)=4),VLOOKUP($I413,_311_Table2,MATCH($B413,_311_Table2_ColumnLookup,0),FALSE),
  IF(AND(VALUE(LEFT($A413,3))=311,OR($B413="I2",$B413="J2",$B413="K2",$B413="L2")),VLOOKUP('311'!$G$58,_311_Table2,MATCH(MID($B413,1,1),_311_Table2_ColumnLookup,0),FALSE),
  IF(AND(VALUE(LEFT($A413,3))=311,RIGHT($B413,5)="Total"),VLOOKUP('311'!$G$59,_311_Table2,MATCH(MID($B413,1,1),_311_Table2_ColumnLookup,0),FALSE),
  IF(VALUE(LEFT($A413,3))=311,VLOOKUP(VALUE(MID($B413,2,1)),_311_Table2,MATCH(MID($B413,1,1),_311_Table2_ColumnLookup,0),FALSE)
+N("311"),
  IF(AND(VALUE(LEFT($A413,3))=312,LEFT($G413,10)="Unincepted",$B413="G "),VLOOKUP(" ULO",_312_Table2,MATCH('312'!$N$16,_312_Table2_ColumnLookup,0),FALSE),
  IF(AND(VALUE(LEFT($A413,3))=312,LEFT($G413,10)="Unincepted",$B413="O "),VLOOKUP(" ULO",_312_Table2,MATCH('312'!$V$16,_312_Table2_ColumnLookup,0),FALSE),
  IF(AND(VALUE(LEFT($A413,3))=312,LEFT($G413,10)="Unincepted",$B413="Q "),VLOOKUP(" ULO",_312_Table2,MATCH('312'!$X$16,_312_Table2_ColumnLookup,0),FALSE),
  IF(AND(VALUE(LEFT($A413,3))=312,LEFT($G413,10)="Unincepted"),VLOOKUP(" ULO",_312_Table2,MATCH(LEFT($B413,1),_312_Table2_ColumnLookup,0),FALSE),
  IF(AND(VALUE(LEFT($A413,3))=312,LEFT($G413,5)="Total",$B413="G "),VLOOKUP('312'!$F$80,_312_Table2,MATCH('312'!$N$16,_312_Table2_ColumnLookup,0),FALSE),
  IF(AND(VALUE(LEFT($A413,3))=312,LEFT($G413,5)="Total",$B413="O "),VLOOKUP('312'!$F$80,_312_Table2,MATCH('312'!$V$16,_312_Table2_ColumnLookup,0),FALSE),
  IF(AND(VALUE(LEFT($A413,3))=312,LEFT($G413,5)="Total",$B413="Q "),VLOOKUP('312'!$F$80,_312_Table2,MATCH('312'!$X$16,_312_Table2_ColumnLookup,0),FALSE),
  IF(AND(VALUE(LEFT($A413,3))=312,LEFT($G413,5)="Total"),VLOOKUP('312'!$F$80,_312_Table2,MATCH(LEFT($B413,1),_312_Table2_ColumnLookup,0),FALSE),
  IF(AND(VALUE(LEFT($A413,3))=312,LEN($I413)=4,$B413="G"),VLOOKUP($I413,_312_Table2,MATCH('312'!$N$16,_312_Table2_ColumnLookup,0),FALSE),
  IF(AND(VALUE(LEFT($A413,3))=312,LEN($I413)=4,$B413="O"),VLOOKUP($I413,_312_Table2,MATCH('312'!$V$16,_312_Table2_ColumnLookup,0),FALSE),
  IF(AND(VALUE(LEFT($A413,3))=312,LEN($I413)=4,$B413="Q"),VLOOKUP($I413,_312_Table2,MATCH('312'!$X$16,_312_Table2_ColumnLookup,0),FALSE),
  IF(AND(VALUE(LEFT($A413,3))=312,LEN($I413)=4),VLOOKUP($I413,_312_Table2,MATCH(LEFT($B413,1),_312_Table2_ColumnLookup,0),FALSE)
+N("312"),
  IF(VALUE(LEFT($A413,3))=313,VLOOKUP(VALUE(MID($B413,2,1)),_313_Table2,MATCH(MID($B413,1,1),_313_Table2_ColumnLookup,0),FALSE)
+N("313"),
  IF(AND(VALUE(LEFT($A413,3))=314,LEN($B413)=3),VLOOKUP(VALUE(MID($B413,2,2)),_314_Table2,MATCH(MID($B413,1,1),_314_Table2_ColumnLookup,0),FALSE),
  IF(VALUE(LEFT($A413,3))=314,VLOOKUP(VALUE(MID($B413,2,1)),_314_Table2,MATCH(MID($B413,1,1),_314_Table2_ColumnLookup,0),FALSE)
+N("314"),
""))))))))))))))))))))))))</f>
        <v>#NAME?</v>
      </c>
      <c r="F413" s="238" t="e">
        <f>IF(AND(VALUE(LEFT($A413,3))=309,LEN($B413)=3),VLOOKUP(VALUE(MID($B413,2,2)),_309_Table3,MATCH(MID($B413,1,1),_309_Table3_ColumnLookup,0),FALSE),
  IF($C413="309 LCR SummaryA",OneYearSCR,IF($C413="309 LCR SummaryB",UltimateSCR,IF(VALUE(LEFT($A413,3))=309,VLOOKUP(VALUE(MID($B413,2,1)),_309_Table3,MATCH(MID($B413,1,1),_309_Table3_ColumnLookup,0),FALSE)
+N("309"),
  IF(VALUE(LEFT($A413,3))=310,VLOOKUP(VALUE(MID($B413,2,1)),_310_Table3,MATCH(MID($B413,1,1),_310_Table3_ColumnLookup,0),FALSE)
+N("310"),
  IF(AND(VALUE(LEFT($A413,3))=311,LEN($I413)=4),VLOOKUP($I413,_311_Table3,MATCH($B413,_311_Table3_ColumnLookup,0),FALSE),
  IF(AND(VALUE(LEFT($A413,3))=311,OR($B413="I2",$B413="J2",$B413="K2",$B413="L2")),VLOOKUP('311'!$G$58,_311_Table3,MATCH(MID($B413,1,1),_311_Table3_ColumnLookup,0),FALSE),
  IF(AND(VALUE(LEFT($A413,3))=311,RIGHT($B413,5)="Total"),VLOOKUP('311'!$G$59,_311_Table3,MATCH(MID($B413,1,1),_311_Table3_ColumnLookup,0),FALSE),
  IF(VALUE(LEFT($A413,3))=311,VLOOKUP(VALUE(MID($B413,2,1)),_311_Table3,MATCH(MID($B413,1,1),_311_Table3_ColumnLookup,0),FALSE)
+N("311"),
  IF(AND(VALUE(LEFT($A413,3))=312,LEFT($G413,10)="Unincepted",$B413="G "),VLOOKUP(" ULO",_312_Table3,MATCH('312'!$N$16,_312_Table3_ColumnLookup,0),FALSE),
  IF(AND(VALUE(LEFT($A413,3))=312,LEFT($G413,10)="Unincepted",$B413="O "),VLOOKUP(" ULO",_312_Table3,MATCH('312'!$V$16,_312_Table3_ColumnLookup,0),FALSE),
  IF(AND(VALUE(LEFT($A413,3))=312,LEFT($G413,10)="Unincepted",$B413="Q "),VLOOKUP(" ULO",_312_Table3,MATCH('312'!$X$16,_312_Table3_ColumnLookup,0),FALSE),
  IF(AND(VALUE(LEFT($A413,3))=312,LEFT($G413,10)="Unincepted"),VLOOKUP(" ULO",_312_Table3,MATCH(LEFT($B413,1),_312_Table3_ColumnLookup,0),FALSE),
  IF(AND(VALUE(LEFT($A413,3))=312,LEFT($G413,5)="Total",$B413="G "),VLOOKUP('312'!$F$80,_312_Table3,MATCH('312'!$N$16,_312_Table3_ColumnLookup,0),FALSE),
  IF(AND(VALUE(LEFT($A413,3))=312,LEFT($G413,5)="Total",$B413="O "),VLOOKUP('312'!$F$80,_312_Table3,MATCH('312'!$V$16,_312_Table3_ColumnLookup,0),FALSE),
  IF(AND(VALUE(LEFT($A413,3))=312,LEFT($G413,5)="Total",$B413="Q "),VLOOKUP('312'!$F$80,_312_Table3,MATCH('312'!$X$16,_312_Table3_ColumnLookup,0),FALSE),
  IF(AND(VALUE(LEFT($A413,3))=312,LEFT($G413,5)="Total"),VLOOKUP('312'!$F$80,_312_Table3,MATCH(LEFT($B413,1),_312_Table3_ColumnLookup,0),FALSE),
  IF(AND(VALUE(LEFT($A413,3))=312,LEN($I413)=4,$B413="G"),VLOOKUP($I413,_312_Table3,MATCH('312'!$N$16,_312_Table3_ColumnLookup,0),FALSE),
  IF(AND(VALUE(LEFT($A413,3))=312,LEN($I413)=4,$B413="O"),VLOOKUP($I413,_312_Table3,MATCH('312'!$V$16,_312_Table3_ColumnLookup,0),FALSE),
  IF(AND(VALUE(LEFT($A413,3))=312,LEN($I413)=4,$B413="Q"),VLOOKUP($I413,_312_Table3,MATCH('312'!$X$16,_312_Table3_ColumnLookup,0),FALSE),
  IF(AND(VALUE(LEFT($A413,3))=312,LEN($I413)=4),VLOOKUP($I413,_312_Table3,MATCH(LEFT($B413,1),_312_Table3_ColumnLookup,0),FALSE)
+N("312"),
  IF(VALUE(LEFT($A413,3))=313,VLOOKUP(VALUE(MID($B413,2,1)),_313_Table3,MATCH(MID($B413,1,1),_313_Table3_ColumnLookup,0),FALSE)
+N("313"),
  IF(AND(VALUE(LEFT($A413,3))=314,LEN($B413)=3),VLOOKUP(VALUE(MID($B413,2,2)),_314_Table3,MATCH(MID($B413,1,1),_314_Table3_ColumnLookup,0),FALSE),
  IF(VALUE(LEFT($A413,3))=314,VLOOKUP(VALUE(MID($B413,2,1)),_314_Table3,MATCH(MID($B413,1,1),_314_Table3_ColumnLookup,0),FALSE)
+N("314"),
""))))))))))))))))))))))))</f>
        <v>#NAME?</v>
      </c>
      <c r="G413" t="s">
        <v>1141</v>
      </c>
      <c r="H413" s="321">
        <f>IFERROR(
IF(ISERROR($D413)=FALSE,$D413,IF(ISERROR($E413)=FALSE,$E413,IF(ISERROR($F413)=FALSE,$F413
+N("012 checkboxes"),
IF(
IF(OR(LEFT($A413,9)="Syndicate",LEFT($A413,12)="NewSyndicate"),VLOOKUP($A413,'012'!$J:$ZW,MATCH("Link to button",'012'!$J$1:$ZW$1,0),0)
+N("309 checkbox"),
IF($C413="309 LCR Summary0",VLOOKUP("Notes990",'309'!$P:$ZZ,MATCH("Link to button",'309'!$P$1:$ZZ$1,0),0)
+N("313 checkboxes"),
IF($C413="313 Financial Information0LcmVsScr",IF($C413="309 LCR Summary0",VLOOKUP("LcmVsScr",'309'!$N:$ZZ,MATCH("Link to button",'309'!$N$1:$ZZ$1,0),0),
IF($C413="313 Financial Information0LcrDocAttached",IF($C413="309 LCR Summary0",VLOOKUP("LcrDocAttached",'309'!$N:$ZZ,MATCH("Link to button",'309'!$N$1:$ZZ$1,0),
0)))))))=1,TRUE,FALSE)
))),"")</f>
        <v>0</v>
      </c>
      <c r="I413">
        <v>2002</v>
      </c>
    </row>
    <row r="414" spans="1:9" customFormat="1">
      <c r="A414" s="237" t="str">
        <f>VLOOKUP($G414,CSVLookups!$B:$R,MATCH(A$1,CSVLookups!$B$1:$R$1,0),FALSE)</f>
        <v>312 Projected Solvency II Technical Provisions at Time Zero</v>
      </c>
      <c r="B414" s="237" t="str">
        <f>VLOOKUP($G414,CSVLookups!$B:$R,MATCH(B$1,CSVLookups!$B$1:$R$1,0),FALSE)</f>
        <v>C</v>
      </c>
      <c r="C414" s="238" t="str">
        <f t="shared" si="7"/>
        <v>312 Projected Solvency II Technical Provisions at Time ZeroC2002</v>
      </c>
      <c r="D414" s="238">
        <f>IF(AND(VALUE(LEFT($A414,3))=309,LEN($B414)=3),VLOOKUP(VALUE(MID($B414,2,2)),_309_Table1,MATCH(MID($B414,1,1),_309_Table1_ColumnLookup,0),FALSE),
  IF($C414="309 LCR SummaryA",OneYearSCR,IF($C414="309 LCR SummaryB",UltimateSCR,IF(VALUE(LEFT($A414,3))=309,VLOOKUP(VALUE(MID($B414,2,1)),_309_Table1,MATCH(MID($B414,1,1),_309_Table1_ColumnLookup,0),FALSE)
+N("309"),
  IF(VALUE(LEFT($A414,3))=310,VLOOKUP(VALUE(MID($B414,2,1)),_310_Table1,MATCH(MID($B414,1,1),_310_Table1_ColumnLookup,0),FALSE)
+N("310"),
  IF(AND(VALUE(LEFT($A414,3))=311,LEN($I414)=4),VLOOKUP($I414,_311_Table1,MATCH($B414,_311_Table1_ColumnLookup,0),FALSE),
  IF(AND(VALUE(LEFT($A414,3))=311,OR($B414="I2",$B414="J2",$B414="K2",$B414="L2")),VLOOKUP('311'!$G$58,_311_Table1,MATCH(MID($B414,1,1),_311_Table1_ColumnLookup,0),FALSE),
  IF(AND(VALUE(LEFT($A414,3))=311,RIGHT($B414,5)="Total"),VLOOKUP('311'!$G$59,_311_Table1,MATCH(MID($B414,1,1),_311_Table1_ColumnLookup,0),FALSE),
  IF(VALUE(LEFT($A414,3))=311,VLOOKUP(VALUE(MID($B414,2,1)),_311_Table1,MATCH(MID($B414,1,1),_311_Table1_ColumnLookup,0),FALSE)
+N("311"),
  IF(AND(VALUE(LEFT($A414,3))=312,LEFT($G414,10)="Unincepted",$B414="G "),VLOOKUP(" ULO",_312_Table1,MATCH('312'!$N$16,_312_Table1_ColumnLookup,0),FALSE),
  IF(AND(VALUE(LEFT($A414,3))=312,LEFT($G414,10)="Unincepted",$B414="O "),VLOOKUP(" ULO",_312_Table1,MATCH('312'!$V$16,_312_Table1_ColumnLookup,0),FALSE),
  IF(AND(VALUE(LEFT($A414,3))=312,LEFT($G414,10)="Unincepted",$B414="Q "),VLOOKUP(" ULO",_312_Table1,MATCH('312'!$X$16,_312_Table1_ColumnLookup,0),FALSE),
  IF(AND(VALUE(LEFT($A414,3))=312,LEFT($G414,10)="Unincepted"),VLOOKUP(" ULO",_312_Table1,MATCH(LEFT($B414,1),_312_Table1_ColumnLookup,0),FALSE),
  IF(AND(VALUE(LEFT($A414,3))=312,LEFT($G414,5)="Total",$B414="G "),VLOOKUP('312'!$F$80,_312_Table1,MATCH('312'!$N$16,_312_Table1_ColumnLookup,0),FALSE),
  IF(AND(VALUE(LEFT($A414,3))=312,LEFT($G414,5)="Total",$B414="O "),VLOOKUP('312'!$F$80,_312_Table1,MATCH('312'!$V$16,_312_Table1_ColumnLookup,0),FALSE),
  IF(AND(VALUE(LEFT($A414,3))=312,LEFT($G414,5)="Total",$B414="Q "),VLOOKUP('312'!$F$80,_312_Table1,MATCH('312'!$X$16,_312_Table1_ColumnLookup,0),FALSE),
  IF(AND(VALUE(LEFT($A414,3))=312,LEFT($G414,5)="Total"),VLOOKUP('312'!$F$80,_312_Table1,MATCH(LEFT($B414,1),_312_Table1_ColumnLookup,0),FALSE),
  IF(AND(VALUE(LEFT($A414,3))=312,LEN($I414)=4,$B414="G"),VLOOKUP($I414,_312_Table1,MATCH('312'!$N$16,_312_Table1_ColumnLookup,0),FALSE),
  IF(AND(VALUE(LEFT($A414,3))=312,LEN($I414)=4,$B414="O"),VLOOKUP($I414,_312_Table1,MATCH('312'!$V$16,_312_Table1_ColumnLookup,0),FALSE),
  IF(AND(VALUE(LEFT($A414,3))=312,LEN($I414)=4,$B414="Q"),VLOOKUP($I414,_312_Table1,MATCH('312'!$X$16,_312_Table1_ColumnLookup,0),FALSE),
  IF(AND(VALUE(LEFT($A414,3))=312,LEN($I414)=4),VLOOKUP($I414,_312_Table1,MATCH(LEFT($B414,1),_312_Table1_ColumnLookup,0),FALSE)
+N("312"),
  IF(VALUE(LEFT($A414,3))=313,VLOOKUP(VALUE(MID($B414,2,1)),_313_Table1,MATCH(MID($B414,1,1),_313_Table1_ColumnLookup,0),FALSE)
+N("313"),
  IF(AND(VALUE(LEFT($A414,3))=314,LEN($B414)=3),VLOOKUP(VALUE(MID($B414,2,2)),_314_Table1,MATCH(MID($B414,1,1),_314_Table1_ColumnLookup,0),FALSE),
  IF(VALUE(LEFT($A414,3))=314,VLOOKUP(VALUE(MID($B414,2,1)),_314_Table1,MATCH(MID($B414,1,1),_314_Table1_ColumnLookup,0),FALSE)
+N("314"),
""))))))))))))))))))))))))</f>
        <v>0</v>
      </c>
      <c r="E414" s="238" t="e">
        <f>IF(AND(VALUE(LEFT($A414,3))=309,LEN($B414)=3),VLOOKUP(VALUE(MID($B414,2,2)),_309_Table2,MATCH(MID($B414,1,1),_309_Table2_ColumnLookup,0),FALSE),
  IF($C414="309 LCR SummaryA",OneYearSCR,IF($C414="309 LCR SummaryB",UltimateSCR,IF(VALUE(LEFT($A414,3))=309,VLOOKUP(VALUE(MID($B414,2,1)),_309_Table2,MATCH(MID($B414,1,1),_309_Table2_ColumnLookup,0),FALSE)
+N("309"),
  IF(VALUE(LEFT($A414,3))=310,VLOOKUP(VALUE(MID($B414,2,1)),_310_Table2,MATCH(MID($B414,1,1),_310_Table2_ColumnLookup,0),FALSE)
+N("310"),
  IF(AND(VALUE(LEFT($A414,3))=311,LEN($I414)=4),VLOOKUP($I414,_311_Table2,MATCH($B414,_311_Table2_ColumnLookup,0),FALSE),
  IF(AND(VALUE(LEFT($A414,3))=311,OR($B414="I2",$B414="J2",$B414="K2",$B414="L2")),VLOOKUP('311'!$G$58,_311_Table2,MATCH(MID($B414,1,1),_311_Table2_ColumnLookup,0),FALSE),
  IF(AND(VALUE(LEFT($A414,3))=311,RIGHT($B414,5)="Total"),VLOOKUP('311'!$G$59,_311_Table2,MATCH(MID($B414,1,1),_311_Table2_ColumnLookup,0),FALSE),
  IF(VALUE(LEFT($A414,3))=311,VLOOKUP(VALUE(MID($B414,2,1)),_311_Table2,MATCH(MID($B414,1,1),_311_Table2_ColumnLookup,0),FALSE)
+N("311"),
  IF(AND(VALUE(LEFT($A414,3))=312,LEFT($G414,10)="Unincepted",$B414="G "),VLOOKUP(" ULO",_312_Table2,MATCH('312'!$N$16,_312_Table2_ColumnLookup,0),FALSE),
  IF(AND(VALUE(LEFT($A414,3))=312,LEFT($G414,10)="Unincepted",$B414="O "),VLOOKUP(" ULO",_312_Table2,MATCH('312'!$V$16,_312_Table2_ColumnLookup,0),FALSE),
  IF(AND(VALUE(LEFT($A414,3))=312,LEFT($G414,10)="Unincepted",$B414="Q "),VLOOKUP(" ULO",_312_Table2,MATCH('312'!$X$16,_312_Table2_ColumnLookup,0),FALSE),
  IF(AND(VALUE(LEFT($A414,3))=312,LEFT($G414,10)="Unincepted"),VLOOKUP(" ULO",_312_Table2,MATCH(LEFT($B414,1),_312_Table2_ColumnLookup,0),FALSE),
  IF(AND(VALUE(LEFT($A414,3))=312,LEFT($G414,5)="Total",$B414="G "),VLOOKUP('312'!$F$80,_312_Table2,MATCH('312'!$N$16,_312_Table2_ColumnLookup,0),FALSE),
  IF(AND(VALUE(LEFT($A414,3))=312,LEFT($G414,5)="Total",$B414="O "),VLOOKUP('312'!$F$80,_312_Table2,MATCH('312'!$V$16,_312_Table2_ColumnLookup,0),FALSE),
  IF(AND(VALUE(LEFT($A414,3))=312,LEFT($G414,5)="Total",$B414="Q "),VLOOKUP('312'!$F$80,_312_Table2,MATCH('312'!$X$16,_312_Table2_ColumnLookup,0),FALSE),
  IF(AND(VALUE(LEFT($A414,3))=312,LEFT($G414,5)="Total"),VLOOKUP('312'!$F$80,_312_Table2,MATCH(LEFT($B414,1),_312_Table2_ColumnLookup,0),FALSE),
  IF(AND(VALUE(LEFT($A414,3))=312,LEN($I414)=4,$B414="G"),VLOOKUP($I414,_312_Table2,MATCH('312'!$N$16,_312_Table2_ColumnLookup,0),FALSE),
  IF(AND(VALUE(LEFT($A414,3))=312,LEN($I414)=4,$B414="O"),VLOOKUP($I414,_312_Table2,MATCH('312'!$V$16,_312_Table2_ColumnLookup,0),FALSE),
  IF(AND(VALUE(LEFT($A414,3))=312,LEN($I414)=4,$B414="Q"),VLOOKUP($I414,_312_Table2,MATCH('312'!$X$16,_312_Table2_ColumnLookup,0),FALSE),
  IF(AND(VALUE(LEFT($A414,3))=312,LEN($I414)=4),VLOOKUP($I414,_312_Table2,MATCH(LEFT($B414,1),_312_Table2_ColumnLookup,0),FALSE)
+N("312"),
  IF(VALUE(LEFT($A414,3))=313,VLOOKUP(VALUE(MID($B414,2,1)),_313_Table2,MATCH(MID($B414,1,1),_313_Table2_ColumnLookup,0),FALSE)
+N("313"),
  IF(AND(VALUE(LEFT($A414,3))=314,LEN($B414)=3),VLOOKUP(VALUE(MID($B414,2,2)),_314_Table2,MATCH(MID($B414,1,1),_314_Table2_ColumnLookup,0),FALSE),
  IF(VALUE(LEFT($A414,3))=314,VLOOKUP(VALUE(MID($B414,2,1)),_314_Table2,MATCH(MID($B414,1,1),_314_Table2_ColumnLookup,0),FALSE)
+N("314"),
""))))))))))))))))))))))))</f>
        <v>#NAME?</v>
      </c>
      <c r="F414" s="238" t="e">
        <f>IF(AND(VALUE(LEFT($A414,3))=309,LEN($B414)=3),VLOOKUP(VALUE(MID($B414,2,2)),_309_Table3,MATCH(MID($B414,1,1),_309_Table3_ColumnLookup,0),FALSE),
  IF($C414="309 LCR SummaryA",OneYearSCR,IF($C414="309 LCR SummaryB",UltimateSCR,IF(VALUE(LEFT($A414,3))=309,VLOOKUP(VALUE(MID($B414,2,1)),_309_Table3,MATCH(MID($B414,1,1),_309_Table3_ColumnLookup,0),FALSE)
+N("309"),
  IF(VALUE(LEFT($A414,3))=310,VLOOKUP(VALUE(MID($B414,2,1)),_310_Table3,MATCH(MID($B414,1,1),_310_Table3_ColumnLookup,0),FALSE)
+N("310"),
  IF(AND(VALUE(LEFT($A414,3))=311,LEN($I414)=4),VLOOKUP($I414,_311_Table3,MATCH($B414,_311_Table3_ColumnLookup,0),FALSE),
  IF(AND(VALUE(LEFT($A414,3))=311,OR($B414="I2",$B414="J2",$B414="K2",$B414="L2")),VLOOKUP('311'!$G$58,_311_Table3,MATCH(MID($B414,1,1),_311_Table3_ColumnLookup,0),FALSE),
  IF(AND(VALUE(LEFT($A414,3))=311,RIGHT($B414,5)="Total"),VLOOKUP('311'!$G$59,_311_Table3,MATCH(MID($B414,1,1),_311_Table3_ColumnLookup,0),FALSE),
  IF(VALUE(LEFT($A414,3))=311,VLOOKUP(VALUE(MID($B414,2,1)),_311_Table3,MATCH(MID($B414,1,1),_311_Table3_ColumnLookup,0),FALSE)
+N("311"),
  IF(AND(VALUE(LEFT($A414,3))=312,LEFT($G414,10)="Unincepted",$B414="G "),VLOOKUP(" ULO",_312_Table3,MATCH('312'!$N$16,_312_Table3_ColumnLookup,0),FALSE),
  IF(AND(VALUE(LEFT($A414,3))=312,LEFT($G414,10)="Unincepted",$B414="O "),VLOOKUP(" ULO",_312_Table3,MATCH('312'!$V$16,_312_Table3_ColumnLookup,0),FALSE),
  IF(AND(VALUE(LEFT($A414,3))=312,LEFT($G414,10)="Unincepted",$B414="Q "),VLOOKUP(" ULO",_312_Table3,MATCH('312'!$X$16,_312_Table3_ColumnLookup,0),FALSE),
  IF(AND(VALUE(LEFT($A414,3))=312,LEFT($G414,10)="Unincepted"),VLOOKUP(" ULO",_312_Table3,MATCH(LEFT($B414,1),_312_Table3_ColumnLookup,0),FALSE),
  IF(AND(VALUE(LEFT($A414,3))=312,LEFT($G414,5)="Total",$B414="G "),VLOOKUP('312'!$F$80,_312_Table3,MATCH('312'!$N$16,_312_Table3_ColumnLookup,0),FALSE),
  IF(AND(VALUE(LEFT($A414,3))=312,LEFT($G414,5)="Total",$B414="O "),VLOOKUP('312'!$F$80,_312_Table3,MATCH('312'!$V$16,_312_Table3_ColumnLookup,0),FALSE),
  IF(AND(VALUE(LEFT($A414,3))=312,LEFT($G414,5)="Total",$B414="Q "),VLOOKUP('312'!$F$80,_312_Table3,MATCH('312'!$X$16,_312_Table3_ColumnLookup,0),FALSE),
  IF(AND(VALUE(LEFT($A414,3))=312,LEFT($G414,5)="Total"),VLOOKUP('312'!$F$80,_312_Table3,MATCH(LEFT($B414,1),_312_Table3_ColumnLookup,0),FALSE),
  IF(AND(VALUE(LEFT($A414,3))=312,LEN($I414)=4,$B414="G"),VLOOKUP($I414,_312_Table3,MATCH('312'!$N$16,_312_Table3_ColumnLookup,0),FALSE),
  IF(AND(VALUE(LEFT($A414,3))=312,LEN($I414)=4,$B414="O"),VLOOKUP($I414,_312_Table3,MATCH('312'!$V$16,_312_Table3_ColumnLookup,0),FALSE),
  IF(AND(VALUE(LEFT($A414,3))=312,LEN($I414)=4,$B414="Q"),VLOOKUP($I414,_312_Table3,MATCH('312'!$X$16,_312_Table3_ColumnLookup,0),FALSE),
  IF(AND(VALUE(LEFT($A414,3))=312,LEN($I414)=4),VLOOKUP($I414,_312_Table3,MATCH(LEFT($B414,1),_312_Table3_ColumnLookup,0),FALSE)
+N("312"),
  IF(VALUE(LEFT($A414,3))=313,VLOOKUP(VALUE(MID($B414,2,1)),_313_Table3,MATCH(MID($B414,1,1),_313_Table3_ColumnLookup,0),FALSE)
+N("313"),
  IF(AND(VALUE(LEFT($A414,3))=314,LEN($B414)=3),VLOOKUP(VALUE(MID($B414,2,2)),_314_Table3,MATCH(MID($B414,1,1),_314_Table3_ColumnLookup,0),FALSE),
  IF(VALUE(LEFT($A414,3))=314,VLOOKUP(VALUE(MID($B414,2,1)),_314_Table3,MATCH(MID($B414,1,1),_314_Table3_ColumnLookup,0),FALSE)
+N("314"),
""))))))))))))))))))))))))</f>
        <v>#NAME?</v>
      </c>
      <c r="G414" t="s">
        <v>1142</v>
      </c>
      <c r="H414" s="321">
        <f>IFERROR(
IF(ISERROR($D414)=FALSE,$D414,IF(ISERROR($E414)=FALSE,$E414,IF(ISERROR($F414)=FALSE,$F414
+N("012 checkboxes"),
IF(
IF(OR(LEFT($A414,9)="Syndicate",LEFT($A414,12)="NewSyndicate"),VLOOKUP($A414,'012'!$J:$ZW,MATCH("Link to button",'012'!$J$1:$ZW$1,0),0)
+N("309 checkbox"),
IF($C414="309 LCR Summary0",VLOOKUP("Notes990",'309'!$P:$ZZ,MATCH("Link to button",'309'!$P$1:$ZZ$1,0),0)
+N("313 checkboxes"),
IF($C414="313 Financial Information0LcmVsScr",IF($C414="309 LCR Summary0",VLOOKUP("LcmVsScr",'309'!$N:$ZZ,MATCH("Link to button",'309'!$N$1:$ZZ$1,0),0),
IF($C414="313 Financial Information0LcrDocAttached",IF($C414="309 LCR Summary0",VLOOKUP("LcrDocAttached",'309'!$N:$ZZ,MATCH("Link to button",'309'!$N$1:$ZZ$1,0),
0)))))))=1,TRUE,FALSE)
))),"")</f>
        <v>0</v>
      </c>
      <c r="I414">
        <v>2002</v>
      </c>
    </row>
    <row r="415" spans="1:9" customFormat="1">
      <c r="A415" s="237" t="str">
        <f>VLOOKUP($G415,CSVLookups!$B:$R,MATCH(A$1,CSVLookups!$B$1:$R$1,0),FALSE)</f>
        <v>312 Projected Solvency II Technical Provisions at Time Zero</v>
      </c>
      <c r="B415" s="237" t="str">
        <f>VLOOKUP($G415,CSVLookups!$B:$R,MATCH(B$1,CSVLookups!$B$1:$R$1,0),FALSE)</f>
        <v>D</v>
      </c>
      <c r="C415" s="238" t="str">
        <f t="shared" si="7"/>
        <v>312 Projected Solvency II Technical Provisions at Time ZeroD2002</v>
      </c>
      <c r="D415" s="238">
        <f>IF(AND(VALUE(LEFT($A415,3))=309,LEN($B415)=3),VLOOKUP(VALUE(MID($B415,2,2)),_309_Table1,MATCH(MID($B415,1,1),_309_Table1_ColumnLookup,0),FALSE),
  IF($C415="309 LCR SummaryA",OneYearSCR,IF($C415="309 LCR SummaryB",UltimateSCR,IF(VALUE(LEFT($A415,3))=309,VLOOKUP(VALUE(MID($B415,2,1)),_309_Table1,MATCH(MID($B415,1,1),_309_Table1_ColumnLookup,0),FALSE)
+N("309"),
  IF(VALUE(LEFT($A415,3))=310,VLOOKUP(VALUE(MID($B415,2,1)),_310_Table1,MATCH(MID($B415,1,1),_310_Table1_ColumnLookup,0),FALSE)
+N("310"),
  IF(AND(VALUE(LEFT($A415,3))=311,LEN($I415)=4),VLOOKUP($I415,_311_Table1,MATCH($B415,_311_Table1_ColumnLookup,0),FALSE),
  IF(AND(VALUE(LEFT($A415,3))=311,OR($B415="I2",$B415="J2",$B415="K2",$B415="L2")),VLOOKUP('311'!$G$58,_311_Table1,MATCH(MID($B415,1,1),_311_Table1_ColumnLookup,0),FALSE),
  IF(AND(VALUE(LEFT($A415,3))=311,RIGHT($B415,5)="Total"),VLOOKUP('311'!$G$59,_311_Table1,MATCH(MID($B415,1,1),_311_Table1_ColumnLookup,0),FALSE),
  IF(VALUE(LEFT($A415,3))=311,VLOOKUP(VALUE(MID($B415,2,1)),_311_Table1,MATCH(MID($B415,1,1),_311_Table1_ColumnLookup,0),FALSE)
+N("311"),
  IF(AND(VALUE(LEFT($A415,3))=312,LEFT($G415,10)="Unincepted",$B415="G "),VLOOKUP(" ULO",_312_Table1,MATCH('312'!$N$16,_312_Table1_ColumnLookup,0),FALSE),
  IF(AND(VALUE(LEFT($A415,3))=312,LEFT($G415,10)="Unincepted",$B415="O "),VLOOKUP(" ULO",_312_Table1,MATCH('312'!$V$16,_312_Table1_ColumnLookup,0),FALSE),
  IF(AND(VALUE(LEFT($A415,3))=312,LEFT($G415,10)="Unincepted",$B415="Q "),VLOOKUP(" ULO",_312_Table1,MATCH('312'!$X$16,_312_Table1_ColumnLookup,0),FALSE),
  IF(AND(VALUE(LEFT($A415,3))=312,LEFT($G415,10)="Unincepted"),VLOOKUP(" ULO",_312_Table1,MATCH(LEFT($B415,1),_312_Table1_ColumnLookup,0),FALSE),
  IF(AND(VALUE(LEFT($A415,3))=312,LEFT($G415,5)="Total",$B415="G "),VLOOKUP('312'!$F$80,_312_Table1,MATCH('312'!$N$16,_312_Table1_ColumnLookup,0),FALSE),
  IF(AND(VALUE(LEFT($A415,3))=312,LEFT($G415,5)="Total",$B415="O "),VLOOKUP('312'!$F$80,_312_Table1,MATCH('312'!$V$16,_312_Table1_ColumnLookup,0),FALSE),
  IF(AND(VALUE(LEFT($A415,3))=312,LEFT($G415,5)="Total",$B415="Q "),VLOOKUP('312'!$F$80,_312_Table1,MATCH('312'!$X$16,_312_Table1_ColumnLookup,0),FALSE),
  IF(AND(VALUE(LEFT($A415,3))=312,LEFT($G415,5)="Total"),VLOOKUP('312'!$F$80,_312_Table1,MATCH(LEFT($B415,1),_312_Table1_ColumnLookup,0),FALSE),
  IF(AND(VALUE(LEFT($A415,3))=312,LEN($I415)=4,$B415="G"),VLOOKUP($I415,_312_Table1,MATCH('312'!$N$16,_312_Table1_ColumnLookup,0),FALSE),
  IF(AND(VALUE(LEFT($A415,3))=312,LEN($I415)=4,$B415="O"),VLOOKUP($I415,_312_Table1,MATCH('312'!$V$16,_312_Table1_ColumnLookup,0),FALSE),
  IF(AND(VALUE(LEFT($A415,3))=312,LEN($I415)=4,$B415="Q"),VLOOKUP($I415,_312_Table1,MATCH('312'!$X$16,_312_Table1_ColumnLookup,0),FALSE),
  IF(AND(VALUE(LEFT($A415,3))=312,LEN($I415)=4),VLOOKUP($I415,_312_Table1,MATCH(LEFT($B415,1),_312_Table1_ColumnLookup,0),FALSE)
+N("312"),
  IF(VALUE(LEFT($A415,3))=313,VLOOKUP(VALUE(MID($B415,2,1)),_313_Table1,MATCH(MID($B415,1,1),_313_Table1_ColumnLookup,0),FALSE)
+N("313"),
  IF(AND(VALUE(LEFT($A415,3))=314,LEN($B415)=3),VLOOKUP(VALUE(MID($B415,2,2)),_314_Table1,MATCH(MID($B415,1,1),_314_Table1_ColumnLookup,0),FALSE),
  IF(VALUE(LEFT($A415,3))=314,VLOOKUP(VALUE(MID($B415,2,1)),_314_Table1,MATCH(MID($B415,1,1),_314_Table1_ColumnLookup,0),FALSE)
+N("314"),
""))))))))))))))))))))))))</f>
        <v>0</v>
      </c>
      <c r="E415" s="238" t="e">
        <f>IF(AND(VALUE(LEFT($A415,3))=309,LEN($B415)=3),VLOOKUP(VALUE(MID($B415,2,2)),_309_Table2,MATCH(MID($B415,1,1),_309_Table2_ColumnLookup,0),FALSE),
  IF($C415="309 LCR SummaryA",OneYearSCR,IF($C415="309 LCR SummaryB",UltimateSCR,IF(VALUE(LEFT($A415,3))=309,VLOOKUP(VALUE(MID($B415,2,1)),_309_Table2,MATCH(MID($B415,1,1),_309_Table2_ColumnLookup,0),FALSE)
+N("309"),
  IF(VALUE(LEFT($A415,3))=310,VLOOKUP(VALUE(MID($B415,2,1)),_310_Table2,MATCH(MID($B415,1,1),_310_Table2_ColumnLookup,0),FALSE)
+N("310"),
  IF(AND(VALUE(LEFT($A415,3))=311,LEN($I415)=4),VLOOKUP($I415,_311_Table2,MATCH($B415,_311_Table2_ColumnLookup,0),FALSE),
  IF(AND(VALUE(LEFT($A415,3))=311,OR($B415="I2",$B415="J2",$B415="K2",$B415="L2")),VLOOKUP('311'!$G$58,_311_Table2,MATCH(MID($B415,1,1),_311_Table2_ColumnLookup,0),FALSE),
  IF(AND(VALUE(LEFT($A415,3))=311,RIGHT($B415,5)="Total"),VLOOKUP('311'!$G$59,_311_Table2,MATCH(MID($B415,1,1),_311_Table2_ColumnLookup,0),FALSE),
  IF(VALUE(LEFT($A415,3))=311,VLOOKUP(VALUE(MID($B415,2,1)),_311_Table2,MATCH(MID($B415,1,1),_311_Table2_ColumnLookup,0),FALSE)
+N("311"),
  IF(AND(VALUE(LEFT($A415,3))=312,LEFT($G415,10)="Unincepted",$B415="G "),VLOOKUP(" ULO",_312_Table2,MATCH('312'!$N$16,_312_Table2_ColumnLookup,0),FALSE),
  IF(AND(VALUE(LEFT($A415,3))=312,LEFT($G415,10)="Unincepted",$B415="O "),VLOOKUP(" ULO",_312_Table2,MATCH('312'!$V$16,_312_Table2_ColumnLookup,0),FALSE),
  IF(AND(VALUE(LEFT($A415,3))=312,LEFT($G415,10)="Unincepted",$B415="Q "),VLOOKUP(" ULO",_312_Table2,MATCH('312'!$X$16,_312_Table2_ColumnLookup,0),FALSE),
  IF(AND(VALUE(LEFT($A415,3))=312,LEFT($G415,10)="Unincepted"),VLOOKUP(" ULO",_312_Table2,MATCH(LEFT($B415,1),_312_Table2_ColumnLookup,0),FALSE),
  IF(AND(VALUE(LEFT($A415,3))=312,LEFT($G415,5)="Total",$B415="G "),VLOOKUP('312'!$F$80,_312_Table2,MATCH('312'!$N$16,_312_Table2_ColumnLookup,0),FALSE),
  IF(AND(VALUE(LEFT($A415,3))=312,LEFT($G415,5)="Total",$B415="O "),VLOOKUP('312'!$F$80,_312_Table2,MATCH('312'!$V$16,_312_Table2_ColumnLookup,0),FALSE),
  IF(AND(VALUE(LEFT($A415,3))=312,LEFT($G415,5)="Total",$B415="Q "),VLOOKUP('312'!$F$80,_312_Table2,MATCH('312'!$X$16,_312_Table2_ColumnLookup,0),FALSE),
  IF(AND(VALUE(LEFT($A415,3))=312,LEFT($G415,5)="Total"),VLOOKUP('312'!$F$80,_312_Table2,MATCH(LEFT($B415,1),_312_Table2_ColumnLookup,0),FALSE),
  IF(AND(VALUE(LEFT($A415,3))=312,LEN($I415)=4,$B415="G"),VLOOKUP($I415,_312_Table2,MATCH('312'!$N$16,_312_Table2_ColumnLookup,0),FALSE),
  IF(AND(VALUE(LEFT($A415,3))=312,LEN($I415)=4,$B415="O"),VLOOKUP($I415,_312_Table2,MATCH('312'!$V$16,_312_Table2_ColumnLookup,0),FALSE),
  IF(AND(VALUE(LEFT($A415,3))=312,LEN($I415)=4,$B415="Q"),VLOOKUP($I415,_312_Table2,MATCH('312'!$X$16,_312_Table2_ColumnLookup,0),FALSE),
  IF(AND(VALUE(LEFT($A415,3))=312,LEN($I415)=4),VLOOKUP($I415,_312_Table2,MATCH(LEFT($B415,1),_312_Table2_ColumnLookup,0),FALSE)
+N("312"),
  IF(VALUE(LEFT($A415,3))=313,VLOOKUP(VALUE(MID($B415,2,1)),_313_Table2,MATCH(MID($B415,1,1),_313_Table2_ColumnLookup,0),FALSE)
+N("313"),
  IF(AND(VALUE(LEFT($A415,3))=314,LEN($B415)=3),VLOOKUP(VALUE(MID($B415,2,2)),_314_Table2,MATCH(MID($B415,1,1),_314_Table2_ColumnLookup,0),FALSE),
  IF(VALUE(LEFT($A415,3))=314,VLOOKUP(VALUE(MID($B415,2,1)),_314_Table2,MATCH(MID($B415,1,1),_314_Table2_ColumnLookup,0),FALSE)
+N("314"),
""))))))))))))))))))))))))</f>
        <v>#NAME?</v>
      </c>
      <c r="F415" s="238" t="e">
        <f>IF(AND(VALUE(LEFT($A415,3))=309,LEN($B415)=3),VLOOKUP(VALUE(MID($B415,2,2)),_309_Table3,MATCH(MID($B415,1,1),_309_Table3_ColumnLookup,0),FALSE),
  IF($C415="309 LCR SummaryA",OneYearSCR,IF($C415="309 LCR SummaryB",UltimateSCR,IF(VALUE(LEFT($A415,3))=309,VLOOKUP(VALUE(MID($B415,2,1)),_309_Table3,MATCH(MID($B415,1,1),_309_Table3_ColumnLookup,0),FALSE)
+N("309"),
  IF(VALUE(LEFT($A415,3))=310,VLOOKUP(VALUE(MID($B415,2,1)),_310_Table3,MATCH(MID($B415,1,1),_310_Table3_ColumnLookup,0),FALSE)
+N("310"),
  IF(AND(VALUE(LEFT($A415,3))=311,LEN($I415)=4),VLOOKUP($I415,_311_Table3,MATCH($B415,_311_Table3_ColumnLookup,0),FALSE),
  IF(AND(VALUE(LEFT($A415,3))=311,OR($B415="I2",$B415="J2",$B415="K2",$B415="L2")),VLOOKUP('311'!$G$58,_311_Table3,MATCH(MID($B415,1,1),_311_Table3_ColumnLookup,0),FALSE),
  IF(AND(VALUE(LEFT($A415,3))=311,RIGHT($B415,5)="Total"),VLOOKUP('311'!$G$59,_311_Table3,MATCH(MID($B415,1,1),_311_Table3_ColumnLookup,0),FALSE),
  IF(VALUE(LEFT($A415,3))=311,VLOOKUP(VALUE(MID($B415,2,1)),_311_Table3,MATCH(MID($B415,1,1),_311_Table3_ColumnLookup,0),FALSE)
+N("311"),
  IF(AND(VALUE(LEFT($A415,3))=312,LEFT($G415,10)="Unincepted",$B415="G "),VLOOKUP(" ULO",_312_Table3,MATCH('312'!$N$16,_312_Table3_ColumnLookup,0),FALSE),
  IF(AND(VALUE(LEFT($A415,3))=312,LEFT($G415,10)="Unincepted",$B415="O "),VLOOKUP(" ULO",_312_Table3,MATCH('312'!$V$16,_312_Table3_ColumnLookup,0),FALSE),
  IF(AND(VALUE(LEFT($A415,3))=312,LEFT($G415,10)="Unincepted",$B415="Q "),VLOOKUP(" ULO",_312_Table3,MATCH('312'!$X$16,_312_Table3_ColumnLookup,0),FALSE),
  IF(AND(VALUE(LEFT($A415,3))=312,LEFT($G415,10)="Unincepted"),VLOOKUP(" ULO",_312_Table3,MATCH(LEFT($B415,1),_312_Table3_ColumnLookup,0),FALSE),
  IF(AND(VALUE(LEFT($A415,3))=312,LEFT($G415,5)="Total",$B415="G "),VLOOKUP('312'!$F$80,_312_Table3,MATCH('312'!$N$16,_312_Table3_ColumnLookup,0),FALSE),
  IF(AND(VALUE(LEFT($A415,3))=312,LEFT($G415,5)="Total",$B415="O "),VLOOKUP('312'!$F$80,_312_Table3,MATCH('312'!$V$16,_312_Table3_ColumnLookup,0),FALSE),
  IF(AND(VALUE(LEFT($A415,3))=312,LEFT($G415,5)="Total",$B415="Q "),VLOOKUP('312'!$F$80,_312_Table3,MATCH('312'!$X$16,_312_Table3_ColumnLookup,0),FALSE),
  IF(AND(VALUE(LEFT($A415,3))=312,LEFT($G415,5)="Total"),VLOOKUP('312'!$F$80,_312_Table3,MATCH(LEFT($B415,1),_312_Table3_ColumnLookup,0),FALSE),
  IF(AND(VALUE(LEFT($A415,3))=312,LEN($I415)=4,$B415="G"),VLOOKUP($I415,_312_Table3,MATCH('312'!$N$16,_312_Table3_ColumnLookup,0),FALSE),
  IF(AND(VALUE(LEFT($A415,3))=312,LEN($I415)=4,$B415="O"),VLOOKUP($I415,_312_Table3,MATCH('312'!$V$16,_312_Table3_ColumnLookup,0),FALSE),
  IF(AND(VALUE(LEFT($A415,3))=312,LEN($I415)=4,$B415="Q"),VLOOKUP($I415,_312_Table3,MATCH('312'!$X$16,_312_Table3_ColumnLookup,0),FALSE),
  IF(AND(VALUE(LEFT($A415,3))=312,LEN($I415)=4),VLOOKUP($I415,_312_Table3,MATCH(LEFT($B415,1),_312_Table3_ColumnLookup,0),FALSE)
+N("312"),
  IF(VALUE(LEFT($A415,3))=313,VLOOKUP(VALUE(MID($B415,2,1)),_313_Table3,MATCH(MID($B415,1,1),_313_Table3_ColumnLookup,0),FALSE)
+N("313"),
  IF(AND(VALUE(LEFT($A415,3))=314,LEN($B415)=3),VLOOKUP(VALUE(MID($B415,2,2)),_314_Table3,MATCH(MID($B415,1,1),_314_Table3_ColumnLookup,0),FALSE),
  IF(VALUE(LEFT($A415,3))=314,VLOOKUP(VALUE(MID($B415,2,1)),_314_Table3,MATCH(MID($B415,1,1),_314_Table3_ColumnLookup,0),FALSE)
+N("314"),
""))))))))))))))))))))))))</f>
        <v>#NAME?</v>
      </c>
      <c r="G415" t="s">
        <v>1143</v>
      </c>
      <c r="H415" s="321">
        <f>IFERROR(
IF(ISERROR($D415)=FALSE,$D415,IF(ISERROR($E415)=FALSE,$E415,IF(ISERROR($F415)=FALSE,$F415
+N("012 checkboxes"),
IF(
IF(OR(LEFT($A415,9)="Syndicate",LEFT($A415,12)="NewSyndicate"),VLOOKUP($A415,'012'!$J:$ZW,MATCH("Link to button",'012'!$J$1:$ZW$1,0),0)
+N("309 checkbox"),
IF($C415="309 LCR Summary0",VLOOKUP("Notes990",'309'!$P:$ZZ,MATCH("Link to button",'309'!$P$1:$ZZ$1,0),0)
+N("313 checkboxes"),
IF($C415="313 Financial Information0LcmVsScr",IF($C415="309 LCR Summary0",VLOOKUP("LcmVsScr",'309'!$N:$ZZ,MATCH("Link to button",'309'!$N$1:$ZZ$1,0),0),
IF($C415="313 Financial Information0LcrDocAttached",IF($C415="309 LCR Summary0",VLOOKUP("LcrDocAttached",'309'!$N:$ZZ,MATCH("Link to button",'309'!$N$1:$ZZ$1,0),
0)))))))=1,TRUE,FALSE)
))),"")</f>
        <v>0</v>
      </c>
      <c r="I415">
        <v>2002</v>
      </c>
    </row>
    <row r="416" spans="1:9" customFormat="1">
      <c r="A416" s="237" t="str">
        <f>VLOOKUP($G416,CSVLookups!$B:$R,MATCH(A$1,CSVLookups!$B$1:$R$1,0),FALSE)</f>
        <v>312 Projected Solvency II Technical Provisions at Time Zero</v>
      </c>
      <c r="B416" s="237" t="str">
        <f>VLOOKUP($G416,CSVLookups!$B:$R,MATCH(B$1,CSVLookups!$B$1:$R$1,0),FALSE)</f>
        <v>E</v>
      </c>
      <c r="C416" s="238" t="str">
        <f t="shared" si="7"/>
        <v>312 Projected Solvency II Technical Provisions at Time ZeroE2002</v>
      </c>
      <c r="D416" s="238">
        <f>IF(AND(VALUE(LEFT($A416,3))=309,LEN($B416)=3),VLOOKUP(VALUE(MID($B416,2,2)),_309_Table1,MATCH(MID($B416,1,1),_309_Table1_ColumnLookup,0),FALSE),
  IF($C416="309 LCR SummaryA",OneYearSCR,IF($C416="309 LCR SummaryB",UltimateSCR,IF(VALUE(LEFT($A416,3))=309,VLOOKUP(VALUE(MID($B416,2,1)),_309_Table1,MATCH(MID($B416,1,1),_309_Table1_ColumnLookup,0),FALSE)
+N("309"),
  IF(VALUE(LEFT($A416,3))=310,VLOOKUP(VALUE(MID($B416,2,1)),_310_Table1,MATCH(MID($B416,1,1),_310_Table1_ColumnLookup,0),FALSE)
+N("310"),
  IF(AND(VALUE(LEFT($A416,3))=311,LEN($I416)=4),VLOOKUP($I416,_311_Table1,MATCH($B416,_311_Table1_ColumnLookup,0),FALSE),
  IF(AND(VALUE(LEFT($A416,3))=311,OR($B416="I2",$B416="J2",$B416="K2",$B416="L2")),VLOOKUP('311'!$G$58,_311_Table1,MATCH(MID($B416,1,1),_311_Table1_ColumnLookup,0),FALSE),
  IF(AND(VALUE(LEFT($A416,3))=311,RIGHT($B416,5)="Total"),VLOOKUP('311'!$G$59,_311_Table1,MATCH(MID($B416,1,1),_311_Table1_ColumnLookup,0),FALSE),
  IF(VALUE(LEFT($A416,3))=311,VLOOKUP(VALUE(MID($B416,2,1)),_311_Table1,MATCH(MID($B416,1,1),_311_Table1_ColumnLookup,0),FALSE)
+N("311"),
  IF(AND(VALUE(LEFT($A416,3))=312,LEFT($G416,10)="Unincepted",$B416="G "),VLOOKUP(" ULO",_312_Table1,MATCH('312'!$N$16,_312_Table1_ColumnLookup,0),FALSE),
  IF(AND(VALUE(LEFT($A416,3))=312,LEFT($G416,10)="Unincepted",$B416="O "),VLOOKUP(" ULO",_312_Table1,MATCH('312'!$V$16,_312_Table1_ColumnLookup,0),FALSE),
  IF(AND(VALUE(LEFT($A416,3))=312,LEFT($G416,10)="Unincepted",$B416="Q "),VLOOKUP(" ULO",_312_Table1,MATCH('312'!$X$16,_312_Table1_ColumnLookup,0),FALSE),
  IF(AND(VALUE(LEFT($A416,3))=312,LEFT($G416,10)="Unincepted"),VLOOKUP(" ULO",_312_Table1,MATCH(LEFT($B416,1),_312_Table1_ColumnLookup,0),FALSE),
  IF(AND(VALUE(LEFT($A416,3))=312,LEFT($G416,5)="Total",$B416="G "),VLOOKUP('312'!$F$80,_312_Table1,MATCH('312'!$N$16,_312_Table1_ColumnLookup,0),FALSE),
  IF(AND(VALUE(LEFT($A416,3))=312,LEFT($G416,5)="Total",$B416="O "),VLOOKUP('312'!$F$80,_312_Table1,MATCH('312'!$V$16,_312_Table1_ColumnLookup,0),FALSE),
  IF(AND(VALUE(LEFT($A416,3))=312,LEFT($G416,5)="Total",$B416="Q "),VLOOKUP('312'!$F$80,_312_Table1,MATCH('312'!$X$16,_312_Table1_ColumnLookup,0),FALSE),
  IF(AND(VALUE(LEFT($A416,3))=312,LEFT($G416,5)="Total"),VLOOKUP('312'!$F$80,_312_Table1,MATCH(LEFT($B416,1),_312_Table1_ColumnLookup,0),FALSE),
  IF(AND(VALUE(LEFT($A416,3))=312,LEN($I416)=4,$B416="G"),VLOOKUP($I416,_312_Table1,MATCH('312'!$N$16,_312_Table1_ColumnLookup,0),FALSE),
  IF(AND(VALUE(LEFT($A416,3))=312,LEN($I416)=4,$B416="O"),VLOOKUP($I416,_312_Table1,MATCH('312'!$V$16,_312_Table1_ColumnLookup,0),FALSE),
  IF(AND(VALUE(LEFT($A416,3))=312,LEN($I416)=4,$B416="Q"),VLOOKUP($I416,_312_Table1,MATCH('312'!$X$16,_312_Table1_ColumnLookup,0),FALSE),
  IF(AND(VALUE(LEFT($A416,3))=312,LEN($I416)=4),VLOOKUP($I416,_312_Table1,MATCH(LEFT($B416,1),_312_Table1_ColumnLookup,0),FALSE)
+N("312"),
  IF(VALUE(LEFT($A416,3))=313,VLOOKUP(VALUE(MID($B416,2,1)),_313_Table1,MATCH(MID($B416,1,1),_313_Table1_ColumnLookup,0),FALSE)
+N("313"),
  IF(AND(VALUE(LEFT($A416,3))=314,LEN($B416)=3),VLOOKUP(VALUE(MID($B416,2,2)),_314_Table1,MATCH(MID($B416,1,1),_314_Table1_ColumnLookup,0),FALSE),
  IF(VALUE(LEFT($A416,3))=314,VLOOKUP(VALUE(MID($B416,2,1)),_314_Table1,MATCH(MID($B416,1,1),_314_Table1_ColumnLookup,0),FALSE)
+N("314"),
""))))))))))))))))))))))))</f>
        <v>0</v>
      </c>
      <c r="E416" s="238" t="e">
        <f>IF(AND(VALUE(LEFT($A416,3))=309,LEN($B416)=3),VLOOKUP(VALUE(MID($B416,2,2)),_309_Table2,MATCH(MID($B416,1,1),_309_Table2_ColumnLookup,0),FALSE),
  IF($C416="309 LCR SummaryA",OneYearSCR,IF($C416="309 LCR SummaryB",UltimateSCR,IF(VALUE(LEFT($A416,3))=309,VLOOKUP(VALUE(MID($B416,2,1)),_309_Table2,MATCH(MID($B416,1,1),_309_Table2_ColumnLookup,0),FALSE)
+N("309"),
  IF(VALUE(LEFT($A416,3))=310,VLOOKUP(VALUE(MID($B416,2,1)),_310_Table2,MATCH(MID($B416,1,1),_310_Table2_ColumnLookup,0),FALSE)
+N("310"),
  IF(AND(VALUE(LEFT($A416,3))=311,LEN($I416)=4),VLOOKUP($I416,_311_Table2,MATCH($B416,_311_Table2_ColumnLookup,0),FALSE),
  IF(AND(VALUE(LEFT($A416,3))=311,OR($B416="I2",$B416="J2",$B416="K2",$B416="L2")),VLOOKUP('311'!$G$58,_311_Table2,MATCH(MID($B416,1,1),_311_Table2_ColumnLookup,0),FALSE),
  IF(AND(VALUE(LEFT($A416,3))=311,RIGHT($B416,5)="Total"),VLOOKUP('311'!$G$59,_311_Table2,MATCH(MID($B416,1,1),_311_Table2_ColumnLookup,0),FALSE),
  IF(VALUE(LEFT($A416,3))=311,VLOOKUP(VALUE(MID($B416,2,1)),_311_Table2,MATCH(MID($B416,1,1),_311_Table2_ColumnLookup,0),FALSE)
+N("311"),
  IF(AND(VALUE(LEFT($A416,3))=312,LEFT($G416,10)="Unincepted",$B416="G "),VLOOKUP(" ULO",_312_Table2,MATCH('312'!$N$16,_312_Table2_ColumnLookup,0),FALSE),
  IF(AND(VALUE(LEFT($A416,3))=312,LEFT($G416,10)="Unincepted",$B416="O "),VLOOKUP(" ULO",_312_Table2,MATCH('312'!$V$16,_312_Table2_ColumnLookup,0),FALSE),
  IF(AND(VALUE(LEFT($A416,3))=312,LEFT($G416,10)="Unincepted",$B416="Q "),VLOOKUP(" ULO",_312_Table2,MATCH('312'!$X$16,_312_Table2_ColumnLookup,0),FALSE),
  IF(AND(VALUE(LEFT($A416,3))=312,LEFT($G416,10)="Unincepted"),VLOOKUP(" ULO",_312_Table2,MATCH(LEFT($B416,1),_312_Table2_ColumnLookup,0),FALSE),
  IF(AND(VALUE(LEFT($A416,3))=312,LEFT($G416,5)="Total",$B416="G "),VLOOKUP('312'!$F$80,_312_Table2,MATCH('312'!$N$16,_312_Table2_ColumnLookup,0),FALSE),
  IF(AND(VALUE(LEFT($A416,3))=312,LEFT($G416,5)="Total",$B416="O "),VLOOKUP('312'!$F$80,_312_Table2,MATCH('312'!$V$16,_312_Table2_ColumnLookup,0),FALSE),
  IF(AND(VALUE(LEFT($A416,3))=312,LEFT($G416,5)="Total",$B416="Q "),VLOOKUP('312'!$F$80,_312_Table2,MATCH('312'!$X$16,_312_Table2_ColumnLookup,0),FALSE),
  IF(AND(VALUE(LEFT($A416,3))=312,LEFT($G416,5)="Total"),VLOOKUP('312'!$F$80,_312_Table2,MATCH(LEFT($B416,1),_312_Table2_ColumnLookup,0),FALSE),
  IF(AND(VALUE(LEFT($A416,3))=312,LEN($I416)=4,$B416="G"),VLOOKUP($I416,_312_Table2,MATCH('312'!$N$16,_312_Table2_ColumnLookup,0),FALSE),
  IF(AND(VALUE(LEFT($A416,3))=312,LEN($I416)=4,$B416="O"),VLOOKUP($I416,_312_Table2,MATCH('312'!$V$16,_312_Table2_ColumnLookup,0),FALSE),
  IF(AND(VALUE(LEFT($A416,3))=312,LEN($I416)=4,$B416="Q"),VLOOKUP($I416,_312_Table2,MATCH('312'!$X$16,_312_Table2_ColumnLookup,0),FALSE),
  IF(AND(VALUE(LEFT($A416,3))=312,LEN($I416)=4),VLOOKUP($I416,_312_Table2,MATCH(LEFT($B416,1),_312_Table2_ColumnLookup,0),FALSE)
+N("312"),
  IF(VALUE(LEFT($A416,3))=313,VLOOKUP(VALUE(MID($B416,2,1)),_313_Table2,MATCH(MID($B416,1,1),_313_Table2_ColumnLookup,0),FALSE)
+N("313"),
  IF(AND(VALUE(LEFT($A416,3))=314,LEN($B416)=3),VLOOKUP(VALUE(MID($B416,2,2)),_314_Table2,MATCH(MID($B416,1,1),_314_Table2_ColumnLookup,0),FALSE),
  IF(VALUE(LEFT($A416,3))=314,VLOOKUP(VALUE(MID($B416,2,1)),_314_Table2,MATCH(MID($B416,1,1),_314_Table2_ColumnLookup,0),FALSE)
+N("314"),
""))))))))))))))))))))))))</f>
        <v>#NAME?</v>
      </c>
      <c r="F416" s="238" t="e">
        <f>IF(AND(VALUE(LEFT($A416,3))=309,LEN($B416)=3),VLOOKUP(VALUE(MID($B416,2,2)),_309_Table3,MATCH(MID($B416,1,1),_309_Table3_ColumnLookup,0),FALSE),
  IF($C416="309 LCR SummaryA",OneYearSCR,IF($C416="309 LCR SummaryB",UltimateSCR,IF(VALUE(LEFT($A416,3))=309,VLOOKUP(VALUE(MID($B416,2,1)),_309_Table3,MATCH(MID($B416,1,1),_309_Table3_ColumnLookup,0),FALSE)
+N("309"),
  IF(VALUE(LEFT($A416,3))=310,VLOOKUP(VALUE(MID($B416,2,1)),_310_Table3,MATCH(MID($B416,1,1),_310_Table3_ColumnLookup,0),FALSE)
+N("310"),
  IF(AND(VALUE(LEFT($A416,3))=311,LEN($I416)=4),VLOOKUP($I416,_311_Table3,MATCH($B416,_311_Table3_ColumnLookup,0),FALSE),
  IF(AND(VALUE(LEFT($A416,3))=311,OR($B416="I2",$B416="J2",$B416="K2",$B416="L2")),VLOOKUP('311'!$G$58,_311_Table3,MATCH(MID($B416,1,1),_311_Table3_ColumnLookup,0),FALSE),
  IF(AND(VALUE(LEFT($A416,3))=311,RIGHT($B416,5)="Total"),VLOOKUP('311'!$G$59,_311_Table3,MATCH(MID($B416,1,1),_311_Table3_ColumnLookup,0),FALSE),
  IF(VALUE(LEFT($A416,3))=311,VLOOKUP(VALUE(MID($B416,2,1)),_311_Table3,MATCH(MID($B416,1,1),_311_Table3_ColumnLookup,0),FALSE)
+N("311"),
  IF(AND(VALUE(LEFT($A416,3))=312,LEFT($G416,10)="Unincepted",$B416="G "),VLOOKUP(" ULO",_312_Table3,MATCH('312'!$N$16,_312_Table3_ColumnLookup,0),FALSE),
  IF(AND(VALUE(LEFT($A416,3))=312,LEFT($G416,10)="Unincepted",$B416="O "),VLOOKUP(" ULO",_312_Table3,MATCH('312'!$V$16,_312_Table3_ColumnLookup,0),FALSE),
  IF(AND(VALUE(LEFT($A416,3))=312,LEFT($G416,10)="Unincepted",$B416="Q "),VLOOKUP(" ULO",_312_Table3,MATCH('312'!$X$16,_312_Table3_ColumnLookup,0),FALSE),
  IF(AND(VALUE(LEFT($A416,3))=312,LEFT($G416,10)="Unincepted"),VLOOKUP(" ULO",_312_Table3,MATCH(LEFT($B416,1),_312_Table3_ColumnLookup,0),FALSE),
  IF(AND(VALUE(LEFT($A416,3))=312,LEFT($G416,5)="Total",$B416="G "),VLOOKUP('312'!$F$80,_312_Table3,MATCH('312'!$N$16,_312_Table3_ColumnLookup,0),FALSE),
  IF(AND(VALUE(LEFT($A416,3))=312,LEFT($G416,5)="Total",$B416="O "),VLOOKUP('312'!$F$80,_312_Table3,MATCH('312'!$V$16,_312_Table3_ColumnLookup,0),FALSE),
  IF(AND(VALUE(LEFT($A416,3))=312,LEFT($G416,5)="Total",$B416="Q "),VLOOKUP('312'!$F$80,_312_Table3,MATCH('312'!$X$16,_312_Table3_ColumnLookup,0),FALSE),
  IF(AND(VALUE(LEFT($A416,3))=312,LEFT($G416,5)="Total"),VLOOKUP('312'!$F$80,_312_Table3,MATCH(LEFT($B416,1),_312_Table3_ColumnLookup,0),FALSE),
  IF(AND(VALUE(LEFT($A416,3))=312,LEN($I416)=4,$B416="G"),VLOOKUP($I416,_312_Table3,MATCH('312'!$N$16,_312_Table3_ColumnLookup,0),FALSE),
  IF(AND(VALUE(LEFT($A416,3))=312,LEN($I416)=4,$B416="O"),VLOOKUP($I416,_312_Table3,MATCH('312'!$V$16,_312_Table3_ColumnLookup,0),FALSE),
  IF(AND(VALUE(LEFT($A416,3))=312,LEN($I416)=4,$B416="Q"),VLOOKUP($I416,_312_Table3,MATCH('312'!$X$16,_312_Table3_ColumnLookup,0),FALSE),
  IF(AND(VALUE(LEFT($A416,3))=312,LEN($I416)=4),VLOOKUP($I416,_312_Table3,MATCH(LEFT($B416,1),_312_Table3_ColumnLookup,0),FALSE)
+N("312"),
  IF(VALUE(LEFT($A416,3))=313,VLOOKUP(VALUE(MID($B416,2,1)),_313_Table3,MATCH(MID($B416,1,1),_313_Table3_ColumnLookup,0),FALSE)
+N("313"),
  IF(AND(VALUE(LEFT($A416,3))=314,LEN($B416)=3),VLOOKUP(VALUE(MID($B416,2,2)),_314_Table3,MATCH(MID($B416,1,1),_314_Table3_ColumnLookup,0),FALSE),
  IF(VALUE(LEFT($A416,3))=314,VLOOKUP(VALUE(MID($B416,2,1)),_314_Table3,MATCH(MID($B416,1,1),_314_Table3_ColumnLookup,0),FALSE)
+N("314"),
""))))))))))))))))))))))))</f>
        <v>#NAME?</v>
      </c>
      <c r="G416" t="s">
        <v>1146</v>
      </c>
      <c r="H416" s="321">
        <f>IFERROR(
IF(ISERROR($D416)=FALSE,$D416,IF(ISERROR($E416)=FALSE,$E416,IF(ISERROR($F416)=FALSE,$F416
+N("012 checkboxes"),
IF(
IF(OR(LEFT($A416,9)="Syndicate",LEFT($A416,12)="NewSyndicate"),VLOOKUP($A416,'012'!$J:$ZW,MATCH("Link to button",'012'!$J$1:$ZW$1,0),0)
+N("309 checkbox"),
IF($C416="309 LCR Summary0",VLOOKUP("Notes990",'309'!$P:$ZZ,MATCH("Link to button",'309'!$P$1:$ZZ$1,0),0)
+N("313 checkboxes"),
IF($C416="313 Financial Information0LcmVsScr",IF($C416="309 LCR Summary0",VLOOKUP("LcmVsScr",'309'!$N:$ZZ,MATCH("Link to button",'309'!$N$1:$ZZ$1,0),0),
IF($C416="313 Financial Information0LcrDocAttached",IF($C416="309 LCR Summary0",VLOOKUP("LcrDocAttached",'309'!$N:$ZZ,MATCH("Link to button",'309'!$N$1:$ZZ$1,0),
0)))))))=1,TRUE,FALSE)
))),"")</f>
        <v>0</v>
      </c>
      <c r="I416">
        <v>2002</v>
      </c>
    </row>
    <row r="417" spans="1:9" customFormat="1">
      <c r="A417" s="237" t="str">
        <f>VLOOKUP($G417,CSVLookups!$B:$R,MATCH(A$1,CSVLookups!$B$1:$R$1,0),FALSE)</f>
        <v>312 Projected Solvency II Technical Provisions at Time Zero</v>
      </c>
      <c r="B417" s="237" t="str">
        <f>VLOOKUP($G417,CSVLookups!$B:$R,MATCH(B$1,CSVLookups!$B$1:$R$1,0),FALSE)</f>
        <v>F</v>
      </c>
      <c r="C417" s="238" t="str">
        <f t="shared" si="7"/>
        <v>312 Projected Solvency II Technical Provisions at Time ZeroF2002</v>
      </c>
      <c r="D417" s="238">
        <f>IF(AND(VALUE(LEFT($A417,3))=309,LEN($B417)=3),VLOOKUP(VALUE(MID($B417,2,2)),_309_Table1,MATCH(MID($B417,1,1),_309_Table1_ColumnLookup,0),FALSE),
  IF($C417="309 LCR SummaryA",OneYearSCR,IF($C417="309 LCR SummaryB",UltimateSCR,IF(VALUE(LEFT($A417,3))=309,VLOOKUP(VALUE(MID($B417,2,1)),_309_Table1,MATCH(MID($B417,1,1),_309_Table1_ColumnLookup,0),FALSE)
+N("309"),
  IF(VALUE(LEFT($A417,3))=310,VLOOKUP(VALUE(MID($B417,2,1)),_310_Table1,MATCH(MID($B417,1,1),_310_Table1_ColumnLookup,0),FALSE)
+N("310"),
  IF(AND(VALUE(LEFT($A417,3))=311,LEN($I417)=4),VLOOKUP($I417,_311_Table1,MATCH($B417,_311_Table1_ColumnLookup,0),FALSE),
  IF(AND(VALUE(LEFT($A417,3))=311,OR($B417="I2",$B417="J2",$B417="K2",$B417="L2")),VLOOKUP('311'!$G$58,_311_Table1,MATCH(MID($B417,1,1),_311_Table1_ColumnLookup,0),FALSE),
  IF(AND(VALUE(LEFT($A417,3))=311,RIGHT($B417,5)="Total"),VLOOKUP('311'!$G$59,_311_Table1,MATCH(MID($B417,1,1),_311_Table1_ColumnLookup,0),FALSE),
  IF(VALUE(LEFT($A417,3))=311,VLOOKUP(VALUE(MID($B417,2,1)),_311_Table1,MATCH(MID($B417,1,1),_311_Table1_ColumnLookup,0),FALSE)
+N("311"),
  IF(AND(VALUE(LEFT($A417,3))=312,LEFT($G417,10)="Unincepted",$B417="G "),VLOOKUP(" ULO",_312_Table1,MATCH('312'!$N$16,_312_Table1_ColumnLookup,0),FALSE),
  IF(AND(VALUE(LEFT($A417,3))=312,LEFT($G417,10)="Unincepted",$B417="O "),VLOOKUP(" ULO",_312_Table1,MATCH('312'!$V$16,_312_Table1_ColumnLookup,0),FALSE),
  IF(AND(VALUE(LEFT($A417,3))=312,LEFT($G417,10)="Unincepted",$B417="Q "),VLOOKUP(" ULO",_312_Table1,MATCH('312'!$X$16,_312_Table1_ColumnLookup,0),FALSE),
  IF(AND(VALUE(LEFT($A417,3))=312,LEFT($G417,10)="Unincepted"),VLOOKUP(" ULO",_312_Table1,MATCH(LEFT($B417,1),_312_Table1_ColumnLookup,0),FALSE),
  IF(AND(VALUE(LEFT($A417,3))=312,LEFT($G417,5)="Total",$B417="G "),VLOOKUP('312'!$F$80,_312_Table1,MATCH('312'!$N$16,_312_Table1_ColumnLookup,0),FALSE),
  IF(AND(VALUE(LEFT($A417,3))=312,LEFT($G417,5)="Total",$B417="O "),VLOOKUP('312'!$F$80,_312_Table1,MATCH('312'!$V$16,_312_Table1_ColumnLookup,0),FALSE),
  IF(AND(VALUE(LEFT($A417,3))=312,LEFT($G417,5)="Total",$B417="Q "),VLOOKUP('312'!$F$80,_312_Table1,MATCH('312'!$X$16,_312_Table1_ColumnLookup,0),FALSE),
  IF(AND(VALUE(LEFT($A417,3))=312,LEFT($G417,5)="Total"),VLOOKUP('312'!$F$80,_312_Table1,MATCH(LEFT($B417,1),_312_Table1_ColumnLookup,0),FALSE),
  IF(AND(VALUE(LEFT($A417,3))=312,LEN($I417)=4,$B417="G"),VLOOKUP($I417,_312_Table1,MATCH('312'!$N$16,_312_Table1_ColumnLookup,0),FALSE),
  IF(AND(VALUE(LEFT($A417,3))=312,LEN($I417)=4,$B417="O"),VLOOKUP($I417,_312_Table1,MATCH('312'!$V$16,_312_Table1_ColumnLookup,0),FALSE),
  IF(AND(VALUE(LEFT($A417,3))=312,LEN($I417)=4,$B417="Q"),VLOOKUP($I417,_312_Table1,MATCH('312'!$X$16,_312_Table1_ColumnLookup,0),FALSE),
  IF(AND(VALUE(LEFT($A417,3))=312,LEN($I417)=4),VLOOKUP($I417,_312_Table1,MATCH(LEFT($B417,1),_312_Table1_ColumnLookup,0),FALSE)
+N("312"),
  IF(VALUE(LEFT($A417,3))=313,VLOOKUP(VALUE(MID($B417,2,1)),_313_Table1,MATCH(MID($B417,1,1),_313_Table1_ColumnLookup,0),FALSE)
+N("313"),
  IF(AND(VALUE(LEFT($A417,3))=314,LEN($B417)=3),VLOOKUP(VALUE(MID($B417,2,2)),_314_Table1,MATCH(MID($B417,1,1),_314_Table1_ColumnLookup,0),FALSE),
  IF(VALUE(LEFT($A417,3))=314,VLOOKUP(VALUE(MID($B417,2,1)),_314_Table1,MATCH(MID($B417,1,1),_314_Table1_ColumnLookup,0),FALSE)
+N("314"),
""))))))))))))))))))))))))</f>
        <v>0</v>
      </c>
      <c r="E417" s="238" t="e">
        <f>IF(AND(VALUE(LEFT($A417,3))=309,LEN($B417)=3),VLOOKUP(VALUE(MID($B417,2,2)),_309_Table2,MATCH(MID($B417,1,1),_309_Table2_ColumnLookup,0),FALSE),
  IF($C417="309 LCR SummaryA",OneYearSCR,IF($C417="309 LCR SummaryB",UltimateSCR,IF(VALUE(LEFT($A417,3))=309,VLOOKUP(VALUE(MID($B417,2,1)),_309_Table2,MATCH(MID($B417,1,1),_309_Table2_ColumnLookup,0),FALSE)
+N("309"),
  IF(VALUE(LEFT($A417,3))=310,VLOOKUP(VALUE(MID($B417,2,1)),_310_Table2,MATCH(MID($B417,1,1),_310_Table2_ColumnLookup,0),FALSE)
+N("310"),
  IF(AND(VALUE(LEFT($A417,3))=311,LEN($I417)=4),VLOOKUP($I417,_311_Table2,MATCH($B417,_311_Table2_ColumnLookup,0),FALSE),
  IF(AND(VALUE(LEFT($A417,3))=311,OR($B417="I2",$B417="J2",$B417="K2",$B417="L2")),VLOOKUP('311'!$G$58,_311_Table2,MATCH(MID($B417,1,1),_311_Table2_ColumnLookup,0),FALSE),
  IF(AND(VALUE(LEFT($A417,3))=311,RIGHT($B417,5)="Total"),VLOOKUP('311'!$G$59,_311_Table2,MATCH(MID($B417,1,1),_311_Table2_ColumnLookup,0),FALSE),
  IF(VALUE(LEFT($A417,3))=311,VLOOKUP(VALUE(MID($B417,2,1)),_311_Table2,MATCH(MID($B417,1,1),_311_Table2_ColumnLookup,0),FALSE)
+N("311"),
  IF(AND(VALUE(LEFT($A417,3))=312,LEFT($G417,10)="Unincepted",$B417="G "),VLOOKUP(" ULO",_312_Table2,MATCH('312'!$N$16,_312_Table2_ColumnLookup,0),FALSE),
  IF(AND(VALUE(LEFT($A417,3))=312,LEFT($G417,10)="Unincepted",$B417="O "),VLOOKUP(" ULO",_312_Table2,MATCH('312'!$V$16,_312_Table2_ColumnLookup,0),FALSE),
  IF(AND(VALUE(LEFT($A417,3))=312,LEFT($G417,10)="Unincepted",$B417="Q "),VLOOKUP(" ULO",_312_Table2,MATCH('312'!$X$16,_312_Table2_ColumnLookup,0),FALSE),
  IF(AND(VALUE(LEFT($A417,3))=312,LEFT($G417,10)="Unincepted"),VLOOKUP(" ULO",_312_Table2,MATCH(LEFT($B417,1),_312_Table2_ColumnLookup,0),FALSE),
  IF(AND(VALUE(LEFT($A417,3))=312,LEFT($G417,5)="Total",$B417="G "),VLOOKUP('312'!$F$80,_312_Table2,MATCH('312'!$N$16,_312_Table2_ColumnLookup,0),FALSE),
  IF(AND(VALUE(LEFT($A417,3))=312,LEFT($G417,5)="Total",$B417="O "),VLOOKUP('312'!$F$80,_312_Table2,MATCH('312'!$V$16,_312_Table2_ColumnLookup,0),FALSE),
  IF(AND(VALUE(LEFT($A417,3))=312,LEFT($G417,5)="Total",$B417="Q "),VLOOKUP('312'!$F$80,_312_Table2,MATCH('312'!$X$16,_312_Table2_ColumnLookup,0),FALSE),
  IF(AND(VALUE(LEFT($A417,3))=312,LEFT($G417,5)="Total"),VLOOKUP('312'!$F$80,_312_Table2,MATCH(LEFT($B417,1),_312_Table2_ColumnLookup,0),FALSE),
  IF(AND(VALUE(LEFT($A417,3))=312,LEN($I417)=4,$B417="G"),VLOOKUP($I417,_312_Table2,MATCH('312'!$N$16,_312_Table2_ColumnLookup,0),FALSE),
  IF(AND(VALUE(LEFT($A417,3))=312,LEN($I417)=4,$B417="O"),VLOOKUP($I417,_312_Table2,MATCH('312'!$V$16,_312_Table2_ColumnLookup,0),FALSE),
  IF(AND(VALUE(LEFT($A417,3))=312,LEN($I417)=4,$B417="Q"),VLOOKUP($I417,_312_Table2,MATCH('312'!$X$16,_312_Table2_ColumnLookup,0),FALSE),
  IF(AND(VALUE(LEFT($A417,3))=312,LEN($I417)=4),VLOOKUP($I417,_312_Table2,MATCH(LEFT($B417,1),_312_Table2_ColumnLookup,0),FALSE)
+N("312"),
  IF(VALUE(LEFT($A417,3))=313,VLOOKUP(VALUE(MID($B417,2,1)),_313_Table2,MATCH(MID($B417,1,1),_313_Table2_ColumnLookup,0),FALSE)
+N("313"),
  IF(AND(VALUE(LEFT($A417,3))=314,LEN($B417)=3),VLOOKUP(VALUE(MID($B417,2,2)),_314_Table2,MATCH(MID($B417,1,1),_314_Table2_ColumnLookup,0),FALSE),
  IF(VALUE(LEFT($A417,3))=314,VLOOKUP(VALUE(MID($B417,2,1)),_314_Table2,MATCH(MID($B417,1,1),_314_Table2_ColumnLookup,0),FALSE)
+N("314"),
""))))))))))))))))))))))))</f>
        <v>#NAME?</v>
      </c>
      <c r="F417" s="238" t="e">
        <f>IF(AND(VALUE(LEFT($A417,3))=309,LEN($B417)=3),VLOOKUP(VALUE(MID($B417,2,2)),_309_Table3,MATCH(MID($B417,1,1),_309_Table3_ColumnLookup,0),FALSE),
  IF($C417="309 LCR SummaryA",OneYearSCR,IF($C417="309 LCR SummaryB",UltimateSCR,IF(VALUE(LEFT($A417,3))=309,VLOOKUP(VALUE(MID($B417,2,1)),_309_Table3,MATCH(MID($B417,1,1),_309_Table3_ColumnLookup,0),FALSE)
+N("309"),
  IF(VALUE(LEFT($A417,3))=310,VLOOKUP(VALUE(MID($B417,2,1)),_310_Table3,MATCH(MID($B417,1,1),_310_Table3_ColumnLookup,0),FALSE)
+N("310"),
  IF(AND(VALUE(LEFT($A417,3))=311,LEN($I417)=4),VLOOKUP($I417,_311_Table3,MATCH($B417,_311_Table3_ColumnLookup,0),FALSE),
  IF(AND(VALUE(LEFT($A417,3))=311,OR($B417="I2",$B417="J2",$B417="K2",$B417="L2")),VLOOKUP('311'!$G$58,_311_Table3,MATCH(MID($B417,1,1),_311_Table3_ColumnLookup,0),FALSE),
  IF(AND(VALUE(LEFT($A417,3))=311,RIGHT($B417,5)="Total"),VLOOKUP('311'!$G$59,_311_Table3,MATCH(MID($B417,1,1),_311_Table3_ColumnLookup,0),FALSE),
  IF(VALUE(LEFT($A417,3))=311,VLOOKUP(VALUE(MID($B417,2,1)),_311_Table3,MATCH(MID($B417,1,1),_311_Table3_ColumnLookup,0),FALSE)
+N("311"),
  IF(AND(VALUE(LEFT($A417,3))=312,LEFT($G417,10)="Unincepted",$B417="G "),VLOOKUP(" ULO",_312_Table3,MATCH('312'!$N$16,_312_Table3_ColumnLookup,0),FALSE),
  IF(AND(VALUE(LEFT($A417,3))=312,LEFT($G417,10)="Unincepted",$B417="O "),VLOOKUP(" ULO",_312_Table3,MATCH('312'!$V$16,_312_Table3_ColumnLookup,0),FALSE),
  IF(AND(VALUE(LEFT($A417,3))=312,LEFT($G417,10)="Unincepted",$B417="Q "),VLOOKUP(" ULO",_312_Table3,MATCH('312'!$X$16,_312_Table3_ColumnLookup,0),FALSE),
  IF(AND(VALUE(LEFT($A417,3))=312,LEFT($G417,10)="Unincepted"),VLOOKUP(" ULO",_312_Table3,MATCH(LEFT($B417,1),_312_Table3_ColumnLookup,0),FALSE),
  IF(AND(VALUE(LEFT($A417,3))=312,LEFT($G417,5)="Total",$B417="G "),VLOOKUP('312'!$F$80,_312_Table3,MATCH('312'!$N$16,_312_Table3_ColumnLookup,0),FALSE),
  IF(AND(VALUE(LEFT($A417,3))=312,LEFT($G417,5)="Total",$B417="O "),VLOOKUP('312'!$F$80,_312_Table3,MATCH('312'!$V$16,_312_Table3_ColumnLookup,0),FALSE),
  IF(AND(VALUE(LEFT($A417,3))=312,LEFT($G417,5)="Total",$B417="Q "),VLOOKUP('312'!$F$80,_312_Table3,MATCH('312'!$X$16,_312_Table3_ColumnLookup,0),FALSE),
  IF(AND(VALUE(LEFT($A417,3))=312,LEFT($G417,5)="Total"),VLOOKUP('312'!$F$80,_312_Table3,MATCH(LEFT($B417,1),_312_Table3_ColumnLookup,0),FALSE),
  IF(AND(VALUE(LEFT($A417,3))=312,LEN($I417)=4,$B417="G"),VLOOKUP($I417,_312_Table3,MATCH('312'!$N$16,_312_Table3_ColumnLookup,0),FALSE),
  IF(AND(VALUE(LEFT($A417,3))=312,LEN($I417)=4,$B417="O"),VLOOKUP($I417,_312_Table3,MATCH('312'!$V$16,_312_Table3_ColumnLookup,0),FALSE),
  IF(AND(VALUE(LEFT($A417,3))=312,LEN($I417)=4,$B417="Q"),VLOOKUP($I417,_312_Table3,MATCH('312'!$X$16,_312_Table3_ColumnLookup,0),FALSE),
  IF(AND(VALUE(LEFT($A417,3))=312,LEN($I417)=4),VLOOKUP($I417,_312_Table3,MATCH(LEFT($B417,1),_312_Table3_ColumnLookup,0),FALSE)
+N("312"),
  IF(VALUE(LEFT($A417,3))=313,VLOOKUP(VALUE(MID($B417,2,1)),_313_Table3,MATCH(MID($B417,1,1),_313_Table3_ColumnLookup,0),FALSE)
+N("313"),
  IF(AND(VALUE(LEFT($A417,3))=314,LEN($B417)=3),VLOOKUP(VALUE(MID($B417,2,2)),_314_Table3,MATCH(MID($B417,1,1),_314_Table3_ColumnLookup,0),FALSE),
  IF(VALUE(LEFT($A417,3))=314,VLOOKUP(VALUE(MID($B417,2,1)),_314_Table3,MATCH(MID($B417,1,1),_314_Table3_ColumnLookup,0),FALSE)
+N("314"),
""))))))))))))))))))))))))</f>
        <v>#NAME?</v>
      </c>
      <c r="G417" t="s">
        <v>1148</v>
      </c>
      <c r="H417" s="321">
        <f>IFERROR(
IF(ISERROR($D417)=FALSE,$D417,IF(ISERROR($E417)=FALSE,$E417,IF(ISERROR($F417)=FALSE,$F417
+N("012 checkboxes"),
IF(
IF(OR(LEFT($A417,9)="Syndicate",LEFT($A417,12)="NewSyndicate"),VLOOKUP($A417,'012'!$J:$ZW,MATCH("Link to button",'012'!$J$1:$ZW$1,0),0)
+N("309 checkbox"),
IF($C417="309 LCR Summary0",VLOOKUP("Notes990",'309'!$P:$ZZ,MATCH("Link to button",'309'!$P$1:$ZZ$1,0),0)
+N("313 checkboxes"),
IF($C417="313 Financial Information0LcmVsScr",IF($C417="309 LCR Summary0",VLOOKUP("LcmVsScr",'309'!$N:$ZZ,MATCH("Link to button",'309'!$N$1:$ZZ$1,0),0),
IF($C417="313 Financial Information0LcrDocAttached",IF($C417="309 LCR Summary0",VLOOKUP("LcrDocAttached",'309'!$N:$ZZ,MATCH("Link to button",'309'!$N$1:$ZZ$1,0),
0)))))))=1,TRUE,FALSE)
))),"")</f>
        <v>0</v>
      </c>
      <c r="I417">
        <v>2002</v>
      </c>
    </row>
    <row r="418" spans="1:9" customFormat="1">
      <c r="A418" s="237" t="str">
        <f>VLOOKUP($G418,CSVLookups!$B:$R,MATCH(A$1,CSVLookups!$B$1:$R$1,0),FALSE)</f>
        <v>312 Projected Solvency II Technical Provisions at Time Zero</v>
      </c>
      <c r="B418" s="237" t="str">
        <f>VLOOKUP($G418,CSVLookups!$B:$R,MATCH(B$1,CSVLookups!$B$1:$R$1,0),FALSE)</f>
        <v>G</v>
      </c>
      <c r="C418" s="238" t="str">
        <f t="shared" si="7"/>
        <v>312 Projected Solvency II Technical Provisions at Time ZeroG2002</v>
      </c>
      <c r="D418" s="238">
        <f>IF(AND(VALUE(LEFT($A418,3))=309,LEN($B418)=3),VLOOKUP(VALUE(MID($B418,2,2)),_309_Table1,MATCH(MID($B418,1,1),_309_Table1_ColumnLookup,0),FALSE),
  IF($C418="309 LCR SummaryA",OneYearSCR,IF($C418="309 LCR SummaryB",UltimateSCR,IF(VALUE(LEFT($A418,3))=309,VLOOKUP(VALUE(MID($B418,2,1)),_309_Table1,MATCH(MID($B418,1,1),_309_Table1_ColumnLookup,0),FALSE)
+N("309"),
  IF(VALUE(LEFT($A418,3))=310,VLOOKUP(VALUE(MID($B418,2,1)),_310_Table1,MATCH(MID($B418,1,1),_310_Table1_ColumnLookup,0),FALSE)
+N("310"),
  IF(AND(VALUE(LEFT($A418,3))=311,LEN($I418)=4),VLOOKUP($I418,_311_Table1,MATCH($B418,_311_Table1_ColumnLookup,0),FALSE),
  IF(AND(VALUE(LEFT($A418,3))=311,OR($B418="I2",$B418="J2",$B418="K2",$B418="L2")),VLOOKUP('311'!$G$58,_311_Table1,MATCH(MID($B418,1,1),_311_Table1_ColumnLookup,0),FALSE),
  IF(AND(VALUE(LEFT($A418,3))=311,RIGHT($B418,5)="Total"),VLOOKUP('311'!$G$59,_311_Table1,MATCH(MID($B418,1,1),_311_Table1_ColumnLookup,0),FALSE),
  IF(VALUE(LEFT($A418,3))=311,VLOOKUP(VALUE(MID($B418,2,1)),_311_Table1,MATCH(MID($B418,1,1),_311_Table1_ColumnLookup,0),FALSE)
+N("311"),
  IF(AND(VALUE(LEFT($A418,3))=312,LEFT($G418,10)="Unincepted",$B418="G "),VLOOKUP(" ULO",_312_Table1,MATCH('312'!$N$16,_312_Table1_ColumnLookup,0),FALSE),
  IF(AND(VALUE(LEFT($A418,3))=312,LEFT($G418,10)="Unincepted",$B418="O "),VLOOKUP(" ULO",_312_Table1,MATCH('312'!$V$16,_312_Table1_ColumnLookup,0),FALSE),
  IF(AND(VALUE(LEFT($A418,3))=312,LEFT($G418,10)="Unincepted",$B418="Q "),VLOOKUP(" ULO",_312_Table1,MATCH('312'!$X$16,_312_Table1_ColumnLookup,0),FALSE),
  IF(AND(VALUE(LEFT($A418,3))=312,LEFT($G418,10)="Unincepted"),VLOOKUP(" ULO",_312_Table1,MATCH(LEFT($B418,1),_312_Table1_ColumnLookup,0),FALSE),
  IF(AND(VALUE(LEFT($A418,3))=312,LEFT($G418,5)="Total",$B418="G "),VLOOKUP('312'!$F$80,_312_Table1,MATCH('312'!$N$16,_312_Table1_ColumnLookup,0),FALSE),
  IF(AND(VALUE(LEFT($A418,3))=312,LEFT($G418,5)="Total",$B418="O "),VLOOKUP('312'!$F$80,_312_Table1,MATCH('312'!$V$16,_312_Table1_ColumnLookup,0),FALSE),
  IF(AND(VALUE(LEFT($A418,3))=312,LEFT($G418,5)="Total",$B418="Q "),VLOOKUP('312'!$F$80,_312_Table1,MATCH('312'!$X$16,_312_Table1_ColumnLookup,0),FALSE),
  IF(AND(VALUE(LEFT($A418,3))=312,LEFT($G418,5)="Total"),VLOOKUP('312'!$F$80,_312_Table1,MATCH(LEFT($B418,1),_312_Table1_ColumnLookup,0),FALSE),
  IF(AND(VALUE(LEFT($A418,3))=312,LEN($I418)=4,$B418="G"),VLOOKUP($I418,_312_Table1,MATCH('312'!$N$16,_312_Table1_ColumnLookup,0),FALSE),
  IF(AND(VALUE(LEFT($A418,3))=312,LEN($I418)=4,$B418="O"),VLOOKUP($I418,_312_Table1,MATCH('312'!$V$16,_312_Table1_ColumnLookup,0),FALSE),
  IF(AND(VALUE(LEFT($A418,3))=312,LEN($I418)=4,$B418="Q"),VLOOKUP($I418,_312_Table1,MATCH('312'!$X$16,_312_Table1_ColumnLookup,0),FALSE),
  IF(AND(VALUE(LEFT($A418,3))=312,LEN($I418)=4),VLOOKUP($I418,_312_Table1,MATCH(LEFT($B418,1),_312_Table1_ColumnLookup,0),FALSE)
+N("312"),
  IF(VALUE(LEFT($A418,3))=313,VLOOKUP(VALUE(MID($B418,2,1)),_313_Table1,MATCH(MID($B418,1,1),_313_Table1_ColumnLookup,0),FALSE)
+N("313"),
  IF(AND(VALUE(LEFT($A418,3))=314,LEN($B418)=3),VLOOKUP(VALUE(MID($B418,2,2)),_314_Table1,MATCH(MID($B418,1,1),_314_Table1_ColumnLookup,0),FALSE),
  IF(VALUE(LEFT($A418,3))=314,VLOOKUP(VALUE(MID($B418,2,1)),_314_Table1,MATCH(MID($B418,1,1),_314_Table1_ColumnLookup,0),FALSE)
+N("314"),
""))))))))))))))))))))))))</f>
        <v>0</v>
      </c>
      <c r="E418" s="238" t="e">
        <f>IF(AND(VALUE(LEFT($A418,3))=309,LEN($B418)=3),VLOOKUP(VALUE(MID($B418,2,2)),_309_Table2,MATCH(MID($B418,1,1),_309_Table2_ColumnLookup,0),FALSE),
  IF($C418="309 LCR SummaryA",OneYearSCR,IF($C418="309 LCR SummaryB",UltimateSCR,IF(VALUE(LEFT($A418,3))=309,VLOOKUP(VALUE(MID($B418,2,1)),_309_Table2,MATCH(MID($B418,1,1),_309_Table2_ColumnLookup,0),FALSE)
+N("309"),
  IF(VALUE(LEFT($A418,3))=310,VLOOKUP(VALUE(MID($B418,2,1)),_310_Table2,MATCH(MID($B418,1,1),_310_Table2_ColumnLookup,0),FALSE)
+N("310"),
  IF(AND(VALUE(LEFT($A418,3))=311,LEN($I418)=4),VLOOKUP($I418,_311_Table2,MATCH($B418,_311_Table2_ColumnLookup,0),FALSE),
  IF(AND(VALUE(LEFT($A418,3))=311,OR($B418="I2",$B418="J2",$B418="K2",$B418="L2")),VLOOKUP('311'!$G$58,_311_Table2,MATCH(MID($B418,1,1),_311_Table2_ColumnLookup,0),FALSE),
  IF(AND(VALUE(LEFT($A418,3))=311,RIGHT($B418,5)="Total"),VLOOKUP('311'!$G$59,_311_Table2,MATCH(MID($B418,1,1),_311_Table2_ColumnLookup,0),FALSE),
  IF(VALUE(LEFT($A418,3))=311,VLOOKUP(VALUE(MID($B418,2,1)),_311_Table2,MATCH(MID($B418,1,1),_311_Table2_ColumnLookup,0),FALSE)
+N("311"),
  IF(AND(VALUE(LEFT($A418,3))=312,LEFT($G418,10)="Unincepted",$B418="G "),VLOOKUP(" ULO",_312_Table2,MATCH('312'!$N$16,_312_Table2_ColumnLookup,0),FALSE),
  IF(AND(VALUE(LEFT($A418,3))=312,LEFT($G418,10)="Unincepted",$B418="O "),VLOOKUP(" ULO",_312_Table2,MATCH('312'!$V$16,_312_Table2_ColumnLookup,0),FALSE),
  IF(AND(VALUE(LEFT($A418,3))=312,LEFT($G418,10)="Unincepted",$B418="Q "),VLOOKUP(" ULO",_312_Table2,MATCH('312'!$X$16,_312_Table2_ColumnLookup,0),FALSE),
  IF(AND(VALUE(LEFT($A418,3))=312,LEFT($G418,10)="Unincepted"),VLOOKUP(" ULO",_312_Table2,MATCH(LEFT($B418,1),_312_Table2_ColumnLookup,0),FALSE),
  IF(AND(VALUE(LEFT($A418,3))=312,LEFT($G418,5)="Total",$B418="G "),VLOOKUP('312'!$F$80,_312_Table2,MATCH('312'!$N$16,_312_Table2_ColumnLookup,0),FALSE),
  IF(AND(VALUE(LEFT($A418,3))=312,LEFT($G418,5)="Total",$B418="O "),VLOOKUP('312'!$F$80,_312_Table2,MATCH('312'!$V$16,_312_Table2_ColumnLookup,0),FALSE),
  IF(AND(VALUE(LEFT($A418,3))=312,LEFT($G418,5)="Total",$B418="Q "),VLOOKUP('312'!$F$80,_312_Table2,MATCH('312'!$X$16,_312_Table2_ColumnLookup,0),FALSE),
  IF(AND(VALUE(LEFT($A418,3))=312,LEFT($G418,5)="Total"),VLOOKUP('312'!$F$80,_312_Table2,MATCH(LEFT($B418,1),_312_Table2_ColumnLookup,0),FALSE),
  IF(AND(VALUE(LEFT($A418,3))=312,LEN($I418)=4,$B418="G"),VLOOKUP($I418,_312_Table2,MATCH('312'!$N$16,_312_Table2_ColumnLookup,0),FALSE),
  IF(AND(VALUE(LEFT($A418,3))=312,LEN($I418)=4,$B418="O"),VLOOKUP($I418,_312_Table2,MATCH('312'!$V$16,_312_Table2_ColumnLookup,0),FALSE),
  IF(AND(VALUE(LEFT($A418,3))=312,LEN($I418)=4,$B418="Q"),VLOOKUP($I418,_312_Table2,MATCH('312'!$X$16,_312_Table2_ColumnLookup,0),FALSE),
  IF(AND(VALUE(LEFT($A418,3))=312,LEN($I418)=4),VLOOKUP($I418,_312_Table2,MATCH(LEFT($B418,1),_312_Table2_ColumnLookup,0),FALSE)
+N("312"),
  IF(VALUE(LEFT($A418,3))=313,VLOOKUP(VALUE(MID($B418,2,1)),_313_Table2,MATCH(MID($B418,1,1),_313_Table2_ColumnLookup,0),FALSE)
+N("313"),
  IF(AND(VALUE(LEFT($A418,3))=314,LEN($B418)=3),VLOOKUP(VALUE(MID($B418,2,2)),_314_Table2,MATCH(MID($B418,1,1),_314_Table2_ColumnLookup,0),FALSE),
  IF(VALUE(LEFT($A418,3))=314,VLOOKUP(VALUE(MID($B418,2,1)),_314_Table2,MATCH(MID($B418,1,1),_314_Table2_ColumnLookup,0),FALSE)
+N("314"),
""))))))))))))))))))))))))</f>
        <v>#NAME?</v>
      </c>
      <c r="F418" s="238" t="e">
        <f>IF(AND(VALUE(LEFT($A418,3))=309,LEN($B418)=3),VLOOKUP(VALUE(MID($B418,2,2)),_309_Table3,MATCH(MID($B418,1,1),_309_Table3_ColumnLookup,0),FALSE),
  IF($C418="309 LCR SummaryA",OneYearSCR,IF($C418="309 LCR SummaryB",UltimateSCR,IF(VALUE(LEFT($A418,3))=309,VLOOKUP(VALUE(MID($B418,2,1)),_309_Table3,MATCH(MID($B418,1,1),_309_Table3_ColumnLookup,0),FALSE)
+N("309"),
  IF(VALUE(LEFT($A418,3))=310,VLOOKUP(VALUE(MID($B418,2,1)),_310_Table3,MATCH(MID($B418,1,1),_310_Table3_ColumnLookup,0),FALSE)
+N("310"),
  IF(AND(VALUE(LEFT($A418,3))=311,LEN($I418)=4),VLOOKUP($I418,_311_Table3,MATCH($B418,_311_Table3_ColumnLookup,0),FALSE),
  IF(AND(VALUE(LEFT($A418,3))=311,OR($B418="I2",$B418="J2",$B418="K2",$B418="L2")),VLOOKUP('311'!$G$58,_311_Table3,MATCH(MID($B418,1,1),_311_Table3_ColumnLookup,0),FALSE),
  IF(AND(VALUE(LEFT($A418,3))=311,RIGHT($B418,5)="Total"),VLOOKUP('311'!$G$59,_311_Table3,MATCH(MID($B418,1,1),_311_Table3_ColumnLookup,0),FALSE),
  IF(VALUE(LEFT($A418,3))=311,VLOOKUP(VALUE(MID($B418,2,1)),_311_Table3,MATCH(MID($B418,1,1),_311_Table3_ColumnLookup,0),FALSE)
+N("311"),
  IF(AND(VALUE(LEFT($A418,3))=312,LEFT($G418,10)="Unincepted",$B418="G "),VLOOKUP(" ULO",_312_Table3,MATCH('312'!$N$16,_312_Table3_ColumnLookup,0),FALSE),
  IF(AND(VALUE(LEFT($A418,3))=312,LEFT($G418,10)="Unincepted",$B418="O "),VLOOKUP(" ULO",_312_Table3,MATCH('312'!$V$16,_312_Table3_ColumnLookup,0),FALSE),
  IF(AND(VALUE(LEFT($A418,3))=312,LEFT($G418,10)="Unincepted",$B418="Q "),VLOOKUP(" ULO",_312_Table3,MATCH('312'!$X$16,_312_Table3_ColumnLookup,0),FALSE),
  IF(AND(VALUE(LEFT($A418,3))=312,LEFT($G418,10)="Unincepted"),VLOOKUP(" ULO",_312_Table3,MATCH(LEFT($B418,1),_312_Table3_ColumnLookup,0),FALSE),
  IF(AND(VALUE(LEFT($A418,3))=312,LEFT($G418,5)="Total",$B418="G "),VLOOKUP('312'!$F$80,_312_Table3,MATCH('312'!$N$16,_312_Table3_ColumnLookup,0),FALSE),
  IF(AND(VALUE(LEFT($A418,3))=312,LEFT($G418,5)="Total",$B418="O "),VLOOKUP('312'!$F$80,_312_Table3,MATCH('312'!$V$16,_312_Table3_ColumnLookup,0),FALSE),
  IF(AND(VALUE(LEFT($A418,3))=312,LEFT($G418,5)="Total",$B418="Q "),VLOOKUP('312'!$F$80,_312_Table3,MATCH('312'!$X$16,_312_Table3_ColumnLookup,0),FALSE),
  IF(AND(VALUE(LEFT($A418,3))=312,LEFT($G418,5)="Total"),VLOOKUP('312'!$F$80,_312_Table3,MATCH(LEFT($B418,1),_312_Table3_ColumnLookup,0),FALSE),
  IF(AND(VALUE(LEFT($A418,3))=312,LEN($I418)=4,$B418="G"),VLOOKUP($I418,_312_Table3,MATCH('312'!$N$16,_312_Table3_ColumnLookup,0),FALSE),
  IF(AND(VALUE(LEFT($A418,3))=312,LEN($I418)=4,$B418="O"),VLOOKUP($I418,_312_Table3,MATCH('312'!$V$16,_312_Table3_ColumnLookup,0),FALSE),
  IF(AND(VALUE(LEFT($A418,3))=312,LEN($I418)=4,$B418="Q"),VLOOKUP($I418,_312_Table3,MATCH('312'!$X$16,_312_Table3_ColumnLookup,0),FALSE),
  IF(AND(VALUE(LEFT($A418,3))=312,LEN($I418)=4),VLOOKUP($I418,_312_Table3,MATCH(LEFT($B418,1),_312_Table3_ColumnLookup,0),FALSE)
+N("312"),
  IF(VALUE(LEFT($A418,3))=313,VLOOKUP(VALUE(MID($B418,2,1)),_313_Table3,MATCH(MID($B418,1,1),_313_Table3_ColumnLookup,0),FALSE)
+N("313"),
  IF(AND(VALUE(LEFT($A418,3))=314,LEN($B418)=3),VLOOKUP(VALUE(MID($B418,2,2)),_314_Table3,MATCH(MID($B418,1,1),_314_Table3_ColumnLookup,0),FALSE),
  IF(VALUE(LEFT($A418,3))=314,VLOOKUP(VALUE(MID($B418,2,1)),_314_Table3,MATCH(MID($B418,1,1),_314_Table3_ColumnLookup,0),FALSE)
+N("314"),
""))))))))))))))))))))))))</f>
        <v>#NAME?</v>
      </c>
      <c r="G418" t="s">
        <v>1150</v>
      </c>
      <c r="H418" s="321">
        <f>IFERROR(
IF(ISERROR($D418)=FALSE,$D418,IF(ISERROR($E418)=FALSE,$E418,IF(ISERROR($F418)=FALSE,$F418
+N("012 checkboxes"),
IF(
IF(OR(LEFT($A418,9)="Syndicate",LEFT($A418,12)="NewSyndicate"),VLOOKUP($A418,'012'!$J:$ZW,MATCH("Link to button",'012'!$J$1:$ZW$1,0),0)
+N("309 checkbox"),
IF($C418="309 LCR Summary0",VLOOKUP("Notes990",'309'!$P:$ZZ,MATCH("Link to button",'309'!$P$1:$ZZ$1,0),0)
+N("313 checkboxes"),
IF($C418="313 Financial Information0LcmVsScr",IF($C418="309 LCR Summary0",VLOOKUP("LcmVsScr",'309'!$N:$ZZ,MATCH("Link to button",'309'!$N$1:$ZZ$1,0),0),
IF($C418="313 Financial Information0LcrDocAttached",IF($C418="309 LCR Summary0",VLOOKUP("LcrDocAttached",'309'!$N:$ZZ,MATCH("Link to button",'309'!$N$1:$ZZ$1,0),
0)))))))=1,TRUE,FALSE)
))),"")</f>
        <v>0</v>
      </c>
      <c r="I418">
        <v>2002</v>
      </c>
    </row>
    <row r="419" spans="1:9" customFormat="1">
      <c r="A419" s="237" t="str">
        <f>VLOOKUP($G419,CSVLookups!$B:$R,MATCH(A$1,CSVLookups!$B$1:$R$1,0),FALSE)</f>
        <v>312 Projected Solvency II Technical Provisions at Time Zero</v>
      </c>
      <c r="B419" s="237" t="str">
        <f>VLOOKUP($G419,CSVLookups!$B:$R,MATCH(B$1,CSVLookups!$B$1:$R$1,0),FALSE)</f>
        <v>H</v>
      </c>
      <c r="C419" s="238" t="str">
        <f t="shared" si="7"/>
        <v>312 Projected Solvency II Technical Provisions at Time ZeroH2002</v>
      </c>
      <c r="D419" s="238">
        <f>IF(AND(VALUE(LEFT($A419,3))=309,LEN($B419)=3),VLOOKUP(VALUE(MID($B419,2,2)),_309_Table1,MATCH(MID($B419,1,1),_309_Table1_ColumnLookup,0),FALSE),
  IF($C419="309 LCR SummaryA",OneYearSCR,IF($C419="309 LCR SummaryB",UltimateSCR,IF(VALUE(LEFT($A419,3))=309,VLOOKUP(VALUE(MID($B419,2,1)),_309_Table1,MATCH(MID($B419,1,1),_309_Table1_ColumnLookup,0),FALSE)
+N("309"),
  IF(VALUE(LEFT($A419,3))=310,VLOOKUP(VALUE(MID($B419,2,1)),_310_Table1,MATCH(MID($B419,1,1),_310_Table1_ColumnLookup,0),FALSE)
+N("310"),
  IF(AND(VALUE(LEFT($A419,3))=311,LEN($I419)=4),VLOOKUP($I419,_311_Table1,MATCH($B419,_311_Table1_ColumnLookup,0),FALSE),
  IF(AND(VALUE(LEFT($A419,3))=311,OR($B419="I2",$B419="J2",$B419="K2",$B419="L2")),VLOOKUP('311'!$G$58,_311_Table1,MATCH(MID($B419,1,1),_311_Table1_ColumnLookup,0),FALSE),
  IF(AND(VALUE(LEFT($A419,3))=311,RIGHT($B419,5)="Total"),VLOOKUP('311'!$G$59,_311_Table1,MATCH(MID($B419,1,1),_311_Table1_ColumnLookup,0),FALSE),
  IF(VALUE(LEFT($A419,3))=311,VLOOKUP(VALUE(MID($B419,2,1)),_311_Table1,MATCH(MID($B419,1,1),_311_Table1_ColumnLookup,0),FALSE)
+N("311"),
  IF(AND(VALUE(LEFT($A419,3))=312,LEFT($G419,10)="Unincepted",$B419="G "),VLOOKUP(" ULO",_312_Table1,MATCH('312'!$N$16,_312_Table1_ColumnLookup,0),FALSE),
  IF(AND(VALUE(LEFT($A419,3))=312,LEFT($G419,10)="Unincepted",$B419="O "),VLOOKUP(" ULO",_312_Table1,MATCH('312'!$V$16,_312_Table1_ColumnLookup,0),FALSE),
  IF(AND(VALUE(LEFT($A419,3))=312,LEFT($G419,10)="Unincepted",$B419="Q "),VLOOKUP(" ULO",_312_Table1,MATCH('312'!$X$16,_312_Table1_ColumnLookup,0),FALSE),
  IF(AND(VALUE(LEFT($A419,3))=312,LEFT($G419,10)="Unincepted"),VLOOKUP(" ULO",_312_Table1,MATCH(LEFT($B419,1),_312_Table1_ColumnLookup,0),FALSE),
  IF(AND(VALUE(LEFT($A419,3))=312,LEFT($G419,5)="Total",$B419="G "),VLOOKUP('312'!$F$80,_312_Table1,MATCH('312'!$N$16,_312_Table1_ColumnLookup,0),FALSE),
  IF(AND(VALUE(LEFT($A419,3))=312,LEFT($G419,5)="Total",$B419="O "),VLOOKUP('312'!$F$80,_312_Table1,MATCH('312'!$V$16,_312_Table1_ColumnLookup,0),FALSE),
  IF(AND(VALUE(LEFT($A419,3))=312,LEFT($G419,5)="Total",$B419="Q "),VLOOKUP('312'!$F$80,_312_Table1,MATCH('312'!$X$16,_312_Table1_ColumnLookup,0),FALSE),
  IF(AND(VALUE(LEFT($A419,3))=312,LEFT($G419,5)="Total"),VLOOKUP('312'!$F$80,_312_Table1,MATCH(LEFT($B419,1),_312_Table1_ColumnLookup,0),FALSE),
  IF(AND(VALUE(LEFT($A419,3))=312,LEN($I419)=4,$B419="G"),VLOOKUP($I419,_312_Table1,MATCH('312'!$N$16,_312_Table1_ColumnLookup,0),FALSE),
  IF(AND(VALUE(LEFT($A419,3))=312,LEN($I419)=4,$B419="O"),VLOOKUP($I419,_312_Table1,MATCH('312'!$V$16,_312_Table1_ColumnLookup,0),FALSE),
  IF(AND(VALUE(LEFT($A419,3))=312,LEN($I419)=4,$B419="Q"),VLOOKUP($I419,_312_Table1,MATCH('312'!$X$16,_312_Table1_ColumnLookup,0),FALSE),
  IF(AND(VALUE(LEFT($A419,3))=312,LEN($I419)=4),VLOOKUP($I419,_312_Table1,MATCH(LEFT($B419,1),_312_Table1_ColumnLookup,0),FALSE)
+N("312"),
  IF(VALUE(LEFT($A419,3))=313,VLOOKUP(VALUE(MID($B419,2,1)),_313_Table1,MATCH(MID($B419,1,1),_313_Table1_ColumnLookup,0),FALSE)
+N("313"),
  IF(AND(VALUE(LEFT($A419,3))=314,LEN($B419)=3),VLOOKUP(VALUE(MID($B419,2,2)),_314_Table1,MATCH(MID($B419,1,1),_314_Table1_ColumnLookup,0),FALSE),
  IF(VALUE(LEFT($A419,3))=314,VLOOKUP(VALUE(MID($B419,2,1)),_314_Table1,MATCH(MID($B419,1,1),_314_Table1_ColumnLookup,0),FALSE)
+N("314"),
""))))))))))))))))))))))))</f>
        <v>0</v>
      </c>
      <c r="E419" s="238" t="e">
        <f>IF(AND(VALUE(LEFT($A419,3))=309,LEN($B419)=3),VLOOKUP(VALUE(MID($B419,2,2)),_309_Table2,MATCH(MID($B419,1,1),_309_Table2_ColumnLookup,0),FALSE),
  IF($C419="309 LCR SummaryA",OneYearSCR,IF($C419="309 LCR SummaryB",UltimateSCR,IF(VALUE(LEFT($A419,3))=309,VLOOKUP(VALUE(MID($B419,2,1)),_309_Table2,MATCH(MID($B419,1,1),_309_Table2_ColumnLookup,0),FALSE)
+N("309"),
  IF(VALUE(LEFT($A419,3))=310,VLOOKUP(VALUE(MID($B419,2,1)),_310_Table2,MATCH(MID($B419,1,1),_310_Table2_ColumnLookup,0),FALSE)
+N("310"),
  IF(AND(VALUE(LEFT($A419,3))=311,LEN($I419)=4),VLOOKUP($I419,_311_Table2,MATCH($B419,_311_Table2_ColumnLookup,0),FALSE),
  IF(AND(VALUE(LEFT($A419,3))=311,OR($B419="I2",$B419="J2",$B419="K2",$B419="L2")),VLOOKUP('311'!$G$58,_311_Table2,MATCH(MID($B419,1,1),_311_Table2_ColumnLookup,0),FALSE),
  IF(AND(VALUE(LEFT($A419,3))=311,RIGHT($B419,5)="Total"),VLOOKUP('311'!$G$59,_311_Table2,MATCH(MID($B419,1,1),_311_Table2_ColumnLookup,0),FALSE),
  IF(VALUE(LEFT($A419,3))=311,VLOOKUP(VALUE(MID($B419,2,1)),_311_Table2,MATCH(MID($B419,1,1),_311_Table2_ColumnLookup,0),FALSE)
+N("311"),
  IF(AND(VALUE(LEFT($A419,3))=312,LEFT($G419,10)="Unincepted",$B419="G "),VLOOKUP(" ULO",_312_Table2,MATCH('312'!$N$16,_312_Table2_ColumnLookup,0),FALSE),
  IF(AND(VALUE(LEFT($A419,3))=312,LEFT($G419,10)="Unincepted",$B419="O "),VLOOKUP(" ULO",_312_Table2,MATCH('312'!$V$16,_312_Table2_ColumnLookup,0),FALSE),
  IF(AND(VALUE(LEFT($A419,3))=312,LEFT($G419,10)="Unincepted",$B419="Q "),VLOOKUP(" ULO",_312_Table2,MATCH('312'!$X$16,_312_Table2_ColumnLookup,0),FALSE),
  IF(AND(VALUE(LEFT($A419,3))=312,LEFT($G419,10)="Unincepted"),VLOOKUP(" ULO",_312_Table2,MATCH(LEFT($B419,1),_312_Table2_ColumnLookup,0),FALSE),
  IF(AND(VALUE(LEFT($A419,3))=312,LEFT($G419,5)="Total",$B419="G "),VLOOKUP('312'!$F$80,_312_Table2,MATCH('312'!$N$16,_312_Table2_ColumnLookup,0),FALSE),
  IF(AND(VALUE(LEFT($A419,3))=312,LEFT($G419,5)="Total",$B419="O "),VLOOKUP('312'!$F$80,_312_Table2,MATCH('312'!$V$16,_312_Table2_ColumnLookup,0),FALSE),
  IF(AND(VALUE(LEFT($A419,3))=312,LEFT($G419,5)="Total",$B419="Q "),VLOOKUP('312'!$F$80,_312_Table2,MATCH('312'!$X$16,_312_Table2_ColumnLookup,0),FALSE),
  IF(AND(VALUE(LEFT($A419,3))=312,LEFT($G419,5)="Total"),VLOOKUP('312'!$F$80,_312_Table2,MATCH(LEFT($B419,1),_312_Table2_ColumnLookup,0),FALSE),
  IF(AND(VALUE(LEFT($A419,3))=312,LEN($I419)=4,$B419="G"),VLOOKUP($I419,_312_Table2,MATCH('312'!$N$16,_312_Table2_ColumnLookup,0),FALSE),
  IF(AND(VALUE(LEFT($A419,3))=312,LEN($I419)=4,$B419="O"),VLOOKUP($I419,_312_Table2,MATCH('312'!$V$16,_312_Table2_ColumnLookup,0),FALSE),
  IF(AND(VALUE(LEFT($A419,3))=312,LEN($I419)=4,$B419="Q"),VLOOKUP($I419,_312_Table2,MATCH('312'!$X$16,_312_Table2_ColumnLookup,0),FALSE),
  IF(AND(VALUE(LEFT($A419,3))=312,LEN($I419)=4),VLOOKUP($I419,_312_Table2,MATCH(LEFT($B419,1),_312_Table2_ColumnLookup,0),FALSE)
+N("312"),
  IF(VALUE(LEFT($A419,3))=313,VLOOKUP(VALUE(MID($B419,2,1)),_313_Table2,MATCH(MID($B419,1,1),_313_Table2_ColumnLookup,0),FALSE)
+N("313"),
  IF(AND(VALUE(LEFT($A419,3))=314,LEN($B419)=3),VLOOKUP(VALUE(MID($B419,2,2)),_314_Table2,MATCH(MID($B419,1,1),_314_Table2_ColumnLookup,0),FALSE),
  IF(VALUE(LEFT($A419,3))=314,VLOOKUP(VALUE(MID($B419,2,1)),_314_Table2,MATCH(MID($B419,1,1),_314_Table2_ColumnLookup,0),FALSE)
+N("314"),
""))))))))))))))))))))))))</f>
        <v>#NAME?</v>
      </c>
      <c r="F419" s="238" t="e">
        <f>IF(AND(VALUE(LEFT($A419,3))=309,LEN($B419)=3),VLOOKUP(VALUE(MID($B419,2,2)),_309_Table3,MATCH(MID($B419,1,1),_309_Table3_ColumnLookup,0),FALSE),
  IF($C419="309 LCR SummaryA",OneYearSCR,IF($C419="309 LCR SummaryB",UltimateSCR,IF(VALUE(LEFT($A419,3))=309,VLOOKUP(VALUE(MID($B419,2,1)),_309_Table3,MATCH(MID($B419,1,1),_309_Table3_ColumnLookup,0),FALSE)
+N("309"),
  IF(VALUE(LEFT($A419,3))=310,VLOOKUP(VALUE(MID($B419,2,1)),_310_Table3,MATCH(MID($B419,1,1),_310_Table3_ColumnLookup,0),FALSE)
+N("310"),
  IF(AND(VALUE(LEFT($A419,3))=311,LEN($I419)=4),VLOOKUP($I419,_311_Table3,MATCH($B419,_311_Table3_ColumnLookup,0),FALSE),
  IF(AND(VALUE(LEFT($A419,3))=311,OR($B419="I2",$B419="J2",$B419="K2",$B419="L2")),VLOOKUP('311'!$G$58,_311_Table3,MATCH(MID($B419,1,1),_311_Table3_ColumnLookup,0),FALSE),
  IF(AND(VALUE(LEFT($A419,3))=311,RIGHT($B419,5)="Total"),VLOOKUP('311'!$G$59,_311_Table3,MATCH(MID($B419,1,1),_311_Table3_ColumnLookup,0),FALSE),
  IF(VALUE(LEFT($A419,3))=311,VLOOKUP(VALUE(MID($B419,2,1)),_311_Table3,MATCH(MID($B419,1,1),_311_Table3_ColumnLookup,0),FALSE)
+N("311"),
  IF(AND(VALUE(LEFT($A419,3))=312,LEFT($G419,10)="Unincepted",$B419="G "),VLOOKUP(" ULO",_312_Table3,MATCH('312'!$N$16,_312_Table3_ColumnLookup,0),FALSE),
  IF(AND(VALUE(LEFT($A419,3))=312,LEFT($G419,10)="Unincepted",$B419="O "),VLOOKUP(" ULO",_312_Table3,MATCH('312'!$V$16,_312_Table3_ColumnLookup,0),FALSE),
  IF(AND(VALUE(LEFT($A419,3))=312,LEFT($G419,10)="Unincepted",$B419="Q "),VLOOKUP(" ULO",_312_Table3,MATCH('312'!$X$16,_312_Table3_ColumnLookup,0),FALSE),
  IF(AND(VALUE(LEFT($A419,3))=312,LEFT($G419,10)="Unincepted"),VLOOKUP(" ULO",_312_Table3,MATCH(LEFT($B419,1),_312_Table3_ColumnLookup,0),FALSE),
  IF(AND(VALUE(LEFT($A419,3))=312,LEFT($G419,5)="Total",$B419="G "),VLOOKUP('312'!$F$80,_312_Table3,MATCH('312'!$N$16,_312_Table3_ColumnLookup,0),FALSE),
  IF(AND(VALUE(LEFT($A419,3))=312,LEFT($G419,5)="Total",$B419="O "),VLOOKUP('312'!$F$80,_312_Table3,MATCH('312'!$V$16,_312_Table3_ColumnLookup,0),FALSE),
  IF(AND(VALUE(LEFT($A419,3))=312,LEFT($G419,5)="Total",$B419="Q "),VLOOKUP('312'!$F$80,_312_Table3,MATCH('312'!$X$16,_312_Table3_ColumnLookup,0),FALSE),
  IF(AND(VALUE(LEFT($A419,3))=312,LEFT($G419,5)="Total"),VLOOKUP('312'!$F$80,_312_Table3,MATCH(LEFT($B419,1),_312_Table3_ColumnLookup,0),FALSE),
  IF(AND(VALUE(LEFT($A419,3))=312,LEN($I419)=4,$B419="G"),VLOOKUP($I419,_312_Table3,MATCH('312'!$N$16,_312_Table3_ColumnLookup,0),FALSE),
  IF(AND(VALUE(LEFT($A419,3))=312,LEN($I419)=4,$B419="O"),VLOOKUP($I419,_312_Table3,MATCH('312'!$V$16,_312_Table3_ColumnLookup,0),FALSE),
  IF(AND(VALUE(LEFT($A419,3))=312,LEN($I419)=4,$B419="Q"),VLOOKUP($I419,_312_Table3,MATCH('312'!$X$16,_312_Table3_ColumnLookup,0),FALSE),
  IF(AND(VALUE(LEFT($A419,3))=312,LEN($I419)=4),VLOOKUP($I419,_312_Table3,MATCH(LEFT($B419,1),_312_Table3_ColumnLookup,0),FALSE)
+N("312"),
  IF(VALUE(LEFT($A419,3))=313,VLOOKUP(VALUE(MID($B419,2,1)),_313_Table3,MATCH(MID($B419,1,1),_313_Table3_ColumnLookup,0),FALSE)
+N("313"),
  IF(AND(VALUE(LEFT($A419,3))=314,LEN($B419)=3),VLOOKUP(VALUE(MID($B419,2,2)),_314_Table3,MATCH(MID($B419,1,1),_314_Table3_ColumnLookup,0),FALSE),
  IF(VALUE(LEFT($A419,3))=314,VLOOKUP(VALUE(MID($B419,2,1)),_314_Table3,MATCH(MID($B419,1,1),_314_Table3_ColumnLookup,0),FALSE)
+N("314"),
""))))))))))))))))))))))))</f>
        <v>#NAME?</v>
      </c>
      <c r="G419" t="s">
        <v>1151</v>
      </c>
      <c r="H419" s="321">
        <f>IFERROR(
IF(ISERROR($D419)=FALSE,$D419,IF(ISERROR($E419)=FALSE,$E419,IF(ISERROR($F419)=FALSE,$F419
+N("012 checkboxes"),
IF(
IF(OR(LEFT($A419,9)="Syndicate",LEFT($A419,12)="NewSyndicate"),VLOOKUP($A419,'012'!$J:$ZW,MATCH("Link to button",'012'!$J$1:$ZW$1,0),0)
+N("309 checkbox"),
IF($C419="309 LCR Summary0",VLOOKUP("Notes990",'309'!$P:$ZZ,MATCH("Link to button",'309'!$P$1:$ZZ$1,0),0)
+N("313 checkboxes"),
IF($C419="313 Financial Information0LcmVsScr",IF($C419="309 LCR Summary0",VLOOKUP("LcmVsScr",'309'!$N:$ZZ,MATCH("Link to button",'309'!$N$1:$ZZ$1,0),0),
IF($C419="313 Financial Information0LcrDocAttached",IF($C419="309 LCR Summary0",VLOOKUP("LcrDocAttached",'309'!$N:$ZZ,MATCH("Link to button",'309'!$N$1:$ZZ$1,0),
0)))))))=1,TRUE,FALSE)
))),"")</f>
        <v>0</v>
      </c>
      <c r="I419">
        <v>2002</v>
      </c>
    </row>
    <row r="420" spans="1:9" customFormat="1">
      <c r="A420" s="237" t="str">
        <f>VLOOKUP($G420,CSVLookups!$B:$R,MATCH(A$1,CSVLookups!$B$1:$R$1,0),FALSE)</f>
        <v>312 Projected Solvency II Technical Provisions at Time Zero</v>
      </c>
      <c r="B420" s="237" t="str">
        <f>VLOOKUP($G420,CSVLookups!$B:$R,MATCH(B$1,CSVLookups!$B$1:$R$1,0),FALSE)</f>
        <v>I</v>
      </c>
      <c r="C420" s="238" t="str">
        <f t="shared" si="7"/>
        <v>312 Projected Solvency II Technical Provisions at Time ZeroI2002</v>
      </c>
      <c r="D420" s="238">
        <f>IF(AND(VALUE(LEFT($A420,3))=309,LEN($B420)=3),VLOOKUP(VALUE(MID($B420,2,2)),_309_Table1,MATCH(MID($B420,1,1),_309_Table1_ColumnLookup,0),FALSE),
  IF($C420="309 LCR SummaryA",OneYearSCR,IF($C420="309 LCR SummaryB",UltimateSCR,IF(VALUE(LEFT($A420,3))=309,VLOOKUP(VALUE(MID($B420,2,1)),_309_Table1,MATCH(MID($B420,1,1),_309_Table1_ColumnLookup,0),FALSE)
+N("309"),
  IF(VALUE(LEFT($A420,3))=310,VLOOKUP(VALUE(MID($B420,2,1)),_310_Table1,MATCH(MID($B420,1,1),_310_Table1_ColumnLookup,0),FALSE)
+N("310"),
  IF(AND(VALUE(LEFT($A420,3))=311,LEN($I420)=4),VLOOKUP($I420,_311_Table1,MATCH($B420,_311_Table1_ColumnLookup,0),FALSE),
  IF(AND(VALUE(LEFT($A420,3))=311,OR($B420="I2",$B420="J2",$B420="K2",$B420="L2")),VLOOKUP('311'!$G$58,_311_Table1,MATCH(MID($B420,1,1),_311_Table1_ColumnLookup,0),FALSE),
  IF(AND(VALUE(LEFT($A420,3))=311,RIGHT($B420,5)="Total"),VLOOKUP('311'!$G$59,_311_Table1,MATCH(MID($B420,1,1),_311_Table1_ColumnLookup,0),FALSE),
  IF(VALUE(LEFT($A420,3))=311,VLOOKUP(VALUE(MID($B420,2,1)),_311_Table1,MATCH(MID($B420,1,1),_311_Table1_ColumnLookup,0),FALSE)
+N("311"),
  IF(AND(VALUE(LEFT($A420,3))=312,LEFT($G420,10)="Unincepted",$B420="G "),VLOOKUP(" ULO",_312_Table1,MATCH('312'!$N$16,_312_Table1_ColumnLookup,0),FALSE),
  IF(AND(VALUE(LEFT($A420,3))=312,LEFT($G420,10)="Unincepted",$B420="O "),VLOOKUP(" ULO",_312_Table1,MATCH('312'!$V$16,_312_Table1_ColumnLookup,0),FALSE),
  IF(AND(VALUE(LEFT($A420,3))=312,LEFT($G420,10)="Unincepted",$B420="Q "),VLOOKUP(" ULO",_312_Table1,MATCH('312'!$X$16,_312_Table1_ColumnLookup,0),FALSE),
  IF(AND(VALUE(LEFT($A420,3))=312,LEFT($G420,10)="Unincepted"),VLOOKUP(" ULO",_312_Table1,MATCH(LEFT($B420,1),_312_Table1_ColumnLookup,0),FALSE),
  IF(AND(VALUE(LEFT($A420,3))=312,LEFT($G420,5)="Total",$B420="G "),VLOOKUP('312'!$F$80,_312_Table1,MATCH('312'!$N$16,_312_Table1_ColumnLookup,0),FALSE),
  IF(AND(VALUE(LEFT($A420,3))=312,LEFT($G420,5)="Total",$B420="O "),VLOOKUP('312'!$F$80,_312_Table1,MATCH('312'!$V$16,_312_Table1_ColumnLookup,0),FALSE),
  IF(AND(VALUE(LEFT($A420,3))=312,LEFT($G420,5)="Total",$B420="Q "),VLOOKUP('312'!$F$80,_312_Table1,MATCH('312'!$X$16,_312_Table1_ColumnLookup,0),FALSE),
  IF(AND(VALUE(LEFT($A420,3))=312,LEFT($G420,5)="Total"),VLOOKUP('312'!$F$80,_312_Table1,MATCH(LEFT($B420,1),_312_Table1_ColumnLookup,0),FALSE),
  IF(AND(VALUE(LEFT($A420,3))=312,LEN($I420)=4,$B420="G"),VLOOKUP($I420,_312_Table1,MATCH('312'!$N$16,_312_Table1_ColumnLookup,0),FALSE),
  IF(AND(VALUE(LEFT($A420,3))=312,LEN($I420)=4,$B420="O"),VLOOKUP($I420,_312_Table1,MATCH('312'!$V$16,_312_Table1_ColumnLookup,0),FALSE),
  IF(AND(VALUE(LEFT($A420,3))=312,LEN($I420)=4,$B420="Q"),VLOOKUP($I420,_312_Table1,MATCH('312'!$X$16,_312_Table1_ColumnLookup,0),FALSE),
  IF(AND(VALUE(LEFT($A420,3))=312,LEN($I420)=4),VLOOKUP($I420,_312_Table1,MATCH(LEFT($B420,1),_312_Table1_ColumnLookup,0),FALSE)
+N("312"),
  IF(VALUE(LEFT($A420,3))=313,VLOOKUP(VALUE(MID($B420,2,1)),_313_Table1,MATCH(MID($B420,1,1),_313_Table1_ColumnLookup,0),FALSE)
+N("313"),
  IF(AND(VALUE(LEFT($A420,3))=314,LEN($B420)=3),VLOOKUP(VALUE(MID($B420,2,2)),_314_Table1,MATCH(MID($B420,1,1),_314_Table1_ColumnLookup,0),FALSE),
  IF(VALUE(LEFT($A420,3))=314,VLOOKUP(VALUE(MID($B420,2,1)),_314_Table1,MATCH(MID($B420,1,1),_314_Table1_ColumnLookup,0),FALSE)
+N("314"),
""))))))))))))))))))))))))</f>
        <v>0</v>
      </c>
      <c r="E420" s="238" t="e">
        <f>IF(AND(VALUE(LEFT($A420,3))=309,LEN($B420)=3),VLOOKUP(VALUE(MID($B420,2,2)),_309_Table2,MATCH(MID($B420,1,1),_309_Table2_ColumnLookup,0),FALSE),
  IF($C420="309 LCR SummaryA",OneYearSCR,IF($C420="309 LCR SummaryB",UltimateSCR,IF(VALUE(LEFT($A420,3))=309,VLOOKUP(VALUE(MID($B420,2,1)),_309_Table2,MATCH(MID($B420,1,1),_309_Table2_ColumnLookup,0),FALSE)
+N("309"),
  IF(VALUE(LEFT($A420,3))=310,VLOOKUP(VALUE(MID($B420,2,1)),_310_Table2,MATCH(MID($B420,1,1),_310_Table2_ColumnLookup,0),FALSE)
+N("310"),
  IF(AND(VALUE(LEFT($A420,3))=311,LEN($I420)=4),VLOOKUP($I420,_311_Table2,MATCH($B420,_311_Table2_ColumnLookup,0),FALSE),
  IF(AND(VALUE(LEFT($A420,3))=311,OR($B420="I2",$B420="J2",$B420="K2",$B420="L2")),VLOOKUP('311'!$G$58,_311_Table2,MATCH(MID($B420,1,1),_311_Table2_ColumnLookup,0),FALSE),
  IF(AND(VALUE(LEFT($A420,3))=311,RIGHT($B420,5)="Total"),VLOOKUP('311'!$G$59,_311_Table2,MATCH(MID($B420,1,1),_311_Table2_ColumnLookup,0),FALSE),
  IF(VALUE(LEFT($A420,3))=311,VLOOKUP(VALUE(MID($B420,2,1)),_311_Table2,MATCH(MID($B420,1,1),_311_Table2_ColumnLookup,0),FALSE)
+N("311"),
  IF(AND(VALUE(LEFT($A420,3))=312,LEFT($G420,10)="Unincepted",$B420="G "),VLOOKUP(" ULO",_312_Table2,MATCH('312'!$N$16,_312_Table2_ColumnLookup,0),FALSE),
  IF(AND(VALUE(LEFT($A420,3))=312,LEFT($G420,10)="Unincepted",$B420="O "),VLOOKUP(" ULO",_312_Table2,MATCH('312'!$V$16,_312_Table2_ColumnLookup,0),FALSE),
  IF(AND(VALUE(LEFT($A420,3))=312,LEFT($G420,10)="Unincepted",$B420="Q "),VLOOKUP(" ULO",_312_Table2,MATCH('312'!$X$16,_312_Table2_ColumnLookup,0),FALSE),
  IF(AND(VALUE(LEFT($A420,3))=312,LEFT($G420,10)="Unincepted"),VLOOKUP(" ULO",_312_Table2,MATCH(LEFT($B420,1),_312_Table2_ColumnLookup,0),FALSE),
  IF(AND(VALUE(LEFT($A420,3))=312,LEFT($G420,5)="Total",$B420="G "),VLOOKUP('312'!$F$80,_312_Table2,MATCH('312'!$N$16,_312_Table2_ColumnLookup,0),FALSE),
  IF(AND(VALUE(LEFT($A420,3))=312,LEFT($G420,5)="Total",$B420="O "),VLOOKUP('312'!$F$80,_312_Table2,MATCH('312'!$V$16,_312_Table2_ColumnLookup,0),FALSE),
  IF(AND(VALUE(LEFT($A420,3))=312,LEFT($G420,5)="Total",$B420="Q "),VLOOKUP('312'!$F$80,_312_Table2,MATCH('312'!$X$16,_312_Table2_ColumnLookup,0),FALSE),
  IF(AND(VALUE(LEFT($A420,3))=312,LEFT($G420,5)="Total"),VLOOKUP('312'!$F$80,_312_Table2,MATCH(LEFT($B420,1),_312_Table2_ColumnLookup,0),FALSE),
  IF(AND(VALUE(LEFT($A420,3))=312,LEN($I420)=4,$B420="G"),VLOOKUP($I420,_312_Table2,MATCH('312'!$N$16,_312_Table2_ColumnLookup,0),FALSE),
  IF(AND(VALUE(LEFT($A420,3))=312,LEN($I420)=4,$B420="O"),VLOOKUP($I420,_312_Table2,MATCH('312'!$V$16,_312_Table2_ColumnLookup,0),FALSE),
  IF(AND(VALUE(LEFT($A420,3))=312,LEN($I420)=4,$B420="Q"),VLOOKUP($I420,_312_Table2,MATCH('312'!$X$16,_312_Table2_ColumnLookup,0),FALSE),
  IF(AND(VALUE(LEFT($A420,3))=312,LEN($I420)=4),VLOOKUP($I420,_312_Table2,MATCH(LEFT($B420,1),_312_Table2_ColumnLookup,0),FALSE)
+N("312"),
  IF(VALUE(LEFT($A420,3))=313,VLOOKUP(VALUE(MID($B420,2,1)),_313_Table2,MATCH(MID($B420,1,1),_313_Table2_ColumnLookup,0),FALSE)
+N("313"),
  IF(AND(VALUE(LEFT($A420,3))=314,LEN($B420)=3),VLOOKUP(VALUE(MID($B420,2,2)),_314_Table2,MATCH(MID($B420,1,1),_314_Table2_ColumnLookup,0),FALSE),
  IF(VALUE(LEFT($A420,3))=314,VLOOKUP(VALUE(MID($B420,2,1)),_314_Table2,MATCH(MID($B420,1,1),_314_Table2_ColumnLookup,0),FALSE)
+N("314"),
""))))))))))))))))))))))))</f>
        <v>#NAME?</v>
      </c>
      <c r="F420" s="238" t="e">
        <f>IF(AND(VALUE(LEFT($A420,3))=309,LEN($B420)=3),VLOOKUP(VALUE(MID($B420,2,2)),_309_Table3,MATCH(MID($B420,1,1),_309_Table3_ColumnLookup,0),FALSE),
  IF($C420="309 LCR SummaryA",OneYearSCR,IF($C420="309 LCR SummaryB",UltimateSCR,IF(VALUE(LEFT($A420,3))=309,VLOOKUP(VALUE(MID($B420,2,1)),_309_Table3,MATCH(MID($B420,1,1),_309_Table3_ColumnLookup,0),FALSE)
+N("309"),
  IF(VALUE(LEFT($A420,3))=310,VLOOKUP(VALUE(MID($B420,2,1)),_310_Table3,MATCH(MID($B420,1,1),_310_Table3_ColumnLookup,0),FALSE)
+N("310"),
  IF(AND(VALUE(LEFT($A420,3))=311,LEN($I420)=4),VLOOKUP($I420,_311_Table3,MATCH($B420,_311_Table3_ColumnLookup,0),FALSE),
  IF(AND(VALUE(LEFT($A420,3))=311,OR($B420="I2",$B420="J2",$B420="K2",$B420="L2")),VLOOKUP('311'!$G$58,_311_Table3,MATCH(MID($B420,1,1),_311_Table3_ColumnLookup,0),FALSE),
  IF(AND(VALUE(LEFT($A420,3))=311,RIGHT($B420,5)="Total"),VLOOKUP('311'!$G$59,_311_Table3,MATCH(MID($B420,1,1),_311_Table3_ColumnLookup,0),FALSE),
  IF(VALUE(LEFT($A420,3))=311,VLOOKUP(VALUE(MID($B420,2,1)),_311_Table3,MATCH(MID($B420,1,1),_311_Table3_ColumnLookup,0),FALSE)
+N("311"),
  IF(AND(VALUE(LEFT($A420,3))=312,LEFT($G420,10)="Unincepted",$B420="G "),VLOOKUP(" ULO",_312_Table3,MATCH('312'!$N$16,_312_Table3_ColumnLookup,0),FALSE),
  IF(AND(VALUE(LEFT($A420,3))=312,LEFT($G420,10)="Unincepted",$B420="O "),VLOOKUP(" ULO",_312_Table3,MATCH('312'!$V$16,_312_Table3_ColumnLookup,0),FALSE),
  IF(AND(VALUE(LEFT($A420,3))=312,LEFT($G420,10)="Unincepted",$B420="Q "),VLOOKUP(" ULO",_312_Table3,MATCH('312'!$X$16,_312_Table3_ColumnLookup,0),FALSE),
  IF(AND(VALUE(LEFT($A420,3))=312,LEFT($G420,10)="Unincepted"),VLOOKUP(" ULO",_312_Table3,MATCH(LEFT($B420,1),_312_Table3_ColumnLookup,0),FALSE),
  IF(AND(VALUE(LEFT($A420,3))=312,LEFT($G420,5)="Total",$B420="G "),VLOOKUP('312'!$F$80,_312_Table3,MATCH('312'!$N$16,_312_Table3_ColumnLookup,0),FALSE),
  IF(AND(VALUE(LEFT($A420,3))=312,LEFT($G420,5)="Total",$B420="O "),VLOOKUP('312'!$F$80,_312_Table3,MATCH('312'!$V$16,_312_Table3_ColumnLookup,0),FALSE),
  IF(AND(VALUE(LEFT($A420,3))=312,LEFT($G420,5)="Total",$B420="Q "),VLOOKUP('312'!$F$80,_312_Table3,MATCH('312'!$X$16,_312_Table3_ColumnLookup,0),FALSE),
  IF(AND(VALUE(LEFT($A420,3))=312,LEFT($G420,5)="Total"),VLOOKUP('312'!$F$80,_312_Table3,MATCH(LEFT($B420,1),_312_Table3_ColumnLookup,0),FALSE),
  IF(AND(VALUE(LEFT($A420,3))=312,LEN($I420)=4,$B420="G"),VLOOKUP($I420,_312_Table3,MATCH('312'!$N$16,_312_Table3_ColumnLookup,0),FALSE),
  IF(AND(VALUE(LEFT($A420,3))=312,LEN($I420)=4,$B420="O"),VLOOKUP($I420,_312_Table3,MATCH('312'!$V$16,_312_Table3_ColumnLookup,0),FALSE),
  IF(AND(VALUE(LEFT($A420,3))=312,LEN($I420)=4,$B420="Q"),VLOOKUP($I420,_312_Table3,MATCH('312'!$X$16,_312_Table3_ColumnLookup,0),FALSE),
  IF(AND(VALUE(LEFT($A420,3))=312,LEN($I420)=4),VLOOKUP($I420,_312_Table3,MATCH(LEFT($B420,1),_312_Table3_ColumnLookup,0),FALSE)
+N("312"),
  IF(VALUE(LEFT($A420,3))=313,VLOOKUP(VALUE(MID($B420,2,1)),_313_Table3,MATCH(MID($B420,1,1),_313_Table3_ColumnLookup,0),FALSE)
+N("313"),
  IF(AND(VALUE(LEFT($A420,3))=314,LEN($B420)=3),VLOOKUP(VALUE(MID($B420,2,2)),_314_Table3,MATCH(MID($B420,1,1),_314_Table3_ColumnLookup,0),FALSE),
  IF(VALUE(LEFT($A420,3))=314,VLOOKUP(VALUE(MID($B420,2,1)),_314_Table3,MATCH(MID($B420,1,1),_314_Table3_ColumnLookup,0),FALSE)
+N("314"),
""))))))))))))))))))))))))</f>
        <v>#NAME?</v>
      </c>
      <c r="G420" t="s">
        <v>1152</v>
      </c>
      <c r="H420" s="321">
        <f>IFERROR(
IF(ISERROR($D420)=FALSE,$D420,IF(ISERROR($E420)=FALSE,$E420,IF(ISERROR($F420)=FALSE,$F420
+N("012 checkboxes"),
IF(
IF(OR(LEFT($A420,9)="Syndicate",LEFT($A420,12)="NewSyndicate"),VLOOKUP($A420,'012'!$J:$ZW,MATCH("Link to button",'012'!$J$1:$ZW$1,0),0)
+N("309 checkbox"),
IF($C420="309 LCR Summary0",VLOOKUP("Notes990",'309'!$P:$ZZ,MATCH("Link to button",'309'!$P$1:$ZZ$1,0),0)
+N("313 checkboxes"),
IF($C420="313 Financial Information0LcmVsScr",IF($C420="309 LCR Summary0",VLOOKUP("LcmVsScr",'309'!$N:$ZZ,MATCH("Link to button",'309'!$N$1:$ZZ$1,0),0),
IF($C420="313 Financial Information0LcrDocAttached",IF($C420="309 LCR Summary0",VLOOKUP("LcrDocAttached",'309'!$N:$ZZ,MATCH("Link to button",'309'!$N$1:$ZZ$1,0),
0)))))))=1,TRUE,FALSE)
))),"")</f>
        <v>0</v>
      </c>
      <c r="I420">
        <v>2002</v>
      </c>
    </row>
    <row r="421" spans="1:9" customFormat="1">
      <c r="A421" s="237" t="str">
        <f>VLOOKUP($G421,CSVLookups!$B:$R,MATCH(A$1,CSVLookups!$B$1:$R$1,0),FALSE)</f>
        <v>312 Projected Solvency II Technical Provisions at Time Zero</v>
      </c>
      <c r="B421" s="237" t="str">
        <f>VLOOKUP($G421,CSVLookups!$B:$R,MATCH(B$1,CSVLookups!$B$1:$R$1,0),FALSE)</f>
        <v>J</v>
      </c>
      <c r="C421" s="238" t="str">
        <f t="shared" si="7"/>
        <v>312 Projected Solvency II Technical Provisions at Time ZeroJ2002</v>
      </c>
      <c r="D421" s="238">
        <f>IF(AND(VALUE(LEFT($A421,3))=309,LEN($B421)=3),VLOOKUP(VALUE(MID($B421,2,2)),_309_Table1,MATCH(MID($B421,1,1),_309_Table1_ColumnLookup,0),FALSE),
  IF($C421="309 LCR SummaryA",OneYearSCR,IF($C421="309 LCR SummaryB",UltimateSCR,IF(VALUE(LEFT($A421,3))=309,VLOOKUP(VALUE(MID($B421,2,1)),_309_Table1,MATCH(MID($B421,1,1),_309_Table1_ColumnLookup,0),FALSE)
+N("309"),
  IF(VALUE(LEFT($A421,3))=310,VLOOKUP(VALUE(MID($B421,2,1)),_310_Table1,MATCH(MID($B421,1,1),_310_Table1_ColumnLookup,0),FALSE)
+N("310"),
  IF(AND(VALUE(LEFT($A421,3))=311,LEN($I421)=4),VLOOKUP($I421,_311_Table1,MATCH($B421,_311_Table1_ColumnLookup,0),FALSE),
  IF(AND(VALUE(LEFT($A421,3))=311,OR($B421="I2",$B421="J2",$B421="K2",$B421="L2")),VLOOKUP('311'!$G$58,_311_Table1,MATCH(MID($B421,1,1),_311_Table1_ColumnLookup,0),FALSE),
  IF(AND(VALUE(LEFT($A421,3))=311,RIGHT($B421,5)="Total"),VLOOKUP('311'!$G$59,_311_Table1,MATCH(MID($B421,1,1),_311_Table1_ColumnLookup,0),FALSE),
  IF(VALUE(LEFT($A421,3))=311,VLOOKUP(VALUE(MID($B421,2,1)),_311_Table1,MATCH(MID($B421,1,1),_311_Table1_ColumnLookup,0),FALSE)
+N("311"),
  IF(AND(VALUE(LEFT($A421,3))=312,LEFT($G421,10)="Unincepted",$B421="G "),VLOOKUP(" ULO",_312_Table1,MATCH('312'!$N$16,_312_Table1_ColumnLookup,0),FALSE),
  IF(AND(VALUE(LEFT($A421,3))=312,LEFT($G421,10)="Unincepted",$B421="O "),VLOOKUP(" ULO",_312_Table1,MATCH('312'!$V$16,_312_Table1_ColumnLookup,0),FALSE),
  IF(AND(VALUE(LEFT($A421,3))=312,LEFT($G421,10)="Unincepted",$B421="Q "),VLOOKUP(" ULO",_312_Table1,MATCH('312'!$X$16,_312_Table1_ColumnLookup,0),FALSE),
  IF(AND(VALUE(LEFT($A421,3))=312,LEFT($G421,10)="Unincepted"),VLOOKUP(" ULO",_312_Table1,MATCH(LEFT($B421,1),_312_Table1_ColumnLookup,0),FALSE),
  IF(AND(VALUE(LEFT($A421,3))=312,LEFT($G421,5)="Total",$B421="G "),VLOOKUP('312'!$F$80,_312_Table1,MATCH('312'!$N$16,_312_Table1_ColumnLookup,0),FALSE),
  IF(AND(VALUE(LEFT($A421,3))=312,LEFT($G421,5)="Total",$B421="O "),VLOOKUP('312'!$F$80,_312_Table1,MATCH('312'!$V$16,_312_Table1_ColumnLookup,0),FALSE),
  IF(AND(VALUE(LEFT($A421,3))=312,LEFT($G421,5)="Total",$B421="Q "),VLOOKUP('312'!$F$80,_312_Table1,MATCH('312'!$X$16,_312_Table1_ColumnLookup,0),FALSE),
  IF(AND(VALUE(LEFT($A421,3))=312,LEFT($G421,5)="Total"),VLOOKUP('312'!$F$80,_312_Table1,MATCH(LEFT($B421,1),_312_Table1_ColumnLookup,0),FALSE),
  IF(AND(VALUE(LEFT($A421,3))=312,LEN($I421)=4,$B421="G"),VLOOKUP($I421,_312_Table1,MATCH('312'!$N$16,_312_Table1_ColumnLookup,0),FALSE),
  IF(AND(VALUE(LEFT($A421,3))=312,LEN($I421)=4,$B421="O"),VLOOKUP($I421,_312_Table1,MATCH('312'!$V$16,_312_Table1_ColumnLookup,0),FALSE),
  IF(AND(VALUE(LEFT($A421,3))=312,LEN($I421)=4,$B421="Q"),VLOOKUP($I421,_312_Table1,MATCH('312'!$X$16,_312_Table1_ColumnLookup,0),FALSE),
  IF(AND(VALUE(LEFT($A421,3))=312,LEN($I421)=4),VLOOKUP($I421,_312_Table1,MATCH(LEFT($B421,1),_312_Table1_ColumnLookup,0),FALSE)
+N("312"),
  IF(VALUE(LEFT($A421,3))=313,VLOOKUP(VALUE(MID($B421,2,1)),_313_Table1,MATCH(MID($B421,1,1),_313_Table1_ColumnLookup,0),FALSE)
+N("313"),
  IF(AND(VALUE(LEFT($A421,3))=314,LEN($B421)=3),VLOOKUP(VALUE(MID($B421,2,2)),_314_Table1,MATCH(MID($B421,1,1),_314_Table1_ColumnLookup,0),FALSE),
  IF(VALUE(LEFT($A421,3))=314,VLOOKUP(VALUE(MID($B421,2,1)),_314_Table1,MATCH(MID($B421,1,1),_314_Table1_ColumnLookup,0),FALSE)
+N("314"),
""))))))))))))))))))))))))</f>
        <v>0</v>
      </c>
      <c r="E421" s="238" t="e">
        <f>IF(AND(VALUE(LEFT($A421,3))=309,LEN($B421)=3),VLOOKUP(VALUE(MID($B421,2,2)),_309_Table2,MATCH(MID($B421,1,1),_309_Table2_ColumnLookup,0),FALSE),
  IF($C421="309 LCR SummaryA",OneYearSCR,IF($C421="309 LCR SummaryB",UltimateSCR,IF(VALUE(LEFT($A421,3))=309,VLOOKUP(VALUE(MID($B421,2,1)),_309_Table2,MATCH(MID($B421,1,1),_309_Table2_ColumnLookup,0),FALSE)
+N("309"),
  IF(VALUE(LEFT($A421,3))=310,VLOOKUP(VALUE(MID($B421,2,1)),_310_Table2,MATCH(MID($B421,1,1),_310_Table2_ColumnLookup,0),FALSE)
+N("310"),
  IF(AND(VALUE(LEFT($A421,3))=311,LEN($I421)=4),VLOOKUP($I421,_311_Table2,MATCH($B421,_311_Table2_ColumnLookup,0),FALSE),
  IF(AND(VALUE(LEFT($A421,3))=311,OR($B421="I2",$B421="J2",$B421="K2",$B421="L2")),VLOOKUP('311'!$G$58,_311_Table2,MATCH(MID($B421,1,1),_311_Table2_ColumnLookup,0),FALSE),
  IF(AND(VALUE(LEFT($A421,3))=311,RIGHT($B421,5)="Total"),VLOOKUP('311'!$G$59,_311_Table2,MATCH(MID($B421,1,1),_311_Table2_ColumnLookup,0),FALSE),
  IF(VALUE(LEFT($A421,3))=311,VLOOKUP(VALUE(MID($B421,2,1)),_311_Table2,MATCH(MID($B421,1,1),_311_Table2_ColumnLookup,0),FALSE)
+N("311"),
  IF(AND(VALUE(LEFT($A421,3))=312,LEFT($G421,10)="Unincepted",$B421="G "),VLOOKUP(" ULO",_312_Table2,MATCH('312'!$N$16,_312_Table2_ColumnLookup,0),FALSE),
  IF(AND(VALUE(LEFT($A421,3))=312,LEFT($G421,10)="Unincepted",$B421="O "),VLOOKUP(" ULO",_312_Table2,MATCH('312'!$V$16,_312_Table2_ColumnLookup,0),FALSE),
  IF(AND(VALUE(LEFT($A421,3))=312,LEFT($G421,10)="Unincepted",$B421="Q "),VLOOKUP(" ULO",_312_Table2,MATCH('312'!$X$16,_312_Table2_ColumnLookup,0),FALSE),
  IF(AND(VALUE(LEFT($A421,3))=312,LEFT($G421,10)="Unincepted"),VLOOKUP(" ULO",_312_Table2,MATCH(LEFT($B421,1),_312_Table2_ColumnLookup,0),FALSE),
  IF(AND(VALUE(LEFT($A421,3))=312,LEFT($G421,5)="Total",$B421="G "),VLOOKUP('312'!$F$80,_312_Table2,MATCH('312'!$N$16,_312_Table2_ColumnLookup,0),FALSE),
  IF(AND(VALUE(LEFT($A421,3))=312,LEFT($G421,5)="Total",$B421="O "),VLOOKUP('312'!$F$80,_312_Table2,MATCH('312'!$V$16,_312_Table2_ColumnLookup,0),FALSE),
  IF(AND(VALUE(LEFT($A421,3))=312,LEFT($G421,5)="Total",$B421="Q "),VLOOKUP('312'!$F$80,_312_Table2,MATCH('312'!$X$16,_312_Table2_ColumnLookup,0),FALSE),
  IF(AND(VALUE(LEFT($A421,3))=312,LEFT($G421,5)="Total"),VLOOKUP('312'!$F$80,_312_Table2,MATCH(LEFT($B421,1),_312_Table2_ColumnLookup,0),FALSE),
  IF(AND(VALUE(LEFT($A421,3))=312,LEN($I421)=4,$B421="G"),VLOOKUP($I421,_312_Table2,MATCH('312'!$N$16,_312_Table2_ColumnLookup,0),FALSE),
  IF(AND(VALUE(LEFT($A421,3))=312,LEN($I421)=4,$B421="O"),VLOOKUP($I421,_312_Table2,MATCH('312'!$V$16,_312_Table2_ColumnLookup,0),FALSE),
  IF(AND(VALUE(LEFT($A421,3))=312,LEN($I421)=4,$B421="Q"),VLOOKUP($I421,_312_Table2,MATCH('312'!$X$16,_312_Table2_ColumnLookup,0),FALSE),
  IF(AND(VALUE(LEFT($A421,3))=312,LEN($I421)=4),VLOOKUP($I421,_312_Table2,MATCH(LEFT($B421,1),_312_Table2_ColumnLookup,0),FALSE)
+N("312"),
  IF(VALUE(LEFT($A421,3))=313,VLOOKUP(VALUE(MID($B421,2,1)),_313_Table2,MATCH(MID($B421,1,1),_313_Table2_ColumnLookup,0),FALSE)
+N("313"),
  IF(AND(VALUE(LEFT($A421,3))=314,LEN($B421)=3),VLOOKUP(VALUE(MID($B421,2,2)),_314_Table2,MATCH(MID($B421,1,1),_314_Table2_ColumnLookup,0),FALSE),
  IF(VALUE(LEFT($A421,3))=314,VLOOKUP(VALUE(MID($B421,2,1)),_314_Table2,MATCH(MID($B421,1,1),_314_Table2_ColumnLookup,0),FALSE)
+N("314"),
""))))))))))))))))))))))))</f>
        <v>#NAME?</v>
      </c>
      <c r="F421" s="238" t="e">
        <f>IF(AND(VALUE(LEFT($A421,3))=309,LEN($B421)=3),VLOOKUP(VALUE(MID($B421,2,2)),_309_Table3,MATCH(MID($B421,1,1),_309_Table3_ColumnLookup,0),FALSE),
  IF($C421="309 LCR SummaryA",OneYearSCR,IF($C421="309 LCR SummaryB",UltimateSCR,IF(VALUE(LEFT($A421,3))=309,VLOOKUP(VALUE(MID($B421,2,1)),_309_Table3,MATCH(MID($B421,1,1),_309_Table3_ColumnLookup,0),FALSE)
+N("309"),
  IF(VALUE(LEFT($A421,3))=310,VLOOKUP(VALUE(MID($B421,2,1)),_310_Table3,MATCH(MID($B421,1,1),_310_Table3_ColumnLookup,0),FALSE)
+N("310"),
  IF(AND(VALUE(LEFT($A421,3))=311,LEN($I421)=4),VLOOKUP($I421,_311_Table3,MATCH($B421,_311_Table3_ColumnLookup,0),FALSE),
  IF(AND(VALUE(LEFT($A421,3))=311,OR($B421="I2",$B421="J2",$B421="K2",$B421="L2")),VLOOKUP('311'!$G$58,_311_Table3,MATCH(MID($B421,1,1),_311_Table3_ColumnLookup,0),FALSE),
  IF(AND(VALUE(LEFT($A421,3))=311,RIGHT($B421,5)="Total"),VLOOKUP('311'!$G$59,_311_Table3,MATCH(MID($B421,1,1),_311_Table3_ColumnLookup,0),FALSE),
  IF(VALUE(LEFT($A421,3))=311,VLOOKUP(VALUE(MID($B421,2,1)),_311_Table3,MATCH(MID($B421,1,1),_311_Table3_ColumnLookup,0),FALSE)
+N("311"),
  IF(AND(VALUE(LEFT($A421,3))=312,LEFT($G421,10)="Unincepted",$B421="G "),VLOOKUP(" ULO",_312_Table3,MATCH('312'!$N$16,_312_Table3_ColumnLookup,0),FALSE),
  IF(AND(VALUE(LEFT($A421,3))=312,LEFT($G421,10)="Unincepted",$B421="O "),VLOOKUP(" ULO",_312_Table3,MATCH('312'!$V$16,_312_Table3_ColumnLookup,0),FALSE),
  IF(AND(VALUE(LEFT($A421,3))=312,LEFT($G421,10)="Unincepted",$B421="Q "),VLOOKUP(" ULO",_312_Table3,MATCH('312'!$X$16,_312_Table3_ColumnLookup,0),FALSE),
  IF(AND(VALUE(LEFT($A421,3))=312,LEFT($G421,10)="Unincepted"),VLOOKUP(" ULO",_312_Table3,MATCH(LEFT($B421,1),_312_Table3_ColumnLookup,0),FALSE),
  IF(AND(VALUE(LEFT($A421,3))=312,LEFT($G421,5)="Total",$B421="G "),VLOOKUP('312'!$F$80,_312_Table3,MATCH('312'!$N$16,_312_Table3_ColumnLookup,0),FALSE),
  IF(AND(VALUE(LEFT($A421,3))=312,LEFT($G421,5)="Total",$B421="O "),VLOOKUP('312'!$F$80,_312_Table3,MATCH('312'!$V$16,_312_Table3_ColumnLookup,0),FALSE),
  IF(AND(VALUE(LEFT($A421,3))=312,LEFT($G421,5)="Total",$B421="Q "),VLOOKUP('312'!$F$80,_312_Table3,MATCH('312'!$X$16,_312_Table3_ColumnLookup,0),FALSE),
  IF(AND(VALUE(LEFT($A421,3))=312,LEFT($G421,5)="Total"),VLOOKUP('312'!$F$80,_312_Table3,MATCH(LEFT($B421,1),_312_Table3_ColumnLookup,0),FALSE),
  IF(AND(VALUE(LEFT($A421,3))=312,LEN($I421)=4,$B421="G"),VLOOKUP($I421,_312_Table3,MATCH('312'!$N$16,_312_Table3_ColumnLookup,0),FALSE),
  IF(AND(VALUE(LEFT($A421,3))=312,LEN($I421)=4,$B421="O"),VLOOKUP($I421,_312_Table3,MATCH('312'!$V$16,_312_Table3_ColumnLookup,0),FALSE),
  IF(AND(VALUE(LEFT($A421,3))=312,LEN($I421)=4,$B421="Q"),VLOOKUP($I421,_312_Table3,MATCH('312'!$X$16,_312_Table3_ColumnLookup,0),FALSE),
  IF(AND(VALUE(LEFT($A421,3))=312,LEN($I421)=4),VLOOKUP($I421,_312_Table3,MATCH(LEFT($B421,1),_312_Table3_ColumnLookup,0),FALSE)
+N("312"),
  IF(VALUE(LEFT($A421,3))=313,VLOOKUP(VALUE(MID($B421,2,1)),_313_Table3,MATCH(MID($B421,1,1),_313_Table3_ColumnLookup,0),FALSE)
+N("313"),
  IF(AND(VALUE(LEFT($A421,3))=314,LEN($B421)=3),VLOOKUP(VALUE(MID($B421,2,2)),_314_Table3,MATCH(MID($B421,1,1),_314_Table3_ColumnLookup,0),FALSE),
  IF(VALUE(LEFT($A421,3))=314,VLOOKUP(VALUE(MID($B421,2,1)),_314_Table3,MATCH(MID($B421,1,1),_314_Table3_ColumnLookup,0),FALSE)
+N("314"),
""))))))))))))))))))))))))</f>
        <v>#NAME?</v>
      </c>
      <c r="G421" t="s">
        <v>1153</v>
      </c>
      <c r="H421" s="321">
        <f>IFERROR(
IF(ISERROR($D421)=FALSE,$D421,IF(ISERROR($E421)=FALSE,$E421,IF(ISERROR($F421)=FALSE,$F421
+N("012 checkboxes"),
IF(
IF(OR(LEFT($A421,9)="Syndicate",LEFT($A421,12)="NewSyndicate"),VLOOKUP($A421,'012'!$J:$ZW,MATCH("Link to button",'012'!$J$1:$ZW$1,0),0)
+N("309 checkbox"),
IF($C421="309 LCR Summary0",VLOOKUP("Notes990",'309'!$P:$ZZ,MATCH("Link to button",'309'!$P$1:$ZZ$1,0),0)
+N("313 checkboxes"),
IF($C421="313 Financial Information0LcmVsScr",IF($C421="309 LCR Summary0",VLOOKUP("LcmVsScr",'309'!$N:$ZZ,MATCH("Link to button",'309'!$N$1:$ZZ$1,0),0),
IF($C421="313 Financial Information0LcrDocAttached",IF($C421="309 LCR Summary0",VLOOKUP("LcrDocAttached",'309'!$N:$ZZ,MATCH("Link to button",'309'!$N$1:$ZZ$1,0),
0)))))))=1,TRUE,FALSE)
))),"")</f>
        <v>0</v>
      </c>
      <c r="I421">
        <v>2002</v>
      </c>
    </row>
    <row r="422" spans="1:9" customFormat="1">
      <c r="A422" s="237" t="str">
        <f>VLOOKUP($G422,CSVLookups!$B:$R,MATCH(A$1,CSVLookups!$B$1:$R$1,0),FALSE)</f>
        <v>312 Projected Solvency II Technical Provisions at Time Zero</v>
      </c>
      <c r="B422" s="237" t="str">
        <f>VLOOKUP($G422,CSVLookups!$B:$R,MATCH(B$1,CSVLookups!$B$1:$R$1,0),FALSE)</f>
        <v>K</v>
      </c>
      <c r="C422" s="238" t="str">
        <f t="shared" si="7"/>
        <v>312 Projected Solvency II Technical Provisions at Time ZeroK2002</v>
      </c>
      <c r="D422" s="238">
        <f>IF(AND(VALUE(LEFT($A422,3))=309,LEN($B422)=3),VLOOKUP(VALUE(MID($B422,2,2)),_309_Table1,MATCH(MID($B422,1,1),_309_Table1_ColumnLookup,0),FALSE),
  IF($C422="309 LCR SummaryA",OneYearSCR,IF($C422="309 LCR SummaryB",UltimateSCR,IF(VALUE(LEFT($A422,3))=309,VLOOKUP(VALUE(MID($B422,2,1)),_309_Table1,MATCH(MID($B422,1,1),_309_Table1_ColumnLookup,0),FALSE)
+N("309"),
  IF(VALUE(LEFT($A422,3))=310,VLOOKUP(VALUE(MID($B422,2,1)),_310_Table1,MATCH(MID($B422,1,1),_310_Table1_ColumnLookup,0),FALSE)
+N("310"),
  IF(AND(VALUE(LEFT($A422,3))=311,LEN($I422)=4),VLOOKUP($I422,_311_Table1,MATCH($B422,_311_Table1_ColumnLookup,0),FALSE),
  IF(AND(VALUE(LEFT($A422,3))=311,OR($B422="I2",$B422="J2",$B422="K2",$B422="L2")),VLOOKUP('311'!$G$58,_311_Table1,MATCH(MID($B422,1,1),_311_Table1_ColumnLookup,0),FALSE),
  IF(AND(VALUE(LEFT($A422,3))=311,RIGHT($B422,5)="Total"),VLOOKUP('311'!$G$59,_311_Table1,MATCH(MID($B422,1,1),_311_Table1_ColumnLookup,0),FALSE),
  IF(VALUE(LEFT($A422,3))=311,VLOOKUP(VALUE(MID($B422,2,1)),_311_Table1,MATCH(MID($B422,1,1),_311_Table1_ColumnLookup,0),FALSE)
+N("311"),
  IF(AND(VALUE(LEFT($A422,3))=312,LEFT($G422,10)="Unincepted",$B422="G "),VLOOKUP(" ULO",_312_Table1,MATCH('312'!$N$16,_312_Table1_ColumnLookup,0),FALSE),
  IF(AND(VALUE(LEFT($A422,3))=312,LEFT($G422,10)="Unincepted",$B422="O "),VLOOKUP(" ULO",_312_Table1,MATCH('312'!$V$16,_312_Table1_ColumnLookup,0),FALSE),
  IF(AND(VALUE(LEFT($A422,3))=312,LEFT($G422,10)="Unincepted",$B422="Q "),VLOOKUP(" ULO",_312_Table1,MATCH('312'!$X$16,_312_Table1_ColumnLookup,0),FALSE),
  IF(AND(VALUE(LEFT($A422,3))=312,LEFT($G422,10)="Unincepted"),VLOOKUP(" ULO",_312_Table1,MATCH(LEFT($B422,1),_312_Table1_ColumnLookup,0),FALSE),
  IF(AND(VALUE(LEFT($A422,3))=312,LEFT($G422,5)="Total",$B422="G "),VLOOKUP('312'!$F$80,_312_Table1,MATCH('312'!$N$16,_312_Table1_ColumnLookup,0),FALSE),
  IF(AND(VALUE(LEFT($A422,3))=312,LEFT($G422,5)="Total",$B422="O "),VLOOKUP('312'!$F$80,_312_Table1,MATCH('312'!$V$16,_312_Table1_ColumnLookup,0),FALSE),
  IF(AND(VALUE(LEFT($A422,3))=312,LEFT($G422,5)="Total",$B422="Q "),VLOOKUP('312'!$F$80,_312_Table1,MATCH('312'!$X$16,_312_Table1_ColumnLookup,0),FALSE),
  IF(AND(VALUE(LEFT($A422,3))=312,LEFT($G422,5)="Total"),VLOOKUP('312'!$F$80,_312_Table1,MATCH(LEFT($B422,1),_312_Table1_ColumnLookup,0),FALSE),
  IF(AND(VALUE(LEFT($A422,3))=312,LEN($I422)=4,$B422="G"),VLOOKUP($I422,_312_Table1,MATCH('312'!$N$16,_312_Table1_ColumnLookup,0),FALSE),
  IF(AND(VALUE(LEFT($A422,3))=312,LEN($I422)=4,$B422="O"),VLOOKUP($I422,_312_Table1,MATCH('312'!$V$16,_312_Table1_ColumnLookup,0),FALSE),
  IF(AND(VALUE(LEFT($A422,3))=312,LEN($I422)=4,$B422="Q"),VLOOKUP($I422,_312_Table1,MATCH('312'!$X$16,_312_Table1_ColumnLookup,0),FALSE),
  IF(AND(VALUE(LEFT($A422,3))=312,LEN($I422)=4),VLOOKUP($I422,_312_Table1,MATCH(LEFT($B422,1),_312_Table1_ColumnLookup,0),FALSE)
+N("312"),
  IF(VALUE(LEFT($A422,3))=313,VLOOKUP(VALUE(MID($B422,2,1)),_313_Table1,MATCH(MID($B422,1,1),_313_Table1_ColumnLookup,0),FALSE)
+N("313"),
  IF(AND(VALUE(LEFT($A422,3))=314,LEN($B422)=3),VLOOKUP(VALUE(MID($B422,2,2)),_314_Table1,MATCH(MID($B422,1,1),_314_Table1_ColumnLookup,0),FALSE),
  IF(VALUE(LEFT($A422,3))=314,VLOOKUP(VALUE(MID($B422,2,1)),_314_Table1,MATCH(MID($B422,1,1),_314_Table1_ColumnLookup,0),FALSE)
+N("314"),
""))))))))))))))))))))))))</f>
        <v>0</v>
      </c>
      <c r="E422" s="238" t="e">
        <f>IF(AND(VALUE(LEFT($A422,3))=309,LEN($B422)=3),VLOOKUP(VALUE(MID($B422,2,2)),_309_Table2,MATCH(MID($B422,1,1),_309_Table2_ColumnLookup,0),FALSE),
  IF($C422="309 LCR SummaryA",OneYearSCR,IF($C422="309 LCR SummaryB",UltimateSCR,IF(VALUE(LEFT($A422,3))=309,VLOOKUP(VALUE(MID($B422,2,1)),_309_Table2,MATCH(MID($B422,1,1),_309_Table2_ColumnLookup,0),FALSE)
+N("309"),
  IF(VALUE(LEFT($A422,3))=310,VLOOKUP(VALUE(MID($B422,2,1)),_310_Table2,MATCH(MID($B422,1,1),_310_Table2_ColumnLookup,0),FALSE)
+N("310"),
  IF(AND(VALUE(LEFT($A422,3))=311,LEN($I422)=4),VLOOKUP($I422,_311_Table2,MATCH($B422,_311_Table2_ColumnLookup,0),FALSE),
  IF(AND(VALUE(LEFT($A422,3))=311,OR($B422="I2",$B422="J2",$B422="K2",$B422="L2")),VLOOKUP('311'!$G$58,_311_Table2,MATCH(MID($B422,1,1),_311_Table2_ColumnLookup,0),FALSE),
  IF(AND(VALUE(LEFT($A422,3))=311,RIGHT($B422,5)="Total"),VLOOKUP('311'!$G$59,_311_Table2,MATCH(MID($B422,1,1),_311_Table2_ColumnLookup,0),FALSE),
  IF(VALUE(LEFT($A422,3))=311,VLOOKUP(VALUE(MID($B422,2,1)),_311_Table2,MATCH(MID($B422,1,1),_311_Table2_ColumnLookup,0),FALSE)
+N("311"),
  IF(AND(VALUE(LEFT($A422,3))=312,LEFT($G422,10)="Unincepted",$B422="G "),VLOOKUP(" ULO",_312_Table2,MATCH('312'!$N$16,_312_Table2_ColumnLookup,0),FALSE),
  IF(AND(VALUE(LEFT($A422,3))=312,LEFT($G422,10)="Unincepted",$B422="O "),VLOOKUP(" ULO",_312_Table2,MATCH('312'!$V$16,_312_Table2_ColumnLookup,0),FALSE),
  IF(AND(VALUE(LEFT($A422,3))=312,LEFT($G422,10)="Unincepted",$B422="Q "),VLOOKUP(" ULO",_312_Table2,MATCH('312'!$X$16,_312_Table2_ColumnLookup,0),FALSE),
  IF(AND(VALUE(LEFT($A422,3))=312,LEFT($G422,10)="Unincepted"),VLOOKUP(" ULO",_312_Table2,MATCH(LEFT($B422,1),_312_Table2_ColumnLookup,0),FALSE),
  IF(AND(VALUE(LEFT($A422,3))=312,LEFT($G422,5)="Total",$B422="G "),VLOOKUP('312'!$F$80,_312_Table2,MATCH('312'!$N$16,_312_Table2_ColumnLookup,0),FALSE),
  IF(AND(VALUE(LEFT($A422,3))=312,LEFT($G422,5)="Total",$B422="O "),VLOOKUP('312'!$F$80,_312_Table2,MATCH('312'!$V$16,_312_Table2_ColumnLookup,0),FALSE),
  IF(AND(VALUE(LEFT($A422,3))=312,LEFT($G422,5)="Total",$B422="Q "),VLOOKUP('312'!$F$80,_312_Table2,MATCH('312'!$X$16,_312_Table2_ColumnLookup,0),FALSE),
  IF(AND(VALUE(LEFT($A422,3))=312,LEFT($G422,5)="Total"),VLOOKUP('312'!$F$80,_312_Table2,MATCH(LEFT($B422,1),_312_Table2_ColumnLookup,0),FALSE),
  IF(AND(VALUE(LEFT($A422,3))=312,LEN($I422)=4,$B422="G"),VLOOKUP($I422,_312_Table2,MATCH('312'!$N$16,_312_Table2_ColumnLookup,0),FALSE),
  IF(AND(VALUE(LEFT($A422,3))=312,LEN($I422)=4,$B422="O"),VLOOKUP($I422,_312_Table2,MATCH('312'!$V$16,_312_Table2_ColumnLookup,0),FALSE),
  IF(AND(VALUE(LEFT($A422,3))=312,LEN($I422)=4,$B422="Q"),VLOOKUP($I422,_312_Table2,MATCH('312'!$X$16,_312_Table2_ColumnLookup,0),FALSE),
  IF(AND(VALUE(LEFT($A422,3))=312,LEN($I422)=4),VLOOKUP($I422,_312_Table2,MATCH(LEFT($B422,1),_312_Table2_ColumnLookup,0),FALSE)
+N("312"),
  IF(VALUE(LEFT($A422,3))=313,VLOOKUP(VALUE(MID($B422,2,1)),_313_Table2,MATCH(MID($B422,1,1),_313_Table2_ColumnLookup,0),FALSE)
+N("313"),
  IF(AND(VALUE(LEFT($A422,3))=314,LEN($B422)=3),VLOOKUP(VALUE(MID($B422,2,2)),_314_Table2,MATCH(MID($B422,1,1),_314_Table2_ColumnLookup,0),FALSE),
  IF(VALUE(LEFT($A422,3))=314,VLOOKUP(VALUE(MID($B422,2,1)),_314_Table2,MATCH(MID($B422,1,1),_314_Table2_ColumnLookup,0),FALSE)
+N("314"),
""))))))))))))))))))))))))</f>
        <v>#NAME?</v>
      </c>
      <c r="F422" s="238" t="e">
        <f>IF(AND(VALUE(LEFT($A422,3))=309,LEN($B422)=3),VLOOKUP(VALUE(MID($B422,2,2)),_309_Table3,MATCH(MID($B422,1,1),_309_Table3_ColumnLookup,0),FALSE),
  IF($C422="309 LCR SummaryA",OneYearSCR,IF($C422="309 LCR SummaryB",UltimateSCR,IF(VALUE(LEFT($A422,3))=309,VLOOKUP(VALUE(MID($B422,2,1)),_309_Table3,MATCH(MID($B422,1,1),_309_Table3_ColumnLookup,0),FALSE)
+N("309"),
  IF(VALUE(LEFT($A422,3))=310,VLOOKUP(VALUE(MID($B422,2,1)),_310_Table3,MATCH(MID($B422,1,1),_310_Table3_ColumnLookup,0),FALSE)
+N("310"),
  IF(AND(VALUE(LEFT($A422,3))=311,LEN($I422)=4),VLOOKUP($I422,_311_Table3,MATCH($B422,_311_Table3_ColumnLookup,0),FALSE),
  IF(AND(VALUE(LEFT($A422,3))=311,OR($B422="I2",$B422="J2",$B422="K2",$B422="L2")),VLOOKUP('311'!$G$58,_311_Table3,MATCH(MID($B422,1,1),_311_Table3_ColumnLookup,0),FALSE),
  IF(AND(VALUE(LEFT($A422,3))=311,RIGHT($B422,5)="Total"),VLOOKUP('311'!$G$59,_311_Table3,MATCH(MID($B422,1,1),_311_Table3_ColumnLookup,0),FALSE),
  IF(VALUE(LEFT($A422,3))=311,VLOOKUP(VALUE(MID($B422,2,1)),_311_Table3,MATCH(MID($B422,1,1),_311_Table3_ColumnLookup,0),FALSE)
+N("311"),
  IF(AND(VALUE(LEFT($A422,3))=312,LEFT($G422,10)="Unincepted",$B422="G "),VLOOKUP(" ULO",_312_Table3,MATCH('312'!$N$16,_312_Table3_ColumnLookup,0),FALSE),
  IF(AND(VALUE(LEFT($A422,3))=312,LEFT($G422,10)="Unincepted",$B422="O "),VLOOKUP(" ULO",_312_Table3,MATCH('312'!$V$16,_312_Table3_ColumnLookup,0),FALSE),
  IF(AND(VALUE(LEFT($A422,3))=312,LEFT($G422,10)="Unincepted",$B422="Q "),VLOOKUP(" ULO",_312_Table3,MATCH('312'!$X$16,_312_Table3_ColumnLookup,0),FALSE),
  IF(AND(VALUE(LEFT($A422,3))=312,LEFT($G422,10)="Unincepted"),VLOOKUP(" ULO",_312_Table3,MATCH(LEFT($B422,1),_312_Table3_ColumnLookup,0),FALSE),
  IF(AND(VALUE(LEFT($A422,3))=312,LEFT($G422,5)="Total",$B422="G "),VLOOKUP('312'!$F$80,_312_Table3,MATCH('312'!$N$16,_312_Table3_ColumnLookup,0),FALSE),
  IF(AND(VALUE(LEFT($A422,3))=312,LEFT($G422,5)="Total",$B422="O "),VLOOKUP('312'!$F$80,_312_Table3,MATCH('312'!$V$16,_312_Table3_ColumnLookup,0),FALSE),
  IF(AND(VALUE(LEFT($A422,3))=312,LEFT($G422,5)="Total",$B422="Q "),VLOOKUP('312'!$F$80,_312_Table3,MATCH('312'!$X$16,_312_Table3_ColumnLookup,0),FALSE),
  IF(AND(VALUE(LEFT($A422,3))=312,LEFT($G422,5)="Total"),VLOOKUP('312'!$F$80,_312_Table3,MATCH(LEFT($B422,1),_312_Table3_ColumnLookup,0),FALSE),
  IF(AND(VALUE(LEFT($A422,3))=312,LEN($I422)=4,$B422="G"),VLOOKUP($I422,_312_Table3,MATCH('312'!$N$16,_312_Table3_ColumnLookup,0),FALSE),
  IF(AND(VALUE(LEFT($A422,3))=312,LEN($I422)=4,$B422="O"),VLOOKUP($I422,_312_Table3,MATCH('312'!$V$16,_312_Table3_ColumnLookup,0),FALSE),
  IF(AND(VALUE(LEFT($A422,3))=312,LEN($I422)=4,$B422="Q"),VLOOKUP($I422,_312_Table3,MATCH('312'!$X$16,_312_Table3_ColumnLookup,0),FALSE),
  IF(AND(VALUE(LEFT($A422,3))=312,LEN($I422)=4),VLOOKUP($I422,_312_Table3,MATCH(LEFT($B422,1),_312_Table3_ColumnLookup,0),FALSE)
+N("312"),
  IF(VALUE(LEFT($A422,3))=313,VLOOKUP(VALUE(MID($B422,2,1)),_313_Table3,MATCH(MID($B422,1,1),_313_Table3_ColumnLookup,0),FALSE)
+N("313"),
  IF(AND(VALUE(LEFT($A422,3))=314,LEN($B422)=3),VLOOKUP(VALUE(MID($B422,2,2)),_314_Table3,MATCH(MID($B422,1,1),_314_Table3_ColumnLookup,0),FALSE),
  IF(VALUE(LEFT($A422,3))=314,VLOOKUP(VALUE(MID($B422,2,1)),_314_Table3,MATCH(MID($B422,1,1),_314_Table3_ColumnLookup,0),FALSE)
+N("314"),
""))))))))))))))))))))))))</f>
        <v>#NAME?</v>
      </c>
      <c r="G422" t="s">
        <v>1154</v>
      </c>
      <c r="H422" s="321">
        <f>IFERROR(
IF(ISERROR($D422)=FALSE,$D422,IF(ISERROR($E422)=FALSE,$E422,IF(ISERROR($F422)=FALSE,$F422
+N("012 checkboxes"),
IF(
IF(OR(LEFT($A422,9)="Syndicate",LEFT($A422,12)="NewSyndicate"),VLOOKUP($A422,'012'!$J:$ZW,MATCH("Link to button",'012'!$J$1:$ZW$1,0),0)
+N("309 checkbox"),
IF($C422="309 LCR Summary0",VLOOKUP("Notes990",'309'!$P:$ZZ,MATCH("Link to button",'309'!$P$1:$ZZ$1,0),0)
+N("313 checkboxes"),
IF($C422="313 Financial Information0LcmVsScr",IF($C422="309 LCR Summary0",VLOOKUP("LcmVsScr",'309'!$N:$ZZ,MATCH("Link to button",'309'!$N$1:$ZZ$1,0),0),
IF($C422="313 Financial Information0LcrDocAttached",IF($C422="309 LCR Summary0",VLOOKUP("LcrDocAttached",'309'!$N:$ZZ,MATCH("Link to button",'309'!$N$1:$ZZ$1,0),
0)))))))=1,TRUE,FALSE)
))),"")</f>
        <v>0</v>
      </c>
      <c r="I422">
        <v>2002</v>
      </c>
    </row>
    <row r="423" spans="1:9" customFormat="1">
      <c r="A423" s="237" t="str">
        <f>VLOOKUP($G423,CSVLookups!$B:$R,MATCH(A$1,CSVLookups!$B$1:$R$1,0),FALSE)</f>
        <v>312 Projected Solvency II Technical Provisions at Time Zero</v>
      </c>
      <c r="B423" s="237" t="str">
        <f>VLOOKUP($G423,CSVLookups!$B:$R,MATCH(B$1,CSVLookups!$B$1:$R$1,0),FALSE)</f>
        <v>L</v>
      </c>
      <c r="C423" s="238" t="str">
        <f t="shared" si="7"/>
        <v>312 Projected Solvency II Technical Provisions at Time ZeroL2002</v>
      </c>
      <c r="D423" s="238">
        <f>IF(AND(VALUE(LEFT($A423,3))=309,LEN($B423)=3),VLOOKUP(VALUE(MID($B423,2,2)),_309_Table1,MATCH(MID($B423,1,1),_309_Table1_ColumnLookup,0),FALSE),
  IF($C423="309 LCR SummaryA",OneYearSCR,IF($C423="309 LCR SummaryB",UltimateSCR,IF(VALUE(LEFT($A423,3))=309,VLOOKUP(VALUE(MID($B423,2,1)),_309_Table1,MATCH(MID($B423,1,1),_309_Table1_ColumnLookup,0),FALSE)
+N("309"),
  IF(VALUE(LEFT($A423,3))=310,VLOOKUP(VALUE(MID($B423,2,1)),_310_Table1,MATCH(MID($B423,1,1),_310_Table1_ColumnLookup,0),FALSE)
+N("310"),
  IF(AND(VALUE(LEFT($A423,3))=311,LEN($I423)=4),VLOOKUP($I423,_311_Table1,MATCH($B423,_311_Table1_ColumnLookup,0),FALSE),
  IF(AND(VALUE(LEFT($A423,3))=311,OR($B423="I2",$B423="J2",$B423="K2",$B423="L2")),VLOOKUP('311'!$G$58,_311_Table1,MATCH(MID($B423,1,1),_311_Table1_ColumnLookup,0),FALSE),
  IF(AND(VALUE(LEFT($A423,3))=311,RIGHT($B423,5)="Total"),VLOOKUP('311'!$G$59,_311_Table1,MATCH(MID($B423,1,1),_311_Table1_ColumnLookup,0),FALSE),
  IF(VALUE(LEFT($A423,3))=311,VLOOKUP(VALUE(MID($B423,2,1)),_311_Table1,MATCH(MID($B423,1,1),_311_Table1_ColumnLookup,0),FALSE)
+N("311"),
  IF(AND(VALUE(LEFT($A423,3))=312,LEFT($G423,10)="Unincepted",$B423="G "),VLOOKUP(" ULO",_312_Table1,MATCH('312'!$N$16,_312_Table1_ColumnLookup,0),FALSE),
  IF(AND(VALUE(LEFT($A423,3))=312,LEFT($G423,10)="Unincepted",$B423="O "),VLOOKUP(" ULO",_312_Table1,MATCH('312'!$V$16,_312_Table1_ColumnLookup,0),FALSE),
  IF(AND(VALUE(LEFT($A423,3))=312,LEFT($G423,10)="Unincepted",$B423="Q "),VLOOKUP(" ULO",_312_Table1,MATCH('312'!$X$16,_312_Table1_ColumnLookup,0),FALSE),
  IF(AND(VALUE(LEFT($A423,3))=312,LEFT($G423,10)="Unincepted"),VLOOKUP(" ULO",_312_Table1,MATCH(LEFT($B423,1),_312_Table1_ColumnLookup,0),FALSE),
  IF(AND(VALUE(LEFT($A423,3))=312,LEFT($G423,5)="Total",$B423="G "),VLOOKUP('312'!$F$80,_312_Table1,MATCH('312'!$N$16,_312_Table1_ColumnLookup,0),FALSE),
  IF(AND(VALUE(LEFT($A423,3))=312,LEFT($G423,5)="Total",$B423="O "),VLOOKUP('312'!$F$80,_312_Table1,MATCH('312'!$V$16,_312_Table1_ColumnLookup,0),FALSE),
  IF(AND(VALUE(LEFT($A423,3))=312,LEFT($G423,5)="Total",$B423="Q "),VLOOKUP('312'!$F$80,_312_Table1,MATCH('312'!$X$16,_312_Table1_ColumnLookup,0),FALSE),
  IF(AND(VALUE(LEFT($A423,3))=312,LEFT($G423,5)="Total"),VLOOKUP('312'!$F$80,_312_Table1,MATCH(LEFT($B423,1),_312_Table1_ColumnLookup,0),FALSE),
  IF(AND(VALUE(LEFT($A423,3))=312,LEN($I423)=4,$B423="G"),VLOOKUP($I423,_312_Table1,MATCH('312'!$N$16,_312_Table1_ColumnLookup,0),FALSE),
  IF(AND(VALUE(LEFT($A423,3))=312,LEN($I423)=4,$B423="O"),VLOOKUP($I423,_312_Table1,MATCH('312'!$V$16,_312_Table1_ColumnLookup,0),FALSE),
  IF(AND(VALUE(LEFT($A423,3))=312,LEN($I423)=4,$B423="Q"),VLOOKUP($I423,_312_Table1,MATCH('312'!$X$16,_312_Table1_ColumnLookup,0),FALSE),
  IF(AND(VALUE(LEFT($A423,3))=312,LEN($I423)=4),VLOOKUP($I423,_312_Table1,MATCH(LEFT($B423,1),_312_Table1_ColumnLookup,0),FALSE)
+N("312"),
  IF(VALUE(LEFT($A423,3))=313,VLOOKUP(VALUE(MID($B423,2,1)),_313_Table1,MATCH(MID($B423,1,1),_313_Table1_ColumnLookup,0),FALSE)
+N("313"),
  IF(AND(VALUE(LEFT($A423,3))=314,LEN($B423)=3),VLOOKUP(VALUE(MID($B423,2,2)),_314_Table1,MATCH(MID($B423,1,1),_314_Table1_ColumnLookup,0),FALSE),
  IF(VALUE(LEFT($A423,3))=314,VLOOKUP(VALUE(MID($B423,2,1)),_314_Table1,MATCH(MID($B423,1,1),_314_Table1_ColumnLookup,0),FALSE)
+N("314"),
""))))))))))))))))))))))))</f>
        <v>0</v>
      </c>
      <c r="E423" s="238" t="e">
        <f>IF(AND(VALUE(LEFT($A423,3))=309,LEN($B423)=3),VLOOKUP(VALUE(MID($B423,2,2)),_309_Table2,MATCH(MID($B423,1,1),_309_Table2_ColumnLookup,0),FALSE),
  IF($C423="309 LCR SummaryA",OneYearSCR,IF($C423="309 LCR SummaryB",UltimateSCR,IF(VALUE(LEFT($A423,3))=309,VLOOKUP(VALUE(MID($B423,2,1)),_309_Table2,MATCH(MID($B423,1,1),_309_Table2_ColumnLookup,0),FALSE)
+N("309"),
  IF(VALUE(LEFT($A423,3))=310,VLOOKUP(VALUE(MID($B423,2,1)),_310_Table2,MATCH(MID($B423,1,1),_310_Table2_ColumnLookup,0),FALSE)
+N("310"),
  IF(AND(VALUE(LEFT($A423,3))=311,LEN($I423)=4),VLOOKUP($I423,_311_Table2,MATCH($B423,_311_Table2_ColumnLookup,0),FALSE),
  IF(AND(VALUE(LEFT($A423,3))=311,OR($B423="I2",$B423="J2",$B423="K2",$B423="L2")),VLOOKUP('311'!$G$58,_311_Table2,MATCH(MID($B423,1,1),_311_Table2_ColumnLookup,0),FALSE),
  IF(AND(VALUE(LEFT($A423,3))=311,RIGHT($B423,5)="Total"),VLOOKUP('311'!$G$59,_311_Table2,MATCH(MID($B423,1,1),_311_Table2_ColumnLookup,0),FALSE),
  IF(VALUE(LEFT($A423,3))=311,VLOOKUP(VALUE(MID($B423,2,1)),_311_Table2,MATCH(MID($B423,1,1),_311_Table2_ColumnLookup,0),FALSE)
+N("311"),
  IF(AND(VALUE(LEFT($A423,3))=312,LEFT($G423,10)="Unincepted",$B423="G "),VLOOKUP(" ULO",_312_Table2,MATCH('312'!$N$16,_312_Table2_ColumnLookup,0),FALSE),
  IF(AND(VALUE(LEFT($A423,3))=312,LEFT($G423,10)="Unincepted",$B423="O "),VLOOKUP(" ULO",_312_Table2,MATCH('312'!$V$16,_312_Table2_ColumnLookup,0),FALSE),
  IF(AND(VALUE(LEFT($A423,3))=312,LEFT($G423,10)="Unincepted",$B423="Q "),VLOOKUP(" ULO",_312_Table2,MATCH('312'!$X$16,_312_Table2_ColumnLookup,0),FALSE),
  IF(AND(VALUE(LEFT($A423,3))=312,LEFT($G423,10)="Unincepted"),VLOOKUP(" ULO",_312_Table2,MATCH(LEFT($B423,1),_312_Table2_ColumnLookup,0),FALSE),
  IF(AND(VALUE(LEFT($A423,3))=312,LEFT($G423,5)="Total",$B423="G "),VLOOKUP('312'!$F$80,_312_Table2,MATCH('312'!$N$16,_312_Table2_ColumnLookup,0),FALSE),
  IF(AND(VALUE(LEFT($A423,3))=312,LEFT($G423,5)="Total",$B423="O "),VLOOKUP('312'!$F$80,_312_Table2,MATCH('312'!$V$16,_312_Table2_ColumnLookup,0),FALSE),
  IF(AND(VALUE(LEFT($A423,3))=312,LEFT($G423,5)="Total",$B423="Q "),VLOOKUP('312'!$F$80,_312_Table2,MATCH('312'!$X$16,_312_Table2_ColumnLookup,0),FALSE),
  IF(AND(VALUE(LEFT($A423,3))=312,LEFT($G423,5)="Total"),VLOOKUP('312'!$F$80,_312_Table2,MATCH(LEFT($B423,1),_312_Table2_ColumnLookup,0),FALSE),
  IF(AND(VALUE(LEFT($A423,3))=312,LEN($I423)=4,$B423="G"),VLOOKUP($I423,_312_Table2,MATCH('312'!$N$16,_312_Table2_ColumnLookup,0),FALSE),
  IF(AND(VALUE(LEFT($A423,3))=312,LEN($I423)=4,$B423="O"),VLOOKUP($I423,_312_Table2,MATCH('312'!$V$16,_312_Table2_ColumnLookup,0),FALSE),
  IF(AND(VALUE(LEFT($A423,3))=312,LEN($I423)=4,$B423="Q"),VLOOKUP($I423,_312_Table2,MATCH('312'!$X$16,_312_Table2_ColumnLookup,0),FALSE),
  IF(AND(VALUE(LEFT($A423,3))=312,LEN($I423)=4),VLOOKUP($I423,_312_Table2,MATCH(LEFT($B423,1),_312_Table2_ColumnLookup,0),FALSE)
+N("312"),
  IF(VALUE(LEFT($A423,3))=313,VLOOKUP(VALUE(MID($B423,2,1)),_313_Table2,MATCH(MID($B423,1,1),_313_Table2_ColumnLookup,0),FALSE)
+N("313"),
  IF(AND(VALUE(LEFT($A423,3))=314,LEN($B423)=3),VLOOKUP(VALUE(MID($B423,2,2)),_314_Table2,MATCH(MID($B423,1,1),_314_Table2_ColumnLookup,0),FALSE),
  IF(VALUE(LEFT($A423,3))=314,VLOOKUP(VALUE(MID($B423,2,1)),_314_Table2,MATCH(MID($B423,1,1),_314_Table2_ColumnLookup,0),FALSE)
+N("314"),
""))))))))))))))))))))))))</f>
        <v>#NAME?</v>
      </c>
      <c r="F423" s="238" t="e">
        <f>IF(AND(VALUE(LEFT($A423,3))=309,LEN($B423)=3),VLOOKUP(VALUE(MID($B423,2,2)),_309_Table3,MATCH(MID($B423,1,1),_309_Table3_ColumnLookup,0),FALSE),
  IF($C423="309 LCR SummaryA",OneYearSCR,IF($C423="309 LCR SummaryB",UltimateSCR,IF(VALUE(LEFT($A423,3))=309,VLOOKUP(VALUE(MID($B423,2,1)),_309_Table3,MATCH(MID($B423,1,1),_309_Table3_ColumnLookup,0),FALSE)
+N("309"),
  IF(VALUE(LEFT($A423,3))=310,VLOOKUP(VALUE(MID($B423,2,1)),_310_Table3,MATCH(MID($B423,1,1),_310_Table3_ColumnLookup,0),FALSE)
+N("310"),
  IF(AND(VALUE(LEFT($A423,3))=311,LEN($I423)=4),VLOOKUP($I423,_311_Table3,MATCH($B423,_311_Table3_ColumnLookup,0),FALSE),
  IF(AND(VALUE(LEFT($A423,3))=311,OR($B423="I2",$B423="J2",$B423="K2",$B423="L2")),VLOOKUP('311'!$G$58,_311_Table3,MATCH(MID($B423,1,1),_311_Table3_ColumnLookup,0),FALSE),
  IF(AND(VALUE(LEFT($A423,3))=311,RIGHT($B423,5)="Total"),VLOOKUP('311'!$G$59,_311_Table3,MATCH(MID($B423,1,1),_311_Table3_ColumnLookup,0),FALSE),
  IF(VALUE(LEFT($A423,3))=311,VLOOKUP(VALUE(MID($B423,2,1)),_311_Table3,MATCH(MID($B423,1,1),_311_Table3_ColumnLookup,0),FALSE)
+N("311"),
  IF(AND(VALUE(LEFT($A423,3))=312,LEFT($G423,10)="Unincepted",$B423="G "),VLOOKUP(" ULO",_312_Table3,MATCH('312'!$N$16,_312_Table3_ColumnLookup,0),FALSE),
  IF(AND(VALUE(LEFT($A423,3))=312,LEFT($G423,10)="Unincepted",$B423="O "),VLOOKUP(" ULO",_312_Table3,MATCH('312'!$V$16,_312_Table3_ColumnLookup,0),FALSE),
  IF(AND(VALUE(LEFT($A423,3))=312,LEFT($G423,10)="Unincepted",$B423="Q "),VLOOKUP(" ULO",_312_Table3,MATCH('312'!$X$16,_312_Table3_ColumnLookup,0),FALSE),
  IF(AND(VALUE(LEFT($A423,3))=312,LEFT($G423,10)="Unincepted"),VLOOKUP(" ULO",_312_Table3,MATCH(LEFT($B423,1),_312_Table3_ColumnLookup,0),FALSE),
  IF(AND(VALUE(LEFT($A423,3))=312,LEFT($G423,5)="Total",$B423="G "),VLOOKUP('312'!$F$80,_312_Table3,MATCH('312'!$N$16,_312_Table3_ColumnLookup,0),FALSE),
  IF(AND(VALUE(LEFT($A423,3))=312,LEFT($G423,5)="Total",$B423="O "),VLOOKUP('312'!$F$80,_312_Table3,MATCH('312'!$V$16,_312_Table3_ColumnLookup,0),FALSE),
  IF(AND(VALUE(LEFT($A423,3))=312,LEFT($G423,5)="Total",$B423="Q "),VLOOKUP('312'!$F$80,_312_Table3,MATCH('312'!$X$16,_312_Table3_ColumnLookup,0),FALSE),
  IF(AND(VALUE(LEFT($A423,3))=312,LEFT($G423,5)="Total"),VLOOKUP('312'!$F$80,_312_Table3,MATCH(LEFT($B423,1),_312_Table3_ColumnLookup,0),FALSE),
  IF(AND(VALUE(LEFT($A423,3))=312,LEN($I423)=4,$B423="G"),VLOOKUP($I423,_312_Table3,MATCH('312'!$N$16,_312_Table3_ColumnLookup,0),FALSE),
  IF(AND(VALUE(LEFT($A423,3))=312,LEN($I423)=4,$B423="O"),VLOOKUP($I423,_312_Table3,MATCH('312'!$V$16,_312_Table3_ColumnLookup,0),FALSE),
  IF(AND(VALUE(LEFT($A423,3))=312,LEN($I423)=4,$B423="Q"),VLOOKUP($I423,_312_Table3,MATCH('312'!$X$16,_312_Table3_ColumnLookup,0),FALSE),
  IF(AND(VALUE(LEFT($A423,3))=312,LEN($I423)=4),VLOOKUP($I423,_312_Table3,MATCH(LEFT($B423,1),_312_Table3_ColumnLookup,0),FALSE)
+N("312"),
  IF(VALUE(LEFT($A423,3))=313,VLOOKUP(VALUE(MID($B423,2,1)),_313_Table3,MATCH(MID($B423,1,1),_313_Table3_ColumnLookup,0),FALSE)
+N("313"),
  IF(AND(VALUE(LEFT($A423,3))=314,LEN($B423)=3),VLOOKUP(VALUE(MID($B423,2,2)),_314_Table3,MATCH(MID($B423,1,1),_314_Table3_ColumnLookup,0),FALSE),
  IF(VALUE(LEFT($A423,3))=314,VLOOKUP(VALUE(MID($B423,2,1)),_314_Table3,MATCH(MID($B423,1,1),_314_Table3_ColumnLookup,0),FALSE)
+N("314"),
""))))))))))))))))))))))))</f>
        <v>#NAME?</v>
      </c>
      <c r="G423" t="s">
        <v>1156</v>
      </c>
      <c r="H423" s="321">
        <f>IFERROR(
IF(ISERROR($D423)=FALSE,$D423,IF(ISERROR($E423)=FALSE,$E423,IF(ISERROR($F423)=FALSE,$F423
+N("012 checkboxes"),
IF(
IF(OR(LEFT($A423,9)="Syndicate",LEFT($A423,12)="NewSyndicate"),VLOOKUP($A423,'012'!$J:$ZW,MATCH("Link to button",'012'!$J$1:$ZW$1,0),0)
+N("309 checkbox"),
IF($C423="309 LCR Summary0",VLOOKUP("Notes990",'309'!$P:$ZZ,MATCH("Link to button",'309'!$P$1:$ZZ$1,0),0)
+N("313 checkboxes"),
IF($C423="313 Financial Information0LcmVsScr",IF($C423="309 LCR Summary0",VLOOKUP("LcmVsScr",'309'!$N:$ZZ,MATCH("Link to button",'309'!$N$1:$ZZ$1,0),0),
IF($C423="313 Financial Information0LcrDocAttached",IF($C423="309 LCR Summary0",VLOOKUP("LcrDocAttached",'309'!$N:$ZZ,MATCH("Link to button",'309'!$N$1:$ZZ$1,0),
0)))))))=1,TRUE,FALSE)
))),"")</f>
        <v>0</v>
      </c>
      <c r="I423">
        <v>2002</v>
      </c>
    </row>
    <row r="424" spans="1:9" customFormat="1">
      <c r="A424" s="237" t="str">
        <f>VLOOKUP($G424,CSVLookups!$B:$R,MATCH(A$1,CSVLookups!$B$1:$R$1,0),FALSE)</f>
        <v>312 Projected Solvency II Technical Provisions at Time Zero</v>
      </c>
      <c r="B424" s="237" t="str">
        <f>VLOOKUP($G424,CSVLookups!$B:$R,MATCH(B$1,CSVLookups!$B$1:$R$1,0),FALSE)</f>
        <v>M</v>
      </c>
      <c r="C424" s="238" t="str">
        <f t="shared" si="7"/>
        <v>312 Projected Solvency II Technical Provisions at Time ZeroM2002</v>
      </c>
      <c r="D424" s="238">
        <f>IF(AND(VALUE(LEFT($A424,3))=309,LEN($B424)=3),VLOOKUP(VALUE(MID($B424,2,2)),_309_Table1,MATCH(MID($B424,1,1),_309_Table1_ColumnLookup,0),FALSE),
  IF($C424="309 LCR SummaryA",OneYearSCR,IF($C424="309 LCR SummaryB",UltimateSCR,IF(VALUE(LEFT($A424,3))=309,VLOOKUP(VALUE(MID($B424,2,1)),_309_Table1,MATCH(MID($B424,1,1),_309_Table1_ColumnLookup,0),FALSE)
+N("309"),
  IF(VALUE(LEFT($A424,3))=310,VLOOKUP(VALUE(MID($B424,2,1)),_310_Table1,MATCH(MID($B424,1,1),_310_Table1_ColumnLookup,0),FALSE)
+N("310"),
  IF(AND(VALUE(LEFT($A424,3))=311,LEN($I424)=4),VLOOKUP($I424,_311_Table1,MATCH($B424,_311_Table1_ColumnLookup,0),FALSE),
  IF(AND(VALUE(LEFT($A424,3))=311,OR($B424="I2",$B424="J2",$B424="K2",$B424="L2")),VLOOKUP('311'!$G$58,_311_Table1,MATCH(MID($B424,1,1),_311_Table1_ColumnLookup,0),FALSE),
  IF(AND(VALUE(LEFT($A424,3))=311,RIGHT($B424,5)="Total"),VLOOKUP('311'!$G$59,_311_Table1,MATCH(MID($B424,1,1),_311_Table1_ColumnLookup,0),FALSE),
  IF(VALUE(LEFT($A424,3))=311,VLOOKUP(VALUE(MID($B424,2,1)),_311_Table1,MATCH(MID($B424,1,1),_311_Table1_ColumnLookup,0),FALSE)
+N("311"),
  IF(AND(VALUE(LEFT($A424,3))=312,LEFT($G424,10)="Unincepted",$B424="G "),VLOOKUP(" ULO",_312_Table1,MATCH('312'!$N$16,_312_Table1_ColumnLookup,0),FALSE),
  IF(AND(VALUE(LEFT($A424,3))=312,LEFT($G424,10)="Unincepted",$B424="O "),VLOOKUP(" ULO",_312_Table1,MATCH('312'!$V$16,_312_Table1_ColumnLookup,0),FALSE),
  IF(AND(VALUE(LEFT($A424,3))=312,LEFT($G424,10)="Unincepted",$B424="Q "),VLOOKUP(" ULO",_312_Table1,MATCH('312'!$X$16,_312_Table1_ColumnLookup,0),FALSE),
  IF(AND(VALUE(LEFT($A424,3))=312,LEFT($G424,10)="Unincepted"),VLOOKUP(" ULO",_312_Table1,MATCH(LEFT($B424,1),_312_Table1_ColumnLookup,0),FALSE),
  IF(AND(VALUE(LEFT($A424,3))=312,LEFT($G424,5)="Total",$B424="G "),VLOOKUP('312'!$F$80,_312_Table1,MATCH('312'!$N$16,_312_Table1_ColumnLookup,0),FALSE),
  IF(AND(VALUE(LEFT($A424,3))=312,LEFT($G424,5)="Total",$B424="O "),VLOOKUP('312'!$F$80,_312_Table1,MATCH('312'!$V$16,_312_Table1_ColumnLookup,0),FALSE),
  IF(AND(VALUE(LEFT($A424,3))=312,LEFT($G424,5)="Total",$B424="Q "),VLOOKUP('312'!$F$80,_312_Table1,MATCH('312'!$X$16,_312_Table1_ColumnLookup,0),FALSE),
  IF(AND(VALUE(LEFT($A424,3))=312,LEFT($G424,5)="Total"),VLOOKUP('312'!$F$80,_312_Table1,MATCH(LEFT($B424,1),_312_Table1_ColumnLookup,0),FALSE),
  IF(AND(VALUE(LEFT($A424,3))=312,LEN($I424)=4,$B424="G"),VLOOKUP($I424,_312_Table1,MATCH('312'!$N$16,_312_Table1_ColumnLookup,0),FALSE),
  IF(AND(VALUE(LEFT($A424,3))=312,LEN($I424)=4,$B424="O"),VLOOKUP($I424,_312_Table1,MATCH('312'!$V$16,_312_Table1_ColumnLookup,0),FALSE),
  IF(AND(VALUE(LEFT($A424,3))=312,LEN($I424)=4,$B424="Q"),VLOOKUP($I424,_312_Table1,MATCH('312'!$X$16,_312_Table1_ColumnLookup,0),FALSE),
  IF(AND(VALUE(LEFT($A424,3))=312,LEN($I424)=4),VLOOKUP($I424,_312_Table1,MATCH(LEFT($B424,1),_312_Table1_ColumnLookup,0),FALSE)
+N("312"),
  IF(VALUE(LEFT($A424,3))=313,VLOOKUP(VALUE(MID($B424,2,1)),_313_Table1,MATCH(MID($B424,1,1),_313_Table1_ColumnLookup,0),FALSE)
+N("313"),
  IF(AND(VALUE(LEFT($A424,3))=314,LEN($B424)=3),VLOOKUP(VALUE(MID($B424,2,2)),_314_Table1,MATCH(MID($B424,1,1),_314_Table1_ColumnLookup,0),FALSE),
  IF(VALUE(LEFT($A424,3))=314,VLOOKUP(VALUE(MID($B424,2,1)),_314_Table1,MATCH(MID($B424,1,1),_314_Table1_ColumnLookup,0),FALSE)
+N("314"),
""))))))))))))))))))))))))</f>
        <v>0</v>
      </c>
      <c r="E424" s="238" t="e">
        <f>IF(AND(VALUE(LEFT($A424,3))=309,LEN($B424)=3),VLOOKUP(VALUE(MID($B424,2,2)),_309_Table2,MATCH(MID($B424,1,1),_309_Table2_ColumnLookup,0),FALSE),
  IF($C424="309 LCR SummaryA",OneYearSCR,IF($C424="309 LCR SummaryB",UltimateSCR,IF(VALUE(LEFT($A424,3))=309,VLOOKUP(VALUE(MID($B424,2,1)),_309_Table2,MATCH(MID($B424,1,1),_309_Table2_ColumnLookup,0),FALSE)
+N("309"),
  IF(VALUE(LEFT($A424,3))=310,VLOOKUP(VALUE(MID($B424,2,1)),_310_Table2,MATCH(MID($B424,1,1),_310_Table2_ColumnLookup,0),FALSE)
+N("310"),
  IF(AND(VALUE(LEFT($A424,3))=311,LEN($I424)=4),VLOOKUP($I424,_311_Table2,MATCH($B424,_311_Table2_ColumnLookup,0),FALSE),
  IF(AND(VALUE(LEFT($A424,3))=311,OR($B424="I2",$B424="J2",$B424="K2",$B424="L2")),VLOOKUP('311'!$G$58,_311_Table2,MATCH(MID($B424,1,1),_311_Table2_ColumnLookup,0),FALSE),
  IF(AND(VALUE(LEFT($A424,3))=311,RIGHT($B424,5)="Total"),VLOOKUP('311'!$G$59,_311_Table2,MATCH(MID($B424,1,1),_311_Table2_ColumnLookup,0),FALSE),
  IF(VALUE(LEFT($A424,3))=311,VLOOKUP(VALUE(MID($B424,2,1)),_311_Table2,MATCH(MID($B424,1,1),_311_Table2_ColumnLookup,0),FALSE)
+N("311"),
  IF(AND(VALUE(LEFT($A424,3))=312,LEFT($G424,10)="Unincepted",$B424="G "),VLOOKUP(" ULO",_312_Table2,MATCH('312'!$N$16,_312_Table2_ColumnLookup,0),FALSE),
  IF(AND(VALUE(LEFT($A424,3))=312,LEFT($G424,10)="Unincepted",$B424="O "),VLOOKUP(" ULO",_312_Table2,MATCH('312'!$V$16,_312_Table2_ColumnLookup,0),FALSE),
  IF(AND(VALUE(LEFT($A424,3))=312,LEFT($G424,10)="Unincepted",$B424="Q "),VLOOKUP(" ULO",_312_Table2,MATCH('312'!$X$16,_312_Table2_ColumnLookup,0),FALSE),
  IF(AND(VALUE(LEFT($A424,3))=312,LEFT($G424,10)="Unincepted"),VLOOKUP(" ULO",_312_Table2,MATCH(LEFT($B424,1),_312_Table2_ColumnLookup,0),FALSE),
  IF(AND(VALUE(LEFT($A424,3))=312,LEFT($G424,5)="Total",$B424="G "),VLOOKUP('312'!$F$80,_312_Table2,MATCH('312'!$N$16,_312_Table2_ColumnLookup,0),FALSE),
  IF(AND(VALUE(LEFT($A424,3))=312,LEFT($G424,5)="Total",$B424="O "),VLOOKUP('312'!$F$80,_312_Table2,MATCH('312'!$V$16,_312_Table2_ColumnLookup,0),FALSE),
  IF(AND(VALUE(LEFT($A424,3))=312,LEFT($G424,5)="Total",$B424="Q "),VLOOKUP('312'!$F$80,_312_Table2,MATCH('312'!$X$16,_312_Table2_ColumnLookup,0),FALSE),
  IF(AND(VALUE(LEFT($A424,3))=312,LEFT($G424,5)="Total"),VLOOKUP('312'!$F$80,_312_Table2,MATCH(LEFT($B424,1),_312_Table2_ColumnLookup,0),FALSE),
  IF(AND(VALUE(LEFT($A424,3))=312,LEN($I424)=4,$B424="G"),VLOOKUP($I424,_312_Table2,MATCH('312'!$N$16,_312_Table2_ColumnLookup,0),FALSE),
  IF(AND(VALUE(LEFT($A424,3))=312,LEN($I424)=4,$B424="O"),VLOOKUP($I424,_312_Table2,MATCH('312'!$V$16,_312_Table2_ColumnLookup,0),FALSE),
  IF(AND(VALUE(LEFT($A424,3))=312,LEN($I424)=4,$B424="Q"),VLOOKUP($I424,_312_Table2,MATCH('312'!$X$16,_312_Table2_ColumnLookup,0),FALSE),
  IF(AND(VALUE(LEFT($A424,3))=312,LEN($I424)=4),VLOOKUP($I424,_312_Table2,MATCH(LEFT($B424,1),_312_Table2_ColumnLookup,0),FALSE)
+N("312"),
  IF(VALUE(LEFT($A424,3))=313,VLOOKUP(VALUE(MID($B424,2,1)),_313_Table2,MATCH(MID($B424,1,1),_313_Table2_ColumnLookup,0),FALSE)
+N("313"),
  IF(AND(VALUE(LEFT($A424,3))=314,LEN($B424)=3),VLOOKUP(VALUE(MID($B424,2,2)),_314_Table2,MATCH(MID($B424,1,1),_314_Table2_ColumnLookup,0),FALSE),
  IF(VALUE(LEFT($A424,3))=314,VLOOKUP(VALUE(MID($B424,2,1)),_314_Table2,MATCH(MID($B424,1,1),_314_Table2_ColumnLookup,0),FALSE)
+N("314"),
""))))))))))))))))))))))))</f>
        <v>#NAME?</v>
      </c>
      <c r="F424" s="238" t="e">
        <f>IF(AND(VALUE(LEFT($A424,3))=309,LEN($B424)=3),VLOOKUP(VALUE(MID($B424,2,2)),_309_Table3,MATCH(MID($B424,1,1),_309_Table3_ColumnLookup,0),FALSE),
  IF($C424="309 LCR SummaryA",OneYearSCR,IF($C424="309 LCR SummaryB",UltimateSCR,IF(VALUE(LEFT($A424,3))=309,VLOOKUP(VALUE(MID($B424,2,1)),_309_Table3,MATCH(MID($B424,1,1),_309_Table3_ColumnLookup,0),FALSE)
+N("309"),
  IF(VALUE(LEFT($A424,3))=310,VLOOKUP(VALUE(MID($B424,2,1)),_310_Table3,MATCH(MID($B424,1,1),_310_Table3_ColumnLookup,0),FALSE)
+N("310"),
  IF(AND(VALUE(LEFT($A424,3))=311,LEN($I424)=4),VLOOKUP($I424,_311_Table3,MATCH($B424,_311_Table3_ColumnLookup,0),FALSE),
  IF(AND(VALUE(LEFT($A424,3))=311,OR($B424="I2",$B424="J2",$B424="K2",$B424="L2")),VLOOKUP('311'!$G$58,_311_Table3,MATCH(MID($B424,1,1),_311_Table3_ColumnLookup,0),FALSE),
  IF(AND(VALUE(LEFT($A424,3))=311,RIGHT($B424,5)="Total"),VLOOKUP('311'!$G$59,_311_Table3,MATCH(MID($B424,1,1),_311_Table3_ColumnLookup,0),FALSE),
  IF(VALUE(LEFT($A424,3))=311,VLOOKUP(VALUE(MID($B424,2,1)),_311_Table3,MATCH(MID($B424,1,1),_311_Table3_ColumnLookup,0),FALSE)
+N("311"),
  IF(AND(VALUE(LEFT($A424,3))=312,LEFT($G424,10)="Unincepted",$B424="G "),VLOOKUP(" ULO",_312_Table3,MATCH('312'!$N$16,_312_Table3_ColumnLookup,0),FALSE),
  IF(AND(VALUE(LEFT($A424,3))=312,LEFT($G424,10)="Unincepted",$B424="O "),VLOOKUP(" ULO",_312_Table3,MATCH('312'!$V$16,_312_Table3_ColumnLookup,0),FALSE),
  IF(AND(VALUE(LEFT($A424,3))=312,LEFT($G424,10)="Unincepted",$B424="Q "),VLOOKUP(" ULO",_312_Table3,MATCH('312'!$X$16,_312_Table3_ColumnLookup,0),FALSE),
  IF(AND(VALUE(LEFT($A424,3))=312,LEFT($G424,10)="Unincepted"),VLOOKUP(" ULO",_312_Table3,MATCH(LEFT($B424,1),_312_Table3_ColumnLookup,0),FALSE),
  IF(AND(VALUE(LEFT($A424,3))=312,LEFT($G424,5)="Total",$B424="G "),VLOOKUP('312'!$F$80,_312_Table3,MATCH('312'!$N$16,_312_Table3_ColumnLookup,0),FALSE),
  IF(AND(VALUE(LEFT($A424,3))=312,LEFT($G424,5)="Total",$B424="O "),VLOOKUP('312'!$F$80,_312_Table3,MATCH('312'!$V$16,_312_Table3_ColumnLookup,0),FALSE),
  IF(AND(VALUE(LEFT($A424,3))=312,LEFT($G424,5)="Total",$B424="Q "),VLOOKUP('312'!$F$80,_312_Table3,MATCH('312'!$X$16,_312_Table3_ColumnLookup,0),FALSE),
  IF(AND(VALUE(LEFT($A424,3))=312,LEFT($G424,5)="Total"),VLOOKUP('312'!$F$80,_312_Table3,MATCH(LEFT($B424,1),_312_Table3_ColumnLookup,0),FALSE),
  IF(AND(VALUE(LEFT($A424,3))=312,LEN($I424)=4,$B424="G"),VLOOKUP($I424,_312_Table3,MATCH('312'!$N$16,_312_Table3_ColumnLookup,0),FALSE),
  IF(AND(VALUE(LEFT($A424,3))=312,LEN($I424)=4,$B424="O"),VLOOKUP($I424,_312_Table3,MATCH('312'!$V$16,_312_Table3_ColumnLookup,0),FALSE),
  IF(AND(VALUE(LEFT($A424,3))=312,LEN($I424)=4,$B424="Q"),VLOOKUP($I424,_312_Table3,MATCH('312'!$X$16,_312_Table3_ColumnLookup,0),FALSE),
  IF(AND(VALUE(LEFT($A424,3))=312,LEN($I424)=4),VLOOKUP($I424,_312_Table3,MATCH(LEFT($B424,1),_312_Table3_ColumnLookup,0),FALSE)
+N("312"),
  IF(VALUE(LEFT($A424,3))=313,VLOOKUP(VALUE(MID($B424,2,1)),_313_Table3,MATCH(MID($B424,1,1),_313_Table3_ColumnLookup,0),FALSE)
+N("313"),
  IF(AND(VALUE(LEFT($A424,3))=314,LEN($B424)=3),VLOOKUP(VALUE(MID($B424,2,2)),_314_Table3,MATCH(MID($B424,1,1),_314_Table3_ColumnLookup,0),FALSE),
  IF(VALUE(LEFT($A424,3))=314,VLOOKUP(VALUE(MID($B424,2,1)),_314_Table3,MATCH(MID($B424,1,1),_314_Table3_ColumnLookup,0),FALSE)
+N("314"),
""))))))))))))))))))))))))</f>
        <v>#NAME?</v>
      </c>
      <c r="G424" t="s">
        <v>1158</v>
      </c>
      <c r="H424" s="321">
        <f>IFERROR(
IF(ISERROR($D424)=FALSE,$D424,IF(ISERROR($E424)=FALSE,$E424,IF(ISERROR($F424)=FALSE,$F424
+N("012 checkboxes"),
IF(
IF(OR(LEFT($A424,9)="Syndicate",LEFT($A424,12)="NewSyndicate"),VLOOKUP($A424,'012'!$J:$ZW,MATCH("Link to button",'012'!$J$1:$ZW$1,0),0)
+N("309 checkbox"),
IF($C424="309 LCR Summary0",VLOOKUP("Notes990",'309'!$P:$ZZ,MATCH("Link to button",'309'!$P$1:$ZZ$1,0),0)
+N("313 checkboxes"),
IF($C424="313 Financial Information0LcmVsScr",IF($C424="309 LCR Summary0",VLOOKUP("LcmVsScr",'309'!$N:$ZZ,MATCH("Link to button",'309'!$N$1:$ZZ$1,0),0),
IF($C424="313 Financial Information0LcrDocAttached",IF($C424="309 LCR Summary0",VLOOKUP("LcrDocAttached",'309'!$N:$ZZ,MATCH("Link to button",'309'!$N$1:$ZZ$1,0),
0)))))))=1,TRUE,FALSE)
))),"")</f>
        <v>0</v>
      </c>
      <c r="I424">
        <v>2002</v>
      </c>
    </row>
    <row r="425" spans="1:9" customFormat="1">
      <c r="A425" s="237" t="str">
        <f>VLOOKUP($G425,CSVLookups!$B:$R,MATCH(A$1,CSVLookups!$B$1:$R$1,0),FALSE)</f>
        <v>312 Projected Solvency II Technical Provisions at Time Zero</v>
      </c>
      <c r="B425" s="237" t="str">
        <f>VLOOKUP($G425,CSVLookups!$B:$R,MATCH(B$1,CSVLookups!$B$1:$R$1,0),FALSE)</f>
        <v>N</v>
      </c>
      <c r="C425" s="238" t="str">
        <f t="shared" si="7"/>
        <v>312 Projected Solvency II Technical Provisions at Time ZeroN2002</v>
      </c>
      <c r="D425" s="238">
        <f>IF(AND(VALUE(LEFT($A425,3))=309,LEN($B425)=3),VLOOKUP(VALUE(MID($B425,2,2)),_309_Table1,MATCH(MID($B425,1,1),_309_Table1_ColumnLookup,0),FALSE),
  IF($C425="309 LCR SummaryA",OneYearSCR,IF($C425="309 LCR SummaryB",UltimateSCR,IF(VALUE(LEFT($A425,3))=309,VLOOKUP(VALUE(MID($B425,2,1)),_309_Table1,MATCH(MID($B425,1,1),_309_Table1_ColumnLookup,0),FALSE)
+N("309"),
  IF(VALUE(LEFT($A425,3))=310,VLOOKUP(VALUE(MID($B425,2,1)),_310_Table1,MATCH(MID($B425,1,1),_310_Table1_ColumnLookup,0),FALSE)
+N("310"),
  IF(AND(VALUE(LEFT($A425,3))=311,LEN($I425)=4),VLOOKUP($I425,_311_Table1,MATCH($B425,_311_Table1_ColumnLookup,0),FALSE),
  IF(AND(VALUE(LEFT($A425,3))=311,OR($B425="I2",$B425="J2",$B425="K2",$B425="L2")),VLOOKUP('311'!$G$58,_311_Table1,MATCH(MID($B425,1,1),_311_Table1_ColumnLookup,0),FALSE),
  IF(AND(VALUE(LEFT($A425,3))=311,RIGHT($B425,5)="Total"),VLOOKUP('311'!$G$59,_311_Table1,MATCH(MID($B425,1,1),_311_Table1_ColumnLookup,0),FALSE),
  IF(VALUE(LEFT($A425,3))=311,VLOOKUP(VALUE(MID($B425,2,1)),_311_Table1,MATCH(MID($B425,1,1),_311_Table1_ColumnLookup,0),FALSE)
+N("311"),
  IF(AND(VALUE(LEFT($A425,3))=312,LEFT($G425,10)="Unincepted",$B425="G "),VLOOKUP(" ULO",_312_Table1,MATCH('312'!$N$16,_312_Table1_ColumnLookup,0),FALSE),
  IF(AND(VALUE(LEFT($A425,3))=312,LEFT($G425,10)="Unincepted",$B425="O "),VLOOKUP(" ULO",_312_Table1,MATCH('312'!$V$16,_312_Table1_ColumnLookup,0),FALSE),
  IF(AND(VALUE(LEFT($A425,3))=312,LEFT($G425,10)="Unincepted",$B425="Q "),VLOOKUP(" ULO",_312_Table1,MATCH('312'!$X$16,_312_Table1_ColumnLookup,0),FALSE),
  IF(AND(VALUE(LEFT($A425,3))=312,LEFT($G425,10)="Unincepted"),VLOOKUP(" ULO",_312_Table1,MATCH(LEFT($B425,1),_312_Table1_ColumnLookup,0),FALSE),
  IF(AND(VALUE(LEFT($A425,3))=312,LEFT($G425,5)="Total",$B425="G "),VLOOKUP('312'!$F$80,_312_Table1,MATCH('312'!$N$16,_312_Table1_ColumnLookup,0),FALSE),
  IF(AND(VALUE(LEFT($A425,3))=312,LEFT($G425,5)="Total",$B425="O "),VLOOKUP('312'!$F$80,_312_Table1,MATCH('312'!$V$16,_312_Table1_ColumnLookup,0),FALSE),
  IF(AND(VALUE(LEFT($A425,3))=312,LEFT($G425,5)="Total",$B425="Q "),VLOOKUP('312'!$F$80,_312_Table1,MATCH('312'!$X$16,_312_Table1_ColumnLookup,0),FALSE),
  IF(AND(VALUE(LEFT($A425,3))=312,LEFT($G425,5)="Total"),VLOOKUP('312'!$F$80,_312_Table1,MATCH(LEFT($B425,1),_312_Table1_ColumnLookup,0),FALSE),
  IF(AND(VALUE(LEFT($A425,3))=312,LEN($I425)=4,$B425="G"),VLOOKUP($I425,_312_Table1,MATCH('312'!$N$16,_312_Table1_ColumnLookup,0),FALSE),
  IF(AND(VALUE(LEFT($A425,3))=312,LEN($I425)=4,$B425="O"),VLOOKUP($I425,_312_Table1,MATCH('312'!$V$16,_312_Table1_ColumnLookup,0),FALSE),
  IF(AND(VALUE(LEFT($A425,3))=312,LEN($I425)=4,$B425="Q"),VLOOKUP($I425,_312_Table1,MATCH('312'!$X$16,_312_Table1_ColumnLookup,0),FALSE),
  IF(AND(VALUE(LEFT($A425,3))=312,LEN($I425)=4),VLOOKUP($I425,_312_Table1,MATCH(LEFT($B425,1),_312_Table1_ColumnLookup,0),FALSE)
+N("312"),
  IF(VALUE(LEFT($A425,3))=313,VLOOKUP(VALUE(MID($B425,2,1)),_313_Table1,MATCH(MID($B425,1,1),_313_Table1_ColumnLookup,0),FALSE)
+N("313"),
  IF(AND(VALUE(LEFT($A425,3))=314,LEN($B425)=3),VLOOKUP(VALUE(MID($B425,2,2)),_314_Table1,MATCH(MID($B425,1,1),_314_Table1_ColumnLookup,0),FALSE),
  IF(VALUE(LEFT($A425,3))=314,VLOOKUP(VALUE(MID($B425,2,1)),_314_Table1,MATCH(MID($B425,1,1),_314_Table1_ColumnLookup,0),FALSE)
+N("314"),
""))))))))))))))))))))))))</f>
        <v>0</v>
      </c>
      <c r="E425" s="238" t="e">
        <f>IF(AND(VALUE(LEFT($A425,3))=309,LEN($B425)=3),VLOOKUP(VALUE(MID($B425,2,2)),_309_Table2,MATCH(MID($B425,1,1),_309_Table2_ColumnLookup,0),FALSE),
  IF($C425="309 LCR SummaryA",OneYearSCR,IF($C425="309 LCR SummaryB",UltimateSCR,IF(VALUE(LEFT($A425,3))=309,VLOOKUP(VALUE(MID($B425,2,1)),_309_Table2,MATCH(MID($B425,1,1),_309_Table2_ColumnLookup,0),FALSE)
+N("309"),
  IF(VALUE(LEFT($A425,3))=310,VLOOKUP(VALUE(MID($B425,2,1)),_310_Table2,MATCH(MID($B425,1,1),_310_Table2_ColumnLookup,0),FALSE)
+N("310"),
  IF(AND(VALUE(LEFT($A425,3))=311,LEN($I425)=4),VLOOKUP($I425,_311_Table2,MATCH($B425,_311_Table2_ColumnLookup,0),FALSE),
  IF(AND(VALUE(LEFT($A425,3))=311,OR($B425="I2",$B425="J2",$B425="K2",$B425="L2")),VLOOKUP('311'!$G$58,_311_Table2,MATCH(MID($B425,1,1),_311_Table2_ColumnLookup,0),FALSE),
  IF(AND(VALUE(LEFT($A425,3))=311,RIGHT($B425,5)="Total"),VLOOKUP('311'!$G$59,_311_Table2,MATCH(MID($B425,1,1),_311_Table2_ColumnLookup,0),FALSE),
  IF(VALUE(LEFT($A425,3))=311,VLOOKUP(VALUE(MID($B425,2,1)),_311_Table2,MATCH(MID($B425,1,1),_311_Table2_ColumnLookup,0),FALSE)
+N("311"),
  IF(AND(VALUE(LEFT($A425,3))=312,LEFT($G425,10)="Unincepted",$B425="G "),VLOOKUP(" ULO",_312_Table2,MATCH('312'!$N$16,_312_Table2_ColumnLookup,0),FALSE),
  IF(AND(VALUE(LEFT($A425,3))=312,LEFT($G425,10)="Unincepted",$B425="O "),VLOOKUP(" ULO",_312_Table2,MATCH('312'!$V$16,_312_Table2_ColumnLookup,0),FALSE),
  IF(AND(VALUE(LEFT($A425,3))=312,LEFT($G425,10)="Unincepted",$B425="Q "),VLOOKUP(" ULO",_312_Table2,MATCH('312'!$X$16,_312_Table2_ColumnLookup,0),FALSE),
  IF(AND(VALUE(LEFT($A425,3))=312,LEFT($G425,10)="Unincepted"),VLOOKUP(" ULO",_312_Table2,MATCH(LEFT($B425,1),_312_Table2_ColumnLookup,0),FALSE),
  IF(AND(VALUE(LEFT($A425,3))=312,LEFT($G425,5)="Total",$B425="G "),VLOOKUP('312'!$F$80,_312_Table2,MATCH('312'!$N$16,_312_Table2_ColumnLookup,0),FALSE),
  IF(AND(VALUE(LEFT($A425,3))=312,LEFT($G425,5)="Total",$B425="O "),VLOOKUP('312'!$F$80,_312_Table2,MATCH('312'!$V$16,_312_Table2_ColumnLookup,0),FALSE),
  IF(AND(VALUE(LEFT($A425,3))=312,LEFT($G425,5)="Total",$B425="Q "),VLOOKUP('312'!$F$80,_312_Table2,MATCH('312'!$X$16,_312_Table2_ColumnLookup,0),FALSE),
  IF(AND(VALUE(LEFT($A425,3))=312,LEFT($G425,5)="Total"),VLOOKUP('312'!$F$80,_312_Table2,MATCH(LEFT($B425,1),_312_Table2_ColumnLookup,0),FALSE),
  IF(AND(VALUE(LEFT($A425,3))=312,LEN($I425)=4,$B425="G"),VLOOKUP($I425,_312_Table2,MATCH('312'!$N$16,_312_Table2_ColumnLookup,0),FALSE),
  IF(AND(VALUE(LEFT($A425,3))=312,LEN($I425)=4,$B425="O"),VLOOKUP($I425,_312_Table2,MATCH('312'!$V$16,_312_Table2_ColumnLookup,0),FALSE),
  IF(AND(VALUE(LEFT($A425,3))=312,LEN($I425)=4,$B425="Q"),VLOOKUP($I425,_312_Table2,MATCH('312'!$X$16,_312_Table2_ColumnLookup,0),FALSE),
  IF(AND(VALUE(LEFT($A425,3))=312,LEN($I425)=4),VLOOKUP($I425,_312_Table2,MATCH(LEFT($B425,1),_312_Table2_ColumnLookup,0),FALSE)
+N("312"),
  IF(VALUE(LEFT($A425,3))=313,VLOOKUP(VALUE(MID($B425,2,1)),_313_Table2,MATCH(MID($B425,1,1),_313_Table2_ColumnLookup,0),FALSE)
+N("313"),
  IF(AND(VALUE(LEFT($A425,3))=314,LEN($B425)=3),VLOOKUP(VALUE(MID($B425,2,2)),_314_Table2,MATCH(MID($B425,1,1),_314_Table2_ColumnLookup,0),FALSE),
  IF(VALUE(LEFT($A425,3))=314,VLOOKUP(VALUE(MID($B425,2,1)),_314_Table2,MATCH(MID($B425,1,1),_314_Table2_ColumnLookup,0),FALSE)
+N("314"),
""))))))))))))))))))))))))</f>
        <v>#NAME?</v>
      </c>
      <c r="F425" s="238" t="e">
        <f>IF(AND(VALUE(LEFT($A425,3))=309,LEN($B425)=3),VLOOKUP(VALUE(MID($B425,2,2)),_309_Table3,MATCH(MID($B425,1,1),_309_Table3_ColumnLookup,0),FALSE),
  IF($C425="309 LCR SummaryA",OneYearSCR,IF($C425="309 LCR SummaryB",UltimateSCR,IF(VALUE(LEFT($A425,3))=309,VLOOKUP(VALUE(MID($B425,2,1)),_309_Table3,MATCH(MID($B425,1,1),_309_Table3_ColumnLookup,0),FALSE)
+N("309"),
  IF(VALUE(LEFT($A425,3))=310,VLOOKUP(VALUE(MID($B425,2,1)),_310_Table3,MATCH(MID($B425,1,1),_310_Table3_ColumnLookup,0),FALSE)
+N("310"),
  IF(AND(VALUE(LEFT($A425,3))=311,LEN($I425)=4),VLOOKUP($I425,_311_Table3,MATCH($B425,_311_Table3_ColumnLookup,0),FALSE),
  IF(AND(VALUE(LEFT($A425,3))=311,OR($B425="I2",$B425="J2",$B425="K2",$B425="L2")),VLOOKUP('311'!$G$58,_311_Table3,MATCH(MID($B425,1,1),_311_Table3_ColumnLookup,0),FALSE),
  IF(AND(VALUE(LEFT($A425,3))=311,RIGHT($B425,5)="Total"),VLOOKUP('311'!$G$59,_311_Table3,MATCH(MID($B425,1,1),_311_Table3_ColumnLookup,0),FALSE),
  IF(VALUE(LEFT($A425,3))=311,VLOOKUP(VALUE(MID($B425,2,1)),_311_Table3,MATCH(MID($B425,1,1),_311_Table3_ColumnLookup,0),FALSE)
+N("311"),
  IF(AND(VALUE(LEFT($A425,3))=312,LEFT($G425,10)="Unincepted",$B425="G "),VLOOKUP(" ULO",_312_Table3,MATCH('312'!$N$16,_312_Table3_ColumnLookup,0),FALSE),
  IF(AND(VALUE(LEFT($A425,3))=312,LEFT($G425,10)="Unincepted",$B425="O "),VLOOKUP(" ULO",_312_Table3,MATCH('312'!$V$16,_312_Table3_ColumnLookup,0),FALSE),
  IF(AND(VALUE(LEFT($A425,3))=312,LEFT($G425,10)="Unincepted",$B425="Q "),VLOOKUP(" ULO",_312_Table3,MATCH('312'!$X$16,_312_Table3_ColumnLookup,0),FALSE),
  IF(AND(VALUE(LEFT($A425,3))=312,LEFT($G425,10)="Unincepted"),VLOOKUP(" ULO",_312_Table3,MATCH(LEFT($B425,1),_312_Table3_ColumnLookup,0),FALSE),
  IF(AND(VALUE(LEFT($A425,3))=312,LEFT($G425,5)="Total",$B425="G "),VLOOKUP('312'!$F$80,_312_Table3,MATCH('312'!$N$16,_312_Table3_ColumnLookup,0),FALSE),
  IF(AND(VALUE(LEFT($A425,3))=312,LEFT($G425,5)="Total",$B425="O "),VLOOKUP('312'!$F$80,_312_Table3,MATCH('312'!$V$16,_312_Table3_ColumnLookup,0),FALSE),
  IF(AND(VALUE(LEFT($A425,3))=312,LEFT($G425,5)="Total",$B425="Q "),VLOOKUP('312'!$F$80,_312_Table3,MATCH('312'!$X$16,_312_Table3_ColumnLookup,0),FALSE),
  IF(AND(VALUE(LEFT($A425,3))=312,LEFT($G425,5)="Total"),VLOOKUP('312'!$F$80,_312_Table3,MATCH(LEFT($B425,1),_312_Table3_ColumnLookup,0),FALSE),
  IF(AND(VALUE(LEFT($A425,3))=312,LEN($I425)=4,$B425="G"),VLOOKUP($I425,_312_Table3,MATCH('312'!$N$16,_312_Table3_ColumnLookup,0),FALSE),
  IF(AND(VALUE(LEFT($A425,3))=312,LEN($I425)=4,$B425="O"),VLOOKUP($I425,_312_Table3,MATCH('312'!$V$16,_312_Table3_ColumnLookup,0),FALSE),
  IF(AND(VALUE(LEFT($A425,3))=312,LEN($I425)=4,$B425="Q"),VLOOKUP($I425,_312_Table3,MATCH('312'!$X$16,_312_Table3_ColumnLookup,0),FALSE),
  IF(AND(VALUE(LEFT($A425,3))=312,LEN($I425)=4),VLOOKUP($I425,_312_Table3,MATCH(LEFT($B425,1),_312_Table3_ColumnLookup,0),FALSE)
+N("312"),
  IF(VALUE(LEFT($A425,3))=313,VLOOKUP(VALUE(MID($B425,2,1)),_313_Table3,MATCH(MID($B425,1,1),_313_Table3_ColumnLookup,0),FALSE)
+N("313"),
  IF(AND(VALUE(LEFT($A425,3))=314,LEN($B425)=3),VLOOKUP(VALUE(MID($B425,2,2)),_314_Table3,MATCH(MID($B425,1,1),_314_Table3_ColumnLookup,0),FALSE),
  IF(VALUE(LEFT($A425,3))=314,VLOOKUP(VALUE(MID($B425,2,1)),_314_Table3,MATCH(MID($B425,1,1),_314_Table3_ColumnLookup,0),FALSE)
+N("314"),
""))))))))))))))))))))))))</f>
        <v>#NAME?</v>
      </c>
      <c r="G425" t="s">
        <v>1160</v>
      </c>
      <c r="H425" s="321">
        <f>IFERROR(
IF(ISERROR($D425)=FALSE,$D425,IF(ISERROR($E425)=FALSE,$E425,IF(ISERROR($F425)=FALSE,$F425
+N("012 checkboxes"),
IF(
IF(OR(LEFT($A425,9)="Syndicate",LEFT($A425,12)="NewSyndicate"),VLOOKUP($A425,'012'!$J:$ZW,MATCH("Link to button",'012'!$J$1:$ZW$1,0),0)
+N("309 checkbox"),
IF($C425="309 LCR Summary0",VLOOKUP("Notes990",'309'!$P:$ZZ,MATCH("Link to button",'309'!$P$1:$ZZ$1,0),0)
+N("313 checkboxes"),
IF($C425="313 Financial Information0LcmVsScr",IF($C425="309 LCR Summary0",VLOOKUP("LcmVsScr",'309'!$N:$ZZ,MATCH("Link to button",'309'!$N$1:$ZZ$1,0),0),
IF($C425="313 Financial Information0LcrDocAttached",IF($C425="309 LCR Summary0",VLOOKUP("LcrDocAttached",'309'!$N:$ZZ,MATCH("Link to button",'309'!$N$1:$ZZ$1,0),
0)))))))=1,TRUE,FALSE)
))),"")</f>
        <v>0</v>
      </c>
      <c r="I425">
        <v>2002</v>
      </c>
    </row>
    <row r="426" spans="1:9" customFormat="1">
      <c r="A426" s="237" t="str">
        <f>VLOOKUP($G426,CSVLookups!$B:$R,MATCH(A$1,CSVLookups!$B$1:$R$1,0),FALSE)</f>
        <v>312 Projected Solvency II Technical Provisions at Time Zero</v>
      </c>
      <c r="B426" s="237" t="str">
        <f>VLOOKUP($G426,CSVLookups!$B:$R,MATCH(B$1,CSVLookups!$B$1:$R$1,0),FALSE)</f>
        <v>O</v>
      </c>
      <c r="C426" s="238" t="str">
        <f t="shared" si="7"/>
        <v>312 Projected Solvency II Technical Provisions at Time ZeroO2002</v>
      </c>
      <c r="D426" s="238">
        <f>IF(AND(VALUE(LEFT($A426,3))=309,LEN($B426)=3),VLOOKUP(VALUE(MID($B426,2,2)),_309_Table1,MATCH(MID($B426,1,1),_309_Table1_ColumnLookup,0),FALSE),
  IF($C426="309 LCR SummaryA",OneYearSCR,IF($C426="309 LCR SummaryB",UltimateSCR,IF(VALUE(LEFT($A426,3))=309,VLOOKUP(VALUE(MID($B426,2,1)),_309_Table1,MATCH(MID($B426,1,1),_309_Table1_ColumnLookup,0),FALSE)
+N("309"),
  IF(VALUE(LEFT($A426,3))=310,VLOOKUP(VALUE(MID($B426,2,1)),_310_Table1,MATCH(MID($B426,1,1),_310_Table1_ColumnLookup,0),FALSE)
+N("310"),
  IF(AND(VALUE(LEFT($A426,3))=311,LEN($I426)=4),VLOOKUP($I426,_311_Table1,MATCH($B426,_311_Table1_ColumnLookup,0),FALSE),
  IF(AND(VALUE(LEFT($A426,3))=311,OR($B426="I2",$B426="J2",$B426="K2",$B426="L2")),VLOOKUP('311'!$G$58,_311_Table1,MATCH(MID($B426,1,1),_311_Table1_ColumnLookup,0),FALSE),
  IF(AND(VALUE(LEFT($A426,3))=311,RIGHT($B426,5)="Total"),VLOOKUP('311'!$G$59,_311_Table1,MATCH(MID($B426,1,1),_311_Table1_ColumnLookup,0),FALSE),
  IF(VALUE(LEFT($A426,3))=311,VLOOKUP(VALUE(MID($B426,2,1)),_311_Table1,MATCH(MID($B426,1,1),_311_Table1_ColumnLookup,0),FALSE)
+N("311"),
  IF(AND(VALUE(LEFT($A426,3))=312,LEFT($G426,10)="Unincepted",$B426="G "),VLOOKUP(" ULO",_312_Table1,MATCH('312'!$N$16,_312_Table1_ColumnLookup,0),FALSE),
  IF(AND(VALUE(LEFT($A426,3))=312,LEFT($G426,10)="Unincepted",$B426="O "),VLOOKUP(" ULO",_312_Table1,MATCH('312'!$V$16,_312_Table1_ColumnLookup,0),FALSE),
  IF(AND(VALUE(LEFT($A426,3))=312,LEFT($G426,10)="Unincepted",$B426="Q "),VLOOKUP(" ULO",_312_Table1,MATCH('312'!$X$16,_312_Table1_ColumnLookup,0),FALSE),
  IF(AND(VALUE(LEFT($A426,3))=312,LEFT($G426,10)="Unincepted"),VLOOKUP(" ULO",_312_Table1,MATCH(LEFT($B426,1),_312_Table1_ColumnLookup,0),FALSE),
  IF(AND(VALUE(LEFT($A426,3))=312,LEFT($G426,5)="Total",$B426="G "),VLOOKUP('312'!$F$80,_312_Table1,MATCH('312'!$N$16,_312_Table1_ColumnLookup,0),FALSE),
  IF(AND(VALUE(LEFT($A426,3))=312,LEFT($G426,5)="Total",$B426="O "),VLOOKUP('312'!$F$80,_312_Table1,MATCH('312'!$V$16,_312_Table1_ColumnLookup,0),FALSE),
  IF(AND(VALUE(LEFT($A426,3))=312,LEFT($G426,5)="Total",$B426="Q "),VLOOKUP('312'!$F$80,_312_Table1,MATCH('312'!$X$16,_312_Table1_ColumnLookup,0),FALSE),
  IF(AND(VALUE(LEFT($A426,3))=312,LEFT($G426,5)="Total"),VLOOKUP('312'!$F$80,_312_Table1,MATCH(LEFT($B426,1),_312_Table1_ColumnLookup,0),FALSE),
  IF(AND(VALUE(LEFT($A426,3))=312,LEN($I426)=4,$B426="G"),VLOOKUP($I426,_312_Table1,MATCH('312'!$N$16,_312_Table1_ColumnLookup,0),FALSE),
  IF(AND(VALUE(LEFT($A426,3))=312,LEN($I426)=4,$B426="O"),VLOOKUP($I426,_312_Table1,MATCH('312'!$V$16,_312_Table1_ColumnLookup,0),FALSE),
  IF(AND(VALUE(LEFT($A426,3))=312,LEN($I426)=4,$B426="Q"),VLOOKUP($I426,_312_Table1,MATCH('312'!$X$16,_312_Table1_ColumnLookup,0),FALSE),
  IF(AND(VALUE(LEFT($A426,3))=312,LEN($I426)=4),VLOOKUP($I426,_312_Table1,MATCH(LEFT($B426,1),_312_Table1_ColumnLookup,0),FALSE)
+N("312"),
  IF(VALUE(LEFT($A426,3))=313,VLOOKUP(VALUE(MID($B426,2,1)),_313_Table1,MATCH(MID($B426,1,1),_313_Table1_ColumnLookup,0),FALSE)
+N("313"),
  IF(AND(VALUE(LEFT($A426,3))=314,LEN($B426)=3),VLOOKUP(VALUE(MID($B426,2,2)),_314_Table1,MATCH(MID($B426,1,1),_314_Table1_ColumnLookup,0),FALSE),
  IF(VALUE(LEFT($A426,3))=314,VLOOKUP(VALUE(MID($B426,2,1)),_314_Table1,MATCH(MID($B426,1,1),_314_Table1_ColumnLookup,0),FALSE)
+N("314"),
""))))))))))))))))))))))))</f>
        <v>0</v>
      </c>
      <c r="E426" s="238" t="e">
        <f>IF(AND(VALUE(LEFT($A426,3))=309,LEN($B426)=3),VLOOKUP(VALUE(MID($B426,2,2)),_309_Table2,MATCH(MID($B426,1,1),_309_Table2_ColumnLookup,0),FALSE),
  IF($C426="309 LCR SummaryA",OneYearSCR,IF($C426="309 LCR SummaryB",UltimateSCR,IF(VALUE(LEFT($A426,3))=309,VLOOKUP(VALUE(MID($B426,2,1)),_309_Table2,MATCH(MID($B426,1,1),_309_Table2_ColumnLookup,0),FALSE)
+N("309"),
  IF(VALUE(LEFT($A426,3))=310,VLOOKUP(VALUE(MID($B426,2,1)),_310_Table2,MATCH(MID($B426,1,1),_310_Table2_ColumnLookup,0),FALSE)
+N("310"),
  IF(AND(VALUE(LEFT($A426,3))=311,LEN($I426)=4),VLOOKUP($I426,_311_Table2,MATCH($B426,_311_Table2_ColumnLookup,0),FALSE),
  IF(AND(VALUE(LEFT($A426,3))=311,OR($B426="I2",$B426="J2",$B426="K2",$B426="L2")),VLOOKUP('311'!$G$58,_311_Table2,MATCH(MID($B426,1,1),_311_Table2_ColumnLookup,0),FALSE),
  IF(AND(VALUE(LEFT($A426,3))=311,RIGHT($B426,5)="Total"),VLOOKUP('311'!$G$59,_311_Table2,MATCH(MID($B426,1,1),_311_Table2_ColumnLookup,0),FALSE),
  IF(VALUE(LEFT($A426,3))=311,VLOOKUP(VALUE(MID($B426,2,1)),_311_Table2,MATCH(MID($B426,1,1),_311_Table2_ColumnLookup,0),FALSE)
+N("311"),
  IF(AND(VALUE(LEFT($A426,3))=312,LEFT($G426,10)="Unincepted",$B426="G "),VLOOKUP(" ULO",_312_Table2,MATCH('312'!$N$16,_312_Table2_ColumnLookup,0),FALSE),
  IF(AND(VALUE(LEFT($A426,3))=312,LEFT($G426,10)="Unincepted",$B426="O "),VLOOKUP(" ULO",_312_Table2,MATCH('312'!$V$16,_312_Table2_ColumnLookup,0),FALSE),
  IF(AND(VALUE(LEFT($A426,3))=312,LEFT($G426,10)="Unincepted",$B426="Q "),VLOOKUP(" ULO",_312_Table2,MATCH('312'!$X$16,_312_Table2_ColumnLookup,0),FALSE),
  IF(AND(VALUE(LEFT($A426,3))=312,LEFT($G426,10)="Unincepted"),VLOOKUP(" ULO",_312_Table2,MATCH(LEFT($B426,1),_312_Table2_ColumnLookup,0),FALSE),
  IF(AND(VALUE(LEFT($A426,3))=312,LEFT($G426,5)="Total",$B426="G "),VLOOKUP('312'!$F$80,_312_Table2,MATCH('312'!$N$16,_312_Table2_ColumnLookup,0),FALSE),
  IF(AND(VALUE(LEFT($A426,3))=312,LEFT($G426,5)="Total",$B426="O "),VLOOKUP('312'!$F$80,_312_Table2,MATCH('312'!$V$16,_312_Table2_ColumnLookup,0),FALSE),
  IF(AND(VALUE(LEFT($A426,3))=312,LEFT($G426,5)="Total",$B426="Q "),VLOOKUP('312'!$F$80,_312_Table2,MATCH('312'!$X$16,_312_Table2_ColumnLookup,0),FALSE),
  IF(AND(VALUE(LEFT($A426,3))=312,LEFT($G426,5)="Total"),VLOOKUP('312'!$F$80,_312_Table2,MATCH(LEFT($B426,1),_312_Table2_ColumnLookup,0),FALSE),
  IF(AND(VALUE(LEFT($A426,3))=312,LEN($I426)=4,$B426="G"),VLOOKUP($I426,_312_Table2,MATCH('312'!$N$16,_312_Table2_ColumnLookup,0),FALSE),
  IF(AND(VALUE(LEFT($A426,3))=312,LEN($I426)=4,$B426="O"),VLOOKUP($I426,_312_Table2,MATCH('312'!$V$16,_312_Table2_ColumnLookup,0),FALSE),
  IF(AND(VALUE(LEFT($A426,3))=312,LEN($I426)=4,$B426="Q"),VLOOKUP($I426,_312_Table2,MATCH('312'!$X$16,_312_Table2_ColumnLookup,0),FALSE),
  IF(AND(VALUE(LEFT($A426,3))=312,LEN($I426)=4),VLOOKUP($I426,_312_Table2,MATCH(LEFT($B426,1),_312_Table2_ColumnLookup,0),FALSE)
+N("312"),
  IF(VALUE(LEFT($A426,3))=313,VLOOKUP(VALUE(MID($B426,2,1)),_313_Table2,MATCH(MID($B426,1,1),_313_Table2_ColumnLookup,0),FALSE)
+N("313"),
  IF(AND(VALUE(LEFT($A426,3))=314,LEN($B426)=3),VLOOKUP(VALUE(MID($B426,2,2)),_314_Table2,MATCH(MID($B426,1,1),_314_Table2_ColumnLookup,0),FALSE),
  IF(VALUE(LEFT($A426,3))=314,VLOOKUP(VALUE(MID($B426,2,1)),_314_Table2,MATCH(MID($B426,1,1),_314_Table2_ColumnLookup,0),FALSE)
+N("314"),
""))))))))))))))))))))))))</f>
        <v>#NAME?</v>
      </c>
      <c r="F426" s="238" t="e">
        <f>IF(AND(VALUE(LEFT($A426,3))=309,LEN($B426)=3),VLOOKUP(VALUE(MID($B426,2,2)),_309_Table3,MATCH(MID($B426,1,1),_309_Table3_ColumnLookup,0),FALSE),
  IF($C426="309 LCR SummaryA",OneYearSCR,IF($C426="309 LCR SummaryB",UltimateSCR,IF(VALUE(LEFT($A426,3))=309,VLOOKUP(VALUE(MID($B426,2,1)),_309_Table3,MATCH(MID($B426,1,1),_309_Table3_ColumnLookup,0),FALSE)
+N("309"),
  IF(VALUE(LEFT($A426,3))=310,VLOOKUP(VALUE(MID($B426,2,1)),_310_Table3,MATCH(MID($B426,1,1),_310_Table3_ColumnLookup,0),FALSE)
+N("310"),
  IF(AND(VALUE(LEFT($A426,3))=311,LEN($I426)=4),VLOOKUP($I426,_311_Table3,MATCH($B426,_311_Table3_ColumnLookup,0),FALSE),
  IF(AND(VALUE(LEFT($A426,3))=311,OR($B426="I2",$B426="J2",$B426="K2",$B426="L2")),VLOOKUP('311'!$G$58,_311_Table3,MATCH(MID($B426,1,1),_311_Table3_ColumnLookup,0),FALSE),
  IF(AND(VALUE(LEFT($A426,3))=311,RIGHT($B426,5)="Total"),VLOOKUP('311'!$G$59,_311_Table3,MATCH(MID($B426,1,1),_311_Table3_ColumnLookup,0),FALSE),
  IF(VALUE(LEFT($A426,3))=311,VLOOKUP(VALUE(MID($B426,2,1)),_311_Table3,MATCH(MID($B426,1,1),_311_Table3_ColumnLookup,0),FALSE)
+N("311"),
  IF(AND(VALUE(LEFT($A426,3))=312,LEFT($G426,10)="Unincepted",$B426="G "),VLOOKUP(" ULO",_312_Table3,MATCH('312'!$N$16,_312_Table3_ColumnLookup,0),FALSE),
  IF(AND(VALUE(LEFT($A426,3))=312,LEFT($G426,10)="Unincepted",$B426="O "),VLOOKUP(" ULO",_312_Table3,MATCH('312'!$V$16,_312_Table3_ColumnLookup,0),FALSE),
  IF(AND(VALUE(LEFT($A426,3))=312,LEFT($G426,10)="Unincepted",$B426="Q "),VLOOKUP(" ULO",_312_Table3,MATCH('312'!$X$16,_312_Table3_ColumnLookup,0),FALSE),
  IF(AND(VALUE(LEFT($A426,3))=312,LEFT($G426,10)="Unincepted"),VLOOKUP(" ULO",_312_Table3,MATCH(LEFT($B426,1),_312_Table3_ColumnLookup,0),FALSE),
  IF(AND(VALUE(LEFT($A426,3))=312,LEFT($G426,5)="Total",$B426="G "),VLOOKUP('312'!$F$80,_312_Table3,MATCH('312'!$N$16,_312_Table3_ColumnLookup,0),FALSE),
  IF(AND(VALUE(LEFT($A426,3))=312,LEFT($G426,5)="Total",$B426="O "),VLOOKUP('312'!$F$80,_312_Table3,MATCH('312'!$V$16,_312_Table3_ColumnLookup,0),FALSE),
  IF(AND(VALUE(LEFT($A426,3))=312,LEFT($G426,5)="Total",$B426="Q "),VLOOKUP('312'!$F$80,_312_Table3,MATCH('312'!$X$16,_312_Table3_ColumnLookup,0),FALSE),
  IF(AND(VALUE(LEFT($A426,3))=312,LEFT($G426,5)="Total"),VLOOKUP('312'!$F$80,_312_Table3,MATCH(LEFT($B426,1),_312_Table3_ColumnLookup,0),FALSE),
  IF(AND(VALUE(LEFT($A426,3))=312,LEN($I426)=4,$B426="G"),VLOOKUP($I426,_312_Table3,MATCH('312'!$N$16,_312_Table3_ColumnLookup,0),FALSE),
  IF(AND(VALUE(LEFT($A426,3))=312,LEN($I426)=4,$B426="O"),VLOOKUP($I426,_312_Table3,MATCH('312'!$V$16,_312_Table3_ColumnLookup,0),FALSE),
  IF(AND(VALUE(LEFT($A426,3))=312,LEN($I426)=4,$B426="Q"),VLOOKUP($I426,_312_Table3,MATCH('312'!$X$16,_312_Table3_ColumnLookup,0),FALSE),
  IF(AND(VALUE(LEFT($A426,3))=312,LEN($I426)=4),VLOOKUP($I426,_312_Table3,MATCH(LEFT($B426,1),_312_Table3_ColumnLookup,0),FALSE)
+N("312"),
  IF(VALUE(LEFT($A426,3))=313,VLOOKUP(VALUE(MID($B426,2,1)),_313_Table3,MATCH(MID($B426,1,1),_313_Table3_ColumnLookup,0),FALSE)
+N("313"),
  IF(AND(VALUE(LEFT($A426,3))=314,LEN($B426)=3),VLOOKUP(VALUE(MID($B426,2,2)),_314_Table3,MATCH(MID($B426,1,1),_314_Table3_ColumnLookup,0),FALSE),
  IF(VALUE(LEFT($A426,3))=314,VLOOKUP(VALUE(MID($B426,2,1)),_314_Table3,MATCH(MID($B426,1,1),_314_Table3_ColumnLookup,0),FALSE)
+N("314"),
""))))))))))))))))))))))))</f>
        <v>#NAME?</v>
      </c>
      <c r="G426" t="s">
        <v>1161</v>
      </c>
      <c r="H426" s="321">
        <f>IFERROR(
IF(ISERROR($D426)=FALSE,$D426,IF(ISERROR($E426)=FALSE,$E426,IF(ISERROR($F426)=FALSE,$F426
+N("012 checkboxes"),
IF(
IF(OR(LEFT($A426,9)="Syndicate",LEFT($A426,12)="NewSyndicate"),VLOOKUP($A426,'012'!$J:$ZW,MATCH("Link to button",'012'!$J$1:$ZW$1,0),0)
+N("309 checkbox"),
IF($C426="309 LCR Summary0",VLOOKUP("Notes990",'309'!$P:$ZZ,MATCH("Link to button",'309'!$P$1:$ZZ$1,0),0)
+N("313 checkboxes"),
IF($C426="313 Financial Information0LcmVsScr",IF($C426="309 LCR Summary0",VLOOKUP("LcmVsScr",'309'!$N:$ZZ,MATCH("Link to button",'309'!$N$1:$ZZ$1,0),0),
IF($C426="313 Financial Information0LcrDocAttached",IF($C426="309 LCR Summary0",VLOOKUP("LcrDocAttached",'309'!$N:$ZZ,MATCH("Link to button",'309'!$N$1:$ZZ$1,0),
0)))))))=1,TRUE,FALSE)
))),"")</f>
        <v>0</v>
      </c>
      <c r="I426">
        <v>2002</v>
      </c>
    </row>
    <row r="427" spans="1:9" customFormat="1">
      <c r="A427" s="237" t="str">
        <f>VLOOKUP($G427,CSVLookups!$B:$R,MATCH(A$1,CSVLookups!$B$1:$R$1,0),FALSE)</f>
        <v>312 Projected Solvency II Technical Provisions at Time Zero</v>
      </c>
      <c r="B427" s="237" t="str">
        <f>VLOOKUP($G427,CSVLookups!$B:$R,MATCH(B$1,CSVLookups!$B$1:$R$1,0),FALSE)</f>
        <v>P</v>
      </c>
      <c r="C427" s="238" t="str">
        <f t="shared" si="7"/>
        <v>312 Projected Solvency II Technical Provisions at Time ZeroP2002</v>
      </c>
      <c r="D427" s="238">
        <f>IF(AND(VALUE(LEFT($A427,3))=309,LEN($B427)=3),VLOOKUP(VALUE(MID($B427,2,2)),_309_Table1,MATCH(MID($B427,1,1),_309_Table1_ColumnLookup,0),FALSE),
  IF($C427="309 LCR SummaryA",OneYearSCR,IF($C427="309 LCR SummaryB",UltimateSCR,IF(VALUE(LEFT($A427,3))=309,VLOOKUP(VALUE(MID($B427,2,1)),_309_Table1,MATCH(MID($B427,1,1),_309_Table1_ColumnLookup,0),FALSE)
+N("309"),
  IF(VALUE(LEFT($A427,3))=310,VLOOKUP(VALUE(MID($B427,2,1)),_310_Table1,MATCH(MID($B427,1,1),_310_Table1_ColumnLookup,0),FALSE)
+N("310"),
  IF(AND(VALUE(LEFT($A427,3))=311,LEN($I427)=4),VLOOKUP($I427,_311_Table1,MATCH($B427,_311_Table1_ColumnLookup,0),FALSE),
  IF(AND(VALUE(LEFT($A427,3))=311,OR($B427="I2",$B427="J2",$B427="K2",$B427="L2")),VLOOKUP('311'!$G$58,_311_Table1,MATCH(MID($B427,1,1),_311_Table1_ColumnLookup,0),FALSE),
  IF(AND(VALUE(LEFT($A427,3))=311,RIGHT($B427,5)="Total"),VLOOKUP('311'!$G$59,_311_Table1,MATCH(MID($B427,1,1),_311_Table1_ColumnLookup,0),FALSE),
  IF(VALUE(LEFT($A427,3))=311,VLOOKUP(VALUE(MID($B427,2,1)),_311_Table1,MATCH(MID($B427,1,1),_311_Table1_ColumnLookup,0),FALSE)
+N("311"),
  IF(AND(VALUE(LEFT($A427,3))=312,LEFT($G427,10)="Unincepted",$B427="G "),VLOOKUP(" ULO",_312_Table1,MATCH('312'!$N$16,_312_Table1_ColumnLookup,0),FALSE),
  IF(AND(VALUE(LEFT($A427,3))=312,LEFT($G427,10)="Unincepted",$B427="O "),VLOOKUP(" ULO",_312_Table1,MATCH('312'!$V$16,_312_Table1_ColumnLookup,0),FALSE),
  IF(AND(VALUE(LEFT($A427,3))=312,LEFT($G427,10)="Unincepted",$B427="Q "),VLOOKUP(" ULO",_312_Table1,MATCH('312'!$X$16,_312_Table1_ColumnLookup,0),FALSE),
  IF(AND(VALUE(LEFT($A427,3))=312,LEFT($G427,10)="Unincepted"),VLOOKUP(" ULO",_312_Table1,MATCH(LEFT($B427,1),_312_Table1_ColumnLookup,0),FALSE),
  IF(AND(VALUE(LEFT($A427,3))=312,LEFT($G427,5)="Total",$B427="G "),VLOOKUP('312'!$F$80,_312_Table1,MATCH('312'!$N$16,_312_Table1_ColumnLookup,0),FALSE),
  IF(AND(VALUE(LEFT($A427,3))=312,LEFT($G427,5)="Total",$B427="O "),VLOOKUP('312'!$F$80,_312_Table1,MATCH('312'!$V$16,_312_Table1_ColumnLookup,0),FALSE),
  IF(AND(VALUE(LEFT($A427,3))=312,LEFT($G427,5)="Total",$B427="Q "),VLOOKUP('312'!$F$80,_312_Table1,MATCH('312'!$X$16,_312_Table1_ColumnLookup,0),FALSE),
  IF(AND(VALUE(LEFT($A427,3))=312,LEFT($G427,5)="Total"),VLOOKUP('312'!$F$80,_312_Table1,MATCH(LEFT($B427,1),_312_Table1_ColumnLookup,0),FALSE),
  IF(AND(VALUE(LEFT($A427,3))=312,LEN($I427)=4,$B427="G"),VLOOKUP($I427,_312_Table1,MATCH('312'!$N$16,_312_Table1_ColumnLookup,0),FALSE),
  IF(AND(VALUE(LEFT($A427,3))=312,LEN($I427)=4,$B427="O"),VLOOKUP($I427,_312_Table1,MATCH('312'!$V$16,_312_Table1_ColumnLookup,0),FALSE),
  IF(AND(VALUE(LEFT($A427,3))=312,LEN($I427)=4,$B427="Q"),VLOOKUP($I427,_312_Table1,MATCH('312'!$X$16,_312_Table1_ColumnLookup,0),FALSE),
  IF(AND(VALUE(LEFT($A427,3))=312,LEN($I427)=4),VLOOKUP($I427,_312_Table1,MATCH(LEFT($B427,1),_312_Table1_ColumnLookup,0),FALSE)
+N("312"),
  IF(VALUE(LEFT($A427,3))=313,VLOOKUP(VALUE(MID($B427,2,1)),_313_Table1,MATCH(MID($B427,1,1),_313_Table1_ColumnLookup,0),FALSE)
+N("313"),
  IF(AND(VALUE(LEFT($A427,3))=314,LEN($B427)=3),VLOOKUP(VALUE(MID($B427,2,2)),_314_Table1,MATCH(MID($B427,1,1),_314_Table1_ColumnLookup,0),FALSE),
  IF(VALUE(LEFT($A427,3))=314,VLOOKUP(VALUE(MID($B427,2,1)),_314_Table1,MATCH(MID($B427,1,1),_314_Table1_ColumnLookup,0),FALSE)
+N("314"),
""))))))))))))))))))))))))</f>
        <v>0</v>
      </c>
      <c r="E427" s="238" t="e">
        <f>IF(AND(VALUE(LEFT($A427,3))=309,LEN($B427)=3),VLOOKUP(VALUE(MID($B427,2,2)),_309_Table2,MATCH(MID($B427,1,1),_309_Table2_ColumnLookup,0),FALSE),
  IF($C427="309 LCR SummaryA",OneYearSCR,IF($C427="309 LCR SummaryB",UltimateSCR,IF(VALUE(LEFT($A427,3))=309,VLOOKUP(VALUE(MID($B427,2,1)),_309_Table2,MATCH(MID($B427,1,1),_309_Table2_ColumnLookup,0),FALSE)
+N("309"),
  IF(VALUE(LEFT($A427,3))=310,VLOOKUP(VALUE(MID($B427,2,1)),_310_Table2,MATCH(MID($B427,1,1),_310_Table2_ColumnLookup,0),FALSE)
+N("310"),
  IF(AND(VALUE(LEFT($A427,3))=311,LEN($I427)=4),VLOOKUP($I427,_311_Table2,MATCH($B427,_311_Table2_ColumnLookup,0),FALSE),
  IF(AND(VALUE(LEFT($A427,3))=311,OR($B427="I2",$B427="J2",$B427="K2",$B427="L2")),VLOOKUP('311'!$G$58,_311_Table2,MATCH(MID($B427,1,1),_311_Table2_ColumnLookup,0),FALSE),
  IF(AND(VALUE(LEFT($A427,3))=311,RIGHT($B427,5)="Total"),VLOOKUP('311'!$G$59,_311_Table2,MATCH(MID($B427,1,1),_311_Table2_ColumnLookup,0),FALSE),
  IF(VALUE(LEFT($A427,3))=311,VLOOKUP(VALUE(MID($B427,2,1)),_311_Table2,MATCH(MID($B427,1,1),_311_Table2_ColumnLookup,0),FALSE)
+N("311"),
  IF(AND(VALUE(LEFT($A427,3))=312,LEFT($G427,10)="Unincepted",$B427="G "),VLOOKUP(" ULO",_312_Table2,MATCH('312'!$N$16,_312_Table2_ColumnLookup,0),FALSE),
  IF(AND(VALUE(LEFT($A427,3))=312,LEFT($G427,10)="Unincepted",$B427="O "),VLOOKUP(" ULO",_312_Table2,MATCH('312'!$V$16,_312_Table2_ColumnLookup,0),FALSE),
  IF(AND(VALUE(LEFT($A427,3))=312,LEFT($G427,10)="Unincepted",$B427="Q "),VLOOKUP(" ULO",_312_Table2,MATCH('312'!$X$16,_312_Table2_ColumnLookup,0),FALSE),
  IF(AND(VALUE(LEFT($A427,3))=312,LEFT($G427,10)="Unincepted"),VLOOKUP(" ULO",_312_Table2,MATCH(LEFT($B427,1),_312_Table2_ColumnLookup,0),FALSE),
  IF(AND(VALUE(LEFT($A427,3))=312,LEFT($G427,5)="Total",$B427="G "),VLOOKUP('312'!$F$80,_312_Table2,MATCH('312'!$N$16,_312_Table2_ColumnLookup,0),FALSE),
  IF(AND(VALUE(LEFT($A427,3))=312,LEFT($G427,5)="Total",$B427="O "),VLOOKUP('312'!$F$80,_312_Table2,MATCH('312'!$V$16,_312_Table2_ColumnLookup,0),FALSE),
  IF(AND(VALUE(LEFT($A427,3))=312,LEFT($G427,5)="Total",$B427="Q "),VLOOKUP('312'!$F$80,_312_Table2,MATCH('312'!$X$16,_312_Table2_ColumnLookup,0),FALSE),
  IF(AND(VALUE(LEFT($A427,3))=312,LEFT($G427,5)="Total"),VLOOKUP('312'!$F$80,_312_Table2,MATCH(LEFT($B427,1),_312_Table2_ColumnLookup,0),FALSE),
  IF(AND(VALUE(LEFT($A427,3))=312,LEN($I427)=4,$B427="G"),VLOOKUP($I427,_312_Table2,MATCH('312'!$N$16,_312_Table2_ColumnLookup,0),FALSE),
  IF(AND(VALUE(LEFT($A427,3))=312,LEN($I427)=4,$B427="O"),VLOOKUP($I427,_312_Table2,MATCH('312'!$V$16,_312_Table2_ColumnLookup,0),FALSE),
  IF(AND(VALUE(LEFT($A427,3))=312,LEN($I427)=4,$B427="Q"),VLOOKUP($I427,_312_Table2,MATCH('312'!$X$16,_312_Table2_ColumnLookup,0),FALSE),
  IF(AND(VALUE(LEFT($A427,3))=312,LEN($I427)=4),VLOOKUP($I427,_312_Table2,MATCH(LEFT($B427,1),_312_Table2_ColumnLookup,0),FALSE)
+N("312"),
  IF(VALUE(LEFT($A427,3))=313,VLOOKUP(VALUE(MID($B427,2,1)),_313_Table2,MATCH(MID($B427,1,1),_313_Table2_ColumnLookup,0),FALSE)
+N("313"),
  IF(AND(VALUE(LEFT($A427,3))=314,LEN($B427)=3),VLOOKUP(VALUE(MID($B427,2,2)),_314_Table2,MATCH(MID($B427,1,1),_314_Table2_ColumnLookup,0),FALSE),
  IF(VALUE(LEFT($A427,3))=314,VLOOKUP(VALUE(MID($B427,2,1)),_314_Table2,MATCH(MID($B427,1,1),_314_Table2_ColumnLookup,0),FALSE)
+N("314"),
""))))))))))))))))))))))))</f>
        <v>#NAME?</v>
      </c>
      <c r="F427" s="238" t="e">
        <f>IF(AND(VALUE(LEFT($A427,3))=309,LEN($B427)=3),VLOOKUP(VALUE(MID($B427,2,2)),_309_Table3,MATCH(MID($B427,1,1),_309_Table3_ColumnLookup,0),FALSE),
  IF($C427="309 LCR SummaryA",OneYearSCR,IF($C427="309 LCR SummaryB",UltimateSCR,IF(VALUE(LEFT($A427,3))=309,VLOOKUP(VALUE(MID($B427,2,1)),_309_Table3,MATCH(MID($B427,1,1),_309_Table3_ColumnLookup,0),FALSE)
+N("309"),
  IF(VALUE(LEFT($A427,3))=310,VLOOKUP(VALUE(MID($B427,2,1)),_310_Table3,MATCH(MID($B427,1,1),_310_Table3_ColumnLookup,0),FALSE)
+N("310"),
  IF(AND(VALUE(LEFT($A427,3))=311,LEN($I427)=4),VLOOKUP($I427,_311_Table3,MATCH($B427,_311_Table3_ColumnLookup,0),FALSE),
  IF(AND(VALUE(LEFT($A427,3))=311,OR($B427="I2",$B427="J2",$B427="K2",$B427="L2")),VLOOKUP('311'!$G$58,_311_Table3,MATCH(MID($B427,1,1),_311_Table3_ColumnLookup,0),FALSE),
  IF(AND(VALUE(LEFT($A427,3))=311,RIGHT($B427,5)="Total"),VLOOKUP('311'!$G$59,_311_Table3,MATCH(MID($B427,1,1),_311_Table3_ColumnLookup,0),FALSE),
  IF(VALUE(LEFT($A427,3))=311,VLOOKUP(VALUE(MID($B427,2,1)),_311_Table3,MATCH(MID($B427,1,1),_311_Table3_ColumnLookup,0),FALSE)
+N("311"),
  IF(AND(VALUE(LEFT($A427,3))=312,LEFT($G427,10)="Unincepted",$B427="G "),VLOOKUP(" ULO",_312_Table3,MATCH('312'!$N$16,_312_Table3_ColumnLookup,0),FALSE),
  IF(AND(VALUE(LEFT($A427,3))=312,LEFT($G427,10)="Unincepted",$B427="O "),VLOOKUP(" ULO",_312_Table3,MATCH('312'!$V$16,_312_Table3_ColumnLookup,0),FALSE),
  IF(AND(VALUE(LEFT($A427,3))=312,LEFT($G427,10)="Unincepted",$B427="Q "),VLOOKUP(" ULO",_312_Table3,MATCH('312'!$X$16,_312_Table3_ColumnLookup,0),FALSE),
  IF(AND(VALUE(LEFT($A427,3))=312,LEFT($G427,10)="Unincepted"),VLOOKUP(" ULO",_312_Table3,MATCH(LEFT($B427,1),_312_Table3_ColumnLookup,0),FALSE),
  IF(AND(VALUE(LEFT($A427,3))=312,LEFT($G427,5)="Total",$B427="G "),VLOOKUP('312'!$F$80,_312_Table3,MATCH('312'!$N$16,_312_Table3_ColumnLookup,0),FALSE),
  IF(AND(VALUE(LEFT($A427,3))=312,LEFT($G427,5)="Total",$B427="O "),VLOOKUP('312'!$F$80,_312_Table3,MATCH('312'!$V$16,_312_Table3_ColumnLookup,0),FALSE),
  IF(AND(VALUE(LEFT($A427,3))=312,LEFT($G427,5)="Total",$B427="Q "),VLOOKUP('312'!$F$80,_312_Table3,MATCH('312'!$X$16,_312_Table3_ColumnLookup,0),FALSE),
  IF(AND(VALUE(LEFT($A427,3))=312,LEFT($G427,5)="Total"),VLOOKUP('312'!$F$80,_312_Table3,MATCH(LEFT($B427,1),_312_Table3_ColumnLookup,0),FALSE),
  IF(AND(VALUE(LEFT($A427,3))=312,LEN($I427)=4,$B427="G"),VLOOKUP($I427,_312_Table3,MATCH('312'!$N$16,_312_Table3_ColumnLookup,0),FALSE),
  IF(AND(VALUE(LEFT($A427,3))=312,LEN($I427)=4,$B427="O"),VLOOKUP($I427,_312_Table3,MATCH('312'!$V$16,_312_Table3_ColumnLookup,0),FALSE),
  IF(AND(VALUE(LEFT($A427,3))=312,LEN($I427)=4,$B427="Q"),VLOOKUP($I427,_312_Table3,MATCH('312'!$X$16,_312_Table3_ColumnLookup,0),FALSE),
  IF(AND(VALUE(LEFT($A427,3))=312,LEN($I427)=4),VLOOKUP($I427,_312_Table3,MATCH(LEFT($B427,1),_312_Table3_ColumnLookup,0),FALSE)
+N("312"),
  IF(VALUE(LEFT($A427,3))=313,VLOOKUP(VALUE(MID($B427,2,1)),_313_Table3,MATCH(MID($B427,1,1),_313_Table3_ColumnLookup,0),FALSE)
+N("313"),
  IF(AND(VALUE(LEFT($A427,3))=314,LEN($B427)=3),VLOOKUP(VALUE(MID($B427,2,2)),_314_Table3,MATCH(MID($B427,1,1),_314_Table3_ColumnLookup,0),FALSE),
  IF(VALUE(LEFT($A427,3))=314,VLOOKUP(VALUE(MID($B427,2,1)),_314_Table3,MATCH(MID($B427,1,1),_314_Table3_ColumnLookup,0),FALSE)
+N("314"),
""))))))))))))))))))))))))</f>
        <v>#NAME?</v>
      </c>
      <c r="G427" t="s">
        <v>1162</v>
      </c>
      <c r="H427" s="321">
        <f>IFERROR(
IF(ISERROR($D427)=FALSE,$D427,IF(ISERROR($E427)=FALSE,$E427,IF(ISERROR($F427)=FALSE,$F427
+N("012 checkboxes"),
IF(
IF(OR(LEFT($A427,9)="Syndicate",LEFT($A427,12)="NewSyndicate"),VLOOKUP($A427,'012'!$J:$ZW,MATCH("Link to button",'012'!$J$1:$ZW$1,0),0)
+N("309 checkbox"),
IF($C427="309 LCR Summary0",VLOOKUP("Notes990",'309'!$P:$ZZ,MATCH("Link to button",'309'!$P$1:$ZZ$1,0),0)
+N("313 checkboxes"),
IF($C427="313 Financial Information0LcmVsScr",IF($C427="309 LCR Summary0",VLOOKUP("LcmVsScr",'309'!$N:$ZZ,MATCH("Link to button",'309'!$N$1:$ZZ$1,0),0),
IF($C427="313 Financial Information0LcrDocAttached",IF($C427="309 LCR Summary0",VLOOKUP("LcrDocAttached",'309'!$N:$ZZ,MATCH("Link to button",'309'!$N$1:$ZZ$1,0),
0)))))))=1,TRUE,FALSE)
))),"")</f>
        <v>0</v>
      </c>
      <c r="I427">
        <v>2002</v>
      </c>
    </row>
    <row r="428" spans="1:9" customFormat="1">
      <c r="A428" s="237" t="str">
        <f>VLOOKUP($G428,CSVLookups!$B:$R,MATCH(A$1,CSVLookups!$B$1:$R$1,0),FALSE)</f>
        <v>312 Projected Solvency II Technical Provisions at Time Zero</v>
      </c>
      <c r="B428" s="237" t="str">
        <f>VLOOKUP($G428,CSVLookups!$B:$R,MATCH(B$1,CSVLookups!$B$1:$R$1,0),FALSE)</f>
        <v>Q</v>
      </c>
      <c r="C428" s="238" t="str">
        <f t="shared" si="7"/>
        <v>312 Projected Solvency II Technical Provisions at Time ZeroQ2002</v>
      </c>
      <c r="D428" s="238">
        <f>IF(AND(VALUE(LEFT($A428,3))=309,LEN($B428)=3),VLOOKUP(VALUE(MID($B428,2,2)),_309_Table1,MATCH(MID($B428,1,1),_309_Table1_ColumnLookup,0),FALSE),
  IF($C428="309 LCR SummaryA",OneYearSCR,IF($C428="309 LCR SummaryB",UltimateSCR,IF(VALUE(LEFT($A428,3))=309,VLOOKUP(VALUE(MID($B428,2,1)),_309_Table1,MATCH(MID($B428,1,1),_309_Table1_ColumnLookup,0),FALSE)
+N("309"),
  IF(VALUE(LEFT($A428,3))=310,VLOOKUP(VALUE(MID($B428,2,1)),_310_Table1,MATCH(MID($B428,1,1),_310_Table1_ColumnLookup,0),FALSE)
+N("310"),
  IF(AND(VALUE(LEFT($A428,3))=311,LEN($I428)=4),VLOOKUP($I428,_311_Table1,MATCH($B428,_311_Table1_ColumnLookup,0),FALSE),
  IF(AND(VALUE(LEFT($A428,3))=311,OR($B428="I2",$B428="J2",$B428="K2",$B428="L2")),VLOOKUP('311'!$G$58,_311_Table1,MATCH(MID($B428,1,1),_311_Table1_ColumnLookup,0),FALSE),
  IF(AND(VALUE(LEFT($A428,3))=311,RIGHT($B428,5)="Total"),VLOOKUP('311'!$G$59,_311_Table1,MATCH(MID($B428,1,1),_311_Table1_ColumnLookup,0),FALSE),
  IF(VALUE(LEFT($A428,3))=311,VLOOKUP(VALUE(MID($B428,2,1)),_311_Table1,MATCH(MID($B428,1,1),_311_Table1_ColumnLookup,0),FALSE)
+N("311"),
  IF(AND(VALUE(LEFT($A428,3))=312,LEFT($G428,10)="Unincepted",$B428="G "),VLOOKUP(" ULO",_312_Table1,MATCH('312'!$N$16,_312_Table1_ColumnLookup,0),FALSE),
  IF(AND(VALUE(LEFT($A428,3))=312,LEFT($G428,10)="Unincepted",$B428="O "),VLOOKUP(" ULO",_312_Table1,MATCH('312'!$V$16,_312_Table1_ColumnLookup,0),FALSE),
  IF(AND(VALUE(LEFT($A428,3))=312,LEFT($G428,10)="Unincepted",$B428="Q "),VLOOKUP(" ULO",_312_Table1,MATCH('312'!$X$16,_312_Table1_ColumnLookup,0),FALSE),
  IF(AND(VALUE(LEFT($A428,3))=312,LEFT($G428,10)="Unincepted"),VLOOKUP(" ULO",_312_Table1,MATCH(LEFT($B428,1),_312_Table1_ColumnLookup,0),FALSE),
  IF(AND(VALUE(LEFT($A428,3))=312,LEFT($G428,5)="Total",$B428="G "),VLOOKUP('312'!$F$80,_312_Table1,MATCH('312'!$N$16,_312_Table1_ColumnLookup,0),FALSE),
  IF(AND(VALUE(LEFT($A428,3))=312,LEFT($G428,5)="Total",$B428="O "),VLOOKUP('312'!$F$80,_312_Table1,MATCH('312'!$V$16,_312_Table1_ColumnLookup,0),FALSE),
  IF(AND(VALUE(LEFT($A428,3))=312,LEFT($G428,5)="Total",$B428="Q "),VLOOKUP('312'!$F$80,_312_Table1,MATCH('312'!$X$16,_312_Table1_ColumnLookup,0),FALSE),
  IF(AND(VALUE(LEFT($A428,3))=312,LEFT($G428,5)="Total"),VLOOKUP('312'!$F$80,_312_Table1,MATCH(LEFT($B428,1),_312_Table1_ColumnLookup,0),FALSE),
  IF(AND(VALUE(LEFT($A428,3))=312,LEN($I428)=4,$B428="G"),VLOOKUP($I428,_312_Table1,MATCH('312'!$N$16,_312_Table1_ColumnLookup,0),FALSE),
  IF(AND(VALUE(LEFT($A428,3))=312,LEN($I428)=4,$B428="O"),VLOOKUP($I428,_312_Table1,MATCH('312'!$V$16,_312_Table1_ColumnLookup,0),FALSE),
  IF(AND(VALUE(LEFT($A428,3))=312,LEN($I428)=4,$B428="Q"),VLOOKUP($I428,_312_Table1,MATCH('312'!$X$16,_312_Table1_ColumnLookup,0),FALSE),
  IF(AND(VALUE(LEFT($A428,3))=312,LEN($I428)=4),VLOOKUP($I428,_312_Table1,MATCH(LEFT($B428,1),_312_Table1_ColumnLookup,0),FALSE)
+N("312"),
  IF(VALUE(LEFT($A428,3))=313,VLOOKUP(VALUE(MID($B428,2,1)),_313_Table1,MATCH(MID($B428,1,1),_313_Table1_ColumnLookup,0),FALSE)
+N("313"),
  IF(AND(VALUE(LEFT($A428,3))=314,LEN($B428)=3),VLOOKUP(VALUE(MID($B428,2,2)),_314_Table1,MATCH(MID($B428,1,1),_314_Table1_ColumnLookup,0),FALSE),
  IF(VALUE(LEFT($A428,3))=314,VLOOKUP(VALUE(MID($B428,2,1)),_314_Table1,MATCH(MID($B428,1,1),_314_Table1_ColumnLookup,0),FALSE)
+N("314"),
""))))))))))))))))))))))))</f>
        <v>0</v>
      </c>
      <c r="E428" s="238" t="e">
        <f>IF(AND(VALUE(LEFT($A428,3))=309,LEN($B428)=3),VLOOKUP(VALUE(MID($B428,2,2)),_309_Table2,MATCH(MID($B428,1,1),_309_Table2_ColumnLookup,0),FALSE),
  IF($C428="309 LCR SummaryA",OneYearSCR,IF($C428="309 LCR SummaryB",UltimateSCR,IF(VALUE(LEFT($A428,3))=309,VLOOKUP(VALUE(MID($B428,2,1)),_309_Table2,MATCH(MID($B428,1,1),_309_Table2_ColumnLookup,0),FALSE)
+N("309"),
  IF(VALUE(LEFT($A428,3))=310,VLOOKUP(VALUE(MID($B428,2,1)),_310_Table2,MATCH(MID($B428,1,1),_310_Table2_ColumnLookup,0),FALSE)
+N("310"),
  IF(AND(VALUE(LEFT($A428,3))=311,LEN($I428)=4),VLOOKUP($I428,_311_Table2,MATCH($B428,_311_Table2_ColumnLookup,0),FALSE),
  IF(AND(VALUE(LEFT($A428,3))=311,OR($B428="I2",$B428="J2",$B428="K2",$B428="L2")),VLOOKUP('311'!$G$58,_311_Table2,MATCH(MID($B428,1,1),_311_Table2_ColumnLookup,0),FALSE),
  IF(AND(VALUE(LEFT($A428,3))=311,RIGHT($B428,5)="Total"),VLOOKUP('311'!$G$59,_311_Table2,MATCH(MID($B428,1,1),_311_Table2_ColumnLookup,0),FALSE),
  IF(VALUE(LEFT($A428,3))=311,VLOOKUP(VALUE(MID($B428,2,1)),_311_Table2,MATCH(MID($B428,1,1),_311_Table2_ColumnLookup,0),FALSE)
+N("311"),
  IF(AND(VALUE(LEFT($A428,3))=312,LEFT($G428,10)="Unincepted",$B428="G "),VLOOKUP(" ULO",_312_Table2,MATCH('312'!$N$16,_312_Table2_ColumnLookup,0),FALSE),
  IF(AND(VALUE(LEFT($A428,3))=312,LEFT($G428,10)="Unincepted",$B428="O "),VLOOKUP(" ULO",_312_Table2,MATCH('312'!$V$16,_312_Table2_ColumnLookup,0),FALSE),
  IF(AND(VALUE(LEFT($A428,3))=312,LEFT($G428,10)="Unincepted",$B428="Q "),VLOOKUP(" ULO",_312_Table2,MATCH('312'!$X$16,_312_Table2_ColumnLookup,0),FALSE),
  IF(AND(VALUE(LEFT($A428,3))=312,LEFT($G428,10)="Unincepted"),VLOOKUP(" ULO",_312_Table2,MATCH(LEFT($B428,1),_312_Table2_ColumnLookup,0),FALSE),
  IF(AND(VALUE(LEFT($A428,3))=312,LEFT($G428,5)="Total",$B428="G "),VLOOKUP('312'!$F$80,_312_Table2,MATCH('312'!$N$16,_312_Table2_ColumnLookup,0),FALSE),
  IF(AND(VALUE(LEFT($A428,3))=312,LEFT($G428,5)="Total",$B428="O "),VLOOKUP('312'!$F$80,_312_Table2,MATCH('312'!$V$16,_312_Table2_ColumnLookup,0),FALSE),
  IF(AND(VALUE(LEFT($A428,3))=312,LEFT($G428,5)="Total",$B428="Q "),VLOOKUP('312'!$F$80,_312_Table2,MATCH('312'!$X$16,_312_Table2_ColumnLookup,0),FALSE),
  IF(AND(VALUE(LEFT($A428,3))=312,LEFT($G428,5)="Total"),VLOOKUP('312'!$F$80,_312_Table2,MATCH(LEFT($B428,1),_312_Table2_ColumnLookup,0),FALSE),
  IF(AND(VALUE(LEFT($A428,3))=312,LEN($I428)=4,$B428="G"),VLOOKUP($I428,_312_Table2,MATCH('312'!$N$16,_312_Table2_ColumnLookup,0),FALSE),
  IF(AND(VALUE(LEFT($A428,3))=312,LEN($I428)=4,$B428="O"),VLOOKUP($I428,_312_Table2,MATCH('312'!$V$16,_312_Table2_ColumnLookup,0),FALSE),
  IF(AND(VALUE(LEFT($A428,3))=312,LEN($I428)=4,$B428="Q"),VLOOKUP($I428,_312_Table2,MATCH('312'!$X$16,_312_Table2_ColumnLookup,0),FALSE),
  IF(AND(VALUE(LEFT($A428,3))=312,LEN($I428)=4),VLOOKUP($I428,_312_Table2,MATCH(LEFT($B428,1),_312_Table2_ColumnLookup,0),FALSE)
+N("312"),
  IF(VALUE(LEFT($A428,3))=313,VLOOKUP(VALUE(MID($B428,2,1)),_313_Table2,MATCH(MID($B428,1,1),_313_Table2_ColumnLookup,0),FALSE)
+N("313"),
  IF(AND(VALUE(LEFT($A428,3))=314,LEN($B428)=3),VLOOKUP(VALUE(MID($B428,2,2)),_314_Table2,MATCH(MID($B428,1,1),_314_Table2_ColumnLookup,0),FALSE),
  IF(VALUE(LEFT($A428,3))=314,VLOOKUP(VALUE(MID($B428,2,1)),_314_Table2,MATCH(MID($B428,1,1),_314_Table2_ColumnLookup,0),FALSE)
+N("314"),
""))))))))))))))))))))))))</f>
        <v>#NAME?</v>
      </c>
      <c r="F428" s="238" t="e">
        <f>IF(AND(VALUE(LEFT($A428,3))=309,LEN($B428)=3),VLOOKUP(VALUE(MID($B428,2,2)),_309_Table3,MATCH(MID($B428,1,1),_309_Table3_ColumnLookup,0),FALSE),
  IF($C428="309 LCR SummaryA",OneYearSCR,IF($C428="309 LCR SummaryB",UltimateSCR,IF(VALUE(LEFT($A428,3))=309,VLOOKUP(VALUE(MID($B428,2,1)),_309_Table3,MATCH(MID($B428,1,1),_309_Table3_ColumnLookup,0),FALSE)
+N("309"),
  IF(VALUE(LEFT($A428,3))=310,VLOOKUP(VALUE(MID($B428,2,1)),_310_Table3,MATCH(MID($B428,1,1),_310_Table3_ColumnLookup,0),FALSE)
+N("310"),
  IF(AND(VALUE(LEFT($A428,3))=311,LEN($I428)=4),VLOOKUP($I428,_311_Table3,MATCH($B428,_311_Table3_ColumnLookup,0),FALSE),
  IF(AND(VALUE(LEFT($A428,3))=311,OR($B428="I2",$B428="J2",$B428="K2",$B428="L2")),VLOOKUP('311'!$G$58,_311_Table3,MATCH(MID($B428,1,1),_311_Table3_ColumnLookup,0),FALSE),
  IF(AND(VALUE(LEFT($A428,3))=311,RIGHT($B428,5)="Total"),VLOOKUP('311'!$G$59,_311_Table3,MATCH(MID($B428,1,1),_311_Table3_ColumnLookup,0),FALSE),
  IF(VALUE(LEFT($A428,3))=311,VLOOKUP(VALUE(MID($B428,2,1)),_311_Table3,MATCH(MID($B428,1,1),_311_Table3_ColumnLookup,0),FALSE)
+N("311"),
  IF(AND(VALUE(LEFT($A428,3))=312,LEFT($G428,10)="Unincepted",$B428="G "),VLOOKUP(" ULO",_312_Table3,MATCH('312'!$N$16,_312_Table3_ColumnLookup,0),FALSE),
  IF(AND(VALUE(LEFT($A428,3))=312,LEFT($G428,10)="Unincepted",$B428="O "),VLOOKUP(" ULO",_312_Table3,MATCH('312'!$V$16,_312_Table3_ColumnLookup,0),FALSE),
  IF(AND(VALUE(LEFT($A428,3))=312,LEFT($G428,10)="Unincepted",$B428="Q "),VLOOKUP(" ULO",_312_Table3,MATCH('312'!$X$16,_312_Table3_ColumnLookup,0),FALSE),
  IF(AND(VALUE(LEFT($A428,3))=312,LEFT($G428,10)="Unincepted"),VLOOKUP(" ULO",_312_Table3,MATCH(LEFT($B428,1),_312_Table3_ColumnLookup,0),FALSE),
  IF(AND(VALUE(LEFT($A428,3))=312,LEFT($G428,5)="Total",$B428="G "),VLOOKUP('312'!$F$80,_312_Table3,MATCH('312'!$N$16,_312_Table3_ColumnLookup,0),FALSE),
  IF(AND(VALUE(LEFT($A428,3))=312,LEFT($G428,5)="Total",$B428="O "),VLOOKUP('312'!$F$80,_312_Table3,MATCH('312'!$V$16,_312_Table3_ColumnLookup,0),FALSE),
  IF(AND(VALUE(LEFT($A428,3))=312,LEFT($G428,5)="Total",$B428="Q "),VLOOKUP('312'!$F$80,_312_Table3,MATCH('312'!$X$16,_312_Table3_ColumnLookup,0),FALSE),
  IF(AND(VALUE(LEFT($A428,3))=312,LEFT($G428,5)="Total"),VLOOKUP('312'!$F$80,_312_Table3,MATCH(LEFT($B428,1),_312_Table3_ColumnLookup,0),FALSE),
  IF(AND(VALUE(LEFT($A428,3))=312,LEN($I428)=4,$B428="G"),VLOOKUP($I428,_312_Table3,MATCH('312'!$N$16,_312_Table3_ColumnLookup,0),FALSE),
  IF(AND(VALUE(LEFT($A428,3))=312,LEN($I428)=4,$B428="O"),VLOOKUP($I428,_312_Table3,MATCH('312'!$V$16,_312_Table3_ColumnLookup,0),FALSE),
  IF(AND(VALUE(LEFT($A428,3))=312,LEN($I428)=4,$B428="Q"),VLOOKUP($I428,_312_Table3,MATCH('312'!$X$16,_312_Table3_ColumnLookup,0),FALSE),
  IF(AND(VALUE(LEFT($A428,3))=312,LEN($I428)=4),VLOOKUP($I428,_312_Table3,MATCH(LEFT($B428,1),_312_Table3_ColumnLookup,0),FALSE)
+N("312"),
  IF(VALUE(LEFT($A428,3))=313,VLOOKUP(VALUE(MID($B428,2,1)),_313_Table3,MATCH(MID($B428,1,1),_313_Table3_ColumnLookup,0),FALSE)
+N("313"),
  IF(AND(VALUE(LEFT($A428,3))=314,LEN($B428)=3),VLOOKUP(VALUE(MID($B428,2,2)),_314_Table3,MATCH(MID($B428,1,1),_314_Table3_ColumnLookup,0),FALSE),
  IF(VALUE(LEFT($A428,3))=314,VLOOKUP(VALUE(MID($B428,2,1)),_314_Table3,MATCH(MID($B428,1,1),_314_Table3_ColumnLookup,0),FALSE)
+N("314"),
""))))))))))))))))))))))))</f>
        <v>#NAME?</v>
      </c>
      <c r="G428" t="s">
        <v>1163</v>
      </c>
      <c r="H428" s="321">
        <f>IFERROR(
IF(ISERROR($D428)=FALSE,$D428,IF(ISERROR($E428)=FALSE,$E428,IF(ISERROR($F428)=FALSE,$F428
+N("012 checkboxes"),
IF(
IF(OR(LEFT($A428,9)="Syndicate",LEFT($A428,12)="NewSyndicate"),VLOOKUP($A428,'012'!$J:$ZW,MATCH("Link to button",'012'!$J$1:$ZW$1,0),0)
+N("309 checkbox"),
IF($C428="309 LCR Summary0",VLOOKUP("Notes990",'309'!$P:$ZZ,MATCH("Link to button",'309'!$P$1:$ZZ$1,0),0)
+N("313 checkboxes"),
IF($C428="313 Financial Information0LcmVsScr",IF($C428="309 LCR Summary0",VLOOKUP("LcmVsScr",'309'!$N:$ZZ,MATCH("Link to button",'309'!$N$1:$ZZ$1,0),0),
IF($C428="313 Financial Information0LcrDocAttached",IF($C428="309 LCR Summary0",VLOOKUP("LcrDocAttached",'309'!$N:$ZZ,MATCH("Link to button",'309'!$N$1:$ZZ$1,0),
0)))))))=1,TRUE,FALSE)
))),"")</f>
        <v>0</v>
      </c>
      <c r="I428">
        <v>2002</v>
      </c>
    </row>
    <row r="429" spans="1:9" customFormat="1">
      <c r="A429" s="237" t="str">
        <f>VLOOKUP($G429,CSVLookups!$B:$R,MATCH(A$1,CSVLookups!$B$1:$R$1,0),FALSE)</f>
        <v>312 Projected Solvency II Technical Provisions at Time Zero</v>
      </c>
      <c r="B429" s="237" t="str">
        <f>VLOOKUP($G429,CSVLookups!$B:$R,MATCH(B$1,CSVLookups!$B$1:$R$1,0),FALSE)</f>
        <v>A</v>
      </c>
      <c r="C429" s="238" t="str">
        <f t="shared" si="7"/>
        <v>312 Projected Solvency II Technical Provisions at Time ZeroA2003</v>
      </c>
      <c r="D429" s="238">
        <f>IF(AND(VALUE(LEFT($A429,3))=309,LEN($B429)=3),VLOOKUP(VALUE(MID($B429,2,2)),_309_Table1,MATCH(MID($B429,1,1),_309_Table1_ColumnLookup,0),FALSE),
  IF($C429="309 LCR SummaryA",OneYearSCR,IF($C429="309 LCR SummaryB",UltimateSCR,IF(VALUE(LEFT($A429,3))=309,VLOOKUP(VALUE(MID($B429,2,1)),_309_Table1,MATCH(MID($B429,1,1),_309_Table1_ColumnLookup,0),FALSE)
+N("309"),
  IF(VALUE(LEFT($A429,3))=310,VLOOKUP(VALUE(MID($B429,2,1)),_310_Table1,MATCH(MID($B429,1,1),_310_Table1_ColumnLookup,0),FALSE)
+N("310"),
  IF(AND(VALUE(LEFT($A429,3))=311,LEN($I429)=4),VLOOKUP($I429,_311_Table1,MATCH($B429,_311_Table1_ColumnLookup,0),FALSE),
  IF(AND(VALUE(LEFT($A429,3))=311,OR($B429="I2",$B429="J2",$B429="K2",$B429="L2")),VLOOKUP('311'!$G$58,_311_Table1,MATCH(MID($B429,1,1),_311_Table1_ColumnLookup,0),FALSE),
  IF(AND(VALUE(LEFT($A429,3))=311,RIGHT($B429,5)="Total"),VLOOKUP('311'!$G$59,_311_Table1,MATCH(MID($B429,1,1),_311_Table1_ColumnLookup,0),FALSE),
  IF(VALUE(LEFT($A429,3))=311,VLOOKUP(VALUE(MID($B429,2,1)),_311_Table1,MATCH(MID($B429,1,1),_311_Table1_ColumnLookup,0),FALSE)
+N("311"),
  IF(AND(VALUE(LEFT($A429,3))=312,LEFT($G429,10)="Unincepted",$B429="G "),VLOOKUP(" ULO",_312_Table1,MATCH('312'!$N$16,_312_Table1_ColumnLookup,0),FALSE),
  IF(AND(VALUE(LEFT($A429,3))=312,LEFT($G429,10)="Unincepted",$B429="O "),VLOOKUP(" ULO",_312_Table1,MATCH('312'!$V$16,_312_Table1_ColumnLookup,0),FALSE),
  IF(AND(VALUE(LEFT($A429,3))=312,LEFT($G429,10)="Unincepted",$B429="Q "),VLOOKUP(" ULO",_312_Table1,MATCH('312'!$X$16,_312_Table1_ColumnLookup,0),FALSE),
  IF(AND(VALUE(LEFT($A429,3))=312,LEFT($G429,10)="Unincepted"),VLOOKUP(" ULO",_312_Table1,MATCH(LEFT($B429,1),_312_Table1_ColumnLookup,0),FALSE),
  IF(AND(VALUE(LEFT($A429,3))=312,LEFT($G429,5)="Total",$B429="G "),VLOOKUP('312'!$F$80,_312_Table1,MATCH('312'!$N$16,_312_Table1_ColumnLookup,0),FALSE),
  IF(AND(VALUE(LEFT($A429,3))=312,LEFT($G429,5)="Total",$B429="O "),VLOOKUP('312'!$F$80,_312_Table1,MATCH('312'!$V$16,_312_Table1_ColumnLookup,0),FALSE),
  IF(AND(VALUE(LEFT($A429,3))=312,LEFT($G429,5)="Total",$B429="Q "),VLOOKUP('312'!$F$80,_312_Table1,MATCH('312'!$X$16,_312_Table1_ColumnLookup,0),FALSE),
  IF(AND(VALUE(LEFT($A429,3))=312,LEFT($G429,5)="Total"),VLOOKUP('312'!$F$80,_312_Table1,MATCH(LEFT($B429,1),_312_Table1_ColumnLookup,0),FALSE),
  IF(AND(VALUE(LEFT($A429,3))=312,LEN($I429)=4,$B429="G"),VLOOKUP($I429,_312_Table1,MATCH('312'!$N$16,_312_Table1_ColumnLookup,0),FALSE),
  IF(AND(VALUE(LEFT($A429,3))=312,LEN($I429)=4,$B429="O"),VLOOKUP($I429,_312_Table1,MATCH('312'!$V$16,_312_Table1_ColumnLookup,0),FALSE),
  IF(AND(VALUE(LEFT($A429,3))=312,LEN($I429)=4,$B429="Q"),VLOOKUP($I429,_312_Table1,MATCH('312'!$X$16,_312_Table1_ColumnLookup,0),FALSE),
  IF(AND(VALUE(LEFT($A429,3))=312,LEN($I429)=4),VLOOKUP($I429,_312_Table1,MATCH(LEFT($B429,1),_312_Table1_ColumnLookup,0),FALSE)
+N("312"),
  IF(VALUE(LEFT($A429,3))=313,VLOOKUP(VALUE(MID($B429,2,1)),_313_Table1,MATCH(MID($B429,1,1),_313_Table1_ColumnLookup,0),FALSE)
+N("313"),
  IF(AND(VALUE(LEFT($A429,3))=314,LEN($B429)=3),VLOOKUP(VALUE(MID($B429,2,2)),_314_Table1,MATCH(MID($B429,1,1),_314_Table1_ColumnLookup,0),FALSE),
  IF(VALUE(LEFT($A429,3))=314,VLOOKUP(VALUE(MID($B429,2,1)),_314_Table1,MATCH(MID($B429,1,1),_314_Table1_ColumnLookup,0),FALSE)
+N("314"),
""))))))))))))))))))))))))</f>
        <v>0</v>
      </c>
      <c r="E429" s="238" t="e">
        <f>IF(AND(VALUE(LEFT($A429,3))=309,LEN($B429)=3),VLOOKUP(VALUE(MID($B429,2,2)),_309_Table2,MATCH(MID($B429,1,1),_309_Table2_ColumnLookup,0),FALSE),
  IF($C429="309 LCR SummaryA",OneYearSCR,IF($C429="309 LCR SummaryB",UltimateSCR,IF(VALUE(LEFT($A429,3))=309,VLOOKUP(VALUE(MID($B429,2,1)),_309_Table2,MATCH(MID($B429,1,1),_309_Table2_ColumnLookup,0),FALSE)
+N("309"),
  IF(VALUE(LEFT($A429,3))=310,VLOOKUP(VALUE(MID($B429,2,1)),_310_Table2,MATCH(MID($B429,1,1),_310_Table2_ColumnLookup,0),FALSE)
+N("310"),
  IF(AND(VALUE(LEFT($A429,3))=311,LEN($I429)=4),VLOOKUP($I429,_311_Table2,MATCH($B429,_311_Table2_ColumnLookup,0),FALSE),
  IF(AND(VALUE(LEFT($A429,3))=311,OR($B429="I2",$B429="J2",$B429="K2",$B429="L2")),VLOOKUP('311'!$G$58,_311_Table2,MATCH(MID($B429,1,1),_311_Table2_ColumnLookup,0),FALSE),
  IF(AND(VALUE(LEFT($A429,3))=311,RIGHT($B429,5)="Total"),VLOOKUP('311'!$G$59,_311_Table2,MATCH(MID($B429,1,1),_311_Table2_ColumnLookup,0),FALSE),
  IF(VALUE(LEFT($A429,3))=311,VLOOKUP(VALUE(MID($B429,2,1)),_311_Table2,MATCH(MID($B429,1,1),_311_Table2_ColumnLookup,0),FALSE)
+N("311"),
  IF(AND(VALUE(LEFT($A429,3))=312,LEFT($G429,10)="Unincepted",$B429="G "),VLOOKUP(" ULO",_312_Table2,MATCH('312'!$N$16,_312_Table2_ColumnLookup,0),FALSE),
  IF(AND(VALUE(LEFT($A429,3))=312,LEFT($G429,10)="Unincepted",$B429="O "),VLOOKUP(" ULO",_312_Table2,MATCH('312'!$V$16,_312_Table2_ColumnLookup,0),FALSE),
  IF(AND(VALUE(LEFT($A429,3))=312,LEFT($G429,10)="Unincepted",$B429="Q "),VLOOKUP(" ULO",_312_Table2,MATCH('312'!$X$16,_312_Table2_ColumnLookup,0),FALSE),
  IF(AND(VALUE(LEFT($A429,3))=312,LEFT($G429,10)="Unincepted"),VLOOKUP(" ULO",_312_Table2,MATCH(LEFT($B429,1),_312_Table2_ColumnLookup,0),FALSE),
  IF(AND(VALUE(LEFT($A429,3))=312,LEFT($G429,5)="Total",$B429="G "),VLOOKUP('312'!$F$80,_312_Table2,MATCH('312'!$N$16,_312_Table2_ColumnLookup,0),FALSE),
  IF(AND(VALUE(LEFT($A429,3))=312,LEFT($G429,5)="Total",$B429="O "),VLOOKUP('312'!$F$80,_312_Table2,MATCH('312'!$V$16,_312_Table2_ColumnLookup,0),FALSE),
  IF(AND(VALUE(LEFT($A429,3))=312,LEFT($G429,5)="Total",$B429="Q "),VLOOKUP('312'!$F$80,_312_Table2,MATCH('312'!$X$16,_312_Table2_ColumnLookup,0),FALSE),
  IF(AND(VALUE(LEFT($A429,3))=312,LEFT($G429,5)="Total"),VLOOKUP('312'!$F$80,_312_Table2,MATCH(LEFT($B429,1),_312_Table2_ColumnLookup,0),FALSE),
  IF(AND(VALUE(LEFT($A429,3))=312,LEN($I429)=4,$B429="G"),VLOOKUP($I429,_312_Table2,MATCH('312'!$N$16,_312_Table2_ColumnLookup,0),FALSE),
  IF(AND(VALUE(LEFT($A429,3))=312,LEN($I429)=4,$B429="O"),VLOOKUP($I429,_312_Table2,MATCH('312'!$V$16,_312_Table2_ColumnLookup,0),FALSE),
  IF(AND(VALUE(LEFT($A429,3))=312,LEN($I429)=4,$B429="Q"),VLOOKUP($I429,_312_Table2,MATCH('312'!$X$16,_312_Table2_ColumnLookup,0),FALSE),
  IF(AND(VALUE(LEFT($A429,3))=312,LEN($I429)=4),VLOOKUP($I429,_312_Table2,MATCH(LEFT($B429,1),_312_Table2_ColumnLookup,0),FALSE)
+N("312"),
  IF(VALUE(LEFT($A429,3))=313,VLOOKUP(VALUE(MID($B429,2,1)),_313_Table2,MATCH(MID($B429,1,1),_313_Table2_ColumnLookup,0),FALSE)
+N("313"),
  IF(AND(VALUE(LEFT($A429,3))=314,LEN($B429)=3),VLOOKUP(VALUE(MID($B429,2,2)),_314_Table2,MATCH(MID($B429,1,1),_314_Table2_ColumnLookup,0),FALSE),
  IF(VALUE(LEFT($A429,3))=314,VLOOKUP(VALUE(MID($B429,2,1)),_314_Table2,MATCH(MID($B429,1,1),_314_Table2_ColumnLookup,0),FALSE)
+N("314"),
""))))))))))))))))))))))))</f>
        <v>#NAME?</v>
      </c>
      <c r="F429" s="238" t="e">
        <f>IF(AND(VALUE(LEFT($A429,3))=309,LEN($B429)=3),VLOOKUP(VALUE(MID($B429,2,2)),_309_Table3,MATCH(MID($B429,1,1),_309_Table3_ColumnLookup,0),FALSE),
  IF($C429="309 LCR SummaryA",OneYearSCR,IF($C429="309 LCR SummaryB",UltimateSCR,IF(VALUE(LEFT($A429,3))=309,VLOOKUP(VALUE(MID($B429,2,1)),_309_Table3,MATCH(MID($B429,1,1),_309_Table3_ColumnLookup,0),FALSE)
+N("309"),
  IF(VALUE(LEFT($A429,3))=310,VLOOKUP(VALUE(MID($B429,2,1)),_310_Table3,MATCH(MID($B429,1,1),_310_Table3_ColumnLookup,0),FALSE)
+N("310"),
  IF(AND(VALUE(LEFT($A429,3))=311,LEN($I429)=4),VLOOKUP($I429,_311_Table3,MATCH($B429,_311_Table3_ColumnLookup,0),FALSE),
  IF(AND(VALUE(LEFT($A429,3))=311,OR($B429="I2",$B429="J2",$B429="K2",$B429="L2")),VLOOKUP('311'!$G$58,_311_Table3,MATCH(MID($B429,1,1),_311_Table3_ColumnLookup,0),FALSE),
  IF(AND(VALUE(LEFT($A429,3))=311,RIGHT($B429,5)="Total"),VLOOKUP('311'!$G$59,_311_Table3,MATCH(MID($B429,1,1),_311_Table3_ColumnLookup,0),FALSE),
  IF(VALUE(LEFT($A429,3))=311,VLOOKUP(VALUE(MID($B429,2,1)),_311_Table3,MATCH(MID($B429,1,1),_311_Table3_ColumnLookup,0),FALSE)
+N("311"),
  IF(AND(VALUE(LEFT($A429,3))=312,LEFT($G429,10)="Unincepted",$B429="G "),VLOOKUP(" ULO",_312_Table3,MATCH('312'!$N$16,_312_Table3_ColumnLookup,0),FALSE),
  IF(AND(VALUE(LEFT($A429,3))=312,LEFT($G429,10)="Unincepted",$B429="O "),VLOOKUP(" ULO",_312_Table3,MATCH('312'!$V$16,_312_Table3_ColumnLookup,0),FALSE),
  IF(AND(VALUE(LEFT($A429,3))=312,LEFT($G429,10)="Unincepted",$B429="Q "),VLOOKUP(" ULO",_312_Table3,MATCH('312'!$X$16,_312_Table3_ColumnLookup,0),FALSE),
  IF(AND(VALUE(LEFT($A429,3))=312,LEFT($G429,10)="Unincepted"),VLOOKUP(" ULO",_312_Table3,MATCH(LEFT($B429,1),_312_Table3_ColumnLookup,0),FALSE),
  IF(AND(VALUE(LEFT($A429,3))=312,LEFT($G429,5)="Total",$B429="G "),VLOOKUP('312'!$F$80,_312_Table3,MATCH('312'!$N$16,_312_Table3_ColumnLookup,0),FALSE),
  IF(AND(VALUE(LEFT($A429,3))=312,LEFT($G429,5)="Total",$B429="O "),VLOOKUP('312'!$F$80,_312_Table3,MATCH('312'!$V$16,_312_Table3_ColumnLookup,0),FALSE),
  IF(AND(VALUE(LEFT($A429,3))=312,LEFT($G429,5)="Total",$B429="Q "),VLOOKUP('312'!$F$80,_312_Table3,MATCH('312'!$X$16,_312_Table3_ColumnLookup,0),FALSE),
  IF(AND(VALUE(LEFT($A429,3))=312,LEFT($G429,5)="Total"),VLOOKUP('312'!$F$80,_312_Table3,MATCH(LEFT($B429,1),_312_Table3_ColumnLookup,0),FALSE),
  IF(AND(VALUE(LEFT($A429,3))=312,LEN($I429)=4,$B429="G"),VLOOKUP($I429,_312_Table3,MATCH('312'!$N$16,_312_Table3_ColumnLookup,0),FALSE),
  IF(AND(VALUE(LEFT($A429,3))=312,LEN($I429)=4,$B429="O"),VLOOKUP($I429,_312_Table3,MATCH('312'!$V$16,_312_Table3_ColumnLookup,0),FALSE),
  IF(AND(VALUE(LEFT($A429,3))=312,LEN($I429)=4,$B429="Q"),VLOOKUP($I429,_312_Table3,MATCH('312'!$X$16,_312_Table3_ColumnLookup,0),FALSE),
  IF(AND(VALUE(LEFT($A429,3))=312,LEN($I429)=4),VLOOKUP($I429,_312_Table3,MATCH(LEFT($B429,1),_312_Table3_ColumnLookup,0),FALSE)
+N("312"),
  IF(VALUE(LEFT($A429,3))=313,VLOOKUP(VALUE(MID($B429,2,1)),_313_Table3,MATCH(MID($B429,1,1),_313_Table3_ColumnLookup,0),FALSE)
+N("313"),
  IF(AND(VALUE(LEFT($A429,3))=314,LEN($B429)=3),VLOOKUP(VALUE(MID($B429,2,2)),_314_Table3,MATCH(MID($B429,1,1),_314_Table3_ColumnLookup,0),FALSE),
  IF(VALUE(LEFT($A429,3))=314,VLOOKUP(VALUE(MID($B429,2,1)),_314_Table3,MATCH(MID($B429,1,1),_314_Table3_ColumnLookup,0),FALSE)
+N("314"),
""))))))))))))))))))))))))</f>
        <v>#NAME?</v>
      </c>
      <c r="G429" t="s">
        <v>1140</v>
      </c>
      <c r="H429" s="321">
        <f>IFERROR(
IF(ISERROR($D429)=FALSE,$D429,IF(ISERROR($E429)=FALSE,$E429,IF(ISERROR($F429)=FALSE,$F429
+N("012 checkboxes"),
IF(
IF(OR(LEFT($A429,9)="Syndicate",LEFT($A429,12)="NewSyndicate"),VLOOKUP($A429,'012'!$J:$ZW,MATCH("Link to button",'012'!$J$1:$ZW$1,0),0)
+N("309 checkbox"),
IF($C429="309 LCR Summary0",VLOOKUP("Notes990",'309'!$P:$ZZ,MATCH("Link to button",'309'!$P$1:$ZZ$1,0),0)
+N("313 checkboxes"),
IF($C429="313 Financial Information0LcmVsScr",IF($C429="309 LCR Summary0",VLOOKUP("LcmVsScr",'309'!$N:$ZZ,MATCH("Link to button",'309'!$N$1:$ZZ$1,0),0),
IF($C429="313 Financial Information0LcrDocAttached",IF($C429="309 LCR Summary0",VLOOKUP("LcrDocAttached",'309'!$N:$ZZ,MATCH("Link to button",'309'!$N$1:$ZZ$1,0),
0)))))))=1,TRUE,FALSE)
))),"")</f>
        <v>0</v>
      </c>
      <c r="I429">
        <v>2003</v>
      </c>
    </row>
    <row r="430" spans="1:9" customFormat="1">
      <c r="A430" s="237" t="str">
        <f>VLOOKUP($G430,CSVLookups!$B:$R,MATCH(A$1,CSVLookups!$B$1:$R$1,0),FALSE)</f>
        <v>312 Projected Solvency II Technical Provisions at Time Zero</v>
      </c>
      <c r="B430" s="237" t="str">
        <f>VLOOKUP($G430,CSVLookups!$B:$R,MATCH(B$1,CSVLookups!$B$1:$R$1,0),FALSE)</f>
        <v>B</v>
      </c>
      <c r="C430" s="238" t="str">
        <f t="shared" si="7"/>
        <v>312 Projected Solvency II Technical Provisions at Time ZeroB2003</v>
      </c>
      <c r="D430" s="238">
        <f>IF(AND(VALUE(LEFT($A430,3))=309,LEN($B430)=3),VLOOKUP(VALUE(MID($B430,2,2)),_309_Table1,MATCH(MID($B430,1,1),_309_Table1_ColumnLookup,0),FALSE),
  IF($C430="309 LCR SummaryA",OneYearSCR,IF($C430="309 LCR SummaryB",UltimateSCR,IF(VALUE(LEFT($A430,3))=309,VLOOKUP(VALUE(MID($B430,2,1)),_309_Table1,MATCH(MID($B430,1,1),_309_Table1_ColumnLookup,0),FALSE)
+N("309"),
  IF(VALUE(LEFT($A430,3))=310,VLOOKUP(VALUE(MID($B430,2,1)),_310_Table1,MATCH(MID($B430,1,1),_310_Table1_ColumnLookup,0),FALSE)
+N("310"),
  IF(AND(VALUE(LEFT($A430,3))=311,LEN($I430)=4),VLOOKUP($I430,_311_Table1,MATCH($B430,_311_Table1_ColumnLookup,0),FALSE),
  IF(AND(VALUE(LEFT($A430,3))=311,OR($B430="I2",$B430="J2",$B430="K2",$B430="L2")),VLOOKUP('311'!$G$58,_311_Table1,MATCH(MID($B430,1,1),_311_Table1_ColumnLookup,0),FALSE),
  IF(AND(VALUE(LEFT($A430,3))=311,RIGHT($B430,5)="Total"),VLOOKUP('311'!$G$59,_311_Table1,MATCH(MID($B430,1,1),_311_Table1_ColumnLookup,0),FALSE),
  IF(VALUE(LEFT($A430,3))=311,VLOOKUP(VALUE(MID($B430,2,1)),_311_Table1,MATCH(MID($B430,1,1),_311_Table1_ColumnLookup,0),FALSE)
+N("311"),
  IF(AND(VALUE(LEFT($A430,3))=312,LEFT($G430,10)="Unincepted",$B430="G "),VLOOKUP(" ULO",_312_Table1,MATCH('312'!$N$16,_312_Table1_ColumnLookup,0),FALSE),
  IF(AND(VALUE(LEFT($A430,3))=312,LEFT($G430,10)="Unincepted",$B430="O "),VLOOKUP(" ULO",_312_Table1,MATCH('312'!$V$16,_312_Table1_ColumnLookup,0),FALSE),
  IF(AND(VALUE(LEFT($A430,3))=312,LEFT($G430,10)="Unincepted",$B430="Q "),VLOOKUP(" ULO",_312_Table1,MATCH('312'!$X$16,_312_Table1_ColumnLookup,0),FALSE),
  IF(AND(VALUE(LEFT($A430,3))=312,LEFT($G430,10)="Unincepted"),VLOOKUP(" ULO",_312_Table1,MATCH(LEFT($B430,1),_312_Table1_ColumnLookup,0),FALSE),
  IF(AND(VALUE(LEFT($A430,3))=312,LEFT($G430,5)="Total",$B430="G "),VLOOKUP('312'!$F$80,_312_Table1,MATCH('312'!$N$16,_312_Table1_ColumnLookup,0),FALSE),
  IF(AND(VALUE(LEFT($A430,3))=312,LEFT($G430,5)="Total",$B430="O "),VLOOKUP('312'!$F$80,_312_Table1,MATCH('312'!$V$16,_312_Table1_ColumnLookup,0),FALSE),
  IF(AND(VALUE(LEFT($A430,3))=312,LEFT($G430,5)="Total",$B430="Q "),VLOOKUP('312'!$F$80,_312_Table1,MATCH('312'!$X$16,_312_Table1_ColumnLookup,0),FALSE),
  IF(AND(VALUE(LEFT($A430,3))=312,LEFT($G430,5)="Total"),VLOOKUP('312'!$F$80,_312_Table1,MATCH(LEFT($B430,1),_312_Table1_ColumnLookup,0),FALSE),
  IF(AND(VALUE(LEFT($A430,3))=312,LEN($I430)=4,$B430="G"),VLOOKUP($I430,_312_Table1,MATCH('312'!$N$16,_312_Table1_ColumnLookup,0),FALSE),
  IF(AND(VALUE(LEFT($A430,3))=312,LEN($I430)=4,$B430="O"),VLOOKUP($I430,_312_Table1,MATCH('312'!$V$16,_312_Table1_ColumnLookup,0),FALSE),
  IF(AND(VALUE(LEFT($A430,3))=312,LEN($I430)=4,$B430="Q"),VLOOKUP($I430,_312_Table1,MATCH('312'!$X$16,_312_Table1_ColumnLookup,0),FALSE),
  IF(AND(VALUE(LEFT($A430,3))=312,LEN($I430)=4),VLOOKUP($I430,_312_Table1,MATCH(LEFT($B430,1),_312_Table1_ColumnLookup,0),FALSE)
+N("312"),
  IF(VALUE(LEFT($A430,3))=313,VLOOKUP(VALUE(MID($B430,2,1)),_313_Table1,MATCH(MID($B430,1,1),_313_Table1_ColumnLookup,0),FALSE)
+N("313"),
  IF(AND(VALUE(LEFT($A430,3))=314,LEN($B430)=3),VLOOKUP(VALUE(MID($B430,2,2)),_314_Table1,MATCH(MID($B430,1,1),_314_Table1_ColumnLookup,0),FALSE),
  IF(VALUE(LEFT($A430,3))=314,VLOOKUP(VALUE(MID($B430,2,1)),_314_Table1,MATCH(MID($B430,1,1),_314_Table1_ColumnLookup,0),FALSE)
+N("314"),
""))))))))))))))))))))))))</f>
        <v>0</v>
      </c>
      <c r="E430" s="238" t="e">
        <f>IF(AND(VALUE(LEFT($A430,3))=309,LEN($B430)=3),VLOOKUP(VALUE(MID($B430,2,2)),_309_Table2,MATCH(MID($B430,1,1),_309_Table2_ColumnLookup,0),FALSE),
  IF($C430="309 LCR SummaryA",OneYearSCR,IF($C430="309 LCR SummaryB",UltimateSCR,IF(VALUE(LEFT($A430,3))=309,VLOOKUP(VALUE(MID($B430,2,1)),_309_Table2,MATCH(MID($B430,1,1),_309_Table2_ColumnLookup,0),FALSE)
+N("309"),
  IF(VALUE(LEFT($A430,3))=310,VLOOKUP(VALUE(MID($B430,2,1)),_310_Table2,MATCH(MID($B430,1,1),_310_Table2_ColumnLookup,0),FALSE)
+N("310"),
  IF(AND(VALUE(LEFT($A430,3))=311,LEN($I430)=4),VLOOKUP($I430,_311_Table2,MATCH($B430,_311_Table2_ColumnLookup,0),FALSE),
  IF(AND(VALUE(LEFT($A430,3))=311,OR($B430="I2",$B430="J2",$B430="K2",$B430="L2")),VLOOKUP('311'!$G$58,_311_Table2,MATCH(MID($B430,1,1),_311_Table2_ColumnLookup,0),FALSE),
  IF(AND(VALUE(LEFT($A430,3))=311,RIGHT($B430,5)="Total"),VLOOKUP('311'!$G$59,_311_Table2,MATCH(MID($B430,1,1),_311_Table2_ColumnLookup,0),FALSE),
  IF(VALUE(LEFT($A430,3))=311,VLOOKUP(VALUE(MID($B430,2,1)),_311_Table2,MATCH(MID($B430,1,1),_311_Table2_ColumnLookup,0),FALSE)
+N("311"),
  IF(AND(VALUE(LEFT($A430,3))=312,LEFT($G430,10)="Unincepted",$B430="G "),VLOOKUP(" ULO",_312_Table2,MATCH('312'!$N$16,_312_Table2_ColumnLookup,0),FALSE),
  IF(AND(VALUE(LEFT($A430,3))=312,LEFT($G430,10)="Unincepted",$B430="O "),VLOOKUP(" ULO",_312_Table2,MATCH('312'!$V$16,_312_Table2_ColumnLookup,0),FALSE),
  IF(AND(VALUE(LEFT($A430,3))=312,LEFT($G430,10)="Unincepted",$B430="Q "),VLOOKUP(" ULO",_312_Table2,MATCH('312'!$X$16,_312_Table2_ColumnLookup,0),FALSE),
  IF(AND(VALUE(LEFT($A430,3))=312,LEFT($G430,10)="Unincepted"),VLOOKUP(" ULO",_312_Table2,MATCH(LEFT($B430,1),_312_Table2_ColumnLookup,0),FALSE),
  IF(AND(VALUE(LEFT($A430,3))=312,LEFT($G430,5)="Total",$B430="G "),VLOOKUP('312'!$F$80,_312_Table2,MATCH('312'!$N$16,_312_Table2_ColumnLookup,0),FALSE),
  IF(AND(VALUE(LEFT($A430,3))=312,LEFT($G430,5)="Total",$B430="O "),VLOOKUP('312'!$F$80,_312_Table2,MATCH('312'!$V$16,_312_Table2_ColumnLookup,0),FALSE),
  IF(AND(VALUE(LEFT($A430,3))=312,LEFT($G430,5)="Total",$B430="Q "),VLOOKUP('312'!$F$80,_312_Table2,MATCH('312'!$X$16,_312_Table2_ColumnLookup,0),FALSE),
  IF(AND(VALUE(LEFT($A430,3))=312,LEFT($G430,5)="Total"),VLOOKUP('312'!$F$80,_312_Table2,MATCH(LEFT($B430,1),_312_Table2_ColumnLookup,0),FALSE),
  IF(AND(VALUE(LEFT($A430,3))=312,LEN($I430)=4,$B430="G"),VLOOKUP($I430,_312_Table2,MATCH('312'!$N$16,_312_Table2_ColumnLookup,0),FALSE),
  IF(AND(VALUE(LEFT($A430,3))=312,LEN($I430)=4,$B430="O"),VLOOKUP($I430,_312_Table2,MATCH('312'!$V$16,_312_Table2_ColumnLookup,0),FALSE),
  IF(AND(VALUE(LEFT($A430,3))=312,LEN($I430)=4,$B430="Q"),VLOOKUP($I430,_312_Table2,MATCH('312'!$X$16,_312_Table2_ColumnLookup,0),FALSE),
  IF(AND(VALUE(LEFT($A430,3))=312,LEN($I430)=4),VLOOKUP($I430,_312_Table2,MATCH(LEFT($B430,1),_312_Table2_ColumnLookup,0),FALSE)
+N("312"),
  IF(VALUE(LEFT($A430,3))=313,VLOOKUP(VALUE(MID($B430,2,1)),_313_Table2,MATCH(MID($B430,1,1),_313_Table2_ColumnLookup,0),FALSE)
+N("313"),
  IF(AND(VALUE(LEFT($A430,3))=314,LEN($B430)=3),VLOOKUP(VALUE(MID($B430,2,2)),_314_Table2,MATCH(MID($B430,1,1),_314_Table2_ColumnLookup,0),FALSE),
  IF(VALUE(LEFT($A430,3))=314,VLOOKUP(VALUE(MID($B430,2,1)),_314_Table2,MATCH(MID($B430,1,1),_314_Table2_ColumnLookup,0),FALSE)
+N("314"),
""))))))))))))))))))))))))</f>
        <v>#NAME?</v>
      </c>
      <c r="F430" s="238" t="e">
        <f>IF(AND(VALUE(LEFT($A430,3))=309,LEN($B430)=3),VLOOKUP(VALUE(MID($B430,2,2)),_309_Table3,MATCH(MID($B430,1,1),_309_Table3_ColumnLookup,0),FALSE),
  IF($C430="309 LCR SummaryA",OneYearSCR,IF($C430="309 LCR SummaryB",UltimateSCR,IF(VALUE(LEFT($A430,3))=309,VLOOKUP(VALUE(MID($B430,2,1)),_309_Table3,MATCH(MID($B430,1,1),_309_Table3_ColumnLookup,0),FALSE)
+N("309"),
  IF(VALUE(LEFT($A430,3))=310,VLOOKUP(VALUE(MID($B430,2,1)),_310_Table3,MATCH(MID($B430,1,1),_310_Table3_ColumnLookup,0),FALSE)
+N("310"),
  IF(AND(VALUE(LEFT($A430,3))=311,LEN($I430)=4),VLOOKUP($I430,_311_Table3,MATCH($B430,_311_Table3_ColumnLookup,0),FALSE),
  IF(AND(VALUE(LEFT($A430,3))=311,OR($B430="I2",$B430="J2",$B430="K2",$B430="L2")),VLOOKUP('311'!$G$58,_311_Table3,MATCH(MID($B430,1,1),_311_Table3_ColumnLookup,0),FALSE),
  IF(AND(VALUE(LEFT($A430,3))=311,RIGHT($B430,5)="Total"),VLOOKUP('311'!$G$59,_311_Table3,MATCH(MID($B430,1,1),_311_Table3_ColumnLookup,0),FALSE),
  IF(VALUE(LEFT($A430,3))=311,VLOOKUP(VALUE(MID($B430,2,1)),_311_Table3,MATCH(MID($B430,1,1),_311_Table3_ColumnLookup,0),FALSE)
+N("311"),
  IF(AND(VALUE(LEFT($A430,3))=312,LEFT($G430,10)="Unincepted",$B430="G "),VLOOKUP(" ULO",_312_Table3,MATCH('312'!$N$16,_312_Table3_ColumnLookup,0),FALSE),
  IF(AND(VALUE(LEFT($A430,3))=312,LEFT($G430,10)="Unincepted",$B430="O "),VLOOKUP(" ULO",_312_Table3,MATCH('312'!$V$16,_312_Table3_ColumnLookup,0),FALSE),
  IF(AND(VALUE(LEFT($A430,3))=312,LEFT($G430,10)="Unincepted",$B430="Q "),VLOOKUP(" ULO",_312_Table3,MATCH('312'!$X$16,_312_Table3_ColumnLookup,0),FALSE),
  IF(AND(VALUE(LEFT($A430,3))=312,LEFT($G430,10)="Unincepted"),VLOOKUP(" ULO",_312_Table3,MATCH(LEFT($B430,1),_312_Table3_ColumnLookup,0),FALSE),
  IF(AND(VALUE(LEFT($A430,3))=312,LEFT($G430,5)="Total",$B430="G "),VLOOKUP('312'!$F$80,_312_Table3,MATCH('312'!$N$16,_312_Table3_ColumnLookup,0),FALSE),
  IF(AND(VALUE(LEFT($A430,3))=312,LEFT($G430,5)="Total",$B430="O "),VLOOKUP('312'!$F$80,_312_Table3,MATCH('312'!$V$16,_312_Table3_ColumnLookup,0),FALSE),
  IF(AND(VALUE(LEFT($A430,3))=312,LEFT($G430,5)="Total",$B430="Q "),VLOOKUP('312'!$F$80,_312_Table3,MATCH('312'!$X$16,_312_Table3_ColumnLookup,0),FALSE),
  IF(AND(VALUE(LEFT($A430,3))=312,LEFT($G430,5)="Total"),VLOOKUP('312'!$F$80,_312_Table3,MATCH(LEFT($B430,1),_312_Table3_ColumnLookup,0),FALSE),
  IF(AND(VALUE(LEFT($A430,3))=312,LEN($I430)=4,$B430="G"),VLOOKUP($I430,_312_Table3,MATCH('312'!$N$16,_312_Table3_ColumnLookup,0),FALSE),
  IF(AND(VALUE(LEFT($A430,3))=312,LEN($I430)=4,$B430="O"),VLOOKUP($I430,_312_Table3,MATCH('312'!$V$16,_312_Table3_ColumnLookup,0),FALSE),
  IF(AND(VALUE(LEFT($A430,3))=312,LEN($I430)=4,$B430="Q"),VLOOKUP($I430,_312_Table3,MATCH('312'!$X$16,_312_Table3_ColumnLookup,0),FALSE),
  IF(AND(VALUE(LEFT($A430,3))=312,LEN($I430)=4),VLOOKUP($I430,_312_Table3,MATCH(LEFT($B430,1),_312_Table3_ColumnLookup,0),FALSE)
+N("312"),
  IF(VALUE(LEFT($A430,3))=313,VLOOKUP(VALUE(MID($B430,2,1)),_313_Table3,MATCH(MID($B430,1,1),_313_Table3_ColumnLookup,0),FALSE)
+N("313"),
  IF(AND(VALUE(LEFT($A430,3))=314,LEN($B430)=3),VLOOKUP(VALUE(MID($B430,2,2)),_314_Table3,MATCH(MID($B430,1,1),_314_Table3_ColumnLookup,0),FALSE),
  IF(VALUE(LEFT($A430,3))=314,VLOOKUP(VALUE(MID($B430,2,1)),_314_Table3,MATCH(MID($B430,1,1),_314_Table3_ColumnLookup,0),FALSE)
+N("314"),
""))))))))))))))))))))))))</f>
        <v>#NAME?</v>
      </c>
      <c r="G430" t="s">
        <v>1141</v>
      </c>
      <c r="H430" s="321">
        <f>IFERROR(
IF(ISERROR($D430)=FALSE,$D430,IF(ISERROR($E430)=FALSE,$E430,IF(ISERROR($F430)=FALSE,$F430
+N("012 checkboxes"),
IF(
IF(OR(LEFT($A430,9)="Syndicate",LEFT($A430,12)="NewSyndicate"),VLOOKUP($A430,'012'!$J:$ZW,MATCH("Link to button",'012'!$J$1:$ZW$1,0),0)
+N("309 checkbox"),
IF($C430="309 LCR Summary0",VLOOKUP("Notes990",'309'!$P:$ZZ,MATCH("Link to button",'309'!$P$1:$ZZ$1,0),0)
+N("313 checkboxes"),
IF($C430="313 Financial Information0LcmVsScr",IF($C430="309 LCR Summary0",VLOOKUP("LcmVsScr",'309'!$N:$ZZ,MATCH("Link to button",'309'!$N$1:$ZZ$1,0),0),
IF($C430="313 Financial Information0LcrDocAttached",IF($C430="309 LCR Summary0",VLOOKUP("LcrDocAttached",'309'!$N:$ZZ,MATCH("Link to button",'309'!$N$1:$ZZ$1,0),
0)))))))=1,TRUE,FALSE)
))),"")</f>
        <v>0</v>
      </c>
      <c r="I430">
        <v>2003</v>
      </c>
    </row>
    <row r="431" spans="1:9" customFormat="1">
      <c r="A431" s="237" t="str">
        <f>VLOOKUP($G431,CSVLookups!$B:$R,MATCH(A$1,CSVLookups!$B$1:$R$1,0),FALSE)</f>
        <v>312 Projected Solvency II Technical Provisions at Time Zero</v>
      </c>
      <c r="B431" s="237" t="str">
        <f>VLOOKUP($G431,CSVLookups!$B:$R,MATCH(B$1,CSVLookups!$B$1:$R$1,0),FALSE)</f>
        <v>C</v>
      </c>
      <c r="C431" s="238" t="str">
        <f t="shared" si="7"/>
        <v>312 Projected Solvency II Technical Provisions at Time ZeroC2003</v>
      </c>
      <c r="D431" s="238">
        <f>IF(AND(VALUE(LEFT($A431,3))=309,LEN($B431)=3),VLOOKUP(VALUE(MID($B431,2,2)),_309_Table1,MATCH(MID($B431,1,1),_309_Table1_ColumnLookup,0),FALSE),
  IF($C431="309 LCR SummaryA",OneYearSCR,IF($C431="309 LCR SummaryB",UltimateSCR,IF(VALUE(LEFT($A431,3))=309,VLOOKUP(VALUE(MID($B431,2,1)),_309_Table1,MATCH(MID($B431,1,1),_309_Table1_ColumnLookup,0),FALSE)
+N("309"),
  IF(VALUE(LEFT($A431,3))=310,VLOOKUP(VALUE(MID($B431,2,1)),_310_Table1,MATCH(MID($B431,1,1),_310_Table1_ColumnLookup,0),FALSE)
+N("310"),
  IF(AND(VALUE(LEFT($A431,3))=311,LEN($I431)=4),VLOOKUP($I431,_311_Table1,MATCH($B431,_311_Table1_ColumnLookup,0),FALSE),
  IF(AND(VALUE(LEFT($A431,3))=311,OR($B431="I2",$B431="J2",$B431="K2",$B431="L2")),VLOOKUP('311'!$G$58,_311_Table1,MATCH(MID($B431,1,1),_311_Table1_ColumnLookup,0),FALSE),
  IF(AND(VALUE(LEFT($A431,3))=311,RIGHT($B431,5)="Total"),VLOOKUP('311'!$G$59,_311_Table1,MATCH(MID($B431,1,1),_311_Table1_ColumnLookup,0),FALSE),
  IF(VALUE(LEFT($A431,3))=311,VLOOKUP(VALUE(MID($B431,2,1)),_311_Table1,MATCH(MID($B431,1,1),_311_Table1_ColumnLookup,0),FALSE)
+N("311"),
  IF(AND(VALUE(LEFT($A431,3))=312,LEFT($G431,10)="Unincepted",$B431="G "),VLOOKUP(" ULO",_312_Table1,MATCH('312'!$N$16,_312_Table1_ColumnLookup,0),FALSE),
  IF(AND(VALUE(LEFT($A431,3))=312,LEFT($G431,10)="Unincepted",$B431="O "),VLOOKUP(" ULO",_312_Table1,MATCH('312'!$V$16,_312_Table1_ColumnLookup,0),FALSE),
  IF(AND(VALUE(LEFT($A431,3))=312,LEFT($G431,10)="Unincepted",$B431="Q "),VLOOKUP(" ULO",_312_Table1,MATCH('312'!$X$16,_312_Table1_ColumnLookup,0),FALSE),
  IF(AND(VALUE(LEFT($A431,3))=312,LEFT($G431,10)="Unincepted"),VLOOKUP(" ULO",_312_Table1,MATCH(LEFT($B431,1),_312_Table1_ColumnLookup,0),FALSE),
  IF(AND(VALUE(LEFT($A431,3))=312,LEFT($G431,5)="Total",$B431="G "),VLOOKUP('312'!$F$80,_312_Table1,MATCH('312'!$N$16,_312_Table1_ColumnLookup,0),FALSE),
  IF(AND(VALUE(LEFT($A431,3))=312,LEFT($G431,5)="Total",$B431="O "),VLOOKUP('312'!$F$80,_312_Table1,MATCH('312'!$V$16,_312_Table1_ColumnLookup,0),FALSE),
  IF(AND(VALUE(LEFT($A431,3))=312,LEFT($G431,5)="Total",$B431="Q "),VLOOKUP('312'!$F$80,_312_Table1,MATCH('312'!$X$16,_312_Table1_ColumnLookup,0),FALSE),
  IF(AND(VALUE(LEFT($A431,3))=312,LEFT($G431,5)="Total"),VLOOKUP('312'!$F$80,_312_Table1,MATCH(LEFT($B431,1),_312_Table1_ColumnLookup,0),FALSE),
  IF(AND(VALUE(LEFT($A431,3))=312,LEN($I431)=4,$B431="G"),VLOOKUP($I431,_312_Table1,MATCH('312'!$N$16,_312_Table1_ColumnLookup,0),FALSE),
  IF(AND(VALUE(LEFT($A431,3))=312,LEN($I431)=4,$B431="O"),VLOOKUP($I431,_312_Table1,MATCH('312'!$V$16,_312_Table1_ColumnLookup,0),FALSE),
  IF(AND(VALUE(LEFT($A431,3))=312,LEN($I431)=4,$B431="Q"),VLOOKUP($I431,_312_Table1,MATCH('312'!$X$16,_312_Table1_ColumnLookup,0),FALSE),
  IF(AND(VALUE(LEFT($A431,3))=312,LEN($I431)=4),VLOOKUP($I431,_312_Table1,MATCH(LEFT($B431,1),_312_Table1_ColumnLookup,0),FALSE)
+N("312"),
  IF(VALUE(LEFT($A431,3))=313,VLOOKUP(VALUE(MID($B431,2,1)),_313_Table1,MATCH(MID($B431,1,1),_313_Table1_ColumnLookup,0),FALSE)
+N("313"),
  IF(AND(VALUE(LEFT($A431,3))=314,LEN($B431)=3),VLOOKUP(VALUE(MID($B431,2,2)),_314_Table1,MATCH(MID($B431,1,1),_314_Table1_ColumnLookup,0),FALSE),
  IF(VALUE(LEFT($A431,3))=314,VLOOKUP(VALUE(MID($B431,2,1)),_314_Table1,MATCH(MID($B431,1,1),_314_Table1_ColumnLookup,0),FALSE)
+N("314"),
""))))))))))))))))))))))))</f>
        <v>0</v>
      </c>
      <c r="E431" s="238" t="e">
        <f>IF(AND(VALUE(LEFT($A431,3))=309,LEN($B431)=3),VLOOKUP(VALUE(MID($B431,2,2)),_309_Table2,MATCH(MID($B431,1,1),_309_Table2_ColumnLookup,0),FALSE),
  IF($C431="309 LCR SummaryA",OneYearSCR,IF($C431="309 LCR SummaryB",UltimateSCR,IF(VALUE(LEFT($A431,3))=309,VLOOKUP(VALUE(MID($B431,2,1)),_309_Table2,MATCH(MID($B431,1,1),_309_Table2_ColumnLookup,0),FALSE)
+N("309"),
  IF(VALUE(LEFT($A431,3))=310,VLOOKUP(VALUE(MID($B431,2,1)),_310_Table2,MATCH(MID($B431,1,1),_310_Table2_ColumnLookup,0),FALSE)
+N("310"),
  IF(AND(VALUE(LEFT($A431,3))=311,LEN($I431)=4),VLOOKUP($I431,_311_Table2,MATCH($B431,_311_Table2_ColumnLookup,0),FALSE),
  IF(AND(VALUE(LEFT($A431,3))=311,OR($B431="I2",$B431="J2",$B431="K2",$B431="L2")),VLOOKUP('311'!$G$58,_311_Table2,MATCH(MID($B431,1,1),_311_Table2_ColumnLookup,0),FALSE),
  IF(AND(VALUE(LEFT($A431,3))=311,RIGHT($B431,5)="Total"),VLOOKUP('311'!$G$59,_311_Table2,MATCH(MID($B431,1,1),_311_Table2_ColumnLookup,0),FALSE),
  IF(VALUE(LEFT($A431,3))=311,VLOOKUP(VALUE(MID($B431,2,1)),_311_Table2,MATCH(MID($B431,1,1),_311_Table2_ColumnLookup,0),FALSE)
+N("311"),
  IF(AND(VALUE(LEFT($A431,3))=312,LEFT($G431,10)="Unincepted",$B431="G "),VLOOKUP(" ULO",_312_Table2,MATCH('312'!$N$16,_312_Table2_ColumnLookup,0),FALSE),
  IF(AND(VALUE(LEFT($A431,3))=312,LEFT($G431,10)="Unincepted",$B431="O "),VLOOKUP(" ULO",_312_Table2,MATCH('312'!$V$16,_312_Table2_ColumnLookup,0),FALSE),
  IF(AND(VALUE(LEFT($A431,3))=312,LEFT($G431,10)="Unincepted",$B431="Q "),VLOOKUP(" ULO",_312_Table2,MATCH('312'!$X$16,_312_Table2_ColumnLookup,0),FALSE),
  IF(AND(VALUE(LEFT($A431,3))=312,LEFT($G431,10)="Unincepted"),VLOOKUP(" ULO",_312_Table2,MATCH(LEFT($B431,1),_312_Table2_ColumnLookup,0),FALSE),
  IF(AND(VALUE(LEFT($A431,3))=312,LEFT($G431,5)="Total",$B431="G "),VLOOKUP('312'!$F$80,_312_Table2,MATCH('312'!$N$16,_312_Table2_ColumnLookup,0),FALSE),
  IF(AND(VALUE(LEFT($A431,3))=312,LEFT($G431,5)="Total",$B431="O "),VLOOKUP('312'!$F$80,_312_Table2,MATCH('312'!$V$16,_312_Table2_ColumnLookup,0),FALSE),
  IF(AND(VALUE(LEFT($A431,3))=312,LEFT($G431,5)="Total",$B431="Q "),VLOOKUP('312'!$F$80,_312_Table2,MATCH('312'!$X$16,_312_Table2_ColumnLookup,0),FALSE),
  IF(AND(VALUE(LEFT($A431,3))=312,LEFT($G431,5)="Total"),VLOOKUP('312'!$F$80,_312_Table2,MATCH(LEFT($B431,1),_312_Table2_ColumnLookup,0),FALSE),
  IF(AND(VALUE(LEFT($A431,3))=312,LEN($I431)=4,$B431="G"),VLOOKUP($I431,_312_Table2,MATCH('312'!$N$16,_312_Table2_ColumnLookup,0),FALSE),
  IF(AND(VALUE(LEFT($A431,3))=312,LEN($I431)=4,$B431="O"),VLOOKUP($I431,_312_Table2,MATCH('312'!$V$16,_312_Table2_ColumnLookup,0),FALSE),
  IF(AND(VALUE(LEFT($A431,3))=312,LEN($I431)=4,$B431="Q"),VLOOKUP($I431,_312_Table2,MATCH('312'!$X$16,_312_Table2_ColumnLookup,0),FALSE),
  IF(AND(VALUE(LEFT($A431,3))=312,LEN($I431)=4),VLOOKUP($I431,_312_Table2,MATCH(LEFT($B431,1),_312_Table2_ColumnLookup,0),FALSE)
+N("312"),
  IF(VALUE(LEFT($A431,3))=313,VLOOKUP(VALUE(MID($B431,2,1)),_313_Table2,MATCH(MID($B431,1,1),_313_Table2_ColumnLookup,0),FALSE)
+N("313"),
  IF(AND(VALUE(LEFT($A431,3))=314,LEN($B431)=3),VLOOKUP(VALUE(MID($B431,2,2)),_314_Table2,MATCH(MID($B431,1,1),_314_Table2_ColumnLookup,0),FALSE),
  IF(VALUE(LEFT($A431,3))=314,VLOOKUP(VALUE(MID($B431,2,1)),_314_Table2,MATCH(MID($B431,1,1),_314_Table2_ColumnLookup,0),FALSE)
+N("314"),
""))))))))))))))))))))))))</f>
        <v>#NAME?</v>
      </c>
      <c r="F431" s="238" t="e">
        <f>IF(AND(VALUE(LEFT($A431,3))=309,LEN($B431)=3),VLOOKUP(VALUE(MID($B431,2,2)),_309_Table3,MATCH(MID($B431,1,1),_309_Table3_ColumnLookup,0),FALSE),
  IF($C431="309 LCR SummaryA",OneYearSCR,IF($C431="309 LCR SummaryB",UltimateSCR,IF(VALUE(LEFT($A431,3))=309,VLOOKUP(VALUE(MID($B431,2,1)),_309_Table3,MATCH(MID($B431,1,1),_309_Table3_ColumnLookup,0),FALSE)
+N("309"),
  IF(VALUE(LEFT($A431,3))=310,VLOOKUP(VALUE(MID($B431,2,1)),_310_Table3,MATCH(MID($B431,1,1),_310_Table3_ColumnLookup,0),FALSE)
+N("310"),
  IF(AND(VALUE(LEFT($A431,3))=311,LEN($I431)=4),VLOOKUP($I431,_311_Table3,MATCH($B431,_311_Table3_ColumnLookup,0),FALSE),
  IF(AND(VALUE(LEFT($A431,3))=311,OR($B431="I2",$B431="J2",$B431="K2",$B431="L2")),VLOOKUP('311'!$G$58,_311_Table3,MATCH(MID($B431,1,1),_311_Table3_ColumnLookup,0),FALSE),
  IF(AND(VALUE(LEFT($A431,3))=311,RIGHT($B431,5)="Total"),VLOOKUP('311'!$G$59,_311_Table3,MATCH(MID($B431,1,1),_311_Table3_ColumnLookup,0),FALSE),
  IF(VALUE(LEFT($A431,3))=311,VLOOKUP(VALUE(MID($B431,2,1)),_311_Table3,MATCH(MID($B431,1,1),_311_Table3_ColumnLookup,0),FALSE)
+N("311"),
  IF(AND(VALUE(LEFT($A431,3))=312,LEFT($G431,10)="Unincepted",$B431="G "),VLOOKUP(" ULO",_312_Table3,MATCH('312'!$N$16,_312_Table3_ColumnLookup,0),FALSE),
  IF(AND(VALUE(LEFT($A431,3))=312,LEFT($G431,10)="Unincepted",$B431="O "),VLOOKUP(" ULO",_312_Table3,MATCH('312'!$V$16,_312_Table3_ColumnLookup,0),FALSE),
  IF(AND(VALUE(LEFT($A431,3))=312,LEFT($G431,10)="Unincepted",$B431="Q "),VLOOKUP(" ULO",_312_Table3,MATCH('312'!$X$16,_312_Table3_ColumnLookup,0),FALSE),
  IF(AND(VALUE(LEFT($A431,3))=312,LEFT($G431,10)="Unincepted"),VLOOKUP(" ULO",_312_Table3,MATCH(LEFT($B431,1),_312_Table3_ColumnLookup,0),FALSE),
  IF(AND(VALUE(LEFT($A431,3))=312,LEFT($G431,5)="Total",$B431="G "),VLOOKUP('312'!$F$80,_312_Table3,MATCH('312'!$N$16,_312_Table3_ColumnLookup,0),FALSE),
  IF(AND(VALUE(LEFT($A431,3))=312,LEFT($G431,5)="Total",$B431="O "),VLOOKUP('312'!$F$80,_312_Table3,MATCH('312'!$V$16,_312_Table3_ColumnLookup,0),FALSE),
  IF(AND(VALUE(LEFT($A431,3))=312,LEFT($G431,5)="Total",$B431="Q "),VLOOKUP('312'!$F$80,_312_Table3,MATCH('312'!$X$16,_312_Table3_ColumnLookup,0),FALSE),
  IF(AND(VALUE(LEFT($A431,3))=312,LEFT($G431,5)="Total"),VLOOKUP('312'!$F$80,_312_Table3,MATCH(LEFT($B431,1),_312_Table3_ColumnLookup,0),FALSE),
  IF(AND(VALUE(LEFT($A431,3))=312,LEN($I431)=4,$B431="G"),VLOOKUP($I431,_312_Table3,MATCH('312'!$N$16,_312_Table3_ColumnLookup,0),FALSE),
  IF(AND(VALUE(LEFT($A431,3))=312,LEN($I431)=4,$B431="O"),VLOOKUP($I431,_312_Table3,MATCH('312'!$V$16,_312_Table3_ColumnLookup,0),FALSE),
  IF(AND(VALUE(LEFT($A431,3))=312,LEN($I431)=4,$B431="Q"),VLOOKUP($I431,_312_Table3,MATCH('312'!$X$16,_312_Table3_ColumnLookup,0),FALSE),
  IF(AND(VALUE(LEFT($A431,3))=312,LEN($I431)=4),VLOOKUP($I431,_312_Table3,MATCH(LEFT($B431,1),_312_Table3_ColumnLookup,0),FALSE)
+N("312"),
  IF(VALUE(LEFT($A431,3))=313,VLOOKUP(VALUE(MID($B431,2,1)),_313_Table3,MATCH(MID($B431,1,1),_313_Table3_ColumnLookup,0),FALSE)
+N("313"),
  IF(AND(VALUE(LEFT($A431,3))=314,LEN($B431)=3),VLOOKUP(VALUE(MID($B431,2,2)),_314_Table3,MATCH(MID($B431,1,1),_314_Table3_ColumnLookup,0),FALSE),
  IF(VALUE(LEFT($A431,3))=314,VLOOKUP(VALUE(MID($B431,2,1)),_314_Table3,MATCH(MID($B431,1,1),_314_Table3_ColumnLookup,0),FALSE)
+N("314"),
""))))))))))))))))))))))))</f>
        <v>#NAME?</v>
      </c>
      <c r="G431" t="s">
        <v>1142</v>
      </c>
      <c r="H431" s="321">
        <f>IFERROR(
IF(ISERROR($D431)=FALSE,$D431,IF(ISERROR($E431)=FALSE,$E431,IF(ISERROR($F431)=FALSE,$F431
+N("012 checkboxes"),
IF(
IF(OR(LEFT($A431,9)="Syndicate",LEFT($A431,12)="NewSyndicate"),VLOOKUP($A431,'012'!$J:$ZW,MATCH("Link to button",'012'!$J$1:$ZW$1,0),0)
+N("309 checkbox"),
IF($C431="309 LCR Summary0",VLOOKUP("Notes990",'309'!$P:$ZZ,MATCH("Link to button",'309'!$P$1:$ZZ$1,0),0)
+N("313 checkboxes"),
IF($C431="313 Financial Information0LcmVsScr",IF($C431="309 LCR Summary0",VLOOKUP("LcmVsScr",'309'!$N:$ZZ,MATCH("Link to button",'309'!$N$1:$ZZ$1,0),0),
IF($C431="313 Financial Information0LcrDocAttached",IF($C431="309 LCR Summary0",VLOOKUP("LcrDocAttached",'309'!$N:$ZZ,MATCH("Link to button",'309'!$N$1:$ZZ$1,0),
0)))))))=1,TRUE,FALSE)
))),"")</f>
        <v>0</v>
      </c>
      <c r="I431">
        <v>2003</v>
      </c>
    </row>
    <row r="432" spans="1:9" customFormat="1">
      <c r="A432" s="237" t="str">
        <f>VLOOKUP($G432,CSVLookups!$B:$R,MATCH(A$1,CSVLookups!$B$1:$R$1,0),FALSE)</f>
        <v>312 Projected Solvency II Technical Provisions at Time Zero</v>
      </c>
      <c r="B432" s="237" t="str">
        <f>VLOOKUP($G432,CSVLookups!$B:$R,MATCH(B$1,CSVLookups!$B$1:$R$1,0),FALSE)</f>
        <v>D</v>
      </c>
      <c r="C432" s="238" t="str">
        <f t="shared" si="7"/>
        <v>312 Projected Solvency II Technical Provisions at Time ZeroD2003</v>
      </c>
      <c r="D432" s="238">
        <f>IF(AND(VALUE(LEFT($A432,3))=309,LEN($B432)=3),VLOOKUP(VALUE(MID($B432,2,2)),_309_Table1,MATCH(MID($B432,1,1),_309_Table1_ColumnLookup,0),FALSE),
  IF($C432="309 LCR SummaryA",OneYearSCR,IF($C432="309 LCR SummaryB",UltimateSCR,IF(VALUE(LEFT($A432,3))=309,VLOOKUP(VALUE(MID($B432,2,1)),_309_Table1,MATCH(MID($B432,1,1),_309_Table1_ColumnLookup,0),FALSE)
+N("309"),
  IF(VALUE(LEFT($A432,3))=310,VLOOKUP(VALUE(MID($B432,2,1)),_310_Table1,MATCH(MID($B432,1,1),_310_Table1_ColumnLookup,0),FALSE)
+N("310"),
  IF(AND(VALUE(LEFT($A432,3))=311,LEN($I432)=4),VLOOKUP($I432,_311_Table1,MATCH($B432,_311_Table1_ColumnLookup,0),FALSE),
  IF(AND(VALUE(LEFT($A432,3))=311,OR($B432="I2",$B432="J2",$B432="K2",$B432="L2")),VLOOKUP('311'!$G$58,_311_Table1,MATCH(MID($B432,1,1),_311_Table1_ColumnLookup,0),FALSE),
  IF(AND(VALUE(LEFT($A432,3))=311,RIGHT($B432,5)="Total"),VLOOKUP('311'!$G$59,_311_Table1,MATCH(MID($B432,1,1),_311_Table1_ColumnLookup,0),FALSE),
  IF(VALUE(LEFT($A432,3))=311,VLOOKUP(VALUE(MID($B432,2,1)),_311_Table1,MATCH(MID($B432,1,1),_311_Table1_ColumnLookup,0),FALSE)
+N("311"),
  IF(AND(VALUE(LEFT($A432,3))=312,LEFT($G432,10)="Unincepted",$B432="G "),VLOOKUP(" ULO",_312_Table1,MATCH('312'!$N$16,_312_Table1_ColumnLookup,0),FALSE),
  IF(AND(VALUE(LEFT($A432,3))=312,LEFT($G432,10)="Unincepted",$B432="O "),VLOOKUP(" ULO",_312_Table1,MATCH('312'!$V$16,_312_Table1_ColumnLookup,0),FALSE),
  IF(AND(VALUE(LEFT($A432,3))=312,LEFT($G432,10)="Unincepted",$B432="Q "),VLOOKUP(" ULO",_312_Table1,MATCH('312'!$X$16,_312_Table1_ColumnLookup,0),FALSE),
  IF(AND(VALUE(LEFT($A432,3))=312,LEFT($G432,10)="Unincepted"),VLOOKUP(" ULO",_312_Table1,MATCH(LEFT($B432,1),_312_Table1_ColumnLookup,0),FALSE),
  IF(AND(VALUE(LEFT($A432,3))=312,LEFT($G432,5)="Total",$B432="G "),VLOOKUP('312'!$F$80,_312_Table1,MATCH('312'!$N$16,_312_Table1_ColumnLookup,0),FALSE),
  IF(AND(VALUE(LEFT($A432,3))=312,LEFT($G432,5)="Total",$B432="O "),VLOOKUP('312'!$F$80,_312_Table1,MATCH('312'!$V$16,_312_Table1_ColumnLookup,0),FALSE),
  IF(AND(VALUE(LEFT($A432,3))=312,LEFT($G432,5)="Total",$B432="Q "),VLOOKUP('312'!$F$80,_312_Table1,MATCH('312'!$X$16,_312_Table1_ColumnLookup,0),FALSE),
  IF(AND(VALUE(LEFT($A432,3))=312,LEFT($G432,5)="Total"),VLOOKUP('312'!$F$80,_312_Table1,MATCH(LEFT($B432,1),_312_Table1_ColumnLookup,0),FALSE),
  IF(AND(VALUE(LEFT($A432,3))=312,LEN($I432)=4,$B432="G"),VLOOKUP($I432,_312_Table1,MATCH('312'!$N$16,_312_Table1_ColumnLookup,0),FALSE),
  IF(AND(VALUE(LEFT($A432,3))=312,LEN($I432)=4,$B432="O"),VLOOKUP($I432,_312_Table1,MATCH('312'!$V$16,_312_Table1_ColumnLookup,0),FALSE),
  IF(AND(VALUE(LEFT($A432,3))=312,LEN($I432)=4,$B432="Q"),VLOOKUP($I432,_312_Table1,MATCH('312'!$X$16,_312_Table1_ColumnLookup,0),FALSE),
  IF(AND(VALUE(LEFT($A432,3))=312,LEN($I432)=4),VLOOKUP($I432,_312_Table1,MATCH(LEFT($B432,1),_312_Table1_ColumnLookup,0),FALSE)
+N("312"),
  IF(VALUE(LEFT($A432,3))=313,VLOOKUP(VALUE(MID($B432,2,1)),_313_Table1,MATCH(MID($B432,1,1),_313_Table1_ColumnLookup,0),FALSE)
+N("313"),
  IF(AND(VALUE(LEFT($A432,3))=314,LEN($B432)=3),VLOOKUP(VALUE(MID($B432,2,2)),_314_Table1,MATCH(MID($B432,1,1),_314_Table1_ColumnLookup,0),FALSE),
  IF(VALUE(LEFT($A432,3))=314,VLOOKUP(VALUE(MID($B432,2,1)),_314_Table1,MATCH(MID($B432,1,1),_314_Table1_ColumnLookup,0),FALSE)
+N("314"),
""))))))))))))))))))))))))</f>
        <v>0</v>
      </c>
      <c r="E432" s="238" t="e">
        <f>IF(AND(VALUE(LEFT($A432,3))=309,LEN($B432)=3),VLOOKUP(VALUE(MID($B432,2,2)),_309_Table2,MATCH(MID($B432,1,1),_309_Table2_ColumnLookup,0),FALSE),
  IF($C432="309 LCR SummaryA",OneYearSCR,IF($C432="309 LCR SummaryB",UltimateSCR,IF(VALUE(LEFT($A432,3))=309,VLOOKUP(VALUE(MID($B432,2,1)),_309_Table2,MATCH(MID($B432,1,1),_309_Table2_ColumnLookup,0),FALSE)
+N("309"),
  IF(VALUE(LEFT($A432,3))=310,VLOOKUP(VALUE(MID($B432,2,1)),_310_Table2,MATCH(MID($B432,1,1),_310_Table2_ColumnLookup,0),FALSE)
+N("310"),
  IF(AND(VALUE(LEFT($A432,3))=311,LEN($I432)=4),VLOOKUP($I432,_311_Table2,MATCH($B432,_311_Table2_ColumnLookup,0),FALSE),
  IF(AND(VALUE(LEFT($A432,3))=311,OR($B432="I2",$B432="J2",$B432="K2",$B432="L2")),VLOOKUP('311'!$G$58,_311_Table2,MATCH(MID($B432,1,1),_311_Table2_ColumnLookup,0),FALSE),
  IF(AND(VALUE(LEFT($A432,3))=311,RIGHT($B432,5)="Total"),VLOOKUP('311'!$G$59,_311_Table2,MATCH(MID($B432,1,1),_311_Table2_ColumnLookup,0),FALSE),
  IF(VALUE(LEFT($A432,3))=311,VLOOKUP(VALUE(MID($B432,2,1)),_311_Table2,MATCH(MID($B432,1,1),_311_Table2_ColumnLookup,0),FALSE)
+N("311"),
  IF(AND(VALUE(LEFT($A432,3))=312,LEFT($G432,10)="Unincepted",$B432="G "),VLOOKUP(" ULO",_312_Table2,MATCH('312'!$N$16,_312_Table2_ColumnLookup,0),FALSE),
  IF(AND(VALUE(LEFT($A432,3))=312,LEFT($G432,10)="Unincepted",$B432="O "),VLOOKUP(" ULO",_312_Table2,MATCH('312'!$V$16,_312_Table2_ColumnLookup,0),FALSE),
  IF(AND(VALUE(LEFT($A432,3))=312,LEFT($G432,10)="Unincepted",$B432="Q "),VLOOKUP(" ULO",_312_Table2,MATCH('312'!$X$16,_312_Table2_ColumnLookup,0),FALSE),
  IF(AND(VALUE(LEFT($A432,3))=312,LEFT($G432,10)="Unincepted"),VLOOKUP(" ULO",_312_Table2,MATCH(LEFT($B432,1),_312_Table2_ColumnLookup,0),FALSE),
  IF(AND(VALUE(LEFT($A432,3))=312,LEFT($G432,5)="Total",$B432="G "),VLOOKUP('312'!$F$80,_312_Table2,MATCH('312'!$N$16,_312_Table2_ColumnLookup,0),FALSE),
  IF(AND(VALUE(LEFT($A432,3))=312,LEFT($G432,5)="Total",$B432="O "),VLOOKUP('312'!$F$80,_312_Table2,MATCH('312'!$V$16,_312_Table2_ColumnLookup,0),FALSE),
  IF(AND(VALUE(LEFT($A432,3))=312,LEFT($G432,5)="Total",$B432="Q "),VLOOKUP('312'!$F$80,_312_Table2,MATCH('312'!$X$16,_312_Table2_ColumnLookup,0),FALSE),
  IF(AND(VALUE(LEFT($A432,3))=312,LEFT($G432,5)="Total"),VLOOKUP('312'!$F$80,_312_Table2,MATCH(LEFT($B432,1),_312_Table2_ColumnLookup,0),FALSE),
  IF(AND(VALUE(LEFT($A432,3))=312,LEN($I432)=4,$B432="G"),VLOOKUP($I432,_312_Table2,MATCH('312'!$N$16,_312_Table2_ColumnLookup,0),FALSE),
  IF(AND(VALUE(LEFT($A432,3))=312,LEN($I432)=4,$B432="O"),VLOOKUP($I432,_312_Table2,MATCH('312'!$V$16,_312_Table2_ColumnLookup,0),FALSE),
  IF(AND(VALUE(LEFT($A432,3))=312,LEN($I432)=4,$B432="Q"),VLOOKUP($I432,_312_Table2,MATCH('312'!$X$16,_312_Table2_ColumnLookup,0),FALSE),
  IF(AND(VALUE(LEFT($A432,3))=312,LEN($I432)=4),VLOOKUP($I432,_312_Table2,MATCH(LEFT($B432,1),_312_Table2_ColumnLookup,0),FALSE)
+N("312"),
  IF(VALUE(LEFT($A432,3))=313,VLOOKUP(VALUE(MID($B432,2,1)),_313_Table2,MATCH(MID($B432,1,1),_313_Table2_ColumnLookup,0),FALSE)
+N("313"),
  IF(AND(VALUE(LEFT($A432,3))=314,LEN($B432)=3),VLOOKUP(VALUE(MID($B432,2,2)),_314_Table2,MATCH(MID($B432,1,1),_314_Table2_ColumnLookup,0),FALSE),
  IF(VALUE(LEFT($A432,3))=314,VLOOKUP(VALUE(MID($B432,2,1)),_314_Table2,MATCH(MID($B432,1,1),_314_Table2_ColumnLookup,0),FALSE)
+N("314"),
""))))))))))))))))))))))))</f>
        <v>#NAME?</v>
      </c>
      <c r="F432" s="238" t="e">
        <f>IF(AND(VALUE(LEFT($A432,3))=309,LEN($B432)=3),VLOOKUP(VALUE(MID($B432,2,2)),_309_Table3,MATCH(MID($B432,1,1),_309_Table3_ColumnLookup,0),FALSE),
  IF($C432="309 LCR SummaryA",OneYearSCR,IF($C432="309 LCR SummaryB",UltimateSCR,IF(VALUE(LEFT($A432,3))=309,VLOOKUP(VALUE(MID($B432,2,1)),_309_Table3,MATCH(MID($B432,1,1),_309_Table3_ColumnLookup,0),FALSE)
+N("309"),
  IF(VALUE(LEFT($A432,3))=310,VLOOKUP(VALUE(MID($B432,2,1)),_310_Table3,MATCH(MID($B432,1,1),_310_Table3_ColumnLookup,0),FALSE)
+N("310"),
  IF(AND(VALUE(LEFT($A432,3))=311,LEN($I432)=4),VLOOKUP($I432,_311_Table3,MATCH($B432,_311_Table3_ColumnLookup,0),FALSE),
  IF(AND(VALUE(LEFT($A432,3))=311,OR($B432="I2",$B432="J2",$B432="K2",$B432="L2")),VLOOKUP('311'!$G$58,_311_Table3,MATCH(MID($B432,1,1),_311_Table3_ColumnLookup,0),FALSE),
  IF(AND(VALUE(LEFT($A432,3))=311,RIGHT($B432,5)="Total"),VLOOKUP('311'!$G$59,_311_Table3,MATCH(MID($B432,1,1),_311_Table3_ColumnLookup,0),FALSE),
  IF(VALUE(LEFT($A432,3))=311,VLOOKUP(VALUE(MID($B432,2,1)),_311_Table3,MATCH(MID($B432,1,1),_311_Table3_ColumnLookup,0),FALSE)
+N("311"),
  IF(AND(VALUE(LEFT($A432,3))=312,LEFT($G432,10)="Unincepted",$B432="G "),VLOOKUP(" ULO",_312_Table3,MATCH('312'!$N$16,_312_Table3_ColumnLookup,0),FALSE),
  IF(AND(VALUE(LEFT($A432,3))=312,LEFT($G432,10)="Unincepted",$B432="O "),VLOOKUP(" ULO",_312_Table3,MATCH('312'!$V$16,_312_Table3_ColumnLookup,0),FALSE),
  IF(AND(VALUE(LEFT($A432,3))=312,LEFT($G432,10)="Unincepted",$B432="Q "),VLOOKUP(" ULO",_312_Table3,MATCH('312'!$X$16,_312_Table3_ColumnLookup,0),FALSE),
  IF(AND(VALUE(LEFT($A432,3))=312,LEFT($G432,10)="Unincepted"),VLOOKUP(" ULO",_312_Table3,MATCH(LEFT($B432,1),_312_Table3_ColumnLookup,0),FALSE),
  IF(AND(VALUE(LEFT($A432,3))=312,LEFT($G432,5)="Total",$B432="G "),VLOOKUP('312'!$F$80,_312_Table3,MATCH('312'!$N$16,_312_Table3_ColumnLookup,0),FALSE),
  IF(AND(VALUE(LEFT($A432,3))=312,LEFT($G432,5)="Total",$B432="O "),VLOOKUP('312'!$F$80,_312_Table3,MATCH('312'!$V$16,_312_Table3_ColumnLookup,0),FALSE),
  IF(AND(VALUE(LEFT($A432,3))=312,LEFT($G432,5)="Total",$B432="Q "),VLOOKUP('312'!$F$80,_312_Table3,MATCH('312'!$X$16,_312_Table3_ColumnLookup,0),FALSE),
  IF(AND(VALUE(LEFT($A432,3))=312,LEFT($G432,5)="Total"),VLOOKUP('312'!$F$80,_312_Table3,MATCH(LEFT($B432,1),_312_Table3_ColumnLookup,0),FALSE),
  IF(AND(VALUE(LEFT($A432,3))=312,LEN($I432)=4,$B432="G"),VLOOKUP($I432,_312_Table3,MATCH('312'!$N$16,_312_Table3_ColumnLookup,0),FALSE),
  IF(AND(VALUE(LEFT($A432,3))=312,LEN($I432)=4,$B432="O"),VLOOKUP($I432,_312_Table3,MATCH('312'!$V$16,_312_Table3_ColumnLookup,0),FALSE),
  IF(AND(VALUE(LEFT($A432,3))=312,LEN($I432)=4,$B432="Q"),VLOOKUP($I432,_312_Table3,MATCH('312'!$X$16,_312_Table3_ColumnLookup,0),FALSE),
  IF(AND(VALUE(LEFT($A432,3))=312,LEN($I432)=4),VLOOKUP($I432,_312_Table3,MATCH(LEFT($B432,1),_312_Table3_ColumnLookup,0),FALSE)
+N("312"),
  IF(VALUE(LEFT($A432,3))=313,VLOOKUP(VALUE(MID($B432,2,1)),_313_Table3,MATCH(MID($B432,1,1),_313_Table3_ColumnLookup,0),FALSE)
+N("313"),
  IF(AND(VALUE(LEFT($A432,3))=314,LEN($B432)=3),VLOOKUP(VALUE(MID($B432,2,2)),_314_Table3,MATCH(MID($B432,1,1),_314_Table3_ColumnLookup,0),FALSE),
  IF(VALUE(LEFT($A432,3))=314,VLOOKUP(VALUE(MID($B432,2,1)),_314_Table3,MATCH(MID($B432,1,1),_314_Table3_ColumnLookup,0),FALSE)
+N("314"),
""))))))))))))))))))))))))</f>
        <v>#NAME?</v>
      </c>
      <c r="G432" t="s">
        <v>1143</v>
      </c>
      <c r="H432" s="321">
        <f>IFERROR(
IF(ISERROR($D432)=FALSE,$D432,IF(ISERROR($E432)=FALSE,$E432,IF(ISERROR($F432)=FALSE,$F432
+N("012 checkboxes"),
IF(
IF(OR(LEFT($A432,9)="Syndicate",LEFT($A432,12)="NewSyndicate"),VLOOKUP($A432,'012'!$J:$ZW,MATCH("Link to button",'012'!$J$1:$ZW$1,0),0)
+N("309 checkbox"),
IF($C432="309 LCR Summary0",VLOOKUP("Notes990",'309'!$P:$ZZ,MATCH("Link to button",'309'!$P$1:$ZZ$1,0),0)
+N("313 checkboxes"),
IF($C432="313 Financial Information0LcmVsScr",IF($C432="309 LCR Summary0",VLOOKUP("LcmVsScr",'309'!$N:$ZZ,MATCH("Link to button",'309'!$N$1:$ZZ$1,0),0),
IF($C432="313 Financial Information0LcrDocAttached",IF($C432="309 LCR Summary0",VLOOKUP("LcrDocAttached",'309'!$N:$ZZ,MATCH("Link to button",'309'!$N$1:$ZZ$1,0),
0)))))))=1,TRUE,FALSE)
))),"")</f>
        <v>0</v>
      </c>
      <c r="I432">
        <v>2003</v>
      </c>
    </row>
    <row r="433" spans="1:9" customFormat="1">
      <c r="A433" s="237" t="str">
        <f>VLOOKUP($G433,CSVLookups!$B:$R,MATCH(A$1,CSVLookups!$B$1:$R$1,0),FALSE)</f>
        <v>312 Projected Solvency II Technical Provisions at Time Zero</v>
      </c>
      <c r="B433" s="237" t="str">
        <f>VLOOKUP($G433,CSVLookups!$B:$R,MATCH(B$1,CSVLookups!$B$1:$R$1,0),FALSE)</f>
        <v>E</v>
      </c>
      <c r="C433" s="238" t="str">
        <f t="shared" si="7"/>
        <v>312 Projected Solvency II Technical Provisions at Time ZeroE2003</v>
      </c>
      <c r="D433" s="238">
        <f>IF(AND(VALUE(LEFT($A433,3))=309,LEN($B433)=3),VLOOKUP(VALUE(MID($B433,2,2)),_309_Table1,MATCH(MID($B433,1,1),_309_Table1_ColumnLookup,0),FALSE),
  IF($C433="309 LCR SummaryA",OneYearSCR,IF($C433="309 LCR SummaryB",UltimateSCR,IF(VALUE(LEFT($A433,3))=309,VLOOKUP(VALUE(MID($B433,2,1)),_309_Table1,MATCH(MID($B433,1,1),_309_Table1_ColumnLookup,0),FALSE)
+N("309"),
  IF(VALUE(LEFT($A433,3))=310,VLOOKUP(VALUE(MID($B433,2,1)),_310_Table1,MATCH(MID($B433,1,1),_310_Table1_ColumnLookup,0),FALSE)
+N("310"),
  IF(AND(VALUE(LEFT($A433,3))=311,LEN($I433)=4),VLOOKUP($I433,_311_Table1,MATCH($B433,_311_Table1_ColumnLookup,0),FALSE),
  IF(AND(VALUE(LEFT($A433,3))=311,OR($B433="I2",$B433="J2",$B433="K2",$B433="L2")),VLOOKUP('311'!$G$58,_311_Table1,MATCH(MID($B433,1,1),_311_Table1_ColumnLookup,0),FALSE),
  IF(AND(VALUE(LEFT($A433,3))=311,RIGHT($B433,5)="Total"),VLOOKUP('311'!$G$59,_311_Table1,MATCH(MID($B433,1,1),_311_Table1_ColumnLookup,0),FALSE),
  IF(VALUE(LEFT($A433,3))=311,VLOOKUP(VALUE(MID($B433,2,1)),_311_Table1,MATCH(MID($B433,1,1),_311_Table1_ColumnLookup,0),FALSE)
+N("311"),
  IF(AND(VALUE(LEFT($A433,3))=312,LEFT($G433,10)="Unincepted",$B433="G "),VLOOKUP(" ULO",_312_Table1,MATCH('312'!$N$16,_312_Table1_ColumnLookup,0),FALSE),
  IF(AND(VALUE(LEFT($A433,3))=312,LEFT($G433,10)="Unincepted",$B433="O "),VLOOKUP(" ULO",_312_Table1,MATCH('312'!$V$16,_312_Table1_ColumnLookup,0),FALSE),
  IF(AND(VALUE(LEFT($A433,3))=312,LEFT($G433,10)="Unincepted",$B433="Q "),VLOOKUP(" ULO",_312_Table1,MATCH('312'!$X$16,_312_Table1_ColumnLookup,0),FALSE),
  IF(AND(VALUE(LEFT($A433,3))=312,LEFT($G433,10)="Unincepted"),VLOOKUP(" ULO",_312_Table1,MATCH(LEFT($B433,1),_312_Table1_ColumnLookup,0),FALSE),
  IF(AND(VALUE(LEFT($A433,3))=312,LEFT($G433,5)="Total",$B433="G "),VLOOKUP('312'!$F$80,_312_Table1,MATCH('312'!$N$16,_312_Table1_ColumnLookup,0),FALSE),
  IF(AND(VALUE(LEFT($A433,3))=312,LEFT($G433,5)="Total",$B433="O "),VLOOKUP('312'!$F$80,_312_Table1,MATCH('312'!$V$16,_312_Table1_ColumnLookup,0),FALSE),
  IF(AND(VALUE(LEFT($A433,3))=312,LEFT($G433,5)="Total",$B433="Q "),VLOOKUP('312'!$F$80,_312_Table1,MATCH('312'!$X$16,_312_Table1_ColumnLookup,0),FALSE),
  IF(AND(VALUE(LEFT($A433,3))=312,LEFT($G433,5)="Total"),VLOOKUP('312'!$F$80,_312_Table1,MATCH(LEFT($B433,1),_312_Table1_ColumnLookup,0),FALSE),
  IF(AND(VALUE(LEFT($A433,3))=312,LEN($I433)=4,$B433="G"),VLOOKUP($I433,_312_Table1,MATCH('312'!$N$16,_312_Table1_ColumnLookup,0),FALSE),
  IF(AND(VALUE(LEFT($A433,3))=312,LEN($I433)=4,$B433="O"),VLOOKUP($I433,_312_Table1,MATCH('312'!$V$16,_312_Table1_ColumnLookup,0),FALSE),
  IF(AND(VALUE(LEFT($A433,3))=312,LEN($I433)=4,$B433="Q"),VLOOKUP($I433,_312_Table1,MATCH('312'!$X$16,_312_Table1_ColumnLookup,0),FALSE),
  IF(AND(VALUE(LEFT($A433,3))=312,LEN($I433)=4),VLOOKUP($I433,_312_Table1,MATCH(LEFT($B433,1),_312_Table1_ColumnLookup,0),FALSE)
+N("312"),
  IF(VALUE(LEFT($A433,3))=313,VLOOKUP(VALUE(MID($B433,2,1)),_313_Table1,MATCH(MID($B433,1,1),_313_Table1_ColumnLookup,0),FALSE)
+N("313"),
  IF(AND(VALUE(LEFT($A433,3))=314,LEN($B433)=3),VLOOKUP(VALUE(MID($B433,2,2)),_314_Table1,MATCH(MID($B433,1,1),_314_Table1_ColumnLookup,0),FALSE),
  IF(VALUE(LEFT($A433,3))=314,VLOOKUP(VALUE(MID($B433,2,1)),_314_Table1,MATCH(MID($B433,1,1),_314_Table1_ColumnLookup,0),FALSE)
+N("314"),
""))))))))))))))))))))))))</f>
        <v>0</v>
      </c>
      <c r="E433" s="238" t="e">
        <f>IF(AND(VALUE(LEFT($A433,3))=309,LEN($B433)=3),VLOOKUP(VALUE(MID($B433,2,2)),_309_Table2,MATCH(MID($B433,1,1),_309_Table2_ColumnLookup,0),FALSE),
  IF($C433="309 LCR SummaryA",OneYearSCR,IF($C433="309 LCR SummaryB",UltimateSCR,IF(VALUE(LEFT($A433,3))=309,VLOOKUP(VALUE(MID($B433,2,1)),_309_Table2,MATCH(MID($B433,1,1),_309_Table2_ColumnLookup,0),FALSE)
+N("309"),
  IF(VALUE(LEFT($A433,3))=310,VLOOKUP(VALUE(MID($B433,2,1)),_310_Table2,MATCH(MID($B433,1,1),_310_Table2_ColumnLookup,0),FALSE)
+N("310"),
  IF(AND(VALUE(LEFT($A433,3))=311,LEN($I433)=4),VLOOKUP($I433,_311_Table2,MATCH($B433,_311_Table2_ColumnLookup,0),FALSE),
  IF(AND(VALUE(LEFT($A433,3))=311,OR($B433="I2",$B433="J2",$B433="K2",$B433="L2")),VLOOKUP('311'!$G$58,_311_Table2,MATCH(MID($B433,1,1),_311_Table2_ColumnLookup,0),FALSE),
  IF(AND(VALUE(LEFT($A433,3))=311,RIGHT($B433,5)="Total"),VLOOKUP('311'!$G$59,_311_Table2,MATCH(MID($B433,1,1),_311_Table2_ColumnLookup,0),FALSE),
  IF(VALUE(LEFT($A433,3))=311,VLOOKUP(VALUE(MID($B433,2,1)),_311_Table2,MATCH(MID($B433,1,1),_311_Table2_ColumnLookup,0),FALSE)
+N("311"),
  IF(AND(VALUE(LEFT($A433,3))=312,LEFT($G433,10)="Unincepted",$B433="G "),VLOOKUP(" ULO",_312_Table2,MATCH('312'!$N$16,_312_Table2_ColumnLookup,0),FALSE),
  IF(AND(VALUE(LEFT($A433,3))=312,LEFT($G433,10)="Unincepted",$B433="O "),VLOOKUP(" ULO",_312_Table2,MATCH('312'!$V$16,_312_Table2_ColumnLookup,0),FALSE),
  IF(AND(VALUE(LEFT($A433,3))=312,LEFT($G433,10)="Unincepted",$B433="Q "),VLOOKUP(" ULO",_312_Table2,MATCH('312'!$X$16,_312_Table2_ColumnLookup,0),FALSE),
  IF(AND(VALUE(LEFT($A433,3))=312,LEFT($G433,10)="Unincepted"),VLOOKUP(" ULO",_312_Table2,MATCH(LEFT($B433,1),_312_Table2_ColumnLookup,0),FALSE),
  IF(AND(VALUE(LEFT($A433,3))=312,LEFT($G433,5)="Total",$B433="G "),VLOOKUP('312'!$F$80,_312_Table2,MATCH('312'!$N$16,_312_Table2_ColumnLookup,0),FALSE),
  IF(AND(VALUE(LEFT($A433,3))=312,LEFT($G433,5)="Total",$B433="O "),VLOOKUP('312'!$F$80,_312_Table2,MATCH('312'!$V$16,_312_Table2_ColumnLookup,0),FALSE),
  IF(AND(VALUE(LEFT($A433,3))=312,LEFT($G433,5)="Total",$B433="Q "),VLOOKUP('312'!$F$80,_312_Table2,MATCH('312'!$X$16,_312_Table2_ColumnLookup,0),FALSE),
  IF(AND(VALUE(LEFT($A433,3))=312,LEFT($G433,5)="Total"),VLOOKUP('312'!$F$80,_312_Table2,MATCH(LEFT($B433,1),_312_Table2_ColumnLookup,0),FALSE),
  IF(AND(VALUE(LEFT($A433,3))=312,LEN($I433)=4,$B433="G"),VLOOKUP($I433,_312_Table2,MATCH('312'!$N$16,_312_Table2_ColumnLookup,0),FALSE),
  IF(AND(VALUE(LEFT($A433,3))=312,LEN($I433)=4,$B433="O"),VLOOKUP($I433,_312_Table2,MATCH('312'!$V$16,_312_Table2_ColumnLookup,0),FALSE),
  IF(AND(VALUE(LEFT($A433,3))=312,LEN($I433)=4,$B433="Q"),VLOOKUP($I433,_312_Table2,MATCH('312'!$X$16,_312_Table2_ColumnLookup,0),FALSE),
  IF(AND(VALUE(LEFT($A433,3))=312,LEN($I433)=4),VLOOKUP($I433,_312_Table2,MATCH(LEFT($B433,1),_312_Table2_ColumnLookup,0),FALSE)
+N("312"),
  IF(VALUE(LEFT($A433,3))=313,VLOOKUP(VALUE(MID($B433,2,1)),_313_Table2,MATCH(MID($B433,1,1),_313_Table2_ColumnLookup,0),FALSE)
+N("313"),
  IF(AND(VALUE(LEFT($A433,3))=314,LEN($B433)=3),VLOOKUP(VALUE(MID($B433,2,2)),_314_Table2,MATCH(MID($B433,1,1),_314_Table2_ColumnLookup,0),FALSE),
  IF(VALUE(LEFT($A433,3))=314,VLOOKUP(VALUE(MID($B433,2,1)),_314_Table2,MATCH(MID($B433,1,1),_314_Table2_ColumnLookup,0),FALSE)
+N("314"),
""))))))))))))))))))))))))</f>
        <v>#NAME?</v>
      </c>
      <c r="F433" s="238" t="e">
        <f>IF(AND(VALUE(LEFT($A433,3))=309,LEN($B433)=3),VLOOKUP(VALUE(MID($B433,2,2)),_309_Table3,MATCH(MID($B433,1,1),_309_Table3_ColumnLookup,0),FALSE),
  IF($C433="309 LCR SummaryA",OneYearSCR,IF($C433="309 LCR SummaryB",UltimateSCR,IF(VALUE(LEFT($A433,3))=309,VLOOKUP(VALUE(MID($B433,2,1)),_309_Table3,MATCH(MID($B433,1,1),_309_Table3_ColumnLookup,0),FALSE)
+N("309"),
  IF(VALUE(LEFT($A433,3))=310,VLOOKUP(VALUE(MID($B433,2,1)),_310_Table3,MATCH(MID($B433,1,1),_310_Table3_ColumnLookup,0),FALSE)
+N("310"),
  IF(AND(VALUE(LEFT($A433,3))=311,LEN($I433)=4),VLOOKUP($I433,_311_Table3,MATCH($B433,_311_Table3_ColumnLookup,0),FALSE),
  IF(AND(VALUE(LEFT($A433,3))=311,OR($B433="I2",$B433="J2",$B433="K2",$B433="L2")),VLOOKUP('311'!$G$58,_311_Table3,MATCH(MID($B433,1,1),_311_Table3_ColumnLookup,0),FALSE),
  IF(AND(VALUE(LEFT($A433,3))=311,RIGHT($B433,5)="Total"),VLOOKUP('311'!$G$59,_311_Table3,MATCH(MID($B433,1,1),_311_Table3_ColumnLookup,0),FALSE),
  IF(VALUE(LEFT($A433,3))=311,VLOOKUP(VALUE(MID($B433,2,1)),_311_Table3,MATCH(MID($B433,1,1),_311_Table3_ColumnLookup,0),FALSE)
+N("311"),
  IF(AND(VALUE(LEFT($A433,3))=312,LEFT($G433,10)="Unincepted",$B433="G "),VLOOKUP(" ULO",_312_Table3,MATCH('312'!$N$16,_312_Table3_ColumnLookup,0),FALSE),
  IF(AND(VALUE(LEFT($A433,3))=312,LEFT($G433,10)="Unincepted",$B433="O "),VLOOKUP(" ULO",_312_Table3,MATCH('312'!$V$16,_312_Table3_ColumnLookup,0),FALSE),
  IF(AND(VALUE(LEFT($A433,3))=312,LEFT($G433,10)="Unincepted",$B433="Q "),VLOOKUP(" ULO",_312_Table3,MATCH('312'!$X$16,_312_Table3_ColumnLookup,0),FALSE),
  IF(AND(VALUE(LEFT($A433,3))=312,LEFT($G433,10)="Unincepted"),VLOOKUP(" ULO",_312_Table3,MATCH(LEFT($B433,1),_312_Table3_ColumnLookup,0),FALSE),
  IF(AND(VALUE(LEFT($A433,3))=312,LEFT($G433,5)="Total",$B433="G "),VLOOKUP('312'!$F$80,_312_Table3,MATCH('312'!$N$16,_312_Table3_ColumnLookup,0),FALSE),
  IF(AND(VALUE(LEFT($A433,3))=312,LEFT($G433,5)="Total",$B433="O "),VLOOKUP('312'!$F$80,_312_Table3,MATCH('312'!$V$16,_312_Table3_ColumnLookup,0),FALSE),
  IF(AND(VALUE(LEFT($A433,3))=312,LEFT($G433,5)="Total",$B433="Q "),VLOOKUP('312'!$F$80,_312_Table3,MATCH('312'!$X$16,_312_Table3_ColumnLookup,0),FALSE),
  IF(AND(VALUE(LEFT($A433,3))=312,LEFT($G433,5)="Total"),VLOOKUP('312'!$F$80,_312_Table3,MATCH(LEFT($B433,1),_312_Table3_ColumnLookup,0),FALSE),
  IF(AND(VALUE(LEFT($A433,3))=312,LEN($I433)=4,$B433="G"),VLOOKUP($I433,_312_Table3,MATCH('312'!$N$16,_312_Table3_ColumnLookup,0),FALSE),
  IF(AND(VALUE(LEFT($A433,3))=312,LEN($I433)=4,$B433="O"),VLOOKUP($I433,_312_Table3,MATCH('312'!$V$16,_312_Table3_ColumnLookup,0),FALSE),
  IF(AND(VALUE(LEFT($A433,3))=312,LEN($I433)=4,$B433="Q"),VLOOKUP($I433,_312_Table3,MATCH('312'!$X$16,_312_Table3_ColumnLookup,0),FALSE),
  IF(AND(VALUE(LEFT($A433,3))=312,LEN($I433)=4),VLOOKUP($I433,_312_Table3,MATCH(LEFT($B433,1),_312_Table3_ColumnLookup,0),FALSE)
+N("312"),
  IF(VALUE(LEFT($A433,3))=313,VLOOKUP(VALUE(MID($B433,2,1)),_313_Table3,MATCH(MID($B433,1,1),_313_Table3_ColumnLookup,0),FALSE)
+N("313"),
  IF(AND(VALUE(LEFT($A433,3))=314,LEN($B433)=3),VLOOKUP(VALUE(MID($B433,2,2)),_314_Table3,MATCH(MID($B433,1,1),_314_Table3_ColumnLookup,0),FALSE),
  IF(VALUE(LEFT($A433,3))=314,VLOOKUP(VALUE(MID($B433,2,1)),_314_Table3,MATCH(MID($B433,1,1),_314_Table3_ColumnLookup,0),FALSE)
+N("314"),
""))))))))))))))))))))))))</f>
        <v>#NAME?</v>
      </c>
      <c r="G433" t="s">
        <v>1146</v>
      </c>
      <c r="H433" s="321">
        <f>IFERROR(
IF(ISERROR($D433)=FALSE,$D433,IF(ISERROR($E433)=FALSE,$E433,IF(ISERROR($F433)=FALSE,$F433
+N("012 checkboxes"),
IF(
IF(OR(LEFT($A433,9)="Syndicate",LEFT($A433,12)="NewSyndicate"),VLOOKUP($A433,'012'!$J:$ZW,MATCH("Link to button",'012'!$J$1:$ZW$1,0),0)
+N("309 checkbox"),
IF($C433="309 LCR Summary0",VLOOKUP("Notes990",'309'!$P:$ZZ,MATCH("Link to button",'309'!$P$1:$ZZ$1,0),0)
+N("313 checkboxes"),
IF($C433="313 Financial Information0LcmVsScr",IF($C433="309 LCR Summary0",VLOOKUP("LcmVsScr",'309'!$N:$ZZ,MATCH("Link to button",'309'!$N$1:$ZZ$1,0),0),
IF($C433="313 Financial Information0LcrDocAttached",IF($C433="309 LCR Summary0",VLOOKUP("LcrDocAttached",'309'!$N:$ZZ,MATCH("Link to button",'309'!$N$1:$ZZ$1,0),
0)))))))=1,TRUE,FALSE)
))),"")</f>
        <v>0</v>
      </c>
      <c r="I433">
        <v>2003</v>
      </c>
    </row>
    <row r="434" spans="1:9" customFormat="1">
      <c r="A434" s="237" t="str">
        <f>VLOOKUP($G434,CSVLookups!$B:$R,MATCH(A$1,CSVLookups!$B$1:$R$1,0),FALSE)</f>
        <v>312 Projected Solvency II Technical Provisions at Time Zero</v>
      </c>
      <c r="B434" s="237" t="str">
        <f>VLOOKUP($G434,CSVLookups!$B:$R,MATCH(B$1,CSVLookups!$B$1:$R$1,0),FALSE)</f>
        <v>F</v>
      </c>
      <c r="C434" s="238" t="str">
        <f t="shared" si="7"/>
        <v>312 Projected Solvency II Technical Provisions at Time ZeroF2003</v>
      </c>
      <c r="D434" s="238">
        <f>IF(AND(VALUE(LEFT($A434,3))=309,LEN($B434)=3),VLOOKUP(VALUE(MID($B434,2,2)),_309_Table1,MATCH(MID($B434,1,1),_309_Table1_ColumnLookup,0),FALSE),
  IF($C434="309 LCR SummaryA",OneYearSCR,IF($C434="309 LCR SummaryB",UltimateSCR,IF(VALUE(LEFT($A434,3))=309,VLOOKUP(VALUE(MID($B434,2,1)),_309_Table1,MATCH(MID($B434,1,1),_309_Table1_ColumnLookup,0),FALSE)
+N("309"),
  IF(VALUE(LEFT($A434,3))=310,VLOOKUP(VALUE(MID($B434,2,1)),_310_Table1,MATCH(MID($B434,1,1),_310_Table1_ColumnLookup,0),FALSE)
+N("310"),
  IF(AND(VALUE(LEFT($A434,3))=311,LEN($I434)=4),VLOOKUP($I434,_311_Table1,MATCH($B434,_311_Table1_ColumnLookup,0),FALSE),
  IF(AND(VALUE(LEFT($A434,3))=311,OR($B434="I2",$B434="J2",$B434="K2",$B434="L2")),VLOOKUP('311'!$G$58,_311_Table1,MATCH(MID($B434,1,1),_311_Table1_ColumnLookup,0),FALSE),
  IF(AND(VALUE(LEFT($A434,3))=311,RIGHT($B434,5)="Total"),VLOOKUP('311'!$G$59,_311_Table1,MATCH(MID($B434,1,1),_311_Table1_ColumnLookup,0),FALSE),
  IF(VALUE(LEFT($A434,3))=311,VLOOKUP(VALUE(MID($B434,2,1)),_311_Table1,MATCH(MID($B434,1,1),_311_Table1_ColumnLookup,0),FALSE)
+N("311"),
  IF(AND(VALUE(LEFT($A434,3))=312,LEFT($G434,10)="Unincepted",$B434="G "),VLOOKUP(" ULO",_312_Table1,MATCH('312'!$N$16,_312_Table1_ColumnLookup,0),FALSE),
  IF(AND(VALUE(LEFT($A434,3))=312,LEFT($G434,10)="Unincepted",$B434="O "),VLOOKUP(" ULO",_312_Table1,MATCH('312'!$V$16,_312_Table1_ColumnLookup,0),FALSE),
  IF(AND(VALUE(LEFT($A434,3))=312,LEFT($G434,10)="Unincepted",$B434="Q "),VLOOKUP(" ULO",_312_Table1,MATCH('312'!$X$16,_312_Table1_ColumnLookup,0),FALSE),
  IF(AND(VALUE(LEFT($A434,3))=312,LEFT($G434,10)="Unincepted"),VLOOKUP(" ULO",_312_Table1,MATCH(LEFT($B434,1),_312_Table1_ColumnLookup,0),FALSE),
  IF(AND(VALUE(LEFT($A434,3))=312,LEFT($G434,5)="Total",$B434="G "),VLOOKUP('312'!$F$80,_312_Table1,MATCH('312'!$N$16,_312_Table1_ColumnLookup,0),FALSE),
  IF(AND(VALUE(LEFT($A434,3))=312,LEFT($G434,5)="Total",$B434="O "),VLOOKUP('312'!$F$80,_312_Table1,MATCH('312'!$V$16,_312_Table1_ColumnLookup,0),FALSE),
  IF(AND(VALUE(LEFT($A434,3))=312,LEFT($G434,5)="Total",$B434="Q "),VLOOKUP('312'!$F$80,_312_Table1,MATCH('312'!$X$16,_312_Table1_ColumnLookup,0),FALSE),
  IF(AND(VALUE(LEFT($A434,3))=312,LEFT($G434,5)="Total"),VLOOKUP('312'!$F$80,_312_Table1,MATCH(LEFT($B434,1),_312_Table1_ColumnLookup,0),FALSE),
  IF(AND(VALUE(LEFT($A434,3))=312,LEN($I434)=4,$B434="G"),VLOOKUP($I434,_312_Table1,MATCH('312'!$N$16,_312_Table1_ColumnLookup,0),FALSE),
  IF(AND(VALUE(LEFT($A434,3))=312,LEN($I434)=4,$B434="O"),VLOOKUP($I434,_312_Table1,MATCH('312'!$V$16,_312_Table1_ColumnLookup,0),FALSE),
  IF(AND(VALUE(LEFT($A434,3))=312,LEN($I434)=4,$B434="Q"),VLOOKUP($I434,_312_Table1,MATCH('312'!$X$16,_312_Table1_ColumnLookup,0),FALSE),
  IF(AND(VALUE(LEFT($A434,3))=312,LEN($I434)=4),VLOOKUP($I434,_312_Table1,MATCH(LEFT($B434,1),_312_Table1_ColumnLookup,0),FALSE)
+N("312"),
  IF(VALUE(LEFT($A434,3))=313,VLOOKUP(VALUE(MID($B434,2,1)),_313_Table1,MATCH(MID($B434,1,1),_313_Table1_ColumnLookup,0),FALSE)
+N("313"),
  IF(AND(VALUE(LEFT($A434,3))=314,LEN($B434)=3),VLOOKUP(VALUE(MID($B434,2,2)),_314_Table1,MATCH(MID($B434,1,1),_314_Table1_ColumnLookup,0),FALSE),
  IF(VALUE(LEFT($A434,3))=314,VLOOKUP(VALUE(MID($B434,2,1)),_314_Table1,MATCH(MID($B434,1,1),_314_Table1_ColumnLookup,0),FALSE)
+N("314"),
""))))))))))))))))))))))))</f>
        <v>0</v>
      </c>
      <c r="E434" s="238" t="e">
        <f>IF(AND(VALUE(LEFT($A434,3))=309,LEN($B434)=3),VLOOKUP(VALUE(MID($B434,2,2)),_309_Table2,MATCH(MID($B434,1,1),_309_Table2_ColumnLookup,0),FALSE),
  IF($C434="309 LCR SummaryA",OneYearSCR,IF($C434="309 LCR SummaryB",UltimateSCR,IF(VALUE(LEFT($A434,3))=309,VLOOKUP(VALUE(MID($B434,2,1)),_309_Table2,MATCH(MID($B434,1,1),_309_Table2_ColumnLookup,0),FALSE)
+N("309"),
  IF(VALUE(LEFT($A434,3))=310,VLOOKUP(VALUE(MID($B434,2,1)),_310_Table2,MATCH(MID($B434,1,1),_310_Table2_ColumnLookup,0),FALSE)
+N("310"),
  IF(AND(VALUE(LEFT($A434,3))=311,LEN($I434)=4),VLOOKUP($I434,_311_Table2,MATCH($B434,_311_Table2_ColumnLookup,0),FALSE),
  IF(AND(VALUE(LEFT($A434,3))=311,OR($B434="I2",$B434="J2",$B434="K2",$B434="L2")),VLOOKUP('311'!$G$58,_311_Table2,MATCH(MID($B434,1,1),_311_Table2_ColumnLookup,0),FALSE),
  IF(AND(VALUE(LEFT($A434,3))=311,RIGHT($B434,5)="Total"),VLOOKUP('311'!$G$59,_311_Table2,MATCH(MID($B434,1,1),_311_Table2_ColumnLookup,0),FALSE),
  IF(VALUE(LEFT($A434,3))=311,VLOOKUP(VALUE(MID($B434,2,1)),_311_Table2,MATCH(MID($B434,1,1),_311_Table2_ColumnLookup,0),FALSE)
+N("311"),
  IF(AND(VALUE(LEFT($A434,3))=312,LEFT($G434,10)="Unincepted",$B434="G "),VLOOKUP(" ULO",_312_Table2,MATCH('312'!$N$16,_312_Table2_ColumnLookup,0),FALSE),
  IF(AND(VALUE(LEFT($A434,3))=312,LEFT($G434,10)="Unincepted",$B434="O "),VLOOKUP(" ULO",_312_Table2,MATCH('312'!$V$16,_312_Table2_ColumnLookup,0),FALSE),
  IF(AND(VALUE(LEFT($A434,3))=312,LEFT($G434,10)="Unincepted",$B434="Q "),VLOOKUP(" ULO",_312_Table2,MATCH('312'!$X$16,_312_Table2_ColumnLookup,0),FALSE),
  IF(AND(VALUE(LEFT($A434,3))=312,LEFT($G434,10)="Unincepted"),VLOOKUP(" ULO",_312_Table2,MATCH(LEFT($B434,1),_312_Table2_ColumnLookup,0),FALSE),
  IF(AND(VALUE(LEFT($A434,3))=312,LEFT($G434,5)="Total",$B434="G "),VLOOKUP('312'!$F$80,_312_Table2,MATCH('312'!$N$16,_312_Table2_ColumnLookup,0),FALSE),
  IF(AND(VALUE(LEFT($A434,3))=312,LEFT($G434,5)="Total",$B434="O "),VLOOKUP('312'!$F$80,_312_Table2,MATCH('312'!$V$16,_312_Table2_ColumnLookup,0),FALSE),
  IF(AND(VALUE(LEFT($A434,3))=312,LEFT($G434,5)="Total",$B434="Q "),VLOOKUP('312'!$F$80,_312_Table2,MATCH('312'!$X$16,_312_Table2_ColumnLookup,0),FALSE),
  IF(AND(VALUE(LEFT($A434,3))=312,LEFT($G434,5)="Total"),VLOOKUP('312'!$F$80,_312_Table2,MATCH(LEFT($B434,1),_312_Table2_ColumnLookup,0),FALSE),
  IF(AND(VALUE(LEFT($A434,3))=312,LEN($I434)=4,$B434="G"),VLOOKUP($I434,_312_Table2,MATCH('312'!$N$16,_312_Table2_ColumnLookup,0),FALSE),
  IF(AND(VALUE(LEFT($A434,3))=312,LEN($I434)=4,$B434="O"),VLOOKUP($I434,_312_Table2,MATCH('312'!$V$16,_312_Table2_ColumnLookup,0),FALSE),
  IF(AND(VALUE(LEFT($A434,3))=312,LEN($I434)=4,$B434="Q"),VLOOKUP($I434,_312_Table2,MATCH('312'!$X$16,_312_Table2_ColumnLookup,0),FALSE),
  IF(AND(VALUE(LEFT($A434,3))=312,LEN($I434)=4),VLOOKUP($I434,_312_Table2,MATCH(LEFT($B434,1),_312_Table2_ColumnLookup,0),FALSE)
+N("312"),
  IF(VALUE(LEFT($A434,3))=313,VLOOKUP(VALUE(MID($B434,2,1)),_313_Table2,MATCH(MID($B434,1,1),_313_Table2_ColumnLookup,0),FALSE)
+N("313"),
  IF(AND(VALUE(LEFT($A434,3))=314,LEN($B434)=3),VLOOKUP(VALUE(MID($B434,2,2)),_314_Table2,MATCH(MID($B434,1,1),_314_Table2_ColumnLookup,0),FALSE),
  IF(VALUE(LEFT($A434,3))=314,VLOOKUP(VALUE(MID($B434,2,1)),_314_Table2,MATCH(MID($B434,1,1),_314_Table2_ColumnLookup,0),FALSE)
+N("314"),
""))))))))))))))))))))))))</f>
        <v>#NAME?</v>
      </c>
      <c r="F434" s="238" t="e">
        <f>IF(AND(VALUE(LEFT($A434,3))=309,LEN($B434)=3),VLOOKUP(VALUE(MID($B434,2,2)),_309_Table3,MATCH(MID($B434,1,1),_309_Table3_ColumnLookup,0),FALSE),
  IF($C434="309 LCR SummaryA",OneYearSCR,IF($C434="309 LCR SummaryB",UltimateSCR,IF(VALUE(LEFT($A434,3))=309,VLOOKUP(VALUE(MID($B434,2,1)),_309_Table3,MATCH(MID($B434,1,1),_309_Table3_ColumnLookup,0),FALSE)
+N("309"),
  IF(VALUE(LEFT($A434,3))=310,VLOOKUP(VALUE(MID($B434,2,1)),_310_Table3,MATCH(MID($B434,1,1),_310_Table3_ColumnLookup,0),FALSE)
+N("310"),
  IF(AND(VALUE(LEFT($A434,3))=311,LEN($I434)=4),VLOOKUP($I434,_311_Table3,MATCH($B434,_311_Table3_ColumnLookup,0),FALSE),
  IF(AND(VALUE(LEFT($A434,3))=311,OR($B434="I2",$B434="J2",$B434="K2",$B434="L2")),VLOOKUP('311'!$G$58,_311_Table3,MATCH(MID($B434,1,1),_311_Table3_ColumnLookup,0),FALSE),
  IF(AND(VALUE(LEFT($A434,3))=311,RIGHT($B434,5)="Total"),VLOOKUP('311'!$G$59,_311_Table3,MATCH(MID($B434,1,1),_311_Table3_ColumnLookup,0),FALSE),
  IF(VALUE(LEFT($A434,3))=311,VLOOKUP(VALUE(MID($B434,2,1)),_311_Table3,MATCH(MID($B434,1,1),_311_Table3_ColumnLookup,0),FALSE)
+N("311"),
  IF(AND(VALUE(LEFT($A434,3))=312,LEFT($G434,10)="Unincepted",$B434="G "),VLOOKUP(" ULO",_312_Table3,MATCH('312'!$N$16,_312_Table3_ColumnLookup,0),FALSE),
  IF(AND(VALUE(LEFT($A434,3))=312,LEFT($G434,10)="Unincepted",$B434="O "),VLOOKUP(" ULO",_312_Table3,MATCH('312'!$V$16,_312_Table3_ColumnLookup,0),FALSE),
  IF(AND(VALUE(LEFT($A434,3))=312,LEFT($G434,10)="Unincepted",$B434="Q "),VLOOKUP(" ULO",_312_Table3,MATCH('312'!$X$16,_312_Table3_ColumnLookup,0),FALSE),
  IF(AND(VALUE(LEFT($A434,3))=312,LEFT($G434,10)="Unincepted"),VLOOKUP(" ULO",_312_Table3,MATCH(LEFT($B434,1),_312_Table3_ColumnLookup,0),FALSE),
  IF(AND(VALUE(LEFT($A434,3))=312,LEFT($G434,5)="Total",$B434="G "),VLOOKUP('312'!$F$80,_312_Table3,MATCH('312'!$N$16,_312_Table3_ColumnLookup,0),FALSE),
  IF(AND(VALUE(LEFT($A434,3))=312,LEFT($G434,5)="Total",$B434="O "),VLOOKUP('312'!$F$80,_312_Table3,MATCH('312'!$V$16,_312_Table3_ColumnLookup,0),FALSE),
  IF(AND(VALUE(LEFT($A434,3))=312,LEFT($G434,5)="Total",$B434="Q "),VLOOKUP('312'!$F$80,_312_Table3,MATCH('312'!$X$16,_312_Table3_ColumnLookup,0),FALSE),
  IF(AND(VALUE(LEFT($A434,3))=312,LEFT($G434,5)="Total"),VLOOKUP('312'!$F$80,_312_Table3,MATCH(LEFT($B434,1),_312_Table3_ColumnLookup,0),FALSE),
  IF(AND(VALUE(LEFT($A434,3))=312,LEN($I434)=4,$B434="G"),VLOOKUP($I434,_312_Table3,MATCH('312'!$N$16,_312_Table3_ColumnLookup,0),FALSE),
  IF(AND(VALUE(LEFT($A434,3))=312,LEN($I434)=4,$B434="O"),VLOOKUP($I434,_312_Table3,MATCH('312'!$V$16,_312_Table3_ColumnLookup,0),FALSE),
  IF(AND(VALUE(LEFT($A434,3))=312,LEN($I434)=4,$B434="Q"),VLOOKUP($I434,_312_Table3,MATCH('312'!$X$16,_312_Table3_ColumnLookup,0),FALSE),
  IF(AND(VALUE(LEFT($A434,3))=312,LEN($I434)=4),VLOOKUP($I434,_312_Table3,MATCH(LEFT($B434,1),_312_Table3_ColumnLookup,0),FALSE)
+N("312"),
  IF(VALUE(LEFT($A434,3))=313,VLOOKUP(VALUE(MID($B434,2,1)),_313_Table3,MATCH(MID($B434,1,1),_313_Table3_ColumnLookup,0),FALSE)
+N("313"),
  IF(AND(VALUE(LEFT($A434,3))=314,LEN($B434)=3),VLOOKUP(VALUE(MID($B434,2,2)),_314_Table3,MATCH(MID($B434,1,1),_314_Table3_ColumnLookup,0),FALSE),
  IF(VALUE(LEFT($A434,3))=314,VLOOKUP(VALUE(MID($B434,2,1)),_314_Table3,MATCH(MID($B434,1,1),_314_Table3_ColumnLookup,0),FALSE)
+N("314"),
""))))))))))))))))))))))))</f>
        <v>#NAME?</v>
      </c>
      <c r="G434" t="s">
        <v>1148</v>
      </c>
      <c r="H434" s="321">
        <f>IFERROR(
IF(ISERROR($D434)=FALSE,$D434,IF(ISERROR($E434)=FALSE,$E434,IF(ISERROR($F434)=FALSE,$F434
+N("012 checkboxes"),
IF(
IF(OR(LEFT($A434,9)="Syndicate",LEFT($A434,12)="NewSyndicate"),VLOOKUP($A434,'012'!$J:$ZW,MATCH("Link to button",'012'!$J$1:$ZW$1,0),0)
+N("309 checkbox"),
IF($C434="309 LCR Summary0",VLOOKUP("Notes990",'309'!$P:$ZZ,MATCH("Link to button",'309'!$P$1:$ZZ$1,0),0)
+N("313 checkboxes"),
IF($C434="313 Financial Information0LcmVsScr",IF($C434="309 LCR Summary0",VLOOKUP("LcmVsScr",'309'!$N:$ZZ,MATCH("Link to button",'309'!$N$1:$ZZ$1,0),0),
IF($C434="313 Financial Information0LcrDocAttached",IF($C434="309 LCR Summary0",VLOOKUP("LcrDocAttached",'309'!$N:$ZZ,MATCH("Link to button",'309'!$N$1:$ZZ$1,0),
0)))))))=1,TRUE,FALSE)
))),"")</f>
        <v>0</v>
      </c>
      <c r="I434">
        <v>2003</v>
      </c>
    </row>
    <row r="435" spans="1:9" customFormat="1">
      <c r="A435" s="237" t="str">
        <f>VLOOKUP($G435,CSVLookups!$B:$R,MATCH(A$1,CSVLookups!$B$1:$R$1,0),FALSE)</f>
        <v>312 Projected Solvency II Technical Provisions at Time Zero</v>
      </c>
      <c r="B435" s="237" t="str">
        <f>VLOOKUP($G435,CSVLookups!$B:$R,MATCH(B$1,CSVLookups!$B$1:$R$1,0),FALSE)</f>
        <v>G</v>
      </c>
      <c r="C435" s="238" t="str">
        <f t="shared" si="7"/>
        <v>312 Projected Solvency II Technical Provisions at Time ZeroG2003</v>
      </c>
      <c r="D435" s="238">
        <f>IF(AND(VALUE(LEFT($A435,3))=309,LEN($B435)=3),VLOOKUP(VALUE(MID($B435,2,2)),_309_Table1,MATCH(MID($B435,1,1),_309_Table1_ColumnLookup,0),FALSE),
  IF($C435="309 LCR SummaryA",OneYearSCR,IF($C435="309 LCR SummaryB",UltimateSCR,IF(VALUE(LEFT($A435,3))=309,VLOOKUP(VALUE(MID($B435,2,1)),_309_Table1,MATCH(MID($B435,1,1),_309_Table1_ColumnLookup,0),FALSE)
+N("309"),
  IF(VALUE(LEFT($A435,3))=310,VLOOKUP(VALUE(MID($B435,2,1)),_310_Table1,MATCH(MID($B435,1,1),_310_Table1_ColumnLookup,0),FALSE)
+N("310"),
  IF(AND(VALUE(LEFT($A435,3))=311,LEN($I435)=4),VLOOKUP($I435,_311_Table1,MATCH($B435,_311_Table1_ColumnLookup,0),FALSE),
  IF(AND(VALUE(LEFT($A435,3))=311,OR($B435="I2",$B435="J2",$B435="K2",$B435="L2")),VLOOKUP('311'!$G$58,_311_Table1,MATCH(MID($B435,1,1),_311_Table1_ColumnLookup,0),FALSE),
  IF(AND(VALUE(LEFT($A435,3))=311,RIGHT($B435,5)="Total"),VLOOKUP('311'!$G$59,_311_Table1,MATCH(MID($B435,1,1),_311_Table1_ColumnLookup,0),FALSE),
  IF(VALUE(LEFT($A435,3))=311,VLOOKUP(VALUE(MID($B435,2,1)),_311_Table1,MATCH(MID($B435,1,1),_311_Table1_ColumnLookup,0),FALSE)
+N("311"),
  IF(AND(VALUE(LEFT($A435,3))=312,LEFT($G435,10)="Unincepted",$B435="G "),VLOOKUP(" ULO",_312_Table1,MATCH('312'!$N$16,_312_Table1_ColumnLookup,0),FALSE),
  IF(AND(VALUE(LEFT($A435,3))=312,LEFT($G435,10)="Unincepted",$B435="O "),VLOOKUP(" ULO",_312_Table1,MATCH('312'!$V$16,_312_Table1_ColumnLookup,0),FALSE),
  IF(AND(VALUE(LEFT($A435,3))=312,LEFT($G435,10)="Unincepted",$B435="Q "),VLOOKUP(" ULO",_312_Table1,MATCH('312'!$X$16,_312_Table1_ColumnLookup,0),FALSE),
  IF(AND(VALUE(LEFT($A435,3))=312,LEFT($G435,10)="Unincepted"),VLOOKUP(" ULO",_312_Table1,MATCH(LEFT($B435,1),_312_Table1_ColumnLookup,0),FALSE),
  IF(AND(VALUE(LEFT($A435,3))=312,LEFT($G435,5)="Total",$B435="G "),VLOOKUP('312'!$F$80,_312_Table1,MATCH('312'!$N$16,_312_Table1_ColumnLookup,0),FALSE),
  IF(AND(VALUE(LEFT($A435,3))=312,LEFT($G435,5)="Total",$B435="O "),VLOOKUP('312'!$F$80,_312_Table1,MATCH('312'!$V$16,_312_Table1_ColumnLookup,0),FALSE),
  IF(AND(VALUE(LEFT($A435,3))=312,LEFT($G435,5)="Total",$B435="Q "),VLOOKUP('312'!$F$80,_312_Table1,MATCH('312'!$X$16,_312_Table1_ColumnLookup,0),FALSE),
  IF(AND(VALUE(LEFT($A435,3))=312,LEFT($G435,5)="Total"),VLOOKUP('312'!$F$80,_312_Table1,MATCH(LEFT($B435,1),_312_Table1_ColumnLookup,0),FALSE),
  IF(AND(VALUE(LEFT($A435,3))=312,LEN($I435)=4,$B435="G"),VLOOKUP($I435,_312_Table1,MATCH('312'!$N$16,_312_Table1_ColumnLookup,0),FALSE),
  IF(AND(VALUE(LEFT($A435,3))=312,LEN($I435)=4,$B435="O"),VLOOKUP($I435,_312_Table1,MATCH('312'!$V$16,_312_Table1_ColumnLookup,0),FALSE),
  IF(AND(VALUE(LEFT($A435,3))=312,LEN($I435)=4,$B435="Q"),VLOOKUP($I435,_312_Table1,MATCH('312'!$X$16,_312_Table1_ColumnLookup,0),FALSE),
  IF(AND(VALUE(LEFT($A435,3))=312,LEN($I435)=4),VLOOKUP($I435,_312_Table1,MATCH(LEFT($B435,1),_312_Table1_ColumnLookup,0),FALSE)
+N("312"),
  IF(VALUE(LEFT($A435,3))=313,VLOOKUP(VALUE(MID($B435,2,1)),_313_Table1,MATCH(MID($B435,1,1),_313_Table1_ColumnLookup,0),FALSE)
+N("313"),
  IF(AND(VALUE(LEFT($A435,3))=314,LEN($B435)=3),VLOOKUP(VALUE(MID($B435,2,2)),_314_Table1,MATCH(MID($B435,1,1),_314_Table1_ColumnLookup,0),FALSE),
  IF(VALUE(LEFT($A435,3))=314,VLOOKUP(VALUE(MID($B435,2,1)),_314_Table1,MATCH(MID($B435,1,1),_314_Table1_ColumnLookup,0),FALSE)
+N("314"),
""))))))))))))))))))))))))</f>
        <v>0</v>
      </c>
      <c r="E435" s="238" t="e">
        <f>IF(AND(VALUE(LEFT($A435,3))=309,LEN($B435)=3),VLOOKUP(VALUE(MID($B435,2,2)),_309_Table2,MATCH(MID($B435,1,1),_309_Table2_ColumnLookup,0),FALSE),
  IF($C435="309 LCR SummaryA",OneYearSCR,IF($C435="309 LCR SummaryB",UltimateSCR,IF(VALUE(LEFT($A435,3))=309,VLOOKUP(VALUE(MID($B435,2,1)),_309_Table2,MATCH(MID($B435,1,1),_309_Table2_ColumnLookup,0),FALSE)
+N("309"),
  IF(VALUE(LEFT($A435,3))=310,VLOOKUP(VALUE(MID($B435,2,1)),_310_Table2,MATCH(MID($B435,1,1),_310_Table2_ColumnLookup,0),FALSE)
+N("310"),
  IF(AND(VALUE(LEFT($A435,3))=311,LEN($I435)=4),VLOOKUP($I435,_311_Table2,MATCH($B435,_311_Table2_ColumnLookup,0),FALSE),
  IF(AND(VALUE(LEFT($A435,3))=311,OR($B435="I2",$B435="J2",$B435="K2",$B435="L2")),VLOOKUP('311'!$G$58,_311_Table2,MATCH(MID($B435,1,1),_311_Table2_ColumnLookup,0),FALSE),
  IF(AND(VALUE(LEFT($A435,3))=311,RIGHT($B435,5)="Total"),VLOOKUP('311'!$G$59,_311_Table2,MATCH(MID($B435,1,1),_311_Table2_ColumnLookup,0),FALSE),
  IF(VALUE(LEFT($A435,3))=311,VLOOKUP(VALUE(MID($B435,2,1)),_311_Table2,MATCH(MID($B435,1,1),_311_Table2_ColumnLookup,0),FALSE)
+N("311"),
  IF(AND(VALUE(LEFT($A435,3))=312,LEFT($G435,10)="Unincepted",$B435="G "),VLOOKUP(" ULO",_312_Table2,MATCH('312'!$N$16,_312_Table2_ColumnLookup,0),FALSE),
  IF(AND(VALUE(LEFT($A435,3))=312,LEFT($G435,10)="Unincepted",$B435="O "),VLOOKUP(" ULO",_312_Table2,MATCH('312'!$V$16,_312_Table2_ColumnLookup,0),FALSE),
  IF(AND(VALUE(LEFT($A435,3))=312,LEFT($G435,10)="Unincepted",$B435="Q "),VLOOKUP(" ULO",_312_Table2,MATCH('312'!$X$16,_312_Table2_ColumnLookup,0),FALSE),
  IF(AND(VALUE(LEFT($A435,3))=312,LEFT($G435,10)="Unincepted"),VLOOKUP(" ULO",_312_Table2,MATCH(LEFT($B435,1),_312_Table2_ColumnLookup,0),FALSE),
  IF(AND(VALUE(LEFT($A435,3))=312,LEFT($G435,5)="Total",$B435="G "),VLOOKUP('312'!$F$80,_312_Table2,MATCH('312'!$N$16,_312_Table2_ColumnLookup,0),FALSE),
  IF(AND(VALUE(LEFT($A435,3))=312,LEFT($G435,5)="Total",$B435="O "),VLOOKUP('312'!$F$80,_312_Table2,MATCH('312'!$V$16,_312_Table2_ColumnLookup,0),FALSE),
  IF(AND(VALUE(LEFT($A435,3))=312,LEFT($G435,5)="Total",$B435="Q "),VLOOKUP('312'!$F$80,_312_Table2,MATCH('312'!$X$16,_312_Table2_ColumnLookup,0),FALSE),
  IF(AND(VALUE(LEFT($A435,3))=312,LEFT($G435,5)="Total"),VLOOKUP('312'!$F$80,_312_Table2,MATCH(LEFT($B435,1),_312_Table2_ColumnLookup,0),FALSE),
  IF(AND(VALUE(LEFT($A435,3))=312,LEN($I435)=4,$B435="G"),VLOOKUP($I435,_312_Table2,MATCH('312'!$N$16,_312_Table2_ColumnLookup,0),FALSE),
  IF(AND(VALUE(LEFT($A435,3))=312,LEN($I435)=4,$B435="O"),VLOOKUP($I435,_312_Table2,MATCH('312'!$V$16,_312_Table2_ColumnLookup,0),FALSE),
  IF(AND(VALUE(LEFT($A435,3))=312,LEN($I435)=4,$B435="Q"),VLOOKUP($I435,_312_Table2,MATCH('312'!$X$16,_312_Table2_ColumnLookup,0),FALSE),
  IF(AND(VALUE(LEFT($A435,3))=312,LEN($I435)=4),VLOOKUP($I435,_312_Table2,MATCH(LEFT($B435,1),_312_Table2_ColumnLookup,0),FALSE)
+N("312"),
  IF(VALUE(LEFT($A435,3))=313,VLOOKUP(VALUE(MID($B435,2,1)),_313_Table2,MATCH(MID($B435,1,1),_313_Table2_ColumnLookup,0),FALSE)
+N("313"),
  IF(AND(VALUE(LEFT($A435,3))=314,LEN($B435)=3),VLOOKUP(VALUE(MID($B435,2,2)),_314_Table2,MATCH(MID($B435,1,1),_314_Table2_ColumnLookup,0),FALSE),
  IF(VALUE(LEFT($A435,3))=314,VLOOKUP(VALUE(MID($B435,2,1)),_314_Table2,MATCH(MID($B435,1,1),_314_Table2_ColumnLookup,0),FALSE)
+N("314"),
""))))))))))))))))))))))))</f>
        <v>#NAME?</v>
      </c>
      <c r="F435" s="238" t="e">
        <f>IF(AND(VALUE(LEFT($A435,3))=309,LEN($B435)=3),VLOOKUP(VALUE(MID($B435,2,2)),_309_Table3,MATCH(MID($B435,1,1),_309_Table3_ColumnLookup,0),FALSE),
  IF($C435="309 LCR SummaryA",OneYearSCR,IF($C435="309 LCR SummaryB",UltimateSCR,IF(VALUE(LEFT($A435,3))=309,VLOOKUP(VALUE(MID($B435,2,1)),_309_Table3,MATCH(MID($B435,1,1),_309_Table3_ColumnLookup,0),FALSE)
+N("309"),
  IF(VALUE(LEFT($A435,3))=310,VLOOKUP(VALUE(MID($B435,2,1)),_310_Table3,MATCH(MID($B435,1,1),_310_Table3_ColumnLookup,0),FALSE)
+N("310"),
  IF(AND(VALUE(LEFT($A435,3))=311,LEN($I435)=4),VLOOKUP($I435,_311_Table3,MATCH($B435,_311_Table3_ColumnLookup,0),FALSE),
  IF(AND(VALUE(LEFT($A435,3))=311,OR($B435="I2",$B435="J2",$B435="K2",$B435="L2")),VLOOKUP('311'!$G$58,_311_Table3,MATCH(MID($B435,1,1),_311_Table3_ColumnLookup,0),FALSE),
  IF(AND(VALUE(LEFT($A435,3))=311,RIGHT($B435,5)="Total"),VLOOKUP('311'!$G$59,_311_Table3,MATCH(MID($B435,1,1),_311_Table3_ColumnLookup,0),FALSE),
  IF(VALUE(LEFT($A435,3))=311,VLOOKUP(VALUE(MID($B435,2,1)),_311_Table3,MATCH(MID($B435,1,1),_311_Table3_ColumnLookup,0),FALSE)
+N("311"),
  IF(AND(VALUE(LEFT($A435,3))=312,LEFT($G435,10)="Unincepted",$B435="G "),VLOOKUP(" ULO",_312_Table3,MATCH('312'!$N$16,_312_Table3_ColumnLookup,0),FALSE),
  IF(AND(VALUE(LEFT($A435,3))=312,LEFT($G435,10)="Unincepted",$B435="O "),VLOOKUP(" ULO",_312_Table3,MATCH('312'!$V$16,_312_Table3_ColumnLookup,0),FALSE),
  IF(AND(VALUE(LEFT($A435,3))=312,LEFT($G435,10)="Unincepted",$B435="Q "),VLOOKUP(" ULO",_312_Table3,MATCH('312'!$X$16,_312_Table3_ColumnLookup,0),FALSE),
  IF(AND(VALUE(LEFT($A435,3))=312,LEFT($G435,10)="Unincepted"),VLOOKUP(" ULO",_312_Table3,MATCH(LEFT($B435,1),_312_Table3_ColumnLookup,0),FALSE),
  IF(AND(VALUE(LEFT($A435,3))=312,LEFT($G435,5)="Total",$B435="G "),VLOOKUP('312'!$F$80,_312_Table3,MATCH('312'!$N$16,_312_Table3_ColumnLookup,0),FALSE),
  IF(AND(VALUE(LEFT($A435,3))=312,LEFT($G435,5)="Total",$B435="O "),VLOOKUP('312'!$F$80,_312_Table3,MATCH('312'!$V$16,_312_Table3_ColumnLookup,0),FALSE),
  IF(AND(VALUE(LEFT($A435,3))=312,LEFT($G435,5)="Total",$B435="Q "),VLOOKUP('312'!$F$80,_312_Table3,MATCH('312'!$X$16,_312_Table3_ColumnLookup,0),FALSE),
  IF(AND(VALUE(LEFT($A435,3))=312,LEFT($G435,5)="Total"),VLOOKUP('312'!$F$80,_312_Table3,MATCH(LEFT($B435,1),_312_Table3_ColumnLookup,0),FALSE),
  IF(AND(VALUE(LEFT($A435,3))=312,LEN($I435)=4,$B435="G"),VLOOKUP($I435,_312_Table3,MATCH('312'!$N$16,_312_Table3_ColumnLookup,0),FALSE),
  IF(AND(VALUE(LEFT($A435,3))=312,LEN($I435)=4,$B435="O"),VLOOKUP($I435,_312_Table3,MATCH('312'!$V$16,_312_Table3_ColumnLookup,0),FALSE),
  IF(AND(VALUE(LEFT($A435,3))=312,LEN($I435)=4,$B435="Q"),VLOOKUP($I435,_312_Table3,MATCH('312'!$X$16,_312_Table3_ColumnLookup,0),FALSE),
  IF(AND(VALUE(LEFT($A435,3))=312,LEN($I435)=4),VLOOKUP($I435,_312_Table3,MATCH(LEFT($B435,1),_312_Table3_ColumnLookup,0),FALSE)
+N("312"),
  IF(VALUE(LEFT($A435,3))=313,VLOOKUP(VALUE(MID($B435,2,1)),_313_Table3,MATCH(MID($B435,1,1),_313_Table3_ColumnLookup,0),FALSE)
+N("313"),
  IF(AND(VALUE(LEFT($A435,3))=314,LEN($B435)=3),VLOOKUP(VALUE(MID($B435,2,2)),_314_Table3,MATCH(MID($B435,1,1),_314_Table3_ColumnLookup,0),FALSE),
  IF(VALUE(LEFT($A435,3))=314,VLOOKUP(VALUE(MID($B435,2,1)),_314_Table3,MATCH(MID($B435,1,1),_314_Table3_ColumnLookup,0),FALSE)
+N("314"),
""))))))))))))))))))))))))</f>
        <v>#NAME?</v>
      </c>
      <c r="G435" t="s">
        <v>1150</v>
      </c>
      <c r="H435" s="321">
        <f>IFERROR(
IF(ISERROR($D435)=FALSE,$D435,IF(ISERROR($E435)=FALSE,$E435,IF(ISERROR($F435)=FALSE,$F435
+N("012 checkboxes"),
IF(
IF(OR(LEFT($A435,9)="Syndicate",LEFT($A435,12)="NewSyndicate"),VLOOKUP($A435,'012'!$J:$ZW,MATCH("Link to button",'012'!$J$1:$ZW$1,0),0)
+N("309 checkbox"),
IF($C435="309 LCR Summary0",VLOOKUP("Notes990",'309'!$P:$ZZ,MATCH("Link to button",'309'!$P$1:$ZZ$1,0),0)
+N("313 checkboxes"),
IF($C435="313 Financial Information0LcmVsScr",IF($C435="309 LCR Summary0",VLOOKUP("LcmVsScr",'309'!$N:$ZZ,MATCH("Link to button",'309'!$N$1:$ZZ$1,0),0),
IF($C435="313 Financial Information0LcrDocAttached",IF($C435="309 LCR Summary0",VLOOKUP("LcrDocAttached",'309'!$N:$ZZ,MATCH("Link to button",'309'!$N$1:$ZZ$1,0),
0)))))))=1,TRUE,FALSE)
))),"")</f>
        <v>0</v>
      </c>
      <c r="I435">
        <v>2003</v>
      </c>
    </row>
    <row r="436" spans="1:9" customFormat="1">
      <c r="A436" s="237" t="str">
        <f>VLOOKUP($G436,CSVLookups!$B:$R,MATCH(A$1,CSVLookups!$B$1:$R$1,0),FALSE)</f>
        <v>312 Projected Solvency II Technical Provisions at Time Zero</v>
      </c>
      <c r="B436" s="237" t="str">
        <f>VLOOKUP($G436,CSVLookups!$B:$R,MATCH(B$1,CSVLookups!$B$1:$R$1,0),FALSE)</f>
        <v>H</v>
      </c>
      <c r="C436" s="238" t="str">
        <f t="shared" si="7"/>
        <v>312 Projected Solvency II Technical Provisions at Time ZeroH2003</v>
      </c>
      <c r="D436" s="238">
        <f>IF(AND(VALUE(LEFT($A436,3))=309,LEN($B436)=3),VLOOKUP(VALUE(MID($B436,2,2)),_309_Table1,MATCH(MID($B436,1,1),_309_Table1_ColumnLookup,0),FALSE),
  IF($C436="309 LCR SummaryA",OneYearSCR,IF($C436="309 LCR SummaryB",UltimateSCR,IF(VALUE(LEFT($A436,3))=309,VLOOKUP(VALUE(MID($B436,2,1)),_309_Table1,MATCH(MID($B436,1,1),_309_Table1_ColumnLookup,0),FALSE)
+N("309"),
  IF(VALUE(LEFT($A436,3))=310,VLOOKUP(VALUE(MID($B436,2,1)),_310_Table1,MATCH(MID($B436,1,1),_310_Table1_ColumnLookup,0),FALSE)
+N("310"),
  IF(AND(VALUE(LEFT($A436,3))=311,LEN($I436)=4),VLOOKUP($I436,_311_Table1,MATCH($B436,_311_Table1_ColumnLookup,0),FALSE),
  IF(AND(VALUE(LEFT($A436,3))=311,OR($B436="I2",$B436="J2",$B436="K2",$B436="L2")),VLOOKUP('311'!$G$58,_311_Table1,MATCH(MID($B436,1,1),_311_Table1_ColumnLookup,0),FALSE),
  IF(AND(VALUE(LEFT($A436,3))=311,RIGHT($B436,5)="Total"),VLOOKUP('311'!$G$59,_311_Table1,MATCH(MID($B436,1,1),_311_Table1_ColumnLookup,0),FALSE),
  IF(VALUE(LEFT($A436,3))=311,VLOOKUP(VALUE(MID($B436,2,1)),_311_Table1,MATCH(MID($B436,1,1),_311_Table1_ColumnLookup,0),FALSE)
+N("311"),
  IF(AND(VALUE(LEFT($A436,3))=312,LEFT($G436,10)="Unincepted",$B436="G "),VLOOKUP(" ULO",_312_Table1,MATCH('312'!$N$16,_312_Table1_ColumnLookup,0),FALSE),
  IF(AND(VALUE(LEFT($A436,3))=312,LEFT($G436,10)="Unincepted",$B436="O "),VLOOKUP(" ULO",_312_Table1,MATCH('312'!$V$16,_312_Table1_ColumnLookup,0),FALSE),
  IF(AND(VALUE(LEFT($A436,3))=312,LEFT($G436,10)="Unincepted",$B436="Q "),VLOOKUP(" ULO",_312_Table1,MATCH('312'!$X$16,_312_Table1_ColumnLookup,0),FALSE),
  IF(AND(VALUE(LEFT($A436,3))=312,LEFT($G436,10)="Unincepted"),VLOOKUP(" ULO",_312_Table1,MATCH(LEFT($B436,1),_312_Table1_ColumnLookup,0),FALSE),
  IF(AND(VALUE(LEFT($A436,3))=312,LEFT($G436,5)="Total",$B436="G "),VLOOKUP('312'!$F$80,_312_Table1,MATCH('312'!$N$16,_312_Table1_ColumnLookup,0),FALSE),
  IF(AND(VALUE(LEFT($A436,3))=312,LEFT($G436,5)="Total",$B436="O "),VLOOKUP('312'!$F$80,_312_Table1,MATCH('312'!$V$16,_312_Table1_ColumnLookup,0),FALSE),
  IF(AND(VALUE(LEFT($A436,3))=312,LEFT($G436,5)="Total",$B436="Q "),VLOOKUP('312'!$F$80,_312_Table1,MATCH('312'!$X$16,_312_Table1_ColumnLookup,0),FALSE),
  IF(AND(VALUE(LEFT($A436,3))=312,LEFT($G436,5)="Total"),VLOOKUP('312'!$F$80,_312_Table1,MATCH(LEFT($B436,1),_312_Table1_ColumnLookup,0),FALSE),
  IF(AND(VALUE(LEFT($A436,3))=312,LEN($I436)=4,$B436="G"),VLOOKUP($I436,_312_Table1,MATCH('312'!$N$16,_312_Table1_ColumnLookup,0),FALSE),
  IF(AND(VALUE(LEFT($A436,3))=312,LEN($I436)=4,$B436="O"),VLOOKUP($I436,_312_Table1,MATCH('312'!$V$16,_312_Table1_ColumnLookup,0),FALSE),
  IF(AND(VALUE(LEFT($A436,3))=312,LEN($I436)=4,$B436="Q"),VLOOKUP($I436,_312_Table1,MATCH('312'!$X$16,_312_Table1_ColumnLookup,0),FALSE),
  IF(AND(VALUE(LEFT($A436,3))=312,LEN($I436)=4),VLOOKUP($I436,_312_Table1,MATCH(LEFT($B436,1),_312_Table1_ColumnLookup,0),FALSE)
+N("312"),
  IF(VALUE(LEFT($A436,3))=313,VLOOKUP(VALUE(MID($B436,2,1)),_313_Table1,MATCH(MID($B436,1,1),_313_Table1_ColumnLookup,0),FALSE)
+N("313"),
  IF(AND(VALUE(LEFT($A436,3))=314,LEN($B436)=3),VLOOKUP(VALUE(MID($B436,2,2)),_314_Table1,MATCH(MID($B436,1,1),_314_Table1_ColumnLookup,0),FALSE),
  IF(VALUE(LEFT($A436,3))=314,VLOOKUP(VALUE(MID($B436,2,1)),_314_Table1,MATCH(MID($B436,1,1),_314_Table1_ColumnLookup,0),FALSE)
+N("314"),
""))))))))))))))))))))))))</f>
        <v>0</v>
      </c>
      <c r="E436" s="238" t="e">
        <f>IF(AND(VALUE(LEFT($A436,3))=309,LEN($B436)=3),VLOOKUP(VALUE(MID($B436,2,2)),_309_Table2,MATCH(MID($B436,1,1),_309_Table2_ColumnLookup,0),FALSE),
  IF($C436="309 LCR SummaryA",OneYearSCR,IF($C436="309 LCR SummaryB",UltimateSCR,IF(VALUE(LEFT($A436,3))=309,VLOOKUP(VALUE(MID($B436,2,1)),_309_Table2,MATCH(MID($B436,1,1),_309_Table2_ColumnLookup,0),FALSE)
+N("309"),
  IF(VALUE(LEFT($A436,3))=310,VLOOKUP(VALUE(MID($B436,2,1)),_310_Table2,MATCH(MID($B436,1,1),_310_Table2_ColumnLookup,0),FALSE)
+N("310"),
  IF(AND(VALUE(LEFT($A436,3))=311,LEN($I436)=4),VLOOKUP($I436,_311_Table2,MATCH($B436,_311_Table2_ColumnLookup,0),FALSE),
  IF(AND(VALUE(LEFT($A436,3))=311,OR($B436="I2",$B436="J2",$B436="K2",$B436="L2")),VLOOKUP('311'!$G$58,_311_Table2,MATCH(MID($B436,1,1),_311_Table2_ColumnLookup,0),FALSE),
  IF(AND(VALUE(LEFT($A436,3))=311,RIGHT($B436,5)="Total"),VLOOKUP('311'!$G$59,_311_Table2,MATCH(MID($B436,1,1),_311_Table2_ColumnLookup,0),FALSE),
  IF(VALUE(LEFT($A436,3))=311,VLOOKUP(VALUE(MID($B436,2,1)),_311_Table2,MATCH(MID($B436,1,1),_311_Table2_ColumnLookup,0),FALSE)
+N("311"),
  IF(AND(VALUE(LEFT($A436,3))=312,LEFT($G436,10)="Unincepted",$B436="G "),VLOOKUP(" ULO",_312_Table2,MATCH('312'!$N$16,_312_Table2_ColumnLookup,0),FALSE),
  IF(AND(VALUE(LEFT($A436,3))=312,LEFT($G436,10)="Unincepted",$B436="O "),VLOOKUP(" ULO",_312_Table2,MATCH('312'!$V$16,_312_Table2_ColumnLookup,0),FALSE),
  IF(AND(VALUE(LEFT($A436,3))=312,LEFT($G436,10)="Unincepted",$B436="Q "),VLOOKUP(" ULO",_312_Table2,MATCH('312'!$X$16,_312_Table2_ColumnLookup,0),FALSE),
  IF(AND(VALUE(LEFT($A436,3))=312,LEFT($G436,10)="Unincepted"),VLOOKUP(" ULO",_312_Table2,MATCH(LEFT($B436,1),_312_Table2_ColumnLookup,0),FALSE),
  IF(AND(VALUE(LEFT($A436,3))=312,LEFT($G436,5)="Total",$B436="G "),VLOOKUP('312'!$F$80,_312_Table2,MATCH('312'!$N$16,_312_Table2_ColumnLookup,0),FALSE),
  IF(AND(VALUE(LEFT($A436,3))=312,LEFT($G436,5)="Total",$B436="O "),VLOOKUP('312'!$F$80,_312_Table2,MATCH('312'!$V$16,_312_Table2_ColumnLookup,0),FALSE),
  IF(AND(VALUE(LEFT($A436,3))=312,LEFT($G436,5)="Total",$B436="Q "),VLOOKUP('312'!$F$80,_312_Table2,MATCH('312'!$X$16,_312_Table2_ColumnLookup,0),FALSE),
  IF(AND(VALUE(LEFT($A436,3))=312,LEFT($G436,5)="Total"),VLOOKUP('312'!$F$80,_312_Table2,MATCH(LEFT($B436,1),_312_Table2_ColumnLookup,0),FALSE),
  IF(AND(VALUE(LEFT($A436,3))=312,LEN($I436)=4,$B436="G"),VLOOKUP($I436,_312_Table2,MATCH('312'!$N$16,_312_Table2_ColumnLookup,0),FALSE),
  IF(AND(VALUE(LEFT($A436,3))=312,LEN($I436)=4,$B436="O"),VLOOKUP($I436,_312_Table2,MATCH('312'!$V$16,_312_Table2_ColumnLookup,0),FALSE),
  IF(AND(VALUE(LEFT($A436,3))=312,LEN($I436)=4,$B436="Q"),VLOOKUP($I436,_312_Table2,MATCH('312'!$X$16,_312_Table2_ColumnLookup,0),FALSE),
  IF(AND(VALUE(LEFT($A436,3))=312,LEN($I436)=4),VLOOKUP($I436,_312_Table2,MATCH(LEFT($B436,1),_312_Table2_ColumnLookup,0),FALSE)
+N("312"),
  IF(VALUE(LEFT($A436,3))=313,VLOOKUP(VALUE(MID($B436,2,1)),_313_Table2,MATCH(MID($B436,1,1),_313_Table2_ColumnLookup,0),FALSE)
+N("313"),
  IF(AND(VALUE(LEFT($A436,3))=314,LEN($B436)=3),VLOOKUP(VALUE(MID($B436,2,2)),_314_Table2,MATCH(MID($B436,1,1),_314_Table2_ColumnLookup,0),FALSE),
  IF(VALUE(LEFT($A436,3))=314,VLOOKUP(VALUE(MID($B436,2,1)),_314_Table2,MATCH(MID($B436,1,1),_314_Table2_ColumnLookup,0),FALSE)
+N("314"),
""))))))))))))))))))))))))</f>
        <v>#NAME?</v>
      </c>
      <c r="F436" s="238" t="e">
        <f>IF(AND(VALUE(LEFT($A436,3))=309,LEN($B436)=3),VLOOKUP(VALUE(MID($B436,2,2)),_309_Table3,MATCH(MID($B436,1,1),_309_Table3_ColumnLookup,0),FALSE),
  IF($C436="309 LCR SummaryA",OneYearSCR,IF($C436="309 LCR SummaryB",UltimateSCR,IF(VALUE(LEFT($A436,3))=309,VLOOKUP(VALUE(MID($B436,2,1)),_309_Table3,MATCH(MID($B436,1,1),_309_Table3_ColumnLookup,0),FALSE)
+N("309"),
  IF(VALUE(LEFT($A436,3))=310,VLOOKUP(VALUE(MID($B436,2,1)),_310_Table3,MATCH(MID($B436,1,1),_310_Table3_ColumnLookup,0),FALSE)
+N("310"),
  IF(AND(VALUE(LEFT($A436,3))=311,LEN($I436)=4),VLOOKUP($I436,_311_Table3,MATCH($B436,_311_Table3_ColumnLookup,0),FALSE),
  IF(AND(VALUE(LEFT($A436,3))=311,OR($B436="I2",$B436="J2",$B436="K2",$B436="L2")),VLOOKUP('311'!$G$58,_311_Table3,MATCH(MID($B436,1,1),_311_Table3_ColumnLookup,0),FALSE),
  IF(AND(VALUE(LEFT($A436,3))=311,RIGHT($B436,5)="Total"),VLOOKUP('311'!$G$59,_311_Table3,MATCH(MID($B436,1,1),_311_Table3_ColumnLookup,0),FALSE),
  IF(VALUE(LEFT($A436,3))=311,VLOOKUP(VALUE(MID($B436,2,1)),_311_Table3,MATCH(MID($B436,1,1),_311_Table3_ColumnLookup,0),FALSE)
+N("311"),
  IF(AND(VALUE(LEFT($A436,3))=312,LEFT($G436,10)="Unincepted",$B436="G "),VLOOKUP(" ULO",_312_Table3,MATCH('312'!$N$16,_312_Table3_ColumnLookup,0),FALSE),
  IF(AND(VALUE(LEFT($A436,3))=312,LEFT($G436,10)="Unincepted",$B436="O "),VLOOKUP(" ULO",_312_Table3,MATCH('312'!$V$16,_312_Table3_ColumnLookup,0),FALSE),
  IF(AND(VALUE(LEFT($A436,3))=312,LEFT($G436,10)="Unincepted",$B436="Q "),VLOOKUP(" ULO",_312_Table3,MATCH('312'!$X$16,_312_Table3_ColumnLookup,0),FALSE),
  IF(AND(VALUE(LEFT($A436,3))=312,LEFT($G436,10)="Unincepted"),VLOOKUP(" ULO",_312_Table3,MATCH(LEFT($B436,1),_312_Table3_ColumnLookup,0),FALSE),
  IF(AND(VALUE(LEFT($A436,3))=312,LEFT($G436,5)="Total",$B436="G "),VLOOKUP('312'!$F$80,_312_Table3,MATCH('312'!$N$16,_312_Table3_ColumnLookup,0),FALSE),
  IF(AND(VALUE(LEFT($A436,3))=312,LEFT($G436,5)="Total",$B436="O "),VLOOKUP('312'!$F$80,_312_Table3,MATCH('312'!$V$16,_312_Table3_ColumnLookup,0),FALSE),
  IF(AND(VALUE(LEFT($A436,3))=312,LEFT($G436,5)="Total",$B436="Q "),VLOOKUP('312'!$F$80,_312_Table3,MATCH('312'!$X$16,_312_Table3_ColumnLookup,0),FALSE),
  IF(AND(VALUE(LEFT($A436,3))=312,LEFT($G436,5)="Total"),VLOOKUP('312'!$F$80,_312_Table3,MATCH(LEFT($B436,1),_312_Table3_ColumnLookup,0),FALSE),
  IF(AND(VALUE(LEFT($A436,3))=312,LEN($I436)=4,$B436="G"),VLOOKUP($I436,_312_Table3,MATCH('312'!$N$16,_312_Table3_ColumnLookup,0),FALSE),
  IF(AND(VALUE(LEFT($A436,3))=312,LEN($I436)=4,$B436="O"),VLOOKUP($I436,_312_Table3,MATCH('312'!$V$16,_312_Table3_ColumnLookup,0),FALSE),
  IF(AND(VALUE(LEFT($A436,3))=312,LEN($I436)=4,$B436="Q"),VLOOKUP($I436,_312_Table3,MATCH('312'!$X$16,_312_Table3_ColumnLookup,0),FALSE),
  IF(AND(VALUE(LEFT($A436,3))=312,LEN($I436)=4),VLOOKUP($I436,_312_Table3,MATCH(LEFT($B436,1),_312_Table3_ColumnLookup,0),FALSE)
+N("312"),
  IF(VALUE(LEFT($A436,3))=313,VLOOKUP(VALUE(MID($B436,2,1)),_313_Table3,MATCH(MID($B436,1,1),_313_Table3_ColumnLookup,0),FALSE)
+N("313"),
  IF(AND(VALUE(LEFT($A436,3))=314,LEN($B436)=3),VLOOKUP(VALUE(MID($B436,2,2)),_314_Table3,MATCH(MID($B436,1,1),_314_Table3_ColumnLookup,0),FALSE),
  IF(VALUE(LEFT($A436,3))=314,VLOOKUP(VALUE(MID($B436,2,1)),_314_Table3,MATCH(MID($B436,1,1),_314_Table3_ColumnLookup,0),FALSE)
+N("314"),
""))))))))))))))))))))))))</f>
        <v>#NAME?</v>
      </c>
      <c r="G436" t="s">
        <v>1151</v>
      </c>
      <c r="H436" s="321">
        <f>IFERROR(
IF(ISERROR($D436)=FALSE,$D436,IF(ISERROR($E436)=FALSE,$E436,IF(ISERROR($F436)=FALSE,$F436
+N("012 checkboxes"),
IF(
IF(OR(LEFT($A436,9)="Syndicate",LEFT($A436,12)="NewSyndicate"),VLOOKUP($A436,'012'!$J:$ZW,MATCH("Link to button",'012'!$J$1:$ZW$1,0),0)
+N("309 checkbox"),
IF($C436="309 LCR Summary0",VLOOKUP("Notes990",'309'!$P:$ZZ,MATCH("Link to button",'309'!$P$1:$ZZ$1,0),0)
+N("313 checkboxes"),
IF($C436="313 Financial Information0LcmVsScr",IF($C436="309 LCR Summary0",VLOOKUP("LcmVsScr",'309'!$N:$ZZ,MATCH("Link to button",'309'!$N$1:$ZZ$1,0),0),
IF($C436="313 Financial Information0LcrDocAttached",IF($C436="309 LCR Summary0",VLOOKUP("LcrDocAttached",'309'!$N:$ZZ,MATCH("Link to button",'309'!$N$1:$ZZ$1,0),
0)))))))=1,TRUE,FALSE)
))),"")</f>
        <v>0</v>
      </c>
      <c r="I436">
        <v>2003</v>
      </c>
    </row>
    <row r="437" spans="1:9" customFormat="1">
      <c r="A437" s="237" t="str">
        <f>VLOOKUP($G437,CSVLookups!$B:$R,MATCH(A$1,CSVLookups!$B$1:$R$1,0),FALSE)</f>
        <v>312 Projected Solvency II Technical Provisions at Time Zero</v>
      </c>
      <c r="B437" s="237" t="str">
        <f>VLOOKUP($G437,CSVLookups!$B:$R,MATCH(B$1,CSVLookups!$B$1:$R$1,0),FALSE)</f>
        <v>I</v>
      </c>
      <c r="C437" s="238" t="str">
        <f t="shared" si="7"/>
        <v>312 Projected Solvency II Technical Provisions at Time ZeroI2003</v>
      </c>
      <c r="D437" s="238">
        <f>IF(AND(VALUE(LEFT($A437,3))=309,LEN($B437)=3),VLOOKUP(VALUE(MID($B437,2,2)),_309_Table1,MATCH(MID($B437,1,1),_309_Table1_ColumnLookup,0),FALSE),
  IF($C437="309 LCR SummaryA",OneYearSCR,IF($C437="309 LCR SummaryB",UltimateSCR,IF(VALUE(LEFT($A437,3))=309,VLOOKUP(VALUE(MID($B437,2,1)),_309_Table1,MATCH(MID($B437,1,1),_309_Table1_ColumnLookup,0),FALSE)
+N("309"),
  IF(VALUE(LEFT($A437,3))=310,VLOOKUP(VALUE(MID($B437,2,1)),_310_Table1,MATCH(MID($B437,1,1),_310_Table1_ColumnLookup,0),FALSE)
+N("310"),
  IF(AND(VALUE(LEFT($A437,3))=311,LEN($I437)=4),VLOOKUP($I437,_311_Table1,MATCH($B437,_311_Table1_ColumnLookup,0),FALSE),
  IF(AND(VALUE(LEFT($A437,3))=311,OR($B437="I2",$B437="J2",$B437="K2",$B437="L2")),VLOOKUP('311'!$G$58,_311_Table1,MATCH(MID($B437,1,1),_311_Table1_ColumnLookup,0),FALSE),
  IF(AND(VALUE(LEFT($A437,3))=311,RIGHT($B437,5)="Total"),VLOOKUP('311'!$G$59,_311_Table1,MATCH(MID($B437,1,1),_311_Table1_ColumnLookup,0),FALSE),
  IF(VALUE(LEFT($A437,3))=311,VLOOKUP(VALUE(MID($B437,2,1)),_311_Table1,MATCH(MID($B437,1,1),_311_Table1_ColumnLookup,0),FALSE)
+N("311"),
  IF(AND(VALUE(LEFT($A437,3))=312,LEFT($G437,10)="Unincepted",$B437="G "),VLOOKUP(" ULO",_312_Table1,MATCH('312'!$N$16,_312_Table1_ColumnLookup,0),FALSE),
  IF(AND(VALUE(LEFT($A437,3))=312,LEFT($G437,10)="Unincepted",$B437="O "),VLOOKUP(" ULO",_312_Table1,MATCH('312'!$V$16,_312_Table1_ColumnLookup,0),FALSE),
  IF(AND(VALUE(LEFT($A437,3))=312,LEFT($G437,10)="Unincepted",$B437="Q "),VLOOKUP(" ULO",_312_Table1,MATCH('312'!$X$16,_312_Table1_ColumnLookup,0),FALSE),
  IF(AND(VALUE(LEFT($A437,3))=312,LEFT($G437,10)="Unincepted"),VLOOKUP(" ULO",_312_Table1,MATCH(LEFT($B437,1),_312_Table1_ColumnLookup,0),FALSE),
  IF(AND(VALUE(LEFT($A437,3))=312,LEFT($G437,5)="Total",$B437="G "),VLOOKUP('312'!$F$80,_312_Table1,MATCH('312'!$N$16,_312_Table1_ColumnLookup,0),FALSE),
  IF(AND(VALUE(LEFT($A437,3))=312,LEFT($G437,5)="Total",$B437="O "),VLOOKUP('312'!$F$80,_312_Table1,MATCH('312'!$V$16,_312_Table1_ColumnLookup,0),FALSE),
  IF(AND(VALUE(LEFT($A437,3))=312,LEFT($G437,5)="Total",$B437="Q "),VLOOKUP('312'!$F$80,_312_Table1,MATCH('312'!$X$16,_312_Table1_ColumnLookup,0),FALSE),
  IF(AND(VALUE(LEFT($A437,3))=312,LEFT($G437,5)="Total"),VLOOKUP('312'!$F$80,_312_Table1,MATCH(LEFT($B437,1),_312_Table1_ColumnLookup,0),FALSE),
  IF(AND(VALUE(LEFT($A437,3))=312,LEN($I437)=4,$B437="G"),VLOOKUP($I437,_312_Table1,MATCH('312'!$N$16,_312_Table1_ColumnLookup,0),FALSE),
  IF(AND(VALUE(LEFT($A437,3))=312,LEN($I437)=4,$B437="O"),VLOOKUP($I437,_312_Table1,MATCH('312'!$V$16,_312_Table1_ColumnLookup,0),FALSE),
  IF(AND(VALUE(LEFT($A437,3))=312,LEN($I437)=4,$B437="Q"),VLOOKUP($I437,_312_Table1,MATCH('312'!$X$16,_312_Table1_ColumnLookup,0),FALSE),
  IF(AND(VALUE(LEFT($A437,3))=312,LEN($I437)=4),VLOOKUP($I437,_312_Table1,MATCH(LEFT($B437,1),_312_Table1_ColumnLookup,0),FALSE)
+N("312"),
  IF(VALUE(LEFT($A437,3))=313,VLOOKUP(VALUE(MID($B437,2,1)),_313_Table1,MATCH(MID($B437,1,1),_313_Table1_ColumnLookup,0),FALSE)
+N("313"),
  IF(AND(VALUE(LEFT($A437,3))=314,LEN($B437)=3),VLOOKUP(VALUE(MID($B437,2,2)),_314_Table1,MATCH(MID($B437,1,1),_314_Table1_ColumnLookup,0),FALSE),
  IF(VALUE(LEFT($A437,3))=314,VLOOKUP(VALUE(MID($B437,2,1)),_314_Table1,MATCH(MID($B437,1,1),_314_Table1_ColumnLookup,0),FALSE)
+N("314"),
""))))))))))))))))))))))))</f>
        <v>0</v>
      </c>
      <c r="E437" s="238" t="e">
        <f>IF(AND(VALUE(LEFT($A437,3))=309,LEN($B437)=3),VLOOKUP(VALUE(MID($B437,2,2)),_309_Table2,MATCH(MID($B437,1,1),_309_Table2_ColumnLookup,0),FALSE),
  IF($C437="309 LCR SummaryA",OneYearSCR,IF($C437="309 LCR SummaryB",UltimateSCR,IF(VALUE(LEFT($A437,3))=309,VLOOKUP(VALUE(MID($B437,2,1)),_309_Table2,MATCH(MID($B437,1,1),_309_Table2_ColumnLookup,0),FALSE)
+N("309"),
  IF(VALUE(LEFT($A437,3))=310,VLOOKUP(VALUE(MID($B437,2,1)),_310_Table2,MATCH(MID($B437,1,1),_310_Table2_ColumnLookup,0),FALSE)
+N("310"),
  IF(AND(VALUE(LEFT($A437,3))=311,LEN($I437)=4),VLOOKUP($I437,_311_Table2,MATCH($B437,_311_Table2_ColumnLookup,0),FALSE),
  IF(AND(VALUE(LEFT($A437,3))=311,OR($B437="I2",$B437="J2",$B437="K2",$B437="L2")),VLOOKUP('311'!$G$58,_311_Table2,MATCH(MID($B437,1,1),_311_Table2_ColumnLookup,0),FALSE),
  IF(AND(VALUE(LEFT($A437,3))=311,RIGHT($B437,5)="Total"),VLOOKUP('311'!$G$59,_311_Table2,MATCH(MID($B437,1,1),_311_Table2_ColumnLookup,0),FALSE),
  IF(VALUE(LEFT($A437,3))=311,VLOOKUP(VALUE(MID($B437,2,1)),_311_Table2,MATCH(MID($B437,1,1),_311_Table2_ColumnLookup,0),FALSE)
+N("311"),
  IF(AND(VALUE(LEFT($A437,3))=312,LEFT($G437,10)="Unincepted",$B437="G "),VLOOKUP(" ULO",_312_Table2,MATCH('312'!$N$16,_312_Table2_ColumnLookup,0),FALSE),
  IF(AND(VALUE(LEFT($A437,3))=312,LEFT($G437,10)="Unincepted",$B437="O "),VLOOKUP(" ULO",_312_Table2,MATCH('312'!$V$16,_312_Table2_ColumnLookup,0),FALSE),
  IF(AND(VALUE(LEFT($A437,3))=312,LEFT($G437,10)="Unincepted",$B437="Q "),VLOOKUP(" ULO",_312_Table2,MATCH('312'!$X$16,_312_Table2_ColumnLookup,0),FALSE),
  IF(AND(VALUE(LEFT($A437,3))=312,LEFT($G437,10)="Unincepted"),VLOOKUP(" ULO",_312_Table2,MATCH(LEFT($B437,1),_312_Table2_ColumnLookup,0),FALSE),
  IF(AND(VALUE(LEFT($A437,3))=312,LEFT($G437,5)="Total",$B437="G "),VLOOKUP('312'!$F$80,_312_Table2,MATCH('312'!$N$16,_312_Table2_ColumnLookup,0),FALSE),
  IF(AND(VALUE(LEFT($A437,3))=312,LEFT($G437,5)="Total",$B437="O "),VLOOKUP('312'!$F$80,_312_Table2,MATCH('312'!$V$16,_312_Table2_ColumnLookup,0),FALSE),
  IF(AND(VALUE(LEFT($A437,3))=312,LEFT($G437,5)="Total",$B437="Q "),VLOOKUP('312'!$F$80,_312_Table2,MATCH('312'!$X$16,_312_Table2_ColumnLookup,0),FALSE),
  IF(AND(VALUE(LEFT($A437,3))=312,LEFT($G437,5)="Total"),VLOOKUP('312'!$F$80,_312_Table2,MATCH(LEFT($B437,1),_312_Table2_ColumnLookup,0),FALSE),
  IF(AND(VALUE(LEFT($A437,3))=312,LEN($I437)=4,$B437="G"),VLOOKUP($I437,_312_Table2,MATCH('312'!$N$16,_312_Table2_ColumnLookup,0),FALSE),
  IF(AND(VALUE(LEFT($A437,3))=312,LEN($I437)=4,$B437="O"),VLOOKUP($I437,_312_Table2,MATCH('312'!$V$16,_312_Table2_ColumnLookup,0),FALSE),
  IF(AND(VALUE(LEFT($A437,3))=312,LEN($I437)=4,$B437="Q"),VLOOKUP($I437,_312_Table2,MATCH('312'!$X$16,_312_Table2_ColumnLookup,0),FALSE),
  IF(AND(VALUE(LEFT($A437,3))=312,LEN($I437)=4),VLOOKUP($I437,_312_Table2,MATCH(LEFT($B437,1),_312_Table2_ColumnLookup,0),FALSE)
+N("312"),
  IF(VALUE(LEFT($A437,3))=313,VLOOKUP(VALUE(MID($B437,2,1)),_313_Table2,MATCH(MID($B437,1,1),_313_Table2_ColumnLookup,0),FALSE)
+N("313"),
  IF(AND(VALUE(LEFT($A437,3))=314,LEN($B437)=3),VLOOKUP(VALUE(MID($B437,2,2)),_314_Table2,MATCH(MID($B437,1,1),_314_Table2_ColumnLookup,0),FALSE),
  IF(VALUE(LEFT($A437,3))=314,VLOOKUP(VALUE(MID($B437,2,1)),_314_Table2,MATCH(MID($B437,1,1),_314_Table2_ColumnLookup,0),FALSE)
+N("314"),
""))))))))))))))))))))))))</f>
        <v>#NAME?</v>
      </c>
      <c r="F437" s="238" t="e">
        <f>IF(AND(VALUE(LEFT($A437,3))=309,LEN($B437)=3),VLOOKUP(VALUE(MID($B437,2,2)),_309_Table3,MATCH(MID($B437,1,1),_309_Table3_ColumnLookup,0),FALSE),
  IF($C437="309 LCR SummaryA",OneYearSCR,IF($C437="309 LCR SummaryB",UltimateSCR,IF(VALUE(LEFT($A437,3))=309,VLOOKUP(VALUE(MID($B437,2,1)),_309_Table3,MATCH(MID($B437,1,1),_309_Table3_ColumnLookup,0),FALSE)
+N("309"),
  IF(VALUE(LEFT($A437,3))=310,VLOOKUP(VALUE(MID($B437,2,1)),_310_Table3,MATCH(MID($B437,1,1),_310_Table3_ColumnLookup,0),FALSE)
+N("310"),
  IF(AND(VALUE(LEFT($A437,3))=311,LEN($I437)=4),VLOOKUP($I437,_311_Table3,MATCH($B437,_311_Table3_ColumnLookup,0),FALSE),
  IF(AND(VALUE(LEFT($A437,3))=311,OR($B437="I2",$B437="J2",$B437="K2",$B437="L2")),VLOOKUP('311'!$G$58,_311_Table3,MATCH(MID($B437,1,1),_311_Table3_ColumnLookup,0),FALSE),
  IF(AND(VALUE(LEFT($A437,3))=311,RIGHT($B437,5)="Total"),VLOOKUP('311'!$G$59,_311_Table3,MATCH(MID($B437,1,1),_311_Table3_ColumnLookup,0),FALSE),
  IF(VALUE(LEFT($A437,3))=311,VLOOKUP(VALUE(MID($B437,2,1)),_311_Table3,MATCH(MID($B437,1,1),_311_Table3_ColumnLookup,0),FALSE)
+N("311"),
  IF(AND(VALUE(LEFT($A437,3))=312,LEFT($G437,10)="Unincepted",$B437="G "),VLOOKUP(" ULO",_312_Table3,MATCH('312'!$N$16,_312_Table3_ColumnLookup,0),FALSE),
  IF(AND(VALUE(LEFT($A437,3))=312,LEFT($G437,10)="Unincepted",$B437="O "),VLOOKUP(" ULO",_312_Table3,MATCH('312'!$V$16,_312_Table3_ColumnLookup,0),FALSE),
  IF(AND(VALUE(LEFT($A437,3))=312,LEFT($G437,10)="Unincepted",$B437="Q "),VLOOKUP(" ULO",_312_Table3,MATCH('312'!$X$16,_312_Table3_ColumnLookup,0),FALSE),
  IF(AND(VALUE(LEFT($A437,3))=312,LEFT($G437,10)="Unincepted"),VLOOKUP(" ULO",_312_Table3,MATCH(LEFT($B437,1),_312_Table3_ColumnLookup,0),FALSE),
  IF(AND(VALUE(LEFT($A437,3))=312,LEFT($G437,5)="Total",$B437="G "),VLOOKUP('312'!$F$80,_312_Table3,MATCH('312'!$N$16,_312_Table3_ColumnLookup,0),FALSE),
  IF(AND(VALUE(LEFT($A437,3))=312,LEFT($G437,5)="Total",$B437="O "),VLOOKUP('312'!$F$80,_312_Table3,MATCH('312'!$V$16,_312_Table3_ColumnLookup,0),FALSE),
  IF(AND(VALUE(LEFT($A437,3))=312,LEFT($G437,5)="Total",$B437="Q "),VLOOKUP('312'!$F$80,_312_Table3,MATCH('312'!$X$16,_312_Table3_ColumnLookup,0),FALSE),
  IF(AND(VALUE(LEFT($A437,3))=312,LEFT($G437,5)="Total"),VLOOKUP('312'!$F$80,_312_Table3,MATCH(LEFT($B437,1),_312_Table3_ColumnLookup,0),FALSE),
  IF(AND(VALUE(LEFT($A437,3))=312,LEN($I437)=4,$B437="G"),VLOOKUP($I437,_312_Table3,MATCH('312'!$N$16,_312_Table3_ColumnLookup,0),FALSE),
  IF(AND(VALUE(LEFT($A437,3))=312,LEN($I437)=4,$B437="O"),VLOOKUP($I437,_312_Table3,MATCH('312'!$V$16,_312_Table3_ColumnLookup,0),FALSE),
  IF(AND(VALUE(LEFT($A437,3))=312,LEN($I437)=4,$B437="Q"),VLOOKUP($I437,_312_Table3,MATCH('312'!$X$16,_312_Table3_ColumnLookup,0),FALSE),
  IF(AND(VALUE(LEFT($A437,3))=312,LEN($I437)=4),VLOOKUP($I437,_312_Table3,MATCH(LEFT($B437,1),_312_Table3_ColumnLookup,0),FALSE)
+N("312"),
  IF(VALUE(LEFT($A437,3))=313,VLOOKUP(VALUE(MID($B437,2,1)),_313_Table3,MATCH(MID($B437,1,1),_313_Table3_ColumnLookup,0),FALSE)
+N("313"),
  IF(AND(VALUE(LEFT($A437,3))=314,LEN($B437)=3),VLOOKUP(VALUE(MID($B437,2,2)),_314_Table3,MATCH(MID($B437,1,1),_314_Table3_ColumnLookup,0),FALSE),
  IF(VALUE(LEFT($A437,3))=314,VLOOKUP(VALUE(MID($B437,2,1)),_314_Table3,MATCH(MID($B437,1,1),_314_Table3_ColumnLookup,0),FALSE)
+N("314"),
""))))))))))))))))))))))))</f>
        <v>#NAME?</v>
      </c>
      <c r="G437" t="s">
        <v>1152</v>
      </c>
      <c r="H437" s="321">
        <f>IFERROR(
IF(ISERROR($D437)=FALSE,$D437,IF(ISERROR($E437)=FALSE,$E437,IF(ISERROR($F437)=FALSE,$F437
+N("012 checkboxes"),
IF(
IF(OR(LEFT($A437,9)="Syndicate",LEFT($A437,12)="NewSyndicate"),VLOOKUP($A437,'012'!$J:$ZW,MATCH("Link to button",'012'!$J$1:$ZW$1,0),0)
+N("309 checkbox"),
IF($C437="309 LCR Summary0",VLOOKUP("Notes990",'309'!$P:$ZZ,MATCH("Link to button",'309'!$P$1:$ZZ$1,0),0)
+N("313 checkboxes"),
IF($C437="313 Financial Information0LcmVsScr",IF($C437="309 LCR Summary0",VLOOKUP("LcmVsScr",'309'!$N:$ZZ,MATCH("Link to button",'309'!$N$1:$ZZ$1,0),0),
IF($C437="313 Financial Information0LcrDocAttached",IF($C437="309 LCR Summary0",VLOOKUP("LcrDocAttached",'309'!$N:$ZZ,MATCH("Link to button",'309'!$N$1:$ZZ$1,0),
0)))))))=1,TRUE,FALSE)
))),"")</f>
        <v>0</v>
      </c>
      <c r="I437">
        <v>2003</v>
      </c>
    </row>
    <row r="438" spans="1:9" customFormat="1">
      <c r="A438" s="237" t="str">
        <f>VLOOKUP($G438,CSVLookups!$B:$R,MATCH(A$1,CSVLookups!$B$1:$R$1,0),FALSE)</f>
        <v>312 Projected Solvency II Technical Provisions at Time Zero</v>
      </c>
      <c r="B438" s="237" t="str">
        <f>VLOOKUP($G438,CSVLookups!$B:$R,MATCH(B$1,CSVLookups!$B$1:$R$1,0),FALSE)</f>
        <v>J</v>
      </c>
      <c r="C438" s="238" t="str">
        <f t="shared" si="7"/>
        <v>312 Projected Solvency II Technical Provisions at Time ZeroJ2003</v>
      </c>
      <c r="D438" s="238">
        <f>IF(AND(VALUE(LEFT($A438,3))=309,LEN($B438)=3),VLOOKUP(VALUE(MID($B438,2,2)),_309_Table1,MATCH(MID($B438,1,1),_309_Table1_ColumnLookup,0),FALSE),
  IF($C438="309 LCR SummaryA",OneYearSCR,IF($C438="309 LCR SummaryB",UltimateSCR,IF(VALUE(LEFT($A438,3))=309,VLOOKUP(VALUE(MID($B438,2,1)),_309_Table1,MATCH(MID($B438,1,1),_309_Table1_ColumnLookup,0),FALSE)
+N("309"),
  IF(VALUE(LEFT($A438,3))=310,VLOOKUP(VALUE(MID($B438,2,1)),_310_Table1,MATCH(MID($B438,1,1),_310_Table1_ColumnLookup,0),FALSE)
+N("310"),
  IF(AND(VALUE(LEFT($A438,3))=311,LEN($I438)=4),VLOOKUP($I438,_311_Table1,MATCH($B438,_311_Table1_ColumnLookup,0),FALSE),
  IF(AND(VALUE(LEFT($A438,3))=311,OR($B438="I2",$B438="J2",$B438="K2",$B438="L2")),VLOOKUP('311'!$G$58,_311_Table1,MATCH(MID($B438,1,1),_311_Table1_ColumnLookup,0),FALSE),
  IF(AND(VALUE(LEFT($A438,3))=311,RIGHT($B438,5)="Total"),VLOOKUP('311'!$G$59,_311_Table1,MATCH(MID($B438,1,1),_311_Table1_ColumnLookup,0),FALSE),
  IF(VALUE(LEFT($A438,3))=311,VLOOKUP(VALUE(MID($B438,2,1)),_311_Table1,MATCH(MID($B438,1,1),_311_Table1_ColumnLookup,0),FALSE)
+N("311"),
  IF(AND(VALUE(LEFT($A438,3))=312,LEFT($G438,10)="Unincepted",$B438="G "),VLOOKUP(" ULO",_312_Table1,MATCH('312'!$N$16,_312_Table1_ColumnLookup,0),FALSE),
  IF(AND(VALUE(LEFT($A438,3))=312,LEFT($G438,10)="Unincepted",$B438="O "),VLOOKUP(" ULO",_312_Table1,MATCH('312'!$V$16,_312_Table1_ColumnLookup,0),FALSE),
  IF(AND(VALUE(LEFT($A438,3))=312,LEFT($G438,10)="Unincepted",$B438="Q "),VLOOKUP(" ULO",_312_Table1,MATCH('312'!$X$16,_312_Table1_ColumnLookup,0),FALSE),
  IF(AND(VALUE(LEFT($A438,3))=312,LEFT($G438,10)="Unincepted"),VLOOKUP(" ULO",_312_Table1,MATCH(LEFT($B438,1),_312_Table1_ColumnLookup,0),FALSE),
  IF(AND(VALUE(LEFT($A438,3))=312,LEFT($G438,5)="Total",$B438="G "),VLOOKUP('312'!$F$80,_312_Table1,MATCH('312'!$N$16,_312_Table1_ColumnLookup,0),FALSE),
  IF(AND(VALUE(LEFT($A438,3))=312,LEFT($G438,5)="Total",$B438="O "),VLOOKUP('312'!$F$80,_312_Table1,MATCH('312'!$V$16,_312_Table1_ColumnLookup,0),FALSE),
  IF(AND(VALUE(LEFT($A438,3))=312,LEFT($G438,5)="Total",$B438="Q "),VLOOKUP('312'!$F$80,_312_Table1,MATCH('312'!$X$16,_312_Table1_ColumnLookup,0),FALSE),
  IF(AND(VALUE(LEFT($A438,3))=312,LEFT($G438,5)="Total"),VLOOKUP('312'!$F$80,_312_Table1,MATCH(LEFT($B438,1),_312_Table1_ColumnLookup,0),FALSE),
  IF(AND(VALUE(LEFT($A438,3))=312,LEN($I438)=4,$B438="G"),VLOOKUP($I438,_312_Table1,MATCH('312'!$N$16,_312_Table1_ColumnLookup,0),FALSE),
  IF(AND(VALUE(LEFT($A438,3))=312,LEN($I438)=4,$B438="O"),VLOOKUP($I438,_312_Table1,MATCH('312'!$V$16,_312_Table1_ColumnLookup,0),FALSE),
  IF(AND(VALUE(LEFT($A438,3))=312,LEN($I438)=4,$B438="Q"),VLOOKUP($I438,_312_Table1,MATCH('312'!$X$16,_312_Table1_ColumnLookup,0),FALSE),
  IF(AND(VALUE(LEFT($A438,3))=312,LEN($I438)=4),VLOOKUP($I438,_312_Table1,MATCH(LEFT($B438,1),_312_Table1_ColumnLookup,0),FALSE)
+N("312"),
  IF(VALUE(LEFT($A438,3))=313,VLOOKUP(VALUE(MID($B438,2,1)),_313_Table1,MATCH(MID($B438,1,1),_313_Table1_ColumnLookup,0),FALSE)
+N("313"),
  IF(AND(VALUE(LEFT($A438,3))=314,LEN($B438)=3),VLOOKUP(VALUE(MID($B438,2,2)),_314_Table1,MATCH(MID($B438,1,1),_314_Table1_ColumnLookup,0),FALSE),
  IF(VALUE(LEFT($A438,3))=314,VLOOKUP(VALUE(MID($B438,2,1)),_314_Table1,MATCH(MID($B438,1,1),_314_Table1_ColumnLookup,0),FALSE)
+N("314"),
""))))))))))))))))))))))))</f>
        <v>0</v>
      </c>
      <c r="E438" s="238" t="e">
        <f>IF(AND(VALUE(LEFT($A438,3))=309,LEN($B438)=3),VLOOKUP(VALUE(MID($B438,2,2)),_309_Table2,MATCH(MID($B438,1,1),_309_Table2_ColumnLookup,0),FALSE),
  IF($C438="309 LCR SummaryA",OneYearSCR,IF($C438="309 LCR SummaryB",UltimateSCR,IF(VALUE(LEFT($A438,3))=309,VLOOKUP(VALUE(MID($B438,2,1)),_309_Table2,MATCH(MID($B438,1,1),_309_Table2_ColumnLookup,0),FALSE)
+N("309"),
  IF(VALUE(LEFT($A438,3))=310,VLOOKUP(VALUE(MID($B438,2,1)),_310_Table2,MATCH(MID($B438,1,1),_310_Table2_ColumnLookup,0),FALSE)
+N("310"),
  IF(AND(VALUE(LEFT($A438,3))=311,LEN($I438)=4),VLOOKUP($I438,_311_Table2,MATCH($B438,_311_Table2_ColumnLookup,0),FALSE),
  IF(AND(VALUE(LEFT($A438,3))=311,OR($B438="I2",$B438="J2",$B438="K2",$B438="L2")),VLOOKUP('311'!$G$58,_311_Table2,MATCH(MID($B438,1,1),_311_Table2_ColumnLookup,0),FALSE),
  IF(AND(VALUE(LEFT($A438,3))=311,RIGHT($B438,5)="Total"),VLOOKUP('311'!$G$59,_311_Table2,MATCH(MID($B438,1,1),_311_Table2_ColumnLookup,0),FALSE),
  IF(VALUE(LEFT($A438,3))=311,VLOOKUP(VALUE(MID($B438,2,1)),_311_Table2,MATCH(MID($B438,1,1),_311_Table2_ColumnLookup,0),FALSE)
+N("311"),
  IF(AND(VALUE(LEFT($A438,3))=312,LEFT($G438,10)="Unincepted",$B438="G "),VLOOKUP(" ULO",_312_Table2,MATCH('312'!$N$16,_312_Table2_ColumnLookup,0),FALSE),
  IF(AND(VALUE(LEFT($A438,3))=312,LEFT($G438,10)="Unincepted",$B438="O "),VLOOKUP(" ULO",_312_Table2,MATCH('312'!$V$16,_312_Table2_ColumnLookup,0),FALSE),
  IF(AND(VALUE(LEFT($A438,3))=312,LEFT($G438,10)="Unincepted",$B438="Q "),VLOOKUP(" ULO",_312_Table2,MATCH('312'!$X$16,_312_Table2_ColumnLookup,0),FALSE),
  IF(AND(VALUE(LEFT($A438,3))=312,LEFT($G438,10)="Unincepted"),VLOOKUP(" ULO",_312_Table2,MATCH(LEFT($B438,1),_312_Table2_ColumnLookup,0),FALSE),
  IF(AND(VALUE(LEFT($A438,3))=312,LEFT($G438,5)="Total",$B438="G "),VLOOKUP('312'!$F$80,_312_Table2,MATCH('312'!$N$16,_312_Table2_ColumnLookup,0),FALSE),
  IF(AND(VALUE(LEFT($A438,3))=312,LEFT($G438,5)="Total",$B438="O "),VLOOKUP('312'!$F$80,_312_Table2,MATCH('312'!$V$16,_312_Table2_ColumnLookup,0),FALSE),
  IF(AND(VALUE(LEFT($A438,3))=312,LEFT($G438,5)="Total",$B438="Q "),VLOOKUP('312'!$F$80,_312_Table2,MATCH('312'!$X$16,_312_Table2_ColumnLookup,0),FALSE),
  IF(AND(VALUE(LEFT($A438,3))=312,LEFT($G438,5)="Total"),VLOOKUP('312'!$F$80,_312_Table2,MATCH(LEFT($B438,1),_312_Table2_ColumnLookup,0),FALSE),
  IF(AND(VALUE(LEFT($A438,3))=312,LEN($I438)=4,$B438="G"),VLOOKUP($I438,_312_Table2,MATCH('312'!$N$16,_312_Table2_ColumnLookup,0),FALSE),
  IF(AND(VALUE(LEFT($A438,3))=312,LEN($I438)=4,$B438="O"),VLOOKUP($I438,_312_Table2,MATCH('312'!$V$16,_312_Table2_ColumnLookup,0),FALSE),
  IF(AND(VALUE(LEFT($A438,3))=312,LEN($I438)=4,$B438="Q"),VLOOKUP($I438,_312_Table2,MATCH('312'!$X$16,_312_Table2_ColumnLookup,0),FALSE),
  IF(AND(VALUE(LEFT($A438,3))=312,LEN($I438)=4),VLOOKUP($I438,_312_Table2,MATCH(LEFT($B438,1),_312_Table2_ColumnLookup,0),FALSE)
+N("312"),
  IF(VALUE(LEFT($A438,3))=313,VLOOKUP(VALUE(MID($B438,2,1)),_313_Table2,MATCH(MID($B438,1,1),_313_Table2_ColumnLookup,0),FALSE)
+N("313"),
  IF(AND(VALUE(LEFT($A438,3))=314,LEN($B438)=3),VLOOKUP(VALUE(MID($B438,2,2)),_314_Table2,MATCH(MID($B438,1,1),_314_Table2_ColumnLookup,0),FALSE),
  IF(VALUE(LEFT($A438,3))=314,VLOOKUP(VALUE(MID($B438,2,1)),_314_Table2,MATCH(MID($B438,1,1),_314_Table2_ColumnLookup,0),FALSE)
+N("314"),
""))))))))))))))))))))))))</f>
        <v>#NAME?</v>
      </c>
      <c r="F438" s="238" t="e">
        <f>IF(AND(VALUE(LEFT($A438,3))=309,LEN($B438)=3),VLOOKUP(VALUE(MID($B438,2,2)),_309_Table3,MATCH(MID($B438,1,1),_309_Table3_ColumnLookup,0),FALSE),
  IF($C438="309 LCR SummaryA",OneYearSCR,IF($C438="309 LCR SummaryB",UltimateSCR,IF(VALUE(LEFT($A438,3))=309,VLOOKUP(VALUE(MID($B438,2,1)),_309_Table3,MATCH(MID($B438,1,1),_309_Table3_ColumnLookup,0),FALSE)
+N("309"),
  IF(VALUE(LEFT($A438,3))=310,VLOOKUP(VALUE(MID($B438,2,1)),_310_Table3,MATCH(MID($B438,1,1),_310_Table3_ColumnLookup,0),FALSE)
+N("310"),
  IF(AND(VALUE(LEFT($A438,3))=311,LEN($I438)=4),VLOOKUP($I438,_311_Table3,MATCH($B438,_311_Table3_ColumnLookup,0),FALSE),
  IF(AND(VALUE(LEFT($A438,3))=311,OR($B438="I2",$B438="J2",$B438="K2",$B438="L2")),VLOOKUP('311'!$G$58,_311_Table3,MATCH(MID($B438,1,1),_311_Table3_ColumnLookup,0),FALSE),
  IF(AND(VALUE(LEFT($A438,3))=311,RIGHT($B438,5)="Total"),VLOOKUP('311'!$G$59,_311_Table3,MATCH(MID($B438,1,1),_311_Table3_ColumnLookup,0),FALSE),
  IF(VALUE(LEFT($A438,3))=311,VLOOKUP(VALUE(MID($B438,2,1)),_311_Table3,MATCH(MID($B438,1,1),_311_Table3_ColumnLookup,0),FALSE)
+N("311"),
  IF(AND(VALUE(LEFT($A438,3))=312,LEFT($G438,10)="Unincepted",$B438="G "),VLOOKUP(" ULO",_312_Table3,MATCH('312'!$N$16,_312_Table3_ColumnLookup,0),FALSE),
  IF(AND(VALUE(LEFT($A438,3))=312,LEFT($G438,10)="Unincepted",$B438="O "),VLOOKUP(" ULO",_312_Table3,MATCH('312'!$V$16,_312_Table3_ColumnLookup,0),FALSE),
  IF(AND(VALUE(LEFT($A438,3))=312,LEFT($G438,10)="Unincepted",$B438="Q "),VLOOKUP(" ULO",_312_Table3,MATCH('312'!$X$16,_312_Table3_ColumnLookup,0),FALSE),
  IF(AND(VALUE(LEFT($A438,3))=312,LEFT($G438,10)="Unincepted"),VLOOKUP(" ULO",_312_Table3,MATCH(LEFT($B438,1),_312_Table3_ColumnLookup,0),FALSE),
  IF(AND(VALUE(LEFT($A438,3))=312,LEFT($G438,5)="Total",$B438="G "),VLOOKUP('312'!$F$80,_312_Table3,MATCH('312'!$N$16,_312_Table3_ColumnLookup,0),FALSE),
  IF(AND(VALUE(LEFT($A438,3))=312,LEFT($G438,5)="Total",$B438="O "),VLOOKUP('312'!$F$80,_312_Table3,MATCH('312'!$V$16,_312_Table3_ColumnLookup,0),FALSE),
  IF(AND(VALUE(LEFT($A438,3))=312,LEFT($G438,5)="Total",$B438="Q "),VLOOKUP('312'!$F$80,_312_Table3,MATCH('312'!$X$16,_312_Table3_ColumnLookup,0),FALSE),
  IF(AND(VALUE(LEFT($A438,3))=312,LEFT($G438,5)="Total"),VLOOKUP('312'!$F$80,_312_Table3,MATCH(LEFT($B438,1),_312_Table3_ColumnLookup,0),FALSE),
  IF(AND(VALUE(LEFT($A438,3))=312,LEN($I438)=4,$B438="G"),VLOOKUP($I438,_312_Table3,MATCH('312'!$N$16,_312_Table3_ColumnLookup,0),FALSE),
  IF(AND(VALUE(LEFT($A438,3))=312,LEN($I438)=4,$B438="O"),VLOOKUP($I438,_312_Table3,MATCH('312'!$V$16,_312_Table3_ColumnLookup,0),FALSE),
  IF(AND(VALUE(LEFT($A438,3))=312,LEN($I438)=4,$B438="Q"),VLOOKUP($I438,_312_Table3,MATCH('312'!$X$16,_312_Table3_ColumnLookup,0),FALSE),
  IF(AND(VALUE(LEFT($A438,3))=312,LEN($I438)=4),VLOOKUP($I438,_312_Table3,MATCH(LEFT($B438,1),_312_Table3_ColumnLookup,0),FALSE)
+N("312"),
  IF(VALUE(LEFT($A438,3))=313,VLOOKUP(VALUE(MID($B438,2,1)),_313_Table3,MATCH(MID($B438,1,1),_313_Table3_ColumnLookup,0),FALSE)
+N("313"),
  IF(AND(VALUE(LEFT($A438,3))=314,LEN($B438)=3),VLOOKUP(VALUE(MID($B438,2,2)),_314_Table3,MATCH(MID($B438,1,1),_314_Table3_ColumnLookup,0),FALSE),
  IF(VALUE(LEFT($A438,3))=314,VLOOKUP(VALUE(MID($B438,2,1)),_314_Table3,MATCH(MID($B438,1,1),_314_Table3_ColumnLookup,0),FALSE)
+N("314"),
""))))))))))))))))))))))))</f>
        <v>#NAME?</v>
      </c>
      <c r="G438" t="s">
        <v>1153</v>
      </c>
      <c r="H438" s="321">
        <f>IFERROR(
IF(ISERROR($D438)=FALSE,$D438,IF(ISERROR($E438)=FALSE,$E438,IF(ISERROR($F438)=FALSE,$F438
+N("012 checkboxes"),
IF(
IF(OR(LEFT($A438,9)="Syndicate",LEFT($A438,12)="NewSyndicate"),VLOOKUP($A438,'012'!$J:$ZW,MATCH("Link to button",'012'!$J$1:$ZW$1,0),0)
+N("309 checkbox"),
IF($C438="309 LCR Summary0",VLOOKUP("Notes990",'309'!$P:$ZZ,MATCH("Link to button",'309'!$P$1:$ZZ$1,0),0)
+N("313 checkboxes"),
IF($C438="313 Financial Information0LcmVsScr",IF($C438="309 LCR Summary0",VLOOKUP("LcmVsScr",'309'!$N:$ZZ,MATCH("Link to button",'309'!$N$1:$ZZ$1,0),0),
IF($C438="313 Financial Information0LcrDocAttached",IF($C438="309 LCR Summary0",VLOOKUP("LcrDocAttached",'309'!$N:$ZZ,MATCH("Link to button",'309'!$N$1:$ZZ$1,0),
0)))))))=1,TRUE,FALSE)
))),"")</f>
        <v>0</v>
      </c>
      <c r="I438">
        <v>2003</v>
      </c>
    </row>
    <row r="439" spans="1:9" customFormat="1">
      <c r="A439" s="237" t="str">
        <f>VLOOKUP($G439,CSVLookups!$B:$R,MATCH(A$1,CSVLookups!$B$1:$R$1,0),FALSE)</f>
        <v>312 Projected Solvency II Technical Provisions at Time Zero</v>
      </c>
      <c r="B439" s="237" t="str">
        <f>VLOOKUP($G439,CSVLookups!$B:$R,MATCH(B$1,CSVLookups!$B$1:$R$1,0),FALSE)</f>
        <v>K</v>
      </c>
      <c r="C439" s="238" t="str">
        <f t="shared" si="7"/>
        <v>312 Projected Solvency II Technical Provisions at Time ZeroK2003</v>
      </c>
      <c r="D439" s="238">
        <f>IF(AND(VALUE(LEFT($A439,3))=309,LEN($B439)=3),VLOOKUP(VALUE(MID($B439,2,2)),_309_Table1,MATCH(MID($B439,1,1),_309_Table1_ColumnLookup,0),FALSE),
  IF($C439="309 LCR SummaryA",OneYearSCR,IF($C439="309 LCR SummaryB",UltimateSCR,IF(VALUE(LEFT($A439,3))=309,VLOOKUP(VALUE(MID($B439,2,1)),_309_Table1,MATCH(MID($B439,1,1),_309_Table1_ColumnLookup,0),FALSE)
+N("309"),
  IF(VALUE(LEFT($A439,3))=310,VLOOKUP(VALUE(MID($B439,2,1)),_310_Table1,MATCH(MID($B439,1,1),_310_Table1_ColumnLookup,0),FALSE)
+N("310"),
  IF(AND(VALUE(LEFT($A439,3))=311,LEN($I439)=4),VLOOKUP($I439,_311_Table1,MATCH($B439,_311_Table1_ColumnLookup,0),FALSE),
  IF(AND(VALUE(LEFT($A439,3))=311,OR($B439="I2",$B439="J2",$B439="K2",$B439="L2")),VLOOKUP('311'!$G$58,_311_Table1,MATCH(MID($B439,1,1),_311_Table1_ColumnLookup,0),FALSE),
  IF(AND(VALUE(LEFT($A439,3))=311,RIGHT($B439,5)="Total"),VLOOKUP('311'!$G$59,_311_Table1,MATCH(MID($B439,1,1),_311_Table1_ColumnLookup,0),FALSE),
  IF(VALUE(LEFT($A439,3))=311,VLOOKUP(VALUE(MID($B439,2,1)),_311_Table1,MATCH(MID($B439,1,1),_311_Table1_ColumnLookup,0),FALSE)
+N("311"),
  IF(AND(VALUE(LEFT($A439,3))=312,LEFT($G439,10)="Unincepted",$B439="G "),VLOOKUP(" ULO",_312_Table1,MATCH('312'!$N$16,_312_Table1_ColumnLookup,0),FALSE),
  IF(AND(VALUE(LEFT($A439,3))=312,LEFT($G439,10)="Unincepted",$B439="O "),VLOOKUP(" ULO",_312_Table1,MATCH('312'!$V$16,_312_Table1_ColumnLookup,0),FALSE),
  IF(AND(VALUE(LEFT($A439,3))=312,LEFT($G439,10)="Unincepted",$B439="Q "),VLOOKUP(" ULO",_312_Table1,MATCH('312'!$X$16,_312_Table1_ColumnLookup,0),FALSE),
  IF(AND(VALUE(LEFT($A439,3))=312,LEFT($G439,10)="Unincepted"),VLOOKUP(" ULO",_312_Table1,MATCH(LEFT($B439,1),_312_Table1_ColumnLookup,0),FALSE),
  IF(AND(VALUE(LEFT($A439,3))=312,LEFT($G439,5)="Total",$B439="G "),VLOOKUP('312'!$F$80,_312_Table1,MATCH('312'!$N$16,_312_Table1_ColumnLookup,0),FALSE),
  IF(AND(VALUE(LEFT($A439,3))=312,LEFT($G439,5)="Total",$B439="O "),VLOOKUP('312'!$F$80,_312_Table1,MATCH('312'!$V$16,_312_Table1_ColumnLookup,0),FALSE),
  IF(AND(VALUE(LEFT($A439,3))=312,LEFT($G439,5)="Total",$B439="Q "),VLOOKUP('312'!$F$80,_312_Table1,MATCH('312'!$X$16,_312_Table1_ColumnLookup,0),FALSE),
  IF(AND(VALUE(LEFT($A439,3))=312,LEFT($G439,5)="Total"),VLOOKUP('312'!$F$80,_312_Table1,MATCH(LEFT($B439,1),_312_Table1_ColumnLookup,0),FALSE),
  IF(AND(VALUE(LEFT($A439,3))=312,LEN($I439)=4,$B439="G"),VLOOKUP($I439,_312_Table1,MATCH('312'!$N$16,_312_Table1_ColumnLookup,0),FALSE),
  IF(AND(VALUE(LEFT($A439,3))=312,LEN($I439)=4,$B439="O"),VLOOKUP($I439,_312_Table1,MATCH('312'!$V$16,_312_Table1_ColumnLookup,0),FALSE),
  IF(AND(VALUE(LEFT($A439,3))=312,LEN($I439)=4,$B439="Q"),VLOOKUP($I439,_312_Table1,MATCH('312'!$X$16,_312_Table1_ColumnLookup,0),FALSE),
  IF(AND(VALUE(LEFT($A439,3))=312,LEN($I439)=4),VLOOKUP($I439,_312_Table1,MATCH(LEFT($B439,1),_312_Table1_ColumnLookup,0),FALSE)
+N("312"),
  IF(VALUE(LEFT($A439,3))=313,VLOOKUP(VALUE(MID($B439,2,1)),_313_Table1,MATCH(MID($B439,1,1),_313_Table1_ColumnLookup,0),FALSE)
+N("313"),
  IF(AND(VALUE(LEFT($A439,3))=314,LEN($B439)=3),VLOOKUP(VALUE(MID($B439,2,2)),_314_Table1,MATCH(MID($B439,1,1),_314_Table1_ColumnLookup,0),FALSE),
  IF(VALUE(LEFT($A439,3))=314,VLOOKUP(VALUE(MID($B439,2,1)),_314_Table1,MATCH(MID($B439,1,1),_314_Table1_ColumnLookup,0),FALSE)
+N("314"),
""))))))))))))))))))))))))</f>
        <v>0</v>
      </c>
      <c r="E439" s="238" t="e">
        <f>IF(AND(VALUE(LEFT($A439,3))=309,LEN($B439)=3),VLOOKUP(VALUE(MID($B439,2,2)),_309_Table2,MATCH(MID($B439,1,1),_309_Table2_ColumnLookup,0),FALSE),
  IF($C439="309 LCR SummaryA",OneYearSCR,IF($C439="309 LCR SummaryB",UltimateSCR,IF(VALUE(LEFT($A439,3))=309,VLOOKUP(VALUE(MID($B439,2,1)),_309_Table2,MATCH(MID($B439,1,1),_309_Table2_ColumnLookup,0),FALSE)
+N("309"),
  IF(VALUE(LEFT($A439,3))=310,VLOOKUP(VALUE(MID($B439,2,1)),_310_Table2,MATCH(MID($B439,1,1),_310_Table2_ColumnLookup,0),FALSE)
+N("310"),
  IF(AND(VALUE(LEFT($A439,3))=311,LEN($I439)=4),VLOOKUP($I439,_311_Table2,MATCH($B439,_311_Table2_ColumnLookup,0),FALSE),
  IF(AND(VALUE(LEFT($A439,3))=311,OR($B439="I2",$B439="J2",$B439="K2",$B439="L2")),VLOOKUP('311'!$G$58,_311_Table2,MATCH(MID($B439,1,1),_311_Table2_ColumnLookup,0),FALSE),
  IF(AND(VALUE(LEFT($A439,3))=311,RIGHT($B439,5)="Total"),VLOOKUP('311'!$G$59,_311_Table2,MATCH(MID($B439,1,1),_311_Table2_ColumnLookup,0),FALSE),
  IF(VALUE(LEFT($A439,3))=311,VLOOKUP(VALUE(MID($B439,2,1)),_311_Table2,MATCH(MID($B439,1,1),_311_Table2_ColumnLookup,0),FALSE)
+N("311"),
  IF(AND(VALUE(LEFT($A439,3))=312,LEFT($G439,10)="Unincepted",$B439="G "),VLOOKUP(" ULO",_312_Table2,MATCH('312'!$N$16,_312_Table2_ColumnLookup,0),FALSE),
  IF(AND(VALUE(LEFT($A439,3))=312,LEFT($G439,10)="Unincepted",$B439="O "),VLOOKUP(" ULO",_312_Table2,MATCH('312'!$V$16,_312_Table2_ColumnLookup,0),FALSE),
  IF(AND(VALUE(LEFT($A439,3))=312,LEFT($G439,10)="Unincepted",$B439="Q "),VLOOKUP(" ULO",_312_Table2,MATCH('312'!$X$16,_312_Table2_ColumnLookup,0),FALSE),
  IF(AND(VALUE(LEFT($A439,3))=312,LEFT($G439,10)="Unincepted"),VLOOKUP(" ULO",_312_Table2,MATCH(LEFT($B439,1),_312_Table2_ColumnLookup,0),FALSE),
  IF(AND(VALUE(LEFT($A439,3))=312,LEFT($G439,5)="Total",$B439="G "),VLOOKUP('312'!$F$80,_312_Table2,MATCH('312'!$N$16,_312_Table2_ColumnLookup,0),FALSE),
  IF(AND(VALUE(LEFT($A439,3))=312,LEFT($G439,5)="Total",$B439="O "),VLOOKUP('312'!$F$80,_312_Table2,MATCH('312'!$V$16,_312_Table2_ColumnLookup,0),FALSE),
  IF(AND(VALUE(LEFT($A439,3))=312,LEFT($G439,5)="Total",$B439="Q "),VLOOKUP('312'!$F$80,_312_Table2,MATCH('312'!$X$16,_312_Table2_ColumnLookup,0),FALSE),
  IF(AND(VALUE(LEFT($A439,3))=312,LEFT($G439,5)="Total"),VLOOKUP('312'!$F$80,_312_Table2,MATCH(LEFT($B439,1),_312_Table2_ColumnLookup,0),FALSE),
  IF(AND(VALUE(LEFT($A439,3))=312,LEN($I439)=4,$B439="G"),VLOOKUP($I439,_312_Table2,MATCH('312'!$N$16,_312_Table2_ColumnLookup,0),FALSE),
  IF(AND(VALUE(LEFT($A439,3))=312,LEN($I439)=4,$B439="O"),VLOOKUP($I439,_312_Table2,MATCH('312'!$V$16,_312_Table2_ColumnLookup,0),FALSE),
  IF(AND(VALUE(LEFT($A439,3))=312,LEN($I439)=4,$B439="Q"),VLOOKUP($I439,_312_Table2,MATCH('312'!$X$16,_312_Table2_ColumnLookup,0),FALSE),
  IF(AND(VALUE(LEFT($A439,3))=312,LEN($I439)=4),VLOOKUP($I439,_312_Table2,MATCH(LEFT($B439,1),_312_Table2_ColumnLookup,0),FALSE)
+N("312"),
  IF(VALUE(LEFT($A439,3))=313,VLOOKUP(VALUE(MID($B439,2,1)),_313_Table2,MATCH(MID($B439,1,1),_313_Table2_ColumnLookup,0),FALSE)
+N("313"),
  IF(AND(VALUE(LEFT($A439,3))=314,LEN($B439)=3),VLOOKUP(VALUE(MID($B439,2,2)),_314_Table2,MATCH(MID($B439,1,1),_314_Table2_ColumnLookup,0),FALSE),
  IF(VALUE(LEFT($A439,3))=314,VLOOKUP(VALUE(MID($B439,2,1)),_314_Table2,MATCH(MID($B439,1,1),_314_Table2_ColumnLookup,0),FALSE)
+N("314"),
""))))))))))))))))))))))))</f>
        <v>#NAME?</v>
      </c>
      <c r="F439" s="238" t="e">
        <f>IF(AND(VALUE(LEFT($A439,3))=309,LEN($B439)=3),VLOOKUP(VALUE(MID($B439,2,2)),_309_Table3,MATCH(MID($B439,1,1),_309_Table3_ColumnLookup,0),FALSE),
  IF($C439="309 LCR SummaryA",OneYearSCR,IF($C439="309 LCR SummaryB",UltimateSCR,IF(VALUE(LEFT($A439,3))=309,VLOOKUP(VALUE(MID($B439,2,1)),_309_Table3,MATCH(MID($B439,1,1),_309_Table3_ColumnLookup,0),FALSE)
+N("309"),
  IF(VALUE(LEFT($A439,3))=310,VLOOKUP(VALUE(MID($B439,2,1)),_310_Table3,MATCH(MID($B439,1,1),_310_Table3_ColumnLookup,0),FALSE)
+N("310"),
  IF(AND(VALUE(LEFT($A439,3))=311,LEN($I439)=4),VLOOKUP($I439,_311_Table3,MATCH($B439,_311_Table3_ColumnLookup,0),FALSE),
  IF(AND(VALUE(LEFT($A439,3))=311,OR($B439="I2",$B439="J2",$B439="K2",$B439="L2")),VLOOKUP('311'!$G$58,_311_Table3,MATCH(MID($B439,1,1),_311_Table3_ColumnLookup,0),FALSE),
  IF(AND(VALUE(LEFT($A439,3))=311,RIGHT($B439,5)="Total"),VLOOKUP('311'!$G$59,_311_Table3,MATCH(MID($B439,1,1),_311_Table3_ColumnLookup,0),FALSE),
  IF(VALUE(LEFT($A439,3))=311,VLOOKUP(VALUE(MID($B439,2,1)),_311_Table3,MATCH(MID($B439,1,1),_311_Table3_ColumnLookup,0),FALSE)
+N("311"),
  IF(AND(VALUE(LEFT($A439,3))=312,LEFT($G439,10)="Unincepted",$B439="G "),VLOOKUP(" ULO",_312_Table3,MATCH('312'!$N$16,_312_Table3_ColumnLookup,0),FALSE),
  IF(AND(VALUE(LEFT($A439,3))=312,LEFT($G439,10)="Unincepted",$B439="O "),VLOOKUP(" ULO",_312_Table3,MATCH('312'!$V$16,_312_Table3_ColumnLookup,0),FALSE),
  IF(AND(VALUE(LEFT($A439,3))=312,LEFT($G439,10)="Unincepted",$B439="Q "),VLOOKUP(" ULO",_312_Table3,MATCH('312'!$X$16,_312_Table3_ColumnLookup,0),FALSE),
  IF(AND(VALUE(LEFT($A439,3))=312,LEFT($G439,10)="Unincepted"),VLOOKUP(" ULO",_312_Table3,MATCH(LEFT($B439,1),_312_Table3_ColumnLookup,0),FALSE),
  IF(AND(VALUE(LEFT($A439,3))=312,LEFT($G439,5)="Total",$B439="G "),VLOOKUP('312'!$F$80,_312_Table3,MATCH('312'!$N$16,_312_Table3_ColumnLookup,0),FALSE),
  IF(AND(VALUE(LEFT($A439,3))=312,LEFT($G439,5)="Total",$B439="O "),VLOOKUP('312'!$F$80,_312_Table3,MATCH('312'!$V$16,_312_Table3_ColumnLookup,0),FALSE),
  IF(AND(VALUE(LEFT($A439,3))=312,LEFT($G439,5)="Total",$B439="Q "),VLOOKUP('312'!$F$80,_312_Table3,MATCH('312'!$X$16,_312_Table3_ColumnLookup,0),FALSE),
  IF(AND(VALUE(LEFT($A439,3))=312,LEFT($G439,5)="Total"),VLOOKUP('312'!$F$80,_312_Table3,MATCH(LEFT($B439,1),_312_Table3_ColumnLookup,0),FALSE),
  IF(AND(VALUE(LEFT($A439,3))=312,LEN($I439)=4,$B439="G"),VLOOKUP($I439,_312_Table3,MATCH('312'!$N$16,_312_Table3_ColumnLookup,0),FALSE),
  IF(AND(VALUE(LEFT($A439,3))=312,LEN($I439)=4,$B439="O"),VLOOKUP($I439,_312_Table3,MATCH('312'!$V$16,_312_Table3_ColumnLookup,0),FALSE),
  IF(AND(VALUE(LEFT($A439,3))=312,LEN($I439)=4,$B439="Q"),VLOOKUP($I439,_312_Table3,MATCH('312'!$X$16,_312_Table3_ColumnLookup,0),FALSE),
  IF(AND(VALUE(LEFT($A439,3))=312,LEN($I439)=4),VLOOKUP($I439,_312_Table3,MATCH(LEFT($B439,1),_312_Table3_ColumnLookup,0),FALSE)
+N("312"),
  IF(VALUE(LEFT($A439,3))=313,VLOOKUP(VALUE(MID($B439,2,1)),_313_Table3,MATCH(MID($B439,1,1),_313_Table3_ColumnLookup,0),FALSE)
+N("313"),
  IF(AND(VALUE(LEFT($A439,3))=314,LEN($B439)=3),VLOOKUP(VALUE(MID($B439,2,2)),_314_Table3,MATCH(MID($B439,1,1),_314_Table3_ColumnLookup,0),FALSE),
  IF(VALUE(LEFT($A439,3))=314,VLOOKUP(VALUE(MID($B439,2,1)),_314_Table3,MATCH(MID($B439,1,1),_314_Table3_ColumnLookup,0),FALSE)
+N("314"),
""))))))))))))))))))))))))</f>
        <v>#NAME?</v>
      </c>
      <c r="G439" t="s">
        <v>1154</v>
      </c>
      <c r="H439" s="321">
        <f>IFERROR(
IF(ISERROR($D439)=FALSE,$D439,IF(ISERROR($E439)=FALSE,$E439,IF(ISERROR($F439)=FALSE,$F439
+N("012 checkboxes"),
IF(
IF(OR(LEFT($A439,9)="Syndicate",LEFT($A439,12)="NewSyndicate"),VLOOKUP($A439,'012'!$J:$ZW,MATCH("Link to button",'012'!$J$1:$ZW$1,0),0)
+N("309 checkbox"),
IF($C439="309 LCR Summary0",VLOOKUP("Notes990",'309'!$P:$ZZ,MATCH("Link to button",'309'!$P$1:$ZZ$1,0),0)
+N("313 checkboxes"),
IF($C439="313 Financial Information0LcmVsScr",IF($C439="309 LCR Summary0",VLOOKUP("LcmVsScr",'309'!$N:$ZZ,MATCH("Link to button",'309'!$N$1:$ZZ$1,0),0),
IF($C439="313 Financial Information0LcrDocAttached",IF($C439="309 LCR Summary0",VLOOKUP("LcrDocAttached",'309'!$N:$ZZ,MATCH("Link to button",'309'!$N$1:$ZZ$1,0),
0)))))))=1,TRUE,FALSE)
))),"")</f>
        <v>0</v>
      </c>
      <c r="I439">
        <v>2003</v>
      </c>
    </row>
    <row r="440" spans="1:9" customFormat="1">
      <c r="A440" s="237" t="str">
        <f>VLOOKUP($G440,CSVLookups!$B:$R,MATCH(A$1,CSVLookups!$B$1:$R$1,0),FALSE)</f>
        <v>312 Projected Solvency II Technical Provisions at Time Zero</v>
      </c>
      <c r="B440" s="237" t="str">
        <f>VLOOKUP($G440,CSVLookups!$B:$R,MATCH(B$1,CSVLookups!$B$1:$R$1,0),FALSE)</f>
        <v>L</v>
      </c>
      <c r="C440" s="238" t="str">
        <f t="shared" si="7"/>
        <v>312 Projected Solvency II Technical Provisions at Time ZeroL2003</v>
      </c>
      <c r="D440" s="238">
        <f>IF(AND(VALUE(LEFT($A440,3))=309,LEN($B440)=3),VLOOKUP(VALUE(MID($B440,2,2)),_309_Table1,MATCH(MID($B440,1,1),_309_Table1_ColumnLookup,0),FALSE),
  IF($C440="309 LCR SummaryA",OneYearSCR,IF($C440="309 LCR SummaryB",UltimateSCR,IF(VALUE(LEFT($A440,3))=309,VLOOKUP(VALUE(MID($B440,2,1)),_309_Table1,MATCH(MID($B440,1,1),_309_Table1_ColumnLookup,0),FALSE)
+N("309"),
  IF(VALUE(LEFT($A440,3))=310,VLOOKUP(VALUE(MID($B440,2,1)),_310_Table1,MATCH(MID($B440,1,1),_310_Table1_ColumnLookup,0),FALSE)
+N("310"),
  IF(AND(VALUE(LEFT($A440,3))=311,LEN($I440)=4),VLOOKUP($I440,_311_Table1,MATCH($B440,_311_Table1_ColumnLookup,0),FALSE),
  IF(AND(VALUE(LEFT($A440,3))=311,OR($B440="I2",$B440="J2",$B440="K2",$B440="L2")),VLOOKUP('311'!$G$58,_311_Table1,MATCH(MID($B440,1,1),_311_Table1_ColumnLookup,0),FALSE),
  IF(AND(VALUE(LEFT($A440,3))=311,RIGHT($B440,5)="Total"),VLOOKUP('311'!$G$59,_311_Table1,MATCH(MID($B440,1,1),_311_Table1_ColumnLookup,0),FALSE),
  IF(VALUE(LEFT($A440,3))=311,VLOOKUP(VALUE(MID($B440,2,1)),_311_Table1,MATCH(MID($B440,1,1),_311_Table1_ColumnLookup,0),FALSE)
+N("311"),
  IF(AND(VALUE(LEFT($A440,3))=312,LEFT($G440,10)="Unincepted",$B440="G "),VLOOKUP(" ULO",_312_Table1,MATCH('312'!$N$16,_312_Table1_ColumnLookup,0),FALSE),
  IF(AND(VALUE(LEFT($A440,3))=312,LEFT($G440,10)="Unincepted",$B440="O "),VLOOKUP(" ULO",_312_Table1,MATCH('312'!$V$16,_312_Table1_ColumnLookup,0),FALSE),
  IF(AND(VALUE(LEFT($A440,3))=312,LEFT($G440,10)="Unincepted",$B440="Q "),VLOOKUP(" ULO",_312_Table1,MATCH('312'!$X$16,_312_Table1_ColumnLookup,0),FALSE),
  IF(AND(VALUE(LEFT($A440,3))=312,LEFT($G440,10)="Unincepted"),VLOOKUP(" ULO",_312_Table1,MATCH(LEFT($B440,1),_312_Table1_ColumnLookup,0),FALSE),
  IF(AND(VALUE(LEFT($A440,3))=312,LEFT($G440,5)="Total",$B440="G "),VLOOKUP('312'!$F$80,_312_Table1,MATCH('312'!$N$16,_312_Table1_ColumnLookup,0),FALSE),
  IF(AND(VALUE(LEFT($A440,3))=312,LEFT($G440,5)="Total",$B440="O "),VLOOKUP('312'!$F$80,_312_Table1,MATCH('312'!$V$16,_312_Table1_ColumnLookup,0),FALSE),
  IF(AND(VALUE(LEFT($A440,3))=312,LEFT($G440,5)="Total",$B440="Q "),VLOOKUP('312'!$F$80,_312_Table1,MATCH('312'!$X$16,_312_Table1_ColumnLookup,0),FALSE),
  IF(AND(VALUE(LEFT($A440,3))=312,LEFT($G440,5)="Total"),VLOOKUP('312'!$F$80,_312_Table1,MATCH(LEFT($B440,1),_312_Table1_ColumnLookup,0),FALSE),
  IF(AND(VALUE(LEFT($A440,3))=312,LEN($I440)=4,$B440="G"),VLOOKUP($I440,_312_Table1,MATCH('312'!$N$16,_312_Table1_ColumnLookup,0),FALSE),
  IF(AND(VALUE(LEFT($A440,3))=312,LEN($I440)=4,$B440="O"),VLOOKUP($I440,_312_Table1,MATCH('312'!$V$16,_312_Table1_ColumnLookup,0),FALSE),
  IF(AND(VALUE(LEFT($A440,3))=312,LEN($I440)=4,$B440="Q"),VLOOKUP($I440,_312_Table1,MATCH('312'!$X$16,_312_Table1_ColumnLookup,0),FALSE),
  IF(AND(VALUE(LEFT($A440,3))=312,LEN($I440)=4),VLOOKUP($I440,_312_Table1,MATCH(LEFT($B440,1),_312_Table1_ColumnLookup,0),FALSE)
+N("312"),
  IF(VALUE(LEFT($A440,3))=313,VLOOKUP(VALUE(MID($B440,2,1)),_313_Table1,MATCH(MID($B440,1,1),_313_Table1_ColumnLookup,0),FALSE)
+N("313"),
  IF(AND(VALUE(LEFT($A440,3))=314,LEN($B440)=3),VLOOKUP(VALUE(MID($B440,2,2)),_314_Table1,MATCH(MID($B440,1,1),_314_Table1_ColumnLookup,0),FALSE),
  IF(VALUE(LEFT($A440,3))=314,VLOOKUP(VALUE(MID($B440,2,1)),_314_Table1,MATCH(MID($B440,1,1),_314_Table1_ColumnLookup,0),FALSE)
+N("314"),
""))))))))))))))))))))))))</f>
        <v>0</v>
      </c>
      <c r="E440" s="238" t="e">
        <f>IF(AND(VALUE(LEFT($A440,3))=309,LEN($B440)=3),VLOOKUP(VALUE(MID($B440,2,2)),_309_Table2,MATCH(MID($B440,1,1),_309_Table2_ColumnLookup,0),FALSE),
  IF($C440="309 LCR SummaryA",OneYearSCR,IF($C440="309 LCR SummaryB",UltimateSCR,IF(VALUE(LEFT($A440,3))=309,VLOOKUP(VALUE(MID($B440,2,1)),_309_Table2,MATCH(MID($B440,1,1),_309_Table2_ColumnLookup,0),FALSE)
+N("309"),
  IF(VALUE(LEFT($A440,3))=310,VLOOKUP(VALUE(MID($B440,2,1)),_310_Table2,MATCH(MID($B440,1,1),_310_Table2_ColumnLookup,0),FALSE)
+N("310"),
  IF(AND(VALUE(LEFT($A440,3))=311,LEN($I440)=4),VLOOKUP($I440,_311_Table2,MATCH($B440,_311_Table2_ColumnLookup,0),FALSE),
  IF(AND(VALUE(LEFT($A440,3))=311,OR($B440="I2",$B440="J2",$B440="K2",$B440="L2")),VLOOKUP('311'!$G$58,_311_Table2,MATCH(MID($B440,1,1),_311_Table2_ColumnLookup,0),FALSE),
  IF(AND(VALUE(LEFT($A440,3))=311,RIGHT($B440,5)="Total"),VLOOKUP('311'!$G$59,_311_Table2,MATCH(MID($B440,1,1),_311_Table2_ColumnLookup,0),FALSE),
  IF(VALUE(LEFT($A440,3))=311,VLOOKUP(VALUE(MID($B440,2,1)),_311_Table2,MATCH(MID($B440,1,1),_311_Table2_ColumnLookup,0),FALSE)
+N("311"),
  IF(AND(VALUE(LEFT($A440,3))=312,LEFT($G440,10)="Unincepted",$B440="G "),VLOOKUP(" ULO",_312_Table2,MATCH('312'!$N$16,_312_Table2_ColumnLookup,0),FALSE),
  IF(AND(VALUE(LEFT($A440,3))=312,LEFT($G440,10)="Unincepted",$B440="O "),VLOOKUP(" ULO",_312_Table2,MATCH('312'!$V$16,_312_Table2_ColumnLookup,0),FALSE),
  IF(AND(VALUE(LEFT($A440,3))=312,LEFT($G440,10)="Unincepted",$B440="Q "),VLOOKUP(" ULO",_312_Table2,MATCH('312'!$X$16,_312_Table2_ColumnLookup,0),FALSE),
  IF(AND(VALUE(LEFT($A440,3))=312,LEFT($G440,10)="Unincepted"),VLOOKUP(" ULO",_312_Table2,MATCH(LEFT($B440,1),_312_Table2_ColumnLookup,0),FALSE),
  IF(AND(VALUE(LEFT($A440,3))=312,LEFT($G440,5)="Total",$B440="G "),VLOOKUP('312'!$F$80,_312_Table2,MATCH('312'!$N$16,_312_Table2_ColumnLookup,0),FALSE),
  IF(AND(VALUE(LEFT($A440,3))=312,LEFT($G440,5)="Total",$B440="O "),VLOOKUP('312'!$F$80,_312_Table2,MATCH('312'!$V$16,_312_Table2_ColumnLookup,0),FALSE),
  IF(AND(VALUE(LEFT($A440,3))=312,LEFT($G440,5)="Total",$B440="Q "),VLOOKUP('312'!$F$80,_312_Table2,MATCH('312'!$X$16,_312_Table2_ColumnLookup,0),FALSE),
  IF(AND(VALUE(LEFT($A440,3))=312,LEFT($G440,5)="Total"),VLOOKUP('312'!$F$80,_312_Table2,MATCH(LEFT($B440,1),_312_Table2_ColumnLookup,0),FALSE),
  IF(AND(VALUE(LEFT($A440,3))=312,LEN($I440)=4,$B440="G"),VLOOKUP($I440,_312_Table2,MATCH('312'!$N$16,_312_Table2_ColumnLookup,0),FALSE),
  IF(AND(VALUE(LEFT($A440,3))=312,LEN($I440)=4,$B440="O"),VLOOKUP($I440,_312_Table2,MATCH('312'!$V$16,_312_Table2_ColumnLookup,0),FALSE),
  IF(AND(VALUE(LEFT($A440,3))=312,LEN($I440)=4,$B440="Q"),VLOOKUP($I440,_312_Table2,MATCH('312'!$X$16,_312_Table2_ColumnLookup,0),FALSE),
  IF(AND(VALUE(LEFT($A440,3))=312,LEN($I440)=4),VLOOKUP($I440,_312_Table2,MATCH(LEFT($B440,1),_312_Table2_ColumnLookup,0),FALSE)
+N("312"),
  IF(VALUE(LEFT($A440,3))=313,VLOOKUP(VALUE(MID($B440,2,1)),_313_Table2,MATCH(MID($B440,1,1),_313_Table2_ColumnLookup,0),FALSE)
+N("313"),
  IF(AND(VALUE(LEFT($A440,3))=314,LEN($B440)=3),VLOOKUP(VALUE(MID($B440,2,2)),_314_Table2,MATCH(MID($B440,1,1),_314_Table2_ColumnLookup,0),FALSE),
  IF(VALUE(LEFT($A440,3))=314,VLOOKUP(VALUE(MID($B440,2,1)),_314_Table2,MATCH(MID($B440,1,1),_314_Table2_ColumnLookup,0),FALSE)
+N("314"),
""))))))))))))))))))))))))</f>
        <v>#NAME?</v>
      </c>
      <c r="F440" s="238" t="e">
        <f>IF(AND(VALUE(LEFT($A440,3))=309,LEN($B440)=3),VLOOKUP(VALUE(MID($B440,2,2)),_309_Table3,MATCH(MID($B440,1,1),_309_Table3_ColumnLookup,0),FALSE),
  IF($C440="309 LCR SummaryA",OneYearSCR,IF($C440="309 LCR SummaryB",UltimateSCR,IF(VALUE(LEFT($A440,3))=309,VLOOKUP(VALUE(MID($B440,2,1)),_309_Table3,MATCH(MID($B440,1,1),_309_Table3_ColumnLookup,0),FALSE)
+N("309"),
  IF(VALUE(LEFT($A440,3))=310,VLOOKUP(VALUE(MID($B440,2,1)),_310_Table3,MATCH(MID($B440,1,1),_310_Table3_ColumnLookup,0),FALSE)
+N("310"),
  IF(AND(VALUE(LEFT($A440,3))=311,LEN($I440)=4),VLOOKUP($I440,_311_Table3,MATCH($B440,_311_Table3_ColumnLookup,0),FALSE),
  IF(AND(VALUE(LEFT($A440,3))=311,OR($B440="I2",$B440="J2",$B440="K2",$B440="L2")),VLOOKUP('311'!$G$58,_311_Table3,MATCH(MID($B440,1,1),_311_Table3_ColumnLookup,0),FALSE),
  IF(AND(VALUE(LEFT($A440,3))=311,RIGHT($B440,5)="Total"),VLOOKUP('311'!$G$59,_311_Table3,MATCH(MID($B440,1,1),_311_Table3_ColumnLookup,0),FALSE),
  IF(VALUE(LEFT($A440,3))=311,VLOOKUP(VALUE(MID($B440,2,1)),_311_Table3,MATCH(MID($B440,1,1),_311_Table3_ColumnLookup,0),FALSE)
+N("311"),
  IF(AND(VALUE(LEFT($A440,3))=312,LEFT($G440,10)="Unincepted",$B440="G "),VLOOKUP(" ULO",_312_Table3,MATCH('312'!$N$16,_312_Table3_ColumnLookup,0),FALSE),
  IF(AND(VALUE(LEFT($A440,3))=312,LEFT($G440,10)="Unincepted",$B440="O "),VLOOKUP(" ULO",_312_Table3,MATCH('312'!$V$16,_312_Table3_ColumnLookup,0),FALSE),
  IF(AND(VALUE(LEFT($A440,3))=312,LEFT($G440,10)="Unincepted",$B440="Q "),VLOOKUP(" ULO",_312_Table3,MATCH('312'!$X$16,_312_Table3_ColumnLookup,0),FALSE),
  IF(AND(VALUE(LEFT($A440,3))=312,LEFT($G440,10)="Unincepted"),VLOOKUP(" ULO",_312_Table3,MATCH(LEFT($B440,1),_312_Table3_ColumnLookup,0),FALSE),
  IF(AND(VALUE(LEFT($A440,3))=312,LEFT($G440,5)="Total",$B440="G "),VLOOKUP('312'!$F$80,_312_Table3,MATCH('312'!$N$16,_312_Table3_ColumnLookup,0),FALSE),
  IF(AND(VALUE(LEFT($A440,3))=312,LEFT($G440,5)="Total",$B440="O "),VLOOKUP('312'!$F$80,_312_Table3,MATCH('312'!$V$16,_312_Table3_ColumnLookup,0),FALSE),
  IF(AND(VALUE(LEFT($A440,3))=312,LEFT($G440,5)="Total",$B440="Q "),VLOOKUP('312'!$F$80,_312_Table3,MATCH('312'!$X$16,_312_Table3_ColumnLookup,0),FALSE),
  IF(AND(VALUE(LEFT($A440,3))=312,LEFT($G440,5)="Total"),VLOOKUP('312'!$F$80,_312_Table3,MATCH(LEFT($B440,1),_312_Table3_ColumnLookup,0),FALSE),
  IF(AND(VALUE(LEFT($A440,3))=312,LEN($I440)=4,$B440="G"),VLOOKUP($I440,_312_Table3,MATCH('312'!$N$16,_312_Table3_ColumnLookup,0),FALSE),
  IF(AND(VALUE(LEFT($A440,3))=312,LEN($I440)=4,$B440="O"),VLOOKUP($I440,_312_Table3,MATCH('312'!$V$16,_312_Table3_ColumnLookup,0),FALSE),
  IF(AND(VALUE(LEFT($A440,3))=312,LEN($I440)=4,$B440="Q"),VLOOKUP($I440,_312_Table3,MATCH('312'!$X$16,_312_Table3_ColumnLookup,0),FALSE),
  IF(AND(VALUE(LEFT($A440,3))=312,LEN($I440)=4),VLOOKUP($I440,_312_Table3,MATCH(LEFT($B440,1),_312_Table3_ColumnLookup,0),FALSE)
+N("312"),
  IF(VALUE(LEFT($A440,3))=313,VLOOKUP(VALUE(MID($B440,2,1)),_313_Table3,MATCH(MID($B440,1,1),_313_Table3_ColumnLookup,0),FALSE)
+N("313"),
  IF(AND(VALUE(LEFT($A440,3))=314,LEN($B440)=3),VLOOKUP(VALUE(MID($B440,2,2)),_314_Table3,MATCH(MID($B440,1,1),_314_Table3_ColumnLookup,0),FALSE),
  IF(VALUE(LEFT($A440,3))=314,VLOOKUP(VALUE(MID($B440,2,1)),_314_Table3,MATCH(MID($B440,1,1),_314_Table3_ColumnLookup,0),FALSE)
+N("314"),
""))))))))))))))))))))))))</f>
        <v>#NAME?</v>
      </c>
      <c r="G440" t="s">
        <v>1156</v>
      </c>
      <c r="H440" s="321">
        <f>IFERROR(
IF(ISERROR($D440)=FALSE,$D440,IF(ISERROR($E440)=FALSE,$E440,IF(ISERROR($F440)=FALSE,$F440
+N("012 checkboxes"),
IF(
IF(OR(LEFT($A440,9)="Syndicate",LEFT($A440,12)="NewSyndicate"),VLOOKUP($A440,'012'!$J:$ZW,MATCH("Link to button",'012'!$J$1:$ZW$1,0),0)
+N("309 checkbox"),
IF($C440="309 LCR Summary0",VLOOKUP("Notes990",'309'!$P:$ZZ,MATCH("Link to button",'309'!$P$1:$ZZ$1,0),0)
+N("313 checkboxes"),
IF($C440="313 Financial Information0LcmVsScr",IF($C440="309 LCR Summary0",VLOOKUP("LcmVsScr",'309'!$N:$ZZ,MATCH("Link to button",'309'!$N$1:$ZZ$1,0),0),
IF($C440="313 Financial Information0LcrDocAttached",IF($C440="309 LCR Summary0",VLOOKUP("LcrDocAttached",'309'!$N:$ZZ,MATCH("Link to button",'309'!$N$1:$ZZ$1,0),
0)))))))=1,TRUE,FALSE)
))),"")</f>
        <v>0</v>
      </c>
      <c r="I440">
        <v>2003</v>
      </c>
    </row>
    <row r="441" spans="1:9" customFormat="1">
      <c r="A441" s="237" t="str">
        <f>VLOOKUP($G441,CSVLookups!$B:$R,MATCH(A$1,CSVLookups!$B$1:$R$1,0),FALSE)</f>
        <v>312 Projected Solvency II Technical Provisions at Time Zero</v>
      </c>
      <c r="B441" s="237" t="str">
        <f>VLOOKUP($G441,CSVLookups!$B:$R,MATCH(B$1,CSVLookups!$B$1:$R$1,0),FALSE)</f>
        <v>M</v>
      </c>
      <c r="C441" s="238" t="str">
        <f t="shared" si="7"/>
        <v>312 Projected Solvency II Technical Provisions at Time ZeroM2003</v>
      </c>
      <c r="D441" s="238">
        <f>IF(AND(VALUE(LEFT($A441,3))=309,LEN($B441)=3),VLOOKUP(VALUE(MID($B441,2,2)),_309_Table1,MATCH(MID($B441,1,1),_309_Table1_ColumnLookup,0),FALSE),
  IF($C441="309 LCR SummaryA",OneYearSCR,IF($C441="309 LCR SummaryB",UltimateSCR,IF(VALUE(LEFT($A441,3))=309,VLOOKUP(VALUE(MID($B441,2,1)),_309_Table1,MATCH(MID($B441,1,1),_309_Table1_ColumnLookup,0),FALSE)
+N("309"),
  IF(VALUE(LEFT($A441,3))=310,VLOOKUP(VALUE(MID($B441,2,1)),_310_Table1,MATCH(MID($B441,1,1),_310_Table1_ColumnLookup,0),FALSE)
+N("310"),
  IF(AND(VALUE(LEFT($A441,3))=311,LEN($I441)=4),VLOOKUP($I441,_311_Table1,MATCH($B441,_311_Table1_ColumnLookup,0),FALSE),
  IF(AND(VALUE(LEFT($A441,3))=311,OR($B441="I2",$B441="J2",$B441="K2",$B441="L2")),VLOOKUP('311'!$G$58,_311_Table1,MATCH(MID($B441,1,1),_311_Table1_ColumnLookup,0),FALSE),
  IF(AND(VALUE(LEFT($A441,3))=311,RIGHT($B441,5)="Total"),VLOOKUP('311'!$G$59,_311_Table1,MATCH(MID($B441,1,1),_311_Table1_ColumnLookup,0),FALSE),
  IF(VALUE(LEFT($A441,3))=311,VLOOKUP(VALUE(MID($B441,2,1)),_311_Table1,MATCH(MID($B441,1,1),_311_Table1_ColumnLookup,0),FALSE)
+N("311"),
  IF(AND(VALUE(LEFT($A441,3))=312,LEFT($G441,10)="Unincepted",$B441="G "),VLOOKUP(" ULO",_312_Table1,MATCH('312'!$N$16,_312_Table1_ColumnLookup,0),FALSE),
  IF(AND(VALUE(LEFT($A441,3))=312,LEFT($G441,10)="Unincepted",$B441="O "),VLOOKUP(" ULO",_312_Table1,MATCH('312'!$V$16,_312_Table1_ColumnLookup,0),FALSE),
  IF(AND(VALUE(LEFT($A441,3))=312,LEFT($G441,10)="Unincepted",$B441="Q "),VLOOKUP(" ULO",_312_Table1,MATCH('312'!$X$16,_312_Table1_ColumnLookup,0),FALSE),
  IF(AND(VALUE(LEFT($A441,3))=312,LEFT($G441,10)="Unincepted"),VLOOKUP(" ULO",_312_Table1,MATCH(LEFT($B441,1),_312_Table1_ColumnLookup,0),FALSE),
  IF(AND(VALUE(LEFT($A441,3))=312,LEFT($G441,5)="Total",$B441="G "),VLOOKUP('312'!$F$80,_312_Table1,MATCH('312'!$N$16,_312_Table1_ColumnLookup,0),FALSE),
  IF(AND(VALUE(LEFT($A441,3))=312,LEFT($G441,5)="Total",$B441="O "),VLOOKUP('312'!$F$80,_312_Table1,MATCH('312'!$V$16,_312_Table1_ColumnLookup,0),FALSE),
  IF(AND(VALUE(LEFT($A441,3))=312,LEFT($G441,5)="Total",$B441="Q "),VLOOKUP('312'!$F$80,_312_Table1,MATCH('312'!$X$16,_312_Table1_ColumnLookup,0),FALSE),
  IF(AND(VALUE(LEFT($A441,3))=312,LEFT($G441,5)="Total"),VLOOKUP('312'!$F$80,_312_Table1,MATCH(LEFT($B441,1),_312_Table1_ColumnLookup,0),FALSE),
  IF(AND(VALUE(LEFT($A441,3))=312,LEN($I441)=4,$B441="G"),VLOOKUP($I441,_312_Table1,MATCH('312'!$N$16,_312_Table1_ColumnLookup,0),FALSE),
  IF(AND(VALUE(LEFT($A441,3))=312,LEN($I441)=4,$B441="O"),VLOOKUP($I441,_312_Table1,MATCH('312'!$V$16,_312_Table1_ColumnLookup,0),FALSE),
  IF(AND(VALUE(LEFT($A441,3))=312,LEN($I441)=4,$B441="Q"),VLOOKUP($I441,_312_Table1,MATCH('312'!$X$16,_312_Table1_ColumnLookup,0),FALSE),
  IF(AND(VALUE(LEFT($A441,3))=312,LEN($I441)=4),VLOOKUP($I441,_312_Table1,MATCH(LEFT($B441,1),_312_Table1_ColumnLookup,0),FALSE)
+N("312"),
  IF(VALUE(LEFT($A441,3))=313,VLOOKUP(VALUE(MID($B441,2,1)),_313_Table1,MATCH(MID($B441,1,1),_313_Table1_ColumnLookup,0),FALSE)
+N("313"),
  IF(AND(VALUE(LEFT($A441,3))=314,LEN($B441)=3),VLOOKUP(VALUE(MID($B441,2,2)),_314_Table1,MATCH(MID($B441,1,1),_314_Table1_ColumnLookup,0),FALSE),
  IF(VALUE(LEFT($A441,3))=314,VLOOKUP(VALUE(MID($B441,2,1)),_314_Table1,MATCH(MID($B441,1,1),_314_Table1_ColumnLookup,0),FALSE)
+N("314"),
""))))))))))))))))))))))))</f>
        <v>0</v>
      </c>
      <c r="E441" s="238" t="e">
        <f>IF(AND(VALUE(LEFT($A441,3))=309,LEN($B441)=3),VLOOKUP(VALUE(MID($B441,2,2)),_309_Table2,MATCH(MID($B441,1,1),_309_Table2_ColumnLookup,0),FALSE),
  IF($C441="309 LCR SummaryA",OneYearSCR,IF($C441="309 LCR SummaryB",UltimateSCR,IF(VALUE(LEFT($A441,3))=309,VLOOKUP(VALUE(MID($B441,2,1)),_309_Table2,MATCH(MID($B441,1,1),_309_Table2_ColumnLookup,0),FALSE)
+N("309"),
  IF(VALUE(LEFT($A441,3))=310,VLOOKUP(VALUE(MID($B441,2,1)),_310_Table2,MATCH(MID($B441,1,1),_310_Table2_ColumnLookup,0),FALSE)
+N("310"),
  IF(AND(VALUE(LEFT($A441,3))=311,LEN($I441)=4),VLOOKUP($I441,_311_Table2,MATCH($B441,_311_Table2_ColumnLookup,0),FALSE),
  IF(AND(VALUE(LEFT($A441,3))=311,OR($B441="I2",$B441="J2",$B441="K2",$B441="L2")),VLOOKUP('311'!$G$58,_311_Table2,MATCH(MID($B441,1,1),_311_Table2_ColumnLookup,0),FALSE),
  IF(AND(VALUE(LEFT($A441,3))=311,RIGHT($B441,5)="Total"),VLOOKUP('311'!$G$59,_311_Table2,MATCH(MID($B441,1,1),_311_Table2_ColumnLookup,0),FALSE),
  IF(VALUE(LEFT($A441,3))=311,VLOOKUP(VALUE(MID($B441,2,1)),_311_Table2,MATCH(MID($B441,1,1),_311_Table2_ColumnLookup,0),FALSE)
+N("311"),
  IF(AND(VALUE(LEFT($A441,3))=312,LEFT($G441,10)="Unincepted",$B441="G "),VLOOKUP(" ULO",_312_Table2,MATCH('312'!$N$16,_312_Table2_ColumnLookup,0),FALSE),
  IF(AND(VALUE(LEFT($A441,3))=312,LEFT($G441,10)="Unincepted",$B441="O "),VLOOKUP(" ULO",_312_Table2,MATCH('312'!$V$16,_312_Table2_ColumnLookup,0),FALSE),
  IF(AND(VALUE(LEFT($A441,3))=312,LEFT($G441,10)="Unincepted",$B441="Q "),VLOOKUP(" ULO",_312_Table2,MATCH('312'!$X$16,_312_Table2_ColumnLookup,0),FALSE),
  IF(AND(VALUE(LEFT($A441,3))=312,LEFT($G441,10)="Unincepted"),VLOOKUP(" ULO",_312_Table2,MATCH(LEFT($B441,1),_312_Table2_ColumnLookup,0),FALSE),
  IF(AND(VALUE(LEFT($A441,3))=312,LEFT($G441,5)="Total",$B441="G "),VLOOKUP('312'!$F$80,_312_Table2,MATCH('312'!$N$16,_312_Table2_ColumnLookup,0),FALSE),
  IF(AND(VALUE(LEFT($A441,3))=312,LEFT($G441,5)="Total",$B441="O "),VLOOKUP('312'!$F$80,_312_Table2,MATCH('312'!$V$16,_312_Table2_ColumnLookup,0),FALSE),
  IF(AND(VALUE(LEFT($A441,3))=312,LEFT($G441,5)="Total",$B441="Q "),VLOOKUP('312'!$F$80,_312_Table2,MATCH('312'!$X$16,_312_Table2_ColumnLookup,0),FALSE),
  IF(AND(VALUE(LEFT($A441,3))=312,LEFT($G441,5)="Total"),VLOOKUP('312'!$F$80,_312_Table2,MATCH(LEFT($B441,1),_312_Table2_ColumnLookup,0),FALSE),
  IF(AND(VALUE(LEFT($A441,3))=312,LEN($I441)=4,$B441="G"),VLOOKUP($I441,_312_Table2,MATCH('312'!$N$16,_312_Table2_ColumnLookup,0),FALSE),
  IF(AND(VALUE(LEFT($A441,3))=312,LEN($I441)=4,$B441="O"),VLOOKUP($I441,_312_Table2,MATCH('312'!$V$16,_312_Table2_ColumnLookup,0),FALSE),
  IF(AND(VALUE(LEFT($A441,3))=312,LEN($I441)=4,$B441="Q"),VLOOKUP($I441,_312_Table2,MATCH('312'!$X$16,_312_Table2_ColumnLookup,0),FALSE),
  IF(AND(VALUE(LEFT($A441,3))=312,LEN($I441)=4),VLOOKUP($I441,_312_Table2,MATCH(LEFT($B441,1),_312_Table2_ColumnLookup,0),FALSE)
+N("312"),
  IF(VALUE(LEFT($A441,3))=313,VLOOKUP(VALUE(MID($B441,2,1)),_313_Table2,MATCH(MID($B441,1,1),_313_Table2_ColumnLookup,0),FALSE)
+N("313"),
  IF(AND(VALUE(LEFT($A441,3))=314,LEN($B441)=3),VLOOKUP(VALUE(MID($B441,2,2)),_314_Table2,MATCH(MID($B441,1,1),_314_Table2_ColumnLookup,0),FALSE),
  IF(VALUE(LEFT($A441,3))=314,VLOOKUP(VALUE(MID($B441,2,1)),_314_Table2,MATCH(MID($B441,1,1),_314_Table2_ColumnLookup,0),FALSE)
+N("314"),
""))))))))))))))))))))))))</f>
        <v>#NAME?</v>
      </c>
      <c r="F441" s="238" t="e">
        <f>IF(AND(VALUE(LEFT($A441,3))=309,LEN($B441)=3),VLOOKUP(VALUE(MID($B441,2,2)),_309_Table3,MATCH(MID($B441,1,1),_309_Table3_ColumnLookup,0),FALSE),
  IF($C441="309 LCR SummaryA",OneYearSCR,IF($C441="309 LCR SummaryB",UltimateSCR,IF(VALUE(LEFT($A441,3))=309,VLOOKUP(VALUE(MID($B441,2,1)),_309_Table3,MATCH(MID($B441,1,1),_309_Table3_ColumnLookup,0),FALSE)
+N("309"),
  IF(VALUE(LEFT($A441,3))=310,VLOOKUP(VALUE(MID($B441,2,1)),_310_Table3,MATCH(MID($B441,1,1),_310_Table3_ColumnLookup,0),FALSE)
+N("310"),
  IF(AND(VALUE(LEFT($A441,3))=311,LEN($I441)=4),VLOOKUP($I441,_311_Table3,MATCH($B441,_311_Table3_ColumnLookup,0),FALSE),
  IF(AND(VALUE(LEFT($A441,3))=311,OR($B441="I2",$B441="J2",$B441="K2",$B441="L2")),VLOOKUP('311'!$G$58,_311_Table3,MATCH(MID($B441,1,1),_311_Table3_ColumnLookup,0),FALSE),
  IF(AND(VALUE(LEFT($A441,3))=311,RIGHT($B441,5)="Total"),VLOOKUP('311'!$G$59,_311_Table3,MATCH(MID($B441,1,1),_311_Table3_ColumnLookup,0),FALSE),
  IF(VALUE(LEFT($A441,3))=311,VLOOKUP(VALUE(MID($B441,2,1)),_311_Table3,MATCH(MID($B441,1,1),_311_Table3_ColumnLookup,0),FALSE)
+N("311"),
  IF(AND(VALUE(LEFT($A441,3))=312,LEFT($G441,10)="Unincepted",$B441="G "),VLOOKUP(" ULO",_312_Table3,MATCH('312'!$N$16,_312_Table3_ColumnLookup,0),FALSE),
  IF(AND(VALUE(LEFT($A441,3))=312,LEFT($G441,10)="Unincepted",$B441="O "),VLOOKUP(" ULO",_312_Table3,MATCH('312'!$V$16,_312_Table3_ColumnLookup,0),FALSE),
  IF(AND(VALUE(LEFT($A441,3))=312,LEFT($G441,10)="Unincepted",$B441="Q "),VLOOKUP(" ULO",_312_Table3,MATCH('312'!$X$16,_312_Table3_ColumnLookup,0),FALSE),
  IF(AND(VALUE(LEFT($A441,3))=312,LEFT($G441,10)="Unincepted"),VLOOKUP(" ULO",_312_Table3,MATCH(LEFT($B441,1),_312_Table3_ColumnLookup,0),FALSE),
  IF(AND(VALUE(LEFT($A441,3))=312,LEFT($G441,5)="Total",$B441="G "),VLOOKUP('312'!$F$80,_312_Table3,MATCH('312'!$N$16,_312_Table3_ColumnLookup,0),FALSE),
  IF(AND(VALUE(LEFT($A441,3))=312,LEFT($G441,5)="Total",$B441="O "),VLOOKUP('312'!$F$80,_312_Table3,MATCH('312'!$V$16,_312_Table3_ColumnLookup,0),FALSE),
  IF(AND(VALUE(LEFT($A441,3))=312,LEFT($G441,5)="Total",$B441="Q "),VLOOKUP('312'!$F$80,_312_Table3,MATCH('312'!$X$16,_312_Table3_ColumnLookup,0),FALSE),
  IF(AND(VALUE(LEFT($A441,3))=312,LEFT($G441,5)="Total"),VLOOKUP('312'!$F$80,_312_Table3,MATCH(LEFT($B441,1),_312_Table3_ColumnLookup,0),FALSE),
  IF(AND(VALUE(LEFT($A441,3))=312,LEN($I441)=4,$B441="G"),VLOOKUP($I441,_312_Table3,MATCH('312'!$N$16,_312_Table3_ColumnLookup,0),FALSE),
  IF(AND(VALUE(LEFT($A441,3))=312,LEN($I441)=4,$B441="O"),VLOOKUP($I441,_312_Table3,MATCH('312'!$V$16,_312_Table3_ColumnLookup,0),FALSE),
  IF(AND(VALUE(LEFT($A441,3))=312,LEN($I441)=4,$B441="Q"),VLOOKUP($I441,_312_Table3,MATCH('312'!$X$16,_312_Table3_ColumnLookup,0),FALSE),
  IF(AND(VALUE(LEFT($A441,3))=312,LEN($I441)=4),VLOOKUP($I441,_312_Table3,MATCH(LEFT($B441,1),_312_Table3_ColumnLookup,0),FALSE)
+N("312"),
  IF(VALUE(LEFT($A441,3))=313,VLOOKUP(VALUE(MID($B441,2,1)),_313_Table3,MATCH(MID($B441,1,1),_313_Table3_ColumnLookup,0),FALSE)
+N("313"),
  IF(AND(VALUE(LEFT($A441,3))=314,LEN($B441)=3),VLOOKUP(VALUE(MID($B441,2,2)),_314_Table3,MATCH(MID($B441,1,1),_314_Table3_ColumnLookup,0),FALSE),
  IF(VALUE(LEFT($A441,3))=314,VLOOKUP(VALUE(MID($B441,2,1)),_314_Table3,MATCH(MID($B441,1,1),_314_Table3_ColumnLookup,0),FALSE)
+N("314"),
""))))))))))))))))))))))))</f>
        <v>#NAME?</v>
      </c>
      <c r="G441" t="s">
        <v>1158</v>
      </c>
      <c r="H441" s="321">
        <f>IFERROR(
IF(ISERROR($D441)=FALSE,$D441,IF(ISERROR($E441)=FALSE,$E441,IF(ISERROR($F441)=FALSE,$F441
+N("012 checkboxes"),
IF(
IF(OR(LEFT($A441,9)="Syndicate",LEFT($A441,12)="NewSyndicate"),VLOOKUP($A441,'012'!$J:$ZW,MATCH("Link to button",'012'!$J$1:$ZW$1,0),0)
+N("309 checkbox"),
IF($C441="309 LCR Summary0",VLOOKUP("Notes990",'309'!$P:$ZZ,MATCH("Link to button",'309'!$P$1:$ZZ$1,0),0)
+N("313 checkboxes"),
IF($C441="313 Financial Information0LcmVsScr",IF($C441="309 LCR Summary0",VLOOKUP("LcmVsScr",'309'!$N:$ZZ,MATCH("Link to button",'309'!$N$1:$ZZ$1,0),0),
IF($C441="313 Financial Information0LcrDocAttached",IF($C441="309 LCR Summary0",VLOOKUP("LcrDocAttached",'309'!$N:$ZZ,MATCH("Link to button",'309'!$N$1:$ZZ$1,0),
0)))))))=1,TRUE,FALSE)
))),"")</f>
        <v>0</v>
      </c>
      <c r="I441">
        <v>2003</v>
      </c>
    </row>
    <row r="442" spans="1:9" customFormat="1">
      <c r="A442" s="237" t="str">
        <f>VLOOKUP($G442,CSVLookups!$B:$R,MATCH(A$1,CSVLookups!$B$1:$R$1,0),FALSE)</f>
        <v>312 Projected Solvency II Technical Provisions at Time Zero</v>
      </c>
      <c r="B442" s="237" t="str">
        <f>VLOOKUP($G442,CSVLookups!$B:$R,MATCH(B$1,CSVLookups!$B$1:$R$1,0),FALSE)</f>
        <v>N</v>
      </c>
      <c r="C442" s="238" t="str">
        <f t="shared" si="7"/>
        <v>312 Projected Solvency II Technical Provisions at Time ZeroN2003</v>
      </c>
      <c r="D442" s="238">
        <f>IF(AND(VALUE(LEFT($A442,3))=309,LEN($B442)=3),VLOOKUP(VALUE(MID($B442,2,2)),_309_Table1,MATCH(MID($B442,1,1),_309_Table1_ColumnLookup,0),FALSE),
  IF($C442="309 LCR SummaryA",OneYearSCR,IF($C442="309 LCR SummaryB",UltimateSCR,IF(VALUE(LEFT($A442,3))=309,VLOOKUP(VALUE(MID($B442,2,1)),_309_Table1,MATCH(MID($B442,1,1),_309_Table1_ColumnLookup,0),FALSE)
+N("309"),
  IF(VALUE(LEFT($A442,3))=310,VLOOKUP(VALUE(MID($B442,2,1)),_310_Table1,MATCH(MID($B442,1,1),_310_Table1_ColumnLookup,0),FALSE)
+N("310"),
  IF(AND(VALUE(LEFT($A442,3))=311,LEN($I442)=4),VLOOKUP($I442,_311_Table1,MATCH($B442,_311_Table1_ColumnLookup,0),FALSE),
  IF(AND(VALUE(LEFT($A442,3))=311,OR($B442="I2",$B442="J2",$B442="K2",$B442="L2")),VLOOKUP('311'!$G$58,_311_Table1,MATCH(MID($B442,1,1),_311_Table1_ColumnLookup,0),FALSE),
  IF(AND(VALUE(LEFT($A442,3))=311,RIGHT($B442,5)="Total"),VLOOKUP('311'!$G$59,_311_Table1,MATCH(MID($B442,1,1),_311_Table1_ColumnLookup,0),FALSE),
  IF(VALUE(LEFT($A442,3))=311,VLOOKUP(VALUE(MID($B442,2,1)),_311_Table1,MATCH(MID($B442,1,1),_311_Table1_ColumnLookup,0),FALSE)
+N("311"),
  IF(AND(VALUE(LEFT($A442,3))=312,LEFT($G442,10)="Unincepted",$B442="G "),VLOOKUP(" ULO",_312_Table1,MATCH('312'!$N$16,_312_Table1_ColumnLookup,0),FALSE),
  IF(AND(VALUE(LEFT($A442,3))=312,LEFT($G442,10)="Unincepted",$B442="O "),VLOOKUP(" ULO",_312_Table1,MATCH('312'!$V$16,_312_Table1_ColumnLookup,0),FALSE),
  IF(AND(VALUE(LEFT($A442,3))=312,LEFT($G442,10)="Unincepted",$B442="Q "),VLOOKUP(" ULO",_312_Table1,MATCH('312'!$X$16,_312_Table1_ColumnLookup,0),FALSE),
  IF(AND(VALUE(LEFT($A442,3))=312,LEFT($G442,10)="Unincepted"),VLOOKUP(" ULO",_312_Table1,MATCH(LEFT($B442,1),_312_Table1_ColumnLookup,0),FALSE),
  IF(AND(VALUE(LEFT($A442,3))=312,LEFT($G442,5)="Total",$B442="G "),VLOOKUP('312'!$F$80,_312_Table1,MATCH('312'!$N$16,_312_Table1_ColumnLookup,0),FALSE),
  IF(AND(VALUE(LEFT($A442,3))=312,LEFT($G442,5)="Total",$B442="O "),VLOOKUP('312'!$F$80,_312_Table1,MATCH('312'!$V$16,_312_Table1_ColumnLookup,0),FALSE),
  IF(AND(VALUE(LEFT($A442,3))=312,LEFT($G442,5)="Total",$B442="Q "),VLOOKUP('312'!$F$80,_312_Table1,MATCH('312'!$X$16,_312_Table1_ColumnLookup,0),FALSE),
  IF(AND(VALUE(LEFT($A442,3))=312,LEFT($G442,5)="Total"),VLOOKUP('312'!$F$80,_312_Table1,MATCH(LEFT($B442,1),_312_Table1_ColumnLookup,0),FALSE),
  IF(AND(VALUE(LEFT($A442,3))=312,LEN($I442)=4,$B442="G"),VLOOKUP($I442,_312_Table1,MATCH('312'!$N$16,_312_Table1_ColumnLookup,0),FALSE),
  IF(AND(VALUE(LEFT($A442,3))=312,LEN($I442)=4,$B442="O"),VLOOKUP($I442,_312_Table1,MATCH('312'!$V$16,_312_Table1_ColumnLookup,0),FALSE),
  IF(AND(VALUE(LEFT($A442,3))=312,LEN($I442)=4,$B442="Q"),VLOOKUP($I442,_312_Table1,MATCH('312'!$X$16,_312_Table1_ColumnLookup,0),FALSE),
  IF(AND(VALUE(LEFT($A442,3))=312,LEN($I442)=4),VLOOKUP($I442,_312_Table1,MATCH(LEFT($B442,1),_312_Table1_ColumnLookup,0),FALSE)
+N("312"),
  IF(VALUE(LEFT($A442,3))=313,VLOOKUP(VALUE(MID($B442,2,1)),_313_Table1,MATCH(MID($B442,1,1),_313_Table1_ColumnLookup,0),FALSE)
+N("313"),
  IF(AND(VALUE(LEFT($A442,3))=314,LEN($B442)=3),VLOOKUP(VALUE(MID($B442,2,2)),_314_Table1,MATCH(MID($B442,1,1),_314_Table1_ColumnLookup,0),FALSE),
  IF(VALUE(LEFT($A442,3))=314,VLOOKUP(VALUE(MID($B442,2,1)),_314_Table1,MATCH(MID($B442,1,1),_314_Table1_ColumnLookup,0),FALSE)
+N("314"),
""))))))))))))))))))))))))</f>
        <v>0</v>
      </c>
      <c r="E442" s="238" t="e">
        <f>IF(AND(VALUE(LEFT($A442,3))=309,LEN($B442)=3),VLOOKUP(VALUE(MID($B442,2,2)),_309_Table2,MATCH(MID($B442,1,1),_309_Table2_ColumnLookup,0),FALSE),
  IF($C442="309 LCR SummaryA",OneYearSCR,IF($C442="309 LCR SummaryB",UltimateSCR,IF(VALUE(LEFT($A442,3))=309,VLOOKUP(VALUE(MID($B442,2,1)),_309_Table2,MATCH(MID($B442,1,1),_309_Table2_ColumnLookup,0),FALSE)
+N("309"),
  IF(VALUE(LEFT($A442,3))=310,VLOOKUP(VALUE(MID($B442,2,1)),_310_Table2,MATCH(MID($B442,1,1),_310_Table2_ColumnLookup,0),FALSE)
+N("310"),
  IF(AND(VALUE(LEFT($A442,3))=311,LEN($I442)=4),VLOOKUP($I442,_311_Table2,MATCH($B442,_311_Table2_ColumnLookup,0),FALSE),
  IF(AND(VALUE(LEFT($A442,3))=311,OR($B442="I2",$B442="J2",$B442="K2",$B442="L2")),VLOOKUP('311'!$G$58,_311_Table2,MATCH(MID($B442,1,1),_311_Table2_ColumnLookup,0),FALSE),
  IF(AND(VALUE(LEFT($A442,3))=311,RIGHT($B442,5)="Total"),VLOOKUP('311'!$G$59,_311_Table2,MATCH(MID($B442,1,1),_311_Table2_ColumnLookup,0),FALSE),
  IF(VALUE(LEFT($A442,3))=311,VLOOKUP(VALUE(MID($B442,2,1)),_311_Table2,MATCH(MID($B442,1,1),_311_Table2_ColumnLookup,0),FALSE)
+N("311"),
  IF(AND(VALUE(LEFT($A442,3))=312,LEFT($G442,10)="Unincepted",$B442="G "),VLOOKUP(" ULO",_312_Table2,MATCH('312'!$N$16,_312_Table2_ColumnLookup,0),FALSE),
  IF(AND(VALUE(LEFT($A442,3))=312,LEFT($G442,10)="Unincepted",$B442="O "),VLOOKUP(" ULO",_312_Table2,MATCH('312'!$V$16,_312_Table2_ColumnLookup,0),FALSE),
  IF(AND(VALUE(LEFT($A442,3))=312,LEFT($G442,10)="Unincepted",$B442="Q "),VLOOKUP(" ULO",_312_Table2,MATCH('312'!$X$16,_312_Table2_ColumnLookup,0),FALSE),
  IF(AND(VALUE(LEFT($A442,3))=312,LEFT($G442,10)="Unincepted"),VLOOKUP(" ULO",_312_Table2,MATCH(LEFT($B442,1),_312_Table2_ColumnLookup,0),FALSE),
  IF(AND(VALUE(LEFT($A442,3))=312,LEFT($G442,5)="Total",$B442="G "),VLOOKUP('312'!$F$80,_312_Table2,MATCH('312'!$N$16,_312_Table2_ColumnLookup,0),FALSE),
  IF(AND(VALUE(LEFT($A442,3))=312,LEFT($G442,5)="Total",$B442="O "),VLOOKUP('312'!$F$80,_312_Table2,MATCH('312'!$V$16,_312_Table2_ColumnLookup,0),FALSE),
  IF(AND(VALUE(LEFT($A442,3))=312,LEFT($G442,5)="Total",$B442="Q "),VLOOKUP('312'!$F$80,_312_Table2,MATCH('312'!$X$16,_312_Table2_ColumnLookup,0),FALSE),
  IF(AND(VALUE(LEFT($A442,3))=312,LEFT($G442,5)="Total"),VLOOKUP('312'!$F$80,_312_Table2,MATCH(LEFT($B442,1),_312_Table2_ColumnLookup,0),FALSE),
  IF(AND(VALUE(LEFT($A442,3))=312,LEN($I442)=4,$B442="G"),VLOOKUP($I442,_312_Table2,MATCH('312'!$N$16,_312_Table2_ColumnLookup,0),FALSE),
  IF(AND(VALUE(LEFT($A442,3))=312,LEN($I442)=4,$B442="O"),VLOOKUP($I442,_312_Table2,MATCH('312'!$V$16,_312_Table2_ColumnLookup,0),FALSE),
  IF(AND(VALUE(LEFT($A442,3))=312,LEN($I442)=4,$B442="Q"),VLOOKUP($I442,_312_Table2,MATCH('312'!$X$16,_312_Table2_ColumnLookup,0),FALSE),
  IF(AND(VALUE(LEFT($A442,3))=312,LEN($I442)=4),VLOOKUP($I442,_312_Table2,MATCH(LEFT($B442,1),_312_Table2_ColumnLookup,0),FALSE)
+N("312"),
  IF(VALUE(LEFT($A442,3))=313,VLOOKUP(VALUE(MID($B442,2,1)),_313_Table2,MATCH(MID($B442,1,1),_313_Table2_ColumnLookup,0),FALSE)
+N("313"),
  IF(AND(VALUE(LEFT($A442,3))=314,LEN($B442)=3),VLOOKUP(VALUE(MID($B442,2,2)),_314_Table2,MATCH(MID($B442,1,1),_314_Table2_ColumnLookup,0),FALSE),
  IF(VALUE(LEFT($A442,3))=314,VLOOKUP(VALUE(MID($B442,2,1)),_314_Table2,MATCH(MID($B442,1,1),_314_Table2_ColumnLookup,0),FALSE)
+N("314"),
""))))))))))))))))))))))))</f>
        <v>#NAME?</v>
      </c>
      <c r="F442" s="238" t="e">
        <f>IF(AND(VALUE(LEFT($A442,3))=309,LEN($B442)=3),VLOOKUP(VALUE(MID($B442,2,2)),_309_Table3,MATCH(MID($B442,1,1),_309_Table3_ColumnLookup,0),FALSE),
  IF($C442="309 LCR SummaryA",OneYearSCR,IF($C442="309 LCR SummaryB",UltimateSCR,IF(VALUE(LEFT($A442,3))=309,VLOOKUP(VALUE(MID($B442,2,1)),_309_Table3,MATCH(MID($B442,1,1),_309_Table3_ColumnLookup,0),FALSE)
+N("309"),
  IF(VALUE(LEFT($A442,3))=310,VLOOKUP(VALUE(MID($B442,2,1)),_310_Table3,MATCH(MID($B442,1,1),_310_Table3_ColumnLookup,0),FALSE)
+N("310"),
  IF(AND(VALUE(LEFT($A442,3))=311,LEN($I442)=4),VLOOKUP($I442,_311_Table3,MATCH($B442,_311_Table3_ColumnLookup,0),FALSE),
  IF(AND(VALUE(LEFT($A442,3))=311,OR($B442="I2",$B442="J2",$B442="K2",$B442="L2")),VLOOKUP('311'!$G$58,_311_Table3,MATCH(MID($B442,1,1),_311_Table3_ColumnLookup,0),FALSE),
  IF(AND(VALUE(LEFT($A442,3))=311,RIGHT($B442,5)="Total"),VLOOKUP('311'!$G$59,_311_Table3,MATCH(MID($B442,1,1),_311_Table3_ColumnLookup,0),FALSE),
  IF(VALUE(LEFT($A442,3))=311,VLOOKUP(VALUE(MID($B442,2,1)),_311_Table3,MATCH(MID($B442,1,1),_311_Table3_ColumnLookup,0),FALSE)
+N("311"),
  IF(AND(VALUE(LEFT($A442,3))=312,LEFT($G442,10)="Unincepted",$B442="G "),VLOOKUP(" ULO",_312_Table3,MATCH('312'!$N$16,_312_Table3_ColumnLookup,0),FALSE),
  IF(AND(VALUE(LEFT($A442,3))=312,LEFT($G442,10)="Unincepted",$B442="O "),VLOOKUP(" ULO",_312_Table3,MATCH('312'!$V$16,_312_Table3_ColumnLookup,0),FALSE),
  IF(AND(VALUE(LEFT($A442,3))=312,LEFT($G442,10)="Unincepted",$B442="Q "),VLOOKUP(" ULO",_312_Table3,MATCH('312'!$X$16,_312_Table3_ColumnLookup,0),FALSE),
  IF(AND(VALUE(LEFT($A442,3))=312,LEFT($G442,10)="Unincepted"),VLOOKUP(" ULO",_312_Table3,MATCH(LEFT($B442,1),_312_Table3_ColumnLookup,0),FALSE),
  IF(AND(VALUE(LEFT($A442,3))=312,LEFT($G442,5)="Total",$B442="G "),VLOOKUP('312'!$F$80,_312_Table3,MATCH('312'!$N$16,_312_Table3_ColumnLookup,0),FALSE),
  IF(AND(VALUE(LEFT($A442,3))=312,LEFT($G442,5)="Total",$B442="O "),VLOOKUP('312'!$F$80,_312_Table3,MATCH('312'!$V$16,_312_Table3_ColumnLookup,0),FALSE),
  IF(AND(VALUE(LEFT($A442,3))=312,LEFT($G442,5)="Total",$B442="Q "),VLOOKUP('312'!$F$80,_312_Table3,MATCH('312'!$X$16,_312_Table3_ColumnLookup,0),FALSE),
  IF(AND(VALUE(LEFT($A442,3))=312,LEFT($G442,5)="Total"),VLOOKUP('312'!$F$80,_312_Table3,MATCH(LEFT($B442,1),_312_Table3_ColumnLookup,0),FALSE),
  IF(AND(VALUE(LEFT($A442,3))=312,LEN($I442)=4,$B442="G"),VLOOKUP($I442,_312_Table3,MATCH('312'!$N$16,_312_Table3_ColumnLookup,0),FALSE),
  IF(AND(VALUE(LEFT($A442,3))=312,LEN($I442)=4,$B442="O"),VLOOKUP($I442,_312_Table3,MATCH('312'!$V$16,_312_Table3_ColumnLookup,0),FALSE),
  IF(AND(VALUE(LEFT($A442,3))=312,LEN($I442)=4,$B442="Q"),VLOOKUP($I442,_312_Table3,MATCH('312'!$X$16,_312_Table3_ColumnLookup,0),FALSE),
  IF(AND(VALUE(LEFT($A442,3))=312,LEN($I442)=4),VLOOKUP($I442,_312_Table3,MATCH(LEFT($B442,1),_312_Table3_ColumnLookup,0),FALSE)
+N("312"),
  IF(VALUE(LEFT($A442,3))=313,VLOOKUP(VALUE(MID($B442,2,1)),_313_Table3,MATCH(MID($B442,1,1),_313_Table3_ColumnLookup,0),FALSE)
+N("313"),
  IF(AND(VALUE(LEFT($A442,3))=314,LEN($B442)=3),VLOOKUP(VALUE(MID($B442,2,2)),_314_Table3,MATCH(MID($B442,1,1),_314_Table3_ColumnLookup,0),FALSE),
  IF(VALUE(LEFT($A442,3))=314,VLOOKUP(VALUE(MID($B442,2,1)),_314_Table3,MATCH(MID($B442,1,1),_314_Table3_ColumnLookup,0),FALSE)
+N("314"),
""))))))))))))))))))))))))</f>
        <v>#NAME?</v>
      </c>
      <c r="G442" t="s">
        <v>1160</v>
      </c>
      <c r="H442" s="321">
        <f>IFERROR(
IF(ISERROR($D442)=FALSE,$D442,IF(ISERROR($E442)=FALSE,$E442,IF(ISERROR($F442)=FALSE,$F442
+N("012 checkboxes"),
IF(
IF(OR(LEFT($A442,9)="Syndicate",LEFT($A442,12)="NewSyndicate"),VLOOKUP($A442,'012'!$J:$ZW,MATCH("Link to button",'012'!$J$1:$ZW$1,0),0)
+N("309 checkbox"),
IF($C442="309 LCR Summary0",VLOOKUP("Notes990",'309'!$P:$ZZ,MATCH("Link to button",'309'!$P$1:$ZZ$1,0),0)
+N("313 checkboxes"),
IF($C442="313 Financial Information0LcmVsScr",IF($C442="309 LCR Summary0",VLOOKUP("LcmVsScr",'309'!$N:$ZZ,MATCH("Link to button",'309'!$N$1:$ZZ$1,0),0),
IF($C442="313 Financial Information0LcrDocAttached",IF($C442="309 LCR Summary0",VLOOKUP("LcrDocAttached",'309'!$N:$ZZ,MATCH("Link to button",'309'!$N$1:$ZZ$1,0),
0)))))))=1,TRUE,FALSE)
))),"")</f>
        <v>0</v>
      </c>
      <c r="I442">
        <v>2003</v>
      </c>
    </row>
    <row r="443" spans="1:9" customFormat="1">
      <c r="A443" s="237" t="str">
        <f>VLOOKUP($G443,CSVLookups!$B:$R,MATCH(A$1,CSVLookups!$B$1:$R$1,0),FALSE)</f>
        <v>312 Projected Solvency II Technical Provisions at Time Zero</v>
      </c>
      <c r="B443" s="237" t="str">
        <f>VLOOKUP($G443,CSVLookups!$B:$R,MATCH(B$1,CSVLookups!$B$1:$R$1,0),FALSE)</f>
        <v>O</v>
      </c>
      <c r="C443" s="238" t="str">
        <f t="shared" si="7"/>
        <v>312 Projected Solvency II Technical Provisions at Time ZeroO2003</v>
      </c>
      <c r="D443" s="238">
        <f>IF(AND(VALUE(LEFT($A443,3))=309,LEN($B443)=3),VLOOKUP(VALUE(MID($B443,2,2)),_309_Table1,MATCH(MID($B443,1,1),_309_Table1_ColumnLookup,0),FALSE),
  IF($C443="309 LCR SummaryA",OneYearSCR,IF($C443="309 LCR SummaryB",UltimateSCR,IF(VALUE(LEFT($A443,3))=309,VLOOKUP(VALUE(MID($B443,2,1)),_309_Table1,MATCH(MID($B443,1,1),_309_Table1_ColumnLookup,0),FALSE)
+N("309"),
  IF(VALUE(LEFT($A443,3))=310,VLOOKUP(VALUE(MID($B443,2,1)),_310_Table1,MATCH(MID($B443,1,1),_310_Table1_ColumnLookup,0),FALSE)
+N("310"),
  IF(AND(VALUE(LEFT($A443,3))=311,LEN($I443)=4),VLOOKUP($I443,_311_Table1,MATCH($B443,_311_Table1_ColumnLookup,0),FALSE),
  IF(AND(VALUE(LEFT($A443,3))=311,OR($B443="I2",$B443="J2",$B443="K2",$B443="L2")),VLOOKUP('311'!$G$58,_311_Table1,MATCH(MID($B443,1,1),_311_Table1_ColumnLookup,0),FALSE),
  IF(AND(VALUE(LEFT($A443,3))=311,RIGHT($B443,5)="Total"),VLOOKUP('311'!$G$59,_311_Table1,MATCH(MID($B443,1,1),_311_Table1_ColumnLookup,0),FALSE),
  IF(VALUE(LEFT($A443,3))=311,VLOOKUP(VALUE(MID($B443,2,1)),_311_Table1,MATCH(MID($B443,1,1),_311_Table1_ColumnLookup,0),FALSE)
+N("311"),
  IF(AND(VALUE(LEFT($A443,3))=312,LEFT($G443,10)="Unincepted",$B443="G "),VLOOKUP(" ULO",_312_Table1,MATCH('312'!$N$16,_312_Table1_ColumnLookup,0),FALSE),
  IF(AND(VALUE(LEFT($A443,3))=312,LEFT($G443,10)="Unincepted",$B443="O "),VLOOKUP(" ULO",_312_Table1,MATCH('312'!$V$16,_312_Table1_ColumnLookup,0),FALSE),
  IF(AND(VALUE(LEFT($A443,3))=312,LEFT($G443,10)="Unincepted",$B443="Q "),VLOOKUP(" ULO",_312_Table1,MATCH('312'!$X$16,_312_Table1_ColumnLookup,0),FALSE),
  IF(AND(VALUE(LEFT($A443,3))=312,LEFT($G443,10)="Unincepted"),VLOOKUP(" ULO",_312_Table1,MATCH(LEFT($B443,1),_312_Table1_ColumnLookup,0),FALSE),
  IF(AND(VALUE(LEFT($A443,3))=312,LEFT($G443,5)="Total",$B443="G "),VLOOKUP('312'!$F$80,_312_Table1,MATCH('312'!$N$16,_312_Table1_ColumnLookup,0),FALSE),
  IF(AND(VALUE(LEFT($A443,3))=312,LEFT($G443,5)="Total",$B443="O "),VLOOKUP('312'!$F$80,_312_Table1,MATCH('312'!$V$16,_312_Table1_ColumnLookup,0),FALSE),
  IF(AND(VALUE(LEFT($A443,3))=312,LEFT($G443,5)="Total",$B443="Q "),VLOOKUP('312'!$F$80,_312_Table1,MATCH('312'!$X$16,_312_Table1_ColumnLookup,0),FALSE),
  IF(AND(VALUE(LEFT($A443,3))=312,LEFT($G443,5)="Total"),VLOOKUP('312'!$F$80,_312_Table1,MATCH(LEFT($B443,1),_312_Table1_ColumnLookup,0),FALSE),
  IF(AND(VALUE(LEFT($A443,3))=312,LEN($I443)=4,$B443="G"),VLOOKUP($I443,_312_Table1,MATCH('312'!$N$16,_312_Table1_ColumnLookup,0),FALSE),
  IF(AND(VALUE(LEFT($A443,3))=312,LEN($I443)=4,$B443="O"),VLOOKUP($I443,_312_Table1,MATCH('312'!$V$16,_312_Table1_ColumnLookup,0),FALSE),
  IF(AND(VALUE(LEFT($A443,3))=312,LEN($I443)=4,$B443="Q"),VLOOKUP($I443,_312_Table1,MATCH('312'!$X$16,_312_Table1_ColumnLookup,0),FALSE),
  IF(AND(VALUE(LEFT($A443,3))=312,LEN($I443)=4),VLOOKUP($I443,_312_Table1,MATCH(LEFT($B443,1),_312_Table1_ColumnLookup,0),FALSE)
+N("312"),
  IF(VALUE(LEFT($A443,3))=313,VLOOKUP(VALUE(MID($B443,2,1)),_313_Table1,MATCH(MID($B443,1,1),_313_Table1_ColumnLookup,0),FALSE)
+N("313"),
  IF(AND(VALUE(LEFT($A443,3))=314,LEN($B443)=3),VLOOKUP(VALUE(MID($B443,2,2)),_314_Table1,MATCH(MID($B443,1,1),_314_Table1_ColumnLookup,0),FALSE),
  IF(VALUE(LEFT($A443,3))=314,VLOOKUP(VALUE(MID($B443,2,1)),_314_Table1,MATCH(MID($B443,1,1),_314_Table1_ColumnLookup,0),FALSE)
+N("314"),
""))))))))))))))))))))))))</f>
        <v>0</v>
      </c>
      <c r="E443" s="238" t="e">
        <f>IF(AND(VALUE(LEFT($A443,3))=309,LEN($B443)=3),VLOOKUP(VALUE(MID($B443,2,2)),_309_Table2,MATCH(MID($B443,1,1),_309_Table2_ColumnLookup,0),FALSE),
  IF($C443="309 LCR SummaryA",OneYearSCR,IF($C443="309 LCR SummaryB",UltimateSCR,IF(VALUE(LEFT($A443,3))=309,VLOOKUP(VALUE(MID($B443,2,1)),_309_Table2,MATCH(MID($B443,1,1),_309_Table2_ColumnLookup,0),FALSE)
+N("309"),
  IF(VALUE(LEFT($A443,3))=310,VLOOKUP(VALUE(MID($B443,2,1)),_310_Table2,MATCH(MID($B443,1,1),_310_Table2_ColumnLookup,0),FALSE)
+N("310"),
  IF(AND(VALUE(LEFT($A443,3))=311,LEN($I443)=4),VLOOKUP($I443,_311_Table2,MATCH($B443,_311_Table2_ColumnLookup,0),FALSE),
  IF(AND(VALUE(LEFT($A443,3))=311,OR($B443="I2",$B443="J2",$B443="K2",$B443="L2")),VLOOKUP('311'!$G$58,_311_Table2,MATCH(MID($B443,1,1),_311_Table2_ColumnLookup,0),FALSE),
  IF(AND(VALUE(LEFT($A443,3))=311,RIGHT($B443,5)="Total"),VLOOKUP('311'!$G$59,_311_Table2,MATCH(MID($B443,1,1),_311_Table2_ColumnLookup,0),FALSE),
  IF(VALUE(LEFT($A443,3))=311,VLOOKUP(VALUE(MID($B443,2,1)),_311_Table2,MATCH(MID($B443,1,1),_311_Table2_ColumnLookup,0),FALSE)
+N("311"),
  IF(AND(VALUE(LEFT($A443,3))=312,LEFT($G443,10)="Unincepted",$B443="G "),VLOOKUP(" ULO",_312_Table2,MATCH('312'!$N$16,_312_Table2_ColumnLookup,0),FALSE),
  IF(AND(VALUE(LEFT($A443,3))=312,LEFT($G443,10)="Unincepted",$B443="O "),VLOOKUP(" ULO",_312_Table2,MATCH('312'!$V$16,_312_Table2_ColumnLookup,0),FALSE),
  IF(AND(VALUE(LEFT($A443,3))=312,LEFT($G443,10)="Unincepted",$B443="Q "),VLOOKUP(" ULO",_312_Table2,MATCH('312'!$X$16,_312_Table2_ColumnLookup,0),FALSE),
  IF(AND(VALUE(LEFT($A443,3))=312,LEFT($G443,10)="Unincepted"),VLOOKUP(" ULO",_312_Table2,MATCH(LEFT($B443,1),_312_Table2_ColumnLookup,0),FALSE),
  IF(AND(VALUE(LEFT($A443,3))=312,LEFT($G443,5)="Total",$B443="G "),VLOOKUP('312'!$F$80,_312_Table2,MATCH('312'!$N$16,_312_Table2_ColumnLookup,0),FALSE),
  IF(AND(VALUE(LEFT($A443,3))=312,LEFT($G443,5)="Total",$B443="O "),VLOOKUP('312'!$F$80,_312_Table2,MATCH('312'!$V$16,_312_Table2_ColumnLookup,0),FALSE),
  IF(AND(VALUE(LEFT($A443,3))=312,LEFT($G443,5)="Total",$B443="Q "),VLOOKUP('312'!$F$80,_312_Table2,MATCH('312'!$X$16,_312_Table2_ColumnLookup,0),FALSE),
  IF(AND(VALUE(LEFT($A443,3))=312,LEFT($G443,5)="Total"),VLOOKUP('312'!$F$80,_312_Table2,MATCH(LEFT($B443,1),_312_Table2_ColumnLookup,0),FALSE),
  IF(AND(VALUE(LEFT($A443,3))=312,LEN($I443)=4,$B443="G"),VLOOKUP($I443,_312_Table2,MATCH('312'!$N$16,_312_Table2_ColumnLookup,0),FALSE),
  IF(AND(VALUE(LEFT($A443,3))=312,LEN($I443)=4,$B443="O"),VLOOKUP($I443,_312_Table2,MATCH('312'!$V$16,_312_Table2_ColumnLookup,0),FALSE),
  IF(AND(VALUE(LEFT($A443,3))=312,LEN($I443)=4,$B443="Q"),VLOOKUP($I443,_312_Table2,MATCH('312'!$X$16,_312_Table2_ColumnLookup,0),FALSE),
  IF(AND(VALUE(LEFT($A443,3))=312,LEN($I443)=4),VLOOKUP($I443,_312_Table2,MATCH(LEFT($B443,1),_312_Table2_ColumnLookup,0),FALSE)
+N("312"),
  IF(VALUE(LEFT($A443,3))=313,VLOOKUP(VALUE(MID($B443,2,1)),_313_Table2,MATCH(MID($B443,1,1),_313_Table2_ColumnLookup,0),FALSE)
+N("313"),
  IF(AND(VALUE(LEFT($A443,3))=314,LEN($B443)=3),VLOOKUP(VALUE(MID($B443,2,2)),_314_Table2,MATCH(MID($B443,1,1),_314_Table2_ColumnLookup,0),FALSE),
  IF(VALUE(LEFT($A443,3))=314,VLOOKUP(VALUE(MID($B443,2,1)),_314_Table2,MATCH(MID($B443,1,1),_314_Table2_ColumnLookup,0),FALSE)
+N("314"),
""))))))))))))))))))))))))</f>
        <v>#NAME?</v>
      </c>
      <c r="F443" s="238" t="e">
        <f>IF(AND(VALUE(LEFT($A443,3))=309,LEN($B443)=3),VLOOKUP(VALUE(MID($B443,2,2)),_309_Table3,MATCH(MID($B443,1,1),_309_Table3_ColumnLookup,0),FALSE),
  IF($C443="309 LCR SummaryA",OneYearSCR,IF($C443="309 LCR SummaryB",UltimateSCR,IF(VALUE(LEFT($A443,3))=309,VLOOKUP(VALUE(MID($B443,2,1)),_309_Table3,MATCH(MID($B443,1,1),_309_Table3_ColumnLookup,0),FALSE)
+N("309"),
  IF(VALUE(LEFT($A443,3))=310,VLOOKUP(VALUE(MID($B443,2,1)),_310_Table3,MATCH(MID($B443,1,1),_310_Table3_ColumnLookup,0),FALSE)
+N("310"),
  IF(AND(VALUE(LEFT($A443,3))=311,LEN($I443)=4),VLOOKUP($I443,_311_Table3,MATCH($B443,_311_Table3_ColumnLookup,0),FALSE),
  IF(AND(VALUE(LEFT($A443,3))=311,OR($B443="I2",$B443="J2",$B443="K2",$B443="L2")),VLOOKUP('311'!$G$58,_311_Table3,MATCH(MID($B443,1,1),_311_Table3_ColumnLookup,0),FALSE),
  IF(AND(VALUE(LEFT($A443,3))=311,RIGHT($B443,5)="Total"),VLOOKUP('311'!$G$59,_311_Table3,MATCH(MID($B443,1,1),_311_Table3_ColumnLookup,0),FALSE),
  IF(VALUE(LEFT($A443,3))=311,VLOOKUP(VALUE(MID($B443,2,1)),_311_Table3,MATCH(MID($B443,1,1),_311_Table3_ColumnLookup,0),FALSE)
+N("311"),
  IF(AND(VALUE(LEFT($A443,3))=312,LEFT($G443,10)="Unincepted",$B443="G "),VLOOKUP(" ULO",_312_Table3,MATCH('312'!$N$16,_312_Table3_ColumnLookup,0),FALSE),
  IF(AND(VALUE(LEFT($A443,3))=312,LEFT($G443,10)="Unincepted",$B443="O "),VLOOKUP(" ULO",_312_Table3,MATCH('312'!$V$16,_312_Table3_ColumnLookup,0),FALSE),
  IF(AND(VALUE(LEFT($A443,3))=312,LEFT($G443,10)="Unincepted",$B443="Q "),VLOOKUP(" ULO",_312_Table3,MATCH('312'!$X$16,_312_Table3_ColumnLookup,0),FALSE),
  IF(AND(VALUE(LEFT($A443,3))=312,LEFT($G443,10)="Unincepted"),VLOOKUP(" ULO",_312_Table3,MATCH(LEFT($B443,1),_312_Table3_ColumnLookup,0),FALSE),
  IF(AND(VALUE(LEFT($A443,3))=312,LEFT($G443,5)="Total",$B443="G "),VLOOKUP('312'!$F$80,_312_Table3,MATCH('312'!$N$16,_312_Table3_ColumnLookup,0),FALSE),
  IF(AND(VALUE(LEFT($A443,3))=312,LEFT($G443,5)="Total",$B443="O "),VLOOKUP('312'!$F$80,_312_Table3,MATCH('312'!$V$16,_312_Table3_ColumnLookup,0),FALSE),
  IF(AND(VALUE(LEFT($A443,3))=312,LEFT($G443,5)="Total",$B443="Q "),VLOOKUP('312'!$F$80,_312_Table3,MATCH('312'!$X$16,_312_Table3_ColumnLookup,0),FALSE),
  IF(AND(VALUE(LEFT($A443,3))=312,LEFT($G443,5)="Total"),VLOOKUP('312'!$F$80,_312_Table3,MATCH(LEFT($B443,1),_312_Table3_ColumnLookup,0),FALSE),
  IF(AND(VALUE(LEFT($A443,3))=312,LEN($I443)=4,$B443="G"),VLOOKUP($I443,_312_Table3,MATCH('312'!$N$16,_312_Table3_ColumnLookup,0),FALSE),
  IF(AND(VALUE(LEFT($A443,3))=312,LEN($I443)=4,$B443="O"),VLOOKUP($I443,_312_Table3,MATCH('312'!$V$16,_312_Table3_ColumnLookup,0),FALSE),
  IF(AND(VALUE(LEFT($A443,3))=312,LEN($I443)=4,$B443="Q"),VLOOKUP($I443,_312_Table3,MATCH('312'!$X$16,_312_Table3_ColumnLookup,0),FALSE),
  IF(AND(VALUE(LEFT($A443,3))=312,LEN($I443)=4),VLOOKUP($I443,_312_Table3,MATCH(LEFT($B443,1),_312_Table3_ColumnLookup,0),FALSE)
+N("312"),
  IF(VALUE(LEFT($A443,3))=313,VLOOKUP(VALUE(MID($B443,2,1)),_313_Table3,MATCH(MID($B443,1,1),_313_Table3_ColumnLookup,0),FALSE)
+N("313"),
  IF(AND(VALUE(LEFT($A443,3))=314,LEN($B443)=3),VLOOKUP(VALUE(MID($B443,2,2)),_314_Table3,MATCH(MID($B443,1,1),_314_Table3_ColumnLookup,0),FALSE),
  IF(VALUE(LEFT($A443,3))=314,VLOOKUP(VALUE(MID($B443,2,1)),_314_Table3,MATCH(MID($B443,1,1),_314_Table3_ColumnLookup,0),FALSE)
+N("314"),
""))))))))))))))))))))))))</f>
        <v>#NAME?</v>
      </c>
      <c r="G443" t="s">
        <v>1161</v>
      </c>
      <c r="H443" s="321">
        <f>IFERROR(
IF(ISERROR($D443)=FALSE,$D443,IF(ISERROR($E443)=FALSE,$E443,IF(ISERROR($F443)=FALSE,$F443
+N("012 checkboxes"),
IF(
IF(OR(LEFT($A443,9)="Syndicate",LEFT($A443,12)="NewSyndicate"),VLOOKUP($A443,'012'!$J:$ZW,MATCH("Link to button",'012'!$J$1:$ZW$1,0),0)
+N("309 checkbox"),
IF($C443="309 LCR Summary0",VLOOKUP("Notes990",'309'!$P:$ZZ,MATCH("Link to button",'309'!$P$1:$ZZ$1,0),0)
+N("313 checkboxes"),
IF($C443="313 Financial Information0LcmVsScr",IF($C443="309 LCR Summary0",VLOOKUP("LcmVsScr",'309'!$N:$ZZ,MATCH("Link to button",'309'!$N$1:$ZZ$1,0),0),
IF($C443="313 Financial Information0LcrDocAttached",IF($C443="309 LCR Summary0",VLOOKUP("LcrDocAttached",'309'!$N:$ZZ,MATCH("Link to button",'309'!$N$1:$ZZ$1,0),
0)))))))=1,TRUE,FALSE)
))),"")</f>
        <v>0</v>
      </c>
      <c r="I443">
        <v>2003</v>
      </c>
    </row>
    <row r="444" spans="1:9" customFormat="1">
      <c r="A444" s="237" t="str">
        <f>VLOOKUP($G444,CSVLookups!$B:$R,MATCH(A$1,CSVLookups!$B$1:$R$1,0),FALSE)</f>
        <v>312 Projected Solvency II Technical Provisions at Time Zero</v>
      </c>
      <c r="B444" s="237" t="str">
        <f>VLOOKUP($G444,CSVLookups!$B:$R,MATCH(B$1,CSVLookups!$B$1:$R$1,0),FALSE)</f>
        <v>P</v>
      </c>
      <c r="C444" s="238" t="str">
        <f t="shared" si="7"/>
        <v>312 Projected Solvency II Technical Provisions at Time ZeroP2003</v>
      </c>
      <c r="D444" s="238">
        <f>IF(AND(VALUE(LEFT($A444,3))=309,LEN($B444)=3),VLOOKUP(VALUE(MID($B444,2,2)),_309_Table1,MATCH(MID($B444,1,1),_309_Table1_ColumnLookup,0),FALSE),
  IF($C444="309 LCR SummaryA",OneYearSCR,IF($C444="309 LCR SummaryB",UltimateSCR,IF(VALUE(LEFT($A444,3))=309,VLOOKUP(VALUE(MID($B444,2,1)),_309_Table1,MATCH(MID($B444,1,1),_309_Table1_ColumnLookup,0),FALSE)
+N("309"),
  IF(VALUE(LEFT($A444,3))=310,VLOOKUP(VALUE(MID($B444,2,1)),_310_Table1,MATCH(MID($B444,1,1),_310_Table1_ColumnLookup,0),FALSE)
+N("310"),
  IF(AND(VALUE(LEFT($A444,3))=311,LEN($I444)=4),VLOOKUP($I444,_311_Table1,MATCH($B444,_311_Table1_ColumnLookup,0),FALSE),
  IF(AND(VALUE(LEFT($A444,3))=311,OR($B444="I2",$B444="J2",$B444="K2",$B444="L2")),VLOOKUP('311'!$G$58,_311_Table1,MATCH(MID($B444,1,1),_311_Table1_ColumnLookup,0),FALSE),
  IF(AND(VALUE(LEFT($A444,3))=311,RIGHT($B444,5)="Total"),VLOOKUP('311'!$G$59,_311_Table1,MATCH(MID($B444,1,1),_311_Table1_ColumnLookup,0),FALSE),
  IF(VALUE(LEFT($A444,3))=311,VLOOKUP(VALUE(MID($B444,2,1)),_311_Table1,MATCH(MID($B444,1,1),_311_Table1_ColumnLookup,0),FALSE)
+N("311"),
  IF(AND(VALUE(LEFT($A444,3))=312,LEFT($G444,10)="Unincepted",$B444="G "),VLOOKUP(" ULO",_312_Table1,MATCH('312'!$N$16,_312_Table1_ColumnLookup,0),FALSE),
  IF(AND(VALUE(LEFT($A444,3))=312,LEFT($G444,10)="Unincepted",$B444="O "),VLOOKUP(" ULO",_312_Table1,MATCH('312'!$V$16,_312_Table1_ColumnLookup,0),FALSE),
  IF(AND(VALUE(LEFT($A444,3))=312,LEFT($G444,10)="Unincepted",$B444="Q "),VLOOKUP(" ULO",_312_Table1,MATCH('312'!$X$16,_312_Table1_ColumnLookup,0),FALSE),
  IF(AND(VALUE(LEFT($A444,3))=312,LEFT($G444,10)="Unincepted"),VLOOKUP(" ULO",_312_Table1,MATCH(LEFT($B444,1),_312_Table1_ColumnLookup,0),FALSE),
  IF(AND(VALUE(LEFT($A444,3))=312,LEFT($G444,5)="Total",$B444="G "),VLOOKUP('312'!$F$80,_312_Table1,MATCH('312'!$N$16,_312_Table1_ColumnLookup,0),FALSE),
  IF(AND(VALUE(LEFT($A444,3))=312,LEFT($G444,5)="Total",$B444="O "),VLOOKUP('312'!$F$80,_312_Table1,MATCH('312'!$V$16,_312_Table1_ColumnLookup,0),FALSE),
  IF(AND(VALUE(LEFT($A444,3))=312,LEFT($G444,5)="Total",$B444="Q "),VLOOKUP('312'!$F$80,_312_Table1,MATCH('312'!$X$16,_312_Table1_ColumnLookup,0),FALSE),
  IF(AND(VALUE(LEFT($A444,3))=312,LEFT($G444,5)="Total"),VLOOKUP('312'!$F$80,_312_Table1,MATCH(LEFT($B444,1),_312_Table1_ColumnLookup,0),FALSE),
  IF(AND(VALUE(LEFT($A444,3))=312,LEN($I444)=4,$B444="G"),VLOOKUP($I444,_312_Table1,MATCH('312'!$N$16,_312_Table1_ColumnLookup,0),FALSE),
  IF(AND(VALUE(LEFT($A444,3))=312,LEN($I444)=4,$B444="O"),VLOOKUP($I444,_312_Table1,MATCH('312'!$V$16,_312_Table1_ColumnLookup,0),FALSE),
  IF(AND(VALUE(LEFT($A444,3))=312,LEN($I444)=4,$B444="Q"),VLOOKUP($I444,_312_Table1,MATCH('312'!$X$16,_312_Table1_ColumnLookup,0),FALSE),
  IF(AND(VALUE(LEFT($A444,3))=312,LEN($I444)=4),VLOOKUP($I444,_312_Table1,MATCH(LEFT($B444,1),_312_Table1_ColumnLookup,0),FALSE)
+N("312"),
  IF(VALUE(LEFT($A444,3))=313,VLOOKUP(VALUE(MID($B444,2,1)),_313_Table1,MATCH(MID($B444,1,1),_313_Table1_ColumnLookup,0),FALSE)
+N("313"),
  IF(AND(VALUE(LEFT($A444,3))=314,LEN($B444)=3),VLOOKUP(VALUE(MID($B444,2,2)),_314_Table1,MATCH(MID($B444,1,1),_314_Table1_ColumnLookup,0),FALSE),
  IF(VALUE(LEFT($A444,3))=314,VLOOKUP(VALUE(MID($B444,2,1)),_314_Table1,MATCH(MID($B444,1,1),_314_Table1_ColumnLookup,0),FALSE)
+N("314"),
""))))))))))))))))))))))))</f>
        <v>0</v>
      </c>
      <c r="E444" s="238" t="e">
        <f>IF(AND(VALUE(LEFT($A444,3))=309,LEN($B444)=3),VLOOKUP(VALUE(MID($B444,2,2)),_309_Table2,MATCH(MID($B444,1,1),_309_Table2_ColumnLookup,0),FALSE),
  IF($C444="309 LCR SummaryA",OneYearSCR,IF($C444="309 LCR SummaryB",UltimateSCR,IF(VALUE(LEFT($A444,3))=309,VLOOKUP(VALUE(MID($B444,2,1)),_309_Table2,MATCH(MID($B444,1,1),_309_Table2_ColumnLookup,0),FALSE)
+N("309"),
  IF(VALUE(LEFT($A444,3))=310,VLOOKUP(VALUE(MID($B444,2,1)),_310_Table2,MATCH(MID($B444,1,1),_310_Table2_ColumnLookup,0),FALSE)
+N("310"),
  IF(AND(VALUE(LEFT($A444,3))=311,LEN($I444)=4),VLOOKUP($I444,_311_Table2,MATCH($B444,_311_Table2_ColumnLookup,0),FALSE),
  IF(AND(VALUE(LEFT($A444,3))=311,OR($B444="I2",$B444="J2",$B444="K2",$B444="L2")),VLOOKUP('311'!$G$58,_311_Table2,MATCH(MID($B444,1,1),_311_Table2_ColumnLookup,0),FALSE),
  IF(AND(VALUE(LEFT($A444,3))=311,RIGHT($B444,5)="Total"),VLOOKUP('311'!$G$59,_311_Table2,MATCH(MID($B444,1,1),_311_Table2_ColumnLookup,0),FALSE),
  IF(VALUE(LEFT($A444,3))=311,VLOOKUP(VALUE(MID($B444,2,1)),_311_Table2,MATCH(MID($B444,1,1),_311_Table2_ColumnLookup,0),FALSE)
+N("311"),
  IF(AND(VALUE(LEFT($A444,3))=312,LEFT($G444,10)="Unincepted",$B444="G "),VLOOKUP(" ULO",_312_Table2,MATCH('312'!$N$16,_312_Table2_ColumnLookup,0),FALSE),
  IF(AND(VALUE(LEFT($A444,3))=312,LEFT($G444,10)="Unincepted",$B444="O "),VLOOKUP(" ULO",_312_Table2,MATCH('312'!$V$16,_312_Table2_ColumnLookup,0),FALSE),
  IF(AND(VALUE(LEFT($A444,3))=312,LEFT($G444,10)="Unincepted",$B444="Q "),VLOOKUP(" ULO",_312_Table2,MATCH('312'!$X$16,_312_Table2_ColumnLookup,0),FALSE),
  IF(AND(VALUE(LEFT($A444,3))=312,LEFT($G444,10)="Unincepted"),VLOOKUP(" ULO",_312_Table2,MATCH(LEFT($B444,1),_312_Table2_ColumnLookup,0),FALSE),
  IF(AND(VALUE(LEFT($A444,3))=312,LEFT($G444,5)="Total",$B444="G "),VLOOKUP('312'!$F$80,_312_Table2,MATCH('312'!$N$16,_312_Table2_ColumnLookup,0),FALSE),
  IF(AND(VALUE(LEFT($A444,3))=312,LEFT($G444,5)="Total",$B444="O "),VLOOKUP('312'!$F$80,_312_Table2,MATCH('312'!$V$16,_312_Table2_ColumnLookup,0),FALSE),
  IF(AND(VALUE(LEFT($A444,3))=312,LEFT($G444,5)="Total",$B444="Q "),VLOOKUP('312'!$F$80,_312_Table2,MATCH('312'!$X$16,_312_Table2_ColumnLookup,0),FALSE),
  IF(AND(VALUE(LEFT($A444,3))=312,LEFT($G444,5)="Total"),VLOOKUP('312'!$F$80,_312_Table2,MATCH(LEFT($B444,1),_312_Table2_ColumnLookup,0),FALSE),
  IF(AND(VALUE(LEFT($A444,3))=312,LEN($I444)=4,$B444="G"),VLOOKUP($I444,_312_Table2,MATCH('312'!$N$16,_312_Table2_ColumnLookup,0),FALSE),
  IF(AND(VALUE(LEFT($A444,3))=312,LEN($I444)=4,$B444="O"),VLOOKUP($I444,_312_Table2,MATCH('312'!$V$16,_312_Table2_ColumnLookup,0),FALSE),
  IF(AND(VALUE(LEFT($A444,3))=312,LEN($I444)=4,$B444="Q"),VLOOKUP($I444,_312_Table2,MATCH('312'!$X$16,_312_Table2_ColumnLookup,0),FALSE),
  IF(AND(VALUE(LEFT($A444,3))=312,LEN($I444)=4),VLOOKUP($I444,_312_Table2,MATCH(LEFT($B444,1),_312_Table2_ColumnLookup,0),FALSE)
+N("312"),
  IF(VALUE(LEFT($A444,3))=313,VLOOKUP(VALUE(MID($B444,2,1)),_313_Table2,MATCH(MID($B444,1,1),_313_Table2_ColumnLookup,0),FALSE)
+N("313"),
  IF(AND(VALUE(LEFT($A444,3))=314,LEN($B444)=3),VLOOKUP(VALUE(MID($B444,2,2)),_314_Table2,MATCH(MID($B444,1,1),_314_Table2_ColumnLookup,0),FALSE),
  IF(VALUE(LEFT($A444,3))=314,VLOOKUP(VALUE(MID($B444,2,1)),_314_Table2,MATCH(MID($B444,1,1),_314_Table2_ColumnLookup,0),FALSE)
+N("314"),
""))))))))))))))))))))))))</f>
        <v>#NAME?</v>
      </c>
      <c r="F444" s="238" t="e">
        <f>IF(AND(VALUE(LEFT($A444,3))=309,LEN($B444)=3),VLOOKUP(VALUE(MID($B444,2,2)),_309_Table3,MATCH(MID($B444,1,1),_309_Table3_ColumnLookup,0),FALSE),
  IF($C444="309 LCR SummaryA",OneYearSCR,IF($C444="309 LCR SummaryB",UltimateSCR,IF(VALUE(LEFT($A444,3))=309,VLOOKUP(VALUE(MID($B444,2,1)),_309_Table3,MATCH(MID($B444,1,1),_309_Table3_ColumnLookup,0),FALSE)
+N("309"),
  IF(VALUE(LEFT($A444,3))=310,VLOOKUP(VALUE(MID($B444,2,1)),_310_Table3,MATCH(MID($B444,1,1),_310_Table3_ColumnLookup,0),FALSE)
+N("310"),
  IF(AND(VALUE(LEFT($A444,3))=311,LEN($I444)=4),VLOOKUP($I444,_311_Table3,MATCH($B444,_311_Table3_ColumnLookup,0),FALSE),
  IF(AND(VALUE(LEFT($A444,3))=311,OR($B444="I2",$B444="J2",$B444="K2",$B444="L2")),VLOOKUP('311'!$G$58,_311_Table3,MATCH(MID($B444,1,1),_311_Table3_ColumnLookup,0),FALSE),
  IF(AND(VALUE(LEFT($A444,3))=311,RIGHT($B444,5)="Total"),VLOOKUP('311'!$G$59,_311_Table3,MATCH(MID($B444,1,1),_311_Table3_ColumnLookup,0),FALSE),
  IF(VALUE(LEFT($A444,3))=311,VLOOKUP(VALUE(MID($B444,2,1)),_311_Table3,MATCH(MID($B444,1,1),_311_Table3_ColumnLookup,0),FALSE)
+N("311"),
  IF(AND(VALUE(LEFT($A444,3))=312,LEFT($G444,10)="Unincepted",$B444="G "),VLOOKUP(" ULO",_312_Table3,MATCH('312'!$N$16,_312_Table3_ColumnLookup,0),FALSE),
  IF(AND(VALUE(LEFT($A444,3))=312,LEFT($G444,10)="Unincepted",$B444="O "),VLOOKUP(" ULO",_312_Table3,MATCH('312'!$V$16,_312_Table3_ColumnLookup,0),FALSE),
  IF(AND(VALUE(LEFT($A444,3))=312,LEFT($G444,10)="Unincepted",$B444="Q "),VLOOKUP(" ULO",_312_Table3,MATCH('312'!$X$16,_312_Table3_ColumnLookup,0),FALSE),
  IF(AND(VALUE(LEFT($A444,3))=312,LEFT($G444,10)="Unincepted"),VLOOKUP(" ULO",_312_Table3,MATCH(LEFT($B444,1),_312_Table3_ColumnLookup,0),FALSE),
  IF(AND(VALUE(LEFT($A444,3))=312,LEFT($G444,5)="Total",$B444="G "),VLOOKUP('312'!$F$80,_312_Table3,MATCH('312'!$N$16,_312_Table3_ColumnLookup,0),FALSE),
  IF(AND(VALUE(LEFT($A444,3))=312,LEFT($G444,5)="Total",$B444="O "),VLOOKUP('312'!$F$80,_312_Table3,MATCH('312'!$V$16,_312_Table3_ColumnLookup,0),FALSE),
  IF(AND(VALUE(LEFT($A444,3))=312,LEFT($G444,5)="Total",$B444="Q "),VLOOKUP('312'!$F$80,_312_Table3,MATCH('312'!$X$16,_312_Table3_ColumnLookup,0),FALSE),
  IF(AND(VALUE(LEFT($A444,3))=312,LEFT($G444,5)="Total"),VLOOKUP('312'!$F$80,_312_Table3,MATCH(LEFT($B444,1),_312_Table3_ColumnLookup,0),FALSE),
  IF(AND(VALUE(LEFT($A444,3))=312,LEN($I444)=4,$B444="G"),VLOOKUP($I444,_312_Table3,MATCH('312'!$N$16,_312_Table3_ColumnLookup,0),FALSE),
  IF(AND(VALUE(LEFT($A444,3))=312,LEN($I444)=4,$B444="O"),VLOOKUP($I444,_312_Table3,MATCH('312'!$V$16,_312_Table3_ColumnLookup,0),FALSE),
  IF(AND(VALUE(LEFT($A444,3))=312,LEN($I444)=4,$B444="Q"),VLOOKUP($I444,_312_Table3,MATCH('312'!$X$16,_312_Table3_ColumnLookup,0),FALSE),
  IF(AND(VALUE(LEFT($A444,3))=312,LEN($I444)=4),VLOOKUP($I444,_312_Table3,MATCH(LEFT($B444,1),_312_Table3_ColumnLookup,0),FALSE)
+N("312"),
  IF(VALUE(LEFT($A444,3))=313,VLOOKUP(VALUE(MID($B444,2,1)),_313_Table3,MATCH(MID($B444,1,1),_313_Table3_ColumnLookup,0),FALSE)
+N("313"),
  IF(AND(VALUE(LEFT($A444,3))=314,LEN($B444)=3),VLOOKUP(VALUE(MID($B444,2,2)),_314_Table3,MATCH(MID($B444,1,1),_314_Table3_ColumnLookup,0),FALSE),
  IF(VALUE(LEFT($A444,3))=314,VLOOKUP(VALUE(MID($B444,2,1)),_314_Table3,MATCH(MID($B444,1,1),_314_Table3_ColumnLookup,0),FALSE)
+N("314"),
""))))))))))))))))))))))))</f>
        <v>#NAME?</v>
      </c>
      <c r="G444" t="s">
        <v>1162</v>
      </c>
      <c r="H444" s="321">
        <f>IFERROR(
IF(ISERROR($D444)=FALSE,$D444,IF(ISERROR($E444)=FALSE,$E444,IF(ISERROR($F444)=FALSE,$F444
+N("012 checkboxes"),
IF(
IF(OR(LEFT($A444,9)="Syndicate",LEFT($A444,12)="NewSyndicate"),VLOOKUP($A444,'012'!$J:$ZW,MATCH("Link to button",'012'!$J$1:$ZW$1,0),0)
+N("309 checkbox"),
IF($C444="309 LCR Summary0",VLOOKUP("Notes990",'309'!$P:$ZZ,MATCH("Link to button",'309'!$P$1:$ZZ$1,0),0)
+N("313 checkboxes"),
IF($C444="313 Financial Information0LcmVsScr",IF($C444="309 LCR Summary0",VLOOKUP("LcmVsScr",'309'!$N:$ZZ,MATCH("Link to button",'309'!$N$1:$ZZ$1,0),0),
IF($C444="313 Financial Information0LcrDocAttached",IF($C444="309 LCR Summary0",VLOOKUP("LcrDocAttached",'309'!$N:$ZZ,MATCH("Link to button",'309'!$N$1:$ZZ$1,0),
0)))))))=1,TRUE,FALSE)
))),"")</f>
        <v>0</v>
      </c>
      <c r="I444">
        <v>2003</v>
      </c>
    </row>
    <row r="445" spans="1:9" customFormat="1">
      <c r="A445" s="237" t="str">
        <f>VLOOKUP($G445,CSVLookups!$B:$R,MATCH(A$1,CSVLookups!$B$1:$R$1,0),FALSE)</f>
        <v>312 Projected Solvency II Technical Provisions at Time Zero</v>
      </c>
      <c r="B445" s="237" t="str">
        <f>VLOOKUP($G445,CSVLookups!$B:$R,MATCH(B$1,CSVLookups!$B$1:$R$1,0),FALSE)</f>
        <v>Q</v>
      </c>
      <c r="C445" s="238" t="str">
        <f t="shared" si="7"/>
        <v>312 Projected Solvency II Technical Provisions at Time ZeroQ2003</v>
      </c>
      <c r="D445" s="238">
        <f>IF(AND(VALUE(LEFT($A445,3))=309,LEN($B445)=3),VLOOKUP(VALUE(MID($B445,2,2)),_309_Table1,MATCH(MID($B445,1,1),_309_Table1_ColumnLookup,0),FALSE),
  IF($C445="309 LCR SummaryA",OneYearSCR,IF($C445="309 LCR SummaryB",UltimateSCR,IF(VALUE(LEFT($A445,3))=309,VLOOKUP(VALUE(MID($B445,2,1)),_309_Table1,MATCH(MID($B445,1,1),_309_Table1_ColumnLookup,0),FALSE)
+N("309"),
  IF(VALUE(LEFT($A445,3))=310,VLOOKUP(VALUE(MID($B445,2,1)),_310_Table1,MATCH(MID($B445,1,1),_310_Table1_ColumnLookup,0),FALSE)
+N("310"),
  IF(AND(VALUE(LEFT($A445,3))=311,LEN($I445)=4),VLOOKUP($I445,_311_Table1,MATCH($B445,_311_Table1_ColumnLookup,0),FALSE),
  IF(AND(VALUE(LEFT($A445,3))=311,OR($B445="I2",$B445="J2",$B445="K2",$B445="L2")),VLOOKUP('311'!$G$58,_311_Table1,MATCH(MID($B445,1,1),_311_Table1_ColumnLookup,0),FALSE),
  IF(AND(VALUE(LEFT($A445,3))=311,RIGHT($B445,5)="Total"),VLOOKUP('311'!$G$59,_311_Table1,MATCH(MID($B445,1,1),_311_Table1_ColumnLookup,0),FALSE),
  IF(VALUE(LEFT($A445,3))=311,VLOOKUP(VALUE(MID($B445,2,1)),_311_Table1,MATCH(MID($B445,1,1),_311_Table1_ColumnLookup,0),FALSE)
+N("311"),
  IF(AND(VALUE(LEFT($A445,3))=312,LEFT($G445,10)="Unincepted",$B445="G "),VLOOKUP(" ULO",_312_Table1,MATCH('312'!$N$16,_312_Table1_ColumnLookup,0),FALSE),
  IF(AND(VALUE(LEFT($A445,3))=312,LEFT($G445,10)="Unincepted",$B445="O "),VLOOKUP(" ULO",_312_Table1,MATCH('312'!$V$16,_312_Table1_ColumnLookup,0),FALSE),
  IF(AND(VALUE(LEFT($A445,3))=312,LEFT($G445,10)="Unincepted",$B445="Q "),VLOOKUP(" ULO",_312_Table1,MATCH('312'!$X$16,_312_Table1_ColumnLookup,0),FALSE),
  IF(AND(VALUE(LEFT($A445,3))=312,LEFT($G445,10)="Unincepted"),VLOOKUP(" ULO",_312_Table1,MATCH(LEFT($B445,1),_312_Table1_ColumnLookup,0),FALSE),
  IF(AND(VALUE(LEFT($A445,3))=312,LEFT($G445,5)="Total",$B445="G "),VLOOKUP('312'!$F$80,_312_Table1,MATCH('312'!$N$16,_312_Table1_ColumnLookup,0),FALSE),
  IF(AND(VALUE(LEFT($A445,3))=312,LEFT($G445,5)="Total",$B445="O "),VLOOKUP('312'!$F$80,_312_Table1,MATCH('312'!$V$16,_312_Table1_ColumnLookup,0),FALSE),
  IF(AND(VALUE(LEFT($A445,3))=312,LEFT($G445,5)="Total",$B445="Q "),VLOOKUP('312'!$F$80,_312_Table1,MATCH('312'!$X$16,_312_Table1_ColumnLookup,0),FALSE),
  IF(AND(VALUE(LEFT($A445,3))=312,LEFT($G445,5)="Total"),VLOOKUP('312'!$F$80,_312_Table1,MATCH(LEFT($B445,1),_312_Table1_ColumnLookup,0),FALSE),
  IF(AND(VALUE(LEFT($A445,3))=312,LEN($I445)=4,$B445="G"),VLOOKUP($I445,_312_Table1,MATCH('312'!$N$16,_312_Table1_ColumnLookup,0),FALSE),
  IF(AND(VALUE(LEFT($A445,3))=312,LEN($I445)=4,$B445="O"),VLOOKUP($I445,_312_Table1,MATCH('312'!$V$16,_312_Table1_ColumnLookup,0),FALSE),
  IF(AND(VALUE(LEFT($A445,3))=312,LEN($I445)=4,$B445="Q"),VLOOKUP($I445,_312_Table1,MATCH('312'!$X$16,_312_Table1_ColumnLookup,0),FALSE),
  IF(AND(VALUE(LEFT($A445,3))=312,LEN($I445)=4),VLOOKUP($I445,_312_Table1,MATCH(LEFT($B445,1),_312_Table1_ColumnLookup,0),FALSE)
+N("312"),
  IF(VALUE(LEFT($A445,3))=313,VLOOKUP(VALUE(MID($B445,2,1)),_313_Table1,MATCH(MID($B445,1,1),_313_Table1_ColumnLookup,0),FALSE)
+N("313"),
  IF(AND(VALUE(LEFT($A445,3))=314,LEN($B445)=3),VLOOKUP(VALUE(MID($B445,2,2)),_314_Table1,MATCH(MID($B445,1,1),_314_Table1_ColumnLookup,0),FALSE),
  IF(VALUE(LEFT($A445,3))=314,VLOOKUP(VALUE(MID($B445,2,1)),_314_Table1,MATCH(MID($B445,1,1),_314_Table1_ColumnLookup,0),FALSE)
+N("314"),
""))))))))))))))))))))))))</f>
        <v>0</v>
      </c>
      <c r="E445" s="238" t="e">
        <f>IF(AND(VALUE(LEFT($A445,3))=309,LEN($B445)=3),VLOOKUP(VALUE(MID($B445,2,2)),_309_Table2,MATCH(MID($B445,1,1),_309_Table2_ColumnLookup,0),FALSE),
  IF($C445="309 LCR SummaryA",OneYearSCR,IF($C445="309 LCR SummaryB",UltimateSCR,IF(VALUE(LEFT($A445,3))=309,VLOOKUP(VALUE(MID($B445,2,1)),_309_Table2,MATCH(MID($B445,1,1),_309_Table2_ColumnLookup,0),FALSE)
+N("309"),
  IF(VALUE(LEFT($A445,3))=310,VLOOKUP(VALUE(MID($B445,2,1)),_310_Table2,MATCH(MID($B445,1,1),_310_Table2_ColumnLookup,0),FALSE)
+N("310"),
  IF(AND(VALUE(LEFT($A445,3))=311,LEN($I445)=4),VLOOKUP($I445,_311_Table2,MATCH($B445,_311_Table2_ColumnLookup,0),FALSE),
  IF(AND(VALUE(LEFT($A445,3))=311,OR($B445="I2",$B445="J2",$B445="K2",$B445="L2")),VLOOKUP('311'!$G$58,_311_Table2,MATCH(MID($B445,1,1),_311_Table2_ColumnLookup,0),FALSE),
  IF(AND(VALUE(LEFT($A445,3))=311,RIGHT($B445,5)="Total"),VLOOKUP('311'!$G$59,_311_Table2,MATCH(MID($B445,1,1),_311_Table2_ColumnLookup,0),FALSE),
  IF(VALUE(LEFT($A445,3))=311,VLOOKUP(VALUE(MID($B445,2,1)),_311_Table2,MATCH(MID($B445,1,1),_311_Table2_ColumnLookup,0),FALSE)
+N("311"),
  IF(AND(VALUE(LEFT($A445,3))=312,LEFT($G445,10)="Unincepted",$B445="G "),VLOOKUP(" ULO",_312_Table2,MATCH('312'!$N$16,_312_Table2_ColumnLookup,0),FALSE),
  IF(AND(VALUE(LEFT($A445,3))=312,LEFT($G445,10)="Unincepted",$B445="O "),VLOOKUP(" ULO",_312_Table2,MATCH('312'!$V$16,_312_Table2_ColumnLookup,0),FALSE),
  IF(AND(VALUE(LEFT($A445,3))=312,LEFT($G445,10)="Unincepted",$B445="Q "),VLOOKUP(" ULO",_312_Table2,MATCH('312'!$X$16,_312_Table2_ColumnLookup,0),FALSE),
  IF(AND(VALUE(LEFT($A445,3))=312,LEFT($G445,10)="Unincepted"),VLOOKUP(" ULO",_312_Table2,MATCH(LEFT($B445,1),_312_Table2_ColumnLookup,0),FALSE),
  IF(AND(VALUE(LEFT($A445,3))=312,LEFT($G445,5)="Total",$B445="G "),VLOOKUP('312'!$F$80,_312_Table2,MATCH('312'!$N$16,_312_Table2_ColumnLookup,0),FALSE),
  IF(AND(VALUE(LEFT($A445,3))=312,LEFT($G445,5)="Total",$B445="O "),VLOOKUP('312'!$F$80,_312_Table2,MATCH('312'!$V$16,_312_Table2_ColumnLookup,0),FALSE),
  IF(AND(VALUE(LEFT($A445,3))=312,LEFT($G445,5)="Total",$B445="Q "),VLOOKUP('312'!$F$80,_312_Table2,MATCH('312'!$X$16,_312_Table2_ColumnLookup,0),FALSE),
  IF(AND(VALUE(LEFT($A445,3))=312,LEFT($G445,5)="Total"),VLOOKUP('312'!$F$80,_312_Table2,MATCH(LEFT($B445,1),_312_Table2_ColumnLookup,0),FALSE),
  IF(AND(VALUE(LEFT($A445,3))=312,LEN($I445)=4,$B445="G"),VLOOKUP($I445,_312_Table2,MATCH('312'!$N$16,_312_Table2_ColumnLookup,0),FALSE),
  IF(AND(VALUE(LEFT($A445,3))=312,LEN($I445)=4,$B445="O"),VLOOKUP($I445,_312_Table2,MATCH('312'!$V$16,_312_Table2_ColumnLookup,0),FALSE),
  IF(AND(VALUE(LEFT($A445,3))=312,LEN($I445)=4,$B445="Q"),VLOOKUP($I445,_312_Table2,MATCH('312'!$X$16,_312_Table2_ColumnLookup,0),FALSE),
  IF(AND(VALUE(LEFT($A445,3))=312,LEN($I445)=4),VLOOKUP($I445,_312_Table2,MATCH(LEFT($B445,1),_312_Table2_ColumnLookup,0),FALSE)
+N("312"),
  IF(VALUE(LEFT($A445,3))=313,VLOOKUP(VALUE(MID($B445,2,1)),_313_Table2,MATCH(MID($B445,1,1),_313_Table2_ColumnLookup,0),FALSE)
+N("313"),
  IF(AND(VALUE(LEFT($A445,3))=314,LEN($B445)=3),VLOOKUP(VALUE(MID($B445,2,2)),_314_Table2,MATCH(MID($B445,1,1),_314_Table2_ColumnLookup,0),FALSE),
  IF(VALUE(LEFT($A445,3))=314,VLOOKUP(VALUE(MID($B445,2,1)),_314_Table2,MATCH(MID($B445,1,1),_314_Table2_ColumnLookup,0),FALSE)
+N("314"),
""))))))))))))))))))))))))</f>
        <v>#NAME?</v>
      </c>
      <c r="F445" s="238" t="e">
        <f>IF(AND(VALUE(LEFT($A445,3))=309,LEN($B445)=3),VLOOKUP(VALUE(MID($B445,2,2)),_309_Table3,MATCH(MID($B445,1,1),_309_Table3_ColumnLookup,0),FALSE),
  IF($C445="309 LCR SummaryA",OneYearSCR,IF($C445="309 LCR SummaryB",UltimateSCR,IF(VALUE(LEFT($A445,3))=309,VLOOKUP(VALUE(MID($B445,2,1)),_309_Table3,MATCH(MID($B445,1,1),_309_Table3_ColumnLookup,0),FALSE)
+N("309"),
  IF(VALUE(LEFT($A445,3))=310,VLOOKUP(VALUE(MID($B445,2,1)),_310_Table3,MATCH(MID($B445,1,1),_310_Table3_ColumnLookup,0),FALSE)
+N("310"),
  IF(AND(VALUE(LEFT($A445,3))=311,LEN($I445)=4),VLOOKUP($I445,_311_Table3,MATCH($B445,_311_Table3_ColumnLookup,0),FALSE),
  IF(AND(VALUE(LEFT($A445,3))=311,OR($B445="I2",$B445="J2",$B445="K2",$B445="L2")),VLOOKUP('311'!$G$58,_311_Table3,MATCH(MID($B445,1,1),_311_Table3_ColumnLookup,0),FALSE),
  IF(AND(VALUE(LEFT($A445,3))=311,RIGHT($B445,5)="Total"),VLOOKUP('311'!$G$59,_311_Table3,MATCH(MID($B445,1,1),_311_Table3_ColumnLookup,0),FALSE),
  IF(VALUE(LEFT($A445,3))=311,VLOOKUP(VALUE(MID($B445,2,1)),_311_Table3,MATCH(MID($B445,1,1),_311_Table3_ColumnLookup,0),FALSE)
+N("311"),
  IF(AND(VALUE(LEFT($A445,3))=312,LEFT($G445,10)="Unincepted",$B445="G "),VLOOKUP(" ULO",_312_Table3,MATCH('312'!$N$16,_312_Table3_ColumnLookup,0),FALSE),
  IF(AND(VALUE(LEFT($A445,3))=312,LEFT($G445,10)="Unincepted",$B445="O "),VLOOKUP(" ULO",_312_Table3,MATCH('312'!$V$16,_312_Table3_ColumnLookup,0),FALSE),
  IF(AND(VALUE(LEFT($A445,3))=312,LEFT($G445,10)="Unincepted",$B445="Q "),VLOOKUP(" ULO",_312_Table3,MATCH('312'!$X$16,_312_Table3_ColumnLookup,0),FALSE),
  IF(AND(VALUE(LEFT($A445,3))=312,LEFT($G445,10)="Unincepted"),VLOOKUP(" ULO",_312_Table3,MATCH(LEFT($B445,1),_312_Table3_ColumnLookup,0),FALSE),
  IF(AND(VALUE(LEFT($A445,3))=312,LEFT($G445,5)="Total",$B445="G "),VLOOKUP('312'!$F$80,_312_Table3,MATCH('312'!$N$16,_312_Table3_ColumnLookup,0),FALSE),
  IF(AND(VALUE(LEFT($A445,3))=312,LEFT($G445,5)="Total",$B445="O "),VLOOKUP('312'!$F$80,_312_Table3,MATCH('312'!$V$16,_312_Table3_ColumnLookup,0),FALSE),
  IF(AND(VALUE(LEFT($A445,3))=312,LEFT($G445,5)="Total",$B445="Q "),VLOOKUP('312'!$F$80,_312_Table3,MATCH('312'!$X$16,_312_Table3_ColumnLookup,0),FALSE),
  IF(AND(VALUE(LEFT($A445,3))=312,LEFT($G445,5)="Total"),VLOOKUP('312'!$F$80,_312_Table3,MATCH(LEFT($B445,1),_312_Table3_ColumnLookup,0),FALSE),
  IF(AND(VALUE(LEFT($A445,3))=312,LEN($I445)=4,$B445="G"),VLOOKUP($I445,_312_Table3,MATCH('312'!$N$16,_312_Table3_ColumnLookup,0),FALSE),
  IF(AND(VALUE(LEFT($A445,3))=312,LEN($I445)=4,$B445="O"),VLOOKUP($I445,_312_Table3,MATCH('312'!$V$16,_312_Table3_ColumnLookup,0),FALSE),
  IF(AND(VALUE(LEFT($A445,3))=312,LEN($I445)=4,$B445="Q"),VLOOKUP($I445,_312_Table3,MATCH('312'!$X$16,_312_Table3_ColumnLookup,0),FALSE),
  IF(AND(VALUE(LEFT($A445,3))=312,LEN($I445)=4),VLOOKUP($I445,_312_Table3,MATCH(LEFT($B445,1),_312_Table3_ColumnLookup,0),FALSE)
+N("312"),
  IF(VALUE(LEFT($A445,3))=313,VLOOKUP(VALUE(MID($B445,2,1)),_313_Table3,MATCH(MID($B445,1,1),_313_Table3_ColumnLookup,0),FALSE)
+N("313"),
  IF(AND(VALUE(LEFT($A445,3))=314,LEN($B445)=3),VLOOKUP(VALUE(MID($B445,2,2)),_314_Table3,MATCH(MID($B445,1,1),_314_Table3_ColumnLookup,0),FALSE),
  IF(VALUE(LEFT($A445,3))=314,VLOOKUP(VALUE(MID($B445,2,1)),_314_Table3,MATCH(MID($B445,1,1),_314_Table3_ColumnLookup,0),FALSE)
+N("314"),
""))))))))))))))))))))))))</f>
        <v>#NAME?</v>
      </c>
      <c r="G445" t="s">
        <v>1163</v>
      </c>
      <c r="H445" s="321">
        <f>IFERROR(
IF(ISERROR($D445)=FALSE,$D445,IF(ISERROR($E445)=FALSE,$E445,IF(ISERROR($F445)=FALSE,$F445
+N("012 checkboxes"),
IF(
IF(OR(LEFT($A445,9)="Syndicate",LEFT($A445,12)="NewSyndicate"),VLOOKUP($A445,'012'!$J:$ZW,MATCH("Link to button",'012'!$J$1:$ZW$1,0),0)
+N("309 checkbox"),
IF($C445="309 LCR Summary0",VLOOKUP("Notes990",'309'!$P:$ZZ,MATCH("Link to button",'309'!$P$1:$ZZ$1,0),0)
+N("313 checkboxes"),
IF($C445="313 Financial Information0LcmVsScr",IF($C445="309 LCR Summary0",VLOOKUP("LcmVsScr",'309'!$N:$ZZ,MATCH("Link to button",'309'!$N$1:$ZZ$1,0),0),
IF($C445="313 Financial Information0LcrDocAttached",IF($C445="309 LCR Summary0",VLOOKUP("LcrDocAttached",'309'!$N:$ZZ,MATCH("Link to button",'309'!$N$1:$ZZ$1,0),
0)))))))=1,TRUE,FALSE)
))),"")</f>
        <v>0</v>
      </c>
      <c r="I445">
        <v>2003</v>
      </c>
    </row>
    <row r="446" spans="1:9" customFormat="1">
      <c r="A446" s="237" t="str">
        <f>VLOOKUP($G446,CSVLookups!$B:$R,MATCH(A$1,CSVLookups!$B$1:$R$1,0),FALSE)</f>
        <v>312 Projected Solvency II Technical Provisions at Time Zero</v>
      </c>
      <c r="B446" s="237" t="str">
        <f>VLOOKUP($G446,CSVLookups!$B:$R,MATCH(B$1,CSVLookups!$B$1:$R$1,0),FALSE)</f>
        <v>A</v>
      </c>
      <c r="C446" s="238" t="str">
        <f t="shared" si="7"/>
        <v>312 Projected Solvency II Technical Provisions at Time ZeroA2004</v>
      </c>
      <c r="D446" s="238">
        <f>IF(AND(VALUE(LEFT($A446,3))=309,LEN($B446)=3),VLOOKUP(VALUE(MID($B446,2,2)),_309_Table1,MATCH(MID($B446,1,1),_309_Table1_ColumnLookup,0),FALSE),
  IF($C446="309 LCR SummaryA",OneYearSCR,IF($C446="309 LCR SummaryB",UltimateSCR,IF(VALUE(LEFT($A446,3))=309,VLOOKUP(VALUE(MID($B446,2,1)),_309_Table1,MATCH(MID($B446,1,1),_309_Table1_ColumnLookup,0),FALSE)
+N("309"),
  IF(VALUE(LEFT($A446,3))=310,VLOOKUP(VALUE(MID($B446,2,1)),_310_Table1,MATCH(MID($B446,1,1),_310_Table1_ColumnLookup,0),FALSE)
+N("310"),
  IF(AND(VALUE(LEFT($A446,3))=311,LEN($I446)=4),VLOOKUP($I446,_311_Table1,MATCH($B446,_311_Table1_ColumnLookup,0),FALSE),
  IF(AND(VALUE(LEFT($A446,3))=311,OR($B446="I2",$B446="J2",$B446="K2",$B446="L2")),VLOOKUP('311'!$G$58,_311_Table1,MATCH(MID($B446,1,1),_311_Table1_ColumnLookup,0),FALSE),
  IF(AND(VALUE(LEFT($A446,3))=311,RIGHT($B446,5)="Total"),VLOOKUP('311'!$G$59,_311_Table1,MATCH(MID($B446,1,1),_311_Table1_ColumnLookup,0),FALSE),
  IF(VALUE(LEFT($A446,3))=311,VLOOKUP(VALUE(MID($B446,2,1)),_311_Table1,MATCH(MID($B446,1,1),_311_Table1_ColumnLookup,0),FALSE)
+N("311"),
  IF(AND(VALUE(LEFT($A446,3))=312,LEFT($G446,10)="Unincepted",$B446="G "),VLOOKUP(" ULO",_312_Table1,MATCH('312'!$N$16,_312_Table1_ColumnLookup,0),FALSE),
  IF(AND(VALUE(LEFT($A446,3))=312,LEFT($G446,10)="Unincepted",$B446="O "),VLOOKUP(" ULO",_312_Table1,MATCH('312'!$V$16,_312_Table1_ColumnLookup,0),FALSE),
  IF(AND(VALUE(LEFT($A446,3))=312,LEFT($G446,10)="Unincepted",$B446="Q "),VLOOKUP(" ULO",_312_Table1,MATCH('312'!$X$16,_312_Table1_ColumnLookup,0),FALSE),
  IF(AND(VALUE(LEFT($A446,3))=312,LEFT($G446,10)="Unincepted"),VLOOKUP(" ULO",_312_Table1,MATCH(LEFT($B446,1),_312_Table1_ColumnLookup,0),FALSE),
  IF(AND(VALUE(LEFT($A446,3))=312,LEFT($G446,5)="Total",$B446="G "),VLOOKUP('312'!$F$80,_312_Table1,MATCH('312'!$N$16,_312_Table1_ColumnLookup,0),FALSE),
  IF(AND(VALUE(LEFT($A446,3))=312,LEFT($G446,5)="Total",$B446="O "),VLOOKUP('312'!$F$80,_312_Table1,MATCH('312'!$V$16,_312_Table1_ColumnLookup,0),FALSE),
  IF(AND(VALUE(LEFT($A446,3))=312,LEFT($G446,5)="Total",$B446="Q "),VLOOKUP('312'!$F$80,_312_Table1,MATCH('312'!$X$16,_312_Table1_ColumnLookup,0),FALSE),
  IF(AND(VALUE(LEFT($A446,3))=312,LEFT($G446,5)="Total"),VLOOKUP('312'!$F$80,_312_Table1,MATCH(LEFT($B446,1),_312_Table1_ColumnLookup,0),FALSE),
  IF(AND(VALUE(LEFT($A446,3))=312,LEN($I446)=4,$B446="G"),VLOOKUP($I446,_312_Table1,MATCH('312'!$N$16,_312_Table1_ColumnLookup,0),FALSE),
  IF(AND(VALUE(LEFT($A446,3))=312,LEN($I446)=4,$B446="O"),VLOOKUP($I446,_312_Table1,MATCH('312'!$V$16,_312_Table1_ColumnLookup,0),FALSE),
  IF(AND(VALUE(LEFT($A446,3))=312,LEN($I446)=4,$B446="Q"),VLOOKUP($I446,_312_Table1,MATCH('312'!$X$16,_312_Table1_ColumnLookup,0),FALSE),
  IF(AND(VALUE(LEFT($A446,3))=312,LEN($I446)=4),VLOOKUP($I446,_312_Table1,MATCH(LEFT($B446,1),_312_Table1_ColumnLookup,0),FALSE)
+N("312"),
  IF(VALUE(LEFT($A446,3))=313,VLOOKUP(VALUE(MID($B446,2,1)),_313_Table1,MATCH(MID($B446,1,1),_313_Table1_ColumnLookup,0),FALSE)
+N("313"),
  IF(AND(VALUE(LEFT($A446,3))=314,LEN($B446)=3),VLOOKUP(VALUE(MID($B446,2,2)),_314_Table1,MATCH(MID($B446,1,1),_314_Table1_ColumnLookup,0),FALSE),
  IF(VALUE(LEFT($A446,3))=314,VLOOKUP(VALUE(MID($B446,2,1)),_314_Table1,MATCH(MID($B446,1,1),_314_Table1_ColumnLookup,0),FALSE)
+N("314"),
""))))))))))))))))))))))))</f>
        <v>0</v>
      </c>
      <c r="E446" s="238" t="e">
        <f>IF(AND(VALUE(LEFT($A446,3))=309,LEN($B446)=3),VLOOKUP(VALUE(MID($B446,2,2)),_309_Table2,MATCH(MID($B446,1,1),_309_Table2_ColumnLookup,0),FALSE),
  IF($C446="309 LCR SummaryA",OneYearSCR,IF($C446="309 LCR SummaryB",UltimateSCR,IF(VALUE(LEFT($A446,3))=309,VLOOKUP(VALUE(MID($B446,2,1)),_309_Table2,MATCH(MID($B446,1,1),_309_Table2_ColumnLookup,0),FALSE)
+N("309"),
  IF(VALUE(LEFT($A446,3))=310,VLOOKUP(VALUE(MID($B446,2,1)),_310_Table2,MATCH(MID($B446,1,1),_310_Table2_ColumnLookup,0),FALSE)
+N("310"),
  IF(AND(VALUE(LEFT($A446,3))=311,LEN($I446)=4),VLOOKUP($I446,_311_Table2,MATCH($B446,_311_Table2_ColumnLookup,0),FALSE),
  IF(AND(VALUE(LEFT($A446,3))=311,OR($B446="I2",$B446="J2",$B446="K2",$B446="L2")),VLOOKUP('311'!$G$58,_311_Table2,MATCH(MID($B446,1,1),_311_Table2_ColumnLookup,0),FALSE),
  IF(AND(VALUE(LEFT($A446,3))=311,RIGHT($B446,5)="Total"),VLOOKUP('311'!$G$59,_311_Table2,MATCH(MID($B446,1,1),_311_Table2_ColumnLookup,0),FALSE),
  IF(VALUE(LEFT($A446,3))=311,VLOOKUP(VALUE(MID($B446,2,1)),_311_Table2,MATCH(MID($B446,1,1),_311_Table2_ColumnLookup,0),FALSE)
+N("311"),
  IF(AND(VALUE(LEFT($A446,3))=312,LEFT($G446,10)="Unincepted",$B446="G "),VLOOKUP(" ULO",_312_Table2,MATCH('312'!$N$16,_312_Table2_ColumnLookup,0),FALSE),
  IF(AND(VALUE(LEFT($A446,3))=312,LEFT($G446,10)="Unincepted",$B446="O "),VLOOKUP(" ULO",_312_Table2,MATCH('312'!$V$16,_312_Table2_ColumnLookup,0),FALSE),
  IF(AND(VALUE(LEFT($A446,3))=312,LEFT($G446,10)="Unincepted",$B446="Q "),VLOOKUP(" ULO",_312_Table2,MATCH('312'!$X$16,_312_Table2_ColumnLookup,0),FALSE),
  IF(AND(VALUE(LEFT($A446,3))=312,LEFT($G446,10)="Unincepted"),VLOOKUP(" ULO",_312_Table2,MATCH(LEFT($B446,1),_312_Table2_ColumnLookup,0),FALSE),
  IF(AND(VALUE(LEFT($A446,3))=312,LEFT($G446,5)="Total",$B446="G "),VLOOKUP('312'!$F$80,_312_Table2,MATCH('312'!$N$16,_312_Table2_ColumnLookup,0),FALSE),
  IF(AND(VALUE(LEFT($A446,3))=312,LEFT($G446,5)="Total",$B446="O "),VLOOKUP('312'!$F$80,_312_Table2,MATCH('312'!$V$16,_312_Table2_ColumnLookup,0),FALSE),
  IF(AND(VALUE(LEFT($A446,3))=312,LEFT($G446,5)="Total",$B446="Q "),VLOOKUP('312'!$F$80,_312_Table2,MATCH('312'!$X$16,_312_Table2_ColumnLookup,0),FALSE),
  IF(AND(VALUE(LEFT($A446,3))=312,LEFT($G446,5)="Total"),VLOOKUP('312'!$F$80,_312_Table2,MATCH(LEFT($B446,1),_312_Table2_ColumnLookup,0),FALSE),
  IF(AND(VALUE(LEFT($A446,3))=312,LEN($I446)=4,$B446="G"),VLOOKUP($I446,_312_Table2,MATCH('312'!$N$16,_312_Table2_ColumnLookup,0),FALSE),
  IF(AND(VALUE(LEFT($A446,3))=312,LEN($I446)=4,$B446="O"),VLOOKUP($I446,_312_Table2,MATCH('312'!$V$16,_312_Table2_ColumnLookup,0),FALSE),
  IF(AND(VALUE(LEFT($A446,3))=312,LEN($I446)=4,$B446="Q"),VLOOKUP($I446,_312_Table2,MATCH('312'!$X$16,_312_Table2_ColumnLookup,0),FALSE),
  IF(AND(VALUE(LEFT($A446,3))=312,LEN($I446)=4),VLOOKUP($I446,_312_Table2,MATCH(LEFT($B446,1),_312_Table2_ColumnLookup,0),FALSE)
+N("312"),
  IF(VALUE(LEFT($A446,3))=313,VLOOKUP(VALUE(MID($B446,2,1)),_313_Table2,MATCH(MID($B446,1,1),_313_Table2_ColumnLookup,0),FALSE)
+N("313"),
  IF(AND(VALUE(LEFT($A446,3))=314,LEN($B446)=3),VLOOKUP(VALUE(MID($B446,2,2)),_314_Table2,MATCH(MID($B446,1,1),_314_Table2_ColumnLookup,0),FALSE),
  IF(VALUE(LEFT($A446,3))=314,VLOOKUP(VALUE(MID($B446,2,1)),_314_Table2,MATCH(MID($B446,1,1),_314_Table2_ColumnLookup,0),FALSE)
+N("314"),
""))))))))))))))))))))))))</f>
        <v>#NAME?</v>
      </c>
      <c r="F446" s="238" t="e">
        <f>IF(AND(VALUE(LEFT($A446,3))=309,LEN($B446)=3),VLOOKUP(VALUE(MID($B446,2,2)),_309_Table3,MATCH(MID($B446,1,1),_309_Table3_ColumnLookup,0),FALSE),
  IF($C446="309 LCR SummaryA",OneYearSCR,IF($C446="309 LCR SummaryB",UltimateSCR,IF(VALUE(LEFT($A446,3))=309,VLOOKUP(VALUE(MID($B446,2,1)),_309_Table3,MATCH(MID($B446,1,1),_309_Table3_ColumnLookup,0),FALSE)
+N("309"),
  IF(VALUE(LEFT($A446,3))=310,VLOOKUP(VALUE(MID($B446,2,1)),_310_Table3,MATCH(MID($B446,1,1),_310_Table3_ColumnLookup,0),FALSE)
+N("310"),
  IF(AND(VALUE(LEFT($A446,3))=311,LEN($I446)=4),VLOOKUP($I446,_311_Table3,MATCH($B446,_311_Table3_ColumnLookup,0),FALSE),
  IF(AND(VALUE(LEFT($A446,3))=311,OR($B446="I2",$B446="J2",$B446="K2",$B446="L2")),VLOOKUP('311'!$G$58,_311_Table3,MATCH(MID($B446,1,1),_311_Table3_ColumnLookup,0),FALSE),
  IF(AND(VALUE(LEFT($A446,3))=311,RIGHT($B446,5)="Total"),VLOOKUP('311'!$G$59,_311_Table3,MATCH(MID($B446,1,1),_311_Table3_ColumnLookup,0),FALSE),
  IF(VALUE(LEFT($A446,3))=311,VLOOKUP(VALUE(MID($B446,2,1)),_311_Table3,MATCH(MID($B446,1,1),_311_Table3_ColumnLookup,0),FALSE)
+N("311"),
  IF(AND(VALUE(LEFT($A446,3))=312,LEFT($G446,10)="Unincepted",$B446="G "),VLOOKUP(" ULO",_312_Table3,MATCH('312'!$N$16,_312_Table3_ColumnLookup,0),FALSE),
  IF(AND(VALUE(LEFT($A446,3))=312,LEFT($G446,10)="Unincepted",$B446="O "),VLOOKUP(" ULO",_312_Table3,MATCH('312'!$V$16,_312_Table3_ColumnLookup,0),FALSE),
  IF(AND(VALUE(LEFT($A446,3))=312,LEFT($G446,10)="Unincepted",$B446="Q "),VLOOKUP(" ULO",_312_Table3,MATCH('312'!$X$16,_312_Table3_ColumnLookup,0),FALSE),
  IF(AND(VALUE(LEFT($A446,3))=312,LEFT($G446,10)="Unincepted"),VLOOKUP(" ULO",_312_Table3,MATCH(LEFT($B446,1),_312_Table3_ColumnLookup,0),FALSE),
  IF(AND(VALUE(LEFT($A446,3))=312,LEFT($G446,5)="Total",$B446="G "),VLOOKUP('312'!$F$80,_312_Table3,MATCH('312'!$N$16,_312_Table3_ColumnLookup,0),FALSE),
  IF(AND(VALUE(LEFT($A446,3))=312,LEFT($G446,5)="Total",$B446="O "),VLOOKUP('312'!$F$80,_312_Table3,MATCH('312'!$V$16,_312_Table3_ColumnLookup,0),FALSE),
  IF(AND(VALUE(LEFT($A446,3))=312,LEFT($G446,5)="Total",$B446="Q "),VLOOKUP('312'!$F$80,_312_Table3,MATCH('312'!$X$16,_312_Table3_ColumnLookup,0),FALSE),
  IF(AND(VALUE(LEFT($A446,3))=312,LEFT($G446,5)="Total"),VLOOKUP('312'!$F$80,_312_Table3,MATCH(LEFT($B446,1),_312_Table3_ColumnLookup,0),FALSE),
  IF(AND(VALUE(LEFT($A446,3))=312,LEN($I446)=4,$B446="G"),VLOOKUP($I446,_312_Table3,MATCH('312'!$N$16,_312_Table3_ColumnLookup,0),FALSE),
  IF(AND(VALUE(LEFT($A446,3))=312,LEN($I446)=4,$B446="O"),VLOOKUP($I446,_312_Table3,MATCH('312'!$V$16,_312_Table3_ColumnLookup,0),FALSE),
  IF(AND(VALUE(LEFT($A446,3))=312,LEN($I446)=4,$B446="Q"),VLOOKUP($I446,_312_Table3,MATCH('312'!$X$16,_312_Table3_ColumnLookup,0),FALSE),
  IF(AND(VALUE(LEFT($A446,3))=312,LEN($I446)=4),VLOOKUP($I446,_312_Table3,MATCH(LEFT($B446,1),_312_Table3_ColumnLookup,0),FALSE)
+N("312"),
  IF(VALUE(LEFT($A446,3))=313,VLOOKUP(VALUE(MID($B446,2,1)),_313_Table3,MATCH(MID($B446,1,1),_313_Table3_ColumnLookup,0),FALSE)
+N("313"),
  IF(AND(VALUE(LEFT($A446,3))=314,LEN($B446)=3),VLOOKUP(VALUE(MID($B446,2,2)),_314_Table3,MATCH(MID($B446,1,1),_314_Table3_ColumnLookup,0),FALSE),
  IF(VALUE(LEFT($A446,3))=314,VLOOKUP(VALUE(MID($B446,2,1)),_314_Table3,MATCH(MID($B446,1,1),_314_Table3_ColumnLookup,0),FALSE)
+N("314"),
""))))))))))))))))))))))))</f>
        <v>#NAME?</v>
      </c>
      <c r="G446" t="s">
        <v>1140</v>
      </c>
      <c r="H446" s="321">
        <f>IFERROR(
IF(ISERROR($D446)=FALSE,$D446,IF(ISERROR($E446)=FALSE,$E446,IF(ISERROR($F446)=FALSE,$F446
+N("012 checkboxes"),
IF(
IF(OR(LEFT($A446,9)="Syndicate",LEFT($A446,12)="NewSyndicate"),VLOOKUP($A446,'012'!$J:$ZW,MATCH("Link to button",'012'!$J$1:$ZW$1,0),0)
+N("309 checkbox"),
IF($C446="309 LCR Summary0",VLOOKUP("Notes990",'309'!$P:$ZZ,MATCH("Link to button",'309'!$P$1:$ZZ$1,0),0)
+N("313 checkboxes"),
IF($C446="313 Financial Information0LcmVsScr",IF($C446="309 LCR Summary0",VLOOKUP("LcmVsScr",'309'!$N:$ZZ,MATCH("Link to button",'309'!$N$1:$ZZ$1,0),0),
IF($C446="313 Financial Information0LcrDocAttached",IF($C446="309 LCR Summary0",VLOOKUP("LcrDocAttached",'309'!$N:$ZZ,MATCH("Link to button",'309'!$N$1:$ZZ$1,0),
0)))))))=1,TRUE,FALSE)
))),"")</f>
        <v>0</v>
      </c>
      <c r="I446">
        <v>2004</v>
      </c>
    </row>
    <row r="447" spans="1:9" customFormat="1">
      <c r="A447" s="237" t="str">
        <f>VLOOKUP($G447,CSVLookups!$B:$R,MATCH(A$1,CSVLookups!$B$1:$R$1,0),FALSE)</f>
        <v>312 Projected Solvency II Technical Provisions at Time Zero</v>
      </c>
      <c r="B447" s="237" t="str">
        <f>VLOOKUP($G447,CSVLookups!$B:$R,MATCH(B$1,CSVLookups!$B$1:$R$1,0),FALSE)</f>
        <v>B</v>
      </c>
      <c r="C447" s="238" t="str">
        <f t="shared" si="7"/>
        <v>312 Projected Solvency II Technical Provisions at Time ZeroB2004</v>
      </c>
      <c r="D447" s="238">
        <f>IF(AND(VALUE(LEFT($A447,3))=309,LEN($B447)=3),VLOOKUP(VALUE(MID($B447,2,2)),_309_Table1,MATCH(MID($B447,1,1),_309_Table1_ColumnLookup,0),FALSE),
  IF($C447="309 LCR SummaryA",OneYearSCR,IF($C447="309 LCR SummaryB",UltimateSCR,IF(VALUE(LEFT($A447,3))=309,VLOOKUP(VALUE(MID($B447,2,1)),_309_Table1,MATCH(MID($B447,1,1),_309_Table1_ColumnLookup,0),FALSE)
+N("309"),
  IF(VALUE(LEFT($A447,3))=310,VLOOKUP(VALUE(MID($B447,2,1)),_310_Table1,MATCH(MID($B447,1,1),_310_Table1_ColumnLookup,0),FALSE)
+N("310"),
  IF(AND(VALUE(LEFT($A447,3))=311,LEN($I447)=4),VLOOKUP($I447,_311_Table1,MATCH($B447,_311_Table1_ColumnLookup,0),FALSE),
  IF(AND(VALUE(LEFT($A447,3))=311,OR($B447="I2",$B447="J2",$B447="K2",$B447="L2")),VLOOKUP('311'!$G$58,_311_Table1,MATCH(MID($B447,1,1),_311_Table1_ColumnLookup,0),FALSE),
  IF(AND(VALUE(LEFT($A447,3))=311,RIGHT($B447,5)="Total"),VLOOKUP('311'!$G$59,_311_Table1,MATCH(MID($B447,1,1),_311_Table1_ColumnLookup,0),FALSE),
  IF(VALUE(LEFT($A447,3))=311,VLOOKUP(VALUE(MID($B447,2,1)),_311_Table1,MATCH(MID($B447,1,1),_311_Table1_ColumnLookup,0),FALSE)
+N("311"),
  IF(AND(VALUE(LEFT($A447,3))=312,LEFT($G447,10)="Unincepted",$B447="G "),VLOOKUP(" ULO",_312_Table1,MATCH('312'!$N$16,_312_Table1_ColumnLookup,0),FALSE),
  IF(AND(VALUE(LEFT($A447,3))=312,LEFT($G447,10)="Unincepted",$B447="O "),VLOOKUP(" ULO",_312_Table1,MATCH('312'!$V$16,_312_Table1_ColumnLookup,0),FALSE),
  IF(AND(VALUE(LEFT($A447,3))=312,LEFT($G447,10)="Unincepted",$B447="Q "),VLOOKUP(" ULO",_312_Table1,MATCH('312'!$X$16,_312_Table1_ColumnLookup,0),FALSE),
  IF(AND(VALUE(LEFT($A447,3))=312,LEFT($G447,10)="Unincepted"),VLOOKUP(" ULO",_312_Table1,MATCH(LEFT($B447,1),_312_Table1_ColumnLookup,0),FALSE),
  IF(AND(VALUE(LEFT($A447,3))=312,LEFT($G447,5)="Total",$B447="G "),VLOOKUP('312'!$F$80,_312_Table1,MATCH('312'!$N$16,_312_Table1_ColumnLookup,0),FALSE),
  IF(AND(VALUE(LEFT($A447,3))=312,LEFT($G447,5)="Total",$B447="O "),VLOOKUP('312'!$F$80,_312_Table1,MATCH('312'!$V$16,_312_Table1_ColumnLookup,0),FALSE),
  IF(AND(VALUE(LEFT($A447,3))=312,LEFT($G447,5)="Total",$B447="Q "),VLOOKUP('312'!$F$80,_312_Table1,MATCH('312'!$X$16,_312_Table1_ColumnLookup,0),FALSE),
  IF(AND(VALUE(LEFT($A447,3))=312,LEFT($G447,5)="Total"),VLOOKUP('312'!$F$80,_312_Table1,MATCH(LEFT($B447,1),_312_Table1_ColumnLookup,0),FALSE),
  IF(AND(VALUE(LEFT($A447,3))=312,LEN($I447)=4,$B447="G"),VLOOKUP($I447,_312_Table1,MATCH('312'!$N$16,_312_Table1_ColumnLookup,0),FALSE),
  IF(AND(VALUE(LEFT($A447,3))=312,LEN($I447)=4,$B447="O"),VLOOKUP($I447,_312_Table1,MATCH('312'!$V$16,_312_Table1_ColumnLookup,0),FALSE),
  IF(AND(VALUE(LEFT($A447,3))=312,LEN($I447)=4,$B447="Q"),VLOOKUP($I447,_312_Table1,MATCH('312'!$X$16,_312_Table1_ColumnLookup,0),FALSE),
  IF(AND(VALUE(LEFT($A447,3))=312,LEN($I447)=4),VLOOKUP($I447,_312_Table1,MATCH(LEFT($B447,1),_312_Table1_ColumnLookup,0),FALSE)
+N("312"),
  IF(VALUE(LEFT($A447,3))=313,VLOOKUP(VALUE(MID($B447,2,1)),_313_Table1,MATCH(MID($B447,1,1),_313_Table1_ColumnLookup,0),FALSE)
+N("313"),
  IF(AND(VALUE(LEFT($A447,3))=314,LEN($B447)=3),VLOOKUP(VALUE(MID($B447,2,2)),_314_Table1,MATCH(MID($B447,1,1),_314_Table1_ColumnLookup,0),FALSE),
  IF(VALUE(LEFT($A447,3))=314,VLOOKUP(VALUE(MID($B447,2,1)),_314_Table1,MATCH(MID($B447,1,1),_314_Table1_ColumnLookup,0),FALSE)
+N("314"),
""))))))))))))))))))))))))</f>
        <v>0</v>
      </c>
      <c r="E447" s="238" t="e">
        <f>IF(AND(VALUE(LEFT($A447,3))=309,LEN($B447)=3),VLOOKUP(VALUE(MID($B447,2,2)),_309_Table2,MATCH(MID($B447,1,1),_309_Table2_ColumnLookup,0),FALSE),
  IF($C447="309 LCR SummaryA",OneYearSCR,IF($C447="309 LCR SummaryB",UltimateSCR,IF(VALUE(LEFT($A447,3))=309,VLOOKUP(VALUE(MID($B447,2,1)),_309_Table2,MATCH(MID($B447,1,1),_309_Table2_ColumnLookup,0),FALSE)
+N("309"),
  IF(VALUE(LEFT($A447,3))=310,VLOOKUP(VALUE(MID($B447,2,1)),_310_Table2,MATCH(MID($B447,1,1),_310_Table2_ColumnLookup,0),FALSE)
+N("310"),
  IF(AND(VALUE(LEFT($A447,3))=311,LEN($I447)=4),VLOOKUP($I447,_311_Table2,MATCH($B447,_311_Table2_ColumnLookup,0),FALSE),
  IF(AND(VALUE(LEFT($A447,3))=311,OR($B447="I2",$B447="J2",$B447="K2",$B447="L2")),VLOOKUP('311'!$G$58,_311_Table2,MATCH(MID($B447,1,1),_311_Table2_ColumnLookup,0),FALSE),
  IF(AND(VALUE(LEFT($A447,3))=311,RIGHT($B447,5)="Total"),VLOOKUP('311'!$G$59,_311_Table2,MATCH(MID($B447,1,1),_311_Table2_ColumnLookup,0),FALSE),
  IF(VALUE(LEFT($A447,3))=311,VLOOKUP(VALUE(MID($B447,2,1)),_311_Table2,MATCH(MID($B447,1,1),_311_Table2_ColumnLookup,0),FALSE)
+N("311"),
  IF(AND(VALUE(LEFT($A447,3))=312,LEFT($G447,10)="Unincepted",$B447="G "),VLOOKUP(" ULO",_312_Table2,MATCH('312'!$N$16,_312_Table2_ColumnLookup,0),FALSE),
  IF(AND(VALUE(LEFT($A447,3))=312,LEFT($G447,10)="Unincepted",$B447="O "),VLOOKUP(" ULO",_312_Table2,MATCH('312'!$V$16,_312_Table2_ColumnLookup,0),FALSE),
  IF(AND(VALUE(LEFT($A447,3))=312,LEFT($G447,10)="Unincepted",$B447="Q "),VLOOKUP(" ULO",_312_Table2,MATCH('312'!$X$16,_312_Table2_ColumnLookup,0),FALSE),
  IF(AND(VALUE(LEFT($A447,3))=312,LEFT($G447,10)="Unincepted"),VLOOKUP(" ULO",_312_Table2,MATCH(LEFT($B447,1),_312_Table2_ColumnLookup,0),FALSE),
  IF(AND(VALUE(LEFT($A447,3))=312,LEFT($G447,5)="Total",$B447="G "),VLOOKUP('312'!$F$80,_312_Table2,MATCH('312'!$N$16,_312_Table2_ColumnLookup,0),FALSE),
  IF(AND(VALUE(LEFT($A447,3))=312,LEFT($G447,5)="Total",$B447="O "),VLOOKUP('312'!$F$80,_312_Table2,MATCH('312'!$V$16,_312_Table2_ColumnLookup,0),FALSE),
  IF(AND(VALUE(LEFT($A447,3))=312,LEFT($G447,5)="Total",$B447="Q "),VLOOKUP('312'!$F$80,_312_Table2,MATCH('312'!$X$16,_312_Table2_ColumnLookup,0),FALSE),
  IF(AND(VALUE(LEFT($A447,3))=312,LEFT($G447,5)="Total"),VLOOKUP('312'!$F$80,_312_Table2,MATCH(LEFT($B447,1),_312_Table2_ColumnLookup,0),FALSE),
  IF(AND(VALUE(LEFT($A447,3))=312,LEN($I447)=4,$B447="G"),VLOOKUP($I447,_312_Table2,MATCH('312'!$N$16,_312_Table2_ColumnLookup,0),FALSE),
  IF(AND(VALUE(LEFT($A447,3))=312,LEN($I447)=4,$B447="O"),VLOOKUP($I447,_312_Table2,MATCH('312'!$V$16,_312_Table2_ColumnLookup,0),FALSE),
  IF(AND(VALUE(LEFT($A447,3))=312,LEN($I447)=4,$B447="Q"),VLOOKUP($I447,_312_Table2,MATCH('312'!$X$16,_312_Table2_ColumnLookup,0),FALSE),
  IF(AND(VALUE(LEFT($A447,3))=312,LEN($I447)=4),VLOOKUP($I447,_312_Table2,MATCH(LEFT($B447,1),_312_Table2_ColumnLookup,0),FALSE)
+N("312"),
  IF(VALUE(LEFT($A447,3))=313,VLOOKUP(VALUE(MID($B447,2,1)),_313_Table2,MATCH(MID($B447,1,1),_313_Table2_ColumnLookup,0),FALSE)
+N("313"),
  IF(AND(VALUE(LEFT($A447,3))=314,LEN($B447)=3),VLOOKUP(VALUE(MID($B447,2,2)),_314_Table2,MATCH(MID($B447,1,1),_314_Table2_ColumnLookup,0),FALSE),
  IF(VALUE(LEFT($A447,3))=314,VLOOKUP(VALUE(MID($B447,2,1)),_314_Table2,MATCH(MID($B447,1,1),_314_Table2_ColumnLookup,0),FALSE)
+N("314"),
""))))))))))))))))))))))))</f>
        <v>#NAME?</v>
      </c>
      <c r="F447" s="238" t="e">
        <f>IF(AND(VALUE(LEFT($A447,3))=309,LEN($B447)=3),VLOOKUP(VALUE(MID($B447,2,2)),_309_Table3,MATCH(MID($B447,1,1),_309_Table3_ColumnLookup,0),FALSE),
  IF($C447="309 LCR SummaryA",OneYearSCR,IF($C447="309 LCR SummaryB",UltimateSCR,IF(VALUE(LEFT($A447,3))=309,VLOOKUP(VALUE(MID($B447,2,1)),_309_Table3,MATCH(MID($B447,1,1),_309_Table3_ColumnLookup,0),FALSE)
+N("309"),
  IF(VALUE(LEFT($A447,3))=310,VLOOKUP(VALUE(MID($B447,2,1)),_310_Table3,MATCH(MID($B447,1,1),_310_Table3_ColumnLookup,0),FALSE)
+N("310"),
  IF(AND(VALUE(LEFT($A447,3))=311,LEN($I447)=4),VLOOKUP($I447,_311_Table3,MATCH($B447,_311_Table3_ColumnLookup,0),FALSE),
  IF(AND(VALUE(LEFT($A447,3))=311,OR($B447="I2",$B447="J2",$B447="K2",$B447="L2")),VLOOKUP('311'!$G$58,_311_Table3,MATCH(MID($B447,1,1),_311_Table3_ColumnLookup,0),FALSE),
  IF(AND(VALUE(LEFT($A447,3))=311,RIGHT($B447,5)="Total"),VLOOKUP('311'!$G$59,_311_Table3,MATCH(MID($B447,1,1),_311_Table3_ColumnLookup,0),FALSE),
  IF(VALUE(LEFT($A447,3))=311,VLOOKUP(VALUE(MID($B447,2,1)),_311_Table3,MATCH(MID($B447,1,1),_311_Table3_ColumnLookup,0),FALSE)
+N("311"),
  IF(AND(VALUE(LEFT($A447,3))=312,LEFT($G447,10)="Unincepted",$B447="G "),VLOOKUP(" ULO",_312_Table3,MATCH('312'!$N$16,_312_Table3_ColumnLookup,0),FALSE),
  IF(AND(VALUE(LEFT($A447,3))=312,LEFT($G447,10)="Unincepted",$B447="O "),VLOOKUP(" ULO",_312_Table3,MATCH('312'!$V$16,_312_Table3_ColumnLookup,0),FALSE),
  IF(AND(VALUE(LEFT($A447,3))=312,LEFT($G447,10)="Unincepted",$B447="Q "),VLOOKUP(" ULO",_312_Table3,MATCH('312'!$X$16,_312_Table3_ColumnLookup,0),FALSE),
  IF(AND(VALUE(LEFT($A447,3))=312,LEFT($G447,10)="Unincepted"),VLOOKUP(" ULO",_312_Table3,MATCH(LEFT($B447,1),_312_Table3_ColumnLookup,0),FALSE),
  IF(AND(VALUE(LEFT($A447,3))=312,LEFT($G447,5)="Total",$B447="G "),VLOOKUP('312'!$F$80,_312_Table3,MATCH('312'!$N$16,_312_Table3_ColumnLookup,0),FALSE),
  IF(AND(VALUE(LEFT($A447,3))=312,LEFT($G447,5)="Total",$B447="O "),VLOOKUP('312'!$F$80,_312_Table3,MATCH('312'!$V$16,_312_Table3_ColumnLookup,0),FALSE),
  IF(AND(VALUE(LEFT($A447,3))=312,LEFT($G447,5)="Total",$B447="Q "),VLOOKUP('312'!$F$80,_312_Table3,MATCH('312'!$X$16,_312_Table3_ColumnLookup,0),FALSE),
  IF(AND(VALUE(LEFT($A447,3))=312,LEFT($G447,5)="Total"),VLOOKUP('312'!$F$80,_312_Table3,MATCH(LEFT($B447,1),_312_Table3_ColumnLookup,0),FALSE),
  IF(AND(VALUE(LEFT($A447,3))=312,LEN($I447)=4,$B447="G"),VLOOKUP($I447,_312_Table3,MATCH('312'!$N$16,_312_Table3_ColumnLookup,0),FALSE),
  IF(AND(VALUE(LEFT($A447,3))=312,LEN($I447)=4,$B447="O"),VLOOKUP($I447,_312_Table3,MATCH('312'!$V$16,_312_Table3_ColumnLookup,0),FALSE),
  IF(AND(VALUE(LEFT($A447,3))=312,LEN($I447)=4,$B447="Q"),VLOOKUP($I447,_312_Table3,MATCH('312'!$X$16,_312_Table3_ColumnLookup,0),FALSE),
  IF(AND(VALUE(LEFT($A447,3))=312,LEN($I447)=4),VLOOKUP($I447,_312_Table3,MATCH(LEFT($B447,1),_312_Table3_ColumnLookup,0),FALSE)
+N("312"),
  IF(VALUE(LEFT($A447,3))=313,VLOOKUP(VALUE(MID($B447,2,1)),_313_Table3,MATCH(MID($B447,1,1),_313_Table3_ColumnLookup,0),FALSE)
+N("313"),
  IF(AND(VALUE(LEFT($A447,3))=314,LEN($B447)=3),VLOOKUP(VALUE(MID($B447,2,2)),_314_Table3,MATCH(MID($B447,1,1),_314_Table3_ColumnLookup,0),FALSE),
  IF(VALUE(LEFT($A447,3))=314,VLOOKUP(VALUE(MID($B447,2,1)),_314_Table3,MATCH(MID($B447,1,1),_314_Table3_ColumnLookup,0),FALSE)
+N("314"),
""))))))))))))))))))))))))</f>
        <v>#NAME?</v>
      </c>
      <c r="G447" t="s">
        <v>1141</v>
      </c>
      <c r="H447" s="321">
        <f>IFERROR(
IF(ISERROR($D447)=FALSE,$D447,IF(ISERROR($E447)=FALSE,$E447,IF(ISERROR($F447)=FALSE,$F447
+N("012 checkboxes"),
IF(
IF(OR(LEFT($A447,9)="Syndicate",LEFT($A447,12)="NewSyndicate"),VLOOKUP($A447,'012'!$J:$ZW,MATCH("Link to button",'012'!$J$1:$ZW$1,0),0)
+N("309 checkbox"),
IF($C447="309 LCR Summary0",VLOOKUP("Notes990",'309'!$P:$ZZ,MATCH("Link to button",'309'!$P$1:$ZZ$1,0),0)
+N("313 checkboxes"),
IF($C447="313 Financial Information0LcmVsScr",IF($C447="309 LCR Summary0",VLOOKUP("LcmVsScr",'309'!$N:$ZZ,MATCH("Link to button",'309'!$N$1:$ZZ$1,0),0),
IF($C447="313 Financial Information0LcrDocAttached",IF($C447="309 LCR Summary0",VLOOKUP("LcrDocAttached",'309'!$N:$ZZ,MATCH("Link to button",'309'!$N$1:$ZZ$1,0),
0)))))))=1,TRUE,FALSE)
))),"")</f>
        <v>0</v>
      </c>
      <c r="I447">
        <v>2004</v>
      </c>
    </row>
    <row r="448" spans="1:9" customFormat="1">
      <c r="A448" s="237" t="str">
        <f>VLOOKUP($G448,CSVLookups!$B:$R,MATCH(A$1,CSVLookups!$B$1:$R$1,0),FALSE)</f>
        <v>312 Projected Solvency II Technical Provisions at Time Zero</v>
      </c>
      <c r="B448" s="237" t="str">
        <f>VLOOKUP($G448,CSVLookups!$B:$R,MATCH(B$1,CSVLookups!$B$1:$R$1,0),FALSE)</f>
        <v>C</v>
      </c>
      <c r="C448" s="238" t="str">
        <f t="shared" si="7"/>
        <v>312 Projected Solvency II Technical Provisions at Time ZeroC2004</v>
      </c>
      <c r="D448" s="238">
        <f>IF(AND(VALUE(LEFT($A448,3))=309,LEN($B448)=3),VLOOKUP(VALUE(MID($B448,2,2)),_309_Table1,MATCH(MID($B448,1,1),_309_Table1_ColumnLookup,0),FALSE),
  IF($C448="309 LCR SummaryA",OneYearSCR,IF($C448="309 LCR SummaryB",UltimateSCR,IF(VALUE(LEFT($A448,3))=309,VLOOKUP(VALUE(MID($B448,2,1)),_309_Table1,MATCH(MID($B448,1,1),_309_Table1_ColumnLookup,0),FALSE)
+N("309"),
  IF(VALUE(LEFT($A448,3))=310,VLOOKUP(VALUE(MID($B448,2,1)),_310_Table1,MATCH(MID($B448,1,1),_310_Table1_ColumnLookup,0),FALSE)
+N("310"),
  IF(AND(VALUE(LEFT($A448,3))=311,LEN($I448)=4),VLOOKUP($I448,_311_Table1,MATCH($B448,_311_Table1_ColumnLookup,0),FALSE),
  IF(AND(VALUE(LEFT($A448,3))=311,OR($B448="I2",$B448="J2",$B448="K2",$B448="L2")),VLOOKUP('311'!$G$58,_311_Table1,MATCH(MID($B448,1,1),_311_Table1_ColumnLookup,0),FALSE),
  IF(AND(VALUE(LEFT($A448,3))=311,RIGHT($B448,5)="Total"),VLOOKUP('311'!$G$59,_311_Table1,MATCH(MID($B448,1,1),_311_Table1_ColumnLookup,0),FALSE),
  IF(VALUE(LEFT($A448,3))=311,VLOOKUP(VALUE(MID($B448,2,1)),_311_Table1,MATCH(MID($B448,1,1),_311_Table1_ColumnLookup,0),FALSE)
+N("311"),
  IF(AND(VALUE(LEFT($A448,3))=312,LEFT($G448,10)="Unincepted",$B448="G "),VLOOKUP(" ULO",_312_Table1,MATCH('312'!$N$16,_312_Table1_ColumnLookup,0),FALSE),
  IF(AND(VALUE(LEFT($A448,3))=312,LEFT($G448,10)="Unincepted",$B448="O "),VLOOKUP(" ULO",_312_Table1,MATCH('312'!$V$16,_312_Table1_ColumnLookup,0),FALSE),
  IF(AND(VALUE(LEFT($A448,3))=312,LEFT($G448,10)="Unincepted",$B448="Q "),VLOOKUP(" ULO",_312_Table1,MATCH('312'!$X$16,_312_Table1_ColumnLookup,0),FALSE),
  IF(AND(VALUE(LEFT($A448,3))=312,LEFT($G448,10)="Unincepted"),VLOOKUP(" ULO",_312_Table1,MATCH(LEFT($B448,1),_312_Table1_ColumnLookup,0),FALSE),
  IF(AND(VALUE(LEFT($A448,3))=312,LEFT($G448,5)="Total",$B448="G "),VLOOKUP('312'!$F$80,_312_Table1,MATCH('312'!$N$16,_312_Table1_ColumnLookup,0),FALSE),
  IF(AND(VALUE(LEFT($A448,3))=312,LEFT($G448,5)="Total",$B448="O "),VLOOKUP('312'!$F$80,_312_Table1,MATCH('312'!$V$16,_312_Table1_ColumnLookup,0),FALSE),
  IF(AND(VALUE(LEFT($A448,3))=312,LEFT($G448,5)="Total",$B448="Q "),VLOOKUP('312'!$F$80,_312_Table1,MATCH('312'!$X$16,_312_Table1_ColumnLookup,0),FALSE),
  IF(AND(VALUE(LEFT($A448,3))=312,LEFT($G448,5)="Total"),VLOOKUP('312'!$F$80,_312_Table1,MATCH(LEFT($B448,1),_312_Table1_ColumnLookup,0),FALSE),
  IF(AND(VALUE(LEFT($A448,3))=312,LEN($I448)=4,$B448="G"),VLOOKUP($I448,_312_Table1,MATCH('312'!$N$16,_312_Table1_ColumnLookup,0),FALSE),
  IF(AND(VALUE(LEFT($A448,3))=312,LEN($I448)=4,$B448="O"),VLOOKUP($I448,_312_Table1,MATCH('312'!$V$16,_312_Table1_ColumnLookup,0),FALSE),
  IF(AND(VALUE(LEFT($A448,3))=312,LEN($I448)=4,$B448="Q"),VLOOKUP($I448,_312_Table1,MATCH('312'!$X$16,_312_Table1_ColumnLookup,0),FALSE),
  IF(AND(VALUE(LEFT($A448,3))=312,LEN($I448)=4),VLOOKUP($I448,_312_Table1,MATCH(LEFT($B448,1),_312_Table1_ColumnLookup,0),FALSE)
+N("312"),
  IF(VALUE(LEFT($A448,3))=313,VLOOKUP(VALUE(MID($B448,2,1)),_313_Table1,MATCH(MID($B448,1,1),_313_Table1_ColumnLookup,0),FALSE)
+N("313"),
  IF(AND(VALUE(LEFT($A448,3))=314,LEN($B448)=3),VLOOKUP(VALUE(MID($B448,2,2)),_314_Table1,MATCH(MID($B448,1,1),_314_Table1_ColumnLookup,0),FALSE),
  IF(VALUE(LEFT($A448,3))=314,VLOOKUP(VALUE(MID($B448,2,1)),_314_Table1,MATCH(MID($B448,1,1),_314_Table1_ColumnLookup,0),FALSE)
+N("314"),
""))))))))))))))))))))))))</f>
        <v>0</v>
      </c>
      <c r="E448" s="238" t="e">
        <f>IF(AND(VALUE(LEFT($A448,3))=309,LEN($B448)=3),VLOOKUP(VALUE(MID($B448,2,2)),_309_Table2,MATCH(MID($B448,1,1),_309_Table2_ColumnLookup,0),FALSE),
  IF($C448="309 LCR SummaryA",OneYearSCR,IF($C448="309 LCR SummaryB",UltimateSCR,IF(VALUE(LEFT($A448,3))=309,VLOOKUP(VALUE(MID($B448,2,1)),_309_Table2,MATCH(MID($B448,1,1),_309_Table2_ColumnLookup,0),FALSE)
+N("309"),
  IF(VALUE(LEFT($A448,3))=310,VLOOKUP(VALUE(MID($B448,2,1)),_310_Table2,MATCH(MID($B448,1,1),_310_Table2_ColumnLookup,0),FALSE)
+N("310"),
  IF(AND(VALUE(LEFT($A448,3))=311,LEN($I448)=4),VLOOKUP($I448,_311_Table2,MATCH($B448,_311_Table2_ColumnLookup,0),FALSE),
  IF(AND(VALUE(LEFT($A448,3))=311,OR($B448="I2",$B448="J2",$B448="K2",$B448="L2")),VLOOKUP('311'!$G$58,_311_Table2,MATCH(MID($B448,1,1),_311_Table2_ColumnLookup,0),FALSE),
  IF(AND(VALUE(LEFT($A448,3))=311,RIGHT($B448,5)="Total"),VLOOKUP('311'!$G$59,_311_Table2,MATCH(MID($B448,1,1),_311_Table2_ColumnLookup,0),FALSE),
  IF(VALUE(LEFT($A448,3))=311,VLOOKUP(VALUE(MID($B448,2,1)),_311_Table2,MATCH(MID($B448,1,1),_311_Table2_ColumnLookup,0),FALSE)
+N("311"),
  IF(AND(VALUE(LEFT($A448,3))=312,LEFT($G448,10)="Unincepted",$B448="G "),VLOOKUP(" ULO",_312_Table2,MATCH('312'!$N$16,_312_Table2_ColumnLookup,0),FALSE),
  IF(AND(VALUE(LEFT($A448,3))=312,LEFT($G448,10)="Unincepted",$B448="O "),VLOOKUP(" ULO",_312_Table2,MATCH('312'!$V$16,_312_Table2_ColumnLookup,0),FALSE),
  IF(AND(VALUE(LEFT($A448,3))=312,LEFT($G448,10)="Unincepted",$B448="Q "),VLOOKUP(" ULO",_312_Table2,MATCH('312'!$X$16,_312_Table2_ColumnLookup,0),FALSE),
  IF(AND(VALUE(LEFT($A448,3))=312,LEFT($G448,10)="Unincepted"),VLOOKUP(" ULO",_312_Table2,MATCH(LEFT($B448,1),_312_Table2_ColumnLookup,0),FALSE),
  IF(AND(VALUE(LEFT($A448,3))=312,LEFT($G448,5)="Total",$B448="G "),VLOOKUP('312'!$F$80,_312_Table2,MATCH('312'!$N$16,_312_Table2_ColumnLookup,0),FALSE),
  IF(AND(VALUE(LEFT($A448,3))=312,LEFT($G448,5)="Total",$B448="O "),VLOOKUP('312'!$F$80,_312_Table2,MATCH('312'!$V$16,_312_Table2_ColumnLookup,0),FALSE),
  IF(AND(VALUE(LEFT($A448,3))=312,LEFT($G448,5)="Total",$B448="Q "),VLOOKUP('312'!$F$80,_312_Table2,MATCH('312'!$X$16,_312_Table2_ColumnLookup,0),FALSE),
  IF(AND(VALUE(LEFT($A448,3))=312,LEFT($G448,5)="Total"),VLOOKUP('312'!$F$80,_312_Table2,MATCH(LEFT($B448,1),_312_Table2_ColumnLookup,0),FALSE),
  IF(AND(VALUE(LEFT($A448,3))=312,LEN($I448)=4,$B448="G"),VLOOKUP($I448,_312_Table2,MATCH('312'!$N$16,_312_Table2_ColumnLookup,0),FALSE),
  IF(AND(VALUE(LEFT($A448,3))=312,LEN($I448)=4,$B448="O"),VLOOKUP($I448,_312_Table2,MATCH('312'!$V$16,_312_Table2_ColumnLookup,0),FALSE),
  IF(AND(VALUE(LEFT($A448,3))=312,LEN($I448)=4,$B448="Q"),VLOOKUP($I448,_312_Table2,MATCH('312'!$X$16,_312_Table2_ColumnLookup,0),FALSE),
  IF(AND(VALUE(LEFT($A448,3))=312,LEN($I448)=4),VLOOKUP($I448,_312_Table2,MATCH(LEFT($B448,1),_312_Table2_ColumnLookup,0),FALSE)
+N("312"),
  IF(VALUE(LEFT($A448,3))=313,VLOOKUP(VALUE(MID($B448,2,1)),_313_Table2,MATCH(MID($B448,1,1),_313_Table2_ColumnLookup,0),FALSE)
+N("313"),
  IF(AND(VALUE(LEFT($A448,3))=314,LEN($B448)=3),VLOOKUP(VALUE(MID($B448,2,2)),_314_Table2,MATCH(MID($B448,1,1),_314_Table2_ColumnLookup,0),FALSE),
  IF(VALUE(LEFT($A448,3))=314,VLOOKUP(VALUE(MID($B448,2,1)),_314_Table2,MATCH(MID($B448,1,1),_314_Table2_ColumnLookup,0),FALSE)
+N("314"),
""))))))))))))))))))))))))</f>
        <v>#NAME?</v>
      </c>
      <c r="F448" s="238" t="e">
        <f>IF(AND(VALUE(LEFT($A448,3))=309,LEN($B448)=3),VLOOKUP(VALUE(MID($B448,2,2)),_309_Table3,MATCH(MID($B448,1,1),_309_Table3_ColumnLookup,0),FALSE),
  IF($C448="309 LCR SummaryA",OneYearSCR,IF($C448="309 LCR SummaryB",UltimateSCR,IF(VALUE(LEFT($A448,3))=309,VLOOKUP(VALUE(MID($B448,2,1)),_309_Table3,MATCH(MID($B448,1,1),_309_Table3_ColumnLookup,0),FALSE)
+N("309"),
  IF(VALUE(LEFT($A448,3))=310,VLOOKUP(VALUE(MID($B448,2,1)),_310_Table3,MATCH(MID($B448,1,1),_310_Table3_ColumnLookup,0),FALSE)
+N("310"),
  IF(AND(VALUE(LEFT($A448,3))=311,LEN($I448)=4),VLOOKUP($I448,_311_Table3,MATCH($B448,_311_Table3_ColumnLookup,0),FALSE),
  IF(AND(VALUE(LEFT($A448,3))=311,OR($B448="I2",$B448="J2",$B448="K2",$B448="L2")),VLOOKUP('311'!$G$58,_311_Table3,MATCH(MID($B448,1,1),_311_Table3_ColumnLookup,0),FALSE),
  IF(AND(VALUE(LEFT($A448,3))=311,RIGHT($B448,5)="Total"),VLOOKUP('311'!$G$59,_311_Table3,MATCH(MID($B448,1,1),_311_Table3_ColumnLookup,0),FALSE),
  IF(VALUE(LEFT($A448,3))=311,VLOOKUP(VALUE(MID($B448,2,1)),_311_Table3,MATCH(MID($B448,1,1),_311_Table3_ColumnLookup,0),FALSE)
+N("311"),
  IF(AND(VALUE(LEFT($A448,3))=312,LEFT($G448,10)="Unincepted",$B448="G "),VLOOKUP(" ULO",_312_Table3,MATCH('312'!$N$16,_312_Table3_ColumnLookup,0),FALSE),
  IF(AND(VALUE(LEFT($A448,3))=312,LEFT($G448,10)="Unincepted",$B448="O "),VLOOKUP(" ULO",_312_Table3,MATCH('312'!$V$16,_312_Table3_ColumnLookup,0),FALSE),
  IF(AND(VALUE(LEFT($A448,3))=312,LEFT($G448,10)="Unincepted",$B448="Q "),VLOOKUP(" ULO",_312_Table3,MATCH('312'!$X$16,_312_Table3_ColumnLookup,0),FALSE),
  IF(AND(VALUE(LEFT($A448,3))=312,LEFT($G448,10)="Unincepted"),VLOOKUP(" ULO",_312_Table3,MATCH(LEFT($B448,1),_312_Table3_ColumnLookup,0),FALSE),
  IF(AND(VALUE(LEFT($A448,3))=312,LEFT($G448,5)="Total",$B448="G "),VLOOKUP('312'!$F$80,_312_Table3,MATCH('312'!$N$16,_312_Table3_ColumnLookup,0),FALSE),
  IF(AND(VALUE(LEFT($A448,3))=312,LEFT($G448,5)="Total",$B448="O "),VLOOKUP('312'!$F$80,_312_Table3,MATCH('312'!$V$16,_312_Table3_ColumnLookup,0),FALSE),
  IF(AND(VALUE(LEFT($A448,3))=312,LEFT($G448,5)="Total",$B448="Q "),VLOOKUP('312'!$F$80,_312_Table3,MATCH('312'!$X$16,_312_Table3_ColumnLookup,0),FALSE),
  IF(AND(VALUE(LEFT($A448,3))=312,LEFT($G448,5)="Total"),VLOOKUP('312'!$F$80,_312_Table3,MATCH(LEFT($B448,1),_312_Table3_ColumnLookup,0),FALSE),
  IF(AND(VALUE(LEFT($A448,3))=312,LEN($I448)=4,$B448="G"),VLOOKUP($I448,_312_Table3,MATCH('312'!$N$16,_312_Table3_ColumnLookup,0),FALSE),
  IF(AND(VALUE(LEFT($A448,3))=312,LEN($I448)=4,$B448="O"),VLOOKUP($I448,_312_Table3,MATCH('312'!$V$16,_312_Table3_ColumnLookup,0),FALSE),
  IF(AND(VALUE(LEFT($A448,3))=312,LEN($I448)=4,$B448="Q"),VLOOKUP($I448,_312_Table3,MATCH('312'!$X$16,_312_Table3_ColumnLookup,0),FALSE),
  IF(AND(VALUE(LEFT($A448,3))=312,LEN($I448)=4),VLOOKUP($I448,_312_Table3,MATCH(LEFT($B448,1),_312_Table3_ColumnLookup,0),FALSE)
+N("312"),
  IF(VALUE(LEFT($A448,3))=313,VLOOKUP(VALUE(MID($B448,2,1)),_313_Table3,MATCH(MID($B448,1,1),_313_Table3_ColumnLookup,0),FALSE)
+N("313"),
  IF(AND(VALUE(LEFT($A448,3))=314,LEN($B448)=3),VLOOKUP(VALUE(MID($B448,2,2)),_314_Table3,MATCH(MID($B448,1,1),_314_Table3_ColumnLookup,0),FALSE),
  IF(VALUE(LEFT($A448,3))=314,VLOOKUP(VALUE(MID($B448,2,1)),_314_Table3,MATCH(MID($B448,1,1),_314_Table3_ColumnLookup,0),FALSE)
+N("314"),
""))))))))))))))))))))))))</f>
        <v>#NAME?</v>
      </c>
      <c r="G448" t="s">
        <v>1142</v>
      </c>
      <c r="H448" s="321">
        <f>IFERROR(
IF(ISERROR($D448)=FALSE,$D448,IF(ISERROR($E448)=FALSE,$E448,IF(ISERROR($F448)=FALSE,$F448
+N("012 checkboxes"),
IF(
IF(OR(LEFT($A448,9)="Syndicate",LEFT($A448,12)="NewSyndicate"),VLOOKUP($A448,'012'!$J:$ZW,MATCH("Link to button",'012'!$J$1:$ZW$1,0),0)
+N("309 checkbox"),
IF($C448="309 LCR Summary0",VLOOKUP("Notes990",'309'!$P:$ZZ,MATCH("Link to button",'309'!$P$1:$ZZ$1,0),0)
+N("313 checkboxes"),
IF($C448="313 Financial Information0LcmVsScr",IF($C448="309 LCR Summary0",VLOOKUP("LcmVsScr",'309'!$N:$ZZ,MATCH("Link to button",'309'!$N$1:$ZZ$1,0),0),
IF($C448="313 Financial Information0LcrDocAttached",IF($C448="309 LCR Summary0",VLOOKUP("LcrDocAttached",'309'!$N:$ZZ,MATCH("Link to button",'309'!$N$1:$ZZ$1,0),
0)))))))=1,TRUE,FALSE)
))),"")</f>
        <v>0</v>
      </c>
      <c r="I448">
        <v>2004</v>
      </c>
    </row>
    <row r="449" spans="1:9" customFormat="1">
      <c r="A449" s="237" t="str">
        <f>VLOOKUP($G449,CSVLookups!$B:$R,MATCH(A$1,CSVLookups!$B$1:$R$1,0),FALSE)</f>
        <v>312 Projected Solvency II Technical Provisions at Time Zero</v>
      </c>
      <c r="B449" s="237" t="str">
        <f>VLOOKUP($G449,CSVLookups!$B:$R,MATCH(B$1,CSVLookups!$B$1:$R$1,0),FALSE)</f>
        <v>D</v>
      </c>
      <c r="C449" s="238" t="str">
        <f t="shared" si="7"/>
        <v>312 Projected Solvency II Technical Provisions at Time ZeroD2004</v>
      </c>
      <c r="D449" s="238">
        <f>IF(AND(VALUE(LEFT($A449,3))=309,LEN($B449)=3),VLOOKUP(VALUE(MID($B449,2,2)),_309_Table1,MATCH(MID($B449,1,1),_309_Table1_ColumnLookup,0),FALSE),
  IF($C449="309 LCR SummaryA",OneYearSCR,IF($C449="309 LCR SummaryB",UltimateSCR,IF(VALUE(LEFT($A449,3))=309,VLOOKUP(VALUE(MID($B449,2,1)),_309_Table1,MATCH(MID($B449,1,1),_309_Table1_ColumnLookup,0),FALSE)
+N("309"),
  IF(VALUE(LEFT($A449,3))=310,VLOOKUP(VALUE(MID($B449,2,1)),_310_Table1,MATCH(MID($B449,1,1),_310_Table1_ColumnLookup,0),FALSE)
+N("310"),
  IF(AND(VALUE(LEFT($A449,3))=311,LEN($I449)=4),VLOOKUP($I449,_311_Table1,MATCH($B449,_311_Table1_ColumnLookup,0),FALSE),
  IF(AND(VALUE(LEFT($A449,3))=311,OR($B449="I2",$B449="J2",$B449="K2",$B449="L2")),VLOOKUP('311'!$G$58,_311_Table1,MATCH(MID($B449,1,1),_311_Table1_ColumnLookup,0),FALSE),
  IF(AND(VALUE(LEFT($A449,3))=311,RIGHT($B449,5)="Total"),VLOOKUP('311'!$G$59,_311_Table1,MATCH(MID($B449,1,1),_311_Table1_ColumnLookup,0),FALSE),
  IF(VALUE(LEFT($A449,3))=311,VLOOKUP(VALUE(MID($B449,2,1)),_311_Table1,MATCH(MID($B449,1,1),_311_Table1_ColumnLookup,0),FALSE)
+N("311"),
  IF(AND(VALUE(LEFT($A449,3))=312,LEFT($G449,10)="Unincepted",$B449="G "),VLOOKUP(" ULO",_312_Table1,MATCH('312'!$N$16,_312_Table1_ColumnLookup,0),FALSE),
  IF(AND(VALUE(LEFT($A449,3))=312,LEFT($G449,10)="Unincepted",$B449="O "),VLOOKUP(" ULO",_312_Table1,MATCH('312'!$V$16,_312_Table1_ColumnLookup,0),FALSE),
  IF(AND(VALUE(LEFT($A449,3))=312,LEFT($G449,10)="Unincepted",$B449="Q "),VLOOKUP(" ULO",_312_Table1,MATCH('312'!$X$16,_312_Table1_ColumnLookup,0),FALSE),
  IF(AND(VALUE(LEFT($A449,3))=312,LEFT($G449,10)="Unincepted"),VLOOKUP(" ULO",_312_Table1,MATCH(LEFT($B449,1),_312_Table1_ColumnLookup,0),FALSE),
  IF(AND(VALUE(LEFT($A449,3))=312,LEFT($G449,5)="Total",$B449="G "),VLOOKUP('312'!$F$80,_312_Table1,MATCH('312'!$N$16,_312_Table1_ColumnLookup,0),FALSE),
  IF(AND(VALUE(LEFT($A449,3))=312,LEFT($G449,5)="Total",$B449="O "),VLOOKUP('312'!$F$80,_312_Table1,MATCH('312'!$V$16,_312_Table1_ColumnLookup,0),FALSE),
  IF(AND(VALUE(LEFT($A449,3))=312,LEFT($G449,5)="Total",$B449="Q "),VLOOKUP('312'!$F$80,_312_Table1,MATCH('312'!$X$16,_312_Table1_ColumnLookup,0),FALSE),
  IF(AND(VALUE(LEFT($A449,3))=312,LEFT($G449,5)="Total"),VLOOKUP('312'!$F$80,_312_Table1,MATCH(LEFT($B449,1),_312_Table1_ColumnLookup,0),FALSE),
  IF(AND(VALUE(LEFT($A449,3))=312,LEN($I449)=4,$B449="G"),VLOOKUP($I449,_312_Table1,MATCH('312'!$N$16,_312_Table1_ColumnLookup,0),FALSE),
  IF(AND(VALUE(LEFT($A449,3))=312,LEN($I449)=4,$B449="O"),VLOOKUP($I449,_312_Table1,MATCH('312'!$V$16,_312_Table1_ColumnLookup,0),FALSE),
  IF(AND(VALUE(LEFT($A449,3))=312,LEN($I449)=4,$B449="Q"),VLOOKUP($I449,_312_Table1,MATCH('312'!$X$16,_312_Table1_ColumnLookup,0),FALSE),
  IF(AND(VALUE(LEFT($A449,3))=312,LEN($I449)=4),VLOOKUP($I449,_312_Table1,MATCH(LEFT($B449,1),_312_Table1_ColumnLookup,0),FALSE)
+N("312"),
  IF(VALUE(LEFT($A449,3))=313,VLOOKUP(VALUE(MID($B449,2,1)),_313_Table1,MATCH(MID($B449,1,1),_313_Table1_ColumnLookup,0),FALSE)
+N("313"),
  IF(AND(VALUE(LEFT($A449,3))=314,LEN($B449)=3),VLOOKUP(VALUE(MID($B449,2,2)),_314_Table1,MATCH(MID($B449,1,1),_314_Table1_ColumnLookup,0),FALSE),
  IF(VALUE(LEFT($A449,3))=314,VLOOKUP(VALUE(MID($B449,2,1)),_314_Table1,MATCH(MID($B449,1,1),_314_Table1_ColumnLookup,0),FALSE)
+N("314"),
""))))))))))))))))))))))))</f>
        <v>0</v>
      </c>
      <c r="E449" s="238" t="e">
        <f>IF(AND(VALUE(LEFT($A449,3))=309,LEN($B449)=3),VLOOKUP(VALUE(MID($B449,2,2)),_309_Table2,MATCH(MID($B449,1,1),_309_Table2_ColumnLookup,0),FALSE),
  IF($C449="309 LCR SummaryA",OneYearSCR,IF($C449="309 LCR SummaryB",UltimateSCR,IF(VALUE(LEFT($A449,3))=309,VLOOKUP(VALUE(MID($B449,2,1)),_309_Table2,MATCH(MID($B449,1,1),_309_Table2_ColumnLookup,0),FALSE)
+N("309"),
  IF(VALUE(LEFT($A449,3))=310,VLOOKUP(VALUE(MID($B449,2,1)),_310_Table2,MATCH(MID($B449,1,1),_310_Table2_ColumnLookup,0),FALSE)
+N("310"),
  IF(AND(VALUE(LEFT($A449,3))=311,LEN($I449)=4),VLOOKUP($I449,_311_Table2,MATCH($B449,_311_Table2_ColumnLookup,0),FALSE),
  IF(AND(VALUE(LEFT($A449,3))=311,OR($B449="I2",$B449="J2",$B449="K2",$B449="L2")),VLOOKUP('311'!$G$58,_311_Table2,MATCH(MID($B449,1,1),_311_Table2_ColumnLookup,0),FALSE),
  IF(AND(VALUE(LEFT($A449,3))=311,RIGHT($B449,5)="Total"),VLOOKUP('311'!$G$59,_311_Table2,MATCH(MID($B449,1,1),_311_Table2_ColumnLookup,0),FALSE),
  IF(VALUE(LEFT($A449,3))=311,VLOOKUP(VALUE(MID($B449,2,1)),_311_Table2,MATCH(MID($B449,1,1),_311_Table2_ColumnLookup,0),FALSE)
+N("311"),
  IF(AND(VALUE(LEFT($A449,3))=312,LEFT($G449,10)="Unincepted",$B449="G "),VLOOKUP(" ULO",_312_Table2,MATCH('312'!$N$16,_312_Table2_ColumnLookup,0),FALSE),
  IF(AND(VALUE(LEFT($A449,3))=312,LEFT($G449,10)="Unincepted",$B449="O "),VLOOKUP(" ULO",_312_Table2,MATCH('312'!$V$16,_312_Table2_ColumnLookup,0),FALSE),
  IF(AND(VALUE(LEFT($A449,3))=312,LEFT($G449,10)="Unincepted",$B449="Q "),VLOOKUP(" ULO",_312_Table2,MATCH('312'!$X$16,_312_Table2_ColumnLookup,0),FALSE),
  IF(AND(VALUE(LEFT($A449,3))=312,LEFT($G449,10)="Unincepted"),VLOOKUP(" ULO",_312_Table2,MATCH(LEFT($B449,1),_312_Table2_ColumnLookup,0),FALSE),
  IF(AND(VALUE(LEFT($A449,3))=312,LEFT($G449,5)="Total",$B449="G "),VLOOKUP('312'!$F$80,_312_Table2,MATCH('312'!$N$16,_312_Table2_ColumnLookup,0),FALSE),
  IF(AND(VALUE(LEFT($A449,3))=312,LEFT($G449,5)="Total",$B449="O "),VLOOKUP('312'!$F$80,_312_Table2,MATCH('312'!$V$16,_312_Table2_ColumnLookup,0),FALSE),
  IF(AND(VALUE(LEFT($A449,3))=312,LEFT($G449,5)="Total",$B449="Q "),VLOOKUP('312'!$F$80,_312_Table2,MATCH('312'!$X$16,_312_Table2_ColumnLookup,0),FALSE),
  IF(AND(VALUE(LEFT($A449,3))=312,LEFT($G449,5)="Total"),VLOOKUP('312'!$F$80,_312_Table2,MATCH(LEFT($B449,1),_312_Table2_ColumnLookup,0),FALSE),
  IF(AND(VALUE(LEFT($A449,3))=312,LEN($I449)=4,$B449="G"),VLOOKUP($I449,_312_Table2,MATCH('312'!$N$16,_312_Table2_ColumnLookup,0),FALSE),
  IF(AND(VALUE(LEFT($A449,3))=312,LEN($I449)=4,$B449="O"),VLOOKUP($I449,_312_Table2,MATCH('312'!$V$16,_312_Table2_ColumnLookup,0),FALSE),
  IF(AND(VALUE(LEFT($A449,3))=312,LEN($I449)=4,$B449="Q"),VLOOKUP($I449,_312_Table2,MATCH('312'!$X$16,_312_Table2_ColumnLookup,0),FALSE),
  IF(AND(VALUE(LEFT($A449,3))=312,LEN($I449)=4),VLOOKUP($I449,_312_Table2,MATCH(LEFT($B449,1),_312_Table2_ColumnLookup,0),FALSE)
+N("312"),
  IF(VALUE(LEFT($A449,3))=313,VLOOKUP(VALUE(MID($B449,2,1)),_313_Table2,MATCH(MID($B449,1,1),_313_Table2_ColumnLookup,0),FALSE)
+N("313"),
  IF(AND(VALUE(LEFT($A449,3))=314,LEN($B449)=3),VLOOKUP(VALUE(MID($B449,2,2)),_314_Table2,MATCH(MID($B449,1,1),_314_Table2_ColumnLookup,0),FALSE),
  IF(VALUE(LEFT($A449,3))=314,VLOOKUP(VALUE(MID($B449,2,1)),_314_Table2,MATCH(MID($B449,1,1),_314_Table2_ColumnLookup,0),FALSE)
+N("314"),
""))))))))))))))))))))))))</f>
        <v>#NAME?</v>
      </c>
      <c r="F449" s="238" t="e">
        <f>IF(AND(VALUE(LEFT($A449,3))=309,LEN($B449)=3),VLOOKUP(VALUE(MID($B449,2,2)),_309_Table3,MATCH(MID($B449,1,1),_309_Table3_ColumnLookup,0),FALSE),
  IF($C449="309 LCR SummaryA",OneYearSCR,IF($C449="309 LCR SummaryB",UltimateSCR,IF(VALUE(LEFT($A449,3))=309,VLOOKUP(VALUE(MID($B449,2,1)),_309_Table3,MATCH(MID($B449,1,1),_309_Table3_ColumnLookup,0),FALSE)
+N("309"),
  IF(VALUE(LEFT($A449,3))=310,VLOOKUP(VALUE(MID($B449,2,1)),_310_Table3,MATCH(MID($B449,1,1),_310_Table3_ColumnLookup,0),FALSE)
+N("310"),
  IF(AND(VALUE(LEFT($A449,3))=311,LEN($I449)=4),VLOOKUP($I449,_311_Table3,MATCH($B449,_311_Table3_ColumnLookup,0),FALSE),
  IF(AND(VALUE(LEFT($A449,3))=311,OR($B449="I2",$B449="J2",$B449="K2",$B449="L2")),VLOOKUP('311'!$G$58,_311_Table3,MATCH(MID($B449,1,1),_311_Table3_ColumnLookup,0),FALSE),
  IF(AND(VALUE(LEFT($A449,3))=311,RIGHT($B449,5)="Total"),VLOOKUP('311'!$G$59,_311_Table3,MATCH(MID($B449,1,1),_311_Table3_ColumnLookup,0),FALSE),
  IF(VALUE(LEFT($A449,3))=311,VLOOKUP(VALUE(MID($B449,2,1)),_311_Table3,MATCH(MID($B449,1,1),_311_Table3_ColumnLookup,0),FALSE)
+N("311"),
  IF(AND(VALUE(LEFT($A449,3))=312,LEFT($G449,10)="Unincepted",$B449="G "),VLOOKUP(" ULO",_312_Table3,MATCH('312'!$N$16,_312_Table3_ColumnLookup,0),FALSE),
  IF(AND(VALUE(LEFT($A449,3))=312,LEFT($G449,10)="Unincepted",$B449="O "),VLOOKUP(" ULO",_312_Table3,MATCH('312'!$V$16,_312_Table3_ColumnLookup,0),FALSE),
  IF(AND(VALUE(LEFT($A449,3))=312,LEFT($G449,10)="Unincepted",$B449="Q "),VLOOKUP(" ULO",_312_Table3,MATCH('312'!$X$16,_312_Table3_ColumnLookup,0),FALSE),
  IF(AND(VALUE(LEFT($A449,3))=312,LEFT($G449,10)="Unincepted"),VLOOKUP(" ULO",_312_Table3,MATCH(LEFT($B449,1),_312_Table3_ColumnLookup,0),FALSE),
  IF(AND(VALUE(LEFT($A449,3))=312,LEFT($G449,5)="Total",$B449="G "),VLOOKUP('312'!$F$80,_312_Table3,MATCH('312'!$N$16,_312_Table3_ColumnLookup,0),FALSE),
  IF(AND(VALUE(LEFT($A449,3))=312,LEFT($G449,5)="Total",$B449="O "),VLOOKUP('312'!$F$80,_312_Table3,MATCH('312'!$V$16,_312_Table3_ColumnLookup,0),FALSE),
  IF(AND(VALUE(LEFT($A449,3))=312,LEFT($G449,5)="Total",$B449="Q "),VLOOKUP('312'!$F$80,_312_Table3,MATCH('312'!$X$16,_312_Table3_ColumnLookup,0),FALSE),
  IF(AND(VALUE(LEFT($A449,3))=312,LEFT($G449,5)="Total"),VLOOKUP('312'!$F$80,_312_Table3,MATCH(LEFT($B449,1),_312_Table3_ColumnLookup,0),FALSE),
  IF(AND(VALUE(LEFT($A449,3))=312,LEN($I449)=4,$B449="G"),VLOOKUP($I449,_312_Table3,MATCH('312'!$N$16,_312_Table3_ColumnLookup,0),FALSE),
  IF(AND(VALUE(LEFT($A449,3))=312,LEN($I449)=4,$B449="O"),VLOOKUP($I449,_312_Table3,MATCH('312'!$V$16,_312_Table3_ColumnLookup,0),FALSE),
  IF(AND(VALUE(LEFT($A449,3))=312,LEN($I449)=4,$B449="Q"),VLOOKUP($I449,_312_Table3,MATCH('312'!$X$16,_312_Table3_ColumnLookup,0),FALSE),
  IF(AND(VALUE(LEFT($A449,3))=312,LEN($I449)=4),VLOOKUP($I449,_312_Table3,MATCH(LEFT($B449,1),_312_Table3_ColumnLookup,0),FALSE)
+N("312"),
  IF(VALUE(LEFT($A449,3))=313,VLOOKUP(VALUE(MID($B449,2,1)),_313_Table3,MATCH(MID($B449,1,1),_313_Table3_ColumnLookup,0),FALSE)
+N("313"),
  IF(AND(VALUE(LEFT($A449,3))=314,LEN($B449)=3),VLOOKUP(VALUE(MID($B449,2,2)),_314_Table3,MATCH(MID($B449,1,1),_314_Table3_ColumnLookup,0),FALSE),
  IF(VALUE(LEFT($A449,3))=314,VLOOKUP(VALUE(MID($B449,2,1)),_314_Table3,MATCH(MID($B449,1,1),_314_Table3_ColumnLookup,0),FALSE)
+N("314"),
""))))))))))))))))))))))))</f>
        <v>#NAME?</v>
      </c>
      <c r="G449" t="s">
        <v>1143</v>
      </c>
      <c r="H449" s="321">
        <f>IFERROR(
IF(ISERROR($D449)=FALSE,$D449,IF(ISERROR($E449)=FALSE,$E449,IF(ISERROR($F449)=FALSE,$F449
+N("012 checkboxes"),
IF(
IF(OR(LEFT($A449,9)="Syndicate",LEFT($A449,12)="NewSyndicate"),VLOOKUP($A449,'012'!$J:$ZW,MATCH("Link to button",'012'!$J$1:$ZW$1,0),0)
+N("309 checkbox"),
IF($C449="309 LCR Summary0",VLOOKUP("Notes990",'309'!$P:$ZZ,MATCH("Link to button",'309'!$P$1:$ZZ$1,0),0)
+N("313 checkboxes"),
IF($C449="313 Financial Information0LcmVsScr",IF($C449="309 LCR Summary0",VLOOKUP("LcmVsScr",'309'!$N:$ZZ,MATCH("Link to button",'309'!$N$1:$ZZ$1,0),0),
IF($C449="313 Financial Information0LcrDocAttached",IF($C449="309 LCR Summary0",VLOOKUP("LcrDocAttached",'309'!$N:$ZZ,MATCH("Link to button",'309'!$N$1:$ZZ$1,0),
0)))))))=1,TRUE,FALSE)
))),"")</f>
        <v>0</v>
      </c>
      <c r="I449">
        <v>2004</v>
      </c>
    </row>
    <row r="450" spans="1:9" customFormat="1">
      <c r="A450" s="237" t="str">
        <f>VLOOKUP($G450,CSVLookups!$B:$R,MATCH(A$1,CSVLookups!$B$1:$R$1,0),FALSE)</f>
        <v>312 Projected Solvency II Technical Provisions at Time Zero</v>
      </c>
      <c r="B450" s="237" t="str">
        <f>VLOOKUP($G450,CSVLookups!$B:$R,MATCH(B$1,CSVLookups!$B$1:$R$1,0),FALSE)</f>
        <v>E</v>
      </c>
      <c r="C450" s="238" t="str">
        <f t="shared" si="7"/>
        <v>312 Projected Solvency II Technical Provisions at Time ZeroE2004</v>
      </c>
      <c r="D450" s="238">
        <f>IF(AND(VALUE(LEFT($A450,3))=309,LEN($B450)=3),VLOOKUP(VALUE(MID($B450,2,2)),_309_Table1,MATCH(MID($B450,1,1),_309_Table1_ColumnLookup,0),FALSE),
  IF($C450="309 LCR SummaryA",OneYearSCR,IF($C450="309 LCR SummaryB",UltimateSCR,IF(VALUE(LEFT($A450,3))=309,VLOOKUP(VALUE(MID($B450,2,1)),_309_Table1,MATCH(MID($B450,1,1),_309_Table1_ColumnLookup,0),FALSE)
+N("309"),
  IF(VALUE(LEFT($A450,3))=310,VLOOKUP(VALUE(MID($B450,2,1)),_310_Table1,MATCH(MID($B450,1,1),_310_Table1_ColumnLookup,0),FALSE)
+N("310"),
  IF(AND(VALUE(LEFT($A450,3))=311,LEN($I450)=4),VLOOKUP($I450,_311_Table1,MATCH($B450,_311_Table1_ColumnLookup,0),FALSE),
  IF(AND(VALUE(LEFT($A450,3))=311,OR($B450="I2",$B450="J2",$B450="K2",$B450="L2")),VLOOKUP('311'!$G$58,_311_Table1,MATCH(MID($B450,1,1),_311_Table1_ColumnLookup,0),FALSE),
  IF(AND(VALUE(LEFT($A450,3))=311,RIGHT($B450,5)="Total"),VLOOKUP('311'!$G$59,_311_Table1,MATCH(MID($B450,1,1),_311_Table1_ColumnLookup,0),FALSE),
  IF(VALUE(LEFT($A450,3))=311,VLOOKUP(VALUE(MID($B450,2,1)),_311_Table1,MATCH(MID($B450,1,1),_311_Table1_ColumnLookup,0),FALSE)
+N("311"),
  IF(AND(VALUE(LEFT($A450,3))=312,LEFT($G450,10)="Unincepted",$B450="G "),VLOOKUP(" ULO",_312_Table1,MATCH('312'!$N$16,_312_Table1_ColumnLookup,0),FALSE),
  IF(AND(VALUE(LEFT($A450,3))=312,LEFT($G450,10)="Unincepted",$B450="O "),VLOOKUP(" ULO",_312_Table1,MATCH('312'!$V$16,_312_Table1_ColumnLookup,0),FALSE),
  IF(AND(VALUE(LEFT($A450,3))=312,LEFT($G450,10)="Unincepted",$B450="Q "),VLOOKUP(" ULO",_312_Table1,MATCH('312'!$X$16,_312_Table1_ColumnLookup,0),FALSE),
  IF(AND(VALUE(LEFT($A450,3))=312,LEFT($G450,10)="Unincepted"),VLOOKUP(" ULO",_312_Table1,MATCH(LEFT($B450,1),_312_Table1_ColumnLookup,0),FALSE),
  IF(AND(VALUE(LEFT($A450,3))=312,LEFT($G450,5)="Total",$B450="G "),VLOOKUP('312'!$F$80,_312_Table1,MATCH('312'!$N$16,_312_Table1_ColumnLookup,0),FALSE),
  IF(AND(VALUE(LEFT($A450,3))=312,LEFT($G450,5)="Total",$B450="O "),VLOOKUP('312'!$F$80,_312_Table1,MATCH('312'!$V$16,_312_Table1_ColumnLookup,0),FALSE),
  IF(AND(VALUE(LEFT($A450,3))=312,LEFT($G450,5)="Total",$B450="Q "),VLOOKUP('312'!$F$80,_312_Table1,MATCH('312'!$X$16,_312_Table1_ColumnLookup,0),FALSE),
  IF(AND(VALUE(LEFT($A450,3))=312,LEFT($G450,5)="Total"),VLOOKUP('312'!$F$80,_312_Table1,MATCH(LEFT($B450,1),_312_Table1_ColumnLookup,0),FALSE),
  IF(AND(VALUE(LEFT($A450,3))=312,LEN($I450)=4,$B450="G"),VLOOKUP($I450,_312_Table1,MATCH('312'!$N$16,_312_Table1_ColumnLookup,0),FALSE),
  IF(AND(VALUE(LEFT($A450,3))=312,LEN($I450)=4,$B450="O"),VLOOKUP($I450,_312_Table1,MATCH('312'!$V$16,_312_Table1_ColumnLookup,0),FALSE),
  IF(AND(VALUE(LEFT($A450,3))=312,LEN($I450)=4,$B450="Q"),VLOOKUP($I450,_312_Table1,MATCH('312'!$X$16,_312_Table1_ColumnLookup,0),FALSE),
  IF(AND(VALUE(LEFT($A450,3))=312,LEN($I450)=4),VLOOKUP($I450,_312_Table1,MATCH(LEFT($B450,1),_312_Table1_ColumnLookup,0),FALSE)
+N("312"),
  IF(VALUE(LEFT($A450,3))=313,VLOOKUP(VALUE(MID($B450,2,1)),_313_Table1,MATCH(MID($B450,1,1),_313_Table1_ColumnLookup,0),FALSE)
+N("313"),
  IF(AND(VALUE(LEFT($A450,3))=314,LEN($B450)=3),VLOOKUP(VALUE(MID($B450,2,2)),_314_Table1,MATCH(MID($B450,1,1),_314_Table1_ColumnLookup,0),FALSE),
  IF(VALUE(LEFT($A450,3))=314,VLOOKUP(VALUE(MID($B450,2,1)),_314_Table1,MATCH(MID($B450,1,1),_314_Table1_ColumnLookup,0),FALSE)
+N("314"),
""))))))))))))))))))))))))</f>
        <v>0</v>
      </c>
      <c r="E450" s="238" t="e">
        <f>IF(AND(VALUE(LEFT($A450,3))=309,LEN($B450)=3),VLOOKUP(VALUE(MID($B450,2,2)),_309_Table2,MATCH(MID($B450,1,1),_309_Table2_ColumnLookup,0),FALSE),
  IF($C450="309 LCR SummaryA",OneYearSCR,IF($C450="309 LCR SummaryB",UltimateSCR,IF(VALUE(LEFT($A450,3))=309,VLOOKUP(VALUE(MID($B450,2,1)),_309_Table2,MATCH(MID($B450,1,1),_309_Table2_ColumnLookup,0),FALSE)
+N("309"),
  IF(VALUE(LEFT($A450,3))=310,VLOOKUP(VALUE(MID($B450,2,1)),_310_Table2,MATCH(MID($B450,1,1),_310_Table2_ColumnLookup,0),FALSE)
+N("310"),
  IF(AND(VALUE(LEFT($A450,3))=311,LEN($I450)=4),VLOOKUP($I450,_311_Table2,MATCH($B450,_311_Table2_ColumnLookup,0),FALSE),
  IF(AND(VALUE(LEFT($A450,3))=311,OR($B450="I2",$B450="J2",$B450="K2",$B450="L2")),VLOOKUP('311'!$G$58,_311_Table2,MATCH(MID($B450,1,1),_311_Table2_ColumnLookup,0),FALSE),
  IF(AND(VALUE(LEFT($A450,3))=311,RIGHT($B450,5)="Total"),VLOOKUP('311'!$G$59,_311_Table2,MATCH(MID($B450,1,1),_311_Table2_ColumnLookup,0),FALSE),
  IF(VALUE(LEFT($A450,3))=311,VLOOKUP(VALUE(MID($B450,2,1)),_311_Table2,MATCH(MID($B450,1,1),_311_Table2_ColumnLookup,0),FALSE)
+N("311"),
  IF(AND(VALUE(LEFT($A450,3))=312,LEFT($G450,10)="Unincepted",$B450="G "),VLOOKUP(" ULO",_312_Table2,MATCH('312'!$N$16,_312_Table2_ColumnLookup,0),FALSE),
  IF(AND(VALUE(LEFT($A450,3))=312,LEFT($G450,10)="Unincepted",$B450="O "),VLOOKUP(" ULO",_312_Table2,MATCH('312'!$V$16,_312_Table2_ColumnLookup,0),FALSE),
  IF(AND(VALUE(LEFT($A450,3))=312,LEFT($G450,10)="Unincepted",$B450="Q "),VLOOKUP(" ULO",_312_Table2,MATCH('312'!$X$16,_312_Table2_ColumnLookup,0),FALSE),
  IF(AND(VALUE(LEFT($A450,3))=312,LEFT($G450,10)="Unincepted"),VLOOKUP(" ULO",_312_Table2,MATCH(LEFT($B450,1),_312_Table2_ColumnLookup,0),FALSE),
  IF(AND(VALUE(LEFT($A450,3))=312,LEFT($G450,5)="Total",$B450="G "),VLOOKUP('312'!$F$80,_312_Table2,MATCH('312'!$N$16,_312_Table2_ColumnLookup,0),FALSE),
  IF(AND(VALUE(LEFT($A450,3))=312,LEFT($G450,5)="Total",$B450="O "),VLOOKUP('312'!$F$80,_312_Table2,MATCH('312'!$V$16,_312_Table2_ColumnLookup,0),FALSE),
  IF(AND(VALUE(LEFT($A450,3))=312,LEFT($G450,5)="Total",$B450="Q "),VLOOKUP('312'!$F$80,_312_Table2,MATCH('312'!$X$16,_312_Table2_ColumnLookup,0),FALSE),
  IF(AND(VALUE(LEFT($A450,3))=312,LEFT($G450,5)="Total"),VLOOKUP('312'!$F$80,_312_Table2,MATCH(LEFT($B450,1),_312_Table2_ColumnLookup,0),FALSE),
  IF(AND(VALUE(LEFT($A450,3))=312,LEN($I450)=4,$B450="G"),VLOOKUP($I450,_312_Table2,MATCH('312'!$N$16,_312_Table2_ColumnLookup,0),FALSE),
  IF(AND(VALUE(LEFT($A450,3))=312,LEN($I450)=4,$B450="O"),VLOOKUP($I450,_312_Table2,MATCH('312'!$V$16,_312_Table2_ColumnLookup,0),FALSE),
  IF(AND(VALUE(LEFT($A450,3))=312,LEN($I450)=4,$B450="Q"),VLOOKUP($I450,_312_Table2,MATCH('312'!$X$16,_312_Table2_ColumnLookup,0),FALSE),
  IF(AND(VALUE(LEFT($A450,3))=312,LEN($I450)=4),VLOOKUP($I450,_312_Table2,MATCH(LEFT($B450,1),_312_Table2_ColumnLookup,0),FALSE)
+N("312"),
  IF(VALUE(LEFT($A450,3))=313,VLOOKUP(VALUE(MID($B450,2,1)),_313_Table2,MATCH(MID($B450,1,1),_313_Table2_ColumnLookup,0),FALSE)
+N("313"),
  IF(AND(VALUE(LEFT($A450,3))=314,LEN($B450)=3),VLOOKUP(VALUE(MID($B450,2,2)),_314_Table2,MATCH(MID($B450,1,1),_314_Table2_ColumnLookup,0),FALSE),
  IF(VALUE(LEFT($A450,3))=314,VLOOKUP(VALUE(MID($B450,2,1)),_314_Table2,MATCH(MID($B450,1,1),_314_Table2_ColumnLookup,0),FALSE)
+N("314"),
""))))))))))))))))))))))))</f>
        <v>#NAME?</v>
      </c>
      <c r="F450" s="238" t="e">
        <f>IF(AND(VALUE(LEFT($A450,3))=309,LEN($B450)=3),VLOOKUP(VALUE(MID($B450,2,2)),_309_Table3,MATCH(MID($B450,1,1),_309_Table3_ColumnLookup,0),FALSE),
  IF($C450="309 LCR SummaryA",OneYearSCR,IF($C450="309 LCR SummaryB",UltimateSCR,IF(VALUE(LEFT($A450,3))=309,VLOOKUP(VALUE(MID($B450,2,1)),_309_Table3,MATCH(MID($B450,1,1),_309_Table3_ColumnLookup,0),FALSE)
+N("309"),
  IF(VALUE(LEFT($A450,3))=310,VLOOKUP(VALUE(MID($B450,2,1)),_310_Table3,MATCH(MID($B450,1,1),_310_Table3_ColumnLookup,0),FALSE)
+N("310"),
  IF(AND(VALUE(LEFT($A450,3))=311,LEN($I450)=4),VLOOKUP($I450,_311_Table3,MATCH($B450,_311_Table3_ColumnLookup,0),FALSE),
  IF(AND(VALUE(LEFT($A450,3))=311,OR($B450="I2",$B450="J2",$B450="K2",$B450="L2")),VLOOKUP('311'!$G$58,_311_Table3,MATCH(MID($B450,1,1),_311_Table3_ColumnLookup,0),FALSE),
  IF(AND(VALUE(LEFT($A450,3))=311,RIGHT($B450,5)="Total"),VLOOKUP('311'!$G$59,_311_Table3,MATCH(MID($B450,1,1),_311_Table3_ColumnLookup,0),FALSE),
  IF(VALUE(LEFT($A450,3))=311,VLOOKUP(VALUE(MID($B450,2,1)),_311_Table3,MATCH(MID($B450,1,1),_311_Table3_ColumnLookup,0),FALSE)
+N("311"),
  IF(AND(VALUE(LEFT($A450,3))=312,LEFT($G450,10)="Unincepted",$B450="G "),VLOOKUP(" ULO",_312_Table3,MATCH('312'!$N$16,_312_Table3_ColumnLookup,0),FALSE),
  IF(AND(VALUE(LEFT($A450,3))=312,LEFT($G450,10)="Unincepted",$B450="O "),VLOOKUP(" ULO",_312_Table3,MATCH('312'!$V$16,_312_Table3_ColumnLookup,0),FALSE),
  IF(AND(VALUE(LEFT($A450,3))=312,LEFT($G450,10)="Unincepted",$B450="Q "),VLOOKUP(" ULO",_312_Table3,MATCH('312'!$X$16,_312_Table3_ColumnLookup,0),FALSE),
  IF(AND(VALUE(LEFT($A450,3))=312,LEFT($G450,10)="Unincepted"),VLOOKUP(" ULO",_312_Table3,MATCH(LEFT($B450,1),_312_Table3_ColumnLookup,0),FALSE),
  IF(AND(VALUE(LEFT($A450,3))=312,LEFT($G450,5)="Total",$B450="G "),VLOOKUP('312'!$F$80,_312_Table3,MATCH('312'!$N$16,_312_Table3_ColumnLookup,0),FALSE),
  IF(AND(VALUE(LEFT($A450,3))=312,LEFT($G450,5)="Total",$B450="O "),VLOOKUP('312'!$F$80,_312_Table3,MATCH('312'!$V$16,_312_Table3_ColumnLookup,0),FALSE),
  IF(AND(VALUE(LEFT($A450,3))=312,LEFT($G450,5)="Total",$B450="Q "),VLOOKUP('312'!$F$80,_312_Table3,MATCH('312'!$X$16,_312_Table3_ColumnLookup,0),FALSE),
  IF(AND(VALUE(LEFT($A450,3))=312,LEFT($G450,5)="Total"),VLOOKUP('312'!$F$80,_312_Table3,MATCH(LEFT($B450,1),_312_Table3_ColumnLookup,0),FALSE),
  IF(AND(VALUE(LEFT($A450,3))=312,LEN($I450)=4,$B450="G"),VLOOKUP($I450,_312_Table3,MATCH('312'!$N$16,_312_Table3_ColumnLookup,0),FALSE),
  IF(AND(VALUE(LEFT($A450,3))=312,LEN($I450)=4,$B450="O"),VLOOKUP($I450,_312_Table3,MATCH('312'!$V$16,_312_Table3_ColumnLookup,0),FALSE),
  IF(AND(VALUE(LEFT($A450,3))=312,LEN($I450)=4,$B450="Q"),VLOOKUP($I450,_312_Table3,MATCH('312'!$X$16,_312_Table3_ColumnLookup,0),FALSE),
  IF(AND(VALUE(LEFT($A450,3))=312,LEN($I450)=4),VLOOKUP($I450,_312_Table3,MATCH(LEFT($B450,1),_312_Table3_ColumnLookup,0),FALSE)
+N("312"),
  IF(VALUE(LEFT($A450,3))=313,VLOOKUP(VALUE(MID($B450,2,1)),_313_Table3,MATCH(MID($B450,1,1),_313_Table3_ColumnLookup,0),FALSE)
+N("313"),
  IF(AND(VALUE(LEFT($A450,3))=314,LEN($B450)=3),VLOOKUP(VALUE(MID($B450,2,2)),_314_Table3,MATCH(MID($B450,1,1),_314_Table3_ColumnLookup,0),FALSE),
  IF(VALUE(LEFT($A450,3))=314,VLOOKUP(VALUE(MID($B450,2,1)),_314_Table3,MATCH(MID($B450,1,1),_314_Table3_ColumnLookup,0),FALSE)
+N("314"),
""))))))))))))))))))))))))</f>
        <v>#NAME?</v>
      </c>
      <c r="G450" t="s">
        <v>1146</v>
      </c>
      <c r="H450" s="321">
        <f>IFERROR(
IF(ISERROR($D450)=FALSE,$D450,IF(ISERROR($E450)=FALSE,$E450,IF(ISERROR($F450)=FALSE,$F450
+N("012 checkboxes"),
IF(
IF(OR(LEFT($A450,9)="Syndicate",LEFT($A450,12)="NewSyndicate"),VLOOKUP($A450,'012'!$J:$ZW,MATCH("Link to button",'012'!$J$1:$ZW$1,0),0)
+N("309 checkbox"),
IF($C450="309 LCR Summary0",VLOOKUP("Notes990",'309'!$P:$ZZ,MATCH("Link to button",'309'!$P$1:$ZZ$1,0),0)
+N("313 checkboxes"),
IF($C450="313 Financial Information0LcmVsScr",IF($C450="309 LCR Summary0",VLOOKUP("LcmVsScr",'309'!$N:$ZZ,MATCH("Link to button",'309'!$N$1:$ZZ$1,0),0),
IF($C450="313 Financial Information0LcrDocAttached",IF($C450="309 LCR Summary0",VLOOKUP("LcrDocAttached",'309'!$N:$ZZ,MATCH("Link to button",'309'!$N$1:$ZZ$1,0),
0)))))))=1,TRUE,FALSE)
))),"")</f>
        <v>0</v>
      </c>
      <c r="I450">
        <v>2004</v>
      </c>
    </row>
    <row r="451" spans="1:9" customFormat="1">
      <c r="A451" s="237" t="str">
        <f>VLOOKUP($G451,CSVLookups!$B:$R,MATCH(A$1,CSVLookups!$B$1:$R$1,0),FALSE)</f>
        <v>312 Projected Solvency II Technical Provisions at Time Zero</v>
      </c>
      <c r="B451" s="237" t="str">
        <f>VLOOKUP($G451,CSVLookups!$B:$R,MATCH(B$1,CSVLookups!$B$1:$R$1,0),FALSE)</f>
        <v>F</v>
      </c>
      <c r="C451" s="238" t="str">
        <f t="shared" si="7"/>
        <v>312 Projected Solvency II Technical Provisions at Time ZeroF2004</v>
      </c>
      <c r="D451" s="238">
        <f>IF(AND(VALUE(LEFT($A451,3))=309,LEN($B451)=3),VLOOKUP(VALUE(MID($B451,2,2)),_309_Table1,MATCH(MID($B451,1,1),_309_Table1_ColumnLookup,0),FALSE),
  IF($C451="309 LCR SummaryA",OneYearSCR,IF($C451="309 LCR SummaryB",UltimateSCR,IF(VALUE(LEFT($A451,3))=309,VLOOKUP(VALUE(MID($B451,2,1)),_309_Table1,MATCH(MID($B451,1,1),_309_Table1_ColumnLookup,0),FALSE)
+N("309"),
  IF(VALUE(LEFT($A451,3))=310,VLOOKUP(VALUE(MID($B451,2,1)),_310_Table1,MATCH(MID($B451,1,1),_310_Table1_ColumnLookup,0),FALSE)
+N("310"),
  IF(AND(VALUE(LEFT($A451,3))=311,LEN($I451)=4),VLOOKUP($I451,_311_Table1,MATCH($B451,_311_Table1_ColumnLookup,0),FALSE),
  IF(AND(VALUE(LEFT($A451,3))=311,OR($B451="I2",$B451="J2",$B451="K2",$B451="L2")),VLOOKUP('311'!$G$58,_311_Table1,MATCH(MID($B451,1,1),_311_Table1_ColumnLookup,0),FALSE),
  IF(AND(VALUE(LEFT($A451,3))=311,RIGHT($B451,5)="Total"),VLOOKUP('311'!$G$59,_311_Table1,MATCH(MID($B451,1,1),_311_Table1_ColumnLookup,0),FALSE),
  IF(VALUE(LEFT($A451,3))=311,VLOOKUP(VALUE(MID($B451,2,1)),_311_Table1,MATCH(MID($B451,1,1),_311_Table1_ColumnLookup,0),FALSE)
+N("311"),
  IF(AND(VALUE(LEFT($A451,3))=312,LEFT($G451,10)="Unincepted",$B451="G "),VLOOKUP(" ULO",_312_Table1,MATCH('312'!$N$16,_312_Table1_ColumnLookup,0),FALSE),
  IF(AND(VALUE(LEFT($A451,3))=312,LEFT($G451,10)="Unincepted",$B451="O "),VLOOKUP(" ULO",_312_Table1,MATCH('312'!$V$16,_312_Table1_ColumnLookup,0),FALSE),
  IF(AND(VALUE(LEFT($A451,3))=312,LEFT($G451,10)="Unincepted",$B451="Q "),VLOOKUP(" ULO",_312_Table1,MATCH('312'!$X$16,_312_Table1_ColumnLookup,0),FALSE),
  IF(AND(VALUE(LEFT($A451,3))=312,LEFT($G451,10)="Unincepted"),VLOOKUP(" ULO",_312_Table1,MATCH(LEFT($B451,1),_312_Table1_ColumnLookup,0),FALSE),
  IF(AND(VALUE(LEFT($A451,3))=312,LEFT($G451,5)="Total",$B451="G "),VLOOKUP('312'!$F$80,_312_Table1,MATCH('312'!$N$16,_312_Table1_ColumnLookup,0),FALSE),
  IF(AND(VALUE(LEFT($A451,3))=312,LEFT($G451,5)="Total",$B451="O "),VLOOKUP('312'!$F$80,_312_Table1,MATCH('312'!$V$16,_312_Table1_ColumnLookup,0),FALSE),
  IF(AND(VALUE(LEFT($A451,3))=312,LEFT($G451,5)="Total",$B451="Q "),VLOOKUP('312'!$F$80,_312_Table1,MATCH('312'!$X$16,_312_Table1_ColumnLookup,0),FALSE),
  IF(AND(VALUE(LEFT($A451,3))=312,LEFT($G451,5)="Total"),VLOOKUP('312'!$F$80,_312_Table1,MATCH(LEFT($B451,1),_312_Table1_ColumnLookup,0),FALSE),
  IF(AND(VALUE(LEFT($A451,3))=312,LEN($I451)=4,$B451="G"),VLOOKUP($I451,_312_Table1,MATCH('312'!$N$16,_312_Table1_ColumnLookup,0),FALSE),
  IF(AND(VALUE(LEFT($A451,3))=312,LEN($I451)=4,$B451="O"),VLOOKUP($I451,_312_Table1,MATCH('312'!$V$16,_312_Table1_ColumnLookup,0),FALSE),
  IF(AND(VALUE(LEFT($A451,3))=312,LEN($I451)=4,$B451="Q"),VLOOKUP($I451,_312_Table1,MATCH('312'!$X$16,_312_Table1_ColumnLookup,0),FALSE),
  IF(AND(VALUE(LEFT($A451,3))=312,LEN($I451)=4),VLOOKUP($I451,_312_Table1,MATCH(LEFT($B451,1),_312_Table1_ColumnLookup,0),FALSE)
+N("312"),
  IF(VALUE(LEFT($A451,3))=313,VLOOKUP(VALUE(MID($B451,2,1)),_313_Table1,MATCH(MID($B451,1,1),_313_Table1_ColumnLookup,0),FALSE)
+N("313"),
  IF(AND(VALUE(LEFT($A451,3))=314,LEN($B451)=3),VLOOKUP(VALUE(MID($B451,2,2)),_314_Table1,MATCH(MID($B451,1,1),_314_Table1_ColumnLookup,0),FALSE),
  IF(VALUE(LEFT($A451,3))=314,VLOOKUP(VALUE(MID($B451,2,1)),_314_Table1,MATCH(MID($B451,1,1),_314_Table1_ColumnLookup,0),FALSE)
+N("314"),
""))))))))))))))))))))))))</f>
        <v>0</v>
      </c>
      <c r="E451" s="238" t="e">
        <f>IF(AND(VALUE(LEFT($A451,3))=309,LEN($B451)=3),VLOOKUP(VALUE(MID($B451,2,2)),_309_Table2,MATCH(MID($B451,1,1),_309_Table2_ColumnLookup,0),FALSE),
  IF($C451="309 LCR SummaryA",OneYearSCR,IF($C451="309 LCR SummaryB",UltimateSCR,IF(VALUE(LEFT($A451,3))=309,VLOOKUP(VALUE(MID($B451,2,1)),_309_Table2,MATCH(MID($B451,1,1),_309_Table2_ColumnLookup,0),FALSE)
+N("309"),
  IF(VALUE(LEFT($A451,3))=310,VLOOKUP(VALUE(MID($B451,2,1)),_310_Table2,MATCH(MID($B451,1,1),_310_Table2_ColumnLookup,0),FALSE)
+N("310"),
  IF(AND(VALUE(LEFT($A451,3))=311,LEN($I451)=4),VLOOKUP($I451,_311_Table2,MATCH($B451,_311_Table2_ColumnLookup,0),FALSE),
  IF(AND(VALUE(LEFT($A451,3))=311,OR($B451="I2",$B451="J2",$B451="K2",$B451="L2")),VLOOKUP('311'!$G$58,_311_Table2,MATCH(MID($B451,1,1),_311_Table2_ColumnLookup,0),FALSE),
  IF(AND(VALUE(LEFT($A451,3))=311,RIGHT($B451,5)="Total"),VLOOKUP('311'!$G$59,_311_Table2,MATCH(MID($B451,1,1),_311_Table2_ColumnLookup,0),FALSE),
  IF(VALUE(LEFT($A451,3))=311,VLOOKUP(VALUE(MID($B451,2,1)),_311_Table2,MATCH(MID($B451,1,1),_311_Table2_ColumnLookup,0),FALSE)
+N("311"),
  IF(AND(VALUE(LEFT($A451,3))=312,LEFT($G451,10)="Unincepted",$B451="G "),VLOOKUP(" ULO",_312_Table2,MATCH('312'!$N$16,_312_Table2_ColumnLookup,0),FALSE),
  IF(AND(VALUE(LEFT($A451,3))=312,LEFT($G451,10)="Unincepted",$B451="O "),VLOOKUP(" ULO",_312_Table2,MATCH('312'!$V$16,_312_Table2_ColumnLookup,0),FALSE),
  IF(AND(VALUE(LEFT($A451,3))=312,LEFT($G451,10)="Unincepted",$B451="Q "),VLOOKUP(" ULO",_312_Table2,MATCH('312'!$X$16,_312_Table2_ColumnLookup,0),FALSE),
  IF(AND(VALUE(LEFT($A451,3))=312,LEFT($G451,10)="Unincepted"),VLOOKUP(" ULO",_312_Table2,MATCH(LEFT($B451,1),_312_Table2_ColumnLookup,0),FALSE),
  IF(AND(VALUE(LEFT($A451,3))=312,LEFT($G451,5)="Total",$B451="G "),VLOOKUP('312'!$F$80,_312_Table2,MATCH('312'!$N$16,_312_Table2_ColumnLookup,0),FALSE),
  IF(AND(VALUE(LEFT($A451,3))=312,LEFT($G451,5)="Total",$B451="O "),VLOOKUP('312'!$F$80,_312_Table2,MATCH('312'!$V$16,_312_Table2_ColumnLookup,0),FALSE),
  IF(AND(VALUE(LEFT($A451,3))=312,LEFT($G451,5)="Total",$B451="Q "),VLOOKUP('312'!$F$80,_312_Table2,MATCH('312'!$X$16,_312_Table2_ColumnLookup,0),FALSE),
  IF(AND(VALUE(LEFT($A451,3))=312,LEFT($G451,5)="Total"),VLOOKUP('312'!$F$80,_312_Table2,MATCH(LEFT($B451,1),_312_Table2_ColumnLookup,0),FALSE),
  IF(AND(VALUE(LEFT($A451,3))=312,LEN($I451)=4,$B451="G"),VLOOKUP($I451,_312_Table2,MATCH('312'!$N$16,_312_Table2_ColumnLookup,0),FALSE),
  IF(AND(VALUE(LEFT($A451,3))=312,LEN($I451)=4,$B451="O"),VLOOKUP($I451,_312_Table2,MATCH('312'!$V$16,_312_Table2_ColumnLookup,0),FALSE),
  IF(AND(VALUE(LEFT($A451,3))=312,LEN($I451)=4,$B451="Q"),VLOOKUP($I451,_312_Table2,MATCH('312'!$X$16,_312_Table2_ColumnLookup,0),FALSE),
  IF(AND(VALUE(LEFT($A451,3))=312,LEN($I451)=4),VLOOKUP($I451,_312_Table2,MATCH(LEFT($B451,1),_312_Table2_ColumnLookup,0),FALSE)
+N("312"),
  IF(VALUE(LEFT($A451,3))=313,VLOOKUP(VALUE(MID($B451,2,1)),_313_Table2,MATCH(MID($B451,1,1),_313_Table2_ColumnLookup,0),FALSE)
+N("313"),
  IF(AND(VALUE(LEFT($A451,3))=314,LEN($B451)=3),VLOOKUP(VALUE(MID($B451,2,2)),_314_Table2,MATCH(MID($B451,1,1),_314_Table2_ColumnLookup,0),FALSE),
  IF(VALUE(LEFT($A451,3))=314,VLOOKUP(VALUE(MID($B451,2,1)),_314_Table2,MATCH(MID($B451,1,1),_314_Table2_ColumnLookup,0),FALSE)
+N("314"),
""))))))))))))))))))))))))</f>
        <v>#NAME?</v>
      </c>
      <c r="F451" s="238" t="e">
        <f>IF(AND(VALUE(LEFT($A451,3))=309,LEN($B451)=3),VLOOKUP(VALUE(MID($B451,2,2)),_309_Table3,MATCH(MID($B451,1,1),_309_Table3_ColumnLookup,0),FALSE),
  IF($C451="309 LCR SummaryA",OneYearSCR,IF($C451="309 LCR SummaryB",UltimateSCR,IF(VALUE(LEFT($A451,3))=309,VLOOKUP(VALUE(MID($B451,2,1)),_309_Table3,MATCH(MID($B451,1,1),_309_Table3_ColumnLookup,0),FALSE)
+N("309"),
  IF(VALUE(LEFT($A451,3))=310,VLOOKUP(VALUE(MID($B451,2,1)),_310_Table3,MATCH(MID($B451,1,1),_310_Table3_ColumnLookup,0),FALSE)
+N("310"),
  IF(AND(VALUE(LEFT($A451,3))=311,LEN($I451)=4),VLOOKUP($I451,_311_Table3,MATCH($B451,_311_Table3_ColumnLookup,0),FALSE),
  IF(AND(VALUE(LEFT($A451,3))=311,OR($B451="I2",$B451="J2",$B451="K2",$B451="L2")),VLOOKUP('311'!$G$58,_311_Table3,MATCH(MID($B451,1,1),_311_Table3_ColumnLookup,0),FALSE),
  IF(AND(VALUE(LEFT($A451,3))=311,RIGHT($B451,5)="Total"),VLOOKUP('311'!$G$59,_311_Table3,MATCH(MID($B451,1,1),_311_Table3_ColumnLookup,0),FALSE),
  IF(VALUE(LEFT($A451,3))=311,VLOOKUP(VALUE(MID($B451,2,1)),_311_Table3,MATCH(MID($B451,1,1),_311_Table3_ColumnLookup,0),FALSE)
+N("311"),
  IF(AND(VALUE(LEFT($A451,3))=312,LEFT($G451,10)="Unincepted",$B451="G "),VLOOKUP(" ULO",_312_Table3,MATCH('312'!$N$16,_312_Table3_ColumnLookup,0),FALSE),
  IF(AND(VALUE(LEFT($A451,3))=312,LEFT($G451,10)="Unincepted",$B451="O "),VLOOKUP(" ULO",_312_Table3,MATCH('312'!$V$16,_312_Table3_ColumnLookup,0),FALSE),
  IF(AND(VALUE(LEFT($A451,3))=312,LEFT($G451,10)="Unincepted",$B451="Q "),VLOOKUP(" ULO",_312_Table3,MATCH('312'!$X$16,_312_Table3_ColumnLookup,0),FALSE),
  IF(AND(VALUE(LEFT($A451,3))=312,LEFT($G451,10)="Unincepted"),VLOOKUP(" ULO",_312_Table3,MATCH(LEFT($B451,1),_312_Table3_ColumnLookup,0),FALSE),
  IF(AND(VALUE(LEFT($A451,3))=312,LEFT($G451,5)="Total",$B451="G "),VLOOKUP('312'!$F$80,_312_Table3,MATCH('312'!$N$16,_312_Table3_ColumnLookup,0),FALSE),
  IF(AND(VALUE(LEFT($A451,3))=312,LEFT($G451,5)="Total",$B451="O "),VLOOKUP('312'!$F$80,_312_Table3,MATCH('312'!$V$16,_312_Table3_ColumnLookup,0),FALSE),
  IF(AND(VALUE(LEFT($A451,3))=312,LEFT($G451,5)="Total",$B451="Q "),VLOOKUP('312'!$F$80,_312_Table3,MATCH('312'!$X$16,_312_Table3_ColumnLookup,0),FALSE),
  IF(AND(VALUE(LEFT($A451,3))=312,LEFT($G451,5)="Total"),VLOOKUP('312'!$F$80,_312_Table3,MATCH(LEFT($B451,1),_312_Table3_ColumnLookup,0),FALSE),
  IF(AND(VALUE(LEFT($A451,3))=312,LEN($I451)=4,$B451="G"),VLOOKUP($I451,_312_Table3,MATCH('312'!$N$16,_312_Table3_ColumnLookup,0),FALSE),
  IF(AND(VALUE(LEFT($A451,3))=312,LEN($I451)=4,$B451="O"),VLOOKUP($I451,_312_Table3,MATCH('312'!$V$16,_312_Table3_ColumnLookup,0),FALSE),
  IF(AND(VALUE(LEFT($A451,3))=312,LEN($I451)=4,$B451="Q"),VLOOKUP($I451,_312_Table3,MATCH('312'!$X$16,_312_Table3_ColumnLookup,0),FALSE),
  IF(AND(VALUE(LEFT($A451,3))=312,LEN($I451)=4),VLOOKUP($I451,_312_Table3,MATCH(LEFT($B451,1),_312_Table3_ColumnLookup,0),FALSE)
+N("312"),
  IF(VALUE(LEFT($A451,3))=313,VLOOKUP(VALUE(MID($B451,2,1)),_313_Table3,MATCH(MID($B451,1,1),_313_Table3_ColumnLookup,0),FALSE)
+N("313"),
  IF(AND(VALUE(LEFT($A451,3))=314,LEN($B451)=3),VLOOKUP(VALUE(MID($B451,2,2)),_314_Table3,MATCH(MID($B451,1,1),_314_Table3_ColumnLookup,0),FALSE),
  IF(VALUE(LEFT($A451,3))=314,VLOOKUP(VALUE(MID($B451,2,1)),_314_Table3,MATCH(MID($B451,1,1),_314_Table3_ColumnLookup,0),FALSE)
+N("314"),
""))))))))))))))))))))))))</f>
        <v>#NAME?</v>
      </c>
      <c r="G451" t="s">
        <v>1148</v>
      </c>
      <c r="H451" s="321">
        <f>IFERROR(
IF(ISERROR($D451)=FALSE,$D451,IF(ISERROR($E451)=FALSE,$E451,IF(ISERROR($F451)=FALSE,$F451
+N("012 checkboxes"),
IF(
IF(OR(LEFT($A451,9)="Syndicate",LEFT($A451,12)="NewSyndicate"),VLOOKUP($A451,'012'!$J:$ZW,MATCH("Link to button",'012'!$J$1:$ZW$1,0),0)
+N("309 checkbox"),
IF($C451="309 LCR Summary0",VLOOKUP("Notes990",'309'!$P:$ZZ,MATCH("Link to button",'309'!$P$1:$ZZ$1,0),0)
+N("313 checkboxes"),
IF($C451="313 Financial Information0LcmVsScr",IF($C451="309 LCR Summary0",VLOOKUP("LcmVsScr",'309'!$N:$ZZ,MATCH("Link to button",'309'!$N$1:$ZZ$1,0),0),
IF($C451="313 Financial Information0LcrDocAttached",IF($C451="309 LCR Summary0",VLOOKUP("LcrDocAttached",'309'!$N:$ZZ,MATCH("Link to button",'309'!$N$1:$ZZ$1,0),
0)))))))=1,TRUE,FALSE)
))),"")</f>
        <v>0</v>
      </c>
      <c r="I451">
        <v>2004</v>
      </c>
    </row>
    <row r="452" spans="1:9" customFormat="1">
      <c r="A452" s="237" t="str">
        <f>VLOOKUP($G452,CSVLookups!$B:$R,MATCH(A$1,CSVLookups!$B$1:$R$1,0),FALSE)</f>
        <v>312 Projected Solvency II Technical Provisions at Time Zero</v>
      </c>
      <c r="B452" s="237" t="str">
        <f>VLOOKUP($G452,CSVLookups!$B:$R,MATCH(B$1,CSVLookups!$B$1:$R$1,0),FALSE)</f>
        <v>G</v>
      </c>
      <c r="C452" s="238" t="str">
        <f t="shared" si="7"/>
        <v>312 Projected Solvency II Technical Provisions at Time ZeroG2004</v>
      </c>
      <c r="D452" s="238">
        <f>IF(AND(VALUE(LEFT($A452,3))=309,LEN($B452)=3),VLOOKUP(VALUE(MID($B452,2,2)),_309_Table1,MATCH(MID($B452,1,1),_309_Table1_ColumnLookup,0),FALSE),
  IF($C452="309 LCR SummaryA",OneYearSCR,IF($C452="309 LCR SummaryB",UltimateSCR,IF(VALUE(LEFT($A452,3))=309,VLOOKUP(VALUE(MID($B452,2,1)),_309_Table1,MATCH(MID($B452,1,1),_309_Table1_ColumnLookup,0),FALSE)
+N("309"),
  IF(VALUE(LEFT($A452,3))=310,VLOOKUP(VALUE(MID($B452,2,1)),_310_Table1,MATCH(MID($B452,1,1),_310_Table1_ColumnLookup,0),FALSE)
+N("310"),
  IF(AND(VALUE(LEFT($A452,3))=311,LEN($I452)=4),VLOOKUP($I452,_311_Table1,MATCH($B452,_311_Table1_ColumnLookup,0),FALSE),
  IF(AND(VALUE(LEFT($A452,3))=311,OR($B452="I2",$B452="J2",$B452="K2",$B452="L2")),VLOOKUP('311'!$G$58,_311_Table1,MATCH(MID($B452,1,1),_311_Table1_ColumnLookup,0),FALSE),
  IF(AND(VALUE(LEFT($A452,3))=311,RIGHT($B452,5)="Total"),VLOOKUP('311'!$G$59,_311_Table1,MATCH(MID($B452,1,1),_311_Table1_ColumnLookup,0),FALSE),
  IF(VALUE(LEFT($A452,3))=311,VLOOKUP(VALUE(MID($B452,2,1)),_311_Table1,MATCH(MID($B452,1,1),_311_Table1_ColumnLookup,0),FALSE)
+N("311"),
  IF(AND(VALUE(LEFT($A452,3))=312,LEFT($G452,10)="Unincepted",$B452="G "),VLOOKUP(" ULO",_312_Table1,MATCH('312'!$N$16,_312_Table1_ColumnLookup,0),FALSE),
  IF(AND(VALUE(LEFT($A452,3))=312,LEFT($G452,10)="Unincepted",$B452="O "),VLOOKUP(" ULO",_312_Table1,MATCH('312'!$V$16,_312_Table1_ColumnLookup,0),FALSE),
  IF(AND(VALUE(LEFT($A452,3))=312,LEFT($G452,10)="Unincepted",$B452="Q "),VLOOKUP(" ULO",_312_Table1,MATCH('312'!$X$16,_312_Table1_ColumnLookup,0),FALSE),
  IF(AND(VALUE(LEFT($A452,3))=312,LEFT($G452,10)="Unincepted"),VLOOKUP(" ULO",_312_Table1,MATCH(LEFT($B452,1),_312_Table1_ColumnLookup,0),FALSE),
  IF(AND(VALUE(LEFT($A452,3))=312,LEFT($G452,5)="Total",$B452="G "),VLOOKUP('312'!$F$80,_312_Table1,MATCH('312'!$N$16,_312_Table1_ColumnLookup,0),FALSE),
  IF(AND(VALUE(LEFT($A452,3))=312,LEFT($G452,5)="Total",$B452="O "),VLOOKUP('312'!$F$80,_312_Table1,MATCH('312'!$V$16,_312_Table1_ColumnLookup,0),FALSE),
  IF(AND(VALUE(LEFT($A452,3))=312,LEFT($G452,5)="Total",$B452="Q "),VLOOKUP('312'!$F$80,_312_Table1,MATCH('312'!$X$16,_312_Table1_ColumnLookup,0),FALSE),
  IF(AND(VALUE(LEFT($A452,3))=312,LEFT($G452,5)="Total"),VLOOKUP('312'!$F$80,_312_Table1,MATCH(LEFT($B452,1),_312_Table1_ColumnLookup,0),FALSE),
  IF(AND(VALUE(LEFT($A452,3))=312,LEN($I452)=4,$B452="G"),VLOOKUP($I452,_312_Table1,MATCH('312'!$N$16,_312_Table1_ColumnLookup,0),FALSE),
  IF(AND(VALUE(LEFT($A452,3))=312,LEN($I452)=4,$B452="O"),VLOOKUP($I452,_312_Table1,MATCH('312'!$V$16,_312_Table1_ColumnLookup,0),FALSE),
  IF(AND(VALUE(LEFT($A452,3))=312,LEN($I452)=4,$B452="Q"),VLOOKUP($I452,_312_Table1,MATCH('312'!$X$16,_312_Table1_ColumnLookup,0),FALSE),
  IF(AND(VALUE(LEFT($A452,3))=312,LEN($I452)=4),VLOOKUP($I452,_312_Table1,MATCH(LEFT($B452,1),_312_Table1_ColumnLookup,0),FALSE)
+N("312"),
  IF(VALUE(LEFT($A452,3))=313,VLOOKUP(VALUE(MID($B452,2,1)),_313_Table1,MATCH(MID($B452,1,1),_313_Table1_ColumnLookup,0),FALSE)
+N("313"),
  IF(AND(VALUE(LEFT($A452,3))=314,LEN($B452)=3),VLOOKUP(VALUE(MID($B452,2,2)),_314_Table1,MATCH(MID($B452,1,1),_314_Table1_ColumnLookup,0),FALSE),
  IF(VALUE(LEFT($A452,3))=314,VLOOKUP(VALUE(MID($B452,2,1)),_314_Table1,MATCH(MID($B452,1,1),_314_Table1_ColumnLookup,0),FALSE)
+N("314"),
""))))))))))))))))))))))))</f>
        <v>0</v>
      </c>
      <c r="E452" s="238" t="e">
        <f>IF(AND(VALUE(LEFT($A452,3))=309,LEN($B452)=3),VLOOKUP(VALUE(MID($B452,2,2)),_309_Table2,MATCH(MID($B452,1,1),_309_Table2_ColumnLookup,0),FALSE),
  IF($C452="309 LCR SummaryA",OneYearSCR,IF($C452="309 LCR SummaryB",UltimateSCR,IF(VALUE(LEFT($A452,3))=309,VLOOKUP(VALUE(MID($B452,2,1)),_309_Table2,MATCH(MID($B452,1,1),_309_Table2_ColumnLookup,0),FALSE)
+N("309"),
  IF(VALUE(LEFT($A452,3))=310,VLOOKUP(VALUE(MID($B452,2,1)),_310_Table2,MATCH(MID($B452,1,1),_310_Table2_ColumnLookup,0),FALSE)
+N("310"),
  IF(AND(VALUE(LEFT($A452,3))=311,LEN($I452)=4),VLOOKUP($I452,_311_Table2,MATCH($B452,_311_Table2_ColumnLookup,0),FALSE),
  IF(AND(VALUE(LEFT($A452,3))=311,OR($B452="I2",$B452="J2",$B452="K2",$B452="L2")),VLOOKUP('311'!$G$58,_311_Table2,MATCH(MID($B452,1,1),_311_Table2_ColumnLookup,0),FALSE),
  IF(AND(VALUE(LEFT($A452,3))=311,RIGHT($B452,5)="Total"),VLOOKUP('311'!$G$59,_311_Table2,MATCH(MID($B452,1,1),_311_Table2_ColumnLookup,0),FALSE),
  IF(VALUE(LEFT($A452,3))=311,VLOOKUP(VALUE(MID($B452,2,1)),_311_Table2,MATCH(MID($B452,1,1),_311_Table2_ColumnLookup,0),FALSE)
+N("311"),
  IF(AND(VALUE(LEFT($A452,3))=312,LEFT($G452,10)="Unincepted",$B452="G "),VLOOKUP(" ULO",_312_Table2,MATCH('312'!$N$16,_312_Table2_ColumnLookup,0),FALSE),
  IF(AND(VALUE(LEFT($A452,3))=312,LEFT($G452,10)="Unincepted",$B452="O "),VLOOKUP(" ULO",_312_Table2,MATCH('312'!$V$16,_312_Table2_ColumnLookup,0),FALSE),
  IF(AND(VALUE(LEFT($A452,3))=312,LEFT($G452,10)="Unincepted",$B452="Q "),VLOOKUP(" ULO",_312_Table2,MATCH('312'!$X$16,_312_Table2_ColumnLookup,0),FALSE),
  IF(AND(VALUE(LEFT($A452,3))=312,LEFT($G452,10)="Unincepted"),VLOOKUP(" ULO",_312_Table2,MATCH(LEFT($B452,1),_312_Table2_ColumnLookup,0),FALSE),
  IF(AND(VALUE(LEFT($A452,3))=312,LEFT($G452,5)="Total",$B452="G "),VLOOKUP('312'!$F$80,_312_Table2,MATCH('312'!$N$16,_312_Table2_ColumnLookup,0),FALSE),
  IF(AND(VALUE(LEFT($A452,3))=312,LEFT($G452,5)="Total",$B452="O "),VLOOKUP('312'!$F$80,_312_Table2,MATCH('312'!$V$16,_312_Table2_ColumnLookup,0),FALSE),
  IF(AND(VALUE(LEFT($A452,3))=312,LEFT($G452,5)="Total",$B452="Q "),VLOOKUP('312'!$F$80,_312_Table2,MATCH('312'!$X$16,_312_Table2_ColumnLookup,0),FALSE),
  IF(AND(VALUE(LEFT($A452,3))=312,LEFT($G452,5)="Total"),VLOOKUP('312'!$F$80,_312_Table2,MATCH(LEFT($B452,1),_312_Table2_ColumnLookup,0),FALSE),
  IF(AND(VALUE(LEFT($A452,3))=312,LEN($I452)=4,$B452="G"),VLOOKUP($I452,_312_Table2,MATCH('312'!$N$16,_312_Table2_ColumnLookup,0),FALSE),
  IF(AND(VALUE(LEFT($A452,3))=312,LEN($I452)=4,$B452="O"),VLOOKUP($I452,_312_Table2,MATCH('312'!$V$16,_312_Table2_ColumnLookup,0),FALSE),
  IF(AND(VALUE(LEFT($A452,3))=312,LEN($I452)=4,$B452="Q"),VLOOKUP($I452,_312_Table2,MATCH('312'!$X$16,_312_Table2_ColumnLookup,0),FALSE),
  IF(AND(VALUE(LEFT($A452,3))=312,LEN($I452)=4),VLOOKUP($I452,_312_Table2,MATCH(LEFT($B452,1),_312_Table2_ColumnLookup,0),FALSE)
+N("312"),
  IF(VALUE(LEFT($A452,3))=313,VLOOKUP(VALUE(MID($B452,2,1)),_313_Table2,MATCH(MID($B452,1,1),_313_Table2_ColumnLookup,0),FALSE)
+N("313"),
  IF(AND(VALUE(LEFT($A452,3))=314,LEN($B452)=3),VLOOKUP(VALUE(MID($B452,2,2)),_314_Table2,MATCH(MID($B452,1,1),_314_Table2_ColumnLookup,0),FALSE),
  IF(VALUE(LEFT($A452,3))=314,VLOOKUP(VALUE(MID($B452,2,1)),_314_Table2,MATCH(MID($B452,1,1),_314_Table2_ColumnLookup,0),FALSE)
+N("314"),
""))))))))))))))))))))))))</f>
        <v>#NAME?</v>
      </c>
      <c r="F452" s="238" t="e">
        <f>IF(AND(VALUE(LEFT($A452,3))=309,LEN($B452)=3),VLOOKUP(VALUE(MID($B452,2,2)),_309_Table3,MATCH(MID($B452,1,1),_309_Table3_ColumnLookup,0),FALSE),
  IF($C452="309 LCR SummaryA",OneYearSCR,IF($C452="309 LCR SummaryB",UltimateSCR,IF(VALUE(LEFT($A452,3))=309,VLOOKUP(VALUE(MID($B452,2,1)),_309_Table3,MATCH(MID($B452,1,1),_309_Table3_ColumnLookup,0),FALSE)
+N("309"),
  IF(VALUE(LEFT($A452,3))=310,VLOOKUP(VALUE(MID($B452,2,1)),_310_Table3,MATCH(MID($B452,1,1),_310_Table3_ColumnLookup,0),FALSE)
+N("310"),
  IF(AND(VALUE(LEFT($A452,3))=311,LEN($I452)=4),VLOOKUP($I452,_311_Table3,MATCH($B452,_311_Table3_ColumnLookup,0),FALSE),
  IF(AND(VALUE(LEFT($A452,3))=311,OR($B452="I2",$B452="J2",$B452="K2",$B452="L2")),VLOOKUP('311'!$G$58,_311_Table3,MATCH(MID($B452,1,1),_311_Table3_ColumnLookup,0),FALSE),
  IF(AND(VALUE(LEFT($A452,3))=311,RIGHT($B452,5)="Total"),VLOOKUP('311'!$G$59,_311_Table3,MATCH(MID($B452,1,1),_311_Table3_ColumnLookup,0),FALSE),
  IF(VALUE(LEFT($A452,3))=311,VLOOKUP(VALUE(MID($B452,2,1)),_311_Table3,MATCH(MID($B452,1,1),_311_Table3_ColumnLookup,0),FALSE)
+N("311"),
  IF(AND(VALUE(LEFT($A452,3))=312,LEFT($G452,10)="Unincepted",$B452="G "),VLOOKUP(" ULO",_312_Table3,MATCH('312'!$N$16,_312_Table3_ColumnLookup,0),FALSE),
  IF(AND(VALUE(LEFT($A452,3))=312,LEFT($G452,10)="Unincepted",$B452="O "),VLOOKUP(" ULO",_312_Table3,MATCH('312'!$V$16,_312_Table3_ColumnLookup,0),FALSE),
  IF(AND(VALUE(LEFT($A452,3))=312,LEFT($G452,10)="Unincepted",$B452="Q "),VLOOKUP(" ULO",_312_Table3,MATCH('312'!$X$16,_312_Table3_ColumnLookup,0),FALSE),
  IF(AND(VALUE(LEFT($A452,3))=312,LEFT($G452,10)="Unincepted"),VLOOKUP(" ULO",_312_Table3,MATCH(LEFT($B452,1),_312_Table3_ColumnLookup,0),FALSE),
  IF(AND(VALUE(LEFT($A452,3))=312,LEFT($G452,5)="Total",$B452="G "),VLOOKUP('312'!$F$80,_312_Table3,MATCH('312'!$N$16,_312_Table3_ColumnLookup,0),FALSE),
  IF(AND(VALUE(LEFT($A452,3))=312,LEFT($G452,5)="Total",$B452="O "),VLOOKUP('312'!$F$80,_312_Table3,MATCH('312'!$V$16,_312_Table3_ColumnLookup,0),FALSE),
  IF(AND(VALUE(LEFT($A452,3))=312,LEFT($G452,5)="Total",$B452="Q "),VLOOKUP('312'!$F$80,_312_Table3,MATCH('312'!$X$16,_312_Table3_ColumnLookup,0),FALSE),
  IF(AND(VALUE(LEFT($A452,3))=312,LEFT($G452,5)="Total"),VLOOKUP('312'!$F$80,_312_Table3,MATCH(LEFT($B452,1),_312_Table3_ColumnLookup,0),FALSE),
  IF(AND(VALUE(LEFT($A452,3))=312,LEN($I452)=4,$B452="G"),VLOOKUP($I452,_312_Table3,MATCH('312'!$N$16,_312_Table3_ColumnLookup,0),FALSE),
  IF(AND(VALUE(LEFT($A452,3))=312,LEN($I452)=4,$B452="O"),VLOOKUP($I452,_312_Table3,MATCH('312'!$V$16,_312_Table3_ColumnLookup,0),FALSE),
  IF(AND(VALUE(LEFT($A452,3))=312,LEN($I452)=4,$B452="Q"),VLOOKUP($I452,_312_Table3,MATCH('312'!$X$16,_312_Table3_ColumnLookup,0),FALSE),
  IF(AND(VALUE(LEFT($A452,3))=312,LEN($I452)=4),VLOOKUP($I452,_312_Table3,MATCH(LEFT($B452,1),_312_Table3_ColumnLookup,0),FALSE)
+N("312"),
  IF(VALUE(LEFT($A452,3))=313,VLOOKUP(VALUE(MID($B452,2,1)),_313_Table3,MATCH(MID($B452,1,1),_313_Table3_ColumnLookup,0),FALSE)
+N("313"),
  IF(AND(VALUE(LEFT($A452,3))=314,LEN($B452)=3),VLOOKUP(VALUE(MID($B452,2,2)),_314_Table3,MATCH(MID($B452,1,1),_314_Table3_ColumnLookup,0),FALSE),
  IF(VALUE(LEFT($A452,3))=314,VLOOKUP(VALUE(MID($B452,2,1)),_314_Table3,MATCH(MID($B452,1,1),_314_Table3_ColumnLookup,0),FALSE)
+N("314"),
""))))))))))))))))))))))))</f>
        <v>#NAME?</v>
      </c>
      <c r="G452" t="s">
        <v>1150</v>
      </c>
      <c r="H452" s="321">
        <f>IFERROR(
IF(ISERROR($D452)=FALSE,$D452,IF(ISERROR($E452)=FALSE,$E452,IF(ISERROR($F452)=FALSE,$F452
+N("012 checkboxes"),
IF(
IF(OR(LEFT($A452,9)="Syndicate",LEFT($A452,12)="NewSyndicate"),VLOOKUP($A452,'012'!$J:$ZW,MATCH("Link to button",'012'!$J$1:$ZW$1,0),0)
+N("309 checkbox"),
IF($C452="309 LCR Summary0",VLOOKUP("Notes990",'309'!$P:$ZZ,MATCH("Link to button",'309'!$P$1:$ZZ$1,0),0)
+N("313 checkboxes"),
IF($C452="313 Financial Information0LcmVsScr",IF($C452="309 LCR Summary0",VLOOKUP("LcmVsScr",'309'!$N:$ZZ,MATCH("Link to button",'309'!$N$1:$ZZ$1,0),0),
IF($C452="313 Financial Information0LcrDocAttached",IF($C452="309 LCR Summary0",VLOOKUP("LcrDocAttached",'309'!$N:$ZZ,MATCH("Link to button",'309'!$N$1:$ZZ$1,0),
0)))))))=1,TRUE,FALSE)
))),"")</f>
        <v>0</v>
      </c>
      <c r="I452">
        <v>2004</v>
      </c>
    </row>
    <row r="453" spans="1:9" customFormat="1">
      <c r="A453" s="237" t="str">
        <f>VLOOKUP($G453,CSVLookups!$B:$R,MATCH(A$1,CSVLookups!$B$1:$R$1,0),FALSE)</f>
        <v>312 Projected Solvency II Technical Provisions at Time Zero</v>
      </c>
      <c r="B453" s="237" t="str">
        <f>VLOOKUP($G453,CSVLookups!$B:$R,MATCH(B$1,CSVLookups!$B$1:$R$1,0),FALSE)</f>
        <v>H</v>
      </c>
      <c r="C453" s="238" t="str">
        <f t="shared" si="7"/>
        <v>312 Projected Solvency II Technical Provisions at Time ZeroH2004</v>
      </c>
      <c r="D453" s="238">
        <f>IF(AND(VALUE(LEFT($A453,3))=309,LEN($B453)=3),VLOOKUP(VALUE(MID($B453,2,2)),_309_Table1,MATCH(MID($B453,1,1),_309_Table1_ColumnLookup,0),FALSE),
  IF($C453="309 LCR SummaryA",OneYearSCR,IF($C453="309 LCR SummaryB",UltimateSCR,IF(VALUE(LEFT($A453,3))=309,VLOOKUP(VALUE(MID($B453,2,1)),_309_Table1,MATCH(MID($B453,1,1),_309_Table1_ColumnLookup,0),FALSE)
+N("309"),
  IF(VALUE(LEFT($A453,3))=310,VLOOKUP(VALUE(MID($B453,2,1)),_310_Table1,MATCH(MID($B453,1,1),_310_Table1_ColumnLookup,0),FALSE)
+N("310"),
  IF(AND(VALUE(LEFT($A453,3))=311,LEN($I453)=4),VLOOKUP($I453,_311_Table1,MATCH($B453,_311_Table1_ColumnLookup,0),FALSE),
  IF(AND(VALUE(LEFT($A453,3))=311,OR($B453="I2",$B453="J2",$B453="K2",$B453="L2")),VLOOKUP('311'!$G$58,_311_Table1,MATCH(MID($B453,1,1),_311_Table1_ColumnLookup,0),FALSE),
  IF(AND(VALUE(LEFT($A453,3))=311,RIGHT($B453,5)="Total"),VLOOKUP('311'!$G$59,_311_Table1,MATCH(MID($B453,1,1),_311_Table1_ColumnLookup,0),FALSE),
  IF(VALUE(LEFT($A453,3))=311,VLOOKUP(VALUE(MID($B453,2,1)),_311_Table1,MATCH(MID($B453,1,1),_311_Table1_ColumnLookup,0),FALSE)
+N("311"),
  IF(AND(VALUE(LEFT($A453,3))=312,LEFT($G453,10)="Unincepted",$B453="G "),VLOOKUP(" ULO",_312_Table1,MATCH('312'!$N$16,_312_Table1_ColumnLookup,0),FALSE),
  IF(AND(VALUE(LEFT($A453,3))=312,LEFT($G453,10)="Unincepted",$B453="O "),VLOOKUP(" ULO",_312_Table1,MATCH('312'!$V$16,_312_Table1_ColumnLookup,0),FALSE),
  IF(AND(VALUE(LEFT($A453,3))=312,LEFT($G453,10)="Unincepted",$B453="Q "),VLOOKUP(" ULO",_312_Table1,MATCH('312'!$X$16,_312_Table1_ColumnLookup,0),FALSE),
  IF(AND(VALUE(LEFT($A453,3))=312,LEFT($G453,10)="Unincepted"),VLOOKUP(" ULO",_312_Table1,MATCH(LEFT($B453,1),_312_Table1_ColumnLookup,0),FALSE),
  IF(AND(VALUE(LEFT($A453,3))=312,LEFT($G453,5)="Total",$B453="G "),VLOOKUP('312'!$F$80,_312_Table1,MATCH('312'!$N$16,_312_Table1_ColumnLookup,0),FALSE),
  IF(AND(VALUE(LEFT($A453,3))=312,LEFT($G453,5)="Total",$B453="O "),VLOOKUP('312'!$F$80,_312_Table1,MATCH('312'!$V$16,_312_Table1_ColumnLookup,0),FALSE),
  IF(AND(VALUE(LEFT($A453,3))=312,LEFT($G453,5)="Total",$B453="Q "),VLOOKUP('312'!$F$80,_312_Table1,MATCH('312'!$X$16,_312_Table1_ColumnLookup,0),FALSE),
  IF(AND(VALUE(LEFT($A453,3))=312,LEFT($G453,5)="Total"),VLOOKUP('312'!$F$80,_312_Table1,MATCH(LEFT($B453,1),_312_Table1_ColumnLookup,0),FALSE),
  IF(AND(VALUE(LEFT($A453,3))=312,LEN($I453)=4,$B453="G"),VLOOKUP($I453,_312_Table1,MATCH('312'!$N$16,_312_Table1_ColumnLookup,0),FALSE),
  IF(AND(VALUE(LEFT($A453,3))=312,LEN($I453)=4,$B453="O"),VLOOKUP($I453,_312_Table1,MATCH('312'!$V$16,_312_Table1_ColumnLookup,0),FALSE),
  IF(AND(VALUE(LEFT($A453,3))=312,LEN($I453)=4,$B453="Q"),VLOOKUP($I453,_312_Table1,MATCH('312'!$X$16,_312_Table1_ColumnLookup,0),FALSE),
  IF(AND(VALUE(LEFT($A453,3))=312,LEN($I453)=4),VLOOKUP($I453,_312_Table1,MATCH(LEFT($B453,1),_312_Table1_ColumnLookup,0),FALSE)
+N("312"),
  IF(VALUE(LEFT($A453,3))=313,VLOOKUP(VALUE(MID($B453,2,1)),_313_Table1,MATCH(MID($B453,1,1),_313_Table1_ColumnLookup,0),FALSE)
+N("313"),
  IF(AND(VALUE(LEFT($A453,3))=314,LEN($B453)=3),VLOOKUP(VALUE(MID($B453,2,2)),_314_Table1,MATCH(MID($B453,1,1),_314_Table1_ColumnLookup,0),FALSE),
  IF(VALUE(LEFT($A453,3))=314,VLOOKUP(VALUE(MID($B453,2,1)),_314_Table1,MATCH(MID($B453,1,1),_314_Table1_ColumnLookup,0),FALSE)
+N("314"),
""))))))))))))))))))))))))</f>
        <v>0</v>
      </c>
      <c r="E453" s="238" t="e">
        <f>IF(AND(VALUE(LEFT($A453,3))=309,LEN($B453)=3),VLOOKUP(VALUE(MID($B453,2,2)),_309_Table2,MATCH(MID($B453,1,1),_309_Table2_ColumnLookup,0),FALSE),
  IF($C453="309 LCR SummaryA",OneYearSCR,IF($C453="309 LCR SummaryB",UltimateSCR,IF(VALUE(LEFT($A453,3))=309,VLOOKUP(VALUE(MID($B453,2,1)),_309_Table2,MATCH(MID($B453,1,1),_309_Table2_ColumnLookup,0),FALSE)
+N("309"),
  IF(VALUE(LEFT($A453,3))=310,VLOOKUP(VALUE(MID($B453,2,1)),_310_Table2,MATCH(MID($B453,1,1),_310_Table2_ColumnLookup,0),FALSE)
+N("310"),
  IF(AND(VALUE(LEFT($A453,3))=311,LEN($I453)=4),VLOOKUP($I453,_311_Table2,MATCH($B453,_311_Table2_ColumnLookup,0),FALSE),
  IF(AND(VALUE(LEFT($A453,3))=311,OR($B453="I2",$B453="J2",$B453="K2",$B453="L2")),VLOOKUP('311'!$G$58,_311_Table2,MATCH(MID($B453,1,1),_311_Table2_ColumnLookup,0),FALSE),
  IF(AND(VALUE(LEFT($A453,3))=311,RIGHT($B453,5)="Total"),VLOOKUP('311'!$G$59,_311_Table2,MATCH(MID($B453,1,1),_311_Table2_ColumnLookup,0),FALSE),
  IF(VALUE(LEFT($A453,3))=311,VLOOKUP(VALUE(MID($B453,2,1)),_311_Table2,MATCH(MID($B453,1,1),_311_Table2_ColumnLookup,0),FALSE)
+N("311"),
  IF(AND(VALUE(LEFT($A453,3))=312,LEFT($G453,10)="Unincepted",$B453="G "),VLOOKUP(" ULO",_312_Table2,MATCH('312'!$N$16,_312_Table2_ColumnLookup,0),FALSE),
  IF(AND(VALUE(LEFT($A453,3))=312,LEFT($G453,10)="Unincepted",$B453="O "),VLOOKUP(" ULO",_312_Table2,MATCH('312'!$V$16,_312_Table2_ColumnLookup,0),FALSE),
  IF(AND(VALUE(LEFT($A453,3))=312,LEFT($G453,10)="Unincepted",$B453="Q "),VLOOKUP(" ULO",_312_Table2,MATCH('312'!$X$16,_312_Table2_ColumnLookup,0),FALSE),
  IF(AND(VALUE(LEFT($A453,3))=312,LEFT($G453,10)="Unincepted"),VLOOKUP(" ULO",_312_Table2,MATCH(LEFT($B453,1),_312_Table2_ColumnLookup,0),FALSE),
  IF(AND(VALUE(LEFT($A453,3))=312,LEFT($G453,5)="Total",$B453="G "),VLOOKUP('312'!$F$80,_312_Table2,MATCH('312'!$N$16,_312_Table2_ColumnLookup,0),FALSE),
  IF(AND(VALUE(LEFT($A453,3))=312,LEFT($G453,5)="Total",$B453="O "),VLOOKUP('312'!$F$80,_312_Table2,MATCH('312'!$V$16,_312_Table2_ColumnLookup,0),FALSE),
  IF(AND(VALUE(LEFT($A453,3))=312,LEFT($G453,5)="Total",$B453="Q "),VLOOKUP('312'!$F$80,_312_Table2,MATCH('312'!$X$16,_312_Table2_ColumnLookup,0),FALSE),
  IF(AND(VALUE(LEFT($A453,3))=312,LEFT($G453,5)="Total"),VLOOKUP('312'!$F$80,_312_Table2,MATCH(LEFT($B453,1),_312_Table2_ColumnLookup,0),FALSE),
  IF(AND(VALUE(LEFT($A453,3))=312,LEN($I453)=4,$B453="G"),VLOOKUP($I453,_312_Table2,MATCH('312'!$N$16,_312_Table2_ColumnLookup,0),FALSE),
  IF(AND(VALUE(LEFT($A453,3))=312,LEN($I453)=4,$B453="O"),VLOOKUP($I453,_312_Table2,MATCH('312'!$V$16,_312_Table2_ColumnLookup,0),FALSE),
  IF(AND(VALUE(LEFT($A453,3))=312,LEN($I453)=4,$B453="Q"),VLOOKUP($I453,_312_Table2,MATCH('312'!$X$16,_312_Table2_ColumnLookup,0),FALSE),
  IF(AND(VALUE(LEFT($A453,3))=312,LEN($I453)=4),VLOOKUP($I453,_312_Table2,MATCH(LEFT($B453,1),_312_Table2_ColumnLookup,0),FALSE)
+N("312"),
  IF(VALUE(LEFT($A453,3))=313,VLOOKUP(VALUE(MID($B453,2,1)),_313_Table2,MATCH(MID($B453,1,1),_313_Table2_ColumnLookup,0),FALSE)
+N("313"),
  IF(AND(VALUE(LEFT($A453,3))=314,LEN($B453)=3),VLOOKUP(VALUE(MID($B453,2,2)),_314_Table2,MATCH(MID($B453,1,1),_314_Table2_ColumnLookup,0),FALSE),
  IF(VALUE(LEFT($A453,3))=314,VLOOKUP(VALUE(MID($B453,2,1)),_314_Table2,MATCH(MID($B453,1,1),_314_Table2_ColumnLookup,0),FALSE)
+N("314"),
""))))))))))))))))))))))))</f>
        <v>#NAME?</v>
      </c>
      <c r="F453" s="238" t="e">
        <f>IF(AND(VALUE(LEFT($A453,3))=309,LEN($B453)=3),VLOOKUP(VALUE(MID($B453,2,2)),_309_Table3,MATCH(MID($B453,1,1),_309_Table3_ColumnLookup,0),FALSE),
  IF($C453="309 LCR SummaryA",OneYearSCR,IF($C453="309 LCR SummaryB",UltimateSCR,IF(VALUE(LEFT($A453,3))=309,VLOOKUP(VALUE(MID($B453,2,1)),_309_Table3,MATCH(MID($B453,1,1),_309_Table3_ColumnLookup,0),FALSE)
+N("309"),
  IF(VALUE(LEFT($A453,3))=310,VLOOKUP(VALUE(MID($B453,2,1)),_310_Table3,MATCH(MID($B453,1,1),_310_Table3_ColumnLookup,0),FALSE)
+N("310"),
  IF(AND(VALUE(LEFT($A453,3))=311,LEN($I453)=4),VLOOKUP($I453,_311_Table3,MATCH($B453,_311_Table3_ColumnLookup,0),FALSE),
  IF(AND(VALUE(LEFT($A453,3))=311,OR($B453="I2",$B453="J2",$B453="K2",$B453="L2")),VLOOKUP('311'!$G$58,_311_Table3,MATCH(MID($B453,1,1),_311_Table3_ColumnLookup,0),FALSE),
  IF(AND(VALUE(LEFT($A453,3))=311,RIGHT($B453,5)="Total"),VLOOKUP('311'!$G$59,_311_Table3,MATCH(MID($B453,1,1),_311_Table3_ColumnLookup,0),FALSE),
  IF(VALUE(LEFT($A453,3))=311,VLOOKUP(VALUE(MID($B453,2,1)),_311_Table3,MATCH(MID($B453,1,1),_311_Table3_ColumnLookup,0),FALSE)
+N("311"),
  IF(AND(VALUE(LEFT($A453,3))=312,LEFT($G453,10)="Unincepted",$B453="G "),VLOOKUP(" ULO",_312_Table3,MATCH('312'!$N$16,_312_Table3_ColumnLookup,0),FALSE),
  IF(AND(VALUE(LEFT($A453,3))=312,LEFT($G453,10)="Unincepted",$B453="O "),VLOOKUP(" ULO",_312_Table3,MATCH('312'!$V$16,_312_Table3_ColumnLookup,0),FALSE),
  IF(AND(VALUE(LEFT($A453,3))=312,LEFT($G453,10)="Unincepted",$B453="Q "),VLOOKUP(" ULO",_312_Table3,MATCH('312'!$X$16,_312_Table3_ColumnLookup,0),FALSE),
  IF(AND(VALUE(LEFT($A453,3))=312,LEFT($G453,10)="Unincepted"),VLOOKUP(" ULO",_312_Table3,MATCH(LEFT($B453,1),_312_Table3_ColumnLookup,0),FALSE),
  IF(AND(VALUE(LEFT($A453,3))=312,LEFT($G453,5)="Total",$B453="G "),VLOOKUP('312'!$F$80,_312_Table3,MATCH('312'!$N$16,_312_Table3_ColumnLookup,0),FALSE),
  IF(AND(VALUE(LEFT($A453,3))=312,LEFT($G453,5)="Total",$B453="O "),VLOOKUP('312'!$F$80,_312_Table3,MATCH('312'!$V$16,_312_Table3_ColumnLookup,0),FALSE),
  IF(AND(VALUE(LEFT($A453,3))=312,LEFT($G453,5)="Total",$B453="Q "),VLOOKUP('312'!$F$80,_312_Table3,MATCH('312'!$X$16,_312_Table3_ColumnLookup,0),FALSE),
  IF(AND(VALUE(LEFT($A453,3))=312,LEFT($G453,5)="Total"),VLOOKUP('312'!$F$80,_312_Table3,MATCH(LEFT($B453,1),_312_Table3_ColumnLookup,0),FALSE),
  IF(AND(VALUE(LEFT($A453,3))=312,LEN($I453)=4,$B453="G"),VLOOKUP($I453,_312_Table3,MATCH('312'!$N$16,_312_Table3_ColumnLookup,0),FALSE),
  IF(AND(VALUE(LEFT($A453,3))=312,LEN($I453)=4,$B453="O"),VLOOKUP($I453,_312_Table3,MATCH('312'!$V$16,_312_Table3_ColumnLookup,0),FALSE),
  IF(AND(VALUE(LEFT($A453,3))=312,LEN($I453)=4,$B453="Q"),VLOOKUP($I453,_312_Table3,MATCH('312'!$X$16,_312_Table3_ColumnLookup,0),FALSE),
  IF(AND(VALUE(LEFT($A453,3))=312,LEN($I453)=4),VLOOKUP($I453,_312_Table3,MATCH(LEFT($B453,1),_312_Table3_ColumnLookup,0),FALSE)
+N("312"),
  IF(VALUE(LEFT($A453,3))=313,VLOOKUP(VALUE(MID($B453,2,1)),_313_Table3,MATCH(MID($B453,1,1),_313_Table3_ColumnLookup,0),FALSE)
+N("313"),
  IF(AND(VALUE(LEFT($A453,3))=314,LEN($B453)=3),VLOOKUP(VALUE(MID($B453,2,2)),_314_Table3,MATCH(MID($B453,1,1),_314_Table3_ColumnLookup,0),FALSE),
  IF(VALUE(LEFT($A453,3))=314,VLOOKUP(VALUE(MID($B453,2,1)),_314_Table3,MATCH(MID($B453,1,1),_314_Table3_ColumnLookup,0),FALSE)
+N("314"),
""))))))))))))))))))))))))</f>
        <v>#NAME?</v>
      </c>
      <c r="G453" t="s">
        <v>1151</v>
      </c>
      <c r="H453" s="321">
        <f>IFERROR(
IF(ISERROR($D453)=FALSE,$D453,IF(ISERROR($E453)=FALSE,$E453,IF(ISERROR($F453)=FALSE,$F453
+N("012 checkboxes"),
IF(
IF(OR(LEFT($A453,9)="Syndicate",LEFT($A453,12)="NewSyndicate"),VLOOKUP($A453,'012'!$J:$ZW,MATCH("Link to button",'012'!$J$1:$ZW$1,0),0)
+N("309 checkbox"),
IF($C453="309 LCR Summary0",VLOOKUP("Notes990",'309'!$P:$ZZ,MATCH("Link to button",'309'!$P$1:$ZZ$1,0),0)
+N("313 checkboxes"),
IF($C453="313 Financial Information0LcmVsScr",IF($C453="309 LCR Summary0",VLOOKUP("LcmVsScr",'309'!$N:$ZZ,MATCH("Link to button",'309'!$N$1:$ZZ$1,0),0),
IF($C453="313 Financial Information0LcrDocAttached",IF($C453="309 LCR Summary0",VLOOKUP("LcrDocAttached",'309'!$N:$ZZ,MATCH("Link to button",'309'!$N$1:$ZZ$1,0),
0)))))))=1,TRUE,FALSE)
))),"")</f>
        <v>0</v>
      </c>
      <c r="I453">
        <v>2004</v>
      </c>
    </row>
    <row r="454" spans="1:9" customFormat="1">
      <c r="A454" s="237" t="str">
        <f>VLOOKUP($G454,CSVLookups!$B:$R,MATCH(A$1,CSVLookups!$B$1:$R$1,0),FALSE)</f>
        <v>312 Projected Solvency II Technical Provisions at Time Zero</v>
      </c>
      <c r="B454" s="237" t="str">
        <f>VLOOKUP($G454,CSVLookups!$B:$R,MATCH(B$1,CSVLookups!$B$1:$R$1,0),FALSE)</f>
        <v>I</v>
      </c>
      <c r="C454" s="238" t="str">
        <f t="shared" si="7"/>
        <v>312 Projected Solvency II Technical Provisions at Time ZeroI2004</v>
      </c>
      <c r="D454" s="238">
        <f>IF(AND(VALUE(LEFT($A454,3))=309,LEN($B454)=3),VLOOKUP(VALUE(MID($B454,2,2)),_309_Table1,MATCH(MID($B454,1,1),_309_Table1_ColumnLookup,0),FALSE),
  IF($C454="309 LCR SummaryA",OneYearSCR,IF($C454="309 LCR SummaryB",UltimateSCR,IF(VALUE(LEFT($A454,3))=309,VLOOKUP(VALUE(MID($B454,2,1)),_309_Table1,MATCH(MID($B454,1,1),_309_Table1_ColumnLookup,0),FALSE)
+N("309"),
  IF(VALUE(LEFT($A454,3))=310,VLOOKUP(VALUE(MID($B454,2,1)),_310_Table1,MATCH(MID($B454,1,1),_310_Table1_ColumnLookup,0),FALSE)
+N("310"),
  IF(AND(VALUE(LEFT($A454,3))=311,LEN($I454)=4),VLOOKUP($I454,_311_Table1,MATCH($B454,_311_Table1_ColumnLookup,0),FALSE),
  IF(AND(VALUE(LEFT($A454,3))=311,OR($B454="I2",$B454="J2",$B454="K2",$B454="L2")),VLOOKUP('311'!$G$58,_311_Table1,MATCH(MID($B454,1,1),_311_Table1_ColumnLookup,0),FALSE),
  IF(AND(VALUE(LEFT($A454,3))=311,RIGHT($B454,5)="Total"),VLOOKUP('311'!$G$59,_311_Table1,MATCH(MID($B454,1,1),_311_Table1_ColumnLookup,0),FALSE),
  IF(VALUE(LEFT($A454,3))=311,VLOOKUP(VALUE(MID($B454,2,1)),_311_Table1,MATCH(MID($B454,1,1),_311_Table1_ColumnLookup,0),FALSE)
+N("311"),
  IF(AND(VALUE(LEFT($A454,3))=312,LEFT($G454,10)="Unincepted",$B454="G "),VLOOKUP(" ULO",_312_Table1,MATCH('312'!$N$16,_312_Table1_ColumnLookup,0),FALSE),
  IF(AND(VALUE(LEFT($A454,3))=312,LEFT($G454,10)="Unincepted",$B454="O "),VLOOKUP(" ULO",_312_Table1,MATCH('312'!$V$16,_312_Table1_ColumnLookup,0),FALSE),
  IF(AND(VALUE(LEFT($A454,3))=312,LEFT($G454,10)="Unincepted",$B454="Q "),VLOOKUP(" ULO",_312_Table1,MATCH('312'!$X$16,_312_Table1_ColumnLookup,0),FALSE),
  IF(AND(VALUE(LEFT($A454,3))=312,LEFT($G454,10)="Unincepted"),VLOOKUP(" ULO",_312_Table1,MATCH(LEFT($B454,1),_312_Table1_ColumnLookup,0),FALSE),
  IF(AND(VALUE(LEFT($A454,3))=312,LEFT($G454,5)="Total",$B454="G "),VLOOKUP('312'!$F$80,_312_Table1,MATCH('312'!$N$16,_312_Table1_ColumnLookup,0),FALSE),
  IF(AND(VALUE(LEFT($A454,3))=312,LEFT($G454,5)="Total",$B454="O "),VLOOKUP('312'!$F$80,_312_Table1,MATCH('312'!$V$16,_312_Table1_ColumnLookup,0),FALSE),
  IF(AND(VALUE(LEFT($A454,3))=312,LEFT($G454,5)="Total",$B454="Q "),VLOOKUP('312'!$F$80,_312_Table1,MATCH('312'!$X$16,_312_Table1_ColumnLookup,0),FALSE),
  IF(AND(VALUE(LEFT($A454,3))=312,LEFT($G454,5)="Total"),VLOOKUP('312'!$F$80,_312_Table1,MATCH(LEFT($B454,1),_312_Table1_ColumnLookup,0),FALSE),
  IF(AND(VALUE(LEFT($A454,3))=312,LEN($I454)=4,$B454="G"),VLOOKUP($I454,_312_Table1,MATCH('312'!$N$16,_312_Table1_ColumnLookup,0),FALSE),
  IF(AND(VALUE(LEFT($A454,3))=312,LEN($I454)=4,$B454="O"),VLOOKUP($I454,_312_Table1,MATCH('312'!$V$16,_312_Table1_ColumnLookup,0),FALSE),
  IF(AND(VALUE(LEFT($A454,3))=312,LEN($I454)=4,$B454="Q"),VLOOKUP($I454,_312_Table1,MATCH('312'!$X$16,_312_Table1_ColumnLookup,0),FALSE),
  IF(AND(VALUE(LEFT($A454,3))=312,LEN($I454)=4),VLOOKUP($I454,_312_Table1,MATCH(LEFT($B454,1),_312_Table1_ColumnLookup,0),FALSE)
+N("312"),
  IF(VALUE(LEFT($A454,3))=313,VLOOKUP(VALUE(MID($B454,2,1)),_313_Table1,MATCH(MID($B454,1,1),_313_Table1_ColumnLookup,0),FALSE)
+N("313"),
  IF(AND(VALUE(LEFT($A454,3))=314,LEN($B454)=3),VLOOKUP(VALUE(MID($B454,2,2)),_314_Table1,MATCH(MID($B454,1,1),_314_Table1_ColumnLookup,0),FALSE),
  IF(VALUE(LEFT($A454,3))=314,VLOOKUP(VALUE(MID($B454,2,1)),_314_Table1,MATCH(MID($B454,1,1),_314_Table1_ColumnLookup,0),FALSE)
+N("314"),
""))))))))))))))))))))))))</f>
        <v>0</v>
      </c>
      <c r="E454" s="238" t="e">
        <f>IF(AND(VALUE(LEFT($A454,3))=309,LEN($B454)=3),VLOOKUP(VALUE(MID($B454,2,2)),_309_Table2,MATCH(MID($B454,1,1),_309_Table2_ColumnLookup,0),FALSE),
  IF($C454="309 LCR SummaryA",OneYearSCR,IF($C454="309 LCR SummaryB",UltimateSCR,IF(VALUE(LEFT($A454,3))=309,VLOOKUP(VALUE(MID($B454,2,1)),_309_Table2,MATCH(MID($B454,1,1),_309_Table2_ColumnLookup,0),FALSE)
+N("309"),
  IF(VALUE(LEFT($A454,3))=310,VLOOKUP(VALUE(MID($B454,2,1)),_310_Table2,MATCH(MID($B454,1,1),_310_Table2_ColumnLookup,0),FALSE)
+N("310"),
  IF(AND(VALUE(LEFT($A454,3))=311,LEN($I454)=4),VLOOKUP($I454,_311_Table2,MATCH($B454,_311_Table2_ColumnLookup,0),FALSE),
  IF(AND(VALUE(LEFT($A454,3))=311,OR($B454="I2",$B454="J2",$B454="K2",$B454="L2")),VLOOKUP('311'!$G$58,_311_Table2,MATCH(MID($B454,1,1),_311_Table2_ColumnLookup,0),FALSE),
  IF(AND(VALUE(LEFT($A454,3))=311,RIGHT($B454,5)="Total"),VLOOKUP('311'!$G$59,_311_Table2,MATCH(MID($B454,1,1),_311_Table2_ColumnLookup,0),FALSE),
  IF(VALUE(LEFT($A454,3))=311,VLOOKUP(VALUE(MID($B454,2,1)),_311_Table2,MATCH(MID($B454,1,1),_311_Table2_ColumnLookup,0),FALSE)
+N("311"),
  IF(AND(VALUE(LEFT($A454,3))=312,LEFT($G454,10)="Unincepted",$B454="G "),VLOOKUP(" ULO",_312_Table2,MATCH('312'!$N$16,_312_Table2_ColumnLookup,0),FALSE),
  IF(AND(VALUE(LEFT($A454,3))=312,LEFT($G454,10)="Unincepted",$B454="O "),VLOOKUP(" ULO",_312_Table2,MATCH('312'!$V$16,_312_Table2_ColumnLookup,0),FALSE),
  IF(AND(VALUE(LEFT($A454,3))=312,LEFT($G454,10)="Unincepted",$B454="Q "),VLOOKUP(" ULO",_312_Table2,MATCH('312'!$X$16,_312_Table2_ColumnLookup,0),FALSE),
  IF(AND(VALUE(LEFT($A454,3))=312,LEFT($G454,10)="Unincepted"),VLOOKUP(" ULO",_312_Table2,MATCH(LEFT($B454,1),_312_Table2_ColumnLookup,0),FALSE),
  IF(AND(VALUE(LEFT($A454,3))=312,LEFT($G454,5)="Total",$B454="G "),VLOOKUP('312'!$F$80,_312_Table2,MATCH('312'!$N$16,_312_Table2_ColumnLookup,0),FALSE),
  IF(AND(VALUE(LEFT($A454,3))=312,LEFT($G454,5)="Total",$B454="O "),VLOOKUP('312'!$F$80,_312_Table2,MATCH('312'!$V$16,_312_Table2_ColumnLookup,0),FALSE),
  IF(AND(VALUE(LEFT($A454,3))=312,LEFT($G454,5)="Total",$B454="Q "),VLOOKUP('312'!$F$80,_312_Table2,MATCH('312'!$X$16,_312_Table2_ColumnLookup,0),FALSE),
  IF(AND(VALUE(LEFT($A454,3))=312,LEFT($G454,5)="Total"),VLOOKUP('312'!$F$80,_312_Table2,MATCH(LEFT($B454,1),_312_Table2_ColumnLookup,0),FALSE),
  IF(AND(VALUE(LEFT($A454,3))=312,LEN($I454)=4,$B454="G"),VLOOKUP($I454,_312_Table2,MATCH('312'!$N$16,_312_Table2_ColumnLookup,0),FALSE),
  IF(AND(VALUE(LEFT($A454,3))=312,LEN($I454)=4,$B454="O"),VLOOKUP($I454,_312_Table2,MATCH('312'!$V$16,_312_Table2_ColumnLookup,0),FALSE),
  IF(AND(VALUE(LEFT($A454,3))=312,LEN($I454)=4,$B454="Q"),VLOOKUP($I454,_312_Table2,MATCH('312'!$X$16,_312_Table2_ColumnLookup,0),FALSE),
  IF(AND(VALUE(LEFT($A454,3))=312,LEN($I454)=4),VLOOKUP($I454,_312_Table2,MATCH(LEFT($B454,1),_312_Table2_ColumnLookup,0),FALSE)
+N("312"),
  IF(VALUE(LEFT($A454,3))=313,VLOOKUP(VALUE(MID($B454,2,1)),_313_Table2,MATCH(MID($B454,1,1),_313_Table2_ColumnLookup,0),FALSE)
+N("313"),
  IF(AND(VALUE(LEFT($A454,3))=314,LEN($B454)=3),VLOOKUP(VALUE(MID($B454,2,2)),_314_Table2,MATCH(MID($B454,1,1),_314_Table2_ColumnLookup,0),FALSE),
  IF(VALUE(LEFT($A454,3))=314,VLOOKUP(VALUE(MID($B454,2,1)),_314_Table2,MATCH(MID($B454,1,1),_314_Table2_ColumnLookup,0),FALSE)
+N("314"),
""))))))))))))))))))))))))</f>
        <v>#NAME?</v>
      </c>
      <c r="F454" s="238" t="e">
        <f>IF(AND(VALUE(LEFT($A454,3))=309,LEN($B454)=3),VLOOKUP(VALUE(MID($B454,2,2)),_309_Table3,MATCH(MID($B454,1,1),_309_Table3_ColumnLookup,0),FALSE),
  IF($C454="309 LCR SummaryA",OneYearSCR,IF($C454="309 LCR SummaryB",UltimateSCR,IF(VALUE(LEFT($A454,3))=309,VLOOKUP(VALUE(MID($B454,2,1)),_309_Table3,MATCH(MID($B454,1,1),_309_Table3_ColumnLookup,0),FALSE)
+N("309"),
  IF(VALUE(LEFT($A454,3))=310,VLOOKUP(VALUE(MID($B454,2,1)),_310_Table3,MATCH(MID($B454,1,1),_310_Table3_ColumnLookup,0),FALSE)
+N("310"),
  IF(AND(VALUE(LEFT($A454,3))=311,LEN($I454)=4),VLOOKUP($I454,_311_Table3,MATCH($B454,_311_Table3_ColumnLookup,0),FALSE),
  IF(AND(VALUE(LEFT($A454,3))=311,OR($B454="I2",$B454="J2",$B454="K2",$B454="L2")),VLOOKUP('311'!$G$58,_311_Table3,MATCH(MID($B454,1,1),_311_Table3_ColumnLookup,0),FALSE),
  IF(AND(VALUE(LEFT($A454,3))=311,RIGHT($B454,5)="Total"),VLOOKUP('311'!$G$59,_311_Table3,MATCH(MID($B454,1,1),_311_Table3_ColumnLookup,0),FALSE),
  IF(VALUE(LEFT($A454,3))=311,VLOOKUP(VALUE(MID($B454,2,1)),_311_Table3,MATCH(MID($B454,1,1),_311_Table3_ColumnLookup,0),FALSE)
+N("311"),
  IF(AND(VALUE(LEFT($A454,3))=312,LEFT($G454,10)="Unincepted",$B454="G "),VLOOKUP(" ULO",_312_Table3,MATCH('312'!$N$16,_312_Table3_ColumnLookup,0),FALSE),
  IF(AND(VALUE(LEFT($A454,3))=312,LEFT($G454,10)="Unincepted",$B454="O "),VLOOKUP(" ULO",_312_Table3,MATCH('312'!$V$16,_312_Table3_ColumnLookup,0),FALSE),
  IF(AND(VALUE(LEFT($A454,3))=312,LEFT($G454,10)="Unincepted",$B454="Q "),VLOOKUP(" ULO",_312_Table3,MATCH('312'!$X$16,_312_Table3_ColumnLookup,0),FALSE),
  IF(AND(VALUE(LEFT($A454,3))=312,LEFT($G454,10)="Unincepted"),VLOOKUP(" ULO",_312_Table3,MATCH(LEFT($B454,1),_312_Table3_ColumnLookup,0),FALSE),
  IF(AND(VALUE(LEFT($A454,3))=312,LEFT($G454,5)="Total",$B454="G "),VLOOKUP('312'!$F$80,_312_Table3,MATCH('312'!$N$16,_312_Table3_ColumnLookup,0),FALSE),
  IF(AND(VALUE(LEFT($A454,3))=312,LEFT($G454,5)="Total",$B454="O "),VLOOKUP('312'!$F$80,_312_Table3,MATCH('312'!$V$16,_312_Table3_ColumnLookup,0),FALSE),
  IF(AND(VALUE(LEFT($A454,3))=312,LEFT($G454,5)="Total",$B454="Q "),VLOOKUP('312'!$F$80,_312_Table3,MATCH('312'!$X$16,_312_Table3_ColumnLookup,0),FALSE),
  IF(AND(VALUE(LEFT($A454,3))=312,LEFT($G454,5)="Total"),VLOOKUP('312'!$F$80,_312_Table3,MATCH(LEFT($B454,1),_312_Table3_ColumnLookup,0),FALSE),
  IF(AND(VALUE(LEFT($A454,3))=312,LEN($I454)=4,$B454="G"),VLOOKUP($I454,_312_Table3,MATCH('312'!$N$16,_312_Table3_ColumnLookup,0),FALSE),
  IF(AND(VALUE(LEFT($A454,3))=312,LEN($I454)=4,$B454="O"),VLOOKUP($I454,_312_Table3,MATCH('312'!$V$16,_312_Table3_ColumnLookup,0),FALSE),
  IF(AND(VALUE(LEFT($A454,3))=312,LEN($I454)=4,$B454="Q"),VLOOKUP($I454,_312_Table3,MATCH('312'!$X$16,_312_Table3_ColumnLookup,0),FALSE),
  IF(AND(VALUE(LEFT($A454,3))=312,LEN($I454)=4),VLOOKUP($I454,_312_Table3,MATCH(LEFT($B454,1),_312_Table3_ColumnLookup,0),FALSE)
+N("312"),
  IF(VALUE(LEFT($A454,3))=313,VLOOKUP(VALUE(MID($B454,2,1)),_313_Table3,MATCH(MID($B454,1,1),_313_Table3_ColumnLookup,0),FALSE)
+N("313"),
  IF(AND(VALUE(LEFT($A454,3))=314,LEN($B454)=3),VLOOKUP(VALUE(MID($B454,2,2)),_314_Table3,MATCH(MID($B454,1,1),_314_Table3_ColumnLookup,0),FALSE),
  IF(VALUE(LEFT($A454,3))=314,VLOOKUP(VALUE(MID($B454,2,1)),_314_Table3,MATCH(MID($B454,1,1),_314_Table3_ColumnLookup,0),FALSE)
+N("314"),
""))))))))))))))))))))))))</f>
        <v>#NAME?</v>
      </c>
      <c r="G454" t="s">
        <v>1152</v>
      </c>
      <c r="H454" s="321">
        <f>IFERROR(
IF(ISERROR($D454)=FALSE,$D454,IF(ISERROR($E454)=FALSE,$E454,IF(ISERROR($F454)=FALSE,$F454
+N("012 checkboxes"),
IF(
IF(OR(LEFT($A454,9)="Syndicate",LEFT($A454,12)="NewSyndicate"),VLOOKUP($A454,'012'!$J:$ZW,MATCH("Link to button",'012'!$J$1:$ZW$1,0),0)
+N("309 checkbox"),
IF($C454="309 LCR Summary0",VLOOKUP("Notes990",'309'!$P:$ZZ,MATCH("Link to button",'309'!$P$1:$ZZ$1,0),0)
+N("313 checkboxes"),
IF($C454="313 Financial Information0LcmVsScr",IF($C454="309 LCR Summary0",VLOOKUP("LcmVsScr",'309'!$N:$ZZ,MATCH("Link to button",'309'!$N$1:$ZZ$1,0),0),
IF($C454="313 Financial Information0LcrDocAttached",IF($C454="309 LCR Summary0",VLOOKUP("LcrDocAttached",'309'!$N:$ZZ,MATCH("Link to button",'309'!$N$1:$ZZ$1,0),
0)))))))=1,TRUE,FALSE)
))),"")</f>
        <v>0</v>
      </c>
      <c r="I454">
        <v>2004</v>
      </c>
    </row>
    <row r="455" spans="1:9" customFormat="1">
      <c r="A455" s="237" t="str">
        <f>VLOOKUP($G455,CSVLookups!$B:$R,MATCH(A$1,CSVLookups!$B$1:$R$1,0),FALSE)</f>
        <v>312 Projected Solvency II Technical Provisions at Time Zero</v>
      </c>
      <c r="B455" s="237" t="str">
        <f>VLOOKUP($G455,CSVLookups!$B:$R,MATCH(B$1,CSVLookups!$B$1:$R$1,0),FALSE)</f>
        <v>J</v>
      </c>
      <c r="C455" s="238" t="str">
        <f t="shared" si="7"/>
        <v>312 Projected Solvency II Technical Provisions at Time ZeroJ2004</v>
      </c>
      <c r="D455" s="238">
        <f>IF(AND(VALUE(LEFT($A455,3))=309,LEN($B455)=3),VLOOKUP(VALUE(MID($B455,2,2)),_309_Table1,MATCH(MID($B455,1,1),_309_Table1_ColumnLookup,0),FALSE),
  IF($C455="309 LCR SummaryA",OneYearSCR,IF($C455="309 LCR SummaryB",UltimateSCR,IF(VALUE(LEFT($A455,3))=309,VLOOKUP(VALUE(MID($B455,2,1)),_309_Table1,MATCH(MID($B455,1,1),_309_Table1_ColumnLookup,0),FALSE)
+N("309"),
  IF(VALUE(LEFT($A455,3))=310,VLOOKUP(VALUE(MID($B455,2,1)),_310_Table1,MATCH(MID($B455,1,1),_310_Table1_ColumnLookup,0),FALSE)
+N("310"),
  IF(AND(VALUE(LEFT($A455,3))=311,LEN($I455)=4),VLOOKUP($I455,_311_Table1,MATCH($B455,_311_Table1_ColumnLookup,0),FALSE),
  IF(AND(VALUE(LEFT($A455,3))=311,OR($B455="I2",$B455="J2",$B455="K2",$B455="L2")),VLOOKUP('311'!$G$58,_311_Table1,MATCH(MID($B455,1,1),_311_Table1_ColumnLookup,0),FALSE),
  IF(AND(VALUE(LEFT($A455,3))=311,RIGHT($B455,5)="Total"),VLOOKUP('311'!$G$59,_311_Table1,MATCH(MID($B455,1,1),_311_Table1_ColumnLookup,0),FALSE),
  IF(VALUE(LEFT($A455,3))=311,VLOOKUP(VALUE(MID($B455,2,1)),_311_Table1,MATCH(MID($B455,1,1),_311_Table1_ColumnLookup,0),FALSE)
+N("311"),
  IF(AND(VALUE(LEFT($A455,3))=312,LEFT($G455,10)="Unincepted",$B455="G "),VLOOKUP(" ULO",_312_Table1,MATCH('312'!$N$16,_312_Table1_ColumnLookup,0),FALSE),
  IF(AND(VALUE(LEFT($A455,3))=312,LEFT($G455,10)="Unincepted",$B455="O "),VLOOKUP(" ULO",_312_Table1,MATCH('312'!$V$16,_312_Table1_ColumnLookup,0),FALSE),
  IF(AND(VALUE(LEFT($A455,3))=312,LEFT($G455,10)="Unincepted",$B455="Q "),VLOOKUP(" ULO",_312_Table1,MATCH('312'!$X$16,_312_Table1_ColumnLookup,0),FALSE),
  IF(AND(VALUE(LEFT($A455,3))=312,LEFT($G455,10)="Unincepted"),VLOOKUP(" ULO",_312_Table1,MATCH(LEFT($B455,1),_312_Table1_ColumnLookup,0),FALSE),
  IF(AND(VALUE(LEFT($A455,3))=312,LEFT($G455,5)="Total",$B455="G "),VLOOKUP('312'!$F$80,_312_Table1,MATCH('312'!$N$16,_312_Table1_ColumnLookup,0),FALSE),
  IF(AND(VALUE(LEFT($A455,3))=312,LEFT($G455,5)="Total",$B455="O "),VLOOKUP('312'!$F$80,_312_Table1,MATCH('312'!$V$16,_312_Table1_ColumnLookup,0),FALSE),
  IF(AND(VALUE(LEFT($A455,3))=312,LEFT($G455,5)="Total",$B455="Q "),VLOOKUP('312'!$F$80,_312_Table1,MATCH('312'!$X$16,_312_Table1_ColumnLookup,0),FALSE),
  IF(AND(VALUE(LEFT($A455,3))=312,LEFT($G455,5)="Total"),VLOOKUP('312'!$F$80,_312_Table1,MATCH(LEFT($B455,1),_312_Table1_ColumnLookup,0),FALSE),
  IF(AND(VALUE(LEFT($A455,3))=312,LEN($I455)=4,$B455="G"),VLOOKUP($I455,_312_Table1,MATCH('312'!$N$16,_312_Table1_ColumnLookup,0),FALSE),
  IF(AND(VALUE(LEFT($A455,3))=312,LEN($I455)=4,$B455="O"),VLOOKUP($I455,_312_Table1,MATCH('312'!$V$16,_312_Table1_ColumnLookup,0),FALSE),
  IF(AND(VALUE(LEFT($A455,3))=312,LEN($I455)=4,$B455="Q"),VLOOKUP($I455,_312_Table1,MATCH('312'!$X$16,_312_Table1_ColumnLookup,0),FALSE),
  IF(AND(VALUE(LEFT($A455,3))=312,LEN($I455)=4),VLOOKUP($I455,_312_Table1,MATCH(LEFT($B455,1),_312_Table1_ColumnLookup,0),FALSE)
+N("312"),
  IF(VALUE(LEFT($A455,3))=313,VLOOKUP(VALUE(MID($B455,2,1)),_313_Table1,MATCH(MID($B455,1,1),_313_Table1_ColumnLookup,0),FALSE)
+N("313"),
  IF(AND(VALUE(LEFT($A455,3))=314,LEN($B455)=3),VLOOKUP(VALUE(MID($B455,2,2)),_314_Table1,MATCH(MID($B455,1,1),_314_Table1_ColumnLookup,0),FALSE),
  IF(VALUE(LEFT($A455,3))=314,VLOOKUP(VALUE(MID($B455,2,1)),_314_Table1,MATCH(MID($B455,1,1),_314_Table1_ColumnLookup,0),FALSE)
+N("314"),
""))))))))))))))))))))))))</f>
        <v>0</v>
      </c>
      <c r="E455" s="238" t="e">
        <f>IF(AND(VALUE(LEFT($A455,3))=309,LEN($B455)=3),VLOOKUP(VALUE(MID($B455,2,2)),_309_Table2,MATCH(MID($B455,1,1),_309_Table2_ColumnLookup,0),FALSE),
  IF($C455="309 LCR SummaryA",OneYearSCR,IF($C455="309 LCR SummaryB",UltimateSCR,IF(VALUE(LEFT($A455,3))=309,VLOOKUP(VALUE(MID($B455,2,1)),_309_Table2,MATCH(MID($B455,1,1),_309_Table2_ColumnLookup,0),FALSE)
+N("309"),
  IF(VALUE(LEFT($A455,3))=310,VLOOKUP(VALUE(MID($B455,2,1)),_310_Table2,MATCH(MID($B455,1,1),_310_Table2_ColumnLookup,0),FALSE)
+N("310"),
  IF(AND(VALUE(LEFT($A455,3))=311,LEN($I455)=4),VLOOKUP($I455,_311_Table2,MATCH($B455,_311_Table2_ColumnLookup,0),FALSE),
  IF(AND(VALUE(LEFT($A455,3))=311,OR($B455="I2",$B455="J2",$B455="K2",$B455="L2")),VLOOKUP('311'!$G$58,_311_Table2,MATCH(MID($B455,1,1),_311_Table2_ColumnLookup,0),FALSE),
  IF(AND(VALUE(LEFT($A455,3))=311,RIGHT($B455,5)="Total"),VLOOKUP('311'!$G$59,_311_Table2,MATCH(MID($B455,1,1),_311_Table2_ColumnLookup,0),FALSE),
  IF(VALUE(LEFT($A455,3))=311,VLOOKUP(VALUE(MID($B455,2,1)),_311_Table2,MATCH(MID($B455,1,1),_311_Table2_ColumnLookup,0),FALSE)
+N("311"),
  IF(AND(VALUE(LEFT($A455,3))=312,LEFT($G455,10)="Unincepted",$B455="G "),VLOOKUP(" ULO",_312_Table2,MATCH('312'!$N$16,_312_Table2_ColumnLookup,0),FALSE),
  IF(AND(VALUE(LEFT($A455,3))=312,LEFT($G455,10)="Unincepted",$B455="O "),VLOOKUP(" ULO",_312_Table2,MATCH('312'!$V$16,_312_Table2_ColumnLookup,0),FALSE),
  IF(AND(VALUE(LEFT($A455,3))=312,LEFT($G455,10)="Unincepted",$B455="Q "),VLOOKUP(" ULO",_312_Table2,MATCH('312'!$X$16,_312_Table2_ColumnLookup,0),FALSE),
  IF(AND(VALUE(LEFT($A455,3))=312,LEFT($G455,10)="Unincepted"),VLOOKUP(" ULO",_312_Table2,MATCH(LEFT($B455,1),_312_Table2_ColumnLookup,0),FALSE),
  IF(AND(VALUE(LEFT($A455,3))=312,LEFT($G455,5)="Total",$B455="G "),VLOOKUP('312'!$F$80,_312_Table2,MATCH('312'!$N$16,_312_Table2_ColumnLookup,0),FALSE),
  IF(AND(VALUE(LEFT($A455,3))=312,LEFT($G455,5)="Total",$B455="O "),VLOOKUP('312'!$F$80,_312_Table2,MATCH('312'!$V$16,_312_Table2_ColumnLookup,0),FALSE),
  IF(AND(VALUE(LEFT($A455,3))=312,LEFT($G455,5)="Total",$B455="Q "),VLOOKUP('312'!$F$80,_312_Table2,MATCH('312'!$X$16,_312_Table2_ColumnLookup,0),FALSE),
  IF(AND(VALUE(LEFT($A455,3))=312,LEFT($G455,5)="Total"),VLOOKUP('312'!$F$80,_312_Table2,MATCH(LEFT($B455,1),_312_Table2_ColumnLookup,0),FALSE),
  IF(AND(VALUE(LEFT($A455,3))=312,LEN($I455)=4,$B455="G"),VLOOKUP($I455,_312_Table2,MATCH('312'!$N$16,_312_Table2_ColumnLookup,0),FALSE),
  IF(AND(VALUE(LEFT($A455,3))=312,LEN($I455)=4,$B455="O"),VLOOKUP($I455,_312_Table2,MATCH('312'!$V$16,_312_Table2_ColumnLookup,0),FALSE),
  IF(AND(VALUE(LEFT($A455,3))=312,LEN($I455)=4,$B455="Q"),VLOOKUP($I455,_312_Table2,MATCH('312'!$X$16,_312_Table2_ColumnLookup,0),FALSE),
  IF(AND(VALUE(LEFT($A455,3))=312,LEN($I455)=4),VLOOKUP($I455,_312_Table2,MATCH(LEFT($B455,1),_312_Table2_ColumnLookup,0),FALSE)
+N("312"),
  IF(VALUE(LEFT($A455,3))=313,VLOOKUP(VALUE(MID($B455,2,1)),_313_Table2,MATCH(MID($B455,1,1),_313_Table2_ColumnLookup,0),FALSE)
+N("313"),
  IF(AND(VALUE(LEFT($A455,3))=314,LEN($B455)=3),VLOOKUP(VALUE(MID($B455,2,2)),_314_Table2,MATCH(MID($B455,1,1),_314_Table2_ColumnLookup,0),FALSE),
  IF(VALUE(LEFT($A455,3))=314,VLOOKUP(VALUE(MID($B455,2,1)),_314_Table2,MATCH(MID($B455,1,1),_314_Table2_ColumnLookup,0),FALSE)
+N("314"),
""))))))))))))))))))))))))</f>
        <v>#NAME?</v>
      </c>
      <c r="F455" s="238" t="e">
        <f>IF(AND(VALUE(LEFT($A455,3))=309,LEN($B455)=3),VLOOKUP(VALUE(MID($B455,2,2)),_309_Table3,MATCH(MID($B455,1,1),_309_Table3_ColumnLookup,0),FALSE),
  IF($C455="309 LCR SummaryA",OneYearSCR,IF($C455="309 LCR SummaryB",UltimateSCR,IF(VALUE(LEFT($A455,3))=309,VLOOKUP(VALUE(MID($B455,2,1)),_309_Table3,MATCH(MID($B455,1,1),_309_Table3_ColumnLookup,0),FALSE)
+N("309"),
  IF(VALUE(LEFT($A455,3))=310,VLOOKUP(VALUE(MID($B455,2,1)),_310_Table3,MATCH(MID($B455,1,1),_310_Table3_ColumnLookup,0),FALSE)
+N("310"),
  IF(AND(VALUE(LEFT($A455,3))=311,LEN($I455)=4),VLOOKUP($I455,_311_Table3,MATCH($B455,_311_Table3_ColumnLookup,0),FALSE),
  IF(AND(VALUE(LEFT($A455,3))=311,OR($B455="I2",$B455="J2",$B455="K2",$B455="L2")),VLOOKUP('311'!$G$58,_311_Table3,MATCH(MID($B455,1,1),_311_Table3_ColumnLookup,0),FALSE),
  IF(AND(VALUE(LEFT($A455,3))=311,RIGHT($B455,5)="Total"),VLOOKUP('311'!$G$59,_311_Table3,MATCH(MID($B455,1,1),_311_Table3_ColumnLookup,0),FALSE),
  IF(VALUE(LEFT($A455,3))=311,VLOOKUP(VALUE(MID($B455,2,1)),_311_Table3,MATCH(MID($B455,1,1),_311_Table3_ColumnLookup,0),FALSE)
+N("311"),
  IF(AND(VALUE(LEFT($A455,3))=312,LEFT($G455,10)="Unincepted",$B455="G "),VLOOKUP(" ULO",_312_Table3,MATCH('312'!$N$16,_312_Table3_ColumnLookup,0),FALSE),
  IF(AND(VALUE(LEFT($A455,3))=312,LEFT($G455,10)="Unincepted",$B455="O "),VLOOKUP(" ULO",_312_Table3,MATCH('312'!$V$16,_312_Table3_ColumnLookup,0),FALSE),
  IF(AND(VALUE(LEFT($A455,3))=312,LEFT($G455,10)="Unincepted",$B455="Q "),VLOOKUP(" ULO",_312_Table3,MATCH('312'!$X$16,_312_Table3_ColumnLookup,0),FALSE),
  IF(AND(VALUE(LEFT($A455,3))=312,LEFT($G455,10)="Unincepted"),VLOOKUP(" ULO",_312_Table3,MATCH(LEFT($B455,1),_312_Table3_ColumnLookup,0),FALSE),
  IF(AND(VALUE(LEFT($A455,3))=312,LEFT($G455,5)="Total",$B455="G "),VLOOKUP('312'!$F$80,_312_Table3,MATCH('312'!$N$16,_312_Table3_ColumnLookup,0),FALSE),
  IF(AND(VALUE(LEFT($A455,3))=312,LEFT($G455,5)="Total",$B455="O "),VLOOKUP('312'!$F$80,_312_Table3,MATCH('312'!$V$16,_312_Table3_ColumnLookup,0),FALSE),
  IF(AND(VALUE(LEFT($A455,3))=312,LEFT($G455,5)="Total",$B455="Q "),VLOOKUP('312'!$F$80,_312_Table3,MATCH('312'!$X$16,_312_Table3_ColumnLookup,0),FALSE),
  IF(AND(VALUE(LEFT($A455,3))=312,LEFT($G455,5)="Total"),VLOOKUP('312'!$F$80,_312_Table3,MATCH(LEFT($B455,1),_312_Table3_ColumnLookup,0),FALSE),
  IF(AND(VALUE(LEFT($A455,3))=312,LEN($I455)=4,$B455="G"),VLOOKUP($I455,_312_Table3,MATCH('312'!$N$16,_312_Table3_ColumnLookup,0),FALSE),
  IF(AND(VALUE(LEFT($A455,3))=312,LEN($I455)=4,$B455="O"),VLOOKUP($I455,_312_Table3,MATCH('312'!$V$16,_312_Table3_ColumnLookup,0),FALSE),
  IF(AND(VALUE(LEFT($A455,3))=312,LEN($I455)=4,$B455="Q"),VLOOKUP($I455,_312_Table3,MATCH('312'!$X$16,_312_Table3_ColumnLookup,0),FALSE),
  IF(AND(VALUE(LEFT($A455,3))=312,LEN($I455)=4),VLOOKUP($I455,_312_Table3,MATCH(LEFT($B455,1),_312_Table3_ColumnLookup,0),FALSE)
+N("312"),
  IF(VALUE(LEFT($A455,3))=313,VLOOKUP(VALUE(MID($B455,2,1)),_313_Table3,MATCH(MID($B455,1,1),_313_Table3_ColumnLookup,0),FALSE)
+N("313"),
  IF(AND(VALUE(LEFT($A455,3))=314,LEN($B455)=3),VLOOKUP(VALUE(MID($B455,2,2)),_314_Table3,MATCH(MID($B455,1,1),_314_Table3_ColumnLookup,0),FALSE),
  IF(VALUE(LEFT($A455,3))=314,VLOOKUP(VALUE(MID($B455,2,1)),_314_Table3,MATCH(MID($B455,1,1),_314_Table3_ColumnLookup,0),FALSE)
+N("314"),
""))))))))))))))))))))))))</f>
        <v>#NAME?</v>
      </c>
      <c r="G455" t="s">
        <v>1153</v>
      </c>
      <c r="H455" s="321">
        <f>IFERROR(
IF(ISERROR($D455)=FALSE,$D455,IF(ISERROR($E455)=FALSE,$E455,IF(ISERROR($F455)=FALSE,$F455
+N("012 checkboxes"),
IF(
IF(OR(LEFT($A455,9)="Syndicate",LEFT($A455,12)="NewSyndicate"),VLOOKUP($A455,'012'!$J:$ZW,MATCH("Link to button",'012'!$J$1:$ZW$1,0),0)
+N("309 checkbox"),
IF($C455="309 LCR Summary0",VLOOKUP("Notes990",'309'!$P:$ZZ,MATCH("Link to button",'309'!$P$1:$ZZ$1,0),0)
+N("313 checkboxes"),
IF($C455="313 Financial Information0LcmVsScr",IF($C455="309 LCR Summary0",VLOOKUP("LcmVsScr",'309'!$N:$ZZ,MATCH("Link to button",'309'!$N$1:$ZZ$1,0),0),
IF($C455="313 Financial Information0LcrDocAttached",IF($C455="309 LCR Summary0",VLOOKUP("LcrDocAttached",'309'!$N:$ZZ,MATCH("Link to button",'309'!$N$1:$ZZ$1,0),
0)))))))=1,TRUE,FALSE)
))),"")</f>
        <v>0</v>
      </c>
      <c r="I455">
        <v>2004</v>
      </c>
    </row>
    <row r="456" spans="1:9" customFormat="1">
      <c r="A456" s="237" t="str">
        <f>VLOOKUP($G456,CSVLookups!$B:$R,MATCH(A$1,CSVLookups!$B$1:$R$1,0),FALSE)</f>
        <v>312 Projected Solvency II Technical Provisions at Time Zero</v>
      </c>
      <c r="B456" s="237" t="str">
        <f>VLOOKUP($G456,CSVLookups!$B:$R,MATCH(B$1,CSVLookups!$B$1:$R$1,0),FALSE)</f>
        <v>K</v>
      </c>
      <c r="C456" s="238" t="str">
        <f t="shared" si="7"/>
        <v>312 Projected Solvency II Technical Provisions at Time ZeroK2004</v>
      </c>
      <c r="D456" s="238">
        <f>IF(AND(VALUE(LEFT($A456,3))=309,LEN($B456)=3),VLOOKUP(VALUE(MID($B456,2,2)),_309_Table1,MATCH(MID($B456,1,1),_309_Table1_ColumnLookup,0),FALSE),
  IF($C456="309 LCR SummaryA",OneYearSCR,IF($C456="309 LCR SummaryB",UltimateSCR,IF(VALUE(LEFT($A456,3))=309,VLOOKUP(VALUE(MID($B456,2,1)),_309_Table1,MATCH(MID($B456,1,1),_309_Table1_ColumnLookup,0),FALSE)
+N("309"),
  IF(VALUE(LEFT($A456,3))=310,VLOOKUP(VALUE(MID($B456,2,1)),_310_Table1,MATCH(MID($B456,1,1),_310_Table1_ColumnLookup,0),FALSE)
+N("310"),
  IF(AND(VALUE(LEFT($A456,3))=311,LEN($I456)=4),VLOOKUP($I456,_311_Table1,MATCH($B456,_311_Table1_ColumnLookup,0),FALSE),
  IF(AND(VALUE(LEFT($A456,3))=311,OR($B456="I2",$B456="J2",$B456="K2",$B456="L2")),VLOOKUP('311'!$G$58,_311_Table1,MATCH(MID($B456,1,1),_311_Table1_ColumnLookup,0),FALSE),
  IF(AND(VALUE(LEFT($A456,3))=311,RIGHT($B456,5)="Total"),VLOOKUP('311'!$G$59,_311_Table1,MATCH(MID($B456,1,1),_311_Table1_ColumnLookup,0),FALSE),
  IF(VALUE(LEFT($A456,3))=311,VLOOKUP(VALUE(MID($B456,2,1)),_311_Table1,MATCH(MID($B456,1,1),_311_Table1_ColumnLookup,0),FALSE)
+N("311"),
  IF(AND(VALUE(LEFT($A456,3))=312,LEFT($G456,10)="Unincepted",$B456="G "),VLOOKUP(" ULO",_312_Table1,MATCH('312'!$N$16,_312_Table1_ColumnLookup,0),FALSE),
  IF(AND(VALUE(LEFT($A456,3))=312,LEFT($G456,10)="Unincepted",$B456="O "),VLOOKUP(" ULO",_312_Table1,MATCH('312'!$V$16,_312_Table1_ColumnLookup,0),FALSE),
  IF(AND(VALUE(LEFT($A456,3))=312,LEFT($G456,10)="Unincepted",$B456="Q "),VLOOKUP(" ULO",_312_Table1,MATCH('312'!$X$16,_312_Table1_ColumnLookup,0),FALSE),
  IF(AND(VALUE(LEFT($A456,3))=312,LEFT($G456,10)="Unincepted"),VLOOKUP(" ULO",_312_Table1,MATCH(LEFT($B456,1),_312_Table1_ColumnLookup,0),FALSE),
  IF(AND(VALUE(LEFT($A456,3))=312,LEFT($G456,5)="Total",$B456="G "),VLOOKUP('312'!$F$80,_312_Table1,MATCH('312'!$N$16,_312_Table1_ColumnLookup,0),FALSE),
  IF(AND(VALUE(LEFT($A456,3))=312,LEFT($G456,5)="Total",$B456="O "),VLOOKUP('312'!$F$80,_312_Table1,MATCH('312'!$V$16,_312_Table1_ColumnLookup,0),FALSE),
  IF(AND(VALUE(LEFT($A456,3))=312,LEFT($G456,5)="Total",$B456="Q "),VLOOKUP('312'!$F$80,_312_Table1,MATCH('312'!$X$16,_312_Table1_ColumnLookup,0),FALSE),
  IF(AND(VALUE(LEFT($A456,3))=312,LEFT($G456,5)="Total"),VLOOKUP('312'!$F$80,_312_Table1,MATCH(LEFT($B456,1),_312_Table1_ColumnLookup,0),FALSE),
  IF(AND(VALUE(LEFT($A456,3))=312,LEN($I456)=4,$B456="G"),VLOOKUP($I456,_312_Table1,MATCH('312'!$N$16,_312_Table1_ColumnLookup,0),FALSE),
  IF(AND(VALUE(LEFT($A456,3))=312,LEN($I456)=4,$B456="O"),VLOOKUP($I456,_312_Table1,MATCH('312'!$V$16,_312_Table1_ColumnLookup,0),FALSE),
  IF(AND(VALUE(LEFT($A456,3))=312,LEN($I456)=4,$B456="Q"),VLOOKUP($I456,_312_Table1,MATCH('312'!$X$16,_312_Table1_ColumnLookup,0),FALSE),
  IF(AND(VALUE(LEFT($A456,3))=312,LEN($I456)=4),VLOOKUP($I456,_312_Table1,MATCH(LEFT($B456,1),_312_Table1_ColumnLookup,0),FALSE)
+N("312"),
  IF(VALUE(LEFT($A456,3))=313,VLOOKUP(VALUE(MID($B456,2,1)),_313_Table1,MATCH(MID($B456,1,1),_313_Table1_ColumnLookup,0),FALSE)
+N("313"),
  IF(AND(VALUE(LEFT($A456,3))=314,LEN($B456)=3),VLOOKUP(VALUE(MID($B456,2,2)),_314_Table1,MATCH(MID($B456,1,1),_314_Table1_ColumnLookup,0),FALSE),
  IF(VALUE(LEFT($A456,3))=314,VLOOKUP(VALUE(MID($B456,2,1)),_314_Table1,MATCH(MID($B456,1,1),_314_Table1_ColumnLookup,0),FALSE)
+N("314"),
""))))))))))))))))))))))))</f>
        <v>0</v>
      </c>
      <c r="E456" s="238" t="e">
        <f>IF(AND(VALUE(LEFT($A456,3))=309,LEN($B456)=3),VLOOKUP(VALUE(MID($B456,2,2)),_309_Table2,MATCH(MID($B456,1,1),_309_Table2_ColumnLookup,0),FALSE),
  IF($C456="309 LCR SummaryA",OneYearSCR,IF($C456="309 LCR SummaryB",UltimateSCR,IF(VALUE(LEFT($A456,3))=309,VLOOKUP(VALUE(MID($B456,2,1)),_309_Table2,MATCH(MID($B456,1,1),_309_Table2_ColumnLookup,0),FALSE)
+N("309"),
  IF(VALUE(LEFT($A456,3))=310,VLOOKUP(VALUE(MID($B456,2,1)),_310_Table2,MATCH(MID($B456,1,1),_310_Table2_ColumnLookup,0),FALSE)
+N("310"),
  IF(AND(VALUE(LEFT($A456,3))=311,LEN($I456)=4),VLOOKUP($I456,_311_Table2,MATCH($B456,_311_Table2_ColumnLookup,0),FALSE),
  IF(AND(VALUE(LEFT($A456,3))=311,OR($B456="I2",$B456="J2",$B456="K2",$B456="L2")),VLOOKUP('311'!$G$58,_311_Table2,MATCH(MID($B456,1,1),_311_Table2_ColumnLookup,0),FALSE),
  IF(AND(VALUE(LEFT($A456,3))=311,RIGHT($B456,5)="Total"),VLOOKUP('311'!$G$59,_311_Table2,MATCH(MID($B456,1,1),_311_Table2_ColumnLookup,0),FALSE),
  IF(VALUE(LEFT($A456,3))=311,VLOOKUP(VALUE(MID($B456,2,1)),_311_Table2,MATCH(MID($B456,1,1),_311_Table2_ColumnLookup,0),FALSE)
+N("311"),
  IF(AND(VALUE(LEFT($A456,3))=312,LEFT($G456,10)="Unincepted",$B456="G "),VLOOKUP(" ULO",_312_Table2,MATCH('312'!$N$16,_312_Table2_ColumnLookup,0),FALSE),
  IF(AND(VALUE(LEFT($A456,3))=312,LEFT($G456,10)="Unincepted",$B456="O "),VLOOKUP(" ULO",_312_Table2,MATCH('312'!$V$16,_312_Table2_ColumnLookup,0),FALSE),
  IF(AND(VALUE(LEFT($A456,3))=312,LEFT($G456,10)="Unincepted",$B456="Q "),VLOOKUP(" ULO",_312_Table2,MATCH('312'!$X$16,_312_Table2_ColumnLookup,0),FALSE),
  IF(AND(VALUE(LEFT($A456,3))=312,LEFT($G456,10)="Unincepted"),VLOOKUP(" ULO",_312_Table2,MATCH(LEFT($B456,1),_312_Table2_ColumnLookup,0),FALSE),
  IF(AND(VALUE(LEFT($A456,3))=312,LEFT($G456,5)="Total",$B456="G "),VLOOKUP('312'!$F$80,_312_Table2,MATCH('312'!$N$16,_312_Table2_ColumnLookup,0),FALSE),
  IF(AND(VALUE(LEFT($A456,3))=312,LEFT($G456,5)="Total",$B456="O "),VLOOKUP('312'!$F$80,_312_Table2,MATCH('312'!$V$16,_312_Table2_ColumnLookup,0),FALSE),
  IF(AND(VALUE(LEFT($A456,3))=312,LEFT($G456,5)="Total",$B456="Q "),VLOOKUP('312'!$F$80,_312_Table2,MATCH('312'!$X$16,_312_Table2_ColumnLookup,0),FALSE),
  IF(AND(VALUE(LEFT($A456,3))=312,LEFT($G456,5)="Total"),VLOOKUP('312'!$F$80,_312_Table2,MATCH(LEFT($B456,1),_312_Table2_ColumnLookup,0),FALSE),
  IF(AND(VALUE(LEFT($A456,3))=312,LEN($I456)=4,$B456="G"),VLOOKUP($I456,_312_Table2,MATCH('312'!$N$16,_312_Table2_ColumnLookup,0),FALSE),
  IF(AND(VALUE(LEFT($A456,3))=312,LEN($I456)=4,$B456="O"),VLOOKUP($I456,_312_Table2,MATCH('312'!$V$16,_312_Table2_ColumnLookup,0),FALSE),
  IF(AND(VALUE(LEFT($A456,3))=312,LEN($I456)=4,$B456="Q"),VLOOKUP($I456,_312_Table2,MATCH('312'!$X$16,_312_Table2_ColumnLookup,0),FALSE),
  IF(AND(VALUE(LEFT($A456,3))=312,LEN($I456)=4),VLOOKUP($I456,_312_Table2,MATCH(LEFT($B456,1),_312_Table2_ColumnLookup,0),FALSE)
+N("312"),
  IF(VALUE(LEFT($A456,3))=313,VLOOKUP(VALUE(MID($B456,2,1)),_313_Table2,MATCH(MID($B456,1,1),_313_Table2_ColumnLookup,0),FALSE)
+N("313"),
  IF(AND(VALUE(LEFT($A456,3))=314,LEN($B456)=3),VLOOKUP(VALUE(MID($B456,2,2)),_314_Table2,MATCH(MID($B456,1,1),_314_Table2_ColumnLookup,0),FALSE),
  IF(VALUE(LEFT($A456,3))=314,VLOOKUP(VALUE(MID($B456,2,1)),_314_Table2,MATCH(MID($B456,1,1),_314_Table2_ColumnLookup,0),FALSE)
+N("314"),
""))))))))))))))))))))))))</f>
        <v>#NAME?</v>
      </c>
      <c r="F456" s="238" t="e">
        <f>IF(AND(VALUE(LEFT($A456,3))=309,LEN($B456)=3),VLOOKUP(VALUE(MID($B456,2,2)),_309_Table3,MATCH(MID($B456,1,1),_309_Table3_ColumnLookup,0),FALSE),
  IF($C456="309 LCR SummaryA",OneYearSCR,IF($C456="309 LCR SummaryB",UltimateSCR,IF(VALUE(LEFT($A456,3))=309,VLOOKUP(VALUE(MID($B456,2,1)),_309_Table3,MATCH(MID($B456,1,1),_309_Table3_ColumnLookup,0),FALSE)
+N("309"),
  IF(VALUE(LEFT($A456,3))=310,VLOOKUP(VALUE(MID($B456,2,1)),_310_Table3,MATCH(MID($B456,1,1),_310_Table3_ColumnLookup,0),FALSE)
+N("310"),
  IF(AND(VALUE(LEFT($A456,3))=311,LEN($I456)=4),VLOOKUP($I456,_311_Table3,MATCH($B456,_311_Table3_ColumnLookup,0),FALSE),
  IF(AND(VALUE(LEFT($A456,3))=311,OR($B456="I2",$B456="J2",$B456="K2",$B456="L2")),VLOOKUP('311'!$G$58,_311_Table3,MATCH(MID($B456,1,1),_311_Table3_ColumnLookup,0),FALSE),
  IF(AND(VALUE(LEFT($A456,3))=311,RIGHT($B456,5)="Total"),VLOOKUP('311'!$G$59,_311_Table3,MATCH(MID($B456,1,1),_311_Table3_ColumnLookup,0),FALSE),
  IF(VALUE(LEFT($A456,3))=311,VLOOKUP(VALUE(MID($B456,2,1)),_311_Table3,MATCH(MID($B456,1,1),_311_Table3_ColumnLookup,0),FALSE)
+N("311"),
  IF(AND(VALUE(LEFT($A456,3))=312,LEFT($G456,10)="Unincepted",$B456="G "),VLOOKUP(" ULO",_312_Table3,MATCH('312'!$N$16,_312_Table3_ColumnLookup,0),FALSE),
  IF(AND(VALUE(LEFT($A456,3))=312,LEFT($G456,10)="Unincepted",$B456="O "),VLOOKUP(" ULO",_312_Table3,MATCH('312'!$V$16,_312_Table3_ColumnLookup,0),FALSE),
  IF(AND(VALUE(LEFT($A456,3))=312,LEFT($G456,10)="Unincepted",$B456="Q "),VLOOKUP(" ULO",_312_Table3,MATCH('312'!$X$16,_312_Table3_ColumnLookup,0),FALSE),
  IF(AND(VALUE(LEFT($A456,3))=312,LEFT($G456,10)="Unincepted"),VLOOKUP(" ULO",_312_Table3,MATCH(LEFT($B456,1),_312_Table3_ColumnLookup,0),FALSE),
  IF(AND(VALUE(LEFT($A456,3))=312,LEFT($G456,5)="Total",$B456="G "),VLOOKUP('312'!$F$80,_312_Table3,MATCH('312'!$N$16,_312_Table3_ColumnLookup,0),FALSE),
  IF(AND(VALUE(LEFT($A456,3))=312,LEFT($G456,5)="Total",$B456="O "),VLOOKUP('312'!$F$80,_312_Table3,MATCH('312'!$V$16,_312_Table3_ColumnLookup,0),FALSE),
  IF(AND(VALUE(LEFT($A456,3))=312,LEFT($G456,5)="Total",$B456="Q "),VLOOKUP('312'!$F$80,_312_Table3,MATCH('312'!$X$16,_312_Table3_ColumnLookup,0),FALSE),
  IF(AND(VALUE(LEFT($A456,3))=312,LEFT($G456,5)="Total"),VLOOKUP('312'!$F$80,_312_Table3,MATCH(LEFT($B456,1),_312_Table3_ColumnLookup,0),FALSE),
  IF(AND(VALUE(LEFT($A456,3))=312,LEN($I456)=4,$B456="G"),VLOOKUP($I456,_312_Table3,MATCH('312'!$N$16,_312_Table3_ColumnLookup,0),FALSE),
  IF(AND(VALUE(LEFT($A456,3))=312,LEN($I456)=4,$B456="O"),VLOOKUP($I456,_312_Table3,MATCH('312'!$V$16,_312_Table3_ColumnLookup,0),FALSE),
  IF(AND(VALUE(LEFT($A456,3))=312,LEN($I456)=4,$B456="Q"),VLOOKUP($I456,_312_Table3,MATCH('312'!$X$16,_312_Table3_ColumnLookup,0),FALSE),
  IF(AND(VALUE(LEFT($A456,3))=312,LEN($I456)=4),VLOOKUP($I456,_312_Table3,MATCH(LEFT($B456,1),_312_Table3_ColumnLookup,0),FALSE)
+N("312"),
  IF(VALUE(LEFT($A456,3))=313,VLOOKUP(VALUE(MID($B456,2,1)),_313_Table3,MATCH(MID($B456,1,1),_313_Table3_ColumnLookup,0),FALSE)
+N("313"),
  IF(AND(VALUE(LEFT($A456,3))=314,LEN($B456)=3),VLOOKUP(VALUE(MID($B456,2,2)),_314_Table3,MATCH(MID($B456,1,1),_314_Table3_ColumnLookup,0),FALSE),
  IF(VALUE(LEFT($A456,3))=314,VLOOKUP(VALUE(MID($B456,2,1)),_314_Table3,MATCH(MID($B456,1,1),_314_Table3_ColumnLookup,0),FALSE)
+N("314"),
""))))))))))))))))))))))))</f>
        <v>#NAME?</v>
      </c>
      <c r="G456" t="s">
        <v>1154</v>
      </c>
      <c r="H456" s="321">
        <f>IFERROR(
IF(ISERROR($D456)=FALSE,$D456,IF(ISERROR($E456)=FALSE,$E456,IF(ISERROR($F456)=FALSE,$F456
+N("012 checkboxes"),
IF(
IF(OR(LEFT($A456,9)="Syndicate",LEFT($A456,12)="NewSyndicate"),VLOOKUP($A456,'012'!$J:$ZW,MATCH("Link to button",'012'!$J$1:$ZW$1,0),0)
+N("309 checkbox"),
IF($C456="309 LCR Summary0",VLOOKUP("Notes990",'309'!$P:$ZZ,MATCH("Link to button",'309'!$P$1:$ZZ$1,0),0)
+N("313 checkboxes"),
IF($C456="313 Financial Information0LcmVsScr",IF($C456="309 LCR Summary0",VLOOKUP("LcmVsScr",'309'!$N:$ZZ,MATCH("Link to button",'309'!$N$1:$ZZ$1,0),0),
IF($C456="313 Financial Information0LcrDocAttached",IF($C456="309 LCR Summary0",VLOOKUP("LcrDocAttached",'309'!$N:$ZZ,MATCH("Link to button",'309'!$N$1:$ZZ$1,0),
0)))))))=1,TRUE,FALSE)
))),"")</f>
        <v>0</v>
      </c>
      <c r="I456">
        <v>2004</v>
      </c>
    </row>
    <row r="457" spans="1:9" customFormat="1">
      <c r="A457" s="237" t="str">
        <f>VLOOKUP($G457,CSVLookups!$B:$R,MATCH(A$1,CSVLookups!$B$1:$R$1,0),FALSE)</f>
        <v>312 Projected Solvency II Technical Provisions at Time Zero</v>
      </c>
      <c r="B457" s="237" t="str">
        <f>VLOOKUP($G457,CSVLookups!$B:$R,MATCH(B$1,CSVLookups!$B$1:$R$1,0),FALSE)</f>
        <v>L</v>
      </c>
      <c r="C457" s="238" t="str">
        <f t="shared" si="7"/>
        <v>312 Projected Solvency II Technical Provisions at Time ZeroL2004</v>
      </c>
      <c r="D457" s="238">
        <f>IF(AND(VALUE(LEFT($A457,3))=309,LEN($B457)=3),VLOOKUP(VALUE(MID($B457,2,2)),_309_Table1,MATCH(MID($B457,1,1),_309_Table1_ColumnLookup,0),FALSE),
  IF($C457="309 LCR SummaryA",OneYearSCR,IF($C457="309 LCR SummaryB",UltimateSCR,IF(VALUE(LEFT($A457,3))=309,VLOOKUP(VALUE(MID($B457,2,1)),_309_Table1,MATCH(MID($B457,1,1),_309_Table1_ColumnLookup,0),FALSE)
+N("309"),
  IF(VALUE(LEFT($A457,3))=310,VLOOKUP(VALUE(MID($B457,2,1)),_310_Table1,MATCH(MID($B457,1,1),_310_Table1_ColumnLookup,0),FALSE)
+N("310"),
  IF(AND(VALUE(LEFT($A457,3))=311,LEN($I457)=4),VLOOKUP($I457,_311_Table1,MATCH($B457,_311_Table1_ColumnLookup,0),FALSE),
  IF(AND(VALUE(LEFT($A457,3))=311,OR($B457="I2",$B457="J2",$B457="K2",$B457="L2")),VLOOKUP('311'!$G$58,_311_Table1,MATCH(MID($B457,1,1),_311_Table1_ColumnLookup,0),FALSE),
  IF(AND(VALUE(LEFT($A457,3))=311,RIGHT($B457,5)="Total"),VLOOKUP('311'!$G$59,_311_Table1,MATCH(MID($B457,1,1),_311_Table1_ColumnLookup,0),FALSE),
  IF(VALUE(LEFT($A457,3))=311,VLOOKUP(VALUE(MID($B457,2,1)),_311_Table1,MATCH(MID($B457,1,1),_311_Table1_ColumnLookup,0),FALSE)
+N("311"),
  IF(AND(VALUE(LEFT($A457,3))=312,LEFT($G457,10)="Unincepted",$B457="G "),VLOOKUP(" ULO",_312_Table1,MATCH('312'!$N$16,_312_Table1_ColumnLookup,0),FALSE),
  IF(AND(VALUE(LEFT($A457,3))=312,LEFT($G457,10)="Unincepted",$B457="O "),VLOOKUP(" ULO",_312_Table1,MATCH('312'!$V$16,_312_Table1_ColumnLookup,0),FALSE),
  IF(AND(VALUE(LEFT($A457,3))=312,LEFT($G457,10)="Unincepted",$B457="Q "),VLOOKUP(" ULO",_312_Table1,MATCH('312'!$X$16,_312_Table1_ColumnLookup,0),FALSE),
  IF(AND(VALUE(LEFT($A457,3))=312,LEFT($G457,10)="Unincepted"),VLOOKUP(" ULO",_312_Table1,MATCH(LEFT($B457,1),_312_Table1_ColumnLookup,0),FALSE),
  IF(AND(VALUE(LEFT($A457,3))=312,LEFT($G457,5)="Total",$B457="G "),VLOOKUP('312'!$F$80,_312_Table1,MATCH('312'!$N$16,_312_Table1_ColumnLookup,0),FALSE),
  IF(AND(VALUE(LEFT($A457,3))=312,LEFT($G457,5)="Total",$B457="O "),VLOOKUP('312'!$F$80,_312_Table1,MATCH('312'!$V$16,_312_Table1_ColumnLookup,0),FALSE),
  IF(AND(VALUE(LEFT($A457,3))=312,LEFT($G457,5)="Total",$B457="Q "),VLOOKUP('312'!$F$80,_312_Table1,MATCH('312'!$X$16,_312_Table1_ColumnLookup,0),FALSE),
  IF(AND(VALUE(LEFT($A457,3))=312,LEFT($G457,5)="Total"),VLOOKUP('312'!$F$80,_312_Table1,MATCH(LEFT($B457,1),_312_Table1_ColumnLookup,0),FALSE),
  IF(AND(VALUE(LEFT($A457,3))=312,LEN($I457)=4,$B457="G"),VLOOKUP($I457,_312_Table1,MATCH('312'!$N$16,_312_Table1_ColumnLookup,0),FALSE),
  IF(AND(VALUE(LEFT($A457,3))=312,LEN($I457)=4,$B457="O"),VLOOKUP($I457,_312_Table1,MATCH('312'!$V$16,_312_Table1_ColumnLookup,0),FALSE),
  IF(AND(VALUE(LEFT($A457,3))=312,LEN($I457)=4,$B457="Q"),VLOOKUP($I457,_312_Table1,MATCH('312'!$X$16,_312_Table1_ColumnLookup,0),FALSE),
  IF(AND(VALUE(LEFT($A457,3))=312,LEN($I457)=4),VLOOKUP($I457,_312_Table1,MATCH(LEFT($B457,1),_312_Table1_ColumnLookup,0),FALSE)
+N("312"),
  IF(VALUE(LEFT($A457,3))=313,VLOOKUP(VALUE(MID($B457,2,1)),_313_Table1,MATCH(MID($B457,1,1),_313_Table1_ColumnLookup,0),FALSE)
+N("313"),
  IF(AND(VALUE(LEFT($A457,3))=314,LEN($B457)=3),VLOOKUP(VALUE(MID($B457,2,2)),_314_Table1,MATCH(MID($B457,1,1),_314_Table1_ColumnLookup,0),FALSE),
  IF(VALUE(LEFT($A457,3))=314,VLOOKUP(VALUE(MID($B457,2,1)),_314_Table1,MATCH(MID($B457,1,1),_314_Table1_ColumnLookup,0),FALSE)
+N("314"),
""))))))))))))))))))))))))</f>
        <v>0</v>
      </c>
      <c r="E457" s="238" t="e">
        <f>IF(AND(VALUE(LEFT($A457,3))=309,LEN($B457)=3),VLOOKUP(VALUE(MID($B457,2,2)),_309_Table2,MATCH(MID($B457,1,1),_309_Table2_ColumnLookup,0),FALSE),
  IF($C457="309 LCR SummaryA",OneYearSCR,IF($C457="309 LCR SummaryB",UltimateSCR,IF(VALUE(LEFT($A457,3))=309,VLOOKUP(VALUE(MID($B457,2,1)),_309_Table2,MATCH(MID($B457,1,1),_309_Table2_ColumnLookup,0),FALSE)
+N("309"),
  IF(VALUE(LEFT($A457,3))=310,VLOOKUP(VALUE(MID($B457,2,1)),_310_Table2,MATCH(MID($B457,1,1),_310_Table2_ColumnLookup,0),FALSE)
+N("310"),
  IF(AND(VALUE(LEFT($A457,3))=311,LEN($I457)=4),VLOOKUP($I457,_311_Table2,MATCH($B457,_311_Table2_ColumnLookup,0),FALSE),
  IF(AND(VALUE(LEFT($A457,3))=311,OR($B457="I2",$B457="J2",$B457="K2",$B457="L2")),VLOOKUP('311'!$G$58,_311_Table2,MATCH(MID($B457,1,1),_311_Table2_ColumnLookup,0),FALSE),
  IF(AND(VALUE(LEFT($A457,3))=311,RIGHT($B457,5)="Total"),VLOOKUP('311'!$G$59,_311_Table2,MATCH(MID($B457,1,1),_311_Table2_ColumnLookup,0),FALSE),
  IF(VALUE(LEFT($A457,3))=311,VLOOKUP(VALUE(MID($B457,2,1)),_311_Table2,MATCH(MID($B457,1,1),_311_Table2_ColumnLookup,0),FALSE)
+N("311"),
  IF(AND(VALUE(LEFT($A457,3))=312,LEFT($G457,10)="Unincepted",$B457="G "),VLOOKUP(" ULO",_312_Table2,MATCH('312'!$N$16,_312_Table2_ColumnLookup,0),FALSE),
  IF(AND(VALUE(LEFT($A457,3))=312,LEFT($G457,10)="Unincepted",$B457="O "),VLOOKUP(" ULO",_312_Table2,MATCH('312'!$V$16,_312_Table2_ColumnLookup,0),FALSE),
  IF(AND(VALUE(LEFT($A457,3))=312,LEFT($G457,10)="Unincepted",$B457="Q "),VLOOKUP(" ULO",_312_Table2,MATCH('312'!$X$16,_312_Table2_ColumnLookup,0),FALSE),
  IF(AND(VALUE(LEFT($A457,3))=312,LEFT($G457,10)="Unincepted"),VLOOKUP(" ULO",_312_Table2,MATCH(LEFT($B457,1),_312_Table2_ColumnLookup,0),FALSE),
  IF(AND(VALUE(LEFT($A457,3))=312,LEFT($G457,5)="Total",$B457="G "),VLOOKUP('312'!$F$80,_312_Table2,MATCH('312'!$N$16,_312_Table2_ColumnLookup,0),FALSE),
  IF(AND(VALUE(LEFT($A457,3))=312,LEFT($G457,5)="Total",$B457="O "),VLOOKUP('312'!$F$80,_312_Table2,MATCH('312'!$V$16,_312_Table2_ColumnLookup,0),FALSE),
  IF(AND(VALUE(LEFT($A457,3))=312,LEFT($G457,5)="Total",$B457="Q "),VLOOKUP('312'!$F$80,_312_Table2,MATCH('312'!$X$16,_312_Table2_ColumnLookup,0),FALSE),
  IF(AND(VALUE(LEFT($A457,3))=312,LEFT($G457,5)="Total"),VLOOKUP('312'!$F$80,_312_Table2,MATCH(LEFT($B457,1),_312_Table2_ColumnLookup,0),FALSE),
  IF(AND(VALUE(LEFT($A457,3))=312,LEN($I457)=4,$B457="G"),VLOOKUP($I457,_312_Table2,MATCH('312'!$N$16,_312_Table2_ColumnLookup,0),FALSE),
  IF(AND(VALUE(LEFT($A457,3))=312,LEN($I457)=4,$B457="O"),VLOOKUP($I457,_312_Table2,MATCH('312'!$V$16,_312_Table2_ColumnLookup,0),FALSE),
  IF(AND(VALUE(LEFT($A457,3))=312,LEN($I457)=4,$B457="Q"),VLOOKUP($I457,_312_Table2,MATCH('312'!$X$16,_312_Table2_ColumnLookup,0),FALSE),
  IF(AND(VALUE(LEFT($A457,3))=312,LEN($I457)=4),VLOOKUP($I457,_312_Table2,MATCH(LEFT($B457,1),_312_Table2_ColumnLookup,0),FALSE)
+N("312"),
  IF(VALUE(LEFT($A457,3))=313,VLOOKUP(VALUE(MID($B457,2,1)),_313_Table2,MATCH(MID($B457,1,1),_313_Table2_ColumnLookup,0),FALSE)
+N("313"),
  IF(AND(VALUE(LEFT($A457,3))=314,LEN($B457)=3),VLOOKUP(VALUE(MID($B457,2,2)),_314_Table2,MATCH(MID($B457,1,1),_314_Table2_ColumnLookup,0),FALSE),
  IF(VALUE(LEFT($A457,3))=314,VLOOKUP(VALUE(MID($B457,2,1)),_314_Table2,MATCH(MID($B457,1,1),_314_Table2_ColumnLookup,0),FALSE)
+N("314"),
""))))))))))))))))))))))))</f>
        <v>#NAME?</v>
      </c>
      <c r="F457" s="238" t="e">
        <f>IF(AND(VALUE(LEFT($A457,3))=309,LEN($B457)=3),VLOOKUP(VALUE(MID($B457,2,2)),_309_Table3,MATCH(MID($B457,1,1),_309_Table3_ColumnLookup,0),FALSE),
  IF($C457="309 LCR SummaryA",OneYearSCR,IF($C457="309 LCR SummaryB",UltimateSCR,IF(VALUE(LEFT($A457,3))=309,VLOOKUP(VALUE(MID($B457,2,1)),_309_Table3,MATCH(MID($B457,1,1),_309_Table3_ColumnLookup,0),FALSE)
+N("309"),
  IF(VALUE(LEFT($A457,3))=310,VLOOKUP(VALUE(MID($B457,2,1)),_310_Table3,MATCH(MID($B457,1,1),_310_Table3_ColumnLookup,0),FALSE)
+N("310"),
  IF(AND(VALUE(LEFT($A457,3))=311,LEN($I457)=4),VLOOKUP($I457,_311_Table3,MATCH($B457,_311_Table3_ColumnLookup,0),FALSE),
  IF(AND(VALUE(LEFT($A457,3))=311,OR($B457="I2",$B457="J2",$B457="K2",$B457="L2")),VLOOKUP('311'!$G$58,_311_Table3,MATCH(MID($B457,1,1),_311_Table3_ColumnLookup,0),FALSE),
  IF(AND(VALUE(LEFT($A457,3))=311,RIGHT($B457,5)="Total"),VLOOKUP('311'!$G$59,_311_Table3,MATCH(MID($B457,1,1),_311_Table3_ColumnLookup,0),FALSE),
  IF(VALUE(LEFT($A457,3))=311,VLOOKUP(VALUE(MID($B457,2,1)),_311_Table3,MATCH(MID($B457,1,1),_311_Table3_ColumnLookup,0),FALSE)
+N("311"),
  IF(AND(VALUE(LEFT($A457,3))=312,LEFT($G457,10)="Unincepted",$B457="G "),VLOOKUP(" ULO",_312_Table3,MATCH('312'!$N$16,_312_Table3_ColumnLookup,0),FALSE),
  IF(AND(VALUE(LEFT($A457,3))=312,LEFT($G457,10)="Unincepted",$B457="O "),VLOOKUP(" ULO",_312_Table3,MATCH('312'!$V$16,_312_Table3_ColumnLookup,0),FALSE),
  IF(AND(VALUE(LEFT($A457,3))=312,LEFT($G457,10)="Unincepted",$B457="Q "),VLOOKUP(" ULO",_312_Table3,MATCH('312'!$X$16,_312_Table3_ColumnLookup,0),FALSE),
  IF(AND(VALUE(LEFT($A457,3))=312,LEFT($G457,10)="Unincepted"),VLOOKUP(" ULO",_312_Table3,MATCH(LEFT($B457,1),_312_Table3_ColumnLookup,0),FALSE),
  IF(AND(VALUE(LEFT($A457,3))=312,LEFT($G457,5)="Total",$B457="G "),VLOOKUP('312'!$F$80,_312_Table3,MATCH('312'!$N$16,_312_Table3_ColumnLookup,0),FALSE),
  IF(AND(VALUE(LEFT($A457,3))=312,LEFT($G457,5)="Total",$B457="O "),VLOOKUP('312'!$F$80,_312_Table3,MATCH('312'!$V$16,_312_Table3_ColumnLookup,0),FALSE),
  IF(AND(VALUE(LEFT($A457,3))=312,LEFT($G457,5)="Total",$B457="Q "),VLOOKUP('312'!$F$80,_312_Table3,MATCH('312'!$X$16,_312_Table3_ColumnLookup,0),FALSE),
  IF(AND(VALUE(LEFT($A457,3))=312,LEFT($G457,5)="Total"),VLOOKUP('312'!$F$80,_312_Table3,MATCH(LEFT($B457,1),_312_Table3_ColumnLookup,0),FALSE),
  IF(AND(VALUE(LEFT($A457,3))=312,LEN($I457)=4,$B457="G"),VLOOKUP($I457,_312_Table3,MATCH('312'!$N$16,_312_Table3_ColumnLookup,0),FALSE),
  IF(AND(VALUE(LEFT($A457,3))=312,LEN($I457)=4,$B457="O"),VLOOKUP($I457,_312_Table3,MATCH('312'!$V$16,_312_Table3_ColumnLookup,0),FALSE),
  IF(AND(VALUE(LEFT($A457,3))=312,LEN($I457)=4,$B457="Q"),VLOOKUP($I457,_312_Table3,MATCH('312'!$X$16,_312_Table3_ColumnLookup,0),FALSE),
  IF(AND(VALUE(LEFT($A457,3))=312,LEN($I457)=4),VLOOKUP($I457,_312_Table3,MATCH(LEFT($B457,1),_312_Table3_ColumnLookup,0),FALSE)
+N("312"),
  IF(VALUE(LEFT($A457,3))=313,VLOOKUP(VALUE(MID($B457,2,1)),_313_Table3,MATCH(MID($B457,1,1),_313_Table3_ColumnLookup,0),FALSE)
+N("313"),
  IF(AND(VALUE(LEFT($A457,3))=314,LEN($B457)=3),VLOOKUP(VALUE(MID($B457,2,2)),_314_Table3,MATCH(MID($B457,1,1),_314_Table3_ColumnLookup,0),FALSE),
  IF(VALUE(LEFT($A457,3))=314,VLOOKUP(VALUE(MID($B457,2,1)),_314_Table3,MATCH(MID($B457,1,1),_314_Table3_ColumnLookup,0),FALSE)
+N("314"),
""))))))))))))))))))))))))</f>
        <v>#NAME?</v>
      </c>
      <c r="G457" t="s">
        <v>1156</v>
      </c>
      <c r="H457" s="321">
        <f>IFERROR(
IF(ISERROR($D457)=FALSE,$D457,IF(ISERROR($E457)=FALSE,$E457,IF(ISERROR($F457)=FALSE,$F457
+N("012 checkboxes"),
IF(
IF(OR(LEFT($A457,9)="Syndicate",LEFT($A457,12)="NewSyndicate"),VLOOKUP($A457,'012'!$J:$ZW,MATCH("Link to button",'012'!$J$1:$ZW$1,0),0)
+N("309 checkbox"),
IF($C457="309 LCR Summary0",VLOOKUP("Notes990",'309'!$P:$ZZ,MATCH("Link to button",'309'!$P$1:$ZZ$1,0),0)
+N("313 checkboxes"),
IF($C457="313 Financial Information0LcmVsScr",IF($C457="309 LCR Summary0",VLOOKUP("LcmVsScr",'309'!$N:$ZZ,MATCH("Link to button",'309'!$N$1:$ZZ$1,0),0),
IF($C457="313 Financial Information0LcrDocAttached",IF($C457="309 LCR Summary0",VLOOKUP("LcrDocAttached",'309'!$N:$ZZ,MATCH("Link to button",'309'!$N$1:$ZZ$1,0),
0)))))))=1,TRUE,FALSE)
))),"")</f>
        <v>0</v>
      </c>
      <c r="I457">
        <v>2004</v>
      </c>
    </row>
    <row r="458" spans="1:9" customFormat="1">
      <c r="A458" s="237" t="str">
        <f>VLOOKUP($G458,CSVLookups!$B:$R,MATCH(A$1,CSVLookups!$B$1:$R$1,0),FALSE)</f>
        <v>312 Projected Solvency II Technical Provisions at Time Zero</v>
      </c>
      <c r="B458" s="237" t="str">
        <f>VLOOKUP($G458,CSVLookups!$B:$R,MATCH(B$1,CSVLookups!$B$1:$R$1,0),FALSE)</f>
        <v>M</v>
      </c>
      <c r="C458" s="238" t="str">
        <f t="shared" si="7"/>
        <v>312 Projected Solvency II Technical Provisions at Time ZeroM2004</v>
      </c>
      <c r="D458" s="238">
        <f>IF(AND(VALUE(LEFT($A458,3))=309,LEN($B458)=3),VLOOKUP(VALUE(MID($B458,2,2)),_309_Table1,MATCH(MID($B458,1,1),_309_Table1_ColumnLookup,0),FALSE),
  IF($C458="309 LCR SummaryA",OneYearSCR,IF($C458="309 LCR SummaryB",UltimateSCR,IF(VALUE(LEFT($A458,3))=309,VLOOKUP(VALUE(MID($B458,2,1)),_309_Table1,MATCH(MID($B458,1,1),_309_Table1_ColumnLookup,0),FALSE)
+N("309"),
  IF(VALUE(LEFT($A458,3))=310,VLOOKUP(VALUE(MID($B458,2,1)),_310_Table1,MATCH(MID($B458,1,1),_310_Table1_ColumnLookup,0),FALSE)
+N("310"),
  IF(AND(VALUE(LEFT($A458,3))=311,LEN($I458)=4),VLOOKUP($I458,_311_Table1,MATCH($B458,_311_Table1_ColumnLookup,0),FALSE),
  IF(AND(VALUE(LEFT($A458,3))=311,OR($B458="I2",$B458="J2",$B458="K2",$B458="L2")),VLOOKUP('311'!$G$58,_311_Table1,MATCH(MID($B458,1,1),_311_Table1_ColumnLookup,0),FALSE),
  IF(AND(VALUE(LEFT($A458,3))=311,RIGHT($B458,5)="Total"),VLOOKUP('311'!$G$59,_311_Table1,MATCH(MID($B458,1,1),_311_Table1_ColumnLookup,0),FALSE),
  IF(VALUE(LEFT($A458,3))=311,VLOOKUP(VALUE(MID($B458,2,1)),_311_Table1,MATCH(MID($B458,1,1),_311_Table1_ColumnLookup,0),FALSE)
+N("311"),
  IF(AND(VALUE(LEFT($A458,3))=312,LEFT($G458,10)="Unincepted",$B458="G "),VLOOKUP(" ULO",_312_Table1,MATCH('312'!$N$16,_312_Table1_ColumnLookup,0),FALSE),
  IF(AND(VALUE(LEFT($A458,3))=312,LEFT($G458,10)="Unincepted",$B458="O "),VLOOKUP(" ULO",_312_Table1,MATCH('312'!$V$16,_312_Table1_ColumnLookup,0),FALSE),
  IF(AND(VALUE(LEFT($A458,3))=312,LEFT($G458,10)="Unincepted",$B458="Q "),VLOOKUP(" ULO",_312_Table1,MATCH('312'!$X$16,_312_Table1_ColumnLookup,0),FALSE),
  IF(AND(VALUE(LEFT($A458,3))=312,LEFT($G458,10)="Unincepted"),VLOOKUP(" ULO",_312_Table1,MATCH(LEFT($B458,1),_312_Table1_ColumnLookup,0),FALSE),
  IF(AND(VALUE(LEFT($A458,3))=312,LEFT($G458,5)="Total",$B458="G "),VLOOKUP('312'!$F$80,_312_Table1,MATCH('312'!$N$16,_312_Table1_ColumnLookup,0),FALSE),
  IF(AND(VALUE(LEFT($A458,3))=312,LEFT($G458,5)="Total",$B458="O "),VLOOKUP('312'!$F$80,_312_Table1,MATCH('312'!$V$16,_312_Table1_ColumnLookup,0),FALSE),
  IF(AND(VALUE(LEFT($A458,3))=312,LEFT($G458,5)="Total",$B458="Q "),VLOOKUP('312'!$F$80,_312_Table1,MATCH('312'!$X$16,_312_Table1_ColumnLookup,0),FALSE),
  IF(AND(VALUE(LEFT($A458,3))=312,LEFT($G458,5)="Total"),VLOOKUP('312'!$F$80,_312_Table1,MATCH(LEFT($B458,1),_312_Table1_ColumnLookup,0),FALSE),
  IF(AND(VALUE(LEFT($A458,3))=312,LEN($I458)=4,$B458="G"),VLOOKUP($I458,_312_Table1,MATCH('312'!$N$16,_312_Table1_ColumnLookup,0),FALSE),
  IF(AND(VALUE(LEFT($A458,3))=312,LEN($I458)=4,$B458="O"),VLOOKUP($I458,_312_Table1,MATCH('312'!$V$16,_312_Table1_ColumnLookup,0),FALSE),
  IF(AND(VALUE(LEFT($A458,3))=312,LEN($I458)=4,$B458="Q"),VLOOKUP($I458,_312_Table1,MATCH('312'!$X$16,_312_Table1_ColumnLookup,0),FALSE),
  IF(AND(VALUE(LEFT($A458,3))=312,LEN($I458)=4),VLOOKUP($I458,_312_Table1,MATCH(LEFT($B458,1),_312_Table1_ColumnLookup,0),FALSE)
+N("312"),
  IF(VALUE(LEFT($A458,3))=313,VLOOKUP(VALUE(MID($B458,2,1)),_313_Table1,MATCH(MID($B458,1,1),_313_Table1_ColumnLookup,0),FALSE)
+N("313"),
  IF(AND(VALUE(LEFT($A458,3))=314,LEN($B458)=3),VLOOKUP(VALUE(MID($B458,2,2)),_314_Table1,MATCH(MID($B458,1,1),_314_Table1_ColumnLookup,0),FALSE),
  IF(VALUE(LEFT($A458,3))=314,VLOOKUP(VALUE(MID($B458,2,1)),_314_Table1,MATCH(MID($B458,1,1),_314_Table1_ColumnLookup,0),FALSE)
+N("314"),
""))))))))))))))))))))))))</f>
        <v>0</v>
      </c>
      <c r="E458" s="238" t="e">
        <f>IF(AND(VALUE(LEFT($A458,3))=309,LEN($B458)=3),VLOOKUP(VALUE(MID($B458,2,2)),_309_Table2,MATCH(MID($B458,1,1),_309_Table2_ColumnLookup,0),FALSE),
  IF($C458="309 LCR SummaryA",OneYearSCR,IF($C458="309 LCR SummaryB",UltimateSCR,IF(VALUE(LEFT($A458,3))=309,VLOOKUP(VALUE(MID($B458,2,1)),_309_Table2,MATCH(MID($B458,1,1),_309_Table2_ColumnLookup,0),FALSE)
+N("309"),
  IF(VALUE(LEFT($A458,3))=310,VLOOKUP(VALUE(MID($B458,2,1)),_310_Table2,MATCH(MID($B458,1,1),_310_Table2_ColumnLookup,0),FALSE)
+N("310"),
  IF(AND(VALUE(LEFT($A458,3))=311,LEN($I458)=4),VLOOKUP($I458,_311_Table2,MATCH($B458,_311_Table2_ColumnLookup,0),FALSE),
  IF(AND(VALUE(LEFT($A458,3))=311,OR($B458="I2",$B458="J2",$B458="K2",$B458="L2")),VLOOKUP('311'!$G$58,_311_Table2,MATCH(MID($B458,1,1),_311_Table2_ColumnLookup,0),FALSE),
  IF(AND(VALUE(LEFT($A458,3))=311,RIGHT($B458,5)="Total"),VLOOKUP('311'!$G$59,_311_Table2,MATCH(MID($B458,1,1),_311_Table2_ColumnLookup,0),FALSE),
  IF(VALUE(LEFT($A458,3))=311,VLOOKUP(VALUE(MID($B458,2,1)),_311_Table2,MATCH(MID($B458,1,1),_311_Table2_ColumnLookup,0),FALSE)
+N("311"),
  IF(AND(VALUE(LEFT($A458,3))=312,LEFT($G458,10)="Unincepted",$B458="G "),VLOOKUP(" ULO",_312_Table2,MATCH('312'!$N$16,_312_Table2_ColumnLookup,0),FALSE),
  IF(AND(VALUE(LEFT($A458,3))=312,LEFT($G458,10)="Unincepted",$B458="O "),VLOOKUP(" ULO",_312_Table2,MATCH('312'!$V$16,_312_Table2_ColumnLookup,0),FALSE),
  IF(AND(VALUE(LEFT($A458,3))=312,LEFT($G458,10)="Unincepted",$B458="Q "),VLOOKUP(" ULO",_312_Table2,MATCH('312'!$X$16,_312_Table2_ColumnLookup,0),FALSE),
  IF(AND(VALUE(LEFT($A458,3))=312,LEFT($G458,10)="Unincepted"),VLOOKUP(" ULO",_312_Table2,MATCH(LEFT($B458,1),_312_Table2_ColumnLookup,0),FALSE),
  IF(AND(VALUE(LEFT($A458,3))=312,LEFT($G458,5)="Total",$B458="G "),VLOOKUP('312'!$F$80,_312_Table2,MATCH('312'!$N$16,_312_Table2_ColumnLookup,0),FALSE),
  IF(AND(VALUE(LEFT($A458,3))=312,LEFT($G458,5)="Total",$B458="O "),VLOOKUP('312'!$F$80,_312_Table2,MATCH('312'!$V$16,_312_Table2_ColumnLookup,0),FALSE),
  IF(AND(VALUE(LEFT($A458,3))=312,LEFT($G458,5)="Total",$B458="Q "),VLOOKUP('312'!$F$80,_312_Table2,MATCH('312'!$X$16,_312_Table2_ColumnLookup,0),FALSE),
  IF(AND(VALUE(LEFT($A458,3))=312,LEFT($G458,5)="Total"),VLOOKUP('312'!$F$80,_312_Table2,MATCH(LEFT($B458,1),_312_Table2_ColumnLookup,0),FALSE),
  IF(AND(VALUE(LEFT($A458,3))=312,LEN($I458)=4,$B458="G"),VLOOKUP($I458,_312_Table2,MATCH('312'!$N$16,_312_Table2_ColumnLookup,0),FALSE),
  IF(AND(VALUE(LEFT($A458,3))=312,LEN($I458)=4,$B458="O"),VLOOKUP($I458,_312_Table2,MATCH('312'!$V$16,_312_Table2_ColumnLookup,0),FALSE),
  IF(AND(VALUE(LEFT($A458,3))=312,LEN($I458)=4,$B458="Q"),VLOOKUP($I458,_312_Table2,MATCH('312'!$X$16,_312_Table2_ColumnLookup,0),FALSE),
  IF(AND(VALUE(LEFT($A458,3))=312,LEN($I458)=4),VLOOKUP($I458,_312_Table2,MATCH(LEFT($B458,1),_312_Table2_ColumnLookup,0),FALSE)
+N("312"),
  IF(VALUE(LEFT($A458,3))=313,VLOOKUP(VALUE(MID($B458,2,1)),_313_Table2,MATCH(MID($B458,1,1),_313_Table2_ColumnLookup,0),FALSE)
+N("313"),
  IF(AND(VALUE(LEFT($A458,3))=314,LEN($B458)=3),VLOOKUP(VALUE(MID($B458,2,2)),_314_Table2,MATCH(MID($B458,1,1),_314_Table2_ColumnLookup,0),FALSE),
  IF(VALUE(LEFT($A458,3))=314,VLOOKUP(VALUE(MID($B458,2,1)),_314_Table2,MATCH(MID($B458,1,1),_314_Table2_ColumnLookup,0),FALSE)
+N("314"),
""))))))))))))))))))))))))</f>
        <v>#NAME?</v>
      </c>
      <c r="F458" s="238" t="e">
        <f>IF(AND(VALUE(LEFT($A458,3))=309,LEN($B458)=3),VLOOKUP(VALUE(MID($B458,2,2)),_309_Table3,MATCH(MID($B458,1,1),_309_Table3_ColumnLookup,0),FALSE),
  IF($C458="309 LCR SummaryA",OneYearSCR,IF($C458="309 LCR SummaryB",UltimateSCR,IF(VALUE(LEFT($A458,3))=309,VLOOKUP(VALUE(MID($B458,2,1)),_309_Table3,MATCH(MID($B458,1,1),_309_Table3_ColumnLookup,0),FALSE)
+N("309"),
  IF(VALUE(LEFT($A458,3))=310,VLOOKUP(VALUE(MID($B458,2,1)),_310_Table3,MATCH(MID($B458,1,1),_310_Table3_ColumnLookup,0),FALSE)
+N("310"),
  IF(AND(VALUE(LEFT($A458,3))=311,LEN($I458)=4),VLOOKUP($I458,_311_Table3,MATCH($B458,_311_Table3_ColumnLookup,0),FALSE),
  IF(AND(VALUE(LEFT($A458,3))=311,OR($B458="I2",$B458="J2",$B458="K2",$B458="L2")),VLOOKUP('311'!$G$58,_311_Table3,MATCH(MID($B458,1,1),_311_Table3_ColumnLookup,0),FALSE),
  IF(AND(VALUE(LEFT($A458,3))=311,RIGHT($B458,5)="Total"),VLOOKUP('311'!$G$59,_311_Table3,MATCH(MID($B458,1,1),_311_Table3_ColumnLookup,0),FALSE),
  IF(VALUE(LEFT($A458,3))=311,VLOOKUP(VALUE(MID($B458,2,1)),_311_Table3,MATCH(MID($B458,1,1),_311_Table3_ColumnLookup,0),FALSE)
+N("311"),
  IF(AND(VALUE(LEFT($A458,3))=312,LEFT($G458,10)="Unincepted",$B458="G "),VLOOKUP(" ULO",_312_Table3,MATCH('312'!$N$16,_312_Table3_ColumnLookup,0),FALSE),
  IF(AND(VALUE(LEFT($A458,3))=312,LEFT($G458,10)="Unincepted",$B458="O "),VLOOKUP(" ULO",_312_Table3,MATCH('312'!$V$16,_312_Table3_ColumnLookup,0),FALSE),
  IF(AND(VALUE(LEFT($A458,3))=312,LEFT($G458,10)="Unincepted",$B458="Q "),VLOOKUP(" ULO",_312_Table3,MATCH('312'!$X$16,_312_Table3_ColumnLookup,0),FALSE),
  IF(AND(VALUE(LEFT($A458,3))=312,LEFT($G458,10)="Unincepted"),VLOOKUP(" ULO",_312_Table3,MATCH(LEFT($B458,1),_312_Table3_ColumnLookup,0),FALSE),
  IF(AND(VALUE(LEFT($A458,3))=312,LEFT($G458,5)="Total",$B458="G "),VLOOKUP('312'!$F$80,_312_Table3,MATCH('312'!$N$16,_312_Table3_ColumnLookup,0),FALSE),
  IF(AND(VALUE(LEFT($A458,3))=312,LEFT($G458,5)="Total",$B458="O "),VLOOKUP('312'!$F$80,_312_Table3,MATCH('312'!$V$16,_312_Table3_ColumnLookup,0),FALSE),
  IF(AND(VALUE(LEFT($A458,3))=312,LEFT($G458,5)="Total",$B458="Q "),VLOOKUP('312'!$F$80,_312_Table3,MATCH('312'!$X$16,_312_Table3_ColumnLookup,0),FALSE),
  IF(AND(VALUE(LEFT($A458,3))=312,LEFT($G458,5)="Total"),VLOOKUP('312'!$F$80,_312_Table3,MATCH(LEFT($B458,1),_312_Table3_ColumnLookup,0),FALSE),
  IF(AND(VALUE(LEFT($A458,3))=312,LEN($I458)=4,$B458="G"),VLOOKUP($I458,_312_Table3,MATCH('312'!$N$16,_312_Table3_ColumnLookup,0),FALSE),
  IF(AND(VALUE(LEFT($A458,3))=312,LEN($I458)=4,$B458="O"),VLOOKUP($I458,_312_Table3,MATCH('312'!$V$16,_312_Table3_ColumnLookup,0),FALSE),
  IF(AND(VALUE(LEFT($A458,3))=312,LEN($I458)=4,$B458="Q"),VLOOKUP($I458,_312_Table3,MATCH('312'!$X$16,_312_Table3_ColumnLookup,0),FALSE),
  IF(AND(VALUE(LEFT($A458,3))=312,LEN($I458)=4),VLOOKUP($I458,_312_Table3,MATCH(LEFT($B458,1),_312_Table3_ColumnLookup,0),FALSE)
+N("312"),
  IF(VALUE(LEFT($A458,3))=313,VLOOKUP(VALUE(MID($B458,2,1)),_313_Table3,MATCH(MID($B458,1,1),_313_Table3_ColumnLookup,0),FALSE)
+N("313"),
  IF(AND(VALUE(LEFT($A458,3))=314,LEN($B458)=3),VLOOKUP(VALUE(MID($B458,2,2)),_314_Table3,MATCH(MID($B458,1,1),_314_Table3_ColumnLookup,0),FALSE),
  IF(VALUE(LEFT($A458,3))=314,VLOOKUP(VALUE(MID($B458,2,1)),_314_Table3,MATCH(MID($B458,1,1),_314_Table3_ColumnLookup,0),FALSE)
+N("314"),
""))))))))))))))))))))))))</f>
        <v>#NAME?</v>
      </c>
      <c r="G458" t="s">
        <v>1158</v>
      </c>
      <c r="H458" s="321">
        <f>IFERROR(
IF(ISERROR($D458)=FALSE,$D458,IF(ISERROR($E458)=FALSE,$E458,IF(ISERROR($F458)=FALSE,$F458
+N("012 checkboxes"),
IF(
IF(OR(LEFT($A458,9)="Syndicate",LEFT($A458,12)="NewSyndicate"),VLOOKUP($A458,'012'!$J:$ZW,MATCH("Link to button",'012'!$J$1:$ZW$1,0),0)
+N("309 checkbox"),
IF($C458="309 LCR Summary0",VLOOKUP("Notes990",'309'!$P:$ZZ,MATCH("Link to button",'309'!$P$1:$ZZ$1,0),0)
+N("313 checkboxes"),
IF($C458="313 Financial Information0LcmVsScr",IF($C458="309 LCR Summary0",VLOOKUP("LcmVsScr",'309'!$N:$ZZ,MATCH("Link to button",'309'!$N$1:$ZZ$1,0),0),
IF($C458="313 Financial Information0LcrDocAttached",IF($C458="309 LCR Summary0",VLOOKUP("LcrDocAttached",'309'!$N:$ZZ,MATCH("Link to button",'309'!$N$1:$ZZ$1,0),
0)))))))=1,TRUE,FALSE)
))),"")</f>
        <v>0</v>
      </c>
      <c r="I458">
        <v>2004</v>
      </c>
    </row>
    <row r="459" spans="1:9" customFormat="1">
      <c r="A459" s="237" t="str">
        <f>VLOOKUP($G459,CSVLookups!$B:$R,MATCH(A$1,CSVLookups!$B$1:$R$1,0),FALSE)</f>
        <v>312 Projected Solvency II Technical Provisions at Time Zero</v>
      </c>
      <c r="B459" s="237" t="str">
        <f>VLOOKUP($G459,CSVLookups!$B:$R,MATCH(B$1,CSVLookups!$B$1:$R$1,0),FALSE)</f>
        <v>N</v>
      </c>
      <c r="C459" s="238" t="str">
        <f t="shared" si="7"/>
        <v>312 Projected Solvency II Technical Provisions at Time ZeroN2004</v>
      </c>
      <c r="D459" s="238">
        <f>IF(AND(VALUE(LEFT($A459,3))=309,LEN($B459)=3),VLOOKUP(VALUE(MID($B459,2,2)),_309_Table1,MATCH(MID($B459,1,1),_309_Table1_ColumnLookup,0),FALSE),
  IF($C459="309 LCR SummaryA",OneYearSCR,IF($C459="309 LCR SummaryB",UltimateSCR,IF(VALUE(LEFT($A459,3))=309,VLOOKUP(VALUE(MID($B459,2,1)),_309_Table1,MATCH(MID($B459,1,1),_309_Table1_ColumnLookup,0),FALSE)
+N("309"),
  IF(VALUE(LEFT($A459,3))=310,VLOOKUP(VALUE(MID($B459,2,1)),_310_Table1,MATCH(MID($B459,1,1),_310_Table1_ColumnLookup,0),FALSE)
+N("310"),
  IF(AND(VALUE(LEFT($A459,3))=311,LEN($I459)=4),VLOOKUP($I459,_311_Table1,MATCH($B459,_311_Table1_ColumnLookup,0),FALSE),
  IF(AND(VALUE(LEFT($A459,3))=311,OR($B459="I2",$B459="J2",$B459="K2",$B459="L2")),VLOOKUP('311'!$G$58,_311_Table1,MATCH(MID($B459,1,1),_311_Table1_ColumnLookup,0),FALSE),
  IF(AND(VALUE(LEFT($A459,3))=311,RIGHT($B459,5)="Total"),VLOOKUP('311'!$G$59,_311_Table1,MATCH(MID($B459,1,1),_311_Table1_ColumnLookup,0),FALSE),
  IF(VALUE(LEFT($A459,3))=311,VLOOKUP(VALUE(MID($B459,2,1)),_311_Table1,MATCH(MID($B459,1,1),_311_Table1_ColumnLookup,0),FALSE)
+N("311"),
  IF(AND(VALUE(LEFT($A459,3))=312,LEFT($G459,10)="Unincepted",$B459="G "),VLOOKUP(" ULO",_312_Table1,MATCH('312'!$N$16,_312_Table1_ColumnLookup,0),FALSE),
  IF(AND(VALUE(LEFT($A459,3))=312,LEFT($G459,10)="Unincepted",$B459="O "),VLOOKUP(" ULO",_312_Table1,MATCH('312'!$V$16,_312_Table1_ColumnLookup,0),FALSE),
  IF(AND(VALUE(LEFT($A459,3))=312,LEFT($G459,10)="Unincepted",$B459="Q "),VLOOKUP(" ULO",_312_Table1,MATCH('312'!$X$16,_312_Table1_ColumnLookup,0),FALSE),
  IF(AND(VALUE(LEFT($A459,3))=312,LEFT($G459,10)="Unincepted"),VLOOKUP(" ULO",_312_Table1,MATCH(LEFT($B459,1),_312_Table1_ColumnLookup,0),FALSE),
  IF(AND(VALUE(LEFT($A459,3))=312,LEFT($G459,5)="Total",$B459="G "),VLOOKUP('312'!$F$80,_312_Table1,MATCH('312'!$N$16,_312_Table1_ColumnLookup,0),FALSE),
  IF(AND(VALUE(LEFT($A459,3))=312,LEFT($G459,5)="Total",$B459="O "),VLOOKUP('312'!$F$80,_312_Table1,MATCH('312'!$V$16,_312_Table1_ColumnLookup,0),FALSE),
  IF(AND(VALUE(LEFT($A459,3))=312,LEFT($G459,5)="Total",$B459="Q "),VLOOKUP('312'!$F$80,_312_Table1,MATCH('312'!$X$16,_312_Table1_ColumnLookup,0),FALSE),
  IF(AND(VALUE(LEFT($A459,3))=312,LEFT($G459,5)="Total"),VLOOKUP('312'!$F$80,_312_Table1,MATCH(LEFT($B459,1),_312_Table1_ColumnLookup,0),FALSE),
  IF(AND(VALUE(LEFT($A459,3))=312,LEN($I459)=4,$B459="G"),VLOOKUP($I459,_312_Table1,MATCH('312'!$N$16,_312_Table1_ColumnLookup,0),FALSE),
  IF(AND(VALUE(LEFT($A459,3))=312,LEN($I459)=4,$B459="O"),VLOOKUP($I459,_312_Table1,MATCH('312'!$V$16,_312_Table1_ColumnLookup,0),FALSE),
  IF(AND(VALUE(LEFT($A459,3))=312,LEN($I459)=4,$B459="Q"),VLOOKUP($I459,_312_Table1,MATCH('312'!$X$16,_312_Table1_ColumnLookup,0),FALSE),
  IF(AND(VALUE(LEFT($A459,3))=312,LEN($I459)=4),VLOOKUP($I459,_312_Table1,MATCH(LEFT($B459,1),_312_Table1_ColumnLookup,0),FALSE)
+N("312"),
  IF(VALUE(LEFT($A459,3))=313,VLOOKUP(VALUE(MID($B459,2,1)),_313_Table1,MATCH(MID($B459,1,1),_313_Table1_ColumnLookup,0),FALSE)
+N("313"),
  IF(AND(VALUE(LEFT($A459,3))=314,LEN($B459)=3),VLOOKUP(VALUE(MID($B459,2,2)),_314_Table1,MATCH(MID($B459,1,1),_314_Table1_ColumnLookup,0),FALSE),
  IF(VALUE(LEFT($A459,3))=314,VLOOKUP(VALUE(MID($B459,2,1)),_314_Table1,MATCH(MID($B459,1,1),_314_Table1_ColumnLookup,0),FALSE)
+N("314"),
""))))))))))))))))))))))))</f>
        <v>0</v>
      </c>
      <c r="E459" s="238" t="e">
        <f>IF(AND(VALUE(LEFT($A459,3))=309,LEN($B459)=3),VLOOKUP(VALUE(MID($B459,2,2)),_309_Table2,MATCH(MID($B459,1,1),_309_Table2_ColumnLookup,0),FALSE),
  IF($C459="309 LCR SummaryA",OneYearSCR,IF($C459="309 LCR SummaryB",UltimateSCR,IF(VALUE(LEFT($A459,3))=309,VLOOKUP(VALUE(MID($B459,2,1)),_309_Table2,MATCH(MID($B459,1,1),_309_Table2_ColumnLookup,0),FALSE)
+N("309"),
  IF(VALUE(LEFT($A459,3))=310,VLOOKUP(VALUE(MID($B459,2,1)),_310_Table2,MATCH(MID($B459,1,1),_310_Table2_ColumnLookup,0),FALSE)
+N("310"),
  IF(AND(VALUE(LEFT($A459,3))=311,LEN($I459)=4),VLOOKUP($I459,_311_Table2,MATCH($B459,_311_Table2_ColumnLookup,0),FALSE),
  IF(AND(VALUE(LEFT($A459,3))=311,OR($B459="I2",$B459="J2",$B459="K2",$B459="L2")),VLOOKUP('311'!$G$58,_311_Table2,MATCH(MID($B459,1,1),_311_Table2_ColumnLookup,0),FALSE),
  IF(AND(VALUE(LEFT($A459,3))=311,RIGHT($B459,5)="Total"),VLOOKUP('311'!$G$59,_311_Table2,MATCH(MID($B459,1,1),_311_Table2_ColumnLookup,0),FALSE),
  IF(VALUE(LEFT($A459,3))=311,VLOOKUP(VALUE(MID($B459,2,1)),_311_Table2,MATCH(MID($B459,1,1),_311_Table2_ColumnLookup,0),FALSE)
+N("311"),
  IF(AND(VALUE(LEFT($A459,3))=312,LEFT($G459,10)="Unincepted",$B459="G "),VLOOKUP(" ULO",_312_Table2,MATCH('312'!$N$16,_312_Table2_ColumnLookup,0),FALSE),
  IF(AND(VALUE(LEFT($A459,3))=312,LEFT($G459,10)="Unincepted",$B459="O "),VLOOKUP(" ULO",_312_Table2,MATCH('312'!$V$16,_312_Table2_ColumnLookup,0),FALSE),
  IF(AND(VALUE(LEFT($A459,3))=312,LEFT($G459,10)="Unincepted",$B459="Q "),VLOOKUP(" ULO",_312_Table2,MATCH('312'!$X$16,_312_Table2_ColumnLookup,0),FALSE),
  IF(AND(VALUE(LEFT($A459,3))=312,LEFT($G459,10)="Unincepted"),VLOOKUP(" ULO",_312_Table2,MATCH(LEFT($B459,1),_312_Table2_ColumnLookup,0),FALSE),
  IF(AND(VALUE(LEFT($A459,3))=312,LEFT($G459,5)="Total",$B459="G "),VLOOKUP('312'!$F$80,_312_Table2,MATCH('312'!$N$16,_312_Table2_ColumnLookup,0),FALSE),
  IF(AND(VALUE(LEFT($A459,3))=312,LEFT($G459,5)="Total",$B459="O "),VLOOKUP('312'!$F$80,_312_Table2,MATCH('312'!$V$16,_312_Table2_ColumnLookup,0),FALSE),
  IF(AND(VALUE(LEFT($A459,3))=312,LEFT($G459,5)="Total",$B459="Q "),VLOOKUP('312'!$F$80,_312_Table2,MATCH('312'!$X$16,_312_Table2_ColumnLookup,0),FALSE),
  IF(AND(VALUE(LEFT($A459,3))=312,LEFT($G459,5)="Total"),VLOOKUP('312'!$F$80,_312_Table2,MATCH(LEFT($B459,1),_312_Table2_ColumnLookup,0),FALSE),
  IF(AND(VALUE(LEFT($A459,3))=312,LEN($I459)=4,$B459="G"),VLOOKUP($I459,_312_Table2,MATCH('312'!$N$16,_312_Table2_ColumnLookup,0),FALSE),
  IF(AND(VALUE(LEFT($A459,3))=312,LEN($I459)=4,$B459="O"),VLOOKUP($I459,_312_Table2,MATCH('312'!$V$16,_312_Table2_ColumnLookup,0),FALSE),
  IF(AND(VALUE(LEFT($A459,3))=312,LEN($I459)=4,$B459="Q"),VLOOKUP($I459,_312_Table2,MATCH('312'!$X$16,_312_Table2_ColumnLookup,0),FALSE),
  IF(AND(VALUE(LEFT($A459,3))=312,LEN($I459)=4),VLOOKUP($I459,_312_Table2,MATCH(LEFT($B459,1),_312_Table2_ColumnLookup,0),FALSE)
+N("312"),
  IF(VALUE(LEFT($A459,3))=313,VLOOKUP(VALUE(MID($B459,2,1)),_313_Table2,MATCH(MID($B459,1,1),_313_Table2_ColumnLookup,0),FALSE)
+N("313"),
  IF(AND(VALUE(LEFT($A459,3))=314,LEN($B459)=3),VLOOKUP(VALUE(MID($B459,2,2)),_314_Table2,MATCH(MID($B459,1,1),_314_Table2_ColumnLookup,0),FALSE),
  IF(VALUE(LEFT($A459,3))=314,VLOOKUP(VALUE(MID($B459,2,1)),_314_Table2,MATCH(MID($B459,1,1),_314_Table2_ColumnLookup,0),FALSE)
+N("314"),
""))))))))))))))))))))))))</f>
        <v>#NAME?</v>
      </c>
      <c r="F459" s="238" t="e">
        <f>IF(AND(VALUE(LEFT($A459,3))=309,LEN($B459)=3),VLOOKUP(VALUE(MID($B459,2,2)),_309_Table3,MATCH(MID($B459,1,1),_309_Table3_ColumnLookup,0),FALSE),
  IF($C459="309 LCR SummaryA",OneYearSCR,IF($C459="309 LCR SummaryB",UltimateSCR,IF(VALUE(LEFT($A459,3))=309,VLOOKUP(VALUE(MID($B459,2,1)),_309_Table3,MATCH(MID($B459,1,1),_309_Table3_ColumnLookup,0),FALSE)
+N("309"),
  IF(VALUE(LEFT($A459,3))=310,VLOOKUP(VALUE(MID($B459,2,1)),_310_Table3,MATCH(MID($B459,1,1),_310_Table3_ColumnLookup,0),FALSE)
+N("310"),
  IF(AND(VALUE(LEFT($A459,3))=311,LEN($I459)=4),VLOOKUP($I459,_311_Table3,MATCH($B459,_311_Table3_ColumnLookup,0),FALSE),
  IF(AND(VALUE(LEFT($A459,3))=311,OR($B459="I2",$B459="J2",$B459="K2",$B459="L2")),VLOOKUP('311'!$G$58,_311_Table3,MATCH(MID($B459,1,1),_311_Table3_ColumnLookup,0),FALSE),
  IF(AND(VALUE(LEFT($A459,3))=311,RIGHT($B459,5)="Total"),VLOOKUP('311'!$G$59,_311_Table3,MATCH(MID($B459,1,1),_311_Table3_ColumnLookup,0),FALSE),
  IF(VALUE(LEFT($A459,3))=311,VLOOKUP(VALUE(MID($B459,2,1)),_311_Table3,MATCH(MID($B459,1,1),_311_Table3_ColumnLookup,0),FALSE)
+N("311"),
  IF(AND(VALUE(LEFT($A459,3))=312,LEFT($G459,10)="Unincepted",$B459="G "),VLOOKUP(" ULO",_312_Table3,MATCH('312'!$N$16,_312_Table3_ColumnLookup,0),FALSE),
  IF(AND(VALUE(LEFT($A459,3))=312,LEFT($G459,10)="Unincepted",$B459="O "),VLOOKUP(" ULO",_312_Table3,MATCH('312'!$V$16,_312_Table3_ColumnLookup,0),FALSE),
  IF(AND(VALUE(LEFT($A459,3))=312,LEFT($G459,10)="Unincepted",$B459="Q "),VLOOKUP(" ULO",_312_Table3,MATCH('312'!$X$16,_312_Table3_ColumnLookup,0),FALSE),
  IF(AND(VALUE(LEFT($A459,3))=312,LEFT($G459,10)="Unincepted"),VLOOKUP(" ULO",_312_Table3,MATCH(LEFT($B459,1),_312_Table3_ColumnLookup,0),FALSE),
  IF(AND(VALUE(LEFT($A459,3))=312,LEFT($G459,5)="Total",$B459="G "),VLOOKUP('312'!$F$80,_312_Table3,MATCH('312'!$N$16,_312_Table3_ColumnLookup,0),FALSE),
  IF(AND(VALUE(LEFT($A459,3))=312,LEFT($G459,5)="Total",$B459="O "),VLOOKUP('312'!$F$80,_312_Table3,MATCH('312'!$V$16,_312_Table3_ColumnLookup,0),FALSE),
  IF(AND(VALUE(LEFT($A459,3))=312,LEFT($G459,5)="Total",$B459="Q "),VLOOKUP('312'!$F$80,_312_Table3,MATCH('312'!$X$16,_312_Table3_ColumnLookup,0),FALSE),
  IF(AND(VALUE(LEFT($A459,3))=312,LEFT($G459,5)="Total"),VLOOKUP('312'!$F$80,_312_Table3,MATCH(LEFT($B459,1),_312_Table3_ColumnLookup,0),FALSE),
  IF(AND(VALUE(LEFT($A459,3))=312,LEN($I459)=4,$B459="G"),VLOOKUP($I459,_312_Table3,MATCH('312'!$N$16,_312_Table3_ColumnLookup,0),FALSE),
  IF(AND(VALUE(LEFT($A459,3))=312,LEN($I459)=4,$B459="O"),VLOOKUP($I459,_312_Table3,MATCH('312'!$V$16,_312_Table3_ColumnLookup,0),FALSE),
  IF(AND(VALUE(LEFT($A459,3))=312,LEN($I459)=4,$B459="Q"),VLOOKUP($I459,_312_Table3,MATCH('312'!$X$16,_312_Table3_ColumnLookup,0),FALSE),
  IF(AND(VALUE(LEFT($A459,3))=312,LEN($I459)=4),VLOOKUP($I459,_312_Table3,MATCH(LEFT($B459,1),_312_Table3_ColumnLookup,0),FALSE)
+N("312"),
  IF(VALUE(LEFT($A459,3))=313,VLOOKUP(VALUE(MID($B459,2,1)),_313_Table3,MATCH(MID($B459,1,1),_313_Table3_ColumnLookup,0),FALSE)
+N("313"),
  IF(AND(VALUE(LEFT($A459,3))=314,LEN($B459)=3),VLOOKUP(VALUE(MID($B459,2,2)),_314_Table3,MATCH(MID($B459,1,1),_314_Table3_ColumnLookup,0),FALSE),
  IF(VALUE(LEFT($A459,3))=314,VLOOKUP(VALUE(MID($B459,2,1)),_314_Table3,MATCH(MID($B459,1,1),_314_Table3_ColumnLookup,0),FALSE)
+N("314"),
""))))))))))))))))))))))))</f>
        <v>#NAME?</v>
      </c>
      <c r="G459" t="s">
        <v>1160</v>
      </c>
      <c r="H459" s="321">
        <f>IFERROR(
IF(ISERROR($D459)=FALSE,$D459,IF(ISERROR($E459)=FALSE,$E459,IF(ISERROR($F459)=FALSE,$F459
+N("012 checkboxes"),
IF(
IF(OR(LEFT($A459,9)="Syndicate",LEFT($A459,12)="NewSyndicate"),VLOOKUP($A459,'012'!$J:$ZW,MATCH("Link to button",'012'!$J$1:$ZW$1,0),0)
+N("309 checkbox"),
IF($C459="309 LCR Summary0",VLOOKUP("Notes990",'309'!$P:$ZZ,MATCH("Link to button",'309'!$P$1:$ZZ$1,0),0)
+N("313 checkboxes"),
IF($C459="313 Financial Information0LcmVsScr",IF($C459="309 LCR Summary0",VLOOKUP("LcmVsScr",'309'!$N:$ZZ,MATCH("Link to button",'309'!$N$1:$ZZ$1,0),0),
IF($C459="313 Financial Information0LcrDocAttached",IF($C459="309 LCR Summary0",VLOOKUP("LcrDocAttached",'309'!$N:$ZZ,MATCH("Link to button",'309'!$N$1:$ZZ$1,0),
0)))))))=1,TRUE,FALSE)
))),"")</f>
        <v>0</v>
      </c>
      <c r="I459">
        <v>2004</v>
      </c>
    </row>
    <row r="460" spans="1:9" customFormat="1">
      <c r="A460" s="237" t="str">
        <f>VLOOKUP($G460,CSVLookups!$B:$R,MATCH(A$1,CSVLookups!$B$1:$R$1,0),FALSE)</f>
        <v>312 Projected Solvency II Technical Provisions at Time Zero</v>
      </c>
      <c r="B460" s="237" t="str">
        <f>VLOOKUP($G460,CSVLookups!$B:$R,MATCH(B$1,CSVLookups!$B$1:$R$1,0),FALSE)</f>
        <v>O</v>
      </c>
      <c r="C460" s="238" t="str">
        <f t="shared" si="7"/>
        <v>312 Projected Solvency II Technical Provisions at Time ZeroO2004</v>
      </c>
      <c r="D460" s="238">
        <f>IF(AND(VALUE(LEFT($A460,3))=309,LEN($B460)=3),VLOOKUP(VALUE(MID($B460,2,2)),_309_Table1,MATCH(MID($B460,1,1),_309_Table1_ColumnLookup,0),FALSE),
  IF($C460="309 LCR SummaryA",OneYearSCR,IF($C460="309 LCR SummaryB",UltimateSCR,IF(VALUE(LEFT($A460,3))=309,VLOOKUP(VALUE(MID($B460,2,1)),_309_Table1,MATCH(MID($B460,1,1),_309_Table1_ColumnLookup,0),FALSE)
+N("309"),
  IF(VALUE(LEFT($A460,3))=310,VLOOKUP(VALUE(MID($B460,2,1)),_310_Table1,MATCH(MID($B460,1,1),_310_Table1_ColumnLookup,0),FALSE)
+N("310"),
  IF(AND(VALUE(LEFT($A460,3))=311,LEN($I460)=4),VLOOKUP($I460,_311_Table1,MATCH($B460,_311_Table1_ColumnLookup,0),FALSE),
  IF(AND(VALUE(LEFT($A460,3))=311,OR($B460="I2",$B460="J2",$B460="K2",$B460="L2")),VLOOKUP('311'!$G$58,_311_Table1,MATCH(MID($B460,1,1),_311_Table1_ColumnLookup,0),FALSE),
  IF(AND(VALUE(LEFT($A460,3))=311,RIGHT($B460,5)="Total"),VLOOKUP('311'!$G$59,_311_Table1,MATCH(MID($B460,1,1),_311_Table1_ColumnLookup,0),FALSE),
  IF(VALUE(LEFT($A460,3))=311,VLOOKUP(VALUE(MID($B460,2,1)),_311_Table1,MATCH(MID($B460,1,1),_311_Table1_ColumnLookup,0),FALSE)
+N("311"),
  IF(AND(VALUE(LEFT($A460,3))=312,LEFT($G460,10)="Unincepted",$B460="G "),VLOOKUP(" ULO",_312_Table1,MATCH('312'!$N$16,_312_Table1_ColumnLookup,0),FALSE),
  IF(AND(VALUE(LEFT($A460,3))=312,LEFT($G460,10)="Unincepted",$B460="O "),VLOOKUP(" ULO",_312_Table1,MATCH('312'!$V$16,_312_Table1_ColumnLookup,0),FALSE),
  IF(AND(VALUE(LEFT($A460,3))=312,LEFT($G460,10)="Unincepted",$B460="Q "),VLOOKUP(" ULO",_312_Table1,MATCH('312'!$X$16,_312_Table1_ColumnLookup,0),FALSE),
  IF(AND(VALUE(LEFT($A460,3))=312,LEFT($G460,10)="Unincepted"),VLOOKUP(" ULO",_312_Table1,MATCH(LEFT($B460,1),_312_Table1_ColumnLookup,0),FALSE),
  IF(AND(VALUE(LEFT($A460,3))=312,LEFT($G460,5)="Total",$B460="G "),VLOOKUP('312'!$F$80,_312_Table1,MATCH('312'!$N$16,_312_Table1_ColumnLookup,0),FALSE),
  IF(AND(VALUE(LEFT($A460,3))=312,LEFT($G460,5)="Total",$B460="O "),VLOOKUP('312'!$F$80,_312_Table1,MATCH('312'!$V$16,_312_Table1_ColumnLookup,0),FALSE),
  IF(AND(VALUE(LEFT($A460,3))=312,LEFT($G460,5)="Total",$B460="Q "),VLOOKUP('312'!$F$80,_312_Table1,MATCH('312'!$X$16,_312_Table1_ColumnLookup,0),FALSE),
  IF(AND(VALUE(LEFT($A460,3))=312,LEFT($G460,5)="Total"),VLOOKUP('312'!$F$80,_312_Table1,MATCH(LEFT($B460,1),_312_Table1_ColumnLookup,0),FALSE),
  IF(AND(VALUE(LEFT($A460,3))=312,LEN($I460)=4,$B460="G"),VLOOKUP($I460,_312_Table1,MATCH('312'!$N$16,_312_Table1_ColumnLookup,0),FALSE),
  IF(AND(VALUE(LEFT($A460,3))=312,LEN($I460)=4,$B460="O"),VLOOKUP($I460,_312_Table1,MATCH('312'!$V$16,_312_Table1_ColumnLookup,0),FALSE),
  IF(AND(VALUE(LEFT($A460,3))=312,LEN($I460)=4,$B460="Q"),VLOOKUP($I460,_312_Table1,MATCH('312'!$X$16,_312_Table1_ColumnLookup,0),FALSE),
  IF(AND(VALUE(LEFT($A460,3))=312,LEN($I460)=4),VLOOKUP($I460,_312_Table1,MATCH(LEFT($B460,1),_312_Table1_ColumnLookup,0),FALSE)
+N("312"),
  IF(VALUE(LEFT($A460,3))=313,VLOOKUP(VALUE(MID($B460,2,1)),_313_Table1,MATCH(MID($B460,1,1),_313_Table1_ColumnLookup,0),FALSE)
+N("313"),
  IF(AND(VALUE(LEFT($A460,3))=314,LEN($B460)=3),VLOOKUP(VALUE(MID($B460,2,2)),_314_Table1,MATCH(MID($B460,1,1),_314_Table1_ColumnLookup,0),FALSE),
  IF(VALUE(LEFT($A460,3))=314,VLOOKUP(VALUE(MID($B460,2,1)),_314_Table1,MATCH(MID($B460,1,1),_314_Table1_ColumnLookup,0),FALSE)
+N("314"),
""))))))))))))))))))))))))</f>
        <v>0</v>
      </c>
      <c r="E460" s="238" t="e">
        <f>IF(AND(VALUE(LEFT($A460,3))=309,LEN($B460)=3),VLOOKUP(VALUE(MID($B460,2,2)),_309_Table2,MATCH(MID($B460,1,1),_309_Table2_ColumnLookup,0),FALSE),
  IF($C460="309 LCR SummaryA",OneYearSCR,IF($C460="309 LCR SummaryB",UltimateSCR,IF(VALUE(LEFT($A460,3))=309,VLOOKUP(VALUE(MID($B460,2,1)),_309_Table2,MATCH(MID($B460,1,1),_309_Table2_ColumnLookup,0),FALSE)
+N("309"),
  IF(VALUE(LEFT($A460,3))=310,VLOOKUP(VALUE(MID($B460,2,1)),_310_Table2,MATCH(MID($B460,1,1),_310_Table2_ColumnLookup,0),FALSE)
+N("310"),
  IF(AND(VALUE(LEFT($A460,3))=311,LEN($I460)=4),VLOOKUP($I460,_311_Table2,MATCH($B460,_311_Table2_ColumnLookup,0),FALSE),
  IF(AND(VALUE(LEFT($A460,3))=311,OR($B460="I2",$B460="J2",$B460="K2",$B460="L2")),VLOOKUP('311'!$G$58,_311_Table2,MATCH(MID($B460,1,1),_311_Table2_ColumnLookup,0),FALSE),
  IF(AND(VALUE(LEFT($A460,3))=311,RIGHT($B460,5)="Total"),VLOOKUP('311'!$G$59,_311_Table2,MATCH(MID($B460,1,1),_311_Table2_ColumnLookup,0),FALSE),
  IF(VALUE(LEFT($A460,3))=311,VLOOKUP(VALUE(MID($B460,2,1)),_311_Table2,MATCH(MID($B460,1,1),_311_Table2_ColumnLookup,0),FALSE)
+N("311"),
  IF(AND(VALUE(LEFT($A460,3))=312,LEFT($G460,10)="Unincepted",$B460="G "),VLOOKUP(" ULO",_312_Table2,MATCH('312'!$N$16,_312_Table2_ColumnLookup,0),FALSE),
  IF(AND(VALUE(LEFT($A460,3))=312,LEFT($G460,10)="Unincepted",$B460="O "),VLOOKUP(" ULO",_312_Table2,MATCH('312'!$V$16,_312_Table2_ColumnLookup,0),FALSE),
  IF(AND(VALUE(LEFT($A460,3))=312,LEFT($G460,10)="Unincepted",$B460="Q "),VLOOKUP(" ULO",_312_Table2,MATCH('312'!$X$16,_312_Table2_ColumnLookup,0),FALSE),
  IF(AND(VALUE(LEFT($A460,3))=312,LEFT($G460,10)="Unincepted"),VLOOKUP(" ULO",_312_Table2,MATCH(LEFT($B460,1),_312_Table2_ColumnLookup,0),FALSE),
  IF(AND(VALUE(LEFT($A460,3))=312,LEFT($G460,5)="Total",$B460="G "),VLOOKUP('312'!$F$80,_312_Table2,MATCH('312'!$N$16,_312_Table2_ColumnLookup,0),FALSE),
  IF(AND(VALUE(LEFT($A460,3))=312,LEFT($G460,5)="Total",$B460="O "),VLOOKUP('312'!$F$80,_312_Table2,MATCH('312'!$V$16,_312_Table2_ColumnLookup,0),FALSE),
  IF(AND(VALUE(LEFT($A460,3))=312,LEFT($G460,5)="Total",$B460="Q "),VLOOKUP('312'!$F$80,_312_Table2,MATCH('312'!$X$16,_312_Table2_ColumnLookup,0),FALSE),
  IF(AND(VALUE(LEFT($A460,3))=312,LEFT($G460,5)="Total"),VLOOKUP('312'!$F$80,_312_Table2,MATCH(LEFT($B460,1),_312_Table2_ColumnLookup,0),FALSE),
  IF(AND(VALUE(LEFT($A460,3))=312,LEN($I460)=4,$B460="G"),VLOOKUP($I460,_312_Table2,MATCH('312'!$N$16,_312_Table2_ColumnLookup,0),FALSE),
  IF(AND(VALUE(LEFT($A460,3))=312,LEN($I460)=4,$B460="O"),VLOOKUP($I460,_312_Table2,MATCH('312'!$V$16,_312_Table2_ColumnLookup,0),FALSE),
  IF(AND(VALUE(LEFT($A460,3))=312,LEN($I460)=4,$B460="Q"),VLOOKUP($I460,_312_Table2,MATCH('312'!$X$16,_312_Table2_ColumnLookup,0),FALSE),
  IF(AND(VALUE(LEFT($A460,3))=312,LEN($I460)=4),VLOOKUP($I460,_312_Table2,MATCH(LEFT($B460,1),_312_Table2_ColumnLookup,0),FALSE)
+N("312"),
  IF(VALUE(LEFT($A460,3))=313,VLOOKUP(VALUE(MID($B460,2,1)),_313_Table2,MATCH(MID($B460,1,1),_313_Table2_ColumnLookup,0),FALSE)
+N("313"),
  IF(AND(VALUE(LEFT($A460,3))=314,LEN($B460)=3),VLOOKUP(VALUE(MID($B460,2,2)),_314_Table2,MATCH(MID($B460,1,1),_314_Table2_ColumnLookup,0),FALSE),
  IF(VALUE(LEFT($A460,3))=314,VLOOKUP(VALUE(MID($B460,2,1)),_314_Table2,MATCH(MID($B460,1,1),_314_Table2_ColumnLookup,0),FALSE)
+N("314"),
""))))))))))))))))))))))))</f>
        <v>#NAME?</v>
      </c>
      <c r="F460" s="238" t="e">
        <f>IF(AND(VALUE(LEFT($A460,3))=309,LEN($B460)=3),VLOOKUP(VALUE(MID($B460,2,2)),_309_Table3,MATCH(MID($B460,1,1),_309_Table3_ColumnLookup,0),FALSE),
  IF($C460="309 LCR SummaryA",OneYearSCR,IF($C460="309 LCR SummaryB",UltimateSCR,IF(VALUE(LEFT($A460,3))=309,VLOOKUP(VALUE(MID($B460,2,1)),_309_Table3,MATCH(MID($B460,1,1),_309_Table3_ColumnLookup,0),FALSE)
+N("309"),
  IF(VALUE(LEFT($A460,3))=310,VLOOKUP(VALUE(MID($B460,2,1)),_310_Table3,MATCH(MID($B460,1,1),_310_Table3_ColumnLookup,0),FALSE)
+N("310"),
  IF(AND(VALUE(LEFT($A460,3))=311,LEN($I460)=4),VLOOKUP($I460,_311_Table3,MATCH($B460,_311_Table3_ColumnLookup,0),FALSE),
  IF(AND(VALUE(LEFT($A460,3))=311,OR($B460="I2",$B460="J2",$B460="K2",$B460="L2")),VLOOKUP('311'!$G$58,_311_Table3,MATCH(MID($B460,1,1),_311_Table3_ColumnLookup,0),FALSE),
  IF(AND(VALUE(LEFT($A460,3))=311,RIGHT($B460,5)="Total"),VLOOKUP('311'!$G$59,_311_Table3,MATCH(MID($B460,1,1),_311_Table3_ColumnLookup,0),FALSE),
  IF(VALUE(LEFT($A460,3))=311,VLOOKUP(VALUE(MID($B460,2,1)),_311_Table3,MATCH(MID($B460,1,1),_311_Table3_ColumnLookup,0),FALSE)
+N("311"),
  IF(AND(VALUE(LEFT($A460,3))=312,LEFT($G460,10)="Unincepted",$B460="G "),VLOOKUP(" ULO",_312_Table3,MATCH('312'!$N$16,_312_Table3_ColumnLookup,0),FALSE),
  IF(AND(VALUE(LEFT($A460,3))=312,LEFT($G460,10)="Unincepted",$B460="O "),VLOOKUP(" ULO",_312_Table3,MATCH('312'!$V$16,_312_Table3_ColumnLookup,0),FALSE),
  IF(AND(VALUE(LEFT($A460,3))=312,LEFT($G460,10)="Unincepted",$B460="Q "),VLOOKUP(" ULO",_312_Table3,MATCH('312'!$X$16,_312_Table3_ColumnLookup,0),FALSE),
  IF(AND(VALUE(LEFT($A460,3))=312,LEFT($G460,10)="Unincepted"),VLOOKUP(" ULO",_312_Table3,MATCH(LEFT($B460,1),_312_Table3_ColumnLookup,0),FALSE),
  IF(AND(VALUE(LEFT($A460,3))=312,LEFT($G460,5)="Total",$B460="G "),VLOOKUP('312'!$F$80,_312_Table3,MATCH('312'!$N$16,_312_Table3_ColumnLookup,0),FALSE),
  IF(AND(VALUE(LEFT($A460,3))=312,LEFT($G460,5)="Total",$B460="O "),VLOOKUP('312'!$F$80,_312_Table3,MATCH('312'!$V$16,_312_Table3_ColumnLookup,0),FALSE),
  IF(AND(VALUE(LEFT($A460,3))=312,LEFT($G460,5)="Total",$B460="Q "),VLOOKUP('312'!$F$80,_312_Table3,MATCH('312'!$X$16,_312_Table3_ColumnLookup,0),FALSE),
  IF(AND(VALUE(LEFT($A460,3))=312,LEFT($G460,5)="Total"),VLOOKUP('312'!$F$80,_312_Table3,MATCH(LEFT($B460,1),_312_Table3_ColumnLookup,0),FALSE),
  IF(AND(VALUE(LEFT($A460,3))=312,LEN($I460)=4,$B460="G"),VLOOKUP($I460,_312_Table3,MATCH('312'!$N$16,_312_Table3_ColumnLookup,0),FALSE),
  IF(AND(VALUE(LEFT($A460,3))=312,LEN($I460)=4,$B460="O"),VLOOKUP($I460,_312_Table3,MATCH('312'!$V$16,_312_Table3_ColumnLookup,0),FALSE),
  IF(AND(VALUE(LEFT($A460,3))=312,LEN($I460)=4,$B460="Q"),VLOOKUP($I460,_312_Table3,MATCH('312'!$X$16,_312_Table3_ColumnLookup,0),FALSE),
  IF(AND(VALUE(LEFT($A460,3))=312,LEN($I460)=4),VLOOKUP($I460,_312_Table3,MATCH(LEFT($B460,1),_312_Table3_ColumnLookup,0),FALSE)
+N("312"),
  IF(VALUE(LEFT($A460,3))=313,VLOOKUP(VALUE(MID($B460,2,1)),_313_Table3,MATCH(MID($B460,1,1),_313_Table3_ColumnLookup,0),FALSE)
+N("313"),
  IF(AND(VALUE(LEFT($A460,3))=314,LEN($B460)=3),VLOOKUP(VALUE(MID($B460,2,2)),_314_Table3,MATCH(MID($B460,1,1),_314_Table3_ColumnLookup,0),FALSE),
  IF(VALUE(LEFT($A460,3))=314,VLOOKUP(VALUE(MID($B460,2,1)),_314_Table3,MATCH(MID($B460,1,1),_314_Table3_ColumnLookup,0),FALSE)
+N("314"),
""))))))))))))))))))))))))</f>
        <v>#NAME?</v>
      </c>
      <c r="G460" t="s">
        <v>1161</v>
      </c>
      <c r="H460" s="321">
        <f>IFERROR(
IF(ISERROR($D460)=FALSE,$D460,IF(ISERROR($E460)=FALSE,$E460,IF(ISERROR($F460)=FALSE,$F460
+N("012 checkboxes"),
IF(
IF(OR(LEFT($A460,9)="Syndicate",LEFT($A460,12)="NewSyndicate"),VLOOKUP($A460,'012'!$J:$ZW,MATCH("Link to button",'012'!$J$1:$ZW$1,0),0)
+N("309 checkbox"),
IF($C460="309 LCR Summary0",VLOOKUP("Notes990",'309'!$P:$ZZ,MATCH("Link to button",'309'!$P$1:$ZZ$1,0),0)
+N("313 checkboxes"),
IF($C460="313 Financial Information0LcmVsScr",IF($C460="309 LCR Summary0",VLOOKUP("LcmVsScr",'309'!$N:$ZZ,MATCH("Link to button",'309'!$N$1:$ZZ$1,0),0),
IF($C460="313 Financial Information0LcrDocAttached",IF($C460="309 LCR Summary0",VLOOKUP("LcrDocAttached",'309'!$N:$ZZ,MATCH("Link to button",'309'!$N$1:$ZZ$1,0),
0)))))))=1,TRUE,FALSE)
))),"")</f>
        <v>0</v>
      </c>
      <c r="I460">
        <v>2004</v>
      </c>
    </row>
    <row r="461" spans="1:9" customFormat="1">
      <c r="A461" s="237" t="str">
        <f>VLOOKUP($G461,CSVLookups!$B:$R,MATCH(A$1,CSVLookups!$B$1:$R$1,0),FALSE)</f>
        <v>312 Projected Solvency II Technical Provisions at Time Zero</v>
      </c>
      <c r="B461" s="237" t="str">
        <f>VLOOKUP($G461,CSVLookups!$B:$R,MATCH(B$1,CSVLookups!$B$1:$R$1,0),FALSE)</f>
        <v>P</v>
      </c>
      <c r="C461" s="238" t="str">
        <f t="shared" si="7"/>
        <v>312 Projected Solvency II Technical Provisions at Time ZeroP2004</v>
      </c>
      <c r="D461" s="238">
        <f>IF(AND(VALUE(LEFT($A461,3))=309,LEN($B461)=3),VLOOKUP(VALUE(MID($B461,2,2)),_309_Table1,MATCH(MID($B461,1,1),_309_Table1_ColumnLookup,0),FALSE),
  IF($C461="309 LCR SummaryA",OneYearSCR,IF($C461="309 LCR SummaryB",UltimateSCR,IF(VALUE(LEFT($A461,3))=309,VLOOKUP(VALUE(MID($B461,2,1)),_309_Table1,MATCH(MID($B461,1,1),_309_Table1_ColumnLookup,0),FALSE)
+N("309"),
  IF(VALUE(LEFT($A461,3))=310,VLOOKUP(VALUE(MID($B461,2,1)),_310_Table1,MATCH(MID($B461,1,1),_310_Table1_ColumnLookup,0),FALSE)
+N("310"),
  IF(AND(VALUE(LEFT($A461,3))=311,LEN($I461)=4),VLOOKUP($I461,_311_Table1,MATCH($B461,_311_Table1_ColumnLookup,0),FALSE),
  IF(AND(VALUE(LEFT($A461,3))=311,OR($B461="I2",$B461="J2",$B461="K2",$B461="L2")),VLOOKUP('311'!$G$58,_311_Table1,MATCH(MID($B461,1,1),_311_Table1_ColumnLookup,0),FALSE),
  IF(AND(VALUE(LEFT($A461,3))=311,RIGHT($B461,5)="Total"),VLOOKUP('311'!$G$59,_311_Table1,MATCH(MID($B461,1,1),_311_Table1_ColumnLookup,0),FALSE),
  IF(VALUE(LEFT($A461,3))=311,VLOOKUP(VALUE(MID($B461,2,1)),_311_Table1,MATCH(MID($B461,1,1),_311_Table1_ColumnLookup,0),FALSE)
+N("311"),
  IF(AND(VALUE(LEFT($A461,3))=312,LEFT($G461,10)="Unincepted",$B461="G "),VLOOKUP(" ULO",_312_Table1,MATCH('312'!$N$16,_312_Table1_ColumnLookup,0),FALSE),
  IF(AND(VALUE(LEFT($A461,3))=312,LEFT($G461,10)="Unincepted",$B461="O "),VLOOKUP(" ULO",_312_Table1,MATCH('312'!$V$16,_312_Table1_ColumnLookup,0),FALSE),
  IF(AND(VALUE(LEFT($A461,3))=312,LEFT($G461,10)="Unincepted",$B461="Q "),VLOOKUP(" ULO",_312_Table1,MATCH('312'!$X$16,_312_Table1_ColumnLookup,0),FALSE),
  IF(AND(VALUE(LEFT($A461,3))=312,LEFT($G461,10)="Unincepted"),VLOOKUP(" ULO",_312_Table1,MATCH(LEFT($B461,1),_312_Table1_ColumnLookup,0),FALSE),
  IF(AND(VALUE(LEFT($A461,3))=312,LEFT($G461,5)="Total",$B461="G "),VLOOKUP('312'!$F$80,_312_Table1,MATCH('312'!$N$16,_312_Table1_ColumnLookup,0),FALSE),
  IF(AND(VALUE(LEFT($A461,3))=312,LEFT($G461,5)="Total",$B461="O "),VLOOKUP('312'!$F$80,_312_Table1,MATCH('312'!$V$16,_312_Table1_ColumnLookup,0),FALSE),
  IF(AND(VALUE(LEFT($A461,3))=312,LEFT($G461,5)="Total",$B461="Q "),VLOOKUP('312'!$F$80,_312_Table1,MATCH('312'!$X$16,_312_Table1_ColumnLookup,0),FALSE),
  IF(AND(VALUE(LEFT($A461,3))=312,LEFT($G461,5)="Total"),VLOOKUP('312'!$F$80,_312_Table1,MATCH(LEFT($B461,1),_312_Table1_ColumnLookup,0),FALSE),
  IF(AND(VALUE(LEFT($A461,3))=312,LEN($I461)=4,$B461="G"),VLOOKUP($I461,_312_Table1,MATCH('312'!$N$16,_312_Table1_ColumnLookup,0),FALSE),
  IF(AND(VALUE(LEFT($A461,3))=312,LEN($I461)=4,$B461="O"),VLOOKUP($I461,_312_Table1,MATCH('312'!$V$16,_312_Table1_ColumnLookup,0),FALSE),
  IF(AND(VALUE(LEFT($A461,3))=312,LEN($I461)=4,$B461="Q"),VLOOKUP($I461,_312_Table1,MATCH('312'!$X$16,_312_Table1_ColumnLookup,0),FALSE),
  IF(AND(VALUE(LEFT($A461,3))=312,LEN($I461)=4),VLOOKUP($I461,_312_Table1,MATCH(LEFT($B461,1),_312_Table1_ColumnLookup,0),FALSE)
+N("312"),
  IF(VALUE(LEFT($A461,3))=313,VLOOKUP(VALUE(MID($B461,2,1)),_313_Table1,MATCH(MID($B461,1,1),_313_Table1_ColumnLookup,0),FALSE)
+N("313"),
  IF(AND(VALUE(LEFT($A461,3))=314,LEN($B461)=3),VLOOKUP(VALUE(MID($B461,2,2)),_314_Table1,MATCH(MID($B461,1,1),_314_Table1_ColumnLookup,0),FALSE),
  IF(VALUE(LEFT($A461,3))=314,VLOOKUP(VALUE(MID($B461,2,1)),_314_Table1,MATCH(MID($B461,1,1),_314_Table1_ColumnLookup,0),FALSE)
+N("314"),
""))))))))))))))))))))))))</f>
        <v>0</v>
      </c>
      <c r="E461" s="238" t="e">
        <f>IF(AND(VALUE(LEFT($A461,3))=309,LEN($B461)=3),VLOOKUP(VALUE(MID($B461,2,2)),_309_Table2,MATCH(MID($B461,1,1),_309_Table2_ColumnLookup,0),FALSE),
  IF($C461="309 LCR SummaryA",OneYearSCR,IF($C461="309 LCR SummaryB",UltimateSCR,IF(VALUE(LEFT($A461,3))=309,VLOOKUP(VALUE(MID($B461,2,1)),_309_Table2,MATCH(MID($B461,1,1),_309_Table2_ColumnLookup,0),FALSE)
+N("309"),
  IF(VALUE(LEFT($A461,3))=310,VLOOKUP(VALUE(MID($B461,2,1)),_310_Table2,MATCH(MID($B461,1,1),_310_Table2_ColumnLookup,0),FALSE)
+N("310"),
  IF(AND(VALUE(LEFT($A461,3))=311,LEN($I461)=4),VLOOKUP($I461,_311_Table2,MATCH($B461,_311_Table2_ColumnLookup,0),FALSE),
  IF(AND(VALUE(LEFT($A461,3))=311,OR($B461="I2",$B461="J2",$B461="K2",$B461="L2")),VLOOKUP('311'!$G$58,_311_Table2,MATCH(MID($B461,1,1),_311_Table2_ColumnLookup,0),FALSE),
  IF(AND(VALUE(LEFT($A461,3))=311,RIGHT($B461,5)="Total"),VLOOKUP('311'!$G$59,_311_Table2,MATCH(MID($B461,1,1),_311_Table2_ColumnLookup,0),FALSE),
  IF(VALUE(LEFT($A461,3))=311,VLOOKUP(VALUE(MID($B461,2,1)),_311_Table2,MATCH(MID($B461,1,1),_311_Table2_ColumnLookup,0),FALSE)
+N("311"),
  IF(AND(VALUE(LEFT($A461,3))=312,LEFT($G461,10)="Unincepted",$B461="G "),VLOOKUP(" ULO",_312_Table2,MATCH('312'!$N$16,_312_Table2_ColumnLookup,0),FALSE),
  IF(AND(VALUE(LEFT($A461,3))=312,LEFT($G461,10)="Unincepted",$B461="O "),VLOOKUP(" ULO",_312_Table2,MATCH('312'!$V$16,_312_Table2_ColumnLookup,0),FALSE),
  IF(AND(VALUE(LEFT($A461,3))=312,LEFT($G461,10)="Unincepted",$B461="Q "),VLOOKUP(" ULO",_312_Table2,MATCH('312'!$X$16,_312_Table2_ColumnLookup,0),FALSE),
  IF(AND(VALUE(LEFT($A461,3))=312,LEFT($G461,10)="Unincepted"),VLOOKUP(" ULO",_312_Table2,MATCH(LEFT($B461,1),_312_Table2_ColumnLookup,0),FALSE),
  IF(AND(VALUE(LEFT($A461,3))=312,LEFT($G461,5)="Total",$B461="G "),VLOOKUP('312'!$F$80,_312_Table2,MATCH('312'!$N$16,_312_Table2_ColumnLookup,0),FALSE),
  IF(AND(VALUE(LEFT($A461,3))=312,LEFT($G461,5)="Total",$B461="O "),VLOOKUP('312'!$F$80,_312_Table2,MATCH('312'!$V$16,_312_Table2_ColumnLookup,0),FALSE),
  IF(AND(VALUE(LEFT($A461,3))=312,LEFT($G461,5)="Total",$B461="Q "),VLOOKUP('312'!$F$80,_312_Table2,MATCH('312'!$X$16,_312_Table2_ColumnLookup,0),FALSE),
  IF(AND(VALUE(LEFT($A461,3))=312,LEFT($G461,5)="Total"),VLOOKUP('312'!$F$80,_312_Table2,MATCH(LEFT($B461,1),_312_Table2_ColumnLookup,0),FALSE),
  IF(AND(VALUE(LEFT($A461,3))=312,LEN($I461)=4,$B461="G"),VLOOKUP($I461,_312_Table2,MATCH('312'!$N$16,_312_Table2_ColumnLookup,0),FALSE),
  IF(AND(VALUE(LEFT($A461,3))=312,LEN($I461)=4,$B461="O"),VLOOKUP($I461,_312_Table2,MATCH('312'!$V$16,_312_Table2_ColumnLookup,0),FALSE),
  IF(AND(VALUE(LEFT($A461,3))=312,LEN($I461)=4,$B461="Q"),VLOOKUP($I461,_312_Table2,MATCH('312'!$X$16,_312_Table2_ColumnLookup,0),FALSE),
  IF(AND(VALUE(LEFT($A461,3))=312,LEN($I461)=4),VLOOKUP($I461,_312_Table2,MATCH(LEFT($B461,1),_312_Table2_ColumnLookup,0),FALSE)
+N("312"),
  IF(VALUE(LEFT($A461,3))=313,VLOOKUP(VALUE(MID($B461,2,1)),_313_Table2,MATCH(MID($B461,1,1),_313_Table2_ColumnLookup,0),FALSE)
+N("313"),
  IF(AND(VALUE(LEFT($A461,3))=314,LEN($B461)=3),VLOOKUP(VALUE(MID($B461,2,2)),_314_Table2,MATCH(MID($B461,1,1),_314_Table2_ColumnLookup,0),FALSE),
  IF(VALUE(LEFT($A461,3))=314,VLOOKUP(VALUE(MID($B461,2,1)),_314_Table2,MATCH(MID($B461,1,1),_314_Table2_ColumnLookup,0),FALSE)
+N("314"),
""))))))))))))))))))))))))</f>
        <v>#NAME?</v>
      </c>
      <c r="F461" s="238" t="e">
        <f>IF(AND(VALUE(LEFT($A461,3))=309,LEN($B461)=3),VLOOKUP(VALUE(MID($B461,2,2)),_309_Table3,MATCH(MID($B461,1,1),_309_Table3_ColumnLookup,0),FALSE),
  IF($C461="309 LCR SummaryA",OneYearSCR,IF($C461="309 LCR SummaryB",UltimateSCR,IF(VALUE(LEFT($A461,3))=309,VLOOKUP(VALUE(MID($B461,2,1)),_309_Table3,MATCH(MID($B461,1,1),_309_Table3_ColumnLookup,0),FALSE)
+N("309"),
  IF(VALUE(LEFT($A461,3))=310,VLOOKUP(VALUE(MID($B461,2,1)),_310_Table3,MATCH(MID($B461,1,1),_310_Table3_ColumnLookup,0),FALSE)
+N("310"),
  IF(AND(VALUE(LEFT($A461,3))=311,LEN($I461)=4),VLOOKUP($I461,_311_Table3,MATCH($B461,_311_Table3_ColumnLookup,0),FALSE),
  IF(AND(VALUE(LEFT($A461,3))=311,OR($B461="I2",$B461="J2",$B461="K2",$B461="L2")),VLOOKUP('311'!$G$58,_311_Table3,MATCH(MID($B461,1,1),_311_Table3_ColumnLookup,0),FALSE),
  IF(AND(VALUE(LEFT($A461,3))=311,RIGHT($B461,5)="Total"),VLOOKUP('311'!$G$59,_311_Table3,MATCH(MID($B461,1,1),_311_Table3_ColumnLookup,0),FALSE),
  IF(VALUE(LEFT($A461,3))=311,VLOOKUP(VALUE(MID($B461,2,1)),_311_Table3,MATCH(MID($B461,1,1),_311_Table3_ColumnLookup,0),FALSE)
+N("311"),
  IF(AND(VALUE(LEFT($A461,3))=312,LEFT($G461,10)="Unincepted",$B461="G "),VLOOKUP(" ULO",_312_Table3,MATCH('312'!$N$16,_312_Table3_ColumnLookup,0),FALSE),
  IF(AND(VALUE(LEFT($A461,3))=312,LEFT($G461,10)="Unincepted",$B461="O "),VLOOKUP(" ULO",_312_Table3,MATCH('312'!$V$16,_312_Table3_ColumnLookup,0),FALSE),
  IF(AND(VALUE(LEFT($A461,3))=312,LEFT($G461,10)="Unincepted",$B461="Q "),VLOOKUP(" ULO",_312_Table3,MATCH('312'!$X$16,_312_Table3_ColumnLookup,0),FALSE),
  IF(AND(VALUE(LEFT($A461,3))=312,LEFT($G461,10)="Unincepted"),VLOOKUP(" ULO",_312_Table3,MATCH(LEFT($B461,1),_312_Table3_ColumnLookup,0),FALSE),
  IF(AND(VALUE(LEFT($A461,3))=312,LEFT($G461,5)="Total",$B461="G "),VLOOKUP('312'!$F$80,_312_Table3,MATCH('312'!$N$16,_312_Table3_ColumnLookup,0),FALSE),
  IF(AND(VALUE(LEFT($A461,3))=312,LEFT($G461,5)="Total",$B461="O "),VLOOKUP('312'!$F$80,_312_Table3,MATCH('312'!$V$16,_312_Table3_ColumnLookup,0),FALSE),
  IF(AND(VALUE(LEFT($A461,3))=312,LEFT($G461,5)="Total",$B461="Q "),VLOOKUP('312'!$F$80,_312_Table3,MATCH('312'!$X$16,_312_Table3_ColumnLookup,0),FALSE),
  IF(AND(VALUE(LEFT($A461,3))=312,LEFT($G461,5)="Total"),VLOOKUP('312'!$F$80,_312_Table3,MATCH(LEFT($B461,1),_312_Table3_ColumnLookup,0),FALSE),
  IF(AND(VALUE(LEFT($A461,3))=312,LEN($I461)=4,$B461="G"),VLOOKUP($I461,_312_Table3,MATCH('312'!$N$16,_312_Table3_ColumnLookup,0),FALSE),
  IF(AND(VALUE(LEFT($A461,3))=312,LEN($I461)=4,$B461="O"),VLOOKUP($I461,_312_Table3,MATCH('312'!$V$16,_312_Table3_ColumnLookup,0),FALSE),
  IF(AND(VALUE(LEFT($A461,3))=312,LEN($I461)=4,$B461="Q"),VLOOKUP($I461,_312_Table3,MATCH('312'!$X$16,_312_Table3_ColumnLookup,0),FALSE),
  IF(AND(VALUE(LEFT($A461,3))=312,LEN($I461)=4),VLOOKUP($I461,_312_Table3,MATCH(LEFT($B461,1),_312_Table3_ColumnLookup,0),FALSE)
+N("312"),
  IF(VALUE(LEFT($A461,3))=313,VLOOKUP(VALUE(MID($B461,2,1)),_313_Table3,MATCH(MID($B461,1,1),_313_Table3_ColumnLookup,0),FALSE)
+N("313"),
  IF(AND(VALUE(LEFT($A461,3))=314,LEN($B461)=3),VLOOKUP(VALUE(MID($B461,2,2)),_314_Table3,MATCH(MID($B461,1,1),_314_Table3_ColumnLookup,0),FALSE),
  IF(VALUE(LEFT($A461,3))=314,VLOOKUP(VALUE(MID($B461,2,1)),_314_Table3,MATCH(MID($B461,1,1),_314_Table3_ColumnLookup,0),FALSE)
+N("314"),
""))))))))))))))))))))))))</f>
        <v>#NAME?</v>
      </c>
      <c r="G461" t="s">
        <v>1162</v>
      </c>
      <c r="H461" s="321">
        <f>IFERROR(
IF(ISERROR($D461)=FALSE,$D461,IF(ISERROR($E461)=FALSE,$E461,IF(ISERROR($F461)=FALSE,$F461
+N("012 checkboxes"),
IF(
IF(OR(LEFT($A461,9)="Syndicate",LEFT($A461,12)="NewSyndicate"),VLOOKUP($A461,'012'!$J:$ZW,MATCH("Link to button",'012'!$J$1:$ZW$1,0),0)
+N("309 checkbox"),
IF($C461="309 LCR Summary0",VLOOKUP("Notes990",'309'!$P:$ZZ,MATCH("Link to button",'309'!$P$1:$ZZ$1,0),0)
+N("313 checkboxes"),
IF($C461="313 Financial Information0LcmVsScr",IF($C461="309 LCR Summary0",VLOOKUP("LcmVsScr",'309'!$N:$ZZ,MATCH("Link to button",'309'!$N$1:$ZZ$1,0),0),
IF($C461="313 Financial Information0LcrDocAttached",IF($C461="309 LCR Summary0",VLOOKUP("LcrDocAttached",'309'!$N:$ZZ,MATCH("Link to button",'309'!$N$1:$ZZ$1,0),
0)))))))=1,TRUE,FALSE)
))),"")</f>
        <v>0</v>
      </c>
      <c r="I461">
        <v>2004</v>
      </c>
    </row>
    <row r="462" spans="1:9" customFormat="1">
      <c r="A462" s="237" t="str">
        <f>VLOOKUP($G462,CSVLookups!$B:$R,MATCH(A$1,CSVLookups!$B$1:$R$1,0),FALSE)</f>
        <v>312 Projected Solvency II Technical Provisions at Time Zero</v>
      </c>
      <c r="B462" s="237" t="str">
        <f>VLOOKUP($G462,CSVLookups!$B:$R,MATCH(B$1,CSVLookups!$B$1:$R$1,0),FALSE)</f>
        <v>Q</v>
      </c>
      <c r="C462" s="238" t="str">
        <f t="shared" si="7"/>
        <v>312 Projected Solvency II Technical Provisions at Time ZeroQ2004</v>
      </c>
      <c r="D462" s="238">
        <f>IF(AND(VALUE(LEFT($A462,3))=309,LEN($B462)=3),VLOOKUP(VALUE(MID($B462,2,2)),_309_Table1,MATCH(MID($B462,1,1),_309_Table1_ColumnLookup,0),FALSE),
  IF($C462="309 LCR SummaryA",OneYearSCR,IF($C462="309 LCR SummaryB",UltimateSCR,IF(VALUE(LEFT($A462,3))=309,VLOOKUP(VALUE(MID($B462,2,1)),_309_Table1,MATCH(MID($B462,1,1),_309_Table1_ColumnLookup,0),FALSE)
+N("309"),
  IF(VALUE(LEFT($A462,3))=310,VLOOKUP(VALUE(MID($B462,2,1)),_310_Table1,MATCH(MID($B462,1,1),_310_Table1_ColumnLookup,0),FALSE)
+N("310"),
  IF(AND(VALUE(LEFT($A462,3))=311,LEN($I462)=4),VLOOKUP($I462,_311_Table1,MATCH($B462,_311_Table1_ColumnLookup,0),FALSE),
  IF(AND(VALUE(LEFT($A462,3))=311,OR($B462="I2",$B462="J2",$B462="K2",$B462="L2")),VLOOKUP('311'!$G$58,_311_Table1,MATCH(MID($B462,1,1),_311_Table1_ColumnLookup,0),FALSE),
  IF(AND(VALUE(LEFT($A462,3))=311,RIGHT($B462,5)="Total"),VLOOKUP('311'!$G$59,_311_Table1,MATCH(MID($B462,1,1),_311_Table1_ColumnLookup,0),FALSE),
  IF(VALUE(LEFT($A462,3))=311,VLOOKUP(VALUE(MID($B462,2,1)),_311_Table1,MATCH(MID($B462,1,1),_311_Table1_ColumnLookup,0),FALSE)
+N("311"),
  IF(AND(VALUE(LEFT($A462,3))=312,LEFT($G462,10)="Unincepted",$B462="G "),VLOOKUP(" ULO",_312_Table1,MATCH('312'!$N$16,_312_Table1_ColumnLookup,0),FALSE),
  IF(AND(VALUE(LEFT($A462,3))=312,LEFT($G462,10)="Unincepted",$B462="O "),VLOOKUP(" ULO",_312_Table1,MATCH('312'!$V$16,_312_Table1_ColumnLookup,0),FALSE),
  IF(AND(VALUE(LEFT($A462,3))=312,LEFT($G462,10)="Unincepted",$B462="Q "),VLOOKUP(" ULO",_312_Table1,MATCH('312'!$X$16,_312_Table1_ColumnLookup,0),FALSE),
  IF(AND(VALUE(LEFT($A462,3))=312,LEFT($G462,10)="Unincepted"),VLOOKUP(" ULO",_312_Table1,MATCH(LEFT($B462,1),_312_Table1_ColumnLookup,0),FALSE),
  IF(AND(VALUE(LEFT($A462,3))=312,LEFT($G462,5)="Total",$B462="G "),VLOOKUP('312'!$F$80,_312_Table1,MATCH('312'!$N$16,_312_Table1_ColumnLookup,0),FALSE),
  IF(AND(VALUE(LEFT($A462,3))=312,LEFT($G462,5)="Total",$B462="O "),VLOOKUP('312'!$F$80,_312_Table1,MATCH('312'!$V$16,_312_Table1_ColumnLookup,0),FALSE),
  IF(AND(VALUE(LEFT($A462,3))=312,LEFT($G462,5)="Total",$B462="Q "),VLOOKUP('312'!$F$80,_312_Table1,MATCH('312'!$X$16,_312_Table1_ColumnLookup,0),FALSE),
  IF(AND(VALUE(LEFT($A462,3))=312,LEFT($G462,5)="Total"),VLOOKUP('312'!$F$80,_312_Table1,MATCH(LEFT($B462,1),_312_Table1_ColumnLookup,0),FALSE),
  IF(AND(VALUE(LEFT($A462,3))=312,LEN($I462)=4,$B462="G"),VLOOKUP($I462,_312_Table1,MATCH('312'!$N$16,_312_Table1_ColumnLookup,0),FALSE),
  IF(AND(VALUE(LEFT($A462,3))=312,LEN($I462)=4,$B462="O"),VLOOKUP($I462,_312_Table1,MATCH('312'!$V$16,_312_Table1_ColumnLookup,0),FALSE),
  IF(AND(VALUE(LEFT($A462,3))=312,LEN($I462)=4,$B462="Q"),VLOOKUP($I462,_312_Table1,MATCH('312'!$X$16,_312_Table1_ColumnLookup,0),FALSE),
  IF(AND(VALUE(LEFT($A462,3))=312,LEN($I462)=4),VLOOKUP($I462,_312_Table1,MATCH(LEFT($B462,1),_312_Table1_ColumnLookup,0),FALSE)
+N("312"),
  IF(VALUE(LEFT($A462,3))=313,VLOOKUP(VALUE(MID($B462,2,1)),_313_Table1,MATCH(MID($B462,1,1),_313_Table1_ColumnLookup,0),FALSE)
+N("313"),
  IF(AND(VALUE(LEFT($A462,3))=314,LEN($B462)=3),VLOOKUP(VALUE(MID($B462,2,2)),_314_Table1,MATCH(MID($B462,1,1),_314_Table1_ColumnLookup,0),FALSE),
  IF(VALUE(LEFT($A462,3))=314,VLOOKUP(VALUE(MID($B462,2,1)),_314_Table1,MATCH(MID($B462,1,1),_314_Table1_ColumnLookup,0),FALSE)
+N("314"),
""))))))))))))))))))))))))</f>
        <v>0</v>
      </c>
      <c r="E462" s="238" t="e">
        <f>IF(AND(VALUE(LEFT($A462,3))=309,LEN($B462)=3),VLOOKUP(VALUE(MID($B462,2,2)),_309_Table2,MATCH(MID($B462,1,1),_309_Table2_ColumnLookup,0),FALSE),
  IF($C462="309 LCR SummaryA",OneYearSCR,IF($C462="309 LCR SummaryB",UltimateSCR,IF(VALUE(LEFT($A462,3))=309,VLOOKUP(VALUE(MID($B462,2,1)),_309_Table2,MATCH(MID($B462,1,1),_309_Table2_ColumnLookup,0),FALSE)
+N("309"),
  IF(VALUE(LEFT($A462,3))=310,VLOOKUP(VALUE(MID($B462,2,1)),_310_Table2,MATCH(MID($B462,1,1),_310_Table2_ColumnLookup,0),FALSE)
+N("310"),
  IF(AND(VALUE(LEFT($A462,3))=311,LEN($I462)=4),VLOOKUP($I462,_311_Table2,MATCH($B462,_311_Table2_ColumnLookup,0),FALSE),
  IF(AND(VALUE(LEFT($A462,3))=311,OR($B462="I2",$B462="J2",$B462="K2",$B462="L2")),VLOOKUP('311'!$G$58,_311_Table2,MATCH(MID($B462,1,1),_311_Table2_ColumnLookup,0),FALSE),
  IF(AND(VALUE(LEFT($A462,3))=311,RIGHT($B462,5)="Total"),VLOOKUP('311'!$G$59,_311_Table2,MATCH(MID($B462,1,1),_311_Table2_ColumnLookup,0),FALSE),
  IF(VALUE(LEFT($A462,3))=311,VLOOKUP(VALUE(MID($B462,2,1)),_311_Table2,MATCH(MID($B462,1,1),_311_Table2_ColumnLookup,0),FALSE)
+N("311"),
  IF(AND(VALUE(LEFT($A462,3))=312,LEFT($G462,10)="Unincepted",$B462="G "),VLOOKUP(" ULO",_312_Table2,MATCH('312'!$N$16,_312_Table2_ColumnLookup,0),FALSE),
  IF(AND(VALUE(LEFT($A462,3))=312,LEFT($G462,10)="Unincepted",$B462="O "),VLOOKUP(" ULO",_312_Table2,MATCH('312'!$V$16,_312_Table2_ColumnLookup,0),FALSE),
  IF(AND(VALUE(LEFT($A462,3))=312,LEFT($G462,10)="Unincepted",$B462="Q "),VLOOKUP(" ULO",_312_Table2,MATCH('312'!$X$16,_312_Table2_ColumnLookup,0),FALSE),
  IF(AND(VALUE(LEFT($A462,3))=312,LEFT($G462,10)="Unincepted"),VLOOKUP(" ULO",_312_Table2,MATCH(LEFT($B462,1),_312_Table2_ColumnLookup,0),FALSE),
  IF(AND(VALUE(LEFT($A462,3))=312,LEFT($G462,5)="Total",$B462="G "),VLOOKUP('312'!$F$80,_312_Table2,MATCH('312'!$N$16,_312_Table2_ColumnLookup,0),FALSE),
  IF(AND(VALUE(LEFT($A462,3))=312,LEFT($G462,5)="Total",$B462="O "),VLOOKUP('312'!$F$80,_312_Table2,MATCH('312'!$V$16,_312_Table2_ColumnLookup,0),FALSE),
  IF(AND(VALUE(LEFT($A462,3))=312,LEFT($G462,5)="Total",$B462="Q "),VLOOKUP('312'!$F$80,_312_Table2,MATCH('312'!$X$16,_312_Table2_ColumnLookup,0),FALSE),
  IF(AND(VALUE(LEFT($A462,3))=312,LEFT($G462,5)="Total"),VLOOKUP('312'!$F$80,_312_Table2,MATCH(LEFT($B462,1),_312_Table2_ColumnLookup,0),FALSE),
  IF(AND(VALUE(LEFT($A462,3))=312,LEN($I462)=4,$B462="G"),VLOOKUP($I462,_312_Table2,MATCH('312'!$N$16,_312_Table2_ColumnLookup,0),FALSE),
  IF(AND(VALUE(LEFT($A462,3))=312,LEN($I462)=4,$B462="O"),VLOOKUP($I462,_312_Table2,MATCH('312'!$V$16,_312_Table2_ColumnLookup,0),FALSE),
  IF(AND(VALUE(LEFT($A462,3))=312,LEN($I462)=4,$B462="Q"),VLOOKUP($I462,_312_Table2,MATCH('312'!$X$16,_312_Table2_ColumnLookup,0),FALSE),
  IF(AND(VALUE(LEFT($A462,3))=312,LEN($I462)=4),VLOOKUP($I462,_312_Table2,MATCH(LEFT($B462,1),_312_Table2_ColumnLookup,0),FALSE)
+N("312"),
  IF(VALUE(LEFT($A462,3))=313,VLOOKUP(VALUE(MID($B462,2,1)),_313_Table2,MATCH(MID($B462,1,1),_313_Table2_ColumnLookup,0),FALSE)
+N("313"),
  IF(AND(VALUE(LEFT($A462,3))=314,LEN($B462)=3),VLOOKUP(VALUE(MID($B462,2,2)),_314_Table2,MATCH(MID($B462,1,1),_314_Table2_ColumnLookup,0),FALSE),
  IF(VALUE(LEFT($A462,3))=314,VLOOKUP(VALUE(MID($B462,2,1)),_314_Table2,MATCH(MID($B462,1,1),_314_Table2_ColumnLookup,0),FALSE)
+N("314"),
""))))))))))))))))))))))))</f>
        <v>#NAME?</v>
      </c>
      <c r="F462" s="238" t="e">
        <f>IF(AND(VALUE(LEFT($A462,3))=309,LEN($B462)=3),VLOOKUP(VALUE(MID($B462,2,2)),_309_Table3,MATCH(MID($B462,1,1),_309_Table3_ColumnLookup,0),FALSE),
  IF($C462="309 LCR SummaryA",OneYearSCR,IF($C462="309 LCR SummaryB",UltimateSCR,IF(VALUE(LEFT($A462,3))=309,VLOOKUP(VALUE(MID($B462,2,1)),_309_Table3,MATCH(MID($B462,1,1),_309_Table3_ColumnLookup,0),FALSE)
+N("309"),
  IF(VALUE(LEFT($A462,3))=310,VLOOKUP(VALUE(MID($B462,2,1)),_310_Table3,MATCH(MID($B462,1,1),_310_Table3_ColumnLookup,0),FALSE)
+N("310"),
  IF(AND(VALUE(LEFT($A462,3))=311,LEN($I462)=4),VLOOKUP($I462,_311_Table3,MATCH($B462,_311_Table3_ColumnLookup,0),FALSE),
  IF(AND(VALUE(LEFT($A462,3))=311,OR($B462="I2",$B462="J2",$B462="K2",$B462="L2")),VLOOKUP('311'!$G$58,_311_Table3,MATCH(MID($B462,1,1),_311_Table3_ColumnLookup,0),FALSE),
  IF(AND(VALUE(LEFT($A462,3))=311,RIGHT($B462,5)="Total"),VLOOKUP('311'!$G$59,_311_Table3,MATCH(MID($B462,1,1),_311_Table3_ColumnLookup,0),FALSE),
  IF(VALUE(LEFT($A462,3))=311,VLOOKUP(VALUE(MID($B462,2,1)),_311_Table3,MATCH(MID($B462,1,1),_311_Table3_ColumnLookup,0),FALSE)
+N("311"),
  IF(AND(VALUE(LEFT($A462,3))=312,LEFT($G462,10)="Unincepted",$B462="G "),VLOOKUP(" ULO",_312_Table3,MATCH('312'!$N$16,_312_Table3_ColumnLookup,0),FALSE),
  IF(AND(VALUE(LEFT($A462,3))=312,LEFT($G462,10)="Unincepted",$B462="O "),VLOOKUP(" ULO",_312_Table3,MATCH('312'!$V$16,_312_Table3_ColumnLookup,0),FALSE),
  IF(AND(VALUE(LEFT($A462,3))=312,LEFT($G462,10)="Unincepted",$B462="Q "),VLOOKUP(" ULO",_312_Table3,MATCH('312'!$X$16,_312_Table3_ColumnLookup,0),FALSE),
  IF(AND(VALUE(LEFT($A462,3))=312,LEFT($G462,10)="Unincepted"),VLOOKUP(" ULO",_312_Table3,MATCH(LEFT($B462,1),_312_Table3_ColumnLookup,0),FALSE),
  IF(AND(VALUE(LEFT($A462,3))=312,LEFT($G462,5)="Total",$B462="G "),VLOOKUP('312'!$F$80,_312_Table3,MATCH('312'!$N$16,_312_Table3_ColumnLookup,0),FALSE),
  IF(AND(VALUE(LEFT($A462,3))=312,LEFT($G462,5)="Total",$B462="O "),VLOOKUP('312'!$F$80,_312_Table3,MATCH('312'!$V$16,_312_Table3_ColumnLookup,0),FALSE),
  IF(AND(VALUE(LEFT($A462,3))=312,LEFT($G462,5)="Total",$B462="Q "),VLOOKUP('312'!$F$80,_312_Table3,MATCH('312'!$X$16,_312_Table3_ColumnLookup,0),FALSE),
  IF(AND(VALUE(LEFT($A462,3))=312,LEFT($G462,5)="Total"),VLOOKUP('312'!$F$80,_312_Table3,MATCH(LEFT($B462,1),_312_Table3_ColumnLookup,0),FALSE),
  IF(AND(VALUE(LEFT($A462,3))=312,LEN($I462)=4,$B462="G"),VLOOKUP($I462,_312_Table3,MATCH('312'!$N$16,_312_Table3_ColumnLookup,0),FALSE),
  IF(AND(VALUE(LEFT($A462,3))=312,LEN($I462)=4,$B462="O"),VLOOKUP($I462,_312_Table3,MATCH('312'!$V$16,_312_Table3_ColumnLookup,0),FALSE),
  IF(AND(VALUE(LEFT($A462,3))=312,LEN($I462)=4,$B462="Q"),VLOOKUP($I462,_312_Table3,MATCH('312'!$X$16,_312_Table3_ColumnLookup,0),FALSE),
  IF(AND(VALUE(LEFT($A462,3))=312,LEN($I462)=4),VLOOKUP($I462,_312_Table3,MATCH(LEFT($B462,1),_312_Table3_ColumnLookup,0),FALSE)
+N("312"),
  IF(VALUE(LEFT($A462,3))=313,VLOOKUP(VALUE(MID($B462,2,1)),_313_Table3,MATCH(MID($B462,1,1),_313_Table3_ColumnLookup,0),FALSE)
+N("313"),
  IF(AND(VALUE(LEFT($A462,3))=314,LEN($B462)=3),VLOOKUP(VALUE(MID($B462,2,2)),_314_Table3,MATCH(MID($B462,1,1),_314_Table3_ColumnLookup,0),FALSE),
  IF(VALUE(LEFT($A462,3))=314,VLOOKUP(VALUE(MID($B462,2,1)),_314_Table3,MATCH(MID($B462,1,1),_314_Table3_ColumnLookup,0),FALSE)
+N("314"),
""))))))))))))))))))))))))</f>
        <v>#NAME?</v>
      </c>
      <c r="G462" t="s">
        <v>1163</v>
      </c>
      <c r="H462" s="321">
        <f>IFERROR(
IF(ISERROR($D462)=FALSE,$D462,IF(ISERROR($E462)=FALSE,$E462,IF(ISERROR($F462)=FALSE,$F462
+N("012 checkboxes"),
IF(
IF(OR(LEFT($A462,9)="Syndicate",LEFT($A462,12)="NewSyndicate"),VLOOKUP($A462,'012'!$J:$ZW,MATCH("Link to button",'012'!$J$1:$ZW$1,0),0)
+N("309 checkbox"),
IF($C462="309 LCR Summary0",VLOOKUP("Notes990",'309'!$P:$ZZ,MATCH("Link to button",'309'!$P$1:$ZZ$1,0),0)
+N("313 checkboxes"),
IF($C462="313 Financial Information0LcmVsScr",IF($C462="309 LCR Summary0",VLOOKUP("LcmVsScr",'309'!$N:$ZZ,MATCH("Link to button",'309'!$N$1:$ZZ$1,0),0),
IF($C462="313 Financial Information0LcrDocAttached",IF($C462="309 LCR Summary0",VLOOKUP("LcrDocAttached",'309'!$N:$ZZ,MATCH("Link to button",'309'!$N$1:$ZZ$1,0),
0)))))))=1,TRUE,FALSE)
))),"")</f>
        <v>0</v>
      </c>
      <c r="I462">
        <v>2004</v>
      </c>
    </row>
    <row r="463" spans="1:9" customFormat="1">
      <c r="A463" s="237" t="str">
        <f>VLOOKUP($G463,CSVLookups!$B:$R,MATCH(A$1,CSVLookups!$B$1:$R$1,0),FALSE)</f>
        <v>312 Projected Solvency II Technical Provisions at Time Zero</v>
      </c>
      <c r="B463" s="237" t="str">
        <f>VLOOKUP($G463,CSVLookups!$B:$R,MATCH(B$1,CSVLookups!$B$1:$R$1,0),FALSE)</f>
        <v>A</v>
      </c>
      <c r="C463" s="238" t="str">
        <f t="shared" ref="C463:C526" si="8">IF(OR(LEFT($A463,4)="Base",LEFT($A463,4)="Synd",LEFT($A463,7)="NewSynd"),"",
IF(OR(AND(LEN($I463=0),OR(LEFT($A463,3)*1=311,LEFT($A463,3)*1=312,LEFT($A463,3)*1=313)),LEN($I463)=4),
CONCATENATE($A463,$B463,$I463,
IF(LEFT($G463,LEN("NetOfRI"))="NetOfRI","Net Insurance Claims brought forward",
IF(LEFT($G463,LEN("Adjustments"))="Adjustments","Adjustments",
IF(LEFT($G463,LEN("NewBusiness"))="NewBusiness","New Business",
IF(LEFT($G463,LEN("TotalClaims"))="TotalClaims","Total Claims",
IF(LEFT($G463,LEN("TotalAdjustments"))="TotalAdjustments","Adjustments",
IF(LEFT($G463,LEN("TotalNewBusiness"))="TotalNewBusiness","New Business",
IF(LEFT($G463,LEN("Unincepted"))="Unincepted","Unincepted",
IF(LEFT($G463,LEN("Total"))="Total","Total",
IF($G463="LcmVsScr","LcmVsScr",
IF($G463="LcrDocAttached","LcrDocAttached",
""))))))))))),CONCATENATE($A463,$B463)))</f>
        <v>312 Projected Solvency II Technical Provisions at Time ZeroA2005</v>
      </c>
      <c r="D463" s="238">
        <f>IF(AND(VALUE(LEFT($A463,3))=309,LEN($B463)=3),VLOOKUP(VALUE(MID($B463,2,2)),_309_Table1,MATCH(MID($B463,1,1),_309_Table1_ColumnLookup,0),FALSE),
  IF($C463="309 LCR SummaryA",OneYearSCR,IF($C463="309 LCR SummaryB",UltimateSCR,IF(VALUE(LEFT($A463,3))=309,VLOOKUP(VALUE(MID($B463,2,1)),_309_Table1,MATCH(MID($B463,1,1),_309_Table1_ColumnLookup,0),FALSE)
+N("309"),
  IF(VALUE(LEFT($A463,3))=310,VLOOKUP(VALUE(MID($B463,2,1)),_310_Table1,MATCH(MID($B463,1,1),_310_Table1_ColumnLookup,0),FALSE)
+N("310"),
  IF(AND(VALUE(LEFT($A463,3))=311,LEN($I463)=4),VLOOKUP($I463,_311_Table1,MATCH($B463,_311_Table1_ColumnLookup,0),FALSE),
  IF(AND(VALUE(LEFT($A463,3))=311,OR($B463="I2",$B463="J2",$B463="K2",$B463="L2")),VLOOKUP('311'!$G$58,_311_Table1,MATCH(MID($B463,1,1),_311_Table1_ColumnLookup,0),FALSE),
  IF(AND(VALUE(LEFT($A463,3))=311,RIGHT($B463,5)="Total"),VLOOKUP('311'!$G$59,_311_Table1,MATCH(MID($B463,1,1),_311_Table1_ColumnLookup,0),FALSE),
  IF(VALUE(LEFT($A463,3))=311,VLOOKUP(VALUE(MID($B463,2,1)),_311_Table1,MATCH(MID($B463,1,1),_311_Table1_ColumnLookup,0),FALSE)
+N("311"),
  IF(AND(VALUE(LEFT($A463,3))=312,LEFT($G463,10)="Unincepted",$B463="G "),VLOOKUP(" ULO",_312_Table1,MATCH('312'!$N$16,_312_Table1_ColumnLookup,0),FALSE),
  IF(AND(VALUE(LEFT($A463,3))=312,LEFT($G463,10)="Unincepted",$B463="O "),VLOOKUP(" ULO",_312_Table1,MATCH('312'!$V$16,_312_Table1_ColumnLookup,0),FALSE),
  IF(AND(VALUE(LEFT($A463,3))=312,LEFT($G463,10)="Unincepted",$B463="Q "),VLOOKUP(" ULO",_312_Table1,MATCH('312'!$X$16,_312_Table1_ColumnLookup,0),FALSE),
  IF(AND(VALUE(LEFT($A463,3))=312,LEFT($G463,10)="Unincepted"),VLOOKUP(" ULO",_312_Table1,MATCH(LEFT($B463,1),_312_Table1_ColumnLookup,0),FALSE),
  IF(AND(VALUE(LEFT($A463,3))=312,LEFT($G463,5)="Total",$B463="G "),VLOOKUP('312'!$F$80,_312_Table1,MATCH('312'!$N$16,_312_Table1_ColumnLookup,0),FALSE),
  IF(AND(VALUE(LEFT($A463,3))=312,LEFT($G463,5)="Total",$B463="O "),VLOOKUP('312'!$F$80,_312_Table1,MATCH('312'!$V$16,_312_Table1_ColumnLookup,0),FALSE),
  IF(AND(VALUE(LEFT($A463,3))=312,LEFT($G463,5)="Total",$B463="Q "),VLOOKUP('312'!$F$80,_312_Table1,MATCH('312'!$X$16,_312_Table1_ColumnLookup,0),FALSE),
  IF(AND(VALUE(LEFT($A463,3))=312,LEFT($G463,5)="Total"),VLOOKUP('312'!$F$80,_312_Table1,MATCH(LEFT($B463,1),_312_Table1_ColumnLookup,0),FALSE),
  IF(AND(VALUE(LEFT($A463,3))=312,LEN($I463)=4,$B463="G"),VLOOKUP($I463,_312_Table1,MATCH('312'!$N$16,_312_Table1_ColumnLookup,0),FALSE),
  IF(AND(VALUE(LEFT($A463,3))=312,LEN($I463)=4,$B463="O"),VLOOKUP($I463,_312_Table1,MATCH('312'!$V$16,_312_Table1_ColumnLookup,0),FALSE),
  IF(AND(VALUE(LEFT($A463,3))=312,LEN($I463)=4,$B463="Q"),VLOOKUP($I463,_312_Table1,MATCH('312'!$X$16,_312_Table1_ColumnLookup,0),FALSE),
  IF(AND(VALUE(LEFT($A463,3))=312,LEN($I463)=4),VLOOKUP($I463,_312_Table1,MATCH(LEFT($B463,1),_312_Table1_ColumnLookup,0),FALSE)
+N("312"),
  IF(VALUE(LEFT($A463,3))=313,VLOOKUP(VALUE(MID($B463,2,1)),_313_Table1,MATCH(MID($B463,1,1),_313_Table1_ColumnLookup,0),FALSE)
+N("313"),
  IF(AND(VALUE(LEFT($A463,3))=314,LEN($B463)=3),VLOOKUP(VALUE(MID($B463,2,2)),_314_Table1,MATCH(MID($B463,1,1),_314_Table1_ColumnLookup,0),FALSE),
  IF(VALUE(LEFT($A463,3))=314,VLOOKUP(VALUE(MID($B463,2,1)),_314_Table1,MATCH(MID($B463,1,1),_314_Table1_ColumnLookup,0),FALSE)
+N("314"),
""))))))))))))))))))))))))</f>
        <v>0</v>
      </c>
      <c r="E463" s="238" t="e">
        <f>IF(AND(VALUE(LEFT($A463,3))=309,LEN($B463)=3),VLOOKUP(VALUE(MID($B463,2,2)),_309_Table2,MATCH(MID($B463,1,1),_309_Table2_ColumnLookup,0),FALSE),
  IF($C463="309 LCR SummaryA",OneYearSCR,IF($C463="309 LCR SummaryB",UltimateSCR,IF(VALUE(LEFT($A463,3))=309,VLOOKUP(VALUE(MID($B463,2,1)),_309_Table2,MATCH(MID($B463,1,1),_309_Table2_ColumnLookup,0),FALSE)
+N("309"),
  IF(VALUE(LEFT($A463,3))=310,VLOOKUP(VALUE(MID($B463,2,1)),_310_Table2,MATCH(MID($B463,1,1),_310_Table2_ColumnLookup,0),FALSE)
+N("310"),
  IF(AND(VALUE(LEFT($A463,3))=311,LEN($I463)=4),VLOOKUP($I463,_311_Table2,MATCH($B463,_311_Table2_ColumnLookup,0),FALSE),
  IF(AND(VALUE(LEFT($A463,3))=311,OR($B463="I2",$B463="J2",$B463="K2",$B463="L2")),VLOOKUP('311'!$G$58,_311_Table2,MATCH(MID($B463,1,1),_311_Table2_ColumnLookup,0),FALSE),
  IF(AND(VALUE(LEFT($A463,3))=311,RIGHT($B463,5)="Total"),VLOOKUP('311'!$G$59,_311_Table2,MATCH(MID($B463,1,1),_311_Table2_ColumnLookup,0),FALSE),
  IF(VALUE(LEFT($A463,3))=311,VLOOKUP(VALUE(MID($B463,2,1)),_311_Table2,MATCH(MID($B463,1,1),_311_Table2_ColumnLookup,0),FALSE)
+N("311"),
  IF(AND(VALUE(LEFT($A463,3))=312,LEFT($G463,10)="Unincepted",$B463="G "),VLOOKUP(" ULO",_312_Table2,MATCH('312'!$N$16,_312_Table2_ColumnLookup,0),FALSE),
  IF(AND(VALUE(LEFT($A463,3))=312,LEFT($G463,10)="Unincepted",$B463="O "),VLOOKUP(" ULO",_312_Table2,MATCH('312'!$V$16,_312_Table2_ColumnLookup,0),FALSE),
  IF(AND(VALUE(LEFT($A463,3))=312,LEFT($G463,10)="Unincepted",$B463="Q "),VLOOKUP(" ULO",_312_Table2,MATCH('312'!$X$16,_312_Table2_ColumnLookup,0),FALSE),
  IF(AND(VALUE(LEFT($A463,3))=312,LEFT($G463,10)="Unincepted"),VLOOKUP(" ULO",_312_Table2,MATCH(LEFT($B463,1),_312_Table2_ColumnLookup,0),FALSE),
  IF(AND(VALUE(LEFT($A463,3))=312,LEFT($G463,5)="Total",$B463="G "),VLOOKUP('312'!$F$80,_312_Table2,MATCH('312'!$N$16,_312_Table2_ColumnLookup,0),FALSE),
  IF(AND(VALUE(LEFT($A463,3))=312,LEFT($G463,5)="Total",$B463="O "),VLOOKUP('312'!$F$80,_312_Table2,MATCH('312'!$V$16,_312_Table2_ColumnLookup,0),FALSE),
  IF(AND(VALUE(LEFT($A463,3))=312,LEFT($G463,5)="Total",$B463="Q "),VLOOKUP('312'!$F$80,_312_Table2,MATCH('312'!$X$16,_312_Table2_ColumnLookup,0),FALSE),
  IF(AND(VALUE(LEFT($A463,3))=312,LEFT($G463,5)="Total"),VLOOKUP('312'!$F$80,_312_Table2,MATCH(LEFT($B463,1),_312_Table2_ColumnLookup,0),FALSE),
  IF(AND(VALUE(LEFT($A463,3))=312,LEN($I463)=4,$B463="G"),VLOOKUP($I463,_312_Table2,MATCH('312'!$N$16,_312_Table2_ColumnLookup,0),FALSE),
  IF(AND(VALUE(LEFT($A463,3))=312,LEN($I463)=4,$B463="O"),VLOOKUP($I463,_312_Table2,MATCH('312'!$V$16,_312_Table2_ColumnLookup,0),FALSE),
  IF(AND(VALUE(LEFT($A463,3))=312,LEN($I463)=4,$B463="Q"),VLOOKUP($I463,_312_Table2,MATCH('312'!$X$16,_312_Table2_ColumnLookup,0),FALSE),
  IF(AND(VALUE(LEFT($A463,3))=312,LEN($I463)=4),VLOOKUP($I463,_312_Table2,MATCH(LEFT($B463,1),_312_Table2_ColumnLookup,0),FALSE)
+N("312"),
  IF(VALUE(LEFT($A463,3))=313,VLOOKUP(VALUE(MID($B463,2,1)),_313_Table2,MATCH(MID($B463,1,1),_313_Table2_ColumnLookup,0),FALSE)
+N("313"),
  IF(AND(VALUE(LEFT($A463,3))=314,LEN($B463)=3),VLOOKUP(VALUE(MID($B463,2,2)),_314_Table2,MATCH(MID($B463,1,1),_314_Table2_ColumnLookup,0),FALSE),
  IF(VALUE(LEFT($A463,3))=314,VLOOKUP(VALUE(MID($B463,2,1)),_314_Table2,MATCH(MID($B463,1,1),_314_Table2_ColumnLookup,0),FALSE)
+N("314"),
""))))))))))))))))))))))))</f>
        <v>#NAME?</v>
      </c>
      <c r="F463" s="238" t="e">
        <f>IF(AND(VALUE(LEFT($A463,3))=309,LEN($B463)=3),VLOOKUP(VALUE(MID($B463,2,2)),_309_Table3,MATCH(MID($B463,1,1),_309_Table3_ColumnLookup,0),FALSE),
  IF($C463="309 LCR SummaryA",OneYearSCR,IF($C463="309 LCR SummaryB",UltimateSCR,IF(VALUE(LEFT($A463,3))=309,VLOOKUP(VALUE(MID($B463,2,1)),_309_Table3,MATCH(MID($B463,1,1),_309_Table3_ColumnLookup,0),FALSE)
+N("309"),
  IF(VALUE(LEFT($A463,3))=310,VLOOKUP(VALUE(MID($B463,2,1)),_310_Table3,MATCH(MID($B463,1,1),_310_Table3_ColumnLookup,0),FALSE)
+N("310"),
  IF(AND(VALUE(LEFT($A463,3))=311,LEN($I463)=4),VLOOKUP($I463,_311_Table3,MATCH($B463,_311_Table3_ColumnLookup,0),FALSE),
  IF(AND(VALUE(LEFT($A463,3))=311,OR($B463="I2",$B463="J2",$B463="K2",$B463="L2")),VLOOKUP('311'!$G$58,_311_Table3,MATCH(MID($B463,1,1),_311_Table3_ColumnLookup,0),FALSE),
  IF(AND(VALUE(LEFT($A463,3))=311,RIGHT($B463,5)="Total"),VLOOKUP('311'!$G$59,_311_Table3,MATCH(MID($B463,1,1),_311_Table3_ColumnLookup,0),FALSE),
  IF(VALUE(LEFT($A463,3))=311,VLOOKUP(VALUE(MID($B463,2,1)),_311_Table3,MATCH(MID($B463,1,1),_311_Table3_ColumnLookup,0),FALSE)
+N("311"),
  IF(AND(VALUE(LEFT($A463,3))=312,LEFT($G463,10)="Unincepted",$B463="G "),VLOOKUP(" ULO",_312_Table3,MATCH('312'!$N$16,_312_Table3_ColumnLookup,0),FALSE),
  IF(AND(VALUE(LEFT($A463,3))=312,LEFT($G463,10)="Unincepted",$B463="O "),VLOOKUP(" ULO",_312_Table3,MATCH('312'!$V$16,_312_Table3_ColumnLookup,0),FALSE),
  IF(AND(VALUE(LEFT($A463,3))=312,LEFT($G463,10)="Unincepted",$B463="Q "),VLOOKUP(" ULO",_312_Table3,MATCH('312'!$X$16,_312_Table3_ColumnLookup,0),FALSE),
  IF(AND(VALUE(LEFT($A463,3))=312,LEFT($G463,10)="Unincepted"),VLOOKUP(" ULO",_312_Table3,MATCH(LEFT($B463,1),_312_Table3_ColumnLookup,0),FALSE),
  IF(AND(VALUE(LEFT($A463,3))=312,LEFT($G463,5)="Total",$B463="G "),VLOOKUP('312'!$F$80,_312_Table3,MATCH('312'!$N$16,_312_Table3_ColumnLookup,0),FALSE),
  IF(AND(VALUE(LEFT($A463,3))=312,LEFT($G463,5)="Total",$B463="O "),VLOOKUP('312'!$F$80,_312_Table3,MATCH('312'!$V$16,_312_Table3_ColumnLookup,0),FALSE),
  IF(AND(VALUE(LEFT($A463,3))=312,LEFT($G463,5)="Total",$B463="Q "),VLOOKUP('312'!$F$80,_312_Table3,MATCH('312'!$X$16,_312_Table3_ColumnLookup,0),FALSE),
  IF(AND(VALUE(LEFT($A463,3))=312,LEFT($G463,5)="Total"),VLOOKUP('312'!$F$80,_312_Table3,MATCH(LEFT($B463,1),_312_Table3_ColumnLookup,0),FALSE),
  IF(AND(VALUE(LEFT($A463,3))=312,LEN($I463)=4,$B463="G"),VLOOKUP($I463,_312_Table3,MATCH('312'!$N$16,_312_Table3_ColumnLookup,0),FALSE),
  IF(AND(VALUE(LEFT($A463,3))=312,LEN($I463)=4,$B463="O"),VLOOKUP($I463,_312_Table3,MATCH('312'!$V$16,_312_Table3_ColumnLookup,0),FALSE),
  IF(AND(VALUE(LEFT($A463,3))=312,LEN($I463)=4,$B463="Q"),VLOOKUP($I463,_312_Table3,MATCH('312'!$X$16,_312_Table3_ColumnLookup,0),FALSE),
  IF(AND(VALUE(LEFT($A463,3))=312,LEN($I463)=4),VLOOKUP($I463,_312_Table3,MATCH(LEFT($B463,1),_312_Table3_ColumnLookup,0),FALSE)
+N("312"),
  IF(VALUE(LEFT($A463,3))=313,VLOOKUP(VALUE(MID($B463,2,1)),_313_Table3,MATCH(MID($B463,1,1),_313_Table3_ColumnLookup,0),FALSE)
+N("313"),
  IF(AND(VALUE(LEFT($A463,3))=314,LEN($B463)=3),VLOOKUP(VALUE(MID($B463,2,2)),_314_Table3,MATCH(MID($B463,1,1),_314_Table3_ColumnLookup,0),FALSE),
  IF(VALUE(LEFT($A463,3))=314,VLOOKUP(VALUE(MID($B463,2,1)),_314_Table3,MATCH(MID($B463,1,1),_314_Table3_ColumnLookup,0),FALSE)
+N("314"),
""))))))))))))))))))))))))</f>
        <v>#NAME?</v>
      </c>
      <c r="G463" t="s">
        <v>1140</v>
      </c>
      <c r="H463" s="321">
        <f>IFERROR(
IF(ISERROR($D463)=FALSE,$D463,IF(ISERROR($E463)=FALSE,$E463,IF(ISERROR($F463)=FALSE,$F463
+N("012 checkboxes"),
IF(
IF(OR(LEFT($A463,9)="Syndicate",LEFT($A463,12)="NewSyndicate"),VLOOKUP($A463,'012'!$J:$ZW,MATCH("Link to button",'012'!$J$1:$ZW$1,0),0)
+N("309 checkbox"),
IF($C463="309 LCR Summary0",VLOOKUP("Notes990",'309'!$P:$ZZ,MATCH("Link to button",'309'!$P$1:$ZZ$1,0),0)
+N("313 checkboxes"),
IF($C463="313 Financial Information0LcmVsScr",IF($C463="309 LCR Summary0",VLOOKUP("LcmVsScr",'309'!$N:$ZZ,MATCH("Link to button",'309'!$N$1:$ZZ$1,0),0),
IF($C463="313 Financial Information0LcrDocAttached",IF($C463="309 LCR Summary0",VLOOKUP("LcrDocAttached",'309'!$N:$ZZ,MATCH("Link to button",'309'!$N$1:$ZZ$1,0),
0)))))))=1,TRUE,FALSE)
))),"")</f>
        <v>0</v>
      </c>
      <c r="I463">
        <v>2005</v>
      </c>
    </row>
    <row r="464" spans="1:9" customFormat="1">
      <c r="A464" s="237" t="str">
        <f>VLOOKUP($G464,CSVLookups!$B:$R,MATCH(A$1,CSVLookups!$B$1:$R$1,0),FALSE)</f>
        <v>312 Projected Solvency II Technical Provisions at Time Zero</v>
      </c>
      <c r="B464" s="237" t="str">
        <f>VLOOKUP($G464,CSVLookups!$B:$R,MATCH(B$1,CSVLookups!$B$1:$R$1,0),FALSE)</f>
        <v>B</v>
      </c>
      <c r="C464" s="238" t="str">
        <f t="shared" si="8"/>
        <v>312 Projected Solvency II Technical Provisions at Time ZeroB2005</v>
      </c>
      <c r="D464" s="238">
        <f>IF(AND(VALUE(LEFT($A464,3))=309,LEN($B464)=3),VLOOKUP(VALUE(MID($B464,2,2)),_309_Table1,MATCH(MID($B464,1,1),_309_Table1_ColumnLookup,0),FALSE),
  IF($C464="309 LCR SummaryA",OneYearSCR,IF($C464="309 LCR SummaryB",UltimateSCR,IF(VALUE(LEFT($A464,3))=309,VLOOKUP(VALUE(MID($B464,2,1)),_309_Table1,MATCH(MID($B464,1,1),_309_Table1_ColumnLookup,0),FALSE)
+N("309"),
  IF(VALUE(LEFT($A464,3))=310,VLOOKUP(VALUE(MID($B464,2,1)),_310_Table1,MATCH(MID($B464,1,1),_310_Table1_ColumnLookup,0),FALSE)
+N("310"),
  IF(AND(VALUE(LEFT($A464,3))=311,LEN($I464)=4),VLOOKUP($I464,_311_Table1,MATCH($B464,_311_Table1_ColumnLookup,0),FALSE),
  IF(AND(VALUE(LEFT($A464,3))=311,OR($B464="I2",$B464="J2",$B464="K2",$B464="L2")),VLOOKUP('311'!$G$58,_311_Table1,MATCH(MID($B464,1,1),_311_Table1_ColumnLookup,0),FALSE),
  IF(AND(VALUE(LEFT($A464,3))=311,RIGHT($B464,5)="Total"),VLOOKUP('311'!$G$59,_311_Table1,MATCH(MID($B464,1,1),_311_Table1_ColumnLookup,0),FALSE),
  IF(VALUE(LEFT($A464,3))=311,VLOOKUP(VALUE(MID($B464,2,1)),_311_Table1,MATCH(MID($B464,1,1),_311_Table1_ColumnLookup,0),FALSE)
+N("311"),
  IF(AND(VALUE(LEFT($A464,3))=312,LEFT($G464,10)="Unincepted",$B464="G "),VLOOKUP(" ULO",_312_Table1,MATCH('312'!$N$16,_312_Table1_ColumnLookup,0),FALSE),
  IF(AND(VALUE(LEFT($A464,3))=312,LEFT($G464,10)="Unincepted",$B464="O "),VLOOKUP(" ULO",_312_Table1,MATCH('312'!$V$16,_312_Table1_ColumnLookup,0),FALSE),
  IF(AND(VALUE(LEFT($A464,3))=312,LEFT($G464,10)="Unincepted",$B464="Q "),VLOOKUP(" ULO",_312_Table1,MATCH('312'!$X$16,_312_Table1_ColumnLookup,0),FALSE),
  IF(AND(VALUE(LEFT($A464,3))=312,LEFT($G464,10)="Unincepted"),VLOOKUP(" ULO",_312_Table1,MATCH(LEFT($B464,1),_312_Table1_ColumnLookup,0),FALSE),
  IF(AND(VALUE(LEFT($A464,3))=312,LEFT($G464,5)="Total",$B464="G "),VLOOKUP('312'!$F$80,_312_Table1,MATCH('312'!$N$16,_312_Table1_ColumnLookup,0),FALSE),
  IF(AND(VALUE(LEFT($A464,3))=312,LEFT($G464,5)="Total",$B464="O "),VLOOKUP('312'!$F$80,_312_Table1,MATCH('312'!$V$16,_312_Table1_ColumnLookup,0),FALSE),
  IF(AND(VALUE(LEFT($A464,3))=312,LEFT($G464,5)="Total",$B464="Q "),VLOOKUP('312'!$F$80,_312_Table1,MATCH('312'!$X$16,_312_Table1_ColumnLookup,0),FALSE),
  IF(AND(VALUE(LEFT($A464,3))=312,LEFT($G464,5)="Total"),VLOOKUP('312'!$F$80,_312_Table1,MATCH(LEFT($B464,1),_312_Table1_ColumnLookup,0),FALSE),
  IF(AND(VALUE(LEFT($A464,3))=312,LEN($I464)=4,$B464="G"),VLOOKUP($I464,_312_Table1,MATCH('312'!$N$16,_312_Table1_ColumnLookup,0),FALSE),
  IF(AND(VALUE(LEFT($A464,3))=312,LEN($I464)=4,$B464="O"),VLOOKUP($I464,_312_Table1,MATCH('312'!$V$16,_312_Table1_ColumnLookup,0),FALSE),
  IF(AND(VALUE(LEFT($A464,3))=312,LEN($I464)=4,$B464="Q"),VLOOKUP($I464,_312_Table1,MATCH('312'!$X$16,_312_Table1_ColumnLookup,0),FALSE),
  IF(AND(VALUE(LEFT($A464,3))=312,LEN($I464)=4),VLOOKUP($I464,_312_Table1,MATCH(LEFT($B464,1),_312_Table1_ColumnLookup,0),FALSE)
+N("312"),
  IF(VALUE(LEFT($A464,3))=313,VLOOKUP(VALUE(MID($B464,2,1)),_313_Table1,MATCH(MID($B464,1,1),_313_Table1_ColumnLookup,0),FALSE)
+N("313"),
  IF(AND(VALUE(LEFT($A464,3))=314,LEN($B464)=3),VLOOKUP(VALUE(MID($B464,2,2)),_314_Table1,MATCH(MID($B464,1,1),_314_Table1_ColumnLookup,0),FALSE),
  IF(VALUE(LEFT($A464,3))=314,VLOOKUP(VALUE(MID($B464,2,1)),_314_Table1,MATCH(MID($B464,1,1),_314_Table1_ColumnLookup,0),FALSE)
+N("314"),
""))))))))))))))))))))))))</f>
        <v>0</v>
      </c>
      <c r="E464" s="238" t="e">
        <f>IF(AND(VALUE(LEFT($A464,3))=309,LEN($B464)=3),VLOOKUP(VALUE(MID($B464,2,2)),_309_Table2,MATCH(MID($B464,1,1),_309_Table2_ColumnLookup,0),FALSE),
  IF($C464="309 LCR SummaryA",OneYearSCR,IF($C464="309 LCR SummaryB",UltimateSCR,IF(VALUE(LEFT($A464,3))=309,VLOOKUP(VALUE(MID($B464,2,1)),_309_Table2,MATCH(MID($B464,1,1),_309_Table2_ColumnLookup,0),FALSE)
+N("309"),
  IF(VALUE(LEFT($A464,3))=310,VLOOKUP(VALUE(MID($B464,2,1)),_310_Table2,MATCH(MID($B464,1,1),_310_Table2_ColumnLookup,0),FALSE)
+N("310"),
  IF(AND(VALUE(LEFT($A464,3))=311,LEN($I464)=4),VLOOKUP($I464,_311_Table2,MATCH($B464,_311_Table2_ColumnLookup,0),FALSE),
  IF(AND(VALUE(LEFT($A464,3))=311,OR($B464="I2",$B464="J2",$B464="K2",$B464="L2")),VLOOKUP('311'!$G$58,_311_Table2,MATCH(MID($B464,1,1),_311_Table2_ColumnLookup,0),FALSE),
  IF(AND(VALUE(LEFT($A464,3))=311,RIGHT($B464,5)="Total"),VLOOKUP('311'!$G$59,_311_Table2,MATCH(MID($B464,1,1),_311_Table2_ColumnLookup,0),FALSE),
  IF(VALUE(LEFT($A464,3))=311,VLOOKUP(VALUE(MID($B464,2,1)),_311_Table2,MATCH(MID($B464,1,1),_311_Table2_ColumnLookup,0),FALSE)
+N("311"),
  IF(AND(VALUE(LEFT($A464,3))=312,LEFT($G464,10)="Unincepted",$B464="G "),VLOOKUP(" ULO",_312_Table2,MATCH('312'!$N$16,_312_Table2_ColumnLookup,0),FALSE),
  IF(AND(VALUE(LEFT($A464,3))=312,LEFT($G464,10)="Unincepted",$B464="O "),VLOOKUP(" ULO",_312_Table2,MATCH('312'!$V$16,_312_Table2_ColumnLookup,0),FALSE),
  IF(AND(VALUE(LEFT($A464,3))=312,LEFT($G464,10)="Unincepted",$B464="Q "),VLOOKUP(" ULO",_312_Table2,MATCH('312'!$X$16,_312_Table2_ColumnLookup,0),FALSE),
  IF(AND(VALUE(LEFT($A464,3))=312,LEFT($G464,10)="Unincepted"),VLOOKUP(" ULO",_312_Table2,MATCH(LEFT($B464,1),_312_Table2_ColumnLookup,0),FALSE),
  IF(AND(VALUE(LEFT($A464,3))=312,LEFT($G464,5)="Total",$B464="G "),VLOOKUP('312'!$F$80,_312_Table2,MATCH('312'!$N$16,_312_Table2_ColumnLookup,0),FALSE),
  IF(AND(VALUE(LEFT($A464,3))=312,LEFT($G464,5)="Total",$B464="O "),VLOOKUP('312'!$F$80,_312_Table2,MATCH('312'!$V$16,_312_Table2_ColumnLookup,0),FALSE),
  IF(AND(VALUE(LEFT($A464,3))=312,LEFT($G464,5)="Total",$B464="Q "),VLOOKUP('312'!$F$80,_312_Table2,MATCH('312'!$X$16,_312_Table2_ColumnLookup,0),FALSE),
  IF(AND(VALUE(LEFT($A464,3))=312,LEFT($G464,5)="Total"),VLOOKUP('312'!$F$80,_312_Table2,MATCH(LEFT($B464,1),_312_Table2_ColumnLookup,0),FALSE),
  IF(AND(VALUE(LEFT($A464,3))=312,LEN($I464)=4,$B464="G"),VLOOKUP($I464,_312_Table2,MATCH('312'!$N$16,_312_Table2_ColumnLookup,0),FALSE),
  IF(AND(VALUE(LEFT($A464,3))=312,LEN($I464)=4,$B464="O"),VLOOKUP($I464,_312_Table2,MATCH('312'!$V$16,_312_Table2_ColumnLookup,0),FALSE),
  IF(AND(VALUE(LEFT($A464,3))=312,LEN($I464)=4,$B464="Q"),VLOOKUP($I464,_312_Table2,MATCH('312'!$X$16,_312_Table2_ColumnLookup,0),FALSE),
  IF(AND(VALUE(LEFT($A464,3))=312,LEN($I464)=4),VLOOKUP($I464,_312_Table2,MATCH(LEFT($B464,1),_312_Table2_ColumnLookup,0),FALSE)
+N("312"),
  IF(VALUE(LEFT($A464,3))=313,VLOOKUP(VALUE(MID($B464,2,1)),_313_Table2,MATCH(MID($B464,1,1),_313_Table2_ColumnLookup,0),FALSE)
+N("313"),
  IF(AND(VALUE(LEFT($A464,3))=314,LEN($B464)=3),VLOOKUP(VALUE(MID($B464,2,2)),_314_Table2,MATCH(MID($B464,1,1),_314_Table2_ColumnLookup,0),FALSE),
  IF(VALUE(LEFT($A464,3))=314,VLOOKUP(VALUE(MID($B464,2,1)),_314_Table2,MATCH(MID($B464,1,1),_314_Table2_ColumnLookup,0),FALSE)
+N("314"),
""))))))))))))))))))))))))</f>
        <v>#NAME?</v>
      </c>
      <c r="F464" s="238" t="e">
        <f>IF(AND(VALUE(LEFT($A464,3))=309,LEN($B464)=3),VLOOKUP(VALUE(MID($B464,2,2)),_309_Table3,MATCH(MID($B464,1,1),_309_Table3_ColumnLookup,0),FALSE),
  IF($C464="309 LCR SummaryA",OneYearSCR,IF($C464="309 LCR SummaryB",UltimateSCR,IF(VALUE(LEFT($A464,3))=309,VLOOKUP(VALUE(MID($B464,2,1)),_309_Table3,MATCH(MID($B464,1,1),_309_Table3_ColumnLookup,0),FALSE)
+N("309"),
  IF(VALUE(LEFT($A464,3))=310,VLOOKUP(VALUE(MID($B464,2,1)),_310_Table3,MATCH(MID($B464,1,1),_310_Table3_ColumnLookup,0),FALSE)
+N("310"),
  IF(AND(VALUE(LEFT($A464,3))=311,LEN($I464)=4),VLOOKUP($I464,_311_Table3,MATCH($B464,_311_Table3_ColumnLookup,0),FALSE),
  IF(AND(VALUE(LEFT($A464,3))=311,OR($B464="I2",$B464="J2",$B464="K2",$B464="L2")),VLOOKUP('311'!$G$58,_311_Table3,MATCH(MID($B464,1,1),_311_Table3_ColumnLookup,0),FALSE),
  IF(AND(VALUE(LEFT($A464,3))=311,RIGHT($B464,5)="Total"),VLOOKUP('311'!$G$59,_311_Table3,MATCH(MID($B464,1,1),_311_Table3_ColumnLookup,0),FALSE),
  IF(VALUE(LEFT($A464,3))=311,VLOOKUP(VALUE(MID($B464,2,1)),_311_Table3,MATCH(MID($B464,1,1),_311_Table3_ColumnLookup,0),FALSE)
+N("311"),
  IF(AND(VALUE(LEFT($A464,3))=312,LEFT($G464,10)="Unincepted",$B464="G "),VLOOKUP(" ULO",_312_Table3,MATCH('312'!$N$16,_312_Table3_ColumnLookup,0),FALSE),
  IF(AND(VALUE(LEFT($A464,3))=312,LEFT($G464,10)="Unincepted",$B464="O "),VLOOKUP(" ULO",_312_Table3,MATCH('312'!$V$16,_312_Table3_ColumnLookup,0),FALSE),
  IF(AND(VALUE(LEFT($A464,3))=312,LEFT($G464,10)="Unincepted",$B464="Q "),VLOOKUP(" ULO",_312_Table3,MATCH('312'!$X$16,_312_Table3_ColumnLookup,0),FALSE),
  IF(AND(VALUE(LEFT($A464,3))=312,LEFT($G464,10)="Unincepted"),VLOOKUP(" ULO",_312_Table3,MATCH(LEFT($B464,1),_312_Table3_ColumnLookup,0),FALSE),
  IF(AND(VALUE(LEFT($A464,3))=312,LEFT($G464,5)="Total",$B464="G "),VLOOKUP('312'!$F$80,_312_Table3,MATCH('312'!$N$16,_312_Table3_ColumnLookup,0),FALSE),
  IF(AND(VALUE(LEFT($A464,3))=312,LEFT($G464,5)="Total",$B464="O "),VLOOKUP('312'!$F$80,_312_Table3,MATCH('312'!$V$16,_312_Table3_ColumnLookup,0),FALSE),
  IF(AND(VALUE(LEFT($A464,3))=312,LEFT($G464,5)="Total",$B464="Q "),VLOOKUP('312'!$F$80,_312_Table3,MATCH('312'!$X$16,_312_Table3_ColumnLookup,0),FALSE),
  IF(AND(VALUE(LEFT($A464,3))=312,LEFT($G464,5)="Total"),VLOOKUP('312'!$F$80,_312_Table3,MATCH(LEFT($B464,1),_312_Table3_ColumnLookup,0),FALSE),
  IF(AND(VALUE(LEFT($A464,3))=312,LEN($I464)=4,$B464="G"),VLOOKUP($I464,_312_Table3,MATCH('312'!$N$16,_312_Table3_ColumnLookup,0),FALSE),
  IF(AND(VALUE(LEFT($A464,3))=312,LEN($I464)=4,$B464="O"),VLOOKUP($I464,_312_Table3,MATCH('312'!$V$16,_312_Table3_ColumnLookup,0),FALSE),
  IF(AND(VALUE(LEFT($A464,3))=312,LEN($I464)=4,$B464="Q"),VLOOKUP($I464,_312_Table3,MATCH('312'!$X$16,_312_Table3_ColumnLookup,0),FALSE),
  IF(AND(VALUE(LEFT($A464,3))=312,LEN($I464)=4),VLOOKUP($I464,_312_Table3,MATCH(LEFT($B464,1),_312_Table3_ColumnLookup,0),FALSE)
+N("312"),
  IF(VALUE(LEFT($A464,3))=313,VLOOKUP(VALUE(MID($B464,2,1)),_313_Table3,MATCH(MID($B464,1,1),_313_Table3_ColumnLookup,0),FALSE)
+N("313"),
  IF(AND(VALUE(LEFT($A464,3))=314,LEN($B464)=3),VLOOKUP(VALUE(MID($B464,2,2)),_314_Table3,MATCH(MID($B464,1,1),_314_Table3_ColumnLookup,0),FALSE),
  IF(VALUE(LEFT($A464,3))=314,VLOOKUP(VALUE(MID($B464,2,1)),_314_Table3,MATCH(MID($B464,1,1),_314_Table3_ColumnLookup,0),FALSE)
+N("314"),
""))))))))))))))))))))))))</f>
        <v>#NAME?</v>
      </c>
      <c r="G464" t="s">
        <v>1141</v>
      </c>
      <c r="H464" s="321">
        <f>IFERROR(
IF(ISERROR($D464)=FALSE,$D464,IF(ISERROR($E464)=FALSE,$E464,IF(ISERROR($F464)=FALSE,$F464
+N("012 checkboxes"),
IF(
IF(OR(LEFT($A464,9)="Syndicate",LEFT($A464,12)="NewSyndicate"),VLOOKUP($A464,'012'!$J:$ZW,MATCH("Link to button",'012'!$J$1:$ZW$1,0),0)
+N("309 checkbox"),
IF($C464="309 LCR Summary0",VLOOKUP("Notes990",'309'!$P:$ZZ,MATCH("Link to button",'309'!$P$1:$ZZ$1,0),0)
+N("313 checkboxes"),
IF($C464="313 Financial Information0LcmVsScr",IF($C464="309 LCR Summary0",VLOOKUP("LcmVsScr",'309'!$N:$ZZ,MATCH("Link to button",'309'!$N$1:$ZZ$1,0),0),
IF($C464="313 Financial Information0LcrDocAttached",IF($C464="309 LCR Summary0",VLOOKUP("LcrDocAttached",'309'!$N:$ZZ,MATCH("Link to button",'309'!$N$1:$ZZ$1,0),
0)))))))=1,TRUE,FALSE)
))),"")</f>
        <v>0</v>
      </c>
      <c r="I464">
        <v>2005</v>
      </c>
    </row>
    <row r="465" spans="1:9" customFormat="1">
      <c r="A465" s="237" t="str">
        <f>VLOOKUP($G465,CSVLookups!$B:$R,MATCH(A$1,CSVLookups!$B$1:$R$1,0),FALSE)</f>
        <v>312 Projected Solvency II Technical Provisions at Time Zero</v>
      </c>
      <c r="B465" s="237" t="str">
        <f>VLOOKUP($G465,CSVLookups!$B:$R,MATCH(B$1,CSVLookups!$B$1:$R$1,0),FALSE)</f>
        <v>C</v>
      </c>
      <c r="C465" s="238" t="str">
        <f t="shared" si="8"/>
        <v>312 Projected Solvency II Technical Provisions at Time ZeroC2005</v>
      </c>
      <c r="D465" s="238">
        <f>IF(AND(VALUE(LEFT($A465,3))=309,LEN($B465)=3),VLOOKUP(VALUE(MID($B465,2,2)),_309_Table1,MATCH(MID($B465,1,1),_309_Table1_ColumnLookup,0),FALSE),
  IF($C465="309 LCR SummaryA",OneYearSCR,IF($C465="309 LCR SummaryB",UltimateSCR,IF(VALUE(LEFT($A465,3))=309,VLOOKUP(VALUE(MID($B465,2,1)),_309_Table1,MATCH(MID($B465,1,1),_309_Table1_ColumnLookup,0),FALSE)
+N("309"),
  IF(VALUE(LEFT($A465,3))=310,VLOOKUP(VALUE(MID($B465,2,1)),_310_Table1,MATCH(MID($B465,1,1),_310_Table1_ColumnLookup,0),FALSE)
+N("310"),
  IF(AND(VALUE(LEFT($A465,3))=311,LEN($I465)=4),VLOOKUP($I465,_311_Table1,MATCH($B465,_311_Table1_ColumnLookup,0),FALSE),
  IF(AND(VALUE(LEFT($A465,3))=311,OR($B465="I2",$B465="J2",$B465="K2",$B465="L2")),VLOOKUP('311'!$G$58,_311_Table1,MATCH(MID($B465,1,1),_311_Table1_ColumnLookup,0),FALSE),
  IF(AND(VALUE(LEFT($A465,3))=311,RIGHT($B465,5)="Total"),VLOOKUP('311'!$G$59,_311_Table1,MATCH(MID($B465,1,1),_311_Table1_ColumnLookup,0),FALSE),
  IF(VALUE(LEFT($A465,3))=311,VLOOKUP(VALUE(MID($B465,2,1)),_311_Table1,MATCH(MID($B465,1,1),_311_Table1_ColumnLookup,0),FALSE)
+N("311"),
  IF(AND(VALUE(LEFT($A465,3))=312,LEFT($G465,10)="Unincepted",$B465="G "),VLOOKUP(" ULO",_312_Table1,MATCH('312'!$N$16,_312_Table1_ColumnLookup,0),FALSE),
  IF(AND(VALUE(LEFT($A465,3))=312,LEFT($G465,10)="Unincepted",$B465="O "),VLOOKUP(" ULO",_312_Table1,MATCH('312'!$V$16,_312_Table1_ColumnLookup,0),FALSE),
  IF(AND(VALUE(LEFT($A465,3))=312,LEFT($G465,10)="Unincepted",$B465="Q "),VLOOKUP(" ULO",_312_Table1,MATCH('312'!$X$16,_312_Table1_ColumnLookup,0),FALSE),
  IF(AND(VALUE(LEFT($A465,3))=312,LEFT($G465,10)="Unincepted"),VLOOKUP(" ULO",_312_Table1,MATCH(LEFT($B465,1),_312_Table1_ColumnLookup,0),FALSE),
  IF(AND(VALUE(LEFT($A465,3))=312,LEFT($G465,5)="Total",$B465="G "),VLOOKUP('312'!$F$80,_312_Table1,MATCH('312'!$N$16,_312_Table1_ColumnLookup,0),FALSE),
  IF(AND(VALUE(LEFT($A465,3))=312,LEFT($G465,5)="Total",$B465="O "),VLOOKUP('312'!$F$80,_312_Table1,MATCH('312'!$V$16,_312_Table1_ColumnLookup,0),FALSE),
  IF(AND(VALUE(LEFT($A465,3))=312,LEFT($G465,5)="Total",$B465="Q "),VLOOKUP('312'!$F$80,_312_Table1,MATCH('312'!$X$16,_312_Table1_ColumnLookup,0),FALSE),
  IF(AND(VALUE(LEFT($A465,3))=312,LEFT($G465,5)="Total"),VLOOKUP('312'!$F$80,_312_Table1,MATCH(LEFT($B465,1),_312_Table1_ColumnLookup,0),FALSE),
  IF(AND(VALUE(LEFT($A465,3))=312,LEN($I465)=4,$B465="G"),VLOOKUP($I465,_312_Table1,MATCH('312'!$N$16,_312_Table1_ColumnLookup,0),FALSE),
  IF(AND(VALUE(LEFT($A465,3))=312,LEN($I465)=4,$B465="O"),VLOOKUP($I465,_312_Table1,MATCH('312'!$V$16,_312_Table1_ColumnLookup,0),FALSE),
  IF(AND(VALUE(LEFT($A465,3))=312,LEN($I465)=4,$B465="Q"),VLOOKUP($I465,_312_Table1,MATCH('312'!$X$16,_312_Table1_ColumnLookup,0),FALSE),
  IF(AND(VALUE(LEFT($A465,3))=312,LEN($I465)=4),VLOOKUP($I465,_312_Table1,MATCH(LEFT($B465,1),_312_Table1_ColumnLookup,0),FALSE)
+N("312"),
  IF(VALUE(LEFT($A465,3))=313,VLOOKUP(VALUE(MID($B465,2,1)),_313_Table1,MATCH(MID($B465,1,1),_313_Table1_ColumnLookup,0),FALSE)
+N("313"),
  IF(AND(VALUE(LEFT($A465,3))=314,LEN($B465)=3),VLOOKUP(VALUE(MID($B465,2,2)),_314_Table1,MATCH(MID($B465,1,1),_314_Table1_ColumnLookup,0),FALSE),
  IF(VALUE(LEFT($A465,3))=314,VLOOKUP(VALUE(MID($B465,2,1)),_314_Table1,MATCH(MID($B465,1,1),_314_Table1_ColumnLookup,0),FALSE)
+N("314"),
""))))))))))))))))))))))))</f>
        <v>0</v>
      </c>
      <c r="E465" s="238" t="e">
        <f>IF(AND(VALUE(LEFT($A465,3))=309,LEN($B465)=3),VLOOKUP(VALUE(MID($B465,2,2)),_309_Table2,MATCH(MID($B465,1,1),_309_Table2_ColumnLookup,0),FALSE),
  IF($C465="309 LCR SummaryA",OneYearSCR,IF($C465="309 LCR SummaryB",UltimateSCR,IF(VALUE(LEFT($A465,3))=309,VLOOKUP(VALUE(MID($B465,2,1)),_309_Table2,MATCH(MID($B465,1,1),_309_Table2_ColumnLookup,0),FALSE)
+N("309"),
  IF(VALUE(LEFT($A465,3))=310,VLOOKUP(VALUE(MID($B465,2,1)),_310_Table2,MATCH(MID($B465,1,1),_310_Table2_ColumnLookup,0),FALSE)
+N("310"),
  IF(AND(VALUE(LEFT($A465,3))=311,LEN($I465)=4),VLOOKUP($I465,_311_Table2,MATCH($B465,_311_Table2_ColumnLookup,0),FALSE),
  IF(AND(VALUE(LEFT($A465,3))=311,OR($B465="I2",$B465="J2",$B465="K2",$B465="L2")),VLOOKUP('311'!$G$58,_311_Table2,MATCH(MID($B465,1,1),_311_Table2_ColumnLookup,0),FALSE),
  IF(AND(VALUE(LEFT($A465,3))=311,RIGHT($B465,5)="Total"),VLOOKUP('311'!$G$59,_311_Table2,MATCH(MID($B465,1,1),_311_Table2_ColumnLookup,0),FALSE),
  IF(VALUE(LEFT($A465,3))=311,VLOOKUP(VALUE(MID($B465,2,1)),_311_Table2,MATCH(MID($B465,1,1),_311_Table2_ColumnLookup,0),FALSE)
+N("311"),
  IF(AND(VALUE(LEFT($A465,3))=312,LEFT($G465,10)="Unincepted",$B465="G "),VLOOKUP(" ULO",_312_Table2,MATCH('312'!$N$16,_312_Table2_ColumnLookup,0),FALSE),
  IF(AND(VALUE(LEFT($A465,3))=312,LEFT($G465,10)="Unincepted",$B465="O "),VLOOKUP(" ULO",_312_Table2,MATCH('312'!$V$16,_312_Table2_ColumnLookup,0),FALSE),
  IF(AND(VALUE(LEFT($A465,3))=312,LEFT($G465,10)="Unincepted",$B465="Q "),VLOOKUP(" ULO",_312_Table2,MATCH('312'!$X$16,_312_Table2_ColumnLookup,0),FALSE),
  IF(AND(VALUE(LEFT($A465,3))=312,LEFT($G465,10)="Unincepted"),VLOOKUP(" ULO",_312_Table2,MATCH(LEFT($B465,1),_312_Table2_ColumnLookup,0),FALSE),
  IF(AND(VALUE(LEFT($A465,3))=312,LEFT($G465,5)="Total",$B465="G "),VLOOKUP('312'!$F$80,_312_Table2,MATCH('312'!$N$16,_312_Table2_ColumnLookup,0),FALSE),
  IF(AND(VALUE(LEFT($A465,3))=312,LEFT($G465,5)="Total",$B465="O "),VLOOKUP('312'!$F$80,_312_Table2,MATCH('312'!$V$16,_312_Table2_ColumnLookup,0),FALSE),
  IF(AND(VALUE(LEFT($A465,3))=312,LEFT($G465,5)="Total",$B465="Q "),VLOOKUP('312'!$F$80,_312_Table2,MATCH('312'!$X$16,_312_Table2_ColumnLookup,0),FALSE),
  IF(AND(VALUE(LEFT($A465,3))=312,LEFT($G465,5)="Total"),VLOOKUP('312'!$F$80,_312_Table2,MATCH(LEFT($B465,1),_312_Table2_ColumnLookup,0),FALSE),
  IF(AND(VALUE(LEFT($A465,3))=312,LEN($I465)=4,$B465="G"),VLOOKUP($I465,_312_Table2,MATCH('312'!$N$16,_312_Table2_ColumnLookup,0),FALSE),
  IF(AND(VALUE(LEFT($A465,3))=312,LEN($I465)=4,$B465="O"),VLOOKUP($I465,_312_Table2,MATCH('312'!$V$16,_312_Table2_ColumnLookup,0),FALSE),
  IF(AND(VALUE(LEFT($A465,3))=312,LEN($I465)=4,$B465="Q"),VLOOKUP($I465,_312_Table2,MATCH('312'!$X$16,_312_Table2_ColumnLookup,0),FALSE),
  IF(AND(VALUE(LEFT($A465,3))=312,LEN($I465)=4),VLOOKUP($I465,_312_Table2,MATCH(LEFT($B465,1),_312_Table2_ColumnLookup,0),FALSE)
+N("312"),
  IF(VALUE(LEFT($A465,3))=313,VLOOKUP(VALUE(MID($B465,2,1)),_313_Table2,MATCH(MID($B465,1,1),_313_Table2_ColumnLookup,0),FALSE)
+N("313"),
  IF(AND(VALUE(LEFT($A465,3))=314,LEN($B465)=3),VLOOKUP(VALUE(MID($B465,2,2)),_314_Table2,MATCH(MID($B465,1,1),_314_Table2_ColumnLookup,0),FALSE),
  IF(VALUE(LEFT($A465,3))=314,VLOOKUP(VALUE(MID($B465,2,1)),_314_Table2,MATCH(MID($B465,1,1),_314_Table2_ColumnLookup,0),FALSE)
+N("314"),
""))))))))))))))))))))))))</f>
        <v>#NAME?</v>
      </c>
      <c r="F465" s="238" t="e">
        <f>IF(AND(VALUE(LEFT($A465,3))=309,LEN($B465)=3),VLOOKUP(VALUE(MID($B465,2,2)),_309_Table3,MATCH(MID($B465,1,1),_309_Table3_ColumnLookup,0),FALSE),
  IF($C465="309 LCR SummaryA",OneYearSCR,IF($C465="309 LCR SummaryB",UltimateSCR,IF(VALUE(LEFT($A465,3))=309,VLOOKUP(VALUE(MID($B465,2,1)),_309_Table3,MATCH(MID($B465,1,1),_309_Table3_ColumnLookup,0),FALSE)
+N("309"),
  IF(VALUE(LEFT($A465,3))=310,VLOOKUP(VALUE(MID($B465,2,1)),_310_Table3,MATCH(MID($B465,1,1),_310_Table3_ColumnLookup,0),FALSE)
+N("310"),
  IF(AND(VALUE(LEFT($A465,3))=311,LEN($I465)=4),VLOOKUP($I465,_311_Table3,MATCH($B465,_311_Table3_ColumnLookup,0),FALSE),
  IF(AND(VALUE(LEFT($A465,3))=311,OR($B465="I2",$B465="J2",$B465="K2",$B465="L2")),VLOOKUP('311'!$G$58,_311_Table3,MATCH(MID($B465,1,1),_311_Table3_ColumnLookup,0),FALSE),
  IF(AND(VALUE(LEFT($A465,3))=311,RIGHT($B465,5)="Total"),VLOOKUP('311'!$G$59,_311_Table3,MATCH(MID($B465,1,1),_311_Table3_ColumnLookup,0),FALSE),
  IF(VALUE(LEFT($A465,3))=311,VLOOKUP(VALUE(MID($B465,2,1)),_311_Table3,MATCH(MID($B465,1,1),_311_Table3_ColumnLookup,0),FALSE)
+N("311"),
  IF(AND(VALUE(LEFT($A465,3))=312,LEFT($G465,10)="Unincepted",$B465="G "),VLOOKUP(" ULO",_312_Table3,MATCH('312'!$N$16,_312_Table3_ColumnLookup,0),FALSE),
  IF(AND(VALUE(LEFT($A465,3))=312,LEFT($G465,10)="Unincepted",$B465="O "),VLOOKUP(" ULO",_312_Table3,MATCH('312'!$V$16,_312_Table3_ColumnLookup,0),FALSE),
  IF(AND(VALUE(LEFT($A465,3))=312,LEFT($G465,10)="Unincepted",$B465="Q "),VLOOKUP(" ULO",_312_Table3,MATCH('312'!$X$16,_312_Table3_ColumnLookup,0),FALSE),
  IF(AND(VALUE(LEFT($A465,3))=312,LEFT($G465,10)="Unincepted"),VLOOKUP(" ULO",_312_Table3,MATCH(LEFT($B465,1),_312_Table3_ColumnLookup,0),FALSE),
  IF(AND(VALUE(LEFT($A465,3))=312,LEFT($G465,5)="Total",$B465="G "),VLOOKUP('312'!$F$80,_312_Table3,MATCH('312'!$N$16,_312_Table3_ColumnLookup,0),FALSE),
  IF(AND(VALUE(LEFT($A465,3))=312,LEFT($G465,5)="Total",$B465="O "),VLOOKUP('312'!$F$80,_312_Table3,MATCH('312'!$V$16,_312_Table3_ColumnLookup,0),FALSE),
  IF(AND(VALUE(LEFT($A465,3))=312,LEFT($G465,5)="Total",$B465="Q "),VLOOKUP('312'!$F$80,_312_Table3,MATCH('312'!$X$16,_312_Table3_ColumnLookup,0),FALSE),
  IF(AND(VALUE(LEFT($A465,3))=312,LEFT($G465,5)="Total"),VLOOKUP('312'!$F$80,_312_Table3,MATCH(LEFT($B465,1),_312_Table3_ColumnLookup,0),FALSE),
  IF(AND(VALUE(LEFT($A465,3))=312,LEN($I465)=4,$B465="G"),VLOOKUP($I465,_312_Table3,MATCH('312'!$N$16,_312_Table3_ColumnLookup,0),FALSE),
  IF(AND(VALUE(LEFT($A465,3))=312,LEN($I465)=4,$B465="O"),VLOOKUP($I465,_312_Table3,MATCH('312'!$V$16,_312_Table3_ColumnLookup,0),FALSE),
  IF(AND(VALUE(LEFT($A465,3))=312,LEN($I465)=4,$B465="Q"),VLOOKUP($I465,_312_Table3,MATCH('312'!$X$16,_312_Table3_ColumnLookup,0),FALSE),
  IF(AND(VALUE(LEFT($A465,3))=312,LEN($I465)=4),VLOOKUP($I465,_312_Table3,MATCH(LEFT($B465,1),_312_Table3_ColumnLookup,0),FALSE)
+N("312"),
  IF(VALUE(LEFT($A465,3))=313,VLOOKUP(VALUE(MID($B465,2,1)),_313_Table3,MATCH(MID($B465,1,1),_313_Table3_ColumnLookup,0),FALSE)
+N("313"),
  IF(AND(VALUE(LEFT($A465,3))=314,LEN($B465)=3),VLOOKUP(VALUE(MID($B465,2,2)),_314_Table3,MATCH(MID($B465,1,1),_314_Table3_ColumnLookup,0),FALSE),
  IF(VALUE(LEFT($A465,3))=314,VLOOKUP(VALUE(MID($B465,2,1)),_314_Table3,MATCH(MID($B465,1,1),_314_Table3_ColumnLookup,0),FALSE)
+N("314"),
""))))))))))))))))))))))))</f>
        <v>#NAME?</v>
      </c>
      <c r="G465" t="s">
        <v>1142</v>
      </c>
      <c r="H465" s="321">
        <f>IFERROR(
IF(ISERROR($D465)=FALSE,$D465,IF(ISERROR($E465)=FALSE,$E465,IF(ISERROR($F465)=FALSE,$F465
+N("012 checkboxes"),
IF(
IF(OR(LEFT($A465,9)="Syndicate",LEFT($A465,12)="NewSyndicate"),VLOOKUP($A465,'012'!$J:$ZW,MATCH("Link to button",'012'!$J$1:$ZW$1,0),0)
+N("309 checkbox"),
IF($C465="309 LCR Summary0",VLOOKUP("Notes990",'309'!$P:$ZZ,MATCH("Link to button",'309'!$P$1:$ZZ$1,0),0)
+N("313 checkboxes"),
IF($C465="313 Financial Information0LcmVsScr",IF($C465="309 LCR Summary0",VLOOKUP("LcmVsScr",'309'!$N:$ZZ,MATCH("Link to button",'309'!$N$1:$ZZ$1,0),0),
IF($C465="313 Financial Information0LcrDocAttached",IF($C465="309 LCR Summary0",VLOOKUP("LcrDocAttached",'309'!$N:$ZZ,MATCH("Link to button",'309'!$N$1:$ZZ$1,0),
0)))))))=1,TRUE,FALSE)
))),"")</f>
        <v>0</v>
      </c>
      <c r="I465">
        <v>2005</v>
      </c>
    </row>
    <row r="466" spans="1:9" customFormat="1">
      <c r="A466" s="237" t="str">
        <f>VLOOKUP($G466,CSVLookups!$B:$R,MATCH(A$1,CSVLookups!$B$1:$R$1,0),FALSE)</f>
        <v>312 Projected Solvency II Technical Provisions at Time Zero</v>
      </c>
      <c r="B466" s="237" t="str">
        <f>VLOOKUP($G466,CSVLookups!$B:$R,MATCH(B$1,CSVLookups!$B$1:$R$1,0),FALSE)</f>
        <v>D</v>
      </c>
      <c r="C466" s="238" t="str">
        <f t="shared" si="8"/>
        <v>312 Projected Solvency II Technical Provisions at Time ZeroD2005</v>
      </c>
      <c r="D466" s="238">
        <f>IF(AND(VALUE(LEFT($A466,3))=309,LEN($B466)=3),VLOOKUP(VALUE(MID($B466,2,2)),_309_Table1,MATCH(MID($B466,1,1),_309_Table1_ColumnLookup,0),FALSE),
  IF($C466="309 LCR SummaryA",OneYearSCR,IF($C466="309 LCR SummaryB",UltimateSCR,IF(VALUE(LEFT($A466,3))=309,VLOOKUP(VALUE(MID($B466,2,1)),_309_Table1,MATCH(MID($B466,1,1),_309_Table1_ColumnLookup,0),FALSE)
+N("309"),
  IF(VALUE(LEFT($A466,3))=310,VLOOKUP(VALUE(MID($B466,2,1)),_310_Table1,MATCH(MID($B466,1,1),_310_Table1_ColumnLookup,0),FALSE)
+N("310"),
  IF(AND(VALUE(LEFT($A466,3))=311,LEN($I466)=4),VLOOKUP($I466,_311_Table1,MATCH($B466,_311_Table1_ColumnLookup,0),FALSE),
  IF(AND(VALUE(LEFT($A466,3))=311,OR($B466="I2",$B466="J2",$B466="K2",$B466="L2")),VLOOKUP('311'!$G$58,_311_Table1,MATCH(MID($B466,1,1),_311_Table1_ColumnLookup,0),FALSE),
  IF(AND(VALUE(LEFT($A466,3))=311,RIGHT($B466,5)="Total"),VLOOKUP('311'!$G$59,_311_Table1,MATCH(MID($B466,1,1),_311_Table1_ColumnLookup,0),FALSE),
  IF(VALUE(LEFT($A466,3))=311,VLOOKUP(VALUE(MID($B466,2,1)),_311_Table1,MATCH(MID($B466,1,1),_311_Table1_ColumnLookup,0),FALSE)
+N("311"),
  IF(AND(VALUE(LEFT($A466,3))=312,LEFT($G466,10)="Unincepted",$B466="G "),VLOOKUP(" ULO",_312_Table1,MATCH('312'!$N$16,_312_Table1_ColumnLookup,0),FALSE),
  IF(AND(VALUE(LEFT($A466,3))=312,LEFT($G466,10)="Unincepted",$B466="O "),VLOOKUP(" ULO",_312_Table1,MATCH('312'!$V$16,_312_Table1_ColumnLookup,0),FALSE),
  IF(AND(VALUE(LEFT($A466,3))=312,LEFT($G466,10)="Unincepted",$B466="Q "),VLOOKUP(" ULO",_312_Table1,MATCH('312'!$X$16,_312_Table1_ColumnLookup,0),FALSE),
  IF(AND(VALUE(LEFT($A466,3))=312,LEFT($G466,10)="Unincepted"),VLOOKUP(" ULO",_312_Table1,MATCH(LEFT($B466,1),_312_Table1_ColumnLookup,0),FALSE),
  IF(AND(VALUE(LEFT($A466,3))=312,LEFT($G466,5)="Total",$B466="G "),VLOOKUP('312'!$F$80,_312_Table1,MATCH('312'!$N$16,_312_Table1_ColumnLookup,0),FALSE),
  IF(AND(VALUE(LEFT($A466,3))=312,LEFT($G466,5)="Total",$B466="O "),VLOOKUP('312'!$F$80,_312_Table1,MATCH('312'!$V$16,_312_Table1_ColumnLookup,0),FALSE),
  IF(AND(VALUE(LEFT($A466,3))=312,LEFT($G466,5)="Total",$B466="Q "),VLOOKUP('312'!$F$80,_312_Table1,MATCH('312'!$X$16,_312_Table1_ColumnLookup,0),FALSE),
  IF(AND(VALUE(LEFT($A466,3))=312,LEFT($G466,5)="Total"),VLOOKUP('312'!$F$80,_312_Table1,MATCH(LEFT($B466,1),_312_Table1_ColumnLookup,0),FALSE),
  IF(AND(VALUE(LEFT($A466,3))=312,LEN($I466)=4,$B466="G"),VLOOKUP($I466,_312_Table1,MATCH('312'!$N$16,_312_Table1_ColumnLookup,0),FALSE),
  IF(AND(VALUE(LEFT($A466,3))=312,LEN($I466)=4,$B466="O"),VLOOKUP($I466,_312_Table1,MATCH('312'!$V$16,_312_Table1_ColumnLookup,0),FALSE),
  IF(AND(VALUE(LEFT($A466,3))=312,LEN($I466)=4,$B466="Q"),VLOOKUP($I466,_312_Table1,MATCH('312'!$X$16,_312_Table1_ColumnLookup,0),FALSE),
  IF(AND(VALUE(LEFT($A466,3))=312,LEN($I466)=4),VLOOKUP($I466,_312_Table1,MATCH(LEFT($B466,1),_312_Table1_ColumnLookup,0),FALSE)
+N("312"),
  IF(VALUE(LEFT($A466,3))=313,VLOOKUP(VALUE(MID($B466,2,1)),_313_Table1,MATCH(MID($B466,1,1),_313_Table1_ColumnLookup,0),FALSE)
+N("313"),
  IF(AND(VALUE(LEFT($A466,3))=314,LEN($B466)=3),VLOOKUP(VALUE(MID($B466,2,2)),_314_Table1,MATCH(MID($B466,1,1),_314_Table1_ColumnLookup,0),FALSE),
  IF(VALUE(LEFT($A466,3))=314,VLOOKUP(VALUE(MID($B466,2,1)),_314_Table1,MATCH(MID($B466,1,1),_314_Table1_ColumnLookup,0),FALSE)
+N("314"),
""))))))))))))))))))))))))</f>
        <v>0</v>
      </c>
      <c r="E466" s="238" t="e">
        <f>IF(AND(VALUE(LEFT($A466,3))=309,LEN($B466)=3),VLOOKUP(VALUE(MID($B466,2,2)),_309_Table2,MATCH(MID($B466,1,1),_309_Table2_ColumnLookup,0),FALSE),
  IF($C466="309 LCR SummaryA",OneYearSCR,IF($C466="309 LCR SummaryB",UltimateSCR,IF(VALUE(LEFT($A466,3))=309,VLOOKUP(VALUE(MID($B466,2,1)),_309_Table2,MATCH(MID($B466,1,1),_309_Table2_ColumnLookup,0),FALSE)
+N("309"),
  IF(VALUE(LEFT($A466,3))=310,VLOOKUP(VALUE(MID($B466,2,1)),_310_Table2,MATCH(MID($B466,1,1),_310_Table2_ColumnLookup,0),FALSE)
+N("310"),
  IF(AND(VALUE(LEFT($A466,3))=311,LEN($I466)=4),VLOOKUP($I466,_311_Table2,MATCH($B466,_311_Table2_ColumnLookup,0),FALSE),
  IF(AND(VALUE(LEFT($A466,3))=311,OR($B466="I2",$B466="J2",$B466="K2",$B466="L2")),VLOOKUP('311'!$G$58,_311_Table2,MATCH(MID($B466,1,1),_311_Table2_ColumnLookup,0),FALSE),
  IF(AND(VALUE(LEFT($A466,3))=311,RIGHT($B466,5)="Total"),VLOOKUP('311'!$G$59,_311_Table2,MATCH(MID($B466,1,1),_311_Table2_ColumnLookup,0),FALSE),
  IF(VALUE(LEFT($A466,3))=311,VLOOKUP(VALUE(MID($B466,2,1)),_311_Table2,MATCH(MID($B466,1,1),_311_Table2_ColumnLookup,0),FALSE)
+N("311"),
  IF(AND(VALUE(LEFT($A466,3))=312,LEFT($G466,10)="Unincepted",$B466="G "),VLOOKUP(" ULO",_312_Table2,MATCH('312'!$N$16,_312_Table2_ColumnLookup,0),FALSE),
  IF(AND(VALUE(LEFT($A466,3))=312,LEFT($G466,10)="Unincepted",$B466="O "),VLOOKUP(" ULO",_312_Table2,MATCH('312'!$V$16,_312_Table2_ColumnLookup,0),FALSE),
  IF(AND(VALUE(LEFT($A466,3))=312,LEFT($G466,10)="Unincepted",$B466="Q "),VLOOKUP(" ULO",_312_Table2,MATCH('312'!$X$16,_312_Table2_ColumnLookup,0),FALSE),
  IF(AND(VALUE(LEFT($A466,3))=312,LEFT($G466,10)="Unincepted"),VLOOKUP(" ULO",_312_Table2,MATCH(LEFT($B466,1),_312_Table2_ColumnLookup,0),FALSE),
  IF(AND(VALUE(LEFT($A466,3))=312,LEFT($G466,5)="Total",$B466="G "),VLOOKUP('312'!$F$80,_312_Table2,MATCH('312'!$N$16,_312_Table2_ColumnLookup,0),FALSE),
  IF(AND(VALUE(LEFT($A466,3))=312,LEFT($G466,5)="Total",$B466="O "),VLOOKUP('312'!$F$80,_312_Table2,MATCH('312'!$V$16,_312_Table2_ColumnLookup,0),FALSE),
  IF(AND(VALUE(LEFT($A466,3))=312,LEFT($G466,5)="Total",$B466="Q "),VLOOKUP('312'!$F$80,_312_Table2,MATCH('312'!$X$16,_312_Table2_ColumnLookup,0),FALSE),
  IF(AND(VALUE(LEFT($A466,3))=312,LEFT($G466,5)="Total"),VLOOKUP('312'!$F$80,_312_Table2,MATCH(LEFT($B466,1),_312_Table2_ColumnLookup,0),FALSE),
  IF(AND(VALUE(LEFT($A466,3))=312,LEN($I466)=4,$B466="G"),VLOOKUP($I466,_312_Table2,MATCH('312'!$N$16,_312_Table2_ColumnLookup,0),FALSE),
  IF(AND(VALUE(LEFT($A466,3))=312,LEN($I466)=4,$B466="O"),VLOOKUP($I466,_312_Table2,MATCH('312'!$V$16,_312_Table2_ColumnLookup,0),FALSE),
  IF(AND(VALUE(LEFT($A466,3))=312,LEN($I466)=4,$B466="Q"),VLOOKUP($I466,_312_Table2,MATCH('312'!$X$16,_312_Table2_ColumnLookup,0),FALSE),
  IF(AND(VALUE(LEFT($A466,3))=312,LEN($I466)=4),VLOOKUP($I466,_312_Table2,MATCH(LEFT($B466,1),_312_Table2_ColumnLookup,0),FALSE)
+N("312"),
  IF(VALUE(LEFT($A466,3))=313,VLOOKUP(VALUE(MID($B466,2,1)),_313_Table2,MATCH(MID($B466,1,1),_313_Table2_ColumnLookup,0),FALSE)
+N("313"),
  IF(AND(VALUE(LEFT($A466,3))=314,LEN($B466)=3),VLOOKUP(VALUE(MID($B466,2,2)),_314_Table2,MATCH(MID($B466,1,1),_314_Table2_ColumnLookup,0),FALSE),
  IF(VALUE(LEFT($A466,3))=314,VLOOKUP(VALUE(MID($B466,2,1)),_314_Table2,MATCH(MID($B466,1,1),_314_Table2_ColumnLookup,0),FALSE)
+N("314"),
""))))))))))))))))))))))))</f>
        <v>#NAME?</v>
      </c>
      <c r="F466" s="238" t="e">
        <f>IF(AND(VALUE(LEFT($A466,3))=309,LEN($B466)=3),VLOOKUP(VALUE(MID($B466,2,2)),_309_Table3,MATCH(MID($B466,1,1),_309_Table3_ColumnLookup,0),FALSE),
  IF($C466="309 LCR SummaryA",OneYearSCR,IF($C466="309 LCR SummaryB",UltimateSCR,IF(VALUE(LEFT($A466,3))=309,VLOOKUP(VALUE(MID($B466,2,1)),_309_Table3,MATCH(MID($B466,1,1),_309_Table3_ColumnLookup,0),FALSE)
+N("309"),
  IF(VALUE(LEFT($A466,3))=310,VLOOKUP(VALUE(MID($B466,2,1)),_310_Table3,MATCH(MID($B466,1,1),_310_Table3_ColumnLookup,0),FALSE)
+N("310"),
  IF(AND(VALUE(LEFT($A466,3))=311,LEN($I466)=4),VLOOKUP($I466,_311_Table3,MATCH($B466,_311_Table3_ColumnLookup,0),FALSE),
  IF(AND(VALUE(LEFT($A466,3))=311,OR($B466="I2",$B466="J2",$B466="K2",$B466="L2")),VLOOKUP('311'!$G$58,_311_Table3,MATCH(MID($B466,1,1),_311_Table3_ColumnLookup,0),FALSE),
  IF(AND(VALUE(LEFT($A466,3))=311,RIGHT($B466,5)="Total"),VLOOKUP('311'!$G$59,_311_Table3,MATCH(MID($B466,1,1),_311_Table3_ColumnLookup,0),FALSE),
  IF(VALUE(LEFT($A466,3))=311,VLOOKUP(VALUE(MID($B466,2,1)),_311_Table3,MATCH(MID($B466,1,1),_311_Table3_ColumnLookup,0),FALSE)
+N("311"),
  IF(AND(VALUE(LEFT($A466,3))=312,LEFT($G466,10)="Unincepted",$B466="G "),VLOOKUP(" ULO",_312_Table3,MATCH('312'!$N$16,_312_Table3_ColumnLookup,0),FALSE),
  IF(AND(VALUE(LEFT($A466,3))=312,LEFT($G466,10)="Unincepted",$B466="O "),VLOOKUP(" ULO",_312_Table3,MATCH('312'!$V$16,_312_Table3_ColumnLookup,0),FALSE),
  IF(AND(VALUE(LEFT($A466,3))=312,LEFT($G466,10)="Unincepted",$B466="Q "),VLOOKUP(" ULO",_312_Table3,MATCH('312'!$X$16,_312_Table3_ColumnLookup,0),FALSE),
  IF(AND(VALUE(LEFT($A466,3))=312,LEFT($G466,10)="Unincepted"),VLOOKUP(" ULO",_312_Table3,MATCH(LEFT($B466,1),_312_Table3_ColumnLookup,0),FALSE),
  IF(AND(VALUE(LEFT($A466,3))=312,LEFT($G466,5)="Total",$B466="G "),VLOOKUP('312'!$F$80,_312_Table3,MATCH('312'!$N$16,_312_Table3_ColumnLookup,0),FALSE),
  IF(AND(VALUE(LEFT($A466,3))=312,LEFT($G466,5)="Total",$B466="O "),VLOOKUP('312'!$F$80,_312_Table3,MATCH('312'!$V$16,_312_Table3_ColumnLookup,0),FALSE),
  IF(AND(VALUE(LEFT($A466,3))=312,LEFT($G466,5)="Total",$B466="Q "),VLOOKUP('312'!$F$80,_312_Table3,MATCH('312'!$X$16,_312_Table3_ColumnLookup,0),FALSE),
  IF(AND(VALUE(LEFT($A466,3))=312,LEFT($G466,5)="Total"),VLOOKUP('312'!$F$80,_312_Table3,MATCH(LEFT($B466,1),_312_Table3_ColumnLookup,0),FALSE),
  IF(AND(VALUE(LEFT($A466,3))=312,LEN($I466)=4,$B466="G"),VLOOKUP($I466,_312_Table3,MATCH('312'!$N$16,_312_Table3_ColumnLookup,0),FALSE),
  IF(AND(VALUE(LEFT($A466,3))=312,LEN($I466)=4,$B466="O"),VLOOKUP($I466,_312_Table3,MATCH('312'!$V$16,_312_Table3_ColumnLookup,0),FALSE),
  IF(AND(VALUE(LEFT($A466,3))=312,LEN($I466)=4,$B466="Q"),VLOOKUP($I466,_312_Table3,MATCH('312'!$X$16,_312_Table3_ColumnLookup,0),FALSE),
  IF(AND(VALUE(LEFT($A466,3))=312,LEN($I466)=4),VLOOKUP($I466,_312_Table3,MATCH(LEFT($B466,1),_312_Table3_ColumnLookup,0),FALSE)
+N("312"),
  IF(VALUE(LEFT($A466,3))=313,VLOOKUP(VALUE(MID($B466,2,1)),_313_Table3,MATCH(MID($B466,1,1),_313_Table3_ColumnLookup,0),FALSE)
+N("313"),
  IF(AND(VALUE(LEFT($A466,3))=314,LEN($B466)=3),VLOOKUP(VALUE(MID($B466,2,2)),_314_Table3,MATCH(MID($B466,1,1),_314_Table3_ColumnLookup,0),FALSE),
  IF(VALUE(LEFT($A466,3))=314,VLOOKUP(VALUE(MID($B466,2,1)),_314_Table3,MATCH(MID($B466,1,1),_314_Table3_ColumnLookup,0),FALSE)
+N("314"),
""))))))))))))))))))))))))</f>
        <v>#NAME?</v>
      </c>
      <c r="G466" t="s">
        <v>1143</v>
      </c>
      <c r="H466" s="321">
        <f>IFERROR(
IF(ISERROR($D466)=FALSE,$D466,IF(ISERROR($E466)=FALSE,$E466,IF(ISERROR($F466)=FALSE,$F466
+N("012 checkboxes"),
IF(
IF(OR(LEFT($A466,9)="Syndicate",LEFT($A466,12)="NewSyndicate"),VLOOKUP($A466,'012'!$J:$ZW,MATCH("Link to button",'012'!$J$1:$ZW$1,0),0)
+N("309 checkbox"),
IF($C466="309 LCR Summary0",VLOOKUP("Notes990",'309'!$P:$ZZ,MATCH("Link to button",'309'!$P$1:$ZZ$1,0),0)
+N("313 checkboxes"),
IF($C466="313 Financial Information0LcmVsScr",IF($C466="309 LCR Summary0",VLOOKUP("LcmVsScr",'309'!$N:$ZZ,MATCH("Link to button",'309'!$N$1:$ZZ$1,0),0),
IF($C466="313 Financial Information0LcrDocAttached",IF($C466="309 LCR Summary0",VLOOKUP("LcrDocAttached",'309'!$N:$ZZ,MATCH("Link to button",'309'!$N$1:$ZZ$1,0),
0)))))))=1,TRUE,FALSE)
))),"")</f>
        <v>0</v>
      </c>
      <c r="I466">
        <v>2005</v>
      </c>
    </row>
    <row r="467" spans="1:9" customFormat="1">
      <c r="A467" s="237" t="str">
        <f>VLOOKUP($G467,CSVLookups!$B:$R,MATCH(A$1,CSVLookups!$B$1:$R$1,0),FALSE)</f>
        <v>312 Projected Solvency II Technical Provisions at Time Zero</v>
      </c>
      <c r="B467" s="237" t="str">
        <f>VLOOKUP($G467,CSVLookups!$B:$R,MATCH(B$1,CSVLookups!$B$1:$R$1,0),FALSE)</f>
        <v>E</v>
      </c>
      <c r="C467" s="238" t="str">
        <f t="shared" si="8"/>
        <v>312 Projected Solvency II Technical Provisions at Time ZeroE2005</v>
      </c>
      <c r="D467" s="238">
        <f>IF(AND(VALUE(LEFT($A467,3))=309,LEN($B467)=3),VLOOKUP(VALUE(MID($B467,2,2)),_309_Table1,MATCH(MID($B467,1,1),_309_Table1_ColumnLookup,0),FALSE),
  IF($C467="309 LCR SummaryA",OneYearSCR,IF($C467="309 LCR SummaryB",UltimateSCR,IF(VALUE(LEFT($A467,3))=309,VLOOKUP(VALUE(MID($B467,2,1)),_309_Table1,MATCH(MID($B467,1,1),_309_Table1_ColumnLookup,0),FALSE)
+N("309"),
  IF(VALUE(LEFT($A467,3))=310,VLOOKUP(VALUE(MID($B467,2,1)),_310_Table1,MATCH(MID($B467,1,1),_310_Table1_ColumnLookup,0),FALSE)
+N("310"),
  IF(AND(VALUE(LEFT($A467,3))=311,LEN($I467)=4),VLOOKUP($I467,_311_Table1,MATCH($B467,_311_Table1_ColumnLookup,0),FALSE),
  IF(AND(VALUE(LEFT($A467,3))=311,OR($B467="I2",$B467="J2",$B467="K2",$B467="L2")),VLOOKUP('311'!$G$58,_311_Table1,MATCH(MID($B467,1,1),_311_Table1_ColumnLookup,0),FALSE),
  IF(AND(VALUE(LEFT($A467,3))=311,RIGHT($B467,5)="Total"),VLOOKUP('311'!$G$59,_311_Table1,MATCH(MID($B467,1,1),_311_Table1_ColumnLookup,0),FALSE),
  IF(VALUE(LEFT($A467,3))=311,VLOOKUP(VALUE(MID($B467,2,1)),_311_Table1,MATCH(MID($B467,1,1),_311_Table1_ColumnLookup,0),FALSE)
+N("311"),
  IF(AND(VALUE(LEFT($A467,3))=312,LEFT($G467,10)="Unincepted",$B467="G "),VLOOKUP(" ULO",_312_Table1,MATCH('312'!$N$16,_312_Table1_ColumnLookup,0),FALSE),
  IF(AND(VALUE(LEFT($A467,3))=312,LEFT($G467,10)="Unincepted",$B467="O "),VLOOKUP(" ULO",_312_Table1,MATCH('312'!$V$16,_312_Table1_ColumnLookup,0),FALSE),
  IF(AND(VALUE(LEFT($A467,3))=312,LEFT($G467,10)="Unincepted",$B467="Q "),VLOOKUP(" ULO",_312_Table1,MATCH('312'!$X$16,_312_Table1_ColumnLookup,0),FALSE),
  IF(AND(VALUE(LEFT($A467,3))=312,LEFT($G467,10)="Unincepted"),VLOOKUP(" ULO",_312_Table1,MATCH(LEFT($B467,1),_312_Table1_ColumnLookup,0),FALSE),
  IF(AND(VALUE(LEFT($A467,3))=312,LEFT($G467,5)="Total",$B467="G "),VLOOKUP('312'!$F$80,_312_Table1,MATCH('312'!$N$16,_312_Table1_ColumnLookup,0),FALSE),
  IF(AND(VALUE(LEFT($A467,3))=312,LEFT($G467,5)="Total",$B467="O "),VLOOKUP('312'!$F$80,_312_Table1,MATCH('312'!$V$16,_312_Table1_ColumnLookup,0),FALSE),
  IF(AND(VALUE(LEFT($A467,3))=312,LEFT($G467,5)="Total",$B467="Q "),VLOOKUP('312'!$F$80,_312_Table1,MATCH('312'!$X$16,_312_Table1_ColumnLookup,0),FALSE),
  IF(AND(VALUE(LEFT($A467,3))=312,LEFT($G467,5)="Total"),VLOOKUP('312'!$F$80,_312_Table1,MATCH(LEFT($B467,1),_312_Table1_ColumnLookup,0),FALSE),
  IF(AND(VALUE(LEFT($A467,3))=312,LEN($I467)=4,$B467="G"),VLOOKUP($I467,_312_Table1,MATCH('312'!$N$16,_312_Table1_ColumnLookup,0),FALSE),
  IF(AND(VALUE(LEFT($A467,3))=312,LEN($I467)=4,$B467="O"),VLOOKUP($I467,_312_Table1,MATCH('312'!$V$16,_312_Table1_ColumnLookup,0),FALSE),
  IF(AND(VALUE(LEFT($A467,3))=312,LEN($I467)=4,$B467="Q"),VLOOKUP($I467,_312_Table1,MATCH('312'!$X$16,_312_Table1_ColumnLookup,0),FALSE),
  IF(AND(VALUE(LEFT($A467,3))=312,LEN($I467)=4),VLOOKUP($I467,_312_Table1,MATCH(LEFT($B467,1),_312_Table1_ColumnLookup,0),FALSE)
+N("312"),
  IF(VALUE(LEFT($A467,3))=313,VLOOKUP(VALUE(MID($B467,2,1)),_313_Table1,MATCH(MID($B467,1,1),_313_Table1_ColumnLookup,0),FALSE)
+N("313"),
  IF(AND(VALUE(LEFT($A467,3))=314,LEN($B467)=3),VLOOKUP(VALUE(MID($B467,2,2)),_314_Table1,MATCH(MID($B467,1,1),_314_Table1_ColumnLookup,0),FALSE),
  IF(VALUE(LEFT($A467,3))=314,VLOOKUP(VALUE(MID($B467,2,1)),_314_Table1,MATCH(MID($B467,1,1),_314_Table1_ColumnLookup,0),FALSE)
+N("314"),
""))))))))))))))))))))))))</f>
        <v>0</v>
      </c>
      <c r="E467" s="238" t="e">
        <f>IF(AND(VALUE(LEFT($A467,3))=309,LEN($B467)=3),VLOOKUP(VALUE(MID($B467,2,2)),_309_Table2,MATCH(MID($B467,1,1),_309_Table2_ColumnLookup,0),FALSE),
  IF($C467="309 LCR SummaryA",OneYearSCR,IF($C467="309 LCR SummaryB",UltimateSCR,IF(VALUE(LEFT($A467,3))=309,VLOOKUP(VALUE(MID($B467,2,1)),_309_Table2,MATCH(MID($B467,1,1),_309_Table2_ColumnLookup,0),FALSE)
+N("309"),
  IF(VALUE(LEFT($A467,3))=310,VLOOKUP(VALUE(MID($B467,2,1)),_310_Table2,MATCH(MID($B467,1,1),_310_Table2_ColumnLookup,0),FALSE)
+N("310"),
  IF(AND(VALUE(LEFT($A467,3))=311,LEN($I467)=4),VLOOKUP($I467,_311_Table2,MATCH($B467,_311_Table2_ColumnLookup,0),FALSE),
  IF(AND(VALUE(LEFT($A467,3))=311,OR($B467="I2",$B467="J2",$B467="K2",$B467="L2")),VLOOKUP('311'!$G$58,_311_Table2,MATCH(MID($B467,1,1),_311_Table2_ColumnLookup,0),FALSE),
  IF(AND(VALUE(LEFT($A467,3))=311,RIGHT($B467,5)="Total"),VLOOKUP('311'!$G$59,_311_Table2,MATCH(MID($B467,1,1),_311_Table2_ColumnLookup,0),FALSE),
  IF(VALUE(LEFT($A467,3))=311,VLOOKUP(VALUE(MID($B467,2,1)),_311_Table2,MATCH(MID($B467,1,1),_311_Table2_ColumnLookup,0),FALSE)
+N("311"),
  IF(AND(VALUE(LEFT($A467,3))=312,LEFT($G467,10)="Unincepted",$B467="G "),VLOOKUP(" ULO",_312_Table2,MATCH('312'!$N$16,_312_Table2_ColumnLookup,0),FALSE),
  IF(AND(VALUE(LEFT($A467,3))=312,LEFT($G467,10)="Unincepted",$B467="O "),VLOOKUP(" ULO",_312_Table2,MATCH('312'!$V$16,_312_Table2_ColumnLookup,0),FALSE),
  IF(AND(VALUE(LEFT($A467,3))=312,LEFT($G467,10)="Unincepted",$B467="Q "),VLOOKUP(" ULO",_312_Table2,MATCH('312'!$X$16,_312_Table2_ColumnLookup,0),FALSE),
  IF(AND(VALUE(LEFT($A467,3))=312,LEFT($G467,10)="Unincepted"),VLOOKUP(" ULO",_312_Table2,MATCH(LEFT($B467,1),_312_Table2_ColumnLookup,0),FALSE),
  IF(AND(VALUE(LEFT($A467,3))=312,LEFT($G467,5)="Total",$B467="G "),VLOOKUP('312'!$F$80,_312_Table2,MATCH('312'!$N$16,_312_Table2_ColumnLookup,0),FALSE),
  IF(AND(VALUE(LEFT($A467,3))=312,LEFT($G467,5)="Total",$B467="O "),VLOOKUP('312'!$F$80,_312_Table2,MATCH('312'!$V$16,_312_Table2_ColumnLookup,0),FALSE),
  IF(AND(VALUE(LEFT($A467,3))=312,LEFT($G467,5)="Total",$B467="Q "),VLOOKUP('312'!$F$80,_312_Table2,MATCH('312'!$X$16,_312_Table2_ColumnLookup,0),FALSE),
  IF(AND(VALUE(LEFT($A467,3))=312,LEFT($G467,5)="Total"),VLOOKUP('312'!$F$80,_312_Table2,MATCH(LEFT($B467,1),_312_Table2_ColumnLookup,0),FALSE),
  IF(AND(VALUE(LEFT($A467,3))=312,LEN($I467)=4,$B467="G"),VLOOKUP($I467,_312_Table2,MATCH('312'!$N$16,_312_Table2_ColumnLookup,0),FALSE),
  IF(AND(VALUE(LEFT($A467,3))=312,LEN($I467)=4,$B467="O"),VLOOKUP($I467,_312_Table2,MATCH('312'!$V$16,_312_Table2_ColumnLookup,0),FALSE),
  IF(AND(VALUE(LEFT($A467,3))=312,LEN($I467)=4,$B467="Q"),VLOOKUP($I467,_312_Table2,MATCH('312'!$X$16,_312_Table2_ColumnLookup,0),FALSE),
  IF(AND(VALUE(LEFT($A467,3))=312,LEN($I467)=4),VLOOKUP($I467,_312_Table2,MATCH(LEFT($B467,1),_312_Table2_ColumnLookup,0),FALSE)
+N("312"),
  IF(VALUE(LEFT($A467,3))=313,VLOOKUP(VALUE(MID($B467,2,1)),_313_Table2,MATCH(MID($B467,1,1),_313_Table2_ColumnLookup,0),FALSE)
+N("313"),
  IF(AND(VALUE(LEFT($A467,3))=314,LEN($B467)=3),VLOOKUP(VALUE(MID($B467,2,2)),_314_Table2,MATCH(MID($B467,1,1),_314_Table2_ColumnLookup,0),FALSE),
  IF(VALUE(LEFT($A467,3))=314,VLOOKUP(VALUE(MID($B467,2,1)),_314_Table2,MATCH(MID($B467,1,1),_314_Table2_ColumnLookup,0),FALSE)
+N("314"),
""))))))))))))))))))))))))</f>
        <v>#NAME?</v>
      </c>
      <c r="F467" s="238" t="e">
        <f>IF(AND(VALUE(LEFT($A467,3))=309,LEN($B467)=3),VLOOKUP(VALUE(MID($B467,2,2)),_309_Table3,MATCH(MID($B467,1,1),_309_Table3_ColumnLookup,0),FALSE),
  IF($C467="309 LCR SummaryA",OneYearSCR,IF($C467="309 LCR SummaryB",UltimateSCR,IF(VALUE(LEFT($A467,3))=309,VLOOKUP(VALUE(MID($B467,2,1)),_309_Table3,MATCH(MID($B467,1,1),_309_Table3_ColumnLookup,0),FALSE)
+N("309"),
  IF(VALUE(LEFT($A467,3))=310,VLOOKUP(VALUE(MID($B467,2,1)),_310_Table3,MATCH(MID($B467,1,1),_310_Table3_ColumnLookup,0),FALSE)
+N("310"),
  IF(AND(VALUE(LEFT($A467,3))=311,LEN($I467)=4),VLOOKUP($I467,_311_Table3,MATCH($B467,_311_Table3_ColumnLookup,0),FALSE),
  IF(AND(VALUE(LEFT($A467,3))=311,OR($B467="I2",$B467="J2",$B467="K2",$B467="L2")),VLOOKUP('311'!$G$58,_311_Table3,MATCH(MID($B467,1,1),_311_Table3_ColumnLookup,0),FALSE),
  IF(AND(VALUE(LEFT($A467,3))=311,RIGHT($B467,5)="Total"),VLOOKUP('311'!$G$59,_311_Table3,MATCH(MID($B467,1,1),_311_Table3_ColumnLookup,0),FALSE),
  IF(VALUE(LEFT($A467,3))=311,VLOOKUP(VALUE(MID($B467,2,1)),_311_Table3,MATCH(MID($B467,1,1),_311_Table3_ColumnLookup,0),FALSE)
+N("311"),
  IF(AND(VALUE(LEFT($A467,3))=312,LEFT($G467,10)="Unincepted",$B467="G "),VLOOKUP(" ULO",_312_Table3,MATCH('312'!$N$16,_312_Table3_ColumnLookup,0),FALSE),
  IF(AND(VALUE(LEFT($A467,3))=312,LEFT($G467,10)="Unincepted",$B467="O "),VLOOKUP(" ULO",_312_Table3,MATCH('312'!$V$16,_312_Table3_ColumnLookup,0),FALSE),
  IF(AND(VALUE(LEFT($A467,3))=312,LEFT($G467,10)="Unincepted",$B467="Q "),VLOOKUP(" ULO",_312_Table3,MATCH('312'!$X$16,_312_Table3_ColumnLookup,0),FALSE),
  IF(AND(VALUE(LEFT($A467,3))=312,LEFT($G467,10)="Unincepted"),VLOOKUP(" ULO",_312_Table3,MATCH(LEFT($B467,1),_312_Table3_ColumnLookup,0),FALSE),
  IF(AND(VALUE(LEFT($A467,3))=312,LEFT($G467,5)="Total",$B467="G "),VLOOKUP('312'!$F$80,_312_Table3,MATCH('312'!$N$16,_312_Table3_ColumnLookup,0),FALSE),
  IF(AND(VALUE(LEFT($A467,3))=312,LEFT($G467,5)="Total",$B467="O "),VLOOKUP('312'!$F$80,_312_Table3,MATCH('312'!$V$16,_312_Table3_ColumnLookup,0),FALSE),
  IF(AND(VALUE(LEFT($A467,3))=312,LEFT($G467,5)="Total",$B467="Q "),VLOOKUP('312'!$F$80,_312_Table3,MATCH('312'!$X$16,_312_Table3_ColumnLookup,0),FALSE),
  IF(AND(VALUE(LEFT($A467,3))=312,LEFT($G467,5)="Total"),VLOOKUP('312'!$F$80,_312_Table3,MATCH(LEFT($B467,1),_312_Table3_ColumnLookup,0),FALSE),
  IF(AND(VALUE(LEFT($A467,3))=312,LEN($I467)=4,$B467="G"),VLOOKUP($I467,_312_Table3,MATCH('312'!$N$16,_312_Table3_ColumnLookup,0),FALSE),
  IF(AND(VALUE(LEFT($A467,3))=312,LEN($I467)=4,$B467="O"),VLOOKUP($I467,_312_Table3,MATCH('312'!$V$16,_312_Table3_ColumnLookup,0),FALSE),
  IF(AND(VALUE(LEFT($A467,3))=312,LEN($I467)=4,$B467="Q"),VLOOKUP($I467,_312_Table3,MATCH('312'!$X$16,_312_Table3_ColumnLookup,0),FALSE),
  IF(AND(VALUE(LEFT($A467,3))=312,LEN($I467)=4),VLOOKUP($I467,_312_Table3,MATCH(LEFT($B467,1),_312_Table3_ColumnLookup,0),FALSE)
+N("312"),
  IF(VALUE(LEFT($A467,3))=313,VLOOKUP(VALUE(MID($B467,2,1)),_313_Table3,MATCH(MID($B467,1,1),_313_Table3_ColumnLookup,0),FALSE)
+N("313"),
  IF(AND(VALUE(LEFT($A467,3))=314,LEN($B467)=3),VLOOKUP(VALUE(MID($B467,2,2)),_314_Table3,MATCH(MID($B467,1,1),_314_Table3_ColumnLookup,0),FALSE),
  IF(VALUE(LEFT($A467,3))=314,VLOOKUP(VALUE(MID($B467,2,1)),_314_Table3,MATCH(MID($B467,1,1),_314_Table3_ColumnLookup,0),FALSE)
+N("314"),
""))))))))))))))))))))))))</f>
        <v>#NAME?</v>
      </c>
      <c r="G467" t="s">
        <v>1146</v>
      </c>
      <c r="H467" s="321">
        <f>IFERROR(
IF(ISERROR($D467)=FALSE,$D467,IF(ISERROR($E467)=FALSE,$E467,IF(ISERROR($F467)=FALSE,$F467
+N("012 checkboxes"),
IF(
IF(OR(LEFT($A467,9)="Syndicate",LEFT($A467,12)="NewSyndicate"),VLOOKUP($A467,'012'!$J:$ZW,MATCH("Link to button",'012'!$J$1:$ZW$1,0),0)
+N("309 checkbox"),
IF($C467="309 LCR Summary0",VLOOKUP("Notes990",'309'!$P:$ZZ,MATCH("Link to button",'309'!$P$1:$ZZ$1,0),0)
+N("313 checkboxes"),
IF($C467="313 Financial Information0LcmVsScr",IF($C467="309 LCR Summary0",VLOOKUP("LcmVsScr",'309'!$N:$ZZ,MATCH("Link to button",'309'!$N$1:$ZZ$1,0),0),
IF($C467="313 Financial Information0LcrDocAttached",IF($C467="309 LCR Summary0",VLOOKUP("LcrDocAttached",'309'!$N:$ZZ,MATCH("Link to button",'309'!$N$1:$ZZ$1,0),
0)))))))=1,TRUE,FALSE)
))),"")</f>
        <v>0</v>
      </c>
      <c r="I467">
        <v>2005</v>
      </c>
    </row>
    <row r="468" spans="1:9" customFormat="1">
      <c r="A468" s="237" t="str">
        <f>VLOOKUP($G468,CSVLookups!$B:$R,MATCH(A$1,CSVLookups!$B$1:$R$1,0),FALSE)</f>
        <v>312 Projected Solvency II Technical Provisions at Time Zero</v>
      </c>
      <c r="B468" s="237" t="str">
        <f>VLOOKUP($G468,CSVLookups!$B:$R,MATCH(B$1,CSVLookups!$B$1:$R$1,0),FALSE)</f>
        <v>F</v>
      </c>
      <c r="C468" s="238" t="str">
        <f t="shared" si="8"/>
        <v>312 Projected Solvency II Technical Provisions at Time ZeroF2005</v>
      </c>
      <c r="D468" s="238">
        <f>IF(AND(VALUE(LEFT($A468,3))=309,LEN($B468)=3),VLOOKUP(VALUE(MID($B468,2,2)),_309_Table1,MATCH(MID($B468,1,1),_309_Table1_ColumnLookup,0),FALSE),
  IF($C468="309 LCR SummaryA",OneYearSCR,IF($C468="309 LCR SummaryB",UltimateSCR,IF(VALUE(LEFT($A468,3))=309,VLOOKUP(VALUE(MID($B468,2,1)),_309_Table1,MATCH(MID($B468,1,1),_309_Table1_ColumnLookup,0),FALSE)
+N("309"),
  IF(VALUE(LEFT($A468,3))=310,VLOOKUP(VALUE(MID($B468,2,1)),_310_Table1,MATCH(MID($B468,1,1),_310_Table1_ColumnLookup,0),FALSE)
+N("310"),
  IF(AND(VALUE(LEFT($A468,3))=311,LEN($I468)=4),VLOOKUP($I468,_311_Table1,MATCH($B468,_311_Table1_ColumnLookup,0),FALSE),
  IF(AND(VALUE(LEFT($A468,3))=311,OR($B468="I2",$B468="J2",$B468="K2",$B468="L2")),VLOOKUP('311'!$G$58,_311_Table1,MATCH(MID($B468,1,1),_311_Table1_ColumnLookup,0),FALSE),
  IF(AND(VALUE(LEFT($A468,3))=311,RIGHT($B468,5)="Total"),VLOOKUP('311'!$G$59,_311_Table1,MATCH(MID($B468,1,1),_311_Table1_ColumnLookup,0),FALSE),
  IF(VALUE(LEFT($A468,3))=311,VLOOKUP(VALUE(MID($B468,2,1)),_311_Table1,MATCH(MID($B468,1,1),_311_Table1_ColumnLookup,0),FALSE)
+N("311"),
  IF(AND(VALUE(LEFT($A468,3))=312,LEFT($G468,10)="Unincepted",$B468="G "),VLOOKUP(" ULO",_312_Table1,MATCH('312'!$N$16,_312_Table1_ColumnLookup,0),FALSE),
  IF(AND(VALUE(LEFT($A468,3))=312,LEFT($G468,10)="Unincepted",$B468="O "),VLOOKUP(" ULO",_312_Table1,MATCH('312'!$V$16,_312_Table1_ColumnLookup,0),FALSE),
  IF(AND(VALUE(LEFT($A468,3))=312,LEFT($G468,10)="Unincepted",$B468="Q "),VLOOKUP(" ULO",_312_Table1,MATCH('312'!$X$16,_312_Table1_ColumnLookup,0),FALSE),
  IF(AND(VALUE(LEFT($A468,3))=312,LEFT($G468,10)="Unincepted"),VLOOKUP(" ULO",_312_Table1,MATCH(LEFT($B468,1),_312_Table1_ColumnLookup,0),FALSE),
  IF(AND(VALUE(LEFT($A468,3))=312,LEFT($G468,5)="Total",$B468="G "),VLOOKUP('312'!$F$80,_312_Table1,MATCH('312'!$N$16,_312_Table1_ColumnLookup,0),FALSE),
  IF(AND(VALUE(LEFT($A468,3))=312,LEFT($G468,5)="Total",$B468="O "),VLOOKUP('312'!$F$80,_312_Table1,MATCH('312'!$V$16,_312_Table1_ColumnLookup,0),FALSE),
  IF(AND(VALUE(LEFT($A468,3))=312,LEFT($G468,5)="Total",$B468="Q "),VLOOKUP('312'!$F$80,_312_Table1,MATCH('312'!$X$16,_312_Table1_ColumnLookup,0),FALSE),
  IF(AND(VALUE(LEFT($A468,3))=312,LEFT($G468,5)="Total"),VLOOKUP('312'!$F$80,_312_Table1,MATCH(LEFT($B468,1),_312_Table1_ColumnLookup,0),FALSE),
  IF(AND(VALUE(LEFT($A468,3))=312,LEN($I468)=4,$B468="G"),VLOOKUP($I468,_312_Table1,MATCH('312'!$N$16,_312_Table1_ColumnLookup,0),FALSE),
  IF(AND(VALUE(LEFT($A468,3))=312,LEN($I468)=4,$B468="O"),VLOOKUP($I468,_312_Table1,MATCH('312'!$V$16,_312_Table1_ColumnLookup,0),FALSE),
  IF(AND(VALUE(LEFT($A468,3))=312,LEN($I468)=4,$B468="Q"),VLOOKUP($I468,_312_Table1,MATCH('312'!$X$16,_312_Table1_ColumnLookup,0),FALSE),
  IF(AND(VALUE(LEFT($A468,3))=312,LEN($I468)=4),VLOOKUP($I468,_312_Table1,MATCH(LEFT($B468,1),_312_Table1_ColumnLookup,0),FALSE)
+N("312"),
  IF(VALUE(LEFT($A468,3))=313,VLOOKUP(VALUE(MID($B468,2,1)),_313_Table1,MATCH(MID($B468,1,1),_313_Table1_ColumnLookup,0),FALSE)
+N("313"),
  IF(AND(VALUE(LEFT($A468,3))=314,LEN($B468)=3),VLOOKUP(VALUE(MID($B468,2,2)),_314_Table1,MATCH(MID($B468,1,1),_314_Table1_ColumnLookup,0),FALSE),
  IF(VALUE(LEFT($A468,3))=314,VLOOKUP(VALUE(MID($B468,2,1)),_314_Table1,MATCH(MID($B468,1,1),_314_Table1_ColumnLookup,0),FALSE)
+N("314"),
""))))))))))))))))))))))))</f>
        <v>0</v>
      </c>
      <c r="E468" s="238" t="e">
        <f>IF(AND(VALUE(LEFT($A468,3))=309,LEN($B468)=3),VLOOKUP(VALUE(MID($B468,2,2)),_309_Table2,MATCH(MID($B468,1,1),_309_Table2_ColumnLookup,0),FALSE),
  IF($C468="309 LCR SummaryA",OneYearSCR,IF($C468="309 LCR SummaryB",UltimateSCR,IF(VALUE(LEFT($A468,3))=309,VLOOKUP(VALUE(MID($B468,2,1)),_309_Table2,MATCH(MID($B468,1,1),_309_Table2_ColumnLookup,0),FALSE)
+N("309"),
  IF(VALUE(LEFT($A468,3))=310,VLOOKUP(VALUE(MID($B468,2,1)),_310_Table2,MATCH(MID($B468,1,1),_310_Table2_ColumnLookup,0),FALSE)
+N("310"),
  IF(AND(VALUE(LEFT($A468,3))=311,LEN($I468)=4),VLOOKUP($I468,_311_Table2,MATCH($B468,_311_Table2_ColumnLookup,0),FALSE),
  IF(AND(VALUE(LEFT($A468,3))=311,OR($B468="I2",$B468="J2",$B468="K2",$B468="L2")),VLOOKUP('311'!$G$58,_311_Table2,MATCH(MID($B468,1,1),_311_Table2_ColumnLookup,0),FALSE),
  IF(AND(VALUE(LEFT($A468,3))=311,RIGHT($B468,5)="Total"),VLOOKUP('311'!$G$59,_311_Table2,MATCH(MID($B468,1,1),_311_Table2_ColumnLookup,0),FALSE),
  IF(VALUE(LEFT($A468,3))=311,VLOOKUP(VALUE(MID($B468,2,1)),_311_Table2,MATCH(MID($B468,1,1),_311_Table2_ColumnLookup,0),FALSE)
+N("311"),
  IF(AND(VALUE(LEFT($A468,3))=312,LEFT($G468,10)="Unincepted",$B468="G "),VLOOKUP(" ULO",_312_Table2,MATCH('312'!$N$16,_312_Table2_ColumnLookup,0),FALSE),
  IF(AND(VALUE(LEFT($A468,3))=312,LEFT($G468,10)="Unincepted",$B468="O "),VLOOKUP(" ULO",_312_Table2,MATCH('312'!$V$16,_312_Table2_ColumnLookup,0),FALSE),
  IF(AND(VALUE(LEFT($A468,3))=312,LEFT($G468,10)="Unincepted",$B468="Q "),VLOOKUP(" ULO",_312_Table2,MATCH('312'!$X$16,_312_Table2_ColumnLookup,0),FALSE),
  IF(AND(VALUE(LEFT($A468,3))=312,LEFT($G468,10)="Unincepted"),VLOOKUP(" ULO",_312_Table2,MATCH(LEFT($B468,1),_312_Table2_ColumnLookup,0),FALSE),
  IF(AND(VALUE(LEFT($A468,3))=312,LEFT($G468,5)="Total",$B468="G "),VLOOKUP('312'!$F$80,_312_Table2,MATCH('312'!$N$16,_312_Table2_ColumnLookup,0),FALSE),
  IF(AND(VALUE(LEFT($A468,3))=312,LEFT($G468,5)="Total",$B468="O "),VLOOKUP('312'!$F$80,_312_Table2,MATCH('312'!$V$16,_312_Table2_ColumnLookup,0),FALSE),
  IF(AND(VALUE(LEFT($A468,3))=312,LEFT($G468,5)="Total",$B468="Q "),VLOOKUP('312'!$F$80,_312_Table2,MATCH('312'!$X$16,_312_Table2_ColumnLookup,0),FALSE),
  IF(AND(VALUE(LEFT($A468,3))=312,LEFT($G468,5)="Total"),VLOOKUP('312'!$F$80,_312_Table2,MATCH(LEFT($B468,1),_312_Table2_ColumnLookup,0),FALSE),
  IF(AND(VALUE(LEFT($A468,3))=312,LEN($I468)=4,$B468="G"),VLOOKUP($I468,_312_Table2,MATCH('312'!$N$16,_312_Table2_ColumnLookup,0),FALSE),
  IF(AND(VALUE(LEFT($A468,3))=312,LEN($I468)=4,$B468="O"),VLOOKUP($I468,_312_Table2,MATCH('312'!$V$16,_312_Table2_ColumnLookup,0),FALSE),
  IF(AND(VALUE(LEFT($A468,3))=312,LEN($I468)=4,$B468="Q"),VLOOKUP($I468,_312_Table2,MATCH('312'!$X$16,_312_Table2_ColumnLookup,0),FALSE),
  IF(AND(VALUE(LEFT($A468,3))=312,LEN($I468)=4),VLOOKUP($I468,_312_Table2,MATCH(LEFT($B468,1),_312_Table2_ColumnLookup,0),FALSE)
+N("312"),
  IF(VALUE(LEFT($A468,3))=313,VLOOKUP(VALUE(MID($B468,2,1)),_313_Table2,MATCH(MID($B468,1,1),_313_Table2_ColumnLookup,0),FALSE)
+N("313"),
  IF(AND(VALUE(LEFT($A468,3))=314,LEN($B468)=3),VLOOKUP(VALUE(MID($B468,2,2)),_314_Table2,MATCH(MID($B468,1,1),_314_Table2_ColumnLookup,0),FALSE),
  IF(VALUE(LEFT($A468,3))=314,VLOOKUP(VALUE(MID($B468,2,1)),_314_Table2,MATCH(MID($B468,1,1),_314_Table2_ColumnLookup,0),FALSE)
+N("314"),
""))))))))))))))))))))))))</f>
        <v>#NAME?</v>
      </c>
      <c r="F468" s="238" t="e">
        <f>IF(AND(VALUE(LEFT($A468,3))=309,LEN($B468)=3),VLOOKUP(VALUE(MID($B468,2,2)),_309_Table3,MATCH(MID($B468,1,1),_309_Table3_ColumnLookup,0),FALSE),
  IF($C468="309 LCR SummaryA",OneYearSCR,IF($C468="309 LCR SummaryB",UltimateSCR,IF(VALUE(LEFT($A468,3))=309,VLOOKUP(VALUE(MID($B468,2,1)),_309_Table3,MATCH(MID($B468,1,1),_309_Table3_ColumnLookup,0),FALSE)
+N("309"),
  IF(VALUE(LEFT($A468,3))=310,VLOOKUP(VALUE(MID($B468,2,1)),_310_Table3,MATCH(MID($B468,1,1),_310_Table3_ColumnLookup,0),FALSE)
+N("310"),
  IF(AND(VALUE(LEFT($A468,3))=311,LEN($I468)=4),VLOOKUP($I468,_311_Table3,MATCH($B468,_311_Table3_ColumnLookup,0),FALSE),
  IF(AND(VALUE(LEFT($A468,3))=311,OR($B468="I2",$B468="J2",$B468="K2",$B468="L2")),VLOOKUP('311'!$G$58,_311_Table3,MATCH(MID($B468,1,1),_311_Table3_ColumnLookup,0),FALSE),
  IF(AND(VALUE(LEFT($A468,3))=311,RIGHT($B468,5)="Total"),VLOOKUP('311'!$G$59,_311_Table3,MATCH(MID($B468,1,1),_311_Table3_ColumnLookup,0),FALSE),
  IF(VALUE(LEFT($A468,3))=311,VLOOKUP(VALUE(MID($B468,2,1)),_311_Table3,MATCH(MID($B468,1,1),_311_Table3_ColumnLookup,0),FALSE)
+N("311"),
  IF(AND(VALUE(LEFT($A468,3))=312,LEFT($G468,10)="Unincepted",$B468="G "),VLOOKUP(" ULO",_312_Table3,MATCH('312'!$N$16,_312_Table3_ColumnLookup,0),FALSE),
  IF(AND(VALUE(LEFT($A468,3))=312,LEFT($G468,10)="Unincepted",$B468="O "),VLOOKUP(" ULO",_312_Table3,MATCH('312'!$V$16,_312_Table3_ColumnLookup,0),FALSE),
  IF(AND(VALUE(LEFT($A468,3))=312,LEFT($G468,10)="Unincepted",$B468="Q "),VLOOKUP(" ULO",_312_Table3,MATCH('312'!$X$16,_312_Table3_ColumnLookup,0),FALSE),
  IF(AND(VALUE(LEFT($A468,3))=312,LEFT($G468,10)="Unincepted"),VLOOKUP(" ULO",_312_Table3,MATCH(LEFT($B468,1),_312_Table3_ColumnLookup,0),FALSE),
  IF(AND(VALUE(LEFT($A468,3))=312,LEFT($G468,5)="Total",$B468="G "),VLOOKUP('312'!$F$80,_312_Table3,MATCH('312'!$N$16,_312_Table3_ColumnLookup,0),FALSE),
  IF(AND(VALUE(LEFT($A468,3))=312,LEFT($G468,5)="Total",$B468="O "),VLOOKUP('312'!$F$80,_312_Table3,MATCH('312'!$V$16,_312_Table3_ColumnLookup,0),FALSE),
  IF(AND(VALUE(LEFT($A468,3))=312,LEFT($G468,5)="Total",$B468="Q "),VLOOKUP('312'!$F$80,_312_Table3,MATCH('312'!$X$16,_312_Table3_ColumnLookup,0),FALSE),
  IF(AND(VALUE(LEFT($A468,3))=312,LEFT($G468,5)="Total"),VLOOKUP('312'!$F$80,_312_Table3,MATCH(LEFT($B468,1),_312_Table3_ColumnLookup,0),FALSE),
  IF(AND(VALUE(LEFT($A468,3))=312,LEN($I468)=4,$B468="G"),VLOOKUP($I468,_312_Table3,MATCH('312'!$N$16,_312_Table3_ColumnLookup,0),FALSE),
  IF(AND(VALUE(LEFT($A468,3))=312,LEN($I468)=4,$B468="O"),VLOOKUP($I468,_312_Table3,MATCH('312'!$V$16,_312_Table3_ColumnLookup,0),FALSE),
  IF(AND(VALUE(LEFT($A468,3))=312,LEN($I468)=4,$B468="Q"),VLOOKUP($I468,_312_Table3,MATCH('312'!$X$16,_312_Table3_ColumnLookup,0),FALSE),
  IF(AND(VALUE(LEFT($A468,3))=312,LEN($I468)=4),VLOOKUP($I468,_312_Table3,MATCH(LEFT($B468,1),_312_Table3_ColumnLookup,0),FALSE)
+N("312"),
  IF(VALUE(LEFT($A468,3))=313,VLOOKUP(VALUE(MID($B468,2,1)),_313_Table3,MATCH(MID($B468,1,1),_313_Table3_ColumnLookup,0),FALSE)
+N("313"),
  IF(AND(VALUE(LEFT($A468,3))=314,LEN($B468)=3),VLOOKUP(VALUE(MID($B468,2,2)),_314_Table3,MATCH(MID($B468,1,1),_314_Table3_ColumnLookup,0),FALSE),
  IF(VALUE(LEFT($A468,3))=314,VLOOKUP(VALUE(MID($B468,2,1)),_314_Table3,MATCH(MID($B468,1,1),_314_Table3_ColumnLookup,0),FALSE)
+N("314"),
""))))))))))))))))))))))))</f>
        <v>#NAME?</v>
      </c>
      <c r="G468" t="s">
        <v>1148</v>
      </c>
      <c r="H468" s="321">
        <f>IFERROR(
IF(ISERROR($D468)=FALSE,$D468,IF(ISERROR($E468)=FALSE,$E468,IF(ISERROR($F468)=FALSE,$F468
+N("012 checkboxes"),
IF(
IF(OR(LEFT($A468,9)="Syndicate",LEFT($A468,12)="NewSyndicate"),VLOOKUP($A468,'012'!$J:$ZW,MATCH("Link to button",'012'!$J$1:$ZW$1,0),0)
+N("309 checkbox"),
IF($C468="309 LCR Summary0",VLOOKUP("Notes990",'309'!$P:$ZZ,MATCH("Link to button",'309'!$P$1:$ZZ$1,0),0)
+N("313 checkboxes"),
IF($C468="313 Financial Information0LcmVsScr",IF($C468="309 LCR Summary0",VLOOKUP("LcmVsScr",'309'!$N:$ZZ,MATCH("Link to button",'309'!$N$1:$ZZ$1,0),0),
IF($C468="313 Financial Information0LcrDocAttached",IF($C468="309 LCR Summary0",VLOOKUP("LcrDocAttached",'309'!$N:$ZZ,MATCH("Link to button",'309'!$N$1:$ZZ$1,0),
0)))))))=1,TRUE,FALSE)
))),"")</f>
        <v>0</v>
      </c>
      <c r="I468">
        <v>2005</v>
      </c>
    </row>
    <row r="469" spans="1:9" customFormat="1">
      <c r="A469" s="237" t="str">
        <f>VLOOKUP($G469,CSVLookups!$B:$R,MATCH(A$1,CSVLookups!$B$1:$R$1,0),FALSE)</f>
        <v>312 Projected Solvency II Technical Provisions at Time Zero</v>
      </c>
      <c r="B469" s="237" t="str">
        <f>VLOOKUP($G469,CSVLookups!$B:$R,MATCH(B$1,CSVLookups!$B$1:$R$1,0),FALSE)</f>
        <v>G</v>
      </c>
      <c r="C469" s="238" t="str">
        <f t="shared" si="8"/>
        <v>312 Projected Solvency II Technical Provisions at Time ZeroG2005</v>
      </c>
      <c r="D469" s="238">
        <f>IF(AND(VALUE(LEFT($A469,3))=309,LEN($B469)=3),VLOOKUP(VALUE(MID($B469,2,2)),_309_Table1,MATCH(MID($B469,1,1),_309_Table1_ColumnLookup,0),FALSE),
  IF($C469="309 LCR SummaryA",OneYearSCR,IF($C469="309 LCR SummaryB",UltimateSCR,IF(VALUE(LEFT($A469,3))=309,VLOOKUP(VALUE(MID($B469,2,1)),_309_Table1,MATCH(MID($B469,1,1),_309_Table1_ColumnLookup,0),FALSE)
+N("309"),
  IF(VALUE(LEFT($A469,3))=310,VLOOKUP(VALUE(MID($B469,2,1)),_310_Table1,MATCH(MID($B469,1,1),_310_Table1_ColumnLookup,0),FALSE)
+N("310"),
  IF(AND(VALUE(LEFT($A469,3))=311,LEN($I469)=4),VLOOKUP($I469,_311_Table1,MATCH($B469,_311_Table1_ColumnLookup,0),FALSE),
  IF(AND(VALUE(LEFT($A469,3))=311,OR($B469="I2",$B469="J2",$B469="K2",$B469="L2")),VLOOKUP('311'!$G$58,_311_Table1,MATCH(MID($B469,1,1),_311_Table1_ColumnLookup,0),FALSE),
  IF(AND(VALUE(LEFT($A469,3))=311,RIGHT($B469,5)="Total"),VLOOKUP('311'!$G$59,_311_Table1,MATCH(MID($B469,1,1),_311_Table1_ColumnLookup,0),FALSE),
  IF(VALUE(LEFT($A469,3))=311,VLOOKUP(VALUE(MID($B469,2,1)),_311_Table1,MATCH(MID($B469,1,1),_311_Table1_ColumnLookup,0),FALSE)
+N("311"),
  IF(AND(VALUE(LEFT($A469,3))=312,LEFT($G469,10)="Unincepted",$B469="G "),VLOOKUP(" ULO",_312_Table1,MATCH('312'!$N$16,_312_Table1_ColumnLookup,0),FALSE),
  IF(AND(VALUE(LEFT($A469,3))=312,LEFT($G469,10)="Unincepted",$B469="O "),VLOOKUP(" ULO",_312_Table1,MATCH('312'!$V$16,_312_Table1_ColumnLookup,0),FALSE),
  IF(AND(VALUE(LEFT($A469,3))=312,LEFT($G469,10)="Unincepted",$B469="Q "),VLOOKUP(" ULO",_312_Table1,MATCH('312'!$X$16,_312_Table1_ColumnLookup,0),FALSE),
  IF(AND(VALUE(LEFT($A469,3))=312,LEFT($G469,10)="Unincepted"),VLOOKUP(" ULO",_312_Table1,MATCH(LEFT($B469,1),_312_Table1_ColumnLookup,0),FALSE),
  IF(AND(VALUE(LEFT($A469,3))=312,LEFT($G469,5)="Total",$B469="G "),VLOOKUP('312'!$F$80,_312_Table1,MATCH('312'!$N$16,_312_Table1_ColumnLookup,0),FALSE),
  IF(AND(VALUE(LEFT($A469,3))=312,LEFT($G469,5)="Total",$B469="O "),VLOOKUP('312'!$F$80,_312_Table1,MATCH('312'!$V$16,_312_Table1_ColumnLookup,0),FALSE),
  IF(AND(VALUE(LEFT($A469,3))=312,LEFT($G469,5)="Total",$B469="Q "),VLOOKUP('312'!$F$80,_312_Table1,MATCH('312'!$X$16,_312_Table1_ColumnLookup,0),FALSE),
  IF(AND(VALUE(LEFT($A469,3))=312,LEFT($G469,5)="Total"),VLOOKUP('312'!$F$80,_312_Table1,MATCH(LEFT($B469,1),_312_Table1_ColumnLookup,0),FALSE),
  IF(AND(VALUE(LEFT($A469,3))=312,LEN($I469)=4,$B469="G"),VLOOKUP($I469,_312_Table1,MATCH('312'!$N$16,_312_Table1_ColumnLookup,0),FALSE),
  IF(AND(VALUE(LEFT($A469,3))=312,LEN($I469)=4,$B469="O"),VLOOKUP($I469,_312_Table1,MATCH('312'!$V$16,_312_Table1_ColumnLookup,0),FALSE),
  IF(AND(VALUE(LEFT($A469,3))=312,LEN($I469)=4,$B469="Q"),VLOOKUP($I469,_312_Table1,MATCH('312'!$X$16,_312_Table1_ColumnLookup,0),FALSE),
  IF(AND(VALUE(LEFT($A469,3))=312,LEN($I469)=4),VLOOKUP($I469,_312_Table1,MATCH(LEFT($B469,1),_312_Table1_ColumnLookup,0),FALSE)
+N("312"),
  IF(VALUE(LEFT($A469,3))=313,VLOOKUP(VALUE(MID($B469,2,1)),_313_Table1,MATCH(MID($B469,1,1),_313_Table1_ColumnLookup,0),FALSE)
+N("313"),
  IF(AND(VALUE(LEFT($A469,3))=314,LEN($B469)=3),VLOOKUP(VALUE(MID($B469,2,2)),_314_Table1,MATCH(MID($B469,1,1),_314_Table1_ColumnLookup,0),FALSE),
  IF(VALUE(LEFT($A469,3))=314,VLOOKUP(VALUE(MID($B469,2,1)),_314_Table1,MATCH(MID($B469,1,1),_314_Table1_ColumnLookup,0),FALSE)
+N("314"),
""))))))))))))))))))))))))</f>
        <v>0</v>
      </c>
      <c r="E469" s="238" t="e">
        <f>IF(AND(VALUE(LEFT($A469,3))=309,LEN($B469)=3),VLOOKUP(VALUE(MID($B469,2,2)),_309_Table2,MATCH(MID($B469,1,1),_309_Table2_ColumnLookup,0),FALSE),
  IF($C469="309 LCR SummaryA",OneYearSCR,IF($C469="309 LCR SummaryB",UltimateSCR,IF(VALUE(LEFT($A469,3))=309,VLOOKUP(VALUE(MID($B469,2,1)),_309_Table2,MATCH(MID($B469,1,1),_309_Table2_ColumnLookup,0),FALSE)
+N("309"),
  IF(VALUE(LEFT($A469,3))=310,VLOOKUP(VALUE(MID($B469,2,1)),_310_Table2,MATCH(MID($B469,1,1),_310_Table2_ColumnLookup,0),FALSE)
+N("310"),
  IF(AND(VALUE(LEFT($A469,3))=311,LEN($I469)=4),VLOOKUP($I469,_311_Table2,MATCH($B469,_311_Table2_ColumnLookup,0),FALSE),
  IF(AND(VALUE(LEFT($A469,3))=311,OR($B469="I2",$B469="J2",$B469="K2",$B469="L2")),VLOOKUP('311'!$G$58,_311_Table2,MATCH(MID($B469,1,1),_311_Table2_ColumnLookup,0),FALSE),
  IF(AND(VALUE(LEFT($A469,3))=311,RIGHT($B469,5)="Total"),VLOOKUP('311'!$G$59,_311_Table2,MATCH(MID($B469,1,1),_311_Table2_ColumnLookup,0),FALSE),
  IF(VALUE(LEFT($A469,3))=311,VLOOKUP(VALUE(MID($B469,2,1)),_311_Table2,MATCH(MID($B469,1,1),_311_Table2_ColumnLookup,0),FALSE)
+N("311"),
  IF(AND(VALUE(LEFT($A469,3))=312,LEFT($G469,10)="Unincepted",$B469="G "),VLOOKUP(" ULO",_312_Table2,MATCH('312'!$N$16,_312_Table2_ColumnLookup,0),FALSE),
  IF(AND(VALUE(LEFT($A469,3))=312,LEFT($G469,10)="Unincepted",$B469="O "),VLOOKUP(" ULO",_312_Table2,MATCH('312'!$V$16,_312_Table2_ColumnLookup,0),FALSE),
  IF(AND(VALUE(LEFT($A469,3))=312,LEFT($G469,10)="Unincepted",$B469="Q "),VLOOKUP(" ULO",_312_Table2,MATCH('312'!$X$16,_312_Table2_ColumnLookup,0),FALSE),
  IF(AND(VALUE(LEFT($A469,3))=312,LEFT($G469,10)="Unincepted"),VLOOKUP(" ULO",_312_Table2,MATCH(LEFT($B469,1),_312_Table2_ColumnLookup,0),FALSE),
  IF(AND(VALUE(LEFT($A469,3))=312,LEFT($G469,5)="Total",$B469="G "),VLOOKUP('312'!$F$80,_312_Table2,MATCH('312'!$N$16,_312_Table2_ColumnLookup,0),FALSE),
  IF(AND(VALUE(LEFT($A469,3))=312,LEFT($G469,5)="Total",$B469="O "),VLOOKUP('312'!$F$80,_312_Table2,MATCH('312'!$V$16,_312_Table2_ColumnLookup,0),FALSE),
  IF(AND(VALUE(LEFT($A469,3))=312,LEFT($G469,5)="Total",$B469="Q "),VLOOKUP('312'!$F$80,_312_Table2,MATCH('312'!$X$16,_312_Table2_ColumnLookup,0),FALSE),
  IF(AND(VALUE(LEFT($A469,3))=312,LEFT($G469,5)="Total"),VLOOKUP('312'!$F$80,_312_Table2,MATCH(LEFT($B469,1),_312_Table2_ColumnLookup,0),FALSE),
  IF(AND(VALUE(LEFT($A469,3))=312,LEN($I469)=4,$B469="G"),VLOOKUP($I469,_312_Table2,MATCH('312'!$N$16,_312_Table2_ColumnLookup,0),FALSE),
  IF(AND(VALUE(LEFT($A469,3))=312,LEN($I469)=4,$B469="O"),VLOOKUP($I469,_312_Table2,MATCH('312'!$V$16,_312_Table2_ColumnLookup,0),FALSE),
  IF(AND(VALUE(LEFT($A469,3))=312,LEN($I469)=4,$B469="Q"),VLOOKUP($I469,_312_Table2,MATCH('312'!$X$16,_312_Table2_ColumnLookup,0),FALSE),
  IF(AND(VALUE(LEFT($A469,3))=312,LEN($I469)=4),VLOOKUP($I469,_312_Table2,MATCH(LEFT($B469,1),_312_Table2_ColumnLookup,0),FALSE)
+N("312"),
  IF(VALUE(LEFT($A469,3))=313,VLOOKUP(VALUE(MID($B469,2,1)),_313_Table2,MATCH(MID($B469,1,1),_313_Table2_ColumnLookup,0),FALSE)
+N("313"),
  IF(AND(VALUE(LEFT($A469,3))=314,LEN($B469)=3),VLOOKUP(VALUE(MID($B469,2,2)),_314_Table2,MATCH(MID($B469,1,1),_314_Table2_ColumnLookup,0),FALSE),
  IF(VALUE(LEFT($A469,3))=314,VLOOKUP(VALUE(MID($B469,2,1)),_314_Table2,MATCH(MID($B469,1,1),_314_Table2_ColumnLookup,0),FALSE)
+N("314"),
""))))))))))))))))))))))))</f>
        <v>#NAME?</v>
      </c>
      <c r="F469" s="238" t="e">
        <f>IF(AND(VALUE(LEFT($A469,3))=309,LEN($B469)=3),VLOOKUP(VALUE(MID($B469,2,2)),_309_Table3,MATCH(MID($B469,1,1),_309_Table3_ColumnLookup,0),FALSE),
  IF($C469="309 LCR SummaryA",OneYearSCR,IF($C469="309 LCR SummaryB",UltimateSCR,IF(VALUE(LEFT($A469,3))=309,VLOOKUP(VALUE(MID($B469,2,1)),_309_Table3,MATCH(MID($B469,1,1),_309_Table3_ColumnLookup,0),FALSE)
+N("309"),
  IF(VALUE(LEFT($A469,3))=310,VLOOKUP(VALUE(MID($B469,2,1)),_310_Table3,MATCH(MID($B469,1,1),_310_Table3_ColumnLookup,0),FALSE)
+N("310"),
  IF(AND(VALUE(LEFT($A469,3))=311,LEN($I469)=4),VLOOKUP($I469,_311_Table3,MATCH($B469,_311_Table3_ColumnLookup,0),FALSE),
  IF(AND(VALUE(LEFT($A469,3))=311,OR($B469="I2",$B469="J2",$B469="K2",$B469="L2")),VLOOKUP('311'!$G$58,_311_Table3,MATCH(MID($B469,1,1),_311_Table3_ColumnLookup,0),FALSE),
  IF(AND(VALUE(LEFT($A469,3))=311,RIGHT($B469,5)="Total"),VLOOKUP('311'!$G$59,_311_Table3,MATCH(MID($B469,1,1),_311_Table3_ColumnLookup,0),FALSE),
  IF(VALUE(LEFT($A469,3))=311,VLOOKUP(VALUE(MID($B469,2,1)),_311_Table3,MATCH(MID($B469,1,1),_311_Table3_ColumnLookup,0),FALSE)
+N("311"),
  IF(AND(VALUE(LEFT($A469,3))=312,LEFT($G469,10)="Unincepted",$B469="G "),VLOOKUP(" ULO",_312_Table3,MATCH('312'!$N$16,_312_Table3_ColumnLookup,0),FALSE),
  IF(AND(VALUE(LEFT($A469,3))=312,LEFT($G469,10)="Unincepted",$B469="O "),VLOOKUP(" ULO",_312_Table3,MATCH('312'!$V$16,_312_Table3_ColumnLookup,0),FALSE),
  IF(AND(VALUE(LEFT($A469,3))=312,LEFT($G469,10)="Unincepted",$B469="Q "),VLOOKUP(" ULO",_312_Table3,MATCH('312'!$X$16,_312_Table3_ColumnLookup,0),FALSE),
  IF(AND(VALUE(LEFT($A469,3))=312,LEFT($G469,10)="Unincepted"),VLOOKUP(" ULO",_312_Table3,MATCH(LEFT($B469,1),_312_Table3_ColumnLookup,0),FALSE),
  IF(AND(VALUE(LEFT($A469,3))=312,LEFT($G469,5)="Total",$B469="G "),VLOOKUP('312'!$F$80,_312_Table3,MATCH('312'!$N$16,_312_Table3_ColumnLookup,0),FALSE),
  IF(AND(VALUE(LEFT($A469,3))=312,LEFT($G469,5)="Total",$B469="O "),VLOOKUP('312'!$F$80,_312_Table3,MATCH('312'!$V$16,_312_Table3_ColumnLookup,0),FALSE),
  IF(AND(VALUE(LEFT($A469,3))=312,LEFT($G469,5)="Total",$B469="Q "),VLOOKUP('312'!$F$80,_312_Table3,MATCH('312'!$X$16,_312_Table3_ColumnLookup,0),FALSE),
  IF(AND(VALUE(LEFT($A469,3))=312,LEFT($G469,5)="Total"),VLOOKUP('312'!$F$80,_312_Table3,MATCH(LEFT($B469,1),_312_Table3_ColumnLookup,0),FALSE),
  IF(AND(VALUE(LEFT($A469,3))=312,LEN($I469)=4,$B469="G"),VLOOKUP($I469,_312_Table3,MATCH('312'!$N$16,_312_Table3_ColumnLookup,0),FALSE),
  IF(AND(VALUE(LEFT($A469,3))=312,LEN($I469)=4,$B469="O"),VLOOKUP($I469,_312_Table3,MATCH('312'!$V$16,_312_Table3_ColumnLookup,0),FALSE),
  IF(AND(VALUE(LEFT($A469,3))=312,LEN($I469)=4,$B469="Q"),VLOOKUP($I469,_312_Table3,MATCH('312'!$X$16,_312_Table3_ColumnLookup,0),FALSE),
  IF(AND(VALUE(LEFT($A469,3))=312,LEN($I469)=4),VLOOKUP($I469,_312_Table3,MATCH(LEFT($B469,1),_312_Table3_ColumnLookup,0),FALSE)
+N("312"),
  IF(VALUE(LEFT($A469,3))=313,VLOOKUP(VALUE(MID($B469,2,1)),_313_Table3,MATCH(MID($B469,1,1),_313_Table3_ColumnLookup,0),FALSE)
+N("313"),
  IF(AND(VALUE(LEFT($A469,3))=314,LEN($B469)=3),VLOOKUP(VALUE(MID($B469,2,2)),_314_Table3,MATCH(MID($B469,1,1),_314_Table3_ColumnLookup,0),FALSE),
  IF(VALUE(LEFT($A469,3))=314,VLOOKUP(VALUE(MID($B469,2,1)),_314_Table3,MATCH(MID($B469,1,1),_314_Table3_ColumnLookup,0),FALSE)
+N("314"),
""))))))))))))))))))))))))</f>
        <v>#NAME?</v>
      </c>
      <c r="G469" t="s">
        <v>1150</v>
      </c>
      <c r="H469" s="321">
        <f>IFERROR(
IF(ISERROR($D469)=FALSE,$D469,IF(ISERROR($E469)=FALSE,$E469,IF(ISERROR($F469)=FALSE,$F469
+N("012 checkboxes"),
IF(
IF(OR(LEFT($A469,9)="Syndicate",LEFT($A469,12)="NewSyndicate"),VLOOKUP($A469,'012'!$J:$ZW,MATCH("Link to button",'012'!$J$1:$ZW$1,0),0)
+N("309 checkbox"),
IF($C469="309 LCR Summary0",VLOOKUP("Notes990",'309'!$P:$ZZ,MATCH("Link to button",'309'!$P$1:$ZZ$1,0),0)
+N("313 checkboxes"),
IF($C469="313 Financial Information0LcmVsScr",IF($C469="309 LCR Summary0",VLOOKUP("LcmVsScr",'309'!$N:$ZZ,MATCH("Link to button",'309'!$N$1:$ZZ$1,0),0),
IF($C469="313 Financial Information0LcrDocAttached",IF($C469="309 LCR Summary0",VLOOKUP("LcrDocAttached",'309'!$N:$ZZ,MATCH("Link to button",'309'!$N$1:$ZZ$1,0),
0)))))))=1,TRUE,FALSE)
))),"")</f>
        <v>0</v>
      </c>
      <c r="I469">
        <v>2005</v>
      </c>
    </row>
    <row r="470" spans="1:9" customFormat="1">
      <c r="A470" s="237" t="str">
        <f>VLOOKUP($G470,CSVLookups!$B:$R,MATCH(A$1,CSVLookups!$B$1:$R$1,0),FALSE)</f>
        <v>312 Projected Solvency II Technical Provisions at Time Zero</v>
      </c>
      <c r="B470" s="237" t="str">
        <f>VLOOKUP($G470,CSVLookups!$B:$R,MATCH(B$1,CSVLookups!$B$1:$R$1,0),FALSE)</f>
        <v>H</v>
      </c>
      <c r="C470" s="238" t="str">
        <f t="shared" si="8"/>
        <v>312 Projected Solvency II Technical Provisions at Time ZeroH2005</v>
      </c>
      <c r="D470" s="238">
        <f>IF(AND(VALUE(LEFT($A470,3))=309,LEN($B470)=3),VLOOKUP(VALUE(MID($B470,2,2)),_309_Table1,MATCH(MID($B470,1,1),_309_Table1_ColumnLookup,0),FALSE),
  IF($C470="309 LCR SummaryA",OneYearSCR,IF($C470="309 LCR SummaryB",UltimateSCR,IF(VALUE(LEFT($A470,3))=309,VLOOKUP(VALUE(MID($B470,2,1)),_309_Table1,MATCH(MID($B470,1,1),_309_Table1_ColumnLookup,0),FALSE)
+N("309"),
  IF(VALUE(LEFT($A470,3))=310,VLOOKUP(VALUE(MID($B470,2,1)),_310_Table1,MATCH(MID($B470,1,1),_310_Table1_ColumnLookup,0),FALSE)
+N("310"),
  IF(AND(VALUE(LEFT($A470,3))=311,LEN($I470)=4),VLOOKUP($I470,_311_Table1,MATCH($B470,_311_Table1_ColumnLookup,0),FALSE),
  IF(AND(VALUE(LEFT($A470,3))=311,OR($B470="I2",$B470="J2",$B470="K2",$B470="L2")),VLOOKUP('311'!$G$58,_311_Table1,MATCH(MID($B470,1,1),_311_Table1_ColumnLookup,0),FALSE),
  IF(AND(VALUE(LEFT($A470,3))=311,RIGHT($B470,5)="Total"),VLOOKUP('311'!$G$59,_311_Table1,MATCH(MID($B470,1,1),_311_Table1_ColumnLookup,0),FALSE),
  IF(VALUE(LEFT($A470,3))=311,VLOOKUP(VALUE(MID($B470,2,1)),_311_Table1,MATCH(MID($B470,1,1),_311_Table1_ColumnLookup,0),FALSE)
+N("311"),
  IF(AND(VALUE(LEFT($A470,3))=312,LEFT($G470,10)="Unincepted",$B470="G "),VLOOKUP(" ULO",_312_Table1,MATCH('312'!$N$16,_312_Table1_ColumnLookup,0),FALSE),
  IF(AND(VALUE(LEFT($A470,3))=312,LEFT($G470,10)="Unincepted",$B470="O "),VLOOKUP(" ULO",_312_Table1,MATCH('312'!$V$16,_312_Table1_ColumnLookup,0),FALSE),
  IF(AND(VALUE(LEFT($A470,3))=312,LEFT($G470,10)="Unincepted",$B470="Q "),VLOOKUP(" ULO",_312_Table1,MATCH('312'!$X$16,_312_Table1_ColumnLookup,0),FALSE),
  IF(AND(VALUE(LEFT($A470,3))=312,LEFT($G470,10)="Unincepted"),VLOOKUP(" ULO",_312_Table1,MATCH(LEFT($B470,1),_312_Table1_ColumnLookup,0),FALSE),
  IF(AND(VALUE(LEFT($A470,3))=312,LEFT($G470,5)="Total",$B470="G "),VLOOKUP('312'!$F$80,_312_Table1,MATCH('312'!$N$16,_312_Table1_ColumnLookup,0),FALSE),
  IF(AND(VALUE(LEFT($A470,3))=312,LEFT($G470,5)="Total",$B470="O "),VLOOKUP('312'!$F$80,_312_Table1,MATCH('312'!$V$16,_312_Table1_ColumnLookup,0),FALSE),
  IF(AND(VALUE(LEFT($A470,3))=312,LEFT($G470,5)="Total",$B470="Q "),VLOOKUP('312'!$F$80,_312_Table1,MATCH('312'!$X$16,_312_Table1_ColumnLookup,0),FALSE),
  IF(AND(VALUE(LEFT($A470,3))=312,LEFT($G470,5)="Total"),VLOOKUP('312'!$F$80,_312_Table1,MATCH(LEFT($B470,1),_312_Table1_ColumnLookup,0),FALSE),
  IF(AND(VALUE(LEFT($A470,3))=312,LEN($I470)=4,$B470="G"),VLOOKUP($I470,_312_Table1,MATCH('312'!$N$16,_312_Table1_ColumnLookup,0),FALSE),
  IF(AND(VALUE(LEFT($A470,3))=312,LEN($I470)=4,$B470="O"),VLOOKUP($I470,_312_Table1,MATCH('312'!$V$16,_312_Table1_ColumnLookup,0),FALSE),
  IF(AND(VALUE(LEFT($A470,3))=312,LEN($I470)=4,$B470="Q"),VLOOKUP($I470,_312_Table1,MATCH('312'!$X$16,_312_Table1_ColumnLookup,0),FALSE),
  IF(AND(VALUE(LEFT($A470,3))=312,LEN($I470)=4),VLOOKUP($I470,_312_Table1,MATCH(LEFT($B470,1),_312_Table1_ColumnLookup,0),FALSE)
+N("312"),
  IF(VALUE(LEFT($A470,3))=313,VLOOKUP(VALUE(MID($B470,2,1)),_313_Table1,MATCH(MID($B470,1,1),_313_Table1_ColumnLookup,0),FALSE)
+N("313"),
  IF(AND(VALUE(LEFT($A470,3))=314,LEN($B470)=3),VLOOKUP(VALUE(MID($B470,2,2)),_314_Table1,MATCH(MID($B470,1,1),_314_Table1_ColumnLookup,0),FALSE),
  IF(VALUE(LEFT($A470,3))=314,VLOOKUP(VALUE(MID($B470,2,1)),_314_Table1,MATCH(MID($B470,1,1),_314_Table1_ColumnLookup,0),FALSE)
+N("314"),
""))))))))))))))))))))))))</f>
        <v>0</v>
      </c>
      <c r="E470" s="238" t="e">
        <f>IF(AND(VALUE(LEFT($A470,3))=309,LEN($B470)=3),VLOOKUP(VALUE(MID($B470,2,2)),_309_Table2,MATCH(MID($B470,1,1),_309_Table2_ColumnLookup,0),FALSE),
  IF($C470="309 LCR SummaryA",OneYearSCR,IF($C470="309 LCR SummaryB",UltimateSCR,IF(VALUE(LEFT($A470,3))=309,VLOOKUP(VALUE(MID($B470,2,1)),_309_Table2,MATCH(MID($B470,1,1),_309_Table2_ColumnLookup,0),FALSE)
+N("309"),
  IF(VALUE(LEFT($A470,3))=310,VLOOKUP(VALUE(MID($B470,2,1)),_310_Table2,MATCH(MID($B470,1,1),_310_Table2_ColumnLookup,0),FALSE)
+N("310"),
  IF(AND(VALUE(LEFT($A470,3))=311,LEN($I470)=4),VLOOKUP($I470,_311_Table2,MATCH($B470,_311_Table2_ColumnLookup,0),FALSE),
  IF(AND(VALUE(LEFT($A470,3))=311,OR($B470="I2",$B470="J2",$B470="K2",$B470="L2")),VLOOKUP('311'!$G$58,_311_Table2,MATCH(MID($B470,1,1),_311_Table2_ColumnLookup,0),FALSE),
  IF(AND(VALUE(LEFT($A470,3))=311,RIGHT($B470,5)="Total"),VLOOKUP('311'!$G$59,_311_Table2,MATCH(MID($B470,1,1),_311_Table2_ColumnLookup,0),FALSE),
  IF(VALUE(LEFT($A470,3))=311,VLOOKUP(VALUE(MID($B470,2,1)),_311_Table2,MATCH(MID($B470,1,1),_311_Table2_ColumnLookup,0),FALSE)
+N("311"),
  IF(AND(VALUE(LEFT($A470,3))=312,LEFT($G470,10)="Unincepted",$B470="G "),VLOOKUP(" ULO",_312_Table2,MATCH('312'!$N$16,_312_Table2_ColumnLookup,0),FALSE),
  IF(AND(VALUE(LEFT($A470,3))=312,LEFT($G470,10)="Unincepted",$B470="O "),VLOOKUP(" ULO",_312_Table2,MATCH('312'!$V$16,_312_Table2_ColumnLookup,0),FALSE),
  IF(AND(VALUE(LEFT($A470,3))=312,LEFT($G470,10)="Unincepted",$B470="Q "),VLOOKUP(" ULO",_312_Table2,MATCH('312'!$X$16,_312_Table2_ColumnLookup,0),FALSE),
  IF(AND(VALUE(LEFT($A470,3))=312,LEFT($G470,10)="Unincepted"),VLOOKUP(" ULO",_312_Table2,MATCH(LEFT($B470,1),_312_Table2_ColumnLookup,0),FALSE),
  IF(AND(VALUE(LEFT($A470,3))=312,LEFT($G470,5)="Total",$B470="G "),VLOOKUP('312'!$F$80,_312_Table2,MATCH('312'!$N$16,_312_Table2_ColumnLookup,0),FALSE),
  IF(AND(VALUE(LEFT($A470,3))=312,LEFT($G470,5)="Total",$B470="O "),VLOOKUP('312'!$F$80,_312_Table2,MATCH('312'!$V$16,_312_Table2_ColumnLookup,0),FALSE),
  IF(AND(VALUE(LEFT($A470,3))=312,LEFT($G470,5)="Total",$B470="Q "),VLOOKUP('312'!$F$80,_312_Table2,MATCH('312'!$X$16,_312_Table2_ColumnLookup,0),FALSE),
  IF(AND(VALUE(LEFT($A470,3))=312,LEFT($G470,5)="Total"),VLOOKUP('312'!$F$80,_312_Table2,MATCH(LEFT($B470,1),_312_Table2_ColumnLookup,0),FALSE),
  IF(AND(VALUE(LEFT($A470,3))=312,LEN($I470)=4,$B470="G"),VLOOKUP($I470,_312_Table2,MATCH('312'!$N$16,_312_Table2_ColumnLookup,0),FALSE),
  IF(AND(VALUE(LEFT($A470,3))=312,LEN($I470)=4,$B470="O"),VLOOKUP($I470,_312_Table2,MATCH('312'!$V$16,_312_Table2_ColumnLookup,0),FALSE),
  IF(AND(VALUE(LEFT($A470,3))=312,LEN($I470)=4,$B470="Q"),VLOOKUP($I470,_312_Table2,MATCH('312'!$X$16,_312_Table2_ColumnLookup,0),FALSE),
  IF(AND(VALUE(LEFT($A470,3))=312,LEN($I470)=4),VLOOKUP($I470,_312_Table2,MATCH(LEFT($B470,1),_312_Table2_ColumnLookup,0),FALSE)
+N("312"),
  IF(VALUE(LEFT($A470,3))=313,VLOOKUP(VALUE(MID($B470,2,1)),_313_Table2,MATCH(MID($B470,1,1),_313_Table2_ColumnLookup,0),FALSE)
+N("313"),
  IF(AND(VALUE(LEFT($A470,3))=314,LEN($B470)=3),VLOOKUP(VALUE(MID($B470,2,2)),_314_Table2,MATCH(MID($B470,1,1),_314_Table2_ColumnLookup,0),FALSE),
  IF(VALUE(LEFT($A470,3))=314,VLOOKUP(VALUE(MID($B470,2,1)),_314_Table2,MATCH(MID($B470,1,1),_314_Table2_ColumnLookup,0),FALSE)
+N("314"),
""))))))))))))))))))))))))</f>
        <v>#NAME?</v>
      </c>
      <c r="F470" s="238" t="e">
        <f>IF(AND(VALUE(LEFT($A470,3))=309,LEN($B470)=3),VLOOKUP(VALUE(MID($B470,2,2)),_309_Table3,MATCH(MID($B470,1,1),_309_Table3_ColumnLookup,0),FALSE),
  IF($C470="309 LCR SummaryA",OneYearSCR,IF($C470="309 LCR SummaryB",UltimateSCR,IF(VALUE(LEFT($A470,3))=309,VLOOKUP(VALUE(MID($B470,2,1)),_309_Table3,MATCH(MID($B470,1,1),_309_Table3_ColumnLookup,0),FALSE)
+N("309"),
  IF(VALUE(LEFT($A470,3))=310,VLOOKUP(VALUE(MID($B470,2,1)),_310_Table3,MATCH(MID($B470,1,1),_310_Table3_ColumnLookup,0),FALSE)
+N("310"),
  IF(AND(VALUE(LEFT($A470,3))=311,LEN($I470)=4),VLOOKUP($I470,_311_Table3,MATCH($B470,_311_Table3_ColumnLookup,0),FALSE),
  IF(AND(VALUE(LEFT($A470,3))=311,OR($B470="I2",$B470="J2",$B470="K2",$B470="L2")),VLOOKUP('311'!$G$58,_311_Table3,MATCH(MID($B470,1,1),_311_Table3_ColumnLookup,0),FALSE),
  IF(AND(VALUE(LEFT($A470,3))=311,RIGHT($B470,5)="Total"),VLOOKUP('311'!$G$59,_311_Table3,MATCH(MID($B470,1,1),_311_Table3_ColumnLookup,0),FALSE),
  IF(VALUE(LEFT($A470,3))=311,VLOOKUP(VALUE(MID($B470,2,1)),_311_Table3,MATCH(MID($B470,1,1),_311_Table3_ColumnLookup,0),FALSE)
+N("311"),
  IF(AND(VALUE(LEFT($A470,3))=312,LEFT($G470,10)="Unincepted",$B470="G "),VLOOKUP(" ULO",_312_Table3,MATCH('312'!$N$16,_312_Table3_ColumnLookup,0),FALSE),
  IF(AND(VALUE(LEFT($A470,3))=312,LEFT($G470,10)="Unincepted",$B470="O "),VLOOKUP(" ULO",_312_Table3,MATCH('312'!$V$16,_312_Table3_ColumnLookup,0),FALSE),
  IF(AND(VALUE(LEFT($A470,3))=312,LEFT($G470,10)="Unincepted",$B470="Q "),VLOOKUP(" ULO",_312_Table3,MATCH('312'!$X$16,_312_Table3_ColumnLookup,0),FALSE),
  IF(AND(VALUE(LEFT($A470,3))=312,LEFT($G470,10)="Unincepted"),VLOOKUP(" ULO",_312_Table3,MATCH(LEFT($B470,1),_312_Table3_ColumnLookup,0),FALSE),
  IF(AND(VALUE(LEFT($A470,3))=312,LEFT($G470,5)="Total",$B470="G "),VLOOKUP('312'!$F$80,_312_Table3,MATCH('312'!$N$16,_312_Table3_ColumnLookup,0),FALSE),
  IF(AND(VALUE(LEFT($A470,3))=312,LEFT($G470,5)="Total",$B470="O "),VLOOKUP('312'!$F$80,_312_Table3,MATCH('312'!$V$16,_312_Table3_ColumnLookup,0),FALSE),
  IF(AND(VALUE(LEFT($A470,3))=312,LEFT($G470,5)="Total",$B470="Q "),VLOOKUP('312'!$F$80,_312_Table3,MATCH('312'!$X$16,_312_Table3_ColumnLookup,0),FALSE),
  IF(AND(VALUE(LEFT($A470,3))=312,LEFT($G470,5)="Total"),VLOOKUP('312'!$F$80,_312_Table3,MATCH(LEFT($B470,1),_312_Table3_ColumnLookup,0),FALSE),
  IF(AND(VALUE(LEFT($A470,3))=312,LEN($I470)=4,$B470="G"),VLOOKUP($I470,_312_Table3,MATCH('312'!$N$16,_312_Table3_ColumnLookup,0),FALSE),
  IF(AND(VALUE(LEFT($A470,3))=312,LEN($I470)=4,$B470="O"),VLOOKUP($I470,_312_Table3,MATCH('312'!$V$16,_312_Table3_ColumnLookup,0),FALSE),
  IF(AND(VALUE(LEFT($A470,3))=312,LEN($I470)=4,$B470="Q"),VLOOKUP($I470,_312_Table3,MATCH('312'!$X$16,_312_Table3_ColumnLookup,0),FALSE),
  IF(AND(VALUE(LEFT($A470,3))=312,LEN($I470)=4),VLOOKUP($I470,_312_Table3,MATCH(LEFT($B470,1),_312_Table3_ColumnLookup,0),FALSE)
+N("312"),
  IF(VALUE(LEFT($A470,3))=313,VLOOKUP(VALUE(MID($B470,2,1)),_313_Table3,MATCH(MID($B470,1,1),_313_Table3_ColumnLookup,0),FALSE)
+N("313"),
  IF(AND(VALUE(LEFT($A470,3))=314,LEN($B470)=3),VLOOKUP(VALUE(MID($B470,2,2)),_314_Table3,MATCH(MID($B470,1,1),_314_Table3_ColumnLookup,0),FALSE),
  IF(VALUE(LEFT($A470,3))=314,VLOOKUP(VALUE(MID($B470,2,1)),_314_Table3,MATCH(MID($B470,1,1),_314_Table3_ColumnLookup,0),FALSE)
+N("314"),
""))))))))))))))))))))))))</f>
        <v>#NAME?</v>
      </c>
      <c r="G470" t="s">
        <v>1151</v>
      </c>
      <c r="H470" s="321">
        <f>IFERROR(
IF(ISERROR($D470)=FALSE,$D470,IF(ISERROR($E470)=FALSE,$E470,IF(ISERROR($F470)=FALSE,$F470
+N("012 checkboxes"),
IF(
IF(OR(LEFT($A470,9)="Syndicate",LEFT($A470,12)="NewSyndicate"),VLOOKUP($A470,'012'!$J:$ZW,MATCH("Link to button",'012'!$J$1:$ZW$1,0),0)
+N("309 checkbox"),
IF($C470="309 LCR Summary0",VLOOKUP("Notes990",'309'!$P:$ZZ,MATCH("Link to button",'309'!$P$1:$ZZ$1,0),0)
+N("313 checkboxes"),
IF($C470="313 Financial Information0LcmVsScr",IF($C470="309 LCR Summary0",VLOOKUP("LcmVsScr",'309'!$N:$ZZ,MATCH("Link to button",'309'!$N$1:$ZZ$1,0),0),
IF($C470="313 Financial Information0LcrDocAttached",IF($C470="309 LCR Summary0",VLOOKUP("LcrDocAttached",'309'!$N:$ZZ,MATCH("Link to button",'309'!$N$1:$ZZ$1,0),
0)))))))=1,TRUE,FALSE)
))),"")</f>
        <v>0</v>
      </c>
      <c r="I470">
        <v>2005</v>
      </c>
    </row>
    <row r="471" spans="1:9" customFormat="1">
      <c r="A471" s="237" t="str">
        <f>VLOOKUP($G471,CSVLookups!$B:$R,MATCH(A$1,CSVLookups!$B$1:$R$1,0),FALSE)</f>
        <v>312 Projected Solvency II Technical Provisions at Time Zero</v>
      </c>
      <c r="B471" s="237" t="str">
        <f>VLOOKUP($G471,CSVLookups!$B:$R,MATCH(B$1,CSVLookups!$B$1:$R$1,0),FALSE)</f>
        <v>I</v>
      </c>
      <c r="C471" s="238" t="str">
        <f t="shared" si="8"/>
        <v>312 Projected Solvency II Technical Provisions at Time ZeroI2005</v>
      </c>
      <c r="D471" s="238">
        <f>IF(AND(VALUE(LEFT($A471,3))=309,LEN($B471)=3),VLOOKUP(VALUE(MID($B471,2,2)),_309_Table1,MATCH(MID($B471,1,1),_309_Table1_ColumnLookup,0),FALSE),
  IF($C471="309 LCR SummaryA",OneYearSCR,IF($C471="309 LCR SummaryB",UltimateSCR,IF(VALUE(LEFT($A471,3))=309,VLOOKUP(VALUE(MID($B471,2,1)),_309_Table1,MATCH(MID($B471,1,1),_309_Table1_ColumnLookup,0),FALSE)
+N("309"),
  IF(VALUE(LEFT($A471,3))=310,VLOOKUP(VALUE(MID($B471,2,1)),_310_Table1,MATCH(MID($B471,1,1),_310_Table1_ColumnLookup,0),FALSE)
+N("310"),
  IF(AND(VALUE(LEFT($A471,3))=311,LEN($I471)=4),VLOOKUP($I471,_311_Table1,MATCH($B471,_311_Table1_ColumnLookup,0),FALSE),
  IF(AND(VALUE(LEFT($A471,3))=311,OR($B471="I2",$B471="J2",$B471="K2",$B471="L2")),VLOOKUP('311'!$G$58,_311_Table1,MATCH(MID($B471,1,1),_311_Table1_ColumnLookup,0),FALSE),
  IF(AND(VALUE(LEFT($A471,3))=311,RIGHT($B471,5)="Total"),VLOOKUP('311'!$G$59,_311_Table1,MATCH(MID($B471,1,1),_311_Table1_ColumnLookup,0),FALSE),
  IF(VALUE(LEFT($A471,3))=311,VLOOKUP(VALUE(MID($B471,2,1)),_311_Table1,MATCH(MID($B471,1,1),_311_Table1_ColumnLookup,0),FALSE)
+N("311"),
  IF(AND(VALUE(LEFT($A471,3))=312,LEFT($G471,10)="Unincepted",$B471="G "),VLOOKUP(" ULO",_312_Table1,MATCH('312'!$N$16,_312_Table1_ColumnLookup,0),FALSE),
  IF(AND(VALUE(LEFT($A471,3))=312,LEFT($G471,10)="Unincepted",$B471="O "),VLOOKUP(" ULO",_312_Table1,MATCH('312'!$V$16,_312_Table1_ColumnLookup,0),FALSE),
  IF(AND(VALUE(LEFT($A471,3))=312,LEFT($G471,10)="Unincepted",$B471="Q "),VLOOKUP(" ULO",_312_Table1,MATCH('312'!$X$16,_312_Table1_ColumnLookup,0),FALSE),
  IF(AND(VALUE(LEFT($A471,3))=312,LEFT($G471,10)="Unincepted"),VLOOKUP(" ULO",_312_Table1,MATCH(LEFT($B471,1),_312_Table1_ColumnLookup,0),FALSE),
  IF(AND(VALUE(LEFT($A471,3))=312,LEFT($G471,5)="Total",$B471="G "),VLOOKUP('312'!$F$80,_312_Table1,MATCH('312'!$N$16,_312_Table1_ColumnLookup,0),FALSE),
  IF(AND(VALUE(LEFT($A471,3))=312,LEFT($G471,5)="Total",$B471="O "),VLOOKUP('312'!$F$80,_312_Table1,MATCH('312'!$V$16,_312_Table1_ColumnLookup,0),FALSE),
  IF(AND(VALUE(LEFT($A471,3))=312,LEFT($G471,5)="Total",$B471="Q "),VLOOKUP('312'!$F$80,_312_Table1,MATCH('312'!$X$16,_312_Table1_ColumnLookup,0),FALSE),
  IF(AND(VALUE(LEFT($A471,3))=312,LEFT($G471,5)="Total"),VLOOKUP('312'!$F$80,_312_Table1,MATCH(LEFT($B471,1),_312_Table1_ColumnLookup,0),FALSE),
  IF(AND(VALUE(LEFT($A471,3))=312,LEN($I471)=4,$B471="G"),VLOOKUP($I471,_312_Table1,MATCH('312'!$N$16,_312_Table1_ColumnLookup,0),FALSE),
  IF(AND(VALUE(LEFT($A471,3))=312,LEN($I471)=4,$B471="O"),VLOOKUP($I471,_312_Table1,MATCH('312'!$V$16,_312_Table1_ColumnLookup,0),FALSE),
  IF(AND(VALUE(LEFT($A471,3))=312,LEN($I471)=4,$B471="Q"),VLOOKUP($I471,_312_Table1,MATCH('312'!$X$16,_312_Table1_ColumnLookup,0),FALSE),
  IF(AND(VALUE(LEFT($A471,3))=312,LEN($I471)=4),VLOOKUP($I471,_312_Table1,MATCH(LEFT($B471,1),_312_Table1_ColumnLookup,0),FALSE)
+N("312"),
  IF(VALUE(LEFT($A471,3))=313,VLOOKUP(VALUE(MID($B471,2,1)),_313_Table1,MATCH(MID($B471,1,1),_313_Table1_ColumnLookup,0),FALSE)
+N("313"),
  IF(AND(VALUE(LEFT($A471,3))=314,LEN($B471)=3),VLOOKUP(VALUE(MID($B471,2,2)),_314_Table1,MATCH(MID($B471,1,1),_314_Table1_ColumnLookup,0),FALSE),
  IF(VALUE(LEFT($A471,3))=314,VLOOKUP(VALUE(MID($B471,2,1)),_314_Table1,MATCH(MID($B471,1,1),_314_Table1_ColumnLookup,0),FALSE)
+N("314"),
""))))))))))))))))))))))))</f>
        <v>0</v>
      </c>
      <c r="E471" s="238" t="e">
        <f>IF(AND(VALUE(LEFT($A471,3))=309,LEN($B471)=3),VLOOKUP(VALUE(MID($B471,2,2)),_309_Table2,MATCH(MID($B471,1,1),_309_Table2_ColumnLookup,0),FALSE),
  IF($C471="309 LCR SummaryA",OneYearSCR,IF($C471="309 LCR SummaryB",UltimateSCR,IF(VALUE(LEFT($A471,3))=309,VLOOKUP(VALUE(MID($B471,2,1)),_309_Table2,MATCH(MID($B471,1,1),_309_Table2_ColumnLookup,0),FALSE)
+N("309"),
  IF(VALUE(LEFT($A471,3))=310,VLOOKUP(VALUE(MID($B471,2,1)),_310_Table2,MATCH(MID($B471,1,1),_310_Table2_ColumnLookup,0),FALSE)
+N("310"),
  IF(AND(VALUE(LEFT($A471,3))=311,LEN($I471)=4),VLOOKUP($I471,_311_Table2,MATCH($B471,_311_Table2_ColumnLookup,0),FALSE),
  IF(AND(VALUE(LEFT($A471,3))=311,OR($B471="I2",$B471="J2",$B471="K2",$B471="L2")),VLOOKUP('311'!$G$58,_311_Table2,MATCH(MID($B471,1,1),_311_Table2_ColumnLookup,0),FALSE),
  IF(AND(VALUE(LEFT($A471,3))=311,RIGHT($B471,5)="Total"),VLOOKUP('311'!$G$59,_311_Table2,MATCH(MID($B471,1,1),_311_Table2_ColumnLookup,0),FALSE),
  IF(VALUE(LEFT($A471,3))=311,VLOOKUP(VALUE(MID($B471,2,1)),_311_Table2,MATCH(MID($B471,1,1),_311_Table2_ColumnLookup,0),FALSE)
+N("311"),
  IF(AND(VALUE(LEFT($A471,3))=312,LEFT($G471,10)="Unincepted",$B471="G "),VLOOKUP(" ULO",_312_Table2,MATCH('312'!$N$16,_312_Table2_ColumnLookup,0),FALSE),
  IF(AND(VALUE(LEFT($A471,3))=312,LEFT($G471,10)="Unincepted",$B471="O "),VLOOKUP(" ULO",_312_Table2,MATCH('312'!$V$16,_312_Table2_ColumnLookup,0),FALSE),
  IF(AND(VALUE(LEFT($A471,3))=312,LEFT($G471,10)="Unincepted",$B471="Q "),VLOOKUP(" ULO",_312_Table2,MATCH('312'!$X$16,_312_Table2_ColumnLookup,0),FALSE),
  IF(AND(VALUE(LEFT($A471,3))=312,LEFT($G471,10)="Unincepted"),VLOOKUP(" ULO",_312_Table2,MATCH(LEFT($B471,1),_312_Table2_ColumnLookup,0),FALSE),
  IF(AND(VALUE(LEFT($A471,3))=312,LEFT($G471,5)="Total",$B471="G "),VLOOKUP('312'!$F$80,_312_Table2,MATCH('312'!$N$16,_312_Table2_ColumnLookup,0),FALSE),
  IF(AND(VALUE(LEFT($A471,3))=312,LEFT($G471,5)="Total",$B471="O "),VLOOKUP('312'!$F$80,_312_Table2,MATCH('312'!$V$16,_312_Table2_ColumnLookup,0),FALSE),
  IF(AND(VALUE(LEFT($A471,3))=312,LEFT($G471,5)="Total",$B471="Q "),VLOOKUP('312'!$F$80,_312_Table2,MATCH('312'!$X$16,_312_Table2_ColumnLookup,0),FALSE),
  IF(AND(VALUE(LEFT($A471,3))=312,LEFT($G471,5)="Total"),VLOOKUP('312'!$F$80,_312_Table2,MATCH(LEFT($B471,1),_312_Table2_ColumnLookup,0),FALSE),
  IF(AND(VALUE(LEFT($A471,3))=312,LEN($I471)=4,$B471="G"),VLOOKUP($I471,_312_Table2,MATCH('312'!$N$16,_312_Table2_ColumnLookup,0),FALSE),
  IF(AND(VALUE(LEFT($A471,3))=312,LEN($I471)=4,$B471="O"),VLOOKUP($I471,_312_Table2,MATCH('312'!$V$16,_312_Table2_ColumnLookup,0),FALSE),
  IF(AND(VALUE(LEFT($A471,3))=312,LEN($I471)=4,$B471="Q"),VLOOKUP($I471,_312_Table2,MATCH('312'!$X$16,_312_Table2_ColumnLookup,0),FALSE),
  IF(AND(VALUE(LEFT($A471,3))=312,LEN($I471)=4),VLOOKUP($I471,_312_Table2,MATCH(LEFT($B471,1),_312_Table2_ColumnLookup,0),FALSE)
+N("312"),
  IF(VALUE(LEFT($A471,3))=313,VLOOKUP(VALUE(MID($B471,2,1)),_313_Table2,MATCH(MID($B471,1,1),_313_Table2_ColumnLookup,0),FALSE)
+N("313"),
  IF(AND(VALUE(LEFT($A471,3))=314,LEN($B471)=3),VLOOKUP(VALUE(MID($B471,2,2)),_314_Table2,MATCH(MID($B471,1,1),_314_Table2_ColumnLookup,0),FALSE),
  IF(VALUE(LEFT($A471,3))=314,VLOOKUP(VALUE(MID($B471,2,1)),_314_Table2,MATCH(MID($B471,1,1),_314_Table2_ColumnLookup,0),FALSE)
+N("314"),
""))))))))))))))))))))))))</f>
        <v>#NAME?</v>
      </c>
      <c r="F471" s="238" t="e">
        <f>IF(AND(VALUE(LEFT($A471,3))=309,LEN($B471)=3),VLOOKUP(VALUE(MID($B471,2,2)),_309_Table3,MATCH(MID($B471,1,1),_309_Table3_ColumnLookup,0),FALSE),
  IF($C471="309 LCR SummaryA",OneYearSCR,IF($C471="309 LCR SummaryB",UltimateSCR,IF(VALUE(LEFT($A471,3))=309,VLOOKUP(VALUE(MID($B471,2,1)),_309_Table3,MATCH(MID($B471,1,1),_309_Table3_ColumnLookup,0),FALSE)
+N("309"),
  IF(VALUE(LEFT($A471,3))=310,VLOOKUP(VALUE(MID($B471,2,1)),_310_Table3,MATCH(MID($B471,1,1),_310_Table3_ColumnLookup,0),FALSE)
+N("310"),
  IF(AND(VALUE(LEFT($A471,3))=311,LEN($I471)=4),VLOOKUP($I471,_311_Table3,MATCH($B471,_311_Table3_ColumnLookup,0),FALSE),
  IF(AND(VALUE(LEFT($A471,3))=311,OR($B471="I2",$B471="J2",$B471="K2",$B471="L2")),VLOOKUP('311'!$G$58,_311_Table3,MATCH(MID($B471,1,1),_311_Table3_ColumnLookup,0),FALSE),
  IF(AND(VALUE(LEFT($A471,3))=311,RIGHT($B471,5)="Total"),VLOOKUP('311'!$G$59,_311_Table3,MATCH(MID($B471,1,1),_311_Table3_ColumnLookup,0),FALSE),
  IF(VALUE(LEFT($A471,3))=311,VLOOKUP(VALUE(MID($B471,2,1)),_311_Table3,MATCH(MID($B471,1,1),_311_Table3_ColumnLookup,0),FALSE)
+N("311"),
  IF(AND(VALUE(LEFT($A471,3))=312,LEFT($G471,10)="Unincepted",$B471="G "),VLOOKUP(" ULO",_312_Table3,MATCH('312'!$N$16,_312_Table3_ColumnLookup,0),FALSE),
  IF(AND(VALUE(LEFT($A471,3))=312,LEFT($G471,10)="Unincepted",$B471="O "),VLOOKUP(" ULO",_312_Table3,MATCH('312'!$V$16,_312_Table3_ColumnLookup,0),FALSE),
  IF(AND(VALUE(LEFT($A471,3))=312,LEFT($G471,10)="Unincepted",$B471="Q "),VLOOKUP(" ULO",_312_Table3,MATCH('312'!$X$16,_312_Table3_ColumnLookup,0),FALSE),
  IF(AND(VALUE(LEFT($A471,3))=312,LEFT($G471,10)="Unincepted"),VLOOKUP(" ULO",_312_Table3,MATCH(LEFT($B471,1),_312_Table3_ColumnLookup,0),FALSE),
  IF(AND(VALUE(LEFT($A471,3))=312,LEFT($G471,5)="Total",$B471="G "),VLOOKUP('312'!$F$80,_312_Table3,MATCH('312'!$N$16,_312_Table3_ColumnLookup,0),FALSE),
  IF(AND(VALUE(LEFT($A471,3))=312,LEFT($G471,5)="Total",$B471="O "),VLOOKUP('312'!$F$80,_312_Table3,MATCH('312'!$V$16,_312_Table3_ColumnLookup,0),FALSE),
  IF(AND(VALUE(LEFT($A471,3))=312,LEFT($G471,5)="Total",$B471="Q "),VLOOKUP('312'!$F$80,_312_Table3,MATCH('312'!$X$16,_312_Table3_ColumnLookup,0),FALSE),
  IF(AND(VALUE(LEFT($A471,3))=312,LEFT($G471,5)="Total"),VLOOKUP('312'!$F$80,_312_Table3,MATCH(LEFT($B471,1),_312_Table3_ColumnLookup,0),FALSE),
  IF(AND(VALUE(LEFT($A471,3))=312,LEN($I471)=4,$B471="G"),VLOOKUP($I471,_312_Table3,MATCH('312'!$N$16,_312_Table3_ColumnLookup,0),FALSE),
  IF(AND(VALUE(LEFT($A471,3))=312,LEN($I471)=4,$B471="O"),VLOOKUP($I471,_312_Table3,MATCH('312'!$V$16,_312_Table3_ColumnLookup,0),FALSE),
  IF(AND(VALUE(LEFT($A471,3))=312,LEN($I471)=4,$B471="Q"),VLOOKUP($I471,_312_Table3,MATCH('312'!$X$16,_312_Table3_ColumnLookup,0),FALSE),
  IF(AND(VALUE(LEFT($A471,3))=312,LEN($I471)=4),VLOOKUP($I471,_312_Table3,MATCH(LEFT($B471,1),_312_Table3_ColumnLookup,0),FALSE)
+N("312"),
  IF(VALUE(LEFT($A471,3))=313,VLOOKUP(VALUE(MID($B471,2,1)),_313_Table3,MATCH(MID($B471,1,1),_313_Table3_ColumnLookup,0),FALSE)
+N("313"),
  IF(AND(VALUE(LEFT($A471,3))=314,LEN($B471)=3),VLOOKUP(VALUE(MID($B471,2,2)),_314_Table3,MATCH(MID($B471,1,1),_314_Table3_ColumnLookup,0),FALSE),
  IF(VALUE(LEFT($A471,3))=314,VLOOKUP(VALUE(MID($B471,2,1)),_314_Table3,MATCH(MID($B471,1,1),_314_Table3_ColumnLookup,0),FALSE)
+N("314"),
""))))))))))))))))))))))))</f>
        <v>#NAME?</v>
      </c>
      <c r="G471" t="s">
        <v>1152</v>
      </c>
      <c r="H471" s="321">
        <f>IFERROR(
IF(ISERROR($D471)=FALSE,$D471,IF(ISERROR($E471)=FALSE,$E471,IF(ISERROR($F471)=FALSE,$F471
+N("012 checkboxes"),
IF(
IF(OR(LEFT($A471,9)="Syndicate",LEFT($A471,12)="NewSyndicate"),VLOOKUP($A471,'012'!$J:$ZW,MATCH("Link to button",'012'!$J$1:$ZW$1,0),0)
+N("309 checkbox"),
IF($C471="309 LCR Summary0",VLOOKUP("Notes990",'309'!$P:$ZZ,MATCH("Link to button",'309'!$P$1:$ZZ$1,0),0)
+N("313 checkboxes"),
IF($C471="313 Financial Information0LcmVsScr",IF($C471="309 LCR Summary0",VLOOKUP("LcmVsScr",'309'!$N:$ZZ,MATCH("Link to button",'309'!$N$1:$ZZ$1,0),0),
IF($C471="313 Financial Information0LcrDocAttached",IF($C471="309 LCR Summary0",VLOOKUP("LcrDocAttached",'309'!$N:$ZZ,MATCH("Link to button",'309'!$N$1:$ZZ$1,0),
0)))))))=1,TRUE,FALSE)
))),"")</f>
        <v>0</v>
      </c>
      <c r="I471">
        <v>2005</v>
      </c>
    </row>
    <row r="472" spans="1:9" customFormat="1">
      <c r="A472" s="237" t="str">
        <f>VLOOKUP($G472,CSVLookups!$B:$R,MATCH(A$1,CSVLookups!$B$1:$R$1,0),FALSE)</f>
        <v>312 Projected Solvency II Technical Provisions at Time Zero</v>
      </c>
      <c r="B472" s="237" t="str">
        <f>VLOOKUP($G472,CSVLookups!$B:$R,MATCH(B$1,CSVLookups!$B$1:$R$1,0),FALSE)</f>
        <v>J</v>
      </c>
      <c r="C472" s="238" t="str">
        <f t="shared" si="8"/>
        <v>312 Projected Solvency II Technical Provisions at Time ZeroJ2005</v>
      </c>
      <c r="D472" s="238">
        <f>IF(AND(VALUE(LEFT($A472,3))=309,LEN($B472)=3),VLOOKUP(VALUE(MID($B472,2,2)),_309_Table1,MATCH(MID($B472,1,1),_309_Table1_ColumnLookup,0),FALSE),
  IF($C472="309 LCR SummaryA",OneYearSCR,IF($C472="309 LCR SummaryB",UltimateSCR,IF(VALUE(LEFT($A472,3))=309,VLOOKUP(VALUE(MID($B472,2,1)),_309_Table1,MATCH(MID($B472,1,1),_309_Table1_ColumnLookup,0),FALSE)
+N("309"),
  IF(VALUE(LEFT($A472,3))=310,VLOOKUP(VALUE(MID($B472,2,1)),_310_Table1,MATCH(MID($B472,1,1),_310_Table1_ColumnLookup,0),FALSE)
+N("310"),
  IF(AND(VALUE(LEFT($A472,3))=311,LEN($I472)=4),VLOOKUP($I472,_311_Table1,MATCH($B472,_311_Table1_ColumnLookup,0),FALSE),
  IF(AND(VALUE(LEFT($A472,3))=311,OR($B472="I2",$B472="J2",$B472="K2",$B472="L2")),VLOOKUP('311'!$G$58,_311_Table1,MATCH(MID($B472,1,1),_311_Table1_ColumnLookup,0),FALSE),
  IF(AND(VALUE(LEFT($A472,3))=311,RIGHT($B472,5)="Total"),VLOOKUP('311'!$G$59,_311_Table1,MATCH(MID($B472,1,1),_311_Table1_ColumnLookup,0),FALSE),
  IF(VALUE(LEFT($A472,3))=311,VLOOKUP(VALUE(MID($B472,2,1)),_311_Table1,MATCH(MID($B472,1,1),_311_Table1_ColumnLookup,0),FALSE)
+N("311"),
  IF(AND(VALUE(LEFT($A472,3))=312,LEFT($G472,10)="Unincepted",$B472="G "),VLOOKUP(" ULO",_312_Table1,MATCH('312'!$N$16,_312_Table1_ColumnLookup,0),FALSE),
  IF(AND(VALUE(LEFT($A472,3))=312,LEFT($G472,10)="Unincepted",$B472="O "),VLOOKUP(" ULO",_312_Table1,MATCH('312'!$V$16,_312_Table1_ColumnLookup,0),FALSE),
  IF(AND(VALUE(LEFT($A472,3))=312,LEFT($G472,10)="Unincepted",$B472="Q "),VLOOKUP(" ULO",_312_Table1,MATCH('312'!$X$16,_312_Table1_ColumnLookup,0),FALSE),
  IF(AND(VALUE(LEFT($A472,3))=312,LEFT($G472,10)="Unincepted"),VLOOKUP(" ULO",_312_Table1,MATCH(LEFT($B472,1),_312_Table1_ColumnLookup,0),FALSE),
  IF(AND(VALUE(LEFT($A472,3))=312,LEFT($G472,5)="Total",$B472="G "),VLOOKUP('312'!$F$80,_312_Table1,MATCH('312'!$N$16,_312_Table1_ColumnLookup,0),FALSE),
  IF(AND(VALUE(LEFT($A472,3))=312,LEFT($G472,5)="Total",$B472="O "),VLOOKUP('312'!$F$80,_312_Table1,MATCH('312'!$V$16,_312_Table1_ColumnLookup,0),FALSE),
  IF(AND(VALUE(LEFT($A472,3))=312,LEFT($G472,5)="Total",$B472="Q "),VLOOKUP('312'!$F$80,_312_Table1,MATCH('312'!$X$16,_312_Table1_ColumnLookup,0),FALSE),
  IF(AND(VALUE(LEFT($A472,3))=312,LEFT($G472,5)="Total"),VLOOKUP('312'!$F$80,_312_Table1,MATCH(LEFT($B472,1),_312_Table1_ColumnLookup,0),FALSE),
  IF(AND(VALUE(LEFT($A472,3))=312,LEN($I472)=4,$B472="G"),VLOOKUP($I472,_312_Table1,MATCH('312'!$N$16,_312_Table1_ColumnLookup,0),FALSE),
  IF(AND(VALUE(LEFT($A472,3))=312,LEN($I472)=4,$B472="O"),VLOOKUP($I472,_312_Table1,MATCH('312'!$V$16,_312_Table1_ColumnLookup,0),FALSE),
  IF(AND(VALUE(LEFT($A472,3))=312,LEN($I472)=4,$B472="Q"),VLOOKUP($I472,_312_Table1,MATCH('312'!$X$16,_312_Table1_ColumnLookup,0),FALSE),
  IF(AND(VALUE(LEFT($A472,3))=312,LEN($I472)=4),VLOOKUP($I472,_312_Table1,MATCH(LEFT($B472,1),_312_Table1_ColumnLookup,0),FALSE)
+N("312"),
  IF(VALUE(LEFT($A472,3))=313,VLOOKUP(VALUE(MID($B472,2,1)),_313_Table1,MATCH(MID($B472,1,1),_313_Table1_ColumnLookup,0),FALSE)
+N("313"),
  IF(AND(VALUE(LEFT($A472,3))=314,LEN($B472)=3),VLOOKUP(VALUE(MID($B472,2,2)),_314_Table1,MATCH(MID($B472,1,1),_314_Table1_ColumnLookup,0),FALSE),
  IF(VALUE(LEFT($A472,3))=314,VLOOKUP(VALUE(MID($B472,2,1)),_314_Table1,MATCH(MID($B472,1,1),_314_Table1_ColumnLookup,0),FALSE)
+N("314"),
""))))))))))))))))))))))))</f>
        <v>0</v>
      </c>
      <c r="E472" s="238" t="e">
        <f>IF(AND(VALUE(LEFT($A472,3))=309,LEN($B472)=3),VLOOKUP(VALUE(MID($B472,2,2)),_309_Table2,MATCH(MID($B472,1,1),_309_Table2_ColumnLookup,0),FALSE),
  IF($C472="309 LCR SummaryA",OneYearSCR,IF($C472="309 LCR SummaryB",UltimateSCR,IF(VALUE(LEFT($A472,3))=309,VLOOKUP(VALUE(MID($B472,2,1)),_309_Table2,MATCH(MID($B472,1,1),_309_Table2_ColumnLookup,0),FALSE)
+N("309"),
  IF(VALUE(LEFT($A472,3))=310,VLOOKUP(VALUE(MID($B472,2,1)),_310_Table2,MATCH(MID($B472,1,1),_310_Table2_ColumnLookup,0),FALSE)
+N("310"),
  IF(AND(VALUE(LEFT($A472,3))=311,LEN($I472)=4),VLOOKUP($I472,_311_Table2,MATCH($B472,_311_Table2_ColumnLookup,0),FALSE),
  IF(AND(VALUE(LEFT($A472,3))=311,OR($B472="I2",$B472="J2",$B472="K2",$B472="L2")),VLOOKUP('311'!$G$58,_311_Table2,MATCH(MID($B472,1,1),_311_Table2_ColumnLookup,0),FALSE),
  IF(AND(VALUE(LEFT($A472,3))=311,RIGHT($B472,5)="Total"),VLOOKUP('311'!$G$59,_311_Table2,MATCH(MID($B472,1,1),_311_Table2_ColumnLookup,0),FALSE),
  IF(VALUE(LEFT($A472,3))=311,VLOOKUP(VALUE(MID($B472,2,1)),_311_Table2,MATCH(MID($B472,1,1),_311_Table2_ColumnLookup,0),FALSE)
+N("311"),
  IF(AND(VALUE(LEFT($A472,3))=312,LEFT($G472,10)="Unincepted",$B472="G "),VLOOKUP(" ULO",_312_Table2,MATCH('312'!$N$16,_312_Table2_ColumnLookup,0),FALSE),
  IF(AND(VALUE(LEFT($A472,3))=312,LEFT($G472,10)="Unincepted",$B472="O "),VLOOKUP(" ULO",_312_Table2,MATCH('312'!$V$16,_312_Table2_ColumnLookup,0),FALSE),
  IF(AND(VALUE(LEFT($A472,3))=312,LEFT($G472,10)="Unincepted",$B472="Q "),VLOOKUP(" ULO",_312_Table2,MATCH('312'!$X$16,_312_Table2_ColumnLookup,0),FALSE),
  IF(AND(VALUE(LEFT($A472,3))=312,LEFT($G472,10)="Unincepted"),VLOOKUP(" ULO",_312_Table2,MATCH(LEFT($B472,1),_312_Table2_ColumnLookup,0),FALSE),
  IF(AND(VALUE(LEFT($A472,3))=312,LEFT($G472,5)="Total",$B472="G "),VLOOKUP('312'!$F$80,_312_Table2,MATCH('312'!$N$16,_312_Table2_ColumnLookup,0),FALSE),
  IF(AND(VALUE(LEFT($A472,3))=312,LEFT($G472,5)="Total",$B472="O "),VLOOKUP('312'!$F$80,_312_Table2,MATCH('312'!$V$16,_312_Table2_ColumnLookup,0),FALSE),
  IF(AND(VALUE(LEFT($A472,3))=312,LEFT($G472,5)="Total",$B472="Q "),VLOOKUP('312'!$F$80,_312_Table2,MATCH('312'!$X$16,_312_Table2_ColumnLookup,0),FALSE),
  IF(AND(VALUE(LEFT($A472,3))=312,LEFT($G472,5)="Total"),VLOOKUP('312'!$F$80,_312_Table2,MATCH(LEFT($B472,1),_312_Table2_ColumnLookup,0),FALSE),
  IF(AND(VALUE(LEFT($A472,3))=312,LEN($I472)=4,$B472="G"),VLOOKUP($I472,_312_Table2,MATCH('312'!$N$16,_312_Table2_ColumnLookup,0),FALSE),
  IF(AND(VALUE(LEFT($A472,3))=312,LEN($I472)=4,$B472="O"),VLOOKUP($I472,_312_Table2,MATCH('312'!$V$16,_312_Table2_ColumnLookup,0),FALSE),
  IF(AND(VALUE(LEFT($A472,3))=312,LEN($I472)=4,$B472="Q"),VLOOKUP($I472,_312_Table2,MATCH('312'!$X$16,_312_Table2_ColumnLookup,0),FALSE),
  IF(AND(VALUE(LEFT($A472,3))=312,LEN($I472)=4),VLOOKUP($I472,_312_Table2,MATCH(LEFT($B472,1),_312_Table2_ColumnLookup,0),FALSE)
+N("312"),
  IF(VALUE(LEFT($A472,3))=313,VLOOKUP(VALUE(MID($B472,2,1)),_313_Table2,MATCH(MID($B472,1,1),_313_Table2_ColumnLookup,0),FALSE)
+N("313"),
  IF(AND(VALUE(LEFT($A472,3))=314,LEN($B472)=3),VLOOKUP(VALUE(MID($B472,2,2)),_314_Table2,MATCH(MID($B472,1,1),_314_Table2_ColumnLookup,0),FALSE),
  IF(VALUE(LEFT($A472,3))=314,VLOOKUP(VALUE(MID($B472,2,1)),_314_Table2,MATCH(MID($B472,1,1),_314_Table2_ColumnLookup,0),FALSE)
+N("314"),
""))))))))))))))))))))))))</f>
        <v>#NAME?</v>
      </c>
      <c r="F472" s="238" t="e">
        <f>IF(AND(VALUE(LEFT($A472,3))=309,LEN($B472)=3),VLOOKUP(VALUE(MID($B472,2,2)),_309_Table3,MATCH(MID($B472,1,1),_309_Table3_ColumnLookup,0),FALSE),
  IF($C472="309 LCR SummaryA",OneYearSCR,IF($C472="309 LCR SummaryB",UltimateSCR,IF(VALUE(LEFT($A472,3))=309,VLOOKUP(VALUE(MID($B472,2,1)),_309_Table3,MATCH(MID($B472,1,1),_309_Table3_ColumnLookup,0),FALSE)
+N("309"),
  IF(VALUE(LEFT($A472,3))=310,VLOOKUP(VALUE(MID($B472,2,1)),_310_Table3,MATCH(MID($B472,1,1),_310_Table3_ColumnLookup,0),FALSE)
+N("310"),
  IF(AND(VALUE(LEFT($A472,3))=311,LEN($I472)=4),VLOOKUP($I472,_311_Table3,MATCH($B472,_311_Table3_ColumnLookup,0),FALSE),
  IF(AND(VALUE(LEFT($A472,3))=311,OR($B472="I2",$B472="J2",$B472="K2",$B472="L2")),VLOOKUP('311'!$G$58,_311_Table3,MATCH(MID($B472,1,1),_311_Table3_ColumnLookup,0),FALSE),
  IF(AND(VALUE(LEFT($A472,3))=311,RIGHT($B472,5)="Total"),VLOOKUP('311'!$G$59,_311_Table3,MATCH(MID($B472,1,1),_311_Table3_ColumnLookup,0),FALSE),
  IF(VALUE(LEFT($A472,3))=311,VLOOKUP(VALUE(MID($B472,2,1)),_311_Table3,MATCH(MID($B472,1,1),_311_Table3_ColumnLookup,0),FALSE)
+N("311"),
  IF(AND(VALUE(LEFT($A472,3))=312,LEFT($G472,10)="Unincepted",$B472="G "),VLOOKUP(" ULO",_312_Table3,MATCH('312'!$N$16,_312_Table3_ColumnLookup,0),FALSE),
  IF(AND(VALUE(LEFT($A472,3))=312,LEFT($G472,10)="Unincepted",$B472="O "),VLOOKUP(" ULO",_312_Table3,MATCH('312'!$V$16,_312_Table3_ColumnLookup,0),FALSE),
  IF(AND(VALUE(LEFT($A472,3))=312,LEFT($G472,10)="Unincepted",$B472="Q "),VLOOKUP(" ULO",_312_Table3,MATCH('312'!$X$16,_312_Table3_ColumnLookup,0),FALSE),
  IF(AND(VALUE(LEFT($A472,3))=312,LEFT($G472,10)="Unincepted"),VLOOKUP(" ULO",_312_Table3,MATCH(LEFT($B472,1),_312_Table3_ColumnLookup,0),FALSE),
  IF(AND(VALUE(LEFT($A472,3))=312,LEFT($G472,5)="Total",$B472="G "),VLOOKUP('312'!$F$80,_312_Table3,MATCH('312'!$N$16,_312_Table3_ColumnLookup,0),FALSE),
  IF(AND(VALUE(LEFT($A472,3))=312,LEFT($G472,5)="Total",$B472="O "),VLOOKUP('312'!$F$80,_312_Table3,MATCH('312'!$V$16,_312_Table3_ColumnLookup,0),FALSE),
  IF(AND(VALUE(LEFT($A472,3))=312,LEFT($G472,5)="Total",$B472="Q "),VLOOKUP('312'!$F$80,_312_Table3,MATCH('312'!$X$16,_312_Table3_ColumnLookup,0),FALSE),
  IF(AND(VALUE(LEFT($A472,3))=312,LEFT($G472,5)="Total"),VLOOKUP('312'!$F$80,_312_Table3,MATCH(LEFT($B472,1),_312_Table3_ColumnLookup,0),FALSE),
  IF(AND(VALUE(LEFT($A472,3))=312,LEN($I472)=4,$B472="G"),VLOOKUP($I472,_312_Table3,MATCH('312'!$N$16,_312_Table3_ColumnLookup,0),FALSE),
  IF(AND(VALUE(LEFT($A472,3))=312,LEN($I472)=4,$B472="O"),VLOOKUP($I472,_312_Table3,MATCH('312'!$V$16,_312_Table3_ColumnLookup,0),FALSE),
  IF(AND(VALUE(LEFT($A472,3))=312,LEN($I472)=4,$B472="Q"),VLOOKUP($I472,_312_Table3,MATCH('312'!$X$16,_312_Table3_ColumnLookup,0),FALSE),
  IF(AND(VALUE(LEFT($A472,3))=312,LEN($I472)=4),VLOOKUP($I472,_312_Table3,MATCH(LEFT($B472,1),_312_Table3_ColumnLookup,0),FALSE)
+N("312"),
  IF(VALUE(LEFT($A472,3))=313,VLOOKUP(VALUE(MID($B472,2,1)),_313_Table3,MATCH(MID($B472,1,1),_313_Table3_ColumnLookup,0),FALSE)
+N("313"),
  IF(AND(VALUE(LEFT($A472,3))=314,LEN($B472)=3),VLOOKUP(VALUE(MID($B472,2,2)),_314_Table3,MATCH(MID($B472,1,1),_314_Table3_ColumnLookup,0),FALSE),
  IF(VALUE(LEFT($A472,3))=314,VLOOKUP(VALUE(MID($B472,2,1)),_314_Table3,MATCH(MID($B472,1,1),_314_Table3_ColumnLookup,0),FALSE)
+N("314"),
""))))))))))))))))))))))))</f>
        <v>#NAME?</v>
      </c>
      <c r="G472" t="s">
        <v>1153</v>
      </c>
      <c r="H472" s="321">
        <f>IFERROR(
IF(ISERROR($D472)=FALSE,$D472,IF(ISERROR($E472)=FALSE,$E472,IF(ISERROR($F472)=FALSE,$F472
+N("012 checkboxes"),
IF(
IF(OR(LEFT($A472,9)="Syndicate",LEFT($A472,12)="NewSyndicate"),VLOOKUP($A472,'012'!$J:$ZW,MATCH("Link to button",'012'!$J$1:$ZW$1,0),0)
+N("309 checkbox"),
IF($C472="309 LCR Summary0",VLOOKUP("Notes990",'309'!$P:$ZZ,MATCH("Link to button",'309'!$P$1:$ZZ$1,0),0)
+N("313 checkboxes"),
IF($C472="313 Financial Information0LcmVsScr",IF($C472="309 LCR Summary0",VLOOKUP("LcmVsScr",'309'!$N:$ZZ,MATCH("Link to button",'309'!$N$1:$ZZ$1,0),0),
IF($C472="313 Financial Information0LcrDocAttached",IF($C472="309 LCR Summary0",VLOOKUP("LcrDocAttached",'309'!$N:$ZZ,MATCH("Link to button",'309'!$N$1:$ZZ$1,0),
0)))))))=1,TRUE,FALSE)
))),"")</f>
        <v>0</v>
      </c>
      <c r="I472">
        <v>2005</v>
      </c>
    </row>
    <row r="473" spans="1:9" customFormat="1">
      <c r="A473" s="237" t="str">
        <f>VLOOKUP($G473,CSVLookups!$B:$R,MATCH(A$1,CSVLookups!$B$1:$R$1,0),FALSE)</f>
        <v>312 Projected Solvency II Technical Provisions at Time Zero</v>
      </c>
      <c r="B473" s="237" t="str">
        <f>VLOOKUP($G473,CSVLookups!$B:$R,MATCH(B$1,CSVLookups!$B$1:$R$1,0),FALSE)</f>
        <v>K</v>
      </c>
      <c r="C473" s="238" t="str">
        <f t="shared" si="8"/>
        <v>312 Projected Solvency II Technical Provisions at Time ZeroK2005</v>
      </c>
      <c r="D473" s="238">
        <f>IF(AND(VALUE(LEFT($A473,3))=309,LEN($B473)=3),VLOOKUP(VALUE(MID($B473,2,2)),_309_Table1,MATCH(MID($B473,1,1),_309_Table1_ColumnLookup,0),FALSE),
  IF($C473="309 LCR SummaryA",OneYearSCR,IF($C473="309 LCR SummaryB",UltimateSCR,IF(VALUE(LEFT($A473,3))=309,VLOOKUP(VALUE(MID($B473,2,1)),_309_Table1,MATCH(MID($B473,1,1),_309_Table1_ColumnLookup,0),FALSE)
+N("309"),
  IF(VALUE(LEFT($A473,3))=310,VLOOKUP(VALUE(MID($B473,2,1)),_310_Table1,MATCH(MID($B473,1,1),_310_Table1_ColumnLookup,0),FALSE)
+N("310"),
  IF(AND(VALUE(LEFT($A473,3))=311,LEN($I473)=4),VLOOKUP($I473,_311_Table1,MATCH($B473,_311_Table1_ColumnLookup,0),FALSE),
  IF(AND(VALUE(LEFT($A473,3))=311,OR($B473="I2",$B473="J2",$B473="K2",$B473="L2")),VLOOKUP('311'!$G$58,_311_Table1,MATCH(MID($B473,1,1),_311_Table1_ColumnLookup,0),FALSE),
  IF(AND(VALUE(LEFT($A473,3))=311,RIGHT($B473,5)="Total"),VLOOKUP('311'!$G$59,_311_Table1,MATCH(MID($B473,1,1),_311_Table1_ColumnLookup,0),FALSE),
  IF(VALUE(LEFT($A473,3))=311,VLOOKUP(VALUE(MID($B473,2,1)),_311_Table1,MATCH(MID($B473,1,1),_311_Table1_ColumnLookup,0),FALSE)
+N("311"),
  IF(AND(VALUE(LEFT($A473,3))=312,LEFT($G473,10)="Unincepted",$B473="G "),VLOOKUP(" ULO",_312_Table1,MATCH('312'!$N$16,_312_Table1_ColumnLookup,0),FALSE),
  IF(AND(VALUE(LEFT($A473,3))=312,LEFT($G473,10)="Unincepted",$B473="O "),VLOOKUP(" ULO",_312_Table1,MATCH('312'!$V$16,_312_Table1_ColumnLookup,0),FALSE),
  IF(AND(VALUE(LEFT($A473,3))=312,LEFT($G473,10)="Unincepted",$B473="Q "),VLOOKUP(" ULO",_312_Table1,MATCH('312'!$X$16,_312_Table1_ColumnLookup,0),FALSE),
  IF(AND(VALUE(LEFT($A473,3))=312,LEFT($G473,10)="Unincepted"),VLOOKUP(" ULO",_312_Table1,MATCH(LEFT($B473,1),_312_Table1_ColumnLookup,0),FALSE),
  IF(AND(VALUE(LEFT($A473,3))=312,LEFT($G473,5)="Total",$B473="G "),VLOOKUP('312'!$F$80,_312_Table1,MATCH('312'!$N$16,_312_Table1_ColumnLookup,0),FALSE),
  IF(AND(VALUE(LEFT($A473,3))=312,LEFT($G473,5)="Total",$B473="O "),VLOOKUP('312'!$F$80,_312_Table1,MATCH('312'!$V$16,_312_Table1_ColumnLookup,0),FALSE),
  IF(AND(VALUE(LEFT($A473,3))=312,LEFT($G473,5)="Total",$B473="Q "),VLOOKUP('312'!$F$80,_312_Table1,MATCH('312'!$X$16,_312_Table1_ColumnLookup,0),FALSE),
  IF(AND(VALUE(LEFT($A473,3))=312,LEFT($G473,5)="Total"),VLOOKUP('312'!$F$80,_312_Table1,MATCH(LEFT($B473,1),_312_Table1_ColumnLookup,0),FALSE),
  IF(AND(VALUE(LEFT($A473,3))=312,LEN($I473)=4,$B473="G"),VLOOKUP($I473,_312_Table1,MATCH('312'!$N$16,_312_Table1_ColumnLookup,0),FALSE),
  IF(AND(VALUE(LEFT($A473,3))=312,LEN($I473)=4,$B473="O"),VLOOKUP($I473,_312_Table1,MATCH('312'!$V$16,_312_Table1_ColumnLookup,0),FALSE),
  IF(AND(VALUE(LEFT($A473,3))=312,LEN($I473)=4,$B473="Q"),VLOOKUP($I473,_312_Table1,MATCH('312'!$X$16,_312_Table1_ColumnLookup,0),FALSE),
  IF(AND(VALUE(LEFT($A473,3))=312,LEN($I473)=4),VLOOKUP($I473,_312_Table1,MATCH(LEFT($B473,1),_312_Table1_ColumnLookup,0),FALSE)
+N("312"),
  IF(VALUE(LEFT($A473,3))=313,VLOOKUP(VALUE(MID($B473,2,1)),_313_Table1,MATCH(MID($B473,1,1),_313_Table1_ColumnLookup,0),FALSE)
+N("313"),
  IF(AND(VALUE(LEFT($A473,3))=314,LEN($B473)=3),VLOOKUP(VALUE(MID($B473,2,2)),_314_Table1,MATCH(MID($B473,1,1),_314_Table1_ColumnLookup,0),FALSE),
  IF(VALUE(LEFT($A473,3))=314,VLOOKUP(VALUE(MID($B473,2,1)),_314_Table1,MATCH(MID($B473,1,1),_314_Table1_ColumnLookup,0),FALSE)
+N("314"),
""))))))))))))))))))))))))</f>
        <v>0</v>
      </c>
      <c r="E473" s="238" t="e">
        <f>IF(AND(VALUE(LEFT($A473,3))=309,LEN($B473)=3),VLOOKUP(VALUE(MID($B473,2,2)),_309_Table2,MATCH(MID($B473,1,1),_309_Table2_ColumnLookup,0),FALSE),
  IF($C473="309 LCR SummaryA",OneYearSCR,IF($C473="309 LCR SummaryB",UltimateSCR,IF(VALUE(LEFT($A473,3))=309,VLOOKUP(VALUE(MID($B473,2,1)),_309_Table2,MATCH(MID($B473,1,1),_309_Table2_ColumnLookup,0),FALSE)
+N("309"),
  IF(VALUE(LEFT($A473,3))=310,VLOOKUP(VALUE(MID($B473,2,1)),_310_Table2,MATCH(MID($B473,1,1),_310_Table2_ColumnLookup,0),FALSE)
+N("310"),
  IF(AND(VALUE(LEFT($A473,3))=311,LEN($I473)=4),VLOOKUP($I473,_311_Table2,MATCH($B473,_311_Table2_ColumnLookup,0),FALSE),
  IF(AND(VALUE(LEFT($A473,3))=311,OR($B473="I2",$B473="J2",$B473="K2",$B473="L2")),VLOOKUP('311'!$G$58,_311_Table2,MATCH(MID($B473,1,1),_311_Table2_ColumnLookup,0),FALSE),
  IF(AND(VALUE(LEFT($A473,3))=311,RIGHT($B473,5)="Total"),VLOOKUP('311'!$G$59,_311_Table2,MATCH(MID($B473,1,1),_311_Table2_ColumnLookup,0),FALSE),
  IF(VALUE(LEFT($A473,3))=311,VLOOKUP(VALUE(MID($B473,2,1)),_311_Table2,MATCH(MID($B473,1,1),_311_Table2_ColumnLookup,0),FALSE)
+N("311"),
  IF(AND(VALUE(LEFT($A473,3))=312,LEFT($G473,10)="Unincepted",$B473="G "),VLOOKUP(" ULO",_312_Table2,MATCH('312'!$N$16,_312_Table2_ColumnLookup,0),FALSE),
  IF(AND(VALUE(LEFT($A473,3))=312,LEFT($G473,10)="Unincepted",$B473="O "),VLOOKUP(" ULO",_312_Table2,MATCH('312'!$V$16,_312_Table2_ColumnLookup,0),FALSE),
  IF(AND(VALUE(LEFT($A473,3))=312,LEFT($G473,10)="Unincepted",$B473="Q "),VLOOKUP(" ULO",_312_Table2,MATCH('312'!$X$16,_312_Table2_ColumnLookup,0),FALSE),
  IF(AND(VALUE(LEFT($A473,3))=312,LEFT($G473,10)="Unincepted"),VLOOKUP(" ULO",_312_Table2,MATCH(LEFT($B473,1),_312_Table2_ColumnLookup,0),FALSE),
  IF(AND(VALUE(LEFT($A473,3))=312,LEFT($G473,5)="Total",$B473="G "),VLOOKUP('312'!$F$80,_312_Table2,MATCH('312'!$N$16,_312_Table2_ColumnLookup,0),FALSE),
  IF(AND(VALUE(LEFT($A473,3))=312,LEFT($G473,5)="Total",$B473="O "),VLOOKUP('312'!$F$80,_312_Table2,MATCH('312'!$V$16,_312_Table2_ColumnLookup,0),FALSE),
  IF(AND(VALUE(LEFT($A473,3))=312,LEFT($G473,5)="Total",$B473="Q "),VLOOKUP('312'!$F$80,_312_Table2,MATCH('312'!$X$16,_312_Table2_ColumnLookup,0),FALSE),
  IF(AND(VALUE(LEFT($A473,3))=312,LEFT($G473,5)="Total"),VLOOKUP('312'!$F$80,_312_Table2,MATCH(LEFT($B473,1),_312_Table2_ColumnLookup,0),FALSE),
  IF(AND(VALUE(LEFT($A473,3))=312,LEN($I473)=4,$B473="G"),VLOOKUP($I473,_312_Table2,MATCH('312'!$N$16,_312_Table2_ColumnLookup,0),FALSE),
  IF(AND(VALUE(LEFT($A473,3))=312,LEN($I473)=4,$B473="O"),VLOOKUP($I473,_312_Table2,MATCH('312'!$V$16,_312_Table2_ColumnLookup,0),FALSE),
  IF(AND(VALUE(LEFT($A473,3))=312,LEN($I473)=4,$B473="Q"),VLOOKUP($I473,_312_Table2,MATCH('312'!$X$16,_312_Table2_ColumnLookup,0),FALSE),
  IF(AND(VALUE(LEFT($A473,3))=312,LEN($I473)=4),VLOOKUP($I473,_312_Table2,MATCH(LEFT($B473,1),_312_Table2_ColumnLookup,0),FALSE)
+N("312"),
  IF(VALUE(LEFT($A473,3))=313,VLOOKUP(VALUE(MID($B473,2,1)),_313_Table2,MATCH(MID($B473,1,1),_313_Table2_ColumnLookup,0),FALSE)
+N("313"),
  IF(AND(VALUE(LEFT($A473,3))=314,LEN($B473)=3),VLOOKUP(VALUE(MID($B473,2,2)),_314_Table2,MATCH(MID($B473,1,1),_314_Table2_ColumnLookup,0),FALSE),
  IF(VALUE(LEFT($A473,3))=314,VLOOKUP(VALUE(MID($B473,2,1)),_314_Table2,MATCH(MID($B473,1,1),_314_Table2_ColumnLookup,0),FALSE)
+N("314"),
""))))))))))))))))))))))))</f>
        <v>#NAME?</v>
      </c>
      <c r="F473" s="238" t="e">
        <f>IF(AND(VALUE(LEFT($A473,3))=309,LEN($B473)=3),VLOOKUP(VALUE(MID($B473,2,2)),_309_Table3,MATCH(MID($B473,1,1),_309_Table3_ColumnLookup,0),FALSE),
  IF($C473="309 LCR SummaryA",OneYearSCR,IF($C473="309 LCR SummaryB",UltimateSCR,IF(VALUE(LEFT($A473,3))=309,VLOOKUP(VALUE(MID($B473,2,1)),_309_Table3,MATCH(MID($B473,1,1),_309_Table3_ColumnLookup,0),FALSE)
+N("309"),
  IF(VALUE(LEFT($A473,3))=310,VLOOKUP(VALUE(MID($B473,2,1)),_310_Table3,MATCH(MID($B473,1,1),_310_Table3_ColumnLookup,0),FALSE)
+N("310"),
  IF(AND(VALUE(LEFT($A473,3))=311,LEN($I473)=4),VLOOKUP($I473,_311_Table3,MATCH($B473,_311_Table3_ColumnLookup,0),FALSE),
  IF(AND(VALUE(LEFT($A473,3))=311,OR($B473="I2",$B473="J2",$B473="K2",$B473="L2")),VLOOKUP('311'!$G$58,_311_Table3,MATCH(MID($B473,1,1),_311_Table3_ColumnLookup,0),FALSE),
  IF(AND(VALUE(LEFT($A473,3))=311,RIGHT($B473,5)="Total"),VLOOKUP('311'!$G$59,_311_Table3,MATCH(MID($B473,1,1),_311_Table3_ColumnLookup,0),FALSE),
  IF(VALUE(LEFT($A473,3))=311,VLOOKUP(VALUE(MID($B473,2,1)),_311_Table3,MATCH(MID($B473,1,1),_311_Table3_ColumnLookup,0),FALSE)
+N("311"),
  IF(AND(VALUE(LEFT($A473,3))=312,LEFT($G473,10)="Unincepted",$B473="G "),VLOOKUP(" ULO",_312_Table3,MATCH('312'!$N$16,_312_Table3_ColumnLookup,0),FALSE),
  IF(AND(VALUE(LEFT($A473,3))=312,LEFT($G473,10)="Unincepted",$B473="O "),VLOOKUP(" ULO",_312_Table3,MATCH('312'!$V$16,_312_Table3_ColumnLookup,0),FALSE),
  IF(AND(VALUE(LEFT($A473,3))=312,LEFT($G473,10)="Unincepted",$B473="Q "),VLOOKUP(" ULO",_312_Table3,MATCH('312'!$X$16,_312_Table3_ColumnLookup,0),FALSE),
  IF(AND(VALUE(LEFT($A473,3))=312,LEFT($G473,10)="Unincepted"),VLOOKUP(" ULO",_312_Table3,MATCH(LEFT($B473,1),_312_Table3_ColumnLookup,0),FALSE),
  IF(AND(VALUE(LEFT($A473,3))=312,LEFT($G473,5)="Total",$B473="G "),VLOOKUP('312'!$F$80,_312_Table3,MATCH('312'!$N$16,_312_Table3_ColumnLookup,0),FALSE),
  IF(AND(VALUE(LEFT($A473,3))=312,LEFT($G473,5)="Total",$B473="O "),VLOOKUP('312'!$F$80,_312_Table3,MATCH('312'!$V$16,_312_Table3_ColumnLookup,0),FALSE),
  IF(AND(VALUE(LEFT($A473,3))=312,LEFT($G473,5)="Total",$B473="Q "),VLOOKUP('312'!$F$80,_312_Table3,MATCH('312'!$X$16,_312_Table3_ColumnLookup,0),FALSE),
  IF(AND(VALUE(LEFT($A473,3))=312,LEFT($G473,5)="Total"),VLOOKUP('312'!$F$80,_312_Table3,MATCH(LEFT($B473,1),_312_Table3_ColumnLookup,0),FALSE),
  IF(AND(VALUE(LEFT($A473,3))=312,LEN($I473)=4,$B473="G"),VLOOKUP($I473,_312_Table3,MATCH('312'!$N$16,_312_Table3_ColumnLookup,0),FALSE),
  IF(AND(VALUE(LEFT($A473,3))=312,LEN($I473)=4,$B473="O"),VLOOKUP($I473,_312_Table3,MATCH('312'!$V$16,_312_Table3_ColumnLookup,0),FALSE),
  IF(AND(VALUE(LEFT($A473,3))=312,LEN($I473)=4,$B473="Q"),VLOOKUP($I473,_312_Table3,MATCH('312'!$X$16,_312_Table3_ColumnLookup,0),FALSE),
  IF(AND(VALUE(LEFT($A473,3))=312,LEN($I473)=4),VLOOKUP($I473,_312_Table3,MATCH(LEFT($B473,1),_312_Table3_ColumnLookup,0),FALSE)
+N("312"),
  IF(VALUE(LEFT($A473,3))=313,VLOOKUP(VALUE(MID($B473,2,1)),_313_Table3,MATCH(MID($B473,1,1),_313_Table3_ColumnLookup,0),FALSE)
+N("313"),
  IF(AND(VALUE(LEFT($A473,3))=314,LEN($B473)=3),VLOOKUP(VALUE(MID($B473,2,2)),_314_Table3,MATCH(MID($B473,1,1),_314_Table3_ColumnLookup,0),FALSE),
  IF(VALUE(LEFT($A473,3))=314,VLOOKUP(VALUE(MID($B473,2,1)),_314_Table3,MATCH(MID($B473,1,1),_314_Table3_ColumnLookup,0),FALSE)
+N("314"),
""))))))))))))))))))))))))</f>
        <v>#NAME?</v>
      </c>
      <c r="G473" t="s">
        <v>1154</v>
      </c>
      <c r="H473" s="321">
        <f>IFERROR(
IF(ISERROR($D473)=FALSE,$D473,IF(ISERROR($E473)=FALSE,$E473,IF(ISERROR($F473)=FALSE,$F473
+N("012 checkboxes"),
IF(
IF(OR(LEFT($A473,9)="Syndicate",LEFT($A473,12)="NewSyndicate"),VLOOKUP($A473,'012'!$J:$ZW,MATCH("Link to button",'012'!$J$1:$ZW$1,0),0)
+N("309 checkbox"),
IF($C473="309 LCR Summary0",VLOOKUP("Notes990",'309'!$P:$ZZ,MATCH("Link to button",'309'!$P$1:$ZZ$1,0),0)
+N("313 checkboxes"),
IF($C473="313 Financial Information0LcmVsScr",IF($C473="309 LCR Summary0",VLOOKUP("LcmVsScr",'309'!$N:$ZZ,MATCH("Link to button",'309'!$N$1:$ZZ$1,0),0),
IF($C473="313 Financial Information0LcrDocAttached",IF($C473="309 LCR Summary0",VLOOKUP("LcrDocAttached",'309'!$N:$ZZ,MATCH("Link to button",'309'!$N$1:$ZZ$1,0),
0)))))))=1,TRUE,FALSE)
))),"")</f>
        <v>0</v>
      </c>
      <c r="I473">
        <v>2005</v>
      </c>
    </row>
    <row r="474" spans="1:9" customFormat="1">
      <c r="A474" s="237" t="str">
        <f>VLOOKUP($G474,CSVLookups!$B:$R,MATCH(A$1,CSVLookups!$B$1:$R$1,0),FALSE)</f>
        <v>312 Projected Solvency II Technical Provisions at Time Zero</v>
      </c>
      <c r="B474" s="237" t="str">
        <f>VLOOKUP($G474,CSVLookups!$B:$R,MATCH(B$1,CSVLookups!$B$1:$R$1,0),FALSE)</f>
        <v>L</v>
      </c>
      <c r="C474" s="238" t="str">
        <f t="shared" si="8"/>
        <v>312 Projected Solvency II Technical Provisions at Time ZeroL2005</v>
      </c>
      <c r="D474" s="238">
        <f>IF(AND(VALUE(LEFT($A474,3))=309,LEN($B474)=3),VLOOKUP(VALUE(MID($B474,2,2)),_309_Table1,MATCH(MID($B474,1,1),_309_Table1_ColumnLookup,0),FALSE),
  IF($C474="309 LCR SummaryA",OneYearSCR,IF($C474="309 LCR SummaryB",UltimateSCR,IF(VALUE(LEFT($A474,3))=309,VLOOKUP(VALUE(MID($B474,2,1)),_309_Table1,MATCH(MID($B474,1,1),_309_Table1_ColumnLookup,0),FALSE)
+N("309"),
  IF(VALUE(LEFT($A474,3))=310,VLOOKUP(VALUE(MID($B474,2,1)),_310_Table1,MATCH(MID($B474,1,1),_310_Table1_ColumnLookup,0),FALSE)
+N("310"),
  IF(AND(VALUE(LEFT($A474,3))=311,LEN($I474)=4),VLOOKUP($I474,_311_Table1,MATCH($B474,_311_Table1_ColumnLookup,0),FALSE),
  IF(AND(VALUE(LEFT($A474,3))=311,OR($B474="I2",$B474="J2",$B474="K2",$B474="L2")),VLOOKUP('311'!$G$58,_311_Table1,MATCH(MID($B474,1,1),_311_Table1_ColumnLookup,0),FALSE),
  IF(AND(VALUE(LEFT($A474,3))=311,RIGHT($B474,5)="Total"),VLOOKUP('311'!$G$59,_311_Table1,MATCH(MID($B474,1,1),_311_Table1_ColumnLookup,0),FALSE),
  IF(VALUE(LEFT($A474,3))=311,VLOOKUP(VALUE(MID($B474,2,1)),_311_Table1,MATCH(MID($B474,1,1),_311_Table1_ColumnLookup,0),FALSE)
+N("311"),
  IF(AND(VALUE(LEFT($A474,3))=312,LEFT($G474,10)="Unincepted",$B474="G "),VLOOKUP(" ULO",_312_Table1,MATCH('312'!$N$16,_312_Table1_ColumnLookup,0),FALSE),
  IF(AND(VALUE(LEFT($A474,3))=312,LEFT($G474,10)="Unincepted",$B474="O "),VLOOKUP(" ULO",_312_Table1,MATCH('312'!$V$16,_312_Table1_ColumnLookup,0),FALSE),
  IF(AND(VALUE(LEFT($A474,3))=312,LEFT($G474,10)="Unincepted",$B474="Q "),VLOOKUP(" ULO",_312_Table1,MATCH('312'!$X$16,_312_Table1_ColumnLookup,0),FALSE),
  IF(AND(VALUE(LEFT($A474,3))=312,LEFT($G474,10)="Unincepted"),VLOOKUP(" ULO",_312_Table1,MATCH(LEFT($B474,1),_312_Table1_ColumnLookup,0),FALSE),
  IF(AND(VALUE(LEFT($A474,3))=312,LEFT($G474,5)="Total",$B474="G "),VLOOKUP('312'!$F$80,_312_Table1,MATCH('312'!$N$16,_312_Table1_ColumnLookup,0),FALSE),
  IF(AND(VALUE(LEFT($A474,3))=312,LEFT($G474,5)="Total",$B474="O "),VLOOKUP('312'!$F$80,_312_Table1,MATCH('312'!$V$16,_312_Table1_ColumnLookup,0),FALSE),
  IF(AND(VALUE(LEFT($A474,3))=312,LEFT($G474,5)="Total",$B474="Q "),VLOOKUP('312'!$F$80,_312_Table1,MATCH('312'!$X$16,_312_Table1_ColumnLookup,0),FALSE),
  IF(AND(VALUE(LEFT($A474,3))=312,LEFT($G474,5)="Total"),VLOOKUP('312'!$F$80,_312_Table1,MATCH(LEFT($B474,1),_312_Table1_ColumnLookup,0),FALSE),
  IF(AND(VALUE(LEFT($A474,3))=312,LEN($I474)=4,$B474="G"),VLOOKUP($I474,_312_Table1,MATCH('312'!$N$16,_312_Table1_ColumnLookup,0),FALSE),
  IF(AND(VALUE(LEFT($A474,3))=312,LEN($I474)=4,$B474="O"),VLOOKUP($I474,_312_Table1,MATCH('312'!$V$16,_312_Table1_ColumnLookup,0),FALSE),
  IF(AND(VALUE(LEFT($A474,3))=312,LEN($I474)=4,$B474="Q"),VLOOKUP($I474,_312_Table1,MATCH('312'!$X$16,_312_Table1_ColumnLookup,0),FALSE),
  IF(AND(VALUE(LEFT($A474,3))=312,LEN($I474)=4),VLOOKUP($I474,_312_Table1,MATCH(LEFT($B474,1),_312_Table1_ColumnLookup,0),FALSE)
+N("312"),
  IF(VALUE(LEFT($A474,3))=313,VLOOKUP(VALUE(MID($B474,2,1)),_313_Table1,MATCH(MID($B474,1,1),_313_Table1_ColumnLookup,0),FALSE)
+N("313"),
  IF(AND(VALUE(LEFT($A474,3))=314,LEN($B474)=3),VLOOKUP(VALUE(MID($B474,2,2)),_314_Table1,MATCH(MID($B474,1,1),_314_Table1_ColumnLookup,0),FALSE),
  IF(VALUE(LEFT($A474,3))=314,VLOOKUP(VALUE(MID($B474,2,1)),_314_Table1,MATCH(MID($B474,1,1),_314_Table1_ColumnLookup,0),FALSE)
+N("314"),
""))))))))))))))))))))))))</f>
        <v>0</v>
      </c>
      <c r="E474" s="238" t="e">
        <f>IF(AND(VALUE(LEFT($A474,3))=309,LEN($B474)=3),VLOOKUP(VALUE(MID($B474,2,2)),_309_Table2,MATCH(MID($B474,1,1),_309_Table2_ColumnLookup,0),FALSE),
  IF($C474="309 LCR SummaryA",OneYearSCR,IF($C474="309 LCR SummaryB",UltimateSCR,IF(VALUE(LEFT($A474,3))=309,VLOOKUP(VALUE(MID($B474,2,1)),_309_Table2,MATCH(MID($B474,1,1),_309_Table2_ColumnLookup,0),FALSE)
+N("309"),
  IF(VALUE(LEFT($A474,3))=310,VLOOKUP(VALUE(MID($B474,2,1)),_310_Table2,MATCH(MID($B474,1,1),_310_Table2_ColumnLookup,0),FALSE)
+N("310"),
  IF(AND(VALUE(LEFT($A474,3))=311,LEN($I474)=4),VLOOKUP($I474,_311_Table2,MATCH($B474,_311_Table2_ColumnLookup,0),FALSE),
  IF(AND(VALUE(LEFT($A474,3))=311,OR($B474="I2",$B474="J2",$B474="K2",$B474="L2")),VLOOKUP('311'!$G$58,_311_Table2,MATCH(MID($B474,1,1),_311_Table2_ColumnLookup,0),FALSE),
  IF(AND(VALUE(LEFT($A474,3))=311,RIGHT($B474,5)="Total"),VLOOKUP('311'!$G$59,_311_Table2,MATCH(MID($B474,1,1),_311_Table2_ColumnLookup,0),FALSE),
  IF(VALUE(LEFT($A474,3))=311,VLOOKUP(VALUE(MID($B474,2,1)),_311_Table2,MATCH(MID($B474,1,1),_311_Table2_ColumnLookup,0),FALSE)
+N("311"),
  IF(AND(VALUE(LEFT($A474,3))=312,LEFT($G474,10)="Unincepted",$B474="G "),VLOOKUP(" ULO",_312_Table2,MATCH('312'!$N$16,_312_Table2_ColumnLookup,0),FALSE),
  IF(AND(VALUE(LEFT($A474,3))=312,LEFT($G474,10)="Unincepted",$B474="O "),VLOOKUP(" ULO",_312_Table2,MATCH('312'!$V$16,_312_Table2_ColumnLookup,0),FALSE),
  IF(AND(VALUE(LEFT($A474,3))=312,LEFT($G474,10)="Unincepted",$B474="Q "),VLOOKUP(" ULO",_312_Table2,MATCH('312'!$X$16,_312_Table2_ColumnLookup,0),FALSE),
  IF(AND(VALUE(LEFT($A474,3))=312,LEFT($G474,10)="Unincepted"),VLOOKUP(" ULO",_312_Table2,MATCH(LEFT($B474,1),_312_Table2_ColumnLookup,0),FALSE),
  IF(AND(VALUE(LEFT($A474,3))=312,LEFT($G474,5)="Total",$B474="G "),VLOOKUP('312'!$F$80,_312_Table2,MATCH('312'!$N$16,_312_Table2_ColumnLookup,0),FALSE),
  IF(AND(VALUE(LEFT($A474,3))=312,LEFT($G474,5)="Total",$B474="O "),VLOOKUP('312'!$F$80,_312_Table2,MATCH('312'!$V$16,_312_Table2_ColumnLookup,0),FALSE),
  IF(AND(VALUE(LEFT($A474,3))=312,LEFT($G474,5)="Total",$B474="Q "),VLOOKUP('312'!$F$80,_312_Table2,MATCH('312'!$X$16,_312_Table2_ColumnLookup,0),FALSE),
  IF(AND(VALUE(LEFT($A474,3))=312,LEFT($G474,5)="Total"),VLOOKUP('312'!$F$80,_312_Table2,MATCH(LEFT($B474,1),_312_Table2_ColumnLookup,0),FALSE),
  IF(AND(VALUE(LEFT($A474,3))=312,LEN($I474)=4,$B474="G"),VLOOKUP($I474,_312_Table2,MATCH('312'!$N$16,_312_Table2_ColumnLookup,0),FALSE),
  IF(AND(VALUE(LEFT($A474,3))=312,LEN($I474)=4,$B474="O"),VLOOKUP($I474,_312_Table2,MATCH('312'!$V$16,_312_Table2_ColumnLookup,0),FALSE),
  IF(AND(VALUE(LEFT($A474,3))=312,LEN($I474)=4,$B474="Q"),VLOOKUP($I474,_312_Table2,MATCH('312'!$X$16,_312_Table2_ColumnLookup,0),FALSE),
  IF(AND(VALUE(LEFT($A474,3))=312,LEN($I474)=4),VLOOKUP($I474,_312_Table2,MATCH(LEFT($B474,1),_312_Table2_ColumnLookup,0),FALSE)
+N("312"),
  IF(VALUE(LEFT($A474,3))=313,VLOOKUP(VALUE(MID($B474,2,1)),_313_Table2,MATCH(MID($B474,1,1),_313_Table2_ColumnLookup,0),FALSE)
+N("313"),
  IF(AND(VALUE(LEFT($A474,3))=314,LEN($B474)=3),VLOOKUP(VALUE(MID($B474,2,2)),_314_Table2,MATCH(MID($B474,1,1),_314_Table2_ColumnLookup,0),FALSE),
  IF(VALUE(LEFT($A474,3))=314,VLOOKUP(VALUE(MID($B474,2,1)),_314_Table2,MATCH(MID($B474,1,1),_314_Table2_ColumnLookup,0),FALSE)
+N("314"),
""))))))))))))))))))))))))</f>
        <v>#NAME?</v>
      </c>
      <c r="F474" s="238" t="e">
        <f>IF(AND(VALUE(LEFT($A474,3))=309,LEN($B474)=3),VLOOKUP(VALUE(MID($B474,2,2)),_309_Table3,MATCH(MID($B474,1,1),_309_Table3_ColumnLookup,0),FALSE),
  IF($C474="309 LCR SummaryA",OneYearSCR,IF($C474="309 LCR SummaryB",UltimateSCR,IF(VALUE(LEFT($A474,3))=309,VLOOKUP(VALUE(MID($B474,2,1)),_309_Table3,MATCH(MID($B474,1,1),_309_Table3_ColumnLookup,0),FALSE)
+N("309"),
  IF(VALUE(LEFT($A474,3))=310,VLOOKUP(VALUE(MID($B474,2,1)),_310_Table3,MATCH(MID($B474,1,1),_310_Table3_ColumnLookup,0),FALSE)
+N("310"),
  IF(AND(VALUE(LEFT($A474,3))=311,LEN($I474)=4),VLOOKUP($I474,_311_Table3,MATCH($B474,_311_Table3_ColumnLookup,0),FALSE),
  IF(AND(VALUE(LEFT($A474,3))=311,OR($B474="I2",$B474="J2",$B474="K2",$B474="L2")),VLOOKUP('311'!$G$58,_311_Table3,MATCH(MID($B474,1,1),_311_Table3_ColumnLookup,0),FALSE),
  IF(AND(VALUE(LEFT($A474,3))=311,RIGHT($B474,5)="Total"),VLOOKUP('311'!$G$59,_311_Table3,MATCH(MID($B474,1,1),_311_Table3_ColumnLookup,0),FALSE),
  IF(VALUE(LEFT($A474,3))=311,VLOOKUP(VALUE(MID($B474,2,1)),_311_Table3,MATCH(MID($B474,1,1),_311_Table3_ColumnLookup,0),FALSE)
+N("311"),
  IF(AND(VALUE(LEFT($A474,3))=312,LEFT($G474,10)="Unincepted",$B474="G "),VLOOKUP(" ULO",_312_Table3,MATCH('312'!$N$16,_312_Table3_ColumnLookup,0),FALSE),
  IF(AND(VALUE(LEFT($A474,3))=312,LEFT($G474,10)="Unincepted",$B474="O "),VLOOKUP(" ULO",_312_Table3,MATCH('312'!$V$16,_312_Table3_ColumnLookup,0),FALSE),
  IF(AND(VALUE(LEFT($A474,3))=312,LEFT($G474,10)="Unincepted",$B474="Q "),VLOOKUP(" ULO",_312_Table3,MATCH('312'!$X$16,_312_Table3_ColumnLookup,0),FALSE),
  IF(AND(VALUE(LEFT($A474,3))=312,LEFT($G474,10)="Unincepted"),VLOOKUP(" ULO",_312_Table3,MATCH(LEFT($B474,1),_312_Table3_ColumnLookup,0),FALSE),
  IF(AND(VALUE(LEFT($A474,3))=312,LEFT($G474,5)="Total",$B474="G "),VLOOKUP('312'!$F$80,_312_Table3,MATCH('312'!$N$16,_312_Table3_ColumnLookup,0),FALSE),
  IF(AND(VALUE(LEFT($A474,3))=312,LEFT($G474,5)="Total",$B474="O "),VLOOKUP('312'!$F$80,_312_Table3,MATCH('312'!$V$16,_312_Table3_ColumnLookup,0),FALSE),
  IF(AND(VALUE(LEFT($A474,3))=312,LEFT($G474,5)="Total",$B474="Q "),VLOOKUP('312'!$F$80,_312_Table3,MATCH('312'!$X$16,_312_Table3_ColumnLookup,0),FALSE),
  IF(AND(VALUE(LEFT($A474,3))=312,LEFT($G474,5)="Total"),VLOOKUP('312'!$F$80,_312_Table3,MATCH(LEFT($B474,1),_312_Table3_ColumnLookup,0),FALSE),
  IF(AND(VALUE(LEFT($A474,3))=312,LEN($I474)=4,$B474="G"),VLOOKUP($I474,_312_Table3,MATCH('312'!$N$16,_312_Table3_ColumnLookup,0),FALSE),
  IF(AND(VALUE(LEFT($A474,3))=312,LEN($I474)=4,$B474="O"),VLOOKUP($I474,_312_Table3,MATCH('312'!$V$16,_312_Table3_ColumnLookup,0),FALSE),
  IF(AND(VALUE(LEFT($A474,3))=312,LEN($I474)=4,$B474="Q"),VLOOKUP($I474,_312_Table3,MATCH('312'!$X$16,_312_Table3_ColumnLookup,0),FALSE),
  IF(AND(VALUE(LEFT($A474,3))=312,LEN($I474)=4),VLOOKUP($I474,_312_Table3,MATCH(LEFT($B474,1),_312_Table3_ColumnLookup,0),FALSE)
+N("312"),
  IF(VALUE(LEFT($A474,3))=313,VLOOKUP(VALUE(MID($B474,2,1)),_313_Table3,MATCH(MID($B474,1,1),_313_Table3_ColumnLookup,0),FALSE)
+N("313"),
  IF(AND(VALUE(LEFT($A474,3))=314,LEN($B474)=3),VLOOKUP(VALUE(MID($B474,2,2)),_314_Table3,MATCH(MID($B474,1,1),_314_Table3_ColumnLookup,0),FALSE),
  IF(VALUE(LEFT($A474,3))=314,VLOOKUP(VALUE(MID($B474,2,1)),_314_Table3,MATCH(MID($B474,1,1),_314_Table3_ColumnLookup,0),FALSE)
+N("314"),
""))))))))))))))))))))))))</f>
        <v>#NAME?</v>
      </c>
      <c r="G474" t="s">
        <v>1156</v>
      </c>
      <c r="H474" s="321">
        <f>IFERROR(
IF(ISERROR($D474)=FALSE,$D474,IF(ISERROR($E474)=FALSE,$E474,IF(ISERROR($F474)=FALSE,$F474
+N("012 checkboxes"),
IF(
IF(OR(LEFT($A474,9)="Syndicate",LEFT($A474,12)="NewSyndicate"),VLOOKUP($A474,'012'!$J:$ZW,MATCH("Link to button",'012'!$J$1:$ZW$1,0),0)
+N("309 checkbox"),
IF($C474="309 LCR Summary0",VLOOKUP("Notes990",'309'!$P:$ZZ,MATCH("Link to button",'309'!$P$1:$ZZ$1,0),0)
+N("313 checkboxes"),
IF($C474="313 Financial Information0LcmVsScr",IF($C474="309 LCR Summary0",VLOOKUP("LcmVsScr",'309'!$N:$ZZ,MATCH("Link to button",'309'!$N$1:$ZZ$1,0),0),
IF($C474="313 Financial Information0LcrDocAttached",IF($C474="309 LCR Summary0",VLOOKUP("LcrDocAttached",'309'!$N:$ZZ,MATCH("Link to button",'309'!$N$1:$ZZ$1,0),
0)))))))=1,TRUE,FALSE)
))),"")</f>
        <v>0</v>
      </c>
      <c r="I474">
        <v>2005</v>
      </c>
    </row>
    <row r="475" spans="1:9" customFormat="1">
      <c r="A475" s="237" t="str">
        <f>VLOOKUP($G475,CSVLookups!$B:$R,MATCH(A$1,CSVLookups!$B$1:$R$1,0),FALSE)</f>
        <v>312 Projected Solvency II Technical Provisions at Time Zero</v>
      </c>
      <c r="B475" s="237" t="str">
        <f>VLOOKUP($G475,CSVLookups!$B:$R,MATCH(B$1,CSVLookups!$B$1:$R$1,0),FALSE)</f>
        <v>M</v>
      </c>
      <c r="C475" s="238" t="str">
        <f t="shared" si="8"/>
        <v>312 Projected Solvency II Technical Provisions at Time ZeroM2005</v>
      </c>
      <c r="D475" s="238">
        <f>IF(AND(VALUE(LEFT($A475,3))=309,LEN($B475)=3),VLOOKUP(VALUE(MID($B475,2,2)),_309_Table1,MATCH(MID($B475,1,1),_309_Table1_ColumnLookup,0),FALSE),
  IF($C475="309 LCR SummaryA",OneYearSCR,IF($C475="309 LCR SummaryB",UltimateSCR,IF(VALUE(LEFT($A475,3))=309,VLOOKUP(VALUE(MID($B475,2,1)),_309_Table1,MATCH(MID($B475,1,1),_309_Table1_ColumnLookup,0),FALSE)
+N("309"),
  IF(VALUE(LEFT($A475,3))=310,VLOOKUP(VALUE(MID($B475,2,1)),_310_Table1,MATCH(MID($B475,1,1),_310_Table1_ColumnLookup,0),FALSE)
+N("310"),
  IF(AND(VALUE(LEFT($A475,3))=311,LEN($I475)=4),VLOOKUP($I475,_311_Table1,MATCH($B475,_311_Table1_ColumnLookup,0),FALSE),
  IF(AND(VALUE(LEFT($A475,3))=311,OR($B475="I2",$B475="J2",$B475="K2",$B475="L2")),VLOOKUP('311'!$G$58,_311_Table1,MATCH(MID($B475,1,1),_311_Table1_ColumnLookup,0),FALSE),
  IF(AND(VALUE(LEFT($A475,3))=311,RIGHT($B475,5)="Total"),VLOOKUP('311'!$G$59,_311_Table1,MATCH(MID($B475,1,1),_311_Table1_ColumnLookup,0),FALSE),
  IF(VALUE(LEFT($A475,3))=311,VLOOKUP(VALUE(MID($B475,2,1)),_311_Table1,MATCH(MID($B475,1,1),_311_Table1_ColumnLookup,0),FALSE)
+N("311"),
  IF(AND(VALUE(LEFT($A475,3))=312,LEFT($G475,10)="Unincepted",$B475="G "),VLOOKUP(" ULO",_312_Table1,MATCH('312'!$N$16,_312_Table1_ColumnLookup,0),FALSE),
  IF(AND(VALUE(LEFT($A475,3))=312,LEFT($G475,10)="Unincepted",$B475="O "),VLOOKUP(" ULO",_312_Table1,MATCH('312'!$V$16,_312_Table1_ColumnLookup,0),FALSE),
  IF(AND(VALUE(LEFT($A475,3))=312,LEFT($G475,10)="Unincepted",$B475="Q "),VLOOKUP(" ULO",_312_Table1,MATCH('312'!$X$16,_312_Table1_ColumnLookup,0),FALSE),
  IF(AND(VALUE(LEFT($A475,3))=312,LEFT($G475,10)="Unincepted"),VLOOKUP(" ULO",_312_Table1,MATCH(LEFT($B475,1),_312_Table1_ColumnLookup,0),FALSE),
  IF(AND(VALUE(LEFT($A475,3))=312,LEFT($G475,5)="Total",$B475="G "),VLOOKUP('312'!$F$80,_312_Table1,MATCH('312'!$N$16,_312_Table1_ColumnLookup,0),FALSE),
  IF(AND(VALUE(LEFT($A475,3))=312,LEFT($G475,5)="Total",$B475="O "),VLOOKUP('312'!$F$80,_312_Table1,MATCH('312'!$V$16,_312_Table1_ColumnLookup,0),FALSE),
  IF(AND(VALUE(LEFT($A475,3))=312,LEFT($G475,5)="Total",$B475="Q "),VLOOKUP('312'!$F$80,_312_Table1,MATCH('312'!$X$16,_312_Table1_ColumnLookup,0),FALSE),
  IF(AND(VALUE(LEFT($A475,3))=312,LEFT($G475,5)="Total"),VLOOKUP('312'!$F$80,_312_Table1,MATCH(LEFT($B475,1),_312_Table1_ColumnLookup,0),FALSE),
  IF(AND(VALUE(LEFT($A475,3))=312,LEN($I475)=4,$B475="G"),VLOOKUP($I475,_312_Table1,MATCH('312'!$N$16,_312_Table1_ColumnLookup,0),FALSE),
  IF(AND(VALUE(LEFT($A475,3))=312,LEN($I475)=4,$B475="O"),VLOOKUP($I475,_312_Table1,MATCH('312'!$V$16,_312_Table1_ColumnLookup,0),FALSE),
  IF(AND(VALUE(LEFT($A475,3))=312,LEN($I475)=4,$B475="Q"),VLOOKUP($I475,_312_Table1,MATCH('312'!$X$16,_312_Table1_ColumnLookup,0),FALSE),
  IF(AND(VALUE(LEFT($A475,3))=312,LEN($I475)=4),VLOOKUP($I475,_312_Table1,MATCH(LEFT($B475,1),_312_Table1_ColumnLookup,0),FALSE)
+N("312"),
  IF(VALUE(LEFT($A475,3))=313,VLOOKUP(VALUE(MID($B475,2,1)),_313_Table1,MATCH(MID($B475,1,1),_313_Table1_ColumnLookup,0),FALSE)
+N("313"),
  IF(AND(VALUE(LEFT($A475,3))=314,LEN($B475)=3),VLOOKUP(VALUE(MID($B475,2,2)),_314_Table1,MATCH(MID($B475,1,1),_314_Table1_ColumnLookup,0),FALSE),
  IF(VALUE(LEFT($A475,3))=314,VLOOKUP(VALUE(MID($B475,2,1)),_314_Table1,MATCH(MID($B475,1,1),_314_Table1_ColumnLookup,0),FALSE)
+N("314"),
""))))))))))))))))))))))))</f>
        <v>0</v>
      </c>
      <c r="E475" s="238" t="e">
        <f>IF(AND(VALUE(LEFT($A475,3))=309,LEN($B475)=3),VLOOKUP(VALUE(MID($B475,2,2)),_309_Table2,MATCH(MID($B475,1,1),_309_Table2_ColumnLookup,0),FALSE),
  IF($C475="309 LCR SummaryA",OneYearSCR,IF($C475="309 LCR SummaryB",UltimateSCR,IF(VALUE(LEFT($A475,3))=309,VLOOKUP(VALUE(MID($B475,2,1)),_309_Table2,MATCH(MID($B475,1,1),_309_Table2_ColumnLookup,0),FALSE)
+N("309"),
  IF(VALUE(LEFT($A475,3))=310,VLOOKUP(VALUE(MID($B475,2,1)),_310_Table2,MATCH(MID($B475,1,1),_310_Table2_ColumnLookup,0),FALSE)
+N("310"),
  IF(AND(VALUE(LEFT($A475,3))=311,LEN($I475)=4),VLOOKUP($I475,_311_Table2,MATCH($B475,_311_Table2_ColumnLookup,0),FALSE),
  IF(AND(VALUE(LEFT($A475,3))=311,OR($B475="I2",$B475="J2",$B475="K2",$B475="L2")),VLOOKUP('311'!$G$58,_311_Table2,MATCH(MID($B475,1,1),_311_Table2_ColumnLookup,0),FALSE),
  IF(AND(VALUE(LEFT($A475,3))=311,RIGHT($B475,5)="Total"),VLOOKUP('311'!$G$59,_311_Table2,MATCH(MID($B475,1,1),_311_Table2_ColumnLookup,0),FALSE),
  IF(VALUE(LEFT($A475,3))=311,VLOOKUP(VALUE(MID($B475,2,1)),_311_Table2,MATCH(MID($B475,1,1),_311_Table2_ColumnLookup,0),FALSE)
+N("311"),
  IF(AND(VALUE(LEFT($A475,3))=312,LEFT($G475,10)="Unincepted",$B475="G "),VLOOKUP(" ULO",_312_Table2,MATCH('312'!$N$16,_312_Table2_ColumnLookup,0),FALSE),
  IF(AND(VALUE(LEFT($A475,3))=312,LEFT($G475,10)="Unincepted",$B475="O "),VLOOKUP(" ULO",_312_Table2,MATCH('312'!$V$16,_312_Table2_ColumnLookup,0),FALSE),
  IF(AND(VALUE(LEFT($A475,3))=312,LEFT($G475,10)="Unincepted",$B475="Q "),VLOOKUP(" ULO",_312_Table2,MATCH('312'!$X$16,_312_Table2_ColumnLookup,0),FALSE),
  IF(AND(VALUE(LEFT($A475,3))=312,LEFT($G475,10)="Unincepted"),VLOOKUP(" ULO",_312_Table2,MATCH(LEFT($B475,1),_312_Table2_ColumnLookup,0),FALSE),
  IF(AND(VALUE(LEFT($A475,3))=312,LEFT($G475,5)="Total",$B475="G "),VLOOKUP('312'!$F$80,_312_Table2,MATCH('312'!$N$16,_312_Table2_ColumnLookup,0),FALSE),
  IF(AND(VALUE(LEFT($A475,3))=312,LEFT($G475,5)="Total",$B475="O "),VLOOKUP('312'!$F$80,_312_Table2,MATCH('312'!$V$16,_312_Table2_ColumnLookup,0),FALSE),
  IF(AND(VALUE(LEFT($A475,3))=312,LEFT($G475,5)="Total",$B475="Q "),VLOOKUP('312'!$F$80,_312_Table2,MATCH('312'!$X$16,_312_Table2_ColumnLookup,0),FALSE),
  IF(AND(VALUE(LEFT($A475,3))=312,LEFT($G475,5)="Total"),VLOOKUP('312'!$F$80,_312_Table2,MATCH(LEFT($B475,1),_312_Table2_ColumnLookup,0),FALSE),
  IF(AND(VALUE(LEFT($A475,3))=312,LEN($I475)=4,$B475="G"),VLOOKUP($I475,_312_Table2,MATCH('312'!$N$16,_312_Table2_ColumnLookup,0),FALSE),
  IF(AND(VALUE(LEFT($A475,3))=312,LEN($I475)=4,$B475="O"),VLOOKUP($I475,_312_Table2,MATCH('312'!$V$16,_312_Table2_ColumnLookup,0),FALSE),
  IF(AND(VALUE(LEFT($A475,3))=312,LEN($I475)=4,$B475="Q"),VLOOKUP($I475,_312_Table2,MATCH('312'!$X$16,_312_Table2_ColumnLookup,0),FALSE),
  IF(AND(VALUE(LEFT($A475,3))=312,LEN($I475)=4),VLOOKUP($I475,_312_Table2,MATCH(LEFT($B475,1),_312_Table2_ColumnLookup,0),FALSE)
+N("312"),
  IF(VALUE(LEFT($A475,3))=313,VLOOKUP(VALUE(MID($B475,2,1)),_313_Table2,MATCH(MID($B475,1,1),_313_Table2_ColumnLookup,0),FALSE)
+N("313"),
  IF(AND(VALUE(LEFT($A475,3))=314,LEN($B475)=3),VLOOKUP(VALUE(MID($B475,2,2)),_314_Table2,MATCH(MID($B475,1,1),_314_Table2_ColumnLookup,0),FALSE),
  IF(VALUE(LEFT($A475,3))=314,VLOOKUP(VALUE(MID($B475,2,1)),_314_Table2,MATCH(MID($B475,1,1),_314_Table2_ColumnLookup,0),FALSE)
+N("314"),
""))))))))))))))))))))))))</f>
        <v>#NAME?</v>
      </c>
      <c r="F475" s="238" t="e">
        <f>IF(AND(VALUE(LEFT($A475,3))=309,LEN($B475)=3),VLOOKUP(VALUE(MID($B475,2,2)),_309_Table3,MATCH(MID($B475,1,1),_309_Table3_ColumnLookup,0),FALSE),
  IF($C475="309 LCR SummaryA",OneYearSCR,IF($C475="309 LCR SummaryB",UltimateSCR,IF(VALUE(LEFT($A475,3))=309,VLOOKUP(VALUE(MID($B475,2,1)),_309_Table3,MATCH(MID($B475,1,1),_309_Table3_ColumnLookup,0),FALSE)
+N("309"),
  IF(VALUE(LEFT($A475,3))=310,VLOOKUP(VALUE(MID($B475,2,1)),_310_Table3,MATCH(MID($B475,1,1),_310_Table3_ColumnLookup,0),FALSE)
+N("310"),
  IF(AND(VALUE(LEFT($A475,3))=311,LEN($I475)=4),VLOOKUP($I475,_311_Table3,MATCH($B475,_311_Table3_ColumnLookup,0),FALSE),
  IF(AND(VALUE(LEFT($A475,3))=311,OR($B475="I2",$B475="J2",$B475="K2",$B475="L2")),VLOOKUP('311'!$G$58,_311_Table3,MATCH(MID($B475,1,1),_311_Table3_ColumnLookup,0),FALSE),
  IF(AND(VALUE(LEFT($A475,3))=311,RIGHT($B475,5)="Total"),VLOOKUP('311'!$G$59,_311_Table3,MATCH(MID($B475,1,1),_311_Table3_ColumnLookup,0),FALSE),
  IF(VALUE(LEFT($A475,3))=311,VLOOKUP(VALUE(MID($B475,2,1)),_311_Table3,MATCH(MID($B475,1,1),_311_Table3_ColumnLookup,0),FALSE)
+N("311"),
  IF(AND(VALUE(LEFT($A475,3))=312,LEFT($G475,10)="Unincepted",$B475="G "),VLOOKUP(" ULO",_312_Table3,MATCH('312'!$N$16,_312_Table3_ColumnLookup,0),FALSE),
  IF(AND(VALUE(LEFT($A475,3))=312,LEFT($G475,10)="Unincepted",$B475="O "),VLOOKUP(" ULO",_312_Table3,MATCH('312'!$V$16,_312_Table3_ColumnLookup,0),FALSE),
  IF(AND(VALUE(LEFT($A475,3))=312,LEFT($G475,10)="Unincepted",$B475="Q "),VLOOKUP(" ULO",_312_Table3,MATCH('312'!$X$16,_312_Table3_ColumnLookup,0),FALSE),
  IF(AND(VALUE(LEFT($A475,3))=312,LEFT($G475,10)="Unincepted"),VLOOKUP(" ULO",_312_Table3,MATCH(LEFT($B475,1),_312_Table3_ColumnLookup,0),FALSE),
  IF(AND(VALUE(LEFT($A475,3))=312,LEFT($G475,5)="Total",$B475="G "),VLOOKUP('312'!$F$80,_312_Table3,MATCH('312'!$N$16,_312_Table3_ColumnLookup,0),FALSE),
  IF(AND(VALUE(LEFT($A475,3))=312,LEFT($G475,5)="Total",$B475="O "),VLOOKUP('312'!$F$80,_312_Table3,MATCH('312'!$V$16,_312_Table3_ColumnLookup,0),FALSE),
  IF(AND(VALUE(LEFT($A475,3))=312,LEFT($G475,5)="Total",$B475="Q "),VLOOKUP('312'!$F$80,_312_Table3,MATCH('312'!$X$16,_312_Table3_ColumnLookup,0),FALSE),
  IF(AND(VALUE(LEFT($A475,3))=312,LEFT($G475,5)="Total"),VLOOKUP('312'!$F$80,_312_Table3,MATCH(LEFT($B475,1),_312_Table3_ColumnLookup,0),FALSE),
  IF(AND(VALUE(LEFT($A475,3))=312,LEN($I475)=4,$B475="G"),VLOOKUP($I475,_312_Table3,MATCH('312'!$N$16,_312_Table3_ColumnLookup,0),FALSE),
  IF(AND(VALUE(LEFT($A475,3))=312,LEN($I475)=4,$B475="O"),VLOOKUP($I475,_312_Table3,MATCH('312'!$V$16,_312_Table3_ColumnLookup,0),FALSE),
  IF(AND(VALUE(LEFT($A475,3))=312,LEN($I475)=4,$B475="Q"),VLOOKUP($I475,_312_Table3,MATCH('312'!$X$16,_312_Table3_ColumnLookup,0),FALSE),
  IF(AND(VALUE(LEFT($A475,3))=312,LEN($I475)=4),VLOOKUP($I475,_312_Table3,MATCH(LEFT($B475,1),_312_Table3_ColumnLookup,0),FALSE)
+N("312"),
  IF(VALUE(LEFT($A475,3))=313,VLOOKUP(VALUE(MID($B475,2,1)),_313_Table3,MATCH(MID($B475,1,1),_313_Table3_ColumnLookup,0),FALSE)
+N("313"),
  IF(AND(VALUE(LEFT($A475,3))=314,LEN($B475)=3),VLOOKUP(VALUE(MID($B475,2,2)),_314_Table3,MATCH(MID($B475,1,1),_314_Table3_ColumnLookup,0),FALSE),
  IF(VALUE(LEFT($A475,3))=314,VLOOKUP(VALUE(MID($B475,2,1)),_314_Table3,MATCH(MID($B475,1,1),_314_Table3_ColumnLookup,0),FALSE)
+N("314"),
""))))))))))))))))))))))))</f>
        <v>#NAME?</v>
      </c>
      <c r="G475" t="s">
        <v>1158</v>
      </c>
      <c r="H475" s="321">
        <f>IFERROR(
IF(ISERROR($D475)=FALSE,$D475,IF(ISERROR($E475)=FALSE,$E475,IF(ISERROR($F475)=FALSE,$F475
+N("012 checkboxes"),
IF(
IF(OR(LEFT($A475,9)="Syndicate",LEFT($A475,12)="NewSyndicate"),VLOOKUP($A475,'012'!$J:$ZW,MATCH("Link to button",'012'!$J$1:$ZW$1,0),0)
+N("309 checkbox"),
IF($C475="309 LCR Summary0",VLOOKUP("Notes990",'309'!$P:$ZZ,MATCH("Link to button",'309'!$P$1:$ZZ$1,0),0)
+N("313 checkboxes"),
IF($C475="313 Financial Information0LcmVsScr",IF($C475="309 LCR Summary0",VLOOKUP("LcmVsScr",'309'!$N:$ZZ,MATCH("Link to button",'309'!$N$1:$ZZ$1,0),0),
IF($C475="313 Financial Information0LcrDocAttached",IF($C475="309 LCR Summary0",VLOOKUP("LcrDocAttached",'309'!$N:$ZZ,MATCH("Link to button",'309'!$N$1:$ZZ$1,0),
0)))))))=1,TRUE,FALSE)
))),"")</f>
        <v>0</v>
      </c>
      <c r="I475">
        <v>2005</v>
      </c>
    </row>
    <row r="476" spans="1:9" customFormat="1">
      <c r="A476" s="237" t="str">
        <f>VLOOKUP($G476,CSVLookups!$B:$R,MATCH(A$1,CSVLookups!$B$1:$R$1,0),FALSE)</f>
        <v>312 Projected Solvency II Technical Provisions at Time Zero</v>
      </c>
      <c r="B476" s="237" t="str">
        <f>VLOOKUP($G476,CSVLookups!$B:$R,MATCH(B$1,CSVLookups!$B$1:$R$1,0),FALSE)</f>
        <v>N</v>
      </c>
      <c r="C476" s="238" t="str">
        <f t="shared" si="8"/>
        <v>312 Projected Solvency II Technical Provisions at Time ZeroN2005</v>
      </c>
      <c r="D476" s="238">
        <f>IF(AND(VALUE(LEFT($A476,3))=309,LEN($B476)=3),VLOOKUP(VALUE(MID($B476,2,2)),_309_Table1,MATCH(MID($B476,1,1),_309_Table1_ColumnLookup,0),FALSE),
  IF($C476="309 LCR SummaryA",OneYearSCR,IF($C476="309 LCR SummaryB",UltimateSCR,IF(VALUE(LEFT($A476,3))=309,VLOOKUP(VALUE(MID($B476,2,1)),_309_Table1,MATCH(MID($B476,1,1),_309_Table1_ColumnLookup,0),FALSE)
+N("309"),
  IF(VALUE(LEFT($A476,3))=310,VLOOKUP(VALUE(MID($B476,2,1)),_310_Table1,MATCH(MID($B476,1,1),_310_Table1_ColumnLookup,0),FALSE)
+N("310"),
  IF(AND(VALUE(LEFT($A476,3))=311,LEN($I476)=4),VLOOKUP($I476,_311_Table1,MATCH($B476,_311_Table1_ColumnLookup,0),FALSE),
  IF(AND(VALUE(LEFT($A476,3))=311,OR($B476="I2",$B476="J2",$B476="K2",$B476="L2")),VLOOKUP('311'!$G$58,_311_Table1,MATCH(MID($B476,1,1),_311_Table1_ColumnLookup,0),FALSE),
  IF(AND(VALUE(LEFT($A476,3))=311,RIGHT($B476,5)="Total"),VLOOKUP('311'!$G$59,_311_Table1,MATCH(MID($B476,1,1),_311_Table1_ColumnLookup,0),FALSE),
  IF(VALUE(LEFT($A476,3))=311,VLOOKUP(VALUE(MID($B476,2,1)),_311_Table1,MATCH(MID($B476,1,1),_311_Table1_ColumnLookup,0),FALSE)
+N("311"),
  IF(AND(VALUE(LEFT($A476,3))=312,LEFT($G476,10)="Unincepted",$B476="G "),VLOOKUP(" ULO",_312_Table1,MATCH('312'!$N$16,_312_Table1_ColumnLookup,0),FALSE),
  IF(AND(VALUE(LEFT($A476,3))=312,LEFT($G476,10)="Unincepted",$B476="O "),VLOOKUP(" ULO",_312_Table1,MATCH('312'!$V$16,_312_Table1_ColumnLookup,0),FALSE),
  IF(AND(VALUE(LEFT($A476,3))=312,LEFT($G476,10)="Unincepted",$B476="Q "),VLOOKUP(" ULO",_312_Table1,MATCH('312'!$X$16,_312_Table1_ColumnLookup,0),FALSE),
  IF(AND(VALUE(LEFT($A476,3))=312,LEFT($G476,10)="Unincepted"),VLOOKUP(" ULO",_312_Table1,MATCH(LEFT($B476,1),_312_Table1_ColumnLookup,0),FALSE),
  IF(AND(VALUE(LEFT($A476,3))=312,LEFT($G476,5)="Total",$B476="G "),VLOOKUP('312'!$F$80,_312_Table1,MATCH('312'!$N$16,_312_Table1_ColumnLookup,0),FALSE),
  IF(AND(VALUE(LEFT($A476,3))=312,LEFT($G476,5)="Total",$B476="O "),VLOOKUP('312'!$F$80,_312_Table1,MATCH('312'!$V$16,_312_Table1_ColumnLookup,0),FALSE),
  IF(AND(VALUE(LEFT($A476,3))=312,LEFT($G476,5)="Total",$B476="Q "),VLOOKUP('312'!$F$80,_312_Table1,MATCH('312'!$X$16,_312_Table1_ColumnLookup,0),FALSE),
  IF(AND(VALUE(LEFT($A476,3))=312,LEFT($G476,5)="Total"),VLOOKUP('312'!$F$80,_312_Table1,MATCH(LEFT($B476,1),_312_Table1_ColumnLookup,0),FALSE),
  IF(AND(VALUE(LEFT($A476,3))=312,LEN($I476)=4,$B476="G"),VLOOKUP($I476,_312_Table1,MATCH('312'!$N$16,_312_Table1_ColumnLookup,0),FALSE),
  IF(AND(VALUE(LEFT($A476,3))=312,LEN($I476)=4,$B476="O"),VLOOKUP($I476,_312_Table1,MATCH('312'!$V$16,_312_Table1_ColumnLookup,0),FALSE),
  IF(AND(VALUE(LEFT($A476,3))=312,LEN($I476)=4,$B476="Q"),VLOOKUP($I476,_312_Table1,MATCH('312'!$X$16,_312_Table1_ColumnLookup,0),FALSE),
  IF(AND(VALUE(LEFT($A476,3))=312,LEN($I476)=4),VLOOKUP($I476,_312_Table1,MATCH(LEFT($B476,1),_312_Table1_ColumnLookup,0),FALSE)
+N("312"),
  IF(VALUE(LEFT($A476,3))=313,VLOOKUP(VALUE(MID($B476,2,1)),_313_Table1,MATCH(MID($B476,1,1),_313_Table1_ColumnLookup,0),FALSE)
+N("313"),
  IF(AND(VALUE(LEFT($A476,3))=314,LEN($B476)=3),VLOOKUP(VALUE(MID($B476,2,2)),_314_Table1,MATCH(MID($B476,1,1),_314_Table1_ColumnLookup,0),FALSE),
  IF(VALUE(LEFT($A476,3))=314,VLOOKUP(VALUE(MID($B476,2,1)),_314_Table1,MATCH(MID($B476,1,1),_314_Table1_ColumnLookup,0),FALSE)
+N("314"),
""))))))))))))))))))))))))</f>
        <v>0</v>
      </c>
      <c r="E476" s="238" t="e">
        <f>IF(AND(VALUE(LEFT($A476,3))=309,LEN($B476)=3),VLOOKUP(VALUE(MID($B476,2,2)),_309_Table2,MATCH(MID($B476,1,1),_309_Table2_ColumnLookup,0),FALSE),
  IF($C476="309 LCR SummaryA",OneYearSCR,IF($C476="309 LCR SummaryB",UltimateSCR,IF(VALUE(LEFT($A476,3))=309,VLOOKUP(VALUE(MID($B476,2,1)),_309_Table2,MATCH(MID($B476,1,1),_309_Table2_ColumnLookup,0),FALSE)
+N("309"),
  IF(VALUE(LEFT($A476,3))=310,VLOOKUP(VALUE(MID($B476,2,1)),_310_Table2,MATCH(MID($B476,1,1),_310_Table2_ColumnLookup,0),FALSE)
+N("310"),
  IF(AND(VALUE(LEFT($A476,3))=311,LEN($I476)=4),VLOOKUP($I476,_311_Table2,MATCH($B476,_311_Table2_ColumnLookup,0),FALSE),
  IF(AND(VALUE(LEFT($A476,3))=311,OR($B476="I2",$B476="J2",$B476="K2",$B476="L2")),VLOOKUP('311'!$G$58,_311_Table2,MATCH(MID($B476,1,1),_311_Table2_ColumnLookup,0),FALSE),
  IF(AND(VALUE(LEFT($A476,3))=311,RIGHT($B476,5)="Total"),VLOOKUP('311'!$G$59,_311_Table2,MATCH(MID($B476,1,1),_311_Table2_ColumnLookup,0),FALSE),
  IF(VALUE(LEFT($A476,3))=311,VLOOKUP(VALUE(MID($B476,2,1)),_311_Table2,MATCH(MID($B476,1,1),_311_Table2_ColumnLookup,0),FALSE)
+N("311"),
  IF(AND(VALUE(LEFT($A476,3))=312,LEFT($G476,10)="Unincepted",$B476="G "),VLOOKUP(" ULO",_312_Table2,MATCH('312'!$N$16,_312_Table2_ColumnLookup,0),FALSE),
  IF(AND(VALUE(LEFT($A476,3))=312,LEFT($G476,10)="Unincepted",$B476="O "),VLOOKUP(" ULO",_312_Table2,MATCH('312'!$V$16,_312_Table2_ColumnLookup,0),FALSE),
  IF(AND(VALUE(LEFT($A476,3))=312,LEFT($G476,10)="Unincepted",$B476="Q "),VLOOKUP(" ULO",_312_Table2,MATCH('312'!$X$16,_312_Table2_ColumnLookup,0),FALSE),
  IF(AND(VALUE(LEFT($A476,3))=312,LEFT($G476,10)="Unincepted"),VLOOKUP(" ULO",_312_Table2,MATCH(LEFT($B476,1),_312_Table2_ColumnLookup,0),FALSE),
  IF(AND(VALUE(LEFT($A476,3))=312,LEFT($G476,5)="Total",$B476="G "),VLOOKUP('312'!$F$80,_312_Table2,MATCH('312'!$N$16,_312_Table2_ColumnLookup,0),FALSE),
  IF(AND(VALUE(LEFT($A476,3))=312,LEFT($G476,5)="Total",$B476="O "),VLOOKUP('312'!$F$80,_312_Table2,MATCH('312'!$V$16,_312_Table2_ColumnLookup,0),FALSE),
  IF(AND(VALUE(LEFT($A476,3))=312,LEFT($G476,5)="Total",$B476="Q "),VLOOKUP('312'!$F$80,_312_Table2,MATCH('312'!$X$16,_312_Table2_ColumnLookup,0),FALSE),
  IF(AND(VALUE(LEFT($A476,3))=312,LEFT($G476,5)="Total"),VLOOKUP('312'!$F$80,_312_Table2,MATCH(LEFT($B476,1),_312_Table2_ColumnLookup,0),FALSE),
  IF(AND(VALUE(LEFT($A476,3))=312,LEN($I476)=4,$B476="G"),VLOOKUP($I476,_312_Table2,MATCH('312'!$N$16,_312_Table2_ColumnLookup,0),FALSE),
  IF(AND(VALUE(LEFT($A476,3))=312,LEN($I476)=4,$B476="O"),VLOOKUP($I476,_312_Table2,MATCH('312'!$V$16,_312_Table2_ColumnLookup,0),FALSE),
  IF(AND(VALUE(LEFT($A476,3))=312,LEN($I476)=4,$B476="Q"),VLOOKUP($I476,_312_Table2,MATCH('312'!$X$16,_312_Table2_ColumnLookup,0),FALSE),
  IF(AND(VALUE(LEFT($A476,3))=312,LEN($I476)=4),VLOOKUP($I476,_312_Table2,MATCH(LEFT($B476,1),_312_Table2_ColumnLookup,0),FALSE)
+N("312"),
  IF(VALUE(LEFT($A476,3))=313,VLOOKUP(VALUE(MID($B476,2,1)),_313_Table2,MATCH(MID($B476,1,1),_313_Table2_ColumnLookup,0),FALSE)
+N("313"),
  IF(AND(VALUE(LEFT($A476,3))=314,LEN($B476)=3),VLOOKUP(VALUE(MID($B476,2,2)),_314_Table2,MATCH(MID($B476,1,1),_314_Table2_ColumnLookup,0),FALSE),
  IF(VALUE(LEFT($A476,3))=314,VLOOKUP(VALUE(MID($B476,2,1)),_314_Table2,MATCH(MID($B476,1,1),_314_Table2_ColumnLookup,0),FALSE)
+N("314"),
""))))))))))))))))))))))))</f>
        <v>#NAME?</v>
      </c>
      <c r="F476" s="238" t="e">
        <f>IF(AND(VALUE(LEFT($A476,3))=309,LEN($B476)=3),VLOOKUP(VALUE(MID($B476,2,2)),_309_Table3,MATCH(MID($B476,1,1),_309_Table3_ColumnLookup,0),FALSE),
  IF($C476="309 LCR SummaryA",OneYearSCR,IF($C476="309 LCR SummaryB",UltimateSCR,IF(VALUE(LEFT($A476,3))=309,VLOOKUP(VALUE(MID($B476,2,1)),_309_Table3,MATCH(MID($B476,1,1),_309_Table3_ColumnLookup,0),FALSE)
+N("309"),
  IF(VALUE(LEFT($A476,3))=310,VLOOKUP(VALUE(MID($B476,2,1)),_310_Table3,MATCH(MID($B476,1,1),_310_Table3_ColumnLookup,0),FALSE)
+N("310"),
  IF(AND(VALUE(LEFT($A476,3))=311,LEN($I476)=4),VLOOKUP($I476,_311_Table3,MATCH($B476,_311_Table3_ColumnLookup,0),FALSE),
  IF(AND(VALUE(LEFT($A476,3))=311,OR($B476="I2",$B476="J2",$B476="K2",$B476="L2")),VLOOKUP('311'!$G$58,_311_Table3,MATCH(MID($B476,1,1),_311_Table3_ColumnLookup,0),FALSE),
  IF(AND(VALUE(LEFT($A476,3))=311,RIGHT($B476,5)="Total"),VLOOKUP('311'!$G$59,_311_Table3,MATCH(MID($B476,1,1),_311_Table3_ColumnLookup,0),FALSE),
  IF(VALUE(LEFT($A476,3))=311,VLOOKUP(VALUE(MID($B476,2,1)),_311_Table3,MATCH(MID($B476,1,1),_311_Table3_ColumnLookup,0),FALSE)
+N("311"),
  IF(AND(VALUE(LEFT($A476,3))=312,LEFT($G476,10)="Unincepted",$B476="G "),VLOOKUP(" ULO",_312_Table3,MATCH('312'!$N$16,_312_Table3_ColumnLookup,0),FALSE),
  IF(AND(VALUE(LEFT($A476,3))=312,LEFT($G476,10)="Unincepted",$B476="O "),VLOOKUP(" ULO",_312_Table3,MATCH('312'!$V$16,_312_Table3_ColumnLookup,0),FALSE),
  IF(AND(VALUE(LEFT($A476,3))=312,LEFT($G476,10)="Unincepted",$B476="Q "),VLOOKUP(" ULO",_312_Table3,MATCH('312'!$X$16,_312_Table3_ColumnLookup,0),FALSE),
  IF(AND(VALUE(LEFT($A476,3))=312,LEFT($G476,10)="Unincepted"),VLOOKUP(" ULO",_312_Table3,MATCH(LEFT($B476,1),_312_Table3_ColumnLookup,0),FALSE),
  IF(AND(VALUE(LEFT($A476,3))=312,LEFT($G476,5)="Total",$B476="G "),VLOOKUP('312'!$F$80,_312_Table3,MATCH('312'!$N$16,_312_Table3_ColumnLookup,0),FALSE),
  IF(AND(VALUE(LEFT($A476,3))=312,LEFT($G476,5)="Total",$B476="O "),VLOOKUP('312'!$F$80,_312_Table3,MATCH('312'!$V$16,_312_Table3_ColumnLookup,0),FALSE),
  IF(AND(VALUE(LEFT($A476,3))=312,LEFT($G476,5)="Total",$B476="Q "),VLOOKUP('312'!$F$80,_312_Table3,MATCH('312'!$X$16,_312_Table3_ColumnLookup,0),FALSE),
  IF(AND(VALUE(LEFT($A476,3))=312,LEFT($G476,5)="Total"),VLOOKUP('312'!$F$80,_312_Table3,MATCH(LEFT($B476,1),_312_Table3_ColumnLookup,0),FALSE),
  IF(AND(VALUE(LEFT($A476,3))=312,LEN($I476)=4,$B476="G"),VLOOKUP($I476,_312_Table3,MATCH('312'!$N$16,_312_Table3_ColumnLookup,0),FALSE),
  IF(AND(VALUE(LEFT($A476,3))=312,LEN($I476)=4,$B476="O"),VLOOKUP($I476,_312_Table3,MATCH('312'!$V$16,_312_Table3_ColumnLookup,0),FALSE),
  IF(AND(VALUE(LEFT($A476,3))=312,LEN($I476)=4,$B476="Q"),VLOOKUP($I476,_312_Table3,MATCH('312'!$X$16,_312_Table3_ColumnLookup,0),FALSE),
  IF(AND(VALUE(LEFT($A476,3))=312,LEN($I476)=4),VLOOKUP($I476,_312_Table3,MATCH(LEFT($B476,1),_312_Table3_ColumnLookup,0),FALSE)
+N("312"),
  IF(VALUE(LEFT($A476,3))=313,VLOOKUP(VALUE(MID($B476,2,1)),_313_Table3,MATCH(MID($B476,1,1),_313_Table3_ColumnLookup,0),FALSE)
+N("313"),
  IF(AND(VALUE(LEFT($A476,3))=314,LEN($B476)=3),VLOOKUP(VALUE(MID($B476,2,2)),_314_Table3,MATCH(MID($B476,1,1),_314_Table3_ColumnLookup,0),FALSE),
  IF(VALUE(LEFT($A476,3))=314,VLOOKUP(VALUE(MID($B476,2,1)),_314_Table3,MATCH(MID($B476,1,1),_314_Table3_ColumnLookup,0),FALSE)
+N("314"),
""))))))))))))))))))))))))</f>
        <v>#NAME?</v>
      </c>
      <c r="G476" t="s">
        <v>1160</v>
      </c>
      <c r="H476" s="321">
        <f>IFERROR(
IF(ISERROR($D476)=FALSE,$D476,IF(ISERROR($E476)=FALSE,$E476,IF(ISERROR($F476)=FALSE,$F476
+N("012 checkboxes"),
IF(
IF(OR(LEFT($A476,9)="Syndicate",LEFT($A476,12)="NewSyndicate"),VLOOKUP($A476,'012'!$J:$ZW,MATCH("Link to button",'012'!$J$1:$ZW$1,0),0)
+N("309 checkbox"),
IF($C476="309 LCR Summary0",VLOOKUP("Notes990",'309'!$P:$ZZ,MATCH("Link to button",'309'!$P$1:$ZZ$1,0),0)
+N("313 checkboxes"),
IF($C476="313 Financial Information0LcmVsScr",IF($C476="309 LCR Summary0",VLOOKUP("LcmVsScr",'309'!$N:$ZZ,MATCH("Link to button",'309'!$N$1:$ZZ$1,0),0),
IF($C476="313 Financial Information0LcrDocAttached",IF($C476="309 LCR Summary0",VLOOKUP("LcrDocAttached",'309'!$N:$ZZ,MATCH("Link to button",'309'!$N$1:$ZZ$1,0),
0)))))))=1,TRUE,FALSE)
))),"")</f>
        <v>0</v>
      </c>
      <c r="I476">
        <v>2005</v>
      </c>
    </row>
    <row r="477" spans="1:9" customFormat="1">
      <c r="A477" s="237" t="str">
        <f>VLOOKUP($G477,CSVLookups!$B:$R,MATCH(A$1,CSVLookups!$B$1:$R$1,0),FALSE)</f>
        <v>312 Projected Solvency II Technical Provisions at Time Zero</v>
      </c>
      <c r="B477" s="237" t="str">
        <f>VLOOKUP($G477,CSVLookups!$B:$R,MATCH(B$1,CSVLookups!$B$1:$R$1,0),FALSE)</f>
        <v>O</v>
      </c>
      <c r="C477" s="238" t="str">
        <f t="shared" si="8"/>
        <v>312 Projected Solvency II Technical Provisions at Time ZeroO2005</v>
      </c>
      <c r="D477" s="238">
        <f>IF(AND(VALUE(LEFT($A477,3))=309,LEN($B477)=3),VLOOKUP(VALUE(MID($B477,2,2)),_309_Table1,MATCH(MID($B477,1,1),_309_Table1_ColumnLookup,0),FALSE),
  IF($C477="309 LCR SummaryA",OneYearSCR,IF($C477="309 LCR SummaryB",UltimateSCR,IF(VALUE(LEFT($A477,3))=309,VLOOKUP(VALUE(MID($B477,2,1)),_309_Table1,MATCH(MID($B477,1,1),_309_Table1_ColumnLookup,0),FALSE)
+N("309"),
  IF(VALUE(LEFT($A477,3))=310,VLOOKUP(VALUE(MID($B477,2,1)),_310_Table1,MATCH(MID($B477,1,1),_310_Table1_ColumnLookup,0),FALSE)
+N("310"),
  IF(AND(VALUE(LEFT($A477,3))=311,LEN($I477)=4),VLOOKUP($I477,_311_Table1,MATCH($B477,_311_Table1_ColumnLookup,0),FALSE),
  IF(AND(VALUE(LEFT($A477,3))=311,OR($B477="I2",$B477="J2",$B477="K2",$B477="L2")),VLOOKUP('311'!$G$58,_311_Table1,MATCH(MID($B477,1,1),_311_Table1_ColumnLookup,0),FALSE),
  IF(AND(VALUE(LEFT($A477,3))=311,RIGHT($B477,5)="Total"),VLOOKUP('311'!$G$59,_311_Table1,MATCH(MID($B477,1,1),_311_Table1_ColumnLookup,0),FALSE),
  IF(VALUE(LEFT($A477,3))=311,VLOOKUP(VALUE(MID($B477,2,1)),_311_Table1,MATCH(MID($B477,1,1),_311_Table1_ColumnLookup,0),FALSE)
+N("311"),
  IF(AND(VALUE(LEFT($A477,3))=312,LEFT($G477,10)="Unincepted",$B477="G "),VLOOKUP(" ULO",_312_Table1,MATCH('312'!$N$16,_312_Table1_ColumnLookup,0),FALSE),
  IF(AND(VALUE(LEFT($A477,3))=312,LEFT($G477,10)="Unincepted",$B477="O "),VLOOKUP(" ULO",_312_Table1,MATCH('312'!$V$16,_312_Table1_ColumnLookup,0),FALSE),
  IF(AND(VALUE(LEFT($A477,3))=312,LEFT($G477,10)="Unincepted",$B477="Q "),VLOOKUP(" ULO",_312_Table1,MATCH('312'!$X$16,_312_Table1_ColumnLookup,0),FALSE),
  IF(AND(VALUE(LEFT($A477,3))=312,LEFT($G477,10)="Unincepted"),VLOOKUP(" ULO",_312_Table1,MATCH(LEFT($B477,1),_312_Table1_ColumnLookup,0),FALSE),
  IF(AND(VALUE(LEFT($A477,3))=312,LEFT($G477,5)="Total",$B477="G "),VLOOKUP('312'!$F$80,_312_Table1,MATCH('312'!$N$16,_312_Table1_ColumnLookup,0),FALSE),
  IF(AND(VALUE(LEFT($A477,3))=312,LEFT($G477,5)="Total",$B477="O "),VLOOKUP('312'!$F$80,_312_Table1,MATCH('312'!$V$16,_312_Table1_ColumnLookup,0),FALSE),
  IF(AND(VALUE(LEFT($A477,3))=312,LEFT($G477,5)="Total",$B477="Q "),VLOOKUP('312'!$F$80,_312_Table1,MATCH('312'!$X$16,_312_Table1_ColumnLookup,0),FALSE),
  IF(AND(VALUE(LEFT($A477,3))=312,LEFT($G477,5)="Total"),VLOOKUP('312'!$F$80,_312_Table1,MATCH(LEFT($B477,1),_312_Table1_ColumnLookup,0),FALSE),
  IF(AND(VALUE(LEFT($A477,3))=312,LEN($I477)=4,$B477="G"),VLOOKUP($I477,_312_Table1,MATCH('312'!$N$16,_312_Table1_ColumnLookup,0),FALSE),
  IF(AND(VALUE(LEFT($A477,3))=312,LEN($I477)=4,$B477="O"),VLOOKUP($I477,_312_Table1,MATCH('312'!$V$16,_312_Table1_ColumnLookup,0),FALSE),
  IF(AND(VALUE(LEFT($A477,3))=312,LEN($I477)=4,$B477="Q"),VLOOKUP($I477,_312_Table1,MATCH('312'!$X$16,_312_Table1_ColumnLookup,0),FALSE),
  IF(AND(VALUE(LEFT($A477,3))=312,LEN($I477)=4),VLOOKUP($I477,_312_Table1,MATCH(LEFT($B477,1),_312_Table1_ColumnLookup,0),FALSE)
+N("312"),
  IF(VALUE(LEFT($A477,3))=313,VLOOKUP(VALUE(MID($B477,2,1)),_313_Table1,MATCH(MID($B477,1,1),_313_Table1_ColumnLookup,0),FALSE)
+N("313"),
  IF(AND(VALUE(LEFT($A477,3))=314,LEN($B477)=3),VLOOKUP(VALUE(MID($B477,2,2)),_314_Table1,MATCH(MID($B477,1,1),_314_Table1_ColumnLookup,0),FALSE),
  IF(VALUE(LEFT($A477,3))=314,VLOOKUP(VALUE(MID($B477,2,1)),_314_Table1,MATCH(MID($B477,1,1),_314_Table1_ColumnLookup,0),FALSE)
+N("314"),
""))))))))))))))))))))))))</f>
        <v>0</v>
      </c>
      <c r="E477" s="238" t="e">
        <f>IF(AND(VALUE(LEFT($A477,3))=309,LEN($B477)=3),VLOOKUP(VALUE(MID($B477,2,2)),_309_Table2,MATCH(MID($B477,1,1),_309_Table2_ColumnLookup,0),FALSE),
  IF($C477="309 LCR SummaryA",OneYearSCR,IF($C477="309 LCR SummaryB",UltimateSCR,IF(VALUE(LEFT($A477,3))=309,VLOOKUP(VALUE(MID($B477,2,1)),_309_Table2,MATCH(MID($B477,1,1),_309_Table2_ColumnLookup,0),FALSE)
+N("309"),
  IF(VALUE(LEFT($A477,3))=310,VLOOKUP(VALUE(MID($B477,2,1)),_310_Table2,MATCH(MID($B477,1,1),_310_Table2_ColumnLookup,0),FALSE)
+N("310"),
  IF(AND(VALUE(LEFT($A477,3))=311,LEN($I477)=4),VLOOKUP($I477,_311_Table2,MATCH($B477,_311_Table2_ColumnLookup,0),FALSE),
  IF(AND(VALUE(LEFT($A477,3))=311,OR($B477="I2",$B477="J2",$B477="K2",$B477="L2")),VLOOKUP('311'!$G$58,_311_Table2,MATCH(MID($B477,1,1),_311_Table2_ColumnLookup,0),FALSE),
  IF(AND(VALUE(LEFT($A477,3))=311,RIGHT($B477,5)="Total"),VLOOKUP('311'!$G$59,_311_Table2,MATCH(MID($B477,1,1),_311_Table2_ColumnLookup,0),FALSE),
  IF(VALUE(LEFT($A477,3))=311,VLOOKUP(VALUE(MID($B477,2,1)),_311_Table2,MATCH(MID($B477,1,1),_311_Table2_ColumnLookup,0),FALSE)
+N("311"),
  IF(AND(VALUE(LEFT($A477,3))=312,LEFT($G477,10)="Unincepted",$B477="G "),VLOOKUP(" ULO",_312_Table2,MATCH('312'!$N$16,_312_Table2_ColumnLookup,0),FALSE),
  IF(AND(VALUE(LEFT($A477,3))=312,LEFT($G477,10)="Unincepted",$B477="O "),VLOOKUP(" ULO",_312_Table2,MATCH('312'!$V$16,_312_Table2_ColumnLookup,0),FALSE),
  IF(AND(VALUE(LEFT($A477,3))=312,LEFT($G477,10)="Unincepted",$B477="Q "),VLOOKUP(" ULO",_312_Table2,MATCH('312'!$X$16,_312_Table2_ColumnLookup,0),FALSE),
  IF(AND(VALUE(LEFT($A477,3))=312,LEFT($G477,10)="Unincepted"),VLOOKUP(" ULO",_312_Table2,MATCH(LEFT($B477,1),_312_Table2_ColumnLookup,0),FALSE),
  IF(AND(VALUE(LEFT($A477,3))=312,LEFT($G477,5)="Total",$B477="G "),VLOOKUP('312'!$F$80,_312_Table2,MATCH('312'!$N$16,_312_Table2_ColumnLookup,0),FALSE),
  IF(AND(VALUE(LEFT($A477,3))=312,LEFT($G477,5)="Total",$B477="O "),VLOOKUP('312'!$F$80,_312_Table2,MATCH('312'!$V$16,_312_Table2_ColumnLookup,0),FALSE),
  IF(AND(VALUE(LEFT($A477,3))=312,LEFT($G477,5)="Total",$B477="Q "),VLOOKUP('312'!$F$80,_312_Table2,MATCH('312'!$X$16,_312_Table2_ColumnLookup,0),FALSE),
  IF(AND(VALUE(LEFT($A477,3))=312,LEFT($G477,5)="Total"),VLOOKUP('312'!$F$80,_312_Table2,MATCH(LEFT($B477,1),_312_Table2_ColumnLookup,0),FALSE),
  IF(AND(VALUE(LEFT($A477,3))=312,LEN($I477)=4,$B477="G"),VLOOKUP($I477,_312_Table2,MATCH('312'!$N$16,_312_Table2_ColumnLookup,0),FALSE),
  IF(AND(VALUE(LEFT($A477,3))=312,LEN($I477)=4,$B477="O"),VLOOKUP($I477,_312_Table2,MATCH('312'!$V$16,_312_Table2_ColumnLookup,0),FALSE),
  IF(AND(VALUE(LEFT($A477,3))=312,LEN($I477)=4,$B477="Q"),VLOOKUP($I477,_312_Table2,MATCH('312'!$X$16,_312_Table2_ColumnLookup,0),FALSE),
  IF(AND(VALUE(LEFT($A477,3))=312,LEN($I477)=4),VLOOKUP($I477,_312_Table2,MATCH(LEFT($B477,1),_312_Table2_ColumnLookup,0),FALSE)
+N("312"),
  IF(VALUE(LEFT($A477,3))=313,VLOOKUP(VALUE(MID($B477,2,1)),_313_Table2,MATCH(MID($B477,1,1),_313_Table2_ColumnLookup,0),FALSE)
+N("313"),
  IF(AND(VALUE(LEFT($A477,3))=314,LEN($B477)=3),VLOOKUP(VALUE(MID($B477,2,2)),_314_Table2,MATCH(MID($B477,1,1),_314_Table2_ColumnLookup,0),FALSE),
  IF(VALUE(LEFT($A477,3))=314,VLOOKUP(VALUE(MID($B477,2,1)),_314_Table2,MATCH(MID($B477,1,1),_314_Table2_ColumnLookup,0),FALSE)
+N("314"),
""))))))))))))))))))))))))</f>
        <v>#NAME?</v>
      </c>
      <c r="F477" s="238" t="e">
        <f>IF(AND(VALUE(LEFT($A477,3))=309,LEN($B477)=3),VLOOKUP(VALUE(MID($B477,2,2)),_309_Table3,MATCH(MID($B477,1,1),_309_Table3_ColumnLookup,0),FALSE),
  IF($C477="309 LCR SummaryA",OneYearSCR,IF($C477="309 LCR SummaryB",UltimateSCR,IF(VALUE(LEFT($A477,3))=309,VLOOKUP(VALUE(MID($B477,2,1)),_309_Table3,MATCH(MID($B477,1,1),_309_Table3_ColumnLookup,0),FALSE)
+N("309"),
  IF(VALUE(LEFT($A477,3))=310,VLOOKUP(VALUE(MID($B477,2,1)),_310_Table3,MATCH(MID($B477,1,1),_310_Table3_ColumnLookup,0),FALSE)
+N("310"),
  IF(AND(VALUE(LEFT($A477,3))=311,LEN($I477)=4),VLOOKUP($I477,_311_Table3,MATCH($B477,_311_Table3_ColumnLookup,0),FALSE),
  IF(AND(VALUE(LEFT($A477,3))=311,OR($B477="I2",$B477="J2",$B477="K2",$B477="L2")),VLOOKUP('311'!$G$58,_311_Table3,MATCH(MID($B477,1,1),_311_Table3_ColumnLookup,0),FALSE),
  IF(AND(VALUE(LEFT($A477,3))=311,RIGHT($B477,5)="Total"),VLOOKUP('311'!$G$59,_311_Table3,MATCH(MID($B477,1,1),_311_Table3_ColumnLookup,0),FALSE),
  IF(VALUE(LEFT($A477,3))=311,VLOOKUP(VALUE(MID($B477,2,1)),_311_Table3,MATCH(MID($B477,1,1),_311_Table3_ColumnLookup,0),FALSE)
+N("311"),
  IF(AND(VALUE(LEFT($A477,3))=312,LEFT($G477,10)="Unincepted",$B477="G "),VLOOKUP(" ULO",_312_Table3,MATCH('312'!$N$16,_312_Table3_ColumnLookup,0),FALSE),
  IF(AND(VALUE(LEFT($A477,3))=312,LEFT($G477,10)="Unincepted",$B477="O "),VLOOKUP(" ULO",_312_Table3,MATCH('312'!$V$16,_312_Table3_ColumnLookup,0),FALSE),
  IF(AND(VALUE(LEFT($A477,3))=312,LEFT($G477,10)="Unincepted",$B477="Q "),VLOOKUP(" ULO",_312_Table3,MATCH('312'!$X$16,_312_Table3_ColumnLookup,0),FALSE),
  IF(AND(VALUE(LEFT($A477,3))=312,LEFT($G477,10)="Unincepted"),VLOOKUP(" ULO",_312_Table3,MATCH(LEFT($B477,1),_312_Table3_ColumnLookup,0),FALSE),
  IF(AND(VALUE(LEFT($A477,3))=312,LEFT($G477,5)="Total",$B477="G "),VLOOKUP('312'!$F$80,_312_Table3,MATCH('312'!$N$16,_312_Table3_ColumnLookup,0),FALSE),
  IF(AND(VALUE(LEFT($A477,3))=312,LEFT($G477,5)="Total",$B477="O "),VLOOKUP('312'!$F$80,_312_Table3,MATCH('312'!$V$16,_312_Table3_ColumnLookup,0),FALSE),
  IF(AND(VALUE(LEFT($A477,3))=312,LEFT($G477,5)="Total",$B477="Q "),VLOOKUP('312'!$F$80,_312_Table3,MATCH('312'!$X$16,_312_Table3_ColumnLookup,0),FALSE),
  IF(AND(VALUE(LEFT($A477,3))=312,LEFT($G477,5)="Total"),VLOOKUP('312'!$F$80,_312_Table3,MATCH(LEFT($B477,1),_312_Table3_ColumnLookup,0),FALSE),
  IF(AND(VALUE(LEFT($A477,3))=312,LEN($I477)=4,$B477="G"),VLOOKUP($I477,_312_Table3,MATCH('312'!$N$16,_312_Table3_ColumnLookup,0),FALSE),
  IF(AND(VALUE(LEFT($A477,3))=312,LEN($I477)=4,$B477="O"),VLOOKUP($I477,_312_Table3,MATCH('312'!$V$16,_312_Table3_ColumnLookup,0),FALSE),
  IF(AND(VALUE(LEFT($A477,3))=312,LEN($I477)=4,$B477="Q"),VLOOKUP($I477,_312_Table3,MATCH('312'!$X$16,_312_Table3_ColumnLookup,0),FALSE),
  IF(AND(VALUE(LEFT($A477,3))=312,LEN($I477)=4),VLOOKUP($I477,_312_Table3,MATCH(LEFT($B477,1),_312_Table3_ColumnLookup,0),FALSE)
+N("312"),
  IF(VALUE(LEFT($A477,3))=313,VLOOKUP(VALUE(MID($B477,2,1)),_313_Table3,MATCH(MID($B477,1,1),_313_Table3_ColumnLookup,0),FALSE)
+N("313"),
  IF(AND(VALUE(LEFT($A477,3))=314,LEN($B477)=3),VLOOKUP(VALUE(MID($B477,2,2)),_314_Table3,MATCH(MID($B477,1,1),_314_Table3_ColumnLookup,0),FALSE),
  IF(VALUE(LEFT($A477,3))=314,VLOOKUP(VALUE(MID($B477,2,1)),_314_Table3,MATCH(MID($B477,1,1),_314_Table3_ColumnLookup,0),FALSE)
+N("314"),
""))))))))))))))))))))))))</f>
        <v>#NAME?</v>
      </c>
      <c r="G477" t="s">
        <v>1161</v>
      </c>
      <c r="H477" s="321">
        <f>IFERROR(
IF(ISERROR($D477)=FALSE,$D477,IF(ISERROR($E477)=FALSE,$E477,IF(ISERROR($F477)=FALSE,$F477
+N("012 checkboxes"),
IF(
IF(OR(LEFT($A477,9)="Syndicate",LEFT($A477,12)="NewSyndicate"),VLOOKUP($A477,'012'!$J:$ZW,MATCH("Link to button",'012'!$J$1:$ZW$1,0),0)
+N("309 checkbox"),
IF($C477="309 LCR Summary0",VLOOKUP("Notes990",'309'!$P:$ZZ,MATCH("Link to button",'309'!$P$1:$ZZ$1,0),0)
+N("313 checkboxes"),
IF($C477="313 Financial Information0LcmVsScr",IF($C477="309 LCR Summary0",VLOOKUP("LcmVsScr",'309'!$N:$ZZ,MATCH("Link to button",'309'!$N$1:$ZZ$1,0),0),
IF($C477="313 Financial Information0LcrDocAttached",IF($C477="309 LCR Summary0",VLOOKUP("LcrDocAttached",'309'!$N:$ZZ,MATCH("Link to button",'309'!$N$1:$ZZ$1,0),
0)))))))=1,TRUE,FALSE)
))),"")</f>
        <v>0</v>
      </c>
      <c r="I477">
        <v>2005</v>
      </c>
    </row>
    <row r="478" spans="1:9" customFormat="1">
      <c r="A478" s="237" t="str">
        <f>VLOOKUP($G478,CSVLookups!$B:$R,MATCH(A$1,CSVLookups!$B$1:$R$1,0),FALSE)</f>
        <v>312 Projected Solvency II Technical Provisions at Time Zero</v>
      </c>
      <c r="B478" s="237" t="str">
        <f>VLOOKUP($G478,CSVLookups!$B:$R,MATCH(B$1,CSVLookups!$B$1:$R$1,0),FALSE)</f>
        <v>P</v>
      </c>
      <c r="C478" s="238" t="str">
        <f t="shared" si="8"/>
        <v>312 Projected Solvency II Technical Provisions at Time ZeroP2005</v>
      </c>
      <c r="D478" s="238">
        <f>IF(AND(VALUE(LEFT($A478,3))=309,LEN($B478)=3),VLOOKUP(VALUE(MID($B478,2,2)),_309_Table1,MATCH(MID($B478,1,1),_309_Table1_ColumnLookup,0),FALSE),
  IF($C478="309 LCR SummaryA",OneYearSCR,IF($C478="309 LCR SummaryB",UltimateSCR,IF(VALUE(LEFT($A478,3))=309,VLOOKUP(VALUE(MID($B478,2,1)),_309_Table1,MATCH(MID($B478,1,1),_309_Table1_ColumnLookup,0),FALSE)
+N("309"),
  IF(VALUE(LEFT($A478,3))=310,VLOOKUP(VALUE(MID($B478,2,1)),_310_Table1,MATCH(MID($B478,1,1),_310_Table1_ColumnLookup,0),FALSE)
+N("310"),
  IF(AND(VALUE(LEFT($A478,3))=311,LEN($I478)=4),VLOOKUP($I478,_311_Table1,MATCH($B478,_311_Table1_ColumnLookup,0),FALSE),
  IF(AND(VALUE(LEFT($A478,3))=311,OR($B478="I2",$B478="J2",$B478="K2",$B478="L2")),VLOOKUP('311'!$G$58,_311_Table1,MATCH(MID($B478,1,1),_311_Table1_ColumnLookup,0),FALSE),
  IF(AND(VALUE(LEFT($A478,3))=311,RIGHT($B478,5)="Total"),VLOOKUP('311'!$G$59,_311_Table1,MATCH(MID($B478,1,1),_311_Table1_ColumnLookup,0),FALSE),
  IF(VALUE(LEFT($A478,3))=311,VLOOKUP(VALUE(MID($B478,2,1)),_311_Table1,MATCH(MID($B478,1,1),_311_Table1_ColumnLookup,0),FALSE)
+N("311"),
  IF(AND(VALUE(LEFT($A478,3))=312,LEFT($G478,10)="Unincepted",$B478="G "),VLOOKUP(" ULO",_312_Table1,MATCH('312'!$N$16,_312_Table1_ColumnLookup,0),FALSE),
  IF(AND(VALUE(LEFT($A478,3))=312,LEFT($G478,10)="Unincepted",$B478="O "),VLOOKUP(" ULO",_312_Table1,MATCH('312'!$V$16,_312_Table1_ColumnLookup,0),FALSE),
  IF(AND(VALUE(LEFT($A478,3))=312,LEFT($G478,10)="Unincepted",$B478="Q "),VLOOKUP(" ULO",_312_Table1,MATCH('312'!$X$16,_312_Table1_ColumnLookup,0),FALSE),
  IF(AND(VALUE(LEFT($A478,3))=312,LEFT($G478,10)="Unincepted"),VLOOKUP(" ULO",_312_Table1,MATCH(LEFT($B478,1),_312_Table1_ColumnLookup,0),FALSE),
  IF(AND(VALUE(LEFT($A478,3))=312,LEFT($G478,5)="Total",$B478="G "),VLOOKUP('312'!$F$80,_312_Table1,MATCH('312'!$N$16,_312_Table1_ColumnLookup,0),FALSE),
  IF(AND(VALUE(LEFT($A478,3))=312,LEFT($G478,5)="Total",$B478="O "),VLOOKUP('312'!$F$80,_312_Table1,MATCH('312'!$V$16,_312_Table1_ColumnLookup,0),FALSE),
  IF(AND(VALUE(LEFT($A478,3))=312,LEFT($G478,5)="Total",$B478="Q "),VLOOKUP('312'!$F$80,_312_Table1,MATCH('312'!$X$16,_312_Table1_ColumnLookup,0),FALSE),
  IF(AND(VALUE(LEFT($A478,3))=312,LEFT($G478,5)="Total"),VLOOKUP('312'!$F$80,_312_Table1,MATCH(LEFT($B478,1),_312_Table1_ColumnLookup,0),FALSE),
  IF(AND(VALUE(LEFT($A478,3))=312,LEN($I478)=4,$B478="G"),VLOOKUP($I478,_312_Table1,MATCH('312'!$N$16,_312_Table1_ColumnLookup,0),FALSE),
  IF(AND(VALUE(LEFT($A478,3))=312,LEN($I478)=4,$B478="O"),VLOOKUP($I478,_312_Table1,MATCH('312'!$V$16,_312_Table1_ColumnLookup,0),FALSE),
  IF(AND(VALUE(LEFT($A478,3))=312,LEN($I478)=4,$B478="Q"),VLOOKUP($I478,_312_Table1,MATCH('312'!$X$16,_312_Table1_ColumnLookup,0),FALSE),
  IF(AND(VALUE(LEFT($A478,3))=312,LEN($I478)=4),VLOOKUP($I478,_312_Table1,MATCH(LEFT($B478,1),_312_Table1_ColumnLookup,0),FALSE)
+N("312"),
  IF(VALUE(LEFT($A478,3))=313,VLOOKUP(VALUE(MID($B478,2,1)),_313_Table1,MATCH(MID($B478,1,1),_313_Table1_ColumnLookup,0),FALSE)
+N("313"),
  IF(AND(VALUE(LEFT($A478,3))=314,LEN($B478)=3),VLOOKUP(VALUE(MID($B478,2,2)),_314_Table1,MATCH(MID($B478,1,1),_314_Table1_ColumnLookup,0),FALSE),
  IF(VALUE(LEFT($A478,3))=314,VLOOKUP(VALUE(MID($B478,2,1)),_314_Table1,MATCH(MID($B478,1,1),_314_Table1_ColumnLookup,0),FALSE)
+N("314"),
""))))))))))))))))))))))))</f>
        <v>0</v>
      </c>
      <c r="E478" s="238" t="e">
        <f>IF(AND(VALUE(LEFT($A478,3))=309,LEN($B478)=3),VLOOKUP(VALUE(MID($B478,2,2)),_309_Table2,MATCH(MID($B478,1,1),_309_Table2_ColumnLookup,0),FALSE),
  IF($C478="309 LCR SummaryA",OneYearSCR,IF($C478="309 LCR SummaryB",UltimateSCR,IF(VALUE(LEFT($A478,3))=309,VLOOKUP(VALUE(MID($B478,2,1)),_309_Table2,MATCH(MID($B478,1,1),_309_Table2_ColumnLookup,0),FALSE)
+N("309"),
  IF(VALUE(LEFT($A478,3))=310,VLOOKUP(VALUE(MID($B478,2,1)),_310_Table2,MATCH(MID($B478,1,1),_310_Table2_ColumnLookup,0),FALSE)
+N("310"),
  IF(AND(VALUE(LEFT($A478,3))=311,LEN($I478)=4),VLOOKUP($I478,_311_Table2,MATCH($B478,_311_Table2_ColumnLookup,0),FALSE),
  IF(AND(VALUE(LEFT($A478,3))=311,OR($B478="I2",$B478="J2",$B478="K2",$B478="L2")),VLOOKUP('311'!$G$58,_311_Table2,MATCH(MID($B478,1,1),_311_Table2_ColumnLookup,0),FALSE),
  IF(AND(VALUE(LEFT($A478,3))=311,RIGHT($B478,5)="Total"),VLOOKUP('311'!$G$59,_311_Table2,MATCH(MID($B478,1,1),_311_Table2_ColumnLookup,0),FALSE),
  IF(VALUE(LEFT($A478,3))=311,VLOOKUP(VALUE(MID($B478,2,1)),_311_Table2,MATCH(MID($B478,1,1),_311_Table2_ColumnLookup,0),FALSE)
+N("311"),
  IF(AND(VALUE(LEFT($A478,3))=312,LEFT($G478,10)="Unincepted",$B478="G "),VLOOKUP(" ULO",_312_Table2,MATCH('312'!$N$16,_312_Table2_ColumnLookup,0),FALSE),
  IF(AND(VALUE(LEFT($A478,3))=312,LEFT($G478,10)="Unincepted",$B478="O "),VLOOKUP(" ULO",_312_Table2,MATCH('312'!$V$16,_312_Table2_ColumnLookup,0),FALSE),
  IF(AND(VALUE(LEFT($A478,3))=312,LEFT($G478,10)="Unincepted",$B478="Q "),VLOOKUP(" ULO",_312_Table2,MATCH('312'!$X$16,_312_Table2_ColumnLookup,0),FALSE),
  IF(AND(VALUE(LEFT($A478,3))=312,LEFT($G478,10)="Unincepted"),VLOOKUP(" ULO",_312_Table2,MATCH(LEFT($B478,1),_312_Table2_ColumnLookup,0),FALSE),
  IF(AND(VALUE(LEFT($A478,3))=312,LEFT($G478,5)="Total",$B478="G "),VLOOKUP('312'!$F$80,_312_Table2,MATCH('312'!$N$16,_312_Table2_ColumnLookup,0),FALSE),
  IF(AND(VALUE(LEFT($A478,3))=312,LEFT($G478,5)="Total",$B478="O "),VLOOKUP('312'!$F$80,_312_Table2,MATCH('312'!$V$16,_312_Table2_ColumnLookup,0),FALSE),
  IF(AND(VALUE(LEFT($A478,3))=312,LEFT($G478,5)="Total",$B478="Q "),VLOOKUP('312'!$F$80,_312_Table2,MATCH('312'!$X$16,_312_Table2_ColumnLookup,0),FALSE),
  IF(AND(VALUE(LEFT($A478,3))=312,LEFT($G478,5)="Total"),VLOOKUP('312'!$F$80,_312_Table2,MATCH(LEFT($B478,1),_312_Table2_ColumnLookup,0),FALSE),
  IF(AND(VALUE(LEFT($A478,3))=312,LEN($I478)=4,$B478="G"),VLOOKUP($I478,_312_Table2,MATCH('312'!$N$16,_312_Table2_ColumnLookup,0),FALSE),
  IF(AND(VALUE(LEFT($A478,3))=312,LEN($I478)=4,$B478="O"),VLOOKUP($I478,_312_Table2,MATCH('312'!$V$16,_312_Table2_ColumnLookup,0),FALSE),
  IF(AND(VALUE(LEFT($A478,3))=312,LEN($I478)=4,$B478="Q"),VLOOKUP($I478,_312_Table2,MATCH('312'!$X$16,_312_Table2_ColumnLookup,0),FALSE),
  IF(AND(VALUE(LEFT($A478,3))=312,LEN($I478)=4),VLOOKUP($I478,_312_Table2,MATCH(LEFT($B478,1),_312_Table2_ColumnLookup,0),FALSE)
+N("312"),
  IF(VALUE(LEFT($A478,3))=313,VLOOKUP(VALUE(MID($B478,2,1)),_313_Table2,MATCH(MID($B478,1,1),_313_Table2_ColumnLookup,0),FALSE)
+N("313"),
  IF(AND(VALUE(LEFT($A478,3))=314,LEN($B478)=3),VLOOKUP(VALUE(MID($B478,2,2)),_314_Table2,MATCH(MID($B478,1,1),_314_Table2_ColumnLookup,0),FALSE),
  IF(VALUE(LEFT($A478,3))=314,VLOOKUP(VALUE(MID($B478,2,1)),_314_Table2,MATCH(MID($B478,1,1),_314_Table2_ColumnLookup,0),FALSE)
+N("314"),
""))))))))))))))))))))))))</f>
        <v>#NAME?</v>
      </c>
      <c r="F478" s="238" t="e">
        <f>IF(AND(VALUE(LEFT($A478,3))=309,LEN($B478)=3),VLOOKUP(VALUE(MID($B478,2,2)),_309_Table3,MATCH(MID($B478,1,1),_309_Table3_ColumnLookup,0),FALSE),
  IF($C478="309 LCR SummaryA",OneYearSCR,IF($C478="309 LCR SummaryB",UltimateSCR,IF(VALUE(LEFT($A478,3))=309,VLOOKUP(VALUE(MID($B478,2,1)),_309_Table3,MATCH(MID($B478,1,1),_309_Table3_ColumnLookup,0),FALSE)
+N("309"),
  IF(VALUE(LEFT($A478,3))=310,VLOOKUP(VALUE(MID($B478,2,1)),_310_Table3,MATCH(MID($B478,1,1),_310_Table3_ColumnLookup,0),FALSE)
+N("310"),
  IF(AND(VALUE(LEFT($A478,3))=311,LEN($I478)=4),VLOOKUP($I478,_311_Table3,MATCH($B478,_311_Table3_ColumnLookup,0),FALSE),
  IF(AND(VALUE(LEFT($A478,3))=311,OR($B478="I2",$B478="J2",$B478="K2",$B478="L2")),VLOOKUP('311'!$G$58,_311_Table3,MATCH(MID($B478,1,1),_311_Table3_ColumnLookup,0),FALSE),
  IF(AND(VALUE(LEFT($A478,3))=311,RIGHT($B478,5)="Total"),VLOOKUP('311'!$G$59,_311_Table3,MATCH(MID($B478,1,1),_311_Table3_ColumnLookup,0),FALSE),
  IF(VALUE(LEFT($A478,3))=311,VLOOKUP(VALUE(MID($B478,2,1)),_311_Table3,MATCH(MID($B478,1,1),_311_Table3_ColumnLookup,0),FALSE)
+N("311"),
  IF(AND(VALUE(LEFT($A478,3))=312,LEFT($G478,10)="Unincepted",$B478="G "),VLOOKUP(" ULO",_312_Table3,MATCH('312'!$N$16,_312_Table3_ColumnLookup,0),FALSE),
  IF(AND(VALUE(LEFT($A478,3))=312,LEFT($G478,10)="Unincepted",$B478="O "),VLOOKUP(" ULO",_312_Table3,MATCH('312'!$V$16,_312_Table3_ColumnLookup,0),FALSE),
  IF(AND(VALUE(LEFT($A478,3))=312,LEFT($G478,10)="Unincepted",$B478="Q "),VLOOKUP(" ULO",_312_Table3,MATCH('312'!$X$16,_312_Table3_ColumnLookup,0),FALSE),
  IF(AND(VALUE(LEFT($A478,3))=312,LEFT($G478,10)="Unincepted"),VLOOKUP(" ULO",_312_Table3,MATCH(LEFT($B478,1),_312_Table3_ColumnLookup,0),FALSE),
  IF(AND(VALUE(LEFT($A478,3))=312,LEFT($G478,5)="Total",$B478="G "),VLOOKUP('312'!$F$80,_312_Table3,MATCH('312'!$N$16,_312_Table3_ColumnLookup,0),FALSE),
  IF(AND(VALUE(LEFT($A478,3))=312,LEFT($G478,5)="Total",$B478="O "),VLOOKUP('312'!$F$80,_312_Table3,MATCH('312'!$V$16,_312_Table3_ColumnLookup,0),FALSE),
  IF(AND(VALUE(LEFT($A478,3))=312,LEFT($G478,5)="Total",$B478="Q "),VLOOKUP('312'!$F$80,_312_Table3,MATCH('312'!$X$16,_312_Table3_ColumnLookup,0),FALSE),
  IF(AND(VALUE(LEFT($A478,3))=312,LEFT($G478,5)="Total"),VLOOKUP('312'!$F$80,_312_Table3,MATCH(LEFT($B478,1),_312_Table3_ColumnLookup,0),FALSE),
  IF(AND(VALUE(LEFT($A478,3))=312,LEN($I478)=4,$B478="G"),VLOOKUP($I478,_312_Table3,MATCH('312'!$N$16,_312_Table3_ColumnLookup,0),FALSE),
  IF(AND(VALUE(LEFT($A478,3))=312,LEN($I478)=4,$B478="O"),VLOOKUP($I478,_312_Table3,MATCH('312'!$V$16,_312_Table3_ColumnLookup,0),FALSE),
  IF(AND(VALUE(LEFT($A478,3))=312,LEN($I478)=4,$B478="Q"),VLOOKUP($I478,_312_Table3,MATCH('312'!$X$16,_312_Table3_ColumnLookup,0),FALSE),
  IF(AND(VALUE(LEFT($A478,3))=312,LEN($I478)=4),VLOOKUP($I478,_312_Table3,MATCH(LEFT($B478,1),_312_Table3_ColumnLookup,0),FALSE)
+N("312"),
  IF(VALUE(LEFT($A478,3))=313,VLOOKUP(VALUE(MID($B478,2,1)),_313_Table3,MATCH(MID($B478,1,1),_313_Table3_ColumnLookup,0),FALSE)
+N("313"),
  IF(AND(VALUE(LEFT($A478,3))=314,LEN($B478)=3),VLOOKUP(VALUE(MID($B478,2,2)),_314_Table3,MATCH(MID($B478,1,1),_314_Table3_ColumnLookup,0),FALSE),
  IF(VALUE(LEFT($A478,3))=314,VLOOKUP(VALUE(MID($B478,2,1)),_314_Table3,MATCH(MID($B478,1,1),_314_Table3_ColumnLookup,0),FALSE)
+N("314"),
""))))))))))))))))))))))))</f>
        <v>#NAME?</v>
      </c>
      <c r="G478" t="s">
        <v>1162</v>
      </c>
      <c r="H478" s="321">
        <f>IFERROR(
IF(ISERROR($D478)=FALSE,$D478,IF(ISERROR($E478)=FALSE,$E478,IF(ISERROR($F478)=FALSE,$F478
+N("012 checkboxes"),
IF(
IF(OR(LEFT($A478,9)="Syndicate",LEFT($A478,12)="NewSyndicate"),VLOOKUP($A478,'012'!$J:$ZW,MATCH("Link to button",'012'!$J$1:$ZW$1,0),0)
+N("309 checkbox"),
IF($C478="309 LCR Summary0",VLOOKUP("Notes990",'309'!$P:$ZZ,MATCH("Link to button",'309'!$P$1:$ZZ$1,0),0)
+N("313 checkboxes"),
IF($C478="313 Financial Information0LcmVsScr",IF($C478="309 LCR Summary0",VLOOKUP("LcmVsScr",'309'!$N:$ZZ,MATCH("Link to button",'309'!$N$1:$ZZ$1,0),0),
IF($C478="313 Financial Information0LcrDocAttached",IF($C478="309 LCR Summary0",VLOOKUP("LcrDocAttached",'309'!$N:$ZZ,MATCH("Link to button",'309'!$N$1:$ZZ$1,0),
0)))))))=1,TRUE,FALSE)
))),"")</f>
        <v>0</v>
      </c>
      <c r="I478">
        <v>2005</v>
      </c>
    </row>
    <row r="479" spans="1:9" customFormat="1">
      <c r="A479" s="237" t="str">
        <f>VLOOKUP($G479,CSVLookups!$B:$R,MATCH(A$1,CSVLookups!$B$1:$R$1,0),FALSE)</f>
        <v>312 Projected Solvency II Technical Provisions at Time Zero</v>
      </c>
      <c r="B479" s="237" t="str">
        <f>VLOOKUP($G479,CSVLookups!$B:$R,MATCH(B$1,CSVLookups!$B$1:$R$1,0),FALSE)</f>
        <v>Q</v>
      </c>
      <c r="C479" s="238" t="str">
        <f t="shared" si="8"/>
        <v>312 Projected Solvency II Technical Provisions at Time ZeroQ2005</v>
      </c>
      <c r="D479" s="238">
        <f>IF(AND(VALUE(LEFT($A479,3))=309,LEN($B479)=3),VLOOKUP(VALUE(MID($B479,2,2)),_309_Table1,MATCH(MID($B479,1,1),_309_Table1_ColumnLookup,0),FALSE),
  IF($C479="309 LCR SummaryA",OneYearSCR,IF($C479="309 LCR SummaryB",UltimateSCR,IF(VALUE(LEFT($A479,3))=309,VLOOKUP(VALUE(MID($B479,2,1)),_309_Table1,MATCH(MID($B479,1,1),_309_Table1_ColumnLookup,0),FALSE)
+N("309"),
  IF(VALUE(LEFT($A479,3))=310,VLOOKUP(VALUE(MID($B479,2,1)),_310_Table1,MATCH(MID($B479,1,1),_310_Table1_ColumnLookup,0),FALSE)
+N("310"),
  IF(AND(VALUE(LEFT($A479,3))=311,LEN($I479)=4),VLOOKUP($I479,_311_Table1,MATCH($B479,_311_Table1_ColumnLookup,0),FALSE),
  IF(AND(VALUE(LEFT($A479,3))=311,OR($B479="I2",$B479="J2",$B479="K2",$B479="L2")),VLOOKUP('311'!$G$58,_311_Table1,MATCH(MID($B479,1,1),_311_Table1_ColumnLookup,0),FALSE),
  IF(AND(VALUE(LEFT($A479,3))=311,RIGHT($B479,5)="Total"),VLOOKUP('311'!$G$59,_311_Table1,MATCH(MID($B479,1,1),_311_Table1_ColumnLookup,0),FALSE),
  IF(VALUE(LEFT($A479,3))=311,VLOOKUP(VALUE(MID($B479,2,1)),_311_Table1,MATCH(MID($B479,1,1),_311_Table1_ColumnLookup,0),FALSE)
+N("311"),
  IF(AND(VALUE(LEFT($A479,3))=312,LEFT($G479,10)="Unincepted",$B479="G "),VLOOKUP(" ULO",_312_Table1,MATCH('312'!$N$16,_312_Table1_ColumnLookup,0),FALSE),
  IF(AND(VALUE(LEFT($A479,3))=312,LEFT($G479,10)="Unincepted",$B479="O "),VLOOKUP(" ULO",_312_Table1,MATCH('312'!$V$16,_312_Table1_ColumnLookup,0),FALSE),
  IF(AND(VALUE(LEFT($A479,3))=312,LEFT($G479,10)="Unincepted",$B479="Q "),VLOOKUP(" ULO",_312_Table1,MATCH('312'!$X$16,_312_Table1_ColumnLookup,0),FALSE),
  IF(AND(VALUE(LEFT($A479,3))=312,LEFT($G479,10)="Unincepted"),VLOOKUP(" ULO",_312_Table1,MATCH(LEFT($B479,1),_312_Table1_ColumnLookup,0),FALSE),
  IF(AND(VALUE(LEFT($A479,3))=312,LEFT($G479,5)="Total",$B479="G "),VLOOKUP('312'!$F$80,_312_Table1,MATCH('312'!$N$16,_312_Table1_ColumnLookup,0),FALSE),
  IF(AND(VALUE(LEFT($A479,3))=312,LEFT($G479,5)="Total",$B479="O "),VLOOKUP('312'!$F$80,_312_Table1,MATCH('312'!$V$16,_312_Table1_ColumnLookup,0),FALSE),
  IF(AND(VALUE(LEFT($A479,3))=312,LEFT($G479,5)="Total",$B479="Q "),VLOOKUP('312'!$F$80,_312_Table1,MATCH('312'!$X$16,_312_Table1_ColumnLookup,0),FALSE),
  IF(AND(VALUE(LEFT($A479,3))=312,LEFT($G479,5)="Total"),VLOOKUP('312'!$F$80,_312_Table1,MATCH(LEFT($B479,1),_312_Table1_ColumnLookup,0),FALSE),
  IF(AND(VALUE(LEFT($A479,3))=312,LEN($I479)=4,$B479="G"),VLOOKUP($I479,_312_Table1,MATCH('312'!$N$16,_312_Table1_ColumnLookup,0),FALSE),
  IF(AND(VALUE(LEFT($A479,3))=312,LEN($I479)=4,$B479="O"),VLOOKUP($I479,_312_Table1,MATCH('312'!$V$16,_312_Table1_ColumnLookup,0),FALSE),
  IF(AND(VALUE(LEFT($A479,3))=312,LEN($I479)=4,$B479="Q"),VLOOKUP($I479,_312_Table1,MATCH('312'!$X$16,_312_Table1_ColumnLookup,0),FALSE),
  IF(AND(VALUE(LEFT($A479,3))=312,LEN($I479)=4),VLOOKUP($I479,_312_Table1,MATCH(LEFT($B479,1),_312_Table1_ColumnLookup,0),FALSE)
+N("312"),
  IF(VALUE(LEFT($A479,3))=313,VLOOKUP(VALUE(MID($B479,2,1)),_313_Table1,MATCH(MID($B479,1,1),_313_Table1_ColumnLookup,0),FALSE)
+N("313"),
  IF(AND(VALUE(LEFT($A479,3))=314,LEN($B479)=3),VLOOKUP(VALUE(MID($B479,2,2)),_314_Table1,MATCH(MID($B479,1,1),_314_Table1_ColumnLookup,0),FALSE),
  IF(VALUE(LEFT($A479,3))=314,VLOOKUP(VALUE(MID($B479,2,1)),_314_Table1,MATCH(MID($B479,1,1),_314_Table1_ColumnLookup,0),FALSE)
+N("314"),
""))))))))))))))))))))))))</f>
        <v>0</v>
      </c>
      <c r="E479" s="238" t="e">
        <f>IF(AND(VALUE(LEFT($A479,3))=309,LEN($B479)=3),VLOOKUP(VALUE(MID($B479,2,2)),_309_Table2,MATCH(MID($B479,1,1),_309_Table2_ColumnLookup,0),FALSE),
  IF($C479="309 LCR SummaryA",OneYearSCR,IF($C479="309 LCR SummaryB",UltimateSCR,IF(VALUE(LEFT($A479,3))=309,VLOOKUP(VALUE(MID($B479,2,1)),_309_Table2,MATCH(MID($B479,1,1),_309_Table2_ColumnLookup,0),FALSE)
+N("309"),
  IF(VALUE(LEFT($A479,3))=310,VLOOKUP(VALUE(MID($B479,2,1)),_310_Table2,MATCH(MID($B479,1,1),_310_Table2_ColumnLookup,0),FALSE)
+N("310"),
  IF(AND(VALUE(LEFT($A479,3))=311,LEN($I479)=4),VLOOKUP($I479,_311_Table2,MATCH($B479,_311_Table2_ColumnLookup,0),FALSE),
  IF(AND(VALUE(LEFT($A479,3))=311,OR($B479="I2",$B479="J2",$B479="K2",$B479="L2")),VLOOKUP('311'!$G$58,_311_Table2,MATCH(MID($B479,1,1),_311_Table2_ColumnLookup,0),FALSE),
  IF(AND(VALUE(LEFT($A479,3))=311,RIGHT($B479,5)="Total"),VLOOKUP('311'!$G$59,_311_Table2,MATCH(MID($B479,1,1),_311_Table2_ColumnLookup,0),FALSE),
  IF(VALUE(LEFT($A479,3))=311,VLOOKUP(VALUE(MID($B479,2,1)),_311_Table2,MATCH(MID($B479,1,1),_311_Table2_ColumnLookup,0),FALSE)
+N("311"),
  IF(AND(VALUE(LEFT($A479,3))=312,LEFT($G479,10)="Unincepted",$B479="G "),VLOOKUP(" ULO",_312_Table2,MATCH('312'!$N$16,_312_Table2_ColumnLookup,0),FALSE),
  IF(AND(VALUE(LEFT($A479,3))=312,LEFT($G479,10)="Unincepted",$B479="O "),VLOOKUP(" ULO",_312_Table2,MATCH('312'!$V$16,_312_Table2_ColumnLookup,0),FALSE),
  IF(AND(VALUE(LEFT($A479,3))=312,LEFT($G479,10)="Unincepted",$B479="Q "),VLOOKUP(" ULO",_312_Table2,MATCH('312'!$X$16,_312_Table2_ColumnLookup,0),FALSE),
  IF(AND(VALUE(LEFT($A479,3))=312,LEFT($G479,10)="Unincepted"),VLOOKUP(" ULO",_312_Table2,MATCH(LEFT($B479,1),_312_Table2_ColumnLookup,0),FALSE),
  IF(AND(VALUE(LEFT($A479,3))=312,LEFT($G479,5)="Total",$B479="G "),VLOOKUP('312'!$F$80,_312_Table2,MATCH('312'!$N$16,_312_Table2_ColumnLookup,0),FALSE),
  IF(AND(VALUE(LEFT($A479,3))=312,LEFT($G479,5)="Total",$B479="O "),VLOOKUP('312'!$F$80,_312_Table2,MATCH('312'!$V$16,_312_Table2_ColumnLookup,0),FALSE),
  IF(AND(VALUE(LEFT($A479,3))=312,LEFT($G479,5)="Total",$B479="Q "),VLOOKUP('312'!$F$80,_312_Table2,MATCH('312'!$X$16,_312_Table2_ColumnLookup,0),FALSE),
  IF(AND(VALUE(LEFT($A479,3))=312,LEFT($G479,5)="Total"),VLOOKUP('312'!$F$80,_312_Table2,MATCH(LEFT($B479,1),_312_Table2_ColumnLookup,0),FALSE),
  IF(AND(VALUE(LEFT($A479,3))=312,LEN($I479)=4,$B479="G"),VLOOKUP($I479,_312_Table2,MATCH('312'!$N$16,_312_Table2_ColumnLookup,0),FALSE),
  IF(AND(VALUE(LEFT($A479,3))=312,LEN($I479)=4,$B479="O"),VLOOKUP($I479,_312_Table2,MATCH('312'!$V$16,_312_Table2_ColumnLookup,0),FALSE),
  IF(AND(VALUE(LEFT($A479,3))=312,LEN($I479)=4,$B479="Q"),VLOOKUP($I479,_312_Table2,MATCH('312'!$X$16,_312_Table2_ColumnLookup,0),FALSE),
  IF(AND(VALUE(LEFT($A479,3))=312,LEN($I479)=4),VLOOKUP($I479,_312_Table2,MATCH(LEFT($B479,1),_312_Table2_ColumnLookup,0),FALSE)
+N("312"),
  IF(VALUE(LEFT($A479,3))=313,VLOOKUP(VALUE(MID($B479,2,1)),_313_Table2,MATCH(MID($B479,1,1),_313_Table2_ColumnLookup,0),FALSE)
+N("313"),
  IF(AND(VALUE(LEFT($A479,3))=314,LEN($B479)=3),VLOOKUP(VALUE(MID($B479,2,2)),_314_Table2,MATCH(MID($B479,1,1),_314_Table2_ColumnLookup,0),FALSE),
  IF(VALUE(LEFT($A479,3))=314,VLOOKUP(VALUE(MID($B479,2,1)),_314_Table2,MATCH(MID($B479,1,1),_314_Table2_ColumnLookup,0),FALSE)
+N("314"),
""))))))))))))))))))))))))</f>
        <v>#NAME?</v>
      </c>
      <c r="F479" s="238" t="e">
        <f>IF(AND(VALUE(LEFT($A479,3))=309,LEN($B479)=3),VLOOKUP(VALUE(MID($B479,2,2)),_309_Table3,MATCH(MID($B479,1,1),_309_Table3_ColumnLookup,0),FALSE),
  IF($C479="309 LCR SummaryA",OneYearSCR,IF($C479="309 LCR SummaryB",UltimateSCR,IF(VALUE(LEFT($A479,3))=309,VLOOKUP(VALUE(MID($B479,2,1)),_309_Table3,MATCH(MID($B479,1,1),_309_Table3_ColumnLookup,0),FALSE)
+N("309"),
  IF(VALUE(LEFT($A479,3))=310,VLOOKUP(VALUE(MID($B479,2,1)),_310_Table3,MATCH(MID($B479,1,1),_310_Table3_ColumnLookup,0),FALSE)
+N("310"),
  IF(AND(VALUE(LEFT($A479,3))=311,LEN($I479)=4),VLOOKUP($I479,_311_Table3,MATCH($B479,_311_Table3_ColumnLookup,0),FALSE),
  IF(AND(VALUE(LEFT($A479,3))=311,OR($B479="I2",$B479="J2",$B479="K2",$B479="L2")),VLOOKUP('311'!$G$58,_311_Table3,MATCH(MID($B479,1,1),_311_Table3_ColumnLookup,0),FALSE),
  IF(AND(VALUE(LEFT($A479,3))=311,RIGHT($B479,5)="Total"),VLOOKUP('311'!$G$59,_311_Table3,MATCH(MID($B479,1,1),_311_Table3_ColumnLookup,0),FALSE),
  IF(VALUE(LEFT($A479,3))=311,VLOOKUP(VALUE(MID($B479,2,1)),_311_Table3,MATCH(MID($B479,1,1),_311_Table3_ColumnLookup,0),FALSE)
+N("311"),
  IF(AND(VALUE(LEFT($A479,3))=312,LEFT($G479,10)="Unincepted",$B479="G "),VLOOKUP(" ULO",_312_Table3,MATCH('312'!$N$16,_312_Table3_ColumnLookup,0),FALSE),
  IF(AND(VALUE(LEFT($A479,3))=312,LEFT($G479,10)="Unincepted",$B479="O "),VLOOKUP(" ULO",_312_Table3,MATCH('312'!$V$16,_312_Table3_ColumnLookup,0),FALSE),
  IF(AND(VALUE(LEFT($A479,3))=312,LEFT($G479,10)="Unincepted",$B479="Q "),VLOOKUP(" ULO",_312_Table3,MATCH('312'!$X$16,_312_Table3_ColumnLookup,0),FALSE),
  IF(AND(VALUE(LEFT($A479,3))=312,LEFT($G479,10)="Unincepted"),VLOOKUP(" ULO",_312_Table3,MATCH(LEFT($B479,1),_312_Table3_ColumnLookup,0),FALSE),
  IF(AND(VALUE(LEFT($A479,3))=312,LEFT($G479,5)="Total",$B479="G "),VLOOKUP('312'!$F$80,_312_Table3,MATCH('312'!$N$16,_312_Table3_ColumnLookup,0),FALSE),
  IF(AND(VALUE(LEFT($A479,3))=312,LEFT($G479,5)="Total",$B479="O "),VLOOKUP('312'!$F$80,_312_Table3,MATCH('312'!$V$16,_312_Table3_ColumnLookup,0),FALSE),
  IF(AND(VALUE(LEFT($A479,3))=312,LEFT($G479,5)="Total",$B479="Q "),VLOOKUP('312'!$F$80,_312_Table3,MATCH('312'!$X$16,_312_Table3_ColumnLookup,0),FALSE),
  IF(AND(VALUE(LEFT($A479,3))=312,LEFT($G479,5)="Total"),VLOOKUP('312'!$F$80,_312_Table3,MATCH(LEFT($B479,1),_312_Table3_ColumnLookup,0),FALSE),
  IF(AND(VALUE(LEFT($A479,3))=312,LEN($I479)=4,$B479="G"),VLOOKUP($I479,_312_Table3,MATCH('312'!$N$16,_312_Table3_ColumnLookup,0),FALSE),
  IF(AND(VALUE(LEFT($A479,3))=312,LEN($I479)=4,$B479="O"),VLOOKUP($I479,_312_Table3,MATCH('312'!$V$16,_312_Table3_ColumnLookup,0),FALSE),
  IF(AND(VALUE(LEFT($A479,3))=312,LEN($I479)=4,$B479="Q"),VLOOKUP($I479,_312_Table3,MATCH('312'!$X$16,_312_Table3_ColumnLookup,0),FALSE),
  IF(AND(VALUE(LEFT($A479,3))=312,LEN($I479)=4),VLOOKUP($I479,_312_Table3,MATCH(LEFT($B479,1),_312_Table3_ColumnLookup,0),FALSE)
+N("312"),
  IF(VALUE(LEFT($A479,3))=313,VLOOKUP(VALUE(MID($B479,2,1)),_313_Table3,MATCH(MID($B479,1,1),_313_Table3_ColumnLookup,0),FALSE)
+N("313"),
  IF(AND(VALUE(LEFT($A479,3))=314,LEN($B479)=3),VLOOKUP(VALUE(MID($B479,2,2)),_314_Table3,MATCH(MID($B479,1,1),_314_Table3_ColumnLookup,0),FALSE),
  IF(VALUE(LEFT($A479,3))=314,VLOOKUP(VALUE(MID($B479,2,1)),_314_Table3,MATCH(MID($B479,1,1),_314_Table3_ColumnLookup,0),FALSE)
+N("314"),
""))))))))))))))))))))))))</f>
        <v>#NAME?</v>
      </c>
      <c r="G479" t="s">
        <v>1163</v>
      </c>
      <c r="H479" s="321">
        <f>IFERROR(
IF(ISERROR($D479)=FALSE,$D479,IF(ISERROR($E479)=FALSE,$E479,IF(ISERROR($F479)=FALSE,$F479
+N("012 checkboxes"),
IF(
IF(OR(LEFT($A479,9)="Syndicate",LEFT($A479,12)="NewSyndicate"),VLOOKUP($A479,'012'!$J:$ZW,MATCH("Link to button",'012'!$J$1:$ZW$1,0),0)
+N("309 checkbox"),
IF($C479="309 LCR Summary0",VLOOKUP("Notes990",'309'!$P:$ZZ,MATCH("Link to button",'309'!$P$1:$ZZ$1,0),0)
+N("313 checkboxes"),
IF($C479="313 Financial Information0LcmVsScr",IF($C479="309 LCR Summary0",VLOOKUP("LcmVsScr",'309'!$N:$ZZ,MATCH("Link to button",'309'!$N$1:$ZZ$1,0),0),
IF($C479="313 Financial Information0LcrDocAttached",IF($C479="309 LCR Summary0",VLOOKUP("LcrDocAttached",'309'!$N:$ZZ,MATCH("Link to button",'309'!$N$1:$ZZ$1,0),
0)))))))=1,TRUE,FALSE)
))),"")</f>
        <v>0</v>
      </c>
      <c r="I479">
        <v>2005</v>
      </c>
    </row>
    <row r="480" spans="1:9" customFormat="1">
      <c r="A480" s="237" t="str">
        <f>VLOOKUP($G480,CSVLookups!$B:$R,MATCH(A$1,CSVLookups!$B$1:$R$1,0),FALSE)</f>
        <v>312 Projected Solvency II Technical Provisions at Time Zero</v>
      </c>
      <c r="B480" s="237" t="str">
        <f>VLOOKUP($G480,CSVLookups!$B:$R,MATCH(B$1,CSVLookups!$B$1:$R$1,0),FALSE)</f>
        <v>A</v>
      </c>
      <c r="C480" s="238" t="str">
        <f t="shared" si="8"/>
        <v>312 Projected Solvency II Technical Provisions at Time ZeroA2006</v>
      </c>
      <c r="D480" s="238">
        <f>IF(AND(VALUE(LEFT($A480,3))=309,LEN($B480)=3),VLOOKUP(VALUE(MID($B480,2,2)),_309_Table1,MATCH(MID($B480,1,1),_309_Table1_ColumnLookup,0),FALSE),
  IF($C480="309 LCR SummaryA",OneYearSCR,IF($C480="309 LCR SummaryB",UltimateSCR,IF(VALUE(LEFT($A480,3))=309,VLOOKUP(VALUE(MID($B480,2,1)),_309_Table1,MATCH(MID($B480,1,1),_309_Table1_ColumnLookup,0),FALSE)
+N("309"),
  IF(VALUE(LEFT($A480,3))=310,VLOOKUP(VALUE(MID($B480,2,1)),_310_Table1,MATCH(MID($B480,1,1),_310_Table1_ColumnLookup,0),FALSE)
+N("310"),
  IF(AND(VALUE(LEFT($A480,3))=311,LEN($I480)=4),VLOOKUP($I480,_311_Table1,MATCH($B480,_311_Table1_ColumnLookup,0),FALSE),
  IF(AND(VALUE(LEFT($A480,3))=311,OR($B480="I2",$B480="J2",$B480="K2",$B480="L2")),VLOOKUP('311'!$G$58,_311_Table1,MATCH(MID($B480,1,1),_311_Table1_ColumnLookup,0),FALSE),
  IF(AND(VALUE(LEFT($A480,3))=311,RIGHT($B480,5)="Total"),VLOOKUP('311'!$G$59,_311_Table1,MATCH(MID($B480,1,1),_311_Table1_ColumnLookup,0),FALSE),
  IF(VALUE(LEFT($A480,3))=311,VLOOKUP(VALUE(MID($B480,2,1)),_311_Table1,MATCH(MID($B480,1,1),_311_Table1_ColumnLookup,0),FALSE)
+N("311"),
  IF(AND(VALUE(LEFT($A480,3))=312,LEFT($G480,10)="Unincepted",$B480="G "),VLOOKUP(" ULO",_312_Table1,MATCH('312'!$N$16,_312_Table1_ColumnLookup,0),FALSE),
  IF(AND(VALUE(LEFT($A480,3))=312,LEFT($G480,10)="Unincepted",$B480="O "),VLOOKUP(" ULO",_312_Table1,MATCH('312'!$V$16,_312_Table1_ColumnLookup,0),FALSE),
  IF(AND(VALUE(LEFT($A480,3))=312,LEFT($G480,10)="Unincepted",$B480="Q "),VLOOKUP(" ULO",_312_Table1,MATCH('312'!$X$16,_312_Table1_ColumnLookup,0),FALSE),
  IF(AND(VALUE(LEFT($A480,3))=312,LEFT($G480,10)="Unincepted"),VLOOKUP(" ULO",_312_Table1,MATCH(LEFT($B480,1),_312_Table1_ColumnLookup,0),FALSE),
  IF(AND(VALUE(LEFT($A480,3))=312,LEFT($G480,5)="Total",$B480="G "),VLOOKUP('312'!$F$80,_312_Table1,MATCH('312'!$N$16,_312_Table1_ColumnLookup,0),FALSE),
  IF(AND(VALUE(LEFT($A480,3))=312,LEFT($G480,5)="Total",$B480="O "),VLOOKUP('312'!$F$80,_312_Table1,MATCH('312'!$V$16,_312_Table1_ColumnLookup,0),FALSE),
  IF(AND(VALUE(LEFT($A480,3))=312,LEFT($G480,5)="Total",$B480="Q "),VLOOKUP('312'!$F$80,_312_Table1,MATCH('312'!$X$16,_312_Table1_ColumnLookup,0),FALSE),
  IF(AND(VALUE(LEFT($A480,3))=312,LEFT($G480,5)="Total"),VLOOKUP('312'!$F$80,_312_Table1,MATCH(LEFT($B480,1),_312_Table1_ColumnLookup,0),FALSE),
  IF(AND(VALUE(LEFT($A480,3))=312,LEN($I480)=4,$B480="G"),VLOOKUP($I480,_312_Table1,MATCH('312'!$N$16,_312_Table1_ColumnLookup,0),FALSE),
  IF(AND(VALUE(LEFT($A480,3))=312,LEN($I480)=4,$B480="O"),VLOOKUP($I480,_312_Table1,MATCH('312'!$V$16,_312_Table1_ColumnLookup,0),FALSE),
  IF(AND(VALUE(LEFT($A480,3))=312,LEN($I480)=4,$B480="Q"),VLOOKUP($I480,_312_Table1,MATCH('312'!$X$16,_312_Table1_ColumnLookup,0),FALSE),
  IF(AND(VALUE(LEFT($A480,3))=312,LEN($I480)=4),VLOOKUP($I480,_312_Table1,MATCH(LEFT($B480,1),_312_Table1_ColumnLookup,0),FALSE)
+N("312"),
  IF(VALUE(LEFT($A480,3))=313,VLOOKUP(VALUE(MID($B480,2,1)),_313_Table1,MATCH(MID($B480,1,1),_313_Table1_ColumnLookup,0),FALSE)
+N("313"),
  IF(AND(VALUE(LEFT($A480,3))=314,LEN($B480)=3),VLOOKUP(VALUE(MID($B480,2,2)),_314_Table1,MATCH(MID($B480,1,1),_314_Table1_ColumnLookup,0),FALSE),
  IF(VALUE(LEFT($A480,3))=314,VLOOKUP(VALUE(MID($B480,2,1)),_314_Table1,MATCH(MID($B480,1,1),_314_Table1_ColumnLookup,0),FALSE)
+N("314"),
""))))))))))))))))))))))))</f>
        <v>0</v>
      </c>
      <c r="E480" s="238" t="e">
        <f>IF(AND(VALUE(LEFT($A480,3))=309,LEN($B480)=3),VLOOKUP(VALUE(MID($B480,2,2)),_309_Table2,MATCH(MID($B480,1,1),_309_Table2_ColumnLookup,0),FALSE),
  IF($C480="309 LCR SummaryA",OneYearSCR,IF($C480="309 LCR SummaryB",UltimateSCR,IF(VALUE(LEFT($A480,3))=309,VLOOKUP(VALUE(MID($B480,2,1)),_309_Table2,MATCH(MID($B480,1,1),_309_Table2_ColumnLookup,0),FALSE)
+N("309"),
  IF(VALUE(LEFT($A480,3))=310,VLOOKUP(VALUE(MID($B480,2,1)),_310_Table2,MATCH(MID($B480,1,1),_310_Table2_ColumnLookup,0),FALSE)
+N("310"),
  IF(AND(VALUE(LEFT($A480,3))=311,LEN($I480)=4),VLOOKUP($I480,_311_Table2,MATCH($B480,_311_Table2_ColumnLookup,0),FALSE),
  IF(AND(VALUE(LEFT($A480,3))=311,OR($B480="I2",$B480="J2",$B480="K2",$B480="L2")),VLOOKUP('311'!$G$58,_311_Table2,MATCH(MID($B480,1,1),_311_Table2_ColumnLookup,0),FALSE),
  IF(AND(VALUE(LEFT($A480,3))=311,RIGHT($B480,5)="Total"),VLOOKUP('311'!$G$59,_311_Table2,MATCH(MID($B480,1,1),_311_Table2_ColumnLookup,0),FALSE),
  IF(VALUE(LEFT($A480,3))=311,VLOOKUP(VALUE(MID($B480,2,1)),_311_Table2,MATCH(MID($B480,1,1),_311_Table2_ColumnLookup,0),FALSE)
+N("311"),
  IF(AND(VALUE(LEFT($A480,3))=312,LEFT($G480,10)="Unincepted",$B480="G "),VLOOKUP(" ULO",_312_Table2,MATCH('312'!$N$16,_312_Table2_ColumnLookup,0),FALSE),
  IF(AND(VALUE(LEFT($A480,3))=312,LEFT($G480,10)="Unincepted",$B480="O "),VLOOKUP(" ULO",_312_Table2,MATCH('312'!$V$16,_312_Table2_ColumnLookup,0),FALSE),
  IF(AND(VALUE(LEFT($A480,3))=312,LEFT($G480,10)="Unincepted",$B480="Q "),VLOOKUP(" ULO",_312_Table2,MATCH('312'!$X$16,_312_Table2_ColumnLookup,0),FALSE),
  IF(AND(VALUE(LEFT($A480,3))=312,LEFT($G480,10)="Unincepted"),VLOOKUP(" ULO",_312_Table2,MATCH(LEFT($B480,1),_312_Table2_ColumnLookup,0),FALSE),
  IF(AND(VALUE(LEFT($A480,3))=312,LEFT($G480,5)="Total",$B480="G "),VLOOKUP('312'!$F$80,_312_Table2,MATCH('312'!$N$16,_312_Table2_ColumnLookup,0),FALSE),
  IF(AND(VALUE(LEFT($A480,3))=312,LEFT($G480,5)="Total",$B480="O "),VLOOKUP('312'!$F$80,_312_Table2,MATCH('312'!$V$16,_312_Table2_ColumnLookup,0),FALSE),
  IF(AND(VALUE(LEFT($A480,3))=312,LEFT($G480,5)="Total",$B480="Q "),VLOOKUP('312'!$F$80,_312_Table2,MATCH('312'!$X$16,_312_Table2_ColumnLookup,0),FALSE),
  IF(AND(VALUE(LEFT($A480,3))=312,LEFT($G480,5)="Total"),VLOOKUP('312'!$F$80,_312_Table2,MATCH(LEFT($B480,1),_312_Table2_ColumnLookup,0),FALSE),
  IF(AND(VALUE(LEFT($A480,3))=312,LEN($I480)=4,$B480="G"),VLOOKUP($I480,_312_Table2,MATCH('312'!$N$16,_312_Table2_ColumnLookup,0),FALSE),
  IF(AND(VALUE(LEFT($A480,3))=312,LEN($I480)=4,$B480="O"),VLOOKUP($I480,_312_Table2,MATCH('312'!$V$16,_312_Table2_ColumnLookup,0),FALSE),
  IF(AND(VALUE(LEFT($A480,3))=312,LEN($I480)=4,$B480="Q"),VLOOKUP($I480,_312_Table2,MATCH('312'!$X$16,_312_Table2_ColumnLookup,0),FALSE),
  IF(AND(VALUE(LEFT($A480,3))=312,LEN($I480)=4),VLOOKUP($I480,_312_Table2,MATCH(LEFT($B480,1),_312_Table2_ColumnLookup,0),FALSE)
+N("312"),
  IF(VALUE(LEFT($A480,3))=313,VLOOKUP(VALUE(MID($B480,2,1)),_313_Table2,MATCH(MID($B480,1,1),_313_Table2_ColumnLookup,0),FALSE)
+N("313"),
  IF(AND(VALUE(LEFT($A480,3))=314,LEN($B480)=3),VLOOKUP(VALUE(MID($B480,2,2)),_314_Table2,MATCH(MID($B480,1,1),_314_Table2_ColumnLookup,0),FALSE),
  IF(VALUE(LEFT($A480,3))=314,VLOOKUP(VALUE(MID($B480,2,1)),_314_Table2,MATCH(MID($B480,1,1),_314_Table2_ColumnLookup,0),FALSE)
+N("314"),
""))))))))))))))))))))))))</f>
        <v>#NAME?</v>
      </c>
      <c r="F480" s="238" t="e">
        <f>IF(AND(VALUE(LEFT($A480,3))=309,LEN($B480)=3),VLOOKUP(VALUE(MID($B480,2,2)),_309_Table3,MATCH(MID($B480,1,1),_309_Table3_ColumnLookup,0),FALSE),
  IF($C480="309 LCR SummaryA",OneYearSCR,IF($C480="309 LCR SummaryB",UltimateSCR,IF(VALUE(LEFT($A480,3))=309,VLOOKUP(VALUE(MID($B480,2,1)),_309_Table3,MATCH(MID($B480,1,1),_309_Table3_ColumnLookup,0),FALSE)
+N("309"),
  IF(VALUE(LEFT($A480,3))=310,VLOOKUP(VALUE(MID($B480,2,1)),_310_Table3,MATCH(MID($B480,1,1),_310_Table3_ColumnLookup,0),FALSE)
+N("310"),
  IF(AND(VALUE(LEFT($A480,3))=311,LEN($I480)=4),VLOOKUP($I480,_311_Table3,MATCH($B480,_311_Table3_ColumnLookup,0),FALSE),
  IF(AND(VALUE(LEFT($A480,3))=311,OR($B480="I2",$B480="J2",$B480="K2",$B480="L2")),VLOOKUP('311'!$G$58,_311_Table3,MATCH(MID($B480,1,1),_311_Table3_ColumnLookup,0),FALSE),
  IF(AND(VALUE(LEFT($A480,3))=311,RIGHT($B480,5)="Total"),VLOOKUP('311'!$G$59,_311_Table3,MATCH(MID($B480,1,1),_311_Table3_ColumnLookup,0),FALSE),
  IF(VALUE(LEFT($A480,3))=311,VLOOKUP(VALUE(MID($B480,2,1)),_311_Table3,MATCH(MID($B480,1,1),_311_Table3_ColumnLookup,0),FALSE)
+N("311"),
  IF(AND(VALUE(LEFT($A480,3))=312,LEFT($G480,10)="Unincepted",$B480="G "),VLOOKUP(" ULO",_312_Table3,MATCH('312'!$N$16,_312_Table3_ColumnLookup,0),FALSE),
  IF(AND(VALUE(LEFT($A480,3))=312,LEFT($G480,10)="Unincepted",$B480="O "),VLOOKUP(" ULO",_312_Table3,MATCH('312'!$V$16,_312_Table3_ColumnLookup,0),FALSE),
  IF(AND(VALUE(LEFT($A480,3))=312,LEFT($G480,10)="Unincepted",$B480="Q "),VLOOKUP(" ULO",_312_Table3,MATCH('312'!$X$16,_312_Table3_ColumnLookup,0),FALSE),
  IF(AND(VALUE(LEFT($A480,3))=312,LEFT($G480,10)="Unincepted"),VLOOKUP(" ULO",_312_Table3,MATCH(LEFT($B480,1),_312_Table3_ColumnLookup,0),FALSE),
  IF(AND(VALUE(LEFT($A480,3))=312,LEFT($G480,5)="Total",$B480="G "),VLOOKUP('312'!$F$80,_312_Table3,MATCH('312'!$N$16,_312_Table3_ColumnLookup,0),FALSE),
  IF(AND(VALUE(LEFT($A480,3))=312,LEFT($G480,5)="Total",$B480="O "),VLOOKUP('312'!$F$80,_312_Table3,MATCH('312'!$V$16,_312_Table3_ColumnLookup,0),FALSE),
  IF(AND(VALUE(LEFT($A480,3))=312,LEFT($G480,5)="Total",$B480="Q "),VLOOKUP('312'!$F$80,_312_Table3,MATCH('312'!$X$16,_312_Table3_ColumnLookup,0),FALSE),
  IF(AND(VALUE(LEFT($A480,3))=312,LEFT($G480,5)="Total"),VLOOKUP('312'!$F$80,_312_Table3,MATCH(LEFT($B480,1),_312_Table3_ColumnLookup,0),FALSE),
  IF(AND(VALUE(LEFT($A480,3))=312,LEN($I480)=4,$B480="G"),VLOOKUP($I480,_312_Table3,MATCH('312'!$N$16,_312_Table3_ColumnLookup,0),FALSE),
  IF(AND(VALUE(LEFT($A480,3))=312,LEN($I480)=4,$B480="O"),VLOOKUP($I480,_312_Table3,MATCH('312'!$V$16,_312_Table3_ColumnLookup,0),FALSE),
  IF(AND(VALUE(LEFT($A480,3))=312,LEN($I480)=4,$B480="Q"),VLOOKUP($I480,_312_Table3,MATCH('312'!$X$16,_312_Table3_ColumnLookup,0),FALSE),
  IF(AND(VALUE(LEFT($A480,3))=312,LEN($I480)=4),VLOOKUP($I480,_312_Table3,MATCH(LEFT($B480,1),_312_Table3_ColumnLookup,0),FALSE)
+N("312"),
  IF(VALUE(LEFT($A480,3))=313,VLOOKUP(VALUE(MID($B480,2,1)),_313_Table3,MATCH(MID($B480,1,1),_313_Table3_ColumnLookup,0),FALSE)
+N("313"),
  IF(AND(VALUE(LEFT($A480,3))=314,LEN($B480)=3),VLOOKUP(VALUE(MID($B480,2,2)),_314_Table3,MATCH(MID($B480,1,1),_314_Table3_ColumnLookup,0),FALSE),
  IF(VALUE(LEFT($A480,3))=314,VLOOKUP(VALUE(MID($B480,2,1)),_314_Table3,MATCH(MID($B480,1,1),_314_Table3_ColumnLookup,0),FALSE)
+N("314"),
""))))))))))))))))))))))))</f>
        <v>#NAME?</v>
      </c>
      <c r="G480" t="s">
        <v>1140</v>
      </c>
      <c r="H480" s="321">
        <f>IFERROR(
IF(ISERROR($D480)=FALSE,$D480,IF(ISERROR($E480)=FALSE,$E480,IF(ISERROR($F480)=FALSE,$F480
+N("012 checkboxes"),
IF(
IF(OR(LEFT($A480,9)="Syndicate",LEFT($A480,12)="NewSyndicate"),VLOOKUP($A480,'012'!$J:$ZW,MATCH("Link to button",'012'!$J$1:$ZW$1,0),0)
+N("309 checkbox"),
IF($C480="309 LCR Summary0",VLOOKUP("Notes990",'309'!$P:$ZZ,MATCH("Link to button",'309'!$P$1:$ZZ$1,0),0)
+N("313 checkboxes"),
IF($C480="313 Financial Information0LcmVsScr",IF($C480="309 LCR Summary0",VLOOKUP("LcmVsScr",'309'!$N:$ZZ,MATCH("Link to button",'309'!$N$1:$ZZ$1,0),0),
IF($C480="313 Financial Information0LcrDocAttached",IF($C480="309 LCR Summary0",VLOOKUP("LcrDocAttached",'309'!$N:$ZZ,MATCH("Link to button",'309'!$N$1:$ZZ$1,0),
0)))))))=1,TRUE,FALSE)
))),"")</f>
        <v>0</v>
      </c>
      <c r="I480">
        <v>2006</v>
      </c>
    </row>
    <row r="481" spans="1:9" customFormat="1">
      <c r="A481" s="237" t="str">
        <f>VLOOKUP($G481,CSVLookups!$B:$R,MATCH(A$1,CSVLookups!$B$1:$R$1,0),FALSE)</f>
        <v>312 Projected Solvency II Technical Provisions at Time Zero</v>
      </c>
      <c r="B481" s="237" t="str">
        <f>VLOOKUP($G481,CSVLookups!$B:$R,MATCH(B$1,CSVLookups!$B$1:$R$1,0),FALSE)</f>
        <v>B</v>
      </c>
      <c r="C481" s="238" t="str">
        <f t="shared" si="8"/>
        <v>312 Projected Solvency II Technical Provisions at Time ZeroB2006</v>
      </c>
      <c r="D481" s="238">
        <f>IF(AND(VALUE(LEFT($A481,3))=309,LEN($B481)=3),VLOOKUP(VALUE(MID($B481,2,2)),_309_Table1,MATCH(MID($B481,1,1),_309_Table1_ColumnLookup,0),FALSE),
  IF($C481="309 LCR SummaryA",OneYearSCR,IF($C481="309 LCR SummaryB",UltimateSCR,IF(VALUE(LEFT($A481,3))=309,VLOOKUP(VALUE(MID($B481,2,1)),_309_Table1,MATCH(MID($B481,1,1),_309_Table1_ColumnLookup,0),FALSE)
+N("309"),
  IF(VALUE(LEFT($A481,3))=310,VLOOKUP(VALUE(MID($B481,2,1)),_310_Table1,MATCH(MID($B481,1,1),_310_Table1_ColumnLookup,0),FALSE)
+N("310"),
  IF(AND(VALUE(LEFT($A481,3))=311,LEN($I481)=4),VLOOKUP($I481,_311_Table1,MATCH($B481,_311_Table1_ColumnLookup,0),FALSE),
  IF(AND(VALUE(LEFT($A481,3))=311,OR($B481="I2",$B481="J2",$B481="K2",$B481="L2")),VLOOKUP('311'!$G$58,_311_Table1,MATCH(MID($B481,1,1),_311_Table1_ColumnLookup,0),FALSE),
  IF(AND(VALUE(LEFT($A481,3))=311,RIGHT($B481,5)="Total"),VLOOKUP('311'!$G$59,_311_Table1,MATCH(MID($B481,1,1),_311_Table1_ColumnLookup,0),FALSE),
  IF(VALUE(LEFT($A481,3))=311,VLOOKUP(VALUE(MID($B481,2,1)),_311_Table1,MATCH(MID($B481,1,1),_311_Table1_ColumnLookup,0),FALSE)
+N("311"),
  IF(AND(VALUE(LEFT($A481,3))=312,LEFT($G481,10)="Unincepted",$B481="G "),VLOOKUP(" ULO",_312_Table1,MATCH('312'!$N$16,_312_Table1_ColumnLookup,0),FALSE),
  IF(AND(VALUE(LEFT($A481,3))=312,LEFT($G481,10)="Unincepted",$B481="O "),VLOOKUP(" ULO",_312_Table1,MATCH('312'!$V$16,_312_Table1_ColumnLookup,0),FALSE),
  IF(AND(VALUE(LEFT($A481,3))=312,LEFT($G481,10)="Unincepted",$B481="Q "),VLOOKUP(" ULO",_312_Table1,MATCH('312'!$X$16,_312_Table1_ColumnLookup,0),FALSE),
  IF(AND(VALUE(LEFT($A481,3))=312,LEFT($G481,10)="Unincepted"),VLOOKUP(" ULO",_312_Table1,MATCH(LEFT($B481,1),_312_Table1_ColumnLookup,0),FALSE),
  IF(AND(VALUE(LEFT($A481,3))=312,LEFT($G481,5)="Total",$B481="G "),VLOOKUP('312'!$F$80,_312_Table1,MATCH('312'!$N$16,_312_Table1_ColumnLookup,0),FALSE),
  IF(AND(VALUE(LEFT($A481,3))=312,LEFT($G481,5)="Total",$B481="O "),VLOOKUP('312'!$F$80,_312_Table1,MATCH('312'!$V$16,_312_Table1_ColumnLookup,0),FALSE),
  IF(AND(VALUE(LEFT($A481,3))=312,LEFT($G481,5)="Total",$B481="Q "),VLOOKUP('312'!$F$80,_312_Table1,MATCH('312'!$X$16,_312_Table1_ColumnLookup,0),FALSE),
  IF(AND(VALUE(LEFT($A481,3))=312,LEFT($G481,5)="Total"),VLOOKUP('312'!$F$80,_312_Table1,MATCH(LEFT($B481,1),_312_Table1_ColumnLookup,0),FALSE),
  IF(AND(VALUE(LEFT($A481,3))=312,LEN($I481)=4,$B481="G"),VLOOKUP($I481,_312_Table1,MATCH('312'!$N$16,_312_Table1_ColumnLookup,0),FALSE),
  IF(AND(VALUE(LEFT($A481,3))=312,LEN($I481)=4,$B481="O"),VLOOKUP($I481,_312_Table1,MATCH('312'!$V$16,_312_Table1_ColumnLookup,0),FALSE),
  IF(AND(VALUE(LEFT($A481,3))=312,LEN($I481)=4,$B481="Q"),VLOOKUP($I481,_312_Table1,MATCH('312'!$X$16,_312_Table1_ColumnLookup,0),FALSE),
  IF(AND(VALUE(LEFT($A481,3))=312,LEN($I481)=4),VLOOKUP($I481,_312_Table1,MATCH(LEFT($B481,1),_312_Table1_ColumnLookup,0),FALSE)
+N("312"),
  IF(VALUE(LEFT($A481,3))=313,VLOOKUP(VALUE(MID($B481,2,1)),_313_Table1,MATCH(MID($B481,1,1),_313_Table1_ColumnLookup,0),FALSE)
+N("313"),
  IF(AND(VALUE(LEFT($A481,3))=314,LEN($B481)=3),VLOOKUP(VALUE(MID($B481,2,2)),_314_Table1,MATCH(MID($B481,1,1),_314_Table1_ColumnLookup,0),FALSE),
  IF(VALUE(LEFT($A481,3))=314,VLOOKUP(VALUE(MID($B481,2,1)),_314_Table1,MATCH(MID($B481,1,1),_314_Table1_ColumnLookup,0),FALSE)
+N("314"),
""))))))))))))))))))))))))</f>
        <v>0</v>
      </c>
      <c r="E481" s="238" t="e">
        <f>IF(AND(VALUE(LEFT($A481,3))=309,LEN($B481)=3),VLOOKUP(VALUE(MID($B481,2,2)),_309_Table2,MATCH(MID($B481,1,1),_309_Table2_ColumnLookup,0),FALSE),
  IF($C481="309 LCR SummaryA",OneYearSCR,IF($C481="309 LCR SummaryB",UltimateSCR,IF(VALUE(LEFT($A481,3))=309,VLOOKUP(VALUE(MID($B481,2,1)),_309_Table2,MATCH(MID($B481,1,1),_309_Table2_ColumnLookup,0),FALSE)
+N("309"),
  IF(VALUE(LEFT($A481,3))=310,VLOOKUP(VALUE(MID($B481,2,1)),_310_Table2,MATCH(MID($B481,1,1),_310_Table2_ColumnLookup,0),FALSE)
+N("310"),
  IF(AND(VALUE(LEFT($A481,3))=311,LEN($I481)=4),VLOOKUP($I481,_311_Table2,MATCH($B481,_311_Table2_ColumnLookup,0),FALSE),
  IF(AND(VALUE(LEFT($A481,3))=311,OR($B481="I2",$B481="J2",$B481="K2",$B481="L2")),VLOOKUP('311'!$G$58,_311_Table2,MATCH(MID($B481,1,1),_311_Table2_ColumnLookup,0),FALSE),
  IF(AND(VALUE(LEFT($A481,3))=311,RIGHT($B481,5)="Total"),VLOOKUP('311'!$G$59,_311_Table2,MATCH(MID($B481,1,1),_311_Table2_ColumnLookup,0),FALSE),
  IF(VALUE(LEFT($A481,3))=311,VLOOKUP(VALUE(MID($B481,2,1)),_311_Table2,MATCH(MID($B481,1,1),_311_Table2_ColumnLookup,0),FALSE)
+N("311"),
  IF(AND(VALUE(LEFT($A481,3))=312,LEFT($G481,10)="Unincepted",$B481="G "),VLOOKUP(" ULO",_312_Table2,MATCH('312'!$N$16,_312_Table2_ColumnLookup,0),FALSE),
  IF(AND(VALUE(LEFT($A481,3))=312,LEFT($G481,10)="Unincepted",$B481="O "),VLOOKUP(" ULO",_312_Table2,MATCH('312'!$V$16,_312_Table2_ColumnLookup,0),FALSE),
  IF(AND(VALUE(LEFT($A481,3))=312,LEFT($G481,10)="Unincepted",$B481="Q "),VLOOKUP(" ULO",_312_Table2,MATCH('312'!$X$16,_312_Table2_ColumnLookup,0),FALSE),
  IF(AND(VALUE(LEFT($A481,3))=312,LEFT($G481,10)="Unincepted"),VLOOKUP(" ULO",_312_Table2,MATCH(LEFT($B481,1),_312_Table2_ColumnLookup,0),FALSE),
  IF(AND(VALUE(LEFT($A481,3))=312,LEFT($G481,5)="Total",$B481="G "),VLOOKUP('312'!$F$80,_312_Table2,MATCH('312'!$N$16,_312_Table2_ColumnLookup,0),FALSE),
  IF(AND(VALUE(LEFT($A481,3))=312,LEFT($G481,5)="Total",$B481="O "),VLOOKUP('312'!$F$80,_312_Table2,MATCH('312'!$V$16,_312_Table2_ColumnLookup,0),FALSE),
  IF(AND(VALUE(LEFT($A481,3))=312,LEFT($G481,5)="Total",$B481="Q "),VLOOKUP('312'!$F$80,_312_Table2,MATCH('312'!$X$16,_312_Table2_ColumnLookup,0),FALSE),
  IF(AND(VALUE(LEFT($A481,3))=312,LEFT($G481,5)="Total"),VLOOKUP('312'!$F$80,_312_Table2,MATCH(LEFT($B481,1),_312_Table2_ColumnLookup,0),FALSE),
  IF(AND(VALUE(LEFT($A481,3))=312,LEN($I481)=4,$B481="G"),VLOOKUP($I481,_312_Table2,MATCH('312'!$N$16,_312_Table2_ColumnLookup,0),FALSE),
  IF(AND(VALUE(LEFT($A481,3))=312,LEN($I481)=4,$B481="O"),VLOOKUP($I481,_312_Table2,MATCH('312'!$V$16,_312_Table2_ColumnLookup,0),FALSE),
  IF(AND(VALUE(LEFT($A481,3))=312,LEN($I481)=4,$B481="Q"),VLOOKUP($I481,_312_Table2,MATCH('312'!$X$16,_312_Table2_ColumnLookup,0),FALSE),
  IF(AND(VALUE(LEFT($A481,3))=312,LEN($I481)=4),VLOOKUP($I481,_312_Table2,MATCH(LEFT($B481,1),_312_Table2_ColumnLookup,0),FALSE)
+N("312"),
  IF(VALUE(LEFT($A481,3))=313,VLOOKUP(VALUE(MID($B481,2,1)),_313_Table2,MATCH(MID($B481,1,1),_313_Table2_ColumnLookup,0),FALSE)
+N("313"),
  IF(AND(VALUE(LEFT($A481,3))=314,LEN($B481)=3),VLOOKUP(VALUE(MID($B481,2,2)),_314_Table2,MATCH(MID($B481,1,1),_314_Table2_ColumnLookup,0),FALSE),
  IF(VALUE(LEFT($A481,3))=314,VLOOKUP(VALUE(MID($B481,2,1)),_314_Table2,MATCH(MID($B481,1,1),_314_Table2_ColumnLookup,0),FALSE)
+N("314"),
""))))))))))))))))))))))))</f>
        <v>#NAME?</v>
      </c>
      <c r="F481" s="238" t="e">
        <f>IF(AND(VALUE(LEFT($A481,3))=309,LEN($B481)=3),VLOOKUP(VALUE(MID($B481,2,2)),_309_Table3,MATCH(MID($B481,1,1),_309_Table3_ColumnLookup,0),FALSE),
  IF($C481="309 LCR SummaryA",OneYearSCR,IF($C481="309 LCR SummaryB",UltimateSCR,IF(VALUE(LEFT($A481,3))=309,VLOOKUP(VALUE(MID($B481,2,1)),_309_Table3,MATCH(MID($B481,1,1),_309_Table3_ColumnLookup,0),FALSE)
+N("309"),
  IF(VALUE(LEFT($A481,3))=310,VLOOKUP(VALUE(MID($B481,2,1)),_310_Table3,MATCH(MID($B481,1,1),_310_Table3_ColumnLookup,0),FALSE)
+N("310"),
  IF(AND(VALUE(LEFT($A481,3))=311,LEN($I481)=4),VLOOKUP($I481,_311_Table3,MATCH($B481,_311_Table3_ColumnLookup,0),FALSE),
  IF(AND(VALUE(LEFT($A481,3))=311,OR($B481="I2",$B481="J2",$B481="K2",$B481="L2")),VLOOKUP('311'!$G$58,_311_Table3,MATCH(MID($B481,1,1),_311_Table3_ColumnLookup,0),FALSE),
  IF(AND(VALUE(LEFT($A481,3))=311,RIGHT($B481,5)="Total"),VLOOKUP('311'!$G$59,_311_Table3,MATCH(MID($B481,1,1),_311_Table3_ColumnLookup,0),FALSE),
  IF(VALUE(LEFT($A481,3))=311,VLOOKUP(VALUE(MID($B481,2,1)),_311_Table3,MATCH(MID($B481,1,1),_311_Table3_ColumnLookup,0),FALSE)
+N("311"),
  IF(AND(VALUE(LEFT($A481,3))=312,LEFT($G481,10)="Unincepted",$B481="G "),VLOOKUP(" ULO",_312_Table3,MATCH('312'!$N$16,_312_Table3_ColumnLookup,0),FALSE),
  IF(AND(VALUE(LEFT($A481,3))=312,LEFT($G481,10)="Unincepted",$B481="O "),VLOOKUP(" ULO",_312_Table3,MATCH('312'!$V$16,_312_Table3_ColumnLookup,0),FALSE),
  IF(AND(VALUE(LEFT($A481,3))=312,LEFT($G481,10)="Unincepted",$B481="Q "),VLOOKUP(" ULO",_312_Table3,MATCH('312'!$X$16,_312_Table3_ColumnLookup,0),FALSE),
  IF(AND(VALUE(LEFT($A481,3))=312,LEFT($G481,10)="Unincepted"),VLOOKUP(" ULO",_312_Table3,MATCH(LEFT($B481,1),_312_Table3_ColumnLookup,0),FALSE),
  IF(AND(VALUE(LEFT($A481,3))=312,LEFT($G481,5)="Total",$B481="G "),VLOOKUP('312'!$F$80,_312_Table3,MATCH('312'!$N$16,_312_Table3_ColumnLookup,0),FALSE),
  IF(AND(VALUE(LEFT($A481,3))=312,LEFT($G481,5)="Total",$B481="O "),VLOOKUP('312'!$F$80,_312_Table3,MATCH('312'!$V$16,_312_Table3_ColumnLookup,0),FALSE),
  IF(AND(VALUE(LEFT($A481,3))=312,LEFT($G481,5)="Total",$B481="Q "),VLOOKUP('312'!$F$80,_312_Table3,MATCH('312'!$X$16,_312_Table3_ColumnLookup,0),FALSE),
  IF(AND(VALUE(LEFT($A481,3))=312,LEFT($G481,5)="Total"),VLOOKUP('312'!$F$80,_312_Table3,MATCH(LEFT($B481,1),_312_Table3_ColumnLookup,0),FALSE),
  IF(AND(VALUE(LEFT($A481,3))=312,LEN($I481)=4,$B481="G"),VLOOKUP($I481,_312_Table3,MATCH('312'!$N$16,_312_Table3_ColumnLookup,0),FALSE),
  IF(AND(VALUE(LEFT($A481,3))=312,LEN($I481)=4,$B481="O"),VLOOKUP($I481,_312_Table3,MATCH('312'!$V$16,_312_Table3_ColumnLookup,0),FALSE),
  IF(AND(VALUE(LEFT($A481,3))=312,LEN($I481)=4,$B481="Q"),VLOOKUP($I481,_312_Table3,MATCH('312'!$X$16,_312_Table3_ColumnLookup,0),FALSE),
  IF(AND(VALUE(LEFT($A481,3))=312,LEN($I481)=4),VLOOKUP($I481,_312_Table3,MATCH(LEFT($B481,1),_312_Table3_ColumnLookup,0),FALSE)
+N("312"),
  IF(VALUE(LEFT($A481,3))=313,VLOOKUP(VALUE(MID($B481,2,1)),_313_Table3,MATCH(MID($B481,1,1),_313_Table3_ColumnLookup,0),FALSE)
+N("313"),
  IF(AND(VALUE(LEFT($A481,3))=314,LEN($B481)=3),VLOOKUP(VALUE(MID($B481,2,2)),_314_Table3,MATCH(MID($B481,1,1),_314_Table3_ColumnLookup,0),FALSE),
  IF(VALUE(LEFT($A481,3))=314,VLOOKUP(VALUE(MID($B481,2,1)),_314_Table3,MATCH(MID($B481,1,1),_314_Table3_ColumnLookup,0),FALSE)
+N("314"),
""))))))))))))))))))))))))</f>
        <v>#NAME?</v>
      </c>
      <c r="G481" t="s">
        <v>1141</v>
      </c>
      <c r="H481" s="321">
        <f>IFERROR(
IF(ISERROR($D481)=FALSE,$D481,IF(ISERROR($E481)=FALSE,$E481,IF(ISERROR($F481)=FALSE,$F481
+N("012 checkboxes"),
IF(
IF(OR(LEFT($A481,9)="Syndicate",LEFT($A481,12)="NewSyndicate"),VLOOKUP($A481,'012'!$J:$ZW,MATCH("Link to button",'012'!$J$1:$ZW$1,0),0)
+N("309 checkbox"),
IF($C481="309 LCR Summary0",VLOOKUP("Notes990",'309'!$P:$ZZ,MATCH("Link to button",'309'!$P$1:$ZZ$1,0),0)
+N("313 checkboxes"),
IF($C481="313 Financial Information0LcmVsScr",IF($C481="309 LCR Summary0",VLOOKUP("LcmVsScr",'309'!$N:$ZZ,MATCH("Link to button",'309'!$N$1:$ZZ$1,0),0),
IF($C481="313 Financial Information0LcrDocAttached",IF($C481="309 LCR Summary0",VLOOKUP("LcrDocAttached",'309'!$N:$ZZ,MATCH("Link to button",'309'!$N$1:$ZZ$1,0),
0)))))))=1,TRUE,FALSE)
))),"")</f>
        <v>0</v>
      </c>
      <c r="I481">
        <v>2006</v>
      </c>
    </row>
    <row r="482" spans="1:9" customFormat="1">
      <c r="A482" s="237" t="str">
        <f>VLOOKUP($G482,CSVLookups!$B:$R,MATCH(A$1,CSVLookups!$B$1:$R$1,0),FALSE)</f>
        <v>312 Projected Solvency II Technical Provisions at Time Zero</v>
      </c>
      <c r="B482" s="237" t="str">
        <f>VLOOKUP($G482,CSVLookups!$B:$R,MATCH(B$1,CSVLookups!$B$1:$R$1,0),FALSE)</f>
        <v>C</v>
      </c>
      <c r="C482" s="238" t="str">
        <f t="shared" si="8"/>
        <v>312 Projected Solvency II Technical Provisions at Time ZeroC2006</v>
      </c>
      <c r="D482" s="238">
        <f>IF(AND(VALUE(LEFT($A482,3))=309,LEN($B482)=3),VLOOKUP(VALUE(MID($B482,2,2)),_309_Table1,MATCH(MID($B482,1,1),_309_Table1_ColumnLookup,0),FALSE),
  IF($C482="309 LCR SummaryA",OneYearSCR,IF($C482="309 LCR SummaryB",UltimateSCR,IF(VALUE(LEFT($A482,3))=309,VLOOKUP(VALUE(MID($B482,2,1)),_309_Table1,MATCH(MID($B482,1,1),_309_Table1_ColumnLookup,0),FALSE)
+N("309"),
  IF(VALUE(LEFT($A482,3))=310,VLOOKUP(VALUE(MID($B482,2,1)),_310_Table1,MATCH(MID($B482,1,1),_310_Table1_ColumnLookup,0),FALSE)
+N("310"),
  IF(AND(VALUE(LEFT($A482,3))=311,LEN($I482)=4),VLOOKUP($I482,_311_Table1,MATCH($B482,_311_Table1_ColumnLookup,0),FALSE),
  IF(AND(VALUE(LEFT($A482,3))=311,OR($B482="I2",$B482="J2",$B482="K2",$B482="L2")),VLOOKUP('311'!$G$58,_311_Table1,MATCH(MID($B482,1,1),_311_Table1_ColumnLookup,0),FALSE),
  IF(AND(VALUE(LEFT($A482,3))=311,RIGHT($B482,5)="Total"),VLOOKUP('311'!$G$59,_311_Table1,MATCH(MID($B482,1,1),_311_Table1_ColumnLookup,0),FALSE),
  IF(VALUE(LEFT($A482,3))=311,VLOOKUP(VALUE(MID($B482,2,1)),_311_Table1,MATCH(MID($B482,1,1),_311_Table1_ColumnLookup,0),FALSE)
+N("311"),
  IF(AND(VALUE(LEFT($A482,3))=312,LEFT($G482,10)="Unincepted",$B482="G "),VLOOKUP(" ULO",_312_Table1,MATCH('312'!$N$16,_312_Table1_ColumnLookup,0),FALSE),
  IF(AND(VALUE(LEFT($A482,3))=312,LEFT($G482,10)="Unincepted",$B482="O "),VLOOKUP(" ULO",_312_Table1,MATCH('312'!$V$16,_312_Table1_ColumnLookup,0),FALSE),
  IF(AND(VALUE(LEFT($A482,3))=312,LEFT($G482,10)="Unincepted",$B482="Q "),VLOOKUP(" ULO",_312_Table1,MATCH('312'!$X$16,_312_Table1_ColumnLookup,0),FALSE),
  IF(AND(VALUE(LEFT($A482,3))=312,LEFT($G482,10)="Unincepted"),VLOOKUP(" ULO",_312_Table1,MATCH(LEFT($B482,1),_312_Table1_ColumnLookup,0),FALSE),
  IF(AND(VALUE(LEFT($A482,3))=312,LEFT($G482,5)="Total",$B482="G "),VLOOKUP('312'!$F$80,_312_Table1,MATCH('312'!$N$16,_312_Table1_ColumnLookup,0),FALSE),
  IF(AND(VALUE(LEFT($A482,3))=312,LEFT($G482,5)="Total",$B482="O "),VLOOKUP('312'!$F$80,_312_Table1,MATCH('312'!$V$16,_312_Table1_ColumnLookup,0),FALSE),
  IF(AND(VALUE(LEFT($A482,3))=312,LEFT($G482,5)="Total",$B482="Q "),VLOOKUP('312'!$F$80,_312_Table1,MATCH('312'!$X$16,_312_Table1_ColumnLookup,0),FALSE),
  IF(AND(VALUE(LEFT($A482,3))=312,LEFT($G482,5)="Total"),VLOOKUP('312'!$F$80,_312_Table1,MATCH(LEFT($B482,1),_312_Table1_ColumnLookup,0),FALSE),
  IF(AND(VALUE(LEFT($A482,3))=312,LEN($I482)=4,$B482="G"),VLOOKUP($I482,_312_Table1,MATCH('312'!$N$16,_312_Table1_ColumnLookup,0),FALSE),
  IF(AND(VALUE(LEFT($A482,3))=312,LEN($I482)=4,$B482="O"),VLOOKUP($I482,_312_Table1,MATCH('312'!$V$16,_312_Table1_ColumnLookup,0),FALSE),
  IF(AND(VALUE(LEFT($A482,3))=312,LEN($I482)=4,$B482="Q"),VLOOKUP($I482,_312_Table1,MATCH('312'!$X$16,_312_Table1_ColumnLookup,0),FALSE),
  IF(AND(VALUE(LEFT($A482,3))=312,LEN($I482)=4),VLOOKUP($I482,_312_Table1,MATCH(LEFT($B482,1),_312_Table1_ColumnLookup,0),FALSE)
+N("312"),
  IF(VALUE(LEFT($A482,3))=313,VLOOKUP(VALUE(MID($B482,2,1)),_313_Table1,MATCH(MID($B482,1,1),_313_Table1_ColumnLookup,0),FALSE)
+N("313"),
  IF(AND(VALUE(LEFT($A482,3))=314,LEN($B482)=3),VLOOKUP(VALUE(MID($B482,2,2)),_314_Table1,MATCH(MID($B482,1,1),_314_Table1_ColumnLookup,0),FALSE),
  IF(VALUE(LEFT($A482,3))=314,VLOOKUP(VALUE(MID($B482,2,1)),_314_Table1,MATCH(MID($B482,1,1),_314_Table1_ColumnLookup,0),FALSE)
+N("314"),
""))))))))))))))))))))))))</f>
        <v>0</v>
      </c>
      <c r="E482" s="238" t="e">
        <f>IF(AND(VALUE(LEFT($A482,3))=309,LEN($B482)=3),VLOOKUP(VALUE(MID($B482,2,2)),_309_Table2,MATCH(MID($B482,1,1),_309_Table2_ColumnLookup,0),FALSE),
  IF($C482="309 LCR SummaryA",OneYearSCR,IF($C482="309 LCR SummaryB",UltimateSCR,IF(VALUE(LEFT($A482,3))=309,VLOOKUP(VALUE(MID($B482,2,1)),_309_Table2,MATCH(MID($B482,1,1),_309_Table2_ColumnLookup,0),FALSE)
+N("309"),
  IF(VALUE(LEFT($A482,3))=310,VLOOKUP(VALUE(MID($B482,2,1)),_310_Table2,MATCH(MID($B482,1,1),_310_Table2_ColumnLookup,0),FALSE)
+N("310"),
  IF(AND(VALUE(LEFT($A482,3))=311,LEN($I482)=4),VLOOKUP($I482,_311_Table2,MATCH($B482,_311_Table2_ColumnLookup,0),FALSE),
  IF(AND(VALUE(LEFT($A482,3))=311,OR($B482="I2",$B482="J2",$B482="K2",$B482="L2")),VLOOKUP('311'!$G$58,_311_Table2,MATCH(MID($B482,1,1),_311_Table2_ColumnLookup,0),FALSE),
  IF(AND(VALUE(LEFT($A482,3))=311,RIGHT($B482,5)="Total"),VLOOKUP('311'!$G$59,_311_Table2,MATCH(MID($B482,1,1),_311_Table2_ColumnLookup,0),FALSE),
  IF(VALUE(LEFT($A482,3))=311,VLOOKUP(VALUE(MID($B482,2,1)),_311_Table2,MATCH(MID($B482,1,1),_311_Table2_ColumnLookup,0),FALSE)
+N("311"),
  IF(AND(VALUE(LEFT($A482,3))=312,LEFT($G482,10)="Unincepted",$B482="G "),VLOOKUP(" ULO",_312_Table2,MATCH('312'!$N$16,_312_Table2_ColumnLookup,0),FALSE),
  IF(AND(VALUE(LEFT($A482,3))=312,LEFT($G482,10)="Unincepted",$B482="O "),VLOOKUP(" ULO",_312_Table2,MATCH('312'!$V$16,_312_Table2_ColumnLookup,0),FALSE),
  IF(AND(VALUE(LEFT($A482,3))=312,LEFT($G482,10)="Unincepted",$B482="Q "),VLOOKUP(" ULO",_312_Table2,MATCH('312'!$X$16,_312_Table2_ColumnLookup,0),FALSE),
  IF(AND(VALUE(LEFT($A482,3))=312,LEFT($G482,10)="Unincepted"),VLOOKUP(" ULO",_312_Table2,MATCH(LEFT($B482,1),_312_Table2_ColumnLookup,0),FALSE),
  IF(AND(VALUE(LEFT($A482,3))=312,LEFT($G482,5)="Total",$B482="G "),VLOOKUP('312'!$F$80,_312_Table2,MATCH('312'!$N$16,_312_Table2_ColumnLookup,0),FALSE),
  IF(AND(VALUE(LEFT($A482,3))=312,LEFT($G482,5)="Total",$B482="O "),VLOOKUP('312'!$F$80,_312_Table2,MATCH('312'!$V$16,_312_Table2_ColumnLookup,0),FALSE),
  IF(AND(VALUE(LEFT($A482,3))=312,LEFT($G482,5)="Total",$B482="Q "),VLOOKUP('312'!$F$80,_312_Table2,MATCH('312'!$X$16,_312_Table2_ColumnLookup,0),FALSE),
  IF(AND(VALUE(LEFT($A482,3))=312,LEFT($G482,5)="Total"),VLOOKUP('312'!$F$80,_312_Table2,MATCH(LEFT($B482,1),_312_Table2_ColumnLookup,0),FALSE),
  IF(AND(VALUE(LEFT($A482,3))=312,LEN($I482)=4,$B482="G"),VLOOKUP($I482,_312_Table2,MATCH('312'!$N$16,_312_Table2_ColumnLookup,0),FALSE),
  IF(AND(VALUE(LEFT($A482,3))=312,LEN($I482)=4,$B482="O"),VLOOKUP($I482,_312_Table2,MATCH('312'!$V$16,_312_Table2_ColumnLookup,0),FALSE),
  IF(AND(VALUE(LEFT($A482,3))=312,LEN($I482)=4,$B482="Q"),VLOOKUP($I482,_312_Table2,MATCH('312'!$X$16,_312_Table2_ColumnLookup,0),FALSE),
  IF(AND(VALUE(LEFT($A482,3))=312,LEN($I482)=4),VLOOKUP($I482,_312_Table2,MATCH(LEFT($B482,1),_312_Table2_ColumnLookup,0),FALSE)
+N("312"),
  IF(VALUE(LEFT($A482,3))=313,VLOOKUP(VALUE(MID($B482,2,1)),_313_Table2,MATCH(MID($B482,1,1),_313_Table2_ColumnLookup,0),FALSE)
+N("313"),
  IF(AND(VALUE(LEFT($A482,3))=314,LEN($B482)=3),VLOOKUP(VALUE(MID($B482,2,2)),_314_Table2,MATCH(MID($B482,1,1),_314_Table2_ColumnLookup,0),FALSE),
  IF(VALUE(LEFT($A482,3))=314,VLOOKUP(VALUE(MID($B482,2,1)),_314_Table2,MATCH(MID($B482,1,1),_314_Table2_ColumnLookup,0),FALSE)
+N("314"),
""))))))))))))))))))))))))</f>
        <v>#NAME?</v>
      </c>
      <c r="F482" s="238" t="e">
        <f>IF(AND(VALUE(LEFT($A482,3))=309,LEN($B482)=3),VLOOKUP(VALUE(MID($B482,2,2)),_309_Table3,MATCH(MID($B482,1,1),_309_Table3_ColumnLookup,0),FALSE),
  IF($C482="309 LCR SummaryA",OneYearSCR,IF($C482="309 LCR SummaryB",UltimateSCR,IF(VALUE(LEFT($A482,3))=309,VLOOKUP(VALUE(MID($B482,2,1)),_309_Table3,MATCH(MID($B482,1,1),_309_Table3_ColumnLookup,0),FALSE)
+N("309"),
  IF(VALUE(LEFT($A482,3))=310,VLOOKUP(VALUE(MID($B482,2,1)),_310_Table3,MATCH(MID($B482,1,1),_310_Table3_ColumnLookup,0),FALSE)
+N("310"),
  IF(AND(VALUE(LEFT($A482,3))=311,LEN($I482)=4),VLOOKUP($I482,_311_Table3,MATCH($B482,_311_Table3_ColumnLookup,0),FALSE),
  IF(AND(VALUE(LEFT($A482,3))=311,OR($B482="I2",$B482="J2",$B482="K2",$B482="L2")),VLOOKUP('311'!$G$58,_311_Table3,MATCH(MID($B482,1,1),_311_Table3_ColumnLookup,0),FALSE),
  IF(AND(VALUE(LEFT($A482,3))=311,RIGHT($B482,5)="Total"),VLOOKUP('311'!$G$59,_311_Table3,MATCH(MID($B482,1,1),_311_Table3_ColumnLookup,0),FALSE),
  IF(VALUE(LEFT($A482,3))=311,VLOOKUP(VALUE(MID($B482,2,1)),_311_Table3,MATCH(MID($B482,1,1),_311_Table3_ColumnLookup,0),FALSE)
+N("311"),
  IF(AND(VALUE(LEFT($A482,3))=312,LEFT($G482,10)="Unincepted",$B482="G "),VLOOKUP(" ULO",_312_Table3,MATCH('312'!$N$16,_312_Table3_ColumnLookup,0),FALSE),
  IF(AND(VALUE(LEFT($A482,3))=312,LEFT($G482,10)="Unincepted",$B482="O "),VLOOKUP(" ULO",_312_Table3,MATCH('312'!$V$16,_312_Table3_ColumnLookup,0),FALSE),
  IF(AND(VALUE(LEFT($A482,3))=312,LEFT($G482,10)="Unincepted",$B482="Q "),VLOOKUP(" ULO",_312_Table3,MATCH('312'!$X$16,_312_Table3_ColumnLookup,0),FALSE),
  IF(AND(VALUE(LEFT($A482,3))=312,LEFT($G482,10)="Unincepted"),VLOOKUP(" ULO",_312_Table3,MATCH(LEFT($B482,1),_312_Table3_ColumnLookup,0),FALSE),
  IF(AND(VALUE(LEFT($A482,3))=312,LEFT($G482,5)="Total",$B482="G "),VLOOKUP('312'!$F$80,_312_Table3,MATCH('312'!$N$16,_312_Table3_ColumnLookup,0),FALSE),
  IF(AND(VALUE(LEFT($A482,3))=312,LEFT($G482,5)="Total",$B482="O "),VLOOKUP('312'!$F$80,_312_Table3,MATCH('312'!$V$16,_312_Table3_ColumnLookup,0),FALSE),
  IF(AND(VALUE(LEFT($A482,3))=312,LEFT($G482,5)="Total",$B482="Q "),VLOOKUP('312'!$F$80,_312_Table3,MATCH('312'!$X$16,_312_Table3_ColumnLookup,0),FALSE),
  IF(AND(VALUE(LEFT($A482,3))=312,LEFT($G482,5)="Total"),VLOOKUP('312'!$F$80,_312_Table3,MATCH(LEFT($B482,1),_312_Table3_ColumnLookup,0),FALSE),
  IF(AND(VALUE(LEFT($A482,3))=312,LEN($I482)=4,$B482="G"),VLOOKUP($I482,_312_Table3,MATCH('312'!$N$16,_312_Table3_ColumnLookup,0),FALSE),
  IF(AND(VALUE(LEFT($A482,3))=312,LEN($I482)=4,$B482="O"),VLOOKUP($I482,_312_Table3,MATCH('312'!$V$16,_312_Table3_ColumnLookup,0),FALSE),
  IF(AND(VALUE(LEFT($A482,3))=312,LEN($I482)=4,$B482="Q"),VLOOKUP($I482,_312_Table3,MATCH('312'!$X$16,_312_Table3_ColumnLookup,0),FALSE),
  IF(AND(VALUE(LEFT($A482,3))=312,LEN($I482)=4),VLOOKUP($I482,_312_Table3,MATCH(LEFT($B482,1),_312_Table3_ColumnLookup,0),FALSE)
+N("312"),
  IF(VALUE(LEFT($A482,3))=313,VLOOKUP(VALUE(MID($B482,2,1)),_313_Table3,MATCH(MID($B482,1,1),_313_Table3_ColumnLookup,0),FALSE)
+N("313"),
  IF(AND(VALUE(LEFT($A482,3))=314,LEN($B482)=3),VLOOKUP(VALUE(MID($B482,2,2)),_314_Table3,MATCH(MID($B482,1,1),_314_Table3_ColumnLookup,0),FALSE),
  IF(VALUE(LEFT($A482,3))=314,VLOOKUP(VALUE(MID($B482,2,1)),_314_Table3,MATCH(MID($B482,1,1),_314_Table3_ColumnLookup,0),FALSE)
+N("314"),
""))))))))))))))))))))))))</f>
        <v>#NAME?</v>
      </c>
      <c r="G482" t="s">
        <v>1142</v>
      </c>
      <c r="H482" s="321">
        <f>IFERROR(
IF(ISERROR($D482)=FALSE,$D482,IF(ISERROR($E482)=FALSE,$E482,IF(ISERROR($F482)=FALSE,$F482
+N("012 checkboxes"),
IF(
IF(OR(LEFT($A482,9)="Syndicate",LEFT($A482,12)="NewSyndicate"),VLOOKUP($A482,'012'!$J:$ZW,MATCH("Link to button",'012'!$J$1:$ZW$1,0),0)
+N("309 checkbox"),
IF($C482="309 LCR Summary0",VLOOKUP("Notes990",'309'!$P:$ZZ,MATCH("Link to button",'309'!$P$1:$ZZ$1,0),0)
+N("313 checkboxes"),
IF($C482="313 Financial Information0LcmVsScr",IF($C482="309 LCR Summary0",VLOOKUP("LcmVsScr",'309'!$N:$ZZ,MATCH("Link to button",'309'!$N$1:$ZZ$1,0),0),
IF($C482="313 Financial Information0LcrDocAttached",IF($C482="309 LCR Summary0",VLOOKUP("LcrDocAttached",'309'!$N:$ZZ,MATCH("Link to button",'309'!$N$1:$ZZ$1,0),
0)))))))=1,TRUE,FALSE)
))),"")</f>
        <v>0</v>
      </c>
      <c r="I482">
        <v>2006</v>
      </c>
    </row>
    <row r="483" spans="1:9" customFormat="1">
      <c r="A483" s="237" t="str">
        <f>VLOOKUP($G483,CSVLookups!$B:$R,MATCH(A$1,CSVLookups!$B$1:$R$1,0),FALSE)</f>
        <v>312 Projected Solvency II Technical Provisions at Time Zero</v>
      </c>
      <c r="B483" s="237" t="str">
        <f>VLOOKUP($G483,CSVLookups!$B:$R,MATCH(B$1,CSVLookups!$B$1:$R$1,0),FALSE)</f>
        <v>D</v>
      </c>
      <c r="C483" s="238" t="str">
        <f t="shared" si="8"/>
        <v>312 Projected Solvency II Technical Provisions at Time ZeroD2006</v>
      </c>
      <c r="D483" s="238">
        <f>IF(AND(VALUE(LEFT($A483,3))=309,LEN($B483)=3),VLOOKUP(VALUE(MID($B483,2,2)),_309_Table1,MATCH(MID($B483,1,1),_309_Table1_ColumnLookup,0),FALSE),
  IF($C483="309 LCR SummaryA",OneYearSCR,IF($C483="309 LCR SummaryB",UltimateSCR,IF(VALUE(LEFT($A483,3))=309,VLOOKUP(VALUE(MID($B483,2,1)),_309_Table1,MATCH(MID($B483,1,1),_309_Table1_ColumnLookup,0),FALSE)
+N("309"),
  IF(VALUE(LEFT($A483,3))=310,VLOOKUP(VALUE(MID($B483,2,1)),_310_Table1,MATCH(MID($B483,1,1),_310_Table1_ColumnLookup,0),FALSE)
+N("310"),
  IF(AND(VALUE(LEFT($A483,3))=311,LEN($I483)=4),VLOOKUP($I483,_311_Table1,MATCH($B483,_311_Table1_ColumnLookup,0),FALSE),
  IF(AND(VALUE(LEFT($A483,3))=311,OR($B483="I2",$B483="J2",$B483="K2",$B483="L2")),VLOOKUP('311'!$G$58,_311_Table1,MATCH(MID($B483,1,1),_311_Table1_ColumnLookup,0),FALSE),
  IF(AND(VALUE(LEFT($A483,3))=311,RIGHT($B483,5)="Total"),VLOOKUP('311'!$G$59,_311_Table1,MATCH(MID($B483,1,1),_311_Table1_ColumnLookup,0),FALSE),
  IF(VALUE(LEFT($A483,3))=311,VLOOKUP(VALUE(MID($B483,2,1)),_311_Table1,MATCH(MID($B483,1,1),_311_Table1_ColumnLookup,0),FALSE)
+N("311"),
  IF(AND(VALUE(LEFT($A483,3))=312,LEFT($G483,10)="Unincepted",$B483="G "),VLOOKUP(" ULO",_312_Table1,MATCH('312'!$N$16,_312_Table1_ColumnLookup,0),FALSE),
  IF(AND(VALUE(LEFT($A483,3))=312,LEFT($G483,10)="Unincepted",$B483="O "),VLOOKUP(" ULO",_312_Table1,MATCH('312'!$V$16,_312_Table1_ColumnLookup,0),FALSE),
  IF(AND(VALUE(LEFT($A483,3))=312,LEFT($G483,10)="Unincepted",$B483="Q "),VLOOKUP(" ULO",_312_Table1,MATCH('312'!$X$16,_312_Table1_ColumnLookup,0),FALSE),
  IF(AND(VALUE(LEFT($A483,3))=312,LEFT($G483,10)="Unincepted"),VLOOKUP(" ULO",_312_Table1,MATCH(LEFT($B483,1),_312_Table1_ColumnLookup,0),FALSE),
  IF(AND(VALUE(LEFT($A483,3))=312,LEFT($G483,5)="Total",$B483="G "),VLOOKUP('312'!$F$80,_312_Table1,MATCH('312'!$N$16,_312_Table1_ColumnLookup,0),FALSE),
  IF(AND(VALUE(LEFT($A483,3))=312,LEFT($G483,5)="Total",$B483="O "),VLOOKUP('312'!$F$80,_312_Table1,MATCH('312'!$V$16,_312_Table1_ColumnLookup,0),FALSE),
  IF(AND(VALUE(LEFT($A483,3))=312,LEFT($G483,5)="Total",$B483="Q "),VLOOKUP('312'!$F$80,_312_Table1,MATCH('312'!$X$16,_312_Table1_ColumnLookup,0),FALSE),
  IF(AND(VALUE(LEFT($A483,3))=312,LEFT($G483,5)="Total"),VLOOKUP('312'!$F$80,_312_Table1,MATCH(LEFT($B483,1),_312_Table1_ColumnLookup,0),FALSE),
  IF(AND(VALUE(LEFT($A483,3))=312,LEN($I483)=4,$B483="G"),VLOOKUP($I483,_312_Table1,MATCH('312'!$N$16,_312_Table1_ColumnLookup,0),FALSE),
  IF(AND(VALUE(LEFT($A483,3))=312,LEN($I483)=4,$B483="O"),VLOOKUP($I483,_312_Table1,MATCH('312'!$V$16,_312_Table1_ColumnLookup,0),FALSE),
  IF(AND(VALUE(LEFT($A483,3))=312,LEN($I483)=4,$B483="Q"),VLOOKUP($I483,_312_Table1,MATCH('312'!$X$16,_312_Table1_ColumnLookup,0),FALSE),
  IF(AND(VALUE(LEFT($A483,3))=312,LEN($I483)=4),VLOOKUP($I483,_312_Table1,MATCH(LEFT($B483,1),_312_Table1_ColumnLookup,0),FALSE)
+N("312"),
  IF(VALUE(LEFT($A483,3))=313,VLOOKUP(VALUE(MID($B483,2,1)),_313_Table1,MATCH(MID($B483,1,1),_313_Table1_ColumnLookup,0),FALSE)
+N("313"),
  IF(AND(VALUE(LEFT($A483,3))=314,LEN($B483)=3),VLOOKUP(VALUE(MID($B483,2,2)),_314_Table1,MATCH(MID($B483,1,1),_314_Table1_ColumnLookup,0),FALSE),
  IF(VALUE(LEFT($A483,3))=314,VLOOKUP(VALUE(MID($B483,2,1)),_314_Table1,MATCH(MID($B483,1,1),_314_Table1_ColumnLookup,0),FALSE)
+N("314"),
""))))))))))))))))))))))))</f>
        <v>0</v>
      </c>
      <c r="E483" s="238" t="e">
        <f>IF(AND(VALUE(LEFT($A483,3))=309,LEN($B483)=3),VLOOKUP(VALUE(MID($B483,2,2)),_309_Table2,MATCH(MID($B483,1,1),_309_Table2_ColumnLookup,0),FALSE),
  IF($C483="309 LCR SummaryA",OneYearSCR,IF($C483="309 LCR SummaryB",UltimateSCR,IF(VALUE(LEFT($A483,3))=309,VLOOKUP(VALUE(MID($B483,2,1)),_309_Table2,MATCH(MID($B483,1,1),_309_Table2_ColumnLookup,0),FALSE)
+N("309"),
  IF(VALUE(LEFT($A483,3))=310,VLOOKUP(VALUE(MID($B483,2,1)),_310_Table2,MATCH(MID($B483,1,1),_310_Table2_ColumnLookup,0),FALSE)
+N("310"),
  IF(AND(VALUE(LEFT($A483,3))=311,LEN($I483)=4),VLOOKUP($I483,_311_Table2,MATCH($B483,_311_Table2_ColumnLookup,0),FALSE),
  IF(AND(VALUE(LEFT($A483,3))=311,OR($B483="I2",$B483="J2",$B483="K2",$B483="L2")),VLOOKUP('311'!$G$58,_311_Table2,MATCH(MID($B483,1,1),_311_Table2_ColumnLookup,0),FALSE),
  IF(AND(VALUE(LEFT($A483,3))=311,RIGHT($B483,5)="Total"),VLOOKUP('311'!$G$59,_311_Table2,MATCH(MID($B483,1,1),_311_Table2_ColumnLookup,0),FALSE),
  IF(VALUE(LEFT($A483,3))=311,VLOOKUP(VALUE(MID($B483,2,1)),_311_Table2,MATCH(MID($B483,1,1),_311_Table2_ColumnLookup,0),FALSE)
+N("311"),
  IF(AND(VALUE(LEFT($A483,3))=312,LEFT($G483,10)="Unincepted",$B483="G "),VLOOKUP(" ULO",_312_Table2,MATCH('312'!$N$16,_312_Table2_ColumnLookup,0),FALSE),
  IF(AND(VALUE(LEFT($A483,3))=312,LEFT($G483,10)="Unincepted",$B483="O "),VLOOKUP(" ULO",_312_Table2,MATCH('312'!$V$16,_312_Table2_ColumnLookup,0),FALSE),
  IF(AND(VALUE(LEFT($A483,3))=312,LEFT($G483,10)="Unincepted",$B483="Q "),VLOOKUP(" ULO",_312_Table2,MATCH('312'!$X$16,_312_Table2_ColumnLookup,0),FALSE),
  IF(AND(VALUE(LEFT($A483,3))=312,LEFT($G483,10)="Unincepted"),VLOOKUP(" ULO",_312_Table2,MATCH(LEFT($B483,1),_312_Table2_ColumnLookup,0),FALSE),
  IF(AND(VALUE(LEFT($A483,3))=312,LEFT($G483,5)="Total",$B483="G "),VLOOKUP('312'!$F$80,_312_Table2,MATCH('312'!$N$16,_312_Table2_ColumnLookup,0),FALSE),
  IF(AND(VALUE(LEFT($A483,3))=312,LEFT($G483,5)="Total",$B483="O "),VLOOKUP('312'!$F$80,_312_Table2,MATCH('312'!$V$16,_312_Table2_ColumnLookup,0),FALSE),
  IF(AND(VALUE(LEFT($A483,3))=312,LEFT($G483,5)="Total",$B483="Q "),VLOOKUP('312'!$F$80,_312_Table2,MATCH('312'!$X$16,_312_Table2_ColumnLookup,0),FALSE),
  IF(AND(VALUE(LEFT($A483,3))=312,LEFT($G483,5)="Total"),VLOOKUP('312'!$F$80,_312_Table2,MATCH(LEFT($B483,1),_312_Table2_ColumnLookup,0),FALSE),
  IF(AND(VALUE(LEFT($A483,3))=312,LEN($I483)=4,$B483="G"),VLOOKUP($I483,_312_Table2,MATCH('312'!$N$16,_312_Table2_ColumnLookup,0),FALSE),
  IF(AND(VALUE(LEFT($A483,3))=312,LEN($I483)=4,$B483="O"),VLOOKUP($I483,_312_Table2,MATCH('312'!$V$16,_312_Table2_ColumnLookup,0),FALSE),
  IF(AND(VALUE(LEFT($A483,3))=312,LEN($I483)=4,$B483="Q"),VLOOKUP($I483,_312_Table2,MATCH('312'!$X$16,_312_Table2_ColumnLookup,0),FALSE),
  IF(AND(VALUE(LEFT($A483,3))=312,LEN($I483)=4),VLOOKUP($I483,_312_Table2,MATCH(LEFT($B483,1),_312_Table2_ColumnLookup,0),FALSE)
+N("312"),
  IF(VALUE(LEFT($A483,3))=313,VLOOKUP(VALUE(MID($B483,2,1)),_313_Table2,MATCH(MID($B483,1,1),_313_Table2_ColumnLookup,0),FALSE)
+N("313"),
  IF(AND(VALUE(LEFT($A483,3))=314,LEN($B483)=3),VLOOKUP(VALUE(MID($B483,2,2)),_314_Table2,MATCH(MID($B483,1,1),_314_Table2_ColumnLookup,0),FALSE),
  IF(VALUE(LEFT($A483,3))=314,VLOOKUP(VALUE(MID($B483,2,1)),_314_Table2,MATCH(MID($B483,1,1),_314_Table2_ColumnLookup,0),FALSE)
+N("314"),
""))))))))))))))))))))))))</f>
        <v>#NAME?</v>
      </c>
      <c r="F483" s="238" t="e">
        <f>IF(AND(VALUE(LEFT($A483,3))=309,LEN($B483)=3),VLOOKUP(VALUE(MID($B483,2,2)),_309_Table3,MATCH(MID($B483,1,1),_309_Table3_ColumnLookup,0),FALSE),
  IF($C483="309 LCR SummaryA",OneYearSCR,IF($C483="309 LCR SummaryB",UltimateSCR,IF(VALUE(LEFT($A483,3))=309,VLOOKUP(VALUE(MID($B483,2,1)),_309_Table3,MATCH(MID($B483,1,1),_309_Table3_ColumnLookup,0),FALSE)
+N("309"),
  IF(VALUE(LEFT($A483,3))=310,VLOOKUP(VALUE(MID($B483,2,1)),_310_Table3,MATCH(MID($B483,1,1),_310_Table3_ColumnLookup,0),FALSE)
+N("310"),
  IF(AND(VALUE(LEFT($A483,3))=311,LEN($I483)=4),VLOOKUP($I483,_311_Table3,MATCH($B483,_311_Table3_ColumnLookup,0),FALSE),
  IF(AND(VALUE(LEFT($A483,3))=311,OR($B483="I2",$B483="J2",$B483="K2",$B483="L2")),VLOOKUP('311'!$G$58,_311_Table3,MATCH(MID($B483,1,1),_311_Table3_ColumnLookup,0),FALSE),
  IF(AND(VALUE(LEFT($A483,3))=311,RIGHT($B483,5)="Total"),VLOOKUP('311'!$G$59,_311_Table3,MATCH(MID($B483,1,1),_311_Table3_ColumnLookup,0),FALSE),
  IF(VALUE(LEFT($A483,3))=311,VLOOKUP(VALUE(MID($B483,2,1)),_311_Table3,MATCH(MID($B483,1,1),_311_Table3_ColumnLookup,0),FALSE)
+N("311"),
  IF(AND(VALUE(LEFT($A483,3))=312,LEFT($G483,10)="Unincepted",$B483="G "),VLOOKUP(" ULO",_312_Table3,MATCH('312'!$N$16,_312_Table3_ColumnLookup,0),FALSE),
  IF(AND(VALUE(LEFT($A483,3))=312,LEFT($G483,10)="Unincepted",$B483="O "),VLOOKUP(" ULO",_312_Table3,MATCH('312'!$V$16,_312_Table3_ColumnLookup,0),FALSE),
  IF(AND(VALUE(LEFT($A483,3))=312,LEFT($G483,10)="Unincepted",$B483="Q "),VLOOKUP(" ULO",_312_Table3,MATCH('312'!$X$16,_312_Table3_ColumnLookup,0),FALSE),
  IF(AND(VALUE(LEFT($A483,3))=312,LEFT($G483,10)="Unincepted"),VLOOKUP(" ULO",_312_Table3,MATCH(LEFT($B483,1),_312_Table3_ColumnLookup,0),FALSE),
  IF(AND(VALUE(LEFT($A483,3))=312,LEFT($G483,5)="Total",$B483="G "),VLOOKUP('312'!$F$80,_312_Table3,MATCH('312'!$N$16,_312_Table3_ColumnLookup,0),FALSE),
  IF(AND(VALUE(LEFT($A483,3))=312,LEFT($G483,5)="Total",$B483="O "),VLOOKUP('312'!$F$80,_312_Table3,MATCH('312'!$V$16,_312_Table3_ColumnLookup,0),FALSE),
  IF(AND(VALUE(LEFT($A483,3))=312,LEFT($G483,5)="Total",$B483="Q "),VLOOKUP('312'!$F$80,_312_Table3,MATCH('312'!$X$16,_312_Table3_ColumnLookup,0),FALSE),
  IF(AND(VALUE(LEFT($A483,3))=312,LEFT($G483,5)="Total"),VLOOKUP('312'!$F$80,_312_Table3,MATCH(LEFT($B483,1),_312_Table3_ColumnLookup,0),FALSE),
  IF(AND(VALUE(LEFT($A483,3))=312,LEN($I483)=4,$B483="G"),VLOOKUP($I483,_312_Table3,MATCH('312'!$N$16,_312_Table3_ColumnLookup,0),FALSE),
  IF(AND(VALUE(LEFT($A483,3))=312,LEN($I483)=4,$B483="O"),VLOOKUP($I483,_312_Table3,MATCH('312'!$V$16,_312_Table3_ColumnLookup,0),FALSE),
  IF(AND(VALUE(LEFT($A483,3))=312,LEN($I483)=4,$B483="Q"),VLOOKUP($I483,_312_Table3,MATCH('312'!$X$16,_312_Table3_ColumnLookup,0),FALSE),
  IF(AND(VALUE(LEFT($A483,3))=312,LEN($I483)=4),VLOOKUP($I483,_312_Table3,MATCH(LEFT($B483,1),_312_Table3_ColumnLookup,0),FALSE)
+N("312"),
  IF(VALUE(LEFT($A483,3))=313,VLOOKUP(VALUE(MID($B483,2,1)),_313_Table3,MATCH(MID($B483,1,1),_313_Table3_ColumnLookup,0),FALSE)
+N("313"),
  IF(AND(VALUE(LEFT($A483,3))=314,LEN($B483)=3),VLOOKUP(VALUE(MID($B483,2,2)),_314_Table3,MATCH(MID($B483,1,1),_314_Table3_ColumnLookup,0),FALSE),
  IF(VALUE(LEFT($A483,3))=314,VLOOKUP(VALUE(MID($B483,2,1)),_314_Table3,MATCH(MID($B483,1,1),_314_Table3_ColumnLookup,0),FALSE)
+N("314"),
""))))))))))))))))))))))))</f>
        <v>#NAME?</v>
      </c>
      <c r="G483" t="s">
        <v>1143</v>
      </c>
      <c r="H483" s="321">
        <f>IFERROR(
IF(ISERROR($D483)=FALSE,$D483,IF(ISERROR($E483)=FALSE,$E483,IF(ISERROR($F483)=FALSE,$F483
+N("012 checkboxes"),
IF(
IF(OR(LEFT($A483,9)="Syndicate",LEFT($A483,12)="NewSyndicate"),VLOOKUP($A483,'012'!$J:$ZW,MATCH("Link to button",'012'!$J$1:$ZW$1,0),0)
+N("309 checkbox"),
IF($C483="309 LCR Summary0",VLOOKUP("Notes990",'309'!$P:$ZZ,MATCH("Link to button",'309'!$P$1:$ZZ$1,0),0)
+N("313 checkboxes"),
IF($C483="313 Financial Information0LcmVsScr",IF($C483="309 LCR Summary0",VLOOKUP("LcmVsScr",'309'!$N:$ZZ,MATCH("Link to button",'309'!$N$1:$ZZ$1,0),0),
IF($C483="313 Financial Information0LcrDocAttached",IF($C483="309 LCR Summary0",VLOOKUP("LcrDocAttached",'309'!$N:$ZZ,MATCH("Link to button",'309'!$N$1:$ZZ$1,0),
0)))))))=1,TRUE,FALSE)
))),"")</f>
        <v>0</v>
      </c>
      <c r="I483">
        <v>2006</v>
      </c>
    </row>
    <row r="484" spans="1:9" customFormat="1">
      <c r="A484" s="237" t="str">
        <f>VLOOKUP($G484,CSVLookups!$B:$R,MATCH(A$1,CSVLookups!$B$1:$R$1,0),FALSE)</f>
        <v>312 Projected Solvency II Technical Provisions at Time Zero</v>
      </c>
      <c r="B484" s="237" t="str">
        <f>VLOOKUP($G484,CSVLookups!$B:$R,MATCH(B$1,CSVLookups!$B$1:$R$1,0),FALSE)</f>
        <v>E</v>
      </c>
      <c r="C484" s="238" t="str">
        <f t="shared" si="8"/>
        <v>312 Projected Solvency II Technical Provisions at Time ZeroE2006</v>
      </c>
      <c r="D484" s="238">
        <f>IF(AND(VALUE(LEFT($A484,3))=309,LEN($B484)=3),VLOOKUP(VALUE(MID($B484,2,2)),_309_Table1,MATCH(MID($B484,1,1),_309_Table1_ColumnLookup,0),FALSE),
  IF($C484="309 LCR SummaryA",OneYearSCR,IF($C484="309 LCR SummaryB",UltimateSCR,IF(VALUE(LEFT($A484,3))=309,VLOOKUP(VALUE(MID($B484,2,1)),_309_Table1,MATCH(MID($B484,1,1),_309_Table1_ColumnLookup,0),FALSE)
+N("309"),
  IF(VALUE(LEFT($A484,3))=310,VLOOKUP(VALUE(MID($B484,2,1)),_310_Table1,MATCH(MID($B484,1,1),_310_Table1_ColumnLookup,0),FALSE)
+N("310"),
  IF(AND(VALUE(LEFT($A484,3))=311,LEN($I484)=4),VLOOKUP($I484,_311_Table1,MATCH($B484,_311_Table1_ColumnLookup,0),FALSE),
  IF(AND(VALUE(LEFT($A484,3))=311,OR($B484="I2",$B484="J2",$B484="K2",$B484="L2")),VLOOKUP('311'!$G$58,_311_Table1,MATCH(MID($B484,1,1),_311_Table1_ColumnLookup,0),FALSE),
  IF(AND(VALUE(LEFT($A484,3))=311,RIGHT($B484,5)="Total"),VLOOKUP('311'!$G$59,_311_Table1,MATCH(MID($B484,1,1),_311_Table1_ColumnLookup,0),FALSE),
  IF(VALUE(LEFT($A484,3))=311,VLOOKUP(VALUE(MID($B484,2,1)),_311_Table1,MATCH(MID($B484,1,1),_311_Table1_ColumnLookup,0),FALSE)
+N("311"),
  IF(AND(VALUE(LEFT($A484,3))=312,LEFT($G484,10)="Unincepted",$B484="G "),VLOOKUP(" ULO",_312_Table1,MATCH('312'!$N$16,_312_Table1_ColumnLookup,0),FALSE),
  IF(AND(VALUE(LEFT($A484,3))=312,LEFT($G484,10)="Unincepted",$B484="O "),VLOOKUP(" ULO",_312_Table1,MATCH('312'!$V$16,_312_Table1_ColumnLookup,0),FALSE),
  IF(AND(VALUE(LEFT($A484,3))=312,LEFT($G484,10)="Unincepted",$B484="Q "),VLOOKUP(" ULO",_312_Table1,MATCH('312'!$X$16,_312_Table1_ColumnLookup,0),FALSE),
  IF(AND(VALUE(LEFT($A484,3))=312,LEFT($G484,10)="Unincepted"),VLOOKUP(" ULO",_312_Table1,MATCH(LEFT($B484,1),_312_Table1_ColumnLookup,0),FALSE),
  IF(AND(VALUE(LEFT($A484,3))=312,LEFT($G484,5)="Total",$B484="G "),VLOOKUP('312'!$F$80,_312_Table1,MATCH('312'!$N$16,_312_Table1_ColumnLookup,0),FALSE),
  IF(AND(VALUE(LEFT($A484,3))=312,LEFT($G484,5)="Total",$B484="O "),VLOOKUP('312'!$F$80,_312_Table1,MATCH('312'!$V$16,_312_Table1_ColumnLookup,0),FALSE),
  IF(AND(VALUE(LEFT($A484,3))=312,LEFT($G484,5)="Total",$B484="Q "),VLOOKUP('312'!$F$80,_312_Table1,MATCH('312'!$X$16,_312_Table1_ColumnLookup,0),FALSE),
  IF(AND(VALUE(LEFT($A484,3))=312,LEFT($G484,5)="Total"),VLOOKUP('312'!$F$80,_312_Table1,MATCH(LEFT($B484,1),_312_Table1_ColumnLookup,0),FALSE),
  IF(AND(VALUE(LEFT($A484,3))=312,LEN($I484)=4,$B484="G"),VLOOKUP($I484,_312_Table1,MATCH('312'!$N$16,_312_Table1_ColumnLookup,0),FALSE),
  IF(AND(VALUE(LEFT($A484,3))=312,LEN($I484)=4,$B484="O"),VLOOKUP($I484,_312_Table1,MATCH('312'!$V$16,_312_Table1_ColumnLookup,0),FALSE),
  IF(AND(VALUE(LEFT($A484,3))=312,LEN($I484)=4,$B484="Q"),VLOOKUP($I484,_312_Table1,MATCH('312'!$X$16,_312_Table1_ColumnLookup,0),FALSE),
  IF(AND(VALUE(LEFT($A484,3))=312,LEN($I484)=4),VLOOKUP($I484,_312_Table1,MATCH(LEFT($B484,1),_312_Table1_ColumnLookup,0),FALSE)
+N("312"),
  IF(VALUE(LEFT($A484,3))=313,VLOOKUP(VALUE(MID($B484,2,1)),_313_Table1,MATCH(MID($B484,1,1),_313_Table1_ColumnLookup,0),FALSE)
+N("313"),
  IF(AND(VALUE(LEFT($A484,3))=314,LEN($B484)=3),VLOOKUP(VALUE(MID($B484,2,2)),_314_Table1,MATCH(MID($B484,1,1),_314_Table1_ColumnLookup,0),FALSE),
  IF(VALUE(LEFT($A484,3))=314,VLOOKUP(VALUE(MID($B484,2,1)),_314_Table1,MATCH(MID($B484,1,1),_314_Table1_ColumnLookup,0),FALSE)
+N("314"),
""))))))))))))))))))))))))</f>
        <v>0</v>
      </c>
      <c r="E484" s="238" t="e">
        <f>IF(AND(VALUE(LEFT($A484,3))=309,LEN($B484)=3),VLOOKUP(VALUE(MID($B484,2,2)),_309_Table2,MATCH(MID($B484,1,1),_309_Table2_ColumnLookup,0),FALSE),
  IF($C484="309 LCR SummaryA",OneYearSCR,IF($C484="309 LCR SummaryB",UltimateSCR,IF(VALUE(LEFT($A484,3))=309,VLOOKUP(VALUE(MID($B484,2,1)),_309_Table2,MATCH(MID($B484,1,1),_309_Table2_ColumnLookup,0),FALSE)
+N("309"),
  IF(VALUE(LEFT($A484,3))=310,VLOOKUP(VALUE(MID($B484,2,1)),_310_Table2,MATCH(MID($B484,1,1),_310_Table2_ColumnLookup,0),FALSE)
+N("310"),
  IF(AND(VALUE(LEFT($A484,3))=311,LEN($I484)=4),VLOOKUP($I484,_311_Table2,MATCH($B484,_311_Table2_ColumnLookup,0),FALSE),
  IF(AND(VALUE(LEFT($A484,3))=311,OR($B484="I2",$B484="J2",$B484="K2",$B484="L2")),VLOOKUP('311'!$G$58,_311_Table2,MATCH(MID($B484,1,1),_311_Table2_ColumnLookup,0),FALSE),
  IF(AND(VALUE(LEFT($A484,3))=311,RIGHT($B484,5)="Total"),VLOOKUP('311'!$G$59,_311_Table2,MATCH(MID($B484,1,1),_311_Table2_ColumnLookup,0),FALSE),
  IF(VALUE(LEFT($A484,3))=311,VLOOKUP(VALUE(MID($B484,2,1)),_311_Table2,MATCH(MID($B484,1,1),_311_Table2_ColumnLookup,0),FALSE)
+N("311"),
  IF(AND(VALUE(LEFT($A484,3))=312,LEFT($G484,10)="Unincepted",$B484="G "),VLOOKUP(" ULO",_312_Table2,MATCH('312'!$N$16,_312_Table2_ColumnLookup,0),FALSE),
  IF(AND(VALUE(LEFT($A484,3))=312,LEFT($G484,10)="Unincepted",$B484="O "),VLOOKUP(" ULO",_312_Table2,MATCH('312'!$V$16,_312_Table2_ColumnLookup,0),FALSE),
  IF(AND(VALUE(LEFT($A484,3))=312,LEFT($G484,10)="Unincepted",$B484="Q "),VLOOKUP(" ULO",_312_Table2,MATCH('312'!$X$16,_312_Table2_ColumnLookup,0),FALSE),
  IF(AND(VALUE(LEFT($A484,3))=312,LEFT($G484,10)="Unincepted"),VLOOKUP(" ULO",_312_Table2,MATCH(LEFT($B484,1),_312_Table2_ColumnLookup,0),FALSE),
  IF(AND(VALUE(LEFT($A484,3))=312,LEFT($G484,5)="Total",$B484="G "),VLOOKUP('312'!$F$80,_312_Table2,MATCH('312'!$N$16,_312_Table2_ColumnLookup,0),FALSE),
  IF(AND(VALUE(LEFT($A484,3))=312,LEFT($G484,5)="Total",$B484="O "),VLOOKUP('312'!$F$80,_312_Table2,MATCH('312'!$V$16,_312_Table2_ColumnLookup,0),FALSE),
  IF(AND(VALUE(LEFT($A484,3))=312,LEFT($G484,5)="Total",$B484="Q "),VLOOKUP('312'!$F$80,_312_Table2,MATCH('312'!$X$16,_312_Table2_ColumnLookup,0),FALSE),
  IF(AND(VALUE(LEFT($A484,3))=312,LEFT($G484,5)="Total"),VLOOKUP('312'!$F$80,_312_Table2,MATCH(LEFT($B484,1),_312_Table2_ColumnLookup,0),FALSE),
  IF(AND(VALUE(LEFT($A484,3))=312,LEN($I484)=4,$B484="G"),VLOOKUP($I484,_312_Table2,MATCH('312'!$N$16,_312_Table2_ColumnLookup,0),FALSE),
  IF(AND(VALUE(LEFT($A484,3))=312,LEN($I484)=4,$B484="O"),VLOOKUP($I484,_312_Table2,MATCH('312'!$V$16,_312_Table2_ColumnLookup,0),FALSE),
  IF(AND(VALUE(LEFT($A484,3))=312,LEN($I484)=4,$B484="Q"),VLOOKUP($I484,_312_Table2,MATCH('312'!$X$16,_312_Table2_ColumnLookup,0),FALSE),
  IF(AND(VALUE(LEFT($A484,3))=312,LEN($I484)=4),VLOOKUP($I484,_312_Table2,MATCH(LEFT($B484,1),_312_Table2_ColumnLookup,0),FALSE)
+N("312"),
  IF(VALUE(LEFT($A484,3))=313,VLOOKUP(VALUE(MID($B484,2,1)),_313_Table2,MATCH(MID($B484,1,1),_313_Table2_ColumnLookup,0),FALSE)
+N("313"),
  IF(AND(VALUE(LEFT($A484,3))=314,LEN($B484)=3),VLOOKUP(VALUE(MID($B484,2,2)),_314_Table2,MATCH(MID($B484,1,1),_314_Table2_ColumnLookup,0),FALSE),
  IF(VALUE(LEFT($A484,3))=314,VLOOKUP(VALUE(MID($B484,2,1)),_314_Table2,MATCH(MID($B484,1,1),_314_Table2_ColumnLookup,0),FALSE)
+N("314"),
""))))))))))))))))))))))))</f>
        <v>#NAME?</v>
      </c>
      <c r="F484" s="238" t="e">
        <f>IF(AND(VALUE(LEFT($A484,3))=309,LEN($B484)=3),VLOOKUP(VALUE(MID($B484,2,2)),_309_Table3,MATCH(MID($B484,1,1),_309_Table3_ColumnLookup,0),FALSE),
  IF($C484="309 LCR SummaryA",OneYearSCR,IF($C484="309 LCR SummaryB",UltimateSCR,IF(VALUE(LEFT($A484,3))=309,VLOOKUP(VALUE(MID($B484,2,1)),_309_Table3,MATCH(MID($B484,1,1),_309_Table3_ColumnLookup,0),FALSE)
+N("309"),
  IF(VALUE(LEFT($A484,3))=310,VLOOKUP(VALUE(MID($B484,2,1)),_310_Table3,MATCH(MID($B484,1,1),_310_Table3_ColumnLookup,0),FALSE)
+N("310"),
  IF(AND(VALUE(LEFT($A484,3))=311,LEN($I484)=4),VLOOKUP($I484,_311_Table3,MATCH($B484,_311_Table3_ColumnLookup,0),FALSE),
  IF(AND(VALUE(LEFT($A484,3))=311,OR($B484="I2",$B484="J2",$B484="K2",$B484="L2")),VLOOKUP('311'!$G$58,_311_Table3,MATCH(MID($B484,1,1),_311_Table3_ColumnLookup,0),FALSE),
  IF(AND(VALUE(LEFT($A484,3))=311,RIGHT($B484,5)="Total"),VLOOKUP('311'!$G$59,_311_Table3,MATCH(MID($B484,1,1),_311_Table3_ColumnLookup,0),FALSE),
  IF(VALUE(LEFT($A484,3))=311,VLOOKUP(VALUE(MID($B484,2,1)),_311_Table3,MATCH(MID($B484,1,1),_311_Table3_ColumnLookup,0),FALSE)
+N("311"),
  IF(AND(VALUE(LEFT($A484,3))=312,LEFT($G484,10)="Unincepted",$B484="G "),VLOOKUP(" ULO",_312_Table3,MATCH('312'!$N$16,_312_Table3_ColumnLookup,0),FALSE),
  IF(AND(VALUE(LEFT($A484,3))=312,LEFT($G484,10)="Unincepted",$B484="O "),VLOOKUP(" ULO",_312_Table3,MATCH('312'!$V$16,_312_Table3_ColumnLookup,0),FALSE),
  IF(AND(VALUE(LEFT($A484,3))=312,LEFT($G484,10)="Unincepted",$B484="Q "),VLOOKUP(" ULO",_312_Table3,MATCH('312'!$X$16,_312_Table3_ColumnLookup,0),FALSE),
  IF(AND(VALUE(LEFT($A484,3))=312,LEFT($G484,10)="Unincepted"),VLOOKUP(" ULO",_312_Table3,MATCH(LEFT($B484,1),_312_Table3_ColumnLookup,0),FALSE),
  IF(AND(VALUE(LEFT($A484,3))=312,LEFT($G484,5)="Total",$B484="G "),VLOOKUP('312'!$F$80,_312_Table3,MATCH('312'!$N$16,_312_Table3_ColumnLookup,0),FALSE),
  IF(AND(VALUE(LEFT($A484,3))=312,LEFT($G484,5)="Total",$B484="O "),VLOOKUP('312'!$F$80,_312_Table3,MATCH('312'!$V$16,_312_Table3_ColumnLookup,0),FALSE),
  IF(AND(VALUE(LEFT($A484,3))=312,LEFT($G484,5)="Total",$B484="Q "),VLOOKUP('312'!$F$80,_312_Table3,MATCH('312'!$X$16,_312_Table3_ColumnLookup,0),FALSE),
  IF(AND(VALUE(LEFT($A484,3))=312,LEFT($G484,5)="Total"),VLOOKUP('312'!$F$80,_312_Table3,MATCH(LEFT($B484,1),_312_Table3_ColumnLookup,0),FALSE),
  IF(AND(VALUE(LEFT($A484,3))=312,LEN($I484)=4,$B484="G"),VLOOKUP($I484,_312_Table3,MATCH('312'!$N$16,_312_Table3_ColumnLookup,0),FALSE),
  IF(AND(VALUE(LEFT($A484,3))=312,LEN($I484)=4,$B484="O"),VLOOKUP($I484,_312_Table3,MATCH('312'!$V$16,_312_Table3_ColumnLookup,0),FALSE),
  IF(AND(VALUE(LEFT($A484,3))=312,LEN($I484)=4,$B484="Q"),VLOOKUP($I484,_312_Table3,MATCH('312'!$X$16,_312_Table3_ColumnLookup,0),FALSE),
  IF(AND(VALUE(LEFT($A484,3))=312,LEN($I484)=4),VLOOKUP($I484,_312_Table3,MATCH(LEFT($B484,1),_312_Table3_ColumnLookup,0),FALSE)
+N("312"),
  IF(VALUE(LEFT($A484,3))=313,VLOOKUP(VALUE(MID($B484,2,1)),_313_Table3,MATCH(MID($B484,1,1),_313_Table3_ColumnLookup,0),FALSE)
+N("313"),
  IF(AND(VALUE(LEFT($A484,3))=314,LEN($B484)=3),VLOOKUP(VALUE(MID($B484,2,2)),_314_Table3,MATCH(MID($B484,1,1),_314_Table3_ColumnLookup,0),FALSE),
  IF(VALUE(LEFT($A484,3))=314,VLOOKUP(VALUE(MID($B484,2,1)),_314_Table3,MATCH(MID($B484,1,1),_314_Table3_ColumnLookup,0),FALSE)
+N("314"),
""))))))))))))))))))))))))</f>
        <v>#NAME?</v>
      </c>
      <c r="G484" t="s">
        <v>1146</v>
      </c>
      <c r="H484" s="321">
        <f>IFERROR(
IF(ISERROR($D484)=FALSE,$D484,IF(ISERROR($E484)=FALSE,$E484,IF(ISERROR($F484)=FALSE,$F484
+N("012 checkboxes"),
IF(
IF(OR(LEFT($A484,9)="Syndicate",LEFT($A484,12)="NewSyndicate"),VLOOKUP($A484,'012'!$J:$ZW,MATCH("Link to button",'012'!$J$1:$ZW$1,0),0)
+N("309 checkbox"),
IF($C484="309 LCR Summary0",VLOOKUP("Notes990",'309'!$P:$ZZ,MATCH("Link to button",'309'!$P$1:$ZZ$1,0),0)
+N("313 checkboxes"),
IF($C484="313 Financial Information0LcmVsScr",IF($C484="309 LCR Summary0",VLOOKUP("LcmVsScr",'309'!$N:$ZZ,MATCH("Link to button",'309'!$N$1:$ZZ$1,0),0),
IF($C484="313 Financial Information0LcrDocAttached",IF($C484="309 LCR Summary0",VLOOKUP("LcrDocAttached",'309'!$N:$ZZ,MATCH("Link to button",'309'!$N$1:$ZZ$1,0),
0)))))))=1,TRUE,FALSE)
))),"")</f>
        <v>0</v>
      </c>
      <c r="I484">
        <v>2006</v>
      </c>
    </row>
    <row r="485" spans="1:9" customFormat="1">
      <c r="A485" s="237" t="str">
        <f>VLOOKUP($G485,CSVLookups!$B:$R,MATCH(A$1,CSVLookups!$B$1:$R$1,0),FALSE)</f>
        <v>312 Projected Solvency II Technical Provisions at Time Zero</v>
      </c>
      <c r="B485" s="237" t="str">
        <f>VLOOKUP($G485,CSVLookups!$B:$R,MATCH(B$1,CSVLookups!$B$1:$R$1,0),FALSE)</f>
        <v>F</v>
      </c>
      <c r="C485" s="238" t="str">
        <f t="shared" si="8"/>
        <v>312 Projected Solvency II Technical Provisions at Time ZeroF2006</v>
      </c>
      <c r="D485" s="238">
        <f>IF(AND(VALUE(LEFT($A485,3))=309,LEN($B485)=3),VLOOKUP(VALUE(MID($B485,2,2)),_309_Table1,MATCH(MID($B485,1,1),_309_Table1_ColumnLookup,0),FALSE),
  IF($C485="309 LCR SummaryA",OneYearSCR,IF($C485="309 LCR SummaryB",UltimateSCR,IF(VALUE(LEFT($A485,3))=309,VLOOKUP(VALUE(MID($B485,2,1)),_309_Table1,MATCH(MID($B485,1,1),_309_Table1_ColumnLookup,0),FALSE)
+N("309"),
  IF(VALUE(LEFT($A485,3))=310,VLOOKUP(VALUE(MID($B485,2,1)),_310_Table1,MATCH(MID($B485,1,1),_310_Table1_ColumnLookup,0),FALSE)
+N("310"),
  IF(AND(VALUE(LEFT($A485,3))=311,LEN($I485)=4),VLOOKUP($I485,_311_Table1,MATCH($B485,_311_Table1_ColumnLookup,0),FALSE),
  IF(AND(VALUE(LEFT($A485,3))=311,OR($B485="I2",$B485="J2",$B485="K2",$B485="L2")),VLOOKUP('311'!$G$58,_311_Table1,MATCH(MID($B485,1,1),_311_Table1_ColumnLookup,0),FALSE),
  IF(AND(VALUE(LEFT($A485,3))=311,RIGHT($B485,5)="Total"),VLOOKUP('311'!$G$59,_311_Table1,MATCH(MID($B485,1,1),_311_Table1_ColumnLookup,0),FALSE),
  IF(VALUE(LEFT($A485,3))=311,VLOOKUP(VALUE(MID($B485,2,1)),_311_Table1,MATCH(MID($B485,1,1),_311_Table1_ColumnLookup,0),FALSE)
+N("311"),
  IF(AND(VALUE(LEFT($A485,3))=312,LEFT($G485,10)="Unincepted",$B485="G "),VLOOKUP(" ULO",_312_Table1,MATCH('312'!$N$16,_312_Table1_ColumnLookup,0),FALSE),
  IF(AND(VALUE(LEFT($A485,3))=312,LEFT($G485,10)="Unincepted",$B485="O "),VLOOKUP(" ULO",_312_Table1,MATCH('312'!$V$16,_312_Table1_ColumnLookup,0),FALSE),
  IF(AND(VALUE(LEFT($A485,3))=312,LEFT($G485,10)="Unincepted",$B485="Q "),VLOOKUP(" ULO",_312_Table1,MATCH('312'!$X$16,_312_Table1_ColumnLookup,0),FALSE),
  IF(AND(VALUE(LEFT($A485,3))=312,LEFT($G485,10)="Unincepted"),VLOOKUP(" ULO",_312_Table1,MATCH(LEFT($B485,1),_312_Table1_ColumnLookup,0),FALSE),
  IF(AND(VALUE(LEFT($A485,3))=312,LEFT($G485,5)="Total",$B485="G "),VLOOKUP('312'!$F$80,_312_Table1,MATCH('312'!$N$16,_312_Table1_ColumnLookup,0),FALSE),
  IF(AND(VALUE(LEFT($A485,3))=312,LEFT($G485,5)="Total",$B485="O "),VLOOKUP('312'!$F$80,_312_Table1,MATCH('312'!$V$16,_312_Table1_ColumnLookup,0),FALSE),
  IF(AND(VALUE(LEFT($A485,3))=312,LEFT($G485,5)="Total",$B485="Q "),VLOOKUP('312'!$F$80,_312_Table1,MATCH('312'!$X$16,_312_Table1_ColumnLookup,0),FALSE),
  IF(AND(VALUE(LEFT($A485,3))=312,LEFT($G485,5)="Total"),VLOOKUP('312'!$F$80,_312_Table1,MATCH(LEFT($B485,1),_312_Table1_ColumnLookup,0),FALSE),
  IF(AND(VALUE(LEFT($A485,3))=312,LEN($I485)=4,$B485="G"),VLOOKUP($I485,_312_Table1,MATCH('312'!$N$16,_312_Table1_ColumnLookup,0),FALSE),
  IF(AND(VALUE(LEFT($A485,3))=312,LEN($I485)=4,$B485="O"),VLOOKUP($I485,_312_Table1,MATCH('312'!$V$16,_312_Table1_ColumnLookup,0),FALSE),
  IF(AND(VALUE(LEFT($A485,3))=312,LEN($I485)=4,$B485="Q"),VLOOKUP($I485,_312_Table1,MATCH('312'!$X$16,_312_Table1_ColumnLookup,0),FALSE),
  IF(AND(VALUE(LEFT($A485,3))=312,LEN($I485)=4),VLOOKUP($I485,_312_Table1,MATCH(LEFT($B485,1),_312_Table1_ColumnLookup,0),FALSE)
+N("312"),
  IF(VALUE(LEFT($A485,3))=313,VLOOKUP(VALUE(MID($B485,2,1)),_313_Table1,MATCH(MID($B485,1,1),_313_Table1_ColumnLookup,0),FALSE)
+N("313"),
  IF(AND(VALUE(LEFT($A485,3))=314,LEN($B485)=3),VLOOKUP(VALUE(MID($B485,2,2)),_314_Table1,MATCH(MID($B485,1,1),_314_Table1_ColumnLookup,0),FALSE),
  IF(VALUE(LEFT($A485,3))=314,VLOOKUP(VALUE(MID($B485,2,1)),_314_Table1,MATCH(MID($B485,1,1),_314_Table1_ColumnLookup,0),FALSE)
+N("314"),
""))))))))))))))))))))))))</f>
        <v>0</v>
      </c>
      <c r="E485" s="238" t="e">
        <f>IF(AND(VALUE(LEFT($A485,3))=309,LEN($B485)=3),VLOOKUP(VALUE(MID($B485,2,2)),_309_Table2,MATCH(MID($B485,1,1),_309_Table2_ColumnLookup,0),FALSE),
  IF($C485="309 LCR SummaryA",OneYearSCR,IF($C485="309 LCR SummaryB",UltimateSCR,IF(VALUE(LEFT($A485,3))=309,VLOOKUP(VALUE(MID($B485,2,1)),_309_Table2,MATCH(MID($B485,1,1),_309_Table2_ColumnLookup,0),FALSE)
+N("309"),
  IF(VALUE(LEFT($A485,3))=310,VLOOKUP(VALUE(MID($B485,2,1)),_310_Table2,MATCH(MID($B485,1,1),_310_Table2_ColumnLookup,0),FALSE)
+N("310"),
  IF(AND(VALUE(LEFT($A485,3))=311,LEN($I485)=4),VLOOKUP($I485,_311_Table2,MATCH($B485,_311_Table2_ColumnLookup,0),FALSE),
  IF(AND(VALUE(LEFT($A485,3))=311,OR($B485="I2",$B485="J2",$B485="K2",$B485="L2")),VLOOKUP('311'!$G$58,_311_Table2,MATCH(MID($B485,1,1),_311_Table2_ColumnLookup,0),FALSE),
  IF(AND(VALUE(LEFT($A485,3))=311,RIGHT($B485,5)="Total"),VLOOKUP('311'!$G$59,_311_Table2,MATCH(MID($B485,1,1),_311_Table2_ColumnLookup,0),FALSE),
  IF(VALUE(LEFT($A485,3))=311,VLOOKUP(VALUE(MID($B485,2,1)),_311_Table2,MATCH(MID($B485,1,1),_311_Table2_ColumnLookup,0),FALSE)
+N("311"),
  IF(AND(VALUE(LEFT($A485,3))=312,LEFT($G485,10)="Unincepted",$B485="G "),VLOOKUP(" ULO",_312_Table2,MATCH('312'!$N$16,_312_Table2_ColumnLookup,0),FALSE),
  IF(AND(VALUE(LEFT($A485,3))=312,LEFT($G485,10)="Unincepted",$B485="O "),VLOOKUP(" ULO",_312_Table2,MATCH('312'!$V$16,_312_Table2_ColumnLookup,0),FALSE),
  IF(AND(VALUE(LEFT($A485,3))=312,LEFT($G485,10)="Unincepted",$B485="Q "),VLOOKUP(" ULO",_312_Table2,MATCH('312'!$X$16,_312_Table2_ColumnLookup,0),FALSE),
  IF(AND(VALUE(LEFT($A485,3))=312,LEFT($G485,10)="Unincepted"),VLOOKUP(" ULO",_312_Table2,MATCH(LEFT($B485,1),_312_Table2_ColumnLookup,0),FALSE),
  IF(AND(VALUE(LEFT($A485,3))=312,LEFT($G485,5)="Total",$B485="G "),VLOOKUP('312'!$F$80,_312_Table2,MATCH('312'!$N$16,_312_Table2_ColumnLookup,0),FALSE),
  IF(AND(VALUE(LEFT($A485,3))=312,LEFT($G485,5)="Total",$B485="O "),VLOOKUP('312'!$F$80,_312_Table2,MATCH('312'!$V$16,_312_Table2_ColumnLookup,0),FALSE),
  IF(AND(VALUE(LEFT($A485,3))=312,LEFT($G485,5)="Total",$B485="Q "),VLOOKUP('312'!$F$80,_312_Table2,MATCH('312'!$X$16,_312_Table2_ColumnLookup,0),FALSE),
  IF(AND(VALUE(LEFT($A485,3))=312,LEFT($G485,5)="Total"),VLOOKUP('312'!$F$80,_312_Table2,MATCH(LEFT($B485,1),_312_Table2_ColumnLookup,0),FALSE),
  IF(AND(VALUE(LEFT($A485,3))=312,LEN($I485)=4,$B485="G"),VLOOKUP($I485,_312_Table2,MATCH('312'!$N$16,_312_Table2_ColumnLookup,0),FALSE),
  IF(AND(VALUE(LEFT($A485,3))=312,LEN($I485)=4,$B485="O"),VLOOKUP($I485,_312_Table2,MATCH('312'!$V$16,_312_Table2_ColumnLookup,0),FALSE),
  IF(AND(VALUE(LEFT($A485,3))=312,LEN($I485)=4,$B485="Q"),VLOOKUP($I485,_312_Table2,MATCH('312'!$X$16,_312_Table2_ColumnLookup,0),FALSE),
  IF(AND(VALUE(LEFT($A485,3))=312,LEN($I485)=4),VLOOKUP($I485,_312_Table2,MATCH(LEFT($B485,1),_312_Table2_ColumnLookup,0),FALSE)
+N("312"),
  IF(VALUE(LEFT($A485,3))=313,VLOOKUP(VALUE(MID($B485,2,1)),_313_Table2,MATCH(MID($B485,1,1),_313_Table2_ColumnLookup,0),FALSE)
+N("313"),
  IF(AND(VALUE(LEFT($A485,3))=314,LEN($B485)=3),VLOOKUP(VALUE(MID($B485,2,2)),_314_Table2,MATCH(MID($B485,1,1),_314_Table2_ColumnLookup,0),FALSE),
  IF(VALUE(LEFT($A485,3))=314,VLOOKUP(VALUE(MID($B485,2,1)),_314_Table2,MATCH(MID($B485,1,1),_314_Table2_ColumnLookup,0),FALSE)
+N("314"),
""))))))))))))))))))))))))</f>
        <v>#NAME?</v>
      </c>
      <c r="F485" s="238" t="e">
        <f>IF(AND(VALUE(LEFT($A485,3))=309,LEN($B485)=3),VLOOKUP(VALUE(MID($B485,2,2)),_309_Table3,MATCH(MID($B485,1,1),_309_Table3_ColumnLookup,0),FALSE),
  IF($C485="309 LCR SummaryA",OneYearSCR,IF($C485="309 LCR SummaryB",UltimateSCR,IF(VALUE(LEFT($A485,3))=309,VLOOKUP(VALUE(MID($B485,2,1)),_309_Table3,MATCH(MID($B485,1,1),_309_Table3_ColumnLookup,0),FALSE)
+N("309"),
  IF(VALUE(LEFT($A485,3))=310,VLOOKUP(VALUE(MID($B485,2,1)),_310_Table3,MATCH(MID($B485,1,1),_310_Table3_ColumnLookup,0),FALSE)
+N("310"),
  IF(AND(VALUE(LEFT($A485,3))=311,LEN($I485)=4),VLOOKUP($I485,_311_Table3,MATCH($B485,_311_Table3_ColumnLookup,0),FALSE),
  IF(AND(VALUE(LEFT($A485,3))=311,OR($B485="I2",$B485="J2",$B485="K2",$B485="L2")),VLOOKUP('311'!$G$58,_311_Table3,MATCH(MID($B485,1,1),_311_Table3_ColumnLookup,0),FALSE),
  IF(AND(VALUE(LEFT($A485,3))=311,RIGHT($B485,5)="Total"),VLOOKUP('311'!$G$59,_311_Table3,MATCH(MID($B485,1,1),_311_Table3_ColumnLookup,0),FALSE),
  IF(VALUE(LEFT($A485,3))=311,VLOOKUP(VALUE(MID($B485,2,1)),_311_Table3,MATCH(MID($B485,1,1),_311_Table3_ColumnLookup,0),FALSE)
+N("311"),
  IF(AND(VALUE(LEFT($A485,3))=312,LEFT($G485,10)="Unincepted",$B485="G "),VLOOKUP(" ULO",_312_Table3,MATCH('312'!$N$16,_312_Table3_ColumnLookup,0),FALSE),
  IF(AND(VALUE(LEFT($A485,3))=312,LEFT($G485,10)="Unincepted",$B485="O "),VLOOKUP(" ULO",_312_Table3,MATCH('312'!$V$16,_312_Table3_ColumnLookup,0),FALSE),
  IF(AND(VALUE(LEFT($A485,3))=312,LEFT($G485,10)="Unincepted",$B485="Q "),VLOOKUP(" ULO",_312_Table3,MATCH('312'!$X$16,_312_Table3_ColumnLookup,0),FALSE),
  IF(AND(VALUE(LEFT($A485,3))=312,LEFT($G485,10)="Unincepted"),VLOOKUP(" ULO",_312_Table3,MATCH(LEFT($B485,1),_312_Table3_ColumnLookup,0),FALSE),
  IF(AND(VALUE(LEFT($A485,3))=312,LEFT($G485,5)="Total",$B485="G "),VLOOKUP('312'!$F$80,_312_Table3,MATCH('312'!$N$16,_312_Table3_ColumnLookup,0),FALSE),
  IF(AND(VALUE(LEFT($A485,3))=312,LEFT($G485,5)="Total",$B485="O "),VLOOKUP('312'!$F$80,_312_Table3,MATCH('312'!$V$16,_312_Table3_ColumnLookup,0),FALSE),
  IF(AND(VALUE(LEFT($A485,3))=312,LEFT($G485,5)="Total",$B485="Q "),VLOOKUP('312'!$F$80,_312_Table3,MATCH('312'!$X$16,_312_Table3_ColumnLookup,0),FALSE),
  IF(AND(VALUE(LEFT($A485,3))=312,LEFT($G485,5)="Total"),VLOOKUP('312'!$F$80,_312_Table3,MATCH(LEFT($B485,1),_312_Table3_ColumnLookup,0),FALSE),
  IF(AND(VALUE(LEFT($A485,3))=312,LEN($I485)=4,$B485="G"),VLOOKUP($I485,_312_Table3,MATCH('312'!$N$16,_312_Table3_ColumnLookup,0),FALSE),
  IF(AND(VALUE(LEFT($A485,3))=312,LEN($I485)=4,$B485="O"),VLOOKUP($I485,_312_Table3,MATCH('312'!$V$16,_312_Table3_ColumnLookup,0),FALSE),
  IF(AND(VALUE(LEFT($A485,3))=312,LEN($I485)=4,$B485="Q"),VLOOKUP($I485,_312_Table3,MATCH('312'!$X$16,_312_Table3_ColumnLookup,0),FALSE),
  IF(AND(VALUE(LEFT($A485,3))=312,LEN($I485)=4),VLOOKUP($I485,_312_Table3,MATCH(LEFT($B485,1),_312_Table3_ColumnLookup,0),FALSE)
+N("312"),
  IF(VALUE(LEFT($A485,3))=313,VLOOKUP(VALUE(MID($B485,2,1)),_313_Table3,MATCH(MID($B485,1,1),_313_Table3_ColumnLookup,0),FALSE)
+N("313"),
  IF(AND(VALUE(LEFT($A485,3))=314,LEN($B485)=3),VLOOKUP(VALUE(MID($B485,2,2)),_314_Table3,MATCH(MID($B485,1,1),_314_Table3_ColumnLookup,0),FALSE),
  IF(VALUE(LEFT($A485,3))=314,VLOOKUP(VALUE(MID($B485,2,1)),_314_Table3,MATCH(MID($B485,1,1),_314_Table3_ColumnLookup,0),FALSE)
+N("314"),
""))))))))))))))))))))))))</f>
        <v>#NAME?</v>
      </c>
      <c r="G485" t="s">
        <v>1148</v>
      </c>
      <c r="H485" s="321">
        <f>IFERROR(
IF(ISERROR($D485)=FALSE,$D485,IF(ISERROR($E485)=FALSE,$E485,IF(ISERROR($F485)=FALSE,$F485
+N("012 checkboxes"),
IF(
IF(OR(LEFT($A485,9)="Syndicate",LEFT($A485,12)="NewSyndicate"),VLOOKUP($A485,'012'!$J:$ZW,MATCH("Link to button",'012'!$J$1:$ZW$1,0),0)
+N("309 checkbox"),
IF($C485="309 LCR Summary0",VLOOKUP("Notes990",'309'!$P:$ZZ,MATCH("Link to button",'309'!$P$1:$ZZ$1,0),0)
+N("313 checkboxes"),
IF($C485="313 Financial Information0LcmVsScr",IF($C485="309 LCR Summary0",VLOOKUP("LcmVsScr",'309'!$N:$ZZ,MATCH("Link to button",'309'!$N$1:$ZZ$1,0),0),
IF($C485="313 Financial Information0LcrDocAttached",IF($C485="309 LCR Summary0",VLOOKUP("LcrDocAttached",'309'!$N:$ZZ,MATCH("Link to button",'309'!$N$1:$ZZ$1,0),
0)))))))=1,TRUE,FALSE)
))),"")</f>
        <v>0</v>
      </c>
      <c r="I485">
        <v>2006</v>
      </c>
    </row>
    <row r="486" spans="1:9" customFormat="1">
      <c r="A486" s="237" t="str">
        <f>VLOOKUP($G486,CSVLookups!$B:$R,MATCH(A$1,CSVLookups!$B$1:$R$1,0),FALSE)</f>
        <v>312 Projected Solvency II Technical Provisions at Time Zero</v>
      </c>
      <c r="B486" s="237" t="str">
        <f>VLOOKUP($G486,CSVLookups!$B:$R,MATCH(B$1,CSVLookups!$B$1:$R$1,0),FALSE)</f>
        <v>G</v>
      </c>
      <c r="C486" s="238" t="str">
        <f t="shared" si="8"/>
        <v>312 Projected Solvency II Technical Provisions at Time ZeroG2006</v>
      </c>
      <c r="D486" s="238">
        <f>IF(AND(VALUE(LEFT($A486,3))=309,LEN($B486)=3),VLOOKUP(VALUE(MID($B486,2,2)),_309_Table1,MATCH(MID($B486,1,1),_309_Table1_ColumnLookup,0),FALSE),
  IF($C486="309 LCR SummaryA",OneYearSCR,IF($C486="309 LCR SummaryB",UltimateSCR,IF(VALUE(LEFT($A486,3))=309,VLOOKUP(VALUE(MID($B486,2,1)),_309_Table1,MATCH(MID($B486,1,1),_309_Table1_ColumnLookup,0),FALSE)
+N("309"),
  IF(VALUE(LEFT($A486,3))=310,VLOOKUP(VALUE(MID($B486,2,1)),_310_Table1,MATCH(MID($B486,1,1),_310_Table1_ColumnLookup,0),FALSE)
+N("310"),
  IF(AND(VALUE(LEFT($A486,3))=311,LEN($I486)=4),VLOOKUP($I486,_311_Table1,MATCH($B486,_311_Table1_ColumnLookup,0),FALSE),
  IF(AND(VALUE(LEFT($A486,3))=311,OR($B486="I2",$B486="J2",$B486="K2",$B486="L2")),VLOOKUP('311'!$G$58,_311_Table1,MATCH(MID($B486,1,1),_311_Table1_ColumnLookup,0),FALSE),
  IF(AND(VALUE(LEFT($A486,3))=311,RIGHT($B486,5)="Total"),VLOOKUP('311'!$G$59,_311_Table1,MATCH(MID($B486,1,1),_311_Table1_ColumnLookup,0),FALSE),
  IF(VALUE(LEFT($A486,3))=311,VLOOKUP(VALUE(MID($B486,2,1)),_311_Table1,MATCH(MID($B486,1,1),_311_Table1_ColumnLookup,0),FALSE)
+N("311"),
  IF(AND(VALUE(LEFT($A486,3))=312,LEFT($G486,10)="Unincepted",$B486="G "),VLOOKUP(" ULO",_312_Table1,MATCH('312'!$N$16,_312_Table1_ColumnLookup,0),FALSE),
  IF(AND(VALUE(LEFT($A486,3))=312,LEFT($G486,10)="Unincepted",$B486="O "),VLOOKUP(" ULO",_312_Table1,MATCH('312'!$V$16,_312_Table1_ColumnLookup,0),FALSE),
  IF(AND(VALUE(LEFT($A486,3))=312,LEFT($G486,10)="Unincepted",$B486="Q "),VLOOKUP(" ULO",_312_Table1,MATCH('312'!$X$16,_312_Table1_ColumnLookup,0),FALSE),
  IF(AND(VALUE(LEFT($A486,3))=312,LEFT($G486,10)="Unincepted"),VLOOKUP(" ULO",_312_Table1,MATCH(LEFT($B486,1),_312_Table1_ColumnLookup,0),FALSE),
  IF(AND(VALUE(LEFT($A486,3))=312,LEFT($G486,5)="Total",$B486="G "),VLOOKUP('312'!$F$80,_312_Table1,MATCH('312'!$N$16,_312_Table1_ColumnLookup,0),FALSE),
  IF(AND(VALUE(LEFT($A486,3))=312,LEFT($G486,5)="Total",$B486="O "),VLOOKUP('312'!$F$80,_312_Table1,MATCH('312'!$V$16,_312_Table1_ColumnLookup,0),FALSE),
  IF(AND(VALUE(LEFT($A486,3))=312,LEFT($G486,5)="Total",$B486="Q "),VLOOKUP('312'!$F$80,_312_Table1,MATCH('312'!$X$16,_312_Table1_ColumnLookup,0),FALSE),
  IF(AND(VALUE(LEFT($A486,3))=312,LEFT($G486,5)="Total"),VLOOKUP('312'!$F$80,_312_Table1,MATCH(LEFT($B486,1),_312_Table1_ColumnLookup,0),FALSE),
  IF(AND(VALUE(LEFT($A486,3))=312,LEN($I486)=4,$B486="G"),VLOOKUP($I486,_312_Table1,MATCH('312'!$N$16,_312_Table1_ColumnLookup,0),FALSE),
  IF(AND(VALUE(LEFT($A486,3))=312,LEN($I486)=4,$B486="O"),VLOOKUP($I486,_312_Table1,MATCH('312'!$V$16,_312_Table1_ColumnLookup,0),FALSE),
  IF(AND(VALUE(LEFT($A486,3))=312,LEN($I486)=4,$B486="Q"),VLOOKUP($I486,_312_Table1,MATCH('312'!$X$16,_312_Table1_ColumnLookup,0),FALSE),
  IF(AND(VALUE(LEFT($A486,3))=312,LEN($I486)=4),VLOOKUP($I486,_312_Table1,MATCH(LEFT($B486,1),_312_Table1_ColumnLookup,0),FALSE)
+N("312"),
  IF(VALUE(LEFT($A486,3))=313,VLOOKUP(VALUE(MID($B486,2,1)),_313_Table1,MATCH(MID($B486,1,1),_313_Table1_ColumnLookup,0),FALSE)
+N("313"),
  IF(AND(VALUE(LEFT($A486,3))=314,LEN($B486)=3),VLOOKUP(VALUE(MID($B486,2,2)),_314_Table1,MATCH(MID($B486,1,1),_314_Table1_ColumnLookup,0),FALSE),
  IF(VALUE(LEFT($A486,3))=314,VLOOKUP(VALUE(MID($B486,2,1)),_314_Table1,MATCH(MID($B486,1,1),_314_Table1_ColumnLookup,0),FALSE)
+N("314"),
""))))))))))))))))))))))))</f>
        <v>0</v>
      </c>
      <c r="E486" s="238" t="e">
        <f>IF(AND(VALUE(LEFT($A486,3))=309,LEN($B486)=3),VLOOKUP(VALUE(MID($B486,2,2)),_309_Table2,MATCH(MID($B486,1,1),_309_Table2_ColumnLookup,0),FALSE),
  IF($C486="309 LCR SummaryA",OneYearSCR,IF($C486="309 LCR SummaryB",UltimateSCR,IF(VALUE(LEFT($A486,3))=309,VLOOKUP(VALUE(MID($B486,2,1)),_309_Table2,MATCH(MID($B486,1,1),_309_Table2_ColumnLookup,0),FALSE)
+N("309"),
  IF(VALUE(LEFT($A486,3))=310,VLOOKUP(VALUE(MID($B486,2,1)),_310_Table2,MATCH(MID($B486,1,1),_310_Table2_ColumnLookup,0),FALSE)
+N("310"),
  IF(AND(VALUE(LEFT($A486,3))=311,LEN($I486)=4),VLOOKUP($I486,_311_Table2,MATCH($B486,_311_Table2_ColumnLookup,0),FALSE),
  IF(AND(VALUE(LEFT($A486,3))=311,OR($B486="I2",$B486="J2",$B486="K2",$B486="L2")),VLOOKUP('311'!$G$58,_311_Table2,MATCH(MID($B486,1,1),_311_Table2_ColumnLookup,0),FALSE),
  IF(AND(VALUE(LEFT($A486,3))=311,RIGHT($B486,5)="Total"),VLOOKUP('311'!$G$59,_311_Table2,MATCH(MID($B486,1,1),_311_Table2_ColumnLookup,0),FALSE),
  IF(VALUE(LEFT($A486,3))=311,VLOOKUP(VALUE(MID($B486,2,1)),_311_Table2,MATCH(MID($B486,1,1),_311_Table2_ColumnLookup,0),FALSE)
+N("311"),
  IF(AND(VALUE(LEFT($A486,3))=312,LEFT($G486,10)="Unincepted",$B486="G "),VLOOKUP(" ULO",_312_Table2,MATCH('312'!$N$16,_312_Table2_ColumnLookup,0),FALSE),
  IF(AND(VALUE(LEFT($A486,3))=312,LEFT($G486,10)="Unincepted",$B486="O "),VLOOKUP(" ULO",_312_Table2,MATCH('312'!$V$16,_312_Table2_ColumnLookup,0),FALSE),
  IF(AND(VALUE(LEFT($A486,3))=312,LEFT($G486,10)="Unincepted",$B486="Q "),VLOOKUP(" ULO",_312_Table2,MATCH('312'!$X$16,_312_Table2_ColumnLookup,0),FALSE),
  IF(AND(VALUE(LEFT($A486,3))=312,LEFT($G486,10)="Unincepted"),VLOOKUP(" ULO",_312_Table2,MATCH(LEFT($B486,1),_312_Table2_ColumnLookup,0),FALSE),
  IF(AND(VALUE(LEFT($A486,3))=312,LEFT($G486,5)="Total",$B486="G "),VLOOKUP('312'!$F$80,_312_Table2,MATCH('312'!$N$16,_312_Table2_ColumnLookup,0),FALSE),
  IF(AND(VALUE(LEFT($A486,3))=312,LEFT($G486,5)="Total",$B486="O "),VLOOKUP('312'!$F$80,_312_Table2,MATCH('312'!$V$16,_312_Table2_ColumnLookup,0),FALSE),
  IF(AND(VALUE(LEFT($A486,3))=312,LEFT($G486,5)="Total",$B486="Q "),VLOOKUP('312'!$F$80,_312_Table2,MATCH('312'!$X$16,_312_Table2_ColumnLookup,0),FALSE),
  IF(AND(VALUE(LEFT($A486,3))=312,LEFT($G486,5)="Total"),VLOOKUP('312'!$F$80,_312_Table2,MATCH(LEFT($B486,1),_312_Table2_ColumnLookup,0),FALSE),
  IF(AND(VALUE(LEFT($A486,3))=312,LEN($I486)=4,$B486="G"),VLOOKUP($I486,_312_Table2,MATCH('312'!$N$16,_312_Table2_ColumnLookup,0),FALSE),
  IF(AND(VALUE(LEFT($A486,3))=312,LEN($I486)=4,$B486="O"),VLOOKUP($I486,_312_Table2,MATCH('312'!$V$16,_312_Table2_ColumnLookup,0),FALSE),
  IF(AND(VALUE(LEFT($A486,3))=312,LEN($I486)=4,$B486="Q"),VLOOKUP($I486,_312_Table2,MATCH('312'!$X$16,_312_Table2_ColumnLookup,0),FALSE),
  IF(AND(VALUE(LEFT($A486,3))=312,LEN($I486)=4),VLOOKUP($I486,_312_Table2,MATCH(LEFT($B486,1),_312_Table2_ColumnLookup,0),FALSE)
+N("312"),
  IF(VALUE(LEFT($A486,3))=313,VLOOKUP(VALUE(MID($B486,2,1)),_313_Table2,MATCH(MID($B486,1,1),_313_Table2_ColumnLookup,0),FALSE)
+N("313"),
  IF(AND(VALUE(LEFT($A486,3))=314,LEN($B486)=3),VLOOKUP(VALUE(MID($B486,2,2)),_314_Table2,MATCH(MID($B486,1,1),_314_Table2_ColumnLookup,0),FALSE),
  IF(VALUE(LEFT($A486,3))=314,VLOOKUP(VALUE(MID($B486,2,1)),_314_Table2,MATCH(MID($B486,1,1),_314_Table2_ColumnLookup,0),FALSE)
+N("314"),
""))))))))))))))))))))))))</f>
        <v>#NAME?</v>
      </c>
      <c r="F486" s="238" t="e">
        <f>IF(AND(VALUE(LEFT($A486,3))=309,LEN($B486)=3),VLOOKUP(VALUE(MID($B486,2,2)),_309_Table3,MATCH(MID($B486,1,1),_309_Table3_ColumnLookup,0),FALSE),
  IF($C486="309 LCR SummaryA",OneYearSCR,IF($C486="309 LCR SummaryB",UltimateSCR,IF(VALUE(LEFT($A486,3))=309,VLOOKUP(VALUE(MID($B486,2,1)),_309_Table3,MATCH(MID($B486,1,1),_309_Table3_ColumnLookup,0),FALSE)
+N("309"),
  IF(VALUE(LEFT($A486,3))=310,VLOOKUP(VALUE(MID($B486,2,1)),_310_Table3,MATCH(MID($B486,1,1),_310_Table3_ColumnLookup,0),FALSE)
+N("310"),
  IF(AND(VALUE(LEFT($A486,3))=311,LEN($I486)=4),VLOOKUP($I486,_311_Table3,MATCH($B486,_311_Table3_ColumnLookup,0),FALSE),
  IF(AND(VALUE(LEFT($A486,3))=311,OR($B486="I2",$B486="J2",$B486="K2",$B486="L2")),VLOOKUP('311'!$G$58,_311_Table3,MATCH(MID($B486,1,1),_311_Table3_ColumnLookup,0),FALSE),
  IF(AND(VALUE(LEFT($A486,3))=311,RIGHT($B486,5)="Total"),VLOOKUP('311'!$G$59,_311_Table3,MATCH(MID($B486,1,1),_311_Table3_ColumnLookup,0),FALSE),
  IF(VALUE(LEFT($A486,3))=311,VLOOKUP(VALUE(MID($B486,2,1)),_311_Table3,MATCH(MID($B486,1,1),_311_Table3_ColumnLookup,0),FALSE)
+N("311"),
  IF(AND(VALUE(LEFT($A486,3))=312,LEFT($G486,10)="Unincepted",$B486="G "),VLOOKUP(" ULO",_312_Table3,MATCH('312'!$N$16,_312_Table3_ColumnLookup,0),FALSE),
  IF(AND(VALUE(LEFT($A486,3))=312,LEFT($G486,10)="Unincepted",$B486="O "),VLOOKUP(" ULO",_312_Table3,MATCH('312'!$V$16,_312_Table3_ColumnLookup,0),FALSE),
  IF(AND(VALUE(LEFT($A486,3))=312,LEFT($G486,10)="Unincepted",$B486="Q "),VLOOKUP(" ULO",_312_Table3,MATCH('312'!$X$16,_312_Table3_ColumnLookup,0),FALSE),
  IF(AND(VALUE(LEFT($A486,3))=312,LEFT($G486,10)="Unincepted"),VLOOKUP(" ULO",_312_Table3,MATCH(LEFT($B486,1),_312_Table3_ColumnLookup,0),FALSE),
  IF(AND(VALUE(LEFT($A486,3))=312,LEFT($G486,5)="Total",$B486="G "),VLOOKUP('312'!$F$80,_312_Table3,MATCH('312'!$N$16,_312_Table3_ColumnLookup,0),FALSE),
  IF(AND(VALUE(LEFT($A486,3))=312,LEFT($G486,5)="Total",$B486="O "),VLOOKUP('312'!$F$80,_312_Table3,MATCH('312'!$V$16,_312_Table3_ColumnLookup,0),FALSE),
  IF(AND(VALUE(LEFT($A486,3))=312,LEFT($G486,5)="Total",$B486="Q "),VLOOKUP('312'!$F$80,_312_Table3,MATCH('312'!$X$16,_312_Table3_ColumnLookup,0),FALSE),
  IF(AND(VALUE(LEFT($A486,3))=312,LEFT($G486,5)="Total"),VLOOKUP('312'!$F$80,_312_Table3,MATCH(LEFT($B486,1),_312_Table3_ColumnLookup,0),FALSE),
  IF(AND(VALUE(LEFT($A486,3))=312,LEN($I486)=4,$B486="G"),VLOOKUP($I486,_312_Table3,MATCH('312'!$N$16,_312_Table3_ColumnLookup,0),FALSE),
  IF(AND(VALUE(LEFT($A486,3))=312,LEN($I486)=4,$B486="O"),VLOOKUP($I486,_312_Table3,MATCH('312'!$V$16,_312_Table3_ColumnLookup,0),FALSE),
  IF(AND(VALUE(LEFT($A486,3))=312,LEN($I486)=4,$B486="Q"),VLOOKUP($I486,_312_Table3,MATCH('312'!$X$16,_312_Table3_ColumnLookup,0),FALSE),
  IF(AND(VALUE(LEFT($A486,3))=312,LEN($I486)=4),VLOOKUP($I486,_312_Table3,MATCH(LEFT($B486,1),_312_Table3_ColumnLookup,0),FALSE)
+N("312"),
  IF(VALUE(LEFT($A486,3))=313,VLOOKUP(VALUE(MID($B486,2,1)),_313_Table3,MATCH(MID($B486,1,1),_313_Table3_ColumnLookup,0),FALSE)
+N("313"),
  IF(AND(VALUE(LEFT($A486,3))=314,LEN($B486)=3),VLOOKUP(VALUE(MID($B486,2,2)),_314_Table3,MATCH(MID($B486,1,1),_314_Table3_ColumnLookup,0),FALSE),
  IF(VALUE(LEFT($A486,3))=314,VLOOKUP(VALUE(MID($B486,2,1)),_314_Table3,MATCH(MID($B486,1,1),_314_Table3_ColumnLookup,0),FALSE)
+N("314"),
""))))))))))))))))))))))))</f>
        <v>#NAME?</v>
      </c>
      <c r="G486" t="s">
        <v>1150</v>
      </c>
      <c r="H486" s="321">
        <f>IFERROR(
IF(ISERROR($D486)=FALSE,$D486,IF(ISERROR($E486)=FALSE,$E486,IF(ISERROR($F486)=FALSE,$F486
+N("012 checkboxes"),
IF(
IF(OR(LEFT($A486,9)="Syndicate",LEFT($A486,12)="NewSyndicate"),VLOOKUP($A486,'012'!$J:$ZW,MATCH("Link to button",'012'!$J$1:$ZW$1,0),0)
+N("309 checkbox"),
IF($C486="309 LCR Summary0",VLOOKUP("Notes990",'309'!$P:$ZZ,MATCH("Link to button",'309'!$P$1:$ZZ$1,0),0)
+N("313 checkboxes"),
IF($C486="313 Financial Information0LcmVsScr",IF($C486="309 LCR Summary0",VLOOKUP("LcmVsScr",'309'!$N:$ZZ,MATCH("Link to button",'309'!$N$1:$ZZ$1,0),0),
IF($C486="313 Financial Information0LcrDocAttached",IF($C486="309 LCR Summary0",VLOOKUP("LcrDocAttached",'309'!$N:$ZZ,MATCH("Link to button",'309'!$N$1:$ZZ$1,0),
0)))))))=1,TRUE,FALSE)
))),"")</f>
        <v>0</v>
      </c>
      <c r="I486">
        <v>2006</v>
      </c>
    </row>
    <row r="487" spans="1:9" customFormat="1">
      <c r="A487" s="237" t="str">
        <f>VLOOKUP($G487,CSVLookups!$B:$R,MATCH(A$1,CSVLookups!$B$1:$R$1,0),FALSE)</f>
        <v>312 Projected Solvency II Technical Provisions at Time Zero</v>
      </c>
      <c r="B487" s="237" t="str">
        <f>VLOOKUP($G487,CSVLookups!$B:$R,MATCH(B$1,CSVLookups!$B$1:$R$1,0),FALSE)</f>
        <v>H</v>
      </c>
      <c r="C487" s="238" t="str">
        <f t="shared" si="8"/>
        <v>312 Projected Solvency II Technical Provisions at Time ZeroH2006</v>
      </c>
      <c r="D487" s="238">
        <f>IF(AND(VALUE(LEFT($A487,3))=309,LEN($B487)=3),VLOOKUP(VALUE(MID($B487,2,2)),_309_Table1,MATCH(MID($B487,1,1),_309_Table1_ColumnLookup,0),FALSE),
  IF($C487="309 LCR SummaryA",OneYearSCR,IF($C487="309 LCR SummaryB",UltimateSCR,IF(VALUE(LEFT($A487,3))=309,VLOOKUP(VALUE(MID($B487,2,1)),_309_Table1,MATCH(MID($B487,1,1),_309_Table1_ColumnLookup,0),FALSE)
+N("309"),
  IF(VALUE(LEFT($A487,3))=310,VLOOKUP(VALUE(MID($B487,2,1)),_310_Table1,MATCH(MID($B487,1,1),_310_Table1_ColumnLookup,0),FALSE)
+N("310"),
  IF(AND(VALUE(LEFT($A487,3))=311,LEN($I487)=4),VLOOKUP($I487,_311_Table1,MATCH($B487,_311_Table1_ColumnLookup,0),FALSE),
  IF(AND(VALUE(LEFT($A487,3))=311,OR($B487="I2",$B487="J2",$B487="K2",$B487="L2")),VLOOKUP('311'!$G$58,_311_Table1,MATCH(MID($B487,1,1),_311_Table1_ColumnLookup,0),FALSE),
  IF(AND(VALUE(LEFT($A487,3))=311,RIGHT($B487,5)="Total"),VLOOKUP('311'!$G$59,_311_Table1,MATCH(MID($B487,1,1),_311_Table1_ColumnLookup,0),FALSE),
  IF(VALUE(LEFT($A487,3))=311,VLOOKUP(VALUE(MID($B487,2,1)),_311_Table1,MATCH(MID($B487,1,1),_311_Table1_ColumnLookup,0),FALSE)
+N("311"),
  IF(AND(VALUE(LEFT($A487,3))=312,LEFT($G487,10)="Unincepted",$B487="G "),VLOOKUP(" ULO",_312_Table1,MATCH('312'!$N$16,_312_Table1_ColumnLookup,0),FALSE),
  IF(AND(VALUE(LEFT($A487,3))=312,LEFT($G487,10)="Unincepted",$B487="O "),VLOOKUP(" ULO",_312_Table1,MATCH('312'!$V$16,_312_Table1_ColumnLookup,0),FALSE),
  IF(AND(VALUE(LEFT($A487,3))=312,LEFT($G487,10)="Unincepted",$B487="Q "),VLOOKUP(" ULO",_312_Table1,MATCH('312'!$X$16,_312_Table1_ColumnLookup,0),FALSE),
  IF(AND(VALUE(LEFT($A487,3))=312,LEFT($G487,10)="Unincepted"),VLOOKUP(" ULO",_312_Table1,MATCH(LEFT($B487,1),_312_Table1_ColumnLookup,0),FALSE),
  IF(AND(VALUE(LEFT($A487,3))=312,LEFT($G487,5)="Total",$B487="G "),VLOOKUP('312'!$F$80,_312_Table1,MATCH('312'!$N$16,_312_Table1_ColumnLookup,0),FALSE),
  IF(AND(VALUE(LEFT($A487,3))=312,LEFT($G487,5)="Total",$B487="O "),VLOOKUP('312'!$F$80,_312_Table1,MATCH('312'!$V$16,_312_Table1_ColumnLookup,0),FALSE),
  IF(AND(VALUE(LEFT($A487,3))=312,LEFT($G487,5)="Total",$B487="Q "),VLOOKUP('312'!$F$80,_312_Table1,MATCH('312'!$X$16,_312_Table1_ColumnLookup,0),FALSE),
  IF(AND(VALUE(LEFT($A487,3))=312,LEFT($G487,5)="Total"),VLOOKUP('312'!$F$80,_312_Table1,MATCH(LEFT($B487,1),_312_Table1_ColumnLookup,0),FALSE),
  IF(AND(VALUE(LEFT($A487,3))=312,LEN($I487)=4,$B487="G"),VLOOKUP($I487,_312_Table1,MATCH('312'!$N$16,_312_Table1_ColumnLookup,0),FALSE),
  IF(AND(VALUE(LEFT($A487,3))=312,LEN($I487)=4,$B487="O"),VLOOKUP($I487,_312_Table1,MATCH('312'!$V$16,_312_Table1_ColumnLookup,0),FALSE),
  IF(AND(VALUE(LEFT($A487,3))=312,LEN($I487)=4,$B487="Q"),VLOOKUP($I487,_312_Table1,MATCH('312'!$X$16,_312_Table1_ColumnLookup,0),FALSE),
  IF(AND(VALUE(LEFT($A487,3))=312,LEN($I487)=4),VLOOKUP($I487,_312_Table1,MATCH(LEFT($B487,1),_312_Table1_ColumnLookup,0),FALSE)
+N("312"),
  IF(VALUE(LEFT($A487,3))=313,VLOOKUP(VALUE(MID($B487,2,1)),_313_Table1,MATCH(MID($B487,1,1),_313_Table1_ColumnLookup,0),FALSE)
+N("313"),
  IF(AND(VALUE(LEFT($A487,3))=314,LEN($B487)=3),VLOOKUP(VALUE(MID($B487,2,2)),_314_Table1,MATCH(MID($B487,1,1),_314_Table1_ColumnLookup,0),FALSE),
  IF(VALUE(LEFT($A487,3))=314,VLOOKUP(VALUE(MID($B487,2,1)),_314_Table1,MATCH(MID($B487,1,1),_314_Table1_ColumnLookup,0),FALSE)
+N("314"),
""))))))))))))))))))))))))</f>
        <v>0</v>
      </c>
      <c r="E487" s="238" t="e">
        <f>IF(AND(VALUE(LEFT($A487,3))=309,LEN($B487)=3),VLOOKUP(VALUE(MID($B487,2,2)),_309_Table2,MATCH(MID($B487,1,1),_309_Table2_ColumnLookup,0),FALSE),
  IF($C487="309 LCR SummaryA",OneYearSCR,IF($C487="309 LCR SummaryB",UltimateSCR,IF(VALUE(LEFT($A487,3))=309,VLOOKUP(VALUE(MID($B487,2,1)),_309_Table2,MATCH(MID($B487,1,1),_309_Table2_ColumnLookup,0),FALSE)
+N("309"),
  IF(VALUE(LEFT($A487,3))=310,VLOOKUP(VALUE(MID($B487,2,1)),_310_Table2,MATCH(MID($B487,1,1),_310_Table2_ColumnLookup,0),FALSE)
+N("310"),
  IF(AND(VALUE(LEFT($A487,3))=311,LEN($I487)=4),VLOOKUP($I487,_311_Table2,MATCH($B487,_311_Table2_ColumnLookup,0),FALSE),
  IF(AND(VALUE(LEFT($A487,3))=311,OR($B487="I2",$B487="J2",$B487="K2",$B487="L2")),VLOOKUP('311'!$G$58,_311_Table2,MATCH(MID($B487,1,1),_311_Table2_ColumnLookup,0),FALSE),
  IF(AND(VALUE(LEFT($A487,3))=311,RIGHT($B487,5)="Total"),VLOOKUP('311'!$G$59,_311_Table2,MATCH(MID($B487,1,1),_311_Table2_ColumnLookup,0),FALSE),
  IF(VALUE(LEFT($A487,3))=311,VLOOKUP(VALUE(MID($B487,2,1)),_311_Table2,MATCH(MID($B487,1,1),_311_Table2_ColumnLookup,0),FALSE)
+N("311"),
  IF(AND(VALUE(LEFT($A487,3))=312,LEFT($G487,10)="Unincepted",$B487="G "),VLOOKUP(" ULO",_312_Table2,MATCH('312'!$N$16,_312_Table2_ColumnLookup,0),FALSE),
  IF(AND(VALUE(LEFT($A487,3))=312,LEFT($G487,10)="Unincepted",$B487="O "),VLOOKUP(" ULO",_312_Table2,MATCH('312'!$V$16,_312_Table2_ColumnLookup,0),FALSE),
  IF(AND(VALUE(LEFT($A487,3))=312,LEFT($G487,10)="Unincepted",$B487="Q "),VLOOKUP(" ULO",_312_Table2,MATCH('312'!$X$16,_312_Table2_ColumnLookup,0),FALSE),
  IF(AND(VALUE(LEFT($A487,3))=312,LEFT($G487,10)="Unincepted"),VLOOKUP(" ULO",_312_Table2,MATCH(LEFT($B487,1),_312_Table2_ColumnLookup,0),FALSE),
  IF(AND(VALUE(LEFT($A487,3))=312,LEFT($G487,5)="Total",$B487="G "),VLOOKUP('312'!$F$80,_312_Table2,MATCH('312'!$N$16,_312_Table2_ColumnLookup,0),FALSE),
  IF(AND(VALUE(LEFT($A487,3))=312,LEFT($G487,5)="Total",$B487="O "),VLOOKUP('312'!$F$80,_312_Table2,MATCH('312'!$V$16,_312_Table2_ColumnLookup,0),FALSE),
  IF(AND(VALUE(LEFT($A487,3))=312,LEFT($G487,5)="Total",$B487="Q "),VLOOKUP('312'!$F$80,_312_Table2,MATCH('312'!$X$16,_312_Table2_ColumnLookup,0),FALSE),
  IF(AND(VALUE(LEFT($A487,3))=312,LEFT($G487,5)="Total"),VLOOKUP('312'!$F$80,_312_Table2,MATCH(LEFT($B487,1),_312_Table2_ColumnLookup,0),FALSE),
  IF(AND(VALUE(LEFT($A487,3))=312,LEN($I487)=4,$B487="G"),VLOOKUP($I487,_312_Table2,MATCH('312'!$N$16,_312_Table2_ColumnLookup,0),FALSE),
  IF(AND(VALUE(LEFT($A487,3))=312,LEN($I487)=4,$B487="O"),VLOOKUP($I487,_312_Table2,MATCH('312'!$V$16,_312_Table2_ColumnLookup,0),FALSE),
  IF(AND(VALUE(LEFT($A487,3))=312,LEN($I487)=4,$B487="Q"),VLOOKUP($I487,_312_Table2,MATCH('312'!$X$16,_312_Table2_ColumnLookup,0),FALSE),
  IF(AND(VALUE(LEFT($A487,3))=312,LEN($I487)=4),VLOOKUP($I487,_312_Table2,MATCH(LEFT($B487,1),_312_Table2_ColumnLookup,0),FALSE)
+N("312"),
  IF(VALUE(LEFT($A487,3))=313,VLOOKUP(VALUE(MID($B487,2,1)),_313_Table2,MATCH(MID($B487,1,1),_313_Table2_ColumnLookup,0),FALSE)
+N("313"),
  IF(AND(VALUE(LEFT($A487,3))=314,LEN($B487)=3),VLOOKUP(VALUE(MID($B487,2,2)),_314_Table2,MATCH(MID($B487,1,1),_314_Table2_ColumnLookup,0),FALSE),
  IF(VALUE(LEFT($A487,3))=314,VLOOKUP(VALUE(MID($B487,2,1)),_314_Table2,MATCH(MID($B487,1,1),_314_Table2_ColumnLookup,0),FALSE)
+N("314"),
""))))))))))))))))))))))))</f>
        <v>#NAME?</v>
      </c>
      <c r="F487" s="238" t="e">
        <f>IF(AND(VALUE(LEFT($A487,3))=309,LEN($B487)=3),VLOOKUP(VALUE(MID($B487,2,2)),_309_Table3,MATCH(MID($B487,1,1),_309_Table3_ColumnLookup,0),FALSE),
  IF($C487="309 LCR SummaryA",OneYearSCR,IF($C487="309 LCR SummaryB",UltimateSCR,IF(VALUE(LEFT($A487,3))=309,VLOOKUP(VALUE(MID($B487,2,1)),_309_Table3,MATCH(MID($B487,1,1),_309_Table3_ColumnLookup,0),FALSE)
+N("309"),
  IF(VALUE(LEFT($A487,3))=310,VLOOKUP(VALUE(MID($B487,2,1)),_310_Table3,MATCH(MID($B487,1,1),_310_Table3_ColumnLookup,0),FALSE)
+N("310"),
  IF(AND(VALUE(LEFT($A487,3))=311,LEN($I487)=4),VLOOKUP($I487,_311_Table3,MATCH($B487,_311_Table3_ColumnLookup,0),FALSE),
  IF(AND(VALUE(LEFT($A487,3))=311,OR($B487="I2",$B487="J2",$B487="K2",$B487="L2")),VLOOKUP('311'!$G$58,_311_Table3,MATCH(MID($B487,1,1),_311_Table3_ColumnLookup,0),FALSE),
  IF(AND(VALUE(LEFT($A487,3))=311,RIGHT($B487,5)="Total"),VLOOKUP('311'!$G$59,_311_Table3,MATCH(MID($B487,1,1),_311_Table3_ColumnLookup,0),FALSE),
  IF(VALUE(LEFT($A487,3))=311,VLOOKUP(VALUE(MID($B487,2,1)),_311_Table3,MATCH(MID($B487,1,1),_311_Table3_ColumnLookup,0),FALSE)
+N("311"),
  IF(AND(VALUE(LEFT($A487,3))=312,LEFT($G487,10)="Unincepted",$B487="G "),VLOOKUP(" ULO",_312_Table3,MATCH('312'!$N$16,_312_Table3_ColumnLookup,0),FALSE),
  IF(AND(VALUE(LEFT($A487,3))=312,LEFT($G487,10)="Unincepted",$B487="O "),VLOOKUP(" ULO",_312_Table3,MATCH('312'!$V$16,_312_Table3_ColumnLookup,0),FALSE),
  IF(AND(VALUE(LEFT($A487,3))=312,LEFT($G487,10)="Unincepted",$B487="Q "),VLOOKUP(" ULO",_312_Table3,MATCH('312'!$X$16,_312_Table3_ColumnLookup,0),FALSE),
  IF(AND(VALUE(LEFT($A487,3))=312,LEFT($G487,10)="Unincepted"),VLOOKUP(" ULO",_312_Table3,MATCH(LEFT($B487,1),_312_Table3_ColumnLookup,0),FALSE),
  IF(AND(VALUE(LEFT($A487,3))=312,LEFT($G487,5)="Total",$B487="G "),VLOOKUP('312'!$F$80,_312_Table3,MATCH('312'!$N$16,_312_Table3_ColumnLookup,0),FALSE),
  IF(AND(VALUE(LEFT($A487,3))=312,LEFT($G487,5)="Total",$B487="O "),VLOOKUP('312'!$F$80,_312_Table3,MATCH('312'!$V$16,_312_Table3_ColumnLookup,0),FALSE),
  IF(AND(VALUE(LEFT($A487,3))=312,LEFT($G487,5)="Total",$B487="Q "),VLOOKUP('312'!$F$80,_312_Table3,MATCH('312'!$X$16,_312_Table3_ColumnLookup,0),FALSE),
  IF(AND(VALUE(LEFT($A487,3))=312,LEFT($G487,5)="Total"),VLOOKUP('312'!$F$80,_312_Table3,MATCH(LEFT($B487,1),_312_Table3_ColumnLookup,0),FALSE),
  IF(AND(VALUE(LEFT($A487,3))=312,LEN($I487)=4,$B487="G"),VLOOKUP($I487,_312_Table3,MATCH('312'!$N$16,_312_Table3_ColumnLookup,0),FALSE),
  IF(AND(VALUE(LEFT($A487,3))=312,LEN($I487)=4,$B487="O"),VLOOKUP($I487,_312_Table3,MATCH('312'!$V$16,_312_Table3_ColumnLookup,0),FALSE),
  IF(AND(VALUE(LEFT($A487,3))=312,LEN($I487)=4,$B487="Q"),VLOOKUP($I487,_312_Table3,MATCH('312'!$X$16,_312_Table3_ColumnLookup,0),FALSE),
  IF(AND(VALUE(LEFT($A487,3))=312,LEN($I487)=4),VLOOKUP($I487,_312_Table3,MATCH(LEFT($B487,1),_312_Table3_ColumnLookup,0),FALSE)
+N("312"),
  IF(VALUE(LEFT($A487,3))=313,VLOOKUP(VALUE(MID($B487,2,1)),_313_Table3,MATCH(MID($B487,1,1),_313_Table3_ColumnLookup,0),FALSE)
+N("313"),
  IF(AND(VALUE(LEFT($A487,3))=314,LEN($B487)=3),VLOOKUP(VALUE(MID($B487,2,2)),_314_Table3,MATCH(MID($B487,1,1),_314_Table3_ColumnLookup,0),FALSE),
  IF(VALUE(LEFT($A487,3))=314,VLOOKUP(VALUE(MID($B487,2,1)),_314_Table3,MATCH(MID($B487,1,1),_314_Table3_ColumnLookup,0),FALSE)
+N("314"),
""))))))))))))))))))))))))</f>
        <v>#NAME?</v>
      </c>
      <c r="G487" t="s">
        <v>1151</v>
      </c>
      <c r="H487" s="321">
        <f>IFERROR(
IF(ISERROR($D487)=FALSE,$D487,IF(ISERROR($E487)=FALSE,$E487,IF(ISERROR($F487)=FALSE,$F487
+N("012 checkboxes"),
IF(
IF(OR(LEFT($A487,9)="Syndicate",LEFT($A487,12)="NewSyndicate"),VLOOKUP($A487,'012'!$J:$ZW,MATCH("Link to button",'012'!$J$1:$ZW$1,0),0)
+N("309 checkbox"),
IF($C487="309 LCR Summary0",VLOOKUP("Notes990",'309'!$P:$ZZ,MATCH("Link to button",'309'!$P$1:$ZZ$1,0),0)
+N("313 checkboxes"),
IF($C487="313 Financial Information0LcmVsScr",IF($C487="309 LCR Summary0",VLOOKUP("LcmVsScr",'309'!$N:$ZZ,MATCH("Link to button",'309'!$N$1:$ZZ$1,0),0),
IF($C487="313 Financial Information0LcrDocAttached",IF($C487="309 LCR Summary0",VLOOKUP("LcrDocAttached",'309'!$N:$ZZ,MATCH("Link to button",'309'!$N$1:$ZZ$1,0),
0)))))))=1,TRUE,FALSE)
))),"")</f>
        <v>0</v>
      </c>
      <c r="I487">
        <v>2006</v>
      </c>
    </row>
    <row r="488" spans="1:9" customFormat="1">
      <c r="A488" s="237" t="str">
        <f>VLOOKUP($G488,CSVLookups!$B:$R,MATCH(A$1,CSVLookups!$B$1:$R$1,0),FALSE)</f>
        <v>312 Projected Solvency II Technical Provisions at Time Zero</v>
      </c>
      <c r="B488" s="237" t="str">
        <f>VLOOKUP($G488,CSVLookups!$B:$R,MATCH(B$1,CSVLookups!$B$1:$R$1,0),FALSE)</f>
        <v>I</v>
      </c>
      <c r="C488" s="238" t="str">
        <f t="shared" si="8"/>
        <v>312 Projected Solvency II Technical Provisions at Time ZeroI2006</v>
      </c>
      <c r="D488" s="238">
        <f>IF(AND(VALUE(LEFT($A488,3))=309,LEN($B488)=3),VLOOKUP(VALUE(MID($B488,2,2)),_309_Table1,MATCH(MID($B488,1,1),_309_Table1_ColumnLookup,0),FALSE),
  IF($C488="309 LCR SummaryA",OneYearSCR,IF($C488="309 LCR SummaryB",UltimateSCR,IF(VALUE(LEFT($A488,3))=309,VLOOKUP(VALUE(MID($B488,2,1)),_309_Table1,MATCH(MID($B488,1,1),_309_Table1_ColumnLookup,0),FALSE)
+N("309"),
  IF(VALUE(LEFT($A488,3))=310,VLOOKUP(VALUE(MID($B488,2,1)),_310_Table1,MATCH(MID($B488,1,1),_310_Table1_ColumnLookup,0),FALSE)
+N("310"),
  IF(AND(VALUE(LEFT($A488,3))=311,LEN($I488)=4),VLOOKUP($I488,_311_Table1,MATCH($B488,_311_Table1_ColumnLookup,0),FALSE),
  IF(AND(VALUE(LEFT($A488,3))=311,OR($B488="I2",$B488="J2",$B488="K2",$B488="L2")),VLOOKUP('311'!$G$58,_311_Table1,MATCH(MID($B488,1,1),_311_Table1_ColumnLookup,0),FALSE),
  IF(AND(VALUE(LEFT($A488,3))=311,RIGHT($B488,5)="Total"),VLOOKUP('311'!$G$59,_311_Table1,MATCH(MID($B488,1,1),_311_Table1_ColumnLookup,0),FALSE),
  IF(VALUE(LEFT($A488,3))=311,VLOOKUP(VALUE(MID($B488,2,1)),_311_Table1,MATCH(MID($B488,1,1),_311_Table1_ColumnLookup,0),FALSE)
+N("311"),
  IF(AND(VALUE(LEFT($A488,3))=312,LEFT($G488,10)="Unincepted",$B488="G "),VLOOKUP(" ULO",_312_Table1,MATCH('312'!$N$16,_312_Table1_ColumnLookup,0),FALSE),
  IF(AND(VALUE(LEFT($A488,3))=312,LEFT($G488,10)="Unincepted",$B488="O "),VLOOKUP(" ULO",_312_Table1,MATCH('312'!$V$16,_312_Table1_ColumnLookup,0),FALSE),
  IF(AND(VALUE(LEFT($A488,3))=312,LEFT($G488,10)="Unincepted",$B488="Q "),VLOOKUP(" ULO",_312_Table1,MATCH('312'!$X$16,_312_Table1_ColumnLookup,0),FALSE),
  IF(AND(VALUE(LEFT($A488,3))=312,LEFT($G488,10)="Unincepted"),VLOOKUP(" ULO",_312_Table1,MATCH(LEFT($B488,1),_312_Table1_ColumnLookup,0),FALSE),
  IF(AND(VALUE(LEFT($A488,3))=312,LEFT($G488,5)="Total",$B488="G "),VLOOKUP('312'!$F$80,_312_Table1,MATCH('312'!$N$16,_312_Table1_ColumnLookup,0),FALSE),
  IF(AND(VALUE(LEFT($A488,3))=312,LEFT($G488,5)="Total",$B488="O "),VLOOKUP('312'!$F$80,_312_Table1,MATCH('312'!$V$16,_312_Table1_ColumnLookup,0),FALSE),
  IF(AND(VALUE(LEFT($A488,3))=312,LEFT($G488,5)="Total",$B488="Q "),VLOOKUP('312'!$F$80,_312_Table1,MATCH('312'!$X$16,_312_Table1_ColumnLookup,0),FALSE),
  IF(AND(VALUE(LEFT($A488,3))=312,LEFT($G488,5)="Total"),VLOOKUP('312'!$F$80,_312_Table1,MATCH(LEFT($B488,1),_312_Table1_ColumnLookup,0),FALSE),
  IF(AND(VALUE(LEFT($A488,3))=312,LEN($I488)=4,$B488="G"),VLOOKUP($I488,_312_Table1,MATCH('312'!$N$16,_312_Table1_ColumnLookup,0),FALSE),
  IF(AND(VALUE(LEFT($A488,3))=312,LEN($I488)=4,$B488="O"),VLOOKUP($I488,_312_Table1,MATCH('312'!$V$16,_312_Table1_ColumnLookup,0),FALSE),
  IF(AND(VALUE(LEFT($A488,3))=312,LEN($I488)=4,$B488="Q"),VLOOKUP($I488,_312_Table1,MATCH('312'!$X$16,_312_Table1_ColumnLookup,0),FALSE),
  IF(AND(VALUE(LEFT($A488,3))=312,LEN($I488)=4),VLOOKUP($I488,_312_Table1,MATCH(LEFT($B488,1),_312_Table1_ColumnLookup,0),FALSE)
+N("312"),
  IF(VALUE(LEFT($A488,3))=313,VLOOKUP(VALUE(MID($B488,2,1)),_313_Table1,MATCH(MID($B488,1,1),_313_Table1_ColumnLookup,0),FALSE)
+N("313"),
  IF(AND(VALUE(LEFT($A488,3))=314,LEN($B488)=3),VLOOKUP(VALUE(MID($B488,2,2)),_314_Table1,MATCH(MID($B488,1,1),_314_Table1_ColumnLookup,0),FALSE),
  IF(VALUE(LEFT($A488,3))=314,VLOOKUP(VALUE(MID($B488,2,1)),_314_Table1,MATCH(MID($B488,1,1),_314_Table1_ColumnLookup,0),FALSE)
+N("314"),
""))))))))))))))))))))))))</f>
        <v>0</v>
      </c>
      <c r="E488" s="238" t="e">
        <f>IF(AND(VALUE(LEFT($A488,3))=309,LEN($B488)=3),VLOOKUP(VALUE(MID($B488,2,2)),_309_Table2,MATCH(MID($B488,1,1),_309_Table2_ColumnLookup,0),FALSE),
  IF($C488="309 LCR SummaryA",OneYearSCR,IF($C488="309 LCR SummaryB",UltimateSCR,IF(VALUE(LEFT($A488,3))=309,VLOOKUP(VALUE(MID($B488,2,1)),_309_Table2,MATCH(MID($B488,1,1),_309_Table2_ColumnLookup,0),FALSE)
+N("309"),
  IF(VALUE(LEFT($A488,3))=310,VLOOKUP(VALUE(MID($B488,2,1)),_310_Table2,MATCH(MID($B488,1,1),_310_Table2_ColumnLookup,0),FALSE)
+N("310"),
  IF(AND(VALUE(LEFT($A488,3))=311,LEN($I488)=4),VLOOKUP($I488,_311_Table2,MATCH($B488,_311_Table2_ColumnLookup,0),FALSE),
  IF(AND(VALUE(LEFT($A488,3))=311,OR($B488="I2",$B488="J2",$B488="K2",$B488="L2")),VLOOKUP('311'!$G$58,_311_Table2,MATCH(MID($B488,1,1),_311_Table2_ColumnLookup,0),FALSE),
  IF(AND(VALUE(LEFT($A488,3))=311,RIGHT($B488,5)="Total"),VLOOKUP('311'!$G$59,_311_Table2,MATCH(MID($B488,1,1),_311_Table2_ColumnLookup,0),FALSE),
  IF(VALUE(LEFT($A488,3))=311,VLOOKUP(VALUE(MID($B488,2,1)),_311_Table2,MATCH(MID($B488,1,1),_311_Table2_ColumnLookup,0),FALSE)
+N("311"),
  IF(AND(VALUE(LEFT($A488,3))=312,LEFT($G488,10)="Unincepted",$B488="G "),VLOOKUP(" ULO",_312_Table2,MATCH('312'!$N$16,_312_Table2_ColumnLookup,0),FALSE),
  IF(AND(VALUE(LEFT($A488,3))=312,LEFT($G488,10)="Unincepted",$B488="O "),VLOOKUP(" ULO",_312_Table2,MATCH('312'!$V$16,_312_Table2_ColumnLookup,0),FALSE),
  IF(AND(VALUE(LEFT($A488,3))=312,LEFT($G488,10)="Unincepted",$B488="Q "),VLOOKUP(" ULO",_312_Table2,MATCH('312'!$X$16,_312_Table2_ColumnLookup,0),FALSE),
  IF(AND(VALUE(LEFT($A488,3))=312,LEFT($G488,10)="Unincepted"),VLOOKUP(" ULO",_312_Table2,MATCH(LEFT($B488,1),_312_Table2_ColumnLookup,0),FALSE),
  IF(AND(VALUE(LEFT($A488,3))=312,LEFT($G488,5)="Total",$B488="G "),VLOOKUP('312'!$F$80,_312_Table2,MATCH('312'!$N$16,_312_Table2_ColumnLookup,0),FALSE),
  IF(AND(VALUE(LEFT($A488,3))=312,LEFT($G488,5)="Total",$B488="O "),VLOOKUP('312'!$F$80,_312_Table2,MATCH('312'!$V$16,_312_Table2_ColumnLookup,0),FALSE),
  IF(AND(VALUE(LEFT($A488,3))=312,LEFT($G488,5)="Total",$B488="Q "),VLOOKUP('312'!$F$80,_312_Table2,MATCH('312'!$X$16,_312_Table2_ColumnLookup,0),FALSE),
  IF(AND(VALUE(LEFT($A488,3))=312,LEFT($G488,5)="Total"),VLOOKUP('312'!$F$80,_312_Table2,MATCH(LEFT($B488,1),_312_Table2_ColumnLookup,0),FALSE),
  IF(AND(VALUE(LEFT($A488,3))=312,LEN($I488)=4,$B488="G"),VLOOKUP($I488,_312_Table2,MATCH('312'!$N$16,_312_Table2_ColumnLookup,0),FALSE),
  IF(AND(VALUE(LEFT($A488,3))=312,LEN($I488)=4,$B488="O"),VLOOKUP($I488,_312_Table2,MATCH('312'!$V$16,_312_Table2_ColumnLookup,0),FALSE),
  IF(AND(VALUE(LEFT($A488,3))=312,LEN($I488)=4,$B488="Q"),VLOOKUP($I488,_312_Table2,MATCH('312'!$X$16,_312_Table2_ColumnLookup,0),FALSE),
  IF(AND(VALUE(LEFT($A488,3))=312,LEN($I488)=4),VLOOKUP($I488,_312_Table2,MATCH(LEFT($B488,1),_312_Table2_ColumnLookup,0),FALSE)
+N("312"),
  IF(VALUE(LEFT($A488,3))=313,VLOOKUP(VALUE(MID($B488,2,1)),_313_Table2,MATCH(MID($B488,1,1),_313_Table2_ColumnLookup,0),FALSE)
+N("313"),
  IF(AND(VALUE(LEFT($A488,3))=314,LEN($B488)=3),VLOOKUP(VALUE(MID($B488,2,2)),_314_Table2,MATCH(MID($B488,1,1),_314_Table2_ColumnLookup,0),FALSE),
  IF(VALUE(LEFT($A488,3))=314,VLOOKUP(VALUE(MID($B488,2,1)),_314_Table2,MATCH(MID($B488,1,1),_314_Table2_ColumnLookup,0),FALSE)
+N("314"),
""))))))))))))))))))))))))</f>
        <v>#NAME?</v>
      </c>
      <c r="F488" s="238" t="e">
        <f>IF(AND(VALUE(LEFT($A488,3))=309,LEN($B488)=3),VLOOKUP(VALUE(MID($B488,2,2)),_309_Table3,MATCH(MID($B488,1,1),_309_Table3_ColumnLookup,0),FALSE),
  IF($C488="309 LCR SummaryA",OneYearSCR,IF($C488="309 LCR SummaryB",UltimateSCR,IF(VALUE(LEFT($A488,3))=309,VLOOKUP(VALUE(MID($B488,2,1)),_309_Table3,MATCH(MID($B488,1,1),_309_Table3_ColumnLookup,0),FALSE)
+N("309"),
  IF(VALUE(LEFT($A488,3))=310,VLOOKUP(VALUE(MID($B488,2,1)),_310_Table3,MATCH(MID($B488,1,1),_310_Table3_ColumnLookup,0),FALSE)
+N("310"),
  IF(AND(VALUE(LEFT($A488,3))=311,LEN($I488)=4),VLOOKUP($I488,_311_Table3,MATCH($B488,_311_Table3_ColumnLookup,0),FALSE),
  IF(AND(VALUE(LEFT($A488,3))=311,OR($B488="I2",$B488="J2",$B488="K2",$B488="L2")),VLOOKUP('311'!$G$58,_311_Table3,MATCH(MID($B488,1,1),_311_Table3_ColumnLookup,0),FALSE),
  IF(AND(VALUE(LEFT($A488,3))=311,RIGHT($B488,5)="Total"),VLOOKUP('311'!$G$59,_311_Table3,MATCH(MID($B488,1,1),_311_Table3_ColumnLookup,0),FALSE),
  IF(VALUE(LEFT($A488,3))=311,VLOOKUP(VALUE(MID($B488,2,1)),_311_Table3,MATCH(MID($B488,1,1),_311_Table3_ColumnLookup,0),FALSE)
+N("311"),
  IF(AND(VALUE(LEFT($A488,3))=312,LEFT($G488,10)="Unincepted",$B488="G "),VLOOKUP(" ULO",_312_Table3,MATCH('312'!$N$16,_312_Table3_ColumnLookup,0),FALSE),
  IF(AND(VALUE(LEFT($A488,3))=312,LEFT($G488,10)="Unincepted",$B488="O "),VLOOKUP(" ULO",_312_Table3,MATCH('312'!$V$16,_312_Table3_ColumnLookup,0),FALSE),
  IF(AND(VALUE(LEFT($A488,3))=312,LEFT($G488,10)="Unincepted",$B488="Q "),VLOOKUP(" ULO",_312_Table3,MATCH('312'!$X$16,_312_Table3_ColumnLookup,0),FALSE),
  IF(AND(VALUE(LEFT($A488,3))=312,LEFT($G488,10)="Unincepted"),VLOOKUP(" ULO",_312_Table3,MATCH(LEFT($B488,1),_312_Table3_ColumnLookup,0),FALSE),
  IF(AND(VALUE(LEFT($A488,3))=312,LEFT($G488,5)="Total",$B488="G "),VLOOKUP('312'!$F$80,_312_Table3,MATCH('312'!$N$16,_312_Table3_ColumnLookup,0),FALSE),
  IF(AND(VALUE(LEFT($A488,3))=312,LEFT($G488,5)="Total",$B488="O "),VLOOKUP('312'!$F$80,_312_Table3,MATCH('312'!$V$16,_312_Table3_ColumnLookup,0),FALSE),
  IF(AND(VALUE(LEFT($A488,3))=312,LEFT($G488,5)="Total",$B488="Q "),VLOOKUP('312'!$F$80,_312_Table3,MATCH('312'!$X$16,_312_Table3_ColumnLookup,0),FALSE),
  IF(AND(VALUE(LEFT($A488,3))=312,LEFT($G488,5)="Total"),VLOOKUP('312'!$F$80,_312_Table3,MATCH(LEFT($B488,1),_312_Table3_ColumnLookup,0),FALSE),
  IF(AND(VALUE(LEFT($A488,3))=312,LEN($I488)=4,$B488="G"),VLOOKUP($I488,_312_Table3,MATCH('312'!$N$16,_312_Table3_ColumnLookup,0),FALSE),
  IF(AND(VALUE(LEFT($A488,3))=312,LEN($I488)=4,$B488="O"),VLOOKUP($I488,_312_Table3,MATCH('312'!$V$16,_312_Table3_ColumnLookup,0),FALSE),
  IF(AND(VALUE(LEFT($A488,3))=312,LEN($I488)=4,$B488="Q"),VLOOKUP($I488,_312_Table3,MATCH('312'!$X$16,_312_Table3_ColumnLookup,0),FALSE),
  IF(AND(VALUE(LEFT($A488,3))=312,LEN($I488)=4),VLOOKUP($I488,_312_Table3,MATCH(LEFT($B488,1),_312_Table3_ColumnLookup,0),FALSE)
+N("312"),
  IF(VALUE(LEFT($A488,3))=313,VLOOKUP(VALUE(MID($B488,2,1)),_313_Table3,MATCH(MID($B488,1,1),_313_Table3_ColumnLookup,0),FALSE)
+N("313"),
  IF(AND(VALUE(LEFT($A488,3))=314,LEN($B488)=3),VLOOKUP(VALUE(MID($B488,2,2)),_314_Table3,MATCH(MID($B488,1,1),_314_Table3_ColumnLookup,0),FALSE),
  IF(VALUE(LEFT($A488,3))=314,VLOOKUP(VALUE(MID($B488,2,1)),_314_Table3,MATCH(MID($B488,1,1),_314_Table3_ColumnLookup,0),FALSE)
+N("314"),
""))))))))))))))))))))))))</f>
        <v>#NAME?</v>
      </c>
      <c r="G488" t="s">
        <v>1152</v>
      </c>
      <c r="H488" s="321">
        <f>IFERROR(
IF(ISERROR($D488)=FALSE,$D488,IF(ISERROR($E488)=FALSE,$E488,IF(ISERROR($F488)=FALSE,$F488
+N("012 checkboxes"),
IF(
IF(OR(LEFT($A488,9)="Syndicate",LEFT($A488,12)="NewSyndicate"),VLOOKUP($A488,'012'!$J:$ZW,MATCH("Link to button",'012'!$J$1:$ZW$1,0),0)
+N("309 checkbox"),
IF($C488="309 LCR Summary0",VLOOKUP("Notes990",'309'!$P:$ZZ,MATCH("Link to button",'309'!$P$1:$ZZ$1,0),0)
+N("313 checkboxes"),
IF($C488="313 Financial Information0LcmVsScr",IF($C488="309 LCR Summary0",VLOOKUP("LcmVsScr",'309'!$N:$ZZ,MATCH("Link to button",'309'!$N$1:$ZZ$1,0),0),
IF($C488="313 Financial Information0LcrDocAttached",IF($C488="309 LCR Summary0",VLOOKUP("LcrDocAttached",'309'!$N:$ZZ,MATCH("Link to button",'309'!$N$1:$ZZ$1,0),
0)))))))=1,TRUE,FALSE)
))),"")</f>
        <v>0</v>
      </c>
      <c r="I488">
        <v>2006</v>
      </c>
    </row>
    <row r="489" spans="1:9" customFormat="1">
      <c r="A489" s="237" t="str">
        <f>VLOOKUP($G489,CSVLookups!$B:$R,MATCH(A$1,CSVLookups!$B$1:$R$1,0),FALSE)</f>
        <v>312 Projected Solvency II Technical Provisions at Time Zero</v>
      </c>
      <c r="B489" s="237" t="str">
        <f>VLOOKUP($G489,CSVLookups!$B:$R,MATCH(B$1,CSVLookups!$B$1:$R$1,0),FALSE)</f>
        <v>J</v>
      </c>
      <c r="C489" s="238" t="str">
        <f t="shared" si="8"/>
        <v>312 Projected Solvency II Technical Provisions at Time ZeroJ2006</v>
      </c>
      <c r="D489" s="238">
        <f>IF(AND(VALUE(LEFT($A489,3))=309,LEN($B489)=3),VLOOKUP(VALUE(MID($B489,2,2)),_309_Table1,MATCH(MID($B489,1,1),_309_Table1_ColumnLookup,0),FALSE),
  IF($C489="309 LCR SummaryA",OneYearSCR,IF($C489="309 LCR SummaryB",UltimateSCR,IF(VALUE(LEFT($A489,3))=309,VLOOKUP(VALUE(MID($B489,2,1)),_309_Table1,MATCH(MID($B489,1,1),_309_Table1_ColumnLookup,0),FALSE)
+N("309"),
  IF(VALUE(LEFT($A489,3))=310,VLOOKUP(VALUE(MID($B489,2,1)),_310_Table1,MATCH(MID($B489,1,1),_310_Table1_ColumnLookup,0),FALSE)
+N("310"),
  IF(AND(VALUE(LEFT($A489,3))=311,LEN($I489)=4),VLOOKUP($I489,_311_Table1,MATCH($B489,_311_Table1_ColumnLookup,0),FALSE),
  IF(AND(VALUE(LEFT($A489,3))=311,OR($B489="I2",$B489="J2",$B489="K2",$B489="L2")),VLOOKUP('311'!$G$58,_311_Table1,MATCH(MID($B489,1,1),_311_Table1_ColumnLookup,0),FALSE),
  IF(AND(VALUE(LEFT($A489,3))=311,RIGHT($B489,5)="Total"),VLOOKUP('311'!$G$59,_311_Table1,MATCH(MID($B489,1,1),_311_Table1_ColumnLookup,0),FALSE),
  IF(VALUE(LEFT($A489,3))=311,VLOOKUP(VALUE(MID($B489,2,1)),_311_Table1,MATCH(MID($B489,1,1),_311_Table1_ColumnLookup,0),FALSE)
+N("311"),
  IF(AND(VALUE(LEFT($A489,3))=312,LEFT($G489,10)="Unincepted",$B489="G "),VLOOKUP(" ULO",_312_Table1,MATCH('312'!$N$16,_312_Table1_ColumnLookup,0),FALSE),
  IF(AND(VALUE(LEFT($A489,3))=312,LEFT($G489,10)="Unincepted",$B489="O "),VLOOKUP(" ULO",_312_Table1,MATCH('312'!$V$16,_312_Table1_ColumnLookup,0),FALSE),
  IF(AND(VALUE(LEFT($A489,3))=312,LEFT($G489,10)="Unincepted",$B489="Q "),VLOOKUP(" ULO",_312_Table1,MATCH('312'!$X$16,_312_Table1_ColumnLookup,0),FALSE),
  IF(AND(VALUE(LEFT($A489,3))=312,LEFT($G489,10)="Unincepted"),VLOOKUP(" ULO",_312_Table1,MATCH(LEFT($B489,1),_312_Table1_ColumnLookup,0),FALSE),
  IF(AND(VALUE(LEFT($A489,3))=312,LEFT($G489,5)="Total",$B489="G "),VLOOKUP('312'!$F$80,_312_Table1,MATCH('312'!$N$16,_312_Table1_ColumnLookup,0),FALSE),
  IF(AND(VALUE(LEFT($A489,3))=312,LEFT($G489,5)="Total",$B489="O "),VLOOKUP('312'!$F$80,_312_Table1,MATCH('312'!$V$16,_312_Table1_ColumnLookup,0),FALSE),
  IF(AND(VALUE(LEFT($A489,3))=312,LEFT($G489,5)="Total",$B489="Q "),VLOOKUP('312'!$F$80,_312_Table1,MATCH('312'!$X$16,_312_Table1_ColumnLookup,0),FALSE),
  IF(AND(VALUE(LEFT($A489,3))=312,LEFT($G489,5)="Total"),VLOOKUP('312'!$F$80,_312_Table1,MATCH(LEFT($B489,1),_312_Table1_ColumnLookup,0),FALSE),
  IF(AND(VALUE(LEFT($A489,3))=312,LEN($I489)=4,$B489="G"),VLOOKUP($I489,_312_Table1,MATCH('312'!$N$16,_312_Table1_ColumnLookup,0),FALSE),
  IF(AND(VALUE(LEFT($A489,3))=312,LEN($I489)=4,$B489="O"),VLOOKUP($I489,_312_Table1,MATCH('312'!$V$16,_312_Table1_ColumnLookup,0),FALSE),
  IF(AND(VALUE(LEFT($A489,3))=312,LEN($I489)=4,$B489="Q"),VLOOKUP($I489,_312_Table1,MATCH('312'!$X$16,_312_Table1_ColumnLookup,0),FALSE),
  IF(AND(VALUE(LEFT($A489,3))=312,LEN($I489)=4),VLOOKUP($I489,_312_Table1,MATCH(LEFT($B489,1),_312_Table1_ColumnLookup,0),FALSE)
+N("312"),
  IF(VALUE(LEFT($A489,3))=313,VLOOKUP(VALUE(MID($B489,2,1)),_313_Table1,MATCH(MID($B489,1,1),_313_Table1_ColumnLookup,0),FALSE)
+N("313"),
  IF(AND(VALUE(LEFT($A489,3))=314,LEN($B489)=3),VLOOKUP(VALUE(MID($B489,2,2)),_314_Table1,MATCH(MID($B489,1,1),_314_Table1_ColumnLookup,0),FALSE),
  IF(VALUE(LEFT($A489,3))=314,VLOOKUP(VALUE(MID($B489,2,1)),_314_Table1,MATCH(MID($B489,1,1),_314_Table1_ColumnLookup,0),FALSE)
+N("314"),
""))))))))))))))))))))))))</f>
        <v>0</v>
      </c>
      <c r="E489" s="238" t="e">
        <f>IF(AND(VALUE(LEFT($A489,3))=309,LEN($B489)=3),VLOOKUP(VALUE(MID($B489,2,2)),_309_Table2,MATCH(MID($B489,1,1),_309_Table2_ColumnLookup,0),FALSE),
  IF($C489="309 LCR SummaryA",OneYearSCR,IF($C489="309 LCR SummaryB",UltimateSCR,IF(VALUE(LEFT($A489,3))=309,VLOOKUP(VALUE(MID($B489,2,1)),_309_Table2,MATCH(MID($B489,1,1),_309_Table2_ColumnLookup,0),FALSE)
+N("309"),
  IF(VALUE(LEFT($A489,3))=310,VLOOKUP(VALUE(MID($B489,2,1)),_310_Table2,MATCH(MID($B489,1,1),_310_Table2_ColumnLookup,0),FALSE)
+N("310"),
  IF(AND(VALUE(LEFT($A489,3))=311,LEN($I489)=4),VLOOKUP($I489,_311_Table2,MATCH($B489,_311_Table2_ColumnLookup,0),FALSE),
  IF(AND(VALUE(LEFT($A489,3))=311,OR($B489="I2",$B489="J2",$B489="K2",$B489="L2")),VLOOKUP('311'!$G$58,_311_Table2,MATCH(MID($B489,1,1),_311_Table2_ColumnLookup,0),FALSE),
  IF(AND(VALUE(LEFT($A489,3))=311,RIGHT($B489,5)="Total"),VLOOKUP('311'!$G$59,_311_Table2,MATCH(MID($B489,1,1),_311_Table2_ColumnLookup,0),FALSE),
  IF(VALUE(LEFT($A489,3))=311,VLOOKUP(VALUE(MID($B489,2,1)),_311_Table2,MATCH(MID($B489,1,1),_311_Table2_ColumnLookup,0),FALSE)
+N("311"),
  IF(AND(VALUE(LEFT($A489,3))=312,LEFT($G489,10)="Unincepted",$B489="G "),VLOOKUP(" ULO",_312_Table2,MATCH('312'!$N$16,_312_Table2_ColumnLookup,0),FALSE),
  IF(AND(VALUE(LEFT($A489,3))=312,LEFT($G489,10)="Unincepted",$B489="O "),VLOOKUP(" ULO",_312_Table2,MATCH('312'!$V$16,_312_Table2_ColumnLookup,0),FALSE),
  IF(AND(VALUE(LEFT($A489,3))=312,LEFT($G489,10)="Unincepted",$B489="Q "),VLOOKUP(" ULO",_312_Table2,MATCH('312'!$X$16,_312_Table2_ColumnLookup,0),FALSE),
  IF(AND(VALUE(LEFT($A489,3))=312,LEFT($G489,10)="Unincepted"),VLOOKUP(" ULO",_312_Table2,MATCH(LEFT($B489,1),_312_Table2_ColumnLookup,0),FALSE),
  IF(AND(VALUE(LEFT($A489,3))=312,LEFT($G489,5)="Total",$B489="G "),VLOOKUP('312'!$F$80,_312_Table2,MATCH('312'!$N$16,_312_Table2_ColumnLookup,0),FALSE),
  IF(AND(VALUE(LEFT($A489,3))=312,LEFT($G489,5)="Total",$B489="O "),VLOOKUP('312'!$F$80,_312_Table2,MATCH('312'!$V$16,_312_Table2_ColumnLookup,0),FALSE),
  IF(AND(VALUE(LEFT($A489,3))=312,LEFT($G489,5)="Total",$B489="Q "),VLOOKUP('312'!$F$80,_312_Table2,MATCH('312'!$X$16,_312_Table2_ColumnLookup,0),FALSE),
  IF(AND(VALUE(LEFT($A489,3))=312,LEFT($G489,5)="Total"),VLOOKUP('312'!$F$80,_312_Table2,MATCH(LEFT($B489,1),_312_Table2_ColumnLookup,0),FALSE),
  IF(AND(VALUE(LEFT($A489,3))=312,LEN($I489)=4,$B489="G"),VLOOKUP($I489,_312_Table2,MATCH('312'!$N$16,_312_Table2_ColumnLookup,0),FALSE),
  IF(AND(VALUE(LEFT($A489,3))=312,LEN($I489)=4,$B489="O"),VLOOKUP($I489,_312_Table2,MATCH('312'!$V$16,_312_Table2_ColumnLookup,0),FALSE),
  IF(AND(VALUE(LEFT($A489,3))=312,LEN($I489)=4,$B489="Q"),VLOOKUP($I489,_312_Table2,MATCH('312'!$X$16,_312_Table2_ColumnLookup,0),FALSE),
  IF(AND(VALUE(LEFT($A489,3))=312,LEN($I489)=4),VLOOKUP($I489,_312_Table2,MATCH(LEFT($B489,1),_312_Table2_ColumnLookup,0),FALSE)
+N("312"),
  IF(VALUE(LEFT($A489,3))=313,VLOOKUP(VALUE(MID($B489,2,1)),_313_Table2,MATCH(MID($B489,1,1),_313_Table2_ColumnLookup,0),FALSE)
+N("313"),
  IF(AND(VALUE(LEFT($A489,3))=314,LEN($B489)=3),VLOOKUP(VALUE(MID($B489,2,2)),_314_Table2,MATCH(MID($B489,1,1),_314_Table2_ColumnLookup,0),FALSE),
  IF(VALUE(LEFT($A489,3))=314,VLOOKUP(VALUE(MID($B489,2,1)),_314_Table2,MATCH(MID($B489,1,1),_314_Table2_ColumnLookup,0),FALSE)
+N("314"),
""))))))))))))))))))))))))</f>
        <v>#NAME?</v>
      </c>
      <c r="F489" s="238" t="e">
        <f>IF(AND(VALUE(LEFT($A489,3))=309,LEN($B489)=3),VLOOKUP(VALUE(MID($B489,2,2)),_309_Table3,MATCH(MID($B489,1,1),_309_Table3_ColumnLookup,0),FALSE),
  IF($C489="309 LCR SummaryA",OneYearSCR,IF($C489="309 LCR SummaryB",UltimateSCR,IF(VALUE(LEFT($A489,3))=309,VLOOKUP(VALUE(MID($B489,2,1)),_309_Table3,MATCH(MID($B489,1,1),_309_Table3_ColumnLookup,0),FALSE)
+N("309"),
  IF(VALUE(LEFT($A489,3))=310,VLOOKUP(VALUE(MID($B489,2,1)),_310_Table3,MATCH(MID($B489,1,1),_310_Table3_ColumnLookup,0),FALSE)
+N("310"),
  IF(AND(VALUE(LEFT($A489,3))=311,LEN($I489)=4),VLOOKUP($I489,_311_Table3,MATCH($B489,_311_Table3_ColumnLookup,0),FALSE),
  IF(AND(VALUE(LEFT($A489,3))=311,OR($B489="I2",$B489="J2",$B489="K2",$B489="L2")),VLOOKUP('311'!$G$58,_311_Table3,MATCH(MID($B489,1,1),_311_Table3_ColumnLookup,0),FALSE),
  IF(AND(VALUE(LEFT($A489,3))=311,RIGHT($B489,5)="Total"),VLOOKUP('311'!$G$59,_311_Table3,MATCH(MID($B489,1,1),_311_Table3_ColumnLookup,0),FALSE),
  IF(VALUE(LEFT($A489,3))=311,VLOOKUP(VALUE(MID($B489,2,1)),_311_Table3,MATCH(MID($B489,1,1),_311_Table3_ColumnLookup,0),FALSE)
+N("311"),
  IF(AND(VALUE(LEFT($A489,3))=312,LEFT($G489,10)="Unincepted",$B489="G "),VLOOKUP(" ULO",_312_Table3,MATCH('312'!$N$16,_312_Table3_ColumnLookup,0),FALSE),
  IF(AND(VALUE(LEFT($A489,3))=312,LEFT($G489,10)="Unincepted",$B489="O "),VLOOKUP(" ULO",_312_Table3,MATCH('312'!$V$16,_312_Table3_ColumnLookup,0),FALSE),
  IF(AND(VALUE(LEFT($A489,3))=312,LEFT($G489,10)="Unincepted",$B489="Q "),VLOOKUP(" ULO",_312_Table3,MATCH('312'!$X$16,_312_Table3_ColumnLookup,0),FALSE),
  IF(AND(VALUE(LEFT($A489,3))=312,LEFT($G489,10)="Unincepted"),VLOOKUP(" ULO",_312_Table3,MATCH(LEFT($B489,1),_312_Table3_ColumnLookup,0),FALSE),
  IF(AND(VALUE(LEFT($A489,3))=312,LEFT($G489,5)="Total",$B489="G "),VLOOKUP('312'!$F$80,_312_Table3,MATCH('312'!$N$16,_312_Table3_ColumnLookup,0),FALSE),
  IF(AND(VALUE(LEFT($A489,3))=312,LEFT($G489,5)="Total",$B489="O "),VLOOKUP('312'!$F$80,_312_Table3,MATCH('312'!$V$16,_312_Table3_ColumnLookup,0),FALSE),
  IF(AND(VALUE(LEFT($A489,3))=312,LEFT($G489,5)="Total",$B489="Q "),VLOOKUP('312'!$F$80,_312_Table3,MATCH('312'!$X$16,_312_Table3_ColumnLookup,0),FALSE),
  IF(AND(VALUE(LEFT($A489,3))=312,LEFT($G489,5)="Total"),VLOOKUP('312'!$F$80,_312_Table3,MATCH(LEFT($B489,1),_312_Table3_ColumnLookup,0),FALSE),
  IF(AND(VALUE(LEFT($A489,3))=312,LEN($I489)=4,$B489="G"),VLOOKUP($I489,_312_Table3,MATCH('312'!$N$16,_312_Table3_ColumnLookup,0),FALSE),
  IF(AND(VALUE(LEFT($A489,3))=312,LEN($I489)=4,$B489="O"),VLOOKUP($I489,_312_Table3,MATCH('312'!$V$16,_312_Table3_ColumnLookup,0),FALSE),
  IF(AND(VALUE(LEFT($A489,3))=312,LEN($I489)=4,$B489="Q"),VLOOKUP($I489,_312_Table3,MATCH('312'!$X$16,_312_Table3_ColumnLookup,0),FALSE),
  IF(AND(VALUE(LEFT($A489,3))=312,LEN($I489)=4),VLOOKUP($I489,_312_Table3,MATCH(LEFT($B489,1),_312_Table3_ColumnLookup,0),FALSE)
+N("312"),
  IF(VALUE(LEFT($A489,3))=313,VLOOKUP(VALUE(MID($B489,2,1)),_313_Table3,MATCH(MID($B489,1,1),_313_Table3_ColumnLookup,0),FALSE)
+N("313"),
  IF(AND(VALUE(LEFT($A489,3))=314,LEN($B489)=3),VLOOKUP(VALUE(MID($B489,2,2)),_314_Table3,MATCH(MID($B489,1,1),_314_Table3_ColumnLookup,0),FALSE),
  IF(VALUE(LEFT($A489,3))=314,VLOOKUP(VALUE(MID($B489,2,1)),_314_Table3,MATCH(MID($B489,1,1),_314_Table3_ColumnLookup,0),FALSE)
+N("314"),
""))))))))))))))))))))))))</f>
        <v>#NAME?</v>
      </c>
      <c r="G489" t="s">
        <v>1153</v>
      </c>
      <c r="H489" s="321">
        <f>IFERROR(
IF(ISERROR($D489)=FALSE,$D489,IF(ISERROR($E489)=FALSE,$E489,IF(ISERROR($F489)=FALSE,$F489
+N("012 checkboxes"),
IF(
IF(OR(LEFT($A489,9)="Syndicate",LEFT($A489,12)="NewSyndicate"),VLOOKUP($A489,'012'!$J:$ZW,MATCH("Link to button",'012'!$J$1:$ZW$1,0),0)
+N("309 checkbox"),
IF($C489="309 LCR Summary0",VLOOKUP("Notes990",'309'!$P:$ZZ,MATCH("Link to button",'309'!$P$1:$ZZ$1,0),0)
+N("313 checkboxes"),
IF($C489="313 Financial Information0LcmVsScr",IF($C489="309 LCR Summary0",VLOOKUP("LcmVsScr",'309'!$N:$ZZ,MATCH("Link to button",'309'!$N$1:$ZZ$1,0),0),
IF($C489="313 Financial Information0LcrDocAttached",IF($C489="309 LCR Summary0",VLOOKUP("LcrDocAttached",'309'!$N:$ZZ,MATCH("Link to button",'309'!$N$1:$ZZ$1,0),
0)))))))=1,TRUE,FALSE)
))),"")</f>
        <v>0</v>
      </c>
      <c r="I489">
        <v>2006</v>
      </c>
    </row>
    <row r="490" spans="1:9" customFormat="1">
      <c r="A490" s="237" t="str">
        <f>VLOOKUP($G490,CSVLookups!$B:$R,MATCH(A$1,CSVLookups!$B$1:$R$1,0),FALSE)</f>
        <v>312 Projected Solvency II Technical Provisions at Time Zero</v>
      </c>
      <c r="B490" s="237" t="str">
        <f>VLOOKUP($G490,CSVLookups!$B:$R,MATCH(B$1,CSVLookups!$B$1:$R$1,0),FALSE)</f>
        <v>K</v>
      </c>
      <c r="C490" s="238" t="str">
        <f t="shared" si="8"/>
        <v>312 Projected Solvency II Technical Provisions at Time ZeroK2006</v>
      </c>
      <c r="D490" s="238">
        <f>IF(AND(VALUE(LEFT($A490,3))=309,LEN($B490)=3),VLOOKUP(VALUE(MID($B490,2,2)),_309_Table1,MATCH(MID($B490,1,1),_309_Table1_ColumnLookup,0),FALSE),
  IF($C490="309 LCR SummaryA",OneYearSCR,IF($C490="309 LCR SummaryB",UltimateSCR,IF(VALUE(LEFT($A490,3))=309,VLOOKUP(VALUE(MID($B490,2,1)),_309_Table1,MATCH(MID($B490,1,1),_309_Table1_ColumnLookup,0),FALSE)
+N("309"),
  IF(VALUE(LEFT($A490,3))=310,VLOOKUP(VALUE(MID($B490,2,1)),_310_Table1,MATCH(MID($B490,1,1),_310_Table1_ColumnLookup,0),FALSE)
+N("310"),
  IF(AND(VALUE(LEFT($A490,3))=311,LEN($I490)=4),VLOOKUP($I490,_311_Table1,MATCH($B490,_311_Table1_ColumnLookup,0),FALSE),
  IF(AND(VALUE(LEFT($A490,3))=311,OR($B490="I2",$B490="J2",$B490="K2",$B490="L2")),VLOOKUP('311'!$G$58,_311_Table1,MATCH(MID($B490,1,1),_311_Table1_ColumnLookup,0),FALSE),
  IF(AND(VALUE(LEFT($A490,3))=311,RIGHT($B490,5)="Total"),VLOOKUP('311'!$G$59,_311_Table1,MATCH(MID($B490,1,1),_311_Table1_ColumnLookup,0),FALSE),
  IF(VALUE(LEFT($A490,3))=311,VLOOKUP(VALUE(MID($B490,2,1)),_311_Table1,MATCH(MID($B490,1,1),_311_Table1_ColumnLookup,0),FALSE)
+N("311"),
  IF(AND(VALUE(LEFT($A490,3))=312,LEFT($G490,10)="Unincepted",$B490="G "),VLOOKUP(" ULO",_312_Table1,MATCH('312'!$N$16,_312_Table1_ColumnLookup,0),FALSE),
  IF(AND(VALUE(LEFT($A490,3))=312,LEFT($G490,10)="Unincepted",$B490="O "),VLOOKUP(" ULO",_312_Table1,MATCH('312'!$V$16,_312_Table1_ColumnLookup,0),FALSE),
  IF(AND(VALUE(LEFT($A490,3))=312,LEFT($G490,10)="Unincepted",$B490="Q "),VLOOKUP(" ULO",_312_Table1,MATCH('312'!$X$16,_312_Table1_ColumnLookup,0),FALSE),
  IF(AND(VALUE(LEFT($A490,3))=312,LEFT($G490,10)="Unincepted"),VLOOKUP(" ULO",_312_Table1,MATCH(LEFT($B490,1),_312_Table1_ColumnLookup,0),FALSE),
  IF(AND(VALUE(LEFT($A490,3))=312,LEFT($G490,5)="Total",$B490="G "),VLOOKUP('312'!$F$80,_312_Table1,MATCH('312'!$N$16,_312_Table1_ColumnLookup,0),FALSE),
  IF(AND(VALUE(LEFT($A490,3))=312,LEFT($G490,5)="Total",$B490="O "),VLOOKUP('312'!$F$80,_312_Table1,MATCH('312'!$V$16,_312_Table1_ColumnLookup,0),FALSE),
  IF(AND(VALUE(LEFT($A490,3))=312,LEFT($G490,5)="Total",$B490="Q "),VLOOKUP('312'!$F$80,_312_Table1,MATCH('312'!$X$16,_312_Table1_ColumnLookup,0),FALSE),
  IF(AND(VALUE(LEFT($A490,3))=312,LEFT($G490,5)="Total"),VLOOKUP('312'!$F$80,_312_Table1,MATCH(LEFT($B490,1),_312_Table1_ColumnLookup,0),FALSE),
  IF(AND(VALUE(LEFT($A490,3))=312,LEN($I490)=4,$B490="G"),VLOOKUP($I490,_312_Table1,MATCH('312'!$N$16,_312_Table1_ColumnLookup,0),FALSE),
  IF(AND(VALUE(LEFT($A490,3))=312,LEN($I490)=4,$B490="O"),VLOOKUP($I490,_312_Table1,MATCH('312'!$V$16,_312_Table1_ColumnLookup,0),FALSE),
  IF(AND(VALUE(LEFT($A490,3))=312,LEN($I490)=4,$B490="Q"),VLOOKUP($I490,_312_Table1,MATCH('312'!$X$16,_312_Table1_ColumnLookup,0),FALSE),
  IF(AND(VALUE(LEFT($A490,3))=312,LEN($I490)=4),VLOOKUP($I490,_312_Table1,MATCH(LEFT($B490,1),_312_Table1_ColumnLookup,0),FALSE)
+N("312"),
  IF(VALUE(LEFT($A490,3))=313,VLOOKUP(VALUE(MID($B490,2,1)),_313_Table1,MATCH(MID($B490,1,1),_313_Table1_ColumnLookup,0),FALSE)
+N("313"),
  IF(AND(VALUE(LEFT($A490,3))=314,LEN($B490)=3),VLOOKUP(VALUE(MID($B490,2,2)),_314_Table1,MATCH(MID($B490,1,1),_314_Table1_ColumnLookup,0),FALSE),
  IF(VALUE(LEFT($A490,3))=314,VLOOKUP(VALUE(MID($B490,2,1)),_314_Table1,MATCH(MID($B490,1,1),_314_Table1_ColumnLookup,0),FALSE)
+N("314"),
""))))))))))))))))))))))))</f>
        <v>0</v>
      </c>
      <c r="E490" s="238" t="e">
        <f>IF(AND(VALUE(LEFT($A490,3))=309,LEN($B490)=3),VLOOKUP(VALUE(MID($B490,2,2)),_309_Table2,MATCH(MID($B490,1,1),_309_Table2_ColumnLookup,0),FALSE),
  IF($C490="309 LCR SummaryA",OneYearSCR,IF($C490="309 LCR SummaryB",UltimateSCR,IF(VALUE(LEFT($A490,3))=309,VLOOKUP(VALUE(MID($B490,2,1)),_309_Table2,MATCH(MID($B490,1,1),_309_Table2_ColumnLookup,0),FALSE)
+N("309"),
  IF(VALUE(LEFT($A490,3))=310,VLOOKUP(VALUE(MID($B490,2,1)),_310_Table2,MATCH(MID($B490,1,1),_310_Table2_ColumnLookup,0),FALSE)
+N("310"),
  IF(AND(VALUE(LEFT($A490,3))=311,LEN($I490)=4),VLOOKUP($I490,_311_Table2,MATCH($B490,_311_Table2_ColumnLookup,0),FALSE),
  IF(AND(VALUE(LEFT($A490,3))=311,OR($B490="I2",$B490="J2",$B490="K2",$B490="L2")),VLOOKUP('311'!$G$58,_311_Table2,MATCH(MID($B490,1,1),_311_Table2_ColumnLookup,0),FALSE),
  IF(AND(VALUE(LEFT($A490,3))=311,RIGHT($B490,5)="Total"),VLOOKUP('311'!$G$59,_311_Table2,MATCH(MID($B490,1,1),_311_Table2_ColumnLookup,0),FALSE),
  IF(VALUE(LEFT($A490,3))=311,VLOOKUP(VALUE(MID($B490,2,1)),_311_Table2,MATCH(MID($B490,1,1),_311_Table2_ColumnLookup,0),FALSE)
+N("311"),
  IF(AND(VALUE(LEFT($A490,3))=312,LEFT($G490,10)="Unincepted",$B490="G "),VLOOKUP(" ULO",_312_Table2,MATCH('312'!$N$16,_312_Table2_ColumnLookup,0),FALSE),
  IF(AND(VALUE(LEFT($A490,3))=312,LEFT($G490,10)="Unincepted",$B490="O "),VLOOKUP(" ULO",_312_Table2,MATCH('312'!$V$16,_312_Table2_ColumnLookup,0),FALSE),
  IF(AND(VALUE(LEFT($A490,3))=312,LEFT($G490,10)="Unincepted",$B490="Q "),VLOOKUP(" ULO",_312_Table2,MATCH('312'!$X$16,_312_Table2_ColumnLookup,0),FALSE),
  IF(AND(VALUE(LEFT($A490,3))=312,LEFT($G490,10)="Unincepted"),VLOOKUP(" ULO",_312_Table2,MATCH(LEFT($B490,1),_312_Table2_ColumnLookup,0),FALSE),
  IF(AND(VALUE(LEFT($A490,3))=312,LEFT($G490,5)="Total",$B490="G "),VLOOKUP('312'!$F$80,_312_Table2,MATCH('312'!$N$16,_312_Table2_ColumnLookup,0),FALSE),
  IF(AND(VALUE(LEFT($A490,3))=312,LEFT($G490,5)="Total",$B490="O "),VLOOKUP('312'!$F$80,_312_Table2,MATCH('312'!$V$16,_312_Table2_ColumnLookup,0),FALSE),
  IF(AND(VALUE(LEFT($A490,3))=312,LEFT($G490,5)="Total",$B490="Q "),VLOOKUP('312'!$F$80,_312_Table2,MATCH('312'!$X$16,_312_Table2_ColumnLookup,0),FALSE),
  IF(AND(VALUE(LEFT($A490,3))=312,LEFT($G490,5)="Total"),VLOOKUP('312'!$F$80,_312_Table2,MATCH(LEFT($B490,1),_312_Table2_ColumnLookup,0),FALSE),
  IF(AND(VALUE(LEFT($A490,3))=312,LEN($I490)=4,$B490="G"),VLOOKUP($I490,_312_Table2,MATCH('312'!$N$16,_312_Table2_ColumnLookup,0),FALSE),
  IF(AND(VALUE(LEFT($A490,3))=312,LEN($I490)=4,$B490="O"),VLOOKUP($I490,_312_Table2,MATCH('312'!$V$16,_312_Table2_ColumnLookup,0),FALSE),
  IF(AND(VALUE(LEFT($A490,3))=312,LEN($I490)=4,$B490="Q"),VLOOKUP($I490,_312_Table2,MATCH('312'!$X$16,_312_Table2_ColumnLookup,0),FALSE),
  IF(AND(VALUE(LEFT($A490,3))=312,LEN($I490)=4),VLOOKUP($I490,_312_Table2,MATCH(LEFT($B490,1),_312_Table2_ColumnLookup,0),FALSE)
+N("312"),
  IF(VALUE(LEFT($A490,3))=313,VLOOKUP(VALUE(MID($B490,2,1)),_313_Table2,MATCH(MID($B490,1,1),_313_Table2_ColumnLookup,0),FALSE)
+N("313"),
  IF(AND(VALUE(LEFT($A490,3))=314,LEN($B490)=3),VLOOKUP(VALUE(MID($B490,2,2)),_314_Table2,MATCH(MID($B490,1,1),_314_Table2_ColumnLookup,0),FALSE),
  IF(VALUE(LEFT($A490,3))=314,VLOOKUP(VALUE(MID($B490,2,1)),_314_Table2,MATCH(MID($B490,1,1),_314_Table2_ColumnLookup,0),FALSE)
+N("314"),
""))))))))))))))))))))))))</f>
        <v>#NAME?</v>
      </c>
      <c r="F490" s="238" t="e">
        <f>IF(AND(VALUE(LEFT($A490,3))=309,LEN($B490)=3),VLOOKUP(VALUE(MID($B490,2,2)),_309_Table3,MATCH(MID($B490,1,1),_309_Table3_ColumnLookup,0),FALSE),
  IF($C490="309 LCR SummaryA",OneYearSCR,IF($C490="309 LCR SummaryB",UltimateSCR,IF(VALUE(LEFT($A490,3))=309,VLOOKUP(VALUE(MID($B490,2,1)),_309_Table3,MATCH(MID($B490,1,1),_309_Table3_ColumnLookup,0),FALSE)
+N("309"),
  IF(VALUE(LEFT($A490,3))=310,VLOOKUP(VALUE(MID($B490,2,1)),_310_Table3,MATCH(MID($B490,1,1),_310_Table3_ColumnLookup,0),FALSE)
+N("310"),
  IF(AND(VALUE(LEFT($A490,3))=311,LEN($I490)=4),VLOOKUP($I490,_311_Table3,MATCH($B490,_311_Table3_ColumnLookup,0),FALSE),
  IF(AND(VALUE(LEFT($A490,3))=311,OR($B490="I2",$B490="J2",$B490="K2",$B490="L2")),VLOOKUP('311'!$G$58,_311_Table3,MATCH(MID($B490,1,1),_311_Table3_ColumnLookup,0),FALSE),
  IF(AND(VALUE(LEFT($A490,3))=311,RIGHT($B490,5)="Total"),VLOOKUP('311'!$G$59,_311_Table3,MATCH(MID($B490,1,1),_311_Table3_ColumnLookup,0),FALSE),
  IF(VALUE(LEFT($A490,3))=311,VLOOKUP(VALUE(MID($B490,2,1)),_311_Table3,MATCH(MID($B490,1,1),_311_Table3_ColumnLookup,0),FALSE)
+N("311"),
  IF(AND(VALUE(LEFT($A490,3))=312,LEFT($G490,10)="Unincepted",$B490="G "),VLOOKUP(" ULO",_312_Table3,MATCH('312'!$N$16,_312_Table3_ColumnLookup,0),FALSE),
  IF(AND(VALUE(LEFT($A490,3))=312,LEFT($G490,10)="Unincepted",$B490="O "),VLOOKUP(" ULO",_312_Table3,MATCH('312'!$V$16,_312_Table3_ColumnLookup,0),FALSE),
  IF(AND(VALUE(LEFT($A490,3))=312,LEFT($G490,10)="Unincepted",$B490="Q "),VLOOKUP(" ULO",_312_Table3,MATCH('312'!$X$16,_312_Table3_ColumnLookup,0),FALSE),
  IF(AND(VALUE(LEFT($A490,3))=312,LEFT($G490,10)="Unincepted"),VLOOKUP(" ULO",_312_Table3,MATCH(LEFT($B490,1),_312_Table3_ColumnLookup,0),FALSE),
  IF(AND(VALUE(LEFT($A490,3))=312,LEFT($G490,5)="Total",$B490="G "),VLOOKUP('312'!$F$80,_312_Table3,MATCH('312'!$N$16,_312_Table3_ColumnLookup,0),FALSE),
  IF(AND(VALUE(LEFT($A490,3))=312,LEFT($G490,5)="Total",$B490="O "),VLOOKUP('312'!$F$80,_312_Table3,MATCH('312'!$V$16,_312_Table3_ColumnLookup,0),FALSE),
  IF(AND(VALUE(LEFT($A490,3))=312,LEFT($G490,5)="Total",$B490="Q "),VLOOKUP('312'!$F$80,_312_Table3,MATCH('312'!$X$16,_312_Table3_ColumnLookup,0),FALSE),
  IF(AND(VALUE(LEFT($A490,3))=312,LEFT($G490,5)="Total"),VLOOKUP('312'!$F$80,_312_Table3,MATCH(LEFT($B490,1),_312_Table3_ColumnLookup,0),FALSE),
  IF(AND(VALUE(LEFT($A490,3))=312,LEN($I490)=4,$B490="G"),VLOOKUP($I490,_312_Table3,MATCH('312'!$N$16,_312_Table3_ColumnLookup,0),FALSE),
  IF(AND(VALUE(LEFT($A490,3))=312,LEN($I490)=4,$B490="O"),VLOOKUP($I490,_312_Table3,MATCH('312'!$V$16,_312_Table3_ColumnLookup,0),FALSE),
  IF(AND(VALUE(LEFT($A490,3))=312,LEN($I490)=4,$B490="Q"),VLOOKUP($I490,_312_Table3,MATCH('312'!$X$16,_312_Table3_ColumnLookup,0),FALSE),
  IF(AND(VALUE(LEFT($A490,3))=312,LEN($I490)=4),VLOOKUP($I490,_312_Table3,MATCH(LEFT($B490,1),_312_Table3_ColumnLookup,0),FALSE)
+N("312"),
  IF(VALUE(LEFT($A490,3))=313,VLOOKUP(VALUE(MID($B490,2,1)),_313_Table3,MATCH(MID($B490,1,1),_313_Table3_ColumnLookup,0),FALSE)
+N("313"),
  IF(AND(VALUE(LEFT($A490,3))=314,LEN($B490)=3),VLOOKUP(VALUE(MID($B490,2,2)),_314_Table3,MATCH(MID($B490,1,1),_314_Table3_ColumnLookup,0),FALSE),
  IF(VALUE(LEFT($A490,3))=314,VLOOKUP(VALUE(MID($B490,2,1)),_314_Table3,MATCH(MID($B490,1,1),_314_Table3_ColumnLookup,0),FALSE)
+N("314"),
""))))))))))))))))))))))))</f>
        <v>#NAME?</v>
      </c>
      <c r="G490" t="s">
        <v>1154</v>
      </c>
      <c r="H490" s="321">
        <f>IFERROR(
IF(ISERROR($D490)=FALSE,$D490,IF(ISERROR($E490)=FALSE,$E490,IF(ISERROR($F490)=FALSE,$F490
+N("012 checkboxes"),
IF(
IF(OR(LEFT($A490,9)="Syndicate",LEFT($A490,12)="NewSyndicate"),VLOOKUP($A490,'012'!$J:$ZW,MATCH("Link to button",'012'!$J$1:$ZW$1,0),0)
+N("309 checkbox"),
IF($C490="309 LCR Summary0",VLOOKUP("Notes990",'309'!$P:$ZZ,MATCH("Link to button",'309'!$P$1:$ZZ$1,0),0)
+N("313 checkboxes"),
IF($C490="313 Financial Information0LcmVsScr",IF($C490="309 LCR Summary0",VLOOKUP("LcmVsScr",'309'!$N:$ZZ,MATCH("Link to button",'309'!$N$1:$ZZ$1,0),0),
IF($C490="313 Financial Information0LcrDocAttached",IF($C490="309 LCR Summary0",VLOOKUP("LcrDocAttached",'309'!$N:$ZZ,MATCH("Link to button",'309'!$N$1:$ZZ$1,0),
0)))))))=1,TRUE,FALSE)
))),"")</f>
        <v>0</v>
      </c>
      <c r="I490">
        <v>2006</v>
      </c>
    </row>
    <row r="491" spans="1:9" customFormat="1">
      <c r="A491" s="237" t="str">
        <f>VLOOKUP($G491,CSVLookups!$B:$R,MATCH(A$1,CSVLookups!$B$1:$R$1,0),FALSE)</f>
        <v>312 Projected Solvency II Technical Provisions at Time Zero</v>
      </c>
      <c r="B491" s="237" t="str">
        <f>VLOOKUP($G491,CSVLookups!$B:$R,MATCH(B$1,CSVLookups!$B$1:$R$1,0),FALSE)</f>
        <v>L</v>
      </c>
      <c r="C491" s="238" t="str">
        <f t="shared" si="8"/>
        <v>312 Projected Solvency II Technical Provisions at Time ZeroL2006</v>
      </c>
      <c r="D491" s="238">
        <f>IF(AND(VALUE(LEFT($A491,3))=309,LEN($B491)=3),VLOOKUP(VALUE(MID($B491,2,2)),_309_Table1,MATCH(MID($B491,1,1),_309_Table1_ColumnLookup,0),FALSE),
  IF($C491="309 LCR SummaryA",OneYearSCR,IF($C491="309 LCR SummaryB",UltimateSCR,IF(VALUE(LEFT($A491,3))=309,VLOOKUP(VALUE(MID($B491,2,1)),_309_Table1,MATCH(MID($B491,1,1),_309_Table1_ColumnLookup,0),FALSE)
+N("309"),
  IF(VALUE(LEFT($A491,3))=310,VLOOKUP(VALUE(MID($B491,2,1)),_310_Table1,MATCH(MID($B491,1,1),_310_Table1_ColumnLookup,0),FALSE)
+N("310"),
  IF(AND(VALUE(LEFT($A491,3))=311,LEN($I491)=4),VLOOKUP($I491,_311_Table1,MATCH($B491,_311_Table1_ColumnLookup,0),FALSE),
  IF(AND(VALUE(LEFT($A491,3))=311,OR($B491="I2",$B491="J2",$B491="K2",$B491="L2")),VLOOKUP('311'!$G$58,_311_Table1,MATCH(MID($B491,1,1),_311_Table1_ColumnLookup,0),FALSE),
  IF(AND(VALUE(LEFT($A491,3))=311,RIGHT($B491,5)="Total"),VLOOKUP('311'!$G$59,_311_Table1,MATCH(MID($B491,1,1),_311_Table1_ColumnLookup,0),FALSE),
  IF(VALUE(LEFT($A491,3))=311,VLOOKUP(VALUE(MID($B491,2,1)),_311_Table1,MATCH(MID($B491,1,1),_311_Table1_ColumnLookup,0),FALSE)
+N("311"),
  IF(AND(VALUE(LEFT($A491,3))=312,LEFT($G491,10)="Unincepted",$B491="G "),VLOOKUP(" ULO",_312_Table1,MATCH('312'!$N$16,_312_Table1_ColumnLookup,0),FALSE),
  IF(AND(VALUE(LEFT($A491,3))=312,LEFT($G491,10)="Unincepted",$B491="O "),VLOOKUP(" ULO",_312_Table1,MATCH('312'!$V$16,_312_Table1_ColumnLookup,0),FALSE),
  IF(AND(VALUE(LEFT($A491,3))=312,LEFT($G491,10)="Unincepted",$B491="Q "),VLOOKUP(" ULO",_312_Table1,MATCH('312'!$X$16,_312_Table1_ColumnLookup,0),FALSE),
  IF(AND(VALUE(LEFT($A491,3))=312,LEFT($G491,10)="Unincepted"),VLOOKUP(" ULO",_312_Table1,MATCH(LEFT($B491,1),_312_Table1_ColumnLookup,0),FALSE),
  IF(AND(VALUE(LEFT($A491,3))=312,LEFT($G491,5)="Total",$B491="G "),VLOOKUP('312'!$F$80,_312_Table1,MATCH('312'!$N$16,_312_Table1_ColumnLookup,0),FALSE),
  IF(AND(VALUE(LEFT($A491,3))=312,LEFT($G491,5)="Total",$B491="O "),VLOOKUP('312'!$F$80,_312_Table1,MATCH('312'!$V$16,_312_Table1_ColumnLookup,0),FALSE),
  IF(AND(VALUE(LEFT($A491,3))=312,LEFT($G491,5)="Total",$B491="Q "),VLOOKUP('312'!$F$80,_312_Table1,MATCH('312'!$X$16,_312_Table1_ColumnLookup,0),FALSE),
  IF(AND(VALUE(LEFT($A491,3))=312,LEFT($G491,5)="Total"),VLOOKUP('312'!$F$80,_312_Table1,MATCH(LEFT($B491,1),_312_Table1_ColumnLookup,0),FALSE),
  IF(AND(VALUE(LEFT($A491,3))=312,LEN($I491)=4,$B491="G"),VLOOKUP($I491,_312_Table1,MATCH('312'!$N$16,_312_Table1_ColumnLookup,0),FALSE),
  IF(AND(VALUE(LEFT($A491,3))=312,LEN($I491)=4,$B491="O"),VLOOKUP($I491,_312_Table1,MATCH('312'!$V$16,_312_Table1_ColumnLookup,0),FALSE),
  IF(AND(VALUE(LEFT($A491,3))=312,LEN($I491)=4,$B491="Q"),VLOOKUP($I491,_312_Table1,MATCH('312'!$X$16,_312_Table1_ColumnLookup,0),FALSE),
  IF(AND(VALUE(LEFT($A491,3))=312,LEN($I491)=4),VLOOKUP($I491,_312_Table1,MATCH(LEFT($B491,1),_312_Table1_ColumnLookup,0),FALSE)
+N("312"),
  IF(VALUE(LEFT($A491,3))=313,VLOOKUP(VALUE(MID($B491,2,1)),_313_Table1,MATCH(MID($B491,1,1),_313_Table1_ColumnLookup,0),FALSE)
+N("313"),
  IF(AND(VALUE(LEFT($A491,3))=314,LEN($B491)=3),VLOOKUP(VALUE(MID($B491,2,2)),_314_Table1,MATCH(MID($B491,1,1),_314_Table1_ColumnLookup,0),FALSE),
  IF(VALUE(LEFT($A491,3))=314,VLOOKUP(VALUE(MID($B491,2,1)),_314_Table1,MATCH(MID($B491,1,1),_314_Table1_ColumnLookup,0),FALSE)
+N("314"),
""))))))))))))))))))))))))</f>
        <v>0</v>
      </c>
      <c r="E491" s="238" t="e">
        <f>IF(AND(VALUE(LEFT($A491,3))=309,LEN($B491)=3),VLOOKUP(VALUE(MID($B491,2,2)),_309_Table2,MATCH(MID($B491,1,1),_309_Table2_ColumnLookup,0),FALSE),
  IF($C491="309 LCR SummaryA",OneYearSCR,IF($C491="309 LCR SummaryB",UltimateSCR,IF(VALUE(LEFT($A491,3))=309,VLOOKUP(VALUE(MID($B491,2,1)),_309_Table2,MATCH(MID($B491,1,1),_309_Table2_ColumnLookup,0),FALSE)
+N("309"),
  IF(VALUE(LEFT($A491,3))=310,VLOOKUP(VALUE(MID($B491,2,1)),_310_Table2,MATCH(MID($B491,1,1),_310_Table2_ColumnLookup,0),FALSE)
+N("310"),
  IF(AND(VALUE(LEFT($A491,3))=311,LEN($I491)=4),VLOOKUP($I491,_311_Table2,MATCH($B491,_311_Table2_ColumnLookup,0),FALSE),
  IF(AND(VALUE(LEFT($A491,3))=311,OR($B491="I2",$B491="J2",$B491="K2",$B491="L2")),VLOOKUP('311'!$G$58,_311_Table2,MATCH(MID($B491,1,1),_311_Table2_ColumnLookup,0),FALSE),
  IF(AND(VALUE(LEFT($A491,3))=311,RIGHT($B491,5)="Total"),VLOOKUP('311'!$G$59,_311_Table2,MATCH(MID($B491,1,1),_311_Table2_ColumnLookup,0),FALSE),
  IF(VALUE(LEFT($A491,3))=311,VLOOKUP(VALUE(MID($B491,2,1)),_311_Table2,MATCH(MID($B491,1,1),_311_Table2_ColumnLookup,0),FALSE)
+N("311"),
  IF(AND(VALUE(LEFT($A491,3))=312,LEFT($G491,10)="Unincepted",$B491="G "),VLOOKUP(" ULO",_312_Table2,MATCH('312'!$N$16,_312_Table2_ColumnLookup,0),FALSE),
  IF(AND(VALUE(LEFT($A491,3))=312,LEFT($G491,10)="Unincepted",$B491="O "),VLOOKUP(" ULO",_312_Table2,MATCH('312'!$V$16,_312_Table2_ColumnLookup,0),FALSE),
  IF(AND(VALUE(LEFT($A491,3))=312,LEFT($G491,10)="Unincepted",$B491="Q "),VLOOKUP(" ULO",_312_Table2,MATCH('312'!$X$16,_312_Table2_ColumnLookup,0),FALSE),
  IF(AND(VALUE(LEFT($A491,3))=312,LEFT($G491,10)="Unincepted"),VLOOKUP(" ULO",_312_Table2,MATCH(LEFT($B491,1),_312_Table2_ColumnLookup,0),FALSE),
  IF(AND(VALUE(LEFT($A491,3))=312,LEFT($G491,5)="Total",$B491="G "),VLOOKUP('312'!$F$80,_312_Table2,MATCH('312'!$N$16,_312_Table2_ColumnLookup,0),FALSE),
  IF(AND(VALUE(LEFT($A491,3))=312,LEFT($G491,5)="Total",$B491="O "),VLOOKUP('312'!$F$80,_312_Table2,MATCH('312'!$V$16,_312_Table2_ColumnLookup,0),FALSE),
  IF(AND(VALUE(LEFT($A491,3))=312,LEFT($G491,5)="Total",$B491="Q "),VLOOKUP('312'!$F$80,_312_Table2,MATCH('312'!$X$16,_312_Table2_ColumnLookup,0),FALSE),
  IF(AND(VALUE(LEFT($A491,3))=312,LEFT($G491,5)="Total"),VLOOKUP('312'!$F$80,_312_Table2,MATCH(LEFT($B491,1),_312_Table2_ColumnLookup,0),FALSE),
  IF(AND(VALUE(LEFT($A491,3))=312,LEN($I491)=4,$B491="G"),VLOOKUP($I491,_312_Table2,MATCH('312'!$N$16,_312_Table2_ColumnLookup,0),FALSE),
  IF(AND(VALUE(LEFT($A491,3))=312,LEN($I491)=4,$B491="O"),VLOOKUP($I491,_312_Table2,MATCH('312'!$V$16,_312_Table2_ColumnLookup,0),FALSE),
  IF(AND(VALUE(LEFT($A491,3))=312,LEN($I491)=4,$B491="Q"),VLOOKUP($I491,_312_Table2,MATCH('312'!$X$16,_312_Table2_ColumnLookup,0),FALSE),
  IF(AND(VALUE(LEFT($A491,3))=312,LEN($I491)=4),VLOOKUP($I491,_312_Table2,MATCH(LEFT($B491,1),_312_Table2_ColumnLookup,0),FALSE)
+N("312"),
  IF(VALUE(LEFT($A491,3))=313,VLOOKUP(VALUE(MID($B491,2,1)),_313_Table2,MATCH(MID($B491,1,1),_313_Table2_ColumnLookup,0),FALSE)
+N("313"),
  IF(AND(VALUE(LEFT($A491,3))=314,LEN($B491)=3),VLOOKUP(VALUE(MID($B491,2,2)),_314_Table2,MATCH(MID($B491,1,1),_314_Table2_ColumnLookup,0),FALSE),
  IF(VALUE(LEFT($A491,3))=314,VLOOKUP(VALUE(MID($B491,2,1)),_314_Table2,MATCH(MID($B491,1,1),_314_Table2_ColumnLookup,0),FALSE)
+N("314"),
""))))))))))))))))))))))))</f>
        <v>#NAME?</v>
      </c>
      <c r="F491" s="238" t="e">
        <f>IF(AND(VALUE(LEFT($A491,3))=309,LEN($B491)=3),VLOOKUP(VALUE(MID($B491,2,2)),_309_Table3,MATCH(MID($B491,1,1),_309_Table3_ColumnLookup,0),FALSE),
  IF($C491="309 LCR SummaryA",OneYearSCR,IF($C491="309 LCR SummaryB",UltimateSCR,IF(VALUE(LEFT($A491,3))=309,VLOOKUP(VALUE(MID($B491,2,1)),_309_Table3,MATCH(MID($B491,1,1),_309_Table3_ColumnLookup,0),FALSE)
+N("309"),
  IF(VALUE(LEFT($A491,3))=310,VLOOKUP(VALUE(MID($B491,2,1)),_310_Table3,MATCH(MID($B491,1,1),_310_Table3_ColumnLookup,0),FALSE)
+N("310"),
  IF(AND(VALUE(LEFT($A491,3))=311,LEN($I491)=4),VLOOKUP($I491,_311_Table3,MATCH($B491,_311_Table3_ColumnLookup,0),FALSE),
  IF(AND(VALUE(LEFT($A491,3))=311,OR($B491="I2",$B491="J2",$B491="K2",$B491="L2")),VLOOKUP('311'!$G$58,_311_Table3,MATCH(MID($B491,1,1),_311_Table3_ColumnLookup,0),FALSE),
  IF(AND(VALUE(LEFT($A491,3))=311,RIGHT($B491,5)="Total"),VLOOKUP('311'!$G$59,_311_Table3,MATCH(MID($B491,1,1),_311_Table3_ColumnLookup,0),FALSE),
  IF(VALUE(LEFT($A491,3))=311,VLOOKUP(VALUE(MID($B491,2,1)),_311_Table3,MATCH(MID($B491,1,1),_311_Table3_ColumnLookup,0),FALSE)
+N("311"),
  IF(AND(VALUE(LEFT($A491,3))=312,LEFT($G491,10)="Unincepted",$B491="G "),VLOOKUP(" ULO",_312_Table3,MATCH('312'!$N$16,_312_Table3_ColumnLookup,0),FALSE),
  IF(AND(VALUE(LEFT($A491,3))=312,LEFT($G491,10)="Unincepted",$B491="O "),VLOOKUP(" ULO",_312_Table3,MATCH('312'!$V$16,_312_Table3_ColumnLookup,0),FALSE),
  IF(AND(VALUE(LEFT($A491,3))=312,LEFT($G491,10)="Unincepted",$B491="Q "),VLOOKUP(" ULO",_312_Table3,MATCH('312'!$X$16,_312_Table3_ColumnLookup,0),FALSE),
  IF(AND(VALUE(LEFT($A491,3))=312,LEFT($G491,10)="Unincepted"),VLOOKUP(" ULO",_312_Table3,MATCH(LEFT($B491,1),_312_Table3_ColumnLookup,0),FALSE),
  IF(AND(VALUE(LEFT($A491,3))=312,LEFT($G491,5)="Total",$B491="G "),VLOOKUP('312'!$F$80,_312_Table3,MATCH('312'!$N$16,_312_Table3_ColumnLookup,0),FALSE),
  IF(AND(VALUE(LEFT($A491,3))=312,LEFT($G491,5)="Total",$B491="O "),VLOOKUP('312'!$F$80,_312_Table3,MATCH('312'!$V$16,_312_Table3_ColumnLookup,0),FALSE),
  IF(AND(VALUE(LEFT($A491,3))=312,LEFT($G491,5)="Total",$B491="Q "),VLOOKUP('312'!$F$80,_312_Table3,MATCH('312'!$X$16,_312_Table3_ColumnLookup,0),FALSE),
  IF(AND(VALUE(LEFT($A491,3))=312,LEFT($G491,5)="Total"),VLOOKUP('312'!$F$80,_312_Table3,MATCH(LEFT($B491,1),_312_Table3_ColumnLookup,0),FALSE),
  IF(AND(VALUE(LEFT($A491,3))=312,LEN($I491)=4,$B491="G"),VLOOKUP($I491,_312_Table3,MATCH('312'!$N$16,_312_Table3_ColumnLookup,0),FALSE),
  IF(AND(VALUE(LEFT($A491,3))=312,LEN($I491)=4,$B491="O"),VLOOKUP($I491,_312_Table3,MATCH('312'!$V$16,_312_Table3_ColumnLookup,0),FALSE),
  IF(AND(VALUE(LEFT($A491,3))=312,LEN($I491)=4,$B491="Q"),VLOOKUP($I491,_312_Table3,MATCH('312'!$X$16,_312_Table3_ColumnLookup,0),FALSE),
  IF(AND(VALUE(LEFT($A491,3))=312,LEN($I491)=4),VLOOKUP($I491,_312_Table3,MATCH(LEFT($B491,1),_312_Table3_ColumnLookup,0),FALSE)
+N("312"),
  IF(VALUE(LEFT($A491,3))=313,VLOOKUP(VALUE(MID($B491,2,1)),_313_Table3,MATCH(MID($B491,1,1),_313_Table3_ColumnLookup,0),FALSE)
+N("313"),
  IF(AND(VALUE(LEFT($A491,3))=314,LEN($B491)=3),VLOOKUP(VALUE(MID($B491,2,2)),_314_Table3,MATCH(MID($B491,1,1),_314_Table3_ColumnLookup,0),FALSE),
  IF(VALUE(LEFT($A491,3))=314,VLOOKUP(VALUE(MID($B491,2,1)),_314_Table3,MATCH(MID($B491,1,1),_314_Table3_ColumnLookup,0),FALSE)
+N("314"),
""))))))))))))))))))))))))</f>
        <v>#NAME?</v>
      </c>
      <c r="G491" t="s">
        <v>1156</v>
      </c>
      <c r="H491" s="321">
        <f>IFERROR(
IF(ISERROR($D491)=FALSE,$D491,IF(ISERROR($E491)=FALSE,$E491,IF(ISERROR($F491)=FALSE,$F491
+N("012 checkboxes"),
IF(
IF(OR(LEFT($A491,9)="Syndicate",LEFT($A491,12)="NewSyndicate"),VLOOKUP($A491,'012'!$J:$ZW,MATCH("Link to button",'012'!$J$1:$ZW$1,0),0)
+N("309 checkbox"),
IF($C491="309 LCR Summary0",VLOOKUP("Notes990",'309'!$P:$ZZ,MATCH("Link to button",'309'!$P$1:$ZZ$1,0),0)
+N("313 checkboxes"),
IF($C491="313 Financial Information0LcmVsScr",IF($C491="309 LCR Summary0",VLOOKUP("LcmVsScr",'309'!$N:$ZZ,MATCH("Link to button",'309'!$N$1:$ZZ$1,0),0),
IF($C491="313 Financial Information0LcrDocAttached",IF($C491="309 LCR Summary0",VLOOKUP("LcrDocAttached",'309'!$N:$ZZ,MATCH("Link to button",'309'!$N$1:$ZZ$1,0),
0)))))))=1,TRUE,FALSE)
))),"")</f>
        <v>0</v>
      </c>
      <c r="I491">
        <v>2006</v>
      </c>
    </row>
    <row r="492" spans="1:9" customFormat="1">
      <c r="A492" s="237" t="str">
        <f>VLOOKUP($G492,CSVLookups!$B:$R,MATCH(A$1,CSVLookups!$B$1:$R$1,0),FALSE)</f>
        <v>312 Projected Solvency II Technical Provisions at Time Zero</v>
      </c>
      <c r="B492" s="237" t="str">
        <f>VLOOKUP($G492,CSVLookups!$B:$R,MATCH(B$1,CSVLookups!$B$1:$R$1,0),FALSE)</f>
        <v>M</v>
      </c>
      <c r="C492" s="238" t="str">
        <f t="shared" si="8"/>
        <v>312 Projected Solvency II Technical Provisions at Time ZeroM2006</v>
      </c>
      <c r="D492" s="238">
        <f>IF(AND(VALUE(LEFT($A492,3))=309,LEN($B492)=3),VLOOKUP(VALUE(MID($B492,2,2)),_309_Table1,MATCH(MID($B492,1,1),_309_Table1_ColumnLookup,0),FALSE),
  IF($C492="309 LCR SummaryA",OneYearSCR,IF($C492="309 LCR SummaryB",UltimateSCR,IF(VALUE(LEFT($A492,3))=309,VLOOKUP(VALUE(MID($B492,2,1)),_309_Table1,MATCH(MID($B492,1,1),_309_Table1_ColumnLookup,0),FALSE)
+N("309"),
  IF(VALUE(LEFT($A492,3))=310,VLOOKUP(VALUE(MID($B492,2,1)),_310_Table1,MATCH(MID($B492,1,1),_310_Table1_ColumnLookup,0),FALSE)
+N("310"),
  IF(AND(VALUE(LEFT($A492,3))=311,LEN($I492)=4),VLOOKUP($I492,_311_Table1,MATCH($B492,_311_Table1_ColumnLookup,0),FALSE),
  IF(AND(VALUE(LEFT($A492,3))=311,OR($B492="I2",$B492="J2",$B492="K2",$B492="L2")),VLOOKUP('311'!$G$58,_311_Table1,MATCH(MID($B492,1,1),_311_Table1_ColumnLookup,0),FALSE),
  IF(AND(VALUE(LEFT($A492,3))=311,RIGHT($B492,5)="Total"),VLOOKUP('311'!$G$59,_311_Table1,MATCH(MID($B492,1,1),_311_Table1_ColumnLookup,0),FALSE),
  IF(VALUE(LEFT($A492,3))=311,VLOOKUP(VALUE(MID($B492,2,1)),_311_Table1,MATCH(MID($B492,1,1),_311_Table1_ColumnLookup,0),FALSE)
+N("311"),
  IF(AND(VALUE(LEFT($A492,3))=312,LEFT($G492,10)="Unincepted",$B492="G "),VLOOKUP(" ULO",_312_Table1,MATCH('312'!$N$16,_312_Table1_ColumnLookup,0),FALSE),
  IF(AND(VALUE(LEFT($A492,3))=312,LEFT($G492,10)="Unincepted",$B492="O "),VLOOKUP(" ULO",_312_Table1,MATCH('312'!$V$16,_312_Table1_ColumnLookup,0),FALSE),
  IF(AND(VALUE(LEFT($A492,3))=312,LEFT($G492,10)="Unincepted",$B492="Q "),VLOOKUP(" ULO",_312_Table1,MATCH('312'!$X$16,_312_Table1_ColumnLookup,0),FALSE),
  IF(AND(VALUE(LEFT($A492,3))=312,LEFT($G492,10)="Unincepted"),VLOOKUP(" ULO",_312_Table1,MATCH(LEFT($B492,1),_312_Table1_ColumnLookup,0),FALSE),
  IF(AND(VALUE(LEFT($A492,3))=312,LEFT($G492,5)="Total",$B492="G "),VLOOKUP('312'!$F$80,_312_Table1,MATCH('312'!$N$16,_312_Table1_ColumnLookup,0),FALSE),
  IF(AND(VALUE(LEFT($A492,3))=312,LEFT($G492,5)="Total",$B492="O "),VLOOKUP('312'!$F$80,_312_Table1,MATCH('312'!$V$16,_312_Table1_ColumnLookup,0),FALSE),
  IF(AND(VALUE(LEFT($A492,3))=312,LEFT($G492,5)="Total",$B492="Q "),VLOOKUP('312'!$F$80,_312_Table1,MATCH('312'!$X$16,_312_Table1_ColumnLookup,0),FALSE),
  IF(AND(VALUE(LEFT($A492,3))=312,LEFT($G492,5)="Total"),VLOOKUP('312'!$F$80,_312_Table1,MATCH(LEFT($B492,1),_312_Table1_ColumnLookup,0),FALSE),
  IF(AND(VALUE(LEFT($A492,3))=312,LEN($I492)=4,$B492="G"),VLOOKUP($I492,_312_Table1,MATCH('312'!$N$16,_312_Table1_ColumnLookup,0),FALSE),
  IF(AND(VALUE(LEFT($A492,3))=312,LEN($I492)=4,$B492="O"),VLOOKUP($I492,_312_Table1,MATCH('312'!$V$16,_312_Table1_ColumnLookup,0),FALSE),
  IF(AND(VALUE(LEFT($A492,3))=312,LEN($I492)=4,$B492="Q"),VLOOKUP($I492,_312_Table1,MATCH('312'!$X$16,_312_Table1_ColumnLookup,0),FALSE),
  IF(AND(VALUE(LEFT($A492,3))=312,LEN($I492)=4),VLOOKUP($I492,_312_Table1,MATCH(LEFT($B492,1),_312_Table1_ColumnLookup,0),FALSE)
+N("312"),
  IF(VALUE(LEFT($A492,3))=313,VLOOKUP(VALUE(MID($B492,2,1)),_313_Table1,MATCH(MID($B492,1,1),_313_Table1_ColumnLookup,0),FALSE)
+N("313"),
  IF(AND(VALUE(LEFT($A492,3))=314,LEN($B492)=3),VLOOKUP(VALUE(MID($B492,2,2)),_314_Table1,MATCH(MID($B492,1,1),_314_Table1_ColumnLookup,0),FALSE),
  IF(VALUE(LEFT($A492,3))=314,VLOOKUP(VALUE(MID($B492,2,1)),_314_Table1,MATCH(MID($B492,1,1),_314_Table1_ColumnLookup,0),FALSE)
+N("314"),
""))))))))))))))))))))))))</f>
        <v>0</v>
      </c>
      <c r="E492" s="238" t="e">
        <f>IF(AND(VALUE(LEFT($A492,3))=309,LEN($B492)=3),VLOOKUP(VALUE(MID($B492,2,2)),_309_Table2,MATCH(MID($B492,1,1),_309_Table2_ColumnLookup,0),FALSE),
  IF($C492="309 LCR SummaryA",OneYearSCR,IF($C492="309 LCR SummaryB",UltimateSCR,IF(VALUE(LEFT($A492,3))=309,VLOOKUP(VALUE(MID($B492,2,1)),_309_Table2,MATCH(MID($B492,1,1),_309_Table2_ColumnLookup,0),FALSE)
+N("309"),
  IF(VALUE(LEFT($A492,3))=310,VLOOKUP(VALUE(MID($B492,2,1)),_310_Table2,MATCH(MID($B492,1,1),_310_Table2_ColumnLookup,0),FALSE)
+N("310"),
  IF(AND(VALUE(LEFT($A492,3))=311,LEN($I492)=4),VLOOKUP($I492,_311_Table2,MATCH($B492,_311_Table2_ColumnLookup,0),FALSE),
  IF(AND(VALUE(LEFT($A492,3))=311,OR($B492="I2",$B492="J2",$B492="K2",$B492="L2")),VLOOKUP('311'!$G$58,_311_Table2,MATCH(MID($B492,1,1),_311_Table2_ColumnLookup,0),FALSE),
  IF(AND(VALUE(LEFT($A492,3))=311,RIGHT($B492,5)="Total"),VLOOKUP('311'!$G$59,_311_Table2,MATCH(MID($B492,1,1),_311_Table2_ColumnLookup,0),FALSE),
  IF(VALUE(LEFT($A492,3))=311,VLOOKUP(VALUE(MID($B492,2,1)),_311_Table2,MATCH(MID($B492,1,1),_311_Table2_ColumnLookup,0),FALSE)
+N("311"),
  IF(AND(VALUE(LEFT($A492,3))=312,LEFT($G492,10)="Unincepted",$B492="G "),VLOOKUP(" ULO",_312_Table2,MATCH('312'!$N$16,_312_Table2_ColumnLookup,0),FALSE),
  IF(AND(VALUE(LEFT($A492,3))=312,LEFT($G492,10)="Unincepted",$B492="O "),VLOOKUP(" ULO",_312_Table2,MATCH('312'!$V$16,_312_Table2_ColumnLookup,0),FALSE),
  IF(AND(VALUE(LEFT($A492,3))=312,LEFT($G492,10)="Unincepted",$B492="Q "),VLOOKUP(" ULO",_312_Table2,MATCH('312'!$X$16,_312_Table2_ColumnLookup,0),FALSE),
  IF(AND(VALUE(LEFT($A492,3))=312,LEFT($G492,10)="Unincepted"),VLOOKUP(" ULO",_312_Table2,MATCH(LEFT($B492,1),_312_Table2_ColumnLookup,0),FALSE),
  IF(AND(VALUE(LEFT($A492,3))=312,LEFT($G492,5)="Total",$B492="G "),VLOOKUP('312'!$F$80,_312_Table2,MATCH('312'!$N$16,_312_Table2_ColumnLookup,0),FALSE),
  IF(AND(VALUE(LEFT($A492,3))=312,LEFT($G492,5)="Total",$B492="O "),VLOOKUP('312'!$F$80,_312_Table2,MATCH('312'!$V$16,_312_Table2_ColumnLookup,0),FALSE),
  IF(AND(VALUE(LEFT($A492,3))=312,LEFT($G492,5)="Total",$B492="Q "),VLOOKUP('312'!$F$80,_312_Table2,MATCH('312'!$X$16,_312_Table2_ColumnLookup,0),FALSE),
  IF(AND(VALUE(LEFT($A492,3))=312,LEFT($G492,5)="Total"),VLOOKUP('312'!$F$80,_312_Table2,MATCH(LEFT($B492,1),_312_Table2_ColumnLookup,0),FALSE),
  IF(AND(VALUE(LEFT($A492,3))=312,LEN($I492)=4,$B492="G"),VLOOKUP($I492,_312_Table2,MATCH('312'!$N$16,_312_Table2_ColumnLookup,0),FALSE),
  IF(AND(VALUE(LEFT($A492,3))=312,LEN($I492)=4,$B492="O"),VLOOKUP($I492,_312_Table2,MATCH('312'!$V$16,_312_Table2_ColumnLookup,0),FALSE),
  IF(AND(VALUE(LEFT($A492,3))=312,LEN($I492)=4,$B492="Q"),VLOOKUP($I492,_312_Table2,MATCH('312'!$X$16,_312_Table2_ColumnLookup,0),FALSE),
  IF(AND(VALUE(LEFT($A492,3))=312,LEN($I492)=4),VLOOKUP($I492,_312_Table2,MATCH(LEFT($B492,1),_312_Table2_ColumnLookup,0),FALSE)
+N("312"),
  IF(VALUE(LEFT($A492,3))=313,VLOOKUP(VALUE(MID($B492,2,1)),_313_Table2,MATCH(MID($B492,1,1),_313_Table2_ColumnLookup,0),FALSE)
+N("313"),
  IF(AND(VALUE(LEFT($A492,3))=314,LEN($B492)=3),VLOOKUP(VALUE(MID($B492,2,2)),_314_Table2,MATCH(MID($B492,1,1),_314_Table2_ColumnLookup,0),FALSE),
  IF(VALUE(LEFT($A492,3))=314,VLOOKUP(VALUE(MID($B492,2,1)),_314_Table2,MATCH(MID($B492,1,1),_314_Table2_ColumnLookup,0),FALSE)
+N("314"),
""))))))))))))))))))))))))</f>
        <v>#NAME?</v>
      </c>
      <c r="F492" s="238" t="e">
        <f>IF(AND(VALUE(LEFT($A492,3))=309,LEN($B492)=3),VLOOKUP(VALUE(MID($B492,2,2)),_309_Table3,MATCH(MID($B492,1,1),_309_Table3_ColumnLookup,0),FALSE),
  IF($C492="309 LCR SummaryA",OneYearSCR,IF($C492="309 LCR SummaryB",UltimateSCR,IF(VALUE(LEFT($A492,3))=309,VLOOKUP(VALUE(MID($B492,2,1)),_309_Table3,MATCH(MID($B492,1,1),_309_Table3_ColumnLookup,0),FALSE)
+N("309"),
  IF(VALUE(LEFT($A492,3))=310,VLOOKUP(VALUE(MID($B492,2,1)),_310_Table3,MATCH(MID($B492,1,1),_310_Table3_ColumnLookup,0),FALSE)
+N("310"),
  IF(AND(VALUE(LEFT($A492,3))=311,LEN($I492)=4),VLOOKUP($I492,_311_Table3,MATCH($B492,_311_Table3_ColumnLookup,0),FALSE),
  IF(AND(VALUE(LEFT($A492,3))=311,OR($B492="I2",$B492="J2",$B492="K2",$B492="L2")),VLOOKUP('311'!$G$58,_311_Table3,MATCH(MID($B492,1,1),_311_Table3_ColumnLookup,0),FALSE),
  IF(AND(VALUE(LEFT($A492,3))=311,RIGHT($B492,5)="Total"),VLOOKUP('311'!$G$59,_311_Table3,MATCH(MID($B492,1,1),_311_Table3_ColumnLookup,0),FALSE),
  IF(VALUE(LEFT($A492,3))=311,VLOOKUP(VALUE(MID($B492,2,1)),_311_Table3,MATCH(MID($B492,1,1),_311_Table3_ColumnLookup,0),FALSE)
+N("311"),
  IF(AND(VALUE(LEFT($A492,3))=312,LEFT($G492,10)="Unincepted",$B492="G "),VLOOKUP(" ULO",_312_Table3,MATCH('312'!$N$16,_312_Table3_ColumnLookup,0),FALSE),
  IF(AND(VALUE(LEFT($A492,3))=312,LEFT($G492,10)="Unincepted",$B492="O "),VLOOKUP(" ULO",_312_Table3,MATCH('312'!$V$16,_312_Table3_ColumnLookup,0),FALSE),
  IF(AND(VALUE(LEFT($A492,3))=312,LEFT($G492,10)="Unincepted",$B492="Q "),VLOOKUP(" ULO",_312_Table3,MATCH('312'!$X$16,_312_Table3_ColumnLookup,0),FALSE),
  IF(AND(VALUE(LEFT($A492,3))=312,LEFT($G492,10)="Unincepted"),VLOOKUP(" ULO",_312_Table3,MATCH(LEFT($B492,1),_312_Table3_ColumnLookup,0),FALSE),
  IF(AND(VALUE(LEFT($A492,3))=312,LEFT($G492,5)="Total",$B492="G "),VLOOKUP('312'!$F$80,_312_Table3,MATCH('312'!$N$16,_312_Table3_ColumnLookup,0),FALSE),
  IF(AND(VALUE(LEFT($A492,3))=312,LEFT($G492,5)="Total",$B492="O "),VLOOKUP('312'!$F$80,_312_Table3,MATCH('312'!$V$16,_312_Table3_ColumnLookup,0),FALSE),
  IF(AND(VALUE(LEFT($A492,3))=312,LEFT($G492,5)="Total",$B492="Q "),VLOOKUP('312'!$F$80,_312_Table3,MATCH('312'!$X$16,_312_Table3_ColumnLookup,0),FALSE),
  IF(AND(VALUE(LEFT($A492,3))=312,LEFT($G492,5)="Total"),VLOOKUP('312'!$F$80,_312_Table3,MATCH(LEFT($B492,1),_312_Table3_ColumnLookup,0),FALSE),
  IF(AND(VALUE(LEFT($A492,3))=312,LEN($I492)=4,$B492="G"),VLOOKUP($I492,_312_Table3,MATCH('312'!$N$16,_312_Table3_ColumnLookup,0),FALSE),
  IF(AND(VALUE(LEFT($A492,3))=312,LEN($I492)=4,$B492="O"),VLOOKUP($I492,_312_Table3,MATCH('312'!$V$16,_312_Table3_ColumnLookup,0),FALSE),
  IF(AND(VALUE(LEFT($A492,3))=312,LEN($I492)=4,$B492="Q"),VLOOKUP($I492,_312_Table3,MATCH('312'!$X$16,_312_Table3_ColumnLookup,0),FALSE),
  IF(AND(VALUE(LEFT($A492,3))=312,LEN($I492)=4),VLOOKUP($I492,_312_Table3,MATCH(LEFT($B492,1),_312_Table3_ColumnLookup,0),FALSE)
+N("312"),
  IF(VALUE(LEFT($A492,3))=313,VLOOKUP(VALUE(MID($B492,2,1)),_313_Table3,MATCH(MID($B492,1,1),_313_Table3_ColumnLookup,0),FALSE)
+N("313"),
  IF(AND(VALUE(LEFT($A492,3))=314,LEN($B492)=3),VLOOKUP(VALUE(MID($B492,2,2)),_314_Table3,MATCH(MID($B492,1,1),_314_Table3_ColumnLookup,0),FALSE),
  IF(VALUE(LEFT($A492,3))=314,VLOOKUP(VALUE(MID($B492,2,1)),_314_Table3,MATCH(MID($B492,1,1),_314_Table3_ColumnLookup,0),FALSE)
+N("314"),
""))))))))))))))))))))))))</f>
        <v>#NAME?</v>
      </c>
      <c r="G492" t="s">
        <v>1158</v>
      </c>
      <c r="H492" s="321">
        <f>IFERROR(
IF(ISERROR($D492)=FALSE,$D492,IF(ISERROR($E492)=FALSE,$E492,IF(ISERROR($F492)=FALSE,$F492
+N("012 checkboxes"),
IF(
IF(OR(LEFT($A492,9)="Syndicate",LEFT($A492,12)="NewSyndicate"),VLOOKUP($A492,'012'!$J:$ZW,MATCH("Link to button",'012'!$J$1:$ZW$1,0),0)
+N("309 checkbox"),
IF($C492="309 LCR Summary0",VLOOKUP("Notes990",'309'!$P:$ZZ,MATCH("Link to button",'309'!$P$1:$ZZ$1,0),0)
+N("313 checkboxes"),
IF($C492="313 Financial Information0LcmVsScr",IF($C492="309 LCR Summary0",VLOOKUP("LcmVsScr",'309'!$N:$ZZ,MATCH("Link to button",'309'!$N$1:$ZZ$1,0),0),
IF($C492="313 Financial Information0LcrDocAttached",IF($C492="309 LCR Summary0",VLOOKUP("LcrDocAttached",'309'!$N:$ZZ,MATCH("Link to button",'309'!$N$1:$ZZ$1,0),
0)))))))=1,TRUE,FALSE)
))),"")</f>
        <v>0</v>
      </c>
      <c r="I492">
        <v>2006</v>
      </c>
    </row>
    <row r="493" spans="1:9" customFormat="1">
      <c r="A493" s="237" t="str">
        <f>VLOOKUP($G493,CSVLookups!$B:$R,MATCH(A$1,CSVLookups!$B$1:$R$1,0),FALSE)</f>
        <v>312 Projected Solvency II Technical Provisions at Time Zero</v>
      </c>
      <c r="B493" s="237" t="str">
        <f>VLOOKUP($G493,CSVLookups!$B:$R,MATCH(B$1,CSVLookups!$B$1:$R$1,0),FALSE)</f>
        <v>N</v>
      </c>
      <c r="C493" s="238" t="str">
        <f t="shared" si="8"/>
        <v>312 Projected Solvency II Technical Provisions at Time ZeroN2006</v>
      </c>
      <c r="D493" s="238">
        <f>IF(AND(VALUE(LEFT($A493,3))=309,LEN($B493)=3),VLOOKUP(VALUE(MID($B493,2,2)),_309_Table1,MATCH(MID($B493,1,1),_309_Table1_ColumnLookup,0),FALSE),
  IF($C493="309 LCR SummaryA",OneYearSCR,IF($C493="309 LCR SummaryB",UltimateSCR,IF(VALUE(LEFT($A493,3))=309,VLOOKUP(VALUE(MID($B493,2,1)),_309_Table1,MATCH(MID($B493,1,1),_309_Table1_ColumnLookup,0),FALSE)
+N("309"),
  IF(VALUE(LEFT($A493,3))=310,VLOOKUP(VALUE(MID($B493,2,1)),_310_Table1,MATCH(MID($B493,1,1),_310_Table1_ColumnLookup,0),FALSE)
+N("310"),
  IF(AND(VALUE(LEFT($A493,3))=311,LEN($I493)=4),VLOOKUP($I493,_311_Table1,MATCH($B493,_311_Table1_ColumnLookup,0),FALSE),
  IF(AND(VALUE(LEFT($A493,3))=311,OR($B493="I2",$B493="J2",$B493="K2",$B493="L2")),VLOOKUP('311'!$G$58,_311_Table1,MATCH(MID($B493,1,1),_311_Table1_ColumnLookup,0),FALSE),
  IF(AND(VALUE(LEFT($A493,3))=311,RIGHT($B493,5)="Total"),VLOOKUP('311'!$G$59,_311_Table1,MATCH(MID($B493,1,1),_311_Table1_ColumnLookup,0),FALSE),
  IF(VALUE(LEFT($A493,3))=311,VLOOKUP(VALUE(MID($B493,2,1)),_311_Table1,MATCH(MID($B493,1,1),_311_Table1_ColumnLookup,0),FALSE)
+N("311"),
  IF(AND(VALUE(LEFT($A493,3))=312,LEFT($G493,10)="Unincepted",$B493="G "),VLOOKUP(" ULO",_312_Table1,MATCH('312'!$N$16,_312_Table1_ColumnLookup,0),FALSE),
  IF(AND(VALUE(LEFT($A493,3))=312,LEFT($G493,10)="Unincepted",$B493="O "),VLOOKUP(" ULO",_312_Table1,MATCH('312'!$V$16,_312_Table1_ColumnLookup,0),FALSE),
  IF(AND(VALUE(LEFT($A493,3))=312,LEFT($G493,10)="Unincepted",$B493="Q "),VLOOKUP(" ULO",_312_Table1,MATCH('312'!$X$16,_312_Table1_ColumnLookup,0),FALSE),
  IF(AND(VALUE(LEFT($A493,3))=312,LEFT($G493,10)="Unincepted"),VLOOKUP(" ULO",_312_Table1,MATCH(LEFT($B493,1),_312_Table1_ColumnLookup,0),FALSE),
  IF(AND(VALUE(LEFT($A493,3))=312,LEFT($G493,5)="Total",$B493="G "),VLOOKUP('312'!$F$80,_312_Table1,MATCH('312'!$N$16,_312_Table1_ColumnLookup,0),FALSE),
  IF(AND(VALUE(LEFT($A493,3))=312,LEFT($G493,5)="Total",$B493="O "),VLOOKUP('312'!$F$80,_312_Table1,MATCH('312'!$V$16,_312_Table1_ColumnLookup,0),FALSE),
  IF(AND(VALUE(LEFT($A493,3))=312,LEFT($G493,5)="Total",$B493="Q "),VLOOKUP('312'!$F$80,_312_Table1,MATCH('312'!$X$16,_312_Table1_ColumnLookup,0),FALSE),
  IF(AND(VALUE(LEFT($A493,3))=312,LEFT($G493,5)="Total"),VLOOKUP('312'!$F$80,_312_Table1,MATCH(LEFT($B493,1),_312_Table1_ColumnLookup,0),FALSE),
  IF(AND(VALUE(LEFT($A493,3))=312,LEN($I493)=4,$B493="G"),VLOOKUP($I493,_312_Table1,MATCH('312'!$N$16,_312_Table1_ColumnLookup,0),FALSE),
  IF(AND(VALUE(LEFT($A493,3))=312,LEN($I493)=4,$B493="O"),VLOOKUP($I493,_312_Table1,MATCH('312'!$V$16,_312_Table1_ColumnLookup,0),FALSE),
  IF(AND(VALUE(LEFT($A493,3))=312,LEN($I493)=4,$B493="Q"),VLOOKUP($I493,_312_Table1,MATCH('312'!$X$16,_312_Table1_ColumnLookup,0),FALSE),
  IF(AND(VALUE(LEFT($A493,3))=312,LEN($I493)=4),VLOOKUP($I493,_312_Table1,MATCH(LEFT($B493,1),_312_Table1_ColumnLookup,0),FALSE)
+N("312"),
  IF(VALUE(LEFT($A493,3))=313,VLOOKUP(VALUE(MID($B493,2,1)),_313_Table1,MATCH(MID($B493,1,1),_313_Table1_ColumnLookup,0),FALSE)
+N("313"),
  IF(AND(VALUE(LEFT($A493,3))=314,LEN($B493)=3),VLOOKUP(VALUE(MID($B493,2,2)),_314_Table1,MATCH(MID($B493,1,1),_314_Table1_ColumnLookup,0),FALSE),
  IF(VALUE(LEFT($A493,3))=314,VLOOKUP(VALUE(MID($B493,2,1)),_314_Table1,MATCH(MID($B493,1,1),_314_Table1_ColumnLookup,0),FALSE)
+N("314"),
""))))))))))))))))))))))))</f>
        <v>0</v>
      </c>
      <c r="E493" s="238" t="e">
        <f>IF(AND(VALUE(LEFT($A493,3))=309,LEN($B493)=3),VLOOKUP(VALUE(MID($B493,2,2)),_309_Table2,MATCH(MID($B493,1,1),_309_Table2_ColumnLookup,0),FALSE),
  IF($C493="309 LCR SummaryA",OneYearSCR,IF($C493="309 LCR SummaryB",UltimateSCR,IF(VALUE(LEFT($A493,3))=309,VLOOKUP(VALUE(MID($B493,2,1)),_309_Table2,MATCH(MID($B493,1,1),_309_Table2_ColumnLookup,0),FALSE)
+N("309"),
  IF(VALUE(LEFT($A493,3))=310,VLOOKUP(VALUE(MID($B493,2,1)),_310_Table2,MATCH(MID($B493,1,1),_310_Table2_ColumnLookup,0),FALSE)
+N("310"),
  IF(AND(VALUE(LEFT($A493,3))=311,LEN($I493)=4),VLOOKUP($I493,_311_Table2,MATCH($B493,_311_Table2_ColumnLookup,0),FALSE),
  IF(AND(VALUE(LEFT($A493,3))=311,OR($B493="I2",$B493="J2",$B493="K2",$B493="L2")),VLOOKUP('311'!$G$58,_311_Table2,MATCH(MID($B493,1,1),_311_Table2_ColumnLookup,0),FALSE),
  IF(AND(VALUE(LEFT($A493,3))=311,RIGHT($B493,5)="Total"),VLOOKUP('311'!$G$59,_311_Table2,MATCH(MID($B493,1,1),_311_Table2_ColumnLookup,0),FALSE),
  IF(VALUE(LEFT($A493,3))=311,VLOOKUP(VALUE(MID($B493,2,1)),_311_Table2,MATCH(MID($B493,1,1),_311_Table2_ColumnLookup,0),FALSE)
+N("311"),
  IF(AND(VALUE(LEFT($A493,3))=312,LEFT($G493,10)="Unincepted",$B493="G "),VLOOKUP(" ULO",_312_Table2,MATCH('312'!$N$16,_312_Table2_ColumnLookup,0),FALSE),
  IF(AND(VALUE(LEFT($A493,3))=312,LEFT($G493,10)="Unincepted",$B493="O "),VLOOKUP(" ULO",_312_Table2,MATCH('312'!$V$16,_312_Table2_ColumnLookup,0),FALSE),
  IF(AND(VALUE(LEFT($A493,3))=312,LEFT($G493,10)="Unincepted",$B493="Q "),VLOOKUP(" ULO",_312_Table2,MATCH('312'!$X$16,_312_Table2_ColumnLookup,0),FALSE),
  IF(AND(VALUE(LEFT($A493,3))=312,LEFT($G493,10)="Unincepted"),VLOOKUP(" ULO",_312_Table2,MATCH(LEFT($B493,1),_312_Table2_ColumnLookup,0),FALSE),
  IF(AND(VALUE(LEFT($A493,3))=312,LEFT($G493,5)="Total",$B493="G "),VLOOKUP('312'!$F$80,_312_Table2,MATCH('312'!$N$16,_312_Table2_ColumnLookup,0),FALSE),
  IF(AND(VALUE(LEFT($A493,3))=312,LEFT($G493,5)="Total",$B493="O "),VLOOKUP('312'!$F$80,_312_Table2,MATCH('312'!$V$16,_312_Table2_ColumnLookup,0),FALSE),
  IF(AND(VALUE(LEFT($A493,3))=312,LEFT($G493,5)="Total",$B493="Q "),VLOOKUP('312'!$F$80,_312_Table2,MATCH('312'!$X$16,_312_Table2_ColumnLookup,0),FALSE),
  IF(AND(VALUE(LEFT($A493,3))=312,LEFT($G493,5)="Total"),VLOOKUP('312'!$F$80,_312_Table2,MATCH(LEFT($B493,1),_312_Table2_ColumnLookup,0),FALSE),
  IF(AND(VALUE(LEFT($A493,3))=312,LEN($I493)=4,$B493="G"),VLOOKUP($I493,_312_Table2,MATCH('312'!$N$16,_312_Table2_ColumnLookup,0),FALSE),
  IF(AND(VALUE(LEFT($A493,3))=312,LEN($I493)=4,$B493="O"),VLOOKUP($I493,_312_Table2,MATCH('312'!$V$16,_312_Table2_ColumnLookup,0),FALSE),
  IF(AND(VALUE(LEFT($A493,3))=312,LEN($I493)=4,$B493="Q"),VLOOKUP($I493,_312_Table2,MATCH('312'!$X$16,_312_Table2_ColumnLookup,0),FALSE),
  IF(AND(VALUE(LEFT($A493,3))=312,LEN($I493)=4),VLOOKUP($I493,_312_Table2,MATCH(LEFT($B493,1),_312_Table2_ColumnLookup,0),FALSE)
+N("312"),
  IF(VALUE(LEFT($A493,3))=313,VLOOKUP(VALUE(MID($B493,2,1)),_313_Table2,MATCH(MID($B493,1,1),_313_Table2_ColumnLookup,0),FALSE)
+N("313"),
  IF(AND(VALUE(LEFT($A493,3))=314,LEN($B493)=3),VLOOKUP(VALUE(MID($B493,2,2)),_314_Table2,MATCH(MID($B493,1,1),_314_Table2_ColumnLookup,0),FALSE),
  IF(VALUE(LEFT($A493,3))=314,VLOOKUP(VALUE(MID($B493,2,1)),_314_Table2,MATCH(MID($B493,1,1),_314_Table2_ColumnLookup,0),FALSE)
+N("314"),
""))))))))))))))))))))))))</f>
        <v>#NAME?</v>
      </c>
      <c r="F493" s="238" t="e">
        <f>IF(AND(VALUE(LEFT($A493,3))=309,LEN($B493)=3),VLOOKUP(VALUE(MID($B493,2,2)),_309_Table3,MATCH(MID($B493,1,1),_309_Table3_ColumnLookup,0),FALSE),
  IF($C493="309 LCR SummaryA",OneYearSCR,IF($C493="309 LCR SummaryB",UltimateSCR,IF(VALUE(LEFT($A493,3))=309,VLOOKUP(VALUE(MID($B493,2,1)),_309_Table3,MATCH(MID($B493,1,1),_309_Table3_ColumnLookup,0),FALSE)
+N("309"),
  IF(VALUE(LEFT($A493,3))=310,VLOOKUP(VALUE(MID($B493,2,1)),_310_Table3,MATCH(MID($B493,1,1),_310_Table3_ColumnLookup,0),FALSE)
+N("310"),
  IF(AND(VALUE(LEFT($A493,3))=311,LEN($I493)=4),VLOOKUP($I493,_311_Table3,MATCH($B493,_311_Table3_ColumnLookup,0),FALSE),
  IF(AND(VALUE(LEFT($A493,3))=311,OR($B493="I2",$B493="J2",$B493="K2",$B493="L2")),VLOOKUP('311'!$G$58,_311_Table3,MATCH(MID($B493,1,1),_311_Table3_ColumnLookup,0),FALSE),
  IF(AND(VALUE(LEFT($A493,3))=311,RIGHT($B493,5)="Total"),VLOOKUP('311'!$G$59,_311_Table3,MATCH(MID($B493,1,1),_311_Table3_ColumnLookup,0),FALSE),
  IF(VALUE(LEFT($A493,3))=311,VLOOKUP(VALUE(MID($B493,2,1)),_311_Table3,MATCH(MID($B493,1,1),_311_Table3_ColumnLookup,0),FALSE)
+N("311"),
  IF(AND(VALUE(LEFT($A493,3))=312,LEFT($G493,10)="Unincepted",$B493="G "),VLOOKUP(" ULO",_312_Table3,MATCH('312'!$N$16,_312_Table3_ColumnLookup,0),FALSE),
  IF(AND(VALUE(LEFT($A493,3))=312,LEFT($G493,10)="Unincepted",$B493="O "),VLOOKUP(" ULO",_312_Table3,MATCH('312'!$V$16,_312_Table3_ColumnLookup,0),FALSE),
  IF(AND(VALUE(LEFT($A493,3))=312,LEFT($G493,10)="Unincepted",$B493="Q "),VLOOKUP(" ULO",_312_Table3,MATCH('312'!$X$16,_312_Table3_ColumnLookup,0),FALSE),
  IF(AND(VALUE(LEFT($A493,3))=312,LEFT($G493,10)="Unincepted"),VLOOKUP(" ULO",_312_Table3,MATCH(LEFT($B493,1),_312_Table3_ColumnLookup,0),FALSE),
  IF(AND(VALUE(LEFT($A493,3))=312,LEFT($G493,5)="Total",$B493="G "),VLOOKUP('312'!$F$80,_312_Table3,MATCH('312'!$N$16,_312_Table3_ColumnLookup,0),FALSE),
  IF(AND(VALUE(LEFT($A493,3))=312,LEFT($G493,5)="Total",$B493="O "),VLOOKUP('312'!$F$80,_312_Table3,MATCH('312'!$V$16,_312_Table3_ColumnLookup,0),FALSE),
  IF(AND(VALUE(LEFT($A493,3))=312,LEFT($G493,5)="Total",$B493="Q "),VLOOKUP('312'!$F$80,_312_Table3,MATCH('312'!$X$16,_312_Table3_ColumnLookup,0),FALSE),
  IF(AND(VALUE(LEFT($A493,3))=312,LEFT($G493,5)="Total"),VLOOKUP('312'!$F$80,_312_Table3,MATCH(LEFT($B493,1),_312_Table3_ColumnLookup,0),FALSE),
  IF(AND(VALUE(LEFT($A493,3))=312,LEN($I493)=4,$B493="G"),VLOOKUP($I493,_312_Table3,MATCH('312'!$N$16,_312_Table3_ColumnLookup,0),FALSE),
  IF(AND(VALUE(LEFT($A493,3))=312,LEN($I493)=4,$B493="O"),VLOOKUP($I493,_312_Table3,MATCH('312'!$V$16,_312_Table3_ColumnLookup,0),FALSE),
  IF(AND(VALUE(LEFT($A493,3))=312,LEN($I493)=4,$B493="Q"),VLOOKUP($I493,_312_Table3,MATCH('312'!$X$16,_312_Table3_ColumnLookup,0),FALSE),
  IF(AND(VALUE(LEFT($A493,3))=312,LEN($I493)=4),VLOOKUP($I493,_312_Table3,MATCH(LEFT($B493,1),_312_Table3_ColumnLookup,0),FALSE)
+N("312"),
  IF(VALUE(LEFT($A493,3))=313,VLOOKUP(VALUE(MID($B493,2,1)),_313_Table3,MATCH(MID($B493,1,1),_313_Table3_ColumnLookup,0),FALSE)
+N("313"),
  IF(AND(VALUE(LEFT($A493,3))=314,LEN($B493)=3),VLOOKUP(VALUE(MID($B493,2,2)),_314_Table3,MATCH(MID($B493,1,1),_314_Table3_ColumnLookup,0),FALSE),
  IF(VALUE(LEFT($A493,3))=314,VLOOKUP(VALUE(MID($B493,2,1)),_314_Table3,MATCH(MID($B493,1,1),_314_Table3_ColumnLookup,0),FALSE)
+N("314"),
""))))))))))))))))))))))))</f>
        <v>#NAME?</v>
      </c>
      <c r="G493" t="s">
        <v>1160</v>
      </c>
      <c r="H493" s="321">
        <f>IFERROR(
IF(ISERROR($D493)=FALSE,$D493,IF(ISERROR($E493)=FALSE,$E493,IF(ISERROR($F493)=FALSE,$F493
+N("012 checkboxes"),
IF(
IF(OR(LEFT($A493,9)="Syndicate",LEFT($A493,12)="NewSyndicate"),VLOOKUP($A493,'012'!$J:$ZW,MATCH("Link to button",'012'!$J$1:$ZW$1,0),0)
+N("309 checkbox"),
IF($C493="309 LCR Summary0",VLOOKUP("Notes990",'309'!$P:$ZZ,MATCH("Link to button",'309'!$P$1:$ZZ$1,0),0)
+N("313 checkboxes"),
IF($C493="313 Financial Information0LcmVsScr",IF($C493="309 LCR Summary0",VLOOKUP("LcmVsScr",'309'!$N:$ZZ,MATCH("Link to button",'309'!$N$1:$ZZ$1,0),0),
IF($C493="313 Financial Information0LcrDocAttached",IF($C493="309 LCR Summary0",VLOOKUP("LcrDocAttached",'309'!$N:$ZZ,MATCH("Link to button",'309'!$N$1:$ZZ$1,0),
0)))))))=1,TRUE,FALSE)
))),"")</f>
        <v>0</v>
      </c>
      <c r="I493">
        <v>2006</v>
      </c>
    </row>
    <row r="494" spans="1:9" customFormat="1">
      <c r="A494" s="237" t="str">
        <f>VLOOKUP($G494,CSVLookups!$B:$R,MATCH(A$1,CSVLookups!$B$1:$R$1,0),FALSE)</f>
        <v>312 Projected Solvency II Technical Provisions at Time Zero</v>
      </c>
      <c r="B494" s="237" t="str">
        <f>VLOOKUP($G494,CSVLookups!$B:$R,MATCH(B$1,CSVLookups!$B$1:$R$1,0),FALSE)</f>
        <v>O</v>
      </c>
      <c r="C494" s="238" t="str">
        <f t="shared" si="8"/>
        <v>312 Projected Solvency II Technical Provisions at Time ZeroO2006</v>
      </c>
      <c r="D494" s="238">
        <f>IF(AND(VALUE(LEFT($A494,3))=309,LEN($B494)=3),VLOOKUP(VALUE(MID($B494,2,2)),_309_Table1,MATCH(MID($B494,1,1),_309_Table1_ColumnLookup,0),FALSE),
  IF($C494="309 LCR SummaryA",OneYearSCR,IF($C494="309 LCR SummaryB",UltimateSCR,IF(VALUE(LEFT($A494,3))=309,VLOOKUP(VALUE(MID($B494,2,1)),_309_Table1,MATCH(MID($B494,1,1),_309_Table1_ColumnLookup,0),FALSE)
+N("309"),
  IF(VALUE(LEFT($A494,3))=310,VLOOKUP(VALUE(MID($B494,2,1)),_310_Table1,MATCH(MID($B494,1,1),_310_Table1_ColumnLookup,0),FALSE)
+N("310"),
  IF(AND(VALUE(LEFT($A494,3))=311,LEN($I494)=4),VLOOKUP($I494,_311_Table1,MATCH($B494,_311_Table1_ColumnLookup,0),FALSE),
  IF(AND(VALUE(LEFT($A494,3))=311,OR($B494="I2",$B494="J2",$B494="K2",$B494="L2")),VLOOKUP('311'!$G$58,_311_Table1,MATCH(MID($B494,1,1),_311_Table1_ColumnLookup,0),FALSE),
  IF(AND(VALUE(LEFT($A494,3))=311,RIGHT($B494,5)="Total"),VLOOKUP('311'!$G$59,_311_Table1,MATCH(MID($B494,1,1),_311_Table1_ColumnLookup,0),FALSE),
  IF(VALUE(LEFT($A494,3))=311,VLOOKUP(VALUE(MID($B494,2,1)),_311_Table1,MATCH(MID($B494,1,1),_311_Table1_ColumnLookup,0),FALSE)
+N("311"),
  IF(AND(VALUE(LEFT($A494,3))=312,LEFT($G494,10)="Unincepted",$B494="G "),VLOOKUP(" ULO",_312_Table1,MATCH('312'!$N$16,_312_Table1_ColumnLookup,0),FALSE),
  IF(AND(VALUE(LEFT($A494,3))=312,LEFT($G494,10)="Unincepted",$B494="O "),VLOOKUP(" ULO",_312_Table1,MATCH('312'!$V$16,_312_Table1_ColumnLookup,0),FALSE),
  IF(AND(VALUE(LEFT($A494,3))=312,LEFT($G494,10)="Unincepted",$B494="Q "),VLOOKUP(" ULO",_312_Table1,MATCH('312'!$X$16,_312_Table1_ColumnLookup,0),FALSE),
  IF(AND(VALUE(LEFT($A494,3))=312,LEFT($G494,10)="Unincepted"),VLOOKUP(" ULO",_312_Table1,MATCH(LEFT($B494,1),_312_Table1_ColumnLookup,0),FALSE),
  IF(AND(VALUE(LEFT($A494,3))=312,LEFT($G494,5)="Total",$B494="G "),VLOOKUP('312'!$F$80,_312_Table1,MATCH('312'!$N$16,_312_Table1_ColumnLookup,0),FALSE),
  IF(AND(VALUE(LEFT($A494,3))=312,LEFT($G494,5)="Total",$B494="O "),VLOOKUP('312'!$F$80,_312_Table1,MATCH('312'!$V$16,_312_Table1_ColumnLookup,0),FALSE),
  IF(AND(VALUE(LEFT($A494,3))=312,LEFT($G494,5)="Total",$B494="Q "),VLOOKUP('312'!$F$80,_312_Table1,MATCH('312'!$X$16,_312_Table1_ColumnLookup,0),FALSE),
  IF(AND(VALUE(LEFT($A494,3))=312,LEFT($G494,5)="Total"),VLOOKUP('312'!$F$80,_312_Table1,MATCH(LEFT($B494,1),_312_Table1_ColumnLookup,0),FALSE),
  IF(AND(VALUE(LEFT($A494,3))=312,LEN($I494)=4,$B494="G"),VLOOKUP($I494,_312_Table1,MATCH('312'!$N$16,_312_Table1_ColumnLookup,0),FALSE),
  IF(AND(VALUE(LEFT($A494,3))=312,LEN($I494)=4,$B494="O"),VLOOKUP($I494,_312_Table1,MATCH('312'!$V$16,_312_Table1_ColumnLookup,0),FALSE),
  IF(AND(VALUE(LEFT($A494,3))=312,LEN($I494)=4,$B494="Q"),VLOOKUP($I494,_312_Table1,MATCH('312'!$X$16,_312_Table1_ColumnLookup,0),FALSE),
  IF(AND(VALUE(LEFT($A494,3))=312,LEN($I494)=4),VLOOKUP($I494,_312_Table1,MATCH(LEFT($B494,1),_312_Table1_ColumnLookup,0),FALSE)
+N("312"),
  IF(VALUE(LEFT($A494,3))=313,VLOOKUP(VALUE(MID($B494,2,1)),_313_Table1,MATCH(MID($B494,1,1),_313_Table1_ColumnLookup,0),FALSE)
+N("313"),
  IF(AND(VALUE(LEFT($A494,3))=314,LEN($B494)=3),VLOOKUP(VALUE(MID($B494,2,2)),_314_Table1,MATCH(MID($B494,1,1),_314_Table1_ColumnLookup,0),FALSE),
  IF(VALUE(LEFT($A494,3))=314,VLOOKUP(VALUE(MID($B494,2,1)),_314_Table1,MATCH(MID($B494,1,1),_314_Table1_ColumnLookup,0),FALSE)
+N("314"),
""))))))))))))))))))))))))</f>
        <v>0</v>
      </c>
      <c r="E494" s="238" t="e">
        <f>IF(AND(VALUE(LEFT($A494,3))=309,LEN($B494)=3),VLOOKUP(VALUE(MID($B494,2,2)),_309_Table2,MATCH(MID($B494,1,1),_309_Table2_ColumnLookup,0),FALSE),
  IF($C494="309 LCR SummaryA",OneYearSCR,IF($C494="309 LCR SummaryB",UltimateSCR,IF(VALUE(LEFT($A494,3))=309,VLOOKUP(VALUE(MID($B494,2,1)),_309_Table2,MATCH(MID($B494,1,1),_309_Table2_ColumnLookup,0),FALSE)
+N("309"),
  IF(VALUE(LEFT($A494,3))=310,VLOOKUP(VALUE(MID($B494,2,1)),_310_Table2,MATCH(MID($B494,1,1),_310_Table2_ColumnLookup,0),FALSE)
+N("310"),
  IF(AND(VALUE(LEFT($A494,3))=311,LEN($I494)=4),VLOOKUP($I494,_311_Table2,MATCH($B494,_311_Table2_ColumnLookup,0),FALSE),
  IF(AND(VALUE(LEFT($A494,3))=311,OR($B494="I2",$B494="J2",$B494="K2",$B494="L2")),VLOOKUP('311'!$G$58,_311_Table2,MATCH(MID($B494,1,1),_311_Table2_ColumnLookup,0),FALSE),
  IF(AND(VALUE(LEFT($A494,3))=311,RIGHT($B494,5)="Total"),VLOOKUP('311'!$G$59,_311_Table2,MATCH(MID($B494,1,1),_311_Table2_ColumnLookup,0),FALSE),
  IF(VALUE(LEFT($A494,3))=311,VLOOKUP(VALUE(MID($B494,2,1)),_311_Table2,MATCH(MID($B494,1,1),_311_Table2_ColumnLookup,0),FALSE)
+N("311"),
  IF(AND(VALUE(LEFT($A494,3))=312,LEFT($G494,10)="Unincepted",$B494="G "),VLOOKUP(" ULO",_312_Table2,MATCH('312'!$N$16,_312_Table2_ColumnLookup,0),FALSE),
  IF(AND(VALUE(LEFT($A494,3))=312,LEFT($G494,10)="Unincepted",$B494="O "),VLOOKUP(" ULO",_312_Table2,MATCH('312'!$V$16,_312_Table2_ColumnLookup,0),FALSE),
  IF(AND(VALUE(LEFT($A494,3))=312,LEFT($G494,10)="Unincepted",$B494="Q "),VLOOKUP(" ULO",_312_Table2,MATCH('312'!$X$16,_312_Table2_ColumnLookup,0),FALSE),
  IF(AND(VALUE(LEFT($A494,3))=312,LEFT($G494,10)="Unincepted"),VLOOKUP(" ULO",_312_Table2,MATCH(LEFT($B494,1),_312_Table2_ColumnLookup,0),FALSE),
  IF(AND(VALUE(LEFT($A494,3))=312,LEFT($G494,5)="Total",$B494="G "),VLOOKUP('312'!$F$80,_312_Table2,MATCH('312'!$N$16,_312_Table2_ColumnLookup,0),FALSE),
  IF(AND(VALUE(LEFT($A494,3))=312,LEFT($G494,5)="Total",$B494="O "),VLOOKUP('312'!$F$80,_312_Table2,MATCH('312'!$V$16,_312_Table2_ColumnLookup,0),FALSE),
  IF(AND(VALUE(LEFT($A494,3))=312,LEFT($G494,5)="Total",$B494="Q "),VLOOKUP('312'!$F$80,_312_Table2,MATCH('312'!$X$16,_312_Table2_ColumnLookup,0),FALSE),
  IF(AND(VALUE(LEFT($A494,3))=312,LEFT($G494,5)="Total"),VLOOKUP('312'!$F$80,_312_Table2,MATCH(LEFT($B494,1),_312_Table2_ColumnLookup,0),FALSE),
  IF(AND(VALUE(LEFT($A494,3))=312,LEN($I494)=4,$B494="G"),VLOOKUP($I494,_312_Table2,MATCH('312'!$N$16,_312_Table2_ColumnLookup,0),FALSE),
  IF(AND(VALUE(LEFT($A494,3))=312,LEN($I494)=4,$B494="O"),VLOOKUP($I494,_312_Table2,MATCH('312'!$V$16,_312_Table2_ColumnLookup,0),FALSE),
  IF(AND(VALUE(LEFT($A494,3))=312,LEN($I494)=4,$B494="Q"),VLOOKUP($I494,_312_Table2,MATCH('312'!$X$16,_312_Table2_ColumnLookup,0),FALSE),
  IF(AND(VALUE(LEFT($A494,3))=312,LEN($I494)=4),VLOOKUP($I494,_312_Table2,MATCH(LEFT($B494,1),_312_Table2_ColumnLookup,0),FALSE)
+N("312"),
  IF(VALUE(LEFT($A494,3))=313,VLOOKUP(VALUE(MID($B494,2,1)),_313_Table2,MATCH(MID($B494,1,1),_313_Table2_ColumnLookup,0),FALSE)
+N("313"),
  IF(AND(VALUE(LEFT($A494,3))=314,LEN($B494)=3),VLOOKUP(VALUE(MID($B494,2,2)),_314_Table2,MATCH(MID($B494,1,1),_314_Table2_ColumnLookup,0),FALSE),
  IF(VALUE(LEFT($A494,3))=314,VLOOKUP(VALUE(MID($B494,2,1)),_314_Table2,MATCH(MID($B494,1,1),_314_Table2_ColumnLookup,0),FALSE)
+N("314"),
""))))))))))))))))))))))))</f>
        <v>#NAME?</v>
      </c>
      <c r="F494" s="238" t="e">
        <f>IF(AND(VALUE(LEFT($A494,3))=309,LEN($B494)=3),VLOOKUP(VALUE(MID($B494,2,2)),_309_Table3,MATCH(MID($B494,1,1),_309_Table3_ColumnLookup,0),FALSE),
  IF($C494="309 LCR SummaryA",OneYearSCR,IF($C494="309 LCR SummaryB",UltimateSCR,IF(VALUE(LEFT($A494,3))=309,VLOOKUP(VALUE(MID($B494,2,1)),_309_Table3,MATCH(MID($B494,1,1),_309_Table3_ColumnLookup,0),FALSE)
+N("309"),
  IF(VALUE(LEFT($A494,3))=310,VLOOKUP(VALUE(MID($B494,2,1)),_310_Table3,MATCH(MID($B494,1,1),_310_Table3_ColumnLookup,0),FALSE)
+N("310"),
  IF(AND(VALUE(LEFT($A494,3))=311,LEN($I494)=4),VLOOKUP($I494,_311_Table3,MATCH($B494,_311_Table3_ColumnLookup,0),FALSE),
  IF(AND(VALUE(LEFT($A494,3))=311,OR($B494="I2",$B494="J2",$B494="K2",$B494="L2")),VLOOKUP('311'!$G$58,_311_Table3,MATCH(MID($B494,1,1),_311_Table3_ColumnLookup,0),FALSE),
  IF(AND(VALUE(LEFT($A494,3))=311,RIGHT($B494,5)="Total"),VLOOKUP('311'!$G$59,_311_Table3,MATCH(MID($B494,1,1),_311_Table3_ColumnLookup,0),FALSE),
  IF(VALUE(LEFT($A494,3))=311,VLOOKUP(VALUE(MID($B494,2,1)),_311_Table3,MATCH(MID($B494,1,1),_311_Table3_ColumnLookup,0),FALSE)
+N("311"),
  IF(AND(VALUE(LEFT($A494,3))=312,LEFT($G494,10)="Unincepted",$B494="G "),VLOOKUP(" ULO",_312_Table3,MATCH('312'!$N$16,_312_Table3_ColumnLookup,0),FALSE),
  IF(AND(VALUE(LEFT($A494,3))=312,LEFT($G494,10)="Unincepted",$B494="O "),VLOOKUP(" ULO",_312_Table3,MATCH('312'!$V$16,_312_Table3_ColumnLookup,0),FALSE),
  IF(AND(VALUE(LEFT($A494,3))=312,LEFT($G494,10)="Unincepted",$B494="Q "),VLOOKUP(" ULO",_312_Table3,MATCH('312'!$X$16,_312_Table3_ColumnLookup,0),FALSE),
  IF(AND(VALUE(LEFT($A494,3))=312,LEFT($G494,10)="Unincepted"),VLOOKUP(" ULO",_312_Table3,MATCH(LEFT($B494,1),_312_Table3_ColumnLookup,0),FALSE),
  IF(AND(VALUE(LEFT($A494,3))=312,LEFT($G494,5)="Total",$B494="G "),VLOOKUP('312'!$F$80,_312_Table3,MATCH('312'!$N$16,_312_Table3_ColumnLookup,0),FALSE),
  IF(AND(VALUE(LEFT($A494,3))=312,LEFT($G494,5)="Total",$B494="O "),VLOOKUP('312'!$F$80,_312_Table3,MATCH('312'!$V$16,_312_Table3_ColumnLookup,0),FALSE),
  IF(AND(VALUE(LEFT($A494,3))=312,LEFT($G494,5)="Total",$B494="Q "),VLOOKUP('312'!$F$80,_312_Table3,MATCH('312'!$X$16,_312_Table3_ColumnLookup,0),FALSE),
  IF(AND(VALUE(LEFT($A494,3))=312,LEFT($G494,5)="Total"),VLOOKUP('312'!$F$80,_312_Table3,MATCH(LEFT($B494,1),_312_Table3_ColumnLookup,0),FALSE),
  IF(AND(VALUE(LEFT($A494,3))=312,LEN($I494)=4,$B494="G"),VLOOKUP($I494,_312_Table3,MATCH('312'!$N$16,_312_Table3_ColumnLookup,0),FALSE),
  IF(AND(VALUE(LEFT($A494,3))=312,LEN($I494)=4,$B494="O"),VLOOKUP($I494,_312_Table3,MATCH('312'!$V$16,_312_Table3_ColumnLookup,0),FALSE),
  IF(AND(VALUE(LEFT($A494,3))=312,LEN($I494)=4,$B494="Q"),VLOOKUP($I494,_312_Table3,MATCH('312'!$X$16,_312_Table3_ColumnLookup,0),FALSE),
  IF(AND(VALUE(LEFT($A494,3))=312,LEN($I494)=4),VLOOKUP($I494,_312_Table3,MATCH(LEFT($B494,1),_312_Table3_ColumnLookup,0),FALSE)
+N("312"),
  IF(VALUE(LEFT($A494,3))=313,VLOOKUP(VALUE(MID($B494,2,1)),_313_Table3,MATCH(MID($B494,1,1),_313_Table3_ColumnLookup,0),FALSE)
+N("313"),
  IF(AND(VALUE(LEFT($A494,3))=314,LEN($B494)=3),VLOOKUP(VALUE(MID($B494,2,2)),_314_Table3,MATCH(MID($B494,1,1),_314_Table3_ColumnLookup,0),FALSE),
  IF(VALUE(LEFT($A494,3))=314,VLOOKUP(VALUE(MID($B494,2,1)),_314_Table3,MATCH(MID($B494,1,1),_314_Table3_ColumnLookup,0),FALSE)
+N("314"),
""))))))))))))))))))))))))</f>
        <v>#NAME?</v>
      </c>
      <c r="G494" t="s">
        <v>1161</v>
      </c>
      <c r="H494" s="321">
        <f>IFERROR(
IF(ISERROR($D494)=FALSE,$D494,IF(ISERROR($E494)=FALSE,$E494,IF(ISERROR($F494)=FALSE,$F494
+N("012 checkboxes"),
IF(
IF(OR(LEFT($A494,9)="Syndicate",LEFT($A494,12)="NewSyndicate"),VLOOKUP($A494,'012'!$J:$ZW,MATCH("Link to button",'012'!$J$1:$ZW$1,0),0)
+N("309 checkbox"),
IF($C494="309 LCR Summary0",VLOOKUP("Notes990",'309'!$P:$ZZ,MATCH("Link to button",'309'!$P$1:$ZZ$1,0),0)
+N("313 checkboxes"),
IF($C494="313 Financial Information0LcmVsScr",IF($C494="309 LCR Summary0",VLOOKUP("LcmVsScr",'309'!$N:$ZZ,MATCH("Link to button",'309'!$N$1:$ZZ$1,0),0),
IF($C494="313 Financial Information0LcrDocAttached",IF($C494="309 LCR Summary0",VLOOKUP("LcrDocAttached",'309'!$N:$ZZ,MATCH("Link to button",'309'!$N$1:$ZZ$1,0),
0)))))))=1,TRUE,FALSE)
))),"")</f>
        <v>0</v>
      </c>
      <c r="I494">
        <v>2006</v>
      </c>
    </row>
    <row r="495" spans="1:9" customFormat="1">
      <c r="A495" s="237" t="str">
        <f>VLOOKUP($G495,CSVLookups!$B:$R,MATCH(A$1,CSVLookups!$B$1:$R$1,0),FALSE)</f>
        <v>312 Projected Solvency II Technical Provisions at Time Zero</v>
      </c>
      <c r="B495" s="237" t="str">
        <f>VLOOKUP($G495,CSVLookups!$B:$R,MATCH(B$1,CSVLookups!$B$1:$R$1,0),FALSE)</f>
        <v>P</v>
      </c>
      <c r="C495" s="238" t="str">
        <f t="shared" si="8"/>
        <v>312 Projected Solvency II Technical Provisions at Time ZeroP2006</v>
      </c>
      <c r="D495" s="238">
        <f>IF(AND(VALUE(LEFT($A495,3))=309,LEN($B495)=3),VLOOKUP(VALUE(MID($B495,2,2)),_309_Table1,MATCH(MID($B495,1,1),_309_Table1_ColumnLookup,0),FALSE),
  IF($C495="309 LCR SummaryA",OneYearSCR,IF($C495="309 LCR SummaryB",UltimateSCR,IF(VALUE(LEFT($A495,3))=309,VLOOKUP(VALUE(MID($B495,2,1)),_309_Table1,MATCH(MID($B495,1,1),_309_Table1_ColumnLookup,0),FALSE)
+N("309"),
  IF(VALUE(LEFT($A495,3))=310,VLOOKUP(VALUE(MID($B495,2,1)),_310_Table1,MATCH(MID($B495,1,1),_310_Table1_ColumnLookup,0),FALSE)
+N("310"),
  IF(AND(VALUE(LEFT($A495,3))=311,LEN($I495)=4),VLOOKUP($I495,_311_Table1,MATCH($B495,_311_Table1_ColumnLookup,0),FALSE),
  IF(AND(VALUE(LEFT($A495,3))=311,OR($B495="I2",$B495="J2",$B495="K2",$B495="L2")),VLOOKUP('311'!$G$58,_311_Table1,MATCH(MID($B495,1,1),_311_Table1_ColumnLookup,0),FALSE),
  IF(AND(VALUE(LEFT($A495,3))=311,RIGHT($B495,5)="Total"),VLOOKUP('311'!$G$59,_311_Table1,MATCH(MID($B495,1,1),_311_Table1_ColumnLookup,0),FALSE),
  IF(VALUE(LEFT($A495,3))=311,VLOOKUP(VALUE(MID($B495,2,1)),_311_Table1,MATCH(MID($B495,1,1),_311_Table1_ColumnLookup,0),FALSE)
+N("311"),
  IF(AND(VALUE(LEFT($A495,3))=312,LEFT($G495,10)="Unincepted",$B495="G "),VLOOKUP(" ULO",_312_Table1,MATCH('312'!$N$16,_312_Table1_ColumnLookup,0),FALSE),
  IF(AND(VALUE(LEFT($A495,3))=312,LEFT($G495,10)="Unincepted",$B495="O "),VLOOKUP(" ULO",_312_Table1,MATCH('312'!$V$16,_312_Table1_ColumnLookup,0),FALSE),
  IF(AND(VALUE(LEFT($A495,3))=312,LEFT($G495,10)="Unincepted",$B495="Q "),VLOOKUP(" ULO",_312_Table1,MATCH('312'!$X$16,_312_Table1_ColumnLookup,0),FALSE),
  IF(AND(VALUE(LEFT($A495,3))=312,LEFT($G495,10)="Unincepted"),VLOOKUP(" ULO",_312_Table1,MATCH(LEFT($B495,1),_312_Table1_ColumnLookup,0),FALSE),
  IF(AND(VALUE(LEFT($A495,3))=312,LEFT($G495,5)="Total",$B495="G "),VLOOKUP('312'!$F$80,_312_Table1,MATCH('312'!$N$16,_312_Table1_ColumnLookup,0),FALSE),
  IF(AND(VALUE(LEFT($A495,3))=312,LEFT($G495,5)="Total",$B495="O "),VLOOKUP('312'!$F$80,_312_Table1,MATCH('312'!$V$16,_312_Table1_ColumnLookup,0),FALSE),
  IF(AND(VALUE(LEFT($A495,3))=312,LEFT($G495,5)="Total",$B495="Q "),VLOOKUP('312'!$F$80,_312_Table1,MATCH('312'!$X$16,_312_Table1_ColumnLookup,0),FALSE),
  IF(AND(VALUE(LEFT($A495,3))=312,LEFT($G495,5)="Total"),VLOOKUP('312'!$F$80,_312_Table1,MATCH(LEFT($B495,1),_312_Table1_ColumnLookup,0),FALSE),
  IF(AND(VALUE(LEFT($A495,3))=312,LEN($I495)=4,$B495="G"),VLOOKUP($I495,_312_Table1,MATCH('312'!$N$16,_312_Table1_ColumnLookup,0),FALSE),
  IF(AND(VALUE(LEFT($A495,3))=312,LEN($I495)=4,$B495="O"),VLOOKUP($I495,_312_Table1,MATCH('312'!$V$16,_312_Table1_ColumnLookup,0),FALSE),
  IF(AND(VALUE(LEFT($A495,3))=312,LEN($I495)=4,$B495="Q"),VLOOKUP($I495,_312_Table1,MATCH('312'!$X$16,_312_Table1_ColumnLookup,0),FALSE),
  IF(AND(VALUE(LEFT($A495,3))=312,LEN($I495)=4),VLOOKUP($I495,_312_Table1,MATCH(LEFT($B495,1),_312_Table1_ColumnLookup,0),FALSE)
+N("312"),
  IF(VALUE(LEFT($A495,3))=313,VLOOKUP(VALUE(MID($B495,2,1)),_313_Table1,MATCH(MID($B495,1,1),_313_Table1_ColumnLookup,0),FALSE)
+N("313"),
  IF(AND(VALUE(LEFT($A495,3))=314,LEN($B495)=3),VLOOKUP(VALUE(MID($B495,2,2)),_314_Table1,MATCH(MID($B495,1,1),_314_Table1_ColumnLookup,0),FALSE),
  IF(VALUE(LEFT($A495,3))=314,VLOOKUP(VALUE(MID($B495,2,1)),_314_Table1,MATCH(MID($B495,1,1),_314_Table1_ColumnLookup,0),FALSE)
+N("314"),
""))))))))))))))))))))))))</f>
        <v>0</v>
      </c>
      <c r="E495" s="238" t="e">
        <f>IF(AND(VALUE(LEFT($A495,3))=309,LEN($B495)=3),VLOOKUP(VALUE(MID($B495,2,2)),_309_Table2,MATCH(MID($B495,1,1),_309_Table2_ColumnLookup,0),FALSE),
  IF($C495="309 LCR SummaryA",OneYearSCR,IF($C495="309 LCR SummaryB",UltimateSCR,IF(VALUE(LEFT($A495,3))=309,VLOOKUP(VALUE(MID($B495,2,1)),_309_Table2,MATCH(MID($B495,1,1),_309_Table2_ColumnLookup,0),FALSE)
+N("309"),
  IF(VALUE(LEFT($A495,3))=310,VLOOKUP(VALUE(MID($B495,2,1)),_310_Table2,MATCH(MID($B495,1,1),_310_Table2_ColumnLookup,0),FALSE)
+N("310"),
  IF(AND(VALUE(LEFT($A495,3))=311,LEN($I495)=4),VLOOKUP($I495,_311_Table2,MATCH($B495,_311_Table2_ColumnLookup,0),FALSE),
  IF(AND(VALUE(LEFT($A495,3))=311,OR($B495="I2",$B495="J2",$B495="K2",$B495="L2")),VLOOKUP('311'!$G$58,_311_Table2,MATCH(MID($B495,1,1),_311_Table2_ColumnLookup,0),FALSE),
  IF(AND(VALUE(LEFT($A495,3))=311,RIGHT($B495,5)="Total"),VLOOKUP('311'!$G$59,_311_Table2,MATCH(MID($B495,1,1),_311_Table2_ColumnLookup,0),FALSE),
  IF(VALUE(LEFT($A495,3))=311,VLOOKUP(VALUE(MID($B495,2,1)),_311_Table2,MATCH(MID($B495,1,1),_311_Table2_ColumnLookup,0),FALSE)
+N("311"),
  IF(AND(VALUE(LEFT($A495,3))=312,LEFT($G495,10)="Unincepted",$B495="G "),VLOOKUP(" ULO",_312_Table2,MATCH('312'!$N$16,_312_Table2_ColumnLookup,0),FALSE),
  IF(AND(VALUE(LEFT($A495,3))=312,LEFT($G495,10)="Unincepted",$B495="O "),VLOOKUP(" ULO",_312_Table2,MATCH('312'!$V$16,_312_Table2_ColumnLookup,0),FALSE),
  IF(AND(VALUE(LEFT($A495,3))=312,LEFT($G495,10)="Unincepted",$B495="Q "),VLOOKUP(" ULO",_312_Table2,MATCH('312'!$X$16,_312_Table2_ColumnLookup,0),FALSE),
  IF(AND(VALUE(LEFT($A495,3))=312,LEFT($G495,10)="Unincepted"),VLOOKUP(" ULO",_312_Table2,MATCH(LEFT($B495,1),_312_Table2_ColumnLookup,0),FALSE),
  IF(AND(VALUE(LEFT($A495,3))=312,LEFT($G495,5)="Total",$B495="G "),VLOOKUP('312'!$F$80,_312_Table2,MATCH('312'!$N$16,_312_Table2_ColumnLookup,0),FALSE),
  IF(AND(VALUE(LEFT($A495,3))=312,LEFT($G495,5)="Total",$B495="O "),VLOOKUP('312'!$F$80,_312_Table2,MATCH('312'!$V$16,_312_Table2_ColumnLookup,0),FALSE),
  IF(AND(VALUE(LEFT($A495,3))=312,LEFT($G495,5)="Total",$B495="Q "),VLOOKUP('312'!$F$80,_312_Table2,MATCH('312'!$X$16,_312_Table2_ColumnLookup,0),FALSE),
  IF(AND(VALUE(LEFT($A495,3))=312,LEFT($G495,5)="Total"),VLOOKUP('312'!$F$80,_312_Table2,MATCH(LEFT($B495,1),_312_Table2_ColumnLookup,0),FALSE),
  IF(AND(VALUE(LEFT($A495,3))=312,LEN($I495)=4,$B495="G"),VLOOKUP($I495,_312_Table2,MATCH('312'!$N$16,_312_Table2_ColumnLookup,0),FALSE),
  IF(AND(VALUE(LEFT($A495,3))=312,LEN($I495)=4,$B495="O"),VLOOKUP($I495,_312_Table2,MATCH('312'!$V$16,_312_Table2_ColumnLookup,0),FALSE),
  IF(AND(VALUE(LEFT($A495,3))=312,LEN($I495)=4,$B495="Q"),VLOOKUP($I495,_312_Table2,MATCH('312'!$X$16,_312_Table2_ColumnLookup,0),FALSE),
  IF(AND(VALUE(LEFT($A495,3))=312,LEN($I495)=4),VLOOKUP($I495,_312_Table2,MATCH(LEFT($B495,1),_312_Table2_ColumnLookup,0),FALSE)
+N("312"),
  IF(VALUE(LEFT($A495,3))=313,VLOOKUP(VALUE(MID($B495,2,1)),_313_Table2,MATCH(MID($B495,1,1),_313_Table2_ColumnLookup,0),FALSE)
+N("313"),
  IF(AND(VALUE(LEFT($A495,3))=314,LEN($B495)=3),VLOOKUP(VALUE(MID($B495,2,2)),_314_Table2,MATCH(MID($B495,1,1),_314_Table2_ColumnLookup,0),FALSE),
  IF(VALUE(LEFT($A495,3))=314,VLOOKUP(VALUE(MID($B495,2,1)),_314_Table2,MATCH(MID($B495,1,1),_314_Table2_ColumnLookup,0),FALSE)
+N("314"),
""))))))))))))))))))))))))</f>
        <v>#NAME?</v>
      </c>
      <c r="F495" s="238" t="e">
        <f>IF(AND(VALUE(LEFT($A495,3))=309,LEN($B495)=3),VLOOKUP(VALUE(MID($B495,2,2)),_309_Table3,MATCH(MID($B495,1,1),_309_Table3_ColumnLookup,0),FALSE),
  IF($C495="309 LCR SummaryA",OneYearSCR,IF($C495="309 LCR SummaryB",UltimateSCR,IF(VALUE(LEFT($A495,3))=309,VLOOKUP(VALUE(MID($B495,2,1)),_309_Table3,MATCH(MID($B495,1,1),_309_Table3_ColumnLookup,0),FALSE)
+N("309"),
  IF(VALUE(LEFT($A495,3))=310,VLOOKUP(VALUE(MID($B495,2,1)),_310_Table3,MATCH(MID($B495,1,1),_310_Table3_ColumnLookup,0),FALSE)
+N("310"),
  IF(AND(VALUE(LEFT($A495,3))=311,LEN($I495)=4),VLOOKUP($I495,_311_Table3,MATCH($B495,_311_Table3_ColumnLookup,0),FALSE),
  IF(AND(VALUE(LEFT($A495,3))=311,OR($B495="I2",$B495="J2",$B495="K2",$B495="L2")),VLOOKUP('311'!$G$58,_311_Table3,MATCH(MID($B495,1,1),_311_Table3_ColumnLookup,0),FALSE),
  IF(AND(VALUE(LEFT($A495,3))=311,RIGHT($B495,5)="Total"),VLOOKUP('311'!$G$59,_311_Table3,MATCH(MID($B495,1,1),_311_Table3_ColumnLookup,0),FALSE),
  IF(VALUE(LEFT($A495,3))=311,VLOOKUP(VALUE(MID($B495,2,1)),_311_Table3,MATCH(MID($B495,1,1),_311_Table3_ColumnLookup,0),FALSE)
+N("311"),
  IF(AND(VALUE(LEFT($A495,3))=312,LEFT($G495,10)="Unincepted",$B495="G "),VLOOKUP(" ULO",_312_Table3,MATCH('312'!$N$16,_312_Table3_ColumnLookup,0),FALSE),
  IF(AND(VALUE(LEFT($A495,3))=312,LEFT($G495,10)="Unincepted",$B495="O "),VLOOKUP(" ULO",_312_Table3,MATCH('312'!$V$16,_312_Table3_ColumnLookup,0),FALSE),
  IF(AND(VALUE(LEFT($A495,3))=312,LEFT($G495,10)="Unincepted",$B495="Q "),VLOOKUP(" ULO",_312_Table3,MATCH('312'!$X$16,_312_Table3_ColumnLookup,0),FALSE),
  IF(AND(VALUE(LEFT($A495,3))=312,LEFT($G495,10)="Unincepted"),VLOOKUP(" ULO",_312_Table3,MATCH(LEFT($B495,1),_312_Table3_ColumnLookup,0),FALSE),
  IF(AND(VALUE(LEFT($A495,3))=312,LEFT($G495,5)="Total",$B495="G "),VLOOKUP('312'!$F$80,_312_Table3,MATCH('312'!$N$16,_312_Table3_ColumnLookup,0),FALSE),
  IF(AND(VALUE(LEFT($A495,3))=312,LEFT($G495,5)="Total",$B495="O "),VLOOKUP('312'!$F$80,_312_Table3,MATCH('312'!$V$16,_312_Table3_ColumnLookup,0),FALSE),
  IF(AND(VALUE(LEFT($A495,3))=312,LEFT($G495,5)="Total",$B495="Q "),VLOOKUP('312'!$F$80,_312_Table3,MATCH('312'!$X$16,_312_Table3_ColumnLookup,0),FALSE),
  IF(AND(VALUE(LEFT($A495,3))=312,LEFT($G495,5)="Total"),VLOOKUP('312'!$F$80,_312_Table3,MATCH(LEFT($B495,1),_312_Table3_ColumnLookup,0),FALSE),
  IF(AND(VALUE(LEFT($A495,3))=312,LEN($I495)=4,$B495="G"),VLOOKUP($I495,_312_Table3,MATCH('312'!$N$16,_312_Table3_ColumnLookup,0),FALSE),
  IF(AND(VALUE(LEFT($A495,3))=312,LEN($I495)=4,$B495="O"),VLOOKUP($I495,_312_Table3,MATCH('312'!$V$16,_312_Table3_ColumnLookup,0),FALSE),
  IF(AND(VALUE(LEFT($A495,3))=312,LEN($I495)=4,$B495="Q"),VLOOKUP($I495,_312_Table3,MATCH('312'!$X$16,_312_Table3_ColumnLookup,0),FALSE),
  IF(AND(VALUE(LEFT($A495,3))=312,LEN($I495)=4),VLOOKUP($I495,_312_Table3,MATCH(LEFT($B495,1),_312_Table3_ColumnLookup,0),FALSE)
+N("312"),
  IF(VALUE(LEFT($A495,3))=313,VLOOKUP(VALUE(MID($B495,2,1)),_313_Table3,MATCH(MID($B495,1,1),_313_Table3_ColumnLookup,0),FALSE)
+N("313"),
  IF(AND(VALUE(LEFT($A495,3))=314,LEN($B495)=3),VLOOKUP(VALUE(MID($B495,2,2)),_314_Table3,MATCH(MID($B495,1,1),_314_Table3_ColumnLookup,0),FALSE),
  IF(VALUE(LEFT($A495,3))=314,VLOOKUP(VALUE(MID($B495,2,1)),_314_Table3,MATCH(MID($B495,1,1),_314_Table3_ColumnLookup,0),FALSE)
+N("314"),
""))))))))))))))))))))))))</f>
        <v>#NAME?</v>
      </c>
      <c r="G495" t="s">
        <v>1162</v>
      </c>
      <c r="H495" s="321">
        <f>IFERROR(
IF(ISERROR($D495)=FALSE,$D495,IF(ISERROR($E495)=FALSE,$E495,IF(ISERROR($F495)=FALSE,$F495
+N("012 checkboxes"),
IF(
IF(OR(LEFT($A495,9)="Syndicate",LEFT($A495,12)="NewSyndicate"),VLOOKUP($A495,'012'!$J:$ZW,MATCH("Link to button",'012'!$J$1:$ZW$1,0),0)
+N("309 checkbox"),
IF($C495="309 LCR Summary0",VLOOKUP("Notes990",'309'!$P:$ZZ,MATCH("Link to button",'309'!$P$1:$ZZ$1,0),0)
+N("313 checkboxes"),
IF($C495="313 Financial Information0LcmVsScr",IF($C495="309 LCR Summary0",VLOOKUP("LcmVsScr",'309'!$N:$ZZ,MATCH("Link to button",'309'!$N$1:$ZZ$1,0),0),
IF($C495="313 Financial Information0LcrDocAttached",IF($C495="309 LCR Summary0",VLOOKUP("LcrDocAttached",'309'!$N:$ZZ,MATCH("Link to button",'309'!$N$1:$ZZ$1,0),
0)))))))=1,TRUE,FALSE)
))),"")</f>
        <v>0</v>
      </c>
      <c r="I495">
        <v>2006</v>
      </c>
    </row>
    <row r="496" spans="1:9" customFormat="1">
      <c r="A496" s="237" t="str">
        <f>VLOOKUP($G496,CSVLookups!$B:$R,MATCH(A$1,CSVLookups!$B$1:$R$1,0),FALSE)</f>
        <v>312 Projected Solvency II Technical Provisions at Time Zero</v>
      </c>
      <c r="B496" s="237" t="str">
        <f>VLOOKUP($G496,CSVLookups!$B:$R,MATCH(B$1,CSVLookups!$B$1:$R$1,0),FALSE)</f>
        <v>Q</v>
      </c>
      <c r="C496" s="238" t="str">
        <f t="shared" si="8"/>
        <v>312 Projected Solvency II Technical Provisions at Time ZeroQ2006</v>
      </c>
      <c r="D496" s="238">
        <f>IF(AND(VALUE(LEFT($A496,3))=309,LEN($B496)=3),VLOOKUP(VALUE(MID($B496,2,2)),_309_Table1,MATCH(MID($B496,1,1),_309_Table1_ColumnLookup,0),FALSE),
  IF($C496="309 LCR SummaryA",OneYearSCR,IF($C496="309 LCR SummaryB",UltimateSCR,IF(VALUE(LEFT($A496,3))=309,VLOOKUP(VALUE(MID($B496,2,1)),_309_Table1,MATCH(MID($B496,1,1),_309_Table1_ColumnLookup,0),FALSE)
+N("309"),
  IF(VALUE(LEFT($A496,3))=310,VLOOKUP(VALUE(MID($B496,2,1)),_310_Table1,MATCH(MID($B496,1,1),_310_Table1_ColumnLookup,0),FALSE)
+N("310"),
  IF(AND(VALUE(LEFT($A496,3))=311,LEN($I496)=4),VLOOKUP($I496,_311_Table1,MATCH($B496,_311_Table1_ColumnLookup,0),FALSE),
  IF(AND(VALUE(LEFT($A496,3))=311,OR($B496="I2",$B496="J2",$B496="K2",$B496="L2")),VLOOKUP('311'!$G$58,_311_Table1,MATCH(MID($B496,1,1),_311_Table1_ColumnLookup,0),FALSE),
  IF(AND(VALUE(LEFT($A496,3))=311,RIGHT($B496,5)="Total"),VLOOKUP('311'!$G$59,_311_Table1,MATCH(MID($B496,1,1),_311_Table1_ColumnLookup,0),FALSE),
  IF(VALUE(LEFT($A496,3))=311,VLOOKUP(VALUE(MID($B496,2,1)),_311_Table1,MATCH(MID($B496,1,1),_311_Table1_ColumnLookup,0),FALSE)
+N("311"),
  IF(AND(VALUE(LEFT($A496,3))=312,LEFT($G496,10)="Unincepted",$B496="G "),VLOOKUP(" ULO",_312_Table1,MATCH('312'!$N$16,_312_Table1_ColumnLookup,0),FALSE),
  IF(AND(VALUE(LEFT($A496,3))=312,LEFT($G496,10)="Unincepted",$B496="O "),VLOOKUP(" ULO",_312_Table1,MATCH('312'!$V$16,_312_Table1_ColumnLookup,0),FALSE),
  IF(AND(VALUE(LEFT($A496,3))=312,LEFT($G496,10)="Unincepted",$B496="Q "),VLOOKUP(" ULO",_312_Table1,MATCH('312'!$X$16,_312_Table1_ColumnLookup,0),FALSE),
  IF(AND(VALUE(LEFT($A496,3))=312,LEFT($G496,10)="Unincepted"),VLOOKUP(" ULO",_312_Table1,MATCH(LEFT($B496,1),_312_Table1_ColumnLookup,0),FALSE),
  IF(AND(VALUE(LEFT($A496,3))=312,LEFT($G496,5)="Total",$B496="G "),VLOOKUP('312'!$F$80,_312_Table1,MATCH('312'!$N$16,_312_Table1_ColumnLookup,0),FALSE),
  IF(AND(VALUE(LEFT($A496,3))=312,LEFT($G496,5)="Total",$B496="O "),VLOOKUP('312'!$F$80,_312_Table1,MATCH('312'!$V$16,_312_Table1_ColumnLookup,0),FALSE),
  IF(AND(VALUE(LEFT($A496,3))=312,LEFT($G496,5)="Total",$B496="Q "),VLOOKUP('312'!$F$80,_312_Table1,MATCH('312'!$X$16,_312_Table1_ColumnLookup,0),FALSE),
  IF(AND(VALUE(LEFT($A496,3))=312,LEFT($G496,5)="Total"),VLOOKUP('312'!$F$80,_312_Table1,MATCH(LEFT($B496,1),_312_Table1_ColumnLookup,0),FALSE),
  IF(AND(VALUE(LEFT($A496,3))=312,LEN($I496)=4,$B496="G"),VLOOKUP($I496,_312_Table1,MATCH('312'!$N$16,_312_Table1_ColumnLookup,0),FALSE),
  IF(AND(VALUE(LEFT($A496,3))=312,LEN($I496)=4,$B496="O"),VLOOKUP($I496,_312_Table1,MATCH('312'!$V$16,_312_Table1_ColumnLookup,0),FALSE),
  IF(AND(VALUE(LEFT($A496,3))=312,LEN($I496)=4,$B496="Q"),VLOOKUP($I496,_312_Table1,MATCH('312'!$X$16,_312_Table1_ColumnLookup,0),FALSE),
  IF(AND(VALUE(LEFT($A496,3))=312,LEN($I496)=4),VLOOKUP($I496,_312_Table1,MATCH(LEFT($B496,1),_312_Table1_ColumnLookup,0),FALSE)
+N("312"),
  IF(VALUE(LEFT($A496,3))=313,VLOOKUP(VALUE(MID($B496,2,1)),_313_Table1,MATCH(MID($B496,1,1),_313_Table1_ColumnLookup,0),FALSE)
+N("313"),
  IF(AND(VALUE(LEFT($A496,3))=314,LEN($B496)=3),VLOOKUP(VALUE(MID($B496,2,2)),_314_Table1,MATCH(MID($B496,1,1),_314_Table1_ColumnLookup,0),FALSE),
  IF(VALUE(LEFT($A496,3))=314,VLOOKUP(VALUE(MID($B496,2,1)),_314_Table1,MATCH(MID($B496,1,1),_314_Table1_ColumnLookup,0),FALSE)
+N("314"),
""))))))))))))))))))))))))</f>
        <v>0</v>
      </c>
      <c r="E496" s="238" t="e">
        <f>IF(AND(VALUE(LEFT($A496,3))=309,LEN($B496)=3),VLOOKUP(VALUE(MID($B496,2,2)),_309_Table2,MATCH(MID($B496,1,1),_309_Table2_ColumnLookup,0),FALSE),
  IF($C496="309 LCR SummaryA",OneYearSCR,IF($C496="309 LCR SummaryB",UltimateSCR,IF(VALUE(LEFT($A496,3))=309,VLOOKUP(VALUE(MID($B496,2,1)),_309_Table2,MATCH(MID($B496,1,1),_309_Table2_ColumnLookup,0),FALSE)
+N("309"),
  IF(VALUE(LEFT($A496,3))=310,VLOOKUP(VALUE(MID($B496,2,1)),_310_Table2,MATCH(MID($B496,1,1),_310_Table2_ColumnLookup,0),FALSE)
+N("310"),
  IF(AND(VALUE(LEFT($A496,3))=311,LEN($I496)=4),VLOOKUP($I496,_311_Table2,MATCH($B496,_311_Table2_ColumnLookup,0),FALSE),
  IF(AND(VALUE(LEFT($A496,3))=311,OR($B496="I2",$B496="J2",$B496="K2",$B496="L2")),VLOOKUP('311'!$G$58,_311_Table2,MATCH(MID($B496,1,1),_311_Table2_ColumnLookup,0),FALSE),
  IF(AND(VALUE(LEFT($A496,3))=311,RIGHT($B496,5)="Total"),VLOOKUP('311'!$G$59,_311_Table2,MATCH(MID($B496,1,1),_311_Table2_ColumnLookup,0),FALSE),
  IF(VALUE(LEFT($A496,3))=311,VLOOKUP(VALUE(MID($B496,2,1)),_311_Table2,MATCH(MID($B496,1,1),_311_Table2_ColumnLookup,0),FALSE)
+N("311"),
  IF(AND(VALUE(LEFT($A496,3))=312,LEFT($G496,10)="Unincepted",$B496="G "),VLOOKUP(" ULO",_312_Table2,MATCH('312'!$N$16,_312_Table2_ColumnLookup,0),FALSE),
  IF(AND(VALUE(LEFT($A496,3))=312,LEFT($G496,10)="Unincepted",$B496="O "),VLOOKUP(" ULO",_312_Table2,MATCH('312'!$V$16,_312_Table2_ColumnLookup,0),FALSE),
  IF(AND(VALUE(LEFT($A496,3))=312,LEFT($G496,10)="Unincepted",$B496="Q "),VLOOKUP(" ULO",_312_Table2,MATCH('312'!$X$16,_312_Table2_ColumnLookup,0),FALSE),
  IF(AND(VALUE(LEFT($A496,3))=312,LEFT($G496,10)="Unincepted"),VLOOKUP(" ULO",_312_Table2,MATCH(LEFT($B496,1),_312_Table2_ColumnLookup,0),FALSE),
  IF(AND(VALUE(LEFT($A496,3))=312,LEFT($G496,5)="Total",$B496="G "),VLOOKUP('312'!$F$80,_312_Table2,MATCH('312'!$N$16,_312_Table2_ColumnLookup,0),FALSE),
  IF(AND(VALUE(LEFT($A496,3))=312,LEFT($G496,5)="Total",$B496="O "),VLOOKUP('312'!$F$80,_312_Table2,MATCH('312'!$V$16,_312_Table2_ColumnLookup,0),FALSE),
  IF(AND(VALUE(LEFT($A496,3))=312,LEFT($G496,5)="Total",$B496="Q "),VLOOKUP('312'!$F$80,_312_Table2,MATCH('312'!$X$16,_312_Table2_ColumnLookup,0),FALSE),
  IF(AND(VALUE(LEFT($A496,3))=312,LEFT($G496,5)="Total"),VLOOKUP('312'!$F$80,_312_Table2,MATCH(LEFT($B496,1),_312_Table2_ColumnLookup,0),FALSE),
  IF(AND(VALUE(LEFT($A496,3))=312,LEN($I496)=4,$B496="G"),VLOOKUP($I496,_312_Table2,MATCH('312'!$N$16,_312_Table2_ColumnLookup,0),FALSE),
  IF(AND(VALUE(LEFT($A496,3))=312,LEN($I496)=4,$B496="O"),VLOOKUP($I496,_312_Table2,MATCH('312'!$V$16,_312_Table2_ColumnLookup,0),FALSE),
  IF(AND(VALUE(LEFT($A496,3))=312,LEN($I496)=4,$B496="Q"),VLOOKUP($I496,_312_Table2,MATCH('312'!$X$16,_312_Table2_ColumnLookup,0),FALSE),
  IF(AND(VALUE(LEFT($A496,3))=312,LEN($I496)=4),VLOOKUP($I496,_312_Table2,MATCH(LEFT($B496,1),_312_Table2_ColumnLookup,0),FALSE)
+N("312"),
  IF(VALUE(LEFT($A496,3))=313,VLOOKUP(VALUE(MID($B496,2,1)),_313_Table2,MATCH(MID($B496,1,1),_313_Table2_ColumnLookup,0),FALSE)
+N("313"),
  IF(AND(VALUE(LEFT($A496,3))=314,LEN($B496)=3),VLOOKUP(VALUE(MID($B496,2,2)),_314_Table2,MATCH(MID($B496,1,1),_314_Table2_ColumnLookup,0),FALSE),
  IF(VALUE(LEFT($A496,3))=314,VLOOKUP(VALUE(MID($B496,2,1)),_314_Table2,MATCH(MID($B496,1,1),_314_Table2_ColumnLookup,0),FALSE)
+N("314"),
""))))))))))))))))))))))))</f>
        <v>#NAME?</v>
      </c>
      <c r="F496" s="238" t="e">
        <f>IF(AND(VALUE(LEFT($A496,3))=309,LEN($B496)=3),VLOOKUP(VALUE(MID($B496,2,2)),_309_Table3,MATCH(MID($B496,1,1),_309_Table3_ColumnLookup,0),FALSE),
  IF($C496="309 LCR SummaryA",OneYearSCR,IF($C496="309 LCR SummaryB",UltimateSCR,IF(VALUE(LEFT($A496,3))=309,VLOOKUP(VALUE(MID($B496,2,1)),_309_Table3,MATCH(MID($B496,1,1),_309_Table3_ColumnLookup,0),FALSE)
+N("309"),
  IF(VALUE(LEFT($A496,3))=310,VLOOKUP(VALUE(MID($B496,2,1)),_310_Table3,MATCH(MID($B496,1,1),_310_Table3_ColumnLookup,0),FALSE)
+N("310"),
  IF(AND(VALUE(LEFT($A496,3))=311,LEN($I496)=4),VLOOKUP($I496,_311_Table3,MATCH($B496,_311_Table3_ColumnLookup,0),FALSE),
  IF(AND(VALUE(LEFT($A496,3))=311,OR($B496="I2",$B496="J2",$B496="K2",$B496="L2")),VLOOKUP('311'!$G$58,_311_Table3,MATCH(MID($B496,1,1),_311_Table3_ColumnLookup,0),FALSE),
  IF(AND(VALUE(LEFT($A496,3))=311,RIGHT($B496,5)="Total"),VLOOKUP('311'!$G$59,_311_Table3,MATCH(MID($B496,1,1),_311_Table3_ColumnLookup,0),FALSE),
  IF(VALUE(LEFT($A496,3))=311,VLOOKUP(VALUE(MID($B496,2,1)),_311_Table3,MATCH(MID($B496,1,1),_311_Table3_ColumnLookup,0),FALSE)
+N("311"),
  IF(AND(VALUE(LEFT($A496,3))=312,LEFT($G496,10)="Unincepted",$B496="G "),VLOOKUP(" ULO",_312_Table3,MATCH('312'!$N$16,_312_Table3_ColumnLookup,0),FALSE),
  IF(AND(VALUE(LEFT($A496,3))=312,LEFT($G496,10)="Unincepted",$B496="O "),VLOOKUP(" ULO",_312_Table3,MATCH('312'!$V$16,_312_Table3_ColumnLookup,0),FALSE),
  IF(AND(VALUE(LEFT($A496,3))=312,LEFT($G496,10)="Unincepted",$B496="Q "),VLOOKUP(" ULO",_312_Table3,MATCH('312'!$X$16,_312_Table3_ColumnLookup,0),FALSE),
  IF(AND(VALUE(LEFT($A496,3))=312,LEFT($G496,10)="Unincepted"),VLOOKUP(" ULO",_312_Table3,MATCH(LEFT($B496,1),_312_Table3_ColumnLookup,0),FALSE),
  IF(AND(VALUE(LEFT($A496,3))=312,LEFT($G496,5)="Total",$B496="G "),VLOOKUP('312'!$F$80,_312_Table3,MATCH('312'!$N$16,_312_Table3_ColumnLookup,0),FALSE),
  IF(AND(VALUE(LEFT($A496,3))=312,LEFT($G496,5)="Total",$B496="O "),VLOOKUP('312'!$F$80,_312_Table3,MATCH('312'!$V$16,_312_Table3_ColumnLookup,0),FALSE),
  IF(AND(VALUE(LEFT($A496,3))=312,LEFT($G496,5)="Total",$B496="Q "),VLOOKUP('312'!$F$80,_312_Table3,MATCH('312'!$X$16,_312_Table3_ColumnLookup,0),FALSE),
  IF(AND(VALUE(LEFT($A496,3))=312,LEFT($G496,5)="Total"),VLOOKUP('312'!$F$80,_312_Table3,MATCH(LEFT($B496,1),_312_Table3_ColumnLookup,0),FALSE),
  IF(AND(VALUE(LEFT($A496,3))=312,LEN($I496)=4,$B496="G"),VLOOKUP($I496,_312_Table3,MATCH('312'!$N$16,_312_Table3_ColumnLookup,0),FALSE),
  IF(AND(VALUE(LEFT($A496,3))=312,LEN($I496)=4,$B496="O"),VLOOKUP($I496,_312_Table3,MATCH('312'!$V$16,_312_Table3_ColumnLookup,0),FALSE),
  IF(AND(VALUE(LEFT($A496,3))=312,LEN($I496)=4,$B496="Q"),VLOOKUP($I496,_312_Table3,MATCH('312'!$X$16,_312_Table3_ColumnLookup,0),FALSE),
  IF(AND(VALUE(LEFT($A496,3))=312,LEN($I496)=4),VLOOKUP($I496,_312_Table3,MATCH(LEFT($B496,1),_312_Table3_ColumnLookup,0),FALSE)
+N("312"),
  IF(VALUE(LEFT($A496,3))=313,VLOOKUP(VALUE(MID($B496,2,1)),_313_Table3,MATCH(MID($B496,1,1),_313_Table3_ColumnLookup,0),FALSE)
+N("313"),
  IF(AND(VALUE(LEFT($A496,3))=314,LEN($B496)=3),VLOOKUP(VALUE(MID($B496,2,2)),_314_Table3,MATCH(MID($B496,1,1),_314_Table3_ColumnLookup,0),FALSE),
  IF(VALUE(LEFT($A496,3))=314,VLOOKUP(VALUE(MID($B496,2,1)),_314_Table3,MATCH(MID($B496,1,1),_314_Table3_ColumnLookup,0),FALSE)
+N("314"),
""))))))))))))))))))))))))</f>
        <v>#NAME?</v>
      </c>
      <c r="G496" t="s">
        <v>1163</v>
      </c>
      <c r="H496" s="321">
        <f>IFERROR(
IF(ISERROR($D496)=FALSE,$D496,IF(ISERROR($E496)=FALSE,$E496,IF(ISERROR($F496)=FALSE,$F496
+N("012 checkboxes"),
IF(
IF(OR(LEFT($A496,9)="Syndicate",LEFT($A496,12)="NewSyndicate"),VLOOKUP($A496,'012'!$J:$ZW,MATCH("Link to button",'012'!$J$1:$ZW$1,0),0)
+N("309 checkbox"),
IF($C496="309 LCR Summary0",VLOOKUP("Notes990",'309'!$P:$ZZ,MATCH("Link to button",'309'!$P$1:$ZZ$1,0),0)
+N("313 checkboxes"),
IF($C496="313 Financial Information0LcmVsScr",IF($C496="309 LCR Summary0",VLOOKUP("LcmVsScr",'309'!$N:$ZZ,MATCH("Link to button",'309'!$N$1:$ZZ$1,0),0),
IF($C496="313 Financial Information0LcrDocAttached",IF($C496="309 LCR Summary0",VLOOKUP("LcrDocAttached",'309'!$N:$ZZ,MATCH("Link to button",'309'!$N$1:$ZZ$1,0),
0)))))))=1,TRUE,FALSE)
))),"")</f>
        <v>0</v>
      </c>
      <c r="I496">
        <v>2006</v>
      </c>
    </row>
    <row r="497" spans="1:9" customFormat="1">
      <c r="A497" s="237" t="str">
        <f>VLOOKUP($G497,CSVLookups!$B:$R,MATCH(A$1,CSVLookups!$B$1:$R$1,0),FALSE)</f>
        <v>312 Projected Solvency II Technical Provisions at Time Zero</v>
      </c>
      <c r="B497" s="237" t="str">
        <f>VLOOKUP($G497,CSVLookups!$B:$R,MATCH(B$1,CSVLookups!$B$1:$R$1,0),FALSE)</f>
        <v>A</v>
      </c>
      <c r="C497" s="238" t="str">
        <f t="shared" si="8"/>
        <v>312 Projected Solvency II Technical Provisions at Time ZeroA2007</v>
      </c>
      <c r="D497" s="238">
        <f>IF(AND(VALUE(LEFT($A497,3))=309,LEN($B497)=3),VLOOKUP(VALUE(MID($B497,2,2)),_309_Table1,MATCH(MID($B497,1,1),_309_Table1_ColumnLookup,0),FALSE),
  IF($C497="309 LCR SummaryA",OneYearSCR,IF($C497="309 LCR SummaryB",UltimateSCR,IF(VALUE(LEFT($A497,3))=309,VLOOKUP(VALUE(MID($B497,2,1)),_309_Table1,MATCH(MID($B497,1,1),_309_Table1_ColumnLookup,0),FALSE)
+N("309"),
  IF(VALUE(LEFT($A497,3))=310,VLOOKUP(VALUE(MID($B497,2,1)),_310_Table1,MATCH(MID($B497,1,1),_310_Table1_ColumnLookup,0),FALSE)
+N("310"),
  IF(AND(VALUE(LEFT($A497,3))=311,LEN($I497)=4),VLOOKUP($I497,_311_Table1,MATCH($B497,_311_Table1_ColumnLookup,0),FALSE),
  IF(AND(VALUE(LEFT($A497,3))=311,OR($B497="I2",$B497="J2",$B497="K2",$B497="L2")),VLOOKUP('311'!$G$58,_311_Table1,MATCH(MID($B497,1,1),_311_Table1_ColumnLookup,0),FALSE),
  IF(AND(VALUE(LEFT($A497,3))=311,RIGHT($B497,5)="Total"),VLOOKUP('311'!$G$59,_311_Table1,MATCH(MID($B497,1,1),_311_Table1_ColumnLookup,0),FALSE),
  IF(VALUE(LEFT($A497,3))=311,VLOOKUP(VALUE(MID($B497,2,1)),_311_Table1,MATCH(MID($B497,1,1),_311_Table1_ColumnLookup,0),FALSE)
+N("311"),
  IF(AND(VALUE(LEFT($A497,3))=312,LEFT($G497,10)="Unincepted",$B497="G "),VLOOKUP(" ULO",_312_Table1,MATCH('312'!$N$16,_312_Table1_ColumnLookup,0),FALSE),
  IF(AND(VALUE(LEFT($A497,3))=312,LEFT($G497,10)="Unincepted",$B497="O "),VLOOKUP(" ULO",_312_Table1,MATCH('312'!$V$16,_312_Table1_ColumnLookup,0),FALSE),
  IF(AND(VALUE(LEFT($A497,3))=312,LEFT($G497,10)="Unincepted",$B497="Q "),VLOOKUP(" ULO",_312_Table1,MATCH('312'!$X$16,_312_Table1_ColumnLookup,0),FALSE),
  IF(AND(VALUE(LEFT($A497,3))=312,LEFT($G497,10)="Unincepted"),VLOOKUP(" ULO",_312_Table1,MATCH(LEFT($B497,1),_312_Table1_ColumnLookup,0),FALSE),
  IF(AND(VALUE(LEFT($A497,3))=312,LEFT($G497,5)="Total",$B497="G "),VLOOKUP('312'!$F$80,_312_Table1,MATCH('312'!$N$16,_312_Table1_ColumnLookup,0),FALSE),
  IF(AND(VALUE(LEFT($A497,3))=312,LEFT($G497,5)="Total",$B497="O "),VLOOKUP('312'!$F$80,_312_Table1,MATCH('312'!$V$16,_312_Table1_ColumnLookup,0),FALSE),
  IF(AND(VALUE(LEFT($A497,3))=312,LEFT($G497,5)="Total",$B497="Q "),VLOOKUP('312'!$F$80,_312_Table1,MATCH('312'!$X$16,_312_Table1_ColumnLookup,0),FALSE),
  IF(AND(VALUE(LEFT($A497,3))=312,LEFT($G497,5)="Total"),VLOOKUP('312'!$F$80,_312_Table1,MATCH(LEFT($B497,1),_312_Table1_ColumnLookup,0),FALSE),
  IF(AND(VALUE(LEFT($A497,3))=312,LEN($I497)=4,$B497="G"),VLOOKUP($I497,_312_Table1,MATCH('312'!$N$16,_312_Table1_ColumnLookup,0),FALSE),
  IF(AND(VALUE(LEFT($A497,3))=312,LEN($I497)=4,$B497="O"),VLOOKUP($I497,_312_Table1,MATCH('312'!$V$16,_312_Table1_ColumnLookup,0),FALSE),
  IF(AND(VALUE(LEFT($A497,3))=312,LEN($I497)=4,$B497="Q"),VLOOKUP($I497,_312_Table1,MATCH('312'!$X$16,_312_Table1_ColumnLookup,0),FALSE),
  IF(AND(VALUE(LEFT($A497,3))=312,LEN($I497)=4),VLOOKUP($I497,_312_Table1,MATCH(LEFT($B497,1),_312_Table1_ColumnLookup,0),FALSE)
+N("312"),
  IF(VALUE(LEFT($A497,3))=313,VLOOKUP(VALUE(MID($B497,2,1)),_313_Table1,MATCH(MID($B497,1,1),_313_Table1_ColumnLookup,0),FALSE)
+N("313"),
  IF(AND(VALUE(LEFT($A497,3))=314,LEN($B497)=3),VLOOKUP(VALUE(MID($B497,2,2)),_314_Table1,MATCH(MID($B497,1,1),_314_Table1_ColumnLookup,0),FALSE),
  IF(VALUE(LEFT($A497,3))=314,VLOOKUP(VALUE(MID($B497,2,1)),_314_Table1,MATCH(MID($B497,1,1),_314_Table1_ColumnLookup,0),FALSE)
+N("314"),
""))))))))))))))))))))))))</f>
        <v>0</v>
      </c>
      <c r="E497" s="238" t="e">
        <f>IF(AND(VALUE(LEFT($A497,3))=309,LEN($B497)=3),VLOOKUP(VALUE(MID($B497,2,2)),_309_Table2,MATCH(MID($B497,1,1),_309_Table2_ColumnLookup,0),FALSE),
  IF($C497="309 LCR SummaryA",OneYearSCR,IF($C497="309 LCR SummaryB",UltimateSCR,IF(VALUE(LEFT($A497,3))=309,VLOOKUP(VALUE(MID($B497,2,1)),_309_Table2,MATCH(MID($B497,1,1),_309_Table2_ColumnLookup,0),FALSE)
+N("309"),
  IF(VALUE(LEFT($A497,3))=310,VLOOKUP(VALUE(MID($B497,2,1)),_310_Table2,MATCH(MID($B497,1,1),_310_Table2_ColumnLookup,0),FALSE)
+N("310"),
  IF(AND(VALUE(LEFT($A497,3))=311,LEN($I497)=4),VLOOKUP($I497,_311_Table2,MATCH($B497,_311_Table2_ColumnLookup,0),FALSE),
  IF(AND(VALUE(LEFT($A497,3))=311,OR($B497="I2",$B497="J2",$B497="K2",$B497="L2")),VLOOKUP('311'!$G$58,_311_Table2,MATCH(MID($B497,1,1),_311_Table2_ColumnLookup,0),FALSE),
  IF(AND(VALUE(LEFT($A497,3))=311,RIGHT($B497,5)="Total"),VLOOKUP('311'!$G$59,_311_Table2,MATCH(MID($B497,1,1),_311_Table2_ColumnLookup,0),FALSE),
  IF(VALUE(LEFT($A497,3))=311,VLOOKUP(VALUE(MID($B497,2,1)),_311_Table2,MATCH(MID($B497,1,1),_311_Table2_ColumnLookup,0),FALSE)
+N("311"),
  IF(AND(VALUE(LEFT($A497,3))=312,LEFT($G497,10)="Unincepted",$B497="G "),VLOOKUP(" ULO",_312_Table2,MATCH('312'!$N$16,_312_Table2_ColumnLookup,0),FALSE),
  IF(AND(VALUE(LEFT($A497,3))=312,LEFT($G497,10)="Unincepted",$B497="O "),VLOOKUP(" ULO",_312_Table2,MATCH('312'!$V$16,_312_Table2_ColumnLookup,0),FALSE),
  IF(AND(VALUE(LEFT($A497,3))=312,LEFT($G497,10)="Unincepted",$B497="Q "),VLOOKUP(" ULO",_312_Table2,MATCH('312'!$X$16,_312_Table2_ColumnLookup,0),FALSE),
  IF(AND(VALUE(LEFT($A497,3))=312,LEFT($G497,10)="Unincepted"),VLOOKUP(" ULO",_312_Table2,MATCH(LEFT($B497,1),_312_Table2_ColumnLookup,0),FALSE),
  IF(AND(VALUE(LEFT($A497,3))=312,LEFT($G497,5)="Total",$B497="G "),VLOOKUP('312'!$F$80,_312_Table2,MATCH('312'!$N$16,_312_Table2_ColumnLookup,0),FALSE),
  IF(AND(VALUE(LEFT($A497,3))=312,LEFT($G497,5)="Total",$B497="O "),VLOOKUP('312'!$F$80,_312_Table2,MATCH('312'!$V$16,_312_Table2_ColumnLookup,0),FALSE),
  IF(AND(VALUE(LEFT($A497,3))=312,LEFT($G497,5)="Total",$B497="Q "),VLOOKUP('312'!$F$80,_312_Table2,MATCH('312'!$X$16,_312_Table2_ColumnLookup,0),FALSE),
  IF(AND(VALUE(LEFT($A497,3))=312,LEFT($G497,5)="Total"),VLOOKUP('312'!$F$80,_312_Table2,MATCH(LEFT($B497,1),_312_Table2_ColumnLookup,0),FALSE),
  IF(AND(VALUE(LEFT($A497,3))=312,LEN($I497)=4,$B497="G"),VLOOKUP($I497,_312_Table2,MATCH('312'!$N$16,_312_Table2_ColumnLookup,0),FALSE),
  IF(AND(VALUE(LEFT($A497,3))=312,LEN($I497)=4,$B497="O"),VLOOKUP($I497,_312_Table2,MATCH('312'!$V$16,_312_Table2_ColumnLookup,0),FALSE),
  IF(AND(VALUE(LEFT($A497,3))=312,LEN($I497)=4,$B497="Q"),VLOOKUP($I497,_312_Table2,MATCH('312'!$X$16,_312_Table2_ColumnLookup,0),FALSE),
  IF(AND(VALUE(LEFT($A497,3))=312,LEN($I497)=4),VLOOKUP($I497,_312_Table2,MATCH(LEFT($B497,1),_312_Table2_ColumnLookup,0),FALSE)
+N("312"),
  IF(VALUE(LEFT($A497,3))=313,VLOOKUP(VALUE(MID($B497,2,1)),_313_Table2,MATCH(MID($B497,1,1),_313_Table2_ColumnLookup,0),FALSE)
+N("313"),
  IF(AND(VALUE(LEFT($A497,3))=314,LEN($B497)=3),VLOOKUP(VALUE(MID($B497,2,2)),_314_Table2,MATCH(MID($B497,1,1),_314_Table2_ColumnLookup,0),FALSE),
  IF(VALUE(LEFT($A497,3))=314,VLOOKUP(VALUE(MID($B497,2,1)),_314_Table2,MATCH(MID($B497,1,1),_314_Table2_ColumnLookup,0),FALSE)
+N("314"),
""))))))))))))))))))))))))</f>
        <v>#NAME?</v>
      </c>
      <c r="F497" s="238" t="e">
        <f>IF(AND(VALUE(LEFT($A497,3))=309,LEN($B497)=3),VLOOKUP(VALUE(MID($B497,2,2)),_309_Table3,MATCH(MID($B497,1,1),_309_Table3_ColumnLookup,0),FALSE),
  IF($C497="309 LCR SummaryA",OneYearSCR,IF($C497="309 LCR SummaryB",UltimateSCR,IF(VALUE(LEFT($A497,3))=309,VLOOKUP(VALUE(MID($B497,2,1)),_309_Table3,MATCH(MID($B497,1,1),_309_Table3_ColumnLookup,0),FALSE)
+N("309"),
  IF(VALUE(LEFT($A497,3))=310,VLOOKUP(VALUE(MID($B497,2,1)),_310_Table3,MATCH(MID($B497,1,1),_310_Table3_ColumnLookup,0),FALSE)
+N("310"),
  IF(AND(VALUE(LEFT($A497,3))=311,LEN($I497)=4),VLOOKUP($I497,_311_Table3,MATCH($B497,_311_Table3_ColumnLookup,0),FALSE),
  IF(AND(VALUE(LEFT($A497,3))=311,OR($B497="I2",$B497="J2",$B497="K2",$B497="L2")),VLOOKUP('311'!$G$58,_311_Table3,MATCH(MID($B497,1,1),_311_Table3_ColumnLookup,0),FALSE),
  IF(AND(VALUE(LEFT($A497,3))=311,RIGHT($B497,5)="Total"),VLOOKUP('311'!$G$59,_311_Table3,MATCH(MID($B497,1,1),_311_Table3_ColumnLookup,0),FALSE),
  IF(VALUE(LEFT($A497,3))=311,VLOOKUP(VALUE(MID($B497,2,1)),_311_Table3,MATCH(MID($B497,1,1),_311_Table3_ColumnLookup,0),FALSE)
+N("311"),
  IF(AND(VALUE(LEFT($A497,3))=312,LEFT($G497,10)="Unincepted",$B497="G "),VLOOKUP(" ULO",_312_Table3,MATCH('312'!$N$16,_312_Table3_ColumnLookup,0),FALSE),
  IF(AND(VALUE(LEFT($A497,3))=312,LEFT($G497,10)="Unincepted",$B497="O "),VLOOKUP(" ULO",_312_Table3,MATCH('312'!$V$16,_312_Table3_ColumnLookup,0),FALSE),
  IF(AND(VALUE(LEFT($A497,3))=312,LEFT($G497,10)="Unincepted",$B497="Q "),VLOOKUP(" ULO",_312_Table3,MATCH('312'!$X$16,_312_Table3_ColumnLookup,0),FALSE),
  IF(AND(VALUE(LEFT($A497,3))=312,LEFT($G497,10)="Unincepted"),VLOOKUP(" ULO",_312_Table3,MATCH(LEFT($B497,1),_312_Table3_ColumnLookup,0),FALSE),
  IF(AND(VALUE(LEFT($A497,3))=312,LEFT($G497,5)="Total",$B497="G "),VLOOKUP('312'!$F$80,_312_Table3,MATCH('312'!$N$16,_312_Table3_ColumnLookup,0),FALSE),
  IF(AND(VALUE(LEFT($A497,3))=312,LEFT($G497,5)="Total",$B497="O "),VLOOKUP('312'!$F$80,_312_Table3,MATCH('312'!$V$16,_312_Table3_ColumnLookup,0),FALSE),
  IF(AND(VALUE(LEFT($A497,3))=312,LEFT($G497,5)="Total",$B497="Q "),VLOOKUP('312'!$F$80,_312_Table3,MATCH('312'!$X$16,_312_Table3_ColumnLookup,0),FALSE),
  IF(AND(VALUE(LEFT($A497,3))=312,LEFT($G497,5)="Total"),VLOOKUP('312'!$F$80,_312_Table3,MATCH(LEFT($B497,1),_312_Table3_ColumnLookup,0),FALSE),
  IF(AND(VALUE(LEFT($A497,3))=312,LEN($I497)=4,$B497="G"),VLOOKUP($I497,_312_Table3,MATCH('312'!$N$16,_312_Table3_ColumnLookup,0),FALSE),
  IF(AND(VALUE(LEFT($A497,3))=312,LEN($I497)=4,$B497="O"),VLOOKUP($I497,_312_Table3,MATCH('312'!$V$16,_312_Table3_ColumnLookup,0),FALSE),
  IF(AND(VALUE(LEFT($A497,3))=312,LEN($I497)=4,$B497="Q"),VLOOKUP($I497,_312_Table3,MATCH('312'!$X$16,_312_Table3_ColumnLookup,0),FALSE),
  IF(AND(VALUE(LEFT($A497,3))=312,LEN($I497)=4),VLOOKUP($I497,_312_Table3,MATCH(LEFT($B497,1),_312_Table3_ColumnLookup,0),FALSE)
+N("312"),
  IF(VALUE(LEFT($A497,3))=313,VLOOKUP(VALUE(MID($B497,2,1)),_313_Table3,MATCH(MID($B497,1,1),_313_Table3_ColumnLookup,0),FALSE)
+N("313"),
  IF(AND(VALUE(LEFT($A497,3))=314,LEN($B497)=3),VLOOKUP(VALUE(MID($B497,2,2)),_314_Table3,MATCH(MID($B497,1,1),_314_Table3_ColumnLookup,0),FALSE),
  IF(VALUE(LEFT($A497,3))=314,VLOOKUP(VALUE(MID($B497,2,1)),_314_Table3,MATCH(MID($B497,1,1),_314_Table3_ColumnLookup,0),FALSE)
+N("314"),
""))))))))))))))))))))))))</f>
        <v>#NAME?</v>
      </c>
      <c r="G497" t="s">
        <v>1140</v>
      </c>
      <c r="H497" s="321">
        <f>IFERROR(
IF(ISERROR($D497)=FALSE,$D497,IF(ISERROR($E497)=FALSE,$E497,IF(ISERROR($F497)=FALSE,$F497
+N("012 checkboxes"),
IF(
IF(OR(LEFT($A497,9)="Syndicate",LEFT($A497,12)="NewSyndicate"),VLOOKUP($A497,'012'!$J:$ZW,MATCH("Link to button",'012'!$J$1:$ZW$1,0),0)
+N("309 checkbox"),
IF($C497="309 LCR Summary0",VLOOKUP("Notes990",'309'!$P:$ZZ,MATCH("Link to button",'309'!$P$1:$ZZ$1,0),0)
+N("313 checkboxes"),
IF($C497="313 Financial Information0LcmVsScr",IF($C497="309 LCR Summary0",VLOOKUP("LcmVsScr",'309'!$N:$ZZ,MATCH("Link to button",'309'!$N$1:$ZZ$1,0),0),
IF($C497="313 Financial Information0LcrDocAttached",IF($C497="309 LCR Summary0",VLOOKUP("LcrDocAttached",'309'!$N:$ZZ,MATCH("Link to button",'309'!$N$1:$ZZ$1,0),
0)))))))=1,TRUE,FALSE)
))),"")</f>
        <v>0</v>
      </c>
      <c r="I497">
        <v>2007</v>
      </c>
    </row>
    <row r="498" spans="1:9" customFormat="1">
      <c r="A498" s="237" t="str">
        <f>VLOOKUP($G498,CSVLookups!$B:$R,MATCH(A$1,CSVLookups!$B$1:$R$1,0),FALSE)</f>
        <v>312 Projected Solvency II Technical Provisions at Time Zero</v>
      </c>
      <c r="B498" s="237" t="str">
        <f>VLOOKUP($G498,CSVLookups!$B:$R,MATCH(B$1,CSVLookups!$B$1:$R$1,0),FALSE)</f>
        <v>B</v>
      </c>
      <c r="C498" s="238" t="str">
        <f t="shared" si="8"/>
        <v>312 Projected Solvency II Technical Provisions at Time ZeroB2007</v>
      </c>
      <c r="D498" s="238">
        <f>IF(AND(VALUE(LEFT($A498,3))=309,LEN($B498)=3),VLOOKUP(VALUE(MID($B498,2,2)),_309_Table1,MATCH(MID($B498,1,1),_309_Table1_ColumnLookup,0),FALSE),
  IF($C498="309 LCR SummaryA",OneYearSCR,IF($C498="309 LCR SummaryB",UltimateSCR,IF(VALUE(LEFT($A498,3))=309,VLOOKUP(VALUE(MID($B498,2,1)),_309_Table1,MATCH(MID($B498,1,1),_309_Table1_ColumnLookup,0),FALSE)
+N("309"),
  IF(VALUE(LEFT($A498,3))=310,VLOOKUP(VALUE(MID($B498,2,1)),_310_Table1,MATCH(MID($B498,1,1),_310_Table1_ColumnLookup,0),FALSE)
+N("310"),
  IF(AND(VALUE(LEFT($A498,3))=311,LEN($I498)=4),VLOOKUP($I498,_311_Table1,MATCH($B498,_311_Table1_ColumnLookup,0),FALSE),
  IF(AND(VALUE(LEFT($A498,3))=311,OR($B498="I2",$B498="J2",$B498="K2",$B498="L2")),VLOOKUP('311'!$G$58,_311_Table1,MATCH(MID($B498,1,1),_311_Table1_ColumnLookup,0),FALSE),
  IF(AND(VALUE(LEFT($A498,3))=311,RIGHT($B498,5)="Total"),VLOOKUP('311'!$G$59,_311_Table1,MATCH(MID($B498,1,1),_311_Table1_ColumnLookup,0),FALSE),
  IF(VALUE(LEFT($A498,3))=311,VLOOKUP(VALUE(MID($B498,2,1)),_311_Table1,MATCH(MID($B498,1,1),_311_Table1_ColumnLookup,0),FALSE)
+N("311"),
  IF(AND(VALUE(LEFT($A498,3))=312,LEFT($G498,10)="Unincepted",$B498="G "),VLOOKUP(" ULO",_312_Table1,MATCH('312'!$N$16,_312_Table1_ColumnLookup,0),FALSE),
  IF(AND(VALUE(LEFT($A498,3))=312,LEFT($G498,10)="Unincepted",$B498="O "),VLOOKUP(" ULO",_312_Table1,MATCH('312'!$V$16,_312_Table1_ColumnLookup,0),FALSE),
  IF(AND(VALUE(LEFT($A498,3))=312,LEFT($G498,10)="Unincepted",$B498="Q "),VLOOKUP(" ULO",_312_Table1,MATCH('312'!$X$16,_312_Table1_ColumnLookup,0),FALSE),
  IF(AND(VALUE(LEFT($A498,3))=312,LEFT($G498,10)="Unincepted"),VLOOKUP(" ULO",_312_Table1,MATCH(LEFT($B498,1),_312_Table1_ColumnLookup,0),FALSE),
  IF(AND(VALUE(LEFT($A498,3))=312,LEFT($G498,5)="Total",$B498="G "),VLOOKUP('312'!$F$80,_312_Table1,MATCH('312'!$N$16,_312_Table1_ColumnLookup,0),FALSE),
  IF(AND(VALUE(LEFT($A498,3))=312,LEFT($G498,5)="Total",$B498="O "),VLOOKUP('312'!$F$80,_312_Table1,MATCH('312'!$V$16,_312_Table1_ColumnLookup,0),FALSE),
  IF(AND(VALUE(LEFT($A498,3))=312,LEFT($G498,5)="Total",$B498="Q "),VLOOKUP('312'!$F$80,_312_Table1,MATCH('312'!$X$16,_312_Table1_ColumnLookup,0),FALSE),
  IF(AND(VALUE(LEFT($A498,3))=312,LEFT($G498,5)="Total"),VLOOKUP('312'!$F$80,_312_Table1,MATCH(LEFT($B498,1),_312_Table1_ColumnLookup,0),FALSE),
  IF(AND(VALUE(LEFT($A498,3))=312,LEN($I498)=4,$B498="G"),VLOOKUP($I498,_312_Table1,MATCH('312'!$N$16,_312_Table1_ColumnLookup,0),FALSE),
  IF(AND(VALUE(LEFT($A498,3))=312,LEN($I498)=4,$B498="O"),VLOOKUP($I498,_312_Table1,MATCH('312'!$V$16,_312_Table1_ColumnLookup,0),FALSE),
  IF(AND(VALUE(LEFT($A498,3))=312,LEN($I498)=4,$B498="Q"),VLOOKUP($I498,_312_Table1,MATCH('312'!$X$16,_312_Table1_ColumnLookup,0),FALSE),
  IF(AND(VALUE(LEFT($A498,3))=312,LEN($I498)=4),VLOOKUP($I498,_312_Table1,MATCH(LEFT($B498,1),_312_Table1_ColumnLookup,0),FALSE)
+N("312"),
  IF(VALUE(LEFT($A498,3))=313,VLOOKUP(VALUE(MID($B498,2,1)),_313_Table1,MATCH(MID($B498,1,1),_313_Table1_ColumnLookup,0),FALSE)
+N("313"),
  IF(AND(VALUE(LEFT($A498,3))=314,LEN($B498)=3),VLOOKUP(VALUE(MID($B498,2,2)),_314_Table1,MATCH(MID($B498,1,1),_314_Table1_ColumnLookup,0),FALSE),
  IF(VALUE(LEFT($A498,3))=314,VLOOKUP(VALUE(MID($B498,2,1)),_314_Table1,MATCH(MID($B498,1,1),_314_Table1_ColumnLookup,0),FALSE)
+N("314"),
""))))))))))))))))))))))))</f>
        <v>0</v>
      </c>
      <c r="E498" s="238" t="e">
        <f>IF(AND(VALUE(LEFT($A498,3))=309,LEN($B498)=3),VLOOKUP(VALUE(MID($B498,2,2)),_309_Table2,MATCH(MID($B498,1,1),_309_Table2_ColumnLookup,0),FALSE),
  IF($C498="309 LCR SummaryA",OneYearSCR,IF($C498="309 LCR SummaryB",UltimateSCR,IF(VALUE(LEFT($A498,3))=309,VLOOKUP(VALUE(MID($B498,2,1)),_309_Table2,MATCH(MID($B498,1,1),_309_Table2_ColumnLookup,0),FALSE)
+N("309"),
  IF(VALUE(LEFT($A498,3))=310,VLOOKUP(VALUE(MID($B498,2,1)),_310_Table2,MATCH(MID($B498,1,1),_310_Table2_ColumnLookup,0),FALSE)
+N("310"),
  IF(AND(VALUE(LEFT($A498,3))=311,LEN($I498)=4),VLOOKUP($I498,_311_Table2,MATCH($B498,_311_Table2_ColumnLookup,0),FALSE),
  IF(AND(VALUE(LEFT($A498,3))=311,OR($B498="I2",$B498="J2",$B498="K2",$B498="L2")),VLOOKUP('311'!$G$58,_311_Table2,MATCH(MID($B498,1,1),_311_Table2_ColumnLookup,0),FALSE),
  IF(AND(VALUE(LEFT($A498,3))=311,RIGHT($B498,5)="Total"),VLOOKUP('311'!$G$59,_311_Table2,MATCH(MID($B498,1,1),_311_Table2_ColumnLookup,0),FALSE),
  IF(VALUE(LEFT($A498,3))=311,VLOOKUP(VALUE(MID($B498,2,1)),_311_Table2,MATCH(MID($B498,1,1),_311_Table2_ColumnLookup,0),FALSE)
+N("311"),
  IF(AND(VALUE(LEFT($A498,3))=312,LEFT($G498,10)="Unincepted",$B498="G "),VLOOKUP(" ULO",_312_Table2,MATCH('312'!$N$16,_312_Table2_ColumnLookup,0),FALSE),
  IF(AND(VALUE(LEFT($A498,3))=312,LEFT($G498,10)="Unincepted",$B498="O "),VLOOKUP(" ULO",_312_Table2,MATCH('312'!$V$16,_312_Table2_ColumnLookup,0),FALSE),
  IF(AND(VALUE(LEFT($A498,3))=312,LEFT($G498,10)="Unincepted",$B498="Q "),VLOOKUP(" ULO",_312_Table2,MATCH('312'!$X$16,_312_Table2_ColumnLookup,0),FALSE),
  IF(AND(VALUE(LEFT($A498,3))=312,LEFT($G498,10)="Unincepted"),VLOOKUP(" ULO",_312_Table2,MATCH(LEFT($B498,1),_312_Table2_ColumnLookup,0),FALSE),
  IF(AND(VALUE(LEFT($A498,3))=312,LEFT($G498,5)="Total",$B498="G "),VLOOKUP('312'!$F$80,_312_Table2,MATCH('312'!$N$16,_312_Table2_ColumnLookup,0),FALSE),
  IF(AND(VALUE(LEFT($A498,3))=312,LEFT($G498,5)="Total",$B498="O "),VLOOKUP('312'!$F$80,_312_Table2,MATCH('312'!$V$16,_312_Table2_ColumnLookup,0),FALSE),
  IF(AND(VALUE(LEFT($A498,3))=312,LEFT($G498,5)="Total",$B498="Q "),VLOOKUP('312'!$F$80,_312_Table2,MATCH('312'!$X$16,_312_Table2_ColumnLookup,0),FALSE),
  IF(AND(VALUE(LEFT($A498,3))=312,LEFT($G498,5)="Total"),VLOOKUP('312'!$F$80,_312_Table2,MATCH(LEFT($B498,1),_312_Table2_ColumnLookup,0),FALSE),
  IF(AND(VALUE(LEFT($A498,3))=312,LEN($I498)=4,$B498="G"),VLOOKUP($I498,_312_Table2,MATCH('312'!$N$16,_312_Table2_ColumnLookup,0),FALSE),
  IF(AND(VALUE(LEFT($A498,3))=312,LEN($I498)=4,$B498="O"),VLOOKUP($I498,_312_Table2,MATCH('312'!$V$16,_312_Table2_ColumnLookup,0),FALSE),
  IF(AND(VALUE(LEFT($A498,3))=312,LEN($I498)=4,$B498="Q"),VLOOKUP($I498,_312_Table2,MATCH('312'!$X$16,_312_Table2_ColumnLookup,0),FALSE),
  IF(AND(VALUE(LEFT($A498,3))=312,LEN($I498)=4),VLOOKUP($I498,_312_Table2,MATCH(LEFT($B498,1),_312_Table2_ColumnLookup,0),FALSE)
+N("312"),
  IF(VALUE(LEFT($A498,3))=313,VLOOKUP(VALUE(MID($B498,2,1)),_313_Table2,MATCH(MID($B498,1,1),_313_Table2_ColumnLookup,0),FALSE)
+N("313"),
  IF(AND(VALUE(LEFT($A498,3))=314,LEN($B498)=3),VLOOKUP(VALUE(MID($B498,2,2)),_314_Table2,MATCH(MID($B498,1,1),_314_Table2_ColumnLookup,0),FALSE),
  IF(VALUE(LEFT($A498,3))=314,VLOOKUP(VALUE(MID($B498,2,1)),_314_Table2,MATCH(MID($B498,1,1),_314_Table2_ColumnLookup,0),FALSE)
+N("314"),
""))))))))))))))))))))))))</f>
        <v>#NAME?</v>
      </c>
      <c r="F498" s="238" t="e">
        <f>IF(AND(VALUE(LEFT($A498,3))=309,LEN($B498)=3),VLOOKUP(VALUE(MID($B498,2,2)),_309_Table3,MATCH(MID($B498,1,1),_309_Table3_ColumnLookup,0),FALSE),
  IF($C498="309 LCR SummaryA",OneYearSCR,IF($C498="309 LCR SummaryB",UltimateSCR,IF(VALUE(LEFT($A498,3))=309,VLOOKUP(VALUE(MID($B498,2,1)),_309_Table3,MATCH(MID($B498,1,1),_309_Table3_ColumnLookup,0),FALSE)
+N("309"),
  IF(VALUE(LEFT($A498,3))=310,VLOOKUP(VALUE(MID($B498,2,1)),_310_Table3,MATCH(MID($B498,1,1),_310_Table3_ColumnLookup,0),FALSE)
+N("310"),
  IF(AND(VALUE(LEFT($A498,3))=311,LEN($I498)=4),VLOOKUP($I498,_311_Table3,MATCH($B498,_311_Table3_ColumnLookup,0),FALSE),
  IF(AND(VALUE(LEFT($A498,3))=311,OR($B498="I2",$B498="J2",$B498="K2",$B498="L2")),VLOOKUP('311'!$G$58,_311_Table3,MATCH(MID($B498,1,1),_311_Table3_ColumnLookup,0),FALSE),
  IF(AND(VALUE(LEFT($A498,3))=311,RIGHT($B498,5)="Total"),VLOOKUP('311'!$G$59,_311_Table3,MATCH(MID($B498,1,1),_311_Table3_ColumnLookup,0),FALSE),
  IF(VALUE(LEFT($A498,3))=311,VLOOKUP(VALUE(MID($B498,2,1)),_311_Table3,MATCH(MID($B498,1,1),_311_Table3_ColumnLookup,0),FALSE)
+N("311"),
  IF(AND(VALUE(LEFT($A498,3))=312,LEFT($G498,10)="Unincepted",$B498="G "),VLOOKUP(" ULO",_312_Table3,MATCH('312'!$N$16,_312_Table3_ColumnLookup,0),FALSE),
  IF(AND(VALUE(LEFT($A498,3))=312,LEFT($G498,10)="Unincepted",$B498="O "),VLOOKUP(" ULO",_312_Table3,MATCH('312'!$V$16,_312_Table3_ColumnLookup,0),FALSE),
  IF(AND(VALUE(LEFT($A498,3))=312,LEFT($G498,10)="Unincepted",$B498="Q "),VLOOKUP(" ULO",_312_Table3,MATCH('312'!$X$16,_312_Table3_ColumnLookup,0),FALSE),
  IF(AND(VALUE(LEFT($A498,3))=312,LEFT($G498,10)="Unincepted"),VLOOKUP(" ULO",_312_Table3,MATCH(LEFT($B498,1),_312_Table3_ColumnLookup,0),FALSE),
  IF(AND(VALUE(LEFT($A498,3))=312,LEFT($G498,5)="Total",$B498="G "),VLOOKUP('312'!$F$80,_312_Table3,MATCH('312'!$N$16,_312_Table3_ColumnLookup,0),FALSE),
  IF(AND(VALUE(LEFT($A498,3))=312,LEFT($G498,5)="Total",$B498="O "),VLOOKUP('312'!$F$80,_312_Table3,MATCH('312'!$V$16,_312_Table3_ColumnLookup,0),FALSE),
  IF(AND(VALUE(LEFT($A498,3))=312,LEFT($G498,5)="Total",$B498="Q "),VLOOKUP('312'!$F$80,_312_Table3,MATCH('312'!$X$16,_312_Table3_ColumnLookup,0),FALSE),
  IF(AND(VALUE(LEFT($A498,3))=312,LEFT($G498,5)="Total"),VLOOKUP('312'!$F$80,_312_Table3,MATCH(LEFT($B498,1),_312_Table3_ColumnLookup,0),FALSE),
  IF(AND(VALUE(LEFT($A498,3))=312,LEN($I498)=4,$B498="G"),VLOOKUP($I498,_312_Table3,MATCH('312'!$N$16,_312_Table3_ColumnLookup,0),FALSE),
  IF(AND(VALUE(LEFT($A498,3))=312,LEN($I498)=4,$B498="O"),VLOOKUP($I498,_312_Table3,MATCH('312'!$V$16,_312_Table3_ColumnLookup,0),FALSE),
  IF(AND(VALUE(LEFT($A498,3))=312,LEN($I498)=4,$B498="Q"),VLOOKUP($I498,_312_Table3,MATCH('312'!$X$16,_312_Table3_ColumnLookup,0),FALSE),
  IF(AND(VALUE(LEFT($A498,3))=312,LEN($I498)=4),VLOOKUP($I498,_312_Table3,MATCH(LEFT($B498,1),_312_Table3_ColumnLookup,0),FALSE)
+N("312"),
  IF(VALUE(LEFT($A498,3))=313,VLOOKUP(VALUE(MID($B498,2,1)),_313_Table3,MATCH(MID($B498,1,1),_313_Table3_ColumnLookup,0),FALSE)
+N("313"),
  IF(AND(VALUE(LEFT($A498,3))=314,LEN($B498)=3),VLOOKUP(VALUE(MID($B498,2,2)),_314_Table3,MATCH(MID($B498,1,1),_314_Table3_ColumnLookup,0),FALSE),
  IF(VALUE(LEFT($A498,3))=314,VLOOKUP(VALUE(MID($B498,2,1)),_314_Table3,MATCH(MID($B498,1,1),_314_Table3_ColumnLookup,0),FALSE)
+N("314"),
""))))))))))))))))))))))))</f>
        <v>#NAME?</v>
      </c>
      <c r="G498" t="s">
        <v>1141</v>
      </c>
      <c r="H498" s="321">
        <f>IFERROR(
IF(ISERROR($D498)=FALSE,$D498,IF(ISERROR($E498)=FALSE,$E498,IF(ISERROR($F498)=FALSE,$F498
+N("012 checkboxes"),
IF(
IF(OR(LEFT($A498,9)="Syndicate",LEFT($A498,12)="NewSyndicate"),VLOOKUP($A498,'012'!$J:$ZW,MATCH("Link to button",'012'!$J$1:$ZW$1,0),0)
+N("309 checkbox"),
IF($C498="309 LCR Summary0",VLOOKUP("Notes990",'309'!$P:$ZZ,MATCH("Link to button",'309'!$P$1:$ZZ$1,0),0)
+N("313 checkboxes"),
IF($C498="313 Financial Information0LcmVsScr",IF($C498="309 LCR Summary0",VLOOKUP("LcmVsScr",'309'!$N:$ZZ,MATCH("Link to button",'309'!$N$1:$ZZ$1,0),0),
IF($C498="313 Financial Information0LcrDocAttached",IF($C498="309 LCR Summary0",VLOOKUP("LcrDocAttached",'309'!$N:$ZZ,MATCH("Link to button",'309'!$N$1:$ZZ$1,0),
0)))))))=1,TRUE,FALSE)
))),"")</f>
        <v>0</v>
      </c>
      <c r="I498">
        <v>2007</v>
      </c>
    </row>
    <row r="499" spans="1:9" customFormat="1">
      <c r="A499" s="237" t="str">
        <f>VLOOKUP($G499,CSVLookups!$B:$R,MATCH(A$1,CSVLookups!$B$1:$R$1,0),FALSE)</f>
        <v>312 Projected Solvency II Technical Provisions at Time Zero</v>
      </c>
      <c r="B499" s="237" t="str">
        <f>VLOOKUP($G499,CSVLookups!$B:$R,MATCH(B$1,CSVLookups!$B$1:$R$1,0),FALSE)</f>
        <v>C</v>
      </c>
      <c r="C499" s="238" t="str">
        <f t="shared" si="8"/>
        <v>312 Projected Solvency II Technical Provisions at Time ZeroC2007</v>
      </c>
      <c r="D499" s="238">
        <f>IF(AND(VALUE(LEFT($A499,3))=309,LEN($B499)=3),VLOOKUP(VALUE(MID($B499,2,2)),_309_Table1,MATCH(MID($B499,1,1),_309_Table1_ColumnLookup,0),FALSE),
  IF($C499="309 LCR SummaryA",OneYearSCR,IF($C499="309 LCR SummaryB",UltimateSCR,IF(VALUE(LEFT($A499,3))=309,VLOOKUP(VALUE(MID($B499,2,1)),_309_Table1,MATCH(MID($B499,1,1),_309_Table1_ColumnLookup,0),FALSE)
+N("309"),
  IF(VALUE(LEFT($A499,3))=310,VLOOKUP(VALUE(MID($B499,2,1)),_310_Table1,MATCH(MID($B499,1,1),_310_Table1_ColumnLookup,0),FALSE)
+N("310"),
  IF(AND(VALUE(LEFT($A499,3))=311,LEN($I499)=4),VLOOKUP($I499,_311_Table1,MATCH($B499,_311_Table1_ColumnLookup,0),FALSE),
  IF(AND(VALUE(LEFT($A499,3))=311,OR($B499="I2",$B499="J2",$B499="K2",$B499="L2")),VLOOKUP('311'!$G$58,_311_Table1,MATCH(MID($B499,1,1),_311_Table1_ColumnLookup,0),FALSE),
  IF(AND(VALUE(LEFT($A499,3))=311,RIGHT($B499,5)="Total"),VLOOKUP('311'!$G$59,_311_Table1,MATCH(MID($B499,1,1),_311_Table1_ColumnLookup,0),FALSE),
  IF(VALUE(LEFT($A499,3))=311,VLOOKUP(VALUE(MID($B499,2,1)),_311_Table1,MATCH(MID($B499,1,1),_311_Table1_ColumnLookup,0),FALSE)
+N("311"),
  IF(AND(VALUE(LEFT($A499,3))=312,LEFT($G499,10)="Unincepted",$B499="G "),VLOOKUP(" ULO",_312_Table1,MATCH('312'!$N$16,_312_Table1_ColumnLookup,0),FALSE),
  IF(AND(VALUE(LEFT($A499,3))=312,LEFT($G499,10)="Unincepted",$B499="O "),VLOOKUP(" ULO",_312_Table1,MATCH('312'!$V$16,_312_Table1_ColumnLookup,0),FALSE),
  IF(AND(VALUE(LEFT($A499,3))=312,LEFT($G499,10)="Unincepted",$B499="Q "),VLOOKUP(" ULO",_312_Table1,MATCH('312'!$X$16,_312_Table1_ColumnLookup,0),FALSE),
  IF(AND(VALUE(LEFT($A499,3))=312,LEFT($G499,10)="Unincepted"),VLOOKUP(" ULO",_312_Table1,MATCH(LEFT($B499,1),_312_Table1_ColumnLookup,0),FALSE),
  IF(AND(VALUE(LEFT($A499,3))=312,LEFT($G499,5)="Total",$B499="G "),VLOOKUP('312'!$F$80,_312_Table1,MATCH('312'!$N$16,_312_Table1_ColumnLookup,0),FALSE),
  IF(AND(VALUE(LEFT($A499,3))=312,LEFT($G499,5)="Total",$B499="O "),VLOOKUP('312'!$F$80,_312_Table1,MATCH('312'!$V$16,_312_Table1_ColumnLookup,0),FALSE),
  IF(AND(VALUE(LEFT($A499,3))=312,LEFT($G499,5)="Total",$B499="Q "),VLOOKUP('312'!$F$80,_312_Table1,MATCH('312'!$X$16,_312_Table1_ColumnLookup,0),FALSE),
  IF(AND(VALUE(LEFT($A499,3))=312,LEFT($G499,5)="Total"),VLOOKUP('312'!$F$80,_312_Table1,MATCH(LEFT($B499,1),_312_Table1_ColumnLookup,0),FALSE),
  IF(AND(VALUE(LEFT($A499,3))=312,LEN($I499)=4,$B499="G"),VLOOKUP($I499,_312_Table1,MATCH('312'!$N$16,_312_Table1_ColumnLookup,0),FALSE),
  IF(AND(VALUE(LEFT($A499,3))=312,LEN($I499)=4,$B499="O"),VLOOKUP($I499,_312_Table1,MATCH('312'!$V$16,_312_Table1_ColumnLookup,0),FALSE),
  IF(AND(VALUE(LEFT($A499,3))=312,LEN($I499)=4,$B499="Q"),VLOOKUP($I499,_312_Table1,MATCH('312'!$X$16,_312_Table1_ColumnLookup,0),FALSE),
  IF(AND(VALUE(LEFT($A499,3))=312,LEN($I499)=4),VLOOKUP($I499,_312_Table1,MATCH(LEFT($B499,1),_312_Table1_ColumnLookup,0),FALSE)
+N("312"),
  IF(VALUE(LEFT($A499,3))=313,VLOOKUP(VALUE(MID($B499,2,1)),_313_Table1,MATCH(MID($B499,1,1),_313_Table1_ColumnLookup,0),FALSE)
+N("313"),
  IF(AND(VALUE(LEFT($A499,3))=314,LEN($B499)=3),VLOOKUP(VALUE(MID($B499,2,2)),_314_Table1,MATCH(MID($B499,1,1),_314_Table1_ColumnLookup,0),FALSE),
  IF(VALUE(LEFT($A499,3))=314,VLOOKUP(VALUE(MID($B499,2,1)),_314_Table1,MATCH(MID($B499,1,1),_314_Table1_ColumnLookup,0),FALSE)
+N("314"),
""))))))))))))))))))))))))</f>
        <v>0</v>
      </c>
      <c r="E499" s="238" t="e">
        <f>IF(AND(VALUE(LEFT($A499,3))=309,LEN($B499)=3),VLOOKUP(VALUE(MID($B499,2,2)),_309_Table2,MATCH(MID($B499,1,1),_309_Table2_ColumnLookup,0),FALSE),
  IF($C499="309 LCR SummaryA",OneYearSCR,IF($C499="309 LCR SummaryB",UltimateSCR,IF(VALUE(LEFT($A499,3))=309,VLOOKUP(VALUE(MID($B499,2,1)),_309_Table2,MATCH(MID($B499,1,1),_309_Table2_ColumnLookup,0),FALSE)
+N("309"),
  IF(VALUE(LEFT($A499,3))=310,VLOOKUP(VALUE(MID($B499,2,1)),_310_Table2,MATCH(MID($B499,1,1),_310_Table2_ColumnLookup,0),FALSE)
+N("310"),
  IF(AND(VALUE(LEFT($A499,3))=311,LEN($I499)=4),VLOOKUP($I499,_311_Table2,MATCH($B499,_311_Table2_ColumnLookup,0),FALSE),
  IF(AND(VALUE(LEFT($A499,3))=311,OR($B499="I2",$B499="J2",$B499="K2",$B499="L2")),VLOOKUP('311'!$G$58,_311_Table2,MATCH(MID($B499,1,1),_311_Table2_ColumnLookup,0),FALSE),
  IF(AND(VALUE(LEFT($A499,3))=311,RIGHT($B499,5)="Total"),VLOOKUP('311'!$G$59,_311_Table2,MATCH(MID($B499,1,1),_311_Table2_ColumnLookup,0),FALSE),
  IF(VALUE(LEFT($A499,3))=311,VLOOKUP(VALUE(MID($B499,2,1)),_311_Table2,MATCH(MID($B499,1,1),_311_Table2_ColumnLookup,0),FALSE)
+N("311"),
  IF(AND(VALUE(LEFT($A499,3))=312,LEFT($G499,10)="Unincepted",$B499="G "),VLOOKUP(" ULO",_312_Table2,MATCH('312'!$N$16,_312_Table2_ColumnLookup,0),FALSE),
  IF(AND(VALUE(LEFT($A499,3))=312,LEFT($G499,10)="Unincepted",$B499="O "),VLOOKUP(" ULO",_312_Table2,MATCH('312'!$V$16,_312_Table2_ColumnLookup,0),FALSE),
  IF(AND(VALUE(LEFT($A499,3))=312,LEFT($G499,10)="Unincepted",$B499="Q "),VLOOKUP(" ULO",_312_Table2,MATCH('312'!$X$16,_312_Table2_ColumnLookup,0),FALSE),
  IF(AND(VALUE(LEFT($A499,3))=312,LEFT($G499,10)="Unincepted"),VLOOKUP(" ULO",_312_Table2,MATCH(LEFT($B499,1),_312_Table2_ColumnLookup,0),FALSE),
  IF(AND(VALUE(LEFT($A499,3))=312,LEFT($G499,5)="Total",$B499="G "),VLOOKUP('312'!$F$80,_312_Table2,MATCH('312'!$N$16,_312_Table2_ColumnLookup,0),FALSE),
  IF(AND(VALUE(LEFT($A499,3))=312,LEFT($G499,5)="Total",$B499="O "),VLOOKUP('312'!$F$80,_312_Table2,MATCH('312'!$V$16,_312_Table2_ColumnLookup,0),FALSE),
  IF(AND(VALUE(LEFT($A499,3))=312,LEFT($G499,5)="Total",$B499="Q "),VLOOKUP('312'!$F$80,_312_Table2,MATCH('312'!$X$16,_312_Table2_ColumnLookup,0),FALSE),
  IF(AND(VALUE(LEFT($A499,3))=312,LEFT($G499,5)="Total"),VLOOKUP('312'!$F$80,_312_Table2,MATCH(LEFT($B499,1),_312_Table2_ColumnLookup,0),FALSE),
  IF(AND(VALUE(LEFT($A499,3))=312,LEN($I499)=4,$B499="G"),VLOOKUP($I499,_312_Table2,MATCH('312'!$N$16,_312_Table2_ColumnLookup,0),FALSE),
  IF(AND(VALUE(LEFT($A499,3))=312,LEN($I499)=4,$B499="O"),VLOOKUP($I499,_312_Table2,MATCH('312'!$V$16,_312_Table2_ColumnLookup,0),FALSE),
  IF(AND(VALUE(LEFT($A499,3))=312,LEN($I499)=4,$B499="Q"),VLOOKUP($I499,_312_Table2,MATCH('312'!$X$16,_312_Table2_ColumnLookup,0),FALSE),
  IF(AND(VALUE(LEFT($A499,3))=312,LEN($I499)=4),VLOOKUP($I499,_312_Table2,MATCH(LEFT($B499,1),_312_Table2_ColumnLookup,0),FALSE)
+N("312"),
  IF(VALUE(LEFT($A499,3))=313,VLOOKUP(VALUE(MID($B499,2,1)),_313_Table2,MATCH(MID($B499,1,1),_313_Table2_ColumnLookup,0),FALSE)
+N("313"),
  IF(AND(VALUE(LEFT($A499,3))=314,LEN($B499)=3),VLOOKUP(VALUE(MID($B499,2,2)),_314_Table2,MATCH(MID($B499,1,1),_314_Table2_ColumnLookup,0),FALSE),
  IF(VALUE(LEFT($A499,3))=314,VLOOKUP(VALUE(MID($B499,2,1)),_314_Table2,MATCH(MID($B499,1,1),_314_Table2_ColumnLookup,0),FALSE)
+N("314"),
""))))))))))))))))))))))))</f>
        <v>#NAME?</v>
      </c>
      <c r="F499" s="238" t="e">
        <f>IF(AND(VALUE(LEFT($A499,3))=309,LEN($B499)=3),VLOOKUP(VALUE(MID($B499,2,2)),_309_Table3,MATCH(MID($B499,1,1),_309_Table3_ColumnLookup,0),FALSE),
  IF($C499="309 LCR SummaryA",OneYearSCR,IF($C499="309 LCR SummaryB",UltimateSCR,IF(VALUE(LEFT($A499,3))=309,VLOOKUP(VALUE(MID($B499,2,1)),_309_Table3,MATCH(MID($B499,1,1),_309_Table3_ColumnLookup,0),FALSE)
+N("309"),
  IF(VALUE(LEFT($A499,3))=310,VLOOKUP(VALUE(MID($B499,2,1)),_310_Table3,MATCH(MID($B499,1,1),_310_Table3_ColumnLookup,0),FALSE)
+N("310"),
  IF(AND(VALUE(LEFT($A499,3))=311,LEN($I499)=4),VLOOKUP($I499,_311_Table3,MATCH($B499,_311_Table3_ColumnLookup,0),FALSE),
  IF(AND(VALUE(LEFT($A499,3))=311,OR($B499="I2",$B499="J2",$B499="K2",$B499="L2")),VLOOKUP('311'!$G$58,_311_Table3,MATCH(MID($B499,1,1),_311_Table3_ColumnLookup,0),FALSE),
  IF(AND(VALUE(LEFT($A499,3))=311,RIGHT($B499,5)="Total"),VLOOKUP('311'!$G$59,_311_Table3,MATCH(MID($B499,1,1),_311_Table3_ColumnLookup,0),FALSE),
  IF(VALUE(LEFT($A499,3))=311,VLOOKUP(VALUE(MID($B499,2,1)),_311_Table3,MATCH(MID($B499,1,1),_311_Table3_ColumnLookup,0),FALSE)
+N("311"),
  IF(AND(VALUE(LEFT($A499,3))=312,LEFT($G499,10)="Unincepted",$B499="G "),VLOOKUP(" ULO",_312_Table3,MATCH('312'!$N$16,_312_Table3_ColumnLookup,0),FALSE),
  IF(AND(VALUE(LEFT($A499,3))=312,LEFT($G499,10)="Unincepted",$B499="O "),VLOOKUP(" ULO",_312_Table3,MATCH('312'!$V$16,_312_Table3_ColumnLookup,0),FALSE),
  IF(AND(VALUE(LEFT($A499,3))=312,LEFT($G499,10)="Unincepted",$B499="Q "),VLOOKUP(" ULO",_312_Table3,MATCH('312'!$X$16,_312_Table3_ColumnLookup,0),FALSE),
  IF(AND(VALUE(LEFT($A499,3))=312,LEFT($G499,10)="Unincepted"),VLOOKUP(" ULO",_312_Table3,MATCH(LEFT($B499,1),_312_Table3_ColumnLookup,0),FALSE),
  IF(AND(VALUE(LEFT($A499,3))=312,LEFT($G499,5)="Total",$B499="G "),VLOOKUP('312'!$F$80,_312_Table3,MATCH('312'!$N$16,_312_Table3_ColumnLookup,0),FALSE),
  IF(AND(VALUE(LEFT($A499,3))=312,LEFT($G499,5)="Total",$B499="O "),VLOOKUP('312'!$F$80,_312_Table3,MATCH('312'!$V$16,_312_Table3_ColumnLookup,0),FALSE),
  IF(AND(VALUE(LEFT($A499,3))=312,LEFT($G499,5)="Total",$B499="Q "),VLOOKUP('312'!$F$80,_312_Table3,MATCH('312'!$X$16,_312_Table3_ColumnLookup,0),FALSE),
  IF(AND(VALUE(LEFT($A499,3))=312,LEFT($G499,5)="Total"),VLOOKUP('312'!$F$80,_312_Table3,MATCH(LEFT($B499,1),_312_Table3_ColumnLookup,0),FALSE),
  IF(AND(VALUE(LEFT($A499,3))=312,LEN($I499)=4,$B499="G"),VLOOKUP($I499,_312_Table3,MATCH('312'!$N$16,_312_Table3_ColumnLookup,0),FALSE),
  IF(AND(VALUE(LEFT($A499,3))=312,LEN($I499)=4,$B499="O"),VLOOKUP($I499,_312_Table3,MATCH('312'!$V$16,_312_Table3_ColumnLookup,0),FALSE),
  IF(AND(VALUE(LEFT($A499,3))=312,LEN($I499)=4,$B499="Q"),VLOOKUP($I499,_312_Table3,MATCH('312'!$X$16,_312_Table3_ColumnLookup,0),FALSE),
  IF(AND(VALUE(LEFT($A499,3))=312,LEN($I499)=4),VLOOKUP($I499,_312_Table3,MATCH(LEFT($B499,1),_312_Table3_ColumnLookup,0),FALSE)
+N("312"),
  IF(VALUE(LEFT($A499,3))=313,VLOOKUP(VALUE(MID($B499,2,1)),_313_Table3,MATCH(MID($B499,1,1),_313_Table3_ColumnLookup,0),FALSE)
+N("313"),
  IF(AND(VALUE(LEFT($A499,3))=314,LEN($B499)=3),VLOOKUP(VALUE(MID($B499,2,2)),_314_Table3,MATCH(MID($B499,1,1),_314_Table3_ColumnLookup,0),FALSE),
  IF(VALUE(LEFT($A499,3))=314,VLOOKUP(VALUE(MID($B499,2,1)),_314_Table3,MATCH(MID($B499,1,1),_314_Table3_ColumnLookup,0),FALSE)
+N("314"),
""))))))))))))))))))))))))</f>
        <v>#NAME?</v>
      </c>
      <c r="G499" t="s">
        <v>1142</v>
      </c>
      <c r="H499" s="321">
        <f>IFERROR(
IF(ISERROR($D499)=FALSE,$D499,IF(ISERROR($E499)=FALSE,$E499,IF(ISERROR($F499)=FALSE,$F499
+N("012 checkboxes"),
IF(
IF(OR(LEFT($A499,9)="Syndicate",LEFT($A499,12)="NewSyndicate"),VLOOKUP($A499,'012'!$J:$ZW,MATCH("Link to button",'012'!$J$1:$ZW$1,0),0)
+N("309 checkbox"),
IF($C499="309 LCR Summary0",VLOOKUP("Notes990",'309'!$P:$ZZ,MATCH("Link to button",'309'!$P$1:$ZZ$1,0),0)
+N("313 checkboxes"),
IF($C499="313 Financial Information0LcmVsScr",IF($C499="309 LCR Summary0",VLOOKUP("LcmVsScr",'309'!$N:$ZZ,MATCH("Link to button",'309'!$N$1:$ZZ$1,0),0),
IF($C499="313 Financial Information0LcrDocAttached",IF($C499="309 LCR Summary0",VLOOKUP("LcrDocAttached",'309'!$N:$ZZ,MATCH("Link to button",'309'!$N$1:$ZZ$1,0),
0)))))))=1,TRUE,FALSE)
))),"")</f>
        <v>0</v>
      </c>
      <c r="I499">
        <v>2007</v>
      </c>
    </row>
    <row r="500" spans="1:9" customFormat="1">
      <c r="A500" s="237" t="str">
        <f>VLOOKUP($G500,CSVLookups!$B:$R,MATCH(A$1,CSVLookups!$B$1:$R$1,0),FALSE)</f>
        <v>312 Projected Solvency II Technical Provisions at Time Zero</v>
      </c>
      <c r="B500" s="237" t="str">
        <f>VLOOKUP($G500,CSVLookups!$B:$R,MATCH(B$1,CSVLookups!$B$1:$R$1,0),FALSE)</f>
        <v>D</v>
      </c>
      <c r="C500" s="238" t="str">
        <f t="shared" si="8"/>
        <v>312 Projected Solvency II Technical Provisions at Time ZeroD2007</v>
      </c>
      <c r="D500" s="238">
        <f>IF(AND(VALUE(LEFT($A500,3))=309,LEN($B500)=3),VLOOKUP(VALUE(MID($B500,2,2)),_309_Table1,MATCH(MID($B500,1,1),_309_Table1_ColumnLookup,0),FALSE),
  IF($C500="309 LCR SummaryA",OneYearSCR,IF($C500="309 LCR SummaryB",UltimateSCR,IF(VALUE(LEFT($A500,3))=309,VLOOKUP(VALUE(MID($B500,2,1)),_309_Table1,MATCH(MID($B500,1,1),_309_Table1_ColumnLookup,0),FALSE)
+N("309"),
  IF(VALUE(LEFT($A500,3))=310,VLOOKUP(VALUE(MID($B500,2,1)),_310_Table1,MATCH(MID($B500,1,1),_310_Table1_ColumnLookup,0),FALSE)
+N("310"),
  IF(AND(VALUE(LEFT($A500,3))=311,LEN($I500)=4),VLOOKUP($I500,_311_Table1,MATCH($B500,_311_Table1_ColumnLookup,0),FALSE),
  IF(AND(VALUE(LEFT($A500,3))=311,OR($B500="I2",$B500="J2",$B500="K2",$B500="L2")),VLOOKUP('311'!$G$58,_311_Table1,MATCH(MID($B500,1,1),_311_Table1_ColumnLookup,0),FALSE),
  IF(AND(VALUE(LEFT($A500,3))=311,RIGHT($B500,5)="Total"),VLOOKUP('311'!$G$59,_311_Table1,MATCH(MID($B500,1,1),_311_Table1_ColumnLookup,0),FALSE),
  IF(VALUE(LEFT($A500,3))=311,VLOOKUP(VALUE(MID($B500,2,1)),_311_Table1,MATCH(MID($B500,1,1),_311_Table1_ColumnLookup,0),FALSE)
+N("311"),
  IF(AND(VALUE(LEFT($A500,3))=312,LEFT($G500,10)="Unincepted",$B500="G "),VLOOKUP(" ULO",_312_Table1,MATCH('312'!$N$16,_312_Table1_ColumnLookup,0),FALSE),
  IF(AND(VALUE(LEFT($A500,3))=312,LEFT($G500,10)="Unincepted",$B500="O "),VLOOKUP(" ULO",_312_Table1,MATCH('312'!$V$16,_312_Table1_ColumnLookup,0),FALSE),
  IF(AND(VALUE(LEFT($A500,3))=312,LEFT($G500,10)="Unincepted",$B500="Q "),VLOOKUP(" ULO",_312_Table1,MATCH('312'!$X$16,_312_Table1_ColumnLookup,0),FALSE),
  IF(AND(VALUE(LEFT($A500,3))=312,LEFT($G500,10)="Unincepted"),VLOOKUP(" ULO",_312_Table1,MATCH(LEFT($B500,1),_312_Table1_ColumnLookup,0),FALSE),
  IF(AND(VALUE(LEFT($A500,3))=312,LEFT($G500,5)="Total",$B500="G "),VLOOKUP('312'!$F$80,_312_Table1,MATCH('312'!$N$16,_312_Table1_ColumnLookup,0),FALSE),
  IF(AND(VALUE(LEFT($A500,3))=312,LEFT($G500,5)="Total",$B500="O "),VLOOKUP('312'!$F$80,_312_Table1,MATCH('312'!$V$16,_312_Table1_ColumnLookup,0),FALSE),
  IF(AND(VALUE(LEFT($A500,3))=312,LEFT($G500,5)="Total",$B500="Q "),VLOOKUP('312'!$F$80,_312_Table1,MATCH('312'!$X$16,_312_Table1_ColumnLookup,0),FALSE),
  IF(AND(VALUE(LEFT($A500,3))=312,LEFT($G500,5)="Total"),VLOOKUP('312'!$F$80,_312_Table1,MATCH(LEFT($B500,1),_312_Table1_ColumnLookup,0),FALSE),
  IF(AND(VALUE(LEFT($A500,3))=312,LEN($I500)=4,$B500="G"),VLOOKUP($I500,_312_Table1,MATCH('312'!$N$16,_312_Table1_ColumnLookup,0),FALSE),
  IF(AND(VALUE(LEFT($A500,3))=312,LEN($I500)=4,$B500="O"),VLOOKUP($I500,_312_Table1,MATCH('312'!$V$16,_312_Table1_ColumnLookup,0),FALSE),
  IF(AND(VALUE(LEFT($A500,3))=312,LEN($I500)=4,$B500="Q"),VLOOKUP($I500,_312_Table1,MATCH('312'!$X$16,_312_Table1_ColumnLookup,0),FALSE),
  IF(AND(VALUE(LEFT($A500,3))=312,LEN($I500)=4),VLOOKUP($I500,_312_Table1,MATCH(LEFT($B500,1),_312_Table1_ColumnLookup,0),FALSE)
+N("312"),
  IF(VALUE(LEFT($A500,3))=313,VLOOKUP(VALUE(MID($B500,2,1)),_313_Table1,MATCH(MID($B500,1,1),_313_Table1_ColumnLookup,0),FALSE)
+N("313"),
  IF(AND(VALUE(LEFT($A500,3))=314,LEN($B500)=3),VLOOKUP(VALUE(MID($B500,2,2)),_314_Table1,MATCH(MID($B500,1,1),_314_Table1_ColumnLookup,0),FALSE),
  IF(VALUE(LEFT($A500,3))=314,VLOOKUP(VALUE(MID($B500,2,1)),_314_Table1,MATCH(MID($B500,1,1),_314_Table1_ColumnLookup,0),FALSE)
+N("314"),
""))))))))))))))))))))))))</f>
        <v>0</v>
      </c>
      <c r="E500" s="238" t="e">
        <f>IF(AND(VALUE(LEFT($A500,3))=309,LEN($B500)=3),VLOOKUP(VALUE(MID($B500,2,2)),_309_Table2,MATCH(MID($B500,1,1),_309_Table2_ColumnLookup,0),FALSE),
  IF($C500="309 LCR SummaryA",OneYearSCR,IF($C500="309 LCR SummaryB",UltimateSCR,IF(VALUE(LEFT($A500,3))=309,VLOOKUP(VALUE(MID($B500,2,1)),_309_Table2,MATCH(MID($B500,1,1),_309_Table2_ColumnLookup,0),FALSE)
+N("309"),
  IF(VALUE(LEFT($A500,3))=310,VLOOKUP(VALUE(MID($B500,2,1)),_310_Table2,MATCH(MID($B500,1,1),_310_Table2_ColumnLookup,0),FALSE)
+N("310"),
  IF(AND(VALUE(LEFT($A500,3))=311,LEN($I500)=4),VLOOKUP($I500,_311_Table2,MATCH($B500,_311_Table2_ColumnLookup,0),FALSE),
  IF(AND(VALUE(LEFT($A500,3))=311,OR($B500="I2",$B500="J2",$B500="K2",$B500="L2")),VLOOKUP('311'!$G$58,_311_Table2,MATCH(MID($B500,1,1),_311_Table2_ColumnLookup,0),FALSE),
  IF(AND(VALUE(LEFT($A500,3))=311,RIGHT($B500,5)="Total"),VLOOKUP('311'!$G$59,_311_Table2,MATCH(MID($B500,1,1),_311_Table2_ColumnLookup,0),FALSE),
  IF(VALUE(LEFT($A500,3))=311,VLOOKUP(VALUE(MID($B500,2,1)),_311_Table2,MATCH(MID($B500,1,1),_311_Table2_ColumnLookup,0),FALSE)
+N("311"),
  IF(AND(VALUE(LEFT($A500,3))=312,LEFT($G500,10)="Unincepted",$B500="G "),VLOOKUP(" ULO",_312_Table2,MATCH('312'!$N$16,_312_Table2_ColumnLookup,0),FALSE),
  IF(AND(VALUE(LEFT($A500,3))=312,LEFT($G500,10)="Unincepted",$B500="O "),VLOOKUP(" ULO",_312_Table2,MATCH('312'!$V$16,_312_Table2_ColumnLookup,0),FALSE),
  IF(AND(VALUE(LEFT($A500,3))=312,LEFT($G500,10)="Unincepted",$B500="Q "),VLOOKUP(" ULO",_312_Table2,MATCH('312'!$X$16,_312_Table2_ColumnLookup,0),FALSE),
  IF(AND(VALUE(LEFT($A500,3))=312,LEFT($G500,10)="Unincepted"),VLOOKUP(" ULO",_312_Table2,MATCH(LEFT($B500,1),_312_Table2_ColumnLookup,0),FALSE),
  IF(AND(VALUE(LEFT($A500,3))=312,LEFT($G500,5)="Total",$B500="G "),VLOOKUP('312'!$F$80,_312_Table2,MATCH('312'!$N$16,_312_Table2_ColumnLookup,0),FALSE),
  IF(AND(VALUE(LEFT($A500,3))=312,LEFT($G500,5)="Total",$B500="O "),VLOOKUP('312'!$F$80,_312_Table2,MATCH('312'!$V$16,_312_Table2_ColumnLookup,0),FALSE),
  IF(AND(VALUE(LEFT($A500,3))=312,LEFT($G500,5)="Total",$B500="Q "),VLOOKUP('312'!$F$80,_312_Table2,MATCH('312'!$X$16,_312_Table2_ColumnLookup,0),FALSE),
  IF(AND(VALUE(LEFT($A500,3))=312,LEFT($G500,5)="Total"),VLOOKUP('312'!$F$80,_312_Table2,MATCH(LEFT($B500,1),_312_Table2_ColumnLookup,0),FALSE),
  IF(AND(VALUE(LEFT($A500,3))=312,LEN($I500)=4,$B500="G"),VLOOKUP($I500,_312_Table2,MATCH('312'!$N$16,_312_Table2_ColumnLookup,0),FALSE),
  IF(AND(VALUE(LEFT($A500,3))=312,LEN($I500)=4,$B500="O"),VLOOKUP($I500,_312_Table2,MATCH('312'!$V$16,_312_Table2_ColumnLookup,0),FALSE),
  IF(AND(VALUE(LEFT($A500,3))=312,LEN($I500)=4,$B500="Q"),VLOOKUP($I500,_312_Table2,MATCH('312'!$X$16,_312_Table2_ColumnLookup,0),FALSE),
  IF(AND(VALUE(LEFT($A500,3))=312,LEN($I500)=4),VLOOKUP($I500,_312_Table2,MATCH(LEFT($B500,1),_312_Table2_ColumnLookup,0),FALSE)
+N("312"),
  IF(VALUE(LEFT($A500,3))=313,VLOOKUP(VALUE(MID($B500,2,1)),_313_Table2,MATCH(MID($B500,1,1),_313_Table2_ColumnLookup,0),FALSE)
+N("313"),
  IF(AND(VALUE(LEFT($A500,3))=314,LEN($B500)=3),VLOOKUP(VALUE(MID($B500,2,2)),_314_Table2,MATCH(MID($B500,1,1),_314_Table2_ColumnLookup,0),FALSE),
  IF(VALUE(LEFT($A500,3))=314,VLOOKUP(VALUE(MID($B500,2,1)),_314_Table2,MATCH(MID($B500,1,1),_314_Table2_ColumnLookup,0),FALSE)
+N("314"),
""))))))))))))))))))))))))</f>
        <v>#NAME?</v>
      </c>
      <c r="F500" s="238" t="e">
        <f>IF(AND(VALUE(LEFT($A500,3))=309,LEN($B500)=3),VLOOKUP(VALUE(MID($B500,2,2)),_309_Table3,MATCH(MID($B500,1,1),_309_Table3_ColumnLookup,0),FALSE),
  IF($C500="309 LCR SummaryA",OneYearSCR,IF($C500="309 LCR SummaryB",UltimateSCR,IF(VALUE(LEFT($A500,3))=309,VLOOKUP(VALUE(MID($B500,2,1)),_309_Table3,MATCH(MID($B500,1,1),_309_Table3_ColumnLookup,0),FALSE)
+N("309"),
  IF(VALUE(LEFT($A500,3))=310,VLOOKUP(VALUE(MID($B500,2,1)),_310_Table3,MATCH(MID($B500,1,1),_310_Table3_ColumnLookup,0),FALSE)
+N("310"),
  IF(AND(VALUE(LEFT($A500,3))=311,LEN($I500)=4),VLOOKUP($I500,_311_Table3,MATCH($B500,_311_Table3_ColumnLookup,0),FALSE),
  IF(AND(VALUE(LEFT($A500,3))=311,OR($B500="I2",$B500="J2",$B500="K2",$B500="L2")),VLOOKUP('311'!$G$58,_311_Table3,MATCH(MID($B500,1,1),_311_Table3_ColumnLookup,0),FALSE),
  IF(AND(VALUE(LEFT($A500,3))=311,RIGHT($B500,5)="Total"),VLOOKUP('311'!$G$59,_311_Table3,MATCH(MID($B500,1,1),_311_Table3_ColumnLookup,0),FALSE),
  IF(VALUE(LEFT($A500,3))=311,VLOOKUP(VALUE(MID($B500,2,1)),_311_Table3,MATCH(MID($B500,1,1),_311_Table3_ColumnLookup,0),FALSE)
+N("311"),
  IF(AND(VALUE(LEFT($A500,3))=312,LEFT($G500,10)="Unincepted",$B500="G "),VLOOKUP(" ULO",_312_Table3,MATCH('312'!$N$16,_312_Table3_ColumnLookup,0),FALSE),
  IF(AND(VALUE(LEFT($A500,3))=312,LEFT($G500,10)="Unincepted",$B500="O "),VLOOKUP(" ULO",_312_Table3,MATCH('312'!$V$16,_312_Table3_ColumnLookup,0),FALSE),
  IF(AND(VALUE(LEFT($A500,3))=312,LEFT($G500,10)="Unincepted",$B500="Q "),VLOOKUP(" ULO",_312_Table3,MATCH('312'!$X$16,_312_Table3_ColumnLookup,0),FALSE),
  IF(AND(VALUE(LEFT($A500,3))=312,LEFT($G500,10)="Unincepted"),VLOOKUP(" ULO",_312_Table3,MATCH(LEFT($B500,1),_312_Table3_ColumnLookup,0),FALSE),
  IF(AND(VALUE(LEFT($A500,3))=312,LEFT($G500,5)="Total",$B500="G "),VLOOKUP('312'!$F$80,_312_Table3,MATCH('312'!$N$16,_312_Table3_ColumnLookup,0),FALSE),
  IF(AND(VALUE(LEFT($A500,3))=312,LEFT($G500,5)="Total",$B500="O "),VLOOKUP('312'!$F$80,_312_Table3,MATCH('312'!$V$16,_312_Table3_ColumnLookup,0),FALSE),
  IF(AND(VALUE(LEFT($A500,3))=312,LEFT($G500,5)="Total",$B500="Q "),VLOOKUP('312'!$F$80,_312_Table3,MATCH('312'!$X$16,_312_Table3_ColumnLookup,0),FALSE),
  IF(AND(VALUE(LEFT($A500,3))=312,LEFT($G500,5)="Total"),VLOOKUP('312'!$F$80,_312_Table3,MATCH(LEFT($B500,1),_312_Table3_ColumnLookup,0),FALSE),
  IF(AND(VALUE(LEFT($A500,3))=312,LEN($I500)=4,$B500="G"),VLOOKUP($I500,_312_Table3,MATCH('312'!$N$16,_312_Table3_ColumnLookup,0),FALSE),
  IF(AND(VALUE(LEFT($A500,3))=312,LEN($I500)=4,$B500="O"),VLOOKUP($I500,_312_Table3,MATCH('312'!$V$16,_312_Table3_ColumnLookup,0),FALSE),
  IF(AND(VALUE(LEFT($A500,3))=312,LEN($I500)=4,$B500="Q"),VLOOKUP($I500,_312_Table3,MATCH('312'!$X$16,_312_Table3_ColumnLookup,0),FALSE),
  IF(AND(VALUE(LEFT($A500,3))=312,LEN($I500)=4),VLOOKUP($I500,_312_Table3,MATCH(LEFT($B500,1),_312_Table3_ColumnLookup,0),FALSE)
+N("312"),
  IF(VALUE(LEFT($A500,3))=313,VLOOKUP(VALUE(MID($B500,2,1)),_313_Table3,MATCH(MID($B500,1,1),_313_Table3_ColumnLookup,0),FALSE)
+N("313"),
  IF(AND(VALUE(LEFT($A500,3))=314,LEN($B500)=3),VLOOKUP(VALUE(MID($B500,2,2)),_314_Table3,MATCH(MID($B500,1,1),_314_Table3_ColumnLookup,0),FALSE),
  IF(VALUE(LEFT($A500,3))=314,VLOOKUP(VALUE(MID($B500,2,1)),_314_Table3,MATCH(MID($B500,1,1),_314_Table3_ColumnLookup,0),FALSE)
+N("314"),
""))))))))))))))))))))))))</f>
        <v>#NAME?</v>
      </c>
      <c r="G500" t="s">
        <v>1143</v>
      </c>
      <c r="H500" s="321">
        <f>IFERROR(
IF(ISERROR($D500)=FALSE,$D500,IF(ISERROR($E500)=FALSE,$E500,IF(ISERROR($F500)=FALSE,$F500
+N("012 checkboxes"),
IF(
IF(OR(LEFT($A500,9)="Syndicate",LEFT($A500,12)="NewSyndicate"),VLOOKUP($A500,'012'!$J:$ZW,MATCH("Link to button",'012'!$J$1:$ZW$1,0),0)
+N("309 checkbox"),
IF($C500="309 LCR Summary0",VLOOKUP("Notes990",'309'!$P:$ZZ,MATCH("Link to button",'309'!$P$1:$ZZ$1,0),0)
+N("313 checkboxes"),
IF($C500="313 Financial Information0LcmVsScr",IF($C500="309 LCR Summary0",VLOOKUP("LcmVsScr",'309'!$N:$ZZ,MATCH("Link to button",'309'!$N$1:$ZZ$1,0),0),
IF($C500="313 Financial Information0LcrDocAttached",IF($C500="309 LCR Summary0",VLOOKUP("LcrDocAttached",'309'!$N:$ZZ,MATCH("Link to button",'309'!$N$1:$ZZ$1,0),
0)))))))=1,TRUE,FALSE)
))),"")</f>
        <v>0</v>
      </c>
      <c r="I500">
        <v>2007</v>
      </c>
    </row>
    <row r="501" spans="1:9" customFormat="1">
      <c r="A501" s="237" t="str">
        <f>VLOOKUP($G501,CSVLookups!$B:$R,MATCH(A$1,CSVLookups!$B$1:$R$1,0),FALSE)</f>
        <v>312 Projected Solvency II Technical Provisions at Time Zero</v>
      </c>
      <c r="B501" s="237" t="str">
        <f>VLOOKUP($G501,CSVLookups!$B:$R,MATCH(B$1,CSVLookups!$B$1:$R$1,0),FALSE)</f>
        <v>E</v>
      </c>
      <c r="C501" s="238" t="str">
        <f t="shared" si="8"/>
        <v>312 Projected Solvency II Technical Provisions at Time ZeroE2007</v>
      </c>
      <c r="D501" s="238">
        <f>IF(AND(VALUE(LEFT($A501,3))=309,LEN($B501)=3),VLOOKUP(VALUE(MID($B501,2,2)),_309_Table1,MATCH(MID($B501,1,1),_309_Table1_ColumnLookup,0),FALSE),
  IF($C501="309 LCR SummaryA",OneYearSCR,IF($C501="309 LCR SummaryB",UltimateSCR,IF(VALUE(LEFT($A501,3))=309,VLOOKUP(VALUE(MID($B501,2,1)),_309_Table1,MATCH(MID($B501,1,1),_309_Table1_ColumnLookup,0),FALSE)
+N("309"),
  IF(VALUE(LEFT($A501,3))=310,VLOOKUP(VALUE(MID($B501,2,1)),_310_Table1,MATCH(MID($B501,1,1),_310_Table1_ColumnLookup,0),FALSE)
+N("310"),
  IF(AND(VALUE(LEFT($A501,3))=311,LEN($I501)=4),VLOOKUP($I501,_311_Table1,MATCH($B501,_311_Table1_ColumnLookup,0),FALSE),
  IF(AND(VALUE(LEFT($A501,3))=311,OR($B501="I2",$B501="J2",$B501="K2",$B501="L2")),VLOOKUP('311'!$G$58,_311_Table1,MATCH(MID($B501,1,1),_311_Table1_ColumnLookup,0),FALSE),
  IF(AND(VALUE(LEFT($A501,3))=311,RIGHT($B501,5)="Total"),VLOOKUP('311'!$G$59,_311_Table1,MATCH(MID($B501,1,1),_311_Table1_ColumnLookup,0),FALSE),
  IF(VALUE(LEFT($A501,3))=311,VLOOKUP(VALUE(MID($B501,2,1)),_311_Table1,MATCH(MID($B501,1,1),_311_Table1_ColumnLookup,0),FALSE)
+N("311"),
  IF(AND(VALUE(LEFT($A501,3))=312,LEFT($G501,10)="Unincepted",$B501="G "),VLOOKUP(" ULO",_312_Table1,MATCH('312'!$N$16,_312_Table1_ColumnLookup,0),FALSE),
  IF(AND(VALUE(LEFT($A501,3))=312,LEFT($G501,10)="Unincepted",$B501="O "),VLOOKUP(" ULO",_312_Table1,MATCH('312'!$V$16,_312_Table1_ColumnLookup,0),FALSE),
  IF(AND(VALUE(LEFT($A501,3))=312,LEFT($G501,10)="Unincepted",$B501="Q "),VLOOKUP(" ULO",_312_Table1,MATCH('312'!$X$16,_312_Table1_ColumnLookup,0),FALSE),
  IF(AND(VALUE(LEFT($A501,3))=312,LEFT($G501,10)="Unincepted"),VLOOKUP(" ULO",_312_Table1,MATCH(LEFT($B501,1),_312_Table1_ColumnLookup,0),FALSE),
  IF(AND(VALUE(LEFT($A501,3))=312,LEFT($G501,5)="Total",$B501="G "),VLOOKUP('312'!$F$80,_312_Table1,MATCH('312'!$N$16,_312_Table1_ColumnLookup,0),FALSE),
  IF(AND(VALUE(LEFT($A501,3))=312,LEFT($G501,5)="Total",$B501="O "),VLOOKUP('312'!$F$80,_312_Table1,MATCH('312'!$V$16,_312_Table1_ColumnLookup,0),FALSE),
  IF(AND(VALUE(LEFT($A501,3))=312,LEFT($G501,5)="Total",$B501="Q "),VLOOKUP('312'!$F$80,_312_Table1,MATCH('312'!$X$16,_312_Table1_ColumnLookup,0),FALSE),
  IF(AND(VALUE(LEFT($A501,3))=312,LEFT($G501,5)="Total"),VLOOKUP('312'!$F$80,_312_Table1,MATCH(LEFT($B501,1),_312_Table1_ColumnLookup,0),FALSE),
  IF(AND(VALUE(LEFT($A501,3))=312,LEN($I501)=4,$B501="G"),VLOOKUP($I501,_312_Table1,MATCH('312'!$N$16,_312_Table1_ColumnLookup,0),FALSE),
  IF(AND(VALUE(LEFT($A501,3))=312,LEN($I501)=4,$B501="O"),VLOOKUP($I501,_312_Table1,MATCH('312'!$V$16,_312_Table1_ColumnLookup,0),FALSE),
  IF(AND(VALUE(LEFT($A501,3))=312,LEN($I501)=4,$B501="Q"),VLOOKUP($I501,_312_Table1,MATCH('312'!$X$16,_312_Table1_ColumnLookup,0),FALSE),
  IF(AND(VALUE(LEFT($A501,3))=312,LEN($I501)=4),VLOOKUP($I501,_312_Table1,MATCH(LEFT($B501,1),_312_Table1_ColumnLookup,0),FALSE)
+N("312"),
  IF(VALUE(LEFT($A501,3))=313,VLOOKUP(VALUE(MID($B501,2,1)),_313_Table1,MATCH(MID($B501,1,1),_313_Table1_ColumnLookup,0),FALSE)
+N("313"),
  IF(AND(VALUE(LEFT($A501,3))=314,LEN($B501)=3),VLOOKUP(VALUE(MID($B501,2,2)),_314_Table1,MATCH(MID($B501,1,1),_314_Table1_ColumnLookup,0),FALSE),
  IF(VALUE(LEFT($A501,3))=314,VLOOKUP(VALUE(MID($B501,2,1)),_314_Table1,MATCH(MID($B501,1,1),_314_Table1_ColumnLookup,0),FALSE)
+N("314"),
""))))))))))))))))))))))))</f>
        <v>0</v>
      </c>
      <c r="E501" s="238" t="e">
        <f>IF(AND(VALUE(LEFT($A501,3))=309,LEN($B501)=3),VLOOKUP(VALUE(MID($B501,2,2)),_309_Table2,MATCH(MID($B501,1,1),_309_Table2_ColumnLookup,0),FALSE),
  IF($C501="309 LCR SummaryA",OneYearSCR,IF($C501="309 LCR SummaryB",UltimateSCR,IF(VALUE(LEFT($A501,3))=309,VLOOKUP(VALUE(MID($B501,2,1)),_309_Table2,MATCH(MID($B501,1,1),_309_Table2_ColumnLookup,0),FALSE)
+N("309"),
  IF(VALUE(LEFT($A501,3))=310,VLOOKUP(VALUE(MID($B501,2,1)),_310_Table2,MATCH(MID($B501,1,1),_310_Table2_ColumnLookup,0),FALSE)
+N("310"),
  IF(AND(VALUE(LEFT($A501,3))=311,LEN($I501)=4),VLOOKUP($I501,_311_Table2,MATCH($B501,_311_Table2_ColumnLookup,0),FALSE),
  IF(AND(VALUE(LEFT($A501,3))=311,OR($B501="I2",$B501="J2",$B501="K2",$B501="L2")),VLOOKUP('311'!$G$58,_311_Table2,MATCH(MID($B501,1,1),_311_Table2_ColumnLookup,0),FALSE),
  IF(AND(VALUE(LEFT($A501,3))=311,RIGHT($B501,5)="Total"),VLOOKUP('311'!$G$59,_311_Table2,MATCH(MID($B501,1,1),_311_Table2_ColumnLookup,0),FALSE),
  IF(VALUE(LEFT($A501,3))=311,VLOOKUP(VALUE(MID($B501,2,1)),_311_Table2,MATCH(MID($B501,1,1),_311_Table2_ColumnLookup,0),FALSE)
+N("311"),
  IF(AND(VALUE(LEFT($A501,3))=312,LEFT($G501,10)="Unincepted",$B501="G "),VLOOKUP(" ULO",_312_Table2,MATCH('312'!$N$16,_312_Table2_ColumnLookup,0),FALSE),
  IF(AND(VALUE(LEFT($A501,3))=312,LEFT($G501,10)="Unincepted",$B501="O "),VLOOKUP(" ULO",_312_Table2,MATCH('312'!$V$16,_312_Table2_ColumnLookup,0),FALSE),
  IF(AND(VALUE(LEFT($A501,3))=312,LEFT($G501,10)="Unincepted",$B501="Q "),VLOOKUP(" ULO",_312_Table2,MATCH('312'!$X$16,_312_Table2_ColumnLookup,0),FALSE),
  IF(AND(VALUE(LEFT($A501,3))=312,LEFT($G501,10)="Unincepted"),VLOOKUP(" ULO",_312_Table2,MATCH(LEFT($B501,1),_312_Table2_ColumnLookup,0),FALSE),
  IF(AND(VALUE(LEFT($A501,3))=312,LEFT($G501,5)="Total",$B501="G "),VLOOKUP('312'!$F$80,_312_Table2,MATCH('312'!$N$16,_312_Table2_ColumnLookup,0),FALSE),
  IF(AND(VALUE(LEFT($A501,3))=312,LEFT($G501,5)="Total",$B501="O "),VLOOKUP('312'!$F$80,_312_Table2,MATCH('312'!$V$16,_312_Table2_ColumnLookup,0),FALSE),
  IF(AND(VALUE(LEFT($A501,3))=312,LEFT($G501,5)="Total",$B501="Q "),VLOOKUP('312'!$F$80,_312_Table2,MATCH('312'!$X$16,_312_Table2_ColumnLookup,0),FALSE),
  IF(AND(VALUE(LEFT($A501,3))=312,LEFT($G501,5)="Total"),VLOOKUP('312'!$F$80,_312_Table2,MATCH(LEFT($B501,1),_312_Table2_ColumnLookup,0),FALSE),
  IF(AND(VALUE(LEFT($A501,3))=312,LEN($I501)=4,$B501="G"),VLOOKUP($I501,_312_Table2,MATCH('312'!$N$16,_312_Table2_ColumnLookup,0),FALSE),
  IF(AND(VALUE(LEFT($A501,3))=312,LEN($I501)=4,$B501="O"),VLOOKUP($I501,_312_Table2,MATCH('312'!$V$16,_312_Table2_ColumnLookup,0),FALSE),
  IF(AND(VALUE(LEFT($A501,3))=312,LEN($I501)=4,$B501="Q"),VLOOKUP($I501,_312_Table2,MATCH('312'!$X$16,_312_Table2_ColumnLookup,0),FALSE),
  IF(AND(VALUE(LEFT($A501,3))=312,LEN($I501)=4),VLOOKUP($I501,_312_Table2,MATCH(LEFT($B501,1),_312_Table2_ColumnLookup,0),FALSE)
+N("312"),
  IF(VALUE(LEFT($A501,3))=313,VLOOKUP(VALUE(MID($B501,2,1)),_313_Table2,MATCH(MID($B501,1,1),_313_Table2_ColumnLookup,0),FALSE)
+N("313"),
  IF(AND(VALUE(LEFT($A501,3))=314,LEN($B501)=3),VLOOKUP(VALUE(MID($B501,2,2)),_314_Table2,MATCH(MID($B501,1,1),_314_Table2_ColumnLookup,0),FALSE),
  IF(VALUE(LEFT($A501,3))=314,VLOOKUP(VALUE(MID($B501,2,1)),_314_Table2,MATCH(MID($B501,1,1),_314_Table2_ColumnLookup,0),FALSE)
+N("314"),
""))))))))))))))))))))))))</f>
        <v>#NAME?</v>
      </c>
      <c r="F501" s="238" t="e">
        <f>IF(AND(VALUE(LEFT($A501,3))=309,LEN($B501)=3),VLOOKUP(VALUE(MID($B501,2,2)),_309_Table3,MATCH(MID($B501,1,1),_309_Table3_ColumnLookup,0),FALSE),
  IF($C501="309 LCR SummaryA",OneYearSCR,IF($C501="309 LCR SummaryB",UltimateSCR,IF(VALUE(LEFT($A501,3))=309,VLOOKUP(VALUE(MID($B501,2,1)),_309_Table3,MATCH(MID($B501,1,1),_309_Table3_ColumnLookup,0),FALSE)
+N("309"),
  IF(VALUE(LEFT($A501,3))=310,VLOOKUP(VALUE(MID($B501,2,1)),_310_Table3,MATCH(MID($B501,1,1),_310_Table3_ColumnLookup,0),FALSE)
+N("310"),
  IF(AND(VALUE(LEFT($A501,3))=311,LEN($I501)=4),VLOOKUP($I501,_311_Table3,MATCH($B501,_311_Table3_ColumnLookup,0),FALSE),
  IF(AND(VALUE(LEFT($A501,3))=311,OR($B501="I2",$B501="J2",$B501="K2",$B501="L2")),VLOOKUP('311'!$G$58,_311_Table3,MATCH(MID($B501,1,1),_311_Table3_ColumnLookup,0),FALSE),
  IF(AND(VALUE(LEFT($A501,3))=311,RIGHT($B501,5)="Total"),VLOOKUP('311'!$G$59,_311_Table3,MATCH(MID($B501,1,1),_311_Table3_ColumnLookup,0),FALSE),
  IF(VALUE(LEFT($A501,3))=311,VLOOKUP(VALUE(MID($B501,2,1)),_311_Table3,MATCH(MID($B501,1,1),_311_Table3_ColumnLookup,0),FALSE)
+N("311"),
  IF(AND(VALUE(LEFT($A501,3))=312,LEFT($G501,10)="Unincepted",$B501="G "),VLOOKUP(" ULO",_312_Table3,MATCH('312'!$N$16,_312_Table3_ColumnLookup,0),FALSE),
  IF(AND(VALUE(LEFT($A501,3))=312,LEFT($G501,10)="Unincepted",$B501="O "),VLOOKUP(" ULO",_312_Table3,MATCH('312'!$V$16,_312_Table3_ColumnLookup,0),FALSE),
  IF(AND(VALUE(LEFT($A501,3))=312,LEFT($G501,10)="Unincepted",$B501="Q "),VLOOKUP(" ULO",_312_Table3,MATCH('312'!$X$16,_312_Table3_ColumnLookup,0),FALSE),
  IF(AND(VALUE(LEFT($A501,3))=312,LEFT($G501,10)="Unincepted"),VLOOKUP(" ULO",_312_Table3,MATCH(LEFT($B501,1),_312_Table3_ColumnLookup,0),FALSE),
  IF(AND(VALUE(LEFT($A501,3))=312,LEFT($G501,5)="Total",$B501="G "),VLOOKUP('312'!$F$80,_312_Table3,MATCH('312'!$N$16,_312_Table3_ColumnLookup,0),FALSE),
  IF(AND(VALUE(LEFT($A501,3))=312,LEFT($G501,5)="Total",$B501="O "),VLOOKUP('312'!$F$80,_312_Table3,MATCH('312'!$V$16,_312_Table3_ColumnLookup,0),FALSE),
  IF(AND(VALUE(LEFT($A501,3))=312,LEFT($G501,5)="Total",$B501="Q "),VLOOKUP('312'!$F$80,_312_Table3,MATCH('312'!$X$16,_312_Table3_ColumnLookup,0),FALSE),
  IF(AND(VALUE(LEFT($A501,3))=312,LEFT($G501,5)="Total"),VLOOKUP('312'!$F$80,_312_Table3,MATCH(LEFT($B501,1),_312_Table3_ColumnLookup,0),FALSE),
  IF(AND(VALUE(LEFT($A501,3))=312,LEN($I501)=4,$B501="G"),VLOOKUP($I501,_312_Table3,MATCH('312'!$N$16,_312_Table3_ColumnLookup,0),FALSE),
  IF(AND(VALUE(LEFT($A501,3))=312,LEN($I501)=4,$B501="O"),VLOOKUP($I501,_312_Table3,MATCH('312'!$V$16,_312_Table3_ColumnLookup,0),FALSE),
  IF(AND(VALUE(LEFT($A501,3))=312,LEN($I501)=4,$B501="Q"),VLOOKUP($I501,_312_Table3,MATCH('312'!$X$16,_312_Table3_ColumnLookup,0),FALSE),
  IF(AND(VALUE(LEFT($A501,3))=312,LEN($I501)=4),VLOOKUP($I501,_312_Table3,MATCH(LEFT($B501,1),_312_Table3_ColumnLookup,0),FALSE)
+N("312"),
  IF(VALUE(LEFT($A501,3))=313,VLOOKUP(VALUE(MID($B501,2,1)),_313_Table3,MATCH(MID($B501,1,1),_313_Table3_ColumnLookup,0),FALSE)
+N("313"),
  IF(AND(VALUE(LEFT($A501,3))=314,LEN($B501)=3),VLOOKUP(VALUE(MID($B501,2,2)),_314_Table3,MATCH(MID($B501,1,1),_314_Table3_ColumnLookup,0),FALSE),
  IF(VALUE(LEFT($A501,3))=314,VLOOKUP(VALUE(MID($B501,2,1)),_314_Table3,MATCH(MID($B501,1,1),_314_Table3_ColumnLookup,0),FALSE)
+N("314"),
""))))))))))))))))))))))))</f>
        <v>#NAME?</v>
      </c>
      <c r="G501" t="s">
        <v>1146</v>
      </c>
      <c r="H501" s="321">
        <f>IFERROR(
IF(ISERROR($D501)=FALSE,$D501,IF(ISERROR($E501)=FALSE,$E501,IF(ISERROR($F501)=FALSE,$F501
+N("012 checkboxes"),
IF(
IF(OR(LEFT($A501,9)="Syndicate",LEFT($A501,12)="NewSyndicate"),VLOOKUP($A501,'012'!$J:$ZW,MATCH("Link to button",'012'!$J$1:$ZW$1,0),0)
+N("309 checkbox"),
IF($C501="309 LCR Summary0",VLOOKUP("Notes990",'309'!$P:$ZZ,MATCH("Link to button",'309'!$P$1:$ZZ$1,0),0)
+N("313 checkboxes"),
IF($C501="313 Financial Information0LcmVsScr",IF($C501="309 LCR Summary0",VLOOKUP("LcmVsScr",'309'!$N:$ZZ,MATCH("Link to button",'309'!$N$1:$ZZ$1,0),0),
IF($C501="313 Financial Information0LcrDocAttached",IF($C501="309 LCR Summary0",VLOOKUP("LcrDocAttached",'309'!$N:$ZZ,MATCH("Link to button",'309'!$N$1:$ZZ$1,0),
0)))))))=1,TRUE,FALSE)
))),"")</f>
        <v>0</v>
      </c>
      <c r="I501">
        <v>2007</v>
      </c>
    </row>
    <row r="502" spans="1:9" customFormat="1">
      <c r="A502" s="237" t="str">
        <f>VLOOKUP($G502,CSVLookups!$B:$R,MATCH(A$1,CSVLookups!$B$1:$R$1,0),FALSE)</f>
        <v>312 Projected Solvency II Technical Provisions at Time Zero</v>
      </c>
      <c r="B502" s="237" t="str">
        <f>VLOOKUP($G502,CSVLookups!$B:$R,MATCH(B$1,CSVLookups!$B$1:$R$1,0),FALSE)</f>
        <v>F</v>
      </c>
      <c r="C502" s="238" t="str">
        <f t="shared" si="8"/>
        <v>312 Projected Solvency II Technical Provisions at Time ZeroF2007</v>
      </c>
      <c r="D502" s="238">
        <f>IF(AND(VALUE(LEFT($A502,3))=309,LEN($B502)=3),VLOOKUP(VALUE(MID($B502,2,2)),_309_Table1,MATCH(MID($B502,1,1),_309_Table1_ColumnLookup,0),FALSE),
  IF($C502="309 LCR SummaryA",OneYearSCR,IF($C502="309 LCR SummaryB",UltimateSCR,IF(VALUE(LEFT($A502,3))=309,VLOOKUP(VALUE(MID($B502,2,1)),_309_Table1,MATCH(MID($B502,1,1),_309_Table1_ColumnLookup,0),FALSE)
+N("309"),
  IF(VALUE(LEFT($A502,3))=310,VLOOKUP(VALUE(MID($B502,2,1)),_310_Table1,MATCH(MID($B502,1,1),_310_Table1_ColumnLookup,0),FALSE)
+N("310"),
  IF(AND(VALUE(LEFT($A502,3))=311,LEN($I502)=4),VLOOKUP($I502,_311_Table1,MATCH($B502,_311_Table1_ColumnLookup,0),FALSE),
  IF(AND(VALUE(LEFT($A502,3))=311,OR($B502="I2",$B502="J2",$B502="K2",$B502="L2")),VLOOKUP('311'!$G$58,_311_Table1,MATCH(MID($B502,1,1),_311_Table1_ColumnLookup,0),FALSE),
  IF(AND(VALUE(LEFT($A502,3))=311,RIGHT($B502,5)="Total"),VLOOKUP('311'!$G$59,_311_Table1,MATCH(MID($B502,1,1),_311_Table1_ColumnLookup,0),FALSE),
  IF(VALUE(LEFT($A502,3))=311,VLOOKUP(VALUE(MID($B502,2,1)),_311_Table1,MATCH(MID($B502,1,1),_311_Table1_ColumnLookup,0),FALSE)
+N("311"),
  IF(AND(VALUE(LEFT($A502,3))=312,LEFT($G502,10)="Unincepted",$B502="G "),VLOOKUP(" ULO",_312_Table1,MATCH('312'!$N$16,_312_Table1_ColumnLookup,0),FALSE),
  IF(AND(VALUE(LEFT($A502,3))=312,LEFT($G502,10)="Unincepted",$B502="O "),VLOOKUP(" ULO",_312_Table1,MATCH('312'!$V$16,_312_Table1_ColumnLookup,0),FALSE),
  IF(AND(VALUE(LEFT($A502,3))=312,LEFT($G502,10)="Unincepted",$B502="Q "),VLOOKUP(" ULO",_312_Table1,MATCH('312'!$X$16,_312_Table1_ColumnLookup,0),FALSE),
  IF(AND(VALUE(LEFT($A502,3))=312,LEFT($G502,10)="Unincepted"),VLOOKUP(" ULO",_312_Table1,MATCH(LEFT($B502,1),_312_Table1_ColumnLookup,0),FALSE),
  IF(AND(VALUE(LEFT($A502,3))=312,LEFT($G502,5)="Total",$B502="G "),VLOOKUP('312'!$F$80,_312_Table1,MATCH('312'!$N$16,_312_Table1_ColumnLookup,0),FALSE),
  IF(AND(VALUE(LEFT($A502,3))=312,LEFT($G502,5)="Total",$B502="O "),VLOOKUP('312'!$F$80,_312_Table1,MATCH('312'!$V$16,_312_Table1_ColumnLookup,0),FALSE),
  IF(AND(VALUE(LEFT($A502,3))=312,LEFT($G502,5)="Total",$B502="Q "),VLOOKUP('312'!$F$80,_312_Table1,MATCH('312'!$X$16,_312_Table1_ColumnLookup,0),FALSE),
  IF(AND(VALUE(LEFT($A502,3))=312,LEFT($G502,5)="Total"),VLOOKUP('312'!$F$80,_312_Table1,MATCH(LEFT($B502,1),_312_Table1_ColumnLookup,0),FALSE),
  IF(AND(VALUE(LEFT($A502,3))=312,LEN($I502)=4,$B502="G"),VLOOKUP($I502,_312_Table1,MATCH('312'!$N$16,_312_Table1_ColumnLookup,0),FALSE),
  IF(AND(VALUE(LEFT($A502,3))=312,LEN($I502)=4,$B502="O"),VLOOKUP($I502,_312_Table1,MATCH('312'!$V$16,_312_Table1_ColumnLookup,0),FALSE),
  IF(AND(VALUE(LEFT($A502,3))=312,LEN($I502)=4,$B502="Q"),VLOOKUP($I502,_312_Table1,MATCH('312'!$X$16,_312_Table1_ColumnLookup,0),FALSE),
  IF(AND(VALUE(LEFT($A502,3))=312,LEN($I502)=4),VLOOKUP($I502,_312_Table1,MATCH(LEFT($B502,1),_312_Table1_ColumnLookup,0),FALSE)
+N("312"),
  IF(VALUE(LEFT($A502,3))=313,VLOOKUP(VALUE(MID($B502,2,1)),_313_Table1,MATCH(MID($B502,1,1),_313_Table1_ColumnLookup,0),FALSE)
+N("313"),
  IF(AND(VALUE(LEFT($A502,3))=314,LEN($B502)=3),VLOOKUP(VALUE(MID($B502,2,2)),_314_Table1,MATCH(MID($B502,1,1),_314_Table1_ColumnLookup,0),FALSE),
  IF(VALUE(LEFT($A502,3))=314,VLOOKUP(VALUE(MID($B502,2,1)),_314_Table1,MATCH(MID($B502,1,1),_314_Table1_ColumnLookup,0),FALSE)
+N("314"),
""))))))))))))))))))))))))</f>
        <v>0</v>
      </c>
      <c r="E502" s="238" t="e">
        <f>IF(AND(VALUE(LEFT($A502,3))=309,LEN($B502)=3),VLOOKUP(VALUE(MID($B502,2,2)),_309_Table2,MATCH(MID($B502,1,1),_309_Table2_ColumnLookup,0),FALSE),
  IF($C502="309 LCR SummaryA",OneYearSCR,IF($C502="309 LCR SummaryB",UltimateSCR,IF(VALUE(LEFT($A502,3))=309,VLOOKUP(VALUE(MID($B502,2,1)),_309_Table2,MATCH(MID($B502,1,1),_309_Table2_ColumnLookup,0),FALSE)
+N("309"),
  IF(VALUE(LEFT($A502,3))=310,VLOOKUP(VALUE(MID($B502,2,1)),_310_Table2,MATCH(MID($B502,1,1),_310_Table2_ColumnLookup,0),FALSE)
+N("310"),
  IF(AND(VALUE(LEFT($A502,3))=311,LEN($I502)=4),VLOOKUP($I502,_311_Table2,MATCH($B502,_311_Table2_ColumnLookup,0),FALSE),
  IF(AND(VALUE(LEFT($A502,3))=311,OR($B502="I2",$B502="J2",$B502="K2",$B502="L2")),VLOOKUP('311'!$G$58,_311_Table2,MATCH(MID($B502,1,1),_311_Table2_ColumnLookup,0),FALSE),
  IF(AND(VALUE(LEFT($A502,3))=311,RIGHT($B502,5)="Total"),VLOOKUP('311'!$G$59,_311_Table2,MATCH(MID($B502,1,1),_311_Table2_ColumnLookup,0),FALSE),
  IF(VALUE(LEFT($A502,3))=311,VLOOKUP(VALUE(MID($B502,2,1)),_311_Table2,MATCH(MID($B502,1,1),_311_Table2_ColumnLookup,0),FALSE)
+N("311"),
  IF(AND(VALUE(LEFT($A502,3))=312,LEFT($G502,10)="Unincepted",$B502="G "),VLOOKUP(" ULO",_312_Table2,MATCH('312'!$N$16,_312_Table2_ColumnLookup,0),FALSE),
  IF(AND(VALUE(LEFT($A502,3))=312,LEFT($G502,10)="Unincepted",$B502="O "),VLOOKUP(" ULO",_312_Table2,MATCH('312'!$V$16,_312_Table2_ColumnLookup,0),FALSE),
  IF(AND(VALUE(LEFT($A502,3))=312,LEFT($G502,10)="Unincepted",$B502="Q "),VLOOKUP(" ULO",_312_Table2,MATCH('312'!$X$16,_312_Table2_ColumnLookup,0),FALSE),
  IF(AND(VALUE(LEFT($A502,3))=312,LEFT($G502,10)="Unincepted"),VLOOKUP(" ULO",_312_Table2,MATCH(LEFT($B502,1),_312_Table2_ColumnLookup,0),FALSE),
  IF(AND(VALUE(LEFT($A502,3))=312,LEFT($G502,5)="Total",$B502="G "),VLOOKUP('312'!$F$80,_312_Table2,MATCH('312'!$N$16,_312_Table2_ColumnLookup,0),FALSE),
  IF(AND(VALUE(LEFT($A502,3))=312,LEFT($G502,5)="Total",$B502="O "),VLOOKUP('312'!$F$80,_312_Table2,MATCH('312'!$V$16,_312_Table2_ColumnLookup,0),FALSE),
  IF(AND(VALUE(LEFT($A502,3))=312,LEFT($G502,5)="Total",$B502="Q "),VLOOKUP('312'!$F$80,_312_Table2,MATCH('312'!$X$16,_312_Table2_ColumnLookup,0),FALSE),
  IF(AND(VALUE(LEFT($A502,3))=312,LEFT($G502,5)="Total"),VLOOKUP('312'!$F$80,_312_Table2,MATCH(LEFT($B502,1),_312_Table2_ColumnLookup,0),FALSE),
  IF(AND(VALUE(LEFT($A502,3))=312,LEN($I502)=4,$B502="G"),VLOOKUP($I502,_312_Table2,MATCH('312'!$N$16,_312_Table2_ColumnLookup,0),FALSE),
  IF(AND(VALUE(LEFT($A502,3))=312,LEN($I502)=4,$B502="O"),VLOOKUP($I502,_312_Table2,MATCH('312'!$V$16,_312_Table2_ColumnLookup,0),FALSE),
  IF(AND(VALUE(LEFT($A502,3))=312,LEN($I502)=4,$B502="Q"),VLOOKUP($I502,_312_Table2,MATCH('312'!$X$16,_312_Table2_ColumnLookup,0),FALSE),
  IF(AND(VALUE(LEFT($A502,3))=312,LEN($I502)=4),VLOOKUP($I502,_312_Table2,MATCH(LEFT($B502,1),_312_Table2_ColumnLookup,0),FALSE)
+N("312"),
  IF(VALUE(LEFT($A502,3))=313,VLOOKUP(VALUE(MID($B502,2,1)),_313_Table2,MATCH(MID($B502,1,1),_313_Table2_ColumnLookup,0),FALSE)
+N("313"),
  IF(AND(VALUE(LEFT($A502,3))=314,LEN($B502)=3),VLOOKUP(VALUE(MID($B502,2,2)),_314_Table2,MATCH(MID($B502,1,1),_314_Table2_ColumnLookup,0),FALSE),
  IF(VALUE(LEFT($A502,3))=314,VLOOKUP(VALUE(MID($B502,2,1)),_314_Table2,MATCH(MID($B502,1,1),_314_Table2_ColumnLookup,0),FALSE)
+N("314"),
""))))))))))))))))))))))))</f>
        <v>#NAME?</v>
      </c>
      <c r="F502" s="238" t="e">
        <f>IF(AND(VALUE(LEFT($A502,3))=309,LEN($B502)=3),VLOOKUP(VALUE(MID($B502,2,2)),_309_Table3,MATCH(MID($B502,1,1),_309_Table3_ColumnLookup,0),FALSE),
  IF($C502="309 LCR SummaryA",OneYearSCR,IF($C502="309 LCR SummaryB",UltimateSCR,IF(VALUE(LEFT($A502,3))=309,VLOOKUP(VALUE(MID($B502,2,1)),_309_Table3,MATCH(MID($B502,1,1),_309_Table3_ColumnLookup,0),FALSE)
+N("309"),
  IF(VALUE(LEFT($A502,3))=310,VLOOKUP(VALUE(MID($B502,2,1)),_310_Table3,MATCH(MID($B502,1,1),_310_Table3_ColumnLookup,0),FALSE)
+N("310"),
  IF(AND(VALUE(LEFT($A502,3))=311,LEN($I502)=4),VLOOKUP($I502,_311_Table3,MATCH($B502,_311_Table3_ColumnLookup,0),FALSE),
  IF(AND(VALUE(LEFT($A502,3))=311,OR($B502="I2",$B502="J2",$B502="K2",$B502="L2")),VLOOKUP('311'!$G$58,_311_Table3,MATCH(MID($B502,1,1),_311_Table3_ColumnLookup,0),FALSE),
  IF(AND(VALUE(LEFT($A502,3))=311,RIGHT($B502,5)="Total"),VLOOKUP('311'!$G$59,_311_Table3,MATCH(MID($B502,1,1),_311_Table3_ColumnLookup,0),FALSE),
  IF(VALUE(LEFT($A502,3))=311,VLOOKUP(VALUE(MID($B502,2,1)),_311_Table3,MATCH(MID($B502,1,1),_311_Table3_ColumnLookup,0),FALSE)
+N("311"),
  IF(AND(VALUE(LEFT($A502,3))=312,LEFT($G502,10)="Unincepted",$B502="G "),VLOOKUP(" ULO",_312_Table3,MATCH('312'!$N$16,_312_Table3_ColumnLookup,0),FALSE),
  IF(AND(VALUE(LEFT($A502,3))=312,LEFT($G502,10)="Unincepted",$B502="O "),VLOOKUP(" ULO",_312_Table3,MATCH('312'!$V$16,_312_Table3_ColumnLookup,0),FALSE),
  IF(AND(VALUE(LEFT($A502,3))=312,LEFT($G502,10)="Unincepted",$B502="Q "),VLOOKUP(" ULO",_312_Table3,MATCH('312'!$X$16,_312_Table3_ColumnLookup,0),FALSE),
  IF(AND(VALUE(LEFT($A502,3))=312,LEFT($G502,10)="Unincepted"),VLOOKUP(" ULO",_312_Table3,MATCH(LEFT($B502,1),_312_Table3_ColumnLookup,0),FALSE),
  IF(AND(VALUE(LEFT($A502,3))=312,LEFT($G502,5)="Total",$B502="G "),VLOOKUP('312'!$F$80,_312_Table3,MATCH('312'!$N$16,_312_Table3_ColumnLookup,0),FALSE),
  IF(AND(VALUE(LEFT($A502,3))=312,LEFT($G502,5)="Total",$B502="O "),VLOOKUP('312'!$F$80,_312_Table3,MATCH('312'!$V$16,_312_Table3_ColumnLookup,0),FALSE),
  IF(AND(VALUE(LEFT($A502,3))=312,LEFT($G502,5)="Total",$B502="Q "),VLOOKUP('312'!$F$80,_312_Table3,MATCH('312'!$X$16,_312_Table3_ColumnLookup,0),FALSE),
  IF(AND(VALUE(LEFT($A502,3))=312,LEFT($G502,5)="Total"),VLOOKUP('312'!$F$80,_312_Table3,MATCH(LEFT($B502,1),_312_Table3_ColumnLookup,0),FALSE),
  IF(AND(VALUE(LEFT($A502,3))=312,LEN($I502)=4,$B502="G"),VLOOKUP($I502,_312_Table3,MATCH('312'!$N$16,_312_Table3_ColumnLookup,0),FALSE),
  IF(AND(VALUE(LEFT($A502,3))=312,LEN($I502)=4,$B502="O"),VLOOKUP($I502,_312_Table3,MATCH('312'!$V$16,_312_Table3_ColumnLookup,0),FALSE),
  IF(AND(VALUE(LEFT($A502,3))=312,LEN($I502)=4,$B502="Q"),VLOOKUP($I502,_312_Table3,MATCH('312'!$X$16,_312_Table3_ColumnLookup,0),FALSE),
  IF(AND(VALUE(LEFT($A502,3))=312,LEN($I502)=4),VLOOKUP($I502,_312_Table3,MATCH(LEFT($B502,1),_312_Table3_ColumnLookup,0),FALSE)
+N("312"),
  IF(VALUE(LEFT($A502,3))=313,VLOOKUP(VALUE(MID($B502,2,1)),_313_Table3,MATCH(MID($B502,1,1),_313_Table3_ColumnLookup,0),FALSE)
+N("313"),
  IF(AND(VALUE(LEFT($A502,3))=314,LEN($B502)=3),VLOOKUP(VALUE(MID($B502,2,2)),_314_Table3,MATCH(MID($B502,1,1),_314_Table3_ColumnLookup,0),FALSE),
  IF(VALUE(LEFT($A502,3))=314,VLOOKUP(VALUE(MID($B502,2,1)),_314_Table3,MATCH(MID($B502,1,1),_314_Table3_ColumnLookup,0),FALSE)
+N("314"),
""))))))))))))))))))))))))</f>
        <v>#NAME?</v>
      </c>
      <c r="G502" t="s">
        <v>1148</v>
      </c>
      <c r="H502" s="321">
        <f>IFERROR(
IF(ISERROR($D502)=FALSE,$D502,IF(ISERROR($E502)=FALSE,$E502,IF(ISERROR($F502)=FALSE,$F502
+N("012 checkboxes"),
IF(
IF(OR(LEFT($A502,9)="Syndicate",LEFT($A502,12)="NewSyndicate"),VLOOKUP($A502,'012'!$J:$ZW,MATCH("Link to button",'012'!$J$1:$ZW$1,0),0)
+N("309 checkbox"),
IF($C502="309 LCR Summary0",VLOOKUP("Notes990",'309'!$P:$ZZ,MATCH("Link to button",'309'!$P$1:$ZZ$1,0),0)
+N("313 checkboxes"),
IF($C502="313 Financial Information0LcmVsScr",IF($C502="309 LCR Summary0",VLOOKUP("LcmVsScr",'309'!$N:$ZZ,MATCH("Link to button",'309'!$N$1:$ZZ$1,0),0),
IF($C502="313 Financial Information0LcrDocAttached",IF($C502="309 LCR Summary0",VLOOKUP("LcrDocAttached",'309'!$N:$ZZ,MATCH("Link to button",'309'!$N$1:$ZZ$1,0),
0)))))))=1,TRUE,FALSE)
))),"")</f>
        <v>0</v>
      </c>
      <c r="I502">
        <v>2007</v>
      </c>
    </row>
    <row r="503" spans="1:9" customFormat="1">
      <c r="A503" s="237" t="str">
        <f>VLOOKUP($G503,CSVLookups!$B:$R,MATCH(A$1,CSVLookups!$B$1:$R$1,0),FALSE)</f>
        <v>312 Projected Solvency II Technical Provisions at Time Zero</v>
      </c>
      <c r="B503" s="237" t="str">
        <f>VLOOKUP($G503,CSVLookups!$B:$R,MATCH(B$1,CSVLookups!$B$1:$R$1,0),FALSE)</f>
        <v>G</v>
      </c>
      <c r="C503" s="238" t="str">
        <f t="shared" si="8"/>
        <v>312 Projected Solvency II Technical Provisions at Time ZeroG2007</v>
      </c>
      <c r="D503" s="238">
        <f>IF(AND(VALUE(LEFT($A503,3))=309,LEN($B503)=3),VLOOKUP(VALUE(MID($B503,2,2)),_309_Table1,MATCH(MID($B503,1,1),_309_Table1_ColumnLookup,0),FALSE),
  IF($C503="309 LCR SummaryA",OneYearSCR,IF($C503="309 LCR SummaryB",UltimateSCR,IF(VALUE(LEFT($A503,3))=309,VLOOKUP(VALUE(MID($B503,2,1)),_309_Table1,MATCH(MID($B503,1,1),_309_Table1_ColumnLookup,0),FALSE)
+N("309"),
  IF(VALUE(LEFT($A503,3))=310,VLOOKUP(VALUE(MID($B503,2,1)),_310_Table1,MATCH(MID($B503,1,1),_310_Table1_ColumnLookup,0),FALSE)
+N("310"),
  IF(AND(VALUE(LEFT($A503,3))=311,LEN($I503)=4),VLOOKUP($I503,_311_Table1,MATCH($B503,_311_Table1_ColumnLookup,0),FALSE),
  IF(AND(VALUE(LEFT($A503,3))=311,OR($B503="I2",$B503="J2",$B503="K2",$B503="L2")),VLOOKUP('311'!$G$58,_311_Table1,MATCH(MID($B503,1,1),_311_Table1_ColumnLookup,0),FALSE),
  IF(AND(VALUE(LEFT($A503,3))=311,RIGHT($B503,5)="Total"),VLOOKUP('311'!$G$59,_311_Table1,MATCH(MID($B503,1,1),_311_Table1_ColumnLookup,0),FALSE),
  IF(VALUE(LEFT($A503,3))=311,VLOOKUP(VALUE(MID($B503,2,1)),_311_Table1,MATCH(MID($B503,1,1),_311_Table1_ColumnLookup,0),FALSE)
+N("311"),
  IF(AND(VALUE(LEFT($A503,3))=312,LEFT($G503,10)="Unincepted",$B503="G "),VLOOKUP(" ULO",_312_Table1,MATCH('312'!$N$16,_312_Table1_ColumnLookup,0),FALSE),
  IF(AND(VALUE(LEFT($A503,3))=312,LEFT($G503,10)="Unincepted",$B503="O "),VLOOKUP(" ULO",_312_Table1,MATCH('312'!$V$16,_312_Table1_ColumnLookup,0),FALSE),
  IF(AND(VALUE(LEFT($A503,3))=312,LEFT($G503,10)="Unincepted",$B503="Q "),VLOOKUP(" ULO",_312_Table1,MATCH('312'!$X$16,_312_Table1_ColumnLookup,0),FALSE),
  IF(AND(VALUE(LEFT($A503,3))=312,LEFT($G503,10)="Unincepted"),VLOOKUP(" ULO",_312_Table1,MATCH(LEFT($B503,1),_312_Table1_ColumnLookup,0),FALSE),
  IF(AND(VALUE(LEFT($A503,3))=312,LEFT($G503,5)="Total",$B503="G "),VLOOKUP('312'!$F$80,_312_Table1,MATCH('312'!$N$16,_312_Table1_ColumnLookup,0),FALSE),
  IF(AND(VALUE(LEFT($A503,3))=312,LEFT($G503,5)="Total",$B503="O "),VLOOKUP('312'!$F$80,_312_Table1,MATCH('312'!$V$16,_312_Table1_ColumnLookup,0),FALSE),
  IF(AND(VALUE(LEFT($A503,3))=312,LEFT($G503,5)="Total",$B503="Q "),VLOOKUP('312'!$F$80,_312_Table1,MATCH('312'!$X$16,_312_Table1_ColumnLookup,0),FALSE),
  IF(AND(VALUE(LEFT($A503,3))=312,LEFT($G503,5)="Total"),VLOOKUP('312'!$F$80,_312_Table1,MATCH(LEFT($B503,1),_312_Table1_ColumnLookup,0),FALSE),
  IF(AND(VALUE(LEFT($A503,3))=312,LEN($I503)=4,$B503="G"),VLOOKUP($I503,_312_Table1,MATCH('312'!$N$16,_312_Table1_ColumnLookup,0),FALSE),
  IF(AND(VALUE(LEFT($A503,3))=312,LEN($I503)=4,$B503="O"),VLOOKUP($I503,_312_Table1,MATCH('312'!$V$16,_312_Table1_ColumnLookup,0),FALSE),
  IF(AND(VALUE(LEFT($A503,3))=312,LEN($I503)=4,$B503="Q"),VLOOKUP($I503,_312_Table1,MATCH('312'!$X$16,_312_Table1_ColumnLookup,0),FALSE),
  IF(AND(VALUE(LEFT($A503,3))=312,LEN($I503)=4),VLOOKUP($I503,_312_Table1,MATCH(LEFT($B503,1),_312_Table1_ColumnLookup,0),FALSE)
+N("312"),
  IF(VALUE(LEFT($A503,3))=313,VLOOKUP(VALUE(MID($B503,2,1)),_313_Table1,MATCH(MID($B503,1,1),_313_Table1_ColumnLookup,0),FALSE)
+N("313"),
  IF(AND(VALUE(LEFT($A503,3))=314,LEN($B503)=3),VLOOKUP(VALUE(MID($B503,2,2)),_314_Table1,MATCH(MID($B503,1,1),_314_Table1_ColumnLookup,0),FALSE),
  IF(VALUE(LEFT($A503,3))=314,VLOOKUP(VALUE(MID($B503,2,1)),_314_Table1,MATCH(MID($B503,1,1),_314_Table1_ColumnLookup,0),FALSE)
+N("314"),
""))))))))))))))))))))))))</f>
        <v>0</v>
      </c>
      <c r="E503" s="238" t="e">
        <f>IF(AND(VALUE(LEFT($A503,3))=309,LEN($B503)=3),VLOOKUP(VALUE(MID($B503,2,2)),_309_Table2,MATCH(MID($B503,1,1),_309_Table2_ColumnLookup,0),FALSE),
  IF($C503="309 LCR SummaryA",OneYearSCR,IF($C503="309 LCR SummaryB",UltimateSCR,IF(VALUE(LEFT($A503,3))=309,VLOOKUP(VALUE(MID($B503,2,1)),_309_Table2,MATCH(MID($B503,1,1),_309_Table2_ColumnLookup,0),FALSE)
+N("309"),
  IF(VALUE(LEFT($A503,3))=310,VLOOKUP(VALUE(MID($B503,2,1)),_310_Table2,MATCH(MID($B503,1,1),_310_Table2_ColumnLookup,0),FALSE)
+N("310"),
  IF(AND(VALUE(LEFT($A503,3))=311,LEN($I503)=4),VLOOKUP($I503,_311_Table2,MATCH($B503,_311_Table2_ColumnLookup,0),FALSE),
  IF(AND(VALUE(LEFT($A503,3))=311,OR($B503="I2",$B503="J2",$B503="K2",$B503="L2")),VLOOKUP('311'!$G$58,_311_Table2,MATCH(MID($B503,1,1),_311_Table2_ColumnLookup,0),FALSE),
  IF(AND(VALUE(LEFT($A503,3))=311,RIGHT($B503,5)="Total"),VLOOKUP('311'!$G$59,_311_Table2,MATCH(MID($B503,1,1),_311_Table2_ColumnLookup,0),FALSE),
  IF(VALUE(LEFT($A503,3))=311,VLOOKUP(VALUE(MID($B503,2,1)),_311_Table2,MATCH(MID($B503,1,1),_311_Table2_ColumnLookup,0),FALSE)
+N("311"),
  IF(AND(VALUE(LEFT($A503,3))=312,LEFT($G503,10)="Unincepted",$B503="G "),VLOOKUP(" ULO",_312_Table2,MATCH('312'!$N$16,_312_Table2_ColumnLookup,0),FALSE),
  IF(AND(VALUE(LEFT($A503,3))=312,LEFT($G503,10)="Unincepted",$B503="O "),VLOOKUP(" ULO",_312_Table2,MATCH('312'!$V$16,_312_Table2_ColumnLookup,0),FALSE),
  IF(AND(VALUE(LEFT($A503,3))=312,LEFT($G503,10)="Unincepted",$B503="Q "),VLOOKUP(" ULO",_312_Table2,MATCH('312'!$X$16,_312_Table2_ColumnLookup,0),FALSE),
  IF(AND(VALUE(LEFT($A503,3))=312,LEFT($G503,10)="Unincepted"),VLOOKUP(" ULO",_312_Table2,MATCH(LEFT($B503,1),_312_Table2_ColumnLookup,0),FALSE),
  IF(AND(VALUE(LEFT($A503,3))=312,LEFT($G503,5)="Total",$B503="G "),VLOOKUP('312'!$F$80,_312_Table2,MATCH('312'!$N$16,_312_Table2_ColumnLookup,0),FALSE),
  IF(AND(VALUE(LEFT($A503,3))=312,LEFT($G503,5)="Total",$B503="O "),VLOOKUP('312'!$F$80,_312_Table2,MATCH('312'!$V$16,_312_Table2_ColumnLookup,0),FALSE),
  IF(AND(VALUE(LEFT($A503,3))=312,LEFT($G503,5)="Total",$B503="Q "),VLOOKUP('312'!$F$80,_312_Table2,MATCH('312'!$X$16,_312_Table2_ColumnLookup,0),FALSE),
  IF(AND(VALUE(LEFT($A503,3))=312,LEFT($G503,5)="Total"),VLOOKUP('312'!$F$80,_312_Table2,MATCH(LEFT($B503,1),_312_Table2_ColumnLookup,0),FALSE),
  IF(AND(VALUE(LEFT($A503,3))=312,LEN($I503)=4,$B503="G"),VLOOKUP($I503,_312_Table2,MATCH('312'!$N$16,_312_Table2_ColumnLookup,0),FALSE),
  IF(AND(VALUE(LEFT($A503,3))=312,LEN($I503)=4,$B503="O"),VLOOKUP($I503,_312_Table2,MATCH('312'!$V$16,_312_Table2_ColumnLookup,0),FALSE),
  IF(AND(VALUE(LEFT($A503,3))=312,LEN($I503)=4,$B503="Q"),VLOOKUP($I503,_312_Table2,MATCH('312'!$X$16,_312_Table2_ColumnLookup,0),FALSE),
  IF(AND(VALUE(LEFT($A503,3))=312,LEN($I503)=4),VLOOKUP($I503,_312_Table2,MATCH(LEFT($B503,1),_312_Table2_ColumnLookup,0),FALSE)
+N("312"),
  IF(VALUE(LEFT($A503,3))=313,VLOOKUP(VALUE(MID($B503,2,1)),_313_Table2,MATCH(MID($B503,1,1),_313_Table2_ColumnLookup,0),FALSE)
+N("313"),
  IF(AND(VALUE(LEFT($A503,3))=314,LEN($B503)=3),VLOOKUP(VALUE(MID($B503,2,2)),_314_Table2,MATCH(MID($B503,1,1),_314_Table2_ColumnLookup,0),FALSE),
  IF(VALUE(LEFT($A503,3))=314,VLOOKUP(VALUE(MID($B503,2,1)),_314_Table2,MATCH(MID($B503,1,1),_314_Table2_ColumnLookup,0),FALSE)
+N("314"),
""))))))))))))))))))))))))</f>
        <v>#NAME?</v>
      </c>
      <c r="F503" s="238" t="e">
        <f>IF(AND(VALUE(LEFT($A503,3))=309,LEN($B503)=3),VLOOKUP(VALUE(MID($B503,2,2)),_309_Table3,MATCH(MID($B503,1,1),_309_Table3_ColumnLookup,0),FALSE),
  IF($C503="309 LCR SummaryA",OneYearSCR,IF($C503="309 LCR SummaryB",UltimateSCR,IF(VALUE(LEFT($A503,3))=309,VLOOKUP(VALUE(MID($B503,2,1)),_309_Table3,MATCH(MID($B503,1,1),_309_Table3_ColumnLookup,0),FALSE)
+N("309"),
  IF(VALUE(LEFT($A503,3))=310,VLOOKUP(VALUE(MID($B503,2,1)),_310_Table3,MATCH(MID($B503,1,1),_310_Table3_ColumnLookup,0),FALSE)
+N("310"),
  IF(AND(VALUE(LEFT($A503,3))=311,LEN($I503)=4),VLOOKUP($I503,_311_Table3,MATCH($B503,_311_Table3_ColumnLookup,0),FALSE),
  IF(AND(VALUE(LEFT($A503,3))=311,OR($B503="I2",$B503="J2",$B503="K2",$B503="L2")),VLOOKUP('311'!$G$58,_311_Table3,MATCH(MID($B503,1,1),_311_Table3_ColumnLookup,0),FALSE),
  IF(AND(VALUE(LEFT($A503,3))=311,RIGHT($B503,5)="Total"),VLOOKUP('311'!$G$59,_311_Table3,MATCH(MID($B503,1,1),_311_Table3_ColumnLookup,0),FALSE),
  IF(VALUE(LEFT($A503,3))=311,VLOOKUP(VALUE(MID($B503,2,1)),_311_Table3,MATCH(MID($B503,1,1),_311_Table3_ColumnLookup,0),FALSE)
+N("311"),
  IF(AND(VALUE(LEFT($A503,3))=312,LEFT($G503,10)="Unincepted",$B503="G "),VLOOKUP(" ULO",_312_Table3,MATCH('312'!$N$16,_312_Table3_ColumnLookup,0),FALSE),
  IF(AND(VALUE(LEFT($A503,3))=312,LEFT($G503,10)="Unincepted",$B503="O "),VLOOKUP(" ULO",_312_Table3,MATCH('312'!$V$16,_312_Table3_ColumnLookup,0),FALSE),
  IF(AND(VALUE(LEFT($A503,3))=312,LEFT($G503,10)="Unincepted",$B503="Q "),VLOOKUP(" ULO",_312_Table3,MATCH('312'!$X$16,_312_Table3_ColumnLookup,0),FALSE),
  IF(AND(VALUE(LEFT($A503,3))=312,LEFT($G503,10)="Unincepted"),VLOOKUP(" ULO",_312_Table3,MATCH(LEFT($B503,1),_312_Table3_ColumnLookup,0),FALSE),
  IF(AND(VALUE(LEFT($A503,3))=312,LEFT($G503,5)="Total",$B503="G "),VLOOKUP('312'!$F$80,_312_Table3,MATCH('312'!$N$16,_312_Table3_ColumnLookup,0),FALSE),
  IF(AND(VALUE(LEFT($A503,3))=312,LEFT($G503,5)="Total",$B503="O "),VLOOKUP('312'!$F$80,_312_Table3,MATCH('312'!$V$16,_312_Table3_ColumnLookup,0),FALSE),
  IF(AND(VALUE(LEFT($A503,3))=312,LEFT($G503,5)="Total",$B503="Q "),VLOOKUP('312'!$F$80,_312_Table3,MATCH('312'!$X$16,_312_Table3_ColumnLookup,0),FALSE),
  IF(AND(VALUE(LEFT($A503,3))=312,LEFT($G503,5)="Total"),VLOOKUP('312'!$F$80,_312_Table3,MATCH(LEFT($B503,1),_312_Table3_ColumnLookup,0),FALSE),
  IF(AND(VALUE(LEFT($A503,3))=312,LEN($I503)=4,$B503="G"),VLOOKUP($I503,_312_Table3,MATCH('312'!$N$16,_312_Table3_ColumnLookup,0),FALSE),
  IF(AND(VALUE(LEFT($A503,3))=312,LEN($I503)=4,$B503="O"),VLOOKUP($I503,_312_Table3,MATCH('312'!$V$16,_312_Table3_ColumnLookup,0),FALSE),
  IF(AND(VALUE(LEFT($A503,3))=312,LEN($I503)=4,$B503="Q"),VLOOKUP($I503,_312_Table3,MATCH('312'!$X$16,_312_Table3_ColumnLookup,0),FALSE),
  IF(AND(VALUE(LEFT($A503,3))=312,LEN($I503)=4),VLOOKUP($I503,_312_Table3,MATCH(LEFT($B503,1),_312_Table3_ColumnLookup,0),FALSE)
+N("312"),
  IF(VALUE(LEFT($A503,3))=313,VLOOKUP(VALUE(MID($B503,2,1)),_313_Table3,MATCH(MID($B503,1,1),_313_Table3_ColumnLookup,0),FALSE)
+N("313"),
  IF(AND(VALUE(LEFT($A503,3))=314,LEN($B503)=3),VLOOKUP(VALUE(MID($B503,2,2)),_314_Table3,MATCH(MID($B503,1,1),_314_Table3_ColumnLookup,0),FALSE),
  IF(VALUE(LEFT($A503,3))=314,VLOOKUP(VALUE(MID($B503,2,1)),_314_Table3,MATCH(MID($B503,1,1),_314_Table3_ColumnLookup,0),FALSE)
+N("314"),
""))))))))))))))))))))))))</f>
        <v>#NAME?</v>
      </c>
      <c r="G503" t="s">
        <v>1150</v>
      </c>
      <c r="H503" s="321">
        <f>IFERROR(
IF(ISERROR($D503)=FALSE,$D503,IF(ISERROR($E503)=FALSE,$E503,IF(ISERROR($F503)=FALSE,$F503
+N("012 checkboxes"),
IF(
IF(OR(LEFT($A503,9)="Syndicate",LEFT($A503,12)="NewSyndicate"),VLOOKUP($A503,'012'!$J:$ZW,MATCH("Link to button",'012'!$J$1:$ZW$1,0),0)
+N("309 checkbox"),
IF($C503="309 LCR Summary0",VLOOKUP("Notes990",'309'!$P:$ZZ,MATCH("Link to button",'309'!$P$1:$ZZ$1,0),0)
+N("313 checkboxes"),
IF($C503="313 Financial Information0LcmVsScr",IF($C503="309 LCR Summary0",VLOOKUP("LcmVsScr",'309'!$N:$ZZ,MATCH("Link to button",'309'!$N$1:$ZZ$1,0),0),
IF($C503="313 Financial Information0LcrDocAttached",IF($C503="309 LCR Summary0",VLOOKUP("LcrDocAttached",'309'!$N:$ZZ,MATCH("Link to button",'309'!$N$1:$ZZ$1,0),
0)))))))=1,TRUE,FALSE)
))),"")</f>
        <v>0</v>
      </c>
      <c r="I503">
        <v>2007</v>
      </c>
    </row>
    <row r="504" spans="1:9" customFormat="1">
      <c r="A504" s="237" t="str">
        <f>VLOOKUP($G504,CSVLookups!$B:$R,MATCH(A$1,CSVLookups!$B$1:$R$1,0),FALSE)</f>
        <v>312 Projected Solvency II Technical Provisions at Time Zero</v>
      </c>
      <c r="B504" s="237" t="str">
        <f>VLOOKUP($G504,CSVLookups!$B:$R,MATCH(B$1,CSVLookups!$B$1:$R$1,0),FALSE)</f>
        <v>H</v>
      </c>
      <c r="C504" s="238" t="str">
        <f t="shared" si="8"/>
        <v>312 Projected Solvency II Technical Provisions at Time ZeroH2007</v>
      </c>
      <c r="D504" s="238">
        <f>IF(AND(VALUE(LEFT($A504,3))=309,LEN($B504)=3),VLOOKUP(VALUE(MID($B504,2,2)),_309_Table1,MATCH(MID($B504,1,1),_309_Table1_ColumnLookup,0),FALSE),
  IF($C504="309 LCR SummaryA",OneYearSCR,IF($C504="309 LCR SummaryB",UltimateSCR,IF(VALUE(LEFT($A504,3))=309,VLOOKUP(VALUE(MID($B504,2,1)),_309_Table1,MATCH(MID($B504,1,1),_309_Table1_ColumnLookup,0),FALSE)
+N("309"),
  IF(VALUE(LEFT($A504,3))=310,VLOOKUP(VALUE(MID($B504,2,1)),_310_Table1,MATCH(MID($B504,1,1),_310_Table1_ColumnLookup,0),FALSE)
+N("310"),
  IF(AND(VALUE(LEFT($A504,3))=311,LEN($I504)=4),VLOOKUP($I504,_311_Table1,MATCH($B504,_311_Table1_ColumnLookup,0),FALSE),
  IF(AND(VALUE(LEFT($A504,3))=311,OR($B504="I2",$B504="J2",$B504="K2",$B504="L2")),VLOOKUP('311'!$G$58,_311_Table1,MATCH(MID($B504,1,1),_311_Table1_ColumnLookup,0),FALSE),
  IF(AND(VALUE(LEFT($A504,3))=311,RIGHT($B504,5)="Total"),VLOOKUP('311'!$G$59,_311_Table1,MATCH(MID($B504,1,1),_311_Table1_ColumnLookup,0),FALSE),
  IF(VALUE(LEFT($A504,3))=311,VLOOKUP(VALUE(MID($B504,2,1)),_311_Table1,MATCH(MID($B504,1,1),_311_Table1_ColumnLookup,0),FALSE)
+N("311"),
  IF(AND(VALUE(LEFT($A504,3))=312,LEFT($G504,10)="Unincepted",$B504="G "),VLOOKUP(" ULO",_312_Table1,MATCH('312'!$N$16,_312_Table1_ColumnLookup,0),FALSE),
  IF(AND(VALUE(LEFT($A504,3))=312,LEFT($G504,10)="Unincepted",$B504="O "),VLOOKUP(" ULO",_312_Table1,MATCH('312'!$V$16,_312_Table1_ColumnLookup,0),FALSE),
  IF(AND(VALUE(LEFT($A504,3))=312,LEFT($G504,10)="Unincepted",$B504="Q "),VLOOKUP(" ULO",_312_Table1,MATCH('312'!$X$16,_312_Table1_ColumnLookup,0),FALSE),
  IF(AND(VALUE(LEFT($A504,3))=312,LEFT($G504,10)="Unincepted"),VLOOKUP(" ULO",_312_Table1,MATCH(LEFT($B504,1),_312_Table1_ColumnLookup,0),FALSE),
  IF(AND(VALUE(LEFT($A504,3))=312,LEFT($G504,5)="Total",$B504="G "),VLOOKUP('312'!$F$80,_312_Table1,MATCH('312'!$N$16,_312_Table1_ColumnLookup,0),FALSE),
  IF(AND(VALUE(LEFT($A504,3))=312,LEFT($G504,5)="Total",$B504="O "),VLOOKUP('312'!$F$80,_312_Table1,MATCH('312'!$V$16,_312_Table1_ColumnLookup,0),FALSE),
  IF(AND(VALUE(LEFT($A504,3))=312,LEFT($G504,5)="Total",$B504="Q "),VLOOKUP('312'!$F$80,_312_Table1,MATCH('312'!$X$16,_312_Table1_ColumnLookup,0),FALSE),
  IF(AND(VALUE(LEFT($A504,3))=312,LEFT($G504,5)="Total"),VLOOKUP('312'!$F$80,_312_Table1,MATCH(LEFT($B504,1),_312_Table1_ColumnLookup,0),FALSE),
  IF(AND(VALUE(LEFT($A504,3))=312,LEN($I504)=4,$B504="G"),VLOOKUP($I504,_312_Table1,MATCH('312'!$N$16,_312_Table1_ColumnLookup,0),FALSE),
  IF(AND(VALUE(LEFT($A504,3))=312,LEN($I504)=4,$B504="O"),VLOOKUP($I504,_312_Table1,MATCH('312'!$V$16,_312_Table1_ColumnLookup,0),FALSE),
  IF(AND(VALUE(LEFT($A504,3))=312,LEN($I504)=4,$B504="Q"),VLOOKUP($I504,_312_Table1,MATCH('312'!$X$16,_312_Table1_ColumnLookup,0),FALSE),
  IF(AND(VALUE(LEFT($A504,3))=312,LEN($I504)=4),VLOOKUP($I504,_312_Table1,MATCH(LEFT($B504,1),_312_Table1_ColumnLookup,0),FALSE)
+N("312"),
  IF(VALUE(LEFT($A504,3))=313,VLOOKUP(VALUE(MID($B504,2,1)),_313_Table1,MATCH(MID($B504,1,1),_313_Table1_ColumnLookup,0),FALSE)
+N("313"),
  IF(AND(VALUE(LEFT($A504,3))=314,LEN($B504)=3),VLOOKUP(VALUE(MID($B504,2,2)),_314_Table1,MATCH(MID($B504,1,1),_314_Table1_ColumnLookup,0),FALSE),
  IF(VALUE(LEFT($A504,3))=314,VLOOKUP(VALUE(MID($B504,2,1)),_314_Table1,MATCH(MID($B504,1,1),_314_Table1_ColumnLookup,0),FALSE)
+N("314"),
""))))))))))))))))))))))))</f>
        <v>0</v>
      </c>
      <c r="E504" s="238" t="e">
        <f>IF(AND(VALUE(LEFT($A504,3))=309,LEN($B504)=3),VLOOKUP(VALUE(MID($B504,2,2)),_309_Table2,MATCH(MID($B504,1,1),_309_Table2_ColumnLookup,0),FALSE),
  IF($C504="309 LCR SummaryA",OneYearSCR,IF($C504="309 LCR SummaryB",UltimateSCR,IF(VALUE(LEFT($A504,3))=309,VLOOKUP(VALUE(MID($B504,2,1)),_309_Table2,MATCH(MID($B504,1,1),_309_Table2_ColumnLookup,0),FALSE)
+N("309"),
  IF(VALUE(LEFT($A504,3))=310,VLOOKUP(VALUE(MID($B504,2,1)),_310_Table2,MATCH(MID($B504,1,1),_310_Table2_ColumnLookup,0),FALSE)
+N("310"),
  IF(AND(VALUE(LEFT($A504,3))=311,LEN($I504)=4),VLOOKUP($I504,_311_Table2,MATCH($B504,_311_Table2_ColumnLookup,0),FALSE),
  IF(AND(VALUE(LEFT($A504,3))=311,OR($B504="I2",$B504="J2",$B504="K2",$B504="L2")),VLOOKUP('311'!$G$58,_311_Table2,MATCH(MID($B504,1,1),_311_Table2_ColumnLookup,0),FALSE),
  IF(AND(VALUE(LEFT($A504,3))=311,RIGHT($B504,5)="Total"),VLOOKUP('311'!$G$59,_311_Table2,MATCH(MID($B504,1,1),_311_Table2_ColumnLookup,0),FALSE),
  IF(VALUE(LEFT($A504,3))=311,VLOOKUP(VALUE(MID($B504,2,1)),_311_Table2,MATCH(MID($B504,1,1),_311_Table2_ColumnLookup,0),FALSE)
+N("311"),
  IF(AND(VALUE(LEFT($A504,3))=312,LEFT($G504,10)="Unincepted",$B504="G "),VLOOKUP(" ULO",_312_Table2,MATCH('312'!$N$16,_312_Table2_ColumnLookup,0),FALSE),
  IF(AND(VALUE(LEFT($A504,3))=312,LEFT($G504,10)="Unincepted",$B504="O "),VLOOKUP(" ULO",_312_Table2,MATCH('312'!$V$16,_312_Table2_ColumnLookup,0),FALSE),
  IF(AND(VALUE(LEFT($A504,3))=312,LEFT($G504,10)="Unincepted",$B504="Q "),VLOOKUP(" ULO",_312_Table2,MATCH('312'!$X$16,_312_Table2_ColumnLookup,0),FALSE),
  IF(AND(VALUE(LEFT($A504,3))=312,LEFT($G504,10)="Unincepted"),VLOOKUP(" ULO",_312_Table2,MATCH(LEFT($B504,1),_312_Table2_ColumnLookup,0),FALSE),
  IF(AND(VALUE(LEFT($A504,3))=312,LEFT($G504,5)="Total",$B504="G "),VLOOKUP('312'!$F$80,_312_Table2,MATCH('312'!$N$16,_312_Table2_ColumnLookup,0),FALSE),
  IF(AND(VALUE(LEFT($A504,3))=312,LEFT($G504,5)="Total",$B504="O "),VLOOKUP('312'!$F$80,_312_Table2,MATCH('312'!$V$16,_312_Table2_ColumnLookup,0),FALSE),
  IF(AND(VALUE(LEFT($A504,3))=312,LEFT($G504,5)="Total",$B504="Q "),VLOOKUP('312'!$F$80,_312_Table2,MATCH('312'!$X$16,_312_Table2_ColumnLookup,0),FALSE),
  IF(AND(VALUE(LEFT($A504,3))=312,LEFT($G504,5)="Total"),VLOOKUP('312'!$F$80,_312_Table2,MATCH(LEFT($B504,1),_312_Table2_ColumnLookup,0),FALSE),
  IF(AND(VALUE(LEFT($A504,3))=312,LEN($I504)=4,$B504="G"),VLOOKUP($I504,_312_Table2,MATCH('312'!$N$16,_312_Table2_ColumnLookup,0),FALSE),
  IF(AND(VALUE(LEFT($A504,3))=312,LEN($I504)=4,$B504="O"),VLOOKUP($I504,_312_Table2,MATCH('312'!$V$16,_312_Table2_ColumnLookup,0),FALSE),
  IF(AND(VALUE(LEFT($A504,3))=312,LEN($I504)=4,$B504="Q"),VLOOKUP($I504,_312_Table2,MATCH('312'!$X$16,_312_Table2_ColumnLookup,0),FALSE),
  IF(AND(VALUE(LEFT($A504,3))=312,LEN($I504)=4),VLOOKUP($I504,_312_Table2,MATCH(LEFT($B504,1),_312_Table2_ColumnLookup,0),FALSE)
+N("312"),
  IF(VALUE(LEFT($A504,3))=313,VLOOKUP(VALUE(MID($B504,2,1)),_313_Table2,MATCH(MID($B504,1,1),_313_Table2_ColumnLookup,0),FALSE)
+N("313"),
  IF(AND(VALUE(LEFT($A504,3))=314,LEN($B504)=3),VLOOKUP(VALUE(MID($B504,2,2)),_314_Table2,MATCH(MID($B504,1,1),_314_Table2_ColumnLookup,0),FALSE),
  IF(VALUE(LEFT($A504,3))=314,VLOOKUP(VALUE(MID($B504,2,1)),_314_Table2,MATCH(MID($B504,1,1),_314_Table2_ColumnLookup,0),FALSE)
+N("314"),
""))))))))))))))))))))))))</f>
        <v>#NAME?</v>
      </c>
      <c r="F504" s="238" t="e">
        <f>IF(AND(VALUE(LEFT($A504,3))=309,LEN($B504)=3),VLOOKUP(VALUE(MID($B504,2,2)),_309_Table3,MATCH(MID($B504,1,1),_309_Table3_ColumnLookup,0),FALSE),
  IF($C504="309 LCR SummaryA",OneYearSCR,IF($C504="309 LCR SummaryB",UltimateSCR,IF(VALUE(LEFT($A504,3))=309,VLOOKUP(VALUE(MID($B504,2,1)),_309_Table3,MATCH(MID($B504,1,1),_309_Table3_ColumnLookup,0),FALSE)
+N("309"),
  IF(VALUE(LEFT($A504,3))=310,VLOOKUP(VALUE(MID($B504,2,1)),_310_Table3,MATCH(MID($B504,1,1),_310_Table3_ColumnLookup,0),FALSE)
+N("310"),
  IF(AND(VALUE(LEFT($A504,3))=311,LEN($I504)=4),VLOOKUP($I504,_311_Table3,MATCH($B504,_311_Table3_ColumnLookup,0),FALSE),
  IF(AND(VALUE(LEFT($A504,3))=311,OR($B504="I2",$B504="J2",$B504="K2",$B504="L2")),VLOOKUP('311'!$G$58,_311_Table3,MATCH(MID($B504,1,1),_311_Table3_ColumnLookup,0),FALSE),
  IF(AND(VALUE(LEFT($A504,3))=311,RIGHT($B504,5)="Total"),VLOOKUP('311'!$G$59,_311_Table3,MATCH(MID($B504,1,1),_311_Table3_ColumnLookup,0),FALSE),
  IF(VALUE(LEFT($A504,3))=311,VLOOKUP(VALUE(MID($B504,2,1)),_311_Table3,MATCH(MID($B504,1,1),_311_Table3_ColumnLookup,0),FALSE)
+N("311"),
  IF(AND(VALUE(LEFT($A504,3))=312,LEFT($G504,10)="Unincepted",$B504="G "),VLOOKUP(" ULO",_312_Table3,MATCH('312'!$N$16,_312_Table3_ColumnLookup,0),FALSE),
  IF(AND(VALUE(LEFT($A504,3))=312,LEFT($G504,10)="Unincepted",$B504="O "),VLOOKUP(" ULO",_312_Table3,MATCH('312'!$V$16,_312_Table3_ColumnLookup,0),FALSE),
  IF(AND(VALUE(LEFT($A504,3))=312,LEFT($G504,10)="Unincepted",$B504="Q "),VLOOKUP(" ULO",_312_Table3,MATCH('312'!$X$16,_312_Table3_ColumnLookup,0),FALSE),
  IF(AND(VALUE(LEFT($A504,3))=312,LEFT($G504,10)="Unincepted"),VLOOKUP(" ULO",_312_Table3,MATCH(LEFT($B504,1),_312_Table3_ColumnLookup,0),FALSE),
  IF(AND(VALUE(LEFT($A504,3))=312,LEFT($G504,5)="Total",$B504="G "),VLOOKUP('312'!$F$80,_312_Table3,MATCH('312'!$N$16,_312_Table3_ColumnLookup,0),FALSE),
  IF(AND(VALUE(LEFT($A504,3))=312,LEFT($G504,5)="Total",$B504="O "),VLOOKUP('312'!$F$80,_312_Table3,MATCH('312'!$V$16,_312_Table3_ColumnLookup,0),FALSE),
  IF(AND(VALUE(LEFT($A504,3))=312,LEFT($G504,5)="Total",$B504="Q "),VLOOKUP('312'!$F$80,_312_Table3,MATCH('312'!$X$16,_312_Table3_ColumnLookup,0),FALSE),
  IF(AND(VALUE(LEFT($A504,3))=312,LEFT($G504,5)="Total"),VLOOKUP('312'!$F$80,_312_Table3,MATCH(LEFT($B504,1),_312_Table3_ColumnLookup,0),FALSE),
  IF(AND(VALUE(LEFT($A504,3))=312,LEN($I504)=4,$B504="G"),VLOOKUP($I504,_312_Table3,MATCH('312'!$N$16,_312_Table3_ColumnLookup,0),FALSE),
  IF(AND(VALUE(LEFT($A504,3))=312,LEN($I504)=4,$B504="O"),VLOOKUP($I504,_312_Table3,MATCH('312'!$V$16,_312_Table3_ColumnLookup,0),FALSE),
  IF(AND(VALUE(LEFT($A504,3))=312,LEN($I504)=4,$B504="Q"),VLOOKUP($I504,_312_Table3,MATCH('312'!$X$16,_312_Table3_ColumnLookup,0),FALSE),
  IF(AND(VALUE(LEFT($A504,3))=312,LEN($I504)=4),VLOOKUP($I504,_312_Table3,MATCH(LEFT($B504,1),_312_Table3_ColumnLookup,0),FALSE)
+N("312"),
  IF(VALUE(LEFT($A504,3))=313,VLOOKUP(VALUE(MID($B504,2,1)),_313_Table3,MATCH(MID($B504,1,1),_313_Table3_ColumnLookup,0),FALSE)
+N("313"),
  IF(AND(VALUE(LEFT($A504,3))=314,LEN($B504)=3),VLOOKUP(VALUE(MID($B504,2,2)),_314_Table3,MATCH(MID($B504,1,1),_314_Table3_ColumnLookup,0),FALSE),
  IF(VALUE(LEFT($A504,3))=314,VLOOKUP(VALUE(MID($B504,2,1)),_314_Table3,MATCH(MID($B504,1,1),_314_Table3_ColumnLookup,0),FALSE)
+N("314"),
""))))))))))))))))))))))))</f>
        <v>#NAME?</v>
      </c>
      <c r="G504" t="s">
        <v>1151</v>
      </c>
      <c r="H504" s="321">
        <f>IFERROR(
IF(ISERROR($D504)=FALSE,$D504,IF(ISERROR($E504)=FALSE,$E504,IF(ISERROR($F504)=FALSE,$F504
+N("012 checkboxes"),
IF(
IF(OR(LEFT($A504,9)="Syndicate",LEFT($A504,12)="NewSyndicate"),VLOOKUP($A504,'012'!$J:$ZW,MATCH("Link to button",'012'!$J$1:$ZW$1,0),0)
+N("309 checkbox"),
IF($C504="309 LCR Summary0",VLOOKUP("Notes990",'309'!$P:$ZZ,MATCH("Link to button",'309'!$P$1:$ZZ$1,0),0)
+N("313 checkboxes"),
IF($C504="313 Financial Information0LcmVsScr",IF($C504="309 LCR Summary0",VLOOKUP("LcmVsScr",'309'!$N:$ZZ,MATCH("Link to button",'309'!$N$1:$ZZ$1,0),0),
IF($C504="313 Financial Information0LcrDocAttached",IF($C504="309 LCR Summary0",VLOOKUP("LcrDocAttached",'309'!$N:$ZZ,MATCH("Link to button",'309'!$N$1:$ZZ$1,0),
0)))))))=1,TRUE,FALSE)
))),"")</f>
        <v>0</v>
      </c>
      <c r="I504">
        <v>2007</v>
      </c>
    </row>
    <row r="505" spans="1:9" customFormat="1">
      <c r="A505" s="237" t="str">
        <f>VLOOKUP($G505,CSVLookups!$B:$R,MATCH(A$1,CSVLookups!$B$1:$R$1,0),FALSE)</f>
        <v>312 Projected Solvency II Technical Provisions at Time Zero</v>
      </c>
      <c r="B505" s="237" t="str">
        <f>VLOOKUP($G505,CSVLookups!$B:$R,MATCH(B$1,CSVLookups!$B$1:$R$1,0),FALSE)</f>
        <v>I</v>
      </c>
      <c r="C505" s="238" t="str">
        <f t="shared" si="8"/>
        <v>312 Projected Solvency II Technical Provisions at Time ZeroI2007</v>
      </c>
      <c r="D505" s="238">
        <f>IF(AND(VALUE(LEFT($A505,3))=309,LEN($B505)=3),VLOOKUP(VALUE(MID($B505,2,2)),_309_Table1,MATCH(MID($B505,1,1),_309_Table1_ColumnLookup,0),FALSE),
  IF($C505="309 LCR SummaryA",OneYearSCR,IF($C505="309 LCR SummaryB",UltimateSCR,IF(VALUE(LEFT($A505,3))=309,VLOOKUP(VALUE(MID($B505,2,1)),_309_Table1,MATCH(MID($B505,1,1),_309_Table1_ColumnLookup,0),FALSE)
+N("309"),
  IF(VALUE(LEFT($A505,3))=310,VLOOKUP(VALUE(MID($B505,2,1)),_310_Table1,MATCH(MID($B505,1,1),_310_Table1_ColumnLookup,0),FALSE)
+N("310"),
  IF(AND(VALUE(LEFT($A505,3))=311,LEN($I505)=4),VLOOKUP($I505,_311_Table1,MATCH($B505,_311_Table1_ColumnLookup,0),FALSE),
  IF(AND(VALUE(LEFT($A505,3))=311,OR($B505="I2",$B505="J2",$B505="K2",$B505="L2")),VLOOKUP('311'!$G$58,_311_Table1,MATCH(MID($B505,1,1),_311_Table1_ColumnLookup,0),FALSE),
  IF(AND(VALUE(LEFT($A505,3))=311,RIGHT($B505,5)="Total"),VLOOKUP('311'!$G$59,_311_Table1,MATCH(MID($B505,1,1),_311_Table1_ColumnLookup,0),FALSE),
  IF(VALUE(LEFT($A505,3))=311,VLOOKUP(VALUE(MID($B505,2,1)),_311_Table1,MATCH(MID($B505,1,1),_311_Table1_ColumnLookup,0),FALSE)
+N("311"),
  IF(AND(VALUE(LEFT($A505,3))=312,LEFT($G505,10)="Unincepted",$B505="G "),VLOOKUP(" ULO",_312_Table1,MATCH('312'!$N$16,_312_Table1_ColumnLookup,0),FALSE),
  IF(AND(VALUE(LEFT($A505,3))=312,LEFT($G505,10)="Unincepted",$B505="O "),VLOOKUP(" ULO",_312_Table1,MATCH('312'!$V$16,_312_Table1_ColumnLookup,0),FALSE),
  IF(AND(VALUE(LEFT($A505,3))=312,LEFT($G505,10)="Unincepted",$B505="Q "),VLOOKUP(" ULO",_312_Table1,MATCH('312'!$X$16,_312_Table1_ColumnLookup,0),FALSE),
  IF(AND(VALUE(LEFT($A505,3))=312,LEFT($G505,10)="Unincepted"),VLOOKUP(" ULO",_312_Table1,MATCH(LEFT($B505,1),_312_Table1_ColumnLookup,0),FALSE),
  IF(AND(VALUE(LEFT($A505,3))=312,LEFT($G505,5)="Total",$B505="G "),VLOOKUP('312'!$F$80,_312_Table1,MATCH('312'!$N$16,_312_Table1_ColumnLookup,0),FALSE),
  IF(AND(VALUE(LEFT($A505,3))=312,LEFT($G505,5)="Total",$B505="O "),VLOOKUP('312'!$F$80,_312_Table1,MATCH('312'!$V$16,_312_Table1_ColumnLookup,0),FALSE),
  IF(AND(VALUE(LEFT($A505,3))=312,LEFT($G505,5)="Total",$B505="Q "),VLOOKUP('312'!$F$80,_312_Table1,MATCH('312'!$X$16,_312_Table1_ColumnLookup,0),FALSE),
  IF(AND(VALUE(LEFT($A505,3))=312,LEFT($G505,5)="Total"),VLOOKUP('312'!$F$80,_312_Table1,MATCH(LEFT($B505,1),_312_Table1_ColumnLookup,0),FALSE),
  IF(AND(VALUE(LEFT($A505,3))=312,LEN($I505)=4,$B505="G"),VLOOKUP($I505,_312_Table1,MATCH('312'!$N$16,_312_Table1_ColumnLookup,0),FALSE),
  IF(AND(VALUE(LEFT($A505,3))=312,LEN($I505)=4,$B505="O"),VLOOKUP($I505,_312_Table1,MATCH('312'!$V$16,_312_Table1_ColumnLookup,0),FALSE),
  IF(AND(VALUE(LEFT($A505,3))=312,LEN($I505)=4,$B505="Q"),VLOOKUP($I505,_312_Table1,MATCH('312'!$X$16,_312_Table1_ColumnLookup,0),FALSE),
  IF(AND(VALUE(LEFT($A505,3))=312,LEN($I505)=4),VLOOKUP($I505,_312_Table1,MATCH(LEFT($B505,1),_312_Table1_ColumnLookup,0),FALSE)
+N("312"),
  IF(VALUE(LEFT($A505,3))=313,VLOOKUP(VALUE(MID($B505,2,1)),_313_Table1,MATCH(MID($B505,1,1),_313_Table1_ColumnLookup,0),FALSE)
+N("313"),
  IF(AND(VALUE(LEFT($A505,3))=314,LEN($B505)=3),VLOOKUP(VALUE(MID($B505,2,2)),_314_Table1,MATCH(MID($B505,1,1),_314_Table1_ColumnLookup,0),FALSE),
  IF(VALUE(LEFT($A505,3))=314,VLOOKUP(VALUE(MID($B505,2,1)),_314_Table1,MATCH(MID($B505,1,1),_314_Table1_ColumnLookup,0),FALSE)
+N("314"),
""))))))))))))))))))))))))</f>
        <v>0</v>
      </c>
      <c r="E505" s="238" t="e">
        <f>IF(AND(VALUE(LEFT($A505,3))=309,LEN($B505)=3),VLOOKUP(VALUE(MID($B505,2,2)),_309_Table2,MATCH(MID($B505,1,1),_309_Table2_ColumnLookup,0),FALSE),
  IF($C505="309 LCR SummaryA",OneYearSCR,IF($C505="309 LCR SummaryB",UltimateSCR,IF(VALUE(LEFT($A505,3))=309,VLOOKUP(VALUE(MID($B505,2,1)),_309_Table2,MATCH(MID($B505,1,1),_309_Table2_ColumnLookup,0),FALSE)
+N("309"),
  IF(VALUE(LEFT($A505,3))=310,VLOOKUP(VALUE(MID($B505,2,1)),_310_Table2,MATCH(MID($B505,1,1),_310_Table2_ColumnLookup,0),FALSE)
+N("310"),
  IF(AND(VALUE(LEFT($A505,3))=311,LEN($I505)=4),VLOOKUP($I505,_311_Table2,MATCH($B505,_311_Table2_ColumnLookup,0),FALSE),
  IF(AND(VALUE(LEFT($A505,3))=311,OR($B505="I2",$B505="J2",$B505="K2",$B505="L2")),VLOOKUP('311'!$G$58,_311_Table2,MATCH(MID($B505,1,1),_311_Table2_ColumnLookup,0),FALSE),
  IF(AND(VALUE(LEFT($A505,3))=311,RIGHT($B505,5)="Total"),VLOOKUP('311'!$G$59,_311_Table2,MATCH(MID($B505,1,1),_311_Table2_ColumnLookup,0),FALSE),
  IF(VALUE(LEFT($A505,3))=311,VLOOKUP(VALUE(MID($B505,2,1)),_311_Table2,MATCH(MID($B505,1,1),_311_Table2_ColumnLookup,0),FALSE)
+N("311"),
  IF(AND(VALUE(LEFT($A505,3))=312,LEFT($G505,10)="Unincepted",$B505="G "),VLOOKUP(" ULO",_312_Table2,MATCH('312'!$N$16,_312_Table2_ColumnLookup,0),FALSE),
  IF(AND(VALUE(LEFT($A505,3))=312,LEFT($G505,10)="Unincepted",$B505="O "),VLOOKUP(" ULO",_312_Table2,MATCH('312'!$V$16,_312_Table2_ColumnLookup,0),FALSE),
  IF(AND(VALUE(LEFT($A505,3))=312,LEFT($G505,10)="Unincepted",$B505="Q "),VLOOKUP(" ULO",_312_Table2,MATCH('312'!$X$16,_312_Table2_ColumnLookup,0),FALSE),
  IF(AND(VALUE(LEFT($A505,3))=312,LEFT($G505,10)="Unincepted"),VLOOKUP(" ULO",_312_Table2,MATCH(LEFT($B505,1),_312_Table2_ColumnLookup,0),FALSE),
  IF(AND(VALUE(LEFT($A505,3))=312,LEFT($G505,5)="Total",$B505="G "),VLOOKUP('312'!$F$80,_312_Table2,MATCH('312'!$N$16,_312_Table2_ColumnLookup,0),FALSE),
  IF(AND(VALUE(LEFT($A505,3))=312,LEFT($G505,5)="Total",$B505="O "),VLOOKUP('312'!$F$80,_312_Table2,MATCH('312'!$V$16,_312_Table2_ColumnLookup,0),FALSE),
  IF(AND(VALUE(LEFT($A505,3))=312,LEFT($G505,5)="Total",$B505="Q "),VLOOKUP('312'!$F$80,_312_Table2,MATCH('312'!$X$16,_312_Table2_ColumnLookup,0),FALSE),
  IF(AND(VALUE(LEFT($A505,3))=312,LEFT($G505,5)="Total"),VLOOKUP('312'!$F$80,_312_Table2,MATCH(LEFT($B505,1),_312_Table2_ColumnLookup,0),FALSE),
  IF(AND(VALUE(LEFT($A505,3))=312,LEN($I505)=4,$B505="G"),VLOOKUP($I505,_312_Table2,MATCH('312'!$N$16,_312_Table2_ColumnLookup,0),FALSE),
  IF(AND(VALUE(LEFT($A505,3))=312,LEN($I505)=4,$B505="O"),VLOOKUP($I505,_312_Table2,MATCH('312'!$V$16,_312_Table2_ColumnLookup,0),FALSE),
  IF(AND(VALUE(LEFT($A505,3))=312,LEN($I505)=4,$B505="Q"),VLOOKUP($I505,_312_Table2,MATCH('312'!$X$16,_312_Table2_ColumnLookup,0),FALSE),
  IF(AND(VALUE(LEFT($A505,3))=312,LEN($I505)=4),VLOOKUP($I505,_312_Table2,MATCH(LEFT($B505,1),_312_Table2_ColumnLookup,0),FALSE)
+N("312"),
  IF(VALUE(LEFT($A505,3))=313,VLOOKUP(VALUE(MID($B505,2,1)),_313_Table2,MATCH(MID($B505,1,1),_313_Table2_ColumnLookup,0),FALSE)
+N("313"),
  IF(AND(VALUE(LEFT($A505,3))=314,LEN($B505)=3),VLOOKUP(VALUE(MID($B505,2,2)),_314_Table2,MATCH(MID($B505,1,1),_314_Table2_ColumnLookup,0),FALSE),
  IF(VALUE(LEFT($A505,3))=314,VLOOKUP(VALUE(MID($B505,2,1)),_314_Table2,MATCH(MID($B505,1,1),_314_Table2_ColumnLookup,0),FALSE)
+N("314"),
""))))))))))))))))))))))))</f>
        <v>#NAME?</v>
      </c>
      <c r="F505" s="238" t="e">
        <f>IF(AND(VALUE(LEFT($A505,3))=309,LEN($B505)=3),VLOOKUP(VALUE(MID($B505,2,2)),_309_Table3,MATCH(MID($B505,1,1),_309_Table3_ColumnLookup,0),FALSE),
  IF($C505="309 LCR SummaryA",OneYearSCR,IF($C505="309 LCR SummaryB",UltimateSCR,IF(VALUE(LEFT($A505,3))=309,VLOOKUP(VALUE(MID($B505,2,1)),_309_Table3,MATCH(MID($B505,1,1),_309_Table3_ColumnLookup,0),FALSE)
+N("309"),
  IF(VALUE(LEFT($A505,3))=310,VLOOKUP(VALUE(MID($B505,2,1)),_310_Table3,MATCH(MID($B505,1,1),_310_Table3_ColumnLookup,0),FALSE)
+N("310"),
  IF(AND(VALUE(LEFT($A505,3))=311,LEN($I505)=4),VLOOKUP($I505,_311_Table3,MATCH($B505,_311_Table3_ColumnLookup,0),FALSE),
  IF(AND(VALUE(LEFT($A505,3))=311,OR($B505="I2",$B505="J2",$B505="K2",$B505="L2")),VLOOKUP('311'!$G$58,_311_Table3,MATCH(MID($B505,1,1),_311_Table3_ColumnLookup,0),FALSE),
  IF(AND(VALUE(LEFT($A505,3))=311,RIGHT($B505,5)="Total"),VLOOKUP('311'!$G$59,_311_Table3,MATCH(MID($B505,1,1),_311_Table3_ColumnLookup,0),FALSE),
  IF(VALUE(LEFT($A505,3))=311,VLOOKUP(VALUE(MID($B505,2,1)),_311_Table3,MATCH(MID($B505,1,1),_311_Table3_ColumnLookup,0),FALSE)
+N("311"),
  IF(AND(VALUE(LEFT($A505,3))=312,LEFT($G505,10)="Unincepted",$B505="G "),VLOOKUP(" ULO",_312_Table3,MATCH('312'!$N$16,_312_Table3_ColumnLookup,0),FALSE),
  IF(AND(VALUE(LEFT($A505,3))=312,LEFT($G505,10)="Unincepted",$B505="O "),VLOOKUP(" ULO",_312_Table3,MATCH('312'!$V$16,_312_Table3_ColumnLookup,0),FALSE),
  IF(AND(VALUE(LEFT($A505,3))=312,LEFT($G505,10)="Unincepted",$B505="Q "),VLOOKUP(" ULO",_312_Table3,MATCH('312'!$X$16,_312_Table3_ColumnLookup,0),FALSE),
  IF(AND(VALUE(LEFT($A505,3))=312,LEFT($G505,10)="Unincepted"),VLOOKUP(" ULO",_312_Table3,MATCH(LEFT($B505,1),_312_Table3_ColumnLookup,0),FALSE),
  IF(AND(VALUE(LEFT($A505,3))=312,LEFT($G505,5)="Total",$B505="G "),VLOOKUP('312'!$F$80,_312_Table3,MATCH('312'!$N$16,_312_Table3_ColumnLookup,0),FALSE),
  IF(AND(VALUE(LEFT($A505,3))=312,LEFT($G505,5)="Total",$B505="O "),VLOOKUP('312'!$F$80,_312_Table3,MATCH('312'!$V$16,_312_Table3_ColumnLookup,0),FALSE),
  IF(AND(VALUE(LEFT($A505,3))=312,LEFT($G505,5)="Total",$B505="Q "),VLOOKUP('312'!$F$80,_312_Table3,MATCH('312'!$X$16,_312_Table3_ColumnLookup,0),FALSE),
  IF(AND(VALUE(LEFT($A505,3))=312,LEFT($G505,5)="Total"),VLOOKUP('312'!$F$80,_312_Table3,MATCH(LEFT($B505,1),_312_Table3_ColumnLookup,0),FALSE),
  IF(AND(VALUE(LEFT($A505,3))=312,LEN($I505)=4,$B505="G"),VLOOKUP($I505,_312_Table3,MATCH('312'!$N$16,_312_Table3_ColumnLookup,0),FALSE),
  IF(AND(VALUE(LEFT($A505,3))=312,LEN($I505)=4,$B505="O"),VLOOKUP($I505,_312_Table3,MATCH('312'!$V$16,_312_Table3_ColumnLookup,0),FALSE),
  IF(AND(VALUE(LEFT($A505,3))=312,LEN($I505)=4,$B505="Q"),VLOOKUP($I505,_312_Table3,MATCH('312'!$X$16,_312_Table3_ColumnLookup,0),FALSE),
  IF(AND(VALUE(LEFT($A505,3))=312,LEN($I505)=4),VLOOKUP($I505,_312_Table3,MATCH(LEFT($B505,1),_312_Table3_ColumnLookup,0),FALSE)
+N("312"),
  IF(VALUE(LEFT($A505,3))=313,VLOOKUP(VALUE(MID($B505,2,1)),_313_Table3,MATCH(MID($B505,1,1),_313_Table3_ColumnLookup,0),FALSE)
+N("313"),
  IF(AND(VALUE(LEFT($A505,3))=314,LEN($B505)=3),VLOOKUP(VALUE(MID($B505,2,2)),_314_Table3,MATCH(MID($B505,1,1),_314_Table3_ColumnLookup,0),FALSE),
  IF(VALUE(LEFT($A505,3))=314,VLOOKUP(VALUE(MID($B505,2,1)),_314_Table3,MATCH(MID($B505,1,1),_314_Table3_ColumnLookup,0),FALSE)
+N("314"),
""))))))))))))))))))))))))</f>
        <v>#NAME?</v>
      </c>
      <c r="G505" t="s">
        <v>1152</v>
      </c>
      <c r="H505" s="321">
        <f>IFERROR(
IF(ISERROR($D505)=FALSE,$D505,IF(ISERROR($E505)=FALSE,$E505,IF(ISERROR($F505)=FALSE,$F505
+N("012 checkboxes"),
IF(
IF(OR(LEFT($A505,9)="Syndicate",LEFT($A505,12)="NewSyndicate"),VLOOKUP($A505,'012'!$J:$ZW,MATCH("Link to button",'012'!$J$1:$ZW$1,0),0)
+N("309 checkbox"),
IF($C505="309 LCR Summary0",VLOOKUP("Notes990",'309'!$P:$ZZ,MATCH("Link to button",'309'!$P$1:$ZZ$1,0),0)
+N("313 checkboxes"),
IF($C505="313 Financial Information0LcmVsScr",IF($C505="309 LCR Summary0",VLOOKUP("LcmVsScr",'309'!$N:$ZZ,MATCH("Link to button",'309'!$N$1:$ZZ$1,0),0),
IF($C505="313 Financial Information0LcrDocAttached",IF($C505="309 LCR Summary0",VLOOKUP("LcrDocAttached",'309'!$N:$ZZ,MATCH("Link to button",'309'!$N$1:$ZZ$1,0),
0)))))))=1,TRUE,FALSE)
))),"")</f>
        <v>0</v>
      </c>
      <c r="I505">
        <v>2007</v>
      </c>
    </row>
    <row r="506" spans="1:9" customFormat="1">
      <c r="A506" s="237" t="str">
        <f>VLOOKUP($G506,CSVLookups!$B:$R,MATCH(A$1,CSVLookups!$B$1:$R$1,0),FALSE)</f>
        <v>312 Projected Solvency II Technical Provisions at Time Zero</v>
      </c>
      <c r="B506" s="237" t="str">
        <f>VLOOKUP($G506,CSVLookups!$B:$R,MATCH(B$1,CSVLookups!$B$1:$R$1,0),FALSE)</f>
        <v>J</v>
      </c>
      <c r="C506" s="238" t="str">
        <f t="shared" si="8"/>
        <v>312 Projected Solvency II Technical Provisions at Time ZeroJ2007</v>
      </c>
      <c r="D506" s="238">
        <f>IF(AND(VALUE(LEFT($A506,3))=309,LEN($B506)=3),VLOOKUP(VALUE(MID($B506,2,2)),_309_Table1,MATCH(MID($B506,1,1),_309_Table1_ColumnLookup,0),FALSE),
  IF($C506="309 LCR SummaryA",OneYearSCR,IF($C506="309 LCR SummaryB",UltimateSCR,IF(VALUE(LEFT($A506,3))=309,VLOOKUP(VALUE(MID($B506,2,1)),_309_Table1,MATCH(MID($B506,1,1),_309_Table1_ColumnLookup,0),FALSE)
+N("309"),
  IF(VALUE(LEFT($A506,3))=310,VLOOKUP(VALUE(MID($B506,2,1)),_310_Table1,MATCH(MID($B506,1,1),_310_Table1_ColumnLookup,0),FALSE)
+N("310"),
  IF(AND(VALUE(LEFT($A506,3))=311,LEN($I506)=4),VLOOKUP($I506,_311_Table1,MATCH($B506,_311_Table1_ColumnLookup,0),FALSE),
  IF(AND(VALUE(LEFT($A506,3))=311,OR($B506="I2",$B506="J2",$B506="K2",$B506="L2")),VLOOKUP('311'!$G$58,_311_Table1,MATCH(MID($B506,1,1),_311_Table1_ColumnLookup,0),FALSE),
  IF(AND(VALUE(LEFT($A506,3))=311,RIGHT($B506,5)="Total"),VLOOKUP('311'!$G$59,_311_Table1,MATCH(MID($B506,1,1),_311_Table1_ColumnLookup,0),FALSE),
  IF(VALUE(LEFT($A506,3))=311,VLOOKUP(VALUE(MID($B506,2,1)),_311_Table1,MATCH(MID($B506,1,1),_311_Table1_ColumnLookup,0),FALSE)
+N("311"),
  IF(AND(VALUE(LEFT($A506,3))=312,LEFT($G506,10)="Unincepted",$B506="G "),VLOOKUP(" ULO",_312_Table1,MATCH('312'!$N$16,_312_Table1_ColumnLookup,0),FALSE),
  IF(AND(VALUE(LEFT($A506,3))=312,LEFT($G506,10)="Unincepted",$B506="O "),VLOOKUP(" ULO",_312_Table1,MATCH('312'!$V$16,_312_Table1_ColumnLookup,0),FALSE),
  IF(AND(VALUE(LEFT($A506,3))=312,LEFT($G506,10)="Unincepted",$B506="Q "),VLOOKUP(" ULO",_312_Table1,MATCH('312'!$X$16,_312_Table1_ColumnLookup,0),FALSE),
  IF(AND(VALUE(LEFT($A506,3))=312,LEFT($G506,10)="Unincepted"),VLOOKUP(" ULO",_312_Table1,MATCH(LEFT($B506,1),_312_Table1_ColumnLookup,0),FALSE),
  IF(AND(VALUE(LEFT($A506,3))=312,LEFT($G506,5)="Total",$B506="G "),VLOOKUP('312'!$F$80,_312_Table1,MATCH('312'!$N$16,_312_Table1_ColumnLookup,0),FALSE),
  IF(AND(VALUE(LEFT($A506,3))=312,LEFT($G506,5)="Total",$B506="O "),VLOOKUP('312'!$F$80,_312_Table1,MATCH('312'!$V$16,_312_Table1_ColumnLookup,0),FALSE),
  IF(AND(VALUE(LEFT($A506,3))=312,LEFT($G506,5)="Total",$B506="Q "),VLOOKUP('312'!$F$80,_312_Table1,MATCH('312'!$X$16,_312_Table1_ColumnLookup,0),FALSE),
  IF(AND(VALUE(LEFT($A506,3))=312,LEFT($G506,5)="Total"),VLOOKUP('312'!$F$80,_312_Table1,MATCH(LEFT($B506,1),_312_Table1_ColumnLookup,0),FALSE),
  IF(AND(VALUE(LEFT($A506,3))=312,LEN($I506)=4,$B506="G"),VLOOKUP($I506,_312_Table1,MATCH('312'!$N$16,_312_Table1_ColumnLookup,0),FALSE),
  IF(AND(VALUE(LEFT($A506,3))=312,LEN($I506)=4,$B506="O"),VLOOKUP($I506,_312_Table1,MATCH('312'!$V$16,_312_Table1_ColumnLookup,0),FALSE),
  IF(AND(VALUE(LEFT($A506,3))=312,LEN($I506)=4,$B506="Q"),VLOOKUP($I506,_312_Table1,MATCH('312'!$X$16,_312_Table1_ColumnLookup,0),FALSE),
  IF(AND(VALUE(LEFT($A506,3))=312,LEN($I506)=4),VLOOKUP($I506,_312_Table1,MATCH(LEFT($B506,1),_312_Table1_ColumnLookup,0),FALSE)
+N("312"),
  IF(VALUE(LEFT($A506,3))=313,VLOOKUP(VALUE(MID($B506,2,1)),_313_Table1,MATCH(MID($B506,1,1),_313_Table1_ColumnLookup,0),FALSE)
+N("313"),
  IF(AND(VALUE(LEFT($A506,3))=314,LEN($B506)=3),VLOOKUP(VALUE(MID($B506,2,2)),_314_Table1,MATCH(MID($B506,1,1),_314_Table1_ColumnLookup,0),FALSE),
  IF(VALUE(LEFT($A506,3))=314,VLOOKUP(VALUE(MID($B506,2,1)),_314_Table1,MATCH(MID($B506,1,1),_314_Table1_ColumnLookup,0),FALSE)
+N("314"),
""))))))))))))))))))))))))</f>
        <v>0</v>
      </c>
      <c r="E506" s="238" t="e">
        <f>IF(AND(VALUE(LEFT($A506,3))=309,LEN($B506)=3),VLOOKUP(VALUE(MID($B506,2,2)),_309_Table2,MATCH(MID($B506,1,1),_309_Table2_ColumnLookup,0),FALSE),
  IF($C506="309 LCR SummaryA",OneYearSCR,IF($C506="309 LCR SummaryB",UltimateSCR,IF(VALUE(LEFT($A506,3))=309,VLOOKUP(VALUE(MID($B506,2,1)),_309_Table2,MATCH(MID($B506,1,1),_309_Table2_ColumnLookup,0),FALSE)
+N("309"),
  IF(VALUE(LEFT($A506,3))=310,VLOOKUP(VALUE(MID($B506,2,1)),_310_Table2,MATCH(MID($B506,1,1),_310_Table2_ColumnLookup,0),FALSE)
+N("310"),
  IF(AND(VALUE(LEFT($A506,3))=311,LEN($I506)=4),VLOOKUP($I506,_311_Table2,MATCH($B506,_311_Table2_ColumnLookup,0),FALSE),
  IF(AND(VALUE(LEFT($A506,3))=311,OR($B506="I2",$B506="J2",$B506="K2",$B506="L2")),VLOOKUP('311'!$G$58,_311_Table2,MATCH(MID($B506,1,1),_311_Table2_ColumnLookup,0),FALSE),
  IF(AND(VALUE(LEFT($A506,3))=311,RIGHT($B506,5)="Total"),VLOOKUP('311'!$G$59,_311_Table2,MATCH(MID($B506,1,1),_311_Table2_ColumnLookup,0),FALSE),
  IF(VALUE(LEFT($A506,3))=311,VLOOKUP(VALUE(MID($B506,2,1)),_311_Table2,MATCH(MID($B506,1,1),_311_Table2_ColumnLookup,0),FALSE)
+N("311"),
  IF(AND(VALUE(LEFT($A506,3))=312,LEFT($G506,10)="Unincepted",$B506="G "),VLOOKUP(" ULO",_312_Table2,MATCH('312'!$N$16,_312_Table2_ColumnLookup,0),FALSE),
  IF(AND(VALUE(LEFT($A506,3))=312,LEFT($G506,10)="Unincepted",$B506="O "),VLOOKUP(" ULO",_312_Table2,MATCH('312'!$V$16,_312_Table2_ColumnLookup,0),FALSE),
  IF(AND(VALUE(LEFT($A506,3))=312,LEFT($G506,10)="Unincepted",$B506="Q "),VLOOKUP(" ULO",_312_Table2,MATCH('312'!$X$16,_312_Table2_ColumnLookup,0),FALSE),
  IF(AND(VALUE(LEFT($A506,3))=312,LEFT($G506,10)="Unincepted"),VLOOKUP(" ULO",_312_Table2,MATCH(LEFT($B506,1),_312_Table2_ColumnLookup,0),FALSE),
  IF(AND(VALUE(LEFT($A506,3))=312,LEFT($G506,5)="Total",$B506="G "),VLOOKUP('312'!$F$80,_312_Table2,MATCH('312'!$N$16,_312_Table2_ColumnLookup,0),FALSE),
  IF(AND(VALUE(LEFT($A506,3))=312,LEFT($G506,5)="Total",$B506="O "),VLOOKUP('312'!$F$80,_312_Table2,MATCH('312'!$V$16,_312_Table2_ColumnLookup,0),FALSE),
  IF(AND(VALUE(LEFT($A506,3))=312,LEFT($G506,5)="Total",$B506="Q "),VLOOKUP('312'!$F$80,_312_Table2,MATCH('312'!$X$16,_312_Table2_ColumnLookup,0),FALSE),
  IF(AND(VALUE(LEFT($A506,3))=312,LEFT($G506,5)="Total"),VLOOKUP('312'!$F$80,_312_Table2,MATCH(LEFT($B506,1),_312_Table2_ColumnLookup,0),FALSE),
  IF(AND(VALUE(LEFT($A506,3))=312,LEN($I506)=4,$B506="G"),VLOOKUP($I506,_312_Table2,MATCH('312'!$N$16,_312_Table2_ColumnLookup,0),FALSE),
  IF(AND(VALUE(LEFT($A506,3))=312,LEN($I506)=4,$B506="O"),VLOOKUP($I506,_312_Table2,MATCH('312'!$V$16,_312_Table2_ColumnLookup,0),FALSE),
  IF(AND(VALUE(LEFT($A506,3))=312,LEN($I506)=4,$B506="Q"),VLOOKUP($I506,_312_Table2,MATCH('312'!$X$16,_312_Table2_ColumnLookup,0),FALSE),
  IF(AND(VALUE(LEFT($A506,3))=312,LEN($I506)=4),VLOOKUP($I506,_312_Table2,MATCH(LEFT($B506,1),_312_Table2_ColumnLookup,0),FALSE)
+N("312"),
  IF(VALUE(LEFT($A506,3))=313,VLOOKUP(VALUE(MID($B506,2,1)),_313_Table2,MATCH(MID($B506,1,1),_313_Table2_ColumnLookup,0),FALSE)
+N("313"),
  IF(AND(VALUE(LEFT($A506,3))=314,LEN($B506)=3),VLOOKUP(VALUE(MID($B506,2,2)),_314_Table2,MATCH(MID($B506,1,1),_314_Table2_ColumnLookup,0),FALSE),
  IF(VALUE(LEFT($A506,3))=314,VLOOKUP(VALUE(MID($B506,2,1)),_314_Table2,MATCH(MID($B506,1,1),_314_Table2_ColumnLookup,0),FALSE)
+N("314"),
""))))))))))))))))))))))))</f>
        <v>#NAME?</v>
      </c>
      <c r="F506" s="238" t="e">
        <f>IF(AND(VALUE(LEFT($A506,3))=309,LEN($B506)=3),VLOOKUP(VALUE(MID($B506,2,2)),_309_Table3,MATCH(MID($B506,1,1),_309_Table3_ColumnLookup,0),FALSE),
  IF($C506="309 LCR SummaryA",OneYearSCR,IF($C506="309 LCR SummaryB",UltimateSCR,IF(VALUE(LEFT($A506,3))=309,VLOOKUP(VALUE(MID($B506,2,1)),_309_Table3,MATCH(MID($B506,1,1),_309_Table3_ColumnLookup,0),FALSE)
+N("309"),
  IF(VALUE(LEFT($A506,3))=310,VLOOKUP(VALUE(MID($B506,2,1)),_310_Table3,MATCH(MID($B506,1,1),_310_Table3_ColumnLookup,0),FALSE)
+N("310"),
  IF(AND(VALUE(LEFT($A506,3))=311,LEN($I506)=4),VLOOKUP($I506,_311_Table3,MATCH($B506,_311_Table3_ColumnLookup,0),FALSE),
  IF(AND(VALUE(LEFT($A506,3))=311,OR($B506="I2",$B506="J2",$B506="K2",$B506="L2")),VLOOKUP('311'!$G$58,_311_Table3,MATCH(MID($B506,1,1),_311_Table3_ColumnLookup,0),FALSE),
  IF(AND(VALUE(LEFT($A506,3))=311,RIGHT($B506,5)="Total"),VLOOKUP('311'!$G$59,_311_Table3,MATCH(MID($B506,1,1),_311_Table3_ColumnLookup,0),FALSE),
  IF(VALUE(LEFT($A506,3))=311,VLOOKUP(VALUE(MID($B506,2,1)),_311_Table3,MATCH(MID($B506,1,1),_311_Table3_ColumnLookup,0),FALSE)
+N("311"),
  IF(AND(VALUE(LEFT($A506,3))=312,LEFT($G506,10)="Unincepted",$B506="G "),VLOOKUP(" ULO",_312_Table3,MATCH('312'!$N$16,_312_Table3_ColumnLookup,0),FALSE),
  IF(AND(VALUE(LEFT($A506,3))=312,LEFT($G506,10)="Unincepted",$B506="O "),VLOOKUP(" ULO",_312_Table3,MATCH('312'!$V$16,_312_Table3_ColumnLookup,0),FALSE),
  IF(AND(VALUE(LEFT($A506,3))=312,LEFT($G506,10)="Unincepted",$B506="Q "),VLOOKUP(" ULO",_312_Table3,MATCH('312'!$X$16,_312_Table3_ColumnLookup,0),FALSE),
  IF(AND(VALUE(LEFT($A506,3))=312,LEFT($G506,10)="Unincepted"),VLOOKUP(" ULO",_312_Table3,MATCH(LEFT($B506,1),_312_Table3_ColumnLookup,0),FALSE),
  IF(AND(VALUE(LEFT($A506,3))=312,LEFT($G506,5)="Total",$B506="G "),VLOOKUP('312'!$F$80,_312_Table3,MATCH('312'!$N$16,_312_Table3_ColumnLookup,0),FALSE),
  IF(AND(VALUE(LEFT($A506,3))=312,LEFT($G506,5)="Total",$B506="O "),VLOOKUP('312'!$F$80,_312_Table3,MATCH('312'!$V$16,_312_Table3_ColumnLookup,0),FALSE),
  IF(AND(VALUE(LEFT($A506,3))=312,LEFT($G506,5)="Total",$B506="Q "),VLOOKUP('312'!$F$80,_312_Table3,MATCH('312'!$X$16,_312_Table3_ColumnLookup,0),FALSE),
  IF(AND(VALUE(LEFT($A506,3))=312,LEFT($G506,5)="Total"),VLOOKUP('312'!$F$80,_312_Table3,MATCH(LEFT($B506,1),_312_Table3_ColumnLookup,0),FALSE),
  IF(AND(VALUE(LEFT($A506,3))=312,LEN($I506)=4,$B506="G"),VLOOKUP($I506,_312_Table3,MATCH('312'!$N$16,_312_Table3_ColumnLookup,0),FALSE),
  IF(AND(VALUE(LEFT($A506,3))=312,LEN($I506)=4,$B506="O"),VLOOKUP($I506,_312_Table3,MATCH('312'!$V$16,_312_Table3_ColumnLookup,0),FALSE),
  IF(AND(VALUE(LEFT($A506,3))=312,LEN($I506)=4,$B506="Q"),VLOOKUP($I506,_312_Table3,MATCH('312'!$X$16,_312_Table3_ColumnLookup,0),FALSE),
  IF(AND(VALUE(LEFT($A506,3))=312,LEN($I506)=4),VLOOKUP($I506,_312_Table3,MATCH(LEFT($B506,1),_312_Table3_ColumnLookup,0),FALSE)
+N("312"),
  IF(VALUE(LEFT($A506,3))=313,VLOOKUP(VALUE(MID($B506,2,1)),_313_Table3,MATCH(MID($B506,1,1),_313_Table3_ColumnLookup,0),FALSE)
+N("313"),
  IF(AND(VALUE(LEFT($A506,3))=314,LEN($B506)=3),VLOOKUP(VALUE(MID($B506,2,2)),_314_Table3,MATCH(MID($B506,1,1),_314_Table3_ColumnLookup,0),FALSE),
  IF(VALUE(LEFT($A506,3))=314,VLOOKUP(VALUE(MID($B506,2,1)),_314_Table3,MATCH(MID($B506,1,1),_314_Table3_ColumnLookup,0),FALSE)
+N("314"),
""))))))))))))))))))))))))</f>
        <v>#NAME?</v>
      </c>
      <c r="G506" t="s">
        <v>1153</v>
      </c>
      <c r="H506" s="321">
        <f>IFERROR(
IF(ISERROR($D506)=FALSE,$D506,IF(ISERROR($E506)=FALSE,$E506,IF(ISERROR($F506)=FALSE,$F506
+N("012 checkboxes"),
IF(
IF(OR(LEFT($A506,9)="Syndicate",LEFT($A506,12)="NewSyndicate"),VLOOKUP($A506,'012'!$J:$ZW,MATCH("Link to button",'012'!$J$1:$ZW$1,0),0)
+N("309 checkbox"),
IF($C506="309 LCR Summary0",VLOOKUP("Notes990",'309'!$P:$ZZ,MATCH("Link to button",'309'!$P$1:$ZZ$1,0),0)
+N("313 checkboxes"),
IF($C506="313 Financial Information0LcmVsScr",IF($C506="309 LCR Summary0",VLOOKUP("LcmVsScr",'309'!$N:$ZZ,MATCH("Link to button",'309'!$N$1:$ZZ$1,0),0),
IF($C506="313 Financial Information0LcrDocAttached",IF($C506="309 LCR Summary0",VLOOKUP("LcrDocAttached",'309'!$N:$ZZ,MATCH("Link to button",'309'!$N$1:$ZZ$1,0),
0)))))))=1,TRUE,FALSE)
))),"")</f>
        <v>0</v>
      </c>
      <c r="I506">
        <v>2007</v>
      </c>
    </row>
    <row r="507" spans="1:9" customFormat="1">
      <c r="A507" s="237" t="str">
        <f>VLOOKUP($G507,CSVLookups!$B:$R,MATCH(A$1,CSVLookups!$B$1:$R$1,0),FALSE)</f>
        <v>312 Projected Solvency II Technical Provisions at Time Zero</v>
      </c>
      <c r="B507" s="237" t="str">
        <f>VLOOKUP($G507,CSVLookups!$B:$R,MATCH(B$1,CSVLookups!$B$1:$R$1,0),FALSE)</f>
        <v>K</v>
      </c>
      <c r="C507" s="238" t="str">
        <f t="shared" si="8"/>
        <v>312 Projected Solvency II Technical Provisions at Time ZeroK2007</v>
      </c>
      <c r="D507" s="238">
        <f>IF(AND(VALUE(LEFT($A507,3))=309,LEN($B507)=3),VLOOKUP(VALUE(MID($B507,2,2)),_309_Table1,MATCH(MID($B507,1,1),_309_Table1_ColumnLookup,0),FALSE),
  IF($C507="309 LCR SummaryA",OneYearSCR,IF($C507="309 LCR SummaryB",UltimateSCR,IF(VALUE(LEFT($A507,3))=309,VLOOKUP(VALUE(MID($B507,2,1)),_309_Table1,MATCH(MID($B507,1,1),_309_Table1_ColumnLookup,0),FALSE)
+N("309"),
  IF(VALUE(LEFT($A507,3))=310,VLOOKUP(VALUE(MID($B507,2,1)),_310_Table1,MATCH(MID($B507,1,1),_310_Table1_ColumnLookup,0),FALSE)
+N("310"),
  IF(AND(VALUE(LEFT($A507,3))=311,LEN($I507)=4),VLOOKUP($I507,_311_Table1,MATCH($B507,_311_Table1_ColumnLookup,0),FALSE),
  IF(AND(VALUE(LEFT($A507,3))=311,OR($B507="I2",$B507="J2",$B507="K2",$B507="L2")),VLOOKUP('311'!$G$58,_311_Table1,MATCH(MID($B507,1,1),_311_Table1_ColumnLookup,0),FALSE),
  IF(AND(VALUE(LEFT($A507,3))=311,RIGHT($B507,5)="Total"),VLOOKUP('311'!$G$59,_311_Table1,MATCH(MID($B507,1,1),_311_Table1_ColumnLookup,0),FALSE),
  IF(VALUE(LEFT($A507,3))=311,VLOOKUP(VALUE(MID($B507,2,1)),_311_Table1,MATCH(MID($B507,1,1),_311_Table1_ColumnLookup,0),FALSE)
+N("311"),
  IF(AND(VALUE(LEFT($A507,3))=312,LEFT($G507,10)="Unincepted",$B507="G "),VLOOKUP(" ULO",_312_Table1,MATCH('312'!$N$16,_312_Table1_ColumnLookup,0),FALSE),
  IF(AND(VALUE(LEFT($A507,3))=312,LEFT($G507,10)="Unincepted",$B507="O "),VLOOKUP(" ULO",_312_Table1,MATCH('312'!$V$16,_312_Table1_ColumnLookup,0),FALSE),
  IF(AND(VALUE(LEFT($A507,3))=312,LEFT($G507,10)="Unincepted",$B507="Q "),VLOOKUP(" ULO",_312_Table1,MATCH('312'!$X$16,_312_Table1_ColumnLookup,0),FALSE),
  IF(AND(VALUE(LEFT($A507,3))=312,LEFT($G507,10)="Unincepted"),VLOOKUP(" ULO",_312_Table1,MATCH(LEFT($B507,1),_312_Table1_ColumnLookup,0),FALSE),
  IF(AND(VALUE(LEFT($A507,3))=312,LEFT($G507,5)="Total",$B507="G "),VLOOKUP('312'!$F$80,_312_Table1,MATCH('312'!$N$16,_312_Table1_ColumnLookup,0),FALSE),
  IF(AND(VALUE(LEFT($A507,3))=312,LEFT($G507,5)="Total",$B507="O "),VLOOKUP('312'!$F$80,_312_Table1,MATCH('312'!$V$16,_312_Table1_ColumnLookup,0),FALSE),
  IF(AND(VALUE(LEFT($A507,3))=312,LEFT($G507,5)="Total",$B507="Q "),VLOOKUP('312'!$F$80,_312_Table1,MATCH('312'!$X$16,_312_Table1_ColumnLookup,0),FALSE),
  IF(AND(VALUE(LEFT($A507,3))=312,LEFT($G507,5)="Total"),VLOOKUP('312'!$F$80,_312_Table1,MATCH(LEFT($B507,1),_312_Table1_ColumnLookup,0),FALSE),
  IF(AND(VALUE(LEFT($A507,3))=312,LEN($I507)=4,$B507="G"),VLOOKUP($I507,_312_Table1,MATCH('312'!$N$16,_312_Table1_ColumnLookup,0),FALSE),
  IF(AND(VALUE(LEFT($A507,3))=312,LEN($I507)=4,$B507="O"),VLOOKUP($I507,_312_Table1,MATCH('312'!$V$16,_312_Table1_ColumnLookup,0),FALSE),
  IF(AND(VALUE(LEFT($A507,3))=312,LEN($I507)=4,$B507="Q"),VLOOKUP($I507,_312_Table1,MATCH('312'!$X$16,_312_Table1_ColumnLookup,0),FALSE),
  IF(AND(VALUE(LEFT($A507,3))=312,LEN($I507)=4),VLOOKUP($I507,_312_Table1,MATCH(LEFT($B507,1),_312_Table1_ColumnLookup,0),FALSE)
+N("312"),
  IF(VALUE(LEFT($A507,3))=313,VLOOKUP(VALUE(MID($B507,2,1)),_313_Table1,MATCH(MID($B507,1,1),_313_Table1_ColumnLookup,0),FALSE)
+N("313"),
  IF(AND(VALUE(LEFT($A507,3))=314,LEN($B507)=3),VLOOKUP(VALUE(MID($B507,2,2)),_314_Table1,MATCH(MID($B507,1,1),_314_Table1_ColumnLookup,0),FALSE),
  IF(VALUE(LEFT($A507,3))=314,VLOOKUP(VALUE(MID($B507,2,1)),_314_Table1,MATCH(MID($B507,1,1),_314_Table1_ColumnLookup,0),FALSE)
+N("314"),
""))))))))))))))))))))))))</f>
        <v>0</v>
      </c>
      <c r="E507" s="238" t="e">
        <f>IF(AND(VALUE(LEFT($A507,3))=309,LEN($B507)=3),VLOOKUP(VALUE(MID($B507,2,2)),_309_Table2,MATCH(MID($B507,1,1),_309_Table2_ColumnLookup,0),FALSE),
  IF($C507="309 LCR SummaryA",OneYearSCR,IF($C507="309 LCR SummaryB",UltimateSCR,IF(VALUE(LEFT($A507,3))=309,VLOOKUP(VALUE(MID($B507,2,1)),_309_Table2,MATCH(MID($B507,1,1),_309_Table2_ColumnLookup,0),FALSE)
+N("309"),
  IF(VALUE(LEFT($A507,3))=310,VLOOKUP(VALUE(MID($B507,2,1)),_310_Table2,MATCH(MID($B507,1,1),_310_Table2_ColumnLookup,0),FALSE)
+N("310"),
  IF(AND(VALUE(LEFT($A507,3))=311,LEN($I507)=4),VLOOKUP($I507,_311_Table2,MATCH($B507,_311_Table2_ColumnLookup,0),FALSE),
  IF(AND(VALUE(LEFT($A507,3))=311,OR($B507="I2",$B507="J2",$B507="K2",$B507="L2")),VLOOKUP('311'!$G$58,_311_Table2,MATCH(MID($B507,1,1),_311_Table2_ColumnLookup,0),FALSE),
  IF(AND(VALUE(LEFT($A507,3))=311,RIGHT($B507,5)="Total"),VLOOKUP('311'!$G$59,_311_Table2,MATCH(MID($B507,1,1),_311_Table2_ColumnLookup,0),FALSE),
  IF(VALUE(LEFT($A507,3))=311,VLOOKUP(VALUE(MID($B507,2,1)),_311_Table2,MATCH(MID($B507,1,1),_311_Table2_ColumnLookup,0),FALSE)
+N("311"),
  IF(AND(VALUE(LEFT($A507,3))=312,LEFT($G507,10)="Unincepted",$B507="G "),VLOOKUP(" ULO",_312_Table2,MATCH('312'!$N$16,_312_Table2_ColumnLookup,0),FALSE),
  IF(AND(VALUE(LEFT($A507,3))=312,LEFT($G507,10)="Unincepted",$B507="O "),VLOOKUP(" ULO",_312_Table2,MATCH('312'!$V$16,_312_Table2_ColumnLookup,0),FALSE),
  IF(AND(VALUE(LEFT($A507,3))=312,LEFT($G507,10)="Unincepted",$B507="Q "),VLOOKUP(" ULO",_312_Table2,MATCH('312'!$X$16,_312_Table2_ColumnLookup,0),FALSE),
  IF(AND(VALUE(LEFT($A507,3))=312,LEFT($G507,10)="Unincepted"),VLOOKUP(" ULO",_312_Table2,MATCH(LEFT($B507,1),_312_Table2_ColumnLookup,0),FALSE),
  IF(AND(VALUE(LEFT($A507,3))=312,LEFT($G507,5)="Total",$B507="G "),VLOOKUP('312'!$F$80,_312_Table2,MATCH('312'!$N$16,_312_Table2_ColumnLookup,0),FALSE),
  IF(AND(VALUE(LEFT($A507,3))=312,LEFT($G507,5)="Total",$B507="O "),VLOOKUP('312'!$F$80,_312_Table2,MATCH('312'!$V$16,_312_Table2_ColumnLookup,0),FALSE),
  IF(AND(VALUE(LEFT($A507,3))=312,LEFT($G507,5)="Total",$B507="Q "),VLOOKUP('312'!$F$80,_312_Table2,MATCH('312'!$X$16,_312_Table2_ColumnLookup,0),FALSE),
  IF(AND(VALUE(LEFT($A507,3))=312,LEFT($G507,5)="Total"),VLOOKUP('312'!$F$80,_312_Table2,MATCH(LEFT($B507,1),_312_Table2_ColumnLookup,0),FALSE),
  IF(AND(VALUE(LEFT($A507,3))=312,LEN($I507)=4,$B507="G"),VLOOKUP($I507,_312_Table2,MATCH('312'!$N$16,_312_Table2_ColumnLookup,0),FALSE),
  IF(AND(VALUE(LEFT($A507,3))=312,LEN($I507)=4,$B507="O"),VLOOKUP($I507,_312_Table2,MATCH('312'!$V$16,_312_Table2_ColumnLookup,0),FALSE),
  IF(AND(VALUE(LEFT($A507,3))=312,LEN($I507)=4,$B507="Q"),VLOOKUP($I507,_312_Table2,MATCH('312'!$X$16,_312_Table2_ColumnLookup,0),FALSE),
  IF(AND(VALUE(LEFT($A507,3))=312,LEN($I507)=4),VLOOKUP($I507,_312_Table2,MATCH(LEFT($B507,1),_312_Table2_ColumnLookup,0),FALSE)
+N("312"),
  IF(VALUE(LEFT($A507,3))=313,VLOOKUP(VALUE(MID($B507,2,1)),_313_Table2,MATCH(MID($B507,1,1),_313_Table2_ColumnLookup,0),FALSE)
+N("313"),
  IF(AND(VALUE(LEFT($A507,3))=314,LEN($B507)=3),VLOOKUP(VALUE(MID($B507,2,2)),_314_Table2,MATCH(MID($B507,1,1),_314_Table2_ColumnLookup,0),FALSE),
  IF(VALUE(LEFT($A507,3))=314,VLOOKUP(VALUE(MID($B507,2,1)),_314_Table2,MATCH(MID($B507,1,1),_314_Table2_ColumnLookup,0),FALSE)
+N("314"),
""))))))))))))))))))))))))</f>
        <v>#NAME?</v>
      </c>
      <c r="F507" s="238" t="e">
        <f>IF(AND(VALUE(LEFT($A507,3))=309,LEN($B507)=3),VLOOKUP(VALUE(MID($B507,2,2)),_309_Table3,MATCH(MID($B507,1,1),_309_Table3_ColumnLookup,0),FALSE),
  IF($C507="309 LCR SummaryA",OneYearSCR,IF($C507="309 LCR SummaryB",UltimateSCR,IF(VALUE(LEFT($A507,3))=309,VLOOKUP(VALUE(MID($B507,2,1)),_309_Table3,MATCH(MID($B507,1,1),_309_Table3_ColumnLookup,0),FALSE)
+N("309"),
  IF(VALUE(LEFT($A507,3))=310,VLOOKUP(VALUE(MID($B507,2,1)),_310_Table3,MATCH(MID($B507,1,1),_310_Table3_ColumnLookup,0),FALSE)
+N("310"),
  IF(AND(VALUE(LEFT($A507,3))=311,LEN($I507)=4),VLOOKUP($I507,_311_Table3,MATCH($B507,_311_Table3_ColumnLookup,0),FALSE),
  IF(AND(VALUE(LEFT($A507,3))=311,OR($B507="I2",$B507="J2",$B507="K2",$B507="L2")),VLOOKUP('311'!$G$58,_311_Table3,MATCH(MID($B507,1,1),_311_Table3_ColumnLookup,0),FALSE),
  IF(AND(VALUE(LEFT($A507,3))=311,RIGHT($B507,5)="Total"),VLOOKUP('311'!$G$59,_311_Table3,MATCH(MID($B507,1,1),_311_Table3_ColumnLookup,0),FALSE),
  IF(VALUE(LEFT($A507,3))=311,VLOOKUP(VALUE(MID($B507,2,1)),_311_Table3,MATCH(MID($B507,1,1),_311_Table3_ColumnLookup,0),FALSE)
+N("311"),
  IF(AND(VALUE(LEFT($A507,3))=312,LEFT($G507,10)="Unincepted",$B507="G "),VLOOKUP(" ULO",_312_Table3,MATCH('312'!$N$16,_312_Table3_ColumnLookup,0),FALSE),
  IF(AND(VALUE(LEFT($A507,3))=312,LEFT($G507,10)="Unincepted",$B507="O "),VLOOKUP(" ULO",_312_Table3,MATCH('312'!$V$16,_312_Table3_ColumnLookup,0),FALSE),
  IF(AND(VALUE(LEFT($A507,3))=312,LEFT($G507,10)="Unincepted",$B507="Q "),VLOOKUP(" ULO",_312_Table3,MATCH('312'!$X$16,_312_Table3_ColumnLookup,0),FALSE),
  IF(AND(VALUE(LEFT($A507,3))=312,LEFT($G507,10)="Unincepted"),VLOOKUP(" ULO",_312_Table3,MATCH(LEFT($B507,1),_312_Table3_ColumnLookup,0),FALSE),
  IF(AND(VALUE(LEFT($A507,3))=312,LEFT($G507,5)="Total",$B507="G "),VLOOKUP('312'!$F$80,_312_Table3,MATCH('312'!$N$16,_312_Table3_ColumnLookup,0),FALSE),
  IF(AND(VALUE(LEFT($A507,3))=312,LEFT($G507,5)="Total",$B507="O "),VLOOKUP('312'!$F$80,_312_Table3,MATCH('312'!$V$16,_312_Table3_ColumnLookup,0),FALSE),
  IF(AND(VALUE(LEFT($A507,3))=312,LEFT($G507,5)="Total",$B507="Q "),VLOOKUP('312'!$F$80,_312_Table3,MATCH('312'!$X$16,_312_Table3_ColumnLookup,0),FALSE),
  IF(AND(VALUE(LEFT($A507,3))=312,LEFT($G507,5)="Total"),VLOOKUP('312'!$F$80,_312_Table3,MATCH(LEFT($B507,1),_312_Table3_ColumnLookup,0),FALSE),
  IF(AND(VALUE(LEFT($A507,3))=312,LEN($I507)=4,$B507="G"),VLOOKUP($I507,_312_Table3,MATCH('312'!$N$16,_312_Table3_ColumnLookup,0),FALSE),
  IF(AND(VALUE(LEFT($A507,3))=312,LEN($I507)=4,$B507="O"),VLOOKUP($I507,_312_Table3,MATCH('312'!$V$16,_312_Table3_ColumnLookup,0),FALSE),
  IF(AND(VALUE(LEFT($A507,3))=312,LEN($I507)=4,$B507="Q"),VLOOKUP($I507,_312_Table3,MATCH('312'!$X$16,_312_Table3_ColumnLookup,0),FALSE),
  IF(AND(VALUE(LEFT($A507,3))=312,LEN($I507)=4),VLOOKUP($I507,_312_Table3,MATCH(LEFT($B507,1),_312_Table3_ColumnLookup,0),FALSE)
+N("312"),
  IF(VALUE(LEFT($A507,3))=313,VLOOKUP(VALUE(MID($B507,2,1)),_313_Table3,MATCH(MID($B507,1,1),_313_Table3_ColumnLookup,0),FALSE)
+N("313"),
  IF(AND(VALUE(LEFT($A507,3))=314,LEN($B507)=3),VLOOKUP(VALUE(MID($B507,2,2)),_314_Table3,MATCH(MID($B507,1,1),_314_Table3_ColumnLookup,0),FALSE),
  IF(VALUE(LEFT($A507,3))=314,VLOOKUP(VALUE(MID($B507,2,1)),_314_Table3,MATCH(MID($B507,1,1),_314_Table3_ColumnLookup,0),FALSE)
+N("314"),
""))))))))))))))))))))))))</f>
        <v>#NAME?</v>
      </c>
      <c r="G507" t="s">
        <v>1154</v>
      </c>
      <c r="H507" s="321">
        <f>IFERROR(
IF(ISERROR($D507)=FALSE,$D507,IF(ISERROR($E507)=FALSE,$E507,IF(ISERROR($F507)=FALSE,$F507
+N("012 checkboxes"),
IF(
IF(OR(LEFT($A507,9)="Syndicate",LEFT($A507,12)="NewSyndicate"),VLOOKUP($A507,'012'!$J:$ZW,MATCH("Link to button",'012'!$J$1:$ZW$1,0),0)
+N("309 checkbox"),
IF($C507="309 LCR Summary0",VLOOKUP("Notes990",'309'!$P:$ZZ,MATCH("Link to button",'309'!$P$1:$ZZ$1,0),0)
+N("313 checkboxes"),
IF($C507="313 Financial Information0LcmVsScr",IF($C507="309 LCR Summary0",VLOOKUP("LcmVsScr",'309'!$N:$ZZ,MATCH("Link to button",'309'!$N$1:$ZZ$1,0),0),
IF($C507="313 Financial Information0LcrDocAttached",IF($C507="309 LCR Summary0",VLOOKUP("LcrDocAttached",'309'!$N:$ZZ,MATCH("Link to button",'309'!$N$1:$ZZ$1,0),
0)))))))=1,TRUE,FALSE)
))),"")</f>
        <v>0</v>
      </c>
      <c r="I507">
        <v>2007</v>
      </c>
    </row>
    <row r="508" spans="1:9" customFormat="1">
      <c r="A508" s="237" t="str">
        <f>VLOOKUP($G508,CSVLookups!$B:$R,MATCH(A$1,CSVLookups!$B$1:$R$1,0),FALSE)</f>
        <v>312 Projected Solvency II Technical Provisions at Time Zero</v>
      </c>
      <c r="B508" s="237" t="str">
        <f>VLOOKUP($G508,CSVLookups!$B:$R,MATCH(B$1,CSVLookups!$B$1:$R$1,0),FALSE)</f>
        <v>L</v>
      </c>
      <c r="C508" s="238" t="str">
        <f t="shared" si="8"/>
        <v>312 Projected Solvency II Technical Provisions at Time ZeroL2007</v>
      </c>
      <c r="D508" s="238">
        <f>IF(AND(VALUE(LEFT($A508,3))=309,LEN($B508)=3),VLOOKUP(VALUE(MID($B508,2,2)),_309_Table1,MATCH(MID($B508,1,1),_309_Table1_ColumnLookup,0),FALSE),
  IF($C508="309 LCR SummaryA",OneYearSCR,IF($C508="309 LCR SummaryB",UltimateSCR,IF(VALUE(LEFT($A508,3))=309,VLOOKUP(VALUE(MID($B508,2,1)),_309_Table1,MATCH(MID($B508,1,1),_309_Table1_ColumnLookup,0),FALSE)
+N("309"),
  IF(VALUE(LEFT($A508,3))=310,VLOOKUP(VALUE(MID($B508,2,1)),_310_Table1,MATCH(MID($B508,1,1),_310_Table1_ColumnLookup,0),FALSE)
+N("310"),
  IF(AND(VALUE(LEFT($A508,3))=311,LEN($I508)=4),VLOOKUP($I508,_311_Table1,MATCH($B508,_311_Table1_ColumnLookup,0),FALSE),
  IF(AND(VALUE(LEFT($A508,3))=311,OR($B508="I2",$B508="J2",$B508="K2",$B508="L2")),VLOOKUP('311'!$G$58,_311_Table1,MATCH(MID($B508,1,1),_311_Table1_ColumnLookup,0),FALSE),
  IF(AND(VALUE(LEFT($A508,3))=311,RIGHT($B508,5)="Total"),VLOOKUP('311'!$G$59,_311_Table1,MATCH(MID($B508,1,1),_311_Table1_ColumnLookup,0),FALSE),
  IF(VALUE(LEFT($A508,3))=311,VLOOKUP(VALUE(MID($B508,2,1)),_311_Table1,MATCH(MID($B508,1,1),_311_Table1_ColumnLookup,0),FALSE)
+N("311"),
  IF(AND(VALUE(LEFT($A508,3))=312,LEFT($G508,10)="Unincepted",$B508="G "),VLOOKUP(" ULO",_312_Table1,MATCH('312'!$N$16,_312_Table1_ColumnLookup,0),FALSE),
  IF(AND(VALUE(LEFT($A508,3))=312,LEFT($G508,10)="Unincepted",$B508="O "),VLOOKUP(" ULO",_312_Table1,MATCH('312'!$V$16,_312_Table1_ColumnLookup,0),FALSE),
  IF(AND(VALUE(LEFT($A508,3))=312,LEFT($G508,10)="Unincepted",$B508="Q "),VLOOKUP(" ULO",_312_Table1,MATCH('312'!$X$16,_312_Table1_ColumnLookup,0),FALSE),
  IF(AND(VALUE(LEFT($A508,3))=312,LEFT($G508,10)="Unincepted"),VLOOKUP(" ULO",_312_Table1,MATCH(LEFT($B508,1),_312_Table1_ColumnLookup,0),FALSE),
  IF(AND(VALUE(LEFT($A508,3))=312,LEFT($G508,5)="Total",$B508="G "),VLOOKUP('312'!$F$80,_312_Table1,MATCH('312'!$N$16,_312_Table1_ColumnLookup,0),FALSE),
  IF(AND(VALUE(LEFT($A508,3))=312,LEFT($G508,5)="Total",$B508="O "),VLOOKUP('312'!$F$80,_312_Table1,MATCH('312'!$V$16,_312_Table1_ColumnLookup,0),FALSE),
  IF(AND(VALUE(LEFT($A508,3))=312,LEFT($G508,5)="Total",$B508="Q "),VLOOKUP('312'!$F$80,_312_Table1,MATCH('312'!$X$16,_312_Table1_ColumnLookup,0),FALSE),
  IF(AND(VALUE(LEFT($A508,3))=312,LEFT($G508,5)="Total"),VLOOKUP('312'!$F$80,_312_Table1,MATCH(LEFT($B508,1),_312_Table1_ColumnLookup,0),FALSE),
  IF(AND(VALUE(LEFT($A508,3))=312,LEN($I508)=4,$B508="G"),VLOOKUP($I508,_312_Table1,MATCH('312'!$N$16,_312_Table1_ColumnLookup,0),FALSE),
  IF(AND(VALUE(LEFT($A508,3))=312,LEN($I508)=4,$B508="O"),VLOOKUP($I508,_312_Table1,MATCH('312'!$V$16,_312_Table1_ColumnLookup,0),FALSE),
  IF(AND(VALUE(LEFT($A508,3))=312,LEN($I508)=4,$B508="Q"),VLOOKUP($I508,_312_Table1,MATCH('312'!$X$16,_312_Table1_ColumnLookup,0),FALSE),
  IF(AND(VALUE(LEFT($A508,3))=312,LEN($I508)=4),VLOOKUP($I508,_312_Table1,MATCH(LEFT($B508,1),_312_Table1_ColumnLookup,0),FALSE)
+N("312"),
  IF(VALUE(LEFT($A508,3))=313,VLOOKUP(VALUE(MID($B508,2,1)),_313_Table1,MATCH(MID($B508,1,1),_313_Table1_ColumnLookup,0),FALSE)
+N("313"),
  IF(AND(VALUE(LEFT($A508,3))=314,LEN($B508)=3),VLOOKUP(VALUE(MID($B508,2,2)),_314_Table1,MATCH(MID($B508,1,1),_314_Table1_ColumnLookup,0),FALSE),
  IF(VALUE(LEFT($A508,3))=314,VLOOKUP(VALUE(MID($B508,2,1)),_314_Table1,MATCH(MID($B508,1,1),_314_Table1_ColumnLookup,0),FALSE)
+N("314"),
""))))))))))))))))))))))))</f>
        <v>0</v>
      </c>
      <c r="E508" s="238" t="e">
        <f>IF(AND(VALUE(LEFT($A508,3))=309,LEN($B508)=3),VLOOKUP(VALUE(MID($B508,2,2)),_309_Table2,MATCH(MID($B508,1,1),_309_Table2_ColumnLookup,0),FALSE),
  IF($C508="309 LCR SummaryA",OneYearSCR,IF($C508="309 LCR SummaryB",UltimateSCR,IF(VALUE(LEFT($A508,3))=309,VLOOKUP(VALUE(MID($B508,2,1)),_309_Table2,MATCH(MID($B508,1,1),_309_Table2_ColumnLookup,0),FALSE)
+N("309"),
  IF(VALUE(LEFT($A508,3))=310,VLOOKUP(VALUE(MID($B508,2,1)),_310_Table2,MATCH(MID($B508,1,1),_310_Table2_ColumnLookup,0),FALSE)
+N("310"),
  IF(AND(VALUE(LEFT($A508,3))=311,LEN($I508)=4),VLOOKUP($I508,_311_Table2,MATCH($B508,_311_Table2_ColumnLookup,0),FALSE),
  IF(AND(VALUE(LEFT($A508,3))=311,OR($B508="I2",$B508="J2",$B508="K2",$B508="L2")),VLOOKUP('311'!$G$58,_311_Table2,MATCH(MID($B508,1,1),_311_Table2_ColumnLookup,0),FALSE),
  IF(AND(VALUE(LEFT($A508,3))=311,RIGHT($B508,5)="Total"),VLOOKUP('311'!$G$59,_311_Table2,MATCH(MID($B508,1,1),_311_Table2_ColumnLookup,0),FALSE),
  IF(VALUE(LEFT($A508,3))=311,VLOOKUP(VALUE(MID($B508,2,1)),_311_Table2,MATCH(MID($B508,1,1),_311_Table2_ColumnLookup,0),FALSE)
+N("311"),
  IF(AND(VALUE(LEFT($A508,3))=312,LEFT($G508,10)="Unincepted",$B508="G "),VLOOKUP(" ULO",_312_Table2,MATCH('312'!$N$16,_312_Table2_ColumnLookup,0),FALSE),
  IF(AND(VALUE(LEFT($A508,3))=312,LEFT($G508,10)="Unincepted",$B508="O "),VLOOKUP(" ULO",_312_Table2,MATCH('312'!$V$16,_312_Table2_ColumnLookup,0),FALSE),
  IF(AND(VALUE(LEFT($A508,3))=312,LEFT($G508,10)="Unincepted",$B508="Q "),VLOOKUP(" ULO",_312_Table2,MATCH('312'!$X$16,_312_Table2_ColumnLookup,0),FALSE),
  IF(AND(VALUE(LEFT($A508,3))=312,LEFT($G508,10)="Unincepted"),VLOOKUP(" ULO",_312_Table2,MATCH(LEFT($B508,1),_312_Table2_ColumnLookup,0),FALSE),
  IF(AND(VALUE(LEFT($A508,3))=312,LEFT($G508,5)="Total",$B508="G "),VLOOKUP('312'!$F$80,_312_Table2,MATCH('312'!$N$16,_312_Table2_ColumnLookup,0),FALSE),
  IF(AND(VALUE(LEFT($A508,3))=312,LEFT($G508,5)="Total",$B508="O "),VLOOKUP('312'!$F$80,_312_Table2,MATCH('312'!$V$16,_312_Table2_ColumnLookup,0),FALSE),
  IF(AND(VALUE(LEFT($A508,3))=312,LEFT($G508,5)="Total",$B508="Q "),VLOOKUP('312'!$F$80,_312_Table2,MATCH('312'!$X$16,_312_Table2_ColumnLookup,0),FALSE),
  IF(AND(VALUE(LEFT($A508,3))=312,LEFT($G508,5)="Total"),VLOOKUP('312'!$F$80,_312_Table2,MATCH(LEFT($B508,1),_312_Table2_ColumnLookup,0),FALSE),
  IF(AND(VALUE(LEFT($A508,3))=312,LEN($I508)=4,$B508="G"),VLOOKUP($I508,_312_Table2,MATCH('312'!$N$16,_312_Table2_ColumnLookup,0),FALSE),
  IF(AND(VALUE(LEFT($A508,3))=312,LEN($I508)=4,$B508="O"),VLOOKUP($I508,_312_Table2,MATCH('312'!$V$16,_312_Table2_ColumnLookup,0),FALSE),
  IF(AND(VALUE(LEFT($A508,3))=312,LEN($I508)=4,$B508="Q"),VLOOKUP($I508,_312_Table2,MATCH('312'!$X$16,_312_Table2_ColumnLookup,0),FALSE),
  IF(AND(VALUE(LEFT($A508,3))=312,LEN($I508)=4),VLOOKUP($I508,_312_Table2,MATCH(LEFT($B508,1),_312_Table2_ColumnLookup,0),FALSE)
+N("312"),
  IF(VALUE(LEFT($A508,3))=313,VLOOKUP(VALUE(MID($B508,2,1)),_313_Table2,MATCH(MID($B508,1,1),_313_Table2_ColumnLookup,0),FALSE)
+N("313"),
  IF(AND(VALUE(LEFT($A508,3))=314,LEN($B508)=3),VLOOKUP(VALUE(MID($B508,2,2)),_314_Table2,MATCH(MID($B508,1,1),_314_Table2_ColumnLookup,0),FALSE),
  IF(VALUE(LEFT($A508,3))=314,VLOOKUP(VALUE(MID($B508,2,1)),_314_Table2,MATCH(MID($B508,1,1),_314_Table2_ColumnLookup,0),FALSE)
+N("314"),
""))))))))))))))))))))))))</f>
        <v>#NAME?</v>
      </c>
      <c r="F508" s="238" t="e">
        <f>IF(AND(VALUE(LEFT($A508,3))=309,LEN($B508)=3),VLOOKUP(VALUE(MID($B508,2,2)),_309_Table3,MATCH(MID($B508,1,1),_309_Table3_ColumnLookup,0),FALSE),
  IF($C508="309 LCR SummaryA",OneYearSCR,IF($C508="309 LCR SummaryB",UltimateSCR,IF(VALUE(LEFT($A508,3))=309,VLOOKUP(VALUE(MID($B508,2,1)),_309_Table3,MATCH(MID($B508,1,1),_309_Table3_ColumnLookup,0),FALSE)
+N("309"),
  IF(VALUE(LEFT($A508,3))=310,VLOOKUP(VALUE(MID($B508,2,1)),_310_Table3,MATCH(MID($B508,1,1),_310_Table3_ColumnLookup,0),FALSE)
+N("310"),
  IF(AND(VALUE(LEFT($A508,3))=311,LEN($I508)=4),VLOOKUP($I508,_311_Table3,MATCH($B508,_311_Table3_ColumnLookup,0),FALSE),
  IF(AND(VALUE(LEFT($A508,3))=311,OR($B508="I2",$B508="J2",$B508="K2",$B508="L2")),VLOOKUP('311'!$G$58,_311_Table3,MATCH(MID($B508,1,1),_311_Table3_ColumnLookup,0),FALSE),
  IF(AND(VALUE(LEFT($A508,3))=311,RIGHT($B508,5)="Total"),VLOOKUP('311'!$G$59,_311_Table3,MATCH(MID($B508,1,1),_311_Table3_ColumnLookup,0),FALSE),
  IF(VALUE(LEFT($A508,3))=311,VLOOKUP(VALUE(MID($B508,2,1)),_311_Table3,MATCH(MID($B508,1,1),_311_Table3_ColumnLookup,0),FALSE)
+N("311"),
  IF(AND(VALUE(LEFT($A508,3))=312,LEFT($G508,10)="Unincepted",$B508="G "),VLOOKUP(" ULO",_312_Table3,MATCH('312'!$N$16,_312_Table3_ColumnLookup,0),FALSE),
  IF(AND(VALUE(LEFT($A508,3))=312,LEFT($G508,10)="Unincepted",$B508="O "),VLOOKUP(" ULO",_312_Table3,MATCH('312'!$V$16,_312_Table3_ColumnLookup,0),FALSE),
  IF(AND(VALUE(LEFT($A508,3))=312,LEFT($G508,10)="Unincepted",$B508="Q "),VLOOKUP(" ULO",_312_Table3,MATCH('312'!$X$16,_312_Table3_ColumnLookup,0),FALSE),
  IF(AND(VALUE(LEFT($A508,3))=312,LEFT($G508,10)="Unincepted"),VLOOKUP(" ULO",_312_Table3,MATCH(LEFT($B508,1),_312_Table3_ColumnLookup,0),FALSE),
  IF(AND(VALUE(LEFT($A508,3))=312,LEFT($G508,5)="Total",$B508="G "),VLOOKUP('312'!$F$80,_312_Table3,MATCH('312'!$N$16,_312_Table3_ColumnLookup,0),FALSE),
  IF(AND(VALUE(LEFT($A508,3))=312,LEFT($G508,5)="Total",$B508="O "),VLOOKUP('312'!$F$80,_312_Table3,MATCH('312'!$V$16,_312_Table3_ColumnLookup,0),FALSE),
  IF(AND(VALUE(LEFT($A508,3))=312,LEFT($G508,5)="Total",$B508="Q "),VLOOKUP('312'!$F$80,_312_Table3,MATCH('312'!$X$16,_312_Table3_ColumnLookup,0),FALSE),
  IF(AND(VALUE(LEFT($A508,3))=312,LEFT($G508,5)="Total"),VLOOKUP('312'!$F$80,_312_Table3,MATCH(LEFT($B508,1),_312_Table3_ColumnLookup,0),FALSE),
  IF(AND(VALUE(LEFT($A508,3))=312,LEN($I508)=4,$B508="G"),VLOOKUP($I508,_312_Table3,MATCH('312'!$N$16,_312_Table3_ColumnLookup,0),FALSE),
  IF(AND(VALUE(LEFT($A508,3))=312,LEN($I508)=4,$B508="O"),VLOOKUP($I508,_312_Table3,MATCH('312'!$V$16,_312_Table3_ColumnLookup,0),FALSE),
  IF(AND(VALUE(LEFT($A508,3))=312,LEN($I508)=4,$B508="Q"),VLOOKUP($I508,_312_Table3,MATCH('312'!$X$16,_312_Table3_ColumnLookup,0),FALSE),
  IF(AND(VALUE(LEFT($A508,3))=312,LEN($I508)=4),VLOOKUP($I508,_312_Table3,MATCH(LEFT($B508,1),_312_Table3_ColumnLookup,0),FALSE)
+N("312"),
  IF(VALUE(LEFT($A508,3))=313,VLOOKUP(VALUE(MID($B508,2,1)),_313_Table3,MATCH(MID($B508,1,1),_313_Table3_ColumnLookup,0),FALSE)
+N("313"),
  IF(AND(VALUE(LEFT($A508,3))=314,LEN($B508)=3),VLOOKUP(VALUE(MID($B508,2,2)),_314_Table3,MATCH(MID($B508,1,1),_314_Table3_ColumnLookup,0),FALSE),
  IF(VALUE(LEFT($A508,3))=314,VLOOKUP(VALUE(MID($B508,2,1)),_314_Table3,MATCH(MID($B508,1,1),_314_Table3_ColumnLookup,0),FALSE)
+N("314"),
""))))))))))))))))))))))))</f>
        <v>#NAME?</v>
      </c>
      <c r="G508" t="s">
        <v>1156</v>
      </c>
      <c r="H508" s="321">
        <f>IFERROR(
IF(ISERROR($D508)=FALSE,$D508,IF(ISERROR($E508)=FALSE,$E508,IF(ISERROR($F508)=FALSE,$F508
+N("012 checkboxes"),
IF(
IF(OR(LEFT($A508,9)="Syndicate",LEFT($A508,12)="NewSyndicate"),VLOOKUP($A508,'012'!$J:$ZW,MATCH("Link to button",'012'!$J$1:$ZW$1,0),0)
+N("309 checkbox"),
IF($C508="309 LCR Summary0",VLOOKUP("Notes990",'309'!$P:$ZZ,MATCH("Link to button",'309'!$P$1:$ZZ$1,0),0)
+N("313 checkboxes"),
IF($C508="313 Financial Information0LcmVsScr",IF($C508="309 LCR Summary0",VLOOKUP("LcmVsScr",'309'!$N:$ZZ,MATCH("Link to button",'309'!$N$1:$ZZ$1,0),0),
IF($C508="313 Financial Information0LcrDocAttached",IF($C508="309 LCR Summary0",VLOOKUP("LcrDocAttached",'309'!$N:$ZZ,MATCH("Link to button",'309'!$N$1:$ZZ$1,0),
0)))))))=1,TRUE,FALSE)
))),"")</f>
        <v>0</v>
      </c>
      <c r="I508">
        <v>2007</v>
      </c>
    </row>
    <row r="509" spans="1:9" customFormat="1">
      <c r="A509" s="237" t="str">
        <f>VLOOKUP($G509,CSVLookups!$B:$R,MATCH(A$1,CSVLookups!$B$1:$R$1,0),FALSE)</f>
        <v>312 Projected Solvency II Technical Provisions at Time Zero</v>
      </c>
      <c r="B509" s="237" t="str">
        <f>VLOOKUP($G509,CSVLookups!$B:$R,MATCH(B$1,CSVLookups!$B$1:$R$1,0),FALSE)</f>
        <v>M</v>
      </c>
      <c r="C509" s="238" t="str">
        <f t="shared" si="8"/>
        <v>312 Projected Solvency II Technical Provisions at Time ZeroM2007</v>
      </c>
      <c r="D509" s="238">
        <f>IF(AND(VALUE(LEFT($A509,3))=309,LEN($B509)=3),VLOOKUP(VALUE(MID($B509,2,2)),_309_Table1,MATCH(MID($B509,1,1),_309_Table1_ColumnLookup,0),FALSE),
  IF($C509="309 LCR SummaryA",OneYearSCR,IF($C509="309 LCR SummaryB",UltimateSCR,IF(VALUE(LEFT($A509,3))=309,VLOOKUP(VALUE(MID($B509,2,1)),_309_Table1,MATCH(MID($B509,1,1),_309_Table1_ColumnLookup,0),FALSE)
+N("309"),
  IF(VALUE(LEFT($A509,3))=310,VLOOKUP(VALUE(MID($B509,2,1)),_310_Table1,MATCH(MID($B509,1,1),_310_Table1_ColumnLookup,0),FALSE)
+N("310"),
  IF(AND(VALUE(LEFT($A509,3))=311,LEN($I509)=4),VLOOKUP($I509,_311_Table1,MATCH($B509,_311_Table1_ColumnLookup,0),FALSE),
  IF(AND(VALUE(LEFT($A509,3))=311,OR($B509="I2",$B509="J2",$B509="K2",$B509="L2")),VLOOKUP('311'!$G$58,_311_Table1,MATCH(MID($B509,1,1),_311_Table1_ColumnLookup,0),FALSE),
  IF(AND(VALUE(LEFT($A509,3))=311,RIGHT($B509,5)="Total"),VLOOKUP('311'!$G$59,_311_Table1,MATCH(MID($B509,1,1),_311_Table1_ColumnLookup,0),FALSE),
  IF(VALUE(LEFT($A509,3))=311,VLOOKUP(VALUE(MID($B509,2,1)),_311_Table1,MATCH(MID($B509,1,1),_311_Table1_ColumnLookup,0),FALSE)
+N("311"),
  IF(AND(VALUE(LEFT($A509,3))=312,LEFT($G509,10)="Unincepted",$B509="G "),VLOOKUP(" ULO",_312_Table1,MATCH('312'!$N$16,_312_Table1_ColumnLookup,0),FALSE),
  IF(AND(VALUE(LEFT($A509,3))=312,LEFT($G509,10)="Unincepted",$B509="O "),VLOOKUP(" ULO",_312_Table1,MATCH('312'!$V$16,_312_Table1_ColumnLookup,0),FALSE),
  IF(AND(VALUE(LEFT($A509,3))=312,LEFT($G509,10)="Unincepted",$B509="Q "),VLOOKUP(" ULO",_312_Table1,MATCH('312'!$X$16,_312_Table1_ColumnLookup,0),FALSE),
  IF(AND(VALUE(LEFT($A509,3))=312,LEFT($G509,10)="Unincepted"),VLOOKUP(" ULO",_312_Table1,MATCH(LEFT($B509,1),_312_Table1_ColumnLookup,0),FALSE),
  IF(AND(VALUE(LEFT($A509,3))=312,LEFT($G509,5)="Total",$B509="G "),VLOOKUP('312'!$F$80,_312_Table1,MATCH('312'!$N$16,_312_Table1_ColumnLookup,0),FALSE),
  IF(AND(VALUE(LEFT($A509,3))=312,LEFT($G509,5)="Total",$B509="O "),VLOOKUP('312'!$F$80,_312_Table1,MATCH('312'!$V$16,_312_Table1_ColumnLookup,0),FALSE),
  IF(AND(VALUE(LEFT($A509,3))=312,LEFT($G509,5)="Total",$B509="Q "),VLOOKUP('312'!$F$80,_312_Table1,MATCH('312'!$X$16,_312_Table1_ColumnLookup,0),FALSE),
  IF(AND(VALUE(LEFT($A509,3))=312,LEFT($G509,5)="Total"),VLOOKUP('312'!$F$80,_312_Table1,MATCH(LEFT($B509,1),_312_Table1_ColumnLookup,0),FALSE),
  IF(AND(VALUE(LEFT($A509,3))=312,LEN($I509)=4,$B509="G"),VLOOKUP($I509,_312_Table1,MATCH('312'!$N$16,_312_Table1_ColumnLookup,0),FALSE),
  IF(AND(VALUE(LEFT($A509,3))=312,LEN($I509)=4,$B509="O"),VLOOKUP($I509,_312_Table1,MATCH('312'!$V$16,_312_Table1_ColumnLookup,0),FALSE),
  IF(AND(VALUE(LEFT($A509,3))=312,LEN($I509)=4,$B509="Q"),VLOOKUP($I509,_312_Table1,MATCH('312'!$X$16,_312_Table1_ColumnLookup,0),FALSE),
  IF(AND(VALUE(LEFT($A509,3))=312,LEN($I509)=4),VLOOKUP($I509,_312_Table1,MATCH(LEFT($B509,1),_312_Table1_ColumnLookup,0),FALSE)
+N("312"),
  IF(VALUE(LEFT($A509,3))=313,VLOOKUP(VALUE(MID($B509,2,1)),_313_Table1,MATCH(MID($B509,1,1),_313_Table1_ColumnLookup,0),FALSE)
+N("313"),
  IF(AND(VALUE(LEFT($A509,3))=314,LEN($B509)=3),VLOOKUP(VALUE(MID($B509,2,2)),_314_Table1,MATCH(MID($B509,1,1),_314_Table1_ColumnLookup,0),FALSE),
  IF(VALUE(LEFT($A509,3))=314,VLOOKUP(VALUE(MID($B509,2,1)),_314_Table1,MATCH(MID($B509,1,1),_314_Table1_ColumnLookup,0),FALSE)
+N("314"),
""))))))))))))))))))))))))</f>
        <v>0</v>
      </c>
      <c r="E509" s="238" t="e">
        <f>IF(AND(VALUE(LEFT($A509,3))=309,LEN($B509)=3),VLOOKUP(VALUE(MID($B509,2,2)),_309_Table2,MATCH(MID($B509,1,1),_309_Table2_ColumnLookup,0),FALSE),
  IF($C509="309 LCR SummaryA",OneYearSCR,IF($C509="309 LCR SummaryB",UltimateSCR,IF(VALUE(LEFT($A509,3))=309,VLOOKUP(VALUE(MID($B509,2,1)),_309_Table2,MATCH(MID($B509,1,1),_309_Table2_ColumnLookup,0),FALSE)
+N("309"),
  IF(VALUE(LEFT($A509,3))=310,VLOOKUP(VALUE(MID($B509,2,1)),_310_Table2,MATCH(MID($B509,1,1),_310_Table2_ColumnLookup,0),FALSE)
+N("310"),
  IF(AND(VALUE(LEFT($A509,3))=311,LEN($I509)=4),VLOOKUP($I509,_311_Table2,MATCH($B509,_311_Table2_ColumnLookup,0),FALSE),
  IF(AND(VALUE(LEFT($A509,3))=311,OR($B509="I2",$B509="J2",$B509="K2",$B509="L2")),VLOOKUP('311'!$G$58,_311_Table2,MATCH(MID($B509,1,1),_311_Table2_ColumnLookup,0),FALSE),
  IF(AND(VALUE(LEFT($A509,3))=311,RIGHT($B509,5)="Total"),VLOOKUP('311'!$G$59,_311_Table2,MATCH(MID($B509,1,1),_311_Table2_ColumnLookup,0),FALSE),
  IF(VALUE(LEFT($A509,3))=311,VLOOKUP(VALUE(MID($B509,2,1)),_311_Table2,MATCH(MID($B509,1,1),_311_Table2_ColumnLookup,0),FALSE)
+N("311"),
  IF(AND(VALUE(LEFT($A509,3))=312,LEFT($G509,10)="Unincepted",$B509="G "),VLOOKUP(" ULO",_312_Table2,MATCH('312'!$N$16,_312_Table2_ColumnLookup,0),FALSE),
  IF(AND(VALUE(LEFT($A509,3))=312,LEFT($G509,10)="Unincepted",$B509="O "),VLOOKUP(" ULO",_312_Table2,MATCH('312'!$V$16,_312_Table2_ColumnLookup,0),FALSE),
  IF(AND(VALUE(LEFT($A509,3))=312,LEFT($G509,10)="Unincepted",$B509="Q "),VLOOKUP(" ULO",_312_Table2,MATCH('312'!$X$16,_312_Table2_ColumnLookup,0),FALSE),
  IF(AND(VALUE(LEFT($A509,3))=312,LEFT($G509,10)="Unincepted"),VLOOKUP(" ULO",_312_Table2,MATCH(LEFT($B509,1),_312_Table2_ColumnLookup,0),FALSE),
  IF(AND(VALUE(LEFT($A509,3))=312,LEFT($G509,5)="Total",$B509="G "),VLOOKUP('312'!$F$80,_312_Table2,MATCH('312'!$N$16,_312_Table2_ColumnLookup,0),FALSE),
  IF(AND(VALUE(LEFT($A509,3))=312,LEFT($G509,5)="Total",$B509="O "),VLOOKUP('312'!$F$80,_312_Table2,MATCH('312'!$V$16,_312_Table2_ColumnLookup,0),FALSE),
  IF(AND(VALUE(LEFT($A509,3))=312,LEFT($G509,5)="Total",$B509="Q "),VLOOKUP('312'!$F$80,_312_Table2,MATCH('312'!$X$16,_312_Table2_ColumnLookup,0),FALSE),
  IF(AND(VALUE(LEFT($A509,3))=312,LEFT($G509,5)="Total"),VLOOKUP('312'!$F$80,_312_Table2,MATCH(LEFT($B509,1),_312_Table2_ColumnLookup,0),FALSE),
  IF(AND(VALUE(LEFT($A509,3))=312,LEN($I509)=4,$B509="G"),VLOOKUP($I509,_312_Table2,MATCH('312'!$N$16,_312_Table2_ColumnLookup,0),FALSE),
  IF(AND(VALUE(LEFT($A509,3))=312,LEN($I509)=4,$B509="O"),VLOOKUP($I509,_312_Table2,MATCH('312'!$V$16,_312_Table2_ColumnLookup,0),FALSE),
  IF(AND(VALUE(LEFT($A509,3))=312,LEN($I509)=4,$B509="Q"),VLOOKUP($I509,_312_Table2,MATCH('312'!$X$16,_312_Table2_ColumnLookup,0),FALSE),
  IF(AND(VALUE(LEFT($A509,3))=312,LEN($I509)=4),VLOOKUP($I509,_312_Table2,MATCH(LEFT($B509,1),_312_Table2_ColumnLookup,0),FALSE)
+N("312"),
  IF(VALUE(LEFT($A509,3))=313,VLOOKUP(VALUE(MID($B509,2,1)),_313_Table2,MATCH(MID($B509,1,1),_313_Table2_ColumnLookup,0),FALSE)
+N("313"),
  IF(AND(VALUE(LEFT($A509,3))=314,LEN($B509)=3),VLOOKUP(VALUE(MID($B509,2,2)),_314_Table2,MATCH(MID($B509,1,1),_314_Table2_ColumnLookup,0),FALSE),
  IF(VALUE(LEFT($A509,3))=314,VLOOKUP(VALUE(MID($B509,2,1)),_314_Table2,MATCH(MID($B509,1,1),_314_Table2_ColumnLookup,0),FALSE)
+N("314"),
""))))))))))))))))))))))))</f>
        <v>#NAME?</v>
      </c>
      <c r="F509" s="238" t="e">
        <f>IF(AND(VALUE(LEFT($A509,3))=309,LEN($B509)=3),VLOOKUP(VALUE(MID($B509,2,2)),_309_Table3,MATCH(MID($B509,1,1),_309_Table3_ColumnLookup,0),FALSE),
  IF($C509="309 LCR SummaryA",OneYearSCR,IF($C509="309 LCR SummaryB",UltimateSCR,IF(VALUE(LEFT($A509,3))=309,VLOOKUP(VALUE(MID($B509,2,1)),_309_Table3,MATCH(MID($B509,1,1),_309_Table3_ColumnLookup,0),FALSE)
+N("309"),
  IF(VALUE(LEFT($A509,3))=310,VLOOKUP(VALUE(MID($B509,2,1)),_310_Table3,MATCH(MID($B509,1,1),_310_Table3_ColumnLookup,0),FALSE)
+N("310"),
  IF(AND(VALUE(LEFT($A509,3))=311,LEN($I509)=4),VLOOKUP($I509,_311_Table3,MATCH($B509,_311_Table3_ColumnLookup,0),FALSE),
  IF(AND(VALUE(LEFT($A509,3))=311,OR($B509="I2",$B509="J2",$B509="K2",$B509="L2")),VLOOKUP('311'!$G$58,_311_Table3,MATCH(MID($B509,1,1),_311_Table3_ColumnLookup,0),FALSE),
  IF(AND(VALUE(LEFT($A509,3))=311,RIGHT($B509,5)="Total"),VLOOKUP('311'!$G$59,_311_Table3,MATCH(MID($B509,1,1),_311_Table3_ColumnLookup,0),FALSE),
  IF(VALUE(LEFT($A509,3))=311,VLOOKUP(VALUE(MID($B509,2,1)),_311_Table3,MATCH(MID($B509,1,1),_311_Table3_ColumnLookup,0),FALSE)
+N("311"),
  IF(AND(VALUE(LEFT($A509,3))=312,LEFT($G509,10)="Unincepted",$B509="G "),VLOOKUP(" ULO",_312_Table3,MATCH('312'!$N$16,_312_Table3_ColumnLookup,0),FALSE),
  IF(AND(VALUE(LEFT($A509,3))=312,LEFT($G509,10)="Unincepted",$B509="O "),VLOOKUP(" ULO",_312_Table3,MATCH('312'!$V$16,_312_Table3_ColumnLookup,0),FALSE),
  IF(AND(VALUE(LEFT($A509,3))=312,LEFT($G509,10)="Unincepted",$B509="Q "),VLOOKUP(" ULO",_312_Table3,MATCH('312'!$X$16,_312_Table3_ColumnLookup,0),FALSE),
  IF(AND(VALUE(LEFT($A509,3))=312,LEFT($G509,10)="Unincepted"),VLOOKUP(" ULO",_312_Table3,MATCH(LEFT($B509,1),_312_Table3_ColumnLookup,0),FALSE),
  IF(AND(VALUE(LEFT($A509,3))=312,LEFT($G509,5)="Total",$B509="G "),VLOOKUP('312'!$F$80,_312_Table3,MATCH('312'!$N$16,_312_Table3_ColumnLookup,0),FALSE),
  IF(AND(VALUE(LEFT($A509,3))=312,LEFT($G509,5)="Total",$B509="O "),VLOOKUP('312'!$F$80,_312_Table3,MATCH('312'!$V$16,_312_Table3_ColumnLookup,0),FALSE),
  IF(AND(VALUE(LEFT($A509,3))=312,LEFT($G509,5)="Total",$B509="Q "),VLOOKUP('312'!$F$80,_312_Table3,MATCH('312'!$X$16,_312_Table3_ColumnLookup,0),FALSE),
  IF(AND(VALUE(LEFT($A509,3))=312,LEFT($G509,5)="Total"),VLOOKUP('312'!$F$80,_312_Table3,MATCH(LEFT($B509,1),_312_Table3_ColumnLookup,0),FALSE),
  IF(AND(VALUE(LEFT($A509,3))=312,LEN($I509)=4,$B509="G"),VLOOKUP($I509,_312_Table3,MATCH('312'!$N$16,_312_Table3_ColumnLookup,0),FALSE),
  IF(AND(VALUE(LEFT($A509,3))=312,LEN($I509)=4,$B509="O"),VLOOKUP($I509,_312_Table3,MATCH('312'!$V$16,_312_Table3_ColumnLookup,0),FALSE),
  IF(AND(VALUE(LEFT($A509,3))=312,LEN($I509)=4,$B509="Q"),VLOOKUP($I509,_312_Table3,MATCH('312'!$X$16,_312_Table3_ColumnLookup,0),FALSE),
  IF(AND(VALUE(LEFT($A509,3))=312,LEN($I509)=4),VLOOKUP($I509,_312_Table3,MATCH(LEFT($B509,1),_312_Table3_ColumnLookup,0),FALSE)
+N("312"),
  IF(VALUE(LEFT($A509,3))=313,VLOOKUP(VALUE(MID($B509,2,1)),_313_Table3,MATCH(MID($B509,1,1),_313_Table3_ColumnLookup,0),FALSE)
+N("313"),
  IF(AND(VALUE(LEFT($A509,3))=314,LEN($B509)=3),VLOOKUP(VALUE(MID($B509,2,2)),_314_Table3,MATCH(MID($B509,1,1),_314_Table3_ColumnLookup,0),FALSE),
  IF(VALUE(LEFT($A509,3))=314,VLOOKUP(VALUE(MID($B509,2,1)),_314_Table3,MATCH(MID($B509,1,1),_314_Table3_ColumnLookup,0),FALSE)
+N("314"),
""))))))))))))))))))))))))</f>
        <v>#NAME?</v>
      </c>
      <c r="G509" t="s">
        <v>1158</v>
      </c>
      <c r="H509" s="321">
        <f>IFERROR(
IF(ISERROR($D509)=FALSE,$D509,IF(ISERROR($E509)=FALSE,$E509,IF(ISERROR($F509)=FALSE,$F509
+N("012 checkboxes"),
IF(
IF(OR(LEFT($A509,9)="Syndicate",LEFT($A509,12)="NewSyndicate"),VLOOKUP($A509,'012'!$J:$ZW,MATCH("Link to button",'012'!$J$1:$ZW$1,0),0)
+N("309 checkbox"),
IF($C509="309 LCR Summary0",VLOOKUP("Notes990",'309'!$P:$ZZ,MATCH("Link to button",'309'!$P$1:$ZZ$1,0),0)
+N("313 checkboxes"),
IF($C509="313 Financial Information0LcmVsScr",IF($C509="309 LCR Summary0",VLOOKUP("LcmVsScr",'309'!$N:$ZZ,MATCH("Link to button",'309'!$N$1:$ZZ$1,0),0),
IF($C509="313 Financial Information0LcrDocAttached",IF($C509="309 LCR Summary0",VLOOKUP("LcrDocAttached",'309'!$N:$ZZ,MATCH("Link to button",'309'!$N$1:$ZZ$1,0),
0)))))))=1,TRUE,FALSE)
))),"")</f>
        <v>0</v>
      </c>
      <c r="I509">
        <v>2007</v>
      </c>
    </row>
    <row r="510" spans="1:9" customFormat="1">
      <c r="A510" s="237" t="str">
        <f>VLOOKUP($G510,CSVLookups!$B:$R,MATCH(A$1,CSVLookups!$B$1:$R$1,0),FALSE)</f>
        <v>312 Projected Solvency II Technical Provisions at Time Zero</v>
      </c>
      <c r="B510" s="237" t="str">
        <f>VLOOKUP($G510,CSVLookups!$B:$R,MATCH(B$1,CSVLookups!$B$1:$R$1,0),FALSE)</f>
        <v>N</v>
      </c>
      <c r="C510" s="238" t="str">
        <f t="shared" si="8"/>
        <v>312 Projected Solvency II Technical Provisions at Time ZeroN2007</v>
      </c>
      <c r="D510" s="238">
        <f>IF(AND(VALUE(LEFT($A510,3))=309,LEN($B510)=3),VLOOKUP(VALUE(MID($B510,2,2)),_309_Table1,MATCH(MID($B510,1,1),_309_Table1_ColumnLookup,0),FALSE),
  IF($C510="309 LCR SummaryA",OneYearSCR,IF($C510="309 LCR SummaryB",UltimateSCR,IF(VALUE(LEFT($A510,3))=309,VLOOKUP(VALUE(MID($B510,2,1)),_309_Table1,MATCH(MID($B510,1,1),_309_Table1_ColumnLookup,0),FALSE)
+N("309"),
  IF(VALUE(LEFT($A510,3))=310,VLOOKUP(VALUE(MID($B510,2,1)),_310_Table1,MATCH(MID($B510,1,1),_310_Table1_ColumnLookup,0),FALSE)
+N("310"),
  IF(AND(VALUE(LEFT($A510,3))=311,LEN($I510)=4),VLOOKUP($I510,_311_Table1,MATCH($B510,_311_Table1_ColumnLookup,0),FALSE),
  IF(AND(VALUE(LEFT($A510,3))=311,OR($B510="I2",$B510="J2",$B510="K2",$B510="L2")),VLOOKUP('311'!$G$58,_311_Table1,MATCH(MID($B510,1,1),_311_Table1_ColumnLookup,0),FALSE),
  IF(AND(VALUE(LEFT($A510,3))=311,RIGHT($B510,5)="Total"),VLOOKUP('311'!$G$59,_311_Table1,MATCH(MID($B510,1,1),_311_Table1_ColumnLookup,0),FALSE),
  IF(VALUE(LEFT($A510,3))=311,VLOOKUP(VALUE(MID($B510,2,1)),_311_Table1,MATCH(MID($B510,1,1),_311_Table1_ColumnLookup,0),FALSE)
+N("311"),
  IF(AND(VALUE(LEFT($A510,3))=312,LEFT($G510,10)="Unincepted",$B510="G "),VLOOKUP(" ULO",_312_Table1,MATCH('312'!$N$16,_312_Table1_ColumnLookup,0),FALSE),
  IF(AND(VALUE(LEFT($A510,3))=312,LEFT($G510,10)="Unincepted",$B510="O "),VLOOKUP(" ULO",_312_Table1,MATCH('312'!$V$16,_312_Table1_ColumnLookup,0),FALSE),
  IF(AND(VALUE(LEFT($A510,3))=312,LEFT($G510,10)="Unincepted",$B510="Q "),VLOOKUP(" ULO",_312_Table1,MATCH('312'!$X$16,_312_Table1_ColumnLookup,0),FALSE),
  IF(AND(VALUE(LEFT($A510,3))=312,LEFT($G510,10)="Unincepted"),VLOOKUP(" ULO",_312_Table1,MATCH(LEFT($B510,1),_312_Table1_ColumnLookup,0),FALSE),
  IF(AND(VALUE(LEFT($A510,3))=312,LEFT($G510,5)="Total",$B510="G "),VLOOKUP('312'!$F$80,_312_Table1,MATCH('312'!$N$16,_312_Table1_ColumnLookup,0),FALSE),
  IF(AND(VALUE(LEFT($A510,3))=312,LEFT($G510,5)="Total",$B510="O "),VLOOKUP('312'!$F$80,_312_Table1,MATCH('312'!$V$16,_312_Table1_ColumnLookup,0),FALSE),
  IF(AND(VALUE(LEFT($A510,3))=312,LEFT($G510,5)="Total",$B510="Q "),VLOOKUP('312'!$F$80,_312_Table1,MATCH('312'!$X$16,_312_Table1_ColumnLookup,0),FALSE),
  IF(AND(VALUE(LEFT($A510,3))=312,LEFT($G510,5)="Total"),VLOOKUP('312'!$F$80,_312_Table1,MATCH(LEFT($B510,1),_312_Table1_ColumnLookup,0),FALSE),
  IF(AND(VALUE(LEFT($A510,3))=312,LEN($I510)=4,$B510="G"),VLOOKUP($I510,_312_Table1,MATCH('312'!$N$16,_312_Table1_ColumnLookup,0),FALSE),
  IF(AND(VALUE(LEFT($A510,3))=312,LEN($I510)=4,$B510="O"),VLOOKUP($I510,_312_Table1,MATCH('312'!$V$16,_312_Table1_ColumnLookup,0),FALSE),
  IF(AND(VALUE(LEFT($A510,3))=312,LEN($I510)=4,$B510="Q"),VLOOKUP($I510,_312_Table1,MATCH('312'!$X$16,_312_Table1_ColumnLookup,0),FALSE),
  IF(AND(VALUE(LEFT($A510,3))=312,LEN($I510)=4),VLOOKUP($I510,_312_Table1,MATCH(LEFT($B510,1),_312_Table1_ColumnLookup,0),FALSE)
+N("312"),
  IF(VALUE(LEFT($A510,3))=313,VLOOKUP(VALUE(MID($B510,2,1)),_313_Table1,MATCH(MID($B510,1,1),_313_Table1_ColumnLookup,0),FALSE)
+N("313"),
  IF(AND(VALUE(LEFT($A510,3))=314,LEN($B510)=3),VLOOKUP(VALUE(MID($B510,2,2)),_314_Table1,MATCH(MID($B510,1,1),_314_Table1_ColumnLookup,0),FALSE),
  IF(VALUE(LEFT($A510,3))=314,VLOOKUP(VALUE(MID($B510,2,1)),_314_Table1,MATCH(MID($B510,1,1),_314_Table1_ColumnLookup,0),FALSE)
+N("314"),
""))))))))))))))))))))))))</f>
        <v>0</v>
      </c>
      <c r="E510" s="238" t="e">
        <f>IF(AND(VALUE(LEFT($A510,3))=309,LEN($B510)=3),VLOOKUP(VALUE(MID($B510,2,2)),_309_Table2,MATCH(MID($B510,1,1),_309_Table2_ColumnLookup,0),FALSE),
  IF($C510="309 LCR SummaryA",OneYearSCR,IF($C510="309 LCR SummaryB",UltimateSCR,IF(VALUE(LEFT($A510,3))=309,VLOOKUP(VALUE(MID($B510,2,1)),_309_Table2,MATCH(MID($B510,1,1),_309_Table2_ColumnLookup,0),FALSE)
+N("309"),
  IF(VALUE(LEFT($A510,3))=310,VLOOKUP(VALUE(MID($B510,2,1)),_310_Table2,MATCH(MID($B510,1,1),_310_Table2_ColumnLookup,0),FALSE)
+N("310"),
  IF(AND(VALUE(LEFT($A510,3))=311,LEN($I510)=4),VLOOKUP($I510,_311_Table2,MATCH($B510,_311_Table2_ColumnLookup,0),FALSE),
  IF(AND(VALUE(LEFT($A510,3))=311,OR($B510="I2",$B510="J2",$B510="K2",$B510="L2")),VLOOKUP('311'!$G$58,_311_Table2,MATCH(MID($B510,1,1),_311_Table2_ColumnLookup,0),FALSE),
  IF(AND(VALUE(LEFT($A510,3))=311,RIGHT($B510,5)="Total"),VLOOKUP('311'!$G$59,_311_Table2,MATCH(MID($B510,1,1),_311_Table2_ColumnLookup,0),FALSE),
  IF(VALUE(LEFT($A510,3))=311,VLOOKUP(VALUE(MID($B510,2,1)),_311_Table2,MATCH(MID($B510,1,1),_311_Table2_ColumnLookup,0),FALSE)
+N("311"),
  IF(AND(VALUE(LEFT($A510,3))=312,LEFT($G510,10)="Unincepted",$B510="G "),VLOOKUP(" ULO",_312_Table2,MATCH('312'!$N$16,_312_Table2_ColumnLookup,0),FALSE),
  IF(AND(VALUE(LEFT($A510,3))=312,LEFT($G510,10)="Unincepted",$B510="O "),VLOOKUP(" ULO",_312_Table2,MATCH('312'!$V$16,_312_Table2_ColumnLookup,0),FALSE),
  IF(AND(VALUE(LEFT($A510,3))=312,LEFT($G510,10)="Unincepted",$B510="Q "),VLOOKUP(" ULO",_312_Table2,MATCH('312'!$X$16,_312_Table2_ColumnLookup,0),FALSE),
  IF(AND(VALUE(LEFT($A510,3))=312,LEFT($G510,10)="Unincepted"),VLOOKUP(" ULO",_312_Table2,MATCH(LEFT($B510,1),_312_Table2_ColumnLookup,0),FALSE),
  IF(AND(VALUE(LEFT($A510,3))=312,LEFT($G510,5)="Total",$B510="G "),VLOOKUP('312'!$F$80,_312_Table2,MATCH('312'!$N$16,_312_Table2_ColumnLookup,0),FALSE),
  IF(AND(VALUE(LEFT($A510,3))=312,LEFT($G510,5)="Total",$B510="O "),VLOOKUP('312'!$F$80,_312_Table2,MATCH('312'!$V$16,_312_Table2_ColumnLookup,0),FALSE),
  IF(AND(VALUE(LEFT($A510,3))=312,LEFT($G510,5)="Total",$B510="Q "),VLOOKUP('312'!$F$80,_312_Table2,MATCH('312'!$X$16,_312_Table2_ColumnLookup,0),FALSE),
  IF(AND(VALUE(LEFT($A510,3))=312,LEFT($G510,5)="Total"),VLOOKUP('312'!$F$80,_312_Table2,MATCH(LEFT($B510,1),_312_Table2_ColumnLookup,0),FALSE),
  IF(AND(VALUE(LEFT($A510,3))=312,LEN($I510)=4,$B510="G"),VLOOKUP($I510,_312_Table2,MATCH('312'!$N$16,_312_Table2_ColumnLookup,0),FALSE),
  IF(AND(VALUE(LEFT($A510,3))=312,LEN($I510)=4,$B510="O"),VLOOKUP($I510,_312_Table2,MATCH('312'!$V$16,_312_Table2_ColumnLookup,0),FALSE),
  IF(AND(VALUE(LEFT($A510,3))=312,LEN($I510)=4,$B510="Q"),VLOOKUP($I510,_312_Table2,MATCH('312'!$X$16,_312_Table2_ColumnLookup,0),FALSE),
  IF(AND(VALUE(LEFT($A510,3))=312,LEN($I510)=4),VLOOKUP($I510,_312_Table2,MATCH(LEFT($B510,1),_312_Table2_ColumnLookup,0),FALSE)
+N("312"),
  IF(VALUE(LEFT($A510,3))=313,VLOOKUP(VALUE(MID($B510,2,1)),_313_Table2,MATCH(MID($B510,1,1),_313_Table2_ColumnLookup,0),FALSE)
+N("313"),
  IF(AND(VALUE(LEFT($A510,3))=314,LEN($B510)=3),VLOOKUP(VALUE(MID($B510,2,2)),_314_Table2,MATCH(MID($B510,1,1),_314_Table2_ColumnLookup,0),FALSE),
  IF(VALUE(LEFT($A510,3))=314,VLOOKUP(VALUE(MID($B510,2,1)),_314_Table2,MATCH(MID($B510,1,1),_314_Table2_ColumnLookup,0),FALSE)
+N("314"),
""))))))))))))))))))))))))</f>
        <v>#NAME?</v>
      </c>
      <c r="F510" s="238" t="e">
        <f>IF(AND(VALUE(LEFT($A510,3))=309,LEN($B510)=3),VLOOKUP(VALUE(MID($B510,2,2)),_309_Table3,MATCH(MID($B510,1,1),_309_Table3_ColumnLookup,0),FALSE),
  IF($C510="309 LCR SummaryA",OneYearSCR,IF($C510="309 LCR SummaryB",UltimateSCR,IF(VALUE(LEFT($A510,3))=309,VLOOKUP(VALUE(MID($B510,2,1)),_309_Table3,MATCH(MID($B510,1,1),_309_Table3_ColumnLookup,0),FALSE)
+N("309"),
  IF(VALUE(LEFT($A510,3))=310,VLOOKUP(VALUE(MID($B510,2,1)),_310_Table3,MATCH(MID($B510,1,1),_310_Table3_ColumnLookup,0),FALSE)
+N("310"),
  IF(AND(VALUE(LEFT($A510,3))=311,LEN($I510)=4),VLOOKUP($I510,_311_Table3,MATCH($B510,_311_Table3_ColumnLookup,0),FALSE),
  IF(AND(VALUE(LEFT($A510,3))=311,OR($B510="I2",$B510="J2",$B510="K2",$B510="L2")),VLOOKUP('311'!$G$58,_311_Table3,MATCH(MID($B510,1,1),_311_Table3_ColumnLookup,0),FALSE),
  IF(AND(VALUE(LEFT($A510,3))=311,RIGHT($B510,5)="Total"),VLOOKUP('311'!$G$59,_311_Table3,MATCH(MID($B510,1,1),_311_Table3_ColumnLookup,0),FALSE),
  IF(VALUE(LEFT($A510,3))=311,VLOOKUP(VALUE(MID($B510,2,1)),_311_Table3,MATCH(MID($B510,1,1),_311_Table3_ColumnLookup,0),FALSE)
+N("311"),
  IF(AND(VALUE(LEFT($A510,3))=312,LEFT($G510,10)="Unincepted",$B510="G "),VLOOKUP(" ULO",_312_Table3,MATCH('312'!$N$16,_312_Table3_ColumnLookup,0),FALSE),
  IF(AND(VALUE(LEFT($A510,3))=312,LEFT($G510,10)="Unincepted",$B510="O "),VLOOKUP(" ULO",_312_Table3,MATCH('312'!$V$16,_312_Table3_ColumnLookup,0),FALSE),
  IF(AND(VALUE(LEFT($A510,3))=312,LEFT($G510,10)="Unincepted",$B510="Q "),VLOOKUP(" ULO",_312_Table3,MATCH('312'!$X$16,_312_Table3_ColumnLookup,0),FALSE),
  IF(AND(VALUE(LEFT($A510,3))=312,LEFT($G510,10)="Unincepted"),VLOOKUP(" ULO",_312_Table3,MATCH(LEFT($B510,1),_312_Table3_ColumnLookup,0),FALSE),
  IF(AND(VALUE(LEFT($A510,3))=312,LEFT($G510,5)="Total",$B510="G "),VLOOKUP('312'!$F$80,_312_Table3,MATCH('312'!$N$16,_312_Table3_ColumnLookup,0),FALSE),
  IF(AND(VALUE(LEFT($A510,3))=312,LEFT($G510,5)="Total",$B510="O "),VLOOKUP('312'!$F$80,_312_Table3,MATCH('312'!$V$16,_312_Table3_ColumnLookup,0),FALSE),
  IF(AND(VALUE(LEFT($A510,3))=312,LEFT($G510,5)="Total",$B510="Q "),VLOOKUP('312'!$F$80,_312_Table3,MATCH('312'!$X$16,_312_Table3_ColumnLookup,0),FALSE),
  IF(AND(VALUE(LEFT($A510,3))=312,LEFT($G510,5)="Total"),VLOOKUP('312'!$F$80,_312_Table3,MATCH(LEFT($B510,1),_312_Table3_ColumnLookup,0),FALSE),
  IF(AND(VALUE(LEFT($A510,3))=312,LEN($I510)=4,$B510="G"),VLOOKUP($I510,_312_Table3,MATCH('312'!$N$16,_312_Table3_ColumnLookup,0),FALSE),
  IF(AND(VALUE(LEFT($A510,3))=312,LEN($I510)=4,$B510="O"),VLOOKUP($I510,_312_Table3,MATCH('312'!$V$16,_312_Table3_ColumnLookup,0),FALSE),
  IF(AND(VALUE(LEFT($A510,3))=312,LEN($I510)=4,$B510="Q"),VLOOKUP($I510,_312_Table3,MATCH('312'!$X$16,_312_Table3_ColumnLookup,0),FALSE),
  IF(AND(VALUE(LEFT($A510,3))=312,LEN($I510)=4),VLOOKUP($I510,_312_Table3,MATCH(LEFT($B510,1),_312_Table3_ColumnLookup,0),FALSE)
+N("312"),
  IF(VALUE(LEFT($A510,3))=313,VLOOKUP(VALUE(MID($B510,2,1)),_313_Table3,MATCH(MID($B510,1,1),_313_Table3_ColumnLookup,0),FALSE)
+N("313"),
  IF(AND(VALUE(LEFT($A510,3))=314,LEN($B510)=3),VLOOKUP(VALUE(MID($B510,2,2)),_314_Table3,MATCH(MID($B510,1,1),_314_Table3_ColumnLookup,0),FALSE),
  IF(VALUE(LEFT($A510,3))=314,VLOOKUP(VALUE(MID($B510,2,1)),_314_Table3,MATCH(MID($B510,1,1),_314_Table3_ColumnLookup,0),FALSE)
+N("314"),
""))))))))))))))))))))))))</f>
        <v>#NAME?</v>
      </c>
      <c r="G510" t="s">
        <v>1160</v>
      </c>
      <c r="H510" s="321">
        <f>IFERROR(
IF(ISERROR($D510)=FALSE,$D510,IF(ISERROR($E510)=FALSE,$E510,IF(ISERROR($F510)=FALSE,$F510
+N("012 checkboxes"),
IF(
IF(OR(LEFT($A510,9)="Syndicate",LEFT($A510,12)="NewSyndicate"),VLOOKUP($A510,'012'!$J:$ZW,MATCH("Link to button",'012'!$J$1:$ZW$1,0),0)
+N("309 checkbox"),
IF($C510="309 LCR Summary0",VLOOKUP("Notes990",'309'!$P:$ZZ,MATCH("Link to button",'309'!$P$1:$ZZ$1,0),0)
+N("313 checkboxes"),
IF($C510="313 Financial Information0LcmVsScr",IF($C510="309 LCR Summary0",VLOOKUP("LcmVsScr",'309'!$N:$ZZ,MATCH("Link to button",'309'!$N$1:$ZZ$1,0),0),
IF($C510="313 Financial Information0LcrDocAttached",IF($C510="309 LCR Summary0",VLOOKUP("LcrDocAttached",'309'!$N:$ZZ,MATCH("Link to button",'309'!$N$1:$ZZ$1,0),
0)))))))=1,TRUE,FALSE)
))),"")</f>
        <v>0</v>
      </c>
      <c r="I510">
        <v>2007</v>
      </c>
    </row>
    <row r="511" spans="1:9" customFormat="1">
      <c r="A511" s="237" t="str">
        <f>VLOOKUP($G511,CSVLookups!$B:$R,MATCH(A$1,CSVLookups!$B$1:$R$1,0),FALSE)</f>
        <v>312 Projected Solvency II Technical Provisions at Time Zero</v>
      </c>
      <c r="B511" s="237" t="str">
        <f>VLOOKUP($G511,CSVLookups!$B:$R,MATCH(B$1,CSVLookups!$B$1:$R$1,0),FALSE)</f>
        <v>O</v>
      </c>
      <c r="C511" s="238" t="str">
        <f t="shared" si="8"/>
        <v>312 Projected Solvency II Technical Provisions at Time ZeroO2007</v>
      </c>
      <c r="D511" s="238">
        <f>IF(AND(VALUE(LEFT($A511,3))=309,LEN($B511)=3),VLOOKUP(VALUE(MID($B511,2,2)),_309_Table1,MATCH(MID($B511,1,1),_309_Table1_ColumnLookup,0),FALSE),
  IF($C511="309 LCR SummaryA",OneYearSCR,IF($C511="309 LCR SummaryB",UltimateSCR,IF(VALUE(LEFT($A511,3))=309,VLOOKUP(VALUE(MID($B511,2,1)),_309_Table1,MATCH(MID($B511,1,1),_309_Table1_ColumnLookup,0),FALSE)
+N("309"),
  IF(VALUE(LEFT($A511,3))=310,VLOOKUP(VALUE(MID($B511,2,1)),_310_Table1,MATCH(MID($B511,1,1),_310_Table1_ColumnLookup,0),FALSE)
+N("310"),
  IF(AND(VALUE(LEFT($A511,3))=311,LEN($I511)=4),VLOOKUP($I511,_311_Table1,MATCH($B511,_311_Table1_ColumnLookup,0),FALSE),
  IF(AND(VALUE(LEFT($A511,3))=311,OR($B511="I2",$B511="J2",$B511="K2",$B511="L2")),VLOOKUP('311'!$G$58,_311_Table1,MATCH(MID($B511,1,1),_311_Table1_ColumnLookup,0),FALSE),
  IF(AND(VALUE(LEFT($A511,3))=311,RIGHT($B511,5)="Total"),VLOOKUP('311'!$G$59,_311_Table1,MATCH(MID($B511,1,1),_311_Table1_ColumnLookup,0),FALSE),
  IF(VALUE(LEFT($A511,3))=311,VLOOKUP(VALUE(MID($B511,2,1)),_311_Table1,MATCH(MID($B511,1,1),_311_Table1_ColumnLookup,0),FALSE)
+N("311"),
  IF(AND(VALUE(LEFT($A511,3))=312,LEFT($G511,10)="Unincepted",$B511="G "),VLOOKUP(" ULO",_312_Table1,MATCH('312'!$N$16,_312_Table1_ColumnLookup,0),FALSE),
  IF(AND(VALUE(LEFT($A511,3))=312,LEFT($G511,10)="Unincepted",$B511="O "),VLOOKUP(" ULO",_312_Table1,MATCH('312'!$V$16,_312_Table1_ColumnLookup,0),FALSE),
  IF(AND(VALUE(LEFT($A511,3))=312,LEFT($G511,10)="Unincepted",$B511="Q "),VLOOKUP(" ULO",_312_Table1,MATCH('312'!$X$16,_312_Table1_ColumnLookup,0),FALSE),
  IF(AND(VALUE(LEFT($A511,3))=312,LEFT($G511,10)="Unincepted"),VLOOKUP(" ULO",_312_Table1,MATCH(LEFT($B511,1),_312_Table1_ColumnLookup,0),FALSE),
  IF(AND(VALUE(LEFT($A511,3))=312,LEFT($G511,5)="Total",$B511="G "),VLOOKUP('312'!$F$80,_312_Table1,MATCH('312'!$N$16,_312_Table1_ColumnLookup,0),FALSE),
  IF(AND(VALUE(LEFT($A511,3))=312,LEFT($G511,5)="Total",$B511="O "),VLOOKUP('312'!$F$80,_312_Table1,MATCH('312'!$V$16,_312_Table1_ColumnLookup,0),FALSE),
  IF(AND(VALUE(LEFT($A511,3))=312,LEFT($G511,5)="Total",$B511="Q "),VLOOKUP('312'!$F$80,_312_Table1,MATCH('312'!$X$16,_312_Table1_ColumnLookup,0),FALSE),
  IF(AND(VALUE(LEFT($A511,3))=312,LEFT($G511,5)="Total"),VLOOKUP('312'!$F$80,_312_Table1,MATCH(LEFT($B511,1),_312_Table1_ColumnLookup,0),FALSE),
  IF(AND(VALUE(LEFT($A511,3))=312,LEN($I511)=4,$B511="G"),VLOOKUP($I511,_312_Table1,MATCH('312'!$N$16,_312_Table1_ColumnLookup,0),FALSE),
  IF(AND(VALUE(LEFT($A511,3))=312,LEN($I511)=4,$B511="O"),VLOOKUP($I511,_312_Table1,MATCH('312'!$V$16,_312_Table1_ColumnLookup,0),FALSE),
  IF(AND(VALUE(LEFT($A511,3))=312,LEN($I511)=4,$B511="Q"),VLOOKUP($I511,_312_Table1,MATCH('312'!$X$16,_312_Table1_ColumnLookup,0),FALSE),
  IF(AND(VALUE(LEFT($A511,3))=312,LEN($I511)=4),VLOOKUP($I511,_312_Table1,MATCH(LEFT($B511,1),_312_Table1_ColumnLookup,0),FALSE)
+N("312"),
  IF(VALUE(LEFT($A511,3))=313,VLOOKUP(VALUE(MID($B511,2,1)),_313_Table1,MATCH(MID($B511,1,1),_313_Table1_ColumnLookup,0),FALSE)
+N("313"),
  IF(AND(VALUE(LEFT($A511,3))=314,LEN($B511)=3),VLOOKUP(VALUE(MID($B511,2,2)),_314_Table1,MATCH(MID($B511,1,1),_314_Table1_ColumnLookup,0),FALSE),
  IF(VALUE(LEFT($A511,3))=314,VLOOKUP(VALUE(MID($B511,2,1)),_314_Table1,MATCH(MID($B511,1,1),_314_Table1_ColumnLookup,0),FALSE)
+N("314"),
""))))))))))))))))))))))))</f>
        <v>0</v>
      </c>
      <c r="E511" s="238" t="e">
        <f>IF(AND(VALUE(LEFT($A511,3))=309,LEN($B511)=3),VLOOKUP(VALUE(MID($B511,2,2)),_309_Table2,MATCH(MID($B511,1,1),_309_Table2_ColumnLookup,0),FALSE),
  IF($C511="309 LCR SummaryA",OneYearSCR,IF($C511="309 LCR SummaryB",UltimateSCR,IF(VALUE(LEFT($A511,3))=309,VLOOKUP(VALUE(MID($B511,2,1)),_309_Table2,MATCH(MID($B511,1,1),_309_Table2_ColumnLookup,0),FALSE)
+N("309"),
  IF(VALUE(LEFT($A511,3))=310,VLOOKUP(VALUE(MID($B511,2,1)),_310_Table2,MATCH(MID($B511,1,1),_310_Table2_ColumnLookup,0),FALSE)
+N("310"),
  IF(AND(VALUE(LEFT($A511,3))=311,LEN($I511)=4),VLOOKUP($I511,_311_Table2,MATCH($B511,_311_Table2_ColumnLookup,0),FALSE),
  IF(AND(VALUE(LEFT($A511,3))=311,OR($B511="I2",$B511="J2",$B511="K2",$B511="L2")),VLOOKUP('311'!$G$58,_311_Table2,MATCH(MID($B511,1,1),_311_Table2_ColumnLookup,0),FALSE),
  IF(AND(VALUE(LEFT($A511,3))=311,RIGHT($B511,5)="Total"),VLOOKUP('311'!$G$59,_311_Table2,MATCH(MID($B511,1,1),_311_Table2_ColumnLookup,0),FALSE),
  IF(VALUE(LEFT($A511,3))=311,VLOOKUP(VALUE(MID($B511,2,1)),_311_Table2,MATCH(MID($B511,1,1),_311_Table2_ColumnLookup,0),FALSE)
+N("311"),
  IF(AND(VALUE(LEFT($A511,3))=312,LEFT($G511,10)="Unincepted",$B511="G "),VLOOKUP(" ULO",_312_Table2,MATCH('312'!$N$16,_312_Table2_ColumnLookup,0),FALSE),
  IF(AND(VALUE(LEFT($A511,3))=312,LEFT($G511,10)="Unincepted",$B511="O "),VLOOKUP(" ULO",_312_Table2,MATCH('312'!$V$16,_312_Table2_ColumnLookup,0),FALSE),
  IF(AND(VALUE(LEFT($A511,3))=312,LEFT($G511,10)="Unincepted",$B511="Q "),VLOOKUP(" ULO",_312_Table2,MATCH('312'!$X$16,_312_Table2_ColumnLookup,0),FALSE),
  IF(AND(VALUE(LEFT($A511,3))=312,LEFT($G511,10)="Unincepted"),VLOOKUP(" ULO",_312_Table2,MATCH(LEFT($B511,1),_312_Table2_ColumnLookup,0),FALSE),
  IF(AND(VALUE(LEFT($A511,3))=312,LEFT($G511,5)="Total",$B511="G "),VLOOKUP('312'!$F$80,_312_Table2,MATCH('312'!$N$16,_312_Table2_ColumnLookup,0),FALSE),
  IF(AND(VALUE(LEFT($A511,3))=312,LEFT($G511,5)="Total",$B511="O "),VLOOKUP('312'!$F$80,_312_Table2,MATCH('312'!$V$16,_312_Table2_ColumnLookup,0),FALSE),
  IF(AND(VALUE(LEFT($A511,3))=312,LEFT($G511,5)="Total",$B511="Q "),VLOOKUP('312'!$F$80,_312_Table2,MATCH('312'!$X$16,_312_Table2_ColumnLookup,0),FALSE),
  IF(AND(VALUE(LEFT($A511,3))=312,LEFT($G511,5)="Total"),VLOOKUP('312'!$F$80,_312_Table2,MATCH(LEFT($B511,1),_312_Table2_ColumnLookup,0),FALSE),
  IF(AND(VALUE(LEFT($A511,3))=312,LEN($I511)=4,$B511="G"),VLOOKUP($I511,_312_Table2,MATCH('312'!$N$16,_312_Table2_ColumnLookup,0),FALSE),
  IF(AND(VALUE(LEFT($A511,3))=312,LEN($I511)=4,$B511="O"),VLOOKUP($I511,_312_Table2,MATCH('312'!$V$16,_312_Table2_ColumnLookup,0),FALSE),
  IF(AND(VALUE(LEFT($A511,3))=312,LEN($I511)=4,$B511="Q"),VLOOKUP($I511,_312_Table2,MATCH('312'!$X$16,_312_Table2_ColumnLookup,0),FALSE),
  IF(AND(VALUE(LEFT($A511,3))=312,LEN($I511)=4),VLOOKUP($I511,_312_Table2,MATCH(LEFT($B511,1),_312_Table2_ColumnLookup,0),FALSE)
+N("312"),
  IF(VALUE(LEFT($A511,3))=313,VLOOKUP(VALUE(MID($B511,2,1)),_313_Table2,MATCH(MID($B511,1,1),_313_Table2_ColumnLookup,0),FALSE)
+N("313"),
  IF(AND(VALUE(LEFT($A511,3))=314,LEN($B511)=3),VLOOKUP(VALUE(MID($B511,2,2)),_314_Table2,MATCH(MID($B511,1,1),_314_Table2_ColumnLookup,0),FALSE),
  IF(VALUE(LEFT($A511,3))=314,VLOOKUP(VALUE(MID($B511,2,1)),_314_Table2,MATCH(MID($B511,1,1),_314_Table2_ColumnLookup,0),FALSE)
+N("314"),
""))))))))))))))))))))))))</f>
        <v>#NAME?</v>
      </c>
      <c r="F511" s="238" t="e">
        <f>IF(AND(VALUE(LEFT($A511,3))=309,LEN($B511)=3),VLOOKUP(VALUE(MID($B511,2,2)),_309_Table3,MATCH(MID($B511,1,1),_309_Table3_ColumnLookup,0),FALSE),
  IF($C511="309 LCR SummaryA",OneYearSCR,IF($C511="309 LCR SummaryB",UltimateSCR,IF(VALUE(LEFT($A511,3))=309,VLOOKUP(VALUE(MID($B511,2,1)),_309_Table3,MATCH(MID($B511,1,1),_309_Table3_ColumnLookup,0),FALSE)
+N("309"),
  IF(VALUE(LEFT($A511,3))=310,VLOOKUP(VALUE(MID($B511,2,1)),_310_Table3,MATCH(MID($B511,1,1),_310_Table3_ColumnLookup,0),FALSE)
+N("310"),
  IF(AND(VALUE(LEFT($A511,3))=311,LEN($I511)=4),VLOOKUP($I511,_311_Table3,MATCH($B511,_311_Table3_ColumnLookup,0),FALSE),
  IF(AND(VALUE(LEFT($A511,3))=311,OR($B511="I2",$B511="J2",$B511="K2",$B511="L2")),VLOOKUP('311'!$G$58,_311_Table3,MATCH(MID($B511,1,1),_311_Table3_ColumnLookup,0),FALSE),
  IF(AND(VALUE(LEFT($A511,3))=311,RIGHT($B511,5)="Total"),VLOOKUP('311'!$G$59,_311_Table3,MATCH(MID($B511,1,1),_311_Table3_ColumnLookup,0),FALSE),
  IF(VALUE(LEFT($A511,3))=311,VLOOKUP(VALUE(MID($B511,2,1)),_311_Table3,MATCH(MID($B511,1,1),_311_Table3_ColumnLookup,0),FALSE)
+N("311"),
  IF(AND(VALUE(LEFT($A511,3))=312,LEFT($G511,10)="Unincepted",$B511="G "),VLOOKUP(" ULO",_312_Table3,MATCH('312'!$N$16,_312_Table3_ColumnLookup,0),FALSE),
  IF(AND(VALUE(LEFT($A511,3))=312,LEFT($G511,10)="Unincepted",$B511="O "),VLOOKUP(" ULO",_312_Table3,MATCH('312'!$V$16,_312_Table3_ColumnLookup,0),FALSE),
  IF(AND(VALUE(LEFT($A511,3))=312,LEFT($G511,10)="Unincepted",$B511="Q "),VLOOKUP(" ULO",_312_Table3,MATCH('312'!$X$16,_312_Table3_ColumnLookup,0),FALSE),
  IF(AND(VALUE(LEFT($A511,3))=312,LEFT($G511,10)="Unincepted"),VLOOKUP(" ULO",_312_Table3,MATCH(LEFT($B511,1),_312_Table3_ColumnLookup,0),FALSE),
  IF(AND(VALUE(LEFT($A511,3))=312,LEFT($G511,5)="Total",$B511="G "),VLOOKUP('312'!$F$80,_312_Table3,MATCH('312'!$N$16,_312_Table3_ColumnLookup,0),FALSE),
  IF(AND(VALUE(LEFT($A511,3))=312,LEFT($G511,5)="Total",$B511="O "),VLOOKUP('312'!$F$80,_312_Table3,MATCH('312'!$V$16,_312_Table3_ColumnLookup,0),FALSE),
  IF(AND(VALUE(LEFT($A511,3))=312,LEFT($G511,5)="Total",$B511="Q "),VLOOKUP('312'!$F$80,_312_Table3,MATCH('312'!$X$16,_312_Table3_ColumnLookup,0),FALSE),
  IF(AND(VALUE(LEFT($A511,3))=312,LEFT($G511,5)="Total"),VLOOKUP('312'!$F$80,_312_Table3,MATCH(LEFT($B511,1),_312_Table3_ColumnLookup,0),FALSE),
  IF(AND(VALUE(LEFT($A511,3))=312,LEN($I511)=4,$B511="G"),VLOOKUP($I511,_312_Table3,MATCH('312'!$N$16,_312_Table3_ColumnLookup,0),FALSE),
  IF(AND(VALUE(LEFT($A511,3))=312,LEN($I511)=4,$B511="O"),VLOOKUP($I511,_312_Table3,MATCH('312'!$V$16,_312_Table3_ColumnLookup,0),FALSE),
  IF(AND(VALUE(LEFT($A511,3))=312,LEN($I511)=4,$B511="Q"),VLOOKUP($I511,_312_Table3,MATCH('312'!$X$16,_312_Table3_ColumnLookup,0),FALSE),
  IF(AND(VALUE(LEFT($A511,3))=312,LEN($I511)=4),VLOOKUP($I511,_312_Table3,MATCH(LEFT($B511,1),_312_Table3_ColumnLookup,0),FALSE)
+N("312"),
  IF(VALUE(LEFT($A511,3))=313,VLOOKUP(VALUE(MID($B511,2,1)),_313_Table3,MATCH(MID($B511,1,1),_313_Table3_ColumnLookup,0),FALSE)
+N("313"),
  IF(AND(VALUE(LEFT($A511,3))=314,LEN($B511)=3),VLOOKUP(VALUE(MID($B511,2,2)),_314_Table3,MATCH(MID($B511,1,1),_314_Table3_ColumnLookup,0),FALSE),
  IF(VALUE(LEFT($A511,3))=314,VLOOKUP(VALUE(MID($B511,2,1)),_314_Table3,MATCH(MID($B511,1,1),_314_Table3_ColumnLookup,0),FALSE)
+N("314"),
""))))))))))))))))))))))))</f>
        <v>#NAME?</v>
      </c>
      <c r="G511" t="s">
        <v>1161</v>
      </c>
      <c r="H511" s="321">
        <f>IFERROR(
IF(ISERROR($D511)=FALSE,$D511,IF(ISERROR($E511)=FALSE,$E511,IF(ISERROR($F511)=FALSE,$F511
+N("012 checkboxes"),
IF(
IF(OR(LEFT($A511,9)="Syndicate",LEFT($A511,12)="NewSyndicate"),VLOOKUP($A511,'012'!$J:$ZW,MATCH("Link to button",'012'!$J$1:$ZW$1,0),0)
+N("309 checkbox"),
IF($C511="309 LCR Summary0",VLOOKUP("Notes990",'309'!$P:$ZZ,MATCH("Link to button",'309'!$P$1:$ZZ$1,0),0)
+N("313 checkboxes"),
IF($C511="313 Financial Information0LcmVsScr",IF($C511="309 LCR Summary0",VLOOKUP("LcmVsScr",'309'!$N:$ZZ,MATCH("Link to button",'309'!$N$1:$ZZ$1,0),0),
IF($C511="313 Financial Information0LcrDocAttached",IF($C511="309 LCR Summary0",VLOOKUP("LcrDocAttached",'309'!$N:$ZZ,MATCH("Link to button",'309'!$N$1:$ZZ$1,0),
0)))))))=1,TRUE,FALSE)
))),"")</f>
        <v>0</v>
      </c>
      <c r="I511">
        <v>2007</v>
      </c>
    </row>
    <row r="512" spans="1:9" customFormat="1">
      <c r="A512" s="237" t="str">
        <f>VLOOKUP($G512,CSVLookups!$B:$R,MATCH(A$1,CSVLookups!$B$1:$R$1,0),FALSE)</f>
        <v>312 Projected Solvency II Technical Provisions at Time Zero</v>
      </c>
      <c r="B512" s="237" t="str">
        <f>VLOOKUP($G512,CSVLookups!$B:$R,MATCH(B$1,CSVLookups!$B$1:$R$1,0),FALSE)</f>
        <v>P</v>
      </c>
      <c r="C512" s="238" t="str">
        <f t="shared" si="8"/>
        <v>312 Projected Solvency II Technical Provisions at Time ZeroP2007</v>
      </c>
      <c r="D512" s="238">
        <f>IF(AND(VALUE(LEFT($A512,3))=309,LEN($B512)=3),VLOOKUP(VALUE(MID($B512,2,2)),_309_Table1,MATCH(MID($B512,1,1),_309_Table1_ColumnLookup,0),FALSE),
  IF($C512="309 LCR SummaryA",OneYearSCR,IF($C512="309 LCR SummaryB",UltimateSCR,IF(VALUE(LEFT($A512,3))=309,VLOOKUP(VALUE(MID($B512,2,1)),_309_Table1,MATCH(MID($B512,1,1),_309_Table1_ColumnLookup,0),FALSE)
+N("309"),
  IF(VALUE(LEFT($A512,3))=310,VLOOKUP(VALUE(MID($B512,2,1)),_310_Table1,MATCH(MID($B512,1,1),_310_Table1_ColumnLookup,0),FALSE)
+N("310"),
  IF(AND(VALUE(LEFT($A512,3))=311,LEN($I512)=4),VLOOKUP($I512,_311_Table1,MATCH($B512,_311_Table1_ColumnLookup,0),FALSE),
  IF(AND(VALUE(LEFT($A512,3))=311,OR($B512="I2",$B512="J2",$B512="K2",$B512="L2")),VLOOKUP('311'!$G$58,_311_Table1,MATCH(MID($B512,1,1),_311_Table1_ColumnLookup,0),FALSE),
  IF(AND(VALUE(LEFT($A512,3))=311,RIGHT($B512,5)="Total"),VLOOKUP('311'!$G$59,_311_Table1,MATCH(MID($B512,1,1),_311_Table1_ColumnLookup,0),FALSE),
  IF(VALUE(LEFT($A512,3))=311,VLOOKUP(VALUE(MID($B512,2,1)),_311_Table1,MATCH(MID($B512,1,1),_311_Table1_ColumnLookup,0),FALSE)
+N("311"),
  IF(AND(VALUE(LEFT($A512,3))=312,LEFT($G512,10)="Unincepted",$B512="G "),VLOOKUP(" ULO",_312_Table1,MATCH('312'!$N$16,_312_Table1_ColumnLookup,0),FALSE),
  IF(AND(VALUE(LEFT($A512,3))=312,LEFT($G512,10)="Unincepted",$B512="O "),VLOOKUP(" ULO",_312_Table1,MATCH('312'!$V$16,_312_Table1_ColumnLookup,0),FALSE),
  IF(AND(VALUE(LEFT($A512,3))=312,LEFT($G512,10)="Unincepted",$B512="Q "),VLOOKUP(" ULO",_312_Table1,MATCH('312'!$X$16,_312_Table1_ColumnLookup,0),FALSE),
  IF(AND(VALUE(LEFT($A512,3))=312,LEFT($G512,10)="Unincepted"),VLOOKUP(" ULO",_312_Table1,MATCH(LEFT($B512,1),_312_Table1_ColumnLookup,0),FALSE),
  IF(AND(VALUE(LEFT($A512,3))=312,LEFT($G512,5)="Total",$B512="G "),VLOOKUP('312'!$F$80,_312_Table1,MATCH('312'!$N$16,_312_Table1_ColumnLookup,0),FALSE),
  IF(AND(VALUE(LEFT($A512,3))=312,LEFT($G512,5)="Total",$B512="O "),VLOOKUP('312'!$F$80,_312_Table1,MATCH('312'!$V$16,_312_Table1_ColumnLookup,0),FALSE),
  IF(AND(VALUE(LEFT($A512,3))=312,LEFT($G512,5)="Total",$B512="Q "),VLOOKUP('312'!$F$80,_312_Table1,MATCH('312'!$X$16,_312_Table1_ColumnLookup,0),FALSE),
  IF(AND(VALUE(LEFT($A512,3))=312,LEFT($G512,5)="Total"),VLOOKUP('312'!$F$80,_312_Table1,MATCH(LEFT($B512,1),_312_Table1_ColumnLookup,0),FALSE),
  IF(AND(VALUE(LEFT($A512,3))=312,LEN($I512)=4,$B512="G"),VLOOKUP($I512,_312_Table1,MATCH('312'!$N$16,_312_Table1_ColumnLookup,0),FALSE),
  IF(AND(VALUE(LEFT($A512,3))=312,LEN($I512)=4,$B512="O"),VLOOKUP($I512,_312_Table1,MATCH('312'!$V$16,_312_Table1_ColumnLookup,0),FALSE),
  IF(AND(VALUE(LEFT($A512,3))=312,LEN($I512)=4,$B512="Q"),VLOOKUP($I512,_312_Table1,MATCH('312'!$X$16,_312_Table1_ColumnLookup,0),FALSE),
  IF(AND(VALUE(LEFT($A512,3))=312,LEN($I512)=4),VLOOKUP($I512,_312_Table1,MATCH(LEFT($B512,1),_312_Table1_ColumnLookup,0),FALSE)
+N("312"),
  IF(VALUE(LEFT($A512,3))=313,VLOOKUP(VALUE(MID($B512,2,1)),_313_Table1,MATCH(MID($B512,1,1),_313_Table1_ColumnLookup,0),FALSE)
+N("313"),
  IF(AND(VALUE(LEFT($A512,3))=314,LEN($B512)=3),VLOOKUP(VALUE(MID($B512,2,2)),_314_Table1,MATCH(MID($B512,1,1),_314_Table1_ColumnLookup,0),FALSE),
  IF(VALUE(LEFT($A512,3))=314,VLOOKUP(VALUE(MID($B512,2,1)),_314_Table1,MATCH(MID($B512,1,1),_314_Table1_ColumnLookup,0),FALSE)
+N("314"),
""))))))))))))))))))))))))</f>
        <v>0</v>
      </c>
      <c r="E512" s="238" t="e">
        <f>IF(AND(VALUE(LEFT($A512,3))=309,LEN($B512)=3),VLOOKUP(VALUE(MID($B512,2,2)),_309_Table2,MATCH(MID($B512,1,1),_309_Table2_ColumnLookup,0),FALSE),
  IF($C512="309 LCR SummaryA",OneYearSCR,IF($C512="309 LCR SummaryB",UltimateSCR,IF(VALUE(LEFT($A512,3))=309,VLOOKUP(VALUE(MID($B512,2,1)),_309_Table2,MATCH(MID($B512,1,1),_309_Table2_ColumnLookup,0),FALSE)
+N("309"),
  IF(VALUE(LEFT($A512,3))=310,VLOOKUP(VALUE(MID($B512,2,1)),_310_Table2,MATCH(MID($B512,1,1),_310_Table2_ColumnLookup,0),FALSE)
+N("310"),
  IF(AND(VALUE(LEFT($A512,3))=311,LEN($I512)=4),VLOOKUP($I512,_311_Table2,MATCH($B512,_311_Table2_ColumnLookup,0),FALSE),
  IF(AND(VALUE(LEFT($A512,3))=311,OR($B512="I2",$B512="J2",$B512="K2",$B512="L2")),VLOOKUP('311'!$G$58,_311_Table2,MATCH(MID($B512,1,1),_311_Table2_ColumnLookup,0),FALSE),
  IF(AND(VALUE(LEFT($A512,3))=311,RIGHT($B512,5)="Total"),VLOOKUP('311'!$G$59,_311_Table2,MATCH(MID($B512,1,1),_311_Table2_ColumnLookup,0),FALSE),
  IF(VALUE(LEFT($A512,3))=311,VLOOKUP(VALUE(MID($B512,2,1)),_311_Table2,MATCH(MID($B512,1,1),_311_Table2_ColumnLookup,0),FALSE)
+N("311"),
  IF(AND(VALUE(LEFT($A512,3))=312,LEFT($G512,10)="Unincepted",$B512="G "),VLOOKUP(" ULO",_312_Table2,MATCH('312'!$N$16,_312_Table2_ColumnLookup,0),FALSE),
  IF(AND(VALUE(LEFT($A512,3))=312,LEFT($G512,10)="Unincepted",$B512="O "),VLOOKUP(" ULO",_312_Table2,MATCH('312'!$V$16,_312_Table2_ColumnLookup,0),FALSE),
  IF(AND(VALUE(LEFT($A512,3))=312,LEFT($G512,10)="Unincepted",$B512="Q "),VLOOKUP(" ULO",_312_Table2,MATCH('312'!$X$16,_312_Table2_ColumnLookup,0),FALSE),
  IF(AND(VALUE(LEFT($A512,3))=312,LEFT($G512,10)="Unincepted"),VLOOKUP(" ULO",_312_Table2,MATCH(LEFT($B512,1),_312_Table2_ColumnLookup,0),FALSE),
  IF(AND(VALUE(LEFT($A512,3))=312,LEFT($G512,5)="Total",$B512="G "),VLOOKUP('312'!$F$80,_312_Table2,MATCH('312'!$N$16,_312_Table2_ColumnLookup,0),FALSE),
  IF(AND(VALUE(LEFT($A512,3))=312,LEFT($G512,5)="Total",$B512="O "),VLOOKUP('312'!$F$80,_312_Table2,MATCH('312'!$V$16,_312_Table2_ColumnLookup,0),FALSE),
  IF(AND(VALUE(LEFT($A512,3))=312,LEFT($G512,5)="Total",$B512="Q "),VLOOKUP('312'!$F$80,_312_Table2,MATCH('312'!$X$16,_312_Table2_ColumnLookup,0),FALSE),
  IF(AND(VALUE(LEFT($A512,3))=312,LEFT($G512,5)="Total"),VLOOKUP('312'!$F$80,_312_Table2,MATCH(LEFT($B512,1),_312_Table2_ColumnLookup,0),FALSE),
  IF(AND(VALUE(LEFT($A512,3))=312,LEN($I512)=4,$B512="G"),VLOOKUP($I512,_312_Table2,MATCH('312'!$N$16,_312_Table2_ColumnLookup,0),FALSE),
  IF(AND(VALUE(LEFT($A512,3))=312,LEN($I512)=4,$B512="O"),VLOOKUP($I512,_312_Table2,MATCH('312'!$V$16,_312_Table2_ColumnLookup,0),FALSE),
  IF(AND(VALUE(LEFT($A512,3))=312,LEN($I512)=4,$B512="Q"),VLOOKUP($I512,_312_Table2,MATCH('312'!$X$16,_312_Table2_ColumnLookup,0),FALSE),
  IF(AND(VALUE(LEFT($A512,3))=312,LEN($I512)=4),VLOOKUP($I512,_312_Table2,MATCH(LEFT($B512,1),_312_Table2_ColumnLookup,0),FALSE)
+N("312"),
  IF(VALUE(LEFT($A512,3))=313,VLOOKUP(VALUE(MID($B512,2,1)),_313_Table2,MATCH(MID($B512,1,1),_313_Table2_ColumnLookup,0),FALSE)
+N("313"),
  IF(AND(VALUE(LEFT($A512,3))=314,LEN($B512)=3),VLOOKUP(VALUE(MID($B512,2,2)),_314_Table2,MATCH(MID($B512,1,1),_314_Table2_ColumnLookup,0),FALSE),
  IF(VALUE(LEFT($A512,3))=314,VLOOKUP(VALUE(MID($B512,2,1)),_314_Table2,MATCH(MID($B512,1,1),_314_Table2_ColumnLookup,0),FALSE)
+N("314"),
""))))))))))))))))))))))))</f>
        <v>#NAME?</v>
      </c>
      <c r="F512" s="238" t="e">
        <f>IF(AND(VALUE(LEFT($A512,3))=309,LEN($B512)=3),VLOOKUP(VALUE(MID($B512,2,2)),_309_Table3,MATCH(MID($B512,1,1),_309_Table3_ColumnLookup,0),FALSE),
  IF($C512="309 LCR SummaryA",OneYearSCR,IF($C512="309 LCR SummaryB",UltimateSCR,IF(VALUE(LEFT($A512,3))=309,VLOOKUP(VALUE(MID($B512,2,1)),_309_Table3,MATCH(MID($B512,1,1),_309_Table3_ColumnLookup,0),FALSE)
+N("309"),
  IF(VALUE(LEFT($A512,3))=310,VLOOKUP(VALUE(MID($B512,2,1)),_310_Table3,MATCH(MID($B512,1,1),_310_Table3_ColumnLookup,0),FALSE)
+N("310"),
  IF(AND(VALUE(LEFT($A512,3))=311,LEN($I512)=4),VLOOKUP($I512,_311_Table3,MATCH($B512,_311_Table3_ColumnLookup,0),FALSE),
  IF(AND(VALUE(LEFT($A512,3))=311,OR($B512="I2",$B512="J2",$B512="K2",$B512="L2")),VLOOKUP('311'!$G$58,_311_Table3,MATCH(MID($B512,1,1),_311_Table3_ColumnLookup,0),FALSE),
  IF(AND(VALUE(LEFT($A512,3))=311,RIGHT($B512,5)="Total"),VLOOKUP('311'!$G$59,_311_Table3,MATCH(MID($B512,1,1),_311_Table3_ColumnLookup,0),FALSE),
  IF(VALUE(LEFT($A512,3))=311,VLOOKUP(VALUE(MID($B512,2,1)),_311_Table3,MATCH(MID($B512,1,1),_311_Table3_ColumnLookup,0),FALSE)
+N("311"),
  IF(AND(VALUE(LEFT($A512,3))=312,LEFT($G512,10)="Unincepted",$B512="G "),VLOOKUP(" ULO",_312_Table3,MATCH('312'!$N$16,_312_Table3_ColumnLookup,0),FALSE),
  IF(AND(VALUE(LEFT($A512,3))=312,LEFT($G512,10)="Unincepted",$B512="O "),VLOOKUP(" ULO",_312_Table3,MATCH('312'!$V$16,_312_Table3_ColumnLookup,0),FALSE),
  IF(AND(VALUE(LEFT($A512,3))=312,LEFT($G512,10)="Unincepted",$B512="Q "),VLOOKUP(" ULO",_312_Table3,MATCH('312'!$X$16,_312_Table3_ColumnLookup,0),FALSE),
  IF(AND(VALUE(LEFT($A512,3))=312,LEFT($G512,10)="Unincepted"),VLOOKUP(" ULO",_312_Table3,MATCH(LEFT($B512,1),_312_Table3_ColumnLookup,0),FALSE),
  IF(AND(VALUE(LEFT($A512,3))=312,LEFT($G512,5)="Total",$B512="G "),VLOOKUP('312'!$F$80,_312_Table3,MATCH('312'!$N$16,_312_Table3_ColumnLookup,0),FALSE),
  IF(AND(VALUE(LEFT($A512,3))=312,LEFT($G512,5)="Total",$B512="O "),VLOOKUP('312'!$F$80,_312_Table3,MATCH('312'!$V$16,_312_Table3_ColumnLookup,0),FALSE),
  IF(AND(VALUE(LEFT($A512,3))=312,LEFT($G512,5)="Total",$B512="Q "),VLOOKUP('312'!$F$80,_312_Table3,MATCH('312'!$X$16,_312_Table3_ColumnLookup,0),FALSE),
  IF(AND(VALUE(LEFT($A512,3))=312,LEFT($G512,5)="Total"),VLOOKUP('312'!$F$80,_312_Table3,MATCH(LEFT($B512,1),_312_Table3_ColumnLookup,0),FALSE),
  IF(AND(VALUE(LEFT($A512,3))=312,LEN($I512)=4,$B512="G"),VLOOKUP($I512,_312_Table3,MATCH('312'!$N$16,_312_Table3_ColumnLookup,0),FALSE),
  IF(AND(VALUE(LEFT($A512,3))=312,LEN($I512)=4,$B512="O"),VLOOKUP($I512,_312_Table3,MATCH('312'!$V$16,_312_Table3_ColumnLookup,0),FALSE),
  IF(AND(VALUE(LEFT($A512,3))=312,LEN($I512)=4,$B512="Q"),VLOOKUP($I512,_312_Table3,MATCH('312'!$X$16,_312_Table3_ColumnLookup,0),FALSE),
  IF(AND(VALUE(LEFT($A512,3))=312,LEN($I512)=4),VLOOKUP($I512,_312_Table3,MATCH(LEFT($B512,1),_312_Table3_ColumnLookup,0),FALSE)
+N("312"),
  IF(VALUE(LEFT($A512,3))=313,VLOOKUP(VALUE(MID($B512,2,1)),_313_Table3,MATCH(MID($B512,1,1),_313_Table3_ColumnLookup,0),FALSE)
+N("313"),
  IF(AND(VALUE(LEFT($A512,3))=314,LEN($B512)=3),VLOOKUP(VALUE(MID($B512,2,2)),_314_Table3,MATCH(MID($B512,1,1),_314_Table3_ColumnLookup,0),FALSE),
  IF(VALUE(LEFT($A512,3))=314,VLOOKUP(VALUE(MID($B512,2,1)),_314_Table3,MATCH(MID($B512,1,1),_314_Table3_ColumnLookup,0),FALSE)
+N("314"),
""))))))))))))))))))))))))</f>
        <v>#NAME?</v>
      </c>
      <c r="G512" t="s">
        <v>1162</v>
      </c>
      <c r="H512" s="321">
        <f>IFERROR(
IF(ISERROR($D512)=FALSE,$D512,IF(ISERROR($E512)=FALSE,$E512,IF(ISERROR($F512)=FALSE,$F512
+N("012 checkboxes"),
IF(
IF(OR(LEFT($A512,9)="Syndicate",LEFT($A512,12)="NewSyndicate"),VLOOKUP($A512,'012'!$J:$ZW,MATCH("Link to button",'012'!$J$1:$ZW$1,0),0)
+N("309 checkbox"),
IF($C512="309 LCR Summary0",VLOOKUP("Notes990",'309'!$P:$ZZ,MATCH("Link to button",'309'!$P$1:$ZZ$1,0),0)
+N("313 checkboxes"),
IF($C512="313 Financial Information0LcmVsScr",IF($C512="309 LCR Summary0",VLOOKUP("LcmVsScr",'309'!$N:$ZZ,MATCH("Link to button",'309'!$N$1:$ZZ$1,0),0),
IF($C512="313 Financial Information0LcrDocAttached",IF($C512="309 LCR Summary0",VLOOKUP("LcrDocAttached",'309'!$N:$ZZ,MATCH("Link to button",'309'!$N$1:$ZZ$1,0),
0)))))))=1,TRUE,FALSE)
))),"")</f>
        <v>0</v>
      </c>
      <c r="I512">
        <v>2007</v>
      </c>
    </row>
    <row r="513" spans="1:9" customFormat="1">
      <c r="A513" s="237" t="str">
        <f>VLOOKUP($G513,CSVLookups!$B:$R,MATCH(A$1,CSVLookups!$B$1:$R$1,0),FALSE)</f>
        <v>312 Projected Solvency II Technical Provisions at Time Zero</v>
      </c>
      <c r="B513" s="237" t="str">
        <f>VLOOKUP($G513,CSVLookups!$B:$R,MATCH(B$1,CSVLookups!$B$1:$R$1,0),FALSE)</f>
        <v>Q</v>
      </c>
      <c r="C513" s="238" t="str">
        <f t="shared" si="8"/>
        <v>312 Projected Solvency II Technical Provisions at Time ZeroQ2007</v>
      </c>
      <c r="D513" s="238">
        <f>IF(AND(VALUE(LEFT($A513,3))=309,LEN($B513)=3),VLOOKUP(VALUE(MID($B513,2,2)),_309_Table1,MATCH(MID($B513,1,1),_309_Table1_ColumnLookup,0),FALSE),
  IF($C513="309 LCR SummaryA",OneYearSCR,IF($C513="309 LCR SummaryB",UltimateSCR,IF(VALUE(LEFT($A513,3))=309,VLOOKUP(VALUE(MID($B513,2,1)),_309_Table1,MATCH(MID($B513,1,1),_309_Table1_ColumnLookup,0),FALSE)
+N("309"),
  IF(VALUE(LEFT($A513,3))=310,VLOOKUP(VALUE(MID($B513,2,1)),_310_Table1,MATCH(MID($B513,1,1),_310_Table1_ColumnLookup,0),FALSE)
+N("310"),
  IF(AND(VALUE(LEFT($A513,3))=311,LEN($I513)=4),VLOOKUP($I513,_311_Table1,MATCH($B513,_311_Table1_ColumnLookup,0),FALSE),
  IF(AND(VALUE(LEFT($A513,3))=311,OR($B513="I2",$B513="J2",$B513="K2",$B513="L2")),VLOOKUP('311'!$G$58,_311_Table1,MATCH(MID($B513,1,1),_311_Table1_ColumnLookup,0),FALSE),
  IF(AND(VALUE(LEFT($A513,3))=311,RIGHT($B513,5)="Total"),VLOOKUP('311'!$G$59,_311_Table1,MATCH(MID($B513,1,1),_311_Table1_ColumnLookup,0),FALSE),
  IF(VALUE(LEFT($A513,3))=311,VLOOKUP(VALUE(MID($B513,2,1)),_311_Table1,MATCH(MID($B513,1,1),_311_Table1_ColumnLookup,0),FALSE)
+N("311"),
  IF(AND(VALUE(LEFT($A513,3))=312,LEFT($G513,10)="Unincepted",$B513="G "),VLOOKUP(" ULO",_312_Table1,MATCH('312'!$N$16,_312_Table1_ColumnLookup,0),FALSE),
  IF(AND(VALUE(LEFT($A513,3))=312,LEFT($G513,10)="Unincepted",$B513="O "),VLOOKUP(" ULO",_312_Table1,MATCH('312'!$V$16,_312_Table1_ColumnLookup,0),FALSE),
  IF(AND(VALUE(LEFT($A513,3))=312,LEFT($G513,10)="Unincepted",$B513="Q "),VLOOKUP(" ULO",_312_Table1,MATCH('312'!$X$16,_312_Table1_ColumnLookup,0),FALSE),
  IF(AND(VALUE(LEFT($A513,3))=312,LEFT($G513,10)="Unincepted"),VLOOKUP(" ULO",_312_Table1,MATCH(LEFT($B513,1),_312_Table1_ColumnLookup,0),FALSE),
  IF(AND(VALUE(LEFT($A513,3))=312,LEFT($G513,5)="Total",$B513="G "),VLOOKUP('312'!$F$80,_312_Table1,MATCH('312'!$N$16,_312_Table1_ColumnLookup,0),FALSE),
  IF(AND(VALUE(LEFT($A513,3))=312,LEFT($G513,5)="Total",$B513="O "),VLOOKUP('312'!$F$80,_312_Table1,MATCH('312'!$V$16,_312_Table1_ColumnLookup,0),FALSE),
  IF(AND(VALUE(LEFT($A513,3))=312,LEFT($G513,5)="Total",$B513="Q "),VLOOKUP('312'!$F$80,_312_Table1,MATCH('312'!$X$16,_312_Table1_ColumnLookup,0),FALSE),
  IF(AND(VALUE(LEFT($A513,3))=312,LEFT($G513,5)="Total"),VLOOKUP('312'!$F$80,_312_Table1,MATCH(LEFT($B513,1),_312_Table1_ColumnLookup,0),FALSE),
  IF(AND(VALUE(LEFT($A513,3))=312,LEN($I513)=4,$B513="G"),VLOOKUP($I513,_312_Table1,MATCH('312'!$N$16,_312_Table1_ColumnLookup,0),FALSE),
  IF(AND(VALUE(LEFT($A513,3))=312,LEN($I513)=4,$B513="O"),VLOOKUP($I513,_312_Table1,MATCH('312'!$V$16,_312_Table1_ColumnLookup,0),FALSE),
  IF(AND(VALUE(LEFT($A513,3))=312,LEN($I513)=4,$B513="Q"),VLOOKUP($I513,_312_Table1,MATCH('312'!$X$16,_312_Table1_ColumnLookup,0),FALSE),
  IF(AND(VALUE(LEFT($A513,3))=312,LEN($I513)=4),VLOOKUP($I513,_312_Table1,MATCH(LEFT($B513,1),_312_Table1_ColumnLookup,0),FALSE)
+N("312"),
  IF(VALUE(LEFT($A513,3))=313,VLOOKUP(VALUE(MID($B513,2,1)),_313_Table1,MATCH(MID($B513,1,1),_313_Table1_ColumnLookup,0),FALSE)
+N("313"),
  IF(AND(VALUE(LEFT($A513,3))=314,LEN($B513)=3),VLOOKUP(VALUE(MID($B513,2,2)),_314_Table1,MATCH(MID($B513,1,1),_314_Table1_ColumnLookup,0),FALSE),
  IF(VALUE(LEFT($A513,3))=314,VLOOKUP(VALUE(MID($B513,2,1)),_314_Table1,MATCH(MID($B513,1,1),_314_Table1_ColumnLookup,0),FALSE)
+N("314"),
""))))))))))))))))))))))))</f>
        <v>0</v>
      </c>
      <c r="E513" s="238" t="e">
        <f>IF(AND(VALUE(LEFT($A513,3))=309,LEN($B513)=3),VLOOKUP(VALUE(MID($B513,2,2)),_309_Table2,MATCH(MID($B513,1,1),_309_Table2_ColumnLookup,0),FALSE),
  IF($C513="309 LCR SummaryA",OneYearSCR,IF($C513="309 LCR SummaryB",UltimateSCR,IF(VALUE(LEFT($A513,3))=309,VLOOKUP(VALUE(MID($B513,2,1)),_309_Table2,MATCH(MID($B513,1,1),_309_Table2_ColumnLookup,0),FALSE)
+N("309"),
  IF(VALUE(LEFT($A513,3))=310,VLOOKUP(VALUE(MID($B513,2,1)),_310_Table2,MATCH(MID($B513,1,1),_310_Table2_ColumnLookup,0),FALSE)
+N("310"),
  IF(AND(VALUE(LEFT($A513,3))=311,LEN($I513)=4),VLOOKUP($I513,_311_Table2,MATCH($B513,_311_Table2_ColumnLookup,0),FALSE),
  IF(AND(VALUE(LEFT($A513,3))=311,OR($B513="I2",$B513="J2",$B513="K2",$B513="L2")),VLOOKUP('311'!$G$58,_311_Table2,MATCH(MID($B513,1,1),_311_Table2_ColumnLookup,0),FALSE),
  IF(AND(VALUE(LEFT($A513,3))=311,RIGHT($B513,5)="Total"),VLOOKUP('311'!$G$59,_311_Table2,MATCH(MID($B513,1,1),_311_Table2_ColumnLookup,0),FALSE),
  IF(VALUE(LEFT($A513,3))=311,VLOOKUP(VALUE(MID($B513,2,1)),_311_Table2,MATCH(MID($B513,1,1),_311_Table2_ColumnLookup,0),FALSE)
+N("311"),
  IF(AND(VALUE(LEFT($A513,3))=312,LEFT($G513,10)="Unincepted",$B513="G "),VLOOKUP(" ULO",_312_Table2,MATCH('312'!$N$16,_312_Table2_ColumnLookup,0),FALSE),
  IF(AND(VALUE(LEFT($A513,3))=312,LEFT($G513,10)="Unincepted",$B513="O "),VLOOKUP(" ULO",_312_Table2,MATCH('312'!$V$16,_312_Table2_ColumnLookup,0),FALSE),
  IF(AND(VALUE(LEFT($A513,3))=312,LEFT($G513,10)="Unincepted",$B513="Q "),VLOOKUP(" ULO",_312_Table2,MATCH('312'!$X$16,_312_Table2_ColumnLookup,0),FALSE),
  IF(AND(VALUE(LEFT($A513,3))=312,LEFT($G513,10)="Unincepted"),VLOOKUP(" ULO",_312_Table2,MATCH(LEFT($B513,1),_312_Table2_ColumnLookup,0),FALSE),
  IF(AND(VALUE(LEFT($A513,3))=312,LEFT($G513,5)="Total",$B513="G "),VLOOKUP('312'!$F$80,_312_Table2,MATCH('312'!$N$16,_312_Table2_ColumnLookup,0),FALSE),
  IF(AND(VALUE(LEFT($A513,3))=312,LEFT($G513,5)="Total",$B513="O "),VLOOKUP('312'!$F$80,_312_Table2,MATCH('312'!$V$16,_312_Table2_ColumnLookup,0),FALSE),
  IF(AND(VALUE(LEFT($A513,3))=312,LEFT($G513,5)="Total",$B513="Q "),VLOOKUP('312'!$F$80,_312_Table2,MATCH('312'!$X$16,_312_Table2_ColumnLookup,0),FALSE),
  IF(AND(VALUE(LEFT($A513,3))=312,LEFT($G513,5)="Total"),VLOOKUP('312'!$F$80,_312_Table2,MATCH(LEFT($B513,1),_312_Table2_ColumnLookup,0),FALSE),
  IF(AND(VALUE(LEFT($A513,3))=312,LEN($I513)=4,$B513="G"),VLOOKUP($I513,_312_Table2,MATCH('312'!$N$16,_312_Table2_ColumnLookup,0),FALSE),
  IF(AND(VALUE(LEFT($A513,3))=312,LEN($I513)=4,$B513="O"),VLOOKUP($I513,_312_Table2,MATCH('312'!$V$16,_312_Table2_ColumnLookup,0),FALSE),
  IF(AND(VALUE(LEFT($A513,3))=312,LEN($I513)=4,$B513="Q"),VLOOKUP($I513,_312_Table2,MATCH('312'!$X$16,_312_Table2_ColumnLookup,0),FALSE),
  IF(AND(VALUE(LEFT($A513,3))=312,LEN($I513)=4),VLOOKUP($I513,_312_Table2,MATCH(LEFT($B513,1),_312_Table2_ColumnLookup,0),FALSE)
+N("312"),
  IF(VALUE(LEFT($A513,3))=313,VLOOKUP(VALUE(MID($B513,2,1)),_313_Table2,MATCH(MID($B513,1,1),_313_Table2_ColumnLookup,0),FALSE)
+N("313"),
  IF(AND(VALUE(LEFT($A513,3))=314,LEN($B513)=3),VLOOKUP(VALUE(MID($B513,2,2)),_314_Table2,MATCH(MID($B513,1,1),_314_Table2_ColumnLookup,0),FALSE),
  IF(VALUE(LEFT($A513,3))=314,VLOOKUP(VALUE(MID($B513,2,1)),_314_Table2,MATCH(MID($B513,1,1),_314_Table2_ColumnLookup,0),FALSE)
+N("314"),
""))))))))))))))))))))))))</f>
        <v>#NAME?</v>
      </c>
      <c r="F513" s="238" t="e">
        <f>IF(AND(VALUE(LEFT($A513,3))=309,LEN($B513)=3),VLOOKUP(VALUE(MID($B513,2,2)),_309_Table3,MATCH(MID($B513,1,1),_309_Table3_ColumnLookup,0),FALSE),
  IF($C513="309 LCR SummaryA",OneYearSCR,IF($C513="309 LCR SummaryB",UltimateSCR,IF(VALUE(LEFT($A513,3))=309,VLOOKUP(VALUE(MID($B513,2,1)),_309_Table3,MATCH(MID($B513,1,1),_309_Table3_ColumnLookup,0),FALSE)
+N("309"),
  IF(VALUE(LEFT($A513,3))=310,VLOOKUP(VALUE(MID($B513,2,1)),_310_Table3,MATCH(MID($B513,1,1),_310_Table3_ColumnLookup,0),FALSE)
+N("310"),
  IF(AND(VALUE(LEFT($A513,3))=311,LEN($I513)=4),VLOOKUP($I513,_311_Table3,MATCH($B513,_311_Table3_ColumnLookup,0),FALSE),
  IF(AND(VALUE(LEFT($A513,3))=311,OR($B513="I2",$B513="J2",$B513="K2",$B513="L2")),VLOOKUP('311'!$G$58,_311_Table3,MATCH(MID($B513,1,1),_311_Table3_ColumnLookup,0),FALSE),
  IF(AND(VALUE(LEFT($A513,3))=311,RIGHT($B513,5)="Total"),VLOOKUP('311'!$G$59,_311_Table3,MATCH(MID($B513,1,1),_311_Table3_ColumnLookup,0),FALSE),
  IF(VALUE(LEFT($A513,3))=311,VLOOKUP(VALUE(MID($B513,2,1)),_311_Table3,MATCH(MID($B513,1,1),_311_Table3_ColumnLookup,0),FALSE)
+N("311"),
  IF(AND(VALUE(LEFT($A513,3))=312,LEFT($G513,10)="Unincepted",$B513="G "),VLOOKUP(" ULO",_312_Table3,MATCH('312'!$N$16,_312_Table3_ColumnLookup,0),FALSE),
  IF(AND(VALUE(LEFT($A513,3))=312,LEFT($G513,10)="Unincepted",$B513="O "),VLOOKUP(" ULO",_312_Table3,MATCH('312'!$V$16,_312_Table3_ColumnLookup,0),FALSE),
  IF(AND(VALUE(LEFT($A513,3))=312,LEFT($G513,10)="Unincepted",$B513="Q "),VLOOKUP(" ULO",_312_Table3,MATCH('312'!$X$16,_312_Table3_ColumnLookup,0),FALSE),
  IF(AND(VALUE(LEFT($A513,3))=312,LEFT($G513,10)="Unincepted"),VLOOKUP(" ULO",_312_Table3,MATCH(LEFT($B513,1),_312_Table3_ColumnLookup,0),FALSE),
  IF(AND(VALUE(LEFT($A513,3))=312,LEFT($G513,5)="Total",$B513="G "),VLOOKUP('312'!$F$80,_312_Table3,MATCH('312'!$N$16,_312_Table3_ColumnLookup,0),FALSE),
  IF(AND(VALUE(LEFT($A513,3))=312,LEFT($G513,5)="Total",$B513="O "),VLOOKUP('312'!$F$80,_312_Table3,MATCH('312'!$V$16,_312_Table3_ColumnLookup,0),FALSE),
  IF(AND(VALUE(LEFT($A513,3))=312,LEFT($G513,5)="Total",$B513="Q "),VLOOKUP('312'!$F$80,_312_Table3,MATCH('312'!$X$16,_312_Table3_ColumnLookup,0),FALSE),
  IF(AND(VALUE(LEFT($A513,3))=312,LEFT($G513,5)="Total"),VLOOKUP('312'!$F$80,_312_Table3,MATCH(LEFT($B513,1),_312_Table3_ColumnLookup,0),FALSE),
  IF(AND(VALUE(LEFT($A513,3))=312,LEN($I513)=4,$B513="G"),VLOOKUP($I513,_312_Table3,MATCH('312'!$N$16,_312_Table3_ColumnLookup,0),FALSE),
  IF(AND(VALUE(LEFT($A513,3))=312,LEN($I513)=4,$B513="O"),VLOOKUP($I513,_312_Table3,MATCH('312'!$V$16,_312_Table3_ColumnLookup,0),FALSE),
  IF(AND(VALUE(LEFT($A513,3))=312,LEN($I513)=4,$B513="Q"),VLOOKUP($I513,_312_Table3,MATCH('312'!$X$16,_312_Table3_ColumnLookup,0),FALSE),
  IF(AND(VALUE(LEFT($A513,3))=312,LEN($I513)=4),VLOOKUP($I513,_312_Table3,MATCH(LEFT($B513,1),_312_Table3_ColumnLookup,0),FALSE)
+N("312"),
  IF(VALUE(LEFT($A513,3))=313,VLOOKUP(VALUE(MID($B513,2,1)),_313_Table3,MATCH(MID($B513,1,1),_313_Table3_ColumnLookup,0),FALSE)
+N("313"),
  IF(AND(VALUE(LEFT($A513,3))=314,LEN($B513)=3),VLOOKUP(VALUE(MID($B513,2,2)),_314_Table3,MATCH(MID($B513,1,1),_314_Table3_ColumnLookup,0),FALSE),
  IF(VALUE(LEFT($A513,3))=314,VLOOKUP(VALUE(MID($B513,2,1)),_314_Table3,MATCH(MID($B513,1,1),_314_Table3_ColumnLookup,0),FALSE)
+N("314"),
""))))))))))))))))))))))))</f>
        <v>#NAME?</v>
      </c>
      <c r="G513" t="s">
        <v>1163</v>
      </c>
      <c r="H513" s="321">
        <f>IFERROR(
IF(ISERROR($D513)=FALSE,$D513,IF(ISERROR($E513)=FALSE,$E513,IF(ISERROR($F513)=FALSE,$F513
+N("012 checkboxes"),
IF(
IF(OR(LEFT($A513,9)="Syndicate",LEFT($A513,12)="NewSyndicate"),VLOOKUP($A513,'012'!$J:$ZW,MATCH("Link to button",'012'!$J$1:$ZW$1,0),0)
+N("309 checkbox"),
IF($C513="309 LCR Summary0",VLOOKUP("Notes990",'309'!$P:$ZZ,MATCH("Link to button",'309'!$P$1:$ZZ$1,0),0)
+N("313 checkboxes"),
IF($C513="313 Financial Information0LcmVsScr",IF($C513="309 LCR Summary0",VLOOKUP("LcmVsScr",'309'!$N:$ZZ,MATCH("Link to button",'309'!$N$1:$ZZ$1,0),0),
IF($C513="313 Financial Information0LcrDocAttached",IF($C513="309 LCR Summary0",VLOOKUP("LcrDocAttached",'309'!$N:$ZZ,MATCH("Link to button",'309'!$N$1:$ZZ$1,0),
0)))))))=1,TRUE,FALSE)
))),"")</f>
        <v>0</v>
      </c>
      <c r="I513">
        <v>2007</v>
      </c>
    </row>
    <row r="514" spans="1:9" customFormat="1">
      <c r="A514" s="237" t="str">
        <f>VLOOKUP($G514,CSVLookups!$B:$R,MATCH(A$1,CSVLookups!$B$1:$R$1,0),FALSE)</f>
        <v>312 Projected Solvency II Technical Provisions at Time Zero</v>
      </c>
      <c r="B514" s="237" t="str">
        <f>VLOOKUP($G514,CSVLookups!$B:$R,MATCH(B$1,CSVLookups!$B$1:$R$1,0),FALSE)</f>
        <v>A</v>
      </c>
      <c r="C514" s="238" t="str">
        <f t="shared" si="8"/>
        <v>312 Projected Solvency II Technical Provisions at Time ZeroA2008</v>
      </c>
      <c r="D514" s="238">
        <f>IF(AND(VALUE(LEFT($A514,3))=309,LEN($B514)=3),VLOOKUP(VALUE(MID($B514,2,2)),_309_Table1,MATCH(MID($B514,1,1),_309_Table1_ColumnLookup,0),FALSE),
  IF($C514="309 LCR SummaryA",OneYearSCR,IF($C514="309 LCR SummaryB",UltimateSCR,IF(VALUE(LEFT($A514,3))=309,VLOOKUP(VALUE(MID($B514,2,1)),_309_Table1,MATCH(MID($B514,1,1),_309_Table1_ColumnLookup,0),FALSE)
+N("309"),
  IF(VALUE(LEFT($A514,3))=310,VLOOKUP(VALUE(MID($B514,2,1)),_310_Table1,MATCH(MID($B514,1,1),_310_Table1_ColumnLookup,0),FALSE)
+N("310"),
  IF(AND(VALUE(LEFT($A514,3))=311,LEN($I514)=4),VLOOKUP($I514,_311_Table1,MATCH($B514,_311_Table1_ColumnLookup,0),FALSE),
  IF(AND(VALUE(LEFT($A514,3))=311,OR($B514="I2",$B514="J2",$B514="K2",$B514="L2")),VLOOKUP('311'!$G$58,_311_Table1,MATCH(MID($B514,1,1),_311_Table1_ColumnLookup,0),FALSE),
  IF(AND(VALUE(LEFT($A514,3))=311,RIGHT($B514,5)="Total"),VLOOKUP('311'!$G$59,_311_Table1,MATCH(MID($B514,1,1),_311_Table1_ColumnLookup,0),FALSE),
  IF(VALUE(LEFT($A514,3))=311,VLOOKUP(VALUE(MID($B514,2,1)),_311_Table1,MATCH(MID($B514,1,1),_311_Table1_ColumnLookup,0),FALSE)
+N("311"),
  IF(AND(VALUE(LEFT($A514,3))=312,LEFT($G514,10)="Unincepted",$B514="G "),VLOOKUP(" ULO",_312_Table1,MATCH('312'!$N$16,_312_Table1_ColumnLookup,0),FALSE),
  IF(AND(VALUE(LEFT($A514,3))=312,LEFT($G514,10)="Unincepted",$B514="O "),VLOOKUP(" ULO",_312_Table1,MATCH('312'!$V$16,_312_Table1_ColumnLookup,0),FALSE),
  IF(AND(VALUE(LEFT($A514,3))=312,LEFT($G514,10)="Unincepted",$B514="Q "),VLOOKUP(" ULO",_312_Table1,MATCH('312'!$X$16,_312_Table1_ColumnLookup,0),FALSE),
  IF(AND(VALUE(LEFT($A514,3))=312,LEFT($G514,10)="Unincepted"),VLOOKUP(" ULO",_312_Table1,MATCH(LEFT($B514,1),_312_Table1_ColumnLookup,0),FALSE),
  IF(AND(VALUE(LEFT($A514,3))=312,LEFT($G514,5)="Total",$B514="G "),VLOOKUP('312'!$F$80,_312_Table1,MATCH('312'!$N$16,_312_Table1_ColumnLookup,0),FALSE),
  IF(AND(VALUE(LEFT($A514,3))=312,LEFT($G514,5)="Total",$B514="O "),VLOOKUP('312'!$F$80,_312_Table1,MATCH('312'!$V$16,_312_Table1_ColumnLookup,0),FALSE),
  IF(AND(VALUE(LEFT($A514,3))=312,LEFT($G514,5)="Total",$B514="Q "),VLOOKUP('312'!$F$80,_312_Table1,MATCH('312'!$X$16,_312_Table1_ColumnLookup,0),FALSE),
  IF(AND(VALUE(LEFT($A514,3))=312,LEFT($G514,5)="Total"),VLOOKUP('312'!$F$80,_312_Table1,MATCH(LEFT($B514,1),_312_Table1_ColumnLookup,0),FALSE),
  IF(AND(VALUE(LEFT($A514,3))=312,LEN($I514)=4,$B514="G"),VLOOKUP($I514,_312_Table1,MATCH('312'!$N$16,_312_Table1_ColumnLookup,0),FALSE),
  IF(AND(VALUE(LEFT($A514,3))=312,LEN($I514)=4,$B514="O"),VLOOKUP($I514,_312_Table1,MATCH('312'!$V$16,_312_Table1_ColumnLookup,0),FALSE),
  IF(AND(VALUE(LEFT($A514,3))=312,LEN($I514)=4,$B514="Q"),VLOOKUP($I514,_312_Table1,MATCH('312'!$X$16,_312_Table1_ColumnLookup,0),FALSE),
  IF(AND(VALUE(LEFT($A514,3))=312,LEN($I514)=4),VLOOKUP($I514,_312_Table1,MATCH(LEFT($B514,1),_312_Table1_ColumnLookup,0),FALSE)
+N("312"),
  IF(VALUE(LEFT($A514,3))=313,VLOOKUP(VALUE(MID($B514,2,1)),_313_Table1,MATCH(MID($B514,1,1),_313_Table1_ColumnLookup,0),FALSE)
+N("313"),
  IF(AND(VALUE(LEFT($A514,3))=314,LEN($B514)=3),VLOOKUP(VALUE(MID($B514,2,2)),_314_Table1,MATCH(MID($B514,1,1),_314_Table1_ColumnLookup,0),FALSE),
  IF(VALUE(LEFT($A514,3))=314,VLOOKUP(VALUE(MID($B514,2,1)),_314_Table1,MATCH(MID($B514,1,1),_314_Table1_ColumnLookup,0),FALSE)
+N("314"),
""))))))))))))))))))))))))</f>
        <v>0</v>
      </c>
      <c r="E514" s="238" t="e">
        <f>IF(AND(VALUE(LEFT($A514,3))=309,LEN($B514)=3),VLOOKUP(VALUE(MID($B514,2,2)),_309_Table2,MATCH(MID($B514,1,1),_309_Table2_ColumnLookup,0),FALSE),
  IF($C514="309 LCR SummaryA",OneYearSCR,IF($C514="309 LCR SummaryB",UltimateSCR,IF(VALUE(LEFT($A514,3))=309,VLOOKUP(VALUE(MID($B514,2,1)),_309_Table2,MATCH(MID($B514,1,1),_309_Table2_ColumnLookup,0),FALSE)
+N("309"),
  IF(VALUE(LEFT($A514,3))=310,VLOOKUP(VALUE(MID($B514,2,1)),_310_Table2,MATCH(MID($B514,1,1),_310_Table2_ColumnLookup,0),FALSE)
+N("310"),
  IF(AND(VALUE(LEFT($A514,3))=311,LEN($I514)=4),VLOOKUP($I514,_311_Table2,MATCH($B514,_311_Table2_ColumnLookup,0),FALSE),
  IF(AND(VALUE(LEFT($A514,3))=311,OR($B514="I2",$B514="J2",$B514="K2",$B514="L2")),VLOOKUP('311'!$G$58,_311_Table2,MATCH(MID($B514,1,1),_311_Table2_ColumnLookup,0),FALSE),
  IF(AND(VALUE(LEFT($A514,3))=311,RIGHT($B514,5)="Total"),VLOOKUP('311'!$G$59,_311_Table2,MATCH(MID($B514,1,1),_311_Table2_ColumnLookup,0),FALSE),
  IF(VALUE(LEFT($A514,3))=311,VLOOKUP(VALUE(MID($B514,2,1)),_311_Table2,MATCH(MID($B514,1,1),_311_Table2_ColumnLookup,0),FALSE)
+N("311"),
  IF(AND(VALUE(LEFT($A514,3))=312,LEFT($G514,10)="Unincepted",$B514="G "),VLOOKUP(" ULO",_312_Table2,MATCH('312'!$N$16,_312_Table2_ColumnLookup,0),FALSE),
  IF(AND(VALUE(LEFT($A514,3))=312,LEFT($G514,10)="Unincepted",$B514="O "),VLOOKUP(" ULO",_312_Table2,MATCH('312'!$V$16,_312_Table2_ColumnLookup,0),FALSE),
  IF(AND(VALUE(LEFT($A514,3))=312,LEFT($G514,10)="Unincepted",$B514="Q "),VLOOKUP(" ULO",_312_Table2,MATCH('312'!$X$16,_312_Table2_ColumnLookup,0),FALSE),
  IF(AND(VALUE(LEFT($A514,3))=312,LEFT($G514,10)="Unincepted"),VLOOKUP(" ULO",_312_Table2,MATCH(LEFT($B514,1),_312_Table2_ColumnLookup,0),FALSE),
  IF(AND(VALUE(LEFT($A514,3))=312,LEFT($G514,5)="Total",$B514="G "),VLOOKUP('312'!$F$80,_312_Table2,MATCH('312'!$N$16,_312_Table2_ColumnLookup,0),FALSE),
  IF(AND(VALUE(LEFT($A514,3))=312,LEFT($G514,5)="Total",$B514="O "),VLOOKUP('312'!$F$80,_312_Table2,MATCH('312'!$V$16,_312_Table2_ColumnLookup,0),FALSE),
  IF(AND(VALUE(LEFT($A514,3))=312,LEFT($G514,5)="Total",$B514="Q "),VLOOKUP('312'!$F$80,_312_Table2,MATCH('312'!$X$16,_312_Table2_ColumnLookup,0),FALSE),
  IF(AND(VALUE(LEFT($A514,3))=312,LEFT($G514,5)="Total"),VLOOKUP('312'!$F$80,_312_Table2,MATCH(LEFT($B514,1),_312_Table2_ColumnLookup,0),FALSE),
  IF(AND(VALUE(LEFT($A514,3))=312,LEN($I514)=4,$B514="G"),VLOOKUP($I514,_312_Table2,MATCH('312'!$N$16,_312_Table2_ColumnLookup,0),FALSE),
  IF(AND(VALUE(LEFT($A514,3))=312,LEN($I514)=4,$B514="O"),VLOOKUP($I514,_312_Table2,MATCH('312'!$V$16,_312_Table2_ColumnLookup,0),FALSE),
  IF(AND(VALUE(LEFT($A514,3))=312,LEN($I514)=4,$B514="Q"),VLOOKUP($I514,_312_Table2,MATCH('312'!$X$16,_312_Table2_ColumnLookup,0),FALSE),
  IF(AND(VALUE(LEFT($A514,3))=312,LEN($I514)=4),VLOOKUP($I514,_312_Table2,MATCH(LEFT($B514,1),_312_Table2_ColumnLookup,0),FALSE)
+N("312"),
  IF(VALUE(LEFT($A514,3))=313,VLOOKUP(VALUE(MID($B514,2,1)),_313_Table2,MATCH(MID($B514,1,1),_313_Table2_ColumnLookup,0),FALSE)
+N("313"),
  IF(AND(VALUE(LEFT($A514,3))=314,LEN($B514)=3),VLOOKUP(VALUE(MID($B514,2,2)),_314_Table2,MATCH(MID($B514,1,1),_314_Table2_ColumnLookup,0),FALSE),
  IF(VALUE(LEFT($A514,3))=314,VLOOKUP(VALUE(MID($B514,2,1)),_314_Table2,MATCH(MID($B514,1,1),_314_Table2_ColumnLookup,0),FALSE)
+N("314"),
""))))))))))))))))))))))))</f>
        <v>#NAME?</v>
      </c>
      <c r="F514" s="238" t="e">
        <f>IF(AND(VALUE(LEFT($A514,3))=309,LEN($B514)=3),VLOOKUP(VALUE(MID($B514,2,2)),_309_Table3,MATCH(MID($B514,1,1),_309_Table3_ColumnLookup,0),FALSE),
  IF($C514="309 LCR SummaryA",OneYearSCR,IF($C514="309 LCR SummaryB",UltimateSCR,IF(VALUE(LEFT($A514,3))=309,VLOOKUP(VALUE(MID($B514,2,1)),_309_Table3,MATCH(MID($B514,1,1),_309_Table3_ColumnLookup,0),FALSE)
+N("309"),
  IF(VALUE(LEFT($A514,3))=310,VLOOKUP(VALUE(MID($B514,2,1)),_310_Table3,MATCH(MID($B514,1,1),_310_Table3_ColumnLookup,0),FALSE)
+N("310"),
  IF(AND(VALUE(LEFT($A514,3))=311,LEN($I514)=4),VLOOKUP($I514,_311_Table3,MATCH($B514,_311_Table3_ColumnLookup,0),FALSE),
  IF(AND(VALUE(LEFT($A514,3))=311,OR($B514="I2",$B514="J2",$B514="K2",$B514="L2")),VLOOKUP('311'!$G$58,_311_Table3,MATCH(MID($B514,1,1),_311_Table3_ColumnLookup,0),FALSE),
  IF(AND(VALUE(LEFT($A514,3))=311,RIGHT($B514,5)="Total"),VLOOKUP('311'!$G$59,_311_Table3,MATCH(MID($B514,1,1),_311_Table3_ColumnLookup,0),FALSE),
  IF(VALUE(LEFT($A514,3))=311,VLOOKUP(VALUE(MID($B514,2,1)),_311_Table3,MATCH(MID($B514,1,1),_311_Table3_ColumnLookup,0),FALSE)
+N("311"),
  IF(AND(VALUE(LEFT($A514,3))=312,LEFT($G514,10)="Unincepted",$B514="G "),VLOOKUP(" ULO",_312_Table3,MATCH('312'!$N$16,_312_Table3_ColumnLookup,0),FALSE),
  IF(AND(VALUE(LEFT($A514,3))=312,LEFT($G514,10)="Unincepted",$B514="O "),VLOOKUP(" ULO",_312_Table3,MATCH('312'!$V$16,_312_Table3_ColumnLookup,0),FALSE),
  IF(AND(VALUE(LEFT($A514,3))=312,LEFT($G514,10)="Unincepted",$B514="Q "),VLOOKUP(" ULO",_312_Table3,MATCH('312'!$X$16,_312_Table3_ColumnLookup,0),FALSE),
  IF(AND(VALUE(LEFT($A514,3))=312,LEFT($G514,10)="Unincepted"),VLOOKUP(" ULO",_312_Table3,MATCH(LEFT($B514,1),_312_Table3_ColumnLookup,0),FALSE),
  IF(AND(VALUE(LEFT($A514,3))=312,LEFT($G514,5)="Total",$B514="G "),VLOOKUP('312'!$F$80,_312_Table3,MATCH('312'!$N$16,_312_Table3_ColumnLookup,0),FALSE),
  IF(AND(VALUE(LEFT($A514,3))=312,LEFT($G514,5)="Total",$B514="O "),VLOOKUP('312'!$F$80,_312_Table3,MATCH('312'!$V$16,_312_Table3_ColumnLookup,0),FALSE),
  IF(AND(VALUE(LEFT($A514,3))=312,LEFT($G514,5)="Total",$B514="Q "),VLOOKUP('312'!$F$80,_312_Table3,MATCH('312'!$X$16,_312_Table3_ColumnLookup,0),FALSE),
  IF(AND(VALUE(LEFT($A514,3))=312,LEFT($G514,5)="Total"),VLOOKUP('312'!$F$80,_312_Table3,MATCH(LEFT($B514,1),_312_Table3_ColumnLookup,0),FALSE),
  IF(AND(VALUE(LEFT($A514,3))=312,LEN($I514)=4,$B514="G"),VLOOKUP($I514,_312_Table3,MATCH('312'!$N$16,_312_Table3_ColumnLookup,0),FALSE),
  IF(AND(VALUE(LEFT($A514,3))=312,LEN($I514)=4,$B514="O"),VLOOKUP($I514,_312_Table3,MATCH('312'!$V$16,_312_Table3_ColumnLookup,0),FALSE),
  IF(AND(VALUE(LEFT($A514,3))=312,LEN($I514)=4,$B514="Q"),VLOOKUP($I514,_312_Table3,MATCH('312'!$X$16,_312_Table3_ColumnLookup,0),FALSE),
  IF(AND(VALUE(LEFT($A514,3))=312,LEN($I514)=4),VLOOKUP($I514,_312_Table3,MATCH(LEFT($B514,1),_312_Table3_ColumnLookup,0),FALSE)
+N("312"),
  IF(VALUE(LEFT($A514,3))=313,VLOOKUP(VALUE(MID($B514,2,1)),_313_Table3,MATCH(MID($B514,1,1),_313_Table3_ColumnLookup,0),FALSE)
+N("313"),
  IF(AND(VALUE(LEFT($A514,3))=314,LEN($B514)=3),VLOOKUP(VALUE(MID($B514,2,2)),_314_Table3,MATCH(MID($B514,1,1),_314_Table3_ColumnLookup,0),FALSE),
  IF(VALUE(LEFT($A514,3))=314,VLOOKUP(VALUE(MID($B514,2,1)),_314_Table3,MATCH(MID($B514,1,1),_314_Table3_ColumnLookup,0),FALSE)
+N("314"),
""))))))))))))))))))))))))</f>
        <v>#NAME?</v>
      </c>
      <c r="G514" t="s">
        <v>1140</v>
      </c>
      <c r="H514" s="321">
        <f>IFERROR(
IF(ISERROR($D514)=FALSE,$D514,IF(ISERROR($E514)=FALSE,$E514,IF(ISERROR($F514)=FALSE,$F514
+N("012 checkboxes"),
IF(
IF(OR(LEFT($A514,9)="Syndicate",LEFT($A514,12)="NewSyndicate"),VLOOKUP($A514,'012'!$J:$ZW,MATCH("Link to button",'012'!$J$1:$ZW$1,0),0)
+N("309 checkbox"),
IF($C514="309 LCR Summary0",VLOOKUP("Notes990",'309'!$P:$ZZ,MATCH("Link to button",'309'!$P$1:$ZZ$1,0),0)
+N("313 checkboxes"),
IF($C514="313 Financial Information0LcmVsScr",IF($C514="309 LCR Summary0",VLOOKUP("LcmVsScr",'309'!$N:$ZZ,MATCH("Link to button",'309'!$N$1:$ZZ$1,0),0),
IF($C514="313 Financial Information0LcrDocAttached",IF($C514="309 LCR Summary0",VLOOKUP("LcrDocAttached",'309'!$N:$ZZ,MATCH("Link to button",'309'!$N$1:$ZZ$1,0),
0)))))))=1,TRUE,FALSE)
))),"")</f>
        <v>0</v>
      </c>
      <c r="I514">
        <v>2008</v>
      </c>
    </row>
    <row r="515" spans="1:9" customFormat="1">
      <c r="A515" s="237" t="str">
        <f>VLOOKUP($G515,CSVLookups!$B:$R,MATCH(A$1,CSVLookups!$B$1:$R$1,0),FALSE)</f>
        <v>312 Projected Solvency II Technical Provisions at Time Zero</v>
      </c>
      <c r="B515" s="237" t="str">
        <f>VLOOKUP($G515,CSVLookups!$B:$R,MATCH(B$1,CSVLookups!$B$1:$R$1,0),FALSE)</f>
        <v>B</v>
      </c>
      <c r="C515" s="238" t="str">
        <f t="shared" si="8"/>
        <v>312 Projected Solvency II Technical Provisions at Time ZeroB2008</v>
      </c>
      <c r="D515" s="238">
        <f>IF(AND(VALUE(LEFT($A515,3))=309,LEN($B515)=3),VLOOKUP(VALUE(MID($B515,2,2)),_309_Table1,MATCH(MID($B515,1,1),_309_Table1_ColumnLookup,0),FALSE),
  IF($C515="309 LCR SummaryA",OneYearSCR,IF($C515="309 LCR SummaryB",UltimateSCR,IF(VALUE(LEFT($A515,3))=309,VLOOKUP(VALUE(MID($B515,2,1)),_309_Table1,MATCH(MID($B515,1,1),_309_Table1_ColumnLookup,0),FALSE)
+N("309"),
  IF(VALUE(LEFT($A515,3))=310,VLOOKUP(VALUE(MID($B515,2,1)),_310_Table1,MATCH(MID($B515,1,1),_310_Table1_ColumnLookup,0),FALSE)
+N("310"),
  IF(AND(VALUE(LEFT($A515,3))=311,LEN($I515)=4),VLOOKUP($I515,_311_Table1,MATCH($B515,_311_Table1_ColumnLookup,0),FALSE),
  IF(AND(VALUE(LEFT($A515,3))=311,OR($B515="I2",$B515="J2",$B515="K2",$B515="L2")),VLOOKUP('311'!$G$58,_311_Table1,MATCH(MID($B515,1,1),_311_Table1_ColumnLookup,0),FALSE),
  IF(AND(VALUE(LEFT($A515,3))=311,RIGHT($B515,5)="Total"),VLOOKUP('311'!$G$59,_311_Table1,MATCH(MID($B515,1,1),_311_Table1_ColumnLookup,0),FALSE),
  IF(VALUE(LEFT($A515,3))=311,VLOOKUP(VALUE(MID($B515,2,1)),_311_Table1,MATCH(MID($B515,1,1),_311_Table1_ColumnLookup,0),FALSE)
+N("311"),
  IF(AND(VALUE(LEFT($A515,3))=312,LEFT($G515,10)="Unincepted",$B515="G "),VLOOKUP(" ULO",_312_Table1,MATCH('312'!$N$16,_312_Table1_ColumnLookup,0),FALSE),
  IF(AND(VALUE(LEFT($A515,3))=312,LEFT($G515,10)="Unincepted",$B515="O "),VLOOKUP(" ULO",_312_Table1,MATCH('312'!$V$16,_312_Table1_ColumnLookup,0),FALSE),
  IF(AND(VALUE(LEFT($A515,3))=312,LEFT($G515,10)="Unincepted",$B515="Q "),VLOOKUP(" ULO",_312_Table1,MATCH('312'!$X$16,_312_Table1_ColumnLookup,0),FALSE),
  IF(AND(VALUE(LEFT($A515,3))=312,LEFT($G515,10)="Unincepted"),VLOOKUP(" ULO",_312_Table1,MATCH(LEFT($B515,1),_312_Table1_ColumnLookup,0),FALSE),
  IF(AND(VALUE(LEFT($A515,3))=312,LEFT($G515,5)="Total",$B515="G "),VLOOKUP('312'!$F$80,_312_Table1,MATCH('312'!$N$16,_312_Table1_ColumnLookup,0),FALSE),
  IF(AND(VALUE(LEFT($A515,3))=312,LEFT($G515,5)="Total",$B515="O "),VLOOKUP('312'!$F$80,_312_Table1,MATCH('312'!$V$16,_312_Table1_ColumnLookup,0),FALSE),
  IF(AND(VALUE(LEFT($A515,3))=312,LEFT($G515,5)="Total",$B515="Q "),VLOOKUP('312'!$F$80,_312_Table1,MATCH('312'!$X$16,_312_Table1_ColumnLookup,0),FALSE),
  IF(AND(VALUE(LEFT($A515,3))=312,LEFT($G515,5)="Total"),VLOOKUP('312'!$F$80,_312_Table1,MATCH(LEFT($B515,1),_312_Table1_ColumnLookup,0),FALSE),
  IF(AND(VALUE(LEFT($A515,3))=312,LEN($I515)=4,$B515="G"),VLOOKUP($I515,_312_Table1,MATCH('312'!$N$16,_312_Table1_ColumnLookup,0),FALSE),
  IF(AND(VALUE(LEFT($A515,3))=312,LEN($I515)=4,$B515="O"),VLOOKUP($I515,_312_Table1,MATCH('312'!$V$16,_312_Table1_ColumnLookup,0),FALSE),
  IF(AND(VALUE(LEFT($A515,3))=312,LEN($I515)=4,$B515="Q"),VLOOKUP($I515,_312_Table1,MATCH('312'!$X$16,_312_Table1_ColumnLookup,0),FALSE),
  IF(AND(VALUE(LEFT($A515,3))=312,LEN($I515)=4),VLOOKUP($I515,_312_Table1,MATCH(LEFT($B515,1),_312_Table1_ColumnLookup,0),FALSE)
+N("312"),
  IF(VALUE(LEFT($A515,3))=313,VLOOKUP(VALUE(MID($B515,2,1)),_313_Table1,MATCH(MID($B515,1,1),_313_Table1_ColumnLookup,0),FALSE)
+N("313"),
  IF(AND(VALUE(LEFT($A515,3))=314,LEN($B515)=3),VLOOKUP(VALUE(MID($B515,2,2)),_314_Table1,MATCH(MID($B515,1,1),_314_Table1_ColumnLookup,0),FALSE),
  IF(VALUE(LEFT($A515,3))=314,VLOOKUP(VALUE(MID($B515,2,1)),_314_Table1,MATCH(MID($B515,1,1),_314_Table1_ColumnLookup,0),FALSE)
+N("314"),
""))))))))))))))))))))))))</f>
        <v>0</v>
      </c>
      <c r="E515" s="238" t="e">
        <f>IF(AND(VALUE(LEFT($A515,3))=309,LEN($B515)=3),VLOOKUP(VALUE(MID($B515,2,2)),_309_Table2,MATCH(MID($B515,1,1),_309_Table2_ColumnLookup,0),FALSE),
  IF($C515="309 LCR SummaryA",OneYearSCR,IF($C515="309 LCR SummaryB",UltimateSCR,IF(VALUE(LEFT($A515,3))=309,VLOOKUP(VALUE(MID($B515,2,1)),_309_Table2,MATCH(MID($B515,1,1),_309_Table2_ColumnLookup,0),FALSE)
+N("309"),
  IF(VALUE(LEFT($A515,3))=310,VLOOKUP(VALUE(MID($B515,2,1)),_310_Table2,MATCH(MID($B515,1,1),_310_Table2_ColumnLookup,0),FALSE)
+N("310"),
  IF(AND(VALUE(LEFT($A515,3))=311,LEN($I515)=4),VLOOKUP($I515,_311_Table2,MATCH($B515,_311_Table2_ColumnLookup,0),FALSE),
  IF(AND(VALUE(LEFT($A515,3))=311,OR($B515="I2",$B515="J2",$B515="K2",$B515="L2")),VLOOKUP('311'!$G$58,_311_Table2,MATCH(MID($B515,1,1),_311_Table2_ColumnLookup,0),FALSE),
  IF(AND(VALUE(LEFT($A515,3))=311,RIGHT($B515,5)="Total"),VLOOKUP('311'!$G$59,_311_Table2,MATCH(MID($B515,1,1),_311_Table2_ColumnLookup,0),FALSE),
  IF(VALUE(LEFT($A515,3))=311,VLOOKUP(VALUE(MID($B515,2,1)),_311_Table2,MATCH(MID($B515,1,1),_311_Table2_ColumnLookup,0),FALSE)
+N("311"),
  IF(AND(VALUE(LEFT($A515,3))=312,LEFT($G515,10)="Unincepted",$B515="G "),VLOOKUP(" ULO",_312_Table2,MATCH('312'!$N$16,_312_Table2_ColumnLookup,0),FALSE),
  IF(AND(VALUE(LEFT($A515,3))=312,LEFT($G515,10)="Unincepted",$B515="O "),VLOOKUP(" ULO",_312_Table2,MATCH('312'!$V$16,_312_Table2_ColumnLookup,0),FALSE),
  IF(AND(VALUE(LEFT($A515,3))=312,LEFT($G515,10)="Unincepted",$B515="Q "),VLOOKUP(" ULO",_312_Table2,MATCH('312'!$X$16,_312_Table2_ColumnLookup,0),FALSE),
  IF(AND(VALUE(LEFT($A515,3))=312,LEFT($G515,10)="Unincepted"),VLOOKUP(" ULO",_312_Table2,MATCH(LEFT($B515,1),_312_Table2_ColumnLookup,0),FALSE),
  IF(AND(VALUE(LEFT($A515,3))=312,LEFT($G515,5)="Total",$B515="G "),VLOOKUP('312'!$F$80,_312_Table2,MATCH('312'!$N$16,_312_Table2_ColumnLookup,0),FALSE),
  IF(AND(VALUE(LEFT($A515,3))=312,LEFT($G515,5)="Total",$B515="O "),VLOOKUP('312'!$F$80,_312_Table2,MATCH('312'!$V$16,_312_Table2_ColumnLookup,0),FALSE),
  IF(AND(VALUE(LEFT($A515,3))=312,LEFT($G515,5)="Total",$B515="Q "),VLOOKUP('312'!$F$80,_312_Table2,MATCH('312'!$X$16,_312_Table2_ColumnLookup,0),FALSE),
  IF(AND(VALUE(LEFT($A515,3))=312,LEFT($G515,5)="Total"),VLOOKUP('312'!$F$80,_312_Table2,MATCH(LEFT($B515,1),_312_Table2_ColumnLookup,0),FALSE),
  IF(AND(VALUE(LEFT($A515,3))=312,LEN($I515)=4,$B515="G"),VLOOKUP($I515,_312_Table2,MATCH('312'!$N$16,_312_Table2_ColumnLookup,0),FALSE),
  IF(AND(VALUE(LEFT($A515,3))=312,LEN($I515)=4,$B515="O"),VLOOKUP($I515,_312_Table2,MATCH('312'!$V$16,_312_Table2_ColumnLookup,0),FALSE),
  IF(AND(VALUE(LEFT($A515,3))=312,LEN($I515)=4,$B515="Q"),VLOOKUP($I515,_312_Table2,MATCH('312'!$X$16,_312_Table2_ColumnLookup,0),FALSE),
  IF(AND(VALUE(LEFT($A515,3))=312,LEN($I515)=4),VLOOKUP($I515,_312_Table2,MATCH(LEFT($B515,1),_312_Table2_ColumnLookup,0),FALSE)
+N("312"),
  IF(VALUE(LEFT($A515,3))=313,VLOOKUP(VALUE(MID($B515,2,1)),_313_Table2,MATCH(MID($B515,1,1),_313_Table2_ColumnLookup,0),FALSE)
+N("313"),
  IF(AND(VALUE(LEFT($A515,3))=314,LEN($B515)=3),VLOOKUP(VALUE(MID($B515,2,2)),_314_Table2,MATCH(MID($B515,1,1),_314_Table2_ColumnLookup,0),FALSE),
  IF(VALUE(LEFT($A515,3))=314,VLOOKUP(VALUE(MID($B515,2,1)),_314_Table2,MATCH(MID($B515,1,1),_314_Table2_ColumnLookup,0),FALSE)
+N("314"),
""))))))))))))))))))))))))</f>
        <v>#NAME?</v>
      </c>
      <c r="F515" s="238" t="e">
        <f>IF(AND(VALUE(LEFT($A515,3))=309,LEN($B515)=3),VLOOKUP(VALUE(MID($B515,2,2)),_309_Table3,MATCH(MID($B515,1,1),_309_Table3_ColumnLookup,0),FALSE),
  IF($C515="309 LCR SummaryA",OneYearSCR,IF($C515="309 LCR SummaryB",UltimateSCR,IF(VALUE(LEFT($A515,3))=309,VLOOKUP(VALUE(MID($B515,2,1)),_309_Table3,MATCH(MID($B515,1,1),_309_Table3_ColumnLookup,0),FALSE)
+N("309"),
  IF(VALUE(LEFT($A515,3))=310,VLOOKUP(VALUE(MID($B515,2,1)),_310_Table3,MATCH(MID($B515,1,1),_310_Table3_ColumnLookup,0),FALSE)
+N("310"),
  IF(AND(VALUE(LEFT($A515,3))=311,LEN($I515)=4),VLOOKUP($I515,_311_Table3,MATCH($B515,_311_Table3_ColumnLookup,0),FALSE),
  IF(AND(VALUE(LEFT($A515,3))=311,OR($B515="I2",$B515="J2",$B515="K2",$B515="L2")),VLOOKUP('311'!$G$58,_311_Table3,MATCH(MID($B515,1,1),_311_Table3_ColumnLookup,0),FALSE),
  IF(AND(VALUE(LEFT($A515,3))=311,RIGHT($B515,5)="Total"),VLOOKUP('311'!$G$59,_311_Table3,MATCH(MID($B515,1,1),_311_Table3_ColumnLookup,0),FALSE),
  IF(VALUE(LEFT($A515,3))=311,VLOOKUP(VALUE(MID($B515,2,1)),_311_Table3,MATCH(MID($B515,1,1),_311_Table3_ColumnLookup,0),FALSE)
+N("311"),
  IF(AND(VALUE(LEFT($A515,3))=312,LEFT($G515,10)="Unincepted",$B515="G "),VLOOKUP(" ULO",_312_Table3,MATCH('312'!$N$16,_312_Table3_ColumnLookup,0),FALSE),
  IF(AND(VALUE(LEFT($A515,3))=312,LEFT($G515,10)="Unincepted",$B515="O "),VLOOKUP(" ULO",_312_Table3,MATCH('312'!$V$16,_312_Table3_ColumnLookup,0),FALSE),
  IF(AND(VALUE(LEFT($A515,3))=312,LEFT($G515,10)="Unincepted",$B515="Q "),VLOOKUP(" ULO",_312_Table3,MATCH('312'!$X$16,_312_Table3_ColumnLookup,0),FALSE),
  IF(AND(VALUE(LEFT($A515,3))=312,LEFT($G515,10)="Unincepted"),VLOOKUP(" ULO",_312_Table3,MATCH(LEFT($B515,1),_312_Table3_ColumnLookup,0),FALSE),
  IF(AND(VALUE(LEFT($A515,3))=312,LEFT($G515,5)="Total",$B515="G "),VLOOKUP('312'!$F$80,_312_Table3,MATCH('312'!$N$16,_312_Table3_ColumnLookup,0),FALSE),
  IF(AND(VALUE(LEFT($A515,3))=312,LEFT($G515,5)="Total",$B515="O "),VLOOKUP('312'!$F$80,_312_Table3,MATCH('312'!$V$16,_312_Table3_ColumnLookup,0),FALSE),
  IF(AND(VALUE(LEFT($A515,3))=312,LEFT($G515,5)="Total",$B515="Q "),VLOOKUP('312'!$F$80,_312_Table3,MATCH('312'!$X$16,_312_Table3_ColumnLookup,0),FALSE),
  IF(AND(VALUE(LEFT($A515,3))=312,LEFT($G515,5)="Total"),VLOOKUP('312'!$F$80,_312_Table3,MATCH(LEFT($B515,1),_312_Table3_ColumnLookup,0),FALSE),
  IF(AND(VALUE(LEFT($A515,3))=312,LEN($I515)=4,$B515="G"),VLOOKUP($I515,_312_Table3,MATCH('312'!$N$16,_312_Table3_ColumnLookup,0),FALSE),
  IF(AND(VALUE(LEFT($A515,3))=312,LEN($I515)=4,$B515="O"),VLOOKUP($I515,_312_Table3,MATCH('312'!$V$16,_312_Table3_ColumnLookup,0),FALSE),
  IF(AND(VALUE(LEFT($A515,3))=312,LEN($I515)=4,$B515="Q"),VLOOKUP($I515,_312_Table3,MATCH('312'!$X$16,_312_Table3_ColumnLookup,0),FALSE),
  IF(AND(VALUE(LEFT($A515,3))=312,LEN($I515)=4),VLOOKUP($I515,_312_Table3,MATCH(LEFT($B515,1),_312_Table3_ColumnLookup,0),FALSE)
+N("312"),
  IF(VALUE(LEFT($A515,3))=313,VLOOKUP(VALUE(MID($B515,2,1)),_313_Table3,MATCH(MID($B515,1,1),_313_Table3_ColumnLookup,0),FALSE)
+N("313"),
  IF(AND(VALUE(LEFT($A515,3))=314,LEN($B515)=3),VLOOKUP(VALUE(MID($B515,2,2)),_314_Table3,MATCH(MID($B515,1,1),_314_Table3_ColumnLookup,0),FALSE),
  IF(VALUE(LEFT($A515,3))=314,VLOOKUP(VALUE(MID($B515,2,1)),_314_Table3,MATCH(MID($B515,1,1),_314_Table3_ColumnLookup,0),FALSE)
+N("314"),
""))))))))))))))))))))))))</f>
        <v>#NAME?</v>
      </c>
      <c r="G515" t="s">
        <v>1141</v>
      </c>
      <c r="H515" s="321">
        <f>IFERROR(
IF(ISERROR($D515)=FALSE,$D515,IF(ISERROR($E515)=FALSE,$E515,IF(ISERROR($F515)=FALSE,$F515
+N("012 checkboxes"),
IF(
IF(OR(LEFT($A515,9)="Syndicate",LEFT($A515,12)="NewSyndicate"),VLOOKUP($A515,'012'!$J:$ZW,MATCH("Link to button",'012'!$J$1:$ZW$1,0),0)
+N("309 checkbox"),
IF($C515="309 LCR Summary0",VLOOKUP("Notes990",'309'!$P:$ZZ,MATCH("Link to button",'309'!$P$1:$ZZ$1,0),0)
+N("313 checkboxes"),
IF($C515="313 Financial Information0LcmVsScr",IF($C515="309 LCR Summary0",VLOOKUP("LcmVsScr",'309'!$N:$ZZ,MATCH("Link to button",'309'!$N$1:$ZZ$1,0),0),
IF($C515="313 Financial Information0LcrDocAttached",IF($C515="309 LCR Summary0",VLOOKUP("LcrDocAttached",'309'!$N:$ZZ,MATCH("Link to button",'309'!$N$1:$ZZ$1,0),
0)))))))=1,TRUE,FALSE)
))),"")</f>
        <v>0</v>
      </c>
      <c r="I515">
        <v>2008</v>
      </c>
    </row>
    <row r="516" spans="1:9" customFormat="1">
      <c r="A516" s="237" t="str">
        <f>VLOOKUP($G516,CSVLookups!$B:$R,MATCH(A$1,CSVLookups!$B$1:$R$1,0),FALSE)</f>
        <v>312 Projected Solvency II Technical Provisions at Time Zero</v>
      </c>
      <c r="B516" s="237" t="str">
        <f>VLOOKUP($G516,CSVLookups!$B:$R,MATCH(B$1,CSVLookups!$B$1:$R$1,0),FALSE)</f>
        <v>C</v>
      </c>
      <c r="C516" s="238" t="str">
        <f t="shared" si="8"/>
        <v>312 Projected Solvency II Technical Provisions at Time ZeroC2008</v>
      </c>
      <c r="D516" s="238">
        <f>IF(AND(VALUE(LEFT($A516,3))=309,LEN($B516)=3),VLOOKUP(VALUE(MID($B516,2,2)),_309_Table1,MATCH(MID($B516,1,1),_309_Table1_ColumnLookup,0),FALSE),
  IF($C516="309 LCR SummaryA",OneYearSCR,IF($C516="309 LCR SummaryB",UltimateSCR,IF(VALUE(LEFT($A516,3))=309,VLOOKUP(VALUE(MID($B516,2,1)),_309_Table1,MATCH(MID($B516,1,1),_309_Table1_ColumnLookup,0),FALSE)
+N("309"),
  IF(VALUE(LEFT($A516,3))=310,VLOOKUP(VALUE(MID($B516,2,1)),_310_Table1,MATCH(MID($B516,1,1),_310_Table1_ColumnLookup,0),FALSE)
+N("310"),
  IF(AND(VALUE(LEFT($A516,3))=311,LEN($I516)=4),VLOOKUP($I516,_311_Table1,MATCH($B516,_311_Table1_ColumnLookup,0),FALSE),
  IF(AND(VALUE(LEFT($A516,3))=311,OR($B516="I2",$B516="J2",$B516="K2",$B516="L2")),VLOOKUP('311'!$G$58,_311_Table1,MATCH(MID($B516,1,1),_311_Table1_ColumnLookup,0),FALSE),
  IF(AND(VALUE(LEFT($A516,3))=311,RIGHT($B516,5)="Total"),VLOOKUP('311'!$G$59,_311_Table1,MATCH(MID($B516,1,1),_311_Table1_ColumnLookup,0),FALSE),
  IF(VALUE(LEFT($A516,3))=311,VLOOKUP(VALUE(MID($B516,2,1)),_311_Table1,MATCH(MID($B516,1,1),_311_Table1_ColumnLookup,0),FALSE)
+N("311"),
  IF(AND(VALUE(LEFT($A516,3))=312,LEFT($G516,10)="Unincepted",$B516="G "),VLOOKUP(" ULO",_312_Table1,MATCH('312'!$N$16,_312_Table1_ColumnLookup,0),FALSE),
  IF(AND(VALUE(LEFT($A516,3))=312,LEFT($G516,10)="Unincepted",$B516="O "),VLOOKUP(" ULO",_312_Table1,MATCH('312'!$V$16,_312_Table1_ColumnLookup,0),FALSE),
  IF(AND(VALUE(LEFT($A516,3))=312,LEFT($G516,10)="Unincepted",$B516="Q "),VLOOKUP(" ULO",_312_Table1,MATCH('312'!$X$16,_312_Table1_ColumnLookup,0),FALSE),
  IF(AND(VALUE(LEFT($A516,3))=312,LEFT($G516,10)="Unincepted"),VLOOKUP(" ULO",_312_Table1,MATCH(LEFT($B516,1),_312_Table1_ColumnLookup,0),FALSE),
  IF(AND(VALUE(LEFT($A516,3))=312,LEFT($G516,5)="Total",$B516="G "),VLOOKUP('312'!$F$80,_312_Table1,MATCH('312'!$N$16,_312_Table1_ColumnLookup,0),FALSE),
  IF(AND(VALUE(LEFT($A516,3))=312,LEFT($G516,5)="Total",$B516="O "),VLOOKUP('312'!$F$80,_312_Table1,MATCH('312'!$V$16,_312_Table1_ColumnLookup,0),FALSE),
  IF(AND(VALUE(LEFT($A516,3))=312,LEFT($G516,5)="Total",$B516="Q "),VLOOKUP('312'!$F$80,_312_Table1,MATCH('312'!$X$16,_312_Table1_ColumnLookup,0),FALSE),
  IF(AND(VALUE(LEFT($A516,3))=312,LEFT($G516,5)="Total"),VLOOKUP('312'!$F$80,_312_Table1,MATCH(LEFT($B516,1),_312_Table1_ColumnLookup,0),FALSE),
  IF(AND(VALUE(LEFT($A516,3))=312,LEN($I516)=4,$B516="G"),VLOOKUP($I516,_312_Table1,MATCH('312'!$N$16,_312_Table1_ColumnLookup,0),FALSE),
  IF(AND(VALUE(LEFT($A516,3))=312,LEN($I516)=4,$B516="O"),VLOOKUP($I516,_312_Table1,MATCH('312'!$V$16,_312_Table1_ColumnLookup,0),FALSE),
  IF(AND(VALUE(LEFT($A516,3))=312,LEN($I516)=4,$B516="Q"),VLOOKUP($I516,_312_Table1,MATCH('312'!$X$16,_312_Table1_ColumnLookup,0),FALSE),
  IF(AND(VALUE(LEFT($A516,3))=312,LEN($I516)=4),VLOOKUP($I516,_312_Table1,MATCH(LEFT($B516,1),_312_Table1_ColumnLookup,0),FALSE)
+N("312"),
  IF(VALUE(LEFT($A516,3))=313,VLOOKUP(VALUE(MID($B516,2,1)),_313_Table1,MATCH(MID($B516,1,1),_313_Table1_ColumnLookup,0),FALSE)
+N("313"),
  IF(AND(VALUE(LEFT($A516,3))=314,LEN($B516)=3),VLOOKUP(VALUE(MID($B516,2,2)),_314_Table1,MATCH(MID($B516,1,1),_314_Table1_ColumnLookup,0),FALSE),
  IF(VALUE(LEFT($A516,3))=314,VLOOKUP(VALUE(MID($B516,2,1)),_314_Table1,MATCH(MID($B516,1,1),_314_Table1_ColumnLookup,0),FALSE)
+N("314"),
""))))))))))))))))))))))))</f>
        <v>0</v>
      </c>
      <c r="E516" s="238" t="e">
        <f>IF(AND(VALUE(LEFT($A516,3))=309,LEN($B516)=3),VLOOKUP(VALUE(MID($B516,2,2)),_309_Table2,MATCH(MID($B516,1,1),_309_Table2_ColumnLookup,0),FALSE),
  IF($C516="309 LCR SummaryA",OneYearSCR,IF($C516="309 LCR SummaryB",UltimateSCR,IF(VALUE(LEFT($A516,3))=309,VLOOKUP(VALUE(MID($B516,2,1)),_309_Table2,MATCH(MID($B516,1,1),_309_Table2_ColumnLookup,0),FALSE)
+N("309"),
  IF(VALUE(LEFT($A516,3))=310,VLOOKUP(VALUE(MID($B516,2,1)),_310_Table2,MATCH(MID($B516,1,1),_310_Table2_ColumnLookup,0),FALSE)
+N("310"),
  IF(AND(VALUE(LEFT($A516,3))=311,LEN($I516)=4),VLOOKUP($I516,_311_Table2,MATCH($B516,_311_Table2_ColumnLookup,0),FALSE),
  IF(AND(VALUE(LEFT($A516,3))=311,OR($B516="I2",$B516="J2",$B516="K2",$B516="L2")),VLOOKUP('311'!$G$58,_311_Table2,MATCH(MID($B516,1,1),_311_Table2_ColumnLookup,0),FALSE),
  IF(AND(VALUE(LEFT($A516,3))=311,RIGHT($B516,5)="Total"),VLOOKUP('311'!$G$59,_311_Table2,MATCH(MID($B516,1,1),_311_Table2_ColumnLookup,0),FALSE),
  IF(VALUE(LEFT($A516,3))=311,VLOOKUP(VALUE(MID($B516,2,1)),_311_Table2,MATCH(MID($B516,1,1),_311_Table2_ColumnLookup,0),FALSE)
+N("311"),
  IF(AND(VALUE(LEFT($A516,3))=312,LEFT($G516,10)="Unincepted",$B516="G "),VLOOKUP(" ULO",_312_Table2,MATCH('312'!$N$16,_312_Table2_ColumnLookup,0),FALSE),
  IF(AND(VALUE(LEFT($A516,3))=312,LEFT($G516,10)="Unincepted",$B516="O "),VLOOKUP(" ULO",_312_Table2,MATCH('312'!$V$16,_312_Table2_ColumnLookup,0),FALSE),
  IF(AND(VALUE(LEFT($A516,3))=312,LEFT($G516,10)="Unincepted",$B516="Q "),VLOOKUP(" ULO",_312_Table2,MATCH('312'!$X$16,_312_Table2_ColumnLookup,0),FALSE),
  IF(AND(VALUE(LEFT($A516,3))=312,LEFT($G516,10)="Unincepted"),VLOOKUP(" ULO",_312_Table2,MATCH(LEFT($B516,1),_312_Table2_ColumnLookup,0),FALSE),
  IF(AND(VALUE(LEFT($A516,3))=312,LEFT($G516,5)="Total",$B516="G "),VLOOKUP('312'!$F$80,_312_Table2,MATCH('312'!$N$16,_312_Table2_ColumnLookup,0),FALSE),
  IF(AND(VALUE(LEFT($A516,3))=312,LEFT($G516,5)="Total",$B516="O "),VLOOKUP('312'!$F$80,_312_Table2,MATCH('312'!$V$16,_312_Table2_ColumnLookup,0),FALSE),
  IF(AND(VALUE(LEFT($A516,3))=312,LEFT($G516,5)="Total",$B516="Q "),VLOOKUP('312'!$F$80,_312_Table2,MATCH('312'!$X$16,_312_Table2_ColumnLookup,0),FALSE),
  IF(AND(VALUE(LEFT($A516,3))=312,LEFT($G516,5)="Total"),VLOOKUP('312'!$F$80,_312_Table2,MATCH(LEFT($B516,1),_312_Table2_ColumnLookup,0),FALSE),
  IF(AND(VALUE(LEFT($A516,3))=312,LEN($I516)=4,$B516="G"),VLOOKUP($I516,_312_Table2,MATCH('312'!$N$16,_312_Table2_ColumnLookup,0),FALSE),
  IF(AND(VALUE(LEFT($A516,3))=312,LEN($I516)=4,$B516="O"),VLOOKUP($I516,_312_Table2,MATCH('312'!$V$16,_312_Table2_ColumnLookup,0),FALSE),
  IF(AND(VALUE(LEFT($A516,3))=312,LEN($I516)=4,$B516="Q"),VLOOKUP($I516,_312_Table2,MATCH('312'!$X$16,_312_Table2_ColumnLookup,0),FALSE),
  IF(AND(VALUE(LEFT($A516,3))=312,LEN($I516)=4),VLOOKUP($I516,_312_Table2,MATCH(LEFT($B516,1),_312_Table2_ColumnLookup,0),FALSE)
+N("312"),
  IF(VALUE(LEFT($A516,3))=313,VLOOKUP(VALUE(MID($B516,2,1)),_313_Table2,MATCH(MID($B516,1,1),_313_Table2_ColumnLookup,0),FALSE)
+N("313"),
  IF(AND(VALUE(LEFT($A516,3))=314,LEN($B516)=3),VLOOKUP(VALUE(MID($B516,2,2)),_314_Table2,MATCH(MID($B516,1,1),_314_Table2_ColumnLookup,0),FALSE),
  IF(VALUE(LEFT($A516,3))=314,VLOOKUP(VALUE(MID($B516,2,1)),_314_Table2,MATCH(MID($B516,1,1),_314_Table2_ColumnLookup,0),FALSE)
+N("314"),
""))))))))))))))))))))))))</f>
        <v>#NAME?</v>
      </c>
      <c r="F516" s="238" t="e">
        <f>IF(AND(VALUE(LEFT($A516,3))=309,LEN($B516)=3),VLOOKUP(VALUE(MID($B516,2,2)),_309_Table3,MATCH(MID($B516,1,1),_309_Table3_ColumnLookup,0),FALSE),
  IF($C516="309 LCR SummaryA",OneYearSCR,IF($C516="309 LCR SummaryB",UltimateSCR,IF(VALUE(LEFT($A516,3))=309,VLOOKUP(VALUE(MID($B516,2,1)),_309_Table3,MATCH(MID($B516,1,1),_309_Table3_ColumnLookup,0),FALSE)
+N("309"),
  IF(VALUE(LEFT($A516,3))=310,VLOOKUP(VALUE(MID($B516,2,1)),_310_Table3,MATCH(MID($B516,1,1),_310_Table3_ColumnLookup,0),FALSE)
+N("310"),
  IF(AND(VALUE(LEFT($A516,3))=311,LEN($I516)=4),VLOOKUP($I516,_311_Table3,MATCH($B516,_311_Table3_ColumnLookup,0),FALSE),
  IF(AND(VALUE(LEFT($A516,3))=311,OR($B516="I2",$B516="J2",$B516="K2",$B516="L2")),VLOOKUP('311'!$G$58,_311_Table3,MATCH(MID($B516,1,1),_311_Table3_ColumnLookup,0),FALSE),
  IF(AND(VALUE(LEFT($A516,3))=311,RIGHT($B516,5)="Total"),VLOOKUP('311'!$G$59,_311_Table3,MATCH(MID($B516,1,1),_311_Table3_ColumnLookup,0),FALSE),
  IF(VALUE(LEFT($A516,3))=311,VLOOKUP(VALUE(MID($B516,2,1)),_311_Table3,MATCH(MID($B516,1,1),_311_Table3_ColumnLookup,0),FALSE)
+N("311"),
  IF(AND(VALUE(LEFT($A516,3))=312,LEFT($G516,10)="Unincepted",$B516="G "),VLOOKUP(" ULO",_312_Table3,MATCH('312'!$N$16,_312_Table3_ColumnLookup,0),FALSE),
  IF(AND(VALUE(LEFT($A516,3))=312,LEFT($G516,10)="Unincepted",$B516="O "),VLOOKUP(" ULO",_312_Table3,MATCH('312'!$V$16,_312_Table3_ColumnLookup,0),FALSE),
  IF(AND(VALUE(LEFT($A516,3))=312,LEFT($G516,10)="Unincepted",$B516="Q "),VLOOKUP(" ULO",_312_Table3,MATCH('312'!$X$16,_312_Table3_ColumnLookup,0),FALSE),
  IF(AND(VALUE(LEFT($A516,3))=312,LEFT($G516,10)="Unincepted"),VLOOKUP(" ULO",_312_Table3,MATCH(LEFT($B516,1),_312_Table3_ColumnLookup,0),FALSE),
  IF(AND(VALUE(LEFT($A516,3))=312,LEFT($G516,5)="Total",$B516="G "),VLOOKUP('312'!$F$80,_312_Table3,MATCH('312'!$N$16,_312_Table3_ColumnLookup,0),FALSE),
  IF(AND(VALUE(LEFT($A516,3))=312,LEFT($G516,5)="Total",$B516="O "),VLOOKUP('312'!$F$80,_312_Table3,MATCH('312'!$V$16,_312_Table3_ColumnLookup,0),FALSE),
  IF(AND(VALUE(LEFT($A516,3))=312,LEFT($G516,5)="Total",$B516="Q "),VLOOKUP('312'!$F$80,_312_Table3,MATCH('312'!$X$16,_312_Table3_ColumnLookup,0),FALSE),
  IF(AND(VALUE(LEFT($A516,3))=312,LEFT($G516,5)="Total"),VLOOKUP('312'!$F$80,_312_Table3,MATCH(LEFT($B516,1),_312_Table3_ColumnLookup,0),FALSE),
  IF(AND(VALUE(LEFT($A516,3))=312,LEN($I516)=4,$B516="G"),VLOOKUP($I516,_312_Table3,MATCH('312'!$N$16,_312_Table3_ColumnLookup,0),FALSE),
  IF(AND(VALUE(LEFT($A516,3))=312,LEN($I516)=4,$B516="O"),VLOOKUP($I516,_312_Table3,MATCH('312'!$V$16,_312_Table3_ColumnLookup,0),FALSE),
  IF(AND(VALUE(LEFT($A516,3))=312,LEN($I516)=4,$B516="Q"),VLOOKUP($I516,_312_Table3,MATCH('312'!$X$16,_312_Table3_ColumnLookup,0),FALSE),
  IF(AND(VALUE(LEFT($A516,3))=312,LEN($I516)=4),VLOOKUP($I516,_312_Table3,MATCH(LEFT($B516,1),_312_Table3_ColumnLookup,0),FALSE)
+N("312"),
  IF(VALUE(LEFT($A516,3))=313,VLOOKUP(VALUE(MID($B516,2,1)),_313_Table3,MATCH(MID($B516,1,1),_313_Table3_ColumnLookup,0),FALSE)
+N("313"),
  IF(AND(VALUE(LEFT($A516,3))=314,LEN($B516)=3),VLOOKUP(VALUE(MID($B516,2,2)),_314_Table3,MATCH(MID($B516,1,1),_314_Table3_ColumnLookup,0),FALSE),
  IF(VALUE(LEFT($A516,3))=314,VLOOKUP(VALUE(MID($B516,2,1)),_314_Table3,MATCH(MID($B516,1,1),_314_Table3_ColumnLookup,0),FALSE)
+N("314"),
""))))))))))))))))))))))))</f>
        <v>#NAME?</v>
      </c>
      <c r="G516" t="s">
        <v>1142</v>
      </c>
      <c r="H516" s="321">
        <f>IFERROR(
IF(ISERROR($D516)=FALSE,$D516,IF(ISERROR($E516)=FALSE,$E516,IF(ISERROR($F516)=FALSE,$F516
+N("012 checkboxes"),
IF(
IF(OR(LEFT($A516,9)="Syndicate",LEFT($A516,12)="NewSyndicate"),VLOOKUP($A516,'012'!$J:$ZW,MATCH("Link to button",'012'!$J$1:$ZW$1,0),0)
+N("309 checkbox"),
IF($C516="309 LCR Summary0",VLOOKUP("Notes990",'309'!$P:$ZZ,MATCH("Link to button",'309'!$P$1:$ZZ$1,0),0)
+N("313 checkboxes"),
IF($C516="313 Financial Information0LcmVsScr",IF($C516="309 LCR Summary0",VLOOKUP("LcmVsScr",'309'!$N:$ZZ,MATCH("Link to button",'309'!$N$1:$ZZ$1,0),0),
IF($C516="313 Financial Information0LcrDocAttached",IF($C516="309 LCR Summary0",VLOOKUP("LcrDocAttached",'309'!$N:$ZZ,MATCH("Link to button",'309'!$N$1:$ZZ$1,0),
0)))))))=1,TRUE,FALSE)
))),"")</f>
        <v>0</v>
      </c>
      <c r="I516">
        <v>2008</v>
      </c>
    </row>
    <row r="517" spans="1:9" customFormat="1">
      <c r="A517" s="237" t="str">
        <f>VLOOKUP($G517,CSVLookups!$B:$R,MATCH(A$1,CSVLookups!$B$1:$R$1,0),FALSE)</f>
        <v>312 Projected Solvency II Technical Provisions at Time Zero</v>
      </c>
      <c r="B517" s="237" t="str">
        <f>VLOOKUP($G517,CSVLookups!$B:$R,MATCH(B$1,CSVLookups!$B$1:$R$1,0),FALSE)</f>
        <v>D</v>
      </c>
      <c r="C517" s="238" t="str">
        <f t="shared" si="8"/>
        <v>312 Projected Solvency II Technical Provisions at Time ZeroD2008</v>
      </c>
      <c r="D517" s="238">
        <f>IF(AND(VALUE(LEFT($A517,3))=309,LEN($B517)=3),VLOOKUP(VALUE(MID($B517,2,2)),_309_Table1,MATCH(MID($B517,1,1),_309_Table1_ColumnLookup,0),FALSE),
  IF($C517="309 LCR SummaryA",OneYearSCR,IF($C517="309 LCR SummaryB",UltimateSCR,IF(VALUE(LEFT($A517,3))=309,VLOOKUP(VALUE(MID($B517,2,1)),_309_Table1,MATCH(MID($B517,1,1),_309_Table1_ColumnLookup,0),FALSE)
+N("309"),
  IF(VALUE(LEFT($A517,3))=310,VLOOKUP(VALUE(MID($B517,2,1)),_310_Table1,MATCH(MID($B517,1,1),_310_Table1_ColumnLookup,0),FALSE)
+N("310"),
  IF(AND(VALUE(LEFT($A517,3))=311,LEN($I517)=4),VLOOKUP($I517,_311_Table1,MATCH($B517,_311_Table1_ColumnLookup,0),FALSE),
  IF(AND(VALUE(LEFT($A517,3))=311,OR($B517="I2",$B517="J2",$B517="K2",$B517="L2")),VLOOKUP('311'!$G$58,_311_Table1,MATCH(MID($B517,1,1),_311_Table1_ColumnLookup,0),FALSE),
  IF(AND(VALUE(LEFT($A517,3))=311,RIGHT($B517,5)="Total"),VLOOKUP('311'!$G$59,_311_Table1,MATCH(MID($B517,1,1),_311_Table1_ColumnLookup,0),FALSE),
  IF(VALUE(LEFT($A517,3))=311,VLOOKUP(VALUE(MID($B517,2,1)),_311_Table1,MATCH(MID($B517,1,1),_311_Table1_ColumnLookup,0),FALSE)
+N("311"),
  IF(AND(VALUE(LEFT($A517,3))=312,LEFT($G517,10)="Unincepted",$B517="G "),VLOOKUP(" ULO",_312_Table1,MATCH('312'!$N$16,_312_Table1_ColumnLookup,0),FALSE),
  IF(AND(VALUE(LEFT($A517,3))=312,LEFT($G517,10)="Unincepted",$B517="O "),VLOOKUP(" ULO",_312_Table1,MATCH('312'!$V$16,_312_Table1_ColumnLookup,0),FALSE),
  IF(AND(VALUE(LEFT($A517,3))=312,LEFT($G517,10)="Unincepted",$B517="Q "),VLOOKUP(" ULO",_312_Table1,MATCH('312'!$X$16,_312_Table1_ColumnLookup,0),FALSE),
  IF(AND(VALUE(LEFT($A517,3))=312,LEFT($G517,10)="Unincepted"),VLOOKUP(" ULO",_312_Table1,MATCH(LEFT($B517,1),_312_Table1_ColumnLookup,0),FALSE),
  IF(AND(VALUE(LEFT($A517,3))=312,LEFT($G517,5)="Total",$B517="G "),VLOOKUP('312'!$F$80,_312_Table1,MATCH('312'!$N$16,_312_Table1_ColumnLookup,0),FALSE),
  IF(AND(VALUE(LEFT($A517,3))=312,LEFT($G517,5)="Total",$B517="O "),VLOOKUP('312'!$F$80,_312_Table1,MATCH('312'!$V$16,_312_Table1_ColumnLookup,0),FALSE),
  IF(AND(VALUE(LEFT($A517,3))=312,LEFT($G517,5)="Total",$B517="Q "),VLOOKUP('312'!$F$80,_312_Table1,MATCH('312'!$X$16,_312_Table1_ColumnLookup,0),FALSE),
  IF(AND(VALUE(LEFT($A517,3))=312,LEFT($G517,5)="Total"),VLOOKUP('312'!$F$80,_312_Table1,MATCH(LEFT($B517,1),_312_Table1_ColumnLookup,0),FALSE),
  IF(AND(VALUE(LEFT($A517,3))=312,LEN($I517)=4,$B517="G"),VLOOKUP($I517,_312_Table1,MATCH('312'!$N$16,_312_Table1_ColumnLookup,0),FALSE),
  IF(AND(VALUE(LEFT($A517,3))=312,LEN($I517)=4,$B517="O"),VLOOKUP($I517,_312_Table1,MATCH('312'!$V$16,_312_Table1_ColumnLookup,0),FALSE),
  IF(AND(VALUE(LEFT($A517,3))=312,LEN($I517)=4,$B517="Q"),VLOOKUP($I517,_312_Table1,MATCH('312'!$X$16,_312_Table1_ColumnLookup,0),FALSE),
  IF(AND(VALUE(LEFT($A517,3))=312,LEN($I517)=4),VLOOKUP($I517,_312_Table1,MATCH(LEFT($B517,1),_312_Table1_ColumnLookup,0),FALSE)
+N("312"),
  IF(VALUE(LEFT($A517,3))=313,VLOOKUP(VALUE(MID($B517,2,1)),_313_Table1,MATCH(MID($B517,1,1),_313_Table1_ColumnLookup,0),FALSE)
+N("313"),
  IF(AND(VALUE(LEFT($A517,3))=314,LEN($B517)=3),VLOOKUP(VALUE(MID($B517,2,2)),_314_Table1,MATCH(MID($B517,1,1),_314_Table1_ColumnLookup,0),FALSE),
  IF(VALUE(LEFT($A517,3))=314,VLOOKUP(VALUE(MID($B517,2,1)),_314_Table1,MATCH(MID($B517,1,1),_314_Table1_ColumnLookup,0),FALSE)
+N("314"),
""))))))))))))))))))))))))</f>
        <v>0</v>
      </c>
      <c r="E517" s="238" t="e">
        <f>IF(AND(VALUE(LEFT($A517,3))=309,LEN($B517)=3),VLOOKUP(VALUE(MID($B517,2,2)),_309_Table2,MATCH(MID($B517,1,1),_309_Table2_ColumnLookup,0),FALSE),
  IF($C517="309 LCR SummaryA",OneYearSCR,IF($C517="309 LCR SummaryB",UltimateSCR,IF(VALUE(LEFT($A517,3))=309,VLOOKUP(VALUE(MID($B517,2,1)),_309_Table2,MATCH(MID($B517,1,1),_309_Table2_ColumnLookup,0),FALSE)
+N("309"),
  IF(VALUE(LEFT($A517,3))=310,VLOOKUP(VALUE(MID($B517,2,1)),_310_Table2,MATCH(MID($B517,1,1),_310_Table2_ColumnLookup,0),FALSE)
+N("310"),
  IF(AND(VALUE(LEFT($A517,3))=311,LEN($I517)=4),VLOOKUP($I517,_311_Table2,MATCH($B517,_311_Table2_ColumnLookup,0),FALSE),
  IF(AND(VALUE(LEFT($A517,3))=311,OR($B517="I2",$B517="J2",$B517="K2",$B517="L2")),VLOOKUP('311'!$G$58,_311_Table2,MATCH(MID($B517,1,1),_311_Table2_ColumnLookup,0),FALSE),
  IF(AND(VALUE(LEFT($A517,3))=311,RIGHT($B517,5)="Total"),VLOOKUP('311'!$G$59,_311_Table2,MATCH(MID($B517,1,1),_311_Table2_ColumnLookup,0),FALSE),
  IF(VALUE(LEFT($A517,3))=311,VLOOKUP(VALUE(MID($B517,2,1)),_311_Table2,MATCH(MID($B517,1,1),_311_Table2_ColumnLookup,0),FALSE)
+N("311"),
  IF(AND(VALUE(LEFT($A517,3))=312,LEFT($G517,10)="Unincepted",$B517="G "),VLOOKUP(" ULO",_312_Table2,MATCH('312'!$N$16,_312_Table2_ColumnLookup,0),FALSE),
  IF(AND(VALUE(LEFT($A517,3))=312,LEFT($G517,10)="Unincepted",$B517="O "),VLOOKUP(" ULO",_312_Table2,MATCH('312'!$V$16,_312_Table2_ColumnLookup,0),FALSE),
  IF(AND(VALUE(LEFT($A517,3))=312,LEFT($G517,10)="Unincepted",$B517="Q "),VLOOKUP(" ULO",_312_Table2,MATCH('312'!$X$16,_312_Table2_ColumnLookup,0),FALSE),
  IF(AND(VALUE(LEFT($A517,3))=312,LEFT($G517,10)="Unincepted"),VLOOKUP(" ULO",_312_Table2,MATCH(LEFT($B517,1),_312_Table2_ColumnLookup,0),FALSE),
  IF(AND(VALUE(LEFT($A517,3))=312,LEFT($G517,5)="Total",$B517="G "),VLOOKUP('312'!$F$80,_312_Table2,MATCH('312'!$N$16,_312_Table2_ColumnLookup,0),FALSE),
  IF(AND(VALUE(LEFT($A517,3))=312,LEFT($G517,5)="Total",$B517="O "),VLOOKUP('312'!$F$80,_312_Table2,MATCH('312'!$V$16,_312_Table2_ColumnLookup,0),FALSE),
  IF(AND(VALUE(LEFT($A517,3))=312,LEFT($G517,5)="Total",$B517="Q "),VLOOKUP('312'!$F$80,_312_Table2,MATCH('312'!$X$16,_312_Table2_ColumnLookup,0),FALSE),
  IF(AND(VALUE(LEFT($A517,3))=312,LEFT($G517,5)="Total"),VLOOKUP('312'!$F$80,_312_Table2,MATCH(LEFT($B517,1),_312_Table2_ColumnLookup,0),FALSE),
  IF(AND(VALUE(LEFT($A517,3))=312,LEN($I517)=4,$B517="G"),VLOOKUP($I517,_312_Table2,MATCH('312'!$N$16,_312_Table2_ColumnLookup,0),FALSE),
  IF(AND(VALUE(LEFT($A517,3))=312,LEN($I517)=4,$B517="O"),VLOOKUP($I517,_312_Table2,MATCH('312'!$V$16,_312_Table2_ColumnLookup,0),FALSE),
  IF(AND(VALUE(LEFT($A517,3))=312,LEN($I517)=4,$B517="Q"),VLOOKUP($I517,_312_Table2,MATCH('312'!$X$16,_312_Table2_ColumnLookup,0),FALSE),
  IF(AND(VALUE(LEFT($A517,3))=312,LEN($I517)=4),VLOOKUP($I517,_312_Table2,MATCH(LEFT($B517,1),_312_Table2_ColumnLookup,0),FALSE)
+N("312"),
  IF(VALUE(LEFT($A517,3))=313,VLOOKUP(VALUE(MID($B517,2,1)),_313_Table2,MATCH(MID($B517,1,1),_313_Table2_ColumnLookup,0),FALSE)
+N("313"),
  IF(AND(VALUE(LEFT($A517,3))=314,LEN($B517)=3),VLOOKUP(VALUE(MID($B517,2,2)),_314_Table2,MATCH(MID($B517,1,1),_314_Table2_ColumnLookup,0),FALSE),
  IF(VALUE(LEFT($A517,3))=314,VLOOKUP(VALUE(MID($B517,2,1)),_314_Table2,MATCH(MID($B517,1,1),_314_Table2_ColumnLookup,0),FALSE)
+N("314"),
""))))))))))))))))))))))))</f>
        <v>#NAME?</v>
      </c>
      <c r="F517" s="238" t="e">
        <f>IF(AND(VALUE(LEFT($A517,3))=309,LEN($B517)=3),VLOOKUP(VALUE(MID($B517,2,2)),_309_Table3,MATCH(MID($B517,1,1),_309_Table3_ColumnLookup,0),FALSE),
  IF($C517="309 LCR SummaryA",OneYearSCR,IF($C517="309 LCR SummaryB",UltimateSCR,IF(VALUE(LEFT($A517,3))=309,VLOOKUP(VALUE(MID($B517,2,1)),_309_Table3,MATCH(MID($B517,1,1),_309_Table3_ColumnLookup,0),FALSE)
+N("309"),
  IF(VALUE(LEFT($A517,3))=310,VLOOKUP(VALUE(MID($B517,2,1)),_310_Table3,MATCH(MID($B517,1,1),_310_Table3_ColumnLookup,0),FALSE)
+N("310"),
  IF(AND(VALUE(LEFT($A517,3))=311,LEN($I517)=4),VLOOKUP($I517,_311_Table3,MATCH($B517,_311_Table3_ColumnLookup,0),FALSE),
  IF(AND(VALUE(LEFT($A517,3))=311,OR($B517="I2",$B517="J2",$B517="K2",$B517="L2")),VLOOKUP('311'!$G$58,_311_Table3,MATCH(MID($B517,1,1),_311_Table3_ColumnLookup,0),FALSE),
  IF(AND(VALUE(LEFT($A517,3))=311,RIGHT($B517,5)="Total"),VLOOKUP('311'!$G$59,_311_Table3,MATCH(MID($B517,1,1),_311_Table3_ColumnLookup,0),FALSE),
  IF(VALUE(LEFT($A517,3))=311,VLOOKUP(VALUE(MID($B517,2,1)),_311_Table3,MATCH(MID($B517,1,1),_311_Table3_ColumnLookup,0),FALSE)
+N("311"),
  IF(AND(VALUE(LEFT($A517,3))=312,LEFT($G517,10)="Unincepted",$B517="G "),VLOOKUP(" ULO",_312_Table3,MATCH('312'!$N$16,_312_Table3_ColumnLookup,0),FALSE),
  IF(AND(VALUE(LEFT($A517,3))=312,LEFT($G517,10)="Unincepted",$B517="O "),VLOOKUP(" ULO",_312_Table3,MATCH('312'!$V$16,_312_Table3_ColumnLookup,0),FALSE),
  IF(AND(VALUE(LEFT($A517,3))=312,LEFT($G517,10)="Unincepted",$B517="Q "),VLOOKUP(" ULO",_312_Table3,MATCH('312'!$X$16,_312_Table3_ColumnLookup,0),FALSE),
  IF(AND(VALUE(LEFT($A517,3))=312,LEFT($G517,10)="Unincepted"),VLOOKUP(" ULO",_312_Table3,MATCH(LEFT($B517,1),_312_Table3_ColumnLookup,0),FALSE),
  IF(AND(VALUE(LEFT($A517,3))=312,LEFT($G517,5)="Total",$B517="G "),VLOOKUP('312'!$F$80,_312_Table3,MATCH('312'!$N$16,_312_Table3_ColumnLookup,0),FALSE),
  IF(AND(VALUE(LEFT($A517,3))=312,LEFT($G517,5)="Total",$B517="O "),VLOOKUP('312'!$F$80,_312_Table3,MATCH('312'!$V$16,_312_Table3_ColumnLookup,0),FALSE),
  IF(AND(VALUE(LEFT($A517,3))=312,LEFT($G517,5)="Total",$B517="Q "),VLOOKUP('312'!$F$80,_312_Table3,MATCH('312'!$X$16,_312_Table3_ColumnLookup,0),FALSE),
  IF(AND(VALUE(LEFT($A517,3))=312,LEFT($G517,5)="Total"),VLOOKUP('312'!$F$80,_312_Table3,MATCH(LEFT($B517,1),_312_Table3_ColumnLookup,0),FALSE),
  IF(AND(VALUE(LEFT($A517,3))=312,LEN($I517)=4,$B517="G"),VLOOKUP($I517,_312_Table3,MATCH('312'!$N$16,_312_Table3_ColumnLookup,0),FALSE),
  IF(AND(VALUE(LEFT($A517,3))=312,LEN($I517)=4,$B517="O"),VLOOKUP($I517,_312_Table3,MATCH('312'!$V$16,_312_Table3_ColumnLookup,0),FALSE),
  IF(AND(VALUE(LEFT($A517,3))=312,LEN($I517)=4,$B517="Q"),VLOOKUP($I517,_312_Table3,MATCH('312'!$X$16,_312_Table3_ColumnLookup,0),FALSE),
  IF(AND(VALUE(LEFT($A517,3))=312,LEN($I517)=4),VLOOKUP($I517,_312_Table3,MATCH(LEFT($B517,1),_312_Table3_ColumnLookup,0),FALSE)
+N("312"),
  IF(VALUE(LEFT($A517,3))=313,VLOOKUP(VALUE(MID($B517,2,1)),_313_Table3,MATCH(MID($B517,1,1),_313_Table3_ColumnLookup,0),FALSE)
+N("313"),
  IF(AND(VALUE(LEFT($A517,3))=314,LEN($B517)=3),VLOOKUP(VALUE(MID($B517,2,2)),_314_Table3,MATCH(MID($B517,1,1),_314_Table3_ColumnLookup,0),FALSE),
  IF(VALUE(LEFT($A517,3))=314,VLOOKUP(VALUE(MID($B517,2,1)),_314_Table3,MATCH(MID($B517,1,1),_314_Table3_ColumnLookup,0),FALSE)
+N("314"),
""))))))))))))))))))))))))</f>
        <v>#NAME?</v>
      </c>
      <c r="G517" t="s">
        <v>1143</v>
      </c>
      <c r="H517" s="321">
        <f>IFERROR(
IF(ISERROR($D517)=FALSE,$D517,IF(ISERROR($E517)=FALSE,$E517,IF(ISERROR($F517)=FALSE,$F517
+N("012 checkboxes"),
IF(
IF(OR(LEFT($A517,9)="Syndicate",LEFT($A517,12)="NewSyndicate"),VLOOKUP($A517,'012'!$J:$ZW,MATCH("Link to button",'012'!$J$1:$ZW$1,0),0)
+N("309 checkbox"),
IF($C517="309 LCR Summary0",VLOOKUP("Notes990",'309'!$P:$ZZ,MATCH("Link to button",'309'!$P$1:$ZZ$1,0),0)
+N("313 checkboxes"),
IF($C517="313 Financial Information0LcmVsScr",IF($C517="309 LCR Summary0",VLOOKUP("LcmVsScr",'309'!$N:$ZZ,MATCH("Link to button",'309'!$N$1:$ZZ$1,0),0),
IF($C517="313 Financial Information0LcrDocAttached",IF($C517="309 LCR Summary0",VLOOKUP("LcrDocAttached",'309'!$N:$ZZ,MATCH("Link to button",'309'!$N$1:$ZZ$1,0),
0)))))))=1,TRUE,FALSE)
))),"")</f>
        <v>0</v>
      </c>
      <c r="I517">
        <v>2008</v>
      </c>
    </row>
    <row r="518" spans="1:9" customFormat="1">
      <c r="A518" s="237" t="str">
        <f>VLOOKUP($G518,CSVLookups!$B:$R,MATCH(A$1,CSVLookups!$B$1:$R$1,0),FALSE)</f>
        <v>312 Projected Solvency II Technical Provisions at Time Zero</v>
      </c>
      <c r="B518" s="237" t="str">
        <f>VLOOKUP($G518,CSVLookups!$B:$R,MATCH(B$1,CSVLookups!$B$1:$R$1,0),FALSE)</f>
        <v>E</v>
      </c>
      <c r="C518" s="238" t="str">
        <f t="shared" si="8"/>
        <v>312 Projected Solvency II Technical Provisions at Time ZeroE2008</v>
      </c>
      <c r="D518" s="238">
        <f>IF(AND(VALUE(LEFT($A518,3))=309,LEN($B518)=3),VLOOKUP(VALUE(MID($B518,2,2)),_309_Table1,MATCH(MID($B518,1,1),_309_Table1_ColumnLookup,0),FALSE),
  IF($C518="309 LCR SummaryA",OneYearSCR,IF($C518="309 LCR SummaryB",UltimateSCR,IF(VALUE(LEFT($A518,3))=309,VLOOKUP(VALUE(MID($B518,2,1)),_309_Table1,MATCH(MID($B518,1,1),_309_Table1_ColumnLookup,0),FALSE)
+N("309"),
  IF(VALUE(LEFT($A518,3))=310,VLOOKUP(VALUE(MID($B518,2,1)),_310_Table1,MATCH(MID($B518,1,1),_310_Table1_ColumnLookup,0),FALSE)
+N("310"),
  IF(AND(VALUE(LEFT($A518,3))=311,LEN($I518)=4),VLOOKUP($I518,_311_Table1,MATCH($B518,_311_Table1_ColumnLookup,0),FALSE),
  IF(AND(VALUE(LEFT($A518,3))=311,OR($B518="I2",$B518="J2",$B518="K2",$B518="L2")),VLOOKUP('311'!$G$58,_311_Table1,MATCH(MID($B518,1,1),_311_Table1_ColumnLookup,0),FALSE),
  IF(AND(VALUE(LEFT($A518,3))=311,RIGHT($B518,5)="Total"),VLOOKUP('311'!$G$59,_311_Table1,MATCH(MID($B518,1,1),_311_Table1_ColumnLookup,0),FALSE),
  IF(VALUE(LEFT($A518,3))=311,VLOOKUP(VALUE(MID($B518,2,1)),_311_Table1,MATCH(MID($B518,1,1),_311_Table1_ColumnLookup,0),FALSE)
+N("311"),
  IF(AND(VALUE(LEFT($A518,3))=312,LEFT($G518,10)="Unincepted",$B518="G "),VLOOKUP(" ULO",_312_Table1,MATCH('312'!$N$16,_312_Table1_ColumnLookup,0),FALSE),
  IF(AND(VALUE(LEFT($A518,3))=312,LEFT($G518,10)="Unincepted",$B518="O "),VLOOKUP(" ULO",_312_Table1,MATCH('312'!$V$16,_312_Table1_ColumnLookup,0),FALSE),
  IF(AND(VALUE(LEFT($A518,3))=312,LEFT($G518,10)="Unincepted",$B518="Q "),VLOOKUP(" ULO",_312_Table1,MATCH('312'!$X$16,_312_Table1_ColumnLookup,0),FALSE),
  IF(AND(VALUE(LEFT($A518,3))=312,LEFT($G518,10)="Unincepted"),VLOOKUP(" ULO",_312_Table1,MATCH(LEFT($B518,1),_312_Table1_ColumnLookup,0),FALSE),
  IF(AND(VALUE(LEFT($A518,3))=312,LEFT($G518,5)="Total",$B518="G "),VLOOKUP('312'!$F$80,_312_Table1,MATCH('312'!$N$16,_312_Table1_ColumnLookup,0),FALSE),
  IF(AND(VALUE(LEFT($A518,3))=312,LEFT($G518,5)="Total",$B518="O "),VLOOKUP('312'!$F$80,_312_Table1,MATCH('312'!$V$16,_312_Table1_ColumnLookup,0),FALSE),
  IF(AND(VALUE(LEFT($A518,3))=312,LEFT($G518,5)="Total",$B518="Q "),VLOOKUP('312'!$F$80,_312_Table1,MATCH('312'!$X$16,_312_Table1_ColumnLookup,0),FALSE),
  IF(AND(VALUE(LEFT($A518,3))=312,LEFT($G518,5)="Total"),VLOOKUP('312'!$F$80,_312_Table1,MATCH(LEFT($B518,1),_312_Table1_ColumnLookup,0),FALSE),
  IF(AND(VALUE(LEFT($A518,3))=312,LEN($I518)=4,$B518="G"),VLOOKUP($I518,_312_Table1,MATCH('312'!$N$16,_312_Table1_ColumnLookup,0),FALSE),
  IF(AND(VALUE(LEFT($A518,3))=312,LEN($I518)=4,$B518="O"),VLOOKUP($I518,_312_Table1,MATCH('312'!$V$16,_312_Table1_ColumnLookup,0),FALSE),
  IF(AND(VALUE(LEFT($A518,3))=312,LEN($I518)=4,$B518="Q"),VLOOKUP($I518,_312_Table1,MATCH('312'!$X$16,_312_Table1_ColumnLookup,0),FALSE),
  IF(AND(VALUE(LEFT($A518,3))=312,LEN($I518)=4),VLOOKUP($I518,_312_Table1,MATCH(LEFT($B518,1),_312_Table1_ColumnLookup,0),FALSE)
+N("312"),
  IF(VALUE(LEFT($A518,3))=313,VLOOKUP(VALUE(MID($B518,2,1)),_313_Table1,MATCH(MID($B518,1,1),_313_Table1_ColumnLookup,0),FALSE)
+N("313"),
  IF(AND(VALUE(LEFT($A518,3))=314,LEN($B518)=3),VLOOKUP(VALUE(MID($B518,2,2)),_314_Table1,MATCH(MID($B518,1,1),_314_Table1_ColumnLookup,0),FALSE),
  IF(VALUE(LEFT($A518,3))=314,VLOOKUP(VALUE(MID($B518,2,1)),_314_Table1,MATCH(MID($B518,1,1),_314_Table1_ColumnLookup,0),FALSE)
+N("314"),
""))))))))))))))))))))))))</f>
        <v>0</v>
      </c>
      <c r="E518" s="238" t="e">
        <f>IF(AND(VALUE(LEFT($A518,3))=309,LEN($B518)=3),VLOOKUP(VALUE(MID($B518,2,2)),_309_Table2,MATCH(MID($B518,1,1),_309_Table2_ColumnLookup,0),FALSE),
  IF($C518="309 LCR SummaryA",OneYearSCR,IF($C518="309 LCR SummaryB",UltimateSCR,IF(VALUE(LEFT($A518,3))=309,VLOOKUP(VALUE(MID($B518,2,1)),_309_Table2,MATCH(MID($B518,1,1),_309_Table2_ColumnLookup,0),FALSE)
+N("309"),
  IF(VALUE(LEFT($A518,3))=310,VLOOKUP(VALUE(MID($B518,2,1)),_310_Table2,MATCH(MID($B518,1,1),_310_Table2_ColumnLookup,0),FALSE)
+N("310"),
  IF(AND(VALUE(LEFT($A518,3))=311,LEN($I518)=4),VLOOKUP($I518,_311_Table2,MATCH($B518,_311_Table2_ColumnLookup,0),FALSE),
  IF(AND(VALUE(LEFT($A518,3))=311,OR($B518="I2",$B518="J2",$B518="K2",$B518="L2")),VLOOKUP('311'!$G$58,_311_Table2,MATCH(MID($B518,1,1),_311_Table2_ColumnLookup,0),FALSE),
  IF(AND(VALUE(LEFT($A518,3))=311,RIGHT($B518,5)="Total"),VLOOKUP('311'!$G$59,_311_Table2,MATCH(MID($B518,1,1),_311_Table2_ColumnLookup,0),FALSE),
  IF(VALUE(LEFT($A518,3))=311,VLOOKUP(VALUE(MID($B518,2,1)),_311_Table2,MATCH(MID($B518,1,1),_311_Table2_ColumnLookup,0),FALSE)
+N("311"),
  IF(AND(VALUE(LEFT($A518,3))=312,LEFT($G518,10)="Unincepted",$B518="G "),VLOOKUP(" ULO",_312_Table2,MATCH('312'!$N$16,_312_Table2_ColumnLookup,0),FALSE),
  IF(AND(VALUE(LEFT($A518,3))=312,LEFT($G518,10)="Unincepted",$B518="O "),VLOOKUP(" ULO",_312_Table2,MATCH('312'!$V$16,_312_Table2_ColumnLookup,0),FALSE),
  IF(AND(VALUE(LEFT($A518,3))=312,LEFT($G518,10)="Unincepted",$B518="Q "),VLOOKUP(" ULO",_312_Table2,MATCH('312'!$X$16,_312_Table2_ColumnLookup,0),FALSE),
  IF(AND(VALUE(LEFT($A518,3))=312,LEFT($G518,10)="Unincepted"),VLOOKUP(" ULO",_312_Table2,MATCH(LEFT($B518,1),_312_Table2_ColumnLookup,0),FALSE),
  IF(AND(VALUE(LEFT($A518,3))=312,LEFT($G518,5)="Total",$B518="G "),VLOOKUP('312'!$F$80,_312_Table2,MATCH('312'!$N$16,_312_Table2_ColumnLookup,0),FALSE),
  IF(AND(VALUE(LEFT($A518,3))=312,LEFT($G518,5)="Total",$B518="O "),VLOOKUP('312'!$F$80,_312_Table2,MATCH('312'!$V$16,_312_Table2_ColumnLookup,0),FALSE),
  IF(AND(VALUE(LEFT($A518,3))=312,LEFT($G518,5)="Total",$B518="Q "),VLOOKUP('312'!$F$80,_312_Table2,MATCH('312'!$X$16,_312_Table2_ColumnLookup,0),FALSE),
  IF(AND(VALUE(LEFT($A518,3))=312,LEFT($G518,5)="Total"),VLOOKUP('312'!$F$80,_312_Table2,MATCH(LEFT($B518,1),_312_Table2_ColumnLookup,0),FALSE),
  IF(AND(VALUE(LEFT($A518,3))=312,LEN($I518)=4,$B518="G"),VLOOKUP($I518,_312_Table2,MATCH('312'!$N$16,_312_Table2_ColumnLookup,0),FALSE),
  IF(AND(VALUE(LEFT($A518,3))=312,LEN($I518)=4,$B518="O"),VLOOKUP($I518,_312_Table2,MATCH('312'!$V$16,_312_Table2_ColumnLookup,0),FALSE),
  IF(AND(VALUE(LEFT($A518,3))=312,LEN($I518)=4,$B518="Q"),VLOOKUP($I518,_312_Table2,MATCH('312'!$X$16,_312_Table2_ColumnLookup,0),FALSE),
  IF(AND(VALUE(LEFT($A518,3))=312,LEN($I518)=4),VLOOKUP($I518,_312_Table2,MATCH(LEFT($B518,1),_312_Table2_ColumnLookup,0),FALSE)
+N("312"),
  IF(VALUE(LEFT($A518,3))=313,VLOOKUP(VALUE(MID($B518,2,1)),_313_Table2,MATCH(MID($B518,1,1),_313_Table2_ColumnLookup,0),FALSE)
+N("313"),
  IF(AND(VALUE(LEFT($A518,3))=314,LEN($B518)=3),VLOOKUP(VALUE(MID($B518,2,2)),_314_Table2,MATCH(MID($B518,1,1),_314_Table2_ColumnLookup,0),FALSE),
  IF(VALUE(LEFT($A518,3))=314,VLOOKUP(VALUE(MID($B518,2,1)),_314_Table2,MATCH(MID($B518,1,1),_314_Table2_ColumnLookup,0),FALSE)
+N("314"),
""))))))))))))))))))))))))</f>
        <v>#NAME?</v>
      </c>
      <c r="F518" s="238" t="e">
        <f>IF(AND(VALUE(LEFT($A518,3))=309,LEN($B518)=3),VLOOKUP(VALUE(MID($B518,2,2)),_309_Table3,MATCH(MID($B518,1,1),_309_Table3_ColumnLookup,0),FALSE),
  IF($C518="309 LCR SummaryA",OneYearSCR,IF($C518="309 LCR SummaryB",UltimateSCR,IF(VALUE(LEFT($A518,3))=309,VLOOKUP(VALUE(MID($B518,2,1)),_309_Table3,MATCH(MID($B518,1,1),_309_Table3_ColumnLookup,0),FALSE)
+N("309"),
  IF(VALUE(LEFT($A518,3))=310,VLOOKUP(VALUE(MID($B518,2,1)),_310_Table3,MATCH(MID($B518,1,1),_310_Table3_ColumnLookup,0),FALSE)
+N("310"),
  IF(AND(VALUE(LEFT($A518,3))=311,LEN($I518)=4),VLOOKUP($I518,_311_Table3,MATCH($B518,_311_Table3_ColumnLookup,0),FALSE),
  IF(AND(VALUE(LEFT($A518,3))=311,OR($B518="I2",$B518="J2",$B518="K2",$B518="L2")),VLOOKUP('311'!$G$58,_311_Table3,MATCH(MID($B518,1,1),_311_Table3_ColumnLookup,0),FALSE),
  IF(AND(VALUE(LEFT($A518,3))=311,RIGHT($B518,5)="Total"),VLOOKUP('311'!$G$59,_311_Table3,MATCH(MID($B518,1,1),_311_Table3_ColumnLookup,0),FALSE),
  IF(VALUE(LEFT($A518,3))=311,VLOOKUP(VALUE(MID($B518,2,1)),_311_Table3,MATCH(MID($B518,1,1),_311_Table3_ColumnLookup,0),FALSE)
+N("311"),
  IF(AND(VALUE(LEFT($A518,3))=312,LEFT($G518,10)="Unincepted",$B518="G "),VLOOKUP(" ULO",_312_Table3,MATCH('312'!$N$16,_312_Table3_ColumnLookup,0),FALSE),
  IF(AND(VALUE(LEFT($A518,3))=312,LEFT($G518,10)="Unincepted",$B518="O "),VLOOKUP(" ULO",_312_Table3,MATCH('312'!$V$16,_312_Table3_ColumnLookup,0),FALSE),
  IF(AND(VALUE(LEFT($A518,3))=312,LEFT($G518,10)="Unincepted",$B518="Q "),VLOOKUP(" ULO",_312_Table3,MATCH('312'!$X$16,_312_Table3_ColumnLookup,0),FALSE),
  IF(AND(VALUE(LEFT($A518,3))=312,LEFT($G518,10)="Unincepted"),VLOOKUP(" ULO",_312_Table3,MATCH(LEFT($B518,1),_312_Table3_ColumnLookup,0),FALSE),
  IF(AND(VALUE(LEFT($A518,3))=312,LEFT($G518,5)="Total",$B518="G "),VLOOKUP('312'!$F$80,_312_Table3,MATCH('312'!$N$16,_312_Table3_ColumnLookup,0),FALSE),
  IF(AND(VALUE(LEFT($A518,3))=312,LEFT($G518,5)="Total",$B518="O "),VLOOKUP('312'!$F$80,_312_Table3,MATCH('312'!$V$16,_312_Table3_ColumnLookup,0),FALSE),
  IF(AND(VALUE(LEFT($A518,3))=312,LEFT($G518,5)="Total",$B518="Q "),VLOOKUP('312'!$F$80,_312_Table3,MATCH('312'!$X$16,_312_Table3_ColumnLookup,0),FALSE),
  IF(AND(VALUE(LEFT($A518,3))=312,LEFT($G518,5)="Total"),VLOOKUP('312'!$F$80,_312_Table3,MATCH(LEFT($B518,1),_312_Table3_ColumnLookup,0),FALSE),
  IF(AND(VALUE(LEFT($A518,3))=312,LEN($I518)=4,$B518="G"),VLOOKUP($I518,_312_Table3,MATCH('312'!$N$16,_312_Table3_ColumnLookup,0),FALSE),
  IF(AND(VALUE(LEFT($A518,3))=312,LEN($I518)=4,$B518="O"),VLOOKUP($I518,_312_Table3,MATCH('312'!$V$16,_312_Table3_ColumnLookup,0),FALSE),
  IF(AND(VALUE(LEFT($A518,3))=312,LEN($I518)=4,$B518="Q"),VLOOKUP($I518,_312_Table3,MATCH('312'!$X$16,_312_Table3_ColumnLookup,0),FALSE),
  IF(AND(VALUE(LEFT($A518,3))=312,LEN($I518)=4),VLOOKUP($I518,_312_Table3,MATCH(LEFT($B518,1),_312_Table3_ColumnLookup,0),FALSE)
+N("312"),
  IF(VALUE(LEFT($A518,3))=313,VLOOKUP(VALUE(MID($B518,2,1)),_313_Table3,MATCH(MID($B518,1,1),_313_Table3_ColumnLookup,0),FALSE)
+N("313"),
  IF(AND(VALUE(LEFT($A518,3))=314,LEN($B518)=3),VLOOKUP(VALUE(MID($B518,2,2)),_314_Table3,MATCH(MID($B518,1,1),_314_Table3_ColumnLookup,0),FALSE),
  IF(VALUE(LEFT($A518,3))=314,VLOOKUP(VALUE(MID($B518,2,1)),_314_Table3,MATCH(MID($B518,1,1),_314_Table3_ColumnLookup,0),FALSE)
+N("314"),
""))))))))))))))))))))))))</f>
        <v>#NAME?</v>
      </c>
      <c r="G518" t="s">
        <v>1146</v>
      </c>
      <c r="H518" s="321">
        <f>IFERROR(
IF(ISERROR($D518)=FALSE,$D518,IF(ISERROR($E518)=FALSE,$E518,IF(ISERROR($F518)=FALSE,$F518
+N("012 checkboxes"),
IF(
IF(OR(LEFT($A518,9)="Syndicate",LEFT($A518,12)="NewSyndicate"),VLOOKUP($A518,'012'!$J:$ZW,MATCH("Link to button",'012'!$J$1:$ZW$1,0),0)
+N("309 checkbox"),
IF($C518="309 LCR Summary0",VLOOKUP("Notes990",'309'!$P:$ZZ,MATCH("Link to button",'309'!$P$1:$ZZ$1,0),0)
+N("313 checkboxes"),
IF($C518="313 Financial Information0LcmVsScr",IF($C518="309 LCR Summary0",VLOOKUP("LcmVsScr",'309'!$N:$ZZ,MATCH("Link to button",'309'!$N$1:$ZZ$1,0),0),
IF($C518="313 Financial Information0LcrDocAttached",IF($C518="309 LCR Summary0",VLOOKUP("LcrDocAttached",'309'!$N:$ZZ,MATCH("Link to button",'309'!$N$1:$ZZ$1,0),
0)))))))=1,TRUE,FALSE)
))),"")</f>
        <v>0</v>
      </c>
      <c r="I518">
        <v>2008</v>
      </c>
    </row>
    <row r="519" spans="1:9" customFormat="1">
      <c r="A519" s="237" t="str">
        <f>VLOOKUP($G519,CSVLookups!$B:$R,MATCH(A$1,CSVLookups!$B$1:$R$1,0),FALSE)</f>
        <v>312 Projected Solvency II Technical Provisions at Time Zero</v>
      </c>
      <c r="B519" s="237" t="str">
        <f>VLOOKUP($G519,CSVLookups!$B:$R,MATCH(B$1,CSVLookups!$B$1:$R$1,0),FALSE)</f>
        <v>F</v>
      </c>
      <c r="C519" s="238" t="str">
        <f t="shared" si="8"/>
        <v>312 Projected Solvency II Technical Provisions at Time ZeroF2008</v>
      </c>
      <c r="D519" s="238">
        <f>IF(AND(VALUE(LEFT($A519,3))=309,LEN($B519)=3),VLOOKUP(VALUE(MID($B519,2,2)),_309_Table1,MATCH(MID($B519,1,1),_309_Table1_ColumnLookup,0),FALSE),
  IF($C519="309 LCR SummaryA",OneYearSCR,IF($C519="309 LCR SummaryB",UltimateSCR,IF(VALUE(LEFT($A519,3))=309,VLOOKUP(VALUE(MID($B519,2,1)),_309_Table1,MATCH(MID($B519,1,1),_309_Table1_ColumnLookup,0),FALSE)
+N("309"),
  IF(VALUE(LEFT($A519,3))=310,VLOOKUP(VALUE(MID($B519,2,1)),_310_Table1,MATCH(MID($B519,1,1),_310_Table1_ColumnLookup,0),FALSE)
+N("310"),
  IF(AND(VALUE(LEFT($A519,3))=311,LEN($I519)=4),VLOOKUP($I519,_311_Table1,MATCH($B519,_311_Table1_ColumnLookup,0),FALSE),
  IF(AND(VALUE(LEFT($A519,3))=311,OR($B519="I2",$B519="J2",$B519="K2",$B519="L2")),VLOOKUP('311'!$G$58,_311_Table1,MATCH(MID($B519,1,1),_311_Table1_ColumnLookup,0),FALSE),
  IF(AND(VALUE(LEFT($A519,3))=311,RIGHT($B519,5)="Total"),VLOOKUP('311'!$G$59,_311_Table1,MATCH(MID($B519,1,1),_311_Table1_ColumnLookup,0),FALSE),
  IF(VALUE(LEFT($A519,3))=311,VLOOKUP(VALUE(MID($B519,2,1)),_311_Table1,MATCH(MID($B519,1,1),_311_Table1_ColumnLookup,0),FALSE)
+N("311"),
  IF(AND(VALUE(LEFT($A519,3))=312,LEFT($G519,10)="Unincepted",$B519="G "),VLOOKUP(" ULO",_312_Table1,MATCH('312'!$N$16,_312_Table1_ColumnLookup,0),FALSE),
  IF(AND(VALUE(LEFT($A519,3))=312,LEFT($G519,10)="Unincepted",$B519="O "),VLOOKUP(" ULO",_312_Table1,MATCH('312'!$V$16,_312_Table1_ColumnLookup,0),FALSE),
  IF(AND(VALUE(LEFT($A519,3))=312,LEFT($G519,10)="Unincepted",$B519="Q "),VLOOKUP(" ULO",_312_Table1,MATCH('312'!$X$16,_312_Table1_ColumnLookup,0),FALSE),
  IF(AND(VALUE(LEFT($A519,3))=312,LEFT($G519,10)="Unincepted"),VLOOKUP(" ULO",_312_Table1,MATCH(LEFT($B519,1),_312_Table1_ColumnLookup,0),FALSE),
  IF(AND(VALUE(LEFT($A519,3))=312,LEFT($G519,5)="Total",$B519="G "),VLOOKUP('312'!$F$80,_312_Table1,MATCH('312'!$N$16,_312_Table1_ColumnLookup,0),FALSE),
  IF(AND(VALUE(LEFT($A519,3))=312,LEFT($G519,5)="Total",$B519="O "),VLOOKUP('312'!$F$80,_312_Table1,MATCH('312'!$V$16,_312_Table1_ColumnLookup,0),FALSE),
  IF(AND(VALUE(LEFT($A519,3))=312,LEFT($G519,5)="Total",$B519="Q "),VLOOKUP('312'!$F$80,_312_Table1,MATCH('312'!$X$16,_312_Table1_ColumnLookup,0),FALSE),
  IF(AND(VALUE(LEFT($A519,3))=312,LEFT($G519,5)="Total"),VLOOKUP('312'!$F$80,_312_Table1,MATCH(LEFT($B519,1),_312_Table1_ColumnLookup,0),FALSE),
  IF(AND(VALUE(LEFT($A519,3))=312,LEN($I519)=4,$B519="G"),VLOOKUP($I519,_312_Table1,MATCH('312'!$N$16,_312_Table1_ColumnLookup,0),FALSE),
  IF(AND(VALUE(LEFT($A519,3))=312,LEN($I519)=4,$B519="O"),VLOOKUP($I519,_312_Table1,MATCH('312'!$V$16,_312_Table1_ColumnLookup,0),FALSE),
  IF(AND(VALUE(LEFT($A519,3))=312,LEN($I519)=4,$B519="Q"),VLOOKUP($I519,_312_Table1,MATCH('312'!$X$16,_312_Table1_ColumnLookup,0),FALSE),
  IF(AND(VALUE(LEFT($A519,3))=312,LEN($I519)=4),VLOOKUP($I519,_312_Table1,MATCH(LEFT($B519,1),_312_Table1_ColumnLookup,0),FALSE)
+N("312"),
  IF(VALUE(LEFT($A519,3))=313,VLOOKUP(VALUE(MID($B519,2,1)),_313_Table1,MATCH(MID($B519,1,1),_313_Table1_ColumnLookup,0),FALSE)
+N("313"),
  IF(AND(VALUE(LEFT($A519,3))=314,LEN($B519)=3),VLOOKUP(VALUE(MID($B519,2,2)),_314_Table1,MATCH(MID($B519,1,1),_314_Table1_ColumnLookup,0),FALSE),
  IF(VALUE(LEFT($A519,3))=314,VLOOKUP(VALUE(MID($B519,2,1)),_314_Table1,MATCH(MID($B519,1,1),_314_Table1_ColumnLookup,0),FALSE)
+N("314"),
""))))))))))))))))))))))))</f>
        <v>0</v>
      </c>
      <c r="E519" s="238" t="e">
        <f>IF(AND(VALUE(LEFT($A519,3))=309,LEN($B519)=3),VLOOKUP(VALUE(MID($B519,2,2)),_309_Table2,MATCH(MID($B519,1,1),_309_Table2_ColumnLookup,0),FALSE),
  IF($C519="309 LCR SummaryA",OneYearSCR,IF($C519="309 LCR SummaryB",UltimateSCR,IF(VALUE(LEFT($A519,3))=309,VLOOKUP(VALUE(MID($B519,2,1)),_309_Table2,MATCH(MID($B519,1,1),_309_Table2_ColumnLookup,0),FALSE)
+N("309"),
  IF(VALUE(LEFT($A519,3))=310,VLOOKUP(VALUE(MID($B519,2,1)),_310_Table2,MATCH(MID($B519,1,1),_310_Table2_ColumnLookup,0),FALSE)
+N("310"),
  IF(AND(VALUE(LEFT($A519,3))=311,LEN($I519)=4),VLOOKUP($I519,_311_Table2,MATCH($B519,_311_Table2_ColumnLookup,0),FALSE),
  IF(AND(VALUE(LEFT($A519,3))=311,OR($B519="I2",$B519="J2",$B519="K2",$B519="L2")),VLOOKUP('311'!$G$58,_311_Table2,MATCH(MID($B519,1,1),_311_Table2_ColumnLookup,0),FALSE),
  IF(AND(VALUE(LEFT($A519,3))=311,RIGHT($B519,5)="Total"),VLOOKUP('311'!$G$59,_311_Table2,MATCH(MID($B519,1,1),_311_Table2_ColumnLookup,0),FALSE),
  IF(VALUE(LEFT($A519,3))=311,VLOOKUP(VALUE(MID($B519,2,1)),_311_Table2,MATCH(MID($B519,1,1),_311_Table2_ColumnLookup,0),FALSE)
+N("311"),
  IF(AND(VALUE(LEFT($A519,3))=312,LEFT($G519,10)="Unincepted",$B519="G "),VLOOKUP(" ULO",_312_Table2,MATCH('312'!$N$16,_312_Table2_ColumnLookup,0),FALSE),
  IF(AND(VALUE(LEFT($A519,3))=312,LEFT($G519,10)="Unincepted",$B519="O "),VLOOKUP(" ULO",_312_Table2,MATCH('312'!$V$16,_312_Table2_ColumnLookup,0),FALSE),
  IF(AND(VALUE(LEFT($A519,3))=312,LEFT($G519,10)="Unincepted",$B519="Q "),VLOOKUP(" ULO",_312_Table2,MATCH('312'!$X$16,_312_Table2_ColumnLookup,0),FALSE),
  IF(AND(VALUE(LEFT($A519,3))=312,LEFT($G519,10)="Unincepted"),VLOOKUP(" ULO",_312_Table2,MATCH(LEFT($B519,1),_312_Table2_ColumnLookup,0),FALSE),
  IF(AND(VALUE(LEFT($A519,3))=312,LEFT($G519,5)="Total",$B519="G "),VLOOKUP('312'!$F$80,_312_Table2,MATCH('312'!$N$16,_312_Table2_ColumnLookup,0),FALSE),
  IF(AND(VALUE(LEFT($A519,3))=312,LEFT($G519,5)="Total",$B519="O "),VLOOKUP('312'!$F$80,_312_Table2,MATCH('312'!$V$16,_312_Table2_ColumnLookup,0),FALSE),
  IF(AND(VALUE(LEFT($A519,3))=312,LEFT($G519,5)="Total",$B519="Q "),VLOOKUP('312'!$F$80,_312_Table2,MATCH('312'!$X$16,_312_Table2_ColumnLookup,0),FALSE),
  IF(AND(VALUE(LEFT($A519,3))=312,LEFT($G519,5)="Total"),VLOOKUP('312'!$F$80,_312_Table2,MATCH(LEFT($B519,1),_312_Table2_ColumnLookup,0),FALSE),
  IF(AND(VALUE(LEFT($A519,3))=312,LEN($I519)=4,$B519="G"),VLOOKUP($I519,_312_Table2,MATCH('312'!$N$16,_312_Table2_ColumnLookup,0),FALSE),
  IF(AND(VALUE(LEFT($A519,3))=312,LEN($I519)=4,$B519="O"),VLOOKUP($I519,_312_Table2,MATCH('312'!$V$16,_312_Table2_ColumnLookup,0),FALSE),
  IF(AND(VALUE(LEFT($A519,3))=312,LEN($I519)=4,$B519="Q"),VLOOKUP($I519,_312_Table2,MATCH('312'!$X$16,_312_Table2_ColumnLookup,0),FALSE),
  IF(AND(VALUE(LEFT($A519,3))=312,LEN($I519)=4),VLOOKUP($I519,_312_Table2,MATCH(LEFT($B519,1),_312_Table2_ColumnLookup,0),FALSE)
+N("312"),
  IF(VALUE(LEFT($A519,3))=313,VLOOKUP(VALUE(MID($B519,2,1)),_313_Table2,MATCH(MID($B519,1,1),_313_Table2_ColumnLookup,0),FALSE)
+N("313"),
  IF(AND(VALUE(LEFT($A519,3))=314,LEN($B519)=3),VLOOKUP(VALUE(MID($B519,2,2)),_314_Table2,MATCH(MID($B519,1,1),_314_Table2_ColumnLookup,0),FALSE),
  IF(VALUE(LEFT($A519,3))=314,VLOOKUP(VALUE(MID($B519,2,1)),_314_Table2,MATCH(MID($B519,1,1),_314_Table2_ColumnLookup,0),FALSE)
+N("314"),
""))))))))))))))))))))))))</f>
        <v>#NAME?</v>
      </c>
      <c r="F519" s="238" t="e">
        <f>IF(AND(VALUE(LEFT($A519,3))=309,LEN($B519)=3),VLOOKUP(VALUE(MID($B519,2,2)),_309_Table3,MATCH(MID($B519,1,1),_309_Table3_ColumnLookup,0),FALSE),
  IF($C519="309 LCR SummaryA",OneYearSCR,IF($C519="309 LCR SummaryB",UltimateSCR,IF(VALUE(LEFT($A519,3))=309,VLOOKUP(VALUE(MID($B519,2,1)),_309_Table3,MATCH(MID($B519,1,1),_309_Table3_ColumnLookup,0),FALSE)
+N("309"),
  IF(VALUE(LEFT($A519,3))=310,VLOOKUP(VALUE(MID($B519,2,1)),_310_Table3,MATCH(MID($B519,1,1),_310_Table3_ColumnLookup,0),FALSE)
+N("310"),
  IF(AND(VALUE(LEFT($A519,3))=311,LEN($I519)=4),VLOOKUP($I519,_311_Table3,MATCH($B519,_311_Table3_ColumnLookup,0),FALSE),
  IF(AND(VALUE(LEFT($A519,3))=311,OR($B519="I2",$B519="J2",$B519="K2",$B519="L2")),VLOOKUP('311'!$G$58,_311_Table3,MATCH(MID($B519,1,1),_311_Table3_ColumnLookup,0),FALSE),
  IF(AND(VALUE(LEFT($A519,3))=311,RIGHT($B519,5)="Total"),VLOOKUP('311'!$G$59,_311_Table3,MATCH(MID($B519,1,1),_311_Table3_ColumnLookup,0),FALSE),
  IF(VALUE(LEFT($A519,3))=311,VLOOKUP(VALUE(MID($B519,2,1)),_311_Table3,MATCH(MID($B519,1,1),_311_Table3_ColumnLookup,0),FALSE)
+N("311"),
  IF(AND(VALUE(LEFT($A519,3))=312,LEFT($G519,10)="Unincepted",$B519="G "),VLOOKUP(" ULO",_312_Table3,MATCH('312'!$N$16,_312_Table3_ColumnLookup,0),FALSE),
  IF(AND(VALUE(LEFT($A519,3))=312,LEFT($G519,10)="Unincepted",$B519="O "),VLOOKUP(" ULO",_312_Table3,MATCH('312'!$V$16,_312_Table3_ColumnLookup,0),FALSE),
  IF(AND(VALUE(LEFT($A519,3))=312,LEFT($G519,10)="Unincepted",$B519="Q "),VLOOKUP(" ULO",_312_Table3,MATCH('312'!$X$16,_312_Table3_ColumnLookup,0),FALSE),
  IF(AND(VALUE(LEFT($A519,3))=312,LEFT($G519,10)="Unincepted"),VLOOKUP(" ULO",_312_Table3,MATCH(LEFT($B519,1),_312_Table3_ColumnLookup,0),FALSE),
  IF(AND(VALUE(LEFT($A519,3))=312,LEFT($G519,5)="Total",$B519="G "),VLOOKUP('312'!$F$80,_312_Table3,MATCH('312'!$N$16,_312_Table3_ColumnLookup,0),FALSE),
  IF(AND(VALUE(LEFT($A519,3))=312,LEFT($G519,5)="Total",$B519="O "),VLOOKUP('312'!$F$80,_312_Table3,MATCH('312'!$V$16,_312_Table3_ColumnLookup,0),FALSE),
  IF(AND(VALUE(LEFT($A519,3))=312,LEFT($G519,5)="Total",$B519="Q "),VLOOKUP('312'!$F$80,_312_Table3,MATCH('312'!$X$16,_312_Table3_ColumnLookup,0),FALSE),
  IF(AND(VALUE(LEFT($A519,3))=312,LEFT($G519,5)="Total"),VLOOKUP('312'!$F$80,_312_Table3,MATCH(LEFT($B519,1),_312_Table3_ColumnLookup,0),FALSE),
  IF(AND(VALUE(LEFT($A519,3))=312,LEN($I519)=4,$B519="G"),VLOOKUP($I519,_312_Table3,MATCH('312'!$N$16,_312_Table3_ColumnLookup,0),FALSE),
  IF(AND(VALUE(LEFT($A519,3))=312,LEN($I519)=4,$B519="O"),VLOOKUP($I519,_312_Table3,MATCH('312'!$V$16,_312_Table3_ColumnLookup,0),FALSE),
  IF(AND(VALUE(LEFT($A519,3))=312,LEN($I519)=4,$B519="Q"),VLOOKUP($I519,_312_Table3,MATCH('312'!$X$16,_312_Table3_ColumnLookup,0),FALSE),
  IF(AND(VALUE(LEFT($A519,3))=312,LEN($I519)=4),VLOOKUP($I519,_312_Table3,MATCH(LEFT($B519,1),_312_Table3_ColumnLookup,0),FALSE)
+N("312"),
  IF(VALUE(LEFT($A519,3))=313,VLOOKUP(VALUE(MID($B519,2,1)),_313_Table3,MATCH(MID($B519,1,1),_313_Table3_ColumnLookup,0),FALSE)
+N("313"),
  IF(AND(VALUE(LEFT($A519,3))=314,LEN($B519)=3),VLOOKUP(VALUE(MID($B519,2,2)),_314_Table3,MATCH(MID($B519,1,1),_314_Table3_ColumnLookup,0),FALSE),
  IF(VALUE(LEFT($A519,3))=314,VLOOKUP(VALUE(MID($B519,2,1)),_314_Table3,MATCH(MID($B519,1,1),_314_Table3_ColumnLookup,0),FALSE)
+N("314"),
""))))))))))))))))))))))))</f>
        <v>#NAME?</v>
      </c>
      <c r="G519" t="s">
        <v>1148</v>
      </c>
      <c r="H519" s="321">
        <f>IFERROR(
IF(ISERROR($D519)=FALSE,$D519,IF(ISERROR($E519)=FALSE,$E519,IF(ISERROR($F519)=FALSE,$F519
+N("012 checkboxes"),
IF(
IF(OR(LEFT($A519,9)="Syndicate",LEFT($A519,12)="NewSyndicate"),VLOOKUP($A519,'012'!$J:$ZW,MATCH("Link to button",'012'!$J$1:$ZW$1,0),0)
+N("309 checkbox"),
IF($C519="309 LCR Summary0",VLOOKUP("Notes990",'309'!$P:$ZZ,MATCH("Link to button",'309'!$P$1:$ZZ$1,0),0)
+N("313 checkboxes"),
IF($C519="313 Financial Information0LcmVsScr",IF($C519="309 LCR Summary0",VLOOKUP("LcmVsScr",'309'!$N:$ZZ,MATCH("Link to button",'309'!$N$1:$ZZ$1,0),0),
IF($C519="313 Financial Information0LcrDocAttached",IF($C519="309 LCR Summary0",VLOOKUP("LcrDocAttached",'309'!$N:$ZZ,MATCH("Link to button",'309'!$N$1:$ZZ$1,0),
0)))))))=1,TRUE,FALSE)
))),"")</f>
        <v>0</v>
      </c>
      <c r="I519">
        <v>2008</v>
      </c>
    </row>
    <row r="520" spans="1:9" customFormat="1">
      <c r="A520" s="237" t="str">
        <f>VLOOKUP($G520,CSVLookups!$B:$R,MATCH(A$1,CSVLookups!$B$1:$R$1,0),FALSE)</f>
        <v>312 Projected Solvency II Technical Provisions at Time Zero</v>
      </c>
      <c r="B520" s="237" t="str">
        <f>VLOOKUP($G520,CSVLookups!$B:$R,MATCH(B$1,CSVLookups!$B$1:$R$1,0),FALSE)</f>
        <v>G</v>
      </c>
      <c r="C520" s="238" t="str">
        <f t="shared" si="8"/>
        <v>312 Projected Solvency II Technical Provisions at Time ZeroG2008</v>
      </c>
      <c r="D520" s="238">
        <f>IF(AND(VALUE(LEFT($A520,3))=309,LEN($B520)=3),VLOOKUP(VALUE(MID($B520,2,2)),_309_Table1,MATCH(MID($B520,1,1),_309_Table1_ColumnLookup,0),FALSE),
  IF($C520="309 LCR SummaryA",OneYearSCR,IF($C520="309 LCR SummaryB",UltimateSCR,IF(VALUE(LEFT($A520,3))=309,VLOOKUP(VALUE(MID($B520,2,1)),_309_Table1,MATCH(MID($B520,1,1),_309_Table1_ColumnLookup,0),FALSE)
+N("309"),
  IF(VALUE(LEFT($A520,3))=310,VLOOKUP(VALUE(MID($B520,2,1)),_310_Table1,MATCH(MID($B520,1,1),_310_Table1_ColumnLookup,0),FALSE)
+N("310"),
  IF(AND(VALUE(LEFT($A520,3))=311,LEN($I520)=4),VLOOKUP($I520,_311_Table1,MATCH($B520,_311_Table1_ColumnLookup,0),FALSE),
  IF(AND(VALUE(LEFT($A520,3))=311,OR($B520="I2",$B520="J2",$B520="K2",$B520="L2")),VLOOKUP('311'!$G$58,_311_Table1,MATCH(MID($B520,1,1),_311_Table1_ColumnLookup,0),FALSE),
  IF(AND(VALUE(LEFT($A520,3))=311,RIGHT($B520,5)="Total"),VLOOKUP('311'!$G$59,_311_Table1,MATCH(MID($B520,1,1),_311_Table1_ColumnLookup,0),FALSE),
  IF(VALUE(LEFT($A520,3))=311,VLOOKUP(VALUE(MID($B520,2,1)),_311_Table1,MATCH(MID($B520,1,1),_311_Table1_ColumnLookup,0),FALSE)
+N("311"),
  IF(AND(VALUE(LEFT($A520,3))=312,LEFT($G520,10)="Unincepted",$B520="G "),VLOOKUP(" ULO",_312_Table1,MATCH('312'!$N$16,_312_Table1_ColumnLookup,0),FALSE),
  IF(AND(VALUE(LEFT($A520,3))=312,LEFT($G520,10)="Unincepted",$B520="O "),VLOOKUP(" ULO",_312_Table1,MATCH('312'!$V$16,_312_Table1_ColumnLookup,0),FALSE),
  IF(AND(VALUE(LEFT($A520,3))=312,LEFT($G520,10)="Unincepted",$B520="Q "),VLOOKUP(" ULO",_312_Table1,MATCH('312'!$X$16,_312_Table1_ColumnLookup,0),FALSE),
  IF(AND(VALUE(LEFT($A520,3))=312,LEFT($G520,10)="Unincepted"),VLOOKUP(" ULO",_312_Table1,MATCH(LEFT($B520,1),_312_Table1_ColumnLookup,0),FALSE),
  IF(AND(VALUE(LEFT($A520,3))=312,LEFT($G520,5)="Total",$B520="G "),VLOOKUP('312'!$F$80,_312_Table1,MATCH('312'!$N$16,_312_Table1_ColumnLookup,0),FALSE),
  IF(AND(VALUE(LEFT($A520,3))=312,LEFT($G520,5)="Total",$B520="O "),VLOOKUP('312'!$F$80,_312_Table1,MATCH('312'!$V$16,_312_Table1_ColumnLookup,0),FALSE),
  IF(AND(VALUE(LEFT($A520,3))=312,LEFT($G520,5)="Total",$B520="Q "),VLOOKUP('312'!$F$80,_312_Table1,MATCH('312'!$X$16,_312_Table1_ColumnLookup,0),FALSE),
  IF(AND(VALUE(LEFT($A520,3))=312,LEFT($G520,5)="Total"),VLOOKUP('312'!$F$80,_312_Table1,MATCH(LEFT($B520,1),_312_Table1_ColumnLookup,0),FALSE),
  IF(AND(VALUE(LEFT($A520,3))=312,LEN($I520)=4,$B520="G"),VLOOKUP($I520,_312_Table1,MATCH('312'!$N$16,_312_Table1_ColumnLookup,0),FALSE),
  IF(AND(VALUE(LEFT($A520,3))=312,LEN($I520)=4,$B520="O"),VLOOKUP($I520,_312_Table1,MATCH('312'!$V$16,_312_Table1_ColumnLookup,0),FALSE),
  IF(AND(VALUE(LEFT($A520,3))=312,LEN($I520)=4,$B520="Q"),VLOOKUP($I520,_312_Table1,MATCH('312'!$X$16,_312_Table1_ColumnLookup,0),FALSE),
  IF(AND(VALUE(LEFT($A520,3))=312,LEN($I520)=4),VLOOKUP($I520,_312_Table1,MATCH(LEFT($B520,1),_312_Table1_ColumnLookup,0),FALSE)
+N("312"),
  IF(VALUE(LEFT($A520,3))=313,VLOOKUP(VALUE(MID($B520,2,1)),_313_Table1,MATCH(MID($B520,1,1),_313_Table1_ColumnLookup,0),FALSE)
+N("313"),
  IF(AND(VALUE(LEFT($A520,3))=314,LEN($B520)=3),VLOOKUP(VALUE(MID($B520,2,2)),_314_Table1,MATCH(MID($B520,1,1),_314_Table1_ColumnLookup,0),FALSE),
  IF(VALUE(LEFT($A520,3))=314,VLOOKUP(VALUE(MID($B520,2,1)),_314_Table1,MATCH(MID($B520,1,1),_314_Table1_ColumnLookup,0),FALSE)
+N("314"),
""))))))))))))))))))))))))</f>
        <v>0</v>
      </c>
      <c r="E520" s="238" t="e">
        <f>IF(AND(VALUE(LEFT($A520,3))=309,LEN($B520)=3),VLOOKUP(VALUE(MID($B520,2,2)),_309_Table2,MATCH(MID($B520,1,1),_309_Table2_ColumnLookup,0),FALSE),
  IF($C520="309 LCR SummaryA",OneYearSCR,IF($C520="309 LCR SummaryB",UltimateSCR,IF(VALUE(LEFT($A520,3))=309,VLOOKUP(VALUE(MID($B520,2,1)),_309_Table2,MATCH(MID($B520,1,1),_309_Table2_ColumnLookup,0),FALSE)
+N("309"),
  IF(VALUE(LEFT($A520,3))=310,VLOOKUP(VALUE(MID($B520,2,1)),_310_Table2,MATCH(MID($B520,1,1),_310_Table2_ColumnLookup,0),FALSE)
+N("310"),
  IF(AND(VALUE(LEFT($A520,3))=311,LEN($I520)=4),VLOOKUP($I520,_311_Table2,MATCH($B520,_311_Table2_ColumnLookup,0),FALSE),
  IF(AND(VALUE(LEFT($A520,3))=311,OR($B520="I2",$B520="J2",$B520="K2",$B520="L2")),VLOOKUP('311'!$G$58,_311_Table2,MATCH(MID($B520,1,1),_311_Table2_ColumnLookup,0),FALSE),
  IF(AND(VALUE(LEFT($A520,3))=311,RIGHT($B520,5)="Total"),VLOOKUP('311'!$G$59,_311_Table2,MATCH(MID($B520,1,1),_311_Table2_ColumnLookup,0),FALSE),
  IF(VALUE(LEFT($A520,3))=311,VLOOKUP(VALUE(MID($B520,2,1)),_311_Table2,MATCH(MID($B520,1,1),_311_Table2_ColumnLookup,0),FALSE)
+N("311"),
  IF(AND(VALUE(LEFT($A520,3))=312,LEFT($G520,10)="Unincepted",$B520="G "),VLOOKUP(" ULO",_312_Table2,MATCH('312'!$N$16,_312_Table2_ColumnLookup,0),FALSE),
  IF(AND(VALUE(LEFT($A520,3))=312,LEFT($G520,10)="Unincepted",$B520="O "),VLOOKUP(" ULO",_312_Table2,MATCH('312'!$V$16,_312_Table2_ColumnLookup,0),FALSE),
  IF(AND(VALUE(LEFT($A520,3))=312,LEFT($G520,10)="Unincepted",$B520="Q "),VLOOKUP(" ULO",_312_Table2,MATCH('312'!$X$16,_312_Table2_ColumnLookup,0),FALSE),
  IF(AND(VALUE(LEFT($A520,3))=312,LEFT($G520,10)="Unincepted"),VLOOKUP(" ULO",_312_Table2,MATCH(LEFT($B520,1),_312_Table2_ColumnLookup,0),FALSE),
  IF(AND(VALUE(LEFT($A520,3))=312,LEFT($G520,5)="Total",$B520="G "),VLOOKUP('312'!$F$80,_312_Table2,MATCH('312'!$N$16,_312_Table2_ColumnLookup,0),FALSE),
  IF(AND(VALUE(LEFT($A520,3))=312,LEFT($G520,5)="Total",$B520="O "),VLOOKUP('312'!$F$80,_312_Table2,MATCH('312'!$V$16,_312_Table2_ColumnLookup,0),FALSE),
  IF(AND(VALUE(LEFT($A520,3))=312,LEFT($G520,5)="Total",$B520="Q "),VLOOKUP('312'!$F$80,_312_Table2,MATCH('312'!$X$16,_312_Table2_ColumnLookup,0),FALSE),
  IF(AND(VALUE(LEFT($A520,3))=312,LEFT($G520,5)="Total"),VLOOKUP('312'!$F$80,_312_Table2,MATCH(LEFT($B520,1),_312_Table2_ColumnLookup,0),FALSE),
  IF(AND(VALUE(LEFT($A520,3))=312,LEN($I520)=4,$B520="G"),VLOOKUP($I520,_312_Table2,MATCH('312'!$N$16,_312_Table2_ColumnLookup,0),FALSE),
  IF(AND(VALUE(LEFT($A520,3))=312,LEN($I520)=4,$B520="O"),VLOOKUP($I520,_312_Table2,MATCH('312'!$V$16,_312_Table2_ColumnLookup,0),FALSE),
  IF(AND(VALUE(LEFT($A520,3))=312,LEN($I520)=4,$B520="Q"),VLOOKUP($I520,_312_Table2,MATCH('312'!$X$16,_312_Table2_ColumnLookup,0),FALSE),
  IF(AND(VALUE(LEFT($A520,3))=312,LEN($I520)=4),VLOOKUP($I520,_312_Table2,MATCH(LEFT($B520,1),_312_Table2_ColumnLookup,0),FALSE)
+N("312"),
  IF(VALUE(LEFT($A520,3))=313,VLOOKUP(VALUE(MID($B520,2,1)),_313_Table2,MATCH(MID($B520,1,1),_313_Table2_ColumnLookup,0),FALSE)
+N("313"),
  IF(AND(VALUE(LEFT($A520,3))=314,LEN($B520)=3),VLOOKUP(VALUE(MID($B520,2,2)),_314_Table2,MATCH(MID($B520,1,1),_314_Table2_ColumnLookup,0),FALSE),
  IF(VALUE(LEFT($A520,3))=314,VLOOKUP(VALUE(MID($B520,2,1)),_314_Table2,MATCH(MID($B520,1,1),_314_Table2_ColumnLookup,0),FALSE)
+N("314"),
""))))))))))))))))))))))))</f>
        <v>#NAME?</v>
      </c>
      <c r="F520" s="238" t="e">
        <f>IF(AND(VALUE(LEFT($A520,3))=309,LEN($B520)=3),VLOOKUP(VALUE(MID($B520,2,2)),_309_Table3,MATCH(MID($B520,1,1),_309_Table3_ColumnLookup,0),FALSE),
  IF($C520="309 LCR SummaryA",OneYearSCR,IF($C520="309 LCR SummaryB",UltimateSCR,IF(VALUE(LEFT($A520,3))=309,VLOOKUP(VALUE(MID($B520,2,1)),_309_Table3,MATCH(MID($B520,1,1),_309_Table3_ColumnLookup,0),FALSE)
+N("309"),
  IF(VALUE(LEFT($A520,3))=310,VLOOKUP(VALUE(MID($B520,2,1)),_310_Table3,MATCH(MID($B520,1,1),_310_Table3_ColumnLookup,0),FALSE)
+N("310"),
  IF(AND(VALUE(LEFT($A520,3))=311,LEN($I520)=4),VLOOKUP($I520,_311_Table3,MATCH($B520,_311_Table3_ColumnLookup,0),FALSE),
  IF(AND(VALUE(LEFT($A520,3))=311,OR($B520="I2",$B520="J2",$B520="K2",$B520="L2")),VLOOKUP('311'!$G$58,_311_Table3,MATCH(MID($B520,1,1),_311_Table3_ColumnLookup,0),FALSE),
  IF(AND(VALUE(LEFT($A520,3))=311,RIGHT($B520,5)="Total"),VLOOKUP('311'!$G$59,_311_Table3,MATCH(MID($B520,1,1),_311_Table3_ColumnLookup,0),FALSE),
  IF(VALUE(LEFT($A520,3))=311,VLOOKUP(VALUE(MID($B520,2,1)),_311_Table3,MATCH(MID($B520,1,1),_311_Table3_ColumnLookup,0),FALSE)
+N("311"),
  IF(AND(VALUE(LEFT($A520,3))=312,LEFT($G520,10)="Unincepted",$B520="G "),VLOOKUP(" ULO",_312_Table3,MATCH('312'!$N$16,_312_Table3_ColumnLookup,0),FALSE),
  IF(AND(VALUE(LEFT($A520,3))=312,LEFT($G520,10)="Unincepted",$B520="O "),VLOOKUP(" ULO",_312_Table3,MATCH('312'!$V$16,_312_Table3_ColumnLookup,0),FALSE),
  IF(AND(VALUE(LEFT($A520,3))=312,LEFT($G520,10)="Unincepted",$B520="Q "),VLOOKUP(" ULO",_312_Table3,MATCH('312'!$X$16,_312_Table3_ColumnLookup,0),FALSE),
  IF(AND(VALUE(LEFT($A520,3))=312,LEFT($G520,10)="Unincepted"),VLOOKUP(" ULO",_312_Table3,MATCH(LEFT($B520,1),_312_Table3_ColumnLookup,0),FALSE),
  IF(AND(VALUE(LEFT($A520,3))=312,LEFT($G520,5)="Total",$B520="G "),VLOOKUP('312'!$F$80,_312_Table3,MATCH('312'!$N$16,_312_Table3_ColumnLookup,0),FALSE),
  IF(AND(VALUE(LEFT($A520,3))=312,LEFT($G520,5)="Total",$B520="O "),VLOOKUP('312'!$F$80,_312_Table3,MATCH('312'!$V$16,_312_Table3_ColumnLookup,0),FALSE),
  IF(AND(VALUE(LEFT($A520,3))=312,LEFT($G520,5)="Total",$B520="Q "),VLOOKUP('312'!$F$80,_312_Table3,MATCH('312'!$X$16,_312_Table3_ColumnLookup,0),FALSE),
  IF(AND(VALUE(LEFT($A520,3))=312,LEFT($G520,5)="Total"),VLOOKUP('312'!$F$80,_312_Table3,MATCH(LEFT($B520,1),_312_Table3_ColumnLookup,0),FALSE),
  IF(AND(VALUE(LEFT($A520,3))=312,LEN($I520)=4,$B520="G"),VLOOKUP($I520,_312_Table3,MATCH('312'!$N$16,_312_Table3_ColumnLookup,0),FALSE),
  IF(AND(VALUE(LEFT($A520,3))=312,LEN($I520)=4,$B520="O"),VLOOKUP($I520,_312_Table3,MATCH('312'!$V$16,_312_Table3_ColumnLookup,0),FALSE),
  IF(AND(VALUE(LEFT($A520,3))=312,LEN($I520)=4,$B520="Q"),VLOOKUP($I520,_312_Table3,MATCH('312'!$X$16,_312_Table3_ColumnLookup,0),FALSE),
  IF(AND(VALUE(LEFT($A520,3))=312,LEN($I520)=4),VLOOKUP($I520,_312_Table3,MATCH(LEFT($B520,1),_312_Table3_ColumnLookup,0),FALSE)
+N("312"),
  IF(VALUE(LEFT($A520,3))=313,VLOOKUP(VALUE(MID($B520,2,1)),_313_Table3,MATCH(MID($B520,1,1),_313_Table3_ColumnLookup,0),FALSE)
+N("313"),
  IF(AND(VALUE(LEFT($A520,3))=314,LEN($B520)=3),VLOOKUP(VALUE(MID($B520,2,2)),_314_Table3,MATCH(MID($B520,1,1),_314_Table3_ColumnLookup,0),FALSE),
  IF(VALUE(LEFT($A520,3))=314,VLOOKUP(VALUE(MID($B520,2,1)),_314_Table3,MATCH(MID($B520,1,1),_314_Table3_ColumnLookup,0),FALSE)
+N("314"),
""))))))))))))))))))))))))</f>
        <v>#NAME?</v>
      </c>
      <c r="G520" t="s">
        <v>1150</v>
      </c>
      <c r="H520" s="321">
        <f>IFERROR(
IF(ISERROR($D520)=FALSE,$D520,IF(ISERROR($E520)=FALSE,$E520,IF(ISERROR($F520)=FALSE,$F520
+N("012 checkboxes"),
IF(
IF(OR(LEFT($A520,9)="Syndicate",LEFT($A520,12)="NewSyndicate"),VLOOKUP($A520,'012'!$J:$ZW,MATCH("Link to button",'012'!$J$1:$ZW$1,0),0)
+N("309 checkbox"),
IF($C520="309 LCR Summary0",VLOOKUP("Notes990",'309'!$P:$ZZ,MATCH("Link to button",'309'!$P$1:$ZZ$1,0),0)
+N("313 checkboxes"),
IF($C520="313 Financial Information0LcmVsScr",IF($C520="309 LCR Summary0",VLOOKUP("LcmVsScr",'309'!$N:$ZZ,MATCH("Link to button",'309'!$N$1:$ZZ$1,0),0),
IF($C520="313 Financial Information0LcrDocAttached",IF($C520="309 LCR Summary0",VLOOKUP("LcrDocAttached",'309'!$N:$ZZ,MATCH("Link to button",'309'!$N$1:$ZZ$1,0),
0)))))))=1,TRUE,FALSE)
))),"")</f>
        <v>0</v>
      </c>
      <c r="I520">
        <v>2008</v>
      </c>
    </row>
    <row r="521" spans="1:9" customFormat="1">
      <c r="A521" s="237" t="str">
        <f>VLOOKUP($G521,CSVLookups!$B:$R,MATCH(A$1,CSVLookups!$B$1:$R$1,0),FALSE)</f>
        <v>312 Projected Solvency II Technical Provisions at Time Zero</v>
      </c>
      <c r="B521" s="237" t="str">
        <f>VLOOKUP($G521,CSVLookups!$B:$R,MATCH(B$1,CSVLookups!$B$1:$R$1,0),FALSE)</f>
        <v>H</v>
      </c>
      <c r="C521" s="238" t="str">
        <f t="shared" si="8"/>
        <v>312 Projected Solvency II Technical Provisions at Time ZeroH2008</v>
      </c>
      <c r="D521" s="238">
        <f>IF(AND(VALUE(LEFT($A521,3))=309,LEN($B521)=3),VLOOKUP(VALUE(MID($B521,2,2)),_309_Table1,MATCH(MID($B521,1,1),_309_Table1_ColumnLookup,0),FALSE),
  IF($C521="309 LCR SummaryA",OneYearSCR,IF($C521="309 LCR SummaryB",UltimateSCR,IF(VALUE(LEFT($A521,3))=309,VLOOKUP(VALUE(MID($B521,2,1)),_309_Table1,MATCH(MID($B521,1,1),_309_Table1_ColumnLookup,0),FALSE)
+N("309"),
  IF(VALUE(LEFT($A521,3))=310,VLOOKUP(VALUE(MID($B521,2,1)),_310_Table1,MATCH(MID($B521,1,1),_310_Table1_ColumnLookup,0),FALSE)
+N("310"),
  IF(AND(VALUE(LEFT($A521,3))=311,LEN($I521)=4),VLOOKUP($I521,_311_Table1,MATCH($B521,_311_Table1_ColumnLookup,0),FALSE),
  IF(AND(VALUE(LEFT($A521,3))=311,OR($B521="I2",$B521="J2",$B521="K2",$B521="L2")),VLOOKUP('311'!$G$58,_311_Table1,MATCH(MID($B521,1,1),_311_Table1_ColumnLookup,0),FALSE),
  IF(AND(VALUE(LEFT($A521,3))=311,RIGHT($B521,5)="Total"),VLOOKUP('311'!$G$59,_311_Table1,MATCH(MID($B521,1,1),_311_Table1_ColumnLookup,0),FALSE),
  IF(VALUE(LEFT($A521,3))=311,VLOOKUP(VALUE(MID($B521,2,1)),_311_Table1,MATCH(MID($B521,1,1),_311_Table1_ColumnLookup,0),FALSE)
+N("311"),
  IF(AND(VALUE(LEFT($A521,3))=312,LEFT($G521,10)="Unincepted",$B521="G "),VLOOKUP(" ULO",_312_Table1,MATCH('312'!$N$16,_312_Table1_ColumnLookup,0),FALSE),
  IF(AND(VALUE(LEFT($A521,3))=312,LEFT($G521,10)="Unincepted",$B521="O "),VLOOKUP(" ULO",_312_Table1,MATCH('312'!$V$16,_312_Table1_ColumnLookup,0),FALSE),
  IF(AND(VALUE(LEFT($A521,3))=312,LEFT($G521,10)="Unincepted",$B521="Q "),VLOOKUP(" ULO",_312_Table1,MATCH('312'!$X$16,_312_Table1_ColumnLookup,0),FALSE),
  IF(AND(VALUE(LEFT($A521,3))=312,LEFT($G521,10)="Unincepted"),VLOOKUP(" ULO",_312_Table1,MATCH(LEFT($B521,1),_312_Table1_ColumnLookup,0),FALSE),
  IF(AND(VALUE(LEFT($A521,3))=312,LEFT($G521,5)="Total",$B521="G "),VLOOKUP('312'!$F$80,_312_Table1,MATCH('312'!$N$16,_312_Table1_ColumnLookup,0),FALSE),
  IF(AND(VALUE(LEFT($A521,3))=312,LEFT($G521,5)="Total",$B521="O "),VLOOKUP('312'!$F$80,_312_Table1,MATCH('312'!$V$16,_312_Table1_ColumnLookup,0),FALSE),
  IF(AND(VALUE(LEFT($A521,3))=312,LEFT($G521,5)="Total",$B521="Q "),VLOOKUP('312'!$F$80,_312_Table1,MATCH('312'!$X$16,_312_Table1_ColumnLookup,0),FALSE),
  IF(AND(VALUE(LEFT($A521,3))=312,LEFT($G521,5)="Total"),VLOOKUP('312'!$F$80,_312_Table1,MATCH(LEFT($B521,1),_312_Table1_ColumnLookup,0),FALSE),
  IF(AND(VALUE(LEFT($A521,3))=312,LEN($I521)=4,$B521="G"),VLOOKUP($I521,_312_Table1,MATCH('312'!$N$16,_312_Table1_ColumnLookup,0),FALSE),
  IF(AND(VALUE(LEFT($A521,3))=312,LEN($I521)=4,$B521="O"),VLOOKUP($I521,_312_Table1,MATCH('312'!$V$16,_312_Table1_ColumnLookup,0),FALSE),
  IF(AND(VALUE(LEFT($A521,3))=312,LEN($I521)=4,$B521="Q"),VLOOKUP($I521,_312_Table1,MATCH('312'!$X$16,_312_Table1_ColumnLookup,0),FALSE),
  IF(AND(VALUE(LEFT($A521,3))=312,LEN($I521)=4),VLOOKUP($I521,_312_Table1,MATCH(LEFT($B521,1),_312_Table1_ColumnLookup,0),FALSE)
+N("312"),
  IF(VALUE(LEFT($A521,3))=313,VLOOKUP(VALUE(MID($B521,2,1)),_313_Table1,MATCH(MID($B521,1,1),_313_Table1_ColumnLookup,0),FALSE)
+N("313"),
  IF(AND(VALUE(LEFT($A521,3))=314,LEN($B521)=3),VLOOKUP(VALUE(MID($B521,2,2)),_314_Table1,MATCH(MID($B521,1,1),_314_Table1_ColumnLookup,0),FALSE),
  IF(VALUE(LEFT($A521,3))=314,VLOOKUP(VALUE(MID($B521,2,1)),_314_Table1,MATCH(MID($B521,1,1),_314_Table1_ColumnLookup,0),FALSE)
+N("314"),
""))))))))))))))))))))))))</f>
        <v>0</v>
      </c>
      <c r="E521" s="238" t="e">
        <f>IF(AND(VALUE(LEFT($A521,3))=309,LEN($B521)=3),VLOOKUP(VALUE(MID($B521,2,2)),_309_Table2,MATCH(MID($B521,1,1),_309_Table2_ColumnLookup,0),FALSE),
  IF($C521="309 LCR SummaryA",OneYearSCR,IF($C521="309 LCR SummaryB",UltimateSCR,IF(VALUE(LEFT($A521,3))=309,VLOOKUP(VALUE(MID($B521,2,1)),_309_Table2,MATCH(MID($B521,1,1),_309_Table2_ColumnLookup,0),FALSE)
+N("309"),
  IF(VALUE(LEFT($A521,3))=310,VLOOKUP(VALUE(MID($B521,2,1)),_310_Table2,MATCH(MID($B521,1,1),_310_Table2_ColumnLookup,0),FALSE)
+N("310"),
  IF(AND(VALUE(LEFT($A521,3))=311,LEN($I521)=4),VLOOKUP($I521,_311_Table2,MATCH($B521,_311_Table2_ColumnLookup,0),FALSE),
  IF(AND(VALUE(LEFT($A521,3))=311,OR($B521="I2",$B521="J2",$B521="K2",$B521="L2")),VLOOKUP('311'!$G$58,_311_Table2,MATCH(MID($B521,1,1),_311_Table2_ColumnLookup,0),FALSE),
  IF(AND(VALUE(LEFT($A521,3))=311,RIGHT($B521,5)="Total"),VLOOKUP('311'!$G$59,_311_Table2,MATCH(MID($B521,1,1),_311_Table2_ColumnLookup,0),FALSE),
  IF(VALUE(LEFT($A521,3))=311,VLOOKUP(VALUE(MID($B521,2,1)),_311_Table2,MATCH(MID($B521,1,1),_311_Table2_ColumnLookup,0),FALSE)
+N("311"),
  IF(AND(VALUE(LEFT($A521,3))=312,LEFT($G521,10)="Unincepted",$B521="G "),VLOOKUP(" ULO",_312_Table2,MATCH('312'!$N$16,_312_Table2_ColumnLookup,0),FALSE),
  IF(AND(VALUE(LEFT($A521,3))=312,LEFT($G521,10)="Unincepted",$B521="O "),VLOOKUP(" ULO",_312_Table2,MATCH('312'!$V$16,_312_Table2_ColumnLookup,0),FALSE),
  IF(AND(VALUE(LEFT($A521,3))=312,LEFT($G521,10)="Unincepted",$B521="Q "),VLOOKUP(" ULO",_312_Table2,MATCH('312'!$X$16,_312_Table2_ColumnLookup,0),FALSE),
  IF(AND(VALUE(LEFT($A521,3))=312,LEFT($G521,10)="Unincepted"),VLOOKUP(" ULO",_312_Table2,MATCH(LEFT($B521,1),_312_Table2_ColumnLookup,0),FALSE),
  IF(AND(VALUE(LEFT($A521,3))=312,LEFT($G521,5)="Total",$B521="G "),VLOOKUP('312'!$F$80,_312_Table2,MATCH('312'!$N$16,_312_Table2_ColumnLookup,0),FALSE),
  IF(AND(VALUE(LEFT($A521,3))=312,LEFT($G521,5)="Total",$B521="O "),VLOOKUP('312'!$F$80,_312_Table2,MATCH('312'!$V$16,_312_Table2_ColumnLookup,0),FALSE),
  IF(AND(VALUE(LEFT($A521,3))=312,LEFT($G521,5)="Total",$B521="Q "),VLOOKUP('312'!$F$80,_312_Table2,MATCH('312'!$X$16,_312_Table2_ColumnLookup,0),FALSE),
  IF(AND(VALUE(LEFT($A521,3))=312,LEFT($G521,5)="Total"),VLOOKUP('312'!$F$80,_312_Table2,MATCH(LEFT($B521,1),_312_Table2_ColumnLookup,0),FALSE),
  IF(AND(VALUE(LEFT($A521,3))=312,LEN($I521)=4,$B521="G"),VLOOKUP($I521,_312_Table2,MATCH('312'!$N$16,_312_Table2_ColumnLookup,0),FALSE),
  IF(AND(VALUE(LEFT($A521,3))=312,LEN($I521)=4,$B521="O"),VLOOKUP($I521,_312_Table2,MATCH('312'!$V$16,_312_Table2_ColumnLookup,0),FALSE),
  IF(AND(VALUE(LEFT($A521,3))=312,LEN($I521)=4,$B521="Q"),VLOOKUP($I521,_312_Table2,MATCH('312'!$X$16,_312_Table2_ColumnLookup,0),FALSE),
  IF(AND(VALUE(LEFT($A521,3))=312,LEN($I521)=4),VLOOKUP($I521,_312_Table2,MATCH(LEFT($B521,1),_312_Table2_ColumnLookup,0),FALSE)
+N("312"),
  IF(VALUE(LEFT($A521,3))=313,VLOOKUP(VALUE(MID($B521,2,1)),_313_Table2,MATCH(MID($B521,1,1),_313_Table2_ColumnLookup,0),FALSE)
+N("313"),
  IF(AND(VALUE(LEFT($A521,3))=314,LEN($B521)=3),VLOOKUP(VALUE(MID($B521,2,2)),_314_Table2,MATCH(MID($B521,1,1),_314_Table2_ColumnLookup,0),FALSE),
  IF(VALUE(LEFT($A521,3))=314,VLOOKUP(VALUE(MID($B521,2,1)),_314_Table2,MATCH(MID($B521,1,1),_314_Table2_ColumnLookup,0),FALSE)
+N("314"),
""))))))))))))))))))))))))</f>
        <v>#NAME?</v>
      </c>
      <c r="F521" s="238" t="e">
        <f>IF(AND(VALUE(LEFT($A521,3))=309,LEN($B521)=3),VLOOKUP(VALUE(MID($B521,2,2)),_309_Table3,MATCH(MID($B521,1,1),_309_Table3_ColumnLookup,0),FALSE),
  IF($C521="309 LCR SummaryA",OneYearSCR,IF($C521="309 LCR SummaryB",UltimateSCR,IF(VALUE(LEFT($A521,3))=309,VLOOKUP(VALUE(MID($B521,2,1)),_309_Table3,MATCH(MID($B521,1,1),_309_Table3_ColumnLookup,0),FALSE)
+N("309"),
  IF(VALUE(LEFT($A521,3))=310,VLOOKUP(VALUE(MID($B521,2,1)),_310_Table3,MATCH(MID($B521,1,1),_310_Table3_ColumnLookup,0),FALSE)
+N("310"),
  IF(AND(VALUE(LEFT($A521,3))=311,LEN($I521)=4),VLOOKUP($I521,_311_Table3,MATCH($B521,_311_Table3_ColumnLookup,0),FALSE),
  IF(AND(VALUE(LEFT($A521,3))=311,OR($B521="I2",$B521="J2",$B521="K2",$B521="L2")),VLOOKUP('311'!$G$58,_311_Table3,MATCH(MID($B521,1,1),_311_Table3_ColumnLookup,0),FALSE),
  IF(AND(VALUE(LEFT($A521,3))=311,RIGHT($B521,5)="Total"),VLOOKUP('311'!$G$59,_311_Table3,MATCH(MID($B521,1,1),_311_Table3_ColumnLookup,0),FALSE),
  IF(VALUE(LEFT($A521,3))=311,VLOOKUP(VALUE(MID($B521,2,1)),_311_Table3,MATCH(MID($B521,1,1),_311_Table3_ColumnLookup,0),FALSE)
+N("311"),
  IF(AND(VALUE(LEFT($A521,3))=312,LEFT($G521,10)="Unincepted",$B521="G "),VLOOKUP(" ULO",_312_Table3,MATCH('312'!$N$16,_312_Table3_ColumnLookup,0),FALSE),
  IF(AND(VALUE(LEFT($A521,3))=312,LEFT($G521,10)="Unincepted",$B521="O "),VLOOKUP(" ULO",_312_Table3,MATCH('312'!$V$16,_312_Table3_ColumnLookup,0),FALSE),
  IF(AND(VALUE(LEFT($A521,3))=312,LEFT($G521,10)="Unincepted",$B521="Q "),VLOOKUP(" ULO",_312_Table3,MATCH('312'!$X$16,_312_Table3_ColumnLookup,0),FALSE),
  IF(AND(VALUE(LEFT($A521,3))=312,LEFT($G521,10)="Unincepted"),VLOOKUP(" ULO",_312_Table3,MATCH(LEFT($B521,1),_312_Table3_ColumnLookup,0),FALSE),
  IF(AND(VALUE(LEFT($A521,3))=312,LEFT($G521,5)="Total",$B521="G "),VLOOKUP('312'!$F$80,_312_Table3,MATCH('312'!$N$16,_312_Table3_ColumnLookup,0),FALSE),
  IF(AND(VALUE(LEFT($A521,3))=312,LEFT($G521,5)="Total",$B521="O "),VLOOKUP('312'!$F$80,_312_Table3,MATCH('312'!$V$16,_312_Table3_ColumnLookup,0),FALSE),
  IF(AND(VALUE(LEFT($A521,3))=312,LEFT($G521,5)="Total",$B521="Q "),VLOOKUP('312'!$F$80,_312_Table3,MATCH('312'!$X$16,_312_Table3_ColumnLookup,0),FALSE),
  IF(AND(VALUE(LEFT($A521,3))=312,LEFT($G521,5)="Total"),VLOOKUP('312'!$F$80,_312_Table3,MATCH(LEFT($B521,1),_312_Table3_ColumnLookup,0),FALSE),
  IF(AND(VALUE(LEFT($A521,3))=312,LEN($I521)=4,$B521="G"),VLOOKUP($I521,_312_Table3,MATCH('312'!$N$16,_312_Table3_ColumnLookup,0),FALSE),
  IF(AND(VALUE(LEFT($A521,3))=312,LEN($I521)=4,$B521="O"),VLOOKUP($I521,_312_Table3,MATCH('312'!$V$16,_312_Table3_ColumnLookup,0),FALSE),
  IF(AND(VALUE(LEFT($A521,3))=312,LEN($I521)=4,$B521="Q"),VLOOKUP($I521,_312_Table3,MATCH('312'!$X$16,_312_Table3_ColumnLookup,0),FALSE),
  IF(AND(VALUE(LEFT($A521,3))=312,LEN($I521)=4),VLOOKUP($I521,_312_Table3,MATCH(LEFT($B521,1),_312_Table3_ColumnLookup,0),FALSE)
+N("312"),
  IF(VALUE(LEFT($A521,3))=313,VLOOKUP(VALUE(MID($B521,2,1)),_313_Table3,MATCH(MID($B521,1,1),_313_Table3_ColumnLookup,0),FALSE)
+N("313"),
  IF(AND(VALUE(LEFT($A521,3))=314,LEN($B521)=3),VLOOKUP(VALUE(MID($B521,2,2)),_314_Table3,MATCH(MID($B521,1,1),_314_Table3_ColumnLookup,0),FALSE),
  IF(VALUE(LEFT($A521,3))=314,VLOOKUP(VALUE(MID($B521,2,1)),_314_Table3,MATCH(MID($B521,1,1),_314_Table3_ColumnLookup,0),FALSE)
+N("314"),
""))))))))))))))))))))))))</f>
        <v>#NAME?</v>
      </c>
      <c r="G521" t="s">
        <v>1151</v>
      </c>
      <c r="H521" s="321">
        <f>IFERROR(
IF(ISERROR($D521)=FALSE,$D521,IF(ISERROR($E521)=FALSE,$E521,IF(ISERROR($F521)=FALSE,$F521
+N("012 checkboxes"),
IF(
IF(OR(LEFT($A521,9)="Syndicate",LEFT($A521,12)="NewSyndicate"),VLOOKUP($A521,'012'!$J:$ZW,MATCH("Link to button",'012'!$J$1:$ZW$1,0),0)
+N("309 checkbox"),
IF($C521="309 LCR Summary0",VLOOKUP("Notes990",'309'!$P:$ZZ,MATCH("Link to button",'309'!$P$1:$ZZ$1,0),0)
+N("313 checkboxes"),
IF($C521="313 Financial Information0LcmVsScr",IF($C521="309 LCR Summary0",VLOOKUP("LcmVsScr",'309'!$N:$ZZ,MATCH("Link to button",'309'!$N$1:$ZZ$1,0),0),
IF($C521="313 Financial Information0LcrDocAttached",IF($C521="309 LCR Summary0",VLOOKUP("LcrDocAttached",'309'!$N:$ZZ,MATCH("Link to button",'309'!$N$1:$ZZ$1,0),
0)))))))=1,TRUE,FALSE)
))),"")</f>
        <v>0</v>
      </c>
      <c r="I521">
        <v>2008</v>
      </c>
    </row>
    <row r="522" spans="1:9" customFormat="1">
      <c r="A522" s="237" t="str">
        <f>VLOOKUP($G522,CSVLookups!$B:$R,MATCH(A$1,CSVLookups!$B$1:$R$1,0),FALSE)</f>
        <v>312 Projected Solvency II Technical Provisions at Time Zero</v>
      </c>
      <c r="B522" s="237" t="str">
        <f>VLOOKUP($G522,CSVLookups!$B:$R,MATCH(B$1,CSVLookups!$B$1:$R$1,0),FALSE)</f>
        <v>I</v>
      </c>
      <c r="C522" s="238" t="str">
        <f t="shared" si="8"/>
        <v>312 Projected Solvency II Technical Provisions at Time ZeroI2008</v>
      </c>
      <c r="D522" s="238">
        <f>IF(AND(VALUE(LEFT($A522,3))=309,LEN($B522)=3),VLOOKUP(VALUE(MID($B522,2,2)),_309_Table1,MATCH(MID($B522,1,1),_309_Table1_ColumnLookup,0),FALSE),
  IF($C522="309 LCR SummaryA",OneYearSCR,IF($C522="309 LCR SummaryB",UltimateSCR,IF(VALUE(LEFT($A522,3))=309,VLOOKUP(VALUE(MID($B522,2,1)),_309_Table1,MATCH(MID($B522,1,1),_309_Table1_ColumnLookup,0),FALSE)
+N("309"),
  IF(VALUE(LEFT($A522,3))=310,VLOOKUP(VALUE(MID($B522,2,1)),_310_Table1,MATCH(MID($B522,1,1),_310_Table1_ColumnLookup,0),FALSE)
+N("310"),
  IF(AND(VALUE(LEFT($A522,3))=311,LEN($I522)=4),VLOOKUP($I522,_311_Table1,MATCH($B522,_311_Table1_ColumnLookup,0),FALSE),
  IF(AND(VALUE(LEFT($A522,3))=311,OR($B522="I2",$B522="J2",$B522="K2",$B522="L2")),VLOOKUP('311'!$G$58,_311_Table1,MATCH(MID($B522,1,1),_311_Table1_ColumnLookup,0),FALSE),
  IF(AND(VALUE(LEFT($A522,3))=311,RIGHT($B522,5)="Total"),VLOOKUP('311'!$G$59,_311_Table1,MATCH(MID($B522,1,1),_311_Table1_ColumnLookup,0),FALSE),
  IF(VALUE(LEFT($A522,3))=311,VLOOKUP(VALUE(MID($B522,2,1)),_311_Table1,MATCH(MID($B522,1,1),_311_Table1_ColumnLookup,0),FALSE)
+N("311"),
  IF(AND(VALUE(LEFT($A522,3))=312,LEFT($G522,10)="Unincepted",$B522="G "),VLOOKUP(" ULO",_312_Table1,MATCH('312'!$N$16,_312_Table1_ColumnLookup,0),FALSE),
  IF(AND(VALUE(LEFT($A522,3))=312,LEFT($G522,10)="Unincepted",$B522="O "),VLOOKUP(" ULO",_312_Table1,MATCH('312'!$V$16,_312_Table1_ColumnLookup,0),FALSE),
  IF(AND(VALUE(LEFT($A522,3))=312,LEFT($G522,10)="Unincepted",$B522="Q "),VLOOKUP(" ULO",_312_Table1,MATCH('312'!$X$16,_312_Table1_ColumnLookup,0),FALSE),
  IF(AND(VALUE(LEFT($A522,3))=312,LEFT($G522,10)="Unincepted"),VLOOKUP(" ULO",_312_Table1,MATCH(LEFT($B522,1),_312_Table1_ColumnLookup,0),FALSE),
  IF(AND(VALUE(LEFT($A522,3))=312,LEFT($G522,5)="Total",$B522="G "),VLOOKUP('312'!$F$80,_312_Table1,MATCH('312'!$N$16,_312_Table1_ColumnLookup,0),FALSE),
  IF(AND(VALUE(LEFT($A522,3))=312,LEFT($G522,5)="Total",$B522="O "),VLOOKUP('312'!$F$80,_312_Table1,MATCH('312'!$V$16,_312_Table1_ColumnLookup,0),FALSE),
  IF(AND(VALUE(LEFT($A522,3))=312,LEFT($G522,5)="Total",$B522="Q "),VLOOKUP('312'!$F$80,_312_Table1,MATCH('312'!$X$16,_312_Table1_ColumnLookup,0),FALSE),
  IF(AND(VALUE(LEFT($A522,3))=312,LEFT($G522,5)="Total"),VLOOKUP('312'!$F$80,_312_Table1,MATCH(LEFT($B522,1),_312_Table1_ColumnLookup,0),FALSE),
  IF(AND(VALUE(LEFT($A522,3))=312,LEN($I522)=4,$B522="G"),VLOOKUP($I522,_312_Table1,MATCH('312'!$N$16,_312_Table1_ColumnLookup,0),FALSE),
  IF(AND(VALUE(LEFT($A522,3))=312,LEN($I522)=4,$B522="O"),VLOOKUP($I522,_312_Table1,MATCH('312'!$V$16,_312_Table1_ColumnLookup,0),FALSE),
  IF(AND(VALUE(LEFT($A522,3))=312,LEN($I522)=4,$B522="Q"),VLOOKUP($I522,_312_Table1,MATCH('312'!$X$16,_312_Table1_ColumnLookup,0),FALSE),
  IF(AND(VALUE(LEFT($A522,3))=312,LEN($I522)=4),VLOOKUP($I522,_312_Table1,MATCH(LEFT($B522,1),_312_Table1_ColumnLookup,0),FALSE)
+N("312"),
  IF(VALUE(LEFT($A522,3))=313,VLOOKUP(VALUE(MID($B522,2,1)),_313_Table1,MATCH(MID($B522,1,1),_313_Table1_ColumnLookup,0),FALSE)
+N("313"),
  IF(AND(VALUE(LEFT($A522,3))=314,LEN($B522)=3),VLOOKUP(VALUE(MID($B522,2,2)),_314_Table1,MATCH(MID($B522,1,1),_314_Table1_ColumnLookup,0),FALSE),
  IF(VALUE(LEFT($A522,3))=314,VLOOKUP(VALUE(MID($B522,2,1)),_314_Table1,MATCH(MID($B522,1,1),_314_Table1_ColumnLookup,0),FALSE)
+N("314"),
""))))))))))))))))))))))))</f>
        <v>0</v>
      </c>
      <c r="E522" s="238" t="e">
        <f>IF(AND(VALUE(LEFT($A522,3))=309,LEN($B522)=3),VLOOKUP(VALUE(MID($B522,2,2)),_309_Table2,MATCH(MID($B522,1,1),_309_Table2_ColumnLookup,0),FALSE),
  IF($C522="309 LCR SummaryA",OneYearSCR,IF($C522="309 LCR SummaryB",UltimateSCR,IF(VALUE(LEFT($A522,3))=309,VLOOKUP(VALUE(MID($B522,2,1)),_309_Table2,MATCH(MID($B522,1,1),_309_Table2_ColumnLookup,0),FALSE)
+N("309"),
  IF(VALUE(LEFT($A522,3))=310,VLOOKUP(VALUE(MID($B522,2,1)),_310_Table2,MATCH(MID($B522,1,1),_310_Table2_ColumnLookup,0),FALSE)
+N("310"),
  IF(AND(VALUE(LEFT($A522,3))=311,LEN($I522)=4),VLOOKUP($I522,_311_Table2,MATCH($B522,_311_Table2_ColumnLookup,0),FALSE),
  IF(AND(VALUE(LEFT($A522,3))=311,OR($B522="I2",$B522="J2",$B522="K2",$B522="L2")),VLOOKUP('311'!$G$58,_311_Table2,MATCH(MID($B522,1,1),_311_Table2_ColumnLookup,0),FALSE),
  IF(AND(VALUE(LEFT($A522,3))=311,RIGHT($B522,5)="Total"),VLOOKUP('311'!$G$59,_311_Table2,MATCH(MID($B522,1,1),_311_Table2_ColumnLookup,0),FALSE),
  IF(VALUE(LEFT($A522,3))=311,VLOOKUP(VALUE(MID($B522,2,1)),_311_Table2,MATCH(MID($B522,1,1),_311_Table2_ColumnLookup,0),FALSE)
+N("311"),
  IF(AND(VALUE(LEFT($A522,3))=312,LEFT($G522,10)="Unincepted",$B522="G "),VLOOKUP(" ULO",_312_Table2,MATCH('312'!$N$16,_312_Table2_ColumnLookup,0),FALSE),
  IF(AND(VALUE(LEFT($A522,3))=312,LEFT($G522,10)="Unincepted",$B522="O "),VLOOKUP(" ULO",_312_Table2,MATCH('312'!$V$16,_312_Table2_ColumnLookup,0),FALSE),
  IF(AND(VALUE(LEFT($A522,3))=312,LEFT($G522,10)="Unincepted",$B522="Q "),VLOOKUP(" ULO",_312_Table2,MATCH('312'!$X$16,_312_Table2_ColumnLookup,0),FALSE),
  IF(AND(VALUE(LEFT($A522,3))=312,LEFT($G522,10)="Unincepted"),VLOOKUP(" ULO",_312_Table2,MATCH(LEFT($B522,1),_312_Table2_ColumnLookup,0),FALSE),
  IF(AND(VALUE(LEFT($A522,3))=312,LEFT($G522,5)="Total",$B522="G "),VLOOKUP('312'!$F$80,_312_Table2,MATCH('312'!$N$16,_312_Table2_ColumnLookup,0),FALSE),
  IF(AND(VALUE(LEFT($A522,3))=312,LEFT($G522,5)="Total",$B522="O "),VLOOKUP('312'!$F$80,_312_Table2,MATCH('312'!$V$16,_312_Table2_ColumnLookup,0),FALSE),
  IF(AND(VALUE(LEFT($A522,3))=312,LEFT($G522,5)="Total",$B522="Q "),VLOOKUP('312'!$F$80,_312_Table2,MATCH('312'!$X$16,_312_Table2_ColumnLookup,0),FALSE),
  IF(AND(VALUE(LEFT($A522,3))=312,LEFT($G522,5)="Total"),VLOOKUP('312'!$F$80,_312_Table2,MATCH(LEFT($B522,1),_312_Table2_ColumnLookup,0),FALSE),
  IF(AND(VALUE(LEFT($A522,3))=312,LEN($I522)=4,$B522="G"),VLOOKUP($I522,_312_Table2,MATCH('312'!$N$16,_312_Table2_ColumnLookup,0),FALSE),
  IF(AND(VALUE(LEFT($A522,3))=312,LEN($I522)=4,$B522="O"),VLOOKUP($I522,_312_Table2,MATCH('312'!$V$16,_312_Table2_ColumnLookup,0),FALSE),
  IF(AND(VALUE(LEFT($A522,3))=312,LEN($I522)=4,$B522="Q"),VLOOKUP($I522,_312_Table2,MATCH('312'!$X$16,_312_Table2_ColumnLookup,0),FALSE),
  IF(AND(VALUE(LEFT($A522,3))=312,LEN($I522)=4),VLOOKUP($I522,_312_Table2,MATCH(LEFT($B522,1),_312_Table2_ColumnLookup,0),FALSE)
+N("312"),
  IF(VALUE(LEFT($A522,3))=313,VLOOKUP(VALUE(MID($B522,2,1)),_313_Table2,MATCH(MID($B522,1,1),_313_Table2_ColumnLookup,0),FALSE)
+N("313"),
  IF(AND(VALUE(LEFT($A522,3))=314,LEN($B522)=3),VLOOKUP(VALUE(MID($B522,2,2)),_314_Table2,MATCH(MID($B522,1,1),_314_Table2_ColumnLookup,0),FALSE),
  IF(VALUE(LEFT($A522,3))=314,VLOOKUP(VALUE(MID($B522,2,1)),_314_Table2,MATCH(MID($B522,1,1),_314_Table2_ColumnLookup,0),FALSE)
+N("314"),
""))))))))))))))))))))))))</f>
        <v>#NAME?</v>
      </c>
      <c r="F522" s="238" t="e">
        <f>IF(AND(VALUE(LEFT($A522,3))=309,LEN($B522)=3),VLOOKUP(VALUE(MID($B522,2,2)),_309_Table3,MATCH(MID($B522,1,1),_309_Table3_ColumnLookup,0),FALSE),
  IF($C522="309 LCR SummaryA",OneYearSCR,IF($C522="309 LCR SummaryB",UltimateSCR,IF(VALUE(LEFT($A522,3))=309,VLOOKUP(VALUE(MID($B522,2,1)),_309_Table3,MATCH(MID($B522,1,1),_309_Table3_ColumnLookup,0),FALSE)
+N("309"),
  IF(VALUE(LEFT($A522,3))=310,VLOOKUP(VALUE(MID($B522,2,1)),_310_Table3,MATCH(MID($B522,1,1),_310_Table3_ColumnLookup,0),FALSE)
+N("310"),
  IF(AND(VALUE(LEFT($A522,3))=311,LEN($I522)=4),VLOOKUP($I522,_311_Table3,MATCH($B522,_311_Table3_ColumnLookup,0),FALSE),
  IF(AND(VALUE(LEFT($A522,3))=311,OR($B522="I2",$B522="J2",$B522="K2",$B522="L2")),VLOOKUP('311'!$G$58,_311_Table3,MATCH(MID($B522,1,1),_311_Table3_ColumnLookup,0),FALSE),
  IF(AND(VALUE(LEFT($A522,3))=311,RIGHT($B522,5)="Total"),VLOOKUP('311'!$G$59,_311_Table3,MATCH(MID($B522,1,1),_311_Table3_ColumnLookup,0),FALSE),
  IF(VALUE(LEFT($A522,3))=311,VLOOKUP(VALUE(MID($B522,2,1)),_311_Table3,MATCH(MID($B522,1,1),_311_Table3_ColumnLookup,0),FALSE)
+N("311"),
  IF(AND(VALUE(LEFT($A522,3))=312,LEFT($G522,10)="Unincepted",$B522="G "),VLOOKUP(" ULO",_312_Table3,MATCH('312'!$N$16,_312_Table3_ColumnLookup,0),FALSE),
  IF(AND(VALUE(LEFT($A522,3))=312,LEFT($G522,10)="Unincepted",$B522="O "),VLOOKUP(" ULO",_312_Table3,MATCH('312'!$V$16,_312_Table3_ColumnLookup,0),FALSE),
  IF(AND(VALUE(LEFT($A522,3))=312,LEFT($G522,10)="Unincepted",$B522="Q "),VLOOKUP(" ULO",_312_Table3,MATCH('312'!$X$16,_312_Table3_ColumnLookup,0),FALSE),
  IF(AND(VALUE(LEFT($A522,3))=312,LEFT($G522,10)="Unincepted"),VLOOKUP(" ULO",_312_Table3,MATCH(LEFT($B522,1),_312_Table3_ColumnLookup,0),FALSE),
  IF(AND(VALUE(LEFT($A522,3))=312,LEFT($G522,5)="Total",$B522="G "),VLOOKUP('312'!$F$80,_312_Table3,MATCH('312'!$N$16,_312_Table3_ColumnLookup,0),FALSE),
  IF(AND(VALUE(LEFT($A522,3))=312,LEFT($G522,5)="Total",$B522="O "),VLOOKUP('312'!$F$80,_312_Table3,MATCH('312'!$V$16,_312_Table3_ColumnLookup,0),FALSE),
  IF(AND(VALUE(LEFT($A522,3))=312,LEFT($G522,5)="Total",$B522="Q "),VLOOKUP('312'!$F$80,_312_Table3,MATCH('312'!$X$16,_312_Table3_ColumnLookup,0),FALSE),
  IF(AND(VALUE(LEFT($A522,3))=312,LEFT($G522,5)="Total"),VLOOKUP('312'!$F$80,_312_Table3,MATCH(LEFT($B522,1),_312_Table3_ColumnLookup,0),FALSE),
  IF(AND(VALUE(LEFT($A522,3))=312,LEN($I522)=4,$B522="G"),VLOOKUP($I522,_312_Table3,MATCH('312'!$N$16,_312_Table3_ColumnLookup,0),FALSE),
  IF(AND(VALUE(LEFT($A522,3))=312,LEN($I522)=4,$B522="O"),VLOOKUP($I522,_312_Table3,MATCH('312'!$V$16,_312_Table3_ColumnLookup,0),FALSE),
  IF(AND(VALUE(LEFT($A522,3))=312,LEN($I522)=4,$B522="Q"),VLOOKUP($I522,_312_Table3,MATCH('312'!$X$16,_312_Table3_ColumnLookup,0),FALSE),
  IF(AND(VALUE(LEFT($A522,3))=312,LEN($I522)=4),VLOOKUP($I522,_312_Table3,MATCH(LEFT($B522,1),_312_Table3_ColumnLookup,0),FALSE)
+N("312"),
  IF(VALUE(LEFT($A522,3))=313,VLOOKUP(VALUE(MID($B522,2,1)),_313_Table3,MATCH(MID($B522,1,1),_313_Table3_ColumnLookup,0),FALSE)
+N("313"),
  IF(AND(VALUE(LEFT($A522,3))=314,LEN($B522)=3),VLOOKUP(VALUE(MID($B522,2,2)),_314_Table3,MATCH(MID($B522,1,1),_314_Table3_ColumnLookup,0),FALSE),
  IF(VALUE(LEFT($A522,3))=314,VLOOKUP(VALUE(MID($B522,2,1)),_314_Table3,MATCH(MID($B522,1,1),_314_Table3_ColumnLookup,0),FALSE)
+N("314"),
""))))))))))))))))))))))))</f>
        <v>#NAME?</v>
      </c>
      <c r="G522" t="s">
        <v>1152</v>
      </c>
      <c r="H522" s="321">
        <f>IFERROR(
IF(ISERROR($D522)=FALSE,$D522,IF(ISERROR($E522)=FALSE,$E522,IF(ISERROR($F522)=FALSE,$F522
+N("012 checkboxes"),
IF(
IF(OR(LEFT($A522,9)="Syndicate",LEFT($A522,12)="NewSyndicate"),VLOOKUP($A522,'012'!$J:$ZW,MATCH("Link to button",'012'!$J$1:$ZW$1,0),0)
+N("309 checkbox"),
IF($C522="309 LCR Summary0",VLOOKUP("Notes990",'309'!$P:$ZZ,MATCH("Link to button",'309'!$P$1:$ZZ$1,0),0)
+N("313 checkboxes"),
IF($C522="313 Financial Information0LcmVsScr",IF($C522="309 LCR Summary0",VLOOKUP("LcmVsScr",'309'!$N:$ZZ,MATCH("Link to button",'309'!$N$1:$ZZ$1,0),0),
IF($C522="313 Financial Information0LcrDocAttached",IF($C522="309 LCR Summary0",VLOOKUP("LcrDocAttached",'309'!$N:$ZZ,MATCH("Link to button",'309'!$N$1:$ZZ$1,0),
0)))))))=1,TRUE,FALSE)
))),"")</f>
        <v>0</v>
      </c>
      <c r="I522">
        <v>2008</v>
      </c>
    </row>
    <row r="523" spans="1:9" customFormat="1">
      <c r="A523" s="237" t="str">
        <f>VLOOKUP($G523,CSVLookups!$B:$R,MATCH(A$1,CSVLookups!$B$1:$R$1,0),FALSE)</f>
        <v>312 Projected Solvency II Technical Provisions at Time Zero</v>
      </c>
      <c r="B523" s="237" t="str">
        <f>VLOOKUP($G523,CSVLookups!$B:$R,MATCH(B$1,CSVLookups!$B$1:$R$1,0),FALSE)</f>
        <v>J</v>
      </c>
      <c r="C523" s="238" t="str">
        <f t="shared" si="8"/>
        <v>312 Projected Solvency II Technical Provisions at Time ZeroJ2008</v>
      </c>
      <c r="D523" s="238">
        <f>IF(AND(VALUE(LEFT($A523,3))=309,LEN($B523)=3),VLOOKUP(VALUE(MID($B523,2,2)),_309_Table1,MATCH(MID($B523,1,1),_309_Table1_ColumnLookup,0),FALSE),
  IF($C523="309 LCR SummaryA",OneYearSCR,IF($C523="309 LCR SummaryB",UltimateSCR,IF(VALUE(LEFT($A523,3))=309,VLOOKUP(VALUE(MID($B523,2,1)),_309_Table1,MATCH(MID($B523,1,1),_309_Table1_ColumnLookup,0),FALSE)
+N("309"),
  IF(VALUE(LEFT($A523,3))=310,VLOOKUP(VALUE(MID($B523,2,1)),_310_Table1,MATCH(MID($B523,1,1),_310_Table1_ColumnLookup,0),FALSE)
+N("310"),
  IF(AND(VALUE(LEFT($A523,3))=311,LEN($I523)=4),VLOOKUP($I523,_311_Table1,MATCH($B523,_311_Table1_ColumnLookup,0),FALSE),
  IF(AND(VALUE(LEFT($A523,3))=311,OR($B523="I2",$B523="J2",$B523="K2",$B523="L2")),VLOOKUP('311'!$G$58,_311_Table1,MATCH(MID($B523,1,1),_311_Table1_ColumnLookup,0),FALSE),
  IF(AND(VALUE(LEFT($A523,3))=311,RIGHT($B523,5)="Total"),VLOOKUP('311'!$G$59,_311_Table1,MATCH(MID($B523,1,1),_311_Table1_ColumnLookup,0),FALSE),
  IF(VALUE(LEFT($A523,3))=311,VLOOKUP(VALUE(MID($B523,2,1)),_311_Table1,MATCH(MID($B523,1,1),_311_Table1_ColumnLookup,0),FALSE)
+N("311"),
  IF(AND(VALUE(LEFT($A523,3))=312,LEFT($G523,10)="Unincepted",$B523="G "),VLOOKUP(" ULO",_312_Table1,MATCH('312'!$N$16,_312_Table1_ColumnLookup,0),FALSE),
  IF(AND(VALUE(LEFT($A523,3))=312,LEFT($G523,10)="Unincepted",$B523="O "),VLOOKUP(" ULO",_312_Table1,MATCH('312'!$V$16,_312_Table1_ColumnLookup,0),FALSE),
  IF(AND(VALUE(LEFT($A523,3))=312,LEFT($G523,10)="Unincepted",$B523="Q "),VLOOKUP(" ULO",_312_Table1,MATCH('312'!$X$16,_312_Table1_ColumnLookup,0),FALSE),
  IF(AND(VALUE(LEFT($A523,3))=312,LEFT($G523,10)="Unincepted"),VLOOKUP(" ULO",_312_Table1,MATCH(LEFT($B523,1),_312_Table1_ColumnLookup,0),FALSE),
  IF(AND(VALUE(LEFT($A523,3))=312,LEFT($G523,5)="Total",$B523="G "),VLOOKUP('312'!$F$80,_312_Table1,MATCH('312'!$N$16,_312_Table1_ColumnLookup,0),FALSE),
  IF(AND(VALUE(LEFT($A523,3))=312,LEFT($G523,5)="Total",$B523="O "),VLOOKUP('312'!$F$80,_312_Table1,MATCH('312'!$V$16,_312_Table1_ColumnLookup,0),FALSE),
  IF(AND(VALUE(LEFT($A523,3))=312,LEFT($G523,5)="Total",$B523="Q "),VLOOKUP('312'!$F$80,_312_Table1,MATCH('312'!$X$16,_312_Table1_ColumnLookup,0),FALSE),
  IF(AND(VALUE(LEFT($A523,3))=312,LEFT($G523,5)="Total"),VLOOKUP('312'!$F$80,_312_Table1,MATCH(LEFT($B523,1),_312_Table1_ColumnLookup,0),FALSE),
  IF(AND(VALUE(LEFT($A523,3))=312,LEN($I523)=4,$B523="G"),VLOOKUP($I523,_312_Table1,MATCH('312'!$N$16,_312_Table1_ColumnLookup,0),FALSE),
  IF(AND(VALUE(LEFT($A523,3))=312,LEN($I523)=4,$B523="O"),VLOOKUP($I523,_312_Table1,MATCH('312'!$V$16,_312_Table1_ColumnLookup,0),FALSE),
  IF(AND(VALUE(LEFT($A523,3))=312,LEN($I523)=4,$B523="Q"),VLOOKUP($I523,_312_Table1,MATCH('312'!$X$16,_312_Table1_ColumnLookup,0),FALSE),
  IF(AND(VALUE(LEFT($A523,3))=312,LEN($I523)=4),VLOOKUP($I523,_312_Table1,MATCH(LEFT($B523,1),_312_Table1_ColumnLookup,0),FALSE)
+N("312"),
  IF(VALUE(LEFT($A523,3))=313,VLOOKUP(VALUE(MID($B523,2,1)),_313_Table1,MATCH(MID($B523,1,1),_313_Table1_ColumnLookup,0),FALSE)
+N("313"),
  IF(AND(VALUE(LEFT($A523,3))=314,LEN($B523)=3),VLOOKUP(VALUE(MID($B523,2,2)),_314_Table1,MATCH(MID($B523,1,1),_314_Table1_ColumnLookup,0),FALSE),
  IF(VALUE(LEFT($A523,3))=314,VLOOKUP(VALUE(MID($B523,2,1)),_314_Table1,MATCH(MID($B523,1,1),_314_Table1_ColumnLookup,0),FALSE)
+N("314"),
""))))))))))))))))))))))))</f>
        <v>0</v>
      </c>
      <c r="E523" s="238" t="e">
        <f>IF(AND(VALUE(LEFT($A523,3))=309,LEN($B523)=3),VLOOKUP(VALUE(MID($B523,2,2)),_309_Table2,MATCH(MID($B523,1,1),_309_Table2_ColumnLookup,0),FALSE),
  IF($C523="309 LCR SummaryA",OneYearSCR,IF($C523="309 LCR SummaryB",UltimateSCR,IF(VALUE(LEFT($A523,3))=309,VLOOKUP(VALUE(MID($B523,2,1)),_309_Table2,MATCH(MID($B523,1,1),_309_Table2_ColumnLookup,0),FALSE)
+N("309"),
  IF(VALUE(LEFT($A523,3))=310,VLOOKUP(VALUE(MID($B523,2,1)),_310_Table2,MATCH(MID($B523,1,1),_310_Table2_ColumnLookup,0),FALSE)
+N("310"),
  IF(AND(VALUE(LEFT($A523,3))=311,LEN($I523)=4),VLOOKUP($I523,_311_Table2,MATCH($B523,_311_Table2_ColumnLookup,0),FALSE),
  IF(AND(VALUE(LEFT($A523,3))=311,OR($B523="I2",$B523="J2",$B523="K2",$B523="L2")),VLOOKUP('311'!$G$58,_311_Table2,MATCH(MID($B523,1,1),_311_Table2_ColumnLookup,0),FALSE),
  IF(AND(VALUE(LEFT($A523,3))=311,RIGHT($B523,5)="Total"),VLOOKUP('311'!$G$59,_311_Table2,MATCH(MID($B523,1,1),_311_Table2_ColumnLookup,0),FALSE),
  IF(VALUE(LEFT($A523,3))=311,VLOOKUP(VALUE(MID($B523,2,1)),_311_Table2,MATCH(MID($B523,1,1),_311_Table2_ColumnLookup,0),FALSE)
+N("311"),
  IF(AND(VALUE(LEFT($A523,3))=312,LEFT($G523,10)="Unincepted",$B523="G "),VLOOKUP(" ULO",_312_Table2,MATCH('312'!$N$16,_312_Table2_ColumnLookup,0),FALSE),
  IF(AND(VALUE(LEFT($A523,3))=312,LEFT($G523,10)="Unincepted",$B523="O "),VLOOKUP(" ULO",_312_Table2,MATCH('312'!$V$16,_312_Table2_ColumnLookup,0),FALSE),
  IF(AND(VALUE(LEFT($A523,3))=312,LEFT($G523,10)="Unincepted",$B523="Q "),VLOOKUP(" ULO",_312_Table2,MATCH('312'!$X$16,_312_Table2_ColumnLookup,0),FALSE),
  IF(AND(VALUE(LEFT($A523,3))=312,LEFT($G523,10)="Unincepted"),VLOOKUP(" ULO",_312_Table2,MATCH(LEFT($B523,1),_312_Table2_ColumnLookup,0),FALSE),
  IF(AND(VALUE(LEFT($A523,3))=312,LEFT($G523,5)="Total",$B523="G "),VLOOKUP('312'!$F$80,_312_Table2,MATCH('312'!$N$16,_312_Table2_ColumnLookup,0),FALSE),
  IF(AND(VALUE(LEFT($A523,3))=312,LEFT($G523,5)="Total",$B523="O "),VLOOKUP('312'!$F$80,_312_Table2,MATCH('312'!$V$16,_312_Table2_ColumnLookup,0),FALSE),
  IF(AND(VALUE(LEFT($A523,3))=312,LEFT($G523,5)="Total",$B523="Q "),VLOOKUP('312'!$F$80,_312_Table2,MATCH('312'!$X$16,_312_Table2_ColumnLookup,0),FALSE),
  IF(AND(VALUE(LEFT($A523,3))=312,LEFT($G523,5)="Total"),VLOOKUP('312'!$F$80,_312_Table2,MATCH(LEFT($B523,1),_312_Table2_ColumnLookup,0),FALSE),
  IF(AND(VALUE(LEFT($A523,3))=312,LEN($I523)=4,$B523="G"),VLOOKUP($I523,_312_Table2,MATCH('312'!$N$16,_312_Table2_ColumnLookup,0),FALSE),
  IF(AND(VALUE(LEFT($A523,3))=312,LEN($I523)=4,$B523="O"),VLOOKUP($I523,_312_Table2,MATCH('312'!$V$16,_312_Table2_ColumnLookup,0),FALSE),
  IF(AND(VALUE(LEFT($A523,3))=312,LEN($I523)=4,$B523="Q"),VLOOKUP($I523,_312_Table2,MATCH('312'!$X$16,_312_Table2_ColumnLookup,0),FALSE),
  IF(AND(VALUE(LEFT($A523,3))=312,LEN($I523)=4),VLOOKUP($I523,_312_Table2,MATCH(LEFT($B523,1),_312_Table2_ColumnLookup,0),FALSE)
+N("312"),
  IF(VALUE(LEFT($A523,3))=313,VLOOKUP(VALUE(MID($B523,2,1)),_313_Table2,MATCH(MID($B523,1,1),_313_Table2_ColumnLookup,0),FALSE)
+N("313"),
  IF(AND(VALUE(LEFT($A523,3))=314,LEN($B523)=3),VLOOKUP(VALUE(MID($B523,2,2)),_314_Table2,MATCH(MID($B523,1,1),_314_Table2_ColumnLookup,0),FALSE),
  IF(VALUE(LEFT($A523,3))=314,VLOOKUP(VALUE(MID($B523,2,1)),_314_Table2,MATCH(MID($B523,1,1),_314_Table2_ColumnLookup,0),FALSE)
+N("314"),
""))))))))))))))))))))))))</f>
        <v>#NAME?</v>
      </c>
      <c r="F523" s="238" t="e">
        <f>IF(AND(VALUE(LEFT($A523,3))=309,LEN($B523)=3),VLOOKUP(VALUE(MID($B523,2,2)),_309_Table3,MATCH(MID($B523,1,1),_309_Table3_ColumnLookup,0),FALSE),
  IF($C523="309 LCR SummaryA",OneYearSCR,IF($C523="309 LCR SummaryB",UltimateSCR,IF(VALUE(LEFT($A523,3))=309,VLOOKUP(VALUE(MID($B523,2,1)),_309_Table3,MATCH(MID($B523,1,1),_309_Table3_ColumnLookup,0),FALSE)
+N("309"),
  IF(VALUE(LEFT($A523,3))=310,VLOOKUP(VALUE(MID($B523,2,1)),_310_Table3,MATCH(MID($B523,1,1),_310_Table3_ColumnLookup,0),FALSE)
+N("310"),
  IF(AND(VALUE(LEFT($A523,3))=311,LEN($I523)=4),VLOOKUP($I523,_311_Table3,MATCH($B523,_311_Table3_ColumnLookup,0),FALSE),
  IF(AND(VALUE(LEFT($A523,3))=311,OR($B523="I2",$B523="J2",$B523="K2",$B523="L2")),VLOOKUP('311'!$G$58,_311_Table3,MATCH(MID($B523,1,1),_311_Table3_ColumnLookup,0),FALSE),
  IF(AND(VALUE(LEFT($A523,3))=311,RIGHT($B523,5)="Total"),VLOOKUP('311'!$G$59,_311_Table3,MATCH(MID($B523,1,1),_311_Table3_ColumnLookup,0),FALSE),
  IF(VALUE(LEFT($A523,3))=311,VLOOKUP(VALUE(MID($B523,2,1)),_311_Table3,MATCH(MID($B523,1,1),_311_Table3_ColumnLookup,0),FALSE)
+N("311"),
  IF(AND(VALUE(LEFT($A523,3))=312,LEFT($G523,10)="Unincepted",$B523="G "),VLOOKUP(" ULO",_312_Table3,MATCH('312'!$N$16,_312_Table3_ColumnLookup,0),FALSE),
  IF(AND(VALUE(LEFT($A523,3))=312,LEFT($G523,10)="Unincepted",$B523="O "),VLOOKUP(" ULO",_312_Table3,MATCH('312'!$V$16,_312_Table3_ColumnLookup,0),FALSE),
  IF(AND(VALUE(LEFT($A523,3))=312,LEFT($G523,10)="Unincepted",$B523="Q "),VLOOKUP(" ULO",_312_Table3,MATCH('312'!$X$16,_312_Table3_ColumnLookup,0),FALSE),
  IF(AND(VALUE(LEFT($A523,3))=312,LEFT($G523,10)="Unincepted"),VLOOKUP(" ULO",_312_Table3,MATCH(LEFT($B523,1),_312_Table3_ColumnLookup,0),FALSE),
  IF(AND(VALUE(LEFT($A523,3))=312,LEFT($G523,5)="Total",$B523="G "),VLOOKUP('312'!$F$80,_312_Table3,MATCH('312'!$N$16,_312_Table3_ColumnLookup,0),FALSE),
  IF(AND(VALUE(LEFT($A523,3))=312,LEFT($G523,5)="Total",$B523="O "),VLOOKUP('312'!$F$80,_312_Table3,MATCH('312'!$V$16,_312_Table3_ColumnLookup,0),FALSE),
  IF(AND(VALUE(LEFT($A523,3))=312,LEFT($G523,5)="Total",$B523="Q "),VLOOKUP('312'!$F$80,_312_Table3,MATCH('312'!$X$16,_312_Table3_ColumnLookup,0),FALSE),
  IF(AND(VALUE(LEFT($A523,3))=312,LEFT($G523,5)="Total"),VLOOKUP('312'!$F$80,_312_Table3,MATCH(LEFT($B523,1),_312_Table3_ColumnLookup,0),FALSE),
  IF(AND(VALUE(LEFT($A523,3))=312,LEN($I523)=4,$B523="G"),VLOOKUP($I523,_312_Table3,MATCH('312'!$N$16,_312_Table3_ColumnLookup,0),FALSE),
  IF(AND(VALUE(LEFT($A523,3))=312,LEN($I523)=4,$B523="O"),VLOOKUP($I523,_312_Table3,MATCH('312'!$V$16,_312_Table3_ColumnLookup,0),FALSE),
  IF(AND(VALUE(LEFT($A523,3))=312,LEN($I523)=4,$B523="Q"),VLOOKUP($I523,_312_Table3,MATCH('312'!$X$16,_312_Table3_ColumnLookup,0),FALSE),
  IF(AND(VALUE(LEFT($A523,3))=312,LEN($I523)=4),VLOOKUP($I523,_312_Table3,MATCH(LEFT($B523,1),_312_Table3_ColumnLookup,0),FALSE)
+N("312"),
  IF(VALUE(LEFT($A523,3))=313,VLOOKUP(VALUE(MID($B523,2,1)),_313_Table3,MATCH(MID($B523,1,1),_313_Table3_ColumnLookup,0),FALSE)
+N("313"),
  IF(AND(VALUE(LEFT($A523,3))=314,LEN($B523)=3),VLOOKUP(VALUE(MID($B523,2,2)),_314_Table3,MATCH(MID($B523,1,1),_314_Table3_ColumnLookup,0),FALSE),
  IF(VALUE(LEFT($A523,3))=314,VLOOKUP(VALUE(MID($B523,2,1)),_314_Table3,MATCH(MID($B523,1,1),_314_Table3_ColumnLookup,0),FALSE)
+N("314"),
""))))))))))))))))))))))))</f>
        <v>#NAME?</v>
      </c>
      <c r="G523" t="s">
        <v>1153</v>
      </c>
      <c r="H523" s="321">
        <f>IFERROR(
IF(ISERROR($D523)=FALSE,$D523,IF(ISERROR($E523)=FALSE,$E523,IF(ISERROR($F523)=FALSE,$F523
+N("012 checkboxes"),
IF(
IF(OR(LEFT($A523,9)="Syndicate",LEFT($A523,12)="NewSyndicate"),VLOOKUP($A523,'012'!$J:$ZW,MATCH("Link to button",'012'!$J$1:$ZW$1,0),0)
+N("309 checkbox"),
IF($C523="309 LCR Summary0",VLOOKUP("Notes990",'309'!$P:$ZZ,MATCH("Link to button",'309'!$P$1:$ZZ$1,0),0)
+N("313 checkboxes"),
IF($C523="313 Financial Information0LcmVsScr",IF($C523="309 LCR Summary0",VLOOKUP("LcmVsScr",'309'!$N:$ZZ,MATCH("Link to button",'309'!$N$1:$ZZ$1,0),0),
IF($C523="313 Financial Information0LcrDocAttached",IF($C523="309 LCR Summary0",VLOOKUP("LcrDocAttached",'309'!$N:$ZZ,MATCH("Link to button",'309'!$N$1:$ZZ$1,0),
0)))))))=1,TRUE,FALSE)
))),"")</f>
        <v>0</v>
      </c>
      <c r="I523">
        <v>2008</v>
      </c>
    </row>
    <row r="524" spans="1:9" customFormat="1">
      <c r="A524" s="237" t="str">
        <f>VLOOKUP($G524,CSVLookups!$B:$R,MATCH(A$1,CSVLookups!$B$1:$R$1,0),FALSE)</f>
        <v>312 Projected Solvency II Technical Provisions at Time Zero</v>
      </c>
      <c r="B524" s="237" t="str">
        <f>VLOOKUP($G524,CSVLookups!$B:$R,MATCH(B$1,CSVLookups!$B$1:$R$1,0),FALSE)</f>
        <v>K</v>
      </c>
      <c r="C524" s="238" t="str">
        <f t="shared" si="8"/>
        <v>312 Projected Solvency II Technical Provisions at Time ZeroK2008</v>
      </c>
      <c r="D524" s="238">
        <f>IF(AND(VALUE(LEFT($A524,3))=309,LEN($B524)=3),VLOOKUP(VALUE(MID($B524,2,2)),_309_Table1,MATCH(MID($B524,1,1),_309_Table1_ColumnLookup,0),FALSE),
  IF($C524="309 LCR SummaryA",OneYearSCR,IF($C524="309 LCR SummaryB",UltimateSCR,IF(VALUE(LEFT($A524,3))=309,VLOOKUP(VALUE(MID($B524,2,1)),_309_Table1,MATCH(MID($B524,1,1),_309_Table1_ColumnLookup,0),FALSE)
+N("309"),
  IF(VALUE(LEFT($A524,3))=310,VLOOKUP(VALUE(MID($B524,2,1)),_310_Table1,MATCH(MID($B524,1,1),_310_Table1_ColumnLookup,0),FALSE)
+N("310"),
  IF(AND(VALUE(LEFT($A524,3))=311,LEN($I524)=4),VLOOKUP($I524,_311_Table1,MATCH($B524,_311_Table1_ColumnLookup,0),FALSE),
  IF(AND(VALUE(LEFT($A524,3))=311,OR($B524="I2",$B524="J2",$B524="K2",$B524="L2")),VLOOKUP('311'!$G$58,_311_Table1,MATCH(MID($B524,1,1),_311_Table1_ColumnLookup,0),FALSE),
  IF(AND(VALUE(LEFT($A524,3))=311,RIGHT($B524,5)="Total"),VLOOKUP('311'!$G$59,_311_Table1,MATCH(MID($B524,1,1),_311_Table1_ColumnLookup,0),FALSE),
  IF(VALUE(LEFT($A524,3))=311,VLOOKUP(VALUE(MID($B524,2,1)),_311_Table1,MATCH(MID($B524,1,1),_311_Table1_ColumnLookup,0),FALSE)
+N("311"),
  IF(AND(VALUE(LEFT($A524,3))=312,LEFT($G524,10)="Unincepted",$B524="G "),VLOOKUP(" ULO",_312_Table1,MATCH('312'!$N$16,_312_Table1_ColumnLookup,0),FALSE),
  IF(AND(VALUE(LEFT($A524,3))=312,LEFT($G524,10)="Unincepted",$B524="O "),VLOOKUP(" ULO",_312_Table1,MATCH('312'!$V$16,_312_Table1_ColumnLookup,0),FALSE),
  IF(AND(VALUE(LEFT($A524,3))=312,LEFT($G524,10)="Unincepted",$B524="Q "),VLOOKUP(" ULO",_312_Table1,MATCH('312'!$X$16,_312_Table1_ColumnLookup,0),FALSE),
  IF(AND(VALUE(LEFT($A524,3))=312,LEFT($G524,10)="Unincepted"),VLOOKUP(" ULO",_312_Table1,MATCH(LEFT($B524,1),_312_Table1_ColumnLookup,0),FALSE),
  IF(AND(VALUE(LEFT($A524,3))=312,LEFT($G524,5)="Total",$B524="G "),VLOOKUP('312'!$F$80,_312_Table1,MATCH('312'!$N$16,_312_Table1_ColumnLookup,0),FALSE),
  IF(AND(VALUE(LEFT($A524,3))=312,LEFT($G524,5)="Total",$B524="O "),VLOOKUP('312'!$F$80,_312_Table1,MATCH('312'!$V$16,_312_Table1_ColumnLookup,0),FALSE),
  IF(AND(VALUE(LEFT($A524,3))=312,LEFT($G524,5)="Total",$B524="Q "),VLOOKUP('312'!$F$80,_312_Table1,MATCH('312'!$X$16,_312_Table1_ColumnLookup,0),FALSE),
  IF(AND(VALUE(LEFT($A524,3))=312,LEFT($G524,5)="Total"),VLOOKUP('312'!$F$80,_312_Table1,MATCH(LEFT($B524,1),_312_Table1_ColumnLookup,0),FALSE),
  IF(AND(VALUE(LEFT($A524,3))=312,LEN($I524)=4,$B524="G"),VLOOKUP($I524,_312_Table1,MATCH('312'!$N$16,_312_Table1_ColumnLookup,0),FALSE),
  IF(AND(VALUE(LEFT($A524,3))=312,LEN($I524)=4,$B524="O"),VLOOKUP($I524,_312_Table1,MATCH('312'!$V$16,_312_Table1_ColumnLookup,0),FALSE),
  IF(AND(VALUE(LEFT($A524,3))=312,LEN($I524)=4,$B524="Q"),VLOOKUP($I524,_312_Table1,MATCH('312'!$X$16,_312_Table1_ColumnLookup,0),FALSE),
  IF(AND(VALUE(LEFT($A524,3))=312,LEN($I524)=4),VLOOKUP($I524,_312_Table1,MATCH(LEFT($B524,1),_312_Table1_ColumnLookup,0),FALSE)
+N("312"),
  IF(VALUE(LEFT($A524,3))=313,VLOOKUP(VALUE(MID($B524,2,1)),_313_Table1,MATCH(MID($B524,1,1),_313_Table1_ColumnLookup,0),FALSE)
+N("313"),
  IF(AND(VALUE(LEFT($A524,3))=314,LEN($B524)=3),VLOOKUP(VALUE(MID($B524,2,2)),_314_Table1,MATCH(MID($B524,1,1),_314_Table1_ColumnLookup,0),FALSE),
  IF(VALUE(LEFT($A524,3))=314,VLOOKUP(VALUE(MID($B524,2,1)),_314_Table1,MATCH(MID($B524,1,1),_314_Table1_ColumnLookup,0),FALSE)
+N("314"),
""))))))))))))))))))))))))</f>
        <v>0</v>
      </c>
      <c r="E524" s="238" t="e">
        <f>IF(AND(VALUE(LEFT($A524,3))=309,LEN($B524)=3),VLOOKUP(VALUE(MID($B524,2,2)),_309_Table2,MATCH(MID($B524,1,1),_309_Table2_ColumnLookup,0),FALSE),
  IF($C524="309 LCR SummaryA",OneYearSCR,IF($C524="309 LCR SummaryB",UltimateSCR,IF(VALUE(LEFT($A524,3))=309,VLOOKUP(VALUE(MID($B524,2,1)),_309_Table2,MATCH(MID($B524,1,1),_309_Table2_ColumnLookup,0),FALSE)
+N("309"),
  IF(VALUE(LEFT($A524,3))=310,VLOOKUP(VALUE(MID($B524,2,1)),_310_Table2,MATCH(MID($B524,1,1),_310_Table2_ColumnLookup,0),FALSE)
+N("310"),
  IF(AND(VALUE(LEFT($A524,3))=311,LEN($I524)=4),VLOOKUP($I524,_311_Table2,MATCH($B524,_311_Table2_ColumnLookup,0),FALSE),
  IF(AND(VALUE(LEFT($A524,3))=311,OR($B524="I2",$B524="J2",$B524="K2",$B524="L2")),VLOOKUP('311'!$G$58,_311_Table2,MATCH(MID($B524,1,1),_311_Table2_ColumnLookup,0),FALSE),
  IF(AND(VALUE(LEFT($A524,3))=311,RIGHT($B524,5)="Total"),VLOOKUP('311'!$G$59,_311_Table2,MATCH(MID($B524,1,1),_311_Table2_ColumnLookup,0),FALSE),
  IF(VALUE(LEFT($A524,3))=311,VLOOKUP(VALUE(MID($B524,2,1)),_311_Table2,MATCH(MID($B524,1,1),_311_Table2_ColumnLookup,0),FALSE)
+N("311"),
  IF(AND(VALUE(LEFT($A524,3))=312,LEFT($G524,10)="Unincepted",$B524="G "),VLOOKUP(" ULO",_312_Table2,MATCH('312'!$N$16,_312_Table2_ColumnLookup,0),FALSE),
  IF(AND(VALUE(LEFT($A524,3))=312,LEFT($G524,10)="Unincepted",$B524="O "),VLOOKUP(" ULO",_312_Table2,MATCH('312'!$V$16,_312_Table2_ColumnLookup,0),FALSE),
  IF(AND(VALUE(LEFT($A524,3))=312,LEFT($G524,10)="Unincepted",$B524="Q "),VLOOKUP(" ULO",_312_Table2,MATCH('312'!$X$16,_312_Table2_ColumnLookup,0),FALSE),
  IF(AND(VALUE(LEFT($A524,3))=312,LEFT($G524,10)="Unincepted"),VLOOKUP(" ULO",_312_Table2,MATCH(LEFT($B524,1),_312_Table2_ColumnLookup,0),FALSE),
  IF(AND(VALUE(LEFT($A524,3))=312,LEFT($G524,5)="Total",$B524="G "),VLOOKUP('312'!$F$80,_312_Table2,MATCH('312'!$N$16,_312_Table2_ColumnLookup,0),FALSE),
  IF(AND(VALUE(LEFT($A524,3))=312,LEFT($G524,5)="Total",$B524="O "),VLOOKUP('312'!$F$80,_312_Table2,MATCH('312'!$V$16,_312_Table2_ColumnLookup,0),FALSE),
  IF(AND(VALUE(LEFT($A524,3))=312,LEFT($G524,5)="Total",$B524="Q "),VLOOKUP('312'!$F$80,_312_Table2,MATCH('312'!$X$16,_312_Table2_ColumnLookup,0),FALSE),
  IF(AND(VALUE(LEFT($A524,3))=312,LEFT($G524,5)="Total"),VLOOKUP('312'!$F$80,_312_Table2,MATCH(LEFT($B524,1),_312_Table2_ColumnLookup,0),FALSE),
  IF(AND(VALUE(LEFT($A524,3))=312,LEN($I524)=4,$B524="G"),VLOOKUP($I524,_312_Table2,MATCH('312'!$N$16,_312_Table2_ColumnLookup,0),FALSE),
  IF(AND(VALUE(LEFT($A524,3))=312,LEN($I524)=4,$B524="O"),VLOOKUP($I524,_312_Table2,MATCH('312'!$V$16,_312_Table2_ColumnLookup,0),FALSE),
  IF(AND(VALUE(LEFT($A524,3))=312,LEN($I524)=4,$B524="Q"),VLOOKUP($I524,_312_Table2,MATCH('312'!$X$16,_312_Table2_ColumnLookup,0),FALSE),
  IF(AND(VALUE(LEFT($A524,3))=312,LEN($I524)=4),VLOOKUP($I524,_312_Table2,MATCH(LEFT($B524,1),_312_Table2_ColumnLookup,0),FALSE)
+N("312"),
  IF(VALUE(LEFT($A524,3))=313,VLOOKUP(VALUE(MID($B524,2,1)),_313_Table2,MATCH(MID($B524,1,1),_313_Table2_ColumnLookup,0),FALSE)
+N("313"),
  IF(AND(VALUE(LEFT($A524,3))=314,LEN($B524)=3),VLOOKUP(VALUE(MID($B524,2,2)),_314_Table2,MATCH(MID($B524,1,1),_314_Table2_ColumnLookup,0),FALSE),
  IF(VALUE(LEFT($A524,3))=314,VLOOKUP(VALUE(MID($B524,2,1)),_314_Table2,MATCH(MID($B524,1,1),_314_Table2_ColumnLookup,0),FALSE)
+N("314"),
""))))))))))))))))))))))))</f>
        <v>#NAME?</v>
      </c>
      <c r="F524" s="238" t="e">
        <f>IF(AND(VALUE(LEFT($A524,3))=309,LEN($B524)=3),VLOOKUP(VALUE(MID($B524,2,2)),_309_Table3,MATCH(MID($B524,1,1),_309_Table3_ColumnLookup,0),FALSE),
  IF($C524="309 LCR SummaryA",OneYearSCR,IF($C524="309 LCR SummaryB",UltimateSCR,IF(VALUE(LEFT($A524,3))=309,VLOOKUP(VALUE(MID($B524,2,1)),_309_Table3,MATCH(MID($B524,1,1),_309_Table3_ColumnLookup,0),FALSE)
+N("309"),
  IF(VALUE(LEFT($A524,3))=310,VLOOKUP(VALUE(MID($B524,2,1)),_310_Table3,MATCH(MID($B524,1,1),_310_Table3_ColumnLookup,0),FALSE)
+N("310"),
  IF(AND(VALUE(LEFT($A524,3))=311,LEN($I524)=4),VLOOKUP($I524,_311_Table3,MATCH($B524,_311_Table3_ColumnLookup,0),FALSE),
  IF(AND(VALUE(LEFT($A524,3))=311,OR($B524="I2",$B524="J2",$B524="K2",$B524="L2")),VLOOKUP('311'!$G$58,_311_Table3,MATCH(MID($B524,1,1),_311_Table3_ColumnLookup,0),FALSE),
  IF(AND(VALUE(LEFT($A524,3))=311,RIGHT($B524,5)="Total"),VLOOKUP('311'!$G$59,_311_Table3,MATCH(MID($B524,1,1),_311_Table3_ColumnLookup,0),FALSE),
  IF(VALUE(LEFT($A524,3))=311,VLOOKUP(VALUE(MID($B524,2,1)),_311_Table3,MATCH(MID($B524,1,1),_311_Table3_ColumnLookup,0),FALSE)
+N("311"),
  IF(AND(VALUE(LEFT($A524,3))=312,LEFT($G524,10)="Unincepted",$B524="G "),VLOOKUP(" ULO",_312_Table3,MATCH('312'!$N$16,_312_Table3_ColumnLookup,0),FALSE),
  IF(AND(VALUE(LEFT($A524,3))=312,LEFT($G524,10)="Unincepted",$B524="O "),VLOOKUP(" ULO",_312_Table3,MATCH('312'!$V$16,_312_Table3_ColumnLookup,0),FALSE),
  IF(AND(VALUE(LEFT($A524,3))=312,LEFT($G524,10)="Unincepted",$B524="Q "),VLOOKUP(" ULO",_312_Table3,MATCH('312'!$X$16,_312_Table3_ColumnLookup,0),FALSE),
  IF(AND(VALUE(LEFT($A524,3))=312,LEFT($G524,10)="Unincepted"),VLOOKUP(" ULO",_312_Table3,MATCH(LEFT($B524,1),_312_Table3_ColumnLookup,0),FALSE),
  IF(AND(VALUE(LEFT($A524,3))=312,LEFT($G524,5)="Total",$B524="G "),VLOOKUP('312'!$F$80,_312_Table3,MATCH('312'!$N$16,_312_Table3_ColumnLookup,0),FALSE),
  IF(AND(VALUE(LEFT($A524,3))=312,LEFT($G524,5)="Total",$B524="O "),VLOOKUP('312'!$F$80,_312_Table3,MATCH('312'!$V$16,_312_Table3_ColumnLookup,0),FALSE),
  IF(AND(VALUE(LEFT($A524,3))=312,LEFT($G524,5)="Total",$B524="Q "),VLOOKUP('312'!$F$80,_312_Table3,MATCH('312'!$X$16,_312_Table3_ColumnLookup,0),FALSE),
  IF(AND(VALUE(LEFT($A524,3))=312,LEFT($G524,5)="Total"),VLOOKUP('312'!$F$80,_312_Table3,MATCH(LEFT($B524,1),_312_Table3_ColumnLookup,0),FALSE),
  IF(AND(VALUE(LEFT($A524,3))=312,LEN($I524)=4,$B524="G"),VLOOKUP($I524,_312_Table3,MATCH('312'!$N$16,_312_Table3_ColumnLookup,0),FALSE),
  IF(AND(VALUE(LEFT($A524,3))=312,LEN($I524)=4,$B524="O"),VLOOKUP($I524,_312_Table3,MATCH('312'!$V$16,_312_Table3_ColumnLookup,0),FALSE),
  IF(AND(VALUE(LEFT($A524,3))=312,LEN($I524)=4,$B524="Q"),VLOOKUP($I524,_312_Table3,MATCH('312'!$X$16,_312_Table3_ColumnLookup,0),FALSE),
  IF(AND(VALUE(LEFT($A524,3))=312,LEN($I524)=4),VLOOKUP($I524,_312_Table3,MATCH(LEFT($B524,1),_312_Table3_ColumnLookup,0),FALSE)
+N("312"),
  IF(VALUE(LEFT($A524,3))=313,VLOOKUP(VALUE(MID($B524,2,1)),_313_Table3,MATCH(MID($B524,1,1),_313_Table3_ColumnLookup,0),FALSE)
+N("313"),
  IF(AND(VALUE(LEFT($A524,3))=314,LEN($B524)=3),VLOOKUP(VALUE(MID($B524,2,2)),_314_Table3,MATCH(MID($B524,1,1),_314_Table3_ColumnLookup,0),FALSE),
  IF(VALUE(LEFT($A524,3))=314,VLOOKUP(VALUE(MID($B524,2,1)),_314_Table3,MATCH(MID($B524,1,1),_314_Table3_ColumnLookup,0),FALSE)
+N("314"),
""))))))))))))))))))))))))</f>
        <v>#NAME?</v>
      </c>
      <c r="G524" t="s">
        <v>1154</v>
      </c>
      <c r="H524" s="321">
        <f>IFERROR(
IF(ISERROR($D524)=FALSE,$D524,IF(ISERROR($E524)=FALSE,$E524,IF(ISERROR($F524)=FALSE,$F524
+N("012 checkboxes"),
IF(
IF(OR(LEFT($A524,9)="Syndicate",LEFT($A524,12)="NewSyndicate"),VLOOKUP($A524,'012'!$J:$ZW,MATCH("Link to button",'012'!$J$1:$ZW$1,0),0)
+N("309 checkbox"),
IF($C524="309 LCR Summary0",VLOOKUP("Notes990",'309'!$P:$ZZ,MATCH("Link to button",'309'!$P$1:$ZZ$1,0),0)
+N("313 checkboxes"),
IF($C524="313 Financial Information0LcmVsScr",IF($C524="309 LCR Summary0",VLOOKUP("LcmVsScr",'309'!$N:$ZZ,MATCH("Link to button",'309'!$N$1:$ZZ$1,0),0),
IF($C524="313 Financial Information0LcrDocAttached",IF($C524="309 LCR Summary0",VLOOKUP("LcrDocAttached",'309'!$N:$ZZ,MATCH("Link to button",'309'!$N$1:$ZZ$1,0),
0)))))))=1,TRUE,FALSE)
))),"")</f>
        <v>0</v>
      </c>
      <c r="I524">
        <v>2008</v>
      </c>
    </row>
    <row r="525" spans="1:9" customFormat="1">
      <c r="A525" s="237" t="str">
        <f>VLOOKUP($G525,CSVLookups!$B:$R,MATCH(A$1,CSVLookups!$B$1:$R$1,0),FALSE)</f>
        <v>312 Projected Solvency II Technical Provisions at Time Zero</v>
      </c>
      <c r="B525" s="237" t="str">
        <f>VLOOKUP($G525,CSVLookups!$B:$R,MATCH(B$1,CSVLookups!$B$1:$R$1,0),FALSE)</f>
        <v>L</v>
      </c>
      <c r="C525" s="238" t="str">
        <f t="shared" si="8"/>
        <v>312 Projected Solvency II Technical Provisions at Time ZeroL2008</v>
      </c>
      <c r="D525" s="238">
        <f>IF(AND(VALUE(LEFT($A525,3))=309,LEN($B525)=3),VLOOKUP(VALUE(MID($B525,2,2)),_309_Table1,MATCH(MID($B525,1,1),_309_Table1_ColumnLookup,0),FALSE),
  IF($C525="309 LCR SummaryA",OneYearSCR,IF($C525="309 LCR SummaryB",UltimateSCR,IF(VALUE(LEFT($A525,3))=309,VLOOKUP(VALUE(MID($B525,2,1)),_309_Table1,MATCH(MID($B525,1,1),_309_Table1_ColumnLookup,0),FALSE)
+N("309"),
  IF(VALUE(LEFT($A525,3))=310,VLOOKUP(VALUE(MID($B525,2,1)),_310_Table1,MATCH(MID($B525,1,1),_310_Table1_ColumnLookup,0),FALSE)
+N("310"),
  IF(AND(VALUE(LEFT($A525,3))=311,LEN($I525)=4),VLOOKUP($I525,_311_Table1,MATCH($B525,_311_Table1_ColumnLookup,0),FALSE),
  IF(AND(VALUE(LEFT($A525,3))=311,OR($B525="I2",$B525="J2",$B525="K2",$B525="L2")),VLOOKUP('311'!$G$58,_311_Table1,MATCH(MID($B525,1,1),_311_Table1_ColumnLookup,0),FALSE),
  IF(AND(VALUE(LEFT($A525,3))=311,RIGHT($B525,5)="Total"),VLOOKUP('311'!$G$59,_311_Table1,MATCH(MID($B525,1,1),_311_Table1_ColumnLookup,0),FALSE),
  IF(VALUE(LEFT($A525,3))=311,VLOOKUP(VALUE(MID($B525,2,1)),_311_Table1,MATCH(MID($B525,1,1),_311_Table1_ColumnLookup,0),FALSE)
+N("311"),
  IF(AND(VALUE(LEFT($A525,3))=312,LEFT($G525,10)="Unincepted",$B525="G "),VLOOKUP(" ULO",_312_Table1,MATCH('312'!$N$16,_312_Table1_ColumnLookup,0),FALSE),
  IF(AND(VALUE(LEFT($A525,3))=312,LEFT($G525,10)="Unincepted",$B525="O "),VLOOKUP(" ULO",_312_Table1,MATCH('312'!$V$16,_312_Table1_ColumnLookup,0),FALSE),
  IF(AND(VALUE(LEFT($A525,3))=312,LEFT($G525,10)="Unincepted",$B525="Q "),VLOOKUP(" ULO",_312_Table1,MATCH('312'!$X$16,_312_Table1_ColumnLookup,0),FALSE),
  IF(AND(VALUE(LEFT($A525,3))=312,LEFT($G525,10)="Unincepted"),VLOOKUP(" ULO",_312_Table1,MATCH(LEFT($B525,1),_312_Table1_ColumnLookup,0),FALSE),
  IF(AND(VALUE(LEFT($A525,3))=312,LEFT($G525,5)="Total",$B525="G "),VLOOKUP('312'!$F$80,_312_Table1,MATCH('312'!$N$16,_312_Table1_ColumnLookup,0),FALSE),
  IF(AND(VALUE(LEFT($A525,3))=312,LEFT($G525,5)="Total",$B525="O "),VLOOKUP('312'!$F$80,_312_Table1,MATCH('312'!$V$16,_312_Table1_ColumnLookup,0),FALSE),
  IF(AND(VALUE(LEFT($A525,3))=312,LEFT($G525,5)="Total",$B525="Q "),VLOOKUP('312'!$F$80,_312_Table1,MATCH('312'!$X$16,_312_Table1_ColumnLookup,0),FALSE),
  IF(AND(VALUE(LEFT($A525,3))=312,LEFT($G525,5)="Total"),VLOOKUP('312'!$F$80,_312_Table1,MATCH(LEFT($B525,1),_312_Table1_ColumnLookup,0),FALSE),
  IF(AND(VALUE(LEFT($A525,3))=312,LEN($I525)=4,$B525="G"),VLOOKUP($I525,_312_Table1,MATCH('312'!$N$16,_312_Table1_ColumnLookup,0),FALSE),
  IF(AND(VALUE(LEFT($A525,3))=312,LEN($I525)=4,$B525="O"),VLOOKUP($I525,_312_Table1,MATCH('312'!$V$16,_312_Table1_ColumnLookup,0),FALSE),
  IF(AND(VALUE(LEFT($A525,3))=312,LEN($I525)=4,$B525="Q"),VLOOKUP($I525,_312_Table1,MATCH('312'!$X$16,_312_Table1_ColumnLookup,0),FALSE),
  IF(AND(VALUE(LEFT($A525,3))=312,LEN($I525)=4),VLOOKUP($I525,_312_Table1,MATCH(LEFT($B525,1),_312_Table1_ColumnLookup,0),FALSE)
+N("312"),
  IF(VALUE(LEFT($A525,3))=313,VLOOKUP(VALUE(MID($B525,2,1)),_313_Table1,MATCH(MID($B525,1,1),_313_Table1_ColumnLookup,0),FALSE)
+N("313"),
  IF(AND(VALUE(LEFT($A525,3))=314,LEN($B525)=3),VLOOKUP(VALUE(MID($B525,2,2)),_314_Table1,MATCH(MID($B525,1,1),_314_Table1_ColumnLookup,0),FALSE),
  IF(VALUE(LEFT($A525,3))=314,VLOOKUP(VALUE(MID($B525,2,1)),_314_Table1,MATCH(MID($B525,1,1),_314_Table1_ColumnLookup,0),FALSE)
+N("314"),
""))))))))))))))))))))))))</f>
        <v>0</v>
      </c>
      <c r="E525" s="238" t="e">
        <f>IF(AND(VALUE(LEFT($A525,3))=309,LEN($B525)=3),VLOOKUP(VALUE(MID($B525,2,2)),_309_Table2,MATCH(MID($B525,1,1),_309_Table2_ColumnLookup,0),FALSE),
  IF($C525="309 LCR SummaryA",OneYearSCR,IF($C525="309 LCR SummaryB",UltimateSCR,IF(VALUE(LEFT($A525,3))=309,VLOOKUP(VALUE(MID($B525,2,1)),_309_Table2,MATCH(MID($B525,1,1),_309_Table2_ColumnLookup,0),FALSE)
+N("309"),
  IF(VALUE(LEFT($A525,3))=310,VLOOKUP(VALUE(MID($B525,2,1)),_310_Table2,MATCH(MID($B525,1,1),_310_Table2_ColumnLookup,0),FALSE)
+N("310"),
  IF(AND(VALUE(LEFT($A525,3))=311,LEN($I525)=4),VLOOKUP($I525,_311_Table2,MATCH($B525,_311_Table2_ColumnLookup,0),FALSE),
  IF(AND(VALUE(LEFT($A525,3))=311,OR($B525="I2",$B525="J2",$B525="K2",$B525="L2")),VLOOKUP('311'!$G$58,_311_Table2,MATCH(MID($B525,1,1),_311_Table2_ColumnLookup,0),FALSE),
  IF(AND(VALUE(LEFT($A525,3))=311,RIGHT($B525,5)="Total"),VLOOKUP('311'!$G$59,_311_Table2,MATCH(MID($B525,1,1),_311_Table2_ColumnLookup,0),FALSE),
  IF(VALUE(LEFT($A525,3))=311,VLOOKUP(VALUE(MID($B525,2,1)),_311_Table2,MATCH(MID($B525,1,1),_311_Table2_ColumnLookup,0),FALSE)
+N("311"),
  IF(AND(VALUE(LEFT($A525,3))=312,LEFT($G525,10)="Unincepted",$B525="G "),VLOOKUP(" ULO",_312_Table2,MATCH('312'!$N$16,_312_Table2_ColumnLookup,0),FALSE),
  IF(AND(VALUE(LEFT($A525,3))=312,LEFT($G525,10)="Unincepted",$B525="O "),VLOOKUP(" ULO",_312_Table2,MATCH('312'!$V$16,_312_Table2_ColumnLookup,0),FALSE),
  IF(AND(VALUE(LEFT($A525,3))=312,LEFT($G525,10)="Unincepted",$B525="Q "),VLOOKUP(" ULO",_312_Table2,MATCH('312'!$X$16,_312_Table2_ColumnLookup,0),FALSE),
  IF(AND(VALUE(LEFT($A525,3))=312,LEFT($G525,10)="Unincepted"),VLOOKUP(" ULO",_312_Table2,MATCH(LEFT($B525,1),_312_Table2_ColumnLookup,0),FALSE),
  IF(AND(VALUE(LEFT($A525,3))=312,LEFT($G525,5)="Total",$B525="G "),VLOOKUP('312'!$F$80,_312_Table2,MATCH('312'!$N$16,_312_Table2_ColumnLookup,0),FALSE),
  IF(AND(VALUE(LEFT($A525,3))=312,LEFT($G525,5)="Total",$B525="O "),VLOOKUP('312'!$F$80,_312_Table2,MATCH('312'!$V$16,_312_Table2_ColumnLookup,0),FALSE),
  IF(AND(VALUE(LEFT($A525,3))=312,LEFT($G525,5)="Total",$B525="Q "),VLOOKUP('312'!$F$80,_312_Table2,MATCH('312'!$X$16,_312_Table2_ColumnLookup,0),FALSE),
  IF(AND(VALUE(LEFT($A525,3))=312,LEFT($G525,5)="Total"),VLOOKUP('312'!$F$80,_312_Table2,MATCH(LEFT($B525,1),_312_Table2_ColumnLookup,0),FALSE),
  IF(AND(VALUE(LEFT($A525,3))=312,LEN($I525)=4,$B525="G"),VLOOKUP($I525,_312_Table2,MATCH('312'!$N$16,_312_Table2_ColumnLookup,0),FALSE),
  IF(AND(VALUE(LEFT($A525,3))=312,LEN($I525)=4,$B525="O"),VLOOKUP($I525,_312_Table2,MATCH('312'!$V$16,_312_Table2_ColumnLookup,0),FALSE),
  IF(AND(VALUE(LEFT($A525,3))=312,LEN($I525)=4,$B525="Q"),VLOOKUP($I525,_312_Table2,MATCH('312'!$X$16,_312_Table2_ColumnLookup,0),FALSE),
  IF(AND(VALUE(LEFT($A525,3))=312,LEN($I525)=4),VLOOKUP($I525,_312_Table2,MATCH(LEFT($B525,1),_312_Table2_ColumnLookup,0),FALSE)
+N("312"),
  IF(VALUE(LEFT($A525,3))=313,VLOOKUP(VALUE(MID($B525,2,1)),_313_Table2,MATCH(MID($B525,1,1),_313_Table2_ColumnLookup,0),FALSE)
+N("313"),
  IF(AND(VALUE(LEFT($A525,3))=314,LEN($B525)=3),VLOOKUP(VALUE(MID($B525,2,2)),_314_Table2,MATCH(MID($B525,1,1),_314_Table2_ColumnLookup,0),FALSE),
  IF(VALUE(LEFT($A525,3))=314,VLOOKUP(VALUE(MID($B525,2,1)),_314_Table2,MATCH(MID($B525,1,1),_314_Table2_ColumnLookup,0),FALSE)
+N("314"),
""))))))))))))))))))))))))</f>
        <v>#NAME?</v>
      </c>
      <c r="F525" s="238" t="e">
        <f>IF(AND(VALUE(LEFT($A525,3))=309,LEN($B525)=3),VLOOKUP(VALUE(MID($B525,2,2)),_309_Table3,MATCH(MID($B525,1,1),_309_Table3_ColumnLookup,0),FALSE),
  IF($C525="309 LCR SummaryA",OneYearSCR,IF($C525="309 LCR SummaryB",UltimateSCR,IF(VALUE(LEFT($A525,3))=309,VLOOKUP(VALUE(MID($B525,2,1)),_309_Table3,MATCH(MID($B525,1,1),_309_Table3_ColumnLookup,0),FALSE)
+N("309"),
  IF(VALUE(LEFT($A525,3))=310,VLOOKUP(VALUE(MID($B525,2,1)),_310_Table3,MATCH(MID($B525,1,1),_310_Table3_ColumnLookup,0),FALSE)
+N("310"),
  IF(AND(VALUE(LEFT($A525,3))=311,LEN($I525)=4),VLOOKUP($I525,_311_Table3,MATCH($B525,_311_Table3_ColumnLookup,0),FALSE),
  IF(AND(VALUE(LEFT($A525,3))=311,OR($B525="I2",$B525="J2",$B525="K2",$B525="L2")),VLOOKUP('311'!$G$58,_311_Table3,MATCH(MID($B525,1,1),_311_Table3_ColumnLookup,0),FALSE),
  IF(AND(VALUE(LEFT($A525,3))=311,RIGHT($B525,5)="Total"),VLOOKUP('311'!$G$59,_311_Table3,MATCH(MID($B525,1,1),_311_Table3_ColumnLookup,0),FALSE),
  IF(VALUE(LEFT($A525,3))=311,VLOOKUP(VALUE(MID($B525,2,1)),_311_Table3,MATCH(MID($B525,1,1),_311_Table3_ColumnLookup,0),FALSE)
+N("311"),
  IF(AND(VALUE(LEFT($A525,3))=312,LEFT($G525,10)="Unincepted",$B525="G "),VLOOKUP(" ULO",_312_Table3,MATCH('312'!$N$16,_312_Table3_ColumnLookup,0),FALSE),
  IF(AND(VALUE(LEFT($A525,3))=312,LEFT($G525,10)="Unincepted",$B525="O "),VLOOKUP(" ULO",_312_Table3,MATCH('312'!$V$16,_312_Table3_ColumnLookup,0),FALSE),
  IF(AND(VALUE(LEFT($A525,3))=312,LEFT($G525,10)="Unincepted",$B525="Q "),VLOOKUP(" ULO",_312_Table3,MATCH('312'!$X$16,_312_Table3_ColumnLookup,0),FALSE),
  IF(AND(VALUE(LEFT($A525,3))=312,LEFT($G525,10)="Unincepted"),VLOOKUP(" ULO",_312_Table3,MATCH(LEFT($B525,1),_312_Table3_ColumnLookup,0),FALSE),
  IF(AND(VALUE(LEFT($A525,3))=312,LEFT($G525,5)="Total",$B525="G "),VLOOKUP('312'!$F$80,_312_Table3,MATCH('312'!$N$16,_312_Table3_ColumnLookup,0),FALSE),
  IF(AND(VALUE(LEFT($A525,3))=312,LEFT($G525,5)="Total",$B525="O "),VLOOKUP('312'!$F$80,_312_Table3,MATCH('312'!$V$16,_312_Table3_ColumnLookup,0),FALSE),
  IF(AND(VALUE(LEFT($A525,3))=312,LEFT($G525,5)="Total",$B525="Q "),VLOOKUP('312'!$F$80,_312_Table3,MATCH('312'!$X$16,_312_Table3_ColumnLookup,0),FALSE),
  IF(AND(VALUE(LEFT($A525,3))=312,LEFT($G525,5)="Total"),VLOOKUP('312'!$F$80,_312_Table3,MATCH(LEFT($B525,1),_312_Table3_ColumnLookup,0),FALSE),
  IF(AND(VALUE(LEFT($A525,3))=312,LEN($I525)=4,$B525="G"),VLOOKUP($I525,_312_Table3,MATCH('312'!$N$16,_312_Table3_ColumnLookup,0),FALSE),
  IF(AND(VALUE(LEFT($A525,3))=312,LEN($I525)=4,$B525="O"),VLOOKUP($I525,_312_Table3,MATCH('312'!$V$16,_312_Table3_ColumnLookup,0),FALSE),
  IF(AND(VALUE(LEFT($A525,3))=312,LEN($I525)=4,$B525="Q"),VLOOKUP($I525,_312_Table3,MATCH('312'!$X$16,_312_Table3_ColumnLookup,0),FALSE),
  IF(AND(VALUE(LEFT($A525,3))=312,LEN($I525)=4),VLOOKUP($I525,_312_Table3,MATCH(LEFT($B525,1),_312_Table3_ColumnLookup,0),FALSE)
+N("312"),
  IF(VALUE(LEFT($A525,3))=313,VLOOKUP(VALUE(MID($B525,2,1)),_313_Table3,MATCH(MID($B525,1,1),_313_Table3_ColumnLookup,0),FALSE)
+N("313"),
  IF(AND(VALUE(LEFT($A525,3))=314,LEN($B525)=3),VLOOKUP(VALUE(MID($B525,2,2)),_314_Table3,MATCH(MID($B525,1,1),_314_Table3_ColumnLookup,0),FALSE),
  IF(VALUE(LEFT($A525,3))=314,VLOOKUP(VALUE(MID($B525,2,1)),_314_Table3,MATCH(MID($B525,1,1),_314_Table3_ColumnLookup,0),FALSE)
+N("314"),
""))))))))))))))))))))))))</f>
        <v>#NAME?</v>
      </c>
      <c r="G525" t="s">
        <v>1156</v>
      </c>
      <c r="H525" s="321">
        <f>IFERROR(
IF(ISERROR($D525)=FALSE,$D525,IF(ISERROR($E525)=FALSE,$E525,IF(ISERROR($F525)=FALSE,$F525
+N("012 checkboxes"),
IF(
IF(OR(LEFT($A525,9)="Syndicate",LEFT($A525,12)="NewSyndicate"),VLOOKUP($A525,'012'!$J:$ZW,MATCH("Link to button",'012'!$J$1:$ZW$1,0),0)
+N("309 checkbox"),
IF($C525="309 LCR Summary0",VLOOKUP("Notes990",'309'!$P:$ZZ,MATCH("Link to button",'309'!$P$1:$ZZ$1,0),0)
+N("313 checkboxes"),
IF($C525="313 Financial Information0LcmVsScr",IF($C525="309 LCR Summary0",VLOOKUP("LcmVsScr",'309'!$N:$ZZ,MATCH("Link to button",'309'!$N$1:$ZZ$1,0),0),
IF($C525="313 Financial Information0LcrDocAttached",IF($C525="309 LCR Summary0",VLOOKUP("LcrDocAttached",'309'!$N:$ZZ,MATCH("Link to button",'309'!$N$1:$ZZ$1,0),
0)))))))=1,TRUE,FALSE)
))),"")</f>
        <v>0</v>
      </c>
      <c r="I525">
        <v>2008</v>
      </c>
    </row>
    <row r="526" spans="1:9" customFormat="1">
      <c r="A526" s="237" t="str">
        <f>VLOOKUP($G526,CSVLookups!$B:$R,MATCH(A$1,CSVLookups!$B$1:$R$1,0),FALSE)</f>
        <v>312 Projected Solvency II Technical Provisions at Time Zero</v>
      </c>
      <c r="B526" s="237" t="str">
        <f>VLOOKUP($G526,CSVLookups!$B:$R,MATCH(B$1,CSVLookups!$B$1:$R$1,0),FALSE)</f>
        <v>M</v>
      </c>
      <c r="C526" s="238" t="str">
        <f t="shared" si="8"/>
        <v>312 Projected Solvency II Technical Provisions at Time ZeroM2008</v>
      </c>
      <c r="D526" s="238">
        <f>IF(AND(VALUE(LEFT($A526,3))=309,LEN($B526)=3),VLOOKUP(VALUE(MID($B526,2,2)),_309_Table1,MATCH(MID($B526,1,1),_309_Table1_ColumnLookup,0),FALSE),
  IF($C526="309 LCR SummaryA",OneYearSCR,IF($C526="309 LCR SummaryB",UltimateSCR,IF(VALUE(LEFT($A526,3))=309,VLOOKUP(VALUE(MID($B526,2,1)),_309_Table1,MATCH(MID($B526,1,1),_309_Table1_ColumnLookup,0),FALSE)
+N("309"),
  IF(VALUE(LEFT($A526,3))=310,VLOOKUP(VALUE(MID($B526,2,1)),_310_Table1,MATCH(MID($B526,1,1),_310_Table1_ColumnLookup,0),FALSE)
+N("310"),
  IF(AND(VALUE(LEFT($A526,3))=311,LEN($I526)=4),VLOOKUP($I526,_311_Table1,MATCH($B526,_311_Table1_ColumnLookup,0),FALSE),
  IF(AND(VALUE(LEFT($A526,3))=311,OR($B526="I2",$B526="J2",$B526="K2",$B526="L2")),VLOOKUP('311'!$G$58,_311_Table1,MATCH(MID($B526,1,1),_311_Table1_ColumnLookup,0),FALSE),
  IF(AND(VALUE(LEFT($A526,3))=311,RIGHT($B526,5)="Total"),VLOOKUP('311'!$G$59,_311_Table1,MATCH(MID($B526,1,1),_311_Table1_ColumnLookup,0),FALSE),
  IF(VALUE(LEFT($A526,3))=311,VLOOKUP(VALUE(MID($B526,2,1)),_311_Table1,MATCH(MID($B526,1,1),_311_Table1_ColumnLookup,0),FALSE)
+N("311"),
  IF(AND(VALUE(LEFT($A526,3))=312,LEFT($G526,10)="Unincepted",$B526="G "),VLOOKUP(" ULO",_312_Table1,MATCH('312'!$N$16,_312_Table1_ColumnLookup,0),FALSE),
  IF(AND(VALUE(LEFT($A526,3))=312,LEFT($G526,10)="Unincepted",$B526="O "),VLOOKUP(" ULO",_312_Table1,MATCH('312'!$V$16,_312_Table1_ColumnLookup,0),FALSE),
  IF(AND(VALUE(LEFT($A526,3))=312,LEFT($G526,10)="Unincepted",$B526="Q "),VLOOKUP(" ULO",_312_Table1,MATCH('312'!$X$16,_312_Table1_ColumnLookup,0),FALSE),
  IF(AND(VALUE(LEFT($A526,3))=312,LEFT($G526,10)="Unincepted"),VLOOKUP(" ULO",_312_Table1,MATCH(LEFT($B526,1),_312_Table1_ColumnLookup,0),FALSE),
  IF(AND(VALUE(LEFT($A526,3))=312,LEFT($G526,5)="Total",$B526="G "),VLOOKUP('312'!$F$80,_312_Table1,MATCH('312'!$N$16,_312_Table1_ColumnLookup,0),FALSE),
  IF(AND(VALUE(LEFT($A526,3))=312,LEFT($G526,5)="Total",$B526="O "),VLOOKUP('312'!$F$80,_312_Table1,MATCH('312'!$V$16,_312_Table1_ColumnLookup,0),FALSE),
  IF(AND(VALUE(LEFT($A526,3))=312,LEFT($G526,5)="Total",$B526="Q "),VLOOKUP('312'!$F$80,_312_Table1,MATCH('312'!$X$16,_312_Table1_ColumnLookup,0),FALSE),
  IF(AND(VALUE(LEFT($A526,3))=312,LEFT($G526,5)="Total"),VLOOKUP('312'!$F$80,_312_Table1,MATCH(LEFT($B526,1),_312_Table1_ColumnLookup,0),FALSE),
  IF(AND(VALUE(LEFT($A526,3))=312,LEN($I526)=4,$B526="G"),VLOOKUP($I526,_312_Table1,MATCH('312'!$N$16,_312_Table1_ColumnLookup,0),FALSE),
  IF(AND(VALUE(LEFT($A526,3))=312,LEN($I526)=4,$B526="O"),VLOOKUP($I526,_312_Table1,MATCH('312'!$V$16,_312_Table1_ColumnLookup,0),FALSE),
  IF(AND(VALUE(LEFT($A526,3))=312,LEN($I526)=4,$B526="Q"),VLOOKUP($I526,_312_Table1,MATCH('312'!$X$16,_312_Table1_ColumnLookup,0),FALSE),
  IF(AND(VALUE(LEFT($A526,3))=312,LEN($I526)=4),VLOOKUP($I526,_312_Table1,MATCH(LEFT($B526,1),_312_Table1_ColumnLookup,0),FALSE)
+N("312"),
  IF(VALUE(LEFT($A526,3))=313,VLOOKUP(VALUE(MID($B526,2,1)),_313_Table1,MATCH(MID($B526,1,1),_313_Table1_ColumnLookup,0),FALSE)
+N("313"),
  IF(AND(VALUE(LEFT($A526,3))=314,LEN($B526)=3),VLOOKUP(VALUE(MID($B526,2,2)),_314_Table1,MATCH(MID($B526,1,1),_314_Table1_ColumnLookup,0),FALSE),
  IF(VALUE(LEFT($A526,3))=314,VLOOKUP(VALUE(MID($B526,2,1)),_314_Table1,MATCH(MID($B526,1,1),_314_Table1_ColumnLookup,0),FALSE)
+N("314"),
""))))))))))))))))))))))))</f>
        <v>0</v>
      </c>
      <c r="E526" s="238" t="e">
        <f>IF(AND(VALUE(LEFT($A526,3))=309,LEN($B526)=3),VLOOKUP(VALUE(MID($B526,2,2)),_309_Table2,MATCH(MID($B526,1,1),_309_Table2_ColumnLookup,0),FALSE),
  IF($C526="309 LCR SummaryA",OneYearSCR,IF($C526="309 LCR SummaryB",UltimateSCR,IF(VALUE(LEFT($A526,3))=309,VLOOKUP(VALUE(MID($B526,2,1)),_309_Table2,MATCH(MID($B526,1,1),_309_Table2_ColumnLookup,0),FALSE)
+N("309"),
  IF(VALUE(LEFT($A526,3))=310,VLOOKUP(VALUE(MID($B526,2,1)),_310_Table2,MATCH(MID($B526,1,1),_310_Table2_ColumnLookup,0),FALSE)
+N("310"),
  IF(AND(VALUE(LEFT($A526,3))=311,LEN($I526)=4),VLOOKUP($I526,_311_Table2,MATCH($B526,_311_Table2_ColumnLookup,0),FALSE),
  IF(AND(VALUE(LEFT($A526,3))=311,OR($B526="I2",$B526="J2",$B526="K2",$B526="L2")),VLOOKUP('311'!$G$58,_311_Table2,MATCH(MID($B526,1,1),_311_Table2_ColumnLookup,0),FALSE),
  IF(AND(VALUE(LEFT($A526,3))=311,RIGHT($B526,5)="Total"),VLOOKUP('311'!$G$59,_311_Table2,MATCH(MID($B526,1,1),_311_Table2_ColumnLookup,0),FALSE),
  IF(VALUE(LEFT($A526,3))=311,VLOOKUP(VALUE(MID($B526,2,1)),_311_Table2,MATCH(MID($B526,1,1),_311_Table2_ColumnLookup,0),FALSE)
+N("311"),
  IF(AND(VALUE(LEFT($A526,3))=312,LEFT($G526,10)="Unincepted",$B526="G "),VLOOKUP(" ULO",_312_Table2,MATCH('312'!$N$16,_312_Table2_ColumnLookup,0),FALSE),
  IF(AND(VALUE(LEFT($A526,3))=312,LEFT($G526,10)="Unincepted",$B526="O "),VLOOKUP(" ULO",_312_Table2,MATCH('312'!$V$16,_312_Table2_ColumnLookup,0),FALSE),
  IF(AND(VALUE(LEFT($A526,3))=312,LEFT($G526,10)="Unincepted",$B526="Q "),VLOOKUP(" ULO",_312_Table2,MATCH('312'!$X$16,_312_Table2_ColumnLookup,0),FALSE),
  IF(AND(VALUE(LEFT($A526,3))=312,LEFT($G526,10)="Unincepted"),VLOOKUP(" ULO",_312_Table2,MATCH(LEFT($B526,1),_312_Table2_ColumnLookup,0),FALSE),
  IF(AND(VALUE(LEFT($A526,3))=312,LEFT($G526,5)="Total",$B526="G "),VLOOKUP('312'!$F$80,_312_Table2,MATCH('312'!$N$16,_312_Table2_ColumnLookup,0),FALSE),
  IF(AND(VALUE(LEFT($A526,3))=312,LEFT($G526,5)="Total",$B526="O "),VLOOKUP('312'!$F$80,_312_Table2,MATCH('312'!$V$16,_312_Table2_ColumnLookup,0),FALSE),
  IF(AND(VALUE(LEFT($A526,3))=312,LEFT($G526,5)="Total",$B526="Q "),VLOOKUP('312'!$F$80,_312_Table2,MATCH('312'!$X$16,_312_Table2_ColumnLookup,0),FALSE),
  IF(AND(VALUE(LEFT($A526,3))=312,LEFT($G526,5)="Total"),VLOOKUP('312'!$F$80,_312_Table2,MATCH(LEFT($B526,1),_312_Table2_ColumnLookup,0),FALSE),
  IF(AND(VALUE(LEFT($A526,3))=312,LEN($I526)=4,$B526="G"),VLOOKUP($I526,_312_Table2,MATCH('312'!$N$16,_312_Table2_ColumnLookup,0),FALSE),
  IF(AND(VALUE(LEFT($A526,3))=312,LEN($I526)=4,$B526="O"),VLOOKUP($I526,_312_Table2,MATCH('312'!$V$16,_312_Table2_ColumnLookup,0),FALSE),
  IF(AND(VALUE(LEFT($A526,3))=312,LEN($I526)=4,$B526="Q"),VLOOKUP($I526,_312_Table2,MATCH('312'!$X$16,_312_Table2_ColumnLookup,0),FALSE),
  IF(AND(VALUE(LEFT($A526,3))=312,LEN($I526)=4),VLOOKUP($I526,_312_Table2,MATCH(LEFT($B526,1),_312_Table2_ColumnLookup,0),FALSE)
+N("312"),
  IF(VALUE(LEFT($A526,3))=313,VLOOKUP(VALUE(MID($B526,2,1)),_313_Table2,MATCH(MID($B526,1,1),_313_Table2_ColumnLookup,0),FALSE)
+N("313"),
  IF(AND(VALUE(LEFT($A526,3))=314,LEN($B526)=3),VLOOKUP(VALUE(MID($B526,2,2)),_314_Table2,MATCH(MID($B526,1,1),_314_Table2_ColumnLookup,0),FALSE),
  IF(VALUE(LEFT($A526,3))=314,VLOOKUP(VALUE(MID($B526,2,1)),_314_Table2,MATCH(MID($B526,1,1),_314_Table2_ColumnLookup,0),FALSE)
+N("314"),
""))))))))))))))))))))))))</f>
        <v>#NAME?</v>
      </c>
      <c r="F526" s="238" t="e">
        <f>IF(AND(VALUE(LEFT($A526,3))=309,LEN($B526)=3),VLOOKUP(VALUE(MID($B526,2,2)),_309_Table3,MATCH(MID($B526,1,1),_309_Table3_ColumnLookup,0),FALSE),
  IF($C526="309 LCR SummaryA",OneYearSCR,IF($C526="309 LCR SummaryB",UltimateSCR,IF(VALUE(LEFT($A526,3))=309,VLOOKUP(VALUE(MID($B526,2,1)),_309_Table3,MATCH(MID($B526,1,1),_309_Table3_ColumnLookup,0),FALSE)
+N("309"),
  IF(VALUE(LEFT($A526,3))=310,VLOOKUP(VALUE(MID($B526,2,1)),_310_Table3,MATCH(MID($B526,1,1),_310_Table3_ColumnLookup,0),FALSE)
+N("310"),
  IF(AND(VALUE(LEFT($A526,3))=311,LEN($I526)=4),VLOOKUP($I526,_311_Table3,MATCH($B526,_311_Table3_ColumnLookup,0),FALSE),
  IF(AND(VALUE(LEFT($A526,3))=311,OR($B526="I2",$B526="J2",$B526="K2",$B526="L2")),VLOOKUP('311'!$G$58,_311_Table3,MATCH(MID($B526,1,1),_311_Table3_ColumnLookup,0),FALSE),
  IF(AND(VALUE(LEFT($A526,3))=311,RIGHT($B526,5)="Total"),VLOOKUP('311'!$G$59,_311_Table3,MATCH(MID($B526,1,1),_311_Table3_ColumnLookup,0),FALSE),
  IF(VALUE(LEFT($A526,3))=311,VLOOKUP(VALUE(MID($B526,2,1)),_311_Table3,MATCH(MID($B526,1,1),_311_Table3_ColumnLookup,0),FALSE)
+N("311"),
  IF(AND(VALUE(LEFT($A526,3))=312,LEFT($G526,10)="Unincepted",$B526="G "),VLOOKUP(" ULO",_312_Table3,MATCH('312'!$N$16,_312_Table3_ColumnLookup,0),FALSE),
  IF(AND(VALUE(LEFT($A526,3))=312,LEFT($G526,10)="Unincepted",$B526="O "),VLOOKUP(" ULO",_312_Table3,MATCH('312'!$V$16,_312_Table3_ColumnLookup,0),FALSE),
  IF(AND(VALUE(LEFT($A526,3))=312,LEFT($G526,10)="Unincepted",$B526="Q "),VLOOKUP(" ULO",_312_Table3,MATCH('312'!$X$16,_312_Table3_ColumnLookup,0),FALSE),
  IF(AND(VALUE(LEFT($A526,3))=312,LEFT($G526,10)="Unincepted"),VLOOKUP(" ULO",_312_Table3,MATCH(LEFT($B526,1),_312_Table3_ColumnLookup,0),FALSE),
  IF(AND(VALUE(LEFT($A526,3))=312,LEFT($G526,5)="Total",$B526="G "),VLOOKUP('312'!$F$80,_312_Table3,MATCH('312'!$N$16,_312_Table3_ColumnLookup,0),FALSE),
  IF(AND(VALUE(LEFT($A526,3))=312,LEFT($G526,5)="Total",$B526="O "),VLOOKUP('312'!$F$80,_312_Table3,MATCH('312'!$V$16,_312_Table3_ColumnLookup,0),FALSE),
  IF(AND(VALUE(LEFT($A526,3))=312,LEFT($G526,5)="Total",$B526="Q "),VLOOKUP('312'!$F$80,_312_Table3,MATCH('312'!$X$16,_312_Table3_ColumnLookup,0),FALSE),
  IF(AND(VALUE(LEFT($A526,3))=312,LEFT($G526,5)="Total"),VLOOKUP('312'!$F$80,_312_Table3,MATCH(LEFT($B526,1),_312_Table3_ColumnLookup,0),FALSE),
  IF(AND(VALUE(LEFT($A526,3))=312,LEN($I526)=4,$B526="G"),VLOOKUP($I526,_312_Table3,MATCH('312'!$N$16,_312_Table3_ColumnLookup,0),FALSE),
  IF(AND(VALUE(LEFT($A526,3))=312,LEN($I526)=4,$B526="O"),VLOOKUP($I526,_312_Table3,MATCH('312'!$V$16,_312_Table3_ColumnLookup,0),FALSE),
  IF(AND(VALUE(LEFT($A526,3))=312,LEN($I526)=4,$B526="Q"),VLOOKUP($I526,_312_Table3,MATCH('312'!$X$16,_312_Table3_ColumnLookup,0),FALSE),
  IF(AND(VALUE(LEFT($A526,3))=312,LEN($I526)=4),VLOOKUP($I526,_312_Table3,MATCH(LEFT($B526,1),_312_Table3_ColumnLookup,0),FALSE)
+N("312"),
  IF(VALUE(LEFT($A526,3))=313,VLOOKUP(VALUE(MID($B526,2,1)),_313_Table3,MATCH(MID($B526,1,1),_313_Table3_ColumnLookup,0),FALSE)
+N("313"),
  IF(AND(VALUE(LEFT($A526,3))=314,LEN($B526)=3),VLOOKUP(VALUE(MID($B526,2,2)),_314_Table3,MATCH(MID($B526,1,1),_314_Table3_ColumnLookup,0),FALSE),
  IF(VALUE(LEFT($A526,3))=314,VLOOKUP(VALUE(MID($B526,2,1)),_314_Table3,MATCH(MID($B526,1,1),_314_Table3_ColumnLookup,0),FALSE)
+N("314"),
""))))))))))))))))))))))))</f>
        <v>#NAME?</v>
      </c>
      <c r="G526" t="s">
        <v>1158</v>
      </c>
      <c r="H526" s="321">
        <f>IFERROR(
IF(ISERROR($D526)=FALSE,$D526,IF(ISERROR($E526)=FALSE,$E526,IF(ISERROR($F526)=FALSE,$F526
+N("012 checkboxes"),
IF(
IF(OR(LEFT($A526,9)="Syndicate",LEFT($A526,12)="NewSyndicate"),VLOOKUP($A526,'012'!$J:$ZW,MATCH("Link to button",'012'!$J$1:$ZW$1,0),0)
+N("309 checkbox"),
IF($C526="309 LCR Summary0",VLOOKUP("Notes990",'309'!$P:$ZZ,MATCH("Link to button",'309'!$P$1:$ZZ$1,0),0)
+N("313 checkboxes"),
IF($C526="313 Financial Information0LcmVsScr",IF($C526="309 LCR Summary0",VLOOKUP("LcmVsScr",'309'!$N:$ZZ,MATCH("Link to button",'309'!$N$1:$ZZ$1,0),0),
IF($C526="313 Financial Information0LcrDocAttached",IF($C526="309 LCR Summary0",VLOOKUP("LcrDocAttached",'309'!$N:$ZZ,MATCH("Link to button",'309'!$N$1:$ZZ$1,0),
0)))))))=1,TRUE,FALSE)
))),"")</f>
        <v>0</v>
      </c>
      <c r="I526">
        <v>2008</v>
      </c>
    </row>
    <row r="527" spans="1:9" customFormat="1">
      <c r="A527" s="237" t="str">
        <f>VLOOKUP($G527,CSVLookups!$B:$R,MATCH(A$1,CSVLookups!$B$1:$R$1,0),FALSE)</f>
        <v>312 Projected Solvency II Technical Provisions at Time Zero</v>
      </c>
      <c r="B527" s="237" t="str">
        <f>VLOOKUP($G527,CSVLookups!$B:$R,MATCH(B$1,CSVLookups!$B$1:$R$1,0),FALSE)</f>
        <v>N</v>
      </c>
      <c r="C527" s="238" t="str">
        <f t="shared" ref="C527:C590" si="9">IF(OR(LEFT($A527,4)="Base",LEFT($A527,4)="Synd",LEFT($A527,7)="NewSynd"),"",
IF(OR(AND(LEN($I527=0),OR(LEFT($A527,3)*1=311,LEFT($A527,3)*1=312,LEFT($A527,3)*1=313)),LEN($I527)=4),
CONCATENATE($A527,$B527,$I527,
IF(LEFT($G527,LEN("NetOfRI"))="NetOfRI","Net Insurance Claims brought forward",
IF(LEFT($G527,LEN("Adjustments"))="Adjustments","Adjustments",
IF(LEFT($G527,LEN("NewBusiness"))="NewBusiness","New Business",
IF(LEFT($G527,LEN("TotalClaims"))="TotalClaims","Total Claims",
IF(LEFT($G527,LEN("TotalAdjustments"))="TotalAdjustments","Adjustments",
IF(LEFT($G527,LEN("TotalNewBusiness"))="TotalNewBusiness","New Business",
IF(LEFT($G527,LEN("Unincepted"))="Unincepted","Unincepted",
IF(LEFT($G527,LEN("Total"))="Total","Total",
IF($G527="LcmVsScr","LcmVsScr",
IF($G527="LcrDocAttached","LcrDocAttached",
""))))))))))),CONCATENATE($A527,$B527)))</f>
        <v>312 Projected Solvency II Technical Provisions at Time ZeroN2008</v>
      </c>
      <c r="D527" s="238">
        <f>IF(AND(VALUE(LEFT($A527,3))=309,LEN($B527)=3),VLOOKUP(VALUE(MID($B527,2,2)),_309_Table1,MATCH(MID($B527,1,1),_309_Table1_ColumnLookup,0),FALSE),
  IF($C527="309 LCR SummaryA",OneYearSCR,IF($C527="309 LCR SummaryB",UltimateSCR,IF(VALUE(LEFT($A527,3))=309,VLOOKUP(VALUE(MID($B527,2,1)),_309_Table1,MATCH(MID($B527,1,1),_309_Table1_ColumnLookup,0),FALSE)
+N("309"),
  IF(VALUE(LEFT($A527,3))=310,VLOOKUP(VALUE(MID($B527,2,1)),_310_Table1,MATCH(MID($B527,1,1),_310_Table1_ColumnLookup,0),FALSE)
+N("310"),
  IF(AND(VALUE(LEFT($A527,3))=311,LEN($I527)=4),VLOOKUP($I527,_311_Table1,MATCH($B527,_311_Table1_ColumnLookup,0),FALSE),
  IF(AND(VALUE(LEFT($A527,3))=311,OR($B527="I2",$B527="J2",$B527="K2",$B527="L2")),VLOOKUP('311'!$G$58,_311_Table1,MATCH(MID($B527,1,1),_311_Table1_ColumnLookup,0),FALSE),
  IF(AND(VALUE(LEFT($A527,3))=311,RIGHT($B527,5)="Total"),VLOOKUP('311'!$G$59,_311_Table1,MATCH(MID($B527,1,1),_311_Table1_ColumnLookup,0),FALSE),
  IF(VALUE(LEFT($A527,3))=311,VLOOKUP(VALUE(MID($B527,2,1)),_311_Table1,MATCH(MID($B527,1,1),_311_Table1_ColumnLookup,0),FALSE)
+N("311"),
  IF(AND(VALUE(LEFT($A527,3))=312,LEFT($G527,10)="Unincepted",$B527="G "),VLOOKUP(" ULO",_312_Table1,MATCH('312'!$N$16,_312_Table1_ColumnLookup,0),FALSE),
  IF(AND(VALUE(LEFT($A527,3))=312,LEFT($G527,10)="Unincepted",$B527="O "),VLOOKUP(" ULO",_312_Table1,MATCH('312'!$V$16,_312_Table1_ColumnLookup,0),FALSE),
  IF(AND(VALUE(LEFT($A527,3))=312,LEFT($G527,10)="Unincepted",$B527="Q "),VLOOKUP(" ULO",_312_Table1,MATCH('312'!$X$16,_312_Table1_ColumnLookup,0),FALSE),
  IF(AND(VALUE(LEFT($A527,3))=312,LEFT($G527,10)="Unincepted"),VLOOKUP(" ULO",_312_Table1,MATCH(LEFT($B527,1),_312_Table1_ColumnLookup,0),FALSE),
  IF(AND(VALUE(LEFT($A527,3))=312,LEFT($G527,5)="Total",$B527="G "),VLOOKUP('312'!$F$80,_312_Table1,MATCH('312'!$N$16,_312_Table1_ColumnLookup,0),FALSE),
  IF(AND(VALUE(LEFT($A527,3))=312,LEFT($G527,5)="Total",$B527="O "),VLOOKUP('312'!$F$80,_312_Table1,MATCH('312'!$V$16,_312_Table1_ColumnLookup,0),FALSE),
  IF(AND(VALUE(LEFT($A527,3))=312,LEFT($G527,5)="Total",$B527="Q "),VLOOKUP('312'!$F$80,_312_Table1,MATCH('312'!$X$16,_312_Table1_ColumnLookup,0),FALSE),
  IF(AND(VALUE(LEFT($A527,3))=312,LEFT($G527,5)="Total"),VLOOKUP('312'!$F$80,_312_Table1,MATCH(LEFT($B527,1),_312_Table1_ColumnLookup,0),FALSE),
  IF(AND(VALUE(LEFT($A527,3))=312,LEN($I527)=4,$B527="G"),VLOOKUP($I527,_312_Table1,MATCH('312'!$N$16,_312_Table1_ColumnLookup,0),FALSE),
  IF(AND(VALUE(LEFT($A527,3))=312,LEN($I527)=4,$B527="O"),VLOOKUP($I527,_312_Table1,MATCH('312'!$V$16,_312_Table1_ColumnLookup,0),FALSE),
  IF(AND(VALUE(LEFT($A527,3))=312,LEN($I527)=4,$B527="Q"),VLOOKUP($I527,_312_Table1,MATCH('312'!$X$16,_312_Table1_ColumnLookup,0),FALSE),
  IF(AND(VALUE(LEFT($A527,3))=312,LEN($I527)=4),VLOOKUP($I527,_312_Table1,MATCH(LEFT($B527,1),_312_Table1_ColumnLookup,0),FALSE)
+N("312"),
  IF(VALUE(LEFT($A527,3))=313,VLOOKUP(VALUE(MID($B527,2,1)),_313_Table1,MATCH(MID($B527,1,1),_313_Table1_ColumnLookup,0),FALSE)
+N("313"),
  IF(AND(VALUE(LEFT($A527,3))=314,LEN($B527)=3),VLOOKUP(VALUE(MID($B527,2,2)),_314_Table1,MATCH(MID($B527,1,1),_314_Table1_ColumnLookup,0),FALSE),
  IF(VALUE(LEFT($A527,3))=314,VLOOKUP(VALUE(MID($B527,2,1)),_314_Table1,MATCH(MID($B527,1,1),_314_Table1_ColumnLookup,0),FALSE)
+N("314"),
""))))))))))))))))))))))))</f>
        <v>0</v>
      </c>
      <c r="E527" s="238" t="e">
        <f>IF(AND(VALUE(LEFT($A527,3))=309,LEN($B527)=3),VLOOKUP(VALUE(MID($B527,2,2)),_309_Table2,MATCH(MID($B527,1,1),_309_Table2_ColumnLookup,0),FALSE),
  IF($C527="309 LCR SummaryA",OneYearSCR,IF($C527="309 LCR SummaryB",UltimateSCR,IF(VALUE(LEFT($A527,3))=309,VLOOKUP(VALUE(MID($B527,2,1)),_309_Table2,MATCH(MID($B527,1,1),_309_Table2_ColumnLookup,0),FALSE)
+N("309"),
  IF(VALUE(LEFT($A527,3))=310,VLOOKUP(VALUE(MID($B527,2,1)),_310_Table2,MATCH(MID($B527,1,1),_310_Table2_ColumnLookup,0),FALSE)
+N("310"),
  IF(AND(VALUE(LEFT($A527,3))=311,LEN($I527)=4),VLOOKUP($I527,_311_Table2,MATCH($B527,_311_Table2_ColumnLookup,0),FALSE),
  IF(AND(VALUE(LEFT($A527,3))=311,OR($B527="I2",$B527="J2",$B527="K2",$B527="L2")),VLOOKUP('311'!$G$58,_311_Table2,MATCH(MID($B527,1,1),_311_Table2_ColumnLookup,0),FALSE),
  IF(AND(VALUE(LEFT($A527,3))=311,RIGHT($B527,5)="Total"),VLOOKUP('311'!$G$59,_311_Table2,MATCH(MID($B527,1,1),_311_Table2_ColumnLookup,0),FALSE),
  IF(VALUE(LEFT($A527,3))=311,VLOOKUP(VALUE(MID($B527,2,1)),_311_Table2,MATCH(MID($B527,1,1),_311_Table2_ColumnLookup,0),FALSE)
+N("311"),
  IF(AND(VALUE(LEFT($A527,3))=312,LEFT($G527,10)="Unincepted",$B527="G "),VLOOKUP(" ULO",_312_Table2,MATCH('312'!$N$16,_312_Table2_ColumnLookup,0),FALSE),
  IF(AND(VALUE(LEFT($A527,3))=312,LEFT($G527,10)="Unincepted",$B527="O "),VLOOKUP(" ULO",_312_Table2,MATCH('312'!$V$16,_312_Table2_ColumnLookup,0),FALSE),
  IF(AND(VALUE(LEFT($A527,3))=312,LEFT($G527,10)="Unincepted",$B527="Q "),VLOOKUP(" ULO",_312_Table2,MATCH('312'!$X$16,_312_Table2_ColumnLookup,0),FALSE),
  IF(AND(VALUE(LEFT($A527,3))=312,LEFT($G527,10)="Unincepted"),VLOOKUP(" ULO",_312_Table2,MATCH(LEFT($B527,1),_312_Table2_ColumnLookup,0),FALSE),
  IF(AND(VALUE(LEFT($A527,3))=312,LEFT($G527,5)="Total",$B527="G "),VLOOKUP('312'!$F$80,_312_Table2,MATCH('312'!$N$16,_312_Table2_ColumnLookup,0),FALSE),
  IF(AND(VALUE(LEFT($A527,3))=312,LEFT($G527,5)="Total",$B527="O "),VLOOKUP('312'!$F$80,_312_Table2,MATCH('312'!$V$16,_312_Table2_ColumnLookup,0),FALSE),
  IF(AND(VALUE(LEFT($A527,3))=312,LEFT($G527,5)="Total",$B527="Q "),VLOOKUP('312'!$F$80,_312_Table2,MATCH('312'!$X$16,_312_Table2_ColumnLookup,0),FALSE),
  IF(AND(VALUE(LEFT($A527,3))=312,LEFT($G527,5)="Total"),VLOOKUP('312'!$F$80,_312_Table2,MATCH(LEFT($B527,1),_312_Table2_ColumnLookup,0),FALSE),
  IF(AND(VALUE(LEFT($A527,3))=312,LEN($I527)=4,$B527="G"),VLOOKUP($I527,_312_Table2,MATCH('312'!$N$16,_312_Table2_ColumnLookup,0),FALSE),
  IF(AND(VALUE(LEFT($A527,3))=312,LEN($I527)=4,$B527="O"),VLOOKUP($I527,_312_Table2,MATCH('312'!$V$16,_312_Table2_ColumnLookup,0),FALSE),
  IF(AND(VALUE(LEFT($A527,3))=312,LEN($I527)=4,$B527="Q"),VLOOKUP($I527,_312_Table2,MATCH('312'!$X$16,_312_Table2_ColumnLookup,0),FALSE),
  IF(AND(VALUE(LEFT($A527,3))=312,LEN($I527)=4),VLOOKUP($I527,_312_Table2,MATCH(LEFT($B527,1),_312_Table2_ColumnLookup,0),FALSE)
+N("312"),
  IF(VALUE(LEFT($A527,3))=313,VLOOKUP(VALUE(MID($B527,2,1)),_313_Table2,MATCH(MID($B527,1,1),_313_Table2_ColumnLookup,0),FALSE)
+N("313"),
  IF(AND(VALUE(LEFT($A527,3))=314,LEN($B527)=3),VLOOKUP(VALUE(MID($B527,2,2)),_314_Table2,MATCH(MID($B527,1,1),_314_Table2_ColumnLookup,0),FALSE),
  IF(VALUE(LEFT($A527,3))=314,VLOOKUP(VALUE(MID($B527,2,1)),_314_Table2,MATCH(MID($B527,1,1),_314_Table2_ColumnLookup,0),FALSE)
+N("314"),
""))))))))))))))))))))))))</f>
        <v>#NAME?</v>
      </c>
      <c r="F527" s="238" t="e">
        <f>IF(AND(VALUE(LEFT($A527,3))=309,LEN($B527)=3),VLOOKUP(VALUE(MID($B527,2,2)),_309_Table3,MATCH(MID($B527,1,1),_309_Table3_ColumnLookup,0),FALSE),
  IF($C527="309 LCR SummaryA",OneYearSCR,IF($C527="309 LCR SummaryB",UltimateSCR,IF(VALUE(LEFT($A527,3))=309,VLOOKUP(VALUE(MID($B527,2,1)),_309_Table3,MATCH(MID($B527,1,1),_309_Table3_ColumnLookup,0),FALSE)
+N("309"),
  IF(VALUE(LEFT($A527,3))=310,VLOOKUP(VALUE(MID($B527,2,1)),_310_Table3,MATCH(MID($B527,1,1),_310_Table3_ColumnLookup,0),FALSE)
+N("310"),
  IF(AND(VALUE(LEFT($A527,3))=311,LEN($I527)=4),VLOOKUP($I527,_311_Table3,MATCH($B527,_311_Table3_ColumnLookup,0),FALSE),
  IF(AND(VALUE(LEFT($A527,3))=311,OR($B527="I2",$B527="J2",$B527="K2",$B527="L2")),VLOOKUP('311'!$G$58,_311_Table3,MATCH(MID($B527,1,1),_311_Table3_ColumnLookup,0),FALSE),
  IF(AND(VALUE(LEFT($A527,3))=311,RIGHT($B527,5)="Total"),VLOOKUP('311'!$G$59,_311_Table3,MATCH(MID($B527,1,1),_311_Table3_ColumnLookup,0),FALSE),
  IF(VALUE(LEFT($A527,3))=311,VLOOKUP(VALUE(MID($B527,2,1)),_311_Table3,MATCH(MID($B527,1,1),_311_Table3_ColumnLookup,0),FALSE)
+N("311"),
  IF(AND(VALUE(LEFT($A527,3))=312,LEFT($G527,10)="Unincepted",$B527="G "),VLOOKUP(" ULO",_312_Table3,MATCH('312'!$N$16,_312_Table3_ColumnLookup,0),FALSE),
  IF(AND(VALUE(LEFT($A527,3))=312,LEFT($G527,10)="Unincepted",$B527="O "),VLOOKUP(" ULO",_312_Table3,MATCH('312'!$V$16,_312_Table3_ColumnLookup,0),FALSE),
  IF(AND(VALUE(LEFT($A527,3))=312,LEFT($G527,10)="Unincepted",$B527="Q "),VLOOKUP(" ULO",_312_Table3,MATCH('312'!$X$16,_312_Table3_ColumnLookup,0),FALSE),
  IF(AND(VALUE(LEFT($A527,3))=312,LEFT($G527,10)="Unincepted"),VLOOKUP(" ULO",_312_Table3,MATCH(LEFT($B527,1),_312_Table3_ColumnLookup,0),FALSE),
  IF(AND(VALUE(LEFT($A527,3))=312,LEFT($G527,5)="Total",$B527="G "),VLOOKUP('312'!$F$80,_312_Table3,MATCH('312'!$N$16,_312_Table3_ColumnLookup,0),FALSE),
  IF(AND(VALUE(LEFT($A527,3))=312,LEFT($G527,5)="Total",$B527="O "),VLOOKUP('312'!$F$80,_312_Table3,MATCH('312'!$V$16,_312_Table3_ColumnLookup,0),FALSE),
  IF(AND(VALUE(LEFT($A527,3))=312,LEFT($G527,5)="Total",$B527="Q "),VLOOKUP('312'!$F$80,_312_Table3,MATCH('312'!$X$16,_312_Table3_ColumnLookup,0),FALSE),
  IF(AND(VALUE(LEFT($A527,3))=312,LEFT($G527,5)="Total"),VLOOKUP('312'!$F$80,_312_Table3,MATCH(LEFT($B527,1),_312_Table3_ColumnLookup,0),FALSE),
  IF(AND(VALUE(LEFT($A527,3))=312,LEN($I527)=4,$B527="G"),VLOOKUP($I527,_312_Table3,MATCH('312'!$N$16,_312_Table3_ColumnLookup,0),FALSE),
  IF(AND(VALUE(LEFT($A527,3))=312,LEN($I527)=4,$B527="O"),VLOOKUP($I527,_312_Table3,MATCH('312'!$V$16,_312_Table3_ColumnLookup,0),FALSE),
  IF(AND(VALUE(LEFT($A527,3))=312,LEN($I527)=4,$B527="Q"),VLOOKUP($I527,_312_Table3,MATCH('312'!$X$16,_312_Table3_ColumnLookup,0),FALSE),
  IF(AND(VALUE(LEFT($A527,3))=312,LEN($I527)=4),VLOOKUP($I527,_312_Table3,MATCH(LEFT($B527,1),_312_Table3_ColumnLookup,0),FALSE)
+N("312"),
  IF(VALUE(LEFT($A527,3))=313,VLOOKUP(VALUE(MID($B527,2,1)),_313_Table3,MATCH(MID($B527,1,1),_313_Table3_ColumnLookup,0),FALSE)
+N("313"),
  IF(AND(VALUE(LEFT($A527,3))=314,LEN($B527)=3),VLOOKUP(VALUE(MID($B527,2,2)),_314_Table3,MATCH(MID($B527,1,1),_314_Table3_ColumnLookup,0),FALSE),
  IF(VALUE(LEFT($A527,3))=314,VLOOKUP(VALUE(MID($B527,2,1)),_314_Table3,MATCH(MID($B527,1,1),_314_Table3_ColumnLookup,0),FALSE)
+N("314"),
""))))))))))))))))))))))))</f>
        <v>#NAME?</v>
      </c>
      <c r="G527" t="s">
        <v>1160</v>
      </c>
      <c r="H527" s="321">
        <f>IFERROR(
IF(ISERROR($D527)=FALSE,$D527,IF(ISERROR($E527)=FALSE,$E527,IF(ISERROR($F527)=FALSE,$F527
+N("012 checkboxes"),
IF(
IF(OR(LEFT($A527,9)="Syndicate",LEFT($A527,12)="NewSyndicate"),VLOOKUP($A527,'012'!$J:$ZW,MATCH("Link to button",'012'!$J$1:$ZW$1,0),0)
+N("309 checkbox"),
IF($C527="309 LCR Summary0",VLOOKUP("Notes990",'309'!$P:$ZZ,MATCH("Link to button",'309'!$P$1:$ZZ$1,0),0)
+N("313 checkboxes"),
IF($C527="313 Financial Information0LcmVsScr",IF($C527="309 LCR Summary0",VLOOKUP("LcmVsScr",'309'!$N:$ZZ,MATCH("Link to button",'309'!$N$1:$ZZ$1,0),0),
IF($C527="313 Financial Information0LcrDocAttached",IF($C527="309 LCR Summary0",VLOOKUP("LcrDocAttached",'309'!$N:$ZZ,MATCH("Link to button",'309'!$N$1:$ZZ$1,0),
0)))))))=1,TRUE,FALSE)
))),"")</f>
        <v>0</v>
      </c>
      <c r="I527">
        <v>2008</v>
      </c>
    </row>
    <row r="528" spans="1:9" customFormat="1">
      <c r="A528" s="237" t="str">
        <f>VLOOKUP($G528,CSVLookups!$B:$R,MATCH(A$1,CSVLookups!$B$1:$R$1,0),FALSE)</f>
        <v>312 Projected Solvency II Technical Provisions at Time Zero</v>
      </c>
      <c r="B528" s="237" t="str">
        <f>VLOOKUP($G528,CSVLookups!$B:$R,MATCH(B$1,CSVLookups!$B$1:$R$1,0),FALSE)</f>
        <v>O</v>
      </c>
      <c r="C528" s="238" t="str">
        <f t="shared" si="9"/>
        <v>312 Projected Solvency II Technical Provisions at Time ZeroO2008</v>
      </c>
      <c r="D528" s="238">
        <f>IF(AND(VALUE(LEFT($A528,3))=309,LEN($B528)=3),VLOOKUP(VALUE(MID($B528,2,2)),_309_Table1,MATCH(MID($B528,1,1),_309_Table1_ColumnLookup,0),FALSE),
  IF($C528="309 LCR SummaryA",OneYearSCR,IF($C528="309 LCR SummaryB",UltimateSCR,IF(VALUE(LEFT($A528,3))=309,VLOOKUP(VALUE(MID($B528,2,1)),_309_Table1,MATCH(MID($B528,1,1),_309_Table1_ColumnLookup,0),FALSE)
+N("309"),
  IF(VALUE(LEFT($A528,3))=310,VLOOKUP(VALUE(MID($B528,2,1)),_310_Table1,MATCH(MID($B528,1,1),_310_Table1_ColumnLookup,0),FALSE)
+N("310"),
  IF(AND(VALUE(LEFT($A528,3))=311,LEN($I528)=4),VLOOKUP($I528,_311_Table1,MATCH($B528,_311_Table1_ColumnLookup,0),FALSE),
  IF(AND(VALUE(LEFT($A528,3))=311,OR($B528="I2",$B528="J2",$B528="K2",$B528="L2")),VLOOKUP('311'!$G$58,_311_Table1,MATCH(MID($B528,1,1),_311_Table1_ColumnLookup,0),FALSE),
  IF(AND(VALUE(LEFT($A528,3))=311,RIGHT($B528,5)="Total"),VLOOKUP('311'!$G$59,_311_Table1,MATCH(MID($B528,1,1),_311_Table1_ColumnLookup,0),FALSE),
  IF(VALUE(LEFT($A528,3))=311,VLOOKUP(VALUE(MID($B528,2,1)),_311_Table1,MATCH(MID($B528,1,1),_311_Table1_ColumnLookup,0),FALSE)
+N("311"),
  IF(AND(VALUE(LEFT($A528,3))=312,LEFT($G528,10)="Unincepted",$B528="G "),VLOOKUP(" ULO",_312_Table1,MATCH('312'!$N$16,_312_Table1_ColumnLookup,0),FALSE),
  IF(AND(VALUE(LEFT($A528,3))=312,LEFT($G528,10)="Unincepted",$B528="O "),VLOOKUP(" ULO",_312_Table1,MATCH('312'!$V$16,_312_Table1_ColumnLookup,0),FALSE),
  IF(AND(VALUE(LEFT($A528,3))=312,LEFT($G528,10)="Unincepted",$B528="Q "),VLOOKUP(" ULO",_312_Table1,MATCH('312'!$X$16,_312_Table1_ColumnLookup,0),FALSE),
  IF(AND(VALUE(LEFT($A528,3))=312,LEFT($G528,10)="Unincepted"),VLOOKUP(" ULO",_312_Table1,MATCH(LEFT($B528,1),_312_Table1_ColumnLookup,0),FALSE),
  IF(AND(VALUE(LEFT($A528,3))=312,LEFT($G528,5)="Total",$B528="G "),VLOOKUP('312'!$F$80,_312_Table1,MATCH('312'!$N$16,_312_Table1_ColumnLookup,0),FALSE),
  IF(AND(VALUE(LEFT($A528,3))=312,LEFT($G528,5)="Total",$B528="O "),VLOOKUP('312'!$F$80,_312_Table1,MATCH('312'!$V$16,_312_Table1_ColumnLookup,0),FALSE),
  IF(AND(VALUE(LEFT($A528,3))=312,LEFT($G528,5)="Total",$B528="Q "),VLOOKUP('312'!$F$80,_312_Table1,MATCH('312'!$X$16,_312_Table1_ColumnLookup,0),FALSE),
  IF(AND(VALUE(LEFT($A528,3))=312,LEFT($G528,5)="Total"),VLOOKUP('312'!$F$80,_312_Table1,MATCH(LEFT($B528,1),_312_Table1_ColumnLookup,0),FALSE),
  IF(AND(VALUE(LEFT($A528,3))=312,LEN($I528)=4,$B528="G"),VLOOKUP($I528,_312_Table1,MATCH('312'!$N$16,_312_Table1_ColumnLookup,0),FALSE),
  IF(AND(VALUE(LEFT($A528,3))=312,LEN($I528)=4,$B528="O"),VLOOKUP($I528,_312_Table1,MATCH('312'!$V$16,_312_Table1_ColumnLookup,0),FALSE),
  IF(AND(VALUE(LEFT($A528,3))=312,LEN($I528)=4,$B528="Q"),VLOOKUP($I528,_312_Table1,MATCH('312'!$X$16,_312_Table1_ColumnLookup,0),FALSE),
  IF(AND(VALUE(LEFT($A528,3))=312,LEN($I528)=4),VLOOKUP($I528,_312_Table1,MATCH(LEFT($B528,1),_312_Table1_ColumnLookup,0),FALSE)
+N("312"),
  IF(VALUE(LEFT($A528,3))=313,VLOOKUP(VALUE(MID($B528,2,1)),_313_Table1,MATCH(MID($B528,1,1),_313_Table1_ColumnLookup,0),FALSE)
+N("313"),
  IF(AND(VALUE(LEFT($A528,3))=314,LEN($B528)=3),VLOOKUP(VALUE(MID($B528,2,2)),_314_Table1,MATCH(MID($B528,1,1),_314_Table1_ColumnLookup,0),FALSE),
  IF(VALUE(LEFT($A528,3))=314,VLOOKUP(VALUE(MID($B528,2,1)),_314_Table1,MATCH(MID($B528,1,1),_314_Table1_ColumnLookup,0),FALSE)
+N("314"),
""))))))))))))))))))))))))</f>
        <v>0</v>
      </c>
      <c r="E528" s="238" t="e">
        <f>IF(AND(VALUE(LEFT($A528,3))=309,LEN($B528)=3),VLOOKUP(VALUE(MID($B528,2,2)),_309_Table2,MATCH(MID($B528,1,1),_309_Table2_ColumnLookup,0),FALSE),
  IF($C528="309 LCR SummaryA",OneYearSCR,IF($C528="309 LCR SummaryB",UltimateSCR,IF(VALUE(LEFT($A528,3))=309,VLOOKUP(VALUE(MID($B528,2,1)),_309_Table2,MATCH(MID($B528,1,1),_309_Table2_ColumnLookup,0),FALSE)
+N("309"),
  IF(VALUE(LEFT($A528,3))=310,VLOOKUP(VALUE(MID($B528,2,1)),_310_Table2,MATCH(MID($B528,1,1),_310_Table2_ColumnLookup,0),FALSE)
+N("310"),
  IF(AND(VALUE(LEFT($A528,3))=311,LEN($I528)=4),VLOOKUP($I528,_311_Table2,MATCH($B528,_311_Table2_ColumnLookup,0),FALSE),
  IF(AND(VALUE(LEFT($A528,3))=311,OR($B528="I2",$B528="J2",$B528="K2",$B528="L2")),VLOOKUP('311'!$G$58,_311_Table2,MATCH(MID($B528,1,1),_311_Table2_ColumnLookup,0),FALSE),
  IF(AND(VALUE(LEFT($A528,3))=311,RIGHT($B528,5)="Total"),VLOOKUP('311'!$G$59,_311_Table2,MATCH(MID($B528,1,1),_311_Table2_ColumnLookup,0),FALSE),
  IF(VALUE(LEFT($A528,3))=311,VLOOKUP(VALUE(MID($B528,2,1)),_311_Table2,MATCH(MID($B528,1,1),_311_Table2_ColumnLookup,0),FALSE)
+N("311"),
  IF(AND(VALUE(LEFT($A528,3))=312,LEFT($G528,10)="Unincepted",$B528="G "),VLOOKUP(" ULO",_312_Table2,MATCH('312'!$N$16,_312_Table2_ColumnLookup,0),FALSE),
  IF(AND(VALUE(LEFT($A528,3))=312,LEFT($G528,10)="Unincepted",$B528="O "),VLOOKUP(" ULO",_312_Table2,MATCH('312'!$V$16,_312_Table2_ColumnLookup,0),FALSE),
  IF(AND(VALUE(LEFT($A528,3))=312,LEFT($G528,10)="Unincepted",$B528="Q "),VLOOKUP(" ULO",_312_Table2,MATCH('312'!$X$16,_312_Table2_ColumnLookup,0),FALSE),
  IF(AND(VALUE(LEFT($A528,3))=312,LEFT($G528,10)="Unincepted"),VLOOKUP(" ULO",_312_Table2,MATCH(LEFT($B528,1),_312_Table2_ColumnLookup,0),FALSE),
  IF(AND(VALUE(LEFT($A528,3))=312,LEFT($G528,5)="Total",$B528="G "),VLOOKUP('312'!$F$80,_312_Table2,MATCH('312'!$N$16,_312_Table2_ColumnLookup,0),FALSE),
  IF(AND(VALUE(LEFT($A528,3))=312,LEFT($G528,5)="Total",$B528="O "),VLOOKUP('312'!$F$80,_312_Table2,MATCH('312'!$V$16,_312_Table2_ColumnLookup,0),FALSE),
  IF(AND(VALUE(LEFT($A528,3))=312,LEFT($G528,5)="Total",$B528="Q "),VLOOKUP('312'!$F$80,_312_Table2,MATCH('312'!$X$16,_312_Table2_ColumnLookup,0),FALSE),
  IF(AND(VALUE(LEFT($A528,3))=312,LEFT($G528,5)="Total"),VLOOKUP('312'!$F$80,_312_Table2,MATCH(LEFT($B528,1),_312_Table2_ColumnLookup,0),FALSE),
  IF(AND(VALUE(LEFT($A528,3))=312,LEN($I528)=4,$B528="G"),VLOOKUP($I528,_312_Table2,MATCH('312'!$N$16,_312_Table2_ColumnLookup,0),FALSE),
  IF(AND(VALUE(LEFT($A528,3))=312,LEN($I528)=4,$B528="O"),VLOOKUP($I528,_312_Table2,MATCH('312'!$V$16,_312_Table2_ColumnLookup,0),FALSE),
  IF(AND(VALUE(LEFT($A528,3))=312,LEN($I528)=4,$B528="Q"),VLOOKUP($I528,_312_Table2,MATCH('312'!$X$16,_312_Table2_ColumnLookup,0),FALSE),
  IF(AND(VALUE(LEFT($A528,3))=312,LEN($I528)=4),VLOOKUP($I528,_312_Table2,MATCH(LEFT($B528,1),_312_Table2_ColumnLookup,0),FALSE)
+N("312"),
  IF(VALUE(LEFT($A528,3))=313,VLOOKUP(VALUE(MID($B528,2,1)),_313_Table2,MATCH(MID($B528,1,1),_313_Table2_ColumnLookup,0),FALSE)
+N("313"),
  IF(AND(VALUE(LEFT($A528,3))=314,LEN($B528)=3),VLOOKUP(VALUE(MID($B528,2,2)),_314_Table2,MATCH(MID($B528,1,1),_314_Table2_ColumnLookup,0),FALSE),
  IF(VALUE(LEFT($A528,3))=314,VLOOKUP(VALUE(MID($B528,2,1)),_314_Table2,MATCH(MID($B528,1,1),_314_Table2_ColumnLookup,0),FALSE)
+N("314"),
""))))))))))))))))))))))))</f>
        <v>#NAME?</v>
      </c>
      <c r="F528" s="238" t="e">
        <f>IF(AND(VALUE(LEFT($A528,3))=309,LEN($B528)=3),VLOOKUP(VALUE(MID($B528,2,2)),_309_Table3,MATCH(MID($B528,1,1),_309_Table3_ColumnLookup,0),FALSE),
  IF($C528="309 LCR SummaryA",OneYearSCR,IF($C528="309 LCR SummaryB",UltimateSCR,IF(VALUE(LEFT($A528,3))=309,VLOOKUP(VALUE(MID($B528,2,1)),_309_Table3,MATCH(MID($B528,1,1),_309_Table3_ColumnLookup,0),FALSE)
+N("309"),
  IF(VALUE(LEFT($A528,3))=310,VLOOKUP(VALUE(MID($B528,2,1)),_310_Table3,MATCH(MID($B528,1,1),_310_Table3_ColumnLookup,0),FALSE)
+N("310"),
  IF(AND(VALUE(LEFT($A528,3))=311,LEN($I528)=4),VLOOKUP($I528,_311_Table3,MATCH($B528,_311_Table3_ColumnLookup,0),FALSE),
  IF(AND(VALUE(LEFT($A528,3))=311,OR($B528="I2",$B528="J2",$B528="K2",$B528="L2")),VLOOKUP('311'!$G$58,_311_Table3,MATCH(MID($B528,1,1),_311_Table3_ColumnLookup,0),FALSE),
  IF(AND(VALUE(LEFT($A528,3))=311,RIGHT($B528,5)="Total"),VLOOKUP('311'!$G$59,_311_Table3,MATCH(MID($B528,1,1),_311_Table3_ColumnLookup,0),FALSE),
  IF(VALUE(LEFT($A528,3))=311,VLOOKUP(VALUE(MID($B528,2,1)),_311_Table3,MATCH(MID($B528,1,1),_311_Table3_ColumnLookup,0),FALSE)
+N("311"),
  IF(AND(VALUE(LEFT($A528,3))=312,LEFT($G528,10)="Unincepted",$B528="G "),VLOOKUP(" ULO",_312_Table3,MATCH('312'!$N$16,_312_Table3_ColumnLookup,0),FALSE),
  IF(AND(VALUE(LEFT($A528,3))=312,LEFT($G528,10)="Unincepted",$B528="O "),VLOOKUP(" ULO",_312_Table3,MATCH('312'!$V$16,_312_Table3_ColumnLookup,0),FALSE),
  IF(AND(VALUE(LEFT($A528,3))=312,LEFT($G528,10)="Unincepted",$B528="Q "),VLOOKUP(" ULO",_312_Table3,MATCH('312'!$X$16,_312_Table3_ColumnLookup,0),FALSE),
  IF(AND(VALUE(LEFT($A528,3))=312,LEFT($G528,10)="Unincepted"),VLOOKUP(" ULO",_312_Table3,MATCH(LEFT($B528,1),_312_Table3_ColumnLookup,0),FALSE),
  IF(AND(VALUE(LEFT($A528,3))=312,LEFT($G528,5)="Total",$B528="G "),VLOOKUP('312'!$F$80,_312_Table3,MATCH('312'!$N$16,_312_Table3_ColumnLookup,0),FALSE),
  IF(AND(VALUE(LEFT($A528,3))=312,LEFT($G528,5)="Total",$B528="O "),VLOOKUP('312'!$F$80,_312_Table3,MATCH('312'!$V$16,_312_Table3_ColumnLookup,0),FALSE),
  IF(AND(VALUE(LEFT($A528,3))=312,LEFT($G528,5)="Total",$B528="Q "),VLOOKUP('312'!$F$80,_312_Table3,MATCH('312'!$X$16,_312_Table3_ColumnLookup,0),FALSE),
  IF(AND(VALUE(LEFT($A528,3))=312,LEFT($G528,5)="Total"),VLOOKUP('312'!$F$80,_312_Table3,MATCH(LEFT($B528,1),_312_Table3_ColumnLookup,0),FALSE),
  IF(AND(VALUE(LEFT($A528,3))=312,LEN($I528)=4,$B528="G"),VLOOKUP($I528,_312_Table3,MATCH('312'!$N$16,_312_Table3_ColumnLookup,0),FALSE),
  IF(AND(VALUE(LEFT($A528,3))=312,LEN($I528)=4,$B528="O"),VLOOKUP($I528,_312_Table3,MATCH('312'!$V$16,_312_Table3_ColumnLookup,0),FALSE),
  IF(AND(VALUE(LEFT($A528,3))=312,LEN($I528)=4,$B528="Q"),VLOOKUP($I528,_312_Table3,MATCH('312'!$X$16,_312_Table3_ColumnLookup,0),FALSE),
  IF(AND(VALUE(LEFT($A528,3))=312,LEN($I528)=4),VLOOKUP($I528,_312_Table3,MATCH(LEFT($B528,1),_312_Table3_ColumnLookup,0),FALSE)
+N("312"),
  IF(VALUE(LEFT($A528,3))=313,VLOOKUP(VALUE(MID($B528,2,1)),_313_Table3,MATCH(MID($B528,1,1),_313_Table3_ColumnLookup,0),FALSE)
+N("313"),
  IF(AND(VALUE(LEFT($A528,3))=314,LEN($B528)=3),VLOOKUP(VALUE(MID($B528,2,2)),_314_Table3,MATCH(MID($B528,1,1),_314_Table3_ColumnLookup,0),FALSE),
  IF(VALUE(LEFT($A528,3))=314,VLOOKUP(VALUE(MID($B528,2,1)),_314_Table3,MATCH(MID($B528,1,1),_314_Table3_ColumnLookup,0),FALSE)
+N("314"),
""))))))))))))))))))))))))</f>
        <v>#NAME?</v>
      </c>
      <c r="G528" t="s">
        <v>1161</v>
      </c>
      <c r="H528" s="321">
        <f>IFERROR(
IF(ISERROR($D528)=FALSE,$D528,IF(ISERROR($E528)=FALSE,$E528,IF(ISERROR($F528)=FALSE,$F528
+N("012 checkboxes"),
IF(
IF(OR(LEFT($A528,9)="Syndicate",LEFT($A528,12)="NewSyndicate"),VLOOKUP($A528,'012'!$J:$ZW,MATCH("Link to button",'012'!$J$1:$ZW$1,0),0)
+N("309 checkbox"),
IF($C528="309 LCR Summary0",VLOOKUP("Notes990",'309'!$P:$ZZ,MATCH("Link to button",'309'!$P$1:$ZZ$1,0),0)
+N("313 checkboxes"),
IF($C528="313 Financial Information0LcmVsScr",IF($C528="309 LCR Summary0",VLOOKUP("LcmVsScr",'309'!$N:$ZZ,MATCH("Link to button",'309'!$N$1:$ZZ$1,0),0),
IF($C528="313 Financial Information0LcrDocAttached",IF($C528="309 LCR Summary0",VLOOKUP("LcrDocAttached",'309'!$N:$ZZ,MATCH("Link to button",'309'!$N$1:$ZZ$1,0),
0)))))))=1,TRUE,FALSE)
))),"")</f>
        <v>0</v>
      </c>
      <c r="I528">
        <v>2008</v>
      </c>
    </row>
    <row r="529" spans="1:9" customFormat="1">
      <c r="A529" s="237" t="str">
        <f>VLOOKUP($G529,CSVLookups!$B:$R,MATCH(A$1,CSVLookups!$B$1:$R$1,0),FALSE)</f>
        <v>312 Projected Solvency II Technical Provisions at Time Zero</v>
      </c>
      <c r="B529" s="237" t="str">
        <f>VLOOKUP($G529,CSVLookups!$B:$R,MATCH(B$1,CSVLookups!$B$1:$R$1,0),FALSE)</f>
        <v>P</v>
      </c>
      <c r="C529" s="238" t="str">
        <f t="shared" si="9"/>
        <v>312 Projected Solvency II Technical Provisions at Time ZeroP2008</v>
      </c>
      <c r="D529" s="238">
        <f>IF(AND(VALUE(LEFT($A529,3))=309,LEN($B529)=3),VLOOKUP(VALUE(MID($B529,2,2)),_309_Table1,MATCH(MID($B529,1,1),_309_Table1_ColumnLookup,0),FALSE),
  IF($C529="309 LCR SummaryA",OneYearSCR,IF($C529="309 LCR SummaryB",UltimateSCR,IF(VALUE(LEFT($A529,3))=309,VLOOKUP(VALUE(MID($B529,2,1)),_309_Table1,MATCH(MID($B529,1,1),_309_Table1_ColumnLookup,0),FALSE)
+N("309"),
  IF(VALUE(LEFT($A529,3))=310,VLOOKUP(VALUE(MID($B529,2,1)),_310_Table1,MATCH(MID($B529,1,1),_310_Table1_ColumnLookup,0),FALSE)
+N("310"),
  IF(AND(VALUE(LEFT($A529,3))=311,LEN($I529)=4),VLOOKUP($I529,_311_Table1,MATCH($B529,_311_Table1_ColumnLookup,0),FALSE),
  IF(AND(VALUE(LEFT($A529,3))=311,OR($B529="I2",$B529="J2",$B529="K2",$B529="L2")),VLOOKUP('311'!$G$58,_311_Table1,MATCH(MID($B529,1,1),_311_Table1_ColumnLookup,0),FALSE),
  IF(AND(VALUE(LEFT($A529,3))=311,RIGHT($B529,5)="Total"),VLOOKUP('311'!$G$59,_311_Table1,MATCH(MID($B529,1,1),_311_Table1_ColumnLookup,0),FALSE),
  IF(VALUE(LEFT($A529,3))=311,VLOOKUP(VALUE(MID($B529,2,1)),_311_Table1,MATCH(MID($B529,1,1),_311_Table1_ColumnLookup,0),FALSE)
+N("311"),
  IF(AND(VALUE(LEFT($A529,3))=312,LEFT($G529,10)="Unincepted",$B529="G "),VLOOKUP(" ULO",_312_Table1,MATCH('312'!$N$16,_312_Table1_ColumnLookup,0),FALSE),
  IF(AND(VALUE(LEFT($A529,3))=312,LEFT($G529,10)="Unincepted",$B529="O "),VLOOKUP(" ULO",_312_Table1,MATCH('312'!$V$16,_312_Table1_ColumnLookup,0),FALSE),
  IF(AND(VALUE(LEFT($A529,3))=312,LEFT($G529,10)="Unincepted",$B529="Q "),VLOOKUP(" ULO",_312_Table1,MATCH('312'!$X$16,_312_Table1_ColumnLookup,0),FALSE),
  IF(AND(VALUE(LEFT($A529,3))=312,LEFT($G529,10)="Unincepted"),VLOOKUP(" ULO",_312_Table1,MATCH(LEFT($B529,1),_312_Table1_ColumnLookup,0),FALSE),
  IF(AND(VALUE(LEFT($A529,3))=312,LEFT($G529,5)="Total",$B529="G "),VLOOKUP('312'!$F$80,_312_Table1,MATCH('312'!$N$16,_312_Table1_ColumnLookup,0),FALSE),
  IF(AND(VALUE(LEFT($A529,3))=312,LEFT($G529,5)="Total",$B529="O "),VLOOKUP('312'!$F$80,_312_Table1,MATCH('312'!$V$16,_312_Table1_ColumnLookup,0),FALSE),
  IF(AND(VALUE(LEFT($A529,3))=312,LEFT($G529,5)="Total",$B529="Q "),VLOOKUP('312'!$F$80,_312_Table1,MATCH('312'!$X$16,_312_Table1_ColumnLookup,0),FALSE),
  IF(AND(VALUE(LEFT($A529,3))=312,LEFT($G529,5)="Total"),VLOOKUP('312'!$F$80,_312_Table1,MATCH(LEFT($B529,1),_312_Table1_ColumnLookup,0),FALSE),
  IF(AND(VALUE(LEFT($A529,3))=312,LEN($I529)=4,$B529="G"),VLOOKUP($I529,_312_Table1,MATCH('312'!$N$16,_312_Table1_ColumnLookup,0),FALSE),
  IF(AND(VALUE(LEFT($A529,3))=312,LEN($I529)=4,$B529="O"),VLOOKUP($I529,_312_Table1,MATCH('312'!$V$16,_312_Table1_ColumnLookup,0),FALSE),
  IF(AND(VALUE(LEFT($A529,3))=312,LEN($I529)=4,$B529="Q"),VLOOKUP($I529,_312_Table1,MATCH('312'!$X$16,_312_Table1_ColumnLookup,0),FALSE),
  IF(AND(VALUE(LEFT($A529,3))=312,LEN($I529)=4),VLOOKUP($I529,_312_Table1,MATCH(LEFT($B529,1),_312_Table1_ColumnLookup,0),FALSE)
+N("312"),
  IF(VALUE(LEFT($A529,3))=313,VLOOKUP(VALUE(MID($B529,2,1)),_313_Table1,MATCH(MID($B529,1,1),_313_Table1_ColumnLookup,0),FALSE)
+N("313"),
  IF(AND(VALUE(LEFT($A529,3))=314,LEN($B529)=3),VLOOKUP(VALUE(MID($B529,2,2)),_314_Table1,MATCH(MID($B529,1,1),_314_Table1_ColumnLookup,0),FALSE),
  IF(VALUE(LEFT($A529,3))=314,VLOOKUP(VALUE(MID($B529,2,1)),_314_Table1,MATCH(MID($B529,1,1),_314_Table1_ColumnLookup,0),FALSE)
+N("314"),
""))))))))))))))))))))))))</f>
        <v>0</v>
      </c>
      <c r="E529" s="238" t="e">
        <f>IF(AND(VALUE(LEFT($A529,3))=309,LEN($B529)=3),VLOOKUP(VALUE(MID($B529,2,2)),_309_Table2,MATCH(MID($B529,1,1),_309_Table2_ColumnLookup,0),FALSE),
  IF($C529="309 LCR SummaryA",OneYearSCR,IF($C529="309 LCR SummaryB",UltimateSCR,IF(VALUE(LEFT($A529,3))=309,VLOOKUP(VALUE(MID($B529,2,1)),_309_Table2,MATCH(MID($B529,1,1),_309_Table2_ColumnLookup,0),FALSE)
+N("309"),
  IF(VALUE(LEFT($A529,3))=310,VLOOKUP(VALUE(MID($B529,2,1)),_310_Table2,MATCH(MID($B529,1,1),_310_Table2_ColumnLookup,0),FALSE)
+N("310"),
  IF(AND(VALUE(LEFT($A529,3))=311,LEN($I529)=4),VLOOKUP($I529,_311_Table2,MATCH($B529,_311_Table2_ColumnLookup,0),FALSE),
  IF(AND(VALUE(LEFT($A529,3))=311,OR($B529="I2",$B529="J2",$B529="K2",$B529="L2")),VLOOKUP('311'!$G$58,_311_Table2,MATCH(MID($B529,1,1),_311_Table2_ColumnLookup,0),FALSE),
  IF(AND(VALUE(LEFT($A529,3))=311,RIGHT($B529,5)="Total"),VLOOKUP('311'!$G$59,_311_Table2,MATCH(MID($B529,1,1),_311_Table2_ColumnLookup,0),FALSE),
  IF(VALUE(LEFT($A529,3))=311,VLOOKUP(VALUE(MID($B529,2,1)),_311_Table2,MATCH(MID($B529,1,1),_311_Table2_ColumnLookup,0),FALSE)
+N("311"),
  IF(AND(VALUE(LEFT($A529,3))=312,LEFT($G529,10)="Unincepted",$B529="G "),VLOOKUP(" ULO",_312_Table2,MATCH('312'!$N$16,_312_Table2_ColumnLookup,0),FALSE),
  IF(AND(VALUE(LEFT($A529,3))=312,LEFT($G529,10)="Unincepted",$B529="O "),VLOOKUP(" ULO",_312_Table2,MATCH('312'!$V$16,_312_Table2_ColumnLookup,0),FALSE),
  IF(AND(VALUE(LEFT($A529,3))=312,LEFT($G529,10)="Unincepted",$B529="Q "),VLOOKUP(" ULO",_312_Table2,MATCH('312'!$X$16,_312_Table2_ColumnLookup,0),FALSE),
  IF(AND(VALUE(LEFT($A529,3))=312,LEFT($G529,10)="Unincepted"),VLOOKUP(" ULO",_312_Table2,MATCH(LEFT($B529,1),_312_Table2_ColumnLookup,0),FALSE),
  IF(AND(VALUE(LEFT($A529,3))=312,LEFT($G529,5)="Total",$B529="G "),VLOOKUP('312'!$F$80,_312_Table2,MATCH('312'!$N$16,_312_Table2_ColumnLookup,0),FALSE),
  IF(AND(VALUE(LEFT($A529,3))=312,LEFT($G529,5)="Total",$B529="O "),VLOOKUP('312'!$F$80,_312_Table2,MATCH('312'!$V$16,_312_Table2_ColumnLookup,0),FALSE),
  IF(AND(VALUE(LEFT($A529,3))=312,LEFT($G529,5)="Total",$B529="Q "),VLOOKUP('312'!$F$80,_312_Table2,MATCH('312'!$X$16,_312_Table2_ColumnLookup,0),FALSE),
  IF(AND(VALUE(LEFT($A529,3))=312,LEFT($G529,5)="Total"),VLOOKUP('312'!$F$80,_312_Table2,MATCH(LEFT($B529,1),_312_Table2_ColumnLookup,0),FALSE),
  IF(AND(VALUE(LEFT($A529,3))=312,LEN($I529)=4,$B529="G"),VLOOKUP($I529,_312_Table2,MATCH('312'!$N$16,_312_Table2_ColumnLookup,0),FALSE),
  IF(AND(VALUE(LEFT($A529,3))=312,LEN($I529)=4,$B529="O"),VLOOKUP($I529,_312_Table2,MATCH('312'!$V$16,_312_Table2_ColumnLookup,0),FALSE),
  IF(AND(VALUE(LEFT($A529,3))=312,LEN($I529)=4,$B529="Q"),VLOOKUP($I529,_312_Table2,MATCH('312'!$X$16,_312_Table2_ColumnLookup,0),FALSE),
  IF(AND(VALUE(LEFT($A529,3))=312,LEN($I529)=4),VLOOKUP($I529,_312_Table2,MATCH(LEFT($B529,1),_312_Table2_ColumnLookup,0),FALSE)
+N("312"),
  IF(VALUE(LEFT($A529,3))=313,VLOOKUP(VALUE(MID($B529,2,1)),_313_Table2,MATCH(MID($B529,1,1),_313_Table2_ColumnLookup,0),FALSE)
+N("313"),
  IF(AND(VALUE(LEFT($A529,3))=314,LEN($B529)=3),VLOOKUP(VALUE(MID($B529,2,2)),_314_Table2,MATCH(MID($B529,1,1),_314_Table2_ColumnLookup,0),FALSE),
  IF(VALUE(LEFT($A529,3))=314,VLOOKUP(VALUE(MID($B529,2,1)),_314_Table2,MATCH(MID($B529,1,1),_314_Table2_ColumnLookup,0),FALSE)
+N("314"),
""))))))))))))))))))))))))</f>
        <v>#NAME?</v>
      </c>
      <c r="F529" s="238" t="e">
        <f>IF(AND(VALUE(LEFT($A529,3))=309,LEN($B529)=3),VLOOKUP(VALUE(MID($B529,2,2)),_309_Table3,MATCH(MID($B529,1,1),_309_Table3_ColumnLookup,0),FALSE),
  IF($C529="309 LCR SummaryA",OneYearSCR,IF($C529="309 LCR SummaryB",UltimateSCR,IF(VALUE(LEFT($A529,3))=309,VLOOKUP(VALUE(MID($B529,2,1)),_309_Table3,MATCH(MID($B529,1,1),_309_Table3_ColumnLookup,0),FALSE)
+N("309"),
  IF(VALUE(LEFT($A529,3))=310,VLOOKUP(VALUE(MID($B529,2,1)),_310_Table3,MATCH(MID($B529,1,1),_310_Table3_ColumnLookup,0),FALSE)
+N("310"),
  IF(AND(VALUE(LEFT($A529,3))=311,LEN($I529)=4),VLOOKUP($I529,_311_Table3,MATCH($B529,_311_Table3_ColumnLookup,0),FALSE),
  IF(AND(VALUE(LEFT($A529,3))=311,OR($B529="I2",$B529="J2",$B529="K2",$B529="L2")),VLOOKUP('311'!$G$58,_311_Table3,MATCH(MID($B529,1,1),_311_Table3_ColumnLookup,0),FALSE),
  IF(AND(VALUE(LEFT($A529,3))=311,RIGHT($B529,5)="Total"),VLOOKUP('311'!$G$59,_311_Table3,MATCH(MID($B529,1,1),_311_Table3_ColumnLookup,0),FALSE),
  IF(VALUE(LEFT($A529,3))=311,VLOOKUP(VALUE(MID($B529,2,1)),_311_Table3,MATCH(MID($B529,1,1),_311_Table3_ColumnLookup,0),FALSE)
+N("311"),
  IF(AND(VALUE(LEFT($A529,3))=312,LEFT($G529,10)="Unincepted",$B529="G "),VLOOKUP(" ULO",_312_Table3,MATCH('312'!$N$16,_312_Table3_ColumnLookup,0),FALSE),
  IF(AND(VALUE(LEFT($A529,3))=312,LEFT($G529,10)="Unincepted",$B529="O "),VLOOKUP(" ULO",_312_Table3,MATCH('312'!$V$16,_312_Table3_ColumnLookup,0),FALSE),
  IF(AND(VALUE(LEFT($A529,3))=312,LEFT($G529,10)="Unincepted",$B529="Q "),VLOOKUP(" ULO",_312_Table3,MATCH('312'!$X$16,_312_Table3_ColumnLookup,0),FALSE),
  IF(AND(VALUE(LEFT($A529,3))=312,LEFT($G529,10)="Unincepted"),VLOOKUP(" ULO",_312_Table3,MATCH(LEFT($B529,1),_312_Table3_ColumnLookup,0),FALSE),
  IF(AND(VALUE(LEFT($A529,3))=312,LEFT($G529,5)="Total",$B529="G "),VLOOKUP('312'!$F$80,_312_Table3,MATCH('312'!$N$16,_312_Table3_ColumnLookup,0),FALSE),
  IF(AND(VALUE(LEFT($A529,3))=312,LEFT($G529,5)="Total",$B529="O "),VLOOKUP('312'!$F$80,_312_Table3,MATCH('312'!$V$16,_312_Table3_ColumnLookup,0),FALSE),
  IF(AND(VALUE(LEFT($A529,3))=312,LEFT($G529,5)="Total",$B529="Q "),VLOOKUP('312'!$F$80,_312_Table3,MATCH('312'!$X$16,_312_Table3_ColumnLookup,0),FALSE),
  IF(AND(VALUE(LEFT($A529,3))=312,LEFT($G529,5)="Total"),VLOOKUP('312'!$F$80,_312_Table3,MATCH(LEFT($B529,1),_312_Table3_ColumnLookup,0),FALSE),
  IF(AND(VALUE(LEFT($A529,3))=312,LEN($I529)=4,$B529="G"),VLOOKUP($I529,_312_Table3,MATCH('312'!$N$16,_312_Table3_ColumnLookup,0),FALSE),
  IF(AND(VALUE(LEFT($A529,3))=312,LEN($I529)=4,$B529="O"),VLOOKUP($I529,_312_Table3,MATCH('312'!$V$16,_312_Table3_ColumnLookup,0),FALSE),
  IF(AND(VALUE(LEFT($A529,3))=312,LEN($I529)=4,$B529="Q"),VLOOKUP($I529,_312_Table3,MATCH('312'!$X$16,_312_Table3_ColumnLookup,0),FALSE),
  IF(AND(VALUE(LEFT($A529,3))=312,LEN($I529)=4),VLOOKUP($I529,_312_Table3,MATCH(LEFT($B529,1),_312_Table3_ColumnLookup,0),FALSE)
+N("312"),
  IF(VALUE(LEFT($A529,3))=313,VLOOKUP(VALUE(MID($B529,2,1)),_313_Table3,MATCH(MID($B529,1,1),_313_Table3_ColumnLookup,0),FALSE)
+N("313"),
  IF(AND(VALUE(LEFT($A529,3))=314,LEN($B529)=3),VLOOKUP(VALUE(MID($B529,2,2)),_314_Table3,MATCH(MID($B529,1,1),_314_Table3_ColumnLookup,0),FALSE),
  IF(VALUE(LEFT($A529,3))=314,VLOOKUP(VALUE(MID($B529,2,1)),_314_Table3,MATCH(MID($B529,1,1),_314_Table3_ColumnLookup,0),FALSE)
+N("314"),
""))))))))))))))))))))))))</f>
        <v>#NAME?</v>
      </c>
      <c r="G529" t="s">
        <v>1162</v>
      </c>
      <c r="H529" s="321">
        <f>IFERROR(
IF(ISERROR($D529)=FALSE,$D529,IF(ISERROR($E529)=FALSE,$E529,IF(ISERROR($F529)=FALSE,$F529
+N("012 checkboxes"),
IF(
IF(OR(LEFT($A529,9)="Syndicate",LEFT($A529,12)="NewSyndicate"),VLOOKUP($A529,'012'!$J:$ZW,MATCH("Link to button",'012'!$J$1:$ZW$1,0),0)
+N("309 checkbox"),
IF($C529="309 LCR Summary0",VLOOKUP("Notes990",'309'!$P:$ZZ,MATCH("Link to button",'309'!$P$1:$ZZ$1,0),0)
+N("313 checkboxes"),
IF($C529="313 Financial Information0LcmVsScr",IF($C529="309 LCR Summary0",VLOOKUP("LcmVsScr",'309'!$N:$ZZ,MATCH("Link to button",'309'!$N$1:$ZZ$1,0),0),
IF($C529="313 Financial Information0LcrDocAttached",IF($C529="309 LCR Summary0",VLOOKUP("LcrDocAttached",'309'!$N:$ZZ,MATCH("Link to button",'309'!$N$1:$ZZ$1,0),
0)))))))=1,TRUE,FALSE)
))),"")</f>
        <v>0</v>
      </c>
      <c r="I529">
        <v>2008</v>
      </c>
    </row>
    <row r="530" spans="1:9" customFormat="1">
      <c r="A530" s="237" t="str">
        <f>VLOOKUP($G530,CSVLookups!$B:$R,MATCH(A$1,CSVLookups!$B$1:$R$1,0),FALSE)</f>
        <v>312 Projected Solvency II Technical Provisions at Time Zero</v>
      </c>
      <c r="B530" s="237" t="str">
        <f>VLOOKUP($G530,CSVLookups!$B:$R,MATCH(B$1,CSVLookups!$B$1:$R$1,0),FALSE)</f>
        <v>Q</v>
      </c>
      <c r="C530" s="238" t="str">
        <f t="shared" si="9"/>
        <v>312 Projected Solvency II Technical Provisions at Time ZeroQ2008</v>
      </c>
      <c r="D530" s="238">
        <f>IF(AND(VALUE(LEFT($A530,3))=309,LEN($B530)=3),VLOOKUP(VALUE(MID($B530,2,2)),_309_Table1,MATCH(MID($B530,1,1),_309_Table1_ColumnLookup,0),FALSE),
  IF($C530="309 LCR SummaryA",OneYearSCR,IF($C530="309 LCR SummaryB",UltimateSCR,IF(VALUE(LEFT($A530,3))=309,VLOOKUP(VALUE(MID($B530,2,1)),_309_Table1,MATCH(MID($B530,1,1),_309_Table1_ColumnLookup,0),FALSE)
+N("309"),
  IF(VALUE(LEFT($A530,3))=310,VLOOKUP(VALUE(MID($B530,2,1)),_310_Table1,MATCH(MID($B530,1,1),_310_Table1_ColumnLookup,0),FALSE)
+N("310"),
  IF(AND(VALUE(LEFT($A530,3))=311,LEN($I530)=4),VLOOKUP($I530,_311_Table1,MATCH($B530,_311_Table1_ColumnLookup,0),FALSE),
  IF(AND(VALUE(LEFT($A530,3))=311,OR($B530="I2",$B530="J2",$B530="K2",$B530="L2")),VLOOKUP('311'!$G$58,_311_Table1,MATCH(MID($B530,1,1),_311_Table1_ColumnLookup,0),FALSE),
  IF(AND(VALUE(LEFT($A530,3))=311,RIGHT($B530,5)="Total"),VLOOKUP('311'!$G$59,_311_Table1,MATCH(MID($B530,1,1),_311_Table1_ColumnLookup,0),FALSE),
  IF(VALUE(LEFT($A530,3))=311,VLOOKUP(VALUE(MID($B530,2,1)),_311_Table1,MATCH(MID($B530,1,1),_311_Table1_ColumnLookup,0),FALSE)
+N("311"),
  IF(AND(VALUE(LEFT($A530,3))=312,LEFT($G530,10)="Unincepted",$B530="G "),VLOOKUP(" ULO",_312_Table1,MATCH('312'!$N$16,_312_Table1_ColumnLookup,0),FALSE),
  IF(AND(VALUE(LEFT($A530,3))=312,LEFT($G530,10)="Unincepted",$B530="O "),VLOOKUP(" ULO",_312_Table1,MATCH('312'!$V$16,_312_Table1_ColumnLookup,0),FALSE),
  IF(AND(VALUE(LEFT($A530,3))=312,LEFT($G530,10)="Unincepted",$B530="Q "),VLOOKUP(" ULO",_312_Table1,MATCH('312'!$X$16,_312_Table1_ColumnLookup,0),FALSE),
  IF(AND(VALUE(LEFT($A530,3))=312,LEFT($G530,10)="Unincepted"),VLOOKUP(" ULO",_312_Table1,MATCH(LEFT($B530,1),_312_Table1_ColumnLookup,0),FALSE),
  IF(AND(VALUE(LEFT($A530,3))=312,LEFT($G530,5)="Total",$B530="G "),VLOOKUP('312'!$F$80,_312_Table1,MATCH('312'!$N$16,_312_Table1_ColumnLookup,0),FALSE),
  IF(AND(VALUE(LEFT($A530,3))=312,LEFT($G530,5)="Total",$B530="O "),VLOOKUP('312'!$F$80,_312_Table1,MATCH('312'!$V$16,_312_Table1_ColumnLookup,0),FALSE),
  IF(AND(VALUE(LEFT($A530,3))=312,LEFT($G530,5)="Total",$B530="Q "),VLOOKUP('312'!$F$80,_312_Table1,MATCH('312'!$X$16,_312_Table1_ColumnLookup,0),FALSE),
  IF(AND(VALUE(LEFT($A530,3))=312,LEFT($G530,5)="Total"),VLOOKUP('312'!$F$80,_312_Table1,MATCH(LEFT($B530,1),_312_Table1_ColumnLookup,0),FALSE),
  IF(AND(VALUE(LEFT($A530,3))=312,LEN($I530)=4,$B530="G"),VLOOKUP($I530,_312_Table1,MATCH('312'!$N$16,_312_Table1_ColumnLookup,0),FALSE),
  IF(AND(VALUE(LEFT($A530,3))=312,LEN($I530)=4,$B530="O"),VLOOKUP($I530,_312_Table1,MATCH('312'!$V$16,_312_Table1_ColumnLookup,0),FALSE),
  IF(AND(VALUE(LEFT($A530,3))=312,LEN($I530)=4,$B530="Q"),VLOOKUP($I530,_312_Table1,MATCH('312'!$X$16,_312_Table1_ColumnLookup,0),FALSE),
  IF(AND(VALUE(LEFT($A530,3))=312,LEN($I530)=4),VLOOKUP($I530,_312_Table1,MATCH(LEFT($B530,1),_312_Table1_ColumnLookup,0),FALSE)
+N("312"),
  IF(VALUE(LEFT($A530,3))=313,VLOOKUP(VALUE(MID($B530,2,1)),_313_Table1,MATCH(MID($B530,1,1),_313_Table1_ColumnLookup,0),FALSE)
+N("313"),
  IF(AND(VALUE(LEFT($A530,3))=314,LEN($B530)=3),VLOOKUP(VALUE(MID($B530,2,2)),_314_Table1,MATCH(MID($B530,1,1),_314_Table1_ColumnLookup,0),FALSE),
  IF(VALUE(LEFT($A530,3))=314,VLOOKUP(VALUE(MID($B530,2,1)),_314_Table1,MATCH(MID($B530,1,1),_314_Table1_ColumnLookup,0),FALSE)
+N("314"),
""))))))))))))))))))))))))</f>
        <v>0</v>
      </c>
      <c r="E530" s="238" t="e">
        <f>IF(AND(VALUE(LEFT($A530,3))=309,LEN($B530)=3),VLOOKUP(VALUE(MID($B530,2,2)),_309_Table2,MATCH(MID($B530,1,1),_309_Table2_ColumnLookup,0),FALSE),
  IF($C530="309 LCR SummaryA",OneYearSCR,IF($C530="309 LCR SummaryB",UltimateSCR,IF(VALUE(LEFT($A530,3))=309,VLOOKUP(VALUE(MID($B530,2,1)),_309_Table2,MATCH(MID($B530,1,1),_309_Table2_ColumnLookup,0),FALSE)
+N("309"),
  IF(VALUE(LEFT($A530,3))=310,VLOOKUP(VALUE(MID($B530,2,1)),_310_Table2,MATCH(MID($B530,1,1),_310_Table2_ColumnLookup,0),FALSE)
+N("310"),
  IF(AND(VALUE(LEFT($A530,3))=311,LEN($I530)=4),VLOOKUP($I530,_311_Table2,MATCH($B530,_311_Table2_ColumnLookup,0),FALSE),
  IF(AND(VALUE(LEFT($A530,3))=311,OR($B530="I2",$B530="J2",$B530="K2",$B530="L2")),VLOOKUP('311'!$G$58,_311_Table2,MATCH(MID($B530,1,1),_311_Table2_ColumnLookup,0),FALSE),
  IF(AND(VALUE(LEFT($A530,3))=311,RIGHT($B530,5)="Total"),VLOOKUP('311'!$G$59,_311_Table2,MATCH(MID($B530,1,1),_311_Table2_ColumnLookup,0),FALSE),
  IF(VALUE(LEFT($A530,3))=311,VLOOKUP(VALUE(MID($B530,2,1)),_311_Table2,MATCH(MID($B530,1,1),_311_Table2_ColumnLookup,0),FALSE)
+N("311"),
  IF(AND(VALUE(LEFT($A530,3))=312,LEFT($G530,10)="Unincepted",$B530="G "),VLOOKUP(" ULO",_312_Table2,MATCH('312'!$N$16,_312_Table2_ColumnLookup,0),FALSE),
  IF(AND(VALUE(LEFT($A530,3))=312,LEFT($G530,10)="Unincepted",$B530="O "),VLOOKUP(" ULO",_312_Table2,MATCH('312'!$V$16,_312_Table2_ColumnLookup,0),FALSE),
  IF(AND(VALUE(LEFT($A530,3))=312,LEFT($G530,10)="Unincepted",$B530="Q "),VLOOKUP(" ULO",_312_Table2,MATCH('312'!$X$16,_312_Table2_ColumnLookup,0),FALSE),
  IF(AND(VALUE(LEFT($A530,3))=312,LEFT($G530,10)="Unincepted"),VLOOKUP(" ULO",_312_Table2,MATCH(LEFT($B530,1),_312_Table2_ColumnLookup,0),FALSE),
  IF(AND(VALUE(LEFT($A530,3))=312,LEFT($G530,5)="Total",$B530="G "),VLOOKUP('312'!$F$80,_312_Table2,MATCH('312'!$N$16,_312_Table2_ColumnLookup,0),FALSE),
  IF(AND(VALUE(LEFT($A530,3))=312,LEFT($G530,5)="Total",$B530="O "),VLOOKUP('312'!$F$80,_312_Table2,MATCH('312'!$V$16,_312_Table2_ColumnLookup,0),FALSE),
  IF(AND(VALUE(LEFT($A530,3))=312,LEFT($G530,5)="Total",$B530="Q "),VLOOKUP('312'!$F$80,_312_Table2,MATCH('312'!$X$16,_312_Table2_ColumnLookup,0),FALSE),
  IF(AND(VALUE(LEFT($A530,3))=312,LEFT($G530,5)="Total"),VLOOKUP('312'!$F$80,_312_Table2,MATCH(LEFT($B530,1),_312_Table2_ColumnLookup,0),FALSE),
  IF(AND(VALUE(LEFT($A530,3))=312,LEN($I530)=4,$B530="G"),VLOOKUP($I530,_312_Table2,MATCH('312'!$N$16,_312_Table2_ColumnLookup,0),FALSE),
  IF(AND(VALUE(LEFT($A530,3))=312,LEN($I530)=4,$B530="O"),VLOOKUP($I530,_312_Table2,MATCH('312'!$V$16,_312_Table2_ColumnLookup,0),FALSE),
  IF(AND(VALUE(LEFT($A530,3))=312,LEN($I530)=4,$B530="Q"),VLOOKUP($I530,_312_Table2,MATCH('312'!$X$16,_312_Table2_ColumnLookup,0),FALSE),
  IF(AND(VALUE(LEFT($A530,3))=312,LEN($I530)=4),VLOOKUP($I530,_312_Table2,MATCH(LEFT($B530,1),_312_Table2_ColumnLookup,0),FALSE)
+N("312"),
  IF(VALUE(LEFT($A530,3))=313,VLOOKUP(VALUE(MID($B530,2,1)),_313_Table2,MATCH(MID($B530,1,1),_313_Table2_ColumnLookup,0),FALSE)
+N("313"),
  IF(AND(VALUE(LEFT($A530,3))=314,LEN($B530)=3),VLOOKUP(VALUE(MID($B530,2,2)),_314_Table2,MATCH(MID($B530,1,1),_314_Table2_ColumnLookup,0),FALSE),
  IF(VALUE(LEFT($A530,3))=314,VLOOKUP(VALUE(MID($B530,2,1)),_314_Table2,MATCH(MID($B530,1,1),_314_Table2_ColumnLookup,0),FALSE)
+N("314"),
""))))))))))))))))))))))))</f>
        <v>#NAME?</v>
      </c>
      <c r="F530" s="238" t="e">
        <f>IF(AND(VALUE(LEFT($A530,3))=309,LEN($B530)=3),VLOOKUP(VALUE(MID($B530,2,2)),_309_Table3,MATCH(MID($B530,1,1),_309_Table3_ColumnLookup,0),FALSE),
  IF($C530="309 LCR SummaryA",OneYearSCR,IF($C530="309 LCR SummaryB",UltimateSCR,IF(VALUE(LEFT($A530,3))=309,VLOOKUP(VALUE(MID($B530,2,1)),_309_Table3,MATCH(MID($B530,1,1),_309_Table3_ColumnLookup,0),FALSE)
+N("309"),
  IF(VALUE(LEFT($A530,3))=310,VLOOKUP(VALUE(MID($B530,2,1)),_310_Table3,MATCH(MID($B530,1,1),_310_Table3_ColumnLookup,0),FALSE)
+N("310"),
  IF(AND(VALUE(LEFT($A530,3))=311,LEN($I530)=4),VLOOKUP($I530,_311_Table3,MATCH($B530,_311_Table3_ColumnLookup,0),FALSE),
  IF(AND(VALUE(LEFT($A530,3))=311,OR($B530="I2",$B530="J2",$B530="K2",$B530="L2")),VLOOKUP('311'!$G$58,_311_Table3,MATCH(MID($B530,1,1),_311_Table3_ColumnLookup,0),FALSE),
  IF(AND(VALUE(LEFT($A530,3))=311,RIGHT($B530,5)="Total"),VLOOKUP('311'!$G$59,_311_Table3,MATCH(MID($B530,1,1),_311_Table3_ColumnLookup,0),FALSE),
  IF(VALUE(LEFT($A530,3))=311,VLOOKUP(VALUE(MID($B530,2,1)),_311_Table3,MATCH(MID($B530,1,1),_311_Table3_ColumnLookup,0),FALSE)
+N("311"),
  IF(AND(VALUE(LEFT($A530,3))=312,LEFT($G530,10)="Unincepted",$B530="G "),VLOOKUP(" ULO",_312_Table3,MATCH('312'!$N$16,_312_Table3_ColumnLookup,0),FALSE),
  IF(AND(VALUE(LEFT($A530,3))=312,LEFT($G530,10)="Unincepted",$B530="O "),VLOOKUP(" ULO",_312_Table3,MATCH('312'!$V$16,_312_Table3_ColumnLookup,0),FALSE),
  IF(AND(VALUE(LEFT($A530,3))=312,LEFT($G530,10)="Unincepted",$B530="Q "),VLOOKUP(" ULO",_312_Table3,MATCH('312'!$X$16,_312_Table3_ColumnLookup,0),FALSE),
  IF(AND(VALUE(LEFT($A530,3))=312,LEFT($G530,10)="Unincepted"),VLOOKUP(" ULO",_312_Table3,MATCH(LEFT($B530,1),_312_Table3_ColumnLookup,0),FALSE),
  IF(AND(VALUE(LEFT($A530,3))=312,LEFT($G530,5)="Total",$B530="G "),VLOOKUP('312'!$F$80,_312_Table3,MATCH('312'!$N$16,_312_Table3_ColumnLookup,0),FALSE),
  IF(AND(VALUE(LEFT($A530,3))=312,LEFT($G530,5)="Total",$B530="O "),VLOOKUP('312'!$F$80,_312_Table3,MATCH('312'!$V$16,_312_Table3_ColumnLookup,0),FALSE),
  IF(AND(VALUE(LEFT($A530,3))=312,LEFT($G530,5)="Total",$B530="Q "),VLOOKUP('312'!$F$80,_312_Table3,MATCH('312'!$X$16,_312_Table3_ColumnLookup,0),FALSE),
  IF(AND(VALUE(LEFT($A530,3))=312,LEFT($G530,5)="Total"),VLOOKUP('312'!$F$80,_312_Table3,MATCH(LEFT($B530,1),_312_Table3_ColumnLookup,0),FALSE),
  IF(AND(VALUE(LEFT($A530,3))=312,LEN($I530)=4,$B530="G"),VLOOKUP($I530,_312_Table3,MATCH('312'!$N$16,_312_Table3_ColumnLookup,0),FALSE),
  IF(AND(VALUE(LEFT($A530,3))=312,LEN($I530)=4,$B530="O"),VLOOKUP($I530,_312_Table3,MATCH('312'!$V$16,_312_Table3_ColumnLookup,0),FALSE),
  IF(AND(VALUE(LEFT($A530,3))=312,LEN($I530)=4,$B530="Q"),VLOOKUP($I530,_312_Table3,MATCH('312'!$X$16,_312_Table3_ColumnLookup,0),FALSE),
  IF(AND(VALUE(LEFT($A530,3))=312,LEN($I530)=4),VLOOKUP($I530,_312_Table3,MATCH(LEFT($B530,1),_312_Table3_ColumnLookup,0),FALSE)
+N("312"),
  IF(VALUE(LEFT($A530,3))=313,VLOOKUP(VALUE(MID($B530,2,1)),_313_Table3,MATCH(MID($B530,1,1),_313_Table3_ColumnLookup,0),FALSE)
+N("313"),
  IF(AND(VALUE(LEFT($A530,3))=314,LEN($B530)=3),VLOOKUP(VALUE(MID($B530,2,2)),_314_Table3,MATCH(MID($B530,1,1),_314_Table3_ColumnLookup,0),FALSE),
  IF(VALUE(LEFT($A530,3))=314,VLOOKUP(VALUE(MID($B530,2,1)),_314_Table3,MATCH(MID($B530,1,1),_314_Table3_ColumnLookup,0),FALSE)
+N("314"),
""))))))))))))))))))))))))</f>
        <v>#NAME?</v>
      </c>
      <c r="G530" t="s">
        <v>1163</v>
      </c>
      <c r="H530" s="321">
        <f>IFERROR(
IF(ISERROR($D530)=FALSE,$D530,IF(ISERROR($E530)=FALSE,$E530,IF(ISERROR($F530)=FALSE,$F530
+N("012 checkboxes"),
IF(
IF(OR(LEFT($A530,9)="Syndicate",LEFT($A530,12)="NewSyndicate"),VLOOKUP($A530,'012'!$J:$ZW,MATCH("Link to button",'012'!$J$1:$ZW$1,0),0)
+N("309 checkbox"),
IF($C530="309 LCR Summary0",VLOOKUP("Notes990",'309'!$P:$ZZ,MATCH("Link to button",'309'!$P$1:$ZZ$1,0),0)
+N("313 checkboxes"),
IF($C530="313 Financial Information0LcmVsScr",IF($C530="309 LCR Summary0",VLOOKUP("LcmVsScr",'309'!$N:$ZZ,MATCH("Link to button",'309'!$N$1:$ZZ$1,0),0),
IF($C530="313 Financial Information0LcrDocAttached",IF($C530="309 LCR Summary0",VLOOKUP("LcrDocAttached",'309'!$N:$ZZ,MATCH("Link to button",'309'!$N$1:$ZZ$1,0),
0)))))))=1,TRUE,FALSE)
))),"")</f>
        <v>0</v>
      </c>
      <c r="I530">
        <v>2008</v>
      </c>
    </row>
    <row r="531" spans="1:9" customFormat="1">
      <c r="A531" s="237" t="str">
        <f>VLOOKUP($G531,CSVLookups!$B:$R,MATCH(A$1,CSVLookups!$B$1:$R$1,0),FALSE)</f>
        <v>312 Projected Solvency II Technical Provisions at Time Zero</v>
      </c>
      <c r="B531" s="237" t="str">
        <f>VLOOKUP($G531,CSVLookups!$B:$R,MATCH(B$1,CSVLookups!$B$1:$R$1,0),FALSE)</f>
        <v>A</v>
      </c>
      <c r="C531" s="238" t="str">
        <f t="shared" si="9"/>
        <v>312 Projected Solvency II Technical Provisions at Time ZeroA2009</v>
      </c>
      <c r="D531" s="238">
        <f>IF(AND(VALUE(LEFT($A531,3))=309,LEN($B531)=3),VLOOKUP(VALUE(MID($B531,2,2)),_309_Table1,MATCH(MID($B531,1,1),_309_Table1_ColumnLookup,0),FALSE),
  IF($C531="309 LCR SummaryA",OneYearSCR,IF($C531="309 LCR SummaryB",UltimateSCR,IF(VALUE(LEFT($A531,3))=309,VLOOKUP(VALUE(MID($B531,2,1)),_309_Table1,MATCH(MID($B531,1,1),_309_Table1_ColumnLookup,0),FALSE)
+N("309"),
  IF(VALUE(LEFT($A531,3))=310,VLOOKUP(VALUE(MID($B531,2,1)),_310_Table1,MATCH(MID($B531,1,1),_310_Table1_ColumnLookup,0),FALSE)
+N("310"),
  IF(AND(VALUE(LEFT($A531,3))=311,LEN($I531)=4),VLOOKUP($I531,_311_Table1,MATCH($B531,_311_Table1_ColumnLookup,0),FALSE),
  IF(AND(VALUE(LEFT($A531,3))=311,OR($B531="I2",$B531="J2",$B531="K2",$B531="L2")),VLOOKUP('311'!$G$58,_311_Table1,MATCH(MID($B531,1,1),_311_Table1_ColumnLookup,0),FALSE),
  IF(AND(VALUE(LEFT($A531,3))=311,RIGHT($B531,5)="Total"),VLOOKUP('311'!$G$59,_311_Table1,MATCH(MID($B531,1,1),_311_Table1_ColumnLookup,0),FALSE),
  IF(VALUE(LEFT($A531,3))=311,VLOOKUP(VALUE(MID($B531,2,1)),_311_Table1,MATCH(MID($B531,1,1),_311_Table1_ColumnLookup,0),FALSE)
+N("311"),
  IF(AND(VALUE(LEFT($A531,3))=312,LEFT($G531,10)="Unincepted",$B531="G "),VLOOKUP(" ULO",_312_Table1,MATCH('312'!$N$16,_312_Table1_ColumnLookup,0),FALSE),
  IF(AND(VALUE(LEFT($A531,3))=312,LEFT($G531,10)="Unincepted",$B531="O "),VLOOKUP(" ULO",_312_Table1,MATCH('312'!$V$16,_312_Table1_ColumnLookup,0),FALSE),
  IF(AND(VALUE(LEFT($A531,3))=312,LEFT($G531,10)="Unincepted",$B531="Q "),VLOOKUP(" ULO",_312_Table1,MATCH('312'!$X$16,_312_Table1_ColumnLookup,0),FALSE),
  IF(AND(VALUE(LEFT($A531,3))=312,LEFT($G531,10)="Unincepted"),VLOOKUP(" ULO",_312_Table1,MATCH(LEFT($B531,1),_312_Table1_ColumnLookup,0),FALSE),
  IF(AND(VALUE(LEFT($A531,3))=312,LEFT($G531,5)="Total",$B531="G "),VLOOKUP('312'!$F$80,_312_Table1,MATCH('312'!$N$16,_312_Table1_ColumnLookup,0),FALSE),
  IF(AND(VALUE(LEFT($A531,3))=312,LEFT($G531,5)="Total",$B531="O "),VLOOKUP('312'!$F$80,_312_Table1,MATCH('312'!$V$16,_312_Table1_ColumnLookup,0),FALSE),
  IF(AND(VALUE(LEFT($A531,3))=312,LEFT($G531,5)="Total",$B531="Q "),VLOOKUP('312'!$F$80,_312_Table1,MATCH('312'!$X$16,_312_Table1_ColumnLookup,0),FALSE),
  IF(AND(VALUE(LEFT($A531,3))=312,LEFT($G531,5)="Total"),VLOOKUP('312'!$F$80,_312_Table1,MATCH(LEFT($B531,1),_312_Table1_ColumnLookup,0),FALSE),
  IF(AND(VALUE(LEFT($A531,3))=312,LEN($I531)=4,$B531="G"),VLOOKUP($I531,_312_Table1,MATCH('312'!$N$16,_312_Table1_ColumnLookup,0),FALSE),
  IF(AND(VALUE(LEFT($A531,3))=312,LEN($I531)=4,$B531="O"),VLOOKUP($I531,_312_Table1,MATCH('312'!$V$16,_312_Table1_ColumnLookup,0),FALSE),
  IF(AND(VALUE(LEFT($A531,3))=312,LEN($I531)=4,$B531="Q"),VLOOKUP($I531,_312_Table1,MATCH('312'!$X$16,_312_Table1_ColumnLookup,0),FALSE),
  IF(AND(VALUE(LEFT($A531,3))=312,LEN($I531)=4),VLOOKUP($I531,_312_Table1,MATCH(LEFT($B531,1),_312_Table1_ColumnLookup,0),FALSE)
+N("312"),
  IF(VALUE(LEFT($A531,3))=313,VLOOKUP(VALUE(MID($B531,2,1)),_313_Table1,MATCH(MID($B531,1,1),_313_Table1_ColumnLookup,0),FALSE)
+N("313"),
  IF(AND(VALUE(LEFT($A531,3))=314,LEN($B531)=3),VLOOKUP(VALUE(MID($B531,2,2)),_314_Table1,MATCH(MID($B531,1,1),_314_Table1_ColumnLookup,0),FALSE),
  IF(VALUE(LEFT($A531,3))=314,VLOOKUP(VALUE(MID($B531,2,1)),_314_Table1,MATCH(MID($B531,1,1),_314_Table1_ColumnLookup,0),FALSE)
+N("314"),
""))))))))))))))))))))))))</f>
        <v>0</v>
      </c>
      <c r="E531" s="238" t="e">
        <f>IF(AND(VALUE(LEFT($A531,3))=309,LEN($B531)=3),VLOOKUP(VALUE(MID($B531,2,2)),_309_Table2,MATCH(MID($B531,1,1),_309_Table2_ColumnLookup,0),FALSE),
  IF($C531="309 LCR SummaryA",OneYearSCR,IF($C531="309 LCR SummaryB",UltimateSCR,IF(VALUE(LEFT($A531,3))=309,VLOOKUP(VALUE(MID($B531,2,1)),_309_Table2,MATCH(MID($B531,1,1),_309_Table2_ColumnLookup,0),FALSE)
+N("309"),
  IF(VALUE(LEFT($A531,3))=310,VLOOKUP(VALUE(MID($B531,2,1)),_310_Table2,MATCH(MID($B531,1,1),_310_Table2_ColumnLookup,0),FALSE)
+N("310"),
  IF(AND(VALUE(LEFT($A531,3))=311,LEN($I531)=4),VLOOKUP($I531,_311_Table2,MATCH($B531,_311_Table2_ColumnLookup,0),FALSE),
  IF(AND(VALUE(LEFT($A531,3))=311,OR($B531="I2",$B531="J2",$B531="K2",$B531="L2")),VLOOKUP('311'!$G$58,_311_Table2,MATCH(MID($B531,1,1),_311_Table2_ColumnLookup,0),FALSE),
  IF(AND(VALUE(LEFT($A531,3))=311,RIGHT($B531,5)="Total"),VLOOKUP('311'!$G$59,_311_Table2,MATCH(MID($B531,1,1),_311_Table2_ColumnLookup,0),FALSE),
  IF(VALUE(LEFT($A531,3))=311,VLOOKUP(VALUE(MID($B531,2,1)),_311_Table2,MATCH(MID($B531,1,1),_311_Table2_ColumnLookup,0),FALSE)
+N("311"),
  IF(AND(VALUE(LEFT($A531,3))=312,LEFT($G531,10)="Unincepted",$B531="G "),VLOOKUP(" ULO",_312_Table2,MATCH('312'!$N$16,_312_Table2_ColumnLookup,0),FALSE),
  IF(AND(VALUE(LEFT($A531,3))=312,LEFT($G531,10)="Unincepted",$B531="O "),VLOOKUP(" ULO",_312_Table2,MATCH('312'!$V$16,_312_Table2_ColumnLookup,0),FALSE),
  IF(AND(VALUE(LEFT($A531,3))=312,LEFT($G531,10)="Unincepted",$B531="Q "),VLOOKUP(" ULO",_312_Table2,MATCH('312'!$X$16,_312_Table2_ColumnLookup,0),FALSE),
  IF(AND(VALUE(LEFT($A531,3))=312,LEFT($G531,10)="Unincepted"),VLOOKUP(" ULO",_312_Table2,MATCH(LEFT($B531,1),_312_Table2_ColumnLookup,0),FALSE),
  IF(AND(VALUE(LEFT($A531,3))=312,LEFT($G531,5)="Total",$B531="G "),VLOOKUP('312'!$F$80,_312_Table2,MATCH('312'!$N$16,_312_Table2_ColumnLookup,0),FALSE),
  IF(AND(VALUE(LEFT($A531,3))=312,LEFT($G531,5)="Total",$B531="O "),VLOOKUP('312'!$F$80,_312_Table2,MATCH('312'!$V$16,_312_Table2_ColumnLookup,0),FALSE),
  IF(AND(VALUE(LEFT($A531,3))=312,LEFT($G531,5)="Total",$B531="Q "),VLOOKUP('312'!$F$80,_312_Table2,MATCH('312'!$X$16,_312_Table2_ColumnLookup,0),FALSE),
  IF(AND(VALUE(LEFT($A531,3))=312,LEFT($G531,5)="Total"),VLOOKUP('312'!$F$80,_312_Table2,MATCH(LEFT($B531,1),_312_Table2_ColumnLookup,0),FALSE),
  IF(AND(VALUE(LEFT($A531,3))=312,LEN($I531)=4,$B531="G"),VLOOKUP($I531,_312_Table2,MATCH('312'!$N$16,_312_Table2_ColumnLookup,0),FALSE),
  IF(AND(VALUE(LEFT($A531,3))=312,LEN($I531)=4,$B531="O"),VLOOKUP($I531,_312_Table2,MATCH('312'!$V$16,_312_Table2_ColumnLookup,0),FALSE),
  IF(AND(VALUE(LEFT($A531,3))=312,LEN($I531)=4,$B531="Q"),VLOOKUP($I531,_312_Table2,MATCH('312'!$X$16,_312_Table2_ColumnLookup,0),FALSE),
  IF(AND(VALUE(LEFT($A531,3))=312,LEN($I531)=4),VLOOKUP($I531,_312_Table2,MATCH(LEFT($B531,1),_312_Table2_ColumnLookup,0),FALSE)
+N("312"),
  IF(VALUE(LEFT($A531,3))=313,VLOOKUP(VALUE(MID($B531,2,1)),_313_Table2,MATCH(MID($B531,1,1),_313_Table2_ColumnLookup,0),FALSE)
+N("313"),
  IF(AND(VALUE(LEFT($A531,3))=314,LEN($B531)=3),VLOOKUP(VALUE(MID($B531,2,2)),_314_Table2,MATCH(MID($B531,1,1),_314_Table2_ColumnLookup,0),FALSE),
  IF(VALUE(LEFT($A531,3))=314,VLOOKUP(VALUE(MID($B531,2,1)),_314_Table2,MATCH(MID($B531,1,1),_314_Table2_ColumnLookup,0),FALSE)
+N("314"),
""))))))))))))))))))))))))</f>
        <v>#NAME?</v>
      </c>
      <c r="F531" s="238" t="e">
        <f>IF(AND(VALUE(LEFT($A531,3))=309,LEN($B531)=3),VLOOKUP(VALUE(MID($B531,2,2)),_309_Table3,MATCH(MID($B531,1,1),_309_Table3_ColumnLookup,0),FALSE),
  IF($C531="309 LCR SummaryA",OneYearSCR,IF($C531="309 LCR SummaryB",UltimateSCR,IF(VALUE(LEFT($A531,3))=309,VLOOKUP(VALUE(MID($B531,2,1)),_309_Table3,MATCH(MID($B531,1,1),_309_Table3_ColumnLookup,0),FALSE)
+N("309"),
  IF(VALUE(LEFT($A531,3))=310,VLOOKUP(VALUE(MID($B531,2,1)),_310_Table3,MATCH(MID($B531,1,1),_310_Table3_ColumnLookup,0),FALSE)
+N("310"),
  IF(AND(VALUE(LEFT($A531,3))=311,LEN($I531)=4),VLOOKUP($I531,_311_Table3,MATCH($B531,_311_Table3_ColumnLookup,0),FALSE),
  IF(AND(VALUE(LEFT($A531,3))=311,OR($B531="I2",$B531="J2",$B531="K2",$B531="L2")),VLOOKUP('311'!$G$58,_311_Table3,MATCH(MID($B531,1,1),_311_Table3_ColumnLookup,0),FALSE),
  IF(AND(VALUE(LEFT($A531,3))=311,RIGHT($B531,5)="Total"),VLOOKUP('311'!$G$59,_311_Table3,MATCH(MID($B531,1,1),_311_Table3_ColumnLookup,0),FALSE),
  IF(VALUE(LEFT($A531,3))=311,VLOOKUP(VALUE(MID($B531,2,1)),_311_Table3,MATCH(MID($B531,1,1),_311_Table3_ColumnLookup,0),FALSE)
+N("311"),
  IF(AND(VALUE(LEFT($A531,3))=312,LEFT($G531,10)="Unincepted",$B531="G "),VLOOKUP(" ULO",_312_Table3,MATCH('312'!$N$16,_312_Table3_ColumnLookup,0),FALSE),
  IF(AND(VALUE(LEFT($A531,3))=312,LEFT($G531,10)="Unincepted",$B531="O "),VLOOKUP(" ULO",_312_Table3,MATCH('312'!$V$16,_312_Table3_ColumnLookup,0),FALSE),
  IF(AND(VALUE(LEFT($A531,3))=312,LEFT($G531,10)="Unincepted",$B531="Q "),VLOOKUP(" ULO",_312_Table3,MATCH('312'!$X$16,_312_Table3_ColumnLookup,0),FALSE),
  IF(AND(VALUE(LEFT($A531,3))=312,LEFT($G531,10)="Unincepted"),VLOOKUP(" ULO",_312_Table3,MATCH(LEFT($B531,1),_312_Table3_ColumnLookup,0),FALSE),
  IF(AND(VALUE(LEFT($A531,3))=312,LEFT($G531,5)="Total",$B531="G "),VLOOKUP('312'!$F$80,_312_Table3,MATCH('312'!$N$16,_312_Table3_ColumnLookup,0),FALSE),
  IF(AND(VALUE(LEFT($A531,3))=312,LEFT($G531,5)="Total",$B531="O "),VLOOKUP('312'!$F$80,_312_Table3,MATCH('312'!$V$16,_312_Table3_ColumnLookup,0),FALSE),
  IF(AND(VALUE(LEFT($A531,3))=312,LEFT($G531,5)="Total",$B531="Q "),VLOOKUP('312'!$F$80,_312_Table3,MATCH('312'!$X$16,_312_Table3_ColumnLookup,0),FALSE),
  IF(AND(VALUE(LEFT($A531,3))=312,LEFT($G531,5)="Total"),VLOOKUP('312'!$F$80,_312_Table3,MATCH(LEFT($B531,1),_312_Table3_ColumnLookup,0),FALSE),
  IF(AND(VALUE(LEFT($A531,3))=312,LEN($I531)=4,$B531="G"),VLOOKUP($I531,_312_Table3,MATCH('312'!$N$16,_312_Table3_ColumnLookup,0),FALSE),
  IF(AND(VALUE(LEFT($A531,3))=312,LEN($I531)=4,$B531="O"),VLOOKUP($I531,_312_Table3,MATCH('312'!$V$16,_312_Table3_ColumnLookup,0),FALSE),
  IF(AND(VALUE(LEFT($A531,3))=312,LEN($I531)=4,$B531="Q"),VLOOKUP($I531,_312_Table3,MATCH('312'!$X$16,_312_Table3_ColumnLookup,0),FALSE),
  IF(AND(VALUE(LEFT($A531,3))=312,LEN($I531)=4),VLOOKUP($I531,_312_Table3,MATCH(LEFT($B531,1),_312_Table3_ColumnLookup,0),FALSE)
+N("312"),
  IF(VALUE(LEFT($A531,3))=313,VLOOKUP(VALUE(MID($B531,2,1)),_313_Table3,MATCH(MID($B531,1,1),_313_Table3_ColumnLookup,0),FALSE)
+N("313"),
  IF(AND(VALUE(LEFT($A531,3))=314,LEN($B531)=3),VLOOKUP(VALUE(MID($B531,2,2)),_314_Table3,MATCH(MID($B531,1,1),_314_Table3_ColumnLookup,0),FALSE),
  IF(VALUE(LEFT($A531,3))=314,VLOOKUP(VALUE(MID($B531,2,1)),_314_Table3,MATCH(MID($B531,1,1),_314_Table3_ColumnLookup,0),FALSE)
+N("314"),
""))))))))))))))))))))))))</f>
        <v>#NAME?</v>
      </c>
      <c r="G531" t="s">
        <v>1140</v>
      </c>
      <c r="H531" s="321">
        <f>IFERROR(
IF(ISERROR($D531)=FALSE,$D531,IF(ISERROR($E531)=FALSE,$E531,IF(ISERROR($F531)=FALSE,$F531
+N("012 checkboxes"),
IF(
IF(OR(LEFT($A531,9)="Syndicate",LEFT($A531,12)="NewSyndicate"),VLOOKUP($A531,'012'!$J:$ZW,MATCH("Link to button",'012'!$J$1:$ZW$1,0),0)
+N("309 checkbox"),
IF($C531="309 LCR Summary0",VLOOKUP("Notes990",'309'!$P:$ZZ,MATCH("Link to button",'309'!$P$1:$ZZ$1,0),0)
+N("313 checkboxes"),
IF($C531="313 Financial Information0LcmVsScr",IF($C531="309 LCR Summary0",VLOOKUP("LcmVsScr",'309'!$N:$ZZ,MATCH("Link to button",'309'!$N$1:$ZZ$1,0),0),
IF($C531="313 Financial Information0LcrDocAttached",IF($C531="309 LCR Summary0",VLOOKUP("LcrDocAttached",'309'!$N:$ZZ,MATCH("Link to button",'309'!$N$1:$ZZ$1,0),
0)))))))=1,TRUE,FALSE)
))),"")</f>
        <v>0</v>
      </c>
      <c r="I531">
        <v>2009</v>
      </c>
    </row>
    <row r="532" spans="1:9" customFormat="1">
      <c r="A532" s="237" t="str">
        <f>VLOOKUP($G532,CSVLookups!$B:$R,MATCH(A$1,CSVLookups!$B$1:$R$1,0),FALSE)</f>
        <v>312 Projected Solvency II Technical Provisions at Time Zero</v>
      </c>
      <c r="B532" s="237" t="str">
        <f>VLOOKUP($G532,CSVLookups!$B:$R,MATCH(B$1,CSVLookups!$B$1:$R$1,0),FALSE)</f>
        <v>B</v>
      </c>
      <c r="C532" s="238" t="str">
        <f t="shared" si="9"/>
        <v>312 Projected Solvency II Technical Provisions at Time ZeroB2009</v>
      </c>
      <c r="D532" s="238">
        <f>IF(AND(VALUE(LEFT($A532,3))=309,LEN($B532)=3),VLOOKUP(VALUE(MID($B532,2,2)),_309_Table1,MATCH(MID($B532,1,1),_309_Table1_ColumnLookup,0),FALSE),
  IF($C532="309 LCR SummaryA",OneYearSCR,IF($C532="309 LCR SummaryB",UltimateSCR,IF(VALUE(LEFT($A532,3))=309,VLOOKUP(VALUE(MID($B532,2,1)),_309_Table1,MATCH(MID($B532,1,1),_309_Table1_ColumnLookup,0),FALSE)
+N("309"),
  IF(VALUE(LEFT($A532,3))=310,VLOOKUP(VALUE(MID($B532,2,1)),_310_Table1,MATCH(MID($B532,1,1),_310_Table1_ColumnLookup,0),FALSE)
+N("310"),
  IF(AND(VALUE(LEFT($A532,3))=311,LEN($I532)=4),VLOOKUP($I532,_311_Table1,MATCH($B532,_311_Table1_ColumnLookup,0),FALSE),
  IF(AND(VALUE(LEFT($A532,3))=311,OR($B532="I2",$B532="J2",$B532="K2",$B532="L2")),VLOOKUP('311'!$G$58,_311_Table1,MATCH(MID($B532,1,1),_311_Table1_ColumnLookup,0),FALSE),
  IF(AND(VALUE(LEFT($A532,3))=311,RIGHT($B532,5)="Total"),VLOOKUP('311'!$G$59,_311_Table1,MATCH(MID($B532,1,1),_311_Table1_ColumnLookup,0),FALSE),
  IF(VALUE(LEFT($A532,3))=311,VLOOKUP(VALUE(MID($B532,2,1)),_311_Table1,MATCH(MID($B532,1,1),_311_Table1_ColumnLookup,0),FALSE)
+N("311"),
  IF(AND(VALUE(LEFT($A532,3))=312,LEFT($G532,10)="Unincepted",$B532="G "),VLOOKUP(" ULO",_312_Table1,MATCH('312'!$N$16,_312_Table1_ColumnLookup,0),FALSE),
  IF(AND(VALUE(LEFT($A532,3))=312,LEFT($G532,10)="Unincepted",$B532="O "),VLOOKUP(" ULO",_312_Table1,MATCH('312'!$V$16,_312_Table1_ColumnLookup,0),FALSE),
  IF(AND(VALUE(LEFT($A532,3))=312,LEFT($G532,10)="Unincepted",$B532="Q "),VLOOKUP(" ULO",_312_Table1,MATCH('312'!$X$16,_312_Table1_ColumnLookup,0),FALSE),
  IF(AND(VALUE(LEFT($A532,3))=312,LEFT($G532,10)="Unincepted"),VLOOKUP(" ULO",_312_Table1,MATCH(LEFT($B532,1),_312_Table1_ColumnLookup,0),FALSE),
  IF(AND(VALUE(LEFT($A532,3))=312,LEFT($G532,5)="Total",$B532="G "),VLOOKUP('312'!$F$80,_312_Table1,MATCH('312'!$N$16,_312_Table1_ColumnLookup,0),FALSE),
  IF(AND(VALUE(LEFT($A532,3))=312,LEFT($G532,5)="Total",$B532="O "),VLOOKUP('312'!$F$80,_312_Table1,MATCH('312'!$V$16,_312_Table1_ColumnLookup,0),FALSE),
  IF(AND(VALUE(LEFT($A532,3))=312,LEFT($G532,5)="Total",$B532="Q "),VLOOKUP('312'!$F$80,_312_Table1,MATCH('312'!$X$16,_312_Table1_ColumnLookup,0),FALSE),
  IF(AND(VALUE(LEFT($A532,3))=312,LEFT($G532,5)="Total"),VLOOKUP('312'!$F$80,_312_Table1,MATCH(LEFT($B532,1),_312_Table1_ColumnLookup,0),FALSE),
  IF(AND(VALUE(LEFT($A532,3))=312,LEN($I532)=4,$B532="G"),VLOOKUP($I532,_312_Table1,MATCH('312'!$N$16,_312_Table1_ColumnLookup,0),FALSE),
  IF(AND(VALUE(LEFT($A532,3))=312,LEN($I532)=4,$B532="O"),VLOOKUP($I532,_312_Table1,MATCH('312'!$V$16,_312_Table1_ColumnLookup,0),FALSE),
  IF(AND(VALUE(LEFT($A532,3))=312,LEN($I532)=4,$B532="Q"),VLOOKUP($I532,_312_Table1,MATCH('312'!$X$16,_312_Table1_ColumnLookup,0),FALSE),
  IF(AND(VALUE(LEFT($A532,3))=312,LEN($I532)=4),VLOOKUP($I532,_312_Table1,MATCH(LEFT($B532,1),_312_Table1_ColumnLookup,0),FALSE)
+N("312"),
  IF(VALUE(LEFT($A532,3))=313,VLOOKUP(VALUE(MID($B532,2,1)),_313_Table1,MATCH(MID($B532,1,1),_313_Table1_ColumnLookup,0),FALSE)
+N("313"),
  IF(AND(VALUE(LEFT($A532,3))=314,LEN($B532)=3),VLOOKUP(VALUE(MID($B532,2,2)),_314_Table1,MATCH(MID($B532,1,1),_314_Table1_ColumnLookup,0),FALSE),
  IF(VALUE(LEFT($A532,3))=314,VLOOKUP(VALUE(MID($B532,2,1)),_314_Table1,MATCH(MID($B532,1,1),_314_Table1_ColumnLookup,0),FALSE)
+N("314"),
""))))))))))))))))))))))))</f>
        <v>0</v>
      </c>
      <c r="E532" s="238" t="e">
        <f>IF(AND(VALUE(LEFT($A532,3))=309,LEN($B532)=3),VLOOKUP(VALUE(MID($B532,2,2)),_309_Table2,MATCH(MID($B532,1,1),_309_Table2_ColumnLookup,0),FALSE),
  IF($C532="309 LCR SummaryA",OneYearSCR,IF($C532="309 LCR SummaryB",UltimateSCR,IF(VALUE(LEFT($A532,3))=309,VLOOKUP(VALUE(MID($B532,2,1)),_309_Table2,MATCH(MID($B532,1,1),_309_Table2_ColumnLookup,0),FALSE)
+N("309"),
  IF(VALUE(LEFT($A532,3))=310,VLOOKUP(VALUE(MID($B532,2,1)),_310_Table2,MATCH(MID($B532,1,1),_310_Table2_ColumnLookup,0),FALSE)
+N("310"),
  IF(AND(VALUE(LEFT($A532,3))=311,LEN($I532)=4),VLOOKUP($I532,_311_Table2,MATCH($B532,_311_Table2_ColumnLookup,0),FALSE),
  IF(AND(VALUE(LEFT($A532,3))=311,OR($B532="I2",$B532="J2",$B532="K2",$B532="L2")),VLOOKUP('311'!$G$58,_311_Table2,MATCH(MID($B532,1,1),_311_Table2_ColumnLookup,0),FALSE),
  IF(AND(VALUE(LEFT($A532,3))=311,RIGHT($B532,5)="Total"),VLOOKUP('311'!$G$59,_311_Table2,MATCH(MID($B532,1,1),_311_Table2_ColumnLookup,0),FALSE),
  IF(VALUE(LEFT($A532,3))=311,VLOOKUP(VALUE(MID($B532,2,1)),_311_Table2,MATCH(MID($B532,1,1),_311_Table2_ColumnLookup,0),FALSE)
+N("311"),
  IF(AND(VALUE(LEFT($A532,3))=312,LEFT($G532,10)="Unincepted",$B532="G "),VLOOKUP(" ULO",_312_Table2,MATCH('312'!$N$16,_312_Table2_ColumnLookup,0),FALSE),
  IF(AND(VALUE(LEFT($A532,3))=312,LEFT($G532,10)="Unincepted",$B532="O "),VLOOKUP(" ULO",_312_Table2,MATCH('312'!$V$16,_312_Table2_ColumnLookup,0),FALSE),
  IF(AND(VALUE(LEFT($A532,3))=312,LEFT($G532,10)="Unincepted",$B532="Q "),VLOOKUP(" ULO",_312_Table2,MATCH('312'!$X$16,_312_Table2_ColumnLookup,0),FALSE),
  IF(AND(VALUE(LEFT($A532,3))=312,LEFT($G532,10)="Unincepted"),VLOOKUP(" ULO",_312_Table2,MATCH(LEFT($B532,1),_312_Table2_ColumnLookup,0),FALSE),
  IF(AND(VALUE(LEFT($A532,3))=312,LEFT($G532,5)="Total",$B532="G "),VLOOKUP('312'!$F$80,_312_Table2,MATCH('312'!$N$16,_312_Table2_ColumnLookup,0),FALSE),
  IF(AND(VALUE(LEFT($A532,3))=312,LEFT($G532,5)="Total",$B532="O "),VLOOKUP('312'!$F$80,_312_Table2,MATCH('312'!$V$16,_312_Table2_ColumnLookup,0),FALSE),
  IF(AND(VALUE(LEFT($A532,3))=312,LEFT($G532,5)="Total",$B532="Q "),VLOOKUP('312'!$F$80,_312_Table2,MATCH('312'!$X$16,_312_Table2_ColumnLookup,0),FALSE),
  IF(AND(VALUE(LEFT($A532,3))=312,LEFT($G532,5)="Total"),VLOOKUP('312'!$F$80,_312_Table2,MATCH(LEFT($B532,1),_312_Table2_ColumnLookup,0),FALSE),
  IF(AND(VALUE(LEFT($A532,3))=312,LEN($I532)=4,$B532="G"),VLOOKUP($I532,_312_Table2,MATCH('312'!$N$16,_312_Table2_ColumnLookup,0),FALSE),
  IF(AND(VALUE(LEFT($A532,3))=312,LEN($I532)=4,$B532="O"),VLOOKUP($I532,_312_Table2,MATCH('312'!$V$16,_312_Table2_ColumnLookup,0),FALSE),
  IF(AND(VALUE(LEFT($A532,3))=312,LEN($I532)=4,$B532="Q"),VLOOKUP($I532,_312_Table2,MATCH('312'!$X$16,_312_Table2_ColumnLookup,0),FALSE),
  IF(AND(VALUE(LEFT($A532,3))=312,LEN($I532)=4),VLOOKUP($I532,_312_Table2,MATCH(LEFT($B532,1),_312_Table2_ColumnLookup,0),FALSE)
+N("312"),
  IF(VALUE(LEFT($A532,3))=313,VLOOKUP(VALUE(MID($B532,2,1)),_313_Table2,MATCH(MID($B532,1,1),_313_Table2_ColumnLookup,0),FALSE)
+N("313"),
  IF(AND(VALUE(LEFT($A532,3))=314,LEN($B532)=3),VLOOKUP(VALUE(MID($B532,2,2)),_314_Table2,MATCH(MID($B532,1,1),_314_Table2_ColumnLookup,0),FALSE),
  IF(VALUE(LEFT($A532,3))=314,VLOOKUP(VALUE(MID($B532,2,1)),_314_Table2,MATCH(MID($B532,1,1),_314_Table2_ColumnLookup,0),FALSE)
+N("314"),
""))))))))))))))))))))))))</f>
        <v>#NAME?</v>
      </c>
      <c r="F532" s="238" t="e">
        <f>IF(AND(VALUE(LEFT($A532,3))=309,LEN($B532)=3),VLOOKUP(VALUE(MID($B532,2,2)),_309_Table3,MATCH(MID($B532,1,1),_309_Table3_ColumnLookup,0),FALSE),
  IF($C532="309 LCR SummaryA",OneYearSCR,IF($C532="309 LCR SummaryB",UltimateSCR,IF(VALUE(LEFT($A532,3))=309,VLOOKUP(VALUE(MID($B532,2,1)),_309_Table3,MATCH(MID($B532,1,1),_309_Table3_ColumnLookup,0),FALSE)
+N("309"),
  IF(VALUE(LEFT($A532,3))=310,VLOOKUP(VALUE(MID($B532,2,1)),_310_Table3,MATCH(MID($B532,1,1),_310_Table3_ColumnLookup,0),FALSE)
+N("310"),
  IF(AND(VALUE(LEFT($A532,3))=311,LEN($I532)=4),VLOOKUP($I532,_311_Table3,MATCH($B532,_311_Table3_ColumnLookup,0),FALSE),
  IF(AND(VALUE(LEFT($A532,3))=311,OR($B532="I2",$B532="J2",$B532="K2",$B532="L2")),VLOOKUP('311'!$G$58,_311_Table3,MATCH(MID($B532,1,1),_311_Table3_ColumnLookup,0),FALSE),
  IF(AND(VALUE(LEFT($A532,3))=311,RIGHT($B532,5)="Total"),VLOOKUP('311'!$G$59,_311_Table3,MATCH(MID($B532,1,1),_311_Table3_ColumnLookup,0),FALSE),
  IF(VALUE(LEFT($A532,3))=311,VLOOKUP(VALUE(MID($B532,2,1)),_311_Table3,MATCH(MID($B532,1,1),_311_Table3_ColumnLookup,0),FALSE)
+N("311"),
  IF(AND(VALUE(LEFT($A532,3))=312,LEFT($G532,10)="Unincepted",$B532="G "),VLOOKUP(" ULO",_312_Table3,MATCH('312'!$N$16,_312_Table3_ColumnLookup,0),FALSE),
  IF(AND(VALUE(LEFT($A532,3))=312,LEFT($G532,10)="Unincepted",$B532="O "),VLOOKUP(" ULO",_312_Table3,MATCH('312'!$V$16,_312_Table3_ColumnLookup,0),FALSE),
  IF(AND(VALUE(LEFT($A532,3))=312,LEFT($G532,10)="Unincepted",$B532="Q "),VLOOKUP(" ULO",_312_Table3,MATCH('312'!$X$16,_312_Table3_ColumnLookup,0),FALSE),
  IF(AND(VALUE(LEFT($A532,3))=312,LEFT($G532,10)="Unincepted"),VLOOKUP(" ULO",_312_Table3,MATCH(LEFT($B532,1),_312_Table3_ColumnLookup,0),FALSE),
  IF(AND(VALUE(LEFT($A532,3))=312,LEFT($G532,5)="Total",$B532="G "),VLOOKUP('312'!$F$80,_312_Table3,MATCH('312'!$N$16,_312_Table3_ColumnLookup,0),FALSE),
  IF(AND(VALUE(LEFT($A532,3))=312,LEFT($G532,5)="Total",$B532="O "),VLOOKUP('312'!$F$80,_312_Table3,MATCH('312'!$V$16,_312_Table3_ColumnLookup,0),FALSE),
  IF(AND(VALUE(LEFT($A532,3))=312,LEFT($G532,5)="Total",$B532="Q "),VLOOKUP('312'!$F$80,_312_Table3,MATCH('312'!$X$16,_312_Table3_ColumnLookup,0),FALSE),
  IF(AND(VALUE(LEFT($A532,3))=312,LEFT($G532,5)="Total"),VLOOKUP('312'!$F$80,_312_Table3,MATCH(LEFT($B532,1),_312_Table3_ColumnLookup,0),FALSE),
  IF(AND(VALUE(LEFT($A532,3))=312,LEN($I532)=4,$B532="G"),VLOOKUP($I532,_312_Table3,MATCH('312'!$N$16,_312_Table3_ColumnLookup,0),FALSE),
  IF(AND(VALUE(LEFT($A532,3))=312,LEN($I532)=4,$B532="O"),VLOOKUP($I532,_312_Table3,MATCH('312'!$V$16,_312_Table3_ColumnLookup,0),FALSE),
  IF(AND(VALUE(LEFT($A532,3))=312,LEN($I532)=4,$B532="Q"),VLOOKUP($I532,_312_Table3,MATCH('312'!$X$16,_312_Table3_ColumnLookup,0),FALSE),
  IF(AND(VALUE(LEFT($A532,3))=312,LEN($I532)=4),VLOOKUP($I532,_312_Table3,MATCH(LEFT($B532,1),_312_Table3_ColumnLookup,0),FALSE)
+N("312"),
  IF(VALUE(LEFT($A532,3))=313,VLOOKUP(VALUE(MID($B532,2,1)),_313_Table3,MATCH(MID($B532,1,1),_313_Table3_ColumnLookup,0),FALSE)
+N("313"),
  IF(AND(VALUE(LEFT($A532,3))=314,LEN($B532)=3),VLOOKUP(VALUE(MID($B532,2,2)),_314_Table3,MATCH(MID($B532,1,1),_314_Table3_ColumnLookup,0),FALSE),
  IF(VALUE(LEFT($A532,3))=314,VLOOKUP(VALUE(MID($B532,2,1)),_314_Table3,MATCH(MID($B532,1,1),_314_Table3_ColumnLookup,0),FALSE)
+N("314"),
""))))))))))))))))))))))))</f>
        <v>#NAME?</v>
      </c>
      <c r="G532" t="s">
        <v>1141</v>
      </c>
      <c r="H532" s="321">
        <f>IFERROR(
IF(ISERROR($D532)=FALSE,$D532,IF(ISERROR($E532)=FALSE,$E532,IF(ISERROR($F532)=FALSE,$F532
+N("012 checkboxes"),
IF(
IF(OR(LEFT($A532,9)="Syndicate",LEFT($A532,12)="NewSyndicate"),VLOOKUP($A532,'012'!$J:$ZW,MATCH("Link to button",'012'!$J$1:$ZW$1,0),0)
+N("309 checkbox"),
IF($C532="309 LCR Summary0",VLOOKUP("Notes990",'309'!$P:$ZZ,MATCH("Link to button",'309'!$P$1:$ZZ$1,0),0)
+N("313 checkboxes"),
IF($C532="313 Financial Information0LcmVsScr",IF($C532="309 LCR Summary0",VLOOKUP("LcmVsScr",'309'!$N:$ZZ,MATCH("Link to button",'309'!$N$1:$ZZ$1,0),0),
IF($C532="313 Financial Information0LcrDocAttached",IF($C532="309 LCR Summary0",VLOOKUP("LcrDocAttached",'309'!$N:$ZZ,MATCH("Link to button",'309'!$N$1:$ZZ$1,0),
0)))))))=1,TRUE,FALSE)
))),"")</f>
        <v>0</v>
      </c>
      <c r="I532">
        <v>2009</v>
      </c>
    </row>
    <row r="533" spans="1:9" customFormat="1">
      <c r="A533" s="237" t="str">
        <f>VLOOKUP($G533,CSVLookups!$B:$R,MATCH(A$1,CSVLookups!$B$1:$R$1,0),FALSE)</f>
        <v>312 Projected Solvency II Technical Provisions at Time Zero</v>
      </c>
      <c r="B533" s="237" t="str">
        <f>VLOOKUP($G533,CSVLookups!$B:$R,MATCH(B$1,CSVLookups!$B$1:$R$1,0),FALSE)</f>
        <v>C</v>
      </c>
      <c r="C533" s="238" t="str">
        <f t="shared" si="9"/>
        <v>312 Projected Solvency II Technical Provisions at Time ZeroC2009</v>
      </c>
      <c r="D533" s="238">
        <f>IF(AND(VALUE(LEFT($A533,3))=309,LEN($B533)=3),VLOOKUP(VALUE(MID($B533,2,2)),_309_Table1,MATCH(MID($B533,1,1),_309_Table1_ColumnLookup,0),FALSE),
  IF($C533="309 LCR SummaryA",OneYearSCR,IF($C533="309 LCR SummaryB",UltimateSCR,IF(VALUE(LEFT($A533,3))=309,VLOOKUP(VALUE(MID($B533,2,1)),_309_Table1,MATCH(MID($B533,1,1),_309_Table1_ColumnLookup,0),FALSE)
+N("309"),
  IF(VALUE(LEFT($A533,3))=310,VLOOKUP(VALUE(MID($B533,2,1)),_310_Table1,MATCH(MID($B533,1,1),_310_Table1_ColumnLookup,0),FALSE)
+N("310"),
  IF(AND(VALUE(LEFT($A533,3))=311,LEN($I533)=4),VLOOKUP($I533,_311_Table1,MATCH($B533,_311_Table1_ColumnLookup,0),FALSE),
  IF(AND(VALUE(LEFT($A533,3))=311,OR($B533="I2",$B533="J2",$B533="K2",$B533="L2")),VLOOKUP('311'!$G$58,_311_Table1,MATCH(MID($B533,1,1),_311_Table1_ColumnLookup,0),FALSE),
  IF(AND(VALUE(LEFT($A533,3))=311,RIGHT($B533,5)="Total"),VLOOKUP('311'!$G$59,_311_Table1,MATCH(MID($B533,1,1),_311_Table1_ColumnLookup,0),FALSE),
  IF(VALUE(LEFT($A533,3))=311,VLOOKUP(VALUE(MID($B533,2,1)),_311_Table1,MATCH(MID($B533,1,1),_311_Table1_ColumnLookup,0),FALSE)
+N("311"),
  IF(AND(VALUE(LEFT($A533,3))=312,LEFT($G533,10)="Unincepted",$B533="G "),VLOOKUP(" ULO",_312_Table1,MATCH('312'!$N$16,_312_Table1_ColumnLookup,0),FALSE),
  IF(AND(VALUE(LEFT($A533,3))=312,LEFT($G533,10)="Unincepted",$B533="O "),VLOOKUP(" ULO",_312_Table1,MATCH('312'!$V$16,_312_Table1_ColumnLookup,0),FALSE),
  IF(AND(VALUE(LEFT($A533,3))=312,LEFT($G533,10)="Unincepted",$B533="Q "),VLOOKUP(" ULO",_312_Table1,MATCH('312'!$X$16,_312_Table1_ColumnLookup,0),FALSE),
  IF(AND(VALUE(LEFT($A533,3))=312,LEFT($G533,10)="Unincepted"),VLOOKUP(" ULO",_312_Table1,MATCH(LEFT($B533,1),_312_Table1_ColumnLookup,0),FALSE),
  IF(AND(VALUE(LEFT($A533,3))=312,LEFT($G533,5)="Total",$B533="G "),VLOOKUP('312'!$F$80,_312_Table1,MATCH('312'!$N$16,_312_Table1_ColumnLookup,0),FALSE),
  IF(AND(VALUE(LEFT($A533,3))=312,LEFT($G533,5)="Total",$B533="O "),VLOOKUP('312'!$F$80,_312_Table1,MATCH('312'!$V$16,_312_Table1_ColumnLookup,0),FALSE),
  IF(AND(VALUE(LEFT($A533,3))=312,LEFT($G533,5)="Total",$B533="Q "),VLOOKUP('312'!$F$80,_312_Table1,MATCH('312'!$X$16,_312_Table1_ColumnLookup,0),FALSE),
  IF(AND(VALUE(LEFT($A533,3))=312,LEFT($G533,5)="Total"),VLOOKUP('312'!$F$80,_312_Table1,MATCH(LEFT($B533,1),_312_Table1_ColumnLookup,0),FALSE),
  IF(AND(VALUE(LEFT($A533,3))=312,LEN($I533)=4,$B533="G"),VLOOKUP($I533,_312_Table1,MATCH('312'!$N$16,_312_Table1_ColumnLookup,0),FALSE),
  IF(AND(VALUE(LEFT($A533,3))=312,LEN($I533)=4,$B533="O"),VLOOKUP($I533,_312_Table1,MATCH('312'!$V$16,_312_Table1_ColumnLookup,0),FALSE),
  IF(AND(VALUE(LEFT($A533,3))=312,LEN($I533)=4,$B533="Q"),VLOOKUP($I533,_312_Table1,MATCH('312'!$X$16,_312_Table1_ColumnLookup,0),FALSE),
  IF(AND(VALUE(LEFT($A533,3))=312,LEN($I533)=4),VLOOKUP($I533,_312_Table1,MATCH(LEFT($B533,1),_312_Table1_ColumnLookup,0),FALSE)
+N("312"),
  IF(VALUE(LEFT($A533,3))=313,VLOOKUP(VALUE(MID($B533,2,1)),_313_Table1,MATCH(MID($B533,1,1),_313_Table1_ColumnLookup,0),FALSE)
+N("313"),
  IF(AND(VALUE(LEFT($A533,3))=314,LEN($B533)=3),VLOOKUP(VALUE(MID($B533,2,2)),_314_Table1,MATCH(MID($B533,1,1),_314_Table1_ColumnLookup,0),FALSE),
  IF(VALUE(LEFT($A533,3))=314,VLOOKUP(VALUE(MID($B533,2,1)),_314_Table1,MATCH(MID($B533,1,1),_314_Table1_ColumnLookup,0),FALSE)
+N("314"),
""))))))))))))))))))))))))</f>
        <v>0</v>
      </c>
      <c r="E533" s="238" t="e">
        <f>IF(AND(VALUE(LEFT($A533,3))=309,LEN($B533)=3),VLOOKUP(VALUE(MID($B533,2,2)),_309_Table2,MATCH(MID($B533,1,1),_309_Table2_ColumnLookup,0),FALSE),
  IF($C533="309 LCR SummaryA",OneYearSCR,IF($C533="309 LCR SummaryB",UltimateSCR,IF(VALUE(LEFT($A533,3))=309,VLOOKUP(VALUE(MID($B533,2,1)),_309_Table2,MATCH(MID($B533,1,1),_309_Table2_ColumnLookup,0),FALSE)
+N("309"),
  IF(VALUE(LEFT($A533,3))=310,VLOOKUP(VALUE(MID($B533,2,1)),_310_Table2,MATCH(MID($B533,1,1),_310_Table2_ColumnLookup,0),FALSE)
+N("310"),
  IF(AND(VALUE(LEFT($A533,3))=311,LEN($I533)=4),VLOOKUP($I533,_311_Table2,MATCH($B533,_311_Table2_ColumnLookup,0),FALSE),
  IF(AND(VALUE(LEFT($A533,3))=311,OR($B533="I2",$B533="J2",$B533="K2",$B533="L2")),VLOOKUP('311'!$G$58,_311_Table2,MATCH(MID($B533,1,1),_311_Table2_ColumnLookup,0),FALSE),
  IF(AND(VALUE(LEFT($A533,3))=311,RIGHT($B533,5)="Total"),VLOOKUP('311'!$G$59,_311_Table2,MATCH(MID($B533,1,1),_311_Table2_ColumnLookup,0),FALSE),
  IF(VALUE(LEFT($A533,3))=311,VLOOKUP(VALUE(MID($B533,2,1)),_311_Table2,MATCH(MID($B533,1,1),_311_Table2_ColumnLookup,0),FALSE)
+N("311"),
  IF(AND(VALUE(LEFT($A533,3))=312,LEFT($G533,10)="Unincepted",$B533="G "),VLOOKUP(" ULO",_312_Table2,MATCH('312'!$N$16,_312_Table2_ColumnLookup,0),FALSE),
  IF(AND(VALUE(LEFT($A533,3))=312,LEFT($G533,10)="Unincepted",$B533="O "),VLOOKUP(" ULO",_312_Table2,MATCH('312'!$V$16,_312_Table2_ColumnLookup,0),FALSE),
  IF(AND(VALUE(LEFT($A533,3))=312,LEFT($G533,10)="Unincepted",$B533="Q "),VLOOKUP(" ULO",_312_Table2,MATCH('312'!$X$16,_312_Table2_ColumnLookup,0),FALSE),
  IF(AND(VALUE(LEFT($A533,3))=312,LEFT($G533,10)="Unincepted"),VLOOKUP(" ULO",_312_Table2,MATCH(LEFT($B533,1),_312_Table2_ColumnLookup,0),FALSE),
  IF(AND(VALUE(LEFT($A533,3))=312,LEFT($G533,5)="Total",$B533="G "),VLOOKUP('312'!$F$80,_312_Table2,MATCH('312'!$N$16,_312_Table2_ColumnLookup,0),FALSE),
  IF(AND(VALUE(LEFT($A533,3))=312,LEFT($G533,5)="Total",$B533="O "),VLOOKUP('312'!$F$80,_312_Table2,MATCH('312'!$V$16,_312_Table2_ColumnLookup,0),FALSE),
  IF(AND(VALUE(LEFT($A533,3))=312,LEFT($G533,5)="Total",$B533="Q "),VLOOKUP('312'!$F$80,_312_Table2,MATCH('312'!$X$16,_312_Table2_ColumnLookup,0),FALSE),
  IF(AND(VALUE(LEFT($A533,3))=312,LEFT($G533,5)="Total"),VLOOKUP('312'!$F$80,_312_Table2,MATCH(LEFT($B533,1),_312_Table2_ColumnLookup,0),FALSE),
  IF(AND(VALUE(LEFT($A533,3))=312,LEN($I533)=4,$B533="G"),VLOOKUP($I533,_312_Table2,MATCH('312'!$N$16,_312_Table2_ColumnLookup,0),FALSE),
  IF(AND(VALUE(LEFT($A533,3))=312,LEN($I533)=4,$B533="O"),VLOOKUP($I533,_312_Table2,MATCH('312'!$V$16,_312_Table2_ColumnLookup,0),FALSE),
  IF(AND(VALUE(LEFT($A533,3))=312,LEN($I533)=4,$B533="Q"),VLOOKUP($I533,_312_Table2,MATCH('312'!$X$16,_312_Table2_ColumnLookup,0),FALSE),
  IF(AND(VALUE(LEFT($A533,3))=312,LEN($I533)=4),VLOOKUP($I533,_312_Table2,MATCH(LEFT($B533,1),_312_Table2_ColumnLookup,0),FALSE)
+N("312"),
  IF(VALUE(LEFT($A533,3))=313,VLOOKUP(VALUE(MID($B533,2,1)),_313_Table2,MATCH(MID($B533,1,1),_313_Table2_ColumnLookup,0),FALSE)
+N("313"),
  IF(AND(VALUE(LEFT($A533,3))=314,LEN($B533)=3),VLOOKUP(VALUE(MID($B533,2,2)),_314_Table2,MATCH(MID($B533,1,1),_314_Table2_ColumnLookup,0),FALSE),
  IF(VALUE(LEFT($A533,3))=314,VLOOKUP(VALUE(MID($B533,2,1)),_314_Table2,MATCH(MID($B533,1,1),_314_Table2_ColumnLookup,0),FALSE)
+N("314"),
""))))))))))))))))))))))))</f>
        <v>#NAME?</v>
      </c>
      <c r="F533" s="238" t="e">
        <f>IF(AND(VALUE(LEFT($A533,3))=309,LEN($B533)=3),VLOOKUP(VALUE(MID($B533,2,2)),_309_Table3,MATCH(MID($B533,1,1),_309_Table3_ColumnLookup,0),FALSE),
  IF($C533="309 LCR SummaryA",OneYearSCR,IF($C533="309 LCR SummaryB",UltimateSCR,IF(VALUE(LEFT($A533,3))=309,VLOOKUP(VALUE(MID($B533,2,1)),_309_Table3,MATCH(MID($B533,1,1),_309_Table3_ColumnLookup,0),FALSE)
+N("309"),
  IF(VALUE(LEFT($A533,3))=310,VLOOKUP(VALUE(MID($B533,2,1)),_310_Table3,MATCH(MID($B533,1,1),_310_Table3_ColumnLookup,0),FALSE)
+N("310"),
  IF(AND(VALUE(LEFT($A533,3))=311,LEN($I533)=4),VLOOKUP($I533,_311_Table3,MATCH($B533,_311_Table3_ColumnLookup,0),FALSE),
  IF(AND(VALUE(LEFT($A533,3))=311,OR($B533="I2",$B533="J2",$B533="K2",$B533="L2")),VLOOKUP('311'!$G$58,_311_Table3,MATCH(MID($B533,1,1),_311_Table3_ColumnLookup,0),FALSE),
  IF(AND(VALUE(LEFT($A533,3))=311,RIGHT($B533,5)="Total"),VLOOKUP('311'!$G$59,_311_Table3,MATCH(MID($B533,1,1),_311_Table3_ColumnLookup,0),FALSE),
  IF(VALUE(LEFT($A533,3))=311,VLOOKUP(VALUE(MID($B533,2,1)),_311_Table3,MATCH(MID($B533,1,1),_311_Table3_ColumnLookup,0),FALSE)
+N("311"),
  IF(AND(VALUE(LEFT($A533,3))=312,LEFT($G533,10)="Unincepted",$B533="G "),VLOOKUP(" ULO",_312_Table3,MATCH('312'!$N$16,_312_Table3_ColumnLookup,0),FALSE),
  IF(AND(VALUE(LEFT($A533,3))=312,LEFT($G533,10)="Unincepted",$B533="O "),VLOOKUP(" ULO",_312_Table3,MATCH('312'!$V$16,_312_Table3_ColumnLookup,0),FALSE),
  IF(AND(VALUE(LEFT($A533,3))=312,LEFT($G533,10)="Unincepted",$B533="Q "),VLOOKUP(" ULO",_312_Table3,MATCH('312'!$X$16,_312_Table3_ColumnLookup,0),FALSE),
  IF(AND(VALUE(LEFT($A533,3))=312,LEFT($G533,10)="Unincepted"),VLOOKUP(" ULO",_312_Table3,MATCH(LEFT($B533,1),_312_Table3_ColumnLookup,0),FALSE),
  IF(AND(VALUE(LEFT($A533,3))=312,LEFT($G533,5)="Total",$B533="G "),VLOOKUP('312'!$F$80,_312_Table3,MATCH('312'!$N$16,_312_Table3_ColumnLookup,0),FALSE),
  IF(AND(VALUE(LEFT($A533,3))=312,LEFT($G533,5)="Total",$B533="O "),VLOOKUP('312'!$F$80,_312_Table3,MATCH('312'!$V$16,_312_Table3_ColumnLookup,0),FALSE),
  IF(AND(VALUE(LEFT($A533,3))=312,LEFT($G533,5)="Total",$B533="Q "),VLOOKUP('312'!$F$80,_312_Table3,MATCH('312'!$X$16,_312_Table3_ColumnLookup,0),FALSE),
  IF(AND(VALUE(LEFT($A533,3))=312,LEFT($G533,5)="Total"),VLOOKUP('312'!$F$80,_312_Table3,MATCH(LEFT($B533,1),_312_Table3_ColumnLookup,0),FALSE),
  IF(AND(VALUE(LEFT($A533,3))=312,LEN($I533)=4,$B533="G"),VLOOKUP($I533,_312_Table3,MATCH('312'!$N$16,_312_Table3_ColumnLookup,0),FALSE),
  IF(AND(VALUE(LEFT($A533,3))=312,LEN($I533)=4,$B533="O"),VLOOKUP($I533,_312_Table3,MATCH('312'!$V$16,_312_Table3_ColumnLookup,0),FALSE),
  IF(AND(VALUE(LEFT($A533,3))=312,LEN($I533)=4,$B533="Q"),VLOOKUP($I533,_312_Table3,MATCH('312'!$X$16,_312_Table3_ColumnLookup,0),FALSE),
  IF(AND(VALUE(LEFT($A533,3))=312,LEN($I533)=4),VLOOKUP($I533,_312_Table3,MATCH(LEFT($B533,1),_312_Table3_ColumnLookup,0),FALSE)
+N("312"),
  IF(VALUE(LEFT($A533,3))=313,VLOOKUP(VALUE(MID($B533,2,1)),_313_Table3,MATCH(MID($B533,1,1),_313_Table3_ColumnLookup,0),FALSE)
+N("313"),
  IF(AND(VALUE(LEFT($A533,3))=314,LEN($B533)=3),VLOOKUP(VALUE(MID($B533,2,2)),_314_Table3,MATCH(MID($B533,1,1),_314_Table3_ColumnLookup,0),FALSE),
  IF(VALUE(LEFT($A533,3))=314,VLOOKUP(VALUE(MID($B533,2,1)),_314_Table3,MATCH(MID($B533,1,1),_314_Table3_ColumnLookup,0),FALSE)
+N("314"),
""))))))))))))))))))))))))</f>
        <v>#NAME?</v>
      </c>
      <c r="G533" t="s">
        <v>1142</v>
      </c>
      <c r="H533" s="321">
        <f>IFERROR(
IF(ISERROR($D533)=FALSE,$D533,IF(ISERROR($E533)=FALSE,$E533,IF(ISERROR($F533)=FALSE,$F533
+N("012 checkboxes"),
IF(
IF(OR(LEFT($A533,9)="Syndicate",LEFT($A533,12)="NewSyndicate"),VLOOKUP($A533,'012'!$J:$ZW,MATCH("Link to button",'012'!$J$1:$ZW$1,0),0)
+N("309 checkbox"),
IF($C533="309 LCR Summary0",VLOOKUP("Notes990",'309'!$P:$ZZ,MATCH("Link to button",'309'!$P$1:$ZZ$1,0),0)
+N("313 checkboxes"),
IF($C533="313 Financial Information0LcmVsScr",IF($C533="309 LCR Summary0",VLOOKUP("LcmVsScr",'309'!$N:$ZZ,MATCH("Link to button",'309'!$N$1:$ZZ$1,0),0),
IF($C533="313 Financial Information0LcrDocAttached",IF($C533="309 LCR Summary0",VLOOKUP("LcrDocAttached",'309'!$N:$ZZ,MATCH("Link to button",'309'!$N$1:$ZZ$1,0),
0)))))))=1,TRUE,FALSE)
))),"")</f>
        <v>0</v>
      </c>
      <c r="I533">
        <v>2009</v>
      </c>
    </row>
    <row r="534" spans="1:9" customFormat="1">
      <c r="A534" s="237" t="str">
        <f>VLOOKUP($G534,CSVLookups!$B:$R,MATCH(A$1,CSVLookups!$B$1:$R$1,0),FALSE)</f>
        <v>312 Projected Solvency II Technical Provisions at Time Zero</v>
      </c>
      <c r="B534" s="237" t="str">
        <f>VLOOKUP($G534,CSVLookups!$B:$R,MATCH(B$1,CSVLookups!$B$1:$R$1,0),FALSE)</f>
        <v>D</v>
      </c>
      <c r="C534" s="238" t="str">
        <f t="shared" si="9"/>
        <v>312 Projected Solvency II Technical Provisions at Time ZeroD2009</v>
      </c>
      <c r="D534" s="238">
        <f>IF(AND(VALUE(LEFT($A534,3))=309,LEN($B534)=3),VLOOKUP(VALUE(MID($B534,2,2)),_309_Table1,MATCH(MID($B534,1,1),_309_Table1_ColumnLookup,0),FALSE),
  IF($C534="309 LCR SummaryA",OneYearSCR,IF($C534="309 LCR SummaryB",UltimateSCR,IF(VALUE(LEFT($A534,3))=309,VLOOKUP(VALUE(MID($B534,2,1)),_309_Table1,MATCH(MID($B534,1,1),_309_Table1_ColumnLookup,0),FALSE)
+N("309"),
  IF(VALUE(LEFT($A534,3))=310,VLOOKUP(VALUE(MID($B534,2,1)),_310_Table1,MATCH(MID($B534,1,1),_310_Table1_ColumnLookup,0),FALSE)
+N("310"),
  IF(AND(VALUE(LEFT($A534,3))=311,LEN($I534)=4),VLOOKUP($I534,_311_Table1,MATCH($B534,_311_Table1_ColumnLookup,0),FALSE),
  IF(AND(VALUE(LEFT($A534,3))=311,OR($B534="I2",$B534="J2",$B534="K2",$B534="L2")),VLOOKUP('311'!$G$58,_311_Table1,MATCH(MID($B534,1,1),_311_Table1_ColumnLookup,0),FALSE),
  IF(AND(VALUE(LEFT($A534,3))=311,RIGHT($B534,5)="Total"),VLOOKUP('311'!$G$59,_311_Table1,MATCH(MID($B534,1,1),_311_Table1_ColumnLookup,0),FALSE),
  IF(VALUE(LEFT($A534,3))=311,VLOOKUP(VALUE(MID($B534,2,1)),_311_Table1,MATCH(MID($B534,1,1),_311_Table1_ColumnLookup,0),FALSE)
+N("311"),
  IF(AND(VALUE(LEFT($A534,3))=312,LEFT($G534,10)="Unincepted",$B534="G "),VLOOKUP(" ULO",_312_Table1,MATCH('312'!$N$16,_312_Table1_ColumnLookup,0),FALSE),
  IF(AND(VALUE(LEFT($A534,3))=312,LEFT($G534,10)="Unincepted",$B534="O "),VLOOKUP(" ULO",_312_Table1,MATCH('312'!$V$16,_312_Table1_ColumnLookup,0),FALSE),
  IF(AND(VALUE(LEFT($A534,3))=312,LEFT($G534,10)="Unincepted",$B534="Q "),VLOOKUP(" ULO",_312_Table1,MATCH('312'!$X$16,_312_Table1_ColumnLookup,0),FALSE),
  IF(AND(VALUE(LEFT($A534,3))=312,LEFT($G534,10)="Unincepted"),VLOOKUP(" ULO",_312_Table1,MATCH(LEFT($B534,1),_312_Table1_ColumnLookup,0),FALSE),
  IF(AND(VALUE(LEFT($A534,3))=312,LEFT($G534,5)="Total",$B534="G "),VLOOKUP('312'!$F$80,_312_Table1,MATCH('312'!$N$16,_312_Table1_ColumnLookup,0),FALSE),
  IF(AND(VALUE(LEFT($A534,3))=312,LEFT($G534,5)="Total",$B534="O "),VLOOKUP('312'!$F$80,_312_Table1,MATCH('312'!$V$16,_312_Table1_ColumnLookup,0),FALSE),
  IF(AND(VALUE(LEFT($A534,3))=312,LEFT($G534,5)="Total",$B534="Q "),VLOOKUP('312'!$F$80,_312_Table1,MATCH('312'!$X$16,_312_Table1_ColumnLookup,0),FALSE),
  IF(AND(VALUE(LEFT($A534,3))=312,LEFT($G534,5)="Total"),VLOOKUP('312'!$F$80,_312_Table1,MATCH(LEFT($B534,1),_312_Table1_ColumnLookup,0),FALSE),
  IF(AND(VALUE(LEFT($A534,3))=312,LEN($I534)=4,$B534="G"),VLOOKUP($I534,_312_Table1,MATCH('312'!$N$16,_312_Table1_ColumnLookup,0),FALSE),
  IF(AND(VALUE(LEFT($A534,3))=312,LEN($I534)=4,$B534="O"),VLOOKUP($I534,_312_Table1,MATCH('312'!$V$16,_312_Table1_ColumnLookup,0),FALSE),
  IF(AND(VALUE(LEFT($A534,3))=312,LEN($I534)=4,$B534="Q"),VLOOKUP($I534,_312_Table1,MATCH('312'!$X$16,_312_Table1_ColumnLookup,0),FALSE),
  IF(AND(VALUE(LEFT($A534,3))=312,LEN($I534)=4),VLOOKUP($I534,_312_Table1,MATCH(LEFT($B534,1),_312_Table1_ColumnLookup,0),FALSE)
+N("312"),
  IF(VALUE(LEFT($A534,3))=313,VLOOKUP(VALUE(MID($B534,2,1)),_313_Table1,MATCH(MID($B534,1,1),_313_Table1_ColumnLookup,0),FALSE)
+N("313"),
  IF(AND(VALUE(LEFT($A534,3))=314,LEN($B534)=3),VLOOKUP(VALUE(MID($B534,2,2)),_314_Table1,MATCH(MID($B534,1,1),_314_Table1_ColumnLookup,0),FALSE),
  IF(VALUE(LEFT($A534,3))=314,VLOOKUP(VALUE(MID($B534,2,1)),_314_Table1,MATCH(MID($B534,1,1),_314_Table1_ColumnLookup,0),FALSE)
+N("314"),
""))))))))))))))))))))))))</f>
        <v>0</v>
      </c>
      <c r="E534" s="238" t="e">
        <f>IF(AND(VALUE(LEFT($A534,3))=309,LEN($B534)=3),VLOOKUP(VALUE(MID($B534,2,2)),_309_Table2,MATCH(MID($B534,1,1),_309_Table2_ColumnLookup,0),FALSE),
  IF($C534="309 LCR SummaryA",OneYearSCR,IF($C534="309 LCR SummaryB",UltimateSCR,IF(VALUE(LEFT($A534,3))=309,VLOOKUP(VALUE(MID($B534,2,1)),_309_Table2,MATCH(MID($B534,1,1),_309_Table2_ColumnLookup,0),FALSE)
+N("309"),
  IF(VALUE(LEFT($A534,3))=310,VLOOKUP(VALUE(MID($B534,2,1)),_310_Table2,MATCH(MID($B534,1,1),_310_Table2_ColumnLookup,0),FALSE)
+N("310"),
  IF(AND(VALUE(LEFT($A534,3))=311,LEN($I534)=4),VLOOKUP($I534,_311_Table2,MATCH($B534,_311_Table2_ColumnLookup,0),FALSE),
  IF(AND(VALUE(LEFT($A534,3))=311,OR($B534="I2",$B534="J2",$B534="K2",$B534="L2")),VLOOKUP('311'!$G$58,_311_Table2,MATCH(MID($B534,1,1),_311_Table2_ColumnLookup,0),FALSE),
  IF(AND(VALUE(LEFT($A534,3))=311,RIGHT($B534,5)="Total"),VLOOKUP('311'!$G$59,_311_Table2,MATCH(MID($B534,1,1),_311_Table2_ColumnLookup,0),FALSE),
  IF(VALUE(LEFT($A534,3))=311,VLOOKUP(VALUE(MID($B534,2,1)),_311_Table2,MATCH(MID($B534,1,1),_311_Table2_ColumnLookup,0),FALSE)
+N("311"),
  IF(AND(VALUE(LEFT($A534,3))=312,LEFT($G534,10)="Unincepted",$B534="G "),VLOOKUP(" ULO",_312_Table2,MATCH('312'!$N$16,_312_Table2_ColumnLookup,0),FALSE),
  IF(AND(VALUE(LEFT($A534,3))=312,LEFT($G534,10)="Unincepted",$B534="O "),VLOOKUP(" ULO",_312_Table2,MATCH('312'!$V$16,_312_Table2_ColumnLookup,0),FALSE),
  IF(AND(VALUE(LEFT($A534,3))=312,LEFT($G534,10)="Unincepted",$B534="Q "),VLOOKUP(" ULO",_312_Table2,MATCH('312'!$X$16,_312_Table2_ColumnLookup,0),FALSE),
  IF(AND(VALUE(LEFT($A534,3))=312,LEFT($G534,10)="Unincepted"),VLOOKUP(" ULO",_312_Table2,MATCH(LEFT($B534,1),_312_Table2_ColumnLookup,0),FALSE),
  IF(AND(VALUE(LEFT($A534,3))=312,LEFT($G534,5)="Total",$B534="G "),VLOOKUP('312'!$F$80,_312_Table2,MATCH('312'!$N$16,_312_Table2_ColumnLookup,0),FALSE),
  IF(AND(VALUE(LEFT($A534,3))=312,LEFT($G534,5)="Total",$B534="O "),VLOOKUP('312'!$F$80,_312_Table2,MATCH('312'!$V$16,_312_Table2_ColumnLookup,0),FALSE),
  IF(AND(VALUE(LEFT($A534,3))=312,LEFT($G534,5)="Total",$B534="Q "),VLOOKUP('312'!$F$80,_312_Table2,MATCH('312'!$X$16,_312_Table2_ColumnLookup,0),FALSE),
  IF(AND(VALUE(LEFT($A534,3))=312,LEFT($G534,5)="Total"),VLOOKUP('312'!$F$80,_312_Table2,MATCH(LEFT($B534,1),_312_Table2_ColumnLookup,0),FALSE),
  IF(AND(VALUE(LEFT($A534,3))=312,LEN($I534)=4,$B534="G"),VLOOKUP($I534,_312_Table2,MATCH('312'!$N$16,_312_Table2_ColumnLookup,0),FALSE),
  IF(AND(VALUE(LEFT($A534,3))=312,LEN($I534)=4,$B534="O"),VLOOKUP($I534,_312_Table2,MATCH('312'!$V$16,_312_Table2_ColumnLookup,0),FALSE),
  IF(AND(VALUE(LEFT($A534,3))=312,LEN($I534)=4,$B534="Q"),VLOOKUP($I534,_312_Table2,MATCH('312'!$X$16,_312_Table2_ColumnLookup,0),FALSE),
  IF(AND(VALUE(LEFT($A534,3))=312,LEN($I534)=4),VLOOKUP($I534,_312_Table2,MATCH(LEFT($B534,1),_312_Table2_ColumnLookup,0),FALSE)
+N("312"),
  IF(VALUE(LEFT($A534,3))=313,VLOOKUP(VALUE(MID($B534,2,1)),_313_Table2,MATCH(MID($B534,1,1),_313_Table2_ColumnLookup,0),FALSE)
+N("313"),
  IF(AND(VALUE(LEFT($A534,3))=314,LEN($B534)=3),VLOOKUP(VALUE(MID($B534,2,2)),_314_Table2,MATCH(MID($B534,1,1),_314_Table2_ColumnLookup,0),FALSE),
  IF(VALUE(LEFT($A534,3))=314,VLOOKUP(VALUE(MID($B534,2,1)),_314_Table2,MATCH(MID($B534,1,1),_314_Table2_ColumnLookup,0),FALSE)
+N("314"),
""))))))))))))))))))))))))</f>
        <v>#NAME?</v>
      </c>
      <c r="F534" s="238" t="e">
        <f>IF(AND(VALUE(LEFT($A534,3))=309,LEN($B534)=3),VLOOKUP(VALUE(MID($B534,2,2)),_309_Table3,MATCH(MID($B534,1,1),_309_Table3_ColumnLookup,0),FALSE),
  IF($C534="309 LCR SummaryA",OneYearSCR,IF($C534="309 LCR SummaryB",UltimateSCR,IF(VALUE(LEFT($A534,3))=309,VLOOKUP(VALUE(MID($B534,2,1)),_309_Table3,MATCH(MID($B534,1,1),_309_Table3_ColumnLookup,0),FALSE)
+N("309"),
  IF(VALUE(LEFT($A534,3))=310,VLOOKUP(VALUE(MID($B534,2,1)),_310_Table3,MATCH(MID($B534,1,1),_310_Table3_ColumnLookup,0),FALSE)
+N("310"),
  IF(AND(VALUE(LEFT($A534,3))=311,LEN($I534)=4),VLOOKUP($I534,_311_Table3,MATCH($B534,_311_Table3_ColumnLookup,0),FALSE),
  IF(AND(VALUE(LEFT($A534,3))=311,OR($B534="I2",$B534="J2",$B534="K2",$B534="L2")),VLOOKUP('311'!$G$58,_311_Table3,MATCH(MID($B534,1,1),_311_Table3_ColumnLookup,0),FALSE),
  IF(AND(VALUE(LEFT($A534,3))=311,RIGHT($B534,5)="Total"),VLOOKUP('311'!$G$59,_311_Table3,MATCH(MID($B534,1,1),_311_Table3_ColumnLookup,0),FALSE),
  IF(VALUE(LEFT($A534,3))=311,VLOOKUP(VALUE(MID($B534,2,1)),_311_Table3,MATCH(MID($B534,1,1),_311_Table3_ColumnLookup,0),FALSE)
+N("311"),
  IF(AND(VALUE(LEFT($A534,3))=312,LEFT($G534,10)="Unincepted",$B534="G "),VLOOKUP(" ULO",_312_Table3,MATCH('312'!$N$16,_312_Table3_ColumnLookup,0),FALSE),
  IF(AND(VALUE(LEFT($A534,3))=312,LEFT($G534,10)="Unincepted",$B534="O "),VLOOKUP(" ULO",_312_Table3,MATCH('312'!$V$16,_312_Table3_ColumnLookup,0),FALSE),
  IF(AND(VALUE(LEFT($A534,3))=312,LEFT($G534,10)="Unincepted",$B534="Q "),VLOOKUP(" ULO",_312_Table3,MATCH('312'!$X$16,_312_Table3_ColumnLookup,0),FALSE),
  IF(AND(VALUE(LEFT($A534,3))=312,LEFT($G534,10)="Unincepted"),VLOOKUP(" ULO",_312_Table3,MATCH(LEFT($B534,1),_312_Table3_ColumnLookup,0),FALSE),
  IF(AND(VALUE(LEFT($A534,3))=312,LEFT($G534,5)="Total",$B534="G "),VLOOKUP('312'!$F$80,_312_Table3,MATCH('312'!$N$16,_312_Table3_ColumnLookup,0),FALSE),
  IF(AND(VALUE(LEFT($A534,3))=312,LEFT($G534,5)="Total",$B534="O "),VLOOKUP('312'!$F$80,_312_Table3,MATCH('312'!$V$16,_312_Table3_ColumnLookup,0),FALSE),
  IF(AND(VALUE(LEFT($A534,3))=312,LEFT($G534,5)="Total",$B534="Q "),VLOOKUP('312'!$F$80,_312_Table3,MATCH('312'!$X$16,_312_Table3_ColumnLookup,0),FALSE),
  IF(AND(VALUE(LEFT($A534,3))=312,LEFT($G534,5)="Total"),VLOOKUP('312'!$F$80,_312_Table3,MATCH(LEFT($B534,1),_312_Table3_ColumnLookup,0),FALSE),
  IF(AND(VALUE(LEFT($A534,3))=312,LEN($I534)=4,$B534="G"),VLOOKUP($I534,_312_Table3,MATCH('312'!$N$16,_312_Table3_ColumnLookup,0),FALSE),
  IF(AND(VALUE(LEFT($A534,3))=312,LEN($I534)=4,$B534="O"),VLOOKUP($I534,_312_Table3,MATCH('312'!$V$16,_312_Table3_ColumnLookup,0),FALSE),
  IF(AND(VALUE(LEFT($A534,3))=312,LEN($I534)=4,$B534="Q"),VLOOKUP($I534,_312_Table3,MATCH('312'!$X$16,_312_Table3_ColumnLookup,0),FALSE),
  IF(AND(VALUE(LEFT($A534,3))=312,LEN($I534)=4),VLOOKUP($I534,_312_Table3,MATCH(LEFT($B534,1),_312_Table3_ColumnLookup,0),FALSE)
+N("312"),
  IF(VALUE(LEFT($A534,3))=313,VLOOKUP(VALUE(MID($B534,2,1)),_313_Table3,MATCH(MID($B534,1,1),_313_Table3_ColumnLookup,0),FALSE)
+N("313"),
  IF(AND(VALUE(LEFT($A534,3))=314,LEN($B534)=3),VLOOKUP(VALUE(MID($B534,2,2)),_314_Table3,MATCH(MID($B534,1,1),_314_Table3_ColumnLookup,0),FALSE),
  IF(VALUE(LEFT($A534,3))=314,VLOOKUP(VALUE(MID($B534,2,1)),_314_Table3,MATCH(MID($B534,1,1),_314_Table3_ColumnLookup,0),FALSE)
+N("314"),
""))))))))))))))))))))))))</f>
        <v>#NAME?</v>
      </c>
      <c r="G534" t="s">
        <v>1143</v>
      </c>
      <c r="H534" s="321">
        <f>IFERROR(
IF(ISERROR($D534)=FALSE,$D534,IF(ISERROR($E534)=FALSE,$E534,IF(ISERROR($F534)=FALSE,$F534
+N("012 checkboxes"),
IF(
IF(OR(LEFT($A534,9)="Syndicate",LEFT($A534,12)="NewSyndicate"),VLOOKUP($A534,'012'!$J:$ZW,MATCH("Link to button",'012'!$J$1:$ZW$1,0),0)
+N("309 checkbox"),
IF($C534="309 LCR Summary0",VLOOKUP("Notes990",'309'!$P:$ZZ,MATCH("Link to button",'309'!$P$1:$ZZ$1,0),0)
+N("313 checkboxes"),
IF($C534="313 Financial Information0LcmVsScr",IF($C534="309 LCR Summary0",VLOOKUP("LcmVsScr",'309'!$N:$ZZ,MATCH("Link to button",'309'!$N$1:$ZZ$1,0),0),
IF($C534="313 Financial Information0LcrDocAttached",IF($C534="309 LCR Summary0",VLOOKUP("LcrDocAttached",'309'!$N:$ZZ,MATCH("Link to button",'309'!$N$1:$ZZ$1,0),
0)))))))=1,TRUE,FALSE)
))),"")</f>
        <v>0</v>
      </c>
      <c r="I534">
        <v>2009</v>
      </c>
    </row>
    <row r="535" spans="1:9" customFormat="1">
      <c r="A535" s="237" t="str">
        <f>VLOOKUP($G535,CSVLookups!$B:$R,MATCH(A$1,CSVLookups!$B$1:$R$1,0),FALSE)</f>
        <v>312 Projected Solvency II Technical Provisions at Time Zero</v>
      </c>
      <c r="B535" s="237" t="str">
        <f>VLOOKUP($G535,CSVLookups!$B:$R,MATCH(B$1,CSVLookups!$B$1:$R$1,0),FALSE)</f>
        <v>E</v>
      </c>
      <c r="C535" s="238" t="str">
        <f t="shared" si="9"/>
        <v>312 Projected Solvency II Technical Provisions at Time ZeroE2009</v>
      </c>
      <c r="D535" s="238">
        <f>IF(AND(VALUE(LEFT($A535,3))=309,LEN($B535)=3),VLOOKUP(VALUE(MID($B535,2,2)),_309_Table1,MATCH(MID($B535,1,1),_309_Table1_ColumnLookup,0),FALSE),
  IF($C535="309 LCR SummaryA",OneYearSCR,IF($C535="309 LCR SummaryB",UltimateSCR,IF(VALUE(LEFT($A535,3))=309,VLOOKUP(VALUE(MID($B535,2,1)),_309_Table1,MATCH(MID($B535,1,1),_309_Table1_ColumnLookup,0),FALSE)
+N("309"),
  IF(VALUE(LEFT($A535,3))=310,VLOOKUP(VALUE(MID($B535,2,1)),_310_Table1,MATCH(MID($B535,1,1),_310_Table1_ColumnLookup,0),FALSE)
+N("310"),
  IF(AND(VALUE(LEFT($A535,3))=311,LEN($I535)=4),VLOOKUP($I535,_311_Table1,MATCH($B535,_311_Table1_ColumnLookup,0),FALSE),
  IF(AND(VALUE(LEFT($A535,3))=311,OR($B535="I2",$B535="J2",$B535="K2",$B535="L2")),VLOOKUP('311'!$G$58,_311_Table1,MATCH(MID($B535,1,1),_311_Table1_ColumnLookup,0),FALSE),
  IF(AND(VALUE(LEFT($A535,3))=311,RIGHT($B535,5)="Total"),VLOOKUP('311'!$G$59,_311_Table1,MATCH(MID($B535,1,1),_311_Table1_ColumnLookup,0),FALSE),
  IF(VALUE(LEFT($A535,3))=311,VLOOKUP(VALUE(MID($B535,2,1)),_311_Table1,MATCH(MID($B535,1,1),_311_Table1_ColumnLookup,0),FALSE)
+N("311"),
  IF(AND(VALUE(LEFT($A535,3))=312,LEFT($G535,10)="Unincepted",$B535="G "),VLOOKUP(" ULO",_312_Table1,MATCH('312'!$N$16,_312_Table1_ColumnLookup,0),FALSE),
  IF(AND(VALUE(LEFT($A535,3))=312,LEFT($G535,10)="Unincepted",$B535="O "),VLOOKUP(" ULO",_312_Table1,MATCH('312'!$V$16,_312_Table1_ColumnLookup,0),FALSE),
  IF(AND(VALUE(LEFT($A535,3))=312,LEFT($G535,10)="Unincepted",$B535="Q "),VLOOKUP(" ULO",_312_Table1,MATCH('312'!$X$16,_312_Table1_ColumnLookup,0),FALSE),
  IF(AND(VALUE(LEFT($A535,3))=312,LEFT($G535,10)="Unincepted"),VLOOKUP(" ULO",_312_Table1,MATCH(LEFT($B535,1),_312_Table1_ColumnLookup,0),FALSE),
  IF(AND(VALUE(LEFT($A535,3))=312,LEFT($G535,5)="Total",$B535="G "),VLOOKUP('312'!$F$80,_312_Table1,MATCH('312'!$N$16,_312_Table1_ColumnLookup,0),FALSE),
  IF(AND(VALUE(LEFT($A535,3))=312,LEFT($G535,5)="Total",$B535="O "),VLOOKUP('312'!$F$80,_312_Table1,MATCH('312'!$V$16,_312_Table1_ColumnLookup,0),FALSE),
  IF(AND(VALUE(LEFT($A535,3))=312,LEFT($G535,5)="Total",$B535="Q "),VLOOKUP('312'!$F$80,_312_Table1,MATCH('312'!$X$16,_312_Table1_ColumnLookup,0),FALSE),
  IF(AND(VALUE(LEFT($A535,3))=312,LEFT($G535,5)="Total"),VLOOKUP('312'!$F$80,_312_Table1,MATCH(LEFT($B535,1),_312_Table1_ColumnLookup,0),FALSE),
  IF(AND(VALUE(LEFT($A535,3))=312,LEN($I535)=4,$B535="G"),VLOOKUP($I535,_312_Table1,MATCH('312'!$N$16,_312_Table1_ColumnLookup,0),FALSE),
  IF(AND(VALUE(LEFT($A535,3))=312,LEN($I535)=4,$B535="O"),VLOOKUP($I535,_312_Table1,MATCH('312'!$V$16,_312_Table1_ColumnLookup,0),FALSE),
  IF(AND(VALUE(LEFT($A535,3))=312,LEN($I535)=4,$B535="Q"),VLOOKUP($I535,_312_Table1,MATCH('312'!$X$16,_312_Table1_ColumnLookup,0),FALSE),
  IF(AND(VALUE(LEFT($A535,3))=312,LEN($I535)=4),VLOOKUP($I535,_312_Table1,MATCH(LEFT($B535,1),_312_Table1_ColumnLookup,0),FALSE)
+N("312"),
  IF(VALUE(LEFT($A535,3))=313,VLOOKUP(VALUE(MID($B535,2,1)),_313_Table1,MATCH(MID($B535,1,1),_313_Table1_ColumnLookup,0),FALSE)
+N("313"),
  IF(AND(VALUE(LEFT($A535,3))=314,LEN($B535)=3),VLOOKUP(VALUE(MID($B535,2,2)),_314_Table1,MATCH(MID($B535,1,1),_314_Table1_ColumnLookup,0),FALSE),
  IF(VALUE(LEFT($A535,3))=314,VLOOKUP(VALUE(MID($B535,2,1)),_314_Table1,MATCH(MID($B535,1,1),_314_Table1_ColumnLookup,0),FALSE)
+N("314"),
""))))))))))))))))))))))))</f>
        <v>0</v>
      </c>
      <c r="E535" s="238" t="e">
        <f>IF(AND(VALUE(LEFT($A535,3))=309,LEN($B535)=3),VLOOKUP(VALUE(MID($B535,2,2)),_309_Table2,MATCH(MID($B535,1,1),_309_Table2_ColumnLookup,0),FALSE),
  IF($C535="309 LCR SummaryA",OneYearSCR,IF($C535="309 LCR SummaryB",UltimateSCR,IF(VALUE(LEFT($A535,3))=309,VLOOKUP(VALUE(MID($B535,2,1)),_309_Table2,MATCH(MID($B535,1,1),_309_Table2_ColumnLookup,0),FALSE)
+N("309"),
  IF(VALUE(LEFT($A535,3))=310,VLOOKUP(VALUE(MID($B535,2,1)),_310_Table2,MATCH(MID($B535,1,1),_310_Table2_ColumnLookup,0),FALSE)
+N("310"),
  IF(AND(VALUE(LEFT($A535,3))=311,LEN($I535)=4),VLOOKUP($I535,_311_Table2,MATCH($B535,_311_Table2_ColumnLookup,0),FALSE),
  IF(AND(VALUE(LEFT($A535,3))=311,OR($B535="I2",$B535="J2",$B535="K2",$B535="L2")),VLOOKUP('311'!$G$58,_311_Table2,MATCH(MID($B535,1,1),_311_Table2_ColumnLookup,0),FALSE),
  IF(AND(VALUE(LEFT($A535,3))=311,RIGHT($B535,5)="Total"),VLOOKUP('311'!$G$59,_311_Table2,MATCH(MID($B535,1,1),_311_Table2_ColumnLookup,0),FALSE),
  IF(VALUE(LEFT($A535,3))=311,VLOOKUP(VALUE(MID($B535,2,1)),_311_Table2,MATCH(MID($B535,1,1),_311_Table2_ColumnLookup,0),FALSE)
+N("311"),
  IF(AND(VALUE(LEFT($A535,3))=312,LEFT($G535,10)="Unincepted",$B535="G "),VLOOKUP(" ULO",_312_Table2,MATCH('312'!$N$16,_312_Table2_ColumnLookup,0),FALSE),
  IF(AND(VALUE(LEFT($A535,3))=312,LEFT($G535,10)="Unincepted",$B535="O "),VLOOKUP(" ULO",_312_Table2,MATCH('312'!$V$16,_312_Table2_ColumnLookup,0),FALSE),
  IF(AND(VALUE(LEFT($A535,3))=312,LEFT($G535,10)="Unincepted",$B535="Q "),VLOOKUP(" ULO",_312_Table2,MATCH('312'!$X$16,_312_Table2_ColumnLookup,0),FALSE),
  IF(AND(VALUE(LEFT($A535,3))=312,LEFT($G535,10)="Unincepted"),VLOOKUP(" ULO",_312_Table2,MATCH(LEFT($B535,1),_312_Table2_ColumnLookup,0),FALSE),
  IF(AND(VALUE(LEFT($A535,3))=312,LEFT($G535,5)="Total",$B535="G "),VLOOKUP('312'!$F$80,_312_Table2,MATCH('312'!$N$16,_312_Table2_ColumnLookup,0),FALSE),
  IF(AND(VALUE(LEFT($A535,3))=312,LEFT($G535,5)="Total",$B535="O "),VLOOKUP('312'!$F$80,_312_Table2,MATCH('312'!$V$16,_312_Table2_ColumnLookup,0),FALSE),
  IF(AND(VALUE(LEFT($A535,3))=312,LEFT($G535,5)="Total",$B535="Q "),VLOOKUP('312'!$F$80,_312_Table2,MATCH('312'!$X$16,_312_Table2_ColumnLookup,0),FALSE),
  IF(AND(VALUE(LEFT($A535,3))=312,LEFT($G535,5)="Total"),VLOOKUP('312'!$F$80,_312_Table2,MATCH(LEFT($B535,1),_312_Table2_ColumnLookup,0),FALSE),
  IF(AND(VALUE(LEFT($A535,3))=312,LEN($I535)=4,$B535="G"),VLOOKUP($I535,_312_Table2,MATCH('312'!$N$16,_312_Table2_ColumnLookup,0),FALSE),
  IF(AND(VALUE(LEFT($A535,3))=312,LEN($I535)=4,$B535="O"),VLOOKUP($I535,_312_Table2,MATCH('312'!$V$16,_312_Table2_ColumnLookup,0),FALSE),
  IF(AND(VALUE(LEFT($A535,3))=312,LEN($I535)=4,$B535="Q"),VLOOKUP($I535,_312_Table2,MATCH('312'!$X$16,_312_Table2_ColumnLookup,0),FALSE),
  IF(AND(VALUE(LEFT($A535,3))=312,LEN($I535)=4),VLOOKUP($I535,_312_Table2,MATCH(LEFT($B535,1),_312_Table2_ColumnLookup,0),FALSE)
+N("312"),
  IF(VALUE(LEFT($A535,3))=313,VLOOKUP(VALUE(MID($B535,2,1)),_313_Table2,MATCH(MID($B535,1,1),_313_Table2_ColumnLookup,0),FALSE)
+N("313"),
  IF(AND(VALUE(LEFT($A535,3))=314,LEN($B535)=3),VLOOKUP(VALUE(MID($B535,2,2)),_314_Table2,MATCH(MID($B535,1,1),_314_Table2_ColumnLookup,0),FALSE),
  IF(VALUE(LEFT($A535,3))=314,VLOOKUP(VALUE(MID($B535,2,1)),_314_Table2,MATCH(MID($B535,1,1),_314_Table2_ColumnLookup,0),FALSE)
+N("314"),
""))))))))))))))))))))))))</f>
        <v>#NAME?</v>
      </c>
      <c r="F535" s="238" t="e">
        <f>IF(AND(VALUE(LEFT($A535,3))=309,LEN($B535)=3),VLOOKUP(VALUE(MID($B535,2,2)),_309_Table3,MATCH(MID($B535,1,1),_309_Table3_ColumnLookup,0),FALSE),
  IF($C535="309 LCR SummaryA",OneYearSCR,IF($C535="309 LCR SummaryB",UltimateSCR,IF(VALUE(LEFT($A535,3))=309,VLOOKUP(VALUE(MID($B535,2,1)),_309_Table3,MATCH(MID($B535,1,1),_309_Table3_ColumnLookup,0),FALSE)
+N("309"),
  IF(VALUE(LEFT($A535,3))=310,VLOOKUP(VALUE(MID($B535,2,1)),_310_Table3,MATCH(MID($B535,1,1),_310_Table3_ColumnLookup,0),FALSE)
+N("310"),
  IF(AND(VALUE(LEFT($A535,3))=311,LEN($I535)=4),VLOOKUP($I535,_311_Table3,MATCH($B535,_311_Table3_ColumnLookup,0),FALSE),
  IF(AND(VALUE(LEFT($A535,3))=311,OR($B535="I2",$B535="J2",$B535="K2",$B535="L2")),VLOOKUP('311'!$G$58,_311_Table3,MATCH(MID($B535,1,1),_311_Table3_ColumnLookup,0),FALSE),
  IF(AND(VALUE(LEFT($A535,3))=311,RIGHT($B535,5)="Total"),VLOOKUP('311'!$G$59,_311_Table3,MATCH(MID($B535,1,1),_311_Table3_ColumnLookup,0),FALSE),
  IF(VALUE(LEFT($A535,3))=311,VLOOKUP(VALUE(MID($B535,2,1)),_311_Table3,MATCH(MID($B535,1,1),_311_Table3_ColumnLookup,0),FALSE)
+N("311"),
  IF(AND(VALUE(LEFT($A535,3))=312,LEFT($G535,10)="Unincepted",$B535="G "),VLOOKUP(" ULO",_312_Table3,MATCH('312'!$N$16,_312_Table3_ColumnLookup,0),FALSE),
  IF(AND(VALUE(LEFT($A535,3))=312,LEFT($G535,10)="Unincepted",$B535="O "),VLOOKUP(" ULO",_312_Table3,MATCH('312'!$V$16,_312_Table3_ColumnLookup,0),FALSE),
  IF(AND(VALUE(LEFT($A535,3))=312,LEFT($G535,10)="Unincepted",$B535="Q "),VLOOKUP(" ULO",_312_Table3,MATCH('312'!$X$16,_312_Table3_ColumnLookup,0),FALSE),
  IF(AND(VALUE(LEFT($A535,3))=312,LEFT($G535,10)="Unincepted"),VLOOKUP(" ULO",_312_Table3,MATCH(LEFT($B535,1),_312_Table3_ColumnLookup,0),FALSE),
  IF(AND(VALUE(LEFT($A535,3))=312,LEFT($G535,5)="Total",$B535="G "),VLOOKUP('312'!$F$80,_312_Table3,MATCH('312'!$N$16,_312_Table3_ColumnLookup,0),FALSE),
  IF(AND(VALUE(LEFT($A535,3))=312,LEFT($G535,5)="Total",$B535="O "),VLOOKUP('312'!$F$80,_312_Table3,MATCH('312'!$V$16,_312_Table3_ColumnLookup,0),FALSE),
  IF(AND(VALUE(LEFT($A535,3))=312,LEFT($G535,5)="Total",$B535="Q "),VLOOKUP('312'!$F$80,_312_Table3,MATCH('312'!$X$16,_312_Table3_ColumnLookup,0),FALSE),
  IF(AND(VALUE(LEFT($A535,3))=312,LEFT($G535,5)="Total"),VLOOKUP('312'!$F$80,_312_Table3,MATCH(LEFT($B535,1),_312_Table3_ColumnLookup,0),FALSE),
  IF(AND(VALUE(LEFT($A535,3))=312,LEN($I535)=4,$B535="G"),VLOOKUP($I535,_312_Table3,MATCH('312'!$N$16,_312_Table3_ColumnLookup,0),FALSE),
  IF(AND(VALUE(LEFT($A535,3))=312,LEN($I535)=4,$B535="O"),VLOOKUP($I535,_312_Table3,MATCH('312'!$V$16,_312_Table3_ColumnLookup,0),FALSE),
  IF(AND(VALUE(LEFT($A535,3))=312,LEN($I535)=4,$B535="Q"),VLOOKUP($I535,_312_Table3,MATCH('312'!$X$16,_312_Table3_ColumnLookup,0),FALSE),
  IF(AND(VALUE(LEFT($A535,3))=312,LEN($I535)=4),VLOOKUP($I535,_312_Table3,MATCH(LEFT($B535,1),_312_Table3_ColumnLookup,0),FALSE)
+N("312"),
  IF(VALUE(LEFT($A535,3))=313,VLOOKUP(VALUE(MID($B535,2,1)),_313_Table3,MATCH(MID($B535,1,1),_313_Table3_ColumnLookup,0),FALSE)
+N("313"),
  IF(AND(VALUE(LEFT($A535,3))=314,LEN($B535)=3),VLOOKUP(VALUE(MID($B535,2,2)),_314_Table3,MATCH(MID($B535,1,1),_314_Table3_ColumnLookup,0),FALSE),
  IF(VALUE(LEFT($A535,3))=314,VLOOKUP(VALUE(MID($B535,2,1)),_314_Table3,MATCH(MID($B535,1,1),_314_Table3_ColumnLookup,0),FALSE)
+N("314"),
""))))))))))))))))))))))))</f>
        <v>#NAME?</v>
      </c>
      <c r="G535" t="s">
        <v>1146</v>
      </c>
      <c r="H535" s="321">
        <f>IFERROR(
IF(ISERROR($D535)=FALSE,$D535,IF(ISERROR($E535)=FALSE,$E535,IF(ISERROR($F535)=FALSE,$F535
+N("012 checkboxes"),
IF(
IF(OR(LEFT($A535,9)="Syndicate",LEFT($A535,12)="NewSyndicate"),VLOOKUP($A535,'012'!$J:$ZW,MATCH("Link to button",'012'!$J$1:$ZW$1,0),0)
+N("309 checkbox"),
IF($C535="309 LCR Summary0",VLOOKUP("Notes990",'309'!$P:$ZZ,MATCH("Link to button",'309'!$P$1:$ZZ$1,0),0)
+N("313 checkboxes"),
IF($C535="313 Financial Information0LcmVsScr",IF($C535="309 LCR Summary0",VLOOKUP("LcmVsScr",'309'!$N:$ZZ,MATCH("Link to button",'309'!$N$1:$ZZ$1,0),0),
IF($C535="313 Financial Information0LcrDocAttached",IF($C535="309 LCR Summary0",VLOOKUP("LcrDocAttached",'309'!$N:$ZZ,MATCH("Link to button",'309'!$N$1:$ZZ$1,0),
0)))))))=1,TRUE,FALSE)
))),"")</f>
        <v>0</v>
      </c>
      <c r="I535">
        <v>2009</v>
      </c>
    </row>
    <row r="536" spans="1:9" customFormat="1">
      <c r="A536" s="237" t="str">
        <f>VLOOKUP($G536,CSVLookups!$B:$R,MATCH(A$1,CSVLookups!$B$1:$R$1,0),FALSE)</f>
        <v>312 Projected Solvency II Technical Provisions at Time Zero</v>
      </c>
      <c r="B536" s="237" t="str">
        <f>VLOOKUP($G536,CSVLookups!$B:$R,MATCH(B$1,CSVLookups!$B$1:$R$1,0),FALSE)</f>
        <v>F</v>
      </c>
      <c r="C536" s="238" t="str">
        <f t="shared" si="9"/>
        <v>312 Projected Solvency II Technical Provisions at Time ZeroF2009</v>
      </c>
      <c r="D536" s="238">
        <f>IF(AND(VALUE(LEFT($A536,3))=309,LEN($B536)=3),VLOOKUP(VALUE(MID($B536,2,2)),_309_Table1,MATCH(MID($B536,1,1),_309_Table1_ColumnLookup,0),FALSE),
  IF($C536="309 LCR SummaryA",OneYearSCR,IF($C536="309 LCR SummaryB",UltimateSCR,IF(VALUE(LEFT($A536,3))=309,VLOOKUP(VALUE(MID($B536,2,1)),_309_Table1,MATCH(MID($B536,1,1),_309_Table1_ColumnLookup,0),FALSE)
+N("309"),
  IF(VALUE(LEFT($A536,3))=310,VLOOKUP(VALUE(MID($B536,2,1)),_310_Table1,MATCH(MID($B536,1,1),_310_Table1_ColumnLookup,0),FALSE)
+N("310"),
  IF(AND(VALUE(LEFT($A536,3))=311,LEN($I536)=4),VLOOKUP($I536,_311_Table1,MATCH($B536,_311_Table1_ColumnLookup,0),FALSE),
  IF(AND(VALUE(LEFT($A536,3))=311,OR($B536="I2",$B536="J2",$B536="K2",$B536="L2")),VLOOKUP('311'!$G$58,_311_Table1,MATCH(MID($B536,1,1),_311_Table1_ColumnLookup,0),FALSE),
  IF(AND(VALUE(LEFT($A536,3))=311,RIGHT($B536,5)="Total"),VLOOKUP('311'!$G$59,_311_Table1,MATCH(MID($B536,1,1),_311_Table1_ColumnLookup,0),FALSE),
  IF(VALUE(LEFT($A536,3))=311,VLOOKUP(VALUE(MID($B536,2,1)),_311_Table1,MATCH(MID($B536,1,1),_311_Table1_ColumnLookup,0),FALSE)
+N("311"),
  IF(AND(VALUE(LEFT($A536,3))=312,LEFT($G536,10)="Unincepted",$B536="G "),VLOOKUP(" ULO",_312_Table1,MATCH('312'!$N$16,_312_Table1_ColumnLookup,0),FALSE),
  IF(AND(VALUE(LEFT($A536,3))=312,LEFT($G536,10)="Unincepted",$B536="O "),VLOOKUP(" ULO",_312_Table1,MATCH('312'!$V$16,_312_Table1_ColumnLookup,0),FALSE),
  IF(AND(VALUE(LEFT($A536,3))=312,LEFT($G536,10)="Unincepted",$B536="Q "),VLOOKUP(" ULO",_312_Table1,MATCH('312'!$X$16,_312_Table1_ColumnLookup,0),FALSE),
  IF(AND(VALUE(LEFT($A536,3))=312,LEFT($G536,10)="Unincepted"),VLOOKUP(" ULO",_312_Table1,MATCH(LEFT($B536,1),_312_Table1_ColumnLookup,0),FALSE),
  IF(AND(VALUE(LEFT($A536,3))=312,LEFT($G536,5)="Total",$B536="G "),VLOOKUP('312'!$F$80,_312_Table1,MATCH('312'!$N$16,_312_Table1_ColumnLookup,0),FALSE),
  IF(AND(VALUE(LEFT($A536,3))=312,LEFT($G536,5)="Total",$B536="O "),VLOOKUP('312'!$F$80,_312_Table1,MATCH('312'!$V$16,_312_Table1_ColumnLookup,0),FALSE),
  IF(AND(VALUE(LEFT($A536,3))=312,LEFT($G536,5)="Total",$B536="Q "),VLOOKUP('312'!$F$80,_312_Table1,MATCH('312'!$X$16,_312_Table1_ColumnLookup,0),FALSE),
  IF(AND(VALUE(LEFT($A536,3))=312,LEFT($G536,5)="Total"),VLOOKUP('312'!$F$80,_312_Table1,MATCH(LEFT($B536,1),_312_Table1_ColumnLookup,0),FALSE),
  IF(AND(VALUE(LEFT($A536,3))=312,LEN($I536)=4,$B536="G"),VLOOKUP($I536,_312_Table1,MATCH('312'!$N$16,_312_Table1_ColumnLookup,0),FALSE),
  IF(AND(VALUE(LEFT($A536,3))=312,LEN($I536)=4,$B536="O"),VLOOKUP($I536,_312_Table1,MATCH('312'!$V$16,_312_Table1_ColumnLookup,0),FALSE),
  IF(AND(VALUE(LEFT($A536,3))=312,LEN($I536)=4,$B536="Q"),VLOOKUP($I536,_312_Table1,MATCH('312'!$X$16,_312_Table1_ColumnLookup,0),FALSE),
  IF(AND(VALUE(LEFT($A536,3))=312,LEN($I536)=4),VLOOKUP($I536,_312_Table1,MATCH(LEFT($B536,1),_312_Table1_ColumnLookup,0),FALSE)
+N("312"),
  IF(VALUE(LEFT($A536,3))=313,VLOOKUP(VALUE(MID($B536,2,1)),_313_Table1,MATCH(MID($B536,1,1),_313_Table1_ColumnLookup,0),FALSE)
+N("313"),
  IF(AND(VALUE(LEFT($A536,3))=314,LEN($B536)=3),VLOOKUP(VALUE(MID($B536,2,2)),_314_Table1,MATCH(MID($B536,1,1),_314_Table1_ColumnLookup,0),FALSE),
  IF(VALUE(LEFT($A536,3))=314,VLOOKUP(VALUE(MID($B536,2,1)),_314_Table1,MATCH(MID($B536,1,1),_314_Table1_ColumnLookup,0),FALSE)
+N("314"),
""))))))))))))))))))))))))</f>
        <v>0</v>
      </c>
      <c r="E536" s="238" t="e">
        <f>IF(AND(VALUE(LEFT($A536,3))=309,LEN($B536)=3),VLOOKUP(VALUE(MID($B536,2,2)),_309_Table2,MATCH(MID($B536,1,1),_309_Table2_ColumnLookup,0),FALSE),
  IF($C536="309 LCR SummaryA",OneYearSCR,IF($C536="309 LCR SummaryB",UltimateSCR,IF(VALUE(LEFT($A536,3))=309,VLOOKUP(VALUE(MID($B536,2,1)),_309_Table2,MATCH(MID($B536,1,1),_309_Table2_ColumnLookup,0),FALSE)
+N("309"),
  IF(VALUE(LEFT($A536,3))=310,VLOOKUP(VALUE(MID($B536,2,1)),_310_Table2,MATCH(MID($B536,1,1),_310_Table2_ColumnLookup,0),FALSE)
+N("310"),
  IF(AND(VALUE(LEFT($A536,3))=311,LEN($I536)=4),VLOOKUP($I536,_311_Table2,MATCH($B536,_311_Table2_ColumnLookup,0),FALSE),
  IF(AND(VALUE(LEFT($A536,3))=311,OR($B536="I2",$B536="J2",$B536="K2",$B536="L2")),VLOOKUP('311'!$G$58,_311_Table2,MATCH(MID($B536,1,1),_311_Table2_ColumnLookup,0),FALSE),
  IF(AND(VALUE(LEFT($A536,3))=311,RIGHT($B536,5)="Total"),VLOOKUP('311'!$G$59,_311_Table2,MATCH(MID($B536,1,1),_311_Table2_ColumnLookup,0),FALSE),
  IF(VALUE(LEFT($A536,3))=311,VLOOKUP(VALUE(MID($B536,2,1)),_311_Table2,MATCH(MID($B536,1,1),_311_Table2_ColumnLookup,0),FALSE)
+N("311"),
  IF(AND(VALUE(LEFT($A536,3))=312,LEFT($G536,10)="Unincepted",$B536="G "),VLOOKUP(" ULO",_312_Table2,MATCH('312'!$N$16,_312_Table2_ColumnLookup,0),FALSE),
  IF(AND(VALUE(LEFT($A536,3))=312,LEFT($G536,10)="Unincepted",$B536="O "),VLOOKUP(" ULO",_312_Table2,MATCH('312'!$V$16,_312_Table2_ColumnLookup,0),FALSE),
  IF(AND(VALUE(LEFT($A536,3))=312,LEFT($G536,10)="Unincepted",$B536="Q "),VLOOKUP(" ULO",_312_Table2,MATCH('312'!$X$16,_312_Table2_ColumnLookup,0),FALSE),
  IF(AND(VALUE(LEFT($A536,3))=312,LEFT($G536,10)="Unincepted"),VLOOKUP(" ULO",_312_Table2,MATCH(LEFT($B536,1),_312_Table2_ColumnLookup,0),FALSE),
  IF(AND(VALUE(LEFT($A536,3))=312,LEFT($G536,5)="Total",$B536="G "),VLOOKUP('312'!$F$80,_312_Table2,MATCH('312'!$N$16,_312_Table2_ColumnLookup,0),FALSE),
  IF(AND(VALUE(LEFT($A536,3))=312,LEFT($G536,5)="Total",$B536="O "),VLOOKUP('312'!$F$80,_312_Table2,MATCH('312'!$V$16,_312_Table2_ColumnLookup,0),FALSE),
  IF(AND(VALUE(LEFT($A536,3))=312,LEFT($G536,5)="Total",$B536="Q "),VLOOKUP('312'!$F$80,_312_Table2,MATCH('312'!$X$16,_312_Table2_ColumnLookup,0),FALSE),
  IF(AND(VALUE(LEFT($A536,3))=312,LEFT($G536,5)="Total"),VLOOKUP('312'!$F$80,_312_Table2,MATCH(LEFT($B536,1),_312_Table2_ColumnLookup,0),FALSE),
  IF(AND(VALUE(LEFT($A536,3))=312,LEN($I536)=4,$B536="G"),VLOOKUP($I536,_312_Table2,MATCH('312'!$N$16,_312_Table2_ColumnLookup,0),FALSE),
  IF(AND(VALUE(LEFT($A536,3))=312,LEN($I536)=4,$B536="O"),VLOOKUP($I536,_312_Table2,MATCH('312'!$V$16,_312_Table2_ColumnLookup,0),FALSE),
  IF(AND(VALUE(LEFT($A536,3))=312,LEN($I536)=4,$B536="Q"),VLOOKUP($I536,_312_Table2,MATCH('312'!$X$16,_312_Table2_ColumnLookup,0),FALSE),
  IF(AND(VALUE(LEFT($A536,3))=312,LEN($I536)=4),VLOOKUP($I536,_312_Table2,MATCH(LEFT($B536,1),_312_Table2_ColumnLookup,0),FALSE)
+N("312"),
  IF(VALUE(LEFT($A536,3))=313,VLOOKUP(VALUE(MID($B536,2,1)),_313_Table2,MATCH(MID($B536,1,1),_313_Table2_ColumnLookup,0),FALSE)
+N("313"),
  IF(AND(VALUE(LEFT($A536,3))=314,LEN($B536)=3),VLOOKUP(VALUE(MID($B536,2,2)),_314_Table2,MATCH(MID($B536,1,1),_314_Table2_ColumnLookup,0),FALSE),
  IF(VALUE(LEFT($A536,3))=314,VLOOKUP(VALUE(MID($B536,2,1)),_314_Table2,MATCH(MID($B536,1,1),_314_Table2_ColumnLookup,0),FALSE)
+N("314"),
""))))))))))))))))))))))))</f>
        <v>#NAME?</v>
      </c>
      <c r="F536" s="238" t="e">
        <f>IF(AND(VALUE(LEFT($A536,3))=309,LEN($B536)=3),VLOOKUP(VALUE(MID($B536,2,2)),_309_Table3,MATCH(MID($B536,1,1),_309_Table3_ColumnLookup,0),FALSE),
  IF($C536="309 LCR SummaryA",OneYearSCR,IF($C536="309 LCR SummaryB",UltimateSCR,IF(VALUE(LEFT($A536,3))=309,VLOOKUP(VALUE(MID($B536,2,1)),_309_Table3,MATCH(MID($B536,1,1),_309_Table3_ColumnLookup,0),FALSE)
+N("309"),
  IF(VALUE(LEFT($A536,3))=310,VLOOKUP(VALUE(MID($B536,2,1)),_310_Table3,MATCH(MID($B536,1,1),_310_Table3_ColumnLookup,0),FALSE)
+N("310"),
  IF(AND(VALUE(LEFT($A536,3))=311,LEN($I536)=4),VLOOKUP($I536,_311_Table3,MATCH($B536,_311_Table3_ColumnLookup,0),FALSE),
  IF(AND(VALUE(LEFT($A536,3))=311,OR($B536="I2",$B536="J2",$B536="K2",$B536="L2")),VLOOKUP('311'!$G$58,_311_Table3,MATCH(MID($B536,1,1),_311_Table3_ColumnLookup,0),FALSE),
  IF(AND(VALUE(LEFT($A536,3))=311,RIGHT($B536,5)="Total"),VLOOKUP('311'!$G$59,_311_Table3,MATCH(MID($B536,1,1),_311_Table3_ColumnLookup,0),FALSE),
  IF(VALUE(LEFT($A536,3))=311,VLOOKUP(VALUE(MID($B536,2,1)),_311_Table3,MATCH(MID($B536,1,1),_311_Table3_ColumnLookup,0),FALSE)
+N("311"),
  IF(AND(VALUE(LEFT($A536,3))=312,LEFT($G536,10)="Unincepted",$B536="G "),VLOOKUP(" ULO",_312_Table3,MATCH('312'!$N$16,_312_Table3_ColumnLookup,0),FALSE),
  IF(AND(VALUE(LEFT($A536,3))=312,LEFT($G536,10)="Unincepted",$B536="O "),VLOOKUP(" ULO",_312_Table3,MATCH('312'!$V$16,_312_Table3_ColumnLookup,0),FALSE),
  IF(AND(VALUE(LEFT($A536,3))=312,LEFT($G536,10)="Unincepted",$B536="Q "),VLOOKUP(" ULO",_312_Table3,MATCH('312'!$X$16,_312_Table3_ColumnLookup,0),FALSE),
  IF(AND(VALUE(LEFT($A536,3))=312,LEFT($G536,10)="Unincepted"),VLOOKUP(" ULO",_312_Table3,MATCH(LEFT($B536,1),_312_Table3_ColumnLookup,0),FALSE),
  IF(AND(VALUE(LEFT($A536,3))=312,LEFT($G536,5)="Total",$B536="G "),VLOOKUP('312'!$F$80,_312_Table3,MATCH('312'!$N$16,_312_Table3_ColumnLookup,0),FALSE),
  IF(AND(VALUE(LEFT($A536,3))=312,LEFT($G536,5)="Total",$B536="O "),VLOOKUP('312'!$F$80,_312_Table3,MATCH('312'!$V$16,_312_Table3_ColumnLookup,0),FALSE),
  IF(AND(VALUE(LEFT($A536,3))=312,LEFT($G536,5)="Total",$B536="Q "),VLOOKUP('312'!$F$80,_312_Table3,MATCH('312'!$X$16,_312_Table3_ColumnLookup,0),FALSE),
  IF(AND(VALUE(LEFT($A536,3))=312,LEFT($G536,5)="Total"),VLOOKUP('312'!$F$80,_312_Table3,MATCH(LEFT($B536,1),_312_Table3_ColumnLookup,0),FALSE),
  IF(AND(VALUE(LEFT($A536,3))=312,LEN($I536)=4,$B536="G"),VLOOKUP($I536,_312_Table3,MATCH('312'!$N$16,_312_Table3_ColumnLookup,0),FALSE),
  IF(AND(VALUE(LEFT($A536,3))=312,LEN($I536)=4,$B536="O"),VLOOKUP($I536,_312_Table3,MATCH('312'!$V$16,_312_Table3_ColumnLookup,0),FALSE),
  IF(AND(VALUE(LEFT($A536,3))=312,LEN($I536)=4,$B536="Q"),VLOOKUP($I536,_312_Table3,MATCH('312'!$X$16,_312_Table3_ColumnLookup,0),FALSE),
  IF(AND(VALUE(LEFT($A536,3))=312,LEN($I536)=4),VLOOKUP($I536,_312_Table3,MATCH(LEFT($B536,1),_312_Table3_ColumnLookup,0),FALSE)
+N("312"),
  IF(VALUE(LEFT($A536,3))=313,VLOOKUP(VALUE(MID($B536,2,1)),_313_Table3,MATCH(MID($B536,1,1),_313_Table3_ColumnLookup,0),FALSE)
+N("313"),
  IF(AND(VALUE(LEFT($A536,3))=314,LEN($B536)=3),VLOOKUP(VALUE(MID($B536,2,2)),_314_Table3,MATCH(MID($B536,1,1),_314_Table3_ColumnLookup,0),FALSE),
  IF(VALUE(LEFT($A536,3))=314,VLOOKUP(VALUE(MID($B536,2,1)),_314_Table3,MATCH(MID($B536,1,1),_314_Table3_ColumnLookup,0),FALSE)
+N("314"),
""))))))))))))))))))))))))</f>
        <v>#NAME?</v>
      </c>
      <c r="G536" t="s">
        <v>1148</v>
      </c>
      <c r="H536" s="321">
        <f>IFERROR(
IF(ISERROR($D536)=FALSE,$D536,IF(ISERROR($E536)=FALSE,$E536,IF(ISERROR($F536)=FALSE,$F536
+N("012 checkboxes"),
IF(
IF(OR(LEFT($A536,9)="Syndicate",LEFT($A536,12)="NewSyndicate"),VLOOKUP($A536,'012'!$J:$ZW,MATCH("Link to button",'012'!$J$1:$ZW$1,0),0)
+N("309 checkbox"),
IF($C536="309 LCR Summary0",VLOOKUP("Notes990",'309'!$P:$ZZ,MATCH("Link to button",'309'!$P$1:$ZZ$1,0),0)
+N("313 checkboxes"),
IF($C536="313 Financial Information0LcmVsScr",IF($C536="309 LCR Summary0",VLOOKUP("LcmVsScr",'309'!$N:$ZZ,MATCH("Link to button",'309'!$N$1:$ZZ$1,0),0),
IF($C536="313 Financial Information0LcrDocAttached",IF($C536="309 LCR Summary0",VLOOKUP("LcrDocAttached",'309'!$N:$ZZ,MATCH("Link to button",'309'!$N$1:$ZZ$1,0),
0)))))))=1,TRUE,FALSE)
))),"")</f>
        <v>0</v>
      </c>
      <c r="I536">
        <v>2009</v>
      </c>
    </row>
    <row r="537" spans="1:9" customFormat="1">
      <c r="A537" s="237" t="str">
        <f>VLOOKUP($G537,CSVLookups!$B:$R,MATCH(A$1,CSVLookups!$B$1:$R$1,0),FALSE)</f>
        <v>312 Projected Solvency II Technical Provisions at Time Zero</v>
      </c>
      <c r="B537" s="237" t="str">
        <f>VLOOKUP($G537,CSVLookups!$B:$R,MATCH(B$1,CSVLookups!$B$1:$R$1,0),FALSE)</f>
        <v>G</v>
      </c>
      <c r="C537" s="238" t="str">
        <f t="shared" si="9"/>
        <v>312 Projected Solvency II Technical Provisions at Time ZeroG2009</v>
      </c>
      <c r="D537" s="238">
        <f>IF(AND(VALUE(LEFT($A537,3))=309,LEN($B537)=3),VLOOKUP(VALUE(MID($B537,2,2)),_309_Table1,MATCH(MID($B537,1,1),_309_Table1_ColumnLookup,0),FALSE),
  IF($C537="309 LCR SummaryA",OneYearSCR,IF($C537="309 LCR SummaryB",UltimateSCR,IF(VALUE(LEFT($A537,3))=309,VLOOKUP(VALUE(MID($B537,2,1)),_309_Table1,MATCH(MID($B537,1,1),_309_Table1_ColumnLookup,0),FALSE)
+N("309"),
  IF(VALUE(LEFT($A537,3))=310,VLOOKUP(VALUE(MID($B537,2,1)),_310_Table1,MATCH(MID($B537,1,1),_310_Table1_ColumnLookup,0),FALSE)
+N("310"),
  IF(AND(VALUE(LEFT($A537,3))=311,LEN($I537)=4),VLOOKUP($I537,_311_Table1,MATCH($B537,_311_Table1_ColumnLookup,0),FALSE),
  IF(AND(VALUE(LEFT($A537,3))=311,OR($B537="I2",$B537="J2",$B537="K2",$B537="L2")),VLOOKUP('311'!$G$58,_311_Table1,MATCH(MID($B537,1,1),_311_Table1_ColumnLookup,0),FALSE),
  IF(AND(VALUE(LEFT($A537,3))=311,RIGHT($B537,5)="Total"),VLOOKUP('311'!$G$59,_311_Table1,MATCH(MID($B537,1,1),_311_Table1_ColumnLookup,0),FALSE),
  IF(VALUE(LEFT($A537,3))=311,VLOOKUP(VALUE(MID($B537,2,1)),_311_Table1,MATCH(MID($B537,1,1),_311_Table1_ColumnLookup,0),FALSE)
+N("311"),
  IF(AND(VALUE(LEFT($A537,3))=312,LEFT($G537,10)="Unincepted",$B537="G "),VLOOKUP(" ULO",_312_Table1,MATCH('312'!$N$16,_312_Table1_ColumnLookup,0),FALSE),
  IF(AND(VALUE(LEFT($A537,3))=312,LEFT($G537,10)="Unincepted",$B537="O "),VLOOKUP(" ULO",_312_Table1,MATCH('312'!$V$16,_312_Table1_ColumnLookup,0),FALSE),
  IF(AND(VALUE(LEFT($A537,3))=312,LEFT($G537,10)="Unincepted",$B537="Q "),VLOOKUP(" ULO",_312_Table1,MATCH('312'!$X$16,_312_Table1_ColumnLookup,0),FALSE),
  IF(AND(VALUE(LEFT($A537,3))=312,LEFT($G537,10)="Unincepted"),VLOOKUP(" ULO",_312_Table1,MATCH(LEFT($B537,1),_312_Table1_ColumnLookup,0),FALSE),
  IF(AND(VALUE(LEFT($A537,3))=312,LEFT($G537,5)="Total",$B537="G "),VLOOKUP('312'!$F$80,_312_Table1,MATCH('312'!$N$16,_312_Table1_ColumnLookup,0),FALSE),
  IF(AND(VALUE(LEFT($A537,3))=312,LEFT($G537,5)="Total",$B537="O "),VLOOKUP('312'!$F$80,_312_Table1,MATCH('312'!$V$16,_312_Table1_ColumnLookup,0),FALSE),
  IF(AND(VALUE(LEFT($A537,3))=312,LEFT($G537,5)="Total",$B537="Q "),VLOOKUP('312'!$F$80,_312_Table1,MATCH('312'!$X$16,_312_Table1_ColumnLookup,0),FALSE),
  IF(AND(VALUE(LEFT($A537,3))=312,LEFT($G537,5)="Total"),VLOOKUP('312'!$F$80,_312_Table1,MATCH(LEFT($B537,1),_312_Table1_ColumnLookup,0),FALSE),
  IF(AND(VALUE(LEFT($A537,3))=312,LEN($I537)=4,$B537="G"),VLOOKUP($I537,_312_Table1,MATCH('312'!$N$16,_312_Table1_ColumnLookup,0),FALSE),
  IF(AND(VALUE(LEFT($A537,3))=312,LEN($I537)=4,$B537="O"),VLOOKUP($I537,_312_Table1,MATCH('312'!$V$16,_312_Table1_ColumnLookup,0),FALSE),
  IF(AND(VALUE(LEFT($A537,3))=312,LEN($I537)=4,$B537="Q"),VLOOKUP($I537,_312_Table1,MATCH('312'!$X$16,_312_Table1_ColumnLookup,0),FALSE),
  IF(AND(VALUE(LEFT($A537,3))=312,LEN($I537)=4),VLOOKUP($I537,_312_Table1,MATCH(LEFT($B537,1),_312_Table1_ColumnLookup,0),FALSE)
+N("312"),
  IF(VALUE(LEFT($A537,3))=313,VLOOKUP(VALUE(MID($B537,2,1)),_313_Table1,MATCH(MID($B537,1,1),_313_Table1_ColumnLookup,0),FALSE)
+N("313"),
  IF(AND(VALUE(LEFT($A537,3))=314,LEN($B537)=3),VLOOKUP(VALUE(MID($B537,2,2)),_314_Table1,MATCH(MID($B537,1,1),_314_Table1_ColumnLookup,0),FALSE),
  IF(VALUE(LEFT($A537,3))=314,VLOOKUP(VALUE(MID($B537,2,1)),_314_Table1,MATCH(MID($B537,1,1),_314_Table1_ColumnLookup,0),FALSE)
+N("314"),
""))))))))))))))))))))))))</f>
        <v>0</v>
      </c>
      <c r="E537" s="238" t="e">
        <f>IF(AND(VALUE(LEFT($A537,3))=309,LEN($B537)=3),VLOOKUP(VALUE(MID($B537,2,2)),_309_Table2,MATCH(MID($B537,1,1),_309_Table2_ColumnLookup,0),FALSE),
  IF($C537="309 LCR SummaryA",OneYearSCR,IF($C537="309 LCR SummaryB",UltimateSCR,IF(VALUE(LEFT($A537,3))=309,VLOOKUP(VALUE(MID($B537,2,1)),_309_Table2,MATCH(MID($B537,1,1),_309_Table2_ColumnLookup,0),FALSE)
+N("309"),
  IF(VALUE(LEFT($A537,3))=310,VLOOKUP(VALUE(MID($B537,2,1)),_310_Table2,MATCH(MID($B537,1,1),_310_Table2_ColumnLookup,0),FALSE)
+N("310"),
  IF(AND(VALUE(LEFT($A537,3))=311,LEN($I537)=4),VLOOKUP($I537,_311_Table2,MATCH($B537,_311_Table2_ColumnLookup,0),FALSE),
  IF(AND(VALUE(LEFT($A537,3))=311,OR($B537="I2",$B537="J2",$B537="K2",$B537="L2")),VLOOKUP('311'!$G$58,_311_Table2,MATCH(MID($B537,1,1),_311_Table2_ColumnLookup,0),FALSE),
  IF(AND(VALUE(LEFT($A537,3))=311,RIGHT($B537,5)="Total"),VLOOKUP('311'!$G$59,_311_Table2,MATCH(MID($B537,1,1),_311_Table2_ColumnLookup,0),FALSE),
  IF(VALUE(LEFT($A537,3))=311,VLOOKUP(VALUE(MID($B537,2,1)),_311_Table2,MATCH(MID($B537,1,1),_311_Table2_ColumnLookup,0),FALSE)
+N("311"),
  IF(AND(VALUE(LEFT($A537,3))=312,LEFT($G537,10)="Unincepted",$B537="G "),VLOOKUP(" ULO",_312_Table2,MATCH('312'!$N$16,_312_Table2_ColumnLookup,0),FALSE),
  IF(AND(VALUE(LEFT($A537,3))=312,LEFT($G537,10)="Unincepted",$B537="O "),VLOOKUP(" ULO",_312_Table2,MATCH('312'!$V$16,_312_Table2_ColumnLookup,0),FALSE),
  IF(AND(VALUE(LEFT($A537,3))=312,LEFT($G537,10)="Unincepted",$B537="Q "),VLOOKUP(" ULO",_312_Table2,MATCH('312'!$X$16,_312_Table2_ColumnLookup,0),FALSE),
  IF(AND(VALUE(LEFT($A537,3))=312,LEFT($G537,10)="Unincepted"),VLOOKUP(" ULO",_312_Table2,MATCH(LEFT($B537,1),_312_Table2_ColumnLookup,0),FALSE),
  IF(AND(VALUE(LEFT($A537,3))=312,LEFT($G537,5)="Total",$B537="G "),VLOOKUP('312'!$F$80,_312_Table2,MATCH('312'!$N$16,_312_Table2_ColumnLookup,0),FALSE),
  IF(AND(VALUE(LEFT($A537,3))=312,LEFT($G537,5)="Total",$B537="O "),VLOOKUP('312'!$F$80,_312_Table2,MATCH('312'!$V$16,_312_Table2_ColumnLookup,0),FALSE),
  IF(AND(VALUE(LEFT($A537,3))=312,LEFT($G537,5)="Total",$B537="Q "),VLOOKUP('312'!$F$80,_312_Table2,MATCH('312'!$X$16,_312_Table2_ColumnLookup,0),FALSE),
  IF(AND(VALUE(LEFT($A537,3))=312,LEFT($G537,5)="Total"),VLOOKUP('312'!$F$80,_312_Table2,MATCH(LEFT($B537,1),_312_Table2_ColumnLookup,0),FALSE),
  IF(AND(VALUE(LEFT($A537,3))=312,LEN($I537)=4,$B537="G"),VLOOKUP($I537,_312_Table2,MATCH('312'!$N$16,_312_Table2_ColumnLookup,0),FALSE),
  IF(AND(VALUE(LEFT($A537,3))=312,LEN($I537)=4,$B537="O"),VLOOKUP($I537,_312_Table2,MATCH('312'!$V$16,_312_Table2_ColumnLookup,0),FALSE),
  IF(AND(VALUE(LEFT($A537,3))=312,LEN($I537)=4,$B537="Q"),VLOOKUP($I537,_312_Table2,MATCH('312'!$X$16,_312_Table2_ColumnLookup,0),FALSE),
  IF(AND(VALUE(LEFT($A537,3))=312,LEN($I537)=4),VLOOKUP($I537,_312_Table2,MATCH(LEFT($B537,1),_312_Table2_ColumnLookup,0),FALSE)
+N("312"),
  IF(VALUE(LEFT($A537,3))=313,VLOOKUP(VALUE(MID($B537,2,1)),_313_Table2,MATCH(MID($B537,1,1),_313_Table2_ColumnLookup,0),FALSE)
+N("313"),
  IF(AND(VALUE(LEFT($A537,3))=314,LEN($B537)=3),VLOOKUP(VALUE(MID($B537,2,2)),_314_Table2,MATCH(MID($B537,1,1),_314_Table2_ColumnLookup,0),FALSE),
  IF(VALUE(LEFT($A537,3))=314,VLOOKUP(VALUE(MID($B537,2,1)),_314_Table2,MATCH(MID($B537,1,1),_314_Table2_ColumnLookup,0),FALSE)
+N("314"),
""))))))))))))))))))))))))</f>
        <v>#NAME?</v>
      </c>
      <c r="F537" s="238" t="e">
        <f>IF(AND(VALUE(LEFT($A537,3))=309,LEN($B537)=3),VLOOKUP(VALUE(MID($B537,2,2)),_309_Table3,MATCH(MID($B537,1,1),_309_Table3_ColumnLookup,0),FALSE),
  IF($C537="309 LCR SummaryA",OneYearSCR,IF($C537="309 LCR SummaryB",UltimateSCR,IF(VALUE(LEFT($A537,3))=309,VLOOKUP(VALUE(MID($B537,2,1)),_309_Table3,MATCH(MID($B537,1,1),_309_Table3_ColumnLookup,0),FALSE)
+N("309"),
  IF(VALUE(LEFT($A537,3))=310,VLOOKUP(VALUE(MID($B537,2,1)),_310_Table3,MATCH(MID($B537,1,1),_310_Table3_ColumnLookup,0),FALSE)
+N("310"),
  IF(AND(VALUE(LEFT($A537,3))=311,LEN($I537)=4),VLOOKUP($I537,_311_Table3,MATCH($B537,_311_Table3_ColumnLookup,0),FALSE),
  IF(AND(VALUE(LEFT($A537,3))=311,OR($B537="I2",$B537="J2",$B537="K2",$B537="L2")),VLOOKUP('311'!$G$58,_311_Table3,MATCH(MID($B537,1,1),_311_Table3_ColumnLookup,0),FALSE),
  IF(AND(VALUE(LEFT($A537,3))=311,RIGHT($B537,5)="Total"),VLOOKUP('311'!$G$59,_311_Table3,MATCH(MID($B537,1,1),_311_Table3_ColumnLookup,0),FALSE),
  IF(VALUE(LEFT($A537,3))=311,VLOOKUP(VALUE(MID($B537,2,1)),_311_Table3,MATCH(MID($B537,1,1),_311_Table3_ColumnLookup,0),FALSE)
+N("311"),
  IF(AND(VALUE(LEFT($A537,3))=312,LEFT($G537,10)="Unincepted",$B537="G "),VLOOKUP(" ULO",_312_Table3,MATCH('312'!$N$16,_312_Table3_ColumnLookup,0),FALSE),
  IF(AND(VALUE(LEFT($A537,3))=312,LEFT($G537,10)="Unincepted",$B537="O "),VLOOKUP(" ULO",_312_Table3,MATCH('312'!$V$16,_312_Table3_ColumnLookup,0),FALSE),
  IF(AND(VALUE(LEFT($A537,3))=312,LEFT($G537,10)="Unincepted",$B537="Q "),VLOOKUP(" ULO",_312_Table3,MATCH('312'!$X$16,_312_Table3_ColumnLookup,0),FALSE),
  IF(AND(VALUE(LEFT($A537,3))=312,LEFT($G537,10)="Unincepted"),VLOOKUP(" ULO",_312_Table3,MATCH(LEFT($B537,1),_312_Table3_ColumnLookup,0),FALSE),
  IF(AND(VALUE(LEFT($A537,3))=312,LEFT($G537,5)="Total",$B537="G "),VLOOKUP('312'!$F$80,_312_Table3,MATCH('312'!$N$16,_312_Table3_ColumnLookup,0),FALSE),
  IF(AND(VALUE(LEFT($A537,3))=312,LEFT($G537,5)="Total",$B537="O "),VLOOKUP('312'!$F$80,_312_Table3,MATCH('312'!$V$16,_312_Table3_ColumnLookup,0),FALSE),
  IF(AND(VALUE(LEFT($A537,3))=312,LEFT($G537,5)="Total",$B537="Q "),VLOOKUP('312'!$F$80,_312_Table3,MATCH('312'!$X$16,_312_Table3_ColumnLookup,0),FALSE),
  IF(AND(VALUE(LEFT($A537,3))=312,LEFT($G537,5)="Total"),VLOOKUP('312'!$F$80,_312_Table3,MATCH(LEFT($B537,1),_312_Table3_ColumnLookup,0),FALSE),
  IF(AND(VALUE(LEFT($A537,3))=312,LEN($I537)=4,$B537="G"),VLOOKUP($I537,_312_Table3,MATCH('312'!$N$16,_312_Table3_ColumnLookup,0),FALSE),
  IF(AND(VALUE(LEFT($A537,3))=312,LEN($I537)=4,$B537="O"),VLOOKUP($I537,_312_Table3,MATCH('312'!$V$16,_312_Table3_ColumnLookup,0),FALSE),
  IF(AND(VALUE(LEFT($A537,3))=312,LEN($I537)=4,$B537="Q"),VLOOKUP($I537,_312_Table3,MATCH('312'!$X$16,_312_Table3_ColumnLookup,0),FALSE),
  IF(AND(VALUE(LEFT($A537,3))=312,LEN($I537)=4),VLOOKUP($I537,_312_Table3,MATCH(LEFT($B537,1),_312_Table3_ColumnLookup,0),FALSE)
+N("312"),
  IF(VALUE(LEFT($A537,3))=313,VLOOKUP(VALUE(MID($B537,2,1)),_313_Table3,MATCH(MID($B537,1,1),_313_Table3_ColumnLookup,0),FALSE)
+N("313"),
  IF(AND(VALUE(LEFT($A537,3))=314,LEN($B537)=3),VLOOKUP(VALUE(MID($B537,2,2)),_314_Table3,MATCH(MID($B537,1,1),_314_Table3_ColumnLookup,0),FALSE),
  IF(VALUE(LEFT($A537,3))=314,VLOOKUP(VALUE(MID($B537,2,1)),_314_Table3,MATCH(MID($B537,1,1),_314_Table3_ColumnLookup,0),FALSE)
+N("314"),
""))))))))))))))))))))))))</f>
        <v>#NAME?</v>
      </c>
      <c r="G537" t="s">
        <v>1150</v>
      </c>
      <c r="H537" s="321">
        <f>IFERROR(
IF(ISERROR($D537)=FALSE,$D537,IF(ISERROR($E537)=FALSE,$E537,IF(ISERROR($F537)=FALSE,$F537
+N("012 checkboxes"),
IF(
IF(OR(LEFT($A537,9)="Syndicate",LEFT($A537,12)="NewSyndicate"),VLOOKUP($A537,'012'!$J:$ZW,MATCH("Link to button",'012'!$J$1:$ZW$1,0),0)
+N("309 checkbox"),
IF($C537="309 LCR Summary0",VLOOKUP("Notes990",'309'!$P:$ZZ,MATCH("Link to button",'309'!$P$1:$ZZ$1,0),0)
+N("313 checkboxes"),
IF($C537="313 Financial Information0LcmVsScr",IF($C537="309 LCR Summary0",VLOOKUP("LcmVsScr",'309'!$N:$ZZ,MATCH("Link to button",'309'!$N$1:$ZZ$1,0),0),
IF($C537="313 Financial Information0LcrDocAttached",IF($C537="309 LCR Summary0",VLOOKUP("LcrDocAttached",'309'!$N:$ZZ,MATCH("Link to button",'309'!$N$1:$ZZ$1,0),
0)))))))=1,TRUE,FALSE)
))),"")</f>
        <v>0</v>
      </c>
      <c r="I537">
        <v>2009</v>
      </c>
    </row>
    <row r="538" spans="1:9" customFormat="1">
      <c r="A538" s="237" t="str">
        <f>VLOOKUP($G538,CSVLookups!$B:$R,MATCH(A$1,CSVLookups!$B$1:$R$1,0),FALSE)</f>
        <v>312 Projected Solvency II Technical Provisions at Time Zero</v>
      </c>
      <c r="B538" s="237" t="str">
        <f>VLOOKUP($G538,CSVLookups!$B:$R,MATCH(B$1,CSVLookups!$B$1:$R$1,0),FALSE)</f>
        <v>H</v>
      </c>
      <c r="C538" s="238" t="str">
        <f t="shared" si="9"/>
        <v>312 Projected Solvency II Technical Provisions at Time ZeroH2009</v>
      </c>
      <c r="D538" s="238">
        <f>IF(AND(VALUE(LEFT($A538,3))=309,LEN($B538)=3),VLOOKUP(VALUE(MID($B538,2,2)),_309_Table1,MATCH(MID($B538,1,1),_309_Table1_ColumnLookup,0),FALSE),
  IF($C538="309 LCR SummaryA",OneYearSCR,IF($C538="309 LCR SummaryB",UltimateSCR,IF(VALUE(LEFT($A538,3))=309,VLOOKUP(VALUE(MID($B538,2,1)),_309_Table1,MATCH(MID($B538,1,1),_309_Table1_ColumnLookup,0),FALSE)
+N("309"),
  IF(VALUE(LEFT($A538,3))=310,VLOOKUP(VALUE(MID($B538,2,1)),_310_Table1,MATCH(MID($B538,1,1),_310_Table1_ColumnLookup,0),FALSE)
+N("310"),
  IF(AND(VALUE(LEFT($A538,3))=311,LEN($I538)=4),VLOOKUP($I538,_311_Table1,MATCH($B538,_311_Table1_ColumnLookup,0),FALSE),
  IF(AND(VALUE(LEFT($A538,3))=311,OR($B538="I2",$B538="J2",$B538="K2",$B538="L2")),VLOOKUP('311'!$G$58,_311_Table1,MATCH(MID($B538,1,1),_311_Table1_ColumnLookup,0),FALSE),
  IF(AND(VALUE(LEFT($A538,3))=311,RIGHT($B538,5)="Total"),VLOOKUP('311'!$G$59,_311_Table1,MATCH(MID($B538,1,1),_311_Table1_ColumnLookup,0),FALSE),
  IF(VALUE(LEFT($A538,3))=311,VLOOKUP(VALUE(MID($B538,2,1)),_311_Table1,MATCH(MID($B538,1,1),_311_Table1_ColumnLookup,0),FALSE)
+N("311"),
  IF(AND(VALUE(LEFT($A538,3))=312,LEFT($G538,10)="Unincepted",$B538="G "),VLOOKUP(" ULO",_312_Table1,MATCH('312'!$N$16,_312_Table1_ColumnLookup,0),FALSE),
  IF(AND(VALUE(LEFT($A538,3))=312,LEFT($G538,10)="Unincepted",$B538="O "),VLOOKUP(" ULO",_312_Table1,MATCH('312'!$V$16,_312_Table1_ColumnLookup,0),FALSE),
  IF(AND(VALUE(LEFT($A538,3))=312,LEFT($G538,10)="Unincepted",$B538="Q "),VLOOKUP(" ULO",_312_Table1,MATCH('312'!$X$16,_312_Table1_ColumnLookup,0),FALSE),
  IF(AND(VALUE(LEFT($A538,3))=312,LEFT($G538,10)="Unincepted"),VLOOKUP(" ULO",_312_Table1,MATCH(LEFT($B538,1),_312_Table1_ColumnLookup,0),FALSE),
  IF(AND(VALUE(LEFT($A538,3))=312,LEFT($G538,5)="Total",$B538="G "),VLOOKUP('312'!$F$80,_312_Table1,MATCH('312'!$N$16,_312_Table1_ColumnLookup,0),FALSE),
  IF(AND(VALUE(LEFT($A538,3))=312,LEFT($G538,5)="Total",$B538="O "),VLOOKUP('312'!$F$80,_312_Table1,MATCH('312'!$V$16,_312_Table1_ColumnLookup,0),FALSE),
  IF(AND(VALUE(LEFT($A538,3))=312,LEFT($G538,5)="Total",$B538="Q "),VLOOKUP('312'!$F$80,_312_Table1,MATCH('312'!$X$16,_312_Table1_ColumnLookup,0),FALSE),
  IF(AND(VALUE(LEFT($A538,3))=312,LEFT($G538,5)="Total"),VLOOKUP('312'!$F$80,_312_Table1,MATCH(LEFT($B538,1),_312_Table1_ColumnLookup,0),FALSE),
  IF(AND(VALUE(LEFT($A538,3))=312,LEN($I538)=4,$B538="G"),VLOOKUP($I538,_312_Table1,MATCH('312'!$N$16,_312_Table1_ColumnLookup,0),FALSE),
  IF(AND(VALUE(LEFT($A538,3))=312,LEN($I538)=4,$B538="O"),VLOOKUP($I538,_312_Table1,MATCH('312'!$V$16,_312_Table1_ColumnLookup,0),FALSE),
  IF(AND(VALUE(LEFT($A538,3))=312,LEN($I538)=4,$B538="Q"),VLOOKUP($I538,_312_Table1,MATCH('312'!$X$16,_312_Table1_ColumnLookup,0),FALSE),
  IF(AND(VALUE(LEFT($A538,3))=312,LEN($I538)=4),VLOOKUP($I538,_312_Table1,MATCH(LEFT($B538,1),_312_Table1_ColumnLookup,0),FALSE)
+N("312"),
  IF(VALUE(LEFT($A538,3))=313,VLOOKUP(VALUE(MID($B538,2,1)),_313_Table1,MATCH(MID($B538,1,1),_313_Table1_ColumnLookup,0),FALSE)
+N("313"),
  IF(AND(VALUE(LEFT($A538,3))=314,LEN($B538)=3),VLOOKUP(VALUE(MID($B538,2,2)),_314_Table1,MATCH(MID($B538,1,1),_314_Table1_ColumnLookup,0),FALSE),
  IF(VALUE(LEFT($A538,3))=314,VLOOKUP(VALUE(MID($B538,2,1)),_314_Table1,MATCH(MID($B538,1,1),_314_Table1_ColumnLookup,0),FALSE)
+N("314"),
""))))))))))))))))))))))))</f>
        <v>0</v>
      </c>
      <c r="E538" s="238" t="e">
        <f>IF(AND(VALUE(LEFT($A538,3))=309,LEN($B538)=3),VLOOKUP(VALUE(MID($B538,2,2)),_309_Table2,MATCH(MID($B538,1,1),_309_Table2_ColumnLookup,0),FALSE),
  IF($C538="309 LCR SummaryA",OneYearSCR,IF($C538="309 LCR SummaryB",UltimateSCR,IF(VALUE(LEFT($A538,3))=309,VLOOKUP(VALUE(MID($B538,2,1)),_309_Table2,MATCH(MID($B538,1,1),_309_Table2_ColumnLookup,0),FALSE)
+N("309"),
  IF(VALUE(LEFT($A538,3))=310,VLOOKUP(VALUE(MID($B538,2,1)),_310_Table2,MATCH(MID($B538,1,1),_310_Table2_ColumnLookup,0),FALSE)
+N("310"),
  IF(AND(VALUE(LEFT($A538,3))=311,LEN($I538)=4),VLOOKUP($I538,_311_Table2,MATCH($B538,_311_Table2_ColumnLookup,0),FALSE),
  IF(AND(VALUE(LEFT($A538,3))=311,OR($B538="I2",$B538="J2",$B538="K2",$B538="L2")),VLOOKUP('311'!$G$58,_311_Table2,MATCH(MID($B538,1,1),_311_Table2_ColumnLookup,0),FALSE),
  IF(AND(VALUE(LEFT($A538,3))=311,RIGHT($B538,5)="Total"),VLOOKUP('311'!$G$59,_311_Table2,MATCH(MID($B538,1,1),_311_Table2_ColumnLookup,0),FALSE),
  IF(VALUE(LEFT($A538,3))=311,VLOOKUP(VALUE(MID($B538,2,1)),_311_Table2,MATCH(MID($B538,1,1),_311_Table2_ColumnLookup,0),FALSE)
+N("311"),
  IF(AND(VALUE(LEFT($A538,3))=312,LEFT($G538,10)="Unincepted",$B538="G "),VLOOKUP(" ULO",_312_Table2,MATCH('312'!$N$16,_312_Table2_ColumnLookup,0),FALSE),
  IF(AND(VALUE(LEFT($A538,3))=312,LEFT($G538,10)="Unincepted",$B538="O "),VLOOKUP(" ULO",_312_Table2,MATCH('312'!$V$16,_312_Table2_ColumnLookup,0),FALSE),
  IF(AND(VALUE(LEFT($A538,3))=312,LEFT($G538,10)="Unincepted",$B538="Q "),VLOOKUP(" ULO",_312_Table2,MATCH('312'!$X$16,_312_Table2_ColumnLookup,0),FALSE),
  IF(AND(VALUE(LEFT($A538,3))=312,LEFT($G538,10)="Unincepted"),VLOOKUP(" ULO",_312_Table2,MATCH(LEFT($B538,1),_312_Table2_ColumnLookup,0),FALSE),
  IF(AND(VALUE(LEFT($A538,3))=312,LEFT($G538,5)="Total",$B538="G "),VLOOKUP('312'!$F$80,_312_Table2,MATCH('312'!$N$16,_312_Table2_ColumnLookup,0),FALSE),
  IF(AND(VALUE(LEFT($A538,3))=312,LEFT($G538,5)="Total",$B538="O "),VLOOKUP('312'!$F$80,_312_Table2,MATCH('312'!$V$16,_312_Table2_ColumnLookup,0),FALSE),
  IF(AND(VALUE(LEFT($A538,3))=312,LEFT($G538,5)="Total",$B538="Q "),VLOOKUP('312'!$F$80,_312_Table2,MATCH('312'!$X$16,_312_Table2_ColumnLookup,0),FALSE),
  IF(AND(VALUE(LEFT($A538,3))=312,LEFT($G538,5)="Total"),VLOOKUP('312'!$F$80,_312_Table2,MATCH(LEFT($B538,1),_312_Table2_ColumnLookup,0),FALSE),
  IF(AND(VALUE(LEFT($A538,3))=312,LEN($I538)=4,$B538="G"),VLOOKUP($I538,_312_Table2,MATCH('312'!$N$16,_312_Table2_ColumnLookup,0),FALSE),
  IF(AND(VALUE(LEFT($A538,3))=312,LEN($I538)=4,$B538="O"),VLOOKUP($I538,_312_Table2,MATCH('312'!$V$16,_312_Table2_ColumnLookup,0),FALSE),
  IF(AND(VALUE(LEFT($A538,3))=312,LEN($I538)=4,$B538="Q"),VLOOKUP($I538,_312_Table2,MATCH('312'!$X$16,_312_Table2_ColumnLookup,0),FALSE),
  IF(AND(VALUE(LEFT($A538,3))=312,LEN($I538)=4),VLOOKUP($I538,_312_Table2,MATCH(LEFT($B538,1),_312_Table2_ColumnLookup,0),FALSE)
+N("312"),
  IF(VALUE(LEFT($A538,3))=313,VLOOKUP(VALUE(MID($B538,2,1)),_313_Table2,MATCH(MID($B538,1,1),_313_Table2_ColumnLookup,0),FALSE)
+N("313"),
  IF(AND(VALUE(LEFT($A538,3))=314,LEN($B538)=3),VLOOKUP(VALUE(MID($B538,2,2)),_314_Table2,MATCH(MID($B538,1,1),_314_Table2_ColumnLookup,0),FALSE),
  IF(VALUE(LEFT($A538,3))=314,VLOOKUP(VALUE(MID($B538,2,1)),_314_Table2,MATCH(MID($B538,1,1),_314_Table2_ColumnLookup,0),FALSE)
+N("314"),
""))))))))))))))))))))))))</f>
        <v>#NAME?</v>
      </c>
      <c r="F538" s="238" t="e">
        <f>IF(AND(VALUE(LEFT($A538,3))=309,LEN($B538)=3),VLOOKUP(VALUE(MID($B538,2,2)),_309_Table3,MATCH(MID($B538,1,1),_309_Table3_ColumnLookup,0),FALSE),
  IF($C538="309 LCR SummaryA",OneYearSCR,IF($C538="309 LCR SummaryB",UltimateSCR,IF(VALUE(LEFT($A538,3))=309,VLOOKUP(VALUE(MID($B538,2,1)),_309_Table3,MATCH(MID($B538,1,1),_309_Table3_ColumnLookup,0),FALSE)
+N("309"),
  IF(VALUE(LEFT($A538,3))=310,VLOOKUP(VALUE(MID($B538,2,1)),_310_Table3,MATCH(MID($B538,1,1),_310_Table3_ColumnLookup,0),FALSE)
+N("310"),
  IF(AND(VALUE(LEFT($A538,3))=311,LEN($I538)=4),VLOOKUP($I538,_311_Table3,MATCH($B538,_311_Table3_ColumnLookup,0),FALSE),
  IF(AND(VALUE(LEFT($A538,3))=311,OR($B538="I2",$B538="J2",$B538="K2",$B538="L2")),VLOOKUP('311'!$G$58,_311_Table3,MATCH(MID($B538,1,1),_311_Table3_ColumnLookup,0),FALSE),
  IF(AND(VALUE(LEFT($A538,3))=311,RIGHT($B538,5)="Total"),VLOOKUP('311'!$G$59,_311_Table3,MATCH(MID($B538,1,1),_311_Table3_ColumnLookup,0),FALSE),
  IF(VALUE(LEFT($A538,3))=311,VLOOKUP(VALUE(MID($B538,2,1)),_311_Table3,MATCH(MID($B538,1,1),_311_Table3_ColumnLookup,0),FALSE)
+N("311"),
  IF(AND(VALUE(LEFT($A538,3))=312,LEFT($G538,10)="Unincepted",$B538="G "),VLOOKUP(" ULO",_312_Table3,MATCH('312'!$N$16,_312_Table3_ColumnLookup,0),FALSE),
  IF(AND(VALUE(LEFT($A538,3))=312,LEFT($G538,10)="Unincepted",$B538="O "),VLOOKUP(" ULO",_312_Table3,MATCH('312'!$V$16,_312_Table3_ColumnLookup,0),FALSE),
  IF(AND(VALUE(LEFT($A538,3))=312,LEFT($G538,10)="Unincepted",$B538="Q "),VLOOKUP(" ULO",_312_Table3,MATCH('312'!$X$16,_312_Table3_ColumnLookup,0),FALSE),
  IF(AND(VALUE(LEFT($A538,3))=312,LEFT($G538,10)="Unincepted"),VLOOKUP(" ULO",_312_Table3,MATCH(LEFT($B538,1),_312_Table3_ColumnLookup,0),FALSE),
  IF(AND(VALUE(LEFT($A538,3))=312,LEFT($G538,5)="Total",$B538="G "),VLOOKUP('312'!$F$80,_312_Table3,MATCH('312'!$N$16,_312_Table3_ColumnLookup,0),FALSE),
  IF(AND(VALUE(LEFT($A538,3))=312,LEFT($G538,5)="Total",$B538="O "),VLOOKUP('312'!$F$80,_312_Table3,MATCH('312'!$V$16,_312_Table3_ColumnLookup,0),FALSE),
  IF(AND(VALUE(LEFT($A538,3))=312,LEFT($G538,5)="Total",$B538="Q "),VLOOKUP('312'!$F$80,_312_Table3,MATCH('312'!$X$16,_312_Table3_ColumnLookup,0),FALSE),
  IF(AND(VALUE(LEFT($A538,3))=312,LEFT($G538,5)="Total"),VLOOKUP('312'!$F$80,_312_Table3,MATCH(LEFT($B538,1),_312_Table3_ColumnLookup,0),FALSE),
  IF(AND(VALUE(LEFT($A538,3))=312,LEN($I538)=4,$B538="G"),VLOOKUP($I538,_312_Table3,MATCH('312'!$N$16,_312_Table3_ColumnLookup,0),FALSE),
  IF(AND(VALUE(LEFT($A538,3))=312,LEN($I538)=4,$B538="O"),VLOOKUP($I538,_312_Table3,MATCH('312'!$V$16,_312_Table3_ColumnLookup,0),FALSE),
  IF(AND(VALUE(LEFT($A538,3))=312,LEN($I538)=4,$B538="Q"),VLOOKUP($I538,_312_Table3,MATCH('312'!$X$16,_312_Table3_ColumnLookup,0),FALSE),
  IF(AND(VALUE(LEFT($A538,3))=312,LEN($I538)=4),VLOOKUP($I538,_312_Table3,MATCH(LEFT($B538,1),_312_Table3_ColumnLookup,0),FALSE)
+N("312"),
  IF(VALUE(LEFT($A538,3))=313,VLOOKUP(VALUE(MID($B538,2,1)),_313_Table3,MATCH(MID($B538,1,1),_313_Table3_ColumnLookup,0),FALSE)
+N("313"),
  IF(AND(VALUE(LEFT($A538,3))=314,LEN($B538)=3),VLOOKUP(VALUE(MID($B538,2,2)),_314_Table3,MATCH(MID($B538,1,1),_314_Table3_ColumnLookup,0),FALSE),
  IF(VALUE(LEFT($A538,3))=314,VLOOKUP(VALUE(MID($B538,2,1)),_314_Table3,MATCH(MID($B538,1,1),_314_Table3_ColumnLookup,0),FALSE)
+N("314"),
""))))))))))))))))))))))))</f>
        <v>#NAME?</v>
      </c>
      <c r="G538" t="s">
        <v>1151</v>
      </c>
      <c r="H538" s="321">
        <f>IFERROR(
IF(ISERROR($D538)=FALSE,$D538,IF(ISERROR($E538)=FALSE,$E538,IF(ISERROR($F538)=FALSE,$F538
+N("012 checkboxes"),
IF(
IF(OR(LEFT($A538,9)="Syndicate",LEFT($A538,12)="NewSyndicate"),VLOOKUP($A538,'012'!$J:$ZW,MATCH("Link to button",'012'!$J$1:$ZW$1,0),0)
+N("309 checkbox"),
IF($C538="309 LCR Summary0",VLOOKUP("Notes990",'309'!$P:$ZZ,MATCH("Link to button",'309'!$P$1:$ZZ$1,0),0)
+N("313 checkboxes"),
IF($C538="313 Financial Information0LcmVsScr",IF($C538="309 LCR Summary0",VLOOKUP("LcmVsScr",'309'!$N:$ZZ,MATCH("Link to button",'309'!$N$1:$ZZ$1,0),0),
IF($C538="313 Financial Information0LcrDocAttached",IF($C538="309 LCR Summary0",VLOOKUP("LcrDocAttached",'309'!$N:$ZZ,MATCH("Link to button",'309'!$N$1:$ZZ$1,0),
0)))))))=1,TRUE,FALSE)
))),"")</f>
        <v>0</v>
      </c>
      <c r="I538">
        <v>2009</v>
      </c>
    </row>
    <row r="539" spans="1:9" customFormat="1">
      <c r="A539" s="237" t="str">
        <f>VLOOKUP($G539,CSVLookups!$B:$R,MATCH(A$1,CSVLookups!$B$1:$R$1,0),FALSE)</f>
        <v>312 Projected Solvency II Technical Provisions at Time Zero</v>
      </c>
      <c r="B539" s="237" t="str">
        <f>VLOOKUP($G539,CSVLookups!$B:$R,MATCH(B$1,CSVLookups!$B$1:$R$1,0),FALSE)</f>
        <v>I</v>
      </c>
      <c r="C539" s="238" t="str">
        <f t="shared" si="9"/>
        <v>312 Projected Solvency II Technical Provisions at Time ZeroI2009</v>
      </c>
      <c r="D539" s="238">
        <f>IF(AND(VALUE(LEFT($A539,3))=309,LEN($B539)=3),VLOOKUP(VALUE(MID($B539,2,2)),_309_Table1,MATCH(MID($B539,1,1),_309_Table1_ColumnLookup,0),FALSE),
  IF($C539="309 LCR SummaryA",OneYearSCR,IF($C539="309 LCR SummaryB",UltimateSCR,IF(VALUE(LEFT($A539,3))=309,VLOOKUP(VALUE(MID($B539,2,1)),_309_Table1,MATCH(MID($B539,1,1),_309_Table1_ColumnLookup,0),FALSE)
+N("309"),
  IF(VALUE(LEFT($A539,3))=310,VLOOKUP(VALUE(MID($B539,2,1)),_310_Table1,MATCH(MID($B539,1,1),_310_Table1_ColumnLookup,0),FALSE)
+N("310"),
  IF(AND(VALUE(LEFT($A539,3))=311,LEN($I539)=4),VLOOKUP($I539,_311_Table1,MATCH($B539,_311_Table1_ColumnLookup,0),FALSE),
  IF(AND(VALUE(LEFT($A539,3))=311,OR($B539="I2",$B539="J2",$B539="K2",$B539="L2")),VLOOKUP('311'!$G$58,_311_Table1,MATCH(MID($B539,1,1),_311_Table1_ColumnLookup,0),FALSE),
  IF(AND(VALUE(LEFT($A539,3))=311,RIGHT($B539,5)="Total"),VLOOKUP('311'!$G$59,_311_Table1,MATCH(MID($B539,1,1),_311_Table1_ColumnLookup,0),FALSE),
  IF(VALUE(LEFT($A539,3))=311,VLOOKUP(VALUE(MID($B539,2,1)),_311_Table1,MATCH(MID($B539,1,1),_311_Table1_ColumnLookup,0),FALSE)
+N("311"),
  IF(AND(VALUE(LEFT($A539,3))=312,LEFT($G539,10)="Unincepted",$B539="G "),VLOOKUP(" ULO",_312_Table1,MATCH('312'!$N$16,_312_Table1_ColumnLookup,0),FALSE),
  IF(AND(VALUE(LEFT($A539,3))=312,LEFT($G539,10)="Unincepted",$B539="O "),VLOOKUP(" ULO",_312_Table1,MATCH('312'!$V$16,_312_Table1_ColumnLookup,0),FALSE),
  IF(AND(VALUE(LEFT($A539,3))=312,LEFT($G539,10)="Unincepted",$B539="Q "),VLOOKUP(" ULO",_312_Table1,MATCH('312'!$X$16,_312_Table1_ColumnLookup,0),FALSE),
  IF(AND(VALUE(LEFT($A539,3))=312,LEFT($G539,10)="Unincepted"),VLOOKUP(" ULO",_312_Table1,MATCH(LEFT($B539,1),_312_Table1_ColumnLookup,0),FALSE),
  IF(AND(VALUE(LEFT($A539,3))=312,LEFT($G539,5)="Total",$B539="G "),VLOOKUP('312'!$F$80,_312_Table1,MATCH('312'!$N$16,_312_Table1_ColumnLookup,0),FALSE),
  IF(AND(VALUE(LEFT($A539,3))=312,LEFT($G539,5)="Total",$B539="O "),VLOOKUP('312'!$F$80,_312_Table1,MATCH('312'!$V$16,_312_Table1_ColumnLookup,0),FALSE),
  IF(AND(VALUE(LEFT($A539,3))=312,LEFT($G539,5)="Total",$B539="Q "),VLOOKUP('312'!$F$80,_312_Table1,MATCH('312'!$X$16,_312_Table1_ColumnLookup,0),FALSE),
  IF(AND(VALUE(LEFT($A539,3))=312,LEFT($G539,5)="Total"),VLOOKUP('312'!$F$80,_312_Table1,MATCH(LEFT($B539,1),_312_Table1_ColumnLookup,0),FALSE),
  IF(AND(VALUE(LEFT($A539,3))=312,LEN($I539)=4,$B539="G"),VLOOKUP($I539,_312_Table1,MATCH('312'!$N$16,_312_Table1_ColumnLookup,0),FALSE),
  IF(AND(VALUE(LEFT($A539,3))=312,LEN($I539)=4,$B539="O"),VLOOKUP($I539,_312_Table1,MATCH('312'!$V$16,_312_Table1_ColumnLookup,0),FALSE),
  IF(AND(VALUE(LEFT($A539,3))=312,LEN($I539)=4,$B539="Q"),VLOOKUP($I539,_312_Table1,MATCH('312'!$X$16,_312_Table1_ColumnLookup,0),FALSE),
  IF(AND(VALUE(LEFT($A539,3))=312,LEN($I539)=4),VLOOKUP($I539,_312_Table1,MATCH(LEFT($B539,1),_312_Table1_ColumnLookup,0),FALSE)
+N("312"),
  IF(VALUE(LEFT($A539,3))=313,VLOOKUP(VALUE(MID($B539,2,1)),_313_Table1,MATCH(MID($B539,1,1),_313_Table1_ColumnLookup,0),FALSE)
+N("313"),
  IF(AND(VALUE(LEFT($A539,3))=314,LEN($B539)=3),VLOOKUP(VALUE(MID($B539,2,2)),_314_Table1,MATCH(MID($B539,1,1),_314_Table1_ColumnLookup,0),FALSE),
  IF(VALUE(LEFT($A539,3))=314,VLOOKUP(VALUE(MID($B539,2,1)),_314_Table1,MATCH(MID($B539,1,1),_314_Table1_ColumnLookup,0),FALSE)
+N("314"),
""))))))))))))))))))))))))</f>
        <v>0</v>
      </c>
      <c r="E539" s="238" t="e">
        <f>IF(AND(VALUE(LEFT($A539,3))=309,LEN($B539)=3),VLOOKUP(VALUE(MID($B539,2,2)),_309_Table2,MATCH(MID($B539,1,1),_309_Table2_ColumnLookup,0),FALSE),
  IF($C539="309 LCR SummaryA",OneYearSCR,IF($C539="309 LCR SummaryB",UltimateSCR,IF(VALUE(LEFT($A539,3))=309,VLOOKUP(VALUE(MID($B539,2,1)),_309_Table2,MATCH(MID($B539,1,1),_309_Table2_ColumnLookup,0),FALSE)
+N("309"),
  IF(VALUE(LEFT($A539,3))=310,VLOOKUP(VALUE(MID($B539,2,1)),_310_Table2,MATCH(MID($B539,1,1),_310_Table2_ColumnLookup,0),FALSE)
+N("310"),
  IF(AND(VALUE(LEFT($A539,3))=311,LEN($I539)=4),VLOOKUP($I539,_311_Table2,MATCH($B539,_311_Table2_ColumnLookup,0),FALSE),
  IF(AND(VALUE(LEFT($A539,3))=311,OR($B539="I2",$B539="J2",$B539="K2",$B539="L2")),VLOOKUP('311'!$G$58,_311_Table2,MATCH(MID($B539,1,1),_311_Table2_ColumnLookup,0),FALSE),
  IF(AND(VALUE(LEFT($A539,3))=311,RIGHT($B539,5)="Total"),VLOOKUP('311'!$G$59,_311_Table2,MATCH(MID($B539,1,1),_311_Table2_ColumnLookup,0),FALSE),
  IF(VALUE(LEFT($A539,3))=311,VLOOKUP(VALUE(MID($B539,2,1)),_311_Table2,MATCH(MID($B539,1,1),_311_Table2_ColumnLookup,0),FALSE)
+N("311"),
  IF(AND(VALUE(LEFT($A539,3))=312,LEFT($G539,10)="Unincepted",$B539="G "),VLOOKUP(" ULO",_312_Table2,MATCH('312'!$N$16,_312_Table2_ColumnLookup,0),FALSE),
  IF(AND(VALUE(LEFT($A539,3))=312,LEFT($G539,10)="Unincepted",$B539="O "),VLOOKUP(" ULO",_312_Table2,MATCH('312'!$V$16,_312_Table2_ColumnLookup,0),FALSE),
  IF(AND(VALUE(LEFT($A539,3))=312,LEFT($G539,10)="Unincepted",$B539="Q "),VLOOKUP(" ULO",_312_Table2,MATCH('312'!$X$16,_312_Table2_ColumnLookup,0),FALSE),
  IF(AND(VALUE(LEFT($A539,3))=312,LEFT($G539,10)="Unincepted"),VLOOKUP(" ULO",_312_Table2,MATCH(LEFT($B539,1),_312_Table2_ColumnLookup,0),FALSE),
  IF(AND(VALUE(LEFT($A539,3))=312,LEFT($G539,5)="Total",$B539="G "),VLOOKUP('312'!$F$80,_312_Table2,MATCH('312'!$N$16,_312_Table2_ColumnLookup,0),FALSE),
  IF(AND(VALUE(LEFT($A539,3))=312,LEFT($G539,5)="Total",$B539="O "),VLOOKUP('312'!$F$80,_312_Table2,MATCH('312'!$V$16,_312_Table2_ColumnLookup,0),FALSE),
  IF(AND(VALUE(LEFT($A539,3))=312,LEFT($G539,5)="Total",$B539="Q "),VLOOKUP('312'!$F$80,_312_Table2,MATCH('312'!$X$16,_312_Table2_ColumnLookup,0),FALSE),
  IF(AND(VALUE(LEFT($A539,3))=312,LEFT($G539,5)="Total"),VLOOKUP('312'!$F$80,_312_Table2,MATCH(LEFT($B539,1),_312_Table2_ColumnLookup,0),FALSE),
  IF(AND(VALUE(LEFT($A539,3))=312,LEN($I539)=4,$B539="G"),VLOOKUP($I539,_312_Table2,MATCH('312'!$N$16,_312_Table2_ColumnLookup,0),FALSE),
  IF(AND(VALUE(LEFT($A539,3))=312,LEN($I539)=4,$B539="O"),VLOOKUP($I539,_312_Table2,MATCH('312'!$V$16,_312_Table2_ColumnLookup,0),FALSE),
  IF(AND(VALUE(LEFT($A539,3))=312,LEN($I539)=4,$B539="Q"),VLOOKUP($I539,_312_Table2,MATCH('312'!$X$16,_312_Table2_ColumnLookup,0),FALSE),
  IF(AND(VALUE(LEFT($A539,3))=312,LEN($I539)=4),VLOOKUP($I539,_312_Table2,MATCH(LEFT($B539,1),_312_Table2_ColumnLookup,0),FALSE)
+N("312"),
  IF(VALUE(LEFT($A539,3))=313,VLOOKUP(VALUE(MID($B539,2,1)),_313_Table2,MATCH(MID($B539,1,1),_313_Table2_ColumnLookup,0),FALSE)
+N("313"),
  IF(AND(VALUE(LEFT($A539,3))=314,LEN($B539)=3),VLOOKUP(VALUE(MID($B539,2,2)),_314_Table2,MATCH(MID($B539,1,1),_314_Table2_ColumnLookup,0),FALSE),
  IF(VALUE(LEFT($A539,3))=314,VLOOKUP(VALUE(MID($B539,2,1)),_314_Table2,MATCH(MID($B539,1,1),_314_Table2_ColumnLookup,0),FALSE)
+N("314"),
""))))))))))))))))))))))))</f>
        <v>#NAME?</v>
      </c>
      <c r="F539" s="238" t="e">
        <f>IF(AND(VALUE(LEFT($A539,3))=309,LEN($B539)=3),VLOOKUP(VALUE(MID($B539,2,2)),_309_Table3,MATCH(MID($B539,1,1),_309_Table3_ColumnLookup,0),FALSE),
  IF($C539="309 LCR SummaryA",OneYearSCR,IF($C539="309 LCR SummaryB",UltimateSCR,IF(VALUE(LEFT($A539,3))=309,VLOOKUP(VALUE(MID($B539,2,1)),_309_Table3,MATCH(MID($B539,1,1),_309_Table3_ColumnLookup,0),FALSE)
+N("309"),
  IF(VALUE(LEFT($A539,3))=310,VLOOKUP(VALUE(MID($B539,2,1)),_310_Table3,MATCH(MID($B539,1,1),_310_Table3_ColumnLookup,0),FALSE)
+N("310"),
  IF(AND(VALUE(LEFT($A539,3))=311,LEN($I539)=4),VLOOKUP($I539,_311_Table3,MATCH($B539,_311_Table3_ColumnLookup,0),FALSE),
  IF(AND(VALUE(LEFT($A539,3))=311,OR($B539="I2",$B539="J2",$B539="K2",$B539="L2")),VLOOKUP('311'!$G$58,_311_Table3,MATCH(MID($B539,1,1),_311_Table3_ColumnLookup,0),FALSE),
  IF(AND(VALUE(LEFT($A539,3))=311,RIGHT($B539,5)="Total"),VLOOKUP('311'!$G$59,_311_Table3,MATCH(MID($B539,1,1),_311_Table3_ColumnLookup,0),FALSE),
  IF(VALUE(LEFT($A539,3))=311,VLOOKUP(VALUE(MID($B539,2,1)),_311_Table3,MATCH(MID($B539,1,1),_311_Table3_ColumnLookup,0),FALSE)
+N("311"),
  IF(AND(VALUE(LEFT($A539,3))=312,LEFT($G539,10)="Unincepted",$B539="G "),VLOOKUP(" ULO",_312_Table3,MATCH('312'!$N$16,_312_Table3_ColumnLookup,0),FALSE),
  IF(AND(VALUE(LEFT($A539,3))=312,LEFT($G539,10)="Unincepted",$B539="O "),VLOOKUP(" ULO",_312_Table3,MATCH('312'!$V$16,_312_Table3_ColumnLookup,0),FALSE),
  IF(AND(VALUE(LEFT($A539,3))=312,LEFT($G539,10)="Unincepted",$B539="Q "),VLOOKUP(" ULO",_312_Table3,MATCH('312'!$X$16,_312_Table3_ColumnLookup,0),FALSE),
  IF(AND(VALUE(LEFT($A539,3))=312,LEFT($G539,10)="Unincepted"),VLOOKUP(" ULO",_312_Table3,MATCH(LEFT($B539,1),_312_Table3_ColumnLookup,0),FALSE),
  IF(AND(VALUE(LEFT($A539,3))=312,LEFT($G539,5)="Total",$B539="G "),VLOOKUP('312'!$F$80,_312_Table3,MATCH('312'!$N$16,_312_Table3_ColumnLookup,0),FALSE),
  IF(AND(VALUE(LEFT($A539,3))=312,LEFT($G539,5)="Total",$B539="O "),VLOOKUP('312'!$F$80,_312_Table3,MATCH('312'!$V$16,_312_Table3_ColumnLookup,0),FALSE),
  IF(AND(VALUE(LEFT($A539,3))=312,LEFT($G539,5)="Total",$B539="Q "),VLOOKUP('312'!$F$80,_312_Table3,MATCH('312'!$X$16,_312_Table3_ColumnLookup,0),FALSE),
  IF(AND(VALUE(LEFT($A539,3))=312,LEFT($G539,5)="Total"),VLOOKUP('312'!$F$80,_312_Table3,MATCH(LEFT($B539,1),_312_Table3_ColumnLookup,0),FALSE),
  IF(AND(VALUE(LEFT($A539,3))=312,LEN($I539)=4,$B539="G"),VLOOKUP($I539,_312_Table3,MATCH('312'!$N$16,_312_Table3_ColumnLookup,0),FALSE),
  IF(AND(VALUE(LEFT($A539,3))=312,LEN($I539)=4,$B539="O"),VLOOKUP($I539,_312_Table3,MATCH('312'!$V$16,_312_Table3_ColumnLookup,0),FALSE),
  IF(AND(VALUE(LEFT($A539,3))=312,LEN($I539)=4,$B539="Q"),VLOOKUP($I539,_312_Table3,MATCH('312'!$X$16,_312_Table3_ColumnLookup,0),FALSE),
  IF(AND(VALUE(LEFT($A539,3))=312,LEN($I539)=4),VLOOKUP($I539,_312_Table3,MATCH(LEFT($B539,1),_312_Table3_ColumnLookup,0),FALSE)
+N("312"),
  IF(VALUE(LEFT($A539,3))=313,VLOOKUP(VALUE(MID($B539,2,1)),_313_Table3,MATCH(MID($B539,1,1),_313_Table3_ColumnLookup,0),FALSE)
+N("313"),
  IF(AND(VALUE(LEFT($A539,3))=314,LEN($B539)=3),VLOOKUP(VALUE(MID($B539,2,2)),_314_Table3,MATCH(MID($B539,1,1),_314_Table3_ColumnLookup,0),FALSE),
  IF(VALUE(LEFT($A539,3))=314,VLOOKUP(VALUE(MID($B539,2,1)),_314_Table3,MATCH(MID($B539,1,1),_314_Table3_ColumnLookup,0),FALSE)
+N("314"),
""))))))))))))))))))))))))</f>
        <v>#NAME?</v>
      </c>
      <c r="G539" t="s">
        <v>1152</v>
      </c>
      <c r="H539" s="321">
        <f>IFERROR(
IF(ISERROR($D539)=FALSE,$D539,IF(ISERROR($E539)=FALSE,$E539,IF(ISERROR($F539)=FALSE,$F539
+N("012 checkboxes"),
IF(
IF(OR(LEFT($A539,9)="Syndicate",LEFT($A539,12)="NewSyndicate"),VLOOKUP($A539,'012'!$J:$ZW,MATCH("Link to button",'012'!$J$1:$ZW$1,0),0)
+N("309 checkbox"),
IF($C539="309 LCR Summary0",VLOOKUP("Notes990",'309'!$P:$ZZ,MATCH("Link to button",'309'!$P$1:$ZZ$1,0),0)
+N("313 checkboxes"),
IF($C539="313 Financial Information0LcmVsScr",IF($C539="309 LCR Summary0",VLOOKUP("LcmVsScr",'309'!$N:$ZZ,MATCH("Link to button",'309'!$N$1:$ZZ$1,0),0),
IF($C539="313 Financial Information0LcrDocAttached",IF($C539="309 LCR Summary0",VLOOKUP("LcrDocAttached",'309'!$N:$ZZ,MATCH("Link to button",'309'!$N$1:$ZZ$1,0),
0)))))))=1,TRUE,FALSE)
))),"")</f>
        <v>0</v>
      </c>
      <c r="I539">
        <v>2009</v>
      </c>
    </row>
    <row r="540" spans="1:9" customFormat="1">
      <c r="A540" s="237" t="str">
        <f>VLOOKUP($G540,CSVLookups!$B:$R,MATCH(A$1,CSVLookups!$B$1:$R$1,0),FALSE)</f>
        <v>312 Projected Solvency II Technical Provisions at Time Zero</v>
      </c>
      <c r="B540" s="237" t="str">
        <f>VLOOKUP($G540,CSVLookups!$B:$R,MATCH(B$1,CSVLookups!$B$1:$R$1,0),FALSE)</f>
        <v>J</v>
      </c>
      <c r="C540" s="238" t="str">
        <f t="shared" si="9"/>
        <v>312 Projected Solvency II Technical Provisions at Time ZeroJ2009</v>
      </c>
      <c r="D540" s="238">
        <f>IF(AND(VALUE(LEFT($A540,3))=309,LEN($B540)=3),VLOOKUP(VALUE(MID($B540,2,2)),_309_Table1,MATCH(MID($B540,1,1),_309_Table1_ColumnLookup,0),FALSE),
  IF($C540="309 LCR SummaryA",OneYearSCR,IF($C540="309 LCR SummaryB",UltimateSCR,IF(VALUE(LEFT($A540,3))=309,VLOOKUP(VALUE(MID($B540,2,1)),_309_Table1,MATCH(MID($B540,1,1),_309_Table1_ColumnLookup,0),FALSE)
+N("309"),
  IF(VALUE(LEFT($A540,3))=310,VLOOKUP(VALUE(MID($B540,2,1)),_310_Table1,MATCH(MID($B540,1,1),_310_Table1_ColumnLookup,0),FALSE)
+N("310"),
  IF(AND(VALUE(LEFT($A540,3))=311,LEN($I540)=4),VLOOKUP($I540,_311_Table1,MATCH($B540,_311_Table1_ColumnLookup,0),FALSE),
  IF(AND(VALUE(LEFT($A540,3))=311,OR($B540="I2",$B540="J2",$B540="K2",$B540="L2")),VLOOKUP('311'!$G$58,_311_Table1,MATCH(MID($B540,1,1),_311_Table1_ColumnLookup,0),FALSE),
  IF(AND(VALUE(LEFT($A540,3))=311,RIGHT($B540,5)="Total"),VLOOKUP('311'!$G$59,_311_Table1,MATCH(MID($B540,1,1),_311_Table1_ColumnLookup,0),FALSE),
  IF(VALUE(LEFT($A540,3))=311,VLOOKUP(VALUE(MID($B540,2,1)),_311_Table1,MATCH(MID($B540,1,1),_311_Table1_ColumnLookup,0),FALSE)
+N("311"),
  IF(AND(VALUE(LEFT($A540,3))=312,LEFT($G540,10)="Unincepted",$B540="G "),VLOOKUP(" ULO",_312_Table1,MATCH('312'!$N$16,_312_Table1_ColumnLookup,0),FALSE),
  IF(AND(VALUE(LEFT($A540,3))=312,LEFT($G540,10)="Unincepted",$B540="O "),VLOOKUP(" ULO",_312_Table1,MATCH('312'!$V$16,_312_Table1_ColumnLookup,0),FALSE),
  IF(AND(VALUE(LEFT($A540,3))=312,LEFT($G540,10)="Unincepted",$B540="Q "),VLOOKUP(" ULO",_312_Table1,MATCH('312'!$X$16,_312_Table1_ColumnLookup,0),FALSE),
  IF(AND(VALUE(LEFT($A540,3))=312,LEFT($G540,10)="Unincepted"),VLOOKUP(" ULO",_312_Table1,MATCH(LEFT($B540,1),_312_Table1_ColumnLookup,0),FALSE),
  IF(AND(VALUE(LEFT($A540,3))=312,LEFT($G540,5)="Total",$B540="G "),VLOOKUP('312'!$F$80,_312_Table1,MATCH('312'!$N$16,_312_Table1_ColumnLookup,0),FALSE),
  IF(AND(VALUE(LEFT($A540,3))=312,LEFT($G540,5)="Total",$B540="O "),VLOOKUP('312'!$F$80,_312_Table1,MATCH('312'!$V$16,_312_Table1_ColumnLookup,0),FALSE),
  IF(AND(VALUE(LEFT($A540,3))=312,LEFT($G540,5)="Total",$B540="Q "),VLOOKUP('312'!$F$80,_312_Table1,MATCH('312'!$X$16,_312_Table1_ColumnLookup,0),FALSE),
  IF(AND(VALUE(LEFT($A540,3))=312,LEFT($G540,5)="Total"),VLOOKUP('312'!$F$80,_312_Table1,MATCH(LEFT($B540,1),_312_Table1_ColumnLookup,0),FALSE),
  IF(AND(VALUE(LEFT($A540,3))=312,LEN($I540)=4,$B540="G"),VLOOKUP($I540,_312_Table1,MATCH('312'!$N$16,_312_Table1_ColumnLookup,0),FALSE),
  IF(AND(VALUE(LEFT($A540,3))=312,LEN($I540)=4,$B540="O"),VLOOKUP($I540,_312_Table1,MATCH('312'!$V$16,_312_Table1_ColumnLookup,0),FALSE),
  IF(AND(VALUE(LEFT($A540,3))=312,LEN($I540)=4,$B540="Q"),VLOOKUP($I540,_312_Table1,MATCH('312'!$X$16,_312_Table1_ColumnLookup,0),FALSE),
  IF(AND(VALUE(LEFT($A540,3))=312,LEN($I540)=4),VLOOKUP($I540,_312_Table1,MATCH(LEFT($B540,1),_312_Table1_ColumnLookup,0),FALSE)
+N("312"),
  IF(VALUE(LEFT($A540,3))=313,VLOOKUP(VALUE(MID($B540,2,1)),_313_Table1,MATCH(MID($B540,1,1),_313_Table1_ColumnLookup,0),FALSE)
+N("313"),
  IF(AND(VALUE(LEFT($A540,3))=314,LEN($B540)=3),VLOOKUP(VALUE(MID($B540,2,2)),_314_Table1,MATCH(MID($B540,1,1),_314_Table1_ColumnLookup,0),FALSE),
  IF(VALUE(LEFT($A540,3))=314,VLOOKUP(VALUE(MID($B540,2,1)),_314_Table1,MATCH(MID($B540,1,1),_314_Table1_ColumnLookup,0),FALSE)
+N("314"),
""))))))))))))))))))))))))</f>
        <v>0</v>
      </c>
      <c r="E540" s="238" t="e">
        <f>IF(AND(VALUE(LEFT($A540,3))=309,LEN($B540)=3),VLOOKUP(VALUE(MID($B540,2,2)),_309_Table2,MATCH(MID($B540,1,1),_309_Table2_ColumnLookup,0),FALSE),
  IF($C540="309 LCR SummaryA",OneYearSCR,IF($C540="309 LCR SummaryB",UltimateSCR,IF(VALUE(LEFT($A540,3))=309,VLOOKUP(VALUE(MID($B540,2,1)),_309_Table2,MATCH(MID($B540,1,1),_309_Table2_ColumnLookup,0),FALSE)
+N("309"),
  IF(VALUE(LEFT($A540,3))=310,VLOOKUP(VALUE(MID($B540,2,1)),_310_Table2,MATCH(MID($B540,1,1),_310_Table2_ColumnLookup,0),FALSE)
+N("310"),
  IF(AND(VALUE(LEFT($A540,3))=311,LEN($I540)=4),VLOOKUP($I540,_311_Table2,MATCH($B540,_311_Table2_ColumnLookup,0),FALSE),
  IF(AND(VALUE(LEFT($A540,3))=311,OR($B540="I2",$B540="J2",$B540="K2",$B540="L2")),VLOOKUP('311'!$G$58,_311_Table2,MATCH(MID($B540,1,1),_311_Table2_ColumnLookup,0),FALSE),
  IF(AND(VALUE(LEFT($A540,3))=311,RIGHT($B540,5)="Total"),VLOOKUP('311'!$G$59,_311_Table2,MATCH(MID($B540,1,1),_311_Table2_ColumnLookup,0),FALSE),
  IF(VALUE(LEFT($A540,3))=311,VLOOKUP(VALUE(MID($B540,2,1)),_311_Table2,MATCH(MID($B540,1,1),_311_Table2_ColumnLookup,0),FALSE)
+N("311"),
  IF(AND(VALUE(LEFT($A540,3))=312,LEFT($G540,10)="Unincepted",$B540="G "),VLOOKUP(" ULO",_312_Table2,MATCH('312'!$N$16,_312_Table2_ColumnLookup,0),FALSE),
  IF(AND(VALUE(LEFT($A540,3))=312,LEFT($G540,10)="Unincepted",$B540="O "),VLOOKUP(" ULO",_312_Table2,MATCH('312'!$V$16,_312_Table2_ColumnLookup,0),FALSE),
  IF(AND(VALUE(LEFT($A540,3))=312,LEFT($G540,10)="Unincepted",$B540="Q "),VLOOKUP(" ULO",_312_Table2,MATCH('312'!$X$16,_312_Table2_ColumnLookup,0),FALSE),
  IF(AND(VALUE(LEFT($A540,3))=312,LEFT($G540,10)="Unincepted"),VLOOKUP(" ULO",_312_Table2,MATCH(LEFT($B540,1),_312_Table2_ColumnLookup,0),FALSE),
  IF(AND(VALUE(LEFT($A540,3))=312,LEFT($G540,5)="Total",$B540="G "),VLOOKUP('312'!$F$80,_312_Table2,MATCH('312'!$N$16,_312_Table2_ColumnLookup,0),FALSE),
  IF(AND(VALUE(LEFT($A540,3))=312,LEFT($G540,5)="Total",$B540="O "),VLOOKUP('312'!$F$80,_312_Table2,MATCH('312'!$V$16,_312_Table2_ColumnLookup,0),FALSE),
  IF(AND(VALUE(LEFT($A540,3))=312,LEFT($G540,5)="Total",$B540="Q "),VLOOKUP('312'!$F$80,_312_Table2,MATCH('312'!$X$16,_312_Table2_ColumnLookup,0),FALSE),
  IF(AND(VALUE(LEFT($A540,3))=312,LEFT($G540,5)="Total"),VLOOKUP('312'!$F$80,_312_Table2,MATCH(LEFT($B540,1),_312_Table2_ColumnLookup,0),FALSE),
  IF(AND(VALUE(LEFT($A540,3))=312,LEN($I540)=4,$B540="G"),VLOOKUP($I540,_312_Table2,MATCH('312'!$N$16,_312_Table2_ColumnLookup,0),FALSE),
  IF(AND(VALUE(LEFT($A540,3))=312,LEN($I540)=4,$B540="O"),VLOOKUP($I540,_312_Table2,MATCH('312'!$V$16,_312_Table2_ColumnLookup,0),FALSE),
  IF(AND(VALUE(LEFT($A540,3))=312,LEN($I540)=4,$B540="Q"),VLOOKUP($I540,_312_Table2,MATCH('312'!$X$16,_312_Table2_ColumnLookup,0),FALSE),
  IF(AND(VALUE(LEFT($A540,3))=312,LEN($I540)=4),VLOOKUP($I540,_312_Table2,MATCH(LEFT($B540,1),_312_Table2_ColumnLookup,0),FALSE)
+N("312"),
  IF(VALUE(LEFT($A540,3))=313,VLOOKUP(VALUE(MID($B540,2,1)),_313_Table2,MATCH(MID($B540,1,1),_313_Table2_ColumnLookup,0),FALSE)
+N("313"),
  IF(AND(VALUE(LEFT($A540,3))=314,LEN($B540)=3),VLOOKUP(VALUE(MID($B540,2,2)),_314_Table2,MATCH(MID($B540,1,1),_314_Table2_ColumnLookup,0),FALSE),
  IF(VALUE(LEFT($A540,3))=314,VLOOKUP(VALUE(MID($B540,2,1)),_314_Table2,MATCH(MID($B540,1,1),_314_Table2_ColumnLookup,0),FALSE)
+N("314"),
""))))))))))))))))))))))))</f>
        <v>#NAME?</v>
      </c>
      <c r="F540" s="238" t="e">
        <f>IF(AND(VALUE(LEFT($A540,3))=309,LEN($B540)=3),VLOOKUP(VALUE(MID($B540,2,2)),_309_Table3,MATCH(MID($B540,1,1),_309_Table3_ColumnLookup,0),FALSE),
  IF($C540="309 LCR SummaryA",OneYearSCR,IF($C540="309 LCR SummaryB",UltimateSCR,IF(VALUE(LEFT($A540,3))=309,VLOOKUP(VALUE(MID($B540,2,1)),_309_Table3,MATCH(MID($B540,1,1),_309_Table3_ColumnLookup,0),FALSE)
+N("309"),
  IF(VALUE(LEFT($A540,3))=310,VLOOKUP(VALUE(MID($B540,2,1)),_310_Table3,MATCH(MID($B540,1,1),_310_Table3_ColumnLookup,0),FALSE)
+N("310"),
  IF(AND(VALUE(LEFT($A540,3))=311,LEN($I540)=4),VLOOKUP($I540,_311_Table3,MATCH($B540,_311_Table3_ColumnLookup,0),FALSE),
  IF(AND(VALUE(LEFT($A540,3))=311,OR($B540="I2",$B540="J2",$B540="K2",$B540="L2")),VLOOKUP('311'!$G$58,_311_Table3,MATCH(MID($B540,1,1),_311_Table3_ColumnLookup,0),FALSE),
  IF(AND(VALUE(LEFT($A540,3))=311,RIGHT($B540,5)="Total"),VLOOKUP('311'!$G$59,_311_Table3,MATCH(MID($B540,1,1),_311_Table3_ColumnLookup,0),FALSE),
  IF(VALUE(LEFT($A540,3))=311,VLOOKUP(VALUE(MID($B540,2,1)),_311_Table3,MATCH(MID($B540,1,1),_311_Table3_ColumnLookup,0),FALSE)
+N("311"),
  IF(AND(VALUE(LEFT($A540,3))=312,LEFT($G540,10)="Unincepted",$B540="G "),VLOOKUP(" ULO",_312_Table3,MATCH('312'!$N$16,_312_Table3_ColumnLookup,0),FALSE),
  IF(AND(VALUE(LEFT($A540,3))=312,LEFT($G540,10)="Unincepted",$B540="O "),VLOOKUP(" ULO",_312_Table3,MATCH('312'!$V$16,_312_Table3_ColumnLookup,0),FALSE),
  IF(AND(VALUE(LEFT($A540,3))=312,LEFT($G540,10)="Unincepted",$B540="Q "),VLOOKUP(" ULO",_312_Table3,MATCH('312'!$X$16,_312_Table3_ColumnLookup,0),FALSE),
  IF(AND(VALUE(LEFT($A540,3))=312,LEFT($G540,10)="Unincepted"),VLOOKUP(" ULO",_312_Table3,MATCH(LEFT($B540,1),_312_Table3_ColumnLookup,0),FALSE),
  IF(AND(VALUE(LEFT($A540,3))=312,LEFT($G540,5)="Total",$B540="G "),VLOOKUP('312'!$F$80,_312_Table3,MATCH('312'!$N$16,_312_Table3_ColumnLookup,0),FALSE),
  IF(AND(VALUE(LEFT($A540,3))=312,LEFT($G540,5)="Total",$B540="O "),VLOOKUP('312'!$F$80,_312_Table3,MATCH('312'!$V$16,_312_Table3_ColumnLookup,0),FALSE),
  IF(AND(VALUE(LEFT($A540,3))=312,LEFT($G540,5)="Total",$B540="Q "),VLOOKUP('312'!$F$80,_312_Table3,MATCH('312'!$X$16,_312_Table3_ColumnLookup,0),FALSE),
  IF(AND(VALUE(LEFT($A540,3))=312,LEFT($G540,5)="Total"),VLOOKUP('312'!$F$80,_312_Table3,MATCH(LEFT($B540,1),_312_Table3_ColumnLookup,0),FALSE),
  IF(AND(VALUE(LEFT($A540,3))=312,LEN($I540)=4,$B540="G"),VLOOKUP($I540,_312_Table3,MATCH('312'!$N$16,_312_Table3_ColumnLookup,0),FALSE),
  IF(AND(VALUE(LEFT($A540,3))=312,LEN($I540)=4,$B540="O"),VLOOKUP($I540,_312_Table3,MATCH('312'!$V$16,_312_Table3_ColumnLookup,0),FALSE),
  IF(AND(VALUE(LEFT($A540,3))=312,LEN($I540)=4,$B540="Q"),VLOOKUP($I540,_312_Table3,MATCH('312'!$X$16,_312_Table3_ColumnLookup,0),FALSE),
  IF(AND(VALUE(LEFT($A540,3))=312,LEN($I540)=4),VLOOKUP($I540,_312_Table3,MATCH(LEFT($B540,1),_312_Table3_ColumnLookup,0),FALSE)
+N("312"),
  IF(VALUE(LEFT($A540,3))=313,VLOOKUP(VALUE(MID($B540,2,1)),_313_Table3,MATCH(MID($B540,1,1),_313_Table3_ColumnLookup,0),FALSE)
+N("313"),
  IF(AND(VALUE(LEFT($A540,3))=314,LEN($B540)=3),VLOOKUP(VALUE(MID($B540,2,2)),_314_Table3,MATCH(MID($B540,1,1),_314_Table3_ColumnLookup,0),FALSE),
  IF(VALUE(LEFT($A540,3))=314,VLOOKUP(VALUE(MID($B540,2,1)),_314_Table3,MATCH(MID($B540,1,1),_314_Table3_ColumnLookup,0),FALSE)
+N("314"),
""))))))))))))))))))))))))</f>
        <v>#NAME?</v>
      </c>
      <c r="G540" t="s">
        <v>1153</v>
      </c>
      <c r="H540" s="321">
        <f>IFERROR(
IF(ISERROR($D540)=FALSE,$D540,IF(ISERROR($E540)=FALSE,$E540,IF(ISERROR($F540)=FALSE,$F540
+N("012 checkboxes"),
IF(
IF(OR(LEFT($A540,9)="Syndicate",LEFT($A540,12)="NewSyndicate"),VLOOKUP($A540,'012'!$J:$ZW,MATCH("Link to button",'012'!$J$1:$ZW$1,0),0)
+N("309 checkbox"),
IF($C540="309 LCR Summary0",VLOOKUP("Notes990",'309'!$P:$ZZ,MATCH("Link to button",'309'!$P$1:$ZZ$1,0),0)
+N("313 checkboxes"),
IF($C540="313 Financial Information0LcmVsScr",IF($C540="309 LCR Summary0",VLOOKUP("LcmVsScr",'309'!$N:$ZZ,MATCH("Link to button",'309'!$N$1:$ZZ$1,0),0),
IF($C540="313 Financial Information0LcrDocAttached",IF($C540="309 LCR Summary0",VLOOKUP("LcrDocAttached",'309'!$N:$ZZ,MATCH("Link to button",'309'!$N$1:$ZZ$1,0),
0)))))))=1,TRUE,FALSE)
))),"")</f>
        <v>0</v>
      </c>
      <c r="I540">
        <v>2009</v>
      </c>
    </row>
    <row r="541" spans="1:9" customFormat="1">
      <c r="A541" s="237" t="str">
        <f>VLOOKUP($G541,CSVLookups!$B:$R,MATCH(A$1,CSVLookups!$B$1:$R$1,0),FALSE)</f>
        <v>312 Projected Solvency II Technical Provisions at Time Zero</v>
      </c>
      <c r="B541" s="237" t="str">
        <f>VLOOKUP($G541,CSVLookups!$B:$R,MATCH(B$1,CSVLookups!$B$1:$R$1,0),FALSE)</f>
        <v>K</v>
      </c>
      <c r="C541" s="238" t="str">
        <f t="shared" si="9"/>
        <v>312 Projected Solvency II Technical Provisions at Time ZeroK2009</v>
      </c>
      <c r="D541" s="238">
        <f>IF(AND(VALUE(LEFT($A541,3))=309,LEN($B541)=3),VLOOKUP(VALUE(MID($B541,2,2)),_309_Table1,MATCH(MID($B541,1,1),_309_Table1_ColumnLookup,0),FALSE),
  IF($C541="309 LCR SummaryA",OneYearSCR,IF($C541="309 LCR SummaryB",UltimateSCR,IF(VALUE(LEFT($A541,3))=309,VLOOKUP(VALUE(MID($B541,2,1)),_309_Table1,MATCH(MID($B541,1,1),_309_Table1_ColumnLookup,0),FALSE)
+N("309"),
  IF(VALUE(LEFT($A541,3))=310,VLOOKUP(VALUE(MID($B541,2,1)),_310_Table1,MATCH(MID($B541,1,1),_310_Table1_ColumnLookup,0),FALSE)
+N("310"),
  IF(AND(VALUE(LEFT($A541,3))=311,LEN($I541)=4),VLOOKUP($I541,_311_Table1,MATCH($B541,_311_Table1_ColumnLookup,0),FALSE),
  IF(AND(VALUE(LEFT($A541,3))=311,OR($B541="I2",$B541="J2",$B541="K2",$B541="L2")),VLOOKUP('311'!$G$58,_311_Table1,MATCH(MID($B541,1,1),_311_Table1_ColumnLookup,0),FALSE),
  IF(AND(VALUE(LEFT($A541,3))=311,RIGHT($B541,5)="Total"),VLOOKUP('311'!$G$59,_311_Table1,MATCH(MID($B541,1,1),_311_Table1_ColumnLookup,0),FALSE),
  IF(VALUE(LEFT($A541,3))=311,VLOOKUP(VALUE(MID($B541,2,1)),_311_Table1,MATCH(MID($B541,1,1),_311_Table1_ColumnLookup,0),FALSE)
+N("311"),
  IF(AND(VALUE(LEFT($A541,3))=312,LEFT($G541,10)="Unincepted",$B541="G "),VLOOKUP(" ULO",_312_Table1,MATCH('312'!$N$16,_312_Table1_ColumnLookup,0),FALSE),
  IF(AND(VALUE(LEFT($A541,3))=312,LEFT($G541,10)="Unincepted",$B541="O "),VLOOKUP(" ULO",_312_Table1,MATCH('312'!$V$16,_312_Table1_ColumnLookup,0),FALSE),
  IF(AND(VALUE(LEFT($A541,3))=312,LEFT($G541,10)="Unincepted",$B541="Q "),VLOOKUP(" ULO",_312_Table1,MATCH('312'!$X$16,_312_Table1_ColumnLookup,0),FALSE),
  IF(AND(VALUE(LEFT($A541,3))=312,LEFT($G541,10)="Unincepted"),VLOOKUP(" ULO",_312_Table1,MATCH(LEFT($B541,1),_312_Table1_ColumnLookup,0),FALSE),
  IF(AND(VALUE(LEFT($A541,3))=312,LEFT($G541,5)="Total",$B541="G "),VLOOKUP('312'!$F$80,_312_Table1,MATCH('312'!$N$16,_312_Table1_ColumnLookup,0),FALSE),
  IF(AND(VALUE(LEFT($A541,3))=312,LEFT($G541,5)="Total",$B541="O "),VLOOKUP('312'!$F$80,_312_Table1,MATCH('312'!$V$16,_312_Table1_ColumnLookup,0),FALSE),
  IF(AND(VALUE(LEFT($A541,3))=312,LEFT($G541,5)="Total",$B541="Q "),VLOOKUP('312'!$F$80,_312_Table1,MATCH('312'!$X$16,_312_Table1_ColumnLookup,0),FALSE),
  IF(AND(VALUE(LEFT($A541,3))=312,LEFT($G541,5)="Total"),VLOOKUP('312'!$F$80,_312_Table1,MATCH(LEFT($B541,1),_312_Table1_ColumnLookup,0),FALSE),
  IF(AND(VALUE(LEFT($A541,3))=312,LEN($I541)=4,$B541="G"),VLOOKUP($I541,_312_Table1,MATCH('312'!$N$16,_312_Table1_ColumnLookup,0),FALSE),
  IF(AND(VALUE(LEFT($A541,3))=312,LEN($I541)=4,$B541="O"),VLOOKUP($I541,_312_Table1,MATCH('312'!$V$16,_312_Table1_ColumnLookup,0),FALSE),
  IF(AND(VALUE(LEFT($A541,3))=312,LEN($I541)=4,$B541="Q"),VLOOKUP($I541,_312_Table1,MATCH('312'!$X$16,_312_Table1_ColumnLookup,0),FALSE),
  IF(AND(VALUE(LEFT($A541,3))=312,LEN($I541)=4),VLOOKUP($I541,_312_Table1,MATCH(LEFT($B541,1),_312_Table1_ColumnLookup,0),FALSE)
+N("312"),
  IF(VALUE(LEFT($A541,3))=313,VLOOKUP(VALUE(MID($B541,2,1)),_313_Table1,MATCH(MID($B541,1,1),_313_Table1_ColumnLookup,0),FALSE)
+N("313"),
  IF(AND(VALUE(LEFT($A541,3))=314,LEN($B541)=3),VLOOKUP(VALUE(MID($B541,2,2)),_314_Table1,MATCH(MID($B541,1,1),_314_Table1_ColumnLookup,0),FALSE),
  IF(VALUE(LEFT($A541,3))=314,VLOOKUP(VALUE(MID($B541,2,1)),_314_Table1,MATCH(MID($B541,1,1),_314_Table1_ColumnLookup,0),FALSE)
+N("314"),
""))))))))))))))))))))))))</f>
        <v>0</v>
      </c>
      <c r="E541" s="238" t="e">
        <f>IF(AND(VALUE(LEFT($A541,3))=309,LEN($B541)=3),VLOOKUP(VALUE(MID($B541,2,2)),_309_Table2,MATCH(MID($B541,1,1),_309_Table2_ColumnLookup,0),FALSE),
  IF($C541="309 LCR SummaryA",OneYearSCR,IF($C541="309 LCR SummaryB",UltimateSCR,IF(VALUE(LEFT($A541,3))=309,VLOOKUP(VALUE(MID($B541,2,1)),_309_Table2,MATCH(MID($B541,1,1),_309_Table2_ColumnLookup,0),FALSE)
+N("309"),
  IF(VALUE(LEFT($A541,3))=310,VLOOKUP(VALUE(MID($B541,2,1)),_310_Table2,MATCH(MID($B541,1,1),_310_Table2_ColumnLookup,0),FALSE)
+N("310"),
  IF(AND(VALUE(LEFT($A541,3))=311,LEN($I541)=4),VLOOKUP($I541,_311_Table2,MATCH($B541,_311_Table2_ColumnLookup,0),FALSE),
  IF(AND(VALUE(LEFT($A541,3))=311,OR($B541="I2",$B541="J2",$B541="K2",$B541="L2")),VLOOKUP('311'!$G$58,_311_Table2,MATCH(MID($B541,1,1),_311_Table2_ColumnLookup,0),FALSE),
  IF(AND(VALUE(LEFT($A541,3))=311,RIGHT($B541,5)="Total"),VLOOKUP('311'!$G$59,_311_Table2,MATCH(MID($B541,1,1),_311_Table2_ColumnLookup,0),FALSE),
  IF(VALUE(LEFT($A541,3))=311,VLOOKUP(VALUE(MID($B541,2,1)),_311_Table2,MATCH(MID($B541,1,1),_311_Table2_ColumnLookup,0),FALSE)
+N("311"),
  IF(AND(VALUE(LEFT($A541,3))=312,LEFT($G541,10)="Unincepted",$B541="G "),VLOOKUP(" ULO",_312_Table2,MATCH('312'!$N$16,_312_Table2_ColumnLookup,0),FALSE),
  IF(AND(VALUE(LEFT($A541,3))=312,LEFT($G541,10)="Unincepted",$B541="O "),VLOOKUP(" ULO",_312_Table2,MATCH('312'!$V$16,_312_Table2_ColumnLookup,0),FALSE),
  IF(AND(VALUE(LEFT($A541,3))=312,LEFT($G541,10)="Unincepted",$B541="Q "),VLOOKUP(" ULO",_312_Table2,MATCH('312'!$X$16,_312_Table2_ColumnLookup,0),FALSE),
  IF(AND(VALUE(LEFT($A541,3))=312,LEFT($G541,10)="Unincepted"),VLOOKUP(" ULO",_312_Table2,MATCH(LEFT($B541,1),_312_Table2_ColumnLookup,0),FALSE),
  IF(AND(VALUE(LEFT($A541,3))=312,LEFT($G541,5)="Total",$B541="G "),VLOOKUP('312'!$F$80,_312_Table2,MATCH('312'!$N$16,_312_Table2_ColumnLookup,0),FALSE),
  IF(AND(VALUE(LEFT($A541,3))=312,LEFT($G541,5)="Total",$B541="O "),VLOOKUP('312'!$F$80,_312_Table2,MATCH('312'!$V$16,_312_Table2_ColumnLookup,0),FALSE),
  IF(AND(VALUE(LEFT($A541,3))=312,LEFT($G541,5)="Total",$B541="Q "),VLOOKUP('312'!$F$80,_312_Table2,MATCH('312'!$X$16,_312_Table2_ColumnLookup,0),FALSE),
  IF(AND(VALUE(LEFT($A541,3))=312,LEFT($G541,5)="Total"),VLOOKUP('312'!$F$80,_312_Table2,MATCH(LEFT($B541,1),_312_Table2_ColumnLookup,0),FALSE),
  IF(AND(VALUE(LEFT($A541,3))=312,LEN($I541)=4,$B541="G"),VLOOKUP($I541,_312_Table2,MATCH('312'!$N$16,_312_Table2_ColumnLookup,0),FALSE),
  IF(AND(VALUE(LEFT($A541,3))=312,LEN($I541)=4,$B541="O"),VLOOKUP($I541,_312_Table2,MATCH('312'!$V$16,_312_Table2_ColumnLookup,0),FALSE),
  IF(AND(VALUE(LEFT($A541,3))=312,LEN($I541)=4,$B541="Q"),VLOOKUP($I541,_312_Table2,MATCH('312'!$X$16,_312_Table2_ColumnLookup,0),FALSE),
  IF(AND(VALUE(LEFT($A541,3))=312,LEN($I541)=4),VLOOKUP($I541,_312_Table2,MATCH(LEFT($B541,1),_312_Table2_ColumnLookup,0),FALSE)
+N("312"),
  IF(VALUE(LEFT($A541,3))=313,VLOOKUP(VALUE(MID($B541,2,1)),_313_Table2,MATCH(MID($B541,1,1),_313_Table2_ColumnLookup,0),FALSE)
+N("313"),
  IF(AND(VALUE(LEFT($A541,3))=314,LEN($B541)=3),VLOOKUP(VALUE(MID($B541,2,2)),_314_Table2,MATCH(MID($B541,1,1),_314_Table2_ColumnLookup,0),FALSE),
  IF(VALUE(LEFT($A541,3))=314,VLOOKUP(VALUE(MID($B541,2,1)),_314_Table2,MATCH(MID($B541,1,1),_314_Table2_ColumnLookup,0),FALSE)
+N("314"),
""))))))))))))))))))))))))</f>
        <v>#NAME?</v>
      </c>
      <c r="F541" s="238" t="e">
        <f>IF(AND(VALUE(LEFT($A541,3))=309,LEN($B541)=3),VLOOKUP(VALUE(MID($B541,2,2)),_309_Table3,MATCH(MID($B541,1,1),_309_Table3_ColumnLookup,0),FALSE),
  IF($C541="309 LCR SummaryA",OneYearSCR,IF($C541="309 LCR SummaryB",UltimateSCR,IF(VALUE(LEFT($A541,3))=309,VLOOKUP(VALUE(MID($B541,2,1)),_309_Table3,MATCH(MID($B541,1,1),_309_Table3_ColumnLookup,0),FALSE)
+N("309"),
  IF(VALUE(LEFT($A541,3))=310,VLOOKUP(VALUE(MID($B541,2,1)),_310_Table3,MATCH(MID($B541,1,1),_310_Table3_ColumnLookup,0),FALSE)
+N("310"),
  IF(AND(VALUE(LEFT($A541,3))=311,LEN($I541)=4),VLOOKUP($I541,_311_Table3,MATCH($B541,_311_Table3_ColumnLookup,0),FALSE),
  IF(AND(VALUE(LEFT($A541,3))=311,OR($B541="I2",$B541="J2",$B541="K2",$B541="L2")),VLOOKUP('311'!$G$58,_311_Table3,MATCH(MID($B541,1,1),_311_Table3_ColumnLookup,0),FALSE),
  IF(AND(VALUE(LEFT($A541,3))=311,RIGHT($B541,5)="Total"),VLOOKUP('311'!$G$59,_311_Table3,MATCH(MID($B541,1,1),_311_Table3_ColumnLookup,0),FALSE),
  IF(VALUE(LEFT($A541,3))=311,VLOOKUP(VALUE(MID($B541,2,1)),_311_Table3,MATCH(MID($B541,1,1),_311_Table3_ColumnLookup,0),FALSE)
+N("311"),
  IF(AND(VALUE(LEFT($A541,3))=312,LEFT($G541,10)="Unincepted",$B541="G "),VLOOKUP(" ULO",_312_Table3,MATCH('312'!$N$16,_312_Table3_ColumnLookup,0),FALSE),
  IF(AND(VALUE(LEFT($A541,3))=312,LEFT($G541,10)="Unincepted",$B541="O "),VLOOKUP(" ULO",_312_Table3,MATCH('312'!$V$16,_312_Table3_ColumnLookup,0),FALSE),
  IF(AND(VALUE(LEFT($A541,3))=312,LEFT($G541,10)="Unincepted",$B541="Q "),VLOOKUP(" ULO",_312_Table3,MATCH('312'!$X$16,_312_Table3_ColumnLookup,0),FALSE),
  IF(AND(VALUE(LEFT($A541,3))=312,LEFT($G541,10)="Unincepted"),VLOOKUP(" ULO",_312_Table3,MATCH(LEFT($B541,1),_312_Table3_ColumnLookup,0),FALSE),
  IF(AND(VALUE(LEFT($A541,3))=312,LEFT($G541,5)="Total",$B541="G "),VLOOKUP('312'!$F$80,_312_Table3,MATCH('312'!$N$16,_312_Table3_ColumnLookup,0),FALSE),
  IF(AND(VALUE(LEFT($A541,3))=312,LEFT($G541,5)="Total",$B541="O "),VLOOKUP('312'!$F$80,_312_Table3,MATCH('312'!$V$16,_312_Table3_ColumnLookup,0),FALSE),
  IF(AND(VALUE(LEFT($A541,3))=312,LEFT($G541,5)="Total",$B541="Q "),VLOOKUP('312'!$F$80,_312_Table3,MATCH('312'!$X$16,_312_Table3_ColumnLookup,0),FALSE),
  IF(AND(VALUE(LEFT($A541,3))=312,LEFT($G541,5)="Total"),VLOOKUP('312'!$F$80,_312_Table3,MATCH(LEFT($B541,1),_312_Table3_ColumnLookup,0),FALSE),
  IF(AND(VALUE(LEFT($A541,3))=312,LEN($I541)=4,$B541="G"),VLOOKUP($I541,_312_Table3,MATCH('312'!$N$16,_312_Table3_ColumnLookup,0),FALSE),
  IF(AND(VALUE(LEFT($A541,3))=312,LEN($I541)=4,$B541="O"),VLOOKUP($I541,_312_Table3,MATCH('312'!$V$16,_312_Table3_ColumnLookup,0),FALSE),
  IF(AND(VALUE(LEFT($A541,3))=312,LEN($I541)=4,$B541="Q"),VLOOKUP($I541,_312_Table3,MATCH('312'!$X$16,_312_Table3_ColumnLookup,0),FALSE),
  IF(AND(VALUE(LEFT($A541,3))=312,LEN($I541)=4),VLOOKUP($I541,_312_Table3,MATCH(LEFT($B541,1),_312_Table3_ColumnLookup,0),FALSE)
+N("312"),
  IF(VALUE(LEFT($A541,3))=313,VLOOKUP(VALUE(MID($B541,2,1)),_313_Table3,MATCH(MID($B541,1,1),_313_Table3_ColumnLookup,0),FALSE)
+N("313"),
  IF(AND(VALUE(LEFT($A541,3))=314,LEN($B541)=3),VLOOKUP(VALUE(MID($B541,2,2)),_314_Table3,MATCH(MID($B541,1,1),_314_Table3_ColumnLookup,0),FALSE),
  IF(VALUE(LEFT($A541,3))=314,VLOOKUP(VALUE(MID($B541,2,1)),_314_Table3,MATCH(MID($B541,1,1),_314_Table3_ColumnLookup,0),FALSE)
+N("314"),
""))))))))))))))))))))))))</f>
        <v>#NAME?</v>
      </c>
      <c r="G541" t="s">
        <v>1154</v>
      </c>
      <c r="H541" s="321">
        <f>IFERROR(
IF(ISERROR($D541)=FALSE,$D541,IF(ISERROR($E541)=FALSE,$E541,IF(ISERROR($F541)=FALSE,$F541
+N("012 checkboxes"),
IF(
IF(OR(LEFT($A541,9)="Syndicate",LEFT($A541,12)="NewSyndicate"),VLOOKUP($A541,'012'!$J:$ZW,MATCH("Link to button",'012'!$J$1:$ZW$1,0),0)
+N("309 checkbox"),
IF($C541="309 LCR Summary0",VLOOKUP("Notes990",'309'!$P:$ZZ,MATCH("Link to button",'309'!$P$1:$ZZ$1,0),0)
+N("313 checkboxes"),
IF($C541="313 Financial Information0LcmVsScr",IF($C541="309 LCR Summary0",VLOOKUP("LcmVsScr",'309'!$N:$ZZ,MATCH("Link to button",'309'!$N$1:$ZZ$1,0),0),
IF($C541="313 Financial Information0LcrDocAttached",IF($C541="309 LCR Summary0",VLOOKUP("LcrDocAttached",'309'!$N:$ZZ,MATCH("Link to button",'309'!$N$1:$ZZ$1,0),
0)))))))=1,TRUE,FALSE)
))),"")</f>
        <v>0</v>
      </c>
      <c r="I541">
        <v>2009</v>
      </c>
    </row>
    <row r="542" spans="1:9" customFormat="1">
      <c r="A542" s="237" t="str">
        <f>VLOOKUP($G542,CSVLookups!$B:$R,MATCH(A$1,CSVLookups!$B$1:$R$1,0),FALSE)</f>
        <v>312 Projected Solvency II Technical Provisions at Time Zero</v>
      </c>
      <c r="B542" s="237" t="str">
        <f>VLOOKUP($G542,CSVLookups!$B:$R,MATCH(B$1,CSVLookups!$B$1:$R$1,0),FALSE)</f>
        <v>L</v>
      </c>
      <c r="C542" s="238" t="str">
        <f t="shared" si="9"/>
        <v>312 Projected Solvency II Technical Provisions at Time ZeroL2009</v>
      </c>
      <c r="D542" s="238">
        <f>IF(AND(VALUE(LEFT($A542,3))=309,LEN($B542)=3),VLOOKUP(VALUE(MID($B542,2,2)),_309_Table1,MATCH(MID($B542,1,1),_309_Table1_ColumnLookup,0),FALSE),
  IF($C542="309 LCR SummaryA",OneYearSCR,IF($C542="309 LCR SummaryB",UltimateSCR,IF(VALUE(LEFT($A542,3))=309,VLOOKUP(VALUE(MID($B542,2,1)),_309_Table1,MATCH(MID($B542,1,1),_309_Table1_ColumnLookup,0),FALSE)
+N("309"),
  IF(VALUE(LEFT($A542,3))=310,VLOOKUP(VALUE(MID($B542,2,1)),_310_Table1,MATCH(MID($B542,1,1),_310_Table1_ColumnLookup,0),FALSE)
+N("310"),
  IF(AND(VALUE(LEFT($A542,3))=311,LEN($I542)=4),VLOOKUP($I542,_311_Table1,MATCH($B542,_311_Table1_ColumnLookup,0),FALSE),
  IF(AND(VALUE(LEFT($A542,3))=311,OR($B542="I2",$B542="J2",$B542="K2",$B542="L2")),VLOOKUP('311'!$G$58,_311_Table1,MATCH(MID($B542,1,1),_311_Table1_ColumnLookup,0),FALSE),
  IF(AND(VALUE(LEFT($A542,3))=311,RIGHT($B542,5)="Total"),VLOOKUP('311'!$G$59,_311_Table1,MATCH(MID($B542,1,1),_311_Table1_ColumnLookup,0),FALSE),
  IF(VALUE(LEFT($A542,3))=311,VLOOKUP(VALUE(MID($B542,2,1)),_311_Table1,MATCH(MID($B542,1,1),_311_Table1_ColumnLookup,0),FALSE)
+N("311"),
  IF(AND(VALUE(LEFT($A542,3))=312,LEFT($G542,10)="Unincepted",$B542="G "),VLOOKUP(" ULO",_312_Table1,MATCH('312'!$N$16,_312_Table1_ColumnLookup,0),FALSE),
  IF(AND(VALUE(LEFT($A542,3))=312,LEFT($G542,10)="Unincepted",$B542="O "),VLOOKUP(" ULO",_312_Table1,MATCH('312'!$V$16,_312_Table1_ColumnLookup,0),FALSE),
  IF(AND(VALUE(LEFT($A542,3))=312,LEFT($G542,10)="Unincepted",$B542="Q "),VLOOKUP(" ULO",_312_Table1,MATCH('312'!$X$16,_312_Table1_ColumnLookup,0),FALSE),
  IF(AND(VALUE(LEFT($A542,3))=312,LEFT($G542,10)="Unincepted"),VLOOKUP(" ULO",_312_Table1,MATCH(LEFT($B542,1),_312_Table1_ColumnLookup,0),FALSE),
  IF(AND(VALUE(LEFT($A542,3))=312,LEFT($G542,5)="Total",$B542="G "),VLOOKUP('312'!$F$80,_312_Table1,MATCH('312'!$N$16,_312_Table1_ColumnLookup,0),FALSE),
  IF(AND(VALUE(LEFT($A542,3))=312,LEFT($G542,5)="Total",$B542="O "),VLOOKUP('312'!$F$80,_312_Table1,MATCH('312'!$V$16,_312_Table1_ColumnLookup,0),FALSE),
  IF(AND(VALUE(LEFT($A542,3))=312,LEFT($G542,5)="Total",$B542="Q "),VLOOKUP('312'!$F$80,_312_Table1,MATCH('312'!$X$16,_312_Table1_ColumnLookup,0),FALSE),
  IF(AND(VALUE(LEFT($A542,3))=312,LEFT($G542,5)="Total"),VLOOKUP('312'!$F$80,_312_Table1,MATCH(LEFT($B542,1),_312_Table1_ColumnLookup,0),FALSE),
  IF(AND(VALUE(LEFT($A542,3))=312,LEN($I542)=4,$B542="G"),VLOOKUP($I542,_312_Table1,MATCH('312'!$N$16,_312_Table1_ColumnLookup,0),FALSE),
  IF(AND(VALUE(LEFT($A542,3))=312,LEN($I542)=4,$B542="O"),VLOOKUP($I542,_312_Table1,MATCH('312'!$V$16,_312_Table1_ColumnLookup,0),FALSE),
  IF(AND(VALUE(LEFT($A542,3))=312,LEN($I542)=4,$B542="Q"),VLOOKUP($I542,_312_Table1,MATCH('312'!$X$16,_312_Table1_ColumnLookup,0),FALSE),
  IF(AND(VALUE(LEFT($A542,3))=312,LEN($I542)=4),VLOOKUP($I542,_312_Table1,MATCH(LEFT($B542,1),_312_Table1_ColumnLookup,0),FALSE)
+N("312"),
  IF(VALUE(LEFT($A542,3))=313,VLOOKUP(VALUE(MID($B542,2,1)),_313_Table1,MATCH(MID($B542,1,1),_313_Table1_ColumnLookup,0),FALSE)
+N("313"),
  IF(AND(VALUE(LEFT($A542,3))=314,LEN($B542)=3),VLOOKUP(VALUE(MID($B542,2,2)),_314_Table1,MATCH(MID($B542,1,1),_314_Table1_ColumnLookup,0),FALSE),
  IF(VALUE(LEFT($A542,3))=314,VLOOKUP(VALUE(MID($B542,2,1)),_314_Table1,MATCH(MID($B542,1,1),_314_Table1_ColumnLookup,0),FALSE)
+N("314"),
""))))))))))))))))))))))))</f>
        <v>0</v>
      </c>
      <c r="E542" s="238" t="e">
        <f>IF(AND(VALUE(LEFT($A542,3))=309,LEN($B542)=3),VLOOKUP(VALUE(MID($B542,2,2)),_309_Table2,MATCH(MID($B542,1,1),_309_Table2_ColumnLookup,0),FALSE),
  IF($C542="309 LCR SummaryA",OneYearSCR,IF($C542="309 LCR SummaryB",UltimateSCR,IF(VALUE(LEFT($A542,3))=309,VLOOKUP(VALUE(MID($B542,2,1)),_309_Table2,MATCH(MID($B542,1,1),_309_Table2_ColumnLookup,0),FALSE)
+N("309"),
  IF(VALUE(LEFT($A542,3))=310,VLOOKUP(VALUE(MID($B542,2,1)),_310_Table2,MATCH(MID($B542,1,1),_310_Table2_ColumnLookup,0),FALSE)
+N("310"),
  IF(AND(VALUE(LEFT($A542,3))=311,LEN($I542)=4),VLOOKUP($I542,_311_Table2,MATCH($B542,_311_Table2_ColumnLookup,0),FALSE),
  IF(AND(VALUE(LEFT($A542,3))=311,OR($B542="I2",$B542="J2",$B542="K2",$B542="L2")),VLOOKUP('311'!$G$58,_311_Table2,MATCH(MID($B542,1,1),_311_Table2_ColumnLookup,0),FALSE),
  IF(AND(VALUE(LEFT($A542,3))=311,RIGHT($B542,5)="Total"),VLOOKUP('311'!$G$59,_311_Table2,MATCH(MID($B542,1,1),_311_Table2_ColumnLookup,0),FALSE),
  IF(VALUE(LEFT($A542,3))=311,VLOOKUP(VALUE(MID($B542,2,1)),_311_Table2,MATCH(MID($B542,1,1),_311_Table2_ColumnLookup,0),FALSE)
+N("311"),
  IF(AND(VALUE(LEFT($A542,3))=312,LEFT($G542,10)="Unincepted",$B542="G "),VLOOKUP(" ULO",_312_Table2,MATCH('312'!$N$16,_312_Table2_ColumnLookup,0),FALSE),
  IF(AND(VALUE(LEFT($A542,3))=312,LEFT($G542,10)="Unincepted",$B542="O "),VLOOKUP(" ULO",_312_Table2,MATCH('312'!$V$16,_312_Table2_ColumnLookup,0),FALSE),
  IF(AND(VALUE(LEFT($A542,3))=312,LEFT($G542,10)="Unincepted",$B542="Q "),VLOOKUP(" ULO",_312_Table2,MATCH('312'!$X$16,_312_Table2_ColumnLookup,0),FALSE),
  IF(AND(VALUE(LEFT($A542,3))=312,LEFT($G542,10)="Unincepted"),VLOOKUP(" ULO",_312_Table2,MATCH(LEFT($B542,1),_312_Table2_ColumnLookup,0),FALSE),
  IF(AND(VALUE(LEFT($A542,3))=312,LEFT($G542,5)="Total",$B542="G "),VLOOKUP('312'!$F$80,_312_Table2,MATCH('312'!$N$16,_312_Table2_ColumnLookup,0),FALSE),
  IF(AND(VALUE(LEFT($A542,3))=312,LEFT($G542,5)="Total",$B542="O "),VLOOKUP('312'!$F$80,_312_Table2,MATCH('312'!$V$16,_312_Table2_ColumnLookup,0),FALSE),
  IF(AND(VALUE(LEFT($A542,3))=312,LEFT($G542,5)="Total",$B542="Q "),VLOOKUP('312'!$F$80,_312_Table2,MATCH('312'!$X$16,_312_Table2_ColumnLookup,0),FALSE),
  IF(AND(VALUE(LEFT($A542,3))=312,LEFT($G542,5)="Total"),VLOOKUP('312'!$F$80,_312_Table2,MATCH(LEFT($B542,1),_312_Table2_ColumnLookup,0),FALSE),
  IF(AND(VALUE(LEFT($A542,3))=312,LEN($I542)=4,$B542="G"),VLOOKUP($I542,_312_Table2,MATCH('312'!$N$16,_312_Table2_ColumnLookup,0),FALSE),
  IF(AND(VALUE(LEFT($A542,3))=312,LEN($I542)=4,$B542="O"),VLOOKUP($I542,_312_Table2,MATCH('312'!$V$16,_312_Table2_ColumnLookup,0),FALSE),
  IF(AND(VALUE(LEFT($A542,3))=312,LEN($I542)=4,$B542="Q"),VLOOKUP($I542,_312_Table2,MATCH('312'!$X$16,_312_Table2_ColumnLookup,0),FALSE),
  IF(AND(VALUE(LEFT($A542,3))=312,LEN($I542)=4),VLOOKUP($I542,_312_Table2,MATCH(LEFT($B542,1),_312_Table2_ColumnLookup,0),FALSE)
+N("312"),
  IF(VALUE(LEFT($A542,3))=313,VLOOKUP(VALUE(MID($B542,2,1)),_313_Table2,MATCH(MID($B542,1,1),_313_Table2_ColumnLookup,0),FALSE)
+N("313"),
  IF(AND(VALUE(LEFT($A542,3))=314,LEN($B542)=3),VLOOKUP(VALUE(MID($B542,2,2)),_314_Table2,MATCH(MID($B542,1,1),_314_Table2_ColumnLookup,0),FALSE),
  IF(VALUE(LEFT($A542,3))=314,VLOOKUP(VALUE(MID($B542,2,1)),_314_Table2,MATCH(MID($B542,1,1),_314_Table2_ColumnLookup,0),FALSE)
+N("314"),
""))))))))))))))))))))))))</f>
        <v>#NAME?</v>
      </c>
      <c r="F542" s="238" t="e">
        <f>IF(AND(VALUE(LEFT($A542,3))=309,LEN($B542)=3),VLOOKUP(VALUE(MID($B542,2,2)),_309_Table3,MATCH(MID($B542,1,1),_309_Table3_ColumnLookup,0),FALSE),
  IF($C542="309 LCR SummaryA",OneYearSCR,IF($C542="309 LCR SummaryB",UltimateSCR,IF(VALUE(LEFT($A542,3))=309,VLOOKUP(VALUE(MID($B542,2,1)),_309_Table3,MATCH(MID($B542,1,1),_309_Table3_ColumnLookup,0),FALSE)
+N("309"),
  IF(VALUE(LEFT($A542,3))=310,VLOOKUP(VALUE(MID($B542,2,1)),_310_Table3,MATCH(MID($B542,1,1),_310_Table3_ColumnLookup,0),FALSE)
+N("310"),
  IF(AND(VALUE(LEFT($A542,3))=311,LEN($I542)=4),VLOOKUP($I542,_311_Table3,MATCH($B542,_311_Table3_ColumnLookup,0),FALSE),
  IF(AND(VALUE(LEFT($A542,3))=311,OR($B542="I2",$B542="J2",$B542="K2",$B542="L2")),VLOOKUP('311'!$G$58,_311_Table3,MATCH(MID($B542,1,1),_311_Table3_ColumnLookup,0),FALSE),
  IF(AND(VALUE(LEFT($A542,3))=311,RIGHT($B542,5)="Total"),VLOOKUP('311'!$G$59,_311_Table3,MATCH(MID($B542,1,1),_311_Table3_ColumnLookup,0),FALSE),
  IF(VALUE(LEFT($A542,3))=311,VLOOKUP(VALUE(MID($B542,2,1)),_311_Table3,MATCH(MID($B542,1,1),_311_Table3_ColumnLookup,0),FALSE)
+N("311"),
  IF(AND(VALUE(LEFT($A542,3))=312,LEFT($G542,10)="Unincepted",$B542="G "),VLOOKUP(" ULO",_312_Table3,MATCH('312'!$N$16,_312_Table3_ColumnLookup,0),FALSE),
  IF(AND(VALUE(LEFT($A542,3))=312,LEFT($G542,10)="Unincepted",$B542="O "),VLOOKUP(" ULO",_312_Table3,MATCH('312'!$V$16,_312_Table3_ColumnLookup,0),FALSE),
  IF(AND(VALUE(LEFT($A542,3))=312,LEFT($G542,10)="Unincepted",$B542="Q "),VLOOKUP(" ULO",_312_Table3,MATCH('312'!$X$16,_312_Table3_ColumnLookup,0),FALSE),
  IF(AND(VALUE(LEFT($A542,3))=312,LEFT($G542,10)="Unincepted"),VLOOKUP(" ULO",_312_Table3,MATCH(LEFT($B542,1),_312_Table3_ColumnLookup,0),FALSE),
  IF(AND(VALUE(LEFT($A542,3))=312,LEFT($G542,5)="Total",$B542="G "),VLOOKUP('312'!$F$80,_312_Table3,MATCH('312'!$N$16,_312_Table3_ColumnLookup,0),FALSE),
  IF(AND(VALUE(LEFT($A542,3))=312,LEFT($G542,5)="Total",$B542="O "),VLOOKUP('312'!$F$80,_312_Table3,MATCH('312'!$V$16,_312_Table3_ColumnLookup,0),FALSE),
  IF(AND(VALUE(LEFT($A542,3))=312,LEFT($G542,5)="Total",$B542="Q "),VLOOKUP('312'!$F$80,_312_Table3,MATCH('312'!$X$16,_312_Table3_ColumnLookup,0),FALSE),
  IF(AND(VALUE(LEFT($A542,3))=312,LEFT($G542,5)="Total"),VLOOKUP('312'!$F$80,_312_Table3,MATCH(LEFT($B542,1),_312_Table3_ColumnLookup,0),FALSE),
  IF(AND(VALUE(LEFT($A542,3))=312,LEN($I542)=4,$B542="G"),VLOOKUP($I542,_312_Table3,MATCH('312'!$N$16,_312_Table3_ColumnLookup,0),FALSE),
  IF(AND(VALUE(LEFT($A542,3))=312,LEN($I542)=4,$B542="O"),VLOOKUP($I542,_312_Table3,MATCH('312'!$V$16,_312_Table3_ColumnLookup,0),FALSE),
  IF(AND(VALUE(LEFT($A542,3))=312,LEN($I542)=4,$B542="Q"),VLOOKUP($I542,_312_Table3,MATCH('312'!$X$16,_312_Table3_ColumnLookup,0),FALSE),
  IF(AND(VALUE(LEFT($A542,3))=312,LEN($I542)=4),VLOOKUP($I542,_312_Table3,MATCH(LEFT($B542,1),_312_Table3_ColumnLookup,0),FALSE)
+N("312"),
  IF(VALUE(LEFT($A542,3))=313,VLOOKUP(VALUE(MID($B542,2,1)),_313_Table3,MATCH(MID($B542,1,1),_313_Table3_ColumnLookup,0),FALSE)
+N("313"),
  IF(AND(VALUE(LEFT($A542,3))=314,LEN($B542)=3),VLOOKUP(VALUE(MID($B542,2,2)),_314_Table3,MATCH(MID($B542,1,1),_314_Table3_ColumnLookup,0),FALSE),
  IF(VALUE(LEFT($A542,3))=314,VLOOKUP(VALUE(MID($B542,2,1)),_314_Table3,MATCH(MID($B542,1,1),_314_Table3_ColumnLookup,0),FALSE)
+N("314"),
""))))))))))))))))))))))))</f>
        <v>#NAME?</v>
      </c>
      <c r="G542" t="s">
        <v>1156</v>
      </c>
      <c r="H542" s="321">
        <f>IFERROR(
IF(ISERROR($D542)=FALSE,$D542,IF(ISERROR($E542)=FALSE,$E542,IF(ISERROR($F542)=FALSE,$F542
+N("012 checkboxes"),
IF(
IF(OR(LEFT($A542,9)="Syndicate",LEFT($A542,12)="NewSyndicate"),VLOOKUP($A542,'012'!$J:$ZW,MATCH("Link to button",'012'!$J$1:$ZW$1,0),0)
+N("309 checkbox"),
IF($C542="309 LCR Summary0",VLOOKUP("Notes990",'309'!$P:$ZZ,MATCH("Link to button",'309'!$P$1:$ZZ$1,0),0)
+N("313 checkboxes"),
IF($C542="313 Financial Information0LcmVsScr",IF($C542="309 LCR Summary0",VLOOKUP("LcmVsScr",'309'!$N:$ZZ,MATCH("Link to button",'309'!$N$1:$ZZ$1,0),0),
IF($C542="313 Financial Information0LcrDocAttached",IF($C542="309 LCR Summary0",VLOOKUP("LcrDocAttached",'309'!$N:$ZZ,MATCH("Link to button",'309'!$N$1:$ZZ$1,0),
0)))))))=1,TRUE,FALSE)
))),"")</f>
        <v>0</v>
      </c>
      <c r="I542">
        <v>2009</v>
      </c>
    </row>
    <row r="543" spans="1:9" customFormat="1">
      <c r="A543" s="237" t="str">
        <f>VLOOKUP($G543,CSVLookups!$B:$R,MATCH(A$1,CSVLookups!$B$1:$R$1,0),FALSE)</f>
        <v>312 Projected Solvency II Technical Provisions at Time Zero</v>
      </c>
      <c r="B543" s="237" t="str">
        <f>VLOOKUP($G543,CSVLookups!$B:$R,MATCH(B$1,CSVLookups!$B$1:$R$1,0),FALSE)</f>
        <v>M</v>
      </c>
      <c r="C543" s="238" t="str">
        <f t="shared" si="9"/>
        <v>312 Projected Solvency II Technical Provisions at Time ZeroM2009</v>
      </c>
      <c r="D543" s="238">
        <f>IF(AND(VALUE(LEFT($A543,3))=309,LEN($B543)=3),VLOOKUP(VALUE(MID($B543,2,2)),_309_Table1,MATCH(MID($B543,1,1),_309_Table1_ColumnLookup,0),FALSE),
  IF($C543="309 LCR SummaryA",OneYearSCR,IF($C543="309 LCR SummaryB",UltimateSCR,IF(VALUE(LEFT($A543,3))=309,VLOOKUP(VALUE(MID($B543,2,1)),_309_Table1,MATCH(MID($B543,1,1),_309_Table1_ColumnLookup,0),FALSE)
+N("309"),
  IF(VALUE(LEFT($A543,3))=310,VLOOKUP(VALUE(MID($B543,2,1)),_310_Table1,MATCH(MID($B543,1,1),_310_Table1_ColumnLookup,0),FALSE)
+N("310"),
  IF(AND(VALUE(LEFT($A543,3))=311,LEN($I543)=4),VLOOKUP($I543,_311_Table1,MATCH($B543,_311_Table1_ColumnLookup,0),FALSE),
  IF(AND(VALUE(LEFT($A543,3))=311,OR($B543="I2",$B543="J2",$B543="K2",$B543="L2")),VLOOKUP('311'!$G$58,_311_Table1,MATCH(MID($B543,1,1),_311_Table1_ColumnLookup,0),FALSE),
  IF(AND(VALUE(LEFT($A543,3))=311,RIGHT($B543,5)="Total"),VLOOKUP('311'!$G$59,_311_Table1,MATCH(MID($B543,1,1),_311_Table1_ColumnLookup,0),FALSE),
  IF(VALUE(LEFT($A543,3))=311,VLOOKUP(VALUE(MID($B543,2,1)),_311_Table1,MATCH(MID($B543,1,1),_311_Table1_ColumnLookup,0),FALSE)
+N("311"),
  IF(AND(VALUE(LEFT($A543,3))=312,LEFT($G543,10)="Unincepted",$B543="G "),VLOOKUP(" ULO",_312_Table1,MATCH('312'!$N$16,_312_Table1_ColumnLookup,0),FALSE),
  IF(AND(VALUE(LEFT($A543,3))=312,LEFT($G543,10)="Unincepted",$B543="O "),VLOOKUP(" ULO",_312_Table1,MATCH('312'!$V$16,_312_Table1_ColumnLookup,0),FALSE),
  IF(AND(VALUE(LEFT($A543,3))=312,LEFT($G543,10)="Unincepted",$B543="Q "),VLOOKUP(" ULO",_312_Table1,MATCH('312'!$X$16,_312_Table1_ColumnLookup,0),FALSE),
  IF(AND(VALUE(LEFT($A543,3))=312,LEFT($G543,10)="Unincepted"),VLOOKUP(" ULO",_312_Table1,MATCH(LEFT($B543,1),_312_Table1_ColumnLookup,0),FALSE),
  IF(AND(VALUE(LEFT($A543,3))=312,LEFT($G543,5)="Total",$B543="G "),VLOOKUP('312'!$F$80,_312_Table1,MATCH('312'!$N$16,_312_Table1_ColumnLookup,0),FALSE),
  IF(AND(VALUE(LEFT($A543,3))=312,LEFT($G543,5)="Total",$B543="O "),VLOOKUP('312'!$F$80,_312_Table1,MATCH('312'!$V$16,_312_Table1_ColumnLookup,0),FALSE),
  IF(AND(VALUE(LEFT($A543,3))=312,LEFT($G543,5)="Total",$B543="Q "),VLOOKUP('312'!$F$80,_312_Table1,MATCH('312'!$X$16,_312_Table1_ColumnLookup,0),FALSE),
  IF(AND(VALUE(LEFT($A543,3))=312,LEFT($G543,5)="Total"),VLOOKUP('312'!$F$80,_312_Table1,MATCH(LEFT($B543,1),_312_Table1_ColumnLookup,0),FALSE),
  IF(AND(VALUE(LEFT($A543,3))=312,LEN($I543)=4,$B543="G"),VLOOKUP($I543,_312_Table1,MATCH('312'!$N$16,_312_Table1_ColumnLookup,0),FALSE),
  IF(AND(VALUE(LEFT($A543,3))=312,LEN($I543)=4,$B543="O"),VLOOKUP($I543,_312_Table1,MATCH('312'!$V$16,_312_Table1_ColumnLookup,0),FALSE),
  IF(AND(VALUE(LEFT($A543,3))=312,LEN($I543)=4,$B543="Q"),VLOOKUP($I543,_312_Table1,MATCH('312'!$X$16,_312_Table1_ColumnLookup,0),FALSE),
  IF(AND(VALUE(LEFT($A543,3))=312,LEN($I543)=4),VLOOKUP($I543,_312_Table1,MATCH(LEFT($B543,1),_312_Table1_ColumnLookup,0),FALSE)
+N("312"),
  IF(VALUE(LEFT($A543,3))=313,VLOOKUP(VALUE(MID($B543,2,1)),_313_Table1,MATCH(MID($B543,1,1),_313_Table1_ColumnLookup,0),FALSE)
+N("313"),
  IF(AND(VALUE(LEFT($A543,3))=314,LEN($B543)=3),VLOOKUP(VALUE(MID($B543,2,2)),_314_Table1,MATCH(MID($B543,1,1),_314_Table1_ColumnLookup,0),FALSE),
  IF(VALUE(LEFT($A543,3))=314,VLOOKUP(VALUE(MID($B543,2,1)),_314_Table1,MATCH(MID($B543,1,1),_314_Table1_ColumnLookup,0),FALSE)
+N("314"),
""))))))))))))))))))))))))</f>
        <v>0</v>
      </c>
      <c r="E543" s="238" t="e">
        <f>IF(AND(VALUE(LEFT($A543,3))=309,LEN($B543)=3),VLOOKUP(VALUE(MID($B543,2,2)),_309_Table2,MATCH(MID($B543,1,1),_309_Table2_ColumnLookup,0),FALSE),
  IF($C543="309 LCR SummaryA",OneYearSCR,IF($C543="309 LCR SummaryB",UltimateSCR,IF(VALUE(LEFT($A543,3))=309,VLOOKUP(VALUE(MID($B543,2,1)),_309_Table2,MATCH(MID($B543,1,1),_309_Table2_ColumnLookup,0),FALSE)
+N("309"),
  IF(VALUE(LEFT($A543,3))=310,VLOOKUP(VALUE(MID($B543,2,1)),_310_Table2,MATCH(MID($B543,1,1),_310_Table2_ColumnLookup,0),FALSE)
+N("310"),
  IF(AND(VALUE(LEFT($A543,3))=311,LEN($I543)=4),VLOOKUP($I543,_311_Table2,MATCH($B543,_311_Table2_ColumnLookup,0),FALSE),
  IF(AND(VALUE(LEFT($A543,3))=311,OR($B543="I2",$B543="J2",$B543="K2",$B543="L2")),VLOOKUP('311'!$G$58,_311_Table2,MATCH(MID($B543,1,1),_311_Table2_ColumnLookup,0),FALSE),
  IF(AND(VALUE(LEFT($A543,3))=311,RIGHT($B543,5)="Total"),VLOOKUP('311'!$G$59,_311_Table2,MATCH(MID($B543,1,1),_311_Table2_ColumnLookup,0),FALSE),
  IF(VALUE(LEFT($A543,3))=311,VLOOKUP(VALUE(MID($B543,2,1)),_311_Table2,MATCH(MID($B543,1,1),_311_Table2_ColumnLookup,0),FALSE)
+N("311"),
  IF(AND(VALUE(LEFT($A543,3))=312,LEFT($G543,10)="Unincepted",$B543="G "),VLOOKUP(" ULO",_312_Table2,MATCH('312'!$N$16,_312_Table2_ColumnLookup,0),FALSE),
  IF(AND(VALUE(LEFT($A543,3))=312,LEFT($G543,10)="Unincepted",$B543="O "),VLOOKUP(" ULO",_312_Table2,MATCH('312'!$V$16,_312_Table2_ColumnLookup,0),FALSE),
  IF(AND(VALUE(LEFT($A543,3))=312,LEFT($G543,10)="Unincepted",$B543="Q "),VLOOKUP(" ULO",_312_Table2,MATCH('312'!$X$16,_312_Table2_ColumnLookup,0),FALSE),
  IF(AND(VALUE(LEFT($A543,3))=312,LEFT($G543,10)="Unincepted"),VLOOKUP(" ULO",_312_Table2,MATCH(LEFT($B543,1),_312_Table2_ColumnLookup,0),FALSE),
  IF(AND(VALUE(LEFT($A543,3))=312,LEFT($G543,5)="Total",$B543="G "),VLOOKUP('312'!$F$80,_312_Table2,MATCH('312'!$N$16,_312_Table2_ColumnLookup,0),FALSE),
  IF(AND(VALUE(LEFT($A543,3))=312,LEFT($G543,5)="Total",$B543="O "),VLOOKUP('312'!$F$80,_312_Table2,MATCH('312'!$V$16,_312_Table2_ColumnLookup,0),FALSE),
  IF(AND(VALUE(LEFT($A543,3))=312,LEFT($G543,5)="Total",$B543="Q "),VLOOKUP('312'!$F$80,_312_Table2,MATCH('312'!$X$16,_312_Table2_ColumnLookup,0),FALSE),
  IF(AND(VALUE(LEFT($A543,3))=312,LEFT($G543,5)="Total"),VLOOKUP('312'!$F$80,_312_Table2,MATCH(LEFT($B543,1),_312_Table2_ColumnLookup,0),FALSE),
  IF(AND(VALUE(LEFT($A543,3))=312,LEN($I543)=4,$B543="G"),VLOOKUP($I543,_312_Table2,MATCH('312'!$N$16,_312_Table2_ColumnLookup,0),FALSE),
  IF(AND(VALUE(LEFT($A543,3))=312,LEN($I543)=4,$B543="O"),VLOOKUP($I543,_312_Table2,MATCH('312'!$V$16,_312_Table2_ColumnLookup,0),FALSE),
  IF(AND(VALUE(LEFT($A543,3))=312,LEN($I543)=4,$B543="Q"),VLOOKUP($I543,_312_Table2,MATCH('312'!$X$16,_312_Table2_ColumnLookup,0),FALSE),
  IF(AND(VALUE(LEFT($A543,3))=312,LEN($I543)=4),VLOOKUP($I543,_312_Table2,MATCH(LEFT($B543,1),_312_Table2_ColumnLookup,0),FALSE)
+N("312"),
  IF(VALUE(LEFT($A543,3))=313,VLOOKUP(VALUE(MID($B543,2,1)),_313_Table2,MATCH(MID($B543,1,1),_313_Table2_ColumnLookup,0),FALSE)
+N("313"),
  IF(AND(VALUE(LEFT($A543,3))=314,LEN($B543)=3),VLOOKUP(VALUE(MID($B543,2,2)),_314_Table2,MATCH(MID($B543,1,1),_314_Table2_ColumnLookup,0),FALSE),
  IF(VALUE(LEFT($A543,3))=314,VLOOKUP(VALUE(MID($B543,2,1)),_314_Table2,MATCH(MID($B543,1,1),_314_Table2_ColumnLookup,0),FALSE)
+N("314"),
""))))))))))))))))))))))))</f>
        <v>#NAME?</v>
      </c>
      <c r="F543" s="238" t="e">
        <f>IF(AND(VALUE(LEFT($A543,3))=309,LEN($B543)=3),VLOOKUP(VALUE(MID($B543,2,2)),_309_Table3,MATCH(MID($B543,1,1),_309_Table3_ColumnLookup,0),FALSE),
  IF($C543="309 LCR SummaryA",OneYearSCR,IF($C543="309 LCR SummaryB",UltimateSCR,IF(VALUE(LEFT($A543,3))=309,VLOOKUP(VALUE(MID($B543,2,1)),_309_Table3,MATCH(MID($B543,1,1),_309_Table3_ColumnLookup,0),FALSE)
+N("309"),
  IF(VALUE(LEFT($A543,3))=310,VLOOKUP(VALUE(MID($B543,2,1)),_310_Table3,MATCH(MID($B543,1,1),_310_Table3_ColumnLookup,0),FALSE)
+N("310"),
  IF(AND(VALUE(LEFT($A543,3))=311,LEN($I543)=4),VLOOKUP($I543,_311_Table3,MATCH($B543,_311_Table3_ColumnLookup,0),FALSE),
  IF(AND(VALUE(LEFT($A543,3))=311,OR($B543="I2",$B543="J2",$B543="K2",$B543="L2")),VLOOKUP('311'!$G$58,_311_Table3,MATCH(MID($B543,1,1),_311_Table3_ColumnLookup,0),FALSE),
  IF(AND(VALUE(LEFT($A543,3))=311,RIGHT($B543,5)="Total"),VLOOKUP('311'!$G$59,_311_Table3,MATCH(MID($B543,1,1),_311_Table3_ColumnLookup,0),FALSE),
  IF(VALUE(LEFT($A543,3))=311,VLOOKUP(VALUE(MID($B543,2,1)),_311_Table3,MATCH(MID($B543,1,1),_311_Table3_ColumnLookup,0),FALSE)
+N("311"),
  IF(AND(VALUE(LEFT($A543,3))=312,LEFT($G543,10)="Unincepted",$B543="G "),VLOOKUP(" ULO",_312_Table3,MATCH('312'!$N$16,_312_Table3_ColumnLookup,0),FALSE),
  IF(AND(VALUE(LEFT($A543,3))=312,LEFT($G543,10)="Unincepted",$B543="O "),VLOOKUP(" ULO",_312_Table3,MATCH('312'!$V$16,_312_Table3_ColumnLookup,0),FALSE),
  IF(AND(VALUE(LEFT($A543,3))=312,LEFT($G543,10)="Unincepted",$B543="Q "),VLOOKUP(" ULO",_312_Table3,MATCH('312'!$X$16,_312_Table3_ColumnLookup,0),FALSE),
  IF(AND(VALUE(LEFT($A543,3))=312,LEFT($G543,10)="Unincepted"),VLOOKUP(" ULO",_312_Table3,MATCH(LEFT($B543,1),_312_Table3_ColumnLookup,0),FALSE),
  IF(AND(VALUE(LEFT($A543,3))=312,LEFT($G543,5)="Total",$B543="G "),VLOOKUP('312'!$F$80,_312_Table3,MATCH('312'!$N$16,_312_Table3_ColumnLookup,0),FALSE),
  IF(AND(VALUE(LEFT($A543,3))=312,LEFT($G543,5)="Total",$B543="O "),VLOOKUP('312'!$F$80,_312_Table3,MATCH('312'!$V$16,_312_Table3_ColumnLookup,0),FALSE),
  IF(AND(VALUE(LEFT($A543,3))=312,LEFT($G543,5)="Total",$B543="Q "),VLOOKUP('312'!$F$80,_312_Table3,MATCH('312'!$X$16,_312_Table3_ColumnLookup,0),FALSE),
  IF(AND(VALUE(LEFT($A543,3))=312,LEFT($G543,5)="Total"),VLOOKUP('312'!$F$80,_312_Table3,MATCH(LEFT($B543,1),_312_Table3_ColumnLookup,0),FALSE),
  IF(AND(VALUE(LEFT($A543,3))=312,LEN($I543)=4,$B543="G"),VLOOKUP($I543,_312_Table3,MATCH('312'!$N$16,_312_Table3_ColumnLookup,0),FALSE),
  IF(AND(VALUE(LEFT($A543,3))=312,LEN($I543)=4,$B543="O"),VLOOKUP($I543,_312_Table3,MATCH('312'!$V$16,_312_Table3_ColumnLookup,0),FALSE),
  IF(AND(VALUE(LEFT($A543,3))=312,LEN($I543)=4,$B543="Q"),VLOOKUP($I543,_312_Table3,MATCH('312'!$X$16,_312_Table3_ColumnLookup,0),FALSE),
  IF(AND(VALUE(LEFT($A543,3))=312,LEN($I543)=4),VLOOKUP($I543,_312_Table3,MATCH(LEFT($B543,1),_312_Table3_ColumnLookup,0),FALSE)
+N("312"),
  IF(VALUE(LEFT($A543,3))=313,VLOOKUP(VALUE(MID($B543,2,1)),_313_Table3,MATCH(MID($B543,1,1),_313_Table3_ColumnLookup,0),FALSE)
+N("313"),
  IF(AND(VALUE(LEFT($A543,3))=314,LEN($B543)=3),VLOOKUP(VALUE(MID($B543,2,2)),_314_Table3,MATCH(MID($B543,1,1),_314_Table3_ColumnLookup,0),FALSE),
  IF(VALUE(LEFT($A543,3))=314,VLOOKUP(VALUE(MID($B543,2,1)),_314_Table3,MATCH(MID($B543,1,1),_314_Table3_ColumnLookup,0),FALSE)
+N("314"),
""))))))))))))))))))))))))</f>
        <v>#NAME?</v>
      </c>
      <c r="G543" t="s">
        <v>1158</v>
      </c>
      <c r="H543" s="321">
        <f>IFERROR(
IF(ISERROR($D543)=FALSE,$D543,IF(ISERROR($E543)=FALSE,$E543,IF(ISERROR($F543)=FALSE,$F543
+N("012 checkboxes"),
IF(
IF(OR(LEFT($A543,9)="Syndicate",LEFT($A543,12)="NewSyndicate"),VLOOKUP($A543,'012'!$J:$ZW,MATCH("Link to button",'012'!$J$1:$ZW$1,0),0)
+N("309 checkbox"),
IF($C543="309 LCR Summary0",VLOOKUP("Notes990",'309'!$P:$ZZ,MATCH("Link to button",'309'!$P$1:$ZZ$1,0),0)
+N("313 checkboxes"),
IF($C543="313 Financial Information0LcmVsScr",IF($C543="309 LCR Summary0",VLOOKUP("LcmVsScr",'309'!$N:$ZZ,MATCH("Link to button",'309'!$N$1:$ZZ$1,0),0),
IF($C543="313 Financial Information0LcrDocAttached",IF($C543="309 LCR Summary0",VLOOKUP("LcrDocAttached",'309'!$N:$ZZ,MATCH("Link to button",'309'!$N$1:$ZZ$1,0),
0)))))))=1,TRUE,FALSE)
))),"")</f>
        <v>0</v>
      </c>
      <c r="I543">
        <v>2009</v>
      </c>
    </row>
    <row r="544" spans="1:9" customFormat="1">
      <c r="A544" s="237" t="str">
        <f>VLOOKUP($G544,CSVLookups!$B:$R,MATCH(A$1,CSVLookups!$B$1:$R$1,0),FALSE)</f>
        <v>312 Projected Solvency II Technical Provisions at Time Zero</v>
      </c>
      <c r="B544" s="237" t="str">
        <f>VLOOKUP($G544,CSVLookups!$B:$R,MATCH(B$1,CSVLookups!$B$1:$R$1,0),FALSE)</f>
        <v>N</v>
      </c>
      <c r="C544" s="238" t="str">
        <f t="shared" si="9"/>
        <v>312 Projected Solvency II Technical Provisions at Time ZeroN2009</v>
      </c>
      <c r="D544" s="238">
        <f>IF(AND(VALUE(LEFT($A544,3))=309,LEN($B544)=3),VLOOKUP(VALUE(MID($B544,2,2)),_309_Table1,MATCH(MID($B544,1,1),_309_Table1_ColumnLookup,0),FALSE),
  IF($C544="309 LCR SummaryA",OneYearSCR,IF($C544="309 LCR SummaryB",UltimateSCR,IF(VALUE(LEFT($A544,3))=309,VLOOKUP(VALUE(MID($B544,2,1)),_309_Table1,MATCH(MID($B544,1,1),_309_Table1_ColumnLookup,0),FALSE)
+N("309"),
  IF(VALUE(LEFT($A544,3))=310,VLOOKUP(VALUE(MID($B544,2,1)),_310_Table1,MATCH(MID($B544,1,1),_310_Table1_ColumnLookup,0),FALSE)
+N("310"),
  IF(AND(VALUE(LEFT($A544,3))=311,LEN($I544)=4),VLOOKUP($I544,_311_Table1,MATCH($B544,_311_Table1_ColumnLookup,0),FALSE),
  IF(AND(VALUE(LEFT($A544,3))=311,OR($B544="I2",$B544="J2",$B544="K2",$B544="L2")),VLOOKUP('311'!$G$58,_311_Table1,MATCH(MID($B544,1,1),_311_Table1_ColumnLookup,0),FALSE),
  IF(AND(VALUE(LEFT($A544,3))=311,RIGHT($B544,5)="Total"),VLOOKUP('311'!$G$59,_311_Table1,MATCH(MID($B544,1,1),_311_Table1_ColumnLookup,0),FALSE),
  IF(VALUE(LEFT($A544,3))=311,VLOOKUP(VALUE(MID($B544,2,1)),_311_Table1,MATCH(MID($B544,1,1),_311_Table1_ColumnLookup,0),FALSE)
+N("311"),
  IF(AND(VALUE(LEFT($A544,3))=312,LEFT($G544,10)="Unincepted",$B544="G "),VLOOKUP(" ULO",_312_Table1,MATCH('312'!$N$16,_312_Table1_ColumnLookup,0),FALSE),
  IF(AND(VALUE(LEFT($A544,3))=312,LEFT($G544,10)="Unincepted",$B544="O "),VLOOKUP(" ULO",_312_Table1,MATCH('312'!$V$16,_312_Table1_ColumnLookup,0),FALSE),
  IF(AND(VALUE(LEFT($A544,3))=312,LEFT($G544,10)="Unincepted",$B544="Q "),VLOOKUP(" ULO",_312_Table1,MATCH('312'!$X$16,_312_Table1_ColumnLookup,0),FALSE),
  IF(AND(VALUE(LEFT($A544,3))=312,LEFT($G544,10)="Unincepted"),VLOOKUP(" ULO",_312_Table1,MATCH(LEFT($B544,1),_312_Table1_ColumnLookup,0),FALSE),
  IF(AND(VALUE(LEFT($A544,3))=312,LEFT($G544,5)="Total",$B544="G "),VLOOKUP('312'!$F$80,_312_Table1,MATCH('312'!$N$16,_312_Table1_ColumnLookup,0),FALSE),
  IF(AND(VALUE(LEFT($A544,3))=312,LEFT($G544,5)="Total",$B544="O "),VLOOKUP('312'!$F$80,_312_Table1,MATCH('312'!$V$16,_312_Table1_ColumnLookup,0),FALSE),
  IF(AND(VALUE(LEFT($A544,3))=312,LEFT($G544,5)="Total",$B544="Q "),VLOOKUP('312'!$F$80,_312_Table1,MATCH('312'!$X$16,_312_Table1_ColumnLookup,0),FALSE),
  IF(AND(VALUE(LEFT($A544,3))=312,LEFT($G544,5)="Total"),VLOOKUP('312'!$F$80,_312_Table1,MATCH(LEFT($B544,1),_312_Table1_ColumnLookup,0),FALSE),
  IF(AND(VALUE(LEFT($A544,3))=312,LEN($I544)=4,$B544="G"),VLOOKUP($I544,_312_Table1,MATCH('312'!$N$16,_312_Table1_ColumnLookup,0),FALSE),
  IF(AND(VALUE(LEFT($A544,3))=312,LEN($I544)=4,$B544="O"),VLOOKUP($I544,_312_Table1,MATCH('312'!$V$16,_312_Table1_ColumnLookup,0),FALSE),
  IF(AND(VALUE(LEFT($A544,3))=312,LEN($I544)=4,$B544="Q"),VLOOKUP($I544,_312_Table1,MATCH('312'!$X$16,_312_Table1_ColumnLookup,0),FALSE),
  IF(AND(VALUE(LEFT($A544,3))=312,LEN($I544)=4),VLOOKUP($I544,_312_Table1,MATCH(LEFT($B544,1),_312_Table1_ColumnLookup,0),FALSE)
+N("312"),
  IF(VALUE(LEFT($A544,3))=313,VLOOKUP(VALUE(MID($B544,2,1)),_313_Table1,MATCH(MID($B544,1,1),_313_Table1_ColumnLookup,0),FALSE)
+N("313"),
  IF(AND(VALUE(LEFT($A544,3))=314,LEN($B544)=3),VLOOKUP(VALUE(MID($B544,2,2)),_314_Table1,MATCH(MID($B544,1,1),_314_Table1_ColumnLookup,0),FALSE),
  IF(VALUE(LEFT($A544,3))=314,VLOOKUP(VALUE(MID($B544,2,1)),_314_Table1,MATCH(MID($B544,1,1),_314_Table1_ColumnLookup,0),FALSE)
+N("314"),
""))))))))))))))))))))))))</f>
        <v>0</v>
      </c>
      <c r="E544" s="238" t="e">
        <f>IF(AND(VALUE(LEFT($A544,3))=309,LEN($B544)=3),VLOOKUP(VALUE(MID($B544,2,2)),_309_Table2,MATCH(MID($B544,1,1),_309_Table2_ColumnLookup,0),FALSE),
  IF($C544="309 LCR SummaryA",OneYearSCR,IF($C544="309 LCR SummaryB",UltimateSCR,IF(VALUE(LEFT($A544,3))=309,VLOOKUP(VALUE(MID($B544,2,1)),_309_Table2,MATCH(MID($B544,1,1),_309_Table2_ColumnLookup,0),FALSE)
+N("309"),
  IF(VALUE(LEFT($A544,3))=310,VLOOKUP(VALUE(MID($B544,2,1)),_310_Table2,MATCH(MID($B544,1,1),_310_Table2_ColumnLookup,0),FALSE)
+N("310"),
  IF(AND(VALUE(LEFT($A544,3))=311,LEN($I544)=4),VLOOKUP($I544,_311_Table2,MATCH($B544,_311_Table2_ColumnLookup,0),FALSE),
  IF(AND(VALUE(LEFT($A544,3))=311,OR($B544="I2",$B544="J2",$B544="K2",$B544="L2")),VLOOKUP('311'!$G$58,_311_Table2,MATCH(MID($B544,1,1),_311_Table2_ColumnLookup,0),FALSE),
  IF(AND(VALUE(LEFT($A544,3))=311,RIGHT($B544,5)="Total"),VLOOKUP('311'!$G$59,_311_Table2,MATCH(MID($B544,1,1),_311_Table2_ColumnLookup,0),FALSE),
  IF(VALUE(LEFT($A544,3))=311,VLOOKUP(VALUE(MID($B544,2,1)),_311_Table2,MATCH(MID($B544,1,1),_311_Table2_ColumnLookup,0),FALSE)
+N("311"),
  IF(AND(VALUE(LEFT($A544,3))=312,LEFT($G544,10)="Unincepted",$B544="G "),VLOOKUP(" ULO",_312_Table2,MATCH('312'!$N$16,_312_Table2_ColumnLookup,0),FALSE),
  IF(AND(VALUE(LEFT($A544,3))=312,LEFT($G544,10)="Unincepted",$B544="O "),VLOOKUP(" ULO",_312_Table2,MATCH('312'!$V$16,_312_Table2_ColumnLookup,0),FALSE),
  IF(AND(VALUE(LEFT($A544,3))=312,LEFT($G544,10)="Unincepted",$B544="Q "),VLOOKUP(" ULO",_312_Table2,MATCH('312'!$X$16,_312_Table2_ColumnLookup,0),FALSE),
  IF(AND(VALUE(LEFT($A544,3))=312,LEFT($G544,10)="Unincepted"),VLOOKUP(" ULO",_312_Table2,MATCH(LEFT($B544,1),_312_Table2_ColumnLookup,0),FALSE),
  IF(AND(VALUE(LEFT($A544,3))=312,LEFT($G544,5)="Total",$B544="G "),VLOOKUP('312'!$F$80,_312_Table2,MATCH('312'!$N$16,_312_Table2_ColumnLookup,0),FALSE),
  IF(AND(VALUE(LEFT($A544,3))=312,LEFT($G544,5)="Total",$B544="O "),VLOOKUP('312'!$F$80,_312_Table2,MATCH('312'!$V$16,_312_Table2_ColumnLookup,0),FALSE),
  IF(AND(VALUE(LEFT($A544,3))=312,LEFT($G544,5)="Total",$B544="Q "),VLOOKUP('312'!$F$80,_312_Table2,MATCH('312'!$X$16,_312_Table2_ColumnLookup,0),FALSE),
  IF(AND(VALUE(LEFT($A544,3))=312,LEFT($G544,5)="Total"),VLOOKUP('312'!$F$80,_312_Table2,MATCH(LEFT($B544,1),_312_Table2_ColumnLookup,0),FALSE),
  IF(AND(VALUE(LEFT($A544,3))=312,LEN($I544)=4,$B544="G"),VLOOKUP($I544,_312_Table2,MATCH('312'!$N$16,_312_Table2_ColumnLookup,0),FALSE),
  IF(AND(VALUE(LEFT($A544,3))=312,LEN($I544)=4,$B544="O"),VLOOKUP($I544,_312_Table2,MATCH('312'!$V$16,_312_Table2_ColumnLookup,0),FALSE),
  IF(AND(VALUE(LEFT($A544,3))=312,LEN($I544)=4,$B544="Q"),VLOOKUP($I544,_312_Table2,MATCH('312'!$X$16,_312_Table2_ColumnLookup,0),FALSE),
  IF(AND(VALUE(LEFT($A544,3))=312,LEN($I544)=4),VLOOKUP($I544,_312_Table2,MATCH(LEFT($B544,1),_312_Table2_ColumnLookup,0),FALSE)
+N("312"),
  IF(VALUE(LEFT($A544,3))=313,VLOOKUP(VALUE(MID($B544,2,1)),_313_Table2,MATCH(MID($B544,1,1),_313_Table2_ColumnLookup,0),FALSE)
+N("313"),
  IF(AND(VALUE(LEFT($A544,3))=314,LEN($B544)=3),VLOOKUP(VALUE(MID($B544,2,2)),_314_Table2,MATCH(MID($B544,1,1),_314_Table2_ColumnLookup,0),FALSE),
  IF(VALUE(LEFT($A544,3))=314,VLOOKUP(VALUE(MID($B544,2,1)),_314_Table2,MATCH(MID($B544,1,1),_314_Table2_ColumnLookup,0),FALSE)
+N("314"),
""))))))))))))))))))))))))</f>
        <v>#NAME?</v>
      </c>
      <c r="F544" s="238" t="e">
        <f>IF(AND(VALUE(LEFT($A544,3))=309,LEN($B544)=3),VLOOKUP(VALUE(MID($B544,2,2)),_309_Table3,MATCH(MID($B544,1,1),_309_Table3_ColumnLookup,0),FALSE),
  IF($C544="309 LCR SummaryA",OneYearSCR,IF($C544="309 LCR SummaryB",UltimateSCR,IF(VALUE(LEFT($A544,3))=309,VLOOKUP(VALUE(MID($B544,2,1)),_309_Table3,MATCH(MID($B544,1,1),_309_Table3_ColumnLookup,0),FALSE)
+N("309"),
  IF(VALUE(LEFT($A544,3))=310,VLOOKUP(VALUE(MID($B544,2,1)),_310_Table3,MATCH(MID($B544,1,1),_310_Table3_ColumnLookup,0),FALSE)
+N("310"),
  IF(AND(VALUE(LEFT($A544,3))=311,LEN($I544)=4),VLOOKUP($I544,_311_Table3,MATCH($B544,_311_Table3_ColumnLookup,0),FALSE),
  IF(AND(VALUE(LEFT($A544,3))=311,OR($B544="I2",$B544="J2",$B544="K2",$B544="L2")),VLOOKUP('311'!$G$58,_311_Table3,MATCH(MID($B544,1,1),_311_Table3_ColumnLookup,0),FALSE),
  IF(AND(VALUE(LEFT($A544,3))=311,RIGHT($B544,5)="Total"),VLOOKUP('311'!$G$59,_311_Table3,MATCH(MID($B544,1,1),_311_Table3_ColumnLookup,0),FALSE),
  IF(VALUE(LEFT($A544,3))=311,VLOOKUP(VALUE(MID($B544,2,1)),_311_Table3,MATCH(MID($B544,1,1),_311_Table3_ColumnLookup,0),FALSE)
+N("311"),
  IF(AND(VALUE(LEFT($A544,3))=312,LEFT($G544,10)="Unincepted",$B544="G "),VLOOKUP(" ULO",_312_Table3,MATCH('312'!$N$16,_312_Table3_ColumnLookup,0),FALSE),
  IF(AND(VALUE(LEFT($A544,3))=312,LEFT($G544,10)="Unincepted",$B544="O "),VLOOKUP(" ULO",_312_Table3,MATCH('312'!$V$16,_312_Table3_ColumnLookup,0),FALSE),
  IF(AND(VALUE(LEFT($A544,3))=312,LEFT($G544,10)="Unincepted",$B544="Q "),VLOOKUP(" ULO",_312_Table3,MATCH('312'!$X$16,_312_Table3_ColumnLookup,0),FALSE),
  IF(AND(VALUE(LEFT($A544,3))=312,LEFT($G544,10)="Unincepted"),VLOOKUP(" ULO",_312_Table3,MATCH(LEFT($B544,1),_312_Table3_ColumnLookup,0),FALSE),
  IF(AND(VALUE(LEFT($A544,3))=312,LEFT($G544,5)="Total",$B544="G "),VLOOKUP('312'!$F$80,_312_Table3,MATCH('312'!$N$16,_312_Table3_ColumnLookup,0),FALSE),
  IF(AND(VALUE(LEFT($A544,3))=312,LEFT($G544,5)="Total",$B544="O "),VLOOKUP('312'!$F$80,_312_Table3,MATCH('312'!$V$16,_312_Table3_ColumnLookup,0),FALSE),
  IF(AND(VALUE(LEFT($A544,3))=312,LEFT($G544,5)="Total",$B544="Q "),VLOOKUP('312'!$F$80,_312_Table3,MATCH('312'!$X$16,_312_Table3_ColumnLookup,0),FALSE),
  IF(AND(VALUE(LEFT($A544,3))=312,LEFT($G544,5)="Total"),VLOOKUP('312'!$F$80,_312_Table3,MATCH(LEFT($B544,1),_312_Table3_ColumnLookup,0),FALSE),
  IF(AND(VALUE(LEFT($A544,3))=312,LEN($I544)=4,$B544="G"),VLOOKUP($I544,_312_Table3,MATCH('312'!$N$16,_312_Table3_ColumnLookup,0),FALSE),
  IF(AND(VALUE(LEFT($A544,3))=312,LEN($I544)=4,$B544="O"),VLOOKUP($I544,_312_Table3,MATCH('312'!$V$16,_312_Table3_ColumnLookup,0),FALSE),
  IF(AND(VALUE(LEFT($A544,3))=312,LEN($I544)=4,$B544="Q"),VLOOKUP($I544,_312_Table3,MATCH('312'!$X$16,_312_Table3_ColumnLookup,0),FALSE),
  IF(AND(VALUE(LEFT($A544,3))=312,LEN($I544)=4),VLOOKUP($I544,_312_Table3,MATCH(LEFT($B544,1),_312_Table3_ColumnLookup,0),FALSE)
+N("312"),
  IF(VALUE(LEFT($A544,3))=313,VLOOKUP(VALUE(MID($B544,2,1)),_313_Table3,MATCH(MID($B544,1,1),_313_Table3_ColumnLookup,0),FALSE)
+N("313"),
  IF(AND(VALUE(LEFT($A544,3))=314,LEN($B544)=3),VLOOKUP(VALUE(MID($B544,2,2)),_314_Table3,MATCH(MID($B544,1,1),_314_Table3_ColumnLookup,0),FALSE),
  IF(VALUE(LEFT($A544,3))=314,VLOOKUP(VALUE(MID($B544,2,1)),_314_Table3,MATCH(MID($B544,1,1),_314_Table3_ColumnLookup,0),FALSE)
+N("314"),
""))))))))))))))))))))))))</f>
        <v>#NAME?</v>
      </c>
      <c r="G544" t="s">
        <v>1160</v>
      </c>
      <c r="H544" s="321">
        <f>IFERROR(
IF(ISERROR($D544)=FALSE,$D544,IF(ISERROR($E544)=FALSE,$E544,IF(ISERROR($F544)=FALSE,$F544
+N("012 checkboxes"),
IF(
IF(OR(LEFT($A544,9)="Syndicate",LEFT($A544,12)="NewSyndicate"),VLOOKUP($A544,'012'!$J:$ZW,MATCH("Link to button",'012'!$J$1:$ZW$1,0),0)
+N("309 checkbox"),
IF($C544="309 LCR Summary0",VLOOKUP("Notes990",'309'!$P:$ZZ,MATCH("Link to button",'309'!$P$1:$ZZ$1,0),0)
+N("313 checkboxes"),
IF($C544="313 Financial Information0LcmVsScr",IF($C544="309 LCR Summary0",VLOOKUP("LcmVsScr",'309'!$N:$ZZ,MATCH("Link to button",'309'!$N$1:$ZZ$1,0),0),
IF($C544="313 Financial Information0LcrDocAttached",IF($C544="309 LCR Summary0",VLOOKUP("LcrDocAttached",'309'!$N:$ZZ,MATCH("Link to button",'309'!$N$1:$ZZ$1,0),
0)))))))=1,TRUE,FALSE)
))),"")</f>
        <v>0</v>
      </c>
      <c r="I544">
        <v>2009</v>
      </c>
    </row>
    <row r="545" spans="1:9" customFormat="1">
      <c r="A545" s="237" t="str">
        <f>VLOOKUP($G545,CSVLookups!$B:$R,MATCH(A$1,CSVLookups!$B$1:$R$1,0),FALSE)</f>
        <v>312 Projected Solvency II Technical Provisions at Time Zero</v>
      </c>
      <c r="B545" s="237" t="str">
        <f>VLOOKUP($G545,CSVLookups!$B:$R,MATCH(B$1,CSVLookups!$B$1:$R$1,0),FALSE)</f>
        <v>O</v>
      </c>
      <c r="C545" s="238" t="str">
        <f t="shared" si="9"/>
        <v>312 Projected Solvency II Technical Provisions at Time ZeroO2009</v>
      </c>
      <c r="D545" s="238">
        <f>IF(AND(VALUE(LEFT($A545,3))=309,LEN($B545)=3),VLOOKUP(VALUE(MID($B545,2,2)),_309_Table1,MATCH(MID($B545,1,1),_309_Table1_ColumnLookup,0),FALSE),
  IF($C545="309 LCR SummaryA",OneYearSCR,IF($C545="309 LCR SummaryB",UltimateSCR,IF(VALUE(LEFT($A545,3))=309,VLOOKUP(VALUE(MID($B545,2,1)),_309_Table1,MATCH(MID($B545,1,1),_309_Table1_ColumnLookup,0),FALSE)
+N("309"),
  IF(VALUE(LEFT($A545,3))=310,VLOOKUP(VALUE(MID($B545,2,1)),_310_Table1,MATCH(MID($B545,1,1),_310_Table1_ColumnLookup,0),FALSE)
+N("310"),
  IF(AND(VALUE(LEFT($A545,3))=311,LEN($I545)=4),VLOOKUP($I545,_311_Table1,MATCH($B545,_311_Table1_ColumnLookup,0),FALSE),
  IF(AND(VALUE(LEFT($A545,3))=311,OR($B545="I2",$B545="J2",$B545="K2",$B545="L2")),VLOOKUP('311'!$G$58,_311_Table1,MATCH(MID($B545,1,1),_311_Table1_ColumnLookup,0),FALSE),
  IF(AND(VALUE(LEFT($A545,3))=311,RIGHT($B545,5)="Total"),VLOOKUP('311'!$G$59,_311_Table1,MATCH(MID($B545,1,1),_311_Table1_ColumnLookup,0),FALSE),
  IF(VALUE(LEFT($A545,3))=311,VLOOKUP(VALUE(MID($B545,2,1)),_311_Table1,MATCH(MID($B545,1,1),_311_Table1_ColumnLookup,0),FALSE)
+N("311"),
  IF(AND(VALUE(LEFT($A545,3))=312,LEFT($G545,10)="Unincepted",$B545="G "),VLOOKUP(" ULO",_312_Table1,MATCH('312'!$N$16,_312_Table1_ColumnLookup,0),FALSE),
  IF(AND(VALUE(LEFT($A545,3))=312,LEFT($G545,10)="Unincepted",$B545="O "),VLOOKUP(" ULO",_312_Table1,MATCH('312'!$V$16,_312_Table1_ColumnLookup,0),FALSE),
  IF(AND(VALUE(LEFT($A545,3))=312,LEFT($G545,10)="Unincepted",$B545="Q "),VLOOKUP(" ULO",_312_Table1,MATCH('312'!$X$16,_312_Table1_ColumnLookup,0),FALSE),
  IF(AND(VALUE(LEFT($A545,3))=312,LEFT($G545,10)="Unincepted"),VLOOKUP(" ULO",_312_Table1,MATCH(LEFT($B545,1),_312_Table1_ColumnLookup,0),FALSE),
  IF(AND(VALUE(LEFT($A545,3))=312,LEFT($G545,5)="Total",$B545="G "),VLOOKUP('312'!$F$80,_312_Table1,MATCH('312'!$N$16,_312_Table1_ColumnLookup,0),FALSE),
  IF(AND(VALUE(LEFT($A545,3))=312,LEFT($G545,5)="Total",$B545="O "),VLOOKUP('312'!$F$80,_312_Table1,MATCH('312'!$V$16,_312_Table1_ColumnLookup,0),FALSE),
  IF(AND(VALUE(LEFT($A545,3))=312,LEFT($G545,5)="Total",$B545="Q "),VLOOKUP('312'!$F$80,_312_Table1,MATCH('312'!$X$16,_312_Table1_ColumnLookup,0),FALSE),
  IF(AND(VALUE(LEFT($A545,3))=312,LEFT($G545,5)="Total"),VLOOKUP('312'!$F$80,_312_Table1,MATCH(LEFT($B545,1),_312_Table1_ColumnLookup,0),FALSE),
  IF(AND(VALUE(LEFT($A545,3))=312,LEN($I545)=4,$B545="G"),VLOOKUP($I545,_312_Table1,MATCH('312'!$N$16,_312_Table1_ColumnLookup,0),FALSE),
  IF(AND(VALUE(LEFT($A545,3))=312,LEN($I545)=4,$B545="O"),VLOOKUP($I545,_312_Table1,MATCH('312'!$V$16,_312_Table1_ColumnLookup,0),FALSE),
  IF(AND(VALUE(LEFT($A545,3))=312,LEN($I545)=4,$B545="Q"),VLOOKUP($I545,_312_Table1,MATCH('312'!$X$16,_312_Table1_ColumnLookup,0),FALSE),
  IF(AND(VALUE(LEFT($A545,3))=312,LEN($I545)=4),VLOOKUP($I545,_312_Table1,MATCH(LEFT($B545,1),_312_Table1_ColumnLookup,0),FALSE)
+N("312"),
  IF(VALUE(LEFT($A545,3))=313,VLOOKUP(VALUE(MID($B545,2,1)),_313_Table1,MATCH(MID($B545,1,1),_313_Table1_ColumnLookup,0),FALSE)
+N("313"),
  IF(AND(VALUE(LEFT($A545,3))=314,LEN($B545)=3),VLOOKUP(VALUE(MID($B545,2,2)),_314_Table1,MATCH(MID($B545,1,1),_314_Table1_ColumnLookup,0),FALSE),
  IF(VALUE(LEFT($A545,3))=314,VLOOKUP(VALUE(MID($B545,2,1)),_314_Table1,MATCH(MID($B545,1,1),_314_Table1_ColumnLookup,0),FALSE)
+N("314"),
""))))))))))))))))))))))))</f>
        <v>0</v>
      </c>
      <c r="E545" s="238" t="e">
        <f>IF(AND(VALUE(LEFT($A545,3))=309,LEN($B545)=3),VLOOKUP(VALUE(MID($B545,2,2)),_309_Table2,MATCH(MID($B545,1,1),_309_Table2_ColumnLookup,0),FALSE),
  IF($C545="309 LCR SummaryA",OneYearSCR,IF($C545="309 LCR SummaryB",UltimateSCR,IF(VALUE(LEFT($A545,3))=309,VLOOKUP(VALUE(MID($B545,2,1)),_309_Table2,MATCH(MID($B545,1,1),_309_Table2_ColumnLookup,0),FALSE)
+N("309"),
  IF(VALUE(LEFT($A545,3))=310,VLOOKUP(VALUE(MID($B545,2,1)),_310_Table2,MATCH(MID($B545,1,1),_310_Table2_ColumnLookup,0),FALSE)
+N("310"),
  IF(AND(VALUE(LEFT($A545,3))=311,LEN($I545)=4),VLOOKUP($I545,_311_Table2,MATCH($B545,_311_Table2_ColumnLookup,0),FALSE),
  IF(AND(VALUE(LEFT($A545,3))=311,OR($B545="I2",$B545="J2",$B545="K2",$B545="L2")),VLOOKUP('311'!$G$58,_311_Table2,MATCH(MID($B545,1,1),_311_Table2_ColumnLookup,0),FALSE),
  IF(AND(VALUE(LEFT($A545,3))=311,RIGHT($B545,5)="Total"),VLOOKUP('311'!$G$59,_311_Table2,MATCH(MID($B545,1,1),_311_Table2_ColumnLookup,0),FALSE),
  IF(VALUE(LEFT($A545,3))=311,VLOOKUP(VALUE(MID($B545,2,1)),_311_Table2,MATCH(MID($B545,1,1),_311_Table2_ColumnLookup,0),FALSE)
+N("311"),
  IF(AND(VALUE(LEFT($A545,3))=312,LEFT($G545,10)="Unincepted",$B545="G "),VLOOKUP(" ULO",_312_Table2,MATCH('312'!$N$16,_312_Table2_ColumnLookup,0),FALSE),
  IF(AND(VALUE(LEFT($A545,3))=312,LEFT($G545,10)="Unincepted",$B545="O "),VLOOKUP(" ULO",_312_Table2,MATCH('312'!$V$16,_312_Table2_ColumnLookup,0),FALSE),
  IF(AND(VALUE(LEFT($A545,3))=312,LEFT($G545,10)="Unincepted",$B545="Q "),VLOOKUP(" ULO",_312_Table2,MATCH('312'!$X$16,_312_Table2_ColumnLookup,0),FALSE),
  IF(AND(VALUE(LEFT($A545,3))=312,LEFT($G545,10)="Unincepted"),VLOOKUP(" ULO",_312_Table2,MATCH(LEFT($B545,1),_312_Table2_ColumnLookup,0),FALSE),
  IF(AND(VALUE(LEFT($A545,3))=312,LEFT($G545,5)="Total",$B545="G "),VLOOKUP('312'!$F$80,_312_Table2,MATCH('312'!$N$16,_312_Table2_ColumnLookup,0),FALSE),
  IF(AND(VALUE(LEFT($A545,3))=312,LEFT($G545,5)="Total",$B545="O "),VLOOKUP('312'!$F$80,_312_Table2,MATCH('312'!$V$16,_312_Table2_ColumnLookup,0),FALSE),
  IF(AND(VALUE(LEFT($A545,3))=312,LEFT($G545,5)="Total",$B545="Q "),VLOOKUP('312'!$F$80,_312_Table2,MATCH('312'!$X$16,_312_Table2_ColumnLookup,0),FALSE),
  IF(AND(VALUE(LEFT($A545,3))=312,LEFT($G545,5)="Total"),VLOOKUP('312'!$F$80,_312_Table2,MATCH(LEFT($B545,1),_312_Table2_ColumnLookup,0),FALSE),
  IF(AND(VALUE(LEFT($A545,3))=312,LEN($I545)=4,$B545="G"),VLOOKUP($I545,_312_Table2,MATCH('312'!$N$16,_312_Table2_ColumnLookup,0),FALSE),
  IF(AND(VALUE(LEFT($A545,3))=312,LEN($I545)=4,$B545="O"),VLOOKUP($I545,_312_Table2,MATCH('312'!$V$16,_312_Table2_ColumnLookup,0),FALSE),
  IF(AND(VALUE(LEFT($A545,3))=312,LEN($I545)=4,$B545="Q"),VLOOKUP($I545,_312_Table2,MATCH('312'!$X$16,_312_Table2_ColumnLookup,0),FALSE),
  IF(AND(VALUE(LEFT($A545,3))=312,LEN($I545)=4),VLOOKUP($I545,_312_Table2,MATCH(LEFT($B545,1),_312_Table2_ColumnLookup,0),FALSE)
+N("312"),
  IF(VALUE(LEFT($A545,3))=313,VLOOKUP(VALUE(MID($B545,2,1)),_313_Table2,MATCH(MID($B545,1,1),_313_Table2_ColumnLookup,0),FALSE)
+N("313"),
  IF(AND(VALUE(LEFT($A545,3))=314,LEN($B545)=3),VLOOKUP(VALUE(MID($B545,2,2)),_314_Table2,MATCH(MID($B545,1,1),_314_Table2_ColumnLookup,0),FALSE),
  IF(VALUE(LEFT($A545,3))=314,VLOOKUP(VALUE(MID($B545,2,1)),_314_Table2,MATCH(MID($B545,1,1),_314_Table2_ColumnLookup,0),FALSE)
+N("314"),
""))))))))))))))))))))))))</f>
        <v>#NAME?</v>
      </c>
      <c r="F545" s="238" t="e">
        <f>IF(AND(VALUE(LEFT($A545,3))=309,LEN($B545)=3),VLOOKUP(VALUE(MID($B545,2,2)),_309_Table3,MATCH(MID($B545,1,1),_309_Table3_ColumnLookup,0),FALSE),
  IF($C545="309 LCR SummaryA",OneYearSCR,IF($C545="309 LCR SummaryB",UltimateSCR,IF(VALUE(LEFT($A545,3))=309,VLOOKUP(VALUE(MID($B545,2,1)),_309_Table3,MATCH(MID($B545,1,1),_309_Table3_ColumnLookup,0),FALSE)
+N("309"),
  IF(VALUE(LEFT($A545,3))=310,VLOOKUP(VALUE(MID($B545,2,1)),_310_Table3,MATCH(MID($B545,1,1),_310_Table3_ColumnLookup,0),FALSE)
+N("310"),
  IF(AND(VALUE(LEFT($A545,3))=311,LEN($I545)=4),VLOOKUP($I545,_311_Table3,MATCH($B545,_311_Table3_ColumnLookup,0),FALSE),
  IF(AND(VALUE(LEFT($A545,3))=311,OR($B545="I2",$B545="J2",$B545="K2",$B545="L2")),VLOOKUP('311'!$G$58,_311_Table3,MATCH(MID($B545,1,1),_311_Table3_ColumnLookup,0),FALSE),
  IF(AND(VALUE(LEFT($A545,3))=311,RIGHT($B545,5)="Total"),VLOOKUP('311'!$G$59,_311_Table3,MATCH(MID($B545,1,1),_311_Table3_ColumnLookup,0),FALSE),
  IF(VALUE(LEFT($A545,3))=311,VLOOKUP(VALUE(MID($B545,2,1)),_311_Table3,MATCH(MID($B545,1,1),_311_Table3_ColumnLookup,0),FALSE)
+N("311"),
  IF(AND(VALUE(LEFT($A545,3))=312,LEFT($G545,10)="Unincepted",$B545="G "),VLOOKUP(" ULO",_312_Table3,MATCH('312'!$N$16,_312_Table3_ColumnLookup,0),FALSE),
  IF(AND(VALUE(LEFT($A545,3))=312,LEFT($G545,10)="Unincepted",$B545="O "),VLOOKUP(" ULO",_312_Table3,MATCH('312'!$V$16,_312_Table3_ColumnLookup,0),FALSE),
  IF(AND(VALUE(LEFT($A545,3))=312,LEFT($G545,10)="Unincepted",$B545="Q "),VLOOKUP(" ULO",_312_Table3,MATCH('312'!$X$16,_312_Table3_ColumnLookup,0),FALSE),
  IF(AND(VALUE(LEFT($A545,3))=312,LEFT($G545,10)="Unincepted"),VLOOKUP(" ULO",_312_Table3,MATCH(LEFT($B545,1),_312_Table3_ColumnLookup,0),FALSE),
  IF(AND(VALUE(LEFT($A545,3))=312,LEFT($G545,5)="Total",$B545="G "),VLOOKUP('312'!$F$80,_312_Table3,MATCH('312'!$N$16,_312_Table3_ColumnLookup,0),FALSE),
  IF(AND(VALUE(LEFT($A545,3))=312,LEFT($G545,5)="Total",$B545="O "),VLOOKUP('312'!$F$80,_312_Table3,MATCH('312'!$V$16,_312_Table3_ColumnLookup,0),FALSE),
  IF(AND(VALUE(LEFT($A545,3))=312,LEFT($G545,5)="Total",$B545="Q "),VLOOKUP('312'!$F$80,_312_Table3,MATCH('312'!$X$16,_312_Table3_ColumnLookup,0),FALSE),
  IF(AND(VALUE(LEFT($A545,3))=312,LEFT($G545,5)="Total"),VLOOKUP('312'!$F$80,_312_Table3,MATCH(LEFT($B545,1),_312_Table3_ColumnLookup,0),FALSE),
  IF(AND(VALUE(LEFT($A545,3))=312,LEN($I545)=4,$B545="G"),VLOOKUP($I545,_312_Table3,MATCH('312'!$N$16,_312_Table3_ColumnLookup,0),FALSE),
  IF(AND(VALUE(LEFT($A545,3))=312,LEN($I545)=4,$B545="O"),VLOOKUP($I545,_312_Table3,MATCH('312'!$V$16,_312_Table3_ColumnLookup,0),FALSE),
  IF(AND(VALUE(LEFT($A545,3))=312,LEN($I545)=4,$B545="Q"),VLOOKUP($I545,_312_Table3,MATCH('312'!$X$16,_312_Table3_ColumnLookup,0),FALSE),
  IF(AND(VALUE(LEFT($A545,3))=312,LEN($I545)=4),VLOOKUP($I545,_312_Table3,MATCH(LEFT($B545,1),_312_Table3_ColumnLookup,0),FALSE)
+N("312"),
  IF(VALUE(LEFT($A545,3))=313,VLOOKUP(VALUE(MID($B545,2,1)),_313_Table3,MATCH(MID($B545,1,1),_313_Table3_ColumnLookup,0),FALSE)
+N("313"),
  IF(AND(VALUE(LEFT($A545,3))=314,LEN($B545)=3),VLOOKUP(VALUE(MID($B545,2,2)),_314_Table3,MATCH(MID($B545,1,1),_314_Table3_ColumnLookup,0),FALSE),
  IF(VALUE(LEFT($A545,3))=314,VLOOKUP(VALUE(MID($B545,2,1)),_314_Table3,MATCH(MID($B545,1,1),_314_Table3_ColumnLookup,0),FALSE)
+N("314"),
""))))))))))))))))))))))))</f>
        <v>#NAME?</v>
      </c>
      <c r="G545" t="s">
        <v>1161</v>
      </c>
      <c r="H545" s="321">
        <f>IFERROR(
IF(ISERROR($D545)=FALSE,$D545,IF(ISERROR($E545)=FALSE,$E545,IF(ISERROR($F545)=FALSE,$F545
+N("012 checkboxes"),
IF(
IF(OR(LEFT($A545,9)="Syndicate",LEFT($A545,12)="NewSyndicate"),VLOOKUP($A545,'012'!$J:$ZW,MATCH("Link to button",'012'!$J$1:$ZW$1,0),0)
+N("309 checkbox"),
IF($C545="309 LCR Summary0",VLOOKUP("Notes990",'309'!$P:$ZZ,MATCH("Link to button",'309'!$P$1:$ZZ$1,0),0)
+N("313 checkboxes"),
IF($C545="313 Financial Information0LcmVsScr",IF($C545="309 LCR Summary0",VLOOKUP("LcmVsScr",'309'!$N:$ZZ,MATCH("Link to button",'309'!$N$1:$ZZ$1,0),0),
IF($C545="313 Financial Information0LcrDocAttached",IF($C545="309 LCR Summary0",VLOOKUP("LcrDocAttached",'309'!$N:$ZZ,MATCH("Link to button",'309'!$N$1:$ZZ$1,0),
0)))))))=1,TRUE,FALSE)
))),"")</f>
        <v>0</v>
      </c>
      <c r="I545">
        <v>2009</v>
      </c>
    </row>
    <row r="546" spans="1:9" customFormat="1">
      <c r="A546" s="237" t="str">
        <f>VLOOKUP($G546,CSVLookups!$B:$R,MATCH(A$1,CSVLookups!$B$1:$R$1,0),FALSE)</f>
        <v>312 Projected Solvency II Technical Provisions at Time Zero</v>
      </c>
      <c r="B546" s="237" t="str">
        <f>VLOOKUP($G546,CSVLookups!$B:$R,MATCH(B$1,CSVLookups!$B$1:$R$1,0),FALSE)</f>
        <v>P</v>
      </c>
      <c r="C546" s="238" t="str">
        <f t="shared" si="9"/>
        <v>312 Projected Solvency II Technical Provisions at Time ZeroP2009</v>
      </c>
      <c r="D546" s="238">
        <f>IF(AND(VALUE(LEFT($A546,3))=309,LEN($B546)=3),VLOOKUP(VALUE(MID($B546,2,2)),_309_Table1,MATCH(MID($B546,1,1),_309_Table1_ColumnLookup,0),FALSE),
  IF($C546="309 LCR SummaryA",OneYearSCR,IF($C546="309 LCR SummaryB",UltimateSCR,IF(VALUE(LEFT($A546,3))=309,VLOOKUP(VALUE(MID($B546,2,1)),_309_Table1,MATCH(MID($B546,1,1),_309_Table1_ColumnLookup,0),FALSE)
+N("309"),
  IF(VALUE(LEFT($A546,3))=310,VLOOKUP(VALUE(MID($B546,2,1)),_310_Table1,MATCH(MID($B546,1,1),_310_Table1_ColumnLookup,0),FALSE)
+N("310"),
  IF(AND(VALUE(LEFT($A546,3))=311,LEN($I546)=4),VLOOKUP($I546,_311_Table1,MATCH($B546,_311_Table1_ColumnLookup,0),FALSE),
  IF(AND(VALUE(LEFT($A546,3))=311,OR($B546="I2",$B546="J2",$B546="K2",$B546="L2")),VLOOKUP('311'!$G$58,_311_Table1,MATCH(MID($B546,1,1),_311_Table1_ColumnLookup,0),FALSE),
  IF(AND(VALUE(LEFT($A546,3))=311,RIGHT($B546,5)="Total"),VLOOKUP('311'!$G$59,_311_Table1,MATCH(MID($B546,1,1),_311_Table1_ColumnLookup,0),FALSE),
  IF(VALUE(LEFT($A546,3))=311,VLOOKUP(VALUE(MID($B546,2,1)),_311_Table1,MATCH(MID($B546,1,1),_311_Table1_ColumnLookup,0),FALSE)
+N("311"),
  IF(AND(VALUE(LEFT($A546,3))=312,LEFT($G546,10)="Unincepted",$B546="G "),VLOOKUP(" ULO",_312_Table1,MATCH('312'!$N$16,_312_Table1_ColumnLookup,0),FALSE),
  IF(AND(VALUE(LEFT($A546,3))=312,LEFT($G546,10)="Unincepted",$B546="O "),VLOOKUP(" ULO",_312_Table1,MATCH('312'!$V$16,_312_Table1_ColumnLookup,0),FALSE),
  IF(AND(VALUE(LEFT($A546,3))=312,LEFT($G546,10)="Unincepted",$B546="Q "),VLOOKUP(" ULO",_312_Table1,MATCH('312'!$X$16,_312_Table1_ColumnLookup,0),FALSE),
  IF(AND(VALUE(LEFT($A546,3))=312,LEFT($G546,10)="Unincepted"),VLOOKUP(" ULO",_312_Table1,MATCH(LEFT($B546,1),_312_Table1_ColumnLookup,0),FALSE),
  IF(AND(VALUE(LEFT($A546,3))=312,LEFT($G546,5)="Total",$B546="G "),VLOOKUP('312'!$F$80,_312_Table1,MATCH('312'!$N$16,_312_Table1_ColumnLookup,0),FALSE),
  IF(AND(VALUE(LEFT($A546,3))=312,LEFT($G546,5)="Total",$B546="O "),VLOOKUP('312'!$F$80,_312_Table1,MATCH('312'!$V$16,_312_Table1_ColumnLookup,0),FALSE),
  IF(AND(VALUE(LEFT($A546,3))=312,LEFT($G546,5)="Total",$B546="Q "),VLOOKUP('312'!$F$80,_312_Table1,MATCH('312'!$X$16,_312_Table1_ColumnLookup,0),FALSE),
  IF(AND(VALUE(LEFT($A546,3))=312,LEFT($G546,5)="Total"),VLOOKUP('312'!$F$80,_312_Table1,MATCH(LEFT($B546,1),_312_Table1_ColumnLookup,0),FALSE),
  IF(AND(VALUE(LEFT($A546,3))=312,LEN($I546)=4,$B546="G"),VLOOKUP($I546,_312_Table1,MATCH('312'!$N$16,_312_Table1_ColumnLookup,0),FALSE),
  IF(AND(VALUE(LEFT($A546,3))=312,LEN($I546)=4,$B546="O"),VLOOKUP($I546,_312_Table1,MATCH('312'!$V$16,_312_Table1_ColumnLookup,0),FALSE),
  IF(AND(VALUE(LEFT($A546,3))=312,LEN($I546)=4,$B546="Q"),VLOOKUP($I546,_312_Table1,MATCH('312'!$X$16,_312_Table1_ColumnLookup,0),FALSE),
  IF(AND(VALUE(LEFT($A546,3))=312,LEN($I546)=4),VLOOKUP($I546,_312_Table1,MATCH(LEFT($B546,1),_312_Table1_ColumnLookup,0),FALSE)
+N("312"),
  IF(VALUE(LEFT($A546,3))=313,VLOOKUP(VALUE(MID($B546,2,1)),_313_Table1,MATCH(MID($B546,1,1),_313_Table1_ColumnLookup,0),FALSE)
+N("313"),
  IF(AND(VALUE(LEFT($A546,3))=314,LEN($B546)=3),VLOOKUP(VALUE(MID($B546,2,2)),_314_Table1,MATCH(MID($B546,1,1),_314_Table1_ColumnLookup,0),FALSE),
  IF(VALUE(LEFT($A546,3))=314,VLOOKUP(VALUE(MID($B546,2,1)),_314_Table1,MATCH(MID($B546,1,1),_314_Table1_ColumnLookup,0),FALSE)
+N("314"),
""))))))))))))))))))))))))</f>
        <v>0</v>
      </c>
      <c r="E546" s="238" t="e">
        <f>IF(AND(VALUE(LEFT($A546,3))=309,LEN($B546)=3),VLOOKUP(VALUE(MID($B546,2,2)),_309_Table2,MATCH(MID($B546,1,1),_309_Table2_ColumnLookup,0),FALSE),
  IF($C546="309 LCR SummaryA",OneYearSCR,IF($C546="309 LCR SummaryB",UltimateSCR,IF(VALUE(LEFT($A546,3))=309,VLOOKUP(VALUE(MID($B546,2,1)),_309_Table2,MATCH(MID($B546,1,1),_309_Table2_ColumnLookup,0),FALSE)
+N("309"),
  IF(VALUE(LEFT($A546,3))=310,VLOOKUP(VALUE(MID($B546,2,1)),_310_Table2,MATCH(MID($B546,1,1),_310_Table2_ColumnLookup,0),FALSE)
+N("310"),
  IF(AND(VALUE(LEFT($A546,3))=311,LEN($I546)=4),VLOOKUP($I546,_311_Table2,MATCH($B546,_311_Table2_ColumnLookup,0),FALSE),
  IF(AND(VALUE(LEFT($A546,3))=311,OR($B546="I2",$B546="J2",$B546="K2",$B546="L2")),VLOOKUP('311'!$G$58,_311_Table2,MATCH(MID($B546,1,1),_311_Table2_ColumnLookup,0),FALSE),
  IF(AND(VALUE(LEFT($A546,3))=311,RIGHT($B546,5)="Total"),VLOOKUP('311'!$G$59,_311_Table2,MATCH(MID($B546,1,1),_311_Table2_ColumnLookup,0),FALSE),
  IF(VALUE(LEFT($A546,3))=311,VLOOKUP(VALUE(MID($B546,2,1)),_311_Table2,MATCH(MID($B546,1,1),_311_Table2_ColumnLookup,0),FALSE)
+N("311"),
  IF(AND(VALUE(LEFT($A546,3))=312,LEFT($G546,10)="Unincepted",$B546="G "),VLOOKUP(" ULO",_312_Table2,MATCH('312'!$N$16,_312_Table2_ColumnLookup,0),FALSE),
  IF(AND(VALUE(LEFT($A546,3))=312,LEFT($G546,10)="Unincepted",$B546="O "),VLOOKUP(" ULO",_312_Table2,MATCH('312'!$V$16,_312_Table2_ColumnLookup,0),FALSE),
  IF(AND(VALUE(LEFT($A546,3))=312,LEFT($G546,10)="Unincepted",$B546="Q "),VLOOKUP(" ULO",_312_Table2,MATCH('312'!$X$16,_312_Table2_ColumnLookup,0),FALSE),
  IF(AND(VALUE(LEFT($A546,3))=312,LEFT($G546,10)="Unincepted"),VLOOKUP(" ULO",_312_Table2,MATCH(LEFT($B546,1),_312_Table2_ColumnLookup,0),FALSE),
  IF(AND(VALUE(LEFT($A546,3))=312,LEFT($G546,5)="Total",$B546="G "),VLOOKUP('312'!$F$80,_312_Table2,MATCH('312'!$N$16,_312_Table2_ColumnLookup,0),FALSE),
  IF(AND(VALUE(LEFT($A546,3))=312,LEFT($G546,5)="Total",$B546="O "),VLOOKUP('312'!$F$80,_312_Table2,MATCH('312'!$V$16,_312_Table2_ColumnLookup,0),FALSE),
  IF(AND(VALUE(LEFT($A546,3))=312,LEFT($G546,5)="Total",$B546="Q "),VLOOKUP('312'!$F$80,_312_Table2,MATCH('312'!$X$16,_312_Table2_ColumnLookup,0),FALSE),
  IF(AND(VALUE(LEFT($A546,3))=312,LEFT($G546,5)="Total"),VLOOKUP('312'!$F$80,_312_Table2,MATCH(LEFT($B546,1),_312_Table2_ColumnLookup,0),FALSE),
  IF(AND(VALUE(LEFT($A546,3))=312,LEN($I546)=4,$B546="G"),VLOOKUP($I546,_312_Table2,MATCH('312'!$N$16,_312_Table2_ColumnLookup,0),FALSE),
  IF(AND(VALUE(LEFT($A546,3))=312,LEN($I546)=4,$B546="O"),VLOOKUP($I546,_312_Table2,MATCH('312'!$V$16,_312_Table2_ColumnLookup,0),FALSE),
  IF(AND(VALUE(LEFT($A546,3))=312,LEN($I546)=4,$B546="Q"),VLOOKUP($I546,_312_Table2,MATCH('312'!$X$16,_312_Table2_ColumnLookup,0),FALSE),
  IF(AND(VALUE(LEFT($A546,3))=312,LEN($I546)=4),VLOOKUP($I546,_312_Table2,MATCH(LEFT($B546,1),_312_Table2_ColumnLookup,0),FALSE)
+N("312"),
  IF(VALUE(LEFT($A546,3))=313,VLOOKUP(VALUE(MID($B546,2,1)),_313_Table2,MATCH(MID($B546,1,1),_313_Table2_ColumnLookup,0),FALSE)
+N("313"),
  IF(AND(VALUE(LEFT($A546,3))=314,LEN($B546)=3),VLOOKUP(VALUE(MID($B546,2,2)),_314_Table2,MATCH(MID($B546,1,1),_314_Table2_ColumnLookup,0),FALSE),
  IF(VALUE(LEFT($A546,3))=314,VLOOKUP(VALUE(MID($B546,2,1)),_314_Table2,MATCH(MID($B546,1,1),_314_Table2_ColumnLookup,0),FALSE)
+N("314"),
""))))))))))))))))))))))))</f>
        <v>#NAME?</v>
      </c>
      <c r="F546" s="238" t="e">
        <f>IF(AND(VALUE(LEFT($A546,3))=309,LEN($B546)=3),VLOOKUP(VALUE(MID($B546,2,2)),_309_Table3,MATCH(MID($B546,1,1),_309_Table3_ColumnLookup,0),FALSE),
  IF($C546="309 LCR SummaryA",OneYearSCR,IF($C546="309 LCR SummaryB",UltimateSCR,IF(VALUE(LEFT($A546,3))=309,VLOOKUP(VALUE(MID($B546,2,1)),_309_Table3,MATCH(MID($B546,1,1),_309_Table3_ColumnLookup,0),FALSE)
+N("309"),
  IF(VALUE(LEFT($A546,3))=310,VLOOKUP(VALUE(MID($B546,2,1)),_310_Table3,MATCH(MID($B546,1,1),_310_Table3_ColumnLookup,0),FALSE)
+N("310"),
  IF(AND(VALUE(LEFT($A546,3))=311,LEN($I546)=4),VLOOKUP($I546,_311_Table3,MATCH($B546,_311_Table3_ColumnLookup,0),FALSE),
  IF(AND(VALUE(LEFT($A546,3))=311,OR($B546="I2",$B546="J2",$B546="K2",$B546="L2")),VLOOKUP('311'!$G$58,_311_Table3,MATCH(MID($B546,1,1),_311_Table3_ColumnLookup,0),FALSE),
  IF(AND(VALUE(LEFT($A546,3))=311,RIGHT($B546,5)="Total"),VLOOKUP('311'!$G$59,_311_Table3,MATCH(MID($B546,1,1),_311_Table3_ColumnLookup,0),FALSE),
  IF(VALUE(LEFT($A546,3))=311,VLOOKUP(VALUE(MID($B546,2,1)),_311_Table3,MATCH(MID($B546,1,1),_311_Table3_ColumnLookup,0),FALSE)
+N("311"),
  IF(AND(VALUE(LEFT($A546,3))=312,LEFT($G546,10)="Unincepted",$B546="G "),VLOOKUP(" ULO",_312_Table3,MATCH('312'!$N$16,_312_Table3_ColumnLookup,0),FALSE),
  IF(AND(VALUE(LEFT($A546,3))=312,LEFT($G546,10)="Unincepted",$B546="O "),VLOOKUP(" ULO",_312_Table3,MATCH('312'!$V$16,_312_Table3_ColumnLookup,0),FALSE),
  IF(AND(VALUE(LEFT($A546,3))=312,LEFT($G546,10)="Unincepted",$B546="Q "),VLOOKUP(" ULO",_312_Table3,MATCH('312'!$X$16,_312_Table3_ColumnLookup,0),FALSE),
  IF(AND(VALUE(LEFT($A546,3))=312,LEFT($G546,10)="Unincepted"),VLOOKUP(" ULO",_312_Table3,MATCH(LEFT($B546,1),_312_Table3_ColumnLookup,0),FALSE),
  IF(AND(VALUE(LEFT($A546,3))=312,LEFT($G546,5)="Total",$B546="G "),VLOOKUP('312'!$F$80,_312_Table3,MATCH('312'!$N$16,_312_Table3_ColumnLookup,0),FALSE),
  IF(AND(VALUE(LEFT($A546,3))=312,LEFT($G546,5)="Total",$B546="O "),VLOOKUP('312'!$F$80,_312_Table3,MATCH('312'!$V$16,_312_Table3_ColumnLookup,0),FALSE),
  IF(AND(VALUE(LEFT($A546,3))=312,LEFT($G546,5)="Total",$B546="Q "),VLOOKUP('312'!$F$80,_312_Table3,MATCH('312'!$X$16,_312_Table3_ColumnLookup,0),FALSE),
  IF(AND(VALUE(LEFT($A546,3))=312,LEFT($G546,5)="Total"),VLOOKUP('312'!$F$80,_312_Table3,MATCH(LEFT($B546,1),_312_Table3_ColumnLookup,0),FALSE),
  IF(AND(VALUE(LEFT($A546,3))=312,LEN($I546)=4,$B546="G"),VLOOKUP($I546,_312_Table3,MATCH('312'!$N$16,_312_Table3_ColumnLookup,0),FALSE),
  IF(AND(VALUE(LEFT($A546,3))=312,LEN($I546)=4,$B546="O"),VLOOKUP($I546,_312_Table3,MATCH('312'!$V$16,_312_Table3_ColumnLookup,0),FALSE),
  IF(AND(VALUE(LEFT($A546,3))=312,LEN($I546)=4,$B546="Q"),VLOOKUP($I546,_312_Table3,MATCH('312'!$X$16,_312_Table3_ColumnLookup,0),FALSE),
  IF(AND(VALUE(LEFT($A546,3))=312,LEN($I546)=4),VLOOKUP($I546,_312_Table3,MATCH(LEFT($B546,1),_312_Table3_ColumnLookup,0),FALSE)
+N("312"),
  IF(VALUE(LEFT($A546,3))=313,VLOOKUP(VALUE(MID($B546,2,1)),_313_Table3,MATCH(MID($B546,1,1),_313_Table3_ColumnLookup,0),FALSE)
+N("313"),
  IF(AND(VALUE(LEFT($A546,3))=314,LEN($B546)=3),VLOOKUP(VALUE(MID($B546,2,2)),_314_Table3,MATCH(MID($B546,1,1),_314_Table3_ColumnLookup,0),FALSE),
  IF(VALUE(LEFT($A546,3))=314,VLOOKUP(VALUE(MID($B546,2,1)),_314_Table3,MATCH(MID($B546,1,1),_314_Table3_ColumnLookup,0),FALSE)
+N("314"),
""))))))))))))))))))))))))</f>
        <v>#NAME?</v>
      </c>
      <c r="G546" t="s">
        <v>1162</v>
      </c>
      <c r="H546" s="321">
        <f>IFERROR(
IF(ISERROR($D546)=FALSE,$D546,IF(ISERROR($E546)=FALSE,$E546,IF(ISERROR($F546)=FALSE,$F546
+N("012 checkboxes"),
IF(
IF(OR(LEFT($A546,9)="Syndicate",LEFT($A546,12)="NewSyndicate"),VLOOKUP($A546,'012'!$J:$ZW,MATCH("Link to button",'012'!$J$1:$ZW$1,0),0)
+N("309 checkbox"),
IF($C546="309 LCR Summary0",VLOOKUP("Notes990",'309'!$P:$ZZ,MATCH("Link to button",'309'!$P$1:$ZZ$1,0),0)
+N("313 checkboxes"),
IF($C546="313 Financial Information0LcmVsScr",IF($C546="309 LCR Summary0",VLOOKUP("LcmVsScr",'309'!$N:$ZZ,MATCH("Link to button",'309'!$N$1:$ZZ$1,0),0),
IF($C546="313 Financial Information0LcrDocAttached",IF($C546="309 LCR Summary0",VLOOKUP("LcrDocAttached",'309'!$N:$ZZ,MATCH("Link to button",'309'!$N$1:$ZZ$1,0),
0)))))))=1,TRUE,FALSE)
))),"")</f>
        <v>0</v>
      </c>
      <c r="I546">
        <v>2009</v>
      </c>
    </row>
    <row r="547" spans="1:9" customFormat="1">
      <c r="A547" s="237" t="str">
        <f>VLOOKUP($G547,CSVLookups!$B:$R,MATCH(A$1,CSVLookups!$B$1:$R$1,0),FALSE)</f>
        <v>312 Projected Solvency II Technical Provisions at Time Zero</v>
      </c>
      <c r="B547" s="237" t="str">
        <f>VLOOKUP($G547,CSVLookups!$B:$R,MATCH(B$1,CSVLookups!$B$1:$R$1,0),FALSE)</f>
        <v>Q</v>
      </c>
      <c r="C547" s="238" t="str">
        <f t="shared" si="9"/>
        <v>312 Projected Solvency II Technical Provisions at Time ZeroQ2009</v>
      </c>
      <c r="D547" s="238">
        <f>IF(AND(VALUE(LEFT($A547,3))=309,LEN($B547)=3),VLOOKUP(VALUE(MID($B547,2,2)),_309_Table1,MATCH(MID($B547,1,1),_309_Table1_ColumnLookup,0),FALSE),
  IF($C547="309 LCR SummaryA",OneYearSCR,IF($C547="309 LCR SummaryB",UltimateSCR,IF(VALUE(LEFT($A547,3))=309,VLOOKUP(VALUE(MID($B547,2,1)),_309_Table1,MATCH(MID($B547,1,1),_309_Table1_ColumnLookup,0),FALSE)
+N("309"),
  IF(VALUE(LEFT($A547,3))=310,VLOOKUP(VALUE(MID($B547,2,1)),_310_Table1,MATCH(MID($B547,1,1),_310_Table1_ColumnLookup,0),FALSE)
+N("310"),
  IF(AND(VALUE(LEFT($A547,3))=311,LEN($I547)=4),VLOOKUP($I547,_311_Table1,MATCH($B547,_311_Table1_ColumnLookup,0),FALSE),
  IF(AND(VALUE(LEFT($A547,3))=311,OR($B547="I2",$B547="J2",$B547="K2",$B547="L2")),VLOOKUP('311'!$G$58,_311_Table1,MATCH(MID($B547,1,1),_311_Table1_ColumnLookup,0),FALSE),
  IF(AND(VALUE(LEFT($A547,3))=311,RIGHT($B547,5)="Total"),VLOOKUP('311'!$G$59,_311_Table1,MATCH(MID($B547,1,1),_311_Table1_ColumnLookup,0),FALSE),
  IF(VALUE(LEFT($A547,3))=311,VLOOKUP(VALUE(MID($B547,2,1)),_311_Table1,MATCH(MID($B547,1,1),_311_Table1_ColumnLookup,0),FALSE)
+N("311"),
  IF(AND(VALUE(LEFT($A547,3))=312,LEFT($G547,10)="Unincepted",$B547="G "),VLOOKUP(" ULO",_312_Table1,MATCH('312'!$N$16,_312_Table1_ColumnLookup,0),FALSE),
  IF(AND(VALUE(LEFT($A547,3))=312,LEFT($G547,10)="Unincepted",$B547="O "),VLOOKUP(" ULO",_312_Table1,MATCH('312'!$V$16,_312_Table1_ColumnLookup,0),FALSE),
  IF(AND(VALUE(LEFT($A547,3))=312,LEFT($G547,10)="Unincepted",$B547="Q "),VLOOKUP(" ULO",_312_Table1,MATCH('312'!$X$16,_312_Table1_ColumnLookup,0),FALSE),
  IF(AND(VALUE(LEFT($A547,3))=312,LEFT($G547,10)="Unincepted"),VLOOKUP(" ULO",_312_Table1,MATCH(LEFT($B547,1),_312_Table1_ColumnLookup,0),FALSE),
  IF(AND(VALUE(LEFT($A547,3))=312,LEFT($G547,5)="Total",$B547="G "),VLOOKUP('312'!$F$80,_312_Table1,MATCH('312'!$N$16,_312_Table1_ColumnLookup,0),FALSE),
  IF(AND(VALUE(LEFT($A547,3))=312,LEFT($G547,5)="Total",$B547="O "),VLOOKUP('312'!$F$80,_312_Table1,MATCH('312'!$V$16,_312_Table1_ColumnLookup,0),FALSE),
  IF(AND(VALUE(LEFT($A547,3))=312,LEFT($G547,5)="Total",$B547="Q "),VLOOKUP('312'!$F$80,_312_Table1,MATCH('312'!$X$16,_312_Table1_ColumnLookup,0),FALSE),
  IF(AND(VALUE(LEFT($A547,3))=312,LEFT($G547,5)="Total"),VLOOKUP('312'!$F$80,_312_Table1,MATCH(LEFT($B547,1),_312_Table1_ColumnLookup,0),FALSE),
  IF(AND(VALUE(LEFT($A547,3))=312,LEN($I547)=4,$B547="G"),VLOOKUP($I547,_312_Table1,MATCH('312'!$N$16,_312_Table1_ColumnLookup,0),FALSE),
  IF(AND(VALUE(LEFT($A547,3))=312,LEN($I547)=4,$B547="O"),VLOOKUP($I547,_312_Table1,MATCH('312'!$V$16,_312_Table1_ColumnLookup,0),FALSE),
  IF(AND(VALUE(LEFT($A547,3))=312,LEN($I547)=4,$B547="Q"),VLOOKUP($I547,_312_Table1,MATCH('312'!$X$16,_312_Table1_ColumnLookup,0),FALSE),
  IF(AND(VALUE(LEFT($A547,3))=312,LEN($I547)=4),VLOOKUP($I547,_312_Table1,MATCH(LEFT($B547,1),_312_Table1_ColumnLookup,0),FALSE)
+N("312"),
  IF(VALUE(LEFT($A547,3))=313,VLOOKUP(VALUE(MID($B547,2,1)),_313_Table1,MATCH(MID($B547,1,1),_313_Table1_ColumnLookup,0),FALSE)
+N("313"),
  IF(AND(VALUE(LEFT($A547,3))=314,LEN($B547)=3),VLOOKUP(VALUE(MID($B547,2,2)),_314_Table1,MATCH(MID($B547,1,1),_314_Table1_ColumnLookup,0),FALSE),
  IF(VALUE(LEFT($A547,3))=314,VLOOKUP(VALUE(MID($B547,2,1)),_314_Table1,MATCH(MID($B547,1,1),_314_Table1_ColumnLookup,0),FALSE)
+N("314"),
""))))))))))))))))))))))))</f>
        <v>0</v>
      </c>
      <c r="E547" s="238" t="e">
        <f>IF(AND(VALUE(LEFT($A547,3))=309,LEN($B547)=3),VLOOKUP(VALUE(MID($B547,2,2)),_309_Table2,MATCH(MID($B547,1,1),_309_Table2_ColumnLookup,0),FALSE),
  IF($C547="309 LCR SummaryA",OneYearSCR,IF($C547="309 LCR SummaryB",UltimateSCR,IF(VALUE(LEFT($A547,3))=309,VLOOKUP(VALUE(MID($B547,2,1)),_309_Table2,MATCH(MID($B547,1,1),_309_Table2_ColumnLookup,0),FALSE)
+N("309"),
  IF(VALUE(LEFT($A547,3))=310,VLOOKUP(VALUE(MID($B547,2,1)),_310_Table2,MATCH(MID($B547,1,1),_310_Table2_ColumnLookup,0),FALSE)
+N("310"),
  IF(AND(VALUE(LEFT($A547,3))=311,LEN($I547)=4),VLOOKUP($I547,_311_Table2,MATCH($B547,_311_Table2_ColumnLookup,0),FALSE),
  IF(AND(VALUE(LEFT($A547,3))=311,OR($B547="I2",$B547="J2",$B547="K2",$B547="L2")),VLOOKUP('311'!$G$58,_311_Table2,MATCH(MID($B547,1,1),_311_Table2_ColumnLookup,0),FALSE),
  IF(AND(VALUE(LEFT($A547,3))=311,RIGHT($B547,5)="Total"),VLOOKUP('311'!$G$59,_311_Table2,MATCH(MID($B547,1,1),_311_Table2_ColumnLookup,0),FALSE),
  IF(VALUE(LEFT($A547,3))=311,VLOOKUP(VALUE(MID($B547,2,1)),_311_Table2,MATCH(MID($B547,1,1),_311_Table2_ColumnLookup,0),FALSE)
+N("311"),
  IF(AND(VALUE(LEFT($A547,3))=312,LEFT($G547,10)="Unincepted",$B547="G "),VLOOKUP(" ULO",_312_Table2,MATCH('312'!$N$16,_312_Table2_ColumnLookup,0),FALSE),
  IF(AND(VALUE(LEFT($A547,3))=312,LEFT($G547,10)="Unincepted",$B547="O "),VLOOKUP(" ULO",_312_Table2,MATCH('312'!$V$16,_312_Table2_ColumnLookup,0),FALSE),
  IF(AND(VALUE(LEFT($A547,3))=312,LEFT($G547,10)="Unincepted",$B547="Q "),VLOOKUP(" ULO",_312_Table2,MATCH('312'!$X$16,_312_Table2_ColumnLookup,0),FALSE),
  IF(AND(VALUE(LEFT($A547,3))=312,LEFT($G547,10)="Unincepted"),VLOOKUP(" ULO",_312_Table2,MATCH(LEFT($B547,1),_312_Table2_ColumnLookup,0),FALSE),
  IF(AND(VALUE(LEFT($A547,3))=312,LEFT($G547,5)="Total",$B547="G "),VLOOKUP('312'!$F$80,_312_Table2,MATCH('312'!$N$16,_312_Table2_ColumnLookup,0),FALSE),
  IF(AND(VALUE(LEFT($A547,3))=312,LEFT($G547,5)="Total",$B547="O "),VLOOKUP('312'!$F$80,_312_Table2,MATCH('312'!$V$16,_312_Table2_ColumnLookup,0),FALSE),
  IF(AND(VALUE(LEFT($A547,3))=312,LEFT($G547,5)="Total",$B547="Q "),VLOOKUP('312'!$F$80,_312_Table2,MATCH('312'!$X$16,_312_Table2_ColumnLookup,0),FALSE),
  IF(AND(VALUE(LEFT($A547,3))=312,LEFT($G547,5)="Total"),VLOOKUP('312'!$F$80,_312_Table2,MATCH(LEFT($B547,1),_312_Table2_ColumnLookup,0),FALSE),
  IF(AND(VALUE(LEFT($A547,3))=312,LEN($I547)=4,$B547="G"),VLOOKUP($I547,_312_Table2,MATCH('312'!$N$16,_312_Table2_ColumnLookup,0),FALSE),
  IF(AND(VALUE(LEFT($A547,3))=312,LEN($I547)=4,$B547="O"),VLOOKUP($I547,_312_Table2,MATCH('312'!$V$16,_312_Table2_ColumnLookup,0),FALSE),
  IF(AND(VALUE(LEFT($A547,3))=312,LEN($I547)=4,$B547="Q"),VLOOKUP($I547,_312_Table2,MATCH('312'!$X$16,_312_Table2_ColumnLookup,0),FALSE),
  IF(AND(VALUE(LEFT($A547,3))=312,LEN($I547)=4),VLOOKUP($I547,_312_Table2,MATCH(LEFT($B547,1),_312_Table2_ColumnLookup,0),FALSE)
+N("312"),
  IF(VALUE(LEFT($A547,3))=313,VLOOKUP(VALUE(MID($B547,2,1)),_313_Table2,MATCH(MID($B547,1,1),_313_Table2_ColumnLookup,0),FALSE)
+N("313"),
  IF(AND(VALUE(LEFT($A547,3))=314,LEN($B547)=3),VLOOKUP(VALUE(MID($B547,2,2)),_314_Table2,MATCH(MID($B547,1,1),_314_Table2_ColumnLookup,0),FALSE),
  IF(VALUE(LEFT($A547,3))=314,VLOOKUP(VALUE(MID($B547,2,1)),_314_Table2,MATCH(MID($B547,1,1),_314_Table2_ColumnLookup,0),FALSE)
+N("314"),
""))))))))))))))))))))))))</f>
        <v>#NAME?</v>
      </c>
      <c r="F547" s="238" t="e">
        <f>IF(AND(VALUE(LEFT($A547,3))=309,LEN($B547)=3),VLOOKUP(VALUE(MID($B547,2,2)),_309_Table3,MATCH(MID($B547,1,1),_309_Table3_ColumnLookup,0),FALSE),
  IF($C547="309 LCR SummaryA",OneYearSCR,IF($C547="309 LCR SummaryB",UltimateSCR,IF(VALUE(LEFT($A547,3))=309,VLOOKUP(VALUE(MID($B547,2,1)),_309_Table3,MATCH(MID($B547,1,1),_309_Table3_ColumnLookup,0),FALSE)
+N("309"),
  IF(VALUE(LEFT($A547,3))=310,VLOOKUP(VALUE(MID($B547,2,1)),_310_Table3,MATCH(MID($B547,1,1),_310_Table3_ColumnLookup,0),FALSE)
+N("310"),
  IF(AND(VALUE(LEFT($A547,3))=311,LEN($I547)=4),VLOOKUP($I547,_311_Table3,MATCH($B547,_311_Table3_ColumnLookup,0),FALSE),
  IF(AND(VALUE(LEFT($A547,3))=311,OR($B547="I2",$B547="J2",$B547="K2",$B547="L2")),VLOOKUP('311'!$G$58,_311_Table3,MATCH(MID($B547,1,1),_311_Table3_ColumnLookup,0),FALSE),
  IF(AND(VALUE(LEFT($A547,3))=311,RIGHT($B547,5)="Total"),VLOOKUP('311'!$G$59,_311_Table3,MATCH(MID($B547,1,1),_311_Table3_ColumnLookup,0),FALSE),
  IF(VALUE(LEFT($A547,3))=311,VLOOKUP(VALUE(MID($B547,2,1)),_311_Table3,MATCH(MID($B547,1,1),_311_Table3_ColumnLookup,0),FALSE)
+N("311"),
  IF(AND(VALUE(LEFT($A547,3))=312,LEFT($G547,10)="Unincepted",$B547="G "),VLOOKUP(" ULO",_312_Table3,MATCH('312'!$N$16,_312_Table3_ColumnLookup,0),FALSE),
  IF(AND(VALUE(LEFT($A547,3))=312,LEFT($G547,10)="Unincepted",$B547="O "),VLOOKUP(" ULO",_312_Table3,MATCH('312'!$V$16,_312_Table3_ColumnLookup,0),FALSE),
  IF(AND(VALUE(LEFT($A547,3))=312,LEFT($G547,10)="Unincepted",$B547="Q "),VLOOKUP(" ULO",_312_Table3,MATCH('312'!$X$16,_312_Table3_ColumnLookup,0),FALSE),
  IF(AND(VALUE(LEFT($A547,3))=312,LEFT($G547,10)="Unincepted"),VLOOKUP(" ULO",_312_Table3,MATCH(LEFT($B547,1),_312_Table3_ColumnLookup,0),FALSE),
  IF(AND(VALUE(LEFT($A547,3))=312,LEFT($G547,5)="Total",$B547="G "),VLOOKUP('312'!$F$80,_312_Table3,MATCH('312'!$N$16,_312_Table3_ColumnLookup,0),FALSE),
  IF(AND(VALUE(LEFT($A547,3))=312,LEFT($G547,5)="Total",$B547="O "),VLOOKUP('312'!$F$80,_312_Table3,MATCH('312'!$V$16,_312_Table3_ColumnLookup,0),FALSE),
  IF(AND(VALUE(LEFT($A547,3))=312,LEFT($G547,5)="Total",$B547="Q "),VLOOKUP('312'!$F$80,_312_Table3,MATCH('312'!$X$16,_312_Table3_ColumnLookup,0),FALSE),
  IF(AND(VALUE(LEFT($A547,3))=312,LEFT($G547,5)="Total"),VLOOKUP('312'!$F$80,_312_Table3,MATCH(LEFT($B547,1),_312_Table3_ColumnLookup,0),FALSE),
  IF(AND(VALUE(LEFT($A547,3))=312,LEN($I547)=4,$B547="G"),VLOOKUP($I547,_312_Table3,MATCH('312'!$N$16,_312_Table3_ColumnLookup,0),FALSE),
  IF(AND(VALUE(LEFT($A547,3))=312,LEN($I547)=4,$B547="O"),VLOOKUP($I547,_312_Table3,MATCH('312'!$V$16,_312_Table3_ColumnLookup,0),FALSE),
  IF(AND(VALUE(LEFT($A547,3))=312,LEN($I547)=4,$B547="Q"),VLOOKUP($I547,_312_Table3,MATCH('312'!$X$16,_312_Table3_ColumnLookup,0),FALSE),
  IF(AND(VALUE(LEFT($A547,3))=312,LEN($I547)=4),VLOOKUP($I547,_312_Table3,MATCH(LEFT($B547,1),_312_Table3_ColumnLookup,0),FALSE)
+N("312"),
  IF(VALUE(LEFT($A547,3))=313,VLOOKUP(VALUE(MID($B547,2,1)),_313_Table3,MATCH(MID($B547,1,1),_313_Table3_ColumnLookup,0),FALSE)
+N("313"),
  IF(AND(VALUE(LEFT($A547,3))=314,LEN($B547)=3),VLOOKUP(VALUE(MID($B547,2,2)),_314_Table3,MATCH(MID($B547,1,1),_314_Table3_ColumnLookup,0),FALSE),
  IF(VALUE(LEFT($A547,3))=314,VLOOKUP(VALUE(MID($B547,2,1)),_314_Table3,MATCH(MID($B547,1,1),_314_Table3_ColumnLookup,0),FALSE)
+N("314"),
""))))))))))))))))))))))))</f>
        <v>#NAME?</v>
      </c>
      <c r="G547" t="s">
        <v>1163</v>
      </c>
      <c r="H547" s="321">
        <f>IFERROR(
IF(ISERROR($D547)=FALSE,$D547,IF(ISERROR($E547)=FALSE,$E547,IF(ISERROR($F547)=FALSE,$F547
+N("012 checkboxes"),
IF(
IF(OR(LEFT($A547,9)="Syndicate",LEFT($A547,12)="NewSyndicate"),VLOOKUP($A547,'012'!$J:$ZW,MATCH("Link to button",'012'!$J$1:$ZW$1,0),0)
+N("309 checkbox"),
IF($C547="309 LCR Summary0",VLOOKUP("Notes990",'309'!$P:$ZZ,MATCH("Link to button",'309'!$P$1:$ZZ$1,0),0)
+N("313 checkboxes"),
IF($C547="313 Financial Information0LcmVsScr",IF($C547="309 LCR Summary0",VLOOKUP("LcmVsScr",'309'!$N:$ZZ,MATCH("Link to button",'309'!$N$1:$ZZ$1,0),0),
IF($C547="313 Financial Information0LcrDocAttached",IF($C547="309 LCR Summary0",VLOOKUP("LcrDocAttached",'309'!$N:$ZZ,MATCH("Link to button",'309'!$N$1:$ZZ$1,0),
0)))))))=1,TRUE,FALSE)
))),"")</f>
        <v>0</v>
      </c>
      <c r="I547">
        <v>2009</v>
      </c>
    </row>
    <row r="548" spans="1:9" customFormat="1">
      <c r="A548" s="237" t="str">
        <f>VLOOKUP($G548,CSVLookups!$B:$R,MATCH(A$1,CSVLookups!$B$1:$R$1,0),FALSE)</f>
        <v>312 Projected Solvency II Technical Provisions at Time Zero</v>
      </c>
      <c r="B548" s="237" t="str">
        <f>VLOOKUP($G548,CSVLookups!$B:$R,MATCH(B$1,CSVLookups!$B$1:$R$1,0),FALSE)</f>
        <v>A</v>
      </c>
      <c r="C548" s="238" t="str">
        <f t="shared" si="9"/>
        <v>312 Projected Solvency II Technical Provisions at Time ZeroA2010</v>
      </c>
      <c r="D548" s="238">
        <f>IF(AND(VALUE(LEFT($A548,3))=309,LEN($B548)=3),VLOOKUP(VALUE(MID($B548,2,2)),_309_Table1,MATCH(MID($B548,1,1),_309_Table1_ColumnLookup,0),FALSE),
  IF($C548="309 LCR SummaryA",OneYearSCR,IF($C548="309 LCR SummaryB",UltimateSCR,IF(VALUE(LEFT($A548,3))=309,VLOOKUP(VALUE(MID($B548,2,1)),_309_Table1,MATCH(MID($B548,1,1),_309_Table1_ColumnLookup,0),FALSE)
+N("309"),
  IF(VALUE(LEFT($A548,3))=310,VLOOKUP(VALUE(MID($B548,2,1)),_310_Table1,MATCH(MID($B548,1,1),_310_Table1_ColumnLookup,0),FALSE)
+N("310"),
  IF(AND(VALUE(LEFT($A548,3))=311,LEN($I548)=4),VLOOKUP($I548,_311_Table1,MATCH($B548,_311_Table1_ColumnLookup,0),FALSE),
  IF(AND(VALUE(LEFT($A548,3))=311,OR($B548="I2",$B548="J2",$B548="K2",$B548="L2")),VLOOKUP('311'!$G$58,_311_Table1,MATCH(MID($B548,1,1),_311_Table1_ColumnLookup,0),FALSE),
  IF(AND(VALUE(LEFT($A548,3))=311,RIGHT($B548,5)="Total"),VLOOKUP('311'!$G$59,_311_Table1,MATCH(MID($B548,1,1),_311_Table1_ColumnLookup,0),FALSE),
  IF(VALUE(LEFT($A548,3))=311,VLOOKUP(VALUE(MID($B548,2,1)),_311_Table1,MATCH(MID($B548,1,1),_311_Table1_ColumnLookup,0),FALSE)
+N("311"),
  IF(AND(VALUE(LEFT($A548,3))=312,LEFT($G548,10)="Unincepted",$B548="G "),VLOOKUP(" ULO",_312_Table1,MATCH('312'!$N$16,_312_Table1_ColumnLookup,0),FALSE),
  IF(AND(VALUE(LEFT($A548,3))=312,LEFT($G548,10)="Unincepted",$B548="O "),VLOOKUP(" ULO",_312_Table1,MATCH('312'!$V$16,_312_Table1_ColumnLookup,0),FALSE),
  IF(AND(VALUE(LEFT($A548,3))=312,LEFT($G548,10)="Unincepted",$B548="Q "),VLOOKUP(" ULO",_312_Table1,MATCH('312'!$X$16,_312_Table1_ColumnLookup,0),FALSE),
  IF(AND(VALUE(LEFT($A548,3))=312,LEFT($G548,10)="Unincepted"),VLOOKUP(" ULO",_312_Table1,MATCH(LEFT($B548,1),_312_Table1_ColumnLookup,0),FALSE),
  IF(AND(VALUE(LEFT($A548,3))=312,LEFT($G548,5)="Total",$B548="G "),VLOOKUP('312'!$F$80,_312_Table1,MATCH('312'!$N$16,_312_Table1_ColumnLookup,0),FALSE),
  IF(AND(VALUE(LEFT($A548,3))=312,LEFT($G548,5)="Total",$B548="O "),VLOOKUP('312'!$F$80,_312_Table1,MATCH('312'!$V$16,_312_Table1_ColumnLookup,0),FALSE),
  IF(AND(VALUE(LEFT($A548,3))=312,LEFT($G548,5)="Total",$B548="Q "),VLOOKUP('312'!$F$80,_312_Table1,MATCH('312'!$X$16,_312_Table1_ColumnLookup,0),FALSE),
  IF(AND(VALUE(LEFT($A548,3))=312,LEFT($G548,5)="Total"),VLOOKUP('312'!$F$80,_312_Table1,MATCH(LEFT($B548,1),_312_Table1_ColumnLookup,0),FALSE),
  IF(AND(VALUE(LEFT($A548,3))=312,LEN($I548)=4,$B548="G"),VLOOKUP($I548,_312_Table1,MATCH('312'!$N$16,_312_Table1_ColumnLookup,0),FALSE),
  IF(AND(VALUE(LEFT($A548,3))=312,LEN($I548)=4,$B548="O"),VLOOKUP($I548,_312_Table1,MATCH('312'!$V$16,_312_Table1_ColumnLookup,0),FALSE),
  IF(AND(VALUE(LEFT($A548,3))=312,LEN($I548)=4,$B548="Q"),VLOOKUP($I548,_312_Table1,MATCH('312'!$X$16,_312_Table1_ColumnLookup,0),FALSE),
  IF(AND(VALUE(LEFT($A548,3))=312,LEN($I548)=4),VLOOKUP($I548,_312_Table1,MATCH(LEFT($B548,1),_312_Table1_ColumnLookup,0),FALSE)
+N("312"),
  IF(VALUE(LEFT($A548,3))=313,VLOOKUP(VALUE(MID($B548,2,1)),_313_Table1,MATCH(MID($B548,1,1),_313_Table1_ColumnLookup,0),FALSE)
+N("313"),
  IF(AND(VALUE(LEFT($A548,3))=314,LEN($B548)=3),VLOOKUP(VALUE(MID($B548,2,2)),_314_Table1,MATCH(MID($B548,1,1),_314_Table1_ColumnLookup,0),FALSE),
  IF(VALUE(LEFT($A548,3))=314,VLOOKUP(VALUE(MID($B548,2,1)),_314_Table1,MATCH(MID($B548,1,1),_314_Table1_ColumnLookup,0),FALSE)
+N("314"),
""))))))))))))))))))))))))</f>
        <v>0</v>
      </c>
      <c r="E548" s="238" t="e">
        <f>IF(AND(VALUE(LEFT($A548,3))=309,LEN($B548)=3),VLOOKUP(VALUE(MID($B548,2,2)),_309_Table2,MATCH(MID($B548,1,1),_309_Table2_ColumnLookup,0),FALSE),
  IF($C548="309 LCR SummaryA",OneYearSCR,IF($C548="309 LCR SummaryB",UltimateSCR,IF(VALUE(LEFT($A548,3))=309,VLOOKUP(VALUE(MID($B548,2,1)),_309_Table2,MATCH(MID($B548,1,1),_309_Table2_ColumnLookup,0),FALSE)
+N("309"),
  IF(VALUE(LEFT($A548,3))=310,VLOOKUP(VALUE(MID($B548,2,1)),_310_Table2,MATCH(MID($B548,1,1),_310_Table2_ColumnLookup,0),FALSE)
+N("310"),
  IF(AND(VALUE(LEFT($A548,3))=311,LEN($I548)=4),VLOOKUP($I548,_311_Table2,MATCH($B548,_311_Table2_ColumnLookup,0),FALSE),
  IF(AND(VALUE(LEFT($A548,3))=311,OR($B548="I2",$B548="J2",$B548="K2",$B548="L2")),VLOOKUP('311'!$G$58,_311_Table2,MATCH(MID($B548,1,1),_311_Table2_ColumnLookup,0),FALSE),
  IF(AND(VALUE(LEFT($A548,3))=311,RIGHT($B548,5)="Total"),VLOOKUP('311'!$G$59,_311_Table2,MATCH(MID($B548,1,1),_311_Table2_ColumnLookup,0),FALSE),
  IF(VALUE(LEFT($A548,3))=311,VLOOKUP(VALUE(MID($B548,2,1)),_311_Table2,MATCH(MID($B548,1,1),_311_Table2_ColumnLookup,0),FALSE)
+N("311"),
  IF(AND(VALUE(LEFT($A548,3))=312,LEFT($G548,10)="Unincepted",$B548="G "),VLOOKUP(" ULO",_312_Table2,MATCH('312'!$N$16,_312_Table2_ColumnLookup,0),FALSE),
  IF(AND(VALUE(LEFT($A548,3))=312,LEFT($G548,10)="Unincepted",$B548="O "),VLOOKUP(" ULO",_312_Table2,MATCH('312'!$V$16,_312_Table2_ColumnLookup,0),FALSE),
  IF(AND(VALUE(LEFT($A548,3))=312,LEFT($G548,10)="Unincepted",$B548="Q "),VLOOKUP(" ULO",_312_Table2,MATCH('312'!$X$16,_312_Table2_ColumnLookup,0),FALSE),
  IF(AND(VALUE(LEFT($A548,3))=312,LEFT($G548,10)="Unincepted"),VLOOKUP(" ULO",_312_Table2,MATCH(LEFT($B548,1),_312_Table2_ColumnLookup,0),FALSE),
  IF(AND(VALUE(LEFT($A548,3))=312,LEFT($G548,5)="Total",$B548="G "),VLOOKUP('312'!$F$80,_312_Table2,MATCH('312'!$N$16,_312_Table2_ColumnLookup,0),FALSE),
  IF(AND(VALUE(LEFT($A548,3))=312,LEFT($G548,5)="Total",$B548="O "),VLOOKUP('312'!$F$80,_312_Table2,MATCH('312'!$V$16,_312_Table2_ColumnLookup,0),FALSE),
  IF(AND(VALUE(LEFT($A548,3))=312,LEFT($G548,5)="Total",$B548="Q "),VLOOKUP('312'!$F$80,_312_Table2,MATCH('312'!$X$16,_312_Table2_ColumnLookup,0),FALSE),
  IF(AND(VALUE(LEFT($A548,3))=312,LEFT($G548,5)="Total"),VLOOKUP('312'!$F$80,_312_Table2,MATCH(LEFT($B548,1),_312_Table2_ColumnLookup,0),FALSE),
  IF(AND(VALUE(LEFT($A548,3))=312,LEN($I548)=4,$B548="G"),VLOOKUP($I548,_312_Table2,MATCH('312'!$N$16,_312_Table2_ColumnLookup,0),FALSE),
  IF(AND(VALUE(LEFT($A548,3))=312,LEN($I548)=4,$B548="O"),VLOOKUP($I548,_312_Table2,MATCH('312'!$V$16,_312_Table2_ColumnLookup,0),FALSE),
  IF(AND(VALUE(LEFT($A548,3))=312,LEN($I548)=4,$B548="Q"),VLOOKUP($I548,_312_Table2,MATCH('312'!$X$16,_312_Table2_ColumnLookup,0),FALSE),
  IF(AND(VALUE(LEFT($A548,3))=312,LEN($I548)=4),VLOOKUP($I548,_312_Table2,MATCH(LEFT($B548,1),_312_Table2_ColumnLookup,0),FALSE)
+N("312"),
  IF(VALUE(LEFT($A548,3))=313,VLOOKUP(VALUE(MID($B548,2,1)),_313_Table2,MATCH(MID($B548,1,1),_313_Table2_ColumnLookup,0),FALSE)
+N("313"),
  IF(AND(VALUE(LEFT($A548,3))=314,LEN($B548)=3),VLOOKUP(VALUE(MID($B548,2,2)),_314_Table2,MATCH(MID($B548,1,1),_314_Table2_ColumnLookup,0),FALSE),
  IF(VALUE(LEFT($A548,3))=314,VLOOKUP(VALUE(MID($B548,2,1)),_314_Table2,MATCH(MID($B548,1,1),_314_Table2_ColumnLookup,0),FALSE)
+N("314"),
""))))))))))))))))))))))))</f>
        <v>#NAME?</v>
      </c>
      <c r="F548" s="238" t="e">
        <f>IF(AND(VALUE(LEFT($A548,3))=309,LEN($B548)=3),VLOOKUP(VALUE(MID($B548,2,2)),_309_Table3,MATCH(MID($B548,1,1),_309_Table3_ColumnLookup,0),FALSE),
  IF($C548="309 LCR SummaryA",OneYearSCR,IF($C548="309 LCR SummaryB",UltimateSCR,IF(VALUE(LEFT($A548,3))=309,VLOOKUP(VALUE(MID($B548,2,1)),_309_Table3,MATCH(MID($B548,1,1),_309_Table3_ColumnLookup,0),FALSE)
+N("309"),
  IF(VALUE(LEFT($A548,3))=310,VLOOKUP(VALUE(MID($B548,2,1)),_310_Table3,MATCH(MID($B548,1,1),_310_Table3_ColumnLookup,0),FALSE)
+N("310"),
  IF(AND(VALUE(LEFT($A548,3))=311,LEN($I548)=4),VLOOKUP($I548,_311_Table3,MATCH($B548,_311_Table3_ColumnLookup,0),FALSE),
  IF(AND(VALUE(LEFT($A548,3))=311,OR($B548="I2",$B548="J2",$B548="K2",$B548="L2")),VLOOKUP('311'!$G$58,_311_Table3,MATCH(MID($B548,1,1),_311_Table3_ColumnLookup,0),FALSE),
  IF(AND(VALUE(LEFT($A548,3))=311,RIGHT($B548,5)="Total"),VLOOKUP('311'!$G$59,_311_Table3,MATCH(MID($B548,1,1),_311_Table3_ColumnLookup,0),FALSE),
  IF(VALUE(LEFT($A548,3))=311,VLOOKUP(VALUE(MID($B548,2,1)),_311_Table3,MATCH(MID($B548,1,1),_311_Table3_ColumnLookup,0),FALSE)
+N("311"),
  IF(AND(VALUE(LEFT($A548,3))=312,LEFT($G548,10)="Unincepted",$B548="G "),VLOOKUP(" ULO",_312_Table3,MATCH('312'!$N$16,_312_Table3_ColumnLookup,0),FALSE),
  IF(AND(VALUE(LEFT($A548,3))=312,LEFT($G548,10)="Unincepted",$B548="O "),VLOOKUP(" ULO",_312_Table3,MATCH('312'!$V$16,_312_Table3_ColumnLookup,0),FALSE),
  IF(AND(VALUE(LEFT($A548,3))=312,LEFT($G548,10)="Unincepted",$B548="Q "),VLOOKUP(" ULO",_312_Table3,MATCH('312'!$X$16,_312_Table3_ColumnLookup,0),FALSE),
  IF(AND(VALUE(LEFT($A548,3))=312,LEFT($G548,10)="Unincepted"),VLOOKUP(" ULO",_312_Table3,MATCH(LEFT($B548,1),_312_Table3_ColumnLookup,0),FALSE),
  IF(AND(VALUE(LEFT($A548,3))=312,LEFT($G548,5)="Total",$B548="G "),VLOOKUP('312'!$F$80,_312_Table3,MATCH('312'!$N$16,_312_Table3_ColumnLookup,0),FALSE),
  IF(AND(VALUE(LEFT($A548,3))=312,LEFT($G548,5)="Total",$B548="O "),VLOOKUP('312'!$F$80,_312_Table3,MATCH('312'!$V$16,_312_Table3_ColumnLookup,0),FALSE),
  IF(AND(VALUE(LEFT($A548,3))=312,LEFT($G548,5)="Total",$B548="Q "),VLOOKUP('312'!$F$80,_312_Table3,MATCH('312'!$X$16,_312_Table3_ColumnLookup,0),FALSE),
  IF(AND(VALUE(LEFT($A548,3))=312,LEFT($G548,5)="Total"),VLOOKUP('312'!$F$80,_312_Table3,MATCH(LEFT($B548,1),_312_Table3_ColumnLookup,0),FALSE),
  IF(AND(VALUE(LEFT($A548,3))=312,LEN($I548)=4,$B548="G"),VLOOKUP($I548,_312_Table3,MATCH('312'!$N$16,_312_Table3_ColumnLookup,0),FALSE),
  IF(AND(VALUE(LEFT($A548,3))=312,LEN($I548)=4,$B548="O"),VLOOKUP($I548,_312_Table3,MATCH('312'!$V$16,_312_Table3_ColumnLookup,0),FALSE),
  IF(AND(VALUE(LEFT($A548,3))=312,LEN($I548)=4,$B548="Q"),VLOOKUP($I548,_312_Table3,MATCH('312'!$X$16,_312_Table3_ColumnLookup,0),FALSE),
  IF(AND(VALUE(LEFT($A548,3))=312,LEN($I548)=4),VLOOKUP($I548,_312_Table3,MATCH(LEFT($B548,1),_312_Table3_ColumnLookup,0),FALSE)
+N("312"),
  IF(VALUE(LEFT($A548,3))=313,VLOOKUP(VALUE(MID($B548,2,1)),_313_Table3,MATCH(MID($B548,1,1),_313_Table3_ColumnLookup,0),FALSE)
+N("313"),
  IF(AND(VALUE(LEFT($A548,3))=314,LEN($B548)=3),VLOOKUP(VALUE(MID($B548,2,2)),_314_Table3,MATCH(MID($B548,1,1),_314_Table3_ColumnLookup,0),FALSE),
  IF(VALUE(LEFT($A548,3))=314,VLOOKUP(VALUE(MID($B548,2,1)),_314_Table3,MATCH(MID($B548,1,1),_314_Table3_ColumnLookup,0),FALSE)
+N("314"),
""))))))))))))))))))))))))</f>
        <v>#NAME?</v>
      </c>
      <c r="G548" t="s">
        <v>1140</v>
      </c>
      <c r="H548" s="321">
        <f>IFERROR(
IF(ISERROR($D548)=FALSE,$D548,IF(ISERROR($E548)=FALSE,$E548,IF(ISERROR($F548)=FALSE,$F548
+N("012 checkboxes"),
IF(
IF(OR(LEFT($A548,9)="Syndicate",LEFT($A548,12)="NewSyndicate"),VLOOKUP($A548,'012'!$J:$ZW,MATCH("Link to button",'012'!$J$1:$ZW$1,0),0)
+N("309 checkbox"),
IF($C548="309 LCR Summary0",VLOOKUP("Notes990",'309'!$P:$ZZ,MATCH("Link to button",'309'!$P$1:$ZZ$1,0),0)
+N("313 checkboxes"),
IF($C548="313 Financial Information0LcmVsScr",IF($C548="309 LCR Summary0",VLOOKUP("LcmVsScr",'309'!$N:$ZZ,MATCH("Link to button",'309'!$N$1:$ZZ$1,0),0),
IF($C548="313 Financial Information0LcrDocAttached",IF($C548="309 LCR Summary0",VLOOKUP("LcrDocAttached",'309'!$N:$ZZ,MATCH("Link to button",'309'!$N$1:$ZZ$1,0),
0)))))))=1,TRUE,FALSE)
))),"")</f>
        <v>0</v>
      </c>
      <c r="I548">
        <v>2010</v>
      </c>
    </row>
    <row r="549" spans="1:9" customFormat="1">
      <c r="A549" s="237" t="str">
        <f>VLOOKUP($G549,CSVLookups!$B:$R,MATCH(A$1,CSVLookups!$B$1:$R$1,0),FALSE)</f>
        <v>312 Projected Solvency II Technical Provisions at Time Zero</v>
      </c>
      <c r="B549" s="237" t="str">
        <f>VLOOKUP($G549,CSVLookups!$B:$R,MATCH(B$1,CSVLookups!$B$1:$R$1,0),FALSE)</f>
        <v>B</v>
      </c>
      <c r="C549" s="238" t="str">
        <f t="shared" si="9"/>
        <v>312 Projected Solvency II Technical Provisions at Time ZeroB2010</v>
      </c>
      <c r="D549" s="238">
        <f>IF(AND(VALUE(LEFT($A549,3))=309,LEN($B549)=3),VLOOKUP(VALUE(MID($B549,2,2)),_309_Table1,MATCH(MID($B549,1,1),_309_Table1_ColumnLookup,0),FALSE),
  IF($C549="309 LCR SummaryA",OneYearSCR,IF($C549="309 LCR SummaryB",UltimateSCR,IF(VALUE(LEFT($A549,3))=309,VLOOKUP(VALUE(MID($B549,2,1)),_309_Table1,MATCH(MID($B549,1,1),_309_Table1_ColumnLookup,0),FALSE)
+N("309"),
  IF(VALUE(LEFT($A549,3))=310,VLOOKUP(VALUE(MID($B549,2,1)),_310_Table1,MATCH(MID($B549,1,1),_310_Table1_ColumnLookup,0),FALSE)
+N("310"),
  IF(AND(VALUE(LEFT($A549,3))=311,LEN($I549)=4),VLOOKUP($I549,_311_Table1,MATCH($B549,_311_Table1_ColumnLookup,0),FALSE),
  IF(AND(VALUE(LEFT($A549,3))=311,OR($B549="I2",$B549="J2",$B549="K2",$B549="L2")),VLOOKUP('311'!$G$58,_311_Table1,MATCH(MID($B549,1,1),_311_Table1_ColumnLookup,0),FALSE),
  IF(AND(VALUE(LEFT($A549,3))=311,RIGHT($B549,5)="Total"),VLOOKUP('311'!$G$59,_311_Table1,MATCH(MID($B549,1,1),_311_Table1_ColumnLookup,0),FALSE),
  IF(VALUE(LEFT($A549,3))=311,VLOOKUP(VALUE(MID($B549,2,1)),_311_Table1,MATCH(MID($B549,1,1),_311_Table1_ColumnLookup,0),FALSE)
+N("311"),
  IF(AND(VALUE(LEFT($A549,3))=312,LEFT($G549,10)="Unincepted",$B549="G "),VLOOKUP(" ULO",_312_Table1,MATCH('312'!$N$16,_312_Table1_ColumnLookup,0),FALSE),
  IF(AND(VALUE(LEFT($A549,3))=312,LEFT($G549,10)="Unincepted",$B549="O "),VLOOKUP(" ULO",_312_Table1,MATCH('312'!$V$16,_312_Table1_ColumnLookup,0),FALSE),
  IF(AND(VALUE(LEFT($A549,3))=312,LEFT($G549,10)="Unincepted",$B549="Q "),VLOOKUP(" ULO",_312_Table1,MATCH('312'!$X$16,_312_Table1_ColumnLookup,0),FALSE),
  IF(AND(VALUE(LEFT($A549,3))=312,LEFT($G549,10)="Unincepted"),VLOOKUP(" ULO",_312_Table1,MATCH(LEFT($B549,1),_312_Table1_ColumnLookup,0),FALSE),
  IF(AND(VALUE(LEFT($A549,3))=312,LEFT($G549,5)="Total",$B549="G "),VLOOKUP('312'!$F$80,_312_Table1,MATCH('312'!$N$16,_312_Table1_ColumnLookup,0),FALSE),
  IF(AND(VALUE(LEFT($A549,3))=312,LEFT($G549,5)="Total",$B549="O "),VLOOKUP('312'!$F$80,_312_Table1,MATCH('312'!$V$16,_312_Table1_ColumnLookup,0),FALSE),
  IF(AND(VALUE(LEFT($A549,3))=312,LEFT($G549,5)="Total",$B549="Q "),VLOOKUP('312'!$F$80,_312_Table1,MATCH('312'!$X$16,_312_Table1_ColumnLookup,0),FALSE),
  IF(AND(VALUE(LEFT($A549,3))=312,LEFT($G549,5)="Total"),VLOOKUP('312'!$F$80,_312_Table1,MATCH(LEFT($B549,1),_312_Table1_ColumnLookup,0),FALSE),
  IF(AND(VALUE(LEFT($A549,3))=312,LEN($I549)=4,$B549="G"),VLOOKUP($I549,_312_Table1,MATCH('312'!$N$16,_312_Table1_ColumnLookup,0),FALSE),
  IF(AND(VALUE(LEFT($A549,3))=312,LEN($I549)=4,$B549="O"),VLOOKUP($I549,_312_Table1,MATCH('312'!$V$16,_312_Table1_ColumnLookup,0),FALSE),
  IF(AND(VALUE(LEFT($A549,3))=312,LEN($I549)=4,$B549="Q"),VLOOKUP($I549,_312_Table1,MATCH('312'!$X$16,_312_Table1_ColumnLookup,0),FALSE),
  IF(AND(VALUE(LEFT($A549,3))=312,LEN($I549)=4),VLOOKUP($I549,_312_Table1,MATCH(LEFT($B549,1),_312_Table1_ColumnLookup,0),FALSE)
+N("312"),
  IF(VALUE(LEFT($A549,3))=313,VLOOKUP(VALUE(MID($B549,2,1)),_313_Table1,MATCH(MID($B549,1,1),_313_Table1_ColumnLookup,0),FALSE)
+N("313"),
  IF(AND(VALUE(LEFT($A549,3))=314,LEN($B549)=3),VLOOKUP(VALUE(MID($B549,2,2)),_314_Table1,MATCH(MID($B549,1,1),_314_Table1_ColumnLookup,0),FALSE),
  IF(VALUE(LEFT($A549,3))=314,VLOOKUP(VALUE(MID($B549,2,1)),_314_Table1,MATCH(MID($B549,1,1),_314_Table1_ColumnLookup,0),FALSE)
+N("314"),
""))))))))))))))))))))))))</f>
        <v>0</v>
      </c>
      <c r="E549" s="238" t="e">
        <f>IF(AND(VALUE(LEFT($A549,3))=309,LEN($B549)=3),VLOOKUP(VALUE(MID($B549,2,2)),_309_Table2,MATCH(MID($B549,1,1),_309_Table2_ColumnLookup,0),FALSE),
  IF($C549="309 LCR SummaryA",OneYearSCR,IF($C549="309 LCR SummaryB",UltimateSCR,IF(VALUE(LEFT($A549,3))=309,VLOOKUP(VALUE(MID($B549,2,1)),_309_Table2,MATCH(MID($B549,1,1),_309_Table2_ColumnLookup,0),FALSE)
+N("309"),
  IF(VALUE(LEFT($A549,3))=310,VLOOKUP(VALUE(MID($B549,2,1)),_310_Table2,MATCH(MID($B549,1,1),_310_Table2_ColumnLookup,0),FALSE)
+N("310"),
  IF(AND(VALUE(LEFT($A549,3))=311,LEN($I549)=4),VLOOKUP($I549,_311_Table2,MATCH($B549,_311_Table2_ColumnLookup,0),FALSE),
  IF(AND(VALUE(LEFT($A549,3))=311,OR($B549="I2",$B549="J2",$B549="K2",$B549="L2")),VLOOKUP('311'!$G$58,_311_Table2,MATCH(MID($B549,1,1),_311_Table2_ColumnLookup,0),FALSE),
  IF(AND(VALUE(LEFT($A549,3))=311,RIGHT($B549,5)="Total"),VLOOKUP('311'!$G$59,_311_Table2,MATCH(MID($B549,1,1),_311_Table2_ColumnLookup,0),FALSE),
  IF(VALUE(LEFT($A549,3))=311,VLOOKUP(VALUE(MID($B549,2,1)),_311_Table2,MATCH(MID($B549,1,1),_311_Table2_ColumnLookup,0),FALSE)
+N("311"),
  IF(AND(VALUE(LEFT($A549,3))=312,LEFT($G549,10)="Unincepted",$B549="G "),VLOOKUP(" ULO",_312_Table2,MATCH('312'!$N$16,_312_Table2_ColumnLookup,0),FALSE),
  IF(AND(VALUE(LEFT($A549,3))=312,LEFT($G549,10)="Unincepted",$B549="O "),VLOOKUP(" ULO",_312_Table2,MATCH('312'!$V$16,_312_Table2_ColumnLookup,0),FALSE),
  IF(AND(VALUE(LEFT($A549,3))=312,LEFT($G549,10)="Unincepted",$B549="Q "),VLOOKUP(" ULO",_312_Table2,MATCH('312'!$X$16,_312_Table2_ColumnLookup,0),FALSE),
  IF(AND(VALUE(LEFT($A549,3))=312,LEFT($G549,10)="Unincepted"),VLOOKUP(" ULO",_312_Table2,MATCH(LEFT($B549,1),_312_Table2_ColumnLookup,0),FALSE),
  IF(AND(VALUE(LEFT($A549,3))=312,LEFT($G549,5)="Total",$B549="G "),VLOOKUP('312'!$F$80,_312_Table2,MATCH('312'!$N$16,_312_Table2_ColumnLookup,0),FALSE),
  IF(AND(VALUE(LEFT($A549,3))=312,LEFT($G549,5)="Total",$B549="O "),VLOOKUP('312'!$F$80,_312_Table2,MATCH('312'!$V$16,_312_Table2_ColumnLookup,0),FALSE),
  IF(AND(VALUE(LEFT($A549,3))=312,LEFT($G549,5)="Total",$B549="Q "),VLOOKUP('312'!$F$80,_312_Table2,MATCH('312'!$X$16,_312_Table2_ColumnLookup,0),FALSE),
  IF(AND(VALUE(LEFT($A549,3))=312,LEFT($G549,5)="Total"),VLOOKUP('312'!$F$80,_312_Table2,MATCH(LEFT($B549,1),_312_Table2_ColumnLookup,0),FALSE),
  IF(AND(VALUE(LEFT($A549,3))=312,LEN($I549)=4,$B549="G"),VLOOKUP($I549,_312_Table2,MATCH('312'!$N$16,_312_Table2_ColumnLookup,0),FALSE),
  IF(AND(VALUE(LEFT($A549,3))=312,LEN($I549)=4,$B549="O"),VLOOKUP($I549,_312_Table2,MATCH('312'!$V$16,_312_Table2_ColumnLookup,0),FALSE),
  IF(AND(VALUE(LEFT($A549,3))=312,LEN($I549)=4,$B549="Q"),VLOOKUP($I549,_312_Table2,MATCH('312'!$X$16,_312_Table2_ColumnLookup,0),FALSE),
  IF(AND(VALUE(LEFT($A549,3))=312,LEN($I549)=4),VLOOKUP($I549,_312_Table2,MATCH(LEFT($B549,1),_312_Table2_ColumnLookup,0),FALSE)
+N("312"),
  IF(VALUE(LEFT($A549,3))=313,VLOOKUP(VALUE(MID($B549,2,1)),_313_Table2,MATCH(MID($B549,1,1),_313_Table2_ColumnLookup,0),FALSE)
+N("313"),
  IF(AND(VALUE(LEFT($A549,3))=314,LEN($B549)=3),VLOOKUP(VALUE(MID($B549,2,2)),_314_Table2,MATCH(MID($B549,1,1),_314_Table2_ColumnLookup,0),FALSE),
  IF(VALUE(LEFT($A549,3))=314,VLOOKUP(VALUE(MID($B549,2,1)),_314_Table2,MATCH(MID($B549,1,1),_314_Table2_ColumnLookup,0),FALSE)
+N("314"),
""))))))))))))))))))))))))</f>
        <v>#NAME?</v>
      </c>
      <c r="F549" s="238" t="e">
        <f>IF(AND(VALUE(LEFT($A549,3))=309,LEN($B549)=3),VLOOKUP(VALUE(MID($B549,2,2)),_309_Table3,MATCH(MID($B549,1,1),_309_Table3_ColumnLookup,0),FALSE),
  IF($C549="309 LCR SummaryA",OneYearSCR,IF($C549="309 LCR SummaryB",UltimateSCR,IF(VALUE(LEFT($A549,3))=309,VLOOKUP(VALUE(MID($B549,2,1)),_309_Table3,MATCH(MID($B549,1,1),_309_Table3_ColumnLookup,0),FALSE)
+N("309"),
  IF(VALUE(LEFT($A549,3))=310,VLOOKUP(VALUE(MID($B549,2,1)),_310_Table3,MATCH(MID($B549,1,1),_310_Table3_ColumnLookup,0),FALSE)
+N("310"),
  IF(AND(VALUE(LEFT($A549,3))=311,LEN($I549)=4),VLOOKUP($I549,_311_Table3,MATCH($B549,_311_Table3_ColumnLookup,0),FALSE),
  IF(AND(VALUE(LEFT($A549,3))=311,OR($B549="I2",$B549="J2",$B549="K2",$B549="L2")),VLOOKUP('311'!$G$58,_311_Table3,MATCH(MID($B549,1,1),_311_Table3_ColumnLookup,0),FALSE),
  IF(AND(VALUE(LEFT($A549,3))=311,RIGHT($B549,5)="Total"),VLOOKUP('311'!$G$59,_311_Table3,MATCH(MID($B549,1,1),_311_Table3_ColumnLookup,0),FALSE),
  IF(VALUE(LEFT($A549,3))=311,VLOOKUP(VALUE(MID($B549,2,1)),_311_Table3,MATCH(MID($B549,1,1),_311_Table3_ColumnLookup,0),FALSE)
+N("311"),
  IF(AND(VALUE(LEFT($A549,3))=312,LEFT($G549,10)="Unincepted",$B549="G "),VLOOKUP(" ULO",_312_Table3,MATCH('312'!$N$16,_312_Table3_ColumnLookup,0),FALSE),
  IF(AND(VALUE(LEFT($A549,3))=312,LEFT($G549,10)="Unincepted",$B549="O "),VLOOKUP(" ULO",_312_Table3,MATCH('312'!$V$16,_312_Table3_ColumnLookup,0),FALSE),
  IF(AND(VALUE(LEFT($A549,3))=312,LEFT($G549,10)="Unincepted",$B549="Q "),VLOOKUP(" ULO",_312_Table3,MATCH('312'!$X$16,_312_Table3_ColumnLookup,0),FALSE),
  IF(AND(VALUE(LEFT($A549,3))=312,LEFT($G549,10)="Unincepted"),VLOOKUP(" ULO",_312_Table3,MATCH(LEFT($B549,1),_312_Table3_ColumnLookup,0),FALSE),
  IF(AND(VALUE(LEFT($A549,3))=312,LEFT($G549,5)="Total",$B549="G "),VLOOKUP('312'!$F$80,_312_Table3,MATCH('312'!$N$16,_312_Table3_ColumnLookup,0),FALSE),
  IF(AND(VALUE(LEFT($A549,3))=312,LEFT($G549,5)="Total",$B549="O "),VLOOKUP('312'!$F$80,_312_Table3,MATCH('312'!$V$16,_312_Table3_ColumnLookup,0),FALSE),
  IF(AND(VALUE(LEFT($A549,3))=312,LEFT($G549,5)="Total",$B549="Q "),VLOOKUP('312'!$F$80,_312_Table3,MATCH('312'!$X$16,_312_Table3_ColumnLookup,0),FALSE),
  IF(AND(VALUE(LEFT($A549,3))=312,LEFT($G549,5)="Total"),VLOOKUP('312'!$F$80,_312_Table3,MATCH(LEFT($B549,1),_312_Table3_ColumnLookup,0),FALSE),
  IF(AND(VALUE(LEFT($A549,3))=312,LEN($I549)=4,$B549="G"),VLOOKUP($I549,_312_Table3,MATCH('312'!$N$16,_312_Table3_ColumnLookup,0),FALSE),
  IF(AND(VALUE(LEFT($A549,3))=312,LEN($I549)=4,$B549="O"),VLOOKUP($I549,_312_Table3,MATCH('312'!$V$16,_312_Table3_ColumnLookup,0),FALSE),
  IF(AND(VALUE(LEFT($A549,3))=312,LEN($I549)=4,$B549="Q"),VLOOKUP($I549,_312_Table3,MATCH('312'!$X$16,_312_Table3_ColumnLookup,0),FALSE),
  IF(AND(VALUE(LEFT($A549,3))=312,LEN($I549)=4),VLOOKUP($I549,_312_Table3,MATCH(LEFT($B549,1),_312_Table3_ColumnLookup,0),FALSE)
+N("312"),
  IF(VALUE(LEFT($A549,3))=313,VLOOKUP(VALUE(MID($B549,2,1)),_313_Table3,MATCH(MID($B549,1,1),_313_Table3_ColumnLookup,0),FALSE)
+N("313"),
  IF(AND(VALUE(LEFT($A549,3))=314,LEN($B549)=3),VLOOKUP(VALUE(MID($B549,2,2)),_314_Table3,MATCH(MID($B549,1,1),_314_Table3_ColumnLookup,0),FALSE),
  IF(VALUE(LEFT($A549,3))=314,VLOOKUP(VALUE(MID($B549,2,1)),_314_Table3,MATCH(MID($B549,1,1),_314_Table3_ColumnLookup,0),FALSE)
+N("314"),
""))))))))))))))))))))))))</f>
        <v>#NAME?</v>
      </c>
      <c r="G549" t="s">
        <v>1141</v>
      </c>
      <c r="H549" s="321">
        <f>IFERROR(
IF(ISERROR($D549)=FALSE,$D549,IF(ISERROR($E549)=FALSE,$E549,IF(ISERROR($F549)=FALSE,$F549
+N("012 checkboxes"),
IF(
IF(OR(LEFT($A549,9)="Syndicate",LEFT($A549,12)="NewSyndicate"),VLOOKUP($A549,'012'!$J:$ZW,MATCH("Link to button",'012'!$J$1:$ZW$1,0),0)
+N("309 checkbox"),
IF($C549="309 LCR Summary0",VLOOKUP("Notes990",'309'!$P:$ZZ,MATCH("Link to button",'309'!$P$1:$ZZ$1,0),0)
+N("313 checkboxes"),
IF($C549="313 Financial Information0LcmVsScr",IF($C549="309 LCR Summary0",VLOOKUP("LcmVsScr",'309'!$N:$ZZ,MATCH("Link to button",'309'!$N$1:$ZZ$1,0),0),
IF($C549="313 Financial Information0LcrDocAttached",IF($C549="309 LCR Summary0",VLOOKUP("LcrDocAttached",'309'!$N:$ZZ,MATCH("Link to button",'309'!$N$1:$ZZ$1,0),
0)))))))=1,TRUE,FALSE)
))),"")</f>
        <v>0</v>
      </c>
      <c r="I549">
        <v>2010</v>
      </c>
    </row>
    <row r="550" spans="1:9" customFormat="1">
      <c r="A550" s="237" t="str">
        <f>VLOOKUP($G550,CSVLookups!$B:$R,MATCH(A$1,CSVLookups!$B$1:$R$1,0),FALSE)</f>
        <v>312 Projected Solvency II Technical Provisions at Time Zero</v>
      </c>
      <c r="B550" s="237" t="str">
        <f>VLOOKUP($G550,CSVLookups!$B:$R,MATCH(B$1,CSVLookups!$B$1:$R$1,0),FALSE)</f>
        <v>C</v>
      </c>
      <c r="C550" s="238" t="str">
        <f t="shared" si="9"/>
        <v>312 Projected Solvency II Technical Provisions at Time ZeroC2010</v>
      </c>
      <c r="D550" s="238">
        <f>IF(AND(VALUE(LEFT($A550,3))=309,LEN($B550)=3),VLOOKUP(VALUE(MID($B550,2,2)),_309_Table1,MATCH(MID($B550,1,1),_309_Table1_ColumnLookup,0),FALSE),
  IF($C550="309 LCR SummaryA",OneYearSCR,IF($C550="309 LCR SummaryB",UltimateSCR,IF(VALUE(LEFT($A550,3))=309,VLOOKUP(VALUE(MID($B550,2,1)),_309_Table1,MATCH(MID($B550,1,1),_309_Table1_ColumnLookup,0),FALSE)
+N("309"),
  IF(VALUE(LEFT($A550,3))=310,VLOOKUP(VALUE(MID($B550,2,1)),_310_Table1,MATCH(MID($B550,1,1),_310_Table1_ColumnLookup,0),FALSE)
+N("310"),
  IF(AND(VALUE(LEFT($A550,3))=311,LEN($I550)=4),VLOOKUP($I550,_311_Table1,MATCH($B550,_311_Table1_ColumnLookup,0),FALSE),
  IF(AND(VALUE(LEFT($A550,3))=311,OR($B550="I2",$B550="J2",$B550="K2",$B550="L2")),VLOOKUP('311'!$G$58,_311_Table1,MATCH(MID($B550,1,1),_311_Table1_ColumnLookup,0),FALSE),
  IF(AND(VALUE(LEFT($A550,3))=311,RIGHT($B550,5)="Total"),VLOOKUP('311'!$G$59,_311_Table1,MATCH(MID($B550,1,1),_311_Table1_ColumnLookup,0),FALSE),
  IF(VALUE(LEFT($A550,3))=311,VLOOKUP(VALUE(MID($B550,2,1)),_311_Table1,MATCH(MID($B550,1,1),_311_Table1_ColumnLookup,0),FALSE)
+N("311"),
  IF(AND(VALUE(LEFT($A550,3))=312,LEFT($G550,10)="Unincepted",$B550="G "),VLOOKUP(" ULO",_312_Table1,MATCH('312'!$N$16,_312_Table1_ColumnLookup,0),FALSE),
  IF(AND(VALUE(LEFT($A550,3))=312,LEFT($G550,10)="Unincepted",$B550="O "),VLOOKUP(" ULO",_312_Table1,MATCH('312'!$V$16,_312_Table1_ColumnLookup,0),FALSE),
  IF(AND(VALUE(LEFT($A550,3))=312,LEFT($G550,10)="Unincepted",$B550="Q "),VLOOKUP(" ULO",_312_Table1,MATCH('312'!$X$16,_312_Table1_ColumnLookup,0),FALSE),
  IF(AND(VALUE(LEFT($A550,3))=312,LEFT($G550,10)="Unincepted"),VLOOKUP(" ULO",_312_Table1,MATCH(LEFT($B550,1),_312_Table1_ColumnLookup,0),FALSE),
  IF(AND(VALUE(LEFT($A550,3))=312,LEFT($G550,5)="Total",$B550="G "),VLOOKUP('312'!$F$80,_312_Table1,MATCH('312'!$N$16,_312_Table1_ColumnLookup,0),FALSE),
  IF(AND(VALUE(LEFT($A550,3))=312,LEFT($G550,5)="Total",$B550="O "),VLOOKUP('312'!$F$80,_312_Table1,MATCH('312'!$V$16,_312_Table1_ColumnLookup,0),FALSE),
  IF(AND(VALUE(LEFT($A550,3))=312,LEFT($G550,5)="Total",$B550="Q "),VLOOKUP('312'!$F$80,_312_Table1,MATCH('312'!$X$16,_312_Table1_ColumnLookup,0),FALSE),
  IF(AND(VALUE(LEFT($A550,3))=312,LEFT($G550,5)="Total"),VLOOKUP('312'!$F$80,_312_Table1,MATCH(LEFT($B550,1),_312_Table1_ColumnLookup,0),FALSE),
  IF(AND(VALUE(LEFT($A550,3))=312,LEN($I550)=4,$B550="G"),VLOOKUP($I550,_312_Table1,MATCH('312'!$N$16,_312_Table1_ColumnLookup,0),FALSE),
  IF(AND(VALUE(LEFT($A550,3))=312,LEN($I550)=4,$B550="O"),VLOOKUP($I550,_312_Table1,MATCH('312'!$V$16,_312_Table1_ColumnLookup,0),FALSE),
  IF(AND(VALUE(LEFT($A550,3))=312,LEN($I550)=4,$B550="Q"),VLOOKUP($I550,_312_Table1,MATCH('312'!$X$16,_312_Table1_ColumnLookup,0),FALSE),
  IF(AND(VALUE(LEFT($A550,3))=312,LEN($I550)=4),VLOOKUP($I550,_312_Table1,MATCH(LEFT($B550,1),_312_Table1_ColumnLookup,0),FALSE)
+N("312"),
  IF(VALUE(LEFT($A550,3))=313,VLOOKUP(VALUE(MID($B550,2,1)),_313_Table1,MATCH(MID($B550,1,1),_313_Table1_ColumnLookup,0),FALSE)
+N("313"),
  IF(AND(VALUE(LEFT($A550,3))=314,LEN($B550)=3),VLOOKUP(VALUE(MID($B550,2,2)),_314_Table1,MATCH(MID($B550,1,1),_314_Table1_ColumnLookup,0),FALSE),
  IF(VALUE(LEFT($A550,3))=314,VLOOKUP(VALUE(MID($B550,2,1)),_314_Table1,MATCH(MID($B550,1,1),_314_Table1_ColumnLookup,0),FALSE)
+N("314"),
""))))))))))))))))))))))))</f>
        <v>0</v>
      </c>
      <c r="E550" s="238" t="e">
        <f>IF(AND(VALUE(LEFT($A550,3))=309,LEN($B550)=3),VLOOKUP(VALUE(MID($B550,2,2)),_309_Table2,MATCH(MID($B550,1,1),_309_Table2_ColumnLookup,0),FALSE),
  IF($C550="309 LCR SummaryA",OneYearSCR,IF($C550="309 LCR SummaryB",UltimateSCR,IF(VALUE(LEFT($A550,3))=309,VLOOKUP(VALUE(MID($B550,2,1)),_309_Table2,MATCH(MID($B550,1,1),_309_Table2_ColumnLookup,0),FALSE)
+N("309"),
  IF(VALUE(LEFT($A550,3))=310,VLOOKUP(VALUE(MID($B550,2,1)),_310_Table2,MATCH(MID($B550,1,1),_310_Table2_ColumnLookup,0),FALSE)
+N("310"),
  IF(AND(VALUE(LEFT($A550,3))=311,LEN($I550)=4),VLOOKUP($I550,_311_Table2,MATCH($B550,_311_Table2_ColumnLookup,0),FALSE),
  IF(AND(VALUE(LEFT($A550,3))=311,OR($B550="I2",$B550="J2",$B550="K2",$B550="L2")),VLOOKUP('311'!$G$58,_311_Table2,MATCH(MID($B550,1,1),_311_Table2_ColumnLookup,0),FALSE),
  IF(AND(VALUE(LEFT($A550,3))=311,RIGHT($B550,5)="Total"),VLOOKUP('311'!$G$59,_311_Table2,MATCH(MID($B550,1,1),_311_Table2_ColumnLookup,0),FALSE),
  IF(VALUE(LEFT($A550,3))=311,VLOOKUP(VALUE(MID($B550,2,1)),_311_Table2,MATCH(MID($B550,1,1),_311_Table2_ColumnLookup,0),FALSE)
+N("311"),
  IF(AND(VALUE(LEFT($A550,3))=312,LEFT($G550,10)="Unincepted",$B550="G "),VLOOKUP(" ULO",_312_Table2,MATCH('312'!$N$16,_312_Table2_ColumnLookup,0),FALSE),
  IF(AND(VALUE(LEFT($A550,3))=312,LEFT($G550,10)="Unincepted",$B550="O "),VLOOKUP(" ULO",_312_Table2,MATCH('312'!$V$16,_312_Table2_ColumnLookup,0),FALSE),
  IF(AND(VALUE(LEFT($A550,3))=312,LEFT($G550,10)="Unincepted",$B550="Q "),VLOOKUP(" ULO",_312_Table2,MATCH('312'!$X$16,_312_Table2_ColumnLookup,0),FALSE),
  IF(AND(VALUE(LEFT($A550,3))=312,LEFT($G550,10)="Unincepted"),VLOOKUP(" ULO",_312_Table2,MATCH(LEFT($B550,1),_312_Table2_ColumnLookup,0),FALSE),
  IF(AND(VALUE(LEFT($A550,3))=312,LEFT($G550,5)="Total",$B550="G "),VLOOKUP('312'!$F$80,_312_Table2,MATCH('312'!$N$16,_312_Table2_ColumnLookup,0),FALSE),
  IF(AND(VALUE(LEFT($A550,3))=312,LEFT($G550,5)="Total",$B550="O "),VLOOKUP('312'!$F$80,_312_Table2,MATCH('312'!$V$16,_312_Table2_ColumnLookup,0),FALSE),
  IF(AND(VALUE(LEFT($A550,3))=312,LEFT($G550,5)="Total",$B550="Q "),VLOOKUP('312'!$F$80,_312_Table2,MATCH('312'!$X$16,_312_Table2_ColumnLookup,0),FALSE),
  IF(AND(VALUE(LEFT($A550,3))=312,LEFT($G550,5)="Total"),VLOOKUP('312'!$F$80,_312_Table2,MATCH(LEFT($B550,1),_312_Table2_ColumnLookup,0),FALSE),
  IF(AND(VALUE(LEFT($A550,3))=312,LEN($I550)=4,$B550="G"),VLOOKUP($I550,_312_Table2,MATCH('312'!$N$16,_312_Table2_ColumnLookup,0),FALSE),
  IF(AND(VALUE(LEFT($A550,3))=312,LEN($I550)=4,$B550="O"),VLOOKUP($I550,_312_Table2,MATCH('312'!$V$16,_312_Table2_ColumnLookup,0),FALSE),
  IF(AND(VALUE(LEFT($A550,3))=312,LEN($I550)=4,$B550="Q"),VLOOKUP($I550,_312_Table2,MATCH('312'!$X$16,_312_Table2_ColumnLookup,0),FALSE),
  IF(AND(VALUE(LEFT($A550,3))=312,LEN($I550)=4),VLOOKUP($I550,_312_Table2,MATCH(LEFT($B550,1),_312_Table2_ColumnLookup,0),FALSE)
+N("312"),
  IF(VALUE(LEFT($A550,3))=313,VLOOKUP(VALUE(MID($B550,2,1)),_313_Table2,MATCH(MID($B550,1,1),_313_Table2_ColumnLookup,0),FALSE)
+N("313"),
  IF(AND(VALUE(LEFT($A550,3))=314,LEN($B550)=3),VLOOKUP(VALUE(MID($B550,2,2)),_314_Table2,MATCH(MID($B550,1,1),_314_Table2_ColumnLookup,0),FALSE),
  IF(VALUE(LEFT($A550,3))=314,VLOOKUP(VALUE(MID($B550,2,1)),_314_Table2,MATCH(MID($B550,1,1),_314_Table2_ColumnLookup,0),FALSE)
+N("314"),
""))))))))))))))))))))))))</f>
        <v>#NAME?</v>
      </c>
      <c r="F550" s="238" t="e">
        <f>IF(AND(VALUE(LEFT($A550,3))=309,LEN($B550)=3),VLOOKUP(VALUE(MID($B550,2,2)),_309_Table3,MATCH(MID($B550,1,1),_309_Table3_ColumnLookup,0),FALSE),
  IF($C550="309 LCR SummaryA",OneYearSCR,IF($C550="309 LCR SummaryB",UltimateSCR,IF(VALUE(LEFT($A550,3))=309,VLOOKUP(VALUE(MID($B550,2,1)),_309_Table3,MATCH(MID($B550,1,1),_309_Table3_ColumnLookup,0),FALSE)
+N("309"),
  IF(VALUE(LEFT($A550,3))=310,VLOOKUP(VALUE(MID($B550,2,1)),_310_Table3,MATCH(MID($B550,1,1),_310_Table3_ColumnLookup,0),FALSE)
+N("310"),
  IF(AND(VALUE(LEFT($A550,3))=311,LEN($I550)=4),VLOOKUP($I550,_311_Table3,MATCH($B550,_311_Table3_ColumnLookup,0),FALSE),
  IF(AND(VALUE(LEFT($A550,3))=311,OR($B550="I2",$B550="J2",$B550="K2",$B550="L2")),VLOOKUP('311'!$G$58,_311_Table3,MATCH(MID($B550,1,1),_311_Table3_ColumnLookup,0),FALSE),
  IF(AND(VALUE(LEFT($A550,3))=311,RIGHT($B550,5)="Total"),VLOOKUP('311'!$G$59,_311_Table3,MATCH(MID($B550,1,1),_311_Table3_ColumnLookup,0),FALSE),
  IF(VALUE(LEFT($A550,3))=311,VLOOKUP(VALUE(MID($B550,2,1)),_311_Table3,MATCH(MID($B550,1,1),_311_Table3_ColumnLookup,0),FALSE)
+N("311"),
  IF(AND(VALUE(LEFT($A550,3))=312,LEFT($G550,10)="Unincepted",$B550="G "),VLOOKUP(" ULO",_312_Table3,MATCH('312'!$N$16,_312_Table3_ColumnLookup,0),FALSE),
  IF(AND(VALUE(LEFT($A550,3))=312,LEFT($G550,10)="Unincepted",$B550="O "),VLOOKUP(" ULO",_312_Table3,MATCH('312'!$V$16,_312_Table3_ColumnLookup,0),FALSE),
  IF(AND(VALUE(LEFT($A550,3))=312,LEFT($G550,10)="Unincepted",$B550="Q "),VLOOKUP(" ULO",_312_Table3,MATCH('312'!$X$16,_312_Table3_ColumnLookup,0),FALSE),
  IF(AND(VALUE(LEFT($A550,3))=312,LEFT($G550,10)="Unincepted"),VLOOKUP(" ULO",_312_Table3,MATCH(LEFT($B550,1),_312_Table3_ColumnLookup,0),FALSE),
  IF(AND(VALUE(LEFT($A550,3))=312,LEFT($G550,5)="Total",$B550="G "),VLOOKUP('312'!$F$80,_312_Table3,MATCH('312'!$N$16,_312_Table3_ColumnLookup,0),FALSE),
  IF(AND(VALUE(LEFT($A550,3))=312,LEFT($G550,5)="Total",$B550="O "),VLOOKUP('312'!$F$80,_312_Table3,MATCH('312'!$V$16,_312_Table3_ColumnLookup,0),FALSE),
  IF(AND(VALUE(LEFT($A550,3))=312,LEFT($G550,5)="Total",$B550="Q "),VLOOKUP('312'!$F$80,_312_Table3,MATCH('312'!$X$16,_312_Table3_ColumnLookup,0),FALSE),
  IF(AND(VALUE(LEFT($A550,3))=312,LEFT($G550,5)="Total"),VLOOKUP('312'!$F$80,_312_Table3,MATCH(LEFT($B550,1),_312_Table3_ColumnLookup,0),FALSE),
  IF(AND(VALUE(LEFT($A550,3))=312,LEN($I550)=4,$B550="G"),VLOOKUP($I550,_312_Table3,MATCH('312'!$N$16,_312_Table3_ColumnLookup,0),FALSE),
  IF(AND(VALUE(LEFT($A550,3))=312,LEN($I550)=4,$B550="O"),VLOOKUP($I550,_312_Table3,MATCH('312'!$V$16,_312_Table3_ColumnLookup,0),FALSE),
  IF(AND(VALUE(LEFT($A550,3))=312,LEN($I550)=4,$B550="Q"),VLOOKUP($I550,_312_Table3,MATCH('312'!$X$16,_312_Table3_ColumnLookup,0),FALSE),
  IF(AND(VALUE(LEFT($A550,3))=312,LEN($I550)=4),VLOOKUP($I550,_312_Table3,MATCH(LEFT($B550,1),_312_Table3_ColumnLookup,0),FALSE)
+N("312"),
  IF(VALUE(LEFT($A550,3))=313,VLOOKUP(VALUE(MID($B550,2,1)),_313_Table3,MATCH(MID($B550,1,1),_313_Table3_ColumnLookup,0),FALSE)
+N("313"),
  IF(AND(VALUE(LEFT($A550,3))=314,LEN($B550)=3),VLOOKUP(VALUE(MID($B550,2,2)),_314_Table3,MATCH(MID($B550,1,1),_314_Table3_ColumnLookup,0),FALSE),
  IF(VALUE(LEFT($A550,3))=314,VLOOKUP(VALUE(MID($B550,2,1)),_314_Table3,MATCH(MID($B550,1,1),_314_Table3_ColumnLookup,0),FALSE)
+N("314"),
""))))))))))))))))))))))))</f>
        <v>#NAME?</v>
      </c>
      <c r="G550" t="s">
        <v>1142</v>
      </c>
      <c r="H550" s="321">
        <f>IFERROR(
IF(ISERROR($D550)=FALSE,$D550,IF(ISERROR($E550)=FALSE,$E550,IF(ISERROR($F550)=FALSE,$F550
+N("012 checkboxes"),
IF(
IF(OR(LEFT($A550,9)="Syndicate",LEFT($A550,12)="NewSyndicate"),VLOOKUP($A550,'012'!$J:$ZW,MATCH("Link to button",'012'!$J$1:$ZW$1,0),0)
+N("309 checkbox"),
IF($C550="309 LCR Summary0",VLOOKUP("Notes990",'309'!$P:$ZZ,MATCH("Link to button",'309'!$P$1:$ZZ$1,0),0)
+N("313 checkboxes"),
IF($C550="313 Financial Information0LcmVsScr",IF($C550="309 LCR Summary0",VLOOKUP("LcmVsScr",'309'!$N:$ZZ,MATCH("Link to button",'309'!$N$1:$ZZ$1,0),0),
IF($C550="313 Financial Information0LcrDocAttached",IF($C550="309 LCR Summary0",VLOOKUP("LcrDocAttached",'309'!$N:$ZZ,MATCH("Link to button",'309'!$N$1:$ZZ$1,0),
0)))))))=1,TRUE,FALSE)
))),"")</f>
        <v>0</v>
      </c>
      <c r="I550">
        <v>2010</v>
      </c>
    </row>
    <row r="551" spans="1:9" customFormat="1">
      <c r="A551" s="237" t="str">
        <f>VLOOKUP($G551,CSVLookups!$B:$R,MATCH(A$1,CSVLookups!$B$1:$R$1,0),FALSE)</f>
        <v>312 Projected Solvency II Technical Provisions at Time Zero</v>
      </c>
      <c r="B551" s="237" t="str">
        <f>VLOOKUP($G551,CSVLookups!$B:$R,MATCH(B$1,CSVLookups!$B$1:$R$1,0),FALSE)</f>
        <v>D</v>
      </c>
      <c r="C551" s="238" t="str">
        <f t="shared" si="9"/>
        <v>312 Projected Solvency II Technical Provisions at Time ZeroD2010</v>
      </c>
      <c r="D551" s="238">
        <f>IF(AND(VALUE(LEFT($A551,3))=309,LEN($B551)=3),VLOOKUP(VALUE(MID($B551,2,2)),_309_Table1,MATCH(MID($B551,1,1),_309_Table1_ColumnLookup,0),FALSE),
  IF($C551="309 LCR SummaryA",OneYearSCR,IF($C551="309 LCR SummaryB",UltimateSCR,IF(VALUE(LEFT($A551,3))=309,VLOOKUP(VALUE(MID($B551,2,1)),_309_Table1,MATCH(MID($B551,1,1),_309_Table1_ColumnLookup,0),FALSE)
+N("309"),
  IF(VALUE(LEFT($A551,3))=310,VLOOKUP(VALUE(MID($B551,2,1)),_310_Table1,MATCH(MID($B551,1,1),_310_Table1_ColumnLookup,0),FALSE)
+N("310"),
  IF(AND(VALUE(LEFT($A551,3))=311,LEN($I551)=4),VLOOKUP($I551,_311_Table1,MATCH($B551,_311_Table1_ColumnLookup,0),FALSE),
  IF(AND(VALUE(LEFT($A551,3))=311,OR($B551="I2",$B551="J2",$B551="K2",$B551="L2")),VLOOKUP('311'!$G$58,_311_Table1,MATCH(MID($B551,1,1),_311_Table1_ColumnLookup,0),FALSE),
  IF(AND(VALUE(LEFT($A551,3))=311,RIGHT($B551,5)="Total"),VLOOKUP('311'!$G$59,_311_Table1,MATCH(MID($B551,1,1),_311_Table1_ColumnLookup,0),FALSE),
  IF(VALUE(LEFT($A551,3))=311,VLOOKUP(VALUE(MID($B551,2,1)),_311_Table1,MATCH(MID($B551,1,1),_311_Table1_ColumnLookup,0),FALSE)
+N("311"),
  IF(AND(VALUE(LEFT($A551,3))=312,LEFT($G551,10)="Unincepted",$B551="G "),VLOOKUP(" ULO",_312_Table1,MATCH('312'!$N$16,_312_Table1_ColumnLookup,0),FALSE),
  IF(AND(VALUE(LEFT($A551,3))=312,LEFT($G551,10)="Unincepted",$B551="O "),VLOOKUP(" ULO",_312_Table1,MATCH('312'!$V$16,_312_Table1_ColumnLookup,0),FALSE),
  IF(AND(VALUE(LEFT($A551,3))=312,LEFT($G551,10)="Unincepted",$B551="Q "),VLOOKUP(" ULO",_312_Table1,MATCH('312'!$X$16,_312_Table1_ColumnLookup,0),FALSE),
  IF(AND(VALUE(LEFT($A551,3))=312,LEFT($G551,10)="Unincepted"),VLOOKUP(" ULO",_312_Table1,MATCH(LEFT($B551,1),_312_Table1_ColumnLookup,0),FALSE),
  IF(AND(VALUE(LEFT($A551,3))=312,LEFT($G551,5)="Total",$B551="G "),VLOOKUP('312'!$F$80,_312_Table1,MATCH('312'!$N$16,_312_Table1_ColumnLookup,0),FALSE),
  IF(AND(VALUE(LEFT($A551,3))=312,LEFT($G551,5)="Total",$B551="O "),VLOOKUP('312'!$F$80,_312_Table1,MATCH('312'!$V$16,_312_Table1_ColumnLookup,0),FALSE),
  IF(AND(VALUE(LEFT($A551,3))=312,LEFT($G551,5)="Total",$B551="Q "),VLOOKUP('312'!$F$80,_312_Table1,MATCH('312'!$X$16,_312_Table1_ColumnLookup,0),FALSE),
  IF(AND(VALUE(LEFT($A551,3))=312,LEFT($G551,5)="Total"),VLOOKUP('312'!$F$80,_312_Table1,MATCH(LEFT($B551,1),_312_Table1_ColumnLookup,0),FALSE),
  IF(AND(VALUE(LEFT($A551,3))=312,LEN($I551)=4,$B551="G"),VLOOKUP($I551,_312_Table1,MATCH('312'!$N$16,_312_Table1_ColumnLookup,0),FALSE),
  IF(AND(VALUE(LEFT($A551,3))=312,LEN($I551)=4,$B551="O"),VLOOKUP($I551,_312_Table1,MATCH('312'!$V$16,_312_Table1_ColumnLookup,0),FALSE),
  IF(AND(VALUE(LEFT($A551,3))=312,LEN($I551)=4,$B551="Q"),VLOOKUP($I551,_312_Table1,MATCH('312'!$X$16,_312_Table1_ColumnLookup,0),FALSE),
  IF(AND(VALUE(LEFT($A551,3))=312,LEN($I551)=4),VLOOKUP($I551,_312_Table1,MATCH(LEFT($B551,1),_312_Table1_ColumnLookup,0),FALSE)
+N("312"),
  IF(VALUE(LEFT($A551,3))=313,VLOOKUP(VALUE(MID($B551,2,1)),_313_Table1,MATCH(MID($B551,1,1),_313_Table1_ColumnLookup,0),FALSE)
+N("313"),
  IF(AND(VALUE(LEFT($A551,3))=314,LEN($B551)=3),VLOOKUP(VALUE(MID($B551,2,2)),_314_Table1,MATCH(MID($B551,1,1),_314_Table1_ColumnLookup,0),FALSE),
  IF(VALUE(LEFT($A551,3))=314,VLOOKUP(VALUE(MID($B551,2,1)),_314_Table1,MATCH(MID($B551,1,1),_314_Table1_ColumnLookup,0),FALSE)
+N("314"),
""))))))))))))))))))))))))</f>
        <v>0</v>
      </c>
      <c r="E551" s="238" t="e">
        <f>IF(AND(VALUE(LEFT($A551,3))=309,LEN($B551)=3),VLOOKUP(VALUE(MID($B551,2,2)),_309_Table2,MATCH(MID($B551,1,1),_309_Table2_ColumnLookup,0),FALSE),
  IF($C551="309 LCR SummaryA",OneYearSCR,IF($C551="309 LCR SummaryB",UltimateSCR,IF(VALUE(LEFT($A551,3))=309,VLOOKUP(VALUE(MID($B551,2,1)),_309_Table2,MATCH(MID($B551,1,1),_309_Table2_ColumnLookup,0),FALSE)
+N("309"),
  IF(VALUE(LEFT($A551,3))=310,VLOOKUP(VALUE(MID($B551,2,1)),_310_Table2,MATCH(MID($B551,1,1),_310_Table2_ColumnLookup,0),FALSE)
+N("310"),
  IF(AND(VALUE(LEFT($A551,3))=311,LEN($I551)=4),VLOOKUP($I551,_311_Table2,MATCH($B551,_311_Table2_ColumnLookup,0),FALSE),
  IF(AND(VALUE(LEFT($A551,3))=311,OR($B551="I2",$B551="J2",$B551="K2",$B551="L2")),VLOOKUP('311'!$G$58,_311_Table2,MATCH(MID($B551,1,1),_311_Table2_ColumnLookup,0),FALSE),
  IF(AND(VALUE(LEFT($A551,3))=311,RIGHT($B551,5)="Total"),VLOOKUP('311'!$G$59,_311_Table2,MATCH(MID($B551,1,1),_311_Table2_ColumnLookup,0),FALSE),
  IF(VALUE(LEFT($A551,3))=311,VLOOKUP(VALUE(MID($B551,2,1)),_311_Table2,MATCH(MID($B551,1,1),_311_Table2_ColumnLookup,0),FALSE)
+N("311"),
  IF(AND(VALUE(LEFT($A551,3))=312,LEFT($G551,10)="Unincepted",$B551="G "),VLOOKUP(" ULO",_312_Table2,MATCH('312'!$N$16,_312_Table2_ColumnLookup,0),FALSE),
  IF(AND(VALUE(LEFT($A551,3))=312,LEFT($G551,10)="Unincepted",$B551="O "),VLOOKUP(" ULO",_312_Table2,MATCH('312'!$V$16,_312_Table2_ColumnLookup,0),FALSE),
  IF(AND(VALUE(LEFT($A551,3))=312,LEFT($G551,10)="Unincepted",$B551="Q "),VLOOKUP(" ULO",_312_Table2,MATCH('312'!$X$16,_312_Table2_ColumnLookup,0),FALSE),
  IF(AND(VALUE(LEFT($A551,3))=312,LEFT($G551,10)="Unincepted"),VLOOKUP(" ULO",_312_Table2,MATCH(LEFT($B551,1),_312_Table2_ColumnLookup,0),FALSE),
  IF(AND(VALUE(LEFT($A551,3))=312,LEFT($G551,5)="Total",$B551="G "),VLOOKUP('312'!$F$80,_312_Table2,MATCH('312'!$N$16,_312_Table2_ColumnLookup,0),FALSE),
  IF(AND(VALUE(LEFT($A551,3))=312,LEFT($G551,5)="Total",$B551="O "),VLOOKUP('312'!$F$80,_312_Table2,MATCH('312'!$V$16,_312_Table2_ColumnLookup,0),FALSE),
  IF(AND(VALUE(LEFT($A551,3))=312,LEFT($G551,5)="Total",$B551="Q "),VLOOKUP('312'!$F$80,_312_Table2,MATCH('312'!$X$16,_312_Table2_ColumnLookup,0),FALSE),
  IF(AND(VALUE(LEFT($A551,3))=312,LEFT($G551,5)="Total"),VLOOKUP('312'!$F$80,_312_Table2,MATCH(LEFT($B551,1),_312_Table2_ColumnLookup,0),FALSE),
  IF(AND(VALUE(LEFT($A551,3))=312,LEN($I551)=4,$B551="G"),VLOOKUP($I551,_312_Table2,MATCH('312'!$N$16,_312_Table2_ColumnLookup,0),FALSE),
  IF(AND(VALUE(LEFT($A551,3))=312,LEN($I551)=4,$B551="O"),VLOOKUP($I551,_312_Table2,MATCH('312'!$V$16,_312_Table2_ColumnLookup,0),FALSE),
  IF(AND(VALUE(LEFT($A551,3))=312,LEN($I551)=4,$B551="Q"),VLOOKUP($I551,_312_Table2,MATCH('312'!$X$16,_312_Table2_ColumnLookup,0),FALSE),
  IF(AND(VALUE(LEFT($A551,3))=312,LEN($I551)=4),VLOOKUP($I551,_312_Table2,MATCH(LEFT($B551,1),_312_Table2_ColumnLookup,0),FALSE)
+N("312"),
  IF(VALUE(LEFT($A551,3))=313,VLOOKUP(VALUE(MID($B551,2,1)),_313_Table2,MATCH(MID($B551,1,1),_313_Table2_ColumnLookup,0),FALSE)
+N("313"),
  IF(AND(VALUE(LEFT($A551,3))=314,LEN($B551)=3),VLOOKUP(VALUE(MID($B551,2,2)),_314_Table2,MATCH(MID($B551,1,1),_314_Table2_ColumnLookup,0),FALSE),
  IF(VALUE(LEFT($A551,3))=314,VLOOKUP(VALUE(MID($B551,2,1)),_314_Table2,MATCH(MID($B551,1,1),_314_Table2_ColumnLookup,0),FALSE)
+N("314"),
""))))))))))))))))))))))))</f>
        <v>#NAME?</v>
      </c>
      <c r="F551" s="238" t="e">
        <f>IF(AND(VALUE(LEFT($A551,3))=309,LEN($B551)=3),VLOOKUP(VALUE(MID($B551,2,2)),_309_Table3,MATCH(MID($B551,1,1),_309_Table3_ColumnLookup,0),FALSE),
  IF($C551="309 LCR SummaryA",OneYearSCR,IF($C551="309 LCR SummaryB",UltimateSCR,IF(VALUE(LEFT($A551,3))=309,VLOOKUP(VALUE(MID($B551,2,1)),_309_Table3,MATCH(MID($B551,1,1),_309_Table3_ColumnLookup,0),FALSE)
+N("309"),
  IF(VALUE(LEFT($A551,3))=310,VLOOKUP(VALUE(MID($B551,2,1)),_310_Table3,MATCH(MID($B551,1,1),_310_Table3_ColumnLookup,0),FALSE)
+N("310"),
  IF(AND(VALUE(LEFT($A551,3))=311,LEN($I551)=4),VLOOKUP($I551,_311_Table3,MATCH($B551,_311_Table3_ColumnLookup,0),FALSE),
  IF(AND(VALUE(LEFT($A551,3))=311,OR($B551="I2",$B551="J2",$B551="K2",$B551="L2")),VLOOKUP('311'!$G$58,_311_Table3,MATCH(MID($B551,1,1),_311_Table3_ColumnLookup,0),FALSE),
  IF(AND(VALUE(LEFT($A551,3))=311,RIGHT($B551,5)="Total"),VLOOKUP('311'!$G$59,_311_Table3,MATCH(MID($B551,1,1),_311_Table3_ColumnLookup,0),FALSE),
  IF(VALUE(LEFT($A551,3))=311,VLOOKUP(VALUE(MID($B551,2,1)),_311_Table3,MATCH(MID($B551,1,1),_311_Table3_ColumnLookup,0),FALSE)
+N("311"),
  IF(AND(VALUE(LEFT($A551,3))=312,LEFT($G551,10)="Unincepted",$B551="G "),VLOOKUP(" ULO",_312_Table3,MATCH('312'!$N$16,_312_Table3_ColumnLookup,0),FALSE),
  IF(AND(VALUE(LEFT($A551,3))=312,LEFT($G551,10)="Unincepted",$B551="O "),VLOOKUP(" ULO",_312_Table3,MATCH('312'!$V$16,_312_Table3_ColumnLookup,0),FALSE),
  IF(AND(VALUE(LEFT($A551,3))=312,LEFT($G551,10)="Unincepted",$B551="Q "),VLOOKUP(" ULO",_312_Table3,MATCH('312'!$X$16,_312_Table3_ColumnLookup,0),FALSE),
  IF(AND(VALUE(LEFT($A551,3))=312,LEFT($G551,10)="Unincepted"),VLOOKUP(" ULO",_312_Table3,MATCH(LEFT($B551,1),_312_Table3_ColumnLookup,0),FALSE),
  IF(AND(VALUE(LEFT($A551,3))=312,LEFT($G551,5)="Total",$B551="G "),VLOOKUP('312'!$F$80,_312_Table3,MATCH('312'!$N$16,_312_Table3_ColumnLookup,0),FALSE),
  IF(AND(VALUE(LEFT($A551,3))=312,LEFT($G551,5)="Total",$B551="O "),VLOOKUP('312'!$F$80,_312_Table3,MATCH('312'!$V$16,_312_Table3_ColumnLookup,0),FALSE),
  IF(AND(VALUE(LEFT($A551,3))=312,LEFT($G551,5)="Total",$B551="Q "),VLOOKUP('312'!$F$80,_312_Table3,MATCH('312'!$X$16,_312_Table3_ColumnLookup,0),FALSE),
  IF(AND(VALUE(LEFT($A551,3))=312,LEFT($G551,5)="Total"),VLOOKUP('312'!$F$80,_312_Table3,MATCH(LEFT($B551,1),_312_Table3_ColumnLookup,0),FALSE),
  IF(AND(VALUE(LEFT($A551,3))=312,LEN($I551)=4,$B551="G"),VLOOKUP($I551,_312_Table3,MATCH('312'!$N$16,_312_Table3_ColumnLookup,0),FALSE),
  IF(AND(VALUE(LEFT($A551,3))=312,LEN($I551)=4,$B551="O"),VLOOKUP($I551,_312_Table3,MATCH('312'!$V$16,_312_Table3_ColumnLookup,0),FALSE),
  IF(AND(VALUE(LEFT($A551,3))=312,LEN($I551)=4,$B551="Q"),VLOOKUP($I551,_312_Table3,MATCH('312'!$X$16,_312_Table3_ColumnLookup,0),FALSE),
  IF(AND(VALUE(LEFT($A551,3))=312,LEN($I551)=4),VLOOKUP($I551,_312_Table3,MATCH(LEFT($B551,1),_312_Table3_ColumnLookup,0),FALSE)
+N("312"),
  IF(VALUE(LEFT($A551,3))=313,VLOOKUP(VALUE(MID($B551,2,1)),_313_Table3,MATCH(MID($B551,1,1),_313_Table3_ColumnLookup,0),FALSE)
+N("313"),
  IF(AND(VALUE(LEFT($A551,3))=314,LEN($B551)=3),VLOOKUP(VALUE(MID($B551,2,2)),_314_Table3,MATCH(MID($B551,1,1),_314_Table3_ColumnLookup,0),FALSE),
  IF(VALUE(LEFT($A551,3))=314,VLOOKUP(VALUE(MID($B551,2,1)),_314_Table3,MATCH(MID($B551,1,1),_314_Table3_ColumnLookup,0),FALSE)
+N("314"),
""))))))))))))))))))))))))</f>
        <v>#NAME?</v>
      </c>
      <c r="G551" t="s">
        <v>1143</v>
      </c>
      <c r="H551" s="321">
        <f>IFERROR(
IF(ISERROR($D551)=FALSE,$D551,IF(ISERROR($E551)=FALSE,$E551,IF(ISERROR($F551)=FALSE,$F551
+N("012 checkboxes"),
IF(
IF(OR(LEFT($A551,9)="Syndicate",LEFT($A551,12)="NewSyndicate"),VLOOKUP($A551,'012'!$J:$ZW,MATCH("Link to button",'012'!$J$1:$ZW$1,0),0)
+N("309 checkbox"),
IF($C551="309 LCR Summary0",VLOOKUP("Notes990",'309'!$P:$ZZ,MATCH("Link to button",'309'!$P$1:$ZZ$1,0),0)
+N("313 checkboxes"),
IF($C551="313 Financial Information0LcmVsScr",IF($C551="309 LCR Summary0",VLOOKUP("LcmVsScr",'309'!$N:$ZZ,MATCH("Link to button",'309'!$N$1:$ZZ$1,0),0),
IF($C551="313 Financial Information0LcrDocAttached",IF($C551="309 LCR Summary0",VLOOKUP("LcrDocAttached",'309'!$N:$ZZ,MATCH("Link to button",'309'!$N$1:$ZZ$1,0),
0)))))))=1,TRUE,FALSE)
))),"")</f>
        <v>0</v>
      </c>
      <c r="I551">
        <v>2010</v>
      </c>
    </row>
    <row r="552" spans="1:9" customFormat="1">
      <c r="A552" s="237" t="str">
        <f>VLOOKUP($G552,CSVLookups!$B:$R,MATCH(A$1,CSVLookups!$B$1:$R$1,0),FALSE)</f>
        <v>312 Projected Solvency II Technical Provisions at Time Zero</v>
      </c>
      <c r="B552" s="237" t="str">
        <f>VLOOKUP($G552,CSVLookups!$B:$R,MATCH(B$1,CSVLookups!$B$1:$R$1,0),FALSE)</f>
        <v>E</v>
      </c>
      <c r="C552" s="238" t="str">
        <f t="shared" si="9"/>
        <v>312 Projected Solvency II Technical Provisions at Time ZeroE2010</v>
      </c>
      <c r="D552" s="238">
        <f>IF(AND(VALUE(LEFT($A552,3))=309,LEN($B552)=3),VLOOKUP(VALUE(MID($B552,2,2)),_309_Table1,MATCH(MID($B552,1,1),_309_Table1_ColumnLookup,0),FALSE),
  IF($C552="309 LCR SummaryA",OneYearSCR,IF($C552="309 LCR SummaryB",UltimateSCR,IF(VALUE(LEFT($A552,3))=309,VLOOKUP(VALUE(MID($B552,2,1)),_309_Table1,MATCH(MID($B552,1,1),_309_Table1_ColumnLookup,0),FALSE)
+N("309"),
  IF(VALUE(LEFT($A552,3))=310,VLOOKUP(VALUE(MID($B552,2,1)),_310_Table1,MATCH(MID($B552,1,1),_310_Table1_ColumnLookup,0),FALSE)
+N("310"),
  IF(AND(VALUE(LEFT($A552,3))=311,LEN($I552)=4),VLOOKUP($I552,_311_Table1,MATCH($B552,_311_Table1_ColumnLookup,0),FALSE),
  IF(AND(VALUE(LEFT($A552,3))=311,OR($B552="I2",$B552="J2",$B552="K2",$B552="L2")),VLOOKUP('311'!$G$58,_311_Table1,MATCH(MID($B552,1,1),_311_Table1_ColumnLookup,0),FALSE),
  IF(AND(VALUE(LEFT($A552,3))=311,RIGHT($B552,5)="Total"),VLOOKUP('311'!$G$59,_311_Table1,MATCH(MID($B552,1,1),_311_Table1_ColumnLookup,0),FALSE),
  IF(VALUE(LEFT($A552,3))=311,VLOOKUP(VALUE(MID($B552,2,1)),_311_Table1,MATCH(MID($B552,1,1),_311_Table1_ColumnLookup,0),FALSE)
+N("311"),
  IF(AND(VALUE(LEFT($A552,3))=312,LEFT($G552,10)="Unincepted",$B552="G "),VLOOKUP(" ULO",_312_Table1,MATCH('312'!$N$16,_312_Table1_ColumnLookup,0),FALSE),
  IF(AND(VALUE(LEFT($A552,3))=312,LEFT($G552,10)="Unincepted",$B552="O "),VLOOKUP(" ULO",_312_Table1,MATCH('312'!$V$16,_312_Table1_ColumnLookup,0),FALSE),
  IF(AND(VALUE(LEFT($A552,3))=312,LEFT($G552,10)="Unincepted",$B552="Q "),VLOOKUP(" ULO",_312_Table1,MATCH('312'!$X$16,_312_Table1_ColumnLookup,0),FALSE),
  IF(AND(VALUE(LEFT($A552,3))=312,LEFT($G552,10)="Unincepted"),VLOOKUP(" ULO",_312_Table1,MATCH(LEFT($B552,1),_312_Table1_ColumnLookup,0),FALSE),
  IF(AND(VALUE(LEFT($A552,3))=312,LEFT($G552,5)="Total",$B552="G "),VLOOKUP('312'!$F$80,_312_Table1,MATCH('312'!$N$16,_312_Table1_ColumnLookup,0),FALSE),
  IF(AND(VALUE(LEFT($A552,3))=312,LEFT($G552,5)="Total",$B552="O "),VLOOKUP('312'!$F$80,_312_Table1,MATCH('312'!$V$16,_312_Table1_ColumnLookup,0),FALSE),
  IF(AND(VALUE(LEFT($A552,3))=312,LEFT($G552,5)="Total",$B552="Q "),VLOOKUP('312'!$F$80,_312_Table1,MATCH('312'!$X$16,_312_Table1_ColumnLookup,0),FALSE),
  IF(AND(VALUE(LEFT($A552,3))=312,LEFT($G552,5)="Total"),VLOOKUP('312'!$F$80,_312_Table1,MATCH(LEFT($B552,1),_312_Table1_ColumnLookup,0),FALSE),
  IF(AND(VALUE(LEFT($A552,3))=312,LEN($I552)=4,$B552="G"),VLOOKUP($I552,_312_Table1,MATCH('312'!$N$16,_312_Table1_ColumnLookup,0),FALSE),
  IF(AND(VALUE(LEFT($A552,3))=312,LEN($I552)=4,$B552="O"),VLOOKUP($I552,_312_Table1,MATCH('312'!$V$16,_312_Table1_ColumnLookup,0),FALSE),
  IF(AND(VALUE(LEFT($A552,3))=312,LEN($I552)=4,$B552="Q"),VLOOKUP($I552,_312_Table1,MATCH('312'!$X$16,_312_Table1_ColumnLookup,0),FALSE),
  IF(AND(VALUE(LEFT($A552,3))=312,LEN($I552)=4),VLOOKUP($I552,_312_Table1,MATCH(LEFT($B552,1),_312_Table1_ColumnLookup,0),FALSE)
+N("312"),
  IF(VALUE(LEFT($A552,3))=313,VLOOKUP(VALUE(MID($B552,2,1)),_313_Table1,MATCH(MID($B552,1,1),_313_Table1_ColumnLookup,0),FALSE)
+N("313"),
  IF(AND(VALUE(LEFT($A552,3))=314,LEN($B552)=3),VLOOKUP(VALUE(MID($B552,2,2)),_314_Table1,MATCH(MID($B552,1,1),_314_Table1_ColumnLookup,0),FALSE),
  IF(VALUE(LEFT($A552,3))=314,VLOOKUP(VALUE(MID($B552,2,1)),_314_Table1,MATCH(MID($B552,1,1),_314_Table1_ColumnLookup,0),FALSE)
+N("314"),
""))))))))))))))))))))))))</f>
        <v>0</v>
      </c>
      <c r="E552" s="238" t="e">
        <f>IF(AND(VALUE(LEFT($A552,3))=309,LEN($B552)=3),VLOOKUP(VALUE(MID($B552,2,2)),_309_Table2,MATCH(MID($B552,1,1),_309_Table2_ColumnLookup,0),FALSE),
  IF($C552="309 LCR SummaryA",OneYearSCR,IF($C552="309 LCR SummaryB",UltimateSCR,IF(VALUE(LEFT($A552,3))=309,VLOOKUP(VALUE(MID($B552,2,1)),_309_Table2,MATCH(MID($B552,1,1),_309_Table2_ColumnLookup,0),FALSE)
+N("309"),
  IF(VALUE(LEFT($A552,3))=310,VLOOKUP(VALUE(MID($B552,2,1)),_310_Table2,MATCH(MID($B552,1,1),_310_Table2_ColumnLookup,0),FALSE)
+N("310"),
  IF(AND(VALUE(LEFT($A552,3))=311,LEN($I552)=4),VLOOKUP($I552,_311_Table2,MATCH($B552,_311_Table2_ColumnLookup,0),FALSE),
  IF(AND(VALUE(LEFT($A552,3))=311,OR($B552="I2",$B552="J2",$B552="K2",$B552="L2")),VLOOKUP('311'!$G$58,_311_Table2,MATCH(MID($B552,1,1),_311_Table2_ColumnLookup,0),FALSE),
  IF(AND(VALUE(LEFT($A552,3))=311,RIGHT($B552,5)="Total"),VLOOKUP('311'!$G$59,_311_Table2,MATCH(MID($B552,1,1),_311_Table2_ColumnLookup,0),FALSE),
  IF(VALUE(LEFT($A552,3))=311,VLOOKUP(VALUE(MID($B552,2,1)),_311_Table2,MATCH(MID($B552,1,1),_311_Table2_ColumnLookup,0),FALSE)
+N("311"),
  IF(AND(VALUE(LEFT($A552,3))=312,LEFT($G552,10)="Unincepted",$B552="G "),VLOOKUP(" ULO",_312_Table2,MATCH('312'!$N$16,_312_Table2_ColumnLookup,0),FALSE),
  IF(AND(VALUE(LEFT($A552,3))=312,LEFT($G552,10)="Unincepted",$B552="O "),VLOOKUP(" ULO",_312_Table2,MATCH('312'!$V$16,_312_Table2_ColumnLookup,0),FALSE),
  IF(AND(VALUE(LEFT($A552,3))=312,LEFT($G552,10)="Unincepted",$B552="Q "),VLOOKUP(" ULO",_312_Table2,MATCH('312'!$X$16,_312_Table2_ColumnLookup,0),FALSE),
  IF(AND(VALUE(LEFT($A552,3))=312,LEFT($G552,10)="Unincepted"),VLOOKUP(" ULO",_312_Table2,MATCH(LEFT($B552,1),_312_Table2_ColumnLookup,0),FALSE),
  IF(AND(VALUE(LEFT($A552,3))=312,LEFT($G552,5)="Total",$B552="G "),VLOOKUP('312'!$F$80,_312_Table2,MATCH('312'!$N$16,_312_Table2_ColumnLookup,0),FALSE),
  IF(AND(VALUE(LEFT($A552,3))=312,LEFT($G552,5)="Total",$B552="O "),VLOOKUP('312'!$F$80,_312_Table2,MATCH('312'!$V$16,_312_Table2_ColumnLookup,0),FALSE),
  IF(AND(VALUE(LEFT($A552,3))=312,LEFT($G552,5)="Total",$B552="Q "),VLOOKUP('312'!$F$80,_312_Table2,MATCH('312'!$X$16,_312_Table2_ColumnLookup,0),FALSE),
  IF(AND(VALUE(LEFT($A552,3))=312,LEFT($G552,5)="Total"),VLOOKUP('312'!$F$80,_312_Table2,MATCH(LEFT($B552,1),_312_Table2_ColumnLookup,0),FALSE),
  IF(AND(VALUE(LEFT($A552,3))=312,LEN($I552)=4,$B552="G"),VLOOKUP($I552,_312_Table2,MATCH('312'!$N$16,_312_Table2_ColumnLookup,0),FALSE),
  IF(AND(VALUE(LEFT($A552,3))=312,LEN($I552)=4,$B552="O"),VLOOKUP($I552,_312_Table2,MATCH('312'!$V$16,_312_Table2_ColumnLookup,0),FALSE),
  IF(AND(VALUE(LEFT($A552,3))=312,LEN($I552)=4,$B552="Q"),VLOOKUP($I552,_312_Table2,MATCH('312'!$X$16,_312_Table2_ColumnLookup,0),FALSE),
  IF(AND(VALUE(LEFT($A552,3))=312,LEN($I552)=4),VLOOKUP($I552,_312_Table2,MATCH(LEFT($B552,1),_312_Table2_ColumnLookup,0),FALSE)
+N("312"),
  IF(VALUE(LEFT($A552,3))=313,VLOOKUP(VALUE(MID($B552,2,1)),_313_Table2,MATCH(MID($B552,1,1),_313_Table2_ColumnLookup,0),FALSE)
+N("313"),
  IF(AND(VALUE(LEFT($A552,3))=314,LEN($B552)=3),VLOOKUP(VALUE(MID($B552,2,2)),_314_Table2,MATCH(MID($B552,1,1),_314_Table2_ColumnLookup,0),FALSE),
  IF(VALUE(LEFT($A552,3))=314,VLOOKUP(VALUE(MID($B552,2,1)),_314_Table2,MATCH(MID($B552,1,1),_314_Table2_ColumnLookup,0),FALSE)
+N("314"),
""))))))))))))))))))))))))</f>
        <v>#NAME?</v>
      </c>
      <c r="F552" s="238" t="e">
        <f>IF(AND(VALUE(LEFT($A552,3))=309,LEN($B552)=3),VLOOKUP(VALUE(MID($B552,2,2)),_309_Table3,MATCH(MID($B552,1,1),_309_Table3_ColumnLookup,0),FALSE),
  IF($C552="309 LCR SummaryA",OneYearSCR,IF($C552="309 LCR SummaryB",UltimateSCR,IF(VALUE(LEFT($A552,3))=309,VLOOKUP(VALUE(MID($B552,2,1)),_309_Table3,MATCH(MID($B552,1,1),_309_Table3_ColumnLookup,0),FALSE)
+N("309"),
  IF(VALUE(LEFT($A552,3))=310,VLOOKUP(VALUE(MID($B552,2,1)),_310_Table3,MATCH(MID($B552,1,1),_310_Table3_ColumnLookup,0),FALSE)
+N("310"),
  IF(AND(VALUE(LEFT($A552,3))=311,LEN($I552)=4),VLOOKUP($I552,_311_Table3,MATCH($B552,_311_Table3_ColumnLookup,0),FALSE),
  IF(AND(VALUE(LEFT($A552,3))=311,OR($B552="I2",$B552="J2",$B552="K2",$B552="L2")),VLOOKUP('311'!$G$58,_311_Table3,MATCH(MID($B552,1,1),_311_Table3_ColumnLookup,0),FALSE),
  IF(AND(VALUE(LEFT($A552,3))=311,RIGHT($B552,5)="Total"),VLOOKUP('311'!$G$59,_311_Table3,MATCH(MID($B552,1,1),_311_Table3_ColumnLookup,0),FALSE),
  IF(VALUE(LEFT($A552,3))=311,VLOOKUP(VALUE(MID($B552,2,1)),_311_Table3,MATCH(MID($B552,1,1),_311_Table3_ColumnLookup,0),FALSE)
+N("311"),
  IF(AND(VALUE(LEFT($A552,3))=312,LEFT($G552,10)="Unincepted",$B552="G "),VLOOKUP(" ULO",_312_Table3,MATCH('312'!$N$16,_312_Table3_ColumnLookup,0),FALSE),
  IF(AND(VALUE(LEFT($A552,3))=312,LEFT($G552,10)="Unincepted",$B552="O "),VLOOKUP(" ULO",_312_Table3,MATCH('312'!$V$16,_312_Table3_ColumnLookup,0),FALSE),
  IF(AND(VALUE(LEFT($A552,3))=312,LEFT($G552,10)="Unincepted",$B552="Q "),VLOOKUP(" ULO",_312_Table3,MATCH('312'!$X$16,_312_Table3_ColumnLookup,0),FALSE),
  IF(AND(VALUE(LEFT($A552,3))=312,LEFT($G552,10)="Unincepted"),VLOOKUP(" ULO",_312_Table3,MATCH(LEFT($B552,1),_312_Table3_ColumnLookup,0),FALSE),
  IF(AND(VALUE(LEFT($A552,3))=312,LEFT($G552,5)="Total",$B552="G "),VLOOKUP('312'!$F$80,_312_Table3,MATCH('312'!$N$16,_312_Table3_ColumnLookup,0),FALSE),
  IF(AND(VALUE(LEFT($A552,3))=312,LEFT($G552,5)="Total",$B552="O "),VLOOKUP('312'!$F$80,_312_Table3,MATCH('312'!$V$16,_312_Table3_ColumnLookup,0),FALSE),
  IF(AND(VALUE(LEFT($A552,3))=312,LEFT($G552,5)="Total",$B552="Q "),VLOOKUP('312'!$F$80,_312_Table3,MATCH('312'!$X$16,_312_Table3_ColumnLookup,0),FALSE),
  IF(AND(VALUE(LEFT($A552,3))=312,LEFT($G552,5)="Total"),VLOOKUP('312'!$F$80,_312_Table3,MATCH(LEFT($B552,1),_312_Table3_ColumnLookup,0),FALSE),
  IF(AND(VALUE(LEFT($A552,3))=312,LEN($I552)=4,$B552="G"),VLOOKUP($I552,_312_Table3,MATCH('312'!$N$16,_312_Table3_ColumnLookup,0),FALSE),
  IF(AND(VALUE(LEFT($A552,3))=312,LEN($I552)=4,$B552="O"),VLOOKUP($I552,_312_Table3,MATCH('312'!$V$16,_312_Table3_ColumnLookup,0),FALSE),
  IF(AND(VALUE(LEFT($A552,3))=312,LEN($I552)=4,$B552="Q"),VLOOKUP($I552,_312_Table3,MATCH('312'!$X$16,_312_Table3_ColumnLookup,0),FALSE),
  IF(AND(VALUE(LEFT($A552,3))=312,LEN($I552)=4),VLOOKUP($I552,_312_Table3,MATCH(LEFT($B552,1),_312_Table3_ColumnLookup,0),FALSE)
+N("312"),
  IF(VALUE(LEFT($A552,3))=313,VLOOKUP(VALUE(MID($B552,2,1)),_313_Table3,MATCH(MID($B552,1,1),_313_Table3_ColumnLookup,0),FALSE)
+N("313"),
  IF(AND(VALUE(LEFT($A552,3))=314,LEN($B552)=3),VLOOKUP(VALUE(MID($B552,2,2)),_314_Table3,MATCH(MID($B552,1,1),_314_Table3_ColumnLookup,0),FALSE),
  IF(VALUE(LEFT($A552,3))=314,VLOOKUP(VALUE(MID($B552,2,1)),_314_Table3,MATCH(MID($B552,1,1),_314_Table3_ColumnLookup,0),FALSE)
+N("314"),
""))))))))))))))))))))))))</f>
        <v>#NAME?</v>
      </c>
      <c r="G552" t="s">
        <v>1146</v>
      </c>
      <c r="H552" s="321">
        <f>IFERROR(
IF(ISERROR($D552)=FALSE,$D552,IF(ISERROR($E552)=FALSE,$E552,IF(ISERROR($F552)=FALSE,$F552
+N("012 checkboxes"),
IF(
IF(OR(LEFT($A552,9)="Syndicate",LEFT($A552,12)="NewSyndicate"),VLOOKUP($A552,'012'!$J:$ZW,MATCH("Link to button",'012'!$J$1:$ZW$1,0),0)
+N("309 checkbox"),
IF($C552="309 LCR Summary0",VLOOKUP("Notes990",'309'!$P:$ZZ,MATCH("Link to button",'309'!$P$1:$ZZ$1,0),0)
+N("313 checkboxes"),
IF($C552="313 Financial Information0LcmVsScr",IF($C552="309 LCR Summary0",VLOOKUP("LcmVsScr",'309'!$N:$ZZ,MATCH("Link to button",'309'!$N$1:$ZZ$1,0),0),
IF($C552="313 Financial Information0LcrDocAttached",IF($C552="309 LCR Summary0",VLOOKUP("LcrDocAttached",'309'!$N:$ZZ,MATCH("Link to button",'309'!$N$1:$ZZ$1,0),
0)))))))=1,TRUE,FALSE)
))),"")</f>
        <v>0</v>
      </c>
      <c r="I552">
        <v>2010</v>
      </c>
    </row>
    <row r="553" spans="1:9" customFormat="1">
      <c r="A553" s="237" t="str">
        <f>VLOOKUP($G553,CSVLookups!$B:$R,MATCH(A$1,CSVLookups!$B$1:$R$1,0),FALSE)</f>
        <v>312 Projected Solvency II Technical Provisions at Time Zero</v>
      </c>
      <c r="B553" s="237" t="str">
        <f>VLOOKUP($G553,CSVLookups!$B:$R,MATCH(B$1,CSVLookups!$B$1:$R$1,0),FALSE)</f>
        <v>F</v>
      </c>
      <c r="C553" s="238" t="str">
        <f t="shared" si="9"/>
        <v>312 Projected Solvency II Technical Provisions at Time ZeroF2010</v>
      </c>
      <c r="D553" s="238">
        <f>IF(AND(VALUE(LEFT($A553,3))=309,LEN($B553)=3),VLOOKUP(VALUE(MID($B553,2,2)),_309_Table1,MATCH(MID($B553,1,1),_309_Table1_ColumnLookup,0),FALSE),
  IF($C553="309 LCR SummaryA",OneYearSCR,IF($C553="309 LCR SummaryB",UltimateSCR,IF(VALUE(LEFT($A553,3))=309,VLOOKUP(VALUE(MID($B553,2,1)),_309_Table1,MATCH(MID($B553,1,1),_309_Table1_ColumnLookup,0),FALSE)
+N("309"),
  IF(VALUE(LEFT($A553,3))=310,VLOOKUP(VALUE(MID($B553,2,1)),_310_Table1,MATCH(MID($B553,1,1),_310_Table1_ColumnLookup,0),FALSE)
+N("310"),
  IF(AND(VALUE(LEFT($A553,3))=311,LEN($I553)=4),VLOOKUP($I553,_311_Table1,MATCH($B553,_311_Table1_ColumnLookup,0),FALSE),
  IF(AND(VALUE(LEFT($A553,3))=311,OR($B553="I2",$B553="J2",$B553="K2",$B553="L2")),VLOOKUP('311'!$G$58,_311_Table1,MATCH(MID($B553,1,1),_311_Table1_ColumnLookup,0),FALSE),
  IF(AND(VALUE(LEFT($A553,3))=311,RIGHT($B553,5)="Total"),VLOOKUP('311'!$G$59,_311_Table1,MATCH(MID($B553,1,1),_311_Table1_ColumnLookup,0),FALSE),
  IF(VALUE(LEFT($A553,3))=311,VLOOKUP(VALUE(MID($B553,2,1)),_311_Table1,MATCH(MID($B553,1,1),_311_Table1_ColumnLookup,0),FALSE)
+N("311"),
  IF(AND(VALUE(LEFT($A553,3))=312,LEFT($G553,10)="Unincepted",$B553="G "),VLOOKUP(" ULO",_312_Table1,MATCH('312'!$N$16,_312_Table1_ColumnLookup,0),FALSE),
  IF(AND(VALUE(LEFT($A553,3))=312,LEFT($G553,10)="Unincepted",$B553="O "),VLOOKUP(" ULO",_312_Table1,MATCH('312'!$V$16,_312_Table1_ColumnLookup,0),FALSE),
  IF(AND(VALUE(LEFT($A553,3))=312,LEFT($G553,10)="Unincepted",$B553="Q "),VLOOKUP(" ULO",_312_Table1,MATCH('312'!$X$16,_312_Table1_ColumnLookup,0),FALSE),
  IF(AND(VALUE(LEFT($A553,3))=312,LEFT($G553,10)="Unincepted"),VLOOKUP(" ULO",_312_Table1,MATCH(LEFT($B553,1),_312_Table1_ColumnLookup,0),FALSE),
  IF(AND(VALUE(LEFT($A553,3))=312,LEFT($G553,5)="Total",$B553="G "),VLOOKUP('312'!$F$80,_312_Table1,MATCH('312'!$N$16,_312_Table1_ColumnLookup,0),FALSE),
  IF(AND(VALUE(LEFT($A553,3))=312,LEFT($G553,5)="Total",$B553="O "),VLOOKUP('312'!$F$80,_312_Table1,MATCH('312'!$V$16,_312_Table1_ColumnLookup,0),FALSE),
  IF(AND(VALUE(LEFT($A553,3))=312,LEFT($G553,5)="Total",$B553="Q "),VLOOKUP('312'!$F$80,_312_Table1,MATCH('312'!$X$16,_312_Table1_ColumnLookup,0),FALSE),
  IF(AND(VALUE(LEFT($A553,3))=312,LEFT($G553,5)="Total"),VLOOKUP('312'!$F$80,_312_Table1,MATCH(LEFT($B553,1),_312_Table1_ColumnLookup,0),FALSE),
  IF(AND(VALUE(LEFT($A553,3))=312,LEN($I553)=4,$B553="G"),VLOOKUP($I553,_312_Table1,MATCH('312'!$N$16,_312_Table1_ColumnLookup,0),FALSE),
  IF(AND(VALUE(LEFT($A553,3))=312,LEN($I553)=4,$B553="O"),VLOOKUP($I553,_312_Table1,MATCH('312'!$V$16,_312_Table1_ColumnLookup,0),FALSE),
  IF(AND(VALUE(LEFT($A553,3))=312,LEN($I553)=4,$B553="Q"),VLOOKUP($I553,_312_Table1,MATCH('312'!$X$16,_312_Table1_ColumnLookup,0),FALSE),
  IF(AND(VALUE(LEFT($A553,3))=312,LEN($I553)=4),VLOOKUP($I553,_312_Table1,MATCH(LEFT($B553,1),_312_Table1_ColumnLookup,0),FALSE)
+N("312"),
  IF(VALUE(LEFT($A553,3))=313,VLOOKUP(VALUE(MID($B553,2,1)),_313_Table1,MATCH(MID($B553,1,1),_313_Table1_ColumnLookup,0),FALSE)
+N("313"),
  IF(AND(VALUE(LEFT($A553,3))=314,LEN($B553)=3),VLOOKUP(VALUE(MID($B553,2,2)),_314_Table1,MATCH(MID($B553,1,1),_314_Table1_ColumnLookup,0),FALSE),
  IF(VALUE(LEFT($A553,3))=314,VLOOKUP(VALUE(MID($B553,2,1)),_314_Table1,MATCH(MID($B553,1,1),_314_Table1_ColumnLookup,0),FALSE)
+N("314"),
""))))))))))))))))))))))))</f>
        <v>0</v>
      </c>
      <c r="E553" s="238" t="e">
        <f>IF(AND(VALUE(LEFT($A553,3))=309,LEN($B553)=3),VLOOKUP(VALUE(MID($B553,2,2)),_309_Table2,MATCH(MID($B553,1,1),_309_Table2_ColumnLookup,0),FALSE),
  IF($C553="309 LCR SummaryA",OneYearSCR,IF($C553="309 LCR SummaryB",UltimateSCR,IF(VALUE(LEFT($A553,3))=309,VLOOKUP(VALUE(MID($B553,2,1)),_309_Table2,MATCH(MID($B553,1,1),_309_Table2_ColumnLookup,0),FALSE)
+N("309"),
  IF(VALUE(LEFT($A553,3))=310,VLOOKUP(VALUE(MID($B553,2,1)),_310_Table2,MATCH(MID($B553,1,1),_310_Table2_ColumnLookup,0),FALSE)
+N("310"),
  IF(AND(VALUE(LEFT($A553,3))=311,LEN($I553)=4),VLOOKUP($I553,_311_Table2,MATCH($B553,_311_Table2_ColumnLookup,0),FALSE),
  IF(AND(VALUE(LEFT($A553,3))=311,OR($B553="I2",$B553="J2",$B553="K2",$B553="L2")),VLOOKUP('311'!$G$58,_311_Table2,MATCH(MID($B553,1,1),_311_Table2_ColumnLookup,0),FALSE),
  IF(AND(VALUE(LEFT($A553,3))=311,RIGHT($B553,5)="Total"),VLOOKUP('311'!$G$59,_311_Table2,MATCH(MID($B553,1,1),_311_Table2_ColumnLookup,0),FALSE),
  IF(VALUE(LEFT($A553,3))=311,VLOOKUP(VALUE(MID($B553,2,1)),_311_Table2,MATCH(MID($B553,1,1),_311_Table2_ColumnLookup,0),FALSE)
+N("311"),
  IF(AND(VALUE(LEFT($A553,3))=312,LEFT($G553,10)="Unincepted",$B553="G "),VLOOKUP(" ULO",_312_Table2,MATCH('312'!$N$16,_312_Table2_ColumnLookup,0),FALSE),
  IF(AND(VALUE(LEFT($A553,3))=312,LEFT($G553,10)="Unincepted",$B553="O "),VLOOKUP(" ULO",_312_Table2,MATCH('312'!$V$16,_312_Table2_ColumnLookup,0),FALSE),
  IF(AND(VALUE(LEFT($A553,3))=312,LEFT($G553,10)="Unincepted",$B553="Q "),VLOOKUP(" ULO",_312_Table2,MATCH('312'!$X$16,_312_Table2_ColumnLookup,0),FALSE),
  IF(AND(VALUE(LEFT($A553,3))=312,LEFT($G553,10)="Unincepted"),VLOOKUP(" ULO",_312_Table2,MATCH(LEFT($B553,1),_312_Table2_ColumnLookup,0),FALSE),
  IF(AND(VALUE(LEFT($A553,3))=312,LEFT($G553,5)="Total",$B553="G "),VLOOKUP('312'!$F$80,_312_Table2,MATCH('312'!$N$16,_312_Table2_ColumnLookup,0),FALSE),
  IF(AND(VALUE(LEFT($A553,3))=312,LEFT($G553,5)="Total",$B553="O "),VLOOKUP('312'!$F$80,_312_Table2,MATCH('312'!$V$16,_312_Table2_ColumnLookup,0),FALSE),
  IF(AND(VALUE(LEFT($A553,3))=312,LEFT($G553,5)="Total",$B553="Q "),VLOOKUP('312'!$F$80,_312_Table2,MATCH('312'!$X$16,_312_Table2_ColumnLookup,0),FALSE),
  IF(AND(VALUE(LEFT($A553,3))=312,LEFT($G553,5)="Total"),VLOOKUP('312'!$F$80,_312_Table2,MATCH(LEFT($B553,1),_312_Table2_ColumnLookup,0),FALSE),
  IF(AND(VALUE(LEFT($A553,3))=312,LEN($I553)=4,$B553="G"),VLOOKUP($I553,_312_Table2,MATCH('312'!$N$16,_312_Table2_ColumnLookup,0),FALSE),
  IF(AND(VALUE(LEFT($A553,3))=312,LEN($I553)=4,$B553="O"),VLOOKUP($I553,_312_Table2,MATCH('312'!$V$16,_312_Table2_ColumnLookup,0),FALSE),
  IF(AND(VALUE(LEFT($A553,3))=312,LEN($I553)=4,$B553="Q"),VLOOKUP($I553,_312_Table2,MATCH('312'!$X$16,_312_Table2_ColumnLookup,0),FALSE),
  IF(AND(VALUE(LEFT($A553,3))=312,LEN($I553)=4),VLOOKUP($I553,_312_Table2,MATCH(LEFT($B553,1),_312_Table2_ColumnLookup,0),FALSE)
+N("312"),
  IF(VALUE(LEFT($A553,3))=313,VLOOKUP(VALUE(MID($B553,2,1)),_313_Table2,MATCH(MID($B553,1,1),_313_Table2_ColumnLookup,0),FALSE)
+N("313"),
  IF(AND(VALUE(LEFT($A553,3))=314,LEN($B553)=3),VLOOKUP(VALUE(MID($B553,2,2)),_314_Table2,MATCH(MID($B553,1,1),_314_Table2_ColumnLookup,0),FALSE),
  IF(VALUE(LEFT($A553,3))=314,VLOOKUP(VALUE(MID($B553,2,1)),_314_Table2,MATCH(MID($B553,1,1),_314_Table2_ColumnLookup,0),FALSE)
+N("314"),
""))))))))))))))))))))))))</f>
        <v>#NAME?</v>
      </c>
      <c r="F553" s="238" t="e">
        <f>IF(AND(VALUE(LEFT($A553,3))=309,LEN($B553)=3),VLOOKUP(VALUE(MID($B553,2,2)),_309_Table3,MATCH(MID($B553,1,1),_309_Table3_ColumnLookup,0),FALSE),
  IF($C553="309 LCR SummaryA",OneYearSCR,IF($C553="309 LCR SummaryB",UltimateSCR,IF(VALUE(LEFT($A553,3))=309,VLOOKUP(VALUE(MID($B553,2,1)),_309_Table3,MATCH(MID($B553,1,1),_309_Table3_ColumnLookup,0),FALSE)
+N("309"),
  IF(VALUE(LEFT($A553,3))=310,VLOOKUP(VALUE(MID($B553,2,1)),_310_Table3,MATCH(MID($B553,1,1),_310_Table3_ColumnLookup,0),FALSE)
+N("310"),
  IF(AND(VALUE(LEFT($A553,3))=311,LEN($I553)=4),VLOOKUP($I553,_311_Table3,MATCH($B553,_311_Table3_ColumnLookup,0),FALSE),
  IF(AND(VALUE(LEFT($A553,3))=311,OR($B553="I2",$B553="J2",$B553="K2",$B553="L2")),VLOOKUP('311'!$G$58,_311_Table3,MATCH(MID($B553,1,1),_311_Table3_ColumnLookup,0),FALSE),
  IF(AND(VALUE(LEFT($A553,3))=311,RIGHT($B553,5)="Total"),VLOOKUP('311'!$G$59,_311_Table3,MATCH(MID($B553,1,1),_311_Table3_ColumnLookup,0),FALSE),
  IF(VALUE(LEFT($A553,3))=311,VLOOKUP(VALUE(MID($B553,2,1)),_311_Table3,MATCH(MID($B553,1,1),_311_Table3_ColumnLookup,0),FALSE)
+N("311"),
  IF(AND(VALUE(LEFT($A553,3))=312,LEFT($G553,10)="Unincepted",$B553="G "),VLOOKUP(" ULO",_312_Table3,MATCH('312'!$N$16,_312_Table3_ColumnLookup,0),FALSE),
  IF(AND(VALUE(LEFT($A553,3))=312,LEFT($G553,10)="Unincepted",$B553="O "),VLOOKUP(" ULO",_312_Table3,MATCH('312'!$V$16,_312_Table3_ColumnLookup,0),FALSE),
  IF(AND(VALUE(LEFT($A553,3))=312,LEFT($G553,10)="Unincepted",$B553="Q "),VLOOKUP(" ULO",_312_Table3,MATCH('312'!$X$16,_312_Table3_ColumnLookup,0),FALSE),
  IF(AND(VALUE(LEFT($A553,3))=312,LEFT($G553,10)="Unincepted"),VLOOKUP(" ULO",_312_Table3,MATCH(LEFT($B553,1),_312_Table3_ColumnLookup,0),FALSE),
  IF(AND(VALUE(LEFT($A553,3))=312,LEFT($G553,5)="Total",$B553="G "),VLOOKUP('312'!$F$80,_312_Table3,MATCH('312'!$N$16,_312_Table3_ColumnLookup,0),FALSE),
  IF(AND(VALUE(LEFT($A553,3))=312,LEFT($G553,5)="Total",$B553="O "),VLOOKUP('312'!$F$80,_312_Table3,MATCH('312'!$V$16,_312_Table3_ColumnLookup,0),FALSE),
  IF(AND(VALUE(LEFT($A553,3))=312,LEFT($G553,5)="Total",$B553="Q "),VLOOKUP('312'!$F$80,_312_Table3,MATCH('312'!$X$16,_312_Table3_ColumnLookup,0),FALSE),
  IF(AND(VALUE(LEFT($A553,3))=312,LEFT($G553,5)="Total"),VLOOKUP('312'!$F$80,_312_Table3,MATCH(LEFT($B553,1),_312_Table3_ColumnLookup,0),FALSE),
  IF(AND(VALUE(LEFT($A553,3))=312,LEN($I553)=4,$B553="G"),VLOOKUP($I553,_312_Table3,MATCH('312'!$N$16,_312_Table3_ColumnLookup,0),FALSE),
  IF(AND(VALUE(LEFT($A553,3))=312,LEN($I553)=4,$B553="O"),VLOOKUP($I553,_312_Table3,MATCH('312'!$V$16,_312_Table3_ColumnLookup,0),FALSE),
  IF(AND(VALUE(LEFT($A553,3))=312,LEN($I553)=4,$B553="Q"),VLOOKUP($I553,_312_Table3,MATCH('312'!$X$16,_312_Table3_ColumnLookup,0),FALSE),
  IF(AND(VALUE(LEFT($A553,3))=312,LEN($I553)=4),VLOOKUP($I553,_312_Table3,MATCH(LEFT($B553,1),_312_Table3_ColumnLookup,0),FALSE)
+N("312"),
  IF(VALUE(LEFT($A553,3))=313,VLOOKUP(VALUE(MID($B553,2,1)),_313_Table3,MATCH(MID($B553,1,1),_313_Table3_ColumnLookup,0),FALSE)
+N("313"),
  IF(AND(VALUE(LEFT($A553,3))=314,LEN($B553)=3),VLOOKUP(VALUE(MID($B553,2,2)),_314_Table3,MATCH(MID($B553,1,1),_314_Table3_ColumnLookup,0),FALSE),
  IF(VALUE(LEFT($A553,3))=314,VLOOKUP(VALUE(MID($B553,2,1)),_314_Table3,MATCH(MID($B553,1,1),_314_Table3_ColumnLookup,0),FALSE)
+N("314"),
""))))))))))))))))))))))))</f>
        <v>#NAME?</v>
      </c>
      <c r="G553" t="s">
        <v>1148</v>
      </c>
      <c r="H553" s="321">
        <f>IFERROR(
IF(ISERROR($D553)=FALSE,$D553,IF(ISERROR($E553)=FALSE,$E553,IF(ISERROR($F553)=FALSE,$F553
+N("012 checkboxes"),
IF(
IF(OR(LEFT($A553,9)="Syndicate",LEFT($A553,12)="NewSyndicate"),VLOOKUP($A553,'012'!$J:$ZW,MATCH("Link to button",'012'!$J$1:$ZW$1,0),0)
+N("309 checkbox"),
IF($C553="309 LCR Summary0",VLOOKUP("Notes990",'309'!$P:$ZZ,MATCH("Link to button",'309'!$P$1:$ZZ$1,0),0)
+N("313 checkboxes"),
IF($C553="313 Financial Information0LcmVsScr",IF($C553="309 LCR Summary0",VLOOKUP("LcmVsScr",'309'!$N:$ZZ,MATCH("Link to button",'309'!$N$1:$ZZ$1,0),0),
IF($C553="313 Financial Information0LcrDocAttached",IF($C553="309 LCR Summary0",VLOOKUP("LcrDocAttached",'309'!$N:$ZZ,MATCH("Link to button",'309'!$N$1:$ZZ$1,0),
0)))))))=1,TRUE,FALSE)
))),"")</f>
        <v>0</v>
      </c>
      <c r="I553">
        <v>2010</v>
      </c>
    </row>
    <row r="554" spans="1:9" customFormat="1">
      <c r="A554" s="237" t="str">
        <f>VLOOKUP($G554,CSVLookups!$B:$R,MATCH(A$1,CSVLookups!$B$1:$R$1,0),FALSE)</f>
        <v>312 Projected Solvency II Technical Provisions at Time Zero</v>
      </c>
      <c r="B554" s="237" t="str">
        <f>VLOOKUP($G554,CSVLookups!$B:$R,MATCH(B$1,CSVLookups!$B$1:$R$1,0),FALSE)</f>
        <v>G</v>
      </c>
      <c r="C554" s="238" t="str">
        <f t="shared" si="9"/>
        <v>312 Projected Solvency II Technical Provisions at Time ZeroG2010</v>
      </c>
      <c r="D554" s="238">
        <f>IF(AND(VALUE(LEFT($A554,3))=309,LEN($B554)=3),VLOOKUP(VALUE(MID($B554,2,2)),_309_Table1,MATCH(MID($B554,1,1),_309_Table1_ColumnLookup,0),FALSE),
  IF($C554="309 LCR SummaryA",OneYearSCR,IF($C554="309 LCR SummaryB",UltimateSCR,IF(VALUE(LEFT($A554,3))=309,VLOOKUP(VALUE(MID($B554,2,1)),_309_Table1,MATCH(MID($B554,1,1),_309_Table1_ColumnLookup,0),FALSE)
+N("309"),
  IF(VALUE(LEFT($A554,3))=310,VLOOKUP(VALUE(MID($B554,2,1)),_310_Table1,MATCH(MID($B554,1,1),_310_Table1_ColumnLookup,0),FALSE)
+N("310"),
  IF(AND(VALUE(LEFT($A554,3))=311,LEN($I554)=4),VLOOKUP($I554,_311_Table1,MATCH($B554,_311_Table1_ColumnLookup,0),FALSE),
  IF(AND(VALUE(LEFT($A554,3))=311,OR($B554="I2",$B554="J2",$B554="K2",$B554="L2")),VLOOKUP('311'!$G$58,_311_Table1,MATCH(MID($B554,1,1),_311_Table1_ColumnLookup,0),FALSE),
  IF(AND(VALUE(LEFT($A554,3))=311,RIGHT($B554,5)="Total"),VLOOKUP('311'!$G$59,_311_Table1,MATCH(MID($B554,1,1),_311_Table1_ColumnLookup,0),FALSE),
  IF(VALUE(LEFT($A554,3))=311,VLOOKUP(VALUE(MID($B554,2,1)),_311_Table1,MATCH(MID($B554,1,1),_311_Table1_ColumnLookup,0),FALSE)
+N("311"),
  IF(AND(VALUE(LEFT($A554,3))=312,LEFT($G554,10)="Unincepted",$B554="G "),VLOOKUP(" ULO",_312_Table1,MATCH('312'!$N$16,_312_Table1_ColumnLookup,0),FALSE),
  IF(AND(VALUE(LEFT($A554,3))=312,LEFT($G554,10)="Unincepted",$B554="O "),VLOOKUP(" ULO",_312_Table1,MATCH('312'!$V$16,_312_Table1_ColumnLookup,0),FALSE),
  IF(AND(VALUE(LEFT($A554,3))=312,LEFT($G554,10)="Unincepted",$B554="Q "),VLOOKUP(" ULO",_312_Table1,MATCH('312'!$X$16,_312_Table1_ColumnLookup,0),FALSE),
  IF(AND(VALUE(LEFT($A554,3))=312,LEFT($G554,10)="Unincepted"),VLOOKUP(" ULO",_312_Table1,MATCH(LEFT($B554,1),_312_Table1_ColumnLookup,0),FALSE),
  IF(AND(VALUE(LEFT($A554,3))=312,LEFT($G554,5)="Total",$B554="G "),VLOOKUP('312'!$F$80,_312_Table1,MATCH('312'!$N$16,_312_Table1_ColumnLookup,0),FALSE),
  IF(AND(VALUE(LEFT($A554,3))=312,LEFT($G554,5)="Total",$B554="O "),VLOOKUP('312'!$F$80,_312_Table1,MATCH('312'!$V$16,_312_Table1_ColumnLookup,0),FALSE),
  IF(AND(VALUE(LEFT($A554,3))=312,LEFT($G554,5)="Total",$B554="Q "),VLOOKUP('312'!$F$80,_312_Table1,MATCH('312'!$X$16,_312_Table1_ColumnLookup,0),FALSE),
  IF(AND(VALUE(LEFT($A554,3))=312,LEFT($G554,5)="Total"),VLOOKUP('312'!$F$80,_312_Table1,MATCH(LEFT($B554,1),_312_Table1_ColumnLookup,0),FALSE),
  IF(AND(VALUE(LEFT($A554,3))=312,LEN($I554)=4,$B554="G"),VLOOKUP($I554,_312_Table1,MATCH('312'!$N$16,_312_Table1_ColumnLookup,0),FALSE),
  IF(AND(VALUE(LEFT($A554,3))=312,LEN($I554)=4,$B554="O"),VLOOKUP($I554,_312_Table1,MATCH('312'!$V$16,_312_Table1_ColumnLookup,0),FALSE),
  IF(AND(VALUE(LEFT($A554,3))=312,LEN($I554)=4,$B554="Q"),VLOOKUP($I554,_312_Table1,MATCH('312'!$X$16,_312_Table1_ColumnLookup,0),FALSE),
  IF(AND(VALUE(LEFT($A554,3))=312,LEN($I554)=4),VLOOKUP($I554,_312_Table1,MATCH(LEFT($B554,1),_312_Table1_ColumnLookup,0),FALSE)
+N("312"),
  IF(VALUE(LEFT($A554,3))=313,VLOOKUP(VALUE(MID($B554,2,1)),_313_Table1,MATCH(MID($B554,1,1),_313_Table1_ColumnLookup,0),FALSE)
+N("313"),
  IF(AND(VALUE(LEFT($A554,3))=314,LEN($B554)=3),VLOOKUP(VALUE(MID($B554,2,2)),_314_Table1,MATCH(MID($B554,1,1),_314_Table1_ColumnLookup,0),FALSE),
  IF(VALUE(LEFT($A554,3))=314,VLOOKUP(VALUE(MID($B554,2,1)),_314_Table1,MATCH(MID($B554,1,1),_314_Table1_ColumnLookup,0),FALSE)
+N("314"),
""))))))))))))))))))))))))</f>
        <v>0</v>
      </c>
      <c r="E554" s="238" t="e">
        <f>IF(AND(VALUE(LEFT($A554,3))=309,LEN($B554)=3),VLOOKUP(VALUE(MID($B554,2,2)),_309_Table2,MATCH(MID($B554,1,1),_309_Table2_ColumnLookup,0),FALSE),
  IF($C554="309 LCR SummaryA",OneYearSCR,IF($C554="309 LCR SummaryB",UltimateSCR,IF(VALUE(LEFT($A554,3))=309,VLOOKUP(VALUE(MID($B554,2,1)),_309_Table2,MATCH(MID($B554,1,1),_309_Table2_ColumnLookup,0),FALSE)
+N("309"),
  IF(VALUE(LEFT($A554,3))=310,VLOOKUP(VALUE(MID($B554,2,1)),_310_Table2,MATCH(MID($B554,1,1),_310_Table2_ColumnLookup,0),FALSE)
+N("310"),
  IF(AND(VALUE(LEFT($A554,3))=311,LEN($I554)=4),VLOOKUP($I554,_311_Table2,MATCH($B554,_311_Table2_ColumnLookup,0),FALSE),
  IF(AND(VALUE(LEFT($A554,3))=311,OR($B554="I2",$B554="J2",$B554="K2",$B554="L2")),VLOOKUP('311'!$G$58,_311_Table2,MATCH(MID($B554,1,1),_311_Table2_ColumnLookup,0),FALSE),
  IF(AND(VALUE(LEFT($A554,3))=311,RIGHT($B554,5)="Total"),VLOOKUP('311'!$G$59,_311_Table2,MATCH(MID($B554,1,1),_311_Table2_ColumnLookup,0),FALSE),
  IF(VALUE(LEFT($A554,3))=311,VLOOKUP(VALUE(MID($B554,2,1)),_311_Table2,MATCH(MID($B554,1,1),_311_Table2_ColumnLookup,0),FALSE)
+N("311"),
  IF(AND(VALUE(LEFT($A554,3))=312,LEFT($G554,10)="Unincepted",$B554="G "),VLOOKUP(" ULO",_312_Table2,MATCH('312'!$N$16,_312_Table2_ColumnLookup,0),FALSE),
  IF(AND(VALUE(LEFT($A554,3))=312,LEFT($G554,10)="Unincepted",$B554="O "),VLOOKUP(" ULO",_312_Table2,MATCH('312'!$V$16,_312_Table2_ColumnLookup,0),FALSE),
  IF(AND(VALUE(LEFT($A554,3))=312,LEFT($G554,10)="Unincepted",$B554="Q "),VLOOKUP(" ULO",_312_Table2,MATCH('312'!$X$16,_312_Table2_ColumnLookup,0),FALSE),
  IF(AND(VALUE(LEFT($A554,3))=312,LEFT($G554,10)="Unincepted"),VLOOKUP(" ULO",_312_Table2,MATCH(LEFT($B554,1),_312_Table2_ColumnLookup,0),FALSE),
  IF(AND(VALUE(LEFT($A554,3))=312,LEFT($G554,5)="Total",$B554="G "),VLOOKUP('312'!$F$80,_312_Table2,MATCH('312'!$N$16,_312_Table2_ColumnLookup,0),FALSE),
  IF(AND(VALUE(LEFT($A554,3))=312,LEFT($G554,5)="Total",$B554="O "),VLOOKUP('312'!$F$80,_312_Table2,MATCH('312'!$V$16,_312_Table2_ColumnLookup,0),FALSE),
  IF(AND(VALUE(LEFT($A554,3))=312,LEFT($G554,5)="Total",$B554="Q "),VLOOKUP('312'!$F$80,_312_Table2,MATCH('312'!$X$16,_312_Table2_ColumnLookup,0),FALSE),
  IF(AND(VALUE(LEFT($A554,3))=312,LEFT($G554,5)="Total"),VLOOKUP('312'!$F$80,_312_Table2,MATCH(LEFT($B554,1),_312_Table2_ColumnLookup,0),FALSE),
  IF(AND(VALUE(LEFT($A554,3))=312,LEN($I554)=4,$B554="G"),VLOOKUP($I554,_312_Table2,MATCH('312'!$N$16,_312_Table2_ColumnLookup,0),FALSE),
  IF(AND(VALUE(LEFT($A554,3))=312,LEN($I554)=4,$B554="O"),VLOOKUP($I554,_312_Table2,MATCH('312'!$V$16,_312_Table2_ColumnLookup,0),FALSE),
  IF(AND(VALUE(LEFT($A554,3))=312,LEN($I554)=4,$B554="Q"),VLOOKUP($I554,_312_Table2,MATCH('312'!$X$16,_312_Table2_ColumnLookup,0),FALSE),
  IF(AND(VALUE(LEFT($A554,3))=312,LEN($I554)=4),VLOOKUP($I554,_312_Table2,MATCH(LEFT($B554,1),_312_Table2_ColumnLookup,0),FALSE)
+N("312"),
  IF(VALUE(LEFT($A554,3))=313,VLOOKUP(VALUE(MID($B554,2,1)),_313_Table2,MATCH(MID($B554,1,1),_313_Table2_ColumnLookup,0),FALSE)
+N("313"),
  IF(AND(VALUE(LEFT($A554,3))=314,LEN($B554)=3),VLOOKUP(VALUE(MID($B554,2,2)),_314_Table2,MATCH(MID($B554,1,1),_314_Table2_ColumnLookup,0),FALSE),
  IF(VALUE(LEFT($A554,3))=314,VLOOKUP(VALUE(MID($B554,2,1)),_314_Table2,MATCH(MID($B554,1,1),_314_Table2_ColumnLookup,0),FALSE)
+N("314"),
""))))))))))))))))))))))))</f>
        <v>#NAME?</v>
      </c>
      <c r="F554" s="238" t="e">
        <f>IF(AND(VALUE(LEFT($A554,3))=309,LEN($B554)=3),VLOOKUP(VALUE(MID($B554,2,2)),_309_Table3,MATCH(MID($B554,1,1),_309_Table3_ColumnLookup,0),FALSE),
  IF($C554="309 LCR SummaryA",OneYearSCR,IF($C554="309 LCR SummaryB",UltimateSCR,IF(VALUE(LEFT($A554,3))=309,VLOOKUP(VALUE(MID($B554,2,1)),_309_Table3,MATCH(MID($B554,1,1),_309_Table3_ColumnLookup,0),FALSE)
+N("309"),
  IF(VALUE(LEFT($A554,3))=310,VLOOKUP(VALUE(MID($B554,2,1)),_310_Table3,MATCH(MID($B554,1,1),_310_Table3_ColumnLookup,0),FALSE)
+N("310"),
  IF(AND(VALUE(LEFT($A554,3))=311,LEN($I554)=4),VLOOKUP($I554,_311_Table3,MATCH($B554,_311_Table3_ColumnLookup,0),FALSE),
  IF(AND(VALUE(LEFT($A554,3))=311,OR($B554="I2",$B554="J2",$B554="K2",$B554="L2")),VLOOKUP('311'!$G$58,_311_Table3,MATCH(MID($B554,1,1),_311_Table3_ColumnLookup,0),FALSE),
  IF(AND(VALUE(LEFT($A554,3))=311,RIGHT($B554,5)="Total"),VLOOKUP('311'!$G$59,_311_Table3,MATCH(MID($B554,1,1),_311_Table3_ColumnLookup,0),FALSE),
  IF(VALUE(LEFT($A554,3))=311,VLOOKUP(VALUE(MID($B554,2,1)),_311_Table3,MATCH(MID($B554,1,1),_311_Table3_ColumnLookup,0),FALSE)
+N("311"),
  IF(AND(VALUE(LEFT($A554,3))=312,LEFT($G554,10)="Unincepted",$B554="G "),VLOOKUP(" ULO",_312_Table3,MATCH('312'!$N$16,_312_Table3_ColumnLookup,0),FALSE),
  IF(AND(VALUE(LEFT($A554,3))=312,LEFT($G554,10)="Unincepted",$B554="O "),VLOOKUP(" ULO",_312_Table3,MATCH('312'!$V$16,_312_Table3_ColumnLookup,0),FALSE),
  IF(AND(VALUE(LEFT($A554,3))=312,LEFT($G554,10)="Unincepted",$B554="Q "),VLOOKUP(" ULO",_312_Table3,MATCH('312'!$X$16,_312_Table3_ColumnLookup,0),FALSE),
  IF(AND(VALUE(LEFT($A554,3))=312,LEFT($G554,10)="Unincepted"),VLOOKUP(" ULO",_312_Table3,MATCH(LEFT($B554,1),_312_Table3_ColumnLookup,0),FALSE),
  IF(AND(VALUE(LEFT($A554,3))=312,LEFT($G554,5)="Total",$B554="G "),VLOOKUP('312'!$F$80,_312_Table3,MATCH('312'!$N$16,_312_Table3_ColumnLookup,0),FALSE),
  IF(AND(VALUE(LEFT($A554,3))=312,LEFT($G554,5)="Total",$B554="O "),VLOOKUP('312'!$F$80,_312_Table3,MATCH('312'!$V$16,_312_Table3_ColumnLookup,0),FALSE),
  IF(AND(VALUE(LEFT($A554,3))=312,LEFT($G554,5)="Total",$B554="Q "),VLOOKUP('312'!$F$80,_312_Table3,MATCH('312'!$X$16,_312_Table3_ColumnLookup,0),FALSE),
  IF(AND(VALUE(LEFT($A554,3))=312,LEFT($G554,5)="Total"),VLOOKUP('312'!$F$80,_312_Table3,MATCH(LEFT($B554,1),_312_Table3_ColumnLookup,0),FALSE),
  IF(AND(VALUE(LEFT($A554,3))=312,LEN($I554)=4,$B554="G"),VLOOKUP($I554,_312_Table3,MATCH('312'!$N$16,_312_Table3_ColumnLookup,0),FALSE),
  IF(AND(VALUE(LEFT($A554,3))=312,LEN($I554)=4,$B554="O"),VLOOKUP($I554,_312_Table3,MATCH('312'!$V$16,_312_Table3_ColumnLookup,0),FALSE),
  IF(AND(VALUE(LEFT($A554,3))=312,LEN($I554)=4,$B554="Q"),VLOOKUP($I554,_312_Table3,MATCH('312'!$X$16,_312_Table3_ColumnLookup,0),FALSE),
  IF(AND(VALUE(LEFT($A554,3))=312,LEN($I554)=4),VLOOKUP($I554,_312_Table3,MATCH(LEFT($B554,1),_312_Table3_ColumnLookup,0),FALSE)
+N("312"),
  IF(VALUE(LEFT($A554,3))=313,VLOOKUP(VALUE(MID($B554,2,1)),_313_Table3,MATCH(MID($B554,1,1),_313_Table3_ColumnLookup,0),FALSE)
+N("313"),
  IF(AND(VALUE(LEFT($A554,3))=314,LEN($B554)=3),VLOOKUP(VALUE(MID($B554,2,2)),_314_Table3,MATCH(MID($B554,1,1),_314_Table3_ColumnLookup,0),FALSE),
  IF(VALUE(LEFT($A554,3))=314,VLOOKUP(VALUE(MID($B554,2,1)),_314_Table3,MATCH(MID($B554,1,1),_314_Table3_ColumnLookup,0),FALSE)
+N("314"),
""))))))))))))))))))))))))</f>
        <v>#NAME?</v>
      </c>
      <c r="G554" t="s">
        <v>1150</v>
      </c>
      <c r="H554" s="321">
        <f>IFERROR(
IF(ISERROR($D554)=FALSE,$D554,IF(ISERROR($E554)=FALSE,$E554,IF(ISERROR($F554)=FALSE,$F554
+N("012 checkboxes"),
IF(
IF(OR(LEFT($A554,9)="Syndicate",LEFT($A554,12)="NewSyndicate"),VLOOKUP($A554,'012'!$J:$ZW,MATCH("Link to button",'012'!$J$1:$ZW$1,0),0)
+N("309 checkbox"),
IF($C554="309 LCR Summary0",VLOOKUP("Notes990",'309'!$P:$ZZ,MATCH("Link to button",'309'!$P$1:$ZZ$1,0),0)
+N("313 checkboxes"),
IF($C554="313 Financial Information0LcmVsScr",IF($C554="309 LCR Summary0",VLOOKUP("LcmVsScr",'309'!$N:$ZZ,MATCH("Link to button",'309'!$N$1:$ZZ$1,0),0),
IF($C554="313 Financial Information0LcrDocAttached",IF($C554="309 LCR Summary0",VLOOKUP("LcrDocAttached",'309'!$N:$ZZ,MATCH("Link to button",'309'!$N$1:$ZZ$1,0),
0)))))))=1,TRUE,FALSE)
))),"")</f>
        <v>0</v>
      </c>
      <c r="I554">
        <v>2010</v>
      </c>
    </row>
    <row r="555" spans="1:9" customFormat="1">
      <c r="A555" s="237" t="str">
        <f>VLOOKUP($G555,CSVLookups!$B:$R,MATCH(A$1,CSVLookups!$B$1:$R$1,0),FALSE)</f>
        <v>312 Projected Solvency II Technical Provisions at Time Zero</v>
      </c>
      <c r="B555" s="237" t="str">
        <f>VLOOKUP($G555,CSVLookups!$B:$R,MATCH(B$1,CSVLookups!$B$1:$R$1,0),FALSE)</f>
        <v>H</v>
      </c>
      <c r="C555" s="238" t="str">
        <f t="shared" si="9"/>
        <v>312 Projected Solvency II Technical Provisions at Time ZeroH2010</v>
      </c>
      <c r="D555" s="238">
        <f>IF(AND(VALUE(LEFT($A555,3))=309,LEN($B555)=3),VLOOKUP(VALUE(MID($B555,2,2)),_309_Table1,MATCH(MID($B555,1,1),_309_Table1_ColumnLookup,0),FALSE),
  IF($C555="309 LCR SummaryA",OneYearSCR,IF($C555="309 LCR SummaryB",UltimateSCR,IF(VALUE(LEFT($A555,3))=309,VLOOKUP(VALUE(MID($B555,2,1)),_309_Table1,MATCH(MID($B555,1,1),_309_Table1_ColumnLookup,0),FALSE)
+N("309"),
  IF(VALUE(LEFT($A555,3))=310,VLOOKUP(VALUE(MID($B555,2,1)),_310_Table1,MATCH(MID($B555,1,1),_310_Table1_ColumnLookup,0),FALSE)
+N("310"),
  IF(AND(VALUE(LEFT($A555,3))=311,LEN($I555)=4),VLOOKUP($I555,_311_Table1,MATCH($B555,_311_Table1_ColumnLookup,0),FALSE),
  IF(AND(VALUE(LEFT($A555,3))=311,OR($B555="I2",$B555="J2",$B555="K2",$B555="L2")),VLOOKUP('311'!$G$58,_311_Table1,MATCH(MID($B555,1,1),_311_Table1_ColumnLookup,0),FALSE),
  IF(AND(VALUE(LEFT($A555,3))=311,RIGHT($B555,5)="Total"),VLOOKUP('311'!$G$59,_311_Table1,MATCH(MID($B555,1,1),_311_Table1_ColumnLookup,0),FALSE),
  IF(VALUE(LEFT($A555,3))=311,VLOOKUP(VALUE(MID($B555,2,1)),_311_Table1,MATCH(MID($B555,1,1),_311_Table1_ColumnLookup,0),FALSE)
+N("311"),
  IF(AND(VALUE(LEFT($A555,3))=312,LEFT($G555,10)="Unincepted",$B555="G "),VLOOKUP(" ULO",_312_Table1,MATCH('312'!$N$16,_312_Table1_ColumnLookup,0),FALSE),
  IF(AND(VALUE(LEFT($A555,3))=312,LEFT($G555,10)="Unincepted",$B555="O "),VLOOKUP(" ULO",_312_Table1,MATCH('312'!$V$16,_312_Table1_ColumnLookup,0),FALSE),
  IF(AND(VALUE(LEFT($A555,3))=312,LEFT($G555,10)="Unincepted",$B555="Q "),VLOOKUP(" ULO",_312_Table1,MATCH('312'!$X$16,_312_Table1_ColumnLookup,0),FALSE),
  IF(AND(VALUE(LEFT($A555,3))=312,LEFT($G555,10)="Unincepted"),VLOOKUP(" ULO",_312_Table1,MATCH(LEFT($B555,1),_312_Table1_ColumnLookup,0),FALSE),
  IF(AND(VALUE(LEFT($A555,3))=312,LEFT($G555,5)="Total",$B555="G "),VLOOKUP('312'!$F$80,_312_Table1,MATCH('312'!$N$16,_312_Table1_ColumnLookup,0),FALSE),
  IF(AND(VALUE(LEFT($A555,3))=312,LEFT($G555,5)="Total",$B555="O "),VLOOKUP('312'!$F$80,_312_Table1,MATCH('312'!$V$16,_312_Table1_ColumnLookup,0),FALSE),
  IF(AND(VALUE(LEFT($A555,3))=312,LEFT($G555,5)="Total",$B555="Q "),VLOOKUP('312'!$F$80,_312_Table1,MATCH('312'!$X$16,_312_Table1_ColumnLookup,0),FALSE),
  IF(AND(VALUE(LEFT($A555,3))=312,LEFT($G555,5)="Total"),VLOOKUP('312'!$F$80,_312_Table1,MATCH(LEFT($B555,1),_312_Table1_ColumnLookup,0),FALSE),
  IF(AND(VALUE(LEFT($A555,3))=312,LEN($I555)=4,$B555="G"),VLOOKUP($I555,_312_Table1,MATCH('312'!$N$16,_312_Table1_ColumnLookup,0),FALSE),
  IF(AND(VALUE(LEFT($A555,3))=312,LEN($I555)=4,$B555="O"),VLOOKUP($I555,_312_Table1,MATCH('312'!$V$16,_312_Table1_ColumnLookup,0),FALSE),
  IF(AND(VALUE(LEFT($A555,3))=312,LEN($I555)=4,$B555="Q"),VLOOKUP($I555,_312_Table1,MATCH('312'!$X$16,_312_Table1_ColumnLookup,0),FALSE),
  IF(AND(VALUE(LEFT($A555,3))=312,LEN($I555)=4),VLOOKUP($I555,_312_Table1,MATCH(LEFT($B555,1),_312_Table1_ColumnLookup,0),FALSE)
+N("312"),
  IF(VALUE(LEFT($A555,3))=313,VLOOKUP(VALUE(MID($B555,2,1)),_313_Table1,MATCH(MID($B555,1,1),_313_Table1_ColumnLookup,0),FALSE)
+N("313"),
  IF(AND(VALUE(LEFT($A555,3))=314,LEN($B555)=3),VLOOKUP(VALUE(MID($B555,2,2)),_314_Table1,MATCH(MID($B555,1,1),_314_Table1_ColumnLookup,0),FALSE),
  IF(VALUE(LEFT($A555,3))=314,VLOOKUP(VALUE(MID($B555,2,1)),_314_Table1,MATCH(MID($B555,1,1),_314_Table1_ColumnLookup,0),FALSE)
+N("314"),
""))))))))))))))))))))))))</f>
        <v>0</v>
      </c>
      <c r="E555" s="238" t="e">
        <f>IF(AND(VALUE(LEFT($A555,3))=309,LEN($B555)=3),VLOOKUP(VALUE(MID($B555,2,2)),_309_Table2,MATCH(MID($B555,1,1),_309_Table2_ColumnLookup,0),FALSE),
  IF($C555="309 LCR SummaryA",OneYearSCR,IF($C555="309 LCR SummaryB",UltimateSCR,IF(VALUE(LEFT($A555,3))=309,VLOOKUP(VALUE(MID($B555,2,1)),_309_Table2,MATCH(MID($B555,1,1),_309_Table2_ColumnLookup,0),FALSE)
+N("309"),
  IF(VALUE(LEFT($A555,3))=310,VLOOKUP(VALUE(MID($B555,2,1)),_310_Table2,MATCH(MID($B555,1,1),_310_Table2_ColumnLookup,0),FALSE)
+N("310"),
  IF(AND(VALUE(LEFT($A555,3))=311,LEN($I555)=4),VLOOKUP($I555,_311_Table2,MATCH($B555,_311_Table2_ColumnLookup,0),FALSE),
  IF(AND(VALUE(LEFT($A555,3))=311,OR($B555="I2",$B555="J2",$B555="K2",$B555="L2")),VLOOKUP('311'!$G$58,_311_Table2,MATCH(MID($B555,1,1),_311_Table2_ColumnLookup,0),FALSE),
  IF(AND(VALUE(LEFT($A555,3))=311,RIGHT($B555,5)="Total"),VLOOKUP('311'!$G$59,_311_Table2,MATCH(MID($B555,1,1),_311_Table2_ColumnLookup,0),FALSE),
  IF(VALUE(LEFT($A555,3))=311,VLOOKUP(VALUE(MID($B555,2,1)),_311_Table2,MATCH(MID($B555,1,1),_311_Table2_ColumnLookup,0),FALSE)
+N("311"),
  IF(AND(VALUE(LEFT($A555,3))=312,LEFT($G555,10)="Unincepted",$B555="G "),VLOOKUP(" ULO",_312_Table2,MATCH('312'!$N$16,_312_Table2_ColumnLookup,0),FALSE),
  IF(AND(VALUE(LEFT($A555,3))=312,LEFT($G555,10)="Unincepted",$B555="O "),VLOOKUP(" ULO",_312_Table2,MATCH('312'!$V$16,_312_Table2_ColumnLookup,0),FALSE),
  IF(AND(VALUE(LEFT($A555,3))=312,LEFT($G555,10)="Unincepted",$B555="Q "),VLOOKUP(" ULO",_312_Table2,MATCH('312'!$X$16,_312_Table2_ColumnLookup,0),FALSE),
  IF(AND(VALUE(LEFT($A555,3))=312,LEFT($G555,10)="Unincepted"),VLOOKUP(" ULO",_312_Table2,MATCH(LEFT($B555,1),_312_Table2_ColumnLookup,0),FALSE),
  IF(AND(VALUE(LEFT($A555,3))=312,LEFT($G555,5)="Total",$B555="G "),VLOOKUP('312'!$F$80,_312_Table2,MATCH('312'!$N$16,_312_Table2_ColumnLookup,0),FALSE),
  IF(AND(VALUE(LEFT($A555,3))=312,LEFT($G555,5)="Total",$B555="O "),VLOOKUP('312'!$F$80,_312_Table2,MATCH('312'!$V$16,_312_Table2_ColumnLookup,0),FALSE),
  IF(AND(VALUE(LEFT($A555,3))=312,LEFT($G555,5)="Total",$B555="Q "),VLOOKUP('312'!$F$80,_312_Table2,MATCH('312'!$X$16,_312_Table2_ColumnLookup,0),FALSE),
  IF(AND(VALUE(LEFT($A555,3))=312,LEFT($G555,5)="Total"),VLOOKUP('312'!$F$80,_312_Table2,MATCH(LEFT($B555,1),_312_Table2_ColumnLookup,0),FALSE),
  IF(AND(VALUE(LEFT($A555,3))=312,LEN($I555)=4,$B555="G"),VLOOKUP($I555,_312_Table2,MATCH('312'!$N$16,_312_Table2_ColumnLookup,0),FALSE),
  IF(AND(VALUE(LEFT($A555,3))=312,LEN($I555)=4,$B555="O"),VLOOKUP($I555,_312_Table2,MATCH('312'!$V$16,_312_Table2_ColumnLookup,0),FALSE),
  IF(AND(VALUE(LEFT($A555,3))=312,LEN($I555)=4,$B555="Q"),VLOOKUP($I555,_312_Table2,MATCH('312'!$X$16,_312_Table2_ColumnLookup,0),FALSE),
  IF(AND(VALUE(LEFT($A555,3))=312,LEN($I555)=4),VLOOKUP($I555,_312_Table2,MATCH(LEFT($B555,1),_312_Table2_ColumnLookup,0),FALSE)
+N("312"),
  IF(VALUE(LEFT($A555,3))=313,VLOOKUP(VALUE(MID($B555,2,1)),_313_Table2,MATCH(MID($B555,1,1),_313_Table2_ColumnLookup,0),FALSE)
+N("313"),
  IF(AND(VALUE(LEFT($A555,3))=314,LEN($B555)=3),VLOOKUP(VALUE(MID($B555,2,2)),_314_Table2,MATCH(MID($B555,1,1),_314_Table2_ColumnLookup,0),FALSE),
  IF(VALUE(LEFT($A555,3))=314,VLOOKUP(VALUE(MID($B555,2,1)),_314_Table2,MATCH(MID($B555,1,1),_314_Table2_ColumnLookup,0),FALSE)
+N("314"),
""))))))))))))))))))))))))</f>
        <v>#NAME?</v>
      </c>
      <c r="F555" s="238" t="e">
        <f>IF(AND(VALUE(LEFT($A555,3))=309,LEN($B555)=3),VLOOKUP(VALUE(MID($B555,2,2)),_309_Table3,MATCH(MID($B555,1,1),_309_Table3_ColumnLookup,0),FALSE),
  IF($C555="309 LCR SummaryA",OneYearSCR,IF($C555="309 LCR SummaryB",UltimateSCR,IF(VALUE(LEFT($A555,3))=309,VLOOKUP(VALUE(MID($B555,2,1)),_309_Table3,MATCH(MID($B555,1,1),_309_Table3_ColumnLookup,0),FALSE)
+N("309"),
  IF(VALUE(LEFT($A555,3))=310,VLOOKUP(VALUE(MID($B555,2,1)),_310_Table3,MATCH(MID($B555,1,1),_310_Table3_ColumnLookup,0),FALSE)
+N("310"),
  IF(AND(VALUE(LEFT($A555,3))=311,LEN($I555)=4),VLOOKUP($I555,_311_Table3,MATCH($B555,_311_Table3_ColumnLookup,0),FALSE),
  IF(AND(VALUE(LEFT($A555,3))=311,OR($B555="I2",$B555="J2",$B555="K2",$B555="L2")),VLOOKUP('311'!$G$58,_311_Table3,MATCH(MID($B555,1,1),_311_Table3_ColumnLookup,0),FALSE),
  IF(AND(VALUE(LEFT($A555,3))=311,RIGHT($B555,5)="Total"),VLOOKUP('311'!$G$59,_311_Table3,MATCH(MID($B555,1,1),_311_Table3_ColumnLookup,0),FALSE),
  IF(VALUE(LEFT($A555,3))=311,VLOOKUP(VALUE(MID($B555,2,1)),_311_Table3,MATCH(MID($B555,1,1),_311_Table3_ColumnLookup,0),FALSE)
+N("311"),
  IF(AND(VALUE(LEFT($A555,3))=312,LEFT($G555,10)="Unincepted",$B555="G "),VLOOKUP(" ULO",_312_Table3,MATCH('312'!$N$16,_312_Table3_ColumnLookup,0),FALSE),
  IF(AND(VALUE(LEFT($A555,3))=312,LEFT($G555,10)="Unincepted",$B555="O "),VLOOKUP(" ULO",_312_Table3,MATCH('312'!$V$16,_312_Table3_ColumnLookup,0),FALSE),
  IF(AND(VALUE(LEFT($A555,3))=312,LEFT($G555,10)="Unincepted",$B555="Q "),VLOOKUP(" ULO",_312_Table3,MATCH('312'!$X$16,_312_Table3_ColumnLookup,0),FALSE),
  IF(AND(VALUE(LEFT($A555,3))=312,LEFT($G555,10)="Unincepted"),VLOOKUP(" ULO",_312_Table3,MATCH(LEFT($B555,1),_312_Table3_ColumnLookup,0),FALSE),
  IF(AND(VALUE(LEFT($A555,3))=312,LEFT($G555,5)="Total",$B555="G "),VLOOKUP('312'!$F$80,_312_Table3,MATCH('312'!$N$16,_312_Table3_ColumnLookup,0),FALSE),
  IF(AND(VALUE(LEFT($A555,3))=312,LEFT($G555,5)="Total",$B555="O "),VLOOKUP('312'!$F$80,_312_Table3,MATCH('312'!$V$16,_312_Table3_ColumnLookup,0),FALSE),
  IF(AND(VALUE(LEFT($A555,3))=312,LEFT($G555,5)="Total",$B555="Q "),VLOOKUP('312'!$F$80,_312_Table3,MATCH('312'!$X$16,_312_Table3_ColumnLookup,0),FALSE),
  IF(AND(VALUE(LEFT($A555,3))=312,LEFT($G555,5)="Total"),VLOOKUP('312'!$F$80,_312_Table3,MATCH(LEFT($B555,1),_312_Table3_ColumnLookup,0),FALSE),
  IF(AND(VALUE(LEFT($A555,3))=312,LEN($I555)=4,$B555="G"),VLOOKUP($I555,_312_Table3,MATCH('312'!$N$16,_312_Table3_ColumnLookup,0),FALSE),
  IF(AND(VALUE(LEFT($A555,3))=312,LEN($I555)=4,$B555="O"),VLOOKUP($I555,_312_Table3,MATCH('312'!$V$16,_312_Table3_ColumnLookup,0),FALSE),
  IF(AND(VALUE(LEFT($A555,3))=312,LEN($I555)=4,$B555="Q"),VLOOKUP($I555,_312_Table3,MATCH('312'!$X$16,_312_Table3_ColumnLookup,0),FALSE),
  IF(AND(VALUE(LEFT($A555,3))=312,LEN($I555)=4),VLOOKUP($I555,_312_Table3,MATCH(LEFT($B555,1),_312_Table3_ColumnLookup,0),FALSE)
+N("312"),
  IF(VALUE(LEFT($A555,3))=313,VLOOKUP(VALUE(MID($B555,2,1)),_313_Table3,MATCH(MID($B555,1,1),_313_Table3_ColumnLookup,0),FALSE)
+N("313"),
  IF(AND(VALUE(LEFT($A555,3))=314,LEN($B555)=3),VLOOKUP(VALUE(MID($B555,2,2)),_314_Table3,MATCH(MID($B555,1,1),_314_Table3_ColumnLookup,0),FALSE),
  IF(VALUE(LEFT($A555,3))=314,VLOOKUP(VALUE(MID($B555,2,1)),_314_Table3,MATCH(MID($B555,1,1),_314_Table3_ColumnLookup,0),FALSE)
+N("314"),
""))))))))))))))))))))))))</f>
        <v>#NAME?</v>
      </c>
      <c r="G555" t="s">
        <v>1151</v>
      </c>
      <c r="H555" s="321">
        <f>IFERROR(
IF(ISERROR($D555)=FALSE,$D555,IF(ISERROR($E555)=FALSE,$E555,IF(ISERROR($F555)=FALSE,$F555
+N("012 checkboxes"),
IF(
IF(OR(LEFT($A555,9)="Syndicate",LEFT($A555,12)="NewSyndicate"),VLOOKUP($A555,'012'!$J:$ZW,MATCH("Link to button",'012'!$J$1:$ZW$1,0),0)
+N("309 checkbox"),
IF($C555="309 LCR Summary0",VLOOKUP("Notes990",'309'!$P:$ZZ,MATCH("Link to button",'309'!$P$1:$ZZ$1,0),0)
+N("313 checkboxes"),
IF($C555="313 Financial Information0LcmVsScr",IF($C555="309 LCR Summary0",VLOOKUP("LcmVsScr",'309'!$N:$ZZ,MATCH("Link to button",'309'!$N$1:$ZZ$1,0),0),
IF($C555="313 Financial Information0LcrDocAttached",IF($C555="309 LCR Summary0",VLOOKUP("LcrDocAttached",'309'!$N:$ZZ,MATCH("Link to button",'309'!$N$1:$ZZ$1,0),
0)))))))=1,TRUE,FALSE)
))),"")</f>
        <v>0</v>
      </c>
      <c r="I555">
        <v>2010</v>
      </c>
    </row>
    <row r="556" spans="1:9" customFormat="1">
      <c r="A556" s="237" t="str">
        <f>VLOOKUP($G556,CSVLookups!$B:$R,MATCH(A$1,CSVLookups!$B$1:$R$1,0),FALSE)</f>
        <v>312 Projected Solvency II Technical Provisions at Time Zero</v>
      </c>
      <c r="B556" s="237" t="str">
        <f>VLOOKUP($G556,CSVLookups!$B:$R,MATCH(B$1,CSVLookups!$B$1:$R$1,0),FALSE)</f>
        <v>I</v>
      </c>
      <c r="C556" s="238" t="str">
        <f t="shared" si="9"/>
        <v>312 Projected Solvency II Technical Provisions at Time ZeroI2010</v>
      </c>
      <c r="D556" s="238">
        <f>IF(AND(VALUE(LEFT($A556,3))=309,LEN($B556)=3),VLOOKUP(VALUE(MID($B556,2,2)),_309_Table1,MATCH(MID($B556,1,1),_309_Table1_ColumnLookup,0),FALSE),
  IF($C556="309 LCR SummaryA",OneYearSCR,IF($C556="309 LCR SummaryB",UltimateSCR,IF(VALUE(LEFT($A556,3))=309,VLOOKUP(VALUE(MID($B556,2,1)),_309_Table1,MATCH(MID($B556,1,1),_309_Table1_ColumnLookup,0),FALSE)
+N("309"),
  IF(VALUE(LEFT($A556,3))=310,VLOOKUP(VALUE(MID($B556,2,1)),_310_Table1,MATCH(MID($B556,1,1),_310_Table1_ColumnLookup,0),FALSE)
+N("310"),
  IF(AND(VALUE(LEFT($A556,3))=311,LEN($I556)=4),VLOOKUP($I556,_311_Table1,MATCH($B556,_311_Table1_ColumnLookup,0),FALSE),
  IF(AND(VALUE(LEFT($A556,3))=311,OR($B556="I2",$B556="J2",$B556="K2",$B556="L2")),VLOOKUP('311'!$G$58,_311_Table1,MATCH(MID($B556,1,1),_311_Table1_ColumnLookup,0),FALSE),
  IF(AND(VALUE(LEFT($A556,3))=311,RIGHT($B556,5)="Total"),VLOOKUP('311'!$G$59,_311_Table1,MATCH(MID($B556,1,1),_311_Table1_ColumnLookup,0),FALSE),
  IF(VALUE(LEFT($A556,3))=311,VLOOKUP(VALUE(MID($B556,2,1)),_311_Table1,MATCH(MID($B556,1,1),_311_Table1_ColumnLookup,0),FALSE)
+N("311"),
  IF(AND(VALUE(LEFT($A556,3))=312,LEFT($G556,10)="Unincepted",$B556="G "),VLOOKUP(" ULO",_312_Table1,MATCH('312'!$N$16,_312_Table1_ColumnLookup,0),FALSE),
  IF(AND(VALUE(LEFT($A556,3))=312,LEFT($G556,10)="Unincepted",$B556="O "),VLOOKUP(" ULO",_312_Table1,MATCH('312'!$V$16,_312_Table1_ColumnLookup,0),FALSE),
  IF(AND(VALUE(LEFT($A556,3))=312,LEFT($G556,10)="Unincepted",$B556="Q "),VLOOKUP(" ULO",_312_Table1,MATCH('312'!$X$16,_312_Table1_ColumnLookup,0),FALSE),
  IF(AND(VALUE(LEFT($A556,3))=312,LEFT($G556,10)="Unincepted"),VLOOKUP(" ULO",_312_Table1,MATCH(LEFT($B556,1),_312_Table1_ColumnLookup,0),FALSE),
  IF(AND(VALUE(LEFT($A556,3))=312,LEFT($G556,5)="Total",$B556="G "),VLOOKUP('312'!$F$80,_312_Table1,MATCH('312'!$N$16,_312_Table1_ColumnLookup,0),FALSE),
  IF(AND(VALUE(LEFT($A556,3))=312,LEFT($G556,5)="Total",$B556="O "),VLOOKUP('312'!$F$80,_312_Table1,MATCH('312'!$V$16,_312_Table1_ColumnLookup,0),FALSE),
  IF(AND(VALUE(LEFT($A556,3))=312,LEFT($G556,5)="Total",$B556="Q "),VLOOKUP('312'!$F$80,_312_Table1,MATCH('312'!$X$16,_312_Table1_ColumnLookup,0),FALSE),
  IF(AND(VALUE(LEFT($A556,3))=312,LEFT($G556,5)="Total"),VLOOKUP('312'!$F$80,_312_Table1,MATCH(LEFT($B556,1),_312_Table1_ColumnLookup,0),FALSE),
  IF(AND(VALUE(LEFT($A556,3))=312,LEN($I556)=4,$B556="G"),VLOOKUP($I556,_312_Table1,MATCH('312'!$N$16,_312_Table1_ColumnLookup,0),FALSE),
  IF(AND(VALUE(LEFT($A556,3))=312,LEN($I556)=4,$B556="O"),VLOOKUP($I556,_312_Table1,MATCH('312'!$V$16,_312_Table1_ColumnLookup,0),FALSE),
  IF(AND(VALUE(LEFT($A556,3))=312,LEN($I556)=4,$B556="Q"),VLOOKUP($I556,_312_Table1,MATCH('312'!$X$16,_312_Table1_ColumnLookup,0),FALSE),
  IF(AND(VALUE(LEFT($A556,3))=312,LEN($I556)=4),VLOOKUP($I556,_312_Table1,MATCH(LEFT($B556,1),_312_Table1_ColumnLookup,0),FALSE)
+N("312"),
  IF(VALUE(LEFT($A556,3))=313,VLOOKUP(VALUE(MID($B556,2,1)),_313_Table1,MATCH(MID($B556,1,1),_313_Table1_ColumnLookup,0),FALSE)
+N("313"),
  IF(AND(VALUE(LEFT($A556,3))=314,LEN($B556)=3),VLOOKUP(VALUE(MID($B556,2,2)),_314_Table1,MATCH(MID($B556,1,1),_314_Table1_ColumnLookup,0),FALSE),
  IF(VALUE(LEFT($A556,3))=314,VLOOKUP(VALUE(MID($B556,2,1)),_314_Table1,MATCH(MID($B556,1,1),_314_Table1_ColumnLookup,0),FALSE)
+N("314"),
""))))))))))))))))))))))))</f>
        <v>0</v>
      </c>
      <c r="E556" s="238" t="e">
        <f>IF(AND(VALUE(LEFT($A556,3))=309,LEN($B556)=3),VLOOKUP(VALUE(MID($B556,2,2)),_309_Table2,MATCH(MID($B556,1,1),_309_Table2_ColumnLookup,0),FALSE),
  IF($C556="309 LCR SummaryA",OneYearSCR,IF($C556="309 LCR SummaryB",UltimateSCR,IF(VALUE(LEFT($A556,3))=309,VLOOKUP(VALUE(MID($B556,2,1)),_309_Table2,MATCH(MID($B556,1,1),_309_Table2_ColumnLookup,0),FALSE)
+N("309"),
  IF(VALUE(LEFT($A556,3))=310,VLOOKUP(VALUE(MID($B556,2,1)),_310_Table2,MATCH(MID($B556,1,1),_310_Table2_ColumnLookup,0),FALSE)
+N("310"),
  IF(AND(VALUE(LEFT($A556,3))=311,LEN($I556)=4),VLOOKUP($I556,_311_Table2,MATCH($B556,_311_Table2_ColumnLookup,0),FALSE),
  IF(AND(VALUE(LEFT($A556,3))=311,OR($B556="I2",$B556="J2",$B556="K2",$B556="L2")),VLOOKUP('311'!$G$58,_311_Table2,MATCH(MID($B556,1,1),_311_Table2_ColumnLookup,0),FALSE),
  IF(AND(VALUE(LEFT($A556,3))=311,RIGHT($B556,5)="Total"),VLOOKUP('311'!$G$59,_311_Table2,MATCH(MID($B556,1,1),_311_Table2_ColumnLookup,0),FALSE),
  IF(VALUE(LEFT($A556,3))=311,VLOOKUP(VALUE(MID($B556,2,1)),_311_Table2,MATCH(MID($B556,1,1),_311_Table2_ColumnLookup,0),FALSE)
+N("311"),
  IF(AND(VALUE(LEFT($A556,3))=312,LEFT($G556,10)="Unincepted",$B556="G "),VLOOKUP(" ULO",_312_Table2,MATCH('312'!$N$16,_312_Table2_ColumnLookup,0),FALSE),
  IF(AND(VALUE(LEFT($A556,3))=312,LEFT($G556,10)="Unincepted",$B556="O "),VLOOKUP(" ULO",_312_Table2,MATCH('312'!$V$16,_312_Table2_ColumnLookup,0),FALSE),
  IF(AND(VALUE(LEFT($A556,3))=312,LEFT($G556,10)="Unincepted",$B556="Q "),VLOOKUP(" ULO",_312_Table2,MATCH('312'!$X$16,_312_Table2_ColumnLookup,0),FALSE),
  IF(AND(VALUE(LEFT($A556,3))=312,LEFT($G556,10)="Unincepted"),VLOOKUP(" ULO",_312_Table2,MATCH(LEFT($B556,1),_312_Table2_ColumnLookup,0),FALSE),
  IF(AND(VALUE(LEFT($A556,3))=312,LEFT($G556,5)="Total",$B556="G "),VLOOKUP('312'!$F$80,_312_Table2,MATCH('312'!$N$16,_312_Table2_ColumnLookup,0),FALSE),
  IF(AND(VALUE(LEFT($A556,3))=312,LEFT($G556,5)="Total",$B556="O "),VLOOKUP('312'!$F$80,_312_Table2,MATCH('312'!$V$16,_312_Table2_ColumnLookup,0),FALSE),
  IF(AND(VALUE(LEFT($A556,3))=312,LEFT($G556,5)="Total",$B556="Q "),VLOOKUP('312'!$F$80,_312_Table2,MATCH('312'!$X$16,_312_Table2_ColumnLookup,0),FALSE),
  IF(AND(VALUE(LEFT($A556,3))=312,LEFT($G556,5)="Total"),VLOOKUP('312'!$F$80,_312_Table2,MATCH(LEFT($B556,1),_312_Table2_ColumnLookup,0),FALSE),
  IF(AND(VALUE(LEFT($A556,3))=312,LEN($I556)=4,$B556="G"),VLOOKUP($I556,_312_Table2,MATCH('312'!$N$16,_312_Table2_ColumnLookup,0),FALSE),
  IF(AND(VALUE(LEFT($A556,3))=312,LEN($I556)=4,$B556="O"),VLOOKUP($I556,_312_Table2,MATCH('312'!$V$16,_312_Table2_ColumnLookup,0),FALSE),
  IF(AND(VALUE(LEFT($A556,3))=312,LEN($I556)=4,$B556="Q"),VLOOKUP($I556,_312_Table2,MATCH('312'!$X$16,_312_Table2_ColumnLookup,0),FALSE),
  IF(AND(VALUE(LEFT($A556,3))=312,LEN($I556)=4),VLOOKUP($I556,_312_Table2,MATCH(LEFT($B556,1),_312_Table2_ColumnLookup,0),FALSE)
+N("312"),
  IF(VALUE(LEFT($A556,3))=313,VLOOKUP(VALUE(MID($B556,2,1)),_313_Table2,MATCH(MID($B556,1,1),_313_Table2_ColumnLookup,0),FALSE)
+N("313"),
  IF(AND(VALUE(LEFT($A556,3))=314,LEN($B556)=3),VLOOKUP(VALUE(MID($B556,2,2)),_314_Table2,MATCH(MID($B556,1,1),_314_Table2_ColumnLookup,0),FALSE),
  IF(VALUE(LEFT($A556,3))=314,VLOOKUP(VALUE(MID($B556,2,1)),_314_Table2,MATCH(MID($B556,1,1),_314_Table2_ColumnLookup,0),FALSE)
+N("314"),
""))))))))))))))))))))))))</f>
        <v>#NAME?</v>
      </c>
      <c r="F556" s="238" t="e">
        <f>IF(AND(VALUE(LEFT($A556,3))=309,LEN($B556)=3),VLOOKUP(VALUE(MID($B556,2,2)),_309_Table3,MATCH(MID($B556,1,1),_309_Table3_ColumnLookup,0),FALSE),
  IF($C556="309 LCR SummaryA",OneYearSCR,IF($C556="309 LCR SummaryB",UltimateSCR,IF(VALUE(LEFT($A556,3))=309,VLOOKUP(VALUE(MID($B556,2,1)),_309_Table3,MATCH(MID($B556,1,1),_309_Table3_ColumnLookup,0),FALSE)
+N("309"),
  IF(VALUE(LEFT($A556,3))=310,VLOOKUP(VALUE(MID($B556,2,1)),_310_Table3,MATCH(MID($B556,1,1),_310_Table3_ColumnLookup,0),FALSE)
+N("310"),
  IF(AND(VALUE(LEFT($A556,3))=311,LEN($I556)=4),VLOOKUP($I556,_311_Table3,MATCH($B556,_311_Table3_ColumnLookup,0),FALSE),
  IF(AND(VALUE(LEFT($A556,3))=311,OR($B556="I2",$B556="J2",$B556="K2",$B556="L2")),VLOOKUP('311'!$G$58,_311_Table3,MATCH(MID($B556,1,1),_311_Table3_ColumnLookup,0),FALSE),
  IF(AND(VALUE(LEFT($A556,3))=311,RIGHT($B556,5)="Total"),VLOOKUP('311'!$G$59,_311_Table3,MATCH(MID($B556,1,1),_311_Table3_ColumnLookup,0),FALSE),
  IF(VALUE(LEFT($A556,3))=311,VLOOKUP(VALUE(MID($B556,2,1)),_311_Table3,MATCH(MID($B556,1,1),_311_Table3_ColumnLookup,0),FALSE)
+N("311"),
  IF(AND(VALUE(LEFT($A556,3))=312,LEFT($G556,10)="Unincepted",$B556="G "),VLOOKUP(" ULO",_312_Table3,MATCH('312'!$N$16,_312_Table3_ColumnLookup,0),FALSE),
  IF(AND(VALUE(LEFT($A556,3))=312,LEFT($G556,10)="Unincepted",$B556="O "),VLOOKUP(" ULO",_312_Table3,MATCH('312'!$V$16,_312_Table3_ColumnLookup,0),FALSE),
  IF(AND(VALUE(LEFT($A556,3))=312,LEFT($G556,10)="Unincepted",$B556="Q "),VLOOKUP(" ULO",_312_Table3,MATCH('312'!$X$16,_312_Table3_ColumnLookup,0),FALSE),
  IF(AND(VALUE(LEFT($A556,3))=312,LEFT($G556,10)="Unincepted"),VLOOKUP(" ULO",_312_Table3,MATCH(LEFT($B556,1),_312_Table3_ColumnLookup,0),FALSE),
  IF(AND(VALUE(LEFT($A556,3))=312,LEFT($G556,5)="Total",$B556="G "),VLOOKUP('312'!$F$80,_312_Table3,MATCH('312'!$N$16,_312_Table3_ColumnLookup,0),FALSE),
  IF(AND(VALUE(LEFT($A556,3))=312,LEFT($G556,5)="Total",$B556="O "),VLOOKUP('312'!$F$80,_312_Table3,MATCH('312'!$V$16,_312_Table3_ColumnLookup,0),FALSE),
  IF(AND(VALUE(LEFT($A556,3))=312,LEFT($G556,5)="Total",$B556="Q "),VLOOKUP('312'!$F$80,_312_Table3,MATCH('312'!$X$16,_312_Table3_ColumnLookup,0),FALSE),
  IF(AND(VALUE(LEFT($A556,3))=312,LEFT($G556,5)="Total"),VLOOKUP('312'!$F$80,_312_Table3,MATCH(LEFT($B556,1),_312_Table3_ColumnLookup,0),FALSE),
  IF(AND(VALUE(LEFT($A556,3))=312,LEN($I556)=4,$B556="G"),VLOOKUP($I556,_312_Table3,MATCH('312'!$N$16,_312_Table3_ColumnLookup,0),FALSE),
  IF(AND(VALUE(LEFT($A556,3))=312,LEN($I556)=4,$B556="O"),VLOOKUP($I556,_312_Table3,MATCH('312'!$V$16,_312_Table3_ColumnLookup,0),FALSE),
  IF(AND(VALUE(LEFT($A556,3))=312,LEN($I556)=4,$B556="Q"),VLOOKUP($I556,_312_Table3,MATCH('312'!$X$16,_312_Table3_ColumnLookup,0),FALSE),
  IF(AND(VALUE(LEFT($A556,3))=312,LEN($I556)=4),VLOOKUP($I556,_312_Table3,MATCH(LEFT($B556,1),_312_Table3_ColumnLookup,0),FALSE)
+N("312"),
  IF(VALUE(LEFT($A556,3))=313,VLOOKUP(VALUE(MID($B556,2,1)),_313_Table3,MATCH(MID($B556,1,1),_313_Table3_ColumnLookup,0),FALSE)
+N("313"),
  IF(AND(VALUE(LEFT($A556,3))=314,LEN($B556)=3),VLOOKUP(VALUE(MID($B556,2,2)),_314_Table3,MATCH(MID($B556,1,1),_314_Table3_ColumnLookup,0),FALSE),
  IF(VALUE(LEFT($A556,3))=314,VLOOKUP(VALUE(MID($B556,2,1)),_314_Table3,MATCH(MID($B556,1,1),_314_Table3_ColumnLookup,0),FALSE)
+N("314"),
""))))))))))))))))))))))))</f>
        <v>#NAME?</v>
      </c>
      <c r="G556" t="s">
        <v>1152</v>
      </c>
      <c r="H556" s="321">
        <f>IFERROR(
IF(ISERROR($D556)=FALSE,$D556,IF(ISERROR($E556)=FALSE,$E556,IF(ISERROR($F556)=FALSE,$F556
+N("012 checkboxes"),
IF(
IF(OR(LEFT($A556,9)="Syndicate",LEFT($A556,12)="NewSyndicate"),VLOOKUP($A556,'012'!$J:$ZW,MATCH("Link to button",'012'!$J$1:$ZW$1,0),0)
+N("309 checkbox"),
IF($C556="309 LCR Summary0",VLOOKUP("Notes990",'309'!$P:$ZZ,MATCH("Link to button",'309'!$P$1:$ZZ$1,0),0)
+N("313 checkboxes"),
IF($C556="313 Financial Information0LcmVsScr",IF($C556="309 LCR Summary0",VLOOKUP("LcmVsScr",'309'!$N:$ZZ,MATCH("Link to button",'309'!$N$1:$ZZ$1,0),0),
IF($C556="313 Financial Information0LcrDocAttached",IF($C556="309 LCR Summary0",VLOOKUP("LcrDocAttached",'309'!$N:$ZZ,MATCH("Link to button",'309'!$N$1:$ZZ$1,0),
0)))))))=1,TRUE,FALSE)
))),"")</f>
        <v>0</v>
      </c>
      <c r="I556">
        <v>2010</v>
      </c>
    </row>
    <row r="557" spans="1:9" customFormat="1">
      <c r="A557" s="237" t="str">
        <f>VLOOKUP($G557,CSVLookups!$B:$R,MATCH(A$1,CSVLookups!$B$1:$R$1,0),FALSE)</f>
        <v>312 Projected Solvency II Technical Provisions at Time Zero</v>
      </c>
      <c r="B557" s="237" t="str">
        <f>VLOOKUP($G557,CSVLookups!$B:$R,MATCH(B$1,CSVLookups!$B$1:$R$1,0),FALSE)</f>
        <v>J</v>
      </c>
      <c r="C557" s="238" t="str">
        <f t="shared" si="9"/>
        <v>312 Projected Solvency II Technical Provisions at Time ZeroJ2010</v>
      </c>
      <c r="D557" s="238">
        <f>IF(AND(VALUE(LEFT($A557,3))=309,LEN($B557)=3),VLOOKUP(VALUE(MID($B557,2,2)),_309_Table1,MATCH(MID($B557,1,1),_309_Table1_ColumnLookup,0),FALSE),
  IF($C557="309 LCR SummaryA",OneYearSCR,IF($C557="309 LCR SummaryB",UltimateSCR,IF(VALUE(LEFT($A557,3))=309,VLOOKUP(VALUE(MID($B557,2,1)),_309_Table1,MATCH(MID($B557,1,1),_309_Table1_ColumnLookup,0),FALSE)
+N("309"),
  IF(VALUE(LEFT($A557,3))=310,VLOOKUP(VALUE(MID($B557,2,1)),_310_Table1,MATCH(MID($B557,1,1),_310_Table1_ColumnLookup,0),FALSE)
+N("310"),
  IF(AND(VALUE(LEFT($A557,3))=311,LEN($I557)=4),VLOOKUP($I557,_311_Table1,MATCH($B557,_311_Table1_ColumnLookup,0),FALSE),
  IF(AND(VALUE(LEFT($A557,3))=311,OR($B557="I2",$B557="J2",$B557="K2",$B557="L2")),VLOOKUP('311'!$G$58,_311_Table1,MATCH(MID($B557,1,1),_311_Table1_ColumnLookup,0),FALSE),
  IF(AND(VALUE(LEFT($A557,3))=311,RIGHT($B557,5)="Total"),VLOOKUP('311'!$G$59,_311_Table1,MATCH(MID($B557,1,1),_311_Table1_ColumnLookup,0),FALSE),
  IF(VALUE(LEFT($A557,3))=311,VLOOKUP(VALUE(MID($B557,2,1)),_311_Table1,MATCH(MID($B557,1,1),_311_Table1_ColumnLookup,0),FALSE)
+N("311"),
  IF(AND(VALUE(LEFT($A557,3))=312,LEFT($G557,10)="Unincepted",$B557="G "),VLOOKUP(" ULO",_312_Table1,MATCH('312'!$N$16,_312_Table1_ColumnLookup,0),FALSE),
  IF(AND(VALUE(LEFT($A557,3))=312,LEFT($G557,10)="Unincepted",$B557="O "),VLOOKUP(" ULO",_312_Table1,MATCH('312'!$V$16,_312_Table1_ColumnLookup,0),FALSE),
  IF(AND(VALUE(LEFT($A557,3))=312,LEFT($G557,10)="Unincepted",$B557="Q "),VLOOKUP(" ULO",_312_Table1,MATCH('312'!$X$16,_312_Table1_ColumnLookup,0),FALSE),
  IF(AND(VALUE(LEFT($A557,3))=312,LEFT($G557,10)="Unincepted"),VLOOKUP(" ULO",_312_Table1,MATCH(LEFT($B557,1),_312_Table1_ColumnLookup,0),FALSE),
  IF(AND(VALUE(LEFT($A557,3))=312,LEFT($G557,5)="Total",$B557="G "),VLOOKUP('312'!$F$80,_312_Table1,MATCH('312'!$N$16,_312_Table1_ColumnLookup,0),FALSE),
  IF(AND(VALUE(LEFT($A557,3))=312,LEFT($G557,5)="Total",$B557="O "),VLOOKUP('312'!$F$80,_312_Table1,MATCH('312'!$V$16,_312_Table1_ColumnLookup,0),FALSE),
  IF(AND(VALUE(LEFT($A557,3))=312,LEFT($G557,5)="Total",$B557="Q "),VLOOKUP('312'!$F$80,_312_Table1,MATCH('312'!$X$16,_312_Table1_ColumnLookup,0),FALSE),
  IF(AND(VALUE(LEFT($A557,3))=312,LEFT($G557,5)="Total"),VLOOKUP('312'!$F$80,_312_Table1,MATCH(LEFT($B557,1),_312_Table1_ColumnLookup,0),FALSE),
  IF(AND(VALUE(LEFT($A557,3))=312,LEN($I557)=4,$B557="G"),VLOOKUP($I557,_312_Table1,MATCH('312'!$N$16,_312_Table1_ColumnLookup,0),FALSE),
  IF(AND(VALUE(LEFT($A557,3))=312,LEN($I557)=4,$B557="O"),VLOOKUP($I557,_312_Table1,MATCH('312'!$V$16,_312_Table1_ColumnLookup,0),FALSE),
  IF(AND(VALUE(LEFT($A557,3))=312,LEN($I557)=4,$B557="Q"),VLOOKUP($I557,_312_Table1,MATCH('312'!$X$16,_312_Table1_ColumnLookup,0),FALSE),
  IF(AND(VALUE(LEFT($A557,3))=312,LEN($I557)=4),VLOOKUP($I557,_312_Table1,MATCH(LEFT($B557,1),_312_Table1_ColumnLookup,0),FALSE)
+N("312"),
  IF(VALUE(LEFT($A557,3))=313,VLOOKUP(VALUE(MID($B557,2,1)),_313_Table1,MATCH(MID($B557,1,1),_313_Table1_ColumnLookup,0),FALSE)
+N("313"),
  IF(AND(VALUE(LEFT($A557,3))=314,LEN($B557)=3),VLOOKUP(VALUE(MID($B557,2,2)),_314_Table1,MATCH(MID($B557,1,1),_314_Table1_ColumnLookup,0),FALSE),
  IF(VALUE(LEFT($A557,3))=314,VLOOKUP(VALUE(MID($B557,2,1)),_314_Table1,MATCH(MID($B557,1,1),_314_Table1_ColumnLookup,0),FALSE)
+N("314"),
""))))))))))))))))))))))))</f>
        <v>0</v>
      </c>
      <c r="E557" s="238" t="e">
        <f>IF(AND(VALUE(LEFT($A557,3))=309,LEN($B557)=3),VLOOKUP(VALUE(MID($B557,2,2)),_309_Table2,MATCH(MID($B557,1,1),_309_Table2_ColumnLookup,0),FALSE),
  IF($C557="309 LCR SummaryA",OneYearSCR,IF($C557="309 LCR SummaryB",UltimateSCR,IF(VALUE(LEFT($A557,3))=309,VLOOKUP(VALUE(MID($B557,2,1)),_309_Table2,MATCH(MID($B557,1,1),_309_Table2_ColumnLookup,0),FALSE)
+N("309"),
  IF(VALUE(LEFT($A557,3))=310,VLOOKUP(VALUE(MID($B557,2,1)),_310_Table2,MATCH(MID($B557,1,1),_310_Table2_ColumnLookup,0),FALSE)
+N("310"),
  IF(AND(VALUE(LEFT($A557,3))=311,LEN($I557)=4),VLOOKUP($I557,_311_Table2,MATCH($B557,_311_Table2_ColumnLookup,0),FALSE),
  IF(AND(VALUE(LEFT($A557,3))=311,OR($B557="I2",$B557="J2",$B557="K2",$B557="L2")),VLOOKUP('311'!$G$58,_311_Table2,MATCH(MID($B557,1,1),_311_Table2_ColumnLookup,0),FALSE),
  IF(AND(VALUE(LEFT($A557,3))=311,RIGHT($B557,5)="Total"),VLOOKUP('311'!$G$59,_311_Table2,MATCH(MID($B557,1,1),_311_Table2_ColumnLookup,0),FALSE),
  IF(VALUE(LEFT($A557,3))=311,VLOOKUP(VALUE(MID($B557,2,1)),_311_Table2,MATCH(MID($B557,1,1),_311_Table2_ColumnLookup,0),FALSE)
+N("311"),
  IF(AND(VALUE(LEFT($A557,3))=312,LEFT($G557,10)="Unincepted",$B557="G "),VLOOKUP(" ULO",_312_Table2,MATCH('312'!$N$16,_312_Table2_ColumnLookup,0),FALSE),
  IF(AND(VALUE(LEFT($A557,3))=312,LEFT($G557,10)="Unincepted",$B557="O "),VLOOKUP(" ULO",_312_Table2,MATCH('312'!$V$16,_312_Table2_ColumnLookup,0),FALSE),
  IF(AND(VALUE(LEFT($A557,3))=312,LEFT($G557,10)="Unincepted",$B557="Q "),VLOOKUP(" ULO",_312_Table2,MATCH('312'!$X$16,_312_Table2_ColumnLookup,0),FALSE),
  IF(AND(VALUE(LEFT($A557,3))=312,LEFT($G557,10)="Unincepted"),VLOOKUP(" ULO",_312_Table2,MATCH(LEFT($B557,1),_312_Table2_ColumnLookup,0),FALSE),
  IF(AND(VALUE(LEFT($A557,3))=312,LEFT($G557,5)="Total",$B557="G "),VLOOKUP('312'!$F$80,_312_Table2,MATCH('312'!$N$16,_312_Table2_ColumnLookup,0),FALSE),
  IF(AND(VALUE(LEFT($A557,3))=312,LEFT($G557,5)="Total",$B557="O "),VLOOKUP('312'!$F$80,_312_Table2,MATCH('312'!$V$16,_312_Table2_ColumnLookup,0),FALSE),
  IF(AND(VALUE(LEFT($A557,3))=312,LEFT($G557,5)="Total",$B557="Q "),VLOOKUP('312'!$F$80,_312_Table2,MATCH('312'!$X$16,_312_Table2_ColumnLookup,0),FALSE),
  IF(AND(VALUE(LEFT($A557,3))=312,LEFT($G557,5)="Total"),VLOOKUP('312'!$F$80,_312_Table2,MATCH(LEFT($B557,1),_312_Table2_ColumnLookup,0),FALSE),
  IF(AND(VALUE(LEFT($A557,3))=312,LEN($I557)=4,$B557="G"),VLOOKUP($I557,_312_Table2,MATCH('312'!$N$16,_312_Table2_ColumnLookup,0),FALSE),
  IF(AND(VALUE(LEFT($A557,3))=312,LEN($I557)=4,$B557="O"),VLOOKUP($I557,_312_Table2,MATCH('312'!$V$16,_312_Table2_ColumnLookup,0),FALSE),
  IF(AND(VALUE(LEFT($A557,3))=312,LEN($I557)=4,$B557="Q"),VLOOKUP($I557,_312_Table2,MATCH('312'!$X$16,_312_Table2_ColumnLookup,0),FALSE),
  IF(AND(VALUE(LEFT($A557,3))=312,LEN($I557)=4),VLOOKUP($I557,_312_Table2,MATCH(LEFT($B557,1),_312_Table2_ColumnLookup,0),FALSE)
+N("312"),
  IF(VALUE(LEFT($A557,3))=313,VLOOKUP(VALUE(MID($B557,2,1)),_313_Table2,MATCH(MID($B557,1,1),_313_Table2_ColumnLookup,0),FALSE)
+N("313"),
  IF(AND(VALUE(LEFT($A557,3))=314,LEN($B557)=3),VLOOKUP(VALUE(MID($B557,2,2)),_314_Table2,MATCH(MID($B557,1,1),_314_Table2_ColumnLookup,0),FALSE),
  IF(VALUE(LEFT($A557,3))=314,VLOOKUP(VALUE(MID($B557,2,1)),_314_Table2,MATCH(MID($B557,1,1),_314_Table2_ColumnLookup,0),FALSE)
+N("314"),
""))))))))))))))))))))))))</f>
        <v>#NAME?</v>
      </c>
      <c r="F557" s="238" t="e">
        <f>IF(AND(VALUE(LEFT($A557,3))=309,LEN($B557)=3),VLOOKUP(VALUE(MID($B557,2,2)),_309_Table3,MATCH(MID($B557,1,1),_309_Table3_ColumnLookup,0),FALSE),
  IF($C557="309 LCR SummaryA",OneYearSCR,IF($C557="309 LCR SummaryB",UltimateSCR,IF(VALUE(LEFT($A557,3))=309,VLOOKUP(VALUE(MID($B557,2,1)),_309_Table3,MATCH(MID($B557,1,1),_309_Table3_ColumnLookup,0),FALSE)
+N("309"),
  IF(VALUE(LEFT($A557,3))=310,VLOOKUP(VALUE(MID($B557,2,1)),_310_Table3,MATCH(MID($B557,1,1),_310_Table3_ColumnLookup,0),FALSE)
+N("310"),
  IF(AND(VALUE(LEFT($A557,3))=311,LEN($I557)=4),VLOOKUP($I557,_311_Table3,MATCH($B557,_311_Table3_ColumnLookup,0),FALSE),
  IF(AND(VALUE(LEFT($A557,3))=311,OR($B557="I2",$B557="J2",$B557="K2",$B557="L2")),VLOOKUP('311'!$G$58,_311_Table3,MATCH(MID($B557,1,1),_311_Table3_ColumnLookup,0),FALSE),
  IF(AND(VALUE(LEFT($A557,3))=311,RIGHT($B557,5)="Total"),VLOOKUP('311'!$G$59,_311_Table3,MATCH(MID($B557,1,1),_311_Table3_ColumnLookup,0),FALSE),
  IF(VALUE(LEFT($A557,3))=311,VLOOKUP(VALUE(MID($B557,2,1)),_311_Table3,MATCH(MID($B557,1,1),_311_Table3_ColumnLookup,0),FALSE)
+N("311"),
  IF(AND(VALUE(LEFT($A557,3))=312,LEFT($G557,10)="Unincepted",$B557="G "),VLOOKUP(" ULO",_312_Table3,MATCH('312'!$N$16,_312_Table3_ColumnLookup,0),FALSE),
  IF(AND(VALUE(LEFT($A557,3))=312,LEFT($G557,10)="Unincepted",$B557="O "),VLOOKUP(" ULO",_312_Table3,MATCH('312'!$V$16,_312_Table3_ColumnLookup,0),FALSE),
  IF(AND(VALUE(LEFT($A557,3))=312,LEFT($G557,10)="Unincepted",$B557="Q "),VLOOKUP(" ULO",_312_Table3,MATCH('312'!$X$16,_312_Table3_ColumnLookup,0),FALSE),
  IF(AND(VALUE(LEFT($A557,3))=312,LEFT($G557,10)="Unincepted"),VLOOKUP(" ULO",_312_Table3,MATCH(LEFT($B557,1),_312_Table3_ColumnLookup,0),FALSE),
  IF(AND(VALUE(LEFT($A557,3))=312,LEFT($G557,5)="Total",$B557="G "),VLOOKUP('312'!$F$80,_312_Table3,MATCH('312'!$N$16,_312_Table3_ColumnLookup,0),FALSE),
  IF(AND(VALUE(LEFT($A557,3))=312,LEFT($G557,5)="Total",$B557="O "),VLOOKUP('312'!$F$80,_312_Table3,MATCH('312'!$V$16,_312_Table3_ColumnLookup,0),FALSE),
  IF(AND(VALUE(LEFT($A557,3))=312,LEFT($G557,5)="Total",$B557="Q "),VLOOKUP('312'!$F$80,_312_Table3,MATCH('312'!$X$16,_312_Table3_ColumnLookup,0),FALSE),
  IF(AND(VALUE(LEFT($A557,3))=312,LEFT($G557,5)="Total"),VLOOKUP('312'!$F$80,_312_Table3,MATCH(LEFT($B557,1),_312_Table3_ColumnLookup,0),FALSE),
  IF(AND(VALUE(LEFT($A557,3))=312,LEN($I557)=4,$B557="G"),VLOOKUP($I557,_312_Table3,MATCH('312'!$N$16,_312_Table3_ColumnLookup,0),FALSE),
  IF(AND(VALUE(LEFT($A557,3))=312,LEN($I557)=4,$B557="O"),VLOOKUP($I557,_312_Table3,MATCH('312'!$V$16,_312_Table3_ColumnLookup,0),FALSE),
  IF(AND(VALUE(LEFT($A557,3))=312,LEN($I557)=4,$B557="Q"),VLOOKUP($I557,_312_Table3,MATCH('312'!$X$16,_312_Table3_ColumnLookup,0),FALSE),
  IF(AND(VALUE(LEFT($A557,3))=312,LEN($I557)=4),VLOOKUP($I557,_312_Table3,MATCH(LEFT($B557,1),_312_Table3_ColumnLookup,0),FALSE)
+N("312"),
  IF(VALUE(LEFT($A557,3))=313,VLOOKUP(VALUE(MID($B557,2,1)),_313_Table3,MATCH(MID($B557,1,1),_313_Table3_ColumnLookup,0),FALSE)
+N("313"),
  IF(AND(VALUE(LEFT($A557,3))=314,LEN($B557)=3),VLOOKUP(VALUE(MID($B557,2,2)),_314_Table3,MATCH(MID($B557,1,1),_314_Table3_ColumnLookup,0),FALSE),
  IF(VALUE(LEFT($A557,3))=314,VLOOKUP(VALUE(MID($B557,2,1)),_314_Table3,MATCH(MID($B557,1,1),_314_Table3_ColumnLookup,0),FALSE)
+N("314"),
""))))))))))))))))))))))))</f>
        <v>#NAME?</v>
      </c>
      <c r="G557" t="s">
        <v>1153</v>
      </c>
      <c r="H557" s="321">
        <f>IFERROR(
IF(ISERROR($D557)=FALSE,$D557,IF(ISERROR($E557)=FALSE,$E557,IF(ISERROR($F557)=FALSE,$F557
+N("012 checkboxes"),
IF(
IF(OR(LEFT($A557,9)="Syndicate",LEFT($A557,12)="NewSyndicate"),VLOOKUP($A557,'012'!$J:$ZW,MATCH("Link to button",'012'!$J$1:$ZW$1,0),0)
+N("309 checkbox"),
IF($C557="309 LCR Summary0",VLOOKUP("Notes990",'309'!$P:$ZZ,MATCH("Link to button",'309'!$P$1:$ZZ$1,0),0)
+N("313 checkboxes"),
IF($C557="313 Financial Information0LcmVsScr",IF($C557="309 LCR Summary0",VLOOKUP("LcmVsScr",'309'!$N:$ZZ,MATCH("Link to button",'309'!$N$1:$ZZ$1,0),0),
IF($C557="313 Financial Information0LcrDocAttached",IF($C557="309 LCR Summary0",VLOOKUP("LcrDocAttached",'309'!$N:$ZZ,MATCH("Link to button",'309'!$N$1:$ZZ$1,0),
0)))))))=1,TRUE,FALSE)
))),"")</f>
        <v>0</v>
      </c>
      <c r="I557">
        <v>2010</v>
      </c>
    </row>
    <row r="558" spans="1:9" customFormat="1">
      <c r="A558" s="237" t="str">
        <f>VLOOKUP($G558,CSVLookups!$B:$R,MATCH(A$1,CSVLookups!$B$1:$R$1,0),FALSE)</f>
        <v>312 Projected Solvency II Technical Provisions at Time Zero</v>
      </c>
      <c r="B558" s="237" t="str">
        <f>VLOOKUP($G558,CSVLookups!$B:$R,MATCH(B$1,CSVLookups!$B$1:$R$1,0),FALSE)</f>
        <v>K</v>
      </c>
      <c r="C558" s="238" t="str">
        <f t="shared" si="9"/>
        <v>312 Projected Solvency II Technical Provisions at Time ZeroK2010</v>
      </c>
      <c r="D558" s="238">
        <f>IF(AND(VALUE(LEFT($A558,3))=309,LEN($B558)=3),VLOOKUP(VALUE(MID($B558,2,2)),_309_Table1,MATCH(MID($B558,1,1),_309_Table1_ColumnLookup,0),FALSE),
  IF($C558="309 LCR SummaryA",OneYearSCR,IF($C558="309 LCR SummaryB",UltimateSCR,IF(VALUE(LEFT($A558,3))=309,VLOOKUP(VALUE(MID($B558,2,1)),_309_Table1,MATCH(MID($B558,1,1),_309_Table1_ColumnLookup,0),FALSE)
+N("309"),
  IF(VALUE(LEFT($A558,3))=310,VLOOKUP(VALUE(MID($B558,2,1)),_310_Table1,MATCH(MID($B558,1,1),_310_Table1_ColumnLookup,0),FALSE)
+N("310"),
  IF(AND(VALUE(LEFT($A558,3))=311,LEN($I558)=4),VLOOKUP($I558,_311_Table1,MATCH($B558,_311_Table1_ColumnLookup,0),FALSE),
  IF(AND(VALUE(LEFT($A558,3))=311,OR($B558="I2",$B558="J2",$B558="K2",$B558="L2")),VLOOKUP('311'!$G$58,_311_Table1,MATCH(MID($B558,1,1),_311_Table1_ColumnLookup,0),FALSE),
  IF(AND(VALUE(LEFT($A558,3))=311,RIGHT($B558,5)="Total"),VLOOKUP('311'!$G$59,_311_Table1,MATCH(MID($B558,1,1),_311_Table1_ColumnLookup,0),FALSE),
  IF(VALUE(LEFT($A558,3))=311,VLOOKUP(VALUE(MID($B558,2,1)),_311_Table1,MATCH(MID($B558,1,1),_311_Table1_ColumnLookup,0),FALSE)
+N("311"),
  IF(AND(VALUE(LEFT($A558,3))=312,LEFT($G558,10)="Unincepted",$B558="G "),VLOOKUP(" ULO",_312_Table1,MATCH('312'!$N$16,_312_Table1_ColumnLookup,0),FALSE),
  IF(AND(VALUE(LEFT($A558,3))=312,LEFT($G558,10)="Unincepted",$B558="O "),VLOOKUP(" ULO",_312_Table1,MATCH('312'!$V$16,_312_Table1_ColumnLookup,0),FALSE),
  IF(AND(VALUE(LEFT($A558,3))=312,LEFT($G558,10)="Unincepted",$B558="Q "),VLOOKUP(" ULO",_312_Table1,MATCH('312'!$X$16,_312_Table1_ColumnLookup,0),FALSE),
  IF(AND(VALUE(LEFT($A558,3))=312,LEFT($G558,10)="Unincepted"),VLOOKUP(" ULO",_312_Table1,MATCH(LEFT($B558,1),_312_Table1_ColumnLookup,0),FALSE),
  IF(AND(VALUE(LEFT($A558,3))=312,LEFT($G558,5)="Total",$B558="G "),VLOOKUP('312'!$F$80,_312_Table1,MATCH('312'!$N$16,_312_Table1_ColumnLookup,0),FALSE),
  IF(AND(VALUE(LEFT($A558,3))=312,LEFT($G558,5)="Total",$B558="O "),VLOOKUP('312'!$F$80,_312_Table1,MATCH('312'!$V$16,_312_Table1_ColumnLookup,0),FALSE),
  IF(AND(VALUE(LEFT($A558,3))=312,LEFT($G558,5)="Total",$B558="Q "),VLOOKUP('312'!$F$80,_312_Table1,MATCH('312'!$X$16,_312_Table1_ColumnLookup,0),FALSE),
  IF(AND(VALUE(LEFT($A558,3))=312,LEFT($G558,5)="Total"),VLOOKUP('312'!$F$80,_312_Table1,MATCH(LEFT($B558,1),_312_Table1_ColumnLookup,0),FALSE),
  IF(AND(VALUE(LEFT($A558,3))=312,LEN($I558)=4,$B558="G"),VLOOKUP($I558,_312_Table1,MATCH('312'!$N$16,_312_Table1_ColumnLookup,0),FALSE),
  IF(AND(VALUE(LEFT($A558,3))=312,LEN($I558)=4,$B558="O"),VLOOKUP($I558,_312_Table1,MATCH('312'!$V$16,_312_Table1_ColumnLookup,0),FALSE),
  IF(AND(VALUE(LEFT($A558,3))=312,LEN($I558)=4,$B558="Q"),VLOOKUP($I558,_312_Table1,MATCH('312'!$X$16,_312_Table1_ColumnLookup,0),FALSE),
  IF(AND(VALUE(LEFT($A558,3))=312,LEN($I558)=4),VLOOKUP($I558,_312_Table1,MATCH(LEFT($B558,1),_312_Table1_ColumnLookup,0),FALSE)
+N("312"),
  IF(VALUE(LEFT($A558,3))=313,VLOOKUP(VALUE(MID($B558,2,1)),_313_Table1,MATCH(MID($B558,1,1),_313_Table1_ColumnLookup,0),FALSE)
+N("313"),
  IF(AND(VALUE(LEFT($A558,3))=314,LEN($B558)=3),VLOOKUP(VALUE(MID($B558,2,2)),_314_Table1,MATCH(MID($B558,1,1),_314_Table1_ColumnLookup,0),FALSE),
  IF(VALUE(LEFT($A558,3))=314,VLOOKUP(VALUE(MID($B558,2,1)),_314_Table1,MATCH(MID($B558,1,1),_314_Table1_ColumnLookup,0),FALSE)
+N("314"),
""))))))))))))))))))))))))</f>
        <v>0</v>
      </c>
      <c r="E558" s="238" t="e">
        <f>IF(AND(VALUE(LEFT($A558,3))=309,LEN($B558)=3),VLOOKUP(VALUE(MID($B558,2,2)),_309_Table2,MATCH(MID($B558,1,1),_309_Table2_ColumnLookup,0),FALSE),
  IF($C558="309 LCR SummaryA",OneYearSCR,IF($C558="309 LCR SummaryB",UltimateSCR,IF(VALUE(LEFT($A558,3))=309,VLOOKUP(VALUE(MID($B558,2,1)),_309_Table2,MATCH(MID($B558,1,1),_309_Table2_ColumnLookup,0),FALSE)
+N("309"),
  IF(VALUE(LEFT($A558,3))=310,VLOOKUP(VALUE(MID($B558,2,1)),_310_Table2,MATCH(MID($B558,1,1),_310_Table2_ColumnLookup,0),FALSE)
+N("310"),
  IF(AND(VALUE(LEFT($A558,3))=311,LEN($I558)=4),VLOOKUP($I558,_311_Table2,MATCH($B558,_311_Table2_ColumnLookup,0),FALSE),
  IF(AND(VALUE(LEFT($A558,3))=311,OR($B558="I2",$B558="J2",$B558="K2",$B558="L2")),VLOOKUP('311'!$G$58,_311_Table2,MATCH(MID($B558,1,1),_311_Table2_ColumnLookup,0),FALSE),
  IF(AND(VALUE(LEFT($A558,3))=311,RIGHT($B558,5)="Total"),VLOOKUP('311'!$G$59,_311_Table2,MATCH(MID($B558,1,1),_311_Table2_ColumnLookup,0),FALSE),
  IF(VALUE(LEFT($A558,3))=311,VLOOKUP(VALUE(MID($B558,2,1)),_311_Table2,MATCH(MID($B558,1,1),_311_Table2_ColumnLookup,0),FALSE)
+N("311"),
  IF(AND(VALUE(LEFT($A558,3))=312,LEFT($G558,10)="Unincepted",$B558="G "),VLOOKUP(" ULO",_312_Table2,MATCH('312'!$N$16,_312_Table2_ColumnLookup,0),FALSE),
  IF(AND(VALUE(LEFT($A558,3))=312,LEFT($G558,10)="Unincepted",$B558="O "),VLOOKUP(" ULO",_312_Table2,MATCH('312'!$V$16,_312_Table2_ColumnLookup,0),FALSE),
  IF(AND(VALUE(LEFT($A558,3))=312,LEFT($G558,10)="Unincepted",$B558="Q "),VLOOKUP(" ULO",_312_Table2,MATCH('312'!$X$16,_312_Table2_ColumnLookup,0),FALSE),
  IF(AND(VALUE(LEFT($A558,3))=312,LEFT($G558,10)="Unincepted"),VLOOKUP(" ULO",_312_Table2,MATCH(LEFT($B558,1),_312_Table2_ColumnLookup,0),FALSE),
  IF(AND(VALUE(LEFT($A558,3))=312,LEFT($G558,5)="Total",$B558="G "),VLOOKUP('312'!$F$80,_312_Table2,MATCH('312'!$N$16,_312_Table2_ColumnLookup,0),FALSE),
  IF(AND(VALUE(LEFT($A558,3))=312,LEFT($G558,5)="Total",$B558="O "),VLOOKUP('312'!$F$80,_312_Table2,MATCH('312'!$V$16,_312_Table2_ColumnLookup,0),FALSE),
  IF(AND(VALUE(LEFT($A558,3))=312,LEFT($G558,5)="Total",$B558="Q "),VLOOKUP('312'!$F$80,_312_Table2,MATCH('312'!$X$16,_312_Table2_ColumnLookup,0),FALSE),
  IF(AND(VALUE(LEFT($A558,3))=312,LEFT($G558,5)="Total"),VLOOKUP('312'!$F$80,_312_Table2,MATCH(LEFT($B558,1),_312_Table2_ColumnLookup,0),FALSE),
  IF(AND(VALUE(LEFT($A558,3))=312,LEN($I558)=4,$B558="G"),VLOOKUP($I558,_312_Table2,MATCH('312'!$N$16,_312_Table2_ColumnLookup,0),FALSE),
  IF(AND(VALUE(LEFT($A558,3))=312,LEN($I558)=4,$B558="O"),VLOOKUP($I558,_312_Table2,MATCH('312'!$V$16,_312_Table2_ColumnLookup,0),FALSE),
  IF(AND(VALUE(LEFT($A558,3))=312,LEN($I558)=4,$B558="Q"),VLOOKUP($I558,_312_Table2,MATCH('312'!$X$16,_312_Table2_ColumnLookup,0),FALSE),
  IF(AND(VALUE(LEFT($A558,3))=312,LEN($I558)=4),VLOOKUP($I558,_312_Table2,MATCH(LEFT($B558,1),_312_Table2_ColumnLookup,0),FALSE)
+N("312"),
  IF(VALUE(LEFT($A558,3))=313,VLOOKUP(VALUE(MID($B558,2,1)),_313_Table2,MATCH(MID($B558,1,1),_313_Table2_ColumnLookup,0),FALSE)
+N("313"),
  IF(AND(VALUE(LEFT($A558,3))=314,LEN($B558)=3),VLOOKUP(VALUE(MID($B558,2,2)),_314_Table2,MATCH(MID($B558,1,1),_314_Table2_ColumnLookup,0),FALSE),
  IF(VALUE(LEFT($A558,3))=314,VLOOKUP(VALUE(MID($B558,2,1)),_314_Table2,MATCH(MID($B558,1,1),_314_Table2_ColumnLookup,0),FALSE)
+N("314"),
""))))))))))))))))))))))))</f>
        <v>#NAME?</v>
      </c>
      <c r="F558" s="238" t="e">
        <f>IF(AND(VALUE(LEFT($A558,3))=309,LEN($B558)=3),VLOOKUP(VALUE(MID($B558,2,2)),_309_Table3,MATCH(MID($B558,1,1),_309_Table3_ColumnLookup,0),FALSE),
  IF($C558="309 LCR SummaryA",OneYearSCR,IF($C558="309 LCR SummaryB",UltimateSCR,IF(VALUE(LEFT($A558,3))=309,VLOOKUP(VALUE(MID($B558,2,1)),_309_Table3,MATCH(MID($B558,1,1),_309_Table3_ColumnLookup,0),FALSE)
+N("309"),
  IF(VALUE(LEFT($A558,3))=310,VLOOKUP(VALUE(MID($B558,2,1)),_310_Table3,MATCH(MID($B558,1,1),_310_Table3_ColumnLookup,0),FALSE)
+N("310"),
  IF(AND(VALUE(LEFT($A558,3))=311,LEN($I558)=4),VLOOKUP($I558,_311_Table3,MATCH($B558,_311_Table3_ColumnLookup,0),FALSE),
  IF(AND(VALUE(LEFT($A558,3))=311,OR($B558="I2",$B558="J2",$B558="K2",$B558="L2")),VLOOKUP('311'!$G$58,_311_Table3,MATCH(MID($B558,1,1),_311_Table3_ColumnLookup,0),FALSE),
  IF(AND(VALUE(LEFT($A558,3))=311,RIGHT($B558,5)="Total"),VLOOKUP('311'!$G$59,_311_Table3,MATCH(MID($B558,1,1),_311_Table3_ColumnLookup,0),FALSE),
  IF(VALUE(LEFT($A558,3))=311,VLOOKUP(VALUE(MID($B558,2,1)),_311_Table3,MATCH(MID($B558,1,1),_311_Table3_ColumnLookup,0),FALSE)
+N("311"),
  IF(AND(VALUE(LEFT($A558,3))=312,LEFT($G558,10)="Unincepted",$B558="G "),VLOOKUP(" ULO",_312_Table3,MATCH('312'!$N$16,_312_Table3_ColumnLookup,0),FALSE),
  IF(AND(VALUE(LEFT($A558,3))=312,LEFT($G558,10)="Unincepted",$B558="O "),VLOOKUP(" ULO",_312_Table3,MATCH('312'!$V$16,_312_Table3_ColumnLookup,0),FALSE),
  IF(AND(VALUE(LEFT($A558,3))=312,LEFT($G558,10)="Unincepted",$B558="Q "),VLOOKUP(" ULO",_312_Table3,MATCH('312'!$X$16,_312_Table3_ColumnLookup,0),FALSE),
  IF(AND(VALUE(LEFT($A558,3))=312,LEFT($G558,10)="Unincepted"),VLOOKUP(" ULO",_312_Table3,MATCH(LEFT($B558,1),_312_Table3_ColumnLookup,0),FALSE),
  IF(AND(VALUE(LEFT($A558,3))=312,LEFT($G558,5)="Total",$B558="G "),VLOOKUP('312'!$F$80,_312_Table3,MATCH('312'!$N$16,_312_Table3_ColumnLookup,0),FALSE),
  IF(AND(VALUE(LEFT($A558,3))=312,LEFT($G558,5)="Total",$B558="O "),VLOOKUP('312'!$F$80,_312_Table3,MATCH('312'!$V$16,_312_Table3_ColumnLookup,0),FALSE),
  IF(AND(VALUE(LEFT($A558,3))=312,LEFT($G558,5)="Total",$B558="Q "),VLOOKUP('312'!$F$80,_312_Table3,MATCH('312'!$X$16,_312_Table3_ColumnLookup,0),FALSE),
  IF(AND(VALUE(LEFT($A558,3))=312,LEFT($G558,5)="Total"),VLOOKUP('312'!$F$80,_312_Table3,MATCH(LEFT($B558,1),_312_Table3_ColumnLookup,0),FALSE),
  IF(AND(VALUE(LEFT($A558,3))=312,LEN($I558)=4,$B558="G"),VLOOKUP($I558,_312_Table3,MATCH('312'!$N$16,_312_Table3_ColumnLookup,0),FALSE),
  IF(AND(VALUE(LEFT($A558,3))=312,LEN($I558)=4,$B558="O"),VLOOKUP($I558,_312_Table3,MATCH('312'!$V$16,_312_Table3_ColumnLookup,0),FALSE),
  IF(AND(VALUE(LEFT($A558,3))=312,LEN($I558)=4,$B558="Q"),VLOOKUP($I558,_312_Table3,MATCH('312'!$X$16,_312_Table3_ColumnLookup,0),FALSE),
  IF(AND(VALUE(LEFT($A558,3))=312,LEN($I558)=4),VLOOKUP($I558,_312_Table3,MATCH(LEFT($B558,1),_312_Table3_ColumnLookup,0),FALSE)
+N("312"),
  IF(VALUE(LEFT($A558,3))=313,VLOOKUP(VALUE(MID($B558,2,1)),_313_Table3,MATCH(MID($B558,1,1),_313_Table3_ColumnLookup,0),FALSE)
+N("313"),
  IF(AND(VALUE(LEFT($A558,3))=314,LEN($B558)=3),VLOOKUP(VALUE(MID($B558,2,2)),_314_Table3,MATCH(MID($B558,1,1),_314_Table3_ColumnLookup,0),FALSE),
  IF(VALUE(LEFT($A558,3))=314,VLOOKUP(VALUE(MID($B558,2,1)),_314_Table3,MATCH(MID($B558,1,1),_314_Table3_ColumnLookup,0),FALSE)
+N("314"),
""))))))))))))))))))))))))</f>
        <v>#NAME?</v>
      </c>
      <c r="G558" t="s">
        <v>1154</v>
      </c>
      <c r="H558" s="321">
        <f>IFERROR(
IF(ISERROR($D558)=FALSE,$D558,IF(ISERROR($E558)=FALSE,$E558,IF(ISERROR($F558)=FALSE,$F558
+N("012 checkboxes"),
IF(
IF(OR(LEFT($A558,9)="Syndicate",LEFT($A558,12)="NewSyndicate"),VLOOKUP($A558,'012'!$J:$ZW,MATCH("Link to button",'012'!$J$1:$ZW$1,0),0)
+N("309 checkbox"),
IF($C558="309 LCR Summary0",VLOOKUP("Notes990",'309'!$P:$ZZ,MATCH("Link to button",'309'!$P$1:$ZZ$1,0),0)
+N("313 checkboxes"),
IF($C558="313 Financial Information0LcmVsScr",IF($C558="309 LCR Summary0",VLOOKUP("LcmVsScr",'309'!$N:$ZZ,MATCH("Link to button",'309'!$N$1:$ZZ$1,0),0),
IF($C558="313 Financial Information0LcrDocAttached",IF($C558="309 LCR Summary0",VLOOKUP("LcrDocAttached",'309'!$N:$ZZ,MATCH("Link to button",'309'!$N$1:$ZZ$1,0),
0)))))))=1,TRUE,FALSE)
))),"")</f>
        <v>0</v>
      </c>
      <c r="I558">
        <v>2010</v>
      </c>
    </row>
    <row r="559" spans="1:9" customFormat="1">
      <c r="A559" s="237" t="str">
        <f>VLOOKUP($G559,CSVLookups!$B:$R,MATCH(A$1,CSVLookups!$B$1:$R$1,0),FALSE)</f>
        <v>312 Projected Solvency II Technical Provisions at Time Zero</v>
      </c>
      <c r="B559" s="237" t="str">
        <f>VLOOKUP($G559,CSVLookups!$B:$R,MATCH(B$1,CSVLookups!$B$1:$R$1,0),FALSE)</f>
        <v>L</v>
      </c>
      <c r="C559" s="238" t="str">
        <f t="shared" si="9"/>
        <v>312 Projected Solvency II Technical Provisions at Time ZeroL2010</v>
      </c>
      <c r="D559" s="238">
        <f>IF(AND(VALUE(LEFT($A559,3))=309,LEN($B559)=3),VLOOKUP(VALUE(MID($B559,2,2)),_309_Table1,MATCH(MID($B559,1,1),_309_Table1_ColumnLookup,0),FALSE),
  IF($C559="309 LCR SummaryA",OneYearSCR,IF($C559="309 LCR SummaryB",UltimateSCR,IF(VALUE(LEFT($A559,3))=309,VLOOKUP(VALUE(MID($B559,2,1)),_309_Table1,MATCH(MID($B559,1,1),_309_Table1_ColumnLookup,0),FALSE)
+N("309"),
  IF(VALUE(LEFT($A559,3))=310,VLOOKUP(VALUE(MID($B559,2,1)),_310_Table1,MATCH(MID($B559,1,1),_310_Table1_ColumnLookup,0),FALSE)
+N("310"),
  IF(AND(VALUE(LEFT($A559,3))=311,LEN($I559)=4),VLOOKUP($I559,_311_Table1,MATCH($B559,_311_Table1_ColumnLookup,0),FALSE),
  IF(AND(VALUE(LEFT($A559,3))=311,OR($B559="I2",$B559="J2",$B559="K2",$B559="L2")),VLOOKUP('311'!$G$58,_311_Table1,MATCH(MID($B559,1,1),_311_Table1_ColumnLookup,0),FALSE),
  IF(AND(VALUE(LEFT($A559,3))=311,RIGHT($B559,5)="Total"),VLOOKUP('311'!$G$59,_311_Table1,MATCH(MID($B559,1,1),_311_Table1_ColumnLookup,0),FALSE),
  IF(VALUE(LEFT($A559,3))=311,VLOOKUP(VALUE(MID($B559,2,1)),_311_Table1,MATCH(MID($B559,1,1),_311_Table1_ColumnLookup,0),FALSE)
+N("311"),
  IF(AND(VALUE(LEFT($A559,3))=312,LEFT($G559,10)="Unincepted",$B559="G "),VLOOKUP(" ULO",_312_Table1,MATCH('312'!$N$16,_312_Table1_ColumnLookup,0),FALSE),
  IF(AND(VALUE(LEFT($A559,3))=312,LEFT($G559,10)="Unincepted",$B559="O "),VLOOKUP(" ULO",_312_Table1,MATCH('312'!$V$16,_312_Table1_ColumnLookup,0),FALSE),
  IF(AND(VALUE(LEFT($A559,3))=312,LEFT($G559,10)="Unincepted",$B559="Q "),VLOOKUP(" ULO",_312_Table1,MATCH('312'!$X$16,_312_Table1_ColumnLookup,0),FALSE),
  IF(AND(VALUE(LEFT($A559,3))=312,LEFT($G559,10)="Unincepted"),VLOOKUP(" ULO",_312_Table1,MATCH(LEFT($B559,1),_312_Table1_ColumnLookup,0),FALSE),
  IF(AND(VALUE(LEFT($A559,3))=312,LEFT($G559,5)="Total",$B559="G "),VLOOKUP('312'!$F$80,_312_Table1,MATCH('312'!$N$16,_312_Table1_ColumnLookup,0),FALSE),
  IF(AND(VALUE(LEFT($A559,3))=312,LEFT($G559,5)="Total",$B559="O "),VLOOKUP('312'!$F$80,_312_Table1,MATCH('312'!$V$16,_312_Table1_ColumnLookup,0),FALSE),
  IF(AND(VALUE(LEFT($A559,3))=312,LEFT($G559,5)="Total",$B559="Q "),VLOOKUP('312'!$F$80,_312_Table1,MATCH('312'!$X$16,_312_Table1_ColumnLookup,0),FALSE),
  IF(AND(VALUE(LEFT($A559,3))=312,LEFT($G559,5)="Total"),VLOOKUP('312'!$F$80,_312_Table1,MATCH(LEFT($B559,1),_312_Table1_ColumnLookup,0),FALSE),
  IF(AND(VALUE(LEFT($A559,3))=312,LEN($I559)=4,$B559="G"),VLOOKUP($I559,_312_Table1,MATCH('312'!$N$16,_312_Table1_ColumnLookup,0),FALSE),
  IF(AND(VALUE(LEFT($A559,3))=312,LEN($I559)=4,$B559="O"),VLOOKUP($I559,_312_Table1,MATCH('312'!$V$16,_312_Table1_ColumnLookup,0),FALSE),
  IF(AND(VALUE(LEFT($A559,3))=312,LEN($I559)=4,$B559="Q"),VLOOKUP($I559,_312_Table1,MATCH('312'!$X$16,_312_Table1_ColumnLookup,0),FALSE),
  IF(AND(VALUE(LEFT($A559,3))=312,LEN($I559)=4),VLOOKUP($I559,_312_Table1,MATCH(LEFT($B559,1),_312_Table1_ColumnLookup,0),FALSE)
+N("312"),
  IF(VALUE(LEFT($A559,3))=313,VLOOKUP(VALUE(MID($B559,2,1)),_313_Table1,MATCH(MID($B559,1,1),_313_Table1_ColumnLookup,0),FALSE)
+N("313"),
  IF(AND(VALUE(LEFT($A559,3))=314,LEN($B559)=3),VLOOKUP(VALUE(MID($B559,2,2)),_314_Table1,MATCH(MID($B559,1,1),_314_Table1_ColumnLookup,0),FALSE),
  IF(VALUE(LEFT($A559,3))=314,VLOOKUP(VALUE(MID($B559,2,1)),_314_Table1,MATCH(MID($B559,1,1),_314_Table1_ColumnLookup,0),FALSE)
+N("314"),
""))))))))))))))))))))))))</f>
        <v>0</v>
      </c>
      <c r="E559" s="238" t="e">
        <f>IF(AND(VALUE(LEFT($A559,3))=309,LEN($B559)=3),VLOOKUP(VALUE(MID($B559,2,2)),_309_Table2,MATCH(MID($B559,1,1),_309_Table2_ColumnLookup,0),FALSE),
  IF($C559="309 LCR SummaryA",OneYearSCR,IF($C559="309 LCR SummaryB",UltimateSCR,IF(VALUE(LEFT($A559,3))=309,VLOOKUP(VALUE(MID($B559,2,1)),_309_Table2,MATCH(MID($B559,1,1),_309_Table2_ColumnLookup,0),FALSE)
+N("309"),
  IF(VALUE(LEFT($A559,3))=310,VLOOKUP(VALUE(MID($B559,2,1)),_310_Table2,MATCH(MID($B559,1,1),_310_Table2_ColumnLookup,0),FALSE)
+N("310"),
  IF(AND(VALUE(LEFT($A559,3))=311,LEN($I559)=4),VLOOKUP($I559,_311_Table2,MATCH($B559,_311_Table2_ColumnLookup,0),FALSE),
  IF(AND(VALUE(LEFT($A559,3))=311,OR($B559="I2",$B559="J2",$B559="K2",$B559="L2")),VLOOKUP('311'!$G$58,_311_Table2,MATCH(MID($B559,1,1),_311_Table2_ColumnLookup,0),FALSE),
  IF(AND(VALUE(LEFT($A559,3))=311,RIGHT($B559,5)="Total"),VLOOKUP('311'!$G$59,_311_Table2,MATCH(MID($B559,1,1),_311_Table2_ColumnLookup,0),FALSE),
  IF(VALUE(LEFT($A559,3))=311,VLOOKUP(VALUE(MID($B559,2,1)),_311_Table2,MATCH(MID($B559,1,1),_311_Table2_ColumnLookup,0),FALSE)
+N("311"),
  IF(AND(VALUE(LEFT($A559,3))=312,LEFT($G559,10)="Unincepted",$B559="G "),VLOOKUP(" ULO",_312_Table2,MATCH('312'!$N$16,_312_Table2_ColumnLookup,0),FALSE),
  IF(AND(VALUE(LEFT($A559,3))=312,LEFT($G559,10)="Unincepted",$B559="O "),VLOOKUP(" ULO",_312_Table2,MATCH('312'!$V$16,_312_Table2_ColumnLookup,0),FALSE),
  IF(AND(VALUE(LEFT($A559,3))=312,LEFT($G559,10)="Unincepted",$B559="Q "),VLOOKUP(" ULO",_312_Table2,MATCH('312'!$X$16,_312_Table2_ColumnLookup,0),FALSE),
  IF(AND(VALUE(LEFT($A559,3))=312,LEFT($G559,10)="Unincepted"),VLOOKUP(" ULO",_312_Table2,MATCH(LEFT($B559,1),_312_Table2_ColumnLookup,0),FALSE),
  IF(AND(VALUE(LEFT($A559,3))=312,LEFT($G559,5)="Total",$B559="G "),VLOOKUP('312'!$F$80,_312_Table2,MATCH('312'!$N$16,_312_Table2_ColumnLookup,0),FALSE),
  IF(AND(VALUE(LEFT($A559,3))=312,LEFT($G559,5)="Total",$B559="O "),VLOOKUP('312'!$F$80,_312_Table2,MATCH('312'!$V$16,_312_Table2_ColumnLookup,0),FALSE),
  IF(AND(VALUE(LEFT($A559,3))=312,LEFT($G559,5)="Total",$B559="Q "),VLOOKUP('312'!$F$80,_312_Table2,MATCH('312'!$X$16,_312_Table2_ColumnLookup,0),FALSE),
  IF(AND(VALUE(LEFT($A559,3))=312,LEFT($G559,5)="Total"),VLOOKUP('312'!$F$80,_312_Table2,MATCH(LEFT($B559,1),_312_Table2_ColumnLookup,0),FALSE),
  IF(AND(VALUE(LEFT($A559,3))=312,LEN($I559)=4,$B559="G"),VLOOKUP($I559,_312_Table2,MATCH('312'!$N$16,_312_Table2_ColumnLookup,0),FALSE),
  IF(AND(VALUE(LEFT($A559,3))=312,LEN($I559)=4,$B559="O"),VLOOKUP($I559,_312_Table2,MATCH('312'!$V$16,_312_Table2_ColumnLookup,0),FALSE),
  IF(AND(VALUE(LEFT($A559,3))=312,LEN($I559)=4,$B559="Q"),VLOOKUP($I559,_312_Table2,MATCH('312'!$X$16,_312_Table2_ColumnLookup,0),FALSE),
  IF(AND(VALUE(LEFT($A559,3))=312,LEN($I559)=4),VLOOKUP($I559,_312_Table2,MATCH(LEFT($B559,1),_312_Table2_ColumnLookup,0),FALSE)
+N("312"),
  IF(VALUE(LEFT($A559,3))=313,VLOOKUP(VALUE(MID($B559,2,1)),_313_Table2,MATCH(MID($B559,1,1),_313_Table2_ColumnLookup,0),FALSE)
+N("313"),
  IF(AND(VALUE(LEFT($A559,3))=314,LEN($B559)=3),VLOOKUP(VALUE(MID($B559,2,2)),_314_Table2,MATCH(MID($B559,1,1),_314_Table2_ColumnLookup,0),FALSE),
  IF(VALUE(LEFT($A559,3))=314,VLOOKUP(VALUE(MID($B559,2,1)),_314_Table2,MATCH(MID($B559,1,1),_314_Table2_ColumnLookup,0),FALSE)
+N("314"),
""))))))))))))))))))))))))</f>
        <v>#NAME?</v>
      </c>
      <c r="F559" s="238" t="e">
        <f>IF(AND(VALUE(LEFT($A559,3))=309,LEN($B559)=3),VLOOKUP(VALUE(MID($B559,2,2)),_309_Table3,MATCH(MID($B559,1,1),_309_Table3_ColumnLookup,0),FALSE),
  IF($C559="309 LCR SummaryA",OneYearSCR,IF($C559="309 LCR SummaryB",UltimateSCR,IF(VALUE(LEFT($A559,3))=309,VLOOKUP(VALUE(MID($B559,2,1)),_309_Table3,MATCH(MID($B559,1,1),_309_Table3_ColumnLookup,0),FALSE)
+N("309"),
  IF(VALUE(LEFT($A559,3))=310,VLOOKUP(VALUE(MID($B559,2,1)),_310_Table3,MATCH(MID($B559,1,1),_310_Table3_ColumnLookup,0),FALSE)
+N("310"),
  IF(AND(VALUE(LEFT($A559,3))=311,LEN($I559)=4),VLOOKUP($I559,_311_Table3,MATCH($B559,_311_Table3_ColumnLookup,0),FALSE),
  IF(AND(VALUE(LEFT($A559,3))=311,OR($B559="I2",$B559="J2",$B559="K2",$B559="L2")),VLOOKUP('311'!$G$58,_311_Table3,MATCH(MID($B559,1,1),_311_Table3_ColumnLookup,0),FALSE),
  IF(AND(VALUE(LEFT($A559,3))=311,RIGHT($B559,5)="Total"),VLOOKUP('311'!$G$59,_311_Table3,MATCH(MID($B559,1,1),_311_Table3_ColumnLookup,0),FALSE),
  IF(VALUE(LEFT($A559,3))=311,VLOOKUP(VALUE(MID($B559,2,1)),_311_Table3,MATCH(MID($B559,1,1),_311_Table3_ColumnLookup,0),FALSE)
+N("311"),
  IF(AND(VALUE(LEFT($A559,3))=312,LEFT($G559,10)="Unincepted",$B559="G "),VLOOKUP(" ULO",_312_Table3,MATCH('312'!$N$16,_312_Table3_ColumnLookup,0),FALSE),
  IF(AND(VALUE(LEFT($A559,3))=312,LEFT($G559,10)="Unincepted",$B559="O "),VLOOKUP(" ULO",_312_Table3,MATCH('312'!$V$16,_312_Table3_ColumnLookup,0),FALSE),
  IF(AND(VALUE(LEFT($A559,3))=312,LEFT($G559,10)="Unincepted",$B559="Q "),VLOOKUP(" ULO",_312_Table3,MATCH('312'!$X$16,_312_Table3_ColumnLookup,0),FALSE),
  IF(AND(VALUE(LEFT($A559,3))=312,LEFT($G559,10)="Unincepted"),VLOOKUP(" ULO",_312_Table3,MATCH(LEFT($B559,1),_312_Table3_ColumnLookup,0),FALSE),
  IF(AND(VALUE(LEFT($A559,3))=312,LEFT($G559,5)="Total",$B559="G "),VLOOKUP('312'!$F$80,_312_Table3,MATCH('312'!$N$16,_312_Table3_ColumnLookup,0),FALSE),
  IF(AND(VALUE(LEFT($A559,3))=312,LEFT($G559,5)="Total",$B559="O "),VLOOKUP('312'!$F$80,_312_Table3,MATCH('312'!$V$16,_312_Table3_ColumnLookup,0),FALSE),
  IF(AND(VALUE(LEFT($A559,3))=312,LEFT($G559,5)="Total",$B559="Q "),VLOOKUP('312'!$F$80,_312_Table3,MATCH('312'!$X$16,_312_Table3_ColumnLookup,0),FALSE),
  IF(AND(VALUE(LEFT($A559,3))=312,LEFT($G559,5)="Total"),VLOOKUP('312'!$F$80,_312_Table3,MATCH(LEFT($B559,1),_312_Table3_ColumnLookup,0),FALSE),
  IF(AND(VALUE(LEFT($A559,3))=312,LEN($I559)=4,$B559="G"),VLOOKUP($I559,_312_Table3,MATCH('312'!$N$16,_312_Table3_ColumnLookup,0),FALSE),
  IF(AND(VALUE(LEFT($A559,3))=312,LEN($I559)=4,$B559="O"),VLOOKUP($I559,_312_Table3,MATCH('312'!$V$16,_312_Table3_ColumnLookup,0),FALSE),
  IF(AND(VALUE(LEFT($A559,3))=312,LEN($I559)=4,$B559="Q"),VLOOKUP($I559,_312_Table3,MATCH('312'!$X$16,_312_Table3_ColumnLookup,0),FALSE),
  IF(AND(VALUE(LEFT($A559,3))=312,LEN($I559)=4),VLOOKUP($I559,_312_Table3,MATCH(LEFT($B559,1),_312_Table3_ColumnLookup,0),FALSE)
+N("312"),
  IF(VALUE(LEFT($A559,3))=313,VLOOKUP(VALUE(MID($B559,2,1)),_313_Table3,MATCH(MID($B559,1,1),_313_Table3_ColumnLookup,0),FALSE)
+N("313"),
  IF(AND(VALUE(LEFT($A559,3))=314,LEN($B559)=3),VLOOKUP(VALUE(MID($B559,2,2)),_314_Table3,MATCH(MID($B559,1,1),_314_Table3_ColumnLookup,0),FALSE),
  IF(VALUE(LEFT($A559,3))=314,VLOOKUP(VALUE(MID($B559,2,1)),_314_Table3,MATCH(MID($B559,1,1),_314_Table3_ColumnLookup,0),FALSE)
+N("314"),
""))))))))))))))))))))))))</f>
        <v>#NAME?</v>
      </c>
      <c r="G559" t="s">
        <v>1156</v>
      </c>
      <c r="H559" s="321">
        <f>IFERROR(
IF(ISERROR($D559)=FALSE,$D559,IF(ISERROR($E559)=FALSE,$E559,IF(ISERROR($F559)=FALSE,$F559
+N("012 checkboxes"),
IF(
IF(OR(LEFT($A559,9)="Syndicate",LEFT($A559,12)="NewSyndicate"),VLOOKUP($A559,'012'!$J:$ZW,MATCH("Link to button",'012'!$J$1:$ZW$1,0),0)
+N("309 checkbox"),
IF($C559="309 LCR Summary0",VLOOKUP("Notes990",'309'!$P:$ZZ,MATCH("Link to button",'309'!$P$1:$ZZ$1,0),0)
+N("313 checkboxes"),
IF($C559="313 Financial Information0LcmVsScr",IF($C559="309 LCR Summary0",VLOOKUP("LcmVsScr",'309'!$N:$ZZ,MATCH("Link to button",'309'!$N$1:$ZZ$1,0),0),
IF($C559="313 Financial Information0LcrDocAttached",IF($C559="309 LCR Summary0",VLOOKUP("LcrDocAttached",'309'!$N:$ZZ,MATCH("Link to button",'309'!$N$1:$ZZ$1,0),
0)))))))=1,TRUE,FALSE)
))),"")</f>
        <v>0</v>
      </c>
      <c r="I559">
        <v>2010</v>
      </c>
    </row>
    <row r="560" spans="1:9" customFormat="1">
      <c r="A560" s="237" t="str">
        <f>VLOOKUP($G560,CSVLookups!$B:$R,MATCH(A$1,CSVLookups!$B$1:$R$1,0),FALSE)</f>
        <v>312 Projected Solvency II Technical Provisions at Time Zero</v>
      </c>
      <c r="B560" s="237" t="str">
        <f>VLOOKUP($G560,CSVLookups!$B:$R,MATCH(B$1,CSVLookups!$B$1:$R$1,0),FALSE)</f>
        <v>M</v>
      </c>
      <c r="C560" s="238" t="str">
        <f t="shared" si="9"/>
        <v>312 Projected Solvency II Technical Provisions at Time ZeroM2010</v>
      </c>
      <c r="D560" s="238">
        <f>IF(AND(VALUE(LEFT($A560,3))=309,LEN($B560)=3),VLOOKUP(VALUE(MID($B560,2,2)),_309_Table1,MATCH(MID($B560,1,1),_309_Table1_ColumnLookup,0),FALSE),
  IF($C560="309 LCR SummaryA",OneYearSCR,IF($C560="309 LCR SummaryB",UltimateSCR,IF(VALUE(LEFT($A560,3))=309,VLOOKUP(VALUE(MID($B560,2,1)),_309_Table1,MATCH(MID($B560,1,1),_309_Table1_ColumnLookup,0),FALSE)
+N("309"),
  IF(VALUE(LEFT($A560,3))=310,VLOOKUP(VALUE(MID($B560,2,1)),_310_Table1,MATCH(MID($B560,1,1),_310_Table1_ColumnLookup,0),FALSE)
+N("310"),
  IF(AND(VALUE(LEFT($A560,3))=311,LEN($I560)=4),VLOOKUP($I560,_311_Table1,MATCH($B560,_311_Table1_ColumnLookup,0),FALSE),
  IF(AND(VALUE(LEFT($A560,3))=311,OR($B560="I2",$B560="J2",$B560="K2",$B560="L2")),VLOOKUP('311'!$G$58,_311_Table1,MATCH(MID($B560,1,1),_311_Table1_ColumnLookup,0),FALSE),
  IF(AND(VALUE(LEFT($A560,3))=311,RIGHT($B560,5)="Total"),VLOOKUP('311'!$G$59,_311_Table1,MATCH(MID($B560,1,1),_311_Table1_ColumnLookup,0),FALSE),
  IF(VALUE(LEFT($A560,3))=311,VLOOKUP(VALUE(MID($B560,2,1)),_311_Table1,MATCH(MID($B560,1,1),_311_Table1_ColumnLookup,0),FALSE)
+N("311"),
  IF(AND(VALUE(LEFT($A560,3))=312,LEFT($G560,10)="Unincepted",$B560="G "),VLOOKUP(" ULO",_312_Table1,MATCH('312'!$N$16,_312_Table1_ColumnLookup,0),FALSE),
  IF(AND(VALUE(LEFT($A560,3))=312,LEFT($G560,10)="Unincepted",$B560="O "),VLOOKUP(" ULO",_312_Table1,MATCH('312'!$V$16,_312_Table1_ColumnLookup,0),FALSE),
  IF(AND(VALUE(LEFT($A560,3))=312,LEFT($G560,10)="Unincepted",$B560="Q "),VLOOKUP(" ULO",_312_Table1,MATCH('312'!$X$16,_312_Table1_ColumnLookup,0),FALSE),
  IF(AND(VALUE(LEFT($A560,3))=312,LEFT($G560,10)="Unincepted"),VLOOKUP(" ULO",_312_Table1,MATCH(LEFT($B560,1),_312_Table1_ColumnLookup,0),FALSE),
  IF(AND(VALUE(LEFT($A560,3))=312,LEFT($G560,5)="Total",$B560="G "),VLOOKUP('312'!$F$80,_312_Table1,MATCH('312'!$N$16,_312_Table1_ColumnLookup,0),FALSE),
  IF(AND(VALUE(LEFT($A560,3))=312,LEFT($G560,5)="Total",$B560="O "),VLOOKUP('312'!$F$80,_312_Table1,MATCH('312'!$V$16,_312_Table1_ColumnLookup,0),FALSE),
  IF(AND(VALUE(LEFT($A560,3))=312,LEFT($G560,5)="Total",$B560="Q "),VLOOKUP('312'!$F$80,_312_Table1,MATCH('312'!$X$16,_312_Table1_ColumnLookup,0),FALSE),
  IF(AND(VALUE(LEFT($A560,3))=312,LEFT($G560,5)="Total"),VLOOKUP('312'!$F$80,_312_Table1,MATCH(LEFT($B560,1),_312_Table1_ColumnLookup,0),FALSE),
  IF(AND(VALUE(LEFT($A560,3))=312,LEN($I560)=4,$B560="G"),VLOOKUP($I560,_312_Table1,MATCH('312'!$N$16,_312_Table1_ColumnLookup,0),FALSE),
  IF(AND(VALUE(LEFT($A560,3))=312,LEN($I560)=4,$B560="O"),VLOOKUP($I560,_312_Table1,MATCH('312'!$V$16,_312_Table1_ColumnLookup,0),FALSE),
  IF(AND(VALUE(LEFT($A560,3))=312,LEN($I560)=4,$B560="Q"),VLOOKUP($I560,_312_Table1,MATCH('312'!$X$16,_312_Table1_ColumnLookup,0),FALSE),
  IF(AND(VALUE(LEFT($A560,3))=312,LEN($I560)=4),VLOOKUP($I560,_312_Table1,MATCH(LEFT($B560,1),_312_Table1_ColumnLookup,0),FALSE)
+N("312"),
  IF(VALUE(LEFT($A560,3))=313,VLOOKUP(VALUE(MID($B560,2,1)),_313_Table1,MATCH(MID($B560,1,1),_313_Table1_ColumnLookup,0),FALSE)
+N("313"),
  IF(AND(VALUE(LEFT($A560,3))=314,LEN($B560)=3),VLOOKUP(VALUE(MID($B560,2,2)),_314_Table1,MATCH(MID($B560,1,1),_314_Table1_ColumnLookup,0),FALSE),
  IF(VALUE(LEFT($A560,3))=314,VLOOKUP(VALUE(MID($B560,2,1)),_314_Table1,MATCH(MID($B560,1,1),_314_Table1_ColumnLookup,0),FALSE)
+N("314"),
""))))))))))))))))))))))))</f>
        <v>0</v>
      </c>
      <c r="E560" s="238" t="e">
        <f>IF(AND(VALUE(LEFT($A560,3))=309,LEN($B560)=3),VLOOKUP(VALUE(MID($B560,2,2)),_309_Table2,MATCH(MID($B560,1,1),_309_Table2_ColumnLookup,0),FALSE),
  IF($C560="309 LCR SummaryA",OneYearSCR,IF($C560="309 LCR SummaryB",UltimateSCR,IF(VALUE(LEFT($A560,3))=309,VLOOKUP(VALUE(MID($B560,2,1)),_309_Table2,MATCH(MID($B560,1,1),_309_Table2_ColumnLookup,0),FALSE)
+N("309"),
  IF(VALUE(LEFT($A560,3))=310,VLOOKUP(VALUE(MID($B560,2,1)),_310_Table2,MATCH(MID($B560,1,1),_310_Table2_ColumnLookup,0),FALSE)
+N("310"),
  IF(AND(VALUE(LEFT($A560,3))=311,LEN($I560)=4),VLOOKUP($I560,_311_Table2,MATCH($B560,_311_Table2_ColumnLookup,0),FALSE),
  IF(AND(VALUE(LEFT($A560,3))=311,OR($B560="I2",$B560="J2",$B560="K2",$B560="L2")),VLOOKUP('311'!$G$58,_311_Table2,MATCH(MID($B560,1,1),_311_Table2_ColumnLookup,0),FALSE),
  IF(AND(VALUE(LEFT($A560,3))=311,RIGHT($B560,5)="Total"),VLOOKUP('311'!$G$59,_311_Table2,MATCH(MID($B560,1,1),_311_Table2_ColumnLookup,0),FALSE),
  IF(VALUE(LEFT($A560,3))=311,VLOOKUP(VALUE(MID($B560,2,1)),_311_Table2,MATCH(MID($B560,1,1),_311_Table2_ColumnLookup,0),FALSE)
+N("311"),
  IF(AND(VALUE(LEFT($A560,3))=312,LEFT($G560,10)="Unincepted",$B560="G "),VLOOKUP(" ULO",_312_Table2,MATCH('312'!$N$16,_312_Table2_ColumnLookup,0),FALSE),
  IF(AND(VALUE(LEFT($A560,3))=312,LEFT($G560,10)="Unincepted",$B560="O "),VLOOKUP(" ULO",_312_Table2,MATCH('312'!$V$16,_312_Table2_ColumnLookup,0),FALSE),
  IF(AND(VALUE(LEFT($A560,3))=312,LEFT($G560,10)="Unincepted",$B560="Q "),VLOOKUP(" ULO",_312_Table2,MATCH('312'!$X$16,_312_Table2_ColumnLookup,0),FALSE),
  IF(AND(VALUE(LEFT($A560,3))=312,LEFT($G560,10)="Unincepted"),VLOOKUP(" ULO",_312_Table2,MATCH(LEFT($B560,1),_312_Table2_ColumnLookup,0),FALSE),
  IF(AND(VALUE(LEFT($A560,3))=312,LEFT($G560,5)="Total",$B560="G "),VLOOKUP('312'!$F$80,_312_Table2,MATCH('312'!$N$16,_312_Table2_ColumnLookup,0),FALSE),
  IF(AND(VALUE(LEFT($A560,3))=312,LEFT($G560,5)="Total",$B560="O "),VLOOKUP('312'!$F$80,_312_Table2,MATCH('312'!$V$16,_312_Table2_ColumnLookup,0),FALSE),
  IF(AND(VALUE(LEFT($A560,3))=312,LEFT($G560,5)="Total",$B560="Q "),VLOOKUP('312'!$F$80,_312_Table2,MATCH('312'!$X$16,_312_Table2_ColumnLookup,0),FALSE),
  IF(AND(VALUE(LEFT($A560,3))=312,LEFT($G560,5)="Total"),VLOOKUP('312'!$F$80,_312_Table2,MATCH(LEFT($B560,1),_312_Table2_ColumnLookup,0),FALSE),
  IF(AND(VALUE(LEFT($A560,3))=312,LEN($I560)=4,$B560="G"),VLOOKUP($I560,_312_Table2,MATCH('312'!$N$16,_312_Table2_ColumnLookup,0),FALSE),
  IF(AND(VALUE(LEFT($A560,3))=312,LEN($I560)=4,$B560="O"),VLOOKUP($I560,_312_Table2,MATCH('312'!$V$16,_312_Table2_ColumnLookup,0),FALSE),
  IF(AND(VALUE(LEFT($A560,3))=312,LEN($I560)=4,$B560="Q"),VLOOKUP($I560,_312_Table2,MATCH('312'!$X$16,_312_Table2_ColumnLookup,0),FALSE),
  IF(AND(VALUE(LEFT($A560,3))=312,LEN($I560)=4),VLOOKUP($I560,_312_Table2,MATCH(LEFT($B560,1),_312_Table2_ColumnLookup,0),FALSE)
+N("312"),
  IF(VALUE(LEFT($A560,3))=313,VLOOKUP(VALUE(MID($B560,2,1)),_313_Table2,MATCH(MID($B560,1,1),_313_Table2_ColumnLookup,0),FALSE)
+N("313"),
  IF(AND(VALUE(LEFT($A560,3))=314,LEN($B560)=3),VLOOKUP(VALUE(MID($B560,2,2)),_314_Table2,MATCH(MID($B560,1,1),_314_Table2_ColumnLookup,0),FALSE),
  IF(VALUE(LEFT($A560,3))=314,VLOOKUP(VALUE(MID($B560,2,1)),_314_Table2,MATCH(MID($B560,1,1),_314_Table2_ColumnLookup,0),FALSE)
+N("314"),
""))))))))))))))))))))))))</f>
        <v>#NAME?</v>
      </c>
      <c r="F560" s="238" t="e">
        <f>IF(AND(VALUE(LEFT($A560,3))=309,LEN($B560)=3),VLOOKUP(VALUE(MID($B560,2,2)),_309_Table3,MATCH(MID($B560,1,1),_309_Table3_ColumnLookup,0),FALSE),
  IF($C560="309 LCR SummaryA",OneYearSCR,IF($C560="309 LCR SummaryB",UltimateSCR,IF(VALUE(LEFT($A560,3))=309,VLOOKUP(VALUE(MID($B560,2,1)),_309_Table3,MATCH(MID($B560,1,1),_309_Table3_ColumnLookup,0),FALSE)
+N("309"),
  IF(VALUE(LEFT($A560,3))=310,VLOOKUP(VALUE(MID($B560,2,1)),_310_Table3,MATCH(MID($B560,1,1),_310_Table3_ColumnLookup,0),FALSE)
+N("310"),
  IF(AND(VALUE(LEFT($A560,3))=311,LEN($I560)=4),VLOOKUP($I560,_311_Table3,MATCH($B560,_311_Table3_ColumnLookup,0),FALSE),
  IF(AND(VALUE(LEFT($A560,3))=311,OR($B560="I2",$B560="J2",$B560="K2",$B560="L2")),VLOOKUP('311'!$G$58,_311_Table3,MATCH(MID($B560,1,1),_311_Table3_ColumnLookup,0),FALSE),
  IF(AND(VALUE(LEFT($A560,3))=311,RIGHT($B560,5)="Total"),VLOOKUP('311'!$G$59,_311_Table3,MATCH(MID($B560,1,1),_311_Table3_ColumnLookup,0),FALSE),
  IF(VALUE(LEFT($A560,3))=311,VLOOKUP(VALUE(MID($B560,2,1)),_311_Table3,MATCH(MID($B560,1,1),_311_Table3_ColumnLookup,0),FALSE)
+N("311"),
  IF(AND(VALUE(LEFT($A560,3))=312,LEFT($G560,10)="Unincepted",$B560="G "),VLOOKUP(" ULO",_312_Table3,MATCH('312'!$N$16,_312_Table3_ColumnLookup,0),FALSE),
  IF(AND(VALUE(LEFT($A560,3))=312,LEFT($G560,10)="Unincepted",$B560="O "),VLOOKUP(" ULO",_312_Table3,MATCH('312'!$V$16,_312_Table3_ColumnLookup,0),FALSE),
  IF(AND(VALUE(LEFT($A560,3))=312,LEFT($G560,10)="Unincepted",$B560="Q "),VLOOKUP(" ULO",_312_Table3,MATCH('312'!$X$16,_312_Table3_ColumnLookup,0),FALSE),
  IF(AND(VALUE(LEFT($A560,3))=312,LEFT($G560,10)="Unincepted"),VLOOKUP(" ULO",_312_Table3,MATCH(LEFT($B560,1),_312_Table3_ColumnLookup,0),FALSE),
  IF(AND(VALUE(LEFT($A560,3))=312,LEFT($G560,5)="Total",$B560="G "),VLOOKUP('312'!$F$80,_312_Table3,MATCH('312'!$N$16,_312_Table3_ColumnLookup,0),FALSE),
  IF(AND(VALUE(LEFT($A560,3))=312,LEFT($G560,5)="Total",$B560="O "),VLOOKUP('312'!$F$80,_312_Table3,MATCH('312'!$V$16,_312_Table3_ColumnLookup,0),FALSE),
  IF(AND(VALUE(LEFT($A560,3))=312,LEFT($G560,5)="Total",$B560="Q "),VLOOKUP('312'!$F$80,_312_Table3,MATCH('312'!$X$16,_312_Table3_ColumnLookup,0),FALSE),
  IF(AND(VALUE(LEFT($A560,3))=312,LEFT($G560,5)="Total"),VLOOKUP('312'!$F$80,_312_Table3,MATCH(LEFT($B560,1),_312_Table3_ColumnLookup,0),FALSE),
  IF(AND(VALUE(LEFT($A560,3))=312,LEN($I560)=4,$B560="G"),VLOOKUP($I560,_312_Table3,MATCH('312'!$N$16,_312_Table3_ColumnLookup,0),FALSE),
  IF(AND(VALUE(LEFT($A560,3))=312,LEN($I560)=4,$B560="O"),VLOOKUP($I560,_312_Table3,MATCH('312'!$V$16,_312_Table3_ColumnLookup,0),FALSE),
  IF(AND(VALUE(LEFT($A560,3))=312,LEN($I560)=4,$B560="Q"),VLOOKUP($I560,_312_Table3,MATCH('312'!$X$16,_312_Table3_ColumnLookup,0),FALSE),
  IF(AND(VALUE(LEFT($A560,3))=312,LEN($I560)=4),VLOOKUP($I560,_312_Table3,MATCH(LEFT($B560,1),_312_Table3_ColumnLookup,0),FALSE)
+N("312"),
  IF(VALUE(LEFT($A560,3))=313,VLOOKUP(VALUE(MID($B560,2,1)),_313_Table3,MATCH(MID($B560,1,1),_313_Table3_ColumnLookup,0),FALSE)
+N("313"),
  IF(AND(VALUE(LEFT($A560,3))=314,LEN($B560)=3),VLOOKUP(VALUE(MID($B560,2,2)),_314_Table3,MATCH(MID($B560,1,1),_314_Table3_ColumnLookup,0),FALSE),
  IF(VALUE(LEFT($A560,3))=314,VLOOKUP(VALUE(MID($B560,2,1)),_314_Table3,MATCH(MID($B560,1,1),_314_Table3_ColumnLookup,0),FALSE)
+N("314"),
""))))))))))))))))))))))))</f>
        <v>#NAME?</v>
      </c>
      <c r="G560" t="s">
        <v>1158</v>
      </c>
      <c r="H560" s="321">
        <f>IFERROR(
IF(ISERROR($D560)=FALSE,$D560,IF(ISERROR($E560)=FALSE,$E560,IF(ISERROR($F560)=FALSE,$F560
+N("012 checkboxes"),
IF(
IF(OR(LEFT($A560,9)="Syndicate",LEFT($A560,12)="NewSyndicate"),VLOOKUP($A560,'012'!$J:$ZW,MATCH("Link to button",'012'!$J$1:$ZW$1,0),0)
+N("309 checkbox"),
IF($C560="309 LCR Summary0",VLOOKUP("Notes990",'309'!$P:$ZZ,MATCH("Link to button",'309'!$P$1:$ZZ$1,0),0)
+N("313 checkboxes"),
IF($C560="313 Financial Information0LcmVsScr",IF($C560="309 LCR Summary0",VLOOKUP("LcmVsScr",'309'!$N:$ZZ,MATCH("Link to button",'309'!$N$1:$ZZ$1,0),0),
IF($C560="313 Financial Information0LcrDocAttached",IF($C560="309 LCR Summary0",VLOOKUP("LcrDocAttached",'309'!$N:$ZZ,MATCH("Link to button",'309'!$N$1:$ZZ$1,0),
0)))))))=1,TRUE,FALSE)
))),"")</f>
        <v>0</v>
      </c>
      <c r="I560">
        <v>2010</v>
      </c>
    </row>
    <row r="561" spans="1:9" customFormat="1">
      <c r="A561" s="237" t="str">
        <f>VLOOKUP($G561,CSVLookups!$B:$R,MATCH(A$1,CSVLookups!$B$1:$R$1,0),FALSE)</f>
        <v>312 Projected Solvency II Technical Provisions at Time Zero</v>
      </c>
      <c r="B561" s="237" t="str">
        <f>VLOOKUP($G561,CSVLookups!$B:$R,MATCH(B$1,CSVLookups!$B$1:$R$1,0),FALSE)</f>
        <v>N</v>
      </c>
      <c r="C561" s="238" t="str">
        <f t="shared" si="9"/>
        <v>312 Projected Solvency II Technical Provisions at Time ZeroN2010</v>
      </c>
      <c r="D561" s="238">
        <f>IF(AND(VALUE(LEFT($A561,3))=309,LEN($B561)=3),VLOOKUP(VALUE(MID($B561,2,2)),_309_Table1,MATCH(MID($B561,1,1),_309_Table1_ColumnLookup,0),FALSE),
  IF($C561="309 LCR SummaryA",OneYearSCR,IF($C561="309 LCR SummaryB",UltimateSCR,IF(VALUE(LEFT($A561,3))=309,VLOOKUP(VALUE(MID($B561,2,1)),_309_Table1,MATCH(MID($B561,1,1),_309_Table1_ColumnLookup,0),FALSE)
+N("309"),
  IF(VALUE(LEFT($A561,3))=310,VLOOKUP(VALUE(MID($B561,2,1)),_310_Table1,MATCH(MID($B561,1,1),_310_Table1_ColumnLookup,0),FALSE)
+N("310"),
  IF(AND(VALUE(LEFT($A561,3))=311,LEN($I561)=4),VLOOKUP($I561,_311_Table1,MATCH($B561,_311_Table1_ColumnLookup,0),FALSE),
  IF(AND(VALUE(LEFT($A561,3))=311,OR($B561="I2",$B561="J2",$B561="K2",$B561="L2")),VLOOKUP('311'!$G$58,_311_Table1,MATCH(MID($B561,1,1),_311_Table1_ColumnLookup,0),FALSE),
  IF(AND(VALUE(LEFT($A561,3))=311,RIGHT($B561,5)="Total"),VLOOKUP('311'!$G$59,_311_Table1,MATCH(MID($B561,1,1),_311_Table1_ColumnLookup,0),FALSE),
  IF(VALUE(LEFT($A561,3))=311,VLOOKUP(VALUE(MID($B561,2,1)),_311_Table1,MATCH(MID($B561,1,1),_311_Table1_ColumnLookup,0),FALSE)
+N("311"),
  IF(AND(VALUE(LEFT($A561,3))=312,LEFT($G561,10)="Unincepted",$B561="G "),VLOOKUP(" ULO",_312_Table1,MATCH('312'!$N$16,_312_Table1_ColumnLookup,0),FALSE),
  IF(AND(VALUE(LEFT($A561,3))=312,LEFT($G561,10)="Unincepted",$B561="O "),VLOOKUP(" ULO",_312_Table1,MATCH('312'!$V$16,_312_Table1_ColumnLookup,0),FALSE),
  IF(AND(VALUE(LEFT($A561,3))=312,LEFT($G561,10)="Unincepted",$B561="Q "),VLOOKUP(" ULO",_312_Table1,MATCH('312'!$X$16,_312_Table1_ColumnLookup,0),FALSE),
  IF(AND(VALUE(LEFT($A561,3))=312,LEFT($G561,10)="Unincepted"),VLOOKUP(" ULO",_312_Table1,MATCH(LEFT($B561,1),_312_Table1_ColumnLookup,0),FALSE),
  IF(AND(VALUE(LEFT($A561,3))=312,LEFT($G561,5)="Total",$B561="G "),VLOOKUP('312'!$F$80,_312_Table1,MATCH('312'!$N$16,_312_Table1_ColumnLookup,0),FALSE),
  IF(AND(VALUE(LEFT($A561,3))=312,LEFT($G561,5)="Total",$B561="O "),VLOOKUP('312'!$F$80,_312_Table1,MATCH('312'!$V$16,_312_Table1_ColumnLookup,0),FALSE),
  IF(AND(VALUE(LEFT($A561,3))=312,LEFT($G561,5)="Total",$B561="Q "),VLOOKUP('312'!$F$80,_312_Table1,MATCH('312'!$X$16,_312_Table1_ColumnLookup,0),FALSE),
  IF(AND(VALUE(LEFT($A561,3))=312,LEFT($G561,5)="Total"),VLOOKUP('312'!$F$80,_312_Table1,MATCH(LEFT($B561,1),_312_Table1_ColumnLookup,0),FALSE),
  IF(AND(VALUE(LEFT($A561,3))=312,LEN($I561)=4,$B561="G"),VLOOKUP($I561,_312_Table1,MATCH('312'!$N$16,_312_Table1_ColumnLookup,0),FALSE),
  IF(AND(VALUE(LEFT($A561,3))=312,LEN($I561)=4,$B561="O"),VLOOKUP($I561,_312_Table1,MATCH('312'!$V$16,_312_Table1_ColumnLookup,0),FALSE),
  IF(AND(VALUE(LEFT($A561,3))=312,LEN($I561)=4,$B561="Q"),VLOOKUP($I561,_312_Table1,MATCH('312'!$X$16,_312_Table1_ColumnLookup,0),FALSE),
  IF(AND(VALUE(LEFT($A561,3))=312,LEN($I561)=4),VLOOKUP($I561,_312_Table1,MATCH(LEFT($B561,1),_312_Table1_ColumnLookup,0),FALSE)
+N("312"),
  IF(VALUE(LEFT($A561,3))=313,VLOOKUP(VALUE(MID($B561,2,1)),_313_Table1,MATCH(MID($B561,1,1),_313_Table1_ColumnLookup,0),FALSE)
+N("313"),
  IF(AND(VALUE(LEFT($A561,3))=314,LEN($B561)=3),VLOOKUP(VALUE(MID($B561,2,2)),_314_Table1,MATCH(MID($B561,1,1),_314_Table1_ColumnLookup,0),FALSE),
  IF(VALUE(LEFT($A561,3))=314,VLOOKUP(VALUE(MID($B561,2,1)),_314_Table1,MATCH(MID($B561,1,1),_314_Table1_ColumnLookup,0),FALSE)
+N("314"),
""))))))))))))))))))))))))</f>
        <v>0</v>
      </c>
      <c r="E561" s="238" t="e">
        <f>IF(AND(VALUE(LEFT($A561,3))=309,LEN($B561)=3),VLOOKUP(VALUE(MID($B561,2,2)),_309_Table2,MATCH(MID($B561,1,1),_309_Table2_ColumnLookup,0),FALSE),
  IF($C561="309 LCR SummaryA",OneYearSCR,IF($C561="309 LCR SummaryB",UltimateSCR,IF(VALUE(LEFT($A561,3))=309,VLOOKUP(VALUE(MID($B561,2,1)),_309_Table2,MATCH(MID($B561,1,1),_309_Table2_ColumnLookup,0),FALSE)
+N("309"),
  IF(VALUE(LEFT($A561,3))=310,VLOOKUP(VALUE(MID($B561,2,1)),_310_Table2,MATCH(MID($B561,1,1),_310_Table2_ColumnLookup,0),FALSE)
+N("310"),
  IF(AND(VALUE(LEFT($A561,3))=311,LEN($I561)=4),VLOOKUP($I561,_311_Table2,MATCH($B561,_311_Table2_ColumnLookup,0),FALSE),
  IF(AND(VALUE(LEFT($A561,3))=311,OR($B561="I2",$B561="J2",$B561="K2",$B561="L2")),VLOOKUP('311'!$G$58,_311_Table2,MATCH(MID($B561,1,1),_311_Table2_ColumnLookup,0),FALSE),
  IF(AND(VALUE(LEFT($A561,3))=311,RIGHT($B561,5)="Total"),VLOOKUP('311'!$G$59,_311_Table2,MATCH(MID($B561,1,1),_311_Table2_ColumnLookup,0),FALSE),
  IF(VALUE(LEFT($A561,3))=311,VLOOKUP(VALUE(MID($B561,2,1)),_311_Table2,MATCH(MID($B561,1,1),_311_Table2_ColumnLookup,0),FALSE)
+N("311"),
  IF(AND(VALUE(LEFT($A561,3))=312,LEFT($G561,10)="Unincepted",$B561="G "),VLOOKUP(" ULO",_312_Table2,MATCH('312'!$N$16,_312_Table2_ColumnLookup,0),FALSE),
  IF(AND(VALUE(LEFT($A561,3))=312,LEFT($G561,10)="Unincepted",$B561="O "),VLOOKUP(" ULO",_312_Table2,MATCH('312'!$V$16,_312_Table2_ColumnLookup,0),FALSE),
  IF(AND(VALUE(LEFT($A561,3))=312,LEFT($G561,10)="Unincepted",$B561="Q "),VLOOKUP(" ULO",_312_Table2,MATCH('312'!$X$16,_312_Table2_ColumnLookup,0),FALSE),
  IF(AND(VALUE(LEFT($A561,3))=312,LEFT($G561,10)="Unincepted"),VLOOKUP(" ULO",_312_Table2,MATCH(LEFT($B561,1),_312_Table2_ColumnLookup,0),FALSE),
  IF(AND(VALUE(LEFT($A561,3))=312,LEFT($G561,5)="Total",$B561="G "),VLOOKUP('312'!$F$80,_312_Table2,MATCH('312'!$N$16,_312_Table2_ColumnLookup,0),FALSE),
  IF(AND(VALUE(LEFT($A561,3))=312,LEFT($G561,5)="Total",$B561="O "),VLOOKUP('312'!$F$80,_312_Table2,MATCH('312'!$V$16,_312_Table2_ColumnLookup,0),FALSE),
  IF(AND(VALUE(LEFT($A561,3))=312,LEFT($G561,5)="Total",$B561="Q "),VLOOKUP('312'!$F$80,_312_Table2,MATCH('312'!$X$16,_312_Table2_ColumnLookup,0),FALSE),
  IF(AND(VALUE(LEFT($A561,3))=312,LEFT($G561,5)="Total"),VLOOKUP('312'!$F$80,_312_Table2,MATCH(LEFT($B561,1),_312_Table2_ColumnLookup,0),FALSE),
  IF(AND(VALUE(LEFT($A561,3))=312,LEN($I561)=4,$B561="G"),VLOOKUP($I561,_312_Table2,MATCH('312'!$N$16,_312_Table2_ColumnLookup,0),FALSE),
  IF(AND(VALUE(LEFT($A561,3))=312,LEN($I561)=4,$B561="O"),VLOOKUP($I561,_312_Table2,MATCH('312'!$V$16,_312_Table2_ColumnLookup,0),FALSE),
  IF(AND(VALUE(LEFT($A561,3))=312,LEN($I561)=4,$B561="Q"),VLOOKUP($I561,_312_Table2,MATCH('312'!$X$16,_312_Table2_ColumnLookup,0),FALSE),
  IF(AND(VALUE(LEFT($A561,3))=312,LEN($I561)=4),VLOOKUP($I561,_312_Table2,MATCH(LEFT($B561,1),_312_Table2_ColumnLookup,0),FALSE)
+N("312"),
  IF(VALUE(LEFT($A561,3))=313,VLOOKUP(VALUE(MID($B561,2,1)),_313_Table2,MATCH(MID($B561,1,1),_313_Table2_ColumnLookup,0),FALSE)
+N("313"),
  IF(AND(VALUE(LEFT($A561,3))=314,LEN($B561)=3),VLOOKUP(VALUE(MID($B561,2,2)),_314_Table2,MATCH(MID($B561,1,1),_314_Table2_ColumnLookup,0),FALSE),
  IF(VALUE(LEFT($A561,3))=314,VLOOKUP(VALUE(MID($B561,2,1)),_314_Table2,MATCH(MID($B561,1,1),_314_Table2_ColumnLookup,0),FALSE)
+N("314"),
""))))))))))))))))))))))))</f>
        <v>#NAME?</v>
      </c>
      <c r="F561" s="238" t="e">
        <f>IF(AND(VALUE(LEFT($A561,3))=309,LEN($B561)=3),VLOOKUP(VALUE(MID($B561,2,2)),_309_Table3,MATCH(MID($B561,1,1),_309_Table3_ColumnLookup,0),FALSE),
  IF($C561="309 LCR SummaryA",OneYearSCR,IF($C561="309 LCR SummaryB",UltimateSCR,IF(VALUE(LEFT($A561,3))=309,VLOOKUP(VALUE(MID($B561,2,1)),_309_Table3,MATCH(MID($B561,1,1),_309_Table3_ColumnLookup,0),FALSE)
+N("309"),
  IF(VALUE(LEFT($A561,3))=310,VLOOKUP(VALUE(MID($B561,2,1)),_310_Table3,MATCH(MID($B561,1,1),_310_Table3_ColumnLookup,0),FALSE)
+N("310"),
  IF(AND(VALUE(LEFT($A561,3))=311,LEN($I561)=4),VLOOKUP($I561,_311_Table3,MATCH($B561,_311_Table3_ColumnLookup,0),FALSE),
  IF(AND(VALUE(LEFT($A561,3))=311,OR($B561="I2",$B561="J2",$B561="K2",$B561="L2")),VLOOKUP('311'!$G$58,_311_Table3,MATCH(MID($B561,1,1),_311_Table3_ColumnLookup,0),FALSE),
  IF(AND(VALUE(LEFT($A561,3))=311,RIGHT($B561,5)="Total"),VLOOKUP('311'!$G$59,_311_Table3,MATCH(MID($B561,1,1),_311_Table3_ColumnLookup,0),FALSE),
  IF(VALUE(LEFT($A561,3))=311,VLOOKUP(VALUE(MID($B561,2,1)),_311_Table3,MATCH(MID($B561,1,1),_311_Table3_ColumnLookup,0),FALSE)
+N("311"),
  IF(AND(VALUE(LEFT($A561,3))=312,LEFT($G561,10)="Unincepted",$B561="G "),VLOOKUP(" ULO",_312_Table3,MATCH('312'!$N$16,_312_Table3_ColumnLookup,0),FALSE),
  IF(AND(VALUE(LEFT($A561,3))=312,LEFT($G561,10)="Unincepted",$B561="O "),VLOOKUP(" ULO",_312_Table3,MATCH('312'!$V$16,_312_Table3_ColumnLookup,0),FALSE),
  IF(AND(VALUE(LEFT($A561,3))=312,LEFT($G561,10)="Unincepted",$B561="Q "),VLOOKUP(" ULO",_312_Table3,MATCH('312'!$X$16,_312_Table3_ColumnLookup,0),FALSE),
  IF(AND(VALUE(LEFT($A561,3))=312,LEFT($G561,10)="Unincepted"),VLOOKUP(" ULO",_312_Table3,MATCH(LEFT($B561,1),_312_Table3_ColumnLookup,0),FALSE),
  IF(AND(VALUE(LEFT($A561,3))=312,LEFT($G561,5)="Total",$B561="G "),VLOOKUP('312'!$F$80,_312_Table3,MATCH('312'!$N$16,_312_Table3_ColumnLookup,0),FALSE),
  IF(AND(VALUE(LEFT($A561,3))=312,LEFT($G561,5)="Total",$B561="O "),VLOOKUP('312'!$F$80,_312_Table3,MATCH('312'!$V$16,_312_Table3_ColumnLookup,0),FALSE),
  IF(AND(VALUE(LEFT($A561,3))=312,LEFT($G561,5)="Total",$B561="Q "),VLOOKUP('312'!$F$80,_312_Table3,MATCH('312'!$X$16,_312_Table3_ColumnLookup,0),FALSE),
  IF(AND(VALUE(LEFT($A561,3))=312,LEFT($G561,5)="Total"),VLOOKUP('312'!$F$80,_312_Table3,MATCH(LEFT($B561,1),_312_Table3_ColumnLookup,0),FALSE),
  IF(AND(VALUE(LEFT($A561,3))=312,LEN($I561)=4,$B561="G"),VLOOKUP($I561,_312_Table3,MATCH('312'!$N$16,_312_Table3_ColumnLookup,0),FALSE),
  IF(AND(VALUE(LEFT($A561,3))=312,LEN($I561)=4,$B561="O"),VLOOKUP($I561,_312_Table3,MATCH('312'!$V$16,_312_Table3_ColumnLookup,0),FALSE),
  IF(AND(VALUE(LEFT($A561,3))=312,LEN($I561)=4,$B561="Q"),VLOOKUP($I561,_312_Table3,MATCH('312'!$X$16,_312_Table3_ColumnLookup,0),FALSE),
  IF(AND(VALUE(LEFT($A561,3))=312,LEN($I561)=4),VLOOKUP($I561,_312_Table3,MATCH(LEFT($B561,1),_312_Table3_ColumnLookup,0),FALSE)
+N("312"),
  IF(VALUE(LEFT($A561,3))=313,VLOOKUP(VALUE(MID($B561,2,1)),_313_Table3,MATCH(MID($B561,1,1),_313_Table3_ColumnLookup,0),FALSE)
+N("313"),
  IF(AND(VALUE(LEFT($A561,3))=314,LEN($B561)=3),VLOOKUP(VALUE(MID($B561,2,2)),_314_Table3,MATCH(MID($B561,1,1),_314_Table3_ColumnLookup,0),FALSE),
  IF(VALUE(LEFT($A561,3))=314,VLOOKUP(VALUE(MID($B561,2,1)),_314_Table3,MATCH(MID($B561,1,1),_314_Table3_ColumnLookup,0),FALSE)
+N("314"),
""))))))))))))))))))))))))</f>
        <v>#NAME?</v>
      </c>
      <c r="G561" t="s">
        <v>1160</v>
      </c>
      <c r="H561" s="321">
        <f>IFERROR(
IF(ISERROR($D561)=FALSE,$D561,IF(ISERROR($E561)=FALSE,$E561,IF(ISERROR($F561)=FALSE,$F561
+N("012 checkboxes"),
IF(
IF(OR(LEFT($A561,9)="Syndicate",LEFT($A561,12)="NewSyndicate"),VLOOKUP($A561,'012'!$J:$ZW,MATCH("Link to button",'012'!$J$1:$ZW$1,0),0)
+N("309 checkbox"),
IF($C561="309 LCR Summary0",VLOOKUP("Notes990",'309'!$P:$ZZ,MATCH("Link to button",'309'!$P$1:$ZZ$1,0),0)
+N("313 checkboxes"),
IF($C561="313 Financial Information0LcmVsScr",IF($C561="309 LCR Summary0",VLOOKUP("LcmVsScr",'309'!$N:$ZZ,MATCH("Link to button",'309'!$N$1:$ZZ$1,0),0),
IF($C561="313 Financial Information0LcrDocAttached",IF($C561="309 LCR Summary0",VLOOKUP("LcrDocAttached",'309'!$N:$ZZ,MATCH("Link to button",'309'!$N$1:$ZZ$1,0),
0)))))))=1,TRUE,FALSE)
))),"")</f>
        <v>0</v>
      </c>
      <c r="I561">
        <v>2010</v>
      </c>
    </row>
    <row r="562" spans="1:9" customFormat="1">
      <c r="A562" s="237" t="str">
        <f>VLOOKUP($G562,CSVLookups!$B:$R,MATCH(A$1,CSVLookups!$B$1:$R$1,0),FALSE)</f>
        <v>312 Projected Solvency II Technical Provisions at Time Zero</v>
      </c>
      <c r="B562" s="237" t="str">
        <f>VLOOKUP($G562,CSVLookups!$B:$R,MATCH(B$1,CSVLookups!$B$1:$R$1,0),FALSE)</f>
        <v>O</v>
      </c>
      <c r="C562" s="238" t="str">
        <f t="shared" si="9"/>
        <v>312 Projected Solvency II Technical Provisions at Time ZeroO2010</v>
      </c>
      <c r="D562" s="238">
        <f>IF(AND(VALUE(LEFT($A562,3))=309,LEN($B562)=3),VLOOKUP(VALUE(MID($B562,2,2)),_309_Table1,MATCH(MID($B562,1,1),_309_Table1_ColumnLookup,0),FALSE),
  IF($C562="309 LCR SummaryA",OneYearSCR,IF($C562="309 LCR SummaryB",UltimateSCR,IF(VALUE(LEFT($A562,3))=309,VLOOKUP(VALUE(MID($B562,2,1)),_309_Table1,MATCH(MID($B562,1,1),_309_Table1_ColumnLookup,0),FALSE)
+N("309"),
  IF(VALUE(LEFT($A562,3))=310,VLOOKUP(VALUE(MID($B562,2,1)),_310_Table1,MATCH(MID($B562,1,1),_310_Table1_ColumnLookup,0),FALSE)
+N("310"),
  IF(AND(VALUE(LEFT($A562,3))=311,LEN($I562)=4),VLOOKUP($I562,_311_Table1,MATCH($B562,_311_Table1_ColumnLookup,0),FALSE),
  IF(AND(VALUE(LEFT($A562,3))=311,OR($B562="I2",$B562="J2",$B562="K2",$B562="L2")),VLOOKUP('311'!$G$58,_311_Table1,MATCH(MID($B562,1,1),_311_Table1_ColumnLookup,0),FALSE),
  IF(AND(VALUE(LEFT($A562,3))=311,RIGHT($B562,5)="Total"),VLOOKUP('311'!$G$59,_311_Table1,MATCH(MID($B562,1,1),_311_Table1_ColumnLookup,0),FALSE),
  IF(VALUE(LEFT($A562,3))=311,VLOOKUP(VALUE(MID($B562,2,1)),_311_Table1,MATCH(MID($B562,1,1),_311_Table1_ColumnLookup,0),FALSE)
+N("311"),
  IF(AND(VALUE(LEFT($A562,3))=312,LEFT($G562,10)="Unincepted",$B562="G "),VLOOKUP(" ULO",_312_Table1,MATCH('312'!$N$16,_312_Table1_ColumnLookup,0),FALSE),
  IF(AND(VALUE(LEFT($A562,3))=312,LEFT($G562,10)="Unincepted",$B562="O "),VLOOKUP(" ULO",_312_Table1,MATCH('312'!$V$16,_312_Table1_ColumnLookup,0),FALSE),
  IF(AND(VALUE(LEFT($A562,3))=312,LEFT($G562,10)="Unincepted",$B562="Q "),VLOOKUP(" ULO",_312_Table1,MATCH('312'!$X$16,_312_Table1_ColumnLookup,0),FALSE),
  IF(AND(VALUE(LEFT($A562,3))=312,LEFT($G562,10)="Unincepted"),VLOOKUP(" ULO",_312_Table1,MATCH(LEFT($B562,1),_312_Table1_ColumnLookup,0),FALSE),
  IF(AND(VALUE(LEFT($A562,3))=312,LEFT($G562,5)="Total",$B562="G "),VLOOKUP('312'!$F$80,_312_Table1,MATCH('312'!$N$16,_312_Table1_ColumnLookup,0),FALSE),
  IF(AND(VALUE(LEFT($A562,3))=312,LEFT($G562,5)="Total",$B562="O "),VLOOKUP('312'!$F$80,_312_Table1,MATCH('312'!$V$16,_312_Table1_ColumnLookup,0),FALSE),
  IF(AND(VALUE(LEFT($A562,3))=312,LEFT($G562,5)="Total",$B562="Q "),VLOOKUP('312'!$F$80,_312_Table1,MATCH('312'!$X$16,_312_Table1_ColumnLookup,0),FALSE),
  IF(AND(VALUE(LEFT($A562,3))=312,LEFT($G562,5)="Total"),VLOOKUP('312'!$F$80,_312_Table1,MATCH(LEFT($B562,1),_312_Table1_ColumnLookup,0),FALSE),
  IF(AND(VALUE(LEFT($A562,3))=312,LEN($I562)=4,$B562="G"),VLOOKUP($I562,_312_Table1,MATCH('312'!$N$16,_312_Table1_ColumnLookup,0),FALSE),
  IF(AND(VALUE(LEFT($A562,3))=312,LEN($I562)=4,$B562="O"),VLOOKUP($I562,_312_Table1,MATCH('312'!$V$16,_312_Table1_ColumnLookup,0),FALSE),
  IF(AND(VALUE(LEFT($A562,3))=312,LEN($I562)=4,$B562="Q"),VLOOKUP($I562,_312_Table1,MATCH('312'!$X$16,_312_Table1_ColumnLookup,0),FALSE),
  IF(AND(VALUE(LEFT($A562,3))=312,LEN($I562)=4),VLOOKUP($I562,_312_Table1,MATCH(LEFT($B562,1),_312_Table1_ColumnLookup,0),FALSE)
+N("312"),
  IF(VALUE(LEFT($A562,3))=313,VLOOKUP(VALUE(MID($B562,2,1)),_313_Table1,MATCH(MID($B562,1,1),_313_Table1_ColumnLookup,0),FALSE)
+N("313"),
  IF(AND(VALUE(LEFT($A562,3))=314,LEN($B562)=3),VLOOKUP(VALUE(MID($B562,2,2)),_314_Table1,MATCH(MID($B562,1,1),_314_Table1_ColumnLookup,0),FALSE),
  IF(VALUE(LEFT($A562,3))=314,VLOOKUP(VALUE(MID($B562,2,1)),_314_Table1,MATCH(MID($B562,1,1),_314_Table1_ColumnLookup,0),FALSE)
+N("314"),
""))))))))))))))))))))))))</f>
        <v>0</v>
      </c>
      <c r="E562" s="238" t="e">
        <f>IF(AND(VALUE(LEFT($A562,3))=309,LEN($B562)=3),VLOOKUP(VALUE(MID($B562,2,2)),_309_Table2,MATCH(MID($B562,1,1),_309_Table2_ColumnLookup,0),FALSE),
  IF($C562="309 LCR SummaryA",OneYearSCR,IF($C562="309 LCR SummaryB",UltimateSCR,IF(VALUE(LEFT($A562,3))=309,VLOOKUP(VALUE(MID($B562,2,1)),_309_Table2,MATCH(MID($B562,1,1),_309_Table2_ColumnLookup,0),FALSE)
+N("309"),
  IF(VALUE(LEFT($A562,3))=310,VLOOKUP(VALUE(MID($B562,2,1)),_310_Table2,MATCH(MID($B562,1,1),_310_Table2_ColumnLookup,0),FALSE)
+N("310"),
  IF(AND(VALUE(LEFT($A562,3))=311,LEN($I562)=4),VLOOKUP($I562,_311_Table2,MATCH($B562,_311_Table2_ColumnLookup,0),FALSE),
  IF(AND(VALUE(LEFT($A562,3))=311,OR($B562="I2",$B562="J2",$B562="K2",$B562="L2")),VLOOKUP('311'!$G$58,_311_Table2,MATCH(MID($B562,1,1),_311_Table2_ColumnLookup,0),FALSE),
  IF(AND(VALUE(LEFT($A562,3))=311,RIGHT($B562,5)="Total"),VLOOKUP('311'!$G$59,_311_Table2,MATCH(MID($B562,1,1),_311_Table2_ColumnLookup,0),FALSE),
  IF(VALUE(LEFT($A562,3))=311,VLOOKUP(VALUE(MID($B562,2,1)),_311_Table2,MATCH(MID($B562,1,1),_311_Table2_ColumnLookup,0),FALSE)
+N("311"),
  IF(AND(VALUE(LEFT($A562,3))=312,LEFT($G562,10)="Unincepted",$B562="G "),VLOOKUP(" ULO",_312_Table2,MATCH('312'!$N$16,_312_Table2_ColumnLookup,0),FALSE),
  IF(AND(VALUE(LEFT($A562,3))=312,LEFT($G562,10)="Unincepted",$B562="O "),VLOOKUP(" ULO",_312_Table2,MATCH('312'!$V$16,_312_Table2_ColumnLookup,0),FALSE),
  IF(AND(VALUE(LEFT($A562,3))=312,LEFT($G562,10)="Unincepted",$B562="Q "),VLOOKUP(" ULO",_312_Table2,MATCH('312'!$X$16,_312_Table2_ColumnLookup,0),FALSE),
  IF(AND(VALUE(LEFT($A562,3))=312,LEFT($G562,10)="Unincepted"),VLOOKUP(" ULO",_312_Table2,MATCH(LEFT($B562,1),_312_Table2_ColumnLookup,0),FALSE),
  IF(AND(VALUE(LEFT($A562,3))=312,LEFT($G562,5)="Total",$B562="G "),VLOOKUP('312'!$F$80,_312_Table2,MATCH('312'!$N$16,_312_Table2_ColumnLookup,0),FALSE),
  IF(AND(VALUE(LEFT($A562,3))=312,LEFT($G562,5)="Total",$B562="O "),VLOOKUP('312'!$F$80,_312_Table2,MATCH('312'!$V$16,_312_Table2_ColumnLookup,0),FALSE),
  IF(AND(VALUE(LEFT($A562,3))=312,LEFT($G562,5)="Total",$B562="Q "),VLOOKUP('312'!$F$80,_312_Table2,MATCH('312'!$X$16,_312_Table2_ColumnLookup,0),FALSE),
  IF(AND(VALUE(LEFT($A562,3))=312,LEFT($G562,5)="Total"),VLOOKUP('312'!$F$80,_312_Table2,MATCH(LEFT($B562,1),_312_Table2_ColumnLookup,0),FALSE),
  IF(AND(VALUE(LEFT($A562,3))=312,LEN($I562)=4,$B562="G"),VLOOKUP($I562,_312_Table2,MATCH('312'!$N$16,_312_Table2_ColumnLookup,0),FALSE),
  IF(AND(VALUE(LEFT($A562,3))=312,LEN($I562)=4,$B562="O"),VLOOKUP($I562,_312_Table2,MATCH('312'!$V$16,_312_Table2_ColumnLookup,0),FALSE),
  IF(AND(VALUE(LEFT($A562,3))=312,LEN($I562)=4,$B562="Q"),VLOOKUP($I562,_312_Table2,MATCH('312'!$X$16,_312_Table2_ColumnLookup,0),FALSE),
  IF(AND(VALUE(LEFT($A562,3))=312,LEN($I562)=4),VLOOKUP($I562,_312_Table2,MATCH(LEFT($B562,1),_312_Table2_ColumnLookup,0),FALSE)
+N("312"),
  IF(VALUE(LEFT($A562,3))=313,VLOOKUP(VALUE(MID($B562,2,1)),_313_Table2,MATCH(MID($B562,1,1),_313_Table2_ColumnLookup,0),FALSE)
+N("313"),
  IF(AND(VALUE(LEFT($A562,3))=314,LEN($B562)=3),VLOOKUP(VALUE(MID($B562,2,2)),_314_Table2,MATCH(MID($B562,1,1),_314_Table2_ColumnLookup,0),FALSE),
  IF(VALUE(LEFT($A562,3))=314,VLOOKUP(VALUE(MID($B562,2,1)),_314_Table2,MATCH(MID($B562,1,1),_314_Table2_ColumnLookup,0),FALSE)
+N("314"),
""))))))))))))))))))))))))</f>
        <v>#NAME?</v>
      </c>
      <c r="F562" s="238" t="e">
        <f>IF(AND(VALUE(LEFT($A562,3))=309,LEN($B562)=3),VLOOKUP(VALUE(MID($B562,2,2)),_309_Table3,MATCH(MID($B562,1,1),_309_Table3_ColumnLookup,0),FALSE),
  IF($C562="309 LCR SummaryA",OneYearSCR,IF($C562="309 LCR SummaryB",UltimateSCR,IF(VALUE(LEFT($A562,3))=309,VLOOKUP(VALUE(MID($B562,2,1)),_309_Table3,MATCH(MID($B562,1,1),_309_Table3_ColumnLookup,0),FALSE)
+N("309"),
  IF(VALUE(LEFT($A562,3))=310,VLOOKUP(VALUE(MID($B562,2,1)),_310_Table3,MATCH(MID($B562,1,1),_310_Table3_ColumnLookup,0),FALSE)
+N("310"),
  IF(AND(VALUE(LEFT($A562,3))=311,LEN($I562)=4),VLOOKUP($I562,_311_Table3,MATCH($B562,_311_Table3_ColumnLookup,0),FALSE),
  IF(AND(VALUE(LEFT($A562,3))=311,OR($B562="I2",$B562="J2",$B562="K2",$B562="L2")),VLOOKUP('311'!$G$58,_311_Table3,MATCH(MID($B562,1,1),_311_Table3_ColumnLookup,0),FALSE),
  IF(AND(VALUE(LEFT($A562,3))=311,RIGHT($B562,5)="Total"),VLOOKUP('311'!$G$59,_311_Table3,MATCH(MID($B562,1,1),_311_Table3_ColumnLookup,0),FALSE),
  IF(VALUE(LEFT($A562,3))=311,VLOOKUP(VALUE(MID($B562,2,1)),_311_Table3,MATCH(MID($B562,1,1),_311_Table3_ColumnLookup,0),FALSE)
+N("311"),
  IF(AND(VALUE(LEFT($A562,3))=312,LEFT($G562,10)="Unincepted",$B562="G "),VLOOKUP(" ULO",_312_Table3,MATCH('312'!$N$16,_312_Table3_ColumnLookup,0),FALSE),
  IF(AND(VALUE(LEFT($A562,3))=312,LEFT($G562,10)="Unincepted",$B562="O "),VLOOKUP(" ULO",_312_Table3,MATCH('312'!$V$16,_312_Table3_ColumnLookup,0),FALSE),
  IF(AND(VALUE(LEFT($A562,3))=312,LEFT($G562,10)="Unincepted",$B562="Q "),VLOOKUP(" ULO",_312_Table3,MATCH('312'!$X$16,_312_Table3_ColumnLookup,0),FALSE),
  IF(AND(VALUE(LEFT($A562,3))=312,LEFT($G562,10)="Unincepted"),VLOOKUP(" ULO",_312_Table3,MATCH(LEFT($B562,1),_312_Table3_ColumnLookup,0),FALSE),
  IF(AND(VALUE(LEFT($A562,3))=312,LEFT($G562,5)="Total",$B562="G "),VLOOKUP('312'!$F$80,_312_Table3,MATCH('312'!$N$16,_312_Table3_ColumnLookup,0),FALSE),
  IF(AND(VALUE(LEFT($A562,3))=312,LEFT($G562,5)="Total",$B562="O "),VLOOKUP('312'!$F$80,_312_Table3,MATCH('312'!$V$16,_312_Table3_ColumnLookup,0),FALSE),
  IF(AND(VALUE(LEFT($A562,3))=312,LEFT($G562,5)="Total",$B562="Q "),VLOOKUP('312'!$F$80,_312_Table3,MATCH('312'!$X$16,_312_Table3_ColumnLookup,0),FALSE),
  IF(AND(VALUE(LEFT($A562,3))=312,LEFT($G562,5)="Total"),VLOOKUP('312'!$F$80,_312_Table3,MATCH(LEFT($B562,1),_312_Table3_ColumnLookup,0),FALSE),
  IF(AND(VALUE(LEFT($A562,3))=312,LEN($I562)=4,$B562="G"),VLOOKUP($I562,_312_Table3,MATCH('312'!$N$16,_312_Table3_ColumnLookup,0),FALSE),
  IF(AND(VALUE(LEFT($A562,3))=312,LEN($I562)=4,$B562="O"),VLOOKUP($I562,_312_Table3,MATCH('312'!$V$16,_312_Table3_ColumnLookup,0),FALSE),
  IF(AND(VALUE(LEFT($A562,3))=312,LEN($I562)=4,$B562="Q"),VLOOKUP($I562,_312_Table3,MATCH('312'!$X$16,_312_Table3_ColumnLookup,0),FALSE),
  IF(AND(VALUE(LEFT($A562,3))=312,LEN($I562)=4),VLOOKUP($I562,_312_Table3,MATCH(LEFT($B562,1),_312_Table3_ColumnLookup,0),FALSE)
+N("312"),
  IF(VALUE(LEFT($A562,3))=313,VLOOKUP(VALUE(MID($B562,2,1)),_313_Table3,MATCH(MID($B562,1,1),_313_Table3_ColumnLookup,0),FALSE)
+N("313"),
  IF(AND(VALUE(LEFT($A562,3))=314,LEN($B562)=3),VLOOKUP(VALUE(MID($B562,2,2)),_314_Table3,MATCH(MID($B562,1,1),_314_Table3_ColumnLookup,0),FALSE),
  IF(VALUE(LEFT($A562,3))=314,VLOOKUP(VALUE(MID($B562,2,1)),_314_Table3,MATCH(MID($B562,1,1),_314_Table3_ColumnLookup,0),FALSE)
+N("314"),
""))))))))))))))))))))))))</f>
        <v>#NAME?</v>
      </c>
      <c r="G562" t="s">
        <v>1161</v>
      </c>
      <c r="H562" s="321">
        <f>IFERROR(
IF(ISERROR($D562)=FALSE,$D562,IF(ISERROR($E562)=FALSE,$E562,IF(ISERROR($F562)=FALSE,$F562
+N("012 checkboxes"),
IF(
IF(OR(LEFT($A562,9)="Syndicate",LEFT($A562,12)="NewSyndicate"),VLOOKUP($A562,'012'!$J:$ZW,MATCH("Link to button",'012'!$J$1:$ZW$1,0),0)
+N("309 checkbox"),
IF($C562="309 LCR Summary0",VLOOKUP("Notes990",'309'!$P:$ZZ,MATCH("Link to button",'309'!$P$1:$ZZ$1,0),0)
+N("313 checkboxes"),
IF($C562="313 Financial Information0LcmVsScr",IF($C562="309 LCR Summary0",VLOOKUP("LcmVsScr",'309'!$N:$ZZ,MATCH("Link to button",'309'!$N$1:$ZZ$1,0),0),
IF($C562="313 Financial Information0LcrDocAttached",IF($C562="309 LCR Summary0",VLOOKUP("LcrDocAttached",'309'!$N:$ZZ,MATCH("Link to button",'309'!$N$1:$ZZ$1,0),
0)))))))=1,TRUE,FALSE)
))),"")</f>
        <v>0</v>
      </c>
      <c r="I562">
        <v>2010</v>
      </c>
    </row>
    <row r="563" spans="1:9" customFormat="1">
      <c r="A563" s="237" t="str">
        <f>VLOOKUP($G563,CSVLookups!$B:$R,MATCH(A$1,CSVLookups!$B$1:$R$1,0),FALSE)</f>
        <v>312 Projected Solvency II Technical Provisions at Time Zero</v>
      </c>
      <c r="B563" s="237" t="str">
        <f>VLOOKUP($G563,CSVLookups!$B:$R,MATCH(B$1,CSVLookups!$B$1:$R$1,0),FALSE)</f>
        <v>P</v>
      </c>
      <c r="C563" s="238" t="str">
        <f t="shared" si="9"/>
        <v>312 Projected Solvency II Technical Provisions at Time ZeroP2010</v>
      </c>
      <c r="D563" s="238">
        <f>IF(AND(VALUE(LEFT($A563,3))=309,LEN($B563)=3),VLOOKUP(VALUE(MID($B563,2,2)),_309_Table1,MATCH(MID($B563,1,1),_309_Table1_ColumnLookup,0),FALSE),
  IF($C563="309 LCR SummaryA",OneYearSCR,IF($C563="309 LCR SummaryB",UltimateSCR,IF(VALUE(LEFT($A563,3))=309,VLOOKUP(VALUE(MID($B563,2,1)),_309_Table1,MATCH(MID($B563,1,1),_309_Table1_ColumnLookup,0),FALSE)
+N("309"),
  IF(VALUE(LEFT($A563,3))=310,VLOOKUP(VALUE(MID($B563,2,1)),_310_Table1,MATCH(MID($B563,1,1),_310_Table1_ColumnLookup,0),FALSE)
+N("310"),
  IF(AND(VALUE(LEFT($A563,3))=311,LEN($I563)=4),VLOOKUP($I563,_311_Table1,MATCH($B563,_311_Table1_ColumnLookup,0),FALSE),
  IF(AND(VALUE(LEFT($A563,3))=311,OR($B563="I2",$B563="J2",$B563="K2",$B563="L2")),VLOOKUP('311'!$G$58,_311_Table1,MATCH(MID($B563,1,1),_311_Table1_ColumnLookup,0),FALSE),
  IF(AND(VALUE(LEFT($A563,3))=311,RIGHT($B563,5)="Total"),VLOOKUP('311'!$G$59,_311_Table1,MATCH(MID($B563,1,1),_311_Table1_ColumnLookup,0),FALSE),
  IF(VALUE(LEFT($A563,3))=311,VLOOKUP(VALUE(MID($B563,2,1)),_311_Table1,MATCH(MID($B563,1,1),_311_Table1_ColumnLookup,0),FALSE)
+N("311"),
  IF(AND(VALUE(LEFT($A563,3))=312,LEFT($G563,10)="Unincepted",$B563="G "),VLOOKUP(" ULO",_312_Table1,MATCH('312'!$N$16,_312_Table1_ColumnLookup,0),FALSE),
  IF(AND(VALUE(LEFT($A563,3))=312,LEFT($G563,10)="Unincepted",$B563="O "),VLOOKUP(" ULO",_312_Table1,MATCH('312'!$V$16,_312_Table1_ColumnLookup,0),FALSE),
  IF(AND(VALUE(LEFT($A563,3))=312,LEFT($G563,10)="Unincepted",$B563="Q "),VLOOKUP(" ULO",_312_Table1,MATCH('312'!$X$16,_312_Table1_ColumnLookup,0),FALSE),
  IF(AND(VALUE(LEFT($A563,3))=312,LEFT($G563,10)="Unincepted"),VLOOKUP(" ULO",_312_Table1,MATCH(LEFT($B563,1),_312_Table1_ColumnLookup,0),FALSE),
  IF(AND(VALUE(LEFT($A563,3))=312,LEFT($G563,5)="Total",$B563="G "),VLOOKUP('312'!$F$80,_312_Table1,MATCH('312'!$N$16,_312_Table1_ColumnLookup,0),FALSE),
  IF(AND(VALUE(LEFT($A563,3))=312,LEFT($G563,5)="Total",$B563="O "),VLOOKUP('312'!$F$80,_312_Table1,MATCH('312'!$V$16,_312_Table1_ColumnLookup,0),FALSE),
  IF(AND(VALUE(LEFT($A563,3))=312,LEFT($G563,5)="Total",$B563="Q "),VLOOKUP('312'!$F$80,_312_Table1,MATCH('312'!$X$16,_312_Table1_ColumnLookup,0),FALSE),
  IF(AND(VALUE(LEFT($A563,3))=312,LEFT($G563,5)="Total"),VLOOKUP('312'!$F$80,_312_Table1,MATCH(LEFT($B563,1),_312_Table1_ColumnLookup,0),FALSE),
  IF(AND(VALUE(LEFT($A563,3))=312,LEN($I563)=4,$B563="G"),VLOOKUP($I563,_312_Table1,MATCH('312'!$N$16,_312_Table1_ColumnLookup,0),FALSE),
  IF(AND(VALUE(LEFT($A563,3))=312,LEN($I563)=4,$B563="O"),VLOOKUP($I563,_312_Table1,MATCH('312'!$V$16,_312_Table1_ColumnLookup,0),FALSE),
  IF(AND(VALUE(LEFT($A563,3))=312,LEN($I563)=4,$B563="Q"),VLOOKUP($I563,_312_Table1,MATCH('312'!$X$16,_312_Table1_ColumnLookup,0),FALSE),
  IF(AND(VALUE(LEFT($A563,3))=312,LEN($I563)=4),VLOOKUP($I563,_312_Table1,MATCH(LEFT($B563,1),_312_Table1_ColumnLookup,0),FALSE)
+N("312"),
  IF(VALUE(LEFT($A563,3))=313,VLOOKUP(VALUE(MID($B563,2,1)),_313_Table1,MATCH(MID($B563,1,1),_313_Table1_ColumnLookup,0),FALSE)
+N("313"),
  IF(AND(VALUE(LEFT($A563,3))=314,LEN($B563)=3),VLOOKUP(VALUE(MID($B563,2,2)),_314_Table1,MATCH(MID($B563,1,1),_314_Table1_ColumnLookup,0),FALSE),
  IF(VALUE(LEFT($A563,3))=314,VLOOKUP(VALUE(MID($B563,2,1)),_314_Table1,MATCH(MID($B563,1,1),_314_Table1_ColumnLookup,0),FALSE)
+N("314"),
""))))))))))))))))))))))))</f>
        <v>0</v>
      </c>
      <c r="E563" s="238" t="e">
        <f>IF(AND(VALUE(LEFT($A563,3))=309,LEN($B563)=3),VLOOKUP(VALUE(MID($B563,2,2)),_309_Table2,MATCH(MID($B563,1,1),_309_Table2_ColumnLookup,0),FALSE),
  IF($C563="309 LCR SummaryA",OneYearSCR,IF($C563="309 LCR SummaryB",UltimateSCR,IF(VALUE(LEFT($A563,3))=309,VLOOKUP(VALUE(MID($B563,2,1)),_309_Table2,MATCH(MID($B563,1,1),_309_Table2_ColumnLookup,0),FALSE)
+N("309"),
  IF(VALUE(LEFT($A563,3))=310,VLOOKUP(VALUE(MID($B563,2,1)),_310_Table2,MATCH(MID($B563,1,1),_310_Table2_ColumnLookup,0),FALSE)
+N("310"),
  IF(AND(VALUE(LEFT($A563,3))=311,LEN($I563)=4),VLOOKUP($I563,_311_Table2,MATCH($B563,_311_Table2_ColumnLookup,0),FALSE),
  IF(AND(VALUE(LEFT($A563,3))=311,OR($B563="I2",$B563="J2",$B563="K2",$B563="L2")),VLOOKUP('311'!$G$58,_311_Table2,MATCH(MID($B563,1,1),_311_Table2_ColumnLookup,0),FALSE),
  IF(AND(VALUE(LEFT($A563,3))=311,RIGHT($B563,5)="Total"),VLOOKUP('311'!$G$59,_311_Table2,MATCH(MID($B563,1,1),_311_Table2_ColumnLookup,0),FALSE),
  IF(VALUE(LEFT($A563,3))=311,VLOOKUP(VALUE(MID($B563,2,1)),_311_Table2,MATCH(MID($B563,1,1),_311_Table2_ColumnLookup,0),FALSE)
+N("311"),
  IF(AND(VALUE(LEFT($A563,3))=312,LEFT($G563,10)="Unincepted",$B563="G "),VLOOKUP(" ULO",_312_Table2,MATCH('312'!$N$16,_312_Table2_ColumnLookup,0),FALSE),
  IF(AND(VALUE(LEFT($A563,3))=312,LEFT($G563,10)="Unincepted",$B563="O "),VLOOKUP(" ULO",_312_Table2,MATCH('312'!$V$16,_312_Table2_ColumnLookup,0),FALSE),
  IF(AND(VALUE(LEFT($A563,3))=312,LEFT($G563,10)="Unincepted",$B563="Q "),VLOOKUP(" ULO",_312_Table2,MATCH('312'!$X$16,_312_Table2_ColumnLookup,0),FALSE),
  IF(AND(VALUE(LEFT($A563,3))=312,LEFT($G563,10)="Unincepted"),VLOOKUP(" ULO",_312_Table2,MATCH(LEFT($B563,1),_312_Table2_ColumnLookup,0),FALSE),
  IF(AND(VALUE(LEFT($A563,3))=312,LEFT($G563,5)="Total",$B563="G "),VLOOKUP('312'!$F$80,_312_Table2,MATCH('312'!$N$16,_312_Table2_ColumnLookup,0),FALSE),
  IF(AND(VALUE(LEFT($A563,3))=312,LEFT($G563,5)="Total",$B563="O "),VLOOKUP('312'!$F$80,_312_Table2,MATCH('312'!$V$16,_312_Table2_ColumnLookup,0),FALSE),
  IF(AND(VALUE(LEFT($A563,3))=312,LEFT($G563,5)="Total",$B563="Q "),VLOOKUP('312'!$F$80,_312_Table2,MATCH('312'!$X$16,_312_Table2_ColumnLookup,0),FALSE),
  IF(AND(VALUE(LEFT($A563,3))=312,LEFT($G563,5)="Total"),VLOOKUP('312'!$F$80,_312_Table2,MATCH(LEFT($B563,1),_312_Table2_ColumnLookup,0),FALSE),
  IF(AND(VALUE(LEFT($A563,3))=312,LEN($I563)=4,$B563="G"),VLOOKUP($I563,_312_Table2,MATCH('312'!$N$16,_312_Table2_ColumnLookup,0),FALSE),
  IF(AND(VALUE(LEFT($A563,3))=312,LEN($I563)=4,$B563="O"),VLOOKUP($I563,_312_Table2,MATCH('312'!$V$16,_312_Table2_ColumnLookup,0),FALSE),
  IF(AND(VALUE(LEFT($A563,3))=312,LEN($I563)=4,$B563="Q"),VLOOKUP($I563,_312_Table2,MATCH('312'!$X$16,_312_Table2_ColumnLookup,0),FALSE),
  IF(AND(VALUE(LEFT($A563,3))=312,LEN($I563)=4),VLOOKUP($I563,_312_Table2,MATCH(LEFT($B563,1),_312_Table2_ColumnLookup,0),FALSE)
+N("312"),
  IF(VALUE(LEFT($A563,3))=313,VLOOKUP(VALUE(MID($B563,2,1)),_313_Table2,MATCH(MID($B563,1,1),_313_Table2_ColumnLookup,0),FALSE)
+N("313"),
  IF(AND(VALUE(LEFT($A563,3))=314,LEN($B563)=3),VLOOKUP(VALUE(MID($B563,2,2)),_314_Table2,MATCH(MID($B563,1,1),_314_Table2_ColumnLookup,0),FALSE),
  IF(VALUE(LEFT($A563,3))=314,VLOOKUP(VALUE(MID($B563,2,1)),_314_Table2,MATCH(MID($B563,1,1),_314_Table2_ColumnLookup,0),FALSE)
+N("314"),
""))))))))))))))))))))))))</f>
        <v>#NAME?</v>
      </c>
      <c r="F563" s="238" t="e">
        <f>IF(AND(VALUE(LEFT($A563,3))=309,LEN($B563)=3),VLOOKUP(VALUE(MID($B563,2,2)),_309_Table3,MATCH(MID($B563,1,1),_309_Table3_ColumnLookup,0),FALSE),
  IF($C563="309 LCR SummaryA",OneYearSCR,IF($C563="309 LCR SummaryB",UltimateSCR,IF(VALUE(LEFT($A563,3))=309,VLOOKUP(VALUE(MID($B563,2,1)),_309_Table3,MATCH(MID($B563,1,1),_309_Table3_ColumnLookup,0),FALSE)
+N("309"),
  IF(VALUE(LEFT($A563,3))=310,VLOOKUP(VALUE(MID($B563,2,1)),_310_Table3,MATCH(MID($B563,1,1),_310_Table3_ColumnLookup,0),FALSE)
+N("310"),
  IF(AND(VALUE(LEFT($A563,3))=311,LEN($I563)=4),VLOOKUP($I563,_311_Table3,MATCH($B563,_311_Table3_ColumnLookup,0),FALSE),
  IF(AND(VALUE(LEFT($A563,3))=311,OR($B563="I2",$B563="J2",$B563="K2",$B563="L2")),VLOOKUP('311'!$G$58,_311_Table3,MATCH(MID($B563,1,1),_311_Table3_ColumnLookup,0),FALSE),
  IF(AND(VALUE(LEFT($A563,3))=311,RIGHT($B563,5)="Total"),VLOOKUP('311'!$G$59,_311_Table3,MATCH(MID($B563,1,1),_311_Table3_ColumnLookup,0),FALSE),
  IF(VALUE(LEFT($A563,3))=311,VLOOKUP(VALUE(MID($B563,2,1)),_311_Table3,MATCH(MID($B563,1,1),_311_Table3_ColumnLookup,0),FALSE)
+N("311"),
  IF(AND(VALUE(LEFT($A563,3))=312,LEFT($G563,10)="Unincepted",$B563="G "),VLOOKUP(" ULO",_312_Table3,MATCH('312'!$N$16,_312_Table3_ColumnLookup,0),FALSE),
  IF(AND(VALUE(LEFT($A563,3))=312,LEFT($G563,10)="Unincepted",$B563="O "),VLOOKUP(" ULO",_312_Table3,MATCH('312'!$V$16,_312_Table3_ColumnLookup,0),FALSE),
  IF(AND(VALUE(LEFT($A563,3))=312,LEFT($G563,10)="Unincepted",$B563="Q "),VLOOKUP(" ULO",_312_Table3,MATCH('312'!$X$16,_312_Table3_ColumnLookup,0),FALSE),
  IF(AND(VALUE(LEFT($A563,3))=312,LEFT($G563,10)="Unincepted"),VLOOKUP(" ULO",_312_Table3,MATCH(LEFT($B563,1),_312_Table3_ColumnLookup,0),FALSE),
  IF(AND(VALUE(LEFT($A563,3))=312,LEFT($G563,5)="Total",$B563="G "),VLOOKUP('312'!$F$80,_312_Table3,MATCH('312'!$N$16,_312_Table3_ColumnLookup,0),FALSE),
  IF(AND(VALUE(LEFT($A563,3))=312,LEFT($G563,5)="Total",$B563="O "),VLOOKUP('312'!$F$80,_312_Table3,MATCH('312'!$V$16,_312_Table3_ColumnLookup,0),FALSE),
  IF(AND(VALUE(LEFT($A563,3))=312,LEFT($G563,5)="Total",$B563="Q "),VLOOKUP('312'!$F$80,_312_Table3,MATCH('312'!$X$16,_312_Table3_ColumnLookup,0),FALSE),
  IF(AND(VALUE(LEFT($A563,3))=312,LEFT($G563,5)="Total"),VLOOKUP('312'!$F$80,_312_Table3,MATCH(LEFT($B563,1),_312_Table3_ColumnLookup,0),FALSE),
  IF(AND(VALUE(LEFT($A563,3))=312,LEN($I563)=4,$B563="G"),VLOOKUP($I563,_312_Table3,MATCH('312'!$N$16,_312_Table3_ColumnLookup,0),FALSE),
  IF(AND(VALUE(LEFT($A563,3))=312,LEN($I563)=4,$B563="O"),VLOOKUP($I563,_312_Table3,MATCH('312'!$V$16,_312_Table3_ColumnLookup,0),FALSE),
  IF(AND(VALUE(LEFT($A563,3))=312,LEN($I563)=4,$B563="Q"),VLOOKUP($I563,_312_Table3,MATCH('312'!$X$16,_312_Table3_ColumnLookup,0),FALSE),
  IF(AND(VALUE(LEFT($A563,3))=312,LEN($I563)=4),VLOOKUP($I563,_312_Table3,MATCH(LEFT($B563,1),_312_Table3_ColumnLookup,0),FALSE)
+N("312"),
  IF(VALUE(LEFT($A563,3))=313,VLOOKUP(VALUE(MID($B563,2,1)),_313_Table3,MATCH(MID($B563,1,1),_313_Table3_ColumnLookup,0),FALSE)
+N("313"),
  IF(AND(VALUE(LEFT($A563,3))=314,LEN($B563)=3),VLOOKUP(VALUE(MID($B563,2,2)),_314_Table3,MATCH(MID($B563,1,1),_314_Table3_ColumnLookup,0),FALSE),
  IF(VALUE(LEFT($A563,3))=314,VLOOKUP(VALUE(MID($B563,2,1)),_314_Table3,MATCH(MID($B563,1,1),_314_Table3_ColumnLookup,0),FALSE)
+N("314"),
""))))))))))))))))))))))))</f>
        <v>#NAME?</v>
      </c>
      <c r="G563" t="s">
        <v>1162</v>
      </c>
      <c r="H563" s="321">
        <f>IFERROR(
IF(ISERROR($D563)=FALSE,$D563,IF(ISERROR($E563)=FALSE,$E563,IF(ISERROR($F563)=FALSE,$F563
+N("012 checkboxes"),
IF(
IF(OR(LEFT($A563,9)="Syndicate",LEFT($A563,12)="NewSyndicate"),VLOOKUP($A563,'012'!$J:$ZW,MATCH("Link to button",'012'!$J$1:$ZW$1,0),0)
+N("309 checkbox"),
IF($C563="309 LCR Summary0",VLOOKUP("Notes990",'309'!$P:$ZZ,MATCH("Link to button",'309'!$P$1:$ZZ$1,0),0)
+N("313 checkboxes"),
IF($C563="313 Financial Information0LcmVsScr",IF($C563="309 LCR Summary0",VLOOKUP("LcmVsScr",'309'!$N:$ZZ,MATCH("Link to button",'309'!$N$1:$ZZ$1,0),0),
IF($C563="313 Financial Information0LcrDocAttached",IF($C563="309 LCR Summary0",VLOOKUP("LcrDocAttached",'309'!$N:$ZZ,MATCH("Link to button",'309'!$N$1:$ZZ$1,0),
0)))))))=1,TRUE,FALSE)
))),"")</f>
        <v>0</v>
      </c>
      <c r="I563">
        <v>2010</v>
      </c>
    </row>
    <row r="564" spans="1:9" customFormat="1">
      <c r="A564" s="237" t="str">
        <f>VLOOKUP($G564,CSVLookups!$B:$R,MATCH(A$1,CSVLookups!$B$1:$R$1,0),FALSE)</f>
        <v>312 Projected Solvency II Technical Provisions at Time Zero</v>
      </c>
      <c r="B564" s="237" t="str">
        <f>VLOOKUP($G564,CSVLookups!$B:$R,MATCH(B$1,CSVLookups!$B$1:$R$1,0),FALSE)</f>
        <v>Q</v>
      </c>
      <c r="C564" s="238" t="str">
        <f t="shared" si="9"/>
        <v>312 Projected Solvency II Technical Provisions at Time ZeroQ2010</v>
      </c>
      <c r="D564" s="238">
        <f>IF(AND(VALUE(LEFT($A564,3))=309,LEN($B564)=3),VLOOKUP(VALUE(MID($B564,2,2)),_309_Table1,MATCH(MID($B564,1,1),_309_Table1_ColumnLookup,0),FALSE),
  IF($C564="309 LCR SummaryA",OneYearSCR,IF($C564="309 LCR SummaryB",UltimateSCR,IF(VALUE(LEFT($A564,3))=309,VLOOKUP(VALUE(MID($B564,2,1)),_309_Table1,MATCH(MID($B564,1,1),_309_Table1_ColumnLookup,0),FALSE)
+N("309"),
  IF(VALUE(LEFT($A564,3))=310,VLOOKUP(VALUE(MID($B564,2,1)),_310_Table1,MATCH(MID($B564,1,1),_310_Table1_ColumnLookup,0),FALSE)
+N("310"),
  IF(AND(VALUE(LEFT($A564,3))=311,LEN($I564)=4),VLOOKUP($I564,_311_Table1,MATCH($B564,_311_Table1_ColumnLookup,0),FALSE),
  IF(AND(VALUE(LEFT($A564,3))=311,OR($B564="I2",$B564="J2",$B564="K2",$B564="L2")),VLOOKUP('311'!$G$58,_311_Table1,MATCH(MID($B564,1,1),_311_Table1_ColumnLookup,0),FALSE),
  IF(AND(VALUE(LEFT($A564,3))=311,RIGHT($B564,5)="Total"),VLOOKUP('311'!$G$59,_311_Table1,MATCH(MID($B564,1,1),_311_Table1_ColumnLookup,0),FALSE),
  IF(VALUE(LEFT($A564,3))=311,VLOOKUP(VALUE(MID($B564,2,1)),_311_Table1,MATCH(MID($B564,1,1),_311_Table1_ColumnLookup,0),FALSE)
+N("311"),
  IF(AND(VALUE(LEFT($A564,3))=312,LEFT($G564,10)="Unincepted",$B564="G "),VLOOKUP(" ULO",_312_Table1,MATCH('312'!$N$16,_312_Table1_ColumnLookup,0),FALSE),
  IF(AND(VALUE(LEFT($A564,3))=312,LEFT($G564,10)="Unincepted",$B564="O "),VLOOKUP(" ULO",_312_Table1,MATCH('312'!$V$16,_312_Table1_ColumnLookup,0),FALSE),
  IF(AND(VALUE(LEFT($A564,3))=312,LEFT($G564,10)="Unincepted",$B564="Q "),VLOOKUP(" ULO",_312_Table1,MATCH('312'!$X$16,_312_Table1_ColumnLookup,0),FALSE),
  IF(AND(VALUE(LEFT($A564,3))=312,LEFT($G564,10)="Unincepted"),VLOOKUP(" ULO",_312_Table1,MATCH(LEFT($B564,1),_312_Table1_ColumnLookup,0),FALSE),
  IF(AND(VALUE(LEFT($A564,3))=312,LEFT($G564,5)="Total",$B564="G "),VLOOKUP('312'!$F$80,_312_Table1,MATCH('312'!$N$16,_312_Table1_ColumnLookup,0),FALSE),
  IF(AND(VALUE(LEFT($A564,3))=312,LEFT($G564,5)="Total",$B564="O "),VLOOKUP('312'!$F$80,_312_Table1,MATCH('312'!$V$16,_312_Table1_ColumnLookup,0),FALSE),
  IF(AND(VALUE(LEFT($A564,3))=312,LEFT($G564,5)="Total",$B564="Q "),VLOOKUP('312'!$F$80,_312_Table1,MATCH('312'!$X$16,_312_Table1_ColumnLookup,0),FALSE),
  IF(AND(VALUE(LEFT($A564,3))=312,LEFT($G564,5)="Total"),VLOOKUP('312'!$F$80,_312_Table1,MATCH(LEFT($B564,1),_312_Table1_ColumnLookup,0),FALSE),
  IF(AND(VALUE(LEFT($A564,3))=312,LEN($I564)=4,$B564="G"),VLOOKUP($I564,_312_Table1,MATCH('312'!$N$16,_312_Table1_ColumnLookup,0),FALSE),
  IF(AND(VALUE(LEFT($A564,3))=312,LEN($I564)=4,$B564="O"),VLOOKUP($I564,_312_Table1,MATCH('312'!$V$16,_312_Table1_ColumnLookup,0),FALSE),
  IF(AND(VALUE(LEFT($A564,3))=312,LEN($I564)=4,$B564="Q"),VLOOKUP($I564,_312_Table1,MATCH('312'!$X$16,_312_Table1_ColumnLookup,0),FALSE),
  IF(AND(VALUE(LEFT($A564,3))=312,LEN($I564)=4),VLOOKUP($I564,_312_Table1,MATCH(LEFT($B564,1),_312_Table1_ColumnLookup,0),FALSE)
+N("312"),
  IF(VALUE(LEFT($A564,3))=313,VLOOKUP(VALUE(MID($B564,2,1)),_313_Table1,MATCH(MID($B564,1,1),_313_Table1_ColumnLookup,0),FALSE)
+N("313"),
  IF(AND(VALUE(LEFT($A564,3))=314,LEN($B564)=3),VLOOKUP(VALUE(MID($B564,2,2)),_314_Table1,MATCH(MID($B564,1,1),_314_Table1_ColumnLookup,0),FALSE),
  IF(VALUE(LEFT($A564,3))=314,VLOOKUP(VALUE(MID($B564,2,1)),_314_Table1,MATCH(MID($B564,1,1),_314_Table1_ColumnLookup,0),FALSE)
+N("314"),
""))))))))))))))))))))))))</f>
        <v>0</v>
      </c>
      <c r="E564" s="238" t="e">
        <f>IF(AND(VALUE(LEFT($A564,3))=309,LEN($B564)=3),VLOOKUP(VALUE(MID($B564,2,2)),_309_Table2,MATCH(MID($B564,1,1),_309_Table2_ColumnLookup,0),FALSE),
  IF($C564="309 LCR SummaryA",OneYearSCR,IF($C564="309 LCR SummaryB",UltimateSCR,IF(VALUE(LEFT($A564,3))=309,VLOOKUP(VALUE(MID($B564,2,1)),_309_Table2,MATCH(MID($B564,1,1),_309_Table2_ColumnLookup,0),FALSE)
+N("309"),
  IF(VALUE(LEFT($A564,3))=310,VLOOKUP(VALUE(MID($B564,2,1)),_310_Table2,MATCH(MID($B564,1,1),_310_Table2_ColumnLookup,0),FALSE)
+N("310"),
  IF(AND(VALUE(LEFT($A564,3))=311,LEN($I564)=4),VLOOKUP($I564,_311_Table2,MATCH($B564,_311_Table2_ColumnLookup,0),FALSE),
  IF(AND(VALUE(LEFT($A564,3))=311,OR($B564="I2",$B564="J2",$B564="K2",$B564="L2")),VLOOKUP('311'!$G$58,_311_Table2,MATCH(MID($B564,1,1),_311_Table2_ColumnLookup,0),FALSE),
  IF(AND(VALUE(LEFT($A564,3))=311,RIGHT($B564,5)="Total"),VLOOKUP('311'!$G$59,_311_Table2,MATCH(MID($B564,1,1),_311_Table2_ColumnLookup,0),FALSE),
  IF(VALUE(LEFT($A564,3))=311,VLOOKUP(VALUE(MID($B564,2,1)),_311_Table2,MATCH(MID($B564,1,1),_311_Table2_ColumnLookup,0),FALSE)
+N("311"),
  IF(AND(VALUE(LEFT($A564,3))=312,LEFT($G564,10)="Unincepted",$B564="G "),VLOOKUP(" ULO",_312_Table2,MATCH('312'!$N$16,_312_Table2_ColumnLookup,0),FALSE),
  IF(AND(VALUE(LEFT($A564,3))=312,LEFT($G564,10)="Unincepted",$B564="O "),VLOOKUP(" ULO",_312_Table2,MATCH('312'!$V$16,_312_Table2_ColumnLookup,0),FALSE),
  IF(AND(VALUE(LEFT($A564,3))=312,LEFT($G564,10)="Unincepted",$B564="Q "),VLOOKUP(" ULO",_312_Table2,MATCH('312'!$X$16,_312_Table2_ColumnLookup,0),FALSE),
  IF(AND(VALUE(LEFT($A564,3))=312,LEFT($G564,10)="Unincepted"),VLOOKUP(" ULO",_312_Table2,MATCH(LEFT($B564,1),_312_Table2_ColumnLookup,0),FALSE),
  IF(AND(VALUE(LEFT($A564,3))=312,LEFT($G564,5)="Total",$B564="G "),VLOOKUP('312'!$F$80,_312_Table2,MATCH('312'!$N$16,_312_Table2_ColumnLookup,0),FALSE),
  IF(AND(VALUE(LEFT($A564,3))=312,LEFT($G564,5)="Total",$B564="O "),VLOOKUP('312'!$F$80,_312_Table2,MATCH('312'!$V$16,_312_Table2_ColumnLookup,0),FALSE),
  IF(AND(VALUE(LEFT($A564,3))=312,LEFT($G564,5)="Total",$B564="Q "),VLOOKUP('312'!$F$80,_312_Table2,MATCH('312'!$X$16,_312_Table2_ColumnLookup,0),FALSE),
  IF(AND(VALUE(LEFT($A564,3))=312,LEFT($G564,5)="Total"),VLOOKUP('312'!$F$80,_312_Table2,MATCH(LEFT($B564,1),_312_Table2_ColumnLookup,0),FALSE),
  IF(AND(VALUE(LEFT($A564,3))=312,LEN($I564)=4,$B564="G"),VLOOKUP($I564,_312_Table2,MATCH('312'!$N$16,_312_Table2_ColumnLookup,0),FALSE),
  IF(AND(VALUE(LEFT($A564,3))=312,LEN($I564)=4,$B564="O"),VLOOKUP($I564,_312_Table2,MATCH('312'!$V$16,_312_Table2_ColumnLookup,0),FALSE),
  IF(AND(VALUE(LEFT($A564,3))=312,LEN($I564)=4,$B564="Q"),VLOOKUP($I564,_312_Table2,MATCH('312'!$X$16,_312_Table2_ColumnLookup,0),FALSE),
  IF(AND(VALUE(LEFT($A564,3))=312,LEN($I564)=4),VLOOKUP($I564,_312_Table2,MATCH(LEFT($B564,1),_312_Table2_ColumnLookup,0),FALSE)
+N("312"),
  IF(VALUE(LEFT($A564,3))=313,VLOOKUP(VALUE(MID($B564,2,1)),_313_Table2,MATCH(MID($B564,1,1),_313_Table2_ColumnLookup,0),FALSE)
+N("313"),
  IF(AND(VALUE(LEFT($A564,3))=314,LEN($B564)=3),VLOOKUP(VALUE(MID($B564,2,2)),_314_Table2,MATCH(MID($B564,1,1),_314_Table2_ColumnLookup,0),FALSE),
  IF(VALUE(LEFT($A564,3))=314,VLOOKUP(VALUE(MID($B564,2,1)),_314_Table2,MATCH(MID($B564,1,1),_314_Table2_ColumnLookup,0),FALSE)
+N("314"),
""))))))))))))))))))))))))</f>
        <v>#NAME?</v>
      </c>
      <c r="F564" s="238" t="e">
        <f>IF(AND(VALUE(LEFT($A564,3))=309,LEN($B564)=3),VLOOKUP(VALUE(MID($B564,2,2)),_309_Table3,MATCH(MID($B564,1,1),_309_Table3_ColumnLookup,0),FALSE),
  IF($C564="309 LCR SummaryA",OneYearSCR,IF($C564="309 LCR SummaryB",UltimateSCR,IF(VALUE(LEFT($A564,3))=309,VLOOKUP(VALUE(MID($B564,2,1)),_309_Table3,MATCH(MID($B564,1,1),_309_Table3_ColumnLookup,0),FALSE)
+N("309"),
  IF(VALUE(LEFT($A564,3))=310,VLOOKUP(VALUE(MID($B564,2,1)),_310_Table3,MATCH(MID($B564,1,1),_310_Table3_ColumnLookup,0),FALSE)
+N("310"),
  IF(AND(VALUE(LEFT($A564,3))=311,LEN($I564)=4),VLOOKUP($I564,_311_Table3,MATCH($B564,_311_Table3_ColumnLookup,0),FALSE),
  IF(AND(VALUE(LEFT($A564,3))=311,OR($B564="I2",$B564="J2",$B564="K2",$B564="L2")),VLOOKUP('311'!$G$58,_311_Table3,MATCH(MID($B564,1,1),_311_Table3_ColumnLookup,0),FALSE),
  IF(AND(VALUE(LEFT($A564,3))=311,RIGHT($B564,5)="Total"),VLOOKUP('311'!$G$59,_311_Table3,MATCH(MID($B564,1,1),_311_Table3_ColumnLookup,0),FALSE),
  IF(VALUE(LEFT($A564,3))=311,VLOOKUP(VALUE(MID($B564,2,1)),_311_Table3,MATCH(MID($B564,1,1),_311_Table3_ColumnLookup,0),FALSE)
+N("311"),
  IF(AND(VALUE(LEFT($A564,3))=312,LEFT($G564,10)="Unincepted",$B564="G "),VLOOKUP(" ULO",_312_Table3,MATCH('312'!$N$16,_312_Table3_ColumnLookup,0),FALSE),
  IF(AND(VALUE(LEFT($A564,3))=312,LEFT($G564,10)="Unincepted",$B564="O "),VLOOKUP(" ULO",_312_Table3,MATCH('312'!$V$16,_312_Table3_ColumnLookup,0),FALSE),
  IF(AND(VALUE(LEFT($A564,3))=312,LEFT($G564,10)="Unincepted",$B564="Q "),VLOOKUP(" ULO",_312_Table3,MATCH('312'!$X$16,_312_Table3_ColumnLookup,0),FALSE),
  IF(AND(VALUE(LEFT($A564,3))=312,LEFT($G564,10)="Unincepted"),VLOOKUP(" ULO",_312_Table3,MATCH(LEFT($B564,1),_312_Table3_ColumnLookup,0),FALSE),
  IF(AND(VALUE(LEFT($A564,3))=312,LEFT($G564,5)="Total",$B564="G "),VLOOKUP('312'!$F$80,_312_Table3,MATCH('312'!$N$16,_312_Table3_ColumnLookup,0),FALSE),
  IF(AND(VALUE(LEFT($A564,3))=312,LEFT($G564,5)="Total",$B564="O "),VLOOKUP('312'!$F$80,_312_Table3,MATCH('312'!$V$16,_312_Table3_ColumnLookup,0),FALSE),
  IF(AND(VALUE(LEFT($A564,3))=312,LEFT($G564,5)="Total",$B564="Q "),VLOOKUP('312'!$F$80,_312_Table3,MATCH('312'!$X$16,_312_Table3_ColumnLookup,0),FALSE),
  IF(AND(VALUE(LEFT($A564,3))=312,LEFT($G564,5)="Total"),VLOOKUP('312'!$F$80,_312_Table3,MATCH(LEFT($B564,1),_312_Table3_ColumnLookup,0),FALSE),
  IF(AND(VALUE(LEFT($A564,3))=312,LEN($I564)=4,$B564="G"),VLOOKUP($I564,_312_Table3,MATCH('312'!$N$16,_312_Table3_ColumnLookup,0),FALSE),
  IF(AND(VALUE(LEFT($A564,3))=312,LEN($I564)=4,$B564="O"),VLOOKUP($I564,_312_Table3,MATCH('312'!$V$16,_312_Table3_ColumnLookup,0),FALSE),
  IF(AND(VALUE(LEFT($A564,3))=312,LEN($I564)=4,$B564="Q"),VLOOKUP($I564,_312_Table3,MATCH('312'!$X$16,_312_Table3_ColumnLookup,0),FALSE),
  IF(AND(VALUE(LEFT($A564,3))=312,LEN($I564)=4),VLOOKUP($I564,_312_Table3,MATCH(LEFT($B564,1),_312_Table3_ColumnLookup,0),FALSE)
+N("312"),
  IF(VALUE(LEFT($A564,3))=313,VLOOKUP(VALUE(MID($B564,2,1)),_313_Table3,MATCH(MID($B564,1,1),_313_Table3_ColumnLookup,0),FALSE)
+N("313"),
  IF(AND(VALUE(LEFT($A564,3))=314,LEN($B564)=3),VLOOKUP(VALUE(MID($B564,2,2)),_314_Table3,MATCH(MID($B564,1,1),_314_Table3_ColumnLookup,0),FALSE),
  IF(VALUE(LEFT($A564,3))=314,VLOOKUP(VALUE(MID($B564,2,1)),_314_Table3,MATCH(MID($B564,1,1),_314_Table3_ColumnLookup,0),FALSE)
+N("314"),
""))))))))))))))))))))))))</f>
        <v>#NAME?</v>
      </c>
      <c r="G564" t="s">
        <v>1163</v>
      </c>
      <c r="H564" s="321">
        <f>IFERROR(
IF(ISERROR($D564)=FALSE,$D564,IF(ISERROR($E564)=FALSE,$E564,IF(ISERROR($F564)=FALSE,$F564
+N("012 checkboxes"),
IF(
IF(OR(LEFT($A564,9)="Syndicate",LEFT($A564,12)="NewSyndicate"),VLOOKUP($A564,'012'!$J:$ZW,MATCH("Link to button",'012'!$J$1:$ZW$1,0),0)
+N("309 checkbox"),
IF($C564="309 LCR Summary0",VLOOKUP("Notes990",'309'!$P:$ZZ,MATCH("Link to button",'309'!$P$1:$ZZ$1,0),0)
+N("313 checkboxes"),
IF($C564="313 Financial Information0LcmVsScr",IF($C564="309 LCR Summary0",VLOOKUP("LcmVsScr",'309'!$N:$ZZ,MATCH("Link to button",'309'!$N$1:$ZZ$1,0),0),
IF($C564="313 Financial Information0LcrDocAttached",IF($C564="309 LCR Summary0",VLOOKUP("LcrDocAttached",'309'!$N:$ZZ,MATCH("Link to button",'309'!$N$1:$ZZ$1,0),
0)))))))=1,TRUE,FALSE)
))),"")</f>
        <v>0</v>
      </c>
      <c r="I564">
        <v>2010</v>
      </c>
    </row>
    <row r="565" spans="1:9" customFormat="1">
      <c r="A565" s="237" t="str">
        <f>VLOOKUP($G565,CSVLookups!$B:$R,MATCH(A$1,CSVLookups!$B$1:$R$1,0),FALSE)</f>
        <v>312 Projected Solvency II Technical Provisions at Time Zero</v>
      </c>
      <c r="B565" s="237" t="str">
        <f>VLOOKUP($G565,CSVLookups!$B:$R,MATCH(B$1,CSVLookups!$B$1:$R$1,0),FALSE)</f>
        <v>A</v>
      </c>
      <c r="C565" s="238" t="str">
        <f t="shared" si="9"/>
        <v>312 Projected Solvency II Technical Provisions at Time ZeroA2011</v>
      </c>
      <c r="D565" s="238">
        <f>IF(AND(VALUE(LEFT($A565,3))=309,LEN($B565)=3),VLOOKUP(VALUE(MID($B565,2,2)),_309_Table1,MATCH(MID($B565,1,1),_309_Table1_ColumnLookup,0),FALSE),
  IF($C565="309 LCR SummaryA",OneYearSCR,IF($C565="309 LCR SummaryB",UltimateSCR,IF(VALUE(LEFT($A565,3))=309,VLOOKUP(VALUE(MID($B565,2,1)),_309_Table1,MATCH(MID($B565,1,1),_309_Table1_ColumnLookup,0),FALSE)
+N("309"),
  IF(VALUE(LEFT($A565,3))=310,VLOOKUP(VALUE(MID($B565,2,1)),_310_Table1,MATCH(MID($B565,1,1),_310_Table1_ColumnLookup,0),FALSE)
+N("310"),
  IF(AND(VALUE(LEFT($A565,3))=311,LEN($I565)=4),VLOOKUP($I565,_311_Table1,MATCH($B565,_311_Table1_ColumnLookup,0),FALSE),
  IF(AND(VALUE(LEFT($A565,3))=311,OR($B565="I2",$B565="J2",$B565="K2",$B565="L2")),VLOOKUP('311'!$G$58,_311_Table1,MATCH(MID($B565,1,1),_311_Table1_ColumnLookup,0),FALSE),
  IF(AND(VALUE(LEFT($A565,3))=311,RIGHT($B565,5)="Total"),VLOOKUP('311'!$G$59,_311_Table1,MATCH(MID($B565,1,1),_311_Table1_ColumnLookup,0),FALSE),
  IF(VALUE(LEFT($A565,3))=311,VLOOKUP(VALUE(MID($B565,2,1)),_311_Table1,MATCH(MID($B565,1,1),_311_Table1_ColumnLookup,0),FALSE)
+N("311"),
  IF(AND(VALUE(LEFT($A565,3))=312,LEFT($G565,10)="Unincepted",$B565="G "),VLOOKUP(" ULO",_312_Table1,MATCH('312'!$N$16,_312_Table1_ColumnLookup,0),FALSE),
  IF(AND(VALUE(LEFT($A565,3))=312,LEFT($G565,10)="Unincepted",$B565="O "),VLOOKUP(" ULO",_312_Table1,MATCH('312'!$V$16,_312_Table1_ColumnLookup,0),FALSE),
  IF(AND(VALUE(LEFT($A565,3))=312,LEFT($G565,10)="Unincepted",$B565="Q "),VLOOKUP(" ULO",_312_Table1,MATCH('312'!$X$16,_312_Table1_ColumnLookup,0),FALSE),
  IF(AND(VALUE(LEFT($A565,3))=312,LEFT($G565,10)="Unincepted"),VLOOKUP(" ULO",_312_Table1,MATCH(LEFT($B565,1),_312_Table1_ColumnLookup,0),FALSE),
  IF(AND(VALUE(LEFT($A565,3))=312,LEFT($G565,5)="Total",$B565="G "),VLOOKUP('312'!$F$80,_312_Table1,MATCH('312'!$N$16,_312_Table1_ColumnLookup,0),FALSE),
  IF(AND(VALUE(LEFT($A565,3))=312,LEFT($G565,5)="Total",$B565="O "),VLOOKUP('312'!$F$80,_312_Table1,MATCH('312'!$V$16,_312_Table1_ColumnLookup,0),FALSE),
  IF(AND(VALUE(LEFT($A565,3))=312,LEFT($G565,5)="Total",$B565="Q "),VLOOKUP('312'!$F$80,_312_Table1,MATCH('312'!$X$16,_312_Table1_ColumnLookup,0),FALSE),
  IF(AND(VALUE(LEFT($A565,3))=312,LEFT($G565,5)="Total"),VLOOKUP('312'!$F$80,_312_Table1,MATCH(LEFT($B565,1),_312_Table1_ColumnLookup,0),FALSE),
  IF(AND(VALUE(LEFT($A565,3))=312,LEN($I565)=4,$B565="G"),VLOOKUP($I565,_312_Table1,MATCH('312'!$N$16,_312_Table1_ColumnLookup,0),FALSE),
  IF(AND(VALUE(LEFT($A565,3))=312,LEN($I565)=4,$B565="O"),VLOOKUP($I565,_312_Table1,MATCH('312'!$V$16,_312_Table1_ColumnLookup,0),FALSE),
  IF(AND(VALUE(LEFT($A565,3))=312,LEN($I565)=4,$B565="Q"),VLOOKUP($I565,_312_Table1,MATCH('312'!$X$16,_312_Table1_ColumnLookup,0),FALSE),
  IF(AND(VALUE(LEFT($A565,3))=312,LEN($I565)=4),VLOOKUP($I565,_312_Table1,MATCH(LEFT($B565,1),_312_Table1_ColumnLookup,0),FALSE)
+N("312"),
  IF(VALUE(LEFT($A565,3))=313,VLOOKUP(VALUE(MID($B565,2,1)),_313_Table1,MATCH(MID($B565,1,1),_313_Table1_ColumnLookup,0),FALSE)
+N("313"),
  IF(AND(VALUE(LEFT($A565,3))=314,LEN($B565)=3),VLOOKUP(VALUE(MID($B565,2,2)),_314_Table1,MATCH(MID($B565,1,1),_314_Table1_ColumnLookup,0),FALSE),
  IF(VALUE(LEFT($A565,3))=314,VLOOKUP(VALUE(MID($B565,2,1)),_314_Table1,MATCH(MID($B565,1,1),_314_Table1_ColumnLookup,0),FALSE)
+N("314"),
""))))))))))))))))))))))))</f>
        <v>0</v>
      </c>
      <c r="E565" s="238" t="e">
        <f>IF(AND(VALUE(LEFT($A565,3))=309,LEN($B565)=3),VLOOKUP(VALUE(MID($B565,2,2)),_309_Table2,MATCH(MID($B565,1,1),_309_Table2_ColumnLookup,0),FALSE),
  IF($C565="309 LCR SummaryA",OneYearSCR,IF($C565="309 LCR SummaryB",UltimateSCR,IF(VALUE(LEFT($A565,3))=309,VLOOKUP(VALUE(MID($B565,2,1)),_309_Table2,MATCH(MID($B565,1,1),_309_Table2_ColumnLookup,0),FALSE)
+N("309"),
  IF(VALUE(LEFT($A565,3))=310,VLOOKUP(VALUE(MID($B565,2,1)),_310_Table2,MATCH(MID($B565,1,1),_310_Table2_ColumnLookup,0),FALSE)
+N("310"),
  IF(AND(VALUE(LEFT($A565,3))=311,LEN($I565)=4),VLOOKUP($I565,_311_Table2,MATCH($B565,_311_Table2_ColumnLookup,0),FALSE),
  IF(AND(VALUE(LEFT($A565,3))=311,OR($B565="I2",$B565="J2",$B565="K2",$B565="L2")),VLOOKUP('311'!$G$58,_311_Table2,MATCH(MID($B565,1,1),_311_Table2_ColumnLookup,0),FALSE),
  IF(AND(VALUE(LEFT($A565,3))=311,RIGHT($B565,5)="Total"),VLOOKUP('311'!$G$59,_311_Table2,MATCH(MID($B565,1,1),_311_Table2_ColumnLookup,0),FALSE),
  IF(VALUE(LEFT($A565,3))=311,VLOOKUP(VALUE(MID($B565,2,1)),_311_Table2,MATCH(MID($B565,1,1),_311_Table2_ColumnLookup,0),FALSE)
+N("311"),
  IF(AND(VALUE(LEFT($A565,3))=312,LEFT($G565,10)="Unincepted",$B565="G "),VLOOKUP(" ULO",_312_Table2,MATCH('312'!$N$16,_312_Table2_ColumnLookup,0),FALSE),
  IF(AND(VALUE(LEFT($A565,3))=312,LEFT($G565,10)="Unincepted",$B565="O "),VLOOKUP(" ULO",_312_Table2,MATCH('312'!$V$16,_312_Table2_ColumnLookup,0),FALSE),
  IF(AND(VALUE(LEFT($A565,3))=312,LEFT($G565,10)="Unincepted",$B565="Q "),VLOOKUP(" ULO",_312_Table2,MATCH('312'!$X$16,_312_Table2_ColumnLookup,0),FALSE),
  IF(AND(VALUE(LEFT($A565,3))=312,LEFT($G565,10)="Unincepted"),VLOOKUP(" ULO",_312_Table2,MATCH(LEFT($B565,1),_312_Table2_ColumnLookup,0),FALSE),
  IF(AND(VALUE(LEFT($A565,3))=312,LEFT($G565,5)="Total",$B565="G "),VLOOKUP('312'!$F$80,_312_Table2,MATCH('312'!$N$16,_312_Table2_ColumnLookup,0),FALSE),
  IF(AND(VALUE(LEFT($A565,3))=312,LEFT($G565,5)="Total",$B565="O "),VLOOKUP('312'!$F$80,_312_Table2,MATCH('312'!$V$16,_312_Table2_ColumnLookup,0),FALSE),
  IF(AND(VALUE(LEFT($A565,3))=312,LEFT($G565,5)="Total",$B565="Q "),VLOOKUP('312'!$F$80,_312_Table2,MATCH('312'!$X$16,_312_Table2_ColumnLookup,0),FALSE),
  IF(AND(VALUE(LEFT($A565,3))=312,LEFT($G565,5)="Total"),VLOOKUP('312'!$F$80,_312_Table2,MATCH(LEFT($B565,1),_312_Table2_ColumnLookup,0),FALSE),
  IF(AND(VALUE(LEFT($A565,3))=312,LEN($I565)=4,$B565="G"),VLOOKUP($I565,_312_Table2,MATCH('312'!$N$16,_312_Table2_ColumnLookup,0),FALSE),
  IF(AND(VALUE(LEFT($A565,3))=312,LEN($I565)=4,$B565="O"),VLOOKUP($I565,_312_Table2,MATCH('312'!$V$16,_312_Table2_ColumnLookup,0),FALSE),
  IF(AND(VALUE(LEFT($A565,3))=312,LEN($I565)=4,$B565="Q"),VLOOKUP($I565,_312_Table2,MATCH('312'!$X$16,_312_Table2_ColumnLookup,0),FALSE),
  IF(AND(VALUE(LEFT($A565,3))=312,LEN($I565)=4),VLOOKUP($I565,_312_Table2,MATCH(LEFT($B565,1),_312_Table2_ColumnLookup,0),FALSE)
+N("312"),
  IF(VALUE(LEFT($A565,3))=313,VLOOKUP(VALUE(MID($B565,2,1)),_313_Table2,MATCH(MID($B565,1,1),_313_Table2_ColumnLookup,0),FALSE)
+N("313"),
  IF(AND(VALUE(LEFT($A565,3))=314,LEN($B565)=3),VLOOKUP(VALUE(MID($B565,2,2)),_314_Table2,MATCH(MID($B565,1,1),_314_Table2_ColumnLookup,0),FALSE),
  IF(VALUE(LEFT($A565,3))=314,VLOOKUP(VALUE(MID($B565,2,1)),_314_Table2,MATCH(MID($B565,1,1),_314_Table2_ColumnLookup,0),FALSE)
+N("314"),
""))))))))))))))))))))))))</f>
        <v>#NAME?</v>
      </c>
      <c r="F565" s="238" t="e">
        <f>IF(AND(VALUE(LEFT($A565,3))=309,LEN($B565)=3),VLOOKUP(VALUE(MID($B565,2,2)),_309_Table3,MATCH(MID($B565,1,1),_309_Table3_ColumnLookup,0),FALSE),
  IF($C565="309 LCR SummaryA",OneYearSCR,IF($C565="309 LCR SummaryB",UltimateSCR,IF(VALUE(LEFT($A565,3))=309,VLOOKUP(VALUE(MID($B565,2,1)),_309_Table3,MATCH(MID($B565,1,1),_309_Table3_ColumnLookup,0),FALSE)
+N("309"),
  IF(VALUE(LEFT($A565,3))=310,VLOOKUP(VALUE(MID($B565,2,1)),_310_Table3,MATCH(MID($B565,1,1),_310_Table3_ColumnLookup,0),FALSE)
+N("310"),
  IF(AND(VALUE(LEFT($A565,3))=311,LEN($I565)=4),VLOOKUP($I565,_311_Table3,MATCH($B565,_311_Table3_ColumnLookup,0),FALSE),
  IF(AND(VALUE(LEFT($A565,3))=311,OR($B565="I2",$B565="J2",$B565="K2",$B565="L2")),VLOOKUP('311'!$G$58,_311_Table3,MATCH(MID($B565,1,1),_311_Table3_ColumnLookup,0),FALSE),
  IF(AND(VALUE(LEFT($A565,3))=311,RIGHT($B565,5)="Total"),VLOOKUP('311'!$G$59,_311_Table3,MATCH(MID($B565,1,1),_311_Table3_ColumnLookup,0),FALSE),
  IF(VALUE(LEFT($A565,3))=311,VLOOKUP(VALUE(MID($B565,2,1)),_311_Table3,MATCH(MID($B565,1,1),_311_Table3_ColumnLookup,0),FALSE)
+N("311"),
  IF(AND(VALUE(LEFT($A565,3))=312,LEFT($G565,10)="Unincepted",$B565="G "),VLOOKUP(" ULO",_312_Table3,MATCH('312'!$N$16,_312_Table3_ColumnLookup,0),FALSE),
  IF(AND(VALUE(LEFT($A565,3))=312,LEFT($G565,10)="Unincepted",$B565="O "),VLOOKUP(" ULO",_312_Table3,MATCH('312'!$V$16,_312_Table3_ColumnLookup,0),FALSE),
  IF(AND(VALUE(LEFT($A565,3))=312,LEFT($G565,10)="Unincepted",$B565="Q "),VLOOKUP(" ULO",_312_Table3,MATCH('312'!$X$16,_312_Table3_ColumnLookup,0),FALSE),
  IF(AND(VALUE(LEFT($A565,3))=312,LEFT($G565,10)="Unincepted"),VLOOKUP(" ULO",_312_Table3,MATCH(LEFT($B565,1),_312_Table3_ColumnLookup,0),FALSE),
  IF(AND(VALUE(LEFT($A565,3))=312,LEFT($G565,5)="Total",$B565="G "),VLOOKUP('312'!$F$80,_312_Table3,MATCH('312'!$N$16,_312_Table3_ColumnLookup,0),FALSE),
  IF(AND(VALUE(LEFT($A565,3))=312,LEFT($G565,5)="Total",$B565="O "),VLOOKUP('312'!$F$80,_312_Table3,MATCH('312'!$V$16,_312_Table3_ColumnLookup,0),FALSE),
  IF(AND(VALUE(LEFT($A565,3))=312,LEFT($G565,5)="Total",$B565="Q "),VLOOKUP('312'!$F$80,_312_Table3,MATCH('312'!$X$16,_312_Table3_ColumnLookup,0),FALSE),
  IF(AND(VALUE(LEFT($A565,3))=312,LEFT($G565,5)="Total"),VLOOKUP('312'!$F$80,_312_Table3,MATCH(LEFT($B565,1),_312_Table3_ColumnLookup,0),FALSE),
  IF(AND(VALUE(LEFT($A565,3))=312,LEN($I565)=4,$B565="G"),VLOOKUP($I565,_312_Table3,MATCH('312'!$N$16,_312_Table3_ColumnLookup,0),FALSE),
  IF(AND(VALUE(LEFT($A565,3))=312,LEN($I565)=4,$B565="O"),VLOOKUP($I565,_312_Table3,MATCH('312'!$V$16,_312_Table3_ColumnLookup,0),FALSE),
  IF(AND(VALUE(LEFT($A565,3))=312,LEN($I565)=4,$B565="Q"),VLOOKUP($I565,_312_Table3,MATCH('312'!$X$16,_312_Table3_ColumnLookup,0),FALSE),
  IF(AND(VALUE(LEFT($A565,3))=312,LEN($I565)=4),VLOOKUP($I565,_312_Table3,MATCH(LEFT($B565,1),_312_Table3_ColumnLookup,0),FALSE)
+N("312"),
  IF(VALUE(LEFT($A565,3))=313,VLOOKUP(VALUE(MID($B565,2,1)),_313_Table3,MATCH(MID($B565,1,1),_313_Table3_ColumnLookup,0),FALSE)
+N("313"),
  IF(AND(VALUE(LEFT($A565,3))=314,LEN($B565)=3),VLOOKUP(VALUE(MID($B565,2,2)),_314_Table3,MATCH(MID($B565,1,1),_314_Table3_ColumnLookup,0),FALSE),
  IF(VALUE(LEFT($A565,3))=314,VLOOKUP(VALUE(MID($B565,2,1)),_314_Table3,MATCH(MID($B565,1,1),_314_Table3_ColumnLookup,0),FALSE)
+N("314"),
""))))))))))))))))))))))))</f>
        <v>#NAME?</v>
      </c>
      <c r="G565" t="s">
        <v>1140</v>
      </c>
      <c r="H565" s="321">
        <f>IFERROR(
IF(ISERROR($D565)=FALSE,$D565,IF(ISERROR($E565)=FALSE,$E565,IF(ISERROR($F565)=FALSE,$F565
+N("012 checkboxes"),
IF(
IF(OR(LEFT($A565,9)="Syndicate",LEFT($A565,12)="NewSyndicate"),VLOOKUP($A565,'012'!$J:$ZW,MATCH("Link to button",'012'!$J$1:$ZW$1,0),0)
+N("309 checkbox"),
IF($C565="309 LCR Summary0",VLOOKUP("Notes990",'309'!$P:$ZZ,MATCH("Link to button",'309'!$P$1:$ZZ$1,0),0)
+N("313 checkboxes"),
IF($C565="313 Financial Information0LcmVsScr",IF($C565="309 LCR Summary0",VLOOKUP("LcmVsScr",'309'!$N:$ZZ,MATCH("Link to button",'309'!$N$1:$ZZ$1,0),0),
IF($C565="313 Financial Information0LcrDocAttached",IF($C565="309 LCR Summary0",VLOOKUP("LcrDocAttached",'309'!$N:$ZZ,MATCH("Link to button",'309'!$N$1:$ZZ$1,0),
0)))))))=1,TRUE,FALSE)
))),"")</f>
        <v>0</v>
      </c>
      <c r="I565">
        <v>2011</v>
      </c>
    </row>
    <row r="566" spans="1:9" customFormat="1">
      <c r="A566" s="237" t="str">
        <f>VLOOKUP($G566,CSVLookups!$B:$R,MATCH(A$1,CSVLookups!$B$1:$R$1,0),FALSE)</f>
        <v>312 Projected Solvency II Technical Provisions at Time Zero</v>
      </c>
      <c r="B566" s="237" t="str">
        <f>VLOOKUP($G566,CSVLookups!$B:$R,MATCH(B$1,CSVLookups!$B$1:$R$1,0),FALSE)</f>
        <v>B</v>
      </c>
      <c r="C566" s="238" t="str">
        <f t="shared" si="9"/>
        <v>312 Projected Solvency II Technical Provisions at Time ZeroB2011</v>
      </c>
      <c r="D566" s="238">
        <f>IF(AND(VALUE(LEFT($A566,3))=309,LEN($B566)=3),VLOOKUP(VALUE(MID($B566,2,2)),_309_Table1,MATCH(MID($B566,1,1),_309_Table1_ColumnLookup,0),FALSE),
  IF($C566="309 LCR SummaryA",OneYearSCR,IF($C566="309 LCR SummaryB",UltimateSCR,IF(VALUE(LEFT($A566,3))=309,VLOOKUP(VALUE(MID($B566,2,1)),_309_Table1,MATCH(MID($B566,1,1),_309_Table1_ColumnLookup,0),FALSE)
+N("309"),
  IF(VALUE(LEFT($A566,3))=310,VLOOKUP(VALUE(MID($B566,2,1)),_310_Table1,MATCH(MID($B566,1,1),_310_Table1_ColumnLookup,0),FALSE)
+N("310"),
  IF(AND(VALUE(LEFT($A566,3))=311,LEN($I566)=4),VLOOKUP($I566,_311_Table1,MATCH($B566,_311_Table1_ColumnLookup,0),FALSE),
  IF(AND(VALUE(LEFT($A566,3))=311,OR($B566="I2",$B566="J2",$B566="K2",$B566="L2")),VLOOKUP('311'!$G$58,_311_Table1,MATCH(MID($B566,1,1),_311_Table1_ColumnLookup,0),FALSE),
  IF(AND(VALUE(LEFT($A566,3))=311,RIGHT($B566,5)="Total"),VLOOKUP('311'!$G$59,_311_Table1,MATCH(MID($B566,1,1),_311_Table1_ColumnLookup,0),FALSE),
  IF(VALUE(LEFT($A566,3))=311,VLOOKUP(VALUE(MID($B566,2,1)),_311_Table1,MATCH(MID($B566,1,1),_311_Table1_ColumnLookup,0),FALSE)
+N("311"),
  IF(AND(VALUE(LEFT($A566,3))=312,LEFT($G566,10)="Unincepted",$B566="G "),VLOOKUP(" ULO",_312_Table1,MATCH('312'!$N$16,_312_Table1_ColumnLookup,0),FALSE),
  IF(AND(VALUE(LEFT($A566,3))=312,LEFT($G566,10)="Unincepted",$B566="O "),VLOOKUP(" ULO",_312_Table1,MATCH('312'!$V$16,_312_Table1_ColumnLookup,0),FALSE),
  IF(AND(VALUE(LEFT($A566,3))=312,LEFT($G566,10)="Unincepted",$B566="Q "),VLOOKUP(" ULO",_312_Table1,MATCH('312'!$X$16,_312_Table1_ColumnLookup,0),FALSE),
  IF(AND(VALUE(LEFT($A566,3))=312,LEFT($G566,10)="Unincepted"),VLOOKUP(" ULO",_312_Table1,MATCH(LEFT($B566,1),_312_Table1_ColumnLookup,0),FALSE),
  IF(AND(VALUE(LEFT($A566,3))=312,LEFT($G566,5)="Total",$B566="G "),VLOOKUP('312'!$F$80,_312_Table1,MATCH('312'!$N$16,_312_Table1_ColumnLookup,0),FALSE),
  IF(AND(VALUE(LEFT($A566,3))=312,LEFT($G566,5)="Total",$B566="O "),VLOOKUP('312'!$F$80,_312_Table1,MATCH('312'!$V$16,_312_Table1_ColumnLookup,0),FALSE),
  IF(AND(VALUE(LEFT($A566,3))=312,LEFT($G566,5)="Total",$B566="Q "),VLOOKUP('312'!$F$80,_312_Table1,MATCH('312'!$X$16,_312_Table1_ColumnLookup,0),FALSE),
  IF(AND(VALUE(LEFT($A566,3))=312,LEFT($G566,5)="Total"),VLOOKUP('312'!$F$80,_312_Table1,MATCH(LEFT($B566,1),_312_Table1_ColumnLookup,0),FALSE),
  IF(AND(VALUE(LEFT($A566,3))=312,LEN($I566)=4,$B566="G"),VLOOKUP($I566,_312_Table1,MATCH('312'!$N$16,_312_Table1_ColumnLookup,0),FALSE),
  IF(AND(VALUE(LEFT($A566,3))=312,LEN($I566)=4,$B566="O"),VLOOKUP($I566,_312_Table1,MATCH('312'!$V$16,_312_Table1_ColumnLookup,0),FALSE),
  IF(AND(VALUE(LEFT($A566,3))=312,LEN($I566)=4,$B566="Q"),VLOOKUP($I566,_312_Table1,MATCH('312'!$X$16,_312_Table1_ColumnLookup,0),FALSE),
  IF(AND(VALUE(LEFT($A566,3))=312,LEN($I566)=4),VLOOKUP($I566,_312_Table1,MATCH(LEFT($B566,1),_312_Table1_ColumnLookup,0),FALSE)
+N("312"),
  IF(VALUE(LEFT($A566,3))=313,VLOOKUP(VALUE(MID($B566,2,1)),_313_Table1,MATCH(MID($B566,1,1),_313_Table1_ColumnLookup,0),FALSE)
+N("313"),
  IF(AND(VALUE(LEFT($A566,3))=314,LEN($B566)=3),VLOOKUP(VALUE(MID($B566,2,2)),_314_Table1,MATCH(MID($B566,1,1),_314_Table1_ColumnLookup,0),FALSE),
  IF(VALUE(LEFT($A566,3))=314,VLOOKUP(VALUE(MID($B566,2,1)),_314_Table1,MATCH(MID($B566,1,1),_314_Table1_ColumnLookup,0),FALSE)
+N("314"),
""))))))))))))))))))))))))</f>
        <v>0</v>
      </c>
      <c r="E566" s="238" t="e">
        <f>IF(AND(VALUE(LEFT($A566,3))=309,LEN($B566)=3),VLOOKUP(VALUE(MID($B566,2,2)),_309_Table2,MATCH(MID($B566,1,1),_309_Table2_ColumnLookup,0),FALSE),
  IF($C566="309 LCR SummaryA",OneYearSCR,IF($C566="309 LCR SummaryB",UltimateSCR,IF(VALUE(LEFT($A566,3))=309,VLOOKUP(VALUE(MID($B566,2,1)),_309_Table2,MATCH(MID($B566,1,1),_309_Table2_ColumnLookup,0),FALSE)
+N("309"),
  IF(VALUE(LEFT($A566,3))=310,VLOOKUP(VALUE(MID($B566,2,1)),_310_Table2,MATCH(MID($B566,1,1),_310_Table2_ColumnLookup,0),FALSE)
+N("310"),
  IF(AND(VALUE(LEFT($A566,3))=311,LEN($I566)=4),VLOOKUP($I566,_311_Table2,MATCH($B566,_311_Table2_ColumnLookup,0),FALSE),
  IF(AND(VALUE(LEFT($A566,3))=311,OR($B566="I2",$B566="J2",$B566="K2",$B566="L2")),VLOOKUP('311'!$G$58,_311_Table2,MATCH(MID($B566,1,1),_311_Table2_ColumnLookup,0),FALSE),
  IF(AND(VALUE(LEFT($A566,3))=311,RIGHT($B566,5)="Total"),VLOOKUP('311'!$G$59,_311_Table2,MATCH(MID($B566,1,1),_311_Table2_ColumnLookup,0),FALSE),
  IF(VALUE(LEFT($A566,3))=311,VLOOKUP(VALUE(MID($B566,2,1)),_311_Table2,MATCH(MID($B566,1,1),_311_Table2_ColumnLookup,0),FALSE)
+N("311"),
  IF(AND(VALUE(LEFT($A566,3))=312,LEFT($G566,10)="Unincepted",$B566="G "),VLOOKUP(" ULO",_312_Table2,MATCH('312'!$N$16,_312_Table2_ColumnLookup,0),FALSE),
  IF(AND(VALUE(LEFT($A566,3))=312,LEFT($G566,10)="Unincepted",$B566="O "),VLOOKUP(" ULO",_312_Table2,MATCH('312'!$V$16,_312_Table2_ColumnLookup,0),FALSE),
  IF(AND(VALUE(LEFT($A566,3))=312,LEFT($G566,10)="Unincepted",$B566="Q "),VLOOKUP(" ULO",_312_Table2,MATCH('312'!$X$16,_312_Table2_ColumnLookup,0),FALSE),
  IF(AND(VALUE(LEFT($A566,3))=312,LEFT($G566,10)="Unincepted"),VLOOKUP(" ULO",_312_Table2,MATCH(LEFT($B566,1),_312_Table2_ColumnLookup,0),FALSE),
  IF(AND(VALUE(LEFT($A566,3))=312,LEFT($G566,5)="Total",$B566="G "),VLOOKUP('312'!$F$80,_312_Table2,MATCH('312'!$N$16,_312_Table2_ColumnLookup,0),FALSE),
  IF(AND(VALUE(LEFT($A566,3))=312,LEFT($G566,5)="Total",$B566="O "),VLOOKUP('312'!$F$80,_312_Table2,MATCH('312'!$V$16,_312_Table2_ColumnLookup,0),FALSE),
  IF(AND(VALUE(LEFT($A566,3))=312,LEFT($G566,5)="Total",$B566="Q "),VLOOKUP('312'!$F$80,_312_Table2,MATCH('312'!$X$16,_312_Table2_ColumnLookup,0),FALSE),
  IF(AND(VALUE(LEFT($A566,3))=312,LEFT($G566,5)="Total"),VLOOKUP('312'!$F$80,_312_Table2,MATCH(LEFT($B566,1),_312_Table2_ColumnLookup,0),FALSE),
  IF(AND(VALUE(LEFT($A566,3))=312,LEN($I566)=4,$B566="G"),VLOOKUP($I566,_312_Table2,MATCH('312'!$N$16,_312_Table2_ColumnLookup,0),FALSE),
  IF(AND(VALUE(LEFT($A566,3))=312,LEN($I566)=4,$B566="O"),VLOOKUP($I566,_312_Table2,MATCH('312'!$V$16,_312_Table2_ColumnLookup,0),FALSE),
  IF(AND(VALUE(LEFT($A566,3))=312,LEN($I566)=4,$B566="Q"),VLOOKUP($I566,_312_Table2,MATCH('312'!$X$16,_312_Table2_ColumnLookup,0),FALSE),
  IF(AND(VALUE(LEFT($A566,3))=312,LEN($I566)=4),VLOOKUP($I566,_312_Table2,MATCH(LEFT($B566,1),_312_Table2_ColumnLookup,0),FALSE)
+N("312"),
  IF(VALUE(LEFT($A566,3))=313,VLOOKUP(VALUE(MID($B566,2,1)),_313_Table2,MATCH(MID($B566,1,1),_313_Table2_ColumnLookup,0),FALSE)
+N("313"),
  IF(AND(VALUE(LEFT($A566,3))=314,LEN($B566)=3),VLOOKUP(VALUE(MID($B566,2,2)),_314_Table2,MATCH(MID($B566,1,1),_314_Table2_ColumnLookup,0),FALSE),
  IF(VALUE(LEFT($A566,3))=314,VLOOKUP(VALUE(MID($B566,2,1)),_314_Table2,MATCH(MID($B566,1,1),_314_Table2_ColumnLookup,0),FALSE)
+N("314"),
""))))))))))))))))))))))))</f>
        <v>#NAME?</v>
      </c>
      <c r="F566" s="238" t="e">
        <f>IF(AND(VALUE(LEFT($A566,3))=309,LEN($B566)=3),VLOOKUP(VALUE(MID($B566,2,2)),_309_Table3,MATCH(MID($B566,1,1),_309_Table3_ColumnLookup,0),FALSE),
  IF($C566="309 LCR SummaryA",OneYearSCR,IF($C566="309 LCR SummaryB",UltimateSCR,IF(VALUE(LEFT($A566,3))=309,VLOOKUP(VALUE(MID($B566,2,1)),_309_Table3,MATCH(MID($B566,1,1),_309_Table3_ColumnLookup,0),FALSE)
+N("309"),
  IF(VALUE(LEFT($A566,3))=310,VLOOKUP(VALUE(MID($B566,2,1)),_310_Table3,MATCH(MID($B566,1,1),_310_Table3_ColumnLookup,0),FALSE)
+N("310"),
  IF(AND(VALUE(LEFT($A566,3))=311,LEN($I566)=4),VLOOKUP($I566,_311_Table3,MATCH($B566,_311_Table3_ColumnLookup,0),FALSE),
  IF(AND(VALUE(LEFT($A566,3))=311,OR($B566="I2",$B566="J2",$B566="K2",$B566="L2")),VLOOKUP('311'!$G$58,_311_Table3,MATCH(MID($B566,1,1),_311_Table3_ColumnLookup,0),FALSE),
  IF(AND(VALUE(LEFT($A566,3))=311,RIGHT($B566,5)="Total"),VLOOKUP('311'!$G$59,_311_Table3,MATCH(MID($B566,1,1),_311_Table3_ColumnLookup,0),FALSE),
  IF(VALUE(LEFT($A566,3))=311,VLOOKUP(VALUE(MID($B566,2,1)),_311_Table3,MATCH(MID($B566,1,1),_311_Table3_ColumnLookup,0),FALSE)
+N("311"),
  IF(AND(VALUE(LEFT($A566,3))=312,LEFT($G566,10)="Unincepted",$B566="G "),VLOOKUP(" ULO",_312_Table3,MATCH('312'!$N$16,_312_Table3_ColumnLookup,0),FALSE),
  IF(AND(VALUE(LEFT($A566,3))=312,LEFT($G566,10)="Unincepted",$B566="O "),VLOOKUP(" ULO",_312_Table3,MATCH('312'!$V$16,_312_Table3_ColumnLookup,0),FALSE),
  IF(AND(VALUE(LEFT($A566,3))=312,LEFT($G566,10)="Unincepted",$B566="Q "),VLOOKUP(" ULO",_312_Table3,MATCH('312'!$X$16,_312_Table3_ColumnLookup,0),FALSE),
  IF(AND(VALUE(LEFT($A566,3))=312,LEFT($G566,10)="Unincepted"),VLOOKUP(" ULO",_312_Table3,MATCH(LEFT($B566,1),_312_Table3_ColumnLookup,0),FALSE),
  IF(AND(VALUE(LEFT($A566,3))=312,LEFT($G566,5)="Total",$B566="G "),VLOOKUP('312'!$F$80,_312_Table3,MATCH('312'!$N$16,_312_Table3_ColumnLookup,0),FALSE),
  IF(AND(VALUE(LEFT($A566,3))=312,LEFT($G566,5)="Total",$B566="O "),VLOOKUP('312'!$F$80,_312_Table3,MATCH('312'!$V$16,_312_Table3_ColumnLookup,0),FALSE),
  IF(AND(VALUE(LEFT($A566,3))=312,LEFT($G566,5)="Total",$B566="Q "),VLOOKUP('312'!$F$80,_312_Table3,MATCH('312'!$X$16,_312_Table3_ColumnLookup,0),FALSE),
  IF(AND(VALUE(LEFT($A566,3))=312,LEFT($G566,5)="Total"),VLOOKUP('312'!$F$80,_312_Table3,MATCH(LEFT($B566,1),_312_Table3_ColumnLookup,0),FALSE),
  IF(AND(VALUE(LEFT($A566,3))=312,LEN($I566)=4,$B566="G"),VLOOKUP($I566,_312_Table3,MATCH('312'!$N$16,_312_Table3_ColumnLookup,0),FALSE),
  IF(AND(VALUE(LEFT($A566,3))=312,LEN($I566)=4,$B566="O"),VLOOKUP($I566,_312_Table3,MATCH('312'!$V$16,_312_Table3_ColumnLookup,0),FALSE),
  IF(AND(VALUE(LEFT($A566,3))=312,LEN($I566)=4,$B566="Q"),VLOOKUP($I566,_312_Table3,MATCH('312'!$X$16,_312_Table3_ColumnLookup,0),FALSE),
  IF(AND(VALUE(LEFT($A566,3))=312,LEN($I566)=4),VLOOKUP($I566,_312_Table3,MATCH(LEFT($B566,1),_312_Table3_ColumnLookup,0),FALSE)
+N("312"),
  IF(VALUE(LEFT($A566,3))=313,VLOOKUP(VALUE(MID($B566,2,1)),_313_Table3,MATCH(MID($B566,1,1),_313_Table3_ColumnLookup,0),FALSE)
+N("313"),
  IF(AND(VALUE(LEFT($A566,3))=314,LEN($B566)=3),VLOOKUP(VALUE(MID($B566,2,2)),_314_Table3,MATCH(MID($B566,1,1),_314_Table3_ColumnLookup,0),FALSE),
  IF(VALUE(LEFT($A566,3))=314,VLOOKUP(VALUE(MID($B566,2,1)),_314_Table3,MATCH(MID($B566,1,1),_314_Table3_ColumnLookup,0),FALSE)
+N("314"),
""))))))))))))))))))))))))</f>
        <v>#NAME?</v>
      </c>
      <c r="G566" t="s">
        <v>1141</v>
      </c>
      <c r="H566" s="321">
        <f>IFERROR(
IF(ISERROR($D566)=FALSE,$D566,IF(ISERROR($E566)=FALSE,$E566,IF(ISERROR($F566)=FALSE,$F566
+N("012 checkboxes"),
IF(
IF(OR(LEFT($A566,9)="Syndicate",LEFT($A566,12)="NewSyndicate"),VLOOKUP($A566,'012'!$J:$ZW,MATCH("Link to button",'012'!$J$1:$ZW$1,0),0)
+N("309 checkbox"),
IF($C566="309 LCR Summary0",VLOOKUP("Notes990",'309'!$P:$ZZ,MATCH("Link to button",'309'!$P$1:$ZZ$1,0),0)
+N("313 checkboxes"),
IF($C566="313 Financial Information0LcmVsScr",IF($C566="309 LCR Summary0",VLOOKUP("LcmVsScr",'309'!$N:$ZZ,MATCH("Link to button",'309'!$N$1:$ZZ$1,0),0),
IF($C566="313 Financial Information0LcrDocAttached",IF($C566="309 LCR Summary0",VLOOKUP("LcrDocAttached",'309'!$N:$ZZ,MATCH("Link to button",'309'!$N$1:$ZZ$1,0),
0)))))))=1,TRUE,FALSE)
))),"")</f>
        <v>0</v>
      </c>
      <c r="I566">
        <v>2011</v>
      </c>
    </row>
    <row r="567" spans="1:9" customFormat="1">
      <c r="A567" s="237" t="str">
        <f>VLOOKUP($G567,CSVLookups!$B:$R,MATCH(A$1,CSVLookups!$B$1:$R$1,0),FALSE)</f>
        <v>312 Projected Solvency II Technical Provisions at Time Zero</v>
      </c>
      <c r="B567" s="237" t="str">
        <f>VLOOKUP($G567,CSVLookups!$B:$R,MATCH(B$1,CSVLookups!$B$1:$R$1,0),FALSE)</f>
        <v>C</v>
      </c>
      <c r="C567" s="238" t="str">
        <f t="shared" si="9"/>
        <v>312 Projected Solvency II Technical Provisions at Time ZeroC2011</v>
      </c>
      <c r="D567" s="238">
        <f>IF(AND(VALUE(LEFT($A567,3))=309,LEN($B567)=3),VLOOKUP(VALUE(MID($B567,2,2)),_309_Table1,MATCH(MID($B567,1,1),_309_Table1_ColumnLookup,0),FALSE),
  IF($C567="309 LCR SummaryA",OneYearSCR,IF($C567="309 LCR SummaryB",UltimateSCR,IF(VALUE(LEFT($A567,3))=309,VLOOKUP(VALUE(MID($B567,2,1)),_309_Table1,MATCH(MID($B567,1,1),_309_Table1_ColumnLookup,0),FALSE)
+N("309"),
  IF(VALUE(LEFT($A567,3))=310,VLOOKUP(VALUE(MID($B567,2,1)),_310_Table1,MATCH(MID($B567,1,1),_310_Table1_ColumnLookup,0),FALSE)
+N("310"),
  IF(AND(VALUE(LEFT($A567,3))=311,LEN($I567)=4),VLOOKUP($I567,_311_Table1,MATCH($B567,_311_Table1_ColumnLookup,0),FALSE),
  IF(AND(VALUE(LEFT($A567,3))=311,OR($B567="I2",$B567="J2",$B567="K2",$B567="L2")),VLOOKUP('311'!$G$58,_311_Table1,MATCH(MID($B567,1,1),_311_Table1_ColumnLookup,0),FALSE),
  IF(AND(VALUE(LEFT($A567,3))=311,RIGHT($B567,5)="Total"),VLOOKUP('311'!$G$59,_311_Table1,MATCH(MID($B567,1,1),_311_Table1_ColumnLookup,0),FALSE),
  IF(VALUE(LEFT($A567,3))=311,VLOOKUP(VALUE(MID($B567,2,1)),_311_Table1,MATCH(MID($B567,1,1),_311_Table1_ColumnLookup,0),FALSE)
+N("311"),
  IF(AND(VALUE(LEFT($A567,3))=312,LEFT($G567,10)="Unincepted",$B567="G "),VLOOKUP(" ULO",_312_Table1,MATCH('312'!$N$16,_312_Table1_ColumnLookup,0),FALSE),
  IF(AND(VALUE(LEFT($A567,3))=312,LEFT($G567,10)="Unincepted",$B567="O "),VLOOKUP(" ULO",_312_Table1,MATCH('312'!$V$16,_312_Table1_ColumnLookup,0),FALSE),
  IF(AND(VALUE(LEFT($A567,3))=312,LEFT($G567,10)="Unincepted",$B567="Q "),VLOOKUP(" ULO",_312_Table1,MATCH('312'!$X$16,_312_Table1_ColumnLookup,0),FALSE),
  IF(AND(VALUE(LEFT($A567,3))=312,LEFT($G567,10)="Unincepted"),VLOOKUP(" ULO",_312_Table1,MATCH(LEFT($B567,1),_312_Table1_ColumnLookup,0),FALSE),
  IF(AND(VALUE(LEFT($A567,3))=312,LEFT($G567,5)="Total",$B567="G "),VLOOKUP('312'!$F$80,_312_Table1,MATCH('312'!$N$16,_312_Table1_ColumnLookup,0),FALSE),
  IF(AND(VALUE(LEFT($A567,3))=312,LEFT($G567,5)="Total",$B567="O "),VLOOKUP('312'!$F$80,_312_Table1,MATCH('312'!$V$16,_312_Table1_ColumnLookup,0),FALSE),
  IF(AND(VALUE(LEFT($A567,3))=312,LEFT($G567,5)="Total",$B567="Q "),VLOOKUP('312'!$F$80,_312_Table1,MATCH('312'!$X$16,_312_Table1_ColumnLookup,0),FALSE),
  IF(AND(VALUE(LEFT($A567,3))=312,LEFT($G567,5)="Total"),VLOOKUP('312'!$F$80,_312_Table1,MATCH(LEFT($B567,1),_312_Table1_ColumnLookup,0),FALSE),
  IF(AND(VALUE(LEFT($A567,3))=312,LEN($I567)=4,$B567="G"),VLOOKUP($I567,_312_Table1,MATCH('312'!$N$16,_312_Table1_ColumnLookup,0),FALSE),
  IF(AND(VALUE(LEFT($A567,3))=312,LEN($I567)=4,$B567="O"),VLOOKUP($I567,_312_Table1,MATCH('312'!$V$16,_312_Table1_ColumnLookup,0),FALSE),
  IF(AND(VALUE(LEFT($A567,3))=312,LEN($I567)=4,$B567="Q"),VLOOKUP($I567,_312_Table1,MATCH('312'!$X$16,_312_Table1_ColumnLookup,0),FALSE),
  IF(AND(VALUE(LEFT($A567,3))=312,LEN($I567)=4),VLOOKUP($I567,_312_Table1,MATCH(LEFT($B567,1),_312_Table1_ColumnLookup,0),FALSE)
+N("312"),
  IF(VALUE(LEFT($A567,3))=313,VLOOKUP(VALUE(MID($B567,2,1)),_313_Table1,MATCH(MID($B567,1,1),_313_Table1_ColumnLookup,0),FALSE)
+N("313"),
  IF(AND(VALUE(LEFT($A567,3))=314,LEN($B567)=3),VLOOKUP(VALUE(MID($B567,2,2)),_314_Table1,MATCH(MID($B567,1,1),_314_Table1_ColumnLookup,0),FALSE),
  IF(VALUE(LEFT($A567,3))=314,VLOOKUP(VALUE(MID($B567,2,1)),_314_Table1,MATCH(MID($B567,1,1),_314_Table1_ColumnLookup,0),FALSE)
+N("314"),
""))))))))))))))))))))))))</f>
        <v>0</v>
      </c>
      <c r="E567" s="238" t="e">
        <f>IF(AND(VALUE(LEFT($A567,3))=309,LEN($B567)=3),VLOOKUP(VALUE(MID($B567,2,2)),_309_Table2,MATCH(MID($B567,1,1),_309_Table2_ColumnLookup,0),FALSE),
  IF($C567="309 LCR SummaryA",OneYearSCR,IF($C567="309 LCR SummaryB",UltimateSCR,IF(VALUE(LEFT($A567,3))=309,VLOOKUP(VALUE(MID($B567,2,1)),_309_Table2,MATCH(MID($B567,1,1),_309_Table2_ColumnLookup,0),FALSE)
+N("309"),
  IF(VALUE(LEFT($A567,3))=310,VLOOKUP(VALUE(MID($B567,2,1)),_310_Table2,MATCH(MID($B567,1,1),_310_Table2_ColumnLookup,0),FALSE)
+N("310"),
  IF(AND(VALUE(LEFT($A567,3))=311,LEN($I567)=4),VLOOKUP($I567,_311_Table2,MATCH($B567,_311_Table2_ColumnLookup,0),FALSE),
  IF(AND(VALUE(LEFT($A567,3))=311,OR($B567="I2",$B567="J2",$B567="K2",$B567="L2")),VLOOKUP('311'!$G$58,_311_Table2,MATCH(MID($B567,1,1),_311_Table2_ColumnLookup,0),FALSE),
  IF(AND(VALUE(LEFT($A567,3))=311,RIGHT($B567,5)="Total"),VLOOKUP('311'!$G$59,_311_Table2,MATCH(MID($B567,1,1),_311_Table2_ColumnLookup,0),FALSE),
  IF(VALUE(LEFT($A567,3))=311,VLOOKUP(VALUE(MID($B567,2,1)),_311_Table2,MATCH(MID($B567,1,1),_311_Table2_ColumnLookup,0),FALSE)
+N("311"),
  IF(AND(VALUE(LEFT($A567,3))=312,LEFT($G567,10)="Unincepted",$B567="G "),VLOOKUP(" ULO",_312_Table2,MATCH('312'!$N$16,_312_Table2_ColumnLookup,0),FALSE),
  IF(AND(VALUE(LEFT($A567,3))=312,LEFT($G567,10)="Unincepted",$B567="O "),VLOOKUP(" ULO",_312_Table2,MATCH('312'!$V$16,_312_Table2_ColumnLookup,0),FALSE),
  IF(AND(VALUE(LEFT($A567,3))=312,LEFT($G567,10)="Unincepted",$B567="Q "),VLOOKUP(" ULO",_312_Table2,MATCH('312'!$X$16,_312_Table2_ColumnLookup,0),FALSE),
  IF(AND(VALUE(LEFT($A567,3))=312,LEFT($G567,10)="Unincepted"),VLOOKUP(" ULO",_312_Table2,MATCH(LEFT($B567,1),_312_Table2_ColumnLookup,0),FALSE),
  IF(AND(VALUE(LEFT($A567,3))=312,LEFT($G567,5)="Total",$B567="G "),VLOOKUP('312'!$F$80,_312_Table2,MATCH('312'!$N$16,_312_Table2_ColumnLookup,0),FALSE),
  IF(AND(VALUE(LEFT($A567,3))=312,LEFT($G567,5)="Total",$B567="O "),VLOOKUP('312'!$F$80,_312_Table2,MATCH('312'!$V$16,_312_Table2_ColumnLookup,0),FALSE),
  IF(AND(VALUE(LEFT($A567,3))=312,LEFT($G567,5)="Total",$B567="Q "),VLOOKUP('312'!$F$80,_312_Table2,MATCH('312'!$X$16,_312_Table2_ColumnLookup,0),FALSE),
  IF(AND(VALUE(LEFT($A567,3))=312,LEFT($G567,5)="Total"),VLOOKUP('312'!$F$80,_312_Table2,MATCH(LEFT($B567,1),_312_Table2_ColumnLookup,0),FALSE),
  IF(AND(VALUE(LEFT($A567,3))=312,LEN($I567)=4,$B567="G"),VLOOKUP($I567,_312_Table2,MATCH('312'!$N$16,_312_Table2_ColumnLookup,0),FALSE),
  IF(AND(VALUE(LEFT($A567,3))=312,LEN($I567)=4,$B567="O"),VLOOKUP($I567,_312_Table2,MATCH('312'!$V$16,_312_Table2_ColumnLookup,0),FALSE),
  IF(AND(VALUE(LEFT($A567,3))=312,LEN($I567)=4,$B567="Q"),VLOOKUP($I567,_312_Table2,MATCH('312'!$X$16,_312_Table2_ColumnLookup,0),FALSE),
  IF(AND(VALUE(LEFT($A567,3))=312,LEN($I567)=4),VLOOKUP($I567,_312_Table2,MATCH(LEFT($B567,1),_312_Table2_ColumnLookup,0),FALSE)
+N("312"),
  IF(VALUE(LEFT($A567,3))=313,VLOOKUP(VALUE(MID($B567,2,1)),_313_Table2,MATCH(MID($B567,1,1),_313_Table2_ColumnLookup,0),FALSE)
+N("313"),
  IF(AND(VALUE(LEFT($A567,3))=314,LEN($B567)=3),VLOOKUP(VALUE(MID($B567,2,2)),_314_Table2,MATCH(MID($B567,1,1),_314_Table2_ColumnLookup,0),FALSE),
  IF(VALUE(LEFT($A567,3))=314,VLOOKUP(VALUE(MID($B567,2,1)),_314_Table2,MATCH(MID($B567,1,1),_314_Table2_ColumnLookup,0),FALSE)
+N("314"),
""))))))))))))))))))))))))</f>
        <v>#NAME?</v>
      </c>
      <c r="F567" s="238" t="e">
        <f>IF(AND(VALUE(LEFT($A567,3))=309,LEN($B567)=3),VLOOKUP(VALUE(MID($B567,2,2)),_309_Table3,MATCH(MID($B567,1,1),_309_Table3_ColumnLookup,0),FALSE),
  IF($C567="309 LCR SummaryA",OneYearSCR,IF($C567="309 LCR SummaryB",UltimateSCR,IF(VALUE(LEFT($A567,3))=309,VLOOKUP(VALUE(MID($B567,2,1)),_309_Table3,MATCH(MID($B567,1,1),_309_Table3_ColumnLookup,0),FALSE)
+N("309"),
  IF(VALUE(LEFT($A567,3))=310,VLOOKUP(VALUE(MID($B567,2,1)),_310_Table3,MATCH(MID($B567,1,1),_310_Table3_ColumnLookup,0),FALSE)
+N("310"),
  IF(AND(VALUE(LEFT($A567,3))=311,LEN($I567)=4),VLOOKUP($I567,_311_Table3,MATCH($B567,_311_Table3_ColumnLookup,0),FALSE),
  IF(AND(VALUE(LEFT($A567,3))=311,OR($B567="I2",$B567="J2",$B567="K2",$B567="L2")),VLOOKUP('311'!$G$58,_311_Table3,MATCH(MID($B567,1,1),_311_Table3_ColumnLookup,0),FALSE),
  IF(AND(VALUE(LEFT($A567,3))=311,RIGHT($B567,5)="Total"),VLOOKUP('311'!$G$59,_311_Table3,MATCH(MID($B567,1,1),_311_Table3_ColumnLookup,0),FALSE),
  IF(VALUE(LEFT($A567,3))=311,VLOOKUP(VALUE(MID($B567,2,1)),_311_Table3,MATCH(MID($B567,1,1),_311_Table3_ColumnLookup,0),FALSE)
+N("311"),
  IF(AND(VALUE(LEFT($A567,3))=312,LEFT($G567,10)="Unincepted",$B567="G "),VLOOKUP(" ULO",_312_Table3,MATCH('312'!$N$16,_312_Table3_ColumnLookup,0),FALSE),
  IF(AND(VALUE(LEFT($A567,3))=312,LEFT($G567,10)="Unincepted",$B567="O "),VLOOKUP(" ULO",_312_Table3,MATCH('312'!$V$16,_312_Table3_ColumnLookup,0),FALSE),
  IF(AND(VALUE(LEFT($A567,3))=312,LEFT($G567,10)="Unincepted",$B567="Q "),VLOOKUP(" ULO",_312_Table3,MATCH('312'!$X$16,_312_Table3_ColumnLookup,0),FALSE),
  IF(AND(VALUE(LEFT($A567,3))=312,LEFT($G567,10)="Unincepted"),VLOOKUP(" ULO",_312_Table3,MATCH(LEFT($B567,1),_312_Table3_ColumnLookup,0),FALSE),
  IF(AND(VALUE(LEFT($A567,3))=312,LEFT($G567,5)="Total",$B567="G "),VLOOKUP('312'!$F$80,_312_Table3,MATCH('312'!$N$16,_312_Table3_ColumnLookup,0),FALSE),
  IF(AND(VALUE(LEFT($A567,3))=312,LEFT($G567,5)="Total",$B567="O "),VLOOKUP('312'!$F$80,_312_Table3,MATCH('312'!$V$16,_312_Table3_ColumnLookup,0),FALSE),
  IF(AND(VALUE(LEFT($A567,3))=312,LEFT($G567,5)="Total",$B567="Q "),VLOOKUP('312'!$F$80,_312_Table3,MATCH('312'!$X$16,_312_Table3_ColumnLookup,0),FALSE),
  IF(AND(VALUE(LEFT($A567,3))=312,LEFT($G567,5)="Total"),VLOOKUP('312'!$F$80,_312_Table3,MATCH(LEFT($B567,1),_312_Table3_ColumnLookup,0),FALSE),
  IF(AND(VALUE(LEFT($A567,3))=312,LEN($I567)=4,$B567="G"),VLOOKUP($I567,_312_Table3,MATCH('312'!$N$16,_312_Table3_ColumnLookup,0),FALSE),
  IF(AND(VALUE(LEFT($A567,3))=312,LEN($I567)=4,$B567="O"),VLOOKUP($I567,_312_Table3,MATCH('312'!$V$16,_312_Table3_ColumnLookup,0),FALSE),
  IF(AND(VALUE(LEFT($A567,3))=312,LEN($I567)=4,$B567="Q"),VLOOKUP($I567,_312_Table3,MATCH('312'!$X$16,_312_Table3_ColumnLookup,0),FALSE),
  IF(AND(VALUE(LEFT($A567,3))=312,LEN($I567)=4),VLOOKUP($I567,_312_Table3,MATCH(LEFT($B567,1),_312_Table3_ColumnLookup,0),FALSE)
+N("312"),
  IF(VALUE(LEFT($A567,3))=313,VLOOKUP(VALUE(MID($B567,2,1)),_313_Table3,MATCH(MID($B567,1,1),_313_Table3_ColumnLookup,0),FALSE)
+N("313"),
  IF(AND(VALUE(LEFT($A567,3))=314,LEN($B567)=3),VLOOKUP(VALUE(MID($B567,2,2)),_314_Table3,MATCH(MID($B567,1,1),_314_Table3_ColumnLookup,0),FALSE),
  IF(VALUE(LEFT($A567,3))=314,VLOOKUP(VALUE(MID($B567,2,1)),_314_Table3,MATCH(MID($B567,1,1),_314_Table3_ColumnLookup,0),FALSE)
+N("314"),
""))))))))))))))))))))))))</f>
        <v>#NAME?</v>
      </c>
      <c r="G567" t="s">
        <v>1142</v>
      </c>
      <c r="H567" s="321">
        <f>IFERROR(
IF(ISERROR($D567)=FALSE,$D567,IF(ISERROR($E567)=FALSE,$E567,IF(ISERROR($F567)=FALSE,$F567
+N("012 checkboxes"),
IF(
IF(OR(LEFT($A567,9)="Syndicate",LEFT($A567,12)="NewSyndicate"),VLOOKUP($A567,'012'!$J:$ZW,MATCH("Link to button",'012'!$J$1:$ZW$1,0),0)
+N("309 checkbox"),
IF($C567="309 LCR Summary0",VLOOKUP("Notes990",'309'!$P:$ZZ,MATCH("Link to button",'309'!$P$1:$ZZ$1,0),0)
+N("313 checkboxes"),
IF($C567="313 Financial Information0LcmVsScr",IF($C567="309 LCR Summary0",VLOOKUP("LcmVsScr",'309'!$N:$ZZ,MATCH("Link to button",'309'!$N$1:$ZZ$1,0),0),
IF($C567="313 Financial Information0LcrDocAttached",IF($C567="309 LCR Summary0",VLOOKUP("LcrDocAttached",'309'!$N:$ZZ,MATCH("Link to button",'309'!$N$1:$ZZ$1,0),
0)))))))=1,TRUE,FALSE)
))),"")</f>
        <v>0</v>
      </c>
      <c r="I567">
        <v>2011</v>
      </c>
    </row>
    <row r="568" spans="1:9" customFormat="1">
      <c r="A568" s="237" t="str">
        <f>VLOOKUP($G568,CSVLookups!$B:$R,MATCH(A$1,CSVLookups!$B$1:$R$1,0),FALSE)</f>
        <v>312 Projected Solvency II Technical Provisions at Time Zero</v>
      </c>
      <c r="B568" s="237" t="str">
        <f>VLOOKUP($G568,CSVLookups!$B:$R,MATCH(B$1,CSVLookups!$B$1:$R$1,0),FALSE)</f>
        <v>D</v>
      </c>
      <c r="C568" s="238" t="str">
        <f t="shared" si="9"/>
        <v>312 Projected Solvency II Technical Provisions at Time ZeroD2011</v>
      </c>
      <c r="D568" s="238">
        <f>IF(AND(VALUE(LEFT($A568,3))=309,LEN($B568)=3),VLOOKUP(VALUE(MID($B568,2,2)),_309_Table1,MATCH(MID($B568,1,1),_309_Table1_ColumnLookup,0),FALSE),
  IF($C568="309 LCR SummaryA",OneYearSCR,IF($C568="309 LCR SummaryB",UltimateSCR,IF(VALUE(LEFT($A568,3))=309,VLOOKUP(VALUE(MID($B568,2,1)),_309_Table1,MATCH(MID($B568,1,1),_309_Table1_ColumnLookup,0),FALSE)
+N("309"),
  IF(VALUE(LEFT($A568,3))=310,VLOOKUP(VALUE(MID($B568,2,1)),_310_Table1,MATCH(MID($B568,1,1),_310_Table1_ColumnLookup,0),FALSE)
+N("310"),
  IF(AND(VALUE(LEFT($A568,3))=311,LEN($I568)=4),VLOOKUP($I568,_311_Table1,MATCH($B568,_311_Table1_ColumnLookup,0),FALSE),
  IF(AND(VALUE(LEFT($A568,3))=311,OR($B568="I2",$B568="J2",$B568="K2",$B568="L2")),VLOOKUP('311'!$G$58,_311_Table1,MATCH(MID($B568,1,1),_311_Table1_ColumnLookup,0),FALSE),
  IF(AND(VALUE(LEFT($A568,3))=311,RIGHT($B568,5)="Total"),VLOOKUP('311'!$G$59,_311_Table1,MATCH(MID($B568,1,1),_311_Table1_ColumnLookup,0),FALSE),
  IF(VALUE(LEFT($A568,3))=311,VLOOKUP(VALUE(MID($B568,2,1)),_311_Table1,MATCH(MID($B568,1,1),_311_Table1_ColumnLookup,0),FALSE)
+N("311"),
  IF(AND(VALUE(LEFT($A568,3))=312,LEFT($G568,10)="Unincepted",$B568="G "),VLOOKUP(" ULO",_312_Table1,MATCH('312'!$N$16,_312_Table1_ColumnLookup,0),FALSE),
  IF(AND(VALUE(LEFT($A568,3))=312,LEFT($G568,10)="Unincepted",$B568="O "),VLOOKUP(" ULO",_312_Table1,MATCH('312'!$V$16,_312_Table1_ColumnLookup,0),FALSE),
  IF(AND(VALUE(LEFT($A568,3))=312,LEFT($G568,10)="Unincepted",$B568="Q "),VLOOKUP(" ULO",_312_Table1,MATCH('312'!$X$16,_312_Table1_ColumnLookup,0),FALSE),
  IF(AND(VALUE(LEFT($A568,3))=312,LEFT($G568,10)="Unincepted"),VLOOKUP(" ULO",_312_Table1,MATCH(LEFT($B568,1),_312_Table1_ColumnLookup,0),FALSE),
  IF(AND(VALUE(LEFT($A568,3))=312,LEFT($G568,5)="Total",$B568="G "),VLOOKUP('312'!$F$80,_312_Table1,MATCH('312'!$N$16,_312_Table1_ColumnLookup,0),FALSE),
  IF(AND(VALUE(LEFT($A568,3))=312,LEFT($G568,5)="Total",$B568="O "),VLOOKUP('312'!$F$80,_312_Table1,MATCH('312'!$V$16,_312_Table1_ColumnLookup,0),FALSE),
  IF(AND(VALUE(LEFT($A568,3))=312,LEFT($G568,5)="Total",$B568="Q "),VLOOKUP('312'!$F$80,_312_Table1,MATCH('312'!$X$16,_312_Table1_ColumnLookup,0),FALSE),
  IF(AND(VALUE(LEFT($A568,3))=312,LEFT($G568,5)="Total"),VLOOKUP('312'!$F$80,_312_Table1,MATCH(LEFT($B568,1),_312_Table1_ColumnLookup,0),FALSE),
  IF(AND(VALUE(LEFT($A568,3))=312,LEN($I568)=4,$B568="G"),VLOOKUP($I568,_312_Table1,MATCH('312'!$N$16,_312_Table1_ColumnLookup,0),FALSE),
  IF(AND(VALUE(LEFT($A568,3))=312,LEN($I568)=4,$B568="O"),VLOOKUP($I568,_312_Table1,MATCH('312'!$V$16,_312_Table1_ColumnLookup,0),FALSE),
  IF(AND(VALUE(LEFT($A568,3))=312,LEN($I568)=4,$B568="Q"),VLOOKUP($I568,_312_Table1,MATCH('312'!$X$16,_312_Table1_ColumnLookup,0),FALSE),
  IF(AND(VALUE(LEFT($A568,3))=312,LEN($I568)=4),VLOOKUP($I568,_312_Table1,MATCH(LEFT($B568,1),_312_Table1_ColumnLookup,0),FALSE)
+N("312"),
  IF(VALUE(LEFT($A568,3))=313,VLOOKUP(VALUE(MID($B568,2,1)),_313_Table1,MATCH(MID($B568,1,1),_313_Table1_ColumnLookup,0),FALSE)
+N("313"),
  IF(AND(VALUE(LEFT($A568,3))=314,LEN($B568)=3),VLOOKUP(VALUE(MID($B568,2,2)),_314_Table1,MATCH(MID($B568,1,1),_314_Table1_ColumnLookup,0),FALSE),
  IF(VALUE(LEFT($A568,3))=314,VLOOKUP(VALUE(MID($B568,2,1)),_314_Table1,MATCH(MID($B568,1,1),_314_Table1_ColumnLookup,0),FALSE)
+N("314"),
""))))))))))))))))))))))))</f>
        <v>0</v>
      </c>
      <c r="E568" s="238" t="e">
        <f>IF(AND(VALUE(LEFT($A568,3))=309,LEN($B568)=3),VLOOKUP(VALUE(MID($B568,2,2)),_309_Table2,MATCH(MID($B568,1,1),_309_Table2_ColumnLookup,0),FALSE),
  IF($C568="309 LCR SummaryA",OneYearSCR,IF($C568="309 LCR SummaryB",UltimateSCR,IF(VALUE(LEFT($A568,3))=309,VLOOKUP(VALUE(MID($B568,2,1)),_309_Table2,MATCH(MID($B568,1,1),_309_Table2_ColumnLookup,0),FALSE)
+N("309"),
  IF(VALUE(LEFT($A568,3))=310,VLOOKUP(VALUE(MID($B568,2,1)),_310_Table2,MATCH(MID($B568,1,1),_310_Table2_ColumnLookup,0),FALSE)
+N("310"),
  IF(AND(VALUE(LEFT($A568,3))=311,LEN($I568)=4),VLOOKUP($I568,_311_Table2,MATCH($B568,_311_Table2_ColumnLookup,0),FALSE),
  IF(AND(VALUE(LEFT($A568,3))=311,OR($B568="I2",$B568="J2",$B568="K2",$B568="L2")),VLOOKUP('311'!$G$58,_311_Table2,MATCH(MID($B568,1,1),_311_Table2_ColumnLookup,0),FALSE),
  IF(AND(VALUE(LEFT($A568,3))=311,RIGHT($B568,5)="Total"),VLOOKUP('311'!$G$59,_311_Table2,MATCH(MID($B568,1,1),_311_Table2_ColumnLookup,0),FALSE),
  IF(VALUE(LEFT($A568,3))=311,VLOOKUP(VALUE(MID($B568,2,1)),_311_Table2,MATCH(MID($B568,1,1),_311_Table2_ColumnLookup,0),FALSE)
+N("311"),
  IF(AND(VALUE(LEFT($A568,3))=312,LEFT($G568,10)="Unincepted",$B568="G "),VLOOKUP(" ULO",_312_Table2,MATCH('312'!$N$16,_312_Table2_ColumnLookup,0),FALSE),
  IF(AND(VALUE(LEFT($A568,3))=312,LEFT($G568,10)="Unincepted",$B568="O "),VLOOKUP(" ULO",_312_Table2,MATCH('312'!$V$16,_312_Table2_ColumnLookup,0),FALSE),
  IF(AND(VALUE(LEFT($A568,3))=312,LEFT($G568,10)="Unincepted",$B568="Q "),VLOOKUP(" ULO",_312_Table2,MATCH('312'!$X$16,_312_Table2_ColumnLookup,0),FALSE),
  IF(AND(VALUE(LEFT($A568,3))=312,LEFT($G568,10)="Unincepted"),VLOOKUP(" ULO",_312_Table2,MATCH(LEFT($B568,1),_312_Table2_ColumnLookup,0),FALSE),
  IF(AND(VALUE(LEFT($A568,3))=312,LEFT($G568,5)="Total",$B568="G "),VLOOKUP('312'!$F$80,_312_Table2,MATCH('312'!$N$16,_312_Table2_ColumnLookup,0),FALSE),
  IF(AND(VALUE(LEFT($A568,3))=312,LEFT($G568,5)="Total",$B568="O "),VLOOKUP('312'!$F$80,_312_Table2,MATCH('312'!$V$16,_312_Table2_ColumnLookup,0),FALSE),
  IF(AND(VALUE(LEFT($A568,3))=312,LEFT($G568,5)="Total",$B568="Q "),VLOOKUP('312'!$F$80,_312_Table2,MATCH('312'!$X$16,_312_Table2_ColumnLookup,0),FALSE),
  IF(AND(VALUE(LEFT($A568,3))=312,LEFT($G568,5)="Total"),VLOOKUP('312'!$F$80,_312_Table2,MATCH(LEFT($B568,1),_312_Table2_ColumnLookup,0),FALSE),
  IF(AND(VALUE(LEFT($A568,3))=312,LEN($I568)=4,$B568="G"),VLOOKUP($I568,_312_Table2,MATCH('312'!$N$16,_312_Table2_ColumnLookup,0),FALSE),
  IF(AND(VALUE(LEFT($A568,3))=312,LEN($I568)=4,$B568="O"),VLOOKUP($I568,_312_Table2,MATCH('312'!$V$16,_312_Table2_ColumnLookup,0),FALSE),
  IF(AND(VALUE(LEFT($A568,3))=312,LEN($I568)=4,$B568="Q"),VLOOKUP($I568,_312_Table2,MATCH('312'!$X$16,_312_Table2_ColumnLookup,0),FALSE),
  IF(AND(VALUE(LEFT($A568,3))=312,LEN($I568)=4),VLOOKUP($I568,_312_Table2,MATCH(LEFT($B568,1),_312_Table2_ColumnLookup,0),FALSE)
+N("312"),
  IF(VALUE(LEFT($A568,3))=313,VLOOKUP(VALUE(MID($B568,2,1)),_313_Table2,MATCH(MID($B568,1,1),_313_Table2_ColumnLookup,0),FALSE)
+N("313"),
  IF(AND(VALUE(LEFT($A568,3))=314,LEN($B568)=3),VLOOKUP(VALUE(MID($B568,2,2)),_314_Table2,MATCH(MID($B568,1,1),_314_Table2_ColumnLookup,0),FALSE),
  IF(VALUE(LEFT($A568,3))=314,VLOOKUP(VALUE(MID($B568,2,1)),_314_Table2,MATCH(MID($B568,1,1),_314_Table2_ColumnLookup,0),FALSE)
+N("314"),
""))))))))))))))))))))))))</f>
        <v>#NAME?</v>
      </c>
      <c r="F568" s="238" t="e">
        <f>IF(AND(VALUE(LEFT($A568,3))=309,LEN($B568)=3),VLOOKUP(VALUE(MID($B568,2,2)),_309_Table3,MATCH(MID($B568,1,1),_309_Table3_ColumnLookup,0),FALSE),
  IF($C568="309 LCR SummaryA",OneYearSCR,IF($C568="309 LCR SummaryB",UltimateSCR,IF(VALUE(LEFT($A568,3))=309,VLOOKUP(VALUE(MID($B568,2,1)),_309_Table3,MATCH(MID($B568,1,1),_309_Table3_ColumnLookup,0),FALSE)
+N("309"),
  IF(VALUE(LEFT($A568,3))=310,VLOOKUP(VALUE(MID($B568,2,1)),_310_Table3,MATCH(MID($B568,1,1),_310_Table3_ColumnLookup,0),FALSE)
+N("310"),
  IF(AND(VALUE(LEFT($A568,3))=311,LEN($I568)=4),VLOOKUP($I568,_311_Table3,MATCH($B568,_311_Table3_ColumnLookup,0),FALSE),
  IF(AND(VALUE(LEFT($A568,3))=311,OR($B568="I2",$B568="J2",$B568="K2",$B568="L2")),VLOOKUP('311'!$G$58,_311_Table3,MATCH(MID($B568,1,1),_311_Table3_ColumnLookup,0),FALSE),
  IF(AND(VALUE(LEFT($A568,3))=311,RIGHT($B568,5)="Total"),VLOOKUP('311'!$G$59,_311_Table3,MATCH(MID($B568,1,1),_311_Table3_ColumnLookup,0),FALSE),
  IF(VALUE(LEFT($A568,3))=311,VLOOKUP(VALUE(MID($B568,2,1)),_311_Table3,MATCH(MID($B568,1,1),_311_Table3_ColumnLookup,0),FALSE)
+N("311"),
  IF(AND(VALUE(LEFT($A568,3))=312,LEFT($G568,10)="Unincepted",$B568="G "),VLOOKUP(" ULO",_312_Table3,MATCH('312'!$N$16,_312_Table3_ColumnLookup,0),FALSE),
  IF(AND(VALUE(LEFT($A568,3))=312,LEFT($G568,10)="Unincepted",$B568="O "),VLOOKUP(" ULO",_312_Table3,MATCH('312'!$V$16,_312_Table3_ColumnLookup,0),FALSE),
  IF(AND(VALUE(LEFT($A568,3))=312,LEFT($G568,10)="Unincepted",$B568="Q "),VLOOKUP(" ULO",_312_Table3,MATCH('312'!$X$16,_312_Table3_ColumnLookup,0),FALSE),
  IF(AND(VALUE(LEFT($A568,3))=312,LEFT($G568,10)="Unincepted"),VLOOKUP(" ULO",_312_Table3,MATCH(LEFT($B568,1),_312_Table3_ColumnLookup,0),FALSE),
  IF(AND(VALUE(LEFT($A568,3))=312,LEFT($G568,5)="Total",$B568="G "),VLOOKUP('312'!$F$80,_312_Table3,MATCH('312'!$N$16,_312_Table3_ColumnLookup,0),FALSE),
  IF(AND(VALUE(LEFT($A568,3))=312,LEFT($G568,5)="Total",$B568="O "),VLOOKUP('312'!$F$80,_312_Table3,MATCH('312'!$V$16,_312_Table3_ColumnLookup,0),FALSE),
  IF(AND(VALUE(LEFT($A568,3))=312,LEFT($G568,5)="Total",$B568="Q "),VLOOKUP('312'!$F$80,_312_Table3,MATCH('312'!$X$16,_312_Table3_ColumnLookup,0),FALSE),
  IF(AND(VALUE(LEFT($A568,3))=312,LEFT($G568,5)="Total"),VLOOKUP('312'!$F$80,_312_Table3,MATCH(LEFT($B568,1),_312_Table3_ColumnLookup,0),FALSE),
  IF(AND(VALUE(LEFT($A568,3))=312,LEN($I568)=4,$B568="G"),VLOOKUP($I568,_312_Table3,MATCH('312'!$N$16,_312_Table3_ColumnLookup,0),FALSE),
  IF(AND(VALUE(LEFT($A568,3))=312,LEN($I568)=4,$B568="O"),VLOOKUP($I568,_312_Table3,MATCH('312'!$V$16,_312_Table3_ColumnLookup,0),FALSE),
  IF(AND(VALUE(LEFT($A568,3))=312,LEN($I568)=4,$B568="Q"),VLOOKUP($I568,_312_Table3,MATCH('312'!$X$16,_312_Table3_ColumnLookup,0),FALSE),
  IF(AND(VALUE(LEFT($A568,3))=312,LEN($I568)=4),VLOOKUP($I568,_312_Table3,MATCH(LEFT($B568,1),_312_Table3_ColumnLookup,0),FALSE)
+N("312"),
  IF(VALUE(LEFT($A568,3))=313,VLOOKUP(VALUE(MID($B568,2,1)),_313_Table3,MATCH(MID($B568,1,1),_313_Table3_ColumnLookup,0),FALSE)
+N("313"),
  IF(AND(VALUE(LEFT($A568,3))=314,LEN($B568)=3),VLOOKUP(VALUE(MID($B568,2,2)),_314_Table3,MATCH(MID($B568,1,1),_314_Table3_ColumnLookup,0),FALSE),
  IF(VALUE(LEFT($A568,3))=314,VLOOKUP(VALUE(MID($B568,2,1)),_314_Table3,MATCH(MID($B568,1,1),_314_Table3_ColumnLookup,0),FALSE)
+N("314"),
""))))))))))))))))))))))))</f>
        <v>#NAME?</v>
      </c>
      <c r="G568" t="s">
        <v>1143</v>
      </c>
      <c r="H568" s="321">
        <f>IFERROR(
IF(ISERROR($D568)=FALSE,$D568,IF(ISERROR($E568)=FALSE,$E568,IF(ISERROR($F568)=FALSE,$F568
+N("012 checkboxes"),
IF(
IF(OR(LEFT($A568,9)="Syndicate",LEFT($A568,12)="NewSyndicate"),VLOOKUP($A568,'012'!$J:$ZW,MATCH("Link to button",'012'!$J$1:$ZW$1,0),0)
+N("309 checkbox"),
IF($C568="309 LCR Summary0",VLOOKUP("Notes990",'309'!$P:$ZZ,MATCH("Link to button",'309'!$P$1:$ZZ$1,0),0)
+N("313 checkboxes"),
IF($C568="313 Financial Information0LcmVsScr",IF($C568="309 LCR Summary0",VLOOKUP("LcmVsScr",'309'!$N:$ZZ,MATCH("Link to button",'309'!$N$1:$ZZ$1,0),0),
IF($C568="313 Financial Information0LcrDocAttached",IF($C568="309 LCR Summary0",VLOOKUP("LcrDocAttached",'309'!$N:$ZZ,MATCH("Link to button",'309'!$N$1:$ZZ$1,0),
0)))))))=1,TRUE,FALSE)
))),"")</f>
        <v>0</v>
      </c>
      <c r="I568">
        <v>2011</v>
      </c>
    </row>
    <row r="569" spans="1:9" customFormat="1">
      <c r="A569" s="237" t="str">
        <f>VLOOKUP($G569,CSVLookups!$B:$R,MATCH(A$1,CSVLookups!$B$1:$R$1,0),FALSE)</f>
        <v>312 Projected Solvency II Technical Provisions at Time Zero</v>
      </c>
      <c r="B569" s="237" t="str">
        <f>VLOOKUP($G569,CSVLookups!$B:$R,MATCH(B$1,CSVLookups!$B$1:$R$1,0),FALSE)</f>
        <v>E</v>
      </c>
      <c r="C569" s="238" t="str">
        <f t="shared" si="9"/>
        <v>312 Projected Solvency II Technical Provisions at Time ZeroE2011</v>
      </c>
      <c r="D569" s="238">
        <f>IF(AND(VALUE(LEFT($A569,3))=309,LEN($B569)=3),VLOOKUP(VALUE(MID($B569,2,2)),_309_Table1,MATCH(MID($B569,1,1),_309_Table1_ColumnLookup,0),FALSE),
  IF($C569="309 LCR SummaryA",OneYearSCR,IF($C569="309 LCR SummaryB",UltimateSCR,IF(VALUE(LEFT($A569,3))=309,VLOOKUP(VALUE(MID($B569,2,1)),_309_Table1,MATCH(MID($B569,1,1),_309_Table1_ColumnLookup,0),FALSE)
+N("309"),
  IF(VALUE(LEFT($A569,3))=310,VLOOKUP(VALUE(MID($B569,2,1)),_310_Table1,MATCH(MID($B569,1,1),_310_Table1_ColumnLookup,0),FALSE)
+N("310"),
  IF(AND(VALUE(LEFT($A569,3))=311,LEN($I569)=4),VLOOKUP($I569,_311_Table1,MATCH($B569,_311_Table1_ColumnLookup,0),FALSE),
  IF(AND(VALUE(LEFT($A569,3))=311,OR($B569="I2",$B569="J2",$B569="K2",$B569="L2")),VLOOKUP('311'!$G$58,_311_Table1,MATCH(MID($B569,1,1),_311_Table1_ColumnLookup,0),FALSE),
  IF(AND(VALUE(LEFT($A569,3))=311,RIGHT($B569,5)="Total"),VLOOKUP('311'!$G$59,_311_Table1,MATCH(MID($B569,1,1),_311_Table1_ColumnLookup,0),FALSE),
  IF(VALUE(LEFT($A569,3))=311,VLOOKUP(VALUE(MID($B569,2,1)),_311_Table1,MATCH(MID($B569,1,1),_311_Table1_ColumnLookup,0),FALSE)
+N("311"),
  IF(AND(VALUE(LEFT($A569,3))=312,LEFT($G569,10)="Unincepted",$B569="G "),VLOOKUP(" ULO",_312_Table1,MATCH('312'!$N$16,_312_Table1_ColumnLookup,0),FALSE),
  IF(AND(VALUE(LEFT($A569,3))=312,LEFT($G569,10)="Unincepted",$B569="O "),VLOOKUP(" ULO",_312_Table1,MATCH('312'!$V$16,_312_Table1_ColumnLookup,0),FALSE),
  IF(AND(VALUE(LEFT($A569,3))=312,LEFT($G569,10)="Unincepted",$B569="Q "),VLOOKUP(" ULO",_312_Table1,MATCH('312'!$X$16,_312_Table1_ColumnLookup,0),FALSE),
  IF(AND(VALUE(LEFT($A569,3))=312,LEFT($G569,10)="Unincepted"),VLOOKUP(" ULO",_312_Table1,MATCH(LEFT($B569,1),_312_Table1_ColumnLookup,0),FALSE),
  IF(AND(VALUE(LEFT($A569,3))=312,LEFT($G569,5)="Total",$B569="G "),VLOOKUP('312'!$F$80,_312_Table1,MATCH('312'!$N$16,_312_Table1_ColumnLookup,0),FALSE),
  IF(AND(VALUE(LEFT($A569,3))=312,LEFT($G569,5)="Total",$B569="O "),VLOOKUP('312'!$F$80,_312_Table1,MATCH('312'!$V$16,_312_Table1_ColumnLookup,0),FALSE),
  IF(AND(VALUE(LEFT($A569,3))=312,LEFT($G569,5)="Total",$B569="Q "),VLOOKUP('312'!$F$80,_312_Table1,MATCH('312'!$X$16,_312_Table1_ColumnLookup,0),FALSE),
  IF(AND(VALUE(LEFT($A569,3))=312,LEFT($G569,5)="Total"),VLOOKUP('312'!$F$80,_312_Table1,MATCH(LEFT($B569,1),_312_Table1_ColumnLookup,0),FALSE),
  IF(AND(VALUE(LEFT($A569,3))=312,LEN($I569)=4,$B569="G"),VLOOKUP($I569,_312_Table1,MATCH('312'!$N$16,_312_Table1_ColumnLookup,0),FALSE),
  IF(AND(VALUE(LEFT($A569,3))=312,LEN($I569)=4,$B569="O"),VLOOKUP($I569,_312_Table1,MATCH('312'!$V$16,_312_Table1_ColumnLookup,0),FALSE),
  IF(AND(VALUE(LEFT($A569,3))=312,LEN($I569)=4,$B569="Q"),VLOOKUP($I569,_312_Table1,MATCH('312'!$X$16,_312_Table1_ColumnLookup,0),FALSE),
  IF(AND(VALUE(LEFT($A569,3))=312,LEN($I569)=4),VLOOKUP($I569,_312_Table1,MATCH(LEFT($B569,1),_312_Table1_ColumnLookup,0),FALSE)
+N("312"),
  IF(VALUE(LEFT($A569,3))=313,VLOOKUP(VALUE(MID($B569,2,1)),_313_Table1,MATCH(MID($B569,1,1),_313_Table1_ColumnLookup,0),FALSE)
+N("313"),
  IF(AND(VALUE(LEFT($A569,3))=314,LEN($B569)=3),VLOOKUP(VALUE(MID($B569,2,2)),_314_Table1,MATCH(MID($B569,1,1),_314_Table1_ColumnLookup,0),FALSE),
  IF(VALUE(LEFT($A569,3))=314,VLOOKUP(VALUE(MID($B569,2,1)),_314_Table1,MATCH(MID($B569,1,1),_314_Table1_ColumnLookup,0),FALSE)
+N("314"),
""))))))))))))))))))))))))</f>
        <v>0</v>
      </c>
      <c r="E569" s="238" t="e">
        <f>IF(AND(VALUE(LEFT($A569,3))=309,LEN($B569)=3),VLOOKUP(VALUE(MID($B569,2,2)),_309_Table2,MATCH(MID($B569,1,1),_309_Table2_ColumnLookup,0),FALSE),
  IF($C569="309 LCR SummaryA",OneYearSCR,IF($C569="309 LCR SummaryB",UltimateSCR,IF(VALUE(LEFT($A569,3))=309,VLOOKUP(VALUE(MID($B569,2,1)),_309_Table2,MATCH(MID($B569,1,1),_309_Table2_ColumnLookup,0),FALSE)
+N("309"),
  IF(VALUE(LEFT($A569,3))=310,VLOOKUP(VALUE(MID($B569,2,1)),_310_Table2,MATCH(MID($B569,1,1),_310_Table2_ColumnLookup,0),FALSE)
+N("310"),
  IF(AND(VALUE(LEFT($A569,3))=311,LEN($I569)=4),VLOOKUP($I569,_311_Table2,MATCH($B569,_311_Table2_ColumnLookup,0),FALSE),
  IF(AND(VALUE(LEFT($A569,3))=311,OR($B569="I2",$B569="J2",$B569="K2",$B569="L2")),VLOOKUP('311'!$G$58,_311_Table2,MATCH(MID($B569,1,1),_311_Table2_ColumnLookup,0),FALSE),
  IF(AND(VALUE(LEFT($A569,3))=311,RIGHT($B569,5)="Total"),VLOOKUP('311'!$G$59,_311_Table2,MATCH(MID($B569,1,1),_311_Table2_ColumnLookup,0),FALSE),
  IF(VALUE(LEFT($A569,3))=311,VLOOKUP(VALUE(MID($B569,2,1)),_311_Table2,MATCH(MID($B569,1,1),_311_Table2_ColumnLookup,0),FALSE)
+N("311"),
  IF(AND(VALUE(LEFT($A569,3))=312,LEFT($G569,10)="Unincepted",$B569="G "),VLOOKUP(" ULO",_312_Table2,MATCH('312'!$N$16,_312_Table2_ColumnLookup,0),FALSE),
  IF(AND(VALUE(LEFT($A569,3))=312,LEFT($G569,10)="Unincepted",$B569="O "),VLOOKUP(" ULO",_312_Table2,MATCH('312'!$V$16,_312_Table2_ColumnLookup,0),FALSE),
  IF(AND(VALUE(LEFT($A569,3))=312,LEFT($G569,10)="Unincepted",$B569="Q "),VLOOKUP(" ULO",_312_Table2,MATCH('312'!$X$16,_312_Table2_ColumnLookup,0),FALSE),
  IF(AND(VALUE(LEFT($A569,3))=312,LEFT($G569,10)="Unincepted"),VLOOKUP(" ULO",_312_Table2,MATCH(LEFT($B569,1),_312_Table2_ColumnLookup,0),FALSE),
  IF(AND(VALUE(LEFT($A569,3))=312,LEFT($G569,5)="Total",$B569="G "),VLOOKUP('312'!$F$80,_312_Table2,MATCH('312'!$N$16,_312_Table2_ColumnLookup,0),FALSE),
  IF(AND(VALUE(LEFT($A569,3))=312,LEFT($G569,5)="Total",$B569="O "),VLOOKUP('312'!$F$80,_312_Table2,MATCH('312'!$V$16,_312_Table2_ColumnLookup,0),FALSE),
  IF(AND(VALUE(LEFT($A569,3))=312,LEFT($G569,5)="Total",$B569="Q "),VLOOKUP('312'!$F$80,_312_Table2,MATCH('312'!$X$16,_312_Table2_ColumnLookup,0),FALSE),
  IF(AND(VALUE(LEFT($A569,3))=312,LEFT($G569,5)="Total"),VLOOKUP('312'!$F$80,_312_Table2,MATCH(LEFT($B569,1),_312_Table2_ColumnLookup,0),FALSE),
  IF(AND(VALUE(LEFT($A569,3))=312,LEN($I569)=4,$B569="G"),VLOOKUP($I569,_312_Table2,MATCH('312'!$N$16,_312_Table2_ColumnLookup,0),FALSE),
  IF(AND(VALUE(LEFT($A569,3))=312,LEN($I569)=4,$B569="O"),VLOOKUP($I569,_312_Table2,MATCH('312'!$V$16,_312_Table2_ColumnLookup,0),FALSE),
  IF(AND(VALUE(LEFT($A569,3))=312,LEN($I569)=4,$B569="Q"),VLOOKUP($I569,_312_Table2,MATCH('312'!$X$16,_312_Table2_ColumnLookup,0),FALSE),
  IF(AND(VALUE(LEFT($A569,3))=312,LEN($I569)=4),VLOOKUP($I569,_312_Table2,MATCH(LEFT($B569,1),_312_Table2_ColumnLookup,0),FALSE)
+N("312"),
  IF(VALUE(LEFT($A569,3))=313,VLOOKUP(VALUE(MID($B569,2,1)),_313_Table2,MATCH(MID($B569,1,1),_313_Table2_ColumnLookup,0),FALSE)
+N("313"),
  IF(AND(VALUE(LEFT($A569,3))=314,LEN($B569)=3),VLOOKUP(VALUE(MID($B569,2,2)),_314_Table2,MATCH(MID($B569,1,1),_314_Table2_ColumnLookup,0),FALSE),
  IF(VALUE(LEFT($A569,3))=314,VLOOKUP(VALUE(MID($B569,2,1)),_314_Table2,MATCH(MID($B569,1,1),_314_Table2_ColumnLookup,0),FALSE)
+N("314"),
""))))))))))))))))))))))))</f>
        <v>#NAME?</v>
      </c>
      <c r="F569" s="238" t="e">
        <f>IF(AND(VALUE(LEFT($A569,3))=309,LEN($B569)=3),VLOOKUP(VALUE(MID($B569,2,2)),_309_Table3,MATCH(MID($B569,1,1),_309_Table3_ColumnLookup,0),FALSE),
  IF($C569="309 LCR SummaryA",OneYearSCR,IF($C569="309 LCR SummaryB",UltimateSCR,IF(VALUE(LEFT($A569,3))=309,VLOOKUP(VALUE(MID($B569,2,1)),_309_Table3,MATCH(MID($B569,1,1),_309_Table3_ColumnLookup,0),FALSE)
+N("309"),
  IF(VALUE(LEFT($A569,3))=310,VLOOKUP(VALUE(MID($B569,2,1)),_310_Table3,MATCH(MID($B569,1,1),_310_Table3_ColumnLookup,0),FALSE)
+N("310"),
  IF(AND(VALUE(LEFT($A569,3))=311,LEN($I569)=4),VLOOKUP($I569,_311_Table3,MATCH($B569,_311_Table3_ColumnLookup,0),FALSE),
  IF(AND(VALUE(LEFT($A569,3))=311,OR($B569="I2",$B569="J2",$B569="K2",$B569="L2")),VLOOKUP('311'!$G$58,_311_Table3,MATCH(MID($B569,1,1),_311_Table3_ColumnLookup,0),FALSE),
  IF(AND(VALUE(LEFT($A569,3))=311,RIGHT($B569,5)="Total"),VLOOKUP('311'!$G$59,_311_Table3,MATCH(MID($B569,1,1),_311_Table3_ColumnLookup,0),FALSE),
  IF(VALUE(LEFT($A569,3))=311,VLOOKUP(VALUE(MID($B569,2,1)),_311_Table3,MATCH(MID($B569,1,1),_311_Table3_ColumnLookup,0),FALSE)
+N("311"),
  IF(AND(VALUE(LEFT($A569,3))=312,LEFT($G569,10)="Unincepted",$B569="G "),VLOOKUP(" ULO",_312_Table3,MATCH('312'!$N$16,_312_Table3_ColumnLookup,0),FALSE),
  IF(AND(VALUE(LEFT($A569,3))=312,LEFT($G569,10)="Unincepted",$B569="O "),VLOOKUP(" ULO",_312_Table3,MATCH('312'!$V$16,_312_Table3_ColumnLookup,0),FALSE),
  IF(AND(VALUE(LEFT($A569,3))=312,LEFT($G569,10)="Unincepted",$B569="Q "),VLOOKUP(" ULO",_312_Table3,MATCH('312'!$X$16,_312_Table3_ColumnLookup,0),FALSE),
  IF(AND(VALUE(LEFT($A569,3))=312,LEFT($G569,10)="Unincepted"),VLOOKUP(" ULO",_312_Table3,MATCH(LEFT($B569,1),_312_Table3_ColumnLookup,0),FALSE),
  IF(AND(VALUE(LEFT($A569,3))=312,LEFT($G569,5)="Total",$B569="G "),VLOOKUP('312'!$F$80,_312_Table3,MATCH('312'!$N$16,_312_Table3_ColumnLookup,0),FALSE),
  IF(AND(VALUE(LEFT($A569,3))=312,LEFT($G569,5)="Total",$B569="O "),VLOOKUP('312'!$F$80,_312_Table3,MATCH('312'!$V$16,_312_Table3_ColumnLookup,0),FALSE),
  IF(AND(VALUE(LEFT($A569,3))=312,LEFT($G569,5)="Total",$B569="Q "),VLOOKUP('312'!$F$80,_312_Table3,MATCH('312'!$X$16,_312_Table3_ColumnLookup,0),FALSE),
  IF(AND(VALUE(LEFT($A569,3))=312,LEFT($G569,5)="Total"),VLOOKUP('312'!$F$80,_312_Table3,MATCH(LEFT($B569,1),_312_Table3_ColumnLookup,0),FALSE),
  IF(AND(VALUE(LEFT($A569,3))=312,LEN($I569)=4,$B569="G"),VLOOKUP($I569,_312_Table3,MATCH('312'!$N$16,_312_Table3_ColumnLookup,0),FALSE),
  IF(AND(VALUE(LEFT($A569,3))=312,LEN($I569)=4,$B569="O"),VLOOKUP($I569,_312_Table3,MATCH('312'!$V$16,_312_Table3_ColumnLookup,0),FALSE),
  IF(AND(VALUE(LEFT($A569,3))=312,LEN($I569)=4,$B569="Q"),VLOOKUP($I569,_312_Table3,MATCH('312'!$X$16,_312_Table3_ColumnLookup,0),FALSE),
  IF(AND(VALUE(LEFT($A569,3))=312,LEN($I569)=4),VLOOKUP($I569,_312_Table3,MATCH(LEFT($B569,1),_312_Table3_ColumnLookup,0),FALSE)
+N("312"),
  IF(VALUE(LEFT($A569,3))=313,VLOOKUP(VALUE(MID($B569,2,1)),_313_Table3,MATCH(MID($B569,1,1),_313_Table3_ColumnLookup,0),FALSE)
+N("313"),
  IF(AND(VALUE(LEFT($A569,3))=314,LEN($B569)=3),VLOOKUP(VALUE(MID($B569,2,2)),_314_Table3,MATCH(MID($B569,1,1),_314_Table3_ColumnLookup,0),FALSE),
  IF(VALUE(LEFT($A569,3))=314,VLOOKUP(VALUE(MID($B569,2,1)),_314_Table3,MATCH(MID($B569,1,1),_314_Table3_ColumnLookup,0),FALSE)
+N("314"),
""))))))))))))))))))))))))</f>
        <v>#NAME?</v>
      </c>
      <c r="G569" t="s">
        <v>1146</v>
      </c>
      <c r="H569" s="321">
        <f>IFERROR(
IF(ISERROR($D569)=FALSE,$D569,IF(ISERROR($E569)=FALSE,$E569,IF(ISERROR($F569)=FALSE,$F569
+N("012 checkboxes"),
IF(
IF(OR(LEFT($A569,9)="Syndicate",LEFT($A569,12)="NewSyndicate"),VLOOKUP($A569,'012'!$J:$ZW,MATCH("Link to button",'012'!$J$1:$ZW$1,0),0)
+N("309 checkbox"),
IF($C569="309 LCR Summary0",VLOOKUP("Notes990",'309'!$P:$ZZ,MATCH("Link to button",'309'!$P$1:$ZZ$1,0),0)
+N("313 checkboxes"),
IF($C569="313 Financial Information0LcmVsScr",IF($C569="309 LCR Summary0",VLOOKUP("LcmVsScr",'309'!$N:$ZZ,MATCH("Link to button",'309'!$N$1:$ZZ$1,0),0),
IF($C569="313 Financial Information0LcrDocAttached",IF($C569="309 LCR Summary0",VLOOKUP("LcrDocAttached",'309'!$N:$ZZ,MATCH("Link to button",'309'!$N$1:$ZZ$1,0),
0)))))))=1,TRUE,FALSE)
))),"")</f>
        <v>0</v>
      </c>
      <c r="I569">
        <v>2011</v>
      </c>
    </row>
    <row r="570" spans="1:9" customFormat="1">
      <c r="A570" s="237" t="str">
        <f>VLOOKUP($G570,CSVLookups!$B:$R,MATCH(A$1,CSVLookups!$B$1:$R$1,0),FALSE)</f>
        <v>312 Projected Solvency II Technical Provisions at Time Zero</v>
      </c>
      <c r="B570" s="237" t="str">
        <f>VLOOKUP($G570,CSVLookups!$B:$R,MATCH(B$1,CSVLookups!$B$1:$R$1,0),FALSE)</f>
        <v>F</v>
      </c>
      <c r="C570" s="238" t="str">
        <f t="shared" si="9"/>
        <v>312 Projected Solvency II Technical Provisions at Time ZeroF2011</v>
      </c>
      <c r="D570" s="238">
        <f>IF(AND(VALUE(LEFT($A570,3))=309,LEN($B570)=3),VLOOKUP(VALUE(MID($B570,2,2)),_309_Table1,MATCH(MID($B570,1,1),_309_Table1_ColumnLookup,0),FALSE),
  IF($C570="309 LCR SummaryA",OneYearSCR,IF($C570="309 LCR SummaryB",UltimateSCR,IF(VALUE(LEFT($A570,3))=309,VLOOKUP(VALUE(MID($B570,2,1)),_309_Table1,MATCH(MID($B570,1,1),_309_Table1_ColumnLookup,0),FALSE)
+N("309"),
  IF(VALUE(LEFT($A570,3))=310,VLOOKUP(VALUE(MID($B570,2,1)),_310_Table1,MATCH(MID($B570,1,1),_310_Table1_ColumnLookup,0),FALSE)
+N("310"),
  IF(AND(VALUE(LEFT($A570,3))=311,LEN($I570)=4),VLOOKUP($I570,_311_Table1,MATCH($B570,_311_Table1_ColumnLookup,0),FALSE),
  IF(AND(VALUE(LEFT($A570,3))=311,OR($B570="I2",$B570="J2",$B570="K2",$B570="L2")),VLOOKUP('311'!$G$58,_311_Table1,MATCH(MID($B570,1,1),_311_Table1_ColumnLookup,0),FALSE),
  IF(AND(VALUE(LEFT($A570,3))=311,RIGHT($B570,5)="Total"),VLOOKUP('311'!$G$59,_311_Table1,MATCH(MID($B570,1,1),_311_Table1_ColumnLookup,0),FALSE),
  IF(VALUE(LEFT($A570,3))=311,VLOOKUP(VALUE(MID($B570,2,1)),_311_Table1,MATCH(MID($B570,1,1),_311_Table1_ColumnLookup,0),FALSE)
+N("311"),
  IF(AND(VALUE(LEFT($A570,3))=312,LEFT($G570,10)="Unincepted",$B570="G "),VLOOKUP(" ULO",_312_Table1,MATCH('312'!$N$16,_312_Table1_ColumnLookup,0),FALSE),
  IF(AND(VALUE(LEFT($A570,3))=312,LEFT($G570,10)="Unincepted",$B570="O "),VLOOKUP(" ULO",_312_Table1,MATCH('312'!$V$16,_312_Table1_ColumnLookup,0),FALSE),
  IF(AND(VALUE(LEFT($A570,3))=312,LEFT($G570,10)="Unincepted",$B570="Q "),VLOOKUP(" ULO",_312_Table1,MATCH('312'!$X$16,_312_Table1_ColumnLookup,0),FALSE),
  IF(AND(VALUE(LEFT($A570,3))=312,LEFT($G570,10)="Unincepted"),VLOOKUP(" ULO",_312_Table1,MATCH(LEFT($B570,1),_312_Table1_ColumnLookup,0),FALSE),
  IF(AND(VALUE(LEFT($A570,3))=312,LEFT($G570,5)="Total",$B570="G "),VLOOKUP('312'!$F$80,_312_Table1,MATCH('312'!$N$16,_312_Table1_ColumnLookup,0),FALSE),
  IF(AND(VALUE(LEFT($A570,3))=312,LEFT($G570,5)="Total",$B570="O "),VLOOKUP('312'!$F$80,_312_Table1,MATCH('312'!$V$16,_312_Table1_ColumnLookup,0),FALSE),
  IF(AND(VALUE(LEFT($A570,3))=312,LEFT($G570,5)="Total",$B570="Q "),VLOOKUP('312'!$F$80,_312_Table1,MATCH('312'!$X$16,_312_Table1_ColumnLookup,0),FALSE),
  IF(AND(VALUE(LEFT($A570,3))=312,LEFT($G570,5)="Total"),VLOOKUP('312'!$F$80,_312_Table1,MATCH(LEFT($B570,1),_312_Table1_ColumnLookup,0),FALSE),
  IF(AND(VALUE(LEFT($A570,3))=312,LEN($I570)=4,$B570="G"),VLOOKUP($I570,_312_Table1,MATCH('312'!$N$16,_312_Table1_ColumnLookup,0),FALSE),
  IF(AND(VALUE(LEFT($A570,3))=312,LEN($I570)=4,$B570="O"),VLOOKUP($I570,_312_Table1,MATCH('312'!$V$16,_312_Table1_ColumnLookup,0),FALSE),
  IF(AND(VALUE(LEFT($A570,3))=312,LEN($I570)=4,$B570="Q"),VLOOKUP($I570,_312_Table1,MATCH('312'!$X$16,_312_Table1_ColumnLookup,0),FALSE),
  IF(AND(VALUE(LEFT($A570,3))=312,LEN($I570)=4),VLOOKUP($I570,_312_Table1,MATCH(LEFT($B570,1),_312_Table1_ColumnLookup,0),FALSE)
+N("312"),
  IF(VALUE(LEFT($A570,3))=313,VLOOKUP(VALUE(MID($B570,2,1)),_313_Table1,MATCH(MID($B570,1,1),_313_Table1_ColumnLookup,0),FALSE)
+N("313"),
  IF(AND(VALUE(LEFT($A570,3))=314,LEN($B570)=3),VLOOKUP(VALUE(MID($B570,2,2)),_314_Table1,MATCH(MID($B570,1,1),_314_Table1_ColumnLookup,0),FALSE),
  IF(VALUE(LEFT($A570,3))=314,VLOOKUP(VALUE(MID($B570,2,1)),_314_Table1,MATCH(MID($B570,1,1),_314_Table1_ColumnLookup,0),FALSE)
+N("314"),
""))))))))))))))))))))))))</f>
        <v>0</v>
      </c>
      <c r="E570" s="238" t="e">
        <f>IF(AND(VALUE(LEFT($A570,3))=309,LEN($B570)=3),VLOOKUP(VALUE(MID($B570,2,2)),_309_Table2,MATCH(MID($B570,1,1),_309_Table2_ColumnLookup,0),FALSE),
  IF($C570="309 LCR SummaryA",OneYearSCR,IF($C570="309 LCR SummaryB",UltimateSCR,IF(VALUE(LEFT($A570,3))=309,VLOOKUP(VALUE(MID($B570,2,1)),_309_Table2,MATCH(MID($B570,1,1),_309_Table2_ColumnLookup,0),FALSE)
+N("309"),
  IF(VALUE(LEFT($A570,3))=310,VLOOKUP(VALUE(MID($B570,2,1)),_310_Table2,MATCH(MID($B570,1,1),_310_Table2_ColumnLookup,0),FALSE)
+N("310"),
  IF(AND(VALUE(LEFT($A570,3))=311,LEN($I570)=4),VLOOKUP($I570,_311_Table2,MATCH($B570,_311_Table2_ColumnLookup,0),FALSE),
  IF(AND(VALUE(LEFT($A570,3))=311,OR($B570="I2",$B570="J2",$B570="K2",$B570="L2")),VLOOKUP('311'!$G$58,_311_Table2,MATCH(MID($B570,1,1),_311_Table2_ColumnLookup,0),FALSE),
  IF(AND(VALUE(LEFT($A570,3))=311,RIGHT($B570,5)="Total"),VLOOKUP('311'!$G$59,_311_Table2,MATCH(MID($B570,1,1),_311_Table2_ColumnLookup,0),FALSE),
  IF(VALUE(LEFT($A570,3))=311,VLOOKUP(VALUE(MID($B570,2,1)),_311_Table2,MATCH(MID($B570,1,1),_311_Table2_ColumnLookup,0),FALSE)
+N("311"),
  IF(AND(VALUE(LEFT($A570,3))=312,LEFT($G570,10)="Unincepted",$B570="G "),VLOOKUP(" ULO",_312_Table2,MATCH('312'!$N$16,_312_Table2_ColumnLookup,0),FALSE),
  IF(AND(VALUE(LEFT($A570,3))=312,LEFT($G570,10)="Unincepted",$B570="O "),VLOOKUP(" ULO",_312_Table2,MATCH('312'!$V$16,_312_Table2_ColumnLookup,0),FALSE),
  IF(AND(VALUE(LEFT($A570,3))=312,LEFT($G570,10)="Unincepted",$B570="Q "),VLOOKUP(" ULO",_312_Table2,MATCH('312'!$X$16,_312_Table2_ColumnLookup,0),FALSE),
  IF(AND(VALUE(LEFT($A570,3))=312,LEFT($G570,10)="Unincepted"),VLOOKUP(" ULO",_312_Table2,MATCH(LEFT($B570,1),_312_Table2_ColumnLookup,0),FALSE),
  IF(AND(VALUE(LEFT($A570,3))=312,LEFT($G570,5)="Total",$B570="G "),VLOOKUP('312'!$F$80,_312_Table2,MATCH('312'!$N$16,_312_Table2_ColumnLookup,0),FALSE),
  IF(AND(VALUE(LEFT($A570,3))=312,LEFT($G570,5)="Total",$B570="O "),VLOOKUP('312'!$F$80,_312_Table2,MATCH('312'!$V$16,_312_Table2_ColumnLookup,0),FALSE),
  IF(AND(VALUE(LEFT($A570,3))=312,LEFT($G570,5)="Total",$B570="Q "),VLOOKUP('312'!$F$80,_312_Table2,MATCH('312'!$X$16,_312_Table2_ColumnLookup,0),FALSE),
  IF(AND(VALUE(LEFT($A570,3))=312,LEFT($G570,5)="Total"),VLOOKUP('312'!$F$80,_312_Table2,MATCH(LEFT($B570,1),_312_Table2_ColumnLookup,0),FALSE),
  IF(AND(VALUE(LEFT($A570,3))=312,LEN($I570)=4,$B570="G"),VLOOKUP($I570,_312_Table2,MATCH('312'!$N$16,_312_Table2_ColumnLookup,0),FALSE),
  IF(AND(VALUE(LEFT($A570,3))=312,LEN($I570)=4,$B570="O"),VLOOKUP($I570,_312_Table2,MATCH('312'!$V$16,_312_Table2_ColumnLookup,0),FALSE),
  IF(AND(VALUE(LEFT($A570,3))=312,LEN($I570)=4,$B570="Q"),VLOOKUP($I570,_312_Table2,MATCH('312'!$X$16,_312_Table2_ColumnLookup,0),FALSE),
  IF(AND(VALUE(LEFT($A570,3))=312,LEN($I570)=4),VLOOKUP($I570,_312_Table2,MATCH(LEFT($B570,1),_312_Table2_ColumnLookup,0),FALSE)
+N("312"),
  IF(VALUE(LEFT($A570,3))=313,VLOOKUP(VALUE(MID($B570,2,1)),_313_Table2,MATCH(MID($B570,1,1),_313_Table2_ColumnLookup,0),FALSE)
+N("313"),
  IF(AND(VALUE(LEFT($A570,3))=314,LEN($B570)=3),VLOOKUP(VALUE(MID($B570,2,2)),_314_Table2,MATCH(MID($B570,1,1),_314_Table2_ColumnLookup,0),FALSE),
  IF(VALUE(LEFT($A570,3))=314,VLOOKUP(VALUE(MID($B570,2,1)),_314_Table2,MATCH(MID($B570,1,1),_314_Table2_ColumnLookup,0),FALSE)
+N("314"),
""))))))))))))))))))))))))</f>
        <v>#NAME?</v>
      </c>
      <c r="F570" s="238" t="e">
        <f>IF(AND(VALUE(LEFT($A570,3))=309,LEN($B570)=3),VLOOKUP(VALUE(MID($B570,2,2)),_309_Table3,MATCH(MID($B570,1,1),_309_Table3_ColumnLookup,0),FALSE),
  IF($C570="309 LCR SummaryA",OneYearSCR,IF($C570="309 LCR SummaryB",UltimateSCR,IF(VALUE(LEFT($A570,3))=309,VLOOKUP(VALUE(MID($B570,2,1)),_309_Table3,MATCH(MID($B570,1,1),_309_Table3_ColumnLookup,0),FALSE)
+N("309"),
  IF(VALUE(LEFT($A570,3))=310,VLOOKUP(VALUE(MID($B570,2,1)),_310_Table3,MATCH(MID($B570,1,1),_310_Table3_ColumnLookup,0),FALSE)
+N("310"),
  IF(AND(VALUE(LEFT($A570,3))=311,LEN($I570)=4),VLOOKUP($I570,_311_Table3,MATCH($B570,_311_Table3_ColumnLookup,0),FALSE),
  IF(AND(VALUE(LEFT($A570,3))=311,OR($B570="I2",$B570="J2",$B570="K2",$B570="L2")),VLOOKUP('311'!$G$58,_311_Table3,MATCH(MID($B570,1,1),_311_Table3_ColumnLookup,0),FALSE),
  IF(AND(VALUE(LEFT($A570,3))=311,RIGHT($B570,5)="Total"),VLOOKUP('311'!$G$59,_311_Table3,MATCH(MID($B570,1,1),_311_Table3_ColumnLookup,0),FALSE),
  IF(VALUE(LEFT($A570,3))=311,VLOOKUP(VALUE(MID($B570,2,1)),_311_Table3,MATCH(MID($B570,1,1),_311_Table3_ColumnLookup,0),FALSE)
+N("311"),
  IF(AND(VALUE(LEFT($A570,3))=312,LEFT($G570,10)="Unincepted",$B570="G "),VLOOKUP(" ULO",_312_Table3,MATCH('312'!$N$16,_312_Table3_ColumnLookup,0),FALSE),
  IF(AND(VALUE(LEFT($A570,3))=312,LEFT($G570,10)="Unincepted",$B570="O "),VLOOKUP(" ULO",_312_Table3,MATCH('312'!$V$16,_312_Table3_ColumnLookup,0),FALSE),
  IF(AND(VALUE(LEFT($A570,3))=312,LEFT($G570,10)="Unincepted",$B570="Q "),VLOOKUP(" ULO",_312_Table3,MATCH('312'!$X$16,_312_Table3_ColumnLookup,0),FALSE),
  IF(AND(VALUE(LEFT($A570,3))=312,LEFT($G570,10)="Unincepted"),VLOOKUP(" ULO",_312_Table3,MATCH(LEFT($B570,1),_312_Table3_ColumnLookup,0),FALSE),
  IF(AND(VALUE(LEFT($A570,3))=312,LEFT($G570,5)="Total",$B570="G "),VLOOKUP('312'!$F$80,_312_Table3,MATCH('312'!$N$16,_312_Table3_ColumnLookup,0),FALSE),
  IF(AND(VALUE(LEFT($A570,3))=312,LEFT($G570,5)="Total",$B570="O "),VLOOKUP('312'!$F$80,_312_Table3,MATCH('312'!$V$16,_312_Table3_ColumnLookup,0),FALSE),
  IF(AND(VALUE(LEFT($A570,3))=312,LEFT($G570,5)="Total",$B570="Q "),VLOOKUP('312'!$F$80,_312_Table3,MATCH('312'!$X$16,_312_Table3_ColumnLookup,0),FALSE),
  IF(AND(VALUE(LEFT($A570,3))=312,LEFT($G570,5)="Total"),VLOOKUP('312'!$F$80,_312_Table3,MATCH(LEFT($B570,1),_312_Table3_ColumnLookup,0),FALSE),
  IF(AND(VALUE(LEFT($A570,3))=312,LEN($I570)=4,$B570="G"),VLOOKUP($I570,_312_Table3,MATCH('312'!$N$16,_312_Table3_ColumnLookup,0),FALSE),
  IF(AND(VALUE(LEFT($A570,3))=312,LEN($I570)=4,$B570="O"),VLOOKUP($I570,_312_Table3,MATCH('312'!$V$16,_312_Table3_ColumnLookup,0),FALSE),
  IF(AND(VALUE(LEFT($A570,3))=312,LEN($I570)=4,$B570="Q"),VLOOKUP($I570,_312_Table3,MATCH('312'!$X$16,_312_Table3_ColumnLookup,0),FALSE),
  IF(AND(VALUE(LEFT($A570,3))=312,LEN($I570)=4),VLOOKUP($I570,_312_Table3,MATCH(LEFT($B570,1),_312_Table3_ColumnLookup,0),FALSE)
+N("312"),
  IF(VALUE(LEFT($A570,3))=313,VLOOKUP(VALUE(MID($B570,2,1)),_313_Table3,MATCH(MID($B570,1,1),_313_Table3_ColumnLookup,0),FALSE)
+N("313"),
  IF(AND(VALUE(LEFT($A570,3))=314,LEN($B570)=3),VLOOKUP(VALUE(MID($B570,2,2)),_314_Table3,MATCH(MID($B570,1,1),_314_Table3_ColumnLookup,0),FALSE),
  IF(VALUE(LEFT($A570,3))=314,VLOOKUP(VALUE(MID($B570,2,1)),_314_Table3,MATCH(MID($B570,1,1),_314_Table3_ColumnLookup,0),FALSE)
+N("314"),
""))))))))))))))))))))))))</f>
        <v>#NAME?</v>
      </c>
      <c r="G570" t="s">
        <v>1148</v>
      </c>
      <c r="H570" s="321">
        <f>IFERROR(
IF(ISERROR($D570)=FALSE,$D570,IF(ISERROR($E570)=FALSE,$E570,IF(ISERROR($F570)=FALSE,$F570
+N("012 checkboxes"),
IF(
IF(OR(LEFT($A570,9)="Syndicate",LEFT($A570,12)="NewSyndicate"),VLOOKUP($A570,'012'!$J:$ZW,MATCH("Link to button",'012'!$J$1:$ZW$1,0),0)
+N("309 checkbox"),
IF($C570="309 LCR Summary0",VLOOKUP("Notes990",'309'!$P:$ZZ,MATCH("Link to button",'309'!$P$1:$ZZ$1,0),0)
+N("313 checkboxes"),
IF($C570="313 Financial Information0LcmVsScr",IF($C570="309 LCR Summary0",VLOOKUP("LcmVsScr",'309'!$N:$ZZ,MATCH("Link to button",'309'!$N$1:$ZZ$1,0),0),
IF($C570="313 Financial Information0LcrDocAttached",IF($C570="309 LCR Summary0",VLOOKUP("LcrDocAttached",'309'!$N:$ZZ,MATCH("Link to button",'309'!$N$1:$ZZ$1,0),
0)))))))=1,TRUE,FALSE)
))),"")</f>
        <v>0</v>
      </c>
      <c r="I570">
        <v>2011</v>
      </c>
    </row>
    <row r="571" spans="1:9" customFormat="1">
      <c r="A571" s="237" t="str">
        <f>VLOOKUP($G571,CSVLookups!$B:$R,MATCH(A$1,CSVLookups!$B$1:$R$1,0),FALSE)</f>
        <v>312 Projected Solvency II Technical Provisions at Time Zero</v>
      </c>
      <c r="B571" s="237" t="str">
        <f>VLOOKUP($G571,CSVLookups!$B:$R,MATCH(B$1,CSVLookups!$B$1:$R$1,0),FALSE)</f>
        <v>G</v>
      </c>
      <c r="C571" s="238" t="str">
        <f t="shared" si="9"/>
        <v>312 Projected Solvency II Technical Provisions at Time ZeroG2011</v>
      </c>
      <c r="D571" s="238">
        <f>IF(AND(VALUE(LEFT($A571,3))=309,LEN($B571)=3),VLOOKUP(VALUE(MID($B571,2,2)),_309_Table1,MATCH(MID($B571,1,1),_309_Table1_ColumnLookup,0),FALSE),
  IF($C571="309 LCR SummaryA",OneYearSCR,IF($C571="309 LCR SummaryB",UltimateSCR,IF(VALUE(LEFT($A571,3))=309,VLOOKUP(VALUE(MID($B571,2,1)),_309_Table1,MATCH(MID($B571,1,1),_309_Table1_ColumnLookup,0),FALSE)
+N("309"),
  IF(VALUE(LEFT($A571,3))=310,VLOOKUP(VALUE(MID($B571,2,1)),_310_Table1,MATCH(MID($B571,1,1),_310_Table1_ColumnLookup,0),FALSE)
+N("310"),
  IF(AND(VALUE(LEFT($A571,3))=311,LEN($I571)=4),VLOOKUP($I571,_311_Table1,MATCH($B571,_311_Table1_ColumnLookup,0),FALSE),
  IF(AND(VALUE(LEFT($A571,3))=311,OR($B571="I2",$B571="J2",$B571="K2",$B571="L2")),VLOOKUP('311'!$G$58,_311_Table1,MATCH(MID($B571,1,1),_311_Table1_ColumnLookup,0),FALSE),
  IF(AND(VALUE(LEFT($A571,3))=311,RIGHT($B571,5)="Total"),VLOOKUP('311'!$G$59,_311_Table1,MATCH(MID($B571,1,1),_311_Table1_ColumnLookup,0),FALSE),
  IF(VALUE(LEFT($A571,3))=311,VLOOKUP(VALUE(MID($B571,2,1)),_311_Table1,MATCH(MID($B571,1,1),_311_Table1_ColumnLookup,0),FALSE)
+N("311"),
  IF(AND(VALUE(LEFT($A571,3))=312,LEFT($G571,10)="Unincepted",$B571="G "),VLOOKUP(" ULO",_312_Table1,MATCH('312'!$N$16,_312_Table1_ColumnLookup,0),FALSE),
  IF(AND(VALUE(LEFT($A571,3))=312,LEFT($G571,10)="Unincepted",$B571="O "),VLOOKUP(" ULO",_312_Table1,MATCH('312'!$V$16,_312_Table1_ColumnLookup,0),FALSE),
  IF(AND(VALUE(LEFT($A571,3))=312,LEFT($G571,10)="Unincepted",$B571="Q "),VLOOKUP(" ULO",_312_Table1,MATCH('312'!$X$16,_312_Table1_ColumnLookup,0),FALSE),
  IF(AND(VALUE(LEFT($A571,3))=312,LEFT($G571,10)="Unincepted"),VLOOKUP(" ULO",_312_Table1,MATCH(LEFT($B571,1),_312_Table1_ColumnLookup,0),FALSE),
  IF(AND(VALUE(LEFT($A571,3))=312,LEFT($G571,5)="Total",$B571="G "),VLOOKUP('312'!$F$80,_312_Table1,MATCH('312'!$N$16,_312_Table1_ColumnLookup,0),FALSE),
  IF(AND(VALUE(LEFT($A571,3))=312,LEFT($G571,5)="Total",$B571="O "),VLOOKUP('312'!$F$80,_312_Table1,MATCH('312'!$V$16,_312_Table1_ColumnLookup,0),FALSE),
  IF(AND(VALUE(LEFT($A571,3))=312,LEFT($G571,5)="Total",$B571="Q "),VLOOKUP('312'!$F$80,_312_Table1,MATCH('312'!$X$16,_312_Table1_ColumnLookup,0),FALSE),
  IF(AND(VALUE(LEFT($A571,3))=312,LEFT($G571,5)="Total"),VLOOKUP('312'!$F$80,_312_Table1,MATCH(LEFT($B571,1),_312_Table1_ColumnLookup,0),FALSE),
  IF(AND(VALUE(LEFT($A571,3))=312,LEN($I571)=4,$B571="G"),VLOOKUP($I571,_312_Table1,MATCH('312'!$N$16,_312_Table1_ColumnLookup,0),FALSE),
  IF(AND(VALUE(LEFT($A571,3))=312,LEN($I571)=4,$B571="O"),VLOOKUP($I571,_312_Table1,MATCH('312'!$V$16,_312_Table1_ColumnLookup,0),FALSE),
  IF(AND(VALUE(LEFT($A571,3))=312,LEN($I571)=4,$B571="Q"),VLOOKUP($I571,_312_Table1,MATCH('312'!$X$16,_312_Table1_ColumnLookup,0),FALSE),
  IF(AND(VALUE(LEFT($A571,3))=312,LEN($I571)=4),VLOOKUP($I571,_312_Table1,MATCH(LEFT($B571,1),_312_Table1_ColumnLookup,0),FALSE)
+N("312"),
  IF(VALUE(LEFT($A571,3))=313,VLOOKUP(VALUE(MID($B571,2,1)),_313_Table1,MATCH(MID($B571,1,1),_313_Table1_ColumnLookup,0),FALSE)
+N("313"),
  IF(AND(VALUE(LEFT($A571,3))=314,LEN($B571)=3),VLOOKUP(VALUE(MID($B571,2,2)),_314_Table1,MATCH(MID($B571,1,1),_314_Table1_ColumnLookup,0),FALSE),
  IF(VALUE(LEFT($A571,3))=314,VLOOKUP(VALUE(MID($B571,2,1)),_314_Table1,MATCH(MID($B571,1,1),_314_Table1_ColumnLookup,0),FALSE)
+N("314"),
""))))))))))))))))))))))))</f>
        <v>0</v>
      </c>
      <c r="E571" s="238" t="e">
        <f>IF(AND(VALUE(LEFT($A571,3))=309,LEN($B571)=3),VLOOKUP(VALUE(MID($B571,2,2)),_309_Table2,MATCH(MID($B571,1,1),_309_Table2_ColumnLookup,0),FALSE),
  IF($C571="309 LCR SummaryA",OneYearSCR,IF($C571="309 LCR SummaryB",UltimateSCR,IF(VALUE(LEFT($A571,3))=309,VLOOKUP(VALUE(MID($B571,2,1)),_309_Table2,MATCH(MID($B571,1,1),_309_Table2_ColumnLookup,0),FALSE)
+N("309"),
  IF(VALUE(LEFT($A571,3))=310,VLOOKUP(VALUE(MID($B571,2,1)),_310_Table2,MATCH(MID($B571,1,1),_310_Table2_ColumnLookup,0),FALSE)
+N("310"),
  IF(AND(VALUE(LEFT($A571,3))=311,LEN($I571)=4),VLOOKUP($I571,_311_Table2,MATCH($B571,_311_Table2_ColumnLookup,0),FALSE),
  IF(AND(VALUE(LEFT($A571,3))=311,OR($B571="I2",$B571="J2",$B571="K2",$B571="L2")),VLOOKUP('311'!$G$58,_311_Table2,MATCH(MID($B571,1,1),_311_Table2_ColumnLookup,0),FALSE),
  IF(AND(VALUE(LEFT($A571,3))=311,RIGHT($B571,5)="Total"),VLOOKUP('311'!$G$59,_311_Table2,MATCH(MID($B571,1,1),_311_Table2_ColumnLookup,0),FALSE),
  IF(VALUE(LEFT($A571,3))=311,VLOOKUP(VALUE(MID($B571,2,1)),_311_Table2,MATCH(MID($B571,1,1),_311_Table2_ColumnLookup,0),FALSE)
+N("311"),
  IF(AND(VALUE(LEFT($A571,3))=312,LEFT($G571,10)="Unincepted",$B571="G "),VLOOKUP(" ULO",_312_Table2,MATCH('312'!$N$16,_312_Table2_ColumnLookup,0),FALSE),
  IF(AND(VALUE(LEFT($A571,3))=312,LEFT($G571,10)="Unincepted",$B571="O "),VLOOKUP(" ULO",_312_Table2,MATCH('312'!$V$16,_312_Table2_ColumnLookup,0),FALSE),
  IF(AND(VALUE(LEFT($A571,3))=312,LEFT($G571,10)="Unincepted",$B571="Q "),VLOOKUP(" ULO",_312_Table2,MATCH('312'!$X$16,_312_Table2_ColumnLookup,0),FALSE),
  IF(AND(VALUE(LEFT($A571,3))=312,LEFT($G571,10)="Unincepted"),VLOOKUP(" ULO",_312_Table2,MATCH(LEFT($B571,1),_312_Table2_ColumnLookup,0),FALSE),
  IF(AND(VALUE(LEFT($A571,3))=312,LEFT($G571,5)="Total",$B571="G "),VLOOKUP('312'!$F$80,_312_Table2,MATCH('312'!$N$16,_312_Table2_ColumnLookup,0),FALSE),
  IF(AND(VALUE(LEFT($A571,3))=312,LEFT($G571,5)="Total",$B571="O "),VLOOKUP('312'!$F$80,_312_Table2,MATCH('312'!$V$16,_312_Table2_ColumnLookup,0),FALSE),
  IF(AND(VALUE(LEFT($A571,3))=312,LEFT($G571,5)="Total",$B571="Q "),VLOOKUP('312'!$F$80,_312_Table2,MATCH('312'!$X$16,_312_Table2_ColumnLookup,0),FALSE),
  IF(AND(VALUE(LEFT($A571,3))=312,LEFT($G571,5)="Total"),VLOOKUP('312'!$F$80,_312_Table2,MATCH(LEFT($B571,1),_312_Table2_ColumnLookup,0),FALSE),
  IF(AND(VALUE(LEFT($A571,3))=312,LEN($I571)=4,$B571="G"),VLOOKUP($I571,_312_Table2,MATCH('312'!$N$16,_312_Table2_ColumnLookup,0),FALSE),
  IF(AND(VALUE(LEFT($A571,3))=312,LEN($I571)=4,$B571="O"),VLOOKUP($I571,_312_Table2,MATCH('312'!$V$16,_312_Table2_ColumnLookup,0),FALSE),
  IF(AND(VALUE(LEFT($A571,3))=312,LEN($I571)=4,$B571="Q"),VLOOKUP($I571,_312_Table2,MATCH('312'!$X$16,_312_Table2_ColumnLookup,0),FALSE),
  IF(AND(VALUE(LEFT($A571,3))=312,LEN($I571)=4),VLOOKUP($I571,_312_Table2,MATCH(LEFT($B571,1),_312_Table2_ColumnLookup,0),FALSE)
+N("312"),
  IF(VALUE(LEFT($A571,3))=313,VLOOKUP(VALUE(MID($B571,2,1)),_313_Table2,MATCH(MID($B571,1,1),_313_Table2_ColumnLookup,0),FALSE)
+N("313"),
  IF(AND(VALUE(LEFT($A571,3))=314,LEN($B571)=3),VLOOKUP(VALUE(MID($B571,2,2)),_314_Table2,MATCH(MID($B571,1,1),_314_Table2_ColumnLookup,0),FALSE),
  IF(VALUE(LEFT($A571,3))=314,VLOOKUP(VALUE(MID($B571,2,1)),_314_Table2,MATCH(MID($B571,1,1),_314_Table2_ColumnLookup,0),FALSE)
+N("314"),
""))))))))))))))))))))))))</f>
        <v>#NAME?</v>
      </c>
      <c r="F571" s="238" t="e">
        <f>IF(AND(VALUE(LEFT($A571,3))=309,LEN($B571)=3),VLOOKUP(VALUE(MID($B571,2,2)),_309_Table3,MATCH(MID($B571,1,1),_309_Table3_ColumnLookup,0),FALSE),
  IF($C571="309 LCR SummaryA",OneYearSCR,IF($C571="309 LCR SummaryB",UltimateSCR,IF(VALUE(LEFT($A571,3))=309,VLOOKUP(VALUE(MID($B571,2,1)),_309_Table3,MATCH(MID($B571,1,1),_309_Table3_ColumnLookup,0),FALSE)
+N("309"),
  IF(VALUE(LEFT($A571,3))=310,VLOOKUP(VALUE(MID($B571,2,1)),_310_Table3,MATCH(MID($B571,1,1),_310_Table3_ColumnLookup,0),FALSE)
+N("310"),
  IF(AND(VALUE(LEFT($A571,3))=311,LEN($I571)=4),VLOOKUP($I571,_311_Table3,MATCH($B571,_311_Table3_ColumnLookup,0),FALSE),
  IF(AND(VALUE(LEFT($A571,3))=311,OR($B571="I2",$B571="J2",$B571="K2",$B571="L2")),VLOOKUP('311'!$G$58,_311_Table3,MATCH(MID($B571,1,1),_311_Table3_ColumnLookup,0),FALSE),
  IF(AND(VALUE(LEFT($A571,3))=311,RIGHT($B571,5)="Total"),VLOOKUP('311'!$G$59,_311_Table3,MATCH(MID($B571,1,1),_311_Table3_ColumnLookup,0),FALSE),
  IF(VALUE(LEFT($A571,3))=311,VLOOKUP(VALUE(MID($B571,2,1)),_311_Table3,MATCH(MID($B571,1,1),_311_Table3_ColumnLookup,0),FALSE)
+N("311"),
  IF(AND(VALUE(LEFT($A571,3))=312,LEFT($G571,10)="Unincepted",$B571="G "),VLOOKUP(" ULO",_312_Table3,MATCH('312'!$N$16,_312_Table3_ColumnLookup,0),FALSE),
  IF(AND(VALUE(LEFT($A571,3))=312,LEFT($G571,10)="Unincepted",$B571="O "),VLOOKUP(" ULO",_312_Table3,MATCH('312'!$V$16,_312_Table3_ColumnLookup,0),FALSE),
  IF(AND(VALUE(LEFT($A571,3))=312,LEFT($G571,10)="Unincepted",$B571="Q "),VLOOKUP(" ULO",_312_Table3,MATCH('312'!$X$16,_312_Table3_ColumnLookup,0),FALSE),
  IF(AND(VALUE(LEFT($A571,3))=312,LEFT($G571,10)="Unincepted"),VLOOKUP(" ULO",_312_Table3,MATCH(LEFT($B571,1),_312_Table3_ColumnLookup,0),FALSE),
  IF(AND(VALUE(LEFT($A571,3))=312,LEFT($G571,5)="Total",$B571="G "),VLOOKUP('312'!$F$80,_312_Table3,MATCH('312'!$N$16,_312_Table3_ColumnLookup,0),FALSE),
  IF(AND(VALUE(LEFT($A571,3))=312,LEFT($G571,5)="Total",$B571="O "),VLOOKUP('312'!$F$80,_312_Table3,MATCH('312'!$V$16,_312_Table3_ColumnLookup,0),FALSE),
  IF(AND(VALUE(LEFT($A571,3))=312,LEFT($G571,5)="Total",$B571="Q "),VLOOKUP('312'!$F$80,_312_Table3,MATCH('312'!$X$16,_312_Table3_ColumnLookup,0),FALSE),
  IF(AND(VALUE(LEFT($A571,3))=312,LEFT($G571,5)="Total"),VLOOKUP('312'!$F$80,_312_Table3,MATCH(LEFT($B571,1),_312_Table3_ColumnLookup,0),FALSE),
  IF(AND(VALUE(LEFT($A571,3))=312,LEN($I571)=4,$B571="G"),VLOOKUP($I571,_312_Table3,MATCH('312'!$N$16,_312_Table3_ColumnLookup,0),FALSE),
  IF(AND(VALUE(LEFT($A571,3))=312,LEN($I571)=4,$B571="O"),VLOOKUP($I571,_312_Table3,MATCH('312'!$V$16,_312_Table3_ColumnLookup,0),FALSE),
  IF(AND(VALUE(LEFT($A571,3))=312,LEN($I571)=4,$B571="Q"),VLOOKUP($I571,_312_Table3,MATCH('312'!$X$16,_312_Table3_ColumnLookup,0),FALSE),
  IF(AND(VALUE(LEFT($A571,3))=312,LEN($I571)=4),VLOOKUP($I571,_312_Table3,MATCH(LEFT($B571,1),_312_Table3_ColumnLookup,0),FALSE)
+N("312"),
  IF(VALUE(LEFT($A571,3))=313,VLOOKUP(VALUE(MID($B571,2,1)),_313_Table3,MATCH(MID($B571,1,1),_313_Table3_ColumnLookup,0),FALSE)
+N("313"),
  IF(AND(VALUE(LEFT($A571,3))=314,LEN($B571)=3),VLOOKUP(VALUE(MID($B571,2,2)),_314_Table3,MATCH(MID($B571,1,1),_314_Table3_ColumnLookup,0),FALSE),
  IF(VALUE(LEFT($A571,3))=314,VLOOKUP(VALUE(MID($B571,2,1)),_314_Table3,MATCH(MID($B571,1,1),_314_Table3_ColumnLookup,0),FALSE)
+N("314"),
""))))))))))))))))))))))))</f>
        <v>#NAME?</v>
      </c>
      <c r="G571" t="s">
        <v>1150</v>
      </c>
      <c r="H571" s="321">
        <f>IFERROR(
IF(ISERROR($D571)=FALSE,$D571,IF(ISERROR($E571)=FALSE,$E571,IF(ISERROR($F571)=FALSE,$F571
+N("012 checkboxes"),
IF(
IF(OR(LEFT($A571,9)="Syndicate",LEFT($A571,12)="NewSyndicate"),VLOOKUP($A571,'012'!$J:$ZW,MATCH("Link to button",'012'!$J$1:$ZW$1,0),0)
+N("309 checkbox"),
IF($C571="309 LCR Summary0",VLOOKUP("Notes990",'309'!$P:$ZZ,MATCH("Link to button",'309'!$P$1:$ZZ$1,0),0)
+N("313 checkboxes"),
IF($C571="313 Financial Information0LcmVsScr",IF($C571="309 LCR Summary0",VLOOKUP("LcmVsScr",'309'!$N:$ZZ,MATCH("Link to button",'309'!$N$1:$ZZ$1,0),0),
IF($C571="313 Financial Information0LcrDocAttached",IF($C571="309 LCR Summary0",VLOOKUP("LcrDocAttached",'309'!$N:$ZZ,MATCH("Link to button",'309'!$N$1:$ZZ$1,0),
0)))))))=1,TRUE,FALSE)
))),"")</f>
        <v>0</v>
      </c>
      <c r="I571">
        <v>2011</v>
      </c>
    </row>
    <row r="572" spans="1:9" customFormat="1">
      <c r="A572" s="237" t="str">
        <f>VLOOKUP($G572,CSVLookups!$B:$R,MATCH(A$1,CSVLookups!$B$1:$R$1,0),FALSE)</f>
        <v>312 Projected Solvency II Technical Provisions at Time Zero</v>
      </c>
      <c r="B572" s="237" t="str">
        <f>VLOOKUP($G572,CSVLookups!$B:$R,MATCH(B$1,CSVLookups!$B$1:$R$1,0),FALSE)</f>
        <v>H</v>
      </c>
      <c r="C572" s="238" t="str">
        <f t="shared" si="9"/>
        <v>312 Projected Solvency II Technical Provisions at Time ZeroH2011</v>
      </c>
      <c r="D572" s="238">
        <f>IF(AND(VALUE(LEFT($A572,3))=309,LEN($B572)=3),VLOOKUP(VALUE(MID($B572,2,2)),_309_Table1,MATCH(MID($B572,1,1),_309_Table1_ColumnLookup,0),FALSE),
  IF($C572="309 LCR SummaryA",OneYearSCR,IF($C572="309 LCR SummaryB",UltimateSCR,IF(VALUE(LEFT($A572,3))=309,VLOOKUP(VALUE(MID($B572,2,1)),_309_Table1,MATCH(MID($B572,1,1),_309_Table1_ColumnLookup,0),FALSE)
+N("309"),
  IF(VALUE(LEFT($A572,3))=310,VLOOKUP(VALUE(MID($B572,2,1)),_310_Table1,MATCH(MID($B572,1,1),_310_Table1_ColumnLookup,0),FALSE)
+N("310"),
  IF(AND(VALUE(LEFT($A572,3))=311,LEN($I572)=4),VLOOKUP($I572,_311_Table1,MATCH($B572,_311_Table1_ColumnLookup,0),FALSE),
  IF(AND(VALUE(LEFT($A572,3))=311,OR($B572="I2",$B572="J2",$B572="K2",$B572="L2")),VLOOKUP('311'!$G$58,_311_Table1,MATCH(MID($B572,1,1),_311_Table1_ColumnLookup,0),FALSE),
  IF(AND(VALUE(LEFT($A572,3))=311,RIGHT($B572,5)="Total"),VLOOKUP('311'!$G$59,_311_Table1,MATCH(MID($B572,1,1),_311_Table1_ColumnLookup,0),FALSE),
  IF(VALUE(LEFT($A572,3))=311,VLOOKUP(VALUE(MID($B572,2,1)),_311_Table1,MATCH(MID($B572,1,1),_311_Table1_ColumnLookup,0),FALSE)
+N("311"),
  IF(AND(VALUE(LEFT($A572,3))=312,LEFT($G572,10)="Unincepted",$B572="G "),VLOOKUP(" ULO",_312_Table1,MATCH('312'!$N$16,_312_Table1_ColumnLookup,0),FALSE),
  IF(AND(VALUE(LEFT($A572,3))=312,LEFT($G572,10)="Unincepted",$B572="O "),VLOOKUP(" ULO",_312_Table1,MATCH('312'!$V$16,_312_Table1_ColumnLookup,0),FALSE),
  IF(AND(VALUE(LEFT($A572,3))=312,LEFT($G572,10)="Unincepted",$B572="Q "),VLOOKUP(" ULO",_312_Table1,MATCH('312'!$X$16,_312_Table1_ColumnLookup,0),FALSE),
  IF(AND(VALUE(LEFT($A572,3))=312,LEFT($G572,10)="Unincepted"),VLOOKUP(" ULO",_312_Table1,MATCH(LEFT($B572,1),_312_Table1_ColumnLookup,0),FALSE),
  IF(AND(VALUE(LEFT($A572,3))=312,LEFT($G572,5)="Total",$B572="G "),VLOOKUP('312'!$F$80,_312_Table1,MATCH('312'!$N$16,_312_Table1_ColumnLookup,0),FALSE),
  IF(AND(VALUE(LEFT($A572,3))=312,LEFT($G572,5)="Total",$B572="O "),VLOOKUP('312'!$F$80,_312_Table1,MATCH('312'!$V$16,_312_Table1_ColumnLookup,0),FALSE),
  IF(AND(VALUE(LEFT($A572,3))=312,LEFT($G572,5)="Total",$B572="Q "),VLOOKUP('312'!$F$80,_312_Table1,MATCH('312'!$X$16,_312_Table1_ColumnLookup,0),FALSE),
  IF(AND(VALUE(LEFT($A572,3))=312,LEFT($G572,5)="Total"),VLOOKUP('312'!$F$80,_312_Table1,MATCH(LEFT($B572,1),_312_Table1_ColumnLookup,0),FALSE),
  IF(AND(VALUE(LEFT($A572,3))=312,LEN($I572)=4,$B572="G"),VLOOKUP($I572,_312_Table1,MATCH('312'!$N$16,_312_Table1_ColumnLookup,0),FALSE),
  IF(AND(VALUE(LEFT($A572,3))=312,LEN($I572)=4,$B572="O"),VLOOKUP($I572,_312_Table1,MATCH('312'!$V$16,_312_Table1_ColumnLookup,0),FALSE),
  IF(AND(VALUE(LEFT($A572,3))=312,LEN($I572)=4,$B572="Q"),VLOOKUP($I572,_312_Table1,MATCH('312'!$X$16,_312_Table1_ColumnLookup,0),FALSE),
  IF(AND(VALUE(LEFT($A572,3))=312,LEN($I572)=4),VLOOKUP($I572,_312_Table1,MATCH(LEFT($B572,1),_312_Table1_ColumnLookup,0),FALSE)
+N("312"),
  IF(VALUE(LEFT($A572,3))=313,VLOOKUP(VALUE(MID($B572,2,1)),_313_Table1,MATCH(MID($B572,1,1),_313_Table1_ColumnLookup,0),FALSE)
+N("313"),
  IF(AND(VALUE(LEFT($A572,3))=314,LEN($B572)=3),VLOOKUP(VALUE(MID($B572,2,2)),_314_Table1,MATCH(MID($B572,1,1),_314_Table1_ColumnLookup,0),FALSE),
  IF(VALUE(LEFT($A572,3))=314,VLOOKUP(VALUE(MID($B572,2,1)),_314_Table1,MATCH(MID($B572,1,1),_314_Table1_ColumnLookup,0),FALSE)
+N("314"),
""))))))))))))))))))))))))</f>
        <v>0</v>
      </c>
      <c r="E572" s="238" t="e">
        <f>IF(AND(VALUE(LEFT($A572,3))=309,LEN($B572)=3),VLOOKUP(VALUE(MID($B572,2,2)),_309_Table2,MATCH(MID($B572,1,1),_309_Table2_ColumnLookup,0),FALSE),
  IF($C572="309 LCR SummaryA",OneYearSCR,IF($C572="309 LCR SummaryB",UltimateSCR,IF(VALUE(LEFT($A572,3))=309,VLOOKUP(VALUE(MID($B572,2,1)),_309_Table2,MATCH(MID($B572,1,1),_309_Table2_ColumnLookup,0),FALSE)
+N("309"),
  IF(VALUE(LEFT($A572,3))=310,VLOOKUP(VALUE(MID($B572,2,1)),_310_Table2,MATCH(MID($B572,1,1),_310_Table2_ColumnLookup,0),FALSE)
+N("310"),
  IF(AND(VALUE(LEFT($A572,3))=311,LEN($I572)=4),VLOOKUP($I572,_311_Table2,MATCH($B572,_311_Table2_ColumnLookup,0),FALSE),
  IF(AND(VALUE(LEFT($A572,3))=311,OR($B572="I2",$B572="J2",$B572="K2",$B572="L2")),VLOOKUP('311'!$G$58,_311_Table2,MATCH(MID($B572,1,1),_311_Table2_ColumnLookup,0),FALSE),
  IF(AND(VALUE(LEFT($A572,3))=311,RIGHT($B572,5)="Total"),VLOOKUP('311'!$G$59,_311_Table2,MATCH(MID($B572,1,1),_311_Table2_ColumnLookup,0),FALSE),
  IF(VALUE(LEFT($A572,3))=311,VLOOKUP(VALUE(MID($B572,2,1)),_311_Table2,MATCH(MID($B572,1,1),_311_Table2_ColumnLookup,0),FALSE)
+N("311"),
  IF(AND(VALUE(LEFT($A572,3))=312,LEFT($G572,10)="Unincepted",$B572="G "),VLOOKUP(" ULO",_312_Table2,MATCH('312'!$N$16,_312_Table2_ColumnLookup,0),FALSE),
  IF(AND(VALUE(LEFT($A572,3))=312,LEFT($G572,10)="Unincepted",$B572="O "),VLOOKUP(" ULO",_312_Table2,MATCH('312'!$V$16,_312_Table2_ColumnLookup,0),FALSE),
  IF(AND(VALUE(LEFT($A572,3))=312,LEFT($G572,10)="Unincepted",$B572="Q "),VLOOKUP(" ULO",_312_Table2,MATCH('312'!$X$16,_312_Table2_ColumnLookup,0),FALSE),
  IF(AND(VALUE(LEFT($A572,3))=312,LEFT($G572,10)="Unincepted"),VLOOKUP(" ULO",_312_Table2,MATCH(LEFT($B572,1),_312_Table2_ColumnLookup,0),FALSE),
  IF(AND(VALUE(LEFT($A572,3))=312,LEFT($G572,5)="Total",$B572="G "),VLOOKUP('312'!$F$80,_312_Table2,MATCH('312'!$N$16,_312_Table2_ColumnLookup,0),FALSE),
  IF(AND(VALUE(LEFT($A572,3))=312,LEFT($G572,5)="Total",$B572="O "),VLOOKUP('312'!$F$80,_312_Table2,MATCH('312'!$V$16,_312_Table2_ColumnLookup,0),FALSE),
  IF(AND(VALUE(LEFT($A572,3))=312,LEFT($G572,5)="Total",$B572="Q "),VLOOKUP('312'!$F$80,_312_Table2,MATCH('312'!$X$16,_312_Table2_ColumnLookup,0),FALSE),
  IF(AND(VALUE(LEFT($A572,3))=312,LEFT($G572,5)="Total"),VLOOKUP('312'!$F$80,_312_Table2,MATCH(LEFT($B572,1),_312_Table2_ColumnLookup,0),FALSE),
  IF(AND(VALUE(LEFT($A572,3))=312,LEN($I572)=4,$B572="G"),VLOOKUP($I572,_312_Table2,MATCH('312'!$N$16,_312_Table2_ColumnLookup,0),FALSE),
  IF(AND(VALUE(LEFT($A572,3))=312,LEN($I572)=4,$B572="O"),VLOOKUP($I572,_312_Table2,MATCH('312'!$V$16,_312_Table2_ColumnLookup,0),FALSE),
  IF(AND(VALUE(LEFT($A572,3))=312,LEN($I572)=4,$B572="Q"),VLOOKUP($I572,_312_Table2,MATCH('312'!$X$16,_312_Table2_ColumnLookup,0),FALSE),
  IF(AND(VALUE(LEFT($A572,3))=312,LEN($I572)=4),VLOOKUP($I572,_312_Table2,MATCH(LEFT($B572,1),_312_Table2_ColumnLookup,0),FALSE)
+N("312"),
  IF(VALUE(LEFT($A572,3))=313,VLOOKUP(VALUE(MID($B572,2,1)),_313_Table2,MATCH(MID($B572,1,1),_313_Table2_ColumnLookup,0),FALSE)
+N("313"),
  IF(AND(VALUE(LEFT($A572,3))=314,LEN($B572)=3),VLOOKUP(VALUE(MID($B572,2,2)),_314_Table2,MATCH(MID($B572,1,1),_314_Table2_ColumnLookup,0),FALSE),
  IF(VALUE(LEFT($A572,3))=314,VLOOKUP(VALUE(MID($B572,2,1)),_314_Table2,MATCH(MID($B572,1,1),_314_Table2_ColumnLookup,0),FALSE)
+N("314"),
""))))))))))))))))))))))))</f>
        <v>#NAME?</v>
      </c>
      <c r="F572" s="238" t="e">
        <f>IF(AND(VALUE(LEFT($A572,3))=309,LEN($B572)=3),VLOOKUP(VALUE(MID($B572,2,2)),_309_Table3,MATCH(MID($B572,1,1),_309_Table3_ColumnLookup,0),FALSE),
  IF($C572="309 LCR SummaryA",OneYearSCR,IF($C572="309 LCR SummaryB",UltimateSCR,IF(VALUE(LEFT($A572,3))=309,VLOOKUP(VALUE(MID($B572,2,1)),_309_Table3,MATCH(MID($B572,1,1),_309_Table3_ColumnLookup,0),FALSE)
+N("309"),
  IF(VALUE(LEFT($A572,3))=310,VLOOKUP(VALUE(MID($B572,2,1)),_310_Table3,MATCH(MID($B572,1,1),_310_Table3_ColumnLookup,0),FALSE)
+N("310"),
  IF(AND(VALUE(LEFT($A572,3))=311,LEN($I572)=4),VLOOKUP($I572,_311_Table3,MATCH($B572,_311_Table3_ColumnLookup,0),FALSE),
  IF(AND(VALUE(LEFT($A572,3))=311,OR($B572="I2",$B572="J2",$B572="K2",$B572="L2")),VLOOKUP('311'!$G$58,_311_Table3,MATCH(MID($B572,1,1),_311_Table3_ColumnLookup,0),FALSE),
  IF(AND(VALUE(LEFT($A572,3))=311,RIGHT($B572,5)="Total"),VLOOKUP('311'!$G$59,_311_Table3,MATCH(MID($B572,1,1),_311_Table3_ColumnLookup,0),FALSE),
  IF(VALUE(LEFT($A572,3))=311,VLOOKUP(VALUE(MID($B572,2,1)),_311_Table3,MATCH(MID($B572,1,1),_311_Table3_ColumnLookup,0),FALSE)
+N("311"),
  IF(AND(VALUE(LEFT($A572,3))=312,LEFT($G572,10)="Unincepted",$B572="G "),VLOOKUP(" ULO",_312_Table3,MATCH('312'!$N$16,_312_Table3_ColumnLookup,0),FALSE),
  IF(AND(VALUE(LEFT($A572,3))=312,LEFT($G572,10)="Unincepted",$B572="O "),VLOOKUP(" ULO",_312_Table3,MATCH('312'!$V$16,_312_Table3_ColumnLookup,0),FALSE),
  IF(AND(VALUE(LEFT($A572,3))=312,LEFT($G572,10)="Unincepted",$B572="Q "),VLOOKUP(" ULO",_312_Table3,MATCH('312'!$X$16,_312_Table3_ColumnLookup,0),FALSE),
  IF(AND(VALUE(LEFT($A572,3))=312,LEFT($G572,10)="Unincepted"),VLOOKUP(" ULO",_312_Table3,MATCH(LEFT($B572,1),_312_Table3_ColumnLookup,0),FALSE),
  IF(AND(VALUE(LEFT($A572,3))=312,LEFT($G572,5)="Total",$B572="G "),VLOOKUP('312'!$F$80,_312_Table3,MATCH('312'!$N$16,_312_Table3_ColumnLookup,0),FALSE),
  IF(AND(VALUE(LEFT($A572,3))=312,LEFT($G572,5)="Total",$B572="O "),VLOOKUP('312'!$F$80,_312_Table3,MATCH('312'!$V$16,_312_Table3_ColumnLookup,0),FALSE),
  IF(AND(VALUE(LEFT($A572,3))=312,LEFT($G572,5)="Total",$B572="Q "),VLOOKUP('312'!$F$80,_312_Table3,MATCH('312'!$X$16,_312_Table3_ColumnLookup,0),FALSE),
  IF(AND(VALUE(LEFT($A572,3))=312,LEFT($G572,5)="Total"),VLOOKUP('312'!$F$80,_312_Table3,MATCH(LEFT($B572,1),_312_Table3_ColumnLookup,0),FALSE),
  IF(AND(VALUE(LEFT($A572,3))=312,LEN($I572)=4,$B572="G"),VLOOKUP($I572,_312_Table3,MATCH('312'!$N$16,_312_Table3_ColumnLookup,0),FALSE),
  IF(AND(VALUE(LEFT($A572,3))=312,LEN($I572)=4,$B572="O"),VLOOKUP($I572,_312_Table3,MATCH('312'!$V$16,_312_Table3_ColumnLookup,0),FALSE),
  IF(AND(VALUE(LEFT($A572,3))=312,LEN($I572)=4,$B572="Q"),VLOOKUP($I572,_312_Table3,MATCH('312'!$X$16,_312_Table3_ColumnLookup,0),FALSE),
  IF(AND(VALUE(LEFT($A572,3))=312,LEN($I572)=4),VLOOKUP($I572,_312_Table3,MATCH(LEFT($B572,1),_312_Table3_ColumnLookup,0),FALSE)
+N("312"),
  IF(VALUE(LEFT($A572,3))=313,VLOOKUP(VALUE(MID($B572,2,1)),_313_Table3,MATCH(MID($B572,1,1),_313_Table3_ColumnLookup,0),FALSE)
+N("313"),
  IF(AND(VALUE(LEFT($A572,3))=314,LEN($B572)=3),VLOOKUP(VALUE(MID($B572,2,2)),_314_Table3,MATCH(MID($B572,1,1),_314_Table3_ColumnLookup,0),FALSE),
  IF(VALUE(LEFT($A572,3))=314,VLOOKUP(VALUE(MID($B572,2,1)),_314_Table3,MATCH(MID($B572,1,1),_314_Table3_ColumnLookup,0),FALSE)
+N("314"),
""))))))))))))))))))))))))</f>
        <v>#NAME?</v>
      </c>
      <c r="G572" t="s">
        <v>1151</v>
      </c>
      <c r="H572" s="321">
        <f>IFERROR(
IF(ISERROR($D572)=FALSE,$D572,IF(ISERROR($E572)=FALSE,$E572,IF(ISERROR($F572)=FALSE,$F572
+N("012 checkboxes"),
IF(
IF(OR(LEFT($A572,9)="Syndicate",LEFT($A572,12)="NewSyndicate"),VLOOKUP($A572,'012'!$J:$ZW,MATCH("Link to button",'012'!$J$1:$ZW$1,0),0)
+N("309 checkbox"),
IF($C572="309 LCR Summary0",VLOOKUP("Notes990",'309'!$P:$ZZ,MATCH("Link to button",'309'!$P$1:$ZZ$1,0),0)
+N("313 checkboxes"),
IF($C572="313 Financial Information0LcmVsScr",IF($C572="309 LCR Summary0",VLOOKUP("LcmVsScr",'309'!$N:$ZZ,MATCH("Link to button",'309'!$N$1:$ZZ$1,0),0),
IF($C572="313 Financial Information0LcrDocAttached",IF($C572="309 LCR Summary0",VLOOKUP("LcrDocAttached",'309'!$N:$ZZ,MATCH("Link to button",'309'!$N$1:$ZZ$1,0),
0)))))))=1,TRUE,FALSE)
))),"")</f>
        <v>0</v>
      </c>
      <c r="I572">
        <v>2011</v>
      </c>
    </row>
    <row r="573" spans="1:9" customFormat="1">
      <c r="A573" s="237" t="str">
        <f>VLOOKUP($G573,CSVLookups!$B:$R,MATCH(A$1,CSVLookups!$B$1:$R$1,0),FALSE)</f>
        <v>312 Projected Solvency II Technical Provisions at Time Zero</v>
      </c>
      <c r="B573" s="237" t="str">
        <f>VLOOKUP($G573,CSVLookups!$B:$R,MATCH(B$1,CSVLookups!$B$1:$R$1,0),FALSE)</f>
        <v>I</v>
      </c>
      <c r="C573" s="238" t="str">
        <f t="shared" si="9"/>
        <v>312 Projected Solvency II Technical Provisions at Time ZeroI2011</v>
      </c>
      <c r="D573" s="238">
        <f>IF(AND(VALUE(LEFT($A573,3))=309,LEN($B573)=3),VLOOKUP(VALUE(MID($B573,2,2)),_309_Table1,MATCH(MID($B573,1,1),_309_Table1_ColumnLookup,0),FALSE),
  IF($C573="309 LCR SummaryA",OneYearSCR,IF($C573="309 LCR SummaryB",UltimateSCR,IF(VALUE(LEFT($A573,3))=309,VLOOKUP(VALUE(MID($B573,2,1)),_309_Table1,MATCH(MID($B573,1,1),_309_Table1_ColumnLookup,0),FALSE)
+N("309"),
  IF(VALUE(LEFT($A573,3))=310,VLOOKUP(VALUE(MID($B573,2,1)),_310_Table1,MATCH(MID($B573,1,1),_310_Table1_ColumnLookup,0),FALSE)
+N("310"),
  IF(AND(VALUE(LEFT($A573,3))=311,LEN($I573)=4),VLOOKUP($I573,_311_Table1,MATCH($B573,_311_Table1_ColumnLookup,0),FALSE),
  IF(AND(VALUE(LEFT($A573,3))=311,OR($B573="I2",$B573="J2",$B573="K2",$B573="L2")),VLOOKUP('311'!$G$58,_311_Table1,MATCH(MID($B573,1,1),_311_Table1_ColumnLookup,0),FALSE),
  IF(AND(VALUE(LEFT($A573,3))=311,RIGHT($B573,5)="Total"),VLOOKUP('311'!$G$59,_311_Table1,MATCH(MID($B573,1,1),_311_Table1_ColumnLookup,0),FALSE),
  IF(VALUE(LEFT($A573,3))=311,VLOOKUP(VALUE(MID($B573,2,1)),_311_Table1,MATCH(MID($B573,1,1),_311_Table1_ColumnLookup,0),FALSE)
+N("311"),
  IF(AND(VALUE(LEFT($A573,3))=312,LEFT($G573,10)="Unincepted",$B573="G "),VLOOKUP(" ULO",_312_Table1,MATCH('312'!$N$16,_312_Table1_ColumnLookup,0),FALSE),
  IF(AND(VALUE(LEFT($A573,3))=312,LEFT($G573,10)="Unincepted",$B573="O "),VLOOKUP(" ULO",_312_Table1,MATCH('312'!$V$16,_312_Table1_ColumnLookup,0),FALSE),
  IF(AND(VALUE(LEFT($A573,3))=312,LEFT($G573,10)="Unincepted",$B573="Q "),VLOOKUP(" ULO",_312_Table1,MATCH('312'!$X$16,_312_Table1_ColumnLookup,0),FALSE),
  IF(AND(VALUE(LEFT($A573,3))=312,LEFT($G573,10)="Unincepted"),VLOOKUP(" ULO",_312_Table1,MATCH(LEFT($B573,1),_312_Table1_ColumnLookup,0),FALSE),
  IF(AND(VALUE(LEFT($A573,3))=312,LEFT($G573,5)="Total",$B573="G "),VLOOKUP('312'!$F$80,_312_Table1,MATCH('312'!$N$16,_312_Table1_ColumnLookup,0),FALSE),
  IF(AND(VALUE(LEFT($A573,3))=312,LEFT($G573,5)="Total",$B573="O "),VLOOKUP('312'!$F$80,_312_Table1,MATCH('312'!$V$16,_312_Table1_ColumnLookup,0),FALSE),
  IF(AND(VALUE(LEFT($A573,3))=312,LEFT($G573,5)="Total",$B573="Q "),VLOOKUP('312'!$F$80,_312_Table1,MATCH('312'!$X$16,_312_Table1_ColumnLookup,0),FALSE),
  IF(AND(VALUE(LEFT($A573,3))=312,LEFT($G573,5)="Total"),VLOOKUP('312'!$F$80,_312_Table1,MATCH(LEFT($B573,1),_312_Table1_ColumnLookup,0),FALSE),
  IF(AND(VALUE(LEFT($A573,3))=312,LEN($I573)=4,$B573="G"),VLOOKUP($I573,_312_Table1,MATCH('312'!$N$16,_312_Table1_ColumnLookup,0),FALSE),
  IF(AND(VALUE(LEFT($A573,3))=312,LEN($I573)=4,$B573="O"),VLOOKUP($I573,_312_Table1,MATCH('312'!$V$16,_312_Table1_ColumnLookup,0),FALSE),
  IF(AND(VALUE(LEFT($A573,3))=312,LEN($I573)=4,$B573="Q"),VLOOKUP($I573,_312_Table1,MATCH('312'!$X$16,_312_Table1_ColumnLookup,0),FALSE),
  IF(AND(VALUE(LEFT($A573,3))=312,LEN($I573)=4),VLOOKUP($I573,_312_Table1,MATCH(LEFT($B573,1),_312_Table1_ColumnLookup,0),FALSE)
+N("312"),
  IF(VALUE(LEFT($A573,3))=313,VLOOKUP(VALUE(MID($B573,2,1)),_313_Table1,MATCH(MID($B573,1,1),_313_Table1_ColumnLookup,0),FALSE)
+N("313"),
  IF(AND(VALUE(LEFT($A573,3))=314,LEN($B573)=3),VLOOKUP(VALUE(MID($B573,2,2)),_314_Table1,MATCH(MID($B573,1,1),_314_Table1_ColumnLookup,0),FALSE),
  IF(VALUE(LEFT($A573,3))=314,VLOOKUP(VALUE(MID($B573,2,1)),_314_Table1,MATCH(MID($B573,1,1),_314_Table1_ColumnLookup,0),FALSE)
+N("314"),
""))))))))))))))))))))))))</f>
        <v>0</v>
      </c>
      <c r="E573" s="238" t="e">
        <f>IF(AND(VALUE(LEFT($A573,3))=309,LEN($B573)=3),VLOOKUP(VALUE(MID($B573,2,2)),_309_Table2,MATCH(MID($B573,1,1),_309_Table2_ColumnLookup,0),FALSE),
  IF($C573="309 LCR SummaryA",OneYearSCR,IF($C573="309 LCR SummaryB",UltimateSCR,IF(VALUE(LEFT($A573,3))=309,VLOOKUP(VALUE(MID($B573,2,1)),_309_Table2,MATCH(MID($B573,1,1),_309_Table2_ColumnLookup,0),FALSE)
+N("309"),
  IF(VALUE(LEFT($A573,3))=310,VLOOKUP(VALUE(MID($B573,2,1)),_310_Table2,MATCH(MID($B573,1,1),_310_Table2_ColumnLookup,0),FALSE)
+N("310"),
  IF(AND(VALUE(LEFT($A573,3))=311,LEN($I573)=4),VLOOKUP($I573,_311_Table2,MATCH($B573,_311_Table2_ColumnLookup,0),FALSE),
  IF(AND(VALUE(LEFT($A573,3))=311,OR($B573="I2",$B573="J2",$B573="K2",$B573="L2")),VLOOKUP('311'!$G$58,_311_Table2,MATCH(MID($B573,1,1),_311_Table2_ColumnLookup,0),FALSE),
  IF(AND(VALUE(LEFT($A573,3))=311,RIGHT($B573,5)="Total"),VLOOKUP('311'!$G$59,_311_Table2,MATCH(MID($B573,1,1),_311_Table2_ColumnLookup,0),FALSE),
  IF(VALUE(LEFT($A573,3))=311,VLOOKUP(VALUE(MID($B573,2,1)),_311_Table2,MATCH(MID($B573,1,1),_311_Table2_ColumnLookup,0),FALSE)
+N("311"),
  IF(AND(VALUE(LEFT($A573,3))=312,LEFT($G573,10)="Unincepted",$B573="G "),VLOOKUP(" ULO",_312_Table2,MATCH('312'!$N$16,_312_Table2_ColumnLookup,0),FALSE),
  IF(AND(VALUE(LEFT($A573,3))=312,LEFT($G573,10)="Unincepted",$B573="O "),VLOOKUP(" ULO",_312_Table2,MATCH('312'!$V$16,_312_Table2_ColumnLookup,0),FALSE),
  IF(AND(VALUE(LEFT($A573,3))=312,LEFT($G573,10)="Unincepted",$B573="Q "),VLOOKUP(" ULO",_312_Table2,MATCH('312'!$X$16,_312_Table2_ColumnLookup,0),FALSE),
  IF(AND(VALUE(LEFT($A573,3))=312,LEFT($G573,10)="Unincepted"),VLOOKUP(" ULO",_312_Table2,MATCH(LEFT($B573,1),_312_Table2_ColumnLookup,0),FALSE),
  IF(AND(VALUE(LEFT($A573,3))=312,LEFT($G573,5)="Total",$B573="G "),VLOOKUP('312'!$F$80,_312_Table2,MATCH('312'!$N$16,_312_Table2_ColumnLookup,0),FALSE),
  IF(AND(VALUE(LEFT($A573,3))=312,LEFT($G573,5)="Total",$B573="O "),VLOOKUP('312'!$F$80,_312_Table2,MATCH('312'!$V$16,_312_Table2_ColumnLookup,0),FALSE),
  IF(AND(VALUE(LEFT($A573,3))=312,LEFT($G573,5)="Total",$B573="Q "),VLOOKUP('312'!$F$80,_312_Table2,MATCH('312'!$X$16,_312_Table2_ColumnLookup,0),FALSE),
  IF(AND(VALUE(LEFT($A573,3))=312,LEFT($G573,5)="Total"),VLOOKUP('312'!$F$80,_312_Table2,MATCH(LEFT($B573,1),_312_Table2_ColumnLookup,0),FALSE),
  IF(AND(VALUE(LEFT($A573,3))=312,LEN($I573)=4,$B573="G"),VLOOKUP($I573,_312_Table2,MATCH('312'!$N$16,_312_Table2_ColumnLookup,0),FALSE),
  IF(AND(VALUE(LEFT($A573,3))=312,LEN($I573)=4,$B573="O"),VLOOKUP($I573,_312_Table2,MATCH('312'!$V$16,_312_Table2_ColumnLookup,0),FALSE),
  IF(AND(VALUE(LEFT($A573,3))=312,LEN($I573)=4,$B573="Q"),VLOOKUP($I573,_312_Table2,MATCH('312'!$X$16,_312_Table2_ColumnLookup,0),FALSE),
  IF(AND(VALUE(LEFT($A573,3))=312,LEN($I573)=4),VLOOKUP($I573,_312_Table2,MATCH(LEFT($B573,1),_312_Table2_ColumnLookup,0),FALSE)
+N("312"),
  IF(VALUE(LEFT($A573,3))=313,VLOOKUP(VALUE(MID($B573,2,1)),_313_Table2,MATCH(MID($B573,1,1),_313_Table2_ColumnLookup,0),FALSE)
+N("313"),
  IF(AND(VALUE(LEFT($A573,3))=314,LEN($B573)=3),VLOOKUP(VALUE(MID($B573,2,2)),_314_Table2,MATCH(MID($B573,1,1),_314_Table2_ColumnLookup,0),FALSE),
  IF(VALUE(LEFT($A573,3))=314,VLOOKUP(VALUE(MID($B573,2,1)),_314_Table2,MATCH(MID($B573,1,1),_314_Table2_ColumnLookup,0),FALSE)
+N("314"),
""))))))))))))))))))))))))</f>
        <v>#NAME?</v>
      </c>
      <c r="F573" s="238" t="e">
        <f>IF(AND(VALUE(LEFT($A573,3))=309,LEN($B573)=3),VLOOKUP(VALUE(MID($B573,2,2)),_309_Table3,MATCH(MID($B573,1,1),_309_Table3_ColumnLookup,0),FALSE),
  IF($C573="309 LCR SummaryA",OneYearSCR,IF($C573="309 LCR SummaryB",UltimateSCR,IF(VALUE(LEFT($A573,3))=309,VLOOKUP(VALUE(MID($B573,2,1)),_309_Table3,MATCH(MID($B573,1,1),_309_Table3_ColumnLookup,0),FALSE)
+N("309"),
  IF(VALUE(LEFT($A573,3))=310,VLOOKUP(VALUE(MID($B573,2,1)),_310_Table3,MATCH(MID($B573,1,1),_310_Table3_ColumnLookup,0),FALSE)
+N("310"),
  IF(AND(VALUE(LEFT($A573,3))=311,LEN($I573)=4),VLOOKUP($I573,_311_Table3,MATCH($B573,_311_Table3_ColumnLookup,0),FALSE),
  IF(AND(VALUE(LEFT($A573,3))=311,OR($B573="I2",$B573="J2",$B573="K2",$B573="L2")),VLOOKUP('311'!$G$58,_311_Table3,MATCH(MID($B573,1,1),_311_Table3_ColumnLookup,0),FALSE),
  IF(AND(VALUE(LEFT($A573,3))=311,RIGHT($B573,5)="Total"),VLOOKUP('311'!$G$59,_311_Table3,MATCH(MID($B573,1,1),_311_Table3_ColumnLookup,0),FALSE),
  IF(VALUE(LEFT($A573,3))=311,VLOOKUP(VALUE(MID($B573,2,1)),_311_Table3,MATCH(MID($B573,1,1),_311_Table3_ColumnLookup,0),FALSE)
+N("311"),
  IF(AND(VALUE(LEFT($A573,3))=312,LEFT($G573,10)="Unincepted",$B573="G "),VLOOKUP(" ULO",_312_Table3,MATCH('312'!$N$16,_312_Table3_ColumnLookup,0),FALSE),
  IF(AND(VALUE(LEFT($A573,3))=312,LEFT($G573,10)="Unincepted",$B573="O "),VLOOKUP(" ULO",_312_Table3,MATCH('312'!$V$16,_312_Table3_ColumnLookup,0),FALSE),
  IF(AND(VALUE(LEFT($A573,3))=312,LEFT($G573,10)="Unincepted",$B573="Q "),VLOOKUP(" ULO",_312_Table3,MATCH('312'!$X$16,_312_Table3_ColumnLookup,0),FALSE),
  IF(AND(VALUE(LEFT($A573,3))=312,LEFT($G573,10)="Unincepted"),VLOOKUP(" ULO",_312_Table3,MATCH(LEFT($B573,1),_312_Table3_ColumnLookup,0),FALSE),
  IF(AND(VALUE(LEFT($A573,3))=312,LEFT($G573,5)="Total",$B573="G "),VLOOKUP('312'!$F$80,_312_Table3,MATCH('312'!$N$16,_312_Table3_ColumnLookup,0),FALSE),
  IF(AND(VALUE(LEFT($A573,3))=312,LEFT($G573,5)="Total",$B573="O "),VLOOKUP('312'!$F$80,_312_Table3,MATCH('312'!$V$16,_312_Table3_ColumnLookup,0),FALSE),
  IF(AND(VALUE(LEFT($A573,3))=312,LEFT($G573,5)="Total",$B573="Q "),VLOOKUP('312'!$F$80,_312_Table3,MATCH('312'!$X$16,_312_Table3_ColumnLookup,0),FALSE),
  IF(AND(VALUE(LEFT($A573,3))=312,LEFT($G573,5)="Total"),VLOOKUP('312'!$F$80,_312_Table3,MATCH(LEFT($B573,1),_312_Table3_ColumnLookup,0),FALSE),
  IF(AND(VALUE(LEFT($A573,3))=312,LEN($I573)=4,$B573="G"),VLOOKUP($I573,_312_Table3,MATCH('312'!$N$16,_312_Table3_ColumnLookup,0),FALSE),
  IF(AND(VALUE(LEFT($A573,3))=312,LEN($I573)=4,$B573="O"),VLOOKUP($I573,_312_Table3,MATCH('312'!$V$16,_312_Table3_ColumnLookup,0),FALSE),
  IF(AND(VALUE(LEFT($A573,3))=312,LEN($I573)=4,$B573="Q"),VLOOKUP($I573,_312_Table3,MATCH('312'!$X$16,_312_Table3_ColumnLookup,0),FALSE),
  IF(AND(VALUE(LEFT($A573,3))=312,LEN($I573)=4),VLOOKUP($I573,_312_Table3,MATCH(LEFT($B573,1),_312_Table3_ColumnLookup,0),FALSE)
+N("312"),
  IF(VALUE(LEFT($A573,3))=313,VLOOKUP(VALUE(MID($B573,2,1)),_313_Table3,MATCH(MID($B573,1,1),_313_Table3_ColumnLookup,0),FALSE)
+N("313"),
  IF(AND(VALUE(LEFT($A573,3))=314,LEN($B573)=3),VLOOKUP(VALUE(MID($B573,2,2)),_314_Table3,MATCH(MID($B573,1,1),_314_Table3_ColumnLookup,0),FALSE),
  IF(VALUE(LEFT($A573,3))=314,VLOOKUP(VALUE(MID($B573,2,1)),_314_Table3,MATCH(MID($B573,1,1),_314_Table3_ColumnLookup,0),FALSE)
+N("314"),
""))))))))))))))))))))))))</f>
        <v>#NAME?</v>
      </c>
      <c r="G573" t="s">
        <v>1152</v>
      </c>
      <c r="H573" s="321">
        <f>IFERROR(
IF(ISERROR($D573)=FALSE,$D573,IF(ISERROR($E573)=FALSE,$E573,IF(ISERROR($F573)=FALSE,$F573
+N("012 checkboxes"),
IF(
IF(OR(LEFT($A573,9)="Syndicate",LEFT($A573,12)="NewSyndicate"),VLOOKUP($A573,'012'!$J:$ZW,MATCH("Link to button",'012'!$J$1:$ZW$1,0),0)
+N("309 checkbox"),
IF($C573="309 LCR Summary0",VLOOKUP("Notes990",'309'!$P:$ZZ,MATCH("Link to button",'309'!$P$1:$ZZ$1,0),0)
+N("313 checkboxes"),
IF($C573="313 Financial Information0LcmVsScr",IF($C573="309 LCR Summary0",VLOOKUP("LcmVsScr",'309'!$N:$ZZ,MATCH("Link to button",'309'!$N$1:$ZZ$1,0),0),
IF($C573="313 Financial Information0LcrDocAttached",IF($C573="309 LCR Summary0",VLOOKUP("LcrDocAttached",'309'!$N:$ZZ,MATCH("Link to button",'309'!$N$1:$ZZ$1,0),
0)))))))=1,TRUE,FALSE)
))),"")</f>
        <v>0</v>
      </c>
      <c r="I573">
        <v>2011</v>
      </c>
    </row>
    <row r="574" spans="1:9" customFormat="1">
      <c r="A574" s="237" t="str">
        <f>VLOOKUP($G574,CSVLookups!$B:$R,MATCH(A$1,CSVLookups!$B$1:$R$1,0),FALSE)</f>
        <v>312 Projected Solvency II Technical Provisions at Time Zero</v>
      </c>
      <c r="B574" s="237" t="str">
        <f>VLOOKUP($G574,CSVLookups!$B:$R,MATCH(B$1,CSVLookups!$B$1:$R$1,0),FALSE)</f>
        <v>J</v>
      </c>
      <c r="C574" s="238" t="str">
        <f t="shared" si="9"/>
        <v>312 Projected Solvency II Technical Provisions at Time ZeroJ2011</v>
      </c>
      <c r="D574" s="238">
        <f>IF(AND(VALUE(LEFT($A574,3))=309,LEN($B574)=3),VLOOKUP(VALUE(MID($B574,2,2)),_309_Table1,MATCH(MID($B574,1,1),_309_Table1_ColumnLookup,0),FALSE),
  IF($C574="309 LCR SummaryA",OneYearSCR,IF($C574="309 LCR SummaryB",UltimateSCR,IF(VALUE(LEFT($A574,3))=309,VLOOKUP(VALUE(MID($B574,2,1)),_309_Table1,MATCH(MID($B574,1,1),_309_Table1_ColumnLookup,0),FALSE)
+N("309"),
  IF(VALUE(LEFT($A574,3))=310,VLOOKUP(VALUE(MID($B574,2,1)),_310_Table1,MATCH(MID($B574,1,1),_310_Table1_ColumnLookup,0),FALSE)
+N("310"),
  IF(AND(VALUE(LEFT($A574,3))=311,LEN($I574)=4),VLOOKUP($I574,_311_Table1,MATCH($B574,_311_Table1_ColumnLookup,0),FALSE),
  IF(AND(VALUE(LEFT($A574,3))=311,OR($B574="I2",$B574="J2",$B574="K2",$B574="L2")),VLOOKUP('311'!$G$58,_311_Table1,MATCH(MID($B574,1,1),_311_Table1_ColumnLookup,0),FALSE),
  IF(AND(VALUE(LEFT($A574,3))=311,RIGHT($B574,5)="Total"),VLOOKUP('311'!$G$59,_311_Table1,MATCH(MID($B574,1,1),_311_Table1_ColumnLookup,0),FALSE),
  IF(VALUE(LEFT($A574,3))=311,VLOOKUP(VALUE(MID($B574,2,1)),_311_Table1,MATCH(MID($B574,1,1),_311_Table1_ColumnLookup,0),FALSE)
+N("311"),
  IF(AND(VALUE(LEFT($A574,3))=312,LEFT($G574,10)="Unincepted",$B574="G "),VLOOKUP(" ULO",_312_Table1,MATCH('312'!$N$16,_312_Table1_ColumnLookup,0),FALSE),
  IF(AND(VALUE(LEFT($A574,3))=312,LEFT($G574,10)="Unincepted",$B574="O "),VLOOKUP(" ULO",_312_Table1,MATCH('312'!$V$16,_312_Table1_ColumnLookup,0),FALSE),
  IF(AND(VALUE(LEFT($A574,3))=312,LEFT($G574,10)="Unincepted",$B574="Q "),VLOOKUP(" ULO",_312_Table1,MATCH('312'!$X$16,_312_Table1_ColumnLookup,0),FALSE),
  IF(AND(VALUE(LEFT($A574,3))=312,LEFT($G574,10)="Unincepted"),VLOOKUP(" ULO",_312_Table1,MATCH(LEFT($B574,1),_312_Table1_ColumnLookup,0),FALSE),
  IF(AND(VALUE(LEFT($A574,3))=312,LEFT($G574,5)="Total",$B574="G "),VLOOKUP('312'!$F$80,_312_Table1,MATCH('312'!$N$16,_312_Table1_ColumnLookup,0),FALSE),
  IF(AND(VALUE(LEFT($A574,3))=312,LEFT($G574,5)="Total",$B574="O "),VLOOKUP('312'!$F$80,_312_Table1,MATCH('312'!$V$16,_312_Table1_ColumnLookup,0),FALSE),
  IF(AND(VALUE(LEFT($A574,3))=312,LEFT($G574,5)="Total",$B574="Q "),VLOOKUP('312'!$F$80,_312_Table1,MATCH('312'!$X$16,_312_Table1_ColumnLookup,0),FALSE),
  IF(AND(VALUE(LEFT($A574,3))=312,LEFT($G574,5)="Total"),VLOOKUP('312'!$F$80,_312_Table1,MATCH(LEFT($B574,1),_312_Table1_ColumnLookup,0),FALSE),
  IF(AND(VALUE(LEFT($A574,3))=312,LEN($I574)=4,$B574="G"),VLOOKUP($I574,_312_Table1,MATCH('312'!$N$16,_312_Table1_ColumnLookup,0),FALSE),
  IF(AND(VALUE(LEFT($A574,3))=312,LEN($I574)=4,$B574="O"),VLOOKUP($I574,_312_Table1,MATCH('312'!$V$16,_312_Table1_ColumnLookup,0),FALSE),
  IF(AND(VALUE(LEFT($A574,3))=312,LEN($I574)=4,$B574="Q"),VLOOKUP($I574,_312_Table1,MATCH('312'!$X$16,_312_Table1_ColumnLookup,0),FALSE),
  IF(AND(VALUE(LEFT($A574,3))=312,LEN($I574)=4),VLOOKUP($I574,_312_Table1,MATCH(LEFT($B574,1),_312_Table1_ColumnLookup,0),FALSE)
+N("312"),
  IF(VALUE(LEFT($A574,3))=313,VLOOKUP(VALUE(MID($B574,2,1)),_313_Table1,MATCH(MID($B574,1,1),_313_Table1_ColumnLookup,0),FALSE)
+N("313"),
  IF(AND(VALUE(LEFT($A574,3))=314,LEN($B574)=3),VLOOKUP(VALUE(MID($B574,2,2)),_314_Table1,MATCH(MID($B574,1,1),_314_Table1_ColumnLookup,0),FALSE),
  IF(VALUE(LEFT($A574,3))=314,VLOOKUP(VALUE(MID($B574,2,1)),_314_Table1,MATCH(MID($B574,1,1),_314_Table1_ColumnLookup,0),FALSE)
+N("314"),
""))))))))))))))))))))))))</f>
        <v>0</v>
      </c>
      <c r="E574" s="238" t="e">
        <f>IF(AND(VALUE(LEFT($A574,3))=309,LEN($B574)=3),VLOOKUP(VALUE(MID($B574,2,2)),_309_Table2,MATCH(MID($B574,1,1),_309_Table2_ColumnLookup,0),FALSE),
  IF($C574="309 LCR SummaryA",OneYearSCR,IF($C574="309 LCR SummaryB",UltimateSCR,IF(VALUE(LEFT($A574,3))=309,VLOOKUP(VALUE(MID($B574,2,1)),_309_Table2,MATCH(MID($B574,1,1),_309_Table2_ColumnLookup,0),FALSE)
+N("309"),
  IF(VALUE(LEFT($A574,3))=310,VLOOKUP(VALUE(MID($B574,2,1)),_310_Table2,MATCH(MID($B574,1,1),_310_Table2_ColumnLookup,0),FALSE)
+N("310"),
  IF(AND(VALUE(LEFT($A574,3))=311,LEN($I574)=4),VLOOKUP($I574,_311_Table2,MATCH($B574,_311_Table2_ColumnLookup,0),FALSE),
  IF(AND(VALUE(LEFT($A574,3))=311,OR($B574="I2",$B574="J2",$B574="K2",$B574="L2")),VLOOKUP('311'!$G$58,_311_Table2,MATCH(MID($B574,1,1),_311_Table2_ColumnLookup,0),FALSE),
  IF(AND(VALUE(LEFT($A574,3))=311,RIGHT($B574,5)="Total"),VLOOKUP('311'!$G$59,_311_Table2,MATCH(MID($B574,1,1),_311_Table2_ColumnLookup,0),FALSE),
  IF(VALUE(LEFT($A574,3))=311,VLOOKUP(VALUE(MID($B574,2,1)),_311_Table2,MATCH(MID($B574,1,1),_311_Table2_ColumnLookup,0),FALSE)
+N("311"),
  IF(AND(VALUE(LEFT($A574,3))=312,LEFT($G574,10)="Unincepted",$B574="G "),VLOOKUP(" ULO",_312_Table2,MATCH('312'!$N$16,_312_Table2_ColumnLookup,0),FALSE),
  IF(AND(VALUE(LEFT($A574,3))=312,LEFT($G574,10)="Unincepted",$B574="O "),VLOOKUP(" ULO",_312_Table2,MATCH('312'!$V$16,_312_Table2_ColumnLookup,0),FALSE),
  IF(AND(VALUE(LEFT($A574,3))=312,LEFT($G574,10)="Unincepted",$B574="Q "),VLOOKUP(" ULO",_312_Table2,MATCH('312'!$X$16,_312_Table2_ColumnLookup,0),FALSE),
  IF(AND(VALUE(LEFT($A574,3))=312,LEFT($G574,10)="Unincepted"),VLOOKUP(" ULO",_312_Table2,MATCH(LEFT($B574,1),_312_Table2_ColumnLookup,0),FALSE),
  IF(AND(VALUE(LEFT($A574,3))=312,LEFT($G574,5)="Total",$B574="G "),VLOOKUP('312'!$F$80,_312_Table2,MATCH('312'!$N$16,_312_Table2_ColumnLookup,0),FALSE),
  IF(AND(VALUE(LEFT($A574,3))=312,LEFT($G574,5)="Total",$B574="O "),VLOOKUP('312'!$F$80,_312_Table2,MATCH('312'!$V$16,_312_Table2_ColumnLookup,0),FALSE),
  IF(AND(VALUE(LEFT($A574,3))=312,LEFT($G574,5)="Total",$B574="Q "),VLOOKUP('312'!$F$80,_312_Table2,MATCH('312'!$X$16,_312_Table2_ColumnLookup,0),FALSE),
  IF(AND(VALUE(LEFT($A574,3))=312,LEFT($G574,5)="Total"),VLOOKUP('312'!$F$80,_312_Table2,MATCH(LEFT($B574,1),_312_Table2_ColumnLookup,0),FALSE),
  IF(AND(VALUE(LEFT($A574,3))=312,LEN($I574)=4,$B574="G"),VLOOKUP($I574,_312_Table2,MATCH('312'!$N$16,_312_Table2_ColumnLookup,0),FALSE),
  IF(AND(VALUE(LEFT($A574,3))=312,LEN($I574)=4,$B574="O"),VLOOKUP($I574,_312_Table2,MATCH('312'!$V$16,_312_Table2_ColumnLookup,0),FALSE),
  IF(AND(VALUE(LEFT($A574,3))=312,LEN($I574)=4,$B574="Q"),VLOOKUP($I574,_312_Table2,MATCH('312'!$X$16,_312_Table2_ColumnLookup,0),FALSE),
  IF(AND(VALUE(LEFT($A574,3))=312,LEN($I574)=4),VLOOKUP($I574,_312_Table2,MATCH(LEFT($B574,1),_312_Table2_ColumnLookup,0),FALSE)
+N("312"),
  IF(VALUE(LEFT($A574,3))=313,VLOOKUP(VALUE(MID($B574,2,1)),_313_Table2,MATCH(MID($B574,1,1),_313_Table2_ColumnLookup,0),FALSE)
+N("313"),
  IF(AND(VALUE(LEFT($A574,3))=314,LEN($B574)=3),VLOOKUP(VALUE(MID($B574,2,2)),_314_Table2,MATCH(MID($B574,1,1),_314_Table2_ColumnLookup,0),FALSE),
  IF(VALUE(LEFT($A574,3))=314,VLOOKUP(VALUE(MID($B574,2,1)),_314_Table2,MATCH(MID($B574,1,1),_314_Table2_ColumnLookup,0),FALSE)
+N("314"),
""))))))))))))))))))))))))</f>
        <v>#NAME?</v>
      </c>
      <c r="F574" s="238" t="e">
        <f>IF(AND(VALUE(LEFT($A574,3))=309,LEN($B574)=3),VLOOKUP(VALUE(MID($B574,2,2)),_309_Table3,MATCH(MID($B574,1,1),_309_Table3_ColumnLookup,0),FALSE),
  IF($C574="309 LCR SummaryA",OneYearSCR,IF($C574="309 LCR SummaryB",UltimateSCR,IF(VALUE(LEFT($A574,3))=309,VLOOKUP(VALUE(MID($B574,2,1)),_309_Table3,MATCH(MID($B574,1,1),_309_Table3_ColumnLookup,0),FALSE)
+N("309"),
  IF(VALUE(LEFT($A574,3))=310,VLOOKUP(VALUE(MID($B574,2,1)),_310_Table3,MATCH(MID($B574,1,1),_310_Table3_ColumnLookup,0),FALSE)
+N("310"),
  IF(AND(VALUE(LEFT($A574,3))=311,LEN($I574)=4),VLOOKUP($I574,_311_Table3,MATCH($B574,_311_Table3_ColumnLookup,0),FALSE),
  IF(AND(VALUE(LEFT($A574,3))=311,OR($B574="I2",$B574="J2",$B574="K2",$B574="L2")),VLOOKUP('311'!$G$58,_311_Table3,MATCH(MID($B574,1,1),_311_Table3_ColumnLookup,0),FALSE),
  IF(AND(VALUE(LEFT($A574,3))=311,RIGHT($B574,5)="Total"),VLOOKUP('311'!$G$59,_311_Table3,MATCH(MID($B574,1,1),_311_Table3_ColumnLookup,0),FALSE),
  IF(VALUE(LEFT($A574,3))=311,VLOOKUP(VALUE(MID($B574,2,1)),_311_Table3,MATCH(MID($B574,1,1),_311_Table3_ColumnLookup,0),FALSE)
+N("311"),
  IF(AND(VALUE(LEFT($A574,3))=312,LEFT($G574,10)="Unincepted",$B574="G "),VLOOKUP(" ULO",_312_Table3,MATCH('312'!$N$16,_312_Table3_ColumnLookup,0),FALSE),
  IF(AND(VALUE(LEFT($A574,3))=312,LEFT($G574,10)="Unincepted",$B574="O "),VLOOKUP(" ULO",_312_Table3,MATCH('312'!$V$16,_312_Table3_ColumnLookup,0),FALSE),
  IF(AND(VALUE(LEFT($A574,3))=312,LEFT($G574,10)="Unincepted",$B574="Q "),VLOOKUP(" ULO",_312_Table3,MATCH('312'!$X$16,_312_Table3_ColumnLookup,0),FALSE),
  IF(AND(VALUE(LEFT($A574,3))=312,LEFT($G574,10)="Unincepted"),VLOOKUP(" ULO",_312_Table3,MATCH(LEFT($B574,1),_312_Table3_ColumnLookup,0),FALSE),
  IF(AND(VALUE(LEFT($A574,3))=312,LEFT($G574,5)="Total",$B574="G "),VLOOKUP('312'!$F$80,_312_Table3,MATCH('312'!$N$16,_312_Table3_ColumnLookup,0),FALSE),
  IF(AND(VALUE(LEFT($A574,3))=312,LEFT($G574,5)="Total",$B574="O "),VLOOKUP('312'!$F$80,_312_Table3,MATCH('312'!$V$16,_312_Table3_ColumnLookup,0),FALSE),
  IF(AND(VALUE(LEFT($A574,3))=312,LEFT($G574,5)="Total",$B574="Q "),VLOOKUP('312'!$F$80,_312_Table3,MATCH('312'!$X$16,_312_Table3_ColumnLookup,0),FALSE),
  IF(AND(VALUE(LEFT($A574,3))=312,LEFT($G574,5)="Total"),VLOOKUP('312'!$F$80,_312_Table3,MATCH(LEFT($B574,1),_312_Table3_ColumnLookup,0),FALSE),
  IF(AND(VALUE(LEFT($A574,3))=312,LEN($I574)=4,$B574="G"),VLOOKUP($I574,_312_Table3,MATCH('312'!$N$16,_312_Table3_ColumnLookup,0),FALSE),
  IF(AND(VALUE(LEFT($A574,3))=312,LEN($I574)=4,$B574="O"),VLOOKUP($I574,_312_Table3,MATCH('312'!$V$16,_312_Table3_ColumnLookup,0),FALSE),
  IF(AND(VALUE(LEFT($A574,3))=312,LEN($I574)=4,$B574="Q"),VLOOKUP($I574,_312_Table3,MATCH('312'!$X$16,_312_Table3_ColumnLookup,0),FALSE),
  IF(AND(VALUE(LEFT($A574,3))=312,LEN($I574)=4),VLOOKUP($I574,_312_Table3,MATCH(LEFT($B574,1),_312_Table3_ColumnLookup,0),FALSE)
+N("312"),
  IF(VALUE(LEFT($A574,3))=313,VLOOKUP(VALUE(MID($B574,2,1)),_313_Table3,MATCH(MID($B574,1,1),_313_Table3_ColumnLookup,0),FALSE)
+N("313"),
  IF(AND(VALUE(LEFT($A574,3))=314,LEN($B574)=3),VLOOKUP(VALUE(MID($B574,2,2)),_314_Table3,MATCH(MID($B574,1,1),_314_Table3_ColumnLookup,0),FALSE),
  IF(VALUE(LEFT($A574,3))=314,VLOOKUP(VALUE(MID($B574,2,1)),_314_Table3,MATCH(MID($B574,1,1),_314_Table3_ColumnLookup,0),FALSE)
+N("314"),
""))))))))))))))))))))))))</f>
        <v>#NAME?</v>
      </c>
      <c r="G574" t="s">
        <v>1153</v>
      </c>
      <c r="H574" s="321">
        <f>IFERROR(
IF(ISERROR($D574)=FALSE,$D574,IF(ISERROR($E574)=FALSE,$E574,IF(ISERROR($F574)=FALSE,$F574
+N("012 checkboxes"),
IF(
IF(OR(LEFT($A574,9)="Syndicate",LEFT($A574,12)="NewSyndicate"),VLOOKUP($A574,'012'!$J:$ZW,MATCH("Link to button",'012'!$J$1:$ZW$1,0),0)
+N("309 checkbox"),
IF($C574="309 LCR Summary0",VLOOKUP("Notes990",'309'!$P:$ZZ,MATCH("Link to button",'309'!$P$1:$ZZ$1,0),0)
+N("313 checkboxes"),
IF($C574="313 Financial Information0LcmVsScr",IF($C574="309 LCR Summary0",VLOOKUP("LcmVsScr",'309'!$N:$ZZ,MATCH("Link to button",'309'!$N$1:$ZZ$1,0),0),
IF($C574="313 Financial Information0LcrDocAttached",IF($C574="309 LCR Summary0",VLOOKUP("LcrDocAttached",'309'!$N:$ZZ,MATCH("Link to button",'309'!$N$1:$ZZ$1,0),
0)))))))=1,TRUE,FALSE)
))),"")</f>
        <v>0</v>
      </c>
      <c r="I574">
        <v>2011</v>
      </c>
    </row>
    <row r="575" spans="1:9" customFormat="1">
      <c r="A575" s="237" t="str">
        <f>VLOOKUP($G575,CSVLookups!$B:$R,MATCH(A$1,CSVLookups!$B$1:$R$1,0),FALSE)</f>
        <v>312 Projected Solvency II Technical Provisions at Time Zero</v>
      </c>
      <c r="B575" s="237" t="str">
        <f>VLOOKUP($G575,CSVLookups!$B:$R,MATCH(B$1,CSVLookups!$B$1:$R$1,0),FALSE)</f>
        <v>K</v>
      </c>
      <c r="C575" s="238" t="str">
        <f t="shared" si="9"/>
        <v>312 Projected Solvency II Technical Provisions at Time ZeroK2011</v>
      </c>
      <c r="D575" s="238">
        <f>IF(AND(VALUE(LEFT($A575,3))=309,LEN($B575)=3),VLOOKUP(VALUE(MID($B575,2,2)),_309_Table1,MATCH(MID($B575,1,1),_309_Table1_ColumnLookup,0),FALSE),
  IF($C575="309 LCR SummaryA",OneYearSCR,IF($C575="309 LCR SummaryB",UltimateSCR,IF(VALUE(LEFT($A575,3))=309,VLOOKUP(VALUE(MID($B575,2,1)),_309_Table1,MATCH(MID($B575,1,1),_309_Table1_ColumnLookup,0),FALSE)
+N("309"),
  IF(VALUE(LEFT($A575,3))=310,VLOOKUP(VALUE(MID($B575,2,1)),_310_Table1,MATCH(MID($B575,1,1),_310_Table1_ColumnLookup,0),FALSE)
+N("310"),
  IF(AND(VALUE(LEFT($A575,3))=311,LEN($I575)=4),VLOOKUP($I575,_311_Table1,MATCH($B575,_311_Table1_ColumnLookup,0),FALSE),
  IF(AND(VALUE(LEFT($A575,3))=311,OR($B575="I2",$B575="J2",$B575="K2",$B575="L2")),VLOOKUP('311'!$G$58,_311_Table1,MATCH(MID($B575,1,1),_311_Table1_ColumnLookup,0),FALSE),
  IF(AND(VALUE(LEFT($A575,3))=311,RIGHT($B575,5)="Total"),VLOOKUP('311'!$G$59,_311_Table1,MATCH(MID($B575,1,1),_311_Table1_ColumnLookup,0),FALSE),
  IF(VALUE(LEFT($A575,3))=311,VLOOKUP(VALUE(MID($B575,2,1)),_311_Table1,MATCH(MID($B575,1,1),_311_Table1_ColumnLookup,0),FALSE)
+N("311"),
  IF(AND(VALUE(LEFT($A575,3))=312,LEFT($G575,10)="Unincepted",$B575="G "),VLOOKUP(" ULO",_312_Table1,MATCH('312'!$N$16,_312_Table1_ColumnLookup,0),FALSE),
  IF(AND(VALUE(LEFT($A575,3))=312,LEFT($G575,10)="Unincepted",$B575="O "),VLOOKUP(" ULO",_312_Table1,MATCH('312'!$V$16,_312_Table1_ColumnLookup,0),FALSE),
  IF(AND(VALUE(LEFT($A575,3))=312,LEFT($G575,10)="Unincepted",$B575="Q "),VLOOKUP(" ULO",_312_Table1,MATCH('312'!$X$16,_312_Table1_ColumnLookup,0),FALSE),
  IF(AND(VALUE(LEFT($A575,3))=312,LEFT($G575,10)="Unincepted"),VLOOKUP(" ULO",_312_Table1,MATCH(LEFT($B575,1),_312_Table1_ColumnLookup,0),FALSE),
  IF(AND(VALUE(LEFT($A575,3))=312,LEFT($G575,5)="Total",$B575="G "),VLOOKUP('312'!$F$80,_312_Table1,MATCH('312'!$N$16,_312_Table1_ColumnLookup,0),FALSE),
  IF(AND(VALUE(LEFT($A575,3))=312,LEFT($G575,5)="Total",$B575="O "),VLOOKUP('312'!$F$80,_312_Table1,MATCH('312'!$V$16,_312_Table1_ColumnLookup,0),FALSE),
  IF(AND(VALUE(LEFT($A575,3))=312,LEFT($G575,5)="Total",$B575="Q "),VLOOKUP('312'!$F$80,_312_Table1,MATCH('312'!$X$16,_312_Table1_ColumnLookup,0),FALSE),
  IF(AND(VALUE(LEFT($A575,3))=312,LEFT($G575,5)="Total"),VLOOKUP('312'!$F$80,_312_Table1,MATCH(LEFT($B575,1),_312_Table1_ColumnLookup,0),FALSE),
  IF(AND(VALUE(LEFT($A575,3))=312,LEN($I575)=4,$B575="G"),VLOOKUP($I575,_312_Table1,MATCH('312'!$N$16,_312_Table1_ColumnLookup,0),FALSE),
  IF(AND(VALUE(LEFT($A575,3))=312,LEN($I575)=4,$B575="O"),VLOOKUP($I575,_312_Table1,MATCH('312'!$V$16,_312_Table1_ColumnLookup,0),FALSE),
  IF(AND(VALUE(LEFT($A575,3))=312,LEN($I575)=4,$B575="Q"),VLOOKUP($I575,_312_Table1,MATCH('312'!$X$16,_312_Table1_ColumnLookup,0),FALSE),
  IF(AND(VALUE(LEFT($A575,3))=312,LEN($I575)=4),VLOOKUP($I575,_312_Table1,MATCH(LEFT($B575,1),_312_Table1_ColumnLookup,0),FALSE)
+N("312"),
  IF(VALUE(LEFT($A575,3))=313,VLOOKUP(VALUE(MID($B575,2,1)),_313_Table1,MATCH(MID($B575,1,1),_313_Table1_ColumnLookup,0),FALSE)
+N("313"),
  IF(AND(VALUE(LEFT($A575,3))=314,LEN($B575)=3),VLOOKUP(VALUE(MID($B575,2,2)),_314_Table1,MATCH(MID($B575,1,1),_314_Table1_ColumnLookup,0),FALSE),
  IF(VALUE(LEFT($A575,3))=314,VLOOKUP(VALUE(MID($B575,2,1)),_314_Table1,MATCH(MID($B575,1,1),_314_Table1_ColumnLookup,0),FALSE)
+N("314"),
""))))))))))))))))))))))))</f>
        <v>0</v>
      </c>
      <c r="E575" s="238" t="e">
        <f>IF(AND(VALUE(LEFT($A575,3))=309,LEN($B575)=3),VLOOKUP(VALUE(MID($B575,2,2)),_309_Table2,MATCH(MID($B575,1,1),_309_Table2_ColumnLookup,0),FALSE),
  IF($C575="309 LCR SummaryA",OneYearSCR,IF($C575="309 LCR SummaryB",UltimateSCR,IF(VALUE(LEFT($A575,3))=309,VLOOKUP(VALUE(MID($B575,2,1)),_309_Table2,MATCH(MID($B575,1,1),_309_Table2_ColumnLookup,0),FALSE)
+N("309"),
  IF(VALUE(LEFT($A575,3))=310,VLOOKUP(VALUE(MID($B575,2,1)),_310_Table2,MATCH(MID($B575,1,1),_310_Table2_ColumnLookup,0),FALSE)
+N("310"),
  IF(AND(VALUE(LEFT($A575,3))=311,LEN($I575)=4),VLOOKUP($I575,_311_Table2,MATCH($B575,_311_Table2_ColumnLookup,0),FALSE),
  IF(AND(VALUE(LEFT($A575,3))=311,OR($B575="I2",$B575="J2",$B575="K2",$B575="L2")),VLOOKUP('311'!$G$58,_311_Table2,MATCH(MID($B575,1,1),_311_Table2_ColumnLookup,0),FALSE),
  IF(AND(VALUE(LEFT($A575,3))=311,RIGHT($B575,5)="Total"),VLOOKUP('311'!$G$59,_311_Table2,MATCH(MID($B575,1,1),_311_Table2_ColumnLookup,0),FALSE),
  IF(VALUE(LEFT($A575,3))=311,VLOOKUP(VALUE(MID($B575,2,1)),_311_Table2,MATCH(MID($B575,1,1),_311_Table2_ColumnLookup,0),FALSE)
+N("311"),
  IF(AND(VALUE(LEFT($A575,3))=312,LEFT($G575,10)="Unincepted",$B575="G "),VLOOKUP(" ULO",_312_Table2,MATCH('312'!$N$16,_312_Table2_ColumnLookup,0),FALSE),
  IF(AND(VALUE(LEFT($A575,3))=312,LEFT($G575,10)="Unincepted",$B575="O "),VLOOKUP(" ULO",_312_Table2,MATCH('312'!$V$16,_312_Table2_ColumnLookup,0),FALSE),
  IF(AND(VALUE(LEFT($A575,3))=312,LEFT($G575,10)="Unincepted",$B575="Q "),VLOOKUP(" ULO",_312_Table2,MATCH('312'!$X$16,_312_Table2_ColumnLookup,0),FALSE),
  IF(AND(VALUE(LEFT($A575,3))=312,LEFT($G575,10)="Unincepted"),VLOOKUP(" ULO",_312_Table2,MATCH(LEFT($B575,1),_312_Table2_ColumnLookup,0),FALSE),
  IF(AND(VALUE(LEFT($A575,3))=312,LEFT($G575,5)="Total",$B575="G "),VLOOKUP('312'!$F$80,_312_Table2,MATCH('312'!$N$16,_312_Table2_ColumnLookup,0),FALSE),
  IF(AND(VALUE(LEFT($A575,3))=312,LEFT($G575,5)="Total",$B575="O "),VLOOKUP('312'!$F$80,_312_Table2,MATCH('312'!$V$16,_312_Table2_ColumnLookup,0),FALSE),
  IF(AND(VALUE(LEFT($A575,3))=312,LEFT($G575,5)="Total",$B575="Q "),VLOOKUP('312'!$F$80,_312_Table2,MATCH('312'!$X$16,_312_Table2_ColumnLookup,0),FALSE),
  IF(AND(VALUE(LEFT($A575,3))=312,LEFT($G575,5)="Total"),VLOOKUP('312'!$F$80,_312_Table2,MATCH(LEFT($B575,1),_312_Table2_ColumnLookup,0),FALSE),
  IF(AND(VALUE(LEFT($A575,3))=312,LEN($I575)=4,$B575="G"),VLOOKUP($I575,_312_Table2,MATCH('312'!$N$16,_312_Table2_ColumnLookup,0),FALSE),
  IF(AND(VALUE(LEFT($A575,3))=312,LEN($I575)=4,$B575="O"),VLOOKUP($I575,_312_Table2,MATCH('312'!$V$16,_312_Table2_ColumnLookup,0),FALSE),
  IF(AND(VALUE(LEFT($A575,3))=312,LEN($I575)=4,$B575="Q"),VLOOKUP($I575,_312_Table2,MATCH('312'!$X$16,_312_Table2_ColumnLookup,0),FALSE),
  IF(AND(VALUE(LEFT($A575,3))=312,LEN($I575)=4),VLOOKUP($I575,_312_Table2,MATCH(LEFT($B575,1),_312_Table2_ColumnLookup,0),FALSE)
+N("312"),
  IF(VALUE(LEFT($A575,3))=313,VLOOKUP(VALUE(MID($B575,2,1)),_313_Table2,MATCH(MID($B575,1,1),_313_Table2_ColumnLookup,0),FALSE)
+N("313"),
  IF(AND(VALUE(LEFT($A575,3))=314,LEN($B575)=3),VLOOKUP(VALUE(MID($B575,2,2)),_314_Table2,MATCH(MID($B575,1,1),_314_Table2_ColumnLookup,0),FALSE),
  IF(VALUE(LEFT($A575,3))=314,VLOOKUP(VALUE(MID($B575,2,1)),_314_Table2,MATCH(MID($B575,1,1),_314_Table2_ColumnLookup,0),FALSE)
+N("314"),
""))))))))))))))))))))))))</f>
        <v>#NAME?</v>
      </c>
      <c r="F575" s="238" t="e">
        <f>IF(AND(VALUE(LEFT($A575,3))=309,LEN($B575)=3),VLOOKUP(VALUE(MID($B575,2,2)),_309_Table3,MATCH(MID($B575,1,1),_309_Table3_ColumnLookup,0),FALSE),
  IF($C575="309 LCR SummaryA",OneYearSCR,IF($C575="309 LCR SummaryB",UltimateSCR,IF(VALUE(LEFT($A575,3))=309,VLOOKUP(VALUE(MID($B575,2,1)),_309_Table3,MATCH(MID($B575,1,1),_309_Table3_ColumnLookup,0),FALSE)
+N("309"),
  IF(VALUE(LEFT($A575,3))=310,VLOOKUP(VALUE(MID($B575,2,1)),_310_Table3,MATCH(MID($B575,1,1),_310_Table3_ColumnLookup,0),FALSE)
+N("310"),
  IF(AND(VALUE(LEFT($A575,3))=311,LEN($I575)=4),VLOOKUP($I575,_311_Table3,MATCH($B575,_311_Table3_ColumnLookup,0),FALSE),
  IF(AND(VALUE(LEFT($A575,3))=311,OR($B575="I2",$B575="J2",$B575="K2",$B575="L2")),VLOOKUP('311'!$G$58,_311_Table3,MATCH(MID($B575,1,1),_311_Table3_ColumnLookup,0),FALSE),
  IF(AND(VALUE(LEFT($A575,3))=311,RIGHT($B575,5)="Total"),VLOOKUP('311'!$G$59,_311_Table3,MATCH(MID($B575,1,1),_311_Table3_ColumnLookup,0),FALSE),
  IF(VALUE(LEFT($A575,3))=311,VLOOKUP(VALUE(MID($B575,2,1)),_311_Table3,MATCH(MID($B575,1,1),_311_Table3_ColumnLookup,0),FALSE)
+N("311"),
  IF(AND(VALUE(LEFT($A575,3))=312,LEFT($G575,10)="Unincepted",$B575="G "),VLOOKUP(" ULO",_312_Table3,MATCH('312'!$N$16,_312_Table3_ColumnLookup,0),FALSE),
  IF(AND(VALUE(LEFT($A575,3))=312,LEFT($G575,10)="Unincepted",$B575="O "),VLOOKUP(" ULO",_312_Table3,MATCH('312'!$V$16,_312_Table3_ColumnLookup,0),FALSE),
  IF(AND(VALUE(LEFT($A575,3))=312,LEFT($G575,10)="Unincepted",$B575="Q "),VLOOKUP(" ULO",_312_Table3,MATCH('312'!$X$16,_312_Table3_ColumnLookup,0),FALSE),
  IF(AND(VALUE(LEFT($A575,3))=312,LEFT($G575,10)="Unincepted"),VLOOKUP(" ULO",_312_Table3,MATCH(LEFT($B575,1),_312_Table3_ColumnLookup,0),FALSE),
  IF(AND(VALUE(LEFT($A575,3))=312,LEFT($G575,5)="Total",$B575="G "),VLOOKUP('312'!$F$80,_312_Table3,MATCH('312'!$N$16,_312_Table3_ColumnLookup,0),FALSE),
  IF(AND(VALUE(LEFT($A575,3))=312,LEFT($G575,5)="Total",$B575="O "),VLOOKUP('312'!$F$80,_312_Table3,MATCH('312'!$V$16,_312_Table3_ColumnLookup,0),FALSE),
  IF(AND(VALUE(LEFT($A575,3))=312,LEFT($G575,5)="Total",$B575="Q "),VLOOKUP('312'!$F$80,_312_Table3,MATCH('312'!$X$16,_312_Table3_ColumnLookup,0),FALSE),
  IF(AND(VALUE(LEFT($A575,3))=312,LEFT($G575,5)="Total"),VLOOKUP('312'!$F$80,_312_Table3,MATCH(LEFT($B575,1),_312_Table3_ColumnLookup,0),FALSE),
  IF(AND(VALUE(LEFT($A575,3))=312,LEN($I575)=4,$B575="G"),VLOOKUP($I575,_312_Table3,MATCH('312'!$N$16,_312_Table3_ColumnLookup,0),FALSE),
  IF(AND(VALUE(LEFT($A575,3))=312,LEN($I575)=4,$B575="O"),VLOOKUP($I575,_312_Table3,MATCH('312'!$V$16,_312_Table3_ColumnLookup,0),FALSE),
  IF(AND(VALUE(LEFT($A575,3))=312,LEN($I575)=4,$B575="Q"),VLOOKUP($I575,_312_Table3,MATCH('312'!$X$16,_312_Table3_ColumnLookup,0),FALSE),
  IF(AND(VALUE(LEFT($A575,3))=312,LEN($I575)=4),VLOOKUP($I575,_312_Table3,MATCH(LEFT($B575,1),_312_Table3_ColumnLookup,0),FALSE)
+N("312"),
  IF(VALUE(LEFT($A575,3))=313,VLOOKUP(VALUE(MID($B575,2,1)),_313_Table3,MATCH(MID($B575,1,1),_313_Table3_ColumnLookup,0),FALSE)
+N("313"),
  IF(AND(VALUE(LEFT($A575,3))=314,LEN($B575)=3),VLOOKUP(VALUE(MID($B575,2,2)),_314_Table3,MATCH(MID($B575,1,1),_314_Table3_ColumnLookup,0),FALSE),
  IF(VALUE(LEFT($A575,3))=314,VLOOKUP(VALUE(MID($B575,2,1)),_314_Table3,MATCH(MID($B575,1,1),_314_Table3_ColumnLookup,0),FALSE)
+N("314"),
""))))))))))))))))))))))))</f>
        <v>#NAME?</v>
      </c>
      <c r="G575" t="s">
        <v>1154</v>
      </c>
      <c r="H575" s="321">
        <f>IFERROR(
IF(ISERROR($D575)=FALSE,$D575,IF(ISERROR($E575)=FALSE,$E575,IF(ISERROR($F575)=FALSE,$F575
+N("012 checkboxes"),
IF(
IF(OR(LEFT($A575,9)="Syndicate",LEFT($A575,12)="NewSyndicate"),VLOOKUP($A575,'012'!$J:$ZW,MATCH("Link to button",'012'!$J$1:$ZW$1,0),0)
+N("309 checkbox"),
IF($C575="309 LCR Summary0",VLOOKUP("Notes990",'309'!$P:$ZZ,MATCH("Link to button",'309'!$P$1:$ZZ$1,0),0)
+N("313 checkboxes"),
IF($C575="313 Financial Information0LcmVsScr",IF($C575="309 LCR Summary0",VLOOKUP("LcmVsScr",'309'!$N:$ZZ,MATCH("Link to button",'309'!$N$1:$ZZ$1,0),0),
IF($C575="313 Financial Information0LcrDocAttached",IF($C575="309 LCR Summary0",VLOOKUP("LcrDocAttached",'309'!$N:$ZZ,MATCH("Link to button",'309'!$N$1:$ZZ$1,0),
0)))))))=1,TRUE,FALSE)
))),"")</f>
        <v>0</v>
      </c>
      <c r="I575">
        <v>2011</v>
      </c>
    </row>
    <row r="576" spans="1:9" customFormat="1">
      <c r="A576" s="237" t="str">
        <f>VLOOKUP($G576,CSVLookups!$B:$R,MATCH(A$1,CSVLookups!$B$1:$R$1,0),FALSE)</f>
        <v>312 Projected Solvency II Technical Provisions at Time Zero</v>
      </c>
      <c r="B576" s="237" t="str">
        <f>VLOOKUP($G576,CSVLookups!$B:$R,MATCH(B$1,CSVLookups!$B$1:$R$1,0),FALSE)</f>
        <v>L</v>
      </c>
      <c r="C576" s="238" t="str">
        <f t="shared" si="9"/>
        <v>312 Projected Solvency II Technical Provisions at Time ZeroL2011</v>
      </c>
      <c r="D576" s="238">
        <f>IF(AND(VALUE(LEFT($A576,3))=309,LEN($B576)=3),VLOOKUP(VALUE(MID($B576,2,2)),_309_Table1,MATCH(MID($B576,1,1),_309_Table1_ColumnLookup,0),FALSE),
  IF($C576="309 LCR SummaryA",OneYearSCR,IF($C576="309 LCR SummaryB",UltimateSCR,IF(VALUE(LEFT($A576,3))=309,VLOOKUP(VALUE(MID($B576,2,1)),_309_Table1,MATCH(MID($B576,1,1),_309_Table1_ColumnLookup,0),FALSE)
+N("309"),
  IF(VALUE(LEFT($A576,3))=310,VLOOKUP(VALUE(MID($B576,2,1)),_310_Table1,MATCH(MID($B576,1,1),_310_Table1_ColumnLookup,0),FALSE)
+N("310"),
  IF(AND(VALUE(LEFT($A576,3))=311,LEN($I576)=4),VLOOKUP($I576,_311_Table1,MATCH($B576,_311_Table1_ColumnLookup,0),FALSE),
  IF(AND(VALUE(LEFT($A576,3))=311,OR($B576="I2",$B576="J2",$B576="K2",$B576="L2")),VLOOKUP('311'!$G$58,_311_Table1,MATCH(MID($B576,1,1),_311_Table1_ColumnLookup,0),FALSE),
  IF(AND(VALUE(LEFT($A576,3))=311,RIGHT($B576,5)="Total"),VLOOKUP('311'!$G$59,_311_Table1,MATCH(MID($B576,1,1),_311_Table1_ColumnLookup,0),FALSE),
  IF(VALUE(LEFT($A576,3))=311,VLOOKUP(VALUE(MID($B576,2,1)),_311_Table1,MATCH(MID($B576,1,1),_311_Table1_ColumnLookup,0),FALSE)
+N("311"),
  IF(AND(VALUE(LEFT($A576,3))=312,LEFT($G576,10)="Unincepted",$B576="G "),VLOOKUP(" ULO",_312_Table1,MATCH('312'!$N$16,_312_Table1_ColumnLookup,0),FALSE),
  IF(AND(VALUE(LEFT($A576,3))=312,LEFT($G576,10)="Unincepted",$B576="O "),VLOOKUP(" ULO",_312_Table1,MATCH('312'!$V$16,_312_Table1_ColumnLookup,0),FALSE),
  IF(AND(VALUE(LEFT($A576,3))=312,LEFT($G576,10)="Unincepted",$B576="Q "),VLOOKUP(" ULO",_312_Table1,MATCH('312'!$X$16,_312_Table1_ColumnLookup,0),FALSE),
  IF(AND(VALUE(LEFT($A576,3))=312,LEFT($G576,10)="Unincepted"),VLOOKUP(" ULO",_312_Table1,MATCH(LEFT($B576,1),_312_Table1_ColumnLookup,0),FALSE),
  IF(AND(VALUE(LEFT($A576,3))=312,LEFT($G576,5)="Total",$B576="G "),VLOOKUP('312'!$F$80,_312_Table1,MATCH('312'!$N$16,_312_Table1_ColumnLookup,0),FALSE),
  IF(AND(VALUE(LEFT($A576,3))=312,LEFT($G576,5)="Total",$B576="O "),VLOOKUP('312'!$F$80,_312_Table1,MATCH('312'!$V$16,_312_Table1_ColumnLookup,0),FALSE),
  IF(AND(VALUE(LEFT($A576,3))=312,LEFT($G576,5)="Total",$B576="Q "),VLOOKUP('312'!$F$80,_312_Table1,MATCH('312'!$X$16,_312_Table1_ColumnLookup,0),FALSE),
  IF(AND(VALUE(LEFT($A576,3))=312,LEFT($G576,5)="Total"),VLOOKUP('312'!$F$80,_312_Table1,MATCH(LEFT($B576,1),_312_Table1_ColumnLookup,0),FALSE),
  IF(AND(VALUE(LEFT($A576,3))=312,LEN($I576)=4,$B576="G"),VLOOKUP($I576,_312_Table1,MATCH('312'!$N$16,_312_Table1_ColumnLookup,0),FALSE),
  IF(AND(VALUE(LEFT($A576,3))=312,LEN($I576)=4,$B576="O"),VLOOKUP($I576,_312_Table1,MATCH('312'!$V$16,_312_Table1_ColumnLookup,0),FALSE),
  IF(AND(VALUE(LEFT($A576,3))=312,LEN($I576)=4,$B576="Q"),VLOOKUP($I576,_312_Table1,MATCH('312'!$X$16,_312_Table1_ColumnLookup,0),FALSE),
  IF(AND(VALUE(LEFT($A576,3))=312,LEN($I576)=4),VLOOKUP($I576,_312_Table1,MATCH(LEFT($B576,1),_312_Table1_ColumnLookup,0),FALSE)
+N("312"),
  IF(VALUE(LEFT($A576,3))=313,VLOOKUP(VALUE(MID($B576,2,1)),_313_Table1,MATCH(MID($B576,1,1),_313_Table1_ColumnLookup,0),FALSE)
+N("313"),
  IF(AND(VALUE(LEFT($A576,3))=314,LEN($B576)=3),VLOOKUP(VALUE(MID($B576,2,2)),_314_Table1,MATCH(MID($B576,1,1),_314_Table1_ColumnLookup,0),FALSE),
  IF(VALUE(LEFT($A576,3))=314,VLOOKUP(VALUE(MID($B576,2,1)),_314_Table1,MATCH(MID($B576,1,1),_314_Table1_ColumnLookup,0),FALSE)
+N("314"),
""))))))))))))))))))))))))</f>
        <v>0</v>
      </c>
      <c r="E576" s="238" t="e">
        <f>IF(AND(VALUE(LEFT($A576,3))=309,LEN($B576)=3),VLOOKUP(VALUE(MID($B576,2,2)),_309_Table2,MATCH(MID($B576,1,1),_309_Table2_ColumnLookup,0),FALSE),
  IF($C576="309 LCR SummaryA",OneYearSCR,IF($C576="309 LCR SummaryB",UltimateSCR,IF(VALUE(LEFT($A576,3))=309,VLOOKUP(VALUE(MID($B576,2,1)),_309_Table2,MATCH(MID($B576,1,1),_309_Table2_ColumnLookup,0),FALSE)
+N("309"),
  IF(VALUE(LEFT($A576,3))=310,VLOOKUP(VALUE(MID($B576,2,1)),_310_Table2,MATCH(MID($B576,1,1),_310_Table2_ColumnLookup,0),FALSE)
+N("310"),
  IF(AND(VALUE(LEFT($A576,3))=311,LEN($I576)=4),VLOOKUP($I576,_311_Table2,MATCH($B576,_311_Table2_ColumnLookup,0),FALSE),
  IF(AND(VALUE(LEFT($A576,3))=311,OR($B576="I2",$B576="J2",$B576="K2",$B576="L2")),VLOOKUP('311'!$G$58,_311_Table2,MATCH(MID($B576,1,1),_311_Table2_ColumnLookup,0),FALSE),
  IF(AND(VALUE(LEFT($A576,3))=311,RIGHT($B576,5)="Total"),VLOOKUP('311'!$G$59,_311_Table2,MATCH(MID($B576,1,1),_311_Table2_ColumnLookup,0),FALSE),
  IF(VALUE(LEFT($A576,3))=311,VLOOKUP(VALUE(MID($B576,2,1)),_311_Table2,MATCH(MID($B576,1,1),_311_Table2_ColumnLookup,0),FALSE)
+N("311"),
  IF(AND(VALUE(LEFT($A576,3))=312,LEFT($G576,10)="Unincepted",$B576="G "),VLOOKUP(" ULO",_312_Table2,MATCH('312'!$N$16,_312_Table2_ColumnLookup,0),FALSE),
  IF(AND(VALUE(LEFT($A576,3))=312,LEFT($G576,10)="Unincepted",$B576="O "),VLOOKUP(" ULO",_312_Table2,MATCH('312'!$V$16,_312_Table2_ColumnLookup,0),FALSE),
  IF(AND(VALUE(LEFT($A576,3))=312,LEFT($G576,10)="Unincepted",$B576="Q "),VLOOKUP(" ULO",_312_Table2,MATCH('312'!$X$16,_312_Table2_ColumnLookup,0),FALSE),
  IF(AND(VALUE(LEFT($A576,3))=312,LEFT($G576,10)="Unincepted"),VLOOKUP(" ULO",_312_Table2,MATCH(LEFT($B576,1),_312_Table2_ColumnLookup,0),FALSE),
  IF(AND(VALUE(LEFT($A576,3))=312,LEFT($G576,5)="Total",$B576="G "),VLOOKUP('312'!$F$80,_312_Table2,MATCH('312'!$N$16,_312_Table2_ColumnLookup,0),FALSE),
  IF(AND(VALUE(LEFT($A576,3))=312,LEFT($G576,5)="Total",$B576="O "),VLOOKUP('312'!$F$80,_312_Table2,MATCH('312'!$V$16,_312_Table2_ColumnLookup,0),FALSE),
  IF(AND(VALUE(LEFT($A576,3))=312,LEFT($G576,5)="Total",$B576="Q "),VLOOKUP('312'!$F$80,_312_Table2,MATCH('312'!$X$16,_312_Table2_ColumnLookup,0),FALSE),
  IF(AND(VALUE(LEFT($A576,3))=312,LEFT($G576,5)="Total"),VLOOKUP('312'!$F$80,_312_Table2,MATCH(LEFT($B576,1),_312_Table2_ColumnLookup,0),FALSE),
  IF(AND(VALUE(LEFT($A576,3))=312,LEN($I576)=4,$B576="G"),VLOOKUP($I576,_312_Table2,MATCH('312'!$N$16,_312_Table2_ColumnLookup,0),FALSE),
  IF(AND(VALUE(LEFT($A576,3))=312,LEN($I576)=4,$B576="O"),VLOOKUP($I576,_312_Table2,MATCH('312'!$V$16,_312_Table2_ColumnLookup,0),FALSE),
  IF(AND(VALUE(LEFT($A576,3))=312,LEN($I576)=4,$B576="Q"),VLOOKUP($I576,_312_Table2,MATCH('312'!$X$16,_312_Table2_ColumnLookup,0),FALSE),
  IF(AND(VALUE(LEFT($A576,3))=312,LEN($I576)=4),VLOOKUP($I576,_312_Table2,MATCH(LEFT($B576,1),_312_Table2_ColumnLookup,0),FALSE)
+N("312"),
  IF(VALUE(LEFT($A576,3))=313,VLOOKUP(VALUE(MID($B576,2,1)),_313_Table2,MATCH(MID($B576,1,1),_313_Table2_ColumnLookup,0),FALSE)
+N("313"),
  IF(AND(VALUE(LEFT($A576,3))=314,LEN($B576)=3),VLOOKUP(VALUE(MID($B576,2,2)),_314_Table2,MATCH(MID($B576,1,1),_314_Table2_ColumnLookup,0),FALSE),
  IF(VALUE(LEFT($A576,3))=314,VLOOKUP(VALUE(MID($B576,2,1)),_314_Table2,MATCH(MID($B576,1,1),_314_Table2_ColumnLookup,0),FALSE)
+N("314"),
""))))))))))))))))))))))))</f>
        <v>#NAME?</v>
      </c>
      <c r="F576" s="238" t="e">
        <f>IF(AND(VALUE(LEFT($A576,3))=309,LEN($B576)=3),VLOOKUP(VALUE(MID($B576,2,2)),_309_Table3,MATCH(MID($B576,1,1),_309_Table3_ColumnLookup,0),FALSE),
  IF($C576="309 LCR SummaryA",OneYearSCR,IF($C576="309 LCR SummaryB",UltimateSCR,IF(VALUE(LEFT($A576,3))=309,VLOOKUP(VALUE(MID($B576,2,1)),_309_Table3,MATCH(MID($B576,1,1),_309_Table3_ColumnLookup,0),FALSE)
+N("309"),
  IF(VALUE(LEFT($A576,3))=310,VLOOKUP(VALUE(MID($B576,2,1)),_310_Table3,MATCH(MID($B576,1,1),_310_Table3_ColumnLookup,0),FALSE)
+N("310"),
  IF(AND(VALUE(LEFT($A576,3))=311,LEN($I576)=4),VLOOKUP($I576,_311_Table3,MATCH($B576,_311_Table3_ColumnLookup,0),FALSE),
  IF(AND(VALUE(LEFT($A576,3))=311,OR($B576="I2",$B576="J2",$B576="K2",$B576="L2")),VLOOKUP('311'!$G$58,_311_Table3,MATCH(MID($B576,1,1),_311_Table3_ColumnLookup,0),FALSE),
  IF(AND(VALUE(LEFT($A576,3))=311,RIGHT($B576,5)="Total"),VLOOKUP('311'!$G$59,_311_Table3,MATCH(MID($B576,1,1),_311_Table3_ColumnLookup,0),FALSE),
  IF(VALUE(LEFT($A576,3))=311,VLOOKUP(VALUE(MID($B576,2,1)),_311_Table3,MATCH(MID($B576,1,1),_311_Table3_ColumnLookup,0),FALSE)
+N("311"),
  IF(AND(VALUE(LEFT($A576,3))=312,LEFT($G576,10)="Unincepted",$B576="G "),VLOOKUP(" ULO",_312_Table3,MATCH('312'!$N$16,_312_Table3_ColumnLookup,0),FALSE),
  IF(AND(VALUE(LEFT($A576,3))=312,LEFT($G576,10)="Unincepted",$B576="O "),VLOOKUP(" ULO",_312_Table3,MATCH('312'!$V$16,_312_Table3_ColumnLookup,0),FALSE),
  IF(AND(VALUE(LEFT($A576,3))=312,LEFT($G576,10)="Unincepted",$B576="Q "),VLOOKUP(" ULO",_312_Table3,MATCH('312'!$X$16,_312_Table3_ColumnLookup,0),FALSE),
  IF(AND(VALUE(LEFT($A576,3))=312,LEFT($G576,10)="Unincepted"),VLOOKUP(" ULO",_312_Table3,MATCH(LEFT($B576,1),_312_Table3_ColumnLookup,0),FALSE),
  IF(AND(VALUE(LEFT($A576,3))=312,LEFT($G576,5)="Total",$B576="G "),VLOOKUP('312'!$F$80,_312_Table3,MATCH('312'!$N$16,_312_Table3_ColumnLookup,0),FALSE),
  IF(AND(VALUE(LEFT($A576,3))=312,LEFT($G576,5)="Total",$B576="O "),VLOOKUP('312'!$F$80,_312_Table3,MATCH('312'!$V$16,_312_Table3_ColumnLookup,0),FALSE),
  IF(AND(VALUE(LEFT($A576,3))=312,LEFT($G576,5)="Total",$B576="Q "),VLOOKUP('312'!$F$80,_312_Table3,MATCH('312'!$X$16,_312_Table3_ColumnLookup,0),FALSE),
  IF(AND(VALUE(LEFT($A576,3))=312,LEFT($G576,5)="Total"),VLOOKUP('312'!$F$80,_312_Table3,MATCH(LEFT($B576,1),_312_Table3_ColumnLookup,0),FALSE),
  IF(AND(VALUE(LEFT($A576,3))=312,LEN($I576)=4,$B576="G"),VLOOKUP($I576,_312_Table3,MATCH('312'!$N$16,_312_Table3_ColumnLookup,0),FALSE),
  IF(AND(VALUE(LEFT($A576,3))=312,LEN($I576)=4,$B576="O"),VLOOKUP($I576,_312_Table3,MATCH('312'!$V$16,_312_Table3_ColumnLookup,0),FALSE),
  IF(AND(VALUE(LEFT($A576,3))=312,LEN($I576)=4,$B576="Q"),VLOOKUP($I576,_312_Table3,MATCH('312'!$X$16,_312_Table3_ColumnLookup,0),FALSE),
  IF(AND(VALUE(LEFT($A576,3))=312,LEN($I576)=4),VLOOKUP($I576,_312_Table3,MATCH(LEFT($B576,1),_312_Table3_ColumnLookup,0),FALSE)
+N("312"),
  IF(VALUE(LEFT($A576,3))=313,VLOOKUP(VALUE(MID($B576,2,1)),_313_Table3,MATCH(MID($B576,1,1),_313_Table3_ColumnLookup,0),FALSE)
+N("313"),
  IF(AND(VALUE(LEFT($A576,3))=314,LEN($B576)=3),VLOOKUP(VALUE(MID($B576,2,2)),_314_Table3,MATCH(MID($B576,1,1),_314_Table3_ColumnLookup,0),FALSE),
  IF(VALUE(LEFT($A576,3))=314,VLOOKUP(VALUE(MID($B576,2,1)),_314_Table3,MATCH(MID($B576,1,1),_314_Table3_ColumnLookup,0),FALSE)
+N("314"),
""))))))))))))))))))))))))</f>
        <v>#NAME?</v>
      </c>
      <c r="G576" t="s">
        <v>1156</v>
      </c>
      <c r="H576" s="321">
        <f>IFERROR(
IF(ISERROR($D576)=FALSE,$D576,IF(ISERROR($E576)=FALSE,$E576,IF(ISERROR($F576)=FALSE,$F576
+N("012 checkboxes"),
IF(
IF(OR(LEFT($A576,9)="Syndicate",LEFT($A576,12)="NewSyndicate"),VLOOKUP($A576,'012'!$J:$ZW,MATCH("Link to button",'012'!$J$1:$ZW$1,0),0)
+N("309 checkbox"),
IF($C576="309 LCR Summary0",VLOOKUP("Notes990",'309'!$P:$ZZ,MATCH("Link to button",'309'!$P$1:$ZZ$1,0),0)
+N("313 checkboxes"),
IF($C576="313 Financial Information0LcmVsScr",IF($C576="309 LCR Summary0",VLOOKUP("LcmVsScr",'309'!$N:$ZZ,MATCH("Link to button",'309'!$N$1:$ZZ$1,0),0),
IF($C576="313 Financial Information0LcrDocAttached",IF($C576="309 LCR Summary0",VLOOKUP("LcrDocAttached",'309'!$N:$ZZ,MATCH("Link to button",'309'!$N$1:$ZZ$1,0),
0)))))))=1,TRUE,FALSE)
))),"")</f>
        <v>0</v>
      </c>
      <c r="I576">
        <v>2011</v>
      </c>
    </row>
    <row r="577" spans="1:9" customFormat="1">
      <c r="A577" s="237" t="str">
        <f>VLOOKUP($G577,CSVLookups!$B:$R,MATCH(A$1,CSVLookups!$B$1:$R$1,0),FALSE)</f>
        <v>312 Projected Solvency II Technical Provisions at Time Zero</v>
      </c>
      <c r="B577" s="237" t="str">
        <f>VLOOKUP($G577,CSVLookups!$B:$R,MATCH(B$1,CSVLookups!$B$1:$R$1,0),FALSE)</f>
        <v>M</v>
      </c>
      <c r="C577" s="238" t="str">
        <f t="shared" si="9"/>
        <v>312 Projected Solvency II Technical Provisions at Time ZeroM2011</v>
      </c>
      <c r="D577" s="238">
        <f>IF(AND(VALUE(LEFT($A577,3))=309,LEN($B577)=3),VLOOKUP(VALUE(MID($B577,2,2)),_309_Table1,MATCH(MID($B577,1,1),_309_Table1_ColumnLookup,0),FALSE),
  IF($C577="309 LCR SummaryA",OneYearSCR,IF($C577="309 LCR SummaryB",UltimateSCR,IF(VALUE(LEFT($A577,3))=309,VLOOKUP(VALUE(MID($B577,2,1)),_309_Table1,MATCH(MID($B577,1,1),_309_Table1_ColumnLookup,0),FALSE)
+N("309"),
  IF(VALUE(LEFT($A577,3))=310,VLOOKUP(VALUE(MID($B577,2,1)),_310_Table1,MATCH(MID($B577,1,1),_310_Table1_ColumnLookup,0),FALSE)
+N("310"),
  IF(AND(VALUE(LEFT($A577,3))=311,LEN($I577)=4),VLOOKUP($I577,_311_Table1,MATCH($B577,_311_Table1_ColumnLookup,0),FALSE),
  IF(AND(VALUE(LEFT($A577,3))=311,OR($B577="I2",$B577="J2",$B577="K2",$B577="L2")),VLOOKUP('311'!$G$58,_311_Table1,MATCH(MID($B577,1,1),_311_Table1_ColumnLookup,0),FALSE),
  IF(AND(VALUE(LEFT($A577,3))=311,RIGHT($B577,5)="Total"),VLOOKUP('311'!$G$59,_311_Table1,MATCH(MID($B577,1,1),_311_Table1_ColumnLookup,0),FALSE),
  IF(VALUE(LEFT($A577,3))=311,VLOOKUP(VALUE(MID($B577,2,1)),_311_Table1,MATCH(MID($B577,1,1),_311_Table1_ColumnLookup,0),FALSE)
+N("311"),
  IF(AND(VALUE(LEFT($A577,3))=312,LEFT($G577,10)="Unincepted",$B577="G "),VLOOKUP(" ULO",_312_Table1,MATCH('312'!$N$16,_312_Table1_ColumnLookup,0),FALSE),
  IF(AND(VALUE(LEFT($A577,3))=312,LEFT($G577,10)="Unincepted",$B577="O "),VLOOKUP(" ULO",_312_Table1,MATCH('312'!$V$16,_312_Table1_ColumnLookup,0),FALSE),
  IF(AND(VALUE(LEFT($A577,3))=312,LEFT($G577,10)="Unincepted",$B577="Q "),VLOOKUP(" ULO",_312_Table1,MATCH('312'!$X$16,_312_Table1_ColumnLookup,0),FALSE),
  IF(AND(VALUE(LEFT($A577,3))=312,LEFT($G577,10)="Unincepted"),VLOOKUP(" ULO",_312_Table1,MATCH(LEFT($B577,1),_312_Table1_ColumnLookup,0),FALSE),
  IF(AND(VALUE(LEFT($A577,3))=312,LEFT($G577,5)="Total",$B577="G "),VLOOKUP('312'!$F$80,_312_Table1,MATCH('312'!$N$16,_312_Table1_ColumnLookup,0),FALSE),
  IF(AND(VALUE(LEFT($A577,3))=312,LEFT($G577,5)="Total",$B577="O "),VLOOKUP('312'!$F$80,_312_Table1,MATCH('312'!$V$16,_312_Table1_ColumnLookup,0),FALSE),
  IF(AND(VALUE(LEFT($A577,3))=312,LEFT($G577,5)="Total",$B577="Q "),VLOOKUP('312'!$F$80,_312_Table1,MATCH('312'!$X$16,_312_Table1_ColumnLookup,0),FALSE),
  IF(AND(VALUE(LEFT($A577,3))=312,LEFT($G577,5)="Total"),VLOOKUP('312'!$F$80,_312_Table1,MATCH(LEFT($B577,1),_312_Table1_ColumnLookup,0),FALSE),
  IF(AND(VALUE(LEFT($A577,3))=312,LEN($I577)=4,$B577="G"),VLOOKUP($I577,_312_Table1,MATCH('312'!$N$16,_312_Table1_ColumnLookup,0),FALSE),
  IF(AND(VALUE(LEFT($A577,3))=312,LEN($I577)=4,$B577="O"),VLOOKUP($I577,_312_Table1,MATCH('312'!$V$16,_312_Table1_ColumnLookup,0),FALSE),
  IF(AND(VALUE(LEFT($A577,3))=312,LEN($I577)=4,$B577="Q"),VLOOKUP($I577,_312_Table1,MATCH('312'!$X$16,_312_Table1_ColumnLookup,0),FALSE),
  IF(AND(VALUE(LEFT($A577,3))=312,LEN($I577)=4),VLOOKUP($I577,_312_Table1,MATCH(LEFT($B577,1),_312_Table1_ColumnLookup,0),FALSE)
+N("312"),
  IF(VALUE(LEFT($A577,3))=313,VLOOKUP(VALUE(MID($B577,2,1)),_313_Table1,MATCH(MID($B577,1,1),_313_Table1_ColumnLookup,0),FALSE)
+N("313"),
  IF(AND(VALUE(LEFT($A577,3))=314,LEN($B577)=3),VLOOKUP(VALUE(MID($B577,2,2)),_314_Table1,MATCH(MID($B577,1,1),_314_Table1_ColumnLookup,0),FALSE),
  IF(VALUE(LEFT($A577,3))=314,VLOOKUP(VALUE(MID($B577,2,1)),_314_Table1,MATCH(MID($B577,1,1),_314_Table1_ColumnLookup,0),FALSE)
+N("314"),
""))))))))))))))))))))))))</f>
        <v>0</v>
      </c>
      <c r="E577" s="238" t="e">
        <f>IF(AND(VALUE(LEFT($A577,3))=309,LEN($B577)=3),VLOOKUP(VALUE(MID($B577,2,2)),_309_Table2,MATCH(MID($B577,1,1),_309_Table2_ColumnLookup,0),FALSE),
  IF($C577="309 LCR SummaryA",OneYearSCR,IF($C577="309 LCR SummaryB",UltimateSCR,IF(VALUE(LEFT($A577,3))=309,VLOOKUP(VALUE(MID($B577,2,1)),_309_Table2,MATCH(MID($B577,1,1),_309_Table2_ColumnLookup,0),FALSE)
+N("309"),
  IF(VALUE(LEFT($A577,3))=310,VLOOKUP(VALUE(MID($B577,2,1)),_310_Table2,MATCH(MID($B577,1,1),_310_Table2_ColumnLookup,0),FALSE)
+N("310"),
  IF(AND(VALUE(LEFT($A577,3))=311,LEN($I577)=4),VLOOKUP($I577,_311_Table2,MATCH($B577,_311_Table2_ColumnLookup,0),FALSE),
  IF(AND(VALUE(LEFT($A577,3))=311,OR($B577="I2",$B577="J2",$B577="K2",$B577="L2")),VLOOKUP('311'!$G$58,_311_Table2,MATCH(MID($B577,1,1),_311_Table2_ColumnLookup,0),FALSE),
  IF(AND(VALUE(LEFT($A577,3))=311,RIGHT($B577,5)="Total"),VLOOKUP('311'!$G$59,_311_Table2,MATCH(MID($B577,1,1),_311_Table2_ColumnLookup,0),FALSE),
  IF(VALUE(LEFT($A577,3))=311,VLOOKUP(VALUE(MID($B577,2,1)),_311_Table2,MATCH(MID($B577,1,1),_311_Table2_ColumnLookup,0),FALSE)
+N("311"),
  IF(AND(VALUE(LEFT($A577,3))=312,LEFT($G577,10)="Unincepted",$B577="G "),VLOOKUP(" ULO",_312_Table2,MATCH('312'!$N$16,_312_Table2_ColumnLookup,0),FALSE),
  IF(AND(VALUE(LEFT($A577,3))=312,LEFT($G577,10)="Unincepted",$B577="O "),VLOOKUP(" ULO",_312_Table2,MATCH('312'!$V$16,_312_Table2_ColumnLookup,0),FALSE),
  IF(AND(VALUE(LEFT($A577,3))=312,LEFT($G577,10)="Unincepted",$B577="Q "),VLOOKUP(" ULO",_312_Table2,MATCH('312'!$X$16,_312_Table2_ColumnLookup,0),FALSE),
  IF(AND(VALUE(LEFT($A577,3))=312,LEFT($G577,10)="Unincepted"),VLOOKUP(" ULO",_312_Table2,MATCH(LEFT($B577,1),_312_Table2_ColumnLookup,0),FALSE),
  IF(AND(VALUE(LEFT($A577,3))=312,LEFT($G577,5)="Total",$B577="G "),VLOOKUP('312'!$F$80,_312_Table2,MATCH('312'!$N$16,_312_Table2_ColumnLookup,0),FALSE),
  IF(AND(VALUE(LEFT($A577,3))=312,LEFT($G577,5)="Total",$B577="O "),VLOOKUP('312'!$F$80,_312_Table2,MATCH('312'!$V$16,_312_Table2_ColumnLookup,0),FALSE),
  IF(AND(VALUE(LEFT($A577,3))=312,LEFT($G577,5)="Total",$B577="Q "),VLOOKUP('312'!$F$80,_312_Table2,MATCH('312'!$X$16,_312_Table2_ColumnLookup,0),FALSE),
  IF(AND(VALUE(LEFT($A577,3))=312,LEFT($G577,5)="Total"),VLOOKUP('312'!$F$80,_312_Table2,MATCH(LEFT($B577,1),_312_Table2_ColumnLookup,0),FALSE),
  IF(AND(VALUE(LEFT($A577,3))=312,LEN($I577)=4,$B577="G"),VLOOKUP($I577,_312_Table2,MATCH('312'!$N$16,_312_Table2_ColumnLookup,0),FALSE),
  IF(AND(VALUE(LEFT($A577,3))=312,LEN($I577)=4,$B577="O"),VLOOKUP($I577,_312_Table2,MATCH('312'!$V$16,_312_Table2_ColumnLookup,0),FALSE),
  IF(AND(VALUE(LEFT($A577,3))=312,LEN($I577)=4,$B577="Q"),VLOOKUP($I577,_312_Table2,MATCH('312'!$X$16,_312_Table2_ColumnLookup,0),FALSE),
  IF(AND(VALUE(LEFT($A577,3))=312,LEN($I577)=4),VLOOKUP($I577,_312_Table2,MATCH(LEFT($B577,1),_312_Table2_ColumnLookup,0),FALSE)
+N("312"),
  IF(VALUE(LEFT($A577,3))=313,VLOOKUP(VALUE(MID($B577,2,1)),_313_Table2,MATCH(MID($B577,1,1),_313_Table2_ColumnLookup,0),FALSE)
+N("313"),
  IF(AND(VALUE(LEFT($A577,3))=314,LEN($B577)=3),VLOOKUP(VALUE(MID($B577,2,2)),_314_Table2,MATCH(MID($B577,1,1),_314_Table2_ColumnLookup,0),FALSE),
  IF(VALUE(LEFT($A577,3))=314,VLOOKUP(VALUE(MID($B577,2,1)),_314_Table2,MATCH(MID($B577,1,1),_314_Table2_ColumnLookup,0),FALSE)
+N("314"),
""))))))))))))))))))))))))</f>
        <v>#NAME?</v>
      </c>
      <c r="F577" s="238" t="e">
        <f>IF(AND(VALUE(LEFT($A577,3))=309,LEN($B577)=3),VLOOKUP(VALUE(MID($B577,2,2)),_309_Table3,MATCH(MID($B577,1,1),_309_Table3_ColumnLookup,0),FALSE),
  IF($C577="309 LCR SummaryA",OneYearSCR,IF($C577="309 LCR SummaryB",UltimateSCR,IF(VALUE(LEFT($A577,3))=309,VLOOKUP(VALUE(MID($B577,2,1)),_309_Table3,MATCH(MID($B577,1,1),_309_Table3_ColumnLookup,0),FALSE)
+N("309"),
  IF(VALUE(LEFT($A577,3))=310,VLOOKUP(VALUE(MID($B577,2,1)),_310_Table3,MATCH(MID($B577,1,1),_310_Table3_ColumnLookup,0),FALSE)
+N("310"),
  IF(AND(VALUE(LEFT($A577,3))=311,LEN($I577)=4),VLOOKUP($I577,_311_Table3,MATCH($B577,_311_Table3_ColumnLookup,0),FALSE),
  IF(AND(VALUE(LEFT($A577,3))=311,OR($B577="I2",$B577="J2",$B577="K2",$B577="L2")),VLOOKUP('311'!$G$58,_311_Table3,MATCH(MID($B577,1,1),_311_Table3_ColumnLookup,0),FALSE),
  IF(AND(VALUE(LEFT($A577,3))=311,RIGHT($B577,5)="Total"),VLOOKUP('311'!$G$59,_311_Table3,MATCH(MID($B577,1,1),_311_Table3_ColumnLookup,0),FALSE),
  IF(VALUE(LEFT($A577,3))=311,VLOOKUP(VALUE(MID($B577,2,1)),_311_Table3,MATCH(MID($B577,1,1),_311_Table3_ColumnLookup,0),FALSE)
+N("311"),
  IF(AND(VALUE(LEFT($A577,3))=312,LEFT($G577,10)="Unincepted",$B577="G "),VLOOKUP(" ULO",_312_Table3,MATCH('312'!$N$16,_312_Table3_ColumnLookup,0),FALSE),
  IF(AND(VALUE(LEFT($A577,3))=312,LEFT($G577,10)="Unincepted",$B577="O "),VLOOKUP(" ULO",_312_Table3,MATCH('312'!$V$16,_312_Table3_ColumnLookup,0),FALSE),
  IF(AND(VALUE(LEFT($A577,3))=312,LEFT($G577,10)="Unincepted",$B577="Q "),VLOOKUP(" ULO",_312_Table3,MATCH('312'!$X$16,_312_Table3_ColumnLookup,0),FALSE),
  IF(AND(VALUE(LEFT($A577,3))=312,LEFT($G577,10)="Unincepted"),VLOOKUP(" ULO",_312_Table3,MATCH(LEFT($B577,1),_312_Table3_ColumnLookup,0),FALSE),
  IF(AND(VALUE(LEFT($A577,3))=312,LEFT($G577,5)="Total",$B577="G "),VLOOKUP('312'!$F$80,_312_Table3,MATCH('312'!$N$16,_312_Table3_ColumnLookup,0),FALSE),
  IF(AND(VALUE(LEFT($A577,3))=312,LEFT($G577,5)="Total",$B577="O "),VLOOKUP('312'!$F$80,_312_Table3,MATCH('312'!$V$16,_312_Table3_ColumnLookup,0),FALSE),
  IF(AND(VALUE(LEFT($A577,3))=312,LEFT($G577,5)="Total",$B577="Q "),VLOOKUP('312'!$F$80,_312_Table3,MATCH('312'!$X$16,_312_Table3_ColumnLookup,0),FALSE),
  IF(AND(VALUE(LEFT($A577,3))=312,LEFT($G577,5)="Total"),VLOOKUP('312'!$F$80,_312_Table3,MATCH(LEFT($B577,1),_312_Table3_ColumnLookup,0),FALSE),
  IF(AND(VALUE(LEFT($A577,3))=312,LEN($I577)=4,$B577="G"),VLOOKUP($I577,_312_Table3,MATCH('312'!$N$16,_312_Table3_ColumnLookup,0),FALSE),
  IF(AND(VALUE(LEFT($A577,3))=312,LEN($I577)=4,$B577="O"),VLOOKUP($I577,_312_Table3,MATCH('312'!$V$16,_312_Table3_ColumnLookup,0),FALSE),
  IF(AND(VALUE(LEFT($A577,3))=312,LEN($I577)=4,$B577="Q"),VLOOKUP($I577,_312_Table3,MATCH('312'!$X$16,_312_Table3_ColumnLookup,0),FALSE),
  IF(AND(VALUE(LEFT($A577,3))=312,LEN($I577)=4),VLOOKUP($I577,_312_Table3,MATCH(LEFT($B577,1),_312_Table3_ColumnLookup,0),FALSE)
+N("312"),
  IF(VALUE(LEFT($A577,3))=313,VLOOKUP(VALUE(MID($B577,2,1)),_313_Table3,MATCH(MID($B577,1,1),_313_Table3_ColumnLookup,0),FALSE)
+N("313"),
  IF(AND(VALUE(LEFT($A577,3))=314,LEN($B577)=3),VLOOKUP(VALUE(MID($B577,2,2)),_314_Table3,MATCH(MID($B577,1,1),_314_Table3_ColumnLookup,0),FALSE),
  IF(VALUE(LEFT($A577,3))=314,VLOOKUP(VALUE(MID($B577,2,1)),_314_Table3,MATCH(MID($B577,1,1),_314_Table3_ColumnLookup,0),FALSE)
+N("314"),
""))))))))))))))))))))))))</f>
        <v>#NAME?</v>
      </c>
      <c r="G577" t="s">
        <v>1158</v>
      </c>
      <c r="H577" s="321">
        <f>IFERROR(
IF(ISERROR($D577)=FALSE,$D577,IF(ISERROR($E577)=FALSE,$E577,IF(ISERROR($F577)=FALSE,$F577
+N("012 checkboxes"),
IF(
IF(OR(LEFT($A577,9)="Syndicate",LEFT($A577,12)="NewSyndicate"),VLOOKUP($A577,'012'!$J:$ZW,MATCH("Link to button",'012'!$J$1:$ZW$1,0),0)
+N("309 checkbox"),
IF($C577="309 LCR Summary0",VLOOKUP("Notes990",'309'!$P:$ZZ,MATCH("Link to button",'309'!$P$1:$ZZ$1,0),0)
+N("313 checkboxes"),
IF($C577="313 Financial Information0LcmVsScr",IF($C577="309 LCR Summary0",VLOOKUP("LcmVsScr",'309'!$N:$ZZ,MATCH("Link to button",'309'!$N$1:$ZZ$1,0),0),
IF($C577="313 Financial Information0LcrDocAttached",IF($C577="309 LCR Summary0",VLOOKUP("LcrDocAttached",'309'!$N:$ZZ,MATCH("Link to button",'309'!$N$1:$ZZ$1,0),
0)))))))=1,TRUE,FALSE)
))),"")</f>
        <v>0</v>
      </c>
      <c r="I577">
        <v>2011</v>
      </c>
    </row>
    <row r="578" spans="1:9" customFormat="1">
      <c r="A578" s="237" t="str">
        <f>VLOOKUP($G578,CSVLookups!$B:$R,MATCH(A$1,CSVLookups!$B$1:$R$1,0),FALSE)</f>
        <v>312 Projected Solvency II Technical Provisions at Time Zero</v>
      </c>
      <c r="B578" s="237" t="str">
        <f>VLOOKUP($G578,CSVLookups!$B:$R,MATCH(B$1,CSVLookups!$B$1:$R$1,0),FALSE)</f>
        <v>N</v>
      </c>
      <c r="C578" s="238" t="str">
        <f t="shared" si="9"/>
        <v>312 Projected Solvency II Technical Provisions at Time ZeroN2011</v>
      </c>
      <c r="D578" s="238">
        <f>IF(AND(VALUE(LEFT($A578,3))=309,LEN($B578)=3),VLOOKUP(VALUE(MID($B578,2,2)),_309_Table1,MATCH(MID($B578,1,1),_309_Table1_ColumnLookup,0),FALSE),
  IF($C578="309 LCR SummaryA",OneYearSCR,IF($C578="309 LCR SummaryB",UltimateSCR,IF(VALUE(LEFT($A578,3))=309,VLOOKUP(VALUE(MID($B578,2,1)),_309_Table1,MATCH(MID($B578,1,1),_309_Table1_ColumnLookup,0),FALSE)
+N("309"),
  IF(VALUE(LEFT($A578,3))=310,VLOOKUP(VALUE(MID($B578,2,1)),_310_Table1,MATCH(MID($B578,1,1),_310_Table1_ColumnLookup,0),FALSE)
+N("310"),
  IF(AND(VALUE(LEFT($A578,3))=311,LEN($I578)=4),VLOOKUP($I578,_311_Table1,MATCH($B578,_311_Table1_ColumnLookup,0),FALSE),
  IF(AND(VALUE(LEFT($A578,3))=311,OR($B578="I2",$B578="J2",$B578="K2",$B578="L2")),VLOOKUP('311'!$G$58,_311_Table1,MATCH(MID($B578,1,1),_311_Table1_ColumnLookup,0),FALSE),
  IF(AND(VALUE(LEFT($A578,3))=311,RIGHT($B578,5)="Total"),VLOOKUP('311'!$G$59,_311_Table1,MATCH(MID($B578,1,1),_311_Table1_ColumnLookup,0),FALSE),
  IF(VALUE(LEFT($A578,3))=311,VLOOKUP(VALUE(MID($B578,2,1)),_311_Table1,MATCH(MID($B578,1,1),_311_Table1_ColumnLookup,0),FALSE)
+N("311"),
  IF(AND(VALUE(LEFT($A578,3))=312,LEFT($G578,10)="Unincepted",$B578="G "),VLOOKUP(" ULO",_312_Table1,MATCH('312'!$N$16,_312_Table1_ColumnLookup,0),FALSE),
  IF(AND(VALUE(LEFT($A578,3))=312,LEFT($G578,10)="Unincepted",$B578="O "),VLOOKUP(" ULO",_312_Table1,MATCH('312'!$V$16,_312_Table1_ColumnLookup,0),FALSE),
  IF(AND(VALUE(LEFT($A578,3))=312,LEFT($G578,10)="Unincepted",$B578="Q "),VLOOKUP(" ULO",_312_Table1,MATCH('312'!$X$16,_312_Table1_ColumnLookup,0),FALSE),
  IF(AND(VALUE(LEFT($A578,3))=312,LEFT($G578,10)="Unincepted"),VLOOKUP(" ULO",_312_Table1,MATCH(LEFT($B578,1),_312_Table1_ColumnLookup,0),FALSE),
  IF(AND(VALUE(LEFT($A578,3))=312,LEFT($G578,5)="Total",$B578="G "),VLOOKUP('312'!$F$80,_312_Table1,MATCH('312'!$N$16,_312_Table1_ColumnLookup,0),FALSE),
  IF(AND(VALUE(LEFT($A578,3))=312,LEFT($G578,5)="Total",$B578="O "),VLOOKUP('312'!$F$80,_312_Table1,MATCH('312'!$V$16,_312_Table1_ColumnLookup,0),FALSE),
  IF(AND(VALUE(LEFT($A578,3))=312,LEFT($G578,5)="Total",$B578="Q "),VLOOKUP('312'!$F$80,_312_Table1,MATCH('312'!$X$16,_312_Table1_ColumnLookup,0),FALSE),
  IF(AND(VALUE(LEFT($A578,3))=312,LEFT($G578,5)="Total"),VLOOKUP('312'!$F$80,_312_Table1,MATCH(LEFT($B578,1),_312_Table1_ColumnLookup,0),FALSE),
  IF(AND(VALUE(LEFT($A578,3))=312,LEN($I578)=4,$B578="G"),VLOOKUP($I578,_312_Table1,MATCH('312'!$N$16,_312_Table1_ColumnLookup,0),FALSE),
  IF(AND(VALUE(LEFT($A578,3))=312,LEN($I578)=4,$B578="O"),VLOOKUP($I578,_312_Table1,MATCH('312'!$V$16,_312_Table1_ColumnLookup,0),FALSE),
  IF(AND(VALUE(LEFT($A578,3))=312,LEN($I578)=4,$B578="Q"),VLOOKUP($I578,_312_Table1,MATCH('312'!$X$16,_312_Table1_ColumnLookup,0),FALSE),
  IF(AND(VALUE(LEFT($A578,3))=312,LEN($I578)=4),VLOOKUP($I578,_312_Table1,MATCH(LEFT($B578,1),_312_Table1_ColumnLookup,0),FALSE)
+N("312"),
  IF(VALUE(LEFT($A578,3))=313,VLOOKUP(VALUE(MID($B578,2,1)),_313_Table1,MATCH(MID($B578,1,1),_313_Table1_ColumnLookup,0),FALSE)
+N("313"),
  IF(AND(VALUE(LEFT($A578,3))=314,LEN($B578)=3),VLOOKUP(VALUE(MID($B578,2,2)),_314_Table1,MATCH(MID($B578,1,1),_314_Table1_ColumnLookup,0),FALSE),
  IF(VALUE(LEFT($A578,3))=314,VLOOKUP(VALUE(MID($B578,2,1)),_314_Table1,MATCH(MID($B578,1,1),_314_Table1_ColumnLookup,0),FALSE)
+N("314"),
""))))))))))))))))))))))))</f>
        <v>0</v>
      </c>
      <c r="E578" s="238" t="e">
        <f>IF(AND(VALUE(LEFT($A578,3))=309,LEN($B578)=3),VLOOKUP(VALUE(MID($B578,2,2)),_309_Table2,MATCH(MID($B578,1,1),_309_Table2_ColumnLookup,0),FALSE),
  IF($C578="309 LCR SummaryA",OneYearSCR,IF($C578="309 LCR SummaryB",UltimateSCR,IF(VALUE(LEFT($A578,3))=309,VLOOKUP(VALUE(MID($B578,2,1)),_309_Table2,MATCH(MID($B578,1,1),_309_Table2_ColumnLookup,0),FALSE)
+N("309"),
  IF(VALUE(LEFT($A578,3))=310,VLOOKUP(VALUE(MID($B578,2,1)),_310_Table2,MATCH(MID($B578,1,1),_310_Table2_ColumnLookup,0),FALSE)
+N("310"),
  IF(AND(VALUE(LEFT($A578,3))=311,LEN($I578)=4),VLOOKUP($I578,_311_Table2,MATCH($B578,_311_Table2_ColumnLookup,0),FALSE),
  IF(AND(VALUE(LEFT($A578,3))=311,OR($B578="I2",$B578="J2",$B578="K2",$B578="L2")),VLOOKUP('311'!$G$58,_311_Table2,MATCH(MID($B578,1,1),_311_Table2_ColumnLookup,0),FALSE),
  IF(AND(VALUE(LEFT($A578,3))=311,RIGHT($B578,5)="Total"),VLOOKUP('311'!$G$59,_311_Table2,MATCH(MID($B578,1,1),_311_Table2_ColumnLookup,0),FALSE),
  IF(VALUE(LEFT($A578,3))=311,VLOOKUP(VALUE(MID($B578,2,1)),_311_Table2,MATCH(MID($B578,1,1),_311_Table2_ColumnLookup,0),FALSE)
+N("311"),
  IF(AND(VALUE(LEFT($A578,3))=312,LEFT($G578,10)="Unincepted",$B578="G "),VLOOKUP(" ULO",_312_Table2,MATCH('312'!$N$16,_312_Table2_ColumnLookup,0),FALSE),
  IF(AND(VALUE(LEFT($A578,3))=312,LEFT($G578,10)="Unincepted",$B578="O "),VLOOKUP(" ULO",_312_Table2,MATCH('312'!$V$16,_312_Table2_ColumnLookup,0),FALSE),
  IF(AND(VALUE(LEFT($A578,3))=312,LEFT($G578,10)="Unincepted",$B578="Q "),VLOOKUP(" ULO",_312_Table2,MATCH('312'!$X$16,_312_Table2_ColumnLookup,0),FALSE),
  IF(AND(VALUE(LEFT($A578,3))=312,LEFT($G578,10)="Unincepted"),VLOOKUP(" ULO",_312_Table2,MATCH(LEFT($B578,1),_312_Table2_ColumnLookup,0),FALSE),
  IF(AND(VALUE(LEFT($A578,3))=312,LEFT($G578,5)="Total",$B578="G "),VLOOKUP('312'!$F$80,_312_Table2,MATCH('312'!$N$16,_312_Table2_ColumnLookup,0),FALSE),
  IF(AND(VALUE(LEFT($A578,3))=312,LEFT($G578,5)="Total",$B578="O "),VLOOKUP('312'!$F$80,_312_Table2,MATCH('312'!$V$16,_312_Table2_ColumnLookup,0),FALSE),
  IF(AND(VALUE(LEFT($A578,3))=312,LEFT($G578,5)="Total",$B578="Q "),VLOOKUP('312'!$F$80,_312_Table2,MATCH('312'!$X$16,_312_Table2_ColumnLookup,0),FALSE),
  IF(AND(VALUE(LEFT($A578,3))=312,LEFT($G578,5)="Total"),VLOOKUP('312'!$F$80,_312_Table2,MATCH(LEFT($B578,1),_312_Table2_ColumnLookup,0),FALSE),
  IF(AND(VALUE(LEFT($A578,3))=312,LEN($I578)=4,$B578="G"),VLOOKUP($I578,_312_Table2,MATCH('312'!$N$16,_312_Table2_ColumnLookup,0),FALSE),
  IF(AND(VALUE(LEFT($A578,3))=312,LEN($I578)=4,$B578="O"),VLOOKUP($I578,_312_Table2,MATCH('312'!$V$16,_312_Table2_ColumnLookup,0),FALSE),
  IF(AND(VALUE(LEFT($A578,3))=312,LEN($I578)=4,$B578="Q"),VLOOKUP($I578,_312_Table2,MATCH('312'!$X$16,_312_Table2_ColumnLookup,0),FALSE),
  IF(AND(VALUE(LEFT($A578,3))=312,LEN($I578)=4),VLOOKUP($I578,_312_Table2,MATCH(LEFT($B578,1),_312_Table2_ColumnLookup,0),FALSE)
+N("312"),
  IF(VALUE(LEFT($A578,3))=313,VLOOKUP(VALUE(MID($B578,2,1)),_313_Table2,MATCH(MID($B578,1,1),_313_Table2_ColumnLookup,0),FALSE)
+N("313"),
  IF(AND(VALUE(LEFT($A578,3))=314,LEN($B578)=3),VLOOKUP(VALUE(MID($B578,2,2)),_314_Table2,MATCH(MID($B578,1,1),_314_Table2_ColumnLookup,0),FALSE),
  IF(VALUE(LEFT($A578,3))=314,VLOOKUP(VALUE(MID($B578,2,1)),_314_Table2,MATCH(MID($B578,1,1),_314_Table2_ColumnLookup,0),FALSE)
+N("314"),
""))))))))))))))))))))))))</f>
        <v>#NAME?</v>
      </c>
      <c r="F578" s="238" t="e">
        <f>IF(AND(VALUE(LEFT($A578,3))=309,LEN($B578)=3),VLOOKUP(VALUE(MID($B578,2,2)),_309_Table3,MATCH(MID($B578,1,1),_309_Table3_ColumnLookup,0),FALSE),
  IF($C578="309 LCR SummaryA",OneYearSCR,IF($C578="309 LCR SummaryB",UltimateSCR,IF(VALUE(LEFT($A578,3))=309,VLOOKUP(VALUE(MID($B578,2,1)),_309_Table3,MATCH(MID($B578,1,1),_309_Table3_ColumnLookup,0),FALSE)
+N("309"),
  IF(VALUE(LEFT($A578,3))=310,VLOOKUP(VALUE(MID($B578,2,1)),_310_Table3,MATCH(MID($B578,1,1),_310_Table3_ColumnLookup,0),FALSE)
+N("310"),
  IF(AND(VALUE(LEFT($A578,3))=311,LEN($I578)=4),VLOOKUP($I578,_311_Table3,MATCH($B578,_311_Table3_ColumnLookup,0),FALSE),
  IF(AND(VALUE(LEFT($A578,3))=311,OR($B578="I2",$B578="J2",$B578="K2",$B578="L2")),VLOOKUP('311'!$G$58,_311_Table3,MATCH(MID($B578,1,1),_311_Table3_ColumnLookup,0),FALSE),
  IF(AND(VALUE(LEFT($A578,3))=311,RIGHT($B578,5)="Total"),VLOOKUP('311'!$G$59,_311_Table3,MATCH(MID($B578,1,1),_311_Table3_ColumnLookup,0),FALSE),
  IF(VALUE(LEFT($A578,3))=311,VLOOKUP(VALUE(MID($B578,2,1)),_311_Table3,MATCH(MID($B578,1,1),_311_Table3_ColumnLookup,0),FALSE)
+N("311"),
  IF(AND(VALUE(LEFT($A578,3))=312,LEFT($G578,10)="Unincepted",$B578="G "),VLOOKUP(" ULO",_312_Table3,MATCH('312'!$N$16,_312_Table3_ColumnLookup,0),FALSE),
  IF(AND(VALUE(LEFT($A578,3))=312,LEFT($G578,10)="Unincepted",$B578="O "),VLOOKUP(" ULO",_312_Table3,MATCH('312'!$V$16,_312_Table3_ColumnLookup,0),FALSE),
  IF(AND(VALUE(LEFT($A578,3))=312,LEFT($G578,10)="Unincepted",$B578="Q "),VLOOKUP(" ULO",_312_Table3,MATCH('312'!$X$16,_312_Table3_ColumnLookup,0),FALSE),
  IF(AND(VALUE(LEFT($A578,3))=312,LEFT($G578,10)="Unincepted"),VLOOKUP(" ULO",_312_Table3,MATCH(LEFT($B578,1),_312_Table3_ColumnLookup,0),FALSE),
  IF(AND(VALUE(LEFT($A578,3))=312,LEFT($G578,5)="Total",$B578="G "),VLOOKUP('312'!$F$80,_312_Table3,MATCH('312'!$N$16,_312_Table3_ColumnLookup,0),FALSE),
  IF(AND(VALUE(LEFT($A578,3))=312,LEFT($G578,5)="Total",$B578="O "),VLOOKUP('312'!$F$80,_312_Table3,MATCH('312'!$V$16,_312_Table3_ColumnLookup,0),FALSE),
  IF(AND(VALUE(LEFT($A578,3))=312,LEFT($G578,5)="Total",$B578="Q "),VLOOKUP('312'!$F$80,_312_Table3,MATCH('312'!$X$16,_312_Table3_ColumnLookup,0),FALSE),
  IF(AND(VALUE(LEFT($A578,3))=312,LEFT($G578,5)="Total"),VLOOKUP('312'!$F$80,_312_Table3,MATCH(LEFT($B578,1),_312_Table3_ColumnLookup,0),FALSE),
  IF(AND(VALUE(LEFT($A578,3))=312,LEN($I578)=4,$B578="G"),VLOOKUP($I578,_312_Table3,MATCH('312'!$N$16,_312_Table3_ColumnLookup,0),FALSE),
  IF(AND(VALUE(LEFT($A578,3))=312,LEN($I578)=4,$B578="O"),VLOOKUP($I578,_312_Table3,MATCH('312'!$V$16,_312_Table3_ColumnLookup,0),FALSE),
  IF(AND(VALUE(LEFT($A578,3))=312,LEN($I578)=4,$B578="Q"),VLOOKUP($I578,_312_Table3,MATCH('312'!$X$16,_312_Table3_ColumnLookup,0),FALSE),
  IF(AND(VALUE(LEFT($A578,3))=312,LEN($I578)=4),VLOOKUP($I578,_312_Table3,MATCH(LEFT($B578,1),_312_Table3_ColumnLookup,0),FALSE)
+N("312"),
  IF(VALUE(LEFT($A578,3))=313,VLOOKUP(VALUE(MID($B578,2,1)),_313_Table3,MATCH(MID($B578,1,1),_313_Table3_ColumnLookup,0),FALSE)
+N("313"),
  IF(AND(VALUE(LEFT($A578,3))=314,LEN($B578)=3),VLOOKUP(VALUE(MID($B578,2,2)),_314_Table3,MATCH(MID($B578,1,1),_314_Table3_ColumnLookup,0),FALSE),
  IF(VALUE(LEFT($A578,3))=314,VLOOKUP(VALUE(MID($B578,2,1)),_314_Table3,MATCH(MID($B578,1,1),_314_Table3_ColumnLookup,0),FALSE)
+N("314"),
""))))))))))))))))))))))))</f>
        <v>#NAME?</v>
      </c>
      <c r="G578" t="s">
        <v>1160</v>
      </c>
      <c r="H578" s="321">
        <f>IFERROR(
IF(ISERROR($D578)=FALSE,$D578,IF(ISERROR($E578)=FALSE,$E578,IF(ISERROR($F578)=FALSE,$F578
+N("012 checkboxes"),
IF(
IF(OR(LEFT($A578,9)="Syndicate",LEFT($A578,12)="NewSyndicate"),VLOOKUP($A578,'012'!$J:$ZW,MATCH("Link to button",'012'!$J$1:$ZW$1,0),0)
+N("309 checkbox"),
IF($C578="309 LCR Summary0",VLOOKUP("Notes990",'309'!$P:$ZZ,MATCH("Link to button",'309'!$P$1:$ZZ$1,0),0)
+N("313 checkboxes"),
IF($C578="313 Financial Information0LcmVsScr",IF($C578="309 LCR Summary0",VLOOKUP("LcmVsScr",'309'!$N:$ZZ,MATCH("Link to button",'309'!$N$1:$ZZ$1,0),0),
IF($C578="313 Financial Information0LcrDocAttached",IF($C578="309 LCR Summary0",VLOOKUP("LcrDocAttached",'309'!$N:$ZZ,MATCH("Link to button",'309'!$N$1:$ZZ$1,0),
0)))))))=1,TRUE,FALSE)
))),"")</f>
        <v>0</v>
      </c>
      <c r="I578">
        <v>2011</v>
      </c>
    </row>
    <row r="579" spans="1:9" customFormat="1">
      <c r="A579" s="237" t="str">
        <f>VLOOKUP($G579,CSVLookups!$B:$R,MATCH(A$1,CSVLookups!$B$1:$R$1,0),FALSE)</f>
        <v>312 Projected Solvency II Technical Provisions at Time Zero</v>
      </c>
      <c r="B579" s="237" t="str">
        <f>VLOOKUP($G579,CSVLookups!$B:$R,MATCH(B$1,CSVLookups!$B$1:$R$1,0),FALSE)</f>
        <v>O</v>
      </c>
      <c r="C579" s="238" t="str">
        <f t="shared" si="9"/>
        <v>312 Projected Solvency II Technical Provisions at Time ZeroO2011</v>
      </c>
      <c r="D579" s="238">
        <f>IF(AND(VALUE(LEFT($A579,3))=309,LEN($B579)=3),VLOOKUP(VALUE(MID($B579,2,2)),_309_Table1,MATCH(MID($B579,1,1),_309_Table1_ColumnLookup,0),FALSE),
  IF($C579="309 LCR SummaryA",OneYearSCR,IF($C579="309 LCR SummaryB",UltimateSCR,IF(VALUE(LEFT($A579,3))=309,VLOOKUP(VALUE(MID($B579,2,1)),_309_Table1,MATCH(MID($B579,1,1),_309_Table1_ColumnLookup,0),FALSE)
+N("309"),
  IF(VALUE(LEFT($A579,3))=310,VLOOKUP(VALUE(MID($B579,2,1)),_310_Table1,MATCH(MID($B579,1,1),_310_Table1_ColumnLookup,0),FALSE)
+N("310"),
  IF(AND(VALUE(LEFT($A579,3))=311,LEN($I579)=4),VLOOKUP($I579,_311_Table1,MATCH($B579,_311_Table1_ColumnLookup,0),FALSE),
  IF(AND(VALUE(LEFT($A579,3))=311,OR($B579="I2",$B579="J2",$B579="K2",$B579="L2")),VLOOKUP('311'!$G$58,_311_Table1,MATCH(MID($B579,1,1),_311_Table1_ColumnLookup,0),FALSE),
  IF(AND(VALUE(LEFT($A579,3))=311,RIGHT($B579,5)="Total"),VLOOKUP('311'!$G$59,_311_Table1,MATCH(MID($B579,1,1),_311_Table1_ColumnLookup,0),FALSE),
  IF(VALUE(LEFT($A579,3))=311,VLOOKUP(VALUE(MID($B579,2,1)),_311_Table1,MATCH(MID($B579,1,1),_311_Table1_ColumnLookup,0),FALSE)
+N("311"),
  IF(AND(VALUE(LEFT($A579,3))=312,LEFT($G579,10)="Unincepted",$B579="G "),VLOOKUP(" ULO",_312_Table1,MATCH('312'!$N$16,_312_Table1_ColumnLookup,0),FALSE),
  IF(AND(VALUE(LEFT($A579,3))=312,LEFT($G579,10)="Unincepted",$B579="O "),VLOOKUP(" ULO",_312_Table1,MATCH('312'!$V$16,_312_Table1_ColumnLookup,0),FALSE),
  IF(AND(VALUE(LEFT($A579,3))=312,LEFT($G579,10)="Unincepted",$B579="Q "),VLOOKUP(" ULO",_312_Table1,MATCH('312'!$X$16,_312_Table1_ColumnLookup,0),FALSE),
  IF(AND(VALUE(LEFT($A579,3))=312,LEFT($G579,10)="Unincepted"),VLOOKUP(" ULO",_312_Table1,MATCH(LEFT($B579,1),_312_Table1_ColumnLookup,0),FALSE),
  IF(AND(VALUE(LEFT($A579,3))=312,LEFT($G579,5)="Total",$B579="G "),VLOOKUP('312'!$F$80,_312_Table1,MATCH('312'!$N$16,_312_Table1_ColumnLookup,0),FALSE),
  IF(AND(VALUE(LEFT($A579,3))=312,LEFT($G579,5)="Total",$B579="O "),VLOOKUP('312'!$F$80,_312_Table1,MATCH('312'!$V$16,_312_Table1_ColumnLookup,0),FALSE),
  IF(AND(VALUE(LEFT($A579,3))=312,LEFT($G579,5)="Total",$B579="Q "),VLOOKUP('312'!$F$80,_312_Table1,MATCH('312'!$X$16,_312_Table1_ColumnLookup,0),FALSE),
  IF(AND(VALUE(LEFT($A579,3))=312,LEFT($G579,5)="Total"),VLOOKUP('312'!$F$80,_312_Table1,MATCH(LEFT($B579,1),_312_Table1_ColumnLookup,0),FALSE),
  IF(AND(VALUE(LEFT($A579,3))=312,LEN($I579)=4,$B579="G"),VLOOKUP($I579,_312_Table1,MATCH('312'!$N$16,_312_Table1_ColumnLookup,0),FALSE),
  IF(AND(VALUE(LEFT($A579,3))=312,LEN($I579)=4,$B579="O"),VLOOKUP($I579,_312_Table1,MATCH('312'!$V$16,_312_Table1_ColumnLookup,0),FALSE),
  IF(AND(VALUE(LEFT($A579,3))=312,LEN($I579)=4,$B579="Q"),VLOOKUP($I579,_312_Table1,MATCH('312'!$X$16,_312_Table1_ColumnLookup,0),FALSE),
  IF(AND(VALUE(LEFT($A579,3))=312,LEN($I579)=4),VLOOKUP($I579,_312_Table1,MATCH(LEFT($B579,1),_312_Table1_ColumnLookup,0),FALSE)
+N("312"),
  IF(VALUE(LEFT($A579,3))=313,VLOOKUP(VALUE(MID($B579,2,1)),_313_Table1,MATCH(MID($B579,1,1),_313_Table1_ColumnLookup,0),FALSE)
+N("313"),
  IF(AND(VALUE(LEFT($A579,3))=314,LEN($B579)=3),VLOOKUP(VALUE(MID($B579,2,2)),_314_Table1,MATCH(MID($B579,1,1),_314_Table1_ColumnLookup,0),FALSE),
  IF(VALUE(LEFT($A579,3))=314,VLOOKUP(VALUE(MID($B579,2,1)),_314_Table1,MATCH(MID($B579,1,1),_314_Table1_ColumnLookup,0),FALSE)
+N("314"),
""))))))))))))))))))))))))</f>
        <v>0</v>
      </c>
      <c r="E579" s="238" t="e">
        <f>IF(AND(VALUE(LEFT($A579,3))=309,LEN($B579)=3),VLOOKUP(VALUE(MID($B579,2,2)),_309_Table2,MATCH(MID($B579,1,1),_309_Table2_ColumnLookup,0),FALSE),
  IF($C579="309 LCR SummaryA",OneYearSCR,IF($C579="309 LCR SummaryB",UltimateSCR,IF(VALUE(LEFT($A579,3))=309,VLOOKUP(VALUE(MID($B579,2,1)),_309_Table2,MATCH(MID($B579,1,1),_309_Table2_ColumnLookup,0),FALSE)
+N("309"),
  IF(VALUE(LEFT($A579,3))=310,VLOOKUP(VALUE(MID($B579,2,1)),_310_Table2,MATCH(MID($B579,1,1),_310_Table2_ColumnLookup,0),FALSE)
+N("310"),
  IF(AND(VALUE(LEFT($A579,3))=311,LEN($I579)=4),VLOOKUP($I579,_311_Table2,MATCH($B579,_311_Table2_ColumnLookup,0),FALSE),
  IF(AND(VALUE(LEFT($A579,3))=311,OR($B579="I2",$B579="J2",$B579="K2",$B579="L2")),VLOOKUP('311'!$G$58,_311_Table2,MATCH(MID($B579,1,1),_311_Table2_ColumnLookup,0),FALSE),
  IF(AND(VALUE(LEFT($A579,3))=311,RIGHT($B579,5)="Total"),VLOOKUP('311'!$G$59,_311_Table2,MATCH(MID($B579,1,1),_311_Table2_ColumnLookup,0),FALSE),
  IF(VALUE(LEFT($A579,3))=311,VLOOKUP(VALUE(MID($B579,2,1)),_311_Table2,MATCH(MID($B579,1,1),_311_Table2_ColumnLookup,0),FALSE)
+N("311"),
  IF(AND(VALUE(LEFT($A579,3))=312,LEFT($G579,10)="Unincepted",$B579="G "),VLOOKUP(" ULO",_312_Table2,MATCH('312'!$N$16,_312_Table2_ColumnLookup,0),FALSE),
  IF(AND(VALUE(LEFT($A579,3))=312,LEFT($G579,10)="Unincepted",$B579="O "),VLOOKUP(" ULO",_312_Table2,MATCH('312'!$V$16,_312_Table2_ColumnLookup,0),FALSE),
  IF(AND(VALUE(LEFT($A579,3))=312,LEFT($G579,10)="Unincepted",$B579="Q "),VLOOKUP(" ULO",_312_Table2,MATCH('312'!$X$16,_312_Table2_ColumnLookup,0),FALSE),
  IF(AND(VALUE(LEFT($A579,3))=312,LEFT($G579,10)="Unincepted"),VLOOKUP(" ULO",_312_Table2,MATCH(LEFT($B579,1),_312_Table2_ColumnLookup,0),FALSE),
  IF(AND(VALUE(LEFT($A579,3))=312,LEFT($G579,5)="Total",$B579="G "),VLOOKUP('312'!$F$80,_312_Table2,MATCH('312'!$N$16,_312_Table2_ColumnLookup,0),FALSE),
  IF(AND(VALUE(LEFT($A579,3))=312,LEFT($G579,5)="Total",$B579="O "),VLOOKUP('312'!$F$80,_312_Table2,MATCH('312'!$V$16,_312_Table2_ColumnLookup,0),FALSE),
  IF(AND(VALUE(LEFT($A579,3))=312,LEFT($G579,5)="Total",$B579="Q "),VLOOKUP('312'!$F$80,_312_Table2,MATCH('312'!$X$16,_312_Table2_ColumnLookup,0),FALSE),
  IF(AND(VALUE(LEFT($A579,3))=312,LEFT($G579,5)="Total"),VLOOKUP('312'!$F$80,_312_Table2,MATCH(LEFT($B579,1),_312_Table2_ColumnLookup,0),FALSE),
  IF(AND(VALUE(LEFT($A579,3))=312,LEN($I579)=4,$B579="G"),VLOOKUP($I579,_312_Table2,MATCH('312'!$N$16,_312_Table2_ColumnLookup,0),FALSE),
  IF(AND(VALUE(LEFT($A579,3))=312,LEN($I579)=4,$B579="O"),VLOOKUP($I579,_312_Table2,MATCH('312'!$V$16,_312_Table2_ColumnLookup,0),FALSE),
  IF(AND(VALUE(LEFT($A579,3))=312,LEN($I579)=4,$B579="Q"),VLOOKUP($I579,_312_Table2,MATCH('312'!$X$16,_312_Table2_ColumnLookup,0),FALSE),
  IF(AND(VALUE(LEFT($A579,3))=312,LEN($I579)=4),VLOOKUP($I579,_312_Table2,MATCH(LEFT($B579,1),_312_Table2_ColumnLookup,0),FALSE)
+N("312"),
  IF(VALUE(LEFT($A579,3))=313,VLOOKUP(VALUE(MID($B579,2,1)),_313_Table2,MATCH(MID($B579,1,1),_313_Table2_ColumnLookup,0),FALSE)
+N("313"),
  IF(AND(VALUE(LEFT($A579,3))=314,LEN($B579)=3),VLOOKUP(VALUE(MID($B579,2,2)),_314_Table2,MATCH(MID($B579,1,1),_314_Table2_ColumnLookup,0),FALSE),
  IF(VALUE(LEFT($A579,3))=314,VLOOKUP(VALUE(MID($B579,2,1)),_314_Table2,MATCH(MID($B579,1,1),_314_Table2_ColumnLookup,0),FALSE)
+N("314"),
""))))))))))))))))))))))))</f>
        <v>#NAME?</v>
      </c>
      <c r="F579" s="238" t="e">
        <f>IF(AND(VALUE(LEFT($A579,3))=309,LEN($B579)=3),VLOOKUP(VALUE(MID($B579,2,2)),_309_Table3,MATCH(MID($B579,1,1),_309_Table3_ColumnLookup,0),FALSE),
  IF($C579="309 LCR SummaryA",OneYearSCR,IF($C579="309 LCR SummaryB",UltimateSCR,IF(VALUE(LEFT($A579,3))=309,VLOOKUP(VALUE(MID($B579,2,1)),_309_Table3,MATCH(MID($B579,1,1),_309_Table3_ColumnLookup,0),FALSE)
+N("309"),
  IF(VALUE(LEFT($A579,3))=310,VLOOKUP(VALUE(MID($B579,2,1)),_310_Table3,MATCH(MID($B579,1,1),_310_Table3_ColumnLookup,0),FALSE)
+N("310"),
  IF(AND(VALUE(LEFT($A579,3))=311,LEN($I579)=4),VLOOKUP($I579,_311_Table3,MATCH($B579,_311_Table3_ColumnLookup,0),FALSE),
  IF(AND(VALUE(LEFT($A579,3))=311,OR($B579="I2",$B579="J2",$B579="K2",$B579="L2")),VLOOKUP('311'!$G$58,_311_Table3,MATCH(MID($B579,1,1),_311_Table3_ColumnLookup,0),FALSE),
  IF(AND(VALUE(LEFT($A579,3))=311,RIGHT($B579,5)="Total"),VLOOKUP('311'!$G$59,_311_Table3,MATCH(MID($B579,1,1),_311_Table3_ColumnLookup,0),FALSE),
  IF(VALUE(LEFT($A579,3))=311,VLOOKUP(VALUE(MID($B579,2,1)),_311_Table3,MATCH(MID($B579,1,1),_311_Table3_ColumnLookup,0),FALSE)
+N("311"),
  IF(AND(VALUE(LEFT($A579,3))=312,LEFT($G579,10)="Unincepted",$B579="G "),VLOOKUP(" ULO",_312_Table3,MATCH('312'!$N$16,_312_Table3_ColumnLookup,0),FALSE),
  IF(AND(VALUE(LEFT($A579,3))=312,LEFT($G579,10)="Unincepted",$B579="O "),VLOOKUP(" ULO",_312_Table3,MATCH('312'!$V$16,_312_Table3_ColumnLookup,0),FALSE),
  IF(AND(VALUE(LEFT($A579,3))=312,LEFT($G579,10)="Unincepted",$B579="Q "),VLOOKUP(" ULO",_312_Table3,MATCH('312'!$X$16,_312_Table3_ColumnLookup,0),FALSE),
  IF(AND(VALUE(LEFT($A579,3))=312,LEFT($G579,10)="Unincepted"),VLOOKUP(" ULO",_312_Table3,MATCH(LEFT($B579,1),_312_Table3_ColumnLookup,0),FALSE),
  IF(AND(VALUE(LEFT($A579,3))=312,LEFT($G579,5)="Total",$B579="G "),VLOOKUP('312'!$F$80,_312_Table3,MATCH('312'!$N$16,_312_Table3_ColumnLookup,0),FALSE),
  IF(AND(VALUE(LEFT($A579,3))=312,LEFT($G579,5)="Total",$B579="O "),VLOOKUP('312'!$F$80,_312_Table3,MATCH('312'!$V$16,_312_Table3_ColumnLookup,0),FALSE),
  IF(AND(VALUE(LEFT($A579,3))=312,LEFT($G579,5)="Total",$B579="Q "),VLOOKUP('312'!$F$80,_312_Table3,MATCH('312'!$X$16,_312_Table3_ColumnLookup,0),FALSE),
  IF(AND(VALUE(LEFT($A579,3))=312,LEFT($G579,5)="Total"),VLOOKUP('312'!$F$80,_312_Table3,MATCH(LEFT($B579,1),_312_Table3_ColumnLookup,0),FALSE),
  IF(AND(VALUE(LEFT($A579,3))=312,LEN($I579)=4,$B579="G"),VLOOKUP($I579,_312_Table3,MATCH('312'!$N$16,_312_Table3_ColumnLookup,0),FALSE),
  IF(AND(VALUE(LEFT($A579,3))=312,LEN($I579)=4,$B579="O"),VLOOKUP($I579,_312_Table3,MATCH('312'!$V$16,_312_Table3_ColumnLookup,0),FALSE),
  IF(AND(VALUE(LEFT($A579,3))=312,LEN($I579)=4,$B579="Q"),VLOOKUP($I579,_312_Table3,MATCH('312'!$X$16,_312_Table3_ColumnLookup,0),FALSE),
  IF(AND(VALUE(LEFT($A579,3))=312,LEN($I579)=4),VLOOKUP($I579,_312_Table3,MATCH(LEFT($B579,1),_312_Table3_ColumnLookup,0),FALSE)
+N("312"),
  IF(VALUE(LEFT($A579,3))=313,VLOOKUP(VALUE(MID($B579,2,1)),_313_Table3,MATCH(MID($B579,1,1),_313_Table3_ColumnLookup,0),FALSE)
+N("313"),
  IF(AND(VALUE(LEFT($A579,3))=314,LEN($B579)=3),VLOOKUP(VALUE(MID($B579,2,2)),_314_Table3,MATCH(MID($B579,1,1),_314_Table3_ColumnLookup,0),FALSE),
  IF(VALUE(LEFT($A579,3))=314,VLOOKUP(VALUE(MID($B579,2,1)),_314_Table3,MATCH(MID($B579,1,1),_314_Table3_ColumnLookup,0),FALSE)
+N("314"),
""))))))))))))))))))))))))</f>
        <v>#NAME?</v>
      </c>
      <c r="G579" t="s">
        <v>1161</v>
      </c>
      <c r="H579" s="321">
        <f>IFERROR(
IF(ISERROR($D579)=FALSE,$D579,IF(ISERROR($E579)=FALSE,$E579,IF(ISERROR($F579)=FALSE,$F579
+N("012 checkboxes"),
IF(
IF(OR(LEFT($A579,9)="Syndicate",LEFT($A579,12)="NewSyndicate"),VLOOKUP($A579,'012'!$J:$ZW,MATCH("Link to button",'012'!$J$1:$ZW$1,0),0)
+N("309 checkbox"),
IF($C579="309 LCR Summary0",VLOOKUP("Notes990",'309'!$P:$ZZ,MATCH("Link to button",'309'!$P$1:$ZZ$1,0),0)
+N("313 checkboxes"),
IF($C579="313 Financial Information0LcmVsScr",IF($C579="309 LCR Summary0",VLOOKUP("LcmVsScr",'309'!$N:$ZZ,MATCH("Link to button",'309'!$N$1:$ZZ$1,0),0),
IF($C579="313 Financial Information0LcrDocAttached",IF($C579="309 LCR Summary0",VLOOKUP("LcrDocAttached",'309'!$N:$ZZ,MATCH("Link to button",'309'!$N$1:$ZZ$1,0),
0)))))))=1,TRUE,FALSE)
))),"")</f>
        <v>0</v>
      </c>
      <c r="I579">
        <v>2011</v>
      </c>
    </row>
    <row r="580" spans="1:9" customFormat="1">
      <c r="A580" s="237" t="str">
        <f>VLOOKUP($G580,CSVLookups!$B:$R,MATCH(A$1,CSVLookups!$B$1:$R$1,0),FALSE)</f>
        <v>312 Projected Solvency II Technical Provisions at Time Zero</v>
      </c>
      <c r="B580" s="237" t="str">
        <f>VLOOKUP($G580,CSVLookups!$B:$R,MATCH(B$1,CSVLookups!$B$1:$R$1,0),FALSE)</f>
        <v>P</v>
      </c>
      <c r="C580" s="238" t="str">
        <f t="shared" si="9"/>
        <v>312 Projected Solvency II Technical Provisions at Time ZeroP2011</v>
      </c>
      <c r="D580" s="238">
        <f>IF(AND(VALUE(LEFT($A580,3))=309,LEN($B580)=3),VLOOKUP(VALUE(MID($B580,2,2)),_309_Table1,MATCH(MID($B580,1,1),_309_Table1_ColumnLookup,0),FALSE),
  IF($C580="309 LCR SummaryA",OneYearSCR,IF($C580="309 LCR SummaryB",UltimateSCR,IF(VALUE(LEFT($A580,3))=309,VLOOKUP(VALUE(MID($B580,2,1)),_309_Table1,MATCH(MID($B580,1,1),_309_Table1_ColumnLookup,0),FALSE)
+N("309"),
  IF(VALUE(LEFT($A580,3))=310,VLOOKUP(VALUE(MID($B580,2,1)),_310_Table1,MATCH(MID($B580,1,1),_310_Table1_ColumnLookup,0),FALSE)
+N("310"),
  IF(AND(VALUE(LEFT($A580,3))=311,LEN($I580)=4),VLOOKUP($I580,_311_Table1,MATCH($B580,_311_Table1_ColumnLookup,0),FALSE),
  IF(AND(VALUE(LEFT($A580,3))=311,OR($B580="I2",$B580="J2",$B580="K2",$B580="L2")),VLOOKUP('311'!$G$58,_311_Table1,MATCH(MID($B580,1,1),_311_Table1_ColumnLookup,0),FALSE),
  IF(AND(VALUE(LEFT($A580,3))=311,RIGHT($B580,5)="Total"),VLOOKUP('311'!$G$59,_311_Table1,MATCH(MID($B580,1,1),_311_Table1_ColumnLookup,0),FALSE),
  IF(VALUE(LEFT($A580,3))=311,VLOOKUP(VALUE(MID($B580,2,1)),_311_Table1,MATCH(MID($B580,1,1),_311_Table1_ColumnLookup,0),FALSE)
+N("311"),
  IF(AND(VALUE(LEFT($A580,3))=312,LEFT($G580,10)="Unincepted",$B580="G "),VLOOKUP(" ULO",_312_Table1,MATCH('312'!$N$16,_312_Table1_ColumnLookup,0),FALSE),
  IF(AND(VALUE(LEFT($A580,3))=312,LEFT($G580,10)="Unincepted",$B580="O "),VLOOKUP(" ULO",_312_Table1,MATCH('312'!$V$16,_312_Table1_ColumnLookup,0),FALSE),
  IF(AND(VALUE(LEFT($A580,3))=312,LEFT($G580,10)="Unincepted",$B580="Q "),VLOOKUP(" ULO",_312_Table1,MATCH('312'!$X$16,_312_Table1_ColumnLookup,0),FALSE),
  IF(AND(VALUE(LEFT($A580,3))=312,LEFT($G580,10)="Unincepted"),VLOOKUP(" ULO",_312_Table1,MATCH(LEFT($B580,1),_312_Table1_ColumnLookup,0),FALSE),
  IF(AND(VALUE(LEFT($A580,3))=312,LEFT($G580,5)="Total",$B580="G "),VLOOKUP('312'!$F$80,_312_Table1,MATCH('312'!$N$16,_312_Table1_ColumnLookup,0),FALSE),
  IF(AND(VALUE(LEFT($A580,3))=312,LEFT($G580,5)="Total",$B580="O "),VLOOKUP('312'!$F$80,_312_Table1,MATCH('312'!$V$16,_312_Table1_ColumnLookup,0),FALSE),
  IF(AND(VALUE(LEFT($A580,3))=312,LEFT($G580,5)="Total",$B580="Q "),VLOOKUP('312'!$F$80,_312_Table1,MATCH('312'!$X$16,_312_Table1_ColumnLookup,0),FALSE),
  IF(AND(VALUE(LEFT($A580,3))=312,LEFT($G580,5)="Total"),VLOOKUP('312'!$F$80,_312_Table1,MATCH(LEFT($B580,1),_312_Table1_ColumnLookup,0),FALSE),
  IF(AND(VALUE(LEFT($A580,3))=312,LEN($I580)=4,$B580="G"),VLOOKUP($I580,_312_Table1,MATCH('312'!$N$16,_312_Table1_ColumnLookup,0),FALSE),
  IF(AND(VALUE(LEFT($A580,3))=312,LEN($I580)=4,$B580="O"),VLOOKUP($I580,_312_Table1,MATCH('312'!$V$16,_312_Table1_ColumnLookup,0),FALSE),
  IF(AND(VALUE(LEFT($A580,3))=312,LEN($I580)=4,$B580="Q"),VLOOKUP($I580,_312_Table1,MATCH('312'!$X$16,_312_Table1_ColumnLookup,0),FALSE),
  IF(AND(VALUE(LEFT($A580,3))=312,LEN($I580)=4),VLOOKUP($I580,_312_Table1,MATCH(LEFT($B580,1),_312_Table1_ColumnLookup,0),FALSE)
+N("312"),
  IF(VALUE(LEFT($A580,3))=313,VLOOKUP(VALUE(MID($B580,2,1)),_313_Table1,MATCH(MID($B580,1,1),_313_Table1_ColumnLookup,0),FALSE)
+N("313"),
  IF(AND(VALUE(LEFT($A580,3))=314,LEN($B580)=3),VLOOKUP(VALUE(MID($B580,2,2)),_314_Table1,MATCH(MID($B580,1,1),_314_Table1_ColumnLookup,0),FALSE),
  IF(VALUE(LEFT($A580,3))=314,VLOOKUP(VALUE(MID($B580,2,1)),_314_Table1,MATCH(MID($B580,1,1),_314_Table1_ColumnLookup,0),FALSE)
+N("314"),
""))))))))))))))))))))))))</f>
        <v>0</v>
      </c>
      <c r="E580" s="238" t="e">
        <f>IF(AND(VALUE(LEFT($A580,3))=309,LEN($B580)=3),VLOOKUP(VALUE(MID($B580,2,2)),_309_Table2,MATCH(MID($B580,1,1),_309_Table2_ColumnLookup,0),FALSE),
  IF($C580="309 LCR SummaryA",OneYearSCR,IF($C580="309 LCR SummaryB",UltimateSCR,IF(VALUE(LEFT($A580,3))=309,VLOOKUP(VALUE(MID($B580,2,1)),_309_Table2,MATCH(MID($B580,1,1),_309_Table2_ColumnLookup,0),FALSE)
+N("309"),
  IF(VALUE(LEFT($A580,3))=310,VLOOKUP(VALUE(MID($B580,2,1)),_310_Table2,MATCH(MID($B580,1,1),_310_Table2_ColumnLookup,0),FALSE)
+N("310"),
  IF(AND(VALUE(LEFT($A580,3))=311,LEN($I580)=4),VLOOKUP($I580,_311_Table2,MATCH($B580,_311_Table2_ColumnLookup,0),FALSE),
  IF(AND(VALUE(LEFT($A580,3))=311,OR($B580="I2",$B580="J2",$B580="K2",$B580="L2")),VLOOKUP('311'!$G$58,_311_Table2,MATCH(MID($B580,1,1),_311_Table2_ColumnLookup,0),FALSE),
  IF(AND(VALUE(LEFT($A580,3))=311,RIGHT($B580,5)="Total"),VLOOKUP('311'!$G$59,_311_Table2,MATCH(MID($B580,1,1),_311_Table2_ColumnLookup,0),FALSE),
  IF(VALUE(LEFT($A580,3))=311,VLOOKUP(VALUE(MID($B580,2,1)),_311_Table2,MATCH(MID($B580,1,1),_311_Table2_ColumnLookup,0),FALSE)
+N("311"),
  IF(AND(VALUE(LEFT($A580,3))=312,LEFT($G580,10)="Unincepted",$B580="G "),VLOOKUP(" ULO",_312_Table2,MATCH('312'!$N$16,_312_Table2_ColumnLookup,0),FALSE),
  IF(AND(VALUE(LEFT($A580,3))=312,LEFT($G580,10)="Unincepted",$B580="O "),VLOOKUP(" ULO",_312_Table2,MATCH('312'!$V$16,_312_Table2_ColumnLookup,0),FALSE),
  IF(AND(VALUE(LEFT($A580,3))=312,LEFT($G580,10)="Unincepted",$B580="Q "),VLOOKUP(" ULO",_312_Table2,MATCH('312'!$X$16,_312_Table2_ColumnLookup,0),FALSE),
  IF(AND(VALUE(LEFT($A580,3))=312,LEFT($G580,10)="Unincepted"),VLOOKUP(" ULO",_312_Table2,MATCH(LEFT($B580,1),_312_Table2_ColumnLookup,0),FALSE),
  IF(AND(VALUE(LEFT($A580,3))=312,LEFT($G580,5)="Total",$B580="G "),VLOOKUP('312'!$F$80,_312_Table2,MATCH('312'!$N$16,_312_Table2_ColumnLookup,0),FALSE),
  IF(AND(VALUE(LEFT($A580,3))=312,LEFT($G580,5)="Total",$B580="O "),VLOOKUP('312'!$F$80,_312_Table2,MATCH('312'!$V$16,_312_Table2_ColumnLookup,0),FALSE),
  IF(AND(VALUE(LEFT($A580,3))=312,LEFT($G580,5)="Total",$B580="Q "),VLOOKUP('312'!$F$80,_312_Table2,MATCH('312'!$X$16,_312_Table2_ColumnLookup,0),FALSE),
  IF(AND(VALUE(LEFT($A580,3))=312,LEFT($G580,5)="Total"),VLOOKUP('312'!$F$80,_312_Table2,MATCH(LEFT($B580,1),_312_Table2_ColumnLookup,0),FALSE),
  IF(AND(VALUE(LEFT($A580,3))=312,LEN($I580)=4,$B580="G"),VLOOKUP($I580,_312_Table2,MATCH('312'!$N$16,_312_Table2_ColumnLookup,0),FALSE),
  IF(AND(VALUE(LEFT($A580,3))=312,LEN($I580)=4,$B580="O"),VLOOKUP($I580,_312_Table2,MATCH('312'!$V$16,_312_Table2_ColumnLookup,0),FALSE),
  IF(AND(VALUE(LEFT($A580,3))=312,LEN($I580)=4,$B580="Q"),VLOOKUP($I580,_312_Table2,MATCH('312'!$X$16,_312_Table2_ColumnLookup,0),FALSE),
  IF(AND(VALUE(LEFT($A580,3))=312,LEN($I580)=4),VLOOKUP($I580,_312_Table2,MATCH(LEFT($B580,1),_312_Table2_ColumnLookup,0),FALSE)
+N("312"),
  IF(VALUE(LEFT($A580,3))=313,VLOOKUP(VALUE(MID($B580,2,1)),_313_Table2,MATCH(MID($B580,1,1),_313_Table2_ColumnLookup,0),FALSE)
+N("313"),
  IF(AND(VALUE(LEFT($A580,3))=314,LEN($B580)=3),VLOOKUP(VALUE(MID($B580,2,2)),_314_Table2,MATCH(MID($B580,1,1),_314_Table2_ColumnLookup,0),FALSE),
  IF(VALUE(LEFT($A580,3))=314,VLOOKUP(VALUE(MID($B580,2,1)),_314_Table2,MATCH(MID($B580,1,1),_314_Table2_ColumnLookup,0),FALSE)
+N("314"),
""))))))))))))))))))))))))</f>
        <v>#NAME?</v>
      </c>
      <c r="F580" s="238" t="e">
        <f>IF(AND(VALUE(LEFT($A580,3))=309,LEN($B580)=3),VLOOKUP(VALUE(MID($B580,2,2)),_309_Table3,MATCH(MID($B580,1,1),_309_Table3_ColumnLookup,0),FALSE),
  IF($C580="309 LCR SummaryA",OneYearSCR,IF($C580="309 LCR SummaryB",UltimateSCR,IF(VALUE(LEFT($A580,3))=309,VLOOKUP(VALUE(MID($B580,2,1)),_309_Table3,MATCH(MID($B580,1,1),_309_Table3_ColumnLookup,0),FALSE)
+N("309"),
  IF(VALUE(LEFT($A580,3))=310,VLOOKUP(VALUE(MID($B580,2,1)),_310_Table3,MATCH(MID($B580,1,1),_310_Table3_ColumnLookup,0),FALSE)
+N("310"),
  IF(AND(VALUE(LEFT($A580,3))=311,LEN($I580)=4),VLOOKUP($I580,_311_Table3,MATCH($B580,_311_Table3_ColumnLookup,0),FALSE),
  IF(AND(VALUE(LEFT($A580,3))=311,OR($B580="I2",$B580="J2",$B580="K2",$B580="L2")),VLOOKUP('311'!$G$58,_311_Table3,MATCH(MID($B580,1,1),_311_Table3_ColumnLookup,0),FALSE),
  IF(AND(VALUE(LEFT($A580,3))=311,RIGHT($B580,5)="Total"),VLOOKUP('311'!$G$59,_311_Table3,MATCH(MID($B580,1,1),_311_Table3_ColumnLookup,0),FALSE),
  IF(VALUE(LEFT($A580,3))=311,VLOOKUP(VALUE(MID($B580,2,1)),_311_Table3,MATCH(MID($B580,1,1),_311_Table3_ColumnLookup,0),FALSE)
+N("311"),
  IF(AND(VALUE(LEFT($A580,3))=312,LEFT($G580,10)="Unincepted",$B580="G "),VLOOKUP(" ULO",_312_Table3,MATCH('312'!$N$16,_312_Table3_ColumnLookup,0),FALSE),
  IF(AND(VALUE(LEFT($A580,3))=312,LEFT($G580,10)="Unincepted",$B580="O "),VLOOKUP(" ULO",_312_Table3,MATCH('312'!$V$16,_312_Table3_ColumnLookup,0),FALSE),
  IF(AND(VALUE(LEFT($A580,3))=312,LEFT($G580,10)="Unincepted",$B580="Q "),VLOOKUP(" ULO",_312_Table3,MATCH('312'!$X$16,_312_Table3_ColumnLookup,0),FALSE),
  IF(AND(VALUE(LEFT($A580,3))=312,LEFT($G580,10)="Unincepted"),VLOOKUP(" ULO",_312_Table3,MATCH(LEFT($B580,1),_312_Table3_ColumnLookup,0),FALSE),
  IF(AND(VALUE(LEFT($A580,3))=312,LEFT($G580,5)="Total",$B580="G "),VLOOKUP('312'!$F$80,_312_Table3,MATCH('312'!$N$16,_312_Table3_ColumnLookup,0),FALSE),
  IF(AND(VALUE(LEFT($A580,3))=312,LEFT($G580,5)="Total",$B580="O "),VLOOKUP('312'!$F$80,_312_Table3,MATCH('312'!$V$16,_312_Table3_ColumnLookup,0),FALSE),
  IF(AND(VALUE(LEFT($A580,3))=312,LEFT($G580,5)="Total",$B580="Q "),VLOOKUP('312'!$F$80,_312_Table3,MATCH('312'!$X$16,_312_Table3_ColumnLookup,0),FALSE),
  IF(AND(VALUE(LEFT($A580,3))=312,LEFT($G580,5)="Total"),VLOOKUP('312'!$F$80,_312_Table3,MATCH(LEFT($B580,1),_312_Table3_ColumnLookup,0),FALSE),
  IF(AND(VALUE(LEFT($A580,3))=312,LEN($I580)=4,$B580="G"),VLOOKUP($I580,_312_Table3,MATCH('312'!$N$16,_312_Table3_ColumnLookup,0),FALSE),
  IF(AND(VALUE(LEFT($A580,3))=312,LEN($I580)=4,$B580="O"),VLOOKUP($I580,_312_Table3,MATCH('312'!$V$16,_312_Table3_ColumnLookup,0),FALSE),
  IF(AND(VALUE(LEFT($A580,3))=312,LEN($I580)=4,$B580="Q"),VLOOKUP($I580,_312_Table3,MATCH('312'!$X$16,_312_Table3_ColumnLookup,0),FALSE),
  IF(AND(VALUE(LEFT($A580,3))=312,LEN($I580)=4),VLOOKUP($I580,_312_Table3,MATCH(LEFT($B580,1),_312_Table3_ColumnLookup,0),FALSE)
+N("312"),
  IF(VALUE(LEFT($A580,3))=313,VLOOKUP(VALUE(MID($B580,2,1)),_313_Table3,MATCH(MID($B580,1,1),_313_Table3_ColumnLookup,0),FALSE)
+N("313"),
  IF(AND(VALUE(LEFT($A580,3))=314,LEN($B580)=3),VLOOKUP(VALUE(MID($B580,2,2)),_314_Table3,MATCH(MID($B580,1,1),_314_Table3_ColumnLookup,0),FALSE),
  IF(VALUE(LEFT($A580,3))=314,VLOOKUP(VALUE(MID($B580,2,1)),_314_Table3,MATCH(MID($B580,1,1),_314_Table3_ColumnLookup,0),FALSE)
+N("314"),
""))))))))))))))))))))))))</f>
        <v>#NAME?</v>
      </c>
      <c r="G580" t="s">
        <v>1162</v>
      </c>
      <c r="H580" s="321">
        <f>IFERROR(
IF(ISERROR($D580)=FALSE,$D580,IF(ISERROR($E580)=FALSE,$E580,IF(ISERROR($F580)=FALSE,$F580
+N("012 checkboxes"),
IF(
IF(OR(LEFT($A580,9)="Syndicate",LEFT($A580,12)="NewSyndicate"),VLOOKUP($A580,'012'!$J:$ZW,MATCH("Link to button",'012'!$J$1:$ZW$1,0),0)
+N("309 checkbox"),
IF($C580="309 LCR Summary0",VLOOKUP("Notes990",'309'!$P:$ZZ,MATCH("Link to button",'309'!$P$1:$ZZ$1,0),0)
+N("313 checkboxes"),
IF($C580="313 Financial Information0LcmVsScr",IF($C580="309 LCR Summary0",VLOOKUP("LcmVsScr",'309'!$N:$ZZ,MATCH("Link to button",'309'!$N$1:$ZZ$1,0),0),
IF($C580="313 Financial Information0LcrDocAttached",IF($C580="309 LCR Summary0",VLOOKUP("LcrDocAttached",'309'!$N:$ZZ,MATCH("Link to button",'309'!$N$1:$ZZ$1,0),
0)))))))=1,TRUE,FALSE)
))),"")</f>
        <v>0</v>
      </c>
      <c r="I580">
        <v>2011</v>
      </c>
    </row>
    <row r="581" spans="1:9" customFormat="1">
      <c r="A581" s="237" t="str">
        <f>VLOOKUP($G581,CSVLookups!$B:$R,MATCH(A$1,CSVLookups!$B$1:$R$1,0),FALSE)</f>
        <v>312 Projected Solvency II Technical Provisions at Time Zero</v>
      </c>
      <c r="B581" s="237" t="str">
        <f>VLOOKUP($G581,CSVLookups!$B:$R,MATCH(B$1,CSVLookups!$B$1:$R$1,0),FALSE)</f>
        <v>Q</v>
      </c>
      <c r="C581" s="238" t="str">
        <f t="shared" si="9"/>
        <v>312 Projected Solvency II Technical Provisions at Time ZeroQ2011</v>
      </c>
      <c r="D581" s="238">
        <f>IF(AND(VALUE(LEFT($A581,3))=309,LEN($B581)=3),VLOOKUP(VALUE(MID($B581,2,2)),_309_Table1,MATCH(MID($B581,1,1),_309_Table1_ColumnLookup,0),FALSE),
  IF($C581="309 LCR SummaryA",OneYearSCR,IF($C581="309 LCR SummaryB",UltimateSCR,IF(VALUE(LEFT($A581,3))=309,VLOOKUP(VALUE(MID($B581,2,1)),_309_Table1,MATCH(MID($B581,1,1),_309_Table1_ColumnLookup,0),FALSE)
+N("309"),
  IF(VALUE(LEFT($A581,3))=310,VLOOKUP(VALUE(MID($B581,2,1)),_310_Table1,MATCH(MID($B581,1,1),_310_Table1_ColumnLookup,0),FALSE)
+N("310"),
  IF(AND(VALUE(LEFT($A581,3))=311,LEN($I581)=4),VLOOKUP($I581,_311_Table1,MATCH($B581,_311_Table1_ColumnLookup,0),FALSE),
  IF(AND(VALUE(LEFT($A581,3))=311,OR($B581="I2",$B581="J2",$B581="K2",$B581="L2")),VLOOKUP('311'!$G$58,_311_Table1,MATCH(MID($B581,1,1),_311_Table1_ColumnLookup,0),FALSE),
  IF(AND(VALUE(LEFT($A581,3))=311,RIGHT($B581,5)="Total"),VLOOKUP('311'!$G$59,_311_Table1,MATCH(MID($B581,1,1),_311_Table1_ColumnLookup,0),FALSE),
  IF(VALUE(LEFT($A581,3))=311,VLOOKUP(VALUE(MID($B581,2,1)),_311_Table1,MATCH(MID($B581,1,1),_311_Table1_ColumnLookup,0),FALSE)
+N("311"),
  IF(AND(VALUE(LEFT($A581,3))=312,LEFT($G581,10)="Unincepted",$B581="G "),VLOOKUP(" ULO",_312_Table1,MATCH('312'!$N$16,_312_Table1_ColumnLookup,0),FALSE),
  IF(AND(VALUE(LEFT($A581,3))=312,LEFT($G581,10)="Unincepted",$B581="O "),VLOOKUP(" ULO",_312_Table1,MATCH('312'!$V$16,_312_Table1_ColumnLookup,0),FALSE),
  IF(AND(VALUE(LEFT($A581,3))=312,LEFT($G581,10)="Unincepted",$B581="Q "),VLOOKUP(" ULO",_312_Table1,MATCH('312'!$X$16,_312_Table1_ColumnLookup,0),FALSE),
  IF(AND(VALUE(LEFT($A581,3))=312,LEFT($G581,10)="Unincepted"),VLOOKUP(" ULO",_312_Table1,MATCH(LEFT($B581,1),_312_Table1_ColumnLookup,0),FALSE),
  IF(AND(VALUE(LEFT($A581,3))=312,LEFT($G581,5)="Total",$B581="G "),VLOOKUP('312'!$F$80,_312_Table1,MATCH('312'!$N$16,_312_Table1_ColumnLookup,0),FALSE),
  IF(AND(VALUE(LEFT($A581,3))=312,LEFT($G581,5)="Total",$B581="O "),VLOOKUP('312'!$F$80,_312_Table1,MATCH('312'!$V$16,_312_Table1_ColumnLookup,0),FALSE),
  IF(AND(VALUE(LEFT($A581,3))=312,LEFT($G581,5)="Total",$B581="Q "),VLOOKUP('312'!$F$80,_312_Table1,MATCH('312'!$X$16,_312_Table1_ColumnLookup,0),FALSE),
  IF(AND(VALUE(LEFT($A581,3))=312,LEFT($G581,5)="Total"),VLOOKUP('312'!$F$80,_312_Table1,MATCH(LEFT($B581,1),_312_Table1_ColumnLookup,0),FALSE),
  IF(AND(VALUE(LEFT($A581,3))=312,LEN($I581)=4,$B581="G"),VLOOKUP($I581,_312_Table1,MATCH('312'!$N$16,_312_Table1_ColumnLookup,0),FALSE),
  IF(AND(VALUE(LEFT($A581,3))=312,LEN($I581)=4,$B581="O"),VLOOKUP($I581,_312_Table1,MATCH('312'!$V$16,_312_Table1_ColumnLookup,0),FALSE),
  IF(AND(VALUE(LEFT($A581,3))=312,LEN($I581)=4,$B581="Q"),VLOOKUP($I581,_312_Table1,MATCH('312'!$X$16,_312_Table1_ColumnLookup,0),FALSE),
  IF(AND(VALUE(LEFT($A581,3))=312,LEN($I581)=4),VLOOKUP($I581,_312_Table1,MATCH(LEFT($B581,1),_312_Table1_ColumnLookup,0),FALSE)
+N("312"),
  IF(VALUE(LEFT($A581,3))=313,VLOOKUP(VALUE(MID($B581,2,1)),_313_Table1,MATCH(MID($B581,1,1),_313_Table1_ColumnLookup,0),FALSE)
+N("313"),
  IF(AND(VALUE(LEFT($A581,3))=314,LEN($B581)=3),VLOOKUP(VALUE(MID($B581,2,2)),_314_Table1,MATCH(MID($B581,1,1),_314_Table1_ColumnLookup,0),FALSE),
  IF(VALUE(LEFT($A581,3))=314,VLOOKUP(VALUE(MID($B581,2,1)),_314_Table1,MATCH(MID($B581,1,1),_314_Table1_ColumnLookup,0),FALSE)
+N("314"),
""))))))))))))))))))))))))</f>
        <v>0</v>
      </c>
      <c r="E581" s="238" t="e">
        <f>IF(AND(VALUE(LEFT($A581,3))=309,LEN($B581)=3),VLOOKUP(VALUE(MID($B581,2,2)),_309_Table2,MATCH(MID($B581,1,1),_309_Table2_ColumnLookup,0),FALSE),
  IF($C581="309 LCR SummaryA",OneYearSCR,IF($C581="309 LCR SummaryB",UltimateSCR,IF(VALUE(LEFT($A581,3))=309,VLOOKUP(VALUE(MID($B581,2,1)),_309_Table2,MATCH(MID($B581,1,1),_309_Table2_ColumnLookup,0),FALSE)
+N("309"),
  IF(VALUE(LEFT($A581,3))=310,VLOOKUP(VALUE(MID($B581,2,1)),_310_Table2,MATCH(MID($B581,1,1),_310_Table2_ColumnLookup,0),FALSE)
+N("310"),
  IF(AND(VALUE(LEFT($A581,3))=311,LEN($I581)=4),VLOOKUP($I581,_311_Table2,MATCH($B581,_311_Table2_ColumnLookup,0),FALSE),
  IF(AND(VALUE(LEFT($A581,3))=311,OR($B581="I2",$B581="J2",$B581="K2",$B581="L2")),VLOOKUP('311'!$G$58,_311_Table2,MATCH(MID($B581,1,1),_311_Table2_ColumnLookup,0),FALSE),
  IF(AND(VALUE(LEFT($A581,3))=311,RIGHT($B581,5)="Total"),VLOOKUP('311'!$G$59,_311_Table2,MATCH(MID($B581,1,1),_311_Table2_ColumnLookup,0),FALSE),
  IF(VALUE(LEFT($A581,3))=311,VLOOKUP(VALUE(MID($B581,2,1)),_311_Table2,MATCH(MID($B581,1,1),_311_Table2_ColumnLookup,0),FALSE)
+N("311"),
  IF(AND(VALUE(LEFT($A581,3))=312,LEFT($G581,10)="Unincepted",$B581="G "),VLOOKUP(" ULO",_312_Table2,MATCH('312'!$N$16,_312_Table2_ColumnLookup,0),FALSE),
  IF(AND(VALUE(LEFT($A581,3))=312,LEFT($G581,10)="Unincepted",$B581="O "),VLOOKUP(" ULO",_312_Table2,MATCH('312'!$V$16,_312_Table2_ColumnLookup,0),FALSE),
  IF(AND(VALUE(LEFT($A581,3))=312,LEFT($G581,10)="Unincepted",$B581="Q "),VLOOKUP(" ULO",_312_Table2,MATCH('312'!$X$16,_312_Table2_ColumnLookup,0),FALSE),
  IF(AND(VALUE(LEFT($A581,3))=312,LEFT($G581,10)="Unincepted"),VLOOKUP(" ULO",_312_Table2,MATCH(LEFT($B581,1),_312_Table2_ColumnLookup,0),FALSE),
  IF(AND(VALUE(LEFT($A581,3))=312,LEFT($G581,5)="Total",$B581="G "),VLOOKUP('312'!$F$80,_312_Table2,MATCH('312'!$N$16,_312_Table2_ColumnLookup,0),FALSE),
  IF(AND(VALUE(LEFT($A581,3))=312,LEFT($G581,5)="Total",$B581="O "),VLOOKUP('312'!$F$80,_312_Table2,MATCH('312'!$V$16,_312_Table2_ColumnLookup,0),FALSE),
  IF(AND(VALUE(LEFT($A581,3))=312,LEFT($G581,5)="Total",$B581="Q "),VLOOKUP('312'!$F$80,_312_Table2,MATCH('312'!$X$16,_312_Table2_ColumnLookup,0),FALSE),
  IF(AND(VALUE(LEFT($A581,3))=312,LEFT($G581,5)="Total"),VLOOKUP('312'!$F$80,_312_Table2,MATCH(LEFT($B581,1),_312_Table2_ColumnLookup,0),FALSE),
  IF(AND(VALUE(LEFT($A581,3))=312,LEN($I581)=4,$B581="G"),VLOOKUP($I581,_312_Table2,MATCH('312'!$N$16,_312_Table2_ColumnLookup,0),FALSE),
  IF(AND(VALUE(LEFT($A581,3))=312,LEN($I581)=4,$B581="O"),VLOOKUP($I581,_312_Table2,MATCH('312'!$V$16,_312_Table2_ColumnLookup,0),FALSE),
  IF(AND(VALUE(LEFT($A581,3))=312,LEN($I581)=4,$B581="Q"),VLOOKUP($I581,_312_Table2,MATCH('312'!$X$16,_312_Table2_ColumnLookup,0),FALSE),
  IF(AND(VALUE(LEFT($A581,3))=312,LEN($I581)=4),VLOOKUP($I581,_312_Table2,MATCH(LEFT($B581,1),_312_Table2_ColumnLookup,0),FALSE)
+N("312"),
  IF(VALUE(LEFT($A581,3))=313,VLOOKUP(VALUE(MID($B581,2,1)),_313_Table2,MATCH(MID($B581,1,1),_313_Table2_ColumnLookup,0),FALSE)
+N("313"),
  IF(AND(VALUE(LEFT($A581,3))=314,LEN($B581)=3),VLOOKUP(VALUE(MID($B581,2,2)),_314_Table2,MATCH(MID($B581,1,1),_314_Table2_ColumnLookup,0),FALSE),
  IF(VALUE(LEFT($A581,3))=314,VLOOKUP(VALUE(MID($B581,2,1)),_314_Table2,MATCH(MID($B581,1,1),_314_Table2_ColumnLookup,0),FALSE)
+N("314"),
""))))))))))))))))))))))))</f>
        <v>#NAME?</v>
      </c>
      <c r="F581" s="238" t="e">
        <f>IF(AND(VALUE(LEFT($A581,3))=309,LEN($B581)=3),VLOOKUP(VALUE(MID($B581,2,2)),_309_Table3,MATCH(MID($B581,1,1),_309_Table3_ColumnLookup,0),FALSE),
  IF($C581="309 LCR SummaryA",OneYearSCR,IF($C581="309 LCR SummaryB",UltimateSCR,IF(VALUE(LEFT($A581,3))=309,VLOOKUP(VALUE(MID($B581,2,1)),_309_Table3,MATCH(MID($B581,1,1),_309_Table3_ColumnLookup,0),FALSE)
+N("309"),
  IF(VALUE(LEFT($A581,3))=310,VLOOKUP(VALUE(MID($B581,2,1)),_310_Table3,MATCH(MID($B581,1,1),_310_Table3_ColumnLookup,0),FALSE)
+N("310"),
  IF(AND(VALUE(LEFT($A581,3))=311,LEN($I581)=4),VLOOKUP($I581,_311_Table3,MATCH($B581,_311_Table3_ColumnLookup,0),FALSE),
  IF(AND(VALUE(LEFT($A581,3))=311,OR($B581="I2",$B581="J2",$B581="K2",$B581="L2")),VLOOKUP('311'!$G$58,_311_Table3,MATCH(MID($B581,1,1),_311_Table3_ColumnLookup,0),FALSE),
  IF(AND(VALUE(LEFT($A581,3))=311,RIGHT($B581,5)="Total"),VLOOKUP('311'!$G$59,_311_Table3,MATCH(MID($B581,1,1),_311_Table3_ColumnLookup,0),FALSE),
  IF(VALUE(LEFT($A581,3))=311,VLOOKUP(VALUE(MID($B581,2,1)),_311_Table3,MATCH(MID($B581,1,1),_311_Table3_ColumnLookup,0),FALSE)
+N("311"),
  IF(AND(VALUE(LEFT($A581,3))=312,LEFT($G581,10)="Unincepted",$B581="G "),VLOOKUP(" ULO",_312_Table3,MATCH('312'!$N$16,_312_Table3_ColumnLookup,0),FALSE),
  IF(AND(VALUE(LEFT($A581,3))=312,LEFT($G581,10)="Unincepted",$B581="O "),VLOOKUP(" ULO",_312_Table3,MATCH('312'!$V$16,_312_Table3_ColumnLookup,0),FALSE),
  IF(AND(VALUE(LEFT($A581,3))=312,LEFT($G581,10)="Unincepted",$B581="Q "),VLOOKUP(" ULO",_312_Table3,MATCH('312'!$X$16,_312_Table3_ColumnLookup,0),FALSE),
  IF(AND(VALUE(LEFT($A581,3))=312,LEFT($G581,10)="Unincepted"),VLOOKUP(" ULO",_312_Table3,MATCH(LEFT($B581,1),_312_Table3_ColumnLookup,0),FALSE),
  IF(AND(VALUE(LEFT($A581,3))=312,LEFT($G581,5)="Total",$B581="G "),VLOOKUP('312'!$F$80,_312_Table3,MATCH('312'!$N$16,_312_Table3_ColumnLookup,0),FALSE),
  IF(AND(VALUE(LEFT($A581,3))=312,LEFT($G581,5)="Total",$B581="O "),VLOOKUP('312'!$F$80,_312_Table3,MATCH('312'!$V$16,_312_Table3_ColumnLookup,0),FALSE),
  IF(AND(VALUE(LEFT($A581,3))=312,LEFT($G581,5)="Total",$B581="Q "),VLOOKUP('312'!$F$80,_312_Table3,MATCH('312'!$X$16,_312_Table3_ColumnLookup,0),FALSE),
  IF(AND(VALUE(LEFT($A581,3))=312,LEFT($G581,5)="Total"),VLOOKUP('312'!$F$80,_312_Table3,MATCH(LEFT($B581,1),_312_Table3_ColumnLookup,0),FALSE),
  IF(AND(VALUE(LEFT($A581,3))=312,LEN($I581)=4,$B581="G"),VLOOKUP($I581,_312_Table3,MATCH('312'!$N$16,_312_Table3_ColumnLookup,0),FALSE),
  IF(AND(VALUE(LEFT($A581,3))=312,LEN($I581)=4,$B581="O"),VLOOKUP($I581,_312_Table3,MATCH('312'!$V$16,_312_Table3_ColumnLookup,0),FALSE),
  IF(AND(VALUE(LEFT($A581,3))=312,LEN($I581)=4,$B581="Q"),VLOOKUP($I581,_312_Table3,MATCH('312'!$X$16,_312_Table3_ColumnLookup,0),FALSE),
  IF(AND(VALUE(LEFT($A581,3))=312,LEN($I581)=4),VLOOKUP($I581,_312_Table3,MATCH(LEFT($B581,1),_312_Table3_ColumnLookup,0),FALSE)
+N("312"),
  IF(VALUE(LEFT($A581,3))=313,VLOOKUP(VALUE(MID($B581,2,1)),_313_Table3,MATCH(MID($B581,1,1),_313_Table3_ColumnLookup,0),FALSE)
+N("313"),
  IF(AND(VALUE(LEFT($A581,3))=314,LEN($B581)=3),VLOOKUP(VALUE(MID($B581,2,2)),_314_Table3,MATCH(MID($B581,1,1),_314_Table3_ColumnLookup,0),FALSE),
  IF(VALUE(LEFT($A581,3))=314,VLOOKUP(VALUE(MID($B581,2,1)),_314_Table3,MATCH(MID($B581,1,1),_314_Table3_ColumnLookup,0),FALSE)
+N("314"),
""))))))))))))))))))))))))</f>
        <v>#NAME?</v>
      </c>
      <c r="G581" t="s">
        <v>1163</v>
      </c>
      <c r="H581" s="321">
        <f>IFERROR(
IF(ISERROR($D581)=FALSE,$D581,IF(ISERROR($E581)=FALSE,$E581,IF(ISERROR($F581)=FALSE,$F581
+N("012 checkboxes"),
IF(
IF(OR(LEFT($A581,9)="Syndicate",LEFT($A581,12)="NewSyndicate"),VLOOKUP($A581,'012'!$J:$ZW,MATCH("Link to button",'012'!$J$1:$ZW$1,0),0)
+N("309 checkbox"),
IF($C581="309 LCR Summary0",VLOOKUP("Notes990",'309'!$P:$ZZ,MATCH("Link to button",'309'!$P$1:$ZZ$1,0),0)
+N("313 checkboxes"),
IF($C581="313 Financial Information0LcmVsScr",IF($C581="309 LCR Summary0",VLOOKUP("LcmVsScr",'309'!$N:$ZZ,MATCH("Link to button",'309'!$N$1:$ZZ$1,0),0),
IF($C581="313 Financial Information0LcrDocAttached",IF($C581="309 LCR Summary0",VLOOKUP("LcrDocAttached",'309'!$N:$ZZ,MATCH("Link to button",'309'!$N$1:$ZZ$1,0),
0)))))))=1,TRUE,FALSE)
))),"")</f>
        <v>0</v>
      </c>
      <c r="I581">
        <v>2011</v>
      </c>
    </row>
    <row r="582" spans="1:9" customFormat="1">
      <c r="A582" s="237" t="str">
        <f>VLOOKUP($G582,CSVLookups!$B:$R,MATCH(A$1,CSVLookups!$B$1:$R$1,0),FALSE)</f>
        <v>312 Projected Solvency II Technical Provisions at Time Zero</v>
      </c>
      <c r="B582" s="237" t="str">
        <f>VLOOKUP($G582,CSVLookups!$B:$R,MATCH(B$1,CSVLookups!$B$1:$R$1,0),FALSE)</f>
        <v>A</v>
      </c>
      <c r="C582" s="238" t="str">
        <f t="shared" si="9"/>
        <v>312 Projected Solvency II Technical Provisions at Time ZeroA2012</v>
      </c>
      <c r="D582" s="238">
        <f>IF(AND(VALUE(LEFT($A582,3))=309,LEN($B582)=3),VLOOKUP(VALUE(MID($B582,2,2)),_309_Table1,MATCH(MID($B582,1,1),_309_Table1_ColumnLookup,0),FALSE),
  IF($C582="309 LCR SummaryA",OneYearSCR,IF($C582="309 LCR SummaryB",UltimateSCR,IF(VALUE(LEFT($A582,3))=309,VLOOKUP(VALUE(MID($B582,2,1)),_309_Table1,MATCH(MID($B582,1,1),_309_Table1_ColumnLookup,0),FALSE)
+N("309"),
  IF(VALUE(LEFT($A582,3))=310,VLOOKUP(VALUE(MID($B582,2,1)),_310_Table1,MATCH(MID($B582,1,1),_310_Table1_ColumnLookup,0),FALSE)
+N("310"),
  IF(AND(VALUE(LEFT($A582,3))=311,LEN($I582)=4),VLOOKUP($I582,_311_Table1,MATCH($B582,_311_Table1_ColumnLookup,0),FALSE),
  IF(AND(VALUE(LEFT($A582,3))=311,OR($B582="I2",$B582="J2",$B582="K2",$B582="L2")),VLOOKUP('311'!$G$58,_311_Table1,MATCH(MID($B582,1,1),_311_Table1_ColumnLookup,0),FALSE),
  IF(AND(VALUE(LEFT($A582,3))=311,RIGHT($B582,5)="Total"),VLOOKUP('311'!$G$59,_311_Table1,MATCH(MID($B582,1,1),_311_Table1_ColumnLookup,0),FALSE),
  IF(VALUE(LEFT($A582,3))=311,VLOOKUP(VALUE(MID($B582,2,1)),_311_Table1,MATCH(MID($B582,1,1),_311_Table1_ColumnLookup,0),FALSE)
+N("311"),
  IF(AND(VALUE(LEFT($A582,3))=312,LEFT($G582,10)="Unincepted",$B582="G "),VLOOKUP(" ULO",_312_Table1,MATCH('312'!$N$16,_312_Table1_ColumnLookup,0),FALSE),
  IF(AND(VALUE(LEFT($A582,3))=312,LEFT($G582,10)="Unincepted",$B582="O "),VLOOKUP(" ULO",_312_Table1,MATCH('312'!$V$16,_312_Table1_ColumnLookup,0),FALSE),
  IF(AND(VALUE(LEFT($A582,3))=312,LEFT($G582,10)="Unincepted",$B582="Q "),VLOOKUP(" ULO",_312_Table1,MATCH('312'!$X$16,_312_Table1_ColumnLookup,0),FALSE),
  IF(AND(VALUE(LEFT($A582,3))=312,LEFT($G582,10)="Unincepted"),VLOOKUP(" ULO",_312_Table1,MATCH(LEFT($B582,1),_312_Table1_ColumnLookup,0),FALSE),
  IF(AND(VALUE(LEFT($A582,3))=312,LEFT($G582,5)="Total",$B582="G "),VLOOKUP('312'!$F$80,_312_Table1,MATCH('312'!$N$16,_312_Table1_ColumnLookup,0),FALSE),
  IF(AND(VALUE(LEFT($A582,3))=312,LEFT($G582,5)="Total",$B582="O "),VLOOKUP('312'!$F$80,_312_Table1,MATCH('312'!$V$16,_312_Table1_ColumnLookup,0),FALSE),
  IF(AND(VALUE(LEFT($A582,3))=312,LEFT($G582,5)="Total",$B582="Q "),VLOOKUP('312'!$F$80,_312_Table1,MATCH('312'!$X$16,_312_Table1_ColumnLookup,0),FALSE),
  IF(AND(VALUE(LEFT($A582,3))=312,LEFT($G582,5)="Total"),VLOOKUP('312'!$F$80,_312_Table1,MATCH(LEFT($B582,1),_312_Table1_ColumnLookup,0),FALSE),
  IF(AND(VALUE(LEFT($A582,3))=312,LEN($I582)=4,$B582="G"),VLOOKUP($I582,_312_Table1,MATCH('312'!$N$16,_312_Table1_ColumnLookup,0),FALSE),
  IF(AND(VALUE(LEFT($A582,3))=312,LEN($I582)=4,$B582="O"),VLOOKUP($I582,_312_Table1,MATCH('312'!$V$16,_312_Table1_ColumnLookup,0),FALSE),
  IF(AND(VALUE(LEFT($A582,3))=312,LEN($I582)=4,$B582="Q"),VLOOKUP($I582,_312_Table1,MATCH('312'!$X$16,_312_Table1_ColumnLookup,0),FALSE),
  IF(AND(VALUE(LEFT($A582,3))=312,LEN($I582)=4),VLOOKUP($I582,_312_Table1,MATCH(LEFT($B582,1),_312_Table1_ColumnLookup,0),FALSE)
+N("312"),
  IF(VALUE(LEFT($A582,3))=313,VLOOKUP(VALUE(MID($B582,2,1)),_313_Table1,MATCH(MID($B582,1,1),_313_Table1_ColumnLookup,0),FALSE)
+N("313"),
  IF(AND(VALUE(LEFT($A582,3))=314,LEN($B582)=3),VLOOKUP(VALUE(MID($B582,2,2)),_314_Table1,MATCH(MID($B582,1,1),_314_Table1_ColumnLookup,0),FALSE),
  IF(VALUE(LEFT($A582,3))=314,VLOOKUP(VALUE(MID($B582,2,1)),_314_Table1,MATCH(MID($B582,1,1),_314_Table1_ColumnLookup,0),FALSE)
+N("314"),
""))))))))))))))))))))))))</f>
        <v>0</v>
      </c>
      <c r="E582" s="238" t="e">
        <f>IF(AND(VALUE(LEFT($A582,3))=309,LEN($B582)=3),VLOOKUP(VALUE(MID($B582,2,2)),_309_Table2,MATCH(MID($B582,1,1),_309_Table2_ColumnLookup,0),FALSE),
  IF($C582="309 LCR SummaryA",OneYearSCR,IF($C582="309 LCR SummaryB",UltimateSCR,IF(VALUE(LEFT($A582,3))=309,VLOOKUP(VALUE(MID($B582,2,1)),_309_Table2,MATCH(MID($B582,1,1),_309_Table2_ColumnLookup,0),FALSE)
+N("309"),
  IF(VALUE(LEFT($A582,3))=310,VLOOKUP(VALUE(MID($B582,2,1)),_310_Table2,MATCH(MID($B582,1,1),_310_Table2_ColumnLookup,0),FALSE)
+N("310"),
  IF(AND(VALUE(LEFT($A582,3))=311,LEN($I582)=4),VLOOKUP($I582,_311_Table2,MATCH($B582,_311_Table2_ColumnLookup,0),FALSE),
  IF(AND(VALUE(LEFT($A582,3))=311,OR($B582="I2",$B582="J2",$B582="K2",$B582="L2")),VLOOKUP('311'!$G$58,_311_Table2,MATCH(MID($B582,1,1),_311_Table2_ColumnLookup,0),FALSE),
  IF(AND(VALUE(LEFT($A582,3))=311,RIGHT($B582,5)="Total"),VLOOKUP('311'!$G$59,_311_Table2,MATCH(MID($B582,1,1),_311_Table2_ColumnLookup,0),FALSE),
  IF(VALUE(LEFT($A582,3))=311,VLOOKUP(VALUE(MID($B582,2,1)),_311_Table2,MATCH(MID($B582,1,1),_311_Table2_ColumnLookup,0),FALSE)
+N("311"),
  IF(AND(VALUE(LEFT($A582,3))=312,LEFT($G582,10)="Unincepted",$B582="G "),VLOOKUP(" ULO",_312_Table2,MATCH('312'!$N$16,_312_Table2_ColumnLookup,0),FALSE),
  IF(AND(VALUE(LEFT($A582,3))=312,LEFT($G582,10)="Unincepted",$B582="O "),VLOOKUP(" ULO",_312_Table2,MATCH('312'!$V$16,_312_Table2_ColumnLookup,0),FALSE),
  IF(AND(VALUE(LEFT($A582,3))=312,LEFT($G582,10)="Unincepted",$B582="Q "),VLOOKUP(" ULO",_312_Table2,MATCH('312'!$X$16,_312_Table2_ColumnLookup,0),FALSE),
  IF(AND(VALUE(LEFT($A582,3))=312,LEFT($G582,10)="Unincepted"),VLOOKUP(" ULO",_312_Table2,MATCH(LEFT($B582,1),_312_Table2_ColumnLookup,0),FALSE),
  IF(AND(VALUE(LEFT($A582,3))=312,LEFT($G582,5)="Total",$B582="G "),VLOOKUP('312'!$F$80,_312_Table2,MATCH('312'!$N$16,_312_Table2_ColumnLookup,0),FALSE),
  IF(AND(VALUE(LEFT($A582,3))=312,LEFT($G582,5)="Total",$B582="O "),VLOOKUP('312'!$F$80,_312_Table2,MATCH('312'!$V$16,_312_Table2_ColumnLookup,0),FALSE),
  IF(AND(VALUE(LEFT($A582,3))=312,LEFT($G582,5)="Total",$B582="Q "),VLOOKUP('312'!$F$80,_312_Table2,MATCH('312'!$X$16,_312_Table2_ColumnLookup,0),FALSE),
  IF(AND(VALUE(LEFT($A582,3))=312,LEFT($G582,5)="Total"),VLOOKUP('312'!$F$80,_312_Table2,MATCH(LEFT($B582,1),_312_Table2_ColumnLookup,0),FALSE),
  IF(AND(VALUE(LEFT($A582,3))=312,LEN($I582)=4,$B582="G"),VLOOKUP($I582,_312_Table2,MATCH('312'!$N$16,_312_Table2_ColumnLookup,0),FALSE),
  IF(AND(VALUE(LEFT($A582,3))=312,LEN($I582)=4,$B582="O"),VLOOKUP($I582,_312_Table2,MATCH('312'!$V$16,_312_Table2_ColumnLookup,0),FALSE),
  IF(AND(VALUE(LEFT($A582,3))=312,LEN($I582)=4,$B582="Q"),VLOOKUP($I582,_312_Table2,MATCH('312'!$X$16,_312_Table2_ColumnLookup,0),FALSE),
  IF(AND(VALUE(LEFT($A582,3))=312,LEN($I582)=4),VLOOKUP($I582,_312_Table2,MATCH(LEFT($B582,1),_312_Table2_ColumnLookup,0),FALSE)
+N("312"),
  IF(VALUE(LEFT($A582,3))=313,VLOOKUP(VALUE(MID($B582,2,1)),_313_Table2,MATCH(MID($B582,1,1),_313_Table2_ColumnLookup,0),FALSE)
+N("313"),
  IF(AND(VALUE(LEFT($A582,3))=314,LEN($B582)=3),VLOOKUP(VALUE(MID($B582,2,2)),_314_Table2,MATCH(MID($B582,1,1),_314_Table2_ColumnLookup,0),FALSE),
  IF(VALUE(LEFT($A582,3))=314,VLOOKUP(VALUE(MID($B582,2,1)),_314_Table2,MATCH(MID($B582,1,1),_314_Table2_ColumnLookup,0),FALSE)
+N("314"),
""))))))))))))))))))))))))</f>
        <v>#NAME?</v>
      </c>
      <c r="F582" s="238" t="e">
        <f>IF(AND(VALUE(LEFT($A582,3))=309,LEN($B582)=3),VLOOKUP(VALUE(MID($B582,2,2)),_309_Table3,MATCH(MID($B582,1,1),_309_Table3_ColumnLookup,0),FALSE),
  IF($C582="309 LCR SummaryA",OneYearSCR,IF($C582="309 LCR SummaryB",UltimateSCR,IF(VALUE(LEFT($A582,3))=309,VLOOKUP(VALUE(MID($B582,2,1)),_309_Table3,MATCH(MID($B582,1,1),_309_Table3_ColumnLookup,0),FALSE)
+N("309"),
  IF(VALUE(LEFT($A582,3))=310,VLOOKUP(VALUE(MID($B582,2,1)),_310_Table3,MATCH(MID($B582,1,1),_310_Table3_ColumnLookup,0),FALSE)
+N("310"),
  IF(AND(VALUE(LEFT($A582,3))=311,LEN($I582)=4),VLOOKUP($I582,_311_Table3,MATCH($B582,_311_Table3_ColumnLookup,0),FALSE),
  IF(AND(VALUE(LEFT($A582,3))=311,OR($B582="I2",$B582="J2",$B582="K2",$B582="L2")),VLOOKUP('311'!$G$58,_311_Table3,MATCH(MID($B582,1,1),_311_Table3_ColumnLookup,0),FALSE),
  IF(AND(VALUE(LEFT($A582,3))=311,RIGHT($B582,5)="Total"),VLOOKUP('311'!$G$59,_311_Table3,MATCH(MID($B582,1,1),_311_Table3_ColumnLookup,0),FALSE),
  IF(VALUE(LEFT($A582,3))=311,VLOOKUP(VALUE(MID($B582,2,1)),_311_Table3,MATCH(MID($B582,1,1),_311_Table3_ColumnLookup,0),FALSE)
+N("311"),
  IF(AND(VALUE(LEFT($A582,3))=312,LEFT($G582,10)="Unincepted",$B582="G "),VLOOKUP(" ULO",_312_Table3,MATCH('312'!$N$16,_312_Table3_ColumnLookup,0),FALSE),
  IF(AND(VALUE(LEFT($A582,3))=312,LEFT($G582,10)="Unincepted",$B582="O "),VLOOKUP(" ULO",_312_Table3,MATCH('312'!$V$16,_312_Table3_ColumnLookup,0),FALSE),
  IF(AND(VALUE(LEFT($A582,3))=312,LEFT($G582,10)="Unincepted",$B582="Q "),VLOOKUP(" ULO",_312_Table3,MATCH('312'!$X$16,_312_Table3_ColumnLookup,0),FALSE),
  IF(AND(VALUE(LEFT($A582,3))=312,LEFT($G582,10)="Unincepted"),VLOOKUP(" ULO",_312_Table3,MATCH(LEFT($B582,1),_312_Table3_ColumnLookup,0),FALSE),
  IF(AND(VALUE(LEFT($A582,3))=312,LEFT($G582,5)="Total",$B582="G "),VLOOKUP('312'!$F$80,_312_Table3,MATCH('312'!$N$16,_312_Table3_ColumnLookup,0),FALSE),
  IF(AND(VALUE(LEFT($A582,3))=312,LEFT($G582,5)="Total",$B582="O "),VLOOKUP('312'!$F$80,_312_Table3,MATCH('312'!$V$16,_312_Table3_ColumnLookup,0),FALSE),
  IF(AND(VALUE(LEFT($A582,3))=312,LEFT($G582,5)="Total",$B582="Q "),VLOOKUP('312'!$F$80,_312_Table3,MATCH('312'!$X$16,_312_Table3_ColumnLookup,0),FALSE),
  IF(AND(VALUE(LEFT($A582,3))=312,LEFT($G582,5)="Total"),VLOOKUP('312'!$F$80,_312_Table3,MATCH(LEFT($B582,1),_312_Table3_ColumnLookup,0),FALSE),
  IF(AND(VALUE(LEFT($A582,3))=312,LEN($I582)=4,$B582="G"),VLOOKUP($I582,_312_Table3,MATCH('312'!$N$16,_312_Table3_ColumnLookup,0),FALSE),
  IF(AND(VALUE(LEFT($A582,3))=312,LEN($I582)=4,$B582="O"),VLOOKUP($I582,_312_Table3,MATCH('312'!$V$16,_312_Table3_ColumnLookup,0),FALSE),
  IF(AND(VALUE(LEFT($A582,3))=312,LEN($I582)=4,$B582="Q"),VLOOKUP($I582,_312_Table3,MATCH('312'!$X$16,_312_Table3_ColumnLookup,0),FALSE),
  IF(AND(VALUE(LEFT($A582,3))=312,LEN($I582)=4),VLOOKUP($I582,_312_Table3,MATCH(LEFT($B582,1),_312_Table3_ColumnLookup,0),FALSE)
+N("312"),
  IF(VALUE(LEFT($A582,3))=313,VLOOKUP(VALUE(MID($B582,2,1)),_313_Table3,MATCH(MID($B582,1,1),_313_Table3_ColumnLookup,0),FALSE)
+N("313"),
  IF(AND(VALUE(LEFT($A582,3))=314,LEN($B582)=3),VLOOKUP(VALUE(MID($B582,2,2)),_314_Table3,MATCH(MID($B582,1,1),_314_Table3_ColumnLookup,0),FALSE),
  IF(VALUE(LEFT($A582,3))=314,VLOOKUP(VALUE(MID($B582,2,1)),_314_Table3,MATCH(MID($B582,1,1),_314_Table3_ColumnLookup,0),FALSE)
+N("314"),
""))))))))))))))))))))))))</f>
        <v>#NAME?</v>
      </c>
      <c r="G582" t="s">
        <v>1140</v>
      </c>
      <c r="H582" s="321">
        <f>IFERROR(
IF(ISERROR($D582)=FALSE,$D582,IF(ISERROR($E582)=FALSE,$E582,IF(ISERROR($F582)=FALSE,$F582
+N("012 checkboxes"),
IF(
IF(OR(LEFT($A582,9)="Syndicate",LEFT($A582,12)="NewSyndicate"),VLOOKUP($A582,'012'!$J:$ZW,MATCH("Link to button",'012'!$J$1:$ZW$1,0),0)
+N("309 checkbox"),
IF($C582="309 LCR Summary0",VLOOKUP("Notes990",'309'!$P:$ZZ,MATCH("Link to button",'309'!$P$1:$ZZ$1,0),0)
+N("313 checkboxes"),
IF($C582="313 Financial Information0LcmVsScr",IF($C582="309 LCR Summary0",VLOOKUP("LcmVsScr",'309'!$N:$ZZ,MATCH("Link to button",'309'!$N$1:$ZZ$1,0),0),
IF($C582="313 Financial Information0LcrDocAttached",IF($C582="309 LCR Summary0",VLOOKUP("LcrDocAttached",'309'!$N:$ZZ,MATCH("Link to button",'309'!$N$1:$ZZ$1,0),
0)))))))=1,TRUE,FALSE)
))),"")</f>
        <v>0</v>
      </c>
      <c r="I582">
        <v>2012</v>
      </c>
    </row>
    <row r="583" spans="1:9" customFormat="1">
      <c r="A583" s="237" t="str">
        <f>VLOOKUP($G583,CSVLookups!$B:$R,MATCH(A$1,CSVLookups!$B$1:$R$1,0),FALSE)</f>
        <v>312 Projected Solvency II Technical Provisions at Time Zero</v>
      </c>
      <c r="B583" s="237" t="str">
        <f>VLOOKUP($G583,CSVLookups!$B:$R,MATCH(B$1,CSVLookups!$B$1:$R$1,0),FALSE)</f>
        <v>B</v>
      </c>
      <c r="C583" s="238" t="str">
        <f t="shared" si="9"/>
        <v>312 Projected Solvency II Technical Provisions at Time ZeroB2012</v>
      </c>
      <c r="D583" s="238">
        <f>IF(AND(VALUE(LEFT($A583,3))=309,LEN($B583)=3),VLOOKUP(VALUE(MID($B583,2,2)),_309_Table1,MATCH(MID($B583,1,1),_309_Table1_ColumnLookup,0),FALSE),
  IF($C583="309 LCR SummaryA",OneYearSCR,IF($C583="309 LCR SummaryB",UltimateSCR,IF(VALUE(LEFT($A583,3))=309,VLOOKUP(VALUE(MID($B583,2,1)),_309_Table1,MATCH(MID($B583,1,1),_309_Table1_ColumnLookup,0),FALSE)
+N("309"),
  IF(VALUE(LEFT($A583,3))=310,VLOOKUP(VALUE(MID($B583,2,1)),_310_Table1,MATCH(MID($B583,1,1),_310_Table1_ColumnLookup,0),FALSE)
+N("310"),
  IF(AND(VALUE(LEFT($A583,3))=311,LEN($I583)=4),VLOOKUP($I583,_311_Table1,MATCH($B583,_311_Table1_ColumnLookup,0),FALSE),
  IF(AND(VALUE(LEFT($A583,3))=311,OR($B583="I2",$B583="J2",$B583="K2",$B583="L2")),VLOOKUP('311'!$G$58,_311_Table1,MATCH(MID($B583,1,1),_311_Table1_ColumnLookup,0),FALSE),
  IF(AND(VALUE(LEFT($A583,3))=311,RIGHT($B583,5)="Total"),VLOOKUP('311'!$G$59,_311_Table1,MATCH(MID($B583,1,1),_311_Table1_ColumnLookup,0),FALSE),
  IF(VALUE(LEFT($A583,3))=311,VLOOKUP(VALUE(MID($B583,2,1)),_311_Table1,MATCH(MID($B583,1,1),_311_Table1_ColumnLookup,0),FALSE)
+N("311"),
  IF(AND(VALUE(LEFT($A583,3))=312,LEFT($G583,10)="Unincepted",$B583="G "),VLOOKUP(" ULO",_312_Table1,MATCH('312'!$N$16,_312_Table1_ColumnLookup,0),FALSE),
  IF(AND(VALUE(LEFT($A583,3))=312,LEFT($G583,10)="Unincepted",$B583="O "),VLOOKUP(" ULO",_312_Table1,MATCH('312'!$V$16,_312_Table1_ColumnLookup,0),FALSE),
  IF(AND(VALUE(LEFT($A583,3))=312,LEFT($G583,10)="Unincepted",$B583="Q "),VLOOKUP(" ULO",_312_Table1,MATCH('312'!$X$16,_312_Table1_ColumnLookup,0),FALSE),
  IF(AND(VALUE(LEFT($A583,3))=312,LEFT($G583,10)="Unincepted"),VLOOKUP(" ULO",_312_Table1,MATCH(LEFT($B583,1),_312_Table1_ColumnLookup,0),FALSE),
  IF(AND(VALUE(LEFT($A583,3))=312,LEFT($G583,5)="Total",$B583="G "),VLOOKUP('312'!$F$80,_312_Table1,MATCH('312'!$N$16,_312_Table1_ColumnLookup,0),FALSE),
  IF(AND(VALUE(LEFT($A583,3))=312,LEFT($G583,5)="Total",$B583="O "),VLOOKUP('312'!$F$80,_312_Table1,MATCH('312'!$V$16,_312_Table1_ColumnLookup,0),FALSE),
  IF(AND(VALUE(LEFT($A583,3))=312,LEFT($G583,5)="Total",$B583="Q "),VLOOKUP('312'!$F$80,_312_Table1,MATCH('312'!$X$16,_312_Table1_ColumnLookup,0),FALSE),
  IF(AND(VALUE(LEFT($A583,3))=312,LEFT($G583,5)="Total"),VLOOKUP('312'!$F$80,_312_Table1,MATCH(LEFT($B583,1),_312_Table1_ColumnLookup,0),FALSE),
  IF(AND(VALUE(LEFT($A583,3))=312,LEN($I583)=4,$B583="G"),VLOOKUP($I583,_312_Table1,MATCH('312'!$N$16,_312_Table1_ColumnLookup,0),FALSE),
  IF(AND(VALUE(LEFT($A583,3))=312,LEN($I583)=4,$B583="O"),VLOOKUP($I583,_312_Table1,MATCH('312'!$V$16,_312_Table1_ColumnLookup,0),FALSE),
  IF(AND(VALUE(LEFT($A583,3))=312,LEN($I583)=4,$B583="Q"),VLOOKUP($I583,_312_Table1,MATCH('312'!$X$16,_312_Table1_ColumnLookup,0),FALSE),
  IF(AND(VALUE(LEFT($A583,3))=312,LEN($I583)=4),VLOOKUP($I583,_312_Table1,MATCH(LEFT($B583,1),_312_Table1_ColumnLookup,0),FALSE)
+N("312"),
  IF(VALUE(LEFT($A583,3))=313,VLOOKUP(VALUE(MID($B583,2,1)),_313_Table1,MATCH(MID($B583,1,1),_313_Table1_ColumnLookup,0),FALSE)
+N("313"),
  IF(AND(VALUE(LEFT($A583,3))=314,LEN($B583)=3),VLOOKUP(VALUE(MID($B583,2,2)),_314_Table1,MATCH(MID($B583,1,1),_314_Table1_ColumnLookup,0),FALSE),
  IF(VALUE(LEFT($A583,3))=314,VLOOKUP(VALUE(MID($B583,2,1)),_314_Table1,MATCH(MID($B583,1,1),_314_Table1_ColumnLookup,0),FALSE)
+N("314"),
""))))))))))))))))))))))))</f>
        <v>0</v>
      </c>
      <c r="E583" s="238" t="e">
        <f>IF(AND(VALUE(LEFT($A583,3))=309,LEN($B583)=3),VLOOKUP(VALUE(MID($B583,2,2)),_309_Table2,MATCH(MID($B583,1,1),_309_Table2_ColumnLookup,0),FALSE),
  IF($C583="309 LCR SummaryA",OneYearSCR,IF($C583="309 LCR SummaryB",UltimateSCR,IF(VALUE(LEFT($A583,3))=309,VLOOKUP(VALUE(MID($B583,2,1)),_309_Table2,MATCH(MID($B583,1,1),_309_Table2_ColumnLookup,0),FALSE)
+N("309"),
  IF(VALUE(LEFT($A583,3))=310,VLOOKUP(VALUE(MID($B583,2,1)),_310_Table2,MATCH(MID($B583,1,1),_310_Table2_ColumnLookup,0),FALSE)
+N("310"),
  IF(AND(VALUE(LEFT($A583,3))=311,LEN($I583)=4),VLOOKUP($I583,_311_Table2,MATCH($B583,_311_Table2_ColumnLookup,0),FALSE),
  IF(AND(VALUE(LEFT($A583,3))=311,OR($B583="I2",$B583="J2",$B583="K2",$B583="L2")),VLOOKUP('311'!$G$58,_311_Table2,MATCH(MID($B583,1,1),_311_Table2_ColumnLookup,0),FALSE),
  IF(AND(VALUE(LEFT($A583,3))=311,RIGHT($B583,5)="Total"),VLOOKUP('311'!$G$59,_311_Table2,MATCH(MID($B583,1,1),_311_Table2_ColumnLookup,0),FALSE),
  IF(VALUE(LEFT($A583,3))=311,VLOOKUP(VALUE(MID($B583,2,1)),_311_Table2,MATCH(MID($B583,1,1),_311_Table2_ColumnLookup,0),FALSE)
+N("311"),
  IF(AND(VALUE(LEFT($A583,3))=312,LEFT($G583,10)="Unincepted",$B583="G "),VLOOKUP(" ULO",_312_Table2,MATCH('312'!$N$16,_312_Table2_ColumnLookup,0),FALSE),
  IF(AND(VALUE(LEFT($A583,3))=312,LEFT($G583,10)="Unincepted",$B583="O "),VLOOKUP(" ULO",_312_Table2,MATCH('312'!$V$16,_312_Table2_ColumnLookup,0),FALSE),
  IF(AND(VALUE(LEFT($A583,3))=312,LEFT($G583,10)="Unincepted",$B583="Q "),VLOOKUP(" ULO",_312_Table2,MATCH('312'!$X$16,_312_Table2_ColumnLookup,0),FALSE),
  IF(AND(VALUE(LEFT($A583,3))=312,LEFT($G583,10)="Unincepted"),VLOOKUP(" ULO",_312_Table2,MATCH(LEFT($B583,1),_312_Table2_ColumnLookup,0),FALSE),
  IF(AND(VALUE(LEFT($A583,3))=312,LEFT($G583,5)="Total",$B583="G "),VLOOKUP('312'!$F$80,_312_Table2,MATCH('312'!$N$16,_312_Table2_ColumnLookup,0),FALSE),
  IF(AND(VALUE(LEFT($A583,3))=312,LEFT($G583,5)="Total",$B583="O "),VLOOKUP('312'!$F$80,_312_Table2,MATCH('312'!$V$16,_312_Table2_ColumnLookup,0),FALSE),
  IF(AND(VALUE(LEFT($A583,3))=312,LEFT($G583,5)="Total",$B583="Q "),VLOOKUP('312'!$F$80,_312_Table2,MATCH('312'!$X$16,_312_Table2_ColumnLookup,0),FALSE),
  IF(AND(VALUE(LEFT($A583,3))=312,LEFT($G583,5)="Total"),VLOOKUP('312'!$F$80,_312_Table2,MATCH(LEFT($B583,1),_312_Table2_ColumnLookup,0),FALSE),
  IF(AND(VALUE(LEFT($A583,3))=312,LEN($I583)=4,$B583="G"),VLOOKUP($I583,_312_Table2,MATCH('312'!$N$16,_312_Table2_ColumnLookup,0),FALSE),
  IF(AND(VALUE(LEFT($A583,3))=312,LEN($I583)=4,$B583="O"),VLOOKUP($I583,_312_Table2,MATCH('312'!$V$16,_312_Table2_ColumnLookup,0),FALSE),
  IF(AND(VALUE(LEFT($A583,3))=312,LEN($I583)=4,$B583="Q"),VLOOKUP($I583,_312_Table2,MATCH('312'!$X$16,_312_Table2_ColumnLookup,0),FALSE),
  IF(AND(VALUE(LEFT($A583,3))=312,LEN($I583)=4),VLOOKUP($I583,_312_Table2,MATCH(LEFT($B583,1),_312_Table2_ColumnLookup,0),FALSE)
+N("312"),
  IF(VALUE(LEFT($A583,3))=313,VLOOKUP(VALUE(MID($B583,2,1)),_313_Table2,MATCH(MID($B583,1,1),_313_Table2_ColumnLookup,0),FALSE)
+N("313"),
  IF(AND(VALUE(LEFT($A583,3))=314,LEN($B583)=3),VLOOKUP(VALUE(MID($B583,2,2)),_314_Table2,MATCH(MID($B583,1,1),_314_Table2_ColumnLookup,0),FALSE),
  IF(VALUE(LEFT($A583,3))=314,VLOOKUP(VALUE(MID($B583,2,1)),_314_Table2,MATCH(MID($B583,1,1),_314_Table2_ColumnLookup,0),FALSE)
+N("314"),
""))))))))))))))))))))))))</f>
        <v>#NAME?</v>
      </c>
      <c r="F583" s="238" t="e">
        <f>IF(AND(VALUE(LEFT($A583,3))=309,LEN($B583)=3),VLOOKUP(VALUE(MID($B583,2,2)),_309_Table3,MATCH(MID($B583,1,1),_309_Table3_ColumnLookup,0),FALSE),
  IF($C583="309 LCR SummaryA",OneYearSCR,IF($C583="309 LCR SummaryB",UltimateSCR,IF(VALUE(LEFT($A583,3))=309,VLOOKUP(VALUE(MID($B583,2,1)),_309_Table3,MATCH(MID($B583,1,1),_309_Table3_ColumnLookup,0),FALSE)
+N("309"),
  IF(VALUE(LEFT($A583,3))=310,VLOOKUP(VALUE(MID($B583,2,1)),_310_Table3,MATCH(MID($B583,1,1),_310_Table3_ColumnLookup,0),FALSE)
+N("310"),
  IF(AND(VALUE(LEFT($A583,3))=311,LEN($I583)=4),VLOOKUP($I583,_311_Table3,MATCH($B583,_311_Table3_ColumnLookup,0),FALSE),
  IF(AND(VALUE(LEFT($A583,3))=311,OR($B583="I2",$B583="J2",$B583="K2",$B583="L2")),VLOOKUP('311'!$G$58,_311_Table3,MATCH(MID($B583,1,1),_311_Table3_ColumnLookup,0),FALSE),
  IF(AND(VALUE(LEFT($A583,3))=311,RIGHT($B583,5)="Total"),VLOOKUP('311'!$G$59,_311_Table3,MATCH(MID($B583,1,1),_311_Table3_ColumnLookup,0),FALSE),
  IF(VALUE(LEFT($A583,3))=311,VLOOKUP(VALUE(MID($B583,2,1)),_311_Table3,MATCH(MID($B583,1,1),_311_Table3_ColumnLookup,0),FALSE)
+N("311"),
  IF(AND(VALUE(LEFT($A583,3))=312,LEFT($G583,10)="Unincepted",$B583="G "),VLOOKUP(" ULO",_312_Table3,MATCH('312'!$N$16,_312_Table3_ColumnLookup,0),FALSE),
  IF(AND(VALUE(LEFT($A583,3))=312,LEFT($G583,10)="Unincepted",$B583="O "),VLOOKUP(" ULO",_312_Table3,MATCH('312'!$V$16,_312_Table3_ColumnLookup,0),FALSE),
  IF(AND(VALUE(LEFT($A583,3))=312,LEFT($G583,10)="Unincepted",$B583="Q "),VLOOKUP(" ULO",_312_Table3,MATCH('312'!$X$16,_312_Table3_ColumnLookup,0),FALSE),
  IF(AND(VALUE(LEFT($A583,3))=312,LEFT($G583,10)="Unincepted"),VLOOKUP(" ULO",_312_Table3,MATCH(LEFT($B583,1),_312_Table3_ColumnLookup,0),FALSE),
  IF(AND(VALUE(LEFT($A583,3))=312,LEFT($G583,5)="Total",$B583="G "),VLOOKUP('312'!$F$80,_312_Table3,MATCH('312'!$N$16,_312_Table3_ColumnLookup,0),FALSE),
  IF(AND(VALUE(LEFT($A583,3))=312,LEFT($G583,5)="Total",$B583="O "),VLOOKUP('312'!$F$80,_312_Table3,MATCH('312'!$V$16,_312_Table3_ColumnLookup,0),FALSE),
  IF(AND(VALUE(LEFT($A583,3))=312,LEFT($G583,5)="Total",$B583="Q "),VLOOKUP('312'!$F$80,_312_Table3,MATCH('312'!$X$16,_312_Table3_ColumnLookup,0),FALSE),
  IF(AND(VALUE(LEFT($A583,3))=312,LEFT($G583,5)="Total"),VLOOKUP('312'!$F$80,_312_Table3,MATCH(LEFT($B583,1),_312_Table3_ColumnLookup,0),FALSE),
  IF(AND(VALUE(LEFT($A583,3))=312,LEN($I583)=4,$B583="G"),VLOOKUP($I583,_312_Table3,MATCH('312'!$N$16,_312_Table3_ColumnLookup,0),FALSE),
  IF(AND(VALUE(LEFT($A583,3))=312,LEN($I583)=4,$B583="O"),VLOOKUP($I583,_312_Table3,MATCH('312'!$V$16,_312_Table3_ColumnLookup,0),FALSE),
  IF(AND(VALUE(LEFT($A583,3))=312,LEN($I583)=4,$B583="Q"),VLOOKUP($I583,_312_Table3,MATCH('312'!$X$16,_312_Table3_ColumnLookup,0),FALSE),
  IF(AND(VALUE(LEFT($A583,3))=312,LEN($I583)=4),VLOOKUP($I583,_312_Table3,MATCH(LEFT($B583,1),_312_Table3_ColumnLookup,0),FALSE)
+N("312"),
  IF(VALUE(LEFT($A583,3))=313,VLOOKUP(VALUE(MID($B583,2,1)),_313_Table3,MATCH(MID($B583,1,1),_313_Table3_ColumnLookup,0),FALSE)
+N("313"),
  IF(AND(VALUE(LEFT($A583,3))=314,LEN($B583)=3),VLOOKUP(VALUE(MID($B583,2,2)),_314_Table3,MATCH(MID($B583,1,1),_314_Table3_ColumnLookup,0),FALSE),
  IF(VALUE(LEFT($A583,3))=314,VLOOKUP(VALUE(MID($B583,2,1)),_314_Table3,MATCH(MID($B583,1,1),_314_Table3_ColumnLookup,0),FALSE)
+N("314"),
""))))))))))))))))))))))))</f>
        <v>#NAME?</v>
      </c>
      <c r="G583" t="s">
        <v>1141</v>
      </c>
      <c r="H583" s="321">
        <f>IFERROR(
IF(ISERROR($D583)=FALSE,$D583,IF(ISERROR($E583)=FALSE,$E583,IF(ISERROR($F583)=FALSE,$F583
+N("012 checkboxes"),
IF(
IF(OR(LEFT($A583,9)="Syndicate",LEFT($A583,12)="NewSyndicate"),VLOOKUP($A583,'012'!$J:$ZW,MATCH("Link to button",'012'!$J$1:$ZW$1,0),0)
+N("309 checkbox"),
IF($C583="309 LCR Summary0",VLOOKUP("Notes990",'309'!$P:$ZZ,MATCH("Link to button",'309'!$P$1:$ZZ$1,0),0)
+N("313 checkboxes"),
IF($C583="313 Financial Information0LcmVsScr",IF($C583="309 LCR Summary0",VLOOKUP("LcmVsScr",'309'!$N:$ZZ,MATCH("Link to button",'309'!$N$1:$ZZ$1,0),0),
IF($C583="313 Financial Information0LcrDocAttached",IF($C583="309 LCR Summary0",VLOOKUP("LcrDocAttached",'309'!$N:$ZZ,MATCH("Link to button",'309'!$N$1:$ZZ$1,0),
0)))))))=1,TRUE,FALSE)
))),"")</f>
        <v>0</v>
      </c>
      <c r="I583">
        <v>2012</v>
      </c>
    </row>
    <row r="584" spans="1:9" customFormat="1">
      <c r="A584" s="237" t="str">
        <f>VLOOKUP($G584,CSVLookups!$B:$R,MATCH(A$1,CSVLookups!$B$1:$R$1,0),FALSE)</f>
        <v>312 Projected Solvency II Technical Provisions at Time Zero</v>
      </c>
      <c r="B584" s="237" t="str">
        <f>VLOOKUP($G584,CSVLookups!$B:$R,MATCH(B$1,CSVLookups!$B$1:$R$1,0),FALSE)</f>
        <v>C</v>
      </c>
      <c r="C584" s="238" t="str">
        <f t="shared" si="9"/>
        <v>312 Projected Solvency II Technical Provisions at Time ZeroC2012</v>
      </c>
      <c r="D584" s="238">
        <f>IF(AND(VALUE(LEFT($A584,3))=309,LEN($B584)=3),VLOOKUP(VALUE(MID($B584,2,2)),_309_Table1,MATCH(MID($B584,1,1),_309_Table1_ColumnLookup,0),FALSE),
  IF($C584="309 LCR SummaryA",OneYearSCR,IF($C584="309 LCR SummaryB",UltimateSCR,IF(VALUE(LEFT($A584,3))=309,VLOOKUP(VALUE(MID($B584,2,1)),_309_Table1,MATCH(MID($B584,1,1),_309_Table1_ColumnLookup,0),FALSE)
+N("309"),
  IF(VALUE(LEFT($A584,3))=310,VLOOKUP(VALUE(MID($B584,2,1)),_310_Table1,MATCH(MID($B584,1,1),_310_Table1_ColumnLookup,0),FALSE)
+N("310"),
  IF(AND(VALUE(LEFT($A584,3))=311,LEN($I584)=4),VLOOKUP($I584,_311_Table1,MATCH($B584,_311_Table1_ColumnLookup,0),FALSE),
  IF(AND(VALUE(LEFT($A584,3))=311,OR($B584="I2",$B584="J2",$B584="K2",$B584="L2")),VLOOKUP('311'!$G$58,_311_Table1,MATCH(MID($B584,1,1),_311_Table1_ColumnLookup,0),FALSE),
  IF(AND(VALUE(LEFT($A584,3))=311,RIGHT($B584,5)="Total"),VLOOKUP('311'!$G$59,_311_Table1,MATCH(MID($B584,1,1),_311_Table1_ColumnLookup,0),FALSE),
  IF(VALUE(LEFT($A584,3))=311,VLOOKUP(VALUE(MID($B584,2,1)),_311_Table1,MATCH(MID($B584,1,1),_311_Table1_ColumnLookup,0),FALSE)
+N("311"),
  IF(AND(VALUE(LEFT($A584,3))=312,LEFT($G584,10)="Unincepted",$B584="G "),VLOOKUP(" ULO",_312_Table1,MATCH('312'!$N$16,_312_Table1_ColumnLookup,0),FALSE),
  IF(AND(VALUE(LEFT($A584,3))=312,LEFT($G584,10)="Unincepted",$B584="O "),VLOOKUP(" ULO",_312_Table1,MATCH('312'!$V$16,_312_Table1_ColumnLookup,0),FALSE),
  IF(AND(VALUE(LEFT($A584,3))=312,LEFT($G584,10)="Unincepted",$B584="Q "),VLOOKUP(" ULO",_312_Table1,MATCH('312'!$X$16,_312_Table1_ColumnLookup,0),FALSE),
  IF(AND(VALUE(LEFT($A584,3))=312,LEFT($G584,10)="Unincepted"),VLOOKUP(" ULO",_312_Table1,MATCH(LEFT($B584,1),_312_Table1_ColumnLookup,0),FALSE),
  IF(AND(VALUE(LEFT($A584,3))=312,LEFT($G584,5)="Total",$B584="G "),VLOOKUP('312'!$F$80,_312_Table1,MATCH('312'!$N$16,_312_Table1_ColumnLookup,0),FALSE),
  IF(AND(VALUE(LEFT($A584,3))=312,LEFT($G584,5)="Total",$B584="O "),VLOOKUP('312'!$F$80,_312_Table1,MATCH('312'!$V$16,_312_Table1_ColumnLookup,0),FALSE),
  IF(AND(VALUE(LEFT($A584,3))=312,LEFT($G584,5)="Total",$B584="Q "),VLOOKUP('312'!$F$80,_312_Table1,MATCH('312'!$X$16,_312_Table1_ColumnLookup,0),FALSE),
  IF(AND(VALUE(LEFT($A584,3))=312,LEFT($G584,5)="Total"),VLOOKUP('312'!$F$80,_312_Table1,MATCH(LEFT($B584,1),_312_Table1_ColumnLookup,0),FALSE),
  IF(AND(VALUE(LEFT($A584,3))=312,LEN($I584)=4,$B584="G"),VLOOKUP($I584,_312_Table1,MATCH('312'!$N$16,_312_Table1_ColumnLookup,0),FALSE),
  IF(AND(VALUE(LEFT($A584,3))=312,LEN($I584)=4,$B584="O"),VLOOKUP($I584,_312_Table1,MATCH('312'!$V$16,_312_Table1_ColumnLookup,0),FALSE),
  IF(AND(VALUE(LEFT($A584,3))=312,LEN($I584)=4,$B584="Q"),VLOOKUP($I584,_312_Table1,MATCH('312'!$X$16,_312_Table1_ColumnLookup,0),FALSE),
  IF(AND(VALUE(LEFT($A584,3))=312,LEN($I584)=4),VLOOKUP($I584,_312_Table1,MATCH(LEFT($B584,1),_312_Table1_ColumnLookup,0),FALSE)
+N("312"),
  IF(VALUE(LEFT($A584,3))=313,VLOOKUP(VALUE(MID($B584,2,1)),_313_Table1,MATCH(MID($B584,1,1),_313_Table1_ColumnLookup,0),FALSE)
+N("313"),
  IF(AND(VALUE(LEFT($A584,3))=314,LEN($B584)=3),VLOOKUP(VALUE(MID($B584,2,2)),_314_Table1,MATCH(MID($B584,1,1),_314_Table1_ColumnLookup,0),FALSE),
  IF(VALUE(LEFT($A584,3))=314,VLOOKUP(VALUE(MID($B584,2,1)),_314_Table1,MATCH(MID($B584,1,1),_314_Table1_ColumnLookup,0),FALSE)
+N("314"),
""))))))))))))))))))))))))</f>
        <v>0</v>
      </c>
      <c r="E584" s="238" t="e">
        <f>IF(AND(VALUE(LEFT($A584,3))=309,LEN($B584)=3),VLOOKUP(VALUE(MID($B584,2,2)),_309_Table2,MATCH(MID($B584,1,1),_309_Table2_ColumnLookup,0),FALSE),
  IF($C584="309 LCR SummaryA",OneYearSCR,IF($C584="309 LCR SummaryB",UltimateSCR,IF(VALUE(LEFT($A584,3))=309,VLOOKUP(VALUE(MID($B584,2,1)),_309_Table2,MATCH(MID($B584,1,1),_309_Table2_ColumnLookup,0),FALSE)
+N("309"),
  IF(VALUE(LEFT($A584,3))=310,VLOOKUP(VALUE(MID($B584,2,1)),_310_Table2,MATCH(MID($B584,1,1),_310_Table2_ColumnLookup,0),FALSE)
+N("310"),
  IF(AND(VALUE(LEFT($A584,3))=311,LEN($I584)=4),VLOOKUP($I584,_311_Table2,MATCH($B584,_311_Table2_ColumnLookup,0),FALSE),
  IF(AND(VALUE(LEFT($A584,3))=311,OR($B584="I2",$B584="J2",$B584="K2",$B584="L2")),VLOOKUP('311'!$G$58,_311_Table2,MATCH(MID($B584,1,1),_311_Table2_ColumnLookup,0),FALSE),
  IF(AND(VALUE(LEFT($A584,3))=311,RIGHT($B584,5)="Total"),VLOOKUP('311'!$G$59,_311_Table2,MATCH(MID($B584,1,1),_311_Table2_ColumnLookup,0),FALSE),
  IF(VALUE(LEFT($A584,3))=311,VLOOKUP(VALUE(MID($B584,2,1)),_311_Table2,MATCH(MID($B584,1,1),_311_Table2_ColumnLookup,0),FALSE)
+N("311"),
  IF(AND(VALUE(LEFT($A584,3))=312,LEFT($G584,10)="Unincepted",$B584="G "),VLOOKUP(" ULO",_312_Table2,MATCH('312'!$N$16,_312_Table2_ColumnLookup,0),FALSE),
  IF(AND(VALUE(LEFT($A584,3))=312,LEFT($G584,10)="Unincepted",$B584="O "),VLOOKUP(" ULO",_312_Table2,MATCH('312'!$V$16,_312_Table2_ColumnLookup,0),FALSE),
  IF(AND(VALUE(LEFT($A584,3))=312,LEFT($G584,10)="Unincepted",$B584="Q "),VLOOKUP(" ULO",_312_Table2,MATCH('312'!$X$16,_312_Table2_ColumnLookup,0),FALSE),
  IF(AND(VALUE(LEFT($A584,3))=312,LEFT($G584,10)="Unincepted"),VLOOKUP(" ULO",_312_Table2,MATCH(LEFT($B584,1),_312_Table2_ColumnLookup,0),FALSE),
  IF(AND(VALUE(LEFT($A584,3))=312,LEFT($G584,5)="Total",$B584="G "),VLOOKUP('312'!$F$80,_312_Table2,MATCH('312'!$N$16,_312_Table2_ColumnLookup,0),FALSE),
  IF(AND(VALUE(LEFT($A584,3))=312,LEFT($G584,5)="Total",$B584="O "),VLOOKUP('312'!$F$80,_312_Table2,MATCH('312'!$V$16,_312_Table2_ColumnLookup,0),FALSE),
  IF(AND(VALUE(LEFT($A584,3))=312,LEFT($G584,5)="Total",$B584="Q "),VLOOKUP('312'!$F$80,_312_Table2,MATCH('312'!$X$16,_312_Table2_ColumnLookup,0),FALSE),
  IF(AND(VALUE(LEFT($A584,3))=312,LEFT($G584,5)="Total"),VLOOKUP('312'!$F$80,_312_Table2,MATCH(LEFT($B584,1),_312_Table2_ColumnLookup,0),FALSE),
  IF(AND(VALUE(LEFT($A584,3))=312,LEN($I584)=4,$B584="G"),VLOOKUP($I584,_312_Table2,MATCH('312'!$N$16,_312_Table2_ColumnLookup,0),FALSE),
  IF(AND(VALUE(LEFT($A584,3))=312,LEN($I584)=4,$B584="O"),VLOOKUP($I584,_312_Table2,MATCH('312'!$V$16,_312_Table2_ColumnLookup,0),FALSE),
  IF(AND(VALUE(LEFT($A584,3))=312,LEN($I584)=4,$B584="Q"),VLOOKUP($I584,_312_Table2,MATCH('312'!$X$16,_312_Table2_ColumnLookup,0),FALSE),
  IF(AND(VALUE(LEFT($A584,3))=312,LEN($I584)=4),VLOOKUP($I584,_312_Table2,MATCH(LEFT($B584,1),_312_Table2_ColumnLookup,0),FALSE)
+N("312"),
  IF(VALUE(LEFT($A584,3))=313,VLOOKUP(VALUE(MID($B584,2,1)),_313_Table2,MATCH(MID($B584,1,1),_313_Table2_ColumnLookup,0),FALSE)
+N("313"),
  IF(AND(VALUE(LEFT($A584,3))=314,LEN($B584)=3),VLOOKUP(VALUE(MID($B584,2,2)),_314_Table2,MATCH(MID($B584,1,1),_314_Table2_ColumnLookup,0),FALSE),
  IF(VALUE(LEFT($A584,3))=314,VLOOKUP(VALUE(MID($B584,2,1)),_314_Table2,MATCH(MID($B584,1,1),_314_Table2_ColumnLookup,0),FALSE)
+N("314"),
""))))))))))))))))))))))))</f>
        <v>#NAME?</v>
      </c>
      <c r="F584" s="238" t="e">
        <f>IF(AND(VALUE(LEFT($A584,3))=309,LEN($B584)=3),VLOOKUP(VALUE(MID($B584,2,2)),_309_Table3,MATCH(MID($B584,1,1),_309_Table3_ColumnLookup,0),FALSE),
  IF($C584="309 LCR SummaryA",OneYearSCR,IF($C584="309 LCR SummaryB",UltimateSCR,IF(VALUE(LEFT($A584,3))=309,VLOOKUP(VALUE(MID($B584,2,1)),_309_Table3,MATCH(MID($B584,1,1),_309_Table3_ColumnLookup,0),FALSE)
+N("309"),
  IF(VALUE(LEFT($A584,3))=310,VLOOKUP(VALUE(MID($B584,2,1)),_310_Table3,MATCH(MID($B584,1,1),_310_Table3_ColumnLookup,0),FALSE)
+N("310"),
  IF(AND(VALUE(LEFT($A584,3))=311,LEN($I584)=4),VLOOKUP($I584,_311_Table3,MATCH($B584,_311_Table3_ColumnLookup,0),FALSE),
  IF(AND(VALUE(LEFT($A584,3))=311,OR($B584="I2",$B584="J2",$B584="K2",$B584="L2")),VLOOKUP('311'!$G$58,_311_Table3,MATCH(MID($B584,1,1),_311_Table3_ColumnLookup,0),FALSE),
  IF(AND(VALUE(LEFT($A584,3))=311,RIGHT($B584,5)="Total"),VLOOKUP('311'!$G$59,_311_Table3,MATCH(MID($B584,1,1),_311_Table3_ColumnLookup,0),FALSE),
  IF(VALUE(LEFT($A584,3))=311,VLOOKUP(VALUE(MID($B584,2,1)),_311_Table3,MATCH(MID($B584,1,1),_311_Table3_ColumnLookup,0),FALSE)
+N("311"),
  IF(AND(VALUE(LEFT($A584,3))=312,LEFT($G584,10)="Unincepted",$B584="G "),VLOOKUP(" ULO",_312_Table3,MATCH('312'!$N$16,_312_Table3_ColumnLookup,0),FALSE),
  IF(AND(VALUE(LEFT($A584,3))=312,LEFT($G584,10)="Unincepted",$B584="O "),VLOOKUP(" ULO",_312_Table3,MATCH('312'!$V$16,_312_Table3_ColumnLookup,0),FALSE),
  IF(AND(VALUE(LEFT($A584,3))=312,LEFT($G584,10)="Unincepted",$B584="Q "),VLOOKUP(" ULO",_312_Table3,MATCH('312'!$X$16,_312_Table3_ColumnLookup,0),FALSE),
  IF(AND(VALUE(LEFT($A584,3))=312,LEFT($G584,10)="Unincepted"),VLOOKUP(" ULO",_312_Table3,MATCH(LEFT($B584,1),_312_Table3_ColumnLookup,0),FALSE),
  IF(AND(VALUE(LEFT($A584,3))=312,LEFT($G584,5)="Total",$B584="G "),VLOOKUP('312'!$F$80,_312_Table3,MATCH('312'!$N$16,_312_Table3_ColumnLookup,0),FALSE),
  IF(AND(VALUE(LEFT($A584,3))=312,LEFT($G584,5)="Total",$B584="O "),VLOOKUP('312'!$F$80,_312_Table3,MATCH('312'!$V$16,_312_Table3_ColumnLookup,0),FALSE),
  IF(AND(VALUE(LEFT($A584,3))=312,LEFT($G584,5)="Total",$B584="Q "),VLOOKUP('312'!$F$80,_312_Table3,MATCH('312'!$X$16,_312_Table3_ColumnLookup,0),FALSE),
  IF(AND(VALUE(LEFT($A584,3))=312,LEFT($G584,5)="Total"),VLOOKUP('312'!$F$80,_312_Table3,MATCH(LEFT($B584,1),_312_Table3_ColumnLookup,0),FALSE),
  IF(AND(VALUE(LEFT($A584,3))=312,LEN($I584)=4,$B584="G"),VLOOKUP($I584,_312_Table3,MATCH('312'!$N$16,_312_Table3_ColumnLookup,0),FALSE),
  IF(AND(VALUE(LEFT($A584,3))=312,LEN($I584)=4,$B584="O"),VLOOKUP($I584,_312_Table3,MATCH('312'!$V$16,_312_Table3_ColumnLookup,0),FALSE),
  IF(AND(VALUE(LEFT($A584,3))=312,LEN($I584)=4,$B584="Q"),VLOOKUP($I584,_312_Table3,MATCH('312'!$X$16,_312_Table3_ColumnLookup,0),FALSE),
  IF(AND(VALUE(LEFT($A584,3))=312,LEN($I584)=4),VLOOKUP($I584,_312_Table3,MATCH(LEFT($B584,1),_312_Table3_ColumnLookup,0),FALSE)
+N("312"),
  IF(VALUE(LEFT($A584,3))=313,VLOOKUP(VALUE(MID($B584,2,1)),_313_Table3,MATCH(MID($B584,1,1),_313_Table3_ColumnLookup,0),FALSE)
+N("313"),
  IF(AND(VALUE(LEFT($A584,3))=314,LEN($B584)=3),VLOOKUP(VALUE(MID($B584,2,2)),_314_Table3,MATCH(MID($B584,1,1),_314_Table3_ColumnLookup,0),FALSE),
  IF(VALUE(LEFT($A584,3))=314,VLOOKUP(VALUE(MID($B584,2,1)),_314_Table3,MATCH(MID($B584,1,1),_314_Table3_ColumnLookup,0),FALSE)
+N("314"),
""))))))))))))))))))))))))</f>
        <v>#NAME?</v>
      </c>
      <c r="G584" t="s">
        <v>1142</v>
      </c>
      <c r="H584" s="321">
        <f>IFERROR(
IF(ISERROR($D584)=FALSE,$D584,IF(ISERROR($E584)=FALSE,$E584,IF(ISERROR($F584)=FALSE,$F584
+N("012 checkboxes"),
IF(
IF(OR(LEFT($A584,9)="Syndicate",LEFT($A584,12)="NewSyndicate"),VLOOKUP($A584,'012'!$J:$ZW,MATCH("Link to button",'012'!$J$1:$ZW$1,0),0)
+N("309 checkbox"),
IF($C584="309 LCR Summary0",VLOOKUP("Notes990",'309'!$P:$ZZ,MATCH("Link to button",'309'!$P$1:$ZZ$1,0),0)
+N("313 checkboxes"),
IF($C584="313 Financial Information0LcmVsScr",IF($C584="309 LCR Summary0",VLOOKUP("LcmVsScr",'309'!$N:$ZZ,MATCH("Link to button",'309'!$N$1:$ZZ$1,0),0),
IF($C584="313 Financial Information0LcrDocAttached",IF($C584="309 LCR Summary0",VLOOKUP("LcrDocAttached",'309'!$N:$ZZ,MATCH("Link to button",'309'!$N$1:$ZZ$1,0),
0)))))))=1,TRUE,FALSE)
))),"")</f>
        <v>0</v>
      </c>
      <c r="I584">
        <v>2012</v>
      </c>
    </row>
    <row r="585" spans="1:9" customFormat="1">
      <c r="A585" s="237" t="str">
        <f>VLOOKUP($G585,CSVLookups!$B:$R,MATCH(A$1,CSVLookups!$B$1:$R$1,0),FALSE)</f>
        <v>312 Projected Solvency II Technical Provisions at Time Zero</v>
      </c>
      <c r="B585" s="237" t="str">
        <f>VLOOKUP($G585,CSVLookups!$B:$R,MATCH(B$1,CSVLookups!$B$1:$R$1,0),FALSE)</f>
        <v>D</v>
      </c>
      <c r="C585" s="238" t="str">
        <f t="shared" si="9"/>
        <v>312 Projected Solvency II Technical Provisions at Time ZeroD2012</v>
      </c>
      <c r="D585" s="238">
        <f>IF(AND(VALUE(LEFT($A585,3))=309,LEN($B585)=3),VLOOKUP(VALUE(MID($B585,2,2)),_309_Table1,MATCH(MID($B585,1,1),_309_Table1_ColumnLookup,0),FALSE),
  IF($C585="309 LCR SummaryA",OneYearSCR,IF($C585="309 LCR SummaryB",UltimateSCR,IF(VALUE(LEFT($A585,3))=309,VLOOKUP(VALUE(MID($B585,2,1)),_309_Table1,MATCH(MID($B585,1,1),_309_Table1_ColumnLookup,0),FALSE)
+N("309"),
  IF(VALUE(LEFT($A585,3))=310,VLOOKUP(VALUE(MID($B585,2,1)),_310_Table1,MATCH(MID($B585,1,1),_310_Table1_ColumnLookup,0),FALSE)
+N("310"),
  IF(AND(VALUE(LEFT($A585,3))=311,LEN($I585)=4),VLOOKUP($I585,_311_Table1,MATCH($B585,_311_Table1_ColumnLookup,0),FALSE),
  IF(AND(VALUE(LEFT($A585,3))=311,OR($B585="I2",$B585="J2",$B585="K2",$B585="L2")),VLOOKUP('311'!$G$58,_311_Table1,MATCH(MID($B585,1,1),_311_Table1_ColumnLookup,0),FALSE),
  IF(AND(VALUE(LEFT($A585,3))=311,RIGHT($B585,5)="Total"),VLOOKUP('311'!$G$59,_311_Table1,MATCH(MID($B585,1,1),_311_Table1_ColumnLookup,0),FALSE),
  IF(VALUE(LEFT($A585,3))=311,VLOOKUP(VALUE(MID($B585,2,1)),_311_Table1,MATCH(MID($B585,1,1),_311_Table1_ColumnLookup,0),FALSE)
+N("311"),
  IF(AND(VALUE(LEFT($A585,3))=312,LEFT($G585,10)="Unincepted",$B585="G "),VLOOKUP(" ULO",_312_Table1,MATCH('312'!$N$16,_312_Table1_ColumnLookup,0),FALSE),
  IF(AND(VALUE(LEFT($A585,3))=312,LEFT($G585,10)="Unincepted",$B585="O "),VLOOKUP(" ULO",_312_Table1,MATCH('312'!$V$16,_312_Table1_ColumnLookup,0),FALSE),
  IF(AND(VALUE(LEFT($A585,3))=312,LEFT($G585,10)="Unincepted",$B585="Q "),VLOOKUP(" ULO",_312_Table1,MATCH('312'!$X$16,_312_Table1_ColumnLookup,0),FALSE),
  IF(AND(VALUE(LEFT($A585,3))=312,LEFT($G585,10)="Unincepted"),VLOOKUP(" ULO",_312_Table1,MATCH(LEFT($B585,1),_312_Table1_ColumnLookup,0),FALSE),
  IF(AND(VALUE(LEFT($A585,3))=312,LEFT($G585,5)="Total",$B585="G "),VLOOKUP('312'!$F$80,_312_Table1,MATCH('312'!$N$16,_312_Table1_ColumnLookup,0),FALSE),
  IF(AND(VALUE(LEFT($A585,3))=312,LEFT($G585,5)="Total",$B585="O "),VLOOKUP('312'!$F$80,_312_Table1,MATCH('312'!$V$16,_312_Table1_ColumnLookup,0),FALSE),
  IF(AND(VALUE(LEFT($A585,3))=312,LEFT($G585,5)="Total",$B585="Q "),VLOOKUP('312'!$F$80,_312_Table1,MATCH('312'!$X$16,_312_Table1_ColumnLookup,0),FALSE),
  IF(AND(VALUE(LEFT($A585,3))=312,LEFT($G585,5)="Total"),VLOOKUP('312'!$F$80,_312_Table1,MATCH(LEFT($B585,1),_312_Table1_ColumnLookup,0),FALSE),
  IF(AND(VALUE(LEFT($A585,3))=312,LEN($I585)=4,$B585="G"),VLOOKUP($I585,_312_Table1,MATCH('312'!$N$16,_312_Table1_ColumnLookup,0),FALSE),
  IF(AND(VALUE(LEFT($A585,3))=312,LEN($I585)=4,$B585="O"),VLOOKUP($I585,_312_Table1,MATCH('312'!$V$16,_312_Table1_ColumnLookup,0),FALSE),
  IF(AND(VALUE(LEFT($A585,3))=312,LEN($I585)=4,$B585="Q"),VLOOKUP($I585,_312_Table1,MATCH('312'!$X$16,_312_Table1_ColumnLookup,0),FALSE),
  IF(AND(VALUE(LEFT($A585,3))=312,LEN($I585)=4),VLOOKUP($I585,_312_Table1,MATCH(LEFT($B585,1),_312_Table1_ColumnLookup,0),FALSE)
+N("312"),
  IF(VALUE(LEFT($A585,3))=313,VLOOKUP(VALUE(MID($B585,2,1)),_313_Table1,MATCH(MID($B585,1,1),_313_Table1_ColumnLookup,0),FALSE)
+N("313"),
  IF(AND(VALUE(LEFT($A585,3))=314,LEN($B585)=3),VLOOKUP(VALUE(MID($B585,2,2)),_314_Table1,MATCH(MID($B585,1,1),_314_Table1_ColumnLookup,0),FALSE),
  IF(VALUE(LEFT($A585,3))=314,VLOOKUP(VALUE(MID($B585,2,1)),_314_Table1,MATCH(MID($B585,1,1),_314_Table1_ColumnLookup,0),FALSE)
+N("314"),
""))))))))))))))))))))))))</f>
        <v>0</v>
      </c>
      <c r="E585" s="238" t="e">
        <f>IF(AND(VALUE(LEFT($A585,3))=309,LEN($B585)=3),VLOOKUP(VALUE(MID($B585,2,2)),_309_Table2,MATCH(MID($B585,1,1),_309_Table2_ColumnLookup,0),FALSE),
  IF($C585="309 LCR SummaryA",OneYearSCR,IF($C585="309 LCR SummaryB",UltimateSCR,IF(VALUE(LEFT($A585,3))=309,VLOOKUP(VALUE(MID($B585,2,1)),_309_Table2,MATCH(MID($B585,1,1),_309_Table2_ColumnLookup,0),FALSE)
+N("309"),
  IF(VALUE(LEFT($A585,3))=310,VLOOKUP(VALUE(MID($B585,2,1)),_310_Table2,MATCH(MID($B585,1,1),_310_Table2_ColumnLookup,0),FALSE)
+N("310"),
  IF(AND(VALUE(LEFT($A585,3))=311,LEN($I585)=4),VLOOKUP($I585,_311_Table2,MATCH($B585,_311_Table2_ColumnLookup,0),FALSE),
  IF(AND(VALUE(LEFT($A585,3))=311,OR($B585="I2",$B585="J2",$B585="K2",$B585="L2")),VLOOKUP('311'!$G$58,_311_Table2,MATCH(MID($B585,1,1),_311_Table2_ColumnLookup,0),FALSE),
  IF(AND(VALUE(LEFT($A585,3))=311,RIGHT($B585,5)="Total"),VLOOKUP('311'!$G$59,_311_Table2,MATCH(MID($B585,1,1),_311_Table2_ColumnLookup,0),FALSE),
  IF(VALUE(LEFT($A585,3))=311,VLOOKUP(VALUE(MID($B585,2,1)),_311_Table2,MATCH(MID($B585,1,1),_311_Table2_ColumnLookup,0),FALSE)
+N("311"),
  IF(AND(VALUE(LEFT($A585,3))=312,LEFT($G585,10)="Unincepted",$B585="G "),VLOOKUP(" ULO",_312_Table2,MATCH('312'!$N$16,_312_Table2_ColumnLookup,0),FALSE),
  IF(AND(VALUE(LEFT($A585,3))=312,LEFT($G585,10)="Unincepted",$B585="O "),VLOOKUP(" ULO",_312_Table2,MATCH('312'!$V$16,_312_Table2_ColumnLookup,0),FALSE),
  IF(AND(VALUE(LEFT($A585,3))=312,LEFT($G585,10)="Unincepted",$B585="Q "),VLOOKUP(" ULO",_312_Table2,MATCH('312'!$X$16,_312_Table2_ColumnLookup,0),FALSE),
  IF(AND(VALUE(LEFT($A585,3))=312,LEFT($G585,10)="Unincepted"),VLOOKUP(" ULO",_312_Table2,MATCH(LEFT($B585,1),_312_Table2_ColumnLookup,0),FALSE),
  IF(AND(VALUE(LEFT($A585,3))=312,LEFT($G585,5)="Total",$B585="G "),VLOOKUP('312'!$F$80,_312_Table2,MATCH('312'!$N$16,_312_Table2_ColumnLookup,0),FALSE),
  IF(AND(VALUE(LEFT($A585,3))=312,LEFT($G585,5)="Total",$B585="O "),VLOOKUP('312'!$F$80,_312_Table2,MATCH('312'!$V$16,_312_Table2_ColumnLookup,0),FALSE),
  IF(AND(VALUE(LEFT($A585,3))=312,LEFT($G585,5)="Total",$B585="Q "),VLOOKUP('312'!$F$80,_312_Table2,MATCH('312'!$X$16,_312_Table2_ColumnLookup,0),FALSE),
  IF(AND(VALUE(LEFT($A585,3))=312,LEFT($G585,5)="Total"),VLOOKUP('312'!$F$80,_312_Table2,MATCH(LEFT($B585,1),_312_Table2_ColumnLookup,0),FALSE),
  IF(AND(VALUE(LEFT($A585,3))=312,LEN($I585)=4,$B585="G"),VLOOKUP($I585,_312_Table2,MATCH('312'!$N$16,_312_Table2_ColumnLookup,0),FALSE),
  IF(AND(VALUE(LEFT($A585,3))=312,LEN($I585)=4,$B585="O"),VLOOKUP($I585,_312_Table2,MATCH('312'!$V$16,_312_Table2_ColumnLookup,0),FALSE),
  IF(AND(VALUE(LEFT($A585,3))=312,LEN($I585)=4,$B585="Q"),VLOOKUP($I585,_312_Table2,MATCH('312'!$X$16,_312_Table2_ColumnLookup,0),FALSE),
  IF(AND(VALUE(LEFT($A585,3))=312,LEN($I585)=4),VLOOKUP($I585,_312_Table2,MATCH(LEFT($B585,1),_312_Table2_ColumnLookup,0),FALSE)
+N("312"),
  IF(VALUE(LEFT($A585,3))=313,VLOOKUP(VALUE(MID($B585,2,1)),_313_Table2,MATCH(MID($B585,1,1),_313_Table2_ColumnLookup,0),FALSE)
+N("313"),
  IF(AND(VALUE(LEFT($A585,3))=314,LEN($B585)=3),VLOOKUP(VALUE(MID($B585,2,2)),_314_Table2,MATCH(MID($B585,1,1),_314_Table2_ColumnLookup,0),FALSE),
  IF(VALUE(LEFT($A585,3))=314,VLOOKUP(VALUE(MID($B585,2,1)),_314_Table2,MATCH(MID($B585,1,1),_314_Table2_ColumnLookup,0),FALSE)
+N("314"),
""))))))))))))))))))))))))</f>
        <v>#NAME?</v>
      </c>
      <c r="F585" s="238" t="e">
        <f>IF(AND(VALUE(LEFT($A585,3))=309,LEN($B585)=3),VLOOKUP(VALUE(MID($B585,2,2)),_309_Table3,MATCH(MID($B585,1,1),_309_Table3_ColumnLookup,0),FALSE),
  IF($C585="309 LCR SummaryA",OneYearSCR,IF($C585="309 LCR SummaryB",UltimateSCR,IF(VALUE(LEFT($A585,3))=309,VLOOKUP(VALUE(MID($B585,2,1)),_309_Table3,MATCH(MID($B585,1,1),_309_Table3_ColumnLookup,0),FALSE)
+N("309"),
  IF(VALUE(LEFT($A585,3))=310,VLOOKUP(VALUE(MID($B585,2,1)),_310_Table3,MATCH(MID($B585,1,1),_310_Table3_ColumnLookup,0),FALSE)
+N("310"),
  IF(AND(VALUE(LEFT($A585,3))=311,LEN($I585)=4),VLOOKUP($I585,_311_Table3,MATCH($B585,_311_Table3_ColumnLookup,0),FALSE),
  IF(AND(VALUE(LEFT($A585,3))=311,OR($B585="I2",$B585="J2",$B585="K2",$B585="L2")),VLOOKUP('311'!$G$58,_311_Table3,MATCH(MID($B585,1,1),_311_Table3_ColumnLookup,0),FALSE),
  IF(AND(VALUE(LEFT($A585,3))=311,RIGHT($B585,5)="Total"),VLOOKUP('311'!$G$59,_311_Table3,MATCH(MID($B585,1,1),_311_Table3_ColumnLookup,0),FALSE),
  IF(VALUE(LEFT($A585,3))=311,VLOOKUP(VALUE(MID($B585,2,1)),_311_Table3,MATCH(MID($B585,1,1),_311_Table3_ColumnLookup,0),FALSE)
+N("311"),
  IF(AND(VALUE(LEFT($A585,3))=312,LEFT($G585,10)="Unincepted",$B585="G "),VLOOKUP(" ULO",_312_Table3,MATCH('312'!$N$16,_312_Table3_ColumnLookup,0),FALSE),
  IF(AND(VALUE(LEFT($A585,3))=312,LEFT($G585,10)="Unincepted",$B585="O "),VLOOKUP(" ULO",_312_Table3,MATCH('312'!$V$16,_312_Table3_ColumnLookup,0),FALSE),
  IF(AND(VALUE(LEFT($A585,3))=312,LEFT($G585,10)="Unincepted",$B585="Q "),VLOOKUP(" ULO",_312_Table3,MATCH('312'!$X$16,_312_Table3_ColumnLookup,0),FALSE),
  IF(AND(VALUE(LEFT($A585,3))=312,LEFT($G585,10)="Unincepted"),VLOOKUP(" ULO",_312_Table3,MATCH(LEFT($B585,1),_312_Table3_ColumnLookup,0),FALSE),
  IF(AND(VALUE(LEFT($A585,3))=312,LEFT($G585,5)="Total",$B585="G "),VLOOKUP('312'!$F$80,_312_Table3,MATCH('312'!$N$16,_312_Table3_ColumnLookup,0),FALSE),
  IF(AND(VALUE(LEFT($A585,3))=312,LEFT($G585,5)="Total",$B585="O "),VLOOKUP('312'!$F$80,_312_Table3,MATCH('312'!$V$16,_312_Table3_ColumnLookup,0),FALSE),
  IF(AND(VALUE(LEFT($A585,3))=312,LEFT($G585,5)="Total",$B585="Q "),VLOOKUP('312'!$F$80,_312_Table3,MATCH('312'!$X$16,_312_Table3_ColumnLookup,0),FALSE),
  IF(AND(VALUE(LEFT($A585,3))=312,LEFT($G585,5)="Total"),VLOOKUP('312'!$F$80,_312_Table3,MATCH(LEFT($B585,1),_312_Table3_ColumnLookup,0),FALSE),
  IF(AND(VALUE(LEFT($A585,3))=312,LEN($I585)=4,$B585="G"),VLOOKUP($I585,_312_Table3,MATCH('312'!$N$16,_312_Table3_ColumnLookup,0),FALSE),
  IF(AND(VALUE(LEFT($A585,3))=312,LEN($I585)=4,$B585="O"),VLOOKUP($I585,_312_Table3,MATCH('312'!$V$16,_312_Table3_ColumnLookup,0),FALSE),
  IF(AND(VALUE(LEFT($A585,3))=312,LEN($I585)=4,$B585="Q"),VLOOKUP($I585,_312_Table3,MATCH('312'!$X$16,_312_Table3_ColumnLookup,0),FALSE),
  IF(AND(VALUE(LEFT($A585,3))=312,LEN($I585)=4),VLOOKUP($I585,_312_Table3,MATCH(LEFT($B585,1),_312_Table3_ColumnLookup,0),FALSE)
+N("312"),
  IF(VALUE(LEFT($A585,3))=313,VLOOKUP(VALUE(MID($B585,2,1)),_313_Table3,MATCH(MID($B585,1,1),_313_Table3_ColumnLookup,0),FALSE)
+N("313"),
  IF(AND(VALUE(LEFT($A585,3))=314,LEN($B585)=3),VLOOKUP(VALUE(MID($B585,2,2)),_314_Table3,MATCH(MID($B585,1,1),_314_Table3_ColumnLookup,0),FALSE),
  IF(VALUE(LEFT($A585,3))=314,VLOOKUP(VALUE(MID($B585,2,1)),_314_Table3,MATCH(MID($B585,1,1),_314_Table3_ColumnLookup,0),FALSE)
+N("314"),
""))))))))))))))))))))))))</f>
        <v>#NAME?</v>
      </c>
      <c r="G585" t="s">
        <v>1143</v>
      </c>
      <c r="H585" s="321">
        <f>IFERROR(
IF(ISERROR($D585)=FALSE,$D585,IF(ISERROR($E585)=FALSE,$E585,IF(ISERROR($F585)=FALSE,$F585
+N("012 checkboxes"),
IF(
IF(OR(LEFT($A585,9)="Syndicate",LEFT($A585,12)="NewSyndicate"),VLOOKUP($A585,'012'!$J:$ZW,MATCH("Link to button",'012'!$J$1:$ZW$1,0),0)
+N("309 checkbox"),
IF($C585="309 LCR Summary0",VLOOKUP("Notes990",'309'!$P:$ZZ,MATCH("Link to button",'309'!$P$1:$ZZ$1,0),0)
+N("313 checkboxes"),
IF($C585="313 Financial Information0LcmVsScr",IF($C585="309 LCR Summary0",VLOOKUP("LcmVsScr",'309'!$N:$ZZ,MATCH("Link to button",'309'!$N$1:$ZZ$1,0),0),
IF($C585="313 Financial Information0LcrDocAttached",IF($C585="309 LCR Summary0",VLOOKUP("LcrDocAttached",'309'!$N:$ZZ,MATCH("Link to button",'309'!$N$1:$ZZ$1,0),
0)))))))=1,TRUE,FALSE)
))),"")</f>
        <v>0</v>
      </c>
      <c r="I585">
        <v>2012</v>
      </c>
    </row>
    <row r="586" spans="1:9" customFormat="1">
      <c r="A586" s="237" t="str">
        <f>VLOOKUP($G586,CSVLookups!$B:$R,MATCH(A$1,CSVLookups!$B$1:$R$1,0),FALSE)</f>
        <v>312 Projected Solvency II Technical Provisions at Time Zero</v>
      </c>
      <c r="B586" s="237" t="str">
        <f>VLOOKUP($G586,CSVLookups!$B:$R,MATCH(B$1,CSVLookups!$B$1:$R$1,0),FALSE)</f>
        <v>E</v>
      </c>
      <c r="C586" s="238" t="str">
        <f t="shared" si="9"/>
        <v>312 Projected Solvency II Technical Provisions at Time ZeroE2012</v>
      </c>
      <c r="D586" s="238">
        <f>IF(AND(VALUE(LEFT($A586,3))=309,LEN($B586)=3),VLOOKUP(VALUE(MID($B586,2,2)),_309_Table1,MATCH(MID($B586,1,1),_309_Table1_ColumnLookup,0),FALSE),
  IF($C586="309 LCR SummaryA",OneYearSCR,IF($C586="309 LCR SummaryB",UltimateSCR,IF(VALUE(LEFT($A586,3))=309,VLOOKUP(VALUE(MID($B586,2,1)),_309_Table1,MATCH(MID($B586,1,1),_309_Table1_ColumnLookup,0),FALSE)
+N("309"),
  IF(VALUE(LEFT($A586,3))=310,VLOOKUP(VALUE(MID($B586,2,1)),_310_Table1,MATCH(MID($B586,1,1),_310_Table1_ColumnLookup,0),FALSE)
+N("310"),
  IF(AND(VALUE(LEFT($A586,3))=311,LEN($I586)=4),VLOOKUP($I586,_311_Table1,MATCH($B586,_311_Table1_ColumnLookup,0),FALSE),
  IF(AND(VALUE(LEFT($A586,3))=311,OR($B586="I2",$B586="J2",$B586="K2",$B586="L2")),VLOOKUP('311'!$G$58,_311_Table1,MATCH(MID($B586,1,1),_311_Table1_ColumnLookup,0),FALSE),
  IF(AND(VALUE(LEFT($A586,3))=311,RIGHT($B586,5)="Total"),VLOOKUP('311'!$G$59,_311_Table1,MATCH(MID($B586,1,1),_311_Table1_ColumnLookup,0),FALSE),
  IF(VALUE(LEFT($A586,3))=311,VLOOKUP(VALUE(MID($B586,2,1)),_311_Table1,MATCH(MID($B586,1,1),_311_Table1_ColumnLookup,0),FALSE)
+N("311"),
  IF(AND(VALUE(LEFT($A586,3))=312,LEFT($G586,10)="Unincepted",$B586="G "),VLOOKUP(" ULO",_312_Table1,MATCH('312'!$N$16,_312_Table1_ColumnLookup,0),FALSE),
  IF(AND(VALUE(LEFT($A586,3))=312,LEFT($G586,10)="Unincepted",$B586="O "),VLOOKUP(" ULO",_312_Table1,MATCH('312'!$V$16,_312_Table1_ColumnLookup,0),FALSE),
  IF(AND(VALUE(LEFT($A586,3))=312,LEFT($G586,10)="Unincepted",$B586="Q "),VLOOKUP(" ULO",_312_Table1,MATCH('312'!$X$16,_312_Table1_ColumnLookup,0),FALSE),
  IF(AND(VALUE(LEFT($A586,3))=312,LEFT($G586,10)="Unincepted"),VLOOKUP(" ULO",_312_Table1,MATCH(LEFT($B586,1),_312_Table1_ColumnLookup,0),FALSE),
  IF(AND(VALUE(LEFT($A586,3))=312,LEFT($G586,5)="Total",$B586="G "),VLOOKUP('312'!$F$80,_312_Table1,MATCH('312'!$N$16,_312_Table1_ColumnLookup,0),FALSE),
  IF(AND(VALUE(LEFT($A586,3))=312,LEFT($G586,5)="Total",$B586="O "),VLOOKUP('312'!$F$80,_312_Table1,MATCH('312'!$V$16,_312_Table1_ColumnLookup,0),FALSE),
  IF(AND(VALUE(LEFT($A586,3))=312,LEFT($G586,5)="Total",$B586="Q "),VLOOKUP('312'!$F$80,_312_Table1,MATCH('312'!$X$16,_312_Table1_ColumnLookup,0),FALSE),
  IF(AND(VALUE(LEFT($A586,3))=312,LEFT($G586,5)="Total"),VLOOKUP('312'!$F$80,_312_Table1,MATCH(LEFT($B586,1),_312_Table1_ColumnLookup,0),FALSE),
  IF(AND(VALUE(LEFT($A586,3))=312,LEN($I586)=4,$B586="G"),VLOOKUP($I586,_312_Table1,MATCH('312'!$N$16,_312_Table1_ColumnLookup,0),FALSE),
  IF(AND(VALUE(LEFT($A586,3))=312,LEN($I586)=4,$B586="O"),VLOOKUP($I586,_312_Table1,MATCH('312'!$V$16,_312_Table1_ColumnLookup,0),FALSE),
  IF(AND(VALUE(LEFT($A586,3))=312,LEN($I586)=4,$B586="Q"),VLOOKUP($I586,_312_Table1,MATCH('312'!$X$16,_312_Table1_ColumnLookup,0),FALSE),
  IF(AND(VALUE(LEFT($A586,3))=312,LEN($I586)=4),VLOOKUP($I586,_312_Table1,MATCH(LEFT($B586,1),_312_Table1_ColumnLookup,0),FALSE)
+N("312"),
  IF(VALUE(LEFT($A586,3))=313,VLOOKUP(VALUE(MID($B586,2,1)),_313_Table1,MATCH(MID($B586,1,1),_313_Table1_ColumnLookup,0),FALSE)
+N("313"),
  IF(AND(VALUE(LEFT($A586,3))=314,LEN($B586)=3),VLOOKUP(VALUE(MID($B586,2,2)),_314_Table1,MATCH(MID($B586,1,1),_314_Table1_ColumnLookup,0),FALSE),
  IF(VALUE(LEFT($A586,3))=314,VLOOKUP(VALUE(MID($B586,2,1)),_314_Table1,MATCH(MID($B586,1,1),_314_Table1_ColumnLookup,0),FALSE)
+N("314"),
""))))))))))))))))))))))))</f>
        <v>0</v>
      </c>
      <c r="E586" s="238" t="e">
        <f>IF(AND(VALUE(LEFT($A586,3))=309,LEN($B586)=3),VLOOKUP(VALUE(MID($B586,2,2)),_309_Table2,MATCH(MID($B586,1,1),_309_Table2_ColumnLookup,0),FALSE),
  IF($C586="309 LCR SummaryA",OneYearSCR,IF($C586="309 LCR SummaryB",UltimateSCR,IF(VALUE(LEFT($A586,3))=309,VLOOKUP(VALUE(MID($B586,2,1)),_309_Table2,MATCH(MID($B586,1,1),_309_Table2_ColumnLookup,0),FALSE)
+N("309"),
  IF(VALUE(LEFT($A586,3))=310,VLOOKUP(VALUE(MID($B586,2,1)),_310_Table2,MATCH(MID($B586,1,1),_310_Table2_ColumnLookup,0),FALSE)
+N("310"),
  IF(AND(VALUE(LEFT($A586,3))=311,LEN($I586)=4),VLOOKUP($I586,_311_Table2,MATCH($B586,_311_Table2_ColumnLookup,0),FALSE),
  IF(AND(VALUE(LEFT($A586,3))=311,OR($B586="I2",$B586="J2",$B586="K2",$B586="L2")),VLOOKUP('311'!$G$58,_311_Table2,MATCH(MID($B586,1,1),_311_Table2_ColumnLookup,0),FALSE),
  IF(AND(VALUE(LEFT($A586,3))=311,RIGHT($B586,5)="Total"),VLOOKUP('311'!$G$59,_311_Table2,MATCH(MID($B586,1,1),_311_Table2_ColumnLookup,0),FALSE),
  IF(VALUE(LEFT($A586,3))=311,VLOOKUP(VALUE(MID($B586,2,1)),_311_Table2,MATCH(MID($B586,1,1),_311_Table2_ColumnLookup,0),FALSE)
+N("311"),
  IF(AND(VALUE(LEFT($A586,3))=312,LEFT($G586,10)="Unincepted",$B586="G "),VLOOKUP(" ULO",_312_Table2,MATCH('312'!$N$16,_312_Table2_ColumnLookup,0),FALSE),
  IF(AND(VALUE(LEFT($A586,3))=312,LEFT($G586,10)="Unincepted",$B586="O "),VLOOKUP(" ULO",_312_Table2,MATCH('312'!$V$16,_312_Table2_ColumnLookup,0),FALSE),
  IF(AND(VALUE(LEFT($A586,3))=312,LEFT($G586,10)="Unincepted",$B586="Q "),VLOOKUP(" ULO",_312_Table2,MATCH('312'!$X$16,_312_Table2_ColumnLookup,0),FALSE),
  IF(AND(VALUE(LEFT($A586,3))=312,LEFT($G586,10)="Unincepted"),VLOOKUP(" ULO",_312_Table2,MATCH(LEFT($B586,1),_312_Table2_ColumnLookup,0),FALSE),
  IF(AND(VALUE(LEFT($A586,3))=312,LEFT($G586,5)="Total",$B586="G "),VLOOKUP('312'!$F$80,_312_Table2,MATCH('312'!$N$16,_312_Table2_ColumnLookup,0),FALSE),
  IF(AND(VALUE(LEFT($A586,3))=312,LEFT($G586,5)="Total",$B586="O "),VLOOKUP('312'!$F$80,_312_Table2,MATCH('312'!$V$16,_312_Table2_ColumnLookup,0),FALSE),
  IF(AND(VALUE(LEFT($A586,3))=312,LEFT($G586,5)="Total",$B586="Q "),VLOOKUP('312'!$F$80,_312_Table2,MATCH('312'!$X$16,_312_Table2_ColumnLookup,0),FALSE),
  IF(AND(VALUE(LEFT($A586,3))=312,LEFT($G586,5)="Total"),VLOOKUP('312'!$F$80,_312_Table2,MATCH(LEFT($B586,1),_312_Table2_ColumnLookup,0),FALSE),
  IF(AND(VALUE(LEFT($A586,3))=312,LEN($I586)=4,$B586="G"),VLOOKUP($I586,_312_Table2,MATCH('312'!$N$16,_312_Table2_ColumnLookup,0),FALSE),
  IF(AND(VALUE(LEFT($A586,3))=312,LEN($I586)=4,$B586="O"),VLOOKUP($I586,_312_Table2,MATCH('312'!$V$16,_312_Table2_ColumnLookup,0),FALSE),
  IF(AND(VALUE(LEFT($A586,3))=312,LEN($I586)=4,$B586="Q"),VLOOKUP($I586,_312_Table2,MATCH('312'!$X$16,_312_Table2_ColumnLookup,0),FALSE),
  IF(AND(VALUE(LEFT($A586,3))=312,LEN($I586)=4),VLOOKUP($I586,_312_Table2,MATCH(LEFT($B586,1),_312_Table2_ColumnLookup,0),FALSE)
+N("312"),
  IF(VALUE(LEFT($A586,3))=313,VLOOKUP(VALUE(MID($B586,2,1)),_313_Table2,MATCH(MID($B586,1,1),_313_Table2_ColumnLookup,0),FALSE)
+N("313"),
  IF(AND(VALUE(LEFT($A586,3))=314,LEN($B586)=3),VLOOKUP(VALUE(MID($B586,2,2)),_314_Table2,MATCH(MID($B586,1,1),_314_Table2_ColumnLookup,0),FALSE),
  IF(VALUE(LEFT($A586,3))=314,VLOOKUP(VALUE(MID($B586,2,1)),_314_Table2,MATCH(MID($B586,1,1),_314_Table2_ColumnLookup,0),FALSE)
+N("314"),
""))))))))))))))))))))))))</f>
        <v>#NAME?</v>
      </c>
      <c r="F586" s="238" t="e">
        <f>IF(AND(VALUE(LEFT($A586,3))=309,LEN($B586)=3),VLOOKUP(VALUE(MID($B586,2,2)),_309_Table3,MATCH(MID($B586,1,1),_309_Table3_ColumnLookup,0),FALSE),
  IF($C586="309 LCR SummaryA",OneYearSCR,IF($C586="309 LCR SummaryB",UltimateSCR,IF(VALUE(LEFT($A586,3))=309,VLOOKUP(VALUE(MID($B586,2,1)),_309_Table3,MATCH(MID($B586,1,1),_309_Table3_ColumnLookup,0),FALSE)
+N("309"),
  IF(VALUE(LEFT($A586,3))=310,VLOOKUP(VALUE(MID($B586,2,1)),_310_Table3,MATCH(MID($B586,1,1),_310_Table3_ColumnLookup,0),FALSE)
+N("310"),
  IF(AND(VALUE(LEFT($A586,3))=311,LEN($I586)=4),VLOOKUP($I586,_311_Table3,MATCH($B586,_311_Table3_ColumnLookup,0),FALSE),
  IF(AND(VALUE(LEFT($A586,3))=311,OR($B586="I2",$B586="J2",$B586="K2",$B586="L2")),VLOOKUP('311'!$G$58,_311_Table3,MATCH(MID($B586,1,1),_311_Table3_ColumnLookup,0),FALSE),
  IF(AND(VALUE(LEFT($A586,3))=311,RIGHT($B586,5)="Total"),VLOOKUP('311'!$G$59,_311_Table3,MATCH(MID($B586,1,1),_311_Table3_ColumnLookup,0),FALSE),
  IF(VALUE(LEFT($A586,3))=311,VLOOKUP(VALUE(MID($B586,2,1)),_311_Table3,MATCH(MID($B586,1,1),_311_Table3_ColumnLookup,0),FALSE)
+N("311"),
  IF(AND(VALUE(LEFT($A586,3))=312,LEFT($G586,10)="Unincepted",$B586="G "),VLOOKUP(" ULO",_312_Table3,MATCH('312'!$N$16,_312_Table3_ColumnLookup,0),FALSE),
  IF(AND(VALUE(LEFT($A586,3))=312,LEFT($G586,10)="Unincepted",$B586="O "),VLOOKUP(" ULO",_312_Table3,MATCH('312'!$V$16,_312_Table3_ColumnLookup,0),FALSE),
  IF(AND(VALUE(LEFT($A586,3))=312,LEFT($G586,10)="Unincepted",$B586="Q "),VLOOKUP(" ULO",_312_Table3,MATCH('312'!$X$16,_312_Table3_ColumnLookup,0),FALSE),
  IF(AND(VALUE(LEFT($A586,3))=312,LEFT($G586,10)="Unincepted"),VLOOKUP(" ULO",_312_Table3,MATCH(LEFT($B586,1),_312_Table3_ColumnLookup,0),FALSE),
  IF(AND(VALUE(LEFT($A586,3))=312,LEFT($G586,5)="Total",$B586="G "),VLOOKUP('312'!$F$80,_312_Table3,MATCH('312'!$N$16,_312_Table3_ColumnLookup,0),FALSE),
  IF(AND(VALUE(LEFT($A586,3))=312,LEFT($G586,5)="Total",$B586="O "),VLOOKUP('312'!$F$80,_312_Table3,MATCH('312'!$V$16,_312_Table3_ColumnLookup,0),FALSE),
  IF(AND(VALUE(LEFT($A586,3))=312,LEFT($G586,5)="Total",$B586="Q "),VLOOKUP('312'!$F$80,_312_Table3,MATCH('312'!$X$16,_312_Table3_ColumnLookup,0),FALSE),
  IF(AND(VALUE(LEFT($A586,3))=312,LEFT($G586,5)="Total"),VLOOKUP('312'!$F$80,_312_Table3,MATCH(LEFT($B586,1),_312_Table3_ColumnLookup,0),FALSE),
  IF(AND(VALUE(LEFT($A586,3))=312,LEN($I586)=4,$B586="G"),VLOOKUP($I586,_312_Table3,MATCH('312'!$N$16,_312_Table3_ColumnLookup,0),FALSE),
  IF(AND(VALUE(LEFT($A586,3))=312,LEN($I586)=4,$B586="O"),VLOOKUP($I586,_312_Table3,MATCH('312'!$V$16,_312_Table3_ColumnLookup,0),FALSE),
  IF(AND(VALUE(LEFT($A586,3))=312,LEN($I586)=4,$B586="Q"),VLOOKUP($I586,_312_Table3,MATCH('312'!$X$16,_312_Table3_ColumnLookup,0),FALSE),
  IF(AND(VALUE(LEFT($A586,3))=312,LEN($I586)=4),VLOOKUP($I586,_312_Table3,MATCH(LEFT($B586,1),_312_Table3_ColumnLookup,0),FALSE)
+N("312"),
  IF(VALUE(LEFT($A586,3))=313,VLOOKUP(VALUE(MID($B586,2,1)),_313_Table3,MATCH(MID($B586,1,1),_313_Table3_ColumnLookup,0),FALSE)
+N("313"),
  IF(AND(VALUE(LEFT($A586,3))=314,LEN($B586)=3),VLOOKUP(VALUE(MID($B586,2,2)),_314_Table3,MATCH(MID($B586,1,1),_314_Table3_ColumnLookup,0),FALSE),
  IF(VALUE(LEFT($A586,3))=314,VLOOKUP(VALUE(MID($B586,2,1)),_314_Table3,MATCH(MID($B586,1,1),_314_Table3_ColumnLookup,0),FALSE)
+N("314"),
""))))))))))))))))))))))))</f>
        <v>#NAME?</v>
      </c>
      <c r="G586" t="s">
        <v>1146</v>
      </c>
      <c r="H586" s="321">
        <f>IFERROR(
IF(ISERROR($D586)=FALSE,$D586,IF(ISERROR($E586)=FALSE,$E586,IF(ISERROR($F586)=FALSE,$F586
+N("012 checkboxes"),
IF(
IF(OR(LEFT($A586,9)="Syndicate",LEFT($A586,12)="NewSyndicate"),VLOOKUP($A586,'012'!$J:$ZW,MATCH("Link to button",'012'!$J$1:$ZW$1,0),0)
+N("309 checkbox"),
IF($C586="309 LCR Summary0",VLOOKUP("Notes990",'309'!$P:$ZZ,MATCH("Link to button",'309'!$P$1:$ZZ$1,0),0)
+N("313 checkboxes"),
IF($C586="313 Financial Information0LcmVsScr",IF($C586="309 LCR Summary0",VLOOKUP("LcmVsScr",'309'!$N:$ZZ,MATCH("Link to button",'309'!$N$1:$ZZ$1,0),0),
IF($C586="313 Financial Information0LcrDocAttached",IF($C586="309 LCR Summary0",VLOOKUP("LcrDocAttached",'309'!$N:$ZZ,MATCH("Link to button",'309'!$N$1:$ZZ$1,0),
0)))))))=1,TRUE,FALSE)
))),"")</f>
        <v>0</v>
      </c>
      <c r="I586">
        <v>2012</v>
      </c>
    </row>
    <row r="587" spans="1:9" customFormat="1">
      <c r="A587" s="237" t="str">
        <f>VLOOKUP($G587,CSVLookups!$B:$R,MATCH(A$1,CSVLookups!$B$1:$R$1,0),FALSE)</f>
        <v>312 Projected Solvency II Technical Provisions at Time Zero</v>
      </c>
      <c r="B587" s="237" t="str">
        <f>VLOOKUP($G587,CSVLookups!$B:$R,MATCH(B$1,CSVLookups!$B$1:$R$1,0),FALSE)</f>
        <v>F</v>
      </c>
      <c r="C587" s="238" t="str">
        <f t="shared" si="9"/>
        <v>312 Projected Solvency II Technical Provisions at Time ZeroF2012</v>
      </c>
      <c r="D587" s="238">
        <f>IF(AND(VALUE(LEFT($A587,3))=309,LEN($B587)=3),VLOOKUP(VALUE(MID($B587,2,2)),_309_Table1,MATCH(MID($B587,1,1),_309_Table1_ColumnLookup,0),FALSE),
  IF($C587="309 LCR SummaryA",OneYearSCR,IF($C587="309 LCR SummaryB",UltimateSCR,IF(VALUE(LEFT($A587,3))=309,VLOOKUP(VALUE(MID($B587,2,1)),_309_Table1,MATCH(MID($B587,1,1),_309_Table1_ColumnLookup,0),FALSE)
+N("309"),
  IF(VALUE(LEFT($A587,3))=310,VLOOKUP(VALUE(MID($B587,2,1)),_310_Table1,MATCH(MID($B587,1,1),_310_Table1_ColumnLookup,0),FALSE)
+N("310"),
  IF(AND(VALUE(LEFT($A587,3))=311,LEN($I587)=4),VLOOKUP($I587,_311_Table1,MATCH($B587,_311_Table1_ColumnLookup,0),FALSE),
  IF(AND(VALUE(LEFT($A587,3))=311,OR($B587="I2",$B587="J2",$B587="K2",$B587="L2")),VLOOKUP('311'!$G$58,_311_Table1,MATCH(MID($B587,1,1),_311_Table1_ColumnLookup,0),FALSE),
  IF(AND(VALUE(LEFT($A587,3))=311,RIGHT($B587,5)="Total"),VLOOKUP('311'!$G$59,_311_Table1,MATCH(MID($B587,1,1),_311_Table1_ColumnLookup,0),FALSE),
  IF(VALUE(LEFT($A587,3))=311,VLOOKUP(VALUE(MID($B587,2,1)),_311_Table1,MATCH(MID($B587,1,1),_311_Table1_ColumnLookup,0),FALSE)
+N("311"),
  IF(AND(VALUE(LEFT($A587,3))=312,LEFT($G587,10)="Unincepted",$B587="G "),VLOOKUP(" ULO",_312_Table1,MATCH('312'!$N$16,_312_Table1_ColumnLookup,0),FALSE),
  IF(AND(VALUE(LEFT($A587,3))=312,LEFT($G587,10)="Unincepted",$B587="O "),VLOOKUP(" ULO",_312_Table1,MATCH('312'!$V$16,_312_Table1_ColumnLookup,0),FALSE),
  IF(AND(VALUE(LEFT($A587,3))=312,LEFT($G587,10)="Unincepted",$B587="Q "),VLOOKUP(" ULO",_312_Table1,MATCH('312'!$X$16,_312_Table1_ColumnLookup,0),FALSE),
  IF(AND(VALUE(LEFT($A587,3))=312,LEFT($G587,10)="Unincepted"),VLOOKUP(" ULO",_312_Table1,MATCH(LEFT($B587,1),_312_Table1_ColumnLookup,0),FALSE),
  IF(AND(VALUE(LEFT($A587,3))=312,LEFT($G587,5)="Total",$B587="G "),VLOOKUP('312'!$F$80,_312_Table1,MATCH('312'!$N$16,_312_Table1_ColumnLookup,0),FALSE),
  IF(AND(VALUE(LEFT($A587,3))=312,LEFT($G587,5)="Total",$B587="O "),VLOOKUP('312'!$F$80,_312_Table1,MATCH('312'!$V$16,_312_Table1_ColumnLookup,0),FALSE),
  IF(AND(VALUE(LEFT($A587,3))=312,LEFT($G587,5)="Total",$B587="Q "),VLOOKUP('312'!$F$80,_312_Table1,MATCH('312'!$X$16,_312_Table1_ColumnLookup,0),FALSE),
  IF(AND(VALUE(LEFT($A587,3))=312,LEFT($G587,5)="Total"),VLOOKUP('312'!$F$80,_312_Table1,MATCH(LEFT($B587,1),_312_Table1_ColumnLookup,0),FALSE),
  IF(AND(VALUE(LEFT($A587,3))=312,LEN($I587)=4,$B587="G"),VLOOKUP($I587,_312_Table1,MATCH('312'!$N$16,_312_Table1_ColumnLookup,0),FALSE),
  IF(AND(VALUE(LEFT($A587,3))=312,LEN($I587)=4,$B587="O"),VLOOKUP($I587,_312_Table1,MATCH('312'!$V$16,_312_Table1_ColumnLookup,0),FALSE),
  IF(AND(VALUE(LEFT($A587,3))=312,LEN($I587)=4,$B587="Q"),VLOOKUP($I587,_312_Table1,MATCH('312'!$X$16,_312_Table1_ColumnLookup,0),FALSE),
  IF(AND(VALUE(LEFT($A587,3))=312,LEN($I587)=4),VLOOKUP($I587,_312_Table1,MATCH(LEFT($B587,1),_312_Table1_ColumnLookup,0),FALSE)
+N("312"),
  IF(VALUE(LEFT($A587,3))=313,VLOOKUP(VALUE(MID($B587,2,1)),_313_Table1,MATCH(MID($B587,1,1),_313_Table1_ColumnLookup,0),FALSE)
+N("313"),
  IF(AND(VALUE(LEFT($A587,3))=314,LEN($B587)=3),VLOOKUP(VALUE(MID($B587,2,2)),_314_Table1,MATCH(MID($B587,1,1),_314_Table1_ColumnLookup,0),FALSE),
  IF(VALUE(LEFT($A587,3))=314,VLOOKUP(VALUE(MID($B587,2,1)),_314_Table1,MATCH(MID($B587,1,1),_314_Table1_ColumnLookup,0),FALSE)
+N("314"),
""))))))))))))))))))))))))</f>
        <v>0</v>
      </c>
      <c r="E587" s="238" t="e">
        <f>IF(AND(VALUE(LEFT($A587,3))=309,LEN($B587)=3),VLOOKUP(VALUE(MID($B587,2,2)),_309_Table2,MATCH(MID($B587,1,1),_309_Table2_ColumnLookup,0),FALSE),
  IF($C587="309 LCR SummaryA",OneYearSCR,IF($C587="309 LCR SummaryB",UltimateSCR,IF(VALUE(LEFT($A587,3))=309,VLOOKUP(VALUE(MID($B587,2,1)),_309_Table2,MATCH(MID($B587,1,1),_309_Table2_ColumnLookup,0),FALSE)
+N("309"),
  IF(VALUE(LEFT($A587,3))=310,VLOOKUP(VALUE(MID($B587,2,1)),_310_Table2,MATCH(MID($B587,1,1),_310_Table2_ColumnLookup,0),FALSE)
+N("310"),
  IF(AND(VALUE(LEFT($A587,3))=311,LEN($I587)=4),VLOOKUP($I587,_311_Table2,MATCH($B587,_311_Table2_ColumnLookup,0),FALSE),
  IF(AND(VALUE(LEFT($A587,3))=311,OR($B587="I2",$B587="J2",$B587="K2",$B587="L2")),VLOOKUP('311'!$G$58,_311_Table2,MATCH(MID($B587,1,1),_311_Table2_ColumnLookup,0),FALSE),
  IF(AND(VALUE(LEFT($A587,3))=311,RIGHT($B587,5)="Total"),VLOOKUP('311'!$G$59,_311_Table2,MATCH(MID($B587,1,1),_311_Table2_ColumnLookup,0),FALSE),
  IF(VALUE(LEFT($A587,3))=311,VLOOKUP(VALUE(MID($B587,2,1)),_311_Table2,MATCH(MID($B587,1,1),_311_Table2_ColumnLookup,0),FALSE)
+N("311"),
  IF(AND(VALUE(LEFT($A587,3))=312,LEFT($G587,10)="Unincepted",$B587="G "),VLOOKUP(" ULO",_312_Table2,MATCH('312'!$N$16,_312_Table2_ColumnLookup,0),FALSE),
  IF(AND(VALUE(LEFT($A587,3))=312,LEFT($G587,10)="Unincepted",$B587="O "),VLOOKUP(" ULO",_312_Table2,MATCH('312'!$V$16,_312_Table2_ColumnLookup,0),FALSE),
  IF(AND(VALUE(LEFT($A587,3))=312,LEFT($G587,10)="Unincepted",$B587="Q "),VLOOKUP(" ULO",_312_Table2,MATCH('312'!$X$16,_312_Table2_ColumnLookup,0),FALSE),
  IF(AND(VALUE(LEFT($A587,3))=312,LEFT($G587,10)="Unincepted"),VLOOKUP(" ULO",_312_Table2,MATCH(LEFT($B587,1),_312_Table2_ColumnLookup,0),FALSE),
  IF(AND(VALUE(LEFT($A587,3))=312,LEFT($G587,5)="Total",$B587="G "),VLOOKUP('312'!$F$80,_312_Table2,MATCH('312'!$N$16,_312_Table2_ColumnLookup,0),FALSE),
  IF(AND(VALUE(LEFT($A587,3))=312,LEFT($G587,5)="Total",$B587="O "),VLOOKUP('312'!$F$80,_312_Table2,MATCH('312'!$V$16,_312_Table2_ColumnLookup,0),FALSE),
  IF(AND(VALUE(LEFT($A587,3))=312,LEFT($G587,5)="Total",$B587="Q "),VLOOKUP('312'!$F$80,_312_Table2,MATCH('312'!$X$16,_312_Table2_ColumnLookup,0),FALSE),
  IF(AND(VALUE(LEFT($A587,3))=312,LEFT($G587,5)="Total"),VLOOKUP('312'!$F$80,_312_Table2,MATCH(LEFT($B587,1),_312_Table2_ColumnLookup,0),FALSE),
  IF(AND(VALUE(LEFT($A587,3))=312,LEN($I587)=4,$B587="G"),VLOOKUP($I587,_312_Table2,MATCH('312'!$N$16,_312_Table2_ColumnLookup,0),FALSE),
  IF(AND(VALUE(LEFT($A587,3))=312,LEN($I587)=4,$B587="O"),VLOOKUP($I587,_312_Table2,MATCH('312'!$V$16,_312_Table2_ColumnLookup,0),FALSE),
  IF(AND(VALUE(LEFT($A587,3))=312,LEN($I587)=4,$B587="Q"),VLOOKUP($I587,_312_Table2,MATCH('312'!$X$16,_312_Table2_ColumnLookup,0),FALSE),
  IF(AND(VALUE(LEFT($A587,3))=312,LEN($I587)=4),VLOOKUP($I587,_312_Table2,MATCH(LEFT($B587,1),_312_Table2_ColumnLookup,0),FALSE)
+N("312"),
  IF(VALUE(LEFT($A587,3))=313,VLOOKUP(VALUE(MID($B587,2,1)),_313_Table2,MATCH(MID($B587,1,1),_313_Table2_ColumnLookup,0),FALSE)
+N("313"),
  IF(AND(VALUE(LEFT($A587,3))=314,LEN($B587)=3),VLOOKUP(VALUE(MID($B587,2,2)),_314_Table2,MATCH(MID($B587,1,1),_314_Table2_ColumnLookup,0),FALSE),
  IF(VALUE(LEFT($A587,3))=314,VLOOKUP(VALUE(MID($B587,2,1)),_314_Table2,MATCH(MID($B587,1,1),_314_Table2_ColumnLookup,0),FALSE)
+N("314"),
""))))))))))))))))))))))))</f>
        <v>#NAME?</v>
      </c>
      <c r="F587" s="238" t="e">
        <f>IF(AND(VALUE(LEFT($A587,3))=309,LEN($B587)=3),VLOOKUP(VALUE(MID($B587,2,2)),_309_Table3,MATCH(MID($B587,1,1),_309_Table3_ColumnLookup,0),FALSE),
  IF($C587="309 LCR SummaryA",OneYearSCR,IF($C587="309 LCR SummaryB",UltimateSCR,IF(VALUE(LEFT($A587,3))=309,VLOOKUP(VALUE(MID($B587,2,1)),_309_Table3,MATCH(MID($B587,1,1),_309_Table3_ColumnLookup,0),FALSE)
+N("309"),
  IF(VALUE(LEFT($A587,3))=310,VLOOKUP(VALUE(MID($B587,2,1)),_310_Table3,MATCH(MID($B587,1,1),_310_Table3_ColumnLookup,0),FALSE)
+N("310"),
  IF(AND(VALUE(LEFT($A587,3))=311,LEN($I587)=4),VLOOKUP($I587,_311_Table3,MATCH($B587,_311_Table3_ColumnLookup,0),FALSE),
  IF(AND(VALUE(LEFT($A587,3))=311,OR($B587="I2",$B587="J2",$B587="K2",$B587="L2")),VLOOKUP('311'!$G$58,_311_Table3,MATCH(MID($B587,1,1),_311_Table3_ColumnLookup,0),FALSE),
  IF(AND(VALUE(LEFT($A587,3))=311,RIGHT($B587,5)="Total"),VLOOKUP('311'!$G$59,_311_Table3,MATCH(MID($B587,1,1),_311_Table3_ColumnLookup,0),FALSE),
  IF(VALUE(LEFT($A587,3))=311,VLOOKUP(VALUE(MID($B587,2,1)),_311_Table3,MATCH(MID($B587,1,1),_311_Table3_ColumnLookup,0),FALSE)
+N("311"),
  IF(AND(VALUE(LEFT($A587,3))=312,LEFT($G587,10)="Unincepted",$B587="G "),VLOOKUP(" ULO",_312_Table3,MATCH('312'!$N$16,_312_Table3_ColumnLookup,0),FALSE),
  IF(AND(VALUE(LEFT($A587,3))=312,LEFT($G587,10)="Unincepted",$B587="O "),VLOOKUP(" ULO",_312_Table3,MATCH('312'!$V$16,_312_Table3_ColumnLookup,0),FALSE),
  IF(AND(VALUE(LEFT($A587,3))=312,LEFT($G587,10)="Unincepted",$B587="Q "),VLOOKUP(" ULO",_312_Table3,MATCH('312'!$X$16,_312_Table3_ColumnLookup,0),FALSE),
  IF(AND(VALUE(LEFT($A587,3))=312,LEFT($G587,10)="Unincepted"),VLOOKUP(" ULO",_312_Table3,MATCH(LEFT($B587,1),_312_Table3_ColumnLookup,0),FALSE),
  IF(AND(VALUE(LEFT($A587,3))=312,LEFT($G587,5)="Total",$B587="G "),VLOOKUP('312'!$F$80,_312_Table3,MATCH('312'!$N$16,_312_Table3_ColumnLookup,0),FALSE),
  IF(AND(VALUE(LEFT($A587,3))=312,LEFT($G587,5)="Total",$B587="O "),VLOOKUP('312'!$F$80,_312_Table3,MATCH('312'!$V$16,_312_Table3_ColumnLookup,0),FALSE),
  IF(AND(VALUE(LEFT($A587,3))=312,LEFT($G587,5)="Total",$B587="Q "),VLOOKUP('312'!$F$80,_312_Table3,MATCH('312'!$X$16,_312_Table3_ColumnLookup,0),FALSE),
  IF(AND(VALUE(LEFT($A587,3))=312,LEFT($G587,5)="Total"),VLOOKUP('312'!$F$80,_312_Table3,MATCH(LEFT($B587,1),_312_Table3_ColumnLookup,0),FALSE),
  IF(AND(VALUE(LEFT($A587,3))=312,LEN($I587)=4,$B587="G"),VLOOKUP($I587,_312_Table3,MATCH('312'!$N$16,_312_Table3_ColumnLookup,0),FALSE),
  IF(AND(VALUE(LEFT($A587,3))=312,LEN($I587)=4,$B587="O"),VLOOKUP($I587,_312_Table3,MATCH('312'!$V$16,_312_Table3_ColumnLookup,0),FALSE),
  IF(AND(VALUE(LEFT($A587,3))=312,LEN($I587)=4,$B587="Q"),VLOOKUP($I587,_312_Table3,MATCH('312'!$X$16,_312_Table3_ColumnLookup,0),FALSE),
  IF(AND(VALUE(LEFT($A587,3))=312,LEN($I587)=4),VLOOKUP($I587,_312_Table3,MATCH(LEFT($B587,1),_312_Table3_ColumnLookup,0),FALSE)
+N("312"),
  IF(VALUE(LEFT($A587,3))=313,VLOOKUP(VALUE(MID($B587,2,1)),_313_Table3,MATCH(MID($B587,1,1),_313_Table3_ColumnLookup,0),FALSE)
+N("313"),
  IF(AND(VALUE(LEFT($A587,3))=314,LEN($B587)=3),VLOOKUP(VALUE(MID($B587,2,2)),_314_Table3,MATCH(MID($B587,1,1),_314_Table3_ColumnLookup,0),FALSE),
  IF(VALUE(LEFT($A587,3))=314,VLOOKUP(VALUE(MID($B587,2,1)),_314_Table3,MATCH(MID($B587,1,1),_314_Table3_ColumnLookup,0),FALSE)
+N("314"),
""))))))))))))))))))))))))</f>
        <v>#NAME?</v>
      </c>
      <c r="G587" t="s">
        <v>1148</v>
      </c>
      <c r="H587" s="321">
        <f>IFERROR(
IF(ISERROR($D587)=FALSE,$D587,IF(ISERROR($E587)=FALSE,$E587,IF(ISERROR($F587)=FALSE,$F587
+N("012 checkboxes"),
IF(
IF(OR(LEFT($A587,9)="Syndicate",LEFT($A587,12)="NewSyndicate"),VLOOKUP($A587,'012'!$J:$ZW,MATCH("Link to button",'012'!$J$1:$ZW$1,0),0)
+N("309 checkbox"),
IF($C587="309 LCR Summary0",VLOOKUP("Notes990",'309'!$P:$ZZ,MATCH("Link to button",'309'!$P$1:$ZZ$1,0),0)
+N("313 checkboxes"),
IF($C587="313 Financial Information0LcmVsScr",IF($C587="309 LCR Summary0",VLOOKUP("LcmVsScr",'309'!$N:$ZZ,MATCH("Link to button",'309'!$N$1:$ZZ$1,0),0),
IF($C587="313 Financial Information0LcrDocAttached",IF($C587="309 LCR Summary0",VLOOKUP("LcrDocAttached",'309'!$N:$ZZ,MATCH("Link to button",'309'!$N$1:$ZZ$1,0),
0)))))))=1,TRUE,FALSE)
))),"")</f>
        <v>0</v>
      </c>
      <c r="I587">
        <v>2012</v>
      </c>
    </row>
    <row r="588" spans="1:9" customFormat="1">
      <c r="A588" s="237" t="str">
        <f>VLOOKUP($G588,CSVLookups!$B:$R,MATCH(A$1,CSVLookups!$B$1:$R$1,0),FALSE)</f>
        <v>312 Projected Solvency II Technical Provisions at Time Zero</v>
      </c>
      <c r="B588" s="237" t="str">
        <f>VLOOKUP($G588,CSVLookups!$B:$R,MATCH(B$1,CSVLookups!$B$1:$R$1,0),FALSE)</f>
        <v>G</v>
      </c>
      <c r="C588" s="238" t="str">
        <f t="shared" si="9"/>
        <v>312 Projected Solvency II Technical Provisions at Time ZeroG2012</v>
      </c>
      <c r="D588" s="238">
        <f>IF(AND(VALUE(LEFT($A588,3))=309,LEN($B588)=3),VLOOKUP(VALUE(MID($B588,2,2)),_309_Table1,MATCH(MID($B588,1,1),_309_Table1_ColumnLookup,0),FALSE),
  IF($C588="309 LCR SummaryA",OneYearSCR,IF($C588="309 LCR SummaryB",UltimateSCR,IF(VALUE(LEFT($A588,3))=309,VLOOKUP(VALUE(MID($B588,2,1)),_309_Table1,MATCH(MID($B588,1,1),_309_Table1_ColumnLookup,0),FALSE)
+N("309"),
  IF(VALUE(LEFT($A588,3))=310,VLOOKUP(VALUE(MID($B588,2,1)),_310_Table1,MATCH(MID($B588,1,1),_310_Table1_ColumnLookup,0),FALSE)
+N("310"),
  IF(AND(VALUE(LEFT($A588,3))=311,LEN($I588)=4),VLOOKUP($I588,_311_Table1,MATCH($B588,_311_Table1_ColumnLookup,0),FALSE),
  IF(AND(VALUE(LEFT($A588,3))=311,OR($B588="I2",$B588="J2",$B588="K2",$B588="L2")),VLOOKUP('311'!$G$58,_311_Table1,MATCH(MID($B588,1,1),_311_Table1_ColumnLookup,0),FALSE),
  IF(AND(VALUE(LEFT($A588,3))=311,RIGHT($B588,5)="Total"),VLOOKUP('311'!$G$59,_311_Table1,MATCH(MID($B588,1,1),_311_Table1_ColumnLookup,0),FALSE),
  IF(VALUE(LEFT($A588,3))=311,VLOOKUP(VALUE(MID($B588,2,1)),_311_Table1,MATCH(MID($B588,1,1),_311_Table1_ColumnLookup,0),FALSE)
+N("311"),
  IF(AND(VALUE(LEFT($A588,3))=312,LEFT($G588,10)="Unincepted",$B588="G "),VLOOKUP(" ULO",_312_Table1,MATCH('312'!$N$16,_312_Table1_ColumnLookup,0),FALSE),
  IF(AND(VALUE(LEFT($A588,3))=312,LEFT($G588,10)="Unincepted",$B588="O "),VLOOKUP(" ULO",_312_Table1,MATCH('312'!$V$16,_312_Table1_ColumnLookup,0),FALSE),
  IF(AND(VALUE(LEFT($A588,3))=312,LEFT($G588,10)="Unincepted",$B588="Q "),VLOOKUP(" ULO",_312_Table1,MATCH('312'!$X$16,_312_Table1_ColumnLookup,0),FALSE),
  IF(AND(VALUE(LEFT($A588,3))=312,LEFT($G588,10)="Unincepted"),VLOOKUP(" ULO",_312_Table1,MATCH(LEFT($B588,1),_312_Table1_ColumnLookup,0),FALSE),
  IF(AND(VALUE(LEFT($A588,3))=312,LEFT($G588,5)="Total",$B588="G "),VLOOKUP('312'!$F$80,_312_Table1,MATCH('312'!$N$16,_312_Table1_ColumnLookup,0),FALSE),
  IF(AND(VALUE(LEFT($A588,3))=312,LEFT($G588,5)="Total",$B588="O "),VLOOKUP('312'!$F$80,_312_Table1,MATCH('312'!$V$16,_312_Table1_ColumnLookup,0),FALSE),
  IF(AND(VALUE(LEFT($A588,3))=312,LEFT($G588,5)="Total",$B588="Q "),VLOOKUP('312'!$F$80,_312_Table1,MATCH('312'!$X$16,_312_Table1_ColumnLookup,0),FALSE),
  IF(AND(VALUE(LEFT($A588,3))=312,LEFT($G588,5)="Total"),VLOOKUP('312'!$F$80,_312_Table1,MATCH(LEFT($B588,1),_312_Table1_ColumnLookup,0),FALSE),
  IF(AND(VALUE(LEFT($A588,3))=312,LEN($I588)=4,$B588="G"),VLOOKUP($I588,_312_Table1,MATCH('312'!$N$16,_312_Table1_ColumnLookup,0),FALSE),
  IF(AND(VALUE(LEFT($A588,3))=312,LEN($I588)=4,$B588="O"),VLOOKUP($I588,_312_Table1,MATCH('312'!$V$16,_312_Table1_ColumnLookup,0),FALSE),
  IF(AND(VALUE(LEFT($A588,3))=312,LEN($I588)=4,$B588="Q"),VLOOKUP($I588,_312_Table1,MATCH('312'!$X$16,_312_Table1_ColumnLookup,0),FALSE),
  IF(AND(VALUE(LEFT($A588,3))=312,LEN($I588)=4),VLOOKUP($I588,_312_Table1,MATCH(LEFT($B588,1),_312_Table1_ColumnLookup,0),FALSE)
+N("312"),
  IF(VALUE(LEFT($A588,3))=313,VLOOKUP(VALUE(MID($B588,2,1)),_313_Table1,MATCH(MID($B588,1,1),_313_Table1_ColumnLookup,0),FALSE)
+N("313"),
  IF(AND(VALUE(LEFT($A588,3))=314,LEN($B588)=3),VLOOKUP(VALUE(MID($B588,2,2)),_314_Table1,MATCH(MID($B588,1,1),_314_Table1_ColumnLookup,0),FALSE),
  IF(VALUE(LEFT($A588,3))=314,VLOOKUP(VALUE(MID($B588,2,1)),_314_Table1,MATCH(MID($B588,1,1),_314_Table1_ColumnLookup,0),FALSE)
+N("314"),
""))))))))))))))))))))))))</f>
        <v>0</v>
      </c>
      <c r="E588" s="238" t="e">
        <f>IF(AND(VALUE(LEFT($A588,3))=309,LEN($B588)=3),VLOOKUP(VALUE(MID($B588,2,2)),_309_Table2,MATCH(MID($B588,1,1),_309_Table2_ColumnLookup,0),FALSE),
  IF($C588="309 LCR SummaryA",OneYearSCR,IF($C588="309 LCR SummaryB",UltimateSCR,IF(VALUE(LEFT($A588,3))=309,VLOOKUP(VALUE(MID($B588,2,1)),_309_Table2,MATCH(MID($B588,1,1),_309_Table2_ColumnLookup,0),FALSE)
+N("309"),
  IF(VALUE(LEFT($A588,3))=310,VLOOKUP(VALUE(MID($B588,2,1)),_310_Table2,MATCH(MID($B588,1,1),_310_Table2_ColumnLookup,0),FALSE)
+N("310"),
  IF(AND(VALUE(LEFT($A588,3))=311,LEN($I588)=4),VLOOKUP($I588,_311_Table2,MATCH($B588,_311_Table2_ColumnLookup,0),FALSE),
  IF(AND(VALUE(LEFT($A588,3))=311,OR($B588="I2",$B588="J2",$B588="K2",$B588="L2")),VLOOKUP('311'!$G$58,_311_Table2,MATCH(MID($B588,1,1),_311_Table2_ColumnLookup,0),FALSE),
  IF(AND(VALUE(LEFT($A588,3))=311,RIGHT($B588,5)="Total"),VLOOKUP('311'!$G$59,_311_Table2,MATCH(MID($B588,1,1),_311_Table2_ColumnLookup,0),FALSE),
  IF(VALUE(LEFT($A588,3))=311,VLOOKUP(VALUE(MID($B588,2,1)),_311_Table2,MATCH(MID($B588,1,1),_311_Table2_ColumnLookup,0),FALSE)
+N("311"),
  IF(AND(VALUE(LEFT($A588,3))=312,LEFT($G588,10)="Unincepted",$B588="G "),VLOOKUP(" ULO",_312_Table2,MATCH('312'!$N$16,_312_Table2_ColumnLookup,0),FALSE),
  IF(AND(VALUE(LEFT($A588,3))=312,LEFT($G588,10)="Unincepted",$B588="O "),VLOOKUP(" ULO",_312_Table2,MATCH('312'!$V$16,_312_Table2_ColumnLookup,0),FALSE),
  IF(AND(VALUE(LEFT($A588,3))=312,LEFT($G588,10)="Unincepted",$B588="Q "),VLOOKUP(" ULO",_312_Table2,MATCH('312'!$X$16,_312_Table2_ColumnLookup,0),FALSE),
  IF(AND(VALUE(LEFT($A588,3))=312,LEFT($G588,10)="Unincepted"),VLOOKUP(" ULO",_312_Table2,MATCH(LEFT($B588,1),_312_Table2_ColumnLookup,0),FALSE),
  IF(AND(VALUE(LEFT($A588,3))=312,LEFT($G588,5)="Total",$B588="G "),VLOOKUP('312'!$F$80,_312_Table2,MATCH('312'!$N$16,_312_Table2_ColumnLookup,0),FALSE),
  IF(AND(VALUE(LEFT($A588,3))=312,LEFT($G588,5)="Total",$B588="O "),VLOOKUP('312'!$F$80,_312_Table2,MATCH('312'!$V$16,_312_Table2_ColumnLookup,0),FALSE),
  IF(AND(VALUE(LEFT($A588,3))=312,LEFT($G588,5)="Total",$B588="Q "),VLOOKUP('312'!$F$80,_312_Table2,MATCH('312'!$X$16,_312_Table2_ColumnLookup,0),FALSE),
  IF(AND(VALUE(LEFT($A588,3))=312,LEFT($G588,5)="Total"),VLOOKUP('312'!$F$80,_312_Table2,MATCH(LEFT($B588,1),_312_Table2_ColumnLookup,0),FALSE),
  IF(AND(VALUE(LEFT($A588,3))=312,LEN($I588)=4,$B588="G"),VLOOKUP($I588,_312_Table2,MATCH('312'!$N$16,_312_Table2_ColumnLookup,0),FALSE),
  IF(AND(VALUE(LEFT($A588,3))=312,LEN($I588)=4,$B588="O"),VLOOKUP($I588,_312_Table2,MATCH('312'!$V$16,_312_Table2_ColumnLookup,0),FALSE),
  IF(AND(VALUE(LEFT($A588,3))=312,LEN($I588)=4,$B588="Q"),VLOOKUP($I588,_312_Table2,MATCH('312'!$X$16,_312_Table2_ColumnLookup,0),FALSE),
  IF(AND(VALUE(LEFT($A588,3))=312,LEN($I588)=4),VLOOKUP($I588,_312_Table2,MATCH(LEFT($B588,1),_312_Table2_ColumnLookup,0),FALSE)
+N("312"),
  IF(VALUE(LEFT($A588,3))=313,VLOOKUP(VALUE(MID($B588,2,1)),_313_Table2,MATCH(MID($B588,1,1),_313_Table2_ColumnLookup,0),FALSE)
+N("313"),
  IF(AND(VALUE(LEFT($A588,3))=314,LEN($B588)=3),VLOOKUP(VALUE(MID($B588,2,2)),_314_Table2,MATCH(MID($B588,1,1),_314_Table2_ColumnLookup,0),FALSE),
  IF(VALUE(LEFT($A588,3))=314,VLOOKUP(VALUE(MID($B588,2,1)),_314_Table2,MATCH(MID($B588,1,1),_314_Table2_ColumnLookup,0),FALSE)
+N("314"),
""))))))))))))))))))))))))</f>
        <v>#NAME?</v>
      </c>
      <c r="F588" s="238" t="e">
        <f>IF(AND(VALUE(LEFT($A588,3))=309,LEN($B588)=3),VLOOKUP(VALUE(MID($B588,2,2)),_309_Table3,MATCH(MID($B588,1,1),_309_Table3_ColumnLookup,0),FALSE),
  IF($C588="309 LCR SummaryA",OneYearSCR,IF($C588="309 LCR SummaryB",UltimateSCR,IF(VALUE(LEFT($A588,3))=309,VLOOKUP(VALUE(MID($B588,2,1)),_309_Table3,MATCH(MID($B588,1,1),_309_Table3_ColumnLookup,0),FALSE)
+N("309"),
  IF(VALUE(LEFT($A588,3))=310,VLOOKUP(VALUE(MID($B588,2,1)),_310_Table3,MATCH(MID($B588,1,1),_310_Table3_ColumnLookup,0),FALSE)
+N("310"),
  IF(AND(VALUE(LEFT($A588,3))=311,LEN($I588)=4),VLOOKUP($I588,_311_Table3,MATCH($B588,_311_Table3_ColumnLookup,0),FALSE),
  IF(AND(VALUE(LEFT($A588,3))=311,OR($B588="I2",$B588="J2",$B588="K2",$B588="L2")),VLOOKUP('311'!$G$58,_311_Table3,MATCH(MID($B588,1,1),_311_Table3_ColumnLookup,0),FALSE),
  IF(AND(VALUE(LEFT($A588,3))=311,RIGHT($B588,5)="Total"),VLOOKUP('311'!$G$59,_311_Table3,MATCH(MID($B588,1,1),_311_Table3_ColumnLookup,0),FALSE),
  IF(VALUE(LEFT($A588,3))=311,VLOOKUP(VALUE(MID($B588,2,1)),_311_Table3,MATCH(MID($B588,1,1),_311_Table3_ColumnLookup,0),FALSE)
+N("311"),
  IF(AND(VALUE(LEFT($A588,3))=312,LEFT($G588,10)="Unincepted",$B588="G "),VLOOKUP(" ULO",_312_Table3,MATCH('312'!$N$16,_312_Table3_ColumnLookup,0),FALSE),
  IF(AND(VALUE(LEFT($A588,3))=312,LEFT($G588,10)="Unincepted",$B588="O "),VLOOKUP(" ULO",_312_Table3,MATCH('312'!$V$16,_312_Table3_ColumnLookup,0),FALSE),
  IF(AND(VALUE(LEFT($A588,3))=312,LEFT($G588,10)="Unincepted",$B588="Q "),VLOOKUP(" ULO",_312_Table3,MATCH('312'!$X$16,_312_Table3_ColumnLookup,0),FALSE),
  IF(AND(VALUE(LEFT($A588,3))=312,LEFT($G588,10)="Unincepted"),VLOOKUP(" ULO",_312_Table3,MATCH(LEFT($B588,1),_312_Table3_ColumnLookup,0),FALSE),
  IF(AND(VALUE(LEFT($A588,3))=312,LEFT($G588,5)="Total",$B588="G "),VLOOKUP('312'!$F$80,_312_Table3,MATCH('312'!$N$16,_312_Table3_ColumnLookup,0),FALSE),
  IF(AND(VALUE(LEFT($A588,3))=312,LEFT($G588,5)="Total",$B588="O "),VLOOKUP('312'!$F$80,_312_Table3,MATCH('312'!$V$16,_312_Table3_ColumnLookup,0),FALSE),
  IF(AND(VALUE(LEFT($A588,3))=312,LEFT($G588,5)="Total",$B588="Q "),VLOOKUP('312'!$F$80,_312_Table3,MATCH('312'!$X$16,_312_Table3_ColumnLookup,0),FALSE),
  IF(AND(VALUE(LEFT($A588,3))=312,LEFT($G588,5)="Total"),VLOOKUP('312'!$F$80,_312_Table3,MATCH(LEFT($B588,1),_312_Table3_ColumnLookup,0),FALSE),
  IF(AND(VALUE(LEFT($A588,3))=312,LEN($I588)=4,$B588="G"),VLOOKUP($I588,_312_Table3,MATCH('312'!$N$16,_312_Table3_ColumnLookup,0),FALSE),
  IF(AND(VALUE(LEFT($A588,3))=312,LEN($I588)=4,$B588="O"),VLOOKUP($I588,_312_Table3,MATCH('312'!$V$16,_312_Table3_ColumnLookup,0),FALSE),
  IF(AND(VALUE(LEFT($A588,3))=312,LEN($I588)=4,$B588="Q"),VLOOKUP($I588,_312_Table3,MATCH('312'!$X$16,_312_Table3_ColumnLookup,0),FALSE),
  IF(AND(VALUE(LEFT($A588,3))=312,LEN($I588)=4),VLOOKUP($I588,_312_Table3,MATCH(LEFT($B588,1),_312_Table3_ColumnLookup,0),FALSE)
+N("312"),
  IF(VALUE(LEFT($A588,3))=313,VLOOKUP(VALUE(MID($B588,2,1)),_313_Table3,MATCH(MID($B588,1,1),_313_Table3_ColumnLookup,0),FALSE)
+N("313"),
  IF(AND(VALUE(LEFT($A588,3))=314,LEN($B588)=3),VLOOKUP(VALUE(MID($B588,2,2)),_314_Table3,MATCH(MID($B588,1,1),_314_Table3_ColumnLookup,0),FALSE),
  IF(VALUE(LEFT($A588,3))=314,VLOOKUP(VALUE(MID($B588,2,1)),_314_Table3,MATCH(MID($B588,1,1),_314_Table3_ColumnLookup,0),FALSE)
+N("314"),
""))))))))))))))))))))))))</f>
        <v>#NAME?</v>
      </c>
      <c r="G588" t="s">
        <v>1150</v>
      </c>
      <c r="H588" s="321">
        <f>IFERROR(
IF(ISERROR($D588)=FALSE,$D588,IF(ISERROR($E588)=FALSE,$E588,IF(ISERROR($F588)=FALSE,$F588
+N("012 checkboxes"),
IF(
IF(OR(LEFT($A588,9)="Syndicate",LEFT($A588,12)="NewSyndicate"),VLOOKUP($A588,'012'!$J:$ZW,MATCH("Link to button",'012'!$J$1:$ZW$1,0),0)
+N("309 checkbox"),
IF($C588="309 LCR Summary0",VLOOKUP("Notes990",'309'!$P:$ZZ,MATCH("Link to button",'309'!$P$1:$ZZ$1,0),0)
+N("313 checkboxes"),
IF($C588="313 Financial Information0LcmVsScr",IF($C588="309 LCR Summary0",VLOOKUP("LcmVsScr",'309'!$N:$ZZ,MATCH("Link to button",'309'!$N$1:$ZZ$1,0),0),
IF($C588="313 Financial Information0LcrDocAttached",IF($C588="309 LCR Summary0",VLOOKUP("LcrDocAttached",'309'!$N:$ZZ,MATCH("Link to button",'309'!$N$1:$ZZ$1,0),
0)))))))=1,TRUE,FALSE)
))),"")</f>
        <v>0</v>
      </c>
      <c r="I588">
        <v>2012</v>
      </c>
    </row>
    <row r="589" spans="1:9" customFormat="1">
      <c r="A589" s="237" t="str">
        <f>VLOOKUP($G589,CSVLookups!$B:$R,MATCH(A$1,CSVLookups!$B$1:$R$1,0),FALSE)</f>
        <v>312 Projected Solvency II Technical Provisions at Time Zero</v>
      </c>
      <c r="B589" s="237" t="str">
        <f>VLOOKUP($G589,CSVLookups!$B:$R,MATCH(B$1,CSVLookups!$B$1:$R$1,0),FALSE)</f>
        <v>H</v>
      </c>
      <c r="C589" s="238" t="str">
        <f t="shared" si="9"/>
        <v>312 Projected Solvency II Technical Provisions at Time ZeroH2012</v>
      </c>
      <c r="D589" s="238">
        <f>IF(AND(VALUE(LEFT($A589,3))=309,LEN($B589)=3),VLOOKUP(VALUE(MID($B589,2,2)),_309_Table1,MATCH(MID($B589,1,1),_309_Table1_ColumnLookup,0),FALSE),
  IF($C589="309 LCR SummaryA",OneYearSCR,IF($C589="309 LCR SummaryB",UltimateSCR,IF(VALUE(LEFT($A589,3))=309,VLOOKUP(VALUE(MID($B589,2,1)),_309_Table1,MATCH(MID($B589,1,1),_309_Table1_ColumnLookup,0),FALSE)
+N("309"),
  IF(VALUE(LEFT($A589,3))=310,VLOOKUP(VALUE(MID($B589,2,1)),_310_Table1,MATCH(MID($B589,1,1),_310_Table1_ColumnLookup,0),FALSE)
+N("310"),
  IF(AND(VALUE(LEFT($A589,3))=311,LEN($I589)=4),VLOOKUP($I589,_311_Table1,MATCH($B589,_311_Table1_ColumnLookup,0),FALSE),
  IF(AND(VALUE(LEFT($A589,3))=311,OR($B589="I2",$B589="J2",$B589="K2",$B589="L2")),VLOOKUP('311'!$G$58,_311_Table1,MATCH(MID($B589,1,1),_311_Table1_ColumnLookup,0),FALSE),
  IF(AND(VALUE(LEFT($A589,3))=311,RIGHT($B589,5)="Total"),VLOOKUP('311'!$G$59,_311_Table1,MATCH(MID($B589,1,1),_311_Table1_ColumnLookup,0),FALSE),
  IF(VALUE(LEFT($A589,3))=311,VLOOKUP(VALUE(MID($B589,2,1)),_311_Table1,MATCH(MID($B589,1,1),_311_Table1_ColumnLookup,0),FALSE)
+N("311"),
  IF(AND(VALUE(LEFT($A589,3))=312,LEFT($G589,10)="Unincepted",$B589="G "),VLOOKUP(" ULO",_312_Table1,MATCH('312'!$N$16,_312_Table1_ColumnLookup,0),FALSE),
  IF(AND(VALUE(LEFT($A589,3))=312,LEFT($G589,10)="Unincepted",$B589="O "),VLOOKUP(" ULO",_312_Table1,MATCH('312'!$V$16,_312_Table1_ColumnLookup,0),FALSE),
  IF(AND(VALUE(LEFT($A589,3))=312,LEFT($G589,10)="Unincepted",$B589="Q "),VLOOKUP(" ULO",_312_Table1,MATCH('312'!$X$16,_312_Table1_ColumnLookup,0),FALSE),
  IF(AND(VALUE(LEFT($A589,3))=312,LEFT($G589,10)="Unincepted"),VLOOKUP(" ULO",_312_Table1,MATCH(LEFT($B589,1),_312_Table1_ColumnLookup,0),FALSE),
  IF(AND(VALUE(LEFT($A589,3))=312,LEFT($G589,5)="Total",$B589="G "),VLOOKUP('312'!$F$80,_312_Table1,MATCH('312'!$N$16,_312_Table1_ColumnLookup,0),FALSE),
  IF(AND(VALUE(LEFT($A589,3))=312,LEFT($G589,5)="Total",$B589="O "),VLOOKUP('312'!$F$80,_312_Table1,MATCH('312'!$V$16,_312_Table1_ColumnLookup,0),FALSE),
  IF(AND(VALUE(LEFT($A589,3))=312,LEFT($G589,5)="Total",$B589="Q "),VLOOKUP('312'!$F$80,_312_Table1,MATCH('312'!$X$16,_312_Table1_ColumnLookup,0),FALSE),
  IF(AND(VALUE(LEFT($A589,3))=312,LEFT($G589,5)="Total"),VLOOKUP('312'!$F$80,_312_Table1,MATCH(LEFT($B589,1),_312_Table1_ColumnLookup,0),FALSE),
  IF(AND(VALUE(LEFT($A589,3))=312,LEN($I589)=4,$B589="G"),VLOOKUP($I589,_312_Table1,MATCH('312'!$N$16,_312_Table1_ColumnLookup,0),FALSE),
  IF(AND(VALUE(LEFT($A589,3))=312,LEN($I589)=4,$B589="O"),VLOOKUP($I589,_312_Table1,MATCH('312'!$V$16,_312_Table1_ColumnLookup,0),FALSE),
  IF(AND(VALUE(LEFT($A589,3))=312,LEN($I589)=4,$B589="Q"),VLOOKUP($I589,_312_Table1,MATCH('312'!$X$16,_312_Table1_ColumnLookup,0),FALSE),
  IF(AND(VALUE(LEFT($A589,3))=312,LEN($I589)=4),VLOOKUP($I589,_312_Table1,MATCH(LEFT($B589,1),_312_Table1_ColumnLookup,0),FALSE)
+N("312"),
  IF(VALUE(LEFT($A589,3))=313,VLOOKUP(VALUE(MID($B589,2,1)),_313_Table1,MATCH(MID($B589,1,1),_313_Table1_ColumnLookup,0),FALSE)
+N("313"),
  IF(AND(VALUE(LEFT($A589,3))=314,LEN($B589)=3),VLOOKUP(VALUE(MID($B589,2,2)),_314_Table1,MATCH(MID($B589,1,1),_314_Table1_ColumnLookup,0),FALSE),
  IF(VALUE(LEFT($A589,3))=314,VLOOKUP(VALUE(MID($B589,2,1)),_314_Table1,MATCH(MID($B589,1,1),_314_Table1_ColumnLookup,0),FALSE)
+N("314"),
""))))))))))))))))))))))))</f>
        <v>0</v>
      </c>
      <c r="E589" s="238" t="e">
        <f>IF(AND(VALUE(LEFT($A589,3))=309,LEN($B589)=3),VLOOKUP(VALUE(MID($B589,2,2)),_309_Table2,MATCH(MID($B589,1,1),_309_Table2_ColumnLookup,0),FALSE),
  IF($C589="309 LCR SummaryA",OneYearSCR,IF($C589="309 LCR SummaryB",UltimateSCR,IF(VALUE(LEFT($A589,3))=309,VLOOKUP(VALUE(MID($B589,2,1)),_309_Table2,MATCH(MID($B589,1,1),_309_Table2_ColumnLookup,0),FALSE)
+N("309"),
  IF(VALUE(LEFT($A589,3))=310,VLOOKUP(VALUE(MID($B589,2,1)),_310_Table2,MATCH(MID($B589,1,1),_310_Table2_ColumnLookup,0),FALSE)
+N("310"),
  IF(AND(VALUE(LEFT($A589,3))=311,LEN($I589)=4),VLOOKUP($I589,_311_Table2,MATCH($B589,_311_Table2_ColumnLookup,0),FALSE),
  IF(AND(VALUE(LEFT($A589,3))=311,OR($B589="I2",$B589="J2",$B589="K2",$B589="L2")),VLOOKUP('311'!$G$58,_311_Table2,MATCH(MID($B589,1,1),_311_Table2_ColumnLookup,0),FALSE),
  IF(AND(VALUE(LEFT($A589,3))=311,RIGHT($B589,5)="Total"),VLOOKUP('311'!$G$59,_311_Table2,MATCH(MID($B589,1,1),_311_Table2_ColumnLookup,0),FALSE),
  IF(VALUE(LEFT($A589,3))=311,VLOOKUP(VALUE(MID($B589,2,1)),_311_Table2,MATCH(MID($B589,1,1),_311_Table2_ColumnLookup,0),FALSE)
+N("311"),
  IF(AND(VALUE(LEFT($A589,3))=312,LEFT($G589,10)="Unincepted",$B589="G "),VLOOKUP(" ULO",_312_Table2,MATCH('312'!$N$16,_312_Table2_ColumnLookup,0),FALSE),
  IF(AND(VALUE(LEFT($A589,3))=312,LEFT($G589,10)="Unincepted",$B589="O "),VLOOKUP(" ULO",_312_Table2,MATCH('312'!$V$16,_312_Table2_ColumnLookup,0),FALSE),
  IF(AND(VALUE(LEFT($A589,3))=312,LEFT($G589,10)="Unincepted",$B589="Q "),VLOOKUP(" ULO",_312_Table2,MATCH('312'!$X$16,_312_Table2_ColumnLookup,0),FALSE),
  IF(AND(VALUE(LEFT($A589,3))=312,LEFT($G589,10)="Unincepted"),VLOOKUP(" ULO",_312_Table2,MATCH(LEFT($B589,1),_312_Table2_ColumnLookup,0),FALSE),
  IF(AND(VALUE(LEFT($A589,3))=312,LEFT($G589,5)="Total",$B589="G "),VLOOKUP('312'!$F$80,_312_Table2,MATCH('312'!$N$16,_312_Table2_ColumnLookup,0),FALSE),
  IF(AND(VALUE(LEFT($A589,3))=312,LEFT($G589,5)="Total",$B589="O "),VLOOKUP('312'!$F$80,_312_Table2,MATCH('312'!$V$16,_312_Table2_ColumnLookup,0),FALSE),
  IF(AND(VALUE(LEFT($A589,3))=312,LEFT($G589,5)="Total",$B589="Q "),VLOOKUP('312'!$F$80,_312_Table2,MATCH('312'!$X$16,_312_Table2_ColumnLookup,0),FALSE),
  IF(AND(VALUE(LEFT($A589,3))=312,LEFT($G589,5)="Total"),VLOOKUP('312'!$F$80,_312_Table2,MATCH(LEFT($B589,1),_312_Table2_ColumnLookup,0),FALSE),
  IF(AND(VALUE(LEFT($A589,3))=312,LEN($I589)=4,$B589="G"),VLOOKUP($I589,_312_Table2,MATCH('312'!$N$16,_312_Table2_ColumnLookup,0),FALSE),
  IF(AND(VALUE(LEFT($A589,3))=312,LEN($I589)=4,$B589="O"),VLOOKUP($I589,_312_Table2,MATCH('312'!$V$16,_312_Table2_ColumnLookup,0),FALSE),
  IF(AND(VALUE(LEFT($A589,3))=312,LEN($I589)=4,$B589="Q"),VLOOKUP($I589,_312_Table2,MATCH('312'!$X$16,_312_Table2_ColumnLookup,0),FALSE),
  IF(AND(VALUE(LEFT($A589,3))=312,LEN($I589)=4),VLOOKUP($I589,_312_Table2,MATCH(LEFT($B589,1),_312_Table2_ColumnLookup,0),FALSE)
+N("312"),
  IF(VALUE(LEFT($A589,3))=313,VLOOKUP(VALUE(MID($B589,2,1)),_313_Table2,MATCH(MID($B589,1,1),_313_Table2_ColumnLookup,0),FALSE)
+N("313"),
  IF(AND(VALUE(LEFT($A589,3))=314,LEN($B589)=3),VLOOKUP(VALUE(MID($B589,2,2)),_314_Table2,MATCH(MID($B589,1,1),_314_Table2_ColumnLookup,0),FALSE),
  IF(VALUE(LEFT($A589,3))=314,VLOOKUP(VALUE(MID($B589,2,1)),_314_Table2,MATCH(MID($B589,1,1),_314_Table2_ColumnLookup,0),FALSE)
+N("314"),
""))))))))))))))))))))))))</f>
        <v>#NAME?</v>
      </c>
      <c r="F589" s="238" t="e">
        <f>IF(AND(VALUE(LEFT($A589,3))=309,LEN($B589)=3),VLOOKUP(VALUE(MID($B589,2,2)),_309_Table3,MATCH(MID($B589,1,1),_309_Table3_ColumnLookup,0),FALSE),
  IF($C589="309 LCR SummaryA",OneYearSCR,IF($C589="309 LCR SummaryB",UltimateSCR,IF(VALUE(LEFT($A589,3))=309,VLOOKUP(VALUE(MID($B589,2,1)),_309_Table3,MATCH(MID($B589,1,1),_309_Table3_ColumnLookup,0),FALSE)
+N("309"),
  IF(VALUE(LEFT($A589,3))=310,VLOOKUP(VALUE(MID($B589,2,1)),_310_Table3,MATCH(MID($B589,1,1),_310_Table3_ColumnLookup,0),FALSE)
+N("310"),
  IF(AND(VALUE(LEFT($A589,3))=311,LEN($I589)=4),VLOOKUP($I589,_311_Table3,MATCH($B589,_311_Table3_ColumnLookup,0),FALSE),
  IF(AND(VALUE(LEFT($A589,3))=311,OR($B589="I2",$B589="J2",$B589="K2",$B589="L2")),VLOOKUP('311'!$G$58,_311_Table3,MATCH(MID($B589,1,1),_311_Table3_ColumnLookup,0),FALSE),
  IF(AND(VALUE(LEFT($A589,3))=311,RIGHT($B589,5)="Total"),VLOOKUP('311'!$G$59,_311_Table3,MATCH(MID($B589,1,1),_311_Table3_ColumnLookup,0),FALSE),
  IF(VALUE(LEFT($A589,3))=311,VLOOKUP(VALUE(MID($B589,2,1)),_311_Table3,MATCH(MID($B589,1,1),_311_Table3_ColumnLookup,0),FALSE)
+N("311"),
  IF(AND(VALUE(LEFT($A589,3))=312,LEFT($G589,10)="Unincepted",$B589="G "),VLOOKUP(" ULO",_312_Table3,MATCH('312'!$N$16,_312_Table3_ColumnLookup,0),FALSE),
  IF(AND(VALUE(LEFT($A589,3))=312,LEFT($G589,10)="Unincepted",$B589="O "),VLOOKUP(" ULO",_312_Table3,MATCH('312'!$V$16,_312_Table3_ColumnLookup,0),FALSE),
  IF(AND(VALUE(LEFT($A589,3))=312,LEFT($G589,10)="Unincepted",$B589="Q "),VLOOKUP(" ULO",_312_Table3,MATCH('312'!$X$16,_312_Table3_ColumnLookup,0),FALSE),
  IF(AND(VALUE(LEFT($A589,3))=312,LEFT($G589,10)="Unincepted"),VLOOKUP(" ULO",_312_Table3,MATCH(LEFT($B589,1),_312_Table3_ColumnLookup,0),FALSE),
  IF(AND(VALUE(LEFT($A589,3))=312,LEFT($G589,5)="Total",$B589="G "),VLOOKUP('312'!$F$80,_312_Table3,MATCH('312'!$N$16,_312_Table3_ColumnLookup,0),FALSE),
  IF(AND(VALUE(LEFT($A589,3))=312,LEFT($G589,5)="Total",$B589="O "),VLOOKUP('312'!$F$80,_312_Table3,MATCH('312'!$V$16,_312_Table3_ColumnLookup,0),FALSE),
  IF(AND(VALUE(LEFT($A589,3))=312,LEFT($G589,5)="Total",$B589="Q "),VLOOKUP('312'!$F$80,_312_Table3,MATCH('312'!$X$16,_312_Table3_ColumnLookup,0),FALSE),
  IF(AND(VALUE(LEFT($A589,3))=312,LEFT($G589,5)="Total"),VLOOKUP('312'!$F$80,_312_Table3,MATCH(LEFT($B589,1),_312_Table3_ColumnLookup,0),FALSE),
  IF(AND(VALUE(LEFT($A589,3))=312,LEN($I589)=4,$B589="G"),VLOOKUP($I589,_312_Table3,MATCH('312'!$N$16,_312_Table3_ColumnLookup,0),FALSE),
  IF(AND(VALUE(LEFT($A589,3))=312,LEN($I589)=4,$B589="O"),VLOOKUP($I589,_312_Table3,MATCH('312'!$V$16,_312_Table3_ColumnLookup,0),FALSE),
  IF(AND(VALUE(LEFT($A589,3))=312,LEN($I589)=4,$B589="Q"),VLOOKUP($I589,_312_Table3,MATCH('312'!$X$16,_312_Table3_ColumnLookup,0),FALSE),
  IF(AND(VALUE(LEFT($A589,3))=312,LEN($I589)=4),VLOOKUP($I589,_312_Table3,MATCH(LEFT($B589,1),_312_Table3_ColumnLookup,0),FALSE)
+N("312"),
  IF(VALUE(LEFT($A589,3))=313,VLOOKUP(VALUE(MID($B589,2,1)),_313_Table3,MATCH(MID($B589,1,1),_313_Table3_ColumnLookup,0),FALSE)
+N("313"),
  IF(AND(VALUE(LEFT($A589,3))=314,LEN($B589)=3),VLOOKUP(VALUE(MID($B589,2,2)),_314_Table3,MATCH(MID($B589,1,1),_314_Table3_ColumnLookup,0),FALSE),
  IF(VALUE(LEFT($A589,3))=314,VLOOKUP(VALUE(MID($B589,2,1)),_314_Table3,MATCH(MID($B589,1,1),_314_Table3_ColumnLookup,0),FALSE)
+N("314"),
""))))))))))))))))))))))))</f>
        <v>#NAME?</v>
      </c>
      <c r="G589" t="s">
        <v>1151</v>
      </c>
      <c r="H589" s="321">
        <f>IFERROR(
IF(ISERROR($D589)=FALSE,$D589,IF(ISERROR($E589)=FALSE,$E589,IF(ISERROR($F589)=FALSE,$F589
+N("012 checkboxes"),
IF(
IF(OR(LEFT($A589,9)="Syndicate",LEFT($A589,12)="NewSyndicate"),VLOOKUP($A589,'012'!$J:$ZW,MATCH("Link to button",'012'!$J$1:$ZW$1,0),0)
+N("309 checkbox"),
IF($C589="309 LCR Summary0",VLOOKUP("Notes990",'309'!$P:$ZZ,MATCH("Link to button",'309'!$P$1:$ZZ$1,0),0)
+N("313 checkboxes"),
IF($C589="313 Financial Information0LcmVsScr",IF($C589="309 LCR Summary0",VLOOKUP("LcmVsScr",'309'!$N:$ZZ,MATCH("Link to button",'309'!$N$1:$ZZ$1,0),0),
IF($C589="313 Financial Information0LcrDocAttached",IF($C589="309 LCR Summary0",VLOOKUP("LcrDocAttached",'309'!$N:$ZZ,MATCH("Link to button",'309'!$N$1:$ZZ$1,0),
0)))))))=1,TRUE,FALSE)
))),"")</f>
        <v>0</v>
      </c>
      <c r="I589">
        <v>2012</v>
      </c>
    </row>
    <row r="590" spans="1:9" customFormat="1">
      <c r="A590" s="237" t="str">
        <f>VLOOKUP($G590,CSVLookups!$B:$R,MATCH(A$1,CSVLookups!$B$1:$R$1,0),FALSE)</f>
        <v>312 Projected Solvency II Technical Provisions at Time Zero</v>
      </c>
      <c r="B590" s="237" t="str">
        <f>VLOOKUP($G590,CSVLookups!$B:$R,MATCH(B$1,CSVLookups!$B$1:$R$1,0),FALSE)</f>
        <v>I</v>
      </c>
      <c r="C590" s="238" t="str">
        <f t="shared" si="9"/>
        <v>312 Projected Solvency II Technical Provisions at Time ZeroI2012</v>
      </c>
      <c r="D590" s="238">
        <f>IF(AND(VALUE(LEFT($A590,3))=309,LEN($B590)=3),VLOOKUP(VALUE(MID($B590,2,2)),_309_Table1,MATCH(MID($B590,1,1),_309_Table1_ColumnLookup,0),FALSE),
  IF($C590="309 LCR SummaryA",OneYearSCR,IF($C590="309 LCR SummaryB",UltimateSCR,IF(VALUE(LEFT($A590,3))=309,VLOOKUP(VALUE(MID($B590,2,1)),_309_Table1,MATCH(MID($B590,1,1),_309_Table1_ColumnLookup,0),FALSE)
+N("309"),
  IF(VALUE(LEFT($A590,3))=310,VLOOKUP(VALUE(MID($B590,2,1)),_310_Table1,MATCH(MID($B590,1,1),_310_Table1_ColumnLookup,0),FALSE)
+N("310"),
  IF(AND(VALUE(LEFT($A590,3))=311,LEN($I590)=4),VLOOKUP($I590,_311_Table1,MATCH($B590,_311_Table1_ColumnLookup,0),FALSE),
  IF(AND(VALUE(LEFT($A590,3))=311,OR($B590="I2",$B590="J2",$B590="K2",$B590="L2")),VLOOKUP('311'!$G$58,_311_Table1,MATCH(MID($B590,1,1),_311_Table1_ColumnLookup,0),FALSE),
  IF(AND(VALUE(LEFT($A590,3))=311,RIGHT($B590,5)="Total"),VLOOKUP('311'!$G$59,_311_Table1,MATCH(MID($B590,1,1),_311_Table1_ColumnLookup,0),FALSE),
  IF(VALUE(LEFT($A590,3))=311,VLOOKUP(VALUE(MID($B590,2,1)),_311_Table1,MATCH(MID($B590,1,1),_311_Table1_ColumnLookup,0),FALSE)
+N("311"),
  IF(AND(VALUE(LEFT($A590,3))=312,LEFT($G590,10)="Unincepted",$B590="G "),VLOOKUP(" ULO",_312_Table1,MATCH('312'!$N$16,_312_Table1_ColumnLookup,0),FALSE),
  IF(AND(VALUE(LEFT($A590,3))=312,LEFT($G590,10)="Unincepted",$B590="O "),VLOOKUP(" ULO",_312_Table1,MATCH('312'!$V$16,_312_Table1_ColumnLookup,0),FALSE),
  IF(AND(VALUE(LEFT($A590,3))=312,LEFT($G590,10)="Unincepted",$B590="Q "),VLOOKUP(" ULO",_312_Table1,MATCH('312'!$X$16,_312_Table1_ColumnLookup,0),FALSE),
  IF(AND(VALUE(LEFT($A590,3))=312,LEFT($G590,10)="Unincepted"),VLOOKUP(" ULO",_312_Table1,MATCH(LEFT($B590,1),_312_Table1_ColumnLookup,0),FALSE),
  IF(AND(VALUE(LEFT($A590,3))=312,LEFT($G590,5)="Total",$B590="G "),VLOOKUP('312'!$F$80,_312_Table1,MATCH('312'!$N$16,_312_Table1_ColumnLookup,0),FALSE),
  IF(AND(VALUE(LEFT($A590,3))=312,LEFT($G590,5)="Total",$B590="O "),VLOOKUP('312'!$F$80,_312_Table1,MATCH('312'!$V$16,_312_Table1_ColumnLookup,0),FALSE),
  IF(AND(VALUE(LEFT($A590,3))=312,LEFT($G590,5)="Total",$B590="Q "),VLOOKUP('312'!$F$80,_312_Table1,MATCH('312'!$X$16,_312_Table1_ColumnLookup,0),FALSE),
  IF(AND(VALUE(LEFT($A590,3))=312,LEFT($G590,5)="Total"),VLOOKUP('312'!$F$80,_312_Table1,MATCH(LEFT($B590,1),_312_Table1_ColumnLookup,0),FALSE),
  IF(AND(VALUE(LEFT($A590,3))=312,LEN($I590)=4,$B590="G"),VLOOKUP($I590,_312_Table1,MATCH('312'!$N$16,_312_Table1_ColumnLookup,0),FALSE),
  IF(AND(VALUE(LEFT($A590,3))=312,LEN($I590)=4,$B590="O"),VLOOKUP($I590,_312_Table1,MATCH('312'!$V$16,_312_Table1_ColumnLookup,0),FALSE),
  IF(AND(VALUE(LEFT($A590,3))=312,LEN($I590)=4,$B590="Q"),VLOOKUP($I590,_312_Table1,MATCH('312'!$X$16,_312_Table1_ColumnLookup,0),FALSE),
  IF(AND(VALUE(LEFT($A590,3))=312,LEN($I590)=4),VLOOKUP($I590,_312_Table1,MATCH(LEFT($B590,1),_312_Table1_ColumnLookup,0),FALSE)
+N("312"),
  IF(VALUE(LEFT($A590,3))=313,VLOOKUP(VALUE(MID($B590,2,1)),_313_Table1,MATCH(MID($B590,1,1),_313_Table1_ColumnLookup,0),FALSE)
+N("313"),
  IF(AND(VALUE(LEFT($A590,3))=314,LEN($B590)=3),VLOOKUP(VALUE(MID($B590,2,2)),_314_Table1,MATCH(MID($B590,1,1),_314_Table1_ColumnLookup,0),FALSE),
  IF(VALUE(LEFT($A590,3))=314,VLOOKUP(VALUE(MID($B590,2,1)),_314_Table1,MATCH(MID($B590,1,1),_314_Table1_ColumnLookup,0),FALSE)
+N("314"),
""))))))))))))))))))))))))</f>
        <v>0</v>
      </c>
      <c r="E590" s="238" t="e">
        <f>IF(AND(VALUE(LEFT($A590,3))=309,LEN($B590)=3),VLOOKUP(VALUE(MID($B590,2,2)),_309_Table2,MATCH(MID($B590,1,1),_309_Table2_ColumnLookup,0),FALSE),
  IF($C590="309 LCR SummaryA",OneYearSCR,IF($C590="309 LCR SummaryB",UltimateSCR,IF(VALUE(LEFT($A590,3))=309,VLOOKUP(VALUE(MID($B590,2,1)),_309_Table2,MATCH(MID($B590,1,1),_309_Table2_ColumnLookup,0),FALSE)
+N("309"),
  IF(VALUE(LEFT($A590,3))=310,VLOOKUP(VALUE(MID($B590,2,1)),_310_Table2,MATCH(MID($B590,1,1),_310_Table2_ColumnLookup,0),FALSE)
+N("310"),
  IF(AND(VALUE(LEFT($A590,3))=311,LEN($I590)=4),VLOOKUP($I590,_311_Table2,MATCH($B590,_311_Table2_ColumnLookup,0),FALSE),
  IF(AND(VALUE(LEFT($A590,3))=311,OR($B590="I2",$B590="J2",$B590="K2",$B590="L2")),VLOOKUP('311'!$G$58,_311_Table2,MATCH(MID($B590,1,1),_311_Table2_ColumnLookup,0),FALSE),
  IF(AND(VALUE(LEFT($A590,3))=311,RIGHT($B590,5)="Total"),VLOOKUP('311'!$G$59,_311_Table2,MATCH(MID($B590,1,1),_311_Table2_ColumnLookup,0),FALSE),
  IF(VALUE(LEFT($A590,3))=311,VLOOKUP(VALUE(MID($B590,2,1)),_311_Table2,MATCH(MID($B590,1,1),_311_Table2_ColumnLookup,0),FALSE)
+N("311"),
  IF(AND(VALUE(LEFT($A590,3))=312,LEFT($G590,10)="Unincepted",$B590="G "),VLOOKUP(" ULO",_312_Table2,MATCH('312'!$N$16,_312_Table2_ColumnLookup,0),FALSE),
  IF(AND(VALUE(LEFT($A590,3))=312,LEFT($G590,10)="Unincepted",$B590="O "),VLOOKUP(" ULO",_312_Table2,MATCH('312'!$V$16,_312_Table2_ColumnLookup,0),FALSE),
  IF(AND(VALUE(LEFT($A590,3))=312,LEFT($G590,10)="Unincepted",$B590="Q "),VLOOKUP(" ULO",_312_Table2,MATCH('312'!$X$16,_312_Table2_ColumnLookup,0),FALSE),
  IF(AND(VALUE(LEFT($A590,3))=312,LEFT($G590,10)="Unincepted"),VLOOKUP(" ULO",_312_Table2,MATCH(LEFT($B590,1),_312_Table2_ColumnLookup,0),FALSE),
  IF(AND(VALUE(LEFT($A590,3))=312,LEFT($G590,5)="Total",$B590="G "),VLOOKUP('312'!$F$80,_312_Table2,MATCH('312'!$N$16,_312_Table2_ColumnLookup,0),FALSE),
  IF(AND(VALUE(LEFT($A590,3))=312,LEFT($G590,5)="Total",$B590="O "),VLOOKUP('312'!$F$80,_312_Table2,MATCH('312'!$V$16,_312_Table2_ColumnLookup,0),FALSE),
  IF(AND(VALUE(LEFT($A590,3))=312,LEFT($G590,5)="Total",$B590="Q "),VLOOKUP('312'!$F$80,_312_Table2,MATCH('312'!$X$16,_312_Table2_ColumnLookup,0),FALSE),
  IF(AND(VALUE(LEFT($A590,3))=312,LEFT($G590,5)="Total"),VLOOKUP('312'!$F$80,_312_Table2,MATCH(LEFT($B590,1),_312_Table2_ColumnLookup,0),FALSE),
  IF(AND(VALUE(LEFT($A590,3))=312,LEN($I590)=4,$B590="G"),VLOOKUP($I590,_312_Table2,MATCH('312'!$N$16,_312_Table2_ColumnLookup,0),FALSE),
  IF(AND(VALUE(LEFT($A590,3))=312,LEN($I590)=4,$B590="O"),VLOOKUP($I590,_312_Table2,MATCH('312'!$V$16,_312_Table2_ColumnLookup,0),FALSE),
  IF(AND(VALUE(LEFT($A590,3))=312,LEN($I590)=4,$B590="Q"),VLOOKUP($I590,_312_Table2,MATCH('312'!$X$16,_312_Table2_ColumnLookup,0),FALSE),
  IF(AND(VALUE(LEFT($A590,3))=312,LEN($I590)=4),VLOOKUP($I590,_312_Table2,MATCH(LEFT($B590,1),_312_Table2_ColumnLookup,0),FALSE)
+N("312"),
  IF(VALUE(LEFT($A590,3))=313,VLOOKUP(VALUE(MID($B590,2,1)),_313_Table2,MATCH(MID($B590,1,1),_313_Table2_ColumnLookup,0),FALSE)
+N("313"),
  IF(AND(VALUE(LEFT($A590,3))=314,LEN($B590)=3),VLOOKUP(VALUE(MID($B590,2,2)),_314_Table2,MATCH(MID($B590,1,1),_314_Table2_ColumnLookup,0),FALSE),
  IF(VALUE(LEFT($A590,3))=314,VLOOKUP(VALUE(MID($B590,2,1)),_314_Table2,MATCH(MID($B590,1,1),_314_Table2_ColumnLookup,0),FALSE)
+N("314"),
""))))))))))))))))))))))))</f>
        <v>#NAME?</v>
      </c>
      <c r="F590" s="238" t="e">
        <f>IF(AND(VALUE(LEFT($A590,3))=309,LEN($B590)=3),VLOOKUP(VALUE(MID($B590,2,2)),_309_Table3,MATCH(MID($B590,1,1),_309_Table3_ColumnLookup,0),FALSE),
  IF($C590="309 LCR SummaryA",OneYearSCR,IF($C590="309 LCR SummaryB",UltimateSCR,IF(VALUE(LEFT($A590,3))=309,VLOOKUP(VALUE(MID($B590,2,1)),_309_Table3,MATCH(MID($B590,1,1),_309_Table3_ColumnLookup,0),FALSE)
+N("309"),
  IF(VALUE(LEFT($A590,3))=310,VLOOKUP(VALUE(MID($B590,2,1)),_310_Table3,MATCH(MID($B590,1,1),_310_Table3_ColumnLookup,0),FALSE)
+N("310"),
  IF(AND(VALUE(LEFT($A590,3))=311,LEN($I590)=4),VLOOKUP($I590,_311_Table3,MATCH($B590,_311_Table3_ColumnLookup,0),FALSE),
  IF(AND(VALUE(LEFT($A590,3))=311,OR($B590="I2",$B590="J2",$B590="K2",$B590="L2")),VLOOKUP('311'!$G$58,_311_Table3,MATCH(MID($B590,1,1),_311_Table3_ColumnLookup,0),FALSE),
  IF(AND(VALUE(LEFT($A590,3))=311,RIGHT($B590,5)="Total"),VLOOKUP('311'!$G$59,_311_Table3,MATCH(MID($B590,1,1),_311_Table3_ColumnLookup,0),FALSE),
  IF(VALUE(LEFT($A590,3))=311,VLOOKUP(VALUE(MID($B590,2,1)),_311_Table3,MATCH(MID($B590,1,1),_311_Table3_ColumnLookup,0),FALSE)
+N("311"),
  IF(AND(VALUE(LEFT($A590,3))=312,LEFT($G590,10)="Unincepted",$B590="G "),VLOOKUP(" ULO",_312_Table3,MATCH('312'!$N$16,_312_Table3_ColumnLookup,0),FALSE),
  IF(AND(VALUE(LEFT($A590,3))=312,LEFT($G590,10)="Unincepted",$B590="O "),VLOOKUP(" ULO",_312_Table3,MATCH('312'!$V$16,_312_Table3_ColumnLookup,0),FALSE),
  IF(AND(VALUE(LEFT($A590,3))=312,LEFT($G590,10)="Unincepted",$B590="Q "),VLOOKUP(" ULO",_312_Table3,MATCH('312'!$X$16,_312_Table3_ColumnLookup,0),FALSE),
  IF(AND(VALUE(LEFT($A590,3))=312,LEFT($G590,10)="Unincepted"),VLOOKUP(" ULO",_312_Table3,MATCH(LEFT($B590,1),_312_Table3_ColumnLookup,0),FALSE),
  IF(AND(VALUE(LEFT($A590,3))=312,LEFT($G590,5)="Total",$B590="G "),VLOOKUP('312'!$F$80,_312_Table3,MATCH('312'!$N$16,_312_Table3_ColumnLookup,0),FALSE),
  IF(AND(VALUE(LEFT($A590,3))=312,LEFT($G590,5)="Total",$B590="O "),VLOOKUP('312'!$F$80,_312_Table3,MATCH('312'!$V$16,_312_Table3_ColumnLookup,0),FALSE),
  IF(AND(VALUE(LEFT($A590,3))=312,LEFT($G590,5)="Total",$B590="Q "),VLOOKUP('312'!$F$80,_312_Table3,MATCH('312'!$X$16,_312_Table3_ColumnLookup,0),FALSE),
  IF(AND(VALUE(LEFT($A590,3))=312,LEFT($G590,5)="Total"),VLOOKUP('312'!$F$80,_312_Table3,MATCH(LEFT($B590,1),_312_Table3_ColumnLookup,0),FALSE),
  IF(AND(VALUE(LEFT($A590,3))=312,LEN($I590)=4,$B590="G"),VLOOKUP($I590,_312_Table3,MATCH('312'!$N$16,_312_Table3_ColumnLookup,0),FALSE),
  IF(AND(VALUE(LEFT($A590,3))=312,LEN($I590)=4,$B590="O"),VLOOKUP($I590,_312_Table3,MATCH('312'!$V$16,_312_Table3_ColumnLookup,0),FALSE),
  IF(AND(VALUE(LEFT($A590,3))=312,LEN($I590)=4,$B590="Q"),VLOOKUP($I590,_312_Table3,MATCH('312'!$X$16,_312_Table3_ColumnLookup,0),FALSE),
  IF(AND(VALUE(LEFT($A590,3))=312,LEN($I590)=4),VLOOKUP($I590,_312_Table3,MATCH(LEFT($B590,1),_312_Table3_ColumnLookup,0),FALSE)
+N("312"),
  IF(VALUE(LEFT($A590,3))=313,VLOOKUP(VALUE(MID($B590,2,1)),_313_Table3,MATCH(MID($B590,1,1),_313_Table3_ColumnLookup,0),FALSE)
+N("313"),
  IF(AND(VALUE(LEFT($A590,3))=314,LEN($B590)=3),VLOOKUP(VALUE(MID($B590,2,2)),_314_Table3,MATCH(MID($B590,1,1),_314_Table3_ColumnLookup,0),FALSE),
  IF(VALUE(LEFT($A590,3))=314,VLOOKUP(VALUE(MID($B590,2,1)),_314_Table3,MATCH(MID($B590,1,1),_314_Table3_ColumnLookup,0),FALSE)
+N("314"),
""))))))))))))))))))))))))</f>
        <v>#NAME?</v>
      </c>
      <c r="G590" t="s">
        <v>1152</v>
      </c>
      <c r="H590" s="321">
        <f>IFERROR(
IF(ISERROR($D590)=FALSE,$D590,IF(ISERROR($E590)=FALSE,$E590,IF(ISERROR($F590)=FALSE,$F590
+N("012 checkboxes"),
IF(
IF(OR(LEFT($A590,9)="Syndicate",LEFT($A590,12)="NewSyndicate"),VLOOKUP($A590,'012'!$J:$ZW,MATCH("Link to button",'012'!$J$1:$ZW$1,0),0)
+N("309 checkbox"),
IF($C590="309 LCR Summary0",VLOOKUP("Notes990",'309'!$P:$ZZ,MATCH("Link to button",'309'!$P$1:$ZZ$1,0),0)
+N("313 checkboxes"),
IF($C590="313 Financial Information0LcmVsScr",IF($C590="309 LCR Summary0",VLOOKUP("LcmVsScr",'309'!$N:$ZZ,MATCH("Link to button",'309'!$N$1:$ZZ$1,0),0),
IF($C590="313 Financial Information0LcrDocAttached",IF($C590="309 LCR Summary0",VLOOKUP("LcrDocAttached",'309'!$N:$ZZ,MATCH("Link to button",'309'!$N$1:$ZZ$1,0),
0)))))))=1,TRUE,FALSE)
))),"")</f>
        <v>0</v>
      </c>
      <c r="I590">
        <v>2012</v>
      </c>
    </row>
    <row r="591" spans="1:9" customFormat="1">
      <c r="A591" s="237" t="str">
        <f>VLOOKUP($G591,CSVLookups!$B:$R,MATCH(A$1,CSVLookups!$B$1:$R$1,0),FALSE)</f>
        <v>312 Projected Solvency II Technical Provisions at Time Zero</v>
      </c>
      <c r="B591" s="237" t="str">
        <f>VLOOKUP($G591,CSVLookups!$B:$R,MATCH(B$1,CSVLookups!$B$1:$R$1,0),FALSE)</f>
        <v>J</v>
      </c>
      <c r="C591" s="238" t="str">
        <f t="shared" ref="C591:C654" si="10">IF(OR(LEFT($A591,4)="Base",LEFT($A591,4)="Synd",LEFT($A591,7)="NewSynd"),"",
IF(OR(AND(LEN($I591=0),OR(LEFT($A591,3)*1=311,LEFT($A591,3)*1=312,LEFT($A591,3)*1=313)),LEN($I591)=4),
CONCATENATE($A591,$B591,$I591,
IF(LEFT($G591,LEN("NetOfRI"))="NetOfRI","Net Insurance Claims brought forward",
IF(LEFT($G591,LEN("Adjustments"))="Adjustments","Adjustments",
IF(LEFT($G591,LEN("NewBusiness"))="NewBusiness","New Business",
IF(LEFT($G591,LEN("TotalClaims"))="TotalClaims","Total Claims",
IF(LEFT($G591,LEN("TotalAdjustments"))="TotalAdjustments","Adjustments",
IF(LEFT($G591,LEN("TotalNewBusiness"))="TotalNewBusiness","New Business",
IF(LEFT($G591,LEN("Unincepted"))="Unincepted","Unincepted",
IF(LEFT($G591,LEN("Total"))="Total","Total",
IF($G591="LcmVsScr","LcmVsScr",
IF($G591="LcrDocAttached","LcrDocAttached",
""))))))))))),CONCATENATE($A591,$B591)))</f>
        <v>312 Projected Solvency II Technical Provisions at Time ZeroJ2012</v>
      </c>
      <c r="D591" s="238">
        <f>IF(AND(VALUE(LEFT($A591,3))=309,LEN($B591)=3),VLOOKUP(VALUE(MID($B591,2,2)),_309_Table1,MATCH(MID($B591,1,1),_309_Table1_ColumnLookup,0),FALSE),
  IF($C591="309 LCR SummaryA",OneYearSCR,IF($C591="309 LCR SummaryB",UltimateSCR,IF(VALUE(LEFT($A591,3))=309,VLOOKUP(VALUE(MID($B591,2,1)),_309_Table1,MATCH(MID($B591,1,1),_309_Table1_ColumnLookup,0),FALSE)
+N("309"),
  IF(VALUE(LEFT($A591,3))=310,VLOOKUP(VALUE(MID($B591,2,1)),_310_Table1,MATCH(MID($B591,1,1),_310_Table1_ColumnLookup,0),FALSE)
+N("310"),
  IF(AND(VALUE(LEFT($A591,3))=311,LEN($I591)=4),VLOOKUP($I591,_311_Table1,MATCH($B591,_311_Table1_ColumnLookup,0),FALSE),
  IF(AND(VALUE(LEFT($A591,3))=311,OR($B591="I2",$B591="J2",$B591="K2",$B591="L2")),VLOOKUP('311'!$G$58,_311_Table1,MATCH(MID($B591,1,1),_311_Table1_ColumnLookup,0),FALSE),
  IF(AND(VALUE(LEFT($A591,3))=311,RIGHT($B591,5)="Total"),VLOOKUP('311'!$G$59,_311_Table1,MATCH(MID($B591,1,1),_311_Table1_ColumnLookup,0),FALSE),
  IF(VALUE(LEFT($A591,3))=311,VLOOKUP(VALUE(MID($B591,2,1)),_311_Table1,MATCH(MID($B591,1,1),_311_Table1_ColumnLookup,0),FALSE)
+N("311"),
  IF(AND(VALUE(LEFT($A591,3))=312,LEFT($G591,10)="Unincepted",$B591="G "),VLOOKUP(" ULO",_312_Table1,MATCH('312'!$N$16,_312_Table1_ColumnLookup,0),FALSE),
  IF(AND(VALUE(LEFT($A591,3))=312,LEFT($G591,10)="Unincepted",$B591="O "),VLOOKUP(" ULO",_312_Table1,MATCH('312'!$V$16,_312_Table1_ColumnLookup,0),FALSE),
  IF(AND(VALUE(LEFT($A591,3))=312,LEFT($G591,10)="Unincepted",$B591="Q "),VLOOKUP(" ULO",_312_Table1,MATCH('312'!$X$16,_312_Table1_ColumnLookup,0),FALSE),
  IF(AND(VALUE(LEFT($A591,3))=312,LEFT($G591,10)="Unincepted"),VLOOKUP(" ULO",_312_Table1,MATCH(LEFT($B591,1),_312_Table1_ColumnLookup,0),FALSE),
  IF(AND(VALUE(LEFT($A591,3))=312,LEFT($G591,5)="Total",$B591="G "),VLOOKUP('312'!$F$80,_312_Table1,MATCH('312'!$N$16,_312_Table1_ColumnLookup,0),FALSE),
  IF(AND(VALUE(LEFT($A591,3))=312,LEFT($G591,5)="Total",$B591="O "),VLOOKUP('312'!$F$80,_312_Table1,MATCH('312'!$V$16,_312_Table1_ColumnLookup,0),FALSE),
  IF(AND(VALUE(LEFT($A591,3))=312,LEFT($G591,5)="Total",$B591="Q "),VLOOKUP('312'!$F$80,_312_Table1,MATCH('312'!$X$16,_312_Table1_ColumnLookup,0),FALSE),
  IF(AND(VALUE(LEFT($A591,3))=312,LEFT($G591,5)="Total"),VLOOKUP('312'!$F$80,_312_Table1,MATCH(LEFT($B591,1),_312_Table1_ColumnLookup,0),FALSE),
  IF(AND(VALUE(LEFT($A591,3))=312,LEN($I591)=4,$B591="G"),VLOOKUP($I591,_312_Table1,MATCH('312'!$N$16,_312_Table1_ColumnLookup,0),FALSE),
  IF(AND(VALUE(LEFT($A591,3))=312,LEN($I591)=4,$B591="O"),VLOOKUP($I591,_312_Table1,MATCH('312'!$V$16,_312_Table1_ColumnLookup,0),FALSE),
  IF(AND(VALUE(LEFT($A591,3))=312,LEN($I591)=4,$B591="Q"),VLOOKUP($I591,_312_Table1,MATCH('312'!$X$16,_312_Table1_ColumnLookup,0),FALSE),
  IF(AND(VALUE(LEFT($A591,3))=312,LEN($I591)=4),VLOOKUP($I591,_312_Table1,MATCH(LEFT($B591,1),_312_Table1_ColumnLookup,0),FALSE)
+N("312"),
  IF(VALUE(LEFT($A591,3))=313,VLOOKUP(VALUE(MID($B591,2,1)),_313_Table1,MATCH(MID($B591,1,1),_313_Table1_ColumnLookup,0),FALSE)
+N("313"),
  IF(AND(VALUE(LEFT($A591,3))=314,LEN($B591)=3),VLOOKUP(VALUE(MID($B591,2,2)),_314_Table1,MATCH(MID($B591,1,1),_314_Table1_ColumnLookup,0),FALSE),
  IF(VALUE(LEFT($A591,3))=314,VLOOKUP(VALUE(MID($B591,2,1)),_314_Table1,MATCH(MID($B591,1,1),_314_Table1_ColumnLookup,0),FALSE)
+N("314"),
""))))))))))))))))))))))))</f>
        <v>0</v>
      </c>
      <c r="E591" s="238" t="e">
        <f>IF(AND(VALUE(LEFT($A591,3))=309,LEN($B591)=3),VLOOKUP(VALUE(MID($B591,2,2)),_309_Table2,MATCH(MID($B591,1,1),_309_Table2_ColumnLookup,0),FALSE),
  IF($C591="309 LCR SummaryA",OneYearSCR,IF($C591="309 LCR SummaryB",UltimateSCR,IF(VALUE(LEFT($A591,3))=309,VLOOKUP(VALUE(MID($B591,2,1)),_309_Table2,MATCH(MID($B591,1,1),_309_Table2_ColumnLookup,0),FALSE)
+N("309"),
  IF(VALUE(LEFT($A591,3))=310,VLOOKUP(VALUE(MID($B591,2,1)),_310_Table2,MATCH(MID($B591,1,1),_310_Table2_ColumnLookup,0),FALSE)
+N("310"),
  IF(AND(VALUE(LEFT($A591,3))=311,LEN($I591)=4),VLOOKUP($I591,_311_Table2,MATCH($B591,_311_Table2_ColumnLookup,0),FALSE),
  IF(AND(VALUE(LEFT($A591,3))=311,OR($B591="I2",$B591="J2",$B591="K2",$B591="L2")),VLOOKUP('311'!$G$58,_311_Table2,MATCH(MID($B591,1,1),_311_Table2_ColumnLookup,0),FALSE),
  IF(AND(VALUE(LEFT($A591,3))=311,RIGHT($B591,5)="Total"),VLOOKUP('311'!$G$59,_311_Table2,MATCH(MID($B591,1,1),_311_Table2_ColumnLookup,0),FALSE),
  IF(VALUE(LEFT($A591,3))=311,VLOOKUP(VALUE(MID($B591,2,1)),_311_Table2,MATCH(MID($B591,1,1),_311_Table2_ColumnLookup,0),FALSE)
+N("311"),
  IF(AND(VALUE(LEFT($A591,3))=312,LEFT($G591,10)="Unincepted",$B591="G "),VLOOKUP(" ULO",_312_Table2,MATCH('312'!$N$16,_312_Table2_ColumnLookup,0),FALSE),
  IF(AND(VALUE(LEFT($A591,3))=312,LEFT($G591,10)="Unincepted",$B591="O "),VLOOKUP(" ULO",_312_Table2,MATCH('312'!$V$16,_312_Table2_ColumnLookup,0),FALSE),
  IF(AND(VALUE(LEFT($A591,3))=312,LEFT($G591,10)="Unincepted",$B591="Q "),VLOOKUP(" ULO",_312_Table2,MATCH('312'!$X$16,_312_Table2_ColumnLookup,0),FALSE),
  IF(AND(VALUE(LEFT($A591,3))=312,LEFT($G591,10)="Unincepted"),VLOOKUP(" ULO",_312_Table2,MATCH(LEFT($B591,1),_312_Table2_ColumnLookup,0),FALSE),
  IF(AND(VALUE(LEFT($A591,3))=312,LEFT($G591,5)="Total",$B591="G "),VLOOKUP('312'!$F$80,_312_Table2,MATCH('312'!$N$16,_312_Table2_ColumnLookup,0),FALSE),
  IF(AND(VALUE(LEFT($A591,3))=312,LEFT($G591,5)="Total",$B591="O "),VLOOKUP('312'!$F$80,_312_Table2,MATCH('312'!$V$16,_312_Table2_ColumnLookup,0),FALSE),
  IF(AND(VALUE(LEFT($A591,3))=312,LEFT($G591,5)="Total",$B591="Q "),VLOOKUP('312'!$F$80,_312_Table2,MATCH('312'!$X$16,_312_Table2_ColumnLookup,0),FALSE),
  IF(AND(VALUE(LEFT($A591,3))=312,LEFT($G591,5)="Total"),VLOOKUP('312'!$F$80,_312_Table2,MATCH(LEFT($B591,1),_312_Table2_ColumnLookup,0),FALSE),
  IF(AND(VALUE(LEFT($A591,3))=312,LEN($I591)=4,$B591="G"),VLOOKUP($I591,_312_Table2,MATCH('312'!$N$16,_312_Table2_ColumnLookup,0),FALSE),
  IF(AND(VALUE(LEFT($A591,3))=312,LEN($I591)=4,$B591="O"),VLOOKUP($I591,_312_Table2,MATCH('312'!$V$16,_312_Table2_ColumnLookup,0),FALSE),
  IF(AND(VALUE(LEFT($A591,3))=312,LEN($I591)=4,$B591="Q"),VLOOKUP($I591,_312_Table2,MATCH('312'!$X$16,_312_Table2_ColumnLookup,0),FALSE),
  IF(AND(VALUE(LEFT($A591,3))=312,LEN($I591)=4),VLOOKUP($I591,_312_Table2,MATCH(LEFT($B591,1),_312_Table2_ColumnLookup,0),FALSE)
+N("312"),
  IF(VALUE(LEFT($A591,3))=313,VLOOKUP(VALUE(MID($B591,2,1)),_313_Table2,MATCH(MID($B591,1,1),_313_Table2_ColumnLookup,0),FALSE)
+N("313"),
  IF(AND(VALUE(LEFT($A591,3))=314,LEN($B591)=3),VLOOKUP(VALUE(MID($B591,2,2)),_314_Table2,MATCH(MID($B591,1,1),_314_Table2_ColumnLookup,0),FALSE),
  IF(VALUE(LEFT($A591,3))=314,VLOOKUP(VALUE(MID($B591,2,1)),_314_Table2,MATCH(MID($B591,1,1),_314_Table2_ColumnLookup,0),FALSE)
+N("314"),
""))))))))))))))))))))))))</f>
        <v>#NAME?</v>
      </c>
      <c r="F591" s="238" t="e">
        <f>IF(AND(VALUE(LEFT($A591,3))=309,LEN($B591)=3),VLOOKUP(VALUE(MID($B591,2,2)),_309_Table3,MATCH(MID($B591,1,1),_309_Table3_ColumnLookup,0),FALSE),
  IF($C591="309 LCR SummaryA",OneYearSCR,IF($C591="309 LCR SummaryB",UltimateSCR,IF(VALUE(LEFT($A591,3))=309,VLOOKUP(VALUE(MID($B591,2,1)),_309_Table3,MATCH(MID($B591,1,1),_309_Table3_ColumnLookup,0),FALSE)
+N("309"),
  IF(VALUE(LEFT($A591,3))=310,VLOOKUP(VALUE(MID($B591,2,1)),_310_Table3,MATCH(MID($B591,1,1),_310_Table3_ColumnLookup,0),FALSE)
+N("310"),
  IF(AND(VALUE(LEFT($A591,3))=311,LEN($I591)=4),VLOOKUP($I591,_311_Table3,MATCH($B591,_311_Table3_ColumnLookup,0),FALSE),
  IF(AND(VALUE(LEFT($A591,3))=311,OR($B591="I2",$B591="J2",$B591="K2",$B591="L2")),VLOOKUP('311'!$G$58,_311_Table3,MATCH(MID($B591,1,1),_311_Table3_ColumnLookup,0),FALSE),
  IF(AND(VALUE(LEFT($A591,3))=311,RIGHT($B591,5)="Total"),VLOOKUP('311'!$G$59,_311_Table3,MATCH(MID($B591,1,1),_311_Table3_ColumnLookup,0),FALSE),
  IF(VALUE(LEFT($A591,3))=311,VLOOKUP(VALUE(MID($B591,2,1)),_311_Table3,MATCH(MID($B591,1,1),_311_Table3_ColumnLookup,0),FALSE)
+N("311"),
  IF(AND(VALUE(LEFT($A591,3))=312,LEFT($G591,10)="Unincepted",$B591="G "),VLOOKUP(" ULO",_312_Table3,MATCH('312'!$N$16,_312_Table3_ColumnLookup,0),FALSE),
  IF(AND(VALUE(LEFT($A591,3))=312,LEFT($G591,10)="Unincepted",$B591="O "),VLOOKUP(" ULO",_312_Table3,MATCH('312'!$V$16,_312_Table3_ColumnLookup,0),FALSE),
  IF(AND(VALUE(LEFT($A591,3))=312,LEFT($G591,10)="Unincepted",$B591="Q "),VLOOKUP(" ULO",_312_Table3,MATCH('312'!$X$16,_312_Table3_ColumnLookup,0),FALSE),
  IF(AND(VALUE(LEFT($A591,3))=312,LEFT($G591,10)="Unincepted"),VLOOKUP(" ULO",_312_Table3,MATCH(LEFT($B591,1),_312_Table3_ColumnLookup,0),FALSE),
  IF(AND(VALUE(LEFT($A591,3))=312,LEFT($G591,5)="Total",$B591="G "),VLOOKUP('312'!$F$80,_312_Table3,MATCH('312'!$N$16,_312_Table3_ColumnLookup,0),FALSE),
  IF(AND(VALUE(LEFT($A591,3))=312,LEFT($G591,5)="Total",$B591="O "),VLOOKUP('312'!$F$80,_312_Table3,MATCH('312'!$V$16,_312_Table3_ColumnLookup,0),FALSE),
  IF(AND(VALUE(LEFT($A591,3))=312,LEFT($G591,5)="Total",$B591="Q "),VLOOKUP('312'!$F$80,_312_Table3,MATCH('312'!$X$16,_312_Table3_ColumnLookup,0),FALSE),
  IF(AND(VALUE(LEFT($A591,3))=312,LEFT($G591,5)="Total"),VLOOKUP('312'!$F$80,_312_Table3,MATCH(LEFT($B591,1),_312_Table3_ColumnLookup,0),FALSE),
  IF(AND(VALUE(LEFT($A591,3))=312,LEN($I591)=4,$B591="G"),VLOOKUP($I591,_312_Table3,MATCH('312'!$N$16,_312_Table3_ColumnLookup,0),FALSE),
  IF(AND(VALUE(LEFT($A591,3))=312,LEN($I591)=4,$B591="O"),VLOOKUP($I591,_312_Table3,MATCH('312'!$V$16,_312_Table3_ColumnLookup,0),FALSE),
  IF(AND(VALUE(LEFT($A591,3))=312,LEN($I591)=4,$B591="Q"),VLOOKUP($I591,_312_Table3,MATCH('312'!$X$16,_312_Table3_ColumnLookup,0),FALSE),
  IF(AND(VALUE(LEFT($A591,3))=312,LEN($I591)=4),VLOOKUP($I591,_312_Table3,MATCH(LEFT($B591,1),_312_Table3_ColumnLookup,0),FALSE)
+N("312"),
  IF(VALUE(LEFT($A591,3))=313,VLOOKUP(VALUE(MID($B591,2,1)),_313_Table3,MATCH(MID($B591,1,1),_313_Table3_ColumnLookup,0),FALSE)
+N("313"),
  IF(AND(VALUE(LEFT($A591,3))=314,LEN($B591)=3),VLOOKUP(VALUE(MID($B591,2,2)),_314_Table3,MATCH(MID($B591,1,1),_314_Table3_ColumnLookup,0),FALSE),
  IF(VALUE(LEFT($A591,3))=314,VLOOKUP(VALUE(MID($B591,2,1)),_314_Table3,MATCH(MID($B591,1,1),_314_Table3_ColumnLookup,0),FALSE)
+N("314"),
""))))))))))))))))))))))))</f>
        <v>#NAME?</v>
      </c>
      <c r="G591" t="s">
        <v>1153</v>
      </c>
      <c r="H591" s="321">
        <f>IFERROR(
IF(ISERROR($D591)=FALSE,$D591,IF(ISERROR($E591)=FALSE,$E591,IF(ISERROR($F591)=FALSE,$F591
+N("012 checkboxes"),
IF(
IF(OR(LEFT($A591,9)="Syndicate",LEFT($A591,12)="NewSyndicate"),VLOOKUP($A591,'012'!$J:$ZW,MATCH("Link to button",'012'!$J$1:$ZW$1,0),0)
+N("309 checkbox"),
IF($C591="309 LCR Summary0",VLOOKUP("Notes990",'309'!$P:$ZZ,MATCH("Link to button",'309'!$P$1:$ZZ$1,0),0)
+N("313 checkboxes"),
IF($C591="313 Financial Information0LcmVsScr",IF($C591="309 LCR Summary0",VLOOKUP("LcmVsScr",'309'!$N:$ZZ,MATCH("Link to button",'309'!$N$1:$ZZ$1,0),0),
IF($C591="313 Financial Information0LcrDocAttached",IF($C591="309 LCR Summary0",VLOOKUP("LcrDocAttached",'309'!$N:$ZZ,MATCH("Link to button",'309'!$N$1:$ZZ$1,0),
0)))))))=1,TRUE,FALSE)
))),"")</f>
        <v>0</v>
      </c>
      <c r="I591">
        <v>2012</v>
      </c>
    </row>
    <row r="592" spans="1:9" customFormat="1">
      <c r="A592" s="237" t="str">
        <f>VLOOKUP($G592,CSVLookups!$B:$R,MATCH(A$1,CSVLookups!$B$1:$R$1,0),FALSE)</f>
        <v>312 Projected Solvency II Technical Provisions at Time Zero</v>
      </c>
      <c r="B592" s="237" t="str">
        <f>VLOOKUP($G592,CSVLookups!$B:$R,MATCH(B$1,CSVLookups!$B$1:$R$1,0),FALSE)</f>
        <v>K</v>
      </c>
      <c r="C592" s="238" t="str">
        <f t="shared" si="10"/>
        <v>312 Projected Solvency II Technical Provisions at Time ZeroK2012</v>
      </c>
      <c r="D592" s="238">
        <f>IF(AND(VALUE(LEFT($A592,3))=309,LEN($B592)=3),VLOOKUP(VALUE(MID($B592,2,2)),_309_Table1,MATCH(MID($B592,1,1),_309_Table1_ColumnLookup,0),FALSE),
  IF($C592="309 LCR SummaryA",OneYearSCR,IF($C592="309 LCR SummaryB",UltimateSCR,IF(VALUE(LEFT($A592,3))=309,VLOOKUP(VALUE(MID($B592,2,1)),_309_Table1,MATCH(MID($B592,1,1),_309_Table1_ColumnLookup,0),FALSE)
+N("309"),
  IF(VALUE(LEFT($A592,3))=310,VLOOKUP(VALUE(MID($B592,2,1)),_310_Table1,MATCH(MID($B592,1,1),_310_Table1_ColumnLookup,0),FALSE)
+N("310"),
  IF(AND(VALUE(LEFT($A592,3))=311,LEN($I592)=4),VLOOKUP($I592,_311_Table1,MATCH($B592,_311_Table1_ColumnLookup,0),FALSE),
  IF(AND(VALUE(LEFT($A592,3))=311,OR($B592="I2",$B592="J2",$B592="K2",$B592="L2")),VLOOKUP('311'!$G$58,_311_Table1,MATCH(MID($B592,1,1),_311_Table1_ColumnLookup,0),FALSE),
  IF(AND(VALUE(LEFT($A592,3))=311,RIGHT($B592,5)="Total"),VLOOKUP('311'!$G$59,_311_Table1,MATCH(MID($B592,1,1),_311_Table1_ColumnLookup,0),FALSE),
  IF(VALUE(LEFT($A592,3))=311,VLOOKUP(VALUE(MID($B592,2,1)),_311_Table1,MATCH(MID($B592,1,1),_311_Table1_ColumnLookup,0),FALSE)
+N("311"),
  IF(AND(VALUE(LEFT($A592,3))=312,LEFT($G592,10)="Unincepted",$B592="G "),VLOOKUP(" ULO",_312_Table1,MATCH('312'!$N$16,_312_Table1_ColumnLookup,0),FALSE),
  IF(AND(VALUE(LEFT($A592,3))=312,LEFT($G592,10)="Unincepted",$B592="O "),VLOOKUP(" ULO",_312_Table1,MATCH('312'!$V$16,_312_Table1_ColumnLookup,0),FALSE),
  IF(AND(VALUE(LEFT($A592,3))=312,LEFT($G592,10)="Unincepted",$B592="Q "),VLOOKUP(" ULO",_312_Table1,MATCH('312'!$X$16,_312_Table1_ColumnLookup,0),FALSE),
  IF(AND(VALUE(LEFT($A592,3))=312,LEFT($G592,10)="Unincepted"),VLOOKUP(" ULO",_312_Table1,MATCH(LEFT($B592,1),_312_Table1_ColumnLookup,0),FALSE),
  IF(AND(VALUE(LEFT($A592,3))=312,LEFT($G592,5)="Total",$B592="G "),VLOOKUP('312'!$F$80,_312_Table1,MATCH('312'!$N$16,_312_Table1_ColumnLookup,0),FALSE),
  IF(AND(VALUE(LEFT($A592,3))=312,LEFT($G592,5)="Total",$B592="O "),VLOOKUP('312'!$F$80,_312_Table1,MATCH('312'!$V$16,_312_Table1_ColumnLookup,0),FALSE),
  IF(AND(VALUE(LEFT($A592,3))=312,LEFT($G592,5)="Total",$B592="Q "),VLOOKUP('312'!$F$80,_312_Table1,MATCH('312'!$X$16,_312_Table1_ColumnLookup,0),FALSE),
  IF(AND(VALUE(LEFT($A592,3))=312,LEFT($G592,5)="Total"),VLOOKUP('312'!$F$80,_312_Table1,MATCH(LEFT($B592,1),_312_Table1_ColumnLookup,0),FALSE),
  IF(AND(VALUE(LEFT($A592,3))=312,LEN($I592)=4,$B592="G"),VLOOKUP($I592,_312_Table1,MATCH('312'!$N$16,_312_Table1_ColumnLookup,0),FALSE),
  IF(AND(VALUE(LEFT($A592,3))=312,LEN($I592)=4,$B592="O"),VLOOKUP($I592,_312_Table1,MATCH('312'!$V$16,_312_Table1_ColumnLookup,0),FALSE),
  IF(AND(VALUE(LEFT($A592,3))=312,LEN($I592)=4,$B592="Q"),VLOOKUP($I592,_312_Table1,MATCH('312'!$X$16,_312_Table1_ColumnLookup,0),FALSE),
  IF(AND(VALUE(LEFT($A592,3))=312,LEN($I592)=4),VLOOKUP($I592,_312_Table1,MATCH(LEFT($B592,1),_312_Table1_ColumnLookup,0),FALSE)
+N("312"),
  IF(VALUE(LEFT($A592,3))=313,VLOOKUP(VALUE(MID($B592,2,1)),_313_Table1,MATCH(MID($B592,1,1),_313_Table1_ColumnLookup,0),FALSE)
+N("313"),
  IF(AND(VALUE(LEFT($A592,3))=314,LEN($B592)=3),VLOOKUP(VALUE(MID($B592,2,2)),_314_Table1,MATCH(MID($B592,1,1),_314_Table1_ColumnLookup,0),FALSE),
  IF(VALUE(LEFT($A592,3))=314,VLOOKUP(VALUE(MID($B592,2,1)),_314_Table1,MATCH(MID($B592,1,1),_314_Table1_ColumnLookup,0),FALSE)
+N("314"),
""))))))))))))))))))))))))</f>
        <v>0</v>
      </c>
      <c r="E592" s="238" t="e">
        <f>IF(AND(VALUE(LEFT($A592,3))=309,LEN($B592)=3),VLOOKUP(VALUE(MID($B592,2,2)),_309_Table2,MATCH(MID($B592,1,1),_309_Table2_ColumnLookup,0),FALSE),
  IF($C592="309 LCR SummaryA",OneYearSCR,IF($C592="309 LCR SummaryB",UltimateSCR,IF(VALUE(LEFT($A592,3))=309,VLOOKUP(VALUE(MID($B592,2,1)),_309_Table2,MATCH(MID($B592,1,1),_309_Table2_ColumnLookup,0),FALSE)
+N("309"),
  IF(VALUE(LEFT($A592,3))=310,VLOOKUP(VALUE(MID($B592,2,1)),_310_Table2,MATCH(MID($B592,1,1),_310_Table2_ColumnLookup,0),FALSE)
+N("310"),
  IF(AND(VALUE(LEFT($A592,3))=311,LEN($I592)=4),VLOOKUP($I592,_311_Table2,MATCH($B592,_311_Table2_ColumnLookup,0),FALSE),
  IF(AND(VALUE(LEFT($A592,3))=311,OR($B592="I2",$B592="J2",$B592="K2",$B592="L2")),VLOOKUP('311'!$G$58,_311_Table2,MATCH(MID($B592,1,1),_311_Table2_ColumnLookup,0),FALSE),
  IF(AND(VALUE(LEFT($A592,3))=311,RIGHT($B592,5)="Total"),VLOOKUP('311'!$G$59,_311_Table2,MATCH(MID($B592,1,1),_311_Table2_ColumnLookup,0),FALSE),
  IF(VALUE(LEFT($A592,3))=311,VLOOKUP(VALUE(MID($B592,2,1)),_311_Table2,MATCH(MID($B592,1,1),_311_Table2_ColumnLookup,0),FALSE)
+N("311"),
  IF(AND(VALUE(LEFT($A592,3))=312,LEFT($G592,10)="Unincepted",$B592="G "),VLOOKUP(" ULO",_312_Table2,MATCH('312'!$N$16,_312_Table2_ColumnLookup,0),FALSE),
  IF(AND(VALUE(LEFT($A592,3))=312,LEFT($G592,10)="Unincepted",$B592="O "),VLOOKUP(" ULO",_312_Table2,MATCH('312'!$V$16,_312_Table2_ColumnLookup,0),FALSE),
  IF(AND(VALUE(LEFT($A592,3))=312,LEFT($G592,10)="Unincepted",$B592="Q "),VLOOKUP(" ULO",_312_Table2,MATCH('312'!$X$16,_312_Table2_ColumnLookup,0),FALSE),
  IF(AND(VALUE(LEFT($A592,3))=312,LEFT($G592,10)="Unincepted"),VLOOKUP(" ULO",_312_Table2,MATCH(LEFT($B592,1),_312_Table2_ColumnLookup,0),FALSE),
  IF(AND(VALUE(LEFT($A592,3))=312,LEFT($G592,5)="Total",$B592="G "),VLOOKUP('312'!$F$80,_312_Table2,MATCH('312'!$N$16,_312_Table2_ColumnLookup,0),FALSE),
  IF(AND(VALUE(LEFT($A592,3))=312,LEFT($G592,5)="Total",$B592="O "),VLOOKUP('312'!$F$80,_312_Table2,MATCH('312'!$V$16,_312_Table2_ColumnLookup,0),FALSE),
  IF(AND(VALUE(LEFT($A592,3))=312,LEFT($G592,5)="Total",$B592="Q "),VLOOKUP('312'!$F$80,_312_Table2,MATCH('312'!$X$16,_312_Table2_ColumnLookup,0),FALSE),
  IF(AND(VALUE(LEFT($A592,3))=312,LEFT($G592,5)="Total"),VLOOKUP('312'!$F$80,_312_Table2,MATCH(LEFT($B592,1),_312_Table2_ColumnLookup,0),FALSE),
  IF(AND(VALUE(LEFT($A592,3))=312,LEN($I592)=4,$B592="G"),VLOOKUP($I592,_312_Table2,MATCH('312'!$N$16,_312_Table2_ColumnLookup,0),FALSE),
  IF(AND(VALUE(LEFT($A592,3))=312,LEN($I592)=4,$B592="O"),VLOOKUP($I592,_312_Table2,MATCH('312'!$V$16,_312_Table2_ColumnLookup,0),FALSE),
  IF(AND(VALUE(LEFT($A592,3))=312,LEN($I592)=4,$B592="Q"),VLOOKUP($I592,_312_Table2,MATCH('312'!$X$16,_312_Table2_ColumnLookup,0),FALSE),
  IF(AND(VALUE(LEFT($A592,3))=312,LEN($I592)=4),VLOOKUP($I592,_312_Table2,MATCH(LEFT($B592,1),_312_Table2_ColumnLookup,0),FALSE)
+N("312"),
  IF(VALUE(LEFT($A592,3))=313,VLOOKUP(VALUE(MID($B592,2,1)),_313_Table2,MATCH(MID($B592,1,1),_313_Table2_ColumnLookup,0),FALSE)
+N("313"),
  IF(AND(VALUE(LEFT($A592,3))=314,LEN($B592)=3),VLOOKUP(VALUE(MID($B592,2,2)),_314_Table2,MATCH(MID($B592,1,1),_314_Table2_ColumnLookup,0),FALSE),
  IF(VALUE(LEFT($A592,3))=314,VLOOKUP(VALUE(MID($B592,2,1)),_314_Table2,MATCH(MID($B592,1,1),_314_Table2_ColumnLookup,0),FALSE)
+N("314"),
""))))))))))))))))))))))))</f>
        <v>#NAME?</v>
      </c>
      <c r="F592" s="238" t="e">
        <f>IF(AND(VALUE(LEFT($A592,3))=309,LEN($B592)=3),VLOOKUP(VALUE(MID($B592,2,2)),_309_Table3,MATCH(MID($B592,1,1),_309_Table3_ColumnLookup,0),FALSE),
  IF($C592="309 LCR SummaryA",OneYearSCR,IF($C592="309 LCR SummaryB",UltimateSCR,IF(VALUE(LEFT($A592,3))=309,VLOOKUP(VALUE(MID($B592,2,1)),_309_Table3,MATCH(MID($B592,1,1),_309_Table3_ColumnLookup,0),FALSE)
+N("309"),
  IF(VALUE(LEFT($A592,3))=310,VLOOKUP(VALUE(MID($B592,2,1)),_310_Table3,MATCH(MID($B592,1,1),_310_Table3_ColumnLookup,0),FALSE)
+N("310"),
  IF(AND(VALUE(LEFT($A592,3))=311,LEN($I592)=4),VLOOKUP($I592,_311_Table3,MATCH($B592,_311_Table3_ColumnLookup,0),FALSE),
  IF(AND(VALUE(LEFT($A592,3))=311,OR($B592="I2",$B592="J2",$B592="K2",$B592="L2")),VLOOKUP('311'!$G$58,_311_Table3,MATCH(MID($B592,1,1),_311_Table3_ColumnLookup,0),FALSE),
  IF(AND(VALUE(LEFT($A592,3))=311,RIGHT($B592,5)="Total"),VLOOKUP('311'!$G$59,_311_Table3,MATCH(MID($B592,1,1),_311_Table3_ColumnLookup,0),FALSE),
  IF(VALUE(LEFT($A592,3))=311,VLOOKUP(VALUE(MID($B592,2,1)),_311_Table3,MATCH(MID($B592,1,1),_311_Table3_ColumnLookup,0),FALSE)
+N("311"),
  IF(AND(VALUE(LEFT($A592,3))=312,LEFT($G592,10)="Unincepted",$B592="G "),VLOOKUP(" ULO",_312_Table3,MATCH('312'!$N$16,_312_Table3_ColumnLookup,0),FALSE),
  IF(AND(VALUE(LEFT($A592,3))=312,LEFT($G592,10)="Unincepted",$B592="O "),VLOOKUP(" ULO",_312_Table3,MATCH('312'!$V$16,_312_Table3_ColumnLookup,0),FALSE),
  IF(AND(VALUE(LEFT($A592,3))=312,LEFT($G592,10)="Unincepted",$B592="Q "),VLOOKUP(" ULO",_312_Table3,MATCH('312'!$X$16,_312_Table3_ColumnLookup,0),FALSE),
  IF(AND(VALUE(LEFT($A592,3))=312,LEFT($G592,10)="Unincepted"),VLOOKUP(" ULO",_312_Table3,MATCH(LEFT($B592,1),_312_Table3_ColumnLookup,0),FALSE),
  IF(AND(VALUE(LEFT($A592,3))=312,LEFT($G592,5)="Total",$B592="G "),VLOOKUP('312'!$F$80,_312_Table3,MATCH('312'!$N$16,_312_Table3_ColumnLookup,0),FALSE),
  IF(AND(VALUE(LEFT($A592,3))=312,LEFT($G592,5)="Total",$B592="O "),VLOOKUP('312'!$F$80,_312_Table3,MATCH('312'!$V$16,_312_Table3_ColumnLookup,0),FALSE),
  IF(AND(VALUE(LEFT($A592,3))=312,LEFT($G592,5)="Total",$B592="Q "),VLOOKUP('312'!$F$80,_312_Table3,MATCH('312'!$X$16,_312_Table3_ColumnLookup,0),FALSE),
  IF(AND(VALUE(LEFT($A592,3))=312,LEFT($G592,5)="Total"),VLOOKUP('312'!$F$80,_312_Table3,MATCH(LEFT($B592,1),_312_Table3_ColumnLookup,0),FALSE),
  IF(AND(VALUE(LEFT($A592,3))=312,LEN($I592)=4,$B592="G"),VLOOKUP($I592,_312_Table3,MATCH('312'!$N$16,_312_Table3_ColumnLookup,0),FALSE),
  IF(AND(VALUE(LEFT($A592,3))=312,LEN($I592)=4,$B592="O"),VLOOKUP($I592,_312_Table3,MATCH('312'!$V$16,_312_Table3_ColumnLookup,0),FALSE),
  IF(AND(VALUE(LEFT($A592,3))=312,LEN($I592)=4,$B592="Q"),VLOOKUP($I592,_312_Table3,MATCH('312'!$X$16,_312_Table3_ColumnLookup,0),FALSE),
  IF(AND(VALUE(LEFT($A592,3))=312,LEN($I592)=4),VLOOKUP($I592,_312_Table3,MATCH(LEFT($B592,1),_312_Table3_ColumnLookup,0),FALSE)
+N("312"),
  IF(VALUE(LEFT($A592,3))=313,VLOOKUP(VALUE(MID($B592,2,1)),_313_Table3,MATCH(MID($B592,1,1),_313_Table3_ColumnLookup,0),FALSE)
+N("313"),
  IF(AND(VALUE(LEFT($A592,3))=314,LEN($B592)=3),VLOOKUP(VALUE(MID($B592,2,2)),_314_Table3,MATCH(MID($B592,1,1),_314_Table3_ColumnLookup,0),FALSE),
  IF(VALUE(LEFT($A592,3))=314,VLOOKUP(VALUE(MID($B592,2,1)),_314_Table3,MATCH(MID($B592,1,1),_314_Table3_ColumnLookup,0),FALSE)
+N("314"),
""))))))))))))))))))))))))</f>
        <v>#NAME?</v>
      </c>
      <c r="G592" t="s">
        <v>1154</v>
      </c>
      <c r="H592" s="321">
        <f>IFERROR(
IF(ISERROR($D592)=FALSE,$D592,IF(ISERROR($E592)=FALSE,$E592,IF(ISERROR($F592)=FALSE,$F592
+N("012 checkboxes"),
IF(
IF(OR(LEFT($A592,9)="Syndicate",LEFT($A592,12)="NewSyndicate"),VLOOKUP($A592,'012'!$J:$ZW,MATCH("Link to button",'012'!$J$1:$ZW$1,0),0)
+N("309 checkbox"),
IF($C592="309 LCR Summary0",VLOOKUP("Notes990",'309'!$P:$ZZ,MATCH("Link to button",'309'!$P$1:$ZZ$1,0),0)
+N("313 checkboxes"),
IF($C592="313 Financial Information0LcmVsScr",IF($C592="309 LCR Summary0",VLOOKUP("LcmVsScr",'309'!$N:$ZZ,MATCH("Link to button",'309'!$N$1:$ZZ$1,0),0),
IF($C592="313 Financial Information0LcrDocAttached",IF($C592="309 LCR Summary0",VLOOKUP("LcrDocAttached",'309'!$N:$ZZ,MATCH("Link to button",'309'!$N$1:$ZZ$1,0),
0)))))))=1,TRUE,FALSE)
))),"")</f>
        <v>0</v>
      </c>
      <c r="I592">
        <v>2012</v>
      </c>
    </row>
    <row r="593" spans="1:9" customFormat="1">
      <c r="A593" s="237" t="str">
        <f>VLOOKUP($G593,CSVLookups!$B:$R,MATCH(A$1,CSVLookups!$B$1:$R$1,0),FALSE)</f>
        <v>312 Projected Solvency II Technical Provisions at Time Zero</v>
      </c>
      <c r="B593" s="237" t="str">
        <f>VLOOKUP($G593,CSVLookups!$B:$R,MATCH(B$1,CSVLookups!$B$1:$R$1,0),FALSE)</f>
        <v>L</v>
      </c>
      <c r="C593" s="238" t="str">
        <f t="shared" si="10"/>
        <v>312 Projected Solvency II Technical Provisions at Time ZeroL2012</v>
      </c>
      <c r="D593" s="238">
        <f>IF(AND(VALUE(LEFT($A593,3))=309,LEN($B593)=3),VLOOKUP(VALUE(MID($B593,2,2)),_309_Table1,MATCH(MID($B593,1,1),_309_Table1_ColumnLookup,0),FALSE),
  IF($C593="309 LCR SummaryA",OneYearSCR,IF($C593="309 LCR SummaryB",UltimateSCR,IF(VALUE(LEFT($A593,3))=309,VLOOKUP(VALUE(MID($B593,2,1)),_309_Table1,MATCH(MID($B593,1,1),_309_Table1_ColumnLookup,0),FALSE)
+N("309"),
  IF(VALUE(LEFT($A593,3))=310,VLOOKUP(VALUE(MID($B593,2,1)),_310_Table1,MATCH(MID($B593,1,1),_310_Table1_ColumnLookup,0),FALSE)
+N("310"),
  IF(AND(VALUE(LEFT($A593,3))=311,LEN($I593)=4),VLOOKUP($I593,_311_Table1,MATCH($B593,_311_Table1_ColumnLookup,0),FALSE),
  IF(AND(VALUE(LEFT($A593,3))=311,OR($B593="I2",$B593="J2",$B593="K2",$B593="L2")),VLOOKUP('311'!$G$58,_311_Table1,MATCH(MID($B593,1,1),_311_Table1_ColumnLookup,0),FALSE),
  IF(AND(VALUE(LEFT($A593,3))=311,RIGHT($B593,5)="Total"),VLOOKUP('311'!$G$59,_311_Table1,MATCH(MID($B593,1,1),_311_Table1_ColumnLookup,0),FALSE),
  IF(VALUE(LEFT($A593,3))=311,VLOOKUP(VALUE(MID($B593,2,1)),_311_Table1,MATCH(MID($B593,1,1),_311_Table1_ColumnLookup,0),FALSE)
+N("311"),
  IF(AND(VALUE(LEFT($A593,3))=312,LEFT($G593,10)="Unincepted",$B593="G "),VLOOKUP(" ULO",_312_Table1,MATCH('312'!$N$16,_312_Table1_ColumnLookup,0),FALSE),
  IF(AND(VALUE(LEFT($A593,3))=312,LEFT($G593,10)="Unincepted",$B593="O "),VLOOKUP(" ULO",_312_Table1,MATCH('312'!$V$16,_312_Table1_ColumnLookup,0),FALSE),
  IF(AND(VALUE(LEFT($A593,3))=312,LEFT($G593,10)="Unincepted",$B593="Q "),VLOOKUP(" ULO",_312_Table1,MATCH('312'!$X$16,_312_Table1_ColumnLookup,0),FALSE),
  IF(AND(VALUE(LEFT($A593,3))=312,LEFT($G593,10)="Unincepted"),VLOOKUP(" ULO",_312_Table1,MATCH(LEFT($B593,1),_312_Table1_ColumnLookup,0),FALSE),
  IF(AND(VALUE(LEFT($A593,3))=312,LEFT($G593,5)="Total",$B593="G "),VLOOKUP('312'!$F$80,_312_Table1,MATCH('312'!$N$16,_312_Table1_ColumnLookup,0),FALSE),
  IF(AND(VALUE(LEFT($A593,3))=312,LEFT($G593,5)="Total",$B593="O "),VLOOKUP('312'!$F$80,_312_Table1,MATCH('312'!$V$16,_312_Table1_ColumnLookup,0),FALSE),
  IF(AND(VALUE(LEFT($A593,3))=312,LEFT($G593,5)="Total",$B593="Q "),VLOOKUP('312'!$F$80,_312_Table1,MATCH('312'!$X$16,_312_Table1_ColumnLookup,0),FALSE),
  IF(AND(VALUE(LEFT($A593,3))=312,LEFT($G593,5)="Total"),VLOOKUP('312'!$F$80,_312_Table1,MATCH(LEFT($B593,1),_312_Table1_ColumnLookup,0),FALSE),
  IF(AND(VALUE(LEFT($A593,3))=312,LEN($I593)=4,$B593="G"),VLOOKUP($I593,_312_Table1,MATCH('312'!$N$16,_312_Table1_ColumnLookup,0),FALSE),
  IF(AND(VALUE(LEFT($A593,3))=312,LEN($I593)=4,$B593="O"),VLOOKUP($I593,_312_Table1,MATCH('312'!$V$16,_312_Table1_ColumnLookup,0),FALSE),
  IF(AND(VALUE(LEFT($A593,3))=312,LEN($I593)=4,$B593="Q"),VLOOKUP($I593,_312_Table1,MATCH('312'!$X$16,_312_Table1_ColumnLookup,0),FALSE),
  IF(AND(VALUE(LEFT($A593,3))=312,LEN($I593)=4),VLOOKUP($I593,_312_Table1,MATCH(LEFT($B593,1),_312_Table1_ColumnLookup,0),FALSE)
+N("312"),
  IF(VALUE(LEFT($A593,3))=313,VLOOKUP(VALUE(MID($B593,2,1)),_313_Table1,MATCH(MID($B593,1,1),_313_Table1_ColumnLookup,0),FALSE)
+N("313"),
  IF(AND(VALUE(LEFT($A593,3))=314,LEN($B593)=3),VLOOKUP(VALUE(MID($B593,2,2)),_314_Table1,MATCH(MID($B593,1,1),_314_Table1_ColumnLookup,0),FALSE),
  IF(VALUE(LEFT($A593,3))=314,VLOOKUP(VALUE(MID($B593,2,1)),_314_Table1,MATCH(MID($B593,1,1),_314_Table1_ColumnLookup,0),FALSE)
+N("314"),
""))))))))))))))))))))))))</f>
        <v>0</v>
      </c>
      <c r="E593" s="238" t="e">
        <f>IF(AND(VALUE(LEFT($A593,3))=309,LEN($B593)=3),VLOOKUP(VALUE(MID($B593,2,2)),_309_Table2,MATCH(MID($B593,1,1),_309_Table2_ColumnLookup,0),FALSE),
  IF($C593="309 LCR SummaryA",OneYearSCR,IF($C593="309 LCR SummaryB",UltimateSCR,IF(VALUE(LEFT($A593,3))=309,VLOOKUP(VALUE(MID($B593,2,1)),_309_Table2,MATCH(MID($B593,1,1),_309_Table2_ColumnLookup,0),FALSE)
+N("309"),
  IF(VALUE(LEFT($A593,3))=310,VLOOKUP(VALUE(MID($B593,2,1)),_310_Table2,MATCH(MID($B593,1,1),_310_Table2_ColumnLookup,0),FALSE)
+N("310"),
  IF(AND(VALUE(LEFT($A593,3))=311,LEN($I593)=4),VLOOKUP($I593,_311_Table2,MATCH($B593,_311_Table2_ColumnLookup,0),FALSE),
  IF(AND(VALUE(LEFT($A593,3))=311,OR($B593="I2",$B593="J2",$B593="K2",$B593="L2")),VLOOKUP('311'!$G$58,_311_Table2,MATCH(MID($B593,1,1),_311_Table2_ColumnLookup,0),FALSE),
  IF(AND(VALUE(LEFT($A593,3))=311,RIGHT($B593,5)="Total"),VLOOKUP('311'!$G$59,_311_Table2,MATCH(MID($B593,1,1),_311_Table2_ColumnLookup,0),FALSE),
  IF(VALUE(LEFT($A593,3))=311,VLOOKUP(VALUE(MID($B593,2,1)),_311_Table2,MATCH(MID($B593,1,1),_311_Table2_ColumnLookup,0),FALSE)
+N("311"),
  IF(AND(VALUE(LEFT($A593,3))=312,LEFT($G593,10)="Unincepted",$B593="G "),VLOOKUP(" ULO",_312_Table2,MATCH('312'!$N$16,_312_Table2_ColumnLookup,0),FALSE),
  IF(AND(VALUE(LEFT($A593,3))=312,LEFT($G593,10)="Unincepted",$B593="O "),VLOOKUP(" ULO",_312_Table2,MATCH('312'!$V$16,_312_Table2_ColumnLookup,0),FALSE),
  IF(AND(VALUE(LEFT($A593,3))=312,LEFT($G593,10)="Unincepted",$B593="Q "),VLOOKUP(" ULO",_312_Table2,MATCH('312'!$X$16,_312_Table2_ColumnLookup,0),FALSE),
  IF(AND(VALUE(LEFT($A593,3))=312,LEFT($G593,10)="Unincepted"),VLOOKUP(" ULO",_312_Table2,MATCH(LEFT($B593,1),_312_Table2_ColumnLookup,0),FALSE),
  IF(AND(VALUE(LEFT($A593,3))=312,LEFT($G593,5)="Total",$B593="G "),VLOOKUP('312'!$F$80,_312_Table2,MATCH('312'!$N$16,_312_Table2_ColumnLookup,0),FALSE),
  IF(AND(VALUE(LEFT($A593,3))=312,LEFT($G593,5)="Total",$B593="O "),VLOOKUP('312'!$F$80,_312_Table2,MATCH('312'!$V$16,_312_Table2_ColumnLookup,0),FALSE),
  IF(AND(VALUE(LEFT($A593,3))=312,LEFT($G593,5)="Total",$B593="Q "),VLOOKUP('312'!$F$80,_312_Table2,MATCH('312'!$X$16,_312_Table2_ColumnLookup,0),FALSE),
  IF(AND(VALUE(LEFT($A593,3))=312,LEFT($G593,5)="Total"),VLOOKUP('312'!$F$80,_312_Table2,MATCH(LEFT($B593,1),_312_Table2_ColumnLookup,0),FALSE),
  IF(AND(VALUE(LEFT($A593,3))=312,LEN($I593)=4,$B593="G"),VLOOKUP($I593,_312_Table2,MATCH('312'!$N$16,_312_Table2_ColumnLookup,0),FALSE),
  IF(AND(VALUE(LEFT($A593,3))=312,LEN($I593)=4,$B593="O"),VLOOKUP($I593,_312_Table2,MATCH('312'!$V$16,_312_Table2_ColumnLookup,0),FALSE),
  IF(AND(VALUE(LEFT($A593,3))=312,LEN($I593)=4,$B593="Q"),VLOOKUP($I593,_312_Table2,MATCH('312'!$X$16,_312_Table2_ColumnLookup,0),FALSE),
  IF(AND(VALUE(LEFT($A593,3))=312,LEN($I593)=4),VLOOKUP($I593,_312_Table2,MATCH(LEFT($B593,1),_312_Table2_ColumnLookup,0),FALSE)
+N("312"),
  IF(VALUE(LEFT($A593,3))=313,VLOOKUP(VALUE(MID($B593,2,1)),_313_Table2,MATCH(MID($B593,1,1),_313_Table2_ColumnLookup,0),FALSE)
+N("313"),
  IF(AND(VALUE(LEFT($A593,3))=314,LEN($B593)=3),VLOOKUP(VALUE(MID($B593,2,2)),_314_Table2,MATCH(MID($B593,1,1),_314_Table2_ColumnLookup,0),FALSE),
  IF(VALUE(LEFT($A593,3))=314,VLOOKUP(VALUE(MID($B593,2,1)),_314_Table2,MATCH(MID($B593,1,1),_314_Table2_ColumnLookup,0),FALSE)
+N("314"),
""))))))))))))))))))))))))</f>
        <v>#NAME?</v>
      </c>
      <c r="F593" s="238" t="e">
        <f>IF(AND(VALUE(LEFT($A593,3))=309,LEN($B593)=3),VLOOKUP(VALUE(MID($B593,2,2)),_309_Table3,MATCH(MID($B593,1,1),_309_Table3_ColumnLookup,0),FALSE),
  IF($C593="309 LCR SummaryA",OneYearSCR,IF($C593="309 LCR SummaryB",UltimateSCR,IF(VALUE(LEFT($A593,3))=309,VLOOKUP(VALUE(MID($B593,2,1)),_309_Table3,MATCH(MID($B593,1,1),_309_Table3_ColumnLookup,0),FALSE)
+N("309"),
  IF(VALUE(LEFT($A593,3))=310,VLOOKUP(VALUE(MID($B593,2,1)),_310_Table3,MATCH(MID($B593,1,1),_310_Table3_ColumnLookup,0),FALSE)
+N("310"),
  IF(AND(VALUE(LEFT($A593,3))=311,LEN($I593)=4),VLOOKUP($I593,_311_Table3,MATCH($B593,_311_Table3_ColumnLookup,0),FALSE),
  IF(AND(VALUE(LEFT($A593,3))=311,OR($B593="I2",$B593="J2",$B593="K2",$B593="L2")),VLOOKUP('311'!$G$58,_311_Table3,MATCH(MID($B593,1,1),_311_Table3_ColumnLookup,0),FALSE),
  IF(AND(VALUE(LEFT($A593,3))=311,RIGHT($B593,5)="Total"),VLOOKUP('311'!$G$59,_311_Table3,MATCH(MID($B593,1,1),_311_Table3_ColumnLookup,0),FALSE),
  IF(VALUE(LEFT($A593,3))=311,VLOOKUP(VALUE(MID($B593,2,1)),_311_Table3,MATCH(MID($B593,1,1),_311_Table3_ColumnLookup,0),FALSE)
+N("311"),
  IF(AND(VALUE(LEFT($A593,3))=312,LEFT($G593,10)="Unincepted",$B593="G "),VLOOKUP(" ULO",_312_Table3,MATCH('312'!$N$16,_312_Table3_ColumnLookup,0),FALSE),
  IF(AND(VALUE(LEFT($A593,3))=312,LEFT($G593,10)="Unincepted",$B593="O "),VLOOKUP(" ULO",_312_Table3,MATCH('312'!$V$16,_312_Table3_ColumnLookup,0),FALSE),
  IF(AND(VALUE(LEFT($A593,3))=312,LEFT($G593,10)="Unincepted",$B593="Q "),VLOOKUP(" ULO",_312_Table3,MATCH('312'!$X$16,_312_Table3_ColumnLookup,0),FALSE),
  IF(AND(VALUE(LEFT($A593,3))=312,LEFT($G593,10)="Unincepted"),VLOOKUP(" ULO",_312_Table3,MATCH(LEFT($B593,1),_312_Table3_ColumnLookup,0),FALSE),
  IF(AND(VALUE(LEFT($A593,3))=312,LEFT($G593,5)="Total",$B593="G "),VLOOKUP('312'!$F$80,_312_Table3,MATCH('312'!$N$16,_312_Table3_ColumnLookup,0),FALSE),
  IF(AND(VALUE(LEFT($A593,3))=312,LEFT($G593,5)="Total",$B593="O "),VLOOKUP('312'!$F$80,_312_Table3,MATCH('312'!$V$16,_312_Table3_ColumnLookup,0),FALSE),
  IF(AND(VALUE(LEFT($A593,3))=312,LEFT($G593,5)="Total",$B593="Q "),VLOOKUP('312'!$F$80,_312_Table3,MATCH('312'!$X$16,_312_Table3_ColumnLookup,0),FALSE),
  IF(AND(VALUE(LEFT($A593,3))=312,LEFT($G593,5)="Total"),VLOOKUP('312'!$F$80,_312_Table3,MATCH(LEFT($B593,1),_312_Table3_ColumnLookup,0),FALSE),
  IF(AND(VALUE(LEFT($A593,3))=312,LEN($I593)=4,$B593="G"),VLOOKUP($I593,_312_Table3,MATCH('312'!$N$16,_312_Table3_ColumnLookup,0),FALSE),
  IF(AND(VALUE(LEFT($A593,3))=312,LEN($I593)=4,$B593="O"),VLOOKUP($I593,_312_Table3,MATCH('312'!$V$16,_312_Table3_ColumnLookup,0),FALSE),
  IF(AND(VALUE(LEFT($A593,3))=312,LEN($I593)=4,$B593="Q"),VLOOKUP($I593,_312_Table3,MATCH('312'!$X$16,_312_Table3_ColumnLookup,0),FALSE),
  IF(AND(VALUE(LEFT($A593,3))=312,LEN($I593)=4),VLOOKUP($I593,_312_Table3,MATCH(LEFT($B593,1),_312_Table3_ColumnLookup,0),FALSE)
+N("312"),
  IF(VALUE(LEFT($A593,3))=313,VLOOKUP(VALUE(MID($B593,2,1)),_313_Table3,MATCH(MID($B593,1,1),_313_Table3_ColumnLookup,0),FALSE)
+N("313"),
  IF(AND(VALUE(LEFT($A593,3))=314,LEN($B593)=3),VLOOKUP(VALUE(MID($B593,2,2)),_314_Table3,MATCH(MID($B593,1,1),_314_Table3_ColumnLookup,0),FALSE),
  IF(VALUE(LEFT($A593,3))=314,VLOOKUP(VALUE(MID($B593,2,1)),_314_Table3,MATCH(MID($B593,1,1),_314_Table3_ColumnLookup,0),FALSE)
+N("314"),
""))))))))))))))))))))))))</f>
        <v>#NAME?</v>
      </c>
      <c r="G593" t="s">
        <v>1156</v>
      </c>
      <c r="H593" s="321">
        <f>IFERROR(
IF(ISERROR($D593)=FALSE,$D593,IF(ISERROR($E593)=FALSE,$E593,IF(ISERROR($F593)=FALSE,$F593
+N("012 checkboxes"),
IF(
IF(OR(LEFT($A593,9)="Syndicate",LEFT($A593,12)="NewSyndicate"),VLOOKUP($A593,'012'!$J:$ZW,MATCH("Link to button",'012'!$J$1:$ZW$1,0),0)
+N("309 checkbox"),
IF($C593="309 LCR Summary0",VLOOKUP("Notes990",'309'!$P:$ZZ,MATCH("Link to button",'309'!$P$1:$ZZ$1,0),0)
+N("313 checkboxes"),
IF($C593="313 Financial Information0LcmVsScr",IF($C593="309 LCR Summary0",VLOOKUP("LcmVsScr",'309'!$N:$ZZ,MATCH("Link to button",'309'!$N$1:$ZZ$1,0),0),
IF($C593="313 Financial Information0LcrDocAttached",IF($C593="309 LCR Summary0",VLOOKUP("LcrDocAttached",'309'!$N:$ZZ,MATCH("Link to button",'309'!$N$1:$ZZ$1,0),
0)))))))=1,TRUE,FALSE)
))),"")</f>
        <v>0</v>
      </c>
      <c r="I593">
        <v>2012</v>
      </c>
    </row>
    <row r="594" spans="1:9" customFormat="1">
      <c r="A594" s="237" t="str">
        <f>VLOOKUP($G594,CSVLookups!$B:$R,MATCH(A$1,CSVLookups!$B$1:$R$1,0),FALSE)</f>
        <v>312 Projected Solvency II Technical Provisions at Time Zero</v>
      </c>
      <c r="B594" s="237" t="str">
        <f>VLOOKUP($G594,CSVLookups!$B:$R,MATCH(B$1,CSVLookups!$B$1:$R$1,0),FALSE)</f>
        <v>M</v>
      </c>
      <c r="C594" s="238" t="str">
        <f t="shared" si="10"/>
        <v>312 Projected Solvency II Technical Provisions at Time ZeroM2012</v>
      </c>
      <c r="D594" s="238">
        <f>IF(AND(VALUE(LEFT($A594,3))=309,LEN($B594)=3),VLOOKUP(VALUE(MID($B594,2,2)),_309_Table1,MATCH(MID($B594,1,1),_309_Table1_ColumnLookup,0),FALSE),
  IF($C594="309 LCR SummaryA",OneYearSCR,IF($C594="309 LCR SummaryB",UltimateSCR,IF(VALUE(LEFT($A594,3))=309,VLOOKUP(VALUE(MID($B594,2,1)),_309_Table1,MATCH(MID($B594,1,1),_309_Table1_ColumnLookup,0),FALSE)
+N("309"),
  IF(VALUE(LEFT($A594,3))=310,VLOOKUP(VALUE(MID($B594,2,1)),_310_Table1,MATCH(MID($B594,1,1),_310_Table1_ColumnLookup,0),FALSE)
+N("310"),
  IF(AND(VALUE(LEFT($A594,3))=311,LEN($I594)=4),VLOOKUP($I594,_311_Table1,MATCH($B594,_311_Table1_ColumnLookup,0),FALSE),
  IF(AND(VALUE(LEFT($A594,3))=311,OR($B594="I2",$B594="J2",$B594="K2",$B594="L2")),VLOOKUP('311'!$G$58,_311_Table1,MATCH(MID($B594,1,1),_311_Table1_ColumnLookup,0),FALSE),
  IF(AND(VALUE(LEFT($A594,3))=311,RIGHT($B594,5)="Total"),VLOOKUP('311'!$G$59,_311_Table1,MATCH(MID($B594,1,1),_311_Table1_ColumnLookup,0),FALSE),
  IF(VALUE(LEFT($A594,3))=311,VLOOKUP(VALUE(MID($B594,2,1)),_311_Table1,MATCH(MID($B594,1,1),_311_Table1_ColumnLookup,0),FALSE)
+N("311"),
  IF(AND(VALUE(LEFT($A594,3))=312,LEFT($G594,10)="Unincepted",$B594="G "),VLOOKUP(" ULO",_312_Table1,MATCH('312'!$N$16,_312_Table1_ColumnLookup,0),FALSE),
  IF(AND(VALUE(LEFT($A594,3))=312,LEFT($G594,10)="Unincepted",$B594="O "),VLOOKUP(" ULO",_312_Table1,MATCH('312'!$V$16,_312_Table1_ColumnLookup,0),FALSE),
  IF(AND(VALUE(LEFT($A594,3))=312,LEFT($G594,10)="Unincepted",$B594="Q "),VLOOKUP(" ULO",_312_Table1,MATCH('312'!$X$16,_312_Table1_ColumnLookup,0),FALSE),
  IF(AND(VALUE(LEFT($A594,3))=312,LEFT($G594,10)="Unincepted"),VLOOKUP(" ULO",_312_Table1,MATCH(LEFT($B594,1),_312_Table1_ColumnLookup,0),FALSE),
  IF(AND(VALUE(LEFT($A594,3))=312,LEFT($G594,5)="Total",$B594="G "),VLOOKUP('312'!$F$80,_312_Table1,MATCH('312'!$N$16,_312_Table1_ColumnLookup,0),FALSE),
  IF(AND(VALUE(LEFT($A594,3))=312,LEFT($G594,5)="Total",$B594="O "),VLOOKUP('312'!$F$80,_312_Table1,MATCH('312'!$V$16,_312_Table1_ColumnLookup,0),FALSE),
  IF(AND(VALUE(LEFT($A594,3))=312,LEFT($G594,5)="Total",$B594="Q "),VLOOKUP('312'!$F$80,_312_Table1,MATCH('312'!$X$16,_312_Table1_ColumnLookup,0),FALSE),
  IF(AND(VALUE(LEFT($A594,3))=312,LEFT($G594,5)="Total"),VLOOKUP('312'!$F$80,_312_Table1,MATCH(LEFT($B594,1),_312_Table1_ColumnLookup,0),FALSE),
  IF(AND(VALUE(LEFT($A594,3))=312,LEN($I594)=4,$B594="G"),VLOOKUP($I594,_312_Table1,MATCH('312'!$N$16,_312_Table1_ColumnLookup,0),FALSE),
  IF(AND(VALUE(LEFT($A594,3))=312,LEN($I594)=4,$B594="O"),VLOOKUP($I594,_312_Table1,MATCH('312'!$V$16,_312_Table1_ColumnLookup,0),FALSE),
  IF(AND(VALUE(LEFT($A594,3))=312,LEN($I594)=4,$B594="Q"),VLOOKUP($I594,_312_Table1,MATCH('312'!$X$16,_312_Table1_ColumnLookup,0),FALSE),
  IF(AND(VALUE(LEFT($A594,3))=312,LEN($I594)=4),VLOOKUP($I594,_312_Table1,MATCH(LEFT($B594,1),_312_Table1_ColumnLookup,0),FALSE)
+N("312"),
  IF(VALUE(LEFT($A594,3))=313,VLOOKUP(VALUE(MID($B594,2,1)),_313_Table1,MATCH(MID($B594,1,1),_313_Table1_ColumnLookup,0),FALSE)
+N("313"),
  IF(AND(VALUE(LEFT($A594,3))=314,LEN($B594)=3),VLOOKUP(VALUE(MID($B594,2,2)),_314_Table1,MATCH(MID($B594,1,1),_314_Table1_ColumnLookup,0),FALSE),
  IF(VALUE(LEFT($A594,3))=314,VLOOKUP(VALUE(MID($B594,2,1)),_314_Table1,MATCH(MID($B594,1,1),_314_Table1_ColumnLookup,0),FALSE)
+N("314"),
""))))))))))))))))))))))))</f>
        <v>0</v>
      </c>
      <c r="E594" s="238" t="e">
        <f>IF(AND(VALUE(LEFT($A594,3))=309,LEN($B594)=3),VLOOKUP(VALUE(MID($B594,2,2)),_309_Table2,MATCH(MID($B594,1,1),_309_Table2_ColumnLookup,0),FALSE),
  IF($C594="309 LCR SummaryA",OneYearSCR,IF($C594="309 LCR SummaryB",UltimateSCR,IF(VALUE(LEFT($A594,3))=309,VLOOKUP(VALUE(MID($B594,2,1)),_309_Table2,MATCH(MID($B594,1,1),_309_Table2_ColumnLookup,0),FALSE)
+N("309"),
  IF(VALUE(LEFT($A594,3))=310,VLOOKUP(VALUE(MID($B594,2,1)),_310_Table2,MATCH(MID($B594,1,1),_310_Table2_ColumnLookup,0),FALSE)
+N("310"),
  IF(AND(VALUE(LEFT($A594,3))=311,LEN($I594)=4),VLOOKUP($I594,_311_Table2,MATCH($B594,_311_Table2_ColumnLookup,0),FALSE),
  IF(AND(VALUE(LEFT($A594,3))=311,OR($B594="I2",$B594="J2",$B594="K2",$B594="L2")),VLOOKUP('311'!$G$58,_311_Table2,MATCH(MID($B594,1,1),_311_Table2_ColumnLookup,0),FALSE),
  IF(AND(VALUE(LEFT($A594,3))=311,RIGHT($B594,5)="Total"),VLOOKUP('311'!$G$59,_311_Table2,MATCH(MID($B594,1,1),_311_Table2_ColumnLookup,0),FALSE),
  IF(VALUE(LEFT($A594,3))=311,VLOOKUP(VALUE(MID($B594,2,1)),_311_Table2,MATCH(MID($B594,1,1),_311_Table2_ColumnLookup,0),FALSE)
+N("311"),
  IF(AND(VALUE(LEFT($A594,3))=312,LEFT($G594,10)="Unincepted",$B594="G "),VLOOKUP(" ULO",_312_Table2,MATCH('312'!$N$16,_312_Table2_ColumnLookup,0),FALSE),
  IF(AND(VALUE(LEFT($A594,3))=312,LEFT($G594,10)="Unincepted",$B594="O "),VLOOKUP(" ULO",_312_Table2,MATCH('312'!$V$16,_312_Table2_ColumnLookup,0),FALSE),
  IF(AND(VALUE(LEFT($A594,3))=312,LEFT($G594,10)="Unincepted",$B594="Q "),VLOOKUP(" ULO",_312_Table2,MATCH('312'!$X$16,_312_Table2_ColumnLookup,0),FALSE),
  IF(AND(VALUE(LEFT($A594,3))=312,LEFT($G594,10)="Unincepted"),VLOOKUP(" ULO",_312_Table2,MATCH(LEFT($B594,1),_312_Table2_ColumnLookup,0),FALSE),
  IF(AND(VALUE(LEFT($A594,3))=312,LEFT($G594,5)="Total",$B594="G "),VLOOKUP('312'!$F$80,_312_Table2,MATCH('312'!$N$16,_312_Table2_ColumnLookup,0),FALSE),
  IF(AND(VALUE(LEFT($A594,3))=312,LEFT($G594,5)="Total",$B594="O "),VLOOKUP('312'!$F$80,_312_Table2,MATCH('312'!$V$16,_312_Table2_ColumnLookup,0),FALSE),
  IF(AND(VALUE(LEFT($A594,3))=312,LEFT($G594,5)="Total",$B594="Q "),VLOOKUP('312'!$F$80,_312_Table2,MATCH('312'!$X$16,_312_Table2_ColumnLookup,0),FALSE),
  IF(AND(VALUE(LEFT($A594,3))=312,LEFT($G594,5)="Total"),VLOOKUP('312'!$F$80,_312_Table2,MATCH(LEFT($B594,1),_312_Table2_ColumnLookup,0),FALSE),
  IF(AND(VALUE(LEFT($A594,3))=312,LEN($I594)=4,$B594="G"),VLOOKUP($I594,_312_Table2,MATCH('312'!$N$16,_312_Table2_ColumnLookup,0),FALSE),
  IF(AND(VALUE(LEFT($A594,3))=312,LEN($I594)=4,$B594="O"),VLOOKUP($I594,_312_Table2,MATCH('312'!$V$16,_312_Table2_ColumnLookup,0),FALSE),
  IF(AND(VALUE(LEFT($A594,3))=312,LEN($I594)=4,$B594="Q"),VLOOKUP($I594,_312_Table2,MATCH('312'!$X$16,_312_Table2_ColumnLookup,0),FALSE),
  IF(AND(VALUE(LEFT($A594,3))=312,LEN($I594)=4),VLOOKUP($I594,_312_Table2,MATCH(LEFT($B594,1),_312_Table2_ColumnLookup,0),FALSE)
+N("312"),
  IF(VALUE(LEFT($A594,3))=313,VLOOKUP(VALUE(MID($B594,2,1)),_313_Table2,MATCH(MID($B594,1,1),_313_Table2_ColumnLookup,0),FALSE)
+N("313"),
  IF(AND(VALUE(LEFT($A594,3))=314,LEN($B594)=3),VLOOKUP(VALUE(MID($B594,2,2)),_314_Table2,MATCH(MID($B594,1,1),_314_Table2_ColumnLookup,0),FALSE),
  IF(VALUE(LEFT($A594,3))=314,VLOOKUP(VALUE(MID($B594,2,1)),_314_Table2,MATCH(MID($B594,1,1),_314_Table2_ColumnLookup,0),FALSE)
+N("314"),
""))))))))))))))))))))))))</f>
        <v>#NAME?</v>
      </c>
      <c r="F594" s="238" t="e">
        <f>IF(AND(VALUE(LEFT($A594,3))=309,LEN($B594)=3),VLOOKUP(VALUE(MID($B594,2,2)),_309_Table3,MATCH(MID($B594,1,1),_309_Table3_ColumnLookup,0),FALSE),
  IF($C594="309 LCR SummaryA",OneYearSCR,IF($C594="309 LCR SummaryB",UltimateSCR,IF(VALUE(LEFT($A594,3))=309,VLOOKUP(VALUE(MID($B594,2,1)),_309_Table3,MATCH(MID($B594,1,1),_309_Table3_ColumnLookup,0),FALSE)
+N("309"),
  IF(VALUE(LEFT($A594,3))=310,VLOOKUP(VALUE(MID($B594,2,1)),_310_Table3,MATCH(MID($B594,1,1),_310_Table3_ColumnLookup,0),FALSE)
+N("310"),
  IF(AND(VALUE(LEFT($A594,3))=311,LEN($I594)=4),VLOOKUP($I594,_311_Table3,MATCH($B594,_311_Table3_ColumnLookup,0),FALSE),
  IF(AND(VALUE(LEFT($A594,3))=311,OR($B594="I2",$B594="J2",$B594="K2",$B594="L2")),VLOOKUP('311'!$G$58,_311_Table3,MATCH(MID($B594,1,1),_311_Table3_ColumnLookup,0),FALSE),
  IF(AND(VALUE(LEFT($A594,3))=311,RIGHT($B594,5)="Total"),VLOOKUP('311'!$G$59,_311_Table3,MATCH(MID($B594,1,1),_311_Table3_ColumnLookup,0),FALSE),
  IF(VALUE(LEFT($A594,3))=311,VLOOKUP(VALUE(MID($B594,2,1)),_311_Table3,MATCH(MID($B594,1,1),_311_Table3_ColumnLookup,0),FALSE)
+N("311"),
  IF(AND(VALUE(LEFT($A594,3))=312,LEFT($G594,10)="Unincepted",$B594="G "),VLOOKUP(" ULO",_312_Table3,MATCH('312'!$N$16,_312_Table3_ColumnLookup,0),FALSE),
  IF(AND(VALUE(LEFT($A594,3))=312,LEFT($G594,10)="Unincepted",$B594="O "),VLOOKUP(" ULO",_312_Table3,MATCH('312'!$V$16,_312_Table3_ColumnLookup,0),FALSE),
  IF(AND(VALUE(LEFT($A594,3))=312,LEFT($G594,10)="Unincepted",$B594="Q "),VLOOKUP(" ULO",_312_Table3,MATCH('312'!$X$16,_312_Table3_ColumnLookup,0),FALSE),
  IF(AND(VALUE(LEFT($A594,3))=312,LEFT($G594,10)="Unincepted"),VLOOKUP(" ULO",_312_Table3,MATCH(LEFT($B594,1),_312_Table3_ColumnLookup,0),FALSE),
  IF(AND(VALUE(LEFT($A594,3))=312,LEFT($G594,5)="Total",$B594="G "),VLOOKUP('312'!$F$80,_312_Table3,MATCH('312'!$N$16,_312_Table3_ColumnLookup,0),FALSE),
  IF(AND(VALUE(LEFT($A594,3))=312,LEFT($G594,5)="Total",$B594="O "),VLOOKUP('312'!$F$80,_312_Table3,MATCH('312'!$V$16,_312_Table3_ColumnLookup,0),FALSE),
  IF(AND(VALUE(LEFT($A594,3))=312,LEFT($G594,5)="Total",$B594="Q "),VLOOKUP('312'!$F$80,_312_Table3,MATCH('312'!$X$16,_312_Table3_ColumnLookup,0),FALSE),
  IF(AND(VALUE(LEFT($A594,3))=312,LEFT($G594,5)="Total"),VLOOKUP('312'!$F$80,_312_Table3,MATCH(LEFT($B594,1),_312_Table3_ColumnLookup,0),FALSE),
  IF(AND(VALUE(LEFT($A594,3))=312,LEN($I594)=4,$B594="G"),VLOOKUP($I594,_312_Table3,MATCH('312'!$N$16,_312_Table3_ColumnLookup,0),FALSE),
  IF(AND(VALUE(LEFT($A594,3))=312,LEN($I594)=4,$B594="O"),VLOOKUP($I594,_312_Table3,MATCH('312'!$V$16,_312_Table3_ColumnLookup,0),FALSE),
  IF(AND(VALUE(LEFT($A594,3))=312,LEN($I594)=4,$B594="Q"),VLOOKUP($I594,_312_Table3,MATCH('312'!$X$16,_312_Table3_ColumnLookup,0),FALSE),
  IF(AND(VALUE(LEFT($A594,3))=312,LEN($I594)=4),VLOOKUP($I594,_312_Table3,MATCH(LEFT($B594,1),_312_Table3_ColumnLookup,0),FALSE)
+N("312"),
  IF(VALUE(LEFT($A594,3))=313,VLOOKUP(VALUE(MID($B594,2,1)),_313_Table3,MATCH(MID($B594,1,1),_313_Table3_ColumnLookup,0),FALSE)
+N("313"),
  IF(AND(VALUE(LEFT($A594,3))=314,LEN($B594)=3),VLOOKUP(VALUE(MID($B594,2,2)),_314_Table3,MATCH(MID($B594,1,1),_314_Table3_ColumnLookup,0),FALSE),
  IF(VALUE(LEFT($A594,3))=314,VLOOKUP(VALUE(MID($B594,2,1)),_314_Table3,MATCH(MID($B594,1,1),_314_Table3_ColumnLookup,0),FALSE)
+N("314"),
""))))))))))))))))))))))))</f>
        <v>#NAME?</v>
      </c>
      <c r="G594" t="s">
        <v>1158</v>
      </c>
      <c r="H594" s="321">
        <f>IFERROR(
IF(ISERROR($D594)=FALSE,$D594,IF(ISERROR($E594)=FALSE,$E594,IF(ISERROR($F594)=FALSE,$F594
+N("012 checkboxes"),
IF(
IF(OR(LEFT($A594,9)="Syndicate",LEFT($A594,12)="NewSyndicate"),VLOOKUP($A594,'012'!$J:$ZW,MATCH("Link to button",'012'!$J$1:$ZW$1,0),0)
+N("309 checkbox"),
IF($C594="309 LCR Summary0",VLOOKUP("Notes990",'309'!$P:$ZZ,MATCH("Link to button",'309'!$P$1:$ZZ$1,0),0)
+N("313 checkboxes"),
IF($C594="313 Financial Information0LcmVsScr",IF($C594="309 LCR Summary0",VLOOKUP("LcmVsScr",'309'!$N:$ZZ,MATCH("Link to button",'309'!$N$1:$ZZ$1,0),0),
IF($C594="313 Financial Information0LcrDocAttached",IF($C594="309 LCR Summary0",VLOOKUP("LcrDocAttached",'309'!$N:$ZZ,MATCH("Link to button",'309'!$N$1:$ZZ$1,0),
0)))))))=1,TRUE,FALSE)
))),"")</f>
        <v>0</v>
      </c>
      <c r="I594">
        <v>2012</v>
      </c>
    </row>
    <row r="595" spans="1:9" customFormat="1">
      <c r="A595" s="237" t="str">
        <f>VLOOKUP($G595,CSVLookups!$B:$R,MATCH(A$1,CSVLookups!$B$1:$R$1,0),FALSE)</f>
        <v>312 Projected Solvency II Technical Provisions at Time Zero</v>
      </c>
      <c r="B595" s="237" t="str">
        <f>VLOOKUP($G595,CSVLookups!$B:$R,MATCH(B$1,CSVLookups!$B$1:$R$1,0),FALSE)</f>
        <v>N</v>
      </c>
      <c r="C595" s="238" t="str">
        <f t="shared" si="10"/>
        <v>312 Projected Solvency II Technical Provisions at Time ZeroN2012</v>
      </c>
      <c r="D595" s="238">
        <f>IF(AND(VALUE(LEFT($A595,3))=309,LEN($B595)=3),VLOOKUP(VALUE(MID($B595,2,2)),_309_Table1,MATCH(MID($B595,1,1),_309_Table1_ColumnLookup,0),FALSE),
  IF($C595="309 LCR SummaryA",OneYearSCR,IF($C595="309 LCR SummaryB",UltimateSCR,IF(VALUE(LEFT($A595,3))=309,VLOOKUP(VALUE(MID($B595,2,1)),_309_Table1,MATCH(MID($B595,1,1),_309_Table1_ColumnLookup,0),FALSE)
+N("309"),
  IF(VALUE(LEFT($A595,3))=310,VLOOKUP(VALUE(MID($B595,2,1)),_310_Table1,MATCH(MID($B595,1,1),_310_Table1_ColumnLookup,0),FALSE)
+N("310"),
  IF(AND(VALUE(LEFT($A595,3))=311,LEN($I595)=4),VLOOKUP($I595,_311_Table1,MATCH($B595,_311_Table1_ColumnLookup,0),FALSE),
  IF(AND(VALUE(LEFT($A595,3))=311,OR($B595="I2",$B595="J2",$B595="K2",$B595="L2")),VLOOKUP('311'!$G$58,_311_Table1,MATCH(MID($B595,1,1),_311_Table1_ColumnLookup,0),FALSE),
  IF(AND(VALUE(LEFT($A595,3))=311,RIGHT($B595,5)="Total"),VLOOKUP('311'!$G$59,_311_Table1,MATCH(MID($B595,1,1),_311_Table1_ColumnLookup,0),FALSE),
  IF(VALUE(LEFT($A595,3))=311,VLOOKUP(VALUE(MID($B595,2,1)),_311_Table1,MATCH(MID($B595,1,1),_311_Table1_ColumnLookup,0),FALSE)
+N("311"),
  IF(AND(VALUE(LEFT($A595,3))=312,LEFT($G595,10)="Unincepted",$B595="G "),VLOOKUP(" ULO",_312_Table1,MATCH('312'!$N$16,_312_Table1_ColumnLookup,0),FALSE),
  IF(AND(VALUE(LEFT($A595,3))=312,LEFT($G595,10)="Unincepted",$B595="O "),VLOOKUP(" ULO",_312_Table1,MATCH('312'!$V$16,_312_Table1_ColumnLookup,0),FALSE),
  IF(AND(VALUE(LEFT($A595,3))=312,LEFT($G595,10)="Unincepted",$B595="Q "),VLOOKUP(" ULO",_312_Table1,MATCH('312'!$X$16,_312_Table1_ColumnLookup,0),FALSE),
  IF(AND(VALUE(LEFT($A595,3))=312,LEFT($G595,10)="Unincepted"),VLOOKUP(" ULO",_312_Table1,MATCH(LEFT($B595,1),_312_Table1_ColumnLookup,0),FALSE),
  IF(AND(VALUE(LEFT($A595,3))=312,LEFT($G595,5)="Total",$B595="G "),VLOOKUP('312'!$F$80,_312_Table1,MATCH('312'!$N$16,_312_Table1_ColumnLookup,0),FALSE),
  IF(AND(VALUE(LEFT($A595,3))=312,LEFT($G595,5)="Total",$B595="O "),VLOOKUP('312'!$F$80,_312_Table1,MATCH('312'!$V$16,_312_Table1_ColumnLookup,0),FALSE),
  IF(AND(VALUE(LEFT($A595,3))=312,LEFT($G595,5)="Total",$B595="Q "),VLOOKUP('312'!$F$80,_312_Table1,MATCH('312'!$X$16,_312_Table1_ColumnLookup,0),FALSE),
  IF(AND(VALUE(LEFT($A595,3))=312,LEFT($G595,5)="Total"),VLOOKUP('312'!$F$80,_312_Table1,MATCH(LEFT($B595,1),_312_Table1_ColumnLookup,0),FALSE),
  IF(AND(VALUE(LEFT($A595,3))=312,LEN($I595)=4,$B595="G"),VLOOKUP($I595,_312_Table1,MATCH('312'!$N$16,_312_Table1_ColumnLookup,0),FALSE),
  IF(AND(VALUE(LEFT($A595,3))=312,LEN($I595)=4,$B595="O"),VLOOKUP($I595,_312_Table1,MATCH('312'!$V$16,_312_Table1_ColumnLookup,0),FALSE),
  IF(AND(VALUE(LEFT($A595,3))=312,LEN($I595)=4,$B595="Q"),VLOOKUP($I595,_312_Table1,MATCH('312'!$X$16,_312_Table1_ColumnLookup,0),FALSE),
  IF(AND(VALUE(LEFT($A595,3))=312,LEN($I595)=4),VLOOKUP($I595,_312_Table1,MATCH(LEFT($B595,1),_312_Table1_ColumnLookup,0),FALSE)
+N("312"),
  IF(VALUE(LEFT($A595,3))=313,VLOOKUP(VALUE(MID($B595,2,1)),_313_Table1,MATCH(MID($B595,1,1),_313_Table1_ColumnLookup,0),FALSE)
+N("313"),
  IF(AND(VALUE(LEFT($A595,3))=314,LEN($B595)=3),VLOOKUP(VALUE(MID($B595,2,2)),_314_Table1,MATCH(MID($B595,1,1),_314_Table1_ColumnLookup,0),FALSE),
  IF(VALUE(LEFT($A595,3))=314,VLOOKUP(VALUE(MID($B595,2,1)),_314_Table1,MATCH(MID($B595,1,1),_314_Table1_ColumnLookup,0),FALSE)
+N("314"),
""))))))))))))))))))))))))</f>
        <v>0</v>
      </c>
      <c r="E595" s="238" t="e">
        <f>IF(AND(VALUE(LEFT($A595,3))=309,LEN($B595)=3),VLOOKUP(VALUE(MID($B595,2,2)),_309_Table2,MATCH(MID($B595,1,1),_309_Table2_ColumnLookup,0),FALSE),
  IF($C595="309 LCR SummaryA",OneYearSCR,IF($C595="309 LCR SummaryB",UltimateSCR,IF(VALUE(LEFT($A595,3))=309,VLOOKUP(VALUE(MID($B595,2,1)),_309_Table2,MATCH(MID($B595,1,1),_309_Table2_ColumnLookup,0),FALSE)
+N("309"),
  IF(VALUE(LEFT($A595,3))=310,VLOOKUP(VALUE(MID($B595,2,1)),_310_Table2,MATCH(MID($B595,1,1),_310_Table2_ColumnLookup,0),FALSE)
+N("310"),
  IF(AND(VALUE(LEFT($A595,3))=311,LEN($I595)=4),VLOOKUP($I595,_311_Table2,MATCH($B595,_311_Table2_ColumnLookup,0),FALSE),
  IF(AND(VALUE(LEFT($A595,3))=311,OR($B595="I2",$B595="J2",$B595="K2",$B595="L2")),VLOOKUP('311'!$G$58,_311_Table2,MATCH(MID($B595,1,1),_311_Table2_ColumnLookup,0),FALSE),
  IF(AND(VALUE(LEFT($A595,3))=311,RIGHT($B595,5)="Total"),VLOOKUP('311'!$G$59,_311_Table2,MATCH(MID($B595,1,1),_311_Table2_ColumnLookup,0),FALSE),
  IF(VALUE(LEFT($A595,3))=311,VLOOKUP(VALUE(MID($B595,2,1)),_311_Table2,MATCH(MID($B595,1,1),_311_Table2_ColumnLookup,0),FALSE)
+N("311"),
  IF(AND(VALUE(LEFT($A595,3))=312,LEFT($G595,10)="Unincepted",$B595="G "),VLOOKUP(" ULO",_312_Table2,MATCH('312'!$N$16,_312_Table2_ColumnLookup,0),FALSE),
  IF(AND(VALUE(LEFT($A595,3))=312,LEFT($G595,10)="Unincepted",$B595="O "),VLOOKUP(" ULO",_312_Table2,MATCH('312'!$V$16,_312_Table2_ColumnLookup,0),FALSE),
  IF(AND(VALUE(LEFT($A595,3))=312,LEFT($G595,10)="Unincepted",$B595="Q "),VLOOKUP(" ULO",_312_Table2,MATCH('312'!$X$16,_312_Table2_ColumnLookup,0),FALSE),
  IF(AND(VALUE(LEFT($A595,3))=312,LEFT($G595,10)="Unincepted"),VLOOKUP(" ULO",_312_Table2,MATCH(LEFT($B595,1),_312_Table2_ColumnLookup,0),FALSE),
  IF(AND(VALUE(LEFT($A595,3))=312,LEFT($G595,5)="Total",$B595="G "),VLOOKUP('312'!$F$80,_312_Table2,MATCH('312'!$N$16,_312_Table2_ColumnLookup,0),FALSE),
  IF(AND(VALUE(LEFT($A595,3))=312,LEFT($G595,5)="Total",$B595="O "),VLOOKUP('312'!$F$80,_312_Table2,MATCH('312'!$V$16,_312_Table2_ColumnLookup,0),FALSE),
  IF(AND(VALUE(LEFT($A595,3))=312,LEFT($G595,5)="Total",$B595="Q "),VLOOKUP('312'!$F$80,_312_Table2,MATCH('312'!$X$16,_312_Table2_ColumnLookup,0),FALSE),
  IF(AND(VALUE(LEFT($A595,3))=312,LEFT($G595,5)="Total"),VLOOKUP('312'!$F$80,_312_Table2,MATCH(LEFT($B595,1),_312_Table2_ColumnLookup,0),FALSE),
  IF(AND(VALUE(LEFT($A595,3))=312,LEN($I595)=4,$B595="G"),VLOOKUP($I595,_312_Table2,MATCH('312'!$N$16,_312_Table2_ColumnLookup,0),FALSE),
  IF(AND(VALUE(LEFT($A595,3))=312,LEN($I595)=4,$B595="O"),VLOOKUP($I595,_312_Table2,MATCH('312'!$V$16,_312_Table2_ColumnLookup,0),FALSE),
  IF(AND(VALUE(LEFT($A595,3))=312,LEN($I595)=4,$B595="Q"),VLOOKUP($I595,_312_Table2,MATCH('312'!$X$16,_312_Table2_ColumnLookup,0),FALSE),
  IF(AND(VALUE(LEFT($A595,3))=312,LEN($I595)=4),VLOOKUP($I595,_312_Table2,MATCH(LEFT($B595,1),_312_Table2_ColumnLookup,0),FALSE)
+N("312"),
  IF(VALUE(LEFT($A595,3))=313,VLOOKUP(VALUE(MID($B595,2,1)),_313_Table2,MATCH(MID($B595,1,1),_313_Table2_ColumnLookup,0),FALSE)
+N("313"),
  IF(AND(VALUE(LEFT($A595,3))=314,LEN($B595)=3),VLOOKUP(VALUE(MID($B595,2,2)),_314_Table2,MATCH(MID($B595,1,1),_314_Table2_ColumnLookup,0),FALSE),
  IF(VALUE(LEFT($A595,3))=314,VLOOKUP(VALUE(MID($B595,2,1)),_314_Table2,MATCH(MID($B595,1,1),_314_Table2_ColumnLookup,0),FALSE)
+N("314"),
""))))))))))))))))))))))))</f>
        <v>#NAME?</v>
      </c>
      <c r="F595" s="238" t="e">
        <f>IF(AND(VALUE(LEFT($A595,3))=309,LEN($B595)=3),VLOOKUP(VALUE(MID($B595,2,2)),_309_Table3,MATCH(MID($B595,1,1),_309_Table3_ColumnLookup,0),FALSE),
  IF($C595="309 LCR SummaryA",OneYearSCR,IF($C595="309 LCR SummaryB",UltimateSCR,IF(VALUE(LEFT($A595,3))=309,VLOOKUP(VALUE(MID($B595,2,1)),_309_Table3,MATCH(MID($B595,1,1),_309_Table3_ColumnLookup,0),FALSE)
+N("309"),
  IF(VALUE(LEFT($A595,3))=310,VLOOKUP(VALUE(MID($B595,2,1)),_310_Table3,MATCH(MID($B595,1,1),_310_Table3_ColumnLookup,0),FALSE)
+N("310"),
  IF(AND(VALUE(LEFT($A595,3))=311,LEN($I595)=4),VLOOKUP($I595,_311_Table3,MATCH($B595,_311_Table3_ColumnLookup,0),FALSE),
  IF(AND(VALUE(LEFT($A595,3))=311,OR($B595="I2",$B595="J2",$B595="K2",$B595="L2")),VLOOKUP('311'!$G$58,_311_Table3,MATCH(MID($B595,1,1),_311_Table3_ColumnLookup,0),FALSE),
  IF(AND(VALUE(LEFT($A595,3))=311,RIGHT($B595,5)="Total"),VLOOKUP('311'!$G$59,_311_Table3,MATCH(MID($B595,1,1),_311_Table3_ColumnLookup,0),FALSE),
  IF(VALUE(LEFT($A595,3))=311,VLOOKUP(VALUE(MID($B595,2,1)),_311_Table3,MATCH(MID($B595,1,1),_311_Table3_ColumnLookup,0),FALSE)
+N("311"),
  IF(AND(VALUE(LEFT($A595,3))=312,LEFT($G595,10)="Unincepted",$B595="G "),VLOOKUP(" ULO",_312_Table3,MATCH('312'!$N$16,_312_Table3_ColumnLookup,0),FALSE),
  IF(AND(VALUE(LEFT($A595,3))=312,LEFT($G595,10)="Unincepted",$B595="O "),VLOOKUP(" ULO",_312_Table3,MATCH('312'!$V$16,_312_Table3_ColumnLookup,0),FALSE),
  IF(AND(VALUE(LEFT($A595,3))=312,LEFT($G595,10)="Unincepted",$B595="Q "),VLOOKUP(" ULO",_312_Table3,MATCH('312'!$X$16,_312_Table3_ColumnLookup,0),FALSE),
  IF(AND(VALUE(LEFT($A595,3))=312,LEFT($G595,10)="Unincepted"),VLOOKUP(" ULO",_312_Table3,MATCH(LEFT($B595,1),_312_Table3_ColumnLookup,0),FALSE),
  IF(AND(VALUE(LEFT($A595,3))=312,LEFT($G595,5)="Total",$B595="G "),VLOOKUP('312'!$F$80,_312_Table3,MATCH('312'!$N$16,_312_Table3_ColumnLookup,0),FALSE),
  IF(AND(VALUE(LEFT($A595,3))=312,LEFT($G595,5)="Total",$B595="O "),VLOOKUP('312'!$F$80,_312_Table3,MATCH('312'!$V$16,_312_Table3_ColumnLookup,0),FALSE),
  IF(AND(VALUE(LEFT($A595,3))=312,LEFT($G595,5)="Total",$B595="Q "),VLOOKUP('312'!$F$80,_312_Table3,MATCH('312'!$X$16,_312_Table3_ColumnLookup,0),FALSE),
  IF(AND(VALUE(LEFT($A595,3))=312,LEFT($G595,5)="Total"),VLOOKUP('312'!$F$80,_312_Table3,MATCH(LEFT($B595,1),_312_Table3_ColumnLookup,0),FALSE),
  IF(AND(VALUE(LEFT($A595,3))=312,LEN($I595)=4,$B595="G"),VLOOKUP($I595,_312_Table3,MATCH('312'!$N$16,_312_Table3_ColumnLookup,0),FALSE),
  IF(AND(VALUE(LEFT($A595,3))=312,LEN($I595)=4,$B595="O"),VLOOKUP($I595,_312_Table3,MATCH('312'!$V$16,_312_Table3_ColumnLookup,0),FALSE),
  IF(AND(VALUE(LEFT($A595,3))=312,LEN($I595)=4,$B595="Q"),VLOOKUP($I595,_312_Table3,MATCH('312'!$X$16,_312_Table3_ColumnLookup,0),FALSE),
  IF(AND(VALUE(LEFT($A595,3))=312,LEN($I595)=4),VLOOKUP($I595,_312_Table3,MATCH(LEFT($B595,1),_312_Table3_ColumnLookup,0),FALSE)
+N("312"),
  IF(VALUE(LEFT($A595,3))=313,VLOOKUP(VALUE(MID($B595,2,1)),_313_Table3,MATCH(MID($B595,1,1),_313_Table3_ColumnLookup,0),FALSE)
+N("313"),
  IF(AND(VALUE(LEFT($A595,3))=314,LEN($B595)=3),VLOOKUP(VALUE(MID($B595,2,2)),_314_Table3,MATCH(MID($B595,1,1),_314_Table3_ColumnLookup,0),FALSE),
  IF(VALUE(LEFT($A595,3))=314,VLOOKUP(VALUE(MID($B595,2,1)),_314_Table3,MATCH(MID($B595,1,1),_314_Table3_ColumnLookup,0),FALSE)
+N("314"),
""))))))))))))))))))))))))</f>
        <v>#NAME?</v>
      </c>
      <c r="G595" t="s">
        <v>1160</v>
      </c>
      <c r="H595" s="321">
        <f>IFERROR(
IF(ISERROR($D595)=FALSE,$D595,IF(ISERROR($E595)=FALSE,$E595,IF(ISERROR($F595)=FALSE,$F595
+N("012 checkboxes"),
IF(
IF(OR(LEFT($A595,9)="Syndicate",LEFT($A595,12)="NewSyndicate"),VLOOKUP($A595,'012'!$J:$ZW,MATCH("Link to button",'012'!$J$1:$ZW$1,0),0)
+N("309 checkbox"),
IF($C595="309 LCR Summary0",VLOOKUP("Notes990",'309'!$P:$ZZ,MATCH("Link to button",'309'!$P$1:$ZZ$1,0),0)
+N("313 checkboxes"),
IF($C595="313 Financial Information0LcmVsScr",IF($C595="309 LCR Summary0",VLOOKUP("LcmVsScr",'309'!$N:$ZZ,MATCH("Link to button",'309'!$N$1:$ZZ$1,0),0),
IF($C595="313 Financial Information0LcrDocAttached",IF($C595="309 LCR Summary0",VLOOKUP("LcrDocAttached",'309'!$N:$ZZ,MATCH("Link to button",'309'!$N$1:$ZZ$1,0),
0)))))))=1,TRUE,FALSE)
))),"")</f>
        <v>0</v>
      </c>
      <c r="I595">
        <v>2012</v>
      </c>
    </row>
    <row r="596" spans="1:9" customFormat="1">
      <c r="A596" s="237" t="str">
        <f>VLOOKUP($G596,CSVLookups!$B:$R,MATCH(A$1,CSVLookups!$B$1:$R$1,0),FALSE)</f>
        <v>312 Projected Solvency II Technical Provisions at Time Zero</v>
      </c>
      <c r="B596" s="237" t="str">
        <f>VLOOKUP($G596,CSVLookups!$B:$R,MATCH(B$1,CSVLookups!$B$1:$R$1,0),FALSE)</f>
        <v>O</v>
      </c>
      <c r="C596" s="238" t="str">
        <f t="shared" si="10"/>
        <v>312 Projected Solvency II Technical Provisions at Time ZeroO2012</v>
      </c>
      <c r="D596" s="238">
        <f>IF(AND(VALUE(LEFT($A596,3))=309,LEN($B596)=3),VLOOKUP(VALUE(MID($B596,2,2)),_309_Table1,MATCH(MID($B596,1,1),_309_Table1_ColumnLookup,0),FALSE),
  IF($C596="309 LCR SummaryA",OneYearSCR,IF($C596="309 LCR SummaryB",UltimateSCR,IF(VALUE(LEFT($A596,3))=309,VLOOKUP(VALUE(MID($B596,2,1)),_309_Table1,MATCH(MID($B596,1,1),_309_Table1_ColumnLookup,0),FALSE)
+N("309"),
  IF(VALUE(LEFT($A596,3))=310,VLOOKUP(VALUE(MID($B596,2,1)),_310_Table1,MATCH(MID($B596,1,1),_310_Table1_ColumnLookup,0),FALSE)
+N("310"),
  IF(AND(VALUE(LEFT($A596,3))=311,LEN($I596)=4),VLOOKUP($I596,_311_Table1,MATCH($B596,_311_Table1_ColumnLookup,0),FALSE),
  IF(AND(VALUE(LEFT($A596,3))=311,OR($B596="I2",$B596="J2",$B596="K2",$B596="L2")),VLOOKUP('311'!$G$58,_311_Table1,MATCH(MID($B596,1,1),_311_Table1_ColumnLookup,0),FALSE),
  IF(AND(VALUE(LEFT($A596,3))=311,RIGHT($B596,5)="Total"),VLOOKUP('311'!$G$59,_311_Table1,MATCH(MID($B596,1,1),_311_Table1_ColumnLookup,0),FALSE),
  IF(VALUE(LEFT($A596,3))=311,VLOOKUP(VALUE(MID($B596,2,1)),_311_Table1,MATCH(MID($B596,1,1),_311_Table1_ColumnLookup,0),FALSE)
+N("311"),
  IF(AND(VALUE(LEFT($A596,3))=312,LEFT($G596,10)="Unincepted",$B596="G "),VLOOKUP(" ULO",_312_Table1,MATCH('312'!$N$16,_312_Table1_ColumnLookup,0),FALSE),
  IF(AND(VALUE(LEFT($A596,3))=312,LEFT($G596,10)="Unincepted",$B596="O "),VLOOKUP(" ULO",_312_Table1,MATCH('312'!$V$16,_312_Table1_ColumnLookup,0),FALSE),
  IF(AND(VALUE(LEFT($A596,3))=312,LEFT($G596,10)="Unincepted",$B596="Q "),VLOOKUP(" ULO",_312_Table1,MATCH('312'!$X$16,_312_Table1_ColumnLookup,0),FALSE),
  IF(AND(VALUE(LEFT($A596,3))=312,LEFT($G596,10)="Unincepted"),VLOOKUP(" ULO",_312_Table1,MATCH(LEFT($B596,1),_312_Table1_ColumnLookup,0),FALSE),
  IF(AND(VALUE(LEFT($A596,3))=312,LEFT($G596,5)="Total",$B596="G "),VLOOKUP('312'!$F$80,_312_Table1,MATCH('312'!$N$16,_312_Table1_ColumnLookup,0),FALSE),
  IF(AND(VALUE(LEFT($A596,3))=312,LEFT($G596,5)="Total",$B596="O "),VLOOKUP('312'!$F$80,_312_Table1,MATCH('312'!$V$16,_312_Table1_ColumnLookup,0),FALSE),
  IF(AND(VALUE(LEFT($A596,3))=312,LEFT($G596,5)="Total",$B596="Q "),VLOOKUP('312'!$F$80,_312_Table1,MATCH('312'!$X$16,_312_Table1_ColumnLookup,0),FALSE),
  IF(AND(VALUE(LEFT($A596,3))=312,LEFT($G596,5)="Total"),VLOOKUP('312'!$F$80,_312_Table1,MATCH(LEFT($B596,1),_312_Table1_ColumnLookup,0),FALSE),
  IF(AND(VALUE(LEFT($A596,3))=312,LEN($I596)=4,$B596="G"),VLOOKUP($I596,_312_Table1,MATCH('312'!$N$16,_312_Table1_ColumnLookup,0),FALSE),
  IF(AND(VALUE(LEFT($A596,3))=312,LEN($I596)=4,$B596="O"),VLOOKUP($I596,_312_Table1,MATCH('312'!$V$16,_312_Table1_ColumnLookup,0),FALSE),
  IF(AND(VALUE(LEFT($A596,3))=312,LEN($I596)=4,$B596="Q"),VLOOKUP($I596,_312_Table1,MATCH('312'!$X$16,_312_Table1_ColumnLookup,0),FALSE),
  IF(AND(VALUE(LEFT($A596,3))=312,LEN($I596)=4),VLOOKUP($I596,_312_Table1,MATCH(LEFT($B596,1),_312_Table1_ColumnLookup,0),FALSE)
+N("312"),
  IF(VALUE(LEFT($A596,3))=313,VLOOKUP(VALUE(MID($B596,2,1)),_313_Table1,MATCH(MID($B596,1,1),_313_Table1_ColumnLookup,0),FALSE)
+N("313"),
  IF(AND(VALUE(LEFT($A596,3))=314,LEN($B596)=3),VLOOKUP(VALUE(MID($B596,2,2)),_314_Table1,MATCH(MID($B596,1,1),_314_Table1_ColumnLookup,0),FALSE),
  IF(VALUE(LEFT($A596,3))=314,VLOOKUP(VALUE(MID($B596,2,1)),_314_Table1,MATCH(MID($B596,1,1),_314_Table1_ColumnLookup,0),FALSE)
+N("314"),
""))))))))))))))))))))))))</f>
        <v>0</v>
      </c>
      <c r="E596" s="238" t="e">
        <f>IF(AND(VALUE(LEFT($A596,3))=309,LEN($B596)=3),VLOOKUP(VALUE(MID($B596,2,2)),_309_Table2,MATCH(MID($B596,1,1),_309_Table2_ColumnLookup,0),FALSE),
  IF($C596="309 LCR SummaryA",OneYearSCR,IF($C596="309 LCR SummaryB",UltimateSCR,IF(VALUE(LEFT($A596,3))=309,VLOOKUP(VALUE(MID($B596,2,1)),_309_Table2,MATCH(MID($B596,1,1),_309_Table2_ColumnLookup,0),FALSE)
+N("309"),
  IF(VALUE(LEFT($A596,3))=310,VLOOKUP(VALUE(MID($B596,2,1)),_310_Table2,MATCH(MID($B596,1,1),_310_Table2_ColumnLookup,0),FALSE)
+N("310"),
  IF(AND(VALUE(LEFT($A596,3))=311,LEN($I596)=4),VLOOKUP($I596,_311_Table2,MATCH($B596,_311_Table2_ColumnLookup,0),FALSE),
  IF(AND(VALUE(LEFT($A596,3))=311,OR($B596="I2",$B596="J2",$B596="K2",$B596="L2")),VLOOKUP('311'!$G$58,_311_Table2,MATCH(MID($B596,1,1),_311_Table2_ColumnLookup,0),FALSE),
  IF(AND(VALUE(LEFT($A596,3))=311,RIGHT($B596,5)="Total"),VLOOKUP('311'!$G$59,_311_Table2,MATCH(MID($B596,1,1),_311_Table2_ColumnLookup,0),FALSE),
  IF(VALUE(LEFT($A596,3))=311,VLOOKUP(VALUE(MID($B596,2,1)),_311_Table2,MATCH(MID($B596,1,1),_311_Table2_ColumnLookup,0),FALSE)
+N("311"),
  IF(AND(VALUE(LEFT($A596,3))=312,LEFT($G596,10)="Unincepted",$B596="G "),VLOOKUP(" ULO",_312_Table2,MATCH('312'!$N$16,_312_Table2_ColumnLookup,0),FALSE),
  IF(AND(VALUE(LEFT($A596,3))=312,LEFT($G596,10)="Unincepted",$B596="O "),VLOOKUP(" ULO",_312_Table2,MATCH('312'!$V$16,_312_Table2_ColumnLookup,0),FALSE),
  IF(AND(VALUE(LEFT($A596,3))=312,LEFT($G596,10)="Unincepted",$B596="Q "),VLOOKUP(" ULO",_312_Table2,MATCH('312'!$X$16,_312_Table2_ColumnLookup,0),FALSE),
  IF(AND(VALUE(LEFT($A596,3))=312,LEFT($G596,10)="Unincepted"),VLOOKUP(" ULO",_312_Table2,MATCH(LEFT($B596,1),_312_Table2_ColumnLookup,0),FALSE),
  IF(AND(VALUE(LEFT($A596,3))=312,LEFT($G596,5)="Total",$B596="G "),VLOOKUP('312'!$F$80,_312_Table2,MATCH('312'!$N$16,_312_Table2_ColumnLookup,0),FALSE),
  IF(AND(VALUE(LEFT($A596,3))=312,LEFT($G596,5)="Total",$B596="O "),VLOOKUP('312'!$F$80,_312_Table2,MATCH('312'!$V$16,_312_Table2_ColumnLookup,0),FALSE),
  IF(AND(VALUE(LEFT($A596,3))=312,LEFT($G596,5)="Total",$B596="Q "),VLOOKUP('312'!$F$80,_312_Table2,MATCH('312'!$X$16,_312_Table2_ColumnLookup,0),FALSE),
  IF(AND(VALUE(LEFT($A596,3))=312,LEFT($G596,5)="Total"),VLOOKUP('312'!$F$80,_312_Table2,MATCH(LEFT($B596,1),_312_Table2_ColumnLookup,0),FALSE),
  IF(AND(VALUE(LEFT($A596,3))=312,LEN($I596)=4,$B596="G"),VLOOKUP($I596,_312_Table2,MATCH('312'!$N$16,_312_Table2_ColumnLookup,0),FALSE),
  IF(AND(VALUE(LEFT($A596,3))=312,LEN($I596)=4,$B596="O"),VLOOKUP($I596,_312_Table2,MATCH('312'!$V$16,_312_Table2_ColumnLookup,0),FALSE),
  IF(AND(VALUE(LEFT($A596,3))=312,LEN($I596)=4,$B596="Q"),VLOOKUP($I596,_312_Table2,MATCH('312'!$X$16,_312_Table2_ColumnLookup,0),FALSE),
  IF(AND(VALUE(LEFT($A596,3))=312,LEN($I596)=4),VLOOKUP($I596,_312_Table2,MATCH(LEFT($B596,1),_312_Table2_ColumnLookup,0),FALSE)
+N("312"),
  IF(VALUE(LEFT($A596,3))=313,VLOOKUP(VALUE(MID($B596,2,1)),_313_Table2,MATCH(MID($B596,1,1),_313_Table2_ColumnLookup,0),FALSE)
+N("313"),
  IF(AND(VALUE(LEFT($A596,3))=314,LEN($B596)=3),VLOOKUP(VALUE(MID($B596,2,2)),_314_Table2,MATCH(MID($B596,1,1),_314_Table2_ColumnLookup,0),FALSE),
  IF(VALUE(LEFT($A596,3))=314,VLOOKUP(VALUE(MID($B596,2,1)),_314_Table2,MATCH(MID($B596,1,1),_314_Table2_ColumnLookup,0),FALSE)
+N("314"),
""))))))))))))))))))))))))</f>
        <v>#NAME?</v>
      </c>
      <c r="F596" s="238" t="e">
        <f>IF(AND(VALUE(LEFT($A596,3))=309,LEN($B596)=3),VLOOKUP(VALUE(MID($B596,2,2)),_309_Table3,MATCH(MID($B596,1,1),_309_Table3_ColumnLookup,0),FALSE),
  IF($C596="309 LCR SummaryA",OneYearSCR,IF($C596="309 LCR SummaryB",UltimateSCR,IF(VALUE(LEFT($A596,3))=309,VLOOKUP(VALUE(MID($B596,2,1)),_309_Table3,MATCH(MID($B596,1,1),_309_Table3_ColumnLookup,0),FALSE)
+N("309"),
  IF(VALUE(LEFT($A596,3))=310,VLOOKUP(VALUE(MID($B596,2,1)),_310_Table3,MATCH(MID($B596,1,1),_310_Table3_ColumnLookup,0),FALSE)
+N("310"),
  IF(AND(VALUE(LEFT($A596,3))=311,LEN($I596)=4),VLOOKUP($I596,_311_Table3,MATCH($B596,_311_Table3_ColumnLookup,0),FALSE),
  IF(AND(VALUE(LEFT($A596,3))=311,OR($B596="I2",$B596="J2",$B596="K2",$B596="L2")),VLOOKUP('311'!$G$58,_311_Table3,MATCH(MID($B596,1,1),_311_Table3_ColumnLookup,0),FALSE),
  IF(AND(VALUE(LEFT($A596,3))=311,RIGHT($B596,5)="Total"),VLOOKUP('311'!$G$59,_311_Table3,MATCH(MID($B596,1,1),_311_Table3_ColumnLookup,0),FALSE),
  IF(VALUE(LEFT($A596,3))=311,VLOOKUP(VALUE(MID($B596,2,1)),_311_Table3,MATCH(MID($B596,1,1),_311_Table3_ColumnLookup,0),FALSE)
+N("311"),
  IF(AND(VALUE(LEFT($A596,3))=312,LEFT($G596,10)="Unincepted",$B596="G "),VLOOKUP(" ULO",_312_Table3,MATCH('312'!$N$16,_312_Table3_ColumnLookup,0),FALSE),
  IF(AND(VALUE(LEFT($A596,3))=312,LEFT($G596,10)="Unincepted",$B596="O "),VLOOKUP(" ULO",_312_Table3,MATCH('312'!$V$16,_312_Table3_ColumnLookup,0),FALSE),
  IF(AND(VALUE(LEFT($A596,3))=312,LEFT($G596,10)="Unincepted",$B596="Q "),VLOOKUP(" ULO",_312_Table3,MATCH('312'!$X$16,_312_Table3_ColumnLookup,0),FALSE),
  IF(AND(VALUE(LEFT($A596,3))=312,LEFT($G596,10)="Unincepted"),VLOOKUP(" ULO",_312_Table3,MATCH(LEFT($B596,1),_312_Table3_ColumnLookup,0),FALSE),
  IF(AND(VALUE(LEFT($A596,3))=312,LEFT($G596,5)="Total",$B596="G "),VLOOKUP('312'!$F$80,_312_Table3,MATCH('312'!$N$16,_312_Table3_ColumnLookup,0),FALSE),
  IF(AND(VALUE(LEFT($A596,3))=312,LEFT($G596,5)="Total",$B596="O "),VLOOKUP('312'!$F$80,_312_Table3,MATCH('312'!$V$16,_312_Table3_ColumnLookup,0),FALSE),
  IF(AND(VALUE(LEFT($A596,3))=312,LEFT($G596,5)="Total",$B596="Q "),VLOOKUP('312'!$F$80,_312_Table3,MATCH('312'!$X$16,_312_Table3_ColumnLookup,0),FALSE),
  IF(AND(VALUE(LEFT($A596,3))=312,LEFT($G596,5)="Total"),VLOOKUP('312'!$F$80,_312_Table3,MATCH(LEFT($B596,1),_312_Table3_ColumnLookup,0),FALSE),
  IF(AND(VALUE(LEFT($A596,3))=312,LEN($I596)=4,$B596="G"),VLOOKUP($I596,_312_Table3,MATCH('312'!$N$16,_312_Table3_ColumnLookup,0),FALSE),
  IF(AND(VALUE(LEFT($A596,3))=312,LEN($I596)=4,$B596="O"),VLOOKUP($I596,_312_Table3,MATCH('312'!$V$16,_312_Table3_ColumnLookup,0),FALSE),
  IF(AND(VALUE(LEFT($A596,3))=312,LEN($I596)=4,$B596="Q"),VLOOKUP($I596,_312_Table3,MATCH('312'!$X$16,_312_Table3_ColumnLookup,0),FALSE),
  IF(AND(VALUE(LEFT($A596,3))=312,LEN($I596)=4),VLOOKUP($I596,_312_Table3,MATCH(LEFT($B596,1),_312_Table3_ColumnLookup,0),FALSE)
+N("312"),
  IF(VALUE(LEFT($A596,3))=313,VLOOKUP(VALUE(MID($B596,2,1)),_313_Table3,MATCH(MID($B596,1,1),_313_Table3_ColumnLookup,0),FALSE)
+N("313"),
  IF(AND(VALUE(LEFT($A596,3))=314,LEN($B596)=3),VLOOKUP(VALUE(MID($B596,2,2)),_314_Table3,MATCH(MID($B596,1,1),_314_Table3_ColumnLookup,0),FALSE),
  IF(VALUE(LEFT($A596,3))=314,VLOOKUP(VALUE(MID($B596,2,1)),_314_Table3,MATCH(MID($B596,1,1),_314_Table3_ColumnLookup,0),FALSE)
+N("314"),
""))))))))))))))))))))))))</f>
        <v>#NAME?</v>
      </c>
      <c r="G596" t="s">
        <v>1161</v>
      </c>
      <c r="H596" s="321">
        <f>IFERROR(
IF(ISERROR($D596)=FALSE,$D596,IF(ISERROR($E596)=FALSE,$E596,IF(ISERROR($F596)=FALSE,$F596
+N("012 checkboxes"),
IF(
IF(OR(LEFT($A596,9)="Syndicate",LEFT($A596,12)="NewSyndicate"),VLOOKUP($A596,'012'!$J:$ZW,MATCH("Link to button",'012'!$J$1:$ZW$1,0),0)
+N("309 checkbox"),
IF($C596="309 LCR Summary0",VLOOKUP("Notes990",'309'!$P:$ZZ,MATCH("Link to button",'309'!$P$1:$ZZ$1,0),0)
+N("313 checkboxes"),
IF($C596="313 Financial Information0LcmVsScr",IF($C596="309 LCR Summary0",VLOOKUP("LcmVsScr",'309'!$N:$ZZ,MATCH("Link to button",'309'!$N$1:$ZZ$1,0),0),
IF($C596="313 Financial Information0LcrDocAttached",IF($C596="309 LCR Summary0",VLOOKUP("LcrDocAttached",'309'!$N:$ZZ,MATCH("Link to button",'309'!$N$1:$ZZ$1,0),
0)))))))=1,TRUE,FALSE)
))),"")</f>
        <v>0</v>
      </c>
      <c r="I596">
        <v>2012</v>
      </c>
    </row>
    <row r="597" spans="1:9" customFormat="1">
      <c r="A597" s="237" t="str">
        <f>VLOOKUP($G597,CSVLookups!$B:$R,MATCH(A$1,CSVLookups!$B$1:$R$1,0),FALSE)</f>
        <v>312 Projected Solvency II Technical Provisions at Time Zero</v>
      </c>
      <c r="B597" s="237" t="str">
        <f>VLOOKUP($G597,CSVLookups!$B:$R,MATCH(B$1,CSVLookups!$B$1:$R$1,0),FALSE)</f>
        <v>P</v>
      </c>
      <c r="C597" s="238" t="str">
        <f t="shared" si="10"/>
        <v>312 Projected Solvency II Technical Provisions at Time ZeroP2012</v>
      </c>
      <c r="D597" s="238">
        <f>IF(AND(VALUE(LEFT($A597,3))=309,LEN($B597)=3),VLOOKUP(VALUE(MID($B597,2,2)),_309_Table1,MATCH(MID($B597,1,1),_309_Table1_ColumnLookup,0),FALSE),
  IF($C597="309 LCR SummaryA",OneYearSCR,IF($C597="309 LCR SummaryB",UltimateSCR,IF(VALUE(LEFT($A597,3))=309,VLOOKUP(VALUE(MID($B597,2,1)),_309_Table1,MATCH(MID($B597,1,1),_309_Table1_ColumnLookup,0),FALSE)
+N("309"),
  IF(VALUE(LEFT($A597,3))=310,VLOOKUP(VALUE(MID($B597,2,1)),_310_Table1,MATCH(MID($B597,1,1),_310_Table1_ColumnLookup,0),FALSE)
+N("310"),
  IF(AND(VALUE(LEFT($A597,3))=311,LEN($I597)=4),VLOOKUP($I597,_311_Table1,MATCH($B597,_311_Table1_ColumnLookup,0),FALSE),
  IF(AND(VALUE(LEFT($A597,3))=311,OR($B597="I2",$B597="J2",$B597="K2",$B597="L2")),VLOOKUP('311'!$G$58,_311_Table1,MATCH(MID($B597,1,1),_311_Table1_ColumnLookup,0),FALSE),
  IF(AND(VALUE(LEFT($A597,3))=311,RIGHT($B597,5)="Total"),VLOOKUP('311'!$G$59,_311_Table1,MATCH(MID($B597,1,1),_311_Table1_ColumnLookup,0),FALSE),
  IF(VALUE(LEFT($A597,3))=311,VLOOKUP(VALUE(MID($B597,2,1)),_311_Table1,MATCH(MID($B597,1,1),_311_Table1_ColumnLookup,0),FALSE)
+N("311"),
  IF(AND(VALUE(LEFT($A597,3))=312,LEFT($G597,10)="Unincepted",$B597="G "),VLOOKUP(" ULO",_312_Table1,MATCH('312'!$N$16,_312_Table1_ColumnLookup,0),FALSE),
  IF(AND(VALUE(LEFT($A597,3))=312,LEFT($G597,10)="Unincepted",$B597="O "),VLOOKUP(" ULO",_312_Table1,MATCH('312'!$V$16,_312_Table1_ColumnLookup,0),FALSE),
  IF(AND(VALUE(LEFT($A597,3))=312,LEFT($G597,10)="Unincepted",$B597="Q "),VLOOKUP(" ULO",_312_Table1,MATCH('312'!$X$16,_312_Table1_ColumnLookup,0),FALSE),
  IF(AND(VALUE(LEFT($A597,3))=312,LEFT($G597,10)="Unincepted"),VLOOKUP(" ULO",_312_Table1,MATCH(LEFT($B597,1),_312_Table1_ColumnLookup,0),FALSE),
  IF(AND(VALUE(LEFT($A597,3))=312,LEFT($G597,5)="Total",$B597="G "),VLOOKUP('312'!$F$80,_312_Table1,MATCH('312'!$N$16,_312_Table1_ColumnLookup,0),FALSE),
  IF(AND(VALUE(LEFT($A597,3))=312,LEFT($G597,5)="Total",$B597="O "),VLOOKUP('312'!$F$80,_312_Table1,MATCH('312'!$V$16,_312_Table1_ColumnLookup,0),FALSE),
  IF(AND(VALUE(LEFT($A597,3))=312,LEFT($G597,5)="Total",$B597="Q "),VLOOKUP('312'!$F$80,_312_Table1,MATCH('312'!$X$16,_312_Table1_ColumnLookup,0),FALSE),
  IF(AND(VALUE(LEFT($A597,3))=312,LEFT($G597,5)="Total"),VLOOKUP('312'!$F$80,_312_Table1,MATCH(LEFT($B597,1),_312_Table1_ColumnLookup,0),FALSE),
  IF(AND(VALUE(LEFT($A597,3))=312,LEN($I597)=4,$B597="G"),VLOOKUP($I597,_312_Table1,MATCH('312'!$N$16,_312_Table1_ColumnLookup,0),FALSE),
  IF(AND(VALUE(LEFT($A597,3))=312,LEN($I597)=4,$B597="O"),VLOOKUP($I597,_312_Table1,MATCH('312'!$V$16,_312_Table1_ColumnLookup,0),FALSE),
  IF(AND(VALUE(LEFT($A597,3))=312,LEN($I597)=4,$B597="Q"),VLOOKUP($I597,_312_Table1,MATCH('312'!$X$16,_312_Table1_ColumnLookup,0),FALSE),
  IF(AND(VALUE(LEFT($A597,3))=312,LEN($I597)=4),VLOOKUP($I597,_312_Table1,MATCH(LEFT($B597,1),_312_Table1_ColumnLookup,0),FALSE)
+N("312"),
  IF(VALUE(LEFT($A597,3))=313,VLOOKUP(VALUE(MID($B597,2,1)),_313_Table1,MATCH(MID($B597,1,1),_313_Table1_ColumnLookup,0),FALSE)
+N("313"),
  IF(AND(VALUE(LEFT($A597,3))=314,LEN($B597)=3),VLOOKUP(VALUE(MID($B597,2,2)),_314_Table1,MATCH(MID($B597,1,1),_314_Table1_ColumnLookup,0),FALSE),
  IF(VALUE(LEFT($A597,3))=314,VLOOKUP(VALUE(MID($B597,2,1)),_314_Table1,MATCH(MID($B597,1,1),_314_Table1_ColumnLookup,0),FALSE)
+N("314"),
""))))))))))))))))))))))))</f>
        <v>0</v>
      </c>
      <c r="E597" s="238" t="e">
        <f>IF(AND(VALUE(LEFT($A597,3))=309,LEN($B597)=3),VLOOKUP(VALUE(MID($B597,2,2)),_309_Table2,MATCH(MID($B597,1,1),_309_Table2_ColumnLookup,0),FALSE),
  IF($C597="309 LCR SummaryA",OneYearSCR,IF($C597="309 LCR SummaryB",UltimateSCR,IF(VALUE(LEFT($A597,3))=309,VLOOKUP(VALUE(MID($B597,2,1)),_309_Table2,MATCH(MID($B597,1,1),_309_Table2_ColumnLookup,0),FALSE)
+N("309"),
  IF(VALUE(LEFT($A597,3))=310,VLOOKUP(VALUE(MID($B597,2,1)),_310_Table2,MATCH(MID($B597,1,1),_310_Table2_ColumnLookup,0),FALSE)
+N("310"),
  IF(AND(VALUE(LEFT($A597,3))=311,LEN($I597)=4),VLOOKUP($I597,_311_Table2,MATCH($B597,_311_Table2_ColumnLookup,0),FALSE),
  IF(AND(VALUE(LEFT($A597,3))=311,OR($B597="I2",$B597="J2",$B597="K2",$B597="L2")),VLOOKUP('311'!$G$58,_311_Table2,MATCH(MID($B597,1,1),_311_Table2_ColumnLookup,0),FALSE),
  IF(AND(VALUE(LEFT($A597,3))=311,RIGHT($B597,5)="Total"),VLOOKUP('311'!$G$59,_311_Table2,MATCH(MID($B597,1,1),_311_Table2_ColumnLookup,0),FALSE),
  IF(VALUE(LEFT($A597,3))=311,VLOOKUP(VALUE(MID($B597,2,1)),_311_Table2,MATCH(MID($B597,1,1),_311_Table2_ColumnLookup,0),FALSE)
+N("311"),
  IF(AND(VALUE(LEFT($A597,3))=312,LEFT($G597,10)="Unincepted",$B597="G "),VLOOKUP(" ULO",_312_Table2,MATCH('312'!$N$16,_312_Table2_ColumnLookup,0),FALSE),
  IF(AND(VALUE(LEFT($A597,3))=312,LEFT($G597,10)="Unincepted",$B597="O "),VLOOKUP(" ULO",_312_Table2,MATCH('312'!$V$16,_312_Table2_ColumnLookup,0),FALSE),
  IF(AND(VALUE(LEFT($A597,3))=312,LEFT($G597,10)="Unincepted",$B597="Q "),VLOOKUP(" ULO",_312_Table2,MATCH('312'!$X$16,_312_Table2_ColumnLookup,0),FALSE),
  IF(AND(VALUE(LEFT($A597,3))=312,LEFT($G597,10)="Unincepted"),VLOOKUP(" ULO",_312_Table2,MATCH(LEFT($B597,1),_312_Table2_ColumnLookup,0),FALSE),
  IF(AND(VALUE(LEFT($A597,3))=312,LEFT($G597,5)="Total",$B597="G "),VLOOKUP('312'!$F$80,_312_Table2,MATCH('312'!$N$16,_312_Table2_ColumnLookup,0),FALSE),
  IF(AND(VALUE(LEFT($A597,3))=312,LEFT($G597,5)="Total",$B597="O "),VLOOKUP('312'!$F$80,_312_Table2,MATCH('312'!$V$16,_312_Table2_ColumnLookup,0),FALSE),
  IF(AND(VALUE(LEFT($A597,3))=312,LEFT($G597,5)="Total",$B597="Q "),VLOOKUP('312'!$F$80,_312_Table2,MATCH('312'!$X$16,_312_Table2_ColumnLookup,0),FALSE),
  IF(AND(VALUE(LEFT($A597,3))=312,LEFT($G597,5)="Total"),VLOOKUP('312'!$F$80,_312_Table2,MATCH(LEFT($B597,1),_312_Table2_ColumnLookup,0),FALSE),
  IF(AND(VALUE(LEFT($A597,3))=312,LEN($I597)=4,$B597="G"),VLOOKUP($I597,_312_Table2,MATCH('312'!$N$16,_312_Table2_ColumnLookup,0),FALSE),
  IF(AND(VALUE(LEFT($A597,3))=312,LEN($I597)=4,$B597="O"),VLOOKUP($I597,_312_Table2,MATCH('312'!$V$16,_312_Table2_ColumnLookup,0),FALSE),
  IF(AND(VALUE(LEFT($A597,3))=312,LEN($I597)=4,$B597="Q"),VLOOKUP($I597,_312_Table2,MATCH('312'!$X$16,_312_Table2_ColumnLookup,0),FALSE),
  IF(AND(VALUE(LEFT($A597,3))=312,LEN($I597)=4),VLOOKUP($I597,_312_Table2,MATCH(LEFT($B597,1),_312_Table2_ColumnLookup,0),FALSE)
+N("312"),
  IF(VALUE(LEFT($A597,3))=313,VLOOKUP(VALUE(MID($B597,2,1)),_313_Table2,MATCH(MID($B597,1,1),_313_Table2_ColumnLookup,0),FALSE)
+N("313"),
  IF(AND(VALUE(LEFT($A597,3))=314,LEN($B597)=3),VLOOKUP(VALUE(MID($B597,2,2)),_314_Table2,MATCH(MID($B597,1,1),_314_Table2_ColumnLookup,0),FALSE),
  IF(VALUE(LEFT($A597,3))=314,VLOOKUP(VALUE(MID($B597,2,1)),_314_Table2,MATCH(MID($B597,1,1),_314_Table2_ColumnLookup,0),FALSE)
+N("314"),
""))))))))))))))))))))))))</f>
        <v>#NAME?</v>
      </c>
      <c r="F597" s="238" t="e">
        <f>IF(AND(VALUE(LEFT($A597,3))=309,LEN($B597)=3),VLOOKUP(VALUE(MID($B597,2,2)),_309_Table3,MATCH(MID($B597,1,1),_309_Table3_ColumnLookup,0),FALSE),
  IF($C597="309 LCR SummaryA",OneYearSCR,IF($C597="309 LCR SummaryB",UltimateSCR,IF(VALUE(LEFT($A597,3))=309,VLOOKUP(VALUE(MID($B597,2,1)),_309_Table3,MATCH(MID($B597,1,1),_309_Table3_ColumnLookup,0),FALSE)
+N("309"),
  IF(VALUE(LEFT($A597,3))=310,VLOOKUP(VALUE(MID($B597,2,1)),_310_Table3,MATCH(MID($B597,1,1),_310_Table3_ColumnLookup,0),FALSE)
+N("310"),
  IF(AND(VALUE(LEFT($A597,3))=311,LEN($I597)=4),VLOOKUP($I597,_311_Table3,MATCH($B597,_311_Table3_ColumnLookup,0),FALSE),
  IF(AND(VALUE(LEFT($A597,3))=311,OR($B597="I2",$B597="J2",$B597="K2",$B597="L2")),VLOOKUP('311'!$G$58,_311_Table3,MATCH(MID($B597,1,1),_311_Table3_ColumnLookup,0),FALSE),
  IF(AND(VALUE(LEFT($A597,3))=311,RIGHT($B597,5)="Total"),VLOOKUP('311'!$G$59,_311_Table3,MATCH(MID($B597,1,1),_311_Table3_ColumnLookup,0),FALSE),
  IF(VALUE(LEFT($A597,3))=311,VLOOKUP(VALUE(MID($B597,2,1)),_311_Table3,MATCH(MID($B597,1,1),_311_Table3_ColumnLookup,0),FALSE)
+N("311"),
  IF(AND(VALUE(LEFT($A597,3))=312,LEFT($G597,10)="Unincepted",$B597="G "),VLOOKUP(" ULO",_312_Table3,MATCH('312'!$N$16,_312_Table3_ColumnLookup,0),FALSE),
  IF(AND(VALUE(LEFT($A597,3))=312,LEFT($G597,10)="Unincepted",$B597="O "),VLOOKUP(" ULO",_312_Table3,MATCH('312'!$V$16,_312_Table3_ColumnLookup,0),FALSE),
  IF(AND(VALUE(LEFT($A597,3))=312,LEFT($G597,10)="Unincepted",$B597="Q "),VLOOKUP(" ULO",_312_Table3,MATCH('312'!$X$16,_312_Table3_ColumnLookup,0),FALSE),
  IF(AND(VALUE(LEFT($A597,3))=312,LEFT($G597,10)="Unincepted"),VLOOKUP(" ULO",_312_Table3,MATCH(LEFT($B597,1),_312_Table3_ColumnLookup,0),FALSE),
  IF(AND(VALUE(LEFT($A597,3))=312,LEFT($G597,5)="Total",$B597="G "),VLOOKUP('312'!$F$80,_312_Table3,MATCH('312'!$N$16,_312_Table3_ColumnLookup,0),FALSE),
  IF(AND(VALUE(LEFT($A597,3))=312,LEFT($G597,5)="Total",$B597="O "),VLOOKUP('312'!$F$80,_312_Table3,MATCH('312'!$V$16,_312_Table3_ColumnLookup,0),FALSE),
  IF(AND(VALUE(LEFT($A597,3))=312,LEFT($G597,5)="Total",$B597="Q "),VLOOKUP('312'!$F$80,_312_Table3,MATCH('312'!$X$16,_312_Table3_ColumnLookup,0),FALSE),
  IF(AND(VALUE(LEFT($A597,3))=312,LEFT($G597,5)="Total"),VLOOKUP('312'!$F$80,_312_Table3,MATCH(LEFT($B597,1),_312_Table3_ColumnLookup,0),FALSE),
  IF(AND(VALUE(LEFT($A597,3))=312,LEN($I597)=4,$B597="G"),VLOOKUP($I597,_312_Table3,MATCH('312'!$N$16,_312_Table3_ColumnLookup,0),FALSE),
  IF(AND(VALUE(LEFT($A597,3))=312,LEN($I597)=4,$B597="O"),VLOOKUP($I597,_312_Table3,MATCH('312'!$V$16,_312_Table3_ColumnLookup,0),FALSE),
  IF(AND(VALUE(LEFT($A597,3))=312,LEN($I597)=4,$B597="Q"),VLOOKUP($I597,_312_Table3,MATCH('312'!$X$16,_312_Table3_ColumnLookup,0),FALSE),
  IF(AND(VALUE(LEFT($A597,3))=312,LEN($I597)=4),VLOOKUP($I597,_312_Table3,MATCH(LEFT($B597,1),_312_Table3_ColumnLookup,0),FALSE)
+N("312"),
  IF(VALUE(LEFT($A597,3))=313,VLOOKUP(VALUE(MID($B597,2,1)),_313_Table3,MATCH(MID($B597,1,1),_313_Table3_ColumnLookup,0),FALSE)
+N("313"),
  IF(AND(VALUE(LEFT($A597,3))=314,LEN($B597)=3),VLOOKUP(VALUE(MID($B597,2,2)),_314_Table3,MATCH(MID($B597,1,1),_314_Table3_ColumnLookup,0),FALSE),
  IF(VALUE(LEFT($A597,3))=314,VLOOKUP(VALUE(MID($B597,2,1)),_314_Table3,MATCH(MID($B597,1,1),_314_Table3_ColumnLookup,0),FALSE)
+N("314"),
""))))))))))))))))))))))))</f>
        <v>#NAME?</v>
      </c>
      <c r="G597" t="s">
        <v>1162</v>
      </c>
      <c r="H597" s="321">
        <f>IFERROR(
IF(ISERROR($D597)=FALSE,$D597,IF(ISERROR($E597)=FALSE,$E597,IF(ISERROR($F597)=FALSE,$F597
+N("012 checkboxes"),
IF(
IF(OR(LEFT($A597,9)="Syndicate",LEFT($A597,12)="NewSyndicate"),VLOOKUP($A597,'012'!$J:$ZW,MATCH("Link to button",'012'!$J$1:$ZW$1,0),0)
+N("309 checkbox"),
IF($C597="309 LCR Summary0",VLOOKUP("Notes990",'309'!$P:$ZZ,MATCH("Link to button",'309'!$P$1:$ZZ$1,0),0)
+N("313 checkboxes"),
IF($C597="313 Financial Information0LcmVsScr",IF($C597="309 LCR Summary0",VLOOKUP("LcmVsScr",'309'!$N:$ZZ,MATCH("Link to button",'309'!$N$1:$ZZ$1,0),0),
IF($C597="313 Financial Information0LcrDocAttached",IF($C597="309 LCR Summary0",VLOOKUP("LcrDocAttached",'309'!$N:$ZZ,MATCH("Link to button",'309'!$N$1:$ZZ$1,0),
0)))))))=1,TRUE,FALSE)
))),"")</f>
        <v>0</v>
      </c>
      <c r="I597">
        <v>2012</v>
      </c>
    </row>
    <row r="598" spans="1:9" customFormat="1">
      <c r="A598" s="237" t="str">
        <f>VLOOKUP($G598,CSVLookups!$B:$R,MATCH(A$1,CSVLookups!$B$1:$R$1,0),FALSE)</f>
        <v>312 Projected Solvency II Technical Provisions at Time Zero</v>
      </c>
      <c r="B598" s="237" t="str">
        <f>VLOOKUP($G598,CSVLookups!$B:$R,MATCH(B$1,CSVLookups!$B$1:$R$1,0),FALSE)</f>
        <v>Q</v>
      </c>
      <c r="C598" s="238" t="str">
        <f t="shared" si="10"/>
        <v>312 Projected Solvency II Technical Provisions at Time ZeroQ2012</v>
      </c>
      <c r="D598" s="238">
        <f>IF(AND(VALUE(LEFT($A598,3))=309,LEN($B598)=3),VLOOKUP(VALUE(MID($B598,2,2)),_309_Table1,MATCH(MID($B598,1,1),_309_Table1_ColumnLookup,0),FALSE),
  IF($C598="309 LCR SummaryA",OneYearSCR,IF($C598="309 LCR SummaryB",UltimateSCR,IF(VALUE(LEFT($A598,3))=309,VLOOKUP(VALUE(MID($B598,2,1)),_309_Table1,MATCH(MID($B598,1,1),_309_Table1_ColumnLookup,0),FALSE)
+N("309"),
  IF(VALUE(LEFT($A598,3))=310,VLOOKUP(VALUE(MID($B598,2,1)),_310_Table1,MATCH(MID($B598,1,1),_310_Table1_ColumnLookup,0),FALSE)
+N("310"),
  IF(AND(VALUE(LEFT($A598,3))=311,LEN($I598)=4),VLOOKUP($I598,_311_Table1,MATCH($B598,_311_Table1_ColumnLookup,0),FALSE),
  IF(AND(VALUE(LEFT($A598,3))=311,OR($B598="I2",$B598="J2",$B598="K2",$B598="L2")),VLOOKUP('311'!$G$58,_311_Table1,MATCH(MID($B598,1,1),_311_Table1_ColumnLookup,0),FALSE),
  IF(AND(VALUE(LEFT($A598,3))=311,RIGHT($B598,5)="Total"),VLOOKUP('311'!$G$59,_311_Table1,MATCH(MID($B598,1,1),_311_Table1_ColumnLookup,0),FALSE),
  IF(VALUE(LEFT($A598,3))=311,VLOOKUP(VALUE(MID($B598,2,1)),_311_Table1,MATCH(MID($B598,1,1),_311_Table1_ColumnLookup,0),FALSE)
+N("311"),
  IF(AND(VALUE(LEFT($A598,3))=312,LEFT($G598,10)="Unincepted",$B598="G "),VLOOKUP(" ULO",_312_Table1,MATCH('312'!$N$16,_312_Table1_ColumnLookup,0),FALSE),
  IF(AND(VALUE(LEFT($A598,3))=312,LEFT($G598,10)="Unincepted",$B598="O "),VLOOKUP(" ULO",_312_Table1,MATCH('312'!$V$16,_312_Table1_ColumnLookup,0),FALSE),
  IF(AND(VALUE(LEFT($A598,3))=312,LEFT($G598,10)="Unincepted",$B598="Q "),VLOOKUP(" ULO",_312_Table1,MATCH('312'!$X$16,_312_Table1_ColumnLookup,0),FALSE),
  IF(AND(VALUE(LEFT($A598,3))=312,LEFT($G598,10)="Unincepted"),VLOOKUP(" ULO",_312_Table1,MATCH(LEFT($B598,1),_312_Table1_ColumnLookup,0),FALSE),
  IF(AND(VALUE(LEFT($A598,3))=312,LEFT($G598,5)="Total",$B598="G "),VLOOKUP('312'!$F$80,_312_Table1,MATCH('312'!$N$16,_312_Table1_ColumnLookup,0),FALSE),
  IF(AND(VALUE(LEFT($A598,3))=312,LEFT($G598,5)="Total",$B598="O "),VLOOKUP('312'!$F$80,_312_Table1,MATCH('312'!$V$16,_312_Table1_ColumnLookup,0),FALSE),
  IF(AND(VALUE(LEFT($A598,3))=312,LEFT($G598,5)="Total",$B598="Q "),VLOOKUP('312'!$F$80,_312_Table1,MATCH('312'!$X$16,_312_Table1_ColumnLookup,0),FALSE),
  IF(AND(VALUE(LEFT($A598,3))=312,LEFT($G598,5)="Total"),VLOOKUP('312'!$F$80,_312_Table1,MATCH(LEFT($B598,1),_312_Table1_ColumnLookup,0),FALSE),
  IF(AND(VALUE(LEFT($A598,3))=312,LEN($I598)=4,$B598="G"),VLOOKUP($I598,_312_Table1,MATCH('312'!$N$16,_312_Table1_ColumnLookup,0),FALSE),
  IF(AND(VALUE(LEFT($A598,3))=312,LEN($I598)=4,$B598="O"),VLOOKUP($I598,_312_Table1,MATCH('312'!$V$16,_312_Table1_ColumnLookup,0),FALSE),
  IF(AND(VALUE(LEFT($A598,3))=312,LEN($I598)=4,$B598="Q"),VLOOKUP($I598,_312_Table1,MATCH('312'!$X$16,_312_Table1_ColumnLookup,0),FALSE),
  IF(AND(VALUE(LEFT($A598,3))=312,LEN($I598)=4),VLOOKUP($I598,_312_Table1,MATCH(LEFT($B598,1),_312_Table1_ColumnLookup,0),FALSE)
+N("312"),
  IF(VALUE(LEFT($A598,3))=313,VLOOKUP(VALUE(MID($B598,2,1)),_313_Table1,MATCH(MID($B598,1,1),_313_Table1_ColumnLookup,0),FALSE)
+N("313"),
  IF(AND(VALUE(LEFT($A598,3))=314,LEN($B598)=3),VLOOKUP(VALUE(MID($B598,2,2)),_314_Table1,MATCH(MID($B598,1,1),_314_Table1_ColumnLookup,0),FALSE),
  IF(VALUE(LEFT($A598,3))=314,VLOOKUP(VALUE(MID($B598,2,1)),_314_Table1,MATCH(MID($B598,1,1),_314_Table1_ColumnLookup,0),FALSE)
+N("314"),
""))))))))))))))))))))))))</f>
        <v>0</v>
      </c>
      <c r="E598" s="238" t="e">
        <f>IF(AND(VALUE(LEFT($A598,3))=309,LEN($B598)=3),VLOOKUP(VALUE(MID($B598,2,2)),_309_Table2,MATCH(MID($B598,1,1),_309_Table2_ColumnLookup,0),FALSE),
  IF($C598="309 LCR SummaryA",OneYearSCR,IF($C598="309 LCR SummaryB",UltimateSCR,IF(VALUE(LEFT($A598,3))=309,VLOOKUP(VALUE(MID($B598,2,1)),_309_Table2,MATCH(MID($B598,1,1),_309_Table2_ColumnLookup,0),FALSE)
+N("309"),
  IF(VALUE(LEFT($A598,3))=310,VLOOKUP(VALUE(MID($B598,2,1)),_310_Table2,MATCH(MID($B598,1,1),_310_Table2_ColumnLookup,0),FALSE)
+N("310"),
  IF(AND(VALUE(LEFT($A598,3))=311,LEN($I598)=4),VLOOKUP($I598,_311_Table2,MATCH($B598,_311_Table2_ColumnLookup,0),FALSE),
  IF(AND(VALUE(LEFT($A598,3))=311,OR($B598="I2",$B598="J2",$B598="K2",$B598="L2")),VLOOKUP('311'!$G$58,_311_Table2,MATCH(MID($B598,1,1),_311_Table2_ColumnLookup,0),FALSE),
  IF(AND(VALUE(LEFT($A598,3))=311,RIGHT($B598,5)="Total"),VLOOKUP('311'!$G$59,_311_Table2,MATCH(MID($B598,1,1),_311_Table2_ColumnLookup,0),FALSE),
  IF(VALUE(LEFT($A598,3))=311,VLOOKUP(VALUE(MID($B598,2,1)),_311_Table2,MATCH(MID($B598,1,1),_311_Table2_ColumnLookup,0),FALSE)
+N("311"),
  IF(AND(VALUE(LEFT($A598,3))=312,LEFT($G598,10)="Unincepted",$B598="G "),VLOOKUP(" ULO",_312_Table2,MATCH('312'!$N$16,_312_Table2_ColumnLookup,0),FALSE),
  IF(AND(VALUE(LEFT($A598,3))=312,LEFT($G598,10)="Unincepted",$B598="O "),VLOOKUP(" ULO",_312_Table2,MATCH('312'!$V$16,_312_Table2_ColumnLookup,0),FALSE),
  IF(AND(VALUE(LEFT($A598,3))=312,LEFT($G598,10)="Unincepted",$B598="Q "),VLOOKUP(" ULO",_312_Table2,MATCH('312'!$X$16,_312_Table2_ColumnLookup,0),FALSE),
  IF(AND(VALUE(LEFT($A598,3))=312,LEFT($G598,10)="Unincepted"),VLOOKUP(" ULO",_312_Table2,MATCH(LEFT($B598,1),_312_Table2_ColumnLookup,0),FALSE),
  IF(AND(VALUE(LEFT($A598,3))=312,LEFT($G598,5)="Total",$B598="G "),VLOOKUP('312'!$F$80,_312_Table2,MATCH('312'!$N$16,_312_Table2_ColumnLookup,0),FALSE),
  IF(AND(VALUE(LEFT($A598,3))=312,LEFT($G598,5)="Total",$B598="O "),VLOOKUP('312'!$F$80,_312_Table2,MATCH('312'!$V$16,_312_Table2_ColumnLookup,0),FALSE),
  IF(AND(VALUE(LEFT($A598,3))=312,LEFT($G598,5)="Total",$B598="Q "),VLOOKUP('312'!$F$80,_312_Table2,MATCH('312'!$X$16,_312_Table2_ColumnLookup,0),FALSE),
  IF(AND(VALUE(LEFT($A598,3))=312,LEFT($G598,5)="Total"),VLOOKUP('312'!$F$80,_312_Table2,MATCH(LEFT($B598,1),_312_Table2_ColumnLookup,0),FALSE),
  IF(AND(VALUE(LEFT($A598,3))=312,LEN($I598)=4,$B598="G"),VLOOKUP($I598,_312_Table2,MATCH('312'!$N$16,_312_Table2_ColumnLookup,0),FALSE),
  IF(AND(VALUE(LEFT($A598,3))=312,LEN($I598)=4,$B598="O"),VLOOKUP($I598,_312_Table2,MATCH('312'!$V$16,_312_Table2_ColumnLookup,0),FALSE),
  IF(AND(VALUE(LEFT($A598,3))=312,LEN($I598)=4,$B598="Q"),VLOOKUP($I598,_312_Table2,MATCH('312'!$X$16,_312_Table2_ColumnLookup,0),FALSE),
  IF(AND(VALUE(LEFT($A598,3))=312,LEN($I598)=4),VLOOKUP($I598,_312_Table2,MATCH(LEFT($B598,1),_312_Table2_ColumnLookup,0),FALSE)
+N("312"),
  IF(VALUE(LEFT($A598,3))=313,VLOOKUP(VALUE(MID($B598,2,1)),_313_Table2,MATCH(MID($B598,1,1),_313_Table2_ColumnLookup,0),FALSE)
+N("313"),
  IF(AND(VALUE(LEFT($A598,3))=314,LEN($B598)=3),VLOOKUP(VALUE(MID($B598,2,2)),_314_Table2,MATCH(MID($B598,1,1),_314_Table2_ColumnLookup,0),FALSE),
  IF(VALUE(LEFT($A598,3))=314,VLOOKUP(VALUE(MID($B598,2,1)),_314_Table2,MATCH(MID($B598,1,1),_314_Table2_ColumnLookup,0),FALSE)
+N("314"),
""))))))))))))))))))))))))</f>
        <v>#NAME?</v>
      </c>
      <c r="F598" s="238" t="e">
        <f>IF(AND(VALUE(LEFT($A598,3))=309,LEN($B598)=3),VLOOKUP(VALUE(MID($B598,2,2)),_309_Table3,MATCH(MID($B598,1,1),_309_Table3_ColumnLookup,0),FALSE),
  IF($C598="309 LCR SummaryA",OneYearSCR,IF($C598="309 LCR SummaryB",UltimateSCR,IF(VALUE(LEFT($A598,3))=309,VLOOKUP(VALUE(MID($B598,2,1)),_309_Table3,MATCH(MID($B598,1,1),_309_Table3_ColumnLookup,0),FALSE)
+N("309"),
  IF(VALUE(LEFT($A598,3))=310,VLOOKUP(VALUE(MID($B598,2,1)),_310_Table3,MATCH(MID($B598,1,1),_310_Table3_ColumnLookup,0),FALSE)
+N("310"),
  IF(AND(VALUE(LEFT($A598,3))=311,LEN($I598)=4),VLOOKUP($I598,_311_Table3,MATCH($B598,_311_Table3_ColumnLookup,0),FALSE),
  IF(AND(VALUE(LEFT($A598,3))=311,OR($B598="I2",$B598="J2",$B598="K2",$B598="L2")),VLOOKUP('311'!$G$58,_311_Table3,MATCH(MID($B598,1,1),_311_Table3_ColumnLookup,0),FALSE),
  IF(AND(VALUE(LEFT($A598,3))=311,RIGHT($B598,5)="Total"),VLOOKUP('311'!$G$59,_311_Table3,MATCH(MID($B598,1,1),_311_Table3_ColumnLookup,0),FALSE),
  IF(VALUE(LEFT($A598,3))=311,VLOOKUP(VALUE(MID($B598,2,1)),_311_Table3,MATCH(MID($B598,1,1),_311_Table3_ColumnLookup,0),FALSE)
+N("311"),
  IF(AND(VALUE(LEFT($A598,3))=312,LEFT($G598,10)="Unincepted",$B598="G "),VLOOKUP(" ULO",_312_Table3,MATCH('312'!$N$16,_312_Table3_ColumnLookup,0),FALSE),
  IF(AND(VALUE(LEFT($A598,3))=312,LEFT($G598,10)="Unincepted",$B598="O "),VLOOKUP(" ULO",_312_Table3,MATCH('312'!$V$16,_312_Table3_ColumnLookup,0),FALSE),
  IF(AND(VALUE(LEFT($A598,3))=312,LEFT($G598,10)="Unincepted",$B598="Q "),VLOOKUP(" ULO",_312_Table3,MATCH('312'!$X$16,_312_Table3_ColumnLookup,0),FALSE),
  IF(AND(VALUE(LEFT($A598,3))=312,LEFT($G598,10)="Unincepted"),VLOOKUP(" ULO",_312_Table3,MATCH(LEFT($B598,1),_312_Table3_ColumnLookup,0),FALSE),
  IF(AND(VALUE(LEFT($A598,3))=312,LEFT($G598,5)="Total",$B598="G "),VLOOKUP('312'!$F$80,_312_Table3,MATCH('312'!$N$16,_312_Table3_ColumnLookup,0),FALSE),
  IF(AND(VALUE(LEFT($A598,3))=312,LEFT($G598,5)="Total",$B598="O "),VLOOKUP('312'!$F$80,_312_Table3,MATCH('312'!$V$16,_312_Table3_ColumnLookup,0),FALSE),
  IF(AND(VALUE(LEFT($A598,3))=312,LEFT($G598,5)="Total",$B598="Q "),VLOOKUP('312'!$F$80,_312_Table3,MATCH('312'!$X$16,_312_Table3_ColumnLookup,0),FALSE),
  IF(AND(VALUE(LEFT($A598,3))=312,LEFT($G598,5)="Total"),VLOOKUP('312'!$F$80,_312_Table3,MATCH(LEFT($B598,1),_312_Table3_ColumnLookup,0),FALSE),
  IF(AND(VALUE(LEFT($A598,3))=312,LEN($I598)=4,$B598="G"),VLOOKUP($I598,_312_Table3,MATCH('312'!$N$16,_312_Table3_ColumnLookup,0),FALSE),
  IF(AND(VALUE(LEFT($A598,3))=312,LEN($I598)=4,$B598="O"),VLOOKUP($I598,_312_Table3,MATCH('312'!$V$16,_312_Table3_ColumnLookup,0),FALSE),
  IF(AND(VALUE(LEFT($A598,3))=312,LEN($I598)=4,$B598="Q"),VLOOKUP($I598,_312_Table3,MATCH('312'!$X$16,_312_Table3_ColumnLookup,0),FALSE),
  IF(AND(VALUE(LEFT($A598,3))=312,LEN($I598)=4),VLOOKUP($I598,_312_Table3,MATCH(LEFT($B598,1),_312_Table3_ColumnLookup,0),FALSE)
+N("312"),
  IF(VALUE(LEFT($A598,3))=313,VLOOKUP(VALUE(MID($B598,2,1)),_313_Table3,MATCH(MID($B598,1,1),_313_Table3_ColumnLookup,0),FALSE)
+N("313"),
  IF(AND(VALUE(LEFT($A598,3))=314,LEN($B598)=3),VLOOKUP(VALUE(MID($B598,2,2)),_314_Table3,MATCH(MID($B598,1,1),_314_Table3_ColumnLookup,0),FALSE),
  IF(VALUE(LEFT($A598,3))=314,VLOOKUP(VALUE(MID($B598,2,1)),_314_Table3,MATCH(MID($B598,1,1),_314_Table3_ColumnLookup,0),FALSE)
+N("314"),
""))))))))))))))))))))))))</f>
        <v>#NAME?</v>
      </c>
      <c r="G598" t="s">
        <v>1163</v>
      </c>
      <c r="H598" s="321">
        <f>IFERROR(
IF(ISERROR($D598)=FALSE,$D598,IF(ISERROR($E598)=FALSE,$E598,IF(ISERROR($F598)=FALSE,$F598
+N("012 checkboxes"),
IF(
IF(OR(LEFT($A598,9)="Syndicate",LEFT($A598,12)="NewSyndicate"),VLOOKUP($A598,'012'!$J:$ZW,MATCH("Link to button",'012'!$J$1:$ZW$1,0),0)
+N("309 checkbox"),
IF($C598="309 LCR Summary0",VLOOKUP("Notes990",'309'!$P:$ZZ,MATCH("Link to button",'309'!$P$1:$ZZ$1,0),0)
+N("313 checkboxes"),
IF($C598="313 Financial Information0LcmVsScr",IF($C598="309 LCR Summary0",VLOOKUP("LcmVsScr",'309'!$N:$ZZ,MATCH("Link to button",'309'!$N$1:$ZZ$1,0),0),
IF($C598="313 Financial Information0LcrDocAttached",IF($C598="309 LCR Summary0",VLOOKUP("LcrDocAttached",'309'!$N:$ZZ,MATCH("Link to button",'309'!$N$1:$ZZ$1,0),
0)))))))=1,TRUE,FALSE)
))),"")</f>
        <v>0</v>
      </c>
      <c r="I598">
        <v>2012</v>
      </c>
    </row>
    <row r="599" spans="1:9" customFormat="1">
      <c r="A599" s="237" t="str">
        <f>VLOOKUP($G599,CSVLookups!$B:$R,MATCH(A$1,CSVLookups!$B$1:$R$1,0),FALSE)</f>
        <v>312 Projected Solvency II Technical Provisions at Time Zero</v>
      </c>
      <c r="B599" s="237" t="str">
        <f>VLOOKUP($G599,CSVLookups!$B:$R,MATCH(B$1,CSVLookups!$B$1:$R$1,0),FALSE)</f>
        <v>A</v>
      </c>
      <c r="C599" s="238" t="str">
        <f t="shared" si="10"/>
        <v>312 Projected Solvency II Technical Provisions at Time ZeroA2013</v>
      </c>
      <c r="D599" s="238">
        <f>IF(AND(VALUE(LEFT($A599,3))=309,LEN($B599)=3),VLOOKUP(VALUE(MID($B599,2,2)),_309_Table1,MATCH(MID($B599,1,1),_309_Table1_ColumnLookup,0),FALSE),
  IF($C599="309 LCR SummaryA",OneYearSCR,IF($C599="309 LCR SummaryB",UltimateSCR,IF(VALUE(LEFT($A599,3))=309,VLOOKUP(VALUE(MID($B599,2,1)),_309_Table1,MATCH(MID($B599,1,1),_309_Table1_ColumnLookup,0),FALSE)
+N("309"),
  IF(VALUE(LEFT($A599,3))=310,VLOOKUP(VALUE(MID($B599,2,1)),_310_Table1,MATCH(MID($B599,1,1),_310_Table1_ColumnLookup,0),FALSE)
+N("310"),
  IF(AND(VALUE(LEFT($A599,3))=311,LEN($I599)=4),VLOOKUP($I599,_311_Table1,MATCH($B599,_311_Table1_ColumnLookup,0),FALSE),
  IF(AND(VALUE(LEFT($A599,3))=311,OR($B599="I2",$B599="J2",$B599="K2",$B599="L2")),VLOOKUP('311'!$G$58,_311_Table1,MATCH(MID($B599,1,1),_311_Table1_ColumnLookup,0),FALSE),
  IF(AND(VALUE(LEFT($A599,3))=311,RIGHT($B599,5)="Total"),VLOOKUP('311'!$G$59,_311_Table1,MATCH(MID($B599,1,1),_311_Table1_ColumnLookup,0),FALSE),
  IF(VALUE(LEFT($A599,3))=311,VLOOKUP(VALUE(MID($B599,2,1)),_311_Table1,MATCH(MID($B599,1,1),_311_Table1_ColumnLookup,0),FALSE)
+N("311"),
  IF(AND(VALUE(LEFT($A599,3))=312,LEFT($G599,10)="Unincepted",$B599="G "),VLOOKUP(" ULO",_312_Table1,MATCH('312'!$N$16,_312_Table1_ColumnLookup,0),FALSE),
  IF(AND(VALUE(LEFT($A599,3))=312,LEFT($G599,10)="Unincepted",$B599="O "),VLOOKUP(" ULO",_312_Table1,MATCH('312'!$V$16,_312_Table1_ColumnLookup,0),FALSE),
  IF(AND(VALUE(LEFT($A599,3))=312,LEFT($G599,10)="Unincepted",$B599="Q "),VLOOKUP(" ULO",_312_Table1,MATCH('312'!$X$16,_312_Table1_ColumnLookup,0),FALSE),
  IF(AND(VALUE(LEFT($A599,3))=312,LEFT($G599,10)="Unincepted"),VLOOKUP(" ULO",_312_Table1,MATCH(LEFT($B599,1),_312_Table1_ColumnLookup,0),FALSE),
  IF(AND(VALUE(LEFT($A599,3))=312,LEFT($G599,5)="Total",$B599="G "),VLOOKUP('312'!$F$80,_312_Table1,MATCH('312'!$N$16,_312_Table1_ColumnLookup,0),FALSE),
  IF(AND(VALUE(LEFT($A599,3))=312,LEFT($G599,5)="Total",$B599="O "),VLOOKUP('312'!$F$80,_312_Table1,MATCH('312'!$V$16,_312_Table1_ColumnLookup,0),FALSE),
  IF(AND(VALUE(LEFT($A599,3))=312,LEFT($G599,5)="Total",$B599="Q "),VLOOKUP('312'!$F$80,_312_Table1,MATCH('312'!$X$16,_312_Table1_ColumnLookup,0),FALSE),
  IF(AND(VALUE(LEFT($A599,3))=312,LEFT($G599,5)="Total"),VLOOKUP('312'!$F$80,_312_Table1,MATCH(LEFT($B599,1),_312_Table1_ColumnLookup,0),FALSE),
  IF(AND(VALUE(LEFT($A599,3))=312,LEN($I599)=4,$B599="G"),VLOOKUP($I599,_312_Table1,MATCH('312'!$N$16,_312_Table1_ColumnLookup,0),FALSE),
  IF(AND(VALUE(LEFT($A599,3))=312,LEN($I599)=4,$B599="O"),VLOOKUP($I599,_312_Table1,MATCH('312'!$V$16,_312_Table1_ColumnLookup,0),FALSE),
  IF(AND(VALUE(LEFT($A599,3))=312,LEN($I599)=4,$B599="Q"),VLOOKUP($I599,_312_Table1,MATCH('312'!$X$16,_312_Table1_ColumnLookup,0),FALSE),
  IF(AND(VALUE(LEFT($A599,3))=312,LEN($I599)=4),VLOOKUP($I599,_312_Table1,MATCH(LEFT($B599,1),_312_Table1_ColumnLookup,0),FALSE)
+N("312"),
  IF(VALUE(LEFT($A599,3))=313,VLOOKUP(VALUE(MID($B599,2,1)),_313_Table1,MATCH(MID($B599,1,1),_313_Table1_ColumnLookup,0),FALSE)
+N("313"),
  IF(AND(VALUE(LEFT($A599,3))=314,LEN($B599)=3),VLOOKUP(VALUE(MID($B599,2,2)),_314_Table1,MATCH(MID($B599,1,1),_314_Table1_ColumnLookup,0),FALSE),
  IF(VALUE(LEFT($A599,3))=314,VLOOKUP(VALUE(MID($B599,2,1)),_314_Table1,MATCH(MID($B599,1,1),_314_Table1_ColumnLookup,0),FALSE)
+N("314"),
""))))))))))))))))))))))))</f>
        <v>0</v>
      </c>
      <c r="E599" s="238" t="e">
        <f>IF(AND(VALUE(LEFT($A599,3))=309,LEN($B599)=3),VLOOKUP(VALUE(MID($B599,2,2)),_309_Table2,MATCH(MID($B599,1,1),_309_Table2_ColumnLookup,0),FALSE),
  IF($C599="309 LCR SummaryA",OneYearSCR,IF($C599="309 LCR SummaryB",UltimateSCR,IF(VALUE(LEFT($A599,3))=309,VLOOKUP(VALUE(MID($B599,2,1)),_309_Table2,MATCH(MID($B599,1,1),_309_Table2_ColumnLookup,0),FALSE)
+N("309"),
  IF(VALUE(LEFT($A599,3))=310,VLOOKUP(VALUE(MID($B599,2,1)),_310_Table2,MATCH(MID($B599,1,1),_310_Table2_ColumnLookup,0),FALSE)
+N("310"),
  IF(AND(VALUE(LEFT($A599,3))=311,LEN($I599)=4),VLOOKUP($I599,_311_Table2,MATCH($B599,_311_Table2_ColumnLookup,0),FALSE),
  IF(AND(VALUE(LEFT($A599,3))=311,OR($B599="I2",$B599="J2",$B599="K2",$B599="L2")),VLOOKUP('311'!$G$58,_311_Table2,MATCH(MID($B599,1,1),_311_Table2_ColumnLookup,0),FALSE),
  IF(AND(VALUE(LEFT($A599,3))=311,RIGHT($B599,5)="Total"),VLOOKUP('311'!$G$59,_311_Table2,MATCH(MID($B599,1,1),_311_Table2_ColumnLookup,0),FALSE),
  IF(VALUE(LEFT($A599,3))=311,VLOOKUP(VALUE(MID($B599,2,1)),_311_Table2,MATCH(MID($B599,1,1),_311_Table2_ColumnLookup,0),FALSE)
+N("311"),
  IF(AND(VALUE(LEFT($A599,3))=312,LEFT($G599,10)="Unincepted",$B599="G "),VLOOKUP(" ULO",_312_Table2,MATCH('312'!$N$16,_312_Table2_ColumnLookup,0),FALSE),
  IF(AND(VALUE(LEFT($A599,3))=312,LEFT($G599,10)="Unincepted",$B599="O "),VLOOKUP(" ULO",_312_Table2,MATCH('312'!$V$16,_312_Table2_ColumnLookup,0),FALSE),
  IF(AND(VALUE(LEFT($A599,3))=312,LEFT($G599,10)="Unincepted",$B599="Q "),VLOOKUP(" ULO",_312_Table2,MATCH('312'!$X$16,_312_Table2_ColumnLookup,0),FALSE),
  IF(AND(VALUE(LEFT($A599,3))=312,LEFT($G599,10)="Unincepted"),VLOOKUP(" ULO",_312_Table2,MATCH(LEFT($B599,1),_312_Table2_ColumnLookup,0),FALSE),
  IF(AND(VALUE(LEFT($A599,3))=312,LEFT($G599,5)="Total",$B599="G "),VLOOKUP('312'!$F$80,_312_Table2,MATCH('312'!$N$16,_312_Table2_ColumnLookup,0),FALSE),
  IF(AND(VALUE(LEFT($A599,3))=312,LEFT($G599,5)="Total",$B599="O "),VLOOKUP('312'!$F$80,_312_Table2,MATCH('312'!$V$16,_312_Table2_ColumnLookup,0),FALSE),
  IF(AND(VALUE(LEFT($A599,3))=312,LEFT($G599,5)="Total",$B599="Q "),VLOOKUP('312'!$F$80,_312_Table2,MATCH('312'!$X$16,_312_Table2_ColumnLookup,0),FALSE),
  IF(AND(VALUE(LEFT($A599,3))=312,LEFT($G599,5)="Total"),VLOOKUP('312'!$F$80,_312_Table2,MATCH(LEFT($B599,1),_312_Table2_ColumnLookup,0),FALSE),
  IF(AND(VALUE(LEFT($A599,3))=312,LEN($I599)=4,$B599="G"),VLOOKUP($I599,_312_Table2,MATCH('312'!$N$16,_312_Table2_ColumnLookup,0),FALSE),
  IF(AND(VALUE(LEFT($A599,3))=312,LEN($I599)=4,$B599="O"),VLOOKUP($I599,_312_Table2,MATCH('312'!$V$16,_312_Table2_ColumnLookup,0),FALSE),
  IF(AND(VALUE(LEFT($A599,3))=312,LEN($I599)=4,$B599="Q"),VLOOKUP($I599,_312_Table2,MATCH('312'!$X$16,_312_Table2_ColumnLookup,0),FALSE),
  IF(AND(VALUE(LEFT($A599,3))=312,LEN($I599)=4),VLOOKUP($I599,_312_Table2,MATCH(LEFT($B599,1),_312_Table2_ColumnLookup,0),FALSE)
+N("312"),
  IF(VALUE(LEFT($A599,3))=313,VLOOKUP(VALUE(MID($B599,2,1)),_313_Table2,MATCH(MID($B599,1,1),_313_Table2_ColumnLookup,0),FALSE)
+N("313"),
  IF(AND(VALUE(LEFT($A599,3))=314,LEN($B599)=3),VLOOKUP(VALUE(MID($B599,2,2)),_314_Table2,MATCH(MID($B599,1,1),_314_Table2_ColumnLookup,0),FALSE),
  IF(VALUE(LEFT($A599,3))=314,VLOOKUP(VALUE(MID($B599,2,1)),_314_Table2,MATCH(MID($B599,1,1),_314_Table2_ColumnLookup,0),FALSE)
+N("314"),
""))))))))))))))))))))))))</f>
        <v>#NAME?</v>
      </c>
      <c r="F599" s="238" t="e">
        <f>IF(AND(VALUE(LEFT($A599,3))=309,LEN($B599)=3),VLOOKUP(VALUE(MID($B599,2,2)),_309_Table3,MATCH(MID($B599,1,1),_309_Table3_ColumnLookup,0),FALSE),
  IF($C599="309 LCR SummaryA",OneYearSCR,IF($C599="309 LCR SummaryB",UltimateSCR,IF(VALUE(LEFT($A599,3))=309,VLOOKUP(VALUE(MID($B599,2,1)),_309_Table3,MATCH(MID($B599,1,1),_309_Table3_ColumnLookup,0),FALSE)
+N("309"),
  IF(VALUE(LEFT($A599,3))=310,VLOOKUP(VALUE(MID($B599,2,1)),_310_Table3,MATCH(MID($B599,1,1),_310_Table3_ColumnLookup,0),FALSE)
+N("310"),
  IF(AND(VALUE(LEFT($A599,3))=311,LEN($I599)=4),VLOOKUP($I599,_311_Table3,MATCH($B599,_311_Table3_ColumnLookup,0),FALSE),
  IF(AND(VALUE(LEFT($A599,3))=311,OR($B599="I2",$B599="J2",$B599="K2",$B599="L2")),VLOOKUP('311'!$G$58,_311_Table3,MATCH(MID($B599,1,1),_311_Table3_ColumnLookup,0),FALSE),
  IF(AND(VALUE(LEFT($A599,3))=311,RIGHT($B599,5)="Total"),VLOOKUP('311'!$G$59,_311_Table3,MATCH(MID($B599,1,1),_311_Table3_ColumnLookup,0),FALSE),
  IF(VALUE(LEFT($A599,3))=311,VLOOKUP(VALUE(MID($B599,2,1)),_311_Table3,MATCH(MID($B599,1,1),_311_Table3_ColumnLookup,0),FALSE)
+N("311"),
  IF(AND(VALUE(LEFT($A599,3))=312,LEFT($G599,10)="Unincepted",$B599="G "),VLOOKUP(" ULO",_312_Table3,MATCH('312'!$N$16,_312_Table3_ColumnLookup,0),FALSE),
  IF(AND(VALUE(LEFT($A599,3))=312,LEFT($G599,10)="Unincepted",$B599="O "),VLOOKUP(" ULO",_312_Table3,MATCH('312'!$V$16,_312_Table3_ColumnLookup,0),FALSE),
  IF(AND(VALUE(LEFT($A599,3))=312,LEFT($G599,10)="Unincepted",$B599="Q "),VLOOKUP(" ULO",_312_Table3,MATCH('312'!$X$16,_312_Table3_ColumnLookup,0),FALSE),
  IF(AND(VALUE(LEFT($A599,3))=312,LEFT($G599,10)="Unincepted"),VLOOKUP(" ULO",_312_Table3,MATCH(LEFT($B599,1),_312_Table3_ColumnLookup,0),FALSE),
  IF(AND(VALUE(LEFT($A599,3))=312,LEFT($G599,5)="Total",$B599="G "),VLOOKUP('312'!$F$80,_312_Table3,MATCH('312'!$N$16,_312_Table3_ColumnLookup,0),FALSE),
  IF(AND(VALUE(LEFT($A599,3))=312,LEFT($G599,5)="Total",$B599="O "),VLOOKUP('312'!$F$80,_312_Table3,MATCH('312'!$V$16,_312_Table3_ColumnLookup,0),FALSE),
  IF(AND(VALUE(LEFT($A599,3))=312,LEFT($G599,5)="Total",$B599="Q "),VLOOKUP('312'!$F$80,_312_Table3,MATCH('312'!$X$16,_312_Table3_ColumnLookup,0),FALSE),
  IF(AND(VALUE(LEFT($A599,3))=312,LEFT($G599,5)="Total"),VLOOKUP('312'!$F$80,_312_Table3,MATCH(LEFT($B599,1),_312_Table3_ColumnLookup,0),FALSE),
  IF(AND(VALUE(LEFT($A599,3))=312,LEN($I599)=4,$B599="G"),VLOOKUP($I599,_312_Table3,MATCH('312'!$N$16,_312_Table3_ColumnLookup,0),FALSE),
  IF(AND(VALUE(LEFT($A599,3))=312,LEN($I599)=4,$B599="O"),VLOOKUP($I599,_312_Table3,MATCH('312'!$V$16,_312_Table3_ColumnLookup,0),FALSE),
  IF(AND(VALUE(LEFT($A599,3))=312,LEN($I599)=4,$B599="Q"),VLOOKUP($I599,_312_Table3,MATCH('312'!$X$16,_312_Table3_ColumnLookup,0),FALSE),
  IF(AND(VALUE(LEFT($A599,3))=312,LEN($I599)=4),VLOOKUP($I599,_312_Table3,MATCH(LEFT($B599,1),_312_Table3_ColumnLookup,0),FALSE)
+N("312"),
  IF(VALUE(LEFT($A599,3))=313,VLOOKUP(VALUE(MID($B599,2,1)),_313_Table3,MATCH(MID($B599,1,1),_313_Table3_ColumnLookup,0),FALSE)
+N("313"),
  IF(AND(VALUE(LEFT($A599,3))=314,LEN($B599)=3),VLOOKUP(VALUE(MID($B599,2,2)),_314_Table3,MATCH(MID($B599,1,1),_314_Table3_ColumnLookup,0),FALSE),
  IF(VALUE(LEFT($A599,3))=314,VLOOKUP(VALUE(MID($B599,2,1)),_314_Table3,MATCH(MID($B599,1,1),_314_Table3_ColumnLookup,0),FALSE)
+N("314"),
""))))))))))))))))))))))))</f>
        <v>#NAME?</v>
      </c>
      <c r="G599" t="s">
        <v>1140</v>
      </c>
      <c r="H599" s="321">
        <f>IFERROR(
IF(ISERROR($D599)=FALSE,$D599,IF(ISERROR($E599)=FALSE,$E599,IF(ISERROR($F599)=FALSE,$F599
+N("012 checkboxes"),
IF(
IF(OR(LEFT($A599,9)="Syndicate",LEFT($A599,12)="NewSyndicate"),VLOOKUP($A599,'012'!$J:$ZW,MATCH("Link to button",'012'!$J$1:$ZW$1,0),0)
+N("309 checkbox"),
IF($C599="309 LCR Summary0",VLOOKUP("Notes990",'309'!$P:$ZZ,MATCH("Link to button",'309'!$P$1:$ZZ$1,0),0)
+N("313 checkboxes"),
IF($C599="313 Financial Information0LcmVsScr",IF($C599="309 LCR Summary0",VLOOKUP("LcmVsScr",'309'!$N:$ZZ,MATCH("Link to button",'309'!$N$1:$ZZ$1,0),0),
IF($C599="313 Financial Information0LcrDocAttached",IF($C599="309 LCR Summary0",VLOOKUP("LcrDocAttached",'309'!$N:$ZZ,MATCH("Link to button",'309'!$N$1:$ZZ$1,0),
0)))))))=1,TRUE,FALSE)
))),"")</f>
        <v>0</v>
      </c>
      <c r="I599">
        <v>2013</v>
      </c>
    </row>
    <row r="600" spans="1:9" customFormat="1">
      <c r="A600" s="237" t="str">
        <f>VLOOKUP($G600,CSVLookups!$B:$R,MATCH(A$1,CSVLookups!$B$1:$R$1,0),FALSE)</f>
        <v>312 Projected Solvency II Technical Provisions at Time Zero</v>
      </c>
      <c r="B600" s="237" t="str">
        <f>VLOOKUP($G600,CSVLookups!$B:$R,MATCH(B$1,CSVLookups!$B$1:$R$1,0),FALSE)</f>
        <v>B</v>
      </c>
      <c r="C600" s="238" t="str">
        <f t="shared" si="10"/>
        <v>312 Projected Solvency II Technical Provisions at Time ZeroB2013</v>
      </c>
      <c r="D600" s="238">
        <f>IF(AND(VALUE(LEFT($A600,3))=309,LEN($B600)=3),VLOOKUP(VALUE(MID($B600,2,2)),_309_Table1,MATCH(MID($B600,1,1),_309_Table1_ColumnLookup,0),FALSE),
  IF($C600="309 LCR SummaryA",OneYearSCR,IF($C600="309 LCR SummaryB",UltimateSCR,IF(VALUE(LEFT($A600,3))=309,VLOOKUP(VALUE(MID($B600,2,1)),_309_Table1,MATCH(MID($B600,1,1),_309_Table1_ColumnLookup,0),FALSE)
+N("309"),
  IF(VALUE(LEFT($A600,3))=310,VLOOKUP(VALUE(MID($B600,2,1)),_310_Table1,MATCH(MID($B600,1,1),_310_Table1_ColumnLookup,0),FALSE)
+N("310"),
  IF(AND(VALUE(LEFT($A600,3))=311,LEN($I600)=4),VLOOKUP($I600,_311_Table1,MATCH($B600,_311_Table1_ColumnLookup,0),FALSE),
  IF(AND(VALUE(LEFT($A600,3))=311,OR($B600="I2",$B600="J2",$B600="K2",$B600="L2")),VLOOKUP('311'!$G$58,_311_Table1,MATCH(MID($B600,1,1),_311_Table1_ColumnLookup,0),FALSE),
  IF(AND(VALUE(LEFT($A600,3))=311,RIGHT($B600,5)="Total"),VLOOKUP('311'!$G$59,_311_Table1,MATCH(MID($B600,1,1),_311_Table1_ColumnLookup,0),FALSE),
  IF(VALUE(LEFT($A600,3))=311,VLOOKUP(VALUE(MID($B600,2,1)),_311_Table1,MATCH(MID($B600,1,1),_311_Table1_ColumnLookup,0),FALSE)
+N("311"),
  IF(AND(VALUE(LEFT($A600,3))=312,LEFT($G600,10)="Unincepted",$B600="G "),VLOOKUP(" ULO",_312_Table1,MATCH('312'!$N$16,_312_Table1_ColumnLookup,0),FALSE),
  IF(AND(VALUE(LEFT($A600,3))=312,LEFT($G600,10)="Unincepted",$B600="O "),VLOOKUP(" ULO",_312_Table1,MATCH('312'!$V$16,_312_Table1_ColumnLookup,0),FALSE),
  IF(AND(VALUE(LEFT($A600,3))=312,LEFT($G600,10)="Unincepted",$B600="Q "),VLOOKUP(" ULO",_312_Table1,MATCH('312'!$X$16,_312_Table1_ColumnLookup,0),FALSE),
  IF(AND(VALUE(LEFT($A600,3))=312,LEFT($G600,10)="Unincepted"),VLOOKUP(" ULO",_312_Table1,MATCH(LEFT($B600,1),_312_Table1_ColumnLookup,0),FALSE),
  IF(AND(VALUE(LEFT($A600,3))=312,LEFT($G600,5)="Total",$B600="G "),VLOOKUP('312'!$F$80,_312_Table1,MATCH('312'!$N$16,_312_Table1_ColumnLookup,0),FALSE),
  IF(AND(VALUE(LEFT($A600,3))=312,LEFT($G600,5)="Total",$B600="O "),VLOOKUP('312'!$F$80,_312_Table1,MATCH('312'!$V$16,_312_Table1_ColumnLookup,0),FALSE),
  IF(AND(VALUE(LEFT($A600,3))=312,LEFT($G600,5)="Total",$B600="Q "),VLOOKUP('312'!$F$80,_312_Table1,MATCH('312'!$X$16,_312_Table1_ColumnLookup,0),FALSE),
  IF(AND(VALUE(LEFT($A600,3))=312,LEFT($G600,5)="Total"),VLOOKUP('312'!$F$80,_312_Table1,MATCH(LEFT($B600,1),_312_Table1_ColumnLookup,0),FALSE),
  IF(AND(VALUE(LEFT($A600,3))=312,LEN($I600)=4,$B600="G"),VLOOKUP($I600,_312_Table1,MATCH('312'!$N$16,_312_Table1_ColumnLookup,0),FALSE),
  IF(AND(VALUE(LEFT($A600,3))=312,LEN($I600)=4,$B600="O"),VLOOKUP($I600,_312_Table1,MATCH('312'!$V$16,_312_Table1_ColumnLookup,0),FALSE),
  IF(AND(VALUE(LEFT($A600,3))=312,LEN($I600)=4,$B600="Q"),VLOOKUP($I600,_312_Table1,MATCH('312'!$X$16,_312_Table1_ColumnLookup,0),FALSE),
  IF(AND(VALUE(LEFT($A600,3))=312,LEN($I600)=4),VLOOKUP($I600,_312_Table1,MATCH(LEFT($B600,1),_312_Table1_ColumnLookup,0),FALSE)
+N("312"),
  IF(VALUE(LEFT($A600,3))=313,VLOOKUP(VALUE(MID($B600,2,1)),_313_Table1,MATCH(MID($B600,1,1),_313_Table1_ColumnLookup,0),FALSE)
+N("313"),
  IF(AND(VALUE(LEFT($A600,3))=314,LEN($B600)=3),VLOOKUP(VALUE(MID($B600,2,2)),_314_Table1,MATCH(MID($B600,1,1),_314_Table1_ColumnLookup,0),FALSE),
  IF(VALUE(LEFT($A600,3))=314,VLOOKUP(VALUE(MID($B600,2,1)),_314_Table1,MATCH(MID($B600,1,1),_314_Table1_ColumnLookup,0),FALSE)
+N("314"),
""))))))))))))))))))))))))</f>
        <v>0</v>
      </c>
      <c r="E600" s="238" t="e">
        <f>IF(AND(VALUE(LEFT($A600,3))=309,LEN($B600)=3),VLOOKUP(VALUE(MID($B600,2,2)),_309_Table2,MATCH(MID($B600,1,1),_309_Table2_ColumnLookup,0),FALSE),
  IF($C600="309 LCR SummaryA",OneYearSCR,IF($C600="309 LCR SummaryB",UltimateSCR,IF(VALUE(LEFT($A600,3))=309,VLOOKUP(VALUE(MID($B600,2,1)),_309_Table2,MATCH(MID($B600,1,1),_309_Table2_ColumnLookup,0),FALSE)
+N("309"),
  IF(VALUE(LEFT($A600,3))=310,VLOOKUP(VALUE(MID($B600,2,1)),_310_Table2,MATCH(MID($B600,1,1),_310_Table2_ColumnLookup,0),FALSE)
+N("310"),
  IF(AND(VALUE(LEFT($A600,3))=311,LEN($I600)=4),VLOOKUP($I600,_311_Table2,MATCH($B600,_311_Table2_ColumnLookup,0),FALSE),
  IF(AND(VALUE(LEFT($A600,3))=311,OR($B600="I2",$B600="J2",$B600="K2",$B600="L2")),VLOOKUP('311'!$G$58,_311_Table2,MATCH(MID($B600,1,1),_311_Table2_ColumnLookup,0),FALSE),
  IF(AND(VALUE(LEFT($A600,3))=311,RIGHT($B600,5)="Total"),VLOOKUP('311'!$G$59,_311_Table2,MATCH(MID($B600,1,1),_311_Table2_ColumnLookup,0),FALSE),
  IF(VALUE(LEFT($A600,3))=311,VLOOKUP(VALUE(MID($B600,2,1)),_311_Table2,MATCH(MID($B600,1,1),_311_Table2_ColumnLookup,0),FALSE)
+N("311"),
  IF(AND(VALUE(LEFT($A600,3))=312,LEFT($G600,10)="Unincepted",$B600="G "),VLOOKUP(" ULO",_312_Table2,MATCH('312'!$N$16,_312_Table2_ColumnLookup,0),FALSE),
  IF(AND(VALUE(LEFT($A600,3))=312,LEFT($G600,10)="Unincepted",$B600="O "),VLOOKUP(" ULO",_312_Table2,MATCH('312'!$V$16,_312_Table2_ColumnLookup,0),FALSE),
  IF(AND(VALUE(LEFT($A600,3))=312,LEFT($G600,10)="Unincepted",$B600="Q "),VLOOKUP(" ULO",_312_Table2,MATCH('312'!$X$16,_312_Table2_ColumnLookup,0),FALSE),
  IF(AND(VALUE(LEFT($A600,3))=312,LEFT($G600,10)="Unincepted"),VLOOKUP(" ULO",_312_Table2,MATCH(LEFT($B600,1),_312_Table2_ColumnLookup,0),FALSE),
  IF(AND(VALUE(LEFT($A600,3))=312,LEFT($G600,5)="Total",$B600="G "),VLOOKUP('312'!$F$80,_312_Table2,MATCH('312'!$N$16,_312_Table2_ColumnLookup,0),FALSE),
  IF(AND(VALUE(LEFT($A600,3))=312,LEFT($G600,5)="Total",$B600="O "),VLOOKUP('312'!$F$80,_312_Table2,MATCH('312'!$V$16,_312_Table2_ColumnLookup,0),FALSE),
  IF(AND(VALUE(LEFT($A600,3))=312,LEFT($G600,5)="Total",$B600="Q "),VLOOKUP('312'!$F$80,_312_Table2,MATCH('312'!$X$16,_312_Table2_ColumnLookup,0),FALSE),
  IF(AND(VALUE(LEFT($A600,3))=312,LEFT($G600,5)="Total"),VLOOKUP('312'!$F$80,_312_Table2,MATCH(LEFT($B600,1),_312_Table2_ColumnLookup,0),FALSE),
  IF(AND(VALUE(LEFT($A600,3))=312,LEN($I600)=4,$B600="G"),VLOOKUP($I600,_312_Table2,MATCH('312'!$N$16,_312_Table2_ColumnLookup,0),FALSE),
  IF(AND(VALUE(LEFT($A600,3))=312,LEN($I600)=4,$B600="O"),VLOOKUP($I600,_312_Table2,MATCH('312'!$V$16,_312_Table2_ColumnLookup,0),FALSE),
  IF(AND(VALUE(LEFT($A600,3))=312,LEN($I600)=4,$B600="Q"),VLOOKUP($I600,_312_Table2,MATCH('312'!$X$16,_312_Table2_ColumnLookup,0),FALSE),
  IF(AND(VALUE(LEFT($A600,3))=312,LEN($I600)=4),VLOOKUP($I600,_312_Table2,MATCH(LEFT($B600,1),_312_Table2_ColumnLookup,0),FALSE)
+N("312"),
  IF(VALUE(LEFT($A600,3))=313,VLOOKUP(VALUE(MID($B600,2,1)),_313_Table2,MATCH(MID($B600,1,1),_313_Table2_ColumnLookup,0),FALSE)
+N("313"),
  IF(AND(VALUE(LEFT($A600,3))=314,LEN($B600)=3),VLOOKUP(VALUE(MID($B600,2,2)),_314_Table2,MATCH(MID($B600,1,1),_314_Table2_ColumnLookup,0),FALSE),
  IF(VALUE(LEFT($A600,3))=314,VLOOKUP(VALUE(MID($B600,2,1)),_314_Table2,MATCH(MID($B600,1,1),_314_Table2_ColumnLookup,0),FALSE)
+N("314"),
""))))))))))))))))))))))))</f>
        <v>#NAME?</v>
      </c>
      <c r="F600" s="238" t="e">
        <f>IF(AND(VALUE(LEFT($A600,3))=309,LEN($B600)=3),VLOOKUP(VALUE(MID($B600,2,2)),_309_Table3,MATCH(MID($B600,1,1),_309_Table3_ColumnLookup,0),FALSE),
  IF($C600="309 LCR SummaryA",OneYearSCR,IF($C600="309 LCR SummaryB",UltimateSCR,IF(VALUE(LEFT($A600,3))=309,VLOOKUP(VALUE(MID($B600,2,1)),_309_Table3,MATCH(MID($B600,1,1),_309_Table3_ColumnLookup,0),FALSE)
+N("309"),
  IF(VALUE(LEFT($A600,3))=310,VLOOKUP(VALUE(MID($B600,2,1)),_310_Table3,MATCH(MID($B600,1,1),_310_Table3_ColumnLookup,0),FALSE)
+N("310"),
  IF(AND(VALUE(LEFT($A600,3))=311,LEN($I600)=4),VLOOKUP($I600,_311_Table3,MATCH($B600,_311_Table3_ColumnLookup,0),FALSE),
  IF(AND(VALUE(LEFT($A600,3))=311,OR($B600="I2",$B600="J2",$B600="K2",$B600="L2")),VLOOKUP('311'!$G$58,_311_Table3,MATCH(MID($B600,1,1),_311_Table3_ColumnLookup,0),FALSE),
  IF(AND(VALUE(LEFT($A600,3))=311,RIGHT($B600,5)="Total"),VLOOKUP('311'!$G$59,_311_Table3,MATCH(MID($B600,1,1),_311_Table3_ColumnLookup,0),FALSE),
  IF(VALUE(LEFT($A600,3))=311,VLOOKUP(VALUE(MID($B600,2,1)),_311_Table3,MATCH(MID($B600,1,1),_311_Table3_ColumnLookup,0),FALSE)
+N("311"),
  IF(AND(VALUE(LEFT($A600,3))=312,LEFT($G600,10)="Unincepted",$B600="G "),VLOOKUP(" ULO",_312_Table3,MATCH('312'!$N$16,_312_Table3_ColumnLookup,0),FALSE),
  IF(AND(VALUE(LEFT($A600,3))=312,LEFT($G600,10)="Unincepted",$B600="O "),VLOOKUP(" ULO",_312_Table3,MATCH('312'!$V$16,_312_Table3_ColumnLookup,0),FALSE),
  IF(AND(VALUE(LEFT($A600,3))=312,LEFT($G600,10)="Unincepted",$B600="Q "),VLOOKUP(" ULO",_312_Table3,MATCH('312'!$X$16,_312_Table3_ColumnLookup,0),FALSE),
  IF(AND(VALUE(LEFT($A600,3))=312,LEFT($G600,10)="Unincepted"),VLOOKUP(" ULO",_312_Table3,MATCH(LEFT($B600,1),_312_Table3_ColumnLookup,0),FALSE),
  IF(AND(VALUE(LEFT($A600,3))=312,LEFT($G600,5)="Total",$B600="G "),VLOOKUP('312'!$F$80,_312_Table3,MATCH('312'!$N$16,_312_Table3_ColumnLookup,0),FALSE),
  IF(AND(VALUE(LEFT($A600,3))=312,LEFT($G600,5)="Total",$B600="O "),VLOOKUP('312'!$F$80,_312_Table3,MATCH('312'!$V$16,_312_Table3_ColumnLookup,0),FALSE),
  IF(AND(VALUE(LEFT($A600,3))=312,LEFT($G600,5)="Total",$B600="Q "),VLOOKUP('312'!$F$80,_312_Table3,MATCH('312'!$X$16,_312_Table3_ColumnLookup,0),FALSE),
  IF(AND(VALUE(LEFT($A600,3))=312,LEFT($G600,5)="Total"),VLOOKUP('312'!$F$80,_312_Table3,MATCH(LEFT($B600,1),_312_Table3_ColumnLookup,0),FALSE),
  IF(AND(VALUE(LEFT($A600,3))=312,LEN($I600)=4,$B600="G"),VLOOKUP($I600,_312_Table3,MATCH('312'!$N$16,_312_Table3_ColumnLookup,0),FALSE),
  IF(AND(VALUE(LEFT($A600,3))=312,LEN($I600)=4,$B600="O"),VLOOKUP($I600,_312_Table3,MATCH('312'!$V$16,_312_Table3_ColumnLookup,0),FALSE),
  IF(AND(VALUE(LEFT($A600,3))=312,LEN($I600)=4,$B600="Q"),VLOOKUP($I600,_312_Table3,MATCH('312'!$X$16,_312_Table3_ColumnLookup,0),FALSE),
  IF(AND(VALUE(LEFT($A600,3))=312,LEN($I600)=4),VLOOKUP($I600,_312_Table3,MATCH(LEFT($B600,1),_312_Table3_ColumnLookup,0),FALSE)
+N("312"),
  IF(VALUE(LEFT($A600,3))=313,VLOOKUP(VALUE(MID($B600,2,1)),_313_Table3,MATCH(MID($B600,1,1),_313_Table3_ColumnLookup,0),FALSE)
+N("313"),
  IF(AND(VALUE(LEFT($A600,3))=314,LEN($B600)=3),VLOOKUP(VALUE(MID($B600,2,2)),_314_Table3,MATCH(MID($B600,1,1),_314_Table3_ColumnLookup,0),FALSE),
  IF(VALUE(LEFT($A600,3))=314,VLOOKUP(VALUE(MID($B600,2,1)),_314_Table3,MATCH(MID($B600,1,1),_314_Table3_ColumnLookup,0),FALSE)
+N("314"),
""))))))))))))))))))))))))</f>
        <v>#NAME?</v>
      </c>
      <c r="G600" t="s">
        <v>1141</v>
      </c>
      <c r="H600" s="321">
        <f>IFERROR(
IF(ISERROR($D600)=FALSE,$D600,IF(ISERROR($E600)=FALSE,$E600,IF(ISERROR($F600)=FALSE,$F600
+N("012 checkboxes"),
IF(
IF(OR(LEFT($A600,9)="Syndicate",LEFT($A600,12)="NewSyndicate"),VLOOKUP($A600,'012'!$J:$ZW,MATCH("Link to button",'012'!$J$1:$ZW$1,0),0)
+N("309 checkbox"),
IF($C600="309 LCR Summary0",VLOOKUP("Notes990",'309'!$P:$ZZ,MATCH("Link to button",'309'!$P$1:$ZZ$1,0),0)
+N("313 checkboxes"),
IF($C600="313 Financial Information0LcmVsScr",IF($C600="309 LCR Summary0",VLOOKUP("LcmVsScr",'309'!$N:$ZZ,MATCH("Link to button",'309'!$N$1:$ZZ$1,0),0),
IF($C600="313 Financial Information0LcrDocAttached",IF($C600="309 LCR Summary0",VLOOKUP("LcrDocAttached",'309'!$N:$ZZ,MATCH("Link to button",'309'!$N$1:$ZZ$1,0),
0)))))))=1,TRUE,FALSE)
))),"")</f>
        <v>0</v>
      </c>
      <c r="I600">
        <v>2013</v>
      </c>
    </row>
    <row r="601" spans="1:9" customFormat="1">
      <c r="A601" s="237" t="str">
        <f>VLOOKUP($G601,CSVLookups!$B:$R,MATCH(A$1,CSVLookups!$B$1:$R$1,0),FALSE)</f>
        <v>312 Projected Solvency II Technical Provisions at Time Zero</v>
      </c>
      <c r="B601" s="237" t="str">
        <f>VLOOKUP($G601,CSVLookups!$B:$R,MATCH(B$1,CSVLookups!$B$1:$R$1,0),FALSE)</f>
        <v>C</v>
      </c>
      <c r="C601" s="238" t="str">
        <f t="shared" si="10"/>
        <v>312 Projected Solvency II Technical Provisions at Time ZeroC2013</v>
      </c>
      <c r="D601" s="238">
        <f>IF(AND(VALUE(LEFT($A601,3))=309,LEN($B601)=3),VLOOKUP(VALUE(MID($B601,2,2)),_309_Table1,MATCH(MID($B601,1,1),_309_Table1_ColumnLookup,0),FALSE),
  IF($C601="309 LCR SummaryA",OneYearSCR,IF($C601="309 LCR SummaryB",UltimateSCR,IF(VALUE(LEFT($A601,3))=309,VLOOKUP(VALUE(MID($B601,2,1)),_309_Table1,MATCH(MID($B601,1,1),_309_Table1_ColumnLookup,0),FALSE)
+N("309"),
  IF(VALUE(LEFT($A601,3))=310,VLOOKUP(VALUE(MID($B601,2,1)),_310_Table1,MATCH(MID($B601,1,1),_310_Table1_ColumnLookup,0),FALSE)
+N("310"),
  IF(AND(VALUE(LEFT($A601,3))=311,LEN($I601)=4),VLOOKUP($I601,_311_Table1,MATCH($B601,_311_Table1_ColumnLookup,0),FALSE),
  IF(AND(VALUE(LEFT($A601,3))=311,OR($B601="I2",$B601="J2",$B601="K2",$B601="L2")),VLOOKUP('311'!$G$58,_311_Table1,MATCH(MID($B601,1,1),_311_Table1_ColumnLookup,0),FALSE),
  IF(AND(VALUE(LEFT($A601,3))=311,RIGHT($B601,5)="Total"),VLOOKUP('311'!$G$59,_311_Table1,MATCH(MID($B601,1,1),_311_Table1_ColumnLookup,0),FALSE),
  IF(VALUE(LEFT($A601,3))=311,VLOOKUP(VALUE(MID($B601,2,1)),_311_Table1,MATCH(MID($B601,1,1),_311_Table1_ColumnLookup,0),FALSE)
+N("311"),
  IF(AND(VALUE(LEFT($A601,3))=312,LEFT($G601,10)="Unincepted",$B601="G "),VLOOKUP(" ULO",_312_Table1,MATCH('312'!$N$16,_312_Table1_ColumnLookup,0),FALSE),
  IF(AND(VALUE(LEFT($A601,3))=312,LEFT($G601,10)="Unincepted",$B601="O "),VLOOKUP(" ULO",_312_Table1,MATCH('312'!$V$16,_312_Table1_ColumnLookup,0),FALSE),
  IF(AND(VALUE(LEFT($A601,3))=312,LEFT($G601,10)="Unincepted",$B601="Q "),VLOOKUP(" ULO",_312_Table1,MATCH('312'!$X$16,_312_Table1_ColumnLookup,0),FALSE),
  IF(AND(VALUE(LEFT($A601,3))=312,LEFT($G601,10)="Unincepted"),VLOOKUP(" ULO",_312_Table1,MATCH(LEFT($B601,1),_312_Table1_ColumnLookup,0),FALSE),
  IF(AND(VALUE(LEFT($A601,3))=312,LEFT($G601,5)="Total",$B601="G "),VLOOKUP('312'!$F$80,_312_Table1,MATCH('312'!$N$16,_312_Table1_ColumnLookup,0),FALSE),
  IF(AND(VALUE(LEFT($A601,3))=312,LEFT($G601,5)="Total",$B601="O "),VLOOKUP('312'!$F$80,_312_Table1,MATCH('312'!$V$16,_312_Table1_ColumnLookup,0),FALSE),
  IF(AND(VALUE(LEFT($A601,3))=312,LEFT($G601,5)="Total",$B601="Q "),VLOOKUP('312'!$F$80,_312_Table1,MATCH('312'!$X$16,_312_Table1_ColumnLookup,0),FALSE),
  IF(AND(VALUE(LEFT($A601,3))=312,LEFT($G601,5)="Total"),VLOOKUP('312'!$F$80,_312_Table1,MATCH(LEFT($B601,1),_312_Table1_ColumnLookup,0),FALSE),
  IF(AND(VALUE(LEFT($A601,3))=312,LEN($I601)=4,$B601="G"),VLOOKUP($I601,_312_Table1,MATCH('312'!$N$16,_312_Table1_ColumnLookup,0),FALSE),
  IF(AND(VALUE(LEFT($A601,3))=312,LEN($I601)=4,$B601="O"),VLOOKUP($I601,_312_Table1,MATCH('312'!$V$16,_312_Table1_ColumnLookup,0),FALSE),
  IF(AND(VALUE(LEFT($A601,3))=312,LEN($I601)=4,$B601="Q"),VLOOKUP($I601,_312_Table1,MATCH('312'!$X$16,_312_Table1_ColumnLookup,0),FALSE),
  IF(AND(VALUE(LEFT($A601,3))=312,LEN($I601)=4),VLOOKUP($I601,_312_Table1,MATCH(LEFT($B601,1),_312_Table1_ColumnLookup,0),FALSE)
+N("312"),
  IF(VALUE(LEFT($A601,3))=313,VLOOKUP(VALUE(MID($B601,2,1)),_313_Table1,MATCH(MID($B601,1,1),_313_Table1_ColumnLookup,0),FALSE)
+N("313"),
  IF(AND(VALUE(LEFT($A601,3))=314,LEN($B601)=3),VLOOKUP(VALUE(MID($B601,2,2)),_314_Table1,MATCH(MID($B601,1,1),_314_Table1_ColumnLookup,0),FALSE),
  IF(VALUE(LEFT($A601,3))=314,VLOOKUP(VALUE(MID($B601,2,1)),_314_Table1,MATCH(MID($B601,1,1),_314_Table1_ColumnLookup,0),FALSE)
+N("314"),
""))))))))))))))))))))))))</f>
        <v>0</v>
      </c>
      <c r="E601" s="238" t="e">
        <f>IF(AND(VALUE(LEFT($A601,3))=309,LEN($B601)=3),VLOOKUP(VALUE(MID($B601,2,2)),_309_Table2,MATCH(MID($B601,1,1),_309_Table2_ColumnLookup,0),FALSE),
  IF($C601="309 LCR SummaryA",OneYearSCR,IF($C601="309 LCR SummaryB",UltimateSCR,IF(VALUE(LEFT($A601,3))=309,VLOOKUP(VALUE(MID($B601,2,1)),_309_Table2,MATCH(MID($B601,1,1),_309_Table2_ColumnLookup,0),FALSE)
+N("309"),
  IF(VALUE(LEFT($A601,3))=310,VLOOKUP(VALUE(MID($B601,2,1)),_310_Table2,MATCH(MID($B601,1,1),_310_Table2_ColumnLookup,0),FALSE)
+N("310"),
  IF(AND(VALUE(LEFT($A601,3))=311,LEN($I601)=4),VLOOKUP($I601,_311_Table2,MATCH($B601,_311_Table2_ColumnLookup,0),FALSE),
  IF(AND(VALUE(LEFT($A601,3))=311,OR($B601="I2",$B601="J2",$B601="K2",$B601="L2")),VLOOKUP('311'!$G$58,_311_Table2,MATCH(MID($B601,1,1),_311_Table2_ColumnLookup,0),FALSE),
  IF(AND(VALUE(LEFT($A601,3))=311,RIGHT($B601,5)="Total"),VLOOKUP('311'!$G$59,_311_Table2,MATCH(MID($B601,1,1),_311_Table2_ColumnLookup,0),FALSE),
  IF(VALUE(LEFT($A601,3))=311,VLOOKUP(VALUE(MID($B601,2,1)),_311_Table2,MATCH(MID($B601,1,1),_311_Table2_ColumnLookup,0),FALSE)
+N("311"),
  IF(AND(VALUE(LEFT($A601,3))=312,LEFT($G601,10)="Unincepted",$B601="G "),VLOOKUP(" ULO",_312_Table2,MATCH('312'!$N$16,_312_Table2_ColumnLookup,0),FALSE),
  IF(AND(VALUE(LEFT($A601,3))=312,LEFT($G601,10)="Unincepted",$B601="O "),VLOOKUP(" ULO",_312_Table2,MATCH('312'!$V$16,_312_Table2_ColumnLookup,0),FALSE),
  IF(AND(VALUE(LEFT($A601,3))=312,LEFT($G601,10)="Unincepted",$B601="Q "),VLOOKUP(" ULO",_312_Table2,MATCH('312'!$X$16,_312_Table2_ColumnLookup,0),FALSE),
  IF(AND(VALUE(LEFT($A601,3))=312,LEFT($G601,10)="Unincepted"),VLOOKUP(" ULO",_312_Table2,MATCH(LEFT($B601,1),_312_Table2_ColumnLookup,0),FALSE),
  IF(AND(VALUE(LEFT($A601,3))=312,LEFT($G601,5)="Total",$B601="G "),VLOOKUP('312'!$F$80,_312_Table2,MATCH('312'!$N$16,_312_Table2_ColumnLookup,0),FALSE),
  IF(AND(VALUE(LEFT($A601,3))=312,LEFT($G601,5)="Total",$B601="O "),VLOOKUP('312'!$F$80,_312_Table2,MATCH('312'!$V$16,_312_Table2_ColumnLookup,0),FALSE),
  IF(AND(VALUE(LEFT($A601,3))=312,LEFT($G601,5)="Total",$B601="Q "),VLOOKUP('312'!$F$80,_312_Table2,MATCH('312'!$X$16,_312_Table2_ColumnLookup,0),FALSE),
  IF(AND(VALUE(LEFT($A601,3))=312,LEFT($G601,5)="Total"),VLOOKUP('312'!$F$80,_312_Table2,MATCH(LEFT($B601,1),_312_Table2_ColumnLookup,0),FALSE),
  IF(AND(VALUE(LEFT($A601,3))=312,LEN($I601)=4,$B601="G"),VLOOKUP($I601,_312_Table2,MATCH('312'!$N$16,_312_Table2_ColumnLookup,0),FALSE),
  IF(AND(VALUE(LEFT($A601,3))=312,LEN($I601)=4,$B601="O"),VLOOKUP($I601,_312_Table2,MATCH('312'!$V$16,_312_Table2_ColumnLookup,0),FALSE),
  IF(AND(VALUE(LEFT($A601,3))=312,LEN($I601)=4,$B601="Q"),VLOOKUP($I601,_312_Table2,MATCH('312'!$X$16,_312_Table2_ColumnLookup,0),FALSE),
  IF(AND(VALUE(LEFT($A601,3))=312,LEN($I601)=4),VLOOKUP($I601,_312_Table2,MATCH(LEFT($B601,1),_312_Table2_ColumnLookup,0),FALSE)
+N("312"),
  IF(VALUE(LEFT($A601,3))=313,VLOOKUP(VALUE(MID($B601,2,1)),_313_Table2,MATCH(MID($B601,1,1),_313_Table2_ColumnLookup,0),FALSE)
+N("313"),
  IF(AND(VALUE(LEFT($A601,3))=314,LEN($B601)=3),VLOOKUP(VALUE(MID($B601,2,2)),_314_Table2,MATCH(MID($B601,1,1),_314_Table2_ColumnLookup,0),FALSE),
  IF(VALUE(LEFT($A601,3))=314,VLOOKUP(VALUE(MID($B601,2,1)),_314_Table2,MATCH(MID($B601,1,1),_314_Table2_ColumnLookup,0),FALSE)
+N("314"),
""))))))))))))))))))))))))</f>
        <v>#NAME?</v>
      </c>
      <c r="F601" s="238" t="e">
        <f>IF(AND(VALUE(LEFT($A601,3))=309,LEN($B601)=3),VLOOKUP(VALUE(MID($B601,2,2)),_309_Table3,MATCH(MID($B601,1,1),_309_Table3_ColumnLookup,0),FALSE),
  IF($C601="309 LCR SummaryA",OneYearSCR,IF($C601="309 LCR SummaryB",UltimateSCR,IF(VALUE(LEFT($A601,3))=309,VLOOKUP(VALUE(MID($B601,2,1)),_309_Table3,MATCH(MID($B601,1,1),_309_Table3_ColumnLookup,0),FALSE)
+N("309"),
  IF(VALUE(LEFT($A601,3))=310,VLOOKUP(VALUE(MID($B601,2,1)),_310_Table3,MATCH(MID($B601,1,1),_310_Table3_ColumnLookup,0),FALSE)
+N("310"),
  IF(AND(VALUE(LEFT($A601,3))=311,LEN($I601)=4),VLOOKUP($I601,_311_Table3,MATCH($B601,_311_Table3_ColumnLookup,0),FALSE),
  IF(AND(VALUE(LEFT($A601,3))=311,OR($B601="I2",$B601="J2",$B601="K2",$B601="L2")),VLOOKUP('311'!$G$58,_311_Table3,MATCH(MID($B601,1,1),_311_Table3_ColumnLookup,0),FALSE),
  IF(AND(VALUE(LEFT($A601,3))=311,RIGHT($B601,5)="Total"),VLOOKUP('311'!$G$59,_311_Table3,MATCH(MID($B601,1,1),_311_Table3_ColumnLookup,0),FALSE),
  IF(VALUE(LEFT($A601,3))=311,VLOOKUP(VALUE(MID($B601,2,1)),_311_Table3,MATCH(MID($B601,1,1),_311_Table3_ColumnLookup,0),FALSE)
+N("311"),
  IF(AND(VALUE(LEFT($A601,3))=312,LEFT($G601,10)="Unincepted",$B601="G "),VLOOKUP(" ULO",_312_Table3,MATCH('312'!$N$16,_312_Table3_ColumnLookup,0),FALSE),
  IF(AND(VALUE(LEFT($A601,3))=312,LEFT($G601,10)="Unincepted",$B601="O "),VLOOKUP(" ULO",_312_Table3,MATCH('312'!$V$16,_312_Table3_ColumnLookup,0),FALSE),
  IF(AND(VALUE(LEFT($A601,3))=312,LEFT($G601,10)="Unincepted",$B601="Q "),VLOOKUP(" ULO",_312_Table3,MATCH('312'!$X$16,_312_Table3_ColumnLookup,0),FALSE),
  IF(AND(VALUE(LEFT($A601,3))=312,LEFT($G601,10)="Unincepted"),VLOOKUP(" ULO",_312_Table3,MATCH(LEFT($B601,1),_312_Table3_ColumnLookup,0),FALSE),
  IF(AND(VALUE(LEFT($A601,3))=312,LEFT($G601,5)="Total",$B601="G "),VLOOKUP('312'!$F$80,_312_Table3,MATCH('312'!$N$16,_312_Table3_ColumnLookup,0),FALSE),
  IF(AND(VALUE(LEFT($A601,3))=312,LEFT($G601,5)="Total",$B601="O "),VLOOKUP('312'!$F$80,_312_Table3,MATCH('312'!$V$16,_312_Table3_ColumnLookup,0),FALSE),
  IF(AND(VALUE(LEFT($A601,3))=312,LEFT($G601,5)="Total",$B601="Q "),VLOOKUP('312'!$F$80,_312_Table3,MATCH('312'!$X$16,_312_Table3_ColumnLookup,0),FALSE),
  IF(AND(VALUE(LEFT($A601,3))=312,LEFT($G601,5)="Total"),VLOOKUP('312'!$F$80,_312_Table3,MATCH(LEFT($B601,1),_312_Table3_ColumnLookup,0),FALSE),
  IF(AND(VALUE(LEFT($A601,3))=312,LEN($I601)=4,$B601="G"),VLOOKUP($I601,_312_Table3,MATCH('312'!$N$16,_312_Table3_ColumnLookup,0),FALSE),
  IF(AND(VALUE(LEFT($A601,3))=312,LEN($I601)=4,$B601="O"),VLOOKUP($I601,_312_Table3,MATCH('312'!$V$16,_312_Table3_ColumnLookup,0),FALSE),
  IF(AND(VALUE(LEFT($A601,3))=312,LEN($I601)=4,$B601="Q"),VLOOKUP($I601,_312_Table3,MATCH('312'!$X$16,_312_Table3_ColumnLookup,0),FALSE),
  IF(AND(VALUE(LEFT($A601,3))=312,LEN($I601)=4),VLOOKUP($I601,_312_Table3,MATCH(LEFT($B601,1),_312_Table3_ColumnLookup,0),FALSE)
+N("312"),
  IF(VALUE(LEFT($A601,3))=313,VLOOKUP(VALUE(MID($B601,2,1)),_313_Table3,MATCH(MID($B601,1,1),_313_Table3_ColumnLookup,0),FALSE)
+N("313"),
  IF(AND(VALUE(LEFT($A601,3))=314,LEN($B601)=3),VLOOKUP(VALUE(MID($B601,2,2)),_314_Table3,MATCH(MID($B601,1,1),_314_Table3_ColumnLookup,0),FALSE),
  IF(VALUE(LEFT($A601,3))=314,VLOOKUP(VALUE(MID($B601,2,1)),_314_Table3,MATCH(MID($B601,1,1),_314_Table3_ColumnLookup,0),FALSE)
+N("314"),
""))))))))))))))))))))))))</f>
        <v>#NAME?</v>
      </c>
      <c r="G601" t="s">
        <v>1142</v>
      </c>
      <c r="H601" s="321">
        <f>IFERROR(
IF(ISERROR($D601)=FALSE,$D601,IF(ISERROR($E601)=FALSE,$E601,IF(ISERROR($F601)=FALSE,$F601
+N("012 checkboxes"),
IF(
IF(OR(LEFT($A601,9)="Syndicate",LEFT($A601,12)="NewSyndicate"),VLOOKUP($A601,'012'!$J:$ZW,MATCH("Link to button",'012'!$J$1:$ZW$1,0),0)
+N("309 checkbox"),
IF($C601="309 LCR Summary0",VLOOKUP("Notes990",'309'!$P:$ZZ,MATCH("Link to button",'309'!$P$1:$ZZ$1,0),0)
+N("313 checkboxes"),
IF($C601="313 Financial Information0LcmVsScr",IF($C601="309 LCR Summary0",VLOOKUP("LcmVsScr",'309'!$N:$ZZ,MATCH("Link to button",'309'!$N$1:$ZZ$1,0),0),
IF($C601="313 Financial Information0LcrDocAttached",IF($C601="309 LCR Summary0",VLOOKUP("LcrDocAttached",'309'!$N:$ZZ,MATCH("Link to button",'309'!$N$1:$ZZ$1,0),
0)))))))=1,TRUE,FALSE)
))),"")</f>
        <v>0</v>
      </c>
      <c r="I601">
        <v>2013</v>
      </c>
    </row>
    <row r="602" spans="1:9" customFormat="1">
      <c r="A602" s="237" t="str">
        <f>VLOOKUP($G602,CSVLookups!$B:$R,MATCH(A$1,CSVLookups!$B$1:$R$1,0),FALSE)</f>
        <v>312 Projected Solvency II Technical Provisions at Time Zero</v>
      </c>
      <c r="B602" s="237" t="str">
        <f>VLOOKUP($G602,CSVLookups!$B:$R,MATCH(B$1,CSVLookups!$B$1:$R$1,0),FALSE)</f>
        <v>D</v>
      </c>
      <c r="C602" s="238" t="str">
        <f t="shared" si="10"/>
        <v>312 Projected Solvency II Technical Provisions at Time ZeroD2013</v>
      </c>
      <c r="D602" s="238">
        <f>IF(AND(VALUE(LEFT($A602,3))=309,LEN($B602)=3),VLOOKUP(VALUE(MID($B602,2,2)),_309_Table1,MATCH(MID($B602,1,1),_309_Table1_ColumnLookup,0),FALSE),
  IF($C602="309 LCR SummaryA",OneYearSCR,IF($C602="309 LCR SummaryB",UltimateSCR,IF(VALUE(LEFT($A602,3))=309,VLOOKUP(VALUE(MID($B602,2,1)),_309_Table1,MATCH(MID($B602,1,1),_309_Table1_ColumnLookup,0),FALSE)
+N("309"),
  IF(VALUE(LEFT($A602,3))=310,VLOOKUP(VALUE(MID($B602,2,1)),_310_Table1,MATCH(MID($B602,1,1),_310_Table1_ColumnLookup,0),FALSE)
+N("310"),
  IF(AND(VALUE(LEFT($A602,3))=311,LEN($I602)=4),VLOOKUP($I602,_311_Table1,MATCH($B602,_311_Table1_ColumnLookup,0),FALSE),
  IF(AND(VALUE(LEFT($A602,3))=311,OR($B602="I2",$B602="J2",$B602="K2",$B602="L2")),VLOOKUP('311'!$G$58,_311_Table1,MATCH(MID($B602,1,1),_311_Table1_ColumnLookup,0),FALSE),
  IF(AND(VALUE(LEFT($A602,3))=311,RIGHT($B602,5)="Total"),VLOOKUP('311'!$G$59,_311_Table1,MATCH(MID($B602,1,1),_311_Table1_ColumnLookup,0),FALSE),
  IF(VALUE(LEFT($A602,3))=311,VLOOKUP(VALUE(MID($B602,2,1)),_311_Table1,MATCH(MID($B602,1,1),_311_Table1_ColumnLookup,0),FALSE)
+N("311"),
  IF(AND(VALUE(LEFT($A602,3))=312,LEFT($G602,10)="Unincepted",$B602="G "),VLOOKUP(" ULO",_312_Table1,MATCH('312'!$N$16,_312_Table1_ColumnLookup,0),FALSE),
  IF(AND(VALUE(LEFT($A602,3))=312,LEFT($G602,10)="Unincepted",$B602="O "),VLOOKUP(" ULO",_312_Table1,MATCH('312'!$V$16,_312_Table1_ColumnLookup,0),FALSE),
  IF(AND(VALUE(LEFT($A602,3))=312,LEFT($G602,10)="Unincepted",$B602="Q "),VLOOKUP(" ULO",_312_Table1,MATCH('312'!$X$16,_312_Table1_ColumnLookup,0),FALSE),
  IF(AND(VALUE(LEFT($A602,3))=312,LEFT($G602,10)="Unincepted"),VLOOKUP(" ULO",_312_Table1,MATCH(LEFT($B602,1),_312_Table1_ColumnLookup,0),FALSE),
  IF(AND(VALUE(LEFT($A602,3))=312,LEFT($G602,5)="Total",$B602="G "),VLOOKUP('312'!$F$80,_312_Table1,MATCH('312'!$N$16,_312_Table1_ColumnLookup,0),FALSE),
  IF(AND(VALUE(LEFT($A602,3))=312,LEFT($G602,5)="Total",$B602="O "),VLOOKUP('312'!$F$80,_312_Table1,MATCH('312'!$V$16,_312_Table1_ColumnLookup,0),FALSE),
  IF(AND(VALUE(LEFT($A602,3))=312,LEFT($G602,5)="Total",$B602="Q "),VLOOKUP('312'!$F$80,_312_Table1,MATCH('312'!$X$16,_312_Table1_ColumnLookup,0),FALSE),
  IF(AND(VALUE(LEFT($A602,3))=312,LEFT($G602,5)="Total"),VLOOKUP('312'!$F$80,_312_Table1,MATCH(LEFT($B602,1),_312_Table1_ColumnLookup,0),FALSE),
  IF(AND(VALUE(LEFT($A602,3))=312,LEN($I602)=4,$B602="G"),VLOOKUP($I602,_312_Table1,MATCH('312'!$N$16,_312_Table1_ColumnLookup,0),FALSE),
  IF(AND(VALUE(LEFT($A602,3))=312,LEN($I602)=4,$B602="O"),VLOOKUP($I602,_312_Table1,MATCH('312'!$V$16,_312_Table1_ColumnLookup,0),FALSE),
  IF(AND(VALUE(LEFT($A602,3))=312,LEN($I602)=4,$B602="Q"),VLOOKUP($I602,_312_Table1,MATCH('312'!$X$16,_312_Table1_ColumnLookup,0),FALSE),
  IF(AND(VALUE(LEFT($A602,3))=312,LEN($I602)=4),VLOOKUP($I602,_312_Table1,MATCH(LEFT($B602,1),_312_Table1_ColumnLookup,0),FALSE)
+N("312"),
  IF(VALUE(LEFT($A602,3))=313,VLOOKUP(VALUE(MID($B602,2,1)),_313_Table1,MATCH(MID($B602,1,1),_313_Table1_ColumnLookup,0),FALSE)
+N("313"),
  IF(AND(VALUE(LEFT($A602,3))=314,LEN($B602)=3),VLOOKUP(VALUE(MID($B602,2,2)),_314_Table1,MATCH(MID($B602,1,1),_314_Table1_ColumnLookup,0),FALSE),
  IF(VALUE(LEFT($A602,3))=314,VLOOKUP(VALUE(MID($B602,2,1)),_314_Table1,MATCH(MID($B602,1,1),_314_Table1_ColumnLookup,0),FALSE)
+N("314"),
""))))))))))))))))))))))))</f>
        <v>0</v>
      </c>
      <c r="E602" s="238" t="e">
        <f>IF(AND(VALUE(LEFT($A602,3))=309,LEN($B602)=3),VLOOKUP(VALUE(MID($B602,2,2)),_309_Table2,MATCH(MID($B602,1,1),_309_Table2_ColumnLookup,0),FALSE),
  IF($C602="309 LCR SummaryA",OneYearSCR,IF($C602="309 LCR SummaryB",UltimateSCR,IF(VALUE(LEFT($A602,3))=309,VLOOKUP(VALUE(MID($B602,2,1)),_309_Table2,MATCH(MID($B602,1,1),_309_Table2_ColumnLookup,0),FALSE)
+N("309"),
  IF(VALUE(LEFT($A602,3))=310,VLOOKUP(VALUE(MID($B602,2,1)),_310_Table2,MATCH(MID($B602,1,1),_310_Table2_ColumnLookup,0),FALSE)
+N("310"),
  IF(AND(VALUE(LEFT($A602,3))=311,LEN($I602)=4),VLOOKUP($I602,_311_Table2,MATCH($B602,_311_Table2_ColumnLookup,0),FALSE),
  IF(AND(VALUE(LEFT($A602,3))=311,OR($B602="I2",$B602="J2",$B602="K2",$B602="L2")),VLOOKUP('311'!$G$58,_311_Table2,MATCH(MID($B602,1,1),_311_Table2_ColumnLookup,0),FALSE),
  IF(AND(VALUE(LEFT($A602,3))=311,RIGHT($B602,5)="Total"),VLOOKUP('311'!$G$59,_311_Table2,MATCH(MID($B602,1,1),_311_Table2_ColumnLookup,0),FALSE),
  IF(VALUE(LEFT($A602,3))=311,VLOOKUP(VALUE(MID($B602,2,1)),_311_Table2,MATCH(MID($B602,1,1),_311_Table2_ColumnLookup,0),FALSE)
+N("311"),
  IF(AND(VALUE(LEFT($A602,3))=312,LEFT($G602,10)="Unincepted",$B602="G "),VLOOKUP(" ULO",_312_Table2,MATCH('312'!$N$16,_312_Table2_ColumnLookup,0),FALSE),
  IF(AND(VALUE(LEFT($A602,3))=312,LEFT($G602,10)="Unincepted",$B602="O "),VLOOKUP(" ULO",_312_Table2,MATCH('312'!$V$16,_312_Table2_ColumnLookup,0),FALSE),
  IF(AND(VALUE(LEFT($A602,3))=312,LEFT($G602,10)="Unincepted",$B602="Q "),VLOOKUP(" ULO",_312_Table2,MATCH('312'!$X$16,_312_Table2_ColumnLookup,0),FALSE),
  IF(AND(VALUE(LEFT($A602,3))=312,LEFT($G602,10)="Unincepted"),VLOOKUP(" ULO",_312_Table2,MATCH(LEFT($B602,1),_312_Table2_ColumnLookup,0),FALSE),
  IF(AND(VALUE(LEFT($A602,3))=312,LEFT($G602,5)="Total",$B602="G "),VLOOKUP('312'!$F$80,_312_Table2,MATCH('312'!$N$16,_312_Table2_ColumnLookup,0),FALSE),
  IF(AND(VALUE(LEFT($A602,3))=312,LEFT($G602,5)="Total",$B602="O "),VLOOKUP('312'!$F$80,_312_Table2,MATCH('312'!$V$16,_312_Table2_ColumnLookup,0),FALSE),
  IF(AND(VALUE(LEFT($A602,3))=312,LEFT($G602,5)="Total",$B602="Q "),VLOOKUP('312'!$F$80,_312_Table2,MATCH('312'!$X$16,_312_Table2_ColumnLookup,0),FALSE),
  IF(AND(VALUE(LEFT($A602,3))=312,LEFT($G602,5)="Total"),VLOOKUP('312'!$F$80,_312_Table2,MATCH(LEFT($B602,1),_312_Table2_ColumnLookup,0),FALSE),
  IF(AND(VALUE(LEFT($A602,3))=312,LEN($I602)=4,$B602="G"),VLOOKUP($I602,_312_Table2,MATCH('312'!$N$16,_312_Table2_ColumnLookup,0),FALSE),
  IF(AND(VALUE(LEFT($A602,3))=312,LEN($I602)=4,$B602="O"),VLOOKUP($I602,_312_Table2,MATCH('312'!$V$16,_312_Table2_ColumnLookup,0),FALSE),
  IF(AND(VALUE(LEFT($A602,3))=312,LEN($I602)=4,$B602="Q"),VLOOKUP($I602,_312_Table2,MATCH('312'!$X$16,_312_Table2_ColumnLookup,0),FALSE),
  IF(AND(VALUE(LEFT($A602,3))=312,LEN($I602)=4),VLOOKUP($I602,_312_Table2,MATCH(LEFT($B602,1),_312_Table2_ColumnLookup,0),FALSE)
+N("312"),
  IF(VALUE(LEFT($A602,3))=313,VLOOKUP(VALUE(MID($B602,2,1)),_313_Table2,MATCH(MID($B602,1,1),_313_Table2_ColumnLookup,0),FALSE)
+N("313"),
  IF(AND(VALUE(LEFT($A602,3))=314,LEN($B602)=3),VLOOKUP(VALUE(MID($B602,2,2)),_314_Table2,MATCH(MID($B602,1,1),_314_Table2_ColumnLookup,0),FALSE),
  IF(VALUE(LEFT($A602,3))=314,VLOOKUP(VALUE(MID($B602,2,1)),_314_Table2,MATCH(MID($B602,1,1),_314_Table2_ColumnLookup,0),FALSE)
+N("314"),
""))))))))))))))))))))))))</f>
        <v>#NAME?</v>
      </c>
      <c r="F602" s="238" t="e">
        <f>IF(AND(VALUE(LEFT($A602,3))=309,LEN($B602)=3),VLOOKUP(VALUE(MID($B602,2,2)),_309_Table3,MATCH(MID($B602,1,1),_309_Table3_ColumnLookup,0),FALSE),
  IF($C602="309 LCR SummaryA",OneYearSCR,IF($C602="309 LCR SummaryB",UltimateSCR,IF(VALUE(LEFT($A602,3))=309,VLOOKUP(VALUE(MID($B602,2,1)),_309_Table3,MATCH(MID($B602,1,1),_309_Table3_ColumnLookup,0),FALSE)
+N("309"),
  IF(VALUE(LEFT($A602,3))=310,VLOOKUP(VALUE(MID($B602,2,1)),_310_Table3,MATCH(MID($B602,1,1),_310_Table3_ColumnLookup,0),FALSE)
+N("310"),
  IF(AND(VALUE(LEFT($A602,3))=311,LEN($I602)=4),VLOOKUP($I602,_311_Table3,MATCH($B602,_311_Table3_ColumnLookup,0),FALSE),
  IF(AND(VALUE(LEFT($A602,3))=311,OR($B602="I2",$B602="J2",$B602="K2",$B602="L2")),VLOOKUP('311'!$G$58,_311_Table3,MATCH(MID($B602,1,1),_311_Table3_ColumnLookup,0),FALSE),
  IF(AND(VALUE(LEFT($A602,3))=311,RIGHT($B602,5)="Total"),VLOOKUP('311'!$G$59,_311_Table3,MATCH(MID($B602,1,1),_311_Table3_ColumnLookup,0),FALSE),
  IF(VALUE(LEFT($A602,3))=311,VLOOKUP(VALUE(MID($B602,2,1)),_311_Table3,MATCH(MID($B602,1,1),_311_Table3_ColumnLookup,0),FALSE)
+N("311"),
  IF(AND(VALUE(LEFT($A602,3))=312,LEFT($G602,10)="Unincepted",$B602="G "),VLOOKUP(" ULO",_312_Table3,MATCH('312'!$N$16,_312_Table3_ColumnLookup,0),FALSE),
  IF(AND(VALUE(LEFT($A602,3))=312,LEFT($G602,10)="Unincepted",$B602="O "),VLOOKUP(" ULO",_312_Table3,MATCH('312'!$V$16,_312_Table3_ColumnLookup,0),FALSE),
  IF(AND(VALUE(LEFT($A602,3))=312,LEFT($G602,10)="Unincepted",$B602="Q "),VLOOKUP(" ULO",_312_Table3,MATCH('312'!$X$16,_312_Table3_ColumnLookup,0),FALSE),
  IF(AND(VALUE(LEFT($A602,3))=312,LEFT($G602,10)="Unincepted"),VLOOKUP(" ULO",_312_Table3,MATCH(LEFT($B602,1),_312_Table3_ColumnLookup,0),FALSE),
  IF(AND(VALUE(LEFT($A602,3))=312,LEFT($G602,5)="Total",$B602="G "),VLOOKUP('312'!$F$80,_312_Table3,MATCH('312'!$N$16,_312_Table3_ColumnLookup,0),FALSE),
  IF(AND(VALUE(LEFT($A602,3))=312,LEFT($G602,5)="Total",$B602="O "),VLOOKUP('312'!$F$80,_312_Table3,MATCH('312'!$V$16,_312_Table3_ColumnLookup,0),FALSE),
  IF(AND(VALUE(LEFT($A602,3))=312,LEFT($G602,5)="Total",$B602="Q "),VLOOKUP('312'!$F$80,_312_Table3,MATCH('312'!$X$16,_312_Table3_ColumnLookup,0),FALSE),
  IF(AND(VALUE(LEFT($A602,3))=312,LEFT($G602,5)="Total"),VLOOKUP('312'!$F$80,_312_Table3,MATCH(LEFT($B602,1),_312_Table3_ColumnLookup,0),FALSE),
  IF(AND(VALUE(LEFT($A602,3))=312,LEN($I602)=4,$B602="G"),VLOOKUP($I602,_312_Table3,MATCH('312'!$N$16,_312_Table3_ColumnLookup,0),FALSE),
  IF(AND(VALUE(LEFT($A602,3))=312,LEN($I602)=4,$B602="O"),VLOOKUP($I602,_312_Table3,MATCH('312'!$V$16,_312_Table3_ColumnLookup,0),FALSE),
  IF(AND(VALUE(LEFT($A602,3))=312,LEN($I602)=4,$B602="Q"),VLOOKUP($I602,_312_Table3,MATCH('312'!$X$16,_312_Table3_ColumnLookup,0),FALSE),
  IF(AND(VALUE(LEFT($A602,3))=312,LEN($I602)=4),VLOOKUP($I602,_312_Table3,MATCH(LEFT($B602,1),_312_Table3_ColumnLookup,0),FALSE)
+N("312"),
  IF(VALUE(LEFT($A602,3))=313,VLOOKUP(VALUE(MID($B602,2,1)),_313_Table3,MATCH(MID($B602,1,1),_313_Table3_ColumnLookup,0),FALSE)
+N("313"),
  IF(AND(VALUE(LEFT($A602,3))=314,LEN($B602)=3),VLOOKUP(VALUE(MID($B602,2,2)),_314_Table3,MATCH(MID($B602,1,1),_314_Table3_ColumnLookup,0),FALSE),
  IF(VALUE(LEFT($A602,3))=314,VLOOKUP(VALUE(MID($B602,2,1)),_314_Table3,MATCH(MID($B602,1,1),_314_Table3_ColumnLookup,0),FALSE)
+N("314"),
""))))))))))))))))))))))))</f>
        <v>#NAME?</v>
      </c>
      <c r="G602" t="s">
        <v>1143</v>
      </c>
      <c r="H602" s="321">
        <f>IFERROR(
IF(ISERROR($D602)=FALSE,$D602,IF(ISERROR($E602)=FALSE,$E602,IF(ISERROR($F602)=FALSE,$F602
+N("012 checkboxes"),
IF(
IF(OR(LEFT($A602,9)="Syndicate",LEFT($A602,12)="NewSyndicate"),VLOOKUP($A602,'012'!$J:$ZW,MATCH("Link to button",'012'!$J$1:$ZW$1,0),0)
+N("309 checkbox"),
IF($C602="309 LCR Summary0",VLOOKUP("Notes990",'309'!$P:$ZZ,MATCH("Link to button",'309'!$P$1:$ZZ$1,0),0)
+N("313 checkboxes"),
IF($C602="313 Financial Information0LcmVsScr",IF($C602="309 LCR Summary0",VLOOKUP("LcmVsScr",'309'!$N:$ZZ,MATCH("Link to button",'309'!$N$1:$ZZ$1,0),0),
IF($C602="313 Financial Information0LcrDocAttached",IF($C602="309 LCR Summary0",VLOOKUP("LcrDocAttached",'309'!$N:$ZZ,MATCH("Link to button",'309'!$N$1:$ZZ$1,0),
0)))))))=1,TRUE,FALSE)
))),"")</f>
        <v>0</v>
      </c>
      <c r="I602">
        <v>2013</v>
      </c>
    </row>
    <row r="603" spans="1:9" customFormat="1">
      <c r="A603" s="237" t="str">
        <f>VLOOKUP($G603,CSVLookups!$B:$R,MATCH(A$1,CSVLookups!$B$1:$R$1,0),FALSE)</f>
        <v>312 Projected Solvency II Technical Provisions at Time Zero</v>
      </c>
      <c r="B603" s="237" t="str">
        <f>VLOOKUP($G603,CSVLookups!$B:$R,MATCH(B$1,CSVLookups!$B$1:$R$1,0),FALSE)</f>
        <v>E</v>
      </c>
      <c r="C603" s="238" t="str">
        <f t="shared" si="10"/>
        <v>312 Projected Solvency II Technical Provisions at Time ZeroE2013</v>
      </c>
      <c r="D603" s="238">
        <f>IF(AND(VALUE(LEFT($A603,3))=309,LEN($B603)=3),VLOOKUP(VALUE(MID($B603,2,2)),_309_Table1,MATCH(MID($B603,1,1),_309_Table1_ColumnLookup,0),FALSE),
  IF($C603="309 LCR SummaryA",OneYearSCR,IF($C603="309 LCR SummaryB",UltimateSCR,IF(VALUE(LEFT($A603,3))=309,VLOOKUP(VALUE(MID($B603,2,1)),_309_Table1,MATCH(MID($B603,1,1),_309_Table1_ColumnLookup,0),FALSE)
+N("309"),
  IF(VALUE(LEFT($A603,3))=310,VLOOKUP(VALUE(MID($B603,2,1)),_310_Table1,MATCH(MID($B603,1,1),_310_Table1_ColumnLookup,0),FALSE)
+N("310"),
  IF(AND(VALUE(LEFT($A603,3))=311,LEN($I603)=4),VLOOKUP($I603,_311_Table1,MATCH($B603,_311_Table1_ColumnLookup,0),FALSE),
  IF(AND(VALUE(LEFT($A603,3))=311,OR($B603="I2",$B603="J2",$B603="K2",$B603="L2")),VLOOKUP('311'!$G$58,_311_Table1,MATCH(MID($B603,1,1),_311_Table1_ColumnLookup,0),FALSE),
  IF(AND(VALUE(LEFT($A603,3))=311,RIGHT($B603,5)="Total"),VLOOKUP('311'!$G$59,_311_Table1,MATCH(MID($B603,1,1),_311_Table1_ColumnLookup,0),FALSE),
  IF(VALUE(LEFT($A603,3))=311,VLOOKUP(VALUE(MID($B603,2,1)),_311_Table1,MATCH(MID($B603,1,1),_311_Table1_ColumnLookup,0),FALSE)
+N("311"),
  IF(AND(VALUE(LEFT($A603,3))=312,LEFT($G603,10)="Unincepted",$B603="G "),VLOOKUP(" ULO",_312_Table1,MATCH('312'!$N$16,_312_Table1_ColumnLookup,0),FALSE),
  IF(AND(VALUE(LEFT($A603,3))=312,LEFT($G603,10)="Unincepted",$B603="O "),VLOOKUP(" ULO",_312_Table1,MATCH('312'!$V$16,_312_Table1_ColumnLookup,0),FALSE),
  IF(AND(VALUE(LEFT($A603,3))=312,LEFT($G603,10)="Unincepted",$B603="Q "),VLOOKUP(" ULO",_312_Table1,MATCH('312'!$X$16,_312_Table1_ColumnLookup,0),FALSE),
  IF(AND(VALUE(LEFT($A603,3))=312,LEFT($G603,10)="Unincepted"),VLOOKUP(" ULO",_312_Table1,MATCH(LEFT($B603,1),_312_Table1_ColumnLookup,0),FALSE),
  IF(AND(VALUE(LEFT($A603,3))=312,LEFT($G603,5)="Total",$B603="G "),VLOOKUP('312'!$F$80,_312_Table1,MATCH('312'!$N$16,_312_Table1_ColumnLookup,0),FALSE),
  IF(AND(VALUE(LEFT($A603,3))=312,LEFT($G603,5)="Total",$B603="O "),VLOOKUP('312'!$F$80,_312_Table1,MATCH('312'!$V$16,_312_Table1_ColumnLookup,0),FALSE),
  IF(AND(VALUE(LEFT($A603,3))=312,LEFT($G603,5)="Total",$B603="Q "),VLOOKUP('312'!$F$80,_312_Table1,MATCH('312'!$X$16,_312_Table1_ColumnLookup,0),FALSE),
  IF(AND(VALUE(LEFT($A603,3))=312,LEFT($G603,5)="Total"),VLOOKUP('312'!$F$80,_312_Table1,MATCH(LEFT($B603,1),_312_Table1_ColumnLookup,0),FALSE),
  IF(AND(VALUE(LEFT($A603,3))=312,LEN($I603)=4,$B603="G"),VLOOKUP($I603,_312_Table1,MATCH('312'!$N$16,_312_Table1_ColumnLookup,0),FALSE),
  IF(AND(VALUE(LEFT($A603,3))=312,LEN($I603)=4,$B603="O"),VLOOKUP($I603,_312_Table1,MATCH('312'!$V$16,_312_Table1_ColumnLookup,0),FALSE),
  IF(AND(VALUE(LEFT($A603,3))=312,LEN($I603)=4,$B603="Q"),VLOOKUP($I603,_312_Table1,MATCH('312'!$X$16,_312_Table1_ColumnLookup,0),FALSE),
  IF(AND(VALUE(LEFT($A603,3))=312,LEN($I603)=4),VLOOKUP($I603,_312_Table1,MATCH(LEFT($B603,1),_312_Table1_ColumnLookup,0),FALSE)
+N("312"),
  IF(VALUE(LEFT($A603,3))=313,VLOOKUP(VALUE(MID($B603,2,1)),_313_Table1,MATCH(MID($B603,1,1),_313_Table1_ColumnLookup,0),FALSE)
+N("313"),
  IF(AND(VALUE(LEFT($A603,3))=314,LEN($B603)=3),VLOOKUP(VALUE(MID($B603,2,2)),_314_Table1,MATCH(MID($B603,1,1),_314_Table1_ColumnLookup,0),FALSE),
  IF(VALUE(LEFT($A603,3))=314,VLOOKUP(VALUE(MID($B603,2,1)),_314_Table1,MATCH(MID($B603,1,1),_314_Table1_ColumnLookup,0),FALSE)
+N("314"),
""))))))))))))))))))))))))</f>
        <v>0</v>
      </c>
      <c r="E603" s="238" t="e">
        <f>IF(AND(VALUE(LEFT($A603,3))=309,LEN($B603)=3),VLOOKUP(VALUE(MID($B603,2,2)),_309_Table2,MATCH(MID($B603,1,1),_309_Table2_ColumnLookup,0),FALSE),
  IF($C603="309 LCR SummaryA",OneYearSCR,IF($C603="309 LCR SummaryB",UltimateSCR,IF(VALUE(LEFT($A603,3))=309,VLOOKUP(VALUE(MID($B603,2,1)),_309_Table2,MATCH(MID($B603,1,1),_309_Table2_ColumnLookup,0),FALSE)
+N("309"),
  IF(VALUE(LEFT($A603,3))=310,VLOOKUP(VALUE(MID($B603,2,1)),_310_Table2,MATCH(MID($B603,1,1),_310_Table2_ColumnLookup,0),FALSE)
+N("310"),
  IF(AND(VALUE(LEFT($A603,3))=311,LEN($I603)=4),VLOOKUP($I603,_311_Table2,MATCH($B603,_311_Table2_ColumnLookup,0),FALSE),
  IF(AND(VALUE(LEFT($A603,3))=311,OR($B603="I2",$B603="J2",$B603="K2",$B603="L2")),VLOOKUP('311'!$G$58,_311_Table2,MATCH(MID($B603,1,1),_311_Table2_ColumnLookup,0),FALSE),
  IF(AND(VALUE(LEFT($A603,3))=311,RIGHT($B603,5)="Total"),VLOOKUP('311'!$G$59,_311_Table2,MATCH(MID($B603,1,1),_311_Table2_ColumnLookup,0),FALSE),
  IF(VALUE(LEFT($A603,3))=311,VLOOKUP(VALUE(MID($B603,2,1)),_311_Table2,MATCH(MID($B603,1,1),_311_Table2_ColumnLookup,0),FALSE)
+N("311"),
  IF(AND(VALUE(LEFT($A603,3))=312,LEFT($G603,10)="Unincepted",$B603="G "),VLOOKUP(" ULO",_312_Table2,MATCH('312'!$N$16,_312_Table2_ColumnLookup,0),FALSE),
  IF(AND(VALUE(LEFT($A603,3))=312,LEFT($G603,10)="Unincepted",$B603="O "),VLOOKUP(" ULO",_312_Table2,MATCH('312'!$V$16,_312_Table2_ColumnLookup,0),FALSE),
  IF(AND(VALUE(LEFT($A603,3))=312,LEFT($G603,10)="Unincepted",$B603="Q "),VLOOKUP(" ULO",_312_Table2,MATCH('312'!$X$16,_312_Table2_ColumnLookup,0),FALSE),
  IF(AND(VALUE(LEFT($A603,3))=312,LEFT($G603,10)="Unincepted"),VLOOKUP(" ULO",_312_Table2,MATCH(LEFT($B603,1),_312_Table2_ColumnLookup,0),FALSE),
  IF(AND(VALUE(LEFT($A603,3))=312,LEFT($G603,5)="Total",$B603="G "),VLOOKUP('312'!$F$80,_312_Table2,MATCH('312'!$N$16,_312_Table2_ColumnLookup,0),FALSE),
  IF(AND(VALUE(LEFT($A603,3))=312,LEFT($G603,5)="Total",$B603="O "),VLOOKUP('312'!$F$80,_312_Table2,MATCH('312'!$V$16,_312_Table2_ColumnLookup,0),FALSE),
  IF(AND(VALUE(LEFT($A603,3))=312,LEFT($G603,5)="Total",$B603="Q "),VLOOKUP('312'!$F$80,_312_Table2,MATCH('312'!$X$16,_312_Table2_ColumnLookup,0),FALSE),
  IF(AND(VALUE(LEFT($A603,3))=312,LEFT($G603,5)="Total"),VLOOKUP('312'!$F$80,_312_Table2,MATCH(LEFT($B603,1),_312_Table2_ColumnLookup,0),FALSE),
  IF(AND(VALUE(LEFT($A603,3))=312,LEN($I603)=4,$B603="G"),VLOOKUP($I603,_312_Table2,MATCH('312'!$N$16,_312_Table2_ColumnLookup,0),FALSE),
  IF(AND(VALUE(LEFT($A603,3))=312,LEN($I603)=4,$B603="O"),VLOOKUP($I603,_312_Table2,MATCH('312'!$V$16,_312_Table2_ColumnLookup,0),FALSE),
  IF(AND(VALUE(LEFT($A603,3))=312,LEN($I603)=4,$B603="Q"),VLOOKUP($I603,_312_Table2,MATCH('312'!$X$16,_312_Table2_ColumnLookup,0),FALSE),
  IF(AND(VALUE(LEFT($A603,3))=312,LEN($I603)=4),VLOOKUP($I603,_312_Table2,MATCH(LEFT($B603,1),_312_Table2_ColumnLookup,0),FALSE)
+N("312"),
  IF(VALUE(LEFT($A603,3))=313,VLOOKUP(VALUE(MID($B603,2,1)),_313_Table2,MATCH(MID($B603,1,1),_313_Table2_ColumnLookup,0),FALSE)
+N("313"),
  IF(AND(VALUE(LEFT($A603,3))=314,LEN($B603)=3),VLOOKUP(VALUE(MID($B603,2,2)),_314_Table2,MATCH(MID($B603,1,1),_314_Table2_ColumnLookup,0),FALSE),
  IF(VALUE(LEFT($A603,3))=314,VLOOKUP(VALUE(MID($B603,2,1)),_314_Table2,MATCH(MID($B603,1,1),_314_Table2_ColumnLookup,0),FALSE)
+N("314"),
""))))))))))))))))))))))))</f>
        <v>#NAME?</v>
      </c>
      <c r="F603" s="238" t="e">
        <f>IF(AND(VALUE(LEFT($A603,3))=309,LEN($B603)=3),VLOOKUP(VALUE(MID($B603,2,2)),_309_Table3,MATCH(MID($B603,1,1),_309_Table3_ColumnLookup,0),FALSE),
  IF($C603="309 LCR SummaryA",OneYearSCR,IF($C603="309 LCR SummaryB",UltimateSCR,IF(VALUE(LEFT($A603,3))=309,VLOOKUP(VALUE(MID($B603,2,1)),_309_Table3,MATCH(MID($B603,1,1),_309_Table3_ColumnLookup,0),FALSE)
+N("309"),
  IF(VALUE(LEFT($A603,3))=310,VLOOKUP(VALUE(MID($B603,2,1)),_310_Table3,MATCH(MID($B603,1,1),_310_Table3_ColumnLookup,0),FALSE)
+N("310"),
  IF(AND(VALUE(LEFT($A603,3))=311,LEN($I603)=4),VLOOKUP($I603,_311_Table3,MATCH($B603,_311_Table3_ColumnLookup,0),FALSE),
  IF(AND(VALUE(LEFT($A603,3))=311,OR($B603="I2",$B603="J2",$B603="K2",$B603="L2")),VLOOKUP('311'!$G$58,_311_Table3,MATCH(MID($B603,1,1),_311_Table3_ColumnLookup,0),FALSE),
  IF(AND(VALUE(LEFT($A603,3))=311,RIGHT($B603,5)="Total"),VLOOKUP('311'!$G$59,_311_Table3,MATCH(MID($B603,1,1),_311_Table3_ColumnLookup,0),FALSE),
  IF(VALUE(LEFT($A603,3))=311,VLOOKUP(VALUE(MID($B603,2,1)),_311_Table3,MATCH(MID($B603,1,1),_311_Table3_ColumnLookup,0),FALSE)
+N("311"),
  IF(AND(VALUE(LEFT($A603,3))=312,LEFT($G603,10)="Unincepted",$B603="G "),VLOOKUP(" ULO",_312_Table3,MATCH('312'!$N$16,_312_Table3_ColumnLookup,0),FALSE),
  IF(AND(VALUE(LEFT($A603,3))=312,LEFT($G603,10)="Unincepted",$B603="O "),VLOOKUP(" ULO",_312_Table3,MATCH('312'!$V$16,_312_Table3_ColumnLookup,0),FALSE),
  IF(AND(VALUE(LEFT($A603,3))=312,LEFT($G603,10)="Unincepted",$B603="Q "),VLOOKUP(" ULO",_312_Table3,MATCH('312'!$X$16,_312_Table3_ColumnLookup,0),FALSE),
  IF(AND(VALUE(LEFT($A603,3))=312,LEFT($G603,10)="Unincepted"),VLOOKUP(" ULO",_312_Table3,MATCH(LEFT($B603,1),_312_Table3_ColumnLookup,0),FALSE),
  IF(AND(VALUE(LEFT($A603,3))=312,LEFT($G603,5)="Total",$B603="G "),VLOOKUP('312'!$F$80,_312_Table3,MATCH('312'!$N$16,_312_Table3_ColumnLookup,0),FALSE),
  IF(AND(VALUE(LEFT($A603,3))=312,LEFT($G603,5)="Total",$B603="O "),VLOOKUP('312'!$F$80,_312_Table3,MATCH('312'!$V$16,_312_Table3_ColumnLookup,0),FALSE),
  IF(AND(VALUE(LEFT($A603,3))=312,LEFT($G603,5)="Total",$B603="Q "),VLOOKUP('312'!$F$80,_312_Table3,MATCH('312'!$X$16,_312_Table3_ColumnLookup,0),FALSE),
  IF(AND(VALUE(LEFT($A603,3))=312,LEFT($G603,5)="Total"),VLOOKUP('312'!$F$80,_312_Table3,MATCH(LEFT($B603,1),_312_Table3_ColumnLookup,0),FALSE),
  IF(AND(VALUE(LEFT($A603,3))=312,LEN($I603)=4,$B603="G"),VLOOKUP($I603,_312_Table3,MATCH('312'!$N$16,_312_Table3_ColumnLookup,0),FALSE),
  IF(AND(VALUE(LEFT($A603,3))=312,LEN($I603)=4,$B603="O"),VLOOKUP($I603,_312_Table3,MATCH('312'!$V$16,_312_Table3_ColumnLookup,0),FALSE),
  IF(AND(VALUE(LEFT($A603,3))=312,LEN($I603)=4,$B603="Q"),VLOOKUP($I603,_312_Table3,MATCH('312'!$X$16,_312_Table3_ColumnLookup,0),FALSE),
  IF(AND(VALUE(LEFT($A603,3))=312,LEN($I603)=4),VLOOKUP($I603,_312_Table3,MATCH(LEFT($B603,1),_312_Table3_ColumnLookup,0),FALSE)
+N("312"),
  IF(VALUE(LEFT($A603,3))=313,VLOOKUP(VALUE(MID($B603,2,1)),_313_Table3,MATCH(MID($B603,1,1),_313_Table3_ColumnLookup,0),FALSE)
+N("313"),
  IF(AND(VALUE(LEFT($A603,3))=314,LEN($B603)=3),VLOOKUP(VALUE(MID($B603,2,2)),_314_Table3,MATCH(MID($B603,1,1),_314_Table3_ColumnLookup,0),FALSE),
  IF(VALUE(LEFT($A603,3))=314,VLOOKUP(VALUE(MID($B603,2,1)),_314_Table3,MATCH(MID($B603,1,1),_314_Table3_ColumnLookup,0),FALSE)
+N("314"),
""))))))))))))))))))))))))</f>
        <v>#NAME?</v>
      </c>
      <c r="G603" t="s">
        <v>1146</v>
      </c>
      <c r="H603" s="321">
        <f>IFERROR(
IF(ISERROR($D603)=FALSE,$D603,IF(ISERROR($E603)=FALSE,$E603,IF(ISERROR($F603)=FALSE,$F603
+N("012 checkboxes"),
IF(
IF(OR(LEFT($A603,9)="Syndicate",LEFT($A603,12)="NewSyndicate"),VLOOKUP($A603,'012'!$J:$ZW,MATCH("Link to button",'012'!$J$1:$ZW$1,0),0)
+N("309 checkbox"),
IF($C603="309 LCR Summary0",VLOOKUP("Notes990",'309'!$P:$ZZ,MATCH("Link to button",'309'!$P$1:$ZZ$1,0),0)
+N("313 checkboxes"),
IF($C603="313 Financial Information0LcmVsScr",IF($C603="309 LCR Summary0",VLOOKUP("LcmVsScr",'309'!$N:$ZZ,MATCH("Link to button",'309'!$N$1:$ZZ$1,0),0),
IF($C603="313 Financial Information0LcrDocAttached",IF($C603="309 LCR Summary0",VLOOKUP("LcrDocAttached",'309'!$N:$ZZ,MATCH("Link to button",'309'!$N$1:$ZZ$1,0),
0)))))))=1,TRUE,FALSE)
))),"")</f>
        <v>0</v>
      </c>
      <c r="I603">
        <v>2013</v>
      </c>
    </row>
    <row r="604" spans="1:9" customFormat="1">
      <c r="A604" s="237" t="str">
        <f>VLOOKUP($G604,CSVLookups!$B:$R,MATCH(A$1,CSVLookups!$B$1:$R$1,0),FALSE)</f>
        <v>312 Projected Solvency II Technical Provisions at Time Zero</v>
      </c>
      <c r="B604" s="237" t="str">
        <f>VLOOKUP($G604,CSVLookups!$B:$R,MATCH(B$1,CSVLookups!$B$1:$R$1,0),FALSE)</f>
        <v>F</v>
      </c>
      <c r="C604" s="238" t="str">
        <f t="shared" si="10"/>
        <v>312 Projected Solvency II Technical Provisions at Time ZeroF2013</v>
      </c>
      <c r="D604" s="238">
        <f>IF(AND(VALUE(LEFT($A604,3))=309,LEN($B604)=3),VLOOKUP(VALUE(MID($B604,2,2)),_309_Table1,MATCH(MID($B604,1,1),_309_Table1_ColumnLookup,0),FALSE),
  IF($C604="309 LCR SummaryA",OneYearSCR,IF($C604="309 LCR SummaryB",UltimateSCR,IF(VALUE(LEFT($A604,3))=309,VLOOKUP(VALUE(MID($B604,2,1)),_309_Table1,MATCH(MID($B604,1,1),_309_Table1_ColumnLookup,0),FALSE)
+N("309"),
  IF(VALUE(LEFT($A604,3))=310,VLOOKUP(VALUE(MID($B604,2,1)),_310_Table1,MATCH(MID($B604,1,1),_310_Table1_ColumnLookup,0),FALSE)
+N("310"),
  IF(AND(VALUE(LEFT($A604,3))=311,LEN($I604)=4),VLOOKUP($I604,_311_Table1,MATCH($B604,_311_Table1_ColumnLookup,0),FALSE),
  IF(AND(VALUE(LEFT($A604,3))=311,OR($B604="I2",$B604="J2",$B604="K2",$B604="L2")),VLOOKUP('311'!$G$58,_311_Table1,MATCH(MID($B604,1,1),_311_Table1_ColumnLookup,0),FALSE),
  IF(AND(VALUE(LEFT($A604,3))=311,RIGHT($B604,5)="Total"),VLOOKUP('311'!$G$59,_311_Table1,MATCH(MID($B604,1,1),_311_Table1_ColumnLookup,0),FALSE),
  IF(VALUE(LEFT($A604,3))=311,VLOOKUP(VALUE(MID($B604,2,1)),_311_Table1,MATCH(MID($B604,1,1),_311_Table1_ColumnLookup,0),FALSE)
+N("311"),
  IF(AND(VALUE(LEFT($A604,3))=312,LEFT($G604,10)="Unincepted",$B604="G "),VLOOKUP(" ULO",_312_Table1,MATCH('312'!$N$16,_312_Table1_ColumnLookup,0),FALSE),
  IF(AND(VALUE(LEFT($A604,3))=312,LEFT($G604,10)="Unincepted",$B604="O "),VLOOKUP(" ULO",_312_Table1,MATCH('312'!$V$16,_312_Table1_ColumnLookup,0),FALSE),
  IF(AND(VALUE(LEFT($A604,3))=312,LEFT($G604,10)="Unincepted",$B604="Q "),VLOOKUP(" ULO",_312_Table1,MATCH('312'!$X$16,_312_Table1_ColumnLookup,0),FALSE),
  IF(AND(VALUE(LEFT($A604,3))=312,LEFT($G604,10)="Unincepted"),VLOOKUP(" ULO",_312_Table1,MATCH(LEFT($B604,1),_312_Table1_ColumnLookup,0),FALSE),
  IF(AND(VALUE(LEFT($A604,3))=312,LEFT($G604,5)="Total",$B604="G "),VLOOKUP('312'!$F$80,_312_Table1,MATCH('312'!$N$16,_312_Table1_ColumnLookup,0),FALSE),
  IF(AND(VALUE(LEFT($A604,3))=312,LEFT($G604,5)="Total",$B604="O "),VLOOKUP('312'!$F$80,_312_Table1,MATCH('312'!$V$16,_312_Table1_ColumnLookup,0),FALSE),
  IF(AND(VALUE(LEFT($A604,3))=312,LEFT($G604,5)="Total",$B604="Q "),VLOOKUP('312'!$F$80,_312_Table1,MATCH('312'!$X$16,_312_Table1_ColumnLookup,0),FALSE),
  IF(AND(VALUE(LEFT($A604,3))=312,LEFT($G604,5)="Total"),VLOOKUP('312'!$F$80,_312_Table1,MATCH(LEFT($B604,1),_312_Table1_ColumnLookup,0),FALSE),
  IF(AND(VALUE(LEFT($A604,3))=312,LEN($I604)=4,$B604="G"),VLOOKUP($I604,_312_Table1,MATCH('312'!$N$16,_312_Table1_ColumnLookup,0),FALSE),
  IF(AND(VALUE(LEFT($A604,3))=312,LEN($I604)=4,$B604="O"),VLOOKUP($I604,_312_Table1,MATCH('312'!$V$16,_312_Table1_ColumnLookup,0),FALSE),
  IF(AND(VALUE(LEFT($A604,3))=312,LEN($I604)=4,$B604="Q"),VLOOKUP($I604,_312_Table1,MATCH('312'!$X$16,_312_Table1_ColumnLookup,0),FALSE),
  IF(AND(VALUE(LEFT($A604,3))=312,LEN($I604)=4),VLOOKUP($I604,_312_Table1,MATCH(LEFT($B604,1),_312_Table1_ColumnLookup,0),FALSE)
+N("312"),
  IF(VALUE(LEFT($A604,3))=313,VLOOKUP(VALUE(MID($B604,2,1)),_313_Table1,MATCH(MID($B604,1,1),_313_Table1_ColumnLookup,0),FALSE)
+N("313"),
  IF(AND(VALUE(LEFT($A604,3))=314,LEN($B604)=3),VLOOKUP(VALUE(MID($B604,2,2)),_314_Table1,MATCH(MID($B604,1,1),_314_Table1_ColumnLookup,0),FALSE),
  IF(VALUE(LEFT($A604,3))=314,VLOOKUP(VALUE(MID($B604,2,1)),_314_Table1,MATCH(MID($B604,1,1),_314_Table1_ColumnLookup,0),FALSE)
+N("314"),
""))))))))))))))))))))))))</f>
        <v>0</v>
      </c>
      <c r="E604" s="238" t="e">
        <f>IF(AND(VALUE(LEFT($A604,3))=309,LEN($B604)=3),VLOOKUP(VALUE(MID($B604,2,2)),_309_Table2,MATCH(MID($B604,1,1),_309_Table2_ColumnLookup,0),FALSE),
  IF($C604="309 LCR SummaryA",OneYearSCR,IF($C604="309 LCR SummaryB",UltimateSCR,IF(VALUE(LEFT($A604,3))=309,VLOOKUP(VALUE(MID($B604,2,1)),_309_Table2,MATCH(MID($B604,1,1),_309_Table2_ColumnLookup,0),FALSE)
+N("309"),
  IF(VALUE(LEFT($A604,3))=310,VLOOKUP(VALUE(MID($B604,2,1)),_310_Table2,MATCH(MID($B604,1,1),_310_Table2_ColumnLookup,0),FALSE)
+N("310"),
  IF(AND(VALUE(LEFT($A604,3))=311,LEN($I604)=4),VLOOKUP($I604,_311_Table2,MATCH($B604,_311_Table2_ColumnLookup,0),FALSE),
  IF(AND(VALUE(LEFT($A604,3))=311,OR($B604="I2",$B604="J2",$B604="K2",$B604="L2")),VLOOKUP('311'!$G$58,_311_Table2,MATCH(MID($B604,1,1),_311_Table2_ColumnLookup,0),FALSE),
  IF(AND(VALUE(LEFT($A604,3))=311,RIGHT($B604,5)="Total"),VLOOKUP('311'!$G$59,_311_Table2,MATCH(MID($B604,1,1),_311_Table2_ColumnLookup,0),FALSE),
  IF(VALUE(LEFT($A604,3))=311,VLOOKUP(VALUE(MID($B604,2,1)),_311_Table2,MATCH(MID($B604,1,1),_311_Table2_ColumnLookup,0),FALSE)
+N("311"),
  IF(AND(VALUE(LEFT($A604,3))=312,LEFT($G604,10)="Unincepted",$B604="G "),VLOOKUP(" ULO",_312_Table2,MATCH('312'!$N$16,_312_Table2_ColumnLookup,0),FALSE),
  IF(AND(VALUE(LEFT($A604,3))=312,LEFT($G604,10)="Unincepted",$B604="O "),VLOOKUP(" ULO",_312_Table2,MATCH('312'!$V$16,_312_Table2_ColumnLookup,0),FALSE),
  IF(AND(VALUE(LEFT($A604,3))=312,LEFT($G604,10)="Unincepted",$B604="Q "),VLOOKUP(" ULO",_312_Table2,MATCH('312'!$X$16,_312_Table2_ColumnLookup,0),FALSE),
  IF(AND(VALUE(LEFT($A604,3))=312,LEFT($G604,10)="Unincepted"),VLOOKUP(" ULO",_312_Table2,MATCH(LEFT($B604,1),_312_Table2_ColumnLookup,0),FALSE),
  IF(AND(VALUE(LEFT($A604,3))=312,LEFT($G604,5)="Total",$B604="G "),VLOOKUP('312'!$F$80,_312_Table2,MATCH('312'!$N$16,_312_Table2_ColumnLookup,0),FALSE),
  IF(AND(VALUE(LEFT($A604,3))=312,LEFT($G604,5)="Total",$B604="O "),VLOOKUP('312'!$F$80,_312_Table2,MATCH('312'!$V$16,_312_Table2_ColumnLookup,0),FALSE),
  IF(AND(VALUE(LEFT($A604,3))=312,LEFT($G604,5)="Total",$B604="Q "),VLOOKUP('312'!$F$80,_312_Table2,MATCH('312'!$X$16,_312_Table2_ColumnLookup,0),FALSE),
  IF(AND(VALUE(LEFT($A604,3))=312,LEFT($G604,5)="Total"),VLOOKUP('312'!$F$80,_312_Table2,MATCH(LEFT($B604,1),_312_Table2_ColumnLookup,0),FALSE),
  IF(AND(VALUE(LEFT($A604,3))=312,LEN($I604)=4,$B604="G"),VLOOKUP($I604,_312_Table2,MATCH('312'!$N$16,_312_Table2_ColumnLookup,0),FALSE),
  IF(AND(VALUE(LEFT($A604,3))=312,LEN($I604)=4,$B604="O"),VLOOKUP($I604,_312_Table2,MATCH('312'!$V$16,_312_Table2_ColumnLookup,0),FALSE),
  IF(AND(VALUE(LEFT($A604,3))=312,LEN($I604)=4,$B604="Q"),VLOOKUP($I604,_312_Table2,MATCH('312'!$X$16,_312_Table2_ColumnLookup,0),FALSE),
  IF(AND(VALUE(LEFT($A604,3))=312,LEN($I604)=4),VLOOKUP($I604,_312_Table2,MATCH(LEFT($B604,1),_312_Table2_ColumnLookup,0),FALSE)
+N("312"),
  IF(VALUE(LEFT($A604,3))=313,VLOOKUP(VALUE(MID($B604,2,1)),_313_Table2,MATCH(MID($B604,1,1),_313_Table2_ColumnLookup,0),FALSE)
+N("313"),
  IF(AND(VALUE(LEFT($A604,3))=314,LEN($B604)=3),VLOOKUP(VALUE(MID($B604,2,2)),_314_Table2,MATCH(MID($B604,1,1),_314_Table2_ColumnLookup,0),FALSE),
  IF(VALUE(LEFT($A604,3))=314,VLOOKUP(VALUE(MID($B604,2,1)),_314_Table2,MATCH(MID($B604,1,1),_314_Table2_ColumnLookup,0),FALSE)
+N("314"),
""))))))))))))))))))))))))</f>
        <v>#NAME?</v>
      </c>
      <c r="F604" s="238" t="e">
        <f>IF(AND(VALUE(LEFT($A604,3))=309,LEN($B604)=3),VLOOKUP(VALUE(MID($B604,2,2)),_309_Table3,MATCH(MID($B604,1,1),_309_Table3_ColumnLookup,0),FALSE),
  IF($C604="309 LCR SummaryA",OneYearSCR,IF($C604="309 LCR SummaryB",UltimateSCR,IF(VALUE(LEFT($A604,3))=309,VLOOKUP(VALUE(MID($B604,2,1)),_309_Table3,MATCH(MID($B604,1,1),_309_Table3_ColumnLookup,0),FALSE)
+N("309"),
  IF(VALUE(LEFT($A604,3))=310,VLOOKUP(VALUE(MID($B604,2,1)),_310_Table3,MATCH(MID($B604,1,1),_310_Table3_ColumnLookup,0),FALSE)
+N("310"),
  IF(AND(VALUE(LEFT($A604,3))=311,LEN($I604)=4),VLOOKUP($I604,_311_Table3,MATCH($B604,_311_Table3_ColumnLookup,0),FALSE),
  IF(AND(VALUE(LEFT($A604,3))=311,OR($B604="I2",$B604="J2",$B604="K2",$B604="L2")),VLOOKUP('311'!$G$58,_311_Table3,MATCH(MID($B604,1,1),_311_Table3_ColumnLookup,0),FALSE),
  IF(AND(VALUE(LEFT($A604,3))=311,RIGHT($B604,5)="Total"),VLOOKUP('311'!$G$59,_311_Table3,MATCH(MID($B604,1,1),_311_Table3_ColumnLookup,0),FALSE),
  IF(VALUE(LEFT($A604,3))=311,VLOOKUP(VALUE(MID($B604,2,1)),_311_Table3,MATCH(MID($B604,1,1),_311_Table3_ColumnLookup,0),FALSE)
+N("311"),
  IF(AND(VALUE(LEFT($A604,3))=312,LEFT($G604,10)="Unincepted",$B604="G "),VLOOKUP(" ULO",_312_Table3,MATCH('312'!$N$16,_312_Table3_ColumnLookup,0),FALSE),
  IF(AND(VALUE(LEFT($A604,3))=312,LEFT($G604,10)="Unincepted",$B604="O "),VLOOKUP(" ULO",_312_Table3,MATCH('312'!$V$16,_312_Table3_ColumnLookup,0),FALSE),
  IF(AND(VALUE(LEFT($A604,3))=312,LEFT($G604,10)="Unincepted",$B604="Q "),VLOOKUP(" ULO",_312_Table3,MATCH('312'!$X$16,_312_Table3_ColumnLookup,0),FALSE),
  IF(AND(VALUE(LEFT($A604,3))=312,LEFT($G604,10)="Unincepted"),VLOOKUP(" ULO",_312_Table3,MATCH(LEFT($B604,1),_312_Table3_ColumnLookup,0),FALSE),
  IF(AND(VALUE(LEFT($A604,3))=312,LEFT($G604,5)="Total",$B604="G "),VLOOKUP('312'!$F$80,_312_Table3,MATCH('312'!$N$16,_312_Table3_ColumnLookup,0),FALSE),
  IF(AND(VALUE(LEFT($A604,3))=312,LEFT($G604,5)="Total",$B604="O "),VLOOKUP('312'!$F$80,_312_Table3,MATCH('312'!$V$16,_312_Table3_ColumnLookup,0),FALSE),
  IF(AND(VALUE(LEFT($A604,3))=312,LEFT($G604,5)="Total",$B604="Q "),VLOOKUP('312'!$F$80,_312_Table3,MATCH('312'!$X$16,_312_Table3_ColumnLookup,0),FALSE),
  IF(AND(VALUE(LEFT($A604,3))=312,LEFT($G604,5)="Total"),VLOOKUP('312'!$F$80,_312_Table3,MATCH(LEFT($B604,1),_312_Table3_ColumnLookup,0),FALSE),
  IF(AND(VALUE(LEFT($A604,3))=312,LEN($I604)=4,$B604="G"),VLOOKUP($I604,_312_Table3,MATCH('312'!$N$16,_312_Table3_ColumnLookup,0),FALSE),
  IF(AND(VALUE(LEFT($A604,3))=312,LEN($I604)=4,$B604="O"),VLOOKUP($I604,_312_Table3,MATCH('312'!$V$16,_312_Table3_ColumnLookup,0),FALSE),
  IF(AND(VALUE(LEFT($A604,3))=312,LEN($I604)=4,$B604="Q"),VLOOKUP($I604,_312_Table3,MATCH('312'!$X$16,_312_Table3_ColumnLookup,0),FALSE),
  IF(AND(VALUE(LEFT($A604,3))=312,LEN($I604)=4),VLOOKUP($I604,_312_Table3,MATCH(LEFT($B604,1),_312_Table3_ColumnLookup,0),FALSE)
+N("312"),
  IF(VALUE(LEFT($A604,3))=313,VLOOKUP(VALUE(MID($B604,2,1)),_313_Table3,MATCH(MID($B604,1,1),_313_Table3_ColumnLookup,0),FALSE)
+N("313"),
  IF(AND(VALUE(LEFT($A604,3))=314,LEN($B604)=3),VLOOKUP(VALUE(MID($B604,2,2)),_314_Table3,MATCH(MID($B604,1,1),_314_Table3_ColumnLookup,0),FALSE),
  IF(VALUE(LEFT($A604,3))=314,VLOOKUP(VALUE(MID($B604,2,1)),_314_Table3,MATCH(MID($B604,1,1),_314_Table3_ColumnLookup,0),FALSE)
+N("314"),
""))))))))))))))))))))))))</f>
        <v>#NAME?</v>
      </c>
      <c r="G604" t="s">
        <v>1148</v>
      </c>
      <c r="H604" s="321">
        <f>IFERROR(
IF(ISERROR($D604)=FALSE,$D604,IF(ISERROR($E604)=FALSE,$E604,IF(ISERROR($F604)=FALSE,$F604
+N("012 checkboxes"),
IF(
IF(OR(LEFT($A604,9)="Syndicate",LEFT($A604,12)="NewSyndicate"),VLOOKUP($A604,'012'!$J:$ZW,MATCH("Link to button",'012'!$J$1:$ZW$1,0),0)
+N("309 checkbox"),
IF($C604="309 LCR Summary0",VLOOKUP("Notes990",'309'!$P:$ZZ,MATCH("Link to button",'309'!$P$1:$ZZ$1,0),0)
+N("313 checkboxes"),
IF($C604="313 Financial Information0LcmVsScr",IF($C604="309 LCR Summary0",VLOOKUP("LcmVsScr",'309'!$N:$ZZ,MATCH("Link to button",'309'!$N$1:$ZZ$1,0),0),
IF($C604="313 Financial Information0LcrDocAttached",IF($C604="309 LCR Summary0",VLOOKUP("LcrDocAttached",'309'!$N:$ZZ,MATCH("Link to button",'309'!$N$1:$ZZ$1,0),
0)))))))=1,TRUE,FALSE)
))),"")</f>
        <v>0</v>
      </c>
      <c r="I604">
        <v>2013</v>
      </c>
    </row>
    <row r="605" spans="1:9" customFormat="1">
      <c r="A605" s="237" t="str">
        <f>VLOOKUP($G605,CSVLookups!$B:$R,MATCH(A$1,CSVLookups!$B$1:$R$1,0),FALSE)</f>
        <v>312 Projected Solvency II Technical Provisions at Time Zero</v>
      </c>
      <c r="B605" s="237" t="str">
        <f>VLOOKUP($G605,CSVLookups!$B:$R,MATCH(B$1,CSVLookups!$B$1:$R$1,0),FALSE)</f>
        <v>G</v>
      </c>
      <c r="C605" s="238" t="str">
        <f t="shared" si="10"/>
        <v>312 Projected Solvency II Technical Provisions at Time ZeroG2013</v>
      </c>
      <c r="D605" s="238">
        <f>IF(AND(VALUE(LEFT($A605,3))=309,LEN($B605)=3),VLOOKUP(VALUE(MID($B605,2,2)),_309_Table1,MATCH(MID($B605,1,1),_309_Table1_ColumnLookup,0),FALSE),
  IF($C605="309 LCR SummaryA",OneYearSCR,IF($C605="309 LCR SummaryB",UltimateSCR,IF(VALUE(LEFT($A605,3))=309,VLOOKUP(VALUE(MID($B605,2,1)),_309_Table1,MATCH(MID($B605,1,1),_309_Table1_ColumnLookup,0),FALSE)
+N("309"),
  IF(VALUE(LEFT($A605,3))=310,VLOOKUP(VALUE(MID($B605,2,1)),_310_Table1,MATCH(MID($B605,1,1),_310_Table1_ColumnLookup,0),FALSE)
+N("310"),
  IF(AND(VALUE(LEFT($A605,3))=311,LEN($I605)=4),VLOOKUP($I605,_311_Table1,MATCH($B605,_311_Table1_ColumnLookup,0),FALSE),
  IF(AND(VALUE(LEFT($A605,3))=311,OR($B605="I2",$B605="J2",$B605="K2",$B605="L2")),VLOOKUP('311'!$G$58,_311_Table1,MATCH(MID($B605,1,1),_311_Table1_ColumnLookup,0),FALSE),
  IF(AND(VALUE(LEFT($A605,3))=311,RIGHT($B605,5)="Total"),VLOOKUP('311'!$G$59,_311_Table1,MATCH(MID($B605,1,1),_311_Table1_ColumnLookup,0),FALSE),
  IF(VALUE(LEFT($A605,3))=311,VLOOKUP(VALUE(MID($B605,2,1)),_311_Table1,MATCH(MID($B605,1,1),_311_Table1_ColumnLookup,0),FALSE)
+N("311"),
  IF(AND(VALUE(LEFT($A605,3))=312,LEFT($G605,10)="Unincepted",$B605="G "),VLOOKUP(" ULO",_312_Table1,MATCH('312'!$N$16,_312_Table1_ColumnLookup,0),FALSE),
  IF(AND(VALUE(LEFT($A605,3))=312,LEFT($G605,10)="Unincepted",$B605="O "),VLOOKUP(" ULO",_312_Table1,MATCH('312'!$V$16,_312_Table1_ColumnLookup,0),FALSE),
  IF(AND(VALUE(LEFT($A605,3))=312,LEFT($G605,10)="Unincepted",$B605="Q "),VLOOKUP(" ULO",_312_Table1,MATCH('312'!$X$16,_312_Table1_ColumnLookup,0),FALSE),
  IF(AND(VALUE(LEFT($A605,3))=312,LEFT($G605,10)="Unincepted"),VLOOKUP(" ULO",_312_Table1,MATCH(LEFT($B605,1),_312_Table1_ColumnLookup,0),FALSE),
  IF(AND(VALUE(LEFT($A605,3))=312,LEFT($G605,5)="Total",$B605="G "),VLOOKUP('312'!$F$80,_312_Table1,MATCH('312'!$N$16,_312_Table1_ColumnLookup,0),FALSE),
  IF(AND(VALUE(LEFT($A605,3))=312,LEFT($G605,5)="Total",$B605="O "),VLOOKUP('312'!$F$80,_312_Table1,MATCH('312'!$V$16,_312_Table1_ColumnLookup,0),FALSE),
  IF(AND(VALUE(LEFT($A605,3))=312,LEFT($G605,5)="Total",$B605="Q "),VLOOKUP('312'!$F$80,_312_Table1,MATCH('312'!$X$16,_312_Table1_ColumnLookup,0),FALSE),
  IF(AND(VALUE(LEFT($A605,3))=312,LEFT($G605,5)="Total"),VLOOKUP('312'!$F$80,_312_Table1,MATCH(LEFT($B605,1),_312_Table1_ColumnLookup,0),FALSE),
  IF(AND(VALUE(LEFT($A605,3))=312,LEN($I605)=4,$B605="G"),VLOOKUP($I605,_312_Table1,MATCH('312'!$N$16,_312_Table1_ColumnLookup,0),FALSE),
  IF(AND(VALUE(LEFT($A605,3))=312,LEN($I605)=4,$B605="O"),VLOOKUP($I605,_312_Table1,MATCH('312'!$V$16,_312_Table1_ColumnLookup,0),FALSE),
  IF(AND(VALUE(LEFT($A605,3))=312,LEN($I605)=4,$B605="Q"),VLOOKUP($I605,_312_Table1,MATCH('312'!$X$16,_312_Table1_ColumnLookup,0),FALSE),
  IF(AND(VALUE(LEFT($A605,3))=312,LEN($I605)=4),VLOOKUP($I605,_312_Table1,MATCH(LEFT($B605,1),_312_Table1_ColumnLookup,0),FALSE)
+N("312"),
  IF(VALUE(LEFT($A605,3))=313,VLOOKUP(VALUE(MID($B605,2,1)),_313_Table1,MATCH(MID($B605,1,1),_313_Table1_ColumnLookup,0),FALSE)
+N("313"),
  IF(AND(VALUE(LEFT($A605,3))=314,LEN($B605)=3),VLOOKUP(VALUE(MID($B605,2,2)),_314_Table1,MATCH(MID($B605,1,1),_314_Table1_ColumnLookup,0),FALSE),
  IF(VALUE(LEFT($A605,3))=314,VLOOKUP(VALUE(MID($B605,2,1)),_314_Table1,MATCH(MID($B605,1,1),_314_Table1_ColumnLookup,0),FALSE)
+N("314"),
""))))))))))))))))))))))))</f>
        <v>0</v>
      </c>
      <c r="E605" s="238" t="e">
        <f>IF(AND(VALUE(LEFT($A605,3))=309,LEN($B605)=3),VLOOKUP(VALUE(MID($B605,2,2)),_309_Table2,MATCH(MID($B605,1,1),_309_Table2_ColumnLookup,0),FALSE),
  IF($C605="309 LCR SummaryA",OneYearSCR,IF($C605="309 LCR SummaryB",UltimateSCR,IF(VALUE(LEFT($A605,3))=309,VLOOKUP(VALUE(MID($B605,2,1)),_309_Table2,MATCH(MID($B605,1,1),_309_Table2_ColumnLookup,0),FALSE)
+N("309"),
  IF(VALUE(LEFT($A605,3))=310,VLOOKUP(VALUE(MID($B605,2,1)),_310_Table2,MATCH(MID($B605,1,1),_310_Table2_ColumnLookup,0),FALSE)
+N("310"),
  IF(AND(VALUE(LEFT($A605,3))=311,LEN($I605)=4),VLOOKUP($I605,_311_Table2,MATCH($B605,_311_Table2_ColumnLookup,0),FALSE),
  IF(AND(VALUE(LEFT($A605,3))=311,OR($B605="I2",$B605="J2",$B605="K2",$B605="L2")),VLOOKUP('311'!$G$58,_311_Table2,MATCH(MID($B605,1,1),_311_Table2_ColumnLookup,0),FALSE),
  IF(AND(VALUE(LEFT($A605,3))=311,RIGHT($B605,5)="Total"),VLOOKUP('311'!$G$59,_311_Table2,MATCH(MID($B605,1,1),_311_Table2_ColumnLookup,0),FALSE),
  IF(VALUE(LEFT($A605,3))=311,VLOOKUP(VALUE(MID($B605,2,1)),_311_Table2,MATCH(MID($B605,1,1),_311_Table2_ColumnLookup,0),FALSE)
+N("311"),
  IF(AND(VALUE(LEFT($A605,3))=312,LEFT($G605,10)="Unincepted",$B605="G "),VLOOKUP(" ULO",_312_Table2,MATCH('312'!$N$16,_312_Table2_ColumnLookup,0),FALSE),
  IF(AND(VALUE(LEFT($A605,3))=312,LEFT($G605,10)="Unincepted",$B605="O "),VLOOKUP(" ULO",_312_Table2,MATCH('312'!$V$16,_312_Table2_ColumnLookup,0),FALSE),
  IF(AND(VALUE(LEFT($A605,3))=312,LEFT($G605,10)="Unincepted",$B605="Q "),VLOOKUP(" ULO",_312_Table2,MATCH('312'!$X$16,_312_Table2_ColumnLookup,0),FALSE),
  IF(AND(VALUE(LEFT($A605,3))=312,LEFT($G605,10)="Unincepted"),VLOOKUP(" ULO",_312_Table2,MATCH(LEFT($B605,1),_312_Table2_ColumnLookup,0),FALSE),
  IF(AND(VALUE(LEFT($A605,3))=312,LEFT($G605,5)="Total",$B605="G "),VLOOKUP('312'!$F$80,_312_Table2,MATCH('312'!$N$16,_312_Table2_ColumnLookup,0),FALSE),
  IF(AND(VALUE(LEFT($A605,3))=312,LEFT($G605,5)="Total",$B605="O "),VLOOKUP('312'!$F$80,_312_Table2,MATCH('312'!$V$16,_312_Table2_ColumnLookup,0),FALSE),
  IF(AND(VALUE(LEFT($A605,3))=312,LEFT($G605,5)="Total",$B605="Q "),VLOOKUP('312'!$F$80,_312_Table2,MATCH('312'!$X$16,_312_Table2_ColumnLookup,0),FALSE),
  IF(AND(VALUE(LEFT($A605,3))=312,LEFT($G605,5)="Total"),VLOOKUP('312'!$F$80,_312_Table2,MATCH(LEFT($B605,1),_312_Table2_ColumnLookup,0),FALSE),
  IF(AND(VALUE(LEFT($A605,3))=312,LEN($I605)=4,$B605="G"),VLOOKUP($I605,_312_Table2,MATCH('312'!$N$16,_312_Table2_ColumnLookup,0),FALSE),
  IF(AND(VALUE(LEFT($A605,3))=312,LEN($I605)=4,$B605="O"),VLOOKUP($I605,_312_Table2,MATCH('312'!$V$16,_312_Table2_ColumnLookup,0),FALSE),
  IF(AND(VALUE(LEFT($A605,3))=312,LEN($I605)=4,$B605="Q"),VLOOKUP($I605,_312_Table2,MATCH('312'!$X$16,_312_Table2_ColumnLookup,0),FALSE),
  IF(AND(VALUE(LEFT($A605,3))=312,LEN($I605)=4),VLOOKUP($I605,_312_Table2,MATCH(LEFT($B605,1),_312_Table2_ColumnLookup,0),FALSE)
+N("312"),
  IF(VALUE(LEFT($A605,3))=313,VLOOKUP(VALUE(MID($B605,2,1)),_313_Table2,MATCH(MID($B605,1,1),_313_Table2_ColumnLookup,0),FALSE)
+N("313"),
  IF(AND(VALUE(LEFT($A605,3))=314,LEN($B605)=3),VLOOKUP(VALUE(MID($B605,2,2)),_314_Table2,MATCH(MID($B605,1,1),_314_Table2_ColumnLookup,0),FALSE),
  IF(VALUE(LEFT($A605,3))=314,VLOOKUP(VALUE(MID($B605,2,1)),_314_Table2,MATCH(MID($B605,1,1),_314_Table2_ColumnLookup,0),FALSE)
+N("314"),
""))))))))))))))))))))))))</f>
        <v>#NAME?</v>
      </c>
      <c r="F605" s="238" t="e">
        <f>IF(AND(VALUE(LEFT($A605,3))=309,LEN($B605)=3),VLOOKUP(VALUE(MID($B605,2,2)),_309_Table3,MATCH(MID($B605,1,1),_309_Table3_ColumnLookup,0),FALSE),
  IF($C605="309 LCR SummaryA",OneYearSCR,IF($C605="309 LCR SummaryB",UltimateSCR,IF(VALUE(LEFT($A605,3))=309,VLOOKUP(VALUE(MID($B605,2,1)),_309_Table3,MATCH(MID($B605,1,1),_309_Table3_ColumnLookup,0),FALSE)
+N("309"),
  IF(VALUE(LEFT($A605,3))=310,VLOOKUP(VALUE(MID($B605,2,1)),_310_Table3,MATCH(MID($B605,1,1),_310_Table3_ColumnLookup,0),FALSE)
+N("310"),
  IF(AND(VALUE(LEFT($A605,3))=311,LEN($I605)=4),VLOOKUP($I605,_311_Table3,MATCH($B605,_311_Table3_ColumnLookup,0),FALSE),
  IF(AND(VALUE(LEFT($A605,3))=311,OR($B605="I2",$B605="J2",$B605="K2",$B605="L2")),VLOOKUP('311'!$G$58,_311_Table3,MATCH(MID($B605,1,1),_311_Table3_ColumnLookup,0),FALSE),
  IF(AND(VALUE(LEFT($A605,3))=311,RIGHT($B605,5)="Total"),VLOOKUP('311'!$G$59,_311_Table3,MATCH(MID($B605,1,1),_311_Table3_ColumnLookup,0),FALSE),
  IF(VALUE(LEFT($A605,3))=311,VLOOKUP(VALUE(MID($B605,2,1)),_311_Table3,MATCH(MID($B605,1,1),_311_Table3_ColumnLookup,0),FALSE)
+N("311"),
  IF(AND(VALUE(LEFT($A605,3))=312,LEFT($G605,10)="Unincepted",$B605="G "),VLOOKUP(" ULO",_312_Table3,MATCH('312'!$N$16,_312_Table3_ColumnLookup,0),FALSE),
  IF(AND(VALUE(LEFT($A605,3))=312,LEFT($G605,10)="Unincepted",$B605="O "),VLOOKUP(" ULO",_312_Table3,MATCH('312'!$V$16,_312_Table3_ColumnLookup,0),FALSE),
  IF(AND(VALUE(LEFT($A605,3))=312,LEFT($G605,10)="Unincepted",$B605="Q "),VLOOKUP(" ULO",_312_Table3,MATCH('312'!$X$16,_312_Table3_ColumnLookup,0),FALSE),
  IF(AND(VALUE(LEFT($A605,3))=312,LEFT($G605,10)="Unincepted"),VLOOKUP(" ULO",_312_Table3,MATCH(LEFT($B605,1),_312_Table3_ColumnLookup,0),FALSE),
  IF(AND(VALUE(LEFT($A605,3))=312,LEFT($G605,5)="Total",$B605="G "),VLOOKUP('312'!$F$80,_312_Table3,MATCH('312'!$N$16,_312_Table3_ColumnLookup,0),FALSE),
  IF(AND(VALUE(LEFT($A605,3))=312,LEFT($G605,5)="Total",$B605="O "),VLOOKUP('312'!$F$80,_312_Table3,MATCH('312'!$V$16,_312_Table3_ColumnLookup,0),FALSE),
  IF(AND(VALUE(LEFT($A605,3))=312,LEFT($G605,5)="Total",$B605="Q "),VLOOKUP('312'!$F$80,_312_Table3,MATCH('312'!$X$16,_312_Table3_ColumnLookup,0),FALSE),
  IF(AND(VALUE(LEFT($A605,3))=312,LEFT($G605,5)="Total"),VLOOKUP('312'!$F$80,_312_Table3,MATCH(LEFT($B605,1),_312_Table3_ColumnLookup,0),FALSE),
  IF(AND(VALUE(LEFT($A605,3))=312,LEN($I605)=4,$B605="G"),VLOOKUP($I605,_312_Table3,MATCH('312'!$N$16,_312_Table3_ColumnLookup,0),FALSE),
  IF(AND(VALUE(LEFT($A605,3))=312,LEN($I605)=4,$B605="O"),VLOOKUP($I605,_312_Table3,MATCH('312'!$V$16,_312_Table3_ColumnLookup,0),FALSE),
  IF(AND(VALUE(LEFT($A605,3))=312,LEN($I605)=4,$B605="Q"),VLOOKUP($I605,_312_Table3,MATCH('312'!$X$16,_312_Table3_ColumnLookup,0),FALSE),
  IF(AND(VALUE(LEFT($A605,3))=312,LEN($I605)=4),VLOOKUP($I605,_312_Table3,MATCH(LEFT($B605,1),_312_Table3_ColumnLookup,0),FALSE)
+N("312"),
  IF(VALUE(LEFT($A605,3))=313,VLOOKUP(VALUE(MID($B605,2,1)),_313_Table3,MATCH(MID($B605,1,1),_313_Table3_ColumnLookup,0),FALSE)
+N("313"),
  IF(AND(VALUE(LEFT($A605,3))=314,LEN($B605)=3),VLOOKUP(VALUE(MID($B605,2,2)),_314_Table3,MATCH(MID($B605,1,1),_314_Table3_ColumnLookup,0),FALSE),
  IF(VALUE(LEFT($A605,3))=314,VLOOKUP(VALUE(MID($B605,2,1)),_314_Table3,MATCH(MID($B605,1,1),_314_Table3_ColumnLookup,0),FALSE)
+N("314"),
""))))))))))))))))))))))))</f>
        <v>#NAME?</v>
      </c>
      <c r="G605" t="s">
        <v>1150</v>
      </c>
      <c r="H605" s="321">
        <f>IFERROR(
IF(ISERROR($D605)=FALSE,$D605,IF(ISERROR($E605)=FALSE,$E605,IF(ISERROR($F605)=FALSE,$F605
+N("012 checkboxes"),
IF(
IF(OR(LEFT($A605,9)="Syndicate",LEFT($A605,12)="NewSyndicate"),VLOOKUP($A605,'012'!$J:$ZW,MATCH("Link to button",'012'!$J$1:$ZW$1,0),0)
+N("309 checkbox"),
IF($C605="309 LCR Summary0",VLOOKUP("Notes990",'309'!$P:$ZZ,MATCH("Link to button",'309'!$P$1:$ZZ$1,0),0)
+N("313 checkboxes"),
IF($C605="313 Financial Information0LcmVsScr",IF($C605="309 LCR Summary0",VLOOKUP("LcmVsScr",'309'!$N:$ZZ,MATCH("Link to button",'309'!$N$1:$ZZ$1,0),0),
IF($C605="313 Financial Information0LcrDocAttached",IF($C605="309 LCR Summary0",VLOOKUP("LcrDocAttached",'309'!$N:$ZZ,MATCH("Link to button",'309'!$N$1:$ZZ$1,0),
0)))))))=1,TRUE,FALSE)
))),"")</f>
        <v>0</v>
      </c>
      <c r="I605">
        <v>2013</v>
      </c>
    </row>
    <row r="606" spans="1:9" customFormat="1">
      <c r="A606" s="237" t="str">
        <f>VLOOKUP($G606,CSVLookups!$B:$R,MATCH(A$1,CSVLookups!$B$1:$R$1,0),FALSE)</f>
        <v>312 Projected Solvency II Technical Provisions at Time Zero</v>
      </c>
      <c r="B606" s="237" t="str">
        <f>VLOOKUP($G606,CSVLookups!$B:$R,MATCH(B$1,CSVLookups!$B$1:$R$1,0),FALSE)</f>
        <v>H</v>
      </c>
      <c r="C606" s="238" t="str">
        <f t="shared" si="10"/>
        <v>312 Projected Solvency II Technical Provisions at Time ZeroH2013</v>
      </c>
      <c r="D606" s="238">
        <f>IF(AND(VALUE(LEFT($A606,3))=309,LEN($B606)=3),VLOOKUP(VALUE(MID($B606,2,2)),_309_Table1,MATCH(MID($B606,1,1),_309_Table1_ColumnLookup,0),FALSE),
  IF($C606="309 LCR SummaryA",OneYearSCR,IF($C606="309 LCR SummaryB",UltimateSCR,IF(VALUE(LEFT($A606,3))=309,VLOOKUP(VALUE(MID($B606,2,1)),_309_Table1,MATCH(MID($B606,1,1),_309_Table1_ColumnLookup,0),FALSE)
+N("309"),
  IF(VALUE(LEFT($A606,3))=310,VLOOKUP(VALUE(MID($B606,2,1)),_310_Table1,MATCH(MID($B606,1,1),_310_Table1_ColumnLookup,0),FALSE)
+N("310"),
  IF(AND(VALUE(LEFT($A606,3))=311,LEN($I606)=4),VLOOKUP($I606,_311_Table1,MATCH($B606,_311_Table1_ColumnLookup,0),FALSE),
  IF(AND(VALUE(LEFT($A606,3))=311,OR($B606="I2",$B606="J2",$B606="K2",$B606="L2")),VLOOKUP('311'!$G$58,_311_Table1,MATCH(MID($B606,1,1),_311_Table1_ColumnLookup,0),FALSE),
  IF(AND(VALUE(LEFT($A606,3))=311,RIGHT($B606,5)="Total"),VLOOKUP('311'!$G$59,_311_Table1,MATCH(MID($B606,1,1),_311_Table1_ColumnLookup,0),FALSE),
  IF(VALUE(LEFT($A606,3))=311,VLOOKUP(VALUE(MID($B606,2,1)),_311_Table1,MATCH(MID($B606,1,1),_311_Table1_ColumnLookup,0),FALSE)
+N("311"),
  IF(AND(VALUE(LEFT($A606,3))=312,LEFT($G606,10)="Unincepted",$B606="G "),VLOOKUP(" ULO",_312_Table1,MATCH('312'!$N$16,_312_Table1_ColumnLookup,0),FALSE),
  IF(AND(VALUE(LEFT($A606,3))=312,LEFT($G606,10)="Unincepted",$B606="O "),VLOOKUP(" ULO",_312_Table1,MATCH('312'!$V$16,_312_Table1_ColumnLookup,0),FALSE),
  IF(AND(VALUE(LEFT($A606,3))=312,LEFT($G606,10)="Unincepted",$B606="Q "),VLOOKUP(" ULO",_312_Table1,MATCH('312'!$X$16,_312_Table1_ColumnLookup,0),FALSE),
  IF(AND(VALUE(LEFT($A606,3))=312,LEFT($G606,10)="Unincepted"),VLOOKUP(" ULO",_312_Table1,MATCH(LEFT($B606,1),_312_Table1_ColumnLookup,0),FALSE),
  IF(AND(VALUE(LEFT($A606,3))=312,LEFT($G606,5)="Total",$B606="G "),VLOOKUP('312'!$F$80,_312_Table1,MATCH('312'!$N$16,_312_Table1_ColumnLookup,0),FALSE),
  IF(AND(VALUE(LEFT($A606,3))=312,LEFT($G606,5)="Total",$B606="O "),VLOOKUP('312'!$F$80,_312_Table1,MATCH('312'!$V$16,_312_Table1_ColumnLookup,0),FALSE),
  IF(AND(VALUE(LEFT($A606,3))=312,LEFT($G606,5)="Total",$B606="Q "),VLOOKUP('312'!$F$80,_312_Table1,MATCH('312'!$X$16,_312_Table1_ColumnLookup,0),FALSE),
  IF(AND(VALUE(LEFT($A606,3))=312,LEFT($G606,5)="Total"),VLOOKUP('312'!$F$80,_312_Table1,MATCH(LEFT($B606,1),_312_Table1_ColumnLookup,0),FALSE),
  IF(AND(VALUE(LEFT($A606,3))=312,LEN($I606)=4,$B606="G"),VLOOKUP($I606,_312_Table1,MATCH('312'!$N$16,_312_Table1_ColumnLookup,0),FALSE),
  IF(AND(VALUE(LEFT($A606,3))=312,LEN($I606)=4,$B606="O"),VLOOKUP($I606,_312_Table1,MATCH('312'!$V$16,_312_Table1_ColumnLookup,0),FALSE),
  IF(AND(VALUE(LEFT($A606,3))=312,LEN($I606)=4,$B606="Q"),VLOOKUP($I606,_312_Table1,MATCH('312'!$X$16,_312_Table1_ColumnLookup,0),FALSE),
  IF(AND(VALUE(LEFT($A606,3))=312,LEN($I606)=4),VLOOKUP($I606,_312_Table1,MATCH(LEFT($B606,1),_312_Table1_ColumnLookup,0),FALSE)
+N("312"),
  IF(VALUE(LEFT($A606,3))=313,VLOOKUP(VALUE(MID($B606,2,1)),_313_Table1,MATCH(MID($B606,1,1),_313_Table1_ColumnLookup,0),FALSE)
+N("313"),
  IF(AND(VALUE(LEFT($A606,3))=314,LEN($B606)=3),VLOOKUP(VALUE(MID($B606,2,2)),_314_Table1,MATCH(MID($B606,1,1),_314_Table1_ColumnLookup,0),FALSE),
  IF(VALUE(LEFT($A606,3))=314,VLOOKUP(VALUE(MID($B606,2,1)),_314_Table1,MATCH(MID($B606,1,1),_314_Table1_ColumnLookup,0),FALSE)
+N("314"),
""))))))))))))))))))))))))</f>
        <v>0</v>
      </c>
      <c r="E606" s="238" t="e">
        <f>IF(AND(VALUE(LEFT($A606,3))=309,LEN($B606)=3),VLOOKUP(VALUE(MID($B606,2,2)),_309_Table2,MATCH(MID($B606,1,1),_309_Table2_ColumnLookup,0),FALSE),
  IF($C606="309 LCR SummaryA",OneYearSCR,IF($C606="309 LCR SummaryB",UltimateSCR,IF(VALUE(LEFT($A606,3))=309,VLOOKUP(VALUE(MID($B606,2,1)),_309_Table2,MATCH(MID($B606,1,1),_309_Table2_ColumnLookup,0),FALSE)
+N("309"),
  IF(VALUE(LEFT($A606,3))=310,VLOOKUP(VALUE(MID($B606,2,1)),_310_Table2,MATCH(MID($B606,1,1),_310_Table2_ColumnLookup,0),FALSE)
+N("310"),
  IF(AND(VALUE(LEFT($A606,3))=311,LEN($I606)=4),VLOOKUP($I606,_311_Table2,MATCH($B606,_311_Table2_ColumnLookup,0),FALSE),
  IF(AND(VALUE(LEFT($A606,3))=311,OR($B606="I2",$B606="J2",$B606="K2",$B606="L2")),VLOOKUP('311'!$G$58,_311_Table2,MATCH(MID($B606,1,1),_311_Table2_ColumnLookup,0),FALSE),
  IF(AND(VALUE(LEFT($A606,3))=311,RIGHT($B606,5)="Total"),VLOOKUP('311'!$G$59,_311_Table2,MATCH(MID($B606,1,1),_311_Table2_ColumnLookup,0),FALSE),
  IF(VALUE(LEFT($A606,3))=311,VLOOKUP(VALUE(MID($B606,2,1)),_311_Table2,MATCH(MID($B606,1,1),_311_Table2_ColumnLookup,0),FALSE)
+N("311"),
  IF(AND(VALUE(LEFT($A606,3))=312,LEFT($G606,10)="Unincepted",$B606="G "),VLOOKUP(" ULO",_312_Table2,MATCH('312'!$N$16,_312_Table2_ColumnLookup,0),FALSE),
  IF(AND(VALUE(LEFT($A606,3))=312,LEFT($G606,10)="Unincepted",$B606="O "),VLOOKUP(" ULO",_312_Table2,MATCH('312'!$V$16,_312_Table2_ColumnLookup,0),FALSE),
  IF(AND(VALUE(LEFT($A606,3))=312,LEFT($G606,10)="Unincepted",$B606="Q "),VLOOKUP(" ULO",_312_Table2,MATCH('312'!$X$16,_312_Table2_ColumnLookup,0),FALSE),
  IF(AND(VALUE(LEFT($A606,3))=312,LEFT($G606,10)="Unincepted"),VLOOKUP(" ULO",_312_Table2,MATCH(LEFT($B606,1),_312_Table2_ColumnLookup,0),FALSE),
  IF(AND(VALUE(LEFT($A606,3))=312,LEFT($G606,5)="Total",$B606="G "),VLOOKUP('312'!$F$80,_312_Table2,MATCH('312'!$N$16,_312_Table2_ColumnLookup,0),FALSE),
  IF(AND(VALUE(LEFT($A606,3))=312,LEFT($G606,5)="Total",$B606="O "),VLOOKUP('312'!$F$80,_312_Table2,MATCH('312'!$V$16,_312_Table2_ColumnLookup,0),FALSE),
  IF(AND(VALUE(LEFT($A606,3))=312,LEFT($G606,5)="Total",$B606="Q "),VLOOKUP('312'!$F$80,_312_Table2,MATCH('312'!$X$16,_312_Table2_ColumnLookup,0),FALSE),
  IF(AND(VALUE(LEFT($A606,3))=312,LEFT($G606,5)="Total"),VLOOKUP('312'!$F$80,_312_Table2,MATCH(LEFT($B606,1),_312_Table2_ColumnLookup,0),FALSE),
  IF(AND(VALUE(LEFT($A606,3))=312,LEN($I606)=4,$B606="G"),VLOOKUP($I606,_312_Table2,MATCH('312'!$N$16,_312_Table2_ColumnLookup,0),FALSE),
  IF(AND(VALUE(LEFT($A606,3))=312,LEN($I606)=4,$B606="O"),VLOOKUP($I606,_312_Table2,MATCH('312'!$V$16,_312_Table2_ColumnLookup,0),FALSE),
  IF(AND(VALUE(LEFT($A606,3))=312,LEN($I606)=4,$B606="Q"),VLOOKUP($I606,_312_Table2,MATCH('312'!$X$16,_312_Table2_ColumnLookup,0),FALSE),
  IF(AND(VALUE(LEFT($A606,3))=312,LEN($I606)=4),VLOOKUP($I606,_312_Table2,MATCH(LEFT($B606,1),_312_Table2_ColumnLookup,0),FALSE)
+N("312"),
  IF(VALUE(LEFT($A606,3))=313,VLOOKUP(VALUE(MID($B606,2,1)),_313_Table2,MATCH(MID($B606,1,1),_313_Table2_ColumnLookup,0),FALSE)
+N("313"),
  IF(AND(VALUE(LEFT($A606,3))=314,LEN($B606)=3),VLOOKUP(VALUE(MID($B606,2,2)),_314_Table2,MATCH(MID($B606,1,1),_314_Table2_ColumnLookup,0),FALSE),
  IF(VALUE(LEFT($A606,3))=314,VLOOKUP(VALUE(MID($B606,2,1)),_314_Table2,MATCH(MID($B606,1,1),_314_Table2_ColumnLookup,0),FALSE)
+N("314"),
""))))))))))))))))))))))))</f>
        <v>#NAME?</v>
      </c>
      <c r="F606" s="238" t="e">
        <f>IF(AND(VALUE(LEFT($A606,3))=309,LEN($B606)=3),VLOOKUP(VALUE(MID($B606,2,2)),_309_Table3,MATCH(MID($B606,1,1),_309_Table3_ColumnLookup,0),FALSE),
  IF($C606="309 LCR SummaryA",OneYearSCR,IF($C606="309 LCR SummaryB",UltimateSCR,IF(VALUE(LEFT($A606,3))=309,VLOOKUP(VALUE(MID($B606,2,1)),_309_Table3,MATCH(MID($B606,1,1),_309_Table3_ColumnLookup,0),FALSE)
+N("309"),
  IF(VALUE(LEFT($A606,3))=310,VLOOKUP(VALUE(MID($B606,2,1)),_310_Table3,MATCH(MID($B606,1,1),_310_Table3_ColumnLookup,0),FALSE)
+N("310"),
  IF(AND(VALUE(LEFT($A606,3))=311,LEN($I606)=4),VLOOKUP($I606,_311_Table3,MATCH($B606,_311_Table3_ColumnLookup,0),FALSE),
  IF(AND(VALUE(LEFT($A606,3))=311,OR($B606="I2",$B606="J2",$B606="K2",$B606="L2")),VLOOKUP('311'!$G$58,_311_Table3,MATCH(MID($B606,1,1),_311_Table3_ColumnLookup,0),FALSE),
  IF(AND(VALUE(LEFT($A606,3))=311,RIGHT($B606,5)="Total"),VLOOKUP('311'!$G$59,_311_Table3,MATCH(MID($B606,1,1),_311_Table3_ColumnLookup,0),FALSE),
  IF(VALUE(LEFT($A606,3))=311,VLOOKUP(VALUE(MID($B606,2,1)),_311_Table3,MATCH(MID($B606,1,1),_311_Table3_ColumnLookup,0),FALSE)
+N("311"),
  IF(AND(VALUE(LEFT($A606,3))=312,LEFT($G606,10)="Unincepted",$B606="G "),VLOOKUP(" ULO",_312_Table3,MATCH('312'!$N$16,_312_Table3_ColumnLookup,0),FALSE),
  IF(AND(VALUE(LEFT($A606,3))=312,LEFT($G606,10)="Unincepted",$B606="O "),VLOOKUP(" ULO",_312_Table3,MATCH('312'!$V$16,_312_Table3_ColumnLookup,0),FALSE),
  IF(AND(VALUE(LEFT($A606,3))=312,LEFT($G606,10)="Unincepted",$B606="Q "),VLOOKUP(" ULO",_312_Table3,MATCH('312'!$X$16,_312_Table3_ColumnLookup,0),FALSE),
  IF(AND(VALUE(LEFT($A606,3))=312,LEFT($G606,10)="Unincepted"),VLOOKUP(" ULO",_312_Table3,MATCH(LEFT($B606,1),_312_Table3_ColumnLookup,0),FALSE),
  IF(AND(VALUE(LEFT($A606,3))=312,LEFT($G606,5)="Total",$B606="G "),VLOOKUP('312'!$F$80,_312_Table3,MATCH('312'!$N$16,_312_Table3_ColumnLookup,0),FALSE),
  IF(AND(VALUE(LEFT($A606,3))=312,LEFT($G606,5)="Total",$B606="O "),VLOOKUP('312'!$F$80,_312_Table3,MATCH('312'!$V$16,_312_Table3_ColumnLookup,0),FALSE),
  IF(AND(VALUE(LEFT($A606,3))=312,LEFT($G606,5)="Total",$B606="Q "),VLOOKUP('312'!$F$80,_312_Table3,MATCH('312'!$X$16,_312_Table3_ColumnLookup,0),FALSE),
  IF(AND(VALUE(LEFT($A606,3))=312,LEFT($G606,5)="Total"),VLOOKUP('312'!$F$80,_312_Table3,MATCH(LEFT($B606,1),_312_Table3_ColumnLookup,0),FALSE),
  IF(AND(VALUE(LEFT($A606,3))=312,LEN($I606)=4,$B606="G"),VLOOKUP($I606,_312_Table3,MATCH('312'!$N$16,_312_Table3_ColumnLookup,0),FALSE),
  IF(AND(VALUE(LEFT($A606,3))=312,LEN($I606)=4,$B606="O"),VLOOKUP($I606,_312_Table3,MATCH('312'!$V$16,_312_Table3_ColumnLookup,0),FALSE),
  IF(AND(VALUE(LEFT($A606,3))=312,LEN($I606)=4,$B606="Q"),VLOOKUP($I606,_312_Table3,MATCH('312'!$X$16,_312_Table3_ColumnLookup,0),FALSE),
  IF(AND(VALUE(LEFT($A606,3))=312,LEN($I606)=4),VLOOKUP($I606,_312_Table3,MATCH(LEFT($B606,1),_312_Table3_ColumnLookup,0),FALSE)
+N("312"),
  IF(VALUE(LEFT($A606,3))=313,VLOOKUP(VALUE(MID($B606,2,1)),_313_Table3,MATCH(MID($B606,1,1),_313_Table3_ColumnLookup,0),FALSE)
+N("313"),
  IF(AND(VALUE(LEFT($A606,3))=314,LEN($B606)=3),VLOOKUP(VALUE(MID($B606,2,2)),_314_Table3,MATCH(MID($B606,1,1),_314_Table3_ColumnLookup,0),FALSE),
  IF(VALUE(LEFT($A606,3))=314,VLOOKUP(VALUE(MID($B606,2,1)),_314_Table3,MATCH(MID($B606,1,1),_314_Table3_ColumnLookup,0),FALSE)
+N("314"),
""))))))))))))))))))))))))</f>
        <v>#NAME?</v>
      </c>
      <c r="G606" t="s">
        <v>1151</v>
      </c>
      <c r="H606" s="321">
        <f>IFERROR(
IF(ISERROR($D606)=FALSE,$D606,IF(ISERROR($E606)=FALSE,$E606,IF(ISERROR($F606)=FALSE,$F606
+N("012 checkboxes"),
IF(
IF(OR(LEFT($A606,9)="Syndicate",LEFT($A606,12)="NewSyndicate"),VLOOKUP($A606,'012'!$J:$ZW,MATCH("Link to button",'012'!$J$1:$ZW$1,0),0)
+N("309 checkbox"),
IF($C606="309 LCR Summary0",VLOOKUP("Notes990",'309'!$P:$ZZ,MATCH("Link to button",'309'!$P$1:$ZZ$1,0),0)
+N("313 checkboxes"),
IF($C606="313 Financial Information0LcmVsScr",IF($C606="309 LCR Summary0",VLOOKUP("LcmVsScr",'309'!$N:$ZZ,MATCH("Link to button",'309'!$N$1:$ZZ$1,0),0),
IF($C606="313 Financial Information0LcrDocAttached",IF($C606="309 LCR Summary0",VLOOKUP("LcrDocAttached",'309'!$N:$ZZ,MATCH("Link to button",'309'!$N$1:$ZZ$1,0),
0)))))))=1,TRUE,FALSE)
))),"")</f>
        <v>0</v>
      </c>
      <c r="I606">
        <v>2013</v>
      </c>
    </row>
    <row r="607" spans="1:9" customFormat="1">
      <c r="A607" s="237" t="str">
        <f>VLOOKUP($G607,CSVLookups!$B:$R,MATCH(A$1,CSVLookups!$B$1:$R$1,0),FALSE)</f>
        <v>312 Projected Solvency II Technical Provisions at Time Zero</v>
      </c>
      <c r="B607" s="237" t="str">
        <f>VLOOKUP($G607,CSVLookups!$B:$R,MATCH(B$1,CSVLookups!$B$1:$R$1,0),FALSE)</f>
        <v>I</v>
      </c>
      <c r="C607" s="238" t="str">
        <f t="shared" si="10"/>
        <v>312 Projected Solvency II Technical Provisions at Time ZeroI2013</v>
      </c>
      <c r="D607" s="238">
        <f>IF(AND(VALUE(LEFT($A607,3))=309,LEN($B607)=3),VLOOKUP(VALUE(MID($B607,2,2)),_309_Table1,MATCH(MID($B607,1,1),_309_Table1_ColumnLookup,0),FALSE),
  IF($C607="309 LCR SummaryA",OneYearSCR,IF($C607="309 LCR SummaryB",UltimateSCR,IF(VALUE(LEFT($A607,3))=309,VLOOKUP(VALUE(MID($B607,2,1)),_309_Table1,MATCH(MID($B607,1,1),_309_Table1_ColumnLookup,0),FALSE)
+N("309"),
  IF(VALUE(LEFT($A607,3))=310,VLOOKUP(VALUE(MID($B607,2,1)),_310_Table1,MATCH(MID($B607,1,1),_310_Table1_ColumnLookup,0),FALSE)
+N("310"),
  IF(AND(VALUE(LEFT($A607,3))=311,LEN($I607)=4),VLOOKUP($I607,_311_Table1,MATCH($B607,_311_Table1_ColumnLookup,0),FALSE),
  IF(AND(VALUE(LEFT($A607,3))=311,OR($B607="I2",$B607="J2",$B607="K2",$B607="L2")),VLOOKUP('311'!$G$58,_311_Table1,MATCH(MID($B607,1,1),_311_Table1_ColumnLookup,0),FALSE),
  IF(AND(VALUE(LEFT($A607,3))=311,RIGHT($B607,5)="Total"),VLOOKUP('311'!$G$59,_311_Table1,MATCH(MID($B607,1,1),_311_Table1_ColumnLookup,0),FALSE),
  IF(VALUE(LEFT($A607,3))=311,VLOOKUP(VALUE(MID($B607,2,1)),_311_Table1,MATCH(MID($B607,1,1),_311_Table1_ColumnLookup,0),FALSE)
+N("311"),
  IF(AND(VALUE(LEFT($A607,3))=312,LEFT($G607,10)="Unincepted",$B607="G "),VLOOKUP(" ULO",_312_Table1,MATCH('312'!$N$16,_312_Table1_ColumnLookup,0),FALSE),
  IF(AND(VALUE(LEFT($A607,3))=312,LEFT($G607,10)="Unincepted",$B607="O "),VLOOKUP(" ULO",_312_Table1,MATCH('312'!$V$16,_312_Table1_ColumnLookup,0),FALSE),
  IF(AND(VALUE(LEFT($A607,3))=312,LEFT($G607,10)="Unincepted",$B607="Q "),VLOOKUP(" ULO",_312_Table1,MATCH('312'!$X$16,_312_Table1_ColumnLookup,0),FALSE),
  IF(AND(VALUE(LEFT($A607,3))=312,LEFT($G607,10)="Unincepted"),VLOOKUP(" ULO",_312_Table1,MATCH(LEFT($B607,1),_312_Table1_ColumnLookup,0),FALSE),
  IF(AND(VALUE(LEFT($A607,3))=312,LEFT($G607,5)="Total",$B607="G "),VLOOKUP('312'!$F$80,_312_Table1,MATCH('312'!$N$16,_312_Table1_ColumnLookup,0),FALSE),
  IF(AND(VALUE(LEFT($A607,3))=312,LEFT($G607,5)="Total",$B607="O "),VLOOKUP('312'!$F$80,_312_Table1,MATCH('312'!$V$16,_312_Table1_ColumnLookup,0),FALSE),
  IF(AND(VALUE(LEFT($A607,3))=312,LEFT($G607,5)="Total",$B607="Q "),VLOOKUP('312'!$F$80,_312_Table1,MATCH('312'!$X$16,_312_Table1_ColumnLookup,0),FALSE),
  IF(AND(VALUE(LEFT($A607,3))=312,LEFT($G607,5)="Total"),VLOOKUP('312'!$F$80,_312_Table1,MATCH(LEFT($B607,1),_312_Table1_ColumnLookup,0),FALSE),
  IF(AND(VALUE(LEFT($A607,3))=312,LEN($I607)=4,$B607="G"),VLOOKUP($I607,_312_Table1,MATCH('312'!$N$16,_312_Table1_ColumnLookup,0),FALSE),
  IF(AND(VALUE(LEFT($A607,3))=312,LEN($I607)=4,$B607="O"),VLOOKUP($I607,_312_Table1,MATCH('312'!$V$16,_312_Table1_ColumnLookup,0),FALSE),
  IF(AND(VALUE(LEFT($A607,3))=312,LEN($I607)=4,$B607="Q"),VLOOKUP($I607,_312_Table1,MATCH('312'!$X$16,_312_Table1_ColumnLookup,0),FALSE),
  IF(AND(VALUE(LEFT($A607,3))=312,LEN($I607)=4),VLOOKUP($I607,_312_Table1,MATCH(LEFT($B607,1),_312_Table1_ColumnLookup,0),FALSE)
+N("312"),
  IF(VALUE(LEFT($A607,3))=313,VLOOKUP(VALUE(MID($B607,2,1)),_313_Table1,MATCH(MID($B607,1,1),_313_Table1_ColumnLookup,0),FALSE)
+N("313"),
  IF(AND(VALUE(LEFT($A607,3))=314,LEN($B607)=3),VLOOKUP(VALUE(MID($B607,2,2)),_314_Table1,MATCH(MID($B607,1,1),_314_Table1_ColumnLookup,0),FALSE),
  IF(VALUE(LEFT($A607,3))=314,VLOOKUP(VALUE(MID($B607,2,1)),_314_Table1,MATCH(MID($B607,1,1),_314_Table1_ColumnLookup,0),FALSE)
+N("314"),
""))))))))))))))))))))))))</f>
        <v>0</v>
      </c>
      <c r="E607" s="238" t="e">
        <f>IF(AND(VALUE(LEFT($A607,3))=309,LEN($B607)=3),VLOOKUP(VALUE(MID($B607,2,2)),_309_Table2,MATCH(MID($B607,1,1),_309_Table2_ColumnLookup,0),FALSE),
  IF($C607="309 LCR SummaryA",OneYearSCR,IF($C607="309 LCR SummaryB",UltimateSCR,IF(VALUE(LEFT($A607,3))=309,VLOOKUP(VALUE(MID($B607,2,1)),_309_Table2,MATCH(MID($B607,1,1),_309_Table2_ColumnLookup,0),FALSE)
+N("309"),
  IF(VALUE(LEFT($A607,3))=310,VLOOKUP(VALUE(MID($B607,2,1)),_310_Table2,MATCH(MID($B607,1,1),_310_Table2_ColumnLookup,0),FALSE)
+N("310"),
  IF(AND(VALUE(LEFT($A607,3))=311,LEN($I607)=4),VLOOKUP($I607,_311_Table2,MATCH($B607,_311_Table2_ColumnLookup,0),FALSE),
  IF(AND(VALUE(LEFT($A607,3))=311,OR($B607="I2",$B607="J2",$B607="K2",$B607="L2")),VLOOKUP('311'!$G$58,_311_Table2,MATCH(MID($B607,1,1),_311_Table2_ColumnLookup,0),FALSE),
  IF(AND(VALUE(LEFT($A607,3))=311,RIGHT($B607,5)="Total"),VLOOKUP('311'!$G$59,_311_Table2,MATCH(MID($B607,1,1),_311_Table2_ColumnLookup,0),FALSE),
  IF(VALUE(LEFT($A607,3))=311,VLOOKUP(VALUE(MID($B607,2,1)),_311_Table2,MATCH(MID($B607,1,1),_311_Table2_ColumnLookup,0),FALSE)
+N("311"),
  IF(AND(VALUE(LEFT($A607,3))=312,LEFT($G607,10)="Unincepted",$B607="G "),VLOOKUP(" ULO",_312_Table2,MATCH('312'!$N$16,_312_Table2_ColumnLookup,0),FALSE),
  IF(AND(VALUE(LEFT($A607,3))=312,LEFT($G607,10)="Unincepted",$B607="O "),VLOOKUP(" ULO",_312_Table2,MATCH('312'!$V$16,_312_Table2_ColumnLookup,0),FALSE),
  IF(AND(VALUE(LEFT($A607,3))=312,LEFT($G607,10)="Unincepted",$B607="Q "),VLOOKUP(" ULO",_312_Table2,MATCH('312'!$X$16,_312_Table2_ColumnLookup,0),FALSE),
  IF(AND(VALUE(LEFT($A607,3))=312,LEFT($G607,10)="Unincepted"),VLOOKUP(" ULO",_312_Table2,MATCH(LEFT($B607,1),_312_Table2_ColumnLookup,0),FALSE),
  IF(AND(VALUE(LEFT($A607,3))=312,LEFT($G607,5)="Total",$B607="G "),VLOOKUP('312'!$F$80,_312_Table2,MATCH('312'!$N$16,_312_Table2_ColumnLookup,0),FALSE),
  IF(AND(VALUE(LEFT($A607,3))=312,LEFT($G607,5)="Total",$B607="O "),VLOOKUP('312'!$F$80,_312_Table2,MATCH('312'!$V$16,_312_Table2_ColumnLookup,0),FALSE),
  IF(AND(VALUE(LEFT($A607,3))=312,LEFT($G607,5)="Total",$B607="Q "),VLOOKUP('312'!$F$80,_312_Table2,MATCH('312'!$X$16,_312_Table2_ColumnLookup,0),FALSE),
  IF(AND(VALUE(LEFT($A607,3))=312,LEFT($G607,5)="Total"),VLOOKUP('312'!$F$80,_312_Table2,MATCH(LEFT($B607,1),_312_Table2_ColumnLookup,0),FALSE),
  IF(AND(VALUE(LEFT($A607,3))=312,LEN($I607)=4,$B607="G"),VLOOKUP($I607,_312_Table2,MATCH('312'!$N$16,_312_Table2_ColumnLookup,0),FALSE),
  IF(AND(VALUE(LEFT($A607,3))=312,LEN($I607)=4,$B607="O"),VLOOKUP($I607,_312_Table2,MATCH('312'!$V$16,_312_Table2_ColumnLookup,0),FALSE),
  IF(AND(VALUE(LEFT($A607,3))=312,LEN($I607)=4,$B607="Q"),VLOOKUP($I607,_312_Table2,MATCH('312'!$X$16,_312_Table2_ColumnLookup,0),FALSE),
  IF(AND(VALUE(LEFT($A607,3))=312,LEN($I607)=4),VLOOKUP($I607,_312_Table2,MATCH(LEFT($B607,1),_312_Table2_ColumnLookup,0),FALSE)
+N("312"),
  IF(VALUE(LEFT($A607,3))=313,VLOOKUP(VALUE(MID($B607,2,1)),_313_Table2,MATCH(MID($B607,1,1),_313_Table2_ColumnLookup,0),FALSE)
+N("313"),
  IF(AND(VALUE(LEFT($A607,3))=314,LEN($B607)=3),VLOOKUP(VALUE(MID($B607,2,2)),_314_Table2,MATCH(MID($B607,1,1),_314_Table2_ColumnLookup,0),FALSE),
  IF(VALUE(LEFT($A607,3))=314,VLOOKUP(VALUE(MID($B607,2,1)),_314_Table2,MATCH(MID($B607,1,1),_314_Table2_ColumnLookup,0),FALSE)
+N("314"),
""))))))))))))))))))))))))</f>
        <v>#NAME?</v>
      </c>
      <c r="F607" s="238" t="e">
        <f>IF(AND(VALUE(LEFT($A607,3))=309,LEN($B607)=3),VLOOKUP(VALUE(MID($B607,2,2)),_309_Table3,MATCH(MID($B607,1,1),_309_Table3_ColumnLookup,0),FALSE),
  IF($C607="309 LCR SummaryA",OneYearSCR,IF($C607="309 LCR SummaryB",UltimateSCR,IF(VALUE(LEFT($A607,3))=309,VLOOKUP(VALUE(MID($B607,2,1)),_309_Table3,MATCH(MID($B607,1,1),_309_Table3_ColumnLookup,0),FALSE)
+N("309"),
  IF(VALUE(LEFT($A607,3))=310,VLOOKUP(VALUE(MID($B607,2,1)),_310_Table3,MATCH(MID($B607,1,1),_310_Table3_ColumnLookup,0),FALSE)
+N("310"),
  IF(AND(VALUE(LEFT($A607,3))=311,LEN($I607)=4),VLOOKUP($I607,_311_Table3,MATCH($B607,_311_Table3_ColumnLookup,0),FALSE),
  IF(AND(VALUE(LEFT($A607,3))=311,OR($B607="I2",$B607="J2",$B607="K2",$B607="L2")),VLOOKUP('311'!$G$58,_311_Table3,MATCH(MID($B607,1,1),_311_Table3_ColumnLookup,0),FALSE),
  IF(AND(VALUE(LEFT($A607,3))=311,RIGHT($B607,5)="Total"),VLOOKUP('311'!$G$59,_311_Table3,MATCH(MID($B607,1,1),_311_Table3_ColumnLookup,0),FALSE),
  IF(VALUE(LEFT($A607,3))=311,VLOOKUP(VALUE(MID($B607,2,1)),_311_Table3,MATCH(MID($B607,1,1),_311_Table3_ColumnLookup,0),FALSE)
+N("311"),
  IF(AND(VALUE(LEFT($A607,3))=312,LEFT($G607,10)="Unincepted",$B607="G "),VLOOKUP(" ULO",_312_Table3,MATCH('312'!$N$16,_312_Table3_ColumnLookup,0),FALSE),
  IF(AND(VALUE(LEFT($A607,3))=312,LEFT($G607,10)="Unincepted",$B607="O "),VLOOKUP(" ULO",_312_Table3,MATCH('312'!$V$16,_312_Table3_ColumnLookup,0),FALSE),
  IF(AND(VALUE(LEFT($A607,3))=312,LEFT($G607,10)="Unincepted",$B607="Q "),VLOOKUP(" ULO",_312_Table3,MATCH('312'!$X$16,_312_Table3_ColumnLookup,0),FALSE),
  IF(AND(VALUE(LEFT($A607,3))=312,LEFT($G607,10)="Unincepted"),VLOOKUP(" ULO",_312_Table3,MATCH(LEFT($B607,1),_312_Table3_ColumnLookup,0),FALSE),
  IF(AND(VALUE(LEFT($A607,3))=312,LEFT($G607,5)="Total",$B607="G "),VLOOKUP('312'!$F$80,_312_Table3,MATCH('312'!$N$16,_312_Table3_ColumnLookup,0),FALSE),
  IF(AND(VALUE(LEFT($A607,3))=312,LEFT($G607,5)="Total",$B607="O "),VLOOKUP('312'!$F$80,_312_Table3,MATCH('312'!$V$16,_312_Table3_ColumnLookup,0),FALSE),
  IF(AND(VALUE(LEFT($A607,3))=312,LEFT($G607,5)="Total",$B607="Q "),VLOOKUP('312'!$F$80,_312_Table3,MATCH('312'!$X$16,_312_Table3_ColumnLookup,0),FALSE),
  IF(AND(VALUE(LEFT($A607,3))=312,LEFT($G607,5)="Total"),VLOOKUP('312'!$F$80,_312_Table3,MATCH(LEFT($B607,1),_312_Table3_ColumnLookup,0),FALSE),
  IF(AND(VALUE(LEFT($A607,3))=312,LEN($I607)=4,$B607="G"),VLOOKUP($I607,_312_Table3,MATCH('312'!$N$16,_312_Table3_ColumnLookup,0),FALSE),
  IF(AND(VALUE(LEFT($A607,3))=312,LEN($I607)=4,$B607="O"),VLOOKUP($I607,_312_Table3,MATCH('312'!$V$16,_312_Table3_ColumnLookup,0),FALSE),
  IF(AND(VALUE(LEFT($A607,3))=312,LEN($I607)=4,$B607="Q"),VLOOKUP($I607,_312_Table3,MATCH('312'!$X$16,_312_Table3_ColumnLookup,0),FALSE),
  IF(AND(VALUE(LEFT($A607,3))=312,LEN($I607)=4),VLOOKUP($I607,_312_Table3,MATCH(LEFT($B607,1),_312_Table3_ColumnLookup,0),FALSE)
+N("312"),
  IF(VALUE(LEFT($A607,3))=313,VLOOKUP(VALUE(MID($B607,2,1)),_313_Table3,MATCH(MID($B607,1,1),_313_Table3_ColumnLookup,0),FALSE)
+N("313"),
  IF(AND(VALUE(LEFT($A607,3))=314,LEN($B607)=3),VLOOKUP(VALUE(MID($B607,2,2)),_314_Table3,MATCH(MID($B607,1,1),_314_Table3_ColumnLookup,0),FALSE),
  IF(VALUE(LEFT($A607,3))=314,VLOOKUP(VALUE(MID($B607,2,1)),_314_Table3,MATCH(MID($B607,1,1),_314_Table3_ColumnLookup,0),FALSE)
+N("314"),
""))))))))))))))))))))))))</f>
        <v>#NAME?</v>
      </c>
      <c r="G607" t="s">
        <v>1152</v>
      </c>
      <c r="H607" s="321">
        <f>IFERROR(
IF(ISERROR($D607)=FALSE,$D607,IF(ISERROR($E607)=FALSE,$E607,IF(ISERROR($F607)=FALSE,$F607
+N("012 checkboxes"),
IF(
IF(OR(LEFT($A607,9)="Syndicate",LEFT($A607,12)="NewSyndicate"),VLOOKUP($A607,'012'!$J:$ZW,MATCH("Link to button",'012'!$J$1:$ZW$1,0),0)
+N("309 checkbox"),
IF($C607="309 LCR Summary0",VLOOKUP("Notes990",'309'!$P:$ZZ,MATCH("Link to button",'309'!$P$1:$ZZ$1,0),0)
+N("313 checkboxes"),
IF($C607="313 Financial Information0LcmVsScr",IF($C607="309 LCR Summary0",VLOOKUP("LcmVsScr",'309'!$N:$ZZ,MATCH("Link to button",'309'!$N$1:$ZZ$1,0),0),
IF($C607="313 Financial Information0LcrDocAttached",IF($C607="309 LCR Summary0",VLOOKUP("LcrDocAttached",'309'!$N:$ZZ,MATCH("Link to button",'309'!$N$1:$ZZ$1,0),
0)))))))=1,TRUE,FALSE)
))),"")</f>
        <v>0</v>
      </c>
      <c r="I607">
        <v>2013</v>
      </c>
    </row>
    <row r="608" spans="1:9" customFormat="1">
      <c r="A608" s="237" t="str">
        <f>VLOOKUP($G608,CSVLookups!$B:$R,MATCH(A$1,CSVLookups!$B$1:$R$1,0),FALSE)</f>
        <v>312 Projected Solvency II Technical Provisions at Time Zero</v>
      </c>
      <c r="B608" s="237" t="str">
        <f>VLOOKUP($G608,CSVLookups!$B:$R,MATCH(B$1,CSVLookups!$B$1:$R$1,0),FALSE)</f>
        <v>J</v>
      </c>
      <c r="C608" s="238" t="str">
        <f t="shared" si="10"/>
        <v>312 Projected Solvency II Technical Provisions at Time ZeroJ2013</v>
      </c>
      <c r="D608" s="238">
        <f>IF(AND(VALUE(LEFT($A608,3))=309,LEN($B608)=3),VLOOKUP(VALUE(MID($B608,2,2)),_309_Table1,MATCH(MID($B608,1,1),_309_Table1_ColumnLookup,0),FALSE),
  IF($C608="309 LCR SummaryA",OneYearSCR,IF($C608="309 LCR SummaryB",UltimateSCR,IF(VALUE(LEFT($A608,3))=309,VLOOKUP(VALUE(MID($B608,2,1)),_309_Table1,MATCH(MID($B608,1,1),_309_Table1_ColumnLookup,0),FALSE)
+N("309"),
  IF(VALUE(LEFT($A608,3))=310,VLOOKUP(VALUE(MID($B608,2,1)),_310_Table1,MATCH(MID($B608,1,1),_310_Table1_ColumnLookup,0),FALSE)
+N("310"),
  IF(AND(VALUE(LEFT($A608,3))=311,LEN($I608)=4),VLOOKUP($I608,_311_Table1,MATCH($B608,_311_Table1_ColumnLookup,0),FALSE),
  IF(AND(VALUE(LEFT($A608,3))=311,OR($B608="I2",$B608="J2",$B608="K2",$B608="L2")),VLOOKUP('311'!$G$58,_311_Table1,MATCH(MID($B608,1,1),_311_Table1_ColumnLookup,0),FALSE),
  IF(AND(VALUE(LEFT($A608,3))=311,RIGHT($B608,5)="Total"),VLOOKUP('311'!$G$59,_311_Table1,MATCH(MID($B608,1,1),_311_Table1_ColumnLookup,0),FALSE),
  IF(VALUE(LEFT($A608,3))=311,VLOOKUP(VALUE(MID($B608,2,1)),_311_Table1,MATCH(MID($B608,1,1),_311_Table1_ColumnLookup,0),FALSE)
+N("311"),
  IF(AND(VALUE(LEFT($A608,3))=312,LEFT($G608,10)="Unincepted",$B608="G "),VLOOKUP(" ULO",_312_Table1,MATCH('312'!$N$16,_312_Table1_ColumnLookup,0),FALSE),
  IF(AND(VALUE(LEFT($A608,3))=312,LEFT($G608,10)="Unincepted",$B608="O "),VLOOKUP(" ULO",_312_Table1,MATCH('312'!$V$16,_312_Table1_ColumnLookup,0),FALSE),
  IF(AND(VALUE(LEFT($A608,3))=312,LEFT($G608,10)="Unincepted",$B608="Q "),VLOOKUP(" ULO",_312_Table1,MATCH('312'!$X$16,_312_Table1_ColumnLookup,0),FALSE),
  IF(AND(VALUE(LEFT($A608,3))=312,LEFT($G608,10)="Unincepted"),VLOOKUP(" ULO",_312_Table1,MATCH(LEFT($B608,1),_312_Table1_ColumnLookup,0),FALSE),
  IF(AND(VALUE(LEFT($A608,3))=312,LEFT($G608,5)="Total",$B608="G "),VLOOKUP('312'!$F$80,_312_Table1,MATCH('312'!$N$16,_312_Table1_ColumnLookup,0),FALSE),
  IF(AND(VALUE(LEFT($A608,3))=312,LEFT($G608,5)="Total",$B608="O "),VLOOKUP('312'!$F$80,_312_Table1,MATCH('312'!$V$16,_312_Table1_ColumnLookup,0),FALSE),
  IF(AND(VALUE(LEFT($A608,3))=312,LEFT($G608,5)="Total",$B608="Q "),VLOOKUP('312'!$F$80,_312_Table1,MATCH('312'!$X$16,_312_Table1_ColumnLookup,0),FALSE),
  IF(AND(VALUE(LEFT($A608,3))=312,LEFT($G608,5)="Total"),VLOOKUP('312'!$F$80,_312_Table1,MATCH(LEFT($B608,1),_312_Table1_ColumnLookup,0),FALSE),
  IF(AND(VALUE(LEFT($A608,3))=312,LEN($I608)=4,$B608="G"),VLOOKUP($I608,_312_Table1,MATCH('312'!$N$16,_312_Table1_ColumnLookup,0),FALSE),
  IF(AND(VALUE(LEFT($A608,3))=312,LEN($I608)=4,$B608="O"),VLOOKUP($I608,_312_Table1,MATCH('312'!$V$16,_312_Table1_ColumnLookup,0),FALSE),
  IF(AND(VALUE(LEFT($A608,3))=312,LEN($I608)=4,$B608="Q"),VLOOKUP($I608,_312_Table1,MATCH('312'!$X$16,_312_Table1_ColumnLookup,0),FALSE),
  IF(AND(VALUE(LEFT($A608,3))=312,LEN($I608)=4),VLOOKUP($I608,_312_Table1,MATCH(LEFT($B608,1),_312_Table1_ColumnLookup,0),FALSE)
+N("312"),
  IF(VALUE(LEFT($A608,3))=313,VLOOKUP(VALUE(MID($B608,2,1)),_313_Table1,MATCH(MID($B608,1,1),_313_Table1_ColumnLookup,0),FALSE)
+N("313"),
  IF(AND(VALUE(LEFT($A608,3))=314,LEN($B608)=3),VLOOKUP(VALUE(MID($B608,2,2)),_314_Table1,MATCH(MID($B608,1,1),_314_Table1_ColumnLookup,0),FALSE),
  IF(VALUE(LEFT($A608,3))=314,VLOOKUP(VALUE(MID($B608,2,1)),_314_Table1,MATCH(MID($B608,1,1),_314_Table1_ColumnLookup,0),FALSE)
+N("314"),
""))))))))))))))))))))))))</f>
        <v>0</v>
      </c>
      <c r="E608" s="238" t="e">
        <f>IF(AND(VALUE(LEFT($A608,3))=309,LEN($B608)=3),VLOOKUP(VALUE(MID($B608,2,2)),_309_Table2,MATCH(MID($B608,1,1),_309_Table2_ColumnLookup,0),FALSE),
  IF($C608="309 LCR SummaryA",OneYearSCR,IF($C608="309 LCR SummaryB",UltimateSCR,IF(VALUE(LEFT($A608,3))=309,VLOOKUP(VALUE(MID($B608,2,1)),_309_Table2,MATCH(MID($B608,1,1),_309_Table2_ColumnLookup,0),FALSE)
+N("309"),
  IF(VALUE(LEFT($A608,3))=310,VLOOKUP(VALUE(MID($B608,2,1)),_310_Table2,MATCH(MID($B608,1,1),_310_Table2_ColumnLookup,0),FALSE)
+N("310"),
  IF(AND(VALUE(LEFT($A608,3))=311,LEN($I608)=4),VLOOKUP($I608,_311_Table2,MATCH($B608,_311_Table2_ColumnLookup,0),FALSE),
  IF(AND(VALUE(LEFT($A608,3))=311,OR($B608="I2",$B608="J2",$B608="K2",$B608="L2")),VLOOKUP('311'!$G$58,_311_Table2,MATCH(MID($B608,1,1),_311_Table2_ColumnLookup,0),FALSE),
  IF(AND(VALUE(LEFT($A608,3))=311,RIGHT($B608,5)="Total"),VLOOKUP('311'!$G$59,_311_Table2,MATCH(MID($B608,1,1),_311_Table2_ColumnLookup,0),FALSE),
  IF(VALUE(LEFT($A608,3))=311,VLOOKUP(VALUE(MID($B608,2,1)),_311_Table2,MATCH(MID($B608,1,1),_311_Table2_ColumnLookup,0),FALSE)
+N("311"),
  IF(AND(VALUE(LEFT($A608,3))=312,LEFT($G608,10)="Unincepted",$B608="G "),VLOOKUP(" ULO",_312_Table2,MATCH('312'!$N$16,_312_Table2_ColumnLookup,0),FALSE),
  IF(AND(VALUE(LEFT($A608,3))=312,LEFT($G608,10)="Unincepted",$B608="O "),VLOOKUP(" ULO",_312_Table2,MATCH('312'!$V$16,_312_Table2_ColumnLookup,0),FALSE),
  IF(AND(VALUE(LEFT($A608,3))=312,LEFT($G608,10)="Unincepted",$B608="Q "),VLOOKUP(" ULO",_312_Table2,MATCH('312'!$X$16,_312_Table2_ColumnLookup,0),FALSE),
  IF(AND(VALUE(LEFT($A608,3))=312,LEFT($G608,10)="Unincepted"),VLOOKUP(" ULO",_312_Table2,MATCH(LEFT($B608,1),_312_Table2_ColumnLookup,0),FALSE),
  IF(AND(VALUE(LEFT($A608,3))=312,LEFT($G608,5)="Total",$B608="G "),VLOOKUP('312'!$F$80,_312_Table2,MATCH('312'!$N$16,_312_Table2_ColumnLookup,0),FALSE),
  IF(AND(VALUE(LEFT($A608,3))=312,LEFT($G608,5)="Total",$B608="O "),VLOOKUP('312'!$F$80,_312_Table2,MATCH('312'!$V$16,_312_Table2_ColumnLookup,0),FALSE),
  IF(AND(VALUE(LEFT($A608,3))=312,LEFT($G608,5)="Total",$B608="Q "),VLOOKUP('312'!$F$80,_312_Table2,MATCH('312'!$X$16,_312_Table2_ColumnLookup,0),FALSE),
  IF(AND(VALUE(LEFT($A608,3))=312,LEFT($G608,5)="Total"),VLOOKUP('312'!$F$80,_312_Table2,MATCH(LEFT($B608,1),_312_Table2_ColumnLookup,0),FALSE),
  IF(AND(VALUE(LEFT($A608,3))=312,LEN($I608)=4,$B608="G"),VLOOKUP($I608,_312_Table2,MATCH('312'!$N$16,_312_Table2_ColumnLookup,0),FALSE),
  IF(AND(VALUE(LEFT($A608,3))=312,LEN($I608)=4,$B608="O"),VLOOKUP($I608,_312_Table2,MATCH('312'!$V$16,_312_Table2_ColumnLookup,0),FALSE),
  IF(AND(VALUE(LEFT($A608,3))=312,LEN($I608)=4,$B608="Q"),VLOOKUP($I608,_312_Table2,MATCH('312'!$X$16,_312_Table2_ColumnLookup,0),FALSE),
  IF(AND(VALUE(LEFT($A608,3))=312,LEN($I608)=4),VLOOKUP($I608,_312_Table2,MATCH(LEFT($B608,1),_312_Table2_ColumnLookup,0),FALSE)
+N("312"),
  IF(VALUE(LEFT($A608,3))=313,VLOOKUP(VALUE(MID($B608,2,1)),_313_Table2,MATCH(MID($B608,1,1),_313_Table2_ColumnLookup,0),FALSE)
+N("313"),
  IF(AND(VALUE(LEFT($A608,3))=314,LEN($B608)=3),VLOOKUP(VALUE(MID($B608,2,2)),_314_Table2,MATCH(MID($B608,1,1),_314_Table2_ColumnLookup,0),FALSE),
  IF(VALUE(LEFT($A608,3))=314,VLOOKUP(VALUE(MID($B608,2,1)),_314_Table2,MATCH(MID($B608,1,1),_314_Table2_ColumnLookup,0),FALSE)
+N("314"),
""))))))))))))))))))))))))</f>
        <v>#NAME?</v>
      </c>
      <c r="F608" s="238" t="e">
        <f>IF(AND(VALUE(LEFT($A608,3))=309,LEN($B608)=3),VLOOKUP(VALUE(MID($B608,2,2)),_309_Table3,MATCH(MID($B608,1,1),_309_Table3_ColumnLookup,0),FALSE),
  IF($C608="309 LCR SummaryA",OneYearSCR,IF($C608="309 LCR SummaryB",UltimateSCR,IF(VALUE(LEFT($A608,3))=309,VLOOKUP(VALUE(MID($B608,2,1)),_309_Table3,MATCH(MID($B608,1,1),_309_Table3_ColumnLookup,0),FALSE)
+N("309"),
  IF(VALUE(LEFT($A608,3))=310,VLOOKUP(VALUE(MID($B608,2,1)),_310_Table3,MATCH(MID($B608,1,1),_310_Table3_ColumnLookup,0),FALSE)
+N("310"),
  IF(AND(VALUE(LEFT($A608,3))=311,LEN($I608)=4),VLOOKUP($I608,_311_Table3,MATCH($B608,_311_Table3_ColumnLookup,0),FALSE),
  IF(AND(VALUE(LEFT($A608,3))=311,OR($B608="I2",$B608="J2",$B608="K2",$B608="L2")),VLOOKUP('311'!$G$58,_311_Table3,MATCH(MID($B608,1,1),_311_Table3_ColumnLookup,0),FALSE),
  IF(AND(VALUE(LEFT($A608,3))=311,RIGHT($B608,5)="Total"),VLOOKUP('311'!$G$59,_311_Table3,MATCH(MID($B608,1,1),_311_Table3_ColumnLookup,0),FALSE),
  IF(VALUE(LEFT($A608,3))=311,VLOOKUP(VALUE(MID($B608,2,1)),_311_Table3,MATCH(MID($B608,1,1),_311_Table3_ColumnLookup,0),FALSE)
+N("311"),
  IF(AND(VALUE(LEFT($A608,3))=312,LEFT($G608,10)="Unincepted",$B608="G "),VLOOKUP(" ULO",_312_Table3,MATCH('312'!$N$16,_312_Table3_ColumnLookup,0),FALSE),
  IF(AND(VALUE(LEFT($A608,3))=312,LEFT($G608,10)="Unincepted",$B608="O "),VLOOKUP(" ULO",_312_Table3,MATCH('312'!$V$16,_312_Table3_ColumnLookup,0),FALSE),
  IF(AND(VALUE(LEFT($A608,3))=312,LEFT($G608,10)="Unincepted",$B608="Q "),VLOOKUP(" ULO",_312_Table3,MATCH('312'!$X$16,_312_Table3_ColumnLookup,0),FALSE),
  IF(AND(VALUE(LEFT($A608,3))=312,LEFT($G608,10)="Unincepted"),VLOOKUP(" ULO",_312_Table3,MATCH(LEFT($B608,1),_312_Table3_ColumnLookup,0),FALSE),
  IF(AND(VALUE(LEFT($A608,3))=312,LEFT($G608,5)="Total",$B608="G "),VLOOKUP('312'!$F$80,_312_Table3,MATCH('312'!$N$16,_312_Table3_ColumnLookup,0),FALSE),
  IF(AND(VALUE(LEFT($A608,3))=312,LEFT($G608,5)="Total",$B608="O "),VLOOKUP('312'!$F$80,_312_Table3,MATCH('312'!$V$16,_312_Table3_ColumnLookup,0),FALSE),
  IF(AND(VALUE(LEFT($A608,3))=312,LEFT($G608,5)="Total",$B608="Q "),VLOOKUP('312'!$F$80,_312_Table3,MATCH('312'!$X$16,_312_Table3_ColumnLookup,0),FALSE),
  IF(AND(VALUE(LEFT($A608,3))=312,LEFT($G608,5)="Total"),VLOOKUP('312'!$F$80,_312_Table3,MATCH(LEFT($B608,1),_312_Table3_ColumnLookup,0),FALSE),
  IF(AND(VALUE(LEFT($A608,3))=312,LEN($I608)=4,$B608="G"),VLOOKUP($I608,_312_Table3,MATCH('312'!$N$16,_312_Table3_ColumnLookup,0),FALSE),
  IF(AND(VALUE(LEFT($A608,3))=312,LEN($I608)=4,$B608="O"),VLOOKUP($I608,_312_Table3,MATCH('312'!$V$16,_312_Table3_ColumnLookup,0),FALSE),
  IF(AND(VALUE(LEFT($A608,3))=312,LEN($I608)=4,$B608="Q"),VLOOKUP($I608,_312_Table3,MATCH('312'!$X$16,_312_Table3_ColumnLookup,0),FALSE),
  IF(AND(VALUE(LEFT($A608,3))=312,LEN($I608)=4),VLOOKUP($I608,_312_Table3,MATCH(LEFT($B608,1),_312_Table3_ColumnLookup,0),FALSE)
+N("312"),
  IF(VALUE(LEFT($A608,3))=313,VLOOKUP(VALUE(MID($B608,2,1)),_313_Table3,MATCH(MID($B608,1,1),_313_Table3_ColumnLookup,0),FALSE)
+N("313"),
  IF(AND(VALUE(LEFT($A608,3))=314,LEN($B608)=3),VLOOKUP(VALUE(MID($B608,2,2)),_314_Table3,MATCH(MID($B608,1,1),_314_Table3_ColumnLookup,0),FALSE),
  IF(VALUE(LEFT($A608,3))=314,VLOOKUP(VALUE(MID($B608,2,1)),_314_Table3,MATCH(MID($B608,1,1),_314_Table3_ColumnLookup,0),FALSE)
+N("314"),
""))))))))))))))))))))))))</f>
        <v>#NAME?</v>
      </c>
      <c r="G608" t="s">
        <v>1153</v>
      </c>
      <c r="H608" s="321">
        <f>IFERROR(
IF(ISERROR($D608)=FALSE,$D608,IF(ISERROR($E608)=FALSE,$E608,IF(ISERROR($F608)=FALSE,$F608
+N("012 checkboxes"),
IF(
IF(OR(LEFT($A608,9)="Syndicate",LEFT($A608,12)="NewSyndicate"),VLOOKUP($A608,'012'!$J:$ZW,MATCH("Link to button",'012'!$J$1:$ZW$1,0),0)
+N("309 checkbox"),
IF($C608="309 LCR Summary0",VLOOKUP("Notes990",'309'!$P:$ZZ,MATCH("Link to button",'309'!$P$1:$ZZ$1,0),0)
+N("313 checkboxes"),
IF($C608="313 Financial Information0LcmVsScr",IF($C608="309 LCR Summary0",VLOOKUP("LcmVsScr",'309'!$N:$ZZ,MATCH("Link to button",'309'!$N$1:$ZZ$1,0),0),
IF($C608="313 Financial Information0LcrDocAttached",IF($C608="309 LCR Summary0",VLOOKUP("LcrDocAttached",'309'!$N:$ZZ,MATCH("Link to button",'309'!$N$1:$ZZ$1,0),
0)))))))=1,TRUE,FALSE)
))),"")</f>
        <v>0</v>
      </c>
      <c r="I608">
        <v>2013</v>
      </c>
    </row>
    <row r="609" spans="1:9" customFormat="1">
      <c r="A609" s="237" t="str">
        <f>VLOOKUP($G609,CSVLookups!$B:$R,MATCH(A$1,CSVLookups!$B$1:$R$1,0),FALSE)</f>
        <v>312 Projected Solvency II Technical Provisions at Time Zero</v>
      </c>
      <c r="B609" s="237" t="str">
        <f>VLOOKUP($G609,CSVLookups!$B:$R,MATCH(B$1,CSVLookups!$B$1:$R$1,0),FALSE)</f>
        <v>K</v>
      </c>
      <c r="C609" s="238" t="str">
        <f t="shared" si="10"/>
        <v>312 Projected Solvency II Technical Provisions at Time ZeroK2013</v>
      </c>
      <c r="D609" s="238">
        <f>IF(AND(VALUE(LEFT($A609,3))=309,LEN($B609)=3),VLOOKUP(VALUE(MID($B609,2,2)),_309_Table1,MATCH(MID($B609,1,1),_309_Table1_ColumnLookup,0),FALSE),
  IF($C609="309 LCR SummaryA",OneYearSCR,IF($C609="309 LCR SummaryB",UltimateSCR,IF(VALUE(LEFT($A609,3))=309,VLOOKUP(VALUE(MID($B609,2,1)),_309_Table1,MATCH(MID($B609,1,1),_309_Table1_ColumnLookup,0),FALSE)
+N("309"),
  IF(VALUE(LEFT($A609,3))=310,VLOOKUP(VALUE(MID($B609,2,1)),_310_Table1,MATCH(MID($B609,1,1),_310_Table1_ColumnLookup,0),FALSE)
+N("310"),
  IF(AND(VALUE(LEFT($A609,3))=311,LEN($I609)=4),VLOOKUP($I609,_311_Table1,MATCH($B609,_311_Table1_ColumnLookup,0),FALSE),
  IF(AND(VALUE(LEFT($A609,3))=311,OR($B609="I2",$B609="J2",$B609="K2",$B609="L2")),VLOOKUP('311'!$G$58,_311_Table1,MATCH(MID($B609,1,1),_311_Table1_ColumnLookup,0),FALSE),
  IF(AND(VALUE(LEFT($A609,3))=311,RIGHT($B609,5)="Total"),VLOOKUP('311'!$G$59,_311_Table1,MATCH(MID($B609,1,1),_311_Table1_ColumnLookup,0),FALSE),
  IF(VALUE(LEFT($A609,3))=311,VLOOKUP(VALUE(MID($B609,2,1)),_311_Table1,MATCH(MID($B609,1,1),_311_Table1_ColumnLookup,0),FALSE)
+N("311"),
  IF(AND(VALUE(LEFT($A609,3))=312,LEFT($G609,10)="Unincepted",$B609="G "),VLOOKUP(" ULO",_312_Table1,MATCH('312'!$N$16,_312_Table1_ColumnLookup,0),FALSE),
  IF(AND(VALUE(LEFT($A609,3))=312,LEFT($G609,10)="Unincepted",$B609="O "),VLOOKUP(" ULO",_312_Table1,MATCH('312'!$V$16,_312_Table1_ColumnLookup,0),FALSE),
  IF(AND(VALUE(LEFT($A609,3))=312,LEFT($G609,10)="Unincepted",$B609="Q "),VLOOKUP(" ULO",_312_Table1,MATCH('312'!$X$16,_312_Table1_ColumnLookup,0),FALSE),
  IF(AND(VALUE(LEFT($A609,3))=312,LEFT($G609,10)="Unincepted"),VLOOKUP(" ULO",_312_Table1,MATCH(LEFT($B609,1),_312_Table1_ColumnLookup,0),FALSE),
  IF(AND(VALUE(LEFT($A609,3))=312,LEFT($G609,5)="Total",$B609="G "),VLOOKUP('312'!$F$80,_312_Table1,MATCH('312'!$N$16,_312_Table1_ColumnLookup,0),FALSE),
  IF(AND(VALUE(LEFT($A609,3))=312,LEFT($G609,5)="Total",$B609="O "),VLOOKUP('312'!$F$80,_312_Table1,MATCH('312'!$V$16,_312_Table1_ColumnLookup,0),FALSE),
  IF(AND(VALUE(LEFT($A609,3))=312,LEFT($G609,5)="Total",$B609="Q "),VLOOKUP('312'!$F$80,_312_Table1,MATCH('312'!$X$16,_312_Table1_ColumnLookup,0),FALSE),
  IF(AND(VALUE(LEFT($A609,3))=312,LEFT($G609,5)="Total"),VLOOKUP('312'!$F$80,_312_Table1,MATCH(LEFT($B609,1),_312_Table1_ColumnLookup,0),FALSE),
  IF(AND(VALUE(LEFT($A609,3))=312,LEN($I609)=4,$B609="G"),VLOOKUP($I609,_312_Table1,MATCH('312'!$N$16,_312_Table1_ColumnLookup,0),FALSE),
  IF(AND(VALUE(LEFT($A609,3))=312,LEN($I609)=4,$B609="O"),VLOOKUP($I609,_312_Table1,MATCH('312'!$V$16,_312_Table1_ColumnLookup,0),FALSE),
  IF(AND(VALUE(LEFT($A609,3))=312,LEN($I609)=4,$B609="Q"),VLOOKUP($I609,_312_Table1,MATCH('312'!$X$16,_312_Table1_ColumnLookup,0),FALSE),
  IF(AND(VALUE(LEFT($A609,3))=312,LEN($I609)=4),VLOOKUP($I609,_312_Table1,MATCH(LEFT($B609,1),_312_Table1_ColumnLookup,0),FALSE)
+N("312"),
  IF(VALUE(LEFT($A609,3))=313,VLOOKUP(VALUE(MID($B609,2,1)),_313_Table1,MATCH(MID($B609,1,1),_313_Table1_ColumnLookup,0),FALSE)
+N("313"),
  IF(AND(VALUE(LEFT($A609,3))=314,LEN($B609)=3),VLOOKUP(VALUE(MID($B609,2,2)),_314_Table1,MATCH(MID($B609,1,1),_314_Table1_ColumnLookup,0),FALSE),
  IF(VALUE(LEFT($A609,3))=314,VLOOKUP(VALUE(MID($B609,2,1)),_314_Table1,MATCH(MID($B609,1,1),_314_Table1_ColumnLookup,0),FALSE)
+N("314"),
""))))))))))))))))))))))))</f>
        <v>0</v>
      </c>
      <c r="E609" s="238" t="e">
        <f>IF(AND(VALUE(LEFT($A609,3))=309,LEN($B609)=3),VLOOKUP(VALUE(MID($B609,2,2)),_309_Table2,MATCH(MID($B609,1,1),_309_Table2_ColumnLookup,0),FALSE),
  IF($C609="309 LCR SummaryA",OneYearSCR,IF($C609="309 LCR SummaryB",UltimateSCR,IF(VALUE(LEFT($A609,3))=309,VLOOKUP(VALUE(MID($B609,2,1)),_309_Table2,MATCH(MID($B609,1,1),_309_Table2_ColumnLookup,0),FALSE)
+N("309"),
  IF(VALUE(LEFT($A609,3))=310,VLOOKUP(VALUE(MID($B609,2,1)),_310_Table2,MATCH(MID($B609,1,1),_310_Table2_ColumnLookup,0),FALSE)
+N("310"),
  IF(AND(VALUE(LEFT($A609,3))=311,LEN($I609)=4),VLOOKUP($I609,_311_Table2,MATCH($B609,_311_Table2_ColumnLookup,0),FALSE),
  IF(AND(VALUE(LEFT($A609,3))=311,OR($B609="I2",$B609="J2",$B609="K2",$B609="L2")),VLOOKUP('311'!$G$58,_311_Table2,MATCH(MID($B609,1,1),_311_Table2_ColumnLookup,0),FALSE),
  IF(AND(VALUE(LEFT($A609,3))=311,RIGHT($B609,5)="Total"),VLOOKUP('311'!$G$59,_311_Table2,MATCH(MID($B609,1,1),_311_Table2_ColumnLookup,0),FALSE),
  IF(VALUE(LEFT($A609,3))=311,VLOOKUP(VALUE(MID($B609,2,1)),_311_Table2,MATCH(MID($B609,1,1),_311_Table2_ColumnLookup,0),FALSE)
+N("311"),
  IF(AND(VALUE(LEFT($A609,3))=312,LEFT($G609,10)="Unincepted",$B609="G "),VLOOKUP(" ULO",_312_Table2,MATCH('312'!$N$16,_312_Table2_ColumnLookup,0),FALSE),
  IF(AND(VALUE(LEFT($A609,3))=312,LEFT($G609,10)="Unincepted",$B609="O "),VLOOKUP(" ULO",_312_Table2,MATCH('312'!$V$16,_312_Table2_ColumnLookup,0),FALSE),
  IF(AND(VALUE(LEFT($A609,3))=312,LEFT($G609,10)="Unincepted",$B609="Q "),VLOOKUP(" ULO",_312_Table2,MATCH('312'!$X$16,_312_Table2_ColumnLookup,0),FALSE),
  IF(AND(VALUE(LEFT($A609,3))=312,LEFT($G609,10)="Unincepted"),VLOOKUP(" ULO",_312_Table2,MATCH(LEFT($B609,1),_312_Table2_ColumnLookup,0),FALSE),
  IF(AND(VALUE(LEFT($A609,3))=312,LEFT($G609,5)="Total",$B609="G "),VLOOKUP('312'!$F$80,_312_Table2,MATCH('312'!$N$16,_312_Table2_ColumnLookup,0),FALSE),
  IF(AND(VALUE(LEFT($A609,3))=312,LEFT($G609,5)="Total",$B609="O "),VLOOKUP('312'!$F$80,_312_Table2,MATCH('312'!$V$16,_312_Table2_ColumnLookup,0),FALSE),
  IF(AND(VALUE(LEFT($A609,3))=312,LEFT($G609,5)="Total",$B609="Q "),VLOOKUP('312'!$F$80,_312_Table2,MATCH('312'!$X$16,_312_Table2_ColumnLookup,0),FALSE),
  IF(AND(VALUE(LEFT($A609,3))=312,LEFT($G609,5)="Total"),VLOOKUP('312'!$F$80,_312_Table2,MATCH(LEFT($B609,1),_312_Table2_ColumnLookup,0),FALSE),
  IF(AND(VALUE(LEFT($A609,3))=312,LEN($I609)=4,$B609="G"),VLOOKUP($I609,_312_Table2,MATCH('312'!$N$16,_312_Table2_ColumnLookup,0),FALSE),
  IF(AND(VALUE(LEFT($A609,3))=312,LEN($I609)=4,$B609="O"),VLOOKUP($I609,_312_Table2,MATCH('312'!$V$16,_312_Table2_ColumnLookup,0),FALSE),
  IF(AND(VALUE(LEFT($A609,3))=312,LEN($I609)=4,$B609="Q"),VLOOKUP($I609,_312_Table2,MATCH('312'!$X$16,_312_Table2_ColumnLookup,0),FALSE),
  IF(AND(VALUE(LEFT($A609,3))=312,LEN($I609)=4),VLOOKUP($I609,_312_Table2,MATCH(LEFT($B609,1),_312_Table2_ColumnLookup,0),FALSE)
+N("312"),
  IF(VALUE(LEFT($A609,3))=313,VLOOKUP(VALUE(MID($B609,2,1)),_313_Table2,MATCH(MID($B609,1,1),_313_Table2_ColumnLookup,0),FALSE)
+N("313"),
  IF(AND(VALUE(LEFT($A609,3))=314,LEN($B609)=3),VLOOKUP(VALUE(MID($B609,2,2)),_314_Table2,MATCH(MID($B609,1,1),_314_Table2_ColumnLookup,0),FALSE),
  IF(VALUE(LEFT($A609,3))=314,VLOOKUP(VALUE(MID($B609,2,1)),_314_Table2,MATCH(MID($B609,1,1),_314_Table2_ColumnLookup,0),FALSE)
+N("314"),
""))))))))))))))))))))))))</f>
        <v>#NAME?</v>
      </c>
      <c r="F609" s="238" t="e">
        <f>IF(AND(VALUE(LEFT($A609,3))=309,LEN($B609)=3),VLOOKUP(VALUE(MID($B609,2,2)),_309_Table3,MATCH(MID($B609,1,1),_309_Table3_ColumnLookup,0),FALSE),
  IF($C609="309 LCR SummaryA",OneYearSCR,IF($C609="309 LCR SummaryB",UltimateSCR,IF(VALUE(LEFT($A609,3))=309,VLOOKUP(VALUE(MID($B609,2,1)),_309_Table3,MATCH(MID($B609,1,1),_309_Table3_ColumnLookup,0),FALSE)
+N("309"),
  IF(VALUE(LEFT($A609,3))=310,VLOOKUP(VALUE(MID($B609,2,1)),_310_Table3,MATCH(MID($B609,1,1),_310_Table3_ColumnLookup,0),FALSE)
+N("310"),
  IF(AND(VALUE(LEFT($A609,3))=311,LEN($I609)=4),VLOOKUP($I609,_311_Table3,MATCH($B609,_311_Table3_ColumnLookup,0),FALSE),
  IF(AND(VALUE(LEFT($A609,3))=311,OR($B609="I2",$B609="J2",$B609="K2",$B609="L2")),VLOOKUP('311'!$G$58,_311_Table3,MATCH(MID($B609,1,1),_311_Table3_ColumnLookup,0),FALSE),
  IF(AND(VALUE(LEFT($A609,3))=311,RIGHT($B609,5)="Total"),VLOOKUP('311'!$G$59,_311_Table3,MATCH(MID($B609,1,1),_311_Table3_ColumnLookup,0),FALSE),
  IF(VALUE(LEFT($A609,3))=311,VLOOKUP(VALUE(MID($B609,2,1)),_311_Table3,MATCH(MID($B609,1,1),_311_Table3_ColumnLookup,0),FALSE)
+N("311"),
  IF(AND(VALUE(LEFT($A609,3))=312,LEFT($G609,10)="Unincepted",$B609="G "),VLOOKUP(" ULO",_312_Table3,MATCH('312'!$N$16,_312_Table3_ColumnLookup,0),FALSE),
  IF(AND(VALUE(LEFT($A609,3))=312,LEFT($G609,10)="Unincepted",$B609="O "),VLOOKUP(" ULO",_312_Table3,MATCH('312'!$V$16,_312_Table3_ColumnLookup,0),FALSE),
  IF(AND(VALUE(LEFT($A609,3))=312,LEFT($G609,10)="Unincepted",$B609="Q "),VLOOKUP(" ULO",_312_Table3,MATCH('312'!$X$16,_312_Table3_ColumnLookup,0),FALSE),
  IF(AND(VALUE(LEFT($A609,3))=312,LEFT($G609,10)="Unincepted"),VLOOKUP(" ULO",_312_Table3,MATCH(LEFT($B609,1),_312_Table3_ColumnLookup,0),FALSE),
  IF(AND(VALUE(LEFT($A609,3))=312,LEFT($G609,5)="Total",$B609="G "),VLOOKUP('312'!$F$80,_312_Table3,MATCH('312'!$N$16,_312_Table3_ColumnLookup,0),FALSE),
  IF(AND(VALUE(LEFT($A609,3))=312,LEFT($G609,5)="Total",$B609="O "),VLOOKUP('312'!$F$80,_312_Table3,MATCH('312'!$V$16,_312_Table3_ColumnLookup,0),FALSE),
  IF(AND(VALUE(LEFT($A609,3))=312,LEFT($G609,5)="Total",$B609="Q "),VLOOKUP('312'!$F$80,_312_Table3,MATCH('312'!$X$16,_312_Table3_ColumnLookup,0),FALSE),
  IF(AND(VALUE(LEFT($A609,3))=312,LEFT($G609,5)="Total"),VLOOKUP('312'!$F$80,_312_Table3,MATCH(LEFT($B609,1),_312_Table3_ColumnLookup,0),FALSE),
  IF(AND(VALUE(LEFT($A609,3))=312,LEN($I609)=4,$B609="G"),VLOOKUP($I609,_312_Table3,MATCH('312'!$N$16,_312_Table3_ColumnLookup,0),FALSE),
  IF(AND(VALUE(LEFT($A609,3))=312,LEN($I609)=4,$B609="O"),VLOOKUP($I609,_312_Table3,MATCH('312'!$V$16,_312_Table3_ColumnLookup,0),FALSE),
  IF(AND(VALUE(LEFT($A609,3))=312,LEN($I609)=4,$B609="Q"),VLOOKUP($I609,_312_Table3,MATCH('312'!$X$16,_312_Table3_ColumnLookup,0),FALSE),
  IF(AND(VALUE(LEFT($A609,3))=312,LEN($I609)=4),VLOOKUP($I609,_312_Table3,MATCH(LEFT($B609,1),_312_Table3_ColumnLookup,0),FALSE)
+N("312"),
  IF(VALUE(LEFT($A609,3))=313,VLOOKUP(VALUE(MID($B609,2,1)),_313_Table3,MATCH(MID($B609,1,1),_313_Table3_ColumnLookup,0),FALSE)
+N("313"),
  IF(AND(VALUE(LEFT($A609,3))=314,LEN($B609)=3),VLOOKUP(VALUE(MID($B609,2,2)),_314_Table3,MATCH(MID($B609,1,1),_314_Table3_ColumnLookup,0),FALSE),
  IF(VALUE(LEFT($A609,3))=314,VLOOKUP(VALUE(MID($B609,2,1)),_314_Table3,MATCH(MID($B609,1,1),_314_Table3_ColumnLookup,0),FALSE)
+N("314"),
""))))))))))))))))))))))))</f>
        <v>#NAME?</v>
      </c>
      <c r="G609" t="s">
        <v>1154</v>
      </c>
      <c r="H609" s="321">
        <f>IFERROR(
IF(ISERROR($D609)=FALSE,$D609,IF(ISERROR($E609)=FALSE,$E609,IF(ISERROR($F609)=FALSE,$F609
+N("012 checkboxes"),
IF(
IF(OR(LEFT($A609,9)="Syndicate",LEFT($A609,12)="NewSyndicate"),VLOOKUP($A609,'012'!$J:$ZW,MATCH("Link to button",'012'!$J$1:$ZW$1,0),0)
+N("309 checkbox"),
IF($C609="309 LCR Summary0",VLOOKUP("Notes990",'309'!$P:$ZZ,MATCH("Link to button",'309'!$P$1:$ZZ$1,0),0)
+N("313 checkboxes"),
IF($C609="313 Financial Information0LcmVsScr",IF($C609="309 LCR Summary0",VLOOKUP("LcmVsScr",'309'!$N:$ZZ,MATCH("Link to button",'309'!$N$1:$ZZ$1,0),0),
IF($C609="313 Financial Information0LcrDocAttached",IF($C609="309 LCR Summary0",VLOOKUP("LcrDocAttached",'309'!$N:$ZZ,MATCH("Link to button",'309'!$N$1:$ZZ$1,0),
0)))))))=1,TRUE,FALSE)
))),"")</f>
        <v>0</v>
      </c>
      <c r="I609">
        <v>2013</v>
      </c>
    </row>
    <row r="610" spans="1:9" customFormat="1">
      <c r="A610" s="237" t="str">
        <f>VLOOKUP($G610,CSVLookups!$B:$R,MATCH(A$1,CSVLookups!$B$1:$R$1,0),FALSE)</f>
        <v>312 Projected Solvency II Technical Provisions at Time Zero</v>
      </c>
      <c r="B610" s="237" t="str">
        <f>VLOOKUP($G610,CSVLookups!$B:$R,MATCH(B$1,CSVLookups!$B$1:$R$1,0),FALSE)</f>
        <v>L</v>
      </c>
      <c r="C610" s="238" t="str">
        <f t="shared" si="10"/>
        <v>312 Projected Solvency II Technical Provisions at Time ZeroL2013</v>
      </c>
      <c r="D610" s="238">
        <f>IF(AND(VALUE(LEFT($A610,3))=309,LEN($B610)=3),VLOOKUP(VALUE(MID($B610,2,2)),_309_Table1,MATCH(MID($B610,1,1),_309_Table1_ColumnLookup,0),FALSE),
  IF($C610="309 LCR SummaryA",OneYearSCR,IF($C610="309 LCR SummaryB",UltimateSCR,IF(VALUE(LEFT($A610,3))=309,VLOOKUP(VALUE(MID($B610,2,1)),_309_Table1,MATCH(MID($B610,1,1),_309_Table1_ColumnLookup,0),FALSE)
+N("309"),
  IF(VALUE(LEFT($A610,3))=310,VLOOKUP(VALUE(MID($B610,2,1)),_310_Table1,MATCH(MID($B610,1,1),_310_Table1_ColumnLookup,0),FALSE)
+N("310"),
  IF(AND(VALUE(LEFT($A610,3))=311,LEN($I610)=4),VLOOKUP($I610,_311_Table1,MATCH($B610,_311_Table1_ColumnLookup,0),FALSE),
  IF(AND(VALUE(LEFT($A610,3))=311,OR($B610="I2",$B610="J2",$B610="K2",$B610="L2")),VLOOKUP('311'!$G$58,_311_Table1,MATCH(MID($B610,1,1),_311_Table1_ColumnLookup,0),FALSE),
  IF(AND(VALUE(LEFT($A610,3))=311,RIGHT($B610,5)="Total"),VLOOKUP('311'!$G$59,_311_Table1,MATCH(MID($B610,1,1),_311_Table1_ColumnLookup,0),FALSE),
  IF(VALUE(LEFT($A610,3))=311,VLOOKUP(VALUE(MID($B610,2,1)),_311_Table1,MATCH(MID($B610,1,1),_311_Table1_ColumnLookup,0),FALSE)
+N("311"),
  IF(AND(VALUE(LEFT($A610,3))=312,LEFT($G610,10)="Unincepted",$B610="G "),VLOOKUP(" ULO",_312_Table1,MATCH('312'!$N$16,_312_Table1_ColumnLookup,0),FALSE),
  IF(AND(VALUE(LEFT($A610,3))=312,LEFT($G610,10)="Unincepted",$B610="O "),VLOOKUP(" ULO",_312_Table1,MATCH('312'!$V$16,_312_Table1_ColumnLookup,0),FALSE),
  IF(AND(VALUE(LEFT($A610,3))=312,LEFT($G610,10)="Unincepted",$B610="Q "),VLOOKUP(" ULO",_312_Table1,MATCH('312'!$X$16,_312_Table1_ColumnLookup,0),FALSE),
  IF(AND(VALUE(LEFT($A610,3))=312,LEFT($G610,10)="Unincepted"),VLOOKUP(" ULO",_312_Table1,MATCH(LEFT($B610,1),_312_Table1_ColumnLookup,0),FALSE),
  IF(AND(VALUE(LEFT($A610,3))=312,LEFT($G610,5)="Total",$B610="G "),VLOOKUP('312'!$F$80,_312_Table1,MATCH('312'!$N$16,_312_Table1_ColumnLookup,0),FALSE),
  IF(AND(VALUE(LEFT($A610,3))=312,LEFT($G610,5)="Total",$B610="O "),VLOOKUP('312'!$F$80,_312_Table1,MATCH('312'!$V$16,_312_Table1_ColumnLookup,0),FALSE),
  IF(AND(VALUE(LEFT($A610,3))=312,LEFT($G610,5)="Total",$B610="Q "),VLOOKUP('312'!$F$80,_312_Table1,MATCH('312'!$X$16,_312_Table1_ColumnLookup,0),FALSE),
  IF(AND(VALUE(LEFT($A610,3))=312,LEFT($G610,5)="Total"),VLOOKUP('312'!$F$80,_312_Table1,MATCH(LEFT($B610,1),_312_Table1_ColumnLookup,0),FALSE),
  IF(AND(VALUE(LEFT($A610,3))=312,LEN($I610)=4,$B610="G"),VLOOKUP($I610,_312_Table1,MATCH('312'!$N$16,_312_Table1_ColumnLookup,0),FALSE),
  IF(AND(VALUE(LEFT($A610,3))=312,LEN($I610)=4,$B610="O"),VLOOKUP($I610,_312_Table1,MATCH('312'!$V$16,_312_Table1_ColumnLookup,0),FALSE),
  IF(AND(VALUE(LEFT($A610,3))=312,LEN($I610)=4,$B610="Q"),VLOOKUP($I610,_312_Table1,MATCH('312'!$X$16,_312_Table1_ColumnLookup,0),FALSE),
  IF(AND(VALUE(LEFT($A610,3))=312,LEN($I610)=4),VLOOKUP($I610,_312_Table1,MATCH(LEFT($B610,1),_312_Table1_ColumnLookup,0),FALSE)
+N("312"),
  IF(VALUE(LEFT($A610,3))=313,VLOOKUP(VALUE(MID($B610,2,1)),_313_Table1,MATCH(MID($B610,1,1),_313_Table1_ColumnLookup,0),FALSE)
+N("313"),
  IF(AND(VALUE(LEFT($A610,3))=314,LEN($B610)=3),VLOOKUP(VALUE(MID($B610,2,2)),_314_Table1,MATCH(MID($B610,1,1),_314_Table1_ColumnLookup,0),FALSE),
  IF(VALUE(LEFT($A610,3))=314,VLOOKUP(VALUE(MID($B610,2,1)),_314_Table1,MATCH(MID($B610,1,1),_314_Table1_ColumnLookup,0),FALSE)
+N("314"),
""))))))))))))))))))))))))</f>
        <v>0</v>
      </c>
      <c r="E610" s="238" t="e">
        <f>IF(AND(VALUE(LEFT($A610,3))=309,LEN($B610)=3),VLOOKUP(VALUE(MID($B610,2,2)),_309_Table2,MATCH(MID($B610,1,1),_309_Table2_ColumnLookup,0),FALSE),
  IF($C610="309 LCR SummaryA",OneYearSCR,IF($C610="309 LCR SummaryB",UltimateSCR,IF(VALUE(LEFT($A610,3))=309,VLOOKUP(VALUE(MID($B610,2,1)),_309_Table2,MATCH(MID($B610,1,1),_309_Table2_ColumnLookup,0),FALSE)
+N("309"),
  IF(VALUE(LEFT($A610,3))=310,VLOOKUP(VALUE(MID($B610,2,1)),_310_Table2,MATCH(MID($B610,1,1),_310_Table2_ColumnLookup,0),FALSE)
+N("310"),
  IF(AND(VALUE(LEFT($A610,3))=311,LEN($I610)=4),VLOOKUP($I610,_311_Table2,MATCH($B610,_311_Table2_ColumnLookup,0),FALSE),
  IF(AND(VALUE(LEFT($A610,3))=311,OR($B610="I2",$B610="J2",$B610="K2",$B610="L2")),VLOOKUP('311'!$G$58,_311_Table2,MATCH(MID($B610,1,1),_311_Table2_ColumnLookup,0),FALSE),
  IF(AND(VALUE(LEFT($A610,3))=311,RIGHT($B610,5)="Total"),VLOOKUP('311'!$G$59,_311_Table2,MATCH(MID($B610,1,1),_311_Table2_ColumnLookup,0),FALSE),
  IF(VALUE(LEFT($A610,3))=311,VLOOKUP(VALUE(MID($B610,2,1)),_311_Table2,MATCH(MID($B610,1,1),_311_Table2_ColumnLookup,0),FALSE)
+N("311"),
  IF(AND(VALUE(LEFT($A610,3))=312,LEFT($G610,10)="Unincepted",$B610="G "),VLOOKUP(" ULO",_312_Table2,MATCH('312'!$N$16,_312_Table2_ColumnLookup,0),FALSE),
  IF(AND(VALUE(LEFT($A610,3))=312,LEFT($G610,10)="Unincepted",$B610="O "),VLOOKUP(" ULO",_312_Table2,MATCH('312'!$V$16,_312_Table2_ColumnLookup,0),FALSE),
  IF(AND(VALUE(LEFT($A610,3))=312,LEFT($G610,10)="Unincepted",$B610="Q "),VLOOKUP(" ULO",_312_Table2,MATCH('312'!$X$16,_312_Table2_ColumnLookup,0),FALSE),
  IF(AND(VALUE(LEFT($A610,3))=312,LEFT($G610,10)="Unincepted"),VLOOKUP(" ULO",_312_Table2,MATCH(LEFT($B610,1),_312_Table2_ColumnLookup,0),FALSE),
  IF(AND(VALUE(LEFT($A610,3))=312,LEFT($G610,5)="Total",$B610="G "),VLOOKUP('312'!$F$80,_312_Table2,MATCH('312'!$N$16,_312_Table2_ColumnLookup,0),FALSE),
  IF(AND(VALUE(LEFT($A610,3))=312,LEFT($G610,5)="Total",$B610="O "),VLOOKUP('312'!$F$80,_312_Table2,MATCH('312'!$V$16,_312_Table2_ColumnLookup,0),FALSE),
  IF(AND(VALUE(LEFT($A610,3))=312,LEFT($G610,5)="Total",$B610="Q "),VLOOKUP('312'!$F$80,_312_Table2,MATCH('312'!$X$16,_312_Table2_ColumnLookup,0),FALSE),
  IF(AND(VALUE(LEFT($A610,3))=312,LEFT($G610,5)="Total"),VLOOKUP('312'!$F$80,_312_Table2,MATCH(LEFT($B610,1),_312_Table2_ColumnLookup,0),FALSE),
  IF(AND(VALUE(LEFT($A610,3))=312,LEN($I610)=4,$B610="G"),VLOOKUP($I610,_312_Table2,MATCH('312'!$N$16,_312_Table2_ColumnLookup,0),FALSE),
  IF(AND(VALUE(LEFT($A610,3))=312,LEN($I610)=4,$B610="O"),VLOOKUP($I610,_312_Table2,MATCH('312'!$V$16,_312_Table2_ColumnLookup,0),FALSE),
  IF(AND(VALUE(LEFT($A610,3))=312,LEN($I610)=4,$B610="Q"),VLOOKUP($I610,_312_Table2,MATCH('312'!$X$16,_312_Table2_ColumnLookup,0),FALSE),
  IF(AND(VALUE(LEFT($A610,3))=312,LEN($I610)=4),VLOOKUP($I610,_312_Table2,MATCH(LEFT($B610,1),_312_Table2_ColumnLookup,0),FALSE)
+N("312"),
  IF(VALUE(LEFT($A610,3))=313,VLOOKUP(VALUE(MID($B610,2,1)),_313_Table2,MATCH(MID($B610,1,1),_313_Table2_ColumnLookup,0),FALSE)
+N("313"),
  IF(AND(VALUE(LEFT($A610,3))=314,LEN($B610)=3),VLOOKUP(VALUE(MID($B610,2,2)),_314_Table2,MATCH(MID($B610,1,1),_314_Table2_ColumnLookup,0),FALSE),
  IF(VALUE(LEFT($A610,3))=314,VLOOKUP(VALUE(MID($B610,2,1)),_314_Table2,MATCH(MID($B610,1,1),_314_Table2_ColumnLookup,0),FALSE)
+N("314"),
""))))))))))))))))))))))))</f>
        <v>#NAME?</v>
      </c>
      <c r="F610" s="238" t="e">
        <f>IF(AND(VALUE(LEFT($A610,3))=309,LEN($B610)=3),VLOOKUP(VALUE(MID($B610,2,2)),_309_Table3,MATCH(MID($B610,1,1),_309_Table3_ColumnLookup,0),FALSE),
  IF($C610="309 LCR SummaryA",OneYearSCR,IF($C610="309 LCR SummaryB",UltimateSCR,IF(VALUE(LEFT($A610,3))=309,VLOOKUP(VALUE(MID($B610,2,1)),_309_Table3,MATCH(MID($B610,1,1),_309_Table3_ColumnLookup,0),FALSE)
+N("309"),
  IF(VALUE(LEFT($A610,3))=310,VLOOKUP(VALUE(MID($B610,2,1)),_310_Table3,MATCH(MID($B610,1,1),_310_Table3_ColumnLookup,0),FALSE)
+N("310"),
  IF(AND(VALUE(LEFT($A610,3))=311,LEN($I610)=4),VLOOKUP($I610,_311_Table3,MATCH($B610,_311_Table3_ColumnLookup,0),FALSE),
  IF(AND(VALUE(LEFT($A610,3))=311,OR($B610="I2",$B610="J2",$B610="K2",$B610="L2")),VLOOKUP('311'!$G$58,_311_Table3,MATCH(MID($B610,1,1),_311_Table3_ColumnLookup,0),FALSE),
  IF(AND(VALUE(LEFT($A610,3))=311,RIGHT($B610,5)="Total"),VLOOKUP('311'!$G$59,_311_Table3,MATCH(MID($B610,1,1),_311_Table3_ColumnLookup,0),FALSE),
  IF(VALUE(LEFT($A610,3))=311,VLOOKUP(VALUE(MID($B610,2,1)),_311_Table3,MATCH(MID($B610,1,1),_311_Table3_ColumnLookup,0),FALSE)
+N("311"),
  IF(AND(VALUE(LEFT($A610,3))=312,LEFT($G610,10)="Unincepted",$B610="G "),VLOOKUP(" ULO",_312_Table3,MATCH('312'!$N$16,_312_Table3_ColumnLookup,0),FALSE),
  IF(AND(VALUE(LEFT($A610,3))=312,LEFT($G610,10)="Unincepted",$B610="O "),VLOOKUP(" ULO",_312_Table3,MATCH('312'!$V$16,_312_Table3_ColumnLookup,0),FALSE),
  IF(AND(VALUE(LEFT($A610,3))=312,LEFT($G610,10)="Unincepted",$B610="Q "),VLOOKUP(" ULO",_312_Table3,MATCH('312'!$X$16,_312_Table3_ColumnLookup,0),FALSE),
  IF(AND(VALUE(LEFT($A610,3))=312,LEFT($G610,10)="Unincepted"),VLOOKUP(" ULO",_312_Table3,MATCH(LEFT($B610,1),_312_Table3_ColumnLookup,0),FALSE),
  IF(AND(VALUE(LEFT($A610,3))=312,LEFT($G610,5)="Total",$B610="G "),VLOOKUP('312'!$F$80,_312_Table3,MATCH('312'!$N$16,_312_Table3_ColumnLookup,0),FALSE),
  IF(AND(VALUE(LEFT($A610,3))=312,LEFT($G610,5)="Total",$B610="O "),VLOOKUP('312'!$F$80,_312_Table3,MATCH('312'!$V$16,_312_Table3_ColumnLookup,0),FALSE),
  IF(AND(VALUE(LEFT($A610,3))=312,LEFT($G610,5)="Total",$B610="Q "),VLOOKUP('312'!$F$80,_312_Table3,MATCH('312'!$X$16,_312_Table3_ColumnLookup,0),FALSE),
  IF(AND(VALUE(LEFT($A610,3))=312,LEFT($G610,5)="Total"),VLOOKUP('312'!$F$80,_312_Table3,MATCH(LEFT($B610,1),_312_Table3_ColumnLookup,0),FALSE),
  IF(AND(VALUE(LEFT($A610,3))=312,LEN($I610)=4,$B610="G"),VLOOKUP($I610,_312_Table3,MATCH('312'!$N$16,_312_Table3_ColumnLookup,0),FALSE),
  IF(AND(VALUE(LEFT($A610,3))=312,LEN($I610)=4,$B610="O"),VLOOKUP($I610,_312_Table3,MATCH('312'!$V$16,_312_Table3_ColumnLookup,0),FALSE),
  IF(AND(VALUE(LEFT($A610,3))=312,LEN($I610)=4,$B610="Q"),VLOOKUP($I610,_312_Table3,MATCH('312'!$X$16,_312_Table3_ColumnLookup,0),FALSE),
  IF(AND(VALUE(LEFT($A610,3))=312,LEN($I610)=4),VLOOKUP($I610,_312_Table3,MATCH(LEFT($B610,1),_312_Table3_ColumnLookup,0),FALSE)
+N("312"),
  IF(VALUE(LEFT($A610,3))=313,VLOOKUP(VALUE(MID($B610,2,1)),_313_Table3,MATCH(MID($B610,1,1),_313_Table3_ColumnLookup,0),FALSE)
+N("313"),
  IF(AND(VALUE(LEFT($A610,3))=314,LEN($B610)=3),VLOOKUP(VALUE(MID($B610,2,2)),_314_Table3,MATCH(MID($B610,1,1),_314_Table3_ColumnLookup,0),FALSE),
  IF(VALUE(LEFT($A610,3))=314,VLOOKUP(VALUE(MID($B610,2,1)),_314_Table3,MATCH(MID($B610,1,1),_314_Table3_ColumnLookup,0),FALSE)
+N("314"),
""))))))))))))))))))))))))</f>
        <v>#NAME?</v>
      </c>
      <c r="G610" t="s">
        <v>1156</v>
      </c>
      <c r="H610" s="321">
        <f>IFERROR(
IF(ISERROR($D610)=FALSE,$D610,IF(ISERROR($E610)=FALSE,$E610,IF(ISERROR($F610)=FALSE,$F610
+N("012 checkboxes"),
IF(
IF(OR(LEFT($A610,9)="Syndicate",LEFT($A610,12)="NewSyndicate"),VLOOKUP($A610,'012'!$J:$ZW,MATCH("Link to button",'012'!$J$1:$ZW$1,0),0)
+N("309 checkbox"),
IF($C610="309 LCR Summary0",VLOOKUP("Notes990",'309'!$P:$ZZ,MATCH("Link to button",'309'!$P$1:$ZZ$1,0),0)
+N("313 checkboxes"),
IF($C610="313 Financial Information0LcmVsScr",IF($C610="309 LCR Summary0",VLOOKUP("LcmVsScr",'309'!$N:$ZZ,MATCH("Link to button",'309'!$N$1:$ZZ$1,0),0),
IF($C610="313 Financial Information0LcrDocAttached",IF($C610="309 LCR Summary0",VLOOKUP("LcrDocAttached",'309'!$N:$ZZ,MATCH("Link to button",'309'!$N$1:$ZZ$1,0),
0)))))))=1,TRUE,FALSE)
))),"")</f>
        <v>0</v>
      </c>
      <c r="I610">
        <v>2013</v>
      </c>
    </row>
    <row r="611" spans="1:9" customFormat="1">
      <c r="A611" s="237" t="str">
        <f>VLOOKUP($G611,CSVLookups!$B:$R,MATCH(A$1,CSVLookups!$B$1:$R$1,0),FALSE)</f>
        <v>312 Projected Solvency II Technical Provisions at Time Zero</v>
      </c>
      <c r="B611" s="237" t="str">
        <f>VLOOKUP($G611,CSVLookups!$B:$R,MATCH(B$1,CSVLookups!$B$1:$R$1,0),FALSE)</f>
        <v>M</v>
      </c>
      <c r="C611" s="238" t="str">
        <f t="shared" si="10"/>
        <v>312 Projected Solvency II Technical Provisions at Time ZeroM2013</v>
      </c>
      <c r="D611" s="238">
        <f>IF(AND(VALUE(LEFT($A611,3))=309,LEN($B611)=3),VLOOKUP(VALUE(MID($B611,2,2)),_309_Table1,MATCH(MID($B611,1,1),_309_Table1_ColumnLookup,0),FALSE),
  IF($C611="309 LCR SummaryA",OneYearSCR,IF($C611="309 LCR SummaryB",UltimateSCR,IF(VALUE(LEFT($A611,3))=309,VLOOKUP(VALUE(MID($B611,2,1)),_309_Table1,MATCH(MID($B611,1,1),_309_Table1_ColumnLookup,0),FALSE)
+N("309"),
  IF(VALUE(LEFT($A611,3))=310,VLOOKUP(VALUE(MID($B611,2,1)),_310_Table1,MATCH(MID($B611,1,1),_310_Table1_ColumnLookup,0),FALSE)
+N("310"),
  IF(AND(VALUE(LEFT($A611,3))=311,LEN($I611)=4),VLOOKUP($I611,_311_Table1,MATCH($B611,_311_Table1_ColumnLookup,0),FALSE),
  IF(AND(VALUE(LEFT($A611,3))=311,OR($B611="I2",$B611="J2",$B611="K2",$B611="L2")),VLOOKUP('311'!$G$58,_311_Table1,MATCH(MID($B611,1,1),_311_Table1_ColumnLookup,0),FALSE),
  IF(AND(VALUE(LEFT($A611,3))=311,RIGHT($B611,5)="Total"),VLOOKUP('311'!$G$59,_311_Table1,MATCH(MID($B611,1,1),_311_Table1_ColumnLookup,0),FALSE),
  IF(VALUE(LEFT($A611,3))=311,VLOOKUP(VALUE(MID($B611,2,1)),_311_Table1,MATCH(MID($B611,1,1),_311_Table1_ColumnLookup,0),FALSE)
+N("311"),
  IF(AND(VALUE(LEFT($A611,3))=312,LEFT($G611,10)="Unincepted",$B611="G "),VLOOKUP(" ULO",_312_Table1,MATCH('312'!$N$16,_312_Table1_ColumnLookup,0),FALSE),
  IF(AND(VALUE(LEFT($A611,3))=312,LEFT($G611,10)="Unincepted",$B611="O "),VLOOKUP(" ULO",_312_Table1,MATCH('312'!$V$16,_312_Table1_ColumnLookup,0),FALSE),
  IF(AND(VALUE(LEFT($A611,3))=312,LEFT($G611,10)="Unincepted",$B611="Q "),VLOOKUP(" ULO",_312_Table1,MATCH('312'!$X$16,_312_Table1_ColumnLookup,0),FALSE),
  IF(AND(VALUE(LEFT($A611,3))=312,LEFT($G611,10)="Unincepted"),VLOOKUP(" ULO",_312_Table1,MATCH(LEFT($B611,1),_312_Table1_ColumnLookup,0),FALSE),
  IF(AND(VALUE(LEFT($A611,3))=312,LEFT($G611,5)="Total",$B611="G "),VLOOKUP('312'!$F$80,_312_Table1,MATCH('312'!$N$16,_312_Table1_ColumnLookup,0),FALSE),
  IF(AND(VALUE(LEFT($A611,3))=312,LEFT($G611,5)="Total",$B611="O "),VLOOKUP('312'!$F$80,_312_Table1,MATCH('312'!$V$16,_312_Table1_ColumnLookup,0),FALSE),
  IF(AND(VALUE(LEFT($A611,3))=312,LEFT($G611,5)="Total",$B611="Q "),VLOOKUP('312'!$F$80,_312_Table1,MATCH('312'!$X$16,_312_Table1_ColumnLookup,0),FALSE),
  IF(AND(VALUE(LEFT($A611,3))=312,LEFT($G611,5)="Total"),VLOOKUP('312'!$F$80,_312_Table1,MATCH(LEFT($B611,1),_312_Table1_ColumnLookup,0),FALSE),
  IF(AND(VALUE(LEFT($A611,3))=312,LEN($I611)=4,$B611="G"),VLOOKUP($I611,_312_Table1,MATCH('312'!$N$16,_312_Table1_ColumnLookup,0),FALSE),
  IF(AND(VALUE(LEFT($A611,3))=312,LEN($I611)=4,$B611="O"),VLOOKUP($I611,_312_Table1,MATCH('312'!$V$16,_312_Table1_ColumnLookup,0),FALSE),
  IF(AND(VALUE(LEFT($A611,3))=312,LEN($I611)=4,$B611="Q"),VLOOKUP($I611,_312_Table1,MATCH('312'!$X$16,_312_Table1_ColumnLookup,0),FALSE),
  IF(AND(VALUE(LEFT($A611,3))=312,LEN($I611)=4),VLOOKUP($I611,_312_Table1,MATCH(LEFT($B611,1),_312_Table1_ColumnLookup,0),FALSE)
+N("312"),
  IF(VALUE(LEFT($A611,3))=313,VLOOKUP(VALUE(MID($B611,2,1)),_313_Table1,MATCH(MID($B611,1,1),_313_Table1_ColumnLookup,0),FALSE)
+N("313"),
  IF(AND(VALUE(LEFT($A611,3))=314,LEN($B611)=3),VLOOKUP(VALUE(MID($B611,2,2)),_314_Table1,MATCH(MID($B611,1,1),_314_Table1_ColumnLookup,0),FALSE),
  IF(VALUE(LEFT($A611,3))=314,VLOOKUP(VALUE(MID($B611,2,1)),_314_Table1,MATCH(MID($B611,1,1),_314_Table1_ColumnLookup,0),FALSE)
+N("314"),
""))))))))))))))))))))))))</f>
        <v>0</v>
      </c>
      <c r="E611" s="238" t="e">
        <f>IF(AND(VALUE(LEFT($A611,3))=309,LEN($B611)=3),VLOOKUP(VALUE(MID($B611,2,2)),_309_Table2,MATCH(MID($B611,1,1),_309_Table2_ColumnLookup,0),FALSE),
  IF($C611="309 LCR SummaryA",OneYearSCR,IF($C611="309 LCR SummaryB",UltimateSCR,IF(VALUE(LEFT($A611,3))=309,VLOOKUP(VALUE(MID($B611,2,1)),_309_Table2,MATCH(MID($B611,1,1),_309_Table2_ColumnLookup,0),FALSE)
+N("309"),
  IF(VALUE(LEFT($A611,3))=310,VLOOKUP(VALUE(MID($B611,2,1)),_310_Table2,MATCH(MID($B611,1,1),_310_Table2_ColumnLookup,0),FALSE)
+N("310"),
  IF(AND(VALUE(LEFT($A611,3))=311,LEN($I611)=4),VLOOKUP($I611,_311_Table2,MATCH($B611,_311_Table2_ColumnLookup,0),FALSE),
  IF(AND(VALUE(LEFT($A611,3))=311,OR($B611="I2",$B611="J2",$B611="K2",$B611="L2")),VLOOKUP('311'!$G$58,_311_Table2,MATCH(MID($B611,1,1),_311_Table2_ColumnLookup,0),FALSE),
  IF(AND(VALUE(LEFT($A611,3))=311,RIGHT($B611,5)="Total"),VLOOKUP('311'!$G$59,_311_Table2,MATCH(MID($B611,1,1),_311_Table2_ColumnLookup,0),FALSE),
  IF(VALUE(LEFT($A611,3))=311,VLOOKUP(VALUE(MID($B611,2,1)),_311_Table2,MATCH(MID($B611,1,1),_311_Table2_ColumnLookup,0),FALSE)
+N("311"),
  IF(AND(VALUE(LEFT($A611,3))=312,LEFT($G611,10)="Unincepted",$B611="G "),VLOOKUP(" ULO",_312_Table2,MATCH('312'!$N$16,_312_Table2_ColumnLookup,0),FALSE),
  IF(AND(VALUE(LEFT($A611,3))=312,LEFT($G611,10)="Unincepted",$B611="O "),VLOOKUP(" ULO",_312_Table2,MATCH('312'!$V$16,_312_Table2_ColumnLookup,0),FALSE),
  IF(AND(VALUE(LEFT($A611,3))=312,LEFT($G611,10)="Unincepted",$B611="Q "),VLOOKUP(" ULO",_312_Table2,MATCH('312'!$X$16,_312_Table2_ColumnLookup,0),FALSE),
  IF(AND(VALUE(LEFT($A611,3))=312,LEFT($G611,10)="Unincepted"),VLOOKUP(" ULO",_312_Table2,MATCH(LEFT($B611,1),_312_Table2_ColumnLookup,0),FALSE),
  IF(AND(VALUE(LEFT($A611,3))=312,LEFT($G611,5)="Total",$B611="G "),VLOOKUP('312'!$F$80,_312_Table2,MATCH('312'!$N$16,_312_Table2_ColumnLookup,0),FALSE),
  IF(AND(VALUE(LEFT($A611,3))=312,LEFT($G611,5)="Total",$B611="O "),VLOOKUP('312'!$F$80,_312_Table2,MATCH('312'!$V$16,_312_Table2_ColumnLookup,0),FALSE),
  IF(AND(VALUE(LEFT($A611,3))=312,LEFT($G611,5)="Total",$B611="Q "),VLOOKUP('312'!$F$80,_312_Table2,MATCH('312'!$X$16,_312_Table2_ColumnLookup,0),FALSE),
  IF(AND(VALUE(LEFT($A611,3))=312,LEFT($G611,5)="Total"),VLOOKUP('312'!$F$80,_312_Table2,MATCH(LEFT($B611,1),_312_Table2_ColumnLookup,0),FALSE),
  IF(AND(VALUE(LEFT($A611,3))=312,LEN($I611)=4,$B611="G"),VLOOKUP($I611,_312_Table2,MATCH('312'!$N$16,_312_Table2_ColumnLookup,0),FALSE),
  IF(AND(VALUE(LEFT($A611,3))=312,LEN($I611)=4,$B611="O"),VLOOKUP($I611,_312_Table2,MATCH('312'!$V$16,_312_Table2_ColumnLookup,0),FALSE),
  IF(AND(VALUE(LEFT($A611,3))=312,LEN($I611)=4,$B611="Q"),VLOOKUP($I611,_312_Table2,MATCH('312'!$X$16,_312_Table2_ColumnLookup,0),FALSE),
  IF(AND(VALUE(LEFT($A611,3))=312,LEN($I611)=4),VLOOKUP($I611,_312_Table2,MATCH(LEFT($B611,1),_312_Table2_ColumnLookup,0),FALSE)
+N("312"),
  IF(VALUE(LEFT($A611,3))=313,VLOOKUP(VALUE(MID($B611,2,1)),_313_Table2,MATCH(MID($B611,1,1),_313_Table2_ColumnLookup,0),FALSE)
+N("313"),
  IF(AND(VALUE(LEFT($A611,3))=314,LEN($B611)=3),VLOOKUP(VALUE(MID($B611,2,2)),_314_Table2,MATCH(MID($B611,1,1),_314_Table2_ColumnLookup,0),FALSE),
  IF(VALUE(LEFT($A611,3))=314,VLOOKUP(VALUE(MID($B611,2,1)),_314_Table2,MATCH(MID($B611,1,1),_314_Table2_ColumnLookup,0),FALSE)
+N("314"),
""))))))))))))))))))))))))</f>
        <v>#NAME?</v>
      </c>
      <c r="F611" s="238" t="e">
        <f>IF(AND(VALUE(LEFT($A611,3))=309,LEN($B611)=3),VLOOKUP(VALUE(MID($B611,2,2)),_309_Table3,MATCH(MID($B611,1,1),_309_Table3_ColumnLookup,0),FALSE),
  IF($C611="309 LCR SummaryA",OneYearSCR,IF($C611="309 LCR SummaryB",UltimateSCR,IF(VALUE(LEFT($A611,3))=309,VLOOKUP(VALUE(MID($B611,2,1)),_309_Table3,MATCH(MID($B611,1,1),_309_Table3_ColumnLookup,0),FALSE)
+N("309"),
  IF(VALUE(LEFT($A611,3))=310,VLOOKUP(VALUE(MID($B611,2,1)),_310_Table3,MATCH(MID($B611,1,1),_310_Table3_ColumnLookup,0),FALSE)
+N("310"),
  IF(AND(VALUE(LEFT($A611,3))=311,LEN($I611)=4),VLOOKUP($I611,_311_Table3,MATCH($B611,_311_Table3_ColumnLookup,0),FALSE),
  IF(AND(VALUE(LEFT($A611,3))=311,OR($B611="I2",$B611="J2",$B611="K2",$B611="L2")),VLOOKUP('311'!$G$58,_311_Table3,MATCH(MID($B611,1,1),_311_Table3_ColumnLookup,0),FALSE),
  IF(AND(VALUE(LEFT($A611,3))=311,RIGHT($B611,5)="Total"),VLOOKUP('311'!$G$59,_311_Table3,MATCH(MID($B611,1,1),_311_Table3_ColumnLookup,0),FALSE),
  IF(VALUE(LEFT($A611,3))=311,VLOOKUP(VALUE(MID($B611,2,1)),_311_Table3,MATCH(MID($B611,1,1),_311_Table3_ColumnLookup,0),FALSE)
+N("311"),
  IF(AND(VALUE(LEFT($A611,3))=312,LEFT($G611,10)="Unincepted",$B611="G "),VLOOKUP(" ULO",_312_Table3,MATCH('312'!$N$16,_312_Table3_ColumnLookup,0),FALSE),
  IF(AND(VALUE(LEFT($A611,3))=312,LEFT($G611,10)="Unincepted",$B611="O "),VLOOKUP(" ULO",_312_Table3,MATCH('312'!$V$16,_312_Table3_ColumnLookup,0),FALSE),
  IF(AND(VALUE(LEFT($A611,3))=312,LEFT($G611,10)="Unincepted",$B611="Q "),VLOOKUP(" ULO",_312_Table3,MATCH('312'!$X$16,_312_Table3_ColumnLookup,0),FALSE),
  IF(AND(VALUE(LEFT($A611,3))=312,LEFT($G611,10)="Unincepted"),VLOOKUP(" ULO",_312_Table3,MATCH(LEFT($B611,1),_312_Table3_ColumnLookup,0),FALSE),
  IF(AND(VALUE(LEFT($A611,3))=312,LEFT($G611,5)="Total",$B611="G "),VLOOKUP('312'!$F$80,_312_Table3,MATCH('312'!$N$16,_312_Table3_ColumnLookup,0),FALSE),
  IF(AND(VALUE(LEFT($A611,3))=312,LEFT($G611,5)="Total",$B611="O "),VLOOKUP('312'!$F$80,_312_Table3,MATCH('312'!$V$16,_312_Table3_ColumnLookup,0),FALSE),
  IF(AND(VALUE(LEFT($A611,3))=312,LEFT($G611,5)="Total",$B611="Q "),VLOOKUP('312'!$F$80,_312_Table3,MATCH('312'!$X$16,_312_Table3_ColumnLookup,0),FALSE),
  IF(AND(VALUE(LEFT($A611,3))=312,LEFT($G611,5)="Total"),VLOOKUP('312'!$F$80,_312_Table3,MATCH(LEFT($B611,1),_312_Table3_ColumnLookup,0),FALSE),
  IF(AND(VALUE(LEFT($A611,3))=312,LEN($I611)=4,$B611="G"),VLOOKUP($I611,_312_Table3,MATCH('312'!$N$16,_312_Table3_ColumnLookup,0),FALSE),
  IF(AND(VALUE(LEFT($A611,3))=312,LEN($I611)=4,$B611="O"),VLOOKUP($I611,_312_Table3,MATCH('312'!$V$16,_312_Table3_ColumnLookup,0),FALSE),
  IF(AND(VALUE(LEFT($A611,3))=312,LEN($I611)=4,$B611="Q"),VLOOKUP($I611,_312_Table3,MATCH('312'!$X$16,_312_Table3_ColumnLookup,0),FALSE),
  IF(AND(VALUE(LEFT($A611,3))=312,LEN($I611)=4),VLOOKUP($I611,_312_Table3,MATCH(LEFT($B611,1),_312_Table3_ColumnLookup,0),FALSE)
+N("312"),
  IF(VALUE(LEFT($A611,3))=313,VLOOKUP(VALUE(MID($B611,2,1)),_313_Table3,MATCH(MID($B611,1,1),_313_Table3_ColumnLookup,0),FALSE)
+N("313"),
  IF(AND(VALUE(LEFT($A611,3))=314,LEN($B611)=3),VLOOKUP(VALUE(MID($B611,2,2)),_314_Table3,MATCH(MID($B611,1,1),_314_Table3_ColumnLookup,0),FALSE),
  IF(VALUE(LEFT($A611,3))=314,VLOOKUP(VALUE(MID($B611,2,1)),_314_Table3,MATCH(MID($B611,1,1),_314_Table3_ColumnLookup,0),FALSE)
+N("314"),
""))))))))))))))))))))))))</f>
        <v>#NAME?</v>
      </c>
      <c r="G611" t="s">
        <v>1158</v>
      </c>
      <c r="H611" s="321">
        <f>IFERROR(
IF(ISERROR($D611)=FALSE,$D611,IF(ISERROR($E611)=FALSE,$E611,IF(ISERROR($F611)=FALSE,$F611
+N("012 checkboxes"),
IF(
IF(OR(LEFT($A611,9)="Syndicate",LEFT($A611,12)="NewSyndicate"),VLOOKUP($A611,'012'!$J:$ZW,MATCH("Link to button",'012'!$J$1:$ZW$1,0),0)
+N("309 checkbox"),
IF($C611="309 LCR Summary0",VLOOKUP("Notes990",'309'!$P:$ZZ,MATCH("Link to button",'309'!$P$1:$ZZ$1,0),0)
+N("313 checkboxes"),
IF($C611="313 Financial Information0LcmVsScr",IF($C611="309 LCR Summary0",VLOOKUP("LcmVsScr",'309'!$N:$ZZ,MATCH("Link to button",'309'!$N$1:$ZZ$1,0),0),
IF($C611="313 Financial Information0LcrDocAttached",IF($C611="309 LCR Summary0",VLOOKUP("LcrDocAttached",'309'!$N:$ZZ,MATCH("Link to button",'309'!$N$1:$ZZ$1,0),
0)))))))=1,TRUE,FALSE)
))),"")</f>
        <v>0</v>
      </c>
      <c r="I611">
        <v>2013</v>
      </c>
    </row>
    <row r="612" spans="1:9" customFormat="1">
      <c r="A612" s="237" t="str">
        <f>VLOOKUP($G612,CSVLookups!$B:$R,MATCH(A$1,CSVLookups!$B$1:$R$1,0),FALSE)</f>
        <v>312 Projected Solvency II Technical Provisions at Time Zero</v>
      </c>
      <c r="B612" s="237" t="str">
        <f>VLOOKUP($G612,CSVLookups!$B:$R,MATCH(B$1,CSVLookups!$B$1:$R$1,0),FALSE)</f>
        <v>N</v>
      </c>
      <c r="C612" s="238" t="str">
        <f t="shared" si="10"/>
        <v>312 Projected Solvency II Technical Provisions at Time ZeroN2013</v>
      </c>
      <c r="D612" s="238">
        <f>IF(AND(VALUE(LEFT($A612,3))=309,LEN($B612)=3),VLOOKUP(VALUE(MID($B612,2,2)),_309_Table1,MATCH(MID($B612,1,1),_309_Table1_ColumnLookup,0),FALSE),
  IF($C612="309 LCR SummaryA",OneYearSCR,IF($C612="309 LCR SummaryB",UltimateSCR,IF(VALUE(LEFT($A612,3))=309,VLOOKUP(VALUE(MID($B612,2,1)),_309_Table1,MATCH(MID($B612,1,1),_309_Table1_ColumnLookup,0),FALSE)
+N("309"),
  IF(VALUE(LEFT($A612,3))=310,VLOOKUP(VALUE(MID($B612,2,1)),_310_Table1,MATCH(MID($B612,1,1),_310_Table1_ColumnLookup,0),FALSE)
+N("310"),
  IF(AND(VALUE(LEFT($A612,3))=311,LEN($I612)=4),VLOOKUP($I612,_311_Table1,MATCH($B612,_311_Table1_ColumnLookup,0),FALSE),
  IF(AND(VALUE(LEFT($A612,3))=311,OR($B612="I2",$B612="J2",$B612="K2",$B612="L2")),VLOOKUP('311'!$G$58,_311_Table1,MATCH(MID($B612,1,1),_311_Table1_ColumnLookup,0),FALSE),
  IF(AND(VALUE(LEFT($A612,3))=311,RIGHT($B612,5)="Total"),VLOOKUP('311'!$G$59,_311_Table1,MATCH(MID($B612,1,1),_311_Table1_ColumnLookup,0),FALSE),
  IF(VALUE(LEFT($A612,3))=311,VLOOKUP(VALUE(MID($B612,2,1)),_311_Table1,MATCH(MID($B612,1,1),_311_Table1_ColumnLookup,0),FALSE)
+N("311"),
  IF(AND(VALUE(LEFT($A612,3))=312,LEFT($G612,10)="Unincepted",$B612="G "),VLOOKUP(" ULO",_312_Table1,MATCH('312'!$N$16,_312_Table1_ColumnLookup,0),FALSE),
  IF(AND(VALUE(LEFT($A612,3))=312,LEFT($G612,10)="Unincepted",$B612="O "),VLOOKUP(" ULO",_312_Table1,MATCH('312'!$V$16,_312_Table1_ColumnLookup,0),FALSE),
  IF(AND(VALUE(LEFT($A612,3))=312,LEFT($G612,10)="Unincepted",$B612="Q "),VLOOKUP(" ULO",_312_Table1,MATCH('312'!$X$16,_312_Table1_ColumnLookup,0),FALSE),
  IF(AND(VALUE(LEFT($A612,3))=312,LEFT($G612,10)="Unincepted"),VLOOKUP(" ULO",_312_Table1,MATCH(LEFT($B612,1),_312_Table1_ColumnLookup,0),FALSE),
  IF(AND(VALUE(LEFT($A612,3))=312,LEFT($G612,5)="Total",$B612="G "),VLOOKUP('312'!$F$80,_312_Table1,MATCH('312'!$N$16,_312_Table1_ColumnLookup,0),FALSE),
  IF(AND(VALUE(LEFT($A612,3))=312,LEFT($G612,5)="Total",$B612="O "),VLOOKUP('312'!$F$80,_312_Table1,MATCH('312'!$V$16,_312_Table1_ColumnLookup,0),FALSE),
  IF(AND(VALUE(LEFT($A612,3))=312,LEFT($G612,5)="Total",$B612="Q "),VLOOKUP('312'!$F$80,_312_Table1,MATCH('312'!$X$16,_312_Table1_ColumnLookup,0),FALSE),
  IF(AND(VALUE(LEFT($A612,3))=312,LEFT($G612,5)="Total"),VLOOKUP('312'!$F$80,_312_Table1,MATCH(LEFT($B612,1),_312_Table1_ColumnLookup,0),FALSE),
  IF(AND(VALUE(LEFT($A612,3))=312,LEN($I612)=4,$B612="G"),VLOOKUP($I612,_312_Table1,MATCH('312'!$N$16,_312_Table1_ColumnLookup,0),FALSE),
  IF(AND(VALUE(LEFT($A612,3))=312,LEN($I612)=4,$B612="O"),VLOOKUP($I612,_312_Table1,MATCH('312'!$V$16,_312_Table1_ColumnLookup,0),FALSE),
  IF(AND(VALUE(LEFT($A612,3))=312,LEN($I612)=4,$B612="Q"),VLOOKUP($I612,_312_Table1,MATCH('312'!$X$16,_312_Table1_ColumnLookup,0),FALSE),
  IF(AND(VALUE(LEFT($A612,3))=312,LEN($I612)=4),VLOOKUP($I612,_312_Table1,MATCH(LEFT($B612,1),_312_Table1_ColumnLookup,0),FALSE)
+N("312"),
  IF(VALUE(LEFT($A612,3))=313,VLOOKUP(VALUE(MID($B612,2,1)),_313_Table1,MATCH(MID($B612,1,1),_313_Table1_ColumnLookup,0),FALSE)
+N("313"),
  IF(AND(VALUE(LEFT($A612,3))=314,LEN($B612)=3),VLOOKUP(VALUE(MID($B612,2,2)),_314_Table1,MATCH(MID($B612,1,1),_314_Table1_ColumnLookup,0),FALSE),
  IF(VALUE(LEFT($A612,3))=314,VLOOKUP(VALUE(MID($B612,2,1)),_314_Table1,MATCH(MID($B612,1,1),_314_Table1_ColumnLookup,0),FALSE)
+N("314"),
""))))))))))))))))))))))))</f>
        <v>0</v>
      </c>
      <c r="E612" s="238" t="e">
        <f>IF(AND(VALUE(LEFT($A612,3))=309,LEN($B612)=3),VLOOKUP(VALUE(MID($B612,2,2)),_309_Table2,MATCH(MID($B612,1,1),_309_Table2_ColumnLookup,0),FALSE),
  IF($C612="309 LCR SummaryA",OneYearSCR,IF($C612="309 LCR SummaryB",UltimateSCR,IF(VALUE(LEFT($A612,3))=309,VLOOKUP(VALUE(MID($B612,2,1)),_309_Table2,MATCH(MID($B612,1,1),_309_Table2_ColumnLookup,0),FALSE)
+N("309"),
  IF(VALUE(LEFT($A612,3))=310,VLOOKUP(VALUE(MID($B612,2,1)),_310_Table2,MATCH(MID($B612,1,1),_310_Table2_ColumnLookup,0),FALSE)
+N("310"),
  IF(AND(VALUE(LEFT($A612,3))=311,LEN($I612)=4),VLOOKUP($I612,_311_Table2,MATCH($B612,_311_Table2_ColumnLookup,0),FALSE),
  IF(AND(VALUE(LEFT($A612,3))=311,OR($B612="I2",$B612="J2",$B612="K2",$B612="L2")),VLOOKUP('311'!$G$58,_311_Table2,MATCH(MID($B612,1,1),_311_Table2_ColumnLookup,0),FALSE),
  IF(AND(VALUE(LEFT($A612,3))=311,RIGHT($B612,5)="Total"),VLOOKUP('311'!$G$59,_311_Table2,MATCH(MID($B612,1,1),_311_Table2_ColumnLookup,0),FALSE),
  IF(VALUE(LEFT($A612,3))=311,VLOOKUP(VALUE(MID($B612,2,1)),_311_Table2,MATCH(MID($B612,1,1),_311_Table2_ColumnLookup,0),FALSE)
+N("311"),
  IF(AND(VALUE(LEFT($A612,3))=312,LEFT($G612,10)="Unincepted",$B612="G "),VLOOKUP(" ULO",_312_Table2,MATCH('312'!$N$16,_312_Table2_ColumnLookup,0),FALSE),
  IF(AND(VALUE(LEFT($A612,3))=312,LEFT($G612,10)="Unincepted",$B612="O "),VLOOKUP(" ULO",_312_Table2,MATCH('312'!$V$16,_312_Table2_ColumnLookup,0),FALSE),
  IF(AND(VALUE(LEFT($A612,3))=312,LEFT($G612,10)="Unincepted",$B612="Q "),VLOOKUP(" ULO",_312_Table2,MATCH('312'!$X$16,_312_Table2_ColumnLookup,0),FALSE),
  IF(AND(VALUE(LEFT($A612,3))=312,LEFT($G612,10)="Unincepted"),VLOOKUP(" ULO",_312_Table2,MATCH(LEFT($B612,1),_312_Table2_ColumnLookup,0),FALSE),
  IF(AND(VALUE(LEFT($A612,3))=312,LEFT($G612,5)="Total",$B612="G "),VLOOKUP('312'!$F$80,_312_Table2,MATCH('312'!$N$16,_312_Table2_ColumnLookup,0),FALSE),
  IF(AND(VALUE(LEFT($A612,3))=312,LEFT($G612,5)="Total",$B612="O "),VLOOKUP('312'!$F$80,_312_Table2,MATCH('312'!$V$16,_312_Table2_ColumnLookup,0),FALSE),
  IF(AND(VALUE(LEFT($A612,3))=312,LEFT($G612,5)="Total",$B612="Q "),VLOOKUP('312'!$F$80,_312_Table2,MATCH('312'!$X$16,_312_Table2_ColumnLookup,0),FALSE),
  IF(AND(VALUE(LEFT($A612,3))=312,LEFT($G612,5)="Total"),VLOOKUP('312'!$F$80,_312_Table2,MATCH(LEFT($B612,1),_312_Table2_ColumnLookup,0),FALSE),
  IF(AND(VALUE(LEFT($A612,3))=312,LEN($I612)=4,$B612="G"),VLOOKUP($I612,_312_Table2,MATCH('312'!$N$16,_312_Table2_ColumnLookup,0),FALSE),
  IF(AND(VALUE(LEFT($A612,3))=312,LEN($I612)=4,$B612="O"),VLOOKUP($I612,_312_Table2,MATCH('312'!$V$16,_312_Table2_ColumnLookup,0),FALSE),
  IF(AND(VALUE(LEFT($A612,3))=312,LEN($I612)=4,$B612="Q"),VLOOKUP($I612,_312_Table2,MATCH('312'!$X$16,_312_Table2_ColumnLookup,0),FALSE),
  IF(AND(VALUE(LEFT($A612,3))=312,LEN($I612)=4),VLOOKUP($I612,_312_Table2,MATCH(LEFT($B612,1),_312_Table2_ColumnLookup,0),FALSE)
+N("312"),
  IF(VALUE(LEFT($A612,3))=313,VLOOKUP(VALUE(MID($B612,2,1)),_313_Table2,MATCH(MID($B612,1,1),_313_Table2_ColumnLookup,0),FALSE)
+N("313"),
  IF(AND(VALUE(LEFT($A612,3))=314,LEN($B612)=3),VLOOKUP(VALUE(MID($B612,2,2)),_314_Table2,MATCH(MID($B612,1,1),_314_Table2_ColumnLookup,0),FALSE),
  IF(VALUE(LEFT($A612,3))=314,VLOOKUP(VALUE(MID($B612,2,1)),_314_Table2,MATCH(MID($B612,1,1),_314_Table2_ColumnLookup,0),FALSE)
+N("314"),
""))))))))))))))))))))))))</f>
        <v>#NAME?</v>
      </c>
      <c r="F612" s="238" t="e">
        <f>IF(AND(VALUE(LEFT($A612,3))=309,LEN($B612)=3),VLOOKUP(VALUE(MID($B612,2,2)),_309_Table3,MATCH(MID($B612,1,1),_309_Table3_ColumnLookup,0),FALSE),
  IF($C612="309 LCR SummaryA",OneYearSCR,IF($C612="309 LCR SummaryB",UltimateSCR,IF(VALUE(LEFT($A612,3))=309,VLOOKUP(VALUE(MID($B612,2,1)),_309_Table3,MATCH(MID($B612,1,1),_309_Table3_ColumnLookup,0),FALSE)
+N("309"),
  IF(VALUE(LEFT($A612,3))=310,VLOOKUP(VALUE(MID($B612,2,1)),_310_Table3,MATCH(MID($B612,1,1),_310_Table3_ColumnLookup,0),FALSE)
+N("310"),
  IF(AND(VALUE(LEFT($A612,3))=311,LEN($I612)=4),VLOOKUP($I612,_311_Table3,MATCH($B612,_311_Table3_ColumnLookup,0),FALSE),
  IF(AND(VALUE(LEFT($A612,3))=311,OR($B612="I2",$B612="J2",$B612="K2",$B612="L2")),VLOOKUP('311'!$G$58,_311_Table3,MATCH(MID($B612,1,1),_311_Table3_ColumnLookup,0),FALSE),
  IF(AND(VALUE(LEFT($A612,3))=311,RIGHT($B612,5)="Total"),VLOOKUP('311'!$G$59,_311_Table3,MATCH(MID($B612,1,1),_311_Table3_ColumnLookup,0),FALSE),
  IF(VALUE(LEFT($A612,3))=311,VLOOKUP(VALUE(MID($B612,2,1)),_311_Table3,MATCH(MID($B612,1,1),_311_Table3_ColumnLookup,0),FALSE)
+N("311"),
  IF(AND(VALUE(LEFT($A612,3))=312,LEFT($G612,10)="Unincepted",$B612="G "),VLOOKUP(" ULO",_312_Table3,MATCH('312'!$N$16,_312_Table3_ColumnLookup,0),FALSE),
  IF(AND(VALUE(LEFT($A612,3))=312,LEFT($G612,10)="Unincepted",$B612="O "),VLOOKUP(" ULO",_312_Table3,MATCH('312'!$V$16,_312_Table3_ColumnLookup,0),FALSE),
  IF(AND(VALUE(LEFT($A612,3))=312,LEFT($G612,10)="Unincepted",$B612="Q "),VLOOKUP(" ULO",_312_Table3,MATCH('312'!$X$16,_312_Table3_ColumnLookup,0),FALSE),
  IF(AND(VALUE(LEFT($A612,3))=312,LEFT($G612,10)="Unincepted"),VLOOKUP(" ULO",_312_Table3,MATCH(LEFT($B612,1),_312_Table3_ColumnLookup,0),FALSE),
  IF(AND(VALUE(LEFT($A612,3))=312,LEFT($G612,5)="Total",$B612="G "),VLOOKUP('312'!$F$80,_312_Table3,MATCH('312'!$N$16,_312_Table3_ColumnLookup,0),FALSE),
  IF(AND(VALUE(LEFT($A612,3))=312,LEFT($G612,5)="Total",$B612="O "),VLOOKUP('312'!$F$80,_312_Table3,MATCH('312'!$V$16,_312_Table3_ColumnLookup,0),FALSE),
  IF(AND(VALUE(LEFT($A612,3))=312,LEFT($G612,5)="Total",$B612="Q "),VLOOKUP('312'!$F$80,_312_Table3,MATCH('312'!$X$16,_312_Table3_ColumnLookup,0),FALSE),
  IF(AND(VALUE(LEFT($A612,3))=312,LEFT($G612,5)="Total"),VLOOKUP('312'!$F$80,_312_Table3,MATCH(LEFT($B612,1),_312_Table3_ColumnLookup,0),FALSE),
  IF(AND(VALUE(LEFT($A612,3))=312,LEN($I612)=4,$B612="G"),VLOOKUP($I612,_312_Table3,MATCH('312'!$N$16,_312_Table3_ColumnLookup,0),FALSE),
  IF(AND(VALUE(LEFT($A612,3))=312,LEN($I612)=4,$B612="O"),VLOOKUP($I612,_312_Table3,MATCH('312'!$V$16,_312_Table3_ColumnLookup,0),FALSE),
  IF(AND(VALUE(LEFT($A612,3))=312,LEN($I612)=4,$B612="Q"),VLOOKUP($I612,_312_Table3,MATCH('312'!$X$16,_312_Table3_ColumnLookup,0),FALSE),
  IF(AND(VALUE(LEFT($A612,3))=312,LEN($I612)=4),VLOOKUP($I612,_312_Table3,MATCH(LEFT($B612,1),_312_Table3_ColumnLookup,0),FALSE)
+N("312"),
  IF(VALUE(LEFT($A612,3))=313,VLOOKUP(VALUE(MID($B612,2,1)),_313_Table3,MATCH(MID($B612,1,1),_313_Table3_ColumnLookup,0),FALSE)
+N("313"),
  IF(AND(VALUE(LEFT($A612,3))=314,LEN($B612)=3),VLOOKUP(VALUE(MID($B612,2,2)),_314_Table3,MATCH(MID($B612,1,1),_314_Table3_ColumnLookup,0),FALSE),
  IF(VALUE(LEFT($A612,3))=314,VLOOKUP(VALUE(MID($B612,2,1)),_314_Table3,MATCH(MID($B612,1,1),_314_Table3_ColumnLookup,0),FALSE)
+N("314"),
""))))))))))))))))))))))))</f>
        <v>#NAME?</v>
      </c>
      <c r="G612" t="s">
        <v>1160</v>
      </c>
      <c r="H612" s="321">
        <f>IFERROR(
IF(ISERROR($D612)=FALSE,$D612,IF(ISERROR($E612)=FALSE,$E612,IF(ISERROR($F612)=FALSE,$F612
+N("012 checkboxes"),
IF(
IF(OR(LEFT($A612,9)="Syndicate",LEFT($A612,12)="NewSyndicate"),VLOOKUP($A612,'012'!$J:$ZW,MATCH("Link to button",'012'!$J$1:$ZW$1,0),0)
+N("309 checkbox"),
IF($C612="309 LCR Summary0",VLOOKUP("Notes990",'309'!$P:$ZZ,MATCH("Link to button",'309'!$P$1:$ZZ$1,0),0)
+N("313 checkboxes"),
IF($C612="313 Financial Information0LcmVsScr",IF($C612="309 LCR Summary0",VLOOKUP("LcmVsScr",'309'!$N:$ZZ,MATCH("Link to button",'309'!$N$1:$ZZ$1,0),0),
IF($C612="313 Financial Information0LcrDocAttached",IF($C612="309 LCR Summary0",VLOOKUP("LcrDocAttached",'309'!$N:$ZZ,MATCH("Link to button",'309'!$N$1:$ZZ$1,0),
0)))))))=1,TRUE,FALSE)
))),"")</f>
        <v>0</v>
      </c>
      <c r="I612">
        <v>2013</v>
      </c>
    </row>
    <row r="613" spans="1:9" customFormat="1">
      <c r="A613" s="237" t="str">
        <f>VLOOKUP($G613,CSVLookups!$B:$R,MATCH(A$1,CSVLookups!$B$1:$R$1,0),FALSE)</f>
        <v>312 Projected Solvency II Technical Provisions at Time Zero</v>
      </c>
      <c r="B613" s="237" t="str">
        <f>VLOOKUP($G613,CSVLookups!$B:$R,MATCH(B$1,CSVLookups!$B$1:$R$1,0),FALSE)</f>
        <v>O</v>
      </c>
      <c r="C613" s="238" t="str">
        <f t="shared" si="10"/>
        <v>312 Projected Solvency II Technical Provisions at Time ZeroO2013</v>
      </c>
      <c r="D613" s="238">
        <f>IF(AND(VALUE(LEFT($A613,3))=309,LEN($B613)=3),VLOOKUP(VALUE(MID($B613,2,2)),_309_Table1,MATCH(MID($B613,1,1),_309_Table1_ColumnLookup,0),FALSE),
  IF($C613="309 LCR SummaryA",OneYearSCR,IF($C613="309 LCR SummaryB",UltimateSCR,IF(VALUE(LEFT($A613,3))=309,VLOOKUP(VALUE(MID($B613,2,1)),_309_Table1,MATCH(MID($B613,1,1),_309_Table1_ColumnLookup,0),FALSE)
+N("309"),
  IF(VALUE(LEFT($A613,3))=310,VLOOKUP(VALUE(MID($B613,2,1)),_310_Table1,MATCH(MID($B613,1,1),_310_Table1_ColumnLookup,0),FALSE)
+N("310"),
  IF(AND(VALUE(LEFT($A613,3))=311,LEN($I613)=4),VLOOKUP($I613,_311_Table1,MATCH($B613,_311_Table1_ColumnLookup,0),FALSE),
  IF(AND(VALUE(LEFT($A613,3))=311,OR($B613="I2",$B613="J2",$B613="K2",$B613="L2")),VLOOKUP('311'!$G$58,_311_Table1,MATCH(MID($B613,1,1),_311_Table1_ColumnLookup,0),FALSE),
  IF(AND(VALUE(LEFT($A613,3))=311,RIGHT($B613,5)="Total"),VLOOKUP('311'!$G$59,_311_Table1,MATCH(MID($B613,1,1),_311_Table1_ColumnLookup,0),FALSE),
  IF(VALUE(LEFT($A613,3))=311,VLOOKUP(VALUE(MID($B613,2,1)),_311_Table1,MATCH(MID($B613,1,1),_311_Table1_ColumnLookup,0),FALSE)
+N("311"),
  IF(AND(VALUE(LEFT($A613,3))=312,LEFT($G613,10)="Unincepted",$B613="G "),VLOOKUP(" ULO",_312_Table1,MATCH('312'!$N$16,_312_Table1_ColumnLookup,0),FALSE),
  IF(AND(VALUE(LEFT($A613,3))=312,LEFT($G613,10)="Unincepted",$B613="O "),VLOOKUP(" ULO",_312_Table1,MATCH('312'!$V$16,_312_Table1_ColumnLookup,0),FALSE),
  IF(AND(VALUE(LEFT($A613,3))=312,LEFT($G613,10)="Unincepted",$B613="Q "),VLOOKUP(" ULO",_312_Table1,MATCH('312'!$X$16,_312_Table1_ColumnLookup,0),FALSE),
  IF(AND(VALUE(LEFT($A613,3))=312,LEFT($G613,10)="Unincepted"),VLOOKUP(" ULO",_312_Table1,MATCH(LEFT($B613,1),_312_Table1_ColumnLookup,0),FALSE),
  IF(AND(VALUE(LEFT($A613,3))=312,LEFT($G613,5)="Total",$B613="G "),VLOOKUP('312'!$F$80,_312_Table1,MATCH('312'!$N$16,_312_Table1_ColumnLookup,0),FALSE),
  IF(AND(VALUE(LEFT($A613,3))=312,LEFT($G613,5)="Total",$B613="O "),VLOOKUP('312'!$F$80,_312_Table1,MATCH('312'!$V$16,_312_Table1_ColumnLookup,0),FALSE),
  IF(AND(VALUE(LEFT($A613,3))=312,LEFT($G613,5)="Total",$B613="Q "),VLOOKUP('312'!$F$80,_312_Table1,MATCH('312'!$X$16,_312_Table1_ColumnLookup,0),FALSE),
  IF(AND(VALUE(LEFT($A613,3))=312,LEFT($G613,5)="Total"),VLOOKUP('312'!$F$80,_312_Table1,MATCH(LEFT($B613,1),_312_Table1_ColumnLookup,0),FALSE),
  IF(AND(VALUE(LEFT($A613,3))=312,LEN($I613)=4,$B613="G"),VLOOKUP($I613,_312_Table1,MATCH('312'!$N$16,_312_Table1_ColumnLookup,0),FALSE),
  IF(AND(VALUE(LEFT($A613,3))=312,LEN($I613)=4,$B613="O"),VLOOKUP($I613,_312_Table1,MATCH('312'!$V$16,_312_Table1_ColumnLookup,0),FALSE),
  IF(AND(VALUE(LEFT($A613,3))=312,LEN($I613)=4,$B613="Q"),VLOOKUP($I613,_312_Table1,MATCH('312'!$X$16,_312_Table1_ColumnLookup,0),FALSE),
  IF(AND(VALUE(LEFT($A613,3))=312,LEN($I613)=4),VLOOKUP($I613,_312_Table1,MATCH(LEFT($B613,1),_312_Table1_ColumnLookup,0),FALSE)
+N("312"),
  IF(VALUE(LEFT($A613,3))=313,VLOOKUP(VALUE(MID($B613,2,1)),_313_Table1,MATCH(MID($B613,1,1),_313_Table1_ColumnLookup,0),FALSE)
+N("313"),
  IF(AND(VALUE(LEFT($A613,3))=314,LEN($B613)=3),VLOOKUP(VALUE(MID($B613,2,2)),_314_Table1,MATCH(MID($B613,1,1),_314_Table1_ColumnLookup,0),FALSE),
  IF(VALUE(LEFT($A613,3))=314,VLOOKUP(VALUE(MID($B613,2,1)),_314_Table1,MATCH(MID($B613,1,1),_314_Table1_ColumnLookup,0),FALSE)
+N("314"),
""))))))))))))))))))))))))</f>
        <v>0</v>
      </c>
      <c r="E613" s="238" t="e">
        <f>IF(AND(VALUE(LEFT($A613,3))=309,LEN($B613)=3),VLOOKUP(VALUE(MID($B613,2,2)),_309_Table2,MATCH(MID($B613,1,1),_309_Table2_ColumnLookup,0),FALSE),
  IF($C613="309 LCR SummaryA",OneYearSCR,IF($C613="309 LCR SummaryB",UltimateSCR,IF(VALUE(LEFT($A613,3))=309,VLOOKUP(VALUE(MID($B613,2,1)),_309_Table2,MATCH(MID($B613,1,1),_309_Table2_ColumnLookup,0),FALSE)
+N("309"),
  IF(VALUE(LEFT($A613,3))=310,VLOOKUP(VALUE(MID($B613,2,1)),_310_Table2,MATCH(MID($B613,1,1),_310_Table2_ColumnLookup,0),FALSE)
+N("310"),
  IF(AND(VALUE(LEFT($A613,3))=311,LEN($I613)=4),VLOOKUP($I613,_311_Table2,MATCH($B613,_311_Table2_ColumnLookup,0),FALSE),
  IF(AND(VALUE(LEFT($A613,3))=311,OR($B613="I2",$B613="J2",$B613="K2",$B613="L2")),VLOOKUP('311'!$G$58,_311_Table2,MATCH(MID($B613,1,1),_311_Table2_ColumnLookup,0),FALSE),
  IF(AND(VALUE(LEFT($A613,3))=311,RIGHT($B613,5)="Total"),VLOOKUP('311'!$G$59,_311_Table2,MATCH(MID($B613,1,1),_311_Table2_ColumnLookup,0),FALSE),
  IF(VALUE(LEFT($A613,3))=311,VLOOKUP(VALUE(MID($B613,2,1)),_311_Table2,MATCH(MID($B613,1,1),_311_Table2_ColumnLookup,0),FALSE)
+N("311"),
  IF(AND(VALUE(LEFT($A613,3))=312,LEFT($G613,10)="Unincepted",$B613="G "),VLOOKUP(" ULO",_312_Table2,MATCH('312'!$N$16,_312_Table2_ColumnLookup,0),FALSE),
  IF(AND(VALUE(LEFT($A613,3))=312,LEFT($G613,10)="Unincepted",$B613="O "),VLOOKUP(" ULO",_312_Table2,MATCH('312'!$V$16,_312_Table2_ColumnLookup,0),FALSE),
  IF(AND(VALUE(LEFT($A613,3))=312,LEFT($G613,10)="Unincepted",$B613="Q "),VLOOKUP(" ULO",_312_Table2,MATCH('312'!$X$16,_312_Table2_ColumnLookup,0),FALSE),
  IF(AND(VALUE(LEFT($A613,3))=312,LEFT($G613,10)="Unincepted"),VLOOKUP(" ULO",_312_Table2,MATCH(LEFT($B613,1),_312_Table2_ColumnLookup,0),FALSE),
  IF(AND(VALUE(LEFT($A613,3))=312,LEFT($G613,5)="Total",$B613="G "),VLOOKUP('312'!$F$80,_312_Table2,MATCH('312'!$N$16,_312_Table2_ColumnLookup,0),FALSE),
  IF(AND(VALUE(LEFT($A613,3))=312,LEFT($G613,5)="Total",$B613="O "),VLOOKUP('312'!$F$80,_312_Table2,MATCH('312'!$V$16,_312_Table2_ColumnLookup,0),FALSE),
  IF(AND(VALUE(LEFT($A613,3))=312,LEFT($G613,5)="Total",$B613="Q "),VLOOKUP('312'!$F$80,_312_Table2,MATCH('312'!$X$16,_312_Table2_ColumnLookup,0),FALSE),
  IF(AND(VALUE(LEFT($A613,3))=312,LEFT($G613,5)="Total"),VLOOKUP('312'!$F$80,_312_Table2,MATCH(LEFT($B613,1),_312_Table2_ColumnLookup,0),FALSE),
  IF(AND(VALUE(LEFT($A613,3))=312,LEN($I613)=4,$B613="G"),VLOOKUP($I613,_312_Table2,MATCH('312'!$N$16,_312_Table2_ColumnLookup,0),FALSE),
  IF(AND(VALUE(LEFT($A613,3))=312,LEN($I613)=4,$B613="O"),VLOOKUP($I613,_312_Table2,MATCH('312'!$V$16,_312_Table2_ColumnLookup,0),FALSE),
  IF(AND(VALUE(LEFT($A613,3))=312,LEN($I613)=4,$B613="Q"),VLOOKUP($I613,_312_Table2,MATCH('312'!$X$16,_312_Table2_ColumnLookup,0),FALSE),
  IF(AND(VALUE(LEFT($A613,3))=312,LEN($I613)=4),VLOOKUP($I613,_312_Table2,MATCH(LEFT($B613,1),_312_Table2_ColumnLookup,0),FALSE)
+N("312"),
  IF(VALUE(LEFT($A613,3))=313,VLOOKUP(VALUE(MID($B613,2,1)),_313_Table2,MATCH(MID($B613,1,1),_313_Table2_ColumnLookup,0),FALSE)
+N("313"),
  IF(AND(VALUE(LEFT($A613,3))=314,LEN($B613)=3),VLOOKUP(VALUE(MID($B613,2,2)),_314_Table2,MATCH(MID($B613,1,1),_314_Table2_ColumnLookup,0),FALSE),
  IF(VALUE(LEFT($A613,3))=314,VLOOKUP(VALUE(MID($B613,2,1)),_314_Table2,MATCH(MID($B613,1,1),_314_Table2_ColumnLookup,0),FALSE)
+N("314"),
""))))))))))))))))))))))))</f>
        <v>#NAME?</v>
      </c>
      <c r="F613" s="238" t="e">
        <f>IF(AND(VALUE(LEFT($A613,3))=309,LEN($B613)=3),VLOOKUP(VALUE(MID($B613,2,2)),_309_Table3,MATCH(MID($B613,1,1),_309_Table3_ColumnLookup,0),FALSE),
  IF($C613="309 LCR SummaryA",OneYearSCR,IF($C613="309 LCR SummaryB",UltimateSCR,IF(VALUE(LEFT($A613,3))=309,VLOOKUP(VALUE(MID($B613,2,1)),_309_Table3,MATCH(MID($B613,1,1),_309_Table3_ColumnLookup,0),FALSE)
+N("309"),
  IF(VALUE(LEFT($A613,3))=310,VLOOKUP(VALUE(MID($B613,2,1)),_310_Table3,MATCH(MID($B613,1,1),_310_Table3_ColumnLookup,0),FALSE)
+N("310"),
  IF(AND(VALUE(LEFT($A613,3))=311,LEN($I613)=4),VLOOKUP($I613,_311_Table3,MATCH($B613,_311_Table3_ColumnLookup,0),FALSE),
  IF(AND(VALUE(LEFT($A613,3))=311,OR($B613="I2",$B613="J2",$B613="K2",$B613="L2")),VLOOKUP('311'!$G$58,_311_Table3,MATCH(MID($B613,1,1),_311_Table3_ColumnLookup,0),FALSE),
  IF(AND(VALUE(LEFT($A613,3))=311,RIGHT($B613,5)="Total"),VLOOKUP('311'!$G$59,_311_Table3,MATCH(MID($B613,1,1),_311_Table3_ColumnLookup,0),FALSE),
  IF(VALUE(LEFT($A613,3))=311,VLOOKUP(VALUE(MID($B613,2,1)),_311_Table3,MATCH(MID($B613,1,1),_311_Table3_ColumnLookup,0),FALSE)
+N("311"),
  IF(AND(VALUE(LEFT($A613,3))=312,LEFT($G613,10)="Unincepted",$B613="G "),VLOOKUP(" ULO",_312_Table3,MATCH('312'!$N$16,_312_Table3_ColumnLookup,0),FALSE),
  IF(AND(VALUE(LEFT($A613,3))=312,LEFT($G613,10)="Unincepted",$B613="O "),VLOOKUP(" ULO",_312_Table3,MATCH('312'!$V$16,_312_Table3_ColumnLookup,0),FALSE),
  IF(AND(VALUE(LEFT($A613,3))=312,LEFT($G613,10)="Unincepted",$B613="Q "),VLOOKUP(" ULO",_312_Table3,MATCH('312'!$X$16,_312_Table3_ColumnLookup,0),FALSE),
  IF(AND(VALUE(LEFT($A613,3))=312,LEFT($G613,10)="Unincepted"),VLOOKUP(" ULO",_312_Table3,MATCH(LEFT($B613,1),_312_Table3_ColumnLookup,0),FALSE),
  IF(AND(VALUE(LEFT($A613,3))=312,LEFT($G613,5)="Total",$B613="G "),VLOOKUP('312'!$F$80,_312_Table3,MATCH('312'!$N$16,_312_Table3_ColumnLookup,0),FALSE),
  IF(AND(VALUE(LEFT($A613,3))=312,LEFT($G613,5)="Total",$B613="O "),VLOOKUP('312'!$F$80,_312_Table3,MATCH('312'!$V$16,_312_Table3_ColumnLookup,0),FALSE),
  IF(AND(VALUE(LEFT($A613,3))=312,LEFT($G613,5)="Total",$B613="Q "),VLOOKUP('312'!$F$80,_312_Table3,MATCH('312'!$X$16,_312_Table3_ColumnLookup,0),FALSE),
  IF(AND(VALUE(LEFT($A613,3))=312,LEFT($G613,5)="Total"),VLOOKUP('312'!$F$80,_312_Table3,MATCH(LEFT($B613,1),_312_Table3_ColumnLookup,0),FALSE),
  IF(AND(VALUE(LEFT($A613,3))=312,LEN($I613)=4,$B613="G"),VLOOKUP($I613,_312_Table3,MATCH('312'!$N$16,_312_Table3_ColumnLookup,0),FALSE),
  IF(AND(VALUE(LEFT($A613,3))=312,LEN($I613)=4,$B613="O"),VLOOKUP($I613,_312_Table3,MATCH('312'!$V$16,_312_Table3_ColumnLookup,0),FALSE),
  IF(AND(VALUE(LEFT($A613,3))=312,LEN($I613)=4,$B613="Q"),VLOOKUP($I613,_312_Table3,MATCH('312'!$X$16,_312_Table3_ColumnLookup,0),FALSE),
  IF(AND(VALUE(LEFT($A613,3))=312,LEN($I613)=4),VLOOKUP($I613,_312_Table3,MATCH(LEFT($B613,1),_312_Table3_ColumnLookup,0),FALSE)
+N("312"),
  IF(VALUE(LEFT($A613,3))=313,VLOOKUP(VALUE(MID($B613,2,1)),_313_Table3,MATCH(MID($B613,1,1),_313_Table3_ColumnLookup,0),FALSE)
+N("313"),
  IF(AND(VALUE(LEFT($A613,3))=314,LEN($B613)=3),VLOOKUP(VALUE(MID($B613,2,2)),_314_Table3,MATCH(MID($B613,1,1),_314_Table3_ColumnLookup,0),FALSE),
  IF(VALUE(LEFT($A613,3))=314,VLOOKUP(VALUE(MID($B613,2,1)),_314_Table3,MATCH(MID($B613,1,1),_314_Table3_ColumnLookup,0),FALSE)
+N("314"),
""))))))))))))))))))))))))</f>
        <v>#NAME?</v>
      </c>
      <c r="G613" t="s">
        <v>1161</v>
      </c>
      <c r="H613" s="321">
        <f>IFERROR(
IF(ISERROR($D613)=FALSE,$D613,IF(ISERROR($E613)=FALSE,$E613,IF(ISERROR($F613)=FALSE,$F613
+N("012 checkboxes"),
IF(
IF(OR(LEFT($A613,9)="Syndicate",LEFT($A613,12)="NewSyndicate"),VLOOKUP($A613,'012'!$J:$ZW,MATCH("Link to button",'012'!$J$1:$ZW$1,0),0)
+N("309 checkbox"),
IF($C613="309 LCR Summary0",VLOOKUP("Notes990",'309'!$P:$ZZ,MATCH("Link to button",'309'!$P$1:$ZZ$1,0),0)
+N("313 checkboxes"),
IF($C613="313 Financial Information0LcmVsScr",IF($C613="309 LCR Summary0",VLOOKUP("LcmVsScr",'309'!$N:$ZZ,MATCH("Link to button",'309'!$N$1:$ZZ$1,0),0),
IF($C613="313 Financial Information0LcrDocAttached",IF($C613="309 LCR Summary0",VLOOKUP("LcrDocAttached",'309'!$N:$ZZ,MATCH("Link to button",'309'!$N$1:$ZZ$1,0),
0)))))))=1,TRUE,FALSE)
))),"")</f>
        <v>0</v>
      </c>
      <c r="I613">
        <v>2013</v>
      </c>
    </row>
    <row r="614" spans="1:9" customFormat="1">
      <c r="A614" s="237" t="str">
        <f>VLOOKUP($G614,CSVLookups!$B:$R,MATCH(A$1,CSVLookups!$B$1:$R$1,0),FALSE)</f>
        <v>312 Projected Solvency II Technical Provisions at Time Zero</v>
      </c>
      <c r="B614" s="237" t="str">
        <f>VLOOKUP($G614,CSVLookups!$B:$R,MATCH(B$1,CSVLookups!$B$1:$R$1,0),FALSE)</f>
        <v>P</v>
      </c>
      <c r="C614" s="238" t="str">
        <f t="shared" si="10"/>
        <v>312 Projected Solvency II Technical Provisions at Time ZeroP2013</v>
      </c>
      <c r="D614" s="238">
        <f>IF(AND(VALUE(LEFT($A614,3))=309,LEN($B614)=3),VLOOKUP(VALUE(MID($B614,2,2)),_309_Table1,MATCH(MID($B614,1,1),_309_Table1_ColumnLookup,0),FALSE),
  IF($C614="309 LCR SummaryA",OneYearSCR,IF($C614="309 LCR SummaryB",UltimateSCR,IF(VALUE(LEFT($A614,3))=309,VLOOKUP(VALUE(MID($B614,2,1)),_309_Table1,MATCH(MID($B614,1,1),_309_Table1_ColumnLookup,0),FALSE)
+N("309"),
  IF(VALUE(LEFT($A614,3))=310,VLOOKUP(VALUE(MID($B614,2,1)),_310_Table1,MATCH(MID($B614,1,1),_310_Table1_ColumnLookup,0),FALSE)
+N("310"),
  IF(AND(VALUE(LEFT($A614,3))=311,LEN($I614)=4),VLOOKUP($I614,_311_Table1,MATCH($B614,_311_Table1_ColumnLookup,0),FALSE),
  IF(AND(VALUE(LEFT($A614,3))=311,OR($B614="I2",$B614="J2",$B614="K2",$B614="L2")),VLOOKUP('311'!$G$58,_311_Table1,MATCH(MID($B614,1,1),_311_Table1_ColumnLookup,0),FALSE),
  IF(AND(VALUE(LEFT($A614,3))=311,RIGHT($B614,5)="Total"),VLOOKUP('311'!$G$59,_311_Table1,MATCH(MID($B614,1,1),_311_Table1_ColumnLookup,0),FALSE),
  IF(VALUE(LEFT($A614,3))=311,VLOOKUP(VALUE(MID($B614,2,1)),_311_Table1,MATCH(MID($B614,1,1),_311_Table1_ColumnLookup,0),FALSE)
+N("311"),
  IF(AND(VALUE(LEFT($A614,3))=312,LEFT($G614,10)="Unincepted",$B614="G "),VLOOKUP(" ULO",_312_Table1,MATCH('312'!$N$16,_312_Table1_ColumnLookup,0),FALSE),
  IF(AND(VALUE(LEFT($A614,3))=312,LEFT($G614,10)="Unincepted",$B614="O "),VLOOKUP(" ULO",_312_Table1,MATCH('312'!$V$16,_312_Table1_ColumnLookup,0),FALSE),
  IF(AND(VALUE(LEFT($A614,3))=312,LEFT($G614,10)="Unincepted",$B614="Q "),VLOOKUP(" ULO",_312_Table1,MATCH('312'!$X$16,_312_Table1_ColumnLookup,0),FALSE),
  IF(AND(VALUE(LEFT($A614,3))=312,LEFT($G614,10)="Unincepted"),VLOOKUP(" ULO",_312_Table1,MATCH(LEFT($B614,1),_312_Table1_ColumnLookup,0),FALSE),
  IF(AND(VALUE(LEFT($A614,3))=312,LEFT($G614,5)="Total",$B614="G "),VLOOKUP('312'!$F$80,_312_Table1,MATCH('312'!$N$16,_312_Table1_ColumnLookup,0),FALSE),
  IF(AND(VALUE(LEFT($A614,3))=312,LEFT($G614,5)="Total",$B614="O "),VLOOKUP('312'!$F$80,_312_Table1,MATCH('312'!$V$16,_312_Table1_ColumnLookup,0),FALSE),
  IF(AND(VALUE(LEFT($A614,3))=312,LEFT($G614,5)="Total",$B614="Q "),VLOOKUP('312'!$F$80,_312_Table1,MATCH('312'!$X$16,_312_Table1_ColumnLookup,0),FALSE),
  IF(AND(VALUE(LEFT($A614,3))=312,LEFT($G614,5)="Total"),VLOOKUP('312'!$F$80,_312_Table1,MATCH(LEFT($B614,1),_312_Table1_ColumnLookup,0),FALSE),
  IF(AND(VALUE(LEFT($A614,3))=312,LEN($I614)=4,$B614="G"),VLOOKUP($I614,_312_Table1,MATCH('312'!$N$16,_312_Table1_ColumnLookup,0),FALSE),
  IF(AND(VALUE(LEFT($A614,3))=312,LEN($I614)=4,$B614="O"),VLOOKUP($I614,_312_Table1,MATCH('312'!$V$16,_312_Table1_ColumnLookup,0),FALSE),
  IF(AND(VALUE(LEFT($A614,3))=312,LEN($I614)=4,$B614="Q"),VLOOKUP($I614,_312_Table1,MATCH('312'!$X$16,_312_Table1_ColumnLookup,0),FALSE),
  IF(AND(VALUE(LEFT($A614,3))=312,LEN($I614)=4),VLOOKUP($I614,_312_Table1,MATCH(LEFT($B614,1),_312_Table1_ColumnLookup,0),FALSE)
+N("312"),
  IF(VALUE(LEFT($A614,3))=313,VLOOKUP(VALUE(MID($B614,2,1)),_313_Table1,MATCH(MID($B614,1,1),_313_Table1_ColumnLookup,0),FALSE)
+N("313"),
  IF(AND(VALUE(LEFT($A614,3))=314,LEN($B614)=3),VLOOKUP(VALUE(MID($B614,2,2)),_314_Table1,MATCH(MID($B614,1,1),_314_Table1_ColumnLookup,0),FALSE),
  IF(VALUE(LEFT($A614,3))=314,VLOOKUP(VALUE(MID($B614,2,1)),_314_Table1,MATCH(MID($B614,1,1),_314_Table1_ColumnLookup,0),FALSE)
+N("314"),
""))))))))))))))))))))))))</f>
        <v>0</v>
      </c>
      <c r="E614" s="238" t="e">
        <f>IF(AND(VALUE(LEFT($A614,3))=309,LEN($B614)=3),VLOOKUP(VALUE(MID($B614,2,2)),_309_Table2,MATCH(MID($B614,1,1),_309_Table2_ColumnLookup,0),FALSE),
  IF($C614="309 LCR SummaryA",OneYearSCR,IF($C614="309 LCR SummaryB",UltimateSCR,IF(VALUE(LEFT($A614,3))=309,VLOOKUP(VALUE(MID($B614,2,1)),_309_Table2,MATCH(MID($B614,1,1),_309_Table2_ColumnLookup,0),FALSE)
+N("309"),
  IF(VALUE(LEFT($A614,3))=310,VLOOKUP(VALUE(MID($B614,2,1)),_310_Table2,MATCH(MID($B614,1,1),_310_Table2_ColumnLookup,0),FALSE)
+N("310"),
  IF(AND(VALUE(LEFT($A614,3))=311,LEN($I614)=4),VLOOKUP($I614,_311_Table2,MATCH($B614,_311_Table2_ColumnLookup,0),FALSE),
  IF(AND(VALUE(LEFT($A614,3))=311,OR($B614="I2",$B614="J2",$B614="K2",$B614="L2")),VLOOKUP('311'!$G$58,_311_Table2,MATCH(MID($B614,1,1),_311_Table2_ColumnLookup,0),FALSE),
  IF(AND(VALUE(LEFT($A614,3))=311,RIGHT($B614,5)="Total"),VLOOKUP('311'!$G$59,_311_Table2,MATCH(MID($B614,1,1),_311_Table2_ColumnLookup,0),FALSE),
  IF(VALUE(LEFT($A614,3))=311,VLOOKUP(VALUE(MID($B614,2,1)),_311_Table2,MATCH(MID($B614,1,1),_311_Table2_ColumnLookup,0),FALSE)
+N("311"),
  IF(AND(VALUE(LEFT($A614,3))=312,LEFT($G614,10)="Unincepted",$B614="G "),VLOOKUP(" ULO",_312_Table2,MATCH('312'!$N$16,_312_Table2_ColumnLookup,0),FALSE),
  IF(AND(VALUE(LEFT($A614,3))=312,LEFT($G614,10)="Unincepted",$B614="O "),VLOOKUP(" ULO",_312_Table2,MATCH('312'!$V$16,_312_Table2_ColumnLookup,0),FALSE),
  IF(AND(VALUE(LEFT($A614,3))=312,LEFT($G614,10)="Unincepted",$B614="Q "),VLOOKUP(" ULO",_312_Table2,MATCH('312'!$X$16,_312_Table2_ColumnLookup,0),FALSE),
  IF(AND(VALUE(LEFT($A614,3))=312,LEFT($G614,10)="Unincepted"),VLOOKUP(" ULO",_312_Table2,MATCH(LEFT($B614,1),_312_Table2_ColumnLookup,0),FALSE),
  IF(AND(VALUE(LEFT($A614,3))=312,LEFT($G614,5)="Total",$B614="G "),VLOOKUP('312'!$F$80,_312_Table2,MATCH('312'!$N$16,_312_Table2_ColumnLookup,0),FALSE),
  IF(AND(VALUE(LEFT($A614,3))=312,LEFT($G614,5)="Total",$B614="O "),VLOOKUP('312'!$F$80,_312_Table2,MATCH('312'!$V$16,_312_Table2_ColumnLookup,0),FALSE),
  IF(AND(VALUE(LEFT($A614,3))=312,LEFT($G614,5)="Total",$B614="Q "),VLOOKUP('312'!$F$80,_312_Table2,MATCH('312'!$X$16,_312_Table2_ColumnLookup,0),FALSE),
  IF(AND(VALUE(LEFT($A614,3))=312,LEFT($G614,5)="Total"),VLOOKUP('312'!$F$80,_312_Table2,MATCH(LEFT($B614,1),_312_Table2_ColumnLookup,0),FALSE),
  IF(AND(VALUE(LEFT($A614,3))=312,LEN($I614)=4,$B614="G"),VLOOKUP($I614,_312_Table2,MATCH('312'!$N$16,_312_Table2_ColumnLookup,0),FALSE),
  IF(AND(VALUE(LEFT($A614,3))=312,LEN($I614)=4,$B614="O"),VLOOKUP($I614,_312_Table2,MATCH('312'!$V$16,_312_Table2_ColumnLookup,0),FALSE),
  IF(AND(VALUE(LEFT($A614,3))=312,LEN($I614)=4,$B614="Q"),VLOOKUP($I614,_312_Table2,MATCH('312'!$X$16,_312_Table2_ColumnLookup,0),FALSE),
  IF(AND(VALUE(LEFT($A614,3))=312,LEN($I614)=4),VLOOKUP($I614,_312_Table2,MATCH(LEFT($B614,1),_312_Table2_ColumnLookup,0),FALSE)
+N("312"),
  IF(VALUE(LEFT($A614,3))=313,VLOOKUP(VALUE(MID($B614,2,1)),_313_Table2,MATCH(MID($B614,1,1),_313_Table2_ColumnLookup,0),FALSE)
+N("313"),
  IF(AND(VALUE(LEFT($A614,3))=314,LEN($B614)=3),VLOOKUP(VALUE(MID($B614,2,2)),_314_Table2,MATCH(MID($B614,1,1),_314_Table2_ColumnLookup,0),FALSE),
  IF(VALUE(LEFT($A614,3))=314,VLOOKUP(VALUE(MID($B614,2,1)),_314_Table2,MATCH(MID($B614,1,1),_314_Table2_ColumnLookup,0),FALSE)
+N("314"),
""))))))))))))))))))))))))</f>
        <v>#NAME?</v>
      </c>
      <c r="F614" s="238" t="e">
        <f>IF(AND(VALUE(LEFT($A614,3))=309,LEN($B614)=3),VLOOKUP(VALUE(MID($B614,2,2)),_309_Table3,MATCH(MID($B614,1,1),_309_Table3_ColumnLookup,0),FALSE),
  IF($C614="309 LCR SummaryA",OneYearSCR,IF($C614="309 LCR SummaryB",UltimateSCR,IF(VALUE(LEFT($A614,3))=309,VLOOKUP(VALUE(MID($B614,2,1)),_309_Table3,MATCH(MID($B614,1,1),_309_Table3_ColumnLookup,0),FALSE)
+N("309"),
  IF(VALUE(LEFT($A614,3))=310,VLOOKUP(VALUE(MID($B614,2,1)),_310_Table3,MATCH(MID($B614,1,1),_310_Table3_ColumnLookup,0),FALSE)
+N("310"),
  IF(AND(VALUE(LEFT($A614,3))=311,LEN($I614)=4),VLOOKUP($I614,_311_Table3,MATCH($B614,_311_Table3_ColumnLookup,0),FALSE),
  IF(AND(VALUE(LEFT($A614,3))=311,OR($B614="I2",$B614="J2",$B614="K2",$B614="L2")),VLOOKUP('311'!$G$58,_311_Table3,MATCH(MID($B614,1,1),_311_Table3_ColumnLookup,0),FALSE),
  IF(AND(VALUE(LEFT($A614,3))=311,RIGHT($B614,5)="Total"),VLOOKUP('311'!$G$59,_311_Table3,MATCH(MID($B614,1,1),_311_Table3_ColumnLookup,0),FALSE),
  IF(VALUE(LEFT($A614,3))=311,VLOOKUP(VALUE(MID($B614,2,1)),_311_Table3,MATCH(MID($B614,1,1),_311_Table3_ColumnLookup,0),FALSE)
+N("311"),
  IF(AND(VALUE(LEFT($A614,3))=312,LEFT($G614,10)="Unincepted",$B614="G "),VLOOKUP(" ULO",_312_Table3,MATCH('312'!$N$16,_312_Table3_ColumnLookup,0),FALSE),
  IF(AND(VALUE(LEFT($A614,3))=312,LEFT($G614,10)="Unincepted",$B614="O "),VLOOKUP(" ULO",_312_Table3,MATCH('312'!$V$16,_312_Table3_ColumnLookup,0),FALSE),
  IF(AND(VALUE(LEFT($A614,3))=312,LEFT($G614,10)="Unincepted",$B614="Q "),VLOOKUP(" ULO",_312_Table3,MATCH('312'!$X$16,_312_Table3_ColumnLookup,0),FALSE),
  IF(AND(VALUE(LEFT($A614,3))=312,LEFT($G614,10)="Unincepted"),VLOOKUP(" ULO",_312_Table3,MATCH(LEFT($B614,1),_312_Table3_ColumnLookup,0),FALSE),
  IF(AND(VALUE(LEFT($A614,3))=312,LEFT($G614,5)="Total",$B614="G "),VLOOKUP('312'!$F$80,_312_Table3,MATCH('312'!$N$16,_312_Table3_ColumnLookup,0),FALSE),
  IF(AND(VALUE(LEFT($A614,3))=312,LEFT($G614,5)="Total",$B614="O "),VLOOKUP('312'!$F$80,_312_Table3,MATCH('312'!$V$16,_312_Table3_ColumnLookup,0),FALSE),
  IF(AND(VALUE(LEFT($A614,3))=312,LEFT($G614,5)="Total",$B614="Q "),VLOOKUP('312'!$F$80,_312_Table3,MATCH('312'!$X$16,_312_Table3_ColumnLookup,0),FALSE),
  IF(AND(VALUE(LEFT($A614,3))=312,LEFT($G614,5)="Total"),VLOOKUP('312'!$F$80,_312_Table3,MATCH(LEFT($B614,1),_312_Table3_ColumnLookup,0),FALSE),
  IF(AND(VALUE(LEFT($A614,3))=312,LEN($I614)=4,$B614="G"),VLOOKUP($I614,_312_Table3,MATCH('312'!$N$16,_312_Table3_ColumnLookup,0),FALSE),
  IF(AND(VALUE(LEFT($A614,3))=312,LEN($I614)=4,$B614="O"),VLOOKUP($I614,_312_Table3,MATCH('312'!$V$16,_312_Table3_ColumnLookup,0),FALSE),
  IF(AND(VALUE(LEFT($A614,3))=312,LEN($I614)=4,$B614="Q"),VLOOKUP($I614,_312_Table3,MATCH('312'!$X$16,_312_Table3_ColumnLookup,0),FALSE),
  IF(AND(VALUE(LEFT($A614,3))=312,LEN($I614)=4),VLOOKUP($I614,_312_Table3,MATCH(LEFT($B614,1),_312_Table3_ColumnLookup,0),FALSE)
+N("312"),
  IF(VALUE(LEFT($A614,3))=313,VLOOKUP(VALUE(MID($B614,2,1)),_313_Table3,MATCH(MID($B614,1,1),_313_Table3_ColumnLookup,0),FALSE)
+N("313"),
  IF(AND(VALUE(LEFT($A614,3))=314,LEN($B614)=3),VLOOKUP(VALUE(MID($B614,2,2)),_314_Table3,MATCH(MID($B614,1,1),_314_Table3_ColumnLookup,0),FALSE),
  IF(VALUE(LEFT($A614,3))=314,VLOOKUP(VALUE(MID($B614,2,1)),_314_Table3,MATCH(MID($B614,1,1),_314_Table3_ColumnLookup,0),FALSE)
+N("314"),
""))))))))))))))))))))))))</f>
        <v>#NAME?</v>
      </c>
      <c r="G614" t="s">
        <v>1162</v>
      </c>
      <c r="H614" s="321">
        <f>IFERROR(
IF(ISERROR($D614)=FALSE,$D614,IF(ISERROR($E614)=FALSE,$E614,IF(ISERROR($F614)=FALSE,$F614
+N("012 checkboxes"),
IF(
IF(OR(LEFT($A614,9)="Syndicate",LEFT($A614,12)="NewSyndicate"),VLOOKUP($A614,'012'!$J:$ZW,MATCH("Link to button",'012'!$J$1:$ZW$1,0),0)
+N("309 checkbox"),
IF($C614="309 LCR Summary0",VLOOKUP("Notes990",'309'!$P:$ZZ,MATCH("Link to button",'309'!$P$1:$ZZ$1,0),0)
+N("313 checkboxes"),
IF($C614="313 Financial Information0LcmVsScr",IF($C614="309 LCR Summary0",VLOOKUP("LcmVsScr",'309'!$N:$ZZ,MATCH("Link to button",'309'!$N$1:$ZZ$1,0),0),
IF($C614="313 Financial Information0LcrDocAttached",IF($C614="309 LCR Summary0",VLOOKUP("LcrDocAttached",'309'!$N:$ZZ,MATCH("Link to button",'309'!$N$1:$ZZ$1,0),
0)))))))=1,TRUE,FALSE)
))),"")</f>
        <v>0</v>
      </c>
      <c r="I614">
        <v>2013</v>
      </c>
    </row>
    <row r="615" spans="1:9" customFormat="1">
      <c r="A615" s="237" t="str">
        <f>VLOOKUP($G615,CSVLookups!$B:$R,MATCH(A$1,CSVLookups!$B$1:$R$1,0),FALSE)</f>
        <v>312 Projected Solvency II Technical Provisions at Time Zero</v>
      </c>
      <c r="B615" s="237" t="str">
        <f>VLOOKUP($G615,CSVLookups!$B:$R,MATCH(B$1,CSVLookups!$B$1:$R$1,0),FALSE)</f>
        <v>Q</v>
      </c>
      <c r="C615" s="238" t="str">
        <f t="shared" si="10"/>
        <v>312 Projected Solvency II Technical Provisions at Time ZeroQ2013</v>
      </c>
      <c r="D615" s="238">
        <f>IF(AND(VALUE(LEFT($A615,3))=309,LEN($B615)=3),VLOOKUP(VALUE(MID($B615,2,2)),_309_Table1,MATCH(MID($B615,1,1),_309_Table1_ColumnLookup,0),FALSE),
  IF($C615="309 LCR SummaryA",OneYearSCR,IF($C615="309 LCR SummaryB",UltimateSCR,IF(VALUE(LEFT($A615,3))=309,VLOOKUP(VALUE(MID($B615,2,1)),_309_Table1,MATCH(MID($B615,1,1),_309_Table1_ColumnLookup,0),FALSE)
+N("309"),
  IF(VALUE(LEFT($A615,3))=310,VLOOKUP(VALUE(MID($B615,2,1)),_310_Table1,MATCH(MID($B615,1,1),_310_Table1_ColumnLookup,0),FALSE)
+N("310"),
  IF(AND(VALUE(LEFT($A615,3))=311,LEN($I615)=4),VLOOKUP($I615,_311_Table1,MATCH($B615,_311_Table1_ColumnLookup,0),FALSE),
  IF(AND(VALUE(LEFT($A615,3))=311,OR($B615="I2",$B615="J2",$B615="K2",$B615="L2")),VLOOKUP('311'!$G$58,_311_Table1,MATCH(MID($B615,1,1),_311_Table1_ColumnLookup,0),FALSE),
  IF(AND(VALUE(LEFT($A615,3))=311,RIGHT($B615,5)="Total"),VLOOKUP('311'!$G$59,_311_Table1,MATCH(MID($B615,1,1),_311_Table1_ColumnLookup,0),FALSE),
  IF(VALUE(LEFT($A615,3))=311,VLOOKUP(VALUE(MID($B615,2,1)),_311_Table1,MATCH(MID($B615,1,1),_311_Table1_ColumnLookup,0),FALSE)
+N("311"),
  IF(AND(VALUE(LEFT($A615,3))=312,LEFT($G615,10)="Unincepted",$B615="G "),VLOOKUP(" ULO",_312_Table1,MATCH('312'!$N$16,_312_Table1_ColumnLookup,0),FALSE),
  IF(AND(VALUE(LEFT($A615,3))=312,LEFT($G615,10)="Unincepted",$B615="O "),VLOOKUP(" ULO",_312_Table1,MATCH('312'!$V$16,_312_Table1_ColumnLookup,0),FALSE),
  IF(AND(VALUE(LEFT($A615,3))=312,LEFT($G615,10)="Unincepted",$B615="Q "),VLOOKUP(" ULO",_312_Table1,MATCH('312'!$X$16,_312_Table1_ColumnLookup,0),FALSE),
  IF(AND(VALUE(LEFT($A615,3))=312,LEFT($G615,10)="Unincepted"),VLOOKUP(" ULO",_312_Table1,MATCH(LEFT($B615,1),_312_Table1_ColumnLookup,0),FALSE),
  IF(AND(VALUE(LEFT($A615,3))=312,LEFT($G615,5)="Total",$B615="G "),VLOOKUP('312'!$F$80,_312_Table1,MATCH('312'!$N$16,_312_Table1_ColumnLookup,0),FALSE),
  IF(AND(VALUE(LEFT($A615,3))=312,LEFT($G615,5)="Total",$B615="O "),VLOOKUP('312'!$F$80,_312_Table1,MATCH('312'!$V$16,_312_Table1_ColumnLookup,0),FALSE),
  IF(AND(VALUE(LEFT($A615,3))=312,LEFT($G615,5)="Total",$B615="Q "),VLOOKUP('312'!$F$80,_312_Table1,MATCH('312'!$X$16,_312_Table1_ColumnLookup,0),FALSE),
  IF(AND(VALUE(LEFT($A615,3))=312,LEFT($G615,5)="Total"),VLOOKUP('312'!$F$80,_312_Table1,MATCH(LEFT($B615,1),_312_Table1_ColumnLookup,0),FALSE),
  IF(AND(VALUE(LEFT($A615,3))=312,LEN($I615)=4,$B615="G"),VLOOKUP($I615,_312_Table1,MATCH('312'!$N$16,_312_Table1_ColumnLookup,0),FALSE),
  IF(AND(VALUE(LEFT($A615,3))=312,LEN($I615)=4,$B615="O"),VLOOKUP($I615,_312_Table1,MATCH('312'!$V$16,_312_Table1_ColumnLookup,0),FALSE),
  IF(AND(VALUE(LEFT($A615,3))=312,LEN($I615)=4,$B615="Q"),VLOOKUP($I615,_312_Table1,MATCH('312'!$X$16,_312_Table1_ColumnLookup,0),FALSE),
  IF(AND(VALUE(LEFT($A615,3))=312,LEN($I615)=4),VLOOKUP($I615,_312_Table1,MATCH(LEFT($B615,1),_312_Table1_ColumnLookup,0),FALSE)
+N("312"),
  IF(VALUE(LEFT($A615,3))=313,VLOOKUP(VALUE(MID($B615,2,1)),_313_Table1,MATCH(MID($B615,1,1),_313_Table1_ColumnLookup,0),FALSE)
+N("313"),
  IF(AND(VALUE(LEFT($A615,3))=314,LEN($B615)=3),VLOOKUP(VALUE(MID($B615,2,2)),_314_Table1,MATCH(MID($B615,1,1),_314_Table1_ColumnLookup,0),FALSE),
  IF(VALUE(LEFT($A615,3))=314,VLOOKUP(VALUE(MID($B615,2,1)),_314_Table1,MATCH(MID($B615,1,1),_314_Table1_ColumnLookup,0),FALSE)
+N("314"),
""))))))))))))))))))))))))</f>
        <v>0</v>
      </c>
      <c r="E615" s="238" t="e">
        <f>IF(AND(VALUE(LEFT($A615,3))=309,LEN($B615)=3),VLOOKUP(VALUE(MID($B615,2,2)),_309_Table2,MATCH(MID($B615,1,1),_309_Table2_ColumnLookup,0),FALSE),
  IF($C615="309 LCR SummaryA",OneYearSCR,IF($C615="309 LCR SummaryB",UltimateSCR,IF(VALUE(LEFT($A615,3))=309,VLOOKUP(VALUE(MID($B615,2,1)),_309_Table2,MATCH(MID($B615,1,1),_309_Table2_ColumnLookup,0),FALSE)
+N("309"),
  IF(VALUE(LEFT($A615,3))=310,VLOOKUP(VALUE(MID($B615,2,1)),_310_Table2,MATCH(MID($B615,1,1),_310_Table2_ColumnLookup,0),FALSE)
+N("310"),
  IF(AND(VALUE(LEFT($A615,3))=311,LEN($I615)=4),VLOOKUP($I615,_311_Table2,MATCH($B615,_311_Table2_ColumnLookup,0),FALSE),
  IF(AND(VALUE(LEFT($A615,3))=311,OR($B615="I2",$B615="J2",$B615="K2",$B615="L2")),VLOOKUP('311'!$G$58,_311_Table2,MATCH(MID($B615,1,1),_311_Table2_ColumnLookup,0),FALSE),
  IF(AND(VALUE(LEFT($A615,3))=311,RIGHT($B615,5)="Total"),VLOOKUP('311'!$G$59,_311_Table2,MATCH(MID($B615,1,1),_311_Table2_ColumnLookup,0),FALSE),
  IF(VALUE(LEFT($A615,3))=311,VLOOKUP(VALUE(MID($B615,2,1)),_311_Table2,MATCH(MID($B615,1,1),_311_Table2_ColumnLookup,0),FALSE)
+N("311"),
  IF(AND(VALUE(LEFT($A615,3))=312,LEFT($G615,10)="Unincepted",$B615="G "),VLOOKUP(" ULO",_312_Table2,MATCH('312'!$N$16,_312_Table2_ColumnLookup,0),FALSE),
  IF(AND(VALUE(LEFT($A615,3))=312,LEFT($G615,10)="Unincepted",$B615="O "),VLOOKUP(" ULO",_312_Table2,MATCH('312'!$V$16,_312_Table2_ColumnLookup,0),FALSE),
  IF(AND(VALUE(LEFT($A615,3))=312,LEFT($G615,10)="Unincepted",$B615="Q "),VLOOKUP(" ULO",_312_Table2,MATCH('312'!$X$16,_312_Table2_ColumnLookup,0),FALSE),
  IF(AND(VALUE(LEFT($A615,3))=312,LEFT($G615,10)="Unincepted"),VLOOKUP(" ULO",_312_Table2,MATCH(LEFT($B615,1),_312_Table2_ColumnLookup,0),FALSE),
  IF(AND(VALUE(LEFT($A615,3))=312,LEFT($G615,5)="Total",$B615="G "),VLOOKUP('312'!$F$80,_312_Table2,MATCH('312'!$N$16,_312_Table2_ColumnLookup,0),FALSE),
  IF(AND(VALUE(LEFT($A615,3))=312,LEFT($G615,5)="Total",$B615="O "),VLOOKUP('312'!$F$80,_312_Table2,MATCH('312'!$V$16,_312_Table2_ColumnLookup,0),FALSE),
  IF(AND(VALUE(LEFT($A615,3))=312,LEFT($G615,5)="Total",$B615="Q "),VLOOKUP('312'!$F$80,_312_Table2,MATCH('312'!$X$16,_312_Table2_ColumnLookup,0),FALSE),
  IF(AND(VALUE(LEFT($A615,3))=312,LEFT($G615,5)="Total"),VLOOKUP('312'!$F$80,_312_Table2,MATCH(LEFT($B615,1),_312_Table2_ColumnLookup,0),FALSE),
  IF(AND(VALUE(LEFT($A615,3))=312,LEN($I615)=4,$B615="G"),VLOOKUP($I615,_312_Table2,MATCH('312'!$N$16,_312_Table2_ColumnLookup,0),FALSE),
  IF(AND(VALUE(LEFT($A615,3))=312,LEN($I615)=4,$B615="O"),VLOOKUP($I615,_312_Table2,MATCH('312'!$V$16,_312_Table2_ColumnLookup,0),FALSE),
  IF(AND(VALUE(LEFT($A615,3))=312,LEN($I615)=4,$B615="Q"),VLOOKUP($I615,_312_Table2,MATCH('312'!$X$16,_312_Table2_ColumnLookup,0),FALSE),
  IF(AND(VALUE(LEFT($A615,3))=312,LEN($I615)=4),VLOOKUP($I615,_312_Table2,MATCH(LEFT($B615,1),_312_Table2_ColumnLookup,0),FALSE)
+N("312"),
  IF(VALUE(LEFT($A615,3))=313,VLOOKUP(VALUE(MID($B615,2,1)),_313_Table2,MATCH(MID($B615,1,1),_313_Table2_ColumnLookup,0),FALSE)
+N("313"),
  IF(AND(VALUE(LEFT($A615,3))=314,LEN($B615)=3),VLOOKUP(VALUE(MID($B615,2,2)),_314_Table2,MATCH(MID($B615,1,1),_314_Table2_ColumnLookup,0),FALSE),
  IF(VALUE(LEFT($A615,3))=314,VLOOKUP(VALUE(MID($B615,2,1)),_314_Table2,MATCH(MID($B615,1,1),_314_Table2_ColumnLookup,0),FALSE)
+N("314"),
""))))))))))))))))))))))))</f>
        <v>#NAME?</v>
      </c>
      <c r="F615" s="238" t="e">
        <f>IF(AND(VALUE(LEFT($A615,3))=309,LEN($B615)=3),VLOOKUP(VALUE(MID($B615,2,2)),_309_Table3,MATCH(MID($B615,1,1),_309_Table3_ColumnLookup,0),FALSE),
  IF($C615="309 LCR SummaryA",OneYearSCR,IF($C615="309 LCR SummaryB",UltimateSCR,IF(VALUE(LEFT($A615,3))=309,VLOOKUP(VALUE(MID($B615,2,1)),_309_Table3,MATCH(MID($B615,1,1),_309_Table3_ColumnLookup,0),FALSE)
+N("309"),
  IF(VALUE(LEFT($A615,3))=310,VLOOKUP(VALUE(MID($B615,2,1)),_310_Table3,MATCH(MID($B615,1,1),_310_Table3_ColumnLookup,0),FALSE)
+N("310"),
  IF(AND(VALUE(LEFT($A615,3))=311,LEN($I615)=4),VLOOKUP($I615,_311_Table3,MATCH($B615,_311_Table3_ColumnLookup,0),FALSE),
  IF(AND(VALUE(LEFT($A615,3))=311,OR($B615="I2",$B615="J2",$B615="K2",$B615="L2")),VLOOKUP('311'!$G$58,_311_Table3,MATCH(MID($B615,1,1),_311_Table3_ColumnLookup,0),FALSE),
  IF(AND(VALUE(LEFT($A615,3))=311,RIGHT($B615,5)="Total"),VLOOKUP('311'!$G$59,_311_Table3,MATCH(MID($B615,1,1),_311_Table3_ColumnLookup,0),FALSE),
  IF(VALUE(LEFT($A615,3))=311,VLOOKUP(VALUE(MID($B615,2,1)),_311_Table3,MATCH(MID($B615,1,1),_311_Table3_ColumnLookup,0),FALSE)
+N("311"),
  IF(AND(VALUE(LEFT($A615,3))=312,LEFT($G615,10)="Unincepted",$B615="G "),VLOOKUP(" ULO",_312_Table3,MATCH('312'!$N$16,_312_Table3_ColumnLookup,0),FALSE),
  IF(AND(VALUE(LEFT($A615,3))=312,LEFT($G615,10)="Unincepted",$B615="O "),VLOOKUP(" ULO",_312_Table3,MATCH('312'!$V$16,_312_Table3_ColumnLookup,0),FALSE),
  IF(AND(VALUE(LEFT($A615,3))=312,LEFT($G615,10)="Unincepted",$B615="Q "),VLOOKUP(" ULO",_312_Table3,MATCH('312'!$X$16,_312_Table3_ColumnLookup,0),FALSE),
  IF(AND(VALUE(LEFT($A615,3))=312,LEFT($G615,10)="Unincepted"),VLOOKUP(" ULO",_312_Table3,MATCH(LEFT($B615,1),_312_Table3_ColumnLookup,0),FALSE),
  IF(AND(VALUE(LEFT($A615,3))=312,LEFT($G615,5)="Total",$B615="G "),VLOOKUP('312'!$F$80,_312_Table3,MATCH('312'!$N$16,_312_Table3_ColumnLookup,0),FALSE),
  IF(AND(VALUE(LEFT($A615,3))=312,LEFT($G615,5)="Total",$B615="O "),VLOOKUP('312'!$F$80,_312_Table3,MATCH('312'!$V$16,_312_Table3_ColumnLookup,0),FALSE),
  IF(AND(VALUE(LEFT($A615,3))=312,LEFT($G615,5)="Total",$B615="Q "),VLOOKUP('312'!$F$80,_312_Table3,MATCH('312'!$X$16,_312_Table3_ColumnLookup,0),FALSE),
  IF(AND(VALUE(LEFT($A615,3))=312,LEFT($G615,5)="Total"),VLOOKUP('312'!$F$80,_312_Table3,MATCH(LEFT($B615,1),_312_Table3_ColumnLookup,0),FALSE),
  IF(AND(VALUE(LEFT($A615,3))=312,LEN($I615)=4,$B615="G"),VLOOKUP($I615,_312_Table3,MATCH('312'!$N$16,_312_Table3_ColumnLookup,0),FALSE),
  IF(AND(VALUE(LEFT($A615,3))=312,LEN($I615)=4,$B615="O"),VLOOKUP($I615,_312_Table3,MATCH('312'!$V$16,_312_Table3_ColumnLookup,0),FALSE),
  IF(AND(VALUE(LEFT($A615,3))=312,LEN($I615)=4,$B615="Q"),VLOOKUP($I615,_312_Table3,MATCH('312'!$X$16,_312_Table3_ColumnLookup,0),FALSE),
  IF(AND(VALUE(LEFT($A615,3))=312,LEN($I615)=4),VLOOKUP($I615,_312_Table3,MATCH(LEFT($B615,1),_312_Table3_ColumnLookup,0),FALSE)
+N("312"),
  IF(VALUE(LEFT($A615,3))=313,VLOOKUP(VALUE(MID($B615,2,1)),_313_Table3,MATCH(MID($B615,1,1),_313_Table3_ColumnLookup,0),FALSE)
+N("313"),
  IF(AND(VALUE(LEFT($A615,3))=314,LEN($B615)=3),VLOOKUP(VALUE(MID($B615,2,2)),_314_Table3,MATCH(MID($B615,1,1),_314_Table3_ColumnLookup,0),FALSE),
  IF(VALUE(LEFT($A615,3))=314,VLOOKUP(VALUE(MID($B615,2,1)),_314_Table3,MATCH(MID($B615,1,1),_314_Table3_ColumnLookup,0),FALSE)
+N("314"),
""))))))))))))))))))))))))</f>
        <v>#NAME?</v>
      </c>
      <c r="G615" t="s">
        <v>1163</v>
      </c>
      <c r="H615" s="321">
        <f>IFERROR(
IF(ISERROR($D615)=FALSE,$D615,IF(ISERROR($E615)=FALSE,$E615,IF(ISERROR($F615)=FALSE,$F615
+N("012 checkboxes"),
IF(
IF(OR(LEFT($A615,9)="Syndicate",LEFT($A615,12)="NewSyndicate"),VLOOKUP($A615,'012'!$J:$ZW,MATCH("Link to button",'012'!$J$1:$ZW$1,0),0)
+N("309 checkbox"),
IF($C615="309 LCR Summary0",VLOOKUP("Notes990",'309'!$P:$ZZ,MATCH("Link to button",'309'!$P$1:$ZZ$1,0),0)
+N("313 checkboxes"),
IF($C615="313 Financial Information0LcmVsScr",IF($C615="309 LCR Summary0",VLOOKUP("LcmVsScr",'309'!$N:$ZZ,MATCH("Link to button",'309'!$N$1:$ZZ$1,0),0),
IF($C615="313 Financial Information0LcrDocAttached",IF($C615="309 LCR Summary0",VLOOKUP("LcrDocAttached",'309'!$N:$ZZ,MATCH("Link to button",'309'!$N$1:$ZZ$1,0),
0)))))))=1,TRUE,FALSE)
))),"")</f>
        <v>0</v>
      </c>
      <c r="I615">
        <v>2013</v>
      </c>
    </row>
    <row r="616" spans="1:9" customFormat="1">
      <c r="A616" s="237" t="str">
        <f>VLOOKUP($G616,CSVLookups!$B:$R,MATCH(A$1,CSVLookups!$B$1:$R$1,0),FALSE)</f>
        <v>312 Projected Solvency II Technical Provisions at Time Zero</v>
      </c>
      <c r="B616" s="237" t="str">
        <f>VLOOKUP($G616,CSVLookups!$B:$R,MATCH(B$1,CSVLookups!$B$1:$R$1,0),FALSE)</f>
        <v>A</v>
      </c>
      <c r="C616" s="238" t="str">
        <f t="shared" si="10"/>
        <v>312 Projected Solvency II Technical Provisions at Time ZeroA2014</v>
      </c>
      <c r="D616" s="238">
        <f>IF(AND(VALUE(LEFT($A616,3))=309,LEN($B616)=3),VLOOKUP(VALUE(MID($B616,2,2)),_309_Table1,MATCH(MID($B616,1,1),_309_Table1_ColumnLookup,0),FALSE),
  IF($C616="309 LCR SummaryA",OneYearSCR,IF($C616="309 LCR SummaryB",UltimateSCR,IF(VALUE(LEFT($A616,3))=309,VLOOKUP(VALUE(MID($B616,2,1)),_309_Table1,MATCH(MID($B616,1,1),_309_Table1_ColumnLookup,0),FALSE)
+N("309"),
  IF(VALUE(LEFT($A616,3))=310,VLOOKUP(VALUE(MID($B616,2,1)),_310_Table1,MATCH(MID($B616,1,1),_310_Table1_ColumnLookup,0),FALSE)
+N("310"),
  IF(AND(VALUE(LEFT($A616,3))=311,LEN($I616)=4),VLOOKUP($I616,_311_Table1,MATCH($B616,_311_Table1_ColumnLookup,0),FALSE),
  IF(AND(VALUE(LEFT($A616,3))=311,OR($B616="I2",$B616="J2",$B616="K2",$B616="L2")),VLOOKUP('311'!$G$58,_311_Table1,MATCH(MID($B616,1,1),_311_Table1_ColumnLookup,0),FALSE),
  IF(AND(VALUE(LEFT($A616,3))=311,RIGHT($B616,5)="Total"),VLOOKUP('311'!$G$59,_311_Table1,MATCH(MID($B616,1,1),_311_Table1_ColumnLookup,0),FALSE),
  IF(VALUE(LEFT($A616,3))=311,VLOOKUP(VALUE(MID($B616,2,1)),_311_Table1,MATCH(MID($B616,1,1),_311_Table1_ColumnLookup,0),FALSE)
+N("311"),
  IF(AND(VALUE(LEFT($A616,3))=312,LEFT($G616,10)="Unincepted",$B616="G "),VLOOKUP(" ULO",_312_Table1,MATCH('312'!$N$16,_312_Table1_ColumnLookup,0),FALSE),
  IF(AND(VALUE(LEFT($A616,3))=312,LEFT($G616,10)="Unincepted",$B616="O "),VLOOKUP(" ULO",_312_Table1,MATCH('312'!$V$16,_312_Table1_ColumnLookup,0),FALSE),
  IF(AND(VALUE(LEFT($A616,3))=312,LEFT($G616,10)="Unincepted",$B616="Q "),VLOOKUP(" ULO",_312_Table1,MATCH('312'!$X$16,_312_Table1_ColumnLookup,0),FALSE),
  IF(AND(VALUE(LEFT($A616,3))=312,LEFT($G616,10)="Unincepted"),VLOOKUP(" ULO",_312_Table1,MATCH(LEFT($B616,1),_312_Table1_ColumnLookup,0),FALSE),
  IF(AND(VALUE(LEFT($A616,3))=312,LEFT($G616,5)="Total",$B616="G "),VLOOKUP('312'!$F$80,_312_Table1,MATCH('312'!$N$16,_312_Table1_ColumnLookup,0),FALSE),
  IF(AND(VALUE(LEFT($A616,3))=312,LEFT($G616,5)="Total",$B616="O "),VLOOKUP('312'!$F$80,_312_Table1,MATCH('312'!$V$16,_312_Table1_ColumnLookup,0),FALSE),
  IF(AND(VALUE(LEFT($A616,3))=312,LEFT($G616,5)="Total",$B616="Q "),VLOOKUP('312'!$F$80,_312_Table1,MATCH('312'!$X$16,_312_Table1_ColumnLookup,0),FALSE),
  IF(AND(VALUE(LEFT($A616,3))=312,LEFT($G616,5)="Total"),VLOOKUP('312'!$F$80,_312_Table1,MATCH(LEFT($B616,1),_312_Table1_ColumnLookup,0),FALSE),
  IF(AND(VALUE(LEFT($A616,3))=312,LEN($I616)=4,$B616="G"),VLOOKUP($I616,_312_Table1,MATCH('312'!$N$16,_312_Table1_ColumnLookup,0),FALSE),
  IF(AND(VALUE(LEFT($A616,3))=312,LEN($I616)=4,$B616="O"),VLOOKUP($I616,_312_Table1,MATCH('312'!$V$16,_312_Table1_ColumnLookup,0),FALSE),
  IF(AND(VALUE(LEFT($A616,3))=312,LEN($I616)=4,$B616="Q"),VLOOKUP($I616,_312_Table1,MATCH('312'!$X$16,_312_Table1_ColumnLookup,0),FALSE),
  IF(AND(VALUE(LEFT($A616,3))=312,LEN($I616)=4),VLOOKUP($I616,_312_Table1,MATCH(LEFT($B616,1),_312_Table1_ColumnLookup,0),FALSE)
+N("312"),
  IF(VALUE(LEFT($A616,3))=313,VLOOKUP(VALUE(MID($B616,2,1)),_313_Table1,MATCH(MID($B616,1,1),_313_Table1_ColumnLookup,0),FALSE)
+N("313"),
  IF(AND(VALUE(LEFT($A616,3))=314,LEN($B616)=3),VLOOKUP(VALUE(MID($B616,2,2)),_314_Table1,MATCH(MID($B616,1,1),_314_Table1_ColumnLookup,0),FALSE),
  IF(VALUE(LEFT($A616,3))=314,VLOOKUP(VALUE(MID($B616,2,1)),_314_Table1,MATCH(MID($B616,1,1),_314_Table1_ColumnLookup,0),FALSE)
+N("314"),
""))))))))))))))))))))))))</f>
        <v>0</v>
      </c>
      <c r="E616" s="238" t="e">
        <f>IF(AND(VALUE(LEFT($A616,3))=309,LEN($B616)=3),VLOOKUP(VALUE(MID($B616,2,2)),_309_Table2,MATCH(MID($B616,1,1),_309_Table2_ColumnLookup,0),FALSE),
  IF($C616="309 LCR SummaryA",OneYearSCR,IF($C616="309 LCR SummaryB",UltimateSCR,IF(VALUE(LEFT($A616,3))=309,VLOOKUP(VALUE(MID($B616,2,1)),_309_Table2,MATCH(MID($B616,1,1),_309_Table2_ColumnLookup,0),FALSE)
+N("309"),
  IF(VALUE(LEFT($A616,3))=310,VLOOKUP(VALUE(MID($B616,2,1)),_310_Table2,MATCH(MID($B616,1,1),_310_Table2_ColumnLookup,0),FALSE)
+N("310"),
  IF(AND(VALUE(LEFT($A616,3))=311,LEN($I616)=4),VLOOKUP($I616,_311_Table2,MATCH($B616,_311_Table2_ColumnLookup,0),FALSE),
  IF(AND(VALUE(LEFT($A616,3))=311,OR($B616="I2",$B616="J2",$B616="K2",$B616="L2")),VLOOKUP('311'!$G$58,_311_Table2,MATCH(MID($B616,1,1),_311_Table2_ColumnLookup,0),FALSE),
  IF(AND(VALUE(LEFT($A616,3))=311,RIGHT($B616,5)="Total"),VLOOKUP('311'!$G$59,_311_Table2,MATCH(MID($B616,1,1),_311_Table2_ColumnLookup,0),FALSE),
  IF(VALUE(LEFT($A616,3))=311,VLOOKUP(VALUE(MID($B616,2,1)),_311_Table2,MATCH(MID($B616,1,1),_311_Table2_ColumnLookup,0),FALSE)
+N("311"),
  IF(AND(VALUE(LEFT($A616,3))=312,LEFT($G616,10)="Unincepted",$B616="G "),VLOOKUP(" ULO",_312_Table2,MATCH('312'!$N$16,_312_Table2_ColumnLookup,0),FALSE),
  IF(AND(VALUE(LEFT($A616,3))=312,LEFT($G616,10)="Unincepted",$B616="O "),VLOOKUP(" ULO",_312_Table2,MATCH('312'!$V$16,_312_Table2_ColumnLookup,0),FALSE),
  IF(AND(VALUE(LEFT($A616,3))=312,LEFT($G616,10)="Unincepted",$B616="Q "),VLOOKUP(" ULO",_312_Table2,MATCH('312'!$X$16,_312_Table2_ColumnLookup,0),FALSE),
  IF(AND(VALUE(LEFT($A616,3))=312,LEFT($G616,10)="Unincepted"),VLOOKUP(" ULO",_312_Table2,MATCH(LEFT($B616,1),_312_Table2_ColumnLookup,0),FALSE),
  IF(AND(VALUE(LEFT($A616,3))=312,LEFT($G616,5)="Total",$B616="G "),VLOOKUP('312'!$F$80,_312_Table2,MATCH('312'!$N$16,_312_Table2_ColumnLookup,0),FALSE),
  IF(AND(VALUE(LEFT($A616,3))=312,LEFT($G616,5)="Total",$B616="O "),VLOOKUP('312'!$F$80,_312_Table2,MATCH('312'!$V$16,_312_Table2_ColumnLookup,0),FALSE),
  IF(AND(VALUE(LEFT($A616,3))=312,LEFT($G616,5)="Total",$B616="Q "),VLOOKUP('312'!$F$80,_312_Table2,MATCH('312'!$X$16,_312_Table2_ColumnLookup,0),FALSE),
  IF(AND(VALUE(LEFT($A616,3))=312,LEFT($G616,5)="Total"),VLOOKUP('312'!$F$80,_312_Table2,MATCH(LEFT($B616,1),_312_Table2_ColumnLookup,0),FALSE),
  IF(AND(VALUE(LEFT($A616,3))=312,LEN($I616)=4,$B616="G"),VLOOKUP($I616,_312_Table2,MATCH('312'!$N$16,_312_Table2_ColumnLookup,0),FALSE),
  IF(AND(VALUE(LEFT($A616,3))=312,LEN($I616)=4,$B616="O"),VLOOKUP($I616,_312_Table2,MATCH('312'!$V$16,_312_Table2_ColumnLookup,0),FALSE),
  IF(AND(VALUE(LEFT($A616,3))=312,LEN($I616)=4,$B616="Q"),VLOOKUP($I616,_312_Table2,MATCH('312'!$X$16,_312_Table2_ColumnLookup,0),FALSE),
  IF(AND(VALUE(LEFT($A616,3))=312,LEN($I616)=4),VLOOKUP($I616,_312_Table2,MATCH(LEFT($B616,1),_312_Table2_ColumnLookup,0),FALSE)
+N("312"),
  IF(VALUE(LEFT($A616,3))=313,VLOOKUP(VALUE(MID($B616,2,1)),_313_Table2,MATCH(MID($B616,1,1),_313_Table2_ColumnLookup,0),FALSE)
+N("313"),
  IF(AND(VALUE(LEFT($A616,3))=314,LEN($B616)=3),VLOOKUP(VALUE(MID($B616,2,2)),_314_Table2,MATCH(MID($B616,1,1),_314_Table2_ColumnLookup,0),FALSE),
  IF(VALUE(LEFT($A616,3))=314,VLOOKUP(VALUE(MID($B616,2,1)),_314_Table2,MATCH(MID($B616,1,1),_314_Table2_ColumnLookup,0),FALSE)
+N("314"),
""))))))))))))))))))))))))</f>
        <v>#NAME?</v>
      </c>
      <c r="F616" s="238" t="e">
        <f>IF(AND(VALUE(LEFT($A616,3))=309,LEN($B616)=3),VLOOKUP(VALUE(MID($B616,2,2)),_309_Table3,MATCH(MID($B616,1,1),_309_Table3_ColumnLookup,0),FALSE),
  IF($C616="309 LCR SummaryA",OneYearSCR,IF($C616="309 LCR SummaryB",UltimateSCR,IF(VALUE(LEFT($A616,3))=309,VLOOKUP(VALUE(MID($B616,2,1)),_309_Table3,MATCH(MID($B616,1,1),_309_Table3_ColumnLookup,0),FALSE)
+N("309"),
  IF(VALUE(LEFT($A616,3))=310,VLOOKUP(VALUE(MID($B616,2,1)),_310_Table3,MATCH(MID($B616,1,1),_310_Table3_ColumnLookup,0),FALSE)
+N("310"),
  IF(AND(VALUE(LEFT($A616,3))=311,LEN($I616)=4),VLOOKUP($I616,_311_Table3,MATCH($B616,_311_Table3_ColumnLookup,0),FALSE),
  IF(AND(VALUE(LEFT($A616,3))=311,OR($B616="I2",$B616="J2",$B616="K2",$B616="L2")),VLOOKUP('311'!$G$58,_311_Table3,MATCH(MID($B616,1,1),_311_Table3_ColumnLookup,0),FALSE),
  IF(AND(VALUE(LEFT($A616,3))=311,RIGHT($B616,5)="Total"),VLOOKUP('311'!$G$59,_311_Table3,MATCH(MID($B616,1,1),_311_Table3_ColumnLookup,0),FALSE),
  IF(VALUE(LEFT($A616,3))=311,VLOOKUP(VALUE(MID($B616,2,1)),_311_Table3,MATCH(MID($B616,1,1),_311_Table3_ColumnLookup,0),FALSE)
+N("311"),
  IF(AND(VALUE(LEFT($A616,3))=312,LEFT($G616,10)="Unincepted",$B616="G "),VLOOKUP(" ULO",_312_Table3,MATCH('312'!$N$16,_312_Table3_ColumnLookup,0),FALSE),
  IF(AND(VALUE(LEFT($A616,3))=312,LEFT($G616,10)="Unincepted",$B616="O "),VLOOKUP(" ULO",_312_Table3,MATCH('312'!$V$16,_312_Table3_ColumnLookup,0),FALSE),
  IF(AND(VALUE(LEFT($A616,3))=312,LEFT($G616,10)="Unincepted",$B616="Q "),VLOOKUP(" ULO",_312_Table3,MATCH('312'!$X$16,_312_Table3_ColumnLookup,0),FALSE),
  IF(AND(VALUE(LEFT($A616,3))=312,LEFT($G616,10)="Unincepted"),VLOOKUP(" ULO",_312_Table3,MATCH(LEFT($B616,1),_312_Table3_ColumnLookup,0),FALSE),
  IF(AND(VALUE(LEFT($A616,3))=312,LEFT($G616,5)="Total",$B616="G "),VLOOKUP('312'!$F$80,_312_Table3,MATCH('312'!$N$16,_312_Table3_ColumnLookup,0),FALSE),
  IF(AND(VALUE(LEFT($A616,3))=312,LEFT($G616,5)="Total",$B616="O "),VLOOKUP('312'!$F$80,_312_Table3,MATCH('312'!$V$16,_312_Table3_ColumnLookup,0),FALSE),
  IF(AND(VALUE(LEFT($A616,3))=312,LEFT($G616,5)="Total",$B616="Q "),VLOOKUP('312'!$F$80,_312_Table3,MATCH('312'!$X$16,_312_Table3_ColumnLookup,0),FALSE),
  IF(AND(VALUE(LEFT($A616,3))=312,LEFT($G616,5)="Total"),VLOOKUP('312'!$F$80,_312_Table3,MATCH(LEFT($B616,1),_312_Table3_ColumnLookup,0),FALSE),
  IF(AND(VALUE(LEFT($A616,3))=312,LEN($I616)=4,$B616="G"),VLOOKUP($I616,_312_Table3,MATCH('312'!$N$16,_312_Table3_ColumnLookup,0),FALSE),
  IF(AND(VALUE(LEFT($A616,3))=312,LEN($I616)=4,$B616="O"),VLOOKUP($I616,_312_Table3,MATCH('312'!$V$16,_312_Table3_ColumnLookup,0),FALSE),
  IF(AND(VALUE(LEFT($A616,3))=312,LEN($I616)=4,$B616="Q"),VLOOKUP($I616,_312_Table3,MATCH('312'!$X$16,_312_Table3_ColumnLookup,0),FALSE),
  IF(AND(VALUE(LEFT($A616,3))=312,LEN($I616)=4),VLOOKUP($I616,_312_Table3,MATCH(LEFT($B616,1),_312_Table3_ColumnLookup,0),FALSE)
+N("312"),
  IF(VALUE(LEFT($A616,3))=313,VLOOKUP(VALUE(MID($B616,2,1)),_313_Table3,MATCH(MID($B616,1,1),_313_Table3_ColumnLookup,0),FALSE)
+N("313"),
  IF(AND(VALUE(LEFT($A616,3))=314,LEN($B616)=3),VLOOKUP(VALUE(MID($B616,2,2)),_314_Table3,MATCH(MID($B616,1,1),_314_Table3_ColumnLookup,0),FALSE),
  IF(VALUE(LEFT($A616,3))=314,VLOOKUP(VALUE(MID($B616,2,1)),_314_Table3,MATCH(MID($B616,1,1),_314_Table3_ColumnLookup,0),FALSE)
+N("314"),
""))))))))))))))))))))))))</f>
        <v>#NAME?</v>
      </c>
      <c r="G616" t="s">
        <v>1140</v>
      </c>
      <c r="H616" s="321">
        <f>IFERROR(
IF(ISERROR($D616)=FALSE,$D616,IF(ISERROR($E616)=FALSE,$E616,IF(ISERROR($F616)=FALSE,$F616
+N("012 checkboxes"),
IF(
IF(OR(LEFT($A616,9)="Syndicate",LEFT($A616,12)="NewSyndicate"),VLOOKUP($A616,'012'!$J:$ZW,MATCH("Link to button",'012'!$J$1:$ZW$1,0),0)
+N("309 checkbox"),
IF($C616="309 LCR Summary0",VLOOKUP("Notes990",'309'!$P:$ZZ,MATCH("Link to button",'309'!$P$1:$ZZ$1,0),0)
+N("313 checkboxes"),
IF($C616="313 Financial Information0LcmVsScr",IF($C616="309 LCR Summary0",VLOOKUP("LcmVsScr",'309'!$N:$ZZ,MATCH("Link to button",'309'!$N$1:$ZZ$1,0),0),
IF($C616="313 Financial Information0LcrDocAttached",IF($C616="309 LCR Summary0",VLOOKUP("LcrDocAttached",'309'!$N:$ZZ,MATCH("Link to button",'309'!$N$1:$ZZ$1,0),
0)))))))=1,TRUE,FALSE)
))),"")</f>
        <v>0</v>
      </c>
      <c r="I616">
        <v>2014</v>
      </c>
    </row>
    <row r="617" spans="1:9" customFormat="1">
      <c r="A617" s="237" t="str">
        <f>VLOOKUP($G617,CSVLookups!$B:$R,MATCH(A$1,CSVLookups!$B$1:$R$1,0),FALSE)</f>
        <v>312 Projected Solvency II Technical Provisions at Time Zero</v>
      </c>
      <c r="B617" s="237" t="str">
        <f>VLOOKUP($G617,CSVLookups!$B:$R,MATCH(B$1,CSVLookups!$B$1:$R$1,0),FALSE)</f>
        <v>B</v>
      </c>
      <c r="C617" s="238" t="str">
        <f t="shared" si="10"/>
        <v>312 Projected Solvency II Technical Provisions at Time ZeroB2014</v>
      </c>
      <c r="D617" s="238">
        <f>IF(AND(VALUE(LEFT($A617,3))=309,LEN($B617)=3),VLOOKUP(VALUE(MID($B617,2,2)),_309_Table1,MATCH(MID($B617,1,1),_309_Table1_ColumnLookup,0),FALSE),
  IF($C617="309 LCR SummaryA",OneYearSCR,IF($C617="309 LCR SummaryB",UltimateSCR,IF(VALUE(LEFT($A617,3))=309,VLOOKUP(VALUE(MID($B617,2,1)),_309_Table1,MATCH(MID($B617,1,1),_309_Table1_ColumnLookup,0),FALSE)
+N("309"),
  IF(VALUE(LEFT($A617,3))=310,VLOOKUP(VALUE(MID($B617,2,1)),_310_Table1,MATCH(MID($B617,1,1),_310_Table1_ColumnLookup,0),FALSE)
+N("310"),
  IF(AND(VALUE(LEFT($A617,3))=311,LEN($I617)=4),VLOOKUP($I617,_311_Table1,MATCH($B617,_311_Table1_ColumnLookup,0),FALSE),
  IF(AND(VALUE(LEFT($A617,3))=311,OR($B617="I2",$B617="J2",$B617="K2",$B617="L2")),VLOOKUP('311'!$G$58,_311_Table1,MATCH(MID($B617,1,1),_311_Table1_ColumnLookup,0),FALSE),
  IF(AND(VALUE(LEFT($A617,3))=311,RIGHT($B617,5)="Total"),VLOOKUP('311'!$G$59,_311_Table1,MATCH(MID($B617,1,1),_311_Table1_ColumnLookup,0),FALSE),
  IF(VALUE(LEFT($A617,3))=311,VLOOKUP(VALUE(MID($B617,2,1)),_311_Table1,MATCH(MID($B617,1,1),_311_Table1_ColumnLookup,0),FALSE)
+N("311"),
  IF(AND(VALUE(LEFT($A617,3))=312,LEFT($G617,10)="Unincepted",$B617="G "),VLOOKUP(" ULO",_312_Table1,MATCH('312'!$N$16,_312_Table1_ColumnLookup,0),FALSE),
  IF(AND(VALUE(LEFT($A617,3))=312,LEFT($G617,10)="Unincepted",$B617="O "),VLOOKUP(" ULO",_312_Table1,MATCH('312'!$V$16,_312_Table1_ColumnLookup,0),FALSE),
  IF(AND(VALUE(LEFT($A617,3))=312,LEFT($G617,10)="Unincepted",$B617="Q "),VLOOKUP(" ULO",_312_Table1,MATCH('312'!$X$16,_312_Table1_ColumnLookup,0),FALSE),
  IF(AND(VALUE(LEFT($A617,3))=312,LEFT($G617,10)="Unincepted"),VLOOKUP(" ULO",_312_Table1,MATCH(LEFT($B617,1),_312_Table1_ColumnLookup,0),FALSE),
  IF(AND(VALUE(LEFT($A617,3))=312,LEFT($G617,5)="Total",$B617="G "),VLOOKUP('312'!$F$80,_312_Table1,MATCH('312'!$N$16,_312_Table1_ColumnLookup,0),FALSE),
  IF(AND(VALUE(LEFT($A617,3))=312,LEFT($G617,5)="Total",$B617="O "),VLOOKUP('312'!$F$80,_312_Table1,MATCH('312'!$V$16,_312_Table1_ColumnLookup,0),FALSE),
  IF(AND(VALUE(LEFT($A617,3))=312,LEFT($G617,5)="Total",$B617="Q "),VLOOKUP('312'!$F$80,_312_Table1,MATCH('312'!$X$16,_312_Table1_ColumnLookup,0),FALSE),
  IF(AND(VALUE(LEFT($A617,3))=312,LEFT($G617,5)="Total"),VLOOKUP('312'!$F$80,_312_Table1,MATCH(LEFT($B617,1),_312_Table1_ColumnLookup,0),FALSE),
  IF(AND(VALUE(LEFT($A617,3))=312,LEN($I617)=4,$B617="G"),VLOOKUP($I617,_312_Table1,MATCH('312'!$N$16,_312_Table1_ColumnLookup,0),FALSE),
  IF(AND(VALUE(LEFT($A617,3))=312,LEN($I617)=4,$B617="O"),VLOOKUP($I617,_312_Table1,MATCH('312'!$V$16,_312_Table1_ColumnLookup,0),FALSE),
  IF(AND(VALUE(LEFT($A617,3))=312,LEN($I617)=4,$B617="Q"),VLOOKUP($I617,_312_Table1,MATCH('312'!$X$16,_312_Table1_ColumnLookup,0),FALSE),
  IF(AND(VALUE(LEFT($A617,3))=312,LEN($I617)=4),VLOOKUP($I617,_312_Table1,MATCH(LEFT($B617,1),_312_Table1_ColumnLookup,0),FALSE)
+N("312"),
  IF(VALUE(LEFT($A617,3))=313,VLOOKUP(VALUE(MID($B617,2,1)),_313_Table1,MATCH(MID($B617,1,1),_313_Table1_ColumnLookup,0),FALSE)
+N("313"),
  IF(AND(VALUE(LEFT($A617,3))=314,LEN($B617)=3),VLOOKUP(VALUE(MID($B617,2,2)),_314_Table1,MATCH(MID($B617,1,1),_314_Table1_ColumnLookup,0),FALSE),
  IF(VALUE(LEFT($A617,3))=314,VLOOKUP(VALUE(MID($B617,2,1)),_314_Table1,MATCH(MID($B617,1,1),_314_Table1_ColumnLookup,0),FALSE)
+N("314"),
""))))))))))))))))))))))))</f>
        <v>0</v>
      </c>
      <c r="E617" s="238" t="e">
        <f>IF(AND(VALUE(LEFT($A617,3))=309,LEN($B617)=3),VLOOKUP(VALUE(MID($B617,2,2)),_309_Table2,MATCH(MID($B617,1,1),_309_Table2_ColumnLookup,0),FALSE),
  IF($C617="309 LCR SummaryA",OneYearSCR,IF($C617="309 LCR SummaryB",UltimateSCR,IF(VALUE(LEFT($A617,3))=309,VLOOKUP(VALUE(MID($B617,2,1)),_309_Table2,MATCH(MID($B617,1,1),_309_Table2_ColumnLookup,0),FALSE)
+N("309"),
  IF(VALUE(LEFT($A617,3))=310,VLOOKUP(VALUE(MID($B617,2,1)),_310_Table2,MATCH(MID($B617,1,1),_310_Table2_ColumnLookup,0),FALSE)
+N("310"),
  IF(AND(VALUE(LEFT($A617,3))=311,LEN($I617)=4),VLOOKUP($I617,_311_Table2,MATCH($B617,_311_Table2_ColumnLookup,0),FALSE),
  IF(AND(VALUE(LEFT($A617,3))=311,OR($B617="I2",$B617="J2",$B617="K2",$B617="L2")),VLOOKUP('311'!$G$58,_311_Table2,MATCH(MID($B617,1,1),_311_Table2_ColumnLookup,0),FALSE),
  IF(AND(VALUE(LEFT($A617,3))=311,RIGHT($B617,5)="Total"),VLOOKUP('311'!$G$59,_311_Table2,MATCH(MID($B617,1,1),_311_Table2_ColumnLookup,0),FALSE),
  IF(VALUE(LEFT($A617,3))=311,VLOOKUP(VALUE(MID($B617,2,1)),_311_Table2,MATCH(MID($B617,1,1),_311_Table2_ColumnLookup,0),FALSE)
+N("311"),
  IF(AND(VALUE(LEFT($A617,3))=312,LEFT($G617,10)="Unincepted",$B617="G "),VLOOKUP(" ULO",_312_Table2,MATCH('312'!$N$16,_312_Table2_ColumnLookup,0),FALSE),
  IF(AND(VALUE(LEFT($A617,3))=312,LEFT($G617,10)="Unincepted",$B617="O "),VLOOKUP(" ULO",_312_Table2,MATCH('312'!$V$16,_312_Table2_ColumnLookup,0),FALSE),
  IF(AND(VALUE(LEFT($A617,3))=312,LEFT($G617,10)="Unincepted",$B617="Q "),VLOOKUP(" ULO",_312_Table2,MATCH('312'!$X$16,_312_Table2_ColumnLookup,0),FALSE),
  IF(AND(VALUE(LEFT($A617,3))=312,LEFT($G617,10)="Unincepted"),VLOOKUP(" ULO",_312_Table2,MATCH(LEFT($B617,1),_312_Table2_ColumnLookup,0),FALSE),
  IF(AND(VALUE(LEFT($A617,3))=312,LEFT($G617,5)="Total",$B617="G "),VLOOKUP('312'!$F$80,_312_Table2,MATCH('312'!$N$16,_312_Table2_ColumnLookup,0),FALSE),
  IF(AND(VALUE(LEFT($A617,3))=312,LEFT($G617,5)="Total",$B617="O "),VLOOKUP('312'!$F$80,_312_Table2,MATCH('312'!$V$16,_312_Table2_ColumnLookup,0),FALSE),
  IF(AND(VALUE(LEFT($A617,3))=312,LEFT($G617,5)="Total",$B617="Q "),VLOOKUP('312'!$F$80,_312_Table2,MATCH('312'!$X$16,_312_Table2_ColumnLookup,0),FALSE),
  IF(AND(VALUE(LEFT($A617,3))=312,LEFT($G617,5)="Total"),VLOOKUP('312'!$F$80,_312_Table2,MATCH(LEFT($B617,1),_312_Table2_ColumnLookup,0),FALSE),
  IF(AND(VALUE(LEFT($A617,3))=312,LEN($I617)=4,$B617="G"),VLOOKUP($I617,_312_Table2,MATCH('312'!$N$16,_312_Table2_ColumnLookup,0),FALSE),
  IF(AND(VALUE(LEFT($A617,3))=312,LEN($I617)=4,$B617="O"),VLOOKUP($I617,_312_Table2,MATCH('312'!$V$16,_312_Table2_ColumnLookup,0),FALSE),
  IF(AND(VALUE(LEFT($A617,3))=312,LEN($I617)=4,$B617="Q"),VLOOKUP($I617,_312_Table2,MATCH('312'!$X$16,_312_Table2_ColumnLookup,0),FALSE),
  IF(AND(VALUE(LEFT($A617,3))=312,LEN($I617)=4),VLOOKUP($I617,_312_Table2,MATCH(LEFT($B617,1),_312_Table2_ColumnLookup,0),FALSE)
+N("312"),
  IF(VALUE(LEFT($A617,3))=313,VLOOKUP(VALUE(MID($B617,2,1)),_313_Table2,MATCH(MID($B617,1,1),_313_Table2_ColumnLookup,0),FALSE)
+N("313"),
  IF(AND(VALUE(LEFT($A617,3))=314,LEN($B617)=3),VLOOKUP(VALUE(MID($B617,2,2)),_314_Table2,MATCH(MID($B617,1,1),_314_Table2_ColumnLookup,0),FALSE),
  IF(VALUE(LEFT($A617,3))=314,VLOOKUP(VALUE(MID($B617,2,1)),_314_Table2,MATCH(MID($B617,1,1),_314_Table2_ColumnLookup,0),FALSE)
+N("314"),
""))))))))))))))))))))))))</f>
        <v>#NAME?</v>
      </c>
      <c r="F617" s="238" t="e">
        <f>IF(AND(VALUE(LEFT($A617,3))=309,LEN($B617)=3),VLOOKUP(VALUE(MID($B617,2,2)),_309_Table3,MATCH(MID($B617,1,1),_309_Table3_ColumnLookup,0),FALSE),
  IF($C617="309 LCR SummaryA",OneYearSCR,IF($C617="309 LCR SummaryB",UltimateSCR,IF(VALUE(LEFT($A617,3))=309,VLOOKUP(VALUE(MID($B617,2,1)),_309_Table3,MATCH(MID($B617,1,1),_309_Table3_ColumnLookup,0),FALSE)
+N("309"),
  IF(VALUE(LEFT($A617,3))=310,VLOOKUP(VALUE(MID($B617,2,1)),_310_Table3,MATCH(MID($B617,1,1),_310_Table3_ColumnLookup,0),FALSE)
+N("310"),
  IF(AND(VALUE(LEFT($A617,3))=311,LEN($I617)=4),VLOOKUP($I617,_311_Table3,MATCH($B617,_311_Table3_ColumnLookup,0),FALSE),
  IF(AND(VALUE(LEFT($A617,3))=311,OR($B617="I2",$B617="J2",$B617="K2",$B617="L2")),VLOOKUP('311'!$G$58,_311_Table3,MATCH(MID($B617,1,1),_311_Table3_ColumnLookup,0),FALSE),
  IF(AND(VALUE(LEFT($A617,3))=311,RIGHT($B617,5)="Total"),VLOOKUP('311'!$G$59,_311_Table3,MATCH(MID($B617,1,1),_311_Table3_ColumnLookup,0),FALSE),
  IF(VALUE(LEFT($A617,3))=311,VLOOKUP(VALUE(MID($B617,2,1)),_311_Table3,MATCH(MID($B617,1,1),_311_Table3_ColumnLookup,0),FALSE)
+N("311"),
  IF(AND(VALUE(LEFT($A617,3))=312,LEFT($G617,10)="Unincepted",$B617="G "),VLOOKUP(" ULO",_312_Table3,MATCH('312'!$N$16,_312_Table3_ColumnLookup,0),FALSE),
  IF(AND(VALUE(LEFT($A617,3))=312,LEFT($G617,10)="Unincepted",$B617="O "),VLOOKUP(" ULO",_312_Table3,MATCH('312'!$V$16,_312_Table3_ColumnLookup,0),FALSE),
  IF(AND(VALUE(LEFT($A617,3))=312,LEFT($G617,10)="Unincepted",$B617="Q "),VLOOKUP(" ULO",_312_Table3,MATCH('312'!$X$16,_312_Table3_ColumnLookup,0),FALSE),
  IF(AND(VALUE(LEFT($A617,3))=312,LEFT($G617,10)="Unincepted"),VLOOKUP(" ULO",_312_Table3,MATCH(LEFT($B617,1),_312_Table3_ColumnLookup,0),FALSE),
  IF(AND(VALUE(LEFT($A617,3))=312,LEFT($G617,5)="Total",$B617="G "),VLOOKUP('312'!$F$80,_312_Table3,MATCH('312'!$N$16,_312_Table3_ColumnLookup,0),FALSE),
  IF(AND(VALUE(LEFT($A617,3))=312,LEFT($G617,5)="Total",$B617="O "),VLOOKUP('312'!$F$80,_312_Table3,MATCH('312'!$V$16,_312_Table3_ColumnLookup,0),FALSE),
  IF(AND(VALUE(LEFT($A617,3))=312,LEFT($G617,5)="Total",$B617="Q "),VLOOKUP('312'!$F$80,_312_Table3,MATCH('312'!$X$16,_312_Table3_ColumnLookup,0),FALSE),
  IF(AND(VALUE(LEFT($A617,3))=312,LEFT($G617,5)="Total"),VLOOKUP('312'!$F$80,_312_Table3,MATCH(LEFT($B617,1),_312_Table3_ColumnLookup,0),FALSE),
  IF(AND(VALUE(LEFT($A617,3))=312,LEN($I617)=4,$B617="G"),VLOOKUP($I617,_312_Table3,MATCH('312'!$N$16,_312_Table3_ColumnLookup,0),FALSE),
  IF(AND(VALUE(LEFT($A617,3))=312,LEN($I617)=4,$B617="O"),VLOOKUP($I617,_312_Table3,MATCH('312'!$V$16,_312_Table3_ColumnLookup,0),FALSE),
  IF(AND(VALUE(LEFT($A617,3))=312,LEN($I617)=4,$B617="Q"),VLOOKUP($I617,_312_Table3,MATCH('312'!$X$16,_312_Table3_ColumnLookup,0),FALSE),
  IF(AND(VALUE(LEFT($A617,3))=312,LEN($I617)=4),VLOOKUP($I617,_312_Table3,MATCH(LEFT($B617,1),_312_Table3_ColumnLookup,0),FALSE)
+N("312"),
  IF(VALUE(LEFT($A617,3))=313,VLOOKUP(VALUE(MID($B617,2,1)),_313_Table3,MATCH(MID($B617,1,1),_313_Table3_ColumnLookup,0),FALSE)
+N("313"),
  IF(AND(VALUE(LEFT($A617,3))=314,LEN($B617)=3),VLOOKUP(VALUE(MID($B617,2,2)),_314_Table3,MATCH(MID($B617,1,1),_314_Table3_ColumnLookup,0),FALSE),
  IF(VALUE(LEFT($A617,3))=314,VLOOKUP(VALUE(MID($B617,2,1)),_314_Table3,MATCH(MID($B617,1,1),_314_Table3_ColumnLookup,0),FALSE)
+N("314"),
""))))))))))))))))))))))))</f>
        <v>#NAME?</v>
      </c>
      <c r="G617" t="s">
        <v>1141</v>
      </c>
      <c r="H617" s="321">
        <f>IFERROR(
IF(ISERROR($D617)=FALSE,$D617,IF(ISERROR($E617)=FALSE,$E617,IF(ISERROR($F617)=FALSE,$F617
+N("012 checkboxes"),
IF(
IF(OR(LEFT($A617,9)="Syndicate",LEFT($A617,12)="NewSyndicate"),VLOOKUP($A617,'012'!$J:$ZW,MATCH("Link to button",'012'!$J$1:$ZW$1,0),0)
+N("309 checkbox"),
IF($C617="309 LCR Summary0",VLOOKUP("Notes990",'309'!$P:$ZZ,MATCH("Link to button",'309'!$P$1:$ZZ$1,0),0)
+N("313 checkboxes"),
IF($C617="313 Financial Information0LcmVsScr",IF($C617="309 LCR Summary0",VLOOKUP("LcmVsScr",'309'!$N:$ZZ,MATCH("Link to button",'309'!$N$1:$ZZ$1,0),0),
IF($C617="313 Financial Information0LcrDocAttached",IF($C617="309 LCR Summary0",VLOOKUP("LcrDocAttached",'309'!$N:$ZZ,MATCH("Link to button",'309'!$N$1:$ZZ$1,0),
0)))))))=1,TRUE,FALSE)
))),"")</f>
        <v>0</v>
      </c>
      <c r="I617">
        <v>2014</v>
      </c>
    </row>
    <row r="618" spans="1:9" customFormat="1">
      <c r="A618" s="237" t="str">
        <f>VLOOKUP($G618,CSVLookups!$B:$R,MATCH(A$1,CSVLookups!$B$1:$R$1,0),FALSE)</f>
        <v>312 Projected Solvency II Technical Provisions at Time Zero</v>
      </c>
      <c r="B618" s="237" t="str">
        <f>VLOOKUP($G618,CSVLookups!$B:$R,MATCH(B$1,CSVLookups!$B$1:$R$1,0),FALSE)</f>
        <v>C</v>
      </c>
      <c r="C618" s="238" t="str">
        <f t="shared" si="10"/>
        <v>312 Projected Solvency II Technical Provisions at Time ZeroC2014</v>
      </c>
      <c r="D618" s="238">
        <f>IF(AND(VALUE(LEFT($A618,3))=309,LEN($B618)=3),VLOOKUP(VALUE(MID($B618,2,2)),_309_Table1,MATCH(MID($B618,1,1),_309_Table1_ColumnLookup,0),FALSE),
  IF($C618="309 LCR SummaryA",OneYearSCR,IF($C618="309 LCR SummaryB",UltimateSCR,IF(VALUE(LEFT($A618,3))=309,VLOOKUP(VALUE(MID($B618,2,1)),_309_Table1,MATCH(MID($B618,1,1),_309_Table1_ColumnLookup,0),FALSE)
+N("309"),
  IF(VALUE(LEFT($A618,3))=310,VLOOKUP(VALUE(MID($B618,2,1)),_310_Table1,MATCH(MID($B618,1,1),_310_Table1_ColumnLookup,0),FALSE)
+N("310"),
  IF(AND(VALUE(LEFT($A618,3))=311,LEN($I618)=4),VLOOKUP($I618,_311_Table1,MATCH($B618,_311_Table1_ColumnLookup,0),FALSE),
  IF(AND(VALUE(LEFT($A618,3))=311,OR($B618="I2",$B618="J2",$B618="K2",$B618="L2")),VLOOKUP('311'!$G$58,_311_Table1,MATCH(MID($B618,1,1),_311_Table1_ColumnLookup,0),FALSE),
  IF(AND(VALUE(LEFT($A618,3))=311,RIGHT($B618,5)="Total"),VLOOKUP('311'!$G$59,_311_Table1,MATCH(MID($B618,1,1),_311_Table1_ColumnLookup,0),FALSE),
  IF(VALUE(LEFT($A618,3))=311,VLOOKUP(VALUE(MID($B618,2,1)),_311_Table1,MATCH(MID($B618,1,1),_311_Table1_ColumnLookup,0),FALSE)
+N("311"),
  IF(AND(VALUE(LEFT($A618,3))=312,LEFT($G618,10)="Unincepted",$B618="G "),VLOOKUP(" ULO",_312_Table1,MATCH('312'!$N$16,_312_Table1_ColumnLookup,0),FALSE),
  IF(AND(VALUE(LEFT($A618,3))=312,LEFT($G618,10)="Unincepted",$B618="O "),VLOOKUP(" ULO",_312_Table1,MATCH('312'!$V$16,_312_Table1_ColumnLookup,0),FALSE),
  IF(AND(VALUE(LEFT($A618,3))=312,LEFT($G618,10)="Unincepted",$B618="Q "),VLOOKUP(" ULO",_312_Table1,MATCH('312'!$X$16,_312_Table1_ColumnLookup,0),FALSE),
  IF(AND(VALUE(LEFT($A618,3))=312,LEFT($G618,10)="Unincepted"),VLOOKUP(" ULO",_312_Table1,MATCH(LEFT($B618,1),_312_Table1_ColumnLookup,0),FALSE),
  IF(AND(VALUE(LEFT($A618,3))=312,LEFT($G618,5)="Total",$B618="G "),VLOOKUP('312'!$F$80,_312_Table1,MATCH('312'!$N$16,_312_Table1_ColumnLookup,0),FALSE),
  IF(AND(VALUE(LEFT($A618,3))=312,LEFT($G618,5)="Total",$B618="O "),VLOOKUP('312'!$F$80,_312_Table1,MATCH('312'!$V$16,_312_Table1_ColumnLookup,0),FALSE),
  IF(AND(VALUE(LEFT($A618,3))=312,LEFT($G618,5)="Total",$B618="Q "),VLOOKUP('312'!$F$80,_312_Table1,MATCH('312'!$X$16,_312_Table1_ColumnLookup,0),FALSE),
  IF(AND(VALUE(LEFT($A618,3))=312,LEFT($G618,5)="Total"),VLOOKUP('312'!$F$80,_312_Table1,MATCH(LEFT($B618,1),_312_Table1_ColumnLookup,0),FALSE),
  IF(AND(VALUE(LEFT($A618,3))=312,LEN($I618)=4,$B618="G"),VLOOKUP($I618,_312_Table1,MATCH('312'!$N$16,_312_Table1_ColumnLookup,0),FALSE),
  IF(AND(VALUE(LEFT($A618,3))=312,LEN($I618)=4,$B618="O"),VLOOKUP($I618,_312_Table1,MATCH('312'!$V$16,_312_Table1_ColumnLookup,0),FALSE),
  IF(AND(VALUE(LEFT($A618,3))=312,LEN($I618)=4,$B618="Q"),VLOOKUP($I618,_312_Table1,MATCH('312'!$X$16,_312_Table1_ColumnLookup,0),FALSE),
  IF(AND(VALUE(LEFT($A618,3))=312,LEN($I618)=4),VLOOKUP($I618,_312_Table1,MATCH(LEFT($B618,1),_312_Table1_ColumnLookup,0),FALSE)
+N("312"),
  IF(VALUE(LEFT($A618,3))=313,VLOOKUP(VALUE(MID($B618,2,1)),_313_Table1,MATCH(MID($B618,1,1),_313_Table1_ColumnLookup,0),FALSE)
+N("313"),
  IF(AND(VALUE(LEFT($A618,3))=314,LEN($B618)=3),VLOOKUP(VALUE(MID($B618,2,2)),_314_Table1,MATCH(MID($B618,1,1),_314_Table1_ColumnLookup,0),FALSE),
  IF(VALUE(LEFT($A618,3))=314,VLOOKUP(VALUE(MID($B618,2,1)),_314_Table1,MATCH(MID($B618,1,1),_314_Table1_ColumnLookup,0),FALSE)
+N("314"),
""))))))))))))))))))))))))</f>
        <v>0</v>
      </c>
      <c r="E618" s="238" t="e">
        <f>IF(AND(VALUE(LEFT($A618,3))=309,LEN($B618)=3),VLOOKUP(VALUE(MID($B618,2,2)),_309_Table2,MATCH(MID($B618,1,1),_309_Table2_ColumnLookup,0),FALSE),
  IF($C618="309 LCR SummaryA",OneYearSCR,IF($C618="309 LCR SummaryB",UltimateSCR,IF(VALUE(LEFT($A618,3))=309,VLOOKUP(VALUE(MID($B618,2,1)),_309_Table2,MATCH(MID($B618,1,1),_309_Table2_ColumnLookup,0),FALSE)
+N("309"),
  IF(VALUE(LEFT($A618,3))=310,VLOOKUP(VALUE(MID($B618,2,1)),_310_Table2,MATCH(MID($B618,1,1),_310_Table2_ColumnLookup,0),FALSE)
+N("310"),
  IF(AND(VALUE(LEFT($A618,3))=311,LEN($I618)=4),VLOOKUP($I618,_311_Table2,MATCH($B618,_311_Table2_ColumnLookup,0),FALSE),
  IF(AND(VALUE(LEFT($A618,3))=311,OR($B618="I2",$B618="J2",$B618="K2",$B618="L2")),VLOOKUP('311'!$G$58,_311_Table2,MATCH(MID($B618,1,1),_311_Table2_ColumnLookup,0),FALSE),
  IF(AND(VALUE(LEFT($A618,3))=311,RIGHT($B618,5)="Total"),VLOOKUP('311'!$G$59,_311_Table2,MATCH(MID($B618,1,1),_311_Table2_ColumnLookup,0),FALSE),
  IF(VALUE(LEFT($A618,3))=311,VLOOKUP(VALUE(MID($B618,2,1)),_311_Table2,MATCH(MID($B618,1,1),_311_Table2_ColumnLookup,0),FALSE)
+N("311"),
  IF(AND(VALUE(LEFT($A618,3))=312,LEFT($G618,10)="Unincepted",$B618="G "),VLOOKUP(" ULO",_312_Table2,MATCH('312'!$N$16,_312_Table2_ColumnLookup,0),FALSE),
  IF(AND(VALUE(LEFT($A618,3))=312,LEFT($G618,10)="Unincepted",$B618="O "),VLOOKUP(" ULO",_312_Table2,MATCH('312'!$V$16,_312_Table2_ColumnLookup,0),FALSE),
  IF(AND(VALUE(LEFT($A618,3))=312,LEFT($G618,10)="Unincepted",$B618="Q "),VLOOKUP(" ULO",_312_Table2,MATCH('312'!$X$16,_312_Table2_ColumnLookup,0),FALSE),
  IF(AND(VALUE(LEFT($A618,3))=312,LEFT($G618,10)="Unincepted"),VLOOKUP(" ULO",_312_Table2,MATCH(LEFT($B618,1),_312_Table2_ColumnLookup,0),FALSE),
  IF(AND(VALUE(LEFT($A618,3))=312,LEFT($G618,5)="Total",$B618="G "),VLOOKUP('312'!$F$80,_312_Table2,MATCH('312'!$N$16,_312_Table2_ColumnLookup,0),FALSE),
  IF(AND(VALUE(LEFT($A618,3))=312,LEFT($G618,5)="Total",$B618="O "),VLOOKUP('312'!$F$80,_312_Table2,MATCH('312'!$V$16,_312_Table2_ColumnLookup,0),FALSE),
  IF(AND(VALUE(LEFT($A618,3))=312,LEFT($G618,5)="Total",$B618="Q "),VLOOKUP('312'!$F$80,_312_Table2,MATCH('312'!$X$16,_312_Table2_ColumnLookup,0),FALSE),
  IF(AND(VALUE(LEFT($A618,3))=312,LEFT($G618,5)="Total"),VLOOKUP('312'!$F$80,_312_Table2,MATCH(LEFT($B618,1),_312_Table2_ColumnLookup,0),FALSE),
  IF(AND(VALUE(LEFT($A618,3))=312,LEN($I618)=4,$B618="G"),VLOOKUP($I618,_312_Table2,MATCH('312'!$N$16,_312_Table2_ColumnLookup,0),FALSE),
  IF(AND(VALUE(LEFT($A618,3))=312,LEN($I618)=4,$B618="O"),VLOOKUP($I618,_312_Table2,MATCH('312'!$V$16,_312_Table2_ColumnLookup,0),FALSE),
  IF(AND(VALUE(LEFT($A618,3))=312,LEN($I618)=4,$B618="Q"),VLOOKUP($I618,_312_Table2,MATCH('312'!$X$16,_312_Table2_ColumnLookup,0),FALSE),
  IF(AND(VALUE(LEFT($A618,3))=312,LEN($I618)=4),VLOOKUP($I618,_312_Table2,MATCH(LEFT($B618,1),_312_Table2_ColumnLookup,0),FALSE)
+N("312"),
  IF(VALUE(LEFT($A618,3))=313,VLOOKUP(VALUE(MID($B618,2,1)),_313_Table2,MATCH(MID($B618,1,1),_313_Table2_ColumnLookup,0),FALSE)
+N("313"),
  IF(AND(VALUE(LEFT($A618,3))=314,LEN($B618)=3),VLOOKUP(VALUE(MID($B618,2,2)),_314_Table2,MATCH(MID($B618,1,1),_314_Table2_ColumnLookup,0),FALSE),
  IF(VALUE(LEFT($A618,3))=314,VLOOKUP(VALUE(MID($B618,2,1)),_314_Table2,MATCH(MID($B618,1,1),_314_Table2_ColumnLookup,0),FALSE)
+N("314"),
""))))))))))))))))))))))))</f>
        <v>#NAME?</v>
      </c>
      <c r="F618" s="238" t="e">
        <f>IF(AND(VALUE(LEFT($A618,3))=309,LEN($B618)=3),VLOOKUP(VALUE(MID($B618,2,2)),_309_Table3,MATCH(MID($B618,1,1),_309_Table3_ColumnLookup,0),FALSE),
  IF($C618="309 LCR SummaryA",OneYearSCR,IF($C618="309 LCR SummaryB",UltimateSCR,IF(VALUE(LEFT($A618,3))=309,VLOOKUP(VALUE(MID($B618,2,1)),_309_Table3,MATCH(MID($B618,1,1),_309_Table3_ColumnLookup,0),FALSE)
+N("309"),
  IF(VALUE(LEFT($A618,3))=310,VLOOKUP(VALUE(MID($B618,2,1)),_310_Table3,MATCH(MID($B618,1,1),_310_Table3_ColumnLookup,0),FALSE)
+N("310"),
  IF(AND(VALUE(LEFT($A618,3))=311,LEN($I618)=4),VLOOKUP($I618,_311_Table3,MATCH($B618,_311_Table3_ColumnLookup,0),FALSE),
  IF(AND(VALUE(LEFT($A618,3))=311,OR($B618="I2",$B618="J2",$B618="K2",$B618="L2")),VLOOKUP('311'!$G$58,_311_Table3,MATCH(MID($B618,1,1),_311_Table3_ColumnLookup,0),FALSE),
  IF(AND(VALUE(LEFT($A618,3))=311,RIGHT($B618,5)="Total"),VLOOKUP('311'!$G$59,_311_Table3,MATCH(MID($B618,1,1),_311_Table3_ColumnLookup,0),FALSE),
  IF(VALUE(LEFT($A618,3))=311,VLOOKUP(VALUE(MID($B618,2,1)),_311_Table3,MATCH(MID($B618,1,1),_311_Table3_ColumnLookup,0),FALSE)
+N("311"),
  IF(AND(VALUE(LEFT($A618,3))=312,LEFT($G618,10)="Unincepted",$B618="G "),VLOOKUP(" ULO",_312_Table3,MATCH('312'!$N$16,_312_Table3_ColumnLookup,0),FALSE),
  IF(AND(VALUE(LEFT($A618,3))=312,LEFT($G618,10)="Unincepted",$B618="O "),VLOOKUP(" ULO",_312_Table3,MATCH('312'!$V$16,_312_Table3_ColumnLookup,0),FALSE),
  IF(AND(VALUE(LEFT($A618,3))=312,LEFT($G618,10)="Unincepted",$B618="Q "),VLOOKUP(" ULO",_312_Table3,MATCH('312'!$X$16,_312_Table3_ColumnLookup,0),FALSE),
  IF(AND(VALUE(LEFT($A618,3))=312,LEFT($G618,10)="Unincepted"),VLOOKUP(" ULO",_312_Table3,MATCH(LEFT($B618,1),_312_Table3_ColumnLookup,0),FALSE),
  IF(AND(VALUE(LEFT($A618,3))=312,LEFT($G618,5)="Total",$B618="G "),VLOOKUP('312'!$F$80,_312_Table3,MATCH('312'!$N$16,_312_Table3_ColumnLookup,0),FALSE),
  IF(AND(VALUE(LEFT($A618,3))=312,LEFT($G618,5)="Total",$B618="O "),VLOOKUP('312'!$F$80,_312_Table3,MATCH('312'!$V$16,_312_Table3_ColumnLookup,0),FALSE),
  IF(AND(VALUE(LEFT($A618,3))=312,LEFT($G618,5)="Total",$B618="Q "),VLOOKUP('312'!$F$80,_312_Table3,MATCH('312'!$X$16,_312_Table3_ColumnLookup,0),FALSE),
  IF(AND(VALUE(LEFT($A618,3))=312,LEFT($G618,5)="Total"),VLOOKUP('312'!$F$80,_312_Table3,MATCH(LEFT($B618,1),_312_Table3_ColumnLookup,0),FALSE),
  IF(AND(VALUE(LEFT($A618,3))=312,LEN($I618)=4,$B618="G"),VLOOKUP($I618,_312_Table3,MATCH('312'!$N$16,_312_Table3_ColumnLookup,0),FALSE),
  IF(AND(VALUE(LEFT($A618,3))=312,LEN($I618)=4,$B618="O"),VLOOKUP($I618,_312_Table3,MATCH('312'!$V$16,_312_Table3_ColumnLookup,0),FALSE),
  IF(AND(VALUE(LEFT($A618,3))=312,LEN($I618)=4,$B618="Q"),VLOOKUP($I618,_312_Table3,MATCH('312'!$X$16,_312_Table3_ColumnLookup,0),FALSE),
  IF(AND(VALUE(LEFT($A618,3))=312,LEN($I618)=4),VLOOKUP($I618,_312_Table3,MATCH(LEFT($B618,1),_312_Table3_ColumnLookup,0),FALSE)
+N("312"),
  IF(VALUE(LEFT($A618,3))=313,VLOOKUP(VALUE(MID($B618,2,1)),_313_Table3,MATCH(MID($B618,1,1),_313_Table3_ColumnLookup,0),FALSE)
+N("313"),
  IF(AND(VALUE(LEFT($A618,3))=314,LEN($B618)=3),VLOOKUP(VALUE(MID($B618,2,2)),_314_Table3,MATCH(MID($B618,1,1),_314_Table3_ColumnLookup,0),FALSE),
  IF(VALUE(LEFT($A618,3))=314,VLOOKUP(VALUE(MID($B618,2,1)),_314_Table3,MATCH(MID($B618,1,1),_314_Table3_ColumnLookup,0),FALSE)
+N("314"),
""))))))))))))))))))))))))</f>
        <v>#NAME?</v>
      </c>
      <c r="G618" t="s">
        <v>1142</v>
      </c>
      <c r="H618" s="321">
        <f>IFERROR(
IF(ISERROR($D618)=FALSE,$D618,IF(ISERROR($E618)=FALSE,$E618,IF(ISERROR($F618)=FALSE,$F618
+N("012 checkboxes"),
IF(
IF(OR(LEFT($A618,9)="Syndicate",LEFT($A618,12)="NewSyndicate"),VLOOKUP($A618,'012'!$J:$ZW,MATCH("Link to button",'012'!$J$1:$ZW$1,0),0)
+N("309 checkbox"),
IF($C618="309 LCR Summary0",VLOOKUP("Notes990",'309'!$P:$ZZ,MATCH("Link to button",'309'!$P$1:$ZZ$1,0),0)
+N("313 checkboxes"),
IF($C618="313 Financial Information0LcmVsScr",IF($C618="309 LCR Summary0",VLOOKUP("LcmVsScr",'309'!$N:$ZZ,MATCH("Link to button",'309'!$N$1:$ZZ$1,0),0),
IF($C618="313 Financial Information0LcrDocAttached",IF($C618="309 LCR Summary0",VLOOKUP("LcrDocAttached",'309'!$N:$ZZ,MATCH("Link to button",'309'!$N$1:$ZZ$1,0),
0)))))))=1,TRUE,FALSE)
))),"")</f>
        <v>0</v>
      </c>
      <c r="I618">
        <v>2014</v>
      </c>
    </row>
    <row r="619" spans="1:9" customFormat="1">
      <c r="A619" s="237" t="str">
        <f>VLOOKUP($G619,CSVLookups!$B:$R,MATCH(A$1,CSVLookups!$B$1:$R$1,0),FALSE)</f>
        <v>312 Projected Solvency II Technical Provisions at Time Zero</v>
      </c>
      <c r="B619" s="237" t="str">
        <f>VLOOKUP($G619,CSVLookups!$B:$R,MATCH(B$1,CSVLookups!$B$1:$R$1,0),FALSE)</f>
        <v>D</v>
      </c>
      <c r="C619" s="238" t="str">
        <f t="shared" si="10"/>
        <v>312 Projected Solvency II Technical Provisions at Time ZeroD2014</v>
      </c>
      <c r="D619" s="238">
        <f>IF(AND(VALUE(LEFT($A619,3))=309,LEN($B619)=3),VLOOKUP(VALUE(MID($B619,2,2)),_309_Table1,MATCH(MID($B619,1,1),_309_Table1_ColumnLookup,0),FALSE),
  IF($C619="309 LCR SummaryA",OneYearSCR,IF($C619="309 LCR SummaryB",UltimateSCR,IF(VALUE(LEFT($A619,3))=309,VLOOKUP(VALUE(MID($B619,2,1)),_309_Table1,MATCH(MID($B619,1,1),_309_Table1_ColumnLookup,0),FALSE)
+N("309"),
  IF(VALUE(LEFT($A619,3))=310,VLOOKUP(VALUE(MID($B619,2,1)),_310_Table1,MATCH(MID($B619,1,1),_310_Table1_ColumnLookup,0),FALSE)
+N("310"),
  IF(AND(VALUE(LEFT($A619,3))=311,LEN($I619)=4),VLOOKUP($I619,_311_Table1,MATCH($B619,_311_Table1_ColumnLookup,0),FALSE),
  IF(AND(VALUE(LEFT($A619,3))=311,OR($B619="I2",$B619="J2",$B619="K2",$B619="L2")),VLOOKUP('311'!$G$58,_311_Table1,MATCH(MID($B619,1,1),_311_Table1_ColumnLookup,0),FALSE),
  IF(AND(VALUE(LEFT($A619,3))=311,RIGHT($B619,5)="Total"),VLOOKUP('311'!$G$59,_311_Table1,MATCH(MID($B619,1,1),_311_Table1_ColumnLookup,0),FALSE),
  IF(VALUE(LEFT($A619,3))=311,VLOOKUP(VALUE(MID($B619,2,1)),_311_Table1,MATCH(MID($B619,1,1),_311_Table1_ColumnLookup,0),FALSE)
+N("311"),
  IF(AND(VALUE(LEFT($A619,3))=312,LEFT($G619,10)="Unincepted",$B619="G "),VLOOKUP(" ULO",_312_Table1,MATCH('312'!$N$16,_312_Table1_ColumnLookup,0),FALSE),
  IF(AND(VALUE(LEFT($A619,3))=312,LEFT($G619,10)="Unincepted",$B619="O "),VLOOKUP(" ULO",_312_Table1,MATCH('312'!$V$16,_312_Table1_ColumnLookup,0),FALSE),
  IF(AND(VALUE(LEFT($A619,3))=312,LEFT($G619,10)="Unincepted",$B619="Q "),VLOOKUP(" ULO",_312_Table1,MATCH('312'!$X$16,_312_Table1_ColumnLookup,0),FALSE),
  IF(AND(VALUE(LEFT($A619,3))=312,LEFT($G619,10)="Unincepted"),VLOOKUP(" ULO",_312_Table1,MATCH(LEFT($B619,1),_312_Table1_ColumnLookup,0),FALSE),
  IF(AND(VALUE(LEFT($A619,3))=312,LEFT($G619,5)="Total",$B619="G "),VLOOKUP('312'!$F$80,_312_Table1,MATCH('312'!$N$16,_312_Table1_ColumnLookup,0),FALSE),
  IF(AND(VALUE(LEFT($A619,3))=312,LEFT($G619,5)="Total",$B619="O "),VLOOKUP('312'!$F$80,_312_Table1,MATCH('312'!$V$16,_312_Table1_ColumnLookup,0),FALSE),
  IF(AND(VALUE(LEFT($A619,3))=312,LEFT($G619,5)="Total",$B619="Q "),VLOOKUP('312'!$F$80,_312_Table1,MATCH('312'!$X$16,_312_Table1_ColumnLookup,0),FALSE),
  IF(AND(VALUE(LEFT($A619,3))=312,LEFT($G619,5)="Total"),VLOOKUP('312'!$F$80,_312_Table1,MATCH(LEFT($B619,1),_312_Table1_ColumnLookup,0),FALSE),
  IF(AND(VALUE(LEFT($A619,3))=312,LEN($I619)=4,$B619="G"),VLOOKUP($I619,_312_Table1,MATCH('312'!$N$16,_312_Table1_ColumnLookup,0),FALSE),
  IF(AND(VALUE(LEFT($A619,3))=312,LEN($I619)=4,$B619="O"),VLOOKUP($I619,_312_Table1,MATCH('312'!$V$16,_312_Table1_ColumnLookup,0),FALSE),
  IF(AND(VALUE(LEFT($A619,3))=312,LEN($I619)=4,$B619="Q"),VLOOKUP($I619,_312_Table1,MATCH('312'!$X$16,_312_Table1_ColumnLookup,0),FALSE),
  IF(AND(VALUE(LEFT($A619,3))=312,LEN($I619)=4),VLOOKUP($I619,_312_Table1,MATCH(LEFT($B619,1),_312_Table1_ColumnLookup,0),FALSE)
+N("312"),
  IF(VALUE(LEFT($A619,3))=313,VLOOKUP(VALUE(MID($B619,2,1)),_313_Table1,MATCH(MID($B619,1,1),_313_Table1_ColumnLookup,0),FALSE)
+N("313"),
  IF(AND(VALUE(LEFT($A619,3))=314,LEN($B619)=3),VLOOKUP(VALUE(MID($B619,2,2)),_314_Table1,MATCH(MID($B619,1,1),_314_Table1_ColumnLookup,0),FALSE),
  IF(VALUE(LEFT($A619,3))=314,VLOOKUP(VALUE(MID($B619,2,1)),_314_Table1,MATCH(MID($B619,1,1),_314_Table1_ColumnLookup,0),FALSE)
+N("314"),
""))))))))))))))))))))))))</f>
        <v>0</v>
      </c>
      <c r="E619" s="238" t="e">
        <f>IF(AND(VALUE(LEFT($A619,3))=309,LEN($B619)=3),VLOOKUP(VALUE(MID($B619,2,2)),_309_Table2,MATCH(MID($B619,1,1),_309_Table2_ColumnLookup,0),FALSE),
  IF($C619="309 LCR SummaryA",OneYearSCR,IF($C619="309 LCR SummaryB",UltimateSCR,IF(VALUE(LEFT($A619,3))=309,VLOOKUP(VALUE(MID($B619,2,1)),_309_Table2,MATCH(MID($B619,1,1),_309_Table2_ColumnLookup,0),FALSE)
+N("309"),
  IF(VALUE(LEFT($A619,3))=310,VLOOKUP(VALUE(MID($B619,2,1)),_310_Table2,MATCH(MID($B619,1,1),_310_Table2_ColumnLookup,0),FALSE)
+N("310"),
  IF(AND(VALUE(LEFT($A619,3))=311,LEN($I619)=4),VLOOKUP($I619,_311_Table2,MATCH($B619,_311_Table2_ColumnLookup,0),FALSE),
  IF(AND(VALUE(LEFT($A619,3))=311,OR($B619="I2",$B619="J2",$B619="K2",$B619="L2")),VLOOKUP('311'!$G$58,_311_Table2,MATCH(MID($B619,1,1),_311_Table2_ColumnLookup,0),FALSE),
  IF(AND(VALUE(LEFT($A619,3))=311,RIGHT($B619,5)="Total"),VLOOKUP('311'!$G$59,_311_Table2,MATCH(MID($B619,1,1),_311_Table2_ColumnLookup,0),FALSE),
  IF(VALUE(LEFT($A619,3))=311,VLOOKUP(VALUE(MID($B619,2,1)),_311_Table2,MATCH(MID($B619,1,1),_311_Table2_ColumnLookup,0),FALSE)
+N("311"),
  IF(AND(VALUE(LEFT($A619,3))=312,LEFT($G619,10)="Unincepted",$B619="G "),VLOOKUP(" ULO",_312_Table2,MATCH('312'!$N$16,_312_Table2_ColumnLookup,0),FALSE),
  IF(AND(VALUE(LEFT($A619,3))=312,LEFT($G619,10)="Unincepted",$B619="O "),VLOOKUP(" ULO",_312_Table2,MATCH('312'!$V$16,_312_Table2_ColumnLookup,0),FALSE),
  IF(AND(VALUE(LEFT($A619,3))=312,LEFT($G619,10)="Unincepted",$B619="Q "),VLOOKUP(" ULO",_312_Table2,MATCH('312'!$X$16,_312_Table2_ColumnLookup,0),FALSE),
  IF(AND(VALUE(LEFT($A619,3))=312,LEFT($G619,10)="Unincepted"),VLOOKUP(" ULO",_312_Table2,MATCH(LEFT($B619,1),_312_Table2_ColumnLookup,0),FALSE),
  IF(AND(VALUE(LEFT($A619,3))=312,LEFT($G619,5)="Total",$B619="G "),VLOOKUP('312'!$F$80,_312_Table2,MATCH('312'!$N$16,_312_Table2_ColumnLookup,0),FALSE),
  IF(AND(VALUE(LEFT($A619,3))=312,LEFT($G619,5)="Total",$B619="O "),VLOOKUP('312'!$F$80,_312_Table2,MATCH('312'!$V$16,_312_Table2_ColumnLookup,0),FALSE),
  IF(AND(VALUE(LEFT($A619,3))=312,LEFT($G619,5)="Total",$B619="Q "),VLOOKUP('312'!$F$80,_312_Table2,MATCH('312'!$X$16,_312_Table2_ColumnLookup,0),FALSE),
  IF(AND(VALUE(LEFT($A619,3))=312,LEFT($G619,5)="Total"),VLOOKUP('312'!$F$80,_312_Table2,MATCH(LEFT($B619,1),_312_Table2_ColumnLookup,0),FALSE),
  IF(AND(VALUE(LEFT($A619,3))=312,LEN($I619)=4,$B619="G"),VLOOKUP($I619,_312_Table2,MATCH('312'!$N$16,_312_Table2_ColumnLookup,0),FALSE),
  IF(AND(VALUE(LEFT($A619,3))=312,LEN($I619)=4,$B619="O"),VLOOKUP($I619,_312_Table2,MATCH('312'!$V$16,_312_Table2_ColumnLookup,0),FALSE),
  IF(AND(VALUE(LEFT($A619,3))=312,LEN($I619)=4,$B619="Q"),VLOOKUP($I619,_312_Table2,MATCH('312'!$X$16,_312_Table2_ColumnLookup,0),FALSE),
  IF(AND(VALUE(LEFT($A619,3))=312,LEN($I619)=4),VLOOKUP($I619,_312_Table2,MATCH(LEFT($B619,1),_312_Table2_ColumnLookup,0),FALSE)
+N("312"),
  IF(VALUE(LEFT($A619,3))=313,VLOOKUP(VALUE(MID($B619,2,1)),_313_Table2,MATCH(MID($B619,1,1),_313_Table2_ColumnLookup,0),FALSE)
+N("313"),
  IF(AND(VALUE(LEFT($A619,3))=314,LEN($B619)=3),VLOOKUP(VALUE(MID($B619,2,2)),_314_Table2,MATCH(MID($B619,1,1),_314_Table2_ColumnLookup,0),FALSE),
  IF(VALUE(LEFT($A619,3))=314,VLOOKUP(VALUE(MID($B619,2,1)),_314_Table2,MATCH(MID($B619,1,1),_314_Table2_ColumnLookup,0),FALSE)
+N("314"),
""))))))))))))))))))))))))</f>
        <v>#NAME?</v>
      </c>
      <c r="F619" s="238" t="e">
        <f>IF(AND(VALUE(LEFT($A619,3))=309,LEN($B619)=3),VLOOKUP(VALUE(MID($B619,2,2)),_309_Table3,MATCH(MID($B619,1,1),_309_Table3_ColumnLookup,0),FALSE),
  IF($C619="309 LCR SummaryA",OneYearSCR,IF($C619="309 LCR SummaryB",UltimateSCR,IF(VALUE(LEFT($A619,3))=309,VLOOKUP(VALUE(MID($B619,2,1)),_309_Table3,MATCH(MID($B619,1,1),_309_Table3_ColumnLookup,0),FALSE)
+N("309"),
  IF(VALUE(LEFT($A619,3))=310,VLOOKUP(VALUE(MID($B619,2,1)),_310_Table3,MATCH(MID($B619,1,1),_310_Table3_ColumnLookup,0),FALSE)
+N("310"),
  IF(AND(VALUE(LEFT($A619,3))=311,LEN($I619)=4),VLOOKUP($I619,_311_Table3,MATCH($B619,_311_Table3_ColumnLookup,0),FALSE),
  IF(AND(VALUE(LEFT($A619,3))=311,OR($B619="I2",$B619="J2",$B619="K2",$B619="L2")),VLOOKUP('311'!$G$58,_311_Table3,MATCH(MID($B619,1,1),_311_Table3_ColumnLookup,0),FALSE),
  IF(AND(VALUE(LEFT($A619,3))=311,RIGHT($B619,5)="Total"),VLOOKUP('311'!$G$59,_311_Table3,MATCH(MID($B619,1,1),_311_Table3_ColumnLookup,0),FALSE),
  IF(VALUE(LEFT($A619,3))=311,VLOOKUP(VALUE(MID($B619,2,1)),_311_Table3,MATCH(MID($B619,1,1),_311_Table3_ColumnLookup,0),FALSE)
+N("311"),
  IF(AND(VALUE(LEFT($A619,3))=312,LEFT($G619,10)="Unincepted",$B619="G "),VLOOKUP(" ULO",_312_Table3,MATCH('312'!$N$16,_312_Table3_ColumnLookup,0),FALSE),
  IF(AND(VALUE(LEFT($A619,3))=312,LEFT($G619,10)="Unincepted",$B619="O "),VLOOKUP(" ULO",_312_Table3,MATCH('312'!$V$16,_312_Table3_ColumnLookup,0),FALSE),
  IF(AND(VALUE(LEFT($A619,3))=312,LEFT($G619,10)="Unincepted",$B619="Q "),VLOOKUP(" ULO",_312_Table3,MATCH('312'!$X$16,_312_Table3_ColumnLookup,0),FALSE),
  IF(AND(VALUE(LEFT($A619,3))=312,LEFT($G619,10)="Unincepted"),VLOOKUP(" ULO",_312_Table3,MATCH(LEFT($B619,1),_312_Table3_ColumnLookup,0),FALSE),
  IF(AND(VALUE(LEFT($A619,3))=312,LEFT($G619,5)="Total",$B619="G "),VLOOKUP('312'!$F$80,_312_Table3,MATCH('312'!$N$16,_312_Table3_ColumnLookup,0),FALSE),
  IF(AND(VALUE(LEFT($A619,3))=312,LEFT($G619,5)="Total",$B619="O "),VLOOKUP('312'!$F$80,_312_Table3,MATCH('312'!$V$16,_312_Table3_ColumnLookup,0),FALSE),
  IF(AND(VALUE(LEFT($A619,3))=312,LEFT($G619,5)="Total",$B619="Q "),VLOOKUP('312'!$F$80,_312_Table3,MATCH('312'!$X$16,_312_Table3_ColumnLookup,0),FALSE),
  IF(AND(VALUE(LEFT($A619,3))=312,LEFT($G619,5)="Total"),VLOOKUP('312'!$F$80,_312_Table3,MATCH(LEFT($B619,1),_312_Table3_ColumnLookup,0),FALSE),
  IF(AND(VALUE(LEFT($A619,3))=312,LEN($I619)=4,$B619="G"),VLOOKUP($I619,_312_Table3,MATCH('312'!$N$16,_312_Table3_ColumnLookup,0),FALSE),
  IF(AND(VALUE(LEFT($A619,3))=312,LEN($I619)=4,$B619="O"),VLOOKUP($I619,_312_Table3,MATCH('312'!$V$16,_312_Table3_ColumnLookup,0),FALSE),
  IF(AND(VALUE(LEFT($A619,3))=312,LEN($I619)=4,$B619="Q"),VLOOKUP($I619,_312_Table3,MATCH('312'!$X$16,_312_Table3_ColumnLookup,0),FALSE),
  IF(AND(VALUE(LEFT($A619,3))=312,LEN($I619)=4),VLOOKUP($I619,_312_Table3,MATCH(LEFT($B619,1),_312_Table3_ColumnLookup,0),FALSE)
+N("312"),
  IF(VALUE(LEFT($A619,3))=313,VLOOKUP(VALUE(MID($B619,2,1)),_313_Table3,MATCH(MID($B619,1,1),_313_Table3_ColumnLookup,0),FALSE)
+N("313"),
  IF(AND(VALUE(LEFT($A619,3))=314,LEN($B619)=3),VLOOKUP(VALUE(MID($B619,2,2)),_314_Table3,MATCH(MID($B619,1,1),_314_Table3_ColumnLookup,0),FALSE),
  IF(VALUE(LEFT($A619,3))=314,VLOOKUP(VALUE(MID($B619,2,1)),_314_Table3,MATCH(MID($B619,1,1),_314_Table3_ColumnLookup,0),FALSE)
+N("314"),
""))))))))))))))))))))))))</f>
        <v>#NAME?</v>
      </c>
      <c r="G619" t="s">
        <v>1143</v>
      </c>
      <c r="H619" s="321">
        <f>IFERROR(
IF(ISERROR($D619)=FALSE,$D619,IF(ISERROR($E619)=FALSE,$E619,IF(ISERROR($F619)=FALSE,$F619
+N("012 checkboxes"),
IF(
IF(OR(LEFT($A619,9)="Syndicate",LEFT($A619,12)="NewSyndicate"),VLOOKUP($A619,'012'!$J:$ZW,MATCH("Link to button",'012'!$J$1:$ZW$1,0),0)
+N("309 checkbox"),
IF($C619="309 LCR Summary0",VLOOKUP("Notes990",'309'!$P:$ZZ,MATCH("Link to button",'309'!$P$1:$ZZ$1,0),0)
+N("313 checkboxes"),
IF($C619="313 Financial Information0LcmVsScr",IF($C619="309 LCR Summary0",VLOOKUP("LcmVsScr",'309'!$N:$ZZ,MATCH("Link to button",'309'!$N$1:$ZZ$1,0),0),
IF($C619="313 Financial Information0LcrDocAttached",IF($C619="309 LCR Summary0",VLOOKUP("LcrDocAttached",'309'!$N:$ZZ,MATCH("Link to button",'309'!$N$1:$ZZ$1,0),
0)))))))=1,TRUE,FALSE)
))),"")</f>
        <v>0</v>
      </c>
      <c r="I619">
        <v>2014</v>
      </c>
    </row>
    <row r="620" spans="1:9" customFormat="1">
      <c r="A620" s="237" t="str">
        <f>VLOOKUP($G620,CSVLookups!$B:$R,MATCH(A$1,CSVLookups!$B$1:$R$1,0),FALSE)</f>
        <v>312 Projected Solvency II Technical Provisions at Time Zero</v>
      </c>
      <c r="B620" s="237" t="str">
        <f>VLOOKUP($G620,CSVLookups!$B:$R,MATCH(B$1,CSVLookups!$B$1:$R$1,0),FALSE)</f>
        <v>E</v>
      </c>
      <c r="C620" s="238" t="str">
        <f t="shared" si="10"/>
        <v>312 Projected Solvency II Technical Provisions at Time ZeroE2014</v>
      </c>
      <c r="D620" s="238">
        <f>IF(AND(VALUE(LEFT($A620,3))=309,LEN($B620)=3),VLOOKUP(VALUE(MID($B620,2,2)),_309_Table1,MATCH(MID($B620,1,1),_309_Table1_ColumnLookup,0),FALSE),
  IF($C620="309 LCR SummaryA",OneYearSCR,IF($C620="309 LCR SummaryB",UltimateSCR,IF(VALUE(LEFT($A620,3))=309,VLOOKUP(VALUE(MID($B620,2,1)),_309_Table1,MATCH(MID($B620,1,1),_309_Table1_ColumnLookup,0),FALSE)
+N("309"),
  IF(VALUE(LEFT($A620,3))=310,VLOOKUP(VALUE(MID($B620,2,1)),_310_Table1,MATCH(MID($B620,1,1),_310_Table1_ColumnLookup,0),FALSE)
+N("310"),
  IF(AND(VALUE(LEFT($A620,3))=311,LEN($I620)=4),VLOOKUP($I620,_311_Table1,MATCH($B620,_311_Table1_ColumnLookup,0),FALSE),
  IF(AND(VALUE(LEFT($A620,3))=311,OR($B620="I2",$B620="J2",$B620="K2",$B620="L2")),VLOOKUP('311'!$G$58,_311_Table1,MATCH(MID($B620,1,1),_311_Table1_ColumnLookup,0),FALSE),
  IF(AND(VALUE(LEFT($A620,3))=311,RIGHT($B620,5)="Total"),VLOOKUP('311'!$G$59,_311_Table1,MATCH(MID($B620,1,1),_311_Table1_ColumnLookup,0),FALSE),
  IF(VALUE(LEFT($A620,3))=311,VLOOKUP(VALUE(MID($B620,2,1)),_311_Table1,MATCH(MID($B620,1,1),_311_Table1_ColumnLookup,0),FALSE)
+N("311"),
  IF(AND(VALUE(LEFT($A620,3))=312,LEFT($G620,10)="Unincepted",$B620="G "),VLOOKUP(" ULO",_312_Table1,MATCH('312'!$N$16,_312_Table1_ColumnLookup,0),FALSE),
  IF(AND(VALUE(LEFT($A620,3))=312,LEFT($G620,10)="Unincepted",$B620="O "),VLOOKUP(" ULO",_312_Table1,MATCH('312'!$V$16,_312_Table1_ColumnLookup,0),FALSE),
  IF(AND(VALUE(LEFT($A620,3))=312,LEFT($G620,10)="Unincepted",$B620="Q "),VLOOKUP(" ULO",_312_Table1,MATCH('312'!$X$16,_312_Table1_ColumnLookup,0),FALSE),
  IF(AND(VALUE(LEFT($A620,3))=312,LEFT($G620,10)="Unincepted"),VLOOKUP(" ULO",_312_Table1,MATCH(LEFT($B620,1),_312_Table1_ColumnLookup,0),FALSE),
  IF(AND(VALUE(LEFT($A620,3))=312,LEFT($G620,5)="Total",$B620="G "),VLOOKUP('312'!$F$80,_312_Table1,MATCH('312'!$N$16,_312_Table1_ColumnLookup,0),FALSE),
  IF(AND(VALUE(LEFT($A620,3))=312,LEFT($G620,5)="Total",$B620="O "),VLOOKUP('312'!$F$80,_312_Table1,MATCH('312'!$V$16,_312_Table1_ColumnLookup,0),FALSE),
  IF(AND(VALUE(LEFT($A620,3))=312,LEFT($G620,5)="Total",$B620="Q "),VLOOKUP('312'!$F$80,_312_Table1,MATCH('312'!$X$16,_312_Table1_ColumnLookup,0),FALSE),
  IF(AND(VALUE(LEFT($A620,3))=312,LEFT($G620,5)="Total"),VLOOKUP('312'!$F$80,_312_Table1,MATCH(LEFT($B620,1),_312_Table1_ColumnLookup,0),FALSE),
  IF(AND(VALUE(LEFT($A620,3))=312,LEN($I620)=4,$B620="G"),VLOOKUP($I620,_312_Table1,MATCH('312'!$N$16,_312_Table1_ColumnLookup,0),FALSE),
  IF(AND(VALUE(LEFT($A620,3))=312,LEN($I620)=4,$B620="O"),VLOOKUP($I620,_312_Table1,MATCH('312'!$V$16,_312_Table1_ColumnLookup,0),FALSE),
  IF(AND(VALUE(LEFT($A620,3))=312,LEN($I620)=4,$B620="Q"),VLOOKUP($I620,_312_Table1,MATCH('312'!$X$16,_312_Table1_ColumnLookup,0),FALSE),
  IF(AND(VALUE(LEFT($A620,3))=312,LEN($I620)=4),VLOOKUP($I620,_312_Table1,MATCH(LEFT($B620,1),_312_Table1_ColumnLookup,0),FALSE)
+N("312"),
  IF(VALUE(LEFT($A620,3))=313,VLOOKUP(VALUE(MID($B620,2,1)),_313_Table1,MATCH(MID($B620,1,1),_313_Table1_ColumnLookup,0),FALSE)
+N("313"),
  IF(AND(VALUE(LEFT($A620,3))=314,LEN($B620)=3),VLOOKUP(VALUE(MID($B620,2,2)),_314_Table1,MATCH(MID($B620,1,1),_314_Table1_ColumnLookup,0),FALSE),
  IF(VALUE(LEFT($A620,3))=314,VLOOKUP(VALUE(MID($B620,2,1)),_314_Table1,MATCH(MID($B620,1,1),_314_Table1_ColumnLookup,0),FALSE)
+N("314"),
""))))))))))))))))))))))))</f>
        <v>0</v>
      </c>
      <c r="E620" s="238" t="e">
        <f>IF(AND(VALUE(LEFT($A620,3))=309,LEN($B620)=3),VLOOKUP(VALUE(MID($B620,2,2)),_309_Table2,MATCH(MID($B620,1,1),_309_Table2_ColumnLookup,0),FALSE),
  IF($C620="309 LCR SummaryA",OneYearSCR,IF($C620="309 LCR SummaryB",UltimateSCR,IF(VALUE(LEFT($A620,3))=309,VLOOKUP(VALUE(MID($B620,2,1)),_309_Table2,MATCH(MID($B620,1,1),_309_Table2_ColumnLookup,0),FALSE)
+N("309"),
  IF(VALUE(LEFT($A620,3))=310,VLOOKUP(VALUE(MID($B620,2,1)),_310_Table2,MATCH(MID($B620,1,1),_310_Table2_ColumnLookup,0),FALSE)
+N("310"),
  IF(AND(VALUE(LEFT($A620,3))=311,LEN($I620)=4),VLOOKUP($I620,_311_Table2,MATCH($B620,_311_Table2_ColumnLookup,0),FALSE),
  IF(AND(VALUE(LEFT($A620,3))=311,OR($B620="I2",$B620="J2",$B620="K2",$B620="L2")),VLOOKUP('311'!$G$58,_311_Table2,MATCH(MID($B620,1,1),_311_Table2_ColumnLookup,0),FALSE),
  IF(AND(VALUE(LEFT($A620,3))=311,RIGHT($B620,5)="Total"),VLOOKUP('311'!$G$59,_311_Table2,MATCH(MID($B620,1,1),_311_Table2_ColumnLookup,0),FALSE),
  IF(VALUE(LEFT($A620,3))=311,VLOOKUP(VALUE(MID($B620,2,1)),_311_Table2,MATCH(MID($B620,1,1),_311_Table2_ColumnLookup,0),FALSE)
+N("311"),
  IF(AND(VALUE(LEFT($A620,3))=312,LEFT($G620,10)="Unincepted",$B620="G "),VLOOKUP(" ULO",_312_Table2,MATCH('312'!$N$16,_312_Table2_ColumnLookup,0),FALSE),
  IF(AND(VALUE(LEFT($A620,3))=312,LEFT($G620,10)="Unincepted",$B620="O "),VLOOKUP(" ULO",_312_Table2,MATCH('312'!$V$16,_312_Table2_ColumnLookup,0),FALSE),
  IF(AND(VALUE(LEFT($A620,3))=312,LEFT($G620,10)="Unincepted",$B620="Q "),VLOOKUP(" ULO",_312_Table2,MATCH('312'!$X$16,_312_Table2_ColumnLookup,0),FALSE),
  IF(AND(VALUE(LEFT($A620,3))=312,LEFT($G620,10)="Unincepted"),VLOOKUP(" ULO",_312_Table2,MATCH(LEFT($B620,1),_312_Table2_ColumnLookup,0),FALSE),
  IF(AND(VALUE(LEFT($A620,3))=312,LEFT($G620,5)="Total",$B620="G "),VLOOKUP('312'!$F$80,_312_Table2,MATCH('312'!$N$16,_312_Table2_ColumnLookup,0),FALSE),
  IF(AND(VALUE(LEFT($A620,3))=312,LEFT($G620,5)="Total",$B620="O "),VLOOKUP('312'!$F$80,_312_Table2,MATCH('312'!$V$16,_312_Table2_ColumnLookup,0),FALSE),
  IF(AND(VALUE(LEFT($A620,3))=312,LEFT($G620,5)="Total",$B620="Q "),VLOOKUP('312'!$F$80,_312_Table2,MATCH('312'!$X$16,_312_Table2_ColumnLookup,0),FALSE),
  IF(AND(VALUE(LEFT($A620,3))=312,LEFT($G620,5)="Total"),VLOOKUP('312'!$F$80,_312_Table2,MATCH(LEFT($B620,1),_312_Table2_ColumnLookup,0),FALSE),
  IF(AND(VALUE(LEFT($A620,3))=312,LEN($I620)=4,$B620="G"),VLOOKUP($I620,_312_Table2,MATCH('312'!$N$16,_312_Table2_ColumnLookup,0),FALSE),
  IF(AND(VALUE(LEFT($A620,3))=312,LEN($I620)=4,$B620="O"),VLOOKUP($I620,_312_Table2,MATCH('312'!$V$16,_312_Table2_ColumnLookup,0),FALSE),
  IF(AND(VALUE(LEFT($A620,3))=312,LEN($I620)=4,$B620="Q"),VLOOKUP($I620,_312_Table2,MATCH('312'!$X$16,_312_Table2_ColumnLookup,0),FALSE),
  IF(AND(VALUE(LEFT($A620,3))=312,LEN($I620)=4),VLOOKUP($I620,_312_Table2,MATCH(LEFT($B620,1),_312_Table2_ColumnLookup,0),FALSE)
+N("312"),
  IF(VALUE(LEFT($A620,3))=313,VLOOKUP(VALUE(MID($B620,2,1)),_313_Table2,MATCH(MID($B620,1,1),_313_Table2_ColumnLookup,0),FALSE)
+N("313"),
  IF(AND(VALUE(LEFT($A620,3))=314,LEN($B620)=3),VLOOKUP(VALUE(MID($B620,2,2)),_314_Table2,MATCH(MID($B620,1,1),_314_Table2_ColumnLookup,0),FALSE),
  IF(VALUE(LEFT($A620,3))=314,VLOOKUP(VALUE(MID($B620,2,1)),_314_Table2,MATCH(MID($B620,1,1),_314_Table2_ColumnLookup,0),FALSE)
+N("314"),
""))))))))))))))))))))))))</f>
        <v>#NAME?</v>
      </c>
      <c r="F620" s="238" t="e">
        <f>IF(AND(VALUE(LEFT($A620,3))=309,LEN($B620)=3),VLOOKUP(VALUE(MID($B620,2,2)),_309_Table3,MATCH(MID($B620,1,1),_309_Table3_ColumnLookup,0),FALSE),
  IF($C620="309 LCR SummaryA",OneYearSCR,IF($C620="309 LCR SummaryB",UltimateSCR,IF(VALUE(LEFT($A620,3))=309,VLOOKUP(VALUE(MID($B620,2,1)),_309_Table3,MATCH(MID($B620,1,1),_309_Table3_ColumnLookup,0),FALSE)
+N("309"),
  IF(VALUE(LEFT($A620,3))=310,VLOOKUP(VALUE(MID($B620,2,1)),_310_Table3,MATCH(MID($B620,1,1),_310_Table3_ColumnLookup,0),FALSE)
+N("310"),
  IF(AND(VALUE(LEFT($A620,3))=311,LEN($I620)=4),VLOOKUP($I620,_311_Table3,MATCH($B620,_311_Table3_ColumnLookup,0),FALSE),
  IF(AND(VALUE(LEFT($A620,3))=311,OR($B620="I2",$B620="J2",$B620="K2",$B620="L2")),VLOOKUP('311'!$G$58,_311_Table3,MATCH(MID($B620,1,1),_311_Table3_ColumnLookup,0),FALSE),
  IF(AND(VALUE(LEFT($A620,3))=311,RIGHT($B620,5)="Total"),VLOOKUP('311'!$G$59,_311_Table3,MATCH(MID($B620,1,1),_311_Table3_ColumnLookup,0),FALSE),
  IF(VALUE(LEFT($A620,3))=311,VLOOKUP(VALUE(MID($B620,2,1)),_311_Table3,MATCH(MID($B620,1,1),_311_Table3_ColumnLookup,0),FALSE)
+N("311"),
  IF(AND(VALUE(LEFT($A620,3))=312,LEFT($G620,10)="Unincepted",$B620="G "),VLOOKUP(" ULO",_312_Table3,MATCH('312'!$N$16,_312_Table3_ColumnLookup,0),FALSE),
  IF(AND(VALUE(LEFT($A620,3))=312,LEFT($G620,10)="Unincepted",$B620="O "),VLOOKUP(" ULO",_312_Table3,MATCH('312'!$V$16,_312_Table3_ColumnLookup,0),FALSE),
  IF(AND(VALUE(LEFT($A620,3))=312,LEFT($G620,10)="Unincepted",$B620="Q "),VLOOKUP(" ULO",_312_Table3,MATCH('312'!$X$16,_312_Table3_ColumnLookup,0),FALSE),
  IF(AND(VALUE(LEFT($A620,3))=312,LEFT($G620,10)="Unincepted"),VLOOKUP(" ULO",_312_Table3,MATCH(LEFT($B620,1),_312_Table3_ColumnLookup,0),FALSE),
  IF(AND(VALUE(LEFT($A620,3))=312,LEFT($G620,5)="Total",$B620="G "),VLOOKUP('312'!$F$80,_312_Table3,MATCH('312'!$N$16,_312_Table3_ColumnLookup,0),FALSE),
  IF(AND(VALUE(LEFT($A620,3))=312,LEFT($G620,5)="Total",$B620="O "),VLOOKUP('312'!$F$80,_312_Table3,MATCH('312'!$V$16,_312_Table3_ColumnLookup,0),FALSE),
  IF(AND(VALUE(LEFT($A620,3))=312,LEFT($G620,5)="Total",$B620="Q "),VLOOKUP('312'!$F$80,_312_Table3,MATCH('312'!$X$16,_312_Table3_ColumnLookup,0),FALSE),
  IF(AND(VALUE(LEFT($A620,3))=312,LEFT($G620,5)="Total"),VLOOKUP('312'!$F$80,_312_Table3,MATCH(LEFT($B620,1),_312_Table3_ColumnLookup,0),FALSE),
  IF(AND(VALUE(LEFT($A620,3))=312,LEN($I620)=4,$B620="G"),VLOOKUP($I620,_312_Table3,MATCH('312'!$N$16,_312_Table3_ColumnLookup,0),FALSE),
  IF(AND(VALUE(LEFT($A620,3))=312,LEN($I620)=4,$B620="O"),VLOOKUP($I620,_312_Table3,MATCH('312'!$V$16,_312_Table3_ColumnLookup,0),FALSE),
  IF(AND(VALUE(LEFT($A620,3))=312,LEN($I620)=4,$B620="Q"),VLOOKUP($I620,_312_Table3,MATCH('312'!$X$16,_312_Table3_ColumnLookup,0),FALSE),
  IF(AND(VALUE(LEFT($A620,3))=312,LEN($I620)=4),VLOOKUP($I620,_312_Table3,MATCH(LEFT($B620,1),_312_Table3_ColumnLookup,0),FALSE)
+N("312"),
  IF(VALUE(LEFT($A620,3))=313,VLOOKUP(VALUE(MID($B620,2,1)),_313_Table3,MATCH(MID($B620,1,1),_313_Table3_ColumnLookup,0),FALSE)
+N("313"),
  IF(AND(VALUE(LEFT($A620,3))=314,LEN($B620)=3),VLOOKUP(VALUE(MID($B620,2,2)),_314_Table3,MATCH(MID($B620,1,1),_314_Table3_ColumnLookup,0),FALSE),
  IF(VALUE(LEFT($A620,3))=314,VLOOKUP(VALUE(MID($B620,2,1)),_314_Table3,MATCH(MID($B620,1,1),_314_Table3_ColumnLookup,0),FALSE)
+N("314"),
""))))))))))))))))))))))))</f>
        <v>#NAME?</v>
      </c>
      <c r="G620" t="s">
        <v>1146</v>
      </c>
      <c r="H620" s="321">
        <f>IFERROR(
IF(ISERROR($D620)=FALSE,$D620,IF(ISERROR($E620)=FALSE,$E620,IF(ISERROR($F620)=FALSE,$F620
+N("012 checkboxes"),
IF(
IF(OR(LEFT($A620,9)="Syndicate",LEFT($A620,12)="NewSyndicate"),VLOOKUP($A620,'012'!$J:$ZW,MATCH("Link to button",'012'!$J$1:$ZW$1,0),0)
+N("309 checkbox"),
IF($C620="309 LCR Summary0",VLOOKUP("Notes990",'309'!$P:$ZZ,MATCH("Link to button",'309'!$P$1:$ZZ$1,0),0)
+N("313 checkboxes"),
IF($C620="313 Financial Information0LcmVsScr",IF($C620="309 LCR Summary0",VLOOKUP("LcmVsScr",'309'!$N:$ZZ,MATCH("Link to button",'309'!$N$1:$ZZ$1,0),0),
IF($C620="313 Financial Information0LcrDocAttached",IF($C620="309 LCR Summary0",VLOOKUP("LcrDocAttached",'309'!$N:$ZZ,MATCH("Link to button",'309'!$N$1:$ZZ$1,0),
0)))))))=1,TRUE,FALSE)
))),"")</f>
        <v>0</v>
      </c>
      <c r="I620">
        <v>2014</v>
      </c>
    </row>
    <row r="621" spans="1:9" customFormat="1">
      <c r="A621" s="237" t="str">
        <f>VLOOKUP($G621,CSVLookups!$B:$R,MATCH(A$1,CSVLookups!$B$1:$R$1,0),FALSE)</f>
        <v>312 Projected Solvency II Technical Provisions at Time Zero</v>
      </c>
      <c r="B621" s="237" t="str">
        <f>VLOOKUP($G621,CSVLookups!$B:$R,MATCH(B$1,CSVLookups!$B$1:$R$1,0),FALSE)</f>
        <v>F</v>
      </c>
      <c r="C621" s="238" t="str">
        <f t="shared" si="10"/>
        <v>312 Projected Solvency II Technical Provisions at Time ZeroF2014</v>
      </c>
      <c r="D621" s="238">
        <f>IF(AND(VALUE(LEFT($A621,3))=309,LEN($B621)=3),VLOOKUP(VALUE(MID($B621,2,2)),_309_Table1,MATCH(MID($B621,1,1),_309_Table1_ColumnLookup,0),FALSE),
  IF($C621="309 LCR SummaryA",OneYearSCR,IF($C621="309 LCR SummaryB",UltimateSCR,IF(VALUE(LEFT($A621,3))=309,VLOOKUP(VALUE(MID($B621,2,1)),_309_Table1,MATCH(MID($B621,1,1),_309_Table1_ColumnLookup,0),FALSE)
+N("309"),
  IF(VALUE(LEFT($A621,3))=310,VLOOKUP(VALUE(MID($B621,2,1)),_310_Table1,MATCH(MID($B621,1,1),_310_Table1_ColumnLookup,0),FALSE)
+N("310"),
  IF(AND(VALUE(LEFT($A621,3))=311,LEN($I621)=4),VLOOKUP($I621,_311_Table1,MATCH($B621,_311_Table1_ColumnLookup,0),FALSE),
  IF(AND(VALUE(LEFT($A621,3))=311,OR($B621="I2",$B621="J2",$B621="K2",$B621="L2")),VLOOKUP('311'!$G$58,_311_Table1,MATCH(MID($B621,1,1),_311_Table1_ColumnLookup,0),FALSE),
  IF(AND(VALUE(LEFT($A621,3))=311,RIGHT($B621,5)="Total"),VLOOKUP('311'!$G$59,_311_Table1,MATCH(MID($B621,1,1),_311_Table1_ColumnLookup,0),FALSE),
  IF(VALUE(LEFT($A621,3))=311,VLOOKUP(VALUE(MID($B621,2,1)),_311_Table1,MATCH(MID($B621,1,1),_311_Table1_ColumnLookup,0),FALSE)
+N("311"),
  IF(AND(VALUE(LEFT($A621,3))=312,LEFT($G621,10)="Unincepted",$B621="G "),VLOOKUP(" ULO",_312_Table1,MATCH('312'!$N$16,_312_Table1_ColumnLookup,0),FALSE),
  IF(AND(VALUE(LEFT($A621,3))=312,LEFT($G621,10)="Unincepted",$B621="O "),VLOOKUP(" ULO",_312_Table1,MATCH('312'!$V$16,_312_Table1_ColumnLookup,0),FALSE),
  IF(AND(VALUE(LEFT($A621,3))=312,LEFT($G621,10)="Unincepted",$B621="Q "),VLOOKUP(" ULO",_312_Table1,MATCH('312'!$X$16,_312_Table1_ColumnLookup,0),FALSE),
  IF(AND(VALUE(LEFT($A621,3))=312,LEFT($G621,10)="Unincepted"),VLOOKUP(" ULO",_312_Table1,MATCH(LEFT($B621,1),_312_Table1_ColumnLookup,0),FALSE),
  IF(AND(VALUE(LEFT($A621,3))=312,LEFT($G621,5)="Total",$B621="G "),VLOOKUP('312'!$F$80,_312_Table1,MATCH('312'!$N$16,_312_Table1_ColumnLookup,0),FALSE),
  IF(AND(VALUE(LEFT($A621,3))=312,LEFT($G621,5)="Total",$B621="O "),VLOOKUP('312'!$F$80,_312_Table1,MATCH('312'!$V$16,_312_Table1_ColumnLookup,0),FALSE),
  IF(AND(VALUE(LEFT($A621,3))=312,LEFT($G621,5)="Total",$B621="Q "),VLOOKUP('312'!$F$80,_312_Table1,MATCH('312'!$X$16,_312_Table1_ColumnLookup,0),FALSE),
  IF(AND(VALUE(LEFT($A621,3))=312,LEFT($G621,5)="Total"),VLOOKUP('312'!$F$80,_312_Table1,MATCH(LEFT($B621,1),_312_Table1_ColumnLookup,0),FALSE),
  IF(AND(VALUE(LEFT($A621,3))=312,LEN($I621)=4,$B621="G"),VLOOKUP($I621,_312_Table1,MATCH('312'!$N$16,_312_Table1_ColumnLookup,0),FALSE),
  IF(AND(VALUE(LEFT($A621,3))=312,LEN($I621)=4,$B621="O"),VLOOKUP($I621,_312_Table1,MATCH('312'!$V$16,_312_Table1_ColumnLookup,0),FALSE),
  IF(AND(VALUE(LEFT($A621,3))=312,LEN($I621)=4,$B621="Q"),VLOOKUP($I621,_312_Table1,MATCH('312'!$X$16,_312_Table1_ColumnLookup,0),FALSE),
  IF(AND(VALUE(LEFT($A621,3))=312,LEN($I621)=4),VLOOKUP($I621,_312_Table1,MATCH(LEFT($B621,1),_312_Table1_ColumnLookup,0),FALSE)
+N("312"),
  IF(VALUE(LEFT($A621,3))=313,VLOOKUP(VALUE(MID($B621,2,1)),_313_Table1,MATCH(MID($B621,1,1),_313_Table1_ColumnLookup,0),FALSE)
+N("313"),
  IF(AND(VALUE(LEFT($A621,3))=314,LEN($B621)=3),VLOOKUP(VALUE(MID($B621,2,2)),_314_Table1,MATCH(MID($B621,1,1),_314_Table1_ColumnLookup,0),FALSE),
  IF(VALUE(LEFT($A621,3))=314,VLOOKUP(VALUE(MID($B621,2,1)),_314_Table1,MATCH(MID($B621,1,1),_314_Table1_ColumnLookup,0),FALSE)
+N("314"),
""))))))))))))))))))))))))</f>
        <v>0</v>
      </c>
      <c r="E621" s="238" t="e">
        <f>IF(AND(VALUE(LEFT($A621,3))=309,LEN($B621)=3),VLOOKUP(VALUE(MID($B621,2,2)),_309_Table2,MATCH(MID($B621,1,1),_309_Table2_ColumnLookup,0),FALSE),
  IF($C621="309 LCR SummaryA",OneYearSCR,IF($C621="309 LCR SummaryB",UltimateSCR,IF(VALUE(LEFT($A621,3))=309,VLOOKUP(VALUE(MID($B621,2,1)),_309_Table2,MATCH(MID($B621,1,1),_309_Table2_ColumnLookup,0),FALSE)
+N("309"),
  IF(VALUE(LEFT($A621,3))=310,VLOOKUP(VALUE(MID($B621,2,1)),_310_Table2,MATCH(MID($B621,1,1),_310_Table2_ColumnLookup,0),FALSE)
+N("310"),
  IF(AND(VALUE(LEFT($A621,3))=311,LEN($I621)=4),VLOOKUP($I621,_311_Table2,MATCH($B621,_311_Table2_ColumnLookup,0),FALSE),
  IF(AND(VALUE(LEFT($A621,3))=311,OR($B621="I2",$B621="J2",$B621="K2",$B621="L2")),VLOOKUP('311'!$G$58,_311_Table2,MATCH(MID($B621,1,1),_311_Table2_ColumnLookup,0),FALSE),
  IF(AND(VALUE(LEFT($A621,3))=311,RIGHT($B621,5)="Total"),VLOOKUP('311'!$G$59,_311_Table2,MATCH(MID($B621,1,1),_311_Table2_ColumnLookup,0),FALSE),
  IF(VALUE(LEFT($A621,3))=311,VLOOKUP(VALUE(MID($B621,2,1)),_311_Table2,MATCH(MID($B621,1,1),_311_Table2_ColumnLookup,0),FALSE)
+N("311"),
  IF(AND(VALUE(LEFT($A621,3))=312,LEFT($G621,10)="Unincepted",$B621="G "),VLOOKUP(" ULO",_312_Table2,MATCH('312'!$N$16,_312_Table2_ColumnLookup,0),FALSE),
  IF(AND(VALUE(LEFT($A621,3))=312,LEFT($G621,10)="Unincepted",$B621="O "),VLOOKUP(" ULO",_312_Table2,MATCH('312'!$V$16,_312_Table2_ColumnLookup,0),FALSE),
  IF(AND(VALUE(LEFT($A621,3))=312,LEFT($G621,10)="Unincepted",$B621="Q "),VLOOKUP(" ULO",_312_Table2,MATCH('312'!$X$16,_312_Table2_ColumnLookup,0),FALSE),
  IF(AND(VALUE(LEFT($A621,3))=312,LEFT($G621,10)="Unincepted"),VLOOKUP(" ULO",_312_Table2,MATCH(LEFT($B621,1),_312_Table2_ColumnLookup,0),FALSE),
  IF(AND(VALUE(LEFT($A621,3))=312,LEFT($G621,5)="Total",$B621="G "),VLOOKUP('312'!$F$80,_312_Table2,MATCH('312'!$N$16,_312_Table2_ColumnLookup,0),FALSE),
  IF(AND(VALUE(LEFT($A621,3))=312,LEFT($G621,5)="Total",$B621="O "),VLOOKUP('312'!$F$80,_312_Table2,MATCH('312'!$V$16,_312_Table2_ColumnLookup,0),FALSE),
  IF(AND(VALUE(LEFT($A621,3))=312,LEFT($G621,5)="Total",$B621="Q "),VLOOKUP('312'!$F$80,_312_Table2,MATCH('312'!$X$16,_312_Table2_ColumnLookup,0),FALSE),
  IF(AND(VALUE(LEFT($A621,3))=312,LEFT($G621,5)="Total"),VLOOKUP('312'!$F$80,_312_Table2,MATCH(LEFT($B621,1),_312_Table2_ColumnLookup,0),FALSE),
  IF(AND(VALUE(LEFT($A621,3))=312,LEN($I621)=4,$B621="G"),VLOOKUP($I621,_312_Table2,MATCH('312'!$N$16,_312_Table2_ColumnLookup,0),FALSE),
  IF(AND(VALUE(LEFT($A621,3))=312,LEN($I621)=4,$B621="O"),VLOOKUP($I621,_312_Table2,MATCH('312'!$V$16,_312_Table2_ColumnLookup,0),FALSE),
  IF(AND(VALUE(LEFT($A621,3))=312,LEN($I621)=4,$B621="Q"),VLOOKUP($I621,_312_Table2,MATCH('312'!$X$16,_312_Table2_ColumnLookup,0),FALSE),
  IF(AND(VALUE(LEFT($A621,3))=312,LEN($I621)=4),VLOOKUP($I621,_312_Table2,MATCH(LEFT($B621,1),_312_Table2_ColumnLookup,0),FALSE)
+N("312"),
  IF(VALUE(LEFT($A621,3))=313,VLOOKUP(VALUE(MID($B621,2,1)),_313_Table2,MATCH(MID($B621,1,1),_313_Table2_ColumnLookup,0),FALSE)
+N("313"),
  IF(AND(VALUE(LEFT($A621,3))=314,LEN($B621)=3),VLOOKUP(VALUE(MID($B621,2,2)),_314_Table2,MATCH(MID($B621,1,1),_314_Table2_ColumnLookup,0),FALSE),
  IF(VALUE(LEFT($A621,3))=314,VLOOKUP(VALUE(MID($B621,2,1)),_314_Table2,MATCH(MID($B621,1,1),_314_Table2_ColumnLookup,0),FALSE)
+N("314"),
""))))))))))))))))))))))))</f>
        <v>#NAME?</v>
      </c>
      <c r="F621" s="238" t="e">
        <f>IF(AND(VALUE(LEFT($A621,3))=309,LEN($B621)=3),VLOOKUP(VALUE(MID($B621,2,2)),_309_Table3,MATCH(MID($B621,1,1),_309_Table3_ColumnLookup,0),FALSE),
  IF($C621="309 LCR SummaryA",OneYearSCR,IF($C621="309 LCR SummaryB",UltimateSCR,IF(VALUE(LEFT($A621,3))=309,VLOOKUP(VALUE(MID($B621,2,1)),_309_Table3,MATCH(MID($B621,1,1),_309_Table3_ColumnLookup,0),FALSE)
+N("309"),
  IF(VALUE(LEFT($A621,3))=310,VLOOKUP(VALUE(MID($B621,2,1)),_310_Table3,MATCH(MID($B621,1,1),_310_Table3_ColumnLookup,0),FALSE)
+N("310"),
  IF(AND(VALUE(LEFT($A621,3))=311,LEN($I621)=4),VLOOKUP($I621,_311_Table3,MATCH($B621,_311_Table3_ColumnLookup,0),FALSE),
  IF(AND(VALUE(LEFT($A621,3))=311,OR($B621="I2",$B621="J2",$B621="K2",$B621="L2")),VLOOKUP('311'!$G$58,_311_Table3,MATCH(MID($B621,1,1),_311_Table3_ColumnLookup,0),FALSE),
  IF(AND(VALUE(LEFT($A621,3))=311,RIGHT($B621,5)="Total"),VLOOKUP('311'!$G$59,_311_Table3,MATCH(MID($B621,1,1),_311_Table3_ColumnLookup,0),FALSE),
  IF(VALUE(LEFT($A621,3))=311,VLOOKUP(VALUE(MID($B621,2,1)),_311_Table3,MATCH(MID($B621,1,1),_311_Table3_ColumnLookup,0),FALSE)
+N("311"),
  IF(AND(VALUE(LEFT($A621,3))=312,LEFT($G621,10)="Unincepted",$B621="G "),VLOOKUP(" ULO",_312_Table3,MATCH('312'!$N$16,_312_Table3_ColumnLookup,0),FALSE),
  IF(AND(VALUE(LEFT($A621,3))=312,LEFT($G621,10)="Unincepted",$B621="O "),VLOOKUP(" ULO",_312_Table3,MATCH('312'!$V$16,_312_Table3_ColumnLookup,0),FALSE),
  IF(AND(VALUE(LEFT($A621,3))=312,LEFT($G621,10)="Unincepted",$B621="Q "),VLOOKUP(" ULO",_312_Table3,MATCH('312'!$X$16,_312_Table3_ColumnLookup,0),FALSE),
  IF(AND(VALUE(LEFT($A621,3))=312,LEFT($G621,10)="Unincepted"),VLOOKUP(" ULO",_312_Table3,MATCH(LEFT($B621,1),_312_Table3_ColumnLookup,0),FALSE),
  IF(AND(VALUE(LEFT($A621,3))=312,LEFT($G621,5)="Total",$B621="G "),VLOOKUP('312'!$F$80,_312_Table3,MATCH('312'!$N$16,_312_Table3_ColumnLookup,0),FALSE),
  IF(AND(VALUE(LEFT($A621,3))=312,LEFT($G621,5)="Total",$B621="O "),VLOOKUP('312'!$F$80,_312_Table3,MATCH('312'!$V$16,_312_Table3_ColumnLookup,0),FALSE),
  IF(AND(VALUE(LEFT($A621,3))=312,LEFT($G621,5)="Total",$B621="Q "),VLOOKUP('312'!$F$80,_312_Table3,MATCH('312'!$X$16,_312_Table3_ColumnLookup,0),FALSE),
  IF(AND(VALUE(LEFT($A621,3))=312,LEFT($G621,5)="Total"),VLOOKUP('312'!$F$80,_312_Table3,MATCH(LEFT($B621,1),_312_Table3_ColumnLookup,0),FALSE),
  IF(AND(VALUE(LEFT($A621,3))=312,LEN($I621)=4,$B621="G"),VLOOKUP($I621,_312_Table3,MATCH('312'!$N$16,_312_Table3_ColumnLookup,0),FALSE),
  IF(AND(VALUE(LEFT($A621,3))=312,LEN($I621)=4,$B621="O"),VLOOKUP($I621,_312_Table3,MATCH('312'!$V$16,_312_Table3_ColumnLookup,0),FALSE),
  IF(AND(VALUE(LEFT($A621,3))=312,LEN($I621)=4,$B621="Q"),VLOOKUP($I621,_312_Table3,MATCH('312'!$X$16,_312_Table3_ColumnLookup,0),FALSE),
  IF(AND(VALUE(LEFT($A621,3))=312,LEN($I621)=4),VLOOKUP($I621,_312_Table3,MATCH(LEFT($B621,1),_312_Table3_ColumnLookup,0),FALSE)
+N("312"),
  IF(VALUE(LEFT($A621,3))=313,VLOOKUP(VALUE(MID($B621,2,1)),_313_Table3,MATCH(MID($B621,1,1),_313_Table3_ColumnLookup,0),FALSE)
+N("313"),
  IF(AND(VALUE(LEFT($A621,3))=314,LEN($B621)=3),VLOOKUP(VALUE(MID($B621,2,2)),_314_Table3,MATCH(MID($B621,1,1),_314_Table3_ColumnLookup,0),FALSE),
  IF(VALUE(LEFT($A621,3))=314,VLOOKUP(VALUE(MID($B621,2,1)),_314_Table3,MATCH(MID($B621,1,1),_314_Table3_ColumnLookup,0),FALSE)
+N("314"),
""))))))))))))))))))))))))</f>
        <v>#NAME?</v>
      </c>
      <c r="G621" t="s">
        <v>1148</v>
      </c>
      <c r="H621" s="321">
        <f>IFERROR(
IF(ISERROR($D621)=FALSE,$D621,IF(ISERROR($E621)=FALSE,$E621,IF(ISERROR($F621)=FALSE,$F621
+N("012 checkboxes"),
IF(
IF(OR(LEFT($A621,9)="Syndicate",LEFT($A621,12)="NewSyndicate"),VLOOKUP($A621,'012'!$J:$ZW,MATCH("Link to button",'012'!$J$1:$ZW$1,0),0)
+N("309 checkbox"),
IF($C621="309 LCR Summary0",VLOOKUP("Notes990",'309'!$P:$ZZ,MATCH("Link to button",'309'!$P$1:$ZZ$1,0),0)
+N("313 checkboxes"),
IF($C621="313 Financial Information0LcmVsScr",IF($C621="309 LCR Summary0",VLOOKUP("LcmVsScr",'309'!$N:$ZZ,MATCH("Link to button",'309'!$N$1:$ZZ$1,0),0),
IF($C621="313 Financial Information0LcrDocAttached",IF($C621="309 LCR Summary0",VLOOKUP("LcrDocAttached",'309'!$N:$ZZ,MATCH("Link to button",'309'!$N$1:$ZZ$1,0),
0)))))))=1,TRUE,FALSE)
))),"")</f>
        <v>0</v>
      </c>
      <c r="I621">
        <v>2014</v>
      </c>
    </row>
    <row r="622" spans="1:9" customFormat="1">
      <c r="A622" s="237" t="str">
        <f>VLOOKUP($G622,CSVLookups!$B:$R,MATCH(A$1,CSVLookups!$B$1:$R$1,0),FALSE)</f>
        <v>312 Projected Solvency II Technical Provisions at Time Zero</v>
      </c>
      <c r="B622" s="237" t="str">
        <f>VLOOKUP($G622,CSVLookups!$B:$R,MATCH(B$1,CSVLookups!$B$1:$R$1,0),FALSE)</f>
        <v>G</v>
      </c>
      <c r="C622" s="238" t="str">
        <f t="shared" si="10"/>
        <v>312 Projected Solvency II Technical Provisions at Time ZeroG2014</v>
      </c>
      <c r="D622" s="238">
        <f>IF(AND(VALUE(LEFT($A622,3))=309,LEN($B622)=3),VLOOKUP(VALUE(MID($B622,2,2)),_309_Table1,MATCH(MID($B622,1,1),_309_Table1_ColumnLookup,0),FALSE),
  IF($C622="309 LCR SummaryA",OneYearSCR,IF($C622="309 LCR SummaryB",UltimateSCR,IF(VALUE(LEFT($A622,3))=309,VLOOKUP(VALUE(MID($B622,2,1)),_309_Table1,MATCH(MID($B622,1,1),_309_Table1_ColumnLookup,0),FALSE)
+N("309"),
  IF(VALUE(LEFT($A622,3))=310,VLOOKUP(VALUE(MID($B622,2,1)),_310_Table1,MATCH(MID($B622,1,1),_310_Table1_ColumnLookup,0),FALSE)
+N("310"),
  IF(AND(VALUE(LEFT($A622,3))=311,LEN($I622)=4),VLOOKUP($I622,_311_Table1,MATCH($B622,_311_Table1_ColumnLookup,0),FALSE),
  IF(AND(VALUE(LEFT($A622,3))=311,OR($B622="I2",$B622="J2",$B622="K2",$B622="L2")),VLOOKUP('311'!$G$58,_311_Table1,MATCH(MID($B622,1,1),_311_Table1_ColumnLookup,0),FALSE),
  IF(AND(VALUE(LEFT($A622,3))=311,RIGHT($B622,5)="Total"),VLOOKUP('311'!$G$59,_311_Table1,MATCH(MID($B622,1,1),_311_Table1_ColumnLookup,0),FALSE),
  IF(VALUE(LEFT($A622,3))=311,VLOOKUP(VALUE(MID($B622,2,1)),_311_Table1,MATCH(MID($B622,1,1),_311_Table1_ColumnLookup,0),FALSE)
+N("311"),
  IF(AND(VALUE(LEFT($A622,3))=312,LEFT($G622,10)="Unincepted",$B622="G "),VLOOKUP(" ULO",_312_Table1,MATCH('312'!$N$16,_312_Table1_ColumnLookup,0),FALSE),
  IF(AND(VALUE(LEFT($A622,3))=312,LEFT($G622,10)="Unincepted",$B622="O "),VLOOKUP(" ULO",_312_Table1,MATCH('312'!$V$16,_312_Table1_ColumnLookup,0),FALSE),
  IF(AND(VALUE(LEFT($A622,3))=312,LEFT($G622,10)="Unincepted",$B622="Q "),VLOOKUP(" ULO",_312_Table1,MATCH('312'!$X$16,_312_Table1_ColumnLookup,0),FALSE),
  IF(AND(VALUE(LEFT($A622,3))=312,LEFT($G622,10)="Unincepted"),VLOOKUP(" ULO",_312_Table1,MATCH(LEFT($B622,1),_312_Table1_ColumnLookup,0),FALSE),
  IF(AND(VALUE(LEFT($A622,3))=312,LEFT($G622,5)="Total",$B622="G "),VLOOKUP('312'!$F$80,_312_Table1,MATCH('312'!$N$16,_312_Table1_ColumnLookup,0),FALSE),
  IF(AND(VALUE(LEFT($A622,3))=312,LEFT($G622,5)="Total",$B622="O "),VLOOKUP('312'!$F$80,_312_Table1,MATCH('312'!$V$16,_312_Table1_ColumnLookup,0),FALSE),
  IF(AND(VALUE(LEFT($A622,3))=312,LEFT($G622,5)="Total",$B622="Q "),VLOOKUP('312'!$F$80,_312_Table1,MATCH('312'!$X$16,_312_Table1_ColumnLookup,0),FALSE),
  IF(AND(VALUE(LEFT($A622,3))=312,LEFT($G622,5)="Total"),VLOOKUP('312'!$F$80,_312_Table1,MATCH(LEFT($B622,1),_312_Table1_ColumnLookup,0),FALSE),
  IF(AND(VALUE(LEFT($A622,3))=312,LEN($I622)=4,$B622="G"),VLOOKUP($I622,_312_Table1,MATCH('312'!$N$16,_312_Table1_ColumnLookup,0),FALSE),
  IF(AND(VALUE(LEFT($A622,3))=312,LEN($I622)=4,$B622="O"),VLOOKUP($I622,_312_Table1,MATCH('312'!$V$16,_312_Table1_ColumnLookup,0),FALSE),
  IF(AND(VALUE(LEFT($A622,3))=312,LEN($I622)=4,$B622="Q"),VLOOKUP($I622,_312_Table1,MATCH('312'!$X$16,_312_Table1_ColumnLookup,0),FALSE),
  IF(AND(VALUE(LEFT($A622,3))=312,LEN($I622)=4),VLOOKUP($I622,_312_Table1,MATCH(LEFT($B622,1),_312_Table1_ColumnLookup,0),FALSE)
+N("312"),
  IF(VALUE(LEFT($A622,3))=313,VLOOKUP(VALUE(MID($B622,2,1)),_313_Table1,MATCH(MID($B622,1,1),_313_Table1_ColumnLookup,0),FALSE)
+N("313"),
  IF(AND(VALUE(LEFT($A622,3))=314,LEN($B622)=3),VLOOKUP(VALUE(MID($B622,2,2)),_314_Table1,MATCH(MID($B622,1,1),_314_Table1_ColumnLookup,0),FALSE),
  IF(VALUE(LEFT($A622,3))=314,VLOOKUP(VALUE(MID($B622,2,1)),_314_Table1,MATCH(MID($B622,1,1),_314_Table1_ColumnLookup,0),FALSE)
+N("314"),
""))))))))))))))))))))))))</f>
        <v>0</v>
      </c>
      <c r="E622" s="238" t="e">
        <f>IF(AND(VALUE(LEFT($A622,3))=309,LEN($B622)=3),VLOOKUP(VALUE(MID($B622,2,2)),_309_Table2,MATCH(MID($B622,1,1),_309_Table2_ColumnLookup,0),FALSE),
  IF($C622="309 LCR SummaryA",OneYearSCR,IF($C622="309 LCR SummaryB",UltimateSCR,IF(VALUE(LEFT($A622,3))=309,VLOOKUP(VALUE(MID($B622,2,1)),_309_Table2,MATCH(MID($B622,1,1),_309_Table2_ColumnLookup,0),FALSE)
+N("309"),
  IF(VALUE(LEFT($A622,3))=310,VLOOKUP(VALUE(MID($B622,2,1)),_310_Table2,MATCH(MID($B622,1,1),_310_Table2_ColumnLookup,0),FALSE)
+N("310"),
  IF(AND(VALUE(LEFT($A622,3))=311,LEN($I622)=4),VLOOKUP($I622,_311_Table2,MATCH($B622,_311_Table2_ColumnLookup,0),FALSE),
  IF(AND(VALUE(LEFT($A622,3))=311,OR($B622="I2",$B622="J2",$B622="K2",$B622="L2")),VLOOKUP('311'!$G$58,_311_Table2,MATCH(MID($B622,1,1),_311_Table2_ColumnLookup,0),FALSE),
  IF(AND(VALUE(LEFT($A622,3))=311,RIGHT($B622,5)="Total"),VLOOKUP('311'!$G$59,_311_Table2,MATCH(MID($B622,1,1),_311_Table2_ColumnLookup,0),FALSE),
  IF(VALUE(LEFT($A622,3))=311,VLOOKUP(VALUE(MID($B622,2,1)),_311_Table2,MATCH(MID($B622,1,1),_311_Table2_ColumnLookup,0),FALSE)
+N("311"),
  IF(AND(VALUE(LEFT($A622,3))=312,LEFT($G622,10)="Unincepted",$B622="G "),VLOOKUP(" ULO",_312_Table2,MATCH('312'!$N$16,_312_Table2_ColumnLookup,0),FALSE),
  IF(AND(VALUE(LEFT($A622,3))=312,LEFT($G622,10)="Unincepted",$B622="O "),VLOOKUP(" ULO",_312_Table2,MATCH('312'!$V$16,_312_Table2_ColumnLookup,0),FALSE),
  IF(AND(VALUE(LEFT($A622,3))=312,LEFT($G622,10)="Unincepted",$B622="Q "),VLOOKUP(" ULO",_312_Table2,MATCH('312'!$X$16,_312_Table2_ColumnLookup,0),FALSE),
  IF(AND(VALUE(LEFT($A622,3))=312,LEFT($G622,10)="Unincepted"),VLOOKUP(" ULO",_312_Table2,MATCH(LEFT($B622,1),_312_Table2_ColumnLookup,0),FALSE),
  IF(AND(VALUE(LEFT($A622,3))=312,LEFT($G622,5)="Total",$B622="G "),VLOOKUP('312'!$F$80,_312_Table2,MATCH('312'!$N$16,_312_Table2_ColumnLookup,0),FALSE),
  IF(AND(VALUE(LEFT($A622,3))=312,LEFT($G622,5)="Total",$B622="O "),VLOOKUP('312'!$F$80,_312_Table2,MATCH('312'!$V$16,_312_Table2_ColumnLookup,0),FALSE),
  IF(AND(VALUE(LEFT($A622,3))=312,LEFT($G622,5)="Total",$B622="Q "),VLOOKUP('312'!$F$80,_312_Table2,MATCH('312'!$X$16,_312_Table2_ColumnLookup,0),FALSE),
  IF(AND(VALUE(LEFT($A622,3))=312,LEFT($G622,5)="Total"),VLOOKUP('312'!$F$80,_312_Table2,MATCH(LEFT($B622,1),_312_Table2_ColumnLookup,0),FALSE),
  IF(AND(VALUE(LEFT($A622,3))=312,LEN($I622)=4,$B622="G"),VLOOKUP($I622,_312_Table2,MATCH('312'!$N$16,_312_Table2_ColumnLookup,0),FALSE),
  IF(AND(VALUE(LEFT($A622,3))=312,LEN($I622)=4,$B622="O"),VLOOKUP($I622,_312_Table2,MATCH('312'!$V$16,_312_Table2_ColumnLookup,0),FALSE),
  IF(AND(VALUE(LEFT($A622,3))=312,LEN($I622)=4,$B622="Q"),VLOOKUP($I622,_312_Table2,MATCH('312'!$X$16,_312_Table2_ColumnLookup,0),FALSE),
  IF(AND(VALUE(LEFT($A622,3))=312,LEN($I622)=4),VLOOKUP($I622,_312_Table2,MATCH(LEFT($B622,1),_312_Table2_ColumnLookup,0),FALSE)
+N("312"),
  IF(VALUE(LEFT($A622,3))=313,VLOOKUP(VALUE(MID($B622,2,1)),_313_Table2,MATCH(MID($B622,1,1),_313_Table2_ColumnLookup,0),FALSE)
+N("313"),
  IF(AND(VALUE(LEFT($A622,3))=314,LEN($B622)=3),VLOOKUP(VALUE(MID($B622,2,2)),_314_Table2,MATCH(MID($B622,1,1),_314_Table2_ColumnLookup,0),FALSE),
  IF(VALUE(LEFT($A622,3))=314,VLOOKUP(VALUE(MID($B622,2,1)),_314_Table2,MATCH(MID($B622,1,1),_314_Table2_ColumnLookup,0),FALSE)
+N("314"),
""))))))))))))))))))))))))</f>
        <v>#NAME?</v>
      </c>
      <c r="F622" s="238" t="e">
        <f>IF(AND(VALUE(LEFT($A622,3))=309,LEN($B622)=3),VLOOKUP(VALUE(MID($B622,2,2)),_309_Table3,MATCH(MID($B622,1,1),_309_Table3_ColumnLookup,0),FALSE),
  IF($C622="309 LCR SummaryA",OneYearSCR,IF($C622="309 LCR SummaryB",UltimateSCR,IF(VALUE(LEFT($A622,3))=309,VLOOKUP(VALUE(MID($B622,2,1)),_309_Table3,MATCH(MID($B622,1,1),_309_Table3_ColumnLookup,0),FALSE)
+N("309"),
  IF(VALUE(LEFT($A622,3))=310,VLOOKUP(VALUE(MID($B622,2,1)),_310_Table3,MATCH(MID($B622,1,1),_310_Table3_ColumnLookup,0),FALSE)
+N("310"),
  IF(AND(VALUE(LEFT($A622,3))=311,LEN($I622)=4),VLOOKUP($I622,_311_Table3,MATCH($B622,_311_Table3_ColumnLookup,0),FALSE),
  IF(AND(VALUE(LEFT($A622,3))=311,OR($B622="I2",$B622="J2",$B622="K2",$B622="L2")),VLOOKUP('311'!$G$58,_311_Table3,MATCH(MID($B622,1,1),_311_Table3_ColumnLookup,0),FALSE),
  IF(AND(VALUE(LEFT($A622,3))=311,RIGHT($B622,5)="Total"),VLOOKUP('311'!$G$59,_311_Table3,MATCH(MID($B622,1,1),_311_Table3_ColumnLookup,0),FALSE),
  IF(VALUE(LEFT($A622,3))=311,VLOOKUP(VALUE(MID($B622,2,1)),_311_Table3,MATCH(MID($B622,1,1),_311_Table3_ColumnLookup,0),FALSE)
+N("311"),
  IF(AND(VALUE(LEFT($A622,3))=312,LEFT($G622,10)="Unincepted",$B622="G "),VLOOKUP(" ULO",_312_Table3,MATCH('312'!$N$16,_312_Table3_ColumnLookup,0),FALSE),
  IF(AND(VALUE(LEFT($A622,3))=312,LEFT($G622,10)="Unincepted",$B622="O "),VLOOKUP(" ULO",_312_Table3,MATCH('312'!$V$16,_312_Table3_ColumnLookup,0),FALSE),
  IF(AND(VALUE(LEFT($A622,3))=312,LEFT($G622,10)="Unincepted",$B622="Q "),VLOOKUP(" ULO",_312_Table3,MATCH('312'!$X$16,_312_Table3_ColumnLookup,0),FALSE),
  IF(AND(VALUE(LEFT($A622,3))=312,LEFT($G622,10)="Unincepted"),VLOOKUP(" ULO",_312_Table3,MATCH(LEFT($B622,1),_312_Table3_ColumnLookup,0),FALSE),
  IF(AND(VALUE(LEFT($A622,3))=312,LEFT($G622,5)="Total",$B622="G "),VLOOKUP('312'!$F$80,_312_Table3,MATCH('312'!$N$16,_312_Table3_ColumnLookup,0),FALSE),
  IF(AND(VALUE(LEFT($A622,3))=312,LEFT($G622,5)="Total",$B622="O "),VLOOKUP('312'!$F$80,_312_Table3,MATCH('312'!$V$16,_312_Table3_ColumnLookup,0),FALSE),
  IF(AND(VALUE(LEFT($A622,3))=312,LEFT($G622,5)="Total",$B622="Q "),VLOOKUP('312'!$F$80,_312_Table3,MATCH('312'!$X$16,_312_Table3_ColumnLookup,0),FALSE),
  IF(AND(VALUE(LEFT($A622,3))=312,LEFT($G622,5)="Total"),VLOOKUP('312'!$F$80,_312_Table3,MATCH(LEFT($B622,1),_312_Table3_ColumnLookup,0),FALSE),
  IF(AND(VALUE(LEFT($A622,3))=312,LEN($I622)=4,$B622="G"),VLOOKUP($I622,_312_Table3,MATCH('312'!$N$16,_312_Table3_ColumnLookup,0),FALSE),
  IF(AND(VALUE(LEFT($A622,3))=312,LEN($I622)=4,$B622="O"),VLOOKUP($I622,_312_Table3,MATCH('312'!$V$16,_312_Table3_ColumnLookup,0),FALSE),
  IF(AND(VALUE(LEFT($A622,3))=312,LEN($I622)=4,$B622="Q"),VLOOKUP($I622,_312_Table3,MATCH('312'!$X$16,_312_Table3_ColumnLookup,0),FALSE),
  IF(AND(VALUE(LEFT($A622,3))=312,LEN($I622)=4),VLOOKUP($I622,_312_Table3,MATCH(LEFT($B622,1),_312_Table3_ColumnLookup,0),FALSE)
+N("312"),
  IF(VALUE(LEFT($A622,3))=313,VLOOKUP(VALUE(MID($B622,2,1)),_313_Table3,MATCH(MID($B622,1,1),_313_Table3_ColumnLookup,0),FALSE)
+N("313"),
  IF(AND(VALUE(LEFT($A622,3))=314,LEN($B622)=3),VLOOKUP(VALUE(MID($B622,2,2)),_314_Table3,MATCH(MID($B622,1,1),_314_Table3_ColumnLookup,0),FALSE),
  IF(VALUE(LEFT($A622,3))=314,VLOOKUP(VALUE(MID($B622,2,1)),_314_Table3,MATCH(MID($B622,1,1),_314_Table3_ColumnLookup,0),FALSE)
+N("314"),
""))))))))))))))))))))))))</f>
        <v>#NAME?</v>
      </c>
      <c r="G622" t="s">
        <v>1150</v>
      </c>
      <c r="H622" s="321">
        <f>IFERROR(
IF(ISERROR($D622)=FALSE,$D622,IF(ISERROR($E622)=FALSE,$E622,IF(ISERROR($F622)=FALSE,$F622
+N("012 checkboxes"),
IF(
IF(OR(LEFT($A622,9)="Syndicate",LEFT($A622,12)="NewSyndicate"),VLOOKUP($A622,'012'!$J:$ZW,MATCH("Link to button",'012'!$J$1:$ZW$1,0),0)
+N("309 checkbox"),
IF($C622="309 LCR Summary0",VLOOKUP("Notes990",'309'!$P:$ZZ,MATCH("Link to button",'309'!$P$1:$ZZ$1,0),0)
+N("313 checkboxes"),
IF($C622="313 Financial Information0LcmVsScr",IF($C622="309 LCR Summary0",VLOOKUP("LcmVsScr",'309'!$N:$ZZ,MATCH("Link to button",'309'!$N$1:$ZZ$1,0),0),
IF($C622="313 Financial Information0LcrDocAttached",IF($C622="309 LCR Summary0",VLOOKUP("LcrDocAttached",'309'!$N:$ZZ,MATCH("Link to button",'309'!$N$1:$ZZ$1,0),
0)))))))=1,TRUE,FALSE)
))),"")</f>
        <v>0</v>
      </c>
      <c r="I622">
        <v>2014</v>
      </c>
    </row>
    <row r="623" spans="1:9" customFormat="1">
      <c r="A623" s="237" t="str">
        <f>VLOOKUP($G623,CSVLookups!$B:$R,MATCH(A$1,CSVLookups!$B$1:$R$1,0),FALSE)</f>
        <v>312 Projected Solvency II Technical Provisions at Time Zero</v>
      </c>
      <c r="B623" s="237" t="str">
        <f>VLOOKUP($G623,CSVLookups!$B:$R,MATCH(B$1,CSVLookups!$B$1:$R$1,0),FALSE)</f>
        <v>H</v>
      </c>
      <c r="C623" s="238" t="str">
        <f t="shared" si="10"/>
        <v>312 Projected Solvency II Technical Provisions at Time ZeroH2014</v>
      </c>
      <c r="D623" s="238">
        <f>IF(AND(VALUE(LEFT($A623,3))=309,LEN($B623)=3),VLOOKUP(VALUE(MID($B623,2,2)),_309_Table1,MATCH(MID($B623,1,1),_309_Table1_ColumnLookup,0),FALSE),
  IF($C623="309 LCR SummaryA",OneYearSCR,IF($C623="309 LCR SummaryB",UltimateSCR,IF(VALUE(LEFT($A623,3))=309,VLOOKUP(VALUE(MID($B623,2,1)),_309_Table1,MATCH(MID($B623,1,1),_309_Table1_ColumnLookup,0),FALSE)
+N("309"),
  IF(VALUE(LEFT($A623,3))=310,VLOOKUP(VALUE(MID($B623,2,1)),_310_Table1,MATCH(MID($B623,1,1),_310_Table1_ColumnLookup,0),FALSE)
+N("310"),
  IF(AND(VALUE(LEFT($A623,3))=311,LEN($I623)=4),VLOOKUP($I623,_311_Table1,MATCH($B623,_311_Table1_ColumnLookup,0),FALSE),
  IF(AND(VALUE(LEFT($A623,3))=311,OR($B623="I2",$B623="J2",$B623="K2",$B623="L2")),VLOOKUP('311'!$G$58,_311_Table1,MATCH(MID($B623,1,1),_311_Table1_ColumnLookup,0),FALSE),
  IF(AND(VALUE(LEFT($A623,3))=311,RIGHT($B623,5)="Total"),VLOOKUP('311'!$G$59,_311_Table1,MATCH(MID($B623,1,1),_311_Table1_ColumnLookup,0),FALSE),
  IF(VALUE(LEFT($A623,3))=311,VLOOKUP(VALUE(MID($B623,2,1)),_311_Table1,MATCH(MID($B623,1,1),_311_Table1_ColumnLookup,0),FALSE)
+N("311"),
  IF(AND(VALUE(LEFT($A623,3))=312,LEFT($G623,10)="Unincepted",$B623="G "),VLOOKUP(" ULO",_312_Table1,MATCH('312'!$N$16,_312_Table1_ColumnLookup,0),FALSE),
  IF(AND(VALUE(LEFT($A623,3))=312,LEFT($G623,10)="Unincepted",$B623="O "),VLOOKUP(" ULO",_312_Table1,MATCH('312'!$V$16,_312_Table1_ColumnLookup,0),FALSE),
  IF(AND(VALUE(LEFT($A623,3))=312,LEFT($G623,10)="Unincepted",$B623="Q "),VLOOKUP(" ULO",_312_Table1,MATCH('312'!$X$16,_312_Table1_ColumnLookup,0),FALSE),
  IF(AND(VALUE(LEFT($A623,3))=312,LEFT($G623,10)="Unincepted"),VLOOKUP(" ULO",_312_Table1,MATCH(LEFT($B623,1),_312_Table1_ColumnLookup,0),FALSE),
  IF(AND(VALUE(LEFT($A623,3))=312,LEFT($G623,5)="Total",$B623="G "),VLOOKUP('312'!$F$80,_312_Table1,MATCH('312'!$N$16,_312_Table1_ColumnLookup,0),FALSE),
  IF(AND(VALUE(LEFT($A623,3))=312,LEFT($G623,5)="Total",$B623="O "),VLOOKUP('312'!$F$80,_312_Table1,MATCH('312'!$V$16,_312_Table1_ColumnLookup,0),FALSE),
  IF(AND(VALUE(LEFT($A623,3))=312,LEFT($G623,5)="Total",$B623="Q "),VLOOKUP('312'!$F$80,_312_Table1,MATCH('312'!$X$16,_312_Table1_ColumnLookup,0),FALSE),
  IF(AND(VALUE(LEFT($A623,3))=312,LEFT($G623,5)="Total"),VLOOKUP('312'!$F$80,_312_Table1,MATCH(LEFT($B623,1),_312_Table1_ColumnLookup,0),FALSE),
  IF(AND(VALUE(LEFT($A623,3))=312,LEN($I623)=4,$B623="G"),VLOOKUP($I623,_312_Table1,MATCH('312'!$N$16,_312_Table1_ColumnLookup,0),FALSE),
  IF(AND(VALUE(LEFT($A623,3))=312,LEN($I623)=4,$B623="O"),VLOOKUP($I623,_312_Table1,MATCH('312'!$V$16,_312_Table1_ColumnLookup,0),FALSE),
  IF(AND(VALUE(LEFT($A623,3))=312,LEN($I623)=4,$B623="Q"),VLOOKUP($I623,_312_Table1,MATCH('312'!$X$16,_312_Table1_ColumnLookup,0),FALSE),
  IF(AND(VALUE(LEFT($A623,3))=312,LEN($I623)=4),VLOOKUP($I623,_312_Table1,MATCH(LEFT($B623,1),_312_Table1_ColumnLookup,0),FALSE)
+N("312"),
  IF(VALUE(LEFT($A623,3))=313,VLOOKUP(VALUE(MID($B623,2,1)),_313_Table1,MATCH(MID($B623,1,1),_313_Table1_ColumnLookup,0),FALSE)
+N("313"),
  IF(AND(VALUE(LEFT($A623,3))=314,LEN($B623)=3),VLOOKUP(VALUE(MID($B623,2,2)),_314_Table1,MATCH(MID($B623,1,1),_314_Table1_ColumnLookup,0),FALSE),
  IF(VALUE(LEFT($A623,3))=314,VLOOKUP(VALUE(MID($B623,2,1)),_314_Table1,MATCH(MID($B623,1,1),_314_Table1_ColumnLookup,0),FALSE)
+N("314"),
""))))))))))))))))))))))))</f>
        <v>0</v>
      </c>
      <c r="E623" s="238" t="e">
        <f>IF(AND(VALUE(LEFT($A623,3))=309,LEN($B623)=3),VLOOKUP(VALUE(MID($B623,2,2)),_309_Table2,MATCH(MID($B623,1,1),_309_Table2_ColumnLookup,0),FALSE),
  IF($C623="309 LCR SummaryA",OneYearSCR,IF($C623="309 LCR SummaryB",UltimateSCR,IF(VALUE(LEFT($A623,3))=309,VLOOKUP(VALUE(MID($B623,2,1)),_309_Table2,MATCH(MID($B623,1,1),_309_Table2_ColumnLookup,0),FALSE)
+N("309"),
  IF(VALUE(LEFT($A623,3))=310,VLOOKUP(VALUE(MID($B623,2,1)),_310_Table2,MATCH(MID($B623,1,1),_310_Table2_ColumnLookup,0),FALSE)
+N("310"),
  IF(AND(VALUE(LEFT($A623,3))=311,LEN($I623)=4),VLOOKUP($I623,_311_Table2,MATCH($B623,_311_Table2_ColumnLookup,0),FALSE),
  IF(AND(VALUE(LEFT($A623,3))=311,OR($B623="I2",$B623="J2",$B623="K2",$B623="L2")),VLOOKUP('311'!$G$58,_311_Table2,MATCH(MID($B623,1,1),_311_Table2_ColumnLookup,0),FALSE),
  IF(AND(VALUE(LEFT($A623,3))=311,RIGHT($B623,5)="Total"),VLOOKUP('311'!$G$59,_311_Table2,MATCH(MID($B623,1,1),_311_Table2_ColumnLookup,0),FALSE),
  IF(VALUE(LEFT($A623,3))=311,VLOOKUP(VALUE(MID($B623,2,1)),_311_Table2,MATCH(MID($B623,1,1),_311_Table2_ColumnLookup,0),FALSE)
+N("311"),
  IF(AND(VALUE(LEFT($A623,3))=312,LEFT($G623,10)="Unincepted",$B623="G "),VLOOKUP(" ULO",_312_Table2,MATCH('312'!$N$16,_312_Table2_ColumnLookup,0),FALSE),
  IF(AND(VALUE(LEFT($A623,3))=312,LEFT($G623,10)="Unincepted",$B623="O "),VLOOKUP(" ULO",_312_Table2,MATCH('312'!$V$16,_312_Table2_ColumnLookup,0),FALSE),
  IF(AND(VALUE(LEFT($A623,3))=312,LEFT($G623,10)="Unincepted",$B623="Q "),VLOOKUP(" ULO",_312_Table2,MATCH('312'!$X$16,_312_Table2_ColumnLookup,0),FALSE),
  IF(AND(VALUE(LEFT($A623,3))=312,LEFT($G623,10)="Unincepted"),VLOOKUP(" ULO",_312_Table2,MATCH(LEFT($B623,1),_312_Table2_ColumnLookup,0),FALSE),
  IF(AND(VALUE(LEFT($A623,3))=312,LEFT($G623,5)="Total",$B623="G "),VLOOKUP('312'!$F$80,_312_Table2,MATCH('312'!$N$16,_312_Table2_ColumnLookup,0),FALSE),
  IF(AND(VALUE(LEFT($A623,3))=312,LEFT($G623,5)="Total",$B623="O "),VLOOKUP('312'!$F$80,_312_Table2,MATCH('312'!$V$16,_312_Table2_ColumnLookup,0),FALSE),
  IF(AND(VALUE(LEFT($A623,3))=312,LEFT($G623,5)="Total",$B623="Q "),VLOOKUP('312'!$F$80,_312_Table2,MATCH('312'!$X$16,_312_Table2_ColumnLookup,0),FALSE),
  IF(AND(VALUE(LEFT($A623,3))=312,LEFT($G623,5)="Total"),VLOOKUP('312'!$F$80,_312_Table2,MATCH(LEFT($B623,1),_312_Table2_ColumnLookup,0),FALSE),
  IF(AND(VALUE(LEFT($A623,3))=312,LEN($I623)=4,$B623="G"),VLOOKUP($I623,_312_Table2,MATCH('312'!$N$16,_312_Table2_ColumnLookup,0),FALSE),
  IF(AND(VALUE(LEFT($A623,3))=312,LEN($I623)=4,$B623="O"),VLOOKUP($I623,_312_Table2,MATCH('312'!$V$16,_312_Table2_ColumnLookup,0),FALSE),
  IF(AND(VALUE(LEFT($A623,3))=312,LEN($I623)=4,$B623="Q"),VLOOKUP($I623,_312_Table2,MATCH('312'!$X$16,_312_Table2_ColumnLookup,0),FALSE),
  IF(AND(VALUE(LEFT($A623,3))=312,LEN($I623)=4),VLOOKUP($I623,_312_Table2,MATCH(LEFT($B623,1),_312_Table2_ColumnLookup,0),FALSE)
+N("312"),
  IF(VALUE(LEFT($A623,3))=313,VLOOKUP(VALUE(MID($B623,2,1)),_313_Table2,MATCH(MID($B623,1,1),_313_Table2_ColumnLookup,0),FALSE)
+N("313"),
  IF(AND(VALUE(LEFT($A623,3))=314,LEN($B623)=3),VLOOKUP(VALUE(MID($B623,2,2)),_314_Table2,MATCH(MID($B623,1,1),_314_Table2_ColumnLookup,0),FALSE),
  IF(VALUE(LEFT($A623,3))=314,VLOOKUP(VALUE(MID($B623,2,1)),_314_Table2,MATCH(MID($B623,1,1),_314_Table2_ColumnLookup,0),FALSE)
+N("314"),
""))))))))))))))))))))))))</f>
        <v>#NAME?</v>
      </c>
      <c r="F623" s="238" t="e">
        <f>IF(AND(VALUE(LEFT($A623,3))=309,LEN($B623)=3),VLOOKUP(VALUE(MID($B623,2,2)),_309_Table3,MATCH(MID($B623,1,1),_309_Table3_ColumnLookup,0),FALSE),
  IF($C623="309 LCR SummaryA",OneYearSCR,IF($C623="309 LCR SummaryB",UltimateSCR,IF(VALUE(LEFT($A623,3))=309,VLOOKUP(VALUE(MID($B623,2,1)),_309_Table3,MATCH(MID($B623,1,1),_309_Table3_ColumnLookup,0),FALSE)
+N("309"),
  IF(VALUE(LEFT($A623,3))=310,VLOOKUP(VALUE(MID($B623,2,1)),_310_Table3,MATCH(MID($B623,1,1),_310_Table3_ColumnLookup,0),FALSE)
+N("310"),
  IF(AND(VALUE(LEFT($A623,3))=311,LEN($I623)=4),VLOOKUP($I623,_311_Table3,MATCH($B623,_311_Table3_ColumnLookup,0),FALSE),
  IF(AND(VALUE(LEFT($A623,3))=311,OR($B623="I2",$B623="J2",$B623="K2",$B623="L2")),VLOOKUP('311'!$G$58,_311_Table3,MATCH(MID($B623,1,1),_311_Table3_ColumnLookup,0),FALSE),
  IF(AND(VALUE(LEFT($A623,3))=311,RIGHT($B623,5)="Total"),VLOOKUP('311'!$G$59,_311_Table3,MATCH(MID($B623,1,1),_311_Table3_ColumnLookup,0),FALSE),
  IF(VALUE(LEFT($A623,3))=311,VLOOKUP(VALUE(MID($B623,2,1)),_311_Table3,MATCH(MID($B623,1,1),_311_Table3_ColumnLookup,0),FALSE)
+N("311"),
  IF(AND(VALUE(LEFT($A623,3))=312,LEFT($G623,10)="Unincepted",$B623="G "),VLOOKUP(" ULO",_312_Table3,MATCH('312'!$N$16,_312_Table3_ColumnLookup,0),FALSE),
  IF(AND(VALUE(LEFT($A623,3))=312,LEFT($G623,10)="Unincepted",$B623="O "),VLOOKUP(" ULO",_312_Table3,MATCH('312'!$V$16,_312_Table3_ColumnLookup,0),FALSE),
  IF(AND(VALUE(LEFT($A623,3))=312,LEFT($G623,10)="Unincepted",$B623="Q "),VLOOKUP(" ULO",_312_Table3,MATCH('312'!$X$16,_312_Table3_ColumnLookup,0),FALSE),
  IF(AND(VALUE(LEFT($A623,3))=312,LEFT($G623,10)="Unincepted"),VLOOKUP(" ULO",_312_Table3,MATCH(LEFT($B623,1),_312_Table3_ColumnLookup,0),FALSE),
  IF(AND(VALUE(LEFT($A623,3))=312,LEFT($G623,5)="Total",$B623="G "),VLOOKUP('312'!$F$80,_312_Table3,MATCH('312'!$N$16,_312_Table3_ColumnLookup,0),FALSE),
  IF(AND(VALUE(LEFT($A623,3))=312,LEFT($G623,5)="Total",$B623="O "),VLOOKUP('312'!$F$80,_312_Table3,MATCH('312'!$V$16,_312_Table3_ColumnLookup,0),FALSE),
  IF(AND(VALUE(LEFT($A623,3))=312,LEFT($G623,5)="Total",$B623="Q "),VLOOKUP('312'!$F$80,_312_Table3,MATCH('312'!$X$16,_312_Table3_ColumnLookup,0),FALSE),
  IF(AND(VALUE(LEFT($A623,3))=312,LEFT($G623,5)="Total"),VLOOKUP('312'!$F$80,_312_Table3,MATCH(LEFT($B623,1),_312_Table3_ColumnLookup,0),FALSE),
  IF(AND(VALUE(LEFT($A623,3))=312,LEN($I623)=4,$B623="G"),VLOOKUP($I623,_312_Table3,MATCH('312'!$N$16,_312_Table3_ColumnLookup,0),FALSE),
  IF(AND(VALUE(LEFT($A623,3))=312,LEN($I623)=4,$B623="O"),VLOOKUP($I623,_312_Table3,MATCH('312'!$V$16,_312_Table3_ColumnLookup,0),FALSE),
  IF(AND(VALUE(LEFT($A623,3))=312,LEN($I623)=4,$B623="Q"),VLOOKUP($I623,_312_Table3,MATCH('312'!$X$16,_312_Table3_ColumnLookup,0),FALSE),
  IF(AND(VALUE(LEFT($A623,3))=312,LEN($I623)=4),VLOOKUP($I623,_312_Table3,MATCH(LEFT($B623,1),_312_Table3_ColumnLookup,0),FALSE)
+N("312"),
  IF(VALUE(LEFT($A623,3))=313,VLOOKUP(VALUE(MID($B623,2,1)),_313_Table3,MATCH(MID($B623,1,1),_313_Table3_ColumnLookup,0),FALSE)
+N("313"),
  IF(AND(VALUE(LEFT($A623,3))=314,LEN($B623)=3),VLOOKUP(VALUE(MID($B623,2,2)),_314_Table3,MATCH(MID($B623,1,1),_314_Table3_ColumnLookup,0),FALSE),
  IF(VALUE(LEFT($A623,3))=314,VLOOKUP(VALUE(MID($B623,2,1)),_314_Table3,MATCH(MID($B623,1,1),_314_Table3_ColumnLookup,0),FALSE)
+N("314"),
""))))))))))))))))))))))))</f>
        <v>#NAME?</v>
      </c>
      <c r="G623" t="s">
        <v>1151</v>
      </c>
      <c r="H623" s="321">
        <f>IFERROR(
IF(ISERROR($D623)=FALSE,$D623,IF(ISERROR($E623)=FALSE,$E623,IF(ISERROR($F623)=FALSE,$F623
+N("012 checkboxes"),
IF(
IF(OR(LEFT($A623,9)="Syndicate",LEFT($A623,12)="NewSyndicate"),VLOOKUP($A623,'012'!$J:$ZW,MATCH("Link to button",'012'!$J$1:$ZW$1,0),0)
+N("309 checkbox"),
IF($C623="309 LCR Summary0",VLOOKUP("Notes990",'309'!$P:$ZZ,MATCH("Link to button",'309'!$P$1:$ZZ$1,0),0)
+N("313 checkboxes"),
IF($C623="313 Financial Information0LcmVsScr",IF($C623="309 LCR Summary0",VLOOKUP("LcmVsScr",'309'!$N:$ZZ,MATCH("Link to button",'309'!$N$1:$ZZ$1,0),0),
IF($C623="313 Financial Information0LcrDocAttached",IF($C623="309 LCR Summary0",VLOOKUP("LcrDocAttached",'309'!$N:$ZZ,MATCH("Link to button",'309'!$N$1:$ZZ$1,0),
0)))))))=1,TRUE,FALSE)
))),"")</f>
        <v>0</v>
      </c>
      <c r="I623">
        <v>2014</v>
      </c>
    </row>
    <row r="624" spans="1:9" customFormat="1">
      <c r="A624" s="237" t="str">
        <f>VLOOKUP($G624,CSVLookups!$B:$R,MATCH(A$1,CSVLookups!$B$1:$R$1,0),FALSE)</f>
        <v>312 Projected Solvency II Technical Provisions at Time Zero</v>
      </c>
      <c r="B624" s="237" t="str">
        <f>VLOOKUP($G624,CSVLookups!$B:$R,MATCH(B$1,CSVLookups!$B$1:$R$1,0),FALSE)</f>
        <v>I</v>
      </c>
      <c r="C624" s="238" t="str">
        <f t="shared" si="10"/>
        <v>312 Projected Solvency II Technical Provisions at Time ZeroI2014</v>
      </c>
      <c r="D624" s="238">
        <f>IF(AND(VALUE(LEFT($A624,3))=309,LEN($B624)=3),VLOOKUP(VALUE(MID($B624,2,2)),_309_Table1,MATCH(MID($B624,1,1),_309_Table1_ColumnLookup,0),FALSE),
  IF($C624="309 LCR SummaryA",OneYearSCR,IF($C624="309 LCR SummaryB",UltimateSCR,IF(VALUE(LEFT($A624,3))=309,VLOOKUP(VALUE(MID($B624,2,1)),_309_Table1,MATCH(MID($B624,1,1),_309_Table1_ColumnLookup,0),FALSE)
+N("309"),
  IF(VALUE(LEFT($A624,3))=310,VLOOKUP(VALUE(MID($B624,2,1)),_310_Table1,MATCH(MID($B624,1,1),_310_Table1_ColumnLookup,0),FALSE)
+N("310"),
  IF(AND(VALUE(LEFT($A624,3))=311,LEN($I624)=4),VLOOKUP($I624,_311_Table1,MATCH($B624,_311_Table1_ColumnLookup,0),FALSE),
  IF(AND(VALUE(LEFT($A624,3))=311,OR($B624="I2",$B624="J2",$B624="K2",$B624="L2")),VLOOKUP('311'!$G$58,_311_Table1,MATCH(MID($B624,1,1),_311_Table1_ColumnLookup,0),FALSE),
  IF(AND(VALUE(LEFT($A624,3))=311,RIGHT($B624,5)="Total"),VLOOKUP('311'!$G$59,_311_Table1,MATCH(MID($B624,1,1),_311_Table1_ColumnLookup,0),FALSE),
  IF(VALUE(LEFT($A624,3))=311,VLOOKUP(VALUE(MID($B624,2,1)),_311_Table1,MATCH(MID($B624,1,1),_311_Table1_ColumnLookup,0),FALSE)
+N("311"),
  IF(AND(VALUE(LEFT($A624,3))=312,LEFT($G624,10)="Unincepted",$B624="G "),VLOOKUP(" ULO",_312_Table1,MATCH('312'!$N$16,_312_Table1_ColumnLookup,0),FALSE),
  IF(AND(VALUE(LEFT($A624,3))=312,LEFT($G624,10)="Unincepted",$B624="O "),VLOOKUP(" ULO",_312_Table1,MATCH('312'!$V$16,_312_Table1_ColumnLookup,0),FALSE),
  IF(AND(VALUE(LEFT($A624,3))=312,LEFT($G624,10)="Unincepted",$B624="Q "),VLOOKUP(" ULO",_312_Table1,MATCH('312'!$X$16,_312_Table1_ColumnLookup,0),FALSE),
  IF(AND(VALUE(LEFT($A624,3))=312,LEFT($G624,10)="Unincepted"),VLOOKUP(" ULO",_312_Table1,MATCH(LEFT($B624,1),_312_Table1_ColumnLookup,0),FALSE),
  IF(AND(VALUE(LEFT($A624,3))=312,LEFT($G624,5)="Total",$B624="G "),VLOOKUP('312'!$F$80,_312_Table1,MATCH('312'!$N$16,_312_Table1_ColumnLookup,0),FALSE),
  IF(AND(VALUE(LEFT($A624,3))=312,LEFT($G624,5)="Total",$B624="O "),VLOOKUP('312'!$F$80,_312_Table1,MATCH('312'!$V$16,_312_Table1_ColumnLookup,0),FALSE),
  IF(AND(VALUE(LEFT($A624,3))=312,LEFT($G624,5)="Total",$B624="Q "),VLOOKUP('312'!$F$80,_312_Table1,MATCH('312'!$X$16,_312_Table1_ColumnLookup,0),FALSE),
  IF(AND(VALUE(LEFT($A624,3))=312,LEFT($G624,5)="Total"),VLOOKUP('312'!$F$80,_312_Table1,MATCH(LEFT($B624,1),_312_Table1_ColumnLookup,0),FALSE),
  IF(AND(VALUE(LEFT($A624,3))=312,LEN($I624)=4,$B624="G"),VLOOKUP($I624,_312_Table1,MATCH('312'!$N$16,_312_Table1_ColumnLookup,0),FALSE),
  IF(AND(VALUE(LEFT($A624,3))=312,LEN($I624)=4,$B624="O"),VLOOKUP($I624,_312_Table1,MATCH('312'!$V$16,_312_Table1_ColumnLookup,0),FALSE),
  IF(AND(VALUE(LEFT($A624,3))=312,LEN($I624)=4,$B624="Q"),VLOOKUP($I624,_312_Table1,MATCH('312'!$X$16,_312_Table1_ColumnLookup,0),FALSE),
  IF(AND(VALUE(LEFT($A624,3))=312,LEN($I624)=4),VLOOKUP($I624,_312_Table1,MATCH(LEFT($B624,1),_312_Table1_ColumnLookup,0),FALSE)
+N("312"),
  IF(VALUE(LEFT($A624,3))=313,VLOOKUP(VALUE(MID($B624,2,1)),_313_Table1,MATCH(MID($B624,1,1),_313_Table1_ColumnLookup,0),FALSE)
+N("313"),
  IF(AND(VALUE(LEFT($A624,3))=314,LEN($B624)=3),VLOOKUP(VALUE(MID($B624,2,2)),_314_Table1,MATCH(MID($B624,1,1),_314_Table1_ColumnLookup,0),FALSE),
  IF(VALUE(LEFT($A624,3))=314,VLOOKUP(VALUE(MID($B624,2,1)),_314_Table1,MATCH(MID($B624,1,1),_314_Table1_ColumnLookup,0),FALSE)
+N("314"),
""))))))))))))))))))))))))</f>
        <v>0</v>
      </c>
      <c r="E624" s="238" t="e">
        <f>IF(AND(VALUE(LEFT($A624,3))=309,LEN($B624)=3),VLOOKUP(VALUE(MID($B624,2,2)),_309_Table2,MATCH(MID($B624,1,1),_309_Table2_ColumnLookup,0),FALSE),
  IF($C624="309 LCR SummaryA",OneYearSCR,IF($C624="309 LCR SummaryB",UltimateSCR,IF(VALUE(LEFT($A624,3))=309,VLOOKUP(VALUE(MID($B624,2,1)),_309_Table2,MATCH(MID($B624,1,1),_309_Table2_ColumnLookup,0),FALSE)
+N("309"),
  IF(VALUE(LEFT($A624,3))=310,VLOOKUP(VALUE(MID($B624,2,1)),_310_Table2,MATCH(MID($B624,1,1),_310_Table2_ColumnLookup,0),FALSE)
+N("310"),
  IF(AND(VALUE(LEFT($A624,3))=311,LEN($I624)=4),VLOOKUP($I624,_311_Table2,MATCH($B624,_311_Table2_ColumnLookup,0),FALSE),
  IF(AND(VALUE(LEFT($A624,3))=311,OR($B624="I2",$B624="J2",$B624="K2",$B624="L2")),VLOOKUP('311'!$G$58,_311_Table2,MATCH(MID($B624,1,1),_311_Table2_ColumnLookup,0),FALSE),
  IF(AND(VALUE(LEFT($A624,3))=311,RIGHT($B624,5)="Total"),VLOOKUP('311'!$G$59,_311_Table2,MATCH(MID($B624,1,1),_311_Table2_ColumnLookup,0),FALSE),
  IF(VALUE(LEFT($A624,3))=311,VLOOKUP(VALUE(MID($B624,2,1)),_311_Table2,MATCH(MID($B624,1,1),_311_Table2_ColumnLookup,0),FALSE)
+N("311"),
  IF(AND(VALUE(LEFT($A624,3))=312,LEFT($G624,10)="Unincepted",$B624="G "),VLOOKUP(" ULO",_312_Table2,MATCH('312'!$N$16,_312_Table2_ColumnLookup,0),FALSE),
  IF(AND(VALUE(LEFT($A624,3))=312,LEFT($G624,10)="Unincepted",$B624="O "),VLOOKUP(" ULO",_312_Table2,MATCH('312'!$V$16,_312_Table2_ColumnLookup,0),FALSE),
  IF(AND(VALUE(LEFT($A624,3))=312,LEFT($G624,10)="Unincepted",$B624="Q "),VLOOKUP(" ULO",_312_Table2,MATCH('312'!$X$16,_312_Table2_ColumnLookup,0),FALSE),
  IF(AND(VALUE(LEFT($A624,3))=312,LEFT($G624,10)="Unincepted"),VLOOKUP(" ULO",_312_Table2,MATCH(LEFT($B624,1),_312_Table2_ColumnLookup,0),FALSE),
  IF(AND(VALUE(LEFT($A624,3))=312,LEFT($G624,5)="Total",$B624="G "),VLOOKUP('312'!$F$80,_312_Table2,MATCH('312'!$N$16,_312_Table2_ColumnLookup,0),FALSE),
  IF(AND(VALUE(LEFT($A624,3))=312,LEFT($G624,5)="Total",$B624="O "),VLOOKUP('312'!$F$80,_312_Table2,MATCH('312'!$V$16,_312_Table2_ColumnLookup,0),FALSE),
  IF(AND(VALUE(LEFT($A624,3))=312,LEFT($G624,5)="Total",$B624="Q "),VLOOKUP('312'!$F$80,_312_Table2,MATCH('312'!$X$16,_312_Table2_ColumnLookup,0),FALSE),
  IF(AND(VALUE(LEFT($A624,3))=312,LEFT($G624,5)="Total"),VLOOKUP('312'!$F$80,_312_Table2,MATCH(LEFT($B624,1),_312_Table2_ColumnLookup,0),FALSE),
  IF(AND(VALUE(LEFT($A624,3))=312,LEN($I624)=4,$B624="G"),VLOOKUP($I624,_312_Table2,MATCH('312'!$N$16,_312_Table2_ColumnLookup,0),FALSE),
  IF(AND(VALUE(LEFT($A624,3))=312,LEN($I624)=4,$B624="O"),VLOOKUP($I624,_312_Table2,MATCH('312'!$V$16,_312_Table2_ColumnLookup,0),FALSE),
  IF(AND(VALUE(LEFT($A624,3))=312,LEN($I624)=4,$B624="Q"),VLOOKUP($I624,_312_Table2,MATCH('312'!$X$16,_312_Table2_ColumnLookup,0),FALSE),
  IF(AND(VALUE(LEFT($A624,3))=312,LEN($I624)=4),VLOOKUP($I624,_312_Table2,MATCH(LEFT($B624,1),_312_Table2_ColumnLookup,0),FALSE)
+N("312"),
  IF(VALUE(LEFT($A624,3))=313,VLOOKUP(VALUE(MID($B624,2,1)),_313_Table2,MATCH(MID($B624,1,1),_313_Table2_ColumnLookup,0),FALSE)
+N("313"),
  IF(AND(VALUE(LEFT($A624,3))=314,LEN($B624)=3),VLOOKUP(VALUE(MID($B624,2,2)),_314_Table2,MATCH(MID($B624,1,1),_314_Table2_ColumnLookup,0),FALSE),
  IF(VALUE(LEFT($A624,3))=314,VLOOKUP(VALUE(MID($B624,2,1)),_314_Table2,MATCH(MID($B624,1,1),_314_Table2_ColumnLookup,0),FALSE)
+N("314"),
""))))))))))))))))))))))))</f>
        <v>#NAME?</v>
      </c>
      <c r="F624" s="238" t="e">
        <f>IF(AND(VALUE(LEFT($A624,3))=309,LEN($B624)=3),VLOOKUP(VALUE(MID($B624,2,2)),_309_Table3,MATCH(MID($B624,1,1),_309_Table3_ColumnLookup,0),FALSE),
  IF($C624="309 LCR SummaryA",OneYearSCR,IF($C624="309 LCR SummaryB",UltimateSCR,IF(VALUE(LEFT($A624,3))=309,VLOOKUP(VALUE(MID($B624,2,1)),_309_Table3,MATCH(MID($B624,1,1),_309_Table3_ColumnLookup,0),FALSE)
+N("309"),
  IF(VALUE(LEFT($A624,3))=310,VLOOKUP(VALUE(MID($B624,2,1)),_310_Table3,MATCH(MID($B624,1,1),_310_Table3_ColumnLookup,0),FALSE)
+N("310"),
  IF(AND(VALUE(LEFT($A624,3))=311,LEN($I624)=4),VLOOKUP($I624,_311_Table3,MATCH($B624,_311_Table3_ColumnLookup,0),FALSE),
  IF(AND(VALUE(LEFT($A624,3))=311,OR($B624="I2",$B624="J2",$B624="K2",$B624="L2")),VLOOKUP('311'!$G$58,_311_Table3,MATCH(MID($B624,1,1),_311_Table3_ColumnLookup,0),FALSE),
  IF(AND(VALUE(LEFT($A624,3))=311,RIGHT($B624,5)="Total"),VLOOKUP('311'!$G$59,_311_Table3,MATCH(MID($B624,1,1),_311_Table3_ColumnLookup,0),FALSE),
  IF(VALUE(LEFT($A624,3))=311,VLOOKUP(VALUE(MID($B624,2,1)),_311_Table3,MATCH(MID($B624,1,1),_311_Table3_ColumnLookup,0),FALSE)
+N("311"),
  IF(AND(VALUE(LEFT($A624,3))=312,LEFT($G624,10)="Unincepted",$B624="G "),VLOOKUP(" ULO",_312_Table3,MATCH('312'!$N$16,_312_Table3_ColumnLookup,0),FALSE),
  IF(AND(VALUE(LEFT($A624,3))=312,LEFT($G624,10)="Unincepted",$B624="O "),VLOOKUP(" ULO",_312_Table3,MATCH('312'!$V$16,_312_Table3_ColumnLookup,0),FALSE),
  IF(AND(VALUE(LEFT($A624,3))=312,LEFT($G624,10)="Unincepted",$B624="Q "),VLOOKUP(" ULO",_312_Table3,MATCH('312'!$X$16,_312_Table3_ColumnLookup,0),FALSE),
  IF(AND(VALUE(LEFT($A624,3))=312,LEFT($G624,10)="Unincepted"),VLOOKUP(" ULO",_312_Table3,MATCH(LEFT($B624,1),_312_Table3_ColumnLookup,0),FALSE),
  IF(AND(VALUE(LEFT($A624,3))=312,LEFT($G624,5)="Total",$B624="G "),VLOOKUP('312'!$F$80,_312_Table3,MATCH('312'!$N$16,_312_Table3_ColumnLookup,0),FALSE),
  IF(AND(VALUE(LEFT($A624,3))=312,LEFT($G624,5)="Total",$B624="O "),VLOOKUP('312'!$F$80,_312_Table3,MATCH('312'!$V$16,_312_Table3_ColumnLookup,0),FALSE),
  IF(AND(VALUE(LEFT($A624,3))=312,LEFT($G624,5)="Total",$B624="Q "),VLOOKUP('312'!$F$80,_312_Table3,MATCH('312'!$X$16,_312_Table3_ColumnLookup,0),FALSE),
  IF(AND(VALUE(LEFT($A624,3))=312,LEFT($G624,5)="Total"),VLOOKUP('312'!$F$80,_312_Table3,MATCH(LEFT($B624,1),_312_Table3_ColumnLookup,0),FALSE),
  IF(AND(VALUE(LEFT($A624,3))=312,LEN($I624)=4,$B624="G"),VLOOKUP($I624,_312_Table3,MATCH('312'!$N$16,_312_Table3_ColumnLookup,0),FALSE),
  IF(AND(VALUE(LEFT($A624,3))=312,LEN($I624)=4,$B624="O"),VLOOKUP($I624,_312_Table3,MATCH('312'!$V$16,_312_Table3_ColumnLookup,0),FALSE),
  IF(AND(VALUE(LEFT($A624,3))=312,LEN($I624)=4,$B624="Q"),VLOOKUP($I624,_312_Table3,MATCH('312'!$X$16,_312_Table3_ColumnLookup,0),FALSE),
  IF(AND(VALUE(LEFT($A624,3))=312,LEN($I624)=4),VLOOKUP($I624,_312_Table3,MATCH(LEFT($B624,1),_312_Table3_ColumnLookup,0),FALSE)
+N("312"),
  IF(VALUE(LEFT($A624,3))=313,VLOOKUP(VALUE(MID($B624,2,1)),_313_Table3,MATCH(MID($B624,1,1),_313_Table3_ColumnLookup,0),FALSE)
+N("313"),
  IF(AND(VALUE(LEFT($A624,3))=314,LEN($B624)=3),VLOOKUP(VALUE(MID($B624,2,2)),_314_Table3,MATCH(MID($B624,1,1),_314_Table3_ColumnLookup,0),FALSE),
  IF(VALUE(LEFT($A624,3))=314,VLOOKUP(VALUE(MID($B624,2,1)),_314_Table3,MATCH(MID($B624,1,1),_314_Table3_ColumnLookup,0),FALSE)
+N("314"),
""))))))))))))))))))))))))</f>
        <v>#NAME?</v>
      </c>
      <c r="G624" t="s">
        <v>1152</v>
      </c>
      <c r="H624" s="321">
        <f>IFERROR(
IF(ISERROR($D624)=FALSE,$D624,IF(ISERROR($E624)=FALSE,$E624,IF(ISERROR($F624)=FALSE,$F624
+N("012 checkboxes"),
IF(
IF(OR(LEFT($A624,9)="Syndicate",LEFT($A624,12)="NewSyndicate"),VLOOKUP($A624,'012'!$J:$ZW,MATCH("Link to button",'012'!$J$1:$ZW$1,0),0)
+N("309 checkbox"),
IF($C624="309 LCR Summary0",VLOOKUP("Notes990",'309'!$P:$ZZ,MATCH("Link to button",'309'!$P$1:$ZZ$1,0),0)
+N("313 checkboxes"),
IF($C624="313 Financial Information0LcmVsScr",IF($C624="309 LCR Summary0",VLOOKUP("LcmVsScr",'309'!$N:$ZZ,MATCH("Link to button",'309'!$N$1:$ZZ$1,0),0),
IF($C624="313 Financial Information0LcrDocAttached",IF($C624="309 LCR Summary0",VLOOKUP("LcrDocAttached",'309'!$N:$ZZ,MATCH("Link to button",'309'!$N$1:$ZZ$1,0),
0)))))))=1,TRUE,FALSE)
))),"")</f>
        <v>0</v>
      </c>
      <c r="I624">
        <v>2014</v>
      </c>
    </row>
    <row r="625" spans="1:9" customFormat="1">
      <c r="A625" s="237" t="str">
        <f>VLOOKUP($G625,CSVLookups!$B:$R,MATCH(A$1,CSVLookups!$B$1:$R$1,0),FALSE)</f>
        <v>312 Projected Solvency II Technical Provisions at Time Zero</v>
      </c>
      <c r="B625" s="237" t="str">
        <f>VLOOKUP($G625,CSVLookups!$B:$R,MATCH(B$1,CSVLookups!$B$1:$R$1,0),FALSE)</f>
        <v>J</v>
      </c>
      <c r="C625" s="238" t="str">
        <f t="shared" si="10"/>
        <v>312 Projected Solvency II Technical Provisions at Time ZeroJ2014</v>
      </c>
      <c r="D625" s="238">
        <f>IF(AND(VALUE(LEFT($A625,3))=309,LEN($B625)=3),VLOOKUP(VALUE(MID($B625,2,2)),_309_Table1,MATCH(MID($B625,1,1),_309_Table1_ColumnLookup,0),FALSE),
  IF($C625="309 LCR SummaryA",OneYearSCR,IF($C625="309 LCR SummaryB",UltimateSCR,IF(VALUE(LEFT($A625,3))=309,VLOOKUP(VALUE(MID($B625,2,1)),_309_Table1,MATCH(MID($B625,1,1),_309_Table1_ColumnLookup,0),FALSE)
+N("309"),
  IF(VALUE(LEFT($A625,3))=310,VLOOKUP(VALUE(MID($B625,2,1)),_310_Table1,MATCH(MID($B625,1,1),_310_Table1_ColumnLookup,0),FALSE)
+N("310"),
  IF(AND(VALUE(LEFT($A625,3))=311,LEN($I625)=4),VLOOKUP($I625,_311_Table1,MATCH($B625,_311_Table1_ColumnLookup,0),FALSE),
  IF(AND(VALUE(LEFT($A625,3))=311,OR($B625="I2",$B625="J2",$B625="K2",$B625="L2")),VLOOKUP('311'!$G$58,_311_Table1,MATCH(MID($B625,1,1),_311_Table1_ColumnLookup,0),FALSE),
  IF(AND(VALUE(LEFT($A625,3))=311,RIGHT($B625,5)="Total"),VLOOKUP('311'!$G$59,_311_Table1,MATCH(MID($B625,1,1),_311_Table1_ColumnLookup,0),FALSE),
  IF(VALUE(LEFT($A625,3))=311,VLOOKUP(VALUE(MID($B625,2,1)),_311_Table1,MATCH(MID($B625,1,1),_311_Table1_ColumnLookup,0),FALSE)
+N("311"),
  IF(AND(VALUE(LEFT($A625,3))=312,LEFT($G625,10)="Unincepted",$B625="G "),VLOOKUP(" ULO",_312_Table1,MATCH('312'!$N$16,_312_Table1_ColumnLookup,0),FALSE),
  IF(AND(VALUE(LEFT($A625,3))=312,LEFT($G625,10)="Unincepted",$B625="O "),VLOOKUP(" ULO",_312_Table1,MATCH('312'!$V$16,_312_Table1_ColumnLookup,0),FALSE),
  IF(AND(VALUE(LEFT($A625,3))=312,LEFT($G625,10)="Unincepted",$B625="Q "),VLOOKUP(" ULO",_312_Table1,MATCH('312'!$X$16,_312_Table1_ColumnLookup,0),FALSE),
  IF(AND(VALUE(LEFT($A625,3))=312,LEFT($G625,10)="Unincepted"),VLOOKUP(" ULO",_312_Table1,MATCH(LEFT($B625,1),_312_Table1_ColumnLookup,0),FALSE),
  IF(AND(VALUE(LEFT($A625,3))=312,LEFT($G625,5)="Total",$B625="G "),VLOOKUP('312'!$F$80,_312_Table1,MATCH('312'!$N$16,_312_Table1_ColumnLookup,0),FALSE),
  IF(AND(VALUE(LEFT($A625,3))=312,LEFT($G625,5)="Total",$B625="O "),VLOOKUP('312'!$F$80,_312_Table1,MATCH('312'!$V$16,_312_Table1_ColumnLookup,0),FALSE),
  IF(AND(VALUE(LEFT($A625,3))=312,LEFT($G625,5)="Total",$B625="Q "),VLOOKUP('312'!$F$80,_312_Table1,MATCH('312'!$X$16,_312_Table1_ColumnLookup,0),FALSE),
  IF(AND(VALUE(LEFT($A625,3))=312,LEFT($G625,5)="Total"),VLOOKUP('312'!$F$80,_312_Table1,MATCH(LEFT($B625,1),_312_Table1_ColumnLookup,0),FALSE),
  IF(AND(VALUE(LEFT($A625,3))=312,LEN($I625)=4,$B625="G"),VLOOKUP($I625,_312_Table1,MATCH('312'!$N$16,_312_Table1_ColumnLookup,0),FALSE),
  IF(AND(VALUE(LEFT($A625,3))=312,LEN($I625)=4,$B625="O"),VLOOKUP($I625,_312_Table1,MATCH('312'!$V$16,_312_Table1_ColumnLookup,0),FALSE),
  IF(AND(VALUE(LEFT($A625,3))=312,LEN($I625)=4,$B625="Q"),VLOOKUP($I625,_312_Table1,MATCH('312'!$X$16,_312_Table1_ColumnLookup,0),FALSE),
  IF(AND(VALUE(LEFT($A625,3))=312,LEN($I625)=4),VLOOKUP($I625,_312_Table1,MATCH(LEFT($B625,1),_312_Table1_ColumnLookup,0),FALSE)
+N("312"),
  IF(VALUE(LEFT($A625,3))=313,VLOOKUP(VALUE(MID($B625,2,1)),_313_Table1,MATCH(MID($B625,1,1),_313_Table1_ColumnLookup,0),FALSE)
+N("313"),
  IF(AND(VALUE(LEFT($A625,3))=314,LEN($B625)=3),VLOOKUP(VALUE(MID($B625,2,2)),_314_Table1,MATCH(MID($B625,1,1),_314_Table1_ColumnLookup,0),FALSE),
  IF(VALUE(LEFT($A625,3))=314,VLOOKUP(VALUE(MID($B625,2,1)),_314_Table1,MATCH(MID($B625,1,1),_314_Table1_ColumnLookup,0),FALSE)
+N("314"),
""))))))))))))))))))))))))</f>
        <v>0</v>
      </c>
      <c r="E625" s="238" t="e">
        <f>IF(AND(VALUE(LEFT($A625,3))=309,LEN($B625)=3),VLOOKUP(VALUE(MID($B625,2,2)),_309_Table2,MATCH(MID($B625,1,1),_309_Table2_ColumnLookup,0),FALSE),
  IF($C625="309 LCR SummaryA",OneYearSCR,IF($C625="309 LCR SummaryB",UltimateSCR,IF(VALUE(LEFT($A625,3))=309,VLOOKUP(VALUE(MID($B625,2,1)),_309_Table2,MATCH(MID($B625,1,1),_309_Table2_ColumnLookup,0),FALSE)
+N("309"),
  IF(VALUE(LEFT($A625,3))=310,VLOOKUP(VALUE(MID($B625,2,1)),_310_Table2,MATCH(MID($B625,1,1),_310_Table2_ColumnLookup,0),FALSE)
+N("310"),
  IF(AND(VALUE(LEFT($A625,3))=311,LEN($I625)=4),VLOOKUP($I625,_311_Table2,MATCH($B625,_311_Table2_ColumnLookup,0),FALSE),
  IF(AND(VALUE(LEFT($A625,3))=311,OR($B625="I2",$B625="J2",$B625="K2",$B625="L2")),VLOOKUP('311'!$G$58,_311_Table2,MATCH(MID($B625,1,1),_311_Table2_ColumnLookup,0),FALSE),
  IF(AND(VALUE(LEFT($A625,3))=311,RIGHT($B625,5)="Total"),VLOOKUP('311'!$G$59,_311_Table2,MATCH(MID($B625,1,1),_311_Table2_ColumnLookup,0),FALSE),
  IF(VALUE(LEFT($A625,3))=311,VLOOKUP(VALUE(MID($B625,2,1)),_311_Table2,MATCH(MID($B625,1,1),_311_Table2_ColumnLookup,0),FALSE)
+N("311"),
  IF(AND(VALUE(LEFT($A625,3))=312,LEFT($G625,10)="Unincepted",$B625="G "),VLOOKUP(" ULO",_312_Table2,MATCH('312'!$N$16,_312_Table2_ColumnLookup,0),FALSE),
  IF(AND(VALUE(LEFT($A625,3))=312,LEFT($G625,10)="Unincepted",$B625="O "),VLOOKUP(" ULO",_312_Table2,MATCH('312'!$V$16,_312_Table2_ColumnLookup,0),FALSE),
  IF(AND(VALUE(LEFT($A625,3))=312,LEFT($G625,10)="Unincepted",$B625="Q "),VLOOKUP(" ULO",_312_Table2,MATCH('312'!$X$16,_312_Table2_ColumnLookup,0),FALSE),
  IF(AND(VALUE(LEFT($A625,3))=312,LEFT($G625,10)="Unincepted"),VLOOKUP(" ULO",_312_Table2,MATCH(LEFT($B625,1),_312_Table2_ColumnLookup,0),FALSE),
  IF(AND(VALUE(LEFT($A625,3))=312,LEFT($G625,5)="Total",$B625="G "),VLOOKUP('312'!$F$80,_312_Table2,MATCH('312'!$N$16,_312_Table2_ColumnLookup,0),FALSE),
  IF(AND(VALUE(LEFT($A625,3))=312,LEFT($G625,5)="Total",$B625="O "),VLOOKUP('312'!$F$80,_312_Table2,MATCH('312'!$V$16,_312_Table2_ColumnLookup,0),FALSE),
  IF(AND(VALUE(LEFT($A625,3))=312,LEFT($G625,5)="Total",$B625="Q "),VLOOKUP('312'!$F$80,_312_Table2,MATCH('312'!$X$16,_312_Table2_ColumnLookup,0),FALSE),
  IF(AND(VALUE(LEFT($A625,3))=312,LEFT($G625,5)="Total"),VLOOKUP('312'!$F$80,_312_Table2,MATCH(LEFT($B625,1),_312_Table2_ColumnLookup,0),FALSE),
  IF(AND(VALUE(LEFT($A625,3))=312,LEN($I625)=4,$B625="G"),VLOOKUP($I625,_312_Table2,MATCH('312'!$N$16,_312_Table2_ColumnLookup,0),FALSE),
  IF(AND(VALUE(LEFT($A625,3))=312,LEN($I625)=4,$B625="O"),VLOOKUP($I625,_312_Table2,MATCH('312'!$V$16,_312_Table2_ColumnLookup,0),FALSE),
  IF(AND(VALUE(LEFT($A625,3))=312,LEN($I625)=4,$B625="Q"),VLOOKUP($I625,_312_Table2,MATCH('312'!$X$16,_312_Table2_ColumnLookup,0),FALSE),
  IF(AND(VALUE(LEFT($A625,3))=312,LEN($I625)=4),VLOOKUP($I625,_312_Table2,MATCH(LEFT($B625,1),_312_Table2_ColumnLookup,0),FALSE)
+N("312"),
  IF(VALUE(LEFT($A625,3))=313,VLOOKUP(VALUE(MID($B625,2,1)),_313_Table2,MATCH(MID($B625,1,1),_313_Table2_ColumnLookup,0),FALSE)
+N("313"),
  IF(AND(VALUE(LEFT($A625,3))=314,LEN($B625)=3),VLOOKUP(VALUE(MID($B625,2,2)),_314_Table2,MATCH(MID($B625,1,1),_314_Table2_ColumnLookup,0),FALSE),
  IF(VALUE(LEFT($A625,3))=314,VLOOKUP(VALUE(MID($B625,2,1)),_314_Table2,MATCH(MID($B625,1,1),_314_Table2_ColumnLookup,0),FALSE)
+N("314"),
""))))))))))))))))))))))))</f>
        <v>#NAME?</v>
      </c>
      <c r="F625" s="238" t="e">
        <f>IF(AND(VALUE(LEFT($A625,3))=309,LEN($B625)=3),VLOOKUP(VALUE(MID($B625,2,2)),_309_Table3,MATCH(MID($B625,1,1),_309_Table3_ColumnLookup,0),FALSE),
  IF($C625="309 LCR SummaryA",OneYearSCR,IF($C625="309 LCR SummaryB",UltimateSCR,IF(VALUE(LEFT($A625,3))=309,VLOOKUP(VALUE(MID($B625,2,1)),_309_Table3,MATCH(MID($B625,1,1),_309_Table3_ColumnLookup,0),FALSE)
+N("309"),
  IF(VALUE(LEFT($A625,3))=310,VLOOKUP(VALUE(MID($B625,2,1)),_310_Table3,MATCH(MID($B625,1,1),_310_Table3_ColumnLookup,0),FALSE)
+N("310"),
  IF(AND(VALUE(LEFT($A625,3))=311,LEN($I625)=4),VLOOKUP($I625,_311_Table3,MATCH($B625,_311_Table3_ColumnLookup,0),FALSE),
  IF(AND(VALUE(LEFT($A625,3))=311,OR($B625="I2",$B625="J2",$B625="K2",$B625="L2")),VLOOKUP('311'!$G$58,_311_Table3,MATCH(MID($B625,1,1),_311_Table3_ColumnLookup,0),FALSE),
  IF(AND(VALUE(LEFT($A625,3))=311,RIGHT($B625,5)="Total"),VLOOKUP('311'!$G$59,_311_Table3,MATCH(MID($B625,1,1),_311_Table3_ColumnLookup,0),FALSE),
  IF(VALUE(LEFT($A625,3))=311,VLOOKUP(VALUE(MID($B625,2,1)),_311_Table3,MATCH(MID($B625,1,1),_311_Table3_ColumnLookup,0),FALSE)
+N("311"),
  IF(AND(VALUE(LEFT($A625,3))=312,LEFT($G625,10)="Unincepted",$B625="G "),VLOOKUP(" ULO",_312_Table3,MATCH('312'!$N$16,_312_Table3_ColumnLookup,0),FALSE),
  IF(AND(VALUE(LEFT($A625,3))=312,LEFT($G625,10)="Unincepted",$B625="O "),VLOOKUP(" ULO",_312_Table3,MATCH('312'!$V$16,_312_Table3_ColumnLookup,0),FALSE),
  IF(AND(VALUE(LEFT($A625,3))=312,LEFT($G625,10)="Unincepted",$B625="Q "),VLOOKUP(" ULO",_312_Table3,MATCH('312'!$X$16,_312_Table3_ColumnLookup,0),FALSE),
  IF(AND(VALUE(LEFT($A625,3))=312,LEFT($G625,10)="Unincepted"),VLOOKUP(" ULO",_312_Table3,MATCH(LEFT($B625,1),_312_Table3_ColumnLookup,0),FALSE),
  IF(AND(VALUE(LEFT($A625,3))=312,LEFT($G625,5)="Total",$B625="G "),VLOOKUP('312'!$F$80,_312_Table3,MATCH('312'!$N$16,_312_Table3_ColumnLookup,0),FALSE),
  IF(AND(VALUE(LEFT($A625,3))=312,LEFT($G625,5)="Total",$B625="O "),VLOOKUP('312'!$F$80,_312_Table3,MATCH('312'!$V$16,_312_Table3_ColumnLookup,0),FALSE),
  IF(AND(VALUE(LEFT($A625,3))=312,LEFT($G625,5)="Total",$B625="Q "),VLOOKUP('312'!$F$80,_312_Table3,MATCH('312'!$X$16,_312_Table3_ColumnLookup,0),FALSE),
  IF(AND(VALUE(LEFT($A625,3))=312,LEFT($G625,5)="Total"),VLOOKUP('312'!$F$80,_312_Table3,MATCH(LEFT($B625,1),_312_Table3_ColumnLookup,0),FALSE),
  IF(AND(VALUE(LEFT($A625,3))=312,LEN($I625)=4,$B625="G"),VLOOKUP($I625,_312_Table3,MATCH('312'!$N$16,_312_Table3_ColumnLookup,0),FALSE),
  IF(AND(VALUE(LEFT($A625,3))=312,LEN($I625)=4,$B625="O"),VLOOKUP($I625,_312_Table3,MATCH('312'!$V$16,_312_Table3_ColumnLookup,0),FALSE),
  IF(AND(VALUE(LEFT($A625,3))=312,LEN($I625)=4,$B625="Q"),VLOOKUP($I625,_312_Table3,MATCH('312'!$X$16,_312_Table3_ColumnLookup,0),FALSE),
  IF(AND(VALUE(LEFT($A625,3))=312,LEN($I625)=4),VLOOKUP($I625,_312_Table3,MATCH(LEFT($B625,1),_312_Table3_ColumnLookup,0),FALSE)
+N("312"),
  IF(VALUE(LEFT($A625,3))=313,VLOOKUP(VALUE(MID($B625,2,1)),_313_Table3,MATCH(MID($B625,1,1),_313_Table3_ColumnLookup,0),FALSE)
+N("313"),
  IF(AND(VALUE(LEFT($A625,3))=314,LEN($B625)=3),VLOOKUP(VALUE(MID($B625,2,2)),_314_Table3,MATCH(MID($B625,1,1),_314_Table3_ColumnLookup,0),FALSE),
  IF(VALUE(LEFT($A625,3))=314,VLOOKUP(VALUE(MID($B625,2,1)),_314_Table3,MATCH(MID($B625,1,1),_314_Table3_ColumnLookup,0),FALSE)
+N("314"),
""))))))))))))))))))))))))</f>
        <v>#NAME?</v>
      </c>
      <c r="G625" t="s">
        <v>1153</v>
      </c>
      <c r="H625" s="321">
        <f>IFERROR(
IF(ISERROR($D625)=FALSE,$D625,IF(ISERROR($E625)=FALSE,$E625,IF(ISERROR($F625)=FALSE,$F625
+N("012 checkboxes"),
IF(
IF(OR(LEFT($A625,9)="Syndicate",LEFT($A625,12)="NewSyndicate"),VLOOKUP($A625,'012'!$J:$ZW,MATCH("Link to button",'012'!$J$1:$ZW$1,0),0)
+N("309 checkbox"),
IF($C625="309 LCR Summary0",VLOOKUP("Notes990",'309'!$P:$ZZ,MATCH("Link to button",'309'!$P$1:$ZZ$1,0),0)
+N("313 checkboxes"),
IF($C625="313 Financial Information0LcmVsScr",IF($C625="309 LCR Summary0",VLOOKUP("LcmVsScr",'309'!$N:$ZZ,MATCH("Link to button",'309'!$N$1:$ZZ$1,0),0),
IF($C625="313 Financial Information0LcrDocAttached",IF($C625="309 LCR Summary0",VLOOKUP("LcrDocAttached",'309'!$N:$ZZ,MATCH("Link to button",'309'!$N$1:$ZZ$1,0),
0)))))))=1,TRUE,FALSE)
))),"")</f>
        <v>0</v>
      </c>
      <c r="I625">
        <v>2014</v>
      </c>
    </row>
    <row r="626" spans="1:9" customFormat="1">
      <c r="A626" s="237" t="str">
        <f>VLOOKUP($G626,CSVLookups!$B:$R,MATCH(A$1,CSVLookups!$B$1:$R$1,0),FALSE)</f>
        <v>312 Projected Solvency II Technical Provisions at Time Zero</v>
      </c>
      <c r="B626" s="237" t="str">
        <f>VLOOKUP($G626,CSVLookups!$B:$R,MATCH(B$1,CSVLookups!$B$1:$R$1,0),FALSE)</f>
        <v>K</v>
      </c>
      <c r="C626" s="238" t="str">
        <f t="shared" si="10"/>
        <v>312 Projected Solvency II Technical Provisions at Time ZeroK2014</v>
      </c>
      <c r="D626" s="238">
        <f>IF(AND(VALUE(LEFT($A626,3))=309,LEN($B626)=3),VLOOKUP(VALUE(MID($B626,2,2)),_309_Table1,MATCH(MID($B626,1,1),_309_Table1_ColumnLookup,0),FALSE),
  IF($C626="309 LCR SummaryA",OneYearSCR,IF($C626="309 LCR SummaryB",UltimateSCR,IF(VALUE(LEFT($A626,3))=309,VLOOKUP(VALUE(MID($B626,2,1)),_309_Table1,MATCH(MID($B626,1,1),_309_Table1_ColumnLookup,0),FALSE)
+N("309"),
  IF(VALUE(LEFT($A626,3))=310,VLOOKUP(VALUE(MID($B626,2,1)),_310_Table1,MATCH(MID($B626,1,1),_310_Table1_ColumnLookup,0),FALSE)
+N("310"),
  IF(AND(VALUE(LEFT($A626,3))=311,LEN($I626)=4),VLOOKUP($I626,_311_Table1,MATCH($B626,_311_Table1_ColumnLookup,0),FALSE),
  IF(AND(VALUE(LEFT($A626,3))=311,OR($B626="I2",$B626="J2",$B626="K2",$B626="L2")),VLOOKUP('311'!$G$58,_311_Table1,MATCH(MID($B626,1,1),_311_Table1_ColumnLookup,0),FALSE),
  IF(AND(VALUE(LEFT($A626,3))=311,RIGHT($B626,5)="Total"),VLOOKUP('311'!$G$59,_311_Table1,MATCH(MID($B626,1,1),_311_Table1_ColumnLookup,0),FALSE),
  IF(VALUE(LEFT($A626,3))=311,VLOOKUP(VALUE(MID($B626,2,1)),_311_Table1,MATCH(MID($B626,1,1),_311_Table1_ColumnLookup,0),FALSE)
+N("311"),
  IF(AND(VALUE(LEFT($A626,3))=312,LEFT($G626,10)="Unincepted",$B626="G "),VLOOKUP(" ULO",_312_Table1,MATCH('312'!$N$16,_312_Table1_ColumnLookup,0),FALSE),
  IF(AND(VALUE(LEFT($A626,3))=312,LEFT($G626,10)="Unincepted",$B626="O "),VLOOKUP(" ULO",_312_Table1,MATCH('312'!$V$16,_312_Table1_ColumnLookup,0),FALSE),
  IF(AND(VALUE(LEFT($A626,3))=312,LEFT($G626,10)="Unincepted",$B626="Q "),VLOOKUP(" ULO",_312_Table1,MATCH('312'!$X$16,_312_Table1_ColumnLookup,0),FALSE),
  IF(AND(VALUE(LEFT($A626,3))=312,LEFT($G626,10)="Unincepted"),VLOOKUP(" ULO",_312_Table1,MATCH(LEFT($B626,1),_312_Table1_ColumnLookup,0),FALSE),
  IF(AND(VALUE(LEFT($A626,3))=312,LEFT($G626,5)="Total",$B626="G "),VLOOKUP('312'!$F$80,_312_Table1,MATCH('312'!$N$16,_312_Table1_ColumnLookup,0),FALSE),
  IF(AND(VALUE(LEFT($A626,3))=312,LEFT($G626,5)="Total",$B626="O "),VLOOKUP('312'!$F$80,_312_Table1,MATCH('312'!$V$16,_312_Table1_ColumnLookup,0),FALSE),
  IF(AND(VALUE(LEFT($A626,3))=312,LEFT($G626,5)="Total",$B626="Q "),VLOOKUP('312'!$F$80,_312_Table1,MATCH('312'!$X$16,_312_Table1_ColumnLookup,0),FALSE),
  IF(AND(VALUE(LEFT($A626,3))=312,LEFT($G626,5)="Total"),VLOOKUP('312'!$F$80,_312_Table1,MATCH(LEFT($B626,1),_312_Table1_ColumnLookup,0),FALSE),
  IF(AND(VALUE(LEFT($A626,3))=312,LEN($I626)=4,$B626="G"),VLOOKUP($I626,_312_Table1,MATCH('312'!$N$16,_312_Table1_ColumnLookup,0),FALSE),
  IF(AND(VALUE(LEFT($A626,3))=312,LEN($I626)=4,$B626="O"),VLOOKUP($I626,_312_Table1,MATCH('312'!$V$16,_312_Table1_ColumnLookup,0),FALSE),
  IF(AND(VALUE(LEFT($A626,3))=312,LEN($I626)=4,$B626="Q"),VLOOKUP($I626,_312_Table1,MATCH('312'!$X$16,_312_Table1_ColumnLookup,0),FALSE),
  IF(AND(VALUE(LEFT($A626,3))=312,LEN($I626)=4),VLOOKUP($I626,_312_Table1,MATCH(LEFT($B626,1),_312_Table1_ColumnLookup,0),FALSE)
+N("312"),
  IF(VALUE(LEFT($A626,3))=313,VLOOKUP(VALUE(MID($B626,2,1)),_313_Table1,MATCH(MID($B626,1,1),_313_Table1_ColumnLookup,0),FALSE)
+N("313"),
  IF(AND(VALUE(LEFT($A626,3))=314,LEN($B626)=3),VLOOKUP(VALUE(MID($B626,2,2)),_314_Table1,MATCH(MID($B626,1,1),_314_Table1_ColumnLookup,0),FALSE),
  IF(VALUE(LEFT($A626,3))=314,VLOOKUP(VALUE(MID($B626,2,1)),_314_Table1,MATCH(MID($B626,1,1),_314_Table1_ColumnLookup,0),FALSE)
+N("314"),
""))))))))))))))))))))))))</f>
        <v>0</v>
      </c>
      <c r="E626" s="238" t="e">
        <f>IF(AND(VALUE(LEFT($A626,3))=309,LEN($B626)=3),VLOOKUP(VALUE(MID($B626,2,2)),_309_Table2,MATCH(MID($B626,1,1),_309_Table2_ColumnLookup,0),FALSE),
  IF($C626="309 LCR SummaryA",OneYearSCR,IF($C626="309 LCR SummaryB",UltimateSCR,IF(VALUE(LEFT($A626,3))=309,VLOOKUP(VALUE(MID($B626,2,1)),_309_Table2,MATCH(MID($B626,1,1),_309_Table2_ColumnLookup,0),FALSE)
+N("309"),
  IF(VALUE(LEFT($A626,3))=310,VLOOKUP(VALUE(MID($B626,2,1)),_310_Table2,MATCH(MID($B626,1,1),_310_Table2_ColumnLookup,0),FALSE)
+N("310"),
  IF(AND(VALUE(LEFT($A626,3))=311,LEN($I626)=4),VLOOKUP($I626,_311_Table2,MATCH($B626,_311_Table2_ColumnLookup,0),FALSE),
  IF(AND(VALUE(LEFT($A626,3))=311,OR($B626="I2",$B626="J2",$B626="K2",$B626="L2")),VLOOKUP('311'!$G$58,_311_Table2,MATCH(MID($B626,1,1),_311_Table2_ColumnLookup,0),FALSE),
  IF(AND(VALUE(LEFT($A626,3))=311,RIGHT($B626,5)="Total"),VLOOKUP('311'!$G$59,_311_Table2,MATCH(MID($B626,1,1),_311_Table2_ColumnLookup,0),FALSE),
  IF(VALUE(LEFT($A626,3))=311,VLOOKUP(VALUE(MID($B626,2,1)),_311_Table2,MATCH(MID($B626,1,1),_311_Table2_ColumnLookup,0),FALSE)
+N("311"),
  IF(AND(VALUE(LEFT($A626,3))=312,LEFT($G626,10)="Unincepted",$B626="G "),VLOOKUP(" ULO",_312_Table2,MATCH('312'!$N$16,_312_Table2_ColumnLookup,0),FALSE),
  IF(AND(VALUE(LEFT($A626,3))=312,LEFT($G626,10)="Unincepted",$B626="O "),VLOOKUP(" ULO",_312_Table2,MATCH('312'!$V$16,_312_Table2_ColumnLookup,0),FALSE),
  IF(AND(VALUE(LEFT($A626,3))=312,LEFT($G626,10)="Unincepted",$B626="Q "),VLOOKUP(" ULO",_312_Table2,MATCH('312'!$X$16,_312_Table2_ColumnLookup,0),FALSE),
  IF(AND(VALUE(LEFT($A626,3))=312,LEFT($G626,10)="Unincepted"),VLOOKUP(" ULO",_312_Table2,MATCH(LEFT($B626,1),_312_Table2_ColumnLookup,0),FALSE),
  IF(AND(VALUE(LEFT($A626,3))=312,LEFT($G626,5)="Total",$B626="G "),VLOOKUP('312'!$F$80,_312_Table2,MATCH('312'!$N$16,_312_Table2_ColumnLookup,0),FALSE),
  IF(AND(VALUE(LEFT($A626,3))=312,LEFT($G626,5)="Total",$B626="O "),VLOOKUP('312'!$F$80,_312_Table2,MATCH('312'!$V$16,_312_Table2_ColumnLookup,0),FALSE),
  IF(AND(VALUE(LEFT($A626,3))=312,LEFT($G626,5)="Total",$B626="Q "),VLOOKUP('312'!$F$80,_312_Table2,MATCH('312'!$X$16,_312_Table2_ColumnLookup,0),FALSE),
  IF(AND(VALUE(LEFT($A626,3))=312,LEFT($G626,5)="Total"),VLOOKUP('312'!$F$80,_312_Table2,MATCH(LEFT($B626,1),_312_Table2_ColumnLookup,0),FALSE),
  IF(AND(VALUE(LEFT($A626,3))=312,LEN($I626)=4,$B626="G"),VLOOKUP($I626,_312_Table2,MATCH('312'!$N$16,_312_Table2_ColumnLookup,0),FALSE),
  IF(AND(VALUE(LEFT($A626,3))=312,LEN($I626)=4,$B626="O"),VLOOKUP($I626,_312_Table2,MATCH('312'!$V$16,_312_Table2_ColumnLookup,0),FALSE),
  IF(AND(VALUE(LEFT($A626,3))=312,LEN($I626)=4,$B626="Q"),VLOOKUP($I626,_312_Table2,MATCH('312'!$X$16,_312_Table2_ColumnLookup,0),FALSE),
  IF(AND(VALUE(LEFT($A626,3))=312,LEN($I626)=4),VLOOKUP($I626,_312_Table2,MATCH(LEFT($B626,1),_312_Table2_ColumnLookup,0),FALSE)
+N("312"),
  IF(VALUE(LEFT($A626,3))=313,VLOOKUP(VALUE(MID($B626,2,1)),_313_Table2,MATCH(MID($B626,1,1),_313_Table2_ColumnLookup,0),FALSE)
+N("313"),
  IF(AND(VALUE(LEFT($A626,3))=314,LEN($B626)=3),VLOOKUP(VALUE(MID($B626,2,2)),_314_Table2,MATCH(MID($B626,1,1),_314_Table2_ColumnLookup,0),FALSE),
  IF(VALUE(LEFT($A626,3))=314,VLOOKUP(VALUE(MID($B626,2,1)),_314_Table2,MATCH(MID($B626,1,1),_314_Table2_ColumnLookup,0),FALSE)
+N("314"),
""))))))))))))))))))))))))</f>
        <v>#NAME?</v>
      </c>
      <c r="F626" s="238" t="e">
        <f>IF(AND(VALUE(LEFT($A626,3))=309,LEN($B626)=3),VLOOKUP(VALUE(MID($B626,2,2)),_309_Table3,MATCH(MID($B626,1,1),_309_Table3_ColumnLookup,0),FALSE),
  IF($C626="309 LCR SummaryA",OneYearSCR,IF($C626="309 LCR SummaryB",UltimateSCR,IF(VALUE(LEFT($A626,3))=309,VLOOKUP(VALUE(MID($B626,2,1)),_309_Table3,MATCH(MID($B626,1,1),_309_Table3_ColumnLookup,0),FALSE)
+N("309"),
  IF(VALUE(LEFT($A626,3))=310,VLOOKUP(VALUE(MID($B626,2,1)),_310_Table3,MATCH(MID($B626,1,1),_310_Table3_ColumnLookup,0),FALSE)
+N("310"),
  IF(AND(VALUE(LEFT($A626,3))=311,LEN($I626)=4),VLOOKUP($I626,_311_Table3,MATCH($B626,_311_Table3_ColumnLookup,0),FALSE),
  IF(AND(VALUE(LEFT($A626,3))=311,OR($B626="I2",$B626="J2",$B626="K2",$B626="L2")),VLOOKUP('311'!$G$58,_311_Table3,MATCH(MID($B626,1,1),_311_Table3_ColumnLookup,0),FALSE),
  IF(AND(VALUE(LEFT($A626,3))=311,RIGHT($B626,5)="Total"),VLOOKUP('311'!$G$59,_311_Table3,MATCH(MID($B626,1,1),_311_Table3_ColumnLookup,0),FALSE),
  IF(VALUE(LEFT($A626,3))=311,VLOOKUP(VALUE(MID($B626,2,1)),_311_Table3,MATCH(MID($B626,1,1),_311_Table3_ColumnLookup,0),FALSE)
+N("311"),
  IF(AND(VALUE(LEFT($A626,3))=312,LEFT($G626,10)="Unincepted",$B626="G "),VLOOKUP(" ULO",_312_Table3,MATCH('312'!$N$16,_312_Table3_ColumnLookup,0),FALSE),
  IF(AND(VALUE(LEFT($A626,3))=312,LEFT($G626,10)="Unincepted",$B626="O "),VLOOKUP(" ULO",_312_Table3,MATCH('312'!$V$16,_312_Table3_ColumnLookup,0),FALSE),
  IF(AND(VALUE(LEFT($A626,3))=312,LEFT($G626,10)="Unincepted",$B626="Q "),VLOOKUP(" ULO",_312_Table3,MATCH('312'!$X$16,_312_Table3_ColumnLookup,0),FALSE),
  IF(AND(VALUE(LEFT($A626,3))=312,LEFT($G626,10)="Unincepted"),VLOOKUP(" ULO",_312_Table3,MATCH(LEFT($B626,1),_312_Table3_ColumnLookup,0),FALSE),
  IF(AND(VALUE(LEFT($A626,3))=312,LEFT($G626,5)="Total",$B626="G "),VLOOKUP('312'!$F$80,_312_Table3,MATCH('312'!$N$16,_312_Table3_ColumnLookup,0),FALSE),
  IF(AND(VALUE(LEFT($A626,3))=312,LEFT($G626,5)="Total",$B626="O "),VLOOKUP('312'!$F$80,_312_Table3,MATCH('312'!$V$16,_312_Table3_ColumnLookup,0),FALSE),
  IF(AND(VALUE(LEFT($A626,3))=312,LEFT($G626,5)="Total",$B626="Q "),VLOOKUP('312'!$F$80,_312_Table3,MATCH('312'!$X$16,_312_Table3_ColumnLookup,0),FALSE),
  IF(AND(VALUE(LEFT($A626,3))=312,LEFT($G626,5)="Total"),VLOOKUP('312'!$F$80,_312_Table3,MATCH(LEFT($B626,1),_312_Table3_ColumnLookup,0),FALSE),
  IF(AND(VALUE(LEFT($A626,3))=312,LEN($I626)=4,$B626="G"),VLOOKUP($I626,_312_Table3,MATCH('312'!$N$16,_312_Table3_ColumnLookup,0),FALSE),
  IF(AND(VALUE(LEFT($A626,3))=312,LEN($I626)=4,$B626="O"),VLOOKUP($I626,_312_Table3,MATCH('312'!$V$16,_312_Table3_ColumnLookup,0),FALSE),
  IF(AND(VALUE(LEFT($A626,3))=312,LEN($I626)=4,$B626="Q"),VLOOKUP($I626,_312_Table3,MATCH('312'!$X$16,_312_Table3_ColumnLookup,0),FALSE),
  IF(AND(VALUE(LEFT($A626,3))=312,LEN($I626)=4),VLOOKUP($I626,_312_Table3,MATCH(LEFT($B626,1),_312_Table3_ColumnLookup,0),FALSE)
+N("312"),
  IF(VALUE(LEFT($A626,3))=313,VLOOKUP(VALUE(MID($B626,2,1)),_313_Table3,MATCH(MID($B626,1,1),_313_Table3_ColumnLookup,0),FALSE)
+N("313"),
  IF(AND(VALUE(LEFT($A626,3))=314,LEN($B626)=3),VLOOKUP(VALUE(MID($B626,2,2)),_314_Table3,MATCH(MID($B626,1,1),_314_Table3_ColumnLookup,0),FALSE),
  IF(VALUE(LEFT($A626,3))=314,VLOOKUP(VALUE(MID($B626,2,1)),_314_Table3,MATCH(MID($B626,1,1),_314_Table3_ColumnLookup,0),FALSE)
+N("314"),
""))))))))))))))))))))))))</f>
        <v>#NAME?</v>
      </c>
      <c r="G626" t="s">
        <v>1154</v>
      </c>
      <c r="H626" s="321">
        <f>IFERROR(
IF(ISERROR($D626)=FALSE,$D626,IF(ISERROR($E626)=FALSE,$E626,IF(ISERROR($F626)=FALSE,$F626
+N("012 checkboxes"),
IF(
IF(OR(LEFT($A626,9)="Syndicate",LEFT($A626,12)="NewSyndicate"),VLOOKUP($A626,'012'!$J:$ZW,MATCH("Link to button",'012'!$J$1:$ZW$1,0),0)
+N("309 checkbox"),
IF($C626="309 LCR Summary0",VLOOKUP("Notes990",'309'!$P:$ZZ,MATCH("Link to button",'309'!$P$1:$ZZ$1,0),0)
+N("313 checkboxes"),
IF($C626="313 Financial Information0LcmVsScr",IF($C626="309 LCR Summary0",VLOOKUP("LcmVsScr",'309'!$N:$ZZ,MATCH("Link to button",'309'!$N$1:$ZZ$1,0),0),
IF($C626="313 Financial Information0LcrDocAttached",IF($C626="309 LCR Summary0",VLOOKUP("LcrDocAttached",'309'!$N:$ZZ,MATCH("Link to button",'309'!$N$1:$ZZ$1,0),
0)))))))=1,TRUE,FALSE)
))),"")</f>
        <v>0</v>
      </c>
      <c r="I626">
        <v>2014</v>
      </c>
    </row>
    <row r="627" spans="1:9" customFormat="1">
      <c r="A627" s="237" t="str">
        <f>VLOOKUP($G627,CSVLookups!$B:$R,MATCH(A$1,CSVLookups!$B$1:$R$1,0),FALSE)</f>
        <v>312 Projected Solvency II Technical Provisions at Time Zero</v>
      </c>
      <c r="B627" s="237" t="str">
        <f>VLOOKUP($G627,CSVLookups!$B:$R,MATCH(B$1,CSVLookups!$B$1:$R$1,0),FALSE)</f>
        <v>L</v>
      </c>
      <c r="C627" s="238" t="str">
        <f t="shared" si="10"/>
        <v>312 Projected Solvency II Technical Provisions at Time ZeroL2014</v>
      </c>
      <c r="D627" s="238">
        <f>IF(AND(VALUE(LEFT($A627,3))=309,LEN($B627)=3),VLOOKUP(VALUE(MID($B627,2,2)),_309_Table1,MATCH(MID($B627,1,1),_309_Table1_ColumnLookup,0),FALSE),
  IF($C627="309 LCR SummaryA",OneYearSCR,IF($C627="309 LCR SummaryB",UltimateSCR,IF(VALUE(LEFT($A627,3))=309,VLOOKUP(VALUE(MID($B627,2,1)),_309_Table1,MATCH(MID($B627,1,1),_309_Table1_ColumnLookup,0),FALSE)
+N("309"),
  IF(VALUE(LEFT($A627,3))=310,VLOOKUP(VALUE(MID($B627,2,1)),_310_Table1,MATCH(MID($B627,1,1),_310_Table1_ColumnLookup,0),FALSE)
+N("310"),
  IF(AND(VALUE(LEFT($A627,3))=311,LEN($I627)=4),VLOOKUP($I627,_311_Table1,MATCH($B627,_311_Table1_ColumnLookup,0),FALSE),
  IF(AND(VALUE(LEFT($A627,3))=311,OR($B627="I2",$B627="J2",$B627="K2",$B627="L2")),VLOOKUP('311'!$G$58,_311_Table1,MATCH(MID($B627,1,1),_311_Table1_ColumnLookup,0),FALSE),
  IF(AND(VALUE(LEFT($A627,3))=311,RIGHT($B627,5)="Total"),VLOOKUP('311'!$G$59,_311_Table1,MATCH(MID($B627,1,1),_311_Table1_ColumnLookup,0),FALSE),
  IF(VALUE(LEFT($A627,3))=311,VLOOKUP(VALUE(MID($B627,2,1)),_311_Table1,MATCH(MID($B627,1,1),_311_Table1_ColumnLookup,0),FALSE)
+N("311"),
  IF(AND(VALUE(LEFT($A627,3))=312,LEFT($G627,10)="Unincepted",$B627="G "),VLOOKUP(" ULO",_312_Table1,MATCH('312'!$N$16,_312_Table1_ColumnLookup,0),FALSE),
  IF(AND(VALUE(LEFT($A627,3))=312,LEFT($G627,10)="Unincepted",$B627="O "),VLOOKUP(" ULO",_312_Table1,MATCH('312'!$V$16,_312_Table1_ColumnLookup,0),FALSE),
  IF(AND(VALUE(LEFT($A627,3))=312,LEFT($G627,10)="Unincepted",$B627="Q "),VLOOKUP(" ULO",_312_Table1,MATCH('312'!$X$16,_312_Table1_ColumnLookup,0),FALSE),
  IF(AND(VALUE(LEFT($A627,3))=312,LEFT($G627,10)="Unincepted"),VLOOKUP(" ULO",_312_Table1,MATCH(LEFT($B627,1),_312_Table1_ColumnLookup,0),FALSE),
  IF(AND(VALUE(LEFT($A627,3))=312,LEFT($G627,5)="Total",$B627="G "),VLOOKUP('312'!$F$80,_312_Table1,MATCH('312'!$N$16,_312_Table1_ColumnLookup,0),FALSE),
  IF(AND(VALUE(LEFT($A627,3))=312,LEFT($G627,5)="Total",$B627="O "),VLOOKUP('312'!$F$80,_312_Table1,MATCH('312'!$V$16,_312_Table1_ColumnLookup,0),FALSE),
  IF(AND(VALUE(LEFT($A627,3))=312,LEFT($G627,5)="Total",$B627="Q "),VLOOKUP('312'!$F$80,_312_Table1,MATCH('312'!$X$16,_312_Table1_ColumnLookup,0),FALSE),
  IF(AND(VALUE(LEFT($A627,3))=312,LEFT($G627,5)="Total"),VLOOKUP('312'!$F$80,_312_Table1,MATCH(LEFT($B627,1),_312_Table1_ColumnLookup,0),FALSE),
  IF(AND(VALUE(LEFT($A627,3))=312,LEN($I627)=4,$B627="G"),VLOOKUP($I627,_312_Table1,MATCH('312'!$N$16,_312_Table1_ColumnLookup,0),FALSE),
  IF(AND(VALUE(LEFT($A627,3))=312,LEN($I627)=4,$B627="O"),VLOOKUP($I627,_312_Table1,MATCH('312'!$V$16,_312_Table1_ColumnLookup,0),FALSE),
  IF(AND(VALUE(LEFT($A627,3))=312,LEN($I627)=4,$B627="Q"),VLOOKUP($I627,_312_Table1,MATCH('312'!$X$16,_312_Table1_ColumnLookup,0),FALSE),
  IF(AND(VALUE(LEFT($A627,3))=312,LEN($I627)=4),VLOOKUP($I627,_312_Table1,MATCH(LEFT($B627,1),_312_Table1_ColumnLookup,0),FALSE)
+N("312"),
  IF(VALUE(LEFT($A627,3))=313,VLOOKUP(VALUE(MID($B627,2,1)),_313_Table1,MATCH(MID($B627,1,1),_313_Table1_ColumnLookup,0),FALSE)
+N("313"),
  IF(AND(VALUE(LEFT($A627,3))=314,LEN($B627)=3),VLOOKUP(VALUE(MID($B627,2,2)),_314_Table1,MATCH(MID($B627,1,1),_314_Table1_ColumnLookup,0),FALSE),
  IF(VALUE(LEFT($A627,3))=314,VLOOKUP(VALUE(MID($B627,2,1)),_314_Table1,MATCH(MID($B627,1,1),_314_Table1_ColumnLookup,0),FALSE)
+N("314"),
""))))))))))))))))))))))))</f>
        <v>0</v>
      </c>
      <c r="E627" s="238" t="e">
        <f>IF(AND(VALUE(LEFT($A627,3))=309,LEN($B627)=3),VLOOKUP(VALUE(MID($B627,2,2)),_309_Table2,MATCH(MID($B627,1,1),_309_Table2_ColumnLookup,0),FALSE),
  IF($C627="309 LCR SummaryA",OneYearSCR,IF($C627="309 LCR SummaryB",UltimateSCR,IF(VALUE(LEFT($A627,3))=309,VLOOKUP(VALUE(MID($B627,2,1)),_309_Table2,MATCH(MID($B627,1,1),_309_Table2_ColumnLookup,0),FALSE)
+N("309"),
  IF(VALUE(LEFT($A627,3))=310,VLOOKUP(VALUE(MID($B627,2,1)),_310_Table2,MATCH(MID($B627,1,1),_310_Table2_ColumnLookup,0),FALSE)
+N("310"),
  IF(AND(VALUE(LEFT($A627,3))=311,LEN($I627)=4),VLOOKUP($I627,_311_Table2,MATCH($B627,_311_Table2_ColumnLookup,0),FALSE),
  IF(AND(VALUE(LEFT($A627,3))=311,OR($B627="I2",$B627="J2",$B627="K2",$B627="L2")),VLOOKUP('311'!$G$58,_311_Table2,MATCH(MID($B627,1,1),_311_Table2_ColumnLookup,0),FALSE),
  IF(AND(VALUE(LEFT($A627,3))=311,RIGHT($B627,5)="Total"),VLOOKUP('311'!$G$59,_311_Table2,MATCH(MID($B627,1,1),_311_Table2_ColumnLookup,0),FALSE),
  IF(VALUE(LEFT($A627,3))=311,VLOOKUP(VALUE(MID($B627,2,1)),_311_Table2,MATCH(MID($B627,1,1),_311_Table2_ColumnLookup,0),FALSE)
+N("311"),
  IF(AND(VALUE(LEFT($A627,3))=312,LEFT($G627,10)="Unincepted",$B627="G "),VLOOKUP(" ULO",_312_Table2,MATCH('312'!$N$16,_312_Table2_ColumnLookup,0),FALSE),
  IF(AND(VALUE(LEFT($A627,3))=312,LEFT($G627,10)="Unincepted",$B627="O "),VLOOKUP(" ULO",_312_Table2,MATCH('312'!$V$16,_312_Table2_ColumnLookup,0),FALSE),
  IF(AND(VALUE(LEFT($A627,3))=312,LEFT($G627,10)="Unincepted",$B627="Q "),VLOOKUP(" ULO",_312_Table2,MATCH('312'!$X$16,_312_Table2_ColumnLookup,0),FALSE),
  IF(AND(VALUE(LEFT($A627,3))=312,LEFT($G627,10)="Unincepted"),VLOOKUP(" ULO",_312_Table2,MATCH(LEFT($B627,1),_312_Table2_ColumnLookup,0),FALSE),
  IF(AND(VALUE(LEFT($A627,3))=312,LEFT($G627,5)="Total",$B627="G "),VLOOKUP('312'!$F$80,_312_Table2,MATCH('312'!$N$16,_312_Table2_ColumnLookup,0),FALSE),
  IF(AND(VALUE(LEFT($A627,3))=312,LEFT($G627,5)="Total",$B627="O "),VLOOKUP('312'!$F$80,_312_Table2,MATCH('312'!$V$16,_312_Table2_ColumnLookup,0),FALSE),
  IF(AND(VALUE(LEFT($A627,3))=312,LEFT($G627,5)="Total",$B627="Q "),VLOOKUP('312'!$F$80,_312_Table2,MATCH('312'!$X$16,_312_Table2_ColumnLookup,0),FALSE),
  IF(AND(VALUE(LEFT($A627,3))=312,LEFT($G627,5)="Total"),VLOOKUP('312'!$F$80,_312_Table2,MATCH(LEFT($B627,1),_312_Table2_ColumnLookup,0),FALSE),
  IF(AND(VALUE(LEFT($A627,3))=312,LEN($I627)=4,$B627="G"),VLOOKUP($I627,_312_Table2,MATCH('312'!$N$16,_312_Table2_ColumnLookup,0),FALSE),
  IF(AND(VALUE(LEFT($A627,3))=312,LEN($I627)=4,$B627="O"),VLOOKUP($I627,_312_Table2,MATCH('312'!$V$16,_312_Table2_ColumnLookup,0),FALSE),
  IF(AND(VALUE(LEFT($A627,3))=312,LEN($I627)=4,$B627="Q"),VLOOKUP($I627,_312_Table2,MATCH('312'!$X$16,_312_Table2_ColumnLookup,0),FALSE),
  IF(AND(VALUE(LEFT($A627,3))=312,LEN($I627)=4),VLOOKUP($I627,_312_Table2,MATCH(LEFT($B627,1),_312_Table2_ColumnLookup,0),FALSE)
+N("312"),
  IF(VALUE(LEFT($A627,3))=313,VLOOKUP(VALUE(MID($B627,2,1)),_313_Table2,MATCH(MID($B627,1,1),_313_Table2_ColumnLookup,0),FALSE)
+N("313"),
  IF(AND(VALUE(LEFT($A627,3))=314,LEN($B627)=3),VLOOKUP(VALUE(MID($B627,2,2)),_314_Table2,MATCH(MID($B627,1,1),_314_Table2_ColumnLookup,0),FALSE),
  IF(VALUE(LEFT($A627,3))=314,VLOOKUP(VALUE(MID($B627,2,1)),_314_Table2,MATCH(MID($B627,1,1),_314_Table2_ColumnLookup,0),FALSE)
+N("314"),
""))))))))))))))))))))))))</f>
        <v>#NAME?</v>
      </c>
      <c r="F627" s="238" t="e">
        <f>IF(AND(VALUE(LEFT($A627,3))=309,LEN($B627)=3),VLOOKUP(VALUE(MID($B627,2,2)),_309_Table3,MATCH(MID($B627,1,1),_309_Table3_ColumnLookup,0),FALSE),
  IF($C627="309 LCR SummaryA",OneYearSCR,IF($C627="309 LCR SummaryB",UltimateSCR,IF(VALUE(LEFT($A627,3))=309,VLOOKUP(VALUE(MID($B627,2,1)),_309_Table3,MATCH(MID($B627,1,1),_309_Table3_ColumnLookup,0),FALSE)
+N("309"),
  IF(VALUE(LEFT($A627,3))=310,VLOOKUP(VALUE(MID($B627,2,1)),_310_Table3,MATCH(MID($B627,1,1),_310_Table3_ColumnLookup,0),FALSE)
+N("310"),
  IF(AND(VALUE(LEFT($A627,3))=311,LEN($I627)=4),VLOOKUP($I627,_311_Table3,MATCH($B627,_311_Table3_ColumnLookup,0),FALSE),
  IF(AND(VALUE(LEFT($A627,3))=311,OR($B627="I2",$B627="J2",$B627="K2",$B627="L2")),VLOOKUP('311'!$G$58,_311_Table3,MATCH(MID($B627,1,1),_311_Table3_ColumnLookup,0),FALSE),
  IF(AND(VALUE(LEFT($A627,3))=311,RIGHT($B627,5)="Total"),VLOOKUP('311'!$G$59,_311_Table3,MATCH(MID($B627,1,1),_311_Table3_ColumnLookup,0),FALSE),
  IF(VALUE(LEFT($A627,3))=311,VLOOKUP(VALUE(MID($B627,2,1)),_311_Table3,MATCH(MID($B627,1,1),_311_Table3_ColumnLookup,0),FALSE)
+N("311"),
  IF(AND(VALUE(LEFT($A627,3))=312,LEFT($G627,10)="Unincepted",$B627="G "),VLOOKUP(" ULO",_312_Table3,MATCH('312'!$N$16,_312_Table3_ColumnLookup,0),FALSE),
  IF(AND(VALUE(LEFT($A627,3))=312,LEFT($G627,10)="Unincepted",$B627="O "),VLOOKUP(" ULO",_312_Table3,MATCH('312'!$V$16,_312_Table3_ColumnLookup,0),FALSE),
  IF(AND(VALUE(LEFT($A627,3))=312,LEFT($G627,10)="Unincepted",$B627="Q "),VLOOKUP(" ULO",_312_Table3,MATCH('312'!$X$16,_312_Table3_ColumnLookup,0),FALSE),
  IF(AND(VALUE(LEFT($A627,3))=312,LEFT($G627,10)="Unincepted"),VLOOKUP(" ULO",_312_Table3,MATCH(LEFT($B627,1),_312_Table3_ColumnLookup,0),FALSE),
  IF(AND(VALUE(LEFT($A627,3))=312,LEFT($G627,5)="Total",$B627="G "),VLOOKUP('312'!$F$80,_312_Table3,MATCH('312'!$N$16,_312_Table3_ColumnLookup,0),FALSE),
  IF(AND(VALUE(LEFT($A627,3))=312,LEFT($G627,5)="Total",$B627="O "),VLOOKUP('312'!$F$80,_312_Table3,MATCH('312'!$V$16,_312_Table3_ColumnLookup,0),FALSE),
  IF(AND(VALUE(LEFT($A627,3))=312,LEFT($G627,5)="Total",$B627="Q "),VLOOKUP('312'!$F$80,_312_Table3,MATCH('312'!$X$16,_312_Table3_ColumnLookup,0),FALSE),
  IF(AND(VALUE(LEFT($A627,3))=312,LEFT($G627,5)="Total"),VLOOKUP('312'!$F$80,_312_Table3,MATCH(LEFT($B627,1),_312_Table3_ColumnLookup,0),FALSE),
  IF(AND(VALUE(LEFT($A627,3))=312,LEN($I627)=4,$B627="G"),VLOOKUP($I627,_312_Table3,MATCH('312'!$N$16,_312_Table3_ColumnLookup,0),FALSE),
  IF(AND(VALUE(LEFT($A627,3))=312,LEN($I627)=4,$B627="O"),VLOOKUP($I627,_312_Table3,MATCH('312'!$V$16,_312_Table3_ColumnLookup,0),FALSE),
  IF(AND(VALUE(LEFT($A627,3))=312,LEN($I627)=4,$B627="Q"),VLOOKUP($I627,_312_Table3,MATCH('312'!$X$16,_312_Table3_ColumnLookup,0),FALSE),
  IF(AND(VALUE(LEFT($A627,3))=312,LEN($I627)=4),VLOOKUP($I627,_312_Table3,MATCH(LEFT($B627,1),_312_Table3_ColumnLookup,0),FALSE)
+N("312"),
  IF(VALUE(LEFT($A627,3))=313,VLOOKUP(VALUE(MID($B627,2,1)),_313_Table3,MATCH(MID($B627,1,1),_313_Table3_ColumnLookup,0),FALSE)
+N("313"),
  IF(AND(VALUE(LEFT($A627,3))=314,LEN($B627)=3),VLOOKUP(VALUE(MID($B627,2,2)),_314_Table3,MATCH(MID($B627,1,1),_314_Table3_ColumnLookup,0),FALSE),
  IF(VALUE(LEFT($A627,3))=314,VLOOKUP(VALUE(MID($B627,2,1)),_314_Table3,MATCH(MID($B627,1,1),_314_Table3_ColumnLookup,0),FALSE)
+N("314"),
""))))))))))))))))))))))))</f>
        <v>#NAME?</v>
      </c>
      <c r="G627" t="s">
        <v>1156</v>
      </c>
      <c r="H627" s="321">
        <f>IFERROR(
IF(ISERROR($D627)=FALSE,$D627,IF(ISERROR($E627)=FALSE,$E627,IF(ISERROR($F627)=FALSE,$F627
+N("012 checkboxes"),
IF(
IF(OR(LEFT($A627,9)="Syndicate",LEFT($A627,12)="NewSyndicate"),VLOOKUP($A627,'012'!$J:$ZW,MATCH("Link to button",'012'!$J$1:$ZW$1,0),0)
+N("309 checkbox"),
IF($C627="309 LCR Summary0",VLOOKUP("Notes990",'309'!$P:$ZZ,MATCH("Link to button",'309'!$P$1:$ZZ$1,0),0)
+N("313 checkboxes"),
IF($C627="313 Financial Information0LcmVsScr",IF($C627="309 LCR Summary0",VLOOKUP("LcmVsScr",'309'!$N:$ZZ,MATCH("Link to button",'309'!$N$1:$ZZ$1,0),0),
IF($C627="313 Financial Information0LcrDocAttached",IF($C627="309 LCR Summary0",VLOOKUP("LcrDocAttached",'309'!$N:$ZZ,MATCH("Link to button",'309'!$N$1:$ZZ$1,0),
0)))))))=1,TRUE,FALSE)
))),"")</f>
        <v>0</v>
      </c>
      <c r="I627">
        <v>2014</v>
      </c>
    </row>
    <row r="628" spans="1:9" customFormat="1">
      <c r="A628" s="237" t="str">
        <f>VLOOKUP($G628,CSVLookups!$B:$R,MATCH(A$1,CSVLookups!$B$1:$R$1,0),FALSE)</f>
        <v>312 Projected Solvency II Technical Provisions at Time Zero</v>
      </c>
      <c r="B628" s="237" t="str">
        <f>VLOOKUP($G628,CSVLookups!$B:$R,MATCH(B$1,CSVLookups!$B$1:$R$1,0),FALSE)</f>
        <v>M</v>
      </c>
      <c r="C628" s="238" t="str">
        <f t="shared" si="10"/>
        <v>312 Projected Solvency II Technical Provisions at Time ZeroM2014</v>
      </c>
      <c r="D628" s="238">
        <f>IF(AND(VALUE(LEFT($A628,3))=309,LEN($B628)=3),VLOOKUP(VALUE(MID($B628,2,2)),_309_Table1,MATCH(MID($B628,1,1),_309_Table1_ColumnLookup,0),FALSE),
  IF($C628="309 LCR SummaryA",OneYearSCR,IF($C628="309 LCR SummaryB",UltimateSCR,IF(VALUE(LEFT($A628,3))=309,VLOOKUP(VALUE(MID($B628,2,1)),_309_Table1,MATCH(MID($B628,1,1),_309_Table1_ColumnLookup,0),FALSE)
+N("309"),
  IF(VALUE(LEFT($A628,3))=310,VLOOKUP(VALUE(MID($B628,2,1)),_310_Table1,MATCH(MID($B628,1,1),_310_Table1_ColumnLookup,0),FALSE)
+N("310"),
  IF(AND(VALUE(LEFT($A628,3))=311,LEN($I628)=4),VLOOKUP($I628,_311_Table1,MATCH($B628,_311_Table1_ColumnLookup,0),FALSE),
  IF(AND(VALUE(LEFT($A628,3))=311,OR($B628="I2",$B628="J2",$B628="K2",$B628="L2")),VLOOKUP('311'!$G$58,_311_Table1,MATCH(MID($B628,1,1),_311_Table1_ColumnLookup,0),FALSE),
  IF(AND(VALUE(LEFT($A628,3))=311,RIGHT($B628,5)="Total"),VLOOKUP('311'!$G$59,_311_Table1,MATCH(MID($B628,1,1),_311_Table1_ColumnLookup,0),FALSE),
  IF(VALUE(LEFT($A628,3))=311,VLOOKUP(VALUE(MID($B628,2,1)),_311_Table1,MATCH(MID($B628,1,1),_311_Table1_ColumnLookup,0),FALSE)
+N("311"),
  IF(AND(VALUE(LEFT($A628,3))=312,LEFT($G628,10)="Unincepted",$B628="G "),VLOOKUP(" ULO",_312_Table1,MATCH('312'!$N$16,_312_Table1_ColumnLookup,0),FALSE),
  IF(AND(VALUE(LEFT($A628,3))=312,LEFT($G628,10)="Unincepted",$B628="O "),VLOOKUP(" ULO",_312_Table1,MATCH('312'!$V$16,_312_Table1_ColumnLookup,0),FALSE),
  IF(AND(VALUE(LEFT($A628,3))=312,LEFT($G628,10)="Unincepted",$B628="Q "),VLOOKUP(" ULO",_312_Table1,MATCH('312'!$X$16,_312_Table1_ColumnLookup,0),FALSE),
  IF(AND(VALUE(LEFT($A628,3))=312,LEFT($G628,10)="Unincepted"),VLOOKUP(" ULO",_312_Table1,MATCH(LEFT($B628,1),_312_Table1_ColumnLookup,0),FALSE),
  IF(AND(VALUE(LEFT($A628,3))=312,LEFT($G628,5)="Total",$B628="G "),VLOOKUP('312'!$F$80,_312_Table1,MATCH('312'!$N$16,_312_Table1_ColumnLookup,0),FALSE),
  IF(AND(VALUE(LEFT($A628,3))=312,LEFT($G628,5)="Total",$B628="O "),VLOOKUP('312'!$F$80,_312_Table1,MATCH('312'!$V$16,_312_Table1_ColumnLookup,0),FALSE),
  IF(AND(VALUE(LEFT($A628,3))=312,LEFT($G628,5)="Total",$B628="Q "),VLOOKUP('312'!$F$80,_312_Table1,MATCH('312'!$X$16,_312_Table1_ColumnLookup,0),FALSE),
  IF(AND(VALUE(LEFT($A628,3))=312,LEFT($G628,5)="Total"),VLOOKUP('312'!$F$80,_312_Table1,MATCH(LEFT($B628,1),_312_Table1_ColumnLookup,0),FALSE),
  IF(AND(VALUE(LEFT($A628,3))=312,LEN($I628)=4,$B628="G"),VLOOKUP($I628,_312_Table1,MATCH('312'!$N$16,_312_Table1_ColumnLookup,0),FALSE),
  IF(AND(VALUE(LEFT($A628,3))=312,LEN($I628)=4,$B628="O"),VLOOKUP($I628,_312_Table1,MATCH('312'!$V$16,_312_Table1_ColumnLookup,0),FALSE),
  IF(AND(VALUE(LEFT($A628,3))=312,LEN($I628)=4,$B628="Q"),VLOOKUP($I628,_312_Table1,MATCH('312'!$X$16,_312_Table1_ColumnLookup,0),FALSE),
  IF(AND(VALUE(LEFT($A628,3))=312,LEN($I628)=4),VLOOKUP($I628,_312_Table1,MATCH(LEFT($B628,1),_312_Table1_ColumnLookup,0),FALSE)
+N("312"),
  IF(VALUE(LEFT($A628,3))=313,VLOOKUP(VALUE(MID($B628,2,1)),_313_Table1,MATCH(MID($B628,1,1),_313_Table1_ColumnLookup,0),FALSE)
+N("313"),
  IF(AND(VALUE(LEFT($A628,3))=314,LEN($B628)=3),VLOOKUP(VALUE(MID($B628,2,2)),_314_Table1,MATCH(MID($B628,1,1),_314_Table1_ColumnLookup,0),FALSE),
  IF(VALUE(LEFT($A628,3))=314,VLOOKUP(VALUE(MID($B628,2,1)),_314_Table1,MATCH(MID($B628,1,1),_314_Table1_ColumnLookup,0),FALSE)
+N("314"),
""))))))))))))))))))))))))</f>
        <v>0</v>
      </c>
      <c r="E628" s="238" t="e">
        <f>IF(AND(VALUE(LEFT($A628,3))=309,LEN($B628)=3),VLOOKUP(VALUE(MID($B628,2,2)),_309_Table2,MATCH(MID($B628,1,1),_309_Table2_ColumnLookup,0),FALSE),
  IF($C628="309 LCR SummaryA",OneYearSCR,IF($C628="309 LCR SummaryB",UltimateSCR,IF(VALUE(LEFT($A628,3))=309,VLOOKUP(VALUE(MID($B628,2,1)),_309_Table2,MATCH(MID($B628,1,1),_309_Table2_ColumnLookup,0),FALSE)
+N("309"),
  IF(VALUE(LEFT($A628,3))=310,VLOOKUP(VALUE(MID($B628,2,1)),_310_Table2,MATCH(MID($B628,1,1),_310_Table2_ColumnLookup,0),FALSE)
+N("310"),
  IF(AND(VALUE(LEFT($A628,3))=311,LEN($I628)=4),VLOOKUP($I628,_311_Table2,MATCH($B628,_311_Table2_ColumnLookup,0),FALSE),
  IF(AND(VALUE(LEFT($A628,3))=311,OR($B628="I2",$B628="J2",$B628="K2",$B628="L2")),VLOOKUP('311'!$G$58,_311_Table2,MATCH(MID($B628,1,1),_311_Table2_ColumnLookup,0),FALSE),
  IF(AND(VALUE(LEFT($A628,3))=311,RIGHT($B628,5)="Total"),VLOOKUP('311'!$G$59,_311_Table2,MATCH(MID($B628,1,1),_311_Table2_ColumnLookup,0),FALSE),
  IF(VALUE(LEFT($A628,3))=311,VLOOKUP(VALUE(MID($B628,2,1)),_311_Table2,MATCH(MID($B628,1,1),_311_Table2_ColumnLookup,0),FALSE)
+N("311"),
  IF(AND(VALUE(LEFT($A628,3))=312,LEFT($G628,10)="Unincepted",$B628="G "),VLOOKUP(" ULO",_312_Table2,MATCH('312'!$N$16,_312_Table2_ColumnLookup,0),FALSE),
  IF(AND(VALUE(LEFT($A628,3))=312,LEFT($G628,10)="Unincepted",$B628="O "),VLOOKUP(" ULO",_312_Table2,MATCH('312'!$V$16,_312_Table2_ColumnLookup,0),FALSE),
  IF(AND(VALUE(LEFT($A628,3))=312,LEFT($G628,10)="Unincepted",$B628="Q "),VLOOKUP(" ULO",_312_Table2,MATCH('312'!$X$16,_312_Table2_ColumnLookup,0),FALSE),
  IF(AND(VALUE(LEFT($A628,3))=312,LEFT($G628,10)="Unincepted"),VLOOKUP(" ULO",_312_Table2,MATCH(LEFT($B628,1),_312_Table2_ColumnLookup,0),FALSE),
  IF(AND(VALUE(LEFT($A628,3))=312,LEFT($G628,5)="Total",$B628="G "),VLOOKUP('312'!$F$80,_312_Table2,MATCH('312'!$N$16,_312_Table2_ColumnLookup,0),FALSE),
  IF(AND(VALUE(LEFT($A628,3))=312,LEFT($G628,5)="Total",$B628="O "),VLOOKUP('312'!$F$80,_312_Table2,MATCH('312'!$V$16,_312_Table2_ColumnLookup,0),FALSE),
  IF(AND(VALUE(LEFT($A628,3))=312,LEFT($G628,5)="Total",$B628="Q "),VLOOKUP('312'!$F$80,_312_Table2,MATCH('312'!$X$16,_312_Table2_ColumnLookup,0),FALSE),
  IF(AND(VALUE(LEFT($A628,3))=312,LEFT($G628,5)="Total"),VLOOKUP('312'!$F$80,_312_Table2,MATCH(LEFT($B628,1),_312_Table2_ColumnLookup,0),FALSE),
  IF(AND(VALUE(LEFT($A628,3))=312,LEN($I628)=4,$B628="G"),VLOOKUP($I628,_312_Table2,MATCH('312'!$N$16,_312_Table2_ColumnLookup,0),FALSE),
  IF(AND(VALUE(LEFT($A628,3))=312,LEN($I628)=4,$B628="O"),VLOOKUP($I628,_312_Table2,MATCH('312'!$V$16,_312_Table2_ColumnLookup,0),FALSE),
  IF(AND(VALUE(LEFT($A628,3))=312,LEN($I628)=4,$B628="Q"),VLOOKUP($I628,_312_Table2,MATCH('312'!$X$16,_312_Table2_ColumnLookup,0),FALSE),
  IF(AND(VALUE(LEFT($A628,3))=312,LEN($I628)=4),VLOOKUP($I628,_312_Table2,MATCH(LEFT($B628,1),_312_Table2_ColumnLookup,0),FALSE)
+N("312"),
  IF(VALUE(LEFT($A628,3))=313,VLOOKUP(VALUE(MID($B628,2,1)),_313_Table2,MATCH(MID($B628,1,1),_313_Table2_ColumnLookup,0),FALSE)
+N("313"),
  IF(AND(VALUE(LEFT($A628,3))=314,LEN($B628)=3),VLOOKUP(VALUE(MID($B628,2,2)),_314_Table2,MATCH(MID($B628,1,1),_314_Table2_ColumnLookup,0),FALSE),
  IF(VALUE(LEFT($A628,3))=314,VLOOKUP(VALUE(MID($B628,2,1)),_314_Table2,MATCH(MID($B628,1,1),_314_Table2_ColumnLookup,0),FALSE)
+N("314"),
""))))))))))))))))))))))))</f>
        <v>#NAME?</v>
      </c>
      <c r="F628" s="238" t="e">
        <f>IF(AND(VALUE(LEFT($A628,3))=309,LEN($B628)=3),VLOOKUP(VALUE(MID($B628,2,2)),_309_Table3,MATCH(MID($B628,1,1),_309_Table3_ColumnLookup,0),FALSE),
  IF($C628="309 LCR SummaryA",OneYearSCR,IF($C628="309 LCR SummaryB",UltimateSCR,IF(VALUE(LEFT($A628,3))=309,VLOOKUP(VALUE(MID($B628,2,1)),_309_Table3,MATCH(MID($B628,1,1),_309_Table3_ColumnLookup,0),FALSE)
+N("309"),
  IF(VALUE(LEFT($A628,3))=310,VLOOKUP(VALUE(MID($B628,2,1)),_310_Table3,MATCH(MID($B628,1,1),_310_Table3_ColumnLookup,0),FALSE)
+N("310"),
  IF(AND(VALUE(LEFT($A628,3))=311,LEN($I628)=4),VLOOKUP($I628,_311_Table3,MATCH($B628,_311_Table3_ColumnLookup,0),FALSE),
  IF(AND(VALUE(LEFT($A628,3))=311,OR($B628="I2",$B628="J2",$B628="K2",$B628="L2")),VLOOKUP('311'!$G$58,_311_Table3,MATCH(MID($B628,1,1),_311_Table3_ColumnLookup,0),FALSE),
  IF(AND(VALUE(LEFT($A628,3))=311,RIGHT($B628,5)="Total"),VLOOKUP('311'!$G$59,_311_Table3,MATCH(MID($B628,1,1),_311_Table3_ColumnLookup,0),FALSE),
  IF(VALUE(LEFT($A628,3))=311,VLOOKUP(VALUE(MID($B628,2,1)),_311_Table3,MATCH(MID($B628,1,1),_311_Table3_ColumnLookup,0),FALSE)
+N("311"),
  IF(AND(VALUE(LEFT($A628,3))=312,LEFT($G628,10)="Unincepted",$B628="G "),VLOOKUP(" ULO",_312_Table3,MATCH('312'!$N$16,_312_Table3_ColumnLookup,0),FALSE),
  IF(AND(VALUE(LEFT($A628,3))=312,LEFT($G628,10)="Unincepted",$B628="O "),VLOOKUP(" ULO",_312_Table3,MATCH('312'!$V$16,_312_Table3_ColumnLookup,0),FALSE),
  IF(AND(VALUE(LEFT($A628,3))=312,LEFT($G628,10)="Unincepted",$B628="Q "),VLOOKUP(" ULO",_312_Table3,MATCH('312'!$X$16,_312_Table3_ColumnLookup,0),FALSE),
  IF(AND(VALUE(LEFT($A628,3))=312,LEFT($G628,10)="Unincepted"),VLOOKUP(" ULO",_312_Table3,MATCH(LEFT($B628,1),_312_Table3_ColumnLookup,0),FALSE),
  IF(AND(VALUE(LEFT($A628,3))=312,LEFT($G628,5)="Total",$B628="G "),VLOOKUP('312'!$F$80,_312_Table3,MATCH('312'!$N$16,_312_Table3_ColumnLookup,0),FALSE),
  IF(AND(VALUE(LEFT($A628,3))=312,LEFT($G628,5)="Total",$B628="O "),VLOOKUP('312'!$F$80,_312_Table3,MATCH('312'!$V$16,_312_Table3_ColumnLookup,0),FALSE),
  IF(AND(VALUE(LEFT($A628,3))=312,LEFT($G628,5)="Total",$B628="Q "),VLOOKUP('312'!$F$80,_312_Table3,MATCH('312'!$X$16,_312_Table3_ColumnLookup,0),FALSE),
  IF(AND(VALUE(LEFT($A628,3))=312,LEFT($G628,5)="Total"),VLOOKUP('312'!$F$80,_312_Table3,MATCH(LEFT($B628,1),_312_Table3_ColumnLookup,0),FALSE),
  IF(AND(VALUE(LEFT($A628,3))=312,LEN($I628)=4,$B628="G"),VLOOKUP($I628,_312_Table3,MATCH('312'!$N$16,_312_Table3_ColumnLookup,0),FALSE),
  IF(AND(VALUE(LEFT($A628,3))=312,LEN($I628)=4,$B628="O"),VLOOKUP($I628,_312_Table3,MATCH('312'!$V$16,_312_Table3_ColumnLookup,0),FALSE),
  IF(AND(VALUE(LEFT($A628,3))=312,LEN($I628)=4,$B628="Q"),VLOOKUP($I628,_312_Table3,MATCH('312'!$X$16,_312_Table3_ColumnLookup,0),FALSE),
  IF(AND(VALUE(LEFT($A628,3))=312,LEN($I628)=4),VLOOKUP($I628,_312_Table3,MATCH(LEFT($B628,1),_312_Table3_ColumnLookup,0),FALSE)
+N("312"),
  IF(VALUE(LEFT($A628,3))=313,VLOOKUP(VALUE(MID($B628,2,1)),_313_Table3,MATCH(MID($B628,1,1),_313_Table3_ColumnLookup,0),FALSE)
+N("313"),
  IF(AND(VALUE(LEFT($A628,3))=314,LEN($B628)=3),VLOOKUP(VALUE(MID($B628,2,2)),_314_Table3,MATCH(MID($B628,1,1),_314_Table3_ColumnLookup,0),FALSE),
  IF(VALUE(LEFT($A628,3))=314,VLOOKUP(VALUE(MID($B628,2,1)),_314_Table3,MATCH(MID($B628,1,1),_314_Table3_ColumnLookup,0),FALSE)
+N("314"),
""))))))))))))))))))))))))</f>
        <v>#NAME?</v>
      </c>
      <c r="G628" t="s">
        <v>1158</v>
      </c>
      <c r="H628" s="321">
        <f>IFERROR(
IF(ISERROR($D628)=FALSE,$D628,IF(ISERROR($E628)=FALSE,$E628,IF(ISERROR($F628)=FALSE,$F628
+N("012 checkboxes"),
IF(
IF(OR(LEFT($A628,9)="Syndicate",LEFT($A628,12)="NewSyndicate"),VLOOKUP($A628,'012'!$J:$ZW,MATCH("Link to button",'012'!$J$1:$ZW$1,0),0)
+N("309 checkbox"),
IF($C628="309 LCR Summary0",VLOOKUP("Notes990",'309'!$P:$ZZ,MATCH("Link to button",'309'!$P$1:$ZZ$1,0),0)
+N("313 checkboxes"),
IF($C628="313 Financial Information0LcmVsScr",IF($C628="309 LCR Summary0",VLOOKUP("LcmVsScr",'309'!$N:$ZZ,MATCH("Link to button",'309'!$N$1:$ZZ$1,0),0),
IF($C628="313 Financial Information0LcrDocAttached",IF($C628="309 LCR Summary0",VLOOKUP("LcrDocAttached",'309'!$N:$ZZ,MATCH("Link to button",'309'!$N$1:$ZZ$1,0),
0)))))))=1,TRUE,FALSE)
))),"")</f>
        <v>0</v>
      </c>
      <c r="I628">
        <v>2014</v>
      </c>
    </row>
    <row r="629" spans="1:9" customFormat="1">
      <c r="A629" s="237" t="str">
        <f>VLOOKUP($G629,CSVLookups!$B:$R,MATCH(A$1,CSVLookups!$B$1:$R$1,0),FALSE)</f>
        <v>312 Projected Solvency II Technical Provisions at Time Zero</v>
      </c>
      <c r="B629" s="237" t="str">
        <f>VLOOKUP($G629,CSVLookups!$B:$R,MATCH(B$1,CSVLookups!$B$1:$R$1,0),FALSE)</f>
        <v>N</v>
      </c>
      <c r="C629" s="238" t="str">
        <f t="shared" si="10"/>
        <v>312 Projected Solvency II Technical Provisions at Time ZeroN2014</v>
      </c>
      <c r="D629" s="238">
        <f>IF(AND(VALUE(LEFT($A629,3))=309,LEN($B629)=3),VLOOKUP(VALUE(MID($B629,2,2)),_309_Table1,MATCH(MID($B629,1,1),_309_Table1_ColumnLookup,0),FALSE),
  IF($C629="309 LCR SummaryA",OneYearSCR,IF($C629="309 LCR SummaryB",UltimateSCR,IF(VALUE(LEFT($A629,3))=309,VLOOKUP(VALUE(MID($B629,2,1)),_309_Table1,MATCH(MID($B629,1,1),_309_Table1_ColumnLookup,0),FALSE)
+N("309"),
  IF(VALUE(LEFT($A629,3))=310,VLOOKUP(VALUE(MID($B629,2,1)),_310_Table1,MATCH(MID($B629,1,1),_310_Table1_ColumnLookup,0),FALSE)
+N("310"),
  IF(AND(VALUE(LEFT($A629,3))=311,LEN($I629)=4),VLOOKUP($I629,_311_Table1,MATCH($B629,_311_Table1_ColumnLookup,0),FALSE),
  IF(AND(VALUE(LEFT($A629,3))=311,OR($B629="I2",$B629="J2",$B629="K2",$B629="L2")),VLOOKUP('311'!$G$58,_311_Table1,MATCH(MID($B629,1,1),_311_Table1_ColumnLookup,0),FALSE),
  IF(AND(VALUE(LEFT($A629,3))=311,RIGHT($B629,5)="Total"),VLOOKUP('311'!$G$59,_311_Table1,MATCH(MID($B629,1,1),_311_Table1_ColumnLookup,0),FALSE),
  IF(VALUE(LEFT($A629,3))=311,VLOOKUP(VALUE(MID($B629,2,1)),_311_Table1,MATCH(MID($B629,1,1),_311_Table1_ColumnLookup,0),FALSE)
+N("311"),
  IF(AND(VALUE(LEFT($A629,3))=312,LEFT($G629,10)="Unincepted",$B629="G "),VLOOKUP(" ULO",_312_Table1,MATCH('312'!$N$16,_312_Table1_ColumnLookup,0),FALSE),
  IF(AND(VALUE(LEFT($A629,3))=312,LEFT($G629,10)="Unincepted",$B629="O "),VLOOKUP(" ULO",_312_Table1,MATCH('312'!$V$16,_312_Table1_ColumnLookup,0),FALSE),
  IF(AND(VALUE(LEFT($A629,3))=312,LEFT($G629,10)="Unincepted",$B629="Q "),VLOOKUP(" ULO",_312_Table1,MATCH('312'!$X$16,_312_Table1_ColumnLookup,0),FALSE),
  IF(AND(VALUE(LEFT($A629,3))=312,LEFT($G629,10)="Unincepted"),VLOOKUP(" ULO",_312_Table1,MATCH(LEFT($B629,1),_312_Table1_ColumnLookup,0),FALSE),
  IF(AND(VALUE(LEFT($A629,3))=312,LEFT($G629,5)="Total",$B629="G "),VLOOKUP('312'!$F$80,_312_Table1,MATCH('312'!$N$16,_312_Table1_ColumnLookup,0),FALSE),
  IF(AND(VALUE(LEFT($A629,3))=312,LEFT($G629,5)="Total",$B629="O "),VLOOKUP('312'!$F$80,_312_Table1,MATCH('312'!$V$16,_312_Table1_ColumnLookup,0),FALSE),
  IF(AND(VALUE(LEFT($A629,3))=312,LEFT($G629,5)="Total",$B629="Q "),VLOOKUP('312'!$F$80,_312_Table1,MATCH('312'!$X$16,_312_Table1_ColumnLookup,0),FALSE),
  IF(AND(VALUE(LEFT($A629,3))=312,LEFT($G629,5)="Total"),VLOOKUP('312'!$F$80,_312_Table1,MATCH(LEFT($B629,1),_312_Table1_ColumnLookup,0),FALSE),
  IF(AND(VALUE(LEFT($A629,3))=312,LEN($I629)=4,$B629="G"),VLOOKUP($I629,_312_Table1,MATCH('312'!$N$16,_312_Table1_ColumnLookup,0),FALSE),
  IF(AND(VALUE(LEFT($A629,3))=312,LEN($I629)=4,$B629="O"),VLOOKUP($I629,_312_Table1,MATCH('312'!$V$16,_312_Table1_ColumnLookup,0),FALSE),
  IF(AND(VALUE(LEFT($A629,3))=312,LEN($I629)=4,$B629="Q"),VLOOKUP($I629,_312_Table1,MATCH('312'!$X$16,_312_Table1_ColumnLookup,0),FALSE),
  IF(AND(VALUE(LEFT($A629,3))=312,LEN($I629)=4),VLOOKUP($I629,_312_Table1,MATCH(LEFT($B629,1),_312_Table1_ColumnLookup,0),FALSE)
+N("312"),
  IF(VALUE(LEFT($A629,3))=313,VLOOKUP(VALUE(MID($B629,2,1)),_313_Table1,MATCH(MID($B629,1,1),_313_Table1_ColumnLookup,0),FALSE)
+N("313"),
  IF(AND(VALUE(LEFT($A629,3))=314,LEN($B629)=3),VLOOKUP(VALUE(MID($B629,2,2)),_314_Table1,MATCH(MID($B629,1,1),_314_Table1_ColumnLookup,0),FALSE),
  IF(VALUE(LEFT($A629,3))=314,VLOOKUP(VALUE(MID($B629,2,1)),_314_Table1,MATCH(MID($B629,1,1),_314_Table1_ColumnLookup,0),FALSE)
+N("314"),
""))))))))))))))))))))))))</f>
        <v>0</v>
      </c>
      <c r="E629" s="238" t="e">
        <f>IF(AND(VALUE(LEFT($A629,3))=309,LEN($B629)=3),VLOOKUP(VALUE(MID($B629,2,2)),_309_Table2,MATCH(MID($B629,1,1),_309_Table2_ColumnLookup,0),FALSE),
  IF($C629="309 LCR SummaryA",OneYearSCR,IF($C629="309 LCR SummaryB",UltimateSCR,IF(VALUE(LEFT($A629,3))=309,VLOOKUP(VALUE(MID($B629,2,1)),_309_Table2,MATCH(MID($B629,1,1),_309_Table2_ColumnLookup,0),FALSE)
+N("309"),
  IF(VALUE(LEFT($A629,3))=310,VLOOKUP(VALUE(MID($B629,2,1)),_310_Table2,MATCH(MID($B629,1,1),_310_Table2_ColumnLookup,0),FALSE)
+N("310"),
  IF(AND(VALUE(LEFT($A629,3))=311,LEN($I629)=4),VLOOKUP($I629,_311_Table2,MATCH($B629,_311_Table2_ColumnLookup,0),FALSE),
  IF(AND(VALUE(LEFT($A629,3))=311,OR($B629="I2",$B629="J2",$B629="K2",$B629="L2")),VLOOKUP('311'!$G$58,_311_Table2,MATCH(MID($B629,1,1),_311_Table2_ColumnLookup,0),FALSE),
  IF(AND(VALUE(LEFT($A629,3))=311,RIGHT($B629,5)="Total"),VLOOKUP('311'!$G$59,_311_Table2,MATCH(MID($B629,1,1),_311_Table2_ColumnLookup,0),FALSE),
  IF(VALUE(LEFT($A629,3))=311,VLOOKUP(VALUE(MID($B629,2,1)),_311_Table2,MATCH(MID($B629,1,1),_311_Table2_ColumnLookup,0),FALSE)
+N("311"),
  IF(AND(VALUE(LEFT($A629,3))=312,LEFT($G629,10)="Unincepted",$B629="G "),VLOOKUP(" ULO",_312_Table2,MATCH('312'!$N$16,_312_Table2_ColumnLookup,0),FALSE),
  IF(AND(VALUE(LEFT($A629,3))=312,LEFT($G629,10)="Unincepted",$B629="O "),VLOOKUP(" ULO",_312_Table2,MATCH('312'!$V$16,_312_Table2_ColumnLookup,0),FALSE),
  IF(AND(VALUE(LEFT($A629,3))=312,LEFT($G629,10)="Unincepted",$B629="Q "),VLOOKUP(" ULO",_312_Table2,MATCH('312'!$X$16,_312_Table2_ColumnLookup,0),FALSE),
  IF(AND(VALUE(LEFT($A629,3))=312,LEFT($G629,10)="Unincepted"),VLOOKUP(" ULO",_312_Table2,MATCH(LEFT($B629,1),_312_Table2_ColumnLookup,0),FALSE),
  IF(AND(VALUE(LEFT($A629,3))=312,LEFT($G629,5)="Total",$B629="G "),VLOOKUP('312'!$F$80,_312_Table2,MATCH('312'!$N$16,_312_Table2_ColumnLookup,0),FALSE),
  IF(AND(VALUE(LEFT($A629,3))=312,LEFT($G629,5)="Total",$B629="O "),VLOOKUP('312'!$F$80,_312_Table2,MATCH('312'!$V$16,_312_Table2_ColumnLookup,0),FALSE),
  IF(AND(VALUE(LEFT($A629,3))=312,LEFT($G629,5)="Total",$B629="Q "),VLOOKUP('312'!$F$80,_312_Table2,MATCH('312'!$X$16,_312_Table2_ColumnLookup,0),FALSE),
  IF(AND(VALUE(LEFT($A629,3))=312,LEFT($G629,5)="Total"),VLOOKUP('312'!$F$80,_312_Table2,MATCH(LEFT($B629,1),_312_Table2_ColumnLookup,0),FALSE),
  IF(AND(VALUE(LEFT($A629,3))=312,LEN($I629)=4,$B629="G"),VLOOKUP($I629,_312_Table2,MATCH('312'!$N$16,_312_Table2_ColumnLookup,0),FALSE),
  IF(AND(VALUE(LEFT($A629,3))=312,LEN($I629)=4,$B629="O"),VLOOKUP($I629,_312_Table2,MATCH('312'!$V$16,_312_Table2_ColumnLookup,0),FALSE),
  IF(AND(VALUE(LEFT($A629,3))=312,LEN($I629)=4,$B629="Q"),VLOOKUP($I629,_312_Table2,MATCH('312'!$X$16,_312_Table2_ColumnLookup,0),FALSE),
  IF(AND(VALUE(LEFT($A629,3))=312,LEN($I629)=4),VLOOKUP($I629,_312_Table2,MATCH(LEFT($B629,1),_312_Table2_ColumnLookup,0),FALSE)
+N("312"),
  IF(VALUE(LEFT($A629,3))=313,VLOOKUP(VALUE(MID($B629,2,1)),_313_Table2,MATCH(MID($B629,1,1),_313_Table2_ColumnLookup,0),FALSE)
+N("313"),
  IF(AND(VALUE(LEFT($A629,3))=314,LEN($B629)=3),VLOOKUP(VALUE(MID($B629,2,2)),_314_Table2,MATCH(MID($B629,1,1),_314_Table2_ColumnLookup,0),FALSE),
  IF(VALUE(LEFT($A629,3))=314,VLOOKUP(VALUE(MID($B629,2,1)),_314_Table2,MATCH(MID($B629,1,1),_314_Table2_ColumnLookup,0),FALSE)
+N("314"),
""))))))))))))))))))))))))</f>
        <v>#NAME?</v>
      </c>
      <c r="F629" s="238" t="e">
        <f>IF(AND(VALUE(LEFT($A629,3))=309,LEN($B629)=3),VLOOKUP(VALUE(MID($B629,2,2)),_309_Table3,MATCH(MID($B629,1,1),_309_Table3_ColumnLookup,0),FALSE),
  IF($C629="309 LCR SummaryA",OneYearSCR,IF($C629="309 LCR SummaryB",UltimateSCR,IF(VALUE(LEFT($A629,3))=309,VLOOKUP(VALUE(MID($B629,2,1)),_309_Table3,MATCH(MID($B629,1,1),_309_Table3_ColumnLookup,0),FALSE)
+N("309"),
  IF(VALUE(LEFT($A629,3))=310,VLOOKUP(VALUE(MID($B629,2,1)),_310_Table3,MATCH(MID($B629,1,1),_310_Table3_ColumnLookup,0),FALSE)
+N("310"),
  IF(AND(VALUE(LEFT($A629,3))=311,LEN($I629)=4),VLOOKUP($I629,_311_Table3,MATCH($B629,_311_Table3_ColumnLookup,0),FALSE),
  IF(AND(VALUE(LEFT($A629,3))=311,OR($B629="I2",$B629="J2",$B629="K2",$B629="L2")),VLOOKUP('311'!$G$58,_311_Table3,MATCH(MID($B629,1,1),_311_Table3_ColumnLookup,0),FALSE),
  IF(AND(VALUE(LEFT($A629,3))=311,RIGHT($B629,5)="Total"),VLOOKUP('311'!$G$59,_311_Table3,MATCH(MID($B629,1,1),_311_Table3_ColumnLookup,0),FALSE),
  IF(VALUE(LEFT($A629,3))=311,VLOOKUP(VALUE(MID($B629,2,1)),_311_Table3,MATCH(MID($B629,1,1),_311_Table3_ColumnLookup,0),FALSE)
+N("311"),
  IF(AND(VALUE(LEFT($A629,3))=312,LEFT($G629,10)="Unincepted",$B629="G "),VLOOKUP(" ULO",_312_Table3,MATCH('312'!$N$16,_312_Table3_ColumnLookup,0),FALSE),
  IF(AND(VALUE(LEFT($A629,3))=312,LEFT($G629,10)="Unincepted",$B629="O "),VLOOKUP(" ULO",_312_Table3,MATCH('312'!$V$16,_312_Table3_ColumnLookup,0),FALSE),
  IF(AND(VALUE(LEFT($A629,3))=312,LEFT($G629,10)="Unincepted",$B629="Q "),VLOOKUP(" ULO",_312_Table3,MATCH('312'!$X$16,_312_Table3_ColumnLookup,0),FALSE),
  IF(AND(VALUE(LEFT($A629,3))=312,LEFT($G629,10)="Unincepted"),VLOOKUP(" ULO",_312_Table3,MATCH(LEFT($B629,1),_312_Table3_ColumnLookup,0),FALSE),
  IF(AND(VALUE(LEFT($A629,3))=312,LEFT($G629,5)="Total",$B629="G "),VLOOKUP('312'!$F$80,_312_Table3,MATCH('312'!$N$16,_312_Table3_ColumnLookup,0),FALSE),
  IF(AND(VALUE(LEFT($A629,3))=312,LEFT($G629,5)="Total",$B629="O "),VLOOKUP('312'!$F$80,_312_Table3,MATCH('312'!$V$16,_312_Table3_ColumnLookup,0),FALSE),
  IF(AND(VALUE(LEFT($A629,3))=312,LEFT($G629,5)="Total",$B629="Q "),VLOOKUP('312'!$F$80,_312_Table3,MATCH('312'!$X$16,_312_Table3_ColumnLookup,0),FALSE),
  IF(AND(VALUE(LEFT($A629,3))=312,LEFT($G629,5)="Total"),VLOOKUP('312'!$F$80,_312_Table3,MATCH(LEFT($B629,1),_312_Table3_ColumnLookup,0),FALSE),
  IF(AND(VALUE(LEFT($A629,3))=312,LEN($I629)=4,$B629="G"),VLOOKUP($I629,_312_Table3,MATCH('312'!$N$16,_312_Table3_ColumnLookup,0),FALSE),
  IF(AND(VALUE(LEFT($A629,3))=312,LEN($I629)=4,$B629="O"),VLOOKUP($I629,_312_Table3,MATCH('312'!$V$16,_312_Table3_ColumnLookup,0),FALSE),
  IF(AND(VALUE(LEFT($A629,3))=312,LEN($I629)=4,$B629="Q"),VLOOKUP($I629,_312_Table3,MATCH('312'!$X$16,_312_Table3_ColumnLookup,0),FALSE),
  IF(AND(VALUE(LEFT($A629,3))=312,LEN($I629)=4),VLOOKUP($I629,_312_Table3,MATCH(LEFT($B629,1),_312_Table3_ColumnLookup,0),FALSE)
+N("312"),
  IF(VALUE(LEFT($A629,3))=313,VLOOKUP(VALUE(MID($B629,2,1)),_313_Table3,MATCH(MID($B629,1,1),_313_Table3_ColumnLookup,0),FALSE)
+N("313"),
  IF(AND(VALUE(LEFT($A629,3))=314,LEN($B629)=3),VLOOKUP(VALUE(MID($B629,2,2)),_314_Table3,MATCH(MID($B629,1,1),_314_Table3_ColumnLookup,0),FALSE),
  IF(VALUE(LEFT($A629,3))=314,VLOOKUP(VALUE(MID($B629,2,1)),_314_Table3,MATCH(MID($B629,1,1),_314_Table3_ColumnLookup,0),FALSE)
+N("314"),
""))))))))))))))))))))))))</f>
        <v>#NAME?</v>
      </c>
      <c r="G629" t="s">
        <v>1160</v>
      </c>
      <c r="H629" s="321">
        <f>IFERROR(
IF(ISERROR($D629)=FALSE,$D629,IF(ISERROR($E629)=FALSE,$E629,IF(ISERROR($F629)=FALSE,$F629
+N("012 checkboxes"),
IF(
IF(OR(LEFT($A629,9)="Syndicate",LEFT($A629,12)="NewSyndicate"),VLOOKUP($A629,'012'!$J:$ZW,MATCH("Link to button",'012'!$J$1:$ZW$1,0),0)
+N("309 checkbox"),
IF($C629="309 LCR Summary0",VLOOKUP("Notes990",'309'!$P:$ZZ,MATCH("Link to button",'309'!$P$1:$ZZ$1,0),0)
+N("313 checkboxes"),
IF($C629="313 Financial Information0LcmVsScr",IF($C629="309 LCR Summary0",VLOOKUP("LcmVsScr",'309'!$N:$ZZ,MATCH("Link to button",'309'!$N$1:$ZZ$1,0),0),
IF($C629="313 Financial Information0LcrDocAttached",IF($C629="309 LCR Summary0",VLOOKUP("LcrDocAttached",'309'!$N:$ZZ,MATCH("Link to button",'309'!$N$1:$ZZ$1,0),
0)))))))=1,TRUE,FALSE)
))),"")</f>
        <v>0</v>
      </c>
      <c r="I629">
        <v>2014</v>
      </c>
    </row>
    <row r="630" spans="1:9" customFormat="1">
      <c r="A630" s="237" t="str">
        <f>VLOOKUP($G630,CSVLookups!$B:$R,MATCH(A$1,CSVLookups!$B$1:$R$1,0),FALSE)</f>
        <v>312 Projected Solvency II Technical Provisions at Time Zero</v>
      </c>
      <c r="B630" s="237" t="str">
        <f>VLOOKUP($G630,CSVLookups!$B:$R,MATCH(B$1,CSVLookups!$B$1:$R$1,0),FALSE)</f>
        <v>O</v>
      </c>
      <c r="C630" s="238" t="str">
        <f t="shared" si="10"/>
        <v>312 Projected Solvency II Technical Provisions at Time ZeroO2014</v>
      </c>
      <c r="D630" s="238">
        <f>IF(AND(VALUE(LEFT($A630,3))=309,LEN($B630)=3),VLOOKUP(VALUE(MID($B630,2,2)),_309_Table1,MATCH(MID($B630,1,1),_309_Table1_ColumnLookup,0),FALSE),
  IF($C630="309 LCR SummaryA",OneYearSCR,IF($C630="309 LCR SummaryB",UltimateSCR,IF(VALUE(LEFT($A630,3))=309,VLOOKUP(VALUE(MID($B630,2,1)),_309_Table1,MATCH(MID($B630,1,1),_309_Table1_ColumnLookup,0),FALSE)
+N("309"),
  IF(VALUE(LEFT($A630,3))=310,VLOOKUP(VALUE(MID($B630,2,1)),_310_Table1,MATCH(MID($B630,1,1),_310_Table1_ColumnLookup,0),FALSE)
+N("310"),
  IF(AND(VALUE(LEFT($A630,3))=311,LEN($I630)=4),VLOOKUP($I630,_311_Table1,MATCH($B630,_311_Table1_ColumnLookup,0),FALSE),
  IF(AND(VALUE(LEFT($A630,3))=311,OR($B630="I2",$B630="J2",$B630="K2",$B630="L2")),VLOOKUP('311'!$G$58,_311_Table1,MATCH(MID($B630,1,1),_311_Table1_ColumnLookup,0),FALSE),
  IF(AND(VALUE(LEFT($A630,3))=311,RIGHT($B630,5)="Total"),VLOOKUP('311'!$G$59,_311_Table1,MATCH(MID($B630,1,1),_311_Table1_ColumnLookup,0),FALSE),
  IF(VALUE(LEFT($A630,3))=311,VLOOKUP(VALUE(MID($B630,2,1)),_311_Table1,MATCH(MID($B630,1,1),_311_Table1_ColumnLookup,0),FALSE)
+N("311"),
  IF(AND(VALUE(LEFT($A630,3))=312,LEFT($G630,10)="Unincepted",$B630="G "),VLOOKUP(" ULO",_312_Table1,MATCH('312'!$N$16,_312_Table1_ColumnLookup,0),FALSE),
  IF(AND(VALUE(LEFT($A630,3))=312,LEFT($G630,10)="Unincepted",$B630="O "),VLOOKUP(" ULO",_312_Table1,MATCH('312'!$V$16,_312_Table1_ColumnLookup,0),FALSE),
  IF(AND(VALUE(LEFT($A630,3))=312,LEFT($G630,10)="Unincepted",$B630="Q "),VLOOKUP(" ULO",_312_Table1,MATCH('312'!$X$16,_312_Table1_ColumnLookup,0),FALSE),
  IF(AND(VALUE(LEFT($A630,3))=312,LEFT($G630,10)="Unincepted"),VLOOKUP(" ULO",_312_Table1,MATCH(LEFT($B630,1),_312_Table1_ColumnLookup,0),FALSE),
  IF(AND(VALUE(LEFT($A630,3))=312,LEFT($G630,5)="Total",$B630="G "),VLOOKUP('312'!$F$80,_312_Table1,MATCH('312'!$N$16,_312_Table1_ColumnLookup,0),FALSE),
  IF(AND(VALUE(LEFT($A630,3))=312,LEFT($G630,5)="Total",$B630="O "),VLOOKUP('312'!$F$80,_312_Table1,MATCH('312'!$V$16,_312_Table1_ColumnLookup,0),FALSE),
  IF(AND(VALUE(LEFT($A630,3))=312,LEFT($G630,5)="Total",$B630="Q "),VLOOKUP('312'!$F$80,_312_Table1,MATCH('312'!$X$16,_312_Table1_ColumnLookup,0),FALSE),
  IF(AND(VALUE(LEFT($A630,3))=312,LEFT($G630,5)="Total"),VLOOKUP('312'!$F$80,_312_Table1,MATCH(LEFT($B630,1),_312_Table1_ColumnLookup,0),FALSE),
  IF(AND(VALUE(LEFT($A630,3))=312,LEN($I630)=4,$B630="G"),VLOOKUP($I630,_312_Table1,MATCH('312'!$N$16,_312_Table1_ColumnLookup,0),FALSE),
  IF(AND(VALUE(LEFT($A630,3))=312,LEN($I630)=4,$B630="O"),VLOOKUP($I630,_312_Table1,MATCH('312'!$V$16,_312_Table1_ColumnLookup,0),FALSE),
  IF(AND(VALUE(LEFT($A630,3))=312,LEN($I630)=4,$B630="Q"),VLOOKUP($I630,_312_Table1,MATCH('312'!$X$16,_312_Table1_ColumnLookup,0),FALSE),
  IF(AND(VALUE(LEFT($A630,3))=312,LEN($I630)=4),VLOOKUP($I630,_312_Table1,MATCH(LEFT($B630,1),_312_Table1_ColumnLookup,0),FALSE)
+N("312"),
  IF(VALUE(LEFT($A630,3))=313,VLOOKUP(VALUE(MID($B630,2,1)),_313_Table1,MATCH(MID($B630,1,1),_313_Table1_ColumnLookup,0),FALSE)
+N("313"),
  IF(AND(VALUE(LEFT($A630,3))=314,LEN($B630)=3),VLOOKUP(VALUE(MID($B630,2,2)),_314_Table1,MATCH(MID($B630,1,1),_314_Table1_ColumnLookup,0),FALSE),
  IF(VALUE(LEFT($A630,3))=314,VLOOKUP(VALUE(MID($B630,2,1)),_314_Table1,MATCH(MID($B630,1,1),_314_Table1_ColumnLookup,0),FALSE)
+N("314"),
""))))))))))))))))))))))))</f>
        <v>0</v>
      </c>
      <c r="E630" s="238" t="e">
        <f>IF(AND(VALUE(LEFT($A630,3))=309,LEN($B630)=3),VLOOKUP(VALUE(MID($B630,2,2)),_309_Table2,MATCH(MID($B630,1,1),_309_Table2_ColumnLookup,0),FALSE),
  IF($C630="309 LCR SummaryA",OneYearSCR,IF($C630="309 LCR SummaryB",UltimateSCR,IF(VALUE(LEFT($A630,3))=309,VLOOKUP(VALUE(MID($B630,2,1)),_309_Table2,MATCH(MID($B630,1,1),_309_Table2_ColumnLookup,0),FALSE)
+N("309"),
  IF(VALUE(LEFT($A630,3))=310,VLOOKUP(VALUE(MID($B630,2,1)),_310_Table2,MATCH(MID($B630,1,1),_310_Table2_ColumnLookup,0),FALSE)
+N("310"),
  IF(AND(VALUE(LEFT($A630,3))=311,LEN($I630)=4),VLOOKUP($I630,_311_Table2,MATCH($B630,_311_Table2_ColumnLookup,0),FALSE),
  IF(AND(VALUE(LEFT($A630,3))=311,OR($B630="I2",$B630="J2",$B630="K2",$B630="L2")),VLOOKUP('311'!$G$58,_311_Table2,MATCH(MID($B630,1,1),_311_Table2_ColumnLookup,0),FALSE),
  IF(AND(VALUE(LEFT($A630,3))=311,RIGHT($B630,5)="Total"),VLOOKUP('311'!$G$59,_311_Table2,MATCH(MID($B630,1,1),_311_Table2_ColumnLookup,0),FALSE),
  IF(VALUE(LEFT($A630,3))=311,VLOOKUP(VALUE(MID($B630,2,1)),_311_Table2,MATCH(MID($B630,1,1),_311_Table2_ColumnLookup,0),FALSE)
+N("311"),
  IF(AND(VALUE(LEFT($A630,3))=312,LEFT($G630,10)="Unincepted",$B630="G "),VLOOKUP(" ULO",_312_Table2,MATCH('312'!$N$16,_312_Table2_ColumnLookup,0),FALSE),
  IF(AND(VALUE(LEFT($A630,3))=312,LEFT($G630,10)="Unincepted",$B630="O "),VLOOKUP(" ULO",_312_Table2,MATCH('312'!$V$16,_312_Table2_ColumnLookup,0),FALSE),
  IF(AND(VALUE(LEFT($A630,3))=312,LEFT($G630,10)="Unincepted",$B630="Q "),VLOOKUP(" ULO",_312_Table2,MATCH('312'!$X$16,_312_Table2_ColumnLookup,0),FALSE),
  IF(AND(VALUE(LEFT($A630,3))=312,LEFT($G630,10)="Unincepted"),VLOOKUP(" ULO",_312_Table2,MATCH(LEFT($B630,1),_312_Table2_ColumnLookup,0),FALSE),
  IF(AND(VALUE(LEFT($A630,3))=312,LEFT($G630,5)="Total",$B630="G "),VLOOKUP('312'!$F$80,_312_Table2,MATCH('312'!$N$16,_312_Table2_ColumnLookup,0),FALSE),
  IF(AND(VALUE(LEFT($A630,3))=312,LEFT($G630,5)="Total",$B630="O "),VLOOKUP('312'!$F$80,_312_Table2,MATCH('312'!$V$16,_312_Table2_ColumnLookup,0),FALSE),
  IF(AND(VALUE(LEFT($A630,3))=312,LEFT($G630,5)="Total",$B630="Q "),VLOOKUP('312'!$F$80,_312_Table2,MATCH('312'!$X$16,_312_Table2_ColumnLookup,0),FALSE),
  IF(AND(VALUE(LEFT($A630,3))=312,LEFT($G630,5)="Total"),VLOOKUP('312'!$F$80,_312_Table2,MATCH(LEFT($B630,1),_312_Table2_ColumnLookup,0),FALSE),
  IF(AND(VALUE(LEFT($A630,3))=312,LEN($I630)=4,$B630="G"),VLOOKUP($I630,_312_Table2,MATCH('312'!$N$16,_312_Table2_ColumnLookup,0),FALSE),
  IF(AND(VALUE(LEFT($A630,3))=312,LEN($I630)=4,$B630="O"),VLOOKUP($I630,_312_Table2,MATCH('312'!$V$16,_312_Table2_ColumnLookup,0),FALSE),
  IF(AND(VALUE(LEFT($A630,3))=312,LEN($I630)=4,$B630="Q"),VLOOKUP($I630,_312_Table2,MATCH('312'!$X$16,_312_Table2_ColumnLookup,0),FALSE),
  IF(AND(VALUE(LEFT($A630,3))=312,LEN($I630)=4),VLOOKUP($I630,_312_Table2,MATCH(LEFT($B630,1),_312_Table2_ColumnLookup,0),FALSE)
+N("312"),
  IF(VALUE(LEFT($A630,3))=313,VLOOKUP(VALUE(MID($B630,2,1)),_313_Table2,MATCH(MID($B630,1,1),_313_Table2_ColumnLookup,0),FALSE)
+N("313"),
  IF(AND(VALUE(LEFT($A630,3))=314,LEN($B630)=3),VLOOKUP(VALUE(MID($B630,2,2)),_314_Table2,MATCH(MID($B630,1,1),_314_Table2_ColumnLookup,0),FALSE),
  IF(VALUE(LEFT($A630,3))=314,VLOOKUP(VALUE(MID($B630,2,1)),_314_Table2,MATCH(MID($B630,1,1),_314_Table2_ColumnLookup,0),FALSE)
+N("314"),
""))))))))))))))))))))))))</f>
        <v>#NAME?</v>
      </c>
      <c r="F630" s="238" t="e">
        <f>IF(AND(VALUE(LEFT($A630,3))=309,LEN($B630)=3),VLOOKUP(VALUE(MID($B630,2,2)),_309_Table3,MATCH(MID($B630,1,1),_309_Table3_ColumnLookup,0),FALSE),
  IF($C630="309 LCR SummaryA",OneYearSCR,IF($C630="309 LCR SummaryB",UltimateSCR,IF(VALUE(LEFT($A630,3))=309,VLOOKUP(VALUE(MID($B630,2,1)),_309_Table3,MATCH(MID($B630,1,1),_309_Table3_ColumnLookup,0),FALSE)
+N("309"),
  IF(VALUE(LEFT($A630,3))=310,VLOOKUP(VALUE(MID($B630,2,1)),_310_Table3,MATCH(MID($B630,1,1),_310_Table3_ColumnLookup,0),FALSE)
+N("310"),
  IF(AND(VALUE(LEFT($A630,3))=311,LEN($I630)=4),VLOOKUP($I630,_311_Table3,MATCH($B630,_311_Table3_ColumnLookup,0),FALSE),
  IF(AND(VALUE(LEFT($A630,3))=311,OR($B630="I2",$B630="J2",$B630="K2",$B630="L2")),VLOOKUP('311'!$G$58,_311_Table3,MATCH(MID($B630,1,1),_311_Table3_ColumnLookup,0),FALSE),
  IF(AND(VALUE(LEFT($A630,3))=311,RIGHT($B630,5)="Total"),VLOOKUP('311'!$G$59,_311_Table3,MATCH(MID($B630,1,1),_311_Table3_ColumnLookup,0),FALSE),
  IF(VALUE(LEFT($A630,3))=311,VLOOKUP(VALUE(MID($B630,2,1)),_311_Table3,MATCH(MID($B630,1,1),_311_Table3_ColumnLookup,0),FALSE)
+N("311"),
  IF(AND(VALUE(LEFT($A630,3))=312,LEFT($G630,10)="Unincepted",$B630="G "),VLOOKUP(" ULO",_312_Table3,MATCH('312'!$N$16,_312_Table3_ColumnLookup,0),FALSE),
  IF(AND(VALUE(LEFT($A630,3))=312,LEFT($G630,10)="Unincepted",$B630="O "),VLOOKUP(" ULO",_312_Table3,MATCH('312'!$V$16,_312_Table3_ColumnLookup,0),FALSE),
  IF(AND(VALUE(LEFT($A630,3))=312,LEFT($G630,10)="Unincepted",$B630="Q "),VLOOKUP(" ULO",_312_Table3,MATCH('312'!$X$16,_312_Table3_ColumnLookup,0),FALSE),
  IF(AND(VALUE(LEFT($A630,3))=312,LEFT($G630,10)="Unincepted"),VLOOKUP(" ULO",_312_Table3,MATCH(LEFT($B630,1),_312_Table3_ColumnLookup,0),FALSE),
  IF(AND(VALUE(LEFT($A630,3))=312,LEFT($G630,5)="Total",$B630="G "),VLOOKUP('312'!$F$80,_312_Table3,MATCH('312'!$N$16,_312_Table3_ColumnLookup,0),FALSE),
  IF(AND(VALUE(LEFT($A630,3))=312,LEFT($G630,5)="Total",$B630="O "),VLOOKUP('312'!$F$80,_312_Table3,MATCH('312'!$V$16,_312_Table3_ColumnLookup,0),FALSE),
  IF(AND(VALUE(LEFT($A630,3))=312,LEFT($G630,5)="Total",$B630="Q "),VLOOKUP('312'!$F$80,_312_Table3,MATCH('312'!$X$16,_312_Table3_ColumnLookup,0),FALSE),
  IF(AND(VALUE(LEFT($A630,3))=312,LEFT($G630,5)="Total"),VLOOKUP('312'!$F$80,_312_Table3,MATCH(LEFT($B630,1),_312_Table3_ColumnLookup,0),FALSE),
  IF(AND(VALUE(LEFT($A630,3))=312,LEN($I630)=4,$B630="G"),VLOOKUP($I630,_312_Table3,MATCH('312'!$N$16,_312_Table3_ColumnLookup,0),FALSE),
  IF(AND(VALUE(LEFT($A630,3))=312,LEN($I630)=4,$B630="O"),VLOOKUP($I630,_312_Table3,MATCH('312'!$V$16,_312_Table3_ColumnLookup,0),FALSE),
  IF(AND(VALUE(LEFT($A630,3))=312,LEN($I630)=4,$B630="Q"),VLOOKUP($I630,_312_Table3,MATCH('312'!$X$16,_312_Table3_ColumnLookup,0),FALSE),
  IF(AND(VALUE(LEFT($A630,3))=312,LEN($I630)=4),VLOOKUP($I630,_312_Table3,MATCH(LEFT($B630,1),_312_Table3_ColumnLookup,0),FALSE)
+N("312"),
  IF(VALUE(LEFT($A630,3))=313,VLOOKUP(VALUE(MID($B630,2,1)),_313_Table3,MATCH(MID($B630,1,1),_313_Table3_ColumnLookup,0),FALSE)
+N("313"),
  IF(AND(VALUE(LEFT($A630,3))=314,LEN($B630)=3),VLOOKUP(VALUE(MID($B630,2,2)),_314_Table3,MATCH(MID($B630,1,1),_314_Table3_ColumnLookup,0),FALSE),
  IF(VALUE(LEFT($A630,3))=314,VLOOKUP(VALUE(MID($B630,2,1)),_314_Table3,MATCH(MID($B630,1,1),_314_Table3_ColumnLookup,0),FALSE)
+N("314"),
""))))))))))))))))))))))))</f>
        <v>#NAME?</v>
      </c>
      <c r="G630" t="s">
        <v>1161</v>
      </c>
      <c r="H630" s="321">
        <f>IFERROR(
IF(ISERROR($D630)=FALSE,$D630,IF(ISERROR($E630)=FALSE,$E630,IF(ISERROR($F630)=FALSE,$F630
+N("012 checkboxes"),
IF(
IF(OR(LEFT($A630,9)="Syndicate",LEFT($A630,12)="NewSyndicate"),VLOOKUP($A630,'012'!$J:$ZW,MATCH("Link to button",'012'!$J$1:$ZW$1,0),0)
+N("309 checkbox"),
IF($C630="309 LCR Summary0",VLOOKUP("Notes990",'309'!$P:$ZZ,MATCH("Link to button",'309'!$P$1:$ZZ$1,0),0)
+N("313 checkboxes"),
IF($C630="313 Financial Information0LcmVsScr",IF($C630="309 LCR Summary0",VLOOKUP("LcmVsScr",'309'!$N:$ZZ,MATCH("Link to button",'309'!$N$1:$ZZ$1,0),0),
IF($C630="313 Financial Information0LcrDocAttached",IF($C630="309 LCR Summary0",VLOOKUP("LcrDocAttached",'309'!$N:$ZZ,MATCH("Link to button",'309'!$N$1:$ZZ$1,0),
0)))))))=1,TRUE,FALSE)
))),"")</f>
        <v>0</v>
      </c>
      <c r="I630">
        <v>2014</v>
      </c>
    </row>
    <row r="631" spans="1:9" customFormat="1">
      <c r="A631" s="237" t="str">
        <f>VLOOKUP($G631,CSVLookups!$B:$R,MATCH(A$1,CSVLookups!$B$1:$R$1,0),FALSE)</f>
        <v>312 Projected Solvency II Technical Provisions at Time Zero</v>
      </c>
      <c r="B631" s="237" t="str">
        <f>VLOOKUP($G631,CSVLookups!$B:$R,MATCH(B$1,CSVLookups!$B$1:$R$1,0),FALSE)</f>
        <v>P</v>
      </c>
      <c r="C631" s="238" t="str">
        <f t="shared" si="10"/>
        <v>312 Projected Solvency II Technical Provisions at Time ZeroP2014</v>
      </c>
      <c r="D631" s="238">
        <f>IF(AND(VALUE(LEFT($A631,3))=309,LEN($B631)=3),VLOOKUP(VALUE(MID($B631,2,2)),_309_Table1,MATCH(MID($B631,1,1),_309_Table1_ColumnLookup,0),FALSE),
  IF($C631="309 LCR SummaryA",OneYearSCR,IF($C631="309 LCR SummaryB",UltimateSCR,IF(VALUE(LEFT($A631,3))=309,VLOOKUP(VALUE(MID($B631,2,1)),_309_Table1,MATCH(MID($B631,1,1),_309_Table1_ColumnLookup,0),FALSE)
+N("309"),
  IF(VALUE(LEFT($A631,3))=310,VLOOKUP(VALUE(MID($B631,2,1)),_310_Table1,MATCH(MID($B631,1,1),_310_Table1_ColumnLookup,0),FALSE)
+N("310"),
  IF(AND(VALUE(LEFT($A631,3))=311,LEN($I631)=4),VLOOKUP($I631,_311_Table1,MATCH($B631,_311_Table1_ColumnLookup,0),FALSE),
  IF(AND(VALUE(LEFT($A631,3))=311,OR($B631="I2",$B631="J2",$B631="K2",$B631="L2")),VLOOKUP('311'!$G$58,_311_Table1,MATCH(MID($B631,1,1),_311_Table1_ColumnLookup,0),FALSE),
  IF(AND(VALUE(LEFT($A631,3))=311,RIGHT($B631,5)="Total"),VLOOKUP('311'!$G$59,_311_Table1,MATCH(MID($B631,1,1),_311_Table1_ColumnLookup,0),FALSE),
  IF(VALUE(LEFT($A631,3))=311,VLOOKUP(VALUE(MID($B631,2,1)),_311_Table1,MATCH(MID($B631,1,1),_311_Table1_ColumnLookup,0),FALSE)
+N("311"),
  IF(AND(VALUE(LEFT($A631,3))=312,LEFT($G631,10)="Unincepted",$B631="G "),VLOOKUP(" ULO",_312_Table1,MATCH('312'!$N$16,_312_Table1_ColumnLookup,0),FALSE),
  IF(AND(VALUE(LEFT($A631,3))=312,LEFT($G631,10)="Unincepted",$B631="O "),VLOOKUP(" ULO",_312_Table1,MATCH('312'!$V$16,_312_Table1_ColumnLookup,0),FALSE),
  IF(AND(VALUE(LEFT($A631,3))=312,LEFT($G631,10)="Unincepted",$B631="Q "),VLOOKUP(" ULO",_312_Table1,MATCH('312'!$X$16,_312_Table1_ColumnLookup,0),FALSE),
  IF(AND(VALUE(LEFT($A631,3))=312,LEFT($G631,10)="Unincepted"),VLOOKUP(" ULO",_312_Table1,MATCH(LEFT($B631,1),_312_Table1_ColumnLookup,0),FALSE),
  IF(AND(VALUE(LEFT($A631,3))=312,LEFT($G631,5)="Total",$B631="G "),VLOOKUP('312'!$F$80,_312_Table1,MATCH('312'!$N$16,_312_Table1_ColumnLookup,0),FALSE),
  IF(AND(VALUE(LEFT($A631,3))=312,LEFT($G631,5)="Total",$B631="O "),VLOOKUP('312'!$F$80,_312_Table1,MATCH('312'!$V$16,_312_Table1_ColumnLookup,0),FALSE),
  IF(AND(VALUE(LEFT($A631,3))=312,LEFT($G631,5)="Total",$B631="Q "),VLOOKUP('312'!$F$80,_312_Table1,MATCH('312'!$X$16,_312_Table1_ColumnLookup,0),FALSE),
  IF(AND(VALUE(LEFT($A631,3))=312,LEFT($G631,5)="Total"),VLOOKUP('312'!$F$80,_312_Table1,MATCH(LEFT($B631,1),_312_Table1_ColumnLookup,0),FALSE),
  IF(AND(VALUE(LEFT($A631,3))=312,LEN($I631)=4,$B631="G"),VLOOKUP($I631,_312_Table1,MATCH('312'!$N$16,_312_Table1_ColumnLookup,0),FALSE),
  IF(AND(VALUE(LEFT($A631,3))=312,LEN($I631)=4,$B631="O"),VLOOKUP($I631,_312_Table1,MATCH('312'!$V$16,_312_Table1_ColumnLookup,0),FALSE),
  IF(AND(VALUE(LEFT($A631,3))=312,LEN($I631)=4,$B631="Q"),VLOOKUP($I631,_312_Table1,MATCH('312'!$X$16,_312_Table1_ColumnLookup,0),FALSE),
  IF(AND(VALUE(LEFT($A631,3))=312,LEN($I631)=4),VLOOKUP($I631,_312_Table1,MATCH(LEFT($B631,1),_312_Table1_ColumnLookup,0),FALSE)
+N("312"),
  IF(VALUE(LEFT($A631,3))=313,VLOOKUP(VALUE(MID($B631,2,1)),_313_Table1,MATCH(MID($B631,1,1),_313_Table1_ColumnLookup,0),FALSE)
+N("313"),
  IF(AND(VALUE(LEFT($A631,3))=314,LEN($B631)=3),VLOOKUP(VALUE(MID($B631,2,2)),_314_Table1,MATCH(MID($B631,1,1),_314_Table1_ColumnLookup,0),FALSE),
  IF(VALUE(LEFT($A631,3))=314,VLOOKUP(VALUE(MID($B631,2,1)),_314_Table1,MATCH(MID($B631,1,1),_314_Table1_ColumnLookup,0),FALSE)
+N("314"),
""))))))))))))))))))))))))</f>
        <v>0</v>
      </c>
      <c r="E631" s="238" t="e">
        <f>IF(AND(VALUE(LEFT($A631,3))=309,LEN($B631)=3),VLOOKUP(VALUE(MID($B631,2,2)),_309_Table2,MATCH(MID($B631,1,1),_309_Table2_ColumnLookup,0),FALSE),
  IF($C631="309 LCR SummaryA",OneYearSCR,IF($C631="309 LCR SummaryB",UltimateSCR,IF(VALUE(LEFT($A631,3))=309,VLOOKUP(VALUE(MID($B631,2,1)),_309_Table2,MATCH(MID($B631,1,1),_309_Table2_ColumnLookup,0),FALSE)
+N("309"),
  IF(VALUE(LEFT($A631,3))=310,VLOOKUP(VALUE(MID($B631,2,1)),_310_Table2,MATCH(MID($B631,1,1),_310_Table2_ColumnLookup,0),FALSE)
+N("310"),
  IF(AND(VALUE(LEFT($A631,3))=311,LEN($I631)=4),VLOOKUP($I631,_311_Table2,MATCH($B631,_311_Table2_ColumnLookup,0),FALSE),
  IF(AND(VALUE(LEFT($A631,3))=311,OR($B631="I2",$B631="J2",$B631="K2",$B631="L2")),VLOOKUP('311'!$G$58,_311_Table2,MATCH(MID($B631,1,1),_311_Table2_ColumnLookup,0),FALSE),
  IF(AND(VALUE(LEFT($A631,3))=311,RIGHT($B631,5)="Total"),VLOOKUP('311'!$G$59,_311_Table2,MATCH(MID($B631,1,1),_311_Table2_ColumnLookup,0),FALSE),
  IF(VALUE(LEFT($A631,3))=311,VLOOKUP(VALUE(MID($B631,2,1)),_311_Table2,MATCH(MID($B631,1,1),_311_Table2_ColumnLookup,0),FALSE)
+N("311"),
  IF(AND(VALUE(LEFT($A631,3))=312,LEFT($G631,10)="Unincepted",$B631="G "),VLOOKUP(" ULO",_312_Table2,MATCH('312'!$N$16,_312_Table2_ColumnLookup,0),FALSE),
  IF(AND(VALUE(LEFT($A631,3))=312,LEFT($G631,10)="Unincepted",$B631="O "),VLOOKUP(" ULO",_312_Table2,MATCH('312'!$V$16,_312_Table2_ColumnLookup,0),FALSE),
  IF(AND(VALUE(LEFT($A631,3))=312,LEFT($G631,10)="Unincepted",$B631="Q "),VLOOKUP(" ULO",_312_Table2,MATCH('312'!$X$16,_312_Table2_ColumnLookup,0),FALSE),
  IF(AND(VALUE(LEFT($A631,3))=312,LEFT($G631,10)="Unincepted"),VLOOKUP(" ULO",_312_Table2,MATCH(LEFT($B631,1),_312_Table2_ColumnLookup,0),FALSE),
  IF(AND(VALUE(LEFT($A631,3))=312,LEFT($G631,5)="Total",$B631="G "),VLOOKUP('312'!$F$80,_312_Table2,MATCH('312'!$N$16,_312_Table2_ColumnLookup,0),FALSE),
  IF(AND(VALUE(LEFT($A631,3))=312,LEFT($G631,5)="Total",$B631="O "),VLOOKUP('312'!$F$80,_312_Table2,MATCH('312'!$V$16,_312_Table2_ColumnLookup,0),FALSE),
  IF(AND(VALUE(LEFT($A631,3))=312,LEFT($G631,5)="Total",$B631="Q "),VLOOKUP('312'!$F$80,_312_Table2,MATCH('312'!$X$16,_312_Table2_ColumnLookup,0),FALSE),
  IF(AND(VALUE(LEFT($A631,3))=312,LEFT($G631,5)="Total"),VLOOKUP('312'!$F$80,_312_Table2,MATCH(LEFT($B631,1),_312_Table2_ColumnLookup,0),FALSE),
  IF(AND(VALUE(LEFT($A631,3))=312,LEN($I631)=4,$B631="G"),VLOOKUP($I631,_312_Table2,MATCH('312'!$N$16,_312_Table2_ColumnLookup,0),FALSE),
  IF(AND(VALUE(LEFT($A631,3))=312,LEN($I631)=4,$B631="O"),VLOOKUP($I631,_312_Table2,MATCH('312'!$V$16,_312_Table2_ColumnLookup,0),FALSE),
  IF(AND(VALUE(LEFT($A631,3))=312,LEN($I631)=4,$B631="Q"),VLOOKUP($I631,_312_Table2,MATCH('312'!$X$16,_312_Table2_ColumnLookup,0),FALSE),
  IF(AND(VALUE(LEFT($A631,3))=312,LEN($I631)=4),VLOOKUP($I631,_312_Table2,MATCH(LEFT($B631,1),_312_Table2_ColumnLookup,0),FALSE)
+N("312"),
  IF(VALUE(LEFT($A631,3))=313,VLOOKUP(VALUE(MID($B631,2,1)),_313_Table2,MATCH(MID($B631,1,1),_313_Table2_ColumnLookup,0),FALSE)
+N("313"),
  IF(AND(VALUE(LEFT($A631,3))=314,LEN($B631)=3),VLOOKUP(VALUE(MID($B631,2,2)),_314_Table2,MATCH(MID($B631,1,1),_314_Table2_ColumnLookup,0),FALSE),
  IF(VALUE(LEFT($A631,3))=314,VLOOKUP(VALUE(MID($B631,2,1)),_314_Table2,MATCH(MID($B631,1,1),_314_Table2_ColumnLookup,0),FALSE)
+N("314"),
""))))))))))))))))))))))))</f>
        <v>#NAME?</v>
      </c>
      <c r="F631" s="238" t="e">
        <f>IF(AND(VALUE(LEFT($A631,3))=309,LEN($B631)=3),VLOOKUP(VALUE(MID($B631,2,2)),_309_Table3,MATCH(MID($B631,1,1),_309_Table3_ColumnLookup,0),FALSE),
  IF($C631="309 LCR SummaryA",OneYearSCR,IF($C631="309 LCR SummaryB",UltimateSCR,IF(VALUE(LEFT($A631,3))=309,VLOOKUP(VALUE(MID($B631,2,1)),_309_Table3,MATCH(MID($B631,1,1),_309_Table3_ColumnLookup,0),FALSE)
+N("309"),
  IF(VALUE(LEFT($A631,3))=310,VLOOKUP(VALUE(MID($B631,2,1)),_310_Table3,MATCH(MID($B631,1,1),_310_Table3_ColumnLookup,0),FALSE)
+N("310"),
  IF(AND(VALUE(LEFT($A631,3))=311,LEN($I631)=4),VLOOKUP($I631,_311_Table3,MATCH($B631,_311_Table3_ColumnLookup,0),FALSE),
  IF(AND(VALUE(LEFT($A631,3))=311,OR($B631="I2",$B631="J2",$B631="K2",$B631="L2")),VLOOKUP('311'!$G$58,_311_Table3,MATCH(MID($B631,1,1),_311_Table3_ColumnLookup,0),FALSE),
  IF(AND(VALUE(LEFT($A631,3))=311,RIGHT($B631,5)="Total"),VLOOKUP('311'!$G$59,_311_Table3,MATCH(MID($B631,1,1),_311_Table3_ColumnLookup,0),FALSE),
  IF(VALUE(LEFT($A631,3))=311,VLOOKUP(VALUE(MID($B631,2,1)),_311_Table3,MATCH(MID($B631,1,1),_311_Table3_ColumnLookup,0),FALSE)
+N("311"),
  IF(AND(VALUE(LEFT($A631,3))=312,LEFT($G631,10)="Unincepted",$B631="G "),VLOOKUP(" ULO",_312_Table3,MATCH('312'!$N$16,_312_Table3_ColumnLookup,0),FALSE),
  IF(AND(VALUE(LEFT($A631,3))=312,LEFT($G631,10)="Unincepted",$B631="O "),VLOOKUP(" ULO",_312_Table3,MATCH('312'!$V$16,_312_Table3_ColumnLookup,0),FALSE),
  IF(AND(VALUE(LEFT($A631,3))=312,LEFT($G631,10)="Unincepted",$B631="Q "),VLOOKUP(" ULO",_312_Table3,MATCH('312'!$X$16,_312_Table3_ColumnLookup,0),FALSE),
  IF(AND(VALUE(LEFT($A631,3))=312,LEFT($G631,10)="Unincepted"),VLOOKUP(" ULO",_312_Table3,MATCH(LEFT($B631,1),_312_Table3_ColumnLookup,0),FALSE),
  IF(AND(VALUE(LEFT($A631,3))=312,LEFT($G631,5)="Total",$B631="G "),VLOOKUP('312'!$F$80,_312_Table3,MATCH('312'!$N$16,_312_Table3_ColumnLookup,0),FALSE),
  IF(AND(VALUE(LEFT($A631,3))=312,LEFT($G631,5)="Total",$B631="O "),VLOOKUP('312'!$F$80,_312_Table3,MATCH('312'!$V$16,_312_Table3_ColumnLookup,0),FALSE),
  IF(AND(VALUE(LEFT($A631,3))=312,LEFT($G631,5)="Total",$B631="Q "),VLOOKUP('312'!$F$80,_312_Table3,MATCH('312'!$X$16,_312_Table3_ColumnLookup,0),FALSE),
  IF(AND(VALUE(LEFT($A631,3))=312,LEFT($G631,5)="Total"),VLOOKUP('312'!$F$80,_312_Table3,MATCH(LEFT($B631,1),_312_Table3_ColumnLookup,0),FALSE),
  IF(AND(VALUE(LEFT($A631,3))=312,LEN($I631)=4,$B631="G"),VLOOKUP($I631,_312_Table3,MATCH('312'!$N$16,_312_Table3_ColumnLookup,0),FALSE),
  IF(AND(VALUE(LEFT($A631,3))=312,LEN($I631)=4,$B631="O"),VLOOKUP($I631,_312_Table3,MATCH('312'!$V$16,_312_Table3_ColumnLookup,0),FALSE),
  IF(AND(VALUE(LEFT($A631,3))=312,LEN($I631)=4,$B631="Q"),VLOOKUP($I631,_312_Table3,MATCH('312'!$X$16,_312_Table3_ColumnLookup,0),FALSE),
  IF(AND(VALUE(LEFT($A631,3))=312,LEN($I631)=4),VLOOKUP($I631,_312_Table3,MATCH(LEFT($B631,1),_312_Table3_ColumnLookup,0),FALSE)
+N("312"),
  IF(VALUE(LEFT($A631,3))=313,VLOOKUP(VALUE(MID($B631,2,1)),_313_Table3,MATCH(MID($B631,1,1),_313_Table3_ColumnLookup,0),FALSE)
+N("313"),
  IF(AND(VALUE(LEFT($A631,3))=314,LEN($B631)=3),VLOOKUP(VALUE(MID($B631,2,2)),_314_Table3,MATCH(MID($B631,1,1),_314_Table3_ColumnLookup,0),FALSE),
  IF(VALUE(LEFT($A631,3))=314,VLOOKUP(VALUE(MID($B631,2,1)),_314_Table3,MATCH(MID($B631,1,1),_314_Table3_ColumnLookup,0),FALSE)
+N("314"),
""))))))))))))))))))))))))</f>
        <v>#NAME?</v>
      </c>
      <c r="G631" t="s">
        <v>1162</v>
      </c>
      <c r="H631" s="321">
        <f>IFERROR(
IF(ISERROR($D631)=FALSE,$D631,IF(ISERROR($E631)=FALSE,$E631,IF(ISERROR($F631)=FALSE,$F631
+N("012 checkboxes"),
IF(
IF(OR(LEFT($A631,9)="Syndicate",LEFT($A631,12)="NewSyndicate"),VLOOKUP($A631,'012'!$J:$ZW,MATCH("Link to button",'012'!$J$1:$ZW$1,0),0)
+N("309 checkbox"),
IF($C631="309 LCR Summary0",VLOOKUP("Notes990",'309'!$P:$ZZ,MATCH("Link to button",'309'!$P$1:$ZZ$1,0),0)
+N("313 checkboxes"),
IF($C631="313 Financial Information0LcmVsScr",IF($C631="309 LCR Summary0",VLOOKUP("LcmVsScr",'309'!$N:$ZZ,MATCH("Link to button",'309'!$N$1:$ZZ$1,0),0),
IF($C631="313 Financial Information0LcrDocAttached",IF($C631="309 LCR Summary0",VLOOKUP("LcrDocAttached",'309'!$N:$ZZ,MATCH("Link to button",'309'!$N$1:$ZZ$1,0),
0)))))))=1,TRUE,FALSE)
))),"")</f>
        <v>0</v>
      </c>
      <c r="I631">
        <v>2014</v>
      </c>
    </row>
    <row r="632" spans="1:9" customFormat="1">
      <c r="A632" s="237" t="str">
        <f>VLOOKUP($G632,CSVLookups!$B:$R,MATCH(A$1,CSVLookups!$B$1:$R$1,0),FALSE)</f>
        <v>312 Projected Solvency II Technical Provisions at Time Zero</v>
      </c>
      <c r="B632" s="237" t="str">
        <f>VLOOKUP($G632,CSVLookups!$B:$R,MATCH(B$1,CSVLookups!$B$1:$R$1,0),FALSE)</f>
        <v>Q</v>
      </c>
      <c r="C632" s="238" t="str">
        <f t="shared" si="10"/>
        <v>312 Projected Solvency II Technical Provisions at Time ZeroQ2014</v>
      </c>
      <c r="D632" s="238">
        <f>IF(AND(VALUE(LEFT($A632,3))=309,LEN($B632)=3),VLOOKUP(VALUE(MID($B632,2,2)),_309_Table1,MATCH(MID($B632,1,1),_309_Table1_ColumnLookup,0),FALSE),
  IF($C632="309 LCR SummaryA",OneYearSCR,IF($C632="309 LCR SummaryB",UltimateSCR,IF(VALUE(LEFT($A632,3))=309,VLOOKUP(VALUE(MID($B632,2,1)),_309_Table1,MATCH(MID($B632,1,1),_309_Table1_ColumnLookup,0),FALSE)
+N("309"),
  IF(VALUE(LEFT($A632,3))=310,VLOOKUP(VALUE(MID($B632,2,1)),_310_Table1,MATCH(MID($B632,1,1),_310_Table1_ColumnLookup,0),FALSE)
+N("310"),
  IF(AND(VALUE(LEFT($A632,3))=311,LEN($I632)=4),VLOOKUP($I632,_311_Table1,MATCH($B632,_311_Table1_ColumnLookup,0),FALSE),
  IF(AND(VALUE(LEFT($A632,3))=311,OR($B632="I2",$B632="J2",$B632="K2",$B632="L2")),VLOOKUP('311'!$G$58,_311_Table1,MATCH(MID($B632,1,1),_311_Table1_ColumnLookup,0),FALSE),
  IF(AND(VALUE(LEFT($A632,3))=311,RIGHT($B632,5)="Total"),VLOOKUP('311'!$G$59,_311_Table1,MATCH(MID($B632,1,1),_311_Table1_ColumnLookup,0),FALSE),
  IF(VALUE(LEFT($A632,3))=311,VLOOKUP(VALUE(MID($B632,2,1)),_311_Table1,MATCH(MID($B632,1,1),_311_Table1_ColumnLookup,0),FALSE)
+N("311"),
  IF(AND(VALUE(LEFT($A632,3))=312,LEFT($G632,10)="Unincepted",$B632="G "),VLOOKUP(" ULO",_312_Table1,MATCH('312'!$N$16,_312_Table1_ColumnLookup,0),FALSE),
  IF(AND(VALUE(LEFT($A632,3))=312,LEFT($G632,10)="Unincepted",$B632="O "),VLOOKUP(" ULO",_312_Table1,MATCH('312'!$V$16,_312_Table1_ColumnLookup,0),FALSE),
  IF(AND(VALUE(LEFT($A632,3))=312,LEFT($G632,10)="Unincepted",$B632="Q "),VLOOKUP(" ULO",_312_Table1,MATCH('312'!$X$16,_312_Table1_ColumnLookup,0),FALSE),
  IF(AND(VALUE(LEFT($A632,3))=312,LEFT($G632,10)="Unincepted"),VLOOKUP(" ULO",_312_Table1,MATCH(LEFT($B632,1),_312_Table1_ColumnLookup,0),FALSE),
  IF(AND(VALUE(LEFT($A632,3))=312,LEFT($G632,5)="Total",$B632="G "),VLOOKUP('312'!$F$80,_312_Table1,MATCH('312'!$N$16,_312_Table1_ColumnLookup,0),FALSE),
  IF(AND(VALUE(LEFT($A632,3))=312,LEFT($G632,5)="Total",$B632="O "),VLOOKUP('312'!$F$80,_312_Table1,MATCH('312'!$V$16,_312_Table1_ColumnLookup,0),FALSE),
  IF(AND(VALUE(LEFT($A632,3))=312,LEFT($G632,5)="Total",$B632="Q "),VLOOKUP('312'!$F$80,_312_Table1,MATCH('312'!$X$16,_312_Table1_ColumnLookup,0),FALSE),
  IF(AND(VALUE(LEFT($A632,3))=312,LEFT($G632,5)="Total"),VLOOKUP('312'!$F$80,_312_Table1,MATCH(LEFT($B632,1),_312_Table1_ColumnLookup,0),FALSE),
  IF(AND(VALUE(LEFT($A632,3))=312,LEN($I632)=4,$B632="G"),VLOOKUP($I632,_312_Table1,MATCH('312'!$N$16,_312_Table1_ColumnLookup,0),FALSE),
  IF(AND(VALUE(LEFT($A632,3))=312,LEN($I632)=4,$B632="O"),VLOOKUP($I632,_312_Table1,MATCH('312'!$V$16,_312_Table1_ColumnLookup,0),FALSE),
  IF(AND(VALUE(LEFT($A632,3))=312,LEN($I632)=4,$B632="Q"),VLOOKUP($I632,_312_Table1,MATCH('312'!$X$16,_312_Table1_ColumnLookup,0),FALSE),
  IF(AND(VALUE(LEFT($A632,3))=312,LEN($I632)=4),VLOOKUP($I632,_312_Table1,MATCH(LEFT($B632,1),_312_Table1_ColumnLookup,0),FALSE)
+N("312"),
  IF(VALUE(LEFT($A632,3))=313,VLOOKUP(VALUE(MID($B632,2,1)),_313_Table1,MATCH(MID($B632,1,1),_313_Table1_ColumnLookup,0),FALSE)
+N("313"),
  IF(AND(VALUE(LEFT($A632,3))=314,LEN($B632)=3),VLOOKUP(VALUE(MID($B632,2,2)),_314_Table1,MATCH(MID($B632,1,1),_314_Table1_ColumnLookup,0),FALSE),
  IF(VALUE(LEFT($A632,3))=314,VLOOKUP(VALUE(MID($B632,2,1)),_314_Table1,MATCH(MID($B632,1,1),_314_Table1_ColumnLookup,0),FALSE)
+N("314"),
""))))))))))))))))))))))))</f>
        <v>0</v>
      </c>
      <c r="E632" s="238" t="e">
        <f>IF(AND(VALUE(LEFT($A632,3))=309,LEN($B632)=3),VLOOKUP(VALUE(MID($B632,2,2)),_309_Table2,MATCH(MID($B632,1,1),_309_Table2_ColumnLookup,0),FALSE),
  IF($C632="309 LCR SummaryA",OneYearSCR,IF($C632="309 LCR SummaryB",UltimateSCR,IF(VALUE(LEFT($A632,3))=309,VLOOKUP(VALUE(MID($B632,2,1)),_309_Table2,MATCH(MID($B632,1,1),_309_Table2_ColumnLookup,0),FALSE)
+N("309"),
  IF(VALUE(LEFT($A632,3))=310,VLOOKUP(VALUE(MID($B632,2,1)),_310_Table2,MATCH(MID($B632,1,1),_310_Table2_ColumnLookup,0),FALSE)
+N("310"),
  IF(AND(VALUE(LEFT($A632,3))=311,LEN($I632)=4),VLOOKUP($I632,_311_Table2,MATCH($B632,_311_Table2_ColumnLookup,0),FALSE),
  IF(AND(VALUE(LEFT($A632,3))=311,OR($B632="I2",$B632="J2",$B632="K2",$B632="L2")),VLOOKUP('311'!$G$58,_311_Table2,MATCH(MID($B632,1,1),_311_Table2_ColumnLookup,0),FALSE),
  IF(AND(VALUE(LEFT($A632,3))=311,RIGHT($B632,5)="Total"),VLOOKUP('311'!$G$59,_311_Table2,MATCH(MID($B632,1,1),_311_Table2_ColumnLookup,0),FALSE),
  IF(VALUE(LEFT($A632,3))=311,VLOOKUP(VALUE(MID($B632,2,1)),_311_Table2,MATCH(MID($B632,1,1),_311_Table2_ColumnLookup,0),FALSE)
+N("311"),
  IF(AND(VALUE(LEFT($A632,3))=312,LEFT($G632,10)="Unincepted",$B632="G "),VLOOKUP(" ULO",_312_Table2,MATCH('312'!$N$16,_312_Table2_ColumnLookup,0),FALSE),
  IF(AND(VALUE(LEFT($A632,3))=312,LEFT($G632,10)="Unincepted",$B632="O "),VLOOKUP(" ULO",_312_Table2,MATCH('312'!$V$16,_312_Table2_ColumnLookup,0),FALSE),
  IF(AND(VALUE(LEFT($A632,3))=312,LEFT($G632,10)="Unincepted",$B632="Q "),VLOOKUP(" ULO",_312_Table2,MATCH('312'!$X$16,_312_Table2_ColumnLookup,0),FALSE),
  IF(AND(VALUE(LEFT($A632,3))=312,LEFT($G632,10)="Unincepted"),VLOOKUP(" ULO",_312_Table2,MATCH(LEFT($B632,1),_312_Table2_ColumnLookup,0),FALSE),
  IF(AND(VALUE(LEFT($A632,3))=312,LEFT($G632,5)="Total",$B632="G "),VLOOKUP('312'!$F$80,_312_Table2,MATCH('312'!$N$16,_312_Table2_ColumnLookup,0),FALSE),
  IF(AND(VALUE(LEFT($A632,3))=312,LEFT($G632,5)="Total",$B632="O "),VLOOKUP('312'!$F$80,_312_Table2,MATCH('312'!$V$16,_312_Table2_ColumnLookup,0),FALSE),
  IF(AND(VALUE(LEFT($A632,3))=312,LEFT($G632,5)="Total",$B632="Q "),VLOOKUP('312'!$F$80,_312_Table2,MATCH('312'!$X$16,_312_Table2_ColumnLookup,0),FALSE),
  IF(AND(VALUE(LEFT($A632,3))=312,LEFT($G632,5)="Total"),VLOOKUP('312'!$F$80,_312_Table2,MATCH(LEFT($B632,1),_312_Table2_ColumnLookup,0),FALSE),
  IF(AND(VALUE(LEFT($A632,3))=312,LEN($I632)=4,$B632="G"),VLOOKUP($I632,_312_Table2,MATCH('312'!$N$16,_312_Table2_ColumnLookup,0),FALSE),
  IF(AND(VALUE(LEFT($A632,3))=312,LEN($I632)=4,$B632="O"),VLOOKUP($I632,_312_Table2,MATCH('312'!$V$16,_312_Table2_ColumnLookup,0),FALSE),
  IF(AND(VALUE(LEFT($A632,3))=312,LEN($I632)=4,$B632="Q"),VLOOKUP($I632,_312_Table2,MATCH('312'!$X$16,_312_Table2_ColumnLookup,0),FALSE),
  IF(AND(VALUE(LEFT($A632,3))=312,LEN($I632)=4),VLOOKUP($I632,_312_Table2,MATCH(LEFT($B632,1),_312_Table2_ColumnLookup,0),FALSE)
+N("312"),
  IF(VALUE(LEFT($A632,3))=313,VLOOKUP(VALUE(MID($B632,2,1)),_313_Table2,MATCH(MID($B632,1,1),_313_Table2_ColumnLookup,0),FALSE)
+N("313"),
  IF(AND(VALUE(LEFT($A632,3))=314,LEN($B632)=3),VLOOKUP(VALUE(MID($B632,2,2)),_314_Table2,MATCH(MID($B632,1,1),_314_Table2_ColumnLookup,0),FALSE),
  IF(VALUE(LEFT($A632,3))=314,VLOOKUP(VALUE(MID($B632,2,1)),_314_Table2,MATCH(MID($B632,1,1),_314_Table2_ColumnLookup,0),FALSE)
+N("314"),
""))))))))))))))))))))))))</f>
        <v>#NAME?</v>
      </c>
      <c r="F632" s="238" t="e">
        <f>IF(AND(VALUE(LEFT($A632,3))=309,LEN($B632)=3),VLOOKUP(VALUE(MID($B632,2,2)),_309_Table3,MATCH(MID($B632,1,1),_309_Table3_ColumnLookup,0),FALSE),
  IF($C632="309 LCR SummaryA",OneYearSCR,IF($C632="309 LCR SummaryB",UltimateSCR,IF(VALUE(LEFT($A632,3))=309,VLOOKUP(VALUE(MID($B632,2,1)),_309_Table3,MATCH(MID($B632,1,1),_309_Table3_ColumnLookup,0),FALSE)
+N("309"),
  IF(VALUE(LEFT($A632,3))=310,VLOOKUP(VALUE(MID($B632,2,1)),_310_Table3,MATCH(MID($B632,1,1),_310_Table3_ColumnLookup,0),FALSE)
+N("310"),
  IF(AND(VALUE(LEFT($A632,3))=311,LEN($I632)=4),VLOOKUP($I632,_311_Table3,MATCH($B632,_311_Table3_ColumnLookup,0),FALSE),
  IF(AND(VALUE(LEFT($A632,3))=311,OR($B632="I2",$B632="J2",$B632="K2",$B632="L2")),VLOOKUP('311'!$G$58,_311_Table3,MATCH(MID($B632,1,1),_311_Table3_ColumnLookup,0),FALSE),
  IF(AND(VALUE(LEFT($A632,3))=311,RIGHT($B632,5)="Total"),VLOOKUP('311'!$G$59,_311_Table3,MATCH(MID($B632,1,1),_311_Table3_ColumnLookup,0),FALSE),
  IF(VALUE(LEFT($A632,3))=311,VLOOKUP(VALUE(MID($B632,2,1)),_311_Table3,MATCH(MID($B632,1,1),_311_Table3_ColumnLookup,0),FALSE)
+N("311"),
  IF(AND(VALUE(LEFT($A632,3))=312,LEFT($G632,10)="Unincepted",$B632="G "),VLOOKUP(" ULO",_312_Table3,MATCH('312'!$N$16,_312_Table3_ColumnLookup,0),FALSE),
  IF(AND(VALUE(LEFT($A632,3))=312,LEFT($G632,10)="Unincepted",$B632="O "),VLOOKUP(" ULO",_312_Table3,MATCH('312'!$V$16,_312_Table3_ColumnLookup,0),FALSE),
  IF(AND(VALUE(LEFT($A632,3))=312,LEFT($G632,10)="Unincepted",$B632="Q "),VLOOKUP(" ULO",_312_Table3,MATCH('312'!$X$16,_312_Table3_ColumnLookup,0),FALSE),
  IF(AND(VALUE(LEFT($A632,3))=312,LEFT($G632,10)="Unincepted"),VLOOKUP(" ULO",_312_Table3,MATCH(LEFT($B632,1),_312_Table3_ColumnLookup,0),FALSE),
  IF(AND(VALUE(LEFT($A632,3))=312,LEFT($G632,5)="Total",$B632="G "),VLOOKUP('312'!$F$80,_312_Table3,MATCH('312'!$N$16,_312_Table3_ColumnLookup,0),FALSE),
  IF(AND(VALUE(LEFT($A632,3))=312,LEFT($G632,5)="Total",$B632="O "),VLOOKUP('312'!$F$80,_312_Table3,MATCH('312'!$V$16,_312_Table3_ColumnLookup,0),FALSE),
  IF(AND(VALUE(LEFT($A632,3))=312,LEFT($G632,5)="Total",$B632="Q "),VLOOKUP('312'!$F$80,_312_Table3,MATCH('312'!$X$16,_312_Table3_ColumnLookup,0),FALSE),
  IF(AND(VALUE(LEFT($A632,3))=312,LEFT($G632,5)="Total"),VLOOKUP('312'!$F$80,_312_Table3,MATCH(LEFT($B632,1),_312_Table3_ColumnLookup,0),FALSE),
  IF(AND(VALUE(LEFT($A632,3))=312,LEN($I632)=4,$B632="G"),VLOOKUP($I632,_312_Table3,MATCH('312'!$N$16,_312_Table3_ColumnLookup,0),FALSE),
  IF(AND(VALUE(LEFT($A632,3))=312,LEN($I632)=4,$B632="O"),VLOOKUP($I632,_312_Table3,MATCH('312'!$V$16,_312_Table3_ColumnLookup,0),FALSE),
  IF(AND(VALUE(LEFT($A632,3))=312,LEN($I632)=4,$B632="Q"),VLOOKUP($I632,_312_Table3,MATCH('312'!$X$16,_312_Table3_ColumnLookup,0),FALSE),
  IF(AND(VALUE(LEFT($A632,3))=312,LEN($I632)=4),VLOOKUP($I632,_312_Table3,MATCH(LEFT($B632,1),_312_Table3_ColumnLookup,0),FALSE)
+N("312"),
  IF(VALUE(LEFT($A632,3))=313,VLOOKUP(VALUE(MID($B632,2,1)),_313_Table3,MATCH(MID($B632,1,1),_313_Table3_ColumnLookup,0),FALSE)
+N("313"),
  IF(AND(VALUE(LEFT($A632,3))=314,LEN($B632)=3),VLOOKUP(VALUE(MID($B632,2,2)),_314_Table3,MATCH(MID($B632,1,1),_314_Table3_ColumnLookup,0),FALSE),
  IF(VALUE(LEFT($A632,3))=314,VLOOKUP(VALUE(MID($B632,2,1)),_314_Table3,MATCH(MID($B632,1,1),_314_Table3_ColumnLookup,0),FALSE)
+N("314"),
""))))))))))))))))))))))))</f>
        <v>#NAME?</v>
      </c>
      <c r="G632" t="s">
        <v>1163</v>
      </c>
      <c r="H632" s="321">
        <f>IFERROR(
IF(ISERROR($D632)=FALSE,$D632,IF(ISERROR($E632)=FALSE,$E632,IF(ISERROR($F632)=FALSE,$F632
+N("012 checkboxes"),
IF(
IF(OR(LEFT($A632,9)="Syndicate",LEFT($A632,12)="NewSyndicate"),VLOOKUP($A632,'012'!$J:$ZW,MATCH("Link to button",'012'!$J$1:$ZW$1,0),0)
+N("309 checkbox"),
IF($C632="309 LCR Summary0",VLOOKUP("Notes990",'309'!$P:$ZZ,MATCH("Link to button",'309'!$P$1:$ZZ$1,0),0)
+N("313 checkboxes"),
IF($C632="313 Financial Information0LcmVsScr",IF($C632="309 LCR Summary0",VLOOKUP("LcmVsScr",'309'!$N:$ZZ,MATCH("Link to button",'309'!$N$1:$ZZ$1,0),0),
IF($C632="313 Financial Information0LcrDocAttached",IF($C632="309 LCR Summary0",VLOOKUP("LcrDocAttached",'309'!$N:$ZZ,MATCH("Link to button",'309'!$N$1:$ZZ$1,0),
0)))))))=1,TRUE,FALSE)
))),"")</f>
        <v>0</v>
      </c>
      <c r="I632">
        <v>2014</v>
      </c>
    </row>
    <row r="633" spans="1:9" customFormat="1">
      <c r="A633" s="237" t="str">
        <f>VLOOKUP($G633,CSVLookups!$B:$R,MATCH(A$1,CSVLookups!$B$1:$R$1,0),FALSE)</f>
        <v>312 Projected Solvency II Technical Provisions at Time Zero</v>
      </c>
      <c r="B633" s="237" t="str">
        <f>VLOOKUP($G633,CSVLookups!$B:$R,MATCH(B$1,CSVLookups!$B$1:$R$1,0),FALSE)</f>
        <v>A</v>
      </c>
      <c r="C633" s="238" t="str">
        <f t="shared" si="10"/>
        <v>312 Projected Solvency II Technical Provisions at Time ZeroA2015</v>
      </c>
      <c r="D633" s="238">
        <f>IF(AND(VALUE(LEFT($A633,3))=309,LEN($B633)=3),VLOOKUP(VALUE(MID($B633,2,2)),_309_Table1,MATCH(MID($B633,1,1),_309_Table1_ColumnLookup,0),FALSE),
  IF($C633="309 LCR SummaryA",OneYearSCR,IF($C633="309 LCR SummaryB",UltimateSCR,IF(VALUE(LEFT($A633,3))=309,VLOOKUP(VALUE(MID($B633,2,1)),_309_Table1,MATCH(MID($B633,1,1),_309_Table1_ColumnLookup,0),FALSE)
+N("309"),
  IF(VALUE(LEFT($A633,3))=310,VLOOKUP(VALUE(MID($B633,2,1)),_310_Table1,MATCH(MID($B633,1,1),_310_Table1_ColumnLookup,0),FALSE)
+N("310"),
  IF(AND(VALUE(LEFT($A633,3))=311,LEN($I633)=4),VLOOKUP($I633,_311_Table1,MATCH($B633,_311_Table1_ColumnLookup,0),FALSE),
  IF(AND(VALUE(LEFT($A633,3))=311,OR($B633="I2",$B633="J2",$B633="K2",$B633="L2")),VLOOKUP('311'!$G$58,_311_Table1,MATCH(MID($B633,1,1),_311_Table1_ColumnLookup,0),FALSE),
  IF(AND(VALUE(LEFT($A633,3))=311,RIGHT($B633,5)="Total"),VLOOKUP('311'!$G$59,_311_Table1,MATCH(MID($B633,1,1),_311_Table1_ColumnLookup,0),FALSE),
  IF(VALUE(LEFT($A633,3))=311,VLOOKUP(VALUE(MID($B633,2,1)),_311_Table1,MATCH(MID($B633,1,1),_311_Table1_ColumnLookup,0),FALSE)
+N("311"),
  IF(AND(VALUE(LEFT($A633,3))=312,LEFT($G633,10)="Unincepted",$B633="G "),VLOOKUP(" ULO",_312_Table1,MATCH('312'!$N$16,_312_Table1_ColumnLookup,0),FALSE),
  IF(AND(VALUE(LEFT($A633,3))=312,LEFT($G633,10)="Unincepted",$B633="O "),VLOOKUP(" ULO",_312_Table1,MATCH('312'!$V$16,_312_Table1_ColumnLookup,0),FALSE),
  IF(AND(VALUE(LEFT($A633,3))=312,LEFT($G633,10)="Unincepted",$B633="Q "),VLOOKUP(" ULO",_312_Table1,MATCH('312'!$X$16,_312_Table1_ColumnLookup,0),FALSE),
  IF(AND(VALUE(LEFT($A633,3))=312,LEFT($G633,10)="Unincepted"),VLOOKUP(" ULO",_312_Table1,MATCH(LEFT($B633,1),_312_Table1_ColumnLookup,0),FALSE),
  IF(AND(VALUE(LEFT($A633,3))=312,LEFT($G633,5)="Total",$B633="G "),VLOOKUP('312'!$F$80,_312_Table1,MATCH('312'!$N$16,_312_Table1_ColumnLookup,0),FALSE),
  IF(AND(VALUE(LEFT($A633,3))=312,LEFT($G633,5)="Total",$B633="O "),VLOOKUP('312'!$F$80,_312_Table1,MATCH('312'!$V$16,_312_Table1_ColumnLookup,0),FALSE),
  IF(AND(VALUE(LEFT($A633,3))=312,LEFT($G633,5)="Total",$B633="Q "),VLOOKUP('312'!$F$80,_312_Table1,MATCH('312'!$X$16,_312_Table1_ColumnLookup,0),FALSE),
  IF(AND(VALUE(LEFT($A633,3))=312,LEFT($G633,5)="Total"),VLOOKUP('312'!$F$80,_312_Table1,MATCH(LEFT($B633,1),_312_Table1_ColumnLookup,0),FALSE),
  IF(AND(VALUE(LEFT($A633,3))=312,LEN($I633)=4,$B633="G"),VLOOKUP($I633,_312_Table1,MATCH('312'!$N$16,_312_Table1_ColumnLookup,0),FALSE),
  IF(AND(VALUE(LEFT($A633,3))=312,LEN($I633)=4,$B633="O"),VLOOKUP($I633,_312_Table1,MATCH('312'!$V$16,_312_Table1_ColumnLookup,0),FALSE),
  IF(AND(VALUE(LEFT($A633,3))=312,LEN($I633)=4,$B633="Q"),VLOOKUP($I633,_312_Table1,MATCH('312'!$X$16,_312_Table1_ColumnLookup,0),FALSE),
  IF(AND(VALUE(LEFT($A633,3))=312,LEN($I633)=4),VLOOKUP($I633,_312_Table1,MATCH(LEFT($B633,1),_312_Table1_ColumnLookup,0),FALSE)
+N("312"),
  IF(VALUE(LEFT($A633,3))=313,VLOOKUP(VALUE(MID($B633,2,1)),_313_Table1,MATCH(MID($B633,1,1),_313_Table1_ColumnLookup,0),FALSE)
+N("313"),
  IF(AND(VALUE(LEFT($A633,3))=314,LEN($B633)=3),VLOOKUP(VALUE(MID($B633,2,2)),_314_Table1,MATCH(MID($B633,1,1),_314_Table1_ColumnLookup,0),FALSE),
  IF(VALUE(LEFT($A633,3))=314,VLOOKUP(VALUE(MID($B633,2,1)),_314_Table1,MATCH(MID($B633,1,1),_314_Table1_ColumnLookup,0),FALSE)
+N("314"),
""))))))))))))))))))))))))</f>
        <v>0</v>
      </c>
      <c r="E633" s="238" t="e">
        <f>IF(AND(VALUE(LEFT($A633,3))=309,LEN($B633)=3),VLOOKUP(VALUE(MID($B633,2,2)),_309_Table2,MATCH(MID($B633,1,1),_309_Table2_ColumnLookup,0),FALSE),
  IF($C633="309 LCR SummaryA",OneYearSCR,IF($C633="309 LCR SummaryB",UltimateSCR,IF(VALUE(LEFT($A633,3))=309,VLOOKUP(VALUE(MID($B633,2,1)),_309_Table2,MATCH(MID($B633,1,1),_309_Table2_ColumnLookup,0),FALSE)
+N("309"),
  IF(VALUE(LEFT($A633,3))=310,VLOOKUP(VALUE(MID($B633,2,1)),_310_Table2,MATCH(MID($B633,1,1),_310_Table2_ColumnLookup,0),FALSE)
+N("310"),
  IF(AND(VALUE(LEFT($A633,3))=311,LEN($I633)=4),VLOOKUP($I633,_311_Table2,MATCH($B633,_311_Table2_ColumnLookup,0),FALSE),
  IF(AND(VALUE(LEFT($A633,3))=311,OR($B633="I2",$B633="J2",$B633="K2",$B633="L2")),VLOOKUP('311'!$G$58,_311_Table2,MATCH(MID($B633,1,1),_311_Table2_ColumnLookup,0),FALSE),
  IF(AND(VALUE(LEFT($A633,3))=311,RIGHT($B633,5)="Total"),VLOOKUP('311'!$G$59,_311_Table2,MATCH(MID($B633,1,1),_311_Table2_ColumnLookup,0),FALSE),
  IF(VALUE(LEFT($A633,3))=311,VLOOKUP(VALUE(MID($B633,2,1)),_311_Table2,MATCH(MID($B633,1,1),_311_Table2_ColumnLookup,0),FALSE)
+N("311"),
  IF(AND(VALUE(LEFT($A633,3))=312,LEFT($G633,10)="Unincepted",$B633="G "),VLOOKUP(" ULO",_312_Table2,MATCH('312'!$N$16,_312_Table2_ColumnLookup,0),FALSE),
  IF(AND(VALUE(LEFT($A633,3))=312,LEFT($G633,10)="Unincepted",$B633="O "),VLOOKUP(" ULO",_312_Table2,MATCH('312'!$V$16,_312_Table2_ColumnLookup,0),FALSE),
  IF(AND(VALUE(LEFT($A633,3))=312,LEFT($G633,10)="Unincepted",$B633="Q "),VLOOKUP(" ULO",_312_Table2,MATCH('312'!$X$16,_312_Table2_ColumnLookup,0),FALSE),
  IF(AND(VALUE(LEFT($A633,3))=312,LEFT($G633,10)="Unincepted"),VLOOKUP(" ULO",_312_Table2,MATCH(LEFT($B633,1),_312_Table2_ColumnLookup,0),FALSE),
  IF(AND(VALUE(LEFT($A633,3))=312,LEFT($G633,5)="Total",$B633="G "),VLOOKUP('312'!$F$80,_312_Table2,MATCH('312'!$N$16,_312_Table2_ColumnLookup,0),FALSE),
  IF(AND(VALUE(LEFT($A633,3))=312,LEFT($G633,5)="Total",$B633="O "),VLOOKUP('312'!$F$80,_312_Table2,MATCH('312'!$V$16,_312_Table2_ColumnLookup,0),FALSE),
  IF(AND(VALUE(LEFT($A633,3))=312,LEFT($G633,5)="Total",$B633="Q "),VLOOKUP('312'!$F$80,_312_Table2,MATCH('312'!$X$16,_312_Table2_ColumnLookup,0),FALSE),
  IF(AND(VALUE(LEFT($A633,3))=312,LEFT($G633,5)="Total"),VLOOKUP('312'!$F$80,_312_Table2,MATCH(LEFT($B633,1),_312_Table2_ColumnLookup,0),FALSE),
  IF(AND(VALUE(LEFT($A633,3))=312,LEN($I633)=4,$B633="G"),VLOOKUP($I633,_312_Table2,MATCH('312'!$N$16,_312_Table2_ColumnLookup,0),FALSE),
  IF(AND(VALUE(LEFT($A633,3))=312,LEN($I633)=4,$B633="O"),VLOOKUP($I633,_312_Table2,MATCH('312'!$V$16,_312_Table2_ColumnLookup,0),FALSE),
  IF(AND(VALUE(LEFT($A633,3))=312,LEN($I633)=4,$B633="Q"),VLOOKUP($I633,_312_Table2,MATCH('312'!$X$16,_312_Table2_ColumnLookup,0),FALSE),
  IF(AND(VALUE(LEFT($A633,3))=312,LEN($I633)=4),VLOOKUP($I633,_312_Table2,MATCH(LEFT($B633,1),_312_Table2_ColumnLookup,0),FALSE)
+N("312"),
  IF(VALUE(LEFT($A633,3))=313,VLOOKUP(VALUE(MID($B633,2,1)),_313_Table2,MATCH(MID($B633,1,1),_313_Table2_ColumnLookup,0),FALSE)
+N("313"),
  IF(AND(VALUE(LEFT($A633,3))=314,LEN($B633)=3),VLOOKUP(VALUE(MID($B633,2,2)),_314_Table2,MATCH(MID($B633,1,1),_314_Table2_ColumnLookup,0),FALSE),
  IF(VALUE(LEFT($A633,3))=314,VLOOKUP(VALUE(MID($B633,2,1)),_314_Table2,MATCH(MID($B633,1,1),_314_Table2_ColumnLookup,0),FALSE)
+N("314"),
""))))))))))))))))))))))))</f>
        <v>#NAME?</v>
      </c>
      <c r="F633" s="238" t="e">
        <f>IF(AND(VALUE(LEFT($A633,3))=309,LEN($B633)=3),VLOOKUP(VALUE(MID($B633,2,2)),_309_Table3,MATCH(MID($B633,1,1),_309_Table3_ColumnLookup,0),FALSE),
  IF($C633="309 LCR SummaryA",OneYearSCR,IF($C633="309 LCR SummaryB",UltimateSCR,IF(VALUE(LEFT($A633,3))=309,VLOOKUP(VALUE(MID($B633,2,1)),_309_Table3,MATCH(MID($B633,1,1),_309_Table3_ColumnLookup,0),FALSE)
+N("309"),
  IF(VALUE(LEFT($A633,3))=310,VLOOKUP(VALUE(MID($B633,2,1)),_310_Table3,MATCH(MID($B633,1,1),_310_Table3_ColumnLookup,0),FALSE)
+N("310"),
  IF(AND(VALUE(LEFT($A633,3))=311,LEN($I633)=4),VLOOKUP($I633,_311_Table3,MATCH($B633,_311_Table3_ColumnLookup,0),FALSE),
  IF(AND(VALUE(LEFT($A633,3))=311,OR($B633="I2",$B633="J2",$B633="K2",$B633="L2")),VLOOKUP('311'!$G$58,_311_Table3,MATCH(MID($B633,1,1),_311_Table3_ColumnLookup,0),FALSE),
  IF(AND(VALUE(LEFT($A633,3))=311,RIGHT($B633,5)="Total"),VLOOKUP('311'!$G$59,_311_Table3,MATCH(MID($B633,1,1),_311_Table3_ColumnLookup,0),FALSE),
  IF(VALUE(LEFT($A633,3))=311,VLOOKUP(VALUE(MID($B633,2,1)),_311_Table3,MATCH(MID($B633,1,1),_311_Table3_ColumnLookup,0),FALSE)
+N("311"),
  IF(AND(VALUE(LEFT($A633,3))=312,LEFT($G633,10)="Unincepted",$B633="G "),VLOOKUP(" ULO",_312_Table3,MATCH('312'!$N$16,_312_Table3_ColumnLookup,0),FALSE),
  IF(AND(VALUE(LEFT($A633,3))=312,LEFT($G633,10)="Unincepted",$B633="O "),VLOOKUP(" ULO",_312_Table3,MATCH('312'!$V$16,_312_Table3_ColumnLookup,0),FALSE),
  IF(AND(VALUE(LEFT($A633,3))=312,LEFT($G633,10)="Unincepted",$B633="Q "),VLOOKUP(" ULO",_312_Table3,MATCH('312'!$X$16,_312_Table3_ColumnLookup,0),FALSE),
  IF(AND(VALUE(LEFT($A633,3))=312,LEFT($G633,10)="Unincepted"),VLOOKUP(" ULO",_312_Table3,MATCH(LEFT($B633,1),_312_Table3_ColumnLookup,0),FALSE),
  IF(AND(VALUE(LEFT($A633,3))=312,LEFT($G633,5)="Total",$B633="G "),VLOOKUP('312'!$F$80,_312_Table3,MATCH('312'!$N$16,_312_Table3_ColumnLookup,0),FALSE),
  IF(AND(VALUE(LEFT($A633,3))=312,LEFT($G633,5)="Total",$B633="O "),VLOOKUP('312'!$F$80,_312_Table3,MATCH('312'!$V$16,_312_Table3_ColumnLookup,0),FALSE),
  IF(AND(VALUE(LEFT($A633,3))=312,LEFT($G633,5)="Total",$B633="Q "),VLOOKUP('312'!$F$80,_312_Table3,MATCH('312'!$X$16,_312_Table3_ColumnLookup,0),FALSE),
  IF(AND(VALUE(LEFT($A633,3))=312,LEFT($G633,5)="Total"),VLOOKUP('312'!$F$80,_312_Table3,MATCH(LEFT($B633,1),_312_Table3_ColumnLookup,0),FALSE),
  IF(AND(VALUE(LEFT($A633,3))=312,LEN($I633)=4,$B633="G"),VLOOKUP($I633,_312_Table3,MATCH('312'!$N$16,_312_Table3_ColumnLookup,0),FALSE),
  IF(AND(VALUE(LEFT($A633,3))=312,LEN($I633)=4,$B633="O"),VLOOKUP($I633,_312_Table3,MATCH('312'!$V$16,_312_Table3_ColumnLookup,0),FALSE),
  IF(AND(VALUE(LEFT($A633,3))=312,LEN($I633)=4,$B633="Q"),VLOOKUP($I633,_312_Table3,MATCH('312'!$X$16,_312_Table3_ColumnLookup,0),FALSE),
  IF(AND(VALUE(LEFT($A633,3))=312,LEN($I633)=4),VLOOKUP($I633,_312_Table3,MATCH(LEFT($B633,1),_312_Table3_ColumnLookup,0),FALSE)
+N("312"),
  IF(VALUE(LEFT($A633,3))=313,VLOOKUP(VALUE(MID($B633,2,1)),_313_Table3,MATCH(MID($B633,1,1),_313_Table3_ColumnLookup,0),FALSE)
+N("313"),
  IF(AND(VALUE(LEFT($A633,3))=314,LEN($B633)=3),VLOOKUP(VALUE(MID($B633,2,2)),_314_Table3,MATCH(MID($B633,1,1),_314_Table3_ColumnLookup,0),FALSE),
  IF(VALUE(LEFT($A633,3))=314,VLOOKUP(VALUE(MID($B633,2,1)),_314_Table3,MATCH(MID($B633,1,1),_314_Table3_ColumnLookup,0),FALSE)
+N("314"),
""))))))))))))))))))))))))</f>
        <v>#NAME?</v>
      </c>
      <c r="G633" t="s">
        <v>1140</v>
      </c>
      <c r="H633" s="321">
        <f>IFERROR(
IF(ISERROR($D633)=FALSE,$D633,IF(ISERROR($E633)=FALSE,$E633,IF(ISERROR($F633)=FALSE,$F633
+N("012 checkboxes"),
IF(
IF(OR(LEFT($A633,9)="Syndicate",LEFT($A633,12)="NewSyndicate"),VLOOKUP($A633,'012'!$J:$ZW,MATCH("Link to button",'012'!$J$1:$ZW$1,0),0)
+N("309 checkbox"),
IF($C633="309 LCR Summary0",VLOOKUP("Notes990",'309'!$P:$ZZ,MATCH("Link to button",'309'!$P$1:$ZZ$1,0),0)
+N("313 checkboxes"),
IF($C633="313 Financial Information0LcmVsScr",IF($C633="309 LCR Summary0",VLOOKUP("LcmVsScr",'309'!$N:$ZZ,MATCH("Link to button",'309'!$N$1:$ZZ$1,0),0),
IF($C633="313 Financial Information0LcrDocAttached",IF($C633="309 LCR Summary0",VLOOKUP("LcrDocAttached",'309'!$N:$ZZ,MATCH("Link to button",'309'!$N$1:$ZZ$1,0),
0)))))))=1,TRUE,FALSE)
))),"")</f>
        <v>0</v>
      </c>
      <c r="I633">
        <v>2015</v>
      </c>
    </row>
    <row r="634" spans="1:9" customFormat="1">
      <c r="A634" s="237" t="str">
        <f>VLOOKUP($G634,CSVLookups!$B:$R,MATCH(A$1,CSVLookups!$B$1:$R$1,0),FALSE)</f>
        <v>312 Projected Solvency II Technical Provisions at Time Zero</v>
      </c>
      <c r="B634" s="237" t="str">
        <f>VLOOKUP($G634,CSVLookups!$B:$R,MATCH(B$1,CSVLookups!$B$1:$R$1,0),FALSE)</f>
        <v>B</v>
      </c>
      <c r="C634" s="238" t="str">
        <f t="shared" si="10"/>
        <v>312 Projected Solvency II Technical Provisions at Time ZeroB2015</v>
      </c>
      <c r="D634" s="238">
        <f>IF(AND(VALUE(LEFT($A634,3))=309,LEN($B634)=3),VLOOKUP(VALUE(MID($B634,2,2)),_309_Table1,MATCH(MID($B634,1,1),_309_Table1_ColumnLookup,0),FALSE),
  IF($C634="309 LCR SummaryA",OneYearSCR,IF($C634="309 LCR SummaryB",UltimateSCR,IF(VALUE(LEFT($A634,3))=309,VLOOKUP(VALUE(MID($B634,2,1)),_309_Table1,MATCH(MID($B634,1,1),_309_Table1_ColumnLookup,0),FALSE)
+N("309"),
  IF(VALUE(LEFT($A634,3))=310,VLOOKUP(VALUE(MID($B634,2,1)),_310_Table1,MATCH(MID($B634,1,1),_310_Table1_ColumnLookup,0),FALSE)
+N("310"),
  IF(AND(VALUE(LEFT($A634,3))=311,LEN($I634)=4),VLOOKUP($I634,_311_Table1,MATCH($B634,_311_Table1_ColumnLookup,0),FALSE),
  IF(AND(VALUE(LEFT($A634,3))=311,OR($B634="I2",$B634="J2",$B634="K2",$B634="L2")),VLOOKUP('311'!$G$58,_311_Table1,MATCH(MID($B634,1,1),_311_Table1_ColumnLookup,0),FALSE),
  IF(AND(VALUE(LEFT($A634,3))=311,RIGHT($B634,5)="Total"),VLOOKUP('311'!$G$59,_311_Table1,MATCH(MID($B634,1,1),_311_Table1_ColumnLookup,0),FALSE),
  IF(VALUE(LEFT($A634,3))=311,VLOOKUP(VALUE(MID($B634,2,1)),_311_Table1,MATCH(MID($B634,1,1),_311_Table1_ColumnLookup,0),FALSE)
+N("311"),
  IF(AND(VALUE(LEFT($A634,3))=312,LEFT($G634,10)="Unincepted",$B634="G "),VLOOKUP(" ULO",_312_Table1,MATCH('312'!$N$16,_312_Table1_ColumnLookup,0),FALSE),
  IF(AND(VALUE(LEFT($A634,3))=312,LEFT($G634,10)="Unincepted",$B634="O "),VLOOKUP(" ULO",_312_Table1,MATCH('312'!$V$16,_312_Table1_ColumnLookup,0),FALSE),
  IF(AND(VALUE(LEFT($A634,3))=312,LEFT($G634,10)="Unincepted",$B634="Q "),VLOOKUP(" ULO",_312_Table1,MATCH('312'!$X$16,_312_Table1_ColumnLookup,0),FALSE),
  IF(AND(VALUE(LEFT($A634,3))=312,LEFT($G634,10)="Unincepted"),VLOOKUP(" ULO",_312_Table1,MATCH(LEFT($B634,1),_312_Table1_ColumnLookup,0),FALSE),
  IF(AND(VALUE(LEFT($A634,3))=312,LEFT($G634,5)="Total",$B634="G "),VLOOKUP('312'!$F$80,_312_Table1,MATCH('312'!$N$16,_312_Table1_ColumnLookup,0),FALSE),
  IF(AND(VALUE(LEFT($A634,3))=312,LEFT($G634,5)="Total",$B634="O "),VLOOKUP('312'!$F$80,_312_Table1,MATCH('312'!$V$16,_312_Table1_ColumnLookup,0),FALSE),
  IF(AND(VALUE(LEFT($A634,3))=312,LEFT($G634,5)="Total",$B634="Q "),VLOOKUP('312'!$F$80,_312_Table1,MATCH('312'!$X$16,_312_Table1_ColumnLookup,0),FALSE),
  IF(AND(VALUE(LEFT($A634,3))=312,LEFT($G634,5)="Total"),VLOOKUP('312'!$F$80,_312_Table1,MATCH(LEFT($B634,1),_312_Table1_ColumnLookup,0),FALSE),
  IF(AND(VALUE(LEFT($A634,3))=312,LEN($I634)=4,$B634="G"),VLOOKUP($I634,_312_Table1,MATCH('312'!$N$16,_312_Table1_ColumnLookup,0),FALSE),
  IF(AND(VALUE(LEFT($A634,3))=312,LEN($I634)=4,$B634="O"),VLOOKUP($I634,_312_Table1,MATCH('312'!$V$16,_312_Table1_ColumnLookup,0),FALSE),
  IF(AND(VALUE(LEFT($A634,3))=312,LEN($I634)=4,$B634="Q"),VLOOKUP($I634,_312_Table1,MATCH('312'!$X$16,_312_Table1_ColumnLookup,0),FALSE),
  IF(AND(VALUE(LEFT($A634,3))=312,LEN($I634)=4),VLOOKUP($I634,_312_Table1,MATCH(LEFT($B634,1),_312_Table1_ColumnLookup,0),FALSE)
+N("312"),
  IF(VALUE(LEFT($A634,3))=313,VLOOKUP(VALUE(MID($B634,2,1)),_313_Table1,MATCH(MID($B634,1,1),_313_Table1_ColumnLookup,0),FALSE)
+N("313"),
  IF(AND(VALUE(LEFT($A634,3))=314,LEN($B634)=3),VLOOKUP(VALUE(MID($B634,2,2)),_314_Table1,MATCH(MID($B634,1,1),_314_Table1_ColumnLookup,0),FALSE),
  IF(VALUE(LEFT($A634,3))=314,VLOOKUP(VALUE(MID($B634,2,1)),_314_Table1,MATCH(MID($B634,1,1),_314_Table1_ColumnLookup,0),FALSE)
+N("314"),
""))))))))))))))))))))))))</f>
        <v>0</v>
      </c>
      <c r="E634" s="238" t="e">
        <f>IF(AND(VALUE(LEFT($A634,3))=309,LEN($B634)=3),VLOOKUP(VALUE(MID($B634,2,2)),_309_Table2,MATCH(MID($B634,1,1),_309_Table2_ColumnLookup,0),FALSE),
  IF($C634="309 LCR SummaryA",OneYearSCR,IF($C634="309 LCR SummaryB",UltimateSCR,IF(VALUE(LEFT($A634,3))=309,VLOOKUP(VALUE(MID($B634,2,1)),_309_Table2,MATCH(MID($B634,1,1),_309_Table2_ColumnLookup,0),FALSE)
+N("309"),
  IF(VALUE(LEFT($A634,3))=310,VLOOKUP(VALUE(MID($B634,2,1)),_310_Table2,MATCH(MID($B634,1,1),_310_Table2_ColumnLookup,0),FALSE)
+N("310"),
  IF(AND(VALUE(LEFT($A634,3))=311,LEN($I634)=4),VLOOKUP($I634,_311_Table2,MATCH($B634,_311_Table2_ColumnLookup,0),FALSE),
  IF(AND(VALUE(LEFT($A634,3))=311,OR($B634="I2",$B634="J2",$B634="K2",$B634="L2")),VLOOKUP('311'!$G$58,_311_Table2,MATCH(MID($B634,1,1),_311_Table2_ColumnLookup,0),FALSE),
  IF(AND(VALUE(LEFT($A634,3))=311,RIGHT($B634,5)="Total"),VLOOKUP('311'!$G$59,_311_Table2,MATCH(MID($B634,1,1),_311_Table2_ColumnLookup,0),FALSE),
  IF(VALUE(LEFT($A634,3))=311,VLOOKUP(VALUE(MID($B634,2,1)),_311_Table2,MATCH(MID($B634,1,1),_311_Table2_ColumnLookup,0),FALSE)
+N("311"),
  IF(AND(VALUE(LEFT($A634,3))=312,LEFT($G634,10)="Unincepted",$B634="G "),VLOOKUP(" ULO",_312_Table2,MATCH('312'!$N$16,_312_Table2_ColumnLookup,0),FALSE),
  IF(AND(VALUE(LEFT($A634,3))=312,LEFT($G634,10)="Unincepted",$B634="O "),VLOOKUP(" ULO",_312_Table2,MATCH('312'!$V$16,_312_Table2_ColumnLookup,0),FALSE),
  IF(AND(VALUE(LEFT($A634,3))=312,LEFT($G634,10)="Unincepted",$B634="Q "),VLOOKUP(" ULO",_312_Table2,MATCH('312'!$X$16,_312_Table2_ColumnLookup,0),FALSE),
  IF(AND(VALUE(LEFT($A634,3))=312,LEFT($G634,10)="Unincepted"),VLOOKUP(" ULO",_312_Table2,MATCH(LEFT($B634,1),_312_Table2_ColumnLookup,0),FALSE),
  IF(AND(VALUE(LEFT($A634,3))=312,LEFT($G634,5)="Total",$B634="G "),VLOOKUP('312'!$F$80,_312_Table2,MATCH('312'!$N$16,_312_Table2_ColumnLookup,0),FALSE),
  IF(AND(VALUE(LEFT($A634,3))=312,LEFT($G634,5)="Total",$B634="O "),VLOOKUP('312'!$F$80,_312_Table2,MATCH('312'!$V$16,_312_Table2_ColumnLookup,0),FALSE),
  IF(AND(VALUE(LEFT($A634,3))=312,LEFT($G634,5)="Total",$B634="Q "),VLOOKUP('312'!$F$80,_312_Table2,MATCH('312'!$X$16,_312_Table2_ColumnLookup,0),FALSE),
  IF(AND(VALUE(LEFT($A634,3))=312,LEFT($G634,5)="Total"),VLOOKUP('312'!$F$80,_312_Table2,MATCH(LEFT($B634,1),_312_Table2_ColumnLookup,0),FALSE),
  IF(AND(VALUE(LEFT($A634,3))=312,LEN($I634)=4,$B634="G"),VLOOKUP($I634,_312_Table2,MATCH('312'!$N$16,_312_Table2_ColumnLookup,0),FALSE),
  IF(AND(VALUE(LEFT($A634,3))=312,LEN($I634)=4,$B634="O"),VLOOKUP($I634,_312_Table2,MATCH('312'!$V$16,_312_Table2_ColumnLookup,0),FALSE),
  IF(AND(VALUE(LEFT($A634,3))=312,LEN($I634)=4,$B634="Q"),VLOOKUP($I634,_312_Table2,MATCH('312'!$X$16,_312_Table2_ColumnLookup,0),FALSE),
  IF(AND(VALUE(LEFT($A634,3))=312,LEN($I634)=4),VLOOKUP($I634,_312_Table2,MATCH(LEFT($B634,1),_312_Table2_ColumnLookup,0),FALSE)
+N("312"),
  IF(VALUE(LEFT($A634,3))=313,VLOOKUP(VALUE(MID($B634,2,1)),_313_Table2,MATCH(MID($B634,1,1),_313_Table2_ColumnLookup,0),FALSE)
+N("313"),
  IF(AND(VALUE(LEFT($A634,3))=314,LEN($B634)=3),VLOOKUP(VALUE(MID($B634,2,2)),_314_Table2,MATCH(MID($B634,1,1),_314_Table2_ColumnLookup,0),FALSE),
  IF(VALUE(LEFT($A634,3))=314,VLOOKUP(VALUE(MID($B634,2,1)),_314_Table2,MATCH(MID($B634,1,1),_314_Table2_ColumnLookup,0),FALSE)
+N("314"),
""))))))))))))))))))))))))</f>
        <v>#NAME?</v>
      </c>
      <c r="F634" s="238" t="e">
        <f>IF(AND(VALUE(LEFT($A634,3))=309,LEN($B634)=3),VLOOKUP(VALUE(MID($B634,2,2)),_309_Table3,MATCH(MID($B634,1,1),_309_Table3_ColumnLookup,0),FALSE),
  IF($C634="309 LCR SummaryA",OneYearSCR,IF($C634="309 LCR SummaryB",UltimateSCR,IF(VALUE(LEFT($A634,3))=309,VLOOKUP(VALUE(MID($B634,2,1)),_309_Table3,MATCH(MID($B634,1,1),_309_Table3_ColumnLookup,0),FALSE)
+N("309"),
  IF(VALUE(LEFT($A634,3))=310,VLOOKUP(VALUE(MID($B634,2,1)),_310_Table3,MATCH(MID($B634,1,1),_310_Table3_ColumnLookup,0),FALSE)
+N("310"),
  IF(AND(VALUE(LEFT($A634,3))=311,LEN($I634)=4),VLOOKUP($I634,_311_Table3,MATCH($B634,_311_Table3_ColumnLookup,0),FALSE),
  IF(AND(VALUE(LEFT($A634,3))=311,OR($B634="I2",$B634="J2",$B634="K2",$B634="L2")),VLOOKUP('311'!$G$58,_311_Table3,MATCH(MID($B634,1,1),_311_Table3_ColumnLookup,0),FALSE),
  IF(AND(VALUE(LEFT($A634,3))=311,RIGHT($B634,5)="Total"),VLOOKUP('311'!$G$59,_311_Table3,MATCH(MID($B634,1,1),_311_Table3_ColumnLookup,0),FALSE),
  IF(VALUE(LEFT($A634,3))=311,VLOOKUP(VALUE(MID($B634,2,1)),_311_Table3,MATCH(MID($B634,1,1),_311_Table3_ColumnLookup,0),FALSE)
+N("311"),
  IF(AND(VALUE(LEFT($A634,3))=312,LEFT($G634,10)="Unincepted",$B634="G "),VLOOKUP(" ULO",_312_Table3,MATCH('312'!$N$16,_312_Table3_ColumnLookup,0),FALSE),
  IF(AND(VALUE(LEFT($A634,3))=312,LEFT($G634,10)="Unincepted",$B634="O "),VLOOKUP(" ULO",_312_Table3,MATCH('312'!$V$16,_312_Table3_ColumnLookup,0),FALSE),
  IF(AND(VALUE(LEFT($A634,3))=312,LEFT($G634,10)="Unincepted",$B634="Q "),VLOOKUP(" ULO",_312_Table3,MATCH('312'!$X$16,_312_Table3_ColumnLookup,0),FALSE),
  IF(AND(VALUE(LEFT($A634,3))=312,LEFT($G634,10)="Unincepted"),VLOOKUP(" ULO",_312_Table3,MATCH(LEFT($B634,1),_312_Table3_ColumnLookup,0),FALSE),
  IF(AND(VALUE(LEFT($A634,3))=312,LEFT($G634,5)="Total",$B634="G "),VLOOKUP('312'!$F$80,_312_Table3,MATCH('312'!$N$16,_312_Table3_ColumnLookup,0),FALSE),
  IF(AND(VALUE(LEFT($A634,3))=312,LEFT($G634,5)="Total",$B634="O "),VLOOKUP('312'!$F$80,_312_Table3,MATCH('312'!$V$16,_312_Table3_ColumnLookup,0),FALSE),
  IF(AND(VALUE(LEFT($A634,3))=312,LEFT($G634,5)="Total",$B634="Q "),VLOOKUP('312'!$F$80,_312_Table3,MATCH('312'!$X$16,_312_Table3_ColumnLookup,0),FALSE),
  IF(AND(VALUE(LEFT($A634,3))=312,LEFT($G634,5)="Total"),VLOOKUP('312'!$F$80,_312_Table3,MATCH(LEFT($B634,1),_312_Table3_ColumnLookup,0),FALSE),
  IF(AND(VALUE(LEFT($A634,3))=312,LEN($I634)=4,$B634="G"),VLOOKUP($I634,_312_Table3,MATCH('312'!$N$16,_312_Table3_ColumnLookup,0),FALSE),
  IF(AND(VALUE(LEFT($A634,3))=312,LEN($I634)=4,$B634="O"),VLOOKUP($I634,_312_Table3,MATCH('312'!$V$16,_312_Table3_ColumnLookup,0),FALSE),
  IF(AND(VALUE(LEFT($A634,3))=312,LEN($I634)=4,$B634="Q"),VLOOKUP($I634,_312_Table3,MATCH('312'!$X$16,_312_Table3_ColumnLookup,0),FALSE),
  IF(AND(VALUE(LEFT($A634,3))=312,LEN($I634)=4),VLOOKUP($I634,_312_Table3,MATCH(LEFT($B634,1),_312_Table3_ColumnLookup,0),FALSE)
+N("312"),
  IF(VALUE(LEFT($A634,3))=313,VLOOKUP(VALUE(MID($B634,2,1)),_313_Table3,MATCH(MID($B634,1,1),_313_Table3_ColumnLookup,0),FALSE)
+N("313"),
  IF(AND(VALUE(LEFT($A634,3))=314,LEN($B634)=3),VLOOKUP(VALUE(MID($B634,2,2)),_314_Table3,MATCH(MID($B634,1,1),_314_Table3_ColumnLookup,0),FALSE),
  IF(VALUE(LEFT($A634,3))=314,VLOOKUP(VALUE(MID($B634,2,1)),_314_Table3,MATCH(MID($B634,1,1),_314_Table3_ColumnLookup,0),FALSE)
+N("314"),
""))))))))))))))))))))))))</f>
        <v>#NAME?</v>
      </c>
      <c r="G634" t="s">
        <v>1141</v>
      </c>
      <c r="H634" s="321">
        <f>IFERROR(
IF(ISERROR($D634)=FALSE,$D634,IF(ISERROR($E634)=FALSE,$E634,IF(ISERROR($F634)=FALSE,$F634
+N("012 checkboxes"),
IF(
IF(OR(LEFT($A634,9)="Syndicate",LEFT($A634,12)="NewSyndicate"),VLOOKUP($A634,'012'!$J:$ZW,MATCH("Link to button",'012'!$J$1:$ZW$1,0),0)
+N("309 checkbox"),
IF($C634="309 LCR Summary0",VLOOKUP("Notes990",'309'!$P:$ZZ,MATCH("Link to button",'309'!$P$1:$ZZ$1,0),0)
+N("313 checkboxes"),
IF($C634="313 Financial Information0LcmVsScr",IF($C634="309 LCR Summary0",VLOOKUP("LcmVsScr",'309'!$N:$ZZ,MATCH("Link to button",'309'!$N$1:$ZZ$1,0),0),
IF($C634="313 Financial Information0LcrDocAttached",IF($C634="309 LCR Summary0",VLOOKUP("LcrDocAttached",'309'!$N:$ZZ,MATCH("Link to button",'309'!$N$1:$ZZ$1,0),
0)))))))=1,TRUE,FALSE)
))),"")</f>
        <v>0</v>
      </c>
      <c r="I634">
        <v>2015</v>
      </c>
    </row>
    <row r="635" spans="1:9" customFormat="1">
      <c r="A635" s="237" t="str">
        <f>VLOOKUP($G635,CSVLookups!$B:$R,MATCH(A$1,CSVLookups!$B$1:$R$1,0),FALSE)</f>
        <v>312 Projected Solvency II Technical Provisions at Time Zero</v>
      </c>
      <c r="B635" s="237" t="str">
        <f>VLOOKUP($G635,CSVLookups!$B:$R,MATCH(B$1,CSVLookups!$B$1:$R$1,0),FALSE)</f>
        <v>C</v>
      </c>
      <c r="C635" s="238" t="str">
        <f t="shared" si="10"/>
        <v>312 Projected Solvency II Technical Provisions at Time ZeroC2015</v>
      </c>
      <c r="D635" s="238">
        <f>IF(AND(VALUE(LEFT($A635,3))=309,LEN($B635)=3),VLOOKUP(VALUE(MID($B635,2,2)),_309_Table1,MATCH(MID($B635,1,1),_309_Table1_ColumnLookup,0),FALSE),
  IF($C635="309 LCR SummaryA",OneYearSCR,IF($C635="309 LCR SummaryB",UltimateSCR,IF(VALUE(LEFT($A635,3))=309,VLOOKUP(VALUE(MID($B635,2,1)),_309_Table1,MATCH(MID($B635,1,1),_309_Table1_ColumnLookup,0),FALSE)
+N("309"),
  IF(VALUE(LEFT($A635,3))=310,VLOOKUP(VALUE(MID($B635,2,1)),_310_Table1,MATCH(MID($B635,1,1),_310_Table1_ColumnLookup,0),FALSE)
+N("310"),
  IF(AND(VALUE(LEFT($A635,3))=311,LEN($I635)=4),VLOOKUP($I635,_311_Table1,MATCH($B635,_311_Table1_ColumnLookup,0),FALSE),
  IF(AND(VALUE(LEFT($A635,3))=311,OR($B635="I2",$B635="J2",$B635="K2",$B635="L2")),VLOOKUP('311'!$G$58,_311_Table1,MATCH(MID($B635,1,1),_311_Table1_ColumnLookup,0),FALSE),
  IF(AND(VALUE(LEFT($A635,3))=311,RIGHT($B635,5)="Total"),VLOOKUP('311'!$G$59,_311_Table1,MATCH(MID($B635,1,1),_311_Table1_ColumnLookup,0),FALSE),
  IF(VALUE(LEFT($A635,3))=311,VLOOKUP(VALUE(MID($B635,2,1)),_311_Table1,MATCH(MID($B635,1,1),_311_Table1_ColumnLookup,0),FALSE)
+N("311"),
  IF(AND(VALUE(LEFT($A635,3))=312,LEFT($G635,10)="Unincepted",$B635="G "),VLOOKUP(" ULO",_312_Table1,MATCH('312'!$N$16,_312_Table1_ColumnLookup,0),FALSE),
  IF(AND(VALUE(LEFT($A635,3))=312,LEFT($G635,10)="Unincepted",$B635="O "),VLOOKUP(" ULO",_312_Table1,MATCH('312'!$V$16,_312_Table1_ColumnLookup,0),FALSE),
  IF(AND(VALUE(LEFT($A635,3))=312,LEFT($G635,10)="Unincepted",$B635="Q "),VLOOKUP(" ULO",_312_Table1,MATCH('312'!$X$16,_312_Table1_ColumnLookup,0),FALSE),
  IF(AND(VALUE(LEFT($A635,3))=312,LEFT($G635,10)="Unincepted"),VLOOKUP(" ULO",_312_Table1,MATCH(LEFT($B635,1),_312_Table1_ColumnLookup,0),FALSE),
  IF(AND(VALUE(LEFT($A635,3))=312,LEFT($G635,5)="Total",$B635="G "),VLOOKUP('312'!$F$80,_312_Table1,MATCH('312'!$N$16,_312_Table1_ColumnLookup,0),FALSE),
  IF(AND(VALUE(LEFT($A635,3))=312,LEFT($G635,5)="Total",$B635="O "),VLOOKUP('312'!$F$80,_312_Table1,MATCH('312'!$V$16,_312_Table1_ColumnLookup,0),FALSE),
  IF(AND(VALUE(LEFT($A635,3))=312,LEFT($G635,5)="Total",$B635="Q "),VLOOKUP('312'!$F$80,_312_Table1,MATCH('312'!$X$16,_312_Table1_ColumnLookup,0),FALSE),
  IF(AND(VALUE(LEFT($A635,3))=312,LEFT($G635,5)="Total"),VLOOKUP('312'!$F$80,_312_Table1,MATCH(LEFT($B635,1),_312_Table1_ColumnLookup,0),FALSE),
  IF(AND(VALUE(LEFT($A635,3))=312,LEN($I635)=4,$B635="G"),VLOOKUP($I635,_312_Table1,MATCH('312'!$N$16,_312_Table1_ColumnLookup,0),FALSE),
  IF(AND(VALUE(LEFT($A635,3))=312,LEN($I635)=4,$B635="O"),VLOOKUP($I635,_312_Table1,MATCH('312'!$V$16,_312_Table1_ColumnLookup,0),FALSE),
  IF(AND(VALUE(LEFT($A635,3))=312,LEN($I635)=4,$B635="Q"),VLOOKUP($I635,_312_Table1,MATCH('312'!$X$16,_312_Table1_ColumnLookup,0),FALSE),
  IF(AND(VALUE(LEFT($A635,3))=312,LEN($I635)=4),VLOOKUP($I635,_312_Table1,MATCH(LEFT($B635,1),_312_Table1_ColumnLookup,0),FALSE)
+N("312"),
  IF(VALUE(LEFT($A635,3))=313,VLOOKUP(VALUE(MID($B635,2,1)),_313_Table1,MATCH(MID($B635,1,1),_313_Table1_ColumnLookup,0),FALSE)
+N("313"),
  IF(AND(VALUE(LEFT($A635,3))=314,LEN($B635)=3),VLOOKUP(VALUE(MID($B635,2,2)),_314_Table1,MATCH(MID($B635,1,1),_314_Table1_ColumnLookup,0),FALSE),
  IF(VALUE(LEFT($A635,3))=314,VLOOKUP(VALUE(MID($B635,2,1)),_314_Table1,MATCH(MID($B635,1,1),_314_Table1_ColumnLookup,0),FALSE)
+N("314"),
""))))))))))))))))))))))))</f>
        <v>0</v>
      </c>
      <c r="E635" s="238" t="e">
        <f>IF(AND(VALUE(LEFT($A635,3))=309,LEN($B635)=3),VLOOKUP(VALUE(MID($B635,2,2)),_309_Table2,MATCH(MID($B635,1,1),_309_Table2_ColumnLookup,0),FALSE),
  IF($C635="309 LCR SummaryA",OneYearSCR,IF($C635="309 LCR SummaryB",UltimateSCR,IF(VALUE(LEFT($A635,3))=309,VLOOKUP(VALUE(MID($B635,2,1)),_309_Table2,MATCH(MID($B635,1,1),_309_Table2_ColumnLookup,0),FALSE)
+N("309"),
  IF(VALUE(LEFT($A635,3))=310,VLOOKUP(VALUE(MID($B635,2,1)),_310_Table2,MATCH(MID($B635,1,1),_310_Table2_ColumnLookup,0),FALSE)
+N("310"),
  IF(AND(VALUE(LEFT($A635,3))=311,LEN($I635)=4),VLOOKUP($I635,_311_Table2,MATCH($B635,_311_Table2_ColumnLookup,0),FALSE),
  IF(AND(VALUE(LEFT($A635,3))=311,OR($B635="I2",$B635="J2",$B635="K2",$B635="L2")),VLOOKUP('311'!$G$58,_311_Table2,MATCH(MID($B635,1,1),_311_Table2_ColumnLookup,0),FALSE),
  IF(AND(VALUE(LEFT($A635,3))=311,RIGHT($B635,5)="Total"),VLOOKUP('311'!$G$59,_311_Table2,MATCH(MID($B635,1,1),_311_Table2_ColumnLookup,0),FALSE),
  IF(VALUE(LEFT($A635,3))=311,VLOOKUP(VALUE(MID($B635,2,1)),_311_Table2,MATCH(MID($B635,1,1),_311_Table2_ColumnLookup,0),FALSE)
+N("311"),
  IF(AND(VALUE(LEFT($A635,3))=312,LEFT($G635,10)="Unincepted",$B635="G "),VLOOKUP(" ULO",_312_Table2,MATCH('312'!$N$16,_312_Table2_ColumnLookup,0),FALSE),
  IF(AND(VALUE(LEFT($A635,3))=312,LEFT($G635,10)="Unincepted",$B635="O "),VLOOKUP(" ULO",_312_Table2,MATCH('312'!$V$16,_312_Table2_ColumnLookup,0),FALSE),
  IF(AND(VALUE(LEFT($A635,3))=312,LEFT($G635,10)="Unincepted",$B635="Q "),VLOOKUP(" ULO",_312_Table2,MATCH('312'!$X$16,_312_Table2_ColumnLookup,0),FALSE),
  IF(AND(VALUE(LEFT($A635,3))=312,LEFT($G635,10)="Unincepted"),VLOOKUP(" ULO",_312_Table2,MATCH(LEFT($B635,1),_312_Table2_ColumnLookup,0),FALSE),
  IF(AND(VALUE(LEFT($A635,3))=312,LEFT($G635,5)="Total",$B635="G "),VLOOKUP('312'!$F$80,_312_Table2,MATCH('312'!$N$16,_312_Table2_ColumnLookup,0),FALSE),
  IF(AND(VALUE(LEFT($A635,3))=312,LEFT($G635,5)="Total",$B635="O "),VLOOKUP('312'!$F$80,_312_Table2,MATCH('312'!$V$16,_312_Table2_ColumnLookup,0),FALSE),
  IF(AND(VALUE(LEFT($A635,3))=312,LEFT($G635,5)="Total",$B635="Q "),VLOOKUP('312'!$F$80,_312_Table2,MATCH('312'!$X$16,_312_Table2_ColumnLookup,0),FALSE),
  IF(AND(VALUE(LEFT($A635,3))=312,LEFT($G635,5)="Total"),VLOOKUP('312'!$F$80,_312_Table2,MATCH(LEFT($B635,1),_312_Table2_ColumnLookup,0),FALSE),
  IF(AND(VALUE(LEFT($A635,3))=312,LEN($I635)=4,$B635="G"),VLOOKUP($I635,_312_Table2,MATCH('312'!$N$16,_312_Table2_ColumnLookup,0),FALSE),
  IF(AND(VALUE(LEFT($A635,3))=312,LEN($I635)=4,$B635="O"),VLOOKUP($I635,_312_Table2,MATCH('312'!$V$16,_312_Table2_ColumnLookup,0),FALSE),
  IF(AND(VALUE(LEFT($A635,3))=312,LEN($I635)=4,$B635="Q"),VLOOKUP($I635,_312_Table2,MATCH('312'!$X$16,_312_Table2_ColumnLookup,0),FALSE),
  IF(AND(VALUE(LEFT($A635,3))=312,LEN($I635)=4),VLOOKUP($I635,_312_Table2,MATCH(LEFT($B635,1),_312_Table2_ColumnLookup,0),FALSE)
+N("312"),
  IF(VALUE(LEFT($A635,3))=313,VLOOKUP(VALUE(MID($B635,2,1)),_313_Table2,MATCH(MID($B635,1,1),_313_Table2_ColumnLookup,0),FALSE)
+N("313"),
  IF(AND(VALUE(LEFT($A635,3))=314,LEN($B635)=3),VLOOKUP(VALUE(MID($B635,2,2)),_314_Table2,MATCH(MID($B635,1,1),_314_Table2_ColumnLookup,0),FALSE),
  IF(VALUE(LEFT($A635,3))=314,VLOOKUP(VALUE(MID($B635,2,1)),_314_Table2,MATCH(MID($B635,1,1),_314_Table2_ColumnLookup,0),FALSE)
+N("314"),
""))))))))))))))))))))))))</f>
        <v>#NAME?</v>
      </c>
      <c r="F635" s="238" t="e">
        <f>IF(AND(VALUE(LEFT($A635,3))=309,LEN($B635)=3),VLOOKUP(VALUE(MID($B635,2,2)),_309_Table3,MATCH(MID($B635,1,1),_309_Table3_ColumnLookup,0),FALSE),
  IF($C635="309 LCR SummaryA",OneYearSCR,IF($C635="309 LCR SummaryB",UltimateSCR,IF(VALUE(LEFT($A635,3))=309,VLOOKUP(VALUE(MID($B635,2,1)),_309_Table3,MATCH(MID($B635,1,1),_309_Table3_ColumnLookup,0),FALSE)
+N("309"),
  IF(VALUE(LEFT($A635,3))=310,VLOOKUP(VALUE(MID($B635,2,1)),_310_Table3,MATCH(MID($B635,1,1),_310_Table3_ColumnLookup,0),FALSE)
+N("310"),
  IF(AND(VALUE(LEFT($A635,3))=311,LEN($I635)=4),VLOOKUP($I635,_311_Table3,MATCH($B635,_311_Table3_ColumnLookup,0),FALSE),
  IF(AND(VALUE(LEFT($A635,3))=311,OR($B635="I2",$B635="J2",$B635="K2",$B635="L2")),VLOOKUP('311'!$G$58,_311_Table3,MATCH(MID($B635,1,1),_311_Table3_ColumnLookup,0),FALSE),
  IF(AND(VALUE(LEFT($A635,3))=311,RIGHT($B635,5)="Total"),VLOOKUP('311'!$G$59,_311_Table3,MATCH(MID($B635,1,1),_311_Table3_ColumnLookup,0),FALSE),
  IF(VALUE(LEFT($A635,3))=311,VLOOKUP(VALUE(MID($B635,2,1)),_311_Table3,MATCH(MID($B635,1,1),_311_Table3_ColumnLookup,0),FALSE)
+N("311"),
  IF(AND(VALUE(LEFT($A635,3))=312,LEFT($G635,10)="Unincepted",$B635="G "),VLOOKUP(" ULO",_312_Table3,MATCH('312'!$N$16,_312_Table3_ColumnLookup,0),FALSE),
  IF(AND(VALUE(LEFT($A635,3))=312,LEFT($G635,10)="Unincepted",$B635="O "),VLOOKUP(" ULO",_312_Table3,MATCH('312'!$V$16,_312_Table3_ColumnLookup,0),FALSE),
  IF(AND(VALUE(LEFT($A635,3))=312,LEFT($G635,10)="Unincepted",$B635="Q "),VLOOKUP(" ULO",_312_Table3,MATCH('312'!$X$16,_312_Table3_ColumnLookup,0),FALSE),
  IF(AND(VALUE(LEFT($A635,3))=312,LEFT($G635,10)="Unincepted"),VLOOKUP(" ULO",_312_Table3,MATCH(LEFT($B635,1),_312_Table3_ColumnLookup,0),FALSE),
  IF(AND(VALUE(LEFT($A635,3))=312,LEFT($G635,5)="Total",$B635="G "),VLOOKUP('312'!$F$80,_312_Table3,MATCH('312'!$N$16,_312_Table3_ColumnLookup,0),FALSE),
  IF(AND(VALUE(LEFT($A635,3))=312,LEFT($G635,5)="Total",$B635="O "),VLOOKUP('312'!$F$80,_312_Table3,MATCH('312'!$V$16,_312_Table3_ColumnLookup,0),FALSE),
  IF(AND(VALUE(LEFT($A635,3))=312,LEFT($G635,5)="Total",$B635="Q "),VLOOKUP('312'!$F$80,_312_Table3,MATCH('312'!$X$16,_312_Table3_ColumnLookup,0),FALSE),
  IF(AND(VALUE(LEFT($A635,3))=312,LEFT($G635,5)="Total"),VLOOKUP('312'!$F$80,_312_Table3,MATCH(LEFT($B635,1),_312_Table3_ColumnLookup,0),FALSE),
  IF(AND(VALUE(LEFT($A635,3))=312,LEN($I635)=4,$B635="G"),VLOOKUP($I635,_312_Table3,MATCH('312'!$N$16,_312_Table3_ColumnLookup,0),FALSE),
  IF(AND(VALUE(LEFT($A635,3))=312,LEN($I635)=4,$B635="O"),VLOOKUP($I635,_312_Table3,MATCH('312'!$V$16,_312_Table3_ColumnLookup,0),FALSE),
  IF(AND(VALUE(LEFT($A635,3))=312,LEN($I635)=4,$B635="Q"),VLOOKUP($I635,_312_Table3,MATCH('312'!$X$16,_312_Table3_ColumnLookup,0),FALSE),
  IF(AND(VALUE(LEFT($A635,3))=312,LEN($I635)=4),VLOOKUP($I635,_312_Table3,MATCH(LEFT($B635,1),_312_Table3_ColumnLookup,0),FALSE)
+N("312"),
  IF(VALUE(LEFT($A635,3))=313,VLOOKUP(VALUE(MID($B635,2,1)),_313_Table3,MATCH(MID($B635,1,1),_313_Table3_ColumnLookup,0),FALSE)
+N("313"),
  IF(AND(VALUE(LEFT($A635,3))=314,LEN($B635)=3),VLOOKUP(VALUE(MID($B635,2,2)),_314_Table3,MATCH(MID($B635,1,1),_314_Table3_ColumnLookup,0),FALSE),
  IF(VALUE(LEFT($A635,3))=314,VLOOKUP(VALUE(MID($B635,2,1)),_314_Table3,MATCH(MID($B635,1,1),_314_Table3_ColumnLookup,0),FALSE)
+N("314"),
""))))))))))))))))))))))))</f>
        <v>#NAME?</v>
      </c>
      <c r="G635" t="s">
        <v>1142</v>
      </c>
      <c r="H635" s="321">
        <f>IFERROR(
IF(ISERROR($D635)=FALSE,$D635,IF(ISERROR($E635)=FALSE,$E635,IF(ISERROR($F635)=FALSE,$F635
+N("012 checkboxes"),
IF(
IF(OR(LEFT($A635,9)="Syndicate",LEFT($A635,12)="NewSyndicate"),VLOOKUP($A635,'012'!$J:$ZW,MATCH("Link to button",'012'!$J$1:$ZW$1,0),0)
+N("309 checkbox"),
IF($C635="309 LCR Summary0",VLOOKUP("Notes990",'309'!$P:$ZZ,MATCH("Link to button",'309'!$P$1:$ZZ$1,0),0)
+N("313 checkboxes"),
IF($C635="313 Financial Information0LcmVsScr",IF($C635="309 LCR Summary0",VLOOKUP("LcmVsScr",'309'!$N:$ZZ,MATCH("Link to button",'309'!$N$1:$ZZ$1,0),0),
IF($C635="313 Financial Information0LcrDocAttached",IF($C635="309 LCR Summary0",VLOOKUP("LcrDocAttached",'309'!$N:$ZZ,MATCH("Link to button",'309'!$N$1:$ZZ$1,0),
0)))))))=1,TRUE,FALSE)
))),"")</f>
        <v>0</v>
      </c>
      <c r="I635">
        <v>2015</v>
      </c>
    </row>
    <row r="636" spans="1:9" customFormat="1">
      <c r="A636" s="237" t="str">
        <f>VLOOKUP($G636,CSVLookups!$B:$R,MATCH(A$1,CSVLookups!$B$1:$R$1,0),FALSE)</f>
        <v>312 Projected Solvency II Technical Provisions at Time Zero</v>
      </c>
      <c r="B636" s="237" t="str">
        <f>VLOOKUP($G636,CSVLookups!$B:$R,MATCH(B$1,CSVLookups!$B$1:$R$1,0),FALSE)</f>
        <v>D</v>
      </c>
      <c r="C636" s="238" t="str">
        <f t="shared" si="10"/>
        <v>312 Projected Solvency II Technical Provisions at Time ZeroD2015</v>
      </c>
      <c r="D636" s="238">
        <f>IF(AND(VALUE(LEFT($A636,3))=309,LEN($B636)=3),VLOOKUP(VALUE(MID($B636,2,2)),_309_Table1,MATCH(MID($B636,1,1),_309_Table1_ColumnLookup,0),FALSE),
  IF($C636="309 LCR SummaryA",OneYearSCR,IF($C636="309 LCR SummaryB",UltimateSCR,IF(VALUE(LEFT($A636,3))=309,VLOOKUP(VALUE(MID($B636,2,1)),_309_Table1,MATCH(MID($B636,1,1),_309_Table1_ColumnLookup,0),FALSE)
+N("309"),
  IF(VALUE(LEFT($A636,3))=310,VLOOKUP(VALUE(MID($B636,2,1)),_310_Table1,MATCH(MID($B636,1,1),_310_Table1_ColumnLookup,0),FALSE)
+N("310"),
  IF(AND(VALUE(LEFT($A636,3))=311,LEN($I636)=4),VLOOKUP($I636,_311_Table1,MATCH($B636,_311_Table1_ColumnLookup,0),FALSE),
  IF(AND(VALUE(LEFT($A636,3))=311,OR($B636="I2",$B636="J2",$B636="K2",$B636="L2")),VLOOKUP('311'!$G$58,_311_Table1,MATCH(MID($B636,1,1),_311_Table1_ColumnLookup,0),FALSE),
  IF(AND(VALUE(LEFT($A636,3))=311,RIGHT($B636,5)="Total"),VLOOKUP('311'!$G$59,_311_Table1,MATCH(MID($B636,1,1),_311_Table1_ColumnLookup,0),FALSE),
  IF(VALUE(LEFT($A636,3))=311,VLOOKUP(VALUE(MID($B636,2,1)),_311_Table1,MATCH(MID($B636,1,1),_311_Table1_ColumnLookup,0),FALSE)
+N("311"),
  IF(AND(VALUE(LEFT($A636,3))=312,LEFT($G636,10)="Unincepted",$B636="G "),VLOOKUP(" ULO",_312_Table1,MATCH('312'!$N$16,_312_Table1_ColumnLookup,0),FALSE),
  IF(AND(VALUE(LEFT($A636,3))=312,LEFT($G636,10)="Unincepted",$B636="O "),VLOOKUP(" ULO",_312_Table1,MATCH('312'!$V$16,_312_Table1_ColumnLookup,0),FALSE),
  IF(AND(VALUE(LEFT($A636,3))=312,LEFT($G636,10)="Unincepted",$B636="Q "),VLOOKUP(" ULO",_312_Table1,MATCH('312'!$X$16,_312_Table1_ColumnLookup,0),FALSE),
  IF(AND(VALUE(LEFT($A636,3))=312,LEFT($G636,10)="Unincepted"),VLOOKUP(" ULO",_312_Table1,MATCH(LEFT($B636,1),_312_Table1_ColumnLookup,0),FALSE),
  IF(AND(VALUE(LEFT($A636,3))=312,LEFT($G636,5)="Total",$B636="G "),VLOOKUP('312'!$F$80,_312_Table1,MATCH('312'!$N$16,_312_Table1_ColumnLookup,0),FALSE),
  IF(AND(VALUE(LEFT($A636,3))=312,LEFT($G636,5)="Total",$B636="O "),VLOOKUP('312'!$F$80,_312_Table1,MATCH('312'!$V$16,_312_Table1_ColumnLookup,0),FALSE),
  IF(AND(VALUE(LEFT($A636,3))=312,LEFT($G636,5)="Total",$B636="Q "),VLOOKUP('312'!$F$80,_312_Table1,MATCH('312'!$X$16,_312_Table1_ColumnLookup,0),FALSE),
  IF(AND(VALUE(LEFT($A636,3))=312,LEFT($G636,5)="Total"),VLOOKUP('312'!$F$80,_312_Table1,MATCH(LEFT($B636,1),_312_Table1_ColumnLookup,0),FALSE),
  IF(AND(VALUE(LEFT($A636,3))=312,LEN($I636)=4,$B636="G"),VLOOKUP($I636,_312_Table1,MATCH('312'!$N$16,_312_Table1_ColumnLookup,0),FALSE),
  IF(AND(VALUE(LEFT($A636,3))=312,LEN($I636)=4,$B636="O"),VLOOKUP($I636,_312_Table1,MATCH('312'!$V$16,_312_Table1_ColumnLookup,0),FALSE),
  IF(AND(VALUE(LEFT($A636,3))=312,LEN($I636)=4,$B636="Q"),VLOOKUP($I636,_312_Table1,MATCH('312'!$X$16,_312_Table1_ColumnLookup,0),FALSE),
  IF(AND(VALUE(LEFT($A636,3))=312,LEN($I636)=4),VLOOKUP($I636,_312_Table1,MATCH(LEFT($B636,1),_312_Table1_ColumnLookup,0),FALSE)
+N("312"),
  IF(VALUE(LEFT($A636,3))=313,VLOOKUP(VALUE(MID($B636,2,1)),_313_Table1,MATCH(MID($B636,1,1),_313_Table1_ColumnLookup,0),FALSE)
+N("313"),
  IF(AND(VALUE(LEFT($A636,3))=314,LEN($B636)=3),VLOOKUP(VALUE(MID($B636,2,2)),_314_Table1,MATCH(MID($B636,1,1),_314_Table1_ColumnLookup,0),FALSE),
  IF(VALUE(LEFT($A636,3))=314,VLOOKUP(VALUE(MID($B636,2,1)),_314_Table1,MATCH(MID($B636,1,1),_314_Table1_ColumnLookup,0),FALSE)
+N("314"),
""))))))))))))))))))))))))</f>
        <v>0</v>
      </c>
      <c r="E636" s="238" t="e">
        <f>IF(AND(VALUE(LEFT($A636,3))=309,LEN($B636)=3),VLOOKUP(VALUE(MID($B636,2,2)),_309_Table2,MATCH(MID($B636,1,1),_309_Table2_ColumnLookup,0),FALSE),
  IF($C636="309 LCR SummaryA",OneYearSCR,IF($C636="309 LCR SummaryB",UltimateSCR,IF(VALUE(LEFT($A636,3))=309,VLOOKUP(VALUE(MID($B636,2,1)),_309_Table2,MATCH(MID($B636,1,1),_309_Table2_ColumnLookup,0),FALSE)
+N("309"),
  IF(VALUE(LEFT($A636,3))=310,VLOOKUP(VALUE(MID($B636,2,1)),_310_Table2,MATCH(MID($B636,1,1),_310_Table2_ColumnLookup,0),FALSE)
+N("310"),
  IF(AND(VALUE(LEFT($A636,3))=311,LEN($I636)=4),VLOOKUP($I636,_311_Table2,MATCH($B636,_311_Table2_ColumnLookup,0),FALSE),
  IF(AND(VALUE(LEFT($A636,3))=311,OR($B636="I2",$B636="J2",$B636="K2",$B636="L2")),VLOOKUP('311'!$G$58,_311_Table2,MATCH(MID($B636,1,1),_311_Table2_ColumnLookup,0),FALSE),
  IF(AND(VALUE(LEFT($A636,3))=311,RIGHT($B636,5)="Total"),VLOOKUP('311'!$G$59,_311_Table2,MATCH(MID($B636,1,1),_311_Table2_ColumnLookup,0),FALSE),
  IF(VALUE(LEFT($A636,3))=311,VLOOKUP(VALUE(MID($B636,2,1)),_311_Table2,MATCH(MID($B636,1,1),_311_Table2_ColumnLookup,0),FALSE)
+N("311"),
  IF(AND(VALUE(LEFT($A636,3))=312,LEFT($G636,10)="Unincepted",$B636="G "),VLOOKUP(" ULO",_312_Table2,MATCH('312'!$N$16,_312_Table2_ColumnLookup,0),FALSE),
  IF(AND(VALUE(LEFT($A636,3))=312,LEFT($G636,10)="Unincepted",$B636="O "),VLOOKUP(" ULO",_312_Table2,MATCH('312'!$V$16,_312_Table2_ColumnLookup,0),FALSE),
  IF(AND(VALUE(LEFT($A636,3))=312,LEFT($G636,10)="Unincepted",$B636="Q "),VLOOKUP(" ULO",_312_Table2,MATCH('312'!$X$16,_312_Table2_ColumnLookup,0),FALSE),
  IF(AND(VALUE(LEFT($A636,3))=312,LEFT($G636,10)="Unincepted"),VLOOKUP(" ULO",_312_Table2,MATCH(LEFT($B636,1),_312_Table2_ColumnLookup,0),FALSE),
  IF(AND(VALUE(LEFT($A636,3))=312,LEFT($G636,5)="Total",$B636="G "),VLOOKUP('312'!$F$80,_312_Table2,MATCH('312'!$N$16,_312_Table2_ColumnLookup,0),FALSE),
  IF(AND(VALUE(LEFT($A636,3))=312,LEFT($G636,5)="Total",$B636="O "),VLOOKUP('312'!$F$80,_312_Table2,MATCH('312'!$V$16,_312_Table2_ColumnLookup,0),FALSE),
  IF(AND(VALUE(LEFT($A636,3))=312,LEFT($G636,5)="Total",$B636="Q "),VLOOKUP('312'!$F$80,_312_Table2,MATCH('312'!$X$16,_312_Table2_ColumnLookup,0),FALSE),
  IF(AND(VALUE(LEFT($A636,3))=312,LEFT($G636,5)="Total"),VLOOKUP('312'!$F$80,_312_Table2,MATCH(LEFT($B636,1),_312_Table2_ColumnLookup,0),FALSE),
  IF(AND(VALUE(LEFT($A636,3))=312,LEN($I636)=4,$B636="G"),VLOOKUP($I636,_312_Table2,MATCH('312'!$N$16,_312_Table2_ColumnLookup,0),FALSE),
  IF(AND(VALUE(LEFT($A636,3))=312,LEN($I636)=4,$B636="O"),VLOOKUP($I636,_312_Table2,MATCH('312'!$V$16,_312_Table2_ColumnLookup,0),FALSE),
  IF(AND(VALUE(LEFT($A636,3))=312,LEN($I636)=4,$B636="Q"),VLOOKUP($I636,_312_Table2,MATCH('312'!$X$16,_312_Table2_ColumnLookup,0),FALSE),
  IF(AND(VALUE(LEFT($A636,3))=312,LEN($I636)=4),VLOOKUP($I636,_312_Table2,MATCH(LEFT($B636,1),_312_Table2_ColumnLookup,0),FALSE)
+N("312"),
  IF(VALUE(LEFT($A636,3))=313,VLOOKUP(VALUE(MID($B636,2,1)),_313_Table2,MATCH(MID($B636,1,1),_313_Table2_ColumnLookup,0),FALSE)
+N("313"),
  IF(AND(VALUE(LEFT($A636,3))=314,LEN($B636)=3),VLOOKUP(VALUE(MID($B636,2,2)),_314_Table2,MATCH(MID($B636,1,1),_314_Table2_ColumnLookup,0),FALSE),
  IF(VALUE(LEFT($A636,3))=314,VLOOKUP(VALUE(MID($B636,2,1)),_314_Table2,MATCH(MID($B636,1,1),_314_Table2_ColumnLookup,0),FALSE)
+N("314"),
""))))))))))))))))))))))))</f>
        <v>#NAME?</v>
      </c>
      <c r="F636" s="238" t="e">
        <f>IF(AND(VALUE(LEFT($A636,3))=309,LEN($B636)=3),VLOOKUP(VALUE(MID($B636,2,2)),_309_Table3,MATCH(MID($B636,1,1),_309_Table3_ColumnLookup,0),FALSE),
  IF($C636="309 LCR SummaryA",OneYearSCR,IF($C636="309 LCR SummaryB",UltimateSCR,IF(VALUE(LEFT($A636,3))=309,VLOOKUP(VALUE(MID($B636,2,1)),_309_Table3,MATCH(MID($B636,1,1),_309_Table3_ColumnLookup,0),FALSE)
+N("309"),
  IF(VALUE(LEFT($A636,3))=310,VLOOKUP(VALUE(MID($B636,2,1)),_310_Table3,MATCH(MID($B636,1,1),_310_Table3_ColumnLookup,0),FALSE)
+N("310"),
  IF(AND(VALUE(LEFT($A636,3))=311,LEN($I636)=4),VLOOKUP($I636,_311_Table3,MATCH($B636,_311_Table3_ColumnLookup,0),FALSE),
  IF(AND(VALUE(LEFT($A636,3))=311,OR($B636="I2",$B636="J2",$B636="K2",$B636="L2")),VLOOKUP('311'!$G$58,_311_Table3,MATCH(MID($B636,1,1),_311_Table3_ColumnLookup,0),FALSE),
  IF(AND(VALUE(LEFT($A636,3))=311,RIGHT($B636,5)="Total"),VLOOKUP('311'!$G$59,_311_Table3,MATCH(MID($B636,1,1),_311_Table3_ColumnLookup,0),FALSE),
  IF(VALUE(LEFT($A636,3))=311,VLOOKUP(VALUE(MID($B636,2,1)),_311_Table3,MATCH(MID($B636,1,1),_311_Table3_ColumnLookup,0),FALSE)
+N("311"),
  IF(AND(VALUE(LEFT($A636,3))=312,LEFT($G636,10)="Unincepted",$B636="G "),VLOOKUP(" ULO",_312_Table3,MATCH('312'!$N$16,_312_Table3_ColumnLookup,0),FALSE),
  IF(AND(VALUE(LEFT($A636,3))=312,LEFT($G636,10)="Unincepted",$B636="O "),VLOOKUP(" ULO",_312_Table3,MATCH('312'!$V$16,_312_Table3_ColumnLookup,0),FALSE),
  IF(AND(VALUE(LEFT($A636,3))=312,LEFT($G636,10)="Unincepted",$B636="Q "),VLOOKUP(" ULO",_312_Table3,MATCH('312'!$X$16,_312_Table3_ColumnLookup,0),FALSE),
  IF(AND(VALUE(LEFT($A636,3))=312,LEFT($G636,10)="Unincepted"),VLOOKUP(" ULO",_312_Table3,MATCH(LEFT($B636,1),_312_Table3_ColumnLookup,0),FALSE),
  IF(AND(VALUE(LEFT($A636,3))=312,LEFT($G636,5)="Total",$B636="G "),VLOOKUP('312'!$F$80,_312_Table3,MATCH('312'!$N$16,_312_Table3_ColumnLookup,0),FALSE),
  IF(AND(VALUE(LEFT($A636,3))=312,LEFT($G636,5)="Total",$B636="O "),VLOOKUP('312'!$F$80,_312_Table3,MATCH('312'!$V$16,_312_Table3_ColumnLookup,0),FALSE),
  IF(AND(VALUE(LEFT($A636,3))=312,LEFT($G636,5)="Total",$B636="Q "),VLOOKUP('312'!$F$80,_312_Table3,MATCH('312'!$X$16,_312_Table3_ColumnLookup,0),FALSE),
  IF(AND(VALUE(LEFT($A636,3))=312,LEFT($G636,5)="Total"),VLOOKUP('312'!$F$80,_312_Table3,MATCH(LEFT($B636,1),_312_Table3_ColumnLookup,0),FALSE),
  IF(AND(VALUE(LEFT($A636,3))=312,LEN($I636)=4,$B636="G"),VLOOKUP($I636,_312_Table3,MATCH('312'!$N$16,_312_Table3_ColumnLookup,0),FALSE),
  IF(AND(VALUE(LEFT($A636,3))=312,LEN($I636)=4,$B636="O"),VLOOKUP($I636,_312_Table3,MATCH('312'!$V$16,_312_Table3_ColumnLookup,0),FALSE),
  IF(AND(VALUE(LEFT($A636,3))=312,LEN($I636)=4,$B636="Q"),VLOOKUP($I636,_312_Table3,MATCH('312'!$X$16,_312_Table3_ColumnLookup,0),FALSE),
  IF(AND(VALUE(LEFT($A636,3))=312,LEN($I636)=4),VLOOKUP($I636,_312_Table3,MATCH(LEFT($B636,1),_312_Table3_ColumnLookup,0),FALSE)
+N("312"),
  IF(VALUE(LEFT($A636,3))=313,VLOOKUP(VALUE(MID($B636,2,1)),_313_Table3,MATCH(MID($B636,1,1),_313_Table3_ColumnLookup,0),FALSE)
+N("313"),
  IF(AND(VALUE(LEFT($A636,3))=314,LEN($B636)=3),VLOOKUP(VALUE(MID($B636,2,2)),_314_Table3,MATCH(MID($B636,1,1),_314_Table3_ColumnLookup,0),FALSE),
  IF(VALUE(LEFT($A636,3))=314,VLOOKUP(VALUE(MID($B636,2,1)),_314_Table3,MATCH(MID($B636,1,1),_314_Table3_ColumnLookup,0),FALSE)
+N("314"),
""))))))))))))))))))))))))</f>
        <v>#NAME?</v>
      </c>
      <c r="G636" t="s">
        <v>1143</v>
      </c>
      <c r="H636" s="321">
        <f>IFERROR(
IF(ISERROR($D636)=FALSE,$D636,IF(ISERROR($E636)=FALSE,$E636,IF(ISERROR($F636)=FALSE,$F636
+N("012 checkboxes"),
IF(
IF(OR(LEFT($A636,9)="Syndicate",LEFT($A636,12)="NewSyndicate"),VLOOKUP($A636,'012'!$J:$ZW,MATCH("Link to button",'012'!$J$1:$ZW$1,0),0)
+N("309 checkbox"),
IF($C636="309 LCR Summary0",VLOOKUP("Notes990",'309'!$P:$ZZ,MATCH("Link to button",'309'!$P$1:$ZZ$1,0),0)
+N("313 checkboxes"),
IF($C636="313 Financial Information0LcmVsScr",IF($C636="309 LCR Summary0",VLOOKUP("LcmVsScr",'309'!$N:$ZZ,MATCH("Link to button",'309'!$N$1:$ZZ$1,0),0),
IF($C636="313 Financial Information0LcrDocAttached",IF($C636="309 LCR Summary0",VLOOKUP("LcrDocAttached",'309'!$N:$ZZ,MATCH("Link to button",'309'!$N$1:$ZZ$1,0),
0)))))))=1,TRUE,FALSE)
))),"")</f>
        <v>0</v>
      </c>
      <c r="I636">
        <v>2015</v>
      </c>
    </row>
    <row r="637" spans="1:9" customFormat="1">
      <c r="A637" s="237" t="str">
        <f>VLOOKUP($G637,CSVLookups!$B:$R,MATCH(A$1,CSVLookups!$B$1:$R$1,0),FALSE)</f>
        <v>312 Projected Solvency II Technical Provisions at Time Zero</v>
      </c>
      <c r="B637" s="237" t="str">
        <f>VLOOKUP($G637,CSVLookups!$B:$R,MATCH(B$1,CSVLookups!$B$1:$R$1,0),FALSE)</f>
        <v>E</v>
      </c>
      <c r="C637" s="238" t="str">
        <f t="shared" si="10"/>
        <v>312 Projected Solvency II Technical Provisions at Time ZeroE2015</v>
      </c>
      <c r="D637" s="238">
        <f>IF(AND(VALUE(LEFT($A637,3))=309,LEN($B637)=3),VLOOKUP(VALUE(MID($B637,2,2)),_309_Table1,MATCH(MID($B637,1,1),_309_Table1_ColumnLookup,0),FALSE),
  IF($C637="309 LCR SummaryA",OneYearSCR,IF($C637="309 LCR SummaryB",UltimateSCR,IF(VALUE(LEFT($A637,3))=309,VLOOKUP(VALUE(MID($B637,2,1)),_309_Table1,MATCH(MID($B637,1,1),_309_Table1_ColumnLookup,0),FALSE)
+N("309"),
  IF(VALUE(LEFT($A637,3))=310,VLOOKUP(VALUE(MID($B637,2,1)),_310_Table1,MATCH(MID($B637,1,1),_310_Table1_ColumnLookup,0),FALSE)
+N("310"),
  IF(AND(VALUE(LEFT($A637,3))=311,LEN($I637)=4),VLOOKUP($I637,_311_Table1,MATCH($B637,_311_Table1_ColumnLookup,0),FALSE),
  IF(AND(VALUE(LEFT($A637,3))=311,OR($B637="I2",$B637="J2",$B637="K2",$B637="L2")),VLOOKUP('311'!$G$58,_311_Table1,MATCH(MID($B637,1,1),_311_Table1_ColumnLookup,0),FALSE),
  IF(AND(VALUE(LEFT($A637,3))=311,RIGHT($B637,5)="Total"),VLOOKUP('311'!$G$59,_311_Table1,MATCH(MID($B637,1,1),_311_Table1_ColumnLookup,0),FALSE),
  IF(VALUE(LEFT($A637,3))=311,VLOOKUP(VALUE(MID($B637,2,1)),_311_Table1,MATCH(MID($B637,1,1),_311_Table1_ColumnLookup,0),FALSE)
+N("311"),
  IF(AND(VALUE(LEFT($A637,3))=312,LEFT($G637,10)="Unincepted",$B637="G "),VLOOKUP(" ULO",_312_Table1,MATCH('312'!$N$16,_312_Table1_ColumnLookup,0),FALSE),
  IF(AND(VALUE(LEFT($A637,3))=312,LEFT($G637,10)="Unincepted",$B637="O "),VLOOKUP(" ULO",_312_Table1,MATCH('312'!$V$16,_312_Table1_ColumnLookup,0),FALSE),
  IF(AND(VALUE(LEFT($A637,3))=312,LEFT($G637,10)="Unincepted",$B637="Q "),VLOOKUP(" ULO",_312_Table1,MATCH('312'!$X$16,_312_Table1_ColumnLookup,0),FALSE),
  IF(AND(VALUE(LEFT($A637,3))=312,LEFT($G637,10)="Unincepted"),VLOOKUP(" ULO",_312_Table1,MATCH(LEFT($B637,1),_312_Table1_ColumnLookup,0),FALSE),
  IF(AND(VALUE(LEFT($A637,3))=312,LEFT($G637,5)="Total",$B637="G "),VLOOKUP('312'!$F$80,_312_Table1,MATCH('312'!$N$16,_312_Table1_ColumnLookup,0),FALSE),
  IF(AND(VALUE(LEFT($A637,3))=312,LEFT($G637,5)="Total",$B637="O "),VLOOKUP('312'!$F$80,_312_Table1,MATCH('312'!$V$16,_312_Table1_ColumnLookup,0),FALSE),
  IF(AND(VALUE(LEFT($A637,3))=312,LEFT($G637,5)="Total",$B637="Q "),VLOOKUP('312'!$F$80,_312_Table1,MATCH('312'!$X$16,_312_Table1_ColumnLookup,0),FALSE),
  IF(AND(VALUE(LEFT($A637,3))=312,LEFT($G637,5)="Total"),VLOOKUP('312'!$F$80,_312_Table1,MATCH(LEFT($B637,1),_312_Table1_ColumnLookup,0),FALSE),
  IF(AND(VALUE(LEFT($A637,3))=312,LEN($I637)=4,$B637="G"),VLOOKUP($I637,_312_Table1,MATCH('312'!$N$16,_312_Table1_ColumnLookup,0),FALSE),
  IF(AND(VALUE(LEFT($A637,3))=312,LEN($I637)=4,$B637="O"),VLOOKUP($I637,_312_Table1,MATCH('312'!$V$16,_312_Table1_ColumnLookup,0),FALSE),
  IF(AND(VALUE(LEFT($A637,3))=312,LEN($I637)=4,$B637="Q"),VLOOKUP($I637,_312_Table1,MATCH('312'!$X$16,_312_Table1_ColumnLookup,0),FALSE),
  IF(AND(VALUE(LEFT($A637,3))=312,LEN($I637)=4),VLOOKUP($I637,_312_Table1,MATCH(LEFT($B637,1),_312_Table1_ColumnLookup,0),FALSE)
+N("312"),
  IF(VALUE(LEFT($A637,3))=313,VLOOKUP(VALUE(MID($B637,2,1)),_313_Table1,MATCH(MID($B637,1,1),_313_Table1_ColumnLookup,0),FALSE)
+N("313"),
  IF(AND(VALUE(LEFT($A637,3))=314,LEN($B637)=3),VLOOKUP(VALUE(MID($B637,2,2)),_314_Table1,MATCH(MID($B637,1,1),_314_Table1_ColumnLookup,0),FALSE),
  IF(VALUE(LEFT($A637,3))=314,VLOOKUP(VALUE(MID($B637,2,1)),_314_Table1,MATCH(MID($B637,1,1),_314_Table1_ColumnLookup,0),FALSE)
+N("314"),
""))))))))))))))))))))))))</f>
        <v>0</v>
      </c>
      <c r="E637" s="238" t="e">
        <f>IF(AND(VALUE(LEFT($A637,3))=309,LEN($B637)=3),VLOOKUP(VALUE(MID($B637,2,2)),_309_Table2,MATCH(MID($B637,1,1),_309_Table2_ColumnLookup,0),FALSE),
  IF($C637="309 LCR SummaryA",OneYearSCR,IF($C637="309 LCR SummaryB",UltimateSCR,IF(VALUE(LEFT($A637,3))=309,VLOOKUP(VALUE(MID($B637,2,1)),_309_Table2,MATCH(MID($B637,1,1),_309_Table2_ColumnLookup,0),FALSE)
+N("309"),
  IF(VALUE(LEFT($A637,3))=310,VLOOKUP(VALUE(MID($B637,2,1)),_310_Table2,MATCH(MID($B637,1,1),_310_Table2_ColumnLookup,0),FALSE)
+N("310"),
  IF(AND(VALUE(LEFT($A637,3))=311,LEN($I637)=4),VLOOKUP($I637,_311_Table2,MATCH($B637,_311_Table2_ColumnLookup,0),FALSE),
  IF(AND(VALUE(LEFT($A637,3))=311,OR($B637="I2",$B637="J2",$B637="K2",$B637="L2")),VLOOKUP('311'!$G$58,_311_Table2,MATCH(MID($B637,1,1),_311_Table2_ColumnLookup,0),FALSE),
  IF(AND(VALUE(LEFT($A637,3))=311,RIGHT($B637,5)="Total"),VLOOKUP('311'!$G$59,_311_Table2,MATCH(MID($B637,1,1),_311_Table2_ColumnLookup,0),FALSE),
  IF(VALUE(LEFT($A637,3))=311,VLOOKUP(VALUE(MID($B637,2,1)),_311_Table2,MATCH(MID($B637,1,1),_311_Table2_ColumnLookup,0),FALSE)
+N("311"),
  IF(AND(VALUE(LEFT($A637,3))=312,LEFT($G637,10)="Unincepted",$B637="G "),VLOOKUP(" ULO",_312_Table2,MATCH('312'!$N$16,_312_Table2_ColumnLookup,0),FALSE),
  IF(AND(VALUE(LEFT($A637,3))=312,LEFT($G637,10)="Unincepted",$B637="O "),VLOOKUP(" ULO",_312_Table2,MATCH('312'!$V$16,_312_Table2_ColumnLookup,0),FALSE),
  IF(AND(VALUE(LEFT($A637,3))=312,LEFT($G637,10)="Unincepted",$B637="Q "),VLOOKUP(" ULO",_312_Table2,MATCH('312'!$X$16,_312_Table2_ColumnLookup,0),FALSE),
  IF(AND(VALUE(LEFT($A637,3))=312,LEFT($G637,10)="Unincepted"),VLOOKUP(" ULO",_312_Table2,MATCH(LEFT($B637,1),_312_Table2_ColumnLookup,0),FALSE),
  IF(AND(VALUE(LEFT($A637,3))=312,LEFT($G637,5)="Total",$B637="G "),VLOOKUP('312'!$F$80,_312_Table2,MATCH('312'!$N$16,_312_Table2_ColumnLookup,0),FALSE),
  IF(AND(VALUE(LEFT($A637,3))=312,LEFT($G637,5)="Total",$B637="O "),VLOOKUP('312'!$F$80,_312_Table2,MATCH('312'!$V$16,_312_Table2_ColumnLookup,0),FALSE),
  IF(AND(VALUE(LEFT($A637,3))=312,LEFT($G637,5)="Total",$B637="Q "),VLOOKUP('312'!$F$80,_312_Table2,MATCH('312'!$X$16,_312_Table2_ColumnLookup,0),FALSE),
  IF(AND(VALUE(LEFT($A637,3))=312,LEFT($G637,5)="Total"),VLOOKUP('312'!$F$80,_312_Table2,MATCH(LEFT($B637,1),_312_Table2_ColumnLookup,0),FALSE),
  IF(AND(VALUE(LEFT($A637,3))=312,LEN($I637)=4,$B637="G"),VLOOKUP($I637,_312_Table2,MATCH('312'!$N$16,_312_Table2_ColumnLookup,0),FALSE),
  IF(AND(VALUE(LEFT($A637,3))=312,LEN($I637)=4,$B637="O"),VLOOKUP($I637,_312_Table2,MATCH('312'!$V$16,_312_Table2_ColumnLookup,0),FALSE),
  IF(AND(VALUE(LEFT($A637,3))=312,LEN($I637)=4,$B637="Q"),VLOOKUP($I637,_312_Table2,MATCH('312'!$X$16,_312_Table2_ColumnLookup,0),FALSE),
  IF(AND(VALUE(LEFT($A637,3))=312,LEN($I637)=4),VLOOKUP($I637,_312_Table2,MATCH(LEFT($B637,1),_312_Table2_ColumnLookup,0),FALSE)
+N("312"),
  IF(VALUE(LEFT($A637,3))=313,VLOOKUP(VALUE(MID($B637,2,1)),_313_Table2,MATCH(MID($B637,1,1),_313_Table2_ColumnLookup,0),FALSE)
+N("313"),
  IF(AND(VALUE(LEFT($A637,3))=314,LEN($B637)=3),VLOOKUP(VALUE(MID($B637,2,2)),_314_Table2,MATCH(MID($B637,1,1),_314_Table2_ColumnLookup,0),FALSE),
  IF(VALUE(LEFT($A637,3))=314,VLOOKUP(VALUE(MID($B637,2,1)),_314_Table2,MATCH(MID($B637,1,1),_314_Table2_ColumnLookup,0),FALSE)
+N("314"),
""))))))))))))))))))))))))</f>
        <v>#NAME?</v>
      </c>
      <c r="F637" s="238" t="e">
        <f>IF(AND(VALUE(LEFT($A637,3))=309,LEN($B637)=3),VLOOKUP(VALUE(MID($B637,2,2)),_309_Table3,MATCH(MID($B637,1,1),_309_Table3_ColumnLookup,0),FALSE),
  IF($C637="309 LCR SummaryA",OneYearSCR,IF($C637="309 LCR SummaryB",UltimateSCR,IF(VALUE(LEFT($A637,3))=309,VLOOKUP(VALUE(MID($B637,2,1)),_309_Table3,MATCH(MID($B637,1,1),_309_Table3_ColumnLookup,0),FALSE)
+N("309"),
  IF(VALUE(LEFT($A637,3))=310,VLOOKUP(VALUE(MID($B637,2,1)),_310_Table3,MATCH(MID($B637,1,1),_310_Table3_ColumnLookup,0),FALSE)
+N("310"),
  IF(AND(VALUE(LEFT($A637,3))=311,LEN($I637)=4),VLOOKUP($I637,_311_Table3,MATCH($B637,_311_Table3_ColumnLookup,0),FALSE),
  IF(AND(VALUE(LEFT($A637,3))=311,OR($B637="I2",$B637="J2",$B637="K2",$B637="L2")),VLOOKUP('311'!$G$58,_311_Table3,MATCH(MID($B637,1,1),_311_Table3_ColumnLookup,0),FALSE),
  IF(AND(VALUE(LEFT($A637,3))=311,RIGHT($B637,5)="Total"),VLOOKUP('311'!$G$59,_311_Table3,MATCH(MID($B637,1,1),_311_Table3_ColumnLookup,0),FALSE),
  IF(VALUE(LEFT($A637,3))=311,VLOOKUP(VALUE(MID($B637,2,1)),_311_Table3,MATCH(MID($B637,1,1),_311_Table3_ColumnLookup,0),FALSE)
+N("311"),
  IF(AND(VALUE(LEFT($A637,3))=312,LEFT($G637,10)="Unincepted",$B637="G "),VLOOKUP(" ULO",_312_Table3,MATCH('312'!$N$16,_312_Table3_ColumnLookup,0),FALSE),
  IF(AND(VALUE(LEFT($A637,3))=312,LEFT($G637,10)="Unincepted",$B637="O "),VLOOKUP(" ULO",_312_Table3,MATCH('312'!$V$16,_312_Table3_ColumnLookup,0),FALSE),
  IF(AND(VALUE(LEFT($A637,3))=312,LEFT($G637,10)="Unincepted",$B637="Q "),VLOOKUP(" ULO",_312_Table3,MATCH('312'!$X$16,_312_Table3_ColumnLookup,0),FALSE),
  IF(AND(VALUE(LEFT($A637,3))=312,LEFT($G637,10)="Unincepted"),VLOOKUP(" ULO",_312_Table3,MATCH(LEFT($B637,1),_312_Table3_ColumnLookup,0),FALSE),
  IF(AND(VALUE(LEFT($A637,3))=312,LEFT($G637,5)="Total",$B637="G "),VLOOKUP('312'!$F$80,_312_Table3,MATCH('312'!$N$16,_312_Table3_ColumnLookup,0),FALSE),
  IF(AND(VALUE(LEFT($A637,3))=312,LEFT($G637,5)="Total",$B637="O "),VLOOKUP('312'!$F$80,_312_Table3,MATCH('312'!$V$16,_312_Table3_ColumnLookup,0),FALSE),
  IF(AND(VALUE(LEFT($A637,3))=312,LEFT($G637,5)="Total",$B637="Q "),VLOOKUP('312'!$F$80,_312_Table3,MATCH('312'!$X$16,_312_Table3_ColumnLookup,0),FALSE),
  IF(AND(VALUE(LEFT($A637,3))=312,LEFT($G637,5)="Total"),VLOOKUP('312'!$F$80,_312_Table3,MATCH(LEFT($B637,1),_312_Table3_ColumnLookup,0),FALSE),
  IF(AND(VALUE(LEFT($A637,3))=312,LEN($I637)=4,$B637="G"),VLOOKUP($I637,_312_Table3,MATCH('312'!$N$16,_312_Table3_ColumnLookup,0),FALSE),
  IF(AND(VALUE(LEFT($A637,3))=312,LEN($I637)=4,$B637="O"),VLOOKUP($I637,_312_Table3,MATCH('312'!$V$16,_312_Table3_ColumnLookup,0),FALSE),
  IF(AND(VALUE(LEFT($A637,3))=312,LEN($I637)=4,$B637="Q"),VLOOKUP($I637,_312_Table3,MATCH('312'!$X$16,_312_Table3_ColumnLookup,0),FALSE),
  IF(AND(VALUE(LEFT($A637,3))=312,LEN($I637)=4),VLOOKUP($I637,_312_Table3,MATCH(LEFT($B637,1),_312_Table3_ColumnLookup,0),FALSE)
+N("312"),
  IF(VALUE(LEFT($A637,3))=313,VLOOKUP(VALUE(MID($B637,2,1)),_313_Table3,MATCH(MID($B637,1,1),_313_Table3_ColumnLookup,0),FALSE)
+N("313"),
  IF(AND(VALUE(LEFT($A637,3))=314,LEN($B637)=3),VLOOKUP(VALUE(MID($B637,2,2)),_314_Table3,MATCH(MID($B637,1,1),_314_Table3_ColumnLookup,0),FALSE),
  IF(VALUE(LEFT($A637,3))=314,VLOOKUP(VALUE(MID($B637,2,1)),_314_Table3,MATCH(MID($B637,1,1),_314_Table3_ColumnLookup,0),FALSE)
+N("314"),
""))))))))))))))))))))))))</f>
        <v>#NAME?</v>
      </c>
      <c r="G637" t="s">
        <v>1146</v>
      </c>
      <c r="H637" s="321">
        <f>IFERROR(
IF(ISERROR($D637)=FALSE,$D637,IF(ISERROR($E637)=FALSE,$E637,IF(ISERROR($F637)=FALSE,$F637
+N("012 checkboxes"),
IF(
IF(OR(LEFT($A637,9)="Syndicate",LEFT($A637,12)="NewSyndicate"),VLOOKUP($A637,'012'!$J:$ZW,MATCH("Link to button",'012'!$J$1:$ZW$1,0),0)
+N("309 checkbox"),
IF($C637="309 LCR Summary0",VLOOKUP("Notes990",'309'!$P:$ZZ,MATCH("Link to button",'309'!$P$1:$ZZ$1,0),0)
+N("313 checkboxes"),
IF($C637="313 Financial Information0LcmVsScr",IF($C637="309 LCR Summary0",VLOOKUP("LcmVsScr",'309'!$N:$ZZ,MATCH("Link to button",'309'!$N$1:$ZZ$1,0),0),
IF($C637="313 Financial Information0LcrDocAttached",IF($C637="309 LCR Summary0",VLOOKUP("LcrDocAttached",'309'!$N:$ZZ,MATCH("Link to button",'309'!$N$1:$ZZ$1,0),
0)))))))=1,TRUE,FALSE)
))),"")</f>
        <v>0</v>
      </c>
      <c r="I637">
        <v>2015</v>
      </c>
    </row>
    <row r="638" spans="1:9" customFormat="1">
      <c r="A638" s="237" t="str">
        <f>VLOOKUP($G638,CSVLookups!$B:$R,MATCH(A$1,CSVLookups!$B$1:$R$1,0),FALSE)</f>
        <v>312 Projected Solvency II Technical Provisions at Time Zero</v>
      </c>
      <c r="B638" s="237" t="str">
        <f>VLOOKUP($G638,CSVLookups!$B:$R,MATCH(B$1,CSVLookups!$B$1:$R$1,0),FALSE)</f>
        <v>F</v>
      </c>
      <c r="C638" s="238" t="str">
        <f t="shared" si="10"/>
        <v>312 Projected Solvency II Technical Provisions at Time ZeroF2015</v>
      </c>
      <c r="D638" s="238">
        <f>IF(AND(VALUE(LEFT($A638,3))=309,LEN($B638)=3),VLOOKUP(VALUE(MID($B638,2,2)),_309_Table1,MATCH(MID($B638,1,1),_309_Table1_ColumnLookup,0),FALSE),
  IF($C638="309 LCR SummaryA",OneYearSCR,IF($C638="309 LCR SummaryB",UltimateSCR,IF(VALUE(LEFT($A638,3))=309,VLOOKUP(VALUE(MID($B638,2,1)),_309_Table1,MATCH(MID($B638,1,1),_309_Table1_ColumnLookup,0),FALSE)
+N("309"),
  IF(VALUE(LEFT($A638,3))=310,VLOOKUP(VALUE(MID($B638,2,1)),_310_Table1,MATCH(MID($B638,1,1),_310_Table1_ColumnLookup,0),FALSE)
+N("310"),
  IF(AND(VALUE(LEFT($A638,3))=311,LEN($I638)=4),VLOOKUP($I638,_311_Table1,MATCH($B638,_311_Table1_ColumnLookup,0),FALSE),
  IF(AND(VALUE(LEFT($A638,3))=311,OR($B638="I2",$B638="J2",$B638="K2",$B638="L2")),VLOOKUP('311'!$G$58,_311_Table1,MATCH(MID($B638,1,1),_311_Table1_ColumnLookup,0),FALSE),
  IF(AND(VALUE(LEFT($A638,3))=311,RIGHT($B638,5)="Total"),VLOOKUP('311'!$G$59,_311_Table1,MATCH(MID($B638,1,1),_311_Table1_ColumnLookup,0),FALSE),
  IF(VALUE(LEFT($A638,3))=311,VLOOKUP(VALUE(MID($B638,2,1)),_311_Table1,MATCH(MID($B638,1,1),_311_Table1_ColumnLookup,0),FALSE)
+N("311"),
  IF(AND(VALUE(LEFT($A638,3))=312,LEFT($G638,10)="Unincepted",$B638="G "),VLOOKUP(" ULO",_312_Table1,MATCH('312'!$N$16,_312_Table1_ColumnLookup,0),FALSE),
  IF(AND(VALUE(LEFT($A638,3))=312,LEFT($G638,10)="Unincepted",$B638="O "),VLOOKUP(" ULO",_312_Table1,MATCH('312'!$V$16,_312_Table1_ColumnLookup,0),FALSE),
  IF(AND(VALUE(LEFT($A638,3))=312,LEFT($G638,10)="Unincepted",$B638="Q "),VLOOKUP(" ULO",_312_Table1,MATCH('312'!$X$16,_312_Table1_ColumnLookup,0),FALSE),
  IF(AND(VALUE(LEFT($A638,3))=312,LEFT($G638,10)="Unincepted"),VLOOKUP(" ULO",_312_Table1,MATCH(LEFT($B638,1),_312_Table1_ColumnLookup,0),FALSE),
  IF(AND(VALUE(LEFT($A638,3))=312,LEFT($G638,5)="Total",$B638="G "),VLOOKUP('312'!$F$80,_312_Table1,MATCH('312'!$N$16,_312_Table1_ColumnLookup,0),FALSE),
  IF(AND(VALUE(LEFT($A638,3))=312,LEFT($G638,5)="Total",$B638="O "),VLOOKUP('312'!$F$80,_312_Table1,MATCH('312'!$V$16,_312_Table1_ColumnLookup,0),FALSE),
  IF(AND(VALUE(LEFT($A638,3))=312,LEFT($G638,5)="Total",$B638="Q "),VLOOKUP('312'!$F$80,_312_Table1,MATCH('312'!$X$16,_312_Table1_ColumnLookup,0),FALSE),
  IF(AND(VALUE(LEFT($A638,3))=312,LEFT($G638,5)="Total"),VLOOKUP('312'!$F$80,_312_Table1,MATCH(LEFT($B638,1),_312_Table1_ColumnLookup,0),FALSE),
  IF(AND(VALUE(LEFT($A638,3))=312,LEN($I638)=4,$B638="G"),VLOOKUP($I638,_312_Table1,MATCH('312'!$N$16,_312_Table1_ColumnLookup,0),FALSE),
  IF(AND(VALUE(LEFT($A638,3))=312,LEN($I638)=4,$B638="O"),VLOOKUP($I638,_312_Table1,MATCH('312'!$V$16,_312_Table1_ColumnLookup,0),FALSE),
  IF(AND(VALUE(LEFT($A638,3))=312,LEN($I638)=4,$B638="Q"),VLOOKUP($I638,_312_Table1,MATCH('312'!$X$16,_312_Table1_ColumnLookup,0),FALSE),
  IF(AND(VALUE(LEFT($A638,3))=312,LEN($I638)=4),VLOOKUP($I638,_312_Table1,MATCH(LEFT($B638,1),_312_Table1_ColumnLookup,0),FALSE)
+N("312"),
  IF(VALUE(LEFT($A638,3))=313,VLOOKUP(VALUE(MID($B638,2,1)),_313_Table1,MATCH(MID($B638,1,1),_313_Table1_ColumnLookup,0),FALSE)
+N("313"),
  IF(AND(VALUE(LEFT($A638,3))=314,LEN($B638)=3),VLOOKUP(VALUE(MID($B638,2,2)),_314_Table1,MATCH(MID($B638,1,1),_314_Table1_ColumnLookup,0),FALSE),
  IF(VALUE(LEFT($A638,3))=314,VLOOKUP(VALUE(MID($B638,2,1)),_314_Table1,MATCH(MID($B638,1,1),_314_Table1_ColumnLookup,0),FALSE)
+N("314"),
""))))))))))))))))))))))))</f>
        <v>0</v>
      </c>
      <c r="E638" s="238" t="e">
        <f>IF(AND(VALUE(LEFT($A638,3))=309,LEN($B638)=3),VLOOKUP(VALUE(MID($B638,2,2)),_309_Table2,MATCH(MID($B638,1,1),_309_Table2_ColumnLookup,0),FALSE),
  IF($C638="309 LCR SummaryA",OneYearSCR,IF($C638="309 LCR SummaryB",UltimateSCR,IF(VALUE(LEFT($A638,3))=309,VLOOKUP(VALUE(MID($B638,2,1)),_309_Table2,MATCH(MID($B638,1,1),_309_Table2_ColumnLookup,0),FALSE)
+N("309"),
  IF(VALUE(LEFT($A638,3))=310,VLOOKUP(VALUE(MID($B638,2,1)),_310_Table2,MATCH(MID($B638,1,1),_310_Table2_ColumnLookup,0),FALSE)
+N("310"),
  IF(AND(VALUE(LEFT($A638,3))=311,LEN($I638)=4),VLOOKUP($I638,_311_Table2,MATCH($B638,_311_Table2_ColumnLookup,0),FALSE),
  IF(AND(VALUE(LEFT($A638,3))=311,OR($B638="I2",$B638="J2",$B638="K2",$B638="L2")),VLOOKUP('311'!$G$58,_311_Table2,MATCH(MID($B638,1,1),_311_Table2_ColumnLookup,0),FALSE),
  IF(AND(VALUE(LEFT($A638,3))=311,RIGHT($B638,5)="Total"),VLOOKUP('311'!$G$59,_311_Table2,MATCH(MID($B638,1,1),_311_Table2_ColumnLookup,0),FALSE),
  IF(VALUE(LEFT($A638,3))=311,VLOOKUP(VALUE(MID($B638,2,1)),_311_Table2,MATCH(MID($B638,1,1),_311_Table2_ColumnLookup,0),FALSE)
+N("311"),
  IF(AND(VALUE(LEFT($A638,3))=312,LEFT($G638,10)="Unincepted",$B638="G "),VLOOKUP(" ULO",_312_Table2,MATCH('312'!$N$16,_312_Table2_ColumnLookup,0),FALSE),
  IF(AND(VALUE(LEFT($A638,3))=312,LEFT($G638,10)="Unincepted",$B638="O "),VLOOKUP(" ULO",_312_Table2,MATCH('312'!$V$16,_312_Table2_ColumnLookup,0),FALSE),
  IF(AND(VALUE(LEFT($A638,3))=312,LEFT($G638,10)="Unincepted",$B638="Q "),VLOOKUP(" ULO",_312_Table2,MATCH('312'!$X$16,_312_Table2_ColumnLookup,0),FALSE),
  IF(AND(VALUE(LEFT($A638,3))=312,LEFT($G638,10)="Unincepted"),VLOOKUP(" ULO",_312_Table2,MATCH(LEFT($B638,1),_312_Table2_ColumnLookup,0),FALSE),
  IF(AND(VALUE(LEFT($A638,3))=312,LEFT($G638,5)="Total",$B638="G "),VLOOKUP('312'!$F$80,_312_Table2,MATCH('312'!$N$16,_312_Table2_ColumnLookup,0),FALSE),
  IF(AND(VALUE(LEFT($A638,3))=312,LEFT($G638,5)="Total",$B638="O "),VLOOKUP('312'!$F$80,_312_Table2,MATCH('312'!$V$16,_312_Table2_ColumnLookup,0),FALSE),
  IF(AND(VALUE(LEFT($A638,3))=312,LEFT($G638,5)="Total",$B638="Q "),VLOOKUP('312'!$F$80,_312_Table2,MATCH('312'!$X$16,_312_Table2_ColumnLookup,0),FALSE),
  IF(AND(VALUE(LEFT($A638,3))=312,LEFT($G638,5)="Total"),VLOOKUP('312'!$F$80,_312_Table2,MATCH(LEFT($B638,1),_312_Table2_ColumnLookup,0),FALSE),
  IF(AND(VALUE(LEFT($A638,3))=312,LEN($I638)=4,$B638="G"),VLOOKUP($I638,_312_Table2,MATCH('312'!$N$16,_312_Table2_ColumnLookup,0),FALSE),
  IF(AND(VALUE(LEFT($A638,3))=312,LEN($I638)=4,$B638="O"),VLOOKUP($I638,_312_Table2,MATCH('312'!$V$16,_312_Table2_ColumnLookup,0),FALSE),
  IF(AND(VALUE(LEFT($A638,3))=312,LEN($I638)=4,$B638="Q"),VLOOKUP($I638,_312_Table2,MATCH('312'!$X$16,_312_Table2_ColumnLookup,0),FALSE),
  IF(AND(VALUE(LEFT($A638,3))=312,LEN($I638)=4),VLOOKUP($I638,_312_Table2,MATCH(LEFT($B638,1),_312_Table2_ColumnLookup,0),FALSE)
+N("312"),
  IF(VALUE(LEFT($A638,3))=313,VLOOKUP(VALUE(MID($B638,2,1)),_313_Table2,MATCH(MID($B638,1,1),_313_Table2_ColumnLookup,0),FALSE)
+N("313"),
  IF(AND(VALUE(LEFT($A638,3))=314,LEN($B638)=3),VLOOKUP(VALUE(MID($B638,2,2)),_314_Table2,MATCH(MID($B638,1,1),_314_Table2_ColumnLookup,0),FALSE),
  IF(VALUE(LEFT($A638,3))=314,VLOOKUP(VALUE(MID($B638,2,1)),_314_Table2,MATCH(MID($B638,1,1),_314_Table2_ColumnLookup,0),FALSE)
+N("314"),
""))))))))))))))))))))))))</f>
        <v>#NAME?</v>
      </c>
      <c r="F638" s="238" t="e">
        <f>IF(AND(VALUE(LEFT($A638,3))=309,LEN($B638)=3),VLOOKUP(VALUE(MID($B638,2,2)),_309_Table3,MATCH(MID($B638,1,1),_309_Table3_ColumnLookup,0),FALSE),
  IF($C638="309 LCR SummaryA",OneYearSCR,IF($C638="309 LCR SummaryB",UltimateSCR,IF(VALUE(LEFT($A638,3))=309,VLOOKUP(VALUE(MID($B638,2,1)),_309_Table3,MATCH(MID($B638,1,1),_309_Table3_ColumnLookup,0),FALSE)
+N("309"),
  IF(VALUE(LEFT($A638,3))=310,VLOOKUP(VALUE(MID($B638,2,1)),_310_Table3,MATCH(MID($B638,1,1),_310_Table3_ColumnLookup,0),FALSE)
+N("310"),
  IF(AND(VALUE(LEFT($A638,3))=311,LEN($I638)=4),VLOOKUP($I638,_311_Table3,MATCH($B638,_311_Table3_ColumnLookup,0),FALSE),
  IF(AND(VALUE(LEFT($A638,3))=311,OR($B638="I2",$B638="J2",$B638="K2",$B638="L2")),VLOOKUP('311'!$G$58,_311_Table3,MATCH(MID($B638,1,1),_311_Table3_ColumnLookup,0),FALSE),
  IF(AND(VALUE(LEFT($A638,3))=311,RIGHT($B638,5)="Total"),VLOOKUP('311'!$G$59,_311_Table3,MATCH(MID($B638,1,1),_311_Table3_ColumnLookup,0),FALSE),
  IF(VALUE(LEFT($A638,3))=311,VLOOKUP(VALUE(MID($B638,2,1)),_311_Table3,MATCH(MID($B638,1,1),_311_Table3_ColumnLookup,0),FALSE)
+N("311"),
  IF(AND(VALUE(LEFT($A638,3))=312,LEFT($G638,10)="Unincepted",$B638="G "),VLOOKUP(" ULO",_312_Table3,MATCH('312'!$N$16,_312_Table3_ColumnLookup,0),FALSE),
  IF(AND(VALUE(LEFT($A638,3))=312,LEFT($G638,10)="Unincepted",$B638="O "),VLOOKUP(" ULO",_312_Table3,MATCH('312'!$V$16,_312_Table3_ColumnLookup,0),FALSE),
  IF(AND(VALUE(LEFT($A638,3))=312,LEFT($G638,10)="Unincepted",$B638="Q "),VLOOKUP(" ULO",_312_Table3,MATCH('312'!$X$16,_312_Table3_ColumnLookup,0),FALSE),
  IF(AND(VALUE(LEFT($A638,3))=312,LEFT($G638,10)="Unincepted"),VLOOKUP(" ULO",_312_Table3,MATCH(LEFT($B638,1),_312_Table3_ColumnLookup,0),FALSE),
  IF(AND(VALUE(LEFT($A638,3))=312,LEFT($G638,5)="Total",$B638="G "),VLOOKUP('312'!$F$80,_312_Table3,MATCH('312'!$N$16,_312_Table3_ColumnLookup,0),FALSE),
  IF(AND(VALUE(LEFT($A638,3))=312,LEFT($G638,5)="Total",$B638="O "),VLOOKUP('312'!$F$80,_312_Table3,MATCH('312'!$V$16,_312_Table3_ColumnLookup,0),FALSE),
  IF(AND(VALUE(LEFT($A638,3))=312,LEFT($G638,5)="Total",$B638="Q "),VLOOKUP('312'!$F$80,_312_Table3,MATCH('312'!$X$16,_312_Table3_ColumnLookup,0),FALSE),
  IF(AND(VALUE(LEFT($A638,3))=312,LEFT($G638,5)="Total"),VLOOKUP('312'!$F$80,_312_Table3,MATCH(LEFT($B638,1),_312_Table3_ColumnLookup,0),FALSE),
  IF(AND(VALUE(LEFT($A638,3))=312,LEN($I638)=4,$B638="G"),VLOOKUP($I638,_312_Table3,MATCH('312'!$N$16,_312_Table3_ColumnLookup,0),FALSE),
  IF(AND(VALUE(LEFT($A638,3))=312,LEN($I638)=4,$B638="O"),VLOOKUP($I638,_312_Table3,MATCH('312'!$V$16,_312_Table3_ColumnLookup,0),FALSE),
  IF(AND(VALUE(LEFT($A638,3))=312,LEN($I638)=4,$B638="Q"),VLOOKUP($I638,_312_Table3,MATCH('312'!$X$16,_312_Table3_ColumnLookup,0),FALSE),
  IF(AND(VALUE(LEFT($A638,3))=312,LEN($I638)=4),VLOOKUP($I638,_312_Table3,MATCH(LEFT($B638,1),_312_Table3_ColumnLookup,0),FALSE)
+N("312"),
  IF(VALUE(LEFT($A638,3))=313,VLOOKUP(VALUE(MID($B638,2,1)),_313_Table3,MATCH(MID($B638,1,1),_313_Table3_ColumnLookup,0),FALSE)
+N("313"),
  IF(AND(VALUE(LEFT($A638,3))=314,LEN($B638)=3),VLOOKUP(VALUE(MID($B638,2,2)),_314_Table3,MATCH(MID($B638,1,1),_314_Table3_ColumnLookup,0),FALSE),
  IF(VALUE(LEFT($A638,3))=314,VLOOKUP(VALUE(MID($B638,2,1)),_314_Table3,MATCH(MID($B638,1,1),_314_Table3_ColumnLookup,0),FALSE)
+N("314"),
""))))))))))))))))))))))))</f>
        <v>#NAME?</v>
      </c>
      <c r="G638" t="s">
        <v>1148</v>
      </c>
      <c r="H638" s="321">
        <f>IFERROR(
IF(ISERROR($D638)=FALSE,$D638,IF(ISERROR($E638)=FALSE,$E638,IF(ISERROR($F638)=FALSE,$F638
+N("012 checkboxes"),
IF(
IF(OR(LEFT($A638,9)="Syndicate",LEFT($A638,12)="NewSyndicate"),VLOOKUP($A638,'012'!$J:$ZW,MATCH("Link to button",'012'!$J$1:$ZW$1,0),0)
+N("309 checkbox"),
IF($C638="309 LCR Summary0",VLOOKUP("Notes990",'309'!$P:$ZZ,MATCH("Link to button",'309'!$P$1:$ZZ$1,0),0)
+N("313 checkboxes"),
IF($C638="313 Financial Information0LcmVsScr",IF($C638="309 LCR Summary0",VLOOKUP("LcmVsScr",'309'!$N:$ZZ,MATCH("Link to button",'309'!$N$1:$ZZ$1,0),0),
IF($C638="313 Financial Information0LcrDocAttached",IF($C638="309 LCR Summary0",VLOOKUP("LcrDocAttached",'309'!$N:$ZZ,MATCH("Link to button",'309'!$N$1:$ZZ$1,0),
0)))))))=1,TRUE,FALSE)
))),"")</f>
        <v>0</v>
      </c>
      <c r="I638">
        <v>2015</v>
      </c>
    </row>
    <row r="639" spans="1:9" customFormat="1">
      <c r="A639" s="237" t="str">
        <f>VLOOKUP($G639,CSVLookups!$B:$R,MATCH(A$1,CSVLookups!$B$1:$R$1,0),FALSE)</f>
        <v>312 Projected Solvency II Technical Provisions at Time Zero</v>
      </c>
      <c r="B639" s="237" t="str">
        <f>VLOOKUP($G639,CSVLookups!$B:$R,MATCH(B$1,CSVLookups!$B$1:$R$1,0),FALSE)</f>
        <v>G</v>
      </c>
      <c r="C639" s="238" t="str">
        <f t="shared" si="10"/>
        <v>312 Projected Solvency II Technical Provisions at Time ZeroG2015</v>
      </c>
      <c r="D639" s="238">
        <f>IF(AND(VALUE(LEFT($A639,3))=309,LEN($B639)=3),VLOOKUP(VALUE(MID($B639,2,2)),_309_Table1,MATCH(MID($B639,1,1),_309_Table1_ColumnLookup,0),FALSE),
  IF($C639="309 LCR SummaryA",OneYearSCR,IF($C639="309 LCR SummaryB",UltimateSCR,IF(VALUE(LEFT($A639,3))=309,VLOOKUP(VALUE(MID($B639,2,1)),_309_Table1,MATCH(MID($B639,1,1),_309_Table1_ColumnLookup,0),FALSE)
+N("309"),
  IF(VALUE(LEFT($A639,3))=310,VLOOKUP(VALUE(MID($B639,2,1)),_310_Table1,MATCH(MID($B639,1,1),_310_Table1_ColumnLookup,0),FALSE)
+N("310"),
  IF(AND(VALUE(LEFT($A639,3))=311,LEN($I639)=4),VLOOKUP($I639,_311_Table1,MATCH($B639,_311_Table1_ColumnLookup,0),FALSE),
  IF(AND(VALUE(LEFT($A639,3))=311,OR($B639="I2",$B639="J2",$B639="K2",$B639="L2")),VLOOKUP('311'!$G$58,_311_Table1,MATCH(MID($B639,1,1),_311_Table1_ColumnLookup,0),FALSE),
  IF(AND(VALUE(LEFT($A639,3))=311,RIGHT($B639,5)="Total"),VLOOKUP('311'!$G$59,_311_Table1,MATCH(MID($B639,1,1),_311_Table1_ColumnLookup,0),FALSE),
  IF(VALUE(LEFT($A639,3))=311,VLOOKUP(VALUE(MID($B639,2,1)),_311_Table1,MATCH(MID($B639,1,1),_311_Table1_ColumnLookup,0),FALSE)
+N("311"),
  IF(AND(VALUE(LEFT($A639,3))=312,LEFT($G639,10)="Unincepted",$B639="G "),VLOOKUP(" ULO",_312_Table1,MATCH('312'!$N$16,_312_Table1_ColumnLookup,0),FALSE),
  IF(AND(VALUE(LEFT($A639,3))=312,LEFT($G639,10)="Unincepted",$B639="O "),VLOOKUP(" ULO",_312_Table1,MATCH('312'!$V$16,_312_Table1_ColumnLookup,0),FALSE),
  IF(AND(VALUE(LEFT($A639,3))=312,LEFT($G639,10)="Unincepted",$B639="Q "),VLOOKUP(" ULO",_312_Table1,MATCH('312'!$X$16,_312_Table1_ColumnLookup,0),FALSE),
  IF(AND(VALUE(LEFT($A639,3))=312,LEFT($G639,10)="Unincepted"),VLOOKUP(" ULO",_312_Table1,MATCH(LEFT($B639,1),_312_Table1_ColumnLookup,0),FALSE),
  IF(AND(VALUE(LEFT($A639,3))=312,LEFT($G639,5)="Total",$B639="G "),VLOOKUP('312'!$F$80,_312_Table1,MATCH('312'!$N$16,_312_Table1_ColumnLookup,0),FALSE),
  IF(AND(VALUE(LEFT($A639,3))=312,LEFT($G639,5)="Total",$B639="O "),VLOOKUP('312'!$F$80,_312_Table1,MATCH('312'!$V$16,_312_Table1_ColumnLookup,0),FALSE),
  IF(AND(VALUE(LEFT($A639,3))=312,LEFT($G639,5)="Total",$B639="Q "),VLOOKUP('312'!$F$80,_312_Table1,MATCH('312'!$X$16,_312_Table1_ColumnLookup,0),FALSE),
  IF(AND(VALUE(LEFT($A639,3))=312,LEFT($G639,5)="Total"),VLOOKUP('312'!$F$80,_312_Table1,MATCH(LEFT($B639,1),_312_Table1_ColumnLookup,0),FALSE),
  IF(AND(VALUE(LEFT($A639,3))=312,LEN($I639)=4,$B639="G"),VLOOKUP($I639,_312_Table1,MATCH('312'!$N$16,_312_Table1_ColumnLookup,0),FALSE),
  IF(AND(VALUE(LEFT($A639,3))=312,LEN($I639)=4,$B639="O"),VLOOKUP($I639,_312_Table1,MATCH('312'!$V$16,_312_Table1_ColumnLookup,0),FALSE),
  IF(AND(VALUE(LEFT($A639,3))=312,LEN($I639)=4,$B639="Q"),VLOOKUP($I639,_312_Table1,MATCH('312'!$X$16,_312_Table1_ColumnLookup,0),FALSE),
  IF(AND(VALUE(LEFT($A639,3))=312,LEN($I639)=4),VLOOKUP($I639,_312_Table1,MATCH(LEFT($B639,1),_312_Table1_ColumnLookup,0),FALSE)
+N("312"),
  IF(VALUE(LEFT($A639,3))=313,VLOOKUP(VALUE(MID($B639,2,1)),_313_Table1,MATCH(MID($B639,1,1),_313_Table1_ColumnLookup,0),FALSE)
+N("313"),
  IF(AND(VALUE(LEFT($A639,3))=314,LEN($B639)=3),VLOOKUP(VALUE(MID($B639,2,2)),_314_Table1,MATCH(MID($B639,1,1),_314_Table1_ColumnLookup,0),FALSE),
  IF(VALUE(LEFT($A639,3))=314,VLOOKUP(VALUE(MID($B639,2,1)),_314_Table1,MATCH(MID($B639,1,1),_314_Table1_ColumnLookup,0),FALSE)
+N("314"),
""))))))))))))))))))))))))</f>
        <v>0</v>
      </c>
      <c r="E639" s="238" t="e">
        <f>IF(AND(VALUE(LEFT($A639,3))=309,LEN($B639)=3),VLOOKUP(VALUE(MID($B639,2,2)),_309_Table2,MATCH(MID($B639,1,1),_309_Table2_ColumnLookup,0),FALSE),
  IF($C639="309 LCR SummaryA",OneYearSCR,IF($C639="309 LCR SummaryB",UltimateSCR,IF(VALUE(LEFT($A639,3))=309,VLOOKUP(VALUE(MID($B639,2,1)),_309_Table2,MATCH(MID($B639,1,1),_309_Table2_ColumnLookup,0),FALSE)
+N("309"),
  IF(VALUE(LEFT($A639,3))=310,VLOOKUP(VALUE(MID($B639,2,1)),_310_Table2,MATCH(MID($B639,1,1),_310_Table2_ColumnLookup,0),FALSE)
+N("310"),
  IF(AND(VALUE(LEFT($A639,3))=311,LEN($I639)=4),VLOOKUP($I639,_311_Table2,MATCH($B639,_311_Table2_ColumnLookup,0),FALSE),
  IF(AND(VALUE(LEFT($A639,3))=311,OR($B639="I2",$B639="J2",$B639="K2",$B639="L2")),VLOOKUP('311'!$G$58,_311_Table2,MATCH(MID($B639,1,1),_311_Table2_ColumnLookup,0),FALSE),
  IF(AND(VALUE(LEFT($A639,3))=311,RIGHT($B639,5)="Total"),VLOOKUP('311'!$G$59,_311_Table2,MATCH(MID($B639,1,1),_311_Table2_ColumnLookup,0),FALSE),
  IF(VALUE(LEFT($A639,3))=311,VLOOKUP(VALUE(MID($B639,2,1)),_311_Table2,MATCH(MID($B639,1,1),_311_Table2_ColumnLookup,0),FALSE)
+N("311"),
  IF(AND(VALUE(LEFT($A639,3))=312,LEFT($G639,10)="Unincepted",$B639="G "),VLOOKUP(" ULO",_312_Table2,MATCH('312'!$N$16,_312_Table2_ColumnLookup,0),FALSE),
  IF(AND(VALUE(LEFT($A639,3))=312,LEFT($G639,10)="Unincepted",$B639="O "),VLOOKUP(" ULO",_312_Table2,MATCH('312'!$V$16,_312_Table2_ColumnLookup,0),FALSE),
  IF(AND(VALUE(LEFT($A639,3))=312,LEFT($G639,10)="Unincepted",$B639="Q "),VLOOKUP(" ULO",_312_Table2,MATCH('312'!$X$16,_312_Table2_ColumnLookup,0),FALSE),
  IF(AND(VALUE(LEFT($A639,3))=312,LEFT($G639,10)="Unincepted"),VLOOKUP(" ULO",_312_Table2,MATCH(LEFT($B639,1),_312_Table2_ColumnLookup,0),FALSE),
  IF(AND(VALUE(LEFT($A639,3))=312,LEFT($G639,5)="Total",$B639="G "),VLOOKUP('312'!$F$80,_312_Table2,MATCH('312'!$N$16,_312_Table2_ColumnLookup,0),FALSE),
  IF(AND(VALUE(LEFT($A639,3))=312,LEFT($G639,5)="Total",$B639="O "),VLOOKUP('312'!$F$80,_312_Table2,MATCH('312'!$V$16,_312_Table2_ColumnLookup,0),FALSE),
  IF(AND(VALUE(LEFT($A639,3))=312,LEFT($G639,5)="Total",$B639="Q "),VLOOKUP('312'!$F$80,_312_Table2,MATCH('312'!$X$16,_312_Table2_ColumnLookup,0),FALSE),
  IF(AND(VALUE(LEFT($A639,3))=312,LEFT($G639,5)="Total"),VLOOKUP('312'!$F$80,_312_Table2,MATCH(LEFT($B639,1),_312_Table2_ColumnLookup,0),FALSE),
  IF(AND(VALUE(LEFT($A639,3))=312,LEN($I639)=4,$B639="G"),VLOOKUP($I639,_312_Table2,MATCH('312'!$N$16,_312_Table2_ColumnLookup,0),FALSE),
  IF(AND(VALUE(LEFT($A639,3))=312,LEN($I639)=4,$B639="O"),VLOOKUP($I639,_312_Table2,MATCH('312'!$V$16,_312_Table2_ColumnLookup,0),FALSE),
  IF(AND(VALUE(LEFT($A639,3))=312,LEN($I639)=4,$B639="Q"),VLOOKUP($I639,_312_Table2,MATCH('312'!$X$16,_312_Table2_ColumnLookup,0),FALSE),
  IF(AND(VALUE(LEFT($A639,3))=312,LEN($I639)=4),VLOOKUP($I639,_312_Table2,MATCH(LEFT($B639,1),_312_Table2_ColumnLookup,0),FALSE)
+N("312"),
  IF(VALUE(LEFT($A639,3))=313,VLOOKUP(VALUE(MID($B639,2,1)),_313_Table2,MATCH(MID($B639,1,1),_313_Table2_ColumnLookup,0),FALSE)
+N("313"),
  IF(AND(VALUE(LEFT($A639,3))=314,LEN($B639)=3),VLOOKUP(VALUE(MID($B639,2,2)),_314_Table2,MATCH(MID($B639,1,1),_314_Table2_ColumnLookup,0),FALSE),
  IF(VALUE(LEFT($A639,3))=314,VLOOKUP(VALUE(MID($B639,2,1)),_314_Table2,MATCH(MID($B639,1,1),_314_Table2_ColumnLookup,0),FALSE)
+N("314"),
""))))))))))))))))))))))))</f>
        <v>#NAME?</v>
      </c>
      <c r="F639" s="238" t="e">
        <f>IF(AND(VALUE(LEFT($A639,3))=309,LEN($B639)=3),VLOOKUP(VALUE(MID($B639,2,2)),_309_Table3,MATCH(MID($B639,1,1),_309_Table3_ColumnLookup,0),FALSE),
  IF($C639="309 LCR SummaryA",OneYearSCR,IF($C639="309 LCR SummaryB",UltimateSCR,IF(VALUE(LEFT($A639,3))=309,VLOOKUP(VALUE(MID($B639,2,1)),_309_Table3,MATCH(MID($B639,1,1),_309_Table3_ColumnLookup,0),FALSE)
+N("309"),
  IF(VALUE(LEFT($A639,3))=310,VLOOKUP(VALUE(MID($B639,2,1)),_310_Table3,MATCH(MID($B639,1,1),_310_Table3_ColumnLookup,0),FALSE)
+N("310"),
  IF(AND(VALUE(LEFT($A639,3))=311,LEN($I639)=4),VLOOKUP($I639,_311_Table3,MATCH($B639,_311_Table3_ColumnLookup,0),FALSE),
  IF(AND(VALUE(LEFT($A639,3))=311,OR($B639="I2",$B639="J2",$B639="K2",$B639="L2")),VLOOKUP('311'!$G$58,_311_Table3,MATCH(MID($B639,1,1),_311_Table3_ColumnLookup,0),FALSE),
  IF(AND(VALUE(LEFT($A639,3))=311,RIGHT($B639,5)="Total"),VLOOKUP('311'!$G$59,_311_Table3,MATCH(MID($B639,1,1),_311_Table3_ColumnLookup,0),FALSE),
  IF(VALUE(LEFT($A639,3))=311,VLOOKUP(VALUE(MID($B639,2,1)),_311_Table3,MATCH(MID($B639,1,1),_311_Table3_ColumnLookup,0),FALSE)
+N("311"),
  IF(AND(VALUE(LEFT($A639,3))=312,LEFT($G639,10)="Unincepted",$B639="G "),VLOOKUP(" ULO",_312_Table3,MATCH('312'!$N$16,_312_Table3_ColumnLookup,0),FALSE),
  IF(AND(VALUE(LEFT($A639,3))=312,LEFT($G639,10)="Unincepted",$B639="O "),VLOOKUP(" ULO",_312_Table3,MATCH('312'!$V$16,_312_Table3_ColumnLookup,0),FALSE),
  IF(AND(VALUE(LEFT($A639,3))=312,LEFT($G639,10)="Unincepted",$B639="Q "),VLOOKUP(" ULO",_312_Table3,MATCH('312'!$X$16,_312_Table3_ColumnLookup,0),FALSE),
  IF(AND(VALUE(LEFT($A639,3))=312,LEFT($G639,10)="Unincepted"),VLOOKUP(" ULO",_312_Table3,MATCH(LEFT($B639,1),_312_Table3_ColumnLookup,0),FALSE),
  IF(AND(VALUE(LEFT($A639,3))=312,LEFT($G639,5)="Total",$B639="G "),VLOOKUP('312'!$F$80,_312_Table3,MATCH('312'!$N$16,_312_Table3_ColumnLookup,0),FALSE),
  IF(AND(VALUE(LEFT($A639,3))=312,LEFT($G639,5)="Total",$B639="O "),VLOOKUP('312'!$F$80,_312_Table3,MATCH('312'!$V$16,_312_Table3_ColumnLookup,0),FALSE),
  IF(AND(VALUE(LEFT($A639,3))=312,LEFT($G639,5)="Total",$B639="Q "),VLOOKUP('312'!$F$80,_312_Table3,MATCH('312'!$X$16,_312_Table3_ColumnLookup,0),FALSE),
  IF(AND(VALUE(LEFT($A639,3))=312,LEFT($G639,5)="Total"),VLOOKUP('312'!$F$80,_312_Table3,MATCH(LEFT($B639,1),_312_Table3_ColumnLookup,0),FALSE),
  IF(AND(VALUE(LEFT($A639,3))=312,LEN($I639)=4,$B639="G"),VLOOKUP($I639,_312_Table3,MATCH('312'!$N$16,_312_Table3_ColumnLookup,0),FALSE),
  IF(AND(VALUE(LEFT($A639,3))=312,LEN($I639)=4,$B639="O"),VLOOKUP($I639,_312_Table3,MATCH('312'!$V$16,_312_Table3_ColumnLookup,0),FALSE),
  IF(AND(VALUE(LEFT($A639,3))=312,LEN($I639)=4,$B639="Q"),VLOOKUP($I639,_312_Table3,MATCH('312'!$X$16,_312_Table3_ColumnLookup,0),FALSE),
  IF(AND(VALUE(LEFT($A639,3))=312,LEN($I639)=4),VLOOKUP($I639,_312_Table3,MATCH(LEFT($B639,1),_312_Table3_ColumnLookup,0),FALSE)
+N("312"),
  IF(VALUE(LEFT($A639,3))=313,VLOOKUP(VALUE(MID($B639,2,1)),_313_Table3,MATCH(MID($B639,1,1),_313_Table3_ColumnLookup,0),FALSE)
+N("313"),
  IF(AND(VALUE(LEFT($A639,3))=314,LEN($B639)=3),VLOOKUP(VALUE(MID($B639,2,2)),_314_Table3,MATCH(MID($B639,1,1),_314_Table3_ColumnLookup,0),FALSE),
  IF(VALUE(LEFT($A639,3))=314,VLOOKUP(VALUE(MID($B639,2,1)),_314_Table3,MATCH(MID($B639,1,1),_314_Table3_ColumnLookup,0),FALSE)
+N("314"),
""))))))))))))))))))))))))</f>
        <v>#NAME?</v>
      </c>
      <c r="G639" t="s">
        <v>1150</v>
      </c>
      <c r="H639" s="321">
        <f>IFERROR(
IF(ISERROR($D639)=FALSE,$D639,IF(ISERROR($E639)=FALSE,$E639,IF(ISERROR($F639)=FALSE,$F639
+N("012 checkboxes"),
IF(
IF(OR(LEFT($A639,9)="Syndicate",LEFT($A639,12)="NewSyndicate"),VLOOKUP($A639,'012'!$J:$ZW,MATCH("Link to button",'012'!$J$1:$ZW$1,0),0)
+N("309 checkbox"),
IF($C639="309 LCR Summary0",VLOOKUP("Notes990",'309'!$P:$ZZ,MATCH("Link to button",'309'!$P$1:$ZZ$1,0),0)
+N("313 checkboxes"),
IF($C639="313 Financial Information0LcmVsScr",IF($C639="309 LCR Summary0",VLOOKUP("LcmVsScr",'309'!$N:$ZZ,MATCH("Link to button",'309'!$N$1:$ZZ$1,0),0),
IF($C639="313 Financial Information0LcrDocAttached",IF($C639="309 LCR Summary0",VLOOKUP("LcrDocAttached",'309'!$N:$ZZ,MATCH("Link to button",'309'!$N$1:$ZZ$1,0),
0)))))))=1,TRUE,FALSE)
))),"")</f>
        <v>0</v>
      </c>
      <c r="I639">
        <v>2015</v>
      </c>
    </row>
    <row r="640" spans="1:9" customFormat="1">
      <c r="A640" s="237" t="str">
        <f>VLOOKUP($G640,CSVLookups!$B:$R,MATCH(A$1,CSVLookups!$B$1:$R$1,0),FALSE)</f>
        <v>312 Projected Solvency II Technical Provisions at Time Zero</v>
      </c>
      <c r="B640" s="237" t="str">
        <f>VLOOKUP($G640,CSVLookups!$B:$R,MATCH(B$1,CSVLookups!$B$1:$R$1,0),FALSE)</f>
        <v>H</v>
      </c>
      <c r="C640" s="238" t="str">
        <f t="shared" si="10"/>
        <v>312 Projected Solvency II Technical Provisions at Time ZeroH2015</v>
      </c>
      <c r="D640" s="238">
        <f>IF(AND(VALUE(LEFT($A640,3))=309,LEN($B640)=3),VLOOKUP(VALUE(MID($B640,2,2)),_309_Table1,MATCH(MID($B640,1,1),_309_Table1_ColumnLookup,0),FALSE),
  IF($C640="309 LCR SummaryA",OneYearSCR,IF($C640="309 LCR SummaryB",UltimateSCR,IF(VALUE(LEFT($A640,3))=309,VLOOKUP(VALUE(MID($B640,2,1)),_309_Table1,MATCH(MID($B640,1,1),_309_Table1_ColumnLookup,0),FALSE)
+N("309"),
  IF(VALUE(LEFT($A640,3))=310,VLOOKUP(VALUE(MID($B640,2,1)),_310_Table1,MATCH(MID($B640,1,1),_310_Table1_ColumnLookup,0),FALSE)
+N("310"),
  IF(AND(VALUE(LEFT($A640,3))=311,LEN($I640)=4),VLOOKUP($I640,_311_Table1,MATCH($B640,_311_Table1_ColumnLookup,0),FALSE),
  IF(AND(VALUE(LEFT($A640,3))=311,OR($B640="I2",$B640="J2",$B640="K2",$B640="L2")),VLOOKUP('311'!$G$58,_311_Table1,MATCH(MID($B640,1,1),_311_Table1_ColumnLookup,0),FALSE),
  IF(AND(VALUE(LEFT($A640,3))=311,RIGHT($B640,5)="Total"),VLOOKUP('311'!$G$59,_311_Table1,MATCH(MID($B640,1,1),_311_Table1_ColumnLookup,0),FALSE),
  IF(VALUE(LEFT($A640,3))=311,VLOOKUP(VALUE(MID($B640,2,1)),_311_Table1,MATCH(MID($B640,1,1),_311_Table1_ColumnLookup,0),FALSE)
+N("311"),
  IF(AND(VALUE(LEFT($A640,3))=312,LEFT($G640,10)="Unincepted",$B640="G "),VLOOKUP(" ULO",_312_Table1,MATCH('312'!$N$16,_312_Table1_ColumnLookup,0),FALSE),
  IF(AND(VALUE(LEFT($A640,3))=312,LEFT($G640,10)="Unincepted",$B640="O "),VLOOKUP(" ULO",_312_Table1,MATCH('312'!$V$16,_312_Table1_ColumnLookup,0),FALSE),
  IF(AND(VALUE(LEFT($A640,3))=312,LEFT($G640,10)="Unincepted",$B640="Q "),VLOOKUP(" ULO",_312_Table1,MATCH('312'!$X$16,_312_Table1_ColumnLookup,0),FALSE),
  IF(AND(VALUE(LEFT($A640,3))=312,LEFT($G640,10)="Unincepted"),VLOOKUP(" ULO",_312_Table1,MATCH(LEFT($B640,1),_312_Table1_ColumnLookup,0),FALSE),
  IF(AND(VALUE(LEFT($A640,3))=312,LEFT($G640,5)="Total",$B640="G "),VLOOKUP('312'!$F$80,_312_Table1,MATCH('312'!$N$16,_312_Table1_ColumnLookup,0),FALSE),
  IF(AND(VALUE(LEFT($A640,3))=312,LEFT($G640,5)="Total",$B640="O "),VLOOKUP('312'!$F$80,_312_Table1,MATCH('312'!$V$16,_312_Table1_ColumnLookup,0),FALSE),
  IF(AND(VALUE(LEFT($A640,3))=312,LEFT($G640,5)="Total",$B640="Q "),VLOOKUP('312'!$F$80,_312_Table1,MATCH('312'!$X$16,_312_Table1_ColumnLookup,0),FALSE),
  IF(AND(VALUE(LEFT($A640,3))=312,LEFT($G640,5)="Total"),VLOOKUP('312'!$F$80,_312_Table1,MATCH(LEFT($B640,1),_312_Table1_ColumnLookup,0),FALSE),
  IF(AND(VALUE(LEFT($A640,3))=312,LEN($I640)=4,$B640="G"),VLOOKUP($I640,_312_Table1,MATCH('312'!$N$16,_312_Table1_ColumnLookup,0),FALSE),
  IF(AND(VALUE(LEFT($A640,3))=312,LEN($I640)=4,$B640="O"),VLOOKUP($I640,_312_Table1,MATCH('312'!$V$16,_312_Table1_ColumnLookup,0),FALSE),
  IF(AND(VALUE(LEFT($A640,3))=312,LEN($I640)=4,$B640="Q"),VLOOKUP($I640,_312_Table1,MATCH('312'!$X$16,_312_Table1_ColumnLookup,0),FALSE),
  IF(AND(VALUE(LEFT($A640,3))=312,LEN($I640)=4),VLOOKUP($I640,_312_Table1,MATCH(LEFT($B640,1),_312_Table1_ColumnLookup,0),FALSE)
+N("312"),
  IF(VALUE(LEFT($A640,3))=313,VLOOKUP(VALUE(MID($B640,2,1)),_313_Table1,MATCH(MID($B640,1,1),_313_Table1_ColumnLookup,0),FALSE)
+N("313"),
  IF(AND(VALUE(LEFT($A640,3))=314,LEN($B640)=3),VLOOKUP(VALUE(MID($B640,2,2)),_314_Table1,MATCH(MID($B640,1,1),_314_Table1_ColumnLookup,0),FALSE),
  IF(VALUE(LEFT($A640,3))=314,VLOOKUP(VALUE(MID($B640,2,1)),_314_Table1,MATCH(MID($B640,1,1),_314_Table1_ColumnLookup,0),FALSE)
+N("314"),
""))))))))))))))))))))))))</f>
        <v>0</v>
      </c>
      <c r="E640" s="238" t="e">
        <f>IF(AND(VALUE(LEFT($A640,3))=309,LEN($B640)=3),VLOOKUP(VALUE(MID($B640,2,2)),_309_Table2,MATCH(MID($B640,1,1),_309_Table2_ColumnLookup,0),FALSE),
  IF($C640="309 LCR SummaryA",OneYearSCR,IF($C640="309 LCR SummaryB",UltimateSCR,IF(VALUE(LEFT($A640,3))=309,VLOOKUP(VALUE(MID($B640,2,1)),_309_Table2,MATCH(MID($B640,1,1),_309_Table2_ColumnLookup,0),FALSE)
+N("309"),
  IF(VALUE(LEFT($A640,3))=310,VLOOKUP(VALUE(MID($B640,2,1)),_310_Table2,MATCH(MID($B640,1,1),_310_Table2_ColumnLookup,0),FALSE)
+N("310"),
  IF(AND(VALUE(LEFT($A640,3))=311,LEN($I640)=4),VLOOKUP($I640,_311_Table2,MATCH($B640,_311_Table2_ColumnLookup,0),FALSE),
  IF(AND(VALUE(LEFT($A640,3))=311,OR($B640="I2",$B640="J2",$B640="K2",$B640="L2")),VLOOKUP('311'!$G$58,_311_Table2,MATCH(MID($B640,1,1),_311_Table2_ColumnLookup,0),FALSE),
  IF(AND(VALUE(LEFT($A640,3))=311,RIGHT($B640,5)="Total"),VLOOKUP('311'!$G$59,_311_Table2,MATCH(MID($B640,1,1),_311_Table2_ColumnLookup,0),FALSE),
  IF(VALUE(LEFT($A640,3))=311,VLOOKUP(VALUE(MID($B640,2,1)),_311_Table2,MATCH(MID($B640,1,1),_311_Table2_ColumnLookup,0),FALSE)
+N("311"),
  IF(AND(VALUE(LEFT($A640,3))=312,LEFT($G640,10)="Unincepted",$B640="G "),VLOOKUP(" ULO",_312_Table2,MATCH('312'!$N$16,_312_Table2_ColumnLookup,0),FALSE),
  IF(AND(VALUE(LEFT($A640,3))=312,LEFT($G640,10)="Unincepted",$B640="O "),VLOOKUP(" ULO",_312_Table2,MATCH('312'!$V$16,_312_Table2_ColumnLookup,0),FALSE),
  IF(AND(VALUE(LEFT($A640,3))=312,LEFT($G640,10)="Unincepted",$B640="Q "),VLOOKUP(" ULO",_312_Table2,MATCH('312'!$X$16,_312_Table2_ColumnLookup,0),FALSE),
  IF(AND(VALUE(LEFT($A640,3))=312,LEFT($G640,10)="Unincepted"),VLOOKUP(" ULO",_312_Table2,MATCH(LEFT($B640,1),_312_Table2_ColumnLookup,0),FALSE),
  IF(AND(VALUE(LEFT($A640,3))=312,LEFT($G640,5)="Total",$B640="G "),VLOOKUP('312'!$F$80,_312_Table2,MATCH('312'!$N$16,_312_Table2_ColumnLookup,0),FALSE),
  IF(AND(VALUE(LEFT($A640,3))=312,LEFT($G640,5)="Total",$B640="O "),VLOOKUP('312'!$F$80,_312_Table2,MATCH('312'!$V$16,_312_Table2_ColumnLookup,0),FALSE),
  IF(AND(VALUE(LEFT($A640,3))=312,LEFT($G640,5)="Total",$B640="Q "),VLOOKUP('312'!$F$80,_312_Table2,MATCH('312'!$X$16,_312_Table2_ColumnLookup,0),FALSE),
  IF(AND(VALUE(LEFT($A640,3))=312,LEFT($G640,5)="Total"),VLOOKUP('312'!$F$80,_312_Table2,MATCH(LEFT($B640,1),_312_Table2_ColumnLookup,0),FALSE),
  IF(AND(VALUE(LEFT($A640,3))=312,LEN($I640)=4,$B640="G"),VLOOKUP($I640,_312_Table2,MATCH('312'!$N$16,_312_Table2_ColumnLookup,0),FALSE),
  IF(AND(VALUE(LEFT($A640,3))=312,LEN($I640)=4,$B640="O"),VLOOKUP($I640,_312_Table2,MATCH('312'!$V$16,_312_Table2_ColumnLookup,0),FALSE),
  IF(AND(VALUE(LEFT($A640,3))=312,LEN($I640)=4,$B640="Q"),VLOOKUP($I640,_312_Table2,MATCH('312'!$X$16,_312_Table2_ColumnLookup,0),FALSE),
  IF(AND(VALUE(LEFT($A640,3))=312,LEN($I640)=4),VLOOKUP($I640,_312_Table2,MATCH(LEFT($B640,1),_312_Table2_ColumnLookup,0),FALSE)
+N("312"),
  IF(VALUE(LEFT($A640,3))=313,VLOOKUP(VALUE(MID($B640,2,1)),_313_Table2,MATCH(MID($B640,1,1),_313_Table2_ColumnLookup,0),FALSE)
+N("313"),
  IF(AND(VALUE(LEFT($A640,3))=314,LEN($B640)=3),VLOOKUP(VALUE(MID($B640,2,2)),_314_Table2,MATCH(MID($B640,1,1),_314_Table2_ColumnLookup,0),FALSE),
  IF(VALUE(LEFT($A640,3))=314,VLOOKUP(VALUE(MID($B640,2,1)),_314_Table2,MATCH(MID($B640,1,1),_314_Table2_ColumnLookup,0),FALSE)
+N("314"),
""))))))))))))))))))))))))</f>
        <v>#NAME?</v>
      </c>
      <c r="F640" s="238" t="e">
        <f>IF(AND(VALUE(LEFT($A640,3))=309,LEN($B640)=3),VLOOKUP(VALUE(MID($B640,2,2)),_309_Table3,MATCH(MID($B640,1,1),_309_Table3_ColumnLookup,0),FALSE),
  IF($C640="309 LCR SummaryA",OneYearSCR,IF($C640="309 LCR SummaryB",UltimateSCR,IF(VALUE(LEFT($A640,3))=309,VLOOKUP(VALUE(MID($B640,2,1)),_309_Table3,MATCH(MID($B640,1,1),_309_Table3_ColumnLookup,0),FALSE)
+N("309"),
  IF(VALUE(LEFT($A640,3))=310,VLOOKUP(VALUE(MID($B640,2,1)),_310_Table3,MATCH(MID($B640,1,1),_310_Table3_ColumnLookup,0),FALSE)
+N("310"),
  IF(AND(VALUE(LEFT($A640,3))=311,LEN($I640)=4),VLOOKUP($I640,_311_Table3,MATCH($B640,_311_Table3_ColumnLookup,0),FALSE),
  IF(AND(VALUE(LEFT($A640,3))=311,OR($B640="I2",$B640="J2",$B640="K2",$B640="L2")),VLOOKUP('311'!$G$58,_311_Table3,MATCH(MID($B640,1,1),_311_Table3_ColumnLookup,0),FALSE),
  IF(AND(VALUE(LEFT($A640,3))=311,RIGHT($B640,5)="Total"),VLOOKUP('311'!$G$59,_311_Table3,MATCH(MID($B640,1,1),_311_Table3_ColumnLookup,0),FALSE),
  IF(VALUE(LEFT($A640,3))=311,VLOOKUP(VALUE(MID($B640,2,1)),_311_Table3,MATCH(MID($B640,1,1),_311_Table3_ColumnLookup,0),FALSE)
+N("311"),
  IF(AND(VALUE(LEFT($A640,3))=312,LEFT($G640,10)="Unincepted",$B640="G "),VLOOKUP(" ULO",_312_Table3,MATCH('312'!$N$16,_312_Table3_ColumnLookup,0),FALSE),
  IF(AND(VALUE(LEFT($A640,3))=312,LEFT($G640,10)="Unincepted",$B640="O "),VLOOKUP(" ULO",_312_Table3,MATCH('312'!$V$16,_312_Table3_ColumnLookup,0),FALSE),
  IF(AND(VALUE(LEFT($A640,3))=312,LEFT($G640,10)="Unincepted",$B640="Q "),VLOOKUP(" ULO",_312_Table3,MATCH('312'!$X$16,_312_Table3_ColumnLookup,0),FALSE),
  IF(AND(VALUE(LEFT($A640,3))=312,LEFT($G640,10)="Unincepted"),VLOOKUP(" ULO",_312_Table3,MATCH(LEFT($B640,1),_312_Table3_ColumnLookup,0),FALSE),
  IF(AND(VALUE(LEFT($A640,3))=312,LEFT($G640,5)="Total",$B640="G "),VLOOKUP('312'!$F$80,_312_Table3,MATCH('312'!$N$16,_312_Table3_ColumnLookup,0),FALSE),
  IF(AND(VALUE(LEFT($A640,3))=312,LEFT($G640,5)="Total",$B640="O "),VLOOKUP('312'!$F$80,_312_Table3,MATCH('312'!$V$16,_312_Table3_ColumnLookup,0),FALSE),
  IF(AND(VALUE(LEFT($A640,3))=312,LEFT($G640,5)="Total",$B640="Q "),VLOOKUP('312'!$F$80,_312_Table3,MATCH('312'!$X$16,_312_Table3_ColumnLookup,0),FALSE),
  IF(AND(VALUE(LEFT($A640,3))=312,LEFT($G640,5)="Total"),VLOOKUP('312'!$F$80,_312_Table3,MATCH(LEFT($B640,1),_312_Table3_ColumnLookup,0),FALSE),
  IF(AND(VALUE(LEFT($A640,3))=312,LEN($I640)=4,$B640="G"),VLOOKUP($I640,_312_Table3,MATCH('312'!$N$16,_312_Table3_ColumnLookup,0),FALSE),
  IF(AND(VALUE(LEFT($A640,3))=312,LEN($I640)=4,$B640="O"),VLOOKUP($I640,_312_Table3,MATCH('312'!$V$16,_312_Table3_ColumnLookup,0),FALSE),
  IF(AND(VALUE(LEFT($A640,3))=312,LEN($I640)=4,$B640="Q"),VLOOKUP($I640,_312_Table3,MATCH('312'!$X$16,_312_Table3_ColumnLookup,0),FALSE),
  IF(AND(VALUE(LEFT($A640,3))=312,LEN($I640)=4),VLOOKUP($I640,_312_Table3,MATCH(LEFT($B640,1),_312_Table3_ColumnLookup,0),FALSE)
+N("312"),
  IF(VALUE(LEFT($A640,3))=313,VLOOKUP(VALUE(MID($B640,2,1)),_313_Table3,MATCH(MID($B640,1,1),_313_Table3_ColumnLookup,0),FALSE)
+N("313"),
  IF(AND(VALUE(LEFT($A640,3))=314,LEN($B640)=3),VLOOKUP(VALUE(MID($B640,2,2)),_314_Table3,MATCH(MID($B640,1,1),_314_Table3_ColumnLookup,0),FALSE),
  IF(VALUE(LEFT($A640,3))=314,VLOOKUP(VALUE(MID($B640,2,1)),_314_Table3,MATCH(MID($B640,1,1),_314_Table3_ColumnLookup,0),FALSE)
+N("314"),
""))))))))))))))))))))))))</f>
        <v>#NAME?</v>
      </c>
      <c r="G640" t="s">
        <v>1151</v>
      </c>
      <c r="H640" s="321">
        <f>IFERROR(
IF(ISERROR($D640)=FALSE,$D640,IF(ISERROR($E640)=FALSE,$E640,IF(ISERROR($F640)=FALSE,$F640
+N("012 checkboxes"),
IF(
IF(OR(LEFT($A640,9)="Syndicate",LEFT($A640,12)="NewSyndicate"),VLOOKUP($A640,'012'!$J:$ZW,MATCH("Link to button",'012'!$J$1:$ZW$1,0),0)
+N("309 checkbox"),
IF($C640="309 LCR Summary0",VLOOKUP("Notes990",'309'!$P:$ZZ,MATCH("Link to button",'309'!$P$1:$ZZ$1,0),0)
+N("313 checkboxes"),
IF($C640="313 Financial Information0LcmVsScr",IF($C640="309 LCR Summary0",VLOOKUP("LcmVsScr",'309'!$N:$ZZ,MATCH("Link to button",'309'!$N$1:$ZZ$1,0),0),
IF($C640="313 Financial Information0LcrDocAttached",IF($C640="309 LCR Summary0",VLOOKUP("LcrDocAttached",'309'!$N:$ZZ,MATCH("Link to button",'309'!$N$1:$ZZ$1,0),
0)))))))=1,TRUE,FALSE)
))),"")</f>
        <v>0</v>
      </c>
      <c r="I640">
        <v>2015</v>
      </c>
    </row>
    <row r="641" spans="1:9" customFormat="1">
      <c r="A641" s="237" t="str">
        <f>VLOOKUP($G641,CSVLookups!$B:$R,MATCH(A$1,CSVLookups!$B$1:$R$1,0),FALSE)</f>
        <v>312 Projected Solvency II Technical Provisions at Time Zero</v>
      </c>
      <c r="B641" s="237" t="str">
        <f>VLOOKUP($G641,CSVLookups!$B:$R,MATCH(B$1,CSVLookups!$B$1:$R$1,0),FALSE)</f>
        <v>I</v>
      </c>
      <c r="C641" s="238" t="str">
        <f t="shared" si="10"/>
        <v>312 Projected Solvency II Technical Provisions at Time ZeroI2015</v>
      </c>
      <c r="D641" s="238">
        <f>IF(AND(VALUE(LEFT($A641,3))=309,LEN($B641)=3),VLOOKUP(VALUE(MID($B641,2,2)),_309_Table1,MATCH(MID($B641,1,1),_309_Table1_ColumnLookup,0),FALSE),
  IF($C641="309 LCR SummaryA",OneYearSCR,IF($C641="309 LCR SummaryB",UltimateSCR,IF(VALUE(LEFT($A641,3))=309,VLOOKUP(VALUE(MID($B641,2,1)),_309_Table1,MATCH(MID($B641,1,1),_309_Table1_ColumnLookup,0),FALSE)
+N("309"),
  IF(VALUE(LEFT($A641,3))=310,VLOOKUP(VALUE(MID($B641,2,1)),_310_Table1,MATCH(MID($B641,1,1),_310_Table1_ColumnLookup,0),FALSE)
+N("310"),
  IF(AND(VALUE(LEFT($A641,3))=311,LEN($I641)=4),VLOOKUP($I641,_311_Table1,MATCH($B641,_311_Table1_ColumnLookup,0),FALSE),
  IF(AND(VALUE(LEFT($A641,3))=311,OR($B641="I2",$B641="J2",$B641="K2",$B641="L2")),VLOOKUP('311'!$G$58,_311_Table1,MATCH(MID($B641,1,1),_311_Table1_ColumnLookup,0),FALSE),
  IF(AND(VALUE(LEFT($A641,3))=311,RIGHT($B641,5)="Total"),VLOOKUP('311'!$G$59,_311_Table1,MATCH(MID($B641,1,1),_311_Table1_ColumnLookup,0),FALSE),
  IF(VALUE(LEFT($A641,3))=311,VLOOKUP(VALUE(MID($B641,2,1)),_311_Table1,MATCH(MID($B641,1,1),_311_Table1_ColumnLookup,0),FALSE)
+N("311"),
  IF(AND(VALUE(LEFT($A641,3))=312,LEFT($G641,10)="Unincepted",$B641="G "),VLOOKUP(" ULO",_312_Table1,MATCH('312'!$N$16,_312_Table1_ColumnLookup,0),FALSE),
  IF(AND(VALUE(LEFT($A641,3))=312,LEFT($G641,10)="Unincepted",$B641="O "),VLOOKUP(" ULO",_312_Table1,MATCH('312'!$V$16,_312_Table1_ColumnLookup,0),FALSE),
  IF(AND(VALUE(LEFT($A641,3))=312,LEFT($G641,10)="Unincepted",$B641="Q "),VLOOKUP(" ULO",_312_Table1,MATCH('312'!$X$16,_312_Table1_ColumnLookup,0),FALSE),
  IF(AND(VALUE(LEFT($A641,3))=312,LEFT($G641,10)="Unincepted"),VLOOKUP(" ULO",_312_Table1,MATCH(LEFT($B641,1),_312_Table1_ColumnLookup,0),FALSE),
  IF(AND(VALUE(LEFT($A641,3))=312,LEFT($G641,5)="Total",$B641="G "),VLOOKUP('312'!$F$80,_312_Table1,MATCH('312'!$N$16,_312_Table1_ColumnLookup,0),FALSE),
  IF(AND(VALUE(LEFT($A641,3))=312,LEFT($G641,5)="Total",$B641="O "),VLOOKUP('312'!$F$80,_312_Table1,MATCH('312'!$V$16,_312_Table1_ColumnLookup,0),FALSE),
  IF(AND(VALUE(LEFT($A641,3))=312,LEFT($G641,5)="Total",$B641="Q "),VLOOKUP('312'!$F$80,_312_Table1,MATCH('312'!$X$16,_312_Table1_ColumnLookup,0),FALSE),
  IF(AND(VALUE(LEFT($A641,3))=312,LEFT($G641,5)="Total"),VLOOKUP('312'!$F$80,_312_Table1,MATCH(LEFT($B641,1),_312_Table1_ColumnLookup,0),FALSE),
  IF(AND(VALUE(LEFT($A641,3))=312,LEN($I641)=4,$B641="G"),VLOOKUP($I641,_312_Table1,MATCH('312'!$N$16,_312_Table1_ColumnLookup,0),FALSE),
  IF(AND(VALUE(LEFT($A641,3))=312,LEN($I641)=4,$B641="O"),VLOOKUP($I641,_312_Table1,MATCH('312'!$V$16,_312_Table1_ColumnLookup,0),FALSE),
  IF(AND(VALUE(LEFT($A641,3))=312,LEN($I641)=4,$B641="Q"),VLOOKUP($I641,_312_Table1,MATCH('312'!$X$16,_312_Table1_ColumnLookup,0),FALSE),
  IF(AND(VALUE(LEFT($A641,3))=312,LEN($I641)=4),VLOOKUP($I641,_312_Table1,MATCH(LEFT($B641,1),_312_Table1_ColumnLookup,0),FALSE)
+N("312"),
  IF(VALUE(LEFT($A641,3))=313,VLOOKUP(VALUE(MID($B641,2,1)),_313_Table1,MATCH(MID($B641,1,1),_313_Table1_ColumnLookup,0),FALSE)
+N("313"),
  IF(AND(VALUE(LEFT($A641,3))=314,LEN($B641)=3),VLOOKUP(VALUE(MID($B641,2,2)),_314_Table1,MATCH(MID($B641,1,1),_314_Table1_ColumnLookup,0),FALSE),
  IF(VALUE(LEFT($A641,3))=314,VLOOKUP(VALUE(MID($B641,2,1)),_314_Table1,MATCH(MID($B641,1,1),_314_Table1_ColumnLookup,0),FALSE)
+N("314"),
""))))))))))))))))))))))))</f>
        <v>0</v>
      </c>
      <c r="E641" s="238" t="e">
        <f>IF(AND(VALUE(LEFT($A641,3))=309,LEN($B641)=3),VLOOKUP(VALUE(MID($B641,2,2)),_309_Table2,MATCH(MID($B641,1,1),_309_Table2_ColumnLookup,0),FALSE),
  IF($C641="309 LCR SummaryA",OneYearSCR,IF($C641="309 LCR SummaryB",UltimateSCR,IF(VALUE(LEFT($A641,3))=309,VLOOKUP(VALUE(MID($B641,2,1)),_309_Table2,MATCH(MID($B641,1,1),_309_Table2_ColumnLookup,0),FALSE)
+N("309"),
  IF(VALUE(LEFT($A641,3))=310,VLOOKUP(VALUE(MID($B641,2,1)),_310_Table2,MATCH(MID($B641,1,1),_310_Table2_ColumnLookup,0),FALSE)
+N("310"),
  IF(AND(VALUE(LEFT($A641,3))=311,LEN($I641)=4),VLOOKUP($I641,_311_Table2,MATCH($B641,_311_Table2_ColumnLookup,0),FALSE),
  IF(AND(VALUE(LEFT($A641,3))=311,OR($B641="I2",$B641="J2",$B641="K2",$B641="L2")),VLOOKUP('311'!$G$58,_311_Table2,MATCH(MID($B641,1,1),_311_Table2_ColumnLookup,0),FALSE),
  IF(AND(VALUE(LEFT($A641,3))=311,RIGHT($B641,5)="Total"),VLOOKUP('311'!$G$59,_311_Table2,MATCH(MID($B641,1,1),_311_Table2_ColumnLookup,0),FALSE),
  IF(VALUE(LEFT($A641,3))=311,VLOOKUP(VALUE(MID($B641,2,1)),_311_Table2,MATCH(MID($B641,1,1),_311_Table2_ColumnLookup,0),FALSE)
+N("311"),
  IF(AND(VALUE(LEFT($A641,3))=312,LEFT($G641,10)="Unincepted",$B641="G "),VLOOKUP(" ULO",_312_Table2,MATCH('312'!$N$16,_312_Table2_ColumnLookup,0),FALSE),
  IF(AND(VALUE(LEFT($A641,3))=312,LEFT($G641,10)="Unincepted",$B641="O "),VLOOKUP(" ULO",_312_Table2,MATCH('312'!$V$16,_312_Table2_ColumnLookup,0),FALSE),
  IF(AND(VALUE(LEFT($A641,3))=312,LEFT($G641,10)="Unincepted",$B641="Q "),VLOOKUP(" ULO",_312_Table2,MATCH('312'!$X$16,_312_Table2_ColumnLookup,0),FALSE),
  IF(AND(VALUE(LEFT($A641,3))=312,LEFT($G641,10)="Unincepted"),VLOOKUP(" ULO",_312_Table2,MATCH(LEFT($B641,1),_312_Table2_ColumnLookup,0),FALSE),
  IF(AND(VALUE(LEFT($A641,3))=312,LEFT($G641,5)="Total",$B641="G "),VLOOKUP('312'!$F$80,_312_Table2,MATCH('312'!$N$16,_312_Table2_ColumnLookup,0),FALSE),
  IF(AND(VALUE(LEFT($A641,3))=312,LEFT($G641,5)="Total",$B641="O "),VLOOKUP('312'!$F$80,_312_Table2,MATCH('312'!$V$16,_312_Table2_ColumnLookup,0),FALSE),
  IF(AND(VALUE(LEFT($A641,3))=312,LEFT($G641,5)="Total",$B641="Q "),VLOOKUP('312'!$F$80,_312_Table2,MATCH('312'!$X$16,_312_Table2_ColumnLookup,0),FALSE),
  IF(AND(VALUE(LEFT($A641,3))=312,LEFT($G641,5)="Total"),VLOOKUP('312'!$F$80,_312_Table2,MATCH(LEFT($B641,1),_312_Table2_ColumnLookup,0),FALSE),
  IF(AND(VALUE(LEFT($A641,3))=312,LEN($I641)=4,$B641="G"),VLOOKUP($I641,_312_Table2,MATCH('312'!$N$16,_312_Table2_ColumnLookup,0),FALSE),
  IF(AND(VALUE(LEFT($A641,3))=312,LEN($I641)=4,$B641="O"),VLOOKUP($I641,_312_Table2,MATCH('312'!$V$16,_312_Table2_ColumnLookup,0),FALSE),
  IF(AND(VALUE(LEFT($A641,3))=312,LEN($I641)=4,$B641="Q"),VLOOKUP($I641,_312_Table2,MATCH('312'!$X$16,_312_Table2_ColumnLookup,0),FALSE),
  IF(AND(VALUE(LEFT($A641,3))=312,LEN($I641)=4),VLOOKUP($I641,_312_Table2,MATCH(LEFT($B641,1),_312_Table2_ColumnLookup,0),FALSE)
+N("312"),
  IF(VALUE(LEFT($A641,3))=313,VLOOKUP(VALUE(MID($B641,2,1)),_313_Table2,MATCH(MID($B641,1,1),_313_Table2_ColumnLookup,0),FALSE)
+N("313"),
  IF(AND(VALUE(LEFT($A641,3))=314,LEN($B641)=3),VLOOKUP(VALUE(MID($B641,2,2)),_314_Table2,MATCH(MID($B641,1,1),_314_Table2_ColumnLookup,0),FALSE),
  IF(VALUE(LEFT($A641,3))=314,VLOOKUP(VALUE(MID($B641,2,1)),_314_Table2,MATCH(MID($B641,1,1),_314_Table2_ColumnLookup,0),FALSE)
+N("314"),
""))))))))))))))))))))))))</f>
        <v>#NAME?</v>
      </c>
      <c r="F641" s="238" t="e">
        <f>IF(AND(VALUE(LEFT($A641,3))=309,LEN($B641)=3),VLOOKUP(VALUE(MID($B641,2,2)),_309_Table3,MATCH(MID($B641,1,1),_309_Table3_ColumnLookup,0),FALSE),
  IF($C641="309 LCR SummaryA",OneYearSCR,IF($C641="309 LCR SummaryB",UltimateSCR,IF(VALUE(LEFT($A641,3))=309,VLOOKUP(VALUE(MID($B641,2,1)),_309_Table3,MATCH(MID($B641,1,1),_309_Table3_ColumnLookup,0),FALSE)
+N("309"),
  IF(VALUE(LEFT($A641,3))=310,VLOOKUP(VALUE(MID($B641,2,1)),_310_Table3,MATCH(MID($B641,1,1),_310_Table3_ColumnLookup,0),FALSE)
+N("310"),
  IF(AND(VALUE(LEFT($A641,3))=311,LEN($I641)=4),VLOOKUP($I641,_311_Table3,MATCH($B641,_311_Table3_ColumnLookup,0),FALSE),
  IF(AND(VALUE(LEFT($A641,3))=311,OR($B641="I2",$B641="J2",$B641="K2",$B641="L2")),VLOOKUP('311'!$G$58,_311_Table3,MATCH(MID($B641,1,1),_311_Table3_ColumnLookup,0),FALSE),
  IF(AND(VALUE(LEFT($A641,3))=311,RIGHT($B641,5)="Total"),VLOOKUP('311'!$G$59,_311_Table3,MATCH(MID($B641,1,1),_311_Table3_ColumnLookup,0),FALSE),
  IF(VALUE(LEFT($A641,3))=311,VLOOKUP(VALUE(MID($B641,2,1)),_311_Table3,MATCH(MID($B641,1,1),_311_Table3_ColumnLookup,0),FALSE)
+N("311"),
  IF(AND(VALUE(LEFT($A641,3))=312,LEFT($G641,10)="Unincepted",$B641="G "),VLOOKUP(" ULO",_312_Table3,MATCH('312'!$N$16,_312_Table3_ColumnLookup,0),FALSE),
  IF(AND(VALUE(LEFT($A641,3))=312,LEFT($G641,10)="Unincepted",$B641="O "),VLOOKUP(" ULO",_312_Table3,MATCH('312'!$V$16,_312_Table3_ColumnLookup,0),FALSE),
  IF(AND(VALUE(LEFT($A641,3))=312,LEFT($G641,10)="Unincepted",$B641="Q "),VLOOKUP(" ULO",_312_Table3,MATCH('312'!$X$16,_312_Table3_ColumnLookup,0),FALSE),
  IF(AND(VALUE(LEFT($A641,3))=312,LEFT($G641,10)="Unincepted"),VLOOKUP(" ULO",_312_Table3,MATCH(LEFT($B641,1),_312_Table3_ColumnLookup,0),FALSE),
  IF(AND(VALUE(LEFT($A641,3))=312,LEFT($G641,5)="Total",$B641="G "),VLOOKUP('312'!$F$80,_312_Table3,MATCH('312'!$N$16,_312_Table3_ColumnLookup,0),FALSE),
  IF(AND(VALUE(LEFT($A641,3))=312,LEFT($G641,5)="Total",$B641="O "),VLOOKUP('312'!$F$80,_312_Table3,MATCH('312'!$V$16,_312_Table3_ColumnLookup,0),FALSE),
  IF(AND(VALUE(LEFT($A641,3))=312,LEFT($G641,5)="Total",$B641="Q "),VLOOKUP('312'!$F$80,_312_Table3,MATCH('312'!$X$16,_312_Table3_ColumnLookup,0),FALSE),
  IF(AND(VALUE(LEFT($A641,3))=312,LEFT($G641,5)="Total"),VLOOKUP('312'!$F$80,_312_Table3,MATCH(LEFT($B641,1),_312_Table3_ColumnLookup,0),FALSE),
  IF(AND(VALUE(LEFT($A641,3))=312,LEN($I641)=4,$B641="G"),VLOOKUP($I641,_312_Table3,MATCH('312'!$N$16,_312_Table3_ColumnLookup,0),FALSE),
  IF(AND(VALUE(LEFT($A641,3))=312,LEN($I641)=4,$B641="O"),VLOOKUP($I641,_312_Table3,MATCH('312'!$V$16,_312_Table3_ColumnLookup,0),FALSE),
  IF(AND(VALUE(LEFT($A641,3))=312,LEN($I641)=4,$B641="Q"),VLOOKUP($I641,_312_Table3,MATCH('312'!$X$16,_312_Table3_ColumnLookup,0),FALSE),
  IF(AND(VALUE(LEFT($A641,3))=312,LEN($I641)=4),VLOOKUP($I641,_312_Table3,MATCH(LEFT($B641,1),_312_Table3_ColumnLookup,0),FALSE)
+N("312"),
  IF(VALUE(LEFT($A641,3))=313,VLOOKUP(VALUE(MID($B641,2,1)),_313_Table3,MATCH(MID($B641,1,1),_313_Table3_ColumnLookup,0),FALSE)
+N("313"),
  IF(AND(VALUE(LEFT($A641,3))=314,LEN($B641)=3),VLOOKUP(VALUE(MID($B641,2,2)),_314_Table3,MATCH(MID($B641,1,1),_314_Table3_ColumnLookup,0),FALSE),
  IF(VALUE(LEFT($A641,3))=314,VLOOKUP(VALUE(MID($B641,2,1)),_314_Table3,MATCH(MID($B641,1,1),_314_Table3_ColumnLookup,0),FALSE)
+N("314"),
""))))))))))))))))))))))))</f>
        <v>#NAME?</v>
      </c>
      <c r="G641" t="s">
        <v>1152</v>
      </c>
      <c r="H641" s="321">
        <f>IFERROR(
IF(ISERROR($D641)=FALSE,$D641,IF(ISERROR($E641)=FALSE,$E641,IF(ISERROR($F641)=FALSE,$F641
+N("012 checkboxes"),
IF(
IF(OR(LEFT($A641,9)="Syndicate",LEFT($A641,12)="NewSyndicate"),VLOOKUP($A641,'012'!$J:$ZW,MATCH("Link to button",'012'!$J$1:$ZW$1,0),0)
+N("309 checkbox"),
IF($C641="309 LCR Summary0",VLOOKUP("Notes990",'309'!$P:$ZZ,MATCH("Link to button",'309'!$P$1:$ZZ$1,0),0)
+N("313 checkboxes"),
IF($C641="313 Financial Information0LcmVsScr",IF($C641="309 LCR Summary0",VLOOKUP("LcmVsScr",'309'!$N:$ZZ,MATCH("Link to button",'309'!$N$1:$ZZ$1,0),0),
IF($C641="313 Financial Information0LcrDocAttached",IF($C641="309 LCR Summary0",VLOOKUP("LcrDocAttached",'309'!$N:$ZZ,MATCH("Link to button",'309'!$N$1:$ZZ$1,0),
0)))))))=1,TRUE,FALSE)
))),"")</f>
        <v>0</v>
      </c>
      <c r="I641">
        <v>2015</v>
      </c>
    </row>
    <row r="642" spans="1:9" customFormat="1">
      <c r="A642" s="237" t="str">
        <f>VLOOKUP($G642,CSVLookups!$B:$R,MATCH(A$1,CSVLookups!$B$1:$R$1,0),FALSE)</f>
        <v>312 Projected Solvency II Technical Provisions at Time Zero</v>
      </c>
      <c r="B642" s="237" t="str">
        <f>VLOOKUP($G642,CSVLookups!$B:$R,MATCH(B$1,CSVLookups!$B$1:$R$1,0),FALSE)</f>
        <v>J</v>
      </c>
      <c r="C642" s="238" t="str">
        <f t="shared" si="10"/>
        <v>312 Projected Solvency II Technical Provisions at Time ZeroJ2015</v>
      </c>
      <c r="D642" s="238">
        <f>IF(AND(VALUE(LEFT($A642,3))=309,LEN($B642)=3),VLOOKUP(VALUE(MID($B642,2,2)),_309_Table1,MATCH(MID($B642,1,1),_309_Table1_ColumnLookup,0),FALSE),
  IF($C642="309 LCR SummaryA",OneYearSCR,IF($C642="309 LCR SummaryB",UltimateSCR,IF(VALUE(LEFT($A642,3))=309,VLOOKUP(VALUE(MID($B642,2,1)),_309_Table1,MATCH(MID($B642,1,1),_309_Table1_ColumnLookup,0),FALSE)
+N("309"),
  IF(VALUE(LEFT($A642,3))=310,VLOOKUP(VALUE(MID($B642,2,1)),_310_Table1,MATCH(MID($B642,1,1),_310_Table1_ColumnLookup,0),FALSE)
+N("310"),
  IF(AND(VALUE(LEFT($A642,3))=311,LEN($I642)=4),VLOOKUP($I642,_311_Table1,MATCH($B642,_311_Table1_ColumnLookup,0),FALSE),
  IF(AND(VALUE(LEFT($A642,3))=311,OR($B642="I2",$B642="J2",$B642="K2",$B642="L2")),VLOOKUP('311'!$G$58,_311_Table1,MATCH(MID($B642,1,1),_311_Table1_ColumnLookup,0),FALSE),
  IF(AND(VALUE(LEFT($A642,3))=311,RIGHT($B642,5)="Total"),VLOOKUP('311'!$G$59,_311_Table1,MATCH(MID($B642,1,1),_311_Table1_ColumnLookup,0),FALSE),
  IF(VALUE(LEFT($A642,3))=311,VLOOKUP(VALUE(MID($B642,2,1)),_311_Table1,MATCH(MID($B642,1,1),_311_Table1_ColumnLookup,0),FALSE)
+N("311"),
  IF(AND(VALUE(LEFT($A642,3))=312,LEFT($G642,10)="Unincepted",$B642="G "),VLOOKUP(" ULO",_312_Table1,MATCH('312'!$N$16,_312_Table1_ColumnLookup,0),FALSE),
  IF(AND(VALUE(LEFT($A642,3))=312,LEFT($G642,10)="Unincepted",$B642="O "),VLOOKUP(" ULO",_312_Table1,MATCH('312'!$V$16,_312_Table1_ColumnLookup,0),FALSE),
  IF(AND(VALUE(LEFT($A642,3))=312,LEFT($G642,10)="Unincepted",$B642="Q "),VLOOKUP(" ULO",_312_Table1,MATCH('312'!$X$16,_312_Table1_ColumnLookup,0),FALSE),
  IF(AND(VALUE(LEFT($A642,3))=312,LEFT($G642,10)="Unincepted"),VLOOKUP(" ULO",_312_Table1,MATCH(LEFT($B642,1),_312_Table1_ColumnLookup,0),FALSE),
  IF(AND(VALUE(LEFT($A642,3))=312,LEFT($G642,5)="Total",$B642="G "),VLOOKUP('312'!$F$80,_312_Table1,MATCH('312'!$N$16,_312_Table1_ColumnLookup,0),FALSE),
  IF(AND(VALUE(LEFT($A642,3))=312,LEFT($G642,5)="Total",$B642="O "),VLOOKUP('312'!$F$80,_312_Table1,MATCH('312'!$V$16,_312_Table1_ColumnLookup,0),FALSE),
  IF(AND(VALUE(LEFT($A642,3))=312,LEFT($G642,5)="Total",$B642="Q "),VLOOKUP('312'!$F$80,_312_Table1,MATCH('312'!$X$16,_312_Table1_ColumnLookup,0),FALSE),
  IF(AND(VALUE(LEFT($A642,3))=312,LEFT($G642,5)="Total"),VLOOKUP('312'!$F$80,_312_Table1,MATCH(LEFT($B642,1),_312_Table1_ColumnLookup,0),FALSE),
  IF(AND(VALUE(LEFT($A642,3))=312,LEN($I642)=4,$B642="G"),VLOOKUP($I642,_312_Table1,MATCH('312'!$N$16,_312_Table1_ColumnLookup,0),FALSE),
  IF(AND(VALUE(LEFT($A642,3))=312,LEN($I642)=4,$B642="O"),VLOOKUP($I642,_312_Table1,MATCH('312'!$V$16,_312_Table1_ColumnLookup,0),FALSE),
  IF(AND(VALUE(LEFT($A642,3))=312,LEN($I642)=4,$B642="Q"),VLOOKUP($I642,_312_Table1,MATCH('312'!$X$16,_312_Table1_ColumnLookup,0),FALSE),
  IF(AND(VALUE(LEFT($A642,3))=312,LEN($I642)=4),VLOOKUP($I642,_312_Table1,MATCH(LEFT($B642,1),_312_Table1_ColumnLookup,0),FALSE)
+N("312"),
  IF(VALUE(LEFT($A642,3))=313,VLOOKUP(VALUE(MID($B642,2,1)),_313_Table1,MATCH(MID($B642,1,1),_313_Table1_ColumnLookup,0),FALSE)
+N("313"),
  IF(AND(VALUE(LEFT($A642,3))=314,LEN($B642)=3),VLOOKUP(VALUE(MID($B642,2,2)),_314_Table1,MATCH(MID($B642,1,1),_314_Table1_ColumnLookup,0),FALSE),
  IF(VALUE(LEFT($A642,3))=314,VLOOKUP(VALUE(MID($B642,2,1)),_314_Table1,MATCH(MID($B642,1,1),_314_Table1_ColumnLookup,0),FALSE)
+N("314"),
""))))))))))))))))))))))))</f>
        <v>0</v>
      </c>
      <c r="E642" s="238" t="e">
        <f>IF(AND(VALUE(LEFT($A642,3))=309,LEN($B642)=3),VLOOKUP(VALUE(MID($B642,2,2)),_309_Table2,MATCH(MID($B642,1,1),_309_Table2_ColumnLookup,0),FALSE),
  IF($C642="309 LCR SummaryA",OneYearSCR,IF($C642="309 LCR SummaryB",UltimateSCR,IF(VALUE(LEFT($A642,3))=309,VLOOKUP(VALUE(MID($B642,2,1)),_309_Table2,MATCH(MID($B642,1,1),_309_Table2_ColumnLookup,0),FALSE)
+N("309"),
  IF(VALUE(LEFT($A642,3))=310,VLOOKUP(VALUE(MID($B642,2,1)),_310_Table2,MATCH(MID($B642,1,1),_310_Table2_ColumnLookup,0),FALSE)
+N("310"),
  IF(AND(VALUE(LEFT($A642,3))=311,LEN($I642)=4),VLOOKUP($I642,_311_Table2,MATCH($B642,_311_Table2_ColumnLookup,0),FALSE),
  IF(AND(VALUE(LEFT($A642,3))=311,OR($B642="I2",$B642="J2",$B642="K2",$B642="L2")),VLOOKUP('311'!$G$58,_311_Table2,MATCH(MID($B642,1,1),_311_Table2_ColumnLookup,0),FALSE),
  IF(AND(VALUE(LEFT($A642,3))=311,RIGHT($B642,5)="Total"),VLOOKUP('311'!$G$59,_311_Table2,MATCH(MID($B642,1,1),_311_Table2_ColumnLookup,0),FALSE),
  IF(VALUE(LEFT($A642,3))=311,VLOOKUP(VALUE(MID($B642,2,1)),_311_Table2,MATCH(MID($B642,1,1),_311_Table2_ColumnLookup,0),FALSE)
+N("311"),
  IF(AND(VALUE(LEFT($A642,3))=312,LEFT($G642,10)="Unincepted",$B642="G "),VLOOKUP(" ULO",_312_Table2,MATCH('312'!$N$16,_312_Table2_ColumnLookup,0),FALSE),
  IF(AND(VALUE(LEFT($A642,3))=312,LEFT($G642,10)="Unincepted",$B642="O "),VLOOKUP(" ULO",_312_Table2,MATCH('312'!$V$16,_312_Table2_ColumnLookup,0),FALSE),
  IF(AND(VALUE(LEFT($A642,3))=312,LEFT($G642,10)="Unincepted",$B642="Q "),VLOOKUP(" ULO",_312_Table2,MATCH('312'!$X$16,_312_Table2_ColumnLookup,0),FALSE),
  IF(AND(VALUE(LEFT($A642,3))=312,LEFT($G642,10)="Unincepted"),VLOOKUP(" ULO",_312_Table2,MATCH(LEFT($B642,1),_312_Table2_ColumnLookup,0),FALSE),
  IF(AND(VALUE(LEFT($A642,3))=312,LEFT($G642,5)="Total",$B642="G "),VLOOKUP('312'!$F$80,_312_Table2,MATCH('312'!$N$16,_312_Table2_ColumnLookup,0),FALSE),
  IF(AND(VALUE(LEFT($A642,3))=312,LEFT($G642,5)="Total",$B642="O "),VLOOKUP('312'!$F$80,_312_Table2,MATCH('312'!$V$16,_312_Table2_ColumnLookup,0),FALSE),
  IF(AND(VALUE(LEFT($A642,3))=312,LEFT($G642,5)="Total",$B642="Q "),VLOOKUP('312'!$F$80,_312_Table2,MATCH('312'!$X$16,_312_Table2_ColumnLookup,0),FALSE),
  IF(AND(VALUE(LEFT($A642,3))=312,LEFT($G642,5)="Total"),VLOOKUP('312'!$F$80,_312_Table2,MATCH(LEFT($B642,1),_312_Table2_ColumnLookup,0),FALSE),
  IF(AND(VALUE(LEFT($A642,3))=312,LEN($I642)=4,$B642="G"),VLOOKUP($I642,_312_Table2,MATCH('312'!$N$16,_312_Table2_ColumnLookup,0),FALSE),
  IF(AND(VALUE(LEFT($A642,3))=312,LEN($I642)=4,$B642="O"),VLOOKUP($I642,_312_Table2,MATCH('312'!$V$16,_312_Table2_ColumnLookup,0),FALSE),
  IF(AND(VALUE(LEFT($A642,3))=312,LEN($I642)=4,$B642="Q"),VLOOKUP($I642,_312_Table2,MATCH('312'!$X$16,_312_Table2_ColumnLookup,0),FALSE),
  IF(AND(VALUE(LEFT($A642,3))=312,LEN($I642)=4),VLOOKUP($I642,_312_Table2,MATCH(LEFT($B642,1),_312_Table2_ColumnLookup,0),FALSE)
+N("312"),
  IF(VALUE(LEFT($A642,3))=313,VLOOKUP(VALUE(MID($B642,2,1)),_313_Table2,MATCH(MID($B642,1,1),_313_Table2_ColumnLookup,0),FALSE)
+N("313"),
  IF(AND(VALUE(LEFT($A642,3))=314,LEN($B642)=3),VLOOKUP(VALUE(MID($B642,2,2)),_314_Table2,MATCH(MID($B642,1,1),_314_Table2_ColumnLookup,0),FALSE),
  IF(VALUE(LEFT($A642,3))=314,VLOOKUP(VALUE(MID($B642,2,1)),_314_Table2,MATCH(MID($B642,1,1),_314_Table2_ColumnLookup,0),FALSE)
+N("314"),
""))))))))))))))))))))))))</f>
        <v>#NAME?</v>
      </c>
      <c r="F642" s="238" t="e">
        <f>IF(AND(VALUE(LEFT($A642,3))=309,LEN($B642)=3),VLOOKUP(VALUE(MID($B642,2,2)),_309_Table3,MATCH(MID($B642,1,1),_309_Table3_ColumnLookup,0),FALSE),
  IF($C642="309 LCR SummaryA",OneYearSCR,IF($C642="309 LCR SummaryB",UltimateSCR,IF(VALUE(LEFT($A642,3))=309,VLOOKUP(VALUE(MID($B642,2,1)),_309_Table3,MATCH(MID($B642,1,1),_309_Table3_ColumnLookup,0),FALSE)
+N("309"),
  IF(VALUE(LEFT($A642,3))=310,VLOOKUP(VALUE(MID($B642,2,1)),_310_Table3,MATCH(MID($B642,1,1),_310_Table3_ColumnLookup,0),FALSE)
+N("310"),
  IF(AND(VALUE(LEFT($A642,3))=311,LEN($I642)=4),VLOOKUP($I642,_311_Table3,MATCH($B642,_311_Table3_ColumnLookup,0),FALSE),
  IF(AND(VALUE(LEFT($A642,3))=311,OR($B642="I2",$B642="J2",$B642="K2",$B642="L2")),VLOOKUP('311'!$G$58,_311_Table3,MATCH(MID($B642,1,1),_311_Table3_ColumnLookup,0),FALSE),
  IF(AND(VALUE(LEFT($A642,3))=311,RIGHT($B642,5)="Total"),VLOOKUP('311'!$G$59,_311_Table3,MATCH(MID($B642,1,1),_311_Table3_ColumnLookup,0),FALSE),
  IF(VALUE(LEFT($A642,3))=311,VLOOKUP(VALUE(MID($B642,2,1)),_311_Table3,MATCH(MID($B642,1,1),_311_Table3_ColumnLookup,0),FALSE)
+N("311"),
  IF(AND(VALUE(LEFT($A642,3))=312,LEFT($G642,10)="Unincepted",$B642="G "),VLOOKUP(" ULO",_312_Table3,MATCH('312'!$N$16,_312_Table3_ColumnLookup,0),FALSE),
  IF(AND(VALUE(LEFT($A642,3))=312,LEFT($G642,10)="Unincepted",$B642="O "),VLOOKUP(" ULO",_312_Table3,MATCH('312'!$V$16,_312_Table3_ColumnLookup,0),FALSE),
  IF(AND(VALUE(LEFT($A642,3))=312,LEFT($G642,10)="Unincepted",$B642="Q "),VLOOKUP(" ULO",_312_Table3,MATCH('312'!$X$16,_312_Table3_ColumnLookup,0),FALSE),
  IF(AND(VALUE(LEFT($A642,3))=312,LEFT($G642,10)="Unincepted"),VLOOKUP(" ULO",_312_Table3,MATCH(LEFT($B642,1),_312_Table3_ColumnLookup,0),FALSE),
  IF(AND(VALUE(LEFT($A642,3))=312,LEFT($G642,5)="Total",$B642="G "),VLOOKUP('312'!$F$80,_312_Table3,MATCH('312'!$N$16,_312_Table3_ColumnLookup,0),FALSE),
  IF(AND(VALUE(LEFT($A642,3))=312,LEFT($G642,5)="Total",$B642="O "),VLOOKUP('312'!$F$80,_312_Table3,MATCH('312'!$V$16,_312_Table3_ColumnLookup,0),FALSE),
  IF(AND(VALUE(LEFT($A642,3))=312,LEFT($G642,5)="Total",$B642="Q "),VLOOKUP('312'!$F$80,_312_Table3,MATCH('312'!$X$16,_312_Table3_ColumnLookup,0),FALSE),
  IF(AND(VALUE(LEFT($A642,3))=312,LEFT($G642,5)="Total"),VLOOKUP('312'!$F$80,_312_Table3,MATCH(LEFT($B642,1),_312_Table3_ColumnLookup,0),FALSE),
  IF(AND(VALUE(LEFT($A642,3))=312,LEN($I642)=4,$B642="G"),VLOOKUP($I642,_312_Table3,MATCH('312'!$N$16,_312_Table3_ColumnLookup,0),FALSE),
  IF(AND(VALUE(LEFT($A642,3))=312,LEN($I642)=4,$B642="O"),VLOOKUP($I642,_312_Table3,MATCH('312'!$V$16,_312_Table3_ColumnLookup,0),FALSE),
  IF(AND(VALUE(LEFT($A642,3))=312,LEN($I642)=4,$B642="Q"),VLOOKUP($I642,_312_Table3,MATCH('312'!$X$16,_312_Table3_ColumnLookup,0),FALSE),
  IF(AND(VALUE(LEFT($A642,3))=312,LEN($I642)=4),VLOOKUP($I642,_312_Table3,MATCH(LEFT($B642,1),_312_Table3_ColumnLookup,0),FALSE)
+N("312"),
  IF(VALUE(LEFT($A642,3))=313,VLOOKUP(VALUE(MID($B642,2,1)),_313_Table3,MATCH(MID($B642,1,1),_313_Table3_ColumnLookup,0),FALSE)
+N("313"),
  IF(AND(VALUE(LEFT($A642,3))=314,LEN($B642)=3),VLOOKUP(VALUE(MID($B642,2,2)),_314_Table3,MATCH(MID($B642,1,1),_314_Table3_ColumnLookup,0),FALSE),
  IF(VALUE(LEFT($A642,3))=314,VLOOKUP(VALUE(MID($B642,2,1)),_314_Table3,MATCH(MID($B642,1,1),_314_Table3_ColumnLookup,0),FALSE)
+N("314"),
""))))))))))))))))))))))))</f>
        <v>#NAME?</v>
      </c>
      <c r="G642" t="s">
        <v>1153</v>
      </c>
      <c r="H642" s="321">
        <f>IFERROR(
IF(ISERROR($D642)=FALSE,$D642,IF(ISERROR($E642)=FALSE,$E642,IF(ISERROR($F642)=FALSE,$F642
+N("012 checkboxes"),
IF(
IF(OR(LEFT($A642,9)="Syndicate",LEFT($A642,12)="NewSyndicate"),VLOOKUP($A642,'012'!$J:$ZW,MATCH("Link to button",'012'!$J$1:$ZW$1,0),0)
+N("309 checkbox"),
IF($C642="309 LCR Summary0",VLOOKUP("Notes990",'309'!$P:$ZZ,MATCH("Link to button",'309'!$P$1:$ZZ$1,0),0)
+N("313 checkboxes"),
IF($C642="313 Financial Information0LcmVsScr",IF($C642="309 LCR Summary0",VLOOKUP("LcmVsScr",'309'!$N:$ZZ,MATCH("Link to button",'309'!$N$1:$ZZ$1,0),0),
IF($C642="313 Financial Information0LcrDocAttached",IF($C642="309 LCR Summary0",VLOOKUP("LcrDocAttached",'309'!$N:$ZZ,MATCH("Link to button",'309'!$N$1:$ZZ$1,0),
0)))))))=1,TRUE,FALSE)
))),"")</f>
        <v>0</v>
      </c>
      <c r="I642">
        <v>2015</v>
      </c>
    </row>
    <row r="643" spans="1:9" customFormat="1">
      <c r="A643" s="237" t="str">
        <f>VLOOKUP($G643,CSVLookups!$B:$R,MATCH(A$1,CSVLookups!$B$1:$R$1,0),FALSE)</f>
        <v>312 Projected Solvency II Technical Provisions at Time Zero</v>
      </c>
      <c r="B643" s="237" t="str">
        <f>VLOOKUP($G643,CSVLookups!$B:$R,MATCH(B$1,CSVLookups!$B$1:$R$1,0),FALSE)</f>
        <v>K</v>
      </c>
      <c r="C643" s="238" t="str">
        <f t="shared" si="10"/>
        <v>312 Projected Solvency II Technical Provisions at Time ZeroK2015</v>
      </c>
      <c r="D643" s="238">
        <f>IF(AND(VALUE(LEFT($A643,3))=309,LEN($B643)=3),VLOOKUP(VALUE(MID($B643,2,2)),_309_Table1,MATCH(MID($B643,1,1),_309_Table1_ColumnLookup,0),FALSE),
  IF($C643="309 LCR SummaryA",OneYearSCR,IF($C643="309 LCR SummaryB",UltimateSCR,IF(VALUE(LEFT($A643,3))=309,VLOOKUP(VALUE(MID($B643,2,1)),_309_Table1,MATCH(MID($B643,1,1),_309_Table1_ColumnLookup,0),FALSE)
+N("309"),
  IF(VALUE(LEFT($A643,3))=310,VLOOKUP(VALUE(MID($B643,2,1)),_310_Table1,MATCH(MID($B643,1,1),_310_Table1_ColumnLookup,0),FALSE)
+N("310"),
  IF(AND(VALUE(LEFT($A643,3))=311,LEN($I643)=4),VLOOKUP($I643,_311_Table1,MATCH($B643,_311_Table1_ColumnLookup,0),FALSE),
  IF(AND(VALUE(LEFT($A643,3))=311,OR($B643="I2",$B643="J2",$B643="K2",$B643="L2")),VLOOKUP('311'!$G$58,_311_Table1,MATCH(MID($B643,1,1),_311_Table1_ColumnLookup,0),FALSE),
  IF(AND(VALUE(LEFT($A643,3))=311,RIGHT($B643,5)="Total"),VLOOKUP('311'!$G$59,_311_Table1,MATCH(MID($B643,1,1),_311_Table1_ColumnLookup,0),FALSE),
  IF(VALUE(LEFT($A643,3))=311,VLOOKUP(VALUE(MID($B643,2,1)),_311_Table1,MATCH(MID($B643,1,1),_311_Table1_ColumnLookup,0),FALSE)
+N("311"),
  IF(AND(VALUE(LEFT($A643,3))=312,LEFT($G643,10)="Unincepted",$B643="G "),VLOOKUP(" ULO",_312_Table1,MATCH('312'!$N$16,_312_Table1_ColumnLookup,0),FALSE),
  IF(AND(VALUE(LEFT($A643,3))=312,LEFT($G643,10)="Unincepted",$B643="O "),VLOOKUP(" ULO",_312_Table1,MATCH('312'!$V$16,_312_Table1_ColumnLookup,0),FALSE),
  IF(AND(VALUE(LEFT($A643,3))=312,LEFT($G643,10)="Unincepted",$B643="Q "),VLOOKUP(" ULO",_312_Table1,MATCH('312'!$X$16,_312_Table1_ColumnLookup,0),FALSE),
  IF(AND(VALUE(LEFT($A643,3))=312,LEFT($G643,10)="Unincepted"),VLOOKUP(" ULO",_312_Table1,MATCH(LEFT($B643,1),_312_Table1_ColumnLookup,0),FALSE),
  IF(AND(VALUE(LEFT($A643,3))=312,LEFT($G643,5)="Total",$B643="G "),VLOOKUP('312'!$F$80,_312_Table1,MATCH('312'!$N$16,_312_Table1_ColumnLookup,0),FALSE),
  IF(AND(VALUE(LEFT($A643,3))=312,LEFT($G643,5)="Total",$B643="O "),VLOOKUP('312'!$F$80,_312_Table1,MATCH('312'!$V$16,_312_Table1_ColumnLookup,0),FALSE),
  IF(AND(VALUE(LEFT($A643,3))=312,LEFT($G643,5)="Total",$B643="Q "),VLOOKUP('312'!$F$80,_312_Table1,MATCH('312'!$X$16,_312_Table1_ColumnLookup,0),FALSE),
  IF(AND(VALUE(LEFT($A643,3))=312,LEFT($G643,5)="Total"),VLOOKUP('312'!$F$80,_312_Table1,MATCH(LEFT($B643,1),_312_Table1_ColumnLookup,0),FALSE),
  IF(AND(VALUE(LEFT($A643,3))=312,LEN($I643)=4,$B643="G"),VLOOKUP($I643,_312_Table1,MATCH('312'!$N$16,_312_Table1_ColumnLookup,0),FALSE),
  IF(AND(VALUE(LEFT($A643,3))=312,LEN($I643)=4,$B643="O"),VLOOKUP($I643,_312_Table1,MATCH('312'!$V$16,_312_Table1_ColumnLookup,0),FALSE),
  IF(AND(VALUE(LEFT($A643,3))=312,LEN($I643)=4,$B643="Q"),VLOOKUP($I643,_312_Table1,MATCH('312'!$X$16,_312_Table1_ColumnLookup,0),FALSE),
  IF(AND(VALUE(LEFT($A643,3))=312,LEN($I643)=4),VLOOKUP($I643,_312_Table1,MATCH(LEFT($B643,1),_312_Table1_ColumnLookup,0),FALSE)
+N("312"),
  IF(VALUE(LEFT($A643,3))=313,VLOOKUP(VALUE(MID($B643,2,1)),_313_Table1,MATCH(MID($B643,1,1),_313_Table1_ColumnLookup,0),FALSE)
+N("313"),
  IF(AND(VALUE(LEFT($A643,3))=314,LEN($B643)=3),VLOOKUP(VALUE(MID($B643,2,2)),_314_Table1,MATCH(MID($B643,1,1),_314_Table1_ColumnLookup,0),FALSE),
  IF(VALUE(LEFT($A643,3))=314,VLOOKUP(VALUE(MID($B643,2,1)),_314_Table1,MATCH(MID($B643,1,1),_314_Table1_ColumnLookup,0),FALSE)
+N("314"),
""))))))))))))))))))))))))</f>
        <v>0</v>
      </c>
      <c r="E643" s="238" t="e">
        <f>IF(AND(VALUE(LEFT($A643,3))=309,LEN($B643)=3),VLOOKUP(VALUE(MID($B643,2,2)),_309_Table2,MATCH(MID($B643,1,1),_309_Table2_ColumnLookup,0),FALSE),
  IF($C643="309 LCR SummaryA",OneYearSCR,IF($C643="309 LCR SummaryB",UltimateSCR,IF(VALUE(LEFT($A643,3))=309,VLOOKUP(VALUE(MID($B643,2,1)),_309_Table2,MATCH(MID($B643,1,1),_309_Table2_ColumnLookup,0),FALSE)
+N("309"),
  IF(VALUE(LEFT($A643,3))=310,VLOOKUP(VALUE(MID($B643,2,1)),_310_Table2,MATCH(MID($B643,1,1),_310_Table2_ColumnLookup,0),FALSE)
+N("310"),
  IF(AND(VALUE(LEFT($A643,3))=311,LEN($I643)=4),VLOOKUP($I643,_311_Table2,MATCH($B643,_311_Table2_ColumnLookup,0),FALSE),
  IF(AND(VALUE(LEFT($A643,3))=311,OR($B643="I2",$B643="J2",$B643="K2",$B643="L2")),VLOOKUP('311'!$G$58,_311_Table2,MATCH(MID($B643,1,1),_311_Table2_ColumnLookup,0),FALSE),
  IF(AND(VALUE(LEFT($A643,3))=311,RIGHT($B643,5)="Total"),VLOOKUP('311'!$G$59,_311_Table2,MATCH(MID($B643,1,1),_311_Table2_ColumnLookup,0),FALSE),
  IF(VALUE(LEFT($A643,3))=311,VLOOKUP(VALUE(MID($B643,2,1)),_311_Table2,MATCH(MID($B643,1,1),_311_Table2_ColumnLookup,0),FALSE)
+N("311"),
  IF(AND(VALUE(LEFT($A643,3))=312,LEFT($G643,10)="Unincepted",$B643="G "),VLOOKUP(" ULO",_312_Table2,MATCH('312'!$N$16,_312_Table2_ColumnLookup,0),FALSE),
  IF(AND(VALUE(LEFT($A643,3))=312,LEFT($G643,10)="Unincepted",$B643="O "),VLOOKUP(" ULO",_312_Table2,MATCH('312'!$V$16,_312_Table2_ColumnLookup,0),FALSE),
  IF(AND(VALUE(LEFT($A643,3))=312,LEFT($G643,10)="Unincepted",$B643="Q "),VLOOKUP(" ULO",_312_Table2,MATCH('312'!$X$16,_312_Table2_ColumnLookup,0),FALSE),
  IF(AND(VALUE(LEFT($A643,3))=312,LEFT($G643,10)="Unincepted"),VLOOKUP(" ULO",_312_Table2,MATCH(LEFT($B643,1),_312_Table2_ColumnLookup,0),FALSE),
  IF(AND(VALUE(LEFT($A643,3))=312,LEFT($G643,5)="Total",$B643="G "),VLOOKUP('312'!$F$80,_312_Table2,MATCH('312'!$N$16,_312_Table2_ColumnLookup,0),FALSE),
  IF(AND(VALUE(LEFT($A643,3))=312,LEFT($G643,5)="Total",$B643="O "),VLOOKUP('312'!$F$80,_312_Table2,MATCH('312'!$V$16,_312_Table2_ColumnLookup,0),FALSE),
  IF(AND(VALUE(LEFT($A643,3))=312,LEFT($G643,5)="Total",$B643="Q "),VLOOKUP('312'!$F$80,_312_Table2,MATCH('312'!$X$16,_312_Table2_ColumnLookup,0),FALSE),
  IF(AND(VALUE(LEFT($A643,3))=312,LEFT($G643,5)="Total"),VLOOKUP('312'!$F$80,_312_Table2,MATCH(LEFT($B643,1),_312_Table2_ColumnLookup,0),FALSE),
  IF(AND(VALUE(LEFT($A643,3))=312,LEN($I643)=4,$B643="G"),VLOOKUP($I643,_312_Table2,MATCH('312'!$N$16,_312_Table2_ColumnLookup,0),FALSE),
  IF(AND(VALUE(LEFT($A643,3))=312,LEN($I643)=4,$B643="O"),VLOOKUP($I643,_312_Table2,MATCH('312'!$V$16,_312_Table2_ColumnLookup,0),FALSE),
  IF(AND(VALUE(LEFT($A643,3))=312,LEN($I643)=4,$B643="Q"),VLOOKUP($I643,_312_Table2,MATCH('312'!$X$16,_312_Table2_ColumnLookup,0),FALSE),
  IF(AND(VALUE(LEFT($A643,3))=312,LEN($I643)=4),VLOOKUP($I643,_312_Table2,MATCH(LEFT($B643,1),_312_Table2_ColumnLookup,0),FALSE)
+N("312"),
  IF(VALUE(LEFT($A643,3))=313,VLOOKUP(VALUE(MID($B643,2,1)),_313_Table2,MATCH(MID($B643,1,1),_313_Table2_ColumnLookup,0),FALSE)
+N("313"),
  IF(AND(VALUE(LEFT($A643,3))=314,LEN($B643)=3),VLOOKUP(VALUE(MID($B643,2,2)),_314_Table2,MATCH(MID($B643,1,1),_314_Table2_ColumnLookup,0),FALSE),
  IF(VALUE(LEFT($A643,3))=314,VLOOKUP(VALUE(MID($B643,2,1)),_314_Table2,MATCH(MID($B643,1,1),_314_Table2_ColumnLookup,0),FALSE)
+N("314"),
""))))))))))))))))))))))))</f>
        <v>#NAME?</v>
      </c>
      <c r="F643" s="238" t="e">
        <f>IF(AND(VALUE(LEFT($A643,3))=309,LEN($B643)=3),VLOOKUP(VALUE(MID($B643,2,2)),_309_Table3,MATCH(MID($B643,1,1),_309_Table3_ColumnLookup,0),FALSE),
  IF($C643="309 LCR SummaryA",OneYearSCR,IF($C643="309 LCR SummaryB",UltimateSCR,IF(VALUE(LEFT($A643,3))=309,VLOOKUP(VALUE(MID($B643,2,1)),_309_Table3,MATCH(MID($B643,1,1),_309_Table3_ColumnLookup,0),FALSE)
+N("309"),
  IF(VALUE(LEFT($A643,3))=310,VLOOKUP(VALUE(MID($B643,2,1)),_310_Table3,MATCH(MID($B643,1,1),_310_Table3_ColumnLookup,0),FALSE)
+N("310"),
  IF(AND(VALUE(LEFT($A643,3))=311,LEN($I643)=4),VLOOKUP($I643,_311_Table3,MATCH($B643,_311_Table3_ColumnLookup,0),FALSE),
  IF(AND(VALUE(LEFT($A643,3))=311,OR($B643="I2",$B643="J2",$B643="K2",$B643="L2")),VLOOKUP('311'!$G$58,_311_Table3,MATCH(MID($B643,1,1),_311_Table3_ColumnLookup,0),FALSE),
  IF(AND(VALUE(LEFT($A643,3))=311,RIGHT($B643,5)="Total"),VLOOKUP('311'!$G$59,_311_Table3,MATCH(MID($B643,1,1),_311_Table3_ColumnLookup,0),FALSE),
  IF(VALUE(LEFT($A643,3))=311,VLOOKUP(VALUE(MID($B643,2,1)),_311_Table3,MATCH(MID($B643,1,1),_311_Table3_ColumnLookup,0),FALSE)
+N("311"),
  IF(AND(VALUE(LEFT($A643,3))=312,LEFT($G643,10)="Unincepted",$B643="G "),VLOOKUP(" ULO",_312_Table3,MATCH('312'!$N$16,_312_Table3_ColumnLookup,0),FALSE),
  IF(AND(VALUE(LEFT($A643,3))=312,LEFT($G643,10)="Unincepted",$B643="O "),VLOOKUP(" ULO",_312_Table3,MATCH('312'!$V$16,_312_Table3_ColumnLookup,0),FALSE),
  IF(AND(VALUE(LEFT($A643,3))=312,LEFT($G643,10)="Unincepted",$B643="Q "),VLOOKUP(" ULO",_312_Table3,MATCH('312'!$X$16,_312_Table3_ColumnLookup,0),FALSE),
  IF(AND(VALUE(LEFT($A643,3))=312,LEFT($G643,10)="Unincepted"),VLOOKUP(" ULO",_312_Table3,MATCH(LEFT($B643,1),_312_Table3_ColumnLookup,0),FALSE),
  IF(AND(VALUE(LEFT($A643,3))=312,LEFT($G643,5)="Total",$B643="G "),VLOOKUP('312'!$F$80,_312_Table3,MATCH('312'!$N$16,_312_Table3_ColumnLookup,0),FALSE),
  IF(AND(VALUE(LEFT($A643,3))=312,LEFT($G643,5)="Total",$B643="O "),VLOOKUP('312'!$F$80,_312_Table3,MATCH('312'!$V$16,_312_Table3_ColumnLookup,0),FALSE),
  IF(AND(VALUE(LEFT($A643,3))=312,LEFT($G643,5)="Total",$B643="Q "),VLOOKUP('312'!$F$80,_312_Table3,MATCH('312'!$X$16,_312_Table3_ColumnLookup,0),FALSE),
  IF(AND(VALUE(LEFT($A643,3))=312,LEFT($G643,5)="Total"),VLOOKUP('312'!$F$80,_312_Table3,MATCH(LEFT($B643,1),_312_Table3_ColumnLookup,0),FALSE),
  IF(AND(VALUE(LEFT($A643,3))=312,LEN($I643)=4,$B643="G"),VLOOKUP($I643,_312_Table3,MATCH('312'!$N$16,_312_Table3_ColumnLookup,0),FALSE),
  IF(AND(VALUE(LEFT($A643,3))=312,LEN($I643)=4,$B643="O"),VLOOKUP($I643,_312_Table3,MATCH('312'!$V$16,_312_Table3_ColumnLookup,0),FALSE),
  IF(AND(VALUE(LEFT($A643,3))=312,LEN($I643)=4,$B643="Q"),VLOOKUP($I643,_312_Table3,MATCH('312'!$X$16,_312_Table3_ColumnLookup,0),FALSE),
  IF(AND(VALUE(LEFT($A643,3))=312,LEN($I643)=4),VLOOKUP($I643,_312_Table3,MATCH(LEFT($B643,1),_312_Table3_ColumnLookup,0),FALSE)
+N("312"),
  IF(VALUE(LEFT($A643,3))=313,VLOOKUP(VALUE(MID($B643,2,1)),_313_Table3,MATCH(MID($B643,1,1),_313_Table3_ColumnLookup,0),FALSE)
+N("313"),
  IF(AND(VALUE(LEFT($A643,3))=314,LEN($B643)=3),VLOOKUP(VALUE(MID($B643,2,2)),_314_Table3,MATCH(MID($B643,1,1),_314_Table3_ColumnLookup,0),FALSE),
  IF(VALUE(LEFT($A643,3))=314,VLOOKUP(VALUE(MID($B643,2,1)),_314_Table3,MATCH(MID($B643,1,1),_314_Table3_ColumnLookup,0),FALSE)
+N("314"),
""))))))))))))))))))))))))</f>
        <v>#NAME?</v>
      </c>
      <c r="G643" t="s">
        <v>1154</v>
      </c>
      <c r="H643" s="321">
        <f>IFERROR(
IF(ISERROR($D643)=FALSE,$D643,IF(ISERROR($E643)=FALSE,$E643,IF(ISERROR($F643)=FALSE,$F643
+N("012 checkboxes"),
IF(
IF(OR(LEFT($A643,9)="Syndicate",LEFT($A643,12)="NewSyndicate"),VLOOKUP($A643,'012'!$J:$ZW,MATCH("Link to button",'012'!$J$1:$ZW$1,0),0)
+N("309 checkbox"),
IF($C643="309 LCR Summary0",VLOOKUP("Notes990",'309'!$P:$ZZ,MATCH("Link to button",'309'!$P$1:$ZZ$1,0),0)
+N("313 checkboxes"),
IF($C643="313 Financial Information0LcmVsScr",IF($C643="309 LCR Summary0",VLOOKUP("LcmVsScr",'309'!$N:$ZZ,MATCH("Link to button",'309'!$N$1:$ZZ$1,0),0),
IF($C643="313 Financial Information0LcrDocAttached",IF($C643="309 LCR Summary0",VLOOKUP("LcrDocAttached",'309'!$N:$ZZ,MATCH("Link to button",'309'!$N$1:$ZZ$1,0),
0)))))))=1,TRUE,FALSE)
))),"")</f>
        <v>0</v>
      </c>
      <c r="I643">
        <v>2015</v>
      </c>
    </row>
    <row r="644" spans="1:9" customFormat="1">
      <c r="A644" s="237" t="str">
        <f>VLOOKUP($G644,CSVLookups!$B:$R,MATCH(A$1,CSVLookups!$B$1:$R$1,0),FALSE)</f>
        <v>312 Projected Solvency II Technical Provisions at Time Zero</v>
      </c>
      <c r="B644" s="237" t="str">
        <f>VLOOKUP($G644,CSVLookups!$B:$R,MATCH(B$1,CSVLookups!$B$1:$R$1,0),FALSE)</f>
        <v>L</v>
      </c>
      <c r="C644" s="238" t="str">
        <f t="shared" si="10"/>
        <v>312 Projected Solvency II Technical Provisions at Time ZeroL2015</v>
      </c>
      <c r="D644" s="238">
        <f>IF(AND(VALUE(LEFT($A644,3))=309,LEN($B644)=3),VLOOKUP(VALUE(MID($B644,2,2)),_309_Table1,MATCH(MID($B644,1,1),_309_Table1_ColumnLookup,0),FALSE),
  IF($C644="309 LCR SummaryA",OneYearSCR,IF($C644="309 LCR SummaryB",UltimateSCR,IF(VALUE(LEFT($A644,3))=309,VLOOKUP(VALUE(MID($B644,2,1)),_309_Table1,MATCH(MID($B644,1,1),_309_Table1_ColumnLookup,0),FALSE)
+N("309"),
  IF(VALUE(LEFT($A644,3))=310,VLOOKUP(VALUE(MID($B644,2,1)),_310_Table1,MATCH(MID($B644,1,1),_310_Table1_ColumnLookup,0),FALSE)
+N("310"),
  IF(AND(VALUE(LEFT($A644,3))=311,LEN($I644)=4),VLOOKUP($I644,_311_Table1,MATCH($B644,_311_Table1_ColumnLookup,0),FALSE),
  IF(AND(VALUE(LEFT($A644,3))=311,OR($B644="I2",$B644="J2",$B644="K2",$B644="L2")),VLOOKUP('311'!$G$58,_311_Table1,MATCH(MID($B644,1,1),_311_Table1_ColumnLookup,0),FALSE),
  IF(AND(VALUE(LEFT($A644,3))=311,RIGHT($B644,5)="Total"),VLOOKUP('311'!$G$59,_311_Table1,MATCH(MID($B644,1,1),_311_Table1_ColumnLookup,0),FALSE),
  IF(VALUE(LEFT($A644,3))=311,VLOOKUP(VALUE(MID($B644,2,1)),_311_Table1,MATCH(MID($B644,1,1),_311_Table1_ColumnLookup,0),FALSE)
+N("311"),
  IF(AND(VALUE(LEFT($A644,3))=312,LEFT($G644,10)="Unincepted",$B644="G "),VLOOKUP(" ULO",_312_Table1,MATCH('312'!$N$16,_312_Table1_ColumnLookup,0),FALSE),
  IF(AND(VALUE(LEFT($A644,3))=312,LEFT($G644,10)="Unincepted",$B644="O "),VLOOKUP(" ULO",_312_Table1,MATCH('312'!$V$16,_312_Table1_ColumnLookup,0),FALSE),
  IF(AND(VALUE(LEFT($A644,3))=312,LEFT($G644,10)="Unincepted",$B644="Q "),VLOOKUP(" ULO",_312_Table1,MATCH('312'!$X$16,_312_Table1_ColumnLookup,0),FALSE),
  IF(AND(VALUE(LEFT($A644,3))=312,LEFT($G644,10)="Unincepted"),VLOOKUP(" ULO",_312_Table1,MATCH(LEFT($B644,1),_312_Table1_ColumnLookup,0),FALSE),
  IF(AND(VALUE(LEFT($A644,3))=312,LEFT($G644,5)="Total",$B644="G "),VLOOKUP('312'!$F$80,_312_Table1,MATCH('312'!$N$16,_312_Table1_ColumnLookup,0),FALSE),
  IF(AND(VALUE(LEFT($A644,3))=312,LEFT($G644,5)="Total",$B644="O "),VLOOKUP('312'!$F$80,_312_Table1,MATCH('312'!$V$16,_312_Table1_ColumnLookup,0),FALSE),
  IF(AND(VALUE(LEFT($A644,3))=312,LEFT($G644,5)="Total",$B644="Q "),VLOOKUP('312'!$F$80,_312_Table1,MATCH('312'!$X$16,_312_Table1_ColumnLookup,0),FALSE),
  IF(AND(VALUE(LEFT($A644,3))=312,LEFT($G644,5)="Total"),VLOOKUP('312'!$F$80,_312_Table1,MATCH(LEFT($B644,1),_312_Table1_ColumnLookup,0),FALSE),
  IF(AND(VALUE(LEFT($A644,3))=312,LEN($I644)=4,$B644="G"),VLOOKUP($I644,_312_Table1,MATCH('312'!$N$16,_312_Table1_ColumnLookup,0),FALSE),
  IF(AND(VALUE(LEFT($A644,3))=312,LEN($I644)=4,$B644="O"),VLOOKUP($I644,_312_Table1,MATCH('312'!$V$16,_312_Table1_ColumnLookup,0),FALSE),
  IF(AND(VALUE(LEFT($A644,3))=312,LEN($I644)=4,$B644="Q"),VLOOKUP($I644,_312_Table1,MATCH('312'!$X$16,_312_Table1_ColumnLookup,0),FALSE),
  IF(AND(VALUE(LEFT($A644,3))=312,LEN($I644)=4),VLOOKUP($I644,_312_Table1,MATCH(LEFT($B644,1),_312_Table1_ColumnLookup,0),FALSE)
+N("312"),
  IF(VALUE(LEFT($A644,3))=313,VLOOKUP(VALUE(MID($B644,2,1)),_313_Table1,MATCH(MID($B644,1,1),_313_Table1_ColumnLookup,0),FALSE)
+N("313"),
  IF(AND(VALUE(LEFT($A644,3))=314,LEN($B644)=3),VLOOKUP(VALUE(MID($B644,2,2)),_314_Table1,MATCH(MID($B644,1,1),_314_Table1_ColumnLookup,0),FALSE),
  IF(VALUE(LEFT($A644,3))=314,VLOOKUP(VALUE(MID($B644,2,1)),_314_Table1,MATCH(MID($B644,1,1),_314_Table1_ColumnLookup,0),FALSE)
+N("314"),
""))))))))))))))))))))))))</f>
        <v>0</v>
      </c>
      <c r="E644" s="238" t="e">
        <f>IF(AND(VALUE(LEFT($A644,3))=309,LEN($B644)=3),VLOOKUP(VALUE(MID($B644,2,2)),_309_Table2,MATCH(MID($B644,1,1),_309_Table2_ColumnLookup,0),FALSE),
  IF($C644="309 LCR SummaryA",OneYearSCR,IF($C644="309 LCR SummaryB",UltimateSCR,IF(VALUE(LEFT($A644,3))=309,VLOOKUP(VALUE(MID($B644,2,1)),_309_Table2,MATCH(MID($B644,1,1),_309_Table2_ColumnLookup,0),FALSE)
+N("309"),
  IF(VALUE(LEFT($A644,3))=310,VLOOKUP(VALUE(MID($B644,2,1)),_310_Table2,MATCH(MID($B644,1,1),_310_Table2_ColumnLookup,0),FALSE)
+N("310"),
  IF(AND(VALUE(LEFT($A644,3))=311,LEN($I644)=4),VLOOKUP($I644,_311_Table2,MATCH($B644,_311_Table2_ColumnLookup,0),FALSE),
  IF(AND(VALUE(LEFT($A644,3))=311,OR($B644="I2",$B644="J2",$B644="K2",$B644="L2")),VLOOKUP('311'!$G$58,_311_Table2,MATCH(MID($B644,1,1),_311_Table2_ColumnLookup,0),FALSE),
  IF(AND(VALUE(LEFT($A644,3))=311,RIGHT($B644,5)="Total"),VLOOKUP('311'!$G$59,_311_Table2,MATCH(MID($B644,1,1),_311_Table2_ColumnLookup,0),FALSE),
  IF(VALUE(LEFT($A644,3))=311,VLOOKUP(VALUE(MID($B644,2,1)),_311_Table2,MATCH(MID($B644,1,1),_311_Table2_ColumnLookup,0),FALSE)
+N("311"),
  IF(AND(VALUE(LEFT($A644,3))=312,LEFT($G644,10)="Unincepted",$B644="G "),VLOOKUP(" ULO",_312_Table2,MATCH('312'!$N$16,_312_Table2_ColumnLookup,0),FALSE),
  IF(AND(VALUE(LEFT($A644,3))=312,LEFT($G644,10)="Unincepted",$B644="O "),VLOOKUP(" ULO",_312_Table2,MATCH('312'!$V$16,_312_Table2_ColumnLookup,0),FALSE),
  IF(AND(VALUE(LEFT($A644,3))=312,LEFT($G644,10)="Unincepted",$B644="Q "),VLOOKUP(" ULO",_312_Table2,MATCH('312'!$X$16,_312_Table2_ColumnLookup,0),FALSE),
  IF(AND(VALUE(LEFT($A644,3))=312,LEFT($G644,10)="Unincepted"),VLOOKUP(" ULO",_312_Table2,MATCH(LEFT($B644,1),_312_Table2_ColumnLookup,0),FALSE),
  IF(AND(VALUE(LEFT($A644,3))=312,LEFT($G644,5)="Total",$B644="G "),VLOOKUP('312'!$F$80,_312_Table2,MATCH('312'!$N$16,_312_Table2_ColumnLookup,0),FALSE),
  IF(AND(VALUE(LEFT($A644,3))=312,LEFT($G644,5)="Total",$B644="O "),VLOOKUP('312'!$F$80,_312_Table2,MATCH('312'!$V$16,_312_Table2_ColumnLookup,0),FALSE),
  IF(AND(VALUE(LEFT($A644,3))=312,LEFT($G644,5)="Total",$B644="Q "),VLOOKUP('312'!$F$80,_312_Table2,MATCH('312'!$X$16,_312_Table2_ColumnLookup,0),FALSE),
  IF(AND(VALUE(LEFT($A644,3))=312,LEFT($G644,5)="Total"),VLOOKUP('312'!$F$80,_312_Table2,MATCH(LEFT($B644,1),_312_Table2_ColumnLookup,0),FALSE),
  IF(AND(VALUE(LEFT($A644,3))=312,LEN($I644)=4,$B644="G"),VLOOKUP($I644,_312_Table2,MATCH('312'!$N$16,_312_Table2_ColumnLookup,0),FALSE),
  IF(AND(VALUE(LEFT($A644,3))=312,LEN($I644)=4,$B644="O"),VLOOKUP($I644,_312_Table2,MATCH('312'!$V$16,_312_Table2_ColumnLookup,0),FALSE),
  IF(AND(VALUE(LEFT($A644,3))=312,LEN($I644)=4,$B644="Q"),VLOOKUP($I644,_312_Table2,MATCH('312'!$X$16,_312_Table2_ColumnLookup,0),FALSE),
  IF(AND(VALUE(LEFT($A644,3))=312,LEN($I644)=4),VLOOKUP($I644,_312_Table2,MATCH(LEFT($B644,1),_312_Table2_ColumnLookup,0),FALSE)
+N("312"),
  IF(VALUE(LEFT($A644,3))=313,VLOOKUP(VALUE(MID($B644,2,1)),_313_Table2,MATCH(MID($B644,1,1),_313_Table2_ColumnLookup,0),FALSE)
+N("313"),
  IF(AND(VALUE(LEFT($A644,3))=314,LEN($B644)=3),VLOOKUP(VALUE(MID($B644,2,2)),_314_Table2,MATCH(MID($B644,1,1),_314_Table2_ColumnLookup,0),FALSE),
  IF(VALUE(LEFT($A644,3))=314,VLOOKUP(VALUE(MID($B644,2,1)),_314_Table2,MATCH(MID($B644,1,1),_314_Table2_ColumnLookup,0),FALSE)
+N("314"),
""))))))))))))))))))))))))</f>
        <v>#NAME?</v>
      </c>
      <c r="F644" s="238" t="e">
        <f>IF(AND(VALUE(LEFT($A644,3))=309,LEN($B644)=3),VLOOKUP(VALUE(MID($B644,2,2)),_309_Table3,MATCH(MID($B644,1,1),_309_Table3_ColumnLookup,0),FALSE),
  IF($C644="309 LCR SummaryA",OneYearSCR,IF($C644="309 LCR SummaryB",UltimateSCR,IF(VALUE(LEFT($A644,3))=309,VLOOKUP(VALUE(MID($B644,2,1)),_309_Table3,MATCH(MID($B644,1,1),_309_Table3_ColumnLookup,0),FALSE)
+N("309"),
  IF(VALUE(LEFT($A644,3))=310,VLOOKUP(VALUE(MID($B644,2,1)),_310_Table3,MATCH(MID($B644,1,1),_310_Table3_ColumnLookup,0),FALSE)
+N("310"),
  IF(AND(VALUE(LEFT($A644,3))=311,LEN($I644)=4),VLOOKUP($I644,_311_Table3,MATCH($B644,_311_Table3_ColumnLookup,0),FALSE),
  IF(AND(VALUE(LEFT($A644,3))=311,OR($B644="I2",$B644="J2",$B644="K2",$B644="L2")),VLOOKUP('311'!$G$58,_311_Table3,MATCH(MID($B644,1,1),_311_Table3_ColumnLookup,0),FALSE),
  IF(AND(VALUE(LEFT($A644,3))=311,RIGHT($B644,5)="Total"),VLOOKUP('311'!$G$59,_311_Table3,MATCH(MID($B644,1,1),_311_Table3_ColumnLookup,0),FALSE),
  IF(VALUE(LEFT($A644,3))=311,VLOOKUP(VALUE(MID($B644,2,1)),_311_Table3,MATCH(MID($B644,1,1),_311_Table3_ColumnLookup,0),FALSE)
+N("311"),
  IF(AND(VALUE(LEFT($A644,3))=312,LEFT($G644,10)="Unincepted",$B644="G "),VLOOKUP(" ULO",_312_Table3,MATCH('312'!$N$16,_312_Table3_ColumnLookup,0),FALSE),
  IF(AND(VALUE(LEFT($A644,3))=312,LEFT($G644,10)="Unincepted",$B644="O "),VLOOKUP(" ULO",_312_Table3,MATCH('312'!$V$16,_312_Table3_ColumnLookup,0),FALSE),
  IF(AND(VALUE(LEFT($A644,3))=312,LEFT($G644,10)="Unincepted",$B644="Q "),VLOOKUP(" ULO",_312_Table3,MATCH('312'!$X$16,_312_Table3_ColumnLookup,0),FALSE),
  IF(AND(VALUE(LEFT($A644,3))=312,LEFT($G644,10)="Unincepted"),VLOOKUP(" ULO",_312_Table3,MATCH(LEFT($B644,1),_312_Table3_ColumnLookup,0),FALSE),
  IF(AND(VALUE(LEFT($A644,3))=312,LEFT($G644,5)="Total",$B644="G "),VLOOKUP('312'!$F$80,_312_Table3,MATCH('312'!$N$16,_312_Table3_ColumnLookup,0),FALSE),
  IF(AND(VALUE(LEFT($A644,3))=312,LEFT($G644,5)="Total",$B644="O "),VLOOKUP('312'!$F$80,_312_Table3,MATCH('312'!$V$16,_312_Table3_ColumnLookup,0),FALSE),
  IF(AND(VALUE(LEFT($A644,3))=312,LEFT($G644,5)="Total",$B644="Q "),VLOOKUP('312'!$F$80,_312_Table3,MATCH('312'!$X$16,_312_Table3_ColumnLookup,0),FALSE),
  IF(AND(VALUE(LEFT($A644,3))=312,LEFT($G644,5)="Total"),VLOOKUP('312'!$F$80,_312_Table3,MATCH(LEFT($B644,1),_312_Table3_ColumnLookup,0),FALSE),
  IF(AND(VALUE(LEFT($A644,3))=312,LEN($I644)=4,$B644="G"),VLOOKUP($I644,_312_Table3,MATCH('312'!$N$16,_312_Table3_ColumnLookup,0),FALSE),
  IF(AND(VALUE(LEFT($A644,3))=312,LEN($I644)=4,$B644="O"),VLOOKUP($I644,_312_Table3,MATCH('312'!$V$16,_312_Table3_ColumnLookup,0),FALSE),
  IF(AND(VALUE(LEFT($A644,3))=312,LEN($I644)=4,$B644="Q"),VLOOKUP($I644,_312_Table3,MATCH('312'!$X$16,_312_Table3_ColumnLookup,0),FALSE),
  IF(AND(VALUE(LEFT($A644,3))=312,LEN($I644)=4),VLOOKUP($I644,_312_Table3,MATCH(LEFT($B644,1),_312_Table3_ColumnLookup,0),FALSE)
+N("312"),
  IF(VALUE(LEFT($A644,3))=313,VLOOKUP(VALUE(MID($B644,2,1)),_313_Table3,MATCH(MID($B644,1,1),_313_Table3_ColumnLookup,0),FALSE)
+N("313"),
  IF(AND(VALUE(LEFT($A644,3))=314,LEN($B644)=3),VLOOKUP(VALUE(MID($B644,2,2)),_314_Table3,MATCH(MID($B644,1,1),_314_Table3_ColumnLookup,0),FALSE),
  IF(VALUE(LEFT($A644,3))=314,VLOOKUP(VALUE(MID($B644,2,1)),_314_Table3,MATCH(MID($B644,1,1),_314_Table3_ColumnLookup,0),FALSE)
+N("314"),
""))))))))))))))))))))))))</f>
        <v>#NAME?</v>
      </c>
      <c r="G644" t="s">
        <v>1156</v>
      </c>
      <c r="H644" s="321">
        <f>IFERROR(
IF(ISERROR($D644)=FALSE,$D644,IF(ISERROR($E644)=FALSE,$E644,IF(ISERROR($F644)=FALSE,$F644
+N("012 checkboxes"),
IF(
IF(OR(LEFT($A644,9)="Syndicate",LEFT($A644,12)="NewSyndicate"),VLOOKUP($A644,'012'!$J:$ZW,MATCH("Link to button",'012'!$J$1:$ZW$1,0),0)
+N("309 checkbox"),
IF($C644="309 LCR Summary0",VLOOKUP("Notes990",'309'!$P:$ZZ,MATCH("Link to button",'309'!$P$1:$ZZ$1,0),0)
+N("313 checkboxes"),
IF($C644="313 Financial Information0LcmVsScr",IF($C644="309 LCR Summary0",VLOOKUP("LcmVsScr",'309'!$N:$ZZ,MATCH("Link to button",'309'!$N$1:$ZZ$1,0),0),
IF($C644="313 Financial Information0LcrDocAttached",IF($C644="309 LCR Summary0",VLOOKUP("LcrDocAttached",'309'!$N:$ZZ,MATCH("Link to button",'309'!$N$1:$ZZ$1,0),
0)))))))=1,TRUE,FALSE)
))),"")</f>
        <v>0</v>
      </c>
      <c r="I644">
        <v>2015</v>
      </c>
    </row>
    <row r="645" spans="1:9" customFormat="1">
      <c r="A645" s="237" t="str">
        <f>VLOOKUP($G645,CSVLookups!$B:$R,MATCH(A$1,CSVLookups!$B$1:$R$1,0),FALSE)</f>
        <v>312 Projected Solvency II Technical Provisions at Time Zero</v>
      </c>
      <c r="B645" s="237" t="str">
        <f>VLOOKUP($G645,CSVLookups!$B:$R,MATCH(B$1,CSVLookups!$B$1:$R$1,0),FALSE)</f>
        <v>M</v>
      </c>
      <c r="C645" s="238" t="str">
        <f t="shared" si="10"/>
        <v>312 Projected Solvency II Technical Provisions at Time ZeroM2015</v>
      </c>
      <c r="D645" s="238">
        <f>IF(AND(VALUE(LEFT($A645,3))=309,LEN($B645)=3),VLOOKUP(VALUE(MID($B645,2,2)),_309_Table1,MATCH(MID($B645,1,1),_309_Table1_ColumnLookup,0),FALSE),
  IF($C645="309 LCR SummaryA",OneYearSCR,IF($C645="309 LCR SummaryB",UltimateSCR,IF(VALUE(LEFT($A645,3))=309,VLOOKUP(VALUE(MID($B645,2,1)),_309_Table1,MATCH(MID($B645,1,1),_309_Table1_ColumnLookup,0),FALSE)
+N("309"),
  IF(VALUE(LEFT($A645,3))=310,VLOOKUP(VALUE(MID($B645,2,1)),_310_Table1,MATCH(MID($B645,1,1),_310_Table1_ColumnLookup,0),FALSE)
+N("310"),
  IF(AND(VALUE(LEFT($A645,3))=311,LEN($I645)=4),VLOOKUP($I645,_311_Table1,MATCH($B645,_311_Table1_ColumnLookup,0),FALSE),
  IF(AND(VALUE(LEFT($A645,3))=311,OR($B645="I2",$B645="J2",$B645="K2",$B645="L2")),VLOOKUP('311'!$G$58,_311_Table1,MATCH(MID($B645,1,1),_311_Table1_ColumnLookup,0),FALSE),
  IF(AND(VALUE(LEFT($A645,3))=311,RIGHT($B645,5)="Total"),VLOOKUP('311'!$G$59,_311_Table1,MATCH(MID($B645,1,1),_311_Table1_ColumnLookup,0),FALSE),
  IF(VALUE(LEFT($A645,3))=311,VLOOKUP(VALUE(MID($B645,2,1)),_311_Table1,MATCH(MID($B645,1,1),_311_Table1_ColumnLookup,0),FALSE)
+N("311"),
  IF(AND(VALUE(LEFT($A645,3))=312,LEFT($G645,10)="Unincepted",$B645="G "),VLOOKUP(" ULO",_312_Table1,MATCH('312'!$N$16,_312_Table1_ColumnLookup,0),FALSE),
  IF(AND(VALUE(LEFT($A645,3))=312,LEFT($G645,10)="Unincepted",$B645="O "),VLOOKUP(" ULO",_312_Table1,MATCH('312'!$V$16,_312_Table1_ColumnLookup,0),FALSE),
  IF(AND(VALUE(LEFT($A645,3))=312,LEFT($G645,10)="Unincepted",$B645="Q "),VLOOKUP(" ULO",_312_Table1,MATCH('312'!$X$16,_312_Table1_ColumnLookup,0),FALSE),
  IF(AND(VALUE(LEFT($A645,3))=312,LEFT($G645,10)="Unincepted"),VLOOKUP(" ULO",_312_Table1,MATCH(LEFT($B645,1),_312_Table1_ColumnLookup,0),FALSE),
  IF(AND(VALUE(LEFT($A645,3))=312,LEFT($G645,5)="Total",$B645="G "),VLOOKUP('312'!$F$80,_312_Table1,MATCH('312'!$N$16,_312_Table1_ColumnLookup,0),FALSE),
  IF(AND(VALUE(LEFT($A645,3))=312,LEFT($G645,5)="Total",$B645="O "),VLOOKUP('312'!$F$80,_312_Table1,MATCH('312'!$V$16,_312_Table1_ColumnLookup,0),FALSE),
  IF(AND(VALUE(LEFT($A645,3))=312,LEFT($G645,5)="Total",$B645="Q "),VLOOKUP('312'!$F$80,_312_Table1,MATCH('312'!$X$16,_312_Table1_ColumnLookup,0),FALSE),
  IF(AND(VALUE(LEFT($A645,3))=312,LEFT($G645,5)="Total"),VLOOKUP('312'!$F$80,_312_Table1,MATCH(LEFT($B645,1),_312_Table1_ColumnLookup,0),FALSE),
  IF(AND(VALUE(LEFT($A645,3))=312,LEN($I645)=4,$B645="G"),VLOOKUP($I645,_312_Table1,MATCH('312'!$N$16,_312_Table1_ColumnLookup,0),FALSE),
  IF(AND(VALUE(LEFT($A645,3))=312,LEN($I645)=4,$B645="O"),VLOOKUP($I645,_312_Table1,MATCH('312'!$V$16,_312_Table1_ColumnLookup,0),FALSE),
  IF(AND(VALUE(LEFT($A645,3))=312,LEN($I645)=4,$B645="Q"),VLOOKUP($I645,_312_Table1,MATCH('312'!$X$16,_312_Table1_ColumnLookup,0),FALSE),
  IF(AND(VALUE(LEFT($A645,3))=312,LEN($I645)=4),VLOOKUP($I645,_312_Table1,MATCH(LEFT($B645,1),_312_Table1_ColumnLookup,0),FALSE)
+N("312"),
  IF(VALUE(LEFT($A645,3))=313,VLOOKUP(VALUE(MID($B645,2,1)),_313_Table1,MATCH(MID($B645,1,1),_313_Table1_ColumnLookup,0),FALSE)
+N("313"),
  IF(AND(VALUE(LEFT($A645,3))=314,LEN($B645)=3),VLOOKUP(VALUE(MID($B645,2,2)),_314_Table1,MATCH(MID($B645,1,1),_314_Table1_ColumnLookup,0),FALSE),
  IF(VALUE(LEFT($A645,3))=314,VLOOKUP(VALUE(MID($B645,2,1)),_314_Table1,MATCH(MID($B645,1,1),_314_Table1_ColumnLookup,0),FALSE)
+N("314"),
""))))))))))))))))))))))))</f>
        <v>0</v>
      </c>
      <c r="E645" s="238" t="e">
        <f>IF(AND(VALUE(LEFT($A645,3))=309,LEN($B645)=3),VLOOKUP(VALUE(MID($B645,2,2)),_309_Table2,MATCH(MID($B645,1,1),_309_Table2_ColumnLookup,0),FALSE),
  IF($C645="309 LCR SummaryA",OneYearSCR,IF($C645="309 LCR SummaryB",UltimateSCR,IF(VALUE(LEFT($A645,3))=309,VLOOKUP(VALUE(MID($B645,2,1)),_309_Table2,MATCH(MID($B645,1,1),_309_Table2_ColumnLookup,0),FALSE)
+N("309"),
  IF(VALUE(LEFT($A645,3))=310,VLOOKUP(VALUE(MID($B645,2,1)),_310_Table2,MATCH(MID($B645,1,1),_310_Table2_ColumnLookup,0),FALSE)
+N("310"),
  IF(AND(VALUE(LEFT($A645,3))=311,LEN($I645)=4),VLOOKUP($I645,_311_Table2,MATCH($B645,_311_Table2_ColumnLookup,0),FALSE),
  IF(AND(VALUE(LEFT($A645,3))=311,OR($B645="I2",$B645="J2",$B645="K2",$B645="L2")),VLOOKUP('311'!$G$58,_311_Table2,MATCH(MID($B645,1,1),_311_Table2_ColumnLookup,0),FALSE),
  IF(AND(VALUE(LEFT($A645,3))=311,RIGHT($B645,5)="Total"),VLOOKUP('311'!$G$59,_311_Table2,MATCH(MID($B645,1,1),_311_Table2_ColumnLookup,0),FALSE),
  IF(VALUE(LEFT($A645,3))=311,VLOOKUP(VALUE(MID($B645,2,1)),_311_Table2,MATCH(MID($B645,1,1),_311_Table2_ColumnLookup,0),FALSE)
+N("311"),
  IF(AND(VALUE(LEFT($A645,3))=312,LEFT($G645,10)="Unincepted",$B645="G "),VLOOKUP(" ULO",_312_Table2,MATCH('312'!$N$16,_312_Table2_ColumnLookup,0),FALSE),
  IF(AND(VALUE(LEFT($A645,3))=312,LEFT($G645,10)="Unincepted",$B645="O "),VLOOKUP(" ULO",_312_Table2,MATCH('312'!$V$16,_312_Table2_ColumnLookup,0),FALSE),
  IF(AND(VALUE(LEFT($A645,3))=312,LEFT($G645,10)="Unincepted",$B645="Q "),VLOOKUP(" ULO",_312_Table2,MATCH('312'!$X$16,_312_Table2_ColumnLookup,0),FALSE),
  IF(AND(VALUE(LEFT($A645,3))=312,LEFT($G645,10)="Unincepted"),VLOOKUP(" ULO",_312_Table2,MATCH(LEFT($B645,1),_312_Table2_ColumnLookup,0),FALSE),
  IF(AND(VALUE(LEFT($A645,3))=312,LEFT($G645,5)="Total",$B645="G "),VLOOKUP('312'!$F$80,_312_Table2,MATCH('312'!$N$16,_312_Table2_ColumnLookup,0),FALSE),
  IF(AND(VALUE(LEFT($A645,3))=312,LEFT($G645,5)="Total",$B645="O "),VLOOKUP('312'!$F$80,_312_Table2,MATCH('312'!$V$16,_312_Table2_ColumnLookup,0),FALSE),
  IF(AND(VALUE(LEFT($A645,3))=312,LEFT($G645,5)="Total",$B645="Q "),VLOOKUP('312'!$F$80,_312_Table2,MATCH('312'!$X$16,_312_Table2_ColumnLookup,0),FALSE),
  IF(AND(VALUE(LEFT($A645,3))=312,LEFT($G645,5)="Total"),VLOOKUP('312'!$F$80,_312_Table2,MATCH(LEFT($B645,1),_312_Table2_ColumnLookup,0),FALSE),
  IF(AND(VALUE(LEFT($A645,3))=312,LEN($I645)=4,$B645="G"),VLOOKUP($I645,_312_Table2,MATCH('312'!$N$16,_312_Table2_ColumnLookup,0),FALSE),
  IF(AND(VALUE(LEFT($A645,3))=312,LEN($I645)=4,$B645="O"),VLOOKUP($I645,_312_Table2,MATCH('312'!$V$16,_312_Table2_ColumnLookup,0),FALSE),
  IF(AND(VALUE(LEFT($A645,3))=312,LEN($I645)=4,$B645="Q"),VLOOKUP($I645,_312_Table2,MATCH('312'!$X$16,_312_Table2_ColumnLookup,0),FALSE),
  IF(AND(VALUE(LEFT($A645,3))=312,LEN($I645)=4),VLOOKUP($I645,_312_Table2,MATCH(LEFT($B645,1),_312_Table2_ColumnLookup,0),FALSE)
+N("312"),
  IF(VALUE(LEFT($A645,3))=313,VLOOKUP(VALUE(MID($B645,2,1)),_313_Table2,MATCH(MID($B645,1,1),_313_Table2_ColumnLookup,0),FALSE)
+N("313"),
  IF(AND(VALUE(LEFT($A645,3))=314,LEN($B645)=3),VLOOKUP(VALUE(MID($B645,2,2)),_314_Table2,MATCH(MID($B645,1,1),_314_Table2_ColumnLookup,0),FALSE),
  IF(VALUE(LEFT($A645,3))=314,VLOOKUP(VALUE(MID($B645,2,1)),_314_Table2,MATCH(MID($B645,1,1),_314_Table2_ColumnLookup,0),FALSE)
+N("314"),
""))))))))))))))))))))))))</f>
        <v>#NAME?</v>
      </c>
      <c r="F645" s="238" t="e">
        <f>IF(AND(VALUE(LEFT($A645,3))=309,LEN($B645)=3),VLOOKUP(VALUE(MID($B645,2,2)),_309_Table3,MATCH(MID($B645,1,1),_309_Table3_ColumnLookup,0),FALSE),
  IF($C645="309 LCR SummaryA",OneYearSCR,IF($C645="309 LCR SummaryB",UltimateSCR,IF(VALUE(LEFT($A645,3))=309,VLOOKUP(VALUE(MID($B645,2,1)),_309_Table3,MATCH(MID($B645,1,1),_309_Table3_ColumnLookup,0),FALSE)
+N("309"),
  IF(VALUE(LEFT($A645,3))=310,VLOOKUP(VALUE(MID($B645,2,1)),_310_Table3,MATCH(MID($B645,1,1),_310_Table3_ColumnLookup,0),FALSE)
+N("310"),
  IF(AND(VALUE(LEFT($A645,3))=311,LEN($I645)=4),VLOOKUP($I645,_311_Table3,MATCH($B645,_311_Table3_ColumnLookup,0),FALSE),
  IF(AND(VALUE(LEFT($A645,3))=311,OR($B645="I2",$B645="J2",$B645="K2",$B645="L2")),VLOOKUP('311'!$G$58,_311_Table3,MATCH(MID($B645,1,1),_311_Table3_ColumnLookup,0),FALSE),
  IF(AND(VALUE(LEFT($A645,3))=311,RIGHT($B645,5)="Total"),VLOOKUP('311'!$G$59,_311_Table3,MATCH(MID($B645,1,1),_311_Table3_ColumnLookup,0),FALSE),
  IF(VALUE(LEFT($A645,3))=311,VLOOKUP(VALUE(MID($B645,2,1)),_311_Table3,MATCH(MID($B645,1,1),_311_Table3_ColumnLookup,0),FALSE)
+N("311"),
  IF(AND(VALUE(LEFT($A645,3))=312,LEFT($G645,10)="Unincepted",$B645="G "),VLOOKUP(" ULO",_312_Table3,MATCH('312'!$N$16,_312_Table3_ColumnLookup,0),FALSE),
  IF(AND(VALUE(LEFT($A645,3))=312,LEFT($G645,10)="Unincepted",$B645="O "),VLOOKUP(" ULO",_312_Table3,MATCH('312'!$V$16,_312_Table3_ColumnLookup,0),FALSE),
  IF(AND(VALUE(LEFT($A645,3))=312,LEFT($G645,10)="Unincepted",$B645="Q "),VLOOKUP(" ULO",_312_Table3,MATCH('312'!$X$16,_312_Table3_ColumnLookup,0),FALSE),
  IF(AND(VALUE(LEFT($A645,3))=312,LEFT($G645,10)="Unincepted"),VLOOKUP(" ULO",_312_Table3,MATCH(LEFT($B645,1),_312_Table3_ColumnLookup,0),FALSE),
  IF(AND(VALUE(LEFT($A645,3))=312,LEFT($G645,5)="Total",$B645="G "),VLOOKUP('312'!$F$80,_312_Table3,MATCH('312'!$N$16,_312_Table3_ColumnLookup,0),FALSE),
  IF(AND(VALUE(LEFT($A645,3))=312,LEFT($G645,5)="Total",$B645="O "),VLOOKUP('312'!$F$80,_312_Table3,MATCH('312'!$V$16,_312_Table3_ColumnLookup,0),FALSE),
  IF(AND(VALUE(LEFT($A645,3))=312,LEFT($G645,5)="Total",$B645="Q "),VLOOKUP('312'!$F$80,_312_Table3,MATCH('312'!$X$16,_312_Table3_ColumnLookup,0),FALSE),
  IF(AND(VALUE(LEFT($A645,3))=312,LEFT($G645,5)="Total"),VLOOKUP('312'!$F$80,_312_Table3,MATCH(LEFT($B645,1),_312_Table3_ColumnLookup,0),FALSE),
  IF(AND(VALUE(LEFT($A645,3))=312,LEN($I645)=4,$B645="G"),VLOOKUP($I645,_312_Table3,MATCH('312'!$N$16,_312_Table3_ColumnLookup,0),FALSE),
  IF(AND(VALUE(LEFT($A645,3))=312,LEN($I645)=4,$B645="O"),VLOOKUP($I645,_312_Table3,MATCH('312'!$V$16,_312_Table3_ColumnLookup,0),FALSE),
  IF(AND(VALUE(LEFT($A645,3))=312,LEN($I645)=4,$B645="Q"),VLOOKUP($I645,_312_Table3,MATCH('312'!$X$16,_312_Table3_ColumnLookup,0),FALSE),
  IF(AND(VALUE(LEFT($A645,3))=312,LEN($I645)=4),VLOOKUP($I645,_312_Table3,MATCH(LEFT($B645,1),_312_Table3_ColumnLookup,0),FALSE)
+N("312"),
  IF(VALUE(LEFT($A645,3))=313,VLOOKUP(VALUE(MID($B645,2,1)),_313_Table3,MATCH(MID($B645,1,1),_313_Table3_ColumnLookup,0),FALSE)
+N("313"),
  IF(AND(VALUE(LEFT($A645,3))=314,LEN($B645)=3),VLOOKUP(VALUE(MID($B645,2,2)),_314_Table3,MATCH(MID($B645,1,1),_314_Table3_ColumnLookup,0),FALSE),
  IF(VALUE(LEFT($A645,3))=314,VLOOKUP(VALUE(MID($B645,2,1)),_314_Table3,MATCH(MID($B645,1,1),_314_Table3_ColumnLookup,0),FALSE)
+N("314"),
""))))))))))))))))))))))))</f>
        <v>#NAME?</v>
      </c>
      <c r="G645" t="s">
        <v>1158</v>
      </c>
      <c r="H645" s="321">
        <f>IFERROR(
IF(ISERROR($D645)=FALSE,$D645,IF(ISERROR($E645)=FALSE,$E645,IF(ISERROR($F645)=FALSE,$F645
+N("012 checkboxes"),
IF(
IF(OR(LEFT($A645,9)="Syndicate",LEFT($A645,12)="NewSyndicate"),VLOOKUP($A645,'012'!$J:$ZW,MATCH("Link to button",'012'!$J$1:$ZW$1,0),0)
+N("309 checkbox"),
IF($C645="309 LCR Summary0",VLOOKUP("Notes990",'309'!$P:$ZZ,MATCH("Link to button",'309'!$P$1:$ZZ$1,0),0)
+N("313 checkboxes"),
IF($C645="313 Financial Information0LcmVsScr",IF($C645="309 LCR Summary0",VLOOKUP("LcmVsScr",'309'!$N:$ZZ,MATCH("Link to button",'309'!$N$1:$ZZ$1,0),0),
IF($C645="313 Financial Information0LcrDocAttached",IF($C645="309 LCR Summary0",VLOOKUP("LcrDocAttached",'309'!$N:$ZZ,MATCH("Link to button",'309'!$N$1:$ZZ$1,0),
0)))))))=1,TRUE,FALSE)
))),"")</f>
        <v>0</v>
      </c>
      <c r="I645">
        <v>2015</v>
      </c>
    </row>
    <row r="646" spans="1:9" customFormat="1">
      <c r="A646" s="237" t="str">
        <f>VLOOKUP($G646,CSVLookups!$B:$R,MATCH(A$1,CSVLookups!$B$1:$R$1,0),FALSE)</f>
        <v>312 Projected Solvency II Technical Provisions at Time Zero</v>
      </c>
      <c r="B646" s="237" t="str">
        <f>VLOOKUP($G646,CSVLookups!$B:$R,MATCH(B$1,CSVLookups!$B$1:$R$1,0),FALSE)</f>
        <v>N</v>
      </c>
      <c r="C646" s="238" t="str">
        <f t="shared" si="10"/>
        <v>312 Projected Solvency II Technical Provisions at Time ZeroN2015</v>
      </c>
      <c r="D646" s="238">
        <f>IF(AND(VALUE(LEFT($A646,3))=309,LEN($B646)=3),VLOOKUP(VALUE(MID($B646,2,2)),_309_Table1,MATCH(MID($B646,1,1),_309_Table1_ColumnLookup,0),FALSE),
  IF($C646="309 LCR SummaryA",OneYearSCR,IF($C646="309 LCR SummaryB",UltimateSCR,IF(VALUE(LEFT($A646,3))=309,VLOOKUP(VALUE(MID($B646,2,1)),_309_Table1,MATCH(MID($B646,1,1),_309_Table1_ColumnLookup,0),FALSE)
+N("309"),
  IF(VALUE(LEFT($A646,3))=310,VLOOKUP(VALUE(MID($B646,2,1)),_310_Table1,MATCH(MID($B646,1,1),_310_Table1_ColumnLookup,0),FALSE)
+N("310"),
  IF(AND(VALUE(LEFT($A646,3))=311,LEN($I646)=4),VLOOKUP($I646,_311_Table1,MATCH($B646,_311_Table1_ColumnLookup,0),FALSE),
  IF(AND(VALUE(LEFT($A646,3))=311,OR($B646="I2",$B646="J2",$B646="K2",$B646="L2")),VLOOKUP('311'!$G$58,_311_Table1,MATCH(MID($B646,1,1),_311_Table1_ColumnLookup,0),FALSE),
  IF(AND(VALUE(LEFT($A646,3))=311,RIGHT($B646,5)="Total"),VLOOKUP('311'!$G$59,_311_Table1,MATCH(MID($B646,1,1),_311_Table1_ColumnLookup,0),FALSE),
  IF(VALUE(LEFT($A646,3))=311,VLOOKUP(VALUE(MID($B646,2,1)),_311_Table1,MATCH(MID($B646,1,1),_311_Table1_ColumnLookup,0),FALSE)
+N("311"),
  IF(AND(VALUE(LEFT($A646,3))=312,LEFT($G646,10)="Unincepted",$B646="G "),VLOOKUP(" ULO",_312_Table1,MATCH('312'!$N$16,_312_Table1_ColumnLookup,0),FALSE),
  IF(AND(VALUE(LEFT($A646,3))=312,LEFT($G646,10)="Unincepted",$B646="O "),VLOOKUP(" ULO",_312_Table1,MATCH('312'!$V$16,_312_Table1_ColumnLookup,0),FALSE),
  IF(AND(VALUE(LEFT($A646,3))=312,LEFT($G646,10)="Unincepted",$B646="Q "),VLOOKUP(" ULO",_312_Table1,MATCH('312'!$X$16,_312_Table1_ColumnLookup,0),FALSE),
  IF(AND(VALUE(LEFT($A646,3))=312,LEFT($G646,10)="Unincepted"),VLOOKUP(" ULO",_312_Table1,MATCH(LEFT($B646,1),_312_Table1_ColumnLookup,0),FALSE),
  IF(AND(VALUE(LEFT($A646,3))=312,LEFT($G646,5)="Total",$B646="G "),VLOOKUP('312'!$F$80,_312_Table1,MATCH('312'!$N$16,_312_Table1_ColumnLookup,0),FALSE),
  IF(AND(VALUE(LEFT($A646,3))=312,LEFT($G646,5)="Total",$B646="O "),VLOOKUP('312'!$F$80,_312_Table1,MATCH('312'!$V$16,_312_Table1_ColumnLookup,0),FALSE),
  IF(AND(VALUE(LEFT($A646,3))=312,LEFT($G646,5)="Total",$B646="Q "),VLOOKUP('312'!$F$80,_312_Table1,MATCH('312'!$X$16,_312_Table1_ColumnLookup,0),FALSE),
  IF(AND(VALUE(LEFT($A646,3))=312,LEFT($G646,5)="Total"),VLOOKUP('312'!$F$80,_312_Table1,MATCH(LEFT($B646,1),_312_Table1_ColumnLookup,0),FALSE),
  IF(AND(VALUE(LEFT($A646,3))=312,LEN($I646)=4,$B646="G"),VLOOKUP($I646,_312_Table1,MATCH('312'!$N$16,_312_Table1_ColumnLookup,0),FALSE),
  IF(AND(VALUE(LEFT($A646,3))=312,LEN($I646)=4,$B646="O"),VLOOKUP($I646,_312_Table1,MATCH('312'!$V$16,_312_Table1_ColumnLookup,0),FALSE),
  IF(AND(VALUE(LEFT($A646,3))=312,LEN($I646)=4,$B646="Q"),VLOOKUP($I646,_312_Table1,MATCH('312'!$X$16,_312_Table1_ColumnLookup,0),FALSE),
  IF(AND(VALUE(LEFT($A646,3))=312,LEN($I646)=4),VLOOKUP($I646,_312_Table1,MATCH(LEFT($B646,1),_312_Table1_ColumnLookup,0),FALSE)
+N("312"),
  IF(VALUE(LEFT($A646,3))=313,VLOOKUP(VALUE(MID($B646,2,1)),_313_Table1,MATCH(MID($B646,1,1),_313_Table1_ColumnLookup,0),FALSE)
+N("313"),
  IF(AND(VALUE(LEFT($A646,3))=314,LEN($B646)=3),VLOOKUP(VALUE(MID($B646,2,2)),_314_Table1,MATCH(MID($B646,1,1),_314_Table1_ColumnLookup,0),FALSE),
  IF(VALUE(LEFT($A646,3))=314,VLOOKUP(VALUE(MID($B646,2,1)),_314_Table1,MATCH(MID($B646,1,1),_314_Table1_ColumnLookup,0),FALSE)
+N("314"),
""))))))))))))))))))))))))</f>
        <v>0</v>
      </c>
      <c r="E646" s="238" t="e">
        <f>IF(AND(VALUE(LEFT($A646,3))=309,LEN($B646)=3),VLOOKUP(VALUE(MID($B646,2,2)),_309_Table2,MATCH(MID($B646,1,1),_309_Table2_ColumnLookup,0),FALSE),
  IF($C646="309 LCR SummaryA",OneYearSCR,IF($C646="309 LCR SummaryB",UltimateSCR,IF(VALUE(LEFT($A646,3))=309,VLOOKUP(VALUE(MID($B646,2,1)),_309_Table2,MATCH(MID($B646,1,1),_309_Table2_ColumnLookup,0),FALSE)
+N("309"),
  IF(VALUE(LEFT($A646,3))=310,VLOOKUP(VALUE(MID($B646,2,1)),_310_Table2,MATCH(MID($B646,1,1),_310_Table2_ColumnLookup,0),FALSE)
+N("310"),
  IF(AND(VALUE(LEFT($A646,3))=311,LEN($I646)=4),VLOOKUP($I646,_311_Table2,MATCH($B646,_311_Table2_ColumnLookup,0),FALSE),
  IF(AND(VALUE(LEFT($A646,3))=311,OR($B646="I2",$B646="J2",$B646="K2",$B646="L2")),VLOOKUP('311'!$G$58,_311_Table2,MATCH(MID($B646,1,1),_311_Table2_ColumnLookup,0),FALSE),
  IF(AND(VALUE(LEFT($A646,3))=311,RIGHT($B646,5)="Total"),VLOOKUP('311'!$G$59,_311_Table2,MATCH(MID($B646,1,1),_311_Table2_ColumnLookup,0),FALSE),
  IF(VALUE(LEFT($A646,3))=311,VLOOKUP(VALUE(MID($B646,2,1)),_311_Table2,MATCH(MID($B646,1,1),_311_Table2_ColumnLookup,0),FALSE)
+N("311"),
  IF(AND(VALUE(LEFT($A646,3))=312,LEFT($G646,10)="Unincepted",$B646="G "),VLOOKUP(" ULO",_312_Table2,MATCH('312'!$N$16,_312_Table2_ColumnLookup,0),FALSE),
  IF(AND(VALUE(LEFT($A646,3))=312,LEFT($G646,10)="Unincepted",$B646="O "),VLOOKUP(" ULO",_312_Table2,MATCH('312'!$V$16,_312_Table2_ColumnLookup,0),FALSE),
  IF(AND(VALUE(LEFT($A646,3))=312,LEFT($G646,10)="Unincepted",$B646="Q "),VLOOKUP(" ULO",_312_Table2,MATCH('312'!$X$16,_312_Table2_ColumnLookup,0),FALSE),
  IF(AND(VALUE(LEFT($A646,3))=312,LEFT($G646,10)="Unincepted"),VLOOKUP(" ULO",_312_Table2,MATCH(LEFT($B646,1),_312_Table2_ColumnLookup,0),FALSE),
  IF(AND(VALUE(LEFT($A646,3))=312,LEFT($G646,5)="Total",$B646="G "),VLOOKUP('312'!$F$80,_312_Table2,MATCH('312'!$N$16,_312_Table2_ColumnLookup,0),FALSE),
  IF(AND(VALUE(LEFT($A646,3))=312,LEFT($G646,5)="Total",$B646="O "),VLOOKUP('312'!$F$80,_312_Table2,MATCH('312'!$V$16,_312_Table2_ColumnLookup,0),FALSE),
  IF(AND(VALUE(LEFT($A646,3))=312,LEFT($G646,5)="Total",$B646="Q "),VLOOKUP('312'!$F$80,_312_Table2,MATCH('312'!$X$16,_312_Table2_ColumnLookup,0),FALSE),
  IF(AND(VALUE(LEFT($A646,3))=312,LEFT($G646,5)="Total"),VLOOKUP('312'!$F$80,_312_Table2,MATCH(LEFT($B646,1),_312_Table2_ColumnLookup,0),FALSE),
  IF(AND(VALUE(LEFT($A646,3))=312,LEN($I646)=4,$B646="G"),VLOOKUP($I646,_312_Table2,MATCH('312'!$N$16,_312_Table2_ColumnLookup,0),FALSE),
  IF(AND(VALUE(LEFT($A646,3))=312,LEN($I646)=4,$B646="O"),VLOOKUP($I646,_312_Table2,MATCH('312'!$V$16,_312_Table2_ColumnLookup,0),FALSE),
  IF(AND(VALUE(LEFT($A646,3))=312,LEN($I646)=4,$B646="Q"),VLOOKUP($I646,_312_Table2,MATCH('312'!$X$16,_312_Table2_ColumnLookup,0),FALSE),
  IF(AND(VALUE(LEFT($A646,3))=312,LEN($I646)=4),VLOOKUP($I646,_312_Table2,MATCH(LEFT($B646,1),_312_Table2_ColumnLookup,0),FALSE)
+N("312"),
  IF(VALUE(LEFT($A646,3))=313,VLOOKUP(VALUE(MID($B646,2,1)),_313_Table2,MATCH(MID($B646,1,1),_313_Table2_ColumnLookup,0),FALSE)
+N("313"),
  IF(AND(VALUE(LEFT($A646,3))=314,LEN($B646)=3),VLOOKUP(VALUE(MID($B646,2,2)),_314_Table2,MATCH(MID($B646,1,1),_314_Table2_ColumnLookup,0),FALSE),
  IF(VALUE(LEFT($A646,3))=314,VLOOKUP(VALUE(MID($B646,2,1)),_314_Table2,MATCH(MID($B646,1,1),_314_Table2_ColumnLookup,0),FALSE)
+N("314"),
""))))))))))))))))))))))))</f>
        <v>#NAME?</v>
      </c>
      <c r="F646" s="238" t="e">
        <f>IF(AND(VALUE(LEFT($A646,3))=309,LEN($B646)=3),VLOOKUP(VALUE(MID($B646,2,2)),_309_Table3,MATCH(MID($B646,1,1),_309_Table3_ColumnLookup,0),FALSE),
  IF($C646="309 LCR SummaryA",OneYearSCR,IF($C646="309 LCR SummaryB",UltimateSCR,IF(VALUE(LEFT($A646,3))=309,VLOOKUP(VALUE(MID($B646,2,1)),_309_Table3,MATCH(MID($B646,1,1),_309_Table3_ColumnLookup,0),FALSE)
+N("309"),
  IF(VALUE(LEFT($A646,3))=310,VLOOKUP(VALUE(MID($B646,2,1)),_310_Table3,MATCH(MID($B646,1,1),_310_Table3_ColumnLookup,0),FALSE)
+N("310"),
  IF(AND(VALUE(LEFT($A646,3))=311,LEN($I646)=4),VLOOKUP($I646,_311_Table3,MATCH($B646,_311_Table3_ColumnLookup,0),FALSE),
  IF(AND(VALUE(LEFT($A646,3))=311,OR($B646="I2",$B646="J2",$B646="K2",$B646="L2")),VLOOKUP('311'!$G$58,_311_Table3,MATCH(MID($B646,1,1),_311_Table3_ColumnLookup,0),FALSE),
  IF(AND(VALUE(LEFT($A646,3))=311,RIGHT($B646,5)="Total"),VLOOKUP('311'!$G$59,_311_Table3,MATCH(MID($B646,1,1),_311_Table3_ColumnLookup,0),FALSE),
  IF(VALUE(LEFT($A646,3))=311,VLOOKUP(VALUE(MID($B646,2,1)),_311_Table3,MATCH(MID($B646,1,1),_311_Table3_ColumnLookup,0),FALSE)
+N("311"),
  IF(AND(VALUE(LEFT($A646,3))=312,LEFT($G646,10)="Unincepted",$B646="G "),VLOOKUP(" ULO",_312_Table3,MATCH('312'!$N$16,_312_Table3_ColumnLookup,0),FALSE),
  IF(AND(VALUE(LEFT($A646,3))=312,LEFT($G646,10)="Unincepted",$B646="O "),VLOOKUP(" ULO",_312_Table3,MATCH('312'!$V$16,_312_Table3_ColumnLookup,0),FALSE),
  IF(AND(VALUE(LEFT($A646,3))=312,LEFT($G646,10)="Unincepted",$B646="Q "),VLOOKUP(" ULO",_312_Table3,MATCH('312'!$X$16,_312_Table3_ColumnLookup,0),FALSE),
  IF(AND(VALUE(LEFT($A646,3))=312,LEFT($G646,10)="Unincepted"),VLOOKUP(" ULO",_312_Table3,MATCH(LEFT($B646,1),_312_Table3_ColumnLookup,0),FALSE),
  IF(AND(VALUE(LEFT($A646,3))=312,LEFT($G646,5)="Total",$B646="G "),VLOOKUP('312'!$F$80,_312_Table3,MATCH('312'!$N$16,_312_Table3_ColumnLookup,0),FALSE),
  IF(AND(VALUE(LEFT($A646,3))=312,LEFT($G646,5)="Total",$B646="O "),VLOOKUP('312'!$F$80,_312_Table3,MATCH('312'!$V$16,_312_Table3_ColumnLookup,0),FALSE),
  IF(AND(VALUE(LEFT($A646,3))=312,LEFT($G646,5)="Total",$B646="Q "),VLOOKUP('312'!$F$80,_312_Table3,MATCH('312'!$X$16,_312_Table3_ColumnLookup,0),FALSE),
  IF(AND(VALUE(LEFT($A646,3))=312,LEFT($G646,5)="Total"),VLOOKUP('312'!$F$80,_312_Table3,MATCH(LEFT($B646,1),_312_Table3_ColumnLookup,0),FALSE),
  IF(AND(VALUE(LEFT($A646,3))=312,LEN($I646)=4,$B646="G"),VLOOKUP($I646,_312_Table3,MATCH('312'!$N$16,_312_Table3_ColumnLookup,0),FALSE),
  IF(AND(VALUE(LEFT($A646,3))=312,LEN($I646)=4,$B646="O"),VLOOKUP($I646,_312_Table3,MATCH('312'!$V$16,_312_Table3_ColumnLookup,0),FALSE),
  IF(AND(VALUE(LEFT($A646,3))=312,LEN($I646)=4,$B646="Q"),VLOOKUP($I646,_312_Table3,MATCH('312'!$X$16,_312_Table3_ColumnLookup,0),FALSE),
  IF(AND(VALUE(LEFT($A646,3))=312,LEN($I646)=4),VLOOKUP($I646,_312_Table3,MATCH(LEFT($B646,1),_312_Table3_ColumnLookup,0),FALSE)
+N("312"),
  IF(VALUE(LEFT($A646,3))=313,VLOOKUP(VALUE(MID($B646,2,1)),_313_Table3,MATCH(MID($B646,1,1),_313_Table3_ColumnLookup,0),FALSE)
+N("313"),
  IF(AND(VALUE(LEFT($A646,3))=314,LEN($B646)=3),VLOOKUP(VALUE(MID($B646,2,2)),_314_Table3,MATCH(MID($B646,1,1),_314_Table3_ColumnLookup,0),FALSE),
  IF(VALUE(LEFT($A646,3))=314,VLOOKUP(VALUE(MID($B646,2,1)),_314_Table3,MATCH(MID($B646,1,1),_314_Table3_ColumnLookup,0),FALSE)
+N("314"),
""))))))))))))))))))))))))</f>
        <v>#NAME?</v>
      </c>
      <c r="G646" t="s">
        <v>1160</v>
      </c>
      <c r="H646" s="321">
        <f>IFERROR(
IF(ISERROR($D646)=FALSE,$D646,IF(ISERROR($E646)=FALSE,$E646,IF(ISERROR($F646)=FALSE,$F646
+N("012 checkboxes"),
IF(
IF(OR(LEFT($A646,9)="Syndicate",LEFT($A646,12)="NewSyndicate"),VLOOKUP($A646,'012'!$J:$ZW,MATCH("Link to button",'012'!$J$1:$ZW$1,0),0)
+N("309 checkbox"),
IF($C646="309 LCR Summary0",VLOOKUP("Notes990",'309'!$P:$ZZ,MATCH("Link to button",'309'!$P$1:$ZZ$1,0),0)
+N("313 checkboxes"),
IF($C646="313 Financial Information0LcmVsScr",IF($C646="309 LCR Summary0",VLOOKUP("LcmVsScr",'309'!$N:$ZZ,MATCH("Link to button",'309'!$N$1:$ZZ$1,0),0),
IF($C646="313 Financial Information0LcrDocAttached",IF($C646="309 LCR Summary0",VLOOKUP("LcrDocAttached",'309'!$N:$ZZ,MATCH("Link to button",'309'!$N$1:$ZZ$1,0),
0)))))))=1,TRUE,FALSE)
))),"")</f>
        <v>0</v>
      </c>
      <c r="I646">
        <v>2015</v>
      </c>
    </row>
    <row r="647" spans="1:9" customFormat="1">
      <c r="A647" s="237" t="str">
        <f>VLOOKUP($G647,CSVLookups!$B:$R,MATCH(A$1,CSVLookups!$B$1:$R$1,0),FALSE)</f>
        <v>312 Projected Solvency II Technical Provisions at Time Zero</v>
      </c>
      <c r="B647" s="237" t="str">
        <f>VLOOKUP($G647,CSVLookups!$B:$R,MATCH(B$1,CSVLookups!$B$1:$R$1,0),FALSE)</f>
        <v>O</v>
      </c>
      <c r="C647" s="238" t="str">
        <f t="shared" si="10"/>
        <v>312 Projected Solvency II Technical Provisions at Time ZeroO2015</v>
      </c>
      <c r="D647" s="238">
        <f>IF(AND(VALUE(LEFT($A647,3))=309,LEN($B647)=3),VLOOKUP(VALUE(MID($B647,2,2)),_309_Table1,MATCH(MID($B647,1,1),_309_Table1_ColumnLookup,0),FALSE),
  IF($C647="309 LCR SummaryA",OneYearSCR,IF($C647="309 LCR SummaryB",UltimateSCR,IF(VALUE(LEFT($A647,3))=309,VLOOKUP(VALUE(MID($B647,2,1)),_309_Table1,MATCH(MID($B647,1,1),_309_Table1_ColumnLookup,0),FALSE)
+N("309"),
  IF(VALUE(LEFT($A647,3))=310,VLOOKUP(VALUE(MID($B647,2,1)),_310_Table1,MATCH(MID($B647,1,1),_310_Table1_ColumnLookup,0),FALSE)
+N("310"),
  IF(AND(VALUE(LEFT($A647,3))=311,LEN($I647)=4),VLOOKUP($I647,_311_Table1,MATCH($B647,_311_Table1_ColumnLookup,0),FALSE),
  IF(AND(VALUE(LEFT($A647,3))=311,OR($B647="I2",$B647="J2",$B647="K2",$B647="L2")),VLOOKUP('311'!$G$58,_311_Table1,MATCH(MID($B647,1,1),_311_Table1_ColumnLookup,0),FALSE),
  IF(AND(VALUE(LEFT($A647,3))=311,RIGHT($B647,5)="Total"),VLOOKUP('311'!$G$59,_311_Table1,MATCH(MID($B647,1,1),_311_Table1_ColumnLookup,0),FALSE),
  IF(VALUE(LEFT($A647,3))=311,VLOOKUP(VALUE(MID($B647,2,1)),_311_Table1,MATCH(MID($B647,1,1),_311_Table1_ColumnLookup,0),FALSE)
+N("311"),
  IF(AND(VALUE(LEFT($A647,3))=312,LEFT($G647,10)="Unincepted",$B647="G "),VLOOKUP(" ULO",_312_Table1,MATCH('312'!$N$16,_312_Table1_ColumnLookup,0),FALSE),
  IF(AND(VALUE(LEFT($A647,3))=312,LEFT($G647,10)="Unincepted",$B647="O "),VLOOKUP(" ULO",_312_Table1,MATCH('312'!$V$16,_312_Table1_ColumnLookup,0),FALSE),
  IF(AND(VALUE(LEFT($A647,3))=312,LEFT($G647,10)="Unincepted",$B647="Q "),VLOOKUP(" ULO",_312_Table1,MATCH('312'!$X$16,_312_Table1_ColumnLookup,0),FALSE),
  IF(AND(VALUE(LEFT($A647,3))=312,LEFT($G647,10)="Unincepted"),VLOOKUP(" ULO",_312_Table1,MATCH(LEFT($B647,1),_312_Table1_ColumnLookup,0),FALSE),
  IF(AND(VALUE(LEFT($A647,3))=312,LEFT($G647,5)="Total",$B647="G "),VLOOKUP('312'!$F$80,_312_Table1,MATCH('312'!$N$16,_312_Table1_ColumnLookup,0),FALSE),
  IF(AND(VALUE(LEFT($A647,3))=312,LEFT($G647,5)="Total",$B647="O "),VLOOKUP('312'!$F$80,_312_Table1,MATCH('312'!$V$16,_312_Table1_ColumnLookup,0),FALSE),
  IF(AND(VALUE(LEFT($A647,3))=312,LEFT($G647,5)="Total",$B647="Q "),VLOOKUP('312'!$F$80,_312_Table1,MATCH('312'!$X$16,_312_Table1_ColumnLookup,0),FALSE),
  IF(AND(VALUE(LEFT($A647,3))=312,LEFT($G647,5)="Total"),VLOOKUP('312'!$F$80,_312_Table1,MATCH(LEFT($B647,1),_312_Table1_ColumnLookup,0),FALSE),
  IF(AND(VALUE(LEFT($A647,3))=312,LEN($I647)=4,$B647="G"),VLOOKUP($I647,_312_Table1,MATCH('312'!$N$16,_312_Table1_ColumnLookup,0),FALSE),
  IF(AND(VALUE(LEFT($A647,3))=312,LEN($I647)=4,$B647="O"),VLOOKUP($I647,_312_Table1,MATCH('312'!$V$16,_312_Table1_ColumnLookup,0),FALSE),
  IF(AND(VALUE(LEFT($A647,3))=312,LEN($I647)=4,$B647="Q"),VLOOKUP($I647,_312_Table1,MATCH('312'!$X$16,_312_Table1_ColumnLookup,0),FALSE),
  IF(AND(VALUE(LEFT($A647,3))=312,LEN($I647)=4),VLOOKUP($I647,_312_Table1,MATCH(LEFT($B647,1),_312_Table1_ColumnLookup,0),FALSE)
+N("312"),
  IF(VALUE(LEFT($A647,3))=313,VLOOKUP(VALUE(MID($B647,2,1)),_313_Table1,MATCH(MID($B647,1,1),_313_Table1_ColumnLookup,0),FALSE)
+N("313"),
  IF(AND(VALUE(LEFT($A647,3))=314,LEN($B647)=3),VLOOKUP(VALUE(MID($B647,2,2)),_314_Table1,MATCH(MID($B647,1,1),_314_Table1_ColumnLookup,0),FALSE),
  IF(VALUE(LEFT($A647,3))=314,VLOOKUP(VALUE(MID($B647,2,1)),_314_Table1,MATCH(MID($B647,1,1),_314_Table1_ColumnLookup,0),FALSE)
+N("314"),
""))))))))))))))))))))))))</f>
        <v>0</v>
      </c>
      <c r="E647" s="238" t="e">
        <f>IF(AND(VALUE(LEFT($A647,3))=309,LEN($B647)=3),VLOOKUP(VALUE(MID($B647,2,2)),_309_Table2,MATCH(MID($B647,1,1),_309_Table2_ColumnLookup,0),FALSE),
  IF($C647="309 LCR SummaryA",OneYearSCR,IF($C647="309 LCR SummaryB",UltimateSCR,IF(VALUE(LEFT($A647,3))=309,VLOOKUP(VALUE(MID($B647,2,1)),_309_Table2,MATCH(MID($B647,1,1),_309_Table2_ColumnLookup,0),FALSE)
+N("309"),
  IF(VALUE(LEFT($A647,3))=310,VLOOKUP(VALUE(MID($B647,2,1)),_310_Table2,MATCH(MID($B647,1,1),_310_Table2_ColumnLookup,0),FALSE)
+N("310"),
  IF(AND(VALUE(LEFT($A647,3))=311,LEN($I647)=4),VLOOKUP($I647,_311_Table2,MATCH($B647,_311_Table2_ColumnLookup,0),FALSE),
  IF(AND(VALUE(LEFT($A647,3))=311,OR($B647="I2",$B647="J2",$B647="K2",$B647="L2")),VLOOKUP('311'!$G$58,_311_Table2,MATCH(MID($B647,1,1),_311_Table2_ColumnLookup,0),FALSE),
  IF(AND(VALUE(LEFT($A647,3))=311,RIGHT($B647,5)="Total"),VLOOKUP('311'!$G$59,_311_Table2,MATCH(MID($B647,1,1),_311_Table2_ColumnLookup,0),FALSE),
  IF(VALUE(LEFT($A647,3))=311,VLOOKUP(VALUE(MID($B647,2,1)),_311_Table2,MATCH(MID($B647,1,1),_311_Table2_ColumnLookup,0),FALSE)
+N("311"),
  IF(AND(VALUE(LEFT($A647,3))=312,LEFT($G647,10)="Unincepted",$B647="G "),VLOOKUP(" ULO",_312_Table2,MATCH('312'!$N$16,_312_Table2_ColumnLookup,0),FALSE),
  IF(AND(VALUE(LEFT($A647,3))=312,LEFT($G647,10)="Unincepted",$B647="O "),VLOOKUP(" ULO",_312_Table2,MATCH('312'!$V$16,_312_Table2_ColumnLookup,0),FALSE),
  IF(AND(VALUE(LEFT($A647,3))=312,LEFT($G647,10)="Unincepted",$B647="Q "),VLOOKUP(" ULO",_312_Table2,MATCH('312'!$X$16,_312_Table2_ColumnLookup,0),FALSE),
  IF(AND(VALUE(LEFT($A647,3))=312,LEFT($G647,10)="Unincepted"),VLOOKUP(" ULO",_312_Table2,MATCH(LEFT($B647,1),_312_Table2_ColumnLookup,0),FALSE),
  IF(AND(VALUE(LEFT($A647,3))=312,LEFT($G647,5)="Total",$B647="G "),VLOOKUP('312'!$F$80,_312_Table2,MATCH('312'!$N$16,_312_Table2_ColumnLookup,0),FALSE),
  IF(AND(VALUE(LEFT($A647,3))=312,LEFT($G647,5)="Total",$B647="O "),VLOOKUP('312'!$F$80,_312_Table2,MATCH('312'!$V$16,_312_Table2_ColumnLookup,0),FALSE),
  IF(AND(VALUE(LEFT($A647,3))=312,LEFT($G647,5)="Total",$B647="Q "),VLOOKUP('312'!$F$80,_312_Table2,MATCH('312'!$X$16,_312_Table2_ColumnLookup,0),FALSE),
  IF(AND(VALUE(LEFT($A647,3))=312,LEFT($G647,5)="Total"),VLOOKUP('312'!$F$80,_312_Table2,MATCH(LEFT($B647,1),_312_Table2_ColumnLookup,0),FALSE),
  IF(AND(VALUE(LEFT($A647,3))=312,LEN($I647)=4,$B647="G"),VLOOKUP($I647,_312_Table2,MATCH('312'!$N$16,_312_Table2_ColumnLookup,0),FALSE),
  IF(AND(VALUE(LEFT($A647,3))=312,LEN($I647)=4,$B647="O"),VLOOKUP($I647,_312_Table2,MATCH('312'!$V$16,_312_Table2_ColumnLookup,0),FALSE),
  IF(AND(VALUE(LEFT($A647,3))=312,LEN($I647)=4,$B647="Q"),VLOOKUP($I647,_312_Table2,MATCH('312'!$X$16,_312_Table2_ColumnLookup,0),FALSE),
  IF(AND(VALUE(LEFT($A647,3))=312,LEN($I647)=4),VLOOKUP($I647,_312_Table2,MATCH(LEFT($B647,1),_312_Table2_ColumnLookup,0),FALSE)
+N("312"),
  IF(VALUE(LEFT($A647,3))=313,VLOOKUP(VALUE(MID($B647,2,1)),_313_Table2,MATCH(MID($B647,1,1),_313_Table2_ColumnLookup,0),FALSE)
+N("313"),
  IF(AND(VALUE(LEFT($A647,3))=314,LEN($B647)=3),VLOOKUP(VALUE(MID($B647,2,2)),_314_Table2,MATCH(MID($B647,1,1),_314_Table2_ColumnLookup,0),FALSE),
  IF(VALUE(LEFT($A647,3))=314,VLOOKUP(VALUE(MID($B647,2,1)),_314_Table2,MATCH(MID($B647,1,1),_314_Table2_ColumnLookup,0),FALSE)
+N("314"),
""))))))))))))))))))))))))</f>
        <v>#NAME?</v>
      </c>
      <c r="F647" s="238" t="e">
        <f>IF(AND(VALUE(LEFT($A647,3))=309,LEN($B647)=3),VLOOKUP(VALUE(MID($B647,2,2)),_309_Table3,MATCH(MID($B647,1,1),_309_Table3_ColumnLookup,0),FALSE),
  IF($C647="309 LCR SummaryA",OneYearSCR,IF($C647="309 LCR SummaryB",UltimateSCR,IF(VALUE(LEFT($A647,3))=309,VLOOKUP(VALUE(MID($B647,2,1)),_309_Table3,MATCH(MID($B647,1,1),_309_Table3_ColumnLookup,0),FALSE)
+N("309"),
  IF(VALUE(LEFT($A647,3))=310,VLOOKUP(VALUE(MID($B647,2,1)),_310_Table3,MATCH(MID($B647,1,1),_310_Table3_ColumnLookup,0),FALSE)
+N("310"),
  IF(AND(VALUE(LEFT($A647,3))=311,LEN($I647)=4),VLOOKUP($I647,_311_Table3,MATCH($B647,_311_Table3_ColumnLookup,0),FALSE),
  IF(AND(VALUE(LEFT($A647,3))=311,OR($B647="I2",$B647="J2",$B647="K2",$B647="L2")),VLOOKUP('311'!$G$58,_311_Table3,MATCH(MID($B647,1,1),_311_Table3_ColumnLookup,0),FALSE),
  IF(AND(VALUE(LEFT($A647,3))=311,RIGHT($B647,5)="Total"),VLOOKUP('311'!$G$59,_311_Table3,MATCH(MID($B647,1,1),_311_Table3_ColumnLookup,0),FALSE),
  IF(VALUE(LEFT($A647,3))=311,VLOOKUP(VALUE(MID($B647,2,1)),_311_Table3,MATCH(MID($B647,1,1),_311_Table3_ColumnLookup,0),FALSE)
+N("311"),
  IF(AND(VALUE(LEFT($A647,3))=312,LEFT($G647,10)="Unincepted",$B647="G "),VLOOKUP(" ULO",_312_Table3,MATCH('312'!$N$16,_312_Table3_ColumnLookup,0),FALSE),
  IF(AND(VALUE(LEFT($A647,3))=312,LEFT($G647,10)="Unincepted",$B647="O "),VLOOKUP(" ULO",_312_Table3,MATCH('312'!$V$16,_312_Table3_ColumnLookup,0),FALSE),
  IF(AND(VALUE(LEFT($A647,3))=312,LEFT($G647,10)="Unincepted",$B647="Q "),VLOOKUP(" ULO",_312_Table3,MATCH('312'!$X$16,_312_Table3_ColumnLookup,0),FALSE),
  IF(AND(VALUE(LEFT($A647,3))=312,LEFT($G647,10)="Unincepted"),VLOOKUP(" ULO",_312_Table3,MATCH(LEFT($B647,1),_312_Table3_ColumnLookup,0),FALSE),
  IF(AND(VALUE(LEFT($A647,3))=312,LEFT($G647,5)="Total",$B647="G "),VLOOKUP('312'!$F$80,_312_Table3,MATCH('312'!$N$16,_312_Table3_ColumnLookup,0),FALSE),
  IF(AND(VALUE(LEFT($A647,3))=312,LEFT($G647,5)="Total",$B647="O "),VLOOKUP('312'!$F$80,_312_Table3,MATCH('312'!$V$16,_312_Table3_ColumnLookup,0),FALSE),
  IF(AND(VALUE(LEFT($A647,3))=312,LEFT($G647,5)="Total",$B647="Q "),VLOOKUP('312'!$F$80,_312_Table3,MATCH('312'!$X$16,_312_Table3_ColumnLookup,0),FALSE),
  IF(AND(VALUE(LEFT($A647,3))=312,LEFT($G647,5)="Total"),VLOOKUP('312'!$F$80,_312_Table3,MATCH(LEFT($B647,1),_312_Table3_ColumnLookup,0),FALSE),
  IF(AND(VALUE(LEFT($A647,3))=312,LEN($I647)=4,$B647="G"),VLOOKUP($I647,_312_Table3,MATCH('312'!$N$16,_312_Table3_ColumnLookup,0),FALSE),
  IF(AND(VALUE(LEFT($A647,3))=312,LEN($I647)=4,$B647="O"),VLOOKUP($I647,_312_Table3,MATCH('312'!$V$16,_312_Table3_ColumnLookup,0),FALSE),
  IF(AND(VALUE(LEFT($A647,3))=312,LEN($I647)=4,$B647="Q"),VLOOKUP($I647,_312_Table3,MATCH('312'!$X$16,_312_Table3_ColumnLookup,0),FALSE),
  IF(AND(VALUE(LEFT($A647,3))=312,LEN($I647)=4),VLOOKUP($I647,_312_Table3,MATCH(LEFT($B647,1),_312_Table3_ColumnLookup,0),FALSE)
+N("312"),
  IF(VALUE(LEFT($A647,3))=313,VLOOKUP(VALUE(MID($B647,2,1)),_313_Table3,MATCH(MID($B647,1,1),_313_Table3_ColumnLookup,0),FALSE)
+N("313"),
  IF(AND(VALUE(LEFT($A647,3))=314,LEN($B647)=3),VLOOKUP(VALUE(MID($B647,2,2)),_314_Table3,MATCH(MID($B647,1,1),_314_Table3_ColumnLookup,0),FALSE),
  IF(VALUE(LEFT($A647,3))=314,VLOOKUP(VALUE(MID($B647,2,1)),_314_Table3,MATCH(MID($B647,1,1),_314_Table3_ColumnLookup,0),FALSE)
+N("314"),
""))))))))))))))))))))))))</f>
        <v>#NAME?</v>
      </c>
      <c r="G647" t="s">
        <v>1161</v>
      </c>
      <c r="H647" s="321">
        <f>IFERROR(
IF(ISERROR($D647)=FALSE,$D647,IF(ISERROR($E647)=FALSE,$E647,IF(ISERROR($F647)=FALSE,$F647
+N("012 checkboxes"),
IF(
IF(OR(LEFT($A647,9)="Syndicate",LEFT($A647,12)="NewSyndicate"),VLOOKUP($A647,'012'!$J:$ZW,MATCH("Link to button",'012'!$J$1:$ZW$1,0),0)
+N("309 checkbox"),
IF($C647="309 LCR Summary0",VLOOKUP("Notes990",'309'!$P:$ZZ,MATCH("Link to button",'309'!$P$1:$ZZ$1,0),0)
+N("313 checkboxes"),
IF($C647="313 Financial Information0LcmVsScr",IF($C647="309 LCR Summary0",VLOOKUP("LcmVsScr",'309'!$N:$ZZ,MATCH("Link to button",'309'!$N$1:$ZZ$1,0),0),
IF($C647="313 Financial Information0LcrDocAttached",IF($C647="309 LCR Summary0",VLOOKUP("LcrDocAttached",'309'!$N:$ZZ,MATCH("Link to button",'309'!$N$1:$ZZ$1,0),
0)))))))=1,TRUE,FALSE)
))),"")</f>
        <v>0</v>
      </c>
      <c r="I647">
        <v>2015</v>
      </c>
    </row>
    <row r="648" spans="1:9" customFormat="1">
      <c r="A648" s="237" t="str">
        <f>VLOOKUP($G648,CSVLookups!$B:$R,MATCH(A$1,CSVLookups!$B$1:$R$1,0),FALSE)</f>
        <v>312 Projected Solvency II Technical Provisions at Time Zero</v>
      </c>
      <c r="B648" s="237" t="str">
        <f>VLOOKUP($G648,CSVLookups!$B:$R,MATCH(B$1,CSVLookups!$B$1:$R$1,0),FALSE)</f>
        <v>P</v>
      </c>
      <c r="C648" s="238" t="str">
        <f t="shared" si="10"/>
        <v>312 Projected Solvency II Technical Provisions at Time ZeroP2015</v>
      </c>
      <c r="D648" s="238">
        <f>IF(AND(VALUE(LEFT($A648,3))=309,LEN($B648)=3),VLOOKUP(VALUE(MID($B648,2,2)),_309_Table1,MATCH(MID($B648,1,1),_309_Table1_ColumnLookup,0),FALSE),
  IF($C648="309 LCR SummaryA",OneYearSCR,IF($C648="309 LCR SummaryB",UltimateSCR,IF(VALUE(LEFT($A648,3))=309,VLOOKUP(VALUE(MID($B648,2,1)),_309_Table1,MATCH(MID($B648,1,1),_309_Table1_ColumnLookup,0),FALSE)
+N("309"),
  IF(VALUE(LEFT($A648,3))=310,VLOOKUP(VALUE(MID($B648,2,1)),_310_Table1,MATCH(MID($B648,1,1),_310_Table1_ColumnLookup,0),FALSE)
+N("310"),
  IF(AND(VALUE(LEFT($A648,3))=311,LEN($I648)=4),VLOOKUP($I648,_311_Table1,MATCH($B648,_311_Table1_ColumnLookup,0),FALSE),
  IF(AND(VALUE(LEFT($A648,3))=311,OR($B648="I2",$B648="J2",$B648="K2",$B648="L2")),VLOOKUP('311'!$G$58,_311_Table1,MATCH(MID($B648,1,1),_311_Table1_ColumnLookup,0),FALSE),
  IF(AND(VALUE(LEFT($A648,3))=311,RIGHT($B648,5)="Total"),VLOOKUP('311'!$G$59,_311_Table1,MATCH(MID($B648,1,1),_311_Table1_ColumnLookup,0),FALSE),
  IF(VALUE(LEFT($A648,3))=311,VLOOKUP(VALUE(MID($B648,2,1)),_311_Table1,MATCH(MID($B648,1,1),_311_Table1_ColumnLookup,0),FALSE)
+N("311"),
  IF(AND(VALUE(LEFT($A648,3))=312,LEFT($G648,10)="Unincepted",$B648="G "),VLOOKUP(" ULO",_312_Table1,MATCH('312'!$N$16,_312_Table1_ColumnLookup,0),FALSE),
  IF(AND(VALUE(LEFT($A648,3))=312,LEFT($G648,10)="Unincepted",$B648="O "),VLOOKUP(" ULO",_312_Table1,MATCH('312'!$V$16,_312_Table1_ColumnLookup,0),FALSE),
  IF(AND(VALUE(LEFT($A648,3))=312,LEFT($G648,10)="Unincepted",$B648="Q "),VLOOKUP(" ULO",_312_Table1,MATCH('312'!$X$16,_312_Table1_ColumnLookup,0),FALSE),
  IF(AND(VALUE(LEFT($A648,3))=312,LEFT($G648,10)="Unincepted"),VLOOKUP(" ULO",_312_Table1,MATCH(LEFT($B648,1),_312_Table1_ColumnLookup,0),FALSE),
  IF(AND(VALUE(LEFT($A648,3))=312,LEFT($G648,5)="Total",$B648="G "),VLOOKUP('312'!$F$80,_312_Table1,MATCH('312'!$N$16,_312_Table1_ColumnLookup,0),FALSE),
  IF(AND(VALUE(LEFT($A648,3))=312,LEFT($G648,5)="Total",$B648="O "),VLOOKUP('312'!$F$80,_312_Table1,MATCH('312'!$V$16,_312_Table1_ColumnLookup,0),FALSE),
  IF(AND(VALUE(LEFT($A648,3))=312,LEFT($G648,5)="Total",$B648="Q "),VLOOKUP('312'!$F$80,_312_Table1,MATCH('312'!$X$16,_312_Table1_ColumnLookup,0),FALSE),
  IF(AND(VALUE(LEFT($A648,3))=312,LEFT($G648,5)="Total"),VLOOKUP('312'!$F$80,_312_Table1,MATCH(LEFT($B648,1),_312_Table1_ColumnLookup,0),FALSE),
  IF(AND(VALUE(LEFT($A648,3))=312,LEN($I648)=4,$B648="G"),VLOOKUP($I648,_312_Table1,MATCH('312'!$N$16,_312_Table1_ColumnLookup,0),FALSE),
  IF(AND(VALUE(LEFT($A648,3))=312,LEN($I648)=4,$B648="O"),VLOOKUP($I648,_312_Table1,MATCH('312'!$V$16,_312_Table1_ColumnLookup,0),FALSE),
  IF(AND(VALUE(LEFT($A648,3))=312,LEN($I648)=4,$B648="Q"),VLOOKUP($I648,_312_Table1,MATCH('312'!$X$16,_312_Table1_ColumnLookup,0),FALSE),
  IF(AND(VALUE(LEFT($A648,3))=312,LEN($I648)=4),VLOOKUP($I648,_312_Table1,MATCH(LEFT($B648,1),_312_Table1_ColumnLookup,0),FALSE)
+N("312"),
  IF(VALUE(LEFT($A648,3))=313,VLOOKUP(VALUE(MID($B648,2,1)),_313_Table1,MATCH(MID($B648,1,1),_313_Table1_ColumnLookup,0),FALSE)
+N("313"),
  IF(AND(VALUE(LEFT($A648,3))=314,LEN($B648)=3),VLOOKUP(VALUE(MID($B648,2,2)),_314_Table1,MATCH(MID($B648,1,1),_314_Table1_ColumnLookup,0),FALSE),
  IF(VALUE(LEFT($A648,3))=314,VLOOKUP(VALUE(MID($B648,2,1)),_314_Table1,MATCH(MID($B648,1,1),_314_Table1_ColumnLookup,0),FALSE)
+N("314"),
""))))))))))))))))))))))))</f>
        <v>0</v>
      </c>
      <c r="E648" s="238" t="e">
        <f>IF(AND(VALUE(LEFT($A648,3))=309,LEN($B648)=3),VLOOKUP(VALUE(MID($B648,2,2)),_309_Table2,MATCH(MID($B648,1,1),_309_Table2_ColumnLookup,0),FALSE),
  IF($C648="309 LCR SummaryA",OneYearSCR,IF($C648="309 LCR SummaryB",UltimateSCR,IF(VALUE(LEFT($A648,3))=309,VLOOKUP(VALUE(MID($B648,2,1)),_309_Table2,MATCH(MID($B648,1,1),_309_Table2_ColumnLookup,0),FALSE)
+N("309"),
  IF(VALUE(LEFT($A648,3))=310,VLOOKUP(VALUE(MID($B648,2,1)),_310_Table2,MATCH(MID($B648,1,1),_310_Table2_ColumnLookup,0),FALSE)
+N("310"),
  IF(AND(VALUE(LEFT($A648,3))=311,LEN($I648)=4),VLOOKUP($I648,_311_Table2,MATCH($B648,_311_Table2_ColumnLookup,0),FALSE),
  IF(AND(VALUE(LEFT($A648,3))=311,OR($B648="I2",$B648="J2",$B648="K2",$B648="L2")),VLOOKUP('311'!$G$58,_311_Table2,MATCH(MID($B648,1,1),_311_Table2_ColumnLookup,0),FALSE),
  IF(AND(VALUE(LEFT($A648,3))=311,RIGHT($B648,5)="Total"),VLOOKUP('311'!$G$59,_311_Table2,MATCH(MID($B648,1,1),_311_Table2_ColumnLookup,0),FALSE),
  IF(VALUE(LEFT($A648,3))=311,VLOOKUP(VALUE(MID($B648,2,1)),_311_Table2,MATCH(MID($B648,1,1),_311_Table2_ColumnLookup,0),FALSE)
+N("311"),
  IF(AND(VALUE(LEFT($A648,3))=312,LEFT($G648,10)="Unincepted",$B648="G "),VLOOKUP(" ULO",_312_Table2,MATCH('312'!$N$16,_312_Table2_ColumnLookup,0),FALSE),
  IF(AND(VALUE(LEFT($A648,3))=312,LEFT($G648,10)="Unincepted",$B648="O "),VLOOKUP(" ULO",_312_Table2,MATCH('312'!$V$16,_312_Table2_ColumnLookup,0),FALSE),
  IF(AND(VALUE(LEFT($A648,3))=312,LEFT($G648,10)="Unincepted",$B648="Q "),VLOOKUP(" ULO",_312_Table2,MATCH('312'!$X$16,_312_Table2_ColumnLookup,0),FALSE),
  IF(AND(VALUE(LEFT($A648,3))=312,LEFT($G648,10)="Unincepted"),VLOOKUP(" ULO",_312_Table2,MATCH(LEFT($B648,1),_312_Table2_ColumnLookup,0),FALSE),
  IF(AND(VALUE(LEFT($A648,3))=312,LEFT($G648,5)="Total",$B648="G "),VLOOKUP('312'!$F$80,_312_Table2,MATCH('312'!$N$16,_312_Table2_ColumnLookup,0),FALSE),
  IF(AND(VALUE(LEFT($A648,3))=312,LEFT($G648,5)="Total",$B648="O "),VLOOKUP('312'!$F$80,_312_Table2,MATCH('312'!$V$16,_312_Table2_ColumnLookup,0),FALSE),
  IF(AND(VALUE(LEFT($A648,3))=312,LEFT($G648,5)="Total",$B648="Q "),VLOOKUP('312'!$F$80,_312_Table2,MATCH('312'!$X$16,_312_Table2_ColumnLookup,0),FALSE),
  IF(AND(VALUE(LEFT($A648,3))=312,LEFT($G648,5)="Total"),VLOOKUP('312'!$F$80,_312_Table2,MATCH(LEFT($B648,1),_312_Table2_ColumnLookup,0),FALSE),
  IF(AND(VALUE(LEFT($A648,3))=312,LEN($I648)=4,$B648="G"),VLOOKUP($I648,_312_Table2,MATCH('312'!$N$16,_312_Table2_ColumnLookup,0),FALSE),
  IF(AND(VALUE(LEFT($A648,3))=312,LEN($I648)=4,$B648="O"),VLOOKUP($I648,_312_Table2,MATCH('312'!$V$16,_312_Table2_ColumnLookup,0),FALSE),
  IF(AND(VALUE(LEFT($A648,3))=312,LEN($I648)=4,$B648="Q"),VLOOKUP($I648,_312_Table2,MATCH('312'!$X$16,_312_Table2_ColumnLookup,0),FALSE),
  IF(AND(VALUE(LEFT($A648,3))=312,LEN($I648)=4),VLOOKUP($I648,_312_Table2,MATCH(LEFT($B648,1),_312_Table2_ColumnLookup,0),FALSE)
+N("312"),
  IF(VALUE(LEFT($A648,3))=313,VLOOKUP(VALUE(MID($B648,2,1)),_313_Table2,MATCH(MID($B648,1,1),_313_Table2_ColumnLookup,0),FALSE)
+N("313"),
  IF(AND(VALUE(LEFT($A648,3))=314,LEN($B648)=3),VLOOKUP(VALUE(MID($B648,2,2)),_314_Table2,MATCH(MID($B648,1,1),_314_Table2_ColumnLookup,0),FALSE),
  IF(VALUE(LEFT($A648,3))=314,VLOOKUP(VALUE(MID($B648,2,1)),_314_Table2,MATCH(MID($B648,1,1),_314_Table2_ColumnLookup,0),FALSE)
+N("314"),
""))))))))))))))))))))))))</f>
        <v>#NAME?</v>
      </c>
      <c r="F648" s="238" t="e">
        <f>IF(AND(VALUE(LEFT($A648,3))=309,LEN($B648)=3),VLOOKUP(VALUE(MID($B648,2,2)),_309_Table3,MATCH(MID($B648,1,1),_309_Table3_ColumnLookup,0),FALSE),
  IF($C648="309 LCR SummaryA",OneYearSCR,IF($C648="309 LCR SummaryB",UltimateSCR,IF(VALUE(LEFT($A648,3))=309,VLOOKUP(VALUE(MID($B648,2,1)),_309_Table3,MATCH(MID($B648,1,1),_309_Table3_ColumnLookup,0),FALSE)
+N("309"),
  IF(VALUE(LEFT($A648,3))=310,VLOOKUP(VALUE(MID($B648,2,1)),_310_Table3,MATCH(MID($B648,1,1),_310_Table3_ColumnLookup,0),FALSE)
+N("310"),
  IF(AND(VALUE(LEFT($A648,3))=311,LEN($I648)=4),VLOOKUP($I648,_311_Table3,MATCH($B648,_311_Table3_ColumnLookup,0),FALSE),
  IF(AND(VALUE(LEFT($A648,3))=311,OR($B648="I2",$B648="J2",$B648="K2",$B648="L2")),VLOOKUP('311'!$G$58,_311_Table3,MATCH(MID($B648,1,1),_311_Table3_ColumnLookup,0),FALSE),
  IF(AND(VALUE(LEFT($A648,3))=311,RIGHT($B648,5)="Total"),VLOOKUP('311'!$G$59,_311_Table3,MATCH(MID($B648,1,1),_311_Table3_ColumnLookup,0),FALSE),
  IF(VALUE(LEFT($A648,3))=311,VLOOKUP(VALUE(MID($B648,2,1)),_311_Table3,MATCH(MID($B648,1,1),_311_Table3_ColumnLookup,0),FALSE)
+N("311"),
  IF(AND(VALUE(LEFT($A648,3))=312,LEFT($G648,10)="Unincepted",$B648="G "),VLOOKUP(" ULO",_312_Table3,MATCH('312'!$N$16,_312_Table3_ColumnLookup,0),FALSE),
  IF(AND(VALUE(LEFT($A648,3))=312,LEFT($G648,10)="Unincepted",$B648="O "),VLOOKUP(" ULO",_312_Table3,MATCH('312'!$V$16,_312_Table3_ColumnLookup,0),FALSE),
  IF(AND(VALUE(LEFT($A648,3))=312,LEFT($G648,10)="Unincepted",$B648="Q "),VLOOKUP(" ULO",_312_Table3,MATCH('312'!$X$16,_312_Table3_ColumnLookup,0),FALSE),
  IF(AND(VALUE(LEFT($A648,3))=312,LEFT($G648,10)="Unincepted"),VLOOKUP(" ULO",_312_Table3,MATCH(LEFT($B648,1),_312_Table3_ColumnLookup,0),FALSE),
  IF(AND(VALUE(LEFT($A648,3))=312,LEFT($G648,5)="Total",$B648="G "),VLOOKUP('312'!$F$80,_312_Table3,MATCH('312'!$N$16,_312_Table3_ColumnLookup,0),FALSE),
  IF(AND(VALUE(LEFT($A648,3))=312,LEFT($G648,5)="Total",$B648="O "),VLOOKUP('312'!$F$80,_312_Table3,MATCH('312'!$V$16,_312_Table3_ColumnLookup,0),FALSE),
  IF(AND(VALUE(LEFT($A648,3))=312,LEFT($G648,5)="Total",$B648="Q "),VLOOKUP('312'!$F$80,_312_Table3,MATCH('312'!$X$16,_312_Table3_ColumnLookup,0),FALSE),
  IF(AND(VALUE(LEFT($A648,3))=312,LEFT($G648,5)="Total"),VLOOKUP('312'!$F$80,_312_Table3,MATCH(LEFT($B648,1),_312_Table3_ColumnLookup,0),FALSE),
  IF(AND(VALUE(LEFT($A648,3))=312,LEN($I648)=4,$B648="G"),VLOOKUP($I648,_312_Table3,MATCH('312'!$N$16,_312_Table3_ColumnLookup,0),FALSE),
  IF(AND(VALUE(LEFT($A648,3))=312,LEN($I648)=4,$B648="O"),VLOOKUP($I648,_312_Table3,MATCH('312'!$V$16,_312_Table3_ColumnLookup,0),FALSE),
  IF(AND(VALUE(LEFT($A648,3))=312,LEN($I648)=4,$B648="Q"),VLOOKUP($I648,_312_Table3,MATCH('312'!$X$16,_312_Table3_ColumnLookup,0),FALSE),
  IF(AND(VALUE(LEFT($A648,3))=312,LEN($I648)=4),VLOOKUP($I648,_312_Table3,MATCH(LEFT($B648,1),_312_Table3_ColumnLookup,0),FALSE)
+N("312"),
  IF(VALUE(LEFT($A648,3))=313,VLOOKUP(VALUE(MID($B648,2,1)),_313_Table3,MATCH(MID($B648,1,1),_313_Table3_ColumnLookup,0),FALSE)
+N("313"),
  IF(AND(VALUE(LEFT($A648,3))=314,LEN($B648)=3),VLOOKUP(VALUE(MID($B648,2,2)),_314_Table3,MATCH(MID($B648,1,1),_314_Table3_ColumnLookup,0),FALSE),
  IF(VALUE(LEFT($A648,3))=314,VLOOKUP(VALUE(MID($B648,2,1)),_314_Table3,MATCH(MID($B648,1,1),_314_Table3_ColumnLookup,0),FALSE)
+N("314"),
""))))))))))))))))))))))))</f>
        <v>#NAME?</v>
      </c>
      <c r="G648" t="s">
        <v>1162</v>
      </c>
      <c r="H648" s="321">
        <f>IFERROR(
IF(ISERROR($D648)=FALSE,$D648,IF(ISERROR($E648)=FALSE,$E648,IF(ISERROR($F648)=FALSE,$F648
+N("012 checkboxes"),
IF(
IF(OR(LEFT($A648,9)="Syndicate",LEFT($A648,12)="NewSyndicate"),VLOOKUP($A648,'012'!$J:$ZW,MATCH("Link to button",'012'!$J$1:$ZW$1,0),0)
+N("309 checkbox"),
IF($C648="309 LCR Summary0",VLOOKUP("Notes990",'309'!$P:$ZZ,MATCH("Link to button",'309'!$P$1:$ZZ$1,0),0)
+N("313 checkboxes"),
IF($C648="313 Financial Information0LcmVsScr",IF($C648="309 LCR Summary0",VLOOKUP("LcmVsScr",'309'!$N:$ZZ,MATCH("Link to button",'309'!$N$1:$ZZ$1,0),0),
IF($C648="313 Financial Information0LcrDocAttached",IF($C648="309 LCR Summary0",VLOOKUP("LcrDocAttached",'309'!$N:$ZZ,MATCH("Link to button",'309'!$N$1:$ZZ$1,0),
0)))))))=1,TRUE,FALSE)
))),"")</f>
        <v>0</v>
      </c>
      <c r="I648">
        <v>2015</v>
      </c>
    </row>
    <row r="649" spans="1:9" customFormat="1">
      <c r="A649" s="237" t="str">
        <f>VLOOKUP($G649,CSVLookups!$B:$R,MATCH(A$1,CSVLookups!$B$1:$R$1,0),FALSE)</f>
        <v>312 Projected Solvency II Technical Provisions at Time Zero</v>
      </c>
      <c r="B649" s="237" t="str">
        <f>VLOOKUP($G649,CSVLookups!$B:$R,MATCH(B$1,CSVLookups!$B$1:$R$1,0),FALSE)</f>
        <v>Q</v>
      </c>
      <c r="C649" s="238" t="str">
        <f t="shared" si="10"/>
        <v>312 Projected Solvency II Technical Provisions at Time ZeroQ2015</v>
      </c>
      <c r="D649" s="238">
        <f>IF(AND(VALUE(LEFT($A649,3))=309,LEN($B649)=3),VLOOKUP(VALUE(MID($B649,2,2)),_309_Table1,MATCH(MID($B649,1,1),_309_Table1_ColumnLookup,0),FALSE),
  IF($C649="309 LCR SummaryA",OneYearSCR,IF($C649="309 LCR SummaryB",UltimateSCR,IF(VALUE(LEFT($A649,3))=309,VLOOKUP(VALUE(MID($B649,2,1)),_309_Table1,MATCH(MID($B649,1,1),_309_Table1_ColumnLookup,0),FALSE)
+N("309"),
  IF(VALUE(LEFT($A649,3))=310,VLOOKUP(VALUE(MID($B649,2,1)),_310_Table1,MATCH(MID($B649,1,1),_310_Table1_ColumnLookup,0),FALSE)
+N("310"),
  IF(AND(VALUE(LEFT($A649,3))=311,LEN($I649)=4),VLOOKUP($I649,_311_Table1,MATCH($B649,_311_Table1_ColumnLookup,0),FALSE),
  IF(AND(VALUE(LEFT($A649,3))=311,OR($B649="I2",$B649="J2",$B649="K2",$B649="L2")),VLOOKUP('311'!$G$58,_311_Table1,MATCH(MID($B649,1,1),_311_Table1_ColumnLookup,0),FALSE),
  IF(AND(VALUE(LEFT($A649,3))=311,RIGHT($B649,5)="Total"),VLOOKUP('311'!$G$59,_311_Table1,MATCH(MID($B649,1,1),_311_Table1_ColumnLookup,0),FALSE),
  IF(VALUE(LEFT($A649,3))=311,VLOOKUP(VALUE(MID($B649,2,1)),_311_Table1,MATCH(MID($B649,1,1),_311_Table1_ColumnLookup,0),FALSE)
+N("311"),
  IF(AND(VALUE(LEFT($A649,3))=312,LEFT($G649,10)="Unincepted",$B649="G "),VLOOKUP(" ULO",_312_Table1,MATCH('312'!$N$16,_312_Table1_ColumnLookup,0),FALSE),
  IF(AND(VALUE(LEFT($A649,3))=312,LEFT($G649,10)="Unincepted",$B649="O "),VLOOKUP(" ULO",_312_Table1,MATCH('312'!$V$16,_312_Table1_ColumnLookup,0),FALSE),
  IF(AND(VALUE(LEFT($A649,3))=312,LEFT($G649,10)="Unincepted",$B649="Q "),VLOOKUP(" ULO",_312_Table1,MATCH('312'!$X$16,_312_Table1_ColumnLookup,0),FALSE),
  IF(AND(VALUE(LEFT($A649,3))=312,LEFT($G649,10)="Unincepted"),VLOOKUP(" ULO",_312_Table1,MATCH(LEFT($B649,1),_312_Table1_ColumnLookup,0),FALSE),
  IF(AND(VALUE(LEFT($A649,3))=312,LEFT($G649,5)="Total",$B649="G "),VLOOKUP('312'!$F$80,_312_Table1,MATCH('312'!$N$16,_312_Table1_ColumnLookup,0),FALSE),
  IF(AND(VALUE(LEFT($A649,3))=312,LEFT($G649,5)="Total",$B649="O "),VLOOKUP('312'!$F$80,_312_Table1,MATCH('312'!$V$16,_312_Table1_ColumnLookup,0),FALSE),
  IF(AND(VALUE(LEFT($A649,3))=312,LEFT($G649,5)="Total",$B649="Q "),VLOOKUP('312'!$F$80,_312_Table1,MATCH('312'!$X$16,_312_Table1_ColumnLookup,0),FALSE),
  IF(AND(VALUE(LEFT($A649,3))=312,LEFT($G649,5)="Total"),VLOOKUP('312'!$F$80,_312_Table1,MATCH(LEFT($B649,1),_312_Table1_ColumnLookup,0),FALSE),
  IF(AND(VALUE(LEFT($A649,3))=312,LEN($I649)=4,$B649="G"),VLOOKUP($I649,_312_Table1,MATCH('312'!$N$16,_312_Table1_ColumnLookup,0),FALSE),
  IF(AND(VALUE(LEFT($A649,3))=312,LEN($I649)=4,$B649="O"),VLOOKUP($I649,_312_Table1,MATCH('312'!$V$16,_312_Table1_ColumnLookup,0),FALSE),
  IF(AND(VALUE(LEFT($A649,3))=312,LEN($I649)=4,$B649="Q"),VLOOKUP($I649,_312_Table1,MATCH('312'!$X$16,_312_Table1_ColumnLookup,0),FALSE),
  IF(AND(VALUE(LEFT($A649,3))=312,LEN($I649)=4),VLOOKUP($I649,_312_Table1,MATCH(LEFT($B649,1),_312_Table1_ColumnLookup,0),FALSE)
+N("312"),
  IF(VALUE(LEFT($A649,3))=313,VLOOKUP(VALUE(MID($B649,2,1)),_313_Table1,MATCH(MID($B649,1,1),_313_Table1_ColumnLookup,0),FALSE)
+N("313"),
  IF(AND(VALUE(LEFT($A649,3))=314,LEN($B649)=3),VLOOKUP(VALUE(MID($B649,2,2)),_314_Table1,MATCH(MID($B649,1,1),_314_Table1_ColumnLookup,0),FALSE),
  IF(VALUE(LEFT($A649,3))=314,VLOOKUP(VALUE(MID($B649,2,1)),_314_Table1,MATCH(MID($B649,1,1),_314_Table1_ColumnLookup,0),FALSE)
+N("314"),
""))))))))))))))))))))))))</f>
        <v>0</v>
      </c>
      <c r="E649" s="238" t="e">
        <f>IF(AND(VALUE(LEFT($A649,3))=309,LEN($B649)=3),VLOOKUP(VALUE(MID($B649,2,2)),_309_Table2,MATCH(MID($B649,1,1),_309_Table2_ColumnLookup,0),FALSE),
  IF($C649="309 LCR SummaryA",OneYearSCR,IF($C649="309 LCR SummaryB",UltimateSCR,IF(VALUE(LEFT($A649,3))=309,VLOOKUP(VALUE(MID($B649,2,1)),_309_Table2,MATCH(MID($B649,1,1),_309_Table2_ColumnLookup,0),FALSE)
+N("309"),
  IF(VALUE(LEFT($A649,3))=310,VLOOKUP(VALUE(MID($B649,2,1)),_310_Table2,MATCH(MID($B649,1,1),_310_Table2_ColumnLookup,0),FALSE)
+N("310"),
  IF(AND(VALUE(LEFT($A649,3))=311,LEN($I649)=4),VLOOKUP($I649,_311_Table2,MATCH($B649,_311_Table2_ColumnLookup,0),FALSE),
  IF(AND(VALUE(LEFT($A649,3))=311,OR($B649="I2",$B649="J2",$B649="K2",$B649="L2")),VLOOKUP('311'!$G$58,_311_Table2,MATCH(MID($B649,1,1),_311_Table2_ColumnLookup,0),FALSE),
  IF(AND(VALUE(LEFT($A649,3))=311,RIGHT($B649,5)="Total"),VLOOKUP('311'!$G$59,_311_Table2,MATCH(MID($B649,1,1),_311_Table2_ColumnLookup,0),FALSE),
  IF(VALUE(LEFT($A649,3))=311,VLOOKUP(VALUE(MID($B649,2,1)),_311_Table2,MATCH(MID($B649,1,1),_311_Table2_ColumnLookup,0),FALSE)
+N("311"),
  IF(AND(VALUE(LEFT($A649,3))=312,LEFT($G649,10)="Unincepted",$B649="G "),VLOOKUP(" ULO",_312_Table2,MATCH('312'!$N$16,_312_Table2_ColumnLookup,0),FALSE),
  IF(AND(VALUE(LEFT($A649,3))=312,LEFT($G649,10)="Unincepted",$B649="O "),VLOOKUP(" ULO",_312_Table2,MATCH('312'!$V$16,_312_Table2_ColumnLookup,0),FALSE),
  IF(AND(VALUE(LEFT($A649,3))=312,LEFT($G649,10)="Unincepted",$B649="Q "),VLOOKUP(" ULO",_312_Table2,MATCH('312'!$X$16,_312_Table2_ColumnLookup,0),FALSE),
  IF(AND(VALUE(LEFT($A649,3))=312,LEFT($G649,10)="Unincepted"),VLOOKUP(" ULO",_312_Table2,MATCH(LEFT($B649,1),_312_Table2_ColumnLookup,0),FALSE),
  IF(AND(VALUE(LEFT($A649,3))=312,LEFT($G649,5)="Total",$B649="G "),VLOOKUP('312'!$F$80,_312_Table2,MATCH('312'!$N$16,_312_Table2_ColumnLookup,0),FALSE),
  IF(AND(VALUE(LEFT($A649,3))=312,LEFT($G649,5)="Total",$B649="O "),VLOOKUP('312'!$F$80,_312_Table2,MATCH('312'!$V$16,_312_Table2_ColumnLookup,0),FALSE),
  IF(AND(VALUE(LEFT($A649,3))=312,LEFT($G649,5)="Total",$B649="Q "),VLOOKUP('312'!$F$80,_312_Table2,MATCH('312'!$X$16,_312_Table2_ColumnLookup,0),FALSE),
  IF(AND(VALUE(LEFT($A649,3))=312,LEFT($G649,5)="Total"),VLOOKUP('312'!$F$80,_312_Table2,MATCH(LEFT($B649,1),_312_Table2_ColumnLookup,0),FALSE),
  IF(AND(VALUE(LEFT($A649,3))=312,LEN($I649)=4,$B649="G"),VLOOKUP($I649,_312_Table2,MATCH('312'!$N$16,_312_Table2_ColumnLookup,0),FALSE),
  IF(AND(VALUE(LEFT($A649,3))=312,LEN($I649)=4,$B649="O"),VLOOKUP($I649,_312_Table2,MATCH('312'!$V$16,_312_Table2_ColumnLookup,0),FALSE),
  IF(AND(VALUE(LEFT($A649,3))=312,LEN($I649)=4,$B649="Q"),VLOOKUP($I649,_312_Table2,MATCH('312'!$X$16,_312_Table2_ColumnLookup,0),FALSE),
  IF(AND(VALUE(LEFT($A649,3))=312,LEN($I649)=4),VLOOKUP($I649,_312_Table2,MATCH(LEFT($B649,1),_312_Table2_ColumnLookup,0),FALSE)
+N("312"),
  IF(VALUE(LEFT($A649,3))=313,VLOOKUP(VALUE(MID($B649,2,1)),_313_Table2,MATCH(MID($B649,1,1),_313_Table2_ColumnLookup,0),FALSE)
+N("313"),
  IF(AND(VALUE(LEFT($A649,3))=314,LEN($B649)=3),VLOOKUP(VALUE(MID($B649,2,2)),_314_Table2,MATCH(MID($B649,1,1),_314_Table2_ColumnLookup,0),FALSE),
  IF(VALUE(LEFT($A649,3))=314,VLOOKUP(VALUE(MID($B649,2,1)),_314_Table2,MATCH(MID($B649,1,1),_314_Table2_ColumnLookup,0),FALSE)
+N("314"),
""))))))))))))))))))))))))</f>
        <v>#NAME?</v>
      </c>
      <c r="F649" s="238" t="e">
        <f>IF(AND(VALUE(LEFT($A649,3))=309,LEN($B649)=3),VLOOKUP(VALUE(MID($B649,2,2)),_309_Table3,MATCH(MID($B649,1,1),_309_Table3_ColumnLookup,0),FALSE),
  IF($C649="309 LCR SummaryA",OneYearSCR,IF($C649="309 LCR SummaryB",UltimateSCR,IF(VALUE(LEFT($A649,3))=309,VLOOKUP(VALUE(MID($B649,2,1)),_309_Table3,MATCH(MID($B649,1,1),_309_Table3_ColumnLookup,0),FALSE)
+N("309"),
  IF(VALUE(LEFT($A649,3))=310,VLOOKUP(VALUE(MID($B649,2,1)),_310_Table3,MATCH(MID($B649,1,1),_310_Table3_ColumnLookup,0),FALSE)
+N("310"),
  IF(AND(VALUE(LEFT($A649,3))=311,LEN($I649)=4),VLOOKUP($I649,_311_Table3,MATCH($B649,_311_Table3_ColumnLookup,0),FALSE),
  IF(AND(VALUE(LEFT($A649,3))=311,OR($B649="I2",$B649="J2",$B649="K2",$B649="L2")),VLOOKUP('311'!$G$58,_311_Table3,MATCH(MID($B649,1,1),_311_Table3_ColumnLookup,0),FALSE),
  IF(AND(VALUE(LEFT($A649,3))=311,RIGHT($B649,5)="Total"),VLOOKUP('311'!$G$59,_311_Table3,MATCH(MID($B649,1,1),_311_Table3_ColumnLookup,0),FALSE),
  IF(VALUE(LEFT($A649,3))=311,VLOOKUP(VALUE(MID($B649,2,1)),_311_Table3,MATCH(MID($B649,1,1),_311_Table3_ColumnLookup,0),FALSE)
+N("311"),
  IF(AND(VALUE(LEFT($A649,3))=312,LEFT($G649,10)="Unincepted",$B649="G "),VLOOKUP(" ULO",_312_Table3,MATCH('312'!$N$16,_312_Table3_ColumnLookup,0),FALSE),
  IF(AND(VALUE(LEFT($A649,3))=312,LEFT($G649,10)="Unincepted",$B649="O "),VLOOKUP(" ULO",_312_Table3,MATCH('312'!$V$16,_312_Table3_ColumnLookup,0),FALSE),
  IF(AND(VALUE(LEFT($A649,3))=312,LEFT($G649,10)="Unincepted",$B649="Q "),VLOOKUP(" ULO",_312_Table3,MATCH('312'!$X$16,_312_Table3_ColumnLookup,0),FALSE),
  IF(AND(VALUE(LEFT($A649,3))=312,LEFT($G649,10)="Unincepted"),VLOOKUP(" ULO",_312_Table3,MATCH(LEFT($B649,1),_312_Table3_ColumnLookup,0),FALSE),
  IF(AND(VALUE(LEFT($A649,3))=312,LEFT($G649,5)="Total",$B649="G "),VLOOKUP('312'!$F$80,_312_Table3,MATCH('312'!$N$16,_312_Table3_ColumnLookup,0),FALSE),
  IF(AND(VALUE(LEFT($A649,3))=312,LEFT($G649,5)="Total",$B649="O "),VLOOKUP('312'!$F$80,_312_Table3,MATCH('312'!$V$16,_312_Table3_ColumnLookup,0),FALSE),
  IF(AND(VALUE(LEFT($A649,3))=312,LEFT($G649,5)="Total",$B649="Q "),VLOOKUP('312'!$F$80,_312_Table3,MATCH('312'!$X$16,_312_Table3_ColumnLookup,0),FALSE),
  IF(AND(VALUE(LEFT($A649,3))=312,LEFT($G649,5)="Total"),VLOOKUP('312'!$F$80,_312_Table3,MATCH(LEFT($B649,1),_312_Table3_ColumnLookup,0),FALSE),
  IF(AND(VALUE(LEFT($A649,3))=312,LEN($I649)=4,$B649="G"),VLOOKUP($I649,_312_Table3,MATCH('312'!$N$16,_312_Table3_ColumnLookup,0),FALSE),
  IF(AND(VALUE(LEFT($A649,3))=312,LEN($I649)=4,$B649="O"),VLOOKUP($I649,_312_Table3,MATCH('312'!$V$16,_312_Table3_ColumnLookup,0),FALSE),
  IF(AND(VALUE(LEFT($A649,3))=312,LEN($I649)=4,$B649="Q"),VLOOKUP($I649,_312_Table3,MATCH('312'!$X$16,_312_Table3_ColumnLookup,0),FALSE),
  IF(AND(VALUE(LEFT($A649,3))=312,LEN($I649)=4),VLOOKUP($I649,_312_Table3,MATCH(LEFT($B649,1),_312_Table3_ColumnLookup,0),FALSE)
+N("312"),
  IF(VALUE(LEFT($A649,3))=313,VLOOKUP(VALUE(MID($B649,2,1)),_313_Table3,MATCH(MID($B649,1,1),_313_Table3_ColumnLookup,0),FALSE)
+N("313"),
  IF(AND(VALUE(LEFT($A649,3))=314,LEN($B649)=3),VLOOKUP(VALUE(MID($B649,2,2)),_314_Table3,MATCH(MID($B649,1,1),_314_Table3_ColumnLookup,0),FALSE),
  IF(VALUE(LEFT($A649,3))=314,VLOOKUP(VALUE(MID($B649,2,1)),_314_Table3,MATCH(MID($B649,1,1),_314_Table3_ColumnLookup,0),FALSE)
+N("314"),
""))))))))))))))))))))))))</f>
        <v>#NAME?</v>
      </c>
      <c r="G649" t="s">
        <v>1163</v>
      </c>
      <c r="H649" s="321">
        <f>IFERROR(
IF(ISERROR($D649)=FALSE,$D649,IF(ISERROR($E649)=FALSE,$E649,IF(ISERROR($F649)=FALSE,$F649
+N("012 checkboxes"),
IF(
IF(OR(LEFT($A649,9)="Syndicate",LEFT($A649,12)="NewSyndicate"),VLOOKUP($A649,'012'!$J:$ZW,MATCH("Link to button",'012'!$J$1:$ZW$1,0),0)
+N("309 checkbox"),
IF($C649="309 LCR Summary0",VLOOKUP("Notes990",'309'!$P:$ZZ,MATCH("Link to button",'309'!$P$1:$ZZ$1,0),0)
+N("313 checkboxes"),
IF($C649="313 Financial Information0LcmVsScr",IF($C649="309 LCR Summary0",VLOOKUP("LcmVsScr",'309'!$N:$ZZ,MATCH("Link to button",'309'!$N$1:$ZZ$1,0),0),
IF($C649="313 Financial Information0LcrDocAttached",IF($C649="309 LCR Summary0",VLOOKUP("LcrDocAttached",'309'!$N:$ZZ,MATCH("Link to button",'309'!$N$1:$ZZ$1,0),
0)))))))=1,TRUE,FALSE)
))),"")</f>
        <v>0</v>
      </c>
      <c r="I649">
        <v>2015</v>
      </c>
    </row>
    <row r="650" spans="1:9" s="266" customFormat="1">
      <c r="A650" s="237" t="str">
        <f>VLOOKUP($G650,CSVLookups!$B:$R,MATCH(A$1,CSVLookups!$B$1:$R$1,0),FALSE)</f>
        <v>312 Projected Solvency II Technical Provisions at Time Zero</v>
      </c>
      <c r="B650" s="237" t="str">
        <f>VLOOKUP($G650,CSVLookups!$B:$R,MATCH(B$1,CSVLookups!$B$1:$R$1,0),FALSE)</f>
        <v>A</v>
      </c>
      <c r="C650" s="238" t="str">
        <f t="shared" si="10"/>
        <v>312 Projected Solvency II Technical Provisions at Time ZeroA2016</v>
      </c>
      <c r="D650" s="238">
        <f>IF(AND(VALUE(LEFT($A650,3))=309,LEN($B650)=3),VLOOKUP(VALUE(MID($B650,2,2)),_309_Table1,MATCH(MID($B650,1,1),_309_Table1_ColumnLookup,0),FALSE),
  IF($C650="309 LCR SummaryA",OneYearSCR,IF($C650="309 LCR SummaryB",UltimateSCR,IF(VALUE(LEFT($A650,3))=309,VLOOKUP(VALUE(MID($B650,2,1)),_309_Table1,MATCH(MID($B650,1,1),_309_Table1_ColumnLookup,0),FALSE)
+N("309"),
  IF(VALUE(LEFT($A650,3))=310,VLOOKUP(VALUE(MID($B650,2,1)),_310_Table1,MATCH(MID($B650,1,1),_310_Table1_ColumnLookup,0),FALSE)
+N("310"),
  IF(AND(VALUE(LEFT($A650,3))=311,LEN($I650)=4),VLOOKUP($I650,_311_Table1,MATCH($B650,_311_Table1_ColumnLookup,0),FALSE),
  IF(AND(VALUE(LEFT($A650,3))=311,OR($B650="I2",$B650="J2",$B650="K2",$B650="L2")),VLOOKUP('311'!$G$58,_311_Table1,MATCH(MID($B650,1,1),_311_Table1_ColumnLookup,0),FALSE),
  IF(AND(VALUE(LEFT($A650,3))=311,RIGHT($B650,5)="Total"),VLOOKUP('311'!$G$59,_311_Table1,MATCH(MID($B650,1,1),_311_Table1_ColumnLookup,0),FALSE),
  IF(VALUE(LEFT($A650,3))=311,VLOOKUP(VALUE(MID($B650,2,1)),_311_Table1,MATCH(MID($B650,1,1),_311_Table1_ColumnLookup,0),FALSE)
+N("311"),
  IF(AND(VALUE(LEFT($A650,3))=312,LEFT($G650,10)="Unincepted",$B650="G "),VLOOKUP(" ULO",_312_Table1,MATCH('312'!$N$16,_312_Table1_ColumnLookup,0),FALSE),
  IF(AND(VALUE(LEFT($A650,3))=312,LEFT($G650,10)="Unincepted",$B650="O "),VLOOKUP(" ULO",_312_Table1,MATCH('312'!$V$16,_312_Table1_ColumnLookup,0),FALSE),
  IF(AND(VALUE(LEFT($A650,3))=312,LEFT($G650,10)="Unincepted",$B650="Q "),VLOOKUP(" ULO",_312_Table1,MATCH('312'!$X$16,_312_Table1_ColumnLookup,0),FALSE),
  IF(AND(VALUE(LEFT($A650,3))=312,LEFT($G650,10)="Unincepted"),VLOOKUP(" ULO",_312_Table1,MATCH(LEFT($B650,1),_312_Table1_ColumnLookup,0),FALSE),
  IF(AND(VALUE(LEFT($A650,3))=312,LEFT($G650,5)="Total",$B650="G "),VLOOKUP('312'!$F$80,_312_Table1,MATCH('312'!$N$16,_312_Table1_ColumnLookup,0),FALSE),
  IF(AND(VALUE(LEFT($A650,3))=312,LEFT($G650,5)="Total",$B650="O "),VLOOKUP('312'!$F$80,_312_Table1,MATCH('312'!$V$16,_312_Table1_ColumnLookup,0),FALSE),
  IF(AND(VALUE(LEFT($A650,3))=312,LEFT($G650,5)="Total",$B650="Q "),VLOOKUP('312'!$F$80,_312_Table1,MATCH('312'!$X$16,_312_Table1_ColumnLookup,0),FALSE),
  IF(AND(VALUE(LEFT($A650,3))=312,LEFT($G650,5)="Total"),VLOOKUP('312'!$F$80,_312_Table1,MATCH(LEFT($B650,1),_312_Table1_ColumnLookup,0),FALSE),
  IF(AND(VALUE(LEFT($A650,3))=312,LEN($I650)=4,$B650="G"),VLOOKUP($I650,_312_Table1,MATCH('312'!$N$16,_312_Table1_ColumnLookup,0),FALSE),
  IF(AND(VALUE(LEFT($A650,3))=312,LEN($I650)=4,$B650="O"),VLOOKUP($I650,_312_Table1,MATCH('312'!$V$16,_312_Table1_ColumnLookup,0),FALSE),
  IF(AND(VALUE(LEFT($A650,3))=312,LEN($I650)=4,$B650="Q"),VLOOKUP($I650,_312_Table1,MATCH('312'!$X$16,_312_Table1_ColumnLookup,0),FALSE),
  IF(AND(VALUE(LEFT($A650,3))=312,LEN($I650)=4),VLOOKUP($I650,_312_Table1,MATCH(LEFT($B650,1),_312_Table1_ColumnLookup,0),FALSE)
+N("312"),
  IF(VALUE(LEFT($A650,3))=313,VLOOKUP(VALUE(MID($B650,2,1)),_313_Table1,MATCH(MID($B650,1,1),_313_Table1_ColumnLookup,0),FALSE)
+N("313"),
  IF(AND(VALUE(LEFT($A650,3))=314,LEN($B650)=3),VLOOKUP(VALUE(MID($B650,2,2)),_314_Table1,MATCH(MID($B650,1,1),_314_Table1_ColumnLookup,0),FALSE),
  IF(VALUE(LEFT($A650,3))=314,VLOOKUP(VALUE(MID($B650,2,1)),_314_Table1,MATCH(MID($B650,1,1),_314_Table1_ColumnLookup,0),FALSE)
+N("314"),
""))))))))))))))))))))))))</f>
        <v>0</v>
      </c>
      <c r="E650" s="238" t="e">
        <f>IF(AND(VALUE(LEFT($A650,3))=309,LEN($B650)=3),VLOOKUP(VALUE(MID($B650,2,2)),_309_Table2,MATCH(MID($B650,1,1),_309_Table2_ColumnLookup,0),FALSE),
  IF($C650="309 LCR SummaryA",OneYearSCR,IF($C650="309 LCR SummaryB",UltimateSCR,IF(VALUE(LEFT($A650,3))=309,VLOOKUP(VALUE(MID($B650,2,1)),_309_Table2,MATCH(MID($B650,1,1),_309_Table2_ColumnLookup,0),FALSE)
+N("309"),
  IF(VALUE(LEFT($A650,3))=310,VLOOKUP(VALUE(MID($B650,2,1)),_310_Table2,MATCH(MID($B650,1,1),_310_Table2_ColumnLookup,0),FALSE)
+N("310"),
  IF(AND(VALUE(LEFT($A650,3))=311,LEN($I650)=4),VLOOKUP($I650,_311_Table2,MATCH($B650,_311_Table2_ColumnLookup,0),FALSE),
  IF(AND(VALUE(LEFT($A650,3))=311,OR($B650="I2",$B650="J2",$B650="K2",$B650="L2")),VLOOKUP('311'!$G$58,_311_Table2,MATCH(MID($B650,1,1),_311_Table2_ColumnLookup,0),FALSE),
  IF(AND(VALUE(LEFT($A650,3))=311,RIGHT($B650,5)="Total"),VLOOKUP('311'!$G$59,_311_Table2,MATCH(MID($B650,1,1),_311_Table2_ColumnLookup,0),FALSE),
  IF(VALUE(LEFT($A650,3))=311,VLOOKUP(VALUE(MID($B650,2,1)),_311_Table2,MATCH(MID($B650,1,1),_311_Table2_ColumnLookup,0),FALSE)
+N("311"),
  IF(AND(VALUE(LEFT($A650,3))=312,LEFT($G650,10)="Unincepted",$B650="G "),VLOOKUP(" ULO",_312_Table2,MATCH('312'!$N$16,_312_Table2_ColumnLookup,0),FALSE),
  IF(AND(VALUE(LEFT($A650,3))=312,LEFT($G650,10)="Unincepted",$B650="O "),VLOOKUP(" ULO",_312_Table2,MATCH('312'!$V$16,_312_Table2_ColumnLookup,0),FALSE),
  IF(AND(VALUE(LEFT($A650,3))=312,LEFT($G650,10)="Unincepted",$B650="Q "),VLOOKUP(" ULO",_312_Table2,MATCH('312'!$X$16,_312_Table2_ColumnLookup,0),FALSE),
  IF(AND(VALUE(LEFT($A650,3))=312,LEFT($G650,10)="Unincepted"),VLOOKUP(" ULO",_312_Table2,MATCH(LEFT($B650,1),_312_Table2_ColumnLookup,0),FALSE),
  IF(AND(VALUE(LEFT($A650,3))=312,LEFT($G650,5)="Total",$B650="G "),VLOOKUP('312'!$F$80,_312_Table2,MATCH('312'!$N$16,_312_Table2_ColumnLookup,0),FALSE),
  IF(AND(VALUE(LEFT($A650,3))=312,LEFT($G650,5)="Total",$B650="O "),VLOOKUP('312'!$F$80,_312_Table2,MATCH('312'!$V$16,_312_Table2_ColumnLookup,0),FALSE),
  IF(AND(VALUE(LEFT($A650,3))=312,LEFT($G650,5)="Total",$B650="Q "),VLOOKUP('312'!$F$80,_312_Table2,MATCH('312'!$X$16,_312_Table2_ColumnLookup,0),FALSE),
  IF(AND(VALUE(LEFT($A650,3))=312,LEFT($G650,5)="Total"),VLOOKUP('312'!$F$80,_312_Table2,MATCH(LEFT($B650,1),_312_Table2_ColumnLookup,0),FALSE),
  IF(AND(VALUE(LEFT($A650,3))=312,LEN($I650)=4,$B650="G"),VLOOKUP($I650,_312_Table2,MATCH('312'!$N$16,_312_Table2_ColumnLookup,0),FALSE),
  IF(AND(VALUE(LEFT($A650,3))=312,LEN($I650)=4,$B650="O"),VLOOKUP($I650,_312_Table2,MATCH('312'!$V$16,_312_Table2_ColumnLookup,0),FALSE),
  IF(AND(VALUE(LEFT($A650,3))=312,LEN($I650)=4,$B650="Q"),VLOOKUP($I650,_312_Table2,MATCH('312'!$X$16,_312_Table2_ColumnLookup,0),FALSE),
  IF(AND(VALUE(LEFT($A650,3))=312,LEN($I650)=4),VLOOKUP($I650,_312_Table2,MATCH(LEFT($B650,1),_312_Table2_ColumnLookup,0),FALSE)
+N("312"),
  IF(VALUE(LEFT($A650,3))=313,VLOOKUP(VALUE(MID($B650,2,1)),_313_Table2,MATCH(MID($B650,1,1),_313_Table2_ColumnLookup,0),FALSE)
+N("313"),
  IF(AND(VALUE(LEFT($A650,3))=314,LEN($B650)=3),VLOOKUP(VALUE(MID($B650,2,2)),_314_Table2,MATCH(MID($B650,1,1),_314_Table2_ColumnLookup,0),FALSE),
  IF(VALUE(LEFT($A650,3))=314,VLOOKUP(VALUE(MID($B650,2,1)),_314_Table2,MATCH(MID($B650,1,1),_314_Table2_ColumnLookup,0),FALSE)
+N("314"),
""))))))))))))))))))))))))</f>
        <v>#NAME?</v>
      </c>
      <c r="F650" s="238" t="e">
        <f>IF(AND(VALUE(LEFT($A650,3))=309,LEN($B650)=3),VLOOKUP(VALUE(MID($B650,2,2)),_309_Table3,MATCH(MID($B650,1,1),_309_Table3_ColumnLookup,0),FALSE),
  IF($C650="309 LCR SummaryA",OneYearSCR,IF($C650="309 LCR SummaryB",UltimateSCR,IF(VALUE(LEFT($A650,3))=309,VLOOKUP(VALUE(MID($B650,2,1)),_309_Table3,MATCH(MID($B650,1,1),_309_Table3_ColumnLookup,0),FALSE)
+N("309"),
  IF(VALUE(LEFT($A650,3))=310,VLOOKUP(VALUE(MID($B650,2,1)),_310_Table3,MATCH(MID($B650,1,1),_310_Table3_ColumnLookup,0),FALSE)
+N("310"),
  IF(AND(VALUE(LEFT($A650,3))=311,LEN($I650)=4),VLOOKUP($I650,_311_Table3,MATCH($B650,_311_Table3_ColumnLookup,0),FALSE),
  IF(AND(VALUE(LEFT($A650,3))=311,OR($B650="I2",$B650="J2",$B650="K2",$B650="L2")),VLOOKUP('311'!$G$58,_311_Table3,MATCH(MID($B650,1,1),_311_Table3_ColumnLookup,0),FALSE),
  IF(AND(VALUE(LEFT($A650,3))=311,RIGHT($B650,5)="Total"),VLOOKUP('311'!$G$59,_311_Table3,MATCH(MID($B650,1,1),_311_Table3_ColumnLookup,0),FALSE),
  IF(VALUE(LEFT($A650,3))=311,VLOOKUP(VALUE(MID($B650,2,1)),_311_Table3,MATCH(MID($B650,1,1),_311_Table3_ColumnLookup,0),FALSE)
+N("311"),
  IF(AND(VALUE(LEFT($A650,3))=312,LEFT($G650,10)="Unincepted",$B650="G "),VLOOKUP(" ULO",_312_Table3,MATCH('312'!$N$16,_312_Table3_ColumnLookup,0),FALSE),
  IF(AND(VALUE(LEFT($A650,3))=312,LEFT($G650,10)="Unincepted",$B650="O "),VLOOKUP(" ULO",_312_Table3,MATCH('312'!$V$16,_312_Table3_ColumnLookup,0),FALSE),
  IF(AND(VALUE(LEFT($A650,3))=312,LEFT($G650,10)="Unincepted",$B650="Q "),VLOOKUP(" ULO",_312_Table3,MATCH('312'!$X$16,_312_Table3_ColumnLookup,0),FALSE),
  IF(AND(VALUE(LEFT($A650,3))=312,LEFT($G650,10)="Unincepted"),VLOOKUP(" ULO",_312_Table3,MATCH(LEFT($B650,1),_312_Table3_ColumnLookup,0),FALSE),
  IF(AND(VALUE(LEFT($A650,3))=312,LEFT($G650,5)="Total",$B650="G "),VLOOKUP('312'!$F$80,_312_Table3,MATCH('312'!$N$16,_312_Table3_ColumnLookup,0),FALSE),
  IF(AND(VALUE(LEFT($A650,3))=312,LEFT($G650,5)="Total",$B650="O "),VLOOKUP('312'!$F$80,_312_Table3,MATCH('312'!$V$16,_312_Table3_ColumnLookup,0),FALSE),
  IF(AND(VALUE(LEFT($A650,3))=312,LEFT($G650,5)="Total",$B650="Q "),VLOOKUP('312'!$F$80,_312_Table3,MATCH('312'!$X$16,_312_Table3_ColumnLookup,0),FALSE),
  IF(AND(VALUE(LEFT($A650,3))=312,LEFT($G650,5)="Total"),VLOOKUP('312'!$F$80,_312_Table3,MATCH(LEFT($B650,1),_312_Table3_ColumnLookup,0),FALSE),
  IF(AND(VALUE(LEFT($A650,3))=312,LEN($I650)=4,$B650="G"),VLOOKUP($I650,_312_Table3,MATCH('312'!$N$16,_312_Table3_ColumnLookup,0),FALSE),
  IF(AND(VALUE(LEFT($A650,3))=312,LEN($I650)=4,$B650="O"),VLOOKUP($I650,_312_Table3,MATCH('312'!$V$16,_312_Table3_ColumnLookup,0),FALSE),
  IF(AND(VALUE(LEFT($A650,3))=312,LEN($I650)=4,$B650="Q"),VLOOKUP($I650,_312_Table3,MATCH('312'!$X$16,_312_Table3_ColumnLookup,0),FALSE),
  IF(AND(VALUE(LEFT($A650,3))=312,LEN($I650)=4),VLOOKUP($I650,_312_Table3,MATCH(LEFT($B650,1),_312_Table3_ColumnLookup,0),FALSE)
+N("312"),
  IF(VALUE(LEFT($A650,3))=313,VLOOKUP(VALUE(MID($B650,2,1)),_313_Table3,MATCH(MID($B650,1,1),_313_Table3_ColumnLookup,0),FALSE)
+N("313"),
  IF(AND(VALUE(LEFT($A650,3))=314,LEN($B650)=3),VLOOKUP(VALUE(MID($B650,2,2)),_314_Table3,MATCH(MID($B650,1,1),_314_Table3_ColumnLookup,0),FALSE),
  IF(VALUE(LEFT($A650,3))=314,VLOOKUP(VALUE(MID($B650,2,1)),_314_Table3,MATCH(MID($B650,1,1),_314_Table3_ColumnLookup,0),FALSE)
+N("314"),
""))))))))))))))))))))))))</f>
        <v>#NAME?</v>
      </c>
      <c r="G650" s="266" t="s">
        <v>1140</v>
      </c>
      <c r="H650" s="321">
        <f>IFERROR(
IF(ISERROR($D650)=FALSE,$D650,IF(ISERROR($E650)=FALSE,$E650,IF(ISERROR($F650)=FALSE,$F650
+N("012 checkboxes"),
IF(
IF(OR(LEFT($A650,9)="Syndicate",LEFT($A650,12)="NewSyndicate"),VLOOKUP($A650,'012'!$J:$ZW,MATCH("Link to button",'012'!$J$1:$ZW$1,0),0)
+N("309 checkbox"),
IF($C650="309 LCR Summary0",VLOOKUP("Notes990",'309'!$P:$ZZ,MATCH("Link to button",'309'!$P$1:$ZZ$1,0),0)
+N("313 checkboxes"),
IF($C650="313 Financial Information0LcmVsScr",IF($C650="309 LCR Summary0",VLOOKUP("LcmVsScr",'309'!$N:$ZZ,MATCH("Link to button",'309'!$N$1:$ZZ$1,0),0),
IF($C650="313 Financial Information0LcrDocAttached",IF($C650="309 LCR Summary0",VLOOKUP("LcrDocAttached",'309'!$N:$ZZ,MATCH("Link to button",'309'!$N$1:$ZZ$1,0),
0)))))))=1,TRUE,FALSE)
))),"")</f>
        <v>0</v>
      </c>
      <c r="I650" s="266">
        <v>2016</v>
      </c>
    </row>
    <row r="651" spans="1:9" s="266" customFormat="1">
      <c r="A651" s="237" t="str">
        <f>VLOOKUP($G651,CSVLookups!$B:$R,MATCH(A$1,CSVLookups!$B$1:$R$1,0),FALSE)</f>
        <v>312 Projected Solvency II Technical Provisions at Time Zero</v>
      </c>
      <c r="B651" s="237" t="str">
        <f>VLOOKUP($G651,CSVLookups!$B:$R,MATCH(B$1,CSVLookups!$B$1:$R$1,0),FALSE)</f>
        <v>B</v>
      </c>
      <c r="C651" s="238" t="str">
        <f t="shared" si="10"/>
        <v>312 Projected Solvency II Technical Provisions at Time ZeroB2016</v>
      </c>
      <c r="D651" s="238">
        <f>IF(AND(VALUE(LEFT($A651,3))=309,LEN($B651)=3),VLOOKUP(VALUE(MID($B651,2,2)),_309_Table1,MATCH(MID($B651,1,1),_309_Table1_ColumnLookup,0),FALSE),
  IF($C651="309 LCR SummaryA",OneYearSCR,IF($C651="309 LCR SummaryB",UltimateSCR,IF(VALUE(LEFT($A651,3))=309,VLOOKUP(VALUE(MID($B651,2,1)),_309_Table1,MATCH(MID($B651,1,1),_309_Table1_ColumnLookup,0),FALSE)
+N("309"),
  IF(VALUE(LEFT($A651,3))=310,VLOOKUP(VALUE(MID($B651,2,1)),_310_Table1,MATCH(MID($B651,1,1),_310_Table1_ColumnLookup,0),FALSE)
+N("310"),
  IF(AND(VALUE(LEFT($A651,3))=311,LEN($I651)=4),VLOOKUP($I651,_311_Table1,MATCH($B651,_311_Table1_ColumnLookup,0),FALSE),
  IF(AND(VALUE(LEFT($A651,3))=311,OR($B651="I2",$B651="J2",$B651="K2",$B651="L2")),VLOOKUP('311'!$G$58,_311_Table1,MATCH(MID($B651,1,1),_311_Table1_ColumnLookup,0),FALSE),
  IF(AND(VALUE(LEFT($A651,3))=311,RIGHT($B651,5)="Total"),VLOOKUP('311'!$G$59,_311_Table1,MATCH(MID($B651,1,1),_311_Table1_ColumnLookup,0),FALSE),
  IF(VALUE(LEFT($A651,3))=311,VLOOKUP(VALUE(MID($B651,2,1)),_311_Table1,MATCH(MID($B651,1,1),_311_Table1_ColumnLookup,0),FALSE)
+N("311"),
  IF(AND(VALUE(LEFT($A651,3))=312,LEFT($G651,10)="Unincepted",$B651="G "),VLOOKUP(" ULO",_312_Table1,MATCH('312'!$N$16,_312_Table1_ColumnLookup,0),FALSE),
  IF(AND(VALUE(LEFT($A651,3))=312,LEFT($G651,10)="Unincepted",$B651="O "),VLOOKUP(" ULO",_312_Table1,MATCH('312'!$V$16,_312_Table1_ColumnLookup,0),FALSE),
  IF(AND(VALUE(LEFT($A651,3))=312,LEFT($G651,10)="Unincepted",$B651="Q "),VLOOKUP(" ULO",_312_Table1,MATCH('312'!$X$16,_312_Table1_ColumnLookup,0),FALSE),
  IF(AND(VALUE(LEFT($A651,3))=312,LEFT($G651,10)="Unincepted"),VLOOKUP(" ULO",_312_Table1,MATCH(LEFT($B651,1),_312_Table1_ColumnLookup,0),FALSE),
  IF(AND(VALUE(LEFT($A651,3))=312,LEFT($G651,5)="Total",$B651="G "),VLOOKUP('312'!$F$80,_312_Table1,MATCH('312'!$N$16,_312_Table1_ColumnLookup,0),FALSE),
  IF(AND(VALUE(LEFT($A651,3))=312,LEFT($G651,5)="Total",$B651="O "),VLOOKUP('312'!$F$80,_312_Table1,MATCH('312'!$V$16,_312_Table1_ColumnLookup,0),FALSE),
  IF(AND(VALUE(LEFT($A651,3))=312,LEFT($G651,5)="Total",$B651="Q "),VLOOKUP('312'!$F$80,_312_Table1,MATCH('312'!$X$16,_312_Table1_ColumnLookup,0),FALSE),
  IF(AND(VALUE(LEFT($A651,3))=312,LEFT($G651,5)="Total"),VLOOKUP('312'!$F$80,_312_Table1,MATCH(LEFT($B651,1),_312_Table1_ColumnLookup,0),FALSE),
  IF(AND(VALUE(LEFT($A651,3))=312,LEN($I651)=4,$B651="G"),VLOOKUP($I651,_312_Table1,MATCH('312'!$N$16,_312_Table1_ColumnLookup,0),FALSE),
  IF(AND(VALUE(LEFT($A651,3))=312,LEN($I651)=4,$B651="O"),VLOOKUP($I651,_312_Table1,MATCH('312'!$V$16,_312_Table1_ColumnLookup,0),FALSE),
  IF(AND(VALUE(LEFT($A651,3))=312,LEN($I651)=4,$B651="Q"),VLOOKUP($I651,_312_Table1,MATCH('312'!$X$16,_312_Table1_ColumnLookup,0),FALSE),
  IF(AND(VALUE(LEFT($A651,3))=312,LEN($I651)=4),VLOOKUP($I651,_312_Table1,MATCH(LEFT($B651,1),_312_Table1_ColumnLookup,0),FALSE)
+N("312"),
  IF(VALUE(LEFT($A651,3))=313,VLOOKUP(VALUE(MID($B651,2,1)),_313_Table1,MATCH(MID($B651,1,1),_313_Table1_ColumnLookup,0),FALSE)
+N("313"),
  IF(AND(VALUE(LEFT($A651,3))=314,LEN($B651)=3),VLOOKUP(VALUE(MID($B651,2,2)),_314_Table1,MATCH(MID($B651,1,1),_314_Table1_ColumnLookup,0),FALSE),
  IF(VALUE(LEFT($A651,3))=314,VLOOKUP(VALUE(MID($B651,2,1)),_314_Table1,MATCH(MID($B651,1,1),_314_Table1_ColumnLookup,0),FALSE)
+N("314"),
""))))))))))))))))))))))))</f>
        <v>0</v>
      </c>
      <c r="E651" s="238" t="e">
        <f>IF(AND(VALUE(LEFT($A651,3))=309,LEN($B651)=3),VLOOKUP(VALUE(MID($B651,2,2)),_309_Table2,MATCH(MID($B651,1,1),_309_Table2_ColumnLookup,0),FALSE),
  IF($C651="309 LCR SummaryA",OneYearSCR,IF($C651="309 LCR SummaryB",UltimateSCR,IF(VALUE(LEFT($A651,3))=309,VLOOKUP(VALUE(MID($B651,2,1)),_309_Table2,MATCH(MID($B651,1,1),_309_Table2_ColumnLookup,0),FALSE)
+N("309"),
  IF(VALUE(LEFT($A651,3))=310,VLOOKUP(VALUE(MID($B651,2,1)),_310_Table2,MATCH(MID($B651,1,1),_310_Table2_ColumnLookup,0),FALSE)
+N("310"),
  IF(AND(VALUE(LEFT($A651,3))=311,LEN($I651)=4),VLOOKUP($I651,_311_Table2,MATCH($B651,_311_Table2_ColumnLookup,0),FALSE),
  IF(AND(VALUE(LEFT($A651,3))=311,OR($B651="I2",$B651="J2",$B651="K2",$B651="L2")),VLOOKUP('311'!$G$58,_311_Table2,MATCH(MID($B651,1,1),_311_Table2_ColumnLookup,0),FALSE),
  IF(AND(VALUE(LEFT($A651,3))=311,RIGHT($B651,5)="Total"),VLOOKUP('311'!$G$59,_311_Table2,MATCH(MID($B651,1,1),_311_Table2_ColumnLookup,0),FALSE),
  IF(VALUE(LEFT($A651,3))=311,VLOOKUP(VALUE(MID($B651,2,1)),_311_Table2,MATCH(MID($B651,1,1),_311_Table2_ColumnLookup,0),FALSE)
+N("311"),
  IF(AND(VALUE(LEFT($A651,3))=312,LEFT($G651,10)="Unincepted",$B651="G "),VLOOKUP(" ULO",_312_Table2,MATCH('312'!$N$16,_312_Table2_ColumnLookup,0),FALSE),
  IF(AND(VALUE(LEFT($A651,3))=312,LEFT($G651,10)="Unincepted",$B651="O "),VLOOKUP(" ULO",_312_Table2,MATCH('312'!$V$16,_312_Table2_ColumnLookup,0),FALSE),
  IF(AND(VALUE(LEFT($A651,3))=312,LEFT($G651,10)="Unincepted",$B651="Q "),VLOOKUP(" ULO",_312_Table2,MATCH('312'!$X$16,_312_Table2_ColumnLookup,0),FALSE),
  IF(AND(VALUE(LEFT($A651,3))=312,LEFT($G651,10)="Unincepted"),VLOOKUP(" ULO",_312_Table2,MATCH(LEFT($B651,1),_312_Table2_ColumnLookup,0),FALSE),
  IF(AND(VALUE(LEFT($A651,3))=312,LEFT($G651,5)="Total",$B651="G "),VLOOKUP('312'!$F$80,_312_Table2,MATCH('312'!$N$16,_312_Table2_ColumnLookup,0),FALSE),
  IF(AND(VALUE(LEFT($A651,3))=312,LEFT($G651,5)="Total",$B651="O "),VLOOKUP('312'!$F$80,_312_Table2,MATCH('312'!$V$16,_312_Table2_ColumnLookup,0),FALSE),
  IF(AND(VALUE(LEFT($A651,3))=312,LEFT($G651,5)="Total",$B651="Q "),VLOOKUP('312'!$F$80,_312_Table2,MATCH('312'!$X$16,_312_Table2_ColumnLookup,0),FALSE),
  IF(AND(VALUE(LEFT($A651,3))=312,LEFT($G651,5)="Total"),VLOOKUP('312'!$F$80,_312_Table2,MATCH(LEFT($B651,1),_312_Table2_ColumnLookup,0),FALSE),
  IF(AND(VALUE(LEFT($A651,3))=312,LEN($I651)=4,$B651="G"),VLOOKUP($I651,_312_Table2,MATCH('312'!$N$16,_312_Table2_ColumnLookup,0),FALSE),
  IF(AND(VALUE(LEFT($A651,3))=312,LEN($I651)=4,$B651="O"),VLOOKUP($I651,_312_Table2,MATCH('312'!$V$16,_312_Table2_ColumnLookup,0),FALSE),
  IF(AND(VALUE(LEFT($A651,3))=312,LEN($I651)=4,$B651="Q"),VLOOKUP($I651,_312_Table2,MATCH('312'!$X$16,_312_Table2_ColumnLookup,0),FALSE),
  IF(AND(VALUE(LEFT($A651,3))=312,LEN($I651)=4),VLOOKUP($I651,_312_Table2,MATCH(LEFT($B651,1),_312_Table2_ColumnLookup,0),FALSE)
+N("312"),
  IF(VALUE(LEFT($A651,3))=313,VLOOKUP(VALUE(MID($B651,2,1)),_313_Table2,MATCH(MID($B651,1,1),_313_Table2_ColumnLookup,0),FALSE)
+N("313"),
  IF(AND(VALUE(LEFT($A651,3))=314,LEN($B651)=3),VLOOKUP(VALUE(MID($B651,2,2)),_314_Table2,MATCH(MID($B651,1,1),_314_Table2_ColumnLookup,0),FALSE),
  IF(VALUE(LEFT($A651,3))=314,VLOOKUP(VALUE(MID($B651,2,1)),_314_Table2,MATCH(MID($B651,1,1),_314_Table2_ColumnLookup,0),FALSE)
+N("314"),
""))))))))))))))))))))))))</f>
        <v>#NAME?</v>
      </c>
      <c r="F651" s="238" t="e">
        <f>IF(AND(VALUE(LEFT($A651,3))=309,LEN($B651)=3),VLOOKUP(VALUE(MID($B651,2,2)),_309_Table3,MATCH(MID($B651,1,1),_309_Table3_ColumnLookup,0),FALSE),
  IF($C651="309 LCR SummaryA",OneYearSCR,IF($C651="309 LCR SummaryB",UltimateSCR,IF(VALUE(LEFT($A651,3))=309,VLOOKUP(VALUE(MID($B651,2,1)),_309_Table3,MATCH(MID($B651,1,1),_309_Table3_ColumnLookup,0),FALSE)
+N("309"),
  IF(VALUE(LEFT($A651,3))=310,VLOOKUP(VALUE(MID($B651,2,1)),_310_Table3,MATCH(MID($B651,1,1),_310_Table3_ColumnLookup,0),FALSE)
+N("310"),
  IF(AND(VALUE(LEFT($A651,3))=311,LEN($I651)=4),VLOOKUP($I651,_311_Table3,MATCH($B651,_311_Table3_ColumnLookup,0),FALSE),
  IF(AND(VALUE(LEFT($A651,3))=311,OR($B651="I2",$B651="J2",$B651="K2",$B651="L2")),VLOOKUP('311'!$G$58,_311_Table3,MATCH(MID($B651,1,1),_311_Table3_ColumnLookup,0),FALSE),
  IF(AND(VALUE(LEFT($A651,3))=311,RIGHT($B651,5)="Total"),VLOOKUP('311'!$G$59,_311_Table3,MATCH(MID($B651,1,1),_311_Table3_ColumnLookup,0),FALSE),
  IF(VALUE(LEFT($A651,3))=311,VLOOKUP(VALUE(MID($B651,2,1)),_311_Table3,MATCH(MID($B651,1,1),_311_Table3_ColumnLookup,0),FALSE)
+N("311"),
  IF(AND(VALUE(LEFT($A651,3))=312,LEFT($G651,10)="Unincepted",$B651="G "),VLOOKUP(" ULO",_312_Table3,MATCH('312'!$N$16,_312_Table3_ColumnLookup,0),FALSE),
  IF(AND(VALUE(LEFT($A651,3))=312,LEFT($G651,10)="Unincepted",$B651="O "),VLOOKUP(" ULO",_312_Table3,MATCH('312'!$V$16,_312_Table3_ColumnLookup,0),FALSE),
  IF(AND(VALUE(LEFT($A651,3))=312,LEFT($G651,10)="Unincepted",$B651="Q "),VLOOKUP(" ULO",_312_Table3,MATCH('312'!$X$16,_312_Table3_ColumnLookup,0),FALSE),
  IF(AND(VALUE(LEFT($A651,3))=312,LEFT($G651,10)="Unincepted"),VLOOKUP(" ULO",_312_Table3,MATCH(LEFT($B651,1),_312_Table3_ColumnLookup,0),FALSE),
  IF(AND(VALUE(LEFT($A651,3))=312,LEFT($G651,5)="Total",$B651="G "),VLOOKUP('312'!$F$80,_312_Table3,MATCH('312'!$N$16,_312_Table3_ColumnLookup,0),FALSE),
  IF(AND(VALUE(LEFT($A651,3))=312,LEFT($G651,5)="Total",$B651="O "),VLOOKUP('312'!$F$80,_312_Table3,MATCH('312'!$V$16,_312_Table3_ColumnLookup,0),FALSE),
  IF(AND(VALUE(LEFT($A651,3))=312,LEFT($G651,5)="Total",$B651="Q "),VLOOKUP('312'!$F$80,_312_Table3,MATCH('312'!$X$16,_312_Table3_ColumnLookup,0),FALSE),
  IF(AND(VALUE(LEFT($A651,3))=312,LEFT($G651,5)="Total"),VLOOKUP('312'!$F$80,_312_Table3,MATCH(LEFT($B651,1),_312_Table3_ColumnLookup,0),FALSE),
  IF(AND(VALUE(LEFT($A651,3))=312,LEN($I651)=4,$B651="G"),VLOOKUP($I651,_312_Table3,MATCH('312'!$N$16,_312_Table3_ColumnLookup,0),FALSE),
  IF(AND(VALUE(LEFT($A651,3))=312,LEN($I651)=4,$B651="O"),VLOOKUP($I651,_312_Table3,MATCH('312'!$V$16,_312_Table3_ColumnLookup,0),FALSE),
  IF(AND(VALUE(LEFT($A651,3))=312,LEN($I651)=4,$B651="Q"),VLOOKUP($I651,_312_Table3,MATCH('312'!$X$16,_312_Table3_ColumnLookup,0),FALSE),
  IF(AND(VALUE(LEFT($A651,3))=312,LEN($I651)=4),VLOOKUP($I651,_312_Table3,MATCH(LEFT($B651,1),_312_Table3_ColumnLookup,0),FALSE)
+N("312"),
  IF(VALUE(LEFT($A651,3))=313,VLOOKUP(VALUE(MID($B651,2,1)),_313_Table3,MATCH(MID($B651,1,1),_313_Table3_ColumnLookup,0),FALSE)
+N("313"),
  IF(AND(VALUE(LEFT($A651,3))=314,LEN($B651)=3),VLOOKUP(VALUE(MID($B651,2,2)),_314_Table3,MATCH(MID($B651,1,1),_314_Table3_ColumnLookup,0),FALSE),
  IF(VALUE(LEFT($A651,3))=314,VLOOKUP(VALUE(MID($B651,2,1)),_314_Table3,MATCH(MID($B651,1,1),_314_Table3_ColumnLookup,0),FALSE)
+N("314"),
""))))))))))))))))))))))))</f>
        <v>#NAME?</v>
      </c>
      <c r="G651" s="266" t="s">
        <v>1141</v>
      </c>
      <c r="H651" s="321">
        <f>IFERROR(
IF(ISERROR($D651)=FALSE,$D651,IF(ISERROR($E651)=FALSE,$E651,IF(ISERROR($F651)=FALSE,$F651
+N("012 checkboxes"),
IF(
IF(OR(LEFT($A651,9)="Syndicate",LEFT($A651,12)="NewSyndicate"),VLOOKUP($A651,'012'!$J:$ZW,MATCH("Link to button",'012'!$J$1:$ZW$1,0),0)
+N("309 checkbox"),
IF($C651="309 LCR Summary0",VLOOKUP("Notes990",'309'!$P:$ZZ,MATCH("Link to button",'309'!$P$1:$ZZ$1,0),0)
+N("313 checkboxes"),
IF($C651="313 Financial Information0LcmVsScr",IF($C651="309 LCR Summary0",VLOOKUP("LcmVsScr",'309'!$N:$ZZ,MATCH("Link to button",'309'!$N$1:$ZZ$1,0),0),
IF($C651="313 Financial Information0LcrDocAttached",IF($C651="309 LCR Summary0",VLOOKUP("LcrDocAttached",'309'!$N:$ZZ,MATCH("Link to button",'309'!$N$1:$ZZ$1,0),
0)))))))=1,TRUE,FALSE)
))),"")</f>
        <v>0</v>
      </c>
      <c r="I651" s="266">
        <v>2016</v>
      </c>
    </row>
    <row r="652" spans="1:9" s="266" customFormat="1">
      <c r="A652" s="237" t="str">
        <f>VLOOKUP($G652,CSVLookups!$B:$R,MATCH(A$1,CSVLookups!$B$1:$R$1,0),FALSE)</f>
        <v>312 Projected Solvency II Technical Provisions at Time Zero</v>
      </c>
      <c r="B652" s="237" t="str">
        <f>VLOOKUP($G652,CSVLookups!$B:$R,MATCH(B$1,CSVLookups!$B$1:$R$1,0),FALSE)</f>
        <v>C</v>
      </c>
      <c r="C652" s="238" t="str">
        <f t="shared" si="10"/>
        <v>312 Projected Solvency II Technical Provisions at Time ZeroC2016</v>
      </c>
      <c r="D652" s="238">
        <f>IF(AND(VALUE(LEFT($A652,3))=309,LEN($B652)=3),VLOOKUP(VALUE(MID($B652,2,2)),_309_Table1,MATCH(MID($B652,1,1),_309_Table1_ColumnLookup,0),FALSE),
  IF($C652="309 LCR SummaryA",OneYearSCR,IF($C652="309 LCR SummaryB",UltimateSCR,IF(VALUE(LEFT($A652,3))=309,VLOOKUP(VALUE(MID($B652,2,1)),_309_Table1,MATCH(MID($B652,1,1),_309_Table1_ColumnLookup,0),FALSE)
+N("309"),
  IF(VALUE(LEFT($A652,3))=310,VLOOKUP(VALUE(MID($B652,2,1)),_310_Table1,MATCH(MID($B652,1,1),_310_Table1_ColumnLookup,0),FALSE)
+N("310"),
  IF(AND(VALUE(LEFT($A652,3))=311,LEN($I652)=4),VLOOKUP($I652,_311_Table1,MATCH($B652,_311_Table1_ColumnLookup,0),FALSE),
  IF(AND(VALUE(LEFT($A652,3))=311,OR($B652="I2",$B652="J2",$B652="K2",$B652="L2")),VLOOKUP('311'!$G$58,_311_Table1,MATCH(MID($B652,1,1),_311_Table1_ColumnLookup,0),FALSE),
  IF(AND(VALUE(LEFT($A652,3))=311,RIGHT($B652,5)="Total"),VLOOKUP('311'!$G$59,_311_Table1,MATCH(MID($B652,1,1),_311_Table1_ColumnLookup,0),FALSE),
  IF(VALUE(LEFT($A652,3))=311,VLOOKUP(VALUE(MID($B652,2,1)),_311_Table1,MATCH(MID($B652,1,1),_311_Table1_ColumnLookup,0),FALSE)
+N("311"),
  IF(AND(VALUE(LEFT($A652,3))=312,LEFT($G652,10)="Unincepted",$B652="G "),VLOOKUP(" ULO",_312_Table1,MATCH('312'!$N$16,_312_Table1_ColumnLookup,0),FALSE),
  IF(AND(VALUE(LEFT($A652,3))=312,LEFT($G652,10)="Unincepted",$B652="O "),VLOOKUP(" ULO",_312_Table1,MATCH('312'!$V$16,_312_Table1_ColumnLookup,0),FALSE),
  IF(AND(VALUE(LEFT($A652,3))=312,LEFT($G652,10)="Unincepted",$B652="Q "),VLOOKUP(" ULO",_312_Table1,MATCH('312'!$X$16,_312_Table1_ColumnLookup,0),FALSE),
  IF(AND(VALUE(LEFT($A652,3))=312,LEFT($G652,10)="Unincepted"),VLOOKUP(" ULO",_312_Table1,MATCH(LEFT($B652,1),_312_Table1_ColumnLookup,0),FALSE),
  IF(AND(VALUE(LEFT($A652,3))=312,LEFT($G652,5)="Total",$B652="G "),VLOOKUP('312'!$F$80,_312_Table1,MATCH('312'!$N$16,_312_Table1_ColumnLookup,0),FALSE),
  IF(AND(VALUE(LEFT($A652,3))=312,LEFT($G652,5)="Total",$B652="O "),VLOOKUP('312'!$F$80,_312_Table1,MATCH('312'!$V$16,_312_Table1_ColumnLookup,0),FALSE),
  IF(AND(VALUE(LEFT($A652,3))=312,LEFT($G652,5)="Total",$B652="Q "),VLOOKUP('312'!$F$80,_312_Table1,MATCH('312'!$X$16,_312_Table1_ColumnLookup,0),FALSE),
  IF(AND(VALUE(LEFT($A652,3))=312,LEFT($G652,5)="Total"),VLOOKUP('312'!$F$80,_312_Table1,MATCH(LEFT($B652,1),_312_Table1_ColumnLookup,0),FALSE),
  IF(AND(VALUE(LEFT($A652,3))=312,LEN($I652)=4,$B652="G"),VLOOKUP($I652,_312_Table1,MATCH('312'!$N$16,_312_Table1_ColumnLookup,0),FALSE),
  IF(AND(VALUE(LEFT($A652,3))=312,LEN($I652)=4,$B652="O"),VLOOKUP($I652,_312_Table1,MATCH('312'!$V$16,_312_Table1_ColumnLookup,0),FALSE),
  IF(AND(VALUE(LEFT($A652,3))=312,LEN($I652)=4,$B652="Q"),VLOOKUP($I652,_312_Table1,MATCH('312'!$X$16,_312_Table1_ColumnLookup,0),FALSE),
  IF(AND(VALUE(LEFT($A652,3))=312,LEN($I652)=4),VLOOKUP($I652,_312_Table1,MATCH(LEFT($B652,1),_312_Table1_ColumnLookup,0),FALSE)
+N("312"),
  IF(VALUE(LEFT($A652,3))=313,VLOOKUP(VALUE(MID($B652,2,1)),_313_Table1,MATCH(MID($B652,1,1),_313_Table1_ColumnLookup,0),FALSE)
+N("313"),
  IF(AND(VALUE(LEFT($A652,3))=314,LEN($B652)=3),VLOOKUP(VALUE(MID($B652,2,2)),_314_Table1,MATCH(MID($B652,1,1),_314_Table1_ColumnLookup,0),FALSE),
  IF(VALUE(LEFT($A652,3))=314,VLOOKUP(VALUE(MID($B652,2,1)),_314_Table1,MATCH(MID($B652,1,1),_314_Table1_ColumnLookup,0),FALSE)
+N("314"),
""))))))))))))))))))))))))</f>
        <v>0</v>
      </c>
      <c r="E652" s="238" t="e">
        <f>IF(AND(VALUE(LEFT($A652,3))=309,LEN($B652)=3),VLOOKUP(VALUE(MID($B652,2,2)),_309_Table2,MATCH(MID($B652,1,1),_309_Table2_ColumnLookup,0),FALSE),
  IF($C652="309 LCR SummaryA",OneYearSCR,IF($C652="309 LCR SummaryB",UltimateSCR,IF(VALUE(LEFT($A652,3))=309,VLOOKUP(VALUE(MID($B652,2,1)),_309_Table2,MATCH(MID($B652,1,1),_309_Table2_ColumnLookup,0),FALSE)
+N("309"),
  IF(VALUE(LEFT($A652,3))=310,VLOOKUP(VALUE(MID($B652,2,1)),_310_Table2,MATCH(MID($B652,1,1),_310_Table2_ColumnLookup,0),FALSE)
+N("310"),
  IF(AND(VALUE(LEFT($A652,3))=311,LEN($I652)=4),VLOOKUP($I652,_311_Table2,MATCH($B652,_311_Table2_ColumnLookup,0),FALSE),
  IF(AND(VALUE(LEFT($A652,3))=311,OR($B652="I2",$B652="J2",$B652="K2",$B652="L2")),VLOOKUP('311'!$G$58,_311_Table2,MATCH(MID($B652,1,1),_311_Table2_ColumnLookup,0),FALSE),
  IF(AND(VALUE(LEFT($A652,3))=311,RIGHT($B652,5)="Total"),VLOOKUP('311'!$G$59,_311_Table2,MATCH(MID($B652,1,1),_311_Table2_ColumnLookup,0),FALSE),
  IF(VALUE(LEFT($A652,3))=311,VLOOKUP(VALUE(MID($B652,2,1)),_311_Table2,MATCH(MID($B652,1,1),_311_Table2_ColumnLookup,0),FALSE)
+N("311"),
  IF(AND(VALUE(LEFT($A652,3))=312,LEFT($G652,10)="Unincepted",$B652="G "),VLOOKUP(" ULO",_312_Table2,MATCH('312'!$N$16,_312_Table2_ColumnLookup,0),FALSE),
  IF(AND(VALUE(LEFT($A652,3))=312,LEFT($G652,10)="Unincepted",$B652="O "),VLOOKUP(" ULO",_312_Table2,MATCH('312'!$V$16,_312_Table2_ColumnLookup,0),FALSE),
  IF(AND(VALUE(LEFT($A652,3))=312,LEFT($G652,10)="Unincepted",$B652="Q "),VLOOKUP(" ULO",_312_Table2,MATCH('312'!$X$16,_312_Table2_ColumnLookup,0),FALSE),
  IF(AND(VALUE(LEFT($A652,3))=312,LEFT($G652,10)="Unincepted"),VLOOKUP(" ULO",_312_Table2,MATCH(LEFT($B652,1),_312_Table2_ColumnLookup,0),FALSE),
  IF(AND(VALUE(LEFT($A652,3))=312,LEFT($G652,5)="Total",$B652="G "),VLOOKUP('312'!$F$80,_312_Table2,MATCH('312'!$N$16,_312_Table2_ColumnLookup,0),FALSE),
  IF(AND(VALUE(LEFT($A652,3))=312,LEFT($G652,5)="Total",$B652="O "),VLOOKUP('312'!$F$80,_312_Table2,MATCH('312'!$V$16,_312_Table2_ColumnLookup,0),FALSE),
  IF(AND(VALUE(LEFT($A652,3))=312,LEFT($G652,5)="Total",$B652="Q "),VLOOKUP('312'!$F$80,_312_Table2,MATCH('312'!$X$16,_312_Table2_ColumnLookup,0),FALSE),
  IF(AND(VALUE(LEFT($A652,3))=312,LEFT($G652,5)="Total"),VLOOKUP('312'!$F$80,_312_Table2,MATCH(LEFT($B652,1),_312_Table2_ColumnLookup,0),FALSE),
  IF(AND(VALUE(LEFT($A652,3))=312,LEN($I652)=4,$B652="G"),VLOOKUP($I652,_312_Table2,MATCH('312'!$N$16,_312_Table2_ColumnLookup,0),FALSE),
  IF(AND(VALUE(LEFT($A652,3))=312,LEN($I652)=4,$B652="O"),VLOOKUP($I652,_312_Table2,MATCH('312'!$V$16,_312_Table2_ColumnLookup,0),FALSE),
  IF(AND(VALUE(LEFT($A652,3))=312,LEN($I652)=4,$B652="Q"),VLOOKUP($I652,_312_Table2,MATCH('312'!$X$16,_312_Table2_ColumnLookup,0),FALSE),
  IF(AND(VALUE(LEFT($A652,3))=312,LEN($I652)=4),VLOOKUP($I652,_312_Table2,MATCH(LEFT($B652,1),_312_Table2_ColumnLookup,0),FALSE)
+N("312"),
  IF(VALUE(LEFT($A652,3))=313,VLOOKUP(VALUE(MID($B652,2,1)),_313_Table2,MATCH(MID($B652,1,1),_313_Table2_ColumnLookup,0),FALSE)
+N("313"),
  IF(AND(VALUE(LEFT($A652,3))=314,LEN($B652)=3),VLOOKUP(VALUE(MID($B652,2,2)),_314_Table2,MATCH(MID($B652,1,1),_314_Table2_ColumnLookup,0),FALSE),
  IF(VALUE(LEFT($A652,3))=314,VLOOKUP(VALUE(MID($B652,2,1)),_314_Table2,MATCH(MID($B652,1,1),_314_Table2_ColumnLookup,0),FALSE)
+N("314"),
""))))))))))))))))))))))))</f>
        <v>#NAME?</v>
      </c>
      <c r="F652" s="238" t="e">
        <f>IF(AND(VALUE(LEFT($A652,3))=309,LEN($B652)=3),VLOOKUP(VALUE(MID($B652,2,2)),_309_Table3,MATCH(MID($B652,1,1),_309_Table3_ColumnLookup,0),FALSE),
  IF($C652="309 LCR SummaryA",OneYearSCR,IF($C652="309 LCR SummaryB",UltimateSCR,IF(VALUE(LEFT($A652,3))=309,VLOOKUP(VALUE(MID($B652,2,1)),_309_Table3,MATCH(MID($B652,1,1),_309_Table3_ColumnLookup,0),FALSE)
+N("309"),
  IF(VALUE(LEFT($A652,3))=310,VLOOKUP(VALUE(MID($B652,2,1)),_310_Table3,MATCH(MID($B652,1,1),_310_Table3_ColumnLookup,0),FALSE)
+N("310"),
  IF(AND(VALUE(LEFT($A652,3))=311,LEN($I652)=4),VLOOKUP($I652,_311_Table3,MATCH($B652,_311_Table3_ColumnLookup,0),FALSE),
  IF(AND(VALUE(LEFT($A652,3))=311,OR($B652="I2",$B652="J2",$B652="K2",$B652="L2")),VLOOKUP('311'!$G$58,_311_Table3,MATCH(MID($B652,1,1),_311_Table3_ColumnLookup,0),FALSE),
  IF(AND(VALUE(LEFT($A652,3))=311,RIGHT($B652,5)="Total"),VLOOKUP('311'!$G$59,_311_Table3,MATCH(MID($B652,1,1),_311_Table3_ColumnLookup,0),FALSE),
  IF(VALUE(LEFT($A652,3))=311,VLOOKUP(VALUE(MID($B652,2,1)),_311_Table3,MATCH(MID($B652,1,1),_311_Table3_ColumnLookup,0),FALSE)
+N("311"),
  IF(AND(VALUE(LEFT($A652,3))=312,LEFT($G652,10)="Unincepted",$B652="G "),VLOOKUP(" ULO",_312_Table3,MATCH('312'!$N$16,_312_Table3_ColumnLookup,0),FALSE),
  IF(AND(VALUE(LEFT($A652,3))=312,LEFT($G652,10)="Unincepted",$B652="O "),VLOOKUP(" ULO",_312_Table3,MATCH('312'!$V$16,_312_Table3_ColumnLookup,0),FALSE),
  IF(AND(VALUE(LEFT($A652,3))=312,LEFT($G652,10)="Unincepted",$B652="Q "),VLOOKUP(" ULO",_312_Table3,MATCH('312'!$X$16,_312_Table3_ColumnLookup,0),FALSE),
  IF(AND(VALUE(LEFT($A652,3))=312,LEFT($G652,10)="Unincepted"),VLOOKUP(" ULO",_312_Table3,MATCH(LEFT($B652,1),_312_Table3_ColumnLookup,0),FALSE),
  IF(AND(VALUE(LEFT($A652,3))=312,LEFT($G652,5)="Total",$B652="G "),VLOOKUP('312'!$F$80,_312_Table3,MATCH('312'!$N$16,_312_Table3_ColumnLookup,0),FALSE),
  IF(AND(VALUE(LEFT($A652,3))=312,LEFT($G652,5)="Total",$B652="O "),VLOOKUP('312'!$F$80,_312_Table3,MATCH('312'!$V$16,_312_Table3_ColumnLookup,0),FALSE),
  IF(AND(VALUE(LEFT($A652,3))=312,LEFT($G652,5)="Total",$B652="Q "),VLOOKUP('312'!$F$80,_312_Table3,MATCH('312'!$X$16,_312_Table3_ColumnLookup,0),FALSE),
  IF(AND(VALUE(LEFT($A652,3))=312,LEFT($G652,5)="Total"),VLOOKUP('312'!$F$80,_312_Table3,MATCH(LEFT($B652,1),_312_Table3_ColumnLookup,0),FALSE),
  IF(AND(VALUE(LEFT($A652,3))=312,LEN($I652)=4,$B652="G"),VLOOKUP($I652,_312_Table3,MATCH('312'!$N$16,_312_Table3_ColumnLookup,0),FALSE),
  IF(AND(VALUE(LEFT($A652,3))=312,LEN($I652)=4,$B652="O"),VLOOKUP($I652,_312_Table3,MATCH('312'!$V$16,_312_Table3_ColumnLookup,0),FALSE),
  IF(AND(VALUE(LEFT($A652,3))=312,LEN($I652)=4,$B652="Q"),VLOOKUP($I652,_312_Table3,MATCH('312'!$X$16,_312_Table3_ColumnLookup,0),FALSE),
  IF(AND(VALUE(LEFT($A652,3))=312,LEN($I652)=4),VLOOKUP($I652,_312_Table3,MATCH(LEFT($B652,1),_312_Table3_ColumnLookup,0),FALSE)
+N("312"),
  IF(VALUE(LEFT($A652,3))=313,VLOOKUP(VALUE(MID($B652,2,1)),_313_Table3,MATCH(MID($B652,1,1),_313_Table3_ColumnLookup,0),FALSE)
+N("313"),
  IF(AND(VALUE(LEFT($A652,3))=314,LEN($B652)=3),VLOOKUP(VALUE(MID($B652,2,2)),_314_Table3,MATCH(MID($B652,1,1),_314_Table3_ColumnLookup,0),FALSE),
  IF(VALUE(LEFT($A652,3))=314,VLOOKUP(VALUE(MID($B652,2,1)),_314_Table3,MATCH(MID($B652,1,1),_314_Table3_ColumnLookup,0),FALSE)
+N("314"),
""))))))))))))))))))))))))</f>
        <v>#NAME?</v>
      </c>
      <c r="G652" s="266" t="s">
        <v>1142</v>
      </c>
      <c r="H652" s="321">
        <f>IFERROR(
IF(ISERROR($D652)=FALSE,$D652,IF(ISERROR($E652)=FALSE,$E652,IF(ISERROR($F652)=FALSE,$F652
+N("012 checkboxes"),
IF(
IF(OR(LEFT($A652,9)="Syndicate",LEFT($A652,12)="NewSyndicate"),VLOOKUP($A652,'012'!$J:$ZW,MATCH("Link to button",'012'!$J$1:$ZW$1,0),0)
+N("309 checkbox"),
IF($C652="309 LCR Summary0",VLOOKUP("Notes990",'309'!$P:$ZZ,MATCH("Link to button",'309'!$P$1:$ZZ$1,0),0)
+N("313 checkboxes"),
IF($C652="313 Financial Information0LcmVsScr",IF($C652="309 LCR Summary0",VLOOKUP("LcmVsScr",'309'!$N:$ZZ,MATCH("Link to button",'309'!$N$1:$ZZ$1,0),0),
IF($C652="313 Financial Information0LcrDocAttached",IF($C652="309 LCR Summary0",VLOOKUP("LcrDocAttached",'309'!$N:$ZZ,MATCH("Link to button",'309'!$N$1:$ZZ$1,0),
0)))))))=1,TRUE,FALSE)
))),"")</f>
        <v>0</v>
      </c>
      <c r="I652" s="266">
        <v>2016</v>
      </c>
    </row>
    <row r="653" spans="1:9" s="266" customFormat="1">
      <c r="A653" s="237" t="str">
        <f>VLOOKUP($G653,CSVLookups!$B:$R,MATCH(A$1,CSVLookups!$B$1:$R$1,0),FALSE)</f>
        <v>312 Projected Solvency II Technical Provisions at Time Zero</v>
      </c>
      <c r="B653" s="237" t="str">
        <f>VLOOKUP($G653,CSVLookups!$B:$R,MATCH(B$1,CSVLookups!$B$1:$R$1,0),FALSE)</f>
        <v>D</v>
      </c>
      <c r="C653" s="238" t="str">
        <f t="shared" si="10"/>
        <v>312 Projected Solvency II Technical Provisions at Time ZeroD2016</v>
      </c>
      <c r="D653" s="238">
        <f>IF(AND(VALUE(LEFT($A653,3))=309,LEN($B653)=3),VLOOKUP(VALUE(MID($B653,2,2)),_309_Table1,MATCH(MID($B653,1,1),_309_Table1_ColumnLookup,0),FALSE),
  IF($C653="309 LCR SummaryA",OneYearSCR,IF($C653="309 LCR SummaryB",UltimateSCR,IF(VALUE(LEFT($A653,3))=309,VLOOKUP(VALUE(MID($B653,2,1)),_309_Table1,MATCH(MID($B653,1,1),_309_Table1_ColumnLookup,0),FALSE)
+N("309"),
  IF(VALUE(LEFT($A653,3))=310,VLOOKUP(VALUE(MID($B653,2,1)),_310_Table1,MATCH(MID($B653,1,1),_310_Table1_ColumnLookup,0),FALSE)
+N("310"),
  IF(AND(VALUE(LEFT($A653,3))=311,LEN($I653)=4),VLOOKUP($I653,_311_Table1,MATCH($B653,_311_Table1_ColumnLookup,0),FALSE),
  IF(AND(VALUE(LEFT($A653,3))=311,OR($B653="I2",$B653="J2",$B653="K2",$B653="L2")),VLOOKUP('311'!$G$58,_311_Table1,MATCH(MID($B653,1,1),_311_Table1_ColumnLookup,0),FALSE),
  IF(AND(VALUE(LEFT($A653,3))=311,RIGHT($B653,5)="Total"),VLOOKUP('311'!$G$59,_311_Table1,MATCH(MID($B653,1,1),_311_Table1_ColumnLookup,0),FALSE),
  IF(VALUE(LEFT($A653,3))=311,VLOOKUP(VALUE(MID($B653,2,1)),_311_Table1,MATCH(MID($B653,1,1),_311_Table1_ColumnLookup,0),FALSE)
+N("311"),
  IF(AND(VALUE(LEFT($A653,3))=312,LEFT($G653,10)="Unincepted",$B653="G "),VLOOKUP(" ULO",_312_Table1,MATCH('312'!$N$16,_312_Table1_ColumnLookup,0),FALSE),
  IF(AND(VALUE(LEFT($A653,3))=312,LEFT($G653,10)="Unincepted",$B653="O "),VLOOKUP(" ULO",_312_Table1,MATCH('312'!$V$16,_312_Table1_ColumnLookup,0),FALSE),
  IF(AND(VALUE(LEFT($A653,3))=312,LEFT($G653,10)="Unincepted",$B653="Q "),VLOOKUP(" ULO",_312_Table1,MATCH('312'!$X$16,_312_Table1_ColumnLookup,0),FALSE),
  IF(AND(VALUE(LEFT($A653,3))=312,LEFT($G653,10)="Unincepted"),VLOOKUP(" ULO",_312_Table1,MATCH(LEFT($B653,1),_312_Table1_ColumnLookup,0),FALSE),
  IF(AND(VALUE(LEFT($A653,3))=312,LEFT($G653,5)="Total",$B653="G "),VLOOKUP('312'!$F$80,_312_Table1,MATCH('312'!$N$16,_312_Table1_ColumnLookup,0),FALSE),
  IF(AND(VALUE(LEFT($A653,3))=312,LEFT($G653,5)="Total",$B653="O "),VLOOKUP('312'!$F$80,_312_Table1,MATCH('312'!$V$16,_312_Table1_ColumnLookup,0),FALSE),
  IF(AND(VALUE(LEFT($A653,3))=312,LEFT($G653,5)="Total",$B653="Q "),VLOOKUP('312'!$F$80,_312_Table1,MATCH('312'!$X$16,_312_Table1_ColumnLookup,0),FALSE),
  IF(AND(VALUE(LEFT($A653,3))=312,LEFT($G653,5)="Total"),VLOOKUP('312'!$F$80,_312_Table1,MATCH(LEFT($B653,1),_312_Table1_ColumnLookup,0),FALSE),
  IF(AND(VALUE(LEFT($A653,3))=312,LEN($I653)=4,$B653="G"),VLOOKUP($I653,_312_Table1,MATCH('312'!$N$16,_312_Table1_ColumnLookup,0),FALSE),
  IF(AND(VALUE(LEFT($A653,3))=312,LEN($I653)=4,$B653="O"),VLOOKUP($I653,_312_Table1,MATCH('312'!$V$16,_312_Table1_ColumnLookup,0),FALSE),
  IF(AND(VALUE(LEFT($A653,3))=312,LEN($I653)=4,$B653="Q"),VLOOKUP($I653,_312_Table1,MATCH('312'!$X$16,_312_Table1_ColumnLookup,0),FALSE),
  IF(AND(VALUE(LEFT($A653,3))=312,LEN($I653)=4),VLOOKUP($I653,_312_Table1,MATCH(LEFT($B653,1),_312_Table1_ColumnLookup,0),FALSE)
+N("312"),
  IF(VALUE(LEFT($A653,3))=313,VLOOKUP(VALUE(MID($B653,2,1)),_313_Table1,MATCH(MID($B653,1,1),_313_Table1_ColumnLookup,0),FALSE)
+N("313"),
  IF(AND(VALUE(LEFT($A653,3))=314,LEN($B653)=3),VLOOKUP(VALUE(MID($B653,2,2)),_314_Table1,MATCH(MID($B653,1,1),_314_Table1_ColumnLookup,0),FALSE),
  IF(VALUE(LEFT($A653,3))=314,VLOOKUP(VALUE(MID($B653,2,1)),_314_Table1,MATCH(MID($B653,1,1),_314_Table1_ColumnLookup,0),FALSE)
+N("314"),
""))))))))))))))))))))))))</f>
        <v>0</v>
      </c>
      <c r="E653" s="238" t="e">
        <f>IF(AND(VALUE(LEFT($A653,3))=309,LEN($B653)=3),VLOOKUP(VALUE(MID($B653,2,2)),_309_Table2,MATCH(MID($B653,1,1),_309_Table2_ColumnLookup,0),FALSE),
  IF($C653="309 LCR SummaryA",OneYearSCR,IF($C653="309 LCR SummaryB",UltimateSCR,IF(VALUE(LEFT($A653,3))=309,VLOOKUP(VALUE(MID($B653,2,1)),_309_Table2,MATCH(MID($B653,1,1),_309_Table2_ColumnLookup,0),FALSE)
+N("309"),
  IF(VALUE(LEFT($A653,3))=310,VLOOKUP(VALUE(MID($B653,2,1)),_310_Table2,MATCH(MID($B653,1,1),_310_Table2_ColumnLookup,0),FALSE)
+N("310"),
  IF(AND(VALUE(LEFT($A653,3))=311,LEN($I653)=4),VLOOKUP($I653,_311_Table2,MATCH($B653,_311_Table2_ColumnLookup,0),FALSE),
  IF(AND(VALUE(LEFT($A653,3))=311,OR($B653="I2",$B653="J2",$B653="K2",$B653="L2")),VLOOKUP('311'!$G$58,_311_Table2,MATCH(MID($B653,1,1),_311_Table2_ColumnLookup,0),FALSE),
  IF(AND(VALUE(LEFT($A653,3))=311,RIGHT($B653,5)="Total"),VLOOKUP('311'!$G$59,_311_Table2,MATCH(MID($B653,1,1),_311_Table2_ColumnLookup,0),FALSE),
  IF(VALUE(LEFT($A653,3))=311,VLOOKUP(VALUE(MID($B653,2,1)),_311_Table2,MATCH(MID($B653,1,1),_311_Table2_ColumnLookup,0),FALSE)
+N("311"),
  IF(AND(VALUE(LEFT($A653,3))=312,LEFT($G653,10)="Unincepted",$B653="G "),VLOOKUP(" ULO",_312_Table2,MATCH('312'!$N$16,_312_Table2_ColumnLookup,0),FALSE),
  IF(AND(VALUE(LEFT($A653,3))=312,LEFT($G653,10)="Unincepted",$B653="O "),VLOOKUP(" ULO",_312_Table2,MATCH('312'!$V$16,_312_Table2_ColumnLookup,0),FALSE),
  IF(AND(VALUE(LEFT($A653,3))=312,LEFT($G653,10)="Unincepted",$B653="Q "),VLOOKUP(" ULO",_312_Table2,MATCH('312'!$X$16,_312_Table2_ColumnLookup,0),FALSE),
  IF(AND(VALUE(LEFT($A653,3))=312,LEFT($G653,10)="Unincepted"),VLOOKUP(" ULO",_312_Table2,MATCH(LEFT($B653,1),_312_Table2_ColumnLookup,0),FALSE),
  IF(AND(VALUE(LEFT($A653,3))=312,LEFT($G653,5)="Total",$B653="G "),VLOOKUP('312'!$F$80,_312_Table2,MATCH('312'!$N$16,_312_Table2_ColumnLookup,0),FALSE),
  IF(AND(VALUE(LEFT($A653,3))=312,LEFT($G653,5)="Total",$B653="O "),VLOOKUP('312'!$F$80,_312_Table2,MATCH('312'!$V$16,_312_Table2_ColumnLookup,0),FALSE),
  IF(AND(VALUE(LEFT($A653,3))=312,LEFT($G653,5)="Total",$B653="Q "),VLOOKUP('312'!$F$80,_312_Table2,MATCH('312'!$X$16,_312_Table2_ColumnLookup,0),FALSE),
  IF(AND(VALUE(LEFT($A653,3))=312,LEFT($G653,5)="Total"),VLOOKUP('312'!$F$80,_312_Table2,MATCH(LEFT($B653,1),_312_Table2_ColumnLookup,0),FALSE),
  IF(AND(VALUE(LEFT($A653,3))=312,LEN($I653)=4,$B653="G"),VLOOKUP($I653,_312_Table2,MATCH('312'!$N$16,_312_Table2_ColumnLookup,0),FALSE),
  IF(AND(VALUE(LEFT($A653,3))=312,LEN($I653)=4,$B653="O"),VLOOKUP($I653,_312_Table2,MATCH('312'!$V$16,_312_Table2_ColumnLookup,0),FALSE),
  IF(AND(VALUE(LEFT($A653,3))=312,LEN($I653)=4,$B653="Q"),VLOOKUP($I653,_312_Table2,MATCH('312'!$X$16,_312_Table2_ColumnLookup,0),FALSE),
  IF(AND(VALUE(LEFT($A653,3))=312,LEN($I653)=4),VLOOKUP($I653,_312_Table2,MATCH(LEFT($B653,1),_312_Table2_ColumnLookup,0),FALSE)
+N("312"),
  IF(VALUE(LEFT($A653,3))=313,VLOOKUP(VALUE(MID($B653,2,1)),_313_Table2,MATCH(MID($B653,1,1),_313_Table2_ColumnLookup,0),FALSE)
+N("313"),
  IF(AND(VALUE(LEFT($A653,3))=314,LEN($B653)=3),VLOOKUP(VALUE(MID($B653,2,2)),_314_Table2,MATCH(MID($B653,1,1),_314_Table2_ColumnLookup,0),FALSE),
  IF(VALUE(LEFT($A653,3))=314,VLOOKUP(VALUE(MID($B653,2,1)),_314_Table2,MATCH(MID($B653,1,1),_314_Table2_ColumnLookup,0),FALSE)
+N("314"),
""))))))))))))))))))))))))</f>
        <v>#NAME?</v>
      </c>
      <c r="F653" s="238" t="e">
        <f>IF(AND(VALUE(LEFT($A653,3))=309,LEN($B653)=3),VLOOKUP(VALUE(MID($B653,2,2)),_309_Table3,MATCH(MID($B653,1,1),_309_Table3_ColumnLookup,0),FALSE),
  IF($C653="309 LCR SummaryA",OneYearSCR,IF($C653="309 LCR SummaryB",UltimateSCR,IF(VALUE(LEFT($A653,3))=309,VLOOKUP(VALUE(MID($B653,2,1)),_309_Table3,MATCH(MID($B653,1,1),_309_Table3_ColumnLookup,0),FALSE)
+N("309"),
  IF(VALUE(LEFT($A653,3))=310,VLOOKUP(VALUE(MID($B653,2,1)),_310_Table3,MATCH(MID($B653,1,1),_310_Table3_ColumnLookup,0),FALSE)
+N("310"),
  IF(AND(VALUE(LEFT($A653,3))=311,LEN($I653)=4),VLOOKUP($I653,_311_Table3,MATCH($B653,_311_Table3_ColumnLookup,0),FALSE),
  IF(AND(VALUE(LEFT($A653,3))=311,OR($B653="I2",$B653="J2",$B653="K2",$B653="L2")),VLOOKUP('311'!$G$58,_311_Table3,MATCH(MID($B653,1,1),_311_Table3_ColumnLookup,0),FALSE),
  IF(AND(VALUE(LEFT($A653,3))=311,RIGHT($B653,5)="Total"),VLOOKUP('311'!$G$59,_311_Table3,MATCH(MID($B653,1,1),_311_Table3_ColumnLookup,0),FALSE),
  IF(VALUE(LEFT($A653,3))=311,VLOOKUP(VALUE(MID($B653,2,1)),_311_Table3,MATCH(MID($B653,1,1),_311_Table3_ColumnLookup,0),FALSE)
+N("311"),
  IF(AND(VALUE(LEFT($A653,3))=312,LEFT($G653,10)="Unincepted",$B653="G "),VLOOKUP(" ULO",_312_Table3,MATCH('312'!$N$16,_312_Table3_ColumnLookup,0),FALSE),
  IF(AND(VALUE(LEFT($A653,3))=312,LEFT($G653,10)="Unincepted",$B653="O "),VLOOKUP(" ULO",_312_Table3,MATCH('312'!$V$16,_312_Table3_ColumnLookup,0),FALSE),
  IF(AND(VALUE(LEFT($A653,3))=312,LEFT($G653,10)="Unincepted",$B653="Q "),VLOOKUP(" ULO",_312_Table3,MATCH('312'!$X$16,_312_Table3_ColumnLookup,0),FALSE),
  IF(AND(VALUE(LEFT($A653,3))=312,LEFT($G653,10)="Unincepted"),VLOOKUP(" ULO",_312_Table3,MATCH(LEFT($B653,1),_312_Table3_ColumnLookup,0),FALSE),
  IF(AND(VALUE(LEFT($A653,3))=312,LEFT($G653,5)="Total",$B653="G "),VLOOKUP('312'!$F$80,_312_Table3,MATCH('312'!$N$16,_312_Table3_ColumnLookup,0),FALSE),
  IF(AND(VALUE(LEFT($A653,3))=312,LEFT($G653,5)="Total",$B653="O "),VLOOKUP('312'!$F$80,_312_Table3,MATCH('312'!$V$16,_312_Table3_ColumnLookup,0),FALSE),
  IF(AND(VALUE(LEFT($A653,3))=312,LEFT($G653,5)="Total",$B653="Q "),VLOOKUP('312'!$F$80,_312_Table3,MATCH('312'!$X$16,_312_Table3_ColumnLookup,0),FALSE),
  IF(AND(VALUE(LEFT($A653,3))=312,LEFT($G653,5)="Total"),VLOOKUP('312'!$F$80,_312_Table3,MATCH(LEFT($B653,1),_312_Table3_ColumnLookup,0),FALSE),
  IF(AND(VALUE(LEFT($A653,3))=312,LEN($I653)=4,$B653="G"),VLOOKUP($I653,_312_Table3,MATCH('312'!$N$16,_312_Table3_ColumnLookup,0),FALSE),
  IF(AND(VALUE(LEFT($A653,3))=312,LEN($I653)=4,$B653="O"),VLOOKUP($I653,_312_Table3,MATCH('312'!$V$16,_312_Table3_ColumnLookup,0),FALSE),
  IF(AND(VALUE(LEFT($A653,3))=312,LEN($I653)=4,$B653="Q"),VLOOKUP($I653,_312_Table3,MATCH('312'!$X$16,_312_Table3_ColumnLookup,0),FALSE),
  IF(AND(VALUE(LEFT($A653,3))=312,LEN($I653)=4),VLOOKUP($I653,_312_Table3,MATCH(LEFT($B653,1),_312_Table3_ColumnLookup,0),FALSE)
+N("312"),
  IF(VALUE(LEFT($A653,3))=313,VLOOKUP(VALUE(MID($B653,2,1)),_313_Table3,MATCH(MID($B653,1,1),_313_Table3_ColumnLookup,0),FALSE)
+N("313"),
  IF(AND(VALUE(LEFT($A653,3))=314,LEN($B653)=3),VLOOKUP(VALUE(MID($B653,2,2)),_314_Table3,MATCH(MID($B653,1,1),_314_Table3_ColumnLookup,0),FALSE),
  IF(VALUE(LEFT($A653,3))=314,VLOOKUP(VALUE(MID($B653,2,1)),_314_Table3,MATCH(MID($B653,1,1),_314_Table3_ColumnLookup,0),FALSE)
+N("314"),
""))))))))))))))))))))))))</f>
        <v>#NAME?</v>
      </c>
      <c r="G653" s="266" t="s">
        <v>1143</v>
      </c>
      <c r="H653" s="321">
        <f>IFERROR(
IF(ISERROR($D653)=FALSE,$D653,IF(ISERROR($E653)=FALSE,$E653,IF(ISERROR($F653)=FALSE,$F653
+N("012 checkboxes"),
IF(
IF(OR(LEFT($A653,9)="Syndicate",LEFT($A653,12)="NewSyndicate"),VLOOKUP($A653,'012'!$J:$ZW,MATCH("Link to button",'012'!$J$1:$ZW$1,0),0)
+N("309 checkbox"),
IF($C653="309 LCR Summary0",VLOOKUP("Notes990",'309'!$P:$ZZ,MATCH("Link to button",'309'!$P$1:$ZZ$1,0),0)
+N("313 checkboxes"),
IF($C653="313 Financial Information0LcmVsScr",IF($C653="309 LCR Summary0",VLOOKUP("LcmVsScr",'309'!$N:$ZZ,MATCH("Link to button",'309'!$N$1:$ZZ$1,0),0),
IF($C653="313 Financial Information0LcrDocAttached",IF($C653="309 LCR Summary0",VLOOKUP("LcrDocAttached",'309'!$N:$ZZ,MATCH("Link to button",'309'!$N$1:$ZZ$1,0),
0)))))))=1,TRUE,FALSE)
))),"")</f>
        <v>0</v>
      </c>
      <c r="I653" s="266">
        <v>2016</v>
      </c>
    </row>
    <row r="654" spans="1:9" s="266" customFormat="1">
      <c r="A654" s="237" t="str">
        <f>VLOOKUP($G654,CSVLookups!$B:$R,MATCH(A$1,CSVLookups!$B$1:$R$1,0),FALSE)</f>
        <v>312 Projected Solvency II Technical Provisions at Time Zero</v>
      </c>
      <c r="B654" s="237" t="str">
        <f>VLOOKUP($G654,CSVLookups!$B:$R,MATCH(B$1,CSVLookups!$B$1:$R$1,0),FALSE)</f>
        <v>E</v>
      </c>
      <c r="C654" s="238" t="str">
        <f t="shared" si="10"/>
        <v>312 Projected Solvency II Technical Provisions at Time ZeroE2016</v>
      </c>
      <c r="D654" s="238">
        <f>IF(AND(VALUE(LEFT($A654,3))=309,LEN($B654)=3),VLOOKUP(VALUE(MID($B654,2,2)),_309_Table1,MATCH(MID($B654,1,1),_309_Table1_ColumnLookup,0),FALSE),
  IF($C654="309 LCR SummaryA",OneYearSCR,IF($C654="309 LCR SummaryB",UltimateSCR,IF(VALUE(LEFT($A654,3))=309,VLOOKUP(VALUE(MID($B654,2,1)),_309_Table1,MATCH(MID($B654,1,1),_309_Table1_ColumnLookup,0),FALSE)
+N("309"),
  IF(VALUE(LEFT($A654,3))=310,VLOOKUP(VALUE(MID($B654,2,1)),_310_Table1,MATCH(MID($B654,1,1),_310_Table1_ColumnLookup,0),FALSE)
+N("310"),
  IF(AND(VALUE(LEFT($A654,3))=311,LEN($I654)=4),VLOOKUP($I654,_311_Table1,MATCH($B654,_311_Table1_ColumnLookup,0),FALSE),
  IF(AND(VALUE(LEFT($A654,3))=311,OR($B654="I2",$B654="J2",$B654="K2",$B654="L2")),VLOOKUP('311'!$G$58,_311_Table1,MATCH(MID($B654,1,1),_311_Table1_ColumnLookup,0),FALSE),
  IF(AND(VALUE(LEFT($A654,3))=311,RIGHT($B654,5)="Total"),VLOOKUP('311'!$G$59,_311_Table1,MATCH(MID($B654,1,1),_311_Table1_ColumnLookup,0),FALSE),
  IF(VALUE(LEFT($A654,3))=311,VLOOKUP(VALUE(MID($B654,2,1)),_311_Table1,MATCH(MID($B654,1,1),_311_Table1_ColumnLookup,0),FALSE)
+N("311"),
  IF(AND(VALUE(LEFT($A654,3))=312,LEFT($G654,10)="Unincepted",$B654="G "),VLOOKUP(" ULO",_312_Table1,MATCH('312'!$N$16,_312_Table1_ColumnLookup,0),FALSE),
  IF(AND(VALUE(LEFT($A654,3))=312,LEFT($G654,10)="Unincepted",$B654="O "),VLOOKUP(" ULO",_312_Table1,MATCH('312'!$V$16,_312_Table1_ColumnLookup,0),FALSE),
  IF(AND(VALUE(LEFT($A654,3))=312,LEFT($G654,10)="Unincepted",$B654="Q "),VLOOKUP(" ULO",_312_Table1,MATCH('312'!$X$16,_312_Table1_ColumnLookup,0),FALSE),
  IF(AND(VALUE(LEFT($A654,3))=312,LEFT($G654,10)="Unincepted"),VLOOKUP(" ULO",_312_Table1,MATCH(LEFT($B654,1),_312_Table1_ColumnLookup,0),FALSE),
  IF(AND(VALUE(LEFT($A654,3))=312,LEFT($G654,5)="Total",$B654="G "),VLOOKUP('312'!$F$80,_312_Table1,MATCH('312'!$N$16,_312_Table1_ColumnLookup,0),FALSE),
  IF(AND(VALUE(LEFT($A654,3))=312,LEFT($G654,5)="Total",$B654="O "),VLOOKUP('312'!$F$80,_312_Table1,MATCH('312'!$V$16,_312_Table1_ColumnLookup,0),FALSE),
  IF(AND(VALUE(LEFT($A654,3))=312,LEFT($G654,5)="Total",$B654="Q "),VLOOKUP('312'!$F$80,_312_Table1,MATCH('312'!$X$16,_312_Table1_ColumnLookup,0),FALSE),
  IF(AND(VALUE(LEFT($A654,3))=312,LEFT($G654,5)="Total"),VLOOKUP('312'!$F$80,_312_Table1,MATCH(LEFT($B654,1),_312_Table1_ColumnLookup,0),FALSE),
  IF(AND(VALUE(LEFT($A654,3))=312,LEN($I654)=4,$B654="G"),VLOOKUP($I654,_312_Table1,MATCH('312'!$N$16,_312_Table1_ColumnLookup,0),FALSE),
  IF(AND(VALUE(LEFT($A654,3))=312,LEN($I654)=4,$B654="O"),VLOOKUP($I654,_312_Table1,MATCH('312'!$V$16,_312_Table1_ColumnLookup,0),FALSE),
  IF(AND(VALUE(LEFT($A654,3))=312,LEN($I654)=4,$B654="Q"),VLOOKUP($I654,_312_Table1,MATCH('312'!$X$16,_312_Table1_ColumnLookup,0),FALSE),
  IF(AND(VALUE(LEFT($A654,3))=312,LEN($I654)=4),VLOOKUP($I654,_312_Table1,MATCH(LEFT($B654,1),_312_Table1_ColumnLookup,0),FALSE)
+N("312"),
  IF(VALUE(LEFT($A654,3))=313,VLOOKUP(VALUE(MID($B654,2,1)),_313_Table1,MATCH(MID($B654,1,1),_313_Table1_ColumnLookup,0),FALSE)
+N("313"),
  IF(AND(VALUE(LEFT($A654,3))=314,LEN($B654)=3),VLOOKUP(VALUE(MID($B654,2,2)),_314_Table1,MATCH(MID($B654,1,1),_314_Table1_ColumnLookup,0),FALSE),
  IF(VALUE(LEFT($A654,3))=314,VLOOKUP(VALUE(MID($B654,2,1)),_314_Table1,MATCH(MID($B654,1,1),_314_Table1_ColumnLookup,0),FALSE)
+N("314"),
""))))))))))))))))))))))))</f>
        <v>0</v>
      </c>
      <c r="E654" s="238" t="e">
        <f>IF(AND(VALUE(LEFT($A654,3))=309,LEN($B654)=3),VLOOKUP(VALUE(MID($B654,2,2)),_309_Table2,MATCH(MID($B654,1,1),_309_Table2_ColumnLookup,0),FALSE),
  IF($C654="309 LCR SummaryA",OneYearSCR,IF($C654="309 LCR SummaryB",UltimateSCR,IF(VALUE(LEFT($A654,3))=309,VLOOKUP(VALUE(MID($B654,2,1)),_309_Table2,MATCH(MID($B654,1,1),_309_Table2_ColumnLookup,0),FALSE)
+N("309"),
  IF(VALUE(LEFT($A654,3))=310,VLOOKUP(VALUE(MID($B654,2,1)),_310_Table2,MATCH(MID($B654,1,1),_310_Table2_ColumnLookup,0),FALSE)
+N("310"),
  IF(AND(VALUE(LEFT($A654,3))=311,LEN($I654)=4),VLOOKUP($I654,_311_Table2,MATCH($B654,_311_Table2_ColumnLookup,0),FALSE),
  IF(AND(VALUE(LEFT($A654,3))=311,OR($B654="I2",$B654="J2",$B654="K2",$B654="L2")),VLOOKUP('311'!$G$58,_311_Table2,MATCH(MID($B654,1,1),_311_Table2_ColumnLookup,0),FALSE),
  IF(AND(VALUE(LEFT($A654,3))=311,RIGHT($B654,5)="Total"),VLOOKUP('311'!$G$59,_311_Table2,MATCH(MID($B654,1,1),_311_Table2_ColumnLookup,0),FALSE),
  IF(VALUE(LEFT($A654,3))=311,VLOOKUP(VALUE(MID($B654,2,1)),_311_Table2,MATCH(MID($B654,1,1),_311_Table2_ColumnLookup,0),FALSE)
+N("311"),
  IF(AND(VALUE(LEFT($A654,3))=312,LEFT($G654,10)="Unincepted",$B654="G "),VLOOKUP(" ULO",_312_Table2,MATCH('312'!$N$16,_312_Table2_ColumnLookup,0),FALSE),
  IF(AND(VALUE(LEFT($A654,3))=312,LEFT($G654,10)="Unincepted",$B654="O "),VLOOKUP(" ULO",_312_Table2,MATCH('312'!$V$16,_312_Table2_ColumnLookup,0),FALSE),
  IF(AND(VALUE(LEFT($A654,3))=312,LEFT($G654,10)="Unincepted",$B654="Q "),VLOOKUP(" ULO",_312_Table2,MATCH('312'!$X$16,_312_Table2_ColumnLookup,0),FALSE),
  IF(AND(VALUE(LEFT($A654,3))=312,LEFT($G654,10)="Unincepted"),VLOOKUP(" ULO",_312_Table2,MATCH(LEFT($B654,1),_312_Table2_ColumnLookup,0),FALSE),
  IF(AND(VALUE(LEFT($A654,3))=312,LEFT($G654,5)="Total",$B654="G "),VLOOKUP('312'!$F$80,_312_Table2,MATCH('312'!$N$16,_312_Table2_ColumnLookup,0),FALSE),
  IF(AND(VALUE(LEFT($A654,3))=312,LEFT($G654,5)="Total",$B654="O "),VLOOKUP('312'!$F$80,_312_Table2,MATCH('312'!$V$16,_312_Table2_ColumnLookup,0),FALSE),
  IF(AND(VALUE(LEFT($A654,3))=312,LEFT($G654,5)="Total",$B654="Q "),VLOOKUP('312'!$F$80,_312_Table2,MATCH('312'!$X$16,_312_Table2_ColumnLookup,0),FALSE),
  IF(AND(VALUE(LEFT($A654,3))=312,LEFT($G654,5)="Total"),VLOOKUP('312'!$F$80,_312_Table2,MATCH(LEFT($B654,1),_312_Table2_ColumnLookup,0),FALSE),
  IF(AND(VALUE(LEFT($A654,3))=312,LEN($I654)=4,$B654="G"),VLOOKUP($I654,_312_Table2,MATCH('312'!$N$16,_312_Table2_ColumnLookup,0),FALSE),
  IF(AND(VALUE(LEFT($A654,3))=312,LEN($I654)=4,$B654="O"),VLOOKUP($I654,_312_Table2,MATCH('312'!$V$16,_312_Table2_ColumnLookup,0),FALSE),
  IF(AND(VALUE(LEFT($A654,3))=312,LEN($I654)=4,$B654="Q"),VLOOKUP($I654,_312_Table2,MATCH('312'!$X$16,_312_Table2_ColumnLookup,0),FALSE),
  IF(AND(VALUE(LEFT($A654,3))=312,LEN($I654)=4),VLOOKUP($I654,_312_Table2,MATCH(LEFT($B654,1),_312_Table2_ColumnLookup,0),FALSE)
+N("312"),
  IF(VALUE(LEFT($A654,3))=313,VLOOKUP(VALUE(MID($B654,2,1)),_313_Table2,MATCH(MID($B654,1,1),_313_Table2_ColumnLookup,0),FALSE)
+N("313"),
  IF(AND(VALUE(LEFT($A654,3))=314,LEN($B654)=3),VLOOKUP(VALUE(MID($B654,2,2)),_314_Table2,MATCH(MID($B654,1,1),_314_Table2_ColumnLookup,0),FALSE),
  IF(VALUE(LEFT($A654,3))=314,VLOOKUP(VALUE(MID($B654,2,1)),_314_Table2,MATCH(MID($B654,1,1),_314_Table2_ColumnLookup,0),FALSE)
+N("314"),
""))))))))))))))))))))))))</f>
        <v>#NAME?</v>
      </c>
      <c r="F654" s="238" t="e">
        <f>IF(AND(VALUE(LEFT($A654,3))=309,LEN($B654)=3),VLOOKUP(VALUE(MID($B654,2,2)),_309_Table3,MATCH(MID($B654,1,1),_309_Table3_ColumnLookup,0),FALSE),
  IF($C654="309 LCR SummaryA",OneYearSCR,IF($C654="309 LCR SummaryB",UltimateSCR,IF(VALUE(LEFT($A654,3))=309,VLOOKUP(VALUE(MID($B654,2,1)),_309_Table3,MATCH(MID($B654,1,1),_309_Table3_ColumnLookup,0),FALSE)
+N("309"),
  IF(VALUE(LEFT($A654,3))=310,VLOOKUP(VALUE(MID($B654,2,1)),_310_Table3,MATCH(MID($B654,1,1),_310_Table3_ColumnLookup,0),FALSE)
+N("310"),
  IF(AND(VALUE(LEFT($A654,3))=311,LEN($I654)=4),VLOOKUP($I654,_311_Table3,MATCH($B654,_311_Table3_ColumnLookup,0),FALSE),
  IF(AND(VALUE(LEFT($A654,3))=311,OR($B654="I2",$B654="J2",$B654="K2",$B654="L2")),VLOOKUP('311'!$G$58,_311_Table3,MATCH(MID($B654,1,1),_311_Table3_ColumnLookup,0),FALSE),
  IF(AND(VALUE(LEFT($A654,3))=311,RIGHT($B654,5)="Total"),VLOOKUP('311'!$G$59,_311_Table3,MATCH(MID($B654,1,1),_311_Table3_ColumnLookup,0),FALSE),
  IF(VALUE(LEFT($A654,3))=311,VLOOKUP(VALUE(MID($B654,2,1)),_311_Table3,MATCH(MID($B654,1,1),_311_Table3_ColumnLookup,0),FALSE)
+N("311"),
  IF(AND(VALUE(LEFT($A654,3))=312,LEFT($G654,10)="Unincepted",$B654="G "),VLOOKUP(" ULO",_312_Table3,MATCH('312'!$N$16,_312_Table3_ColumnLookup,0),FALSE),
  IF(AND(VALUE(LEFT($A654,3))=312,LEFT($G654,10)="Unincepted",$B654="O "),VLOOKUP(" ULO",_312_Table3,MATCH('312'!$V$16,_312_Table3_ColumnLookup,0),FALSE),
  IF(AND(VALUE(LEFT($A654,3))=312,LEFT($G654,10)="Unincepted",$B654="Q "),VLOOKUP(" ULO",_312_Table3,MATCH('312'!$X$16,_312_Table3_ColumnLookup,0),FALSE),
  IF(AND(VALUE(LEFT($A654,3))=312,LEFT($G654,10)="Unincepted"),VLOOKUP(" ULO",_312_Table3,MATCH(LEFT($B654,1),_312_Table3_ColumnLookup,0),FALSE),
  IF(AND(VALUE(LEFT($A654,3))=312,LEFT($G654,5)="Total",$B654="G "),VLOOKUP('312'!$F$80,_312_Table3,MATCH('312'!$N$16,_312_Table3_ColumnLookup,0),FALSE),
  IF(AND(VALUE(LEFT($A654,3))=312,LEFT($G654,5)="Total",$B654="O "),VLOOKUP('312'!$F$80,_312_Table3,MATCH('312'!$V$16,_312_Table3_ColumnLookup,0),FALSE),
  IF(AND(VALUE(LEFT($A654,3))=312,LEFT($G654,5)="Total",$B654="Q "),VLOOKUP('312'!$F$80,_312_Table3,MATCH('312'!$X$16,_312_Table3_ColumnLookup,0),FALSE),
  IF(AND(VALUE(LEFT($A654,3))=312,LEFT($G654,5)="Total"),VLOOKUP('312'!$F$80,_312_Table3,MATCH(LEFT($B654,1),_312_Table3_ColumnLookup,0),FALSE),
  IF(AND(VALUE(LEFT($A654,3))=312,LEN($I654)=4,$B654="G"),VLOOKUP($I654,_312_Table3,MATCH('312'!$N$16,_312_Table3_ColumnLookup,0),FALSE),
  IF(AND(VALUE(LEFT($A654,3))=312,LEN($I654)=4,$B654="O"),VLOOKUP($I654,_312_Table3,MATCH('312'!$V$16,_312_Table3_ColumnLookup,0),FALSE),
  IF(AND(VALUE(LEFT($A654,3))=312,LEN($I654)=4,$B654="Q"),VLOOKUP($I654,_312_Table3,MATCH('312'!$X$16,_312_Table3_ColumnLookup,0),FALSE),
  IF(AND(VALUE(LEFT($A654,3))=312,LEN($I654)=4),VLOOKUP($I654,_312_Table3,MATCH(LEFT($B654,1),_312_Table3_ColumnLookup,0),FALSE)
+N("312"),
  IF(VALUE(LEFT($A654,3))=313,VLOOKUP(VALUE(MID($B654,2,1)),_313_Table3,MATCH(MID($B654,1,1),_313_Table3_ColumnLookup,0),FALSE)
+N("313"),
  IF(AND(VALUE(LEFT($A654,3))=314,LEN($B654)=3),VLOOKUP(VALUE(MID($B654,2,2)),_314_Table3,MATCH(MID($B654,1,1),_314_Table3_ColumnLookup,0),FALSE),
  IF(VALUE(LEFT($A654,3))=314,VLOOKUP(VALUE(MID($B654,2,1)),_314_Table3,MATCH(MID($B654,1,1),_314_Table3_ColumnLookup,0),FALSE)
+N("314"),
""))))))))))))))))))))))))</f>
        <v>#NAME?</v>
      </c>
      <c r="G654" s="266" t="s">
        <v>1146</v>
      </c>
      <c r="H654" s="321">
        <f>IFERROR(
IF(ISERROR($D654)=FALSE,$D654,IF(ISERROR($E654)=FALSE,$E654,IF(ISERROR($F654)=FALSE,$F654
+N("012 checkboxes"),
IF(
IF(OR(LEFT($A654,9)="Syndicate",LEFT($A654,12)="NewSyndicate"),VLOOKUP($A654,'012'!$J:$ZW,MATCH("Link to button",'012'!$J$1:$ZW$1,0),0)
+N("309 checkbox"),
IF($C654="309 LCR Summary0",VLOOKUP("Notes990",'309'!$P:$ZZ,MATCH("Link to button",'309'!$P$1:$ZZ$1,0),0)
+N("313 checkboxes"),
IF($C654="313 Financial Information0LcmVsScr",IF($C654="309 LCR Summary0",VLOOKUP("LcmVsScr",'309'!$N:$ZZ,MATCH("Link to button",'309'!$N$1:$ZZ$1,0),0),
IF($C654="313 Financial Information0LcrDocAttached",IF($C654="309 LCR Summary0",VLOOKUP("LcrDocAttached",'309'!$N:$ZZ,MATCH("Link to button",'309'!$N$1:$ZZ$1,0),
0)))))))=1,TRUE,FALSE)
))),"")</f>
        <v>0</v>
      </c>
      <c r="I654" s="266">
        <v>2016</v>
      </c>
    </row>
    <row r="655" spans="1:9" s="266" customFormat="1">
      <c r="A655" s="237" t="str">
        <f>VLOOKUP($G655,CSVLookups!$B:$R,MATCH(A$1,CSVLookups!$B$1:$R$1,0),FALSE)</f>
        <v>312 Projected Solvency II Technical Provisions at Time Zero</v>
      </c>
      <c r="B655" s="237" t="str">
        <f>VLOOKUP($G655,CSVLookups!$B:$R,MATCH(B$1,CSVLookups!$B$1:$R$1,0),FALSE)</f>
        <v>F</v>
      </c>
      <c r="C655" s="238" t="str">
        <f t="shared" ref="C655:C735" si="11">IF(OR(LEFT($A655,4)="Base",LEFT($A655,4)="Synd",LEFT($A655,7)="NewSynd"),"",
IF(OR(AND(LEN($I655=0),OR(LEFT($A655,3)*1=311,LEFT($A655,3)*1=312,LEFT($A655,3)*1=313)),LEN($I655)=4),
CONCATENATE($A655,$B655,$I655,
IF(LEFT($G655,LEN("NetOfRI"))="NetOfRI","Net Insurance Claims brought forward",
IF(LEFT($G655,LEN("Adjustments"))="Adjustments","Adjustments",
IF(LEFT($G655,LEN("NewBusiness"))="NewBusiness","New Business",
IF(LEFT($G655,LEN("TotalClaims"))="TotalClaims","Total Claims",
IF(LEFT($G655,LEN("TotalAdjustments"))="TotalAdjustments","Adjustments",
IF(LEFT($G655,LEN("TotalNewBusiness"))="TotalNewBusiness","New Business",
IF(LEFT($G655,LEN("Unincepted"))="Unincepted","Unincepted",
IF(LEFT($G655,LEN("Total"))="Total","Total",
IF($G655="LcmVsScr","LcmVsScr",
IF($G655="LcrDocAttached","LcrDocAttached",
""))))))))))),CONCATENATE($A655,$B655)))</f>
        <v>312 Projected Solvency II Technical Provisions at Time ZeroF2016</v>
      </c>
      <c r="D655" s="238">
        <f>IF(AND(VALUE(LEFT($A655,3))=309,LEN($B655)=3),VLOOKUP(VALUE(MID($B655,2,2)),_309_Table1,MATCH(MID($B655,1,1),_309_Table1_ColumnLookup,0),FALSE),
  IF($C655="309 LCR SummaryA",OneYearSCR,IF($C655="309 LCR SummaryB",UltimateSCR,IF(VALUE(LEFT($A655,3))=309,VLOOKUP(VALUE(MID($B655,2,1)),_309_Table1,MATCH(MID($B655,1,1),_309_Table1_ColumnLookup,0),FALSE)
+N("309"),
  IF(VALUE(LEFT($A655,3))=310,VLOOKUP(VALUE(MID($B655,2,1)),_310_Table1,MATCH(MID($B655,1,1),_310_Table1_ColumnLookup,0),FALSE)
+N("310"),
  IF(AND(VALUE(LEFT($A655,3))=311,LEN($I655)=4),VLOOKUP($I655,_311_Table1,MATCH($B655,_311_Table1_ColumnLookup,0),FALSE),
  IF(AND(VALUE(LEFT($A655,3))=311,OR($B655="I2",$B655="J2",$B655="K2",$B655="L2")),VLOOKUP('311'!$G$58,_311_Table1,MATCH(MID($B655,1,1),_311_Table1_ColumnLookup,0),FALSE),
  IF(AND(VALUE(LEFT($A655,3))=311,RIGHT($B655,5)="Total"),VLOOKUP('311'!$G$59,_311_Table1,MATCH(MID($B655,1,1),_311_Table1_ColumnLookup,0),FALSE),
  IF(VALUE(LEFT($A655,3))=311,VLOOKUP(VALUE(MID($B655,2,1)),_311_Table1,MATCH(MID($B655,1,1),_311_Table1_ColumnLookup,0),FALSE)
+N("311"),
  IF(AND(VALUE(LEFT($A655,3))=312,LEFT($G655,10)="Unincepted",$B655="G "),VLOOKUP(" ULO",_312_Table1,MATCH('312'!$N$16,_312_Table1_ColumnLookup,0),FALSE),
  IF(AND(VALUE(LEFT($A655,3))=312,LEFT($G655,10)="Unincepted",$B655="O "),VLOOKUP(" ULO",_312_Table1,MATCH('312'!$V$16,_312_Table1_ColumnLookup,0),FALSE),
  IF(AND(VALUE(LEFT($A655,3))=312,LEFT($G655,10)="Unincepted",$B655="Q "),VLOOKUP(" ULO",_312_Table1,MATCH('312'!$X$16,_312_Table1_ColumnLookup,0),FALSE),
  IF(AND(VALUE(LEFT($A655,3))=312,LEFT($G655,10)="Unincepted"),VLOOKUP(" ULO",_312_Table1,MATCH(LEFT($B655,1),_312_Table1_ColumnLookup,0),FALSE),
  IF(AND(VALUE(LEFT($A655,3))=312,LEFT($G655,5)="Total",$B655="G "),VLOOKUP('312'!$F$80,_312_Table1,MATCH('312'!$N$16,_312_Table1_ColumnLookup,0),FALSE),
  IF(AND(VALUE(LEFT($A655,3))=312,LEFT($G655,5)="Total",$B655="O "),VLOOKUP('312'!$F$80,_312_Table1,MATCH('312'!$V$16,_312_Table1_ColumnLookup,0),FALSE),
  IF(AND(VALUE(LEFT($A655,3))=312,LEFT($G655,5)="Total",$B655="Q "),VLOOKUP('312'!$F$80,_312_Table1,MATCH('312'!$X$16,_312_Table1_ColumnLookup,0),FALSE),
  IF(AND(VALUE(LEFT($A655,3))=312,LEFT($G655,5)="Total"),VLOOKUP('312'!$F$80,_312_Table1,MATCH(LEFT($B655,1),_312_Table1_ColumnLookup,0),FALSE),
  IF(AND(VALUE(LEFT($A655,3))=312,LEN($I655)=4,$B655="G"),VLOOKUP($I655,_312_Table1,MATCH('312'!$N$16,_312_Table1_ColumnLookup,0),FALSE),
  IF(AND(VALUE(LEFT($A655,3))=312,LEN($I655)=4,$B655="O"),VLOOKUP($I655,_312_Table1,MATCH('312'!$V$16,_312_Table1_ColumnLookup,0),FALSE),
  IF(AND(VALUE(LEFT($A655,3))=312,LEN($I655)=4,$B655="Q"),VLOOKUP($I655,_312_Table1,MATCH('312'!$X$16,_312_Table1_ColumnLookup,0),FALSE),
  IF(AND(VALUE(LEFT($A655,3))=312,LEN($I655)=4),VLOOKUP($I655,_312_Table1,MATCH(LEFT($B655,1),_312_Table1_ColumnLookup,0),FALSE)
+N("312"),
  IF(VALUE(LEFT($A655,3))=313,VLOOKUP(VALUE(MID($B655,2,1)),_313_Table1,MATCH(MID($B655,1,1),_313_Table1_ColumnLookup,0),FALSE)
+N("313"),
  IF(AND(VALUE(LEFT($A655,3))=314,LEN($B655)=3),VLOOKUP(VALUE(MID($B655,2,2)),_314_Table1,MATCH(MID($B655,1,1),_314_Table1_ColumnLookup,0),FALSE),
  IF(VALUE(LEFT($A655,3))=314,VLOOKUP(VALUE(MID($B655,2,1)),_314_Table1,MATCH(MID($B655,1,1),_314_Table1_ColumnLookup,0),FALSE)
+N("314"),
""))))))))))))))))))))))))</f>
        <v>0</v>
      </c>
      <c r="E655" s="238" t="e">
        <f>IF(AND(VALUE(LEFT($A655,3))=309,LEN($B655)=3),VLOOKUP(VALUE(MID($B655,2,2)),_309_Table2,MATCH(MID($B655,1,1),_309_Table2_ColumnLookup,0),FALSE),
  IF($C655="309 LCR SummaryA",OneYearSCR,IF($C655="309 LCR SummaryB",UltimateSCR,IF(VALUE(LEFT($A655,3))=309,VLOOKUP(VALUE(MID($B655,2,1)),_309_Table2,MATCH(MID($B655,1,1),_309_Table2_ColumnLookup,0),FALSE)
+N("309"),
  IF(VALUE(LEFT($A655,3))=310,VLOOKUP(VALUE(MID($B655,2,1)),_310_Table2,MATCH(MID($B655,1,1),_310_Table2_ColumnLookup,0),FALSE)
+N("310"),
  IF(AND(VALUE(LEFT($A655,3))=311,LEN($I655)=4),VLOOKUP($I655,_311_Table2,MATCH($B655,_311_Table2_ColumnLookup,0),FALSE),
  IF(AND(VALUE(LEFT($A655,3))=311,OR($B655="I2",$B655="J2",$B655="K2",$B655="L2")),VLOOKUP('311'!$G$58,_311_Table2,MATCH(MID($B655,1,1),_311_Table2_ColumnLookup,0),FALSE),
  IF(AND(VALUE(LEFT($A655,3))=311,RIGHT($B655,5)="Total"),VLOOKUP('311'!$G$59,_311_Table2,MATCH(MID($B655,1,1),_311_Table2_ColumnLookup,0),FALSE),
  IF(VALUE(LEFT($A655,3))=311,VLOOKUP(VALUE(MID($B655,2,1)),_311_Table2,MATCH(MID($B655,1,1),_311_Table2_ColumnLookup,0),FALSE)
+N("311"),
  IF(AND(VALUE(LEFT($A655,3))=312,LEFT($G655,10)="Unincepted",$B655="G "),VLOOKUP(" ULO",_312_Table2,MATCH('312'!$N$16,_312_Table2_ColumnLookup,0),FALSE),
  IF(AND(VALUE(LEFT($A655,3))=312,LEFT($G655,10)="Unincepted",$B655="O "),VLOOKUP(" ULO",_312_Table2,MATCH('312'!$V$16,_312_Table2_ColumnLookup,0),FALSE),
  IF(AND(VALUE(LEFT($A655,3))=312,LEFT($G655,10)="Unincepted",$B655="Q "),VLOOKUP(" ULO",_312_Table2,MATCH('312'!$X$16,_312_Table2_ColumnLookup,0),FALSE),
  IF(AND(VALUE(LEFT($A655,3))=312,LEFT($G655,10)="Unincepted"),VLOOKUP(" ULO",_312_Table2,MATCH(LEFT($B655,1),_312_Table2_ColumnLookup,0),FALSE),
  IF(AND(VALUE(LEFT($A655,3))=312,LEFT($G655,5)="Total",$B655="G "),VLOOKUP('312'!$F$80,_312_Table2,MATCH('312'!$N$16,_312_Table2_ColumnLookup,0),FALSE),
  IF(AND(VALUE(LEFT($A655,3))=312,LEFT($G655,5)="Total",$B655="O "),VLOOKUP('312'!$F$80,_312_Table2,MATCH('312'!$V$16,_312_Table2_ColumnLookup,0),FALSE),
  IF(AND(VALUE(LEFT($A655,3))=312,LEFT($G655,5)="Total",$B655="Q "),VLOOKUP('312'!$F$80,_312_Table2,MATCH('312'!$X$16,_312_Table2_ColumnLookup,0),FALSE),
  IF(AND(VALUE(LEFT($A655,3))=312,LEFT($G655,5)="Total"),VLOOKUP('312'!$F$80,_312_Table2,MATCH(LEFT($B655,1),_312_Table2_ColumnLookup,0),FALSE),
  IF(AND(VALUE(LEFT($A655,3))=312,LEN($I655)=4,$B655="G"),VLOOKUP($I655,_312_Table2,MATCH('312'!$N$16,_312_Table2_ColumnLookup,0),FALSE),
  IF(AND(VALUE(LEFT($A655,3))=312,LEN($I655)=4,$B655="O"),VLOOKUP($I655,_312_Table2,MATCH('312'!$V$16,_312_Table2_ColumnLookup,0),FALSE),
  IF(AND(VALUE(LEFT($A655,3))=312,LEN($I655)=4,$B655="Q"),VLOOKUP($I655,_312_Table2,MATCH('312'!$X$16,_312_Table2_ColumnLookup,0),FALSE),
  IF(AND(VALUE(LEFT($A655,3))=312,LEN($I655)=4),VLOOKUP($I655,_312_Table2,MATCH(LEFT($B655,1),_312_Table2_ColumnLookup,0),FALSE)
+N("312"),
  IF(VALUE(LEFT($A655,3))=313,VLOOKUP(VALUE(MID($B655,2,1)),_313_Table2,MATCH(MID($B655,1,1),_313_Table2_ColumnLookup,0),FALSE)
+N("313"),
  IF(AND(VALUE(LEFT($A655,3))=314,LEN($B655)=3),VLOOKUP(VALUE(MID($B655,2,2)),_314_Table2,MATCH(MID($B655,1,1),_314_Table2_ColumnLookup,0),FALSE),
  IF(VALUE(LEFT($A655,3))=314,VLOOKUP(VALUE(MID($B655,2,1)),_314_Table2,MATCH(MID($B655,1,1),_314_Table2_ColumnLookup,0),FALSE)
+N("314"),
""))))))))))))))))))))))))</f>
        <v>#NAME?</v>
      </c>
      <c r="F655" s="238" t="e">
        <f>IF(AND(VALUE(LEFT($A655,3))=309,LEN($B655)=3),VLOOKUP(VALUE(MID($B655,2,2)),_309_Table3,MATCH(MID($B655,1,1),_309_Table3_ColumnLookup,0),FALSE),
  IF($C655="309 LCR SummaryA",OneYearSCR,IF($C655="309 LCR SummaryB",UltimateSCR,IF(VALUE(LEFT($A655,3))=309,VLOOKUP(VALUE(MID($B655,2,1)),_309_Table3,MATCH(MID($B655,1,1),_309_Table3_ColumnLookup,0),FALSE)
+N("309"),
  IF(VALUE(LEFT($A655,3))=310,VLOOKUP(VALUE(MID($B655,2,1)),_310_Table3,MATCH(MID($B655,1,1),_310_Table3_ColumnLookup,0),FALSE)
+N("310"),
  IF(AND(VALUE(LEFT($A655,3))=311,LEN($I655)=4),VLOOKUP($I655,_311_Table3,MATCH($B655,_311_Table3_ColumnLookup,0),FALSE),
  IF(AND(VALUE(LEFT($A655,3))=311,OR($B655="I2",$B655="J2",$B655="K2",$B655="L2")),VLOOKUP('311'!$G$58,_311_Table3,MATCH(MID($B655,1,1),_311_Table3_ColumnLookup,0),FALSE),
  IF(AND(VALUE(LEFT($A655,3))=311,RIGHT($B655,5)="Total"),VLOOKUP('311'!$G$59,_311_Table3,MATCH(MID($B655,1,1),_311_Table3_ColumnLookup,0),FALSE),
  IF(VALUE(LEFT($A655,3))=311,VLOOKUP(VALUE(MID($B655,2,1)),_311_Table3,MATCH(MID($B655,1,1),_311_Table3_ColumnLookup,0),FALSE)
+N("311"),
  IF(AND(VALUE(LEFT($A655,3))=312,LEFT($G655,10)="Unincepted",$B655="G "),VLOOKUP(" ULO",_312_Table3,MATCH('312'!$N$16,_312_Table3_ColumnLookup,0),FALSE),
  IF(AND(VALUE(LEFT($A655,3))=312,LEFT($G655,10)="Unincepted",$B655="O "),VLOOKUP(" ULO",_312_Table3,MATCH('312'!$V$16,_312_Table3_ColumnLookup,0),FALSE),
  IF(AND(VALUE(LEFT($A655,3))=312,LEFT($G655,10)="Unincepted",$B655="Q "),VLOOKUP(" ULO",_312_Table3,MATCH('312'!$X$16,_312_Table3_ColumnLookup,0),FALSE),
  IF(AND(VALUE(LEFT($A655,3))=312,LEFT($G655,10)="Unincepted"),VLOOKUP(" ULO",_312_Table3,MATCH(LEFT($B655,1),_312_Table3_ColumnLookup,0),FALSE),
  IF(AND(VALUE(LEFT($A655,3))=312,LEFT($G655,5)="Total",$B655="G "),VLOOKUP('312'!$F$80,_312_Table3,MATCH('312'!$N$16,_312_Table3_ColumnLookup,0),FALSE),
  IF(AND(VALUE(LEFT($A655,3))=312,LEFT($G655,5)="Total",$B655="O "),VLOOKUP('312'!$F$80,_312_Table3,MATCH('312'!$V$16,_312_Table3_ColumnLookup,0),FALSE),
  IF(AND(VALUE(LEFT($A655,3))=312,LEFT($G655,5)="Total",$B655="Q "),VLOOKUP('312'!$F$80,_312_Table3,MATCH('312'!$X$16,_312_Table3_ColumnLookup,0),FALSE),
  IF(AND(VALUE(LEFT($A655,3))=312,LEFT($G655,5)="Total"),VLOOKUP('312'!$F$80,_312_Table3,MATCH(LEFT($B655,1),_312_Table3_ColumnLookup,0),FALSE),
  IF(AND(VALUE(LEFT($A655,3))=312,LEN($I655)=4,$B655="G"),VLOOKUP($I655,_312_Table3,MATCH('312'!$N$16,_312_Table3_ColumnLookup,0),FALSE),
  IF(AND(VALUE(LEFT($A655,3))=312,LEN($I655)=4,$B655="O"),VLOOKUP($I655,_312_Table3,MATCH('312'!$V$16,_312_Table3_ColumnLookup,0),FALSE),
  IF(AND(VALUE(LEFT($A655,3))=312,LEN($I655)=4,$B655="Q"),VLOOKUP($I655,_312_Table3,MATCH('312'!$X$16,_312_Table3_ColumnLookup,0),FALSE),
  IF(AND(VALUE(LEFT($A655,3))=312,LEN($I655)=4),VLOOKUP($I655,_312_Table3,MATCH(LEFT($B655,1),_312_Table3_ColumnLookup,0),FALSE)
+N("312"),
  IF(VALUE(LEFT($A655,3))=313,VLOOKUP(VALUE(MID($B655,2,1)),_313_Table3,MATCH(MID($B655,1,1),_313_Table3_ColumnLookup,0),FALSE)
+N("313"),
  IF(AND(VALUE(LEFT($A655,3))=314,LEN($B655)=3),VLOOKUP(VALUE(MID($B655,2,2)),_314_Table3,MATCH(MID($B655,1,1),_314_Table3_ColumnLookup,0),FALSE),
  IF(VALUE(LEFT($A655,3))=314,VLOOKUP(VALUE(MID($B655,2,1)),_314_Table3,MATCH(MID($B655,1,1),_314_Table3_ColumnLookup,0),FALSE)
+N("314"),
""))))))))))))))))))))))))</f>
        <v>#NAME?</v>
      </c>
      <c r="G655" s="266" t="s">
        <v>1148</v>
      </c>
      <c r="H655" s="321">
        <f>IFERROR(
IF(ISERROR($D655)=FALSE,$D655,IF(ISERROR($E655)=FALSE,$E655,IF(ISERROR($F655)=FALSE,$F655
+N("012 checkboxes"),
IF(
IF(OR(LEFT($A655,9)="Syndicate",LEFT($A655,12)="NewSyndicate"),VLOOKUP($A655,'012'!$J:$ZW,MATCH("Link to button",'012'!$J$1:$ZW$1,0),0)
+N("309 checkbox"),
IF($C655="309 LCR Summary0",VLOOKUP("Notes990",'309'!$P:$ZZ,MATCH("Link to button",'309'!$P$1:$ZZ$1,0),0)
+N("313 checkboxes"),
IF($C655="313 Financial Information0LcmVsScr",IF($C655="309 LCR Summary0",VLOOKUP("LcmVsScr",'309'!$N:$ZZ,MATCH("Link to button",'309'!$N$1:$ZZ$1,0),0),
IF($C655="313 Financial Information0LcrDocAttached",IF($C655="309 LCR Summary0",VLOOKUP("LcrDocAttached",'309'!$N:$ZZ,MATCH("Link to button",'309'!$N$1:$ZZ$1,0),
0)))))))=1,TRUE,FALSE)
))),"")</f>
        <v>0</v>
      </c>
      <c r="I655" s="266">
        <v>2016</v>
      </c>
    </row>
    <row r="656" spans="1:9" s="266" customFormat="1">
      <c r="A656" s="237" t="str">
        <f>VLOOKUP($G656,CSVLookups!$B:$R,MATCH(A$1,CSVLookups!$B$1:$R$1,0),FALSE)</f>
        <v>312 Projected Solvency II Technical Provisions at Time Zero</v>
      </c>
      <c r="B656" s="237" t="str">
        <f>VLOOKUP($G656,CSVLookups!$B:$R,MATCH(B$1,CSVLookups!$B$1:$R$1,0),FALSE)</f>
        <v>G</v>
      </c>
      <c r="C656" s="238" t="str">
        <f t="shared" si="11"/>
        <v>312 Projected Solvency II Technical Provisions at Time ZeroG2016</v>
      </c>
      <c r="D656" s="238">
        <f>IF(AND(VALUE(LEFT($A656,3))=309,LEN($B656)=3),VLOOKUP(VALUE(MID($B656,2,2)),_309_Table1,MATCH(MID($B656,1,1),_309_Table1_ColumnLookup,0),FALSE),
  IF($C656="309 LCR SummaryA",OneYearSCR,IF($C656="309 LCR SummaryB",UltimateSCR,IF(VALUE(LEFT($A656,3))=309,VLOOKUP(VALUE(MID($B656,2,1)),_309_Table1,MATCH(MID($B656,1,1),_309_Table1_ColumnLookup,0),FALSE)
+N("309"),
  IF(VALUE(LEFT($A656,3))=310,VLOOKUP(VALUE(MID($B656,2,1)),_310_Table1,MATCH(MID($B656,1,1),_310_Table1_ColumnLookup,0),FALSE)
+N("310"),
  IF(AND(VALUE(LEFT($A656,3))=311,LEN($I656)=4),VLOOKUP($I656,_311_Table1,MATCH($B656,_311_Table1_ColumnLookup,0),FALSE),
  IF(AND(VALUE(LEFT($A656,3))=311,OR($B656="I2",$B656="J2",$B656="K2",$B656="L2")),VLOOKUP('311'!$G$58,_311_Table1,MATCH(MID($B656,1,1),_311_Table1_ColumnLookup,0),FALSE),
  IF(AND(VALUE(LEFT($A656,3))=311,RIGHT($B656,5)="Total"),VLOOKUP('311'!$G$59,_311_Table1,MATCH(MID($B656,1,1),_311_Table1_ColumnLookup,0),FALSE),
  IF(VALUE(LEFT($A656,3))=311,VLOOKUP(VALUE(MID($B656,2,1)),_311_Table1,MATCH(MID($B656,1,1),_311_Table1_ColumnLookup,0),FALSE)
+N("311"),
  IF(AND(VALUE(LEFT($A656,3))=312,LEFT($G656,10)="Unincepted",$B656="G "),VLOOKUP(" ULO",_312_Table1,MATCH('312'!$N$16,_312_Table1_ColumnLookup,0),FALSE),
  IF(AND(VALUE(LEFT($A656,3))=312,LEFT($G656,10)="Unincepted",$B656="O "),VLOOKUP(" ULO",_312_Table1,MATCH('312'!$V$16,_312_Table1_ColumnLookup,0),FALSE),
  IF(AND(VALUE(LEFT($A656,3))=312,LEFT($G656,10)="Unincepted",$B656="Q "),VLOOKUP(" ULO",_312_Table1,MATCH('312'!$X$16,_312_Table1_ColumnLookup,0),FALSE),
  IF(AND(VALUE(LEFT($A656,3))=312,LEFT($G656,10)="Unincepted"),VLOOKUP(" ULO",_312_Table1,MATCH(LEFT($B656,1),_312_Table1_ColumnLookup,0),FALSE),
  IF(AND(VALUE(LEFT($A656,3))=312,LEFT($G656,5)="Total",$B656="G "),VLOOKUP('312'!$F$80,_312_Table1,MATCH('312'!$N$16,_312_Table1_ColumnLookup,0),FALSE),
  IF(AND(VALUE(LEFT($A656,3))=312,LEFT($G656,5)="Total",$B656="O "),VLOOKUP('312'!$F$80,_312_Table1,MATCH('312'!$V$16,_312_Table1_ColumnLookup,0),FALSE),
  IF(AND(VALUE(LEFT($A656,3))=312,LEFT($G656,5)="Total",$B656="Q "),VLOOKUP('312'!$F$80,_312_Table1,MATCH('312'!$X$16,_312_Table1_ColumnLookup,0),FALSE),
  IF(AND(VALUE(LEFT($A656,3))=312,LEFT($G656,5)="Total"),VLOOKUP('312'!$F$80,_312_Table1,MATCH(LEFT($B656,1),_312_Table1_ColumnLookup,0),FALSE),
  IF(AND(VALUE(LEFT($A656,3))=312,LEN($I656)=4,$B656="G"),VLOOKUP($I656,_312_Table1,MATCH('312'!$N$16,_312_Table1_ColumnLookup,0),FALSE),
  IF(AND(VALUE(LEFT($A656,3))=312,LEN($I656)=4,$B656="O"),VLOOKUP($I656,_312_Table1,MATCH('312'!$V$16,_312_Table1_ColumnLookup,0),FALSE),
  IF(AND(VALUE(LEFT($A656,3))=312,LEN($I656)=4,$B656="Q"),VLOOKUP($I656,_312_Table1,MATCH('312'!$X$16,_312_Table1_ColumnLookup,0),FALSE),
  IF(AND(VALUE(LEFT($A656,3))=312,LEN($I656)=4),VLOOKUP($I656,_312_Table1,MATCH(LEFT($B656,1),_312_Table1_ColumnLookup,0),FALSE)
+N("312"),
  IF(VALUE(LEFT($A656,3))=313,VLOOKUP(VALUE(MID($B656,2,1)),_313_Table1,MATCH(MID($B656,1,1),_313_Table1_ColumnLookup,0),FALSE)
+N("313"),
  IF(AND(VALUE(LEFT($A656,3))=314,LEN($B656)=3),VLOOKUP(VALUE(MID($B656,2,2)),_314_Table1,MATCH(MID($B656,1,1),_314_Table1_ColumnLookup,0),FALSE),
  IF(VALUE(LEFT($A656,3))=314,VLOOKUP(VALUE(MID($B656,2,1)),_314_Table1,MATCH(MID($B656,1,1),_314_Table1_ColumnLookup,0),FALSE)
+N("314"),
""))))))))))))))))))))))))</f>
        <v>0</v>
      </c>
      <c r="E656" s="238" t="e">
        <f>IF(AND(VALUE(LEFT($A656,3))=309,LEN($B656)=3),VLOOKUP(VALUE(MID($B656,2,2)),_309_Table2,MATCH(MID($B656,1,1),_309_Table2_ColumnLookup,0),FALSE),
  IF($C656="309 LCR SummaryA",OneYearSCR,IF($C656="309 LCR SummaryB",UltimateSCR,IF(VALUE(LEFT($A656,3))=309,VLOOKUP(VALUE(MID($B656,2,1)),_309_Table2,MATCH(MID($B656,1,1),_309_Table2_ColumnLookup,0),FALSE)
+N("309"),
  IF(VALUE(LEFT($A656,3))=310,VLOOKUP(VALUE(MID($B656,2,1)),_310_Table2,MATCH(MID($B656,1,1),_310_Table2_ColumnLookup,0),FALSE)
+N("310"),
  IF(AND(VALUE(LEFT($A656,3))=311,LEN($I656)=4),VLOOKUP($I656,_311_Table2,MATCH($B656,_311_Table2_ColumnLookup,0),FALSE),
  IF(AND(VALUE(LEFT($A656,3))=311,OR($B656="I2",$B656="J2",$B656="K2",$B656="L2")),VLOOKUP('311'!$G$58,_311_Table2,MATCH(MID($B656,1,1),_311_Table2_ColumnLookup,0),FALSE),
  IF(AND(VALUE(LEFT($A656,3))=311,RIGHT($B656,5)="Total"),VLOOKUP('311'!$G$59,_311_Table2,MATCH(MID($B656,1,1),_311_Table2_ColumnLookup,0),FALSE),
  IF(VALUE(LEFT($A656,3))=311,VLOOKUP(VALUE(MID($B656,2,1)),_311_Table2,MATCH(MID($B656,1,1),_311_Table2_ColumnLookup,0),FALSE)
+N("311"),
  IF(AND(VALUE(LEFT($A656,3))=312,LEFT($G656,10)="Unincepted",$B656="G "),VLOOKUP(" ULO",_312_Table2,MATCH('312'!$N$16,_312_Table2_ColumnLookup,0),FALSE),
  IF(AND(VALUE(LEFT($A656,3))=312,LEFT($G656,10)="Unincepted",$B656="O "),VLOOKUP(" ULO",_312_Table2,MATCH('312'!$V$16,_312_Table2_ColumnLookup,0),FALSE),
  IF(AND(VALUE(LEFT($A656,3))=312,LEFT($G656,10)="Unincepted",$B656="Q "),VLOOKUP(" ULO",_312_Table2,MATCH('312'!$X$16,_312_Table2_ColumnLookup,0),FALSE),
  IF(AND(VALUE(LEFT($A656,3))=312,LEFT($G656,10)="Unincepted"),VLOOKUP(" ULO",_312_Table2,MATCH(LEFT($B656,1),_312_Table2_ColumnLookup,0),FALSE),
  IF(AND(VALUE(LEFT($A656,3))=312,LEFT($G656,5)="Total",$B656="G "),VLOOKUP('312'!$F$80,_312_Table2,MATCH('312'!$N$16,_312_Table2_ColumnLookup,0),FALSE),
  IF(AND(VALUE(LEFT($A656,3))=312,LEFT($G656,5)="Total",$B656="O "),VLOOKUP('312'!$F$80,_312_Table2,MATCH('312'!$V$16,_312_Table2_ColumnLookup,0),FALSE),
  IF(AND(VALUE(LEFT($A656,3))=312,LEFT($G656,5)="Total",$B656="Q "),VLOOKUP('312'!$F$80,_312_Table2,MATCH('312'!$X$16,_312_Table2_ColumnLookup,0),FALSE),
  IF(AND(VALUE(LEFT($A656,3))=312,LEFT($G656,5)="Total"),VLOOKUP('312'!$F$80,_312_Table2,MATCH(LEFT($B656,1),_312_Table2_ColumnLookup,0),FALSE),
  IF(AND(VALUE(LEFT($A656,3))=312,LEN($I656)=4,$B656="G"),VLOOKUP($I656,_312_Table2,MATCH('312'!$N$16,_312_Table2_ColumnLookup,0),FALSE),
  IF(AND(VALUE(LEFT($A656,3))=312,LEN($I656)=4,$B656="O"),VLOOKUP($I656,_312_Table2,MATCH('312'!$V$16,_312_Table2_ColumnLookup,0),FALSE),
  IF(AND(VALUE(LEFT($A656,3))=312,LEN($I656)=4,$B656="Q"),VLOOKUP($I656,_312_Table2,MATCH('312'!$X$16,_312_Table2_ColumnLookup,0),FALSE),
  IF(AND(VALUE(LEFT($A656,3))=312,LEN($I656)=4),VLOOKUP($I656,_312_Table2,MATCH(LEFT($B656,1),_312_Table2_ColumnLookup,0),FALSE)
+N("312"),
  IF(VALUE(LEFT($A656,3))=313,VLOOKUP(VALUE(MID($B656,2,1)),_313_Table2,MATCH(MID($B656,1,1),_313_Table2_ColumnLookup,0),FALSE)
+N("313"),
  IF(AND(VALUE(LEFT($A656,3))=314,LEN($B656)=3),VLOOKUP(VALUE(MID($B656,2,2)),_314_Table2,MATCH(MID($B656,1,1),_314_Table2_ColumnLookup,0),FALSE),
  IF(VALUE(LEFT($A656,3))=314,VLOOKUP(VALUE(MID($B656,2,1)),_314_Table2,MATCH(MID($B656,1,1),_314_Table2_ColumnLookup,0),FALSE)
+N("314"),
""))))))))))))))))))))))))</f>
        <v>#NAME?</v>
      </c>
      <c r="F656" s="238" t="e">
        <f>IF(AND(VALUE(LEFT($A656,3))=309,LEN($B656)=3),VLOOKUP(VALUE(MID($B656,2,2)),_309_Table3,MATCH(MID($B656,1,1),_309_Table3_ColumnLookup,0),FALSE),
  IF($C656="309 LCR SummaryA",OneYearSCR,IF($C656="309 LCR SummaryB",UltimateSCR,IF(VALUE(LEFT($A656,3))=309,VLOOKUP(VALUE(MID($B656,2,1)),_309_Table3,MATCH(MID($B656,1,1),_309_Table3_ColumnLookup,0),FALSE)
+N("309"),
  IF(VALUE(LEFT($A656,3))=310,VLOOKUP(VALUE(MID($B656,2,1)),_310_Table3,MATCH(MID($B656,1,1),_310_Table3_ColumnLookup,0),FALSE)
+N("310"),
  IF(AND(VALUE(LEFT($A656,3))=311,LEN($I656)=4),VLOOKUP($I656,_311_Table3,MATCH($B656,_311_Table3_ColumnLookup,0),FALSE),
  IF(AND(VALUE(LEFT($A656,3))=311,OR($B656="I2",$B656="J2",$B656="K2",$B656="L2")),VLOOKUP('311'!$G$58,_311_Table3,MATCH(MID($B656,1,1),_311_Table3_ColumnLookup,0),FALSE),
  IF(AND(VALUE(LEFT($A656,3))=311,RIGHT($B656,5)="Total"),VLOOKUP('311'!$G$59,_311_Table3,MATCH(MID($B656,1,1),_311_Table3_ColumnLookup,0),FALSE),
  IF(VALUE(LEFT($A656,3))=311,VLOOKUP(VALUE(MID($B656,2,1)),_311_Table3,MATCH(MID($B656,1,1),_311_Table3_ColumnLookup,0),FALSE)
+N("311"),
  IF(AND(VALUE(LEFT($A656,3))=312,LEFT($G656,10)="Unincepted",$B656="G "),VLOOKUP(" ULO",_312_Table3,MATCH('312'!$N$16,_312_Table3_ColumnLookup,0),FALSE),
  IF(AND(VALUE(LEFT($A656,3))=312,LEFT($G656,10)="Unincepted",$B656="O "),VLOOKUP(" ULO",_312_Table3,MATCH('312'!$V$16,_312_Table3_ColumnLookup,0),FALSE),
  IF(AND(VALUE(LEFT($A656,3))=312,LEFT($G656,10)="Unincepted",$B656="Q "),VLOOKUP(" ULO",_312_Table3,MATCH('312'!$X$16,_312_Table3_ColumnLookup,0),FALSE),
  IF(AND(VALUE(LEFT($A656,3))=312,LEFT($G656,10)="Unincepted"),VLOOKUP(" ULO",_312_Table3,MATCH(LEFT($B656,1),_312_Table3_ColumnLookup,0),FALSE),
  IF(AND(VALUE(LEFT($A656,3))=312,LEFT($G656,5)="Total",$B656="G "),VLOOKUP('312'!$F$80,_312_Table3,MATCH('312'!$N$16,_312_Table3_ColumnLookup,0),FALSE),
  IF(AND(VALUE(LEFT($A656,3))=312,LEFT($G656,5)="Total",$B656="O "),VLOOKUP('312'!$F$80,_312_Table3,MATCH('312'!$V$16,_312_Table3_ColumnLookup,0),FALSE),
  IF(AND(VALUE(LEFT($A656,3))=312,LEFT($G656,5)="Total",$B656="Q "),VLOOKUP('312'!$F$80,_312_Table3,MATCH('312'!$X$16,_312_Table3_ColumnLookup,0),FALSE),
  IF(AND(VALUE(LEFT($A656,3))=312,LEFT($G656,5)="Total"),VLOOKUP('312'!$F$80,_312_Table3,MATCH(LEFT($B656,1),_312_Table3_ColumnLookup,0),FALSE),
  IF(AND(VALUE(LEFT($A656,3))=312,LEN($I656)=4,$B656="G"),VLOOKUP($I656,_312_Table3,MATCH('312'!$N$16,_312_Table3_ColumnLookup,0),FALSE),
  IF(AND(VALUE(LEFT($A656,3))=312,LEN($I656)=4,$B656="O"),VLOOKUP($I656,_312_Table3,MATCH('312'!$V$16,_312_Table3_ColumnLookup,0),FALSE),
  IF(AND(VALUE(LEFT($A656,3))=312,LEN($I656)=4,$B656="Q"),VLOOKUP($I656,_312_Table3,MATCH('312'!$X$16,_312_Table3_ColumnLookup,0),FALSE),
  IF(AND(VALUE(LEFT($A656,3))=312,LEN($I656)=4),VLOOKUP($I656,_312_Table3,MATCH(LEFT($B656,1),_312_Table3_ColumnLookup,0),FALSE)
+N("312"),
  IF(VALUE(LEFT($A656,3))=313,VLOOKUP(VALUE(MID($B656,2,1)),_313_Table3,MATCH(MID($B656,1,1),_313_Table3_ColumnLookup,0),FALSE)
+N("313"),
  IF(AND(VALUE(LEFT($A656,3))=314,LEN($B656)=3),VLOOKUP(VALUE(MID($B656,2,2)),_314_Table3,MATCH(MID($B656,1,1),_314_Table3_ColumnLookup,0),FALSE),
  IF(VALUE(LEFT($A656,3))=314,VLOOKUP(VALUE(MID($B656,2,1)),_314_Table3,MATCH(MID($B656,1,1),_314_Table3_ColumnLookup,0),FALSE)
+N("314"),
""))))))))))))))))))))))))</f>
        <v>#NAME?</v>
      </c>
      <c r="G656" s="266" t="s">
        <v>1150</v>
      </c>
      <c r="H656" s="321">
        <f>IFERROR(
IF(ISERROR($D656)=FALSE,$D656,IF(ISERROR($E656)=FALSE,$E656,IF(ISERROR($F656)=FALSE,$F656
+N("012 checkboxes"),
IF(
IF(OR(LEFT($A656,9)="Syndicate",LEFT($A656,12)="NewSyndicate"),VLOOKUP($A656,'012'!$J:$ZW,MATCH("Link to button",'012'!$J$1:$ZW$1,0),0)
+N("309 checkbox"),
IF($C656="309 LCR Summary0",VLOOKUP("Notes990",'309'!$P:$ZZ,MATCH("Link to button",'309'!$P$1:$ZZ$1,0),0)
+N("313 checkboxes"),
IF($C656="313 Financial Information0LcmVsScr",IF($C656="309 LCR Summary0",VLOOKUP("LcmVsScr",'309'!$N:$ZZ,MATCH("Link to button",'309'!$N$1:$ZZ$1,0),0),
IF($C656="313 Financial Information0LcrDocAttached",IF($C656="309 LCR Summary0",VLOOKUP("LcrDocAttached",'309'!$N:$ZZ,MATCH("Link to button",'309'!$N$1:$ZZ$1,0),
0)))))))=1,TRUE,FALSE)
))),"")</f>
        <v>0</v>
      </c>
      <c r="I656" s="266">
        <v>2016</v>
      </c>
    </row>
    <row r="657" spans="1:9" s="266" customFormat="1">
      <c r="A657" s="237" t="str">
        <f>VLOOKUP($G657,CSVLookups!$B:$R,MATCH(A$1,CSVLookups!$B$1:$R$1,0),FALSE)</f>
        <v>312 Projected Solvency II Technical Provisions at Time Zero</v>
      </c>
      <c r="B657" s="237" t="str">
        <f>VLOOKUP($G657,CSVLookups!$B:$R,MATCH(B$1,CSVLookups!$B$1:$R$1,0),FALSE)</f>
        <v>H</v>
      </c>
      <c r="C657" s="238" t="str">
        <f t="shared" si="11"/>
        <v>312 Projected Solvency II Technical Provisions at Time ZeroH2016</v>
      </c>
      <c r="D657" s="238">
        <f>IF(AND(VALUE(LEFT($A657,3))=309,LEN($B657)=3),VLOOKUP(VALUE(MID($B657,2,2)),_309_Table1,MATCH(MID($B657,1,1),_309_Table1_ColumnLookup,0),FALSE),
  IF($C657="309 LCR SummaryA",OneYearSCR,IF($C657="309 LCR SummaryB",UltimateSCR,IF(VALUE(LEFT($A657,3))=309,VLOOKUP(VALUE(MID($B657,2,1)),_309_Table1,MATCH(MID($B657,1,1),_309_Table1_ColumnLookup,0),FALSE)
+N("309"),
  IF(VALUE(LEFT($A657,3))=310,VLOOKUP(VALUE(MID($B657,2,1)),_310_Table1,MATCH(MID($B657,1,1),_310_Table1_ColumnLookup,0),FALSE)
+N("310"),
  IF(AND(VALUE(LEFT($A657,3))=311,LEN($I657)=4),VLOOKUP($I657,_311_Table1,MATCH($B657,_311_Table1_ColumnLookup,0),FALSE),
  IF(AND(VALUE(LEFT($A657,3))=311,OR($B657="I2",$B657="J2",$B657="K2",$B657="L2")),VLOOKUP('311'!$G$58,_311_Table1,MATCH(MID($B657,1,1),_311_Table1_ColumnLookup,0),FALSE),
  IF(AND(VALUE(LEFT($A657,3))=311,RIGHT($B657,5)="Total"),VLOOKUP('311'!$G$59,_311_Table1,MATCH(MID($B657,1,1),_311_Table1_ColumnLookup,0),FALSE),
  IF(VALUE(LEFT($A657,3))=311,VLOOKUP(VALUE(MID($B657,2,1)),_311_Table1,MATCH(MID($B657,1,1),_311_Table1_ColumnLookup,0),FALSE)
+N("311"),
  IF(AND(VALUE(LEFT($A657,3))=312,LEFT($G657,10)="Unincepted",$B657="G "),VLOOKUP(" ULO",_312_Table1,MATCH('312'!$N$16,_312_Table1_ColumnLookup,0),FALSE),
  IF(AND(VALUE(LEFT($A657,3))=312,LEFT($G657,10)="Unincepted",$B657="O "),VLOOKUP(" ULO",_312_Table1,MATCH('312'!$V$16,_312_Table1_ColumnLookup,0),FALSE),
  IF(AND(VALUE(LEFT($A657,3))=312,LEFT($G657,10)="Unincepted",$B657="Q "),VLOOKUP(" ULO",_312_Table1,MATCH('312'!$X$16,_312_Table1_ColumnLookup,0),FALSE),
  IF(AND(VALUE(LEFT($A657,3))=312,LEFT($G657,10)="Unincepted"),VLOOKUP(" ULO",_312_Table1,MATCH(LEFT($B657,1),_312_Table1_ColumnLookup,0),FALSE),
  IF(AND(VALUE(LEFT($A657,3))=312,LEFT($G657,5)="Total",$B657="G "),VLOOKUP('312'!$F$80,_312_Table1,MATCH('312'!$N$16,_312_Table1_ColumnLookup,0),FALSE),
  IF(AND(VALUE(LEFT($A657,3))=312,LEFT($G657,5)="Total",$B657="O "),VLOOKUP('312'!$F$80,_312_Table1,MATCH('312'!$V$16,_312_Table1_ColumnLookup,0),FALSE),
  IF(AND(VALUE(LEFT($A657,3))=312,LEFT($G657,5)="Total",$B657="Q "),VLOOKUP('312'!$F$80,_312_Table1,MATCH('312'!$X$16,_312_Table1_ColumnLookup,0),FALSE),
  IF(AND(VALUE(LEFT($A657,3))=312,LEFT($G657,5)="Total"),VLOOKUP('312'!$F$80,_312_Table1,MATCH(LEFT($B657,1),_312_Table1_ColumnLookup,0),FALSE),
  IF(AND(VALUE(LEFT($A657,3))=312,LEN($I657)=4,$B657="G"),VLOOKUP($I657,_312_Table1,MATCH('312'!$N$16,_312_Table1_ColumnLookup,0),FALSE),
  IF(AND(VALUE(LEFT($A657,3))=312,LEN($I657)=4,$B657="O"),VLOOKUP($I657,_312_Table1,MATCH('312'!$V$16,_312_Table1_ColumnLookup,0),FALSE),
  IF(AND(VALUE(LEFT($A657,3))=312,LEN($I657)=4,$B657="Q"),VLOOKUP($I657,_312_Table1,MATCH('312'!$X$16,_312_Table1_ColumnLookup,0),FALSE),
  IF(AND(VALUE(LEFT($A657,3))=312,LEN($I657)=4),VLOOKUP($I657,_312_Table1,MATCH(LEFT($B657,1),_312_Table1_ColumnLookup,0),FALSE)
+N("312"),
  IF(VALUE(LEFT($A657,3))=313,VLOOKUP(VALUE(MID($B657,2,1)),_313_Table1,MATCH(MID($B657,1,1),_313_Table1_ColumnLookup,0),FALSE)
+N("313"),
  IF(AND(VALUE(LEFT($A657,3))=314,LEN($B657)=3),VLOOKUP(VALUE(MID($B657,2,2)),_314_Table1,MATCH(MID($B657,1,1),_314_Table1_ColumnLookup,0),FALSE),
  IF(VALUE(LEFT($A657,3))=314,VLOOKUP(VALUE(MID($B657,2,1)),_314_Table1,MATCH(MID($B657,1,1),_314_Table1_ColumnLookup,0),FALSE)
+N("314"),
""))))))))))))))))))))))))</f>
        <v>0</v>
      </c>
      <c r="E657" s="238" t="e">
        <f>IF(AND(VALUE(LEFT($A657,3))=309,LEN($B657)=3),VLOOKUP(VALUE(MID($B657,2,2)),_309_Table2,MATCH(MID($B657,1,1),_309_Table2_ColumnLookup,0),FALSE),
  IF($C657="309 LCR SummaryA",OneYearSCR,IF($C657="309 LCR SummaryB",UltimateSCR,IF(VALUE(LEFT($A657,3))=309,VLOOKUP(VALUE(MID($B657,2,1)),_309_Table2,MATCH(MID($B657,1,1),_309_Table2_ColumnLookup,0),FALSE)
+N("309"),
  IF(VALUE(LEFT($A657,3))=310,VLOOKUP(VALUE(MID($B657,2,1)),_310_Table2,MATCH(MID($B657,1,1),_310_Table2_ColumnLookup,0),FALSE)
+N("310"),
  IF(AND(VALUE(LEFT($A657,3))=311,LEN($I657)=4),VLOOKUP($I657,_311_Table2,MATCH($B657,_311_Table2_ColumnLookup,0),FALSE),
  IF(AND(VALUE(LEFT($A657,3))=311,OR($B657="I2",$B657="J2",$B657="K2",$B657="L2")),VLOOKUP('311'!$G$58,_311_Table2,MATCH(MID($B657,1,1),_311_Table2_ColumnLookup,0),FALSE),
  IF(AND(VALUE(LEFT($A657,3))=311,RIGHT($B657,5)="Total"),VLOOKUP('311'!$G$59,_311_Table2,MATCH(MID($B657,1,1),_311_Table2_ColumnLookup,0),FALSE),
  IF(VALUE(LEFT($A657,3))=311,VLOOKUP(VALUE(MID($B657,2,1)),_311_Table2,MATCH(MID($B657,1,1),_311_Table2_ColumnLookup,0),FALSE)
+N("311"),
  IF(AND(VALUE(LEFT($A657,3))=312,LEFT($G657,10)="Unincepted",$B657="G "),VLOOKUP(" ULO",_312_Table2,MATCH('312'!$N$16,_312_Table2_ColumnLookup,0),FALSE),
  IF(AND(VALUE(LEFT($A657,3))=312,LEFT($G657,10)="Unincepted",$B657="O "),VLOOKUP(" ULO",_312_Table2,MATCH('312'!$V$16,_312_Table2_ColumnLookup,0),FALSE),
  IF(AND(VALUE(LEFT($A657,3))=312,LEFT($G657,10)="Unincepted",$B657="Q "),VLOOKUP(" ULO",_312_Table2,MATCH('312'!$X$16,_312_Table2_ColumnLookup,0),FALSE),
  IF(AND(VALUE(LEFT($A657,3))=312,LEFT($G657,10)="Unincepted"),VLOOKUP(" ULO",_312_Table2,MATCH(LEFT($B657,1),_312_Table2_ColumnLookup,0),FALSE),
  IF(AND(VALUE(LEFT($A657,3))=312,LEFT($G657,5)="Total",$B657="G "),VLOOKUP('312'!$F$80,_312_Table2,MATCH('312'!$N$16,_312_Table2_ColumnLookup,0),FALSE),
  IF(AND(VALUE(LEFT($A657,3))=312,LEFT($G657,5)="Total",$B657="O "),VLOOKUP('312'!$F$80,_312_Table2,MATCH('312'!$V$16,_312_Table2_ColumnLookup,0),FALSE),
  IF(AND(VALUE(LEFT($A657,3))=312,LEFT($G657,5)="Total",$B657="Q "),VLOOKUP('312'!$F$80,_312_Table2,MATCH('312'!$X$16,_312_Table2_ColumnLookup,0),FALSE),
  IF(AND(VALUE(LEFT($A657,3))=312,LEFT($G657,5)="Total"),VLOOKUP('312'!$F$80,_312_Table2,MATCH(LEFT($B657,1),_312_Table2_ColumnLookup,0),FALSE),
  IF(AND(VALUE(LEFT($A657,3))=312,LEN($I657)=4,$B657="G"),VLOOKUP($I657,_312_Table2,MATCH('312'!$N$16,_312_Table2_ColumnLookup,0),FALSE),
  IF(AND(VALUE(LEFT($A657,3))=312,LEN($I657)=4,$B657="O"),VLOOKUP($I657,_312_Table2,MATCH('312'!$V$16,_312_Table2_ColumnLookup,0),FALSE),
  IF(AND(VALUE(LEFT($A657,3))=312,LEN($I657)=4,$B657="Q"),VLOOKUP($I657,_312_Table2,MATCH('312'!$X$16,_312_Table2_ColumnLookup,0),FALSE),
  IF(AND(VALUE(LEFT($A657,3))=312,LEN($I657)=4),VLOOKUP($I657,_312_Table2,MATCH(LEFT($B657,1),_312_Table2_ColumnLookup,0),FALSE)
+N("312"),
  IF(VALUE(LEFT($A657,3))=313,VLOOKUP(VALUE(MID($B657,2,1)),_313_Table2,MATCH(MID($B657,1,1),_313_Table2_ColumnLookup,0),FALSE)
+N("313"),
  IF(AND(VALUE(LEFT($A657,3))=314,LEN($B657)=3),VLOOKUP(VALUE(MID($B657,2,2)),_314_Table2,MATCH(MID($B657,1,1),_314_Table2_ColumnLookup,0),FALSE),
  IF(VALUE(LEFT($A657,3))=314,VLOOKUP(VALUE(MID($B657,2,1)),_314_Table2,MATCH(MID($B657,1,1),_314_Table2_ColumnLookup,0),FALSE)
+N("314"),
""))))))))))))))))))))))))</f>
        <v>#NAME?</v>
      </c>
      <c r="F657" s="238" t="e">
        <f>IF(AND(VALUE(LEFT($A657,3))=309,LEN($B657)=3),VLOOKUP(VALUE(MID($B657,2,2)),_309_Table3,MATCH(MID($B657,1,1),_309_Table3_ColumnLookup,0),FALSE),
  IF($C657="309 LCR SummaryA",OneYearSCR,IF($C657="309 LCR SummaryB",UltimateSCR,IF(VALUE(LEFT($A657,3))=309,VLOOKUP(VALUE(MID($B657,2,1)),_309_Table3,MATCH(MID($B657,1,1),_309_Table3_ColumnLookup,0),FALSE)
+N("309"),
  IF(VALUE(LEFT($A657,3))=310,VLOOKUP(VALUE(MID($B657,2,1)),_310_Table3,MATCH(MID($B657,1,1),_310_Table3_ColumnLookup,0),FALSE)
+N("310"),
  IF(AND(VALUE(LEFT($A657,3))=311,LEN($I657)=4),VLOOKUP($I657,_311_Table3,MATCH($B657,_311_Table3_ColumnLookup,0),FALSE),
  IF(AND(VALUE(LEFT($A657,3))=311,OR($B657="I2",$B657="J2",$B657="K2",$B657="L2")),VLOOKUP('311'!$G$58,_311_Table3,MATCH(MID($B657,1,1),_311_Table3_ColumnLookup,0),FALSE),
  IF(AND(VALUE(LEFT($A657,3))=311,RIGHT($B657,5)="Total"),VLOOKUP('311'!$G$59,_311_Table3,MATCH(MID($B657,1,1),_311_Table3_ColumnLookup,0),FALSE),
  IF(VALUE(LEFT($A657,3))=311,VLOOKUP(VALUE(MID($B657,2,1)),_311_Table3,MATCH(MID($B657,1,1),_311_Table3_ColumnLookup,0),FALSE)
+N("311"),
  IF(AND(VALUE(LEFT($A657,3))=312,LEFT($G657,10)="Unincepted",$B657="G "),VLOOKUP(" ULO",_312_Table3,MATCH('312'!$N$16,_312_Table3_ColumnLookup,0),FALSE),
  IF(AND(VALUE(LEFT($A657,3))=312,LEFT($G657,10)="Unincepted",$B657="O "),VLOOKUP(" ULO",_312_Table3,MATCH('312'!$V$16,_312_Table3_ColumnLookup,0),FALSE),
  IF(AND(VALUE(LEFT($A657,3))=312,LEFT($G657,10)="Unincepted",$B657="Q "),VLOOKUP(" ULO",_312_Table3,MATCH('312'!$X$16,_312_Table3_ColumnLookup,0),FALSE),
  IF(AND(VALUE(LEFT($A657,3))=312,LEFT($G657,10)="Unincepted"),VLOOKUP(" ULO",_312_Table3,MATCH(LEFT($B657,1),_312_Table3_ColumnLookup,0),FALSE),
  IF(AND(VALUE(LEFT($A657,3))=312,LEFT($G657,5)="Total",$B657="G "),VLOOKUP('312'!$F$80,_312_Table3,MATCH('312'!$N$16,_312_Table3_ColumnLookup,0),FALSE),
  IF(AND(VALUE(LEFT($A657,3))=312,LEFT($G657,5)="Total",$B657="O "),VLOOKUP('312'!$F$80,_312_Table3,MATCH('312'!$V$16,_312_Table3_ColumnLookup,0),FALSE),
  IF(AND(VALUE(LEFT($A657,3))=312,LEFT($G657,5)="Total",$B657="Q "),VLOOKUP('312'!$F$80,_312_Table3,MATCH('312'!$X$16,_312_Table3_ColumnLookup,0),FALSE),
  IF(AND(VALUE(LEFT($A657,3))=312,LEFT($G657,5)="Total"),VLOOKUP('312'!$F$80,_312_Table3,MATCH(LEFT($B657,1),_312_Table3_ColumnLookup,0),FALSE),
  IF(AND(VALUE(LEFT($A657,3))=312,LEN($I657)=4,$B657="G"),VLOOKUP($I657,_312_Table3,MATCH('312'!$N$16,_312_Table3_ColumnLookup,0),FALSE),
  IF(AND(VALUE(LEFT($A657,3))=312,LEN($I657)=4,$B657="O"),VLOOKUP($I657,_312_Table3,MATCH('312'!$V$16,_312_Table3_ColumnLookup,0),FALSE),
  IF(AND(VALUE(LEFT($A657,3))=312,LEN($I657)=4,$B657="Q"),VLOOKUP($I657,_312_Table3,MATCH('312'!$X$16,_312_Table3_ColumnLookup,0),FALSE),
  IF(AND(VALUE(LEFT($A657,3))=312,LEN($I657)=4),VLOOKUP($I657,_312_Table3,MATCH(LEFT($B657,1),_312_Table3_ColumnLookup,0),FALSE)
+N("312"),
  IF(VALUE(LEFT($A657,3))=313,VLOOKUP(VALUE(MID($B657,2,1)),_313_Table3,MATCH(MID($B657,1,1),_313_Table3_ColumnLookup,0),FALSE)
+N("313"),
  IF(AND(VALUE(LEFT($A657,3))=314,LEN($B657)=3),VLOOKUP(VALUE(MID($B657,2,2)),_314_Table3,MATCH(MID($B657,1,1),_314_Table3_ColumnLookup,0),FALSE),
  IF(VALUE(LEFT($A657,3))=314,VLOOKUP(VALUE(MID($B657,2,1)),_314_Table3,MATCH(MID($B657,1,1),_314_Table3_ColumnLookup,0),FALSE)
+N("314"),
""))))))))))))))))))))))))</f>
        <v>#NAME?</v>
      </c>
      <c r="G657" s="266" t="s">
        <v>1151</v>
      </c>
      <c r="H657" s="321">
        <f>IFERROR(
IF(ISERROR($D657)=FALSE,$D657,IF(ISERROR($E657)=FALSE,$E657,IF(ISERROR($F657)=FALSE,$F657
+N("012 checkboxes"),
IF(
IF(OR(LEFT($A657,9)="Syndicate",LEFT($A657,12)="NewSyndicate"),VLOOKUP($A657,'012'!$J:$ZW,MATCH("Link to button",'012'!$J$1:$ZW$1,0),0)
+N("309 checkbox"),
IF($C657="309 LCR Summary0",VLOOKUP("Notes990",'309'!$P:$ZZ,MATCH("Link to button",'309'!$P$1:$ZZ$1,0),0)
+N("313 checkboxes"),
IF($C657="313 Financial Information0LcmVsScr",IF($C657="309 LCR Summary0",VLOOKUP("LcmVsScr",'309'!$N:$ZZ,MATCH("Link to button",'309'!$N$1:$ZZ$1,0),0),
IF($C657="313 Financial Information0LcrDocAttached",IF($C657="309 LCR Summary0",VLOOKUP("LcrDocAttached",'309'!$N:$ZZ,MATCH("Link to button",'309'!$N$1:$ZZ$1,0),
0)))))))=1,TRUE,FALSE)
))),"")</f>
        <v>0</v>
      </c>
      <c r="I657" s="266">
        <v>2016</v>
      </c>
    </row>
    <row r="658" spans="1:9" s="266" customFormat="1">
      <c r="A658" s="237" t="str">
        <f>VLOOKUP($G658,CSVLookups!$B:$R,MATCH(A$1,CSVLookups!$B$1:$R$1,0),FALSE)</f>
        <v>312 Projected Solvency II Technical Provisions at Time Zero</v>
      </c>
      <c r="B658" s="237" t="str">
        <f>VLOOKUP($G658,CSVLookups!$B:$R,MATCH(B$1,CSVLookups!$B$1:$R$1,0),FALSE)</f>
        <v>I</v>
      </c>
      <c r="C658" s="238" t="str">
        <f t="shared" si="11"/>
        <v>312 Projected Solvency II Technical Provisions at Time ZeroI2016</v>
      </c>
      <c r="D658" s="238">
        <f>IF(AND(VALUE(LEFT($A658,3))=309,LEN($B658)=3),VLOOKUP(VALUE(MID($B658,2,2)),_309_Table1,MATCH(MID($B658,1,1),_309_Table1_ColumnLookup,0),FALSE),
  IF($C658="309 LCR SummaryA",OneYearSCR,IF($C658="309 LCR SummaryB",UltimateSCR,IF(VALUE(LEFT($A658,3))=309,VLOOKUP(VALUE(MID($B658,2,1)),_309_Table1,MATCH(MID($B658,1,1),_309_Table1_ColumnLookup,0),FALSE)
+N("309"),
  IF(VALUE(LEFT($A658,3))=310,VLOOKUP(VALUE(MID($B658,2,1)),_310_Table1,MATCH(MID($B658,1,1),_310_Table1_ColumnLookup,0),FALSE)
+N("310"),
  IF(AND(VALUE(LEFT($A658,3))=311,LEN($I658)=4),VLOOKUP($I658,_311_Table1,MATCH($B658,_311_Table1_ColumnLookup,0),FALSE),
  IF(AND(VALUE(LEFT($A658,3))=311,OR($B658="I2",$B658="J2",$B658="K2",$B658="L2")),VLOOKUP('311'!$G$58,_311_Table1,MATCH(MID($B658,1,1),_311_Table1_ColumnLookup,0),FALSE),
  IF(AND(VALUE(LEFT($A658,3))=311,RIGHT($B658,5)="Total"),VLOOKUP('311'!$G$59,_311_Table1,MATCH(MID($B658,1,1),_311_Table1_ColumnLookup,0),FALSE),
  IF(VALUE(LEFT($A658,3))=311,VLOOKUP(VALUE(MID($B658,2,1)),_311_Table1,MATCH(MID($B658,1,1),_311_Table1_ColumnLookup,0),FALSE)
+N("311"),
  IF(AND(VALUE(LEFT($A658,3))=312,LEFT($G658,10)="Unincepted",$B658="G "),VLOOKUP(" ULO",_312_Table1,MATCH('312'!$N$16,_312_Table1_ColumnLookup,0),FALSE),
  IF(AND(VALUE(LEFT($A658,3))=312,LEFT($G658,10)="Unincepted",$B658="O "),VLOOKUP(" ULO",_312_Table1,MATCH('312'!$V$16,_312_Table1_ColumnLookup,0),FALSE),
  IF(AND(VALUE(LEFT($A658,3))=312,LEFT($G658,10)="Unincepted",$B658="Q "),VLOOKUP(" ULO",_312_Table1,MATCH('312'!$X$16,_312_Table1_ColumnLookup,0),FALSE),
  IF(AND(VALUE(LEFT($A658,3))=312,LEFT($G658,10)="Unincepted"),VLOOKUP(" ULO",_312_Table1,MATCH(LEFT($B658,1),_312_Table1_ColumnLookup,0),FALSE),
  IF(AND(VALUE(LEFT($A658,3))=312,LEFT($G658,5)="Total",$B658="G "),VLOOKUP('312'!$F$80,_312_Table1,MATCH('312'!$N$16,_312_Table1_ColumnLookup,0),FALSE),
  IF(AND(VALUE(LEFT($A658,3))=312,LEFT($G658,5)="Total",$B658="O "),VLOOKUP('312'!$F$80,_312_Table1,MATCH('312'!$V$16,_312_Table1_ColumnLookup,0),FALSE),
  IF(AND(VALUE(LEFT($A658,3))=312,LEFT($G658,5)="Total",$B658="Q "),VLOOKUP('312'!$F$80,_312_Table1,MATCH('312'!$X$16,_312_Table1_ColumnLookup,0),FALSE),
  IF(AND(VALUE(LEFT($A658,3))=312,LEFT($G658,5)="Total"),VLOOKUP('312'!$F$80,_312_Table1,MATCH(LEFT($B658,1),_312_Table1_ColumnLookup,0),FALSE),
  IF(AND(VALUE(LEFT($A658,3))=312,LEN($I658)=4,$B658="G"),VLOOKUP($I658,_312_Table1,MATCH('312'!$N$16,_312_Table1_ColumnLookup,0),FALSE),
  IF(AND(VALUE(LEFT($A658,3))=312,LEN($I658)=4,$B658="O"),VLOOKUP($I658,_312_Table1,MATCH('312'!$V$16,_312_Table1_ColumnLookup,0),FALSE),
  IF(AND(VALUE(LEFT($A658,3))=312,LEN($I658)=4,$B658="Q"),VLOOKUP($I658,_312_Table1,MATCH('312'!$X$16,_312_Table1_ColumnLookup,0),FALSE),
  IF(AND(VALUE(LEFT($A658,3))=312,LEN($I658)=4),VLOOKUP($I658,_312_Table1,MATCH(LEFT($B658,1),_312_Table1_ColumnLookup,0),FALSE)
+N("312"),
  IF(VALUE(LEFT($A658,3))=313,VLOOKUP(VALUE(MID($B658,2,1)),_313_Table1,MATCH(MID($B658,1,1),_313_Table1_ColumnLookup,0),FALSE)
+N("313"),
  IF(AND(VALUE(LEFT($A658,3))=314,LEN($B658)=3),VLOOKUP(VALUE(MID($B658,2,2)),_314_Table1,MATCH(MID($B658,1,1),_314_Table1_ColumnLookup,0),FALSE),
  IF(VALUE(LEFT($A658,3))=314,VLOOKUP(VALUE(MID($B658,2,1)),_314_Table1,MATCH(MID($B658,1,1),_314_Table1_ColumnLookup,0),FALSE)
+N("314"),
""))))))))))))))))))))))))</f>
        <v>0</v>
      </c>
      <c r="E658" s="238" t="e">
        <f>IF(AND(VALUE(LEFT($A658,3))=309,LEN($B658)=3),VLOOKUP(VALUE(MID($B658,2,2)),_309_Table2,MATCH(MID($B658,1,1),_309_Table2_ColumnLookup,0),FALSE),
  IF($C658="309 LCR SummaryA",OneYearSCR,IF($C658="309 LCR SummaryB",UltimateSCR,IF(VALUE(LEFT($A658,3))=309,VLOOKUP(VALUE(MID($B658,2,1)),_309_Table2,MATCH(MID($B658,1,1),_309_Table2_ColumnLookup,0),FALSE)
+N("309"),
  IF(VALUE(LEFT($A658,3))=310,VLOOKUP(VALUE(MID($B658,2,1)),_310_Table2,MATCH(MID($B658,1,1),_310_Table2_ColumnLookup,0),FALSE)
+N("310"),
  IF(AND(VALUE(LEFT($A658,3))=311,LEN($I658)=4),VLOOKUP($I658,_311_Table2,MATCH($B658,_311_Table2_ColumnLookup,0),FALSE),
  IF(AND(VALUE(LEFT($A658,3))=311,OR($B658="I2",$B658="J2",$B658="K2",$B658="L2")),VLOOKUP('311'!$G$58,_311_Table2,MATCH(MID($B658,1,1),_311_Table2_ColumnLookup,0),FALSE),
  IF(AND(VALUE(LEFT($A658,3))=311,RIGHT($B658,5)="Total"),VLOOKUP('311'!$G$59,_311_Table2,MATCH(MID($B658,1,1),_311_Table2_ColumnLookup,0),FALSE),
  IF(VALUE(LEFT($A658,3))=311,VLOOKUP(VALUE(MID($B658,2,1)),_311_Table2,MATCH(MID($B658,1,1),_311_Table2_ColumnLookup,0),FALSE)
+N("311"),
  IF(AND(VALUE(LEFT($A658,3))=312,LEFT($G658,10)="Unincepted",$B658="G "),VLOOKUP(" ULO",_312_Table2,MATCH('312'!$N$16,_312_Table2_ColumnLookup,0),FALSE),
  IF(AND(VALUE(LEFT($A658,3))=312,LEFT($G658,10)="Unincepted",$B658="O "),VLOOKUP(" ULO",_312_Table2,MATCH('312'!$V$16,_312_Table2_ColumnLookup,0),FALSE),
  IF(AND(VALUE(LEFT($A658,3))=312,LEFT($G658,10)="Unincepted",$B658="Q "),VLOOKUP(" ULO",_312_Table2,MATCH('312'!$X$16,_312_Table2_ColumnLookup,0),FALSE),
  IF(AND(VALUE(LEFT($A658,3))=312,LEFT($G658,10)="Unincepted"),VLOOKUP(" ULO",_312_Table2,MATCH(LEFT($B658,1),_312_Table2_ColumnLookup,0),FALSE),
  IF(AND(VALUE(LEFT($A658,3))=312,LEFT($G658,5)="Total",$B658="G "),VLOOKUP('312'!$F$80,_312_Table2,MATCH('312'!$N$16,_312_Table2_ColumnLookup,0),FALSE),
  IF(AND(VALUE(LEFT($A658,3))=312,LEFT($G658,5)="Total",$B658="O "),VLOOKUP('312'!$F$80,_312_Table2,MATCH('312'!$V$16,_312_Table2_ColumnLookup,0),FALSE),
  IF(AND(VALUE(LEFT($A658,3))=312,LEFT($G658,5)="Total",$B658="Q "),VLOOKUP('312'!$F$80,_312_Table2,MATCH('312'!$X$16,_312_Table2_ColumnLookup,0),FALSE),
  IF(AND(VALUE(LEFT($A658,3))=312,LEFT($G658,5)="Total"),VLOOKUP('312'!$F$80,_312_Table2,MATCH(LEFT($B658,1),_312_Table2_ColumnLookup,0),FALSE),
  IF(AND(VALUE(LEFT($A658,3))=312,LEN($I658)=4,$B658="G"),VLOOKUP($I658,_312_Table2,MATCH('312'!$N$16,_312_Table2_ColumnLookup,0),FALSE),
  IF(AND(VALUE(LEFT($A658,3))=312,LEN($I658)=4,$B658="O"),VLOOKUP($I658,_312_Table2,MATCH('312'!$V$16,_312_Table2_ColumnLookup,0),FALSE),
  IF(AND(VALUE(LEFT($A658,3))=312,LEN($I658)=4,$B658="Q"),VLOOKUP($I658,_312_Table2,MATCH('312'!$X$16,_312_Table2_ColumnLookup,0),FALSE),
  IF(AND(VALUE(LEFT($A658,3))=312,LEN($I658)=4),VLOOKUP($I658,_312_Table2,MATCH(LEFT($B658,1),_312_Table2_ColumnLookup,0),FALSE)
+N("312"),
  IF(VALUE(LEFT($A658,3))=313,VLOOKUP(VALUE(MID($B658,2,1)),_313_Table2,MATCH(MID($B658,1,1),_313_Table2_ColumnLookup,0),FALSE)
+N("313"),
  IF(AND(VALUE(LEFT($A658,3))=314,LEN($B658)=3),VLOOKUP(VALUE(MID($B658,2,2)),_314_Table2,MATCH(MID($B658,1,1),_314_Table2_ColumnLookup,0),FALSE),
  IF(VALUE(LEFT($A658,3))=314,VLOOKUP(VALUE(MID($B658,2,1)),_314_Table2,MATCH(MID($B658,1,1),_314_Table2_ColumnLookup,0),FALSE)
+N("314"),
""))))))))))))))))))))))))</f>
        <v>#NAME?</v>
      </c>
      <c r="F658" s="238" t="e">
        <f>IF(AND(VALUE(LEFT($A658,3))=309,LEN($B658)=3),VLOOKUP(VALUE(MID($B658,2,2)),_309_Table3,MATCH(MID($B658,1,1),_309_Table3_ColumnLookup,0),FALSE),
  IF($C658="309 LCR SummaryA",OneYearSCR,IF($C658="309 LCR SummaryB",UltimateSCR,IF(VALUE(LEFT($A658,3))=309,VLOOKUP(VALUE(MID($B658,2,1)),_309_Table3,MATCH(MID($B658,1,1),_309_Table3_ColumnLookup,0),FALSE)
+N("309"),
  IF(VALUE(LEFT($A658,3))=310,VLOOKUP(VALUE(MID($B658,2,1)),_310_Table3,MATCH(MID($B658,1,1),_310_Table3_ColumnLookup,0),FALSE)
+N("310"),
  IF(AND(VALUE(LEFT($A658,3))=311,LEN($I658)=4),VLOOKUP($I658,_311_Table3,MATCH($B658,_311_Table3_ColumnLookup,0),FALSE),
  IF(AND(VALUE(LEFT($A658,3))=311,OR($B658="I2",$B658="J2",$B658="K2",$B658="L2")),VLOOKUP('311'!$G$58,_311_Table3,MATCH(MID($B658,1,1),_311_Table3_ColumnLookup,0),FALSE),
  IF(AND(VALUE(LEFT($A658,3))=311,RIGHT($B658,5)="Total"),VLOOKUP('311'!$G$59,_311_Table3,MATCH(MID($B658,1,1),_311_Table3_ColumnLookup,0),FALSE),
  IF(VALUE(LEFT($A658,3))=311,VLOOKUP(VALUE(MID($B658,2,1)),_311_Table3,MATCH(MID($B658,1,1),_311_Table3_ColumnLookup,0),FALSE)
+N("311"),
  IF(AND(VALUE(LEFT($A658,3))=312,LEFT($G658,10)="Unincepted",$B658="G "),VLOOKUP(" ULO",_312_Table3,MATCH('312'!$N$16,_312_Table3_ColumnLookup,0),FALSE),
  IF(AND(VALUE(LEFT($A658,3))=312,LEFT($G658,10)="Unincepted",$B658="O "),VLOOKUP(" ULO",_312_Table3,MATCH('312'!$V$16,_312_Table3_ColumnLookup,0),FALSE),
  IF(AND(VALUE(LEFT($A658,3))=312,LEFT($G658,10)="Unincepted",$B658="Q "),VLOOKUP(" ULO",_312_Table3,MATCH('312'!$X$16,_312_Table3_ColumnLookup,0),FALSE),
  IF(AND(VALUE(LEFT($A658,3))=312,LEFT($G658,10)="Unincepted"),VLOOKUP(" ULO",_312_Table3,MATCH(LEFT($B658,1),_312_Table3_ColumnLookup,0),FALSE),
  IF(AND(VALUE(LEFT($A658,3))=312,LEFT($G658,5)="Total",$B658="G "),VLOOKUP('312'!$F$80,_312_Table3,MATCH('312'!$N$16,_312_Table3_ColumnLookup,0),FALSE),
  IF(AND(VALUE(LEFT($A658,3))=312,LEFT($G658,5)="Total",$B658="O "),VLOOKUP('312'!$F$80,_312_Table3,MATCH('312'!$V$16,_312_Table3_ColumnLookup,0),FALSE),
  IF(AND(VALUE(LEFT($A658,3))=312,LEFT($G658,5)="Total",$B658="Q "),VLOOKUP('312'!$F$80,_312_Table3,MATCH('312'!$X$16,_312_Table3_ColumnLookup,0),FALSE),
  IF(AND(VALUE(LEFT($A658,3))=312,LEFT($G658,5)="Total"),VLOOKUP('312'!$F$80,_312_Table3,MATCH(LEFT($B658,1),_312_Table3_ColumnLookup,0),FALSE),
  IF(AND(VALUE(LEFT($A658,3))=312,LEN($I658)=4,$B658="G"),VLOOKUP($I658,_312_Table3,MATCH('312'!$N$16,_312_Table3_ColumnLookup,0),FALSE),
  IF(AND(VALUE(LEFT($A658,3))=312,LEN($I658)=4,$B658="O"),VLOOKUP($I658,_312_Table3,MATCH('312'!$V$16,_312_Table3_ColumnLookup,0),FALSE),
  IF(AND(VALUE(LEFT($A658,3))=312,LEN($I658)=4,$B658="Q"),VLOOKUP($I658,_312_Table3,MATCH('312'!$X$16,_312_Table3_ColumnLookup,0),FALSE),
  IF(AND(VALUE(LEFT($A658,3))=312,LEN($I658)=4),VLOOKUP($I658,_312_Table3,MATCH(LEFT($B658,1),_312_Table3_ColumnLookup,0),FALSE)
+N("312"),
  IF(VALUE(LEFT($A658,3))=313,VLOOKUP(VALUE(MID($B658,2,1)),_313_Table3,MATCH(MID($B658,1,1),_313_Table3_ColumnLookup,0),FALSE)
+N("313"),
  IF(AND(VALUE(LEFT($A658,3))=314,LEN($B658)=3),VLOOKUP(VALUE(MID($B658,2,2)),_314_Table3,MATCH(MID($B658,1,1),_314_Table3_ColumnLookup,0),FALSE),
  IF(VALUE(LEFT($A658,3))=314,VLOOKUP(VALUE(MID($B658,2,1)),_314_Table3,MATCH(MID($B658,1,1),_314_Table3_ColumnLookup,0),FALSE)
+N("314"),
""))))))))))))))))))))))))</f>
        <v>#NAME?</v>
      </c>
      <c r="G658" s="266" t="s">
        <v>1152</v>
      </c>
      <c r="H658" s="321">
        <f>IFERROR(
IF(ISERROR($D658)=FALSE,$D658,IF(ISERROR($E658)=FALSE,$E658,IF(ISERROR($F658)=FALSE,$F658
+N("012 checkboxes"),
IF(
IF(OR(LEFT($A658,9)="Syndicate",LEFT($A658,12)="NewSyndicate"),VLOOKUP($A658,'012'!$J:$ZW,MATCH("Link to button",'012'!$J$1:$ZW$1,0),0)
+N("309 checkbox"),
IF($C658="309 LCR Summary0",VLOOKUP("Notes990",'309'!$P:$ZZ,MATCH("Link to button",'309'!$P$1:$ZZ$1,0),0)
+N("313 checkboxes"),
IF($C658="313 Financial Information0LcmVsScr",IF($C658="309 LCR Summary0",VLOOKUP("LcmVsScr",'309'!$N:$ZZ,MATCH("Link to button",'309'!$N$1:$ZZ$1,0),0),
IF($C658="313 Financial Information0LcrDocAttached",IF($C658="309 LCR Summary0",VLOOKUP("LcrDocAttached",'309'!$N:$ZZ,MATCH("Link to button",'309'!$N$1:$ZZ$1,0),
0)))))))=1,TRUE,FALSE)
))),"")</f>
        <v>0</v>
      </c>
      <c r="I658" s="266">
        <v>2016</v>
      </c>
    </row>
    <row r="659" spans="1:9" s="266" customFormat="1">
      <c r="A659" s="237" t="str">
        <f>VLOOKUP($G659,CSVLookups!$B:$R,MATCH(A$1,CSVLookups!$B$1:$R$1,0),FALSE)</f>
        <v>312 Projected Solvency II Technical Provisions at Time Zero</v>
      </c>
      <c r="B659" s="237" t="str">
        <f>VLOOKUP($G659,CSVLookups!$B:$R,MATCH(B$1,CSVLookups!$B$1:$R$1,0),FALSE)</f>
        <v>J</v>
      </c>
      <c r="C659" s="238" t="str">
        <f t="shared" si="11"/>
        <v>312 Projected Solvency II Technical Provisions at Time ZeroJ2016</v>
      </c>
      <c r="D659" s="238">
        <f>IF(AND(VALUE(LEFT($A659,3))=309,LEN($B659)=3),VLOOKUP(VALUE(MID($B659,2,2)),_309_Table1,MATCH(MID($B659,1,1),_309_Table1_ColumnLookup,0),FALSE),
  IF($C659="309 LCR SummaryA",OneYearSCR,IF($C659="309 LCR SummaryB",UltimateSCR,IF(VALUE(LEFT($A659,3))=309,VLOOKUP(VALUE(MID($B659,2,1)),_309_Table1,MATCH(MID($B659,1,1),_309_Table1_ColumnLookup,0),FALSE)
+N("309"),
  IF(VALUE(LEFT($A659,3))=310,VLOOKUP(VALUE(MID($B659,2,1)),_310_Table1,MATCH(MID($B659,1,1),_310_Table1_ColumnLookup,0),FALSE)
+N("310"),
  IF(AND(VALUE(LEFT($A659,3))=311,LEN($I659)=4),VLOOKUP($I659,_311_Table1,MATCH($B659,_311_Table1_ColumnLookup,0),FALSE),
  IF(AND(VALUE(LEFT($A659,3))=311,OR($B659="I2",$B659="J2",$B659="K2",$B659="L2")),VLOOKUP('311'!$G$58,_311_Table1,MATCH(MID($B659,1,1),_311_Table1_ColumnLookup,0),FALSE),
  IF(AND(VALUE(LEFT($A659,3))=311,RIGHT($B659,5)="Total"),VLOOKUP('311'!$G$59,_311_Table1,MATCH(MID($B659,1,1),_311_Table1_ColumnLookup,0),FALSE),
  IF(VALUE(LEFT($A659,3))=311,VLOOKUP(VALUE(MID($B659,2,1)),_311_Table1,MATCH(MID($B659,1,1),_311_Table1_ColumnLookup,0),FALSE)
+N("311"),
  IF(AND(VALUE(LEFT($A659,3))=312,LEFT($G659,10)="Unincepted",$B659="G "),VLOOKUP(" ULO",_312_Table1,MATCH('312'!$N$16,_312_Table1_ColumnLookup,0),FALSE),
  IF(AND(VALUE(LEFT($A659,3))=312,LEFT($G659,10)="Unincepted",$B659="O "),VLOOKUP(" ULO",_312_Table1,MATCH('312'!$V$16,_312_Table1_ColumnLookup,0),FALSE),
  IF(AND(VALUE(LEFT($A659,3))=312,LEFT($G659,10)="Unincepted",$B659="Q "),VLOOKUP(" ULO",_312_Table1,MATCH('312'!$X$16,_312_Table1_ColumnLookup,0),FALSE),
  IF(AND(VALUE(LEFT($A659,3))=312,LEFT($G659,10)="Unincepted"),VLOOKUP(" ULO",_312_Table1,MATCH(LEFT($B659,1),_312_Table1_ColumnLookup,0),FALSE),
  IF(AND(VALUE(LEFT($A659,3))=312,LEFT($G659,5)="Total",$B659="G "),VLOOKUP('312'!$F$80,_312_Table1,MATCH('312'!$N$16,_312_Table1_ColumnLookup,0),FALSE),
  IF(AND(VALUE(LEFT($A659,3))=312,LEFT($G659,5)="Total",$B659="O "),VLOOKUP('312'!$F$80,_312_Table1,MATCH('312'!$V$16,_312_Table1_ColumnLookup,0),FALSE),
  IF(AND(VALUE(LEFT($A659,3))=312,LEFT($G659,5)="Total",$B659="Q "),VLOOKUP('312'!$F$80,_312_Table1,MATCH('312'!$X$16,_312_Table1_ColumnLookup,0),FALSE),
  IF(AND(VALUE(LEFT($A659,3))=312,LEFT($G659,5)="Total"),VLOOKUP('312'!$F$80,_312_Table1,MATCH(LEFT($B659,1),_312_Table1_ColumnLookup,0),FALSE),
  IF(AND(VALUE(LEFT($A659,3))=312,LEN($I659)=4,$B659="G"),VLOOKUP($I659,_312_Table1,MATCH('312'!$N$16,_312_Table1_ColumnLookup,0),FALSE),
  IF(AND(VALUE(LEFT($A659,3))=312,LEN($I659)=4,$B659="O"),VLOOKUP($I659,_312_Table1,MATCH('312'!$V$16,_312_Table1_ColumnLookup,0),FALSE),
  IF(AND(VALUE(LEFT($A659,3))=312,LEN($I659)=4,$B659="Q"),VLOOKUP($I659,_312_Table1,MATCH('312'!$X$16,_312_Table1_ColumnLookup,0),FALSE),
  IF(AND(VALUE(LEFT($A659,3))=312,LEN($I659)=4),VLOOKUP($I659,_312_Table1,MATCH(LEFT($B659,1),_312_Table1_ColumnLookup,0),FALSE)
+N("312"),
  IF(VALUE(LEFT($A659,3))=313,VLOOKUP(VALUE(MID($B659,2,1)),_313_Table1,MATCH(MID($B659,1,1),_313_Table1_ColumnLookup,0),FALSE)
+N("313"),
  IF(AND(VALUE(LEFT($A659,3))=314,LEN($B659)=3),VLOOKUP(VALUE(MID($B659,2,2)),_314_Table1,MATCH(MID($B659,1,1),_314_Table1_ColumnLookup,0),FALSE),
  IF(VALUE(LEFT($A659,3))=314,VLOOKUP(VALUE(MID($B659,2,1)),_314_Table1,MATCH(MID($B659,1,1),_314_Table1_ColumnLookup,0),FALSE)
+N("314"),
""))))))))))))))))))))))))</f>
        <v>0</v>
      </c>
      <c r="E659" s="238" t="e">
        <f>IF(AND(VALUE(LEFT($A659,3))=309,LEN($B659)=3),VLOOKUP(VALUE(MID($B659,2,2)),_309_Table2,MATCH(MID($B659,1,1),_309_Table2_ColumnLookup,0),FALSE),
  IF($C659="309 LCR SummaryA",OneYearSCR,IF($C659="309 LCR SummaryB",UltimateSCR,IF(VALUE(LEFT($A659,3))=309,VLOOKUP(VALUE(MID($B659,2,1)),_309_Table2,MATCH(MID($B659,1,1),_309_Table2_ColumnLookup,0),FALSE)
+N("309"),
  IF(VALUE(LEFT($A659,3))=310,VLOOKUP(VALUE(MID($B659,2,1)),_310_Table2,MATCH(MID($B659,1,1),_310_Table2_ColumnLookup,0),FALSE)
+N("310"),
  IF(AND(VALUE(LEFT($A659,3))=311,LEN($I659)=4),VLOOKUP($I659,_311_Table2,MATCH($B659,_311_Table2_ColumnLookup,0),FALSE),
  IF(AND(VALUE(LEFT($A659,3))=311,OR($B659="I2",$B659="J2",$B659="K2",$B659="L2")),VLOOKUP('311'!$G$58,_311_Table2,MATCH(MID($B659,1,1),_311_Table2_ColumnLookup,0),FALSE),
  IF(AND(VALUE(LEFT($A659,3))=311,RIGHT($B659,5)="Total"),VLOOKUP('311'!$G$59,_311_Table2,MATCH(MID($B659,1,1),_311_Table2_ColumnLookup,0),FALSE),
  IF(VALUE(LEFT($A659,3))=311,VLOOKUP(VALUE(MID($B659,2,1)),_311_Table2,MATCH(MID($B659,1,1),_311_Table2_ColumnLookup,0),FALSE)
+N("311"),
  IF(AND(VALUE(LEFT($A659,3))=312,LEFT($G659,10)="Unincepted",$B659="G "),VLOOKUP(" ULO",_312_Table2,MATCH('312'!$N$16,_312_Table2_ColumnLookup,0),FALSE),
  IF(AND(VALUE(LEFT($A659,3))=312,LEFT($G659,10)="Unincepted",$B659="O "),VLOOKUP(" ULO",_312_Table2,MATCH('312'!$V$16,_312_Table2_ColumnLookup,0),FALSE),
  IF(AND(VALUE(LEFT($A659,3))=312,LEFT($G659,10)="Unincepted",$B659="Q "),VLOOKUP(" ULO",_312_Table2,MATCH('312'!$X$16,_312_Table2_ColumnLookup,0),FALSE),
  IF(AND(VALUE(LEFT($A659,3))=312,LEFT($G659,10)="Unincepted"),VLOOKUP(" ULO",_312_Table2,MATCH(LEFT($B659,1),_312_Table2_ColumnLookup,0),FALSE),
  IF(AND(VALUE(LEFT($A659,3))=312,LEFT($G659,5)="Total",$B659="G "),VLOOKUP('312'!$F$80,_312_Table2,MATCH('312'!$N$16,_312_Table2_ColumnLookup,0),FALSE),
  IF(AND(VALUE(LEFT($A659,3))=312,LEFT($G659,5)="Total",$B659="O "),VLOOKUP('312'!$F$80,_312_Table2,MATCH('312'!$V$16,_312_Table2_ColumnLookup,0),FALSE),
  IF(AND(VALUE(LEFT($A659,3))=312,LEFT($G659,5)="Total",$B659="Q "),VLOOKUP('312'!$F$80,_312_Table2,MATCH('312'!$X$16,_312_Table2_ColumnLookup,0),FALSE),
  IF(AND(VALUE(LEFT($A659,3))=312,LEFT($G659,5)="Total"),VLOOKUP('312'!$F$80,_312_Table2,MATCH(LEFT($B659,1),_312_Table2_ColumnLookup,0),FALSE),
  IF(AND(VALUE(LEFT($A659,3))=312,LEN($I659)=4,$B659="G"),VLOOKUP($I659,_312_Table2,MATCH('312'!$N$16,_312_Table2_ColumnLookup,0),FALSE),
  IF(AND(VALUE(LEFT($A659,3))=312,LEN($I659)=4,$B659="O"),VLOOKUP($I659,_312_Table2,MATCH('312'!$V$16,_312_Table2_ColumnLookup,0),FALSE),
  IF(AND(VALUE(LEFT($A659,3))=312,LEN($I659)=4,$B659="Q"),VLOOKUP($I659,_312_Table2,MATCH('312'!$X$16,_312_Table2_ColumnLookup,0),FALSE),
  IF(AND(VALUE(LEFT($A659,3))=312,LEN($I659)=4),VLOOKUP($I659,_312_Table2,MATCH(LEFT($B659,1),_312_Table2_ColumnLookup,0),FALSE)
+N("312"),
  IF(VALUE(LEFT($A659,3))=313,VLOOKUP(VALUE(MID($B659,2,1)),_313_Table2,MATCH(MID($B659,1,1),_313_Table2_ColumnLookup,0),FALSE)
+N("313"),
  IF(AND(VALUE(LEFT($A659,3))=314,LEN($B659)=3),VLOOKUP(VALUE(MID($B659,2,2)),_314_Table2,MATCH(MID($B659,1,1),_314_Table2_ColumnLookup,0),FALSE),
  IF(VALUE(LEFT($A659,3))=314,VLOOKUP(VALUE(MID($B659,2,1)),_314_Table2,MATCH(MID($B659,1,1),_314_Table2_ColumnLookup,0),FALSE)
+N("314"),
""))))))))))))))))))))))))</f>
        <v>#NAME?</v>
      </c>
      <c r="F659" s="238" t="e">
        <f>IF(AND(VALUE(LEFT($A659,3))=309,LEN($B659)=3),VLOOKUP(VALUE(MID($B659,2,2)),_309_Table3,MATCH(MID($B659,1,1),_309_Table3_ColumnLookup,0),FALSE),
  IF($C659="309 LCR SummaryA",OneYearSCR,IF($C659="309 LCR SummaryB",UltimateSCR,IF(VALUE(LEFT($A659,3))=309,VLOOKUP(VALUE(MID($B659,2,1)),_309_Table3,MATCH(MID($B659,1,1),_309_Table3_ColumnLookup,0),FALSE)
+N("309"),
  IF(VALUE(LEFT($A659,3))=310,VLOOKUP(VALUE(MID($B659,2,1)),_310_Table3,MATCH(MID($B659,1,1),_310_Table3_ColumnLookup,0),FALSE)
+N("310"),
  IF(AND(VALUE(LEFT($A659,3))=311,LEN($I659)=4),VLOOKUP($I659,_311_Table3,MATCH($B659,_311_Table3_ColumnLookup,0),FALSE),
  IF(AND(VALUE(LEFT($A659,3))=311,OR($B659="I2",$B659="J2",$B659="K2",$B659="L2")),VLOOKUP('311'!$G$58,_311_Table3,MATCH(MID($B659,1,1),_311_Table3_ColumnLookup,0),FALSE),
  IF(AND(VALUE(LEFT($A659,3))=311,RIGHT($B659,5)="Total"),VLOOKUP('311'!$G$59,_311_Table3,MATCH(MID($B659,1,1),_311_Table3_ColumnLookup,0),FALSE),
  IF(VALUE(LEFT($A659,3))=311,VLOOKUP(VALUE(MID($B659,2,1)),_311_Table3,MATCH(MID($B659,1,1),_311_Table3_ColumnLookup,0),FALSE)
+N("311"),
  IF(AND(VALUE(LEFT($A659,3))=312,LEFT($G659,10)="Unincepted",$B659="G "),VLOOKUP(" ULO",_312_Table3,MATCH('312'!$N$16,_312_Table3_ColumnLookup,0),FALSE),
  IF(AND(VALUE(LEFT($A659,3))=312,LEFT($G659,10)="Unincepted",$B659="O "),VLOOKUP(" ULO",_312_Table3,MATCH('312'!$V$16,_312_Table3_ColumnLookup,0),FALSE),
  IF(AND(VALUE(LEFT($A659,3))=312,LEFT($G659,10)="Unincepted",$B659="Q "),VLOOKUP(" ULO",_312_Table3,MATCH('312'!$X$16,_312_Table3_ColumnLookup,0),FALSE),
  IF(AND(VALUE(LEFT($A659,3))=312,LEFT($G659,10)="Unincepted"),VLOOKUP(" ULO",_312_Table3,MATCH(LEFT($B659,1),_312_Table3_ColumnLookup,0),FALSE),
  IF(AND(VALUE(LEFT($A659,3))=312,LEFT($G659,5)="Total",$B659="G "),VLOOKUP('312'!$F$80,_312_Table3,MATCH('312'!$N$16,_312_Table3_ColumnLookup,0),FALSE),
  IF(AND(VALUE(LEFT($A659,3))=312,LEFT($G659,5)="Total",$B659="O "),VLOOKUP('312'!$F$80,_312_Table3,MATCH('312'!$V$16,_312_Table3_ColumnLookup,0),FALSE),
  IF(AND(VALUE(LEFT($A659,3))=312,LEFT($G659,5)="Total",$B659="Q "),VLOOKUP('312'!$F$80,_312_Table3,MATCH('312'!$X$16,_312_Table3_ColumnLookup,0),FALSE),
  IF(AND(VALUE(LEFT($A659,3))=312,LEFT($G659,5)="Total"),VLOOKUP('312'!$F$80,_312_Table3,MATCH(LEFT($B659,1),_312_Table3_ColumnLookup,0),FALSE),
  IF(AND(VALUE(LEFT($A659,3))=312,LEN($I659)=4,$B659="G"),VLOOKUP($I659,_312_Table3,MATCH('312'!$N$16,_312_Table3_ColumnLookup,0),FALSE),
  IF(AND(VALUE(LEFT($A659,3))=312,LEN($I659)=4,$B659="O"),VLOOKUP($I659,_312_Table3,MATCH('312'!$V$16,_312_Table3_ColumnLookup,0),FALSE),
  IF(AND(VALUE(LEFT($A659,3))=312,LEN($I659)=4,$B659="Q"),VLOOKUP($I659,_312_Table3,MATCH('312'!$X$16,_312_Table3_ColumnLookup,0),FALSE),
  IF(AND(VALUE(LEFT($A659,3))=312,LEN($I659)=4),VLOOKUP($I659,_312_Table3,MATCH(LEFT($B659,1),_312_Table3_ColumnLookup,0),FALSE)
+N("312"),
  IF(VALUE(LEFT($A659,3))=313,VLOOKUP(VALUE(MID($B659,2,1)),_313_Table3,MATCH(MID($B659,1,1),_313_Table3_ColumnLookup,0),FALSE)
+N("313"),
  IF(AND(VALUE(LEFT($A659,3))=314,LEN($B659)=3),VLOOKUP(VALUE(MID($B659,2,2)),_314_Table3,MATCH(MID($B659,1,1),_314_Table3_ColumnLookup,0),FALSE),
  IF(VALUE(LEFT($A659,3))=314,VLOOKUP(VALUE(MID($B659,2,1)),_314_Table3,MATCH(MID($B659,1,1),_314_Table3_ColumnLookup,0),FALSE)
+N("314"),
""))))))))))))))))))))))))</f>
        <v>#NAME?</v>
      </c>
      <c r="G659" s="266" t="s">
        <v>1153</v>
      </c>
      <c r="H659" s="321">
        <f>IFERROR(
IF(ISERROR($D659)=FALSE,$D659,IF(ISERROR($E659)=FALSE,$E659,IF(ISERROR($F659)=FALSE,$F659
+N("012 checkboxes"),
IF(
IF(OR(LEFT($A659,9)="Syndicate",LEFT($A659,12)="NewSyndicate"),VLOOKUP($A659,'012'!$J:$ZW,MATCH("Link to button",'012'!$J$1:$ZW$1,0),0)
+N("309 checkbox"),
IF($C659="309 LCR Summary0",VLOOKUP("Notes990",'309'!$P:$ZZ,MATCH("Link to button",'309'!$P$1:$ZZ$1,0),0)
+N("313 checkboxes"),
IF($C659="313 Financial Information0LcmVsScr",IF($C659="309 LCR Summary0",VLOOKUP("LcmVsScr",'309'!$N:$ZZ,MATCH("Link to button",'309'!$N$1:$ZZ$1,0),0),
IF($C659="313 Financial Information0LcrDocAttached",IF($C659="309 LCR Summary0",VLOOKUP("LcrDocAttached",'309'!$N:$ZZ,MATCH("Link to button",'309'!$N$1:$ZZ$1,0),
0)))))))=1,TRUE,FALSE)
))),"")</f>
        <v>0</v>
      </c>
      <c r="I659" s="266">
        <v>2016</v>
      </c>
    </row>
    <row r="660" spans="1:9" s="266" customFormat="1">
      <c r="A660" s="237" t="str">
        <f>VLOOKUP($G660,CSVLookups!$B:$R,MATCH(A$1,CSVLookups!$B$1:$R$1,0),FALSE)</f>
        <v>312 Projected Solvency II Technical Provisions at Time Zero</v>
      </c>
      <c r="B660" s="237" t="str">
        <f>VLOOKUP($G660,CSVLookups!$B:$R,MATCH(B$1,CSVLookups!$B$1:$R$1,0),FALSE)</f>
        <v>K</v>
      </c>
      <c r="C660" s="238" t="str">
        <f t="shared" si="11"/>
        <v>312 Projected Solvency II Technical Provisions at Time ZeroK2016</v>
      </c>
      <c r="D660" s="238">
        <f>IF(AND(VALUE(LEFT($A660,3))=309,LEN($B660)=3),VLOOKUP(VALUE(MID($B660,2,2)),_309_Table1,MATCH(MID($B660,1,1),_309_Table1_ColumnLookup,0),FALSE),
  IF($C660="309 LCR SummaryA",OneYearSCR,IF($C660="309 LCR SummaryB",UltimateSCR,IF(VALUE(LEFT($A660,3))=309,VLOOKUP(VALUE(MID($B660,2,1)),_309_Table1,MATCH(MID($B660,1,1),_309_Table1_ColumnLookup,0),FALSE)
+N("309"),
  IF(VALUE(LEFT($A660,3))=310,VLOOKUP(VALUE(MID($B660,2,1)),_310_Table1,MATCH(MID($B660,1,1),_310_Table1_ColumnLookup,0),FALSE)
+N("310"),
  IF(AND(VALUE(LEFT($A660,3))=311,LEN($I660)=4),VLOOKUP($I660,_311_Table1,MATCH($B660,_311_Table1_ColumnLookup,0),FALSE),
  IF(AND(VALUE(LEFT($A660,3))=311,OR($B660="I2",$B660="J2",$B660="K2",$B660="L2")),VLOOKUP('311'!$G$58,_311_Table1,MATCH(MID($B660,1,1),_311_Table1_ColumnLookup,0),FALSE),
  IF(AND(VALUE(LEFT($A660,3))=311,RIGHT($B660,5)="Total"),VLOOKUP('311'!$G$59,_311_Table1,MATCH(MID($B660,1,1),_311_Table1_ColumnLookup,0),FALSE),
  IF(VALUE(LEFT($A660,3))=311,VLOOKUP(VALUE(MID($B660,2,1)),_311_Table1,MATCH(MID($B660,1,1),_311_Table1_ColumnLookup,0),FALSE)
+N("311"),
  IF(AND(VALUE(LEFT($A660,3))=312,LEFT($G660,10)="Unincepted",$B660="G "),VLOOKUP(" ULO",_312_Table1,MATCH('312'!$N$16,_312_Table1_ColumnLookup,0),FALSE),
  IF(AND(VALUE(LEFT($A660,3))=312,LEFT($G660,10)="Unincepted",$B660="O "),VLOOKUP(" ULO",_312_Table1,MATCH('312'!$V$16,_312_Table1_ColumnLookup,0),FALSE),
  IF(AND(VALUE(LEFT($A660,3))=312,LEFT($G660,10)="Unincepted",$B660="Q "),VLOOKUP(" ULO",_312_Table1,MATCH('312'!$X$16,_312_Table1_ColumnLookup,0),FALSE),
  IF(AND(VALUE(LEFT($A660,3))=312,LEFT($G660,10)="Unincepted"),VLOOKUP(" ULO",_312_Table1,MATCH(LEFT($B660,1),_312_Table1_ColumnLookup,0),FALSE),
  IF(AND(VALUE(LEFT($A660,3))=312,LEFT($G660,5)="Total",$B660="G "),VLOOKUP('312'!$F$80,_312_Table1,MATCH('312'!$N$16,_312_Table1_ColumnLookup,0),FALSE),
  IF(AND(VALUE(LEFT($A660,3))=312,LEFT($G660,5)="Total",$B660="O "),VLOOKUP('312'!$F$80,_312_Table1,MATCH('312'!$V$16,_312_Table1_ColumnLookup,0),FALSE),
  IF(AND(VALUE(LEFT($A660,3))=312,LEFT($G660,5)="Total",$B660="Q "),VLOOKUP('312'!$F$80,_312_Table1,MATCH('312'!$X$16,_312_Table1_ColumnLookup,0),FALSE),
  IF(AND(VALUE(LEFT($A660,3))=312,LEFT($G660,5)="Total"),VLOOKUP('312'!$F$80,_312_Table1,MATCH(LEFT($B660,1),_312_Table1_ColumnLookup,0),FALSE),
  IF(AND(VALUE(LEFT($A660,3))=312,LEN($I660)=4,$B660="G"),VLOOKUP($I660,_312_Table1,MATCH('312'!$N$16,_312_Table1_ColumnLookup,0),FALSE),
  IF(AND(VALUE(LEFT($A660,3))=312,LEN($I660)=4,$B660="O"),VLOOKUP($I660,_312_Table1,MATCH('312'!$V$16,_312_Table1_ColumnLookup,0),FALSE),
  IF(AND(VALUE(LEFT($A660,3))=312,LEN($I660)=4,$B660="Q"),VLOOKUP($I660,_312_Table1,MATCH('312'!$X$16,_312_Table1_ColumnLookup,0),FALSE),
  IF(AND(VALUE(LEFT($A660,3))=312,LEN($I660)=4),VLOOKUP($I660,_312_Table1,MATCH(LEFT($B660,1),_312_Table1_ColumnLookup,0),FALSE)
+N("312"),
  IF(VALUE(LEFT($A660,3))=313,VLOOKUP(VALUE(MID($B660,2,1)),_313_Table1,MATCH(MID($B660,1,1),_313_Table1_ColumnLookup,0),FALSE)
+N("313"),
  IF(AND(VALUE(LEFT($A660,3))=314,LEN($B660)=3),VLOOKUP(VALUE(MID($B660,2,2)),_314_Table1,MATCH(MID($B660,1,1),_314_Table1_ColumnLookup,0),FALSE),
  IF(VALUE(LEFT($A660,3))=314,VLOOKUP(VALUE(MID($B660,2,1)),_314_Table1,MATCH(MID($B660,1,1),_314_Table1_ColumnLookup,0),FALSE)
+N("314"),
""))))))))))))))))))))))))</f>
        <v>0</v>
      </c>
      <c r="E660" s="238" t="e">
        <f>IF(AND(VALUE(LEFT($A660,3))=309,LEN($B660)=3),VLOOKUP(VALUE(MID($B660,2,2)),_309_Table2,MATCH(MID($B660,1,1),_309_Table2_ColumnLookup,0),FALSE),
  IF($C660="309 LCR SummaryA",OneYearSCR,IF($C660="309 LCR SummaryB",UltimateSCR,IF(VALUE(LEFT($A660,3))=309,VLOOKUP(VALUE(MID($B660,2,1)),_309_Table2,MATCH(MID($B660,1,1),_309_Table2_ColumnLookup,0),FALSE)
+N("309"),
  IF(VALUE(LEFT($A660,3))=310,VLOOKUP(VALUE(MID($B660,2,1)),_310_Table2,MATCH(MID($B660,1,1),_310_Table2_ColumnLookup,0),FALSE)
+N("310"),
  IF(AND(VALUE(LEFT($A660,3))=311,LEN($I660)=4),VLOOKUP($I660,_311_Table2,MATCH($B660,_311_Table2_ColumnLookup,0),FALSE),
  IF(AND(VALUE(LEFT($A660,3))=311,OR($B660="I2",$B660="J2",$B660="K2",$B660="L2")),VLOOKUP('311'!$G$58,_311_Table2,MATCH(MID($B660,1,1),_311_Table2_ColumnLookup,0),FALSE),
  IF(AND(VALUE(LEFT($A660,3))=311,RIGHT($B660,5)="Total"),VLOOKUP('311'!$G$59,_311_Table2,MATCH(MID($B660,1,1),_311_Table2_ColumnLookup,0),FALSE),
  IF(VALUE(LEFT($A660,3))=311,VLOOKUP(VALUE(MID($B660,2,1)),_311_Table2,MATCH(MID($B660,1,1),_311_Table2_ColumnLookup,0),FALSE)
+N("311"),
  IF(AND(VALUE(LEFT($A660,3))=312,LEFT($G660,10)="Unincepted",$B660="G "),VLOOKUP(" ULO",_312_Table2,MATCH('312'!$N$16,_312_Table2_ColumnLookup,0),FALSE),
  IF(AND(VALUE(LEFT($A660,3))=312,LEFT($G660,10)="Unincepted",$B660="O "),VLOOKUP(" ULO",_312_Table2,MATCH('312'!$V$16,_312_Table2_ColumnLookup,0),FALSE),
  IF(AND(VALUE(LEFT($A660,3))=312,LEFT($G660,10)="Unincepted",$B660="Q "),VLOOKUP(" ULO",_312_Table2,MATCH('312'!$X$16,_312_Table2_ColumnLookup,0),FALSE),
  IF(AND(VALUE(LEFT($A660,3))=312,LEFT($G660,10)="Unincepted"),VLOOKUP(" ULO",_312_Table2,MATCH(LEFT($B660,1),_312_Table2_ColumnLookup,0),FALSE),
  IF(AND(VALUE(LEFT($A660,3))=312,LEFT($G660,5)="Total",$B660="G "),VLOOKUP('312'!$F$80,_312_Table2,MATCH('312'!$N$16,_312_Table2_ColumnLookup,0),FALSE),
  IF(AND(VALUE(LEFT($A660,3))=312,LEFT($G660,5)="Total",$B660="O "),VLOOKUP('312'!$F$80,_312_Table2,MATCH('312'!$V$16,_312_Table2_ColumnLookup,0),FALSE),
  IF(AND(VALUE(LEFT($A660,3))=312,LEFT($G660,5)="Total",$B660="Q "),VLOOKUP('312'!$F$80,_312_Table2,MATCH('312'!$X$16,_312_Table2_ColumnLookup,0),FALSE),
  IF(AND(VALUE(LEFT($A660,3))=312,LEFT($G660,5)="Total"),VLOOKUP('312'!$F$80,_312_Table2,MATCH(LEFT($B660,1),_312_Table2_ColumnLookup,0),FALSE),
  IF(AND(VALUE(LEFT($A660,3))=312,LEN($I660)=4,$B660="G"),VLOOKUP($I660,_312_Table2,MATCH('312'!$N$16,_312_Table2_ColumnLookup,0),FALSE),
  IF(AND(VALUE(LEFT($A660,3))=312,LEN($I660)=4,$B660="O"),VLOOKUP($I660,_312_Table2,MATCH('312'!$V$16,_312_Table2_ColumnLookup,0),FALSE),
  IF(AND(VALUE(LEFT($A660,3))=312,LEN($I660)=4,$B660="Q"),VLOOKUP($I660,_312_Table2,MATCH('312'!$X$16,_312_Table2_ColumnLookup,0),FALSE),
  IF(AND(VALUE(LEFT($A660,3))=312,LEN($I660)=4),VLOOKUP($I660,_312_Table2,MATCH(LEFT($B660,1),_312_Table2_ColumnLookup,0),FALSE)
+N("312"),
  IF(VALUE(LEFT($A660,3))=313,VLOOKUP(VALUE(MID($B660,2,1)),_313_Table2,MATCH(MID($B660,1,1),_313_Table2_ColumnLookup,0),FALSE)
+N("313"),
  IF(AND(VALUE(LEFT($A660,3))=314,LEN($B660)=3),VLOOKUP(VALUE(MID($B660,2,2)),_314_Table2,MATCH(MID($B660,1,1),_314_Table2_ColumnLookup,0),FALSE),
  IF(VALUE(LEFT($A660,3))=314,VLOOKUP(VALUE(MID($B660,2,1)),_314_Table2,MATCH(MID($B660,1,1),_314_Table2_ColumnLookup,0),FALSE)
+N("314"),
""))))))))))))))))))))))))</f>
        <v>#NAME?</v>
      </c>
      <c r="F660" s="238" t="e">
        <f>IF(AND(VALUE(LEFT($A660,3))=309,LEN($B660)=3),VLOOKUP(VALUE(MID($B660,2,2)),_309_Table3,MATCH(MID($B660,1,1),_309_Table3_ColumnLookup,0),FALSE),
  IF($C660="309 LCR SummaryA",OneYearSCR,IF($C660="309 LCR SummaryB",UltimateSCR,IF(VALUE(LEFT($A660,3))=309,VLOOKUP(VALUE(MID($B660,2,1)),_309_Table3,MATCH(MID($B660,1,1),_309_Table3_ColumnLookup,0),FALSE)
+N("309"),
  IF(VALUE(LEFT($A660,3))=310,VLOOKUP(VALUE(MID($B660,2,1)),_310_Table3,MATCH(MID($B660,1,1),_310_Table3_ColumnLookup,0),FALSE)
+N("310"),
  IF(AND(VALUE(LEFT($A660,3))=311,LEN($I660)=4),VLOOKUP($I660,_311_Table3,MATCH($B660,_311_Table3_ColumnLookup,0),FALSE),
  IF(AND(VALUE(LEFT($A660,3))=311,OR($B660="I2",$B660="J2",$B660="K2",$B660="L2")),VLOOKUP('311'!$G$58,_311_Table3,MATCH(MID($B660,1,1),_311_Table3_ColumnLookup,0),FALSE),
  IF(AND(VALUE(LEFT($A660,3))=311,RIGHT($B660,5)="Total"),VLOOKUP('311'!$G$59,_311_Table3,MATCH(MID($B660,1,1),_311_Table3_ColumnLookup,0),FALSE),
  IF(VALUE(LEFT($A660,3))=311,VLOOKUP(VALUE(MID($B660,2,1)),_311_Table3,MATCH(MID($B660,1,1),_311_Table3_ColumnLookup,0),FALSE)
+N("311"),
  IF(AND(VALUE(LEFT($A660,3))=312,LEFT($G660,10)="Unincepted",$B660="G "),VLOOKUP(" ULO",_312_Table3,MATCH('312'!$N$16,_312_Table3_ColumnLookup,0),FALSE),
  IF(AND(VALUE(LEFT($A660,3))=312,LEFT($G660,10)="Unincepted",$B660="O "),VLOOKUP(" ULO",_312_Table3,MATCH('312'!$V$16,_312_Table3_ColumnLookup,0),FALSE),
  IF(AND(VALUE(LEFT($A660,3))=312,LEFT($G660,10)="Unincepted",$B660="Q "),VLOOKUP(" ULO",_312_Table3,MATCH('312'!$X$16,_312_Table3_ColumnLookup,0),FALSE),
  IF(AND(VALUE(LEFT($A660,3))=312,LEFT($G660,10)="Unincepted"),VLOOKUP(" ULO",_312_Table3,MATCH(LEFT($B660,1),_312_Table3_ColumnLookup,0),FALSE),
  IF(AND(VALUE(LEFT($A660,3))=312,LEFT($G660,5)="Total",$B660="G "),VLOOKUP('312'!$F$80,_312_Table3,MATCH('312'!$N$16,_312_Table3_ColumnLookup,0),FALSE),
  IF(AND(VALUE(LEFT($A660,3))=312,LEFT($G660,5)="Total",$B660="O "),VLOOKUP('312'!$F$80,_312_Table3,MATCH('312'!$V$16,_312_Table3_ColumnLookup,0),FALSE),
  IF(AND(VALUE(LEFT($A660,3))=312,LEFT($G660,5)="Total",$B660="Q "),VLOOKUP('312'!$F$80,_312_Table3,MATCH('312'!$X$16,_312_Table3_ColumnLookup,0),FALSE),
  IF(AND(VALUE(LEFT($A660,3))=312,LEFT($G660,5)="Total"),VLOOKUP('312'!$F$80,_312_Table3,MATCH(LEFT($B660,1),_312_Table3_ColumnLookup,0),FALSE),
  IF(AND(VALUE(LEFT($A660,3))=312,LEN($I660)=4,$B660="G"),VLOOKUP($I660,_312_Table3,MATCH('312'!$N$16,_312_Table3_ColumnLookup,0),FALSE),
  IF(AND(VALUE(LEFT($A660,3))=312,LEN($I660)=4,$B660="O"),VLOOKUP($I660,_312_Table3,MATCH('312'!$V$16,_312_Table3_ColumnLookup,0),FALSE),
  IF(AND(VALUE(LEFT($A660,3))=312,LEN($I660)=4,$B660="Q"),VLOOKUP($I660,_312_Table3,MATCH('312'!$X$16,_312_Table3_ColumnLookup,0),FALSE),
  IF(AND(VALUE(LEFT($A660,3))=312,LEN($I660)=4),VLOOKUP($I660,_312_Table3,MATCH(LEFT($B660,1),_312_Table3_ColumnLookup,0),FALSE)
+N("312"),
  IF(VALUE(LEFT($A660,3))=313,VLOOKUP(VALUE(MID($B660,2,1)),_313_Table3,MATCH(MID($B660,1,1),_313_Table3_ColumnLookup,0),FALSE)
+N("313"),
  IF(AND(VALUE(LEFT($A660,3))=314,LEN($B660)=3),VLOOKUP(VALUE(MID($B660,2,2)),_314_Table3,MATCH(MID($B660,1,1),_314_Table3_ColumnLookup,0),FALSE),
  IF(VALUE(LEFT($A660,3))=314,VLOOKUP(VALUE(MID($B660,2,1)),_314_Table3,MATCH(MID($B660,1,1),_314_Table3_ColumnLookup,0),FALSE)
+N("314"),
""))))))))))))))))))))))))</f>
        <v>#NAME?</v>
      </c>
      <c r="G660" s="266" t="s">
        <v>1154</v>
      </c>
      <c r="H660" s="321">
        <f>IFERROR(
IF(ISERROR($D660)=FALSE,$D660,IF(ISERROR($E660)=FALSE,$E660,IF(ISERROR($F660)=FALSE,$F660
+N("012 checkboxes"),
IF(
IF(OR(LEFT($A660,9)="Syndicate",LEFT($A660,12)="NewSyndicate"),VLOOKUP($A660,'012'!$J:$ZW,MATCH("Link to button",'012'!$J$1:$ZW$1,0),0)
+N("309 checkbox"),
IF($C660="309 LCR Summary0",VLOOKUP("Notes990",'309'!$P:$ZZ,MATCH("Link to button",'309'!$P$1:$ZZ$1,0),0)
+N("313 checkboxes"),
IF($C660="313 Financial Information0LcmVsScr",IF($C660="309 LCR Summary0",VLOOKUP("LcmVsScr",'309'!$N:$ZZ,MATCH("Link to button",'309'!$N$1:$ZZ$1,0),0),
IF($C660="313 Financial Information0LcrDocAttached",IF($C660="309 LCR Summary0",VLOOKUP("LcrDocAttached",'309'!$N:$ZZ,MATCH("Link to button",'309'!$N$1:$ZZ$1,0),
0)))))))=1,TRUE,FALSE)
))),"")</f>
        <v>0</v>
      </c>
      <c r="I660" s="266">
        <v>2016</v>
      </c>
    </row>
    <row r="661" spans="1:9" s="266" customFormat="1">
      <c r="A661" s="237" t="str">
        <f>VLOOKUP($G661,CSVLookups!$B:$R,MATCH(A$1,CSVLookups!$B$1:$R$1,0),FALSE)</f>
        <v>312 Projected Solvency II Technical Provisions at Time Zero</v>
      </c>
      <c r="B661" s="237" t="str">
        <f>VLOOKUP($G661,CSVLookups!$B:$R,MATCH(B$1,CSVLookups!$B$1:$R$1,0),FALSE)</f>
        <v>L</v>
      </c>
      <c r="C661" s="238" t="str">
        <f t="shared" si="11"/>
        <v>312 Projected Solvency II Technical Provisions at Time ZeroL2016</v>
      </c>
      <c r="D661" s="238">
        <f>IF(AND(VALUE(LEFT($A661,3))=309,LEN($B661)=3),VLOOKUP(VALUE(MID($B661,2,2)),_309_Table1,MATCH(MID($B661,1,1),_309_Table1_ColumnLookup,0),FALSE),
  IF($C661="309 LCR SummaryA",OneYearSCR,IF($C661="309 LCR SummaryB",UltimateSCR,IF(VALUE(LEFT($A661,3))=309,VLOOKUP(VALUE(MID($B661,2,1)),_309_Table1,MATCH(MID($B661,1,1),_309_Table1_ColumnLookup,0),FALSE)
+N("309"),
  IF(VALUE(LEFT($A661,3))=310,VLOOKUP(VALUE(MID($B661,2,1)),_310_Table1,MATCH(MID($B661,1,1),_310_Table1_ColumnLookup,0),FALSE)
+N("310"),
  IF(AND(VALUE(LEFT($A661,3))=311,LEN($I661)=4),VLOOKUP($I661,_311_Table1,MATCH($B661,_311_Table1_ColumnLookup,0),FALSE),
  IF(AND(VALUE(LEFT($A661,3))=311,OR($B661="I2",$B661="J2",$B661="K2",$B661="L2")),VLOOKUP('311'!$G$58,_311_Table1,MATCH(MID($B661,1,1),_311_Table1_ColumnLookup,0),FALSE),
  IF(AND(VALUE(LEFT($A661,3))=311,RIGHT($B661,5)="Total"),VLOOKUP('311'!$G$59,_311_Table1,MATCH(MID($B661,1,1),_311_Table1_ColumnLookup,0),FALSE),
  IF(VALUE(LEFT($A661,3))=311,VLOOKUP(VALUE(MID($B661,2,1)),_311_Table1,MATCH(MID($B661,1,1),_311_Table1_ColumnLookup,0),FALSE)
+N("311"),
  IF(AND(VALUE(LEFT($A661,3))=312,LEFT($G661,10)="Unincepted",$B661="G "),VLOOKUP(" ULO",_312_Table1,MATCH('312'!$N$16,_312_Table1_ColumnLookup,0),FALSE),
  IF(AND(VALUE(LEFT($A661,3))=312,LEFT($G661,10)="Unincepted",$B661="O "),VLOOKUP(" ULO",_312_Table1,MATCH('312'!$V$16,_312_Table1_ColumnLookup,0),FALSE),
  IF(AND(VALUE(LEFT($A661,3))=312,LEFT($G661,10)="Unincepted",$B661="Q "),VLOOKUP(" ULO",_312_Table1,MATCH('312'!$X$16,_312_Table1_ColumnLookup,0),FALSE),
  IF(AND(VALUE(LEFT($A661,3))=312,LEFT($G661,10)="Unincepted"),VLOOKUP(" ULO",_312_Table1,MATCH(LEFT($B661,1),_312_Table1_ColumnLookup,0),FALSE),
  IF(AND(VALUE(LEFT($A661,3))=312,LEFT($G661,5)="Total",$B661="G "),VLOOKUP('312'!$F$80,_312_Table1,MATCH('312'!$N$16,_312_Table1_ColumnLookup,0),FALSE),
  IF(AND(VALUE(LEFT($A661,3))=312,LEFT($G661,5)="Total",$B661="O "),VLOOKUP('312'!$F$80,_312_Table1,MATCH('312'!$V$16,_312_Table1_ColumnLookup,0),FALSE),
  IF(AND(VALUE(LEFT($A661,3))=312,LEFT($G661,5)="Total",$B661="Q "),VLOOKUP('312'!$F$80,_312_Table1,MATCH('312'!$X$16,_312_Table1_ColumnLookup,0),FALSE),
  IF(AND(VALUE(LEFT($A661,3))=312,LEFT($G661,5)="Total"),VLOOKUP('312'!$F$80,_312_Table1,MATCH(LEFT($B661,1),_312_Table1_ColumnLookup,0),FALSE),
  IF(AND(VALUE(LEFT($A661,3))=312,LEN($I661)=4,$B661="G"),VLOOKUP($I661,_312_Table1,MATCH('312'!$N$16,_312_Table1_ColumnLookup,0),FALSE),
  IF(AND(VALUE(LEFT($A661,3))=312,LEN($I661)=4,$B661="O"),VLOOKUP($I661,_312_Table1,MATCH('312'!$V$16,_312_Table1_ColumnLookup,0),FALSE),
  IF(AND(VALUE(LEFT($A661,3))=312,LEN($I661)=4,$B661="Q"),VLOOKUP($I661,_312_Table1,MATCH('312'!$X$16,_312_Table1_ColumnLookup,0),FALSE),
  IF(AND(VALUE(LEFT($A661,3))=312,LEN($I661)=4),VLOOKUP($I661,_312_Table1,MATCH(LEFT($B661,1),_312_Table1_ColumnLookup,0),FALSE)
+N("312"),
  IF(VALUE(LEFT($A661,3))=313,VLOOKUP(VALUE(MID($B661,2,1)),_313_Table1,MATCH(MID($B661,1,1),_313_Table1_ColumnLookup,0),FALSE)
+N("313"),
  IF(AND(VALUE(LEFT($A661,3))=314,LEN($B661)=3),VLOOKUP(VALUE(MID($B661,2,2)),_314_Table1,MATCH(MID($B661,1,1),_314_Table1_ColumnLookup,0),FALSE),
  IF(VALUE(LEFT($A661,3))=314,VLOOKUP(VALUE(MID($B661,2,1)),_314_Table1,MATCH(MID($B661,1,1),_314_Table1_ColumnLookup,0),FALSE)
+N("314"),
""))))))))))))))))))))))))</f>
        <v>0</v>
      </c>
      <c r="E661" s="238" t="e">
        <f>IF(AND(VALUE(LEFT($A661,3))=309,LEN($B661)=3),VLOOKUP(VALUE(MID($B661,2,2)),_309_Table2,MATCH(MID($B661,1,1),_309_Table2_ColumnLookup,0),FALSE),
  IF($C661="309 LCR SummaryA",OneYearSCR,IF($C661="309 LCR SummaryB",UltimateSCR,IF(VALUE(LEFT($A661,3))=309,VLOOKUP(VALUE(MID($B661,2,1)),_309_Table2,MATCH(MID($B661,1,1),_309_Table2_ColumnLookup,0),FALSE)
+N("309"),
  IF(VALUE(LEFT($A661,3))=310,VLOOKUP(VALUE(MID($B661,2,1)),_310_Table2,MATCH(MID($B661,1,1),_310_Table2_ColumnLookup,0),FALSE)
+N("310"),
  IF(AND(VALUE(LEFT($A661,3))=311,LEN($I661)=4),VLOOKUP($I661,_311_Table2,MATCH($B661,_311_Table2_ColumnLookup,0),FALSE),
  IF(AND(VALUE(LEFT($A661,3))=311,OR($B661="I2",$B661="J2",$B661="K2",$B661="L2")),VLOOKUP('311'!$G$58,_311_Table2,MATCH(MID($B661,1,1),_311_Table2_ColumnLookup,0),FALSE),
  IF(AND(VALUE(LEFT($A661,3))=311,RIGHT($B661,5)="Total"),VLOOKUP('311'!$G$59,_311_Table2,MATCH(MID($B661,1,1),_311_Table2_ColumnLookup,0),FALSE),
  IF(VALUE(LEFT($A661,3))=311,VLOOKUP(VALUE(MID($B661,2,1)),_311_Table2,MATCH(MID($B661,1,1),_311_Table2_ColumnLookup,0),FALSE)
+N("311"),
  IF(AND(VALUE(LEFT($A661,3))=312,LEFT($G661,10)="Unincepted",$B661="G "),VLOOKUP(" ULO",_312_Table2,MATCH('312'!$N$16,_312_Table2_ColumnLookup,0),FALSE),
  IF(AND(VALUE(LEFT($A661,3))=312,LEFT($G661,10)="Unincepted",$B661="O "),VLOOKUP(" ULO",_312_Table2,MATCH('312'!$V$16,_312_Table2_ColumnLookup,0),FALSE),
  IF(AND(VALUE(LEFT($A661,3))=312,LEFT($G661,10)="Unincepted",$B661="Q "),VLOOKUP(" ULO",_312_Table2,MATCH('312'!$X$16,_312_Table2_ColumnLookup,0),FALSE),
  IF(AND(VALUE(LEFT($A661,3))=312,LEFT($G661,10)="Unincepted"),VLOOKUP(" ULO",_312_Table2,MATCH(LEFT($B661,1),_312_Table2_ColumnLookup,0),FALSE),
  IF(AND(VALUE(LEFT($A661,3))=312,LEFT($G661,5)="Total",$B661="G "),VLOOKUP('312'!$F$80,_312_Table2,MATCH('312'!$N$16,_312_Table2_ColumnLookup,0),FALSE),
  IF(AND(VALUE(LEFT($A661,3))=312,LEFT($G661,5)="Total",$B661="O "),VLOOKUP('312'!$F$80,_312_Table2,MATCH('312'!$V$16,_312_Table2_ColumnLookup,0),FALSE),
  IF(AND(VALUE(LEFT($A661,3))=312,LEFT($G661,5)="Total",$B661="Q "),VLOOKUP('312'!$F$80,_312_Table2,MATCH('312'!$X$16,_312_Table2_ColumnLookup,0),FALSE),
  IF(AND(VALUE(LEFT($A661,3))=312,LEFT($G661,5)="Total"),VLOOKUP('312'!$F$80,_312_Table2,MATCH(LEFT($B661,1),_312_Table2_ColumnLookup,0),FALSE),
  IF(AND(VALUE(LEFT($A661,3))=312,LEN($I661)=4,$B661="G"),VLOOKUP($I661,_312_Table2,MATCH('312'!$N$16,_312_Table2_ColumnLookup,0),FALSE),
  IF(AND(VALUE(LEFT($A661,3))=312,LEN($I661)=4,$B661="O"),VLOOKUP($I661,_312_Table2,MATCH('312'!$V$16,_312_Table2_ColumnLookup,0),FALSE),
  IF(AND(VALUE(LEFT($A661,3))=312,LEN($I661)=4,$B661="Q"),VLOOKUP($I661,_312_Table2,MATCH('312'!$X$16,_312_Table2_ColumnLookup,0),FALSE),
  IF(AND(VALUE(LEFT($A661,3))=312,LEN($I661)=4),VLOOKUP($I661,_312_Table2,MATCH(LEFT($B661,1),_312_Table2_ColumnLookup,0),FALSE)
+N("312"),
  IF(VALUE(LEFT($A661,3))=313,VLOOKUP(VALUE(MID($B661,2,1)),_313_Table2,MATCH(MID($B661,1,1),_313_Table2_ColumnLookup,0),FALSE)
+N("313"),
  IF(AND(VALUE(LEFT($A661,3))=314,LEN($B661)=3),VLOOKUP(VALUE(MID($B661,2,2)),_314_Table2,MATCH(MID($B661,1,1),_314_Table2_ColumnLookup,0),FALSE),
  IF(VALUE(LEFT($A661,3))=314,VLOOKUP(VALUE(MID($B661,2,1)),_314_Table2,MATCH(MID($B661,1,1),_314_Table2_ColumnLookup,0),FALSE)
+N("314"),
""))))))))))))))))))))))))</f>
        <v>#NAME?</v>
      </c>
      <c r="F661" s="238" t="e">
        <f>IF(AND(VALUE(LEFT($A661,3))=309,LEN($B661)=3),VLOOKUP(VALUE(MID($B661,2,2)),_309_Table3,MATCH(MID($B661,1,1),_309_Table3_ColumnLookup,0),FALSE),
  IF($C661="309 LCR SummaryA",OneYearSCR,IF($C661="309 LCR SummaryB",UltimateSCR,IF(VALUE(LEFT($A661,3))=309,VLOOKUP(VALUE(MID($B661,2,1)),_309_Table3,MATCH(MID($B661,1,1),_309_Table3_ColumnLookup,0),FALSE)
+N("309"),
  IF(VALUE(LEFT($A661,3))=310,VLOOKUP(VALUE(MID($B661,2,1)),_310_Table3,MATCH(MID($B661,1,1),_310_Table3_ColumnLookup,0),FALSE)
+N("310"),
  IF(AND(VALUE(LEFT($A661,3))=311,LEN($I661)=4),VLOOKUP($I661,_311_Table3,MATCH($B661,_311_Table3_ColumnLookup,0),FALSE),
  IF(AND(VALUE(LEFT($A661,3))=311,OR($B661="I2",$B661="J2",$B661="K2",$B661="L2")),VLOOKUP('311'!$G$58,_311_Table3,MATCH(MID($B661,1,1),_311_Table3_ColumnLookup,0),FALSE),
  IF(AND(VALUE(LEFT($A661,3))=311,RIGHT($B661,5)="Total"),VLOOKUP('311'!$G$59,_311_Table3,MATCH(MID($B661,1,1),_311_Table3_ColumnLookup,0),FALSE),
  IF(VALUE(LEFT($A661,3))=311,VLOOKUP(VALUE(MID($B661,2,1)),_311_Table3,MATCH(MID($B661,1,1),_311_Table3_ColumnLookup,0),FALSE)
+N("311"),
  IF(AND(VALUE(LEFT($A661,3))=312,LEFT($G661,10)="Unincepted",$B661="G "),VLOOKUP(" ULO",_312_Table3,MATCH('312'!$N$16,_312_Table3_ColumnLookup,0),FALSE),
  IF(AND(VALUE(LEFT($A661,3))=312,LEFT($G661,10)="Unincepted",$B661="O "),VLOOKUP(" ULO",_312_Table3,MATCH('312'!$V$16,_312_Table3_ColumnLookup,0),FALSE),
  IF(AND(VALUE(LEFT($A661,3))=312,LEFT($G661,10)="Unincepted",$B661="Q "),VLOOKUP(" ULO",_312_Table3,MATCH('312'!$X$16,_312_Table3_ColumnLookup,0),FALSE),
  IF(AND(VALUE(LEFT($A661,3))=312,LEFT($G661,10)="Unincepted"),VLOOKUP(" ULO",_312_Table3,MATCH(LEFT($B661,1),_312_Table3_ColumnLookup,0),FALSE),
  IF(AND(VALUE(LEFT($A661,3))=312,LEFT($G661,5)="Total",$B661="G "),VLOOKUP('312'!$F$80,_312_Table3,MATCH('312'!$N$16,_312_Table3_ColumnLookup,0),FALSE),
  IF(AND(VALUE(LEFT($A661,3))=312,LEFT($G661,5)="Total",$B661="O "),VLOOKUP('312'!$F$80,_312_Table3,MATCH('312'!$V$16,_312_Table3_ColumnLookup,0),FALSE),
  IF(AND(VALUE(LEFT($A661,3))=312,LEFT($G661,5)="Total",$B661="Q "),VLOOKUP('312'!$F$80,_312_Table3,MATCH('312'!$X$16,_312_Table3_ColumnLookup,0),FALSE),
  IF(AND(VALUE(LEFT($A661,3))=312,LEFT($G661,5)="Total"),VLOOKUP('312'!$F$80,_312_Table3,MATCH(LEFT($B661,1),_312_Table3_ColumnLookup,0),FALSE),
  IF(AND(VALUE(LEFT($A661,3))=312,LEN($I661)=4,$B661="G"),VLOOKUP($I661,_312_Table3,MATCH('312'!$N$16,_312_Table3_ColumnLookup,0),FALSE),
  IF(AND(VALUE(LEFT($A661,3))=312,LEN($I661)=4,$B661="O"),VLOOKUP($I661,_312_Table3,MATCH('312'!$V$16,_312_Table3_ColumnLookup,0),FALSE),
  IF(AND(VALUE(LEFT($A661,3))=312,LEN($I661)=4,$B661="Q"),VLOOKUP($I661,_312_Table3,MATCH('312'!$X$16,_312_Table3_ColumnLookup,0),FALSE),
  IF(AND(VALUE(LEFT($A661,3))=312,LEN($I661)=4),VLOOKUP($I661,_312_Table3,MATCH(LEFT($B661,1),_312_Table3_ColumnLookup,0),FALSE)
+N("312"),
  IF(VALUE(LEFT($A661,3))=313,VLOOKUP(VALUE(MID($B661,2,1)),_313_Table3,MATCH(MID($B661,1,1),_313_Table3_ColumnLookup,0),FALSE)
+N("313"),
  IF(AND(VALUE(LEFT($A661,3))=314,LEN($B661)=3),VLOOKUP(VALUE(MID($B661,2,2)),_314_Table3,MATCH(MID($B661,1,1),_314_Table3_ColumnLookup,0),FALSE),
  IF(VALUE(LEFT($A661,3))=314,VLOOKUP(VALUE(MID($B661,2,1)),_314_Table3,MATCH(MID($B661,1,1),_314_Table3_ColumnLookup,0),FALSE)
+N("314"),
""))))))))))))))))))))))))</f>
        <v>#NAME?</v>
      </c>
      <c r="G661" s="266" t="s">
        <v>1156</v>
      </c>
      <c r="H661" s="321">
        <f>IFERROR(
IF(ISERROR($D661)=FALSE,$D661,IF(ISERROR($E661)=FALSE,$E661,IF(ISERROR($F661)=FALSE,$F661
+N("012 checkboxes"),
IF(
IF(OR(LEFT($A661,9)="Syndicate",LEFT($A661,12)="NewSyndicate"),VLOOKUP($A661,'012'!$J:$ZW,MATCH("Link to button",'012'!$J$1:$ZW$1,0),0)
+N("309 checkbox"),
IF($C661="309 LCR Summary0",VLOOKUP("Notes990",'309'!$P:$ZZ,MATCH("Link to button",'309'!$P$1:$ZZ$1,0),0)
+N("313 checkboxes"),
IF($C661="313 Financial Information0LcmVsScr",IF($C661="309 LCR Summary0",VLOOKUP("LcmVsScr",'309'!$N:$ZZ,MATCH("Link to button",'309'!$N$1:$ZZ$1,0),0),
IF($C661="313 Financial Information0LcrDocAttached",IF($C661="309 LCR Summary0",VLOOKUP("LcrDocAttached",'309'!$N:$ZZ,MATCH("Link to button",'309'!$N$1:$ZZ$1,0),
0)))))))=1,TRUE,FALSE)
))),"")</f>
        <v>0</v>
      </c>
      <c r="I661" s="266">
        <v>2016</v>
      </c>
    </row>
    <row r="662" spans="1:9" s="266" customFormat="1">
      <c r="A662" s="237" t="str">
        <f>VLOOKUP($G662,CSVLookups!$B:$R,MATCH(A$1,CSVLookups!$B$1:$R$1,0),FALSE)</f>
        <v>312 Projected Solvency II Technical Provisions at Time Zero</v>
      </c>
      <c r="B662" s="237" t="str">
        <f>VLOOKUP($G662,CSVLookups!$B:$R,MATCH(B$1,CSVLookups!$B$1:$R$1,0),FALSE)</f>
        <v>M</v>
      </c>
      <c r="C662" s="238" t="str">
        <f t="shared" si="11"/>
        <v>312 Projected Solvency II Technical Provisions at Time ZeroM2016</v>
      </c>
      <c r="D662" s="238">
        <f>IF(AND(VALUE(LEFT($A662,3))=309,LEN($B662)=3),VLOOKUP(VALUE(MID($B662,2,2)),_309_Table1,MATCH(MID($B662,1,1),_309_Table1_ColumnLookup,0),FALSE),
  IF($C662="309 LCR SummaryA",OneYearSCR,IF($C662="309 LCR SummaryB",UltimateSCR,IF(VALUE(LEFT($A662,3))=309,VLOOKUP(VALUE(MID($B662,2,1)),_309_Table1,MATCH(MID($B662,1,1),_309_Table1_ColumnLookup,0),FALSE)
+N("309"),
  IF(VALUE(LEFT($A662,3))=310,VLOOKUP(VALUE(MID($B662,2,1)),_310_Table1,MATCH(MID($B662,1,1),_310_Table1_ColumnLookup,0),FALSE)
+N("310"),
  IF(AND(VALUE(LEFT($A662,3))=311,LEN($I662)=4),VLOOKUP($I662,_311_Table1,MATCH($B662,_311_Table1_ColumnLookup,0),FALSE),
  IF(AND(VALUE(LEFT($A662,3))=311,OR($B662="I2",$B662="J2",$B662="K2",$B662="L2")),VLOOKUP('311'!$G$58,_311_Table1,MATCH(MID($B662,1,1),_311_Table1_ColumnLookup,0),FALSE),
  IF(AND(VALUE(LEFT($A662,3))=311,RIGHT($B662,5)="Total"),VLOOKUP('311'!$G$59,_311_Table1,MATCH(MID($B662,1,1),_311_Table1_ColumnLookup,0),FALSE),
  IF(VALUE(LEFT($A662,3))=311,VLOOKUP(VALUE(MID($B662,2,1)),_311_Table1,MATCH(MID($B662,1,1),_311_Table1_ColumnLookup,0),FALSE)
+N("311"),
  IF(AND(VALUE(LEFT($A662,3))=312,LEFT($G662,10)="Unincepted",$B662="G "),VLOOKUP(" ULO",_312_Table1,MATCH('312'!$N$16,_312_Table1_ColumnLookup,0),FALSE),
  IF(AND(VALUE(LEFT($A662,3))=312,LEFT($G662,10)="Unincepted",$B662="O "),VLOOKUP(" ULO",_312_Table1,MATCH('312'!$V$16,_312_Table1_ColumnLookup,0),FALSE),
  IF(AND(VALUE(LEFT($A662,3))=312,LEFT($G662,10)="Unincepted",$B662="Q "),VLOOKUP(" ULO",_312_Table1,MATCH('312'!$X$16,_312_Table1_ColumnLookup,0),FALSE),
  IF(AND(VALUE(LEFT($A662,3))=312,LEFT($G662,10)="Unincepted"),VLOOKUP(" ULO",_312_Table1,MATCH(LEFT($B662,1),_312_Table1_ColumnLookup,0),FALSE),
  IF(AND(VALUE(LEFT($A662,3))=312,LEFT($G662,5)="Total",$B662="G "),VLOOKUP('312'!$F$80,_312_Table1,MATCH('312'!$N$16,_312_Table1_ColumnLookup,0),FALSE),
  IF(AND(VALUE(LEFT($A662,3))=312,LEFT($G662,5)="Total",$B662="O "),VLOOKUP('312'!$F$80,_312_Table1,MATCH('312'!$V$16,_312_Table1_ColumnLookup,0),FALSE),
  IF(AND(VALUE(LEFT($A662,3))=312,LEFT($G662,5)="Total",$B662="Q "),VLOOKUP('312'!$F$80,_312_Table1,MATCH('312'!$X$16,_312_Table1_ColumnLookup,0),FALSE),
  IF(AND(VALUE(LEFT($A662,3))=312,LEFT($G662,5)="Total"),VLOOKUP('312'!$F$80,_312_Table1,MATCH(LEFT($B662,1),_312_Table1_ColumnLookup,0),FALSE),
  IF(AND(VALUE(LEFT($A662,3))=312,LEN($I662)=4,$B662="G"),VLOOKUP($I662,_312_Table1,MATCH('312'!$N$16,_312_Table1_ColumnLookup,0),FALSE),
  IF(AND(VALUE(LEFT($A662,3))=312,LEN($I662)=4,$B662="O"),VLOOKUP($I662,_312_Table1,MATCH('312'!$V$16,_312_Table1_ColumnLookup,0),FALSE),
  IF(AND(VALUE(LEFT($A662,3))=312,LEN($I662)=4,$B662="Q"),VLOOKUP($I662,_312_Table1,MATCH('312'!$X$16,_312_Table1_ColumnLookup,0),FALSE),
  IF(AND(VALUE(LEFT($A662,3))=312,LEN($I662)=4),VLOOKUP($I662,_312_Table1,MATCH(LEFT($B662,1),_312_Table1_ColumnLookup,0),FALSE)
+N("312"),
  IF(VALUE(LEFT($A662,3))=313,VLOOKUP(VALUE(MID($B662,2,1)),_313_Table1,MATCH(MID($B662,1,1),_313_Table1_ColumnLookup,0),FALSE)
+N("313"),
  IF(AND(VALUE(LEFT($A662,3))=314,LEN($B662)=3),VLOOKUP(VALUE(MID($B662,2,2)),_314_Table1,MATCH(MID($B662,1,1),_314_Table1_ColumnLookup,0),FALSE),
  IF(VALUE(LEFT($A662,3))=314,VLOOKUP(VALUE(MID($B662,2,1)),_314_Table1,MATCH(MID($B662,1,1),_314_Table1_ColumnLookup,0),FALSE)
+N("314"),
""))))))))))))))))))))))))</f>
        <v>0</v>
      </c>
      <c r="E662" s="238" t="e">
        <f>IF(AND(VALUE(LEFT($A662,3))=309,LEN($B662)=3),VLOOKUP(VALUE(MID($B662,2,2)),_309_Table2,MATCH(MID($B662,1,1),_309_Table2_ColumnLookup,0),FALSE),
  IF($C662="309 LCR SummaryA",OneYearSCR,IF($C662="309 LCR SummaryB",UltimateSCR,IF(VALUE(LEFT($A662,3))=309,VLOOKUP(VALUE(MID($B662,2,1)),_309_Table2,MATCH(MID($B662,1,1),_309_Table2_ColumnLookup,0),FALSE)
+N("309"),
  IF(VALUE(LEFT($A662,3))=310,VLOOKUP(VALUE(MID($B662,2,1)),_310_Table2,MATCH(MID($B662,1,1),_310_Table2_ColumnLookup,0),FALSE)
+N("310"),
  IF(AND(VALUE(LEFT($A662,3))=311,LEN($I662)=4),VLOOKUP($I662,_311_Table2,MATCH($B662,_311_Table2_ColumnLookup,0),FALSE),
  IF(AND(VALUE(LEFT($A662,3))=311,OR($B662="I2",$B662="J2",$B662="K2",$B662="L2")),VLOOKUP('311'!$G$58,_311_Table2,MATCH(MID($B662,1,1),_311_Table2_ColumnLookup,0),FALSE),
  IF(AND(VALUE(LEFT($A662,3))=311,RIGHT($B662,5)="Total"),VLOOKUP('311'!$G$59,_311_Table2,MATCH(MID($B662,1,1),_311_Table2_ColumnLookup,0),FALSE),
  IF(VALUE(LEFT($A662,3))=311,VLOOKUP(VALUE(MID($B662,2,1)),_311_Table2,MATCH(MID($B662,1,1),_311_Table2_ColumnLookup,0),FALSE)
+N("311"),
  IF(AND(VALUE(LEFT($A662,3))=312,LEFT($G662,10)="Unincepted",$B662="G "),VLOOKUP(" ULO",_312_Table2,MATCH('312'!$N$16,_312_Table2_ColumnLookup,0),FALSE),
  IF(AND(VALUE(LEFT($A662,3))=312,LEFT($G662,10)="Unincepted",$B662="O "),VLOOKUP(" ULO",_312_Table2,MATCH('312'!$V$16,_312_Table2_ColumnLookup,0),FALSE),
  IF(AND(VALUE(LEFT($A662,3))=312,LEFT($G662,10)="Unincepted",$B662="Q "),VLOOKUP(" ULO",_312_Table2,MATCH('312'!$X$16,_312_Table2_ColumnLookup,0),FALSE),
  IF(AND(VALUE(LEFT($A662,3))=312,LEFT($G662,10)="Unincepted"),VLOOKUP(" ULO",_312_Table2,MATCH(LEFT($B662,1),_312_Table2_ColumnLookup,0),FALSE),
  IF(AND(VALUE(LEFT($A662,3))=312,LEFT($G662,5)="Total",$B662="G "),VLOOKUP('312'!$F$80,_312_Table2,MATCH('312'!$N$16,_312_Table2_ColumnLookup,0),FALSE),
  IF(AND(VALUE(LEFT($A662,3))=312,LEFT($G662,5)="Total",$B662="O "),VLOOKUP('312'!$F$80,_312_Table2,MATCH('312'!$V$16,_312_Table2_ColumnLookup,0),FALSE),
  IF(AND(VALUE(LEFT($A662,3))=312,LEFT($G662,5)="Total",$B662="Q "),VLOOKUP('312'!$F$80,_312_Table2,MATCH('312'!$X$16,_312_Table2_ColumnLookup,0),FALSE),
  IF(AND(VALUE(LEFT($A662,3))=312,LEFT($G662,5)="Total"),VLOOKUP('312'!$F$80,_312_Table2,MATCH(LEFT($B662,1),_312_Table2_ColumnLookup,0),FALSE),
  IF(AND(VALUE(LEFT($A662,3))=312,LEN($I662)=4,$B662="G"),VLOOKUP($I662,_312_Table2,MATCH('312'!$N$16,_312_Table2_ColumnLookup,0),FALSE),
  IF(AND(VALUE(LEFT($A662,3))=312,LEN($I662)=4,$B662="O"),VLOOKUP($I662,_312_Table2,MATCH('312'!$V$16,_312_Table2_ColumnLookup,0),FALSE),
  IF(AND(VALUE(LEFT($A662,3))=312,LEN($I662)=4,$B662="Q"),VLOOKUP($I662,_312_Table2,MATCH('312'!$X$16,_312_Table2_ColumnLookup,0),FALSE),
  IF(AND(VALUE(LEFT($A662,3))=312,LEN($I662)=4),VLOOKUP($I662,_312_Table2,MATCH(LEFT($B662,1),_312_Table2_ColumnLookup,0),FALSE)
+N("312"),
  IF(VALUE(LEFT($A662,3))=313,VLOOKUP(VALUE(MID($B662,2,1)),_313_Table2,MATCH(MID($B662,1,1),_313_Table2_ColumnLookup,0),FALSE)
+N("313"),
  IF(AND(VALUE(LEFT($A662,3))=314,LEN($B662)=3),VLOOKUP(VALUE(MID($B662,2,2)),_314_Table2,MATCH(MID($B662,1,1),_314_Table2_ColumnLookup,0),FALSE),
  IF(VALUE(LEFT($A662,3))=314,VLOOKUP(VALUE(MID($B662,2,1)),_314_Table2,MATCH(MID($B662,1,1),_314_Table2_ColumnLookup,0),FALSE)
+N("314"),
""))))))))))))))))))))))))</f>
        <v>#NAME?</v>
      </c>
      <c r="F662" s="238" t="e">
        <f>IF(AND(VALUE(LEFT($A662,3))=309,LEN($B662)=3),VLOOKUP(VALUE(MID($B662,2,2)),_309_Table3,MATCH(MID($B662,1,1),_309_Table3_ColumnLookup,0),FALSE),
  IF($C662="309 LCR SummaryA",OneYearSCR,IF($C662="309 LCR SummaryB",UltimateSCR,IF(VALUE(LEFT($A662,3))=309,VLOOKUP(VALUE(MID($B662,2,1)),_309_Table3,MATCH(MID($B662,1,1),_309_Table3_ColumnLookup,0),FALSE)
+N("309"),
  IF(VALUE(LEFT($A662,3))=310,VLOOKUP(VALUE(MID($B662,2,1)),_310_Table3,MATCH(MID($B662,1,1),_310_Table3_ColumnLookup,0),FALSE)
+N("310"),
  IF(AND(VALUE(LEFT($A662,3))=311,LEN($I662)=4),VLOOKUP($I662,_311_Table3,MATCH($B662,_311_Table3_ColumnLookup,0),FALSE),
  IF(AND(VALUE(LEFT($A662,3))=311,OR($B662="I2",$B662="J2",$B662="K2",$B662="L2")),VLOOKUP('311'!$G$58,_311_Table3,MATCH(MID($B662,1,1),_311_Table3_ColumnLookup,0),FALSE),
  IF(AND(VALUE(LEFT($A662,3))=311,RIGHT($B662,5)="Total"),VLOOKUP('311'!$G$59,_311_Table3,MATCH(MID($B662,1,1),_311_Table3_ColumnLookup,0),FALSE),
  IF(VALUE(LEFT($A662,3))=311,VLOOKUP(VALUE(MID($B662,2,1)),_311_Table3,MATCH(MID($B662,1,1),_311_Table3_ColumnLookup,0),FALSE)
+N("311"),
  IF(AND(VALUE(LEFT($A662,3))=312,LEFT($G662,10)="Unincepted",$B662="G "),VLOOKUP(" ULO",_312_Table3,MATCH('312'!$N$16,_312_Table3_ColumnLookup,0),FALSE),
  IF(AND(VALUE(LEFT($A662,3))=312,LEFT($G662,10)="Unincepted",$B662="O "),VLOOKUP(" ULO",_312_Table3,MATCH('312'!$V$16,_312_Table3_ColumnLookup,0),FALSE),
  IF(AND(VALUE(LEFT($A662,3))=312,LEFT($G662,10)="Unincepted",$B662="Q "),VLOOKUP(" ULO",_312_Table3,MATCH('312'!$X$16,_312_Table3_ColumnLookup,0),FALSE),
  IF(AND(VALUE(LEFT($A662,3))=312,LEFT($G662,10)="Unincepted"),VLOOKUP(" ULO",_312_Table3,MATCH(LEFT($B662,1),_312_Table3_ColumnLookup,0),FALSE),
  IF(AND(VALUE(LEFT($A662,3))=312,LEFT($G662,5)="Total",$B662="G "),VLOOKUP('312'!$F$80,_312_Table3,MATCH('312'!$N$16,_312_Table3_ColumnLookup,0),FALSE),
  IF(AND(VALUE(LEFT($A662,3))=312,LEFT($G662,5)="Total",$B662="O "),VLOOKUP('312'!$F$80,_312_Table3,MATCH('312'!$V$16,_312_Table3_ColumnLookup,0),FALSE),
  IF(AND(VALUE(LEFT($A662,3))=312,LEFT($G662,5)="Total",$B662="Q "),VLOOKUP('312'!$F$80,_312_Table3,MATCH('312'!$X$16,_312_Table3_ColumnLookup,0),FALSE),
  IF(AND(VALUE(LEFT($A662,3))=312,LEFT($G662,5)="Total"),VLOOKUP('312'!$F$80,_312_Table3,MATCH(LEFT($B662,1),_312_Table3_ColumnLookup,0),FALSE),
  IF(AND(VALUE(LEFT($A662,3))=312,LEN($I662)=4,$B662="G"),VLOOKUP($I662,_312_Table3,MATCH('312'!$N$16,_312_Table3_ColumnLookup,0),FALSE),
  IF(AND(VALUE(LEFT($A662,3))=312,LEN($I662)=4,$B662="O"),VLOOKUP($I662,_312_Table3,MATCH('312'!$V$16,_312_Table3_ColumnLookup,0),FALSE),
  IF(AND(VALUE(LEFT($A662,3))=312,LEN($I662)=4,$B662="Q"),VLOOKUP($I662,_312_Table3,MATCH('312'!$X$16,_312_Table3_ColumnLookup,0),FALSE),
  IF(AND(VALUE(LEFT($A662,3))=312,LEN($I662)=4),VLOOKUP($I662,_312_Table3,MATCH(LEFT($B662,1),_312_Table3_ColumnLookup,0),FALSE)
+N("312"),
  IF(VALUE(LEFT($A662,3))=313,VLOOKUP(VALUE(MID($B662,2,1)),_313_Table3,MATCH(MID($B662,1,1),_313_Table3_ColumnLookup,0),FALSE)
+N("313"),
  IF(AND(VALUE(LEFT($A662,3))=314,LEN($B662)=3),VLOOKUP(VALUE(MID($B662,2,2)),_314_Table3,MATCH(MID($B662,1,1),_314_Table3_ColumnLookup,0),FALSE),
  IF(VALUE(LEFT($A662,3))=314,VLOOKUP(VALUE(MID($B662,2,1)),_314_Table3,MATCH(MID($B662,1,1),_314_Table3_ColumnLookup,0),FALSE)
+N("314"),
""))))))))))))))))))))))))</f>
        <v>#NAME?</v>
      </c>
      <c r="G662" s="266" t="s">
        <v>1158</v>
      </c>
      <c r="H662" s="321">
        <f>IFERROR(
IF(ISERROR($D662)=FALSE,$D662,IF(ISERROR($E662)=FALSE,$E662,IF(ISERROR($F662)=FALSE,$F662
+N("012 checkboxes"),
IF(
IF(OR(LEFT($A662,9)="Syndicate",LEFT($A662,12)="NewSyndicate"),VLOOKUP($A662,'012'!$J:$ZW,MATCH("Link to button",'012'!$J$1:$ZW$1,0),0)
+N("309 checkbox"),
IF($C662="309 LCR Summary0",VLOOKUP("Notes990",'309'!$P:$ZZ,MATCH("Link to button",'309'!$P$1:$ZZ$1,0),0)
+N("313 checkboxes"),
IF($C662="313 Financial Information0LcmVsScr",IF($C662="309 LCR Summary0",VLOOKUP("LcmVsScr",'309'!$N:$ZZ,MATCH("Link to button",'309'!$N$1:$ZZ$1,0),0),
IF($C662="313 Financial Information0LcrDocAttached",IF($C662="309 LCR Summary0",VLOOKUP("LcrDocAttached",'309'!$N:$ZZ,MATCH("Link to button",'309'!$N$1:$ZZ$1,0),
0)))))))=1,TRUE,FALSE)
))),"")</f>
        <v>0</v>
      </c>
      <c r="I662" s="266">
        <v>2016</v>
      </c>
    </row>
    <row r="663" spans="1:9" s="266" customFormat="1">
      <c r="A663" s="237" t="str">
        <f>VLOOKUP($G663,CSVLookups!$B:$R,MATCH(A$1,CSVLookups!$B$1:$R$1,0),FALSE)</f>
        <v>312 Projected Solvency II Technical Provisions at Time Zero</v>
      </c>
      <c r="B663" s="237" t="str">
        <f>VLOOKUP($G663,CSVLookups!$B:$R,MATCH(B$1,CSVLookups!$B$1:$R$1,0),FALSE)</f>
        <v>N</v>
      </c>
      <c r="C663" s="238" t="str">
        <f t="shared" si="11"/>
        <v>312 Projected Solvency II Technical Provisions at Time ZeroN2016</v>
      </c>
      <c r="D663" s="238">
        <f>IF(AND(VALUE(LEFT($A663,3))=309,LEN($B663)=3),VLOOKUP(VALUE(MID($B663,2,2)),_309_Table1,MATCH(MID($B663,1,1),_309_Table1_ColumnLookup,0),FALSE),
  IF($C663="309 LCR SummaryA",OneYearSCR,IF($C663="309 LCR SummaryB",UltimateSCR,IF(VALUE(LEFT($A663,3))=309,VLOOKUP(VALUE(MID($B663,2,1)),_309_Table1,MATCH(MID($B663,1,1),_309_Table1_ColumnLookup,0),FALSE)
+N("309"),
  IF(VALUE(LEFT($A663,3))=310,VLOOKUP(VALUE(MID($B663,2,1)),_310_Table1,MATCH(MID($B663,1,1),_310_Table1_ColumnLookup,0),FALSE)
+N("310"),
  IF(AND(VALUE(LEFT($A663,3))=311,LEN($I663)=4),VLOOKUP($I663,_311_Table1,MATCH($B663,_311_Table1_ColumnLookup,0),FALSE),
  IF(AND(VALUE(LEFT($A663,3))=311,OR($B663="I2",$B663="J2",$B663="K2",$B663="L2")),VLOOKUP('311'!$G$58,_311_Table1,MATCH(MID($B663,1,1),_311_Table1_ColumnLookup,0),FALSE),
  IF(AND(VALUE(LEFT($A663,3))=311,RIGHT($B663,5)="Total"),VLOOKUP('311'!$G$59,_311_Table1,MATCH(MID($B663,1,1),_311_Table1_ColumnLookup,0),FALSE),
  IF(VALUE(LEFT($A663,3))=311,VLOOKUP(VALUE(MID($B663,2,1)),_311_Table1,MATCH(MID($B663,1,1),_311_Table1_ColumnLookup,0),FALSE)
+N("311"),
  IF(AND(VALUE(LEFT($A663,3))=312,LEFT($G663,10)="Unincepted",$B663="G "),VLOOKUP(" ULO",_312_Table1,MATCH('312'!$N$16,_312_Table1_ColumnLookup,0),FALSE),
  IF(AND(VALUE(LEFT($A663,3))=312,LEFT($G663,10)="Unincepted",$B663="O "),VLOOKUP(" ULO",_312_Table1,MATCH('312'!$V$16,_312_Table1_ColumnLookup,0),FALSE),
  IF(AND(VALUE(LEFT($A663,3))=312,LEFT($G663,10)="Unincepted",$B663="Q "),VLOOKUP(" ULO",_312_Table1,MATCH('312'!$X$16,_312_Table1_ColumnLookup,0),FALSE),
  IF(AND(VALUE(LEFT($A663,3))=312,LEFT($G663,10)="Unincepted"),VLOOKUP(" ULO",_312_Table1,MATCH(LEFT($B663,1),_312_Table1_ColumnLookup,0),FALSE),
  IF(AND(VALUE(LEFT($A663,3))=312,LEFT($G663,5)="Total",$B663="G "),VLOOKUP('312'!$F$80,_312_Table1,MATCH('312'!$N$16,_312_Table1_ColumnLookup,0),FALSE),
  IF(AND(VALUE(LEFT($A663,3))=312,LEFT($G663,5)="Total",$B663="O "),VLOOKUP('312'!$F$80,_312_Table1,MATCH('312'!$V$16,_312_Table1_ColumnLookup,0),FALSE),
  IF(AND(VALUE(LEFT($A663,3))=312,LEFT($G663,5)="Total",$B663="Q "),VLOOKUP('312'!$F$80,_312_Table1,MATCH('312'!$X$16,_312_Table1_ColumnLookup,0),FALSE),
  IF(AND(VALUE(LEFT($A663,3))=312,LEFT($G663,5)="Total"),VLOOKUP('312'!$F$80,_312_Table1,MATCH(LEFT($B663,1),_312_Table1_ColumnLookup,0),FALSE),
  IF(AND(VALUE(LEFT($A663,3))=312,LEN($I663)=4,$B663="G"),VLOOKUP($I663,_312_Table1,MATCH('312'!$N$16,_312_Table1_ColumnLookup,0),FALSE),
  IF(AND(VALUE(LEFT($A663,3))=312,LEN($I663)=4,$B663="O"),VLOOKUP($I663,_312_Table1,MATCH('312'!$V$16,_312_Table1_ColumnLookup,0),FALSE),
  IF(AND(VALUE(LEFT($A663,3))=312,LEN($I663)=4,$B663="Q"),VLOOKUP($I663,_312_Table1,MATCH('312'!$X$16,_312_Table1_ColumnLookup,0),FALSE),
  IF(AND(VALUE(LEFT($A663,3))=312,LEN($I663)=4),VLOOKUP($I663,_312_Table1,MATCH(LEFT($B663,1),_312_Table1_ColumnLookup,0),FALSE)
+N("312"),
  IF(VALUE(LEFT($A663,3))=313,VLOOKUP(VALUE(MID($B663,2,1)),_313_Table1,MATCH(MID($B663,1,1),_313_Table1_ColumnLookup,0),FALSE)
+N("313"),
  IF(AND(VALUE(LEFT($A663,3))=314,LEN($B663)=3),VLOOKUP(VALUE(MID($B663,2,2)),_314_Table1,MATCH(MID($B663,1,1),_314_Table1_ColumnLookup,0),FALSE),
  IF(VALUE(LEFT($A663,3))=314,VLOOKUP(VALUE(MID($B663,2,1)),_314_Table1,MATCH(MID($B663,1,1),_314_Table1_ColumnLookup,0),FALSE)
+N("314"),
""))))))))))))))))))))))))</f>
        <v>0</v>
      </c>
      <c r="E663" s="238" t="e">
        <f>IF(AND(VALUE(LEFT($A663,3))=309,LEN($B663)=3),VLOOKUP(VALUE(MID($B663,2,2)),_309_Table2,MATCH(MID($B663,1,1),_309_Table2_ColumnLookup,0),FALSE),
  IF($C663="309 LCR SummaryA",OneYearSCR,IF($C663="309 LCR SummaryB",UltimateSCR,IF(VALUE(LEFT($A663,3))=309,VLOOKUP(VALUE(MID($B663,2,1)),_309_Table2,MATCH(MID($B663,1,1),_309_Table2_ColumnLookup,0),FALSE)
+N("309"),
  IF(VALUE(LEFT($A663,3))=310,VLOOKUP(VALUE(MID($B663,2,1)),_310_Table2,MATCH(MID($B663,1,1),_310_Table2_ColumnLookup,0),FALSE)
+N("310"),
  IF(AND(VALUE(LEFT($A663,3))=311,LEN($I663)=4),VLOOKUP($I663,_311_Table2,MATCH($B663,_311_Table2_ColumnLookup,0),FALSE),
  IF(AND(VALUE(LEFT($A663,3))=311,OR($B663="I2",$B663="J2",$B663="K2",$B663="L2")),VLOOKUP('311'!$G$58,_311_Table2,MATCH(MID($B663,1,1),_311_Table2_ColumnLookup,0),FALSE),
  IF(AND(VALUE(LEFT($A663,3))=311,RIGHT($B663,5)="Total"),VLOOKUP('311'!$G$59,_311_Table2,MATCH(MID($B663,1,1),_311_Table2_ColumnLookup,0),FALSE),
  IF(VALUE(LEFT($A663,3))=311,VLOOKUP(VALUE(MID($B663,2,1)),_311_Table2,MATCH(MID($B663,1,1),_311_Table2_ColumnLookup,0),FALSE)
+N("311"),
  IF(AND(VALUE(LEFT($A663,3))=312,LEFT($G663,10)="Unincepted",$B663="G "),VLOOKUP(" ULO",_312_Table2,MATCH('312'!$N$16,_312_Table2_ColumnLookup,0),FALSE),
  IF(AND(VALUE(LEFT($A663,3))=312,LEFT($G663,10)="Unincepted",$B663="O "),VLOOKUP(" ULO",_312_Table2,MATCH('312'!$V$16,_312_Table2_ColumnLookup,0),FALSE),
  IF(AND(VALUE(LEFT($A663,3))=312,LEFT($G663,10)="Unincepted",$B663="Q "),VLOOKUP(" ULO",_312_Table2,MATCH('312'!$X$16,_312_Table2_ColumnLookup,0),FALSE),
  IF(AND(VALUE(LEFT($A663,3))=312,LEFT($G663,10)="Unincepted"),VLOOKUP(" ULO",_312_Table2,MATCH(LEFT($B663,1),_312_Table2_ColumnLookup,0),FALSE),
  IF(AND(VALUE(LEFT($A663,3))=312,LEFT($G663,5)="Total",$B663="G "),VLOOKUP('312'!$F$80,_312_Table2,MATCH('312'!$N$16,_312_Table2_ColumnLookup,0),FALSE),
  IF(AND(VALUE(LEFT($A663,3))=312,LEFT($G663,5)="Total",$B663="O "),VLOOKUP('312'!$F$80,_312_Table2,MATCH('312'!$V$16,_312_Table2_ColumnLookup,0),FALSE),
  IF(AND(VALUE(LEFT($A663,3))=312,LEFT($G663,5)="Total",$B663="Q "),VLOOKUP('312'!$F$80,_312_Table2,MATCH('312'!$X$16,_312_Table2_ColumnLookup,0),FALSE),
  IF(AND(VALUE(LEFT($A663,3))=312,LEFT($G663,5)="Total"),VLOOKUP('312'!$F$80,_312_Table2,MATCH(LEFT($B663,1),_312_Table2_ColumnLookup,0),FALSE),
  IF(AND(VALUE(LEFT($A663,3))=312,LEN($I663)=4,$B663="G"),VLOOKUP($I663,_312_Table2,MATCH('312'!$N$16,_312_Table2_ColumnLookup,0),FALSE),
  IF(AND(VALUE(LEFT($A663,3))=312,LEN($I663)=4,$B663="O"),VLOOKUP($I663,_312_Table2,MATCH('312'!$V$16,_312_Table2_ColumnLookup,0),FALSE),
  IF(AND(VALUE(LEFT($A663,3))=312,LEN($I663)=4,$B663="Q"),VLOOKUP($I663,_312_Table2,MATCH('312'!$X$16,_312_Table2_ColumnLookup,0),FALSE),
  IF(AND(VALUE(LEFT($A663,3))=312,LEN($I663)=4),VLOOKUP($I663,_312_Table2,MATCH(LEFT($B663,1),_312_Table2_ColumnLookup,0),FALSE)
+N("312"),
  IF(VALUE(LEFT($A663,3))=313,VLOOKUP(VALUE(MID($B663,2,1)),_313_Table2,MATCH(MID($B663,1,1),_313_Table2_ColumnLookup,0),FALSE)
+N("313"),
  IF(AND(VALUE(LEFT($A663,3))=314,LEN($B663)=3),VLOOKUP(VALUE(MID($B663,2,2)),_314_Table2,MATCH(MID($B663,1,1),_314_Table2_ColumnLookup,0),FALSE),
  IF(VALUE(LEFT($A663,3))=314,VLOOKUP(VALUE(MID($B663,2,1)),_314_Table2,MATCH(MID($B663,1,1),_314_Table2_ColumnLookup,0),FALSE)
+N("314"),
""))))))))))))))))))))))))</f>
        <v>#NAME?</v>
      </c>
      <c r="F663" s="238" t="e">
        <f>IF(AND(VALUE(LEFT($A663,3))=309,LEN($B663)=3),VLOOKUP(VALUE(MID($B663,2,2)),_309_Table3,MATCH(MID($B663,1,1),_309_Table3_ColumnLookup,0),FALSE),
  IF($C663="309 LCR SummaryA",OneYearSCR,IF($C663="309 LCR SummaryB",UltimateSCR,IF(VALUE(LEFT($A663,3))=309,VLOOKUP(VALUE(MID($B663,2,1)),_309_Table3,MATCH(MID($B663,1,1),_309_Table3_ColumnLookup,0),FALSE)
+N("309"),
  IF(VALUE(LEFT($A663,3))=310,VLOOKUP(VALUE(MID($B663,2,1)),_310_Table3,MATCH(MID($B663,1,1),_310_Table3_ColumnLookup,0),FALSE)
+N("310"),
  IF(AND(VALUE(LEFT($A663,3))=311,LEN($I663)=4),VLOOKUP($I663,_311_Table3,MATCH($B663,_311_Table3_ColumnLookup,0),FALSE),
  IF(AND(VALUE(LEFT($A663,3))=311,OR($B663="I2",$B663="J2",$B663="K2",$B663="L2")),VLOOKUP('311'!$G$58,_311_Table3,MATCH(MID($B663,1,1),_311_Table3_ColumnLookup,0),FALSE),
  IF(AND(VALUE(LEFT($A663,3))=311,RIGHT($B663,5)="Total"),VLOOKUP('311'!$G$59,_311_Table3,MATCH(MID($B663,1,1),_311_Table3_ColumnLookup,0),FALSE),
  IF(VALUE(LEFT($A663,3))=311,VLOOKUP(VALUE(MID($B663,2,1)),_311_Table3,MATCH(MID($B663,1,1),_311_Table3_ColumnLookup,0),FALSE)
+N("311"),
  IF(AND(VALUE(LEFT($A663,3))=312,LEFT($G663,10)="Unincepted",$B663="G "),VLOOKUP(" ULO",_312_Table3,MATCH('312'!$N$16,_312_Table3_ColumnLookup,0),FALSE),
  IF(AND(VALUE(LEFT($A663,3))=312,LEFT($G663,10)="Unincepted",$B663="O "),VLOOKUP(" ULO",_312_Table3,MATCH('312'!$V$16,_312_Table3_ColumnLookup,0),FALSE),
  IF(AND(VALUE(LEFT($A663,3))=312,LEFT($G663,10)="Unincepted",$B663="Q "),VLOOKUP(" ULO",_312_Table3,MATCH('312'!$X$16,_312_Table3_ColumnLookup,0),FALSE),
  IF(AND(VALUE(LEFT($A663,3))=312,LEFT($G663,10)="Unincepted"),VLOOKUP(" ULO",_312_Table3,MATCH(LEFT($B663,1),_312_Table3_ColumnLookup,0),FALSE),
  IF(AND(VALUE(LEFT($A663,3))=312,LEFT($G663,5)="Total",$B663="G "),VLOOKUP('312'!$F$80,_312_Table3,MATCH('312'!$N$16,_312_Table3_ColumnLookup,0),FALSE),
  IF(AND(VALUE(LEFT($A663,3))=312,LEFT($G663,5)="Total",$B663="O "),VLOOKUP('312'!$F$80,_312_Table3,MATCH('312'!$V$16,_312_Table3_ColumnLookup,0),FALSE),
  IF(AND(VALUE(LEFT($A663,3))=312,LEFT($G663,5)="Total",$B663="Q "),VLOOKUP('312'!$F$80,_312_Table3,MATCH('312'!$X$16,_312_Table3_ColumnLookup,0),FALSE),
  IF(AND(VALUE(LEFT($A663,3))=312,LEFT($G663,5)="Total"),VLOOKUP('312'!$F$80,_312_Table3,MATCH(LEFT($B663,1),_312_Table3_ColumnLookup,0),FALSE),
  IF(AND(VALUE(LEFT($A663,3))=312,LEN($I663)=4,$B663="G"),VLOOKUP($I663,_312_Table3,MATCH('312'!$N$16,_312_Table3_ColumnLookup,0),FALSE),
  IF(AND(VALUE(LEFT($A663,3))=312,LEN($I663)=4,$B663="O"),VLOOKUP($I663,_312_Table3,MATCH('312'!$V$16,_312_Table3_ColumnLookup,0),FALSE),
  IF(AND(VALUE(LEFT($A663,3))=312,LEN($I663)=4,$B663="Q"),VLOOKUP($I663,_312_Table3,MATCH('312'!$X$16,_312_Table3_ColumnLookup,0),FALSE),
  IF(AND(VALUE(LEFT($A663,3))=312,LEN($I663)=4),VLOOKUP($I663,_312_Table3,MATCH(LEFT($B663,1),_312_Table3_ColumnLookup,0),FALSE)
+N("312"),
  IF(VALUE(LEFT($A663,3))=313,VLOOKUP(VALUE(MID($B663,2,1)),_313_Table3,MATCH(MID($B663,1,1),_313_Table3_ColumnLookup,0),FALSE)
+N("313"),
  IF(AND(VALUE(LEFT($A663,3))=314,LEN($B663)=3),VLOOKUP(VALUE(MID($B663,2,2)),_314_Table3,MATCH(MID($B663,1,1),_314_Table3_ColumnLookup,0),FALSE),
  IF(VALUE(LEFT($A663,3))=314,VLOOKUP(VALUE(MID($B663,2,1)),_314_Table3,MATCH(MID($B663,1,1),_314_Table3_ColumnLookup,0),FALSE)
+N("314"),
""))))))))))))))))))))))))</f>
        <v>#NAME?</v>
      </c>
      <c r="G663" s="266" t="s">
        <v>1160</v>
      </c>
      <c r="H663" s="321">
        <f>IFERROR(
IF(ISERROR($D663)=FALSE,$D663,IF(ISERROR($E663)=FALSE,$E663,IF(ISERROR($F663)=FALSE,$F663
+N("012 checkboxes"),
IF(
IF(OR(LEFT($A663,9)="Syndicate",LEFT($A663,12)="NewSyndicate"),VLOOKUP($A663,'012'!$J:$ZW,MATCH("Link to button",'012'!$J$1:$ZW$1,0),0)
+N("309 checkbox"),
IF($C663="309 LCR Summary0",VLOOKUP("Notes990",'309'!$P:$ZZ,MATCH("Link to button",'309'!$P$1:$ZZ$1,0),0)
+N("313 checkboxes"),
IF($C663="313 Financial Information0LcmVsScr",IF($C663="309 LCR Summary0",VLOOKUP("LcmVsScr",'309'!$N:$ZZ,MATCH("Link to button",'309'!$N$1:$ZZ$1,0),0),
IF($C663="313 Financial Information0LcrDocAttached",IF($C663="309 LCR Summary0",VLOOKUP("LcrDocAttached",'309'!$N:$ZZ,MATCH("Link to button",'309'!$N$1:$ZZ$1,0),
0)))))))=1,TRUE,FALSE)
))),"")</f>
        <v>0</v>
      </c>
      <c r="I663" s="266">
        <v>2016</v>
      </c>
    </row>
    <row r="664" spans="1:9" s="266" customFormat="1">
      <c r="A664" s="237" t="str">
        <f>VLOOKUP($G664,CSVLookups!$B:$R,MATCH(A$1,CSVLookups!$B$1:$R$1,0),FALSE)</f>
        <v>312 Projected Solvency II Technical Provisions at Time Zero</v>
      </c>
      <c r="B664" s="237" t="str">
        <f>VLOOKUP($G664,CSVLookups!$B:$R,MATCH(B$1,CSVLookups!$B$1:$R$1,0),FALSE)</f>
        <v>O</v>
      </c>
      <c r="C664" s="238" t="str">
        <f t="shared" si="11"/>
        <v>312 Projected Solvency II Technical Provisions at Time ZeroO2016</v>
      </c>
      <c r="D664" s="238">
        <f>IF(AND(VALUE(LEFT($A664,3))=309,LEN($B664)=3),VLOOKUP(VALUE(MID($B664,2,2)),_309_Table1,MATCH(MID($B664,1,1),_309_Table1_ColumnLookup,0),FALSE),
  IF($C664="309 LCR SummaryA",OneYearSCR,IF($C664="309 LCR SummaryB",UltimateSCR,IF(VALUE(LEFT($A664,3))=309,VLOOKUP(VALUE(MID($B664,2,1)),_309_Table1,MATCH(MID($B664,1,1),_309_Table1_ColumnLookup,0),FALSE)
+N("309"),
  IF(VALUE(LEFT($A664,3))=310,VLOOKUP(VALUE(MID($B664,2,1)),_310_Table1,MATCH(MID($B664,1,1),_310_Table1_ColumnLookup,0),FALSE)
+N("310"),
  IF(AND(VALUE(LEFT($A664,3))=311,LEN($I664)=4),VLOOKUP($I664,_311_Table1,MATCH($B664,_311_Table1_ColumnLookup,0),FALSE),
  IF(AND(VALUE(LEFT($A664,3))=311,OR($B664="I2",$B664="J2",$B664="K2",$B664="L2")),VLOOKUP('311'!$G$58,_311_Table1,MATCH(MID($B664,1,1),_311_Table1_ColumnLookup,0),FALSE),
  IF(AND(VALUE(LEFT($A664,3))=311,RIGHT($B664,5)="Total"),VLOOKUP('311'!$G$59,_311_Table1,MATCH(MID($B664,1,1),_311_Table1_ColumnLookup,0),FALSE),
  IF(VALUE(LEFT($A664,3))=311,VLOOKUP(VALUE(MID($B664,2,1)),_311_Table1,MATCH(MID($B664,1,1),_311_Table1_ColumnLookup,0),FALSE)
+N("311"),
  IF(AND(VALUE(LEFT($A664,3))=312,LEFT($G664,10)="Unincepted",$B664="G "),VLOOKUP(" ULO",_312_Table1,MATCH('312'!$N$16,_312_Table1_ColumnLookup,0),FALSE),
  IF(AND(VALUE(LEFT($A664,3))=312,LEFT($G664,10)="Unincepted",$B664="O "),VLOOKUP(" ULO",_312_Table1,MATCH('312'!$V$16,_312_Table1_ColumnLookup,0),FALSE),
  IF(AND(VALUE(LEFT($A664,3))=312,LEFT($G664,10)="Unincepted",$B664="Q "),VLOOKUP(" ULO",_312_Table1,MATCH('312'!$X$16,_312_Table1_ColumnLookup,0),FALSE),
  IF(AND(VALUE(LEFT($A664,3))=312,LEFT($G664,10)="Unincepted"),VLOOKUP(" ULO",_312_Table1,MATCH(LEFT($B664,1),_312_Table1_ColumnLookup,0),FALSE),
  IF(AND(VALUE(LEFT($A664,3))=312,LEFT($G664,5)="Total",$B664="G "),VLOOKUP('312'!$F$80,_312_Table1,MATCH('312'!$N$16,_312_Table1_ColumnLookup,0),FALSE),
  IF(AND(VALUE(LEFT($A664,3))=312,LEFT($G664,5)="Total",$B664="O "),VLOOKUP('312'!$F$80,_312_Table1,MATCH('312'!$V$16,_312_Table1_ColumnLookup,0),FALSE),
  IF(AND(VALUE(LEFT($A664,3))=312,LEFT($G664,5)="Total",$B664="Q "),VLOOKUP('312'!$F$80,_312_Table1,MATCH('312'!$X$16,_312_Table1_ColumnLookup,0),FALSE),
  IF(AND(VALUE(LEFT($A664,3))=312,LEFT($G664,5)="Total"),VLOOKUP('312'!$F$80,_312_Table1,MATCH(LEFT($B664,1),_312_Table1_ColumnLookup,0),FALSE),
  IF(AND(VALUE(LEFT($A664,3))=312,LEN($I664)=4,$B664="G"),VLOOKUP($I664,_312_Table1,MATCH('312'!$N$16,_312_Table1_ColumnLookup,0),FALSE),
  IF(AND(VALUE(LEFT($A664,3))=312,LEN($I664)=4,$B664="O"),VLOOKUP($I664,_312_Table1,MATCH('312'!$V$16,_312_Table1_ColumnLookup,0),FALSE),
  IF(AND(VALUE(LEFT($A664,3))=312,LEN($I664)=4,$B664="Q"),VLOOKUP($I664,_312_Table1,MATCH('312'!$X$16,_312_Table1_ColumnLookup,0),FALSE),
  IF(AND(VALUE(LEFT($A664,3))=312,LEN($I664)=4),VLOOKUP($I664,_312_Table1,MATCH(LEFT($B664,1),_312_Table1_ColumnLookup,0),FALSE)
+N("312"),
  IF(VALUE(LEFT($A664,3))=313,VLOOKUP(VALUE(MID($B664,2,1)),_313_Table1,MATCH(MID($B664,1,1),_313_Table1_ColumnLookup,0),FALSE)
+N("313"),
  IF(AND(VALUE(LEFT($A664,3))=314,LEN($B664)=3),VLOOKUP(VALUE(MID($B664,2,2)),_314_Table1,MATCH(MID($B664,1,1),_314_Table1_ColumnLookup,0),FALSE),
  IF(VALUE(LEFT($A664,3))=314,VLOOKUP(VALUE(MID($B664,2,1)),_314_Table1,MATCH(MID($B664,1,1),_314_Table1_ColumnLookup,0),FALSE)
+N("314"),
""))))))))))))))))))))))))</f>
        <v>0</v>
      </c>
      <c r="E664" s="238" t="e">
        <f>IF(AND(VALUE(LEFT($A664,3))=309,LEN($B664)=3),VLOOKUP(VALUE(MID($B664,2,2)),_309_Table2,MATCH(MID($B664,1,1),_309_Table2_ColumnLookup,0),FALSE),
  IF($C664="309 LCR SummaryA",OneYearSCR,IF($C664="309 LCR SummaryB",UltimateSCR,IF(VALUE(LEFT($A664,3))=309,VLOOKUP(VALUE(MID($B664,2,1)),_309_Table2,MATCH(MID($B664,1,1),_309_Table2_ColumnLookup,0),FALSE)
+N("309"),
  IF(VALUE(LEFT($A664,3))=310,VLOOKUP(VALUE(MID($B664,2,1)),_310_Table2,MATCH(MID($B664,1,1),_310_Table2_ColumnLookup,0),FALSE)
+N("310"),
  IF(AND(VALUE(LEFT($A664,3))=311,LEN($I664)=4),VLOOKUP($I664,_311_Table2,MATCH($B664,_311_Table2_ColumnLookup,0),FALSE),
  IF(AND(VALUE(LEFT($A664,3))=311,OR($B664="I2",$B664="J2",$B664="K2",$B664="L2")),VLOOKUP('311'!$G$58,_311_Table2,MATCH(MID($B664,1,1),_311_Table2_ColumnLookup,0),FALSE),
  IF(AND(VALUE(LEFT($A664,3))=311,RIGHT($B664,5)="Total"),VLOOKUP('311'!$G$59,_311_Table2,MATCH(MID($B664,1,1),_311_Table2_ColumnLookup,0),FALSE),
  IF(VALUE(LEFT($A664,3))=311,VLOOKUP(VALUE(MID($B664,2,1)),_311_Table2,MATCH(MID($B664,1,1),_311_Table2_ColumnLookup,0),FALSE)
+N("311"),
  IF(AND(VALUE(LEFT($A664,3))=312,LEFT($G664,10)="Unincepted",$B664="G "),VLOOKUP(" ULO",_312_Table2,MATCH('312'!$N$16,_312_Table2_ColumnLookup,0),FALSE),
  IF(AND(VALUE(LEFT($A664,3))=312,LEFT($G664,10)="Unincepted",$B664="O "),VLOOKUP(" ULO",_312_Table2,MATCH('312'!$V$16,_312_Table2_ColumnLookup,0),FALSE),
  IF(AND(VALUE(LEFT($A664,3))=312,LEFT($G664,10)="Unincepted",$B664="Q "),VLOOKUP(" ULO",_312_Table2,MATCH('312'!$X$16,_312_Table2_ColumnLookup,0),FALSE),
  IF(AND(VALUE(LEFT($A664,3))=312,LEFT($G664,10)="Unincepted"),VLOOKUP(" ULO",_312_Table2,MATCH(LEFT($B664,1),_312_Table2_ColumnLookup,0),FALSE),
  IF(AND(VALUE(LEFT($A664,3))=312,LEFT($G664,5)="Total",$B664="G "),VLOOKUP('312'!$F$80,_312_Table2,MATCH('312'!$N$16,_312_Table2_ColumnLookup,0),FALSE),
  IF(AND(VALUE(LEFT($A664,3))=312,LEFT($G664,5)="Total",$B664="O "),VLOOKUP('312'!$F$80,_312_Table2,MATCH('312'!$V$16,_312_Table2_ColumnLookup,0),FALSE),
  IF(AND(VALUE(LEFT($A664,3))=312,LEFT($G664,5)="Total",$B664="Q "),VLOOKUP('312'!$F$80,_312_Table2,MATCH('312'!$X$16,_312_Table2_ColumnLookup,0),FALSE),
  IF(AND(VALUE(LEFT($A664,3))=312,LEFT($G664,5)="Total"),VLOOKUP('312'!$F$80,_312_Table2,MATCH(LEFT($B664,1),_312_Table2_ColumnLookup,0),FALSE),
  IF(AND(VALUE(LEFT($A664,3))=312,LEN($I664)=4,$B664="G"),VLOOKUP($I664,_312_Table2,MATCH('312'!$N$16,_312_Table2_ColumnLookup,0),FALSE),
  IF(AND(VALUE(LEFT($A664,3))=312,LEN($I664)=4,$B664="O"),VLOOKUP($I664,_312_Table2,MATCH('312'!$V$16,_312_Table2_ColumnLookup,0),FALSE),
  IF(AND(VALUE(LEFT($A664,3))=312,LEN($I664)=4,$B664="Q"),VLOOKUP($I664,_312_Table2,MATCH('312'!$X$16,_312_Table2_ColumnLookup,0),FALSE),
  IF(AND(VALUE(LEFT($A664,3))=312,LEN($I664)=4),VLOOKUP($I664,_312_Table2,MATCH(LEFT($B664,1),_312_Table2_ColumnLookup,0),FALSE)
+N("312"),
  IF(VALUE(LEFT($A664,3))=313,VLOOKUP(VALUE(MID($B664,2,1)),_313_Table2,MATCH(MID($B664,1,1),_313_Table2_ColumnLookup,0),FALSE)
+N("313"),
  IF(AND(VALUE(LEFT($A664,3))=314,LEN($B664)=3),VLOOKUP(VALUE(MID($B664,2,2)),_314_Table2,MATCH(MID($B664,1,1),_314_Table2_ColumnLookup,0),FALSE),
  IF(VALUE(LEFT($A664,3))=314,VLOOKUP(VALUE(MID($B664,2,1)),_314_Table2,MATCH(MID($B664,1,1),_314_Table2_ColumnLookup,0),FALSE)
+N("314"),
""))))))))))))))))))))))))</f>
        <v>#NAME?</v>
      </c>
      <c r="F664" s="238" t="e">
        <f>IF(AND(VALUE(LEFT($A664,3))=309,LEN($B664)=3),VLOOKUP(VALUE(MID($B664,2,2)),_309_Table3,MATCH(MID($B664,1,1),_309_Table3_ColumnLookup,0),FALSE),
  IF($C664="309 LCR SummaryA",OneYearSCR,IF($C664="309 LCR SummaryB",UltimateSCR,IF(VALUE(LEFT($A664,3))=309,VLOOKUP(VALUE(MID($B664,2,1)),_309_Table3,MATCH(MID($B664,1,1),_309_Table3_ColumnLookup,0),FALSE)
+N("309"),
  IF(VALUE(LEFT($A664,3))=310,VLOOKUP(VALUE(MID($B664,2,1)),_310_Table3,MATCH(MID($B664,1,1),_310_Table3_ColumnLookup,0),FALSE)
+N("310"),
  IF(AND(VALUE(LEFT($A664,3))=311,LEN($I664)=4),VLOOKUP($I664,_311_Table3,MATCH($B664,_311_Table3_ColumnLookup,0),FALSE),
  IF(AND(VALUE(LEFT($A664,3))=311,OR($B664="I2",$B664="J2",$B664="K2",$B664="L2")),VLOOKUP('311'!$G$58,_311_Table3,MATCH(MID($B664,1,1),_311_Table3_ColumnLookup,0),FALSE),
  IF(AND(VALUE(LEFT($A664,3))=311,RIGHT($B664,5)="Total"),VLOOKUP('311'!$G$59,_311_Table3,MATCH(MID($B664,1,1),_311_Table3_ColumnLookup,0),FALSE),
  IF(VALUE(LEFT($A664,3))=311,VLOOKUP(VALUE(MID($B664,2,1)),_311_Table3,MATCH(MID($B664,1,1),_311_Table3_ColumnLookup,0),FALSE)
+N("311"),
  IF(AND(VALUE(LEFT($A664,3))=312,LEFT($G664,10)="Unincepted",$B664="G "),VLOOKUP(" ULO",_312_Table3,MATCH('312'!$N$16,_312_Table3_ColumnLookup,0),FALSE),
  IF(AND(VALUE(LEFT($A664,3))=312,LEFT($G664,10)="Unincepted",$B664="O "),VLOOKUP(" ULO",_312_Table3,MATCH('312'!$V$16,_312_Table3_ColumnLookup,0),FALSE),
  IF(AND(VALUE(LEFT($A664,3))=312,LEFT($G664,10)="Unincepted",$B664="Q "),VLOOKUP(" ULO",_312_Table3,MATCH('312'!$X$16,_312_Table3_ColumnLookup,0),FALSE),
  IF(AND(VALUE(LEFT($A664,3))=312,LEFT($G664,10)="Unincepted"),VLOOKUP(" ULO",_312_Table3,MATCH(LEFT($B664,1),_312_Table3_ColumnLookup,0),FALSE),
  IF(AND(VALUE(LEFT($A664,3))=312,LEFT($G664,5)="Total",$B664="G "),VLOOKUP('312'!$F$80,_312_Table3,MATCH('312'!$N$16,_312_Table3_ColumnLookup,0),FALSE),
  IF(AND(VALUE(LEFT($A664,3))=312,LEFT($G664,5)="Total",$B664="O "),VLOOKUP('312'!$F$80,_312_Table3,MATCH('312'!$V$16,_312_Table3_ColumnLookup,0),FALSE),
  IF(AND(VALUE(LEFT($A664,3))=312,LEFT($G664,5)="Total",$B664="Q "),VLOOKUP('312'!$F$80,_312_Table3,MATCH('312'!$X$16,_312_Table3_ColumnLookup,0),FALSE),
  IF(AND(VALUE(LEFT($A664,3))=312,LEFT($G664,5)="Total"),VLOOKUP('312'!$F$80,_312_Table3,MATCH(LEFT($B664,1),_312_Table3_ColumnLookup,0),FALSE),
  IF(AND(VALUE(LEFT($A664,3))=312,LEN($I664)=4,$B664="G"),VLOOKUP($I664,_312_Table3,MATCH('312'!$N$16,_312_Table3_ColumnLookup,0),FALSE),
  IF(AND(VALUE(LEFT($A664,3))=312,LEN($I664)=4,$B664="O"),VLOOKUP($I664,_312_Table3,MATCH('312'!$V$16,_312_Table3_ColumnLookup,0),FALSE),
  IF(AND(VALUE(LEFT($A664,3))=312,LEN($I664)=4,$B664="Q"),VLOOKUP($I664,_312_Table3,MATCH('312'!$X$16,_312_Table3_ColumnLookup,0),FALSE),
  IF(AND(VALUE(LEFT($A664,3))=312,LEN($I664)=4),VLOOKUP($I664,_312_Table3,MATCH(LEFT($B664,1),_312_Table3_ColumnLookup,0),FALSE)
+N("312"),
  IF(VALUE(LEFT($A664,3))=313,VLOOKUP(VALUE(MID($B664,2,1)),_313_Table3,MATCH(MID($B664,1,1),_313_Table3_ColumnLookup,0),FALSE)
+N("313"),
  IF(AND(VALUE(LEFT($A664,3))=314,LEN($B664)=3),VLOOKUP(VALUE(MID($B664,2,2)),_314_Table3,MATCH(MID($B664,1,1),_314_Table3_ColumnLookup,0),FALSE),
  IF(VALUE(LEFT($A664,3))=314,VLOOKUP(VALUE(MID($B664,2,1)),_314_Table3,MATCH(MID($B664,1,1),_314_Table3_ColumnLookup,0),FALSE)
+N("314"),
""))))))))))))))))))))))))</f>
        <v>#NAME?</v>
      </c>
      <c r="G664" s="266" t="s">
        <v>1161</v>
      </c>
      <c r="H664" s="321">
        <f>IFERROR(
IF(ISERROR($D664)=FALSE,$D664,IF(ISERROR($E664)=FALSE,$E664,IF(ISERROR($F664)=FALSE,$F664
+N("012 checkboxes"),
IF(
IF(OR(LEFT($A664,9)="Syndicate",LEFT($A664,12)="NewSyndicate"),VLOOKUP($A664,'012'!$J:$ZW,MATCH("Link to button",'012'!$J$1:$ZW$1,0),0)
+N("309 checkbox"),
IF($C664="309 LCR Summary0",VLOOKUP("Notes990",'309'!$P:$ZZ,MATCH("Link to button",'309'!$P$1:$ZZ$1,0),0)
+N("313 checkboxes"),
IF($C664="313 Financial Information0LcmVsScr",IF($C664="309 LCR Summary0",VLOOKUP("LcmVsScr",'309'!$N:$ZZ,MATCH("Link to button",'309'!$N$1:$ZZ$1,0),0),
IF($C664="313 Financial Information0LcrDocAttached",IF($C664="309 LCR Summary0",VLOOKUP("LcrDocAttached",'309'!$N:$ZZ,MATCH("Link to button",'309'!$N$1:$ZZ$1,0),
0)))))))=1,TRUE,FALSE)
))),"")</f>
        <v>0</v>
      </c>
      <c r="I664" s="266">
        <v>2016</v>
      </c>
    </row>
    <row r="665" spans="1:9" s="266" customFormat="1">
      <c r="A665" s="237" t="str">
        <f>VLOOKUP($G665,CSVLookups!$B:$R,MATCH(A$1,CSVLookups!$B$1:$R$1,0),FALSE)</f>
        <v>312 Projected Solvency II Technical Provisions at Time Zero</v>
      </c>
      <c r="B665" s="237" t="str">
        <f>VLOOKUP($G665,CSVLookups!$B:$R,MATCH(B$1,CSVLookups!$B$1:$R$1,0),FALSE)</f>
        <v>P</v>
      </c>
      <c r="C665" s="238" t="str">
        <f t="shared" si="11"/>
        <v>312 Projected Solvency II Technical Provisions at Time ZeroP2016</v>
      </c>
      <c r="D665" s="238">
        <f>IF(AND(VALUE(LEFT($A665,3))=309,LEN($B665)=3),VLOOKUP(VALUE(MID($B665,2,2)),_309_Table1,MATCH(MID($B665,1,1),_309_Table1_ColumnLookup,0),FALSE),
  IF($C665="309 LCR SummaryA",OneYearSCR,IF($C665="309 LCR SummaryB",UltimateSCR,IF(VALUE(LEFT($A665,3))=309,VLOOKUP(VALUE(MID($B665,2,1)),_309_Table1,MATCH(MID($B665,1,1),_309_Table1_ColumnLookup,0),FALSE)
+N("309"),
  IF(VALUE(LEFT($A665,3))=310,VLOOKUP(VALUE(MID($B665,2,1)),_310_Table1,MATCH(MID($B665,1,1),_310_Table1_ColumnLookup,0),FALSE)
+N("310"),
  IF(AND(VALUE(LEFT($A665,3))=311,LEN($I665)=4),VLOOKUP($I665,_311_Table1,MATCH($B665,_311_Table1_ColumnLookup,0),FALSE),
  IF(AND(VALUE(LEFT($A665,3))=311,OR($B665="I2",$B665="J2",$B665="K2",$B665="L2")),VLOOKUP('311'!$G$58,_311_Table1,MATCH(MID($B665,1,1),_311_Table1_ColumnLookup,0),FALSE),
  IF(AND(VALUE(LEFT($A665,3))=311,RIGHT($B665,5)="Total"),VLOOKUP('311'!$G$59,_311_Table1,MATCH(MID($B665,1,1),_311_Table1_ColumnLookup,0),FALSE),
  IF(VALUE(LEFT($A665,3))=311,VLOOKUP(VALUE(MID($B665,2,1)),_311_Table1,MATCH(MID($B665,1,1),_311_Table1_ColumnLookup,0),FALSE)
+N("311"),
  IF(AND(VALUE(LEFT($A665,3))=312,LEFT($G665,10)="Unincepted",$B665="G "),VLOOKUP(" ULO",_312_Table1,MATCH('312'!$N$16,_312_Table1_ColumnLookup,0),FALSE),
  IF(AND(VALUE(LEFT($A665,3))=312,LEFT($G665,10)="Unincepted",$B665="O "),VLOOKUP(" ULO",_312_Table1,MATCH('312'!$V$16,_312_Table1_ColumnLookup,0),FALSE),
  IF(AND(VALUE(LEFT($A665,3))=312,LEFT($G665,10)="Unincepted",$B665="Q "),VLOOKUP(" ULO",_312_Table1,MATCH('312'!$X$16,_312_Table1_ColumnLookup,0),FALSE),
  IF(AND(VALUE(LEFT($A665,3))=312,LEFT($G665,10)="Unincepted"),VLOOKUP(" ULO",_312_Table1,MATCH(LEFT($B665,1),_312_Table1_ColumnLookup,0),FALSE),
  IF(AND(VALUE(LEFT($A665,3))=312,LEFT($G665,5)="Total",$B665="G "),VLOOKUP('312'!$F$80,_312_Table1,MATCH('312'!$N$16,_312_Table1_ColumnLookup,0),FALSE),
  IF(AND(VALUE(LEFT($A665,3))=312,LEFT($G665,5)="Total",$B665="O "),VLOOKUP('312'!$F$80,_312_Table1,MATCH('312'!$V$16,_312_Table1_ColumnLookup,0),FALSE),
  IF(AND(VALUE(LEFT($A665,3))=312,LEFT($G665,5)="Total",$B665="Q "),VLOOKUP('312'!$F$80,_312_Table1,MATCH('312'!$X$16,_312_Table1_ColumnLookup,0),FALSE),
  IF(AND(VALUE(LEFT($A665,3))=312,LEFT($G665,5)="Total"),VLOOKUP('312'!$F$80,_312_Table1,MATCH(LEFT($B665,1),_312_Table1_ColumnLookup,0),FALSE),
  IF(AND(VALUE(LEFT($A665,3))=312,LEN($I665)=4,$B665="G"),VLOOKUP($I665,_312_Table1,MATCH('312'!$N$16,_312_Table1_ColumnLookup,0),FALSE),
  IF(AND(VALUE(LEFT($A665,3))=312,LEN($I665)=4,$B665="O"),VLOOKUP($I665,_312_Table1,MATCH('312'!$V$16,_312_Table1_ColumnLookup,0),FALSE),
  IF(AND(VALUE(LEFT($A665,3))=312,LEN($I665)=4,$B665="Q"),VLOOKUP($I665,_312_Table1,MATCH('312'!$X$16,_312_Table1_ColumnLookup,0),FALSE),
  IF(AND(VALUE(LEFT($A665,3))=312,LEN($I665)=4),VLOOKUP($I665,_312_Table1,MATCH(LEFT($B665,1),_312_Table1_ColumnLookup,0),FALSE)
+N("312"),
  IF(VALUE(LEFT($A665,3))=313,VLOOKUP(VALUE(MID($B665,2,1)),_313_Table1,MATCH(MID($B665,1,1),_313_Table1_ColumnLookup,0),FALSE)
+N("313"),
  IF(AND(VALUE(LEFT($A665,3))=314,LEN($B665)=3),VLOOKUP(VALUE(MID($B665,2,2)),_314_Table1,MATCH(MID($B665,1,1),_314_Table1_ColumnLookup,0),FALSE),
  IF(VALUE(LEFT($A665,3))=314,VLOOKUP(VALUE(MID($B665,2,1)),_314_Table1,MATCH(MID($B665,1,1),_314_Table1_ColumnLookup,0),FALSE)
+N("314"),
""))))))))))))))))))))))))</f>
        <v>0</v>
      </c>
      <c r="E665" s="238" t="e">
        <f>IF(AND(VALUE(LEFT($A665,3))=309,LEN($B665)=3),VLOOKUP(VALUE(MID($B665,2,2)),_309_Table2,MATCH(MID($B665,1,1),_309_Table2_ColumnLookup,0),FALSE),
  IF($C665="309 LCR SummaryA",OneYearSCR,IF($C665="309 LCR SummaryB",UltimateSCR,IF(VALUE(LEFT($A665,3))=309,VLOOKUP(VALUE(MID($B665,2,1)),_309_Table2,MATCH(MID($B665,1,1),_309_Table2_ColumnLookup,0),FALSE)
+N("309"),
  IF(VALUE(LEFT($A665,3))=310,VLOOKUP(VALUE(MID($B665,2,1)),_310_Table2,MATCH(MID($B665,1,1),_310_Table2_ColumnLookup,0),FALSE)
+N("310"),
  IF(AND(VALUE(LEFT($A665,3))=311,LEN($I665)=4),VLOOKUP($I665,_311_Table2,MATCH($B665,_311_Table2_ColumnLookup,0),FALSE),
  IF(AND(VALUE(LEFT($A665,3))=311,OR($B665="I2",$B665="J2",$B665="K2",$B665="L2")),VLOOKUP('311'!$G$58,_311_Table2,MATCH(MID($B665,1,1),_311_Table2_ColumnLookup,0),FALSE),
  IF(AND(VALUE(LEFT($A665,3))=311,RIGHT($B665,5)="Total"),VLOOKUP('311'!$G$59,_311_Table2,MATCH(MID($B665,1,1),_311_Table2_ColumnLookup,0),FALSE),
  IF(VALUE(LEFT($A665,3))=311,VLOOKUP(VALUE(MID($B665,2,1)),_311_Table2,MATCH(MID($B665,1,1),_311_Table2_ColumnLookup,0),FALSE)
+N("311"),
  IF(AND(VALUE(LEFT($A665,3))=312,LEFT($G665,10)="Unincepted",$B665="G "),VLOOKUP(" ULO",_312_Table2,MATCH('312'!$N$16,_312_Table2_ColumnLookup,0),FALSE),
  IF(AND(VALUE(LEFT($A665,3))=312,LEFT($G665,10)="Unincepted",$B665="O "),VLOOKUP(" ULO",_312_Table2,MATCH('312'!$V$16,_312_Table2_ColumnLookup,0),FALSE),
  IF(AND(VALUE(LEFT($A665,3))=312,LEFT($G665,10)="Unincepted",$B665="Q "),VLOOKUP(" ULO",_312_Table2,MATCH('312'!$X$16,_312_Table2_ColumnLookup,0),FALSE),
  IF(AND(VALUE(LEFT($A665,3))=312,LEFT($G665,10)="Unincepted"),VLOOKUP(" ULO",_312_Table2,MATCH(LEFT($B665,1),_312_Table2_ColumnLookup,0),FALSE),
  IF(AND(VALUE(LEFT($A665,3))=312,LEFT($G665,5)="Total",$B665="G "),VLOOKUP('312'!$F$80,_312_Table2,MATCH('312'!$N$16,_312_Table2_ColumnLookup,0),FALSE),
  IF(AND(VALUE(LEFT($A665,3))=312,LEFT($G665,5)="Total",$B665="O "),VLOOKUP('312'!$F$80,_312_Table2,MATCH('312'!$V$16,_312_Table2_ColumnLookup,0),FALSE),
  IF(AND(VALUE(LEFT($A665,3))=312,LEFT($G665,5)="Total",$B665="Q "),VLOOKUP('312'!$F$80,_312_Table2,MATCH('312'!$X$16,_312_Table2_ColumnLookup,0),FALSE),
  IF(AND(VALUE(LEFT($A665,3))=312,LEFT($G665,5)="Total"),VLOOKUP('312'!$F$80,_312_Table2,MATCH(LEFT($B665,1),_312_Table2_ColumnLookup,0),FALSE),
  IF(AND(VALUE(LEFT($A665,3))=312,LEN($I665)=4,$B665="G"),VLOOKUP($I665,_312_Table2,MATCH('312'!$N$16,_312_Table2_ColumnLookup,0),FALSE),
  IF(AND(VALUE(LEFT($A665,3))=312,LEN($I665)=4,$B665="O"),VLOOKUP($I665,_312_Table2,MATCH('312'!$V$16,_312_Table2_ColumnLookup,0),FALSE),
  IF(AND(VALUE(LEFT($A665,3))=312,LEN($I665)=4,$B665="Q"),VLOOKUP($I665,_312_Table2,MATCH('312'!$X$16,_312_Table2_ColumnLookup,0),FALSE),
  IF(AND(VALUE(LEFT($A665,3))=312,LEN($I665)=4),VLOOKUP($I665,_312_Table2,MATCH(LEFT($B665,1),_312_Table2_ColumnLookup,0),FALSE)
+N("312"),
  IF(VALUE(LEFT($A665,3))=313,VLOOKUP(VALUE(MID($B665,2,1)),_313_Table2,MATCH(MID($B665,1,1),_313_Table2_ColumnLookup,0),FALSE)
+N("313"),
  IF(AND(VALUE(LEFT($A665,3))=314,LEN($B665)=3),VLOOKUP(VALUE(MID($B665,2,2)),_314_Table2,MATCH(MID($B665,1,1),_314_Table2_ColumnLookup,0),FALSE),
  IF(VALUE(LEFT($A665,3))=314,VLOOKUP(VALUE(MID($B665,2,1)),_314_Table2,MATCH(MID($B665,1,1),_314_Table2_ColumnLookup,0),FALSE)
+N("314"),
""))))))))))))))))))))))))</f>
        <v>#NAME?</v>
      </c>
      <c r="F665" s="238" t="e">
        <f>IF(AND(VALUE(LEFT($A665,3))=309,LEN($B665)=3),VLOOKUP(VALUE(MID($B665,2,2)),_309_Table3,MATCH(MID($B665,1,1),_309_Table3_ColumnLookup,0),FALSE),
  IF($C665="309 LCR SummaryA",OneYearSCR,IF($C665="309 LCR SummaryB",UltimateSCR,IF(VALUE(LEFT($A665,3))=309,VLOOKUP(VALUE(MID($B665,2,1)),_309_Table3,MATCH(MID($B665,1,1),_309_Table3_ColumnLookup,0),FALSE)
+N("309"),
  IF(VALUE(LEFT($A665,3))=310,VLOOKUP(VALUE(MID($B665,2,1)),_310_Table3,MATCH(MID($B665,1,1),_310_Table3_ColumnLookup,0),FALSE)
+N("310"),
  IF(AND(VALUE(LEFT($A665,3))=311,LEN($I665)=4),VLOOKUP($I665,_311_Table3,MATCH($B665,_311_Table3_ColumnLookup,0),FALSE),
  IF(AND(VALUE(LEFT($A665,3))=311,OR($B665="I2",$B665="J2",$B665="K2",$B665="L2")),VLOOKUP('311'!$G$58,_311_Table3,MATCH(MID($B665,1,1),_311_Table3_ColumnLookup,0),FALSE),
  IF(AND(VALUE(LEFT($A665,3))=311,RIGHT($B665,5)="Total"),VLOOKUP('311'!$G$59,_311_Table3,MATCH(MID($B665,1,1),_311_Table3_ColumnLookup,0),FALSE),
  IF(VALUE(LEFT($A665,3))=311,VLOOKUP(VALUE(MID($B665,2,1)),_311_Table3,MATCH(MID($B665,1,1),_311_Table3_ColumnLookup,0),FALSE)
+N("311"),
  IF(AND(VALUE(LEFT($A665,3))=312,LEFT($G665,10)="Unincepted",$B665="G "),VLOOKUP(" ULO",_312_Table3,MATCH('312'!$N$16,_312_Table3_ColumnLookup,0),FALSE),
  IF(AND(VALUE(LEFT($A665,3))=312,LEFT($G665,10)="Unincepted",$B665="O "),VLOOKUP(" ULO",_312_Table3,MATCH('312'!$V$16,_312_Table3_ColumnLookup,0),FALSE),
  IF(AND(VALUE(LEFT($A665,3))=312,LEFT($G665,10)="Unincepted",$B665="Q "),VLOOKUP(" ULO",_312_Table3,MATCH('312'!$X$16,_312_Table3_ColumnLookup,0),FALSE),
  IF(AND(VALUE(LEFT($A665,3))=312,LEFT($G665,10)="Unincepted"),VLOOKUP(" ULO",_312_Table3,MATCH(LEFT($B665,1),_312_Table3_ColumnLookup,0),FALSE),
  IF(AND(VALUE(LEFT($A665,3))=312,LEFT($G665,5)="Total",$B665="G "),VLOOKUP('312'!$F$80,_312_Table3,MATCH('312'!$N$16,_312_Table3_ColumnLookup,0),FALSE),
  IF(AND(VALUE(LEFT($A665,3))=312,LEFT($G665,5)="Total",$B665="O "),VLOOKUP('312'!$F$80,_312_Table3,MATCH('312'!$V$16,_312_Table3_ColumnLookup,0),FALSE),
  IF(AND(VALUE(LEFT($A665,3))=312,LEFT($G665,5)="Total",$B665="Q "),VLOOKUP('312'!$F$80,_312_Table3,MATCH('312'!$X$16,_312_Table3_ColumnLookup,0),FALSE),
  IF(AND(VALUE(LEFT($A665,3))=312,LEFT($G665,5)="Total"),VLOOKUP('312'!$F$80,_312_Table3,MATCH(LEFT($B665,1),_312_Table3_ColumnLookup,0),FALSE),
  IF(AND(VALUE(LEFT($A665,3))=312,LEN($I665)=4,$B665="G"),VLOOKUP($I665,_312_Table3,MATCH('312'!$N$16,_312_Table3_ColumnLookup,0),FALSE),
  IF(AND(VALUE(LEFT($A665,3))=312,LEN($I665)=4,$B665="O"),VLOOKUP($I665,_312_Table3,MATCH('312'!$V$16,_312_Table3_ColumnLookup,0),FALSE),
  IF(AND(VALUE(LEFT($A665,3))=312,LEN($I665)=4,$B665="Q"),VLOOKUP($I665,_312_Table3,MATCH('312'!$X$16,_312_Table3_ColumnLookup,0),FALSE),
  IF(AND(VALUE(LEFT($A665,3))=312,LEN($I665)=4),VLOOKUP($I665,_312_Table3,MATCH(LEFT($B665,1),_312_Table3_ColumnLookup,0),FALSE)
+N("312"),
  IF(VALUE(LEFT($A665,3))=313,VLOOKUP(VALUE(MID($B665,2,1)),_313_Table3,MATCH(MID($B665,1,1),_313_Table3_ColumnLookup,0),FALSE)
+N("313"),
  IF(AND(VALUE(LEFT($A665,3))=314,LEN($B665)=3),VLOOKUP(VALUE(MID($B665,2,2)),_314_Table3,MATCH(MID($B665,1,1),_314_Table3_ColumnLookup,0),FALSE),
  IF(VALUE(LEFT($A665,3))=314,VLOOKUP(VALUE(MID($B665,2,1)),_314_Table3,MATCH(MID($B665,1,1),_314_Table3_ColumnLookup,0),FALSE)
+N("314"),
""))))))))))))))))))))))))</f>
        <v>#NAME?</v>
      </c>
      <c r="G665" s="266" t="s">
        <v>1162</v>
      </c>
      <c r="H665" s="321">
        <f>IFERROR(
IF(ISERROR($D665)=FALSE,$D665,IF(ISERROR($E665)=FALSE,$E665,IF(ISERROR($F665)=FALSE,$F665
+N("012 checkboxes"),
IF(
IF(OR(LEFT($A665,9)="Syndicate",LEFT($A665,12)="NewSyndicate"),VLOOKUP($A665,'012'!$J:$ZW,MATCH("Link to button",'012'!$J$1:$ZW$1,0),0)
+N("309 checkbox"),
IF($C665="309 LCR Summary0",VLOOKUP("Notes990",'309'!$P:$ZZ,MATCH("Link to button",'309'!$P$1:$ZZ$1,0),0)
+N("313 checkboxes"),
IF($C665="313 Financial Information0LcmVsScr",IF($C665="309 LCR Summary0",VLOOKUP("LcmVsScr",'309'!$N:$ZZ,MATCH("Link to button",'309'!$N$1:$ZZ$1,0),0),
IF($C665="313 Financial Information0LcrDocAttached",IF($C665="309 LCR Summary0",VLOOKUP("LcrDocAttached",'309'!$N:$ZZ,MATCH("Link to button",'309'!$N$1:$ZZ$1,0),
0)))))))=1,TRUE,FALSE)
))),"")</f>
        <v>0</v>
      </c>
      <c r="I665" s="266">
        <v>2016</v>
      </c>
    </row>
    <row r="666" spans="1:9" s="266" customFormat="1">
      <c r="A666" s="237" t="str">
        <f>VLOOKUP($G666,CSVLookups!$B:$R,MATCH(A$1,CSVLookups!$B$1:$R$1,0),FALSE)</f>
        <v>312 Projected Solvency II Technical Provisions at Time Zero</v>
      </c>
      <c r="B666" s="237" t="str">
        <f>VLOOKUP($G666,CSVLookups!$B:$R,MATCH(B$1,CSVLookups!$B$1:$R$1,0),FALSE)</f>
        <v>Q</v>
      </c>
      <c r="C666" s="238" t="str">
        <f t="shared" si="11"/>
        <v>312 Projected Solvency II Technical Provisions at Time ZeroQ2016</v>
      </c>
      <c r="D666" s="238">
        <f>IF(AND(VALUE(LEFT($A666,3))=309,LEN($B666)=3),VLOOKUP(VALUE(MID($B666,2,2)),_309_Table1,MATCH(MID($B666,1,1),_309_Table1_ColumnLookup,0),FALSE),
  IF($C666="309 LCR SummaryA",OneYearSCR,IF($C666="309 LCR SummaryB",UltimateSCR,IF(VALUE(LEFT($A666,3))=309,VLOOKUP(VALUE(MID($B666,2,1)),_309_Table1,MATCH(MID($B666,1,1),_309_Table1_ColumnLookup,0),FALSE)
+N("309"),
  IF(VALUE(LEFT($A666,3))=310,VLOOKUP(VALUE(MID($B666,2,1)),_310_Table1,MATCH(MID($B666,1,1),_310_Table1_ColumnLookup,0),FALSE)
+N("310"),
  IF(AND(VALUE(LEFT($A666,3))=311,LEN($I666)=4),VLOOKUP($I666,_311_Table1,MATCH($B666,_311_Table1_ColumnLookup,0),FALSE),
  IF(AND(VALUE(LEFT($A666,3))=311,OR($B666="I2",$B666="J2",$B666="K2",$B666="L2")),VLOOKUP('311'!$G$58,_311_Table1,MATCH(MID($B666,1,1),_311_Table1_ColumnLookup,0),FALSE),
  IF(AND(VALUE(LEFT($A666,3))=311,RIGHT($B666,5)="Total"),VLOOKUP('311'!$G$59,_311_Table1,MATCH(MID($B666,1,1),_311_Table1_ColumnLookup,0),FALSE),
  IF(VALUE(LEFT($A666,3))=311,VLOOKUP(VALUE(MID($B666,2,1)),_311_Table1,MATCH(MID($B666,1,1),_311_Table1_ColumnLookup,0),FALSE)
+N("311"),
  IF(AND(VALUE(LEFT($A666,3))=312,LEFT($G666,10)="Unincepted",$B666="G "),VLOOKUP(" ULO",_312_Table1,MATCH('312'!$N$16,_312_Table1_ColumnLookup,0),FALSE),
  IF(AND(VALUE(LEFT($A666,3))=312,LEFT($G666,10)="Unincepted",$B666="O "),VLOOKUP(" ULO",_312_Table1,MATCH('312'!$V$16,_312_Table1_ColumnLookup,0),FALSE),
  IF(AND(VALUE(LEFT($A666,3))=312,LEFT($G666,10)="Unincepted",$B666="Q "),VLOOKUP(" ULO",_312_Table1,MATCH('312'!$X$16,_312_Table1_ColumnLookup,0),FALSE),
  IF(AND(VALUE(LEFT($A666,3))=312,LEFT($G666,10)="Unincepted"),VLOOKUP(" ULO",_312_Table1,MATCH(LEFT($B666,1),_312_Table1_ColumnLookup,0),FALSE),
  IF(AND(VALUE(LEFT($A666,3))=312,LEFT($G666,5)="Total",$B666="G "),VLOOKUP('312'!$F$80,_312_Table1,MATCH('312'!$N$16,_312_Table1_ColumnLookup,0),FALSE),
  IF(AND(VALUE(LEFT($A666,3))=312,LEFT($G666,5)="Total",$B666="O "),VLOOKUP('312'!$F$80,_312_Table1,MATCH('312'!$V$16,_312_Table1_ColumnLookup,0),FALSE),
  IF(AND(VALUE(LEFT($A666,3))=312,LEFT($G666,5)="Total",$B666="Q "),VLOOKUP('312'!$F$80,_312_Table1,MATCH('312'!$X$16,_312_Table1_ColumnLookup,0),FALSE),
  IF(AND(VALUE(LEFT($A666,3))=312,LEFT($G666,5)="Total"),VLOOKUP('312'!$F$80,_312_Table1,MATCH(LEFT($B666,1),_312_Table1_ColumnLookup,0),FALSE),
  IF(AND(VALUE(LEFT($A666,3))=312,LEN($I666)=4,$B666="G"),VLOOKUP($I666,_312_Table1,MATCH('312'!$N$16,_312_Table1_ColumnLookup,0),FALSE),
  IF(AND(VALUE(LEFT($A666,3))=312,LEN($I666)=4,$B666="O"),VLOOKUP($I666,_312_Table1,MATCH('312'!$V$16,_312_Table1_ColumnLookup,0),FALSE),
  IF(AND(VALUE(LEFT($A666,3))=312,LEN($I666)=4,$B666="Q"),VLOOKUP($I666,_312_Table1,MATCH('312'!$X$16,_312_Table1_ColumnLookup,0),FALSE),
  IF(AND(VALUE(LEFT($A666,3))=312,LEN($I666)=4),VLOOKUP($I666,_312_Table1,MATCH(LEFT($B666,1),_312_Table1_ColumnLookup,0),FALSE)
+N("312"),
  IF(VALUE(LEFT($A666,3))=313,VLOOKUP(VALUE(MID($B666,2,1)),_313_Table1,MATCH(MID($B666,1,1),_313_Table1_ColumnLookup,0),FALSE)
+N("313"),
  IF(AND(VALUE(LEFT($A666,3))=314,LEN($B666)=3),VLOOKUP(VALUE(MID($B666,2,2)),_314_Table1,MATCH(MID($B666,1,1),_314_Table1_ColumnLookup,0),FALSE),
  IF(VALUE(LEFT($A666,3))=314,VLOOKUP(VALUE(MID($B666,2,1)),_314_Table1,MATCH(MID($B666,1,1),_314_Table1_ColumnLookup,0),FALSE)
+N("314"),
""))))))))))))))))))))))))</f>
        <v>0</v>
      </c>
      <c r="E666" s="238" t="e">
        <f>IF(AND(VALUE(LEFT($A666,3))=309,LEN($B666)=3),VLOOKUP(VALUE(MID($B666,2,2)),_309_Table2,MATCH(MID($B666,1,1),_309_Table2_ColumnLookup,0),FALSE),
  IF($C666="309 LCR SummaryA",OneYearSCR,IF($C666="309 LCR SummaryB",UltimateSCR,IF(VALUE(LEFT($A666,3))=309,VLOOKUP(VALUE(MID($B666,2,1)),_309_Table2,MATCH(MID($B666,1,1),_309_Table2_ColumnLookup,0),FALSE)
+N("309"),
  IF(VALUE(LEFT($A666,3))=310,VLOOKUP(VALUE(MID($B666,2,1)),_310_Table2,MATCH(MID($B666,1,1),_310_Table2_ColumnLookup,0),FALSE)
+N("310"),
  IF(AND(VALUE(LEFT($A666,3))=311,LEN($I666)=4),VLOOKUP($I666,_311_Table2,MATCH($B666,_311_Table2_ColumnLookup,0),FALSE),
  IF(AND(VALUE(LEFT($A666,3))=311,OR($B666="I2",$B666="J2",$B666="K2",$B666="L2")),VLOOKUP('311'!$G$58,_311_Table2,MATCH(MID($B666,1,1),_311_Table2_ColumnLookup,0),FALSE),
  IF(AND(VALUE(LEFT($A666,3))=311,RIGHT($B666,5)="Total"),VLOOKUP('311'!$G$59,_311_Table2,MATCH(MID($B666,1,1),_311_Table2_ColumnLookup,0),FALSE),
  IF(VALUE(LEFT($A666,3))=311,VLOOKUP(VALUE(MID($B666,2,1)),_311_Table2,MATCH(MID($B666,1,1),_311_Table2_ColumnLookup,0),FALSE)
+N("311"),
  IF(AND(VALUE(LEFT($A666,3))=312,LEFT($G666,10)="Unincepted",$B666="G "),VLOOKUP(" ULO",_312_Table2,MATCH('312'!$N$16,_312_Table2_ColumnLookup,0),FALSE),
  IF(AND(VALUE(LEFT($A666,3))=312,LEFT($G666,10)="Unincepted",$B666="O "),VLOOKUP(" ULO",_312_Table2,MATCH('312'!$V$16,_312_Table2_ColumnLookup,0),FALSE),
  IF(AND(VALUE(LEFT($A666,3))=312,LEFT($G666,10)="Unincepted",$B666="Q "),VLOOKUP(" ULO",_312_Table2,MATCH('312'!$X$16,_312_Table2_ColumnLookup,0),FALSE),
  IF(AND(VALUE(LEFT($A666,3))=312,LEFT($G666,10)="Unincepted"),VLOOKUP(" ULO",_312_Table2,MATCH(LEFT($B666,1),_312_Table2_ColumnLookup,0),FALSE),
  IF(AND(VALUE(LEFT($A666,3))=312,LEFT($G666,5)="Total",$B666="G "),VLOOKUP('312'!$F$80,_312_Table2,MATCH('312'!$N$16,_312_Table2_ColumnLookup,0),FALSE),
  IF(AND(VALUE(LEFT($A666,3))=312,LEFT($G666,5)="Total",$B666="O "),VLOOKUP('312'!$F$80,_312_Table2,MATCH('312'!$V$16,_312_Table2_ColumnLookup,0),FALSE),
  IF(AND(VALUE(LEFT($A666,3))=312,LEFT($G666,5)="Total",$B666="Q "),VLOOKUP('312'!$F$80,_312_Table2,MATCH('312'!$X$16,_312_Table2_ColumnLookup,0),FALSE),
  IF(AND(VALUE(LEFT($A666,3))=312,LEFT($G666,5)="Total"),VLOOKUP('312'!$F$80,_312_Table2,MATCH(LEFT($B666,1),_312_Table2_ColumnLookup,0),FALSE),
  IF(AND(VALUE(LEFT($A666,3))=312,LEN($I666)=4,$B666="G"),VLOOKUP($I666,_312_Table2,MATCH('312'!$N$16,_312_Table2_ColumnLookup,0),FALSE),
  IF(AND(VALUE(LEFT($A666,3))=312,LEN($I666)=4,$B666="O"),VLOOKUP($I666,_312_Table2,MATCH('312'!$V$16,_312_Table2_ColumnLookup,0),FALSE),
  IF(AND(VALUE(LEFT($A666,3))=312,LEN($I666)=4,$B666="Q"),VLOOKUP($I666,_312_Table2,MATCH('312'!$X$16,_312_Table2_ColumnLookup,0),FALSE),
  IF(AND(VALUE(LEFT($A666,3))=312,LEN($I666)=4),VLOOKUP($I666,_312_Table2,MATCH(LEFT($B666,1),_312_Table2_ColumnLookup,0),FALSE)
+N("312"),
  IF(VALUE(LEFT($A666,3))=313,VLOOKUP(VALUE(MID($B666,2,1)),_313_Table2,MATCH(MID($B666,1,1),_313_Table2_ColumnLookup,0),FALSE)
+N("313"),
  IF(AND(VALUE(LEFT($A666,3))=314,LEN($B666)=3),VLOOKUP(VALUE(MID($B666,2,2)),_314_Table2,MATCH(MID($B666,1,1),_314_Table2_ColumnLookup,0),FALSE),
  IF(VALUE(LEFT($A666,3))=314,VLOOKUP(VALUE(MID($B666,2,1)),_314_Table2,MATCH(MID($B666,1,1),_314_Table2_ColumnLookup,0),FALSE)
+N("314"),
""))))))))))))))))))))))))</f>
        <v>#NAME?</v>
      </c>
      <c r="F666" s="238" t="e">
        <f>IF(AND(VALUE(LEFT($A666,3))=309,LEN($B666)=3),VLOOKUP(VALUE(MID($B666,2,2)),_309_Table3,MATCH(MID($B666,1,1),_309_Table3_ColumnLookup,0),FALSE),
  IF($C666="309 LCR SummaryA",OneYearSCR,IF($C666="309 LCR SummaryB",UltimateSCR,IF(VALUE(LEFT($A666,3))=309,VLOOKUP(VALUE(MID($B666,2,1)),_309_Table3,MATCH(MID($B666,1,1),_309_Table3_ColumnLookup,0),FALSE)
+N("309"),
  IF(VALUE(LEFT($A666,3))=310,VLOOKUP(VALUE(MID($B666,2,1)),_310_Table3,MATCH(MID($B666,1,1),_310_Table3_ColumnLookup,0),FALSE)
+N("310"),
  IF(AND(VALUE(LEFT($A666,3))=311,LEN($I666)=4),VLOOKUP($I666,_311_Table3,MATCH($B666,_311_Table3_ColumnLookup,0),FALSE),
  IF(AND(VALUE(LEFT($A666,3))=311,OR($B666="I2",$B666="J2",$B666="K2",$B666="L2")),VLOOKUP('311'!$G$58,_311_Table3,MATCH(MID($B666,1,1),_311_Table3_ColumnLookup,0),FALSE),
  IF(AND(VALUE(LEFT($A666,3))=311,RIGHT($B666,5)="Total"),VLOOKUP('311'!$G$59,_311_Table3,MATCH(MID($B666,1,1),_311_Table3_ColumnLookup,0),FALSE),
  IF(VALUE(LEFT($A666,3))=311,VLOOKUP(VALUE(MID($B666,2,1)),_311_Table3,MATCH(MID($B666,1,1),_311_Table3_ColumnLookup,0),FALSE)
+N("311"),
  IF(AND(VALUE(LEFT($A666,3))=312,LEFT($G666,10)="Unincepted",$B666="G "),VLOOKUP(" ULO",_312_Table3,MATCH('312'!$N$16,_312_Table3_ColumnLookup,0),FALSE),
  IF(AND(VALUE(LEFT($A666,3))=312,LEFT($G666,10)="Unincepted",$B666="O "),VLOOKUP(" ULO",_312_Table3,MATCH('312'!$V$16,_312_Table3_ColumnLookup,0),FALSE),
  IF(AND(VALUE(LEFT($A666,3))=312,LEFT($G666,10)="Unincepted",$B666="Q "),VLOOKUP(" ULO",_312_Table3,MATCH('312'!$X$16,_312_Table3_ColumnLookup,0),FALSE),
  IF(AND(VALUE(LEFT($A666,3))=312,LEFT($G666,10)="Unincepted"),VLOOKUP(" ULO",_312_Table3,MATCH(LEFT($B666,1),_312_Table3_ColumnLookup,0),FALSE),
  IF(AND(VALUE(LEFT($A666,3))=312,LEFT($G666,5)="Total",$B666="G "),VLOOKUP('312'!$F$80,_312_Table3,MATCH('312'!$N$16,_312_Table3_ColumnLookup,0),FALSE),
  IF(AND(VALUE(LEFT($A666,3))=312,LEFT($G666,5)="Total",$B666="O "),VLOOKUP('312'!$F$80,_312_Table3,MATCH('312'!$V$16,_312_Table3_ColumnLookup,0),FALSE),
  IF(AND(VALUE(LEFT($A666,3))=312,LEFT($G666,5)="Total",$B666="Q "),VLOOKUP('312'!$F$80,_312_Table3,MATCH('312'!$X$16,_312_Table3_ColumnLookup,0),FALSE),
  IF(AND(VALUE(LEFT($A666,3))=312,LEFT($G666,5)="Total"),VLOOKUP('312'!$F$80,_312_Table3,MATCH(LEFT($B666,1),_312_Table3_ColumnLookup,0),FALSE),
  IF(AND(VALUE(LEFT($A666,3))=312,LEN($I666)=4,$B666="G"),VLOOKUP($I666,_312_Table3,MATCH('312'!$N$16,_312_Table3_ColumnLookup,0),FALSE),
  IF(AND(VALUE(LEFT($A666,3))=312,LEN($I666)=4,$B666="O"),VLOOKUP($I666,_312_Table3,MATCH('312'!$V$16,_312_Table3_ColumnLookup,0),FALSE),
  IF(AND(VALUE(LEFT($A666,3))=312,LEN($I666)=4,$B666="Q"),VLOOKUP($I666,_312_Table3,MATCH('312'!$X$16,_312_Table3_ColumnLookup,0),FALSE),
  IF(AND(VALUE(LEFT($A666,3))=312,LEN($I666)=4),VLOOKUP($I666,_312_Table3,MATCH(LEFT($B666,1),_312_Table3_ColumnLookup,0),FALSE)
+N("312"),
  IF(VALUE(LEFT($A666,3))=313,VLOOKUP(VALUE(MID($B666,2,1)),_313_Table3,MATCH(MID($B666,1,1),_313_Table3_ColumnLookup,0),FALSE)
+N("313"),
  IF(AND(VALUE(LEFT($A666,3))=314,LEN($B666)=3),VLOOKUP(VALUE(MID($B666,2,2)),_314_Table3,MATCH(MID($B666,1,1),_314_Table3_ColumnLookup,0),FALSE),
  IF(VALUE(LEFT($A666,3))=314,VLOOKUP(VALUE(MID($B666,2,1)),_314_Table3,MATCH(MID($B666,1,1),_314_Table3_ColumnLookup,0),FALSE)
+N("314"),
""))))))))))))))))))))))))</f>
        <v>#NAME?</v>
      </c>
      <c r="G666" s="266" t="s">
        <v>1163</v>
      </c>
      <c r="H666" s="321">
        <f>IFERROR(
IF(ISERROR($D666)=FALSE,$D666,IF(ISERROR($E666)=FALSE,$E666,IF(ISERROR($F666)=FALSE,$F666
+N("012 checkboxes"),
IF(
IF(OR(LEFT($A666,9)="Syndicate",LEFT($A666,12)="NewSyndicate"),VLOOKUP($A666,'012'!$J:$ZW,MATCH("Link to button",'012'!$J$1:$ZW$1,0),0)
+N("309 checkbox"),
IF($C666="309 LCR Summary0",VLOOKUP("Notes990",'309'!$P:$ZZ,MATCH("Link to button",'309'!$P$1:$ZZ$1,0),0)
+N("313 checkboxes"),
IF($C666="313 Financial Information0LcmVsScr",IF($C666="309 LCR Summary0",VLOOKUP("LcmVsScr",'309'!$N:$ZZ,MATCH("Link to button",'309'!$N$1:$ZZ$1,0),0),
IF($C666="313 Financial Information0LcrDocAttached",IF($C666="309 LCR Summary0",VLOOKUP("LcrDocAttached",'309'!$N:$ZZ,MATCH("Link to button",'309'!$N$1:$ZZ$1,0),
0)))))))=1,TRUE,FALSE)
))),"")</f>
        <v>0</v>
      </c>
      <c r="I666" s="266">
        <v>2016</v>
      </c>
    </row>
    <row r="667" spans="1:9" s="266" customFormat="1">
      <c r="A667" s="237" t="str">
        <f>VLOOKUP($G667,CSVLookups!$B:$R,MATCH(A$1,CSVLookups!$B$1:$R$1,0),FALSE)</f>
        <v>312 Projected Solvency II Technical Provisions at Time Zero</v>
      </c>
      <c r="B667" s="237" t="str">
        <f>VLOOKUP($G667,CSVLookups!$B:$R,MATCH(B$1,CSVLookups!$B$1:$R$1,0),FALSE)</f>
        <v>A</v>
      </c>
      <c r="C667" s="238" t="str">
        <f t="shared" si="11"/>
        <v>312 Projected Solvency II Technical Provisions at Time ZeroA2017</v>
      </c>
      <c r="D667" s="238">
        <f>IF(AND(VALUE(LEFT($A667,3))=309,LEN($B667)=3),VLOOKUP(VALUE(MID($B667,2,2)),_309_Table1,MATCH(MID($B667,1,1),_309_Table1_ColumnLookup,0),FALSE),
  IF($C667="309 LCR SummaryA",OneYearSCR,IF($C667="309 LCR SummaryB",UltimateSCR,IF(VALUE(LEFT($A667,3))=309,VLOOKUP(VALUE(MID($B667,2,1)),_309_Table1,MATCH(MID($B667,1,1),_309_Table1_ColumnLookup,0),FALSE)
+N("309"),
  IF(VALUE(LEFT($A667,3))=310,VLOOKUP(VALUE(MID($B667,2,1)),_310_Table1,MATCH(MID($B667,1,1),_310_Table1_ColumnLookup,0),FALSE)
+N("310"),
  IF(AND(VALUE(LEFT($A667,3))=311,LEN($I667)=4),VLOOKUP($I667,_311_Table1,MATCH($B667,_311_Table1_ColumnLookup,0),FALSE),
  IF(AND(VALUE(LEFT($A667,3))=311,OR($B667="I2",$B667="J2",$B667="K2",$B667="L2")),VLOOKUP('311'!$G$58,_311_Table1,MATCH(MID($B667,1,1),_311_Table1_ColumnLookup,0),FALSE),
  IF(AND(VALUE(LEFT($A667,3))=311,RIGHT($B667,5)="Total"),VLOOKUP('311'!$G$59,_311_Table1,MATCH(MID($B667,1,1),_311_Table1_ColumnLookup,0),FALSE),
  IF(VALUE(LEFT($A667,3))=311,VLOOKUP(VALUE(MID($B667,2,1)),_311_Table1,MATCH(MID($B667,1,1),_311_Table1_ColumnLookup,0),FALSE)
+N("311"),
  IF(AND(VALUE(LEFT($A667,3))=312,LEFT($G667,10)="Unincepted",$B667="G "),VLOOKUP(" ULO",_312_Table1,MATCH('312'!$N$16,_312_Table1_ColumnLookup,0),FALSE),
  IF(AND(VALUE(LEFT($A667,3))=312,LEFT($G667,10)="Unincepted",$B667="O "),VLOOKUP(" ULO",_312_Table1,MATCH('312'!$V$16,_312_Table1_ColumnLookup,0),FALSE),
  IF(AND(VALUE(LEFT($A667,3))=312,LEFT($G667,10)="Unincepted",$B667="Q "),VLOOKUP(" ULO",_312_Table1,MATCH('312'!$X$16,_312_Table1_ColumnLookup,0),FALSE),
  IF(AND(VALUE(LEFT($A667,3))=312,LEFT($G667,10)="Unincepted"),VLOOKUP(" ULO",_312_Table1,MATCH(LEFT($B667,1),_312_Table1_ColumnLookup,0),FALSE),
  IF(AND(VALUE(LEFT($A667,3))=312,LEFT($G667,5)="Total",$B667="G "),VLOOKUP('312'!$F$80,_312_Table1,MATCH('312'!$N$16,_312_Table1_ColumnLookup,0),FALSE),
  IF(AND(VALUE(LEFT($A667,3))=312,LEFT($G667,5)="Total",$B667="O "),VLOOKUP('312'!$F$80,_312_Table1,MATCH('312'!$V$16,_312_Table1_ColumnLookup,0),FALSE),
  IF(AND(VALUE(LEFT($A667,3))=312,LEFT($G667,5)="Total",$B667="Q "),VLOOKUP('312'!$F$80,_312_Table1,MATCH('312'!$X$16,_312_Table1_ColumnLookup,0),FALSE),
  IF(AND(VALUE(LEFT($A667,3))=312,LEFT($G667,5)="Total"),VLOOKUP('312'!$F$80,_312_Table1,MATCH(LEFT($B667,1),_312_Table1_ColumnLookup,0),FALSE),
  IF(AND(VALUE(LEFT($A667,3))=312,LEN($I667)=4,$B667="G"),VLOOKUP($I667,_312_Table1,MATCH('312'!$N$16,_312_Table1_ColumnLookup,0),FALSE),
  IF(AND(VALUE(LEFT($A667,3))=312,LEN($I667)=4,$B667="O"),VLOOKUP($I667,_312_Table1,MATCH('312'!$V$16,_312_Table1_ColumnLookup,0),FALSE),
  IF(AND(VALUE(LEFT($A667,3))=312,LEN($I667)=4,$B667="Q"),VLOOKUP($I667,_312_Table1,MATCH('312'!$X$16,_312_Table1_ColumnLookup,0),FALSE),
  IF(AND(VALUE(LEFT($A667,3))=312,LEN($I667)=4),VLOOKUP($I667,_312_Table1,MATCH(LEFT($B667,1),_312_Table1_ColumnLookup,0),FALSE)
+N("312"),
  IF(VALUE(LEFT($A667,3))=313,VLOOKUP(VALUE(MID($B667,2,1)),_313_Table1,MATCH(MID($B667,1,1),_313_Table1_ColumnLookup,0),FALSE)
+N("313"),
  IF(AND(VALUE(LEFT($A667,3))=314,LEN($B667)=3),VLOOKUP(VALUE(MID($B667,2,2)),_314_Table1,MATCH(MID($B667,1,1),_314_Table1_ColumnLookup,0),FALSE),
  IF(VALUE(LEFT($A667,3))=314,VLOOKUP(VALUE(MID($B667,2,1)),_314_Table1,MATCH(MID($B667,1,1),_314_Table1_ColumnLookup,0),FALSE)
+N("314"),
""))))))))))))))))))))))))</f>
        <v>0</v>
      </c>
      <c r="E667" s="238" t="e">
        <f>IF(AND(VALUE(LEFT($A667,3))=309,LEN($B667)=3),VLOOKUP(VALUE(MID($B667,2,2)),_309_Table2,MATCH(MID($B667,1,1),_309_Table2_ColumnLookup,0),FALSE),
  IF($C667="309 LCR SummaryA",OneYearSCR,IF($C667="309 LCR SummaryB",UltimateSCR,IF(VALUE(LEFT($A667,3))=309,VLOOKUP(VALUE(MID($B667,2,1)),_309_Table2,MATCH(MID($B667,1,1),_309_Table2_ColumnLookup,0),FALSE)
+N("309"),
  IF(VALUE(LEFT($A667,3))=310,VLOOKUP(VALUE(MID($B667,2,1)),_310_Table2,MATCH(MID($B667,1,1),_310_Table2_ColumnLookup,0),FALSE)
+N("310"),
  IF(AND(VALUE(LEFT($A667,3))=311,LEN($I667)=4),VLOOKUP($I667,_311_Table2,MATCH($B667,_311_Table2_ColumnLookup,0),FALSE),
  IF(AND(VALUE(LEFT($A667,3))=311,OR($B667="I2",$B667="J2",$B667="K2",$B667="L2")),VLOOKUP('311'!$G$58,_311_Table2,MATCH(MID($B667,1,1),_311_Table2_ColumnLookup,0),FALSE),
  IF(AND(VALUE(LEFT($A667,3))=311,RIGHT($B667,5)="Total"),VLOOKUP('311'!$G$59,_311_Table2,MATCH(MID($B667,1,1),_311_Table2_ColumnLookup,0),FALSE),
  IF(VALUE(LEFT($A667,3))=311,VLOOKUP(VALUE(MID($B667,2,1)),_311_Table2,MATCH(MID($B667,1,1),_311_Table2_ColumnLookup,0),FALSE)
+N("311"),
  IF(AND(VALUE(LEFT($A667,3))=312,LEFT($G667,10)="Unincepted",$B667="G "),VLOOKUP(" ULO",_312_Table2,MATCH('312'!$N$16,_312_Table2_ColumnLookup,0),FALSE),
  IF(AND(VALUE(LEFT($A667,3))=312,LEFT($G667,10)="Unincepted",$B667="O "),VLOOKUP(" ULO",_312_Table2,MATCH('312'!$V$16,_312_Table2_ColumnLookup,0),FALSE),
  IF(AND(VALUE(LEFT($A667,3))=312,LEFT($G667,10)="Unincepted",$B667="Q "),VLOOKUP(" ULO",_312_Table2,MATCH('312'!$X$16,_312_Table2_ColumnLookup,0),FALSE),
  IF(AND(VALUE(LEFT($A667,3))=312,LEFT($G667,10)="Unincepted"),VLOOKUP(" ULO",_312_Table2,MATCH(LEFT($B667,1),_312_Table2_ColumnLookup,0),FALSE),
  IF(AND(VALUE(LEFT($A667,3))=312,LEFT($G667,5)="Total",$B667="G "),VLOOKUP('312'!$F$80,_312_Table2,MATCH('312'!$N$16,_312_Table2_ColumnLookup,0),FALSE),
  IF(AND(VALUE(LEFT($A667,3))=312,LEFT($G667,5)="Total",$B667="O "),VLOOKUP('312'!$F$80,_312_Table2,MATCH('312'!$V$16,_312_Table2_ColumnLookup,0),FALSE),
  IF(AND(VALUE(LEFT($A667,3))=312,LEFT($G667,5)="Total",$B667="Q "),VLOOKUP('312'!$F$80,_312_Table2,MATCH('312'!$X$16,_312_Table2_ColumnLookup,0),FALSE),
  IF(AND(VALUE(LEFT($A667,3))=312,LEFT($G667,5)="Total"),VLOOKUP('312'!$F$80,_312_Table2,MATCH(LEFT($B667,1),_312_Table2_ColumnLookup,0),FALSE),
  IF(AND(VALUE(LEFT($A667,3))=312,LEN($I667)=4,$B667="G"),VLOOKUP($I667,_312_Table2,MATCH('312'!$N$16,_312_Table2_ColumnLookup,0),FALSE),
  IF(AND(VALUE(LEFT($A667,3))=312,LEN($I667)=4,$B667="O"),VLOOKUP($I667,_312_Table2,MATCH('312'!$V$16,_312_Table2_ColumnLookup,0),FALSE),
  IF(AND(VALUE(LEFT($A667,3))=312,LEN($I667)=4,$B667="Q"),VLOOKUP($I667,_312_Table2,MATCH('312'!$X$16,_312_Table2_ColumnLookup,0),FALSE),
  IF(AND(VALUE(LEFT($A667,3))=312,LEN($I667)=4),VLOOKUP($I667,_312_Table2,MATCH(LEFT($B667,1),_312_Table2_ColumnLookup,0),FALSE)
+N("312"),
  IF(VALUE(LEFT($A667,3))=313,VLOOKUP(VALUE(MID($B667,2,1)),_313_Table2,MATCH(MID($B667,1,1),_313_Table2_ColumnLookup,0),FALSE)
+N("313"),
  IF(AND(VALUE(LEFT($A667,3))=314,LEN($B667)=3),VLOOKUP(VALUE(MID($B667,2,2)),_314_Table2,MATCH(MID($B667,1,1),_314_Table2_ColumnLookup,0),FALSE),
  IF(VALUE(LEFT($A667,3))=314,VLOOKUP(VALUE(MID($B667,2,1)),_314_Table2,MATCH(MID($B667,1,1),_314_Table2_ColumnLookup,0),FALSE)
+N("314"),
""))))))))))))))))))))))))</f>
        <v>#NAME?</v>
      </c>
      <c r="F667" s="238" t="e">
        <f>IF(AND(VALUE(LEFT($A667,3))=309,LEN($B667)=3),VLOOKUP(VALUE(MID($B667,2,2)),_309_Table3,MATCH(MID($B667,1,1),_309_Table3_ColumnLookup,0),FALSE),
  IF($C667="309 LCR SummaryA",OneYearSCR,IF($C667="309 LCR SummaryB",UltimateSCR,IF(VALUE(LEFT($A667,3))=309,VLOOKUP(VALUE(MID($B667,2,1)),_309_Table3,MATCH(MID($B667,1,1),_309_Table3_ColumnLookup,0),FALSE)
+N("309"),
  IF(VALUE(LEFT($A667,3))=310,VLOOKUP(VALUE(MID($B667,2,1)),_310_Table3,MATCH(MID($B667,1,1),_310_Table3_ColumnLookup,0),FALSE)
+N("310"),
  IF(AND(VALUE(LEFT($A667,3))=311,LEN($I667)=4),VLOOKUP($I667,_311_Table3,MATCH($B667,_311_Table3_ColumnLookup,0),FALSE),
  IF(AND(VALUE(LEFT($A667,3))=311,OR($B667="I2",$B667="J2",$B667="K2",$B667="L2")),VLOOKUP('311'!$G$58,_311_Table3,MATCH(MID($B667,1,1),_311_Table3_ColumnLookup,0),FALSE),
  IF(AND(VALUE(LEFT($A667,3))=311,RIGHT($B667,5)="Total"),VLOOKUP('311'!$G$59,_311_Table3,MATCH(MID($B667,1,1),_311_Table3_ColumnLookup,0),FALSE),
  IF(VALUE(LEFT($A667,3))=311,VLOOKUP(VALUE(MID($B667,2,1)),_311_Table3,MATCH(MID($B667,1,1),_311_Table3_ColumnLookup,0),FALSE)
+N("311"),
  IF(AND(VALUE(LEFT($A667,3))=312,LEFT($G667,10)="Unincepted",$B667="G "),VLOOKUP(" ULO",_312_Table3,MATCH('312'!$N$16,_312_Table3_ColumnLookup,0),FALSE),
  IF(AND(VALUE(LEFT($A667,3))=312,LEFT($G667,10)="Unincepted",$B667="O "),VLOOKUP(" ULO",_312_Table3,MATCH('312'!$V$16,_312_Table3_ColumnLookup,0),FALSE),
  IF(AND(VALUE(LEFT($A667,3))=312,LEFT($G667,10)="Unincepted",$B667="Q "),VLOOKUP(" ULO",_312_Table3,MATCH('312'!$X$16,_312_Table3_ColumnLookup,0),FALSE),
  IF(AND(VALUE(LEFT($A667,3))=312,LEFT($G667,10)="Unincepted"),VLOOKUP(" ULO",_312_Table3,MATCH(LEFT($B667,1),_312_Table3_ColumnLookup,0),FALSE),
  IF(AND(VALUE(LEFT($A667,3))=312,LEFT($G667,5)="Total",$B667="G "),VLOOKUP('312'!$F$80,_312_Table3,MATCH('312'!$N$16,_312_Table3_ColumnLookup,0),FALSE),
  IF(AND(VALUE(LEFT($A667,3))=312,LEFT($G667,5)="Total",$B667="O "),VLOOKUP('312'!$F$80,_312_Table3,MATCH('312'!$V$16,_312_Table3_ColumnLookup,0),FALSE),
  IF(AND(VALUE(LEFT($A667,3))=312,LEFT($G667,5)="Total",$B667="Q "),VLOOKUP('312'!$F$80,_312_Table3,MATCH('312'!$X$16,_312_Table3_ColumnLookup,0),FALSE),
  IF(AND(VALUE(LEFT($A667,3))=312,LEFT($G667,5)="Total"),VLOOKUP('312'!$F$80,_312_Table3,MATCH(LEFT($B667,1),_312_Table3_ColumnLookup,0),FALSE),
  IF(AND(VALUE(LEFT($A667,3))=312,LEN($I667)=4,$B667="G"),VLOOKUP($I667,_312_Table3,MATCH('312'!$N$16,_312_Table3_ColumnLookup,0),FALSE),
  IF(AND(VALUE(LEFT($A667,3))=312,LEN($I667)=4,$B667="O"),VLOOKUP($I667,_312_Table3,MATCH('312'!$V$16,_312_Table3_ColumnLookup,0),FALSE),
  IF(AND(VALUE(LEFT($A667,3))=312,LEN($I667)=4,$B667="Q"),VLOOKUP($I667,_312_Table3,MATCH('312'!$X$16,_312_Table3_ColumnLookup,0),FALSE),
  IF(AND(VALUE(LEFT($A667,3))=312,LEN($I667)=4),VLOOKUP($I667,_312_Table3,MATCH(LEFT($B667,1),_312_Table3_ColumnLookup,0),FALSE)
+N("312"),
  IF(VALUE(LEFT($A667,3))=313,VLOOKUP(VALUE(MID($B667,2,1)),_313_Table3,MATCH(MID($B667,1,1),_313_Table3_ColumnLookup,0),FALSE)
+N("313"),
  IF(AND(VALUE(LEFT($A667,3))=314,LEN($B667)=3),VLOOKUP(VALUE(MID($B667,2,2)),_314_Table3,MATCH(MID($B667,1,1),_314_Table3_ColumnLookup,0),FALSE),
  IF(VALUE(LEFT($A667,3))=314,VLOOKUP(VALUE(MID($B667,2,1)),_314_Table3,MATCH(MID($B667,1,1),_314_Table3_ColumnLookup,0),FALSE)
+N("314"),
""))))))))))))))))))))))))</f>
        <v>#NAME?</v>
      </c>
      <c r="G667" s="266" t="s">
        <v>1140</v>
      </c>
      <c r="H667" s="321">
        <f>IFERROR(
IF(ISERROR($D667)=FALSE,$D667,IF(ISERROR($E667)=FALSE,$E667,IF(ISERROR($F667)=FALSE,$F667
+N("012 checkboxes"),
IF(
IF(OR(LEFT($A667,9)="Syndicate",LEFT($A667,12)="NewSyndicate"),VLOOKUP($A667,'012'!$J:$ZW,MATCH("Link to button",'012'!$J$1:$ZW$1,0),0)
+N("309 checkbox"),
IF($C667="309 LCR Summary0",VLOOKUP("Notes990",'309'!$P:$ZZ,MATCH("Link to button",'309'!$P$1:$ZZ$1,0),0)
+N("313 checkboxes"),
IF($C667="313 Financial Information0LcmVsScr",IF($C667="309 LCR Summary0",VLOOKUP("LcmVsScr",'309'!$N:$ZZ,MATCH("Link to button",'309'!$N$1:$ZZ$1,0),0),
IF($C667="313 Financial Information0LcrDocAttached",IF($C667="309 LCR Summary0",VLOOKUP("LcrDocAttached",'309'!$N:$ZZ,MATCH("Link to button",'309'!$N$1:$ZZ$1,0),
0)))))))=1,TRUE,FALSE)
))),"")</f>
        <v>0</v>
      </c>
      <c r="I667" s="266">
        <v>2017</v>
      </c>
    </row>
    <row r="668" spans="1:9" s="266" customFormat="1">
      <c r="A668" s="237" t="str">
        <f>VLOOKUP($G668,CSVLookups!$B:$R,MATCH(A$1,CSVLookups!$B$1:$R$1,0),FALSE)</f>
        <v>312 Projected Solvency II Technical Provisions at Time Zero</v>
      </c>
      <c r="B668" s="237" t="str">
        <f>VLOOKUP($G668,CSVLookups!$B:$R,MATCH(B$1,CSVLookups!$B$1:$R$1,0),FALSE)</f>
        <v>B</v>
      </c>
      <c r="C668" s="238" t="str">
        <f t="shared" si="11"/>
        <v>312 Projected Solvency II Technical Provisions at Time ZeroB2017</v>
      </c>
      <c r="D668" s="238">
        <f>IF(AND(VALUE(LEFT($A668,3))=309,LEN($B668)=3),VLOOKUP(VALUE(MID($B668,2,2)),_309_Table1,MATCH(MID($B668,1,1),_309_Table1_ColumnLookup,0),FALSE),
  IF($C668="309 LCR SummaryA",OneYearSCR,IF($C668="309 LCR SummaryB",UltimateSCR,IF(VALUE(LEFT($A668,3))=309,VLOOKUP(VALUE(MID($B668,2,1)),_309_Table1,MATCH(MID($B668,1,1),_309_Table1_ColumnLookup,0),FALSE)
+N("309"),
  IF(VALUE(LEFT($A668,3))=310,VLOOKUP(VALUE(MID($B668,2,1)),_310_Table1,MATCH(MID($B668,1,1),_310_Table1_ColumnLookup,0),FALSE)
+N("310"),
  IF(AND(VALUE(LEFT($A668,3))=311,LEN($I668)=4),VLOOKUP($I668,_311_Table1,MATCH($B668,_311_Table1_ColumnLookup,0),FALSE),
  IF(AND(VALUE(LEFT($A668,3))=311,OR($B668="I2",$B668="J2",$B668="K2",$B668="L2")),VLOOKUP('311'!$G$58,_311_Table1,MATCH(MID($B668,1,1),_311_Table1_ColumnLookup,0),FALSE),
  IF(AND(VALUE(LEFT($A668,3))=311,RIGHT($B668,5)="Total"),VLOOKUP('311'!$G$59,_311_Table1,MATCH(MID($B668,1,1),_311_Table1_ColumnLookup,0),FALSE),
  IF(VALUE(LEFT($A668,3))=311,VLOOKUP(VALUE(MID($B668,2,1)),_311_Table1,MATCH(MID($B668,1,1),_311_Table1_ColumnLookup,0),FALSE)
+N("311"),
  IF(AND(VALUE(LEFT($A668,3))=312,LEFT($G668,10)="Unincepted",$B668="G "),VLOOKUP(" ULO",_312_Table1,MATCH('312'!$N$16,_312_Table1_ColumnLookup,0),FALSE),
  IF(AND(VALUE(LEFT($A668,3))=312,LEFT($G668,10)="Unincepted",$B668="O "),VLOOKUP(" ULO",_312_Table1,MATCH('312'!$V$16,_312_Table1_ColumnLookup,0),FALSE),
  IF(AND(VALUE(LEFT($A668,3))=312,LEFT($G668,10)="Unincepted",$B668="Q "),VLOOKUP(" ULO",_312_Table1,MATCH('312'!$X$16,_312_Table1_ColumnLookup,0),FALSE),
  IF(AND(VALUE(LEFT($A668,3))=312,LEFT($G668,10)="Unincepted"),VLOOKUP(" ULO",_312_Table1,MATCH(LEFT($B668,1),_312_Table1_ColumnLookup,0),FALSE),
  IF(AND(VALUE(LEFT($A668,3))=312,LEFT($G668,5)="Total",$B668="G "),VLOOKUP('312'!$F$80,_312_Table1,MATCH('312'!$N$16,_312_Table1_ColumnLookup,0),FALSE),
  IF(AND(VALUE(LEFT($A668,3))=312,LEFT($G668,5)="Total",$B668="O "),VLOOKUP('312'!$F$80,_312_Table1,MATCH('312'!$V$16,_312_Table1_ColumnLookup,0),FALSE),
  IF(AND(VALUE(LEFT($A668,3))=312,LEFT($G668,5)="Total",$B668="Q "),VLOOKUP('312'!$F$80,_312_Table1,MATCH('312'!$X$16,_312_Table1_ColumnLookup,0),FALSE),
  IF(AND(VALUE(LEFT($A668,3))=312,LEFT($G668,5)="Total"),VLOOKUP('312'!$F$80,_312_Table1,MATCH(LEFT($B668,1),_312_Table1_ColumnLookup,0),FALSE),
  IF(AND(VALUE(LEFT($A668,3))=312,LEN($I668)=4,$B668="G"),VLOOKUP($I668,_312_Table1,MATCH('312'!$N$16,_312_Table1_ColumnLookup,0),FALSE),
  IF(AND(VALUE(LEFT($A668,3))=312,LEN($I668)=4,$B668="O"),VLOOKUP($I668,_312_Table1,MATCH('312'!$V$16,_312_Table1_ColumnLookup,0),FALSE),
  IF(AND(VALUE(LEFT($A668,3))=312,LEN($I668)=4,$B668="Q"),VLOOKUP($I668,_312_Table1,MATCH('312'!$X$16,_312_Table1_ColumnLookup,0),FALSE),
  IF(AND(VALUE(LEFT($A668,3))=312,LEN($I668)=4),VLOOKUP($I668,_312_Table1,MATCH(LEFT($B668,1),_312_Table1_ColumnLookup,0),FALSE)
+N("312"),
  IF(VALUE(LEFT($A668,3))=313,VLOOKUP(VALUE(MID($B668,2,1)),_313_Table1,MATCH(MID($B668,1,1),_313_Table1_ColumnLookup,0),FALSE)
+N("313"),
  IF(AND(VALUE(LEFT($A668,3))=314,LEN($B668)=3),VLOOKUP(VALUE(MID($B668,2,2)),_314_Table1,MATCH(MID($B668,1,1),_314_Table1_ColumnLookup,0),FALSE),
  IF(VALUE(LEFT($A668,3))=314,VLOOKUP(VALUE(MID($B668,2,1)),_314_Table1,MATCH(MID($B668,1,1),_314_Table1_ColumnLookup,0),FALSE)
+N("314"),
""))))))))))))))))))))))))</f>
        <v>0</v>
      </c>
      <c r="E668" s="238" t="e">
        <f>IF(AND(VALUE(LEFT($A668,3))=309,LEN($B668)=3),VLOOKUP(VALUE(MID($B668,2,2)),_309_Table2,MATCH(MID($B668,1,1),_309_Table2_ColumnLookup,0),FALSE),
  IF($C668="309 LCR SummaryA",OneYearSCR,IF($C668="309 LCR SummaryB",UltimateSCR,IF(VALUE(LEFT($A668,3))=309,VLOOKUP(VALUE(MID($B668,2,1)),_309_Table2,MATCH(MID($B668,1,1),_309_Table2_ColumnLookup,0),FALSE)
+N("309"),
  IF(VALUE(LEFT($A668,3))=310,VLOOKUP(VALUE(MID($B668,2,1)),_310_Table2,MATCH(MID($B668,1,1),_310_Table2_ColumnLookup,0),FALSE)
+N("310"),
  IF(AND(VALUE(LEFT($A668,3))=311,LEN($I668)=4),VLOOKUP($I668,_311_Table2,MATCH($B668,_311_Table2_ColumnLookup,0),FALSE),
  IF(AND(VALUE(LEFT($A668,3))=311,OR($B668="I2",$B668="J2",$B668="K2",$B668="L2")),VLOOKUP('311'!$G$58,_311_Table2,MATCH(MID($B668,1,1),_311_Table2_ColumnLookup,0),FALSE),
  IF(AND(VALUE(LEFT($A668,3))=311,RIGHT($B668,5)="Total"),VLOOKUP('311'!$G$59,_311_Table2,MATCH(MID($B668,1,1),_311_Table2_ColumnLookup,0),FALSE),
  IF(VALUE(LEFT($A668,3))=311,VLOOKUP(VALUE(MID($B668,2,1)),_311_Table2,MATCH(MID($B668,1,1),_311_Table2_ColumnLookup,0),FALSE)
+N("311"),
  IF(AND(VALUE(LEFT($A668,3))=312,LEFT($G668,10)="Unincepted",$B668="G "),VLOOKUP(" ULO",_312_Table2,MATCH('312'!$N$16,_312_Table2_ColumnLookup,0),FALSE),
  IF(AND(VALUE(LEFT($A668,3))=312,LEFT($G668,10)="Unincepted",$B668="O "),VLOOKUP(" ULO",_312_Table2,MATCH('312'!$V$16,_312_Table2_ColumnLookup,0),FALSE),
  IF(AND(VALUE(LEFT($A668,3))=312,LEFT($G668,10)="Unincepted",$B668="Q "),VLOOKUP(" ULO",_312_Table2,MATCH('312'!$X$16,_312_Table2_ColumnLookup,0),FALSE),
  IF(AND(VALUE(LEFT($A668,3))=312,LEFT($G668,10)="Unincepted"),VLOOKUP(" ULO",_312_Table2,MATCH(LEFT($B668,1),_312_Table2_ColumnLookup,0),FALSE),
  IF(AND(VALUE(LEFT($A668,3))=312,LEFT($G668,5)="Total",$B668="G "),VLOOKUP('312'!$F$80,_312_Table2,MATCH('312'!$N$16,_312_Table2_ColumnLookup,0),FALSE),
  IF(AND(VALUE(LEFT($A668,3))=312,LEFT($G668,5)="Total",$B668="O "),VLOOKUP('312'!$F$80,_312_Table2,MATCH('312'!$V$16,_312_Table2_ColumnLookup,0),FALSE),
  IF(AND(VALUE(LEFT($A668,3))=312,LEFT($G668,5)="Total",$B668="Q "),VLOOKUP('312'!$F$80,_312_Table2,MATCH('312'!$X$16,_312_Table2_ColumnLookup,0),FALSE),
  IF(AND(VALUE(LEFT($A668,3))=312,LEFT($G668,5)="Total"),VLOOKUP('312'!$F$80,_312_Table2,MATCH(LEFT($B668,1),_312_Table2_ColumnLookup,0),FALSE),
  IF(AND(VALUE(LEFT($A668,3))=312,LEN($I668)=4,$B668="G"),VLOOKUP($I668,_312_Table2,MATCH('312'!$N$16,_312_Table2_ColumnLookup,0),FALSE),
  IF(AND(VALUE(LEFT($A668,3))=312,LEN($I668)=4,$B668="O"),VLOOKUP($I668,_312_Table2,MATCH('312'!$V$16,_312_Table2_ColumnLookup,0),FALSE),
  IF(AND(VALUE(LEFT($A668,3))=312,LEN($I668)=4,$B668="Q"),VLOOKUP($I668,_312_Table2,MATCH('312'!$X$16,_312_Table2_ColumnLookup,0),FALSE),
  IF(AND(VALUE(LEFT($A668,3))=312,LEN($I668)=4),VLOOKUP($I668,_312_Table2,MATCH(LEFT($B668,1),_312_Table2_ColumnLookup,0),FALSE)
+N("312"),
  IF(VALUE(LEFT($A668,3))=313,VLOOKUP(VALUE(MID($B668,2,1)),_313_Table2,MATCH(MID($B668,1,1),_313_Table2_ColumnLookup,0),FALSE)
+N("313"),
  IF(AND(VALUE(LEFT($A668,3))=314,LEN($B668)=3),VLOOKUP(VALUE(MID($B668,2,2)),_314_Table2,MATCH(MID($B668,1,1),_314_Table2_ColumnLookup,0),FALSE),
  IF(VALUE(LEFT($A668,3))=314,VLOOKUP(VALUE(MID($B668,2,1)),_314_Table2,MATCH(MID($B668,1,1),_314_Table2_ColumnLookup,0),FALSE)
+N("314"),
""))))))))))))))))))))))))</f>
        <v>#NAME?</v>
      </c>
      <c r="F668" s="238" t="e">
        <f>IF(AND(VALUE(LEFT($A668,3))=309,LEN($B668)=3),VLOOKUP(VALUE(MID($B668,2,2)),_309_Table3,MATCH(MID($B668,1,1),_309_Table3_ColumnLookup,0),FALSE),
  IF($C668="309 LCR SummaryA",OneYearSCR,IF($C668="309 LCR SummaryB",UltimateSCR,IF(VALUE(LEFT($A668,3))=309,VLOOKUP(VALUE(MID($B668,2,1)),_309_Table3,MATCH(MID($B668,1,1),_309_Table3_ColumnLookup,0),FALSE)
+N("309"),
  IF(VALUE(LEFT($A668,3))=310,VLOOKUP(VALUE(MID($B668,2,1)),_310_Table3,MATCH(MID($B668,1,1),_310_Table3_ColumnLookup,0),FALSE)
+N("310"),
  IF(AND(VALUE(LEFT($A668,3))=311,LEN($I668)=4),VLOOKUP($I668,_311_Table3,MATCH($B668,_311_Table3_ColumnLookup,0),FALSE),
  IF(AND(VALUE(LEFT($A668,3))=311,OR($B668="I2",$B668="J2",$B668="K2",$B668="L2")),VLOOKUP('311'!$G$58,_311_Table3,MATCH(MID($B668,1,1),_311_Table3_ColumnLookup,0),FALSE),
  IF(AND(VALUE(LEFT($A668,3))=311,RIGHT($B668,5)="Total"),VLOOKUP('311'!$G$59,_311_Table3,MATCH(MID($B668,1,1),_311_Table3_ColumnLookup,0),FALSE),
  IF(VALUE(LEFT($A668,3))=311,VLOOKUP(VALUE(MID($B668,2,1)),_311_Table3,MATCH(MID($B668,1,1),_311_Table3_ColumnLookup,0),FALSE)
+N("311"),
  IF(AND(VALUE(LEFT($A668,3))=312,LEFT($G668,10)="Unincepted",$B668="G "),VLOOKUP(" ULO",_312_Table3,MATCH('312'!$N$16,_312_Table3_ColumnLookup,0),FALSE),
  IF(AND(VALUE(LEFT($A668,3))=312,LEFT($G668,10)="Unincepted",$B668="O "),VLOOKUP(" ULO",_312_Table3,MATCH('312'!$V$16,_312_Table3_ColumnLookup,0),FALSE),
  IF(AND(VALUE(LEFT($A668,3))=312,LEFT($G668,10)="Unincepted",$B668="Q "),VLOOKUP(" ULO",_312_Table3,MATCH('312'!$X$16,_312_Table3_ColumnLookup,0),FALSE),
  IF(AND(VALUE(LEFT($A668,3))=312,LEFT($G668,10)="Unincepted"),VLOOKUP(" ULO",_312_Table3,MATCH(LEFT($B668,1),_312_Table3_ColumnLookup,0),FALSE),
  IF(AND(VALUE(LEFT($A668,3))=312,LEFT($G668,5)="Total",$B668="G "),VLOOKUP('312'!$F$80,_312_Table3,MATCH('312'!$N$16,_312_Table3_ColumnLookup,0),FALSE),
  IF(AND(VALUE(LEFT($A668,3))=312,LEFT($G668,5)="Total",$B668="O "),VLOOKUP('312'!$F$80,_312_Table3,MATCH('312'!$V$16,_312_Table3_ColumnLookup,0),FALSE),
  IF(AND(VALUE(LEFT($A668,3))=312,LEFT($G668,5)="Total",$B668="Q "),VLOOKUP('312'!$F$80,_312_Table3,MATCH('312'!$X$16,_312_Table3_ColumnLookup,0),FALSE),
  IF(AND(VALUE(LEFT($A668,3))=312,LEFT($G668,5)="Total"),VLOOKUP('312'!$F$80,_312_Table3,MATCH(LEFT($B668,1),_312_Table3_ColumnLookup,0),FALSE),
  IF(AND(VALUE(LEFT($A668,3))=312,LEN($I668)=4,$B668="G"),VLOOKUP($I668,_312_Table3,MATCH('312'!$N$16,_312_Table3_ColumnLookup,0),FALSE),
  IF(AND(VALUE(LEFT($A668,3))=312,LEN($I668)=4,$B668="O"),VLOOKUP($I668,_312_Table3,MATCH('312'!$V$16,_312_Table3_ColumnLookup,0),FALSE),
  IF(AND(VALUE(LEFT($A668,3))=312,LEN($I668)=4,$B668="Q"),VLOOKUP($I668,_312_Table3,MATCH('312'!$X$16,_312_Table3_ColumnLookup,0),FALSE),
  IF(AND(VALUE(LEFT($A668,3))=312,LEN($I668)=4),VLOOKUP($I668,_312_Table3,MATCH(LEFT($B668,1),_312_Table3_ColumnLookup,0),FALSE)
+N("312"),
  IF(VALUE(LEFT($A668,3))=313,VLOOKUP(VALUE(MID($B668,2,1)),_313_Table3,MATCH(MID($B668,1,1),_313_Table3_ColumnLookup,0),FALSE)
+N("313"),
  IF(AND(VALUE(LEFT($A668,3))=314,LEN($B668)=3),VLOOKUP(VALUE(MID($B668,2,2)),_314_Table3,MATCH(MID($B668,1,1),_314_Table3_ColumnLookup,0),FALSE),
  IF(VALUE(LEFT($A668,3))=314,VLOOKUP(VALUE(MID($B668,2,1)),_314_Table3,MATCH(MID($B668,1,1),_314_Table3_ColumnLookup,0),FALSE)
+N("314"),
""))))))))))))))))))))))))</f>
        <v>#NAME?</v>
      </c>
      <c r="G668" s="266" t="s">
        <v>1141</v>
      </c>
      <c r="H668" s="321">
        <f>IFERROR(
IF(ISERROR($D668)=FALSE,$D668,IF(ISERROR($E668)=FALSE,$E668,IF(ISERROR($F668)=FALSE,$F668
+N("012 checkboxes"),
IF(
IF(OR(LEFT($A668,9)="Syndicate",LEFT($A668,12)="NewSyndicate"),VLOOKUP($A668,'012'!$J:$ZW,MATCH("Link to button",'012'!$J$1:$ZW$1,0),0)
+N("309 checkbox"),
IF($C668="309 LCR Summary0",VLOOKUP("Notes990",'309'!$P:$ZZ,MATCH("Link to button",'309'!$P$1:$ZZ$1,0),0)
+N("313 checkboxes"),
IF($C668="313 Financial Information0LcmVsScr",IF($C668="309 LCR Summary0",VLOOKUP("LcmVsScr",'309'!$N:$ZZ,MATCH("Link to button",'309'!$N$1:$ZZ$1,0),0),
IF($C668="313 Financial Information0LcrDocAttached",IF($C668="309 LCR Summary0",VLOOKUP("LcrDocAttached",'309'!$N:$ZZ,MATCH("Link to button",'309'!$N$1:$ZZ$1,0),
0)))))))=1,TRUE,FALSE)
))),"")</f>
        <v>0</v>
      </c>
      <c r="I668" s="266">
        <v>2017</v>
      </c>
    </row>
    <row r="669" spans="1:9" s="266" customFormat="1">
      <c r="A669" s="237" t="str">
        <f>VLOOKUP($G669,CSVLookups!$B:$R,MATCH(A$1,CSVLookups!$B$1:$R$1,0),FALSE)</f>
        <v>312 Projected Solvency II Technical Provisions at Time Zero</v>
      </c>
      <c r="B669" s="237" t="str">
        <f>VLOOKUP($G669,CSVLookups!$B:$R,MATCH(B$1,CSVLookups!$B$1:$R$1,0),FALSE)</f>
        <v>C</v>
      </c>
      <c r="C669" s="238" t="str">
        <f t="shared" si="11"/>
        <v>312 Projected Solvency II Technical Provisions at Time ZeroC2017</v>
      </c>
      <c r="D669" s="238">
        <f>IF(AND(VALUE(LEFT($A669,3))=309,LEN($B669)=3),VLOOKUP(VALUE(MID($B669,2,2)),_309_Table1,MATCH(MID($B669,1,1),_309_Table1_ColumnLookup,0),FALSE),
  IF($C669="309 LCR SummaryA",OneYearSCR,IF($C669="309 LCR SummaryB",UltimateSCR,IF(VALUE(LEFT($A669,3))=309,VLOOKUP(VALUE(MID($B669,2,1)),_309_Table1,MATCH(MID($B669,1,1),_309_Table1_ColumnLookup,0),FALSE)
+N("309"),
  IF(VALUE(LEFT($A669,3))=310,VLOOKUP(VALUE(MID($B669,2,1)),_310_Table1,MATCH(MID($B669,1,1),_310_Table1_ColumnLookup,0),FALSE)
+N("310"),
  IF(AND(VALUE(LEFT($A669,3))=311,LEN($I669)=4),VLOOKUP($I669,_311_Table1,MATCH($B669,_311_Table1_ColumnLookup,0),FALSE),
  IF(AND(VALUE(LEFT($A669,3))=311,OR($B669="I2",$B669="J2",$B669="K2",$B669="L2")),VLOOKUP('311'!$G$58,_311_Table1,MATCH(MID($B669,1,1),_311_Table1_ColumnLookup,0),FALSE),
  IF(AND(VALUE(LEFT($A669,3))=311,RIGHT($B669,5)="Total"),VLOOKUP('311'!$G$59,_311_Table1,MATCH(MID($B669,1,1),_311_Table1_ColumnLookup,0),FALSE),
  IF(VALUE(LEFT($A669,3))=311,VLOOKUP(VALUE(MID($B669,2,1)),_311_Table1,MATCH(MID($B669,1,1),_311_Table1_ColumnLookup,0),FALSE)
+N("311"),
  IF(AND(VALUE(LEFT($A669,3))=312,LEFT($G669,10)="Unincepted",$B669="G "),VLOOKUP(" ULO",_312_Table1,MATCH('312'!$N$16,_312_Table1_ColumnLookup,0),FALSE),
  IF(AND(VALUE(LEFT($A669,3))=312,LEFT($G669,10)="Unincepted",$B669="O "),VLOOKUP(" ULO",_312_Table1,MATCH('312'!$V$16,_312_Table1_ColumnLookup,0),FALSE),
  IF(AND(VALUE(LEFT($A669,3))=312,LEFT($G669,10)="Unincepted",$B669="Q "),VLOOKUP(" ULO",_312_Table1,MATCH('312'!$X$16,_312_Table1_ColumnLookup,0),FALSE),
  IF(AND(VALUE(LEFT($A669,3))=312,LEFT($G669,10)="Unincepted"),VLOOKUP(" ULO",_312_Table1,MATCH(LEFT($B669,1),_312_Table1_ColumnLookup,0),FALSE),
  IF(AND(VALUE(LEFT($A669,3))=312,LEFT($G669,5)="Total",$B669="G "),VLOOKUP('312'!$F$80,_312_Table1,MATCH('312'!$N$16,_312_Table1_ColumnLookup,0),FALSE),
  IF(AND(VALUE(LEFT($A669,3))=312,LEFT($G669,5)="Total",$B669="O "),VLOOKUP('312'!$F$80,_312_Table1,MATCH('312'!$V$16,_312_Table1_ColumnLookup,0),FALSE),
  IF(AND(VALUE(LEFT($A669,3))=312,LEFT($G669,5)="Total",$B669="Q "),VLOOKUP('312'!$F$80,_312_Table1,MATCH('312'!$X$16,_312_Table1_ColumnLookup,0),FALSE),
  IF(AND(VALUE(LEFT($A669,3))=312,LEFT($G669,5)="Total"),VLOOKUP('312'!$F$80,_312_Table1,MATCH(LEFT($B669,1),_312_Table1_ColumnLookup,0),FALSE),
  IF(AND(VALUE(LEFT($A669,3))=312,LEN($I669)=4,$B669="G"),VLOOKUP($I669,_312_Table1,MATCH('312'!$N$16,_312_Table1_ColumnLookup,0),FALSE),
  IF(AND(VALUE(LEFT($A669,3))=312,LEN($I669)=4,$B669="O"),VLOOKUP($I669,_312_Table1,MATCH('312'!$V$16,_312_Table1_ColumnLookup,0),FALSE),
  IF(AND(VALUE(LEFT($A669,3))=312,LEN($I669)=4,$B669="Q"),VLOOKUP($I669,_312_Table1,MATCH('312'!$X$16,_312_Table1_ColumnLookup,0),FALSE),
  IF(AND(VALUE(LEFT($A669,3))=312,LEN($I669)=4),VLOOKUP($I669,_312_Table1,MATCH(LEFT($B669,1),_312_Table1_ColumnLookup,0),FALSE)
+N("312"),
  IF(VALUE(LEFT($A669,3))=313,VLOOKUP(VALUE(MID($B669,2,1)),_313_Table1,MATCH(MID($B669,1,1),_313_Table1_ColumnLookup,0),FALSE)
+N("313"),
  IF(AND(VALUE(LEFT($A669,3))=314,LEN($B669)=3),VLOOKUP(VALUE(MID($B669,2,2)),_314_Table1,MATCH(MID($B669,1,1),_314_Table1_ColumnLookup,0),FALSE),
  IF(VALUE(LEFT($A669,3))=314,VLOOKUP(VALUE(MID($B669,2,1)),_314_Table1,MATCH(MID($B669,1,1),_314_Table1_ColumnLookup,0),FALSE)
+N("314"),
""))))))))))))))))))))))))</f>
        <v>0</v>
      </c>
      <c r="E669" s="238" t="e">
        <f>IF(AND(VALUE(LEFT($A669,3))=309,LEN($B669)=3),VLOOKUP(VALUE(MID($B669,2,2)),_309_Table2,MATCH(MID($B669,1,1),_309_Table2_ColumnLookup,0),FALSE),
  IF($C669="309 LCR SummaryA",OneYearSCR,IF($C669="309 LCR SummaryB",UltimateSCR,IF(VALUE(LEFT($A669,3))=309,VLOOKUP(VALUE(MID($B669,2,1)),_309_Table2,MATCH(MID($B669,1,1),_309_Table2_ColumnLookup,0),FALSE)
+N("309"),
  IF(VALUE(LEFT($A669,3))=310,VLOOKUP(VALUE(MID($B669,2,1)),_310_Table2,MATCH(MID($B669,1,1),_310_Table2_ColumnLookup,0),FALSE)
+N("310"),
  IF(AND(VALUE(LEFT($A669,3))=311,LEN($I669)=4),VLOOKUP($I669,_311_Table2,MATCH($B669,_311_Table2_ColumnLookup,0),FALSE),
  IF(AND(VALUE(LEFT($A669,3))=311,OR($B669="I2",$B669="J2",$B669="K2",$B669="L2")),VLOOKUP('311'!$G$58,_311_Table2,MATCH(MID($B669,1,1),_311_Table2_ColumnLookup,0),FALSE),
  IF(AND(VALUE(LEFT($A669,3))=311,RIGHT($B669,5)="Total"),VLOOKUP('311'!$G$59,_311_Table2,MATCH(MID($B669,1,1),_311_Table2_ColumnLookup,0),FALSE),
  IF(VALUE(LEFT($A669,3))=311,VLOOKUP(VALUE(MID($B669,2,1)),_311_Table2,MATCH(MID($B669,1,1),_311_Table2_ColumnLookup,0),FALSE)
+N("311"),
  IF(AND(VALUE(LEFT($A669,3))=312,LEFT($G669,10)="Unincepted",$B669="G "),VLOOKUP(" ULO",_312_Table2,MATCH('312'!$N$16,_312_Table2_ColumnLookup,0),FALSE),
  IF(AND(VALUE(LEFT($A669,3))=312,LEFT($G669,10)="Unincepted",$B669="O "),VLOOKUP(" ULO",_312_Table2,MATCH('312'!$V$16,_312_Table2_ColumnLookup,0),FALSE),
  IF(AND(VALUE(LEFT($A669,3))=312,LEFT($G669,10)="Unincepted",$B669="Q "),VLOOKUP(" ULO",_312_Table2,MATCH('312'!$X$16,_312_Table2_ColumnLookup,0),FALSE),
  IF(AND(VALUE(LEFT($A669,3))=312,LEFT($G669,10)="Unincepted"),VLOOKUP(" ULO",_312_Table2,MATCH(LEFT($B669,1),_312_Table2_ColumnLookup,0),FALSE),
  IF(AND(VALUE(LEFT($A669,3))=312,LEFT($G669,5)="Total",$B669="G "),VLOOKUP('312'!$F$80,_312_Table2,MATCH('312'!$N$16,_312_Table2_ColumnLookup,0),FALSE),
  IF(AND(VALUE(LEFT($A669,3))=312,LEFT($G669,5)="Total",$B669="O "),VLOOKUP('312'!$F$80,_312_Table2,MATCH('312'!$V$16,_312_Table2_ColumnLookup,0),FALSE),
  IF(AND(VALUE(LEFT($A669,3))=312,LEFT($G669,5)="Total",$B669="Q "),VLOOKUP('312'!$F$80,_312_Table2,MATCH('312'!$X$16,_312_Table2_ColumnLookup,0),FALSE),
  IF(AND(VALUE(LEFT($A669,3))=312,LEFT($G669,5)="Total"),VLOOKUP('312'!$F$80,_312_Table2,MATCH(LEFT($B669,1),_312_Table2_ColumnLookup,0),FALSE),
  IF(AND(VALUE(LEFT($A669,3))=312,LEN($I669)=4,$B669="G"),VLOOKUP($I669,_312_Table2,MATCH('312'!$N$16,_312_Table2_ColumnLookup,0),FALSE),
  IF(AND(VALUE(LEFT($A669,3))=312,LEN($I669)=4,$B669="O"),VLOOKUP($I669,_312_Table2,MATCH('312'!$V$16,_312_Table2_ColumnLookup,0),FALSE),
  IF(AND(VALUE(LEFT($A669,3))=312,LEN($I669)=4,$B669="Q"),VLOOKUP($I669,_312_Table2,MATCH('312'!$X$16,_312_Table2_ColumnLookup,0),FALSE),
  IF(AND(VALUE(LEFT($A669,3))=312,LEN($I669)=4),VLOOKUP($I669,_312_Table2,MATCH(LEFT($B669,1),_312_Table2_ColumnLookup,0),FALSE)
+N("312"),
  IF(VALUE(LEFT($A669,3))=313,VLOOKUP(VALUE(MID($B669,2,1)),_313_Table2,MATCH(MID($B669,1,1),_313_Table2_ColumnLookup,0),FALSE)
+N("313"),
  IF(AND(VALUE(LEFT($A669,3))=314,LEN($B669)=3),VLOOKUP(VALUE(MID($B669,2,2)),_314_Table2,MATCH(MID($B669,1,1),_314_Table2_ColumnLookup,0),FALSE),
  IF(VALUE(LEFT($A669,3))=314,VLOOKUP(VALUE(MID($B669,2,1)),_314_Table2,MATCH(MID($B669,1,1),_314_Table2_ColumnLookup,0),FALSE)
+N("314"),
""))))))))))))))))))))))))</f>
        <v>#NAME?</v>
      </c>
      <c r="F669" s="238" t="e">
        <f>IF(AND(VALUE(LEFT($A669,3))=309,LEN($B669)=3),VLOOKUP(VALUE(MID($B669,2,2)),_309_Table3,MATCH(MID($B669,1,1),_309_Table3_ColumnLookup,0),FALSE),
  IF($C669="309 LCR SummaryA",OneYearSCR,IF($C669="309 LCR SummaryB",UltimateSCR,IF(VALUE(LEFT($A669,3))=309,VLOOKUP(VALUE(MID($B669,2,1)),_309_Table3,MATCH(MID($B669,1,1),_309_Table3_ColumnLookup,0),FALSE)
+N("309"),
  IF(VALUE(LEFT($A669,3))=310,VLOOKUP(VALUE(MID($B669,2,1)),_310_Table3,MATCH(MID($B669,1,1),_310_Table3_ColumnLookup,0),FALSE)
+N("310"),
  IF(AND(VALUE(LEFT($A669,3))=311,LEN($I669)=4),VLOOKUP($I669,_311_Table3,MATCH($B669,_311_Table3_ColumnLookup,0),FALSE),
  IF(AND(VALUE(LEFT($A669,3))=311,OR($B669="I2",$B669="J2",$B669="K2",$B669="L2")),VLOOKUP('311'!$G$58,_311_Table3,MATCH(MID($B669,1,1),_311_Table3_ColumnLookup,0),FALSE),
  IF(AND(VALUE(LEFT($A669,3))=311,RIGHT($B669,5)="Total"),VLOOKUP('311'!$G$59,_311_Table3,MATCH(MID($B669,1,1),_311_Table3_ColumnLookup,0),FALSE),
  IF(VALUE(LEFT($A669,3))=311,VLOOKUP(VALUE(MID($B669,2,1)),_311_Table3,MATCH(MID($B669,1,1),_311_Table3_ColumnLookup,0),FALSE)
+N("311"),
  IF(AND(VALUE(LEFT($A669,3))=312,LEFT($G669,10)="Unincepted",$B669="G "),VLOOKUP(" ULO",_312_Table3,MATCH('312'!$N$16,_312_Table3_ColumnLookup,0),FALSE),
  IF(AND(VALUE(LEFT($A669,3))=312,LEFT($G669,10)="Unincepted",$B669="O "),VLOOKUP(" ULO",_312_Table3,MATCH('312'!$V$16,_312_Table3_ColumnLookup,0),FALSE),
  IF(AND(VALUE(LEFT($A669,3))=312,LEFT($G669,10)="Unincepted",$B669="Q "),VLOOKUP(" ULO",_312_Table3,MATCH('312'!$X$16,_312_Table3_ColumnLookup,0),FALSE),
  IF(AND(VALUE(LEFT($A669,3))=312,LEFT($G669,10)="Unincepted"),VLOOKUP(" ULO",_312_Table3,MATCH(LEFT($B669,1),_312_Table3_ColumnLookup,0),FALSE),
  IF(AND(VALUE(LEFT($A669,3))=312,LEFT($G669,5)="Total",$B669="G "),VLOOKUP('312'!$F$80,_312_Table3,MATCH('312'!$N$16,_312_Table3_ColumnLookup,0),FALSE),
  IF(AND(VALUE(LEFT($A669,3))=312,LEFT($G669,5)="Total",$B669="O "),VLOOKUP('312'!$F$80,_312_Table3,MATCH('312'!$V$16,_312_Table3_ColumnLookup,0),FALSE),
  IF(AND(VALUE(LEFT($A669,3))=312,LEFT($G669,5)="Total",$B669="Q "),VLOOKUP('312'!$F$80,_312_Table3,MATCH('312'!$X$16,_312_Table3_ColumnLookup,0),FALSE),
  IF(AND(VALUE(LEFT($A669,3))=312,LEFT($G669,5)="Total"),VLOOKUP('312'!$F$80,_312_Table3,MATCH(LEFT($B669,1),_312_Table3_ColumnLookup,0),FALSE),
  IF(AND(VALUE(LEFT($A669,3))=312,LEN($I669)=4,$B669="G"),VLOOKUP($I669,_312_Table3,MATCH('312'!$N$16,_312_Table3_ColumnLookup,0),FALSE),
  IF(AND(VALUE(LEFT($A669,3))=312,LEN($I669)=4,$B669="O"),VLOOKUP($I669,_312_Table3,MATCH('312'!$V$16,_312_Table3_ColumnLookup,0),FALSE),
  IF(AND(VALUE(LEFT($A669,3))=312,LEN($I669)=4,$B669="Q"),VLOOKUP($I669,_312_Table3,MATCH('312'!$X$16,_312_Table3_ColumnLookup,0),FALSE),
  IF(AND(VALUE(LEFT($A669,3))=312,LEN($I669)=4),VLOOKUP($I669,_312_Table3,MATCH(LEFT($B669,1),_312_Table3_ColumnLookup,0),FALSE)
+N("312"),
  IF(VALUE(LEFT($A669,3))=313,VLOOKUP(VALUE(MID($B669,2,1)),_313_Table3,MATCH(MID($B669,1,1),_313_Table3_ColumnLookup,0),FALSE)
+N("313"),
  IF(AND(VALUE(LEFT($A669,3))=314,LEN($B669)=3),VLOOKUP(VALUE(MID($B669,2,2)),_314_Table3,MATCH(MID($B669,1,1),_314_Table3_ColumnLookup,0),FALSE),
  IF(VALUE(LEFT($A669,3))=314,VLOOKUP(VALUE(MID($B669,2,1)),_314_Table3,MATCH(MID($B669,1,1),_314_Table3_ColumnLookup,0),FALSE)
+N("314"),
""))))))))))))))))))))))))</f>
        <v>#NAME?</v>
      </c>
      <c r="G669" s="266" t="s">
        <v>1142</v>
      </c>
      <c r="H669" s="321">
        <f>IFERROR(
IF(ISERROR($D669)=FALSE,$D669,IF(ISERROR($E669)=FALSE,$E669,IF(ISERROR($F669)=FALSE,$F669
+N("012 checkboxes"),
IF(
IF(OR(LEFT($A669,9)="Syndicate",LEFT($A669,12)="NewSyndicate"),VLOOKUP($A669,'012'!$J:$ZW,MATCH("Link to button",'012'!$J$1:$ZW$1,0),0)
+N("309 checkbox"),
IF($C669="309 LCR Summary0",VLOOKUP("Notes990",'309'!$P:$ZZ,MATCH("Link to button",'309'!$P$1:$ZZ$1,0),0)
+N("313 checkboxes"),
IF($C669="313 Financial Information0LcmVsScr",IF($C669="309 LCR Summary0",VLOOKUP("LcmVsScr",'309'!$N:$ZZ,MATCH("Link to button",'309'!$N$1:$ZZ$1,0),0),
IF($C669="313 Financial Information0LcrDocAttached",IF($C669="309 LCR Summary0",VLOOKUP("LcrDocAttached",'309'!$N:$ZZ,MATCH("Link to button",'309'!$N$1:$ZZ$1,0),
0)))))))=1,TRUE,FALSE)
))),"")</f>
        <v>0</v>
      </c>
      <c r="I669" s="266">
        <v>2017</v>
      </c>
    </row>
    <row r="670" spans="1:9" s="266" customFormat="1">
      <c r="A670" s="237" t="str">
        <f>VLOOKUP($G670,CSVLookups!$B:$R,MATCH(A$1,CSVLookups!$B$1:$R$1,0),FALSE)</f>
        <v>312 Projected Solvency II Technical Provisions at Time Zero</v>
      </c>
      <c r="B670" s="237" t="str">
        <f>VLOOKUP($G670,CSVLookups!$B:$R,MATCH(B$1,CSVLookups!$B$1:$R$1,0),FALSE)</f>
        <v>D</v>
      </c>
      <c r="C670" s="238" t="str">
        <f t="shared" si="11"/>
        <v>312 Projected Solvency II Technical Provisions at Time ZeroD2017</v>
      </c>
      <c r="D670" s="238">
        <f>IF(AND(VALUE(LEFT($A670,3))=309,LEN($B670)=3),VLOOKUP(VALUE(MID($B670,2,2)),_309_Table1,MATCH(MID($B670,1,1),_309_Table1_ColumnLookup,0),FALSE),
  IF($C670="309 LCR SummaryA",OneYearSCR,IF($C670="309 LCR SummaryB",UltimateSCR,IF(VALUE(LEFT($A670,3))=309,VLOOKUP(VALUE(MID($B670,2,1)),_309_Table1,MATCH(MID($B670,1,1),_309_Table1_ColumnLookup,0),FALSE)
+N("309"),
  IF(VALUE(LEFT($A670,3))=310,VLOOKUP(VALUE(MID($B670,2,1)),_310_Table1,MATCH(MID($B670,1,1),_310_Table1_ColumnLookup,0),FALSE)
+N("310"),
  IF(AND(VALUE(LEFT($A670,3))=311,LEN($I670)=4),VLOOKUP($I670,_311_Table1,MATCH($B670,_311_Table1_ColumnLookup,0),FALSE),
  IF(AND(VALUE(LEFT($A670,3))=311,OR($B670="I2",$B670="J2",$B670="K2",$B670="L2")),VLOOKUP('311'!$G$58,_311_Table1,MATCH(MID($B670,1,1),_311_Table1_ColumnLookup,0),FALSE),
  IF(AND(VALUE(LEFT($A670,3))=311,RIGHT($B670,5)="Total"),VLOOKUP('311'!$G$59,_311_Table1,MATCH(MID($B670,1,1),_311_Table1_ColumnLookup,0),FALSE),
  IF(VALUE(LEFT($A670,3))=311,VLOOKUP(VALUE(MID($B670,2,1)),_311_Table1,MATCH(MID($B670,1,1),_311_Table1_ColumnLookup,0),FALSE)
+N("311"),
  IF(AND(VALUE(LEFT($A670,3))=312,LEFT($G670,10)="Unincepted",$B670="G "),VLOOKUP(" ULO",_312_Table1,MATCH('312'!$N$16,_312_Table1_ColumnLookup,0),FALSE),
  IF(AND(VALUE(LEFT($A670,3))=312,LEFT($G670,10)="Unincepted",$B670="O "),VLOOKUP(" ULO",_312_Table1,MATCH('312'!$V$16,_312_Table1_ColumnLookup,0),FALSE),
  IF(AND(VALUE(LEFT($A670,3))=312,LEFT($G670,10)="Unincepted",$B670="Q "),VLOOKUP(" ULO",_312_Table1,MATCH('312'!$X$16,_312_Table1_ColumnLookup,0),FALSE),
  IF(AND(VALUE(LEFT($A670,3))=312,LEFT($G670,10)="Unincepted"),VLOOKUP(" ULO",_312_Table1,MATCH(LEFT($B670,1),_312_Table1_ColumnLookup,0),FALSE),
  IF(AND(VALUE(LEFT($A670,3))=312,LEFT($G670,5)="Total",$B670="G "),VLOOKUP('312'!$F$80,_312_Table1,MATCH('312'!$N$16,_312_Table1_ColumnLookup,0),FALSE),
  IF(AND(VALUE(LEFT($A670,3))=312,LEFT($G670,5)="Total",$B670="O "),VLOOKUP('312'!$F$80,_312_Table1,MATCH('312'!$V$16,_312_Table1_ColumnLookup,0),FALSE),
  IF(AND(VALUE(LEFT($A670,3))=312,LEFT($G670,5)="Total",$B670="Q "),VLOOKUP('312'!$F$80,_312_Table1,MATCH('312'!$X$16,_312_Table1_ColumnLookup,0),FALSE),
  IF(AND(VALUE(LEFT($A670,3))=312,LEFT($G670,5)="Total"),VLOOKUP('312'!$F$80,_312_Table1,MATCH(LEFT($B670,1),_312_Table1_ColumnLookup,0),FALSE),
  IF(AND(VALUE(LEFT($A670,3))=312,LEN($I670)=4,$B670="G"),VLOOKUP($I670,_312_Table1,MATCH('312'!$N$16,_312_Table1_ColumnLookup,0),FALSE),
  IF(AND(VALUE(LEFT($A670,3))=312,LEN($I670)=4,$B670="O"),VLOOKUP($I670,_312_Table1,MATCH('312'!$V$16,_312_Table1_ColumnLookup,0),FALSE),
  IF(AND(VALUE(LEFT($A670,3))=312,LEN($I670)=4,$B670="Q"),VLOOKUP($I670,_312_Table1,MATCH('312'!$X$16,_312_Table1_ColumnLookup,0),FALSE),
  IF(AND(VALUE(LEFT($A670,3))=312,LEN($I670)=4),VLOOKUP($I670,_312_Table1,MATCH(LEFT($B670,1),_312_Table1_ColumnLookup,0),FALSE)
+N("312"),
  IF(VALUE(LEFT($A670,3))=313,VLOOKUP(VALUE(MID($B670,2,1)),_313_Table1,MATCH(MID($B670,1,1),_313_Table1_ColumnLookup,0),FALSE)
+N("313"),
  IF(AND(VALUE(LEFT($A670,3))=314,LEN($B670)=3),VLOOKUP(VALUE(MID($B670,2,2)),_314_Table1,MATCH(MID($B670,1,1),_314_Table1_ColumnLookup,0),FALSE),
  IF(VALUE(LEFT($A670,3))=314,VLOOKUP(VALUE(MID($B670,2,1)),_314_Table1,MATCH(MID($B670,1,1),_314_Table1_ColumnLookup,0),FALSE)
+N("314"),
""))))))))))))))))))))))))</f>
        <v>0</v>
      </c>
      <c r="E670" s="238" t="e">
        <f>IF(AND(VALUE(LEFT($A670,3))=309,LEN($B670)=3),VLOOKUP(VALUE(MID($B670,2,2)),_309_Table2,MATCH(MID($B670,1,1),_309_Table2_ColumnLookup,0),FALSE),
  IF($C670="309 LCR SummaryA",OneYearSCR,IF($C670="309 LCR SummaryB",UltimateSCR,IF(VALUE(LEFT($A670,3))=309,VLOOKUP(VALUE(MID($B670,2,1)),_309_Table2,MATCH(MID($B670,1,1),_309_Table2_ColumnLookup,0),FALSE)
+N("309"),
  IF(VALUE(LEFT($A670,3))=310,VLOOKUP(VALUE(MID($B670,2,1)),_310_Table2,MATCH(MID($B670,1,1),_310_Table2_ColumnLookup,0),FALSE)
+N("310"),
  IF(AND(VALUE(LEFT($A670,3))=311,LEN($I670)=4),VLOOKUP($I670,_311_Table2,MATCH($B670,_311_Table2_ColumnLookup,0),FALSE),
  IF(AND(VALUE(LEFT($A670,3))=311,OR($B670="I2",$B670="J2",$B670="K2",$B670="L2")),VLOOKUP('311'!$G$58,_311_Table2,MATCH(MID($B670,1,1),_311_Table2_ColumnLookup,0),FALSE),
  IF(AND(VALUE(LEFT($A670,3))=311,RIGHT($B670,5)="Total"),VLOOKUP('311'!$G$59,_311_Table2,MATCH(MID($B670,1,1),_311_Table2_ColumnLookup,0),FALSE),
  IF(VALUE(LEFT($A670,3))=311,VLOOKUP(VALUE(MID($B670,2,1)),_311_Table2,MATCH(MID($B670,1,1),_311_Table2_ColumnLookup,0),FALSE)
+N("311"),
  IF(AND(VALUE(LEFT($A670,3))=312,LEFT($G670,10)="Unincepted",$B670="G "),VLOOKUP(" ULO",_312_Table2,MATCH('312'!$N$16,_312_Table2_ColumnLookup,0),FALSE),
  IF(AND(VALUE(LEFT($A670,3))=312,LEFT($G670,10)="Unincepted",$B670="O "),VLOOKUP(" ULO",_312_Table2,MATCH('312'!$V$16,_312_Table2_ColumnLookup,0),FALSE),
  IF(AND(VALUE(LEFT($A670,3))=312,LEFT($G670,10)="Unincepted",$B670="Q "),VLOOKUP(" ULO",_312_Table2,MATCH('312'!$X$16,_312_Table2_ColumnLookup,0),FALSE),
  IF(AND(VALUE(LEFT($A670,3))=312,LEFT($G670,10)="Unincepted"),VLOOKUP(" ULO",_312_Table2,MATCH(LEFT($B670,1),_312_Table2_ColumnLookup,0),FALSE),
  IF(AND(VALUE(LEFT($A670,3))=312,LEFT($G670,5)="Total",$B670="G "),VLOOKUP('312'!$F$80,_312_Table2,MATCH('312'!$N$16,_312_Table2_ColumnLookup,0),FALSE),
  IF(AND(VALUE(LEFT($A670,3))=312,LEFT($G670,5)="Total",$B670="O "),VLOOKUP('312'!$F$80,_312_Table2,MATCH('312'!$V$16,_312_Table2_ColumnLookup,0),FALSE),
  IF(AND(VALUE(LEFT($A670,3))=312,LEFT($G670,5)="Total",$B670="Q "),VLOOKUP('312'!$F$80,_312_Table2,MATCH('312'!$X$16,_312_Table2_ColumnLookup,0),FALSE),
  IF(AND(VALUE(LEFT($A670,3))=312,LEFT($G670,5)="Total"),VLOOKUP('312'!$F$80,_312_Table2,MATCH(LEFT($B670,1),_312_Table2_ColumnLookup,0),FALSE),
  IF(AND(VALUE(LEFT($A670,3))=312,LEN($I670)=4,$B670="G"),VLOOKUP($I670,_312_Table2,MATCH('312'!$N$16,_312_Table2_ColumnLookup,0),FALSE),
  IF(AND(VALUE(LEFT($A670,3))=312,LEN($I670)=4,$B670="O"),VLOOKUP($I670,_312_Table2,MATCH('312'!$V$16,_312_Table2_ColumnLookup,0),FALSE),
  IF(AND(VALUE(LEFT($A670,3))=312,LEN($I670)=4,$B670="Q"),VLOOKUP($I670,_312_Table2,MATCH('312'!$X$16,_312_Table2_ColumnLookup,0),FALSE),
  IF(AND(VALUE(LEFT($A670,3))=312,LEN($I670)=4),VLOOKUP($I670,_312_Table2,MATCH(LEFT($B670,1),_312_Table2_ColumnLookup,0),FALSE)
+N("312"),
  IF(VALUE(LEFT($A670,3))=313,VLOOKUP(VALUE(MID($B670,2,1)),_313_Table2,MATCH(MID($B670,1,1),_313_Table2_ColumnLookup,0),FALSE)
+N("313"),
  IF(AND(VALUE(LEFT($A670,3))=314,LEN($B670)=3),VLOOKUP(VALUE(MID($B670,2,2)),_314_Table2,MATCH(MID($B670,1,1),_314_Table2_ColumnLookup,0),FALSE),
  IF(VALUE(LEFT($A670,3))=314,VLOOKUP(VALUE(MID($B670,2,1)),_314_Table2,MATCH(MID($B670,1,1),_314_Table2_ColumnLookup,0),FALSE)
+N("314"),
""))))))))))))))))))))))))</f>
        <v>#NAME?</v>
      </c>
      <c r="F670" s="238" t="e">
        <f>IF(AND(VALUE(LEFT($A670,3))=309,LEN($B670)=3),VLOOKUP(VALUE(MID($B670,2,2)),_309_Table3,MATCH(MID($B670,1,1),_309_Table3_ColumnLookup,0),FALSE),
  IF($C670="309 LCR SummaryA",OneYearSCR,IF($C670="309 LCR SummaryB",UltimateSCR,IF(VALUE(LEFT($A670,3))=309,VLOOKUP(VALUE(MID($B670,2,1)),_309_Table3,MATCH(MID($B670,1,1),_309_Table3_ColumnLookup,0),FALSE)
+N("309"),
  IF(VALUE(LEFT($A670,3))=310,VLOOKUP(VALUE(MID($B670,2,1)),_310_Table3,MATCH(MID($B670,1,1),_310_Table3_ColumnLookup,0),FALSE)
+N("310"),
  IF(AND(VALUE(LEFT($A670,3))=311,LEN($I670)=4),VLOOKUP($I670,_311_Table3,MATCH($B670,_311_Table3_ColumnLookup,0),FALSE),
  IF(AND(VALUE(LEFT($A670,3))=311,OR($B670="I2",$B670="J2",$B670="K2",$B670="L2")),VLOOKUP('311'!$G$58,_311_Table3,MATCH(MID($B670,1,1),_311_Table3_ColumnLookup,0),FALSE),
  IF(AND(VALUE(LEFT($A670,3))=311,RIGHT($B670,5)="Total"),VLOOKUP('311'!$G$59,_311_Table3,MATCH(MID($B670,1,1),_311_Table3_ColumnLookup,0),FALSE),
  IF(VALUE(LEFT($A670,3))=311,VLOOKUP(VALUE(MID($B670,2,1)),_311_Table3,MATCH(MID($B670,1,1),_311_Table3_ColumnLookup,0),FALSE)
+N("311"),
  IF(AND(VALUE(LEFT($A670,3))=312,LEFT($G670,10)="Unincepted",$B670="G "),VLOOKUP(" ULO",_312_Table3,MATCH('312'!$N$16,_312_Table3_ColumnLookup,0),FALSE),
  IF(AND(VALUE(LEFT($A670,3))=312,LEFT($G670,10)="Unincepted",$B670="O "),VLOOKUP(" ULO",_312_Table3,MATCH('312'!$V$16,_312_Table3_ColumnLookup,0),FALSE),
  IF(AND(VALUE(LEFT($A670,3))=312,LEFT($G670,10)="Unincepted",$B670="Q "),VLOOKUP(" ULO",_312_Table3,MATCH('312'!$X$16,_312_Table3_ColumnLookup,0),FALSE),
  IF(AND(VALUE(LEFT($A670,3))=312,LEFT($G670,10)="Unincepted"),VLOOKUP(" ULO",_312_Table3,MATCH(LEFT($B670,1),_312_Table3_ColumnLookup,0),FALSE),
  IF(AND(VALUE(LEFT($A670,3))=312,LEFT($G670,5)="Total",$B670="G "),VLOOKUP('312'!$F$80,_312_Table3,MATCH('312'!$N$16,_312_Table3_ColumnLookup,0),FALSE),
  IF(AND(VALUE(LEFT($A670,3))=312,LEFT($G670,5)="Total",$B670="O "),VLOOKUP('312'!$F$80,_312_Table3,MATCH('312'!$V$16,_312_Table3_ColumnLookup,0),FALSE),
  IF(AND(VALUE(LEFT($A670,3))=312,LEFT($G670,5)="Total",$B670="Q "),VLOOKUP('312'!$F$80,_312_Table3,MATCH('312'!$X$16,_312_Table3_ColumnLookup,0),FALSE),
  IF(AND(VALUE(LEFT($A670,3))=312,LEFT($G670,5)="Total"),VLOOKUP('312'!$F$80,_312_Table3,MATCH(LEFT($B670,1),_312_Table3_ColumnLookup,0),FALSE),
  IF(AND(VALUE(LEFT($A670,3))=312,LEN($I670)=4,$B670="G"),VLOOKUP($I670,_312_Table3,MATCH('312'!$N$16,_312_Table3_ColumnLookup,0),FALSE),
  IF(AND(VALUE(LEFT($A670,3))=312,LEN($I670)=4,$B670="O"),VLOOKUP($I670,_312_Table3,MATCH('312'!$V$16,_312_Table3_ColumnLookup,0),FALSE),
  IF(AND(VALUE(LEFT($A670,3))=312,LEN($I670)=4,$B670="Q"),VLOOKUP($I670,_312_Table3,MATCH('312'!$X$16,_312_Table3_ColumnLookup,0),FALSE),
  IF(AND(VALUE(LEFT($A670,3))=312,LEN($I670)=4),VLOOKUP($I670,_312_Table3,MATCH(LEFT($B670,1),_312_Table3_ColumnLookup,0),FALSE)
+N("312"),
  IF(VALUE(LEFT($A670,3))=313,VLOOKUP(VALUE(MID($B670,2,1)),_313_Table3,MATCH(MID($B670,1,1),_313_Table3_ColumnLookup,0),FALSE)
+N("313"),
  IF(AND(VALUE(LEFT($A670,3))=314,LEN($B670)=3),VLOOKUP(VALUE(MID($B670,2,2)),_314_Table3,MATCH(MID($B670,1,1),_314_Table3_ColumnLookup,0),FALSE),
  IF(VALUE(LEFT($A670,3))=314,VLOOKUP(VALUE(MID($B670,2,1)),_314_Table3,MATCH(MID($B670,1,1),_314_Table3_ColumnLookup,0),FALSE)
+N("314"),
""))))))))))))))))))))))))</f>
        <v>#NAME?</v>
      </c>
      <c r="G670" s="266" t="s">
        <v>1143</v>
      </c>
      <c r="H670" s="321">
        <f>IFERROR(
IF(ISERROR($D670)=FALSE,$D670,IF(ISERROR($E670)=FALSE,$E670,IF(ISERROR($F670)=FALSE,$F670
+N("012 checkboxes"),
IF(
IF(OR(LEFT($A670,9)="Syndicate",LEFT($A670,12)="NewSyndicate"),VLOOKUP($A670,'012'!$J:$ZW,MATCH("Link to button",'012'!$J$1:$ZW$1,0),0)
+N("309 checkbox"),
IF($C670="309 LCR Summary0",VLOOKUP("Notes990",'309'!$P:$ZZ,MATCH("Link to button",'309'!$P$1:$ZZ$1,0),0)
+N("313 checkboxes"),
IF($C670="313 Financial Information0LcmVsScr",IF($C670="309 LCR Summary0",VLOOKUP("LcmVsScr",'309'!$N:$ZZ,MATCH("Link to button",'309'!$N$1:$ZZ$1,0),0),
IF($C670="313 Financial Information0LcrDocAttached",IF($C670="309 LCR Summary0",VLOOKUP("LcrDocAttached",'309'!$N:$ZZ,MATCH("Link to button",'309'!$N$1:$ZZ$1,0),
0)))))))=1,TRUE,FALSE)
))),"")</f>
        <v>0</v>
      </c>
      <c r="I670" s="266">
        <v>2017</v>
      </c>
    </row>
    <row r="671" spans="1:9" s="266" customFormat="1">
      <c r="A671" s="237" t="str">
        <f>VLOOKUP($G671,CSVLookups!$B:$R,MATCH(A$1,CSVLookups!$B$1:$R$1,0),FALSE)</f>
        <v>312 Projected Solvency II Technical Provisions at Time Zero</v>
      </c>
      <c r="B671" s="237" t="str">
        <f>VLOOKUP($G671,CSVLookups!$B:$R,MATCH(B$1,CSVLookups!$B$1:$R$1,0),FALSE)</f>
        <v>E</v>
      </c>
      <c r="C671" s="238" t="str">
        <f t="shared" si="11"/>
        <v>312 Projected Solvency II Technical Provisions at Time ZeroE2017</v>
      </c>
      <c r="D671" s="238">
        <f>IF(AND(VALUE(LEFT($A671,3))=309,LEN($B671)=3),VLOOKUP(VALUE(MID($B671,2,2)),_309_Table1,MATCH(MID($B671,1,1),_309_Table1_ColumnLookup,0),FALSE),
  IF($C671="309 LCR SummaryA",OneYearSCR,IF($C671="309 LCR SummaryB",UltimateSCR,IF(VALUE(LEFT($A671,3))=309,VLOOKUP(VALUE(MID($B671,2,1)),_309_Table1,MATCH(MID($B671,1,1),_309_Table1_ColumnLookup,0),FALSE)
+N("309"),
  IF(VALUE(LEFT($A671,3))=310,VLOOKUP(VALUE(MID($B671,2,1)),_310_Table1,MATCH(MID($B671,1,1),_310_Table1_ColumnLookup,0),FALSE)
+N("310"),
  IF(AND(VALUE(LEFT($A671,3))=311,LEN($I671)=4),VLOOKUP($I671,_311_Table1,MATCH($B671,_311_Table1_ColumnLookup,0),FALSE),
  IF(AND(VALUE(LEFT($A671,3))=311,OR($B671="I2",$B671="J2",$B671="K2",$B671="L2")),VLOOKUP('311'!$G$58,_311_Table1,MATCH(MID($B671,1,1),_311_Table1_ColumnLookup,0),FALSE),
  IF(AND(VALUE(LEFT($A671,3))=311,RIGHT($B671,5)="Total"),VLOOKUP('311'!$G$59,_311_Table1,MATCH(MID($B671,1,1),_311_Table1_ColumnLookup,0),FALSE),
  IF(VALUE(LEFT($A671,3))=311,VLOOKUP(VALUE(MID($B671,2,1)),_311_Table1,MATCH(MID($B671,1,1),_311_Table1_ColumnLookup,0),FALSE)
+N("311"),
  IF(AND(VALUE(LEFT($A671,3))=312,LEFT($G671,10)="Unincepted",$B671="G "),VLOOKUP(" ULO",_312_Table1,MATCH('312'!$N$16,_312_Table1_ColumnLookup,0),FALSE),
  IF(AND(VALUE(LEFT($A671,3))=312,LEFT($G671,10)="Unincepted",$B671="O "),VLOOKUP(" ULO",_312_Table1,MATCH('312'!$V$16,_312_Table1_ColumnLookup,0),FALSE),
  IF(AND(VALUE(LEFT($A671,3))=312,LEFT($G671,10)="Unincepted",$B671="Q "),VLOOKUP(" ULO",_312_Table1,MATCH('312'!$X$16,_312_Table1_ColumnLookup,0),FALSE),
  IF(AND(VALUE(LEFT($A671,3))=312,LEFT($G671,10)="Unincepted"),VLOOKUP(" ULO",_312_Table1,MATCH(LEFT($B671,1),_312_Table1_ColumnLookup,0),FALSE),
  IF(AND(VALUE(LEFT($A671,3))=312,LEFT($G671,5)="Total",$B671="G "),VLOOKUP('312'!$F$80,_312_Table1,MATCH('312'!$N$16,_312_Table1_ColumnLookup,0),FALSE),
  IF(AND(VALUE(LEFT($A671,3))=312,LEFT($G671,5)="Total",$B671="O "),VLOOKUP('312'!$F$80,_312_Table1,MATCH('312'!$V$16,_312_Table1_ColumnLookup,0),FALSE),
  IF(AND(VALUE(LEFT($A671,3))=312,LEFT($G671,5)="Total",$B671="Q "),VLOOKUP('312'!$F$80,_312_Table1,MATCH('312'!$X$16,_312_Table1_ColumnLookup,0),FALSE),
  IF(AND(VALUE(LEFT($A671,3))=312,LEFT($G671,5)="Total"),VLOOKUP('312'!$F$80,_312_Table1,MATCH(LEFT($B671,1),_312_Table1_ColumnLookup,0),FALSE),
  IF(AND(VALUE(LEFT($A671,3))=312,LEN($I671)=4,$B671="G"),VLOOKUP($I671,_312_Table1,MATCH('312'!$N$16,_312_Table1_ColumnLookup,0),FALSE),
  IF(AND(VALUE(LEFT($A671,3))=312,LEN($I671)=4,$B671="O"),VLOOKUP($I671,_312_Table1,MATCH('312'!$V$16,_312_Table1_ColumnLookup,0),FALSE),
  IF(AND(VALUE(LEFT($A671,3))=312,LEN($I671)=4,$B671="Q"),VLOOKUP($I671,_312_Table1,MATCH('312'!$X$16,_312_Table1_ColumnLookup,0),FALSE),
  IF(AND(VALUE(LEFT($A671,3))=312,LEN($I671)=4),VLOOKUP($I671,_312_Table1,MATCH(LEFT($B671,1),_312_Table1_ColumnLookup,0),FALSE)
+N("312"),
  IF(VALUE(LEFT($A671,3))=313,VLOOKUP(VALUE(MID($B671,2,1)),_313_Table1,MATCH(MID($B671,1,1),_313_Table1_ColumnLookup,0),FALSE)
+N("313"),
  IF(AND(VALUE(LEFT($A671,3))=314,LEN($B671)=3),VLOOKUP(VALUE(MID($B671,2,2)),_314_Table1,MATCH(MID($B671,1,1),_314_Table1_ColumnLookup,0),FALSE),
  IF(VALUE(LEFT($A671,3))=314,VLOOKUP(VALUE(MID($B671,2,1)),_314_Table1,MATCH(MID($B671,1,1),_314_Table1_ColumnLookup,0),FALSE)
+N("314"),
""))))))))))))))))))))))))</f>
        <v>0</v>
      </c>
      <c r="E671" s="238" t="e">
        <f>IF(AND(VALUE(LEFT($A671,3))=309,LEN($B671)=3),VLOOKUP(VALUE(MID($B671,2,2)),_309_Table2,MATCH(MID($B671,1,1),_309_Table2_ColumnLookup,0),FALSE),
  IF($C671="309 LCR SummaryA",OneYearSCR,IF($C671="309 LCR SummaryB",UltimateSCR,IF(VALUE(LEFT($A671,3))=309,VLOOKUP(VALUE(MID($B671,2,1)),_309_Table2,MATCH(MID($B671,1,1),_309_Table2_ColumnLookup,0),FALSE)
+N("309"),
  IF(VALUE(LEFT($A671,3))=310,VLOOKUP(VALUE(MID($B671,2,1)),_310_Table2,MATCH(MID($B671,1,1),_310_Table2_ColumnLookup,0),FALSE)
+N("310"),
  IF(AND(VALUE(LEFT($A671,3))=311,LEN($I671)=4),VLOOKUP($I671,_311_Table2,MATCH($B671,_311_Table2_ColumnLookup,0),FALSE),
  IF(AND(VALUE(LEFT($A671,3))=311,OR($B671="I2",$B671="J2",$B671="K2",$B671="L2")),VLOOKUP('311'!$G$58,_311_Table2,MATCH(MID($B671,1,1),_311_Table2_ColumnLookup,0),FALSE),
  IF(AND(VALUE(LEFT($A671,3))=311,RIGHT($B671,5)="Total"),VLOOKUP('311'!$G$59,_311_Table2,MATCH(MID($B671,1,1),_311_Table2_ColumnLookup,0),FALSE),
  IF(VALUE(LEFT($A671,3))=311,VLOOKUP(VALUE(MID($B671,2,1)),_311_Table2,MATCH(MID($B671,1,1),_311_Table2_ColumnLookup,0),FALSE)
+N("311"),
  IF(AND(VALUE(LEFT($A671,3))=312,LEFT($G671,10)="Unincepted",$B671="G "),VLOOKUP(" ULO",_312_Table2,MATCH('312'!$N$16,_312_Table2_ColumnLookup,0),FALSE),
  IF(AND(VALUE(LEFT($A671,3))=312,LEFT($G671,10)="Unincepted",$B671="O "),VLOOKUP(" ULO",_312_Table2,MATCH('312'!$V$16,_312_Table2_ColumnLookup,0),FALSE),
  IF(AND(VALUE(LEFT($A671,3))=312,LEFT($G671,10)="Unincepted",$B671="Q "),VLOOKUP(" ULO",_312_Table2,MATCH('312'!$X$16,_312_Table2_ColumnLookup,0),FALSE),
  IF(AND(VALUE(LEFT($A671,3))=312,LEFT($G671,10)="Unincepted"),VLOOKUP(" ULO",_312_Table2,MATCH(LEFT($B671,1),_312_Table2_ColumnLookup,0),FALSE),
  IF(AND(VALUE(LEFT($A671,3))=312,LEFT($G671,5)="Total",$B671="G "),VLOOKUP('312'!$F$80,_312_Table2,MATCH('312'!$N$16,_312_Table2_ColumnLookup,0),FALSE),
  IF(AND(VALUE(LEFT($A671,3))=312,LEFT($G671,5)="Total",$B671="O "),VLOOKUP('312'!$F$80,_312_Table2,MATCH('312'!$V$16,_312_Table2_ColumnLookup,0),FALSE),
  IF(AND(VALUE(LEFT($A671,3))=312,LEFT($G671,5)="Total",$B671="Q "),VLOOKUP('312'!$F$80,_312_Table2,MATCH('312'!$X$16,_312_Table2_ColumnLookup,0),FALSE),
  IF(AND(VALUE(LEFT($A671,3))=312,LEFT($G671,5)="Total"),VLOOKUP('312'!$F$80,_312_Table2,MATCH(LEFT($B671,1),_312_Table2_ColumnLookup,0),FALSE),
  IF(AND(VALUE(LEFT($A671,3))=312,LEN($I671)=4,$B671="G"),VLOOKUP($I671,_312_Table2,MATCH('312'!$N$16,_312_Table2_ColumnLookup,0),FALSE),
  IF(AND(VALUE(LEFT($A671,3))=312,LEN($I671)=4,$B671="O"),VLOOKUP($I671,_312_Table2,MATCH('312'!$V$16,_312_Table2_ColumnLookup,0),FALSE),
  IF(AND(VALUE(LEFT($A671,3))=312,LEN($I671)=4,$B671="Q"),VLOOKUP($I671,_312_Table2,MATCH('312'!$X$16,_312_Table2_ColumnLookup,0),FALSE),
  IF(AND(VALUE(LEFT($A671,3))=312,LEN($I671)=4),VLOOKUP($I671,_312_Table2,MATCH(LEFT($B671,1),_312_Table2_ColumnLookup,0),FALSE)
+N("312"),
  IF(VALUE(LEFT($A671,3))=313,VLOOKUP(VALUE(MID($B671,2,1)),_313_Table2,MATCH(MID($B671,1,1),_313_Table2_ColumnLookup,0),FALSE)
+N("313"),
  IF(AND(VALUE(LEFT($A671,3))=314,LEN($B671)=3),VLOOKUP(VALUE(MID($B671,2,2)),_314_Table2,MATCH(MID($B671,1,1),_314_Table2_ColumnLookup,0),FALSE),
  IF(VALUE(LEFT($A671,3))=314,VLOOKUP(VALUE(MID($B671,2,1)),_314_Table2,MATCH(MID($B671,1,1),_314_Table2_ColumnLookup,0),FALSE)
+N("314"),
""))))))))))))))))))))))))</f>
        <v>#NAME?</v>
      </c>
      <c r="F671" s="238" t="e">
        <f>IF(AND(VALUE(LEFT($A671,3))=309,LEN($B671)=3),VLOOKUP(VALUE(MID($B671,2,2)),_309_Table3,MATCH(MID($B671,1,1),_309_Table3_ColumnLookup,0),FALSE),
  IF($C671="309 LCR SummaryA",OneYearSCR,IF($C671="309 LCR SummaryB",UltimateSCR,IF(VALUE(LEFT($A671,3))=309,VLOOKUP(VALUE(MID($B671,2,1)),_309_Table3,MATCH(MID($B671,1,1),_309_Table3_ColumnLookup,0),FALSE)
+N("309"),
  IF(VALUE(LEFT($A671,3))=310,VLOOKUP(VALUE(MID($B671,2,1)),_310_Table3,MATCH(MID($B671,1,1),_310_Table3_ColumnLookup,0),FALSE)
+N("310"),
  IF(AND(VALUE(LEFT($A671,3))=311,LEN($I671)=4),VLOOKUP($I671,_311_Table3,MATCH($B671,_311_Table3_ColumnLookup,0),FALSE),
  IF(AND(VALUE(LEFT($A671,3))=311,OR($B671="I2",$B671="J2",$B671="K2",$B671="L2")),VLOOKUP('311'!$G$58,_311_Table3,MATCH(MID($B671,1,1),_311_Table3_ColumnLookup,0),FALSE),
  IF(AND(VALUE(LEFT($A671,3))=311,RIGHT($B671,5)="Total"),VLOOKUP('311'!$G$59,_311_Table3,MATCH(MID($B671,1,1),_311_Table3_ColumnLookup,0),FALSE),
  IF(VALUE(LEFT($A671,3))=311,VLOOKUP(VALUE(MID($B671,2,1)),_311_Table3,MATCH(MID($B671,1,1),_311_Table3_ColumnLookup,0),FALSE)
+N("311"),
  IF(AND(VALUE(LEFT($A671,3))=312,LEFT($G671,10)="Unincepted",$B671="G "),VLOOKUP(" ULO",_312_Table3,MATCH('312'!$N$16,_312_Table3_ColumnLookup,0),FALSE),
  IF(AND(VALUE(LEFT($A671,3))=312,LEFT($G671,10)="Unincepted",$B671="O "),VLOOKUP(" ULO",_312_Table3,MATCH('312'!$V$16,_312_Table3_ColumnLookup,0),FALSE),
  IF(AND(VALUE(LEFT($A671,3))=312,LEFT($G671,10)="Unincepted",$B671="Q "),VLOOKUP(" ULO",_312_Table3,MATCH('312'!$X$16,_312_Table3_ColumnLookup,0),FALSE),
  IF(AND(VALUE(LEFT($A671,3))=312,LEFT($G671,10)="Unincepted"),VLOOKUP(" ULO",_312_Table3,MATCH(LEFT($B671,1),_312_Table3_ColumnLookup,0),FALSE),
  IF(AND(VALUE(LEFT($A671,3))=312,LEFT($G671,5)="Total",$B671="G "),VLOOKUP('312'!$F$80,_312_Table3,MATCH('312'!$N$16,_312_Table3_ColumnLookup,0),FALSE),
  IF(AND(VALUE(LEFT($A671,3))=312,LEFT($G671,5)="Total",$B671="O "),VLOOKUP('312'!$F$80,_312_Table3,MATCH('312'!$V$16,_312_Table3_ColumnLookup,0),FALSE),
  IF(AND(VALUE(LEFT($A671,3))=312,LEFT($G671,5)="Total",$B671="Q "),VLOOKUP('312'!$F$80,_312_Table3,MATCH('312'!$X$16,_312_Table3_ColumnLookup,0),FALSE),
  IF(AND(VALUE(LEFT($A671,3))=312,LEFT($G671,5)="Total"),VLOOKUP('312'!$F$80,_312_Table3,MATCH(LEFT($B671,1),_312_Table3_ColumnLookup,0),FALSE),
  IF(AND(VALUE(LEFT($A671,3))=312,LEN($I671)=4,$B671="G"),VLOOKUP($I671,_312_Table3,MATCH('312'!$N$16,_312_Table3_ColumnLookup,0),FALSE),
  IF(AND(VALUE(LEFT($A671,3))=312,LEN($I671)=4,$B671="O"),VLOOKUP($I671,_312_Table3,MATCH('312'!$V$16,_312_Table3_ColumnLookup,0),FALSE),
  IF(AND(VALUE(LEFT($A671,3))=312,LEN($I671)=4,$B671="Q"),VLOOKUP($I671,_312_Table3,MATCH('312'!$X$16,_312_Table3_ColumnLookup,0),FALSE),
  IF(AND(VALUE(LEFT($A671,3))=312,LEN($I671)=4),VLOOKUP($I671,_312_Table3,MATCH(LEFT($B671,1),_312_Table3_ColumnLookup,0),FALSE)
+N("312"),
  IF(VALUE(LEFT($A671,3))=313,VLOOKUP(VALUE(MID($B671,2,1)),_313_Table3,MATCH(MID($B671,1,1),_313_Table3_ColumnLookup,0),FALSE)
+N("313"),
  IF(AND(VALUE(LEFT($A671,3))=314,LEN($B671)=3),VLOOKUP(VALUE(MID($B671,2,2)),_314_Table3,MATCH(MID($B671,1,1),_314_Table3_ColumnLookup,0),FALSE),
  IF(VALUE(LEFT($A671,3))=314,VLOOKUP(VALUE(MID($B671,2,1)),_314_Table3,MATCH(MID($B671,1,1),_314_Table3_ColumnLookup,0),FALSE)
+N("314"),
""))))))))))))))))))))))))</f>
        <v>#NAME?</v>
      </c>
      <c r="G671" s="266" t="s">
        <v>1146</v>
      </c>
      <c r="H671" s="321">
        <f>IFERROR(
IF(ISERROR($D671)=FALSE,$D671,IF(ISERROR($E671)=FALSE,$E671,IF(ISERROR($F671)=FALSE,$F671
+N("012 checkboxes"),
IF(
IF(OR(LEFT($A671,9)="Syndicate",LEFT($A671,12)="NewSyndicate"),VLOOKUP($A671,'012'!$J:$ZW,MATCH("Link to button",'012'!$J$1:$ZW$1,0),0)
+N("309 checkbox"),
IF($C671="309 LCR Summary0",VLOOKUP("Notes990",'309'!$P:$ZZ,MATCH("Link to button",'309'!$P$1:$ZZ$1,0),0)
+N("313 checkboxes"),
IF($C671="313 Financial Information0LcmVsScr",IF($C671="309 LCR Summary0",VLOOKUP("LcmVsScr",'309'!$N:$ZZ,MATCH("Link to button",'309'!$N$1:$ZZ$1,0),0),
IF($C671="313 Financial Information0LcrDocAttached",IF($C671="309 LCR Summary0",VLOOKUP("LcrDocAttached",'309'!$N:$ZZ,MATCH("Link to button",'309'!$N$1:$ZZ$1,0),
0)))))))=1,TRUE,FALSE)
))),"")</f>
        <v>0</v>
      </c>
      <c r="I671" s="266">
        <v>2017</v>
      </c>
    </row>
    <row r="672" spans="1:9" s="266" customFormat="1">
      <c r="A672" s="237" t="str">
        <f>VLOOKUP($G672,CSVLookups!$B:$R,MATCH(A$1,CSVLookups!$B$1:$R$1,0),FALSE)</f>
        <v>312 Projected Solvency II Technical Provisions at Time Zero</v>
      </c>
      <c r="B672" s="237" t="str">
        <f>VLOOKUP($G672,CSVLookups!$B:$R,MATCH(B$1,CSVLookups!$B$1:$R$1,0),FALSE)</f>
        <v>F</v>
      </c>
      <c r="C672" s="238" t="str">
        <f t="shared" si="11"/>
        <v>312 Projected Solvency II Technical Provisions at Time ZeroF2017</v>
      </c>
      <c r="D672" s="238">
        <f>IF(AND(VALUE(LEFT($A672,3))=309,LEN($B672)=3),VLOOKUP(VALUE(MID($B672,2,2)),_309_Table1,MATCH(MID($B672,1,1),_309_Table1_ColumnLookup,0),FALSE),
  IF($C672="309 LCR SummaryA",OneYearSCR,IF($C672="309 LCR SummaryB",UltimateSCR,IF(VALUE(LEFT($A672,3))=309,VLOOKUP(VALUE(MID($B672,2,1)),_309_Table1,MATCH(MID($B672,1,1),_309_Table1_ColumnLookup,0),FALSE)
+N("309"),
  IF(VALUE(LEFT($A672,3))=310,VLOOKUP(VALUE(MID($B672,2,1)),_310_Table1,MATCH(MID($B672,1,1),_310_Table1_ColumnLookup,0),FALSE)
+N("310"),
  IF(AND(VALUE(LEFT($A672,3))=311,LEN($I672)=4),VLOOKUP($I672,_311_Table1,MATCH($B672,_311_Table1_ColumnLookup,0),FALSE),
  IF(AND(VALUE(LEFT($A672,3))=311,OR($B672="I2",$B672="J2",$B672="K2",$B672="L2")),VLOOKUP('311'!$G$58,_311_Table1,MATCH(MID($B672,1,1),_311_Table1_ColumnLookup,0),FALSE),
  IF(AND(VALUE(LEFT($A672,3))=311,RIGHT($B672,5)="Total"),VLOOKUP('311'!$G$59,_311_Table1,MATCH(MID($B672,1,1),_311_Table1_ColumnLookup,0),FALSE),
  IF(VALUE(LEFT($A672,3))=311,VLOOKUP(VALUE(MID($B672,2,1)),_311_Table1,MATCH(MID($B672,1,1),_311_Table1_ColumnLookup,0),FALSE)
+N("311"),
  IF(AND(VALUE(LEFT($A672,3))=312,LEFT($G672,10)="Unincepted",$B672="G "),VLOOKUP(" ULO",_312_Table1,MATCH('312'!$N$16,_312_Table1_ColumnLookup,0),FALSE),
  IF(AND(VALUE(LEFT($A672,3))=312,LEFT($G672,10)="Unincepted",$B672="O "),VLOOKUP(" ULO",_312_Table1,MATCH('312'!$V$16,_312_Table1_ColumnLookup,0),FALSE),
  IF(AND(VALUE(LEFT($A672,3))=312,LEFT($G672,10)="Unincepted",$B672="Q "),VLOOKUP(" ULO",_312_Table1,MATCH('312'!$X$16,_312_Table1_ColumnLookup,0),FALSE),
  IF(AND(VALUE(LEFT($A672,3))=312,LEFT($G672,10)="Unincepted"),VLOOKUP(" ULO",_312_Table1,MATCH(LEFT($B672,1),_312_Table1_ColumnLookup,0),FALSE),
  IF(AND(VALUE(LEFT($A672,3))=312,LEFT($G672,5)="Total",$B672="G "),VLOOKUP('312'!$F$80,_312_Table1,MATCH('312'!$N$16,_312_Table1_ColumnLookup,0),FALSE),
  IF(AND(VALUE(LEFT($A672,3))=312,LEFT($G672,5)="Total",$B672="O "),VLOOKUP('312'!$F$80,_312_Table1,MATCH('312'!$V$16,_312_Table1_ColumnLookup,0),FALSE),
  IF(AND(VALUE(LEFT($A672,3))=312,LEFT($G672,5)="Total",$B672="Q "),VLOOKUP('312'!$F$80,_312_Table1,MATCH('312'!$X$16,_312_Table1_ColumnLookup,0),FALSE),
  IF(AND(VALUE(LEFT($A672,3))=312,LEFT($G672,5)="Total"),VLOOKUP('312'!$F$80,_312_Table1,MATCH(LEFT($B672,1),_312_Table1_ColumnLookup,0),FALSE),
  IF(AND(VALUE(LEFT($A672,3))=312,LEN($I672)=4,$B672="G"),VLOOKUP($I672,_312_Table1,MATCH('312'!$N$16,_312_Table1_ColumnLookup,0),FALSE),
  IF(AND(VALUE(LEFT($A672,3))=312,LEN($I672)=4,$B672="O"),VLOOKUP($I672,_312_Table1,MATCH('312'!$V$16,_312_Table1_ColumnLookup,0),FALSE),
  IF(AND(VALUE(LEFT($A672,3))=312,LEN($I672)=4,$B672="Q"),VLOOKUP($I672,_312_Table1,MATCH('312'!$X$16,_312_Table1_ColumnLookup,0),FALSE),
  IF(AND(VALUE(LEFT($A672,3))=312,LEN($I672)=4),VLOOKUP($I672,_312_Table1,MATCH(LEFT($B672,1),_312_Table1_ColumnLookup,0),FALSE)
+N("312"),
  IF(VALUE(LEFT($A672,3))=313,VLOOKUP(VALUE(MID($B672,2,1)),_313_Table1,MATCH(MID($B672,1,1),_313_Table1_ColumnLookup,0),FALSE)
+N("313"),
  IF(AND(VALUE(LEFT($A672,3))=314,LEN($B672)=3),VLOOKUP(VALUE(MID($B672,2,2)),_314_Table1,MATCH(MID($B672,1,1),_314_Table1_ColumnLookup,0),FALSE),
  IF(VALUE(LEFT($A672,3))=314,VLOOKUP(VALUE(MID($B672,2,1)),_314_Table1,MATCH(MID($B672,1,1),_314_Table1_ColumnLookup,0),FALSE)
+N("314"),
""))))))))))))))))))))))))</f>
        <v>0</v>
      </c>
      <c r="E672" s="238" t="e">
        <f>IF(AND(VALUE(LEFT($A672,3))=309,LEN($B672)=3),VLOOKUP(VALUE(MID($B672,2,2)),_309_Table2,MATCH(MID($B672,1,1),_309_Table2_ColumnLookup,0),FALSE),
  IF($C672="309 LCR SummaryA",OneYearSCR,IF($C672="309 LCR SummaryB",UltimateSCR,IF(VALUE(LEFT($A672,3))=309,VLOOKUP(VALUE(MID($B672,2,1)),_309_Table2,MATCH(MID($B672,1,1),_309_Table2_ColumnLookup,0),FALSE)
+N("309"),
  IF(VALUE(LEFT($A672,3))=310,VLOOKUP(VALUE(MID($B672,2,1)),_310_Table2,MATCH(MID($B672,1,1),_310_Table2_ColumnLookup,0),FALSE)
+N("310"),
  IF(AND(VALUE(LEFT($A672,3))=311,LEN($I672)=4),VLOOKUP($I672,_311_Table2,MATCH($B672,_311_Table2_ColumnLookup,0),FALSE),
  IF(AND(VALUE(LEFT($A672,3))=311,OR($B672="I2",$B672="J2",$B672="K2",$B672="L2")),VLOOKUP('311'!$G$58,_311_Table2,MATCH(MID($B672,1,1),_311_Table2_ColumnLookup,0),FALSE),
  IF(AND(VALUE(LEFT($A672,3))=311,RIGHT($B672,5)="Total"),VLOOKUP('311'!$G$59,_311_Table2,MATCH(MID($B672,1,1),_311_Table2_ColumnLookup,0),FALSE),
  IF(VALUE(LEFT($A672,3))=311,VLOOKUP(VALUE(MID($B672,2,1)),_311_Table2,MATCH(MID($B672,1,1),_311_Table2_ColumnLookup,0),FALSE)
+N("311"),
  IF(AND(VALUE(LEFT($A672,3))=312,LEFT($G672,10)="Unincepted",$B672="G "),VLOOKUP(" ULO",_312_Table2,MATCH('312'!$N$16,_312_Table2_ColumnLookup,0),FALSE),
  IF(AND(VALUE(LEFT($A672,3))=312,LEFT($G672,10)="Unincepted",$B672="O "),VLOOKUP(" ULO",_312_Table2,MATCH('312'!$V$16,_312_Table2_ColumnLookup,0),FALSE),
  IF(AND(VALUE(LEFT($A672,3))=312,LEFT($G672,10)="Unincepted",$B672="Q "),VLOOKUP(" ULO",_312_Table2,MATCH('312'!$X$16,_312_Table2_ColumnLookup,0),FALSE),
  IF(AND(VALUE(LEFT($A672,3))=312,LEFT($G672,10)="Unincepted"),VLOOKUP(" ULO",_312_Table2,MATCH(LEFT($B672,1),_312_Table2_ColumnLookup,0),FALSE),
  IF(AND(VALUE(LEFT($A672,3))=312,LEFT($G672,5)="Total",$B672="G "),VLOOKUP('312'!$F$80,_312_Table2,MATCH('312'!$N$16,_312_Table2_ColumnLookup,0),FALSE),
  IF(AND(VALUE(LEFT($A672,3))=312,LEFT($G672,5)="Total",$B672="O "),VLOOKUP('312'!$F$80,_312_Table2,MATCH('312'!$V$16,_312_Table2_ColumnLookup,0),FALSE),
  IF(AND(VALUE(LEFT($A672,3))=312,LEFT($G672,5)="Total",$B672="Q "),VLOOKUP('312'!$F$80,_312_Table2,MATCH('312'!$X$16,_312_Table2_ColumnLookup,0),FALSE),
  IF(AND(VALUE(LEFT($A672,3))=312,LEFT($G672,5)="Total"),VLOOKUP('312'!$F$80,_312_Table2,MATCH(LEFT($B672,1),_312_Table2_ColumnLookup,0),FALSE),
  IF(AND(VALUE(LEFT($A672,3))=312,LEN($I672)=4,$B672="G"),VLOOKUP($I672,_312_Table2,MATCH('312'!$N$16,_312_Table2_ColumnLookup,0),FALSE),
  IF(AND(VALUE(LEFT($A672,3))=312,LEN($I672)=4,$B672="O"),VLOOKUP($I672,_312_Table2,MATCH('312'!$V$16,_312_Table2_ColumnLookup,0),FALSE),
  IF(AND(VALUE(LEFT($A672,3))=312,LEN($I672)=4,$B672="Q"),VLOOKUP($I672,_312_Table2,MATCH('312'!$X$16,_312_Table2_ColumnLookup,0),FALSE),
  IF(AND(VALUE(LEFT($A672,3))=312,LEN($I672)=4),VLOOKUP($I672,_312_Table2,MATCH(LEFT($B672,1),_312_Table2_ColumnLookup,0),FALSE)
+N("312"),
  IF(VALUE(LEFT($A672,3))=313,VLOOKUP(VALUE(MID($B672,2,1)),_313_Table2,MATCH(MID($B672,1,1),_313_Table2_ColumnLookup,0),FALSE)
+N("313"),
  IF(AND(VALUE(LEFT($A672,3))=314,LEN($B672)=3),VLOOKUP(VALUE(MID($B672,2,2)),_314_Table2,MATCH(MID($B672,1,1),_314_Table2_ColumnLookup,0),FALSE),
  IF(VALUE(LEFT($A672,3))=314,VLOOKUP(VALUE(MID($B672,2,1)),_314_Table2,MATCH(MID($B672,1,1),_314_Table2_ColumnLookup,0),FALSE)
+N("314"),
""))))))))))))))))))))))))</f>
        <v>#NAME?</v>
      </c>
      <c r="F672" s="238" t="e">
        <f>IF(AND(VALUE(LEFT($A672,3))=309,LEN($B672)=3),VLOOKUP(VALUE(MID($B672,2,2)),_309_Table3,MATCH(MID($B672,1,1),_309_Table3_ColumnLookup,0),FALSE),
  IF($C672="309 LCR SummaryA",OneYearSCR,IF($C672="309 LCR SummaryB",UltimateSCR,IF(VALUE(LEFT($A672,3))=309,VLOOKUP(VALUE(MID($B672,2,1)),_309_Table3,MATCH(MID($B672,1,1),_309_Table3_ColumnLookup,0),FALSE)
+N("309"),
  IF(VALUE(LEFT($A672,3))=310,VLOOKUP(VALUE(MID($B672,2,1)),_310_Table3,MATCH(MID($B672,1,1),_310_Table3_ColumnLookup,0),FALSE)
+N("310"),
  IF(AND(VALUE(LEFT($A672,3))=311,LEN($I672)=4),VLOOKUP($I672,_311_Table3,MATCH($B672,_311_Table3_ColumnLookup,0),FALSE),
  IF(AND(VALUE(LEFT($A672,3))=311,OR($B672="I2",$B672="J2",$B672="K2",$B672="L2")),VLOOKUP('311'!$G$58,_311_Table3,MATCH(MID($B672,1,1),_311_Table3_ColumnLookup,0),FALSE),
  IF(AND(VALUE(LEFT($A672,3))=311,RIGHT($B672,5)="Total"),VLOOKUP('311'!$G$59,_311_Table3,MATCH(MID($B672,1,1),_311_Table3_ColumnLookup,0),FALSE),
  IF(VALUE(LEFT($A672,3))=311,VLOOKUP(VALUE(MID($B672,2,1)),_311_Table3,MATCH(MID($B672,1,1),_311_Table3_ColumnLookup,0),FALSE)
+N("311"),
  IF(AND(VALUE(LEFT($A672,3))=312,LEFT($G672,10)="Unincepted",$B672="G "),VLOOKUP(" ULO",_312_Table3,MATCH('312'!$N$16,_312_Table3_ColumnLookup,0),FALSE),
  IF(AND(VALUE(LEFT($A672,3))=312,LEFT($G672,10)="Unincepted",$B672="O "),VLOOKUP(" ULO",_312_Table3,MATCH('312'!$V$16,_312_Table3_ColumnLookup,0),FALSE),
  IF(AND(VALUE(LEFT($A672,3))=312,LEFT($G672,10)="Unincepted",$B672="Q "),VLOOKUP(" ULO",_312_Table3,MATCH('312'!$X$16,_312_Table3_ColumnLookup,0),FALSE),
  IF(AND(VALUE(LEFT($A672,3))=312,LEFT($G672,10)="Unincepted"),VLOOKUP(" ULO",_312_Table3,MATCH(LEFT($B672,1),_312_Table3_ColumnLookup,0),FALSE),
  IF(AND(VALUE(LEFT($A672,3))=312,LEFT($G672,5)="Total",$B672="G "),VLOOKUP('312'!$F$80,_312_Table3,MATCH('312'!$N$16,_312_Table3_ColumnLookup,0),FALSE),
  IF(AND(VALUE(LEFT($A672,3))=312,LEFT($G672,5)="Total",$B672="O "),VLOOKUP('312'!$F$80,_312_Table3,MATCH('312'!$V$16,_312_Table3_ColumnLookup,0),FALSE),
  IF(AND(VALUE(LEFT($A672,3))=312,LEFT($G672,5)="Total",$B672="Q "),VLOOKUP('312'!$F$80,_312_Table3,MATCH('312'!$X$16,_312_Table3_ColumnLookup,0),FALSE),
  IF(AND(VALUE(LEFT($A672,3))=312,LEFT($G672,5)="Total"),VLOOKUP('312'!$F$80,_312_Table3,MATCH(LEFT($B672,1),_312_Table3_ColumnLookup,0),FALSE),
  IF(AND(VALUE(LEFT($A672,3))=312,LEN($I672)=4,$B672="G"),VLOOKUP($I672,_312_Table3,MATCH('312'!$N$16,_312_Table3_ColumnLookup,0),FALSE),
  IF(AND(VALUE(LEFT($A672,3))=312,LEN($I672)=4,$B672="O"),VLOOKUP($I672,_312_Table3,MATCH('312'!$V$16,_312_Table3_ColumnLookup,0),FALSE),
  IF(AND(VALUE(LEFT($A672,3))=312,LEN($I672)=4,$B672="Q"),VLOOKUP($I672,_312_Table3,MATCH('312'!$X$16,_312_Table3_ColumnLookup,0),FALSE),
  IF(AND(VALUE(LEFT($A672,3))=312,LEN($I672)=4),VLOOKUP($I672,_312_Table3,MATCH(LEFT($B672,1),_312_Table3_ColumnLookup,0),FALSE)
+N("312"),
  IF(VALUE(LEFT($A672,3))=313,VLOOKUP(VALUE(MID($B672,2,1)),_313_Table3,MATCH(MID($B672,1,1),_313_Table3_ColumnLookup,0),FALSE)
+N("313"),
  IF(AND(VALUE(LEFT($A672,3))=314,LEN($B672)=3),VLOOKUP(VALUE(MID($B672,2,2)),_314_Table3,MATCH(MID($B672,1,1),_314_Table3_ColumnLookup,0),FALSE),
  IF(VALUE(LEFT($A672,3))=314,VLOOKUP(VALUE(MID($B672,2,1)),_314_Table3,MATCH(MID($B672,1,1),_314_Table3_ColumnLookup,0),FALSE)
+N("314"),
""))))))))))))))))))))))))</f>
        <v>#NAME?</v>
      </c>
      <c r="G672" s="266" t="s">
        <v>1148</v>
      </c>
      <c r="H672" s="321">
        <f>IFERROR(
IF(ISERROR($D672)=FALSE,$D672,IF(ISERROR($E672)=FALSE,$E672,IF(ISERROR($F672)=FALSE,$F672
+N("012 checkboxes"),
IF(
IF(OR(LEFT($A672,9)="Syndicate",LEFT($A672,12)="NewSyndicate"),VLOOKUP($A672,'012'!$J:$ZW,MATCH("Link to button",'012'!$J$1:$ZW$1,0),0)
+N("309 checkbox"),
IF($C672="309 LCR Summary0",VLOOKUP("Notes990",'309'!$P:$ZZ,MATCH("Link to button",'309'!$P$1:$ZZ$1,0),0)
+N("313 checkboxes"),
IF($C672="313 Financial Information0LcmVsScr",IF($C672="309 LCR Summary0",VLOOKUP("LcmVsScr",'309'!$N:$ZZ,MATCH("Link to button",'309'!$N$1:$ZZ$1,0),0),
IF($C672="313 Financial Information0LcrDocAttached",IF($C672="309 LCR Summary0",VLOOKUP("LcrDocAttached",'309'!$N:$ZZ,MATCH("Link to button",'309'!$N$1:$ZZ$1,0),
0)))))))=1,TRUE,FALSE)
))),"")</f>
        <v>0</v>
      </c>
      <c r="I672" s="266">
        <v>2017</v>
      </c>
    </row>
    <row r="673" spans="1:9" s="266" customFormat="1">
      <c r="A673" s="237" t="str">
        <f>VLOOKUP($G673,CSVLookups!$B:$R,MATCH(A$1,CSVLookups!$B$1:$R$1,0),FALSE)</f>
        <v>312 Projected Solvency II Technical Provisions at Time Zero</v>
      </c>
      <c r="B673" s="237" t="str">
        <f>VLOOKUP($G673,CSVLookups!$B:$R,MATCH(B$1,CSVLookups!$B$1:$R$1,0),FALSE)</f>
        <v>G</v>
      </c>
      <c r="C673" s="238" t="str">
        <f t="shared" si="11"/>
        <v>312 Projected Solvency II Technical Provisions at Time ZeroG2017</v>
      </c>
      <c r="D673" s="238">
        <f>IF(AND(VALUE(LEFT($A673,3))=309,LEN($B673)=3),VLOOKUP(VALUE(MID($B673,2,2)),_309_Table1,MATCH(MID($B673,1,1),_309_Table1_ColumnLookup,0),FALSE),
  IF($C673="309 LCR SummaryA",OneYearSCR,IF($C673="309 LCR SummaryB",UltimateSCR,IF(VALUE(LEFT($A673,3))=309,VLOOKUP(VALUE(MID($B673,2,1)),_309_Table1,MATCH(MID($B673,1,1),_309_Table1_ColumnLookup,0),FALSE)
+N("309"),
  IF(VALUE(LEFT($A673,3))=310,VLOOKUP(VALUE(MID($B673,2,1)),_310_Table1,MATCH(MID($B673,1,1),_310_Table1_ColumnLookup,0),FALSE)
+N("310"),
  IF(AND(VALUE(LEFT($A673,3))=311,LEN($I673)=4),VLOOKUP($I673,_311_Table1,MATCH($B673,_311_Table1_ColumnLookup,0),FALSE),
  IF(AND(VALUE(LEFT($A673,3))=311,OR($B673="I2",$B673="J2",$B673="K2",$B673="L2")),VLOOKUP('311'!$G$58,_311_Table1,MATCH(MID($B673,1,1),_311_Table1_ColumnLookup,0),FALSE),
  IF(AND(VALUE(LEFT($A673,3))=311,RIGHT($B673,5)="Total"),VLOOKUP('311'!$G$59,_311_Table1,MATCH(MID($B673,1,1),_311_Table1_ColumnLookup,0),FALSE),
  IF(VALUE(LEFT($A673,3))=311,VLOOKUP(VALUE(MID($B673,2,1)),_311_Table1,MATCH(MID($B673,1,1),_311_Table1_ColumnLookup,0),FALSE)
+N("311"),
  IF(AND(VALUE(LEFT($A673,3))=312,LEFT($G673,10)="Unincepted",$B673="G "),VLOOKUP(" ULO",_312_Table1,MATCH('312'!$N$16,_312_Table1_ColumnLookup,0),FALSE),
  IF(AND(VALUE(LEFT($A673,3))=312,LEFT($G673,10)="Unincepted",$B673="O "),VLOOKUP(" ULO",_312_Table1,MATCH('312'!$V$16,_312_Table1_ColumnLookup,0),FALSE),
  IF(AND(VALUE(LEFT($A673,3))=312,LEFT($G673,10)="Unincepted",$B673="Q "),VLOOKUP(" ULO",_312_Table1,MATCH('312'!$X$16,_312_Table1_ColumnLookup,0),FALSE),
  IF(AND(VALUE(LEFT($A673,3))=312,LEFT($G673,10)="Unincepted"),VLOOKUP(" ULO",_312_Table1,MATCH(LEFT($B673,1),_312_Table1_ColumnLookup,0),FALSE),
  IF(AND(VALUE(LEFT($A673,3))=312,LEFT($G673,5)="Total",$B673="G "),VLOOKUP('312'!$F$80,_312_Table1,MATCH('312'!$N$16,_312_Table1_ColumnLookup,0),FALSE),
  IF(AND(VALUE(LEFT($A673,3))=312,LEFT($G673,5)="Total",$B673="O "),VLOOKUP('312'!$F$80,_312_Table1,MATCH('312'!$V$16,_312_Table1_ColumnLookup,0),FALSE),
  IF(AND(VALUE(LEFT($A673,3))=312,LEFT($G673,5)="Total",$B673="Q "),VLOOKUP('312'!$F$80,_312_Table1,MATCH('312'!$X$16,_312_Table1_ColumnLookup,0),FALSE),
  IF(AND(VALUE(LEFT($A673,3))=312,LEFT($G673,5)="Total"),VLOOKUP('312'!$F$80,_312_Table1,MATCH(LEFT($B673,1),_312_Table1_ColumnLookup,0),FALSE),
  IF(AND(VALUE(LEFT($A673,3))=312,LEN($I673)=4,$B673="G"),VLOOKUP($I673,_312_Table1,MATCH('312'!$N$16,_312_Table1_ColumnLookup,0),FALSE),
  IF(AND(VALUE(LEFT($A673,3))=312,LEN($I673)=4,$B673="O"),VLOOKUP($I673,_312_Table1,MATCH('312'!$V$16,_312_Table1_ColumnLookup,0),FALSE),
  IF(AND(VALUE(LEFT($A673,3))=312,LEN($I673)=4,$B673="Q"),VLOOKUP($I673,_312_Table1,MATCH('312'!$X$16,_312_Table1_ColumnLookup,0),FALSE),
  IF(AND(VALUE(LEFT($A673,3))=312,LEN($I673)=4),VLOOKUP($I673,_312_Table1,MATCH(LEFT($B673,1),_312_Table1_ColumnLookup,0),FALSE)
+N("312"),
  IF(VALUE(LEFT($A673,3))=313,VLOOKUP(VALUE(MID($B673,2,1)),_313_Table1,MATCH(MID($B673,1,1),_313_Table1_ColumnLookup,0),FALSE)
+N("313"),
  IF(AND(VALUE(LEFT($A673,3))=314,LEN($B673)=3),VLOOKUP(VALUE(MID($B673,2,2)),_314_Table1,MATCH(MID($B673,1,1),_314_Table1_ColumnLookup,0),FALSE),
  IF(VALUE(LEFT($A673,3))=314,VLOOKUP(VALUE(MID($B673,2,1)),_314_Table1,MATCH(MID($B673,1,1),_314_Table1_ColumnLookup,0),FALSE)
+N("314"),
""))))))))))))))))))))))))</f>
        <v>0</v>
      </c>
      <c r="E673" s="238" t="e">
        <f>IF(AND(VALUE(LEFT($A673,3))=309,LEN($B673)=3),VLOOKUP(VALUE(MID($B673,2,2)),_309_Table2,MATCH(MID($B673,1,1),_309_Table2_ColumnLookup,0),FALSE),
  IF($C673="309 LCR SummaryA",OneYearSCR,IF($C673="309 LCR SummaryB",UltimateSCR,IF(VALUE(LEFT($A673,3))=309,VLOOKUP(VALUE(MID($B673,2,1)),_309_Table2,MATCH(MID($B673,1,1),_309_Table2_ColumnLookup,0),FALSE)
+N("309"),
  IF(VALUE(LEFT($A673,3))=310,VLOOKUP(VALUE(MID($B673,2,1)),_310_Table2,MATCH(MID($B673,1,1),_310_Table2_ColumnLookup,0),FALSE)
+N("310"),
  IF(AND(VALUE(LEFT($A673,3))=311,LEN($I673)=4),VLOOKUP($I673,_311_Table2,MATCH($B673,_311_Table2_ColumnLookup,0),FALSE),
  IF(AND(VALUE(LEFT($A673,3))=311,OR($B673="I2",$B673="J2",$B673="K2",$B673="L2")),VLOOKUP('311'!$G$58,_311_Table2,MATCH(MID($B673,1,1),_311_Table2_ColumnLookup,0),FALSE),
  IF(AND(VALUE(LEFT($A673,3))=311,RIGHT($B673,5)="Total"),VLOOKUP('311'!$G$59,_311_Table2,MATCH(MID($B673,1,1),_311_Table2_ColumnLookup,0),FALSE),
  IF(VALUE(LEFT($A673,3))=311,VLOOKUP(VALUE(MID($B673,2,1)),_311_Table2,MATCH(MID($B673,1,1),_311_Table2_ColumnLookup,0),FALSE)
+N("311"),
  IF(AND(VALUE(LEFT($A673,3))=312,LEFT($G673,10)="Unincepted",$B673="G "),VLOOKUP(" ULO",_312_Table2,MATCH('312'!$N$16,_312_Table2_ColumnLookup,0),FALSE),
  IF(AND(VALUE(LEFT($A673,3))=312,LEFT($G673,10)="Unincepted",$B673="O "),VLOOKUP(" ULO",_312_Table2,MATCH('312'!$V$16,_312_Table2_ColumnLookup,0),FALSE),
  IF(AND(VALUE(LEFT($A673,3))=312,LEFT($G673,10)="Unincepted",$B673="Q "),VLOOKUP(" ULO",_312_Table2,MATCH('312'!$X$16,_312_Table2_ColumnLookup,0),FALSE),
  IF(AND(VALUE(LEFT($A673,3))=312,LEFT($G673,10)="Unincepted"),VLOOKUP(" ULO",_312_Table2,MATCH(LEFT($B673,1),_312_Table2_ColumnLookup,0),FALSE),
  IF(AND(VALUE(LEFT($A673,3))=312,LEFT($G673,5)="Total",$B673="G "),VLOOKUP('312'!$F$80,_312_Table2,MATCH('312'!$N$16,_312_Table2_ColumnLookup,0),FALSE),
  IF(AND(VALUE(LEFT($A673,3))=312,LEFT($G673,5)="Total",$B673="O "),VLOOKUP('312'!$F$80,_312_Table2,MATCH('312'!$V$16,_312_Table2_ColumnLookup,0),FALSE),
  IF(AND(VALUE(LEFT($A673,3))=312,LEFT($G673,5)="Total",$B673="Q "),VLOOKUP('312'!$F$80,_312_Table2,MATCH('312'!$X$16,_312_Table2_ColumnLookup,0),FALSE),
  IF(AND(VALUE(LEFT($A673,3))=312,LEFT($G673,5)="Total"),VLOOKUP('312'!$F$80,_312_Table2,MATCH(LEFT($B673,1),_312_Table2_ColumnLookup,0),FALSE),
  IF(AND(VALUE(LEFT($A673,3))=312,LEN($I673)=4,$B673="G"),VLOOKUP($I673,_312_Table2,MATCH('312'!$N$16,_312_Table2_ColumnLookup,0),FALSE),
  IF(AND(VALUE(LEFT($A673,3))=312,LEN($I673)=4,$B673="O"),VLOOKUP($I673,_312_Table2,MATCH('312'!$V$16,_312_Table2_ColumnLookup,0),FALSE),
  IF(AND(VALUE(LEFT($A673,3))=312,LEN($I673)=4,$B673="Q"),VLOOKUP($I673,_312_Table2,MATCH('312'!$X$16,_312_Table2_ColumnLookup,0),FALSE),
  IF(AND(VALUE(LEFT($A673,3))=312,LEN($I673)=4),VLOOKUP($I673,_312_Table2,MATCH(LEFT($B673,1),_312_Table2_ColumnLookup,0),FALSE)
+N("312"),
  IF(VALUE(LEFT($A673,3))=313,VLOOKUP(VALUE(MID($B673,2,1)),_313_Table2,MATCH(MID($B673,1,1),_313_Table2_ColumnLookup,0),FALSE)
+N("313"),
  IF(AND(VALUE(LEFT($A673,3))=314,LEN($B673)=3),VLOOKUP(VALUE(MID($B673,2,2)),_314_Table2,MATCH(MID($B673,1,1),_314_Table2_ColumnLookup,0),FALSE),
  IF(VALUE(LEFT($A673,3))=314,VLOOKUP(VALUE(MID($B673,2,1)),_314_Table2,MATCH(MID($B673,1,1),_314_Table2_ColumnLookup,0),FALSE)
+N("314"),
""))))))))))))))))))))))))</f>
        <v>#NAME?</v>
      </c>
      <c r="F673" s="238" t="e">
        <f>IF(AND(VALUE(LEFT($A673,3))=309,LEN($B673)=3),VLOOKUP(VALUE(MID($B673,2,2)),_309_Table3,MATCH(MID($B673,1,1),_309_Table3_ColumnLookup,0),FALSE),
  IF($C673="309 LCR SummaryA",OneYearSCR,IF($C673="309 LCR SummaryB",UltimateSCR,IF(VALUE(LEFT($A673,3))=309,VLOOKUP(VALUE(MID($B673,2,1)),_309_Table3,MATCH(MID($B673,1,1),_309_Table3_ColumnLookup,0),FALSE)
+N("309"),
  IF(VALUE(LEFT($A673,3))=310,VLOOKUP(VALUE(MID($B673,2,1)),_310_Table3,MATCH(MID($B673,1,1),_310_Table3_ColumnLookup,0),FALSE)
+N("310"),
  IF(AND(VALUE(LEFT($A673,3))=311,LEN($I673)=4),VLOOKUP($I673,_311_Table3,MATCH($B673,_311_Table3_ColumnLookup,0),FALSE),
  IF(AND(VALUE(LEFT($A673,3))=311,OR($B673="I2",$B673="J2",$B673="K2",$B673="L2")),VLOOKUP('311'!$G$58,_311_Table3,MATCH(MID($B673,1,1),_311_Table3_ColumnLookup,0),FALSE),
  IF(AND(VALUE(LEFT($A673,3))=311,RIGHT($B673,5)="Total"),VLOOKUP('311'!$G$59,_311_Table3,MATCH(MID($B673,1,1),_311_Table3_ColumnLookup,0),FALSE),
  IF(VALUE(LEFT($A673,3))=311,VLOOKUP(VALUE(MID($B673,2,1)),_311_Table3,MATCH(MID($B673,1,1),_311_Table3_ColumnLookup,0),FALSE)
+N("311"),
  IF(AND(VALUE(LEFT($A673,3))=312,LEFT($G673,10)="Unincepted",$B673="G "),VLOOKUP(" ULO",_312_Table3,MATCH('312'!$N$16,_312_Table3_ColumnLookup,0),FALSE),
  IF(AND(VALUE(LEFT($A673,3))=312,LEFT($G673,10)="Unincepted",$B673="O "),VLOOKUP(" ULO",_312_Table3,MATCH('312'!$V$16,_312_Table3_ColumnLookup,0),FALSE),
  IF(AND(VALUE(LEFT($A673,3))=312,LEFT($G673,10)="Unincepted",$B673="Q "),VLOOKUP(" ULO",_312_Table3,MATCH('312'!$X$16,_312_Table3_ColumnLookup,0),FALSE),
  IF(AND(VALUE(LEFT($A673,3))=312,LEFT($G673,10)="Unincepted"),VLOOKUP(" ULO",_312_Table3,MATCH(LEFT($B673,1),_312_Table3_ColumnLookup,0),FALSE),
  IF(AND(VALUE(LEFT($A673,3))=312,LEFT($G673,5)="Total",$B673="G "),VLOOKUP('312'!$F$80,_312_Table3,MATCH('312'!$N$16,_312_Table3_ColumnLookup,0),FALSE),
  IF(AND(VALUE(LEFT($A673,3))=312,LEFT($G673,5)="Total",$B673="O "),VLOOKUP('312'!$F$80,_312_Table3,MATCH('312'!$V$16,_312_Table3_ColumnLookup,0),FALSE),
  IF(AND(VALUE(LEFT($A673,3))=312,LEFT($G673,5)="Total",$B673="Q "),VLOOKUP('312'!$F$80,_312_Table3,MATCH('312'!$X$16,_312_Table3_ColumnLookup,0),FALSE),
  IF(AND(VALUE(LEFT($A673,3))=312,LEFT($G673,5)="Total"),VLOOKUP('312'!$F$80,_312_Table3,MATCH(LEFT($B673,1),_312_Table3_ColumnLookup,0),FALSE),
  IF(AND(VALUE(LEFT($A673,3))=312,LEN($I673)=4,$B673="G"),VLOOKUP($I673,_312_Table3,MATCH('312'!$N$16,_312_Table3_ColumnLookup,0),FALSE),
  IF(AND(VALUE(LEFT($A673,3))=312,LEN($I673)=4,$B673="O"),VLOOKUP($I673,_312_Table3,MATCH('312'!$V$16,_312_Table3_ColumnLookup,0),FALSE),
  IF(AND(VALUE(LEFT($A673,3))=312,LEN($I673)=4,$B673="Q"),VLOOKUP($I673,_312_Table3,MATCH('312'!$X$16,_312_Table3_ColumnLookup,0),FALSE),
  IF(AND(VALUE(LEFT($A673,3))=312,LEN($I673)=4),VLOOKUP($I673,_312_Table3,MATCH(LEFT($B673,1),_312_Table3_ColumnLookup,0),FALSE)
+N("312"),
  IF(VALUE(LEFT($A673,3))=313,VLOOKUP(VALUE(MID($B673,2,1)),_313_Table3,MATCH(MID($B673,1,1),_313_Table3_ColumnLookup,0),FALSE)
+N("313"),
  IF(AND(VALUE(LEFT($A673,3))=314,LEN($B673)=3),VLOOKUP(VALUE(MID($B673,2,2)),_314_Table3,MATCH(MID($B673,1,1),_314_Table3_ColumnLookup,0),FALSE),
  IF(VALUE(LEFT($A673,3))=314,VLOOKUP(VALUE(MID($B673,2,1)),_314_Table3,MATCH(MID($B673,1,1),_314_Table3_ColumnLookup,0),FALSE)
+N("314"),
""))))))))))))))))))))))))</f>
        <v>#NAME?</v>
      </c>
      <c r="G673" s="266" t="s">
        <v>1150</v>
      </c>
      <c r="H673" s="321">
        <f>IFERROR(
IF(ISERROR($D673)=FALSE,$D673,IF(ISERROR($E673)=FALSE,$E673,IF(ISERROR($F673)=FALSE,$F673
+N("012 checkboxes"),
IF(
IF(OR(LEFT($A673,9)="Syndicate",LEFT($A673,12)="NewSyndicate"),VLOOKUP($A673,'012'!$J:$ZW,MATCH("Link to button",'012'!$J$1:$ZW$1,0),0)
+N("309 checkbox"),
IF($C673="309 LCR Summary0",VLOOKUP("Notes990",'309'!$P:$ZZ,MATCH("Link to button",'309'!$P$1:$ZZ$1,0),0)
+N("313 checkboxes"),
IF($C673="313 Financial Information0LcmVsScr",IF($C673="309 LCR Summary0",VLOOKUP("LcmVsScr",'309'!$N:$ZZ,MATCH("Link to button",'309'!$N$1:$ZZ$1,0),0),
IF($C673="313 Financial Information0LcrDocAttached",IF($C673="309 LCR Summary0",VLOOKUP("LcrDocAttached",'309'!$N:$ZZ,MATCH("Link to button",'309'!$N$1:$ZZ$1,0),
0)))))))=1,TRUE,FALSE)
))),"")</f>
        <v>0</v>
      </c>
      <c r="I673" s="266">
        <v>2017</v>
      </c>
    </row>
    <row r="674" spans="1:9" s="266" customFormat="1">
      <c r="A674" s="237" t="str">
        <f>VLOOKUP($G674,CSVLookups!$B:$R,MATCH(A$1,CSVLookups!$B$1:$R$1,0),FALSE)</f>
        <v>312 Projected Solvency II Technical Provisions at Time Zero</v>
      </c>
      <c r="B674" s="237" t="str">
        <f>VLOOKUP($G674,CSVLookups!$B:$R,MATCH(B$1,CSVLookups!$B$1:$R$1,0),FALSE)</f>
        <v>H</v>
      </c>
      <c r="C674" s="238" t="str">
        <f t="shared" si="11"/>
        <v>312 Projected Solvency II Technical Provisions at Time ZeroH2017</v>
      </c>
      <c r="D674" s="238">
        <f>IF(AND(VALUE(LEFT($A674,3))=309,LEN($B674)=3),VLOOKUP(VALUE(MID($B674,2,2)),_309_Table1,MATCH(MID($B674,1,1),_309_Table1_ColumnLookup,0),FALSE),
  IF($C674="309 LCR SummaryA",OneYearSCR,IF($C674="309 LCR SummaryB",UltimateSCR,IF(VALUE(LEFT($A674,3))=309,VLOOKUP(VALUE(MID($B674,2,1)),_309_Table1,MATCH(MID($B674,1,1),_309_Table1_ColumnLookup,0),FALSE)
+N("309"),
  IF(VALUE(LEFT($A674,3))=310,VLOOKUP(VALUE(MID($B674,2,1)),_310_Table1,MATCH(MID($B674,1,1),_310_Table1_ColumnLookup,0),FALSE)
+N("310"),
  IF(AND(VALUE(LEFT($A674,3))=311,LEN($I674)=4),VLOOKUP($I674,_311_Table1,MATCH($B674,_311_Table1_ColumnLookup,0),FALSE),
  IF(AND(VALUE(LEFT($A674,3))=311,OR($B674="I2",$B674="J2",$B674="K2",$B674="L2")),VLOOKUP('311'!$G$58,_311_Table1,MATCH(MID($B674,1,1),_311_Table1_ColumnLookup,0),FALSE),
  IF(AND(VALUE(LEFT($A674,3))=311,RIGHT($B674,5)="Total"),VLOOKUP('311'!$G$59,_311_Table1,MATCH(MID($B674,1,1),_311_Table1_ColumnLookup,0),FALSE),
  IF(VALUE(LEFT($A674,3))=311,VLOOKUP(VALUE(MID($B674,2,1)),_311_Table1,MATCH(MID($B674,1,1),_311_Table1_ColumnLookup,0),FALSE)
+N("311"),
  IF(AND(VALUE(LEFT($A674,3))=312,LEFT($G674,10)="Unincepted",$B674="G "),VLOOKUP(" ULO",_312_Table1,MATCH('312'!$N$16,_312_Table1_ColumnLookup,0),FALSE),
  IF(AND(VALUE(LEFT($A674,3))=312,LEFT($G674,10)="Unincepted",$B674="O "),VLOOKUP(" ULO",_312_Table1,MATCH('312'!$V$16,_312_Table1_ColumnLookup,0),FALSE),
  IF(AND(VALUE(LEFT($A674,3))=312,LEFT($G674,10)="Unincepted",$B674="Q "),VLOOKUP(" ULO",_312_Table1,MATCH('312'!$X$16,_312_Table1_ColumnLookup,0),FALSE),
  IF(AND(VALUE(LEFT($A674,3))=312,LEFT($G674,10)="Unincepted"),VLOOKUP(" ULO",_312_Table1,MATCH(LEFT($B674,1),_312_Table1_ColumnLookup,0),FALSE),
  IF(AND(VALUE(LEFT($A674,3))=312,LEFT($G674,5)="Total",$B674="G "),VLOOKUP('312'!$F$80,_312_Table1,MATCH('312'!$N$16,_312_Table1_ColumnLookup,0),FALSE),
  IF(AND(VALUE(LEFT($A674,3))=312,LEFT($G674,5)="Total",$B674="O "),VLOOKUP('312'!$F$80,_312_Table1,MATCH('312'!$V$16,_312_Table1_ColumnLookup,0),FALSE),
  IF(AND(VALUE(LEFT($A674,3))=312,LEFT($G674,5)="Total",$B674="Q "),VLOOKUP('312'!$F$80,_312_Table1,MATCH('312'!$X$16,_312_Table1_ColumnLookup,0),FALSE),
  IF(AND(VALUE(LEFT($A674,3))=312,LEFT($G674,5)="Total"),VLOOKUP('312'!$F$80,_312_Table1,MATCH(LEFT($B674,1),_312_Table1_ColumnLookup,0),FALSE),
  IF(AND(VALUE(LEFT($A674,3))=312,LEN($I674)=4,$B674="G"),VLOOKUP($I674,_312_Table1,MATCH('312'!$N$16,_312_Table1_ColumnLookup,0),FALSE),
  IF(AND(VALUE(LEFT($A674,3))=312,LEN($I674)=4,$B674="O"),VLOOKUP($I674,_312_Table1,MATCH('312'!$V$16,_312_Table1_ColumnLookup,0),FALSE),
  IF(AND(VALUE(LEFT($A674,3))=312,LEN($I674)=4,$B674="Q"),VLOOKUP($I674,_312_Table1,MATCH('312'!$X$16,_312_Table1_ColumnLookup,0),FALSE),
  IF(AND(VALUE(LEFT($A674,3))=312,LEN($I674)=4),VLOOKUP($I674,_312_Table1,MATCH(LEFT($B674,1),_312_Table1_ColumnLookup,0),FALSE)
+N("312"),
  IF(VALUE(LEFT($A674,3))=313,VLOOKUP(VALUE(MID($B674,2,1)),_313_Table1,MATCH(MID($B674,1,1),_313_Table1_ColumnLookup,0),FALSE)
+N("313"),
  IF(AND(VALUE(LEFT($A674,3))=314,LEN($B674)=3),VLOOKUP(VALUE(MID($B674,2,2)),_314_Table1,MATCH(MID($B674,1,1),_314_Table1_ColumnLookup,0),FALSE),
  IF(VALUE(LEFT($A674,3))=314,VLOOKUP(VALUE(MID($B674,2,1)),_314_Table1,MATCH(MID($B674,1,1),_314_Table1_ColumnLookup,0),FALSE)
+N("314"),
""))))))))))))))))))))))))</f>
        <v>0</v>
      </c>
      <c r="E674" s="238" t="e">
        <f>IF(AND(VALUE(LEFT($A674,3))=309,LEN($B674)=3),VLOOKUP(VALUE(MID($B674,2,2)),_309_Table2,MATCH(MID($B674,1,1),_309_Table2_ColumnLookup,0),FALSE),
  IF($C674="309 LCR SummaryA",OneYearSCR,IF($C674="309 LCR SummaryB",UltimateSCR,IF(VALUE(LEFT($A674,3))=309,VLOOKUP(VALUE(MID($B674,2,1)),_309_Table2,MATCH(MID($B674,1,1),_309_Table2_ColumnLookup,0),FALSE)
+N("309"),
  IF(VALUE(LEFT($A674,3))=310,VLOOKUP(VALUE(MID($B674,2,1)),_310_Table2,MATCH(MID($B674,1,1),_310_Table2_ColumnLookup,0),FALSE)
+N("310"),
  IF(AND(VALUE(LEFT($A674,3))=311,LEN($I674)=4),VLOOKUP($I674,_311_Table2,MATCH($B674,_311_Table2_ColumnLookup,0),FALSE),
  IF(AND(VALUE(LEFT($A674,3))=311,OR($B674="I2",$B674="J2",$B674="K2",$B674="L2")),VLOOKUP('311'!$G$58,_311_Table2,MATCH(MID($B674,1,1),_311_Table2_ColumnLookup,0),FALSE),
  IF(AND(VALUE(LEFT($A674,3))=311,RIGHT($B674,5)="Total"),VLOOKUP('311'!$G$59,_311_Table2,MATCH(MID($B674,1,1),_311_Table2_ColumnLookup,0),FALSE),
  IF(VALUE(LEFT($A674,3))=311,VLOOKUP(VALUE(MID($B674,2,1)),_311_Table2,MATCH(MID($B674,1,1),_311_Table2_ColumnLookup,0),FALSE)
+N("311"),
  IF(AND(VALUE(LEFT($A674,3))=312,LEFT($G674,10)="Unincepted",$B674="G "),VLOOKUP(" ULO",_312_Table2,MATCH('312'!$N$16,_312_Table2_ColumnLookup,0),FALSE),
  IF(AND(VALUE(LEFT($A674,3))=312,LEFT($G674,10)="Unincepted",$B674="O "),VLOOKUP(" ULO",_312_Table2,MATCH('312'!$V$16,_312_Table2_ColumnLookup,0),FALSE),
  IF(AND(VALUE(LEFT($A674,3))=312,LEFT($G674,10)="Unincepted",$B674="Q "),VLOOKUP(" ULO",_312_Table2,MATCH('312'!$X$16,_312_Table2_ColumnLookup,0),FALSE),
  IF(AND(VALUE(LEFT($A674,3))=312,LEFT($G674,10)="Unincepted"),VLOOKUP(" ULO",_312_Table2,MATCH(LEFT($B674,1),_312_Table2_ColumnLookup,0),FALSE),
  IF(AND(VALUE(LEFT($A674,3))=312,LEFT($G674,5)="Total",$B674="G "),VLOOKUP('312'!$F$80,_312_Table2,MATCH('312'!$N$16,_312_Table2_ColumnLookup,0),FALSE),
  IF(AND(VALUE(LEFT($A674,3))=312,LEFT($G674,5)="Total",$B674="O "),VLOOKUP('312'!$F$80,_312_Table2,MATCH('312'!$V$16,_312_Table2_ColumnLookup,0),FALSE),
  IF(AND(VALUE(LEFT($A674,3))=312,LEFT($G674,5)="Total",$B674="Q "),VLOOKUP('312'!$F$80,_312_Table2,MATCH('312'!$X$16,_312_Table2_ColumnLookup,0),FALSE),
  IF(AND(VALUE(LEFT($A674,3))=312,LEFT($G674,5)="Total"),VLOOKUP('312'!$F$80,_312_Table2,MATCH(LEFT($B674,1),_312_Table2_ColumnLookup,0),FALSE),
  IF(AND(VALUE(LEFT($A674,3))=312,LEN($I674)=4,$B674="G"),VLOOKUP($I674,_312_Table2,MATCH('312'!$N$16,_312_Table2_ColumnLookup,0),FALSE),
  IF(AND(VALUE(LEFT($A674,3))=312,LEN($I674)=4,$B674="O"),VLOOKUP($I674,_312_Table2,MATCH('312'!$V$16,_312_Table2_ColumnLookup,0),FALSE),
  IF(AND(VALUE(LEFT($A674,3))=312,LEN($I674)=4,$B674="Q"),VLOOKUP($I674,_312_Table2,MATCH('312'!$X$16,_312_Table2_ColumnLookup,0),FALSE),
  IF(AND(VALUE(LEFT($A674,3))=312,LEN($I674)=4),VLOOKUP($I674,_312_Table2,MATCH(LEFT($B674,1),_312_Table2_ColumnLookup,0),FALSE)
+N("312"),
  IF(VALUE(LEFT($A674,3))=313,VLOOKUP(VALUE(MID($B674,2,1)),_313_Table2,MATCH(MID($B674,1,1),_313_Table2_ColumnLookup,0),FALSE)
+N("313"),
  IF(AND(VALUE(LEFT($A674,3))=314,LEN($B674)=3),VLOOKUP(VALUE(MID($B674,2,2)),_314_Table2,MATCH(MID($B674,1,1),_314_Table2_ColumnLookup,0),FALSE),
  IF(VALUE(LEFT($A674,3))=314,VLOOKUP(VALUE(MID($B674,2,1)),_314_Table2,MATCH(MID($B674,1,1),_314_Table2_ColumnLookup,0),FALSE)
+N("314"),
""))))))))))))))))))))))))</f>
        <v>#NAME?</v>
      </c>
      <c r="F674" s="238" t="e">
        <f>IF(AND(VALUE(LEFT($A674,3))=309,LEN($B674)=3),VLOOKUP(VALUE(MID($B674,2,2)),_309_Table3,MATCH(MID($B674,1,1),_309_Table3_ColumnLookup,0),FALSE),
  IF($C674="309 LCR SummaryA",OneYearSCR,IF($C674="309 LCR SummaryB",UltimateSCR,IF(VALUE(LEFT($A674,3))=309,VLOOKUP(VALUE(MID($B674,2,1)),_309_Table3,MATCH(MID($B674,1,1),_309_Table3_ColumnLookup,0),FALSE)
+N("309"),
  IF(VALUE(LEFT($A674,3))=310,VLOOKUP(VALUE(MID($B674,2,1)),_310_Table3,MATCH(MID($B674,1,1),_310_Table3_ColumnLookup,0),FALSE)
+N("310"),
  IF(AND(VALUE(LEFT($A674,3))=311,LEN($I674)=4),VLOOKUP($I674,_311_Table3,MATCH($B674,_311_Table3_ColumnLookup,0),FALSE),
  IF(AND(VALUE(LEFT($A674,3))=311,OR($B674="I2",$B674="J2",$B674="K2",$B674="L2")),VLOOKUP('311'!$G$58,_311_Table3,MATCH(MID($B674,1,1),_311_Table3_ColumnLookup,0),FALSE),
  IF(AND(VALUE(LEFT($A674,3))=311,RIGHT($B674,5)="Total"),VLOOKUP('311'!$G$59,_311_Table3,MATCH(MID($B674,1,1),_311_Table3_ColumnLookup,0),FALSE),
  IF(VALUE(LEFT($A674,3))=311,VLOOKUP(VALUE(MID($B674,2,1)),_311_Table3,MATCH(MID($B674,1,1),_311_Table3_ColumnLookup,0),FALSE)
+N("311"),
  IF(AND(VALUE(LEFT($A674,3))=312,LEFT($G674,10)="Unincepted",$B674="G "),VLOOKUP(" ULO",_312_Table3,MATCH('312'!$N$16,_312_Table3_ColumnLookup,0),FALSE),
  IF(AND(VALUE(LEFT($A674,3))=312,LEFT($G674,10)="Unincepted",$B674="O "),VLOOKUP(" ULO",_312_Table3,MATCH('312'!$V$16,_312_Table3_ColumnLookup,0),FALSE),
  IF(AND(VALUE(LEFT($A674,3))=312,LEFT($G674,10)="Unincepted",$B674="Q "),VLOOKUP(" ULO",_312_Table3,MATCH('312'!$X$16,_312_Table3_ColumnLookup,0),FALSE),
  IF(AND(VALUE(LEFT($A674,3))=312,LEFT($G674,10)="Unincepted"),VLOOKUP(" ULO",_312_Table3,MATCH(LEFT($B674,1),_312_Table3_ColumnLookup,0),FALSE),
  IF(AND(VALUE(LEFT($A674,3))=312,LEFT($G674,5)="Total",$B674="G "),VLOOKUP('312'!$F$80,_312_Table3,MATCH('312'!$N$16,_312_Table3_ColumnLookup,0),FALSE),
  IF(AND(VALUE(LEFT($A674,3))=312,LEFT($G674,5)="Total",$B674="O "),VLOOKUP('312'!$F$80,_312_Table3,MATCH('312'!$V$16,_312_Table3_ColumnLookup,0),FALSE),
  IF(AND(VALUE(LEFT($A674,3))=312,LEFT($G674,5)="Total",$B674="Q "),VLOOKUP('312'!$F$80,_312_Table3,MATCH('312'!$X$16,_312_Table3_ColumnLookup,0),FALSE),
  IF(AND(VALUE(LEFT($A674,3))=312,LEFT($G674,5)="Total"),VLOOKUP('312'!$F$80,_312_Table3,MATCH(LEFT($B674,1),_312_Table3_ColumnLookup,0),FALSE),
  IF(AND(VALUE(LEFT($A674,3))=312,LEN($I674)=4,$B674="G"),VLOOKUP($I674,_312_Table3,MATCH('312'!$N$16,_312_Table3_ColumnLookup,0),FALSE),
  IF(AND(VALUE(LEFT($A674,3))=312,LEN($I674)=4,$B674="O"),VLOOKUP($I674,_312_Table3,MATCH('312'!$V$16,_312_Table3_ColumnLookup,0),FALSE),
  IF(AND(VALUE(LEFT($A674,3))=312,LEN($I674)=4,$B674="Q"),VLOOKUP($I674,_312_Table3,MATCH('312'!$X$16,_312_Table3_ColumnLookup,0),FALSE),
  IF(AND(VALUE(LEFT($A674,3))=312,LEN($I674)=4),VLOOKUP($I674,_312_Table3,MATCH(LEFT($B674,1),_312_Table3_ColumnLookup,0),FALSE)
+N("312"),
  IF(VALUE(LEFT($A674,3))=313,VLOOKUP(VALUE(MID($B674,2,1)),_313_Table3,MATCH(MID($B674,1,1),_313_Table3_ColumnLookup,0),FALSE)
+N("313"),
  IF(AND(VALUE(LEFT($A674,3))=314,LEN($B674)=3),VLOOKUP(VALUE(MID($B674,2,2)),_314_Table3,MATCH(MID($B674,1,1),_314_Table3_ColumnLookup,0),FALSE),
  IF(VALUE(LEFT($A674,3))=314,VLOOKUP(VALUE(MID($B674,2,1)),_314_Table3,MATCH(MID($B674,1,1),_314_Table3_ColumnLookup,0),FALSE)
+N("314"),
""))))))))))))))))))))))))</f>
        <v>#NAME?</v>
      </c>
      <c r="G674" s="266" t="s">
        <v>1151</v>
      </c>
      <c r="H674" s="321">
        <f>IFERROR(
IF(ISERROR($D674)=FALSE,$D674,IF(ISERROR($E674)=FALSE,$E674,IF(ISERROR($F674)=FALSE,$F674
+N("012 checkboxes"),
IF(
IF(OR(LEFT($A674,9)="Syndicate",LEFT($A674,12)="NewSyndicate"),VLOOKUP($A674,'012'!$J:$ZW,MATCH("Link to button",'012'!$J$1:$ZW$1,0),0)
+N("309 checkbox"),
IF($C674="309 LCR Summary0",VLOOKUP("Notes990",'309'!$P:$ZZ,MATCH("Link to button",'309'!$P$1:$ZZ$1,0),0)
+N("313 checkboxes"),
IF($C674="313 Financial Information0LcmVsScr",IF($C674="309 LCR Summary0",VLOOKUP("LcmVsScr",'309'!$N:$ZZ,MATCH("Link to button",'309'!$N$1:$ZZ$1,0),0),
IF($C674="313 Financial Information0LcrDocAttached",IF($C674="309 LCR Summary0",VLOOKUP("LcrDocAttached",'309'!$N:$ZZ,MATCH("Link to button",'309'!$N$1:$ZZ$1,0),
0)))))))=1,TRUE,FALSE)
))),"")</f>
        <v>0</v>
      </c>
      <c r="I674" s="266">
        <v>2017</v>
      </c>
    </row>
    <row r="675" spans="1:9" s="266" customFormat="1">
      <c r="A675" s="237" t="str">
        <f>VLOOKUP($G675,CSVLookups!$B:$R,MATCH(A$1,CSVLookups!$B$1:$R$1,0),FALSE)</f>
        <v>312 Projected Solvency II Technical Provisions at Time Zero</v>
      </c>
      <c r="B675" s="237" t="str">
        <f>VLOOKUP($G675,CSVLookups!$B:$R,MATCH(B$1,CSVLookups!$B$1:$R$1,0),FALSE)</f>
        <v>I</v>
      </c>
      <c r="C675" s="238" t="str">
        <f t="shared" si="11"/>
        <v>312 Projected Solvency II Technical Provisions at Time ZeroI2017</v>
      </c>
      <c r="D675" s="238">
        <f>IF(AND(VALUE(LEFT($A675,3))=309,LEN($B675)=3),VLOOKUP(VALUE(MID($B675,2,2)),_309_Table1,MATCH(MID($B675,1,1),_309_Table1_ColumnLookup,0),FALSE),
  IF($C675="309 LCR SummaryA",OneYearSCR,IF($C675="309 LCR SummaryB",UltimateSCR,IF(VALUE(LEFT($A675,3))=309,VLOOKUP(VALUE(MID($B675,2,1)),_309_Table1,MATCH(MID($B675,1,1),_309_Table1_ColumnLookup,0),FALSE)
+N("309"),
  IF(VALUE(LEFT($A675,3))=310,VLOOKUP(VALUE(MID($B675,2,1)),_310_Table1,MATCH(MID($B675,1,1),_310_Table1_ColumnLookup,0),FALSE)
+N("310"),
  IF(AND(VALUE(LEFT($A675,3))=311,LEN($I675)=4),VLOOKUP($I675,_311_Table1,MATCH($B675,_311_Table1_ColumnLookup,0),FALSE),
  IF(AND(VALUE(LEFT($A675,3))=311,OR($B675="I2",$B675="J2",$B675="K2",$B675="L2")),VLOOKUP('311'!$G$58,_311_Table1,MATCH(MID($B675,1,1),_311_Table1_ColumnLookup,0),FALSE),
  IF(AND(VALUE(LEFT($A675,3))=311,RIGHT($B675,5)="Total"),VLOOKUP('311'!$G$59,_311_Table1,MATCH(MID($B675,1,1),_311_Table1_ColumnLookup,0),FALSE),
  IF(VALUE(LEFT($A675,3))=311,VLOOKUP(VALUE(MID($B675,2,1)),_311_Table1,MATCH(MID($B675,1,1),_311_Table1_ColumnLookup,0),FALSE)
+N("311"),
  IF(AND(VALUE(LEFT($A675,3))=312,LEFT($G675,10)="Unincepted",$B675="G "),VLOOKUP(" ULO",_312_Table1,MATCH('312'!$N$16,_312_Table1_ColumnLookup,0),FALSE),
  IF(AND(VALUE(LEFT($A675,3))=312,LEFT($G675,10)="Unincepted",$B675="O "),VLOOKUP(" ULO",_312_Table1,MATCH('312'!$V$16,_312_Table1_ColumnLookup,0),FALSE),
  IF(AND(VALUE(LEFT($A675,3))=312,LEFT($G675,10)="Unincepted",$B675="Q "),VLOOKUP(" ULO",_312_Table1,MATCH('312'!$X$16,_312_Table1_ColumnLookup,0),FALSE),
  IF(AND(VALUE(LEFT($A675,3))=312,LEFT($G675,10)="Unincepted"),VLOOKUP(" ULO",_312_Table1,MATCH(LEFT($B675,1),_312_Table1_ColumnLookup,0),FALSE),
  IF(AND(VALUE(LEFT($A675,3))=312,LEFT($G675,5)="Total",$B675="G "),VLOOKUP('312'!$F$80,_312_Table1,MATCH('312'!$N$16,_312_Table1_ColumnLookup,0),FALSE),
  IF(AND(VALUE(LEFT($A675,3))=312,LEFT($G675,5)="Total",$B675="O "),VLOOKUP('312'!$F$80,_312_Table1,MATCH('312'!$V$16,_312_Table1_ColumnLookup,0),FALSE),
  IF(AND(VALUE(LEFT($A675,3))=312,LEFT($G675,5)="Total",$B675="Q "),VLOOKUP('312'!$F$80,_312_Table1,MATCH('312'!$X$16,_312_Table1_ColumnLookup,0),FALSE),
  IF(AND(VALUE(LEFT($A675,3))=312,LEFT($G675,5)="Total"),VLOOKUP('312'!$F$80,_312_Table1,MATCH(LEFT($B675,1),_312_Table1_ColumnLookup,0),FALSE),
  IF(AND(VALUE(LEFT($A675,3))=312,LEN($I675)=4,$B675="G"),VLOOKUP($I675,_312_Table1,MATCH('312'!$N$16,_312_Table1_ColumnLookup,0),FALSE),
  IF(AND(VALUE(LEFT($A675,3))=312,LEN($I675)=4,$B675="O"),VLOOKUP($I675,_312_Table1,MATCH('312'!$V$16,_312_Table1_ColumnLookup,0),FALSE),
  IF(AND(VALUE(LEFT($A675,3))=312,LEN($I675)=4,$B675="Q"),VLOOKUP($I675,_312_Table1,MATCH('312'!$X$16,_312_Table1_ColumnLookup,0),FALSE),
  IF(AND(VALUE(LEFT($A675,3))=312,LEN($I675)=4),VLOOKUP($I675,_312_Table1,MATCH(LEFT($B675,1),_312_Table1_ColumnLookup,0),FALSE)
+N("312"),
  IF(VALUE(LEFT($A675,3))=313,VLOOKUP(VALUE(MID($B675,2,1)),_313_Table1,MATCH(MID($B675,1,1),_313_Table1_ColumnLookup,0),FALSE)
+N("313"),
  IF(AND(VALUE(LEFT($A675,3))=314,LEN($B675)=3),VLOOKUP(VALUE(MID($B675,2,2)),_314_Table1,MATCH(MID($B675,1,1),_314_Table1_ColumnLookup,0),FALSE),
  IF(VALUE(LEFT($A675,3))=314,VLOOKUP(VALUE(MID($B675,2,1)),_314_Table1,MATCH(MID($B675,1,1),_314_Table1_ColumnLookup,0),FALSE)
+N("314"),
""))))))))))))))))))))))))</f>
        <v>0</v>
      </c>
      <c r="E675" s="238" t="e">
        <f>IF(AND(VALUE(LEFT($A675,3))=309,LEN($B675)=3),VLOOKUP(VALUE(MID($B675,2,2)),_309_Table2,MATCH(MID($B675,1,1),_309_Table2_ColumnLookup,0),FALSE),
  IF($C675="309 LCR SummaryA",OneYearSCR,IF($C675="309 LCR SummaryB",UltimateSCR,IF(VALUE(LEFT($A675,3))=309,VLOOKUP(VALUE(MID($B675,2,1)),_309_Table2,MATCH(MID($B675,1,1),_309_Table2_ColumnLookup,0),FALSE)
+N("309"),
  IF(VALUE(LEFT($A675,3))=310,VLOOKUP(VALUE(MID($B675,2,1)),_310_Table2,MATCH(MID($B675,1,1),_310_Table2_ColumnLookup,0),FALSE)
+N("310"),
  IF(AND(VALUE(LEFT($A675,3))=311,LEN($I675)=4),VLOOKUP($I675,_311_Table2,MATCH($B675,_311_Table2_ColumnLookup,0),FALSE),
  IF(AND(VALUE(LEFT($A675,3))=311,OR($B675="I2",$B675="J2",$B675="K2",$B675="L2")),VLOOKUP('311'!$G$58,_311_Table2,MATCH(MID($B675,1,1),_311_Table2_ColumnLookup,0),FALSE),
  IF(AND(VALUE(LEFT($A675,3))=311,RIGHT($B675,5)="Total"),VLOOKUP('311'!$G$59,_311_Table2,MATCH(MID($B675,1,1),_311_Table2_ColumnLookup,0),FALSE),
  IF(VALUE(LEFT($A675,3))=311,VLOOKUP(VALUE(MID($B675,2,1)),_311_Table2,MATCH(MID($B675,1,1),_311_Table2_ColumnLookup,0),FALSE)
+N("311"),
  IF(AND(VALUE(LEFT($A675,3))=312,LEFT($G675,10)="Unincepted",$B675="G "),VLOOKUP(" ULO",_312_Table2,MATCH('312'!$N$16,_312_Table2_ColumnLookup,0),FALSE),
  IF(AND(VALUE(LEFT($A675,3))=312,LEFT($G675,10)="Unincepted",$B675="O "),VLOOKUP(" ULO",_312_Table2,MATCH('312'!$V$16,_312_Table2_ColumnLookup,0),FALSE),
  IF(AND(VALUE(LEFT($A675,3))=312,LEFT($G675,10)="Unincepted",$B675="Q "),VLOOKUP(" ULO",_312_Table2,MATCH('312'!$X$16,_312_Table2_ColumnLookup,0),FALSE),
  IF(AND(VALUE(LEFT($A675,3))=312,LEFT($G675,10)="Unincepted"),VLOOKUP(" ULO",_312_Table2,MATCH(LEFT($B675,1),_312_Table2_ColumnLookup,0),FALSE),
  IF(AND(VALUE(LEFT($A675,3))=312,LEFT($G675,5)="Total",$B675="G "),VLOOKUP('312'!$F$80,_312_Table2,MATCH('312'!$N$16,_312_Table2_ColumnLookup,0),FALSE),
  IF(AND(VALUE(LEFT($A675,3))=312,LEFT($G675,5)="Total",$B675="O "),VLOOKUP('312'!$F$80,_312_Table2,MATCH('312'!$V$16,_312_Table2_ColumnLookup,0),FALSE),
  IF(AND(VALUE(LEFT($A675,3))=312,LEFT($G675,5)="Total",$B675="Q "),VLOOKUP('312'!$F$80,_312_Table2,MATCH('312'!$X$16,_312_Table2_ColumnLookup,0),FALSE),
  IF(AND(VALUE(LEFT($A675,3))=312,LEFT($G675,5)="Total"),VLOOKUP('312'!$F$80,_312_Table2,MATCH(LEFT($B675,1),_312_Table2_ColumnLookup,0),FALSE),
  IF(AND(VALUE(LEFT($A675,3))=312,LEN($I675)=4,$B675="G"),VLOOKUP($I675,_312_Table2,MATCH('312'!$N$16,_312_Table2_ColumnLookup,0),FALSE),
  IF(AND(VALUE(LEFT($A675,3))=312,LEN($I675)=4,$B675="O"),VLOOKUP($I675,_312_Table2,MATCH('312'!$V$16,_312_Table2_ColumnLookup,0),FALSE),
  IF(AND(VALUE(LEFT($A675,3))=312,LEN($I675)=4,$B675="Q"),VLOOKUP($I675,_312_Table2,MATCH('312'!$X$16,_312_Table2_ColumnLookup,0),FALSE),
  IF(AND(VALUE(LEFT($A675,3))=312,LEN($I675)=4),VLOOKUP($I675,_312_Table2,MATCH(LEFT($B675,1),_312_Table2_ColumnLookup,0),FALSE)
+N("312"),
  IF(VALUE(LEFT($A675,3))=313,VLOOKUP(VALUE(MID($B675,2,1)),_313_Table2,MATCH(MID($B675,1,1),_313_Table2_ColumnLookup,0),FALSE)
+N("313"),
  IF(AND(VALUE(LEFT($A675,3))=314,LEN($B675)=3),VLOOKUP(VALUE(MID($B675,2,2)),_314_Table2,MATCH(MID($B675,1,1),_314_Table2_ColumnLookup,0),FALSE),
  IF(VALUE(LEFT($A675,3))=314,VLOOKUP(VALUE(MID($B675,2,1)),_314_Table2,MATCH(MID($B675,1,1),_314_Table2_ColumnLookup,0),FALSE)
+N("314"),
""))))))))))))))))))))))))</f>
        <v>#NAME?</v>
      </c>
      <c r="F675" s="238" t="e">
        <f>IF(AND(VALUE(LEFT($A675,3))=309,LEN($B675)=3),VLOOKUP(VALUE(MID($B675,2,2)),_309_Table3,MATCH(MID($B675,1,1),_309_Table3_ColumnLookup,0),FALSE),
  IF($C675="309 LCR SummaryA",OneYearSCR,IF($C675="309 LCR SummaryB",UltimateSCR,IF(VALUE(LEFT($A675,3))=309,VLOOKUP(VALUE(MID($B675,2,1)),_309_Table3,MATCH(MID($B675,1,1),_309_Table3_ColumnLookup,0),FALSE)
+N("309"),
  IF(VALUE(LEFT($A675,3))=310,VLOOKUP(VALUE(MID($B675,2,1)),_310_Table3,MATCH(MID($B675,1,1),_310_Table3_ColumnLookup,0),FALSE)
+N("310"),
  IF(AND(VALUE(LEFT($A675,3))=311,LEN($I675)=4),VLOOKUP($I675,_311_Table3,MATCH($B675,_311_Table3_ColumnLookup,0),FALSE),
  IF(AND(VALUE(LEFT($A675,3))=311,OR($B675="I2",$B675="J2",$B675="K2",$B675="L2")),VLOOKUP('311'!$G$58,_311_Table3,MATCH(MID($B675,1,1),_311_Table3_ColumnLookup,0),FALSE),
  IF(AND(VALUE(LEFT($A675,3))=311,RIGHT($B675,5)="Total"),VLOOKUP('311'!$G$59,_311_Table3,MATCH(MID($B675,1,1),_311_Table3_ColumnLookup,0),FALSE),
  IF(VALUE(LEFT($A675,3))=311,VLOOKUP(VALUE(MID($B675,2,1)),_311_Table3,MATCH(MID($B675,1,1),_311_Table3_ColumnLookup,0),FALSE)
+N("311"),
  IF(AND(VALUE(LEFT($A675,3))=312,LEFT($G675,10)="Unincepted",$B675="G "),VLOOKUP(" ULO",_312_Table3,MATCH('312'!$N$16,_312_Table3_ColumnLookup,0),FALSE),
  IF(AND(VALUE(LEFT($A675,3))=312,LEFT($G675,10)="Unincepted",$B675="O "),VLOOKUP(" ULO",_312_Table3,MATCH('312'!$V$16,_312_Table3_ColumnLookup,0),FALSE),
  IF(AND(VALUE(LEFT($A675,3))=312,LEFT($G675,10)="Unincepted",$B675="Q "),VLOOKUP(" ULO",_312_Table3,MATCH('312'!$X$16,_312_Table3_ColumnLookup,0),FALSE),
  IF(AND(VALUE(LEFT($A675,3))=312,LEFT($G675,10)="Unincepted"),VLOOKUP(" ULO",_312_Table3,MATCH(LEFT($B675,1),_312_Table3_ColumnLookup,0),FALSE),
  IF(AND(VALUE(LEFT($A675,3))=312,LEFT($G675,5)="Total",$B675="G "),VLOOKUP('312'!$F$80,_312_Table3,MATCH('312'!$N$16,_312_Table3_ColumnLookup,0),FALSE),
  IF(AND(VALUE(LEFT($A675,3))=312,LEFT($G675,5)="Total",$B675="O "),VLOOKUP('312'!$F$80,_312_Table3,MATCH('312'!$V$16,_312_Table3_ColumnLookup,0),FALSE),
  IF(AND(VALUE(LEFT($A675,3))=312,LEFT($G675,5)="Total",$B675="Q "),VLOOKUP('312'!$F$80,_312_Table3,MATCH('312'!$X$16,_312_Table3_ColumnLookup,0),FALSE),
  IF(AND(VALUE(LEFT($A675,3))=312,LEFT($G675,5)="Total"),VLOOKUP('312'!$F$80,_312_Table3,MATCH(LEFT($B675,1),_312_Table3_ColumnLookup,0),FALSE),
  IF(AND(VALUE(LEFT($A675,3))=312,LEN($I675)=4,$B675="G"),VLOOKUP($I675,_312_Table3,MATCH('312'!$N$16,_312_Table3_ColumnLookup,0),FALSE),
  IF(AND(VALUE(LEFT($A675,3))=312,LEN($I675)=4,$B675="O"),VLOOKUP($I675,_312_Table3,MATCH('312'!$V$16,_312_Table3_ColumnLookup,0),FALSE),
  IF(AND(VALUE(LEFT($A675,3))=312,LEN($I675)=4,$B675="Q"),VLOOKUP($I675,_312_Table3,MATCH('312'!$X$16,_312_Table3_ColumnLookup,0),FALSE),
  IF(AND(VALUE(LEFT($A675,3))=312,LEN($I675)=4),VLOOKUP($I675,_312_Table3,MATCH(LEFT($B675,1),_312_Table3_ColumnLookup,0),FALSE)
+N("312"),
  IF(VALUE(LEFT($A675,3))=313,VLOOKUP(VALUE(MID($B675,2,1)),_313_Table3,MATCH(MID($B675,1,1),_313_Table3_ColumnLookup,0),FALSE)
+N("313"),
  IF(AND(VALUE(LEFT($A675,3))=314,LEN($B675)=3),VLOOKUP(VALUE(MID($B675,2,2)),_314_Table3,MATCH(MID($B675,1,1),_314_Table3_ColumnLookup,0),FALSE),
  IF(VALUE(LEFT($A675,3))=314,VLOOKUP(VALUE(MID($B675,2,1)),_314_Table3,MATCH(MID($B675,1,1),_314_Table3_ColumnLookup,0),FALSE)
+N("314"),
""))))))))))))))))))))))))</f>
        <v>#NAME?</v>
      </c>
      <c r="G675" s="266" t="s">
        <v>1152</v>
      </c>
      <c r="H675" s="321">
        <f>IFERROR(
IF(ISERROR($D675)=FALSE,$D675,IF(ISERROR($E675)=FALSE,$E675,IF(ISERROR($F675)=FALSE,$F675
+N("012 checkboxes"),
IF(
IF(OR(LEFT($A675,9)="Syndicate",LEFT($A675,12)="NewSyndicate"),VLOOKUP($A675,'012'!$J:$ZW,MATCH("Link to button",'012'!$J$1:$ZW$1,0),0)
+N("309 checkbox"),
IF($C675="309 LCR Summary0",VLOOKUP("Notes990",'309'!$P:$ZZ,MATCH("Link to button",'309'!$P$1:$ZZ$1,0),0)
+N("313 checkboxes"),
IF($C675="313 Financial Information0LcmVsScr",IF($C675="309 LCR Summary0",VLOOKUP("LcmVsScr",'309'!$N:$ZZ,MATCH("Link to button",'309'!$N$1:$ZZ$1,0),0),
IF($C675="313 Financial Information0LcrDocAttached",IF($C675="309 LCR Summary0",VLOOKUP("LcrDocAttached",'309'!$N:$ZZ,MATCH("Link to button",'309'!$N$1:$ZZ$1,0),
0)))))))=1,TRUE,FALSE)
))),"")</f>
        <v>0</v>
      </c>
      <c r="I675" s="266">
        <v>2017</v>
      </c>
    </row>
    <row r="676" spans="1:9" s="266" customFormat="1">
      <c r="A676" s="237" t="str">
        <f>VLOOKUP($G676,CSVLookups!$B:$R,MATCH(A$1,CSVLookups!$B$1:$R$1,0),FALSE)</f>
        <v>312 Projected Solvency II Technical Provisions at Time Zero</v>
      </c>
      <c r="B676" s="237" t="str">
        <f>VLOOKUP($G676,CSVLookups!$B:$R,MATCH(B$1,CSVLookups!$B$1:$R$1,0),FALSE)</f>
        <v>J</v>
      </c>
      <c r="C676" s="238" t="str">
        <f t="shared" si="11"/>
        <v>312 Projected Solvency II Technical Provisions at Time ZeroJ2017</v>
      </c>
      <c r="D676" s="238">
        <f>IF(AND(VALUE(LEFT($A676,3))=309,LEN($B676)=3),VLOOKUP(VALUE(MID($B676,2,2)),_309_Table1,MATCH(MID($B676,1,1),_309_Table1_ColumnLookup,0),FALSE),
  IF($C676="309 LCR SummaryA",OneYearSCR,IF($C676="309 LCR SummaryB",UltimateSCR,IF(VALUE(LEFT($A676,3))=309,VLOOKUP(VALUE(MID($B676,2,1)),_309_Table1,MATCH(MID($B676,1,1),_309_Table1_ColumnLookup,0),FALSE)
+N("309"),
  IF(VALUE(LEFT($A676,3))=310,VLOOKUP(VALUE(MID($B676,2,1)),_310_Table1,MATCH(MID($B676,1,1),_310_Table1_ColumnLookup,0),FALSE)
+N("310"),
  IF(AND(VALUE(LEFT($A676,3))=311,LEN($I676)=4),VLOOKUP($I676,_311_Table1,MATCH($B676,_311_Table1_ColumnLookup,0),FALSE),
  IF(AND(VALUE(LEFT($A676,3))=311,OR($B676="I2",$B676="J2",$B676="K2",$B676="L2")),VLOOKUP('311'!$G$58,_311_Table1,MATCH(MID($B676,1,1),_311_Table1_ColumnLookup,0),FALSE),
  IF(AND(VALUE(LEFT($A676,3))=311,RIGHT($B676,5)="Total"),VLOOKUP('311'!$G$59,_311_Table1,MATCH(MID($B676,1,1),_311_Table1_ColumnLookup,0),FALSE),
  IF(VALUE(LEFT($A676,3))=311,VLOOKUP(VALUE(MID($B676,2,1)),_311_Table1,MATCH(MID($B676,1,1),_311_Table1_ColumnLookup,0),FALSE)
+N("311"),
  IF(AND(VALUE(LEFT($A676,3))=312,LEFT($G676,10)="Unincepted",$B676="G "),VLOOKUP(" ULO",_312_Table1,MATCH('312'!$N$16,_312_Table1_ColumnLookup,0),FALSE),
  IF(AND(VALUE(LEFT($A676,3))=312,LEFT($G676,10)="Unincepted",$B676="O "),VLOOKUP(" ULO",_312_Table1,MATCH('312'!$V$16,_312_Table1_ColumnLookup,0),FALSE),
  IF(AND(VALUE(LEFT($A676,3))=312,LEFT($G676,10)="Unincepted",$B676="Q "),VLOOKUP(" ULO",_312_Table1,MATCH('312'!$X$16,_312_Table1_ColumnLookup,0),FALSE),
  IF(AND(VALUE(LEFT($A676,3))=312,LEFT($G676,10)="Unincepted"),VLOOKUP(" ULO",_312_Table1,MATCH(LEFT($B676,1),_312_Table1_ColumnLookup,0),FALSE),
  IF(AND(VALUE(LEFT($A676,3))=312,LEFT($G676,5)="Total",$B676="G "),VLOOKUP('312'!$F$80,_312_Table1,MATCH('312'!$N$16,_312_Table1_ColumnLookup,0),FALSE),
  IF(AND(VALUE(LEFT($A676,3))=312,LEFT($G676,5)="Total",$B676="O "),VLOOKUP('312'!$F$80,_312_Table1,MATCH('312'!$V$16,_312_Table1_ColumnLookup,0),FALSE),
  IF(AND(VALUE(LEFT($A676,3))=312,LEFT($G676,5)="Total",$B676="Q "),VLOOKUP('312'!$F$80,_312_Table1,MATCH('312'!$X$16,_312_Table1_ColumnLookup,0),FALSE),
  IF(AND(VALUE(LEFT($A676,3))=312,LEFT($G676,5)="Total"),VLOOKUP('312'!$F$80,_312_Table1,MATCH(LEFT($B676,1),_312_Table1_ColumnLookup,0),FALSE),
  IF(AND(VALUE(LEFT($A676,3))=312,LEN($I676)=4,$B676="G"),VLOOKUP($I676,_312_Table1,MATCH('312'!$N$16,_312_Table1_ColumnLookup,0),FALSE),
  IF(AND(VALUE(LEFT($A676,3))=312,LEN($I676)=4,$B676="O"),VLOOKUP($I676,_312_Table1,MATCH('312'!$V$16,_312_Table1_ColumnLookup,0),FALSE),
  IF(AND(VALUE(LEFT($A676,3))=312,LEN($I676)=4,$B676="Q"),VLOOKUP($I676,_312_Table1,MATCH('312'!$X$16,_312_Table1_ColumnLookup,0),FALSE),
  IF(AND(VALUE(LEFT($A676,3))=312,LEN($I676)=4),VLOOKUP($I676,_312_Table1,MATCH(LEFT($B676,1),_312_Table1_ColumnLookup,0),FALSE)
+N("312"),
  IF(VALUE(LEFT($A676,3))=313,VLOOKUP(VALUE(MID($B676,2,1)),_313_Table1,MATCH(MID($B676,1,1),_313_Table1_ColumnLookup,0),FALSE)
+N("313"),
  IF(AND(VALUE(LEFT($A676,3))=314,LEN($B676)=3),VLOOKUP(VALUE(MID($B676,2,2)),_314_Table1,MATCH(MID($B676,1,1),_314_Table1_ColumnLookup,0),FALSE),
  IF(VALUE(LEFT($A676,3))=314,VLOOKUP(VALUE(MID($B676,2,1)),_314_Table1,MATCH(MID($B676,1,1),_314_Table1_ColumnLookup,0),FALSE)
+N("314"),
""))))))))))))))))))))))))</f>
        <v>0</v>
      </c>
      <c r="E676" s="238" t="e">
        <f>IF(AND(VALUE(LEFT($A676,3))=309,LEN($B676)=3),VLOOKUP(VALUE(MID($B676,2,2)),_309_Table2,MATCH(MID($B676,1,1),_309_Table2_ColumnLookup,0),FALSE),
  IF($C676="309 LCR SummaryA",OneYearSCR,IF($C676="309 LCR SummaryB",UltimateSCR,IF(VALUE(LEFT($A676,3))=309,VLOOKUP(VALUE(MID($B676,2,1)),_309_Table2,MATCH(MID($B676,1,1),_309_Table2_ColumnLookup,0),FALSE)
+N("309"),
  IF(VALUE(LEFT($A676,3))=310,VLOOKUP(VALUE(MID($B676,2,1)),_310_Table2,MATCH(MID($B676,1,1),_310_Table2_ColumnLookup,0),FALSE)
+N("310"),
  IF(AND(VALUE(LEFT($A676,3))=311,LEN($I676)=4),VLOOKUP($I676,_311_Table2,MATCH($B676,_311_Table2_ColumnLookup,0),FALSE),
  IF(AND(VALUE(LEFT($A676,3))=311,OR($B676="I2",$B676="J2",$B676="K2",$B676="L2")),VLOOKUP('311'!$G$58,_311_Table2,MATCH(MID($B676,1,1),_311_Table2_ColumnLookup,0),FALSE),
  IF(AND(VALUE(LEFT($A676,3))=311,RIGHT($B676,5)="Total"),VLOOKUP('311'!$G$59,_311_Table2,MATCH(MID($B676,1,1),_311_Table2_ColumnLookup,0),FALSE),
  IF(VALUE(LEFT($A676,3))=311,VLOOKUP(VALUE(MID($B676,2,1)),_311_Table2,MATCH(MID($B676,1,1),_311_Table2_ColumnLookup,0),FALSE)
+N("311"),
  IF(AND(VALUE(LEFT($A676,3))=312,LEFT($G676,10)="Unincepted",$B676="G "),VLOOKUP(" ULO",_312_Table2,MATCH('312'!$N$16,_312_Table2_ColumnLookup,0),FALSE),
  IF(AND(VALUE(LEFT($A676,3))=312,LEFT($G676,10)="Unincepted",$B676="O "),VLOOKUP(" ULO",_312_Table2,MATCH('312'!$V$16,_312_Table2_ColumnLookup,0),FALSE),
  IF(AND(VALUE(LEFT($A676,3))=312,LEFT($G676,10)="Unincepted",$B676="Q "),VLOOKUP(" ULO",_312_Table2,MATCH('312'!$X$16,_312_Table2_ColumnLookup,0),FALSE),
  IF(AND(VALUE(LEFT($A676,3))=312,LEFT($G676,10)="Unincepted"),VLOOKUP(" ULO",_312_Table2,MATCH(LEFT($B676,1),_312_Table2_ColumnLookup,0),FALSE),
  IF(AND(VALUE(LEFT($A676,3))=312,LEFT($G676,5)="Total",$B676="G "),VLOOKUP('312'!$F$80,_312_Table2,MATCH('312'!$N$16,_312_Table2_ColumnLookup,0),FALSE),
  IF(AND(VALUE(LEFT($A676,3))=312,LEFT($G676,5)="Total",$B676="O "),VLOOKUP('312'!$F$80,_312_Table2,MATCH('312'!$V$16,_312_Table2_ColumnLookup,0),FALSE),
  IF(AND(VALUE(LEFT($A676,3))=312,LEFT($G676,5)="Total",$B676="Q "),VLOOKUP('312'!$F$80,_312_Table2,MATCH('312'!$X$16,_312_Table2_ColumnLookup,0),FALSE),
  IF(AND(VALUE(LEFT($A676,3))=312,LEFT($G676,5)="Total"),VLOOKUP('312'!$F$80,_312_Table2,MATCH(LEFT($B676,1),_312_Table2_ColumnLookup,0),FALSE),
  IF(AND(VALUE(LEFT($A676,3))=312,LEN($I676)=4,$B676="G"),VLOOKUP($I676,_312_Table2,MATCH('312'!$N$16,_312_Table2_ColumnLookup,0),FALSE),
  IF(AND(VALUE(LEFT($A676,3))=312,LEN($I676)=4,$B676="O"),VLOOKUP($I676,_312_Table2,MATCH('312'!$V$16,_312_Table2_ColumnLookup,0),FALSE),
  IF(AND(VALUE(LEFT($A676,3))=312,LEN($I676)=4,$B676="Q"),VLOOKUP($I676,_312_Table2,MATCH('312'!$X$16,_312_Table2_ColumnLookup,0),FALSE),
  IF(AND(VALUE(LEFT($A676,3))=312,LEN($I676)=4),VLOOKUP($I676,_312_Table2,MATCH(LEFT($B676,1),_312_Table2_ColumnLookup,0),FALSE)
+N("312"),
  IF(VALUE(LEFT($A676,3))=313,VLOOKUP(VALUE(MID($B676,2,1)),_313_Table2,MATCH(MID($B676,1,1),_313_Table2_ColumnLookup,0),FALSE)
+N("313"),
  IF(AND(VALUE(LEFT($A676,3))=314,LEN($B676)=3),VLOOKUP(VALUE(MID($B676,2,2)),_314_Table2,MATCH(MID($B676,1,1),_314_Table2_ColumnLookup,0),FALSE),
  IF(VALUE(LEFT($A676,3))=314,VLOOKUP(VALUE(MID($B676,2,1)),_314_Table2,MATCH(MID($B676,1,1),_314_Table2_ColumnLookup,0),FALSE)
+N("314"),
""))))))))))))))))))))))))</f>
        <v>#NAME?</v>
      </c>
      <c r="F676" s="238" t="e">
        <f>IF(AND(VALUE(LEFT($A676,3))=309,LEN($B676)=3),VLOOKUP(VALUE(MID($B676,2,2)),_309_Table3,MATCH(MID($B676,1,1),_309_Table3_ColumnLookup,0),FALSE),
  IF($C676="309 LCR SummaryA",OneYearSCR,IF($C676="309 LCR SummaryB",UltimateSCR,IF(VALUE(LEFT($A676,3))=309,VLOOKUP(VALUE(MID($B676,2,1)),_309_Table3,MATCH(MID($B676,1,1),_309_Table3_ColumnLookup,0),FALSE)
+N("309"),
  IF(VALUE(LEFT($A676,3))=310,VLOOKUP(VALUE(MID($B676,2,1)),_310_Table3,MATCH(MID($B676,1,1),_310_Table3_ColumnLookup,0),FALSE)
+N("310"),
  IF(AND(VALUE(LEFT($A676,3))=311,LEN($I676)=4),VLOOKUP($I676,_311_Table3,MATCH($B676,_311_Table3_ColumnLookup,0),FALSE),
  IF(AND(VALUE(LEFT($A676,3))=311,OR($B676="I2",$B676="J2",$B676="K2",$B676="L2")),VLOOKUP('311'!$G$58,_311_Table3,MATCH(MID($B676,1,1),_311_Table3_ColumnLookup,0),FALSE),
  IF(AND(VALUE(LEFT($A676,3))=311,RIGHT($B676,5)="Total"),VLOOKUP('311'!$G$59,_311_Table3,MATCH(MID($B676,1,1),_311_Table3_ColumnLookup,0),FALSE),
  IF(VALUE(LEFT($A676,3))=311,VLOOKUP(VALUE(MID($B676,2,1)),_311_Table3,MATCH(MID($B676,1,1),_311_Table3_ColumnLookup,0),FALSE)
+N("311"),
  IF(AND(VALUE(LEFT($A676,3))=312,LEFT($G676,10)="Unincepted",$B676="G "),VLOOKUP(" ULO",_312_Table3,MATCH('312'!$N$16,_312_Table3_ColumnLookup,0),FALSE),
  IF(AND(VALUE(LEFT($A676,3))=312,LEFT($G676,10)="Unincepted",$B676="O "),VLOOKUP(" ULO",_312_Table3,MATCH('312'!$V$16,_312_Table3_ColumnLookup,0),FALSE),
  IF(AND(VALUE(LEFT($A676,3))=312,LEFT($G676,10)="Unincepted",$B676="Q "),VLOOKUP(" ULO",_312_Table3,MATCH('312'!$X$16,_312_Table3_ColumnLookup,0),FALSE),
  IF(AND(VALUE(LEFT($A676,3))=312,LEFT($G676,10)="Unincepted"),VLOOKUP(" ULO",_312_Table3,MATCH(LEFT($B676,1),_312_Table3_ColumnLookup,0),FALSE),
  IF(AND(VALUE(LEFT($A676,3))=312,LEFT($G676,5)="Total",$B676="G "),VLOOKUP('312'!$F$80,_312_Table3,MATCH('312'!$N$16,_312_Table3_ColumnLookup,0),FALSE),
  IF(AND(VALUE(LEFT($A676,3))=312,LEFT($G676,5)="Total",$B676="O "),VLOOKUP('312'!$F$80,_312_Table3,MATCH('312'!$V$16,_312_Table3_ColumnLookup,0),FALSE),
  IF(AND(VALUE(LEFT($A676,3))=312,LEFT($G676,5)="Total",$B676="Q "),VLOOKUP('312'!$F$80,_312_Table3,MATCH('312'!$X$16,_312_Table3_ColumnLookup,0),FALSE),
  IF(AND(VALUE(LEFT($A676,3))=312,LEFT($G676,5)="Total"),VLOOKUP('312'!$F$80,_312_Table3,MATCH(LEFT($B676,1),_312_Table3_ColumnLookup,0),FALSE),
  IF(AND(VALUE(LEFT($A676,3))=312,LEN($I676)=4,$B676="G"),VLOOKUP($I676,_312_Table3,MATCH('312'!$N$16,_312_Table3_ColumnLookup,0),FALSE),
  IF(AND(VALUE(LEFT($A676,3))=312,LEN($I676)=4,$B676="O"),VLOOKUP($I676,_312_Table3,MATCH('312'!$V$16,_312_Table3_ColumnLookup,0),FALSE),
  IF(AND(VALUE(LEFT($A676,3))=312,LEN($I676)=4,$B676="Q"),VLOOKUP($I676,_312_Table3,MATCH('312'!$X$16,_312_Table3_ColumnLookup,0),FALSE),
  IF(AND(VALUE(LEFT($A676,3))=312,LEN($I676)=4),VLOOKUP($I676,_312_Table3,MATCH(LEFT($B676,1),_312_Table3_ColumnLookup,0),FALSE)
+N("312"),
  IF(VALUE(LEFT($A676,3))=313,VLOOKUP(VALUE(MID($B676,2,1)),_313_Table3,MATCH(MID($B676,1,1),_313_Table3_ColumnLookup,0),FALSE)
+N("313"),
  IF(AND(VALUE(LEFT($A676,3))=314,LEN($B676)=3),VLOOKUP(VALUE(MID($B676,2,2)),_314_Table3,MATCH(MID($B676,1,1),_314_Table3_ColumnLookup,0),FALSE),
  IF(VALUE(LEFT($A676,3))=314,VLOOKUP(VALUE(MID($B676,2,1)),_314_Table3,MATCH(MID($B676,1,1),_314_Table3_ColumnLookup,0),FALSE)
+N("314"),
""))))))))))))))))))))))))</f>
        <v>#NAME?</v>
      </c>
      <c r="G676" s="266" t="s">
        <v>1153</v>
      </c>
      <c r="H676" s="321">
        <f>IFERROR(
IF(ISERROR($D676)=FALSE,$D676,IF(ISERROR($E676)=FALSE,$E676,IF(ISERROR($F676)=FALSE,$F676
+N("012 checkboxes"),
IF(
IF(OR(LEFT($A676,9)="Syndicate",LEFT($A676,12)="NewSyndicate"),VLOOKUP($A676,'012'!$J:$ZW,MATCH("Link to button",'012'!$J$1:$ZW$1,0),0)
+N("309 checkbox"),
IF($C676="309 LCR Summary0",VLOOKUP("Notes990",'309'!$P:$ZZ,MATCH("Link to button",'309'!$P$1:$ZZ$1,0),0)
+N("313 checkboxes"),
IF($C676="313 Financial Information0LcmVsScr",IF($C676="309 LCR Summary0",VLOOKUP("LcmVsScr",'309'!$N:$ZZ,MATCH("Link to button",'309'!$N$1:$ZZ$1,0),0),
IF($C676="313 Financial Information0LcrDocAttached",IF($C676="309 LCR Summary0",VLOOKUP("LcrDocAttached",'309'!$N:$ZZ,MATCH("Link to button",'309'!$N$1:$ZZ$1,0),
0)))))))=1,TRUE,FALSE)
))),"")</f>
        <v>0</v>
      </c>
      <c r="I676" s="266">
        <v>2017</v>
      </c>
    </row>
    <row r="677" spans="1:9" s="266" customFormat="1">
      <c r="A677" s="237" t="str">
        <f>VLOOKUP($G677,CSVLookups!$B:$R,MATCH(A$1,CSVLookups!$B$1:$R$1,0),FALSE)</f>
        <v>312 Projected Solvency II Technical Provisions at Time Zero</v>
      </c>
      <c r="B677" s="237" t="str">
        <f>VLOOKUP($G677,CSVLookups!$B:$R,MATCH(B$1,CSVLookups!$B$1:$R$1,0),FALSE)</f>
        <v>K</v>
      </c>
      <c r="C677" s="238" t="str">
        <f t="shared" si="11"/>
        <v>312 Projected Solvency II Technical Provisions at Time ZeroK2017</v>
      </c>
      <c r="D677" s="238">
        <f>IF(AND(VALUE(LEFT($A677,3))=309,LEN($B677)=3),VLOOKUP(VALUE(MID($B677,2,2)),_309_Table1,MATCH(MID($B677,1,1),_309_Table1_ColumnLookup,0),FALSE),
  IF($C677="309 LCR SummaryA",OneYearSCR,IF($C677="309 LCR SummaryB",UltimateSCR,IF(VALUE(LEFT($A677,3))=309,VLOOKUP(VALUE(MID($B677,2,1)),_309_Table1,MATCH(MID($B677,1,1),_309_Table1_ColumnLookup,0),FALSE)
+N("309"),
  IF(VALUE(LEFT($A677,3))=310,VLOOKUP(VALUE(MID($B677,2,1)),_310_Table1,MATCH(MID($B677,1,1),_310_Table1_ColumnLookup,0),FALSE)
+N("310"),
  IF(AND(VALUE(LEFT($A677,3))=311,LEN($I677)=4),VLOOKUP($I677,_311_Table1,MATCH($B677,_311_Table1_ColumnLookup,0),FALSE),
  IF(AND(VALUE(LEFT($A677,3))=311,OR($B677="I2",$B677="J2",$B677="K2",$B677="L2")),VLOOKUP('311'!$G$58,_311_Table1,MATCH(MID($B677,1,1),_311_Table1_ColumnLookup,0),FALSE),
  IF(AND(VALUE(LEFT($A677,3))=311,RIGHT($B677,5)="Total"),VLOOKUP('311'!$G$59,_311_Table1,MATCH(MID($B677,1,1),_311_Table1_ColumnLookup,0),FALSE),
  IF(VALUE(LEFT($A677,3))=311,VLOOKUP(VALUE(MID($B677,2,1)),_311_Table1,MATCH(MID($B677,1,1),_311_Table1_ColumnLookup,0),FALSE)
+N("311"),
  IF(AND(VALUE(LEFT($A677,3))=312,LEFT($G677,10)="Unincepted",$B677="G "),VLOOKUP(" ULO",_312_Table1,MATCH('312'!$N$16,_312_Table1_ColumnLookup,0),FALSE),
  IF(AND(VALUE(LEFT($A677,3))=312,LEFT($G677,10)="Unincepted",$B677="O "),VLOOKUP(" ULO",_312_Table1,MATCH('312'!$V$16,_312_Table1_ColumnLookup,0),FALSE),
  IF(AND(VALUE(LEFT($A677,3))=312,LEFT($G677,10)="Unincepted",$B677="Q "),VLOOKUP(" ULO",_312_Table1,MATCH('312'!$X$16,_312_Table1_ColumnLookup,0),FALSE),
  IF(AND(VALUE(LEFT($A677,3))=312,LEFT($G677,10)="Unincepted"),VLOOKUP(" ULO",_312_Table1,MATCH(LEFT($B677,1),_312_Table1_ColumnLookup,0),FALSE),
  IF(AND(VALUE(LEFT($A677,3))=312,LEFT($G677,5)="Total",$B677="G "),VLOOKUP('312'!$F$80,_312_Table1,MATCH('312'!$N$16,_312_Table1_ColumnLookup,0),FALSE),
  IF(AND(VALUE(LEFT($A677,3))=312,LEFT($G677,5)="Total",$B677="O "),VLOOKUP('312'!$F$80,_312_Table1,MATCH('312'!$V$16,_312_Table1_ColumnLookup,0),FALSE),
  IF(AND(VALUE(LEFT($A677,3))=312,LEFT($G677,5)="Total",$B677="Q "),VLOOKUP('312'!$F$80,_312_Table1,MATCH('312'!$X$16,_312_Table1_ColumnLookup,0),FALSE),
  IF(AND(VALUE(LEFT($A677,3))=312,LEFT($G677,5)="Total"),VLOOKUP('312'!$F$80,_312_Table1,MATCH(LEFT($B677,1),_312_Table1_ColumnLookup,0),FALSE),
  IF(AND(VALUE(LEFT($A677,3))=312,LEN($I677)=4,$B677="G"),VLOOKUP($I677,_312_Table1,MATCH('312'!$N$16,_312_Table1_ColumnLookup,0),FALSE),
  IF(AND(VALUE(LEFT($A677,3))=312,LEN($I677)=4,$B677="O"),VLOOKUP($I677,_312_Table1,MATCH('312'!$V$16,_312_Table1_ColumnLookup,0),FALSE),
  IF(AND(VALUE(LEFT($A677,3))=312,LEN($I677)=4,$B677="Q"),VLOOKUP($I677,_312_Table1,MATCH('312'!$X$16,_312_Table1_ColumnLookup,0),FALSE),
  IF(AND(VALUE(LEFT($A677,3))=312,LEN($I677)=4),VLOOKUP($I677,_312_Table1,MATCH(LEFT($B677,1),_312_Table1_ColumnLookup,0),FALSE)
+N("312"),
  IF(VALUE(LEFT($A677,3))=313,VLOOKUP(VALUE(MID($B677,2,1)),_313_Table1,MATCH(MID($B677,1,1),_313_Table1_ColumnLookup,0),FALSE)
+N("313"),
  IF(AND(VALUE(LEFT($A677,3))=314,LEN($B677)=3),VLOOKUP(VALUE(MID($B677,2,2)),_314_Table1,MATCH(MID($B677,1,1),_314_Table1_ColumnLookup,0),FALSE),
  IF(VALUE(LEFT($A677,3))=314,VLOOKUP(VALUE(MID($B677,2,1)),_314_Table1,MATCH(MID($B677,1,1),_314_Table1_ColumnLookup,0),FALSE)
+N("314"),
""))))))))))))))))))))))))</f>
        <v>0</v>
      </c>
      <c r="E677" s="238" t="e">
        <f>IF(AND(VALUE(LEFT($A677,3))=309,LEN($B677)=3),VLOOKUP(VALUE(MID($B677,2,2)),_309_Table2,MATCH(MID($B677,1,1),_309_Table2_ColumnLookup,0),FALSE),
  IF($C677="309 LCR SummaryA",OneYearSCR,IF($C677="309 LCR SummaryB",UltimateSCR,IF(VALUE(LEFT($A677,3))=309,VLOOKUP(VALUE(MID($B677,2,1)),_309_Table2,MATCH(MID($B677,1,1),_309_Table2_ColumnLookup,0),FALSE)
+N("309"),
  IF(VALUE(LEFT($A677,3))=310,VLOOKUP(VALUE(MID($B677,2,1)),_310_Table2,MATCH(MID($B677,1,1),_310_Table2_ColumnLookup,0),FALSE)
+N("310"),
  IF(AND(VALUE(LEFT($A677,3))=311,LEN($I677)=4),VLOOKUP($I677,_311_Table2,MATCH($B677,_311_Table2_ColumnLookup,0),FALSE),
  IF(AND(VALUE(LEFT($A677,3))=311,OR($B677="I2",$B677="J2",$B677="K2",$B677="L2")),VLOOKUP('311'!$G$58,_311_Table2,MATCH(MID($B677,1,1),_311_Table2_ColumnLookup,0),FALSE),
  IF(AND(VALUE(LEFT($A677,3))=311,RIGHT($B677,5)="Total"),VLOOKUP('311'!$G$59,_311_Table2,MATCH(MID($B677,1,1),_311_Table2_ColumnLookup,0),FALSE),
  IF(VALUE(LEFT($A677,3))=311,VLOOKUP(VALUE(MID($B677,2,1)),_311_Table2,MATCH(MID($B677,1,1),_311_Table2_ColumnLookup,0),FALSE)
+N("311"),
  IF(AND(VALUE(LEFT($A677,3))=312,LEFT($G677,10)="Unincepted",$B677="G "),VLOOKUP(" ULO",_312_Table2,MATCH('312'!$N$16,_312_Table2_ColumnLookup,0),FALSE),
  IF(AND(VALUE(LEFT($A677,3))=312,LEFT($G677,10)="Unincepted",$B677="O "),VLOOKUP(" ULO",_312_Table2,MATCH('312'!$V$16,_312_Table2_ColumnLookup,0),FALSE),
  IF(AND(VALUE(LEFT($A677,3))=312,LEFT($G677,10)="Unincepted",$B677="Q "),VLOOKUP(" ULO",_312_Table2,MATCH('312'!$X$16,_312_Table2_ColumnLookup,0),FALSE),
  IF(AND(VALUE(LEFT($A677,3))=312,LEFT($G677,10)="Unincepted"),VLOOKUP(" ULO",_312_Table2,MATCH(LEFT($B677,1),_312_Table2_ColumnLookup,0),FALSE),
  IF(AND(VALUE(LEFT($A677,3))=312,LEFT($G677,5)="Total",$B677="G "),VLOOKUP('312'!$F$80,_312_Table2,MATCH('312'!$N$16,_312_Table2_ColumnLookup,0),FALSE),
  IF(AND(VALUE(LEFT($A677,3))=312,LEFT($G677,5)="Total",$B677="O "),VLOOKUP('312'!$F$80,_312_Table2,MATCH('312'!$V$16,_312_Table2_ColumnLookup,0),FALSE),
  IF(AND(VALUE(LEFT($A677,3))=312,LEFT($G677,5)="Total",$B677="Q "),VLOOKUP('312'!$F$80,_312_Table2,MATCH('312'!$X$16,_312_Table2_ColumnLookup,0),FALSE),
  IF(AND(VALUE(LEFT($A677,3))=312,LEFT($G677,5)="Total"),VLOOKUP('312'!$F$80,_312_Table2,MATCH(LEFT($B677,1),_312_Table2_ColumnLookup,0),FALSE),
  IF(AND(VALUE(LEFT($A677,3))=312,LEN($I677)=4,$B677="G"),VLOOKUP($I677,_312_Table2,MATCH('312'!$N$16,_312_Table2_ColumnLookup,0),FALSE),
  IF(AND(VALUE(LEFT($A677,3))=312,LEN($I677)=4,$B677="O"),VLOOKUP($I677,_312_Table2,MATCH('312'!$V$16,_312_Table2_ColumnLookup,0),FALSE),
  IF(AND(VALUE(LEFT($A677,3))=312,LEN($I677)=4,$B677="Q"),VLOOKUP($I677,_312_Table2,MATCH('312'!$X$16,_312_Table2_ColumnLookup,0),FALSE),
  IF(AND(VALUE(LEFT($A677,3))=312,LEN($I677)=4),VLOOKUP($I677,_312_Table2,MATCH(LEFT($B677,1),_312_Table2_ColumnLookup,0),FALSE)
+N("312"),
  IF(VALUE(LEFT($A677,3))=313,VLOOKUP(VALUE(MID($B677,2,1)),_313_Table2,MATCH(MID($B677,1,1),_313_Table2_ColumnLookup,0),FALSE)
+N("313"),
  IF(AND(VALUE(LEFT($A677,3))=314,LEN($B677)=3),VLOOKUP(VALUE(MID($B677,2,2)),_314_Table2,MATCH(MID($B677,1,1),_314_Table2_ColumnLookup,0),FALSE),
  IF(VALUE(LEFT($A677,3))=314,VLOOKUP(VALUE(MID($B677,2,1)),_314_Table2,MATCH(MID($B677,1,1),_314_Table2_ColumnLookup,0),FALSE)
+N("314"),
""))))))))))))))))))))))))</f>
        <v>#NAME?</v>
      </c>
      <c r="F677" s="238" t="e">
        <f>IF(AND(VALUE(LEFT($A677,3))=309,LEN($B677)=3),VLOOKUP(VALUE(MID($B677,2,2)),_309_Table3,MATCH(MID($B677,1,1),_309_Table3_ColumnLookup,0),FALSE),
  IF($C677="309 LCR SummaryA",OneYearSCR,IF($C677="309 LCR SummaryB",UltimateSCR,IF(VALUE(LEFT($A677,3))=309,VLOOKUP(VALUE(MID($B677,2,1)),_309_Table3,MATCH(MID($B677,1,1),_309_Table3_ColumnLookup,0),FALSE)
+N("309"),
  IF(VALUE(LEFT($A677,3))=310,VLOOKUP(VALUE(MID($B677,2,1)),_310_Table3,MATCH(MID($B677,1,1),_310_Table3_ColumnLookup,0),FALSE)
+N("310"),
  IF(AND(VALUE(LEFT($A677,3))=311,LEN($I677)=4),VLOOKUP($I677,_311_Table3,MATCH($B677,_311_Table3_ColumnLookup,0),FALSE),
  IF(AND(VALUE(LEFT($A677,3))=311,OR($B677="I2",$B677="J2",$B677="K2",$B677="L2")),VLOOKUP('311'!$G$58,_311_Table3,MATCH(MID($B677,1,1),_311_Table3_ColumnLookup,0),FALSE),
  IF(AND(VALUE(LEFT($A677,3))=311,RIGHT($B677,5)="Total"),VLOOKUP('311'!$G$59,_311_Table3,MATCH(MID($B677,1,1),_311_Table3_ColumnLookup,0),FALSE),
  IF(VALUE(LEFT($A677,3))=311,VLOOKUP(VALUE(MID($B677,2,1)),_311_Table3,MATCH(MID($B677,1,1),_311_Table3_ColumnLookup,0),FALSE)
+N("311"),
  IF(AND(VALUE(LEFT($A677,3))=312,LEFT($G677,10)="Unincepted",$B677="G "),VLOOKUP(" ULO",_312_Table3,MATCH('312'!$N$16,_312_Table3_ColumnLookup,0),FALSE),
  IF(AND(VALUE(LEFT($A677,3))=312,LEFT($G677,10)="Unincepted",$B677="O "),VLOOKUP(" ULO",_312_Table3,MATCH('312'!$V$16,_312_Table3_ColumnLookup,0),FALSE),
  IF(AND(VALUE(LEFT($A677,3))=312,LEFT($G677,10)="Unincepted",$B677="Q "),VLOOKUP(" ULO",_312_Table3,MATCH('312'!$X$16,_312_Table3_ColumnLookup,0),FALSE),
  IF(AND(VALUE(LEFT($A677,3))=312,LEFT($G677,10)="Unincepted"),VLOOKUP(" ULO",_312_Table3,MATCH(LEFT($B677,1),_312_Table3_ColumnLookup,0),FALSE),
  IF(AND(VALUE(LEFT($A677,3))=312,LEFT($G677,5)="Total",$B677="G "),VLOOKUP('312'!$F$80,_312_Table3,MATCH('312'!$N$16,_312_Table3_ColumnLookup,0),FALSE),
  IF(AND(VALUE(LEFT($A677,3))=312,LEFT($G677,5)="Total",$B677="O "),VLOOKUP('312'!$F$80,_312_Table3,MATCH('312'!$V$16,_312_Table3_ColumnLookup,0),FALSE),
  IF(AND(VALUE(LEFT($A677,3))=312,LEFT($G677,5)="Total",$B677="Q "),VLOOKUP('312'!$F$80,_312_Table3,MATCH('312'!$X$16,_312_Table3_ColumnLookup,0),FALSE),
  IF(AND(VALUE(LEFT($A677,3))=312,LEFT($G677,5)="Total"),VLOOKUP('312'!$F$80,_312_Table3,MATCH(LEFT($B677,1),_312_Table3_ColumnLookup,0),FALSE),
  IF(AND(VALUE(LEFT($A677,3))=312,LEN($I677)=4,$B677="G"),VLOOKUP($I677,_312_Table3,MATCH('312'!$N$16,_312_Table3_ColumnLookup,0),FALSE),
  IF(AND(VALUE(LEFT($A677,3))=312,LEN($I677)=4,$B677="O"),VLOOKUP($I677,_312_Table3,MATCH('312'!$V$16,_312_Table3_ColumnLookup,0),FALSE),
  IF(AND(VALUE(LEFT($A677,3))=312,LEN($I677)=4,$B677="Q"),VLOOKUP($I677,_312_Table3,MATCH('312'!$X$16,_312_Table3_ColumnLookup,0),FALSE),
  IF(AND(VALUE(LEFT($A677,3))=312,LEN($I677)=4),VLOOKUP($I677,_312_Table3,MATCH(LEFT($B677,1),_312_Table3_ColumnLookup,0),FALSE)
+N("312"),
  IF(VALUE(LEFT($A677,3))=313,VLOOKUP(VALUE(MID($B677,2,1)),_313_Table3,MATCH(MID($B677,1,1),_313_Table3_ColumnLookup,0),FALSE)
+N("313"),
  IF(AND(VALUE(LEFT($A677,3))=314,LEN($B677)=3),VLOOKUP(VALUE(MID($B677,2,2)),_314_Table3,MATCH(MID($B677,1,1),_314_Table3_ColumnLookup,0),FALSE),
  IF(VALUE(LEFT($A677,3))=314,VLOOKUP(VALUE(MID($B677,2,1)),_314_Table3,MATCH(MID($B677,1,1),_314_Table3_ColumnLookup,0),FALSE)
+N("314"),
""))))))))))))))))))))))))</f>
        <v>#NAME?</v>
      </c>
      <c r="G677" s="266" t="s">
        <v>1154</v>
      </c>
      <c r="H677" s="321">
        <f>IFERROR(
IF(ISERROR($D677)=FALSE,$D677,IF(ISERROR($E677)=FALSE,$E677,IF(ISERROR($F677)=FALSE,$F677
+N("012 checkboxes"),
IF(
IF(OR(LEFT($A677,9)="Syndicate",LEFT($A677,12)="NewSyndicate"),VLOOKUP($A677,'012'!$J:$ZW,MATCH("Link to button",'012'!$J$1:$ZW$1,0),0)
+N("309 checkbox"),
IF($C677="309 LCR Summary0",VLOOKUP("Notes990",'309'!$P:$ZZ,MATCH("Link to button",'309'!$P$1:$ZZ$1,0),0)
+N("313 checkboxes"),
IF($C677="313 Financial Information0LcmVsScr",IF($C677="309 LCR Summary0",VLOOKUP("LcmVsScr",'309'!$N:$ZZ,MATCH("Link to button",'309'!$N$1:$ZZ$1,0),0),
IF($C677="313 Financial Information0LcrDocAttached",IF($C677="309 LCR Summary0",VLOOKUP("LcrDocAttached",'309'!$N:$ZZ,MATCH("Link to button",'309'!$N$1:$ZZ$1,0),
0)))))))=1,TRUE,FALSE)
))),"")</f>
        <v>0</v>
      </c>
      <c r="I677" s="266">
        <v>2017</v>
      </c>
    </row>
    <row r="678" spans="1:9" s="266" customFormat="1">
      <c r="A678" s="237" t="str">
        <f>VLOOKUP($G678,CSVLookups!$B:$R,MATCH(A$1,CSVLookups!$B$1:$R$1,0),FALSE)</f>
        <v>312 Projected Solvency II Technical Provisions at Time Zero</v>
      </c>
      <c r="B678" s="237" t="str">
        <f>VLOOKUP($G678,CSVLookups!$B:$R,MATCH(B$1,CSVLookups!$B$1:$R$1,0),FALSE)</f>
        <v>L</v>
      </c>
      <c r="C678" s="238" t="str">
        <f t="shared" si="11"/>
        <v>312 Projected Solvency II Technical Provisions at Time ZeroL2017</v>
      </c>
      <c r="D678" s="238">
        <f>IF(AND(VALUE(LEFT($A678,3))=309,LEN($B678)=3),VLOOKUP(VALUE(MID($B678,2,2)),_309_Table1,MATCH(MID($B678,1,1),_309_Table1_ColumnLookup,0),FALSE),
  IF($C678="309 LCR SummaryA",OneYearSCR,IF($C678="309 LCR SummaryB",UltimateSCR,IF(VALUE(LEFT($A678,3))=309,VLOOKUP(VALUE(MID($B678,2,1)),_309_Table1,MATCH(MID($B678,1,1),_309_Table1_ColumnLookup,0),FALSE)
+N("309"),
  IF(VALUE(LEFT($A678,3))=310,VLOOKUP(VALUE(MID($B678,2,1)),_310_Table1,MATCH(MID($B678,1,1),_310_Table1_ColumnLookup,0),FALSE)
+N("310"),
  IF(AND(VALUE(LEFT($A678,3))=311,LEN($I678)=4),VLOOKUP($I678,_311_Table1,MATCH($B678,_311_Table1_ColumnLookup,0),FALSE),
  IF(AND(VALUE(LEFT($A678,3))=311,OR($B678="I2",$B678="J2",$B678="K2",$B678="L2")),VLOOKUP('311'!$G$58,_311_Table1,MATCH(MID($B678,1,1),_311_Table1_ColumnLookup,0),FALSE),
  IF(AND(VALUE(LEFT($A678,3))=311,RIGHT($B678,5)="Total"),VLOOKUP('311'!$G$59,_311_Table1,MATCH(MID($B678,1,1),_311_Table1_ColumnLookup,0),FALSE),
  IF(VALUE(LEFT($A678,3))=311,VLOOKUP(VALUE(MID($B678,2,1)),_311_Table1,MATCH(MID($B678,1,1),_311_Table1_ColumnLookup,0),FALSE)
+N("311"),
  IF(AND(VALUE(LEFT($A678,3))=312,LEFT($G678,10)="Unincepted",$B678="G "),VLOOKUP(" ULO",_312_Table1,MATCH('312'!$N$16,_312_Table1_ColumnLookup,0),FALSE),
  IF(AND(VALUE(LEFT($A678,3))=312,LEFT($G678,10)="Unincepted",$B678="O "),VLOOKUP(" ULO",_312_Table1,MATCH('312'!$V$16,_312_Table1_ColumnLookup,0),FALSE),
  IF(AND(VALUE(LEFT($A678,3))=312,LEFT($G678,10)="Unincepted",$B678="Q "),VLOOKUP(" ULO",_312_Table1,MATCH('312'!$X$16,_312_Table1_ColumnLookup,0),FALSE),
  IF(AND(VALUE(LEFT($A678,3))=312,LEFT($G678,10)="Unincepted"),VLOOKUP(" ULO",_312_Table1,MATCH(LEFT($B678,1),_312_Table1_ColumnLookup,0),FALSE),
  IF(AND(VALUE(LEFT($A678,3))=312,LEFT($G678,5)="Total",$B678="G "),VLOOKUP('312'!$F$80,_312_Table1,MATCH('312'!$N$16,_312_Table1_ColumnLookup,0),FALSE),
  IF(AND(VALUE(LEFT($A678,3))=312,LEFT($G678,5)="Total",$B678="O "),VLOOKUP('312'!$F$80,_312_Table1,MATCH('312'!$V$16,_312_Table1_ColumnLookup,0),FALSE),
  IF(AND(VALUE(LEFT($A678,3))=312,LEFT($G678,5)="Total",$B678="Q "),VLOOKUP('312'!$F$80,_312_Table1,MATCH('312'!$X$16,_312_Table1_ColumnLookup,0),FALSE),
  IF(AND(VALUE(LEFT($A678,3))=312,LEFT($G678,5)="Total"),VLOOKUP('312'!$F$80,_312_Table1,MATCH(LEFT($B678,1),_312_Table1_ColumnLookup,0),FALSE),
  IF(AND(VALUE(LEFT($A678,3))=312,LEN($I678)=4,$B678="G"),VLOOKUP($I678,_312_Table1,MATCH('312'!$N$16,_312_Table1_ColumnLookup,0),FALSE),
  IF(AND(VALUE(LEFT($A678,3))=312,LEN($I678)=4,$B678="O"),VLOOKUP($I678,_312_Table1,MATCH('312'!$V$16,_312_Table1_ColumnLookup,0),FALSE),
  IF(AND(VALUE(LEFT($A678,3))=312,LEN($I678)=4,$B678="Q"),VLOOKUP($I678,_312_Table1,MATCH('312'!$X$16,_312_Table1_ColumnLookup,0),FALSE),
  IF(AND(VALUE(LEFT($A678,3))=312,LEN($I678)=4),VLOOKUP($I678,_312_Table1,MATCH(LEFT($B678,1),_312_Table1_ColumnLookup,0),FALSE)
+N("312"),
  IF(VALUE(LEFT($A678,3))=313,VLOOKUP(VALUE(MID($B678,2,1)),_313_Table1,MATCH(MID($B678,1,1),_313_Table1_ColumnLookup,0),FALSE)
+N("313"),
  IF(AND(VALUE(LEFT($A678,3))=314,LEN($B678)=3),VLOOKUP(VALUE(MID($B678,2,2)),_314_Table1,MATCH(MID($B678,1,1),_314_Table1_ColumnLookup,0),FALSE),
  IF(VALUE(LEFT($A678,3))=314,VLOOKUP(VALUE(MID($B678,2,1)),_314_Table1,MATCH(MID($B678,1,1),_314_Table1_ColumnLookup,0),FALSE)
+N("314"),
""))))))))))))))))))))))))</f>
        <v>0</v>
      </c>
      <c r="E678" s="238" t="e">
        <f>IF(AND(VALUE(LEFT($A678,3))=309,LEN($B678)=3),VLOOKUP(VALUE(MID($B678,2,2)),_309_Table2,MATCH(MID($B678,1,1),_309_Table2_ColumnLookup,0),FALSE),
  IF($C678="309 LCR SummaryA",OneYearSCR,IF($C678="309 LCR SummaryB",UltimateSCR,IF(VALUE(LEFT($A678,3))=309,VLOOKUP(VALUE(MID($B678,2,1)),_309_Table2,MATCH(MID($B678,1,1),_309_Table2_ColumnLookup,0),FALSE)
+N("309"),
  IF(VALUE(LEFT($A678,3))=310,VLOOKUP(VALUE(MID($B678,2,1)),_310_Table2,MATCH(MID($B678,1,1),_310_Table2_ColumnLookup,0),FALSE)
+N("310"),
  IF(AND(VALUE(LEFT($A678,3))=311,LEN($I678)=4),VLOOKUP($I678,_311_Table2,MATCH($B678,_311_Table2_ColumnLookup,0),FALSE),
  IF(AND(VALUE(LEFT($A678,3))=311,OR($B678="I2",$B678="J2",$B678="K2",$B678="L2")),VLOOKUP('311'!$G$58,_311_Table2,MATCH(MID($B678,1,1),_311_Table2_ColumnLookup,0),FALSE),
  IF(AND(VALUE(LEFT($A678,3))=311,RIGHT($B678,5)="Total"),VLOOKUP('311'!$G$59,_311_Table2,MATCH(MID($B678,1,1),_311_Table2_ColumnLookup,0),FALSE),
  IF(VALUE(LEFT($A678,3))=311,VLOOKUP(VALUE(MID($B678,2,1)),_311_Table2,MATCH(MID($B678,1,1),_311_Table2_ColumnLookup,0),FALSE)
+N("311"),
  IF(AND(VALUE(LEFT($A678,3))=312,LEFT($G678,10)="Unincepted",$B678="G "),VLOOKUP(" ULO",_312_Table2,MATCH('312'!$N$16,_312_Table2_ColumnLookup,0),FALSE),
  IF(AND(VALUE(LEFT($A678,3))=312,LEFT($G678,10)="Unincepted",$B678="O "),VLOOKUP(" ULO",_312_Table2,MATCH('312'!$V$16,_312_Table2_ColumnLookup,0),FALSE),
  IF(AND(VALUE(LEFT($A678,3))=312,LEFT($G678,10)="Unincepted",$B678="Q "),VLOOKUP(" ULO",_312_Table2,MATCH('312'!$X$16,_312_Table2_ColumnLookup,0),FALSE),
  IF(AND(VALUE(LEFT($A678,3))=312,LEFT($G678,10)="Unincepted"),VLOOKUP(" ULO",_312_Table2,MATCH(LEFT($B678,1),_312_Table2_ColumnLookup,0),FALSE),
  IF(AND(VALUE(LEFT($A678,3))=312,LEFT($G678,5)="Total",$B678="G "),VLOOKUP('312'!$F$80,_312_Table2,MATCH('312'!$N$16,_312_Table2_ColumnLookup,0),FALSE),
  IF(AND(VALUE(LEFT($A678,3))=312,LEFT($G678,5)="Total",$B678="O "),VLOOKUP('312'!$F$80,_312_Table2,MATCH('312'!$V$16,_312_Table2_ColumnLookup,0),FALSE),
  IF(AND(VALUE(LEFT($A678,3))=312,LEFT($G678,5)="Total",$B678="Q "),VLOOKUP('312'!$F$80,_312_Table2,MATCH('312'!$X$16,_312_Table2_ColumnLookup,0),FALSE),
  IF(AND(VALUE(LEFT($A678,3))=312,LEFT($G678,5)="Total"),VLOOKUP('312'!$F$80,_312_Table2,MATCH(LEFT($B678,1),_312_Table2_ColumnLookup,0),FALSE),
  IF(AND(VALUE(LEFT($A678,3))=312,LEN($I678)=4,$B678="G"),VLOOKUP($I678,_312_Table2,MATCH('312'!$N$16,_312_Table2_ColumnLookup,0),FALSE),
  IF(AND(VALUE(LEFT($A678,3))=312,LEN($I678)=4,$B678="O"),VLOOKUP($I678,_312_Table2,MATCH('312'!$V$16,_312_Table2_ColumnLookup,0),FALSE),
  IF(AND(VALUE(LEFT($A678,3))=312,LEN($I678)=4,$B678="Q"),VLOOKUP($I678,_312_Table2,MATCH('312'!$X$16,_312_Table2_ColumnLookup,0),FALSE),
  IF(AND(VALUE(LEFT($A678,3))=312,LEN($I678)=4),VLOOKUP($I678,_312_Table2,MATCH(LEFT($B678,1),_312_Table2_ColumnLookup,0),FALSE)
+N("312"),
  IF(VALUE(LEFT($A678,3))=313,VLOOKUP(VALUE(MID($B678,2,1)),_313_Table2,MATCH(MID($B678,1,1),_313_Table2_ColumnLookup,0),FALSE)
+N("313"),
  IF(AND(VALUE(LEFT($A678,3))=314,LEN($B678)=3),VLOOKUP(VALUE(MID($B678,2,2)),_314_Table2,MATCH(MID($B678,1,1),_314_Table2_ColumnLookup,0),FALSE),
  IF(VALUE(LEFT($A678,3))=314,VLOOKUP(VALUE(MID($B678,2,1)),_314_Table2,MATCH(MID($B678,1,1),_314_Table2_ColumnLookup,0),FALSE)
+N("314"),
""))))))))))))))))))))))))</f>
        <v>#NAME?</v>
      </c>
      <c r="F678" s="238" t="e">
        <f>IF(AND(VALUE(LEFT($A678,3))=309,LEN($B678)=3),VLOOKUP(VALUE(MID($B678,2,2)),_309_Table3,MATCH(MID($B678,1,1),_309_Table3_ColumnLookup,0),FALSE),
  IF($C678="309 LCR SummaryA",OneYearSCR,IF($C678="309 LCR SummaryB",UltimateSCR,IF(VALUE(LEFT($A678,3))=309,VLOOKUP(VALUE(MID($B678,2,1)),_309_Table3,MATCH(MID($B678,1,1),_309_Table3_ColumnLookup,0),FALSE)
+N("309"),
  IF(VALUE(LEFT($A678,3))=310,VLOOKUP(VALUE(MID($B678,2,1)),_310_Table3,MATCH(MID($B678,1,1),_310_Table3_ColumnLookup,0),FALSE)
+N("310"),
  IF(AND(VALUE(LEFT($A678,3))=311,LEN($I678)=4),VLOOKUP($I678,_311_Table3,MATCH($B678,_311_Table3_ColumnLookup,0),FALSE),
  IF(AND(VALUE(LEFT($A678,3))=311,OR($B678="I2",$B678="J2",$B678="K2",$B678="L2")),VLOOKUP('311'!$G$58,_311_Table3,MATCH(MID($B678,1,1),_311_Table3_ColumnLookup,0),FALSE),
  IF(AND(VALUE(LEFT($A678,3))=311,RIGHT($B678,5)="Total"),VLOOKUP('311'!$G$59,_311_Table3,MATCH(MID($B678,1,1),_311_Table3_ColumnLookup,0),FALSE),
  IF(VALUE(LEFT($A678,3))=311,VLOOKUP(VALUE(MID($B678,2,1)),_311_Table3,MATCH(MID($B678,1,1),_311_Table3_ColumnLookup,0),FALSE)
+N("311"),
  IF(AND(VALUE(LEFT($A678,3))=312,LEFT($G678,10)="Unincepted",$B678="G "),VLOOKUP(" ULO",_312_Table3,MATCH('312'!$N$16,_312_Table3_ColumnLookup,0),FALSE),
  IF(AND(VALUE(LEFT($A678,3))=312,LEFT($G678,10)="Unincepted",$B678="O "),VLOOKUP(" ULO",_312_Table3,MATCH('312'!$V$16,_312_Table3_ColumnLookup,0),FALSE),
  IF(AND(VALUE(LEFT($A678,3))=312,LEFT($G678,10)="Unincepted",$B678="Q "),VLOOKUP(" ULO",_312_Table3,MATCH('312'!$X$16,_312_Table3_ColumnLookup,0),FALSE),
  IF(AND(VALUE(LEFT($A678,3))=312,LEFT($G678,10)="Unincepted"),VLOOKUP(" ULO",_312_Table3,MATCH(LEFT($B678,1),_312_Table3_ColumnLookup,0),FALSE),
  IF(AND(VALUE(LEFT($A678,3))=312,LEFT($G678,5)="Total",$B678="G "),VLOOKUP('312'!$F$80,_312_Table3,MATCH('312'!$N$16,_312_Table3_ColumnLookup,0),FALSE),
  IF(AND(VALUE(LEFT($A678,3))=312,LEFT($G678,5)="Total",$B678="O "),VLOOKUP('312'!$F$80,_312_Table3,MATCH('312'!$V$16,_312_Table3_ColumnLookup,0),FALSE),
  IF(AND(VALUE(LEFT($A678,3))=312,LEFT($G678,5)="Total",$B678="Q "),VLOOKUP('312'!$F$80,_312_Table3,MATCH('312'!$X$16,_312_Table3_ColumnLookup,0),FALSE),
  IF(AND(VALUE(LEFT($A678,3))=312,LEFT($G678,5)="Total"),VLOOKUP('312'!$F$80,_312_Table3,MATCH(LEFT($B678,1),_312_Table3_ColumnLookup,0),FALSE),
  IF(AND(VALUE(LEFT($A678,3))=312,LEN($I678)=4,$B678="G"),VLOOKUP($I678,_312_Table3,MATCH('312'!$N$16,_312_Table3_ColumnLookup,0),FALSE),
  IF(AND(VALUE(LEFT($A678,3))=312,LEN($I678)=4,$B678="O"),VLOOKUP($I678,_312_Table3,MATCH('312'!$V$16,_312_Table3_ColumnLookup,0),FALSE),
  IF(AND(VALUE(LEFT($A678,3))=312,LEN($I678)=4,$B678="Q"),VLOOKUP($I678,_312_Table3,MATCH('312'!$X$16,_312_Table3_ColumnLookup,0),FALSE),
  IF(AND(VALUE(LEFT($A678,3))=312,LEN($I678)=4),VLOOKUP($I678,_312_Table3,MATCH(LEFT($B678,1),_312_Table3_ColumnLookup,0),FALSE)
+N("312"),
  IF(VALUE(LEFT($A678,3))=313,VLOOKUP(VALUE(MID($B678,2,1)),_313_Table3,MATCH(MID($B678,1,1),_313_Table3_ColumnLookup,0),FALSE)
+N("313"),
  IF(AND(VALUE(LEFT($A678,3))=314,LEN($B678)=3),VLOOKUP(VALUE(MID($B678,2,2)),_314_Table3,MATCH(MID($B678,1,1),_314_Table3_ColumnLookup,0),FALSE),
  IF(VALUE(LEFT($A678,3))=314,VLOOKUP(VALUE(MID($B678,2,1)),_314_Table3,MATCH(MID($B678,1,1),_314_Table3_ColumnLookup,0),FALSE)
+N("314"),
""))))))))))))))))))))))))</f>
        <v>#NAME?</v>
      </c>
      <c r="G678" s="266" t="s">
        <v>1156</v>
      </c>
      <c r="H678" s="321">
        <f>IFERROR(
IF(ISERROR($D678)=FALSE,$D678,IF(ISERROR($E678)=FALSE,$E678,IF(ISERROR($F678)=FALSE,$F678
+N("012 checkboxes"),
IF(
IF(OR(LEFT($A678,9)="Syndicate",LEFT($A678,12)="NewSyndicate"),VLOOKUP($A678,'012'!$J:$ZW,MATCH("Link to button",'012'!$J$1:$ZW$1,0),0)
+N("309 checkbox"),
IF($C678="309 LCR Summary0",VLOOKUP("Notes990",'309'!$P:$ZZ,MATCH("Link to button",'309'!$P$1:$ZZ$1,0),0)
+N("313 checkboxes"),
IF($C678="313 Financial Information0LcmVsScr",IF($C678="309 LCR Summary0",VLOOKUP("LcmVsScr",'309'!$N:$ZZ,MATCH("Link to button",'309'!$N$1:$ZZ$1,0),0),
IF($C678="313 Financial Information0LcrDocAttached",IF($C678="309 LCR Summary0",VLOOKUP("LcrDocAttached",'309'!$N:$ZZ,MATCH("Link to button",'309'!$N$1:$ZZ$1,0),
0)))))))=1,TRUE,FALSE)
))),"")</f>
        <v>0</v>
      </c>
      <c r="I678" s="266">
        <v>2017</v>
      </c>
    </row>
    <row r="679" spans="1:9" s="266" customFormat="1">
      <c r="A679" s="237" t="str">
        <f>VLOOKUP($G679,CSVLookups!$B:$R,MATCH(A$1,CSVLookups!$B$1:$R$1,0),FALSE)</f>
        <v>312 Projected Solvency II Technical Provisions at Time Zero</v>
      </c>
      <c r="B679" s="237" t="str">
        <f>VLOOKUP($G679,CSVLookups!$B:$R,MATCH(B$1,CSVLookups!$B$1:$R$1,0),FALSE)</f>
        <v>M</v>
      </c>
      <c r="C679" s="238" t="str">
        <f t="shared" si="11"/>
        <v>312 Projected Solvency II Technical Provisions at Time ZeroM2017</v>
      </c>
      <c r="D679" s="238">
        <f>IF(AND(VALUE(LEFT($A679,3))=309,LEN($B679)=3),VLOOKUP(VALUE(MID($B679,2,2)),_309_Table1,MATCH(MID($B679,1,1),_309_Table1_ColumnLookup,0),FALSE),
  IF($C679="309 LCR SummaryA",OneYearSCR,IF($C679="309 LCR SummaryB",UltimateSCR,IF(VALUE(LEFT($A679,3))=309,VLOOKUP(VALUE(MID($B679,2,1)),_309_Table1,MATCH(MID($B679,1,1),_309_Table1_ColumnLookup,0),FALSE)
+N("309"),
  IF(VALUE(LEFT($A679,3))=310,VLOOKUP(VALUE(MID($B679,2,1)),_310_Table1,MATCH(MID($B679,1,1),_310_Table1_ColumnLookup,0),FALSE)
+N("310"),
  IF(AND(VALUE(LEFT($A679,3))=311,LEN($I679)=4),VLOOKUP($I679,_311_Table1,MATCH($B679,_311_Table1_ColumnLookup,0),FALSE),
  IF(AND(VALUE(LEFT($A679,3))=311,OR($B679="I2",$B679="J2",$B679="K2",$B679="L2")),VLOOKUP('311'!$G$58,_311_Table1,MATCH(MID($B679,1,1),_311_Table1_ColumnLookup,0),FALSE),
  IF(AND(VALUE(LEFT($A679,3))=311,RIGHT($B679,5)="Total"),VLOOKUP('311'!$G$59,_311_Table1,MATCH(MID($B679,1,1),_311_Table1_ColumnLookup,0),FALSE),
  IF(VALUE(LEFT($A679,3))=311,VLOOKUP(VALUE(MID($B679,2,1)),_311_Table1,MATCH(MID($B679,1,1),_311_Table1_ColumnLookup,0),FALSE)
+N("311"),
  IF(AND(VALUE(LEFT($A679,3))=312,LEFT($G679,10)="Unincepted",$B679="G "),VLOOKUP(" ULO",_312_Table1,MATCH('312'!$N$16,_312_Table1_ColumnLookup,0),FALSE),
  IF(AND(VALUE(LEFT($A679,3))=312,LEFT($G679,10)="Unincepted",$B679="O "),VLOOKUP(" ULO",_312_Table1,MATCH('312'!$V$16,_312_Table1_ColumnLookup,0),FALSE),
  IF(AND(VALUE(LEFT($A679,3))=312,LEFT($G679,10)="Unincepted",$B679="Q "),VLOOKUP(" ULO",_312_Table1,MATCH('312'!$X$16,_312_Table1_ColumnLookup,0),FALSE),
  IF(AND(VALUE(LEFT($A679,3))=312,LEFT($G679,10)="Unincepted"),VLOOKUP(" ULO",_312_Table1,MATCH(LEFT($B679,1),_312_Table1_ColumnLookup,0),FALSE),
  IF(AND(VALUE(LEFT($A679,3))=312,LEFT($G679,5)="Total",$B679="G "),VLOOKUP('312'!$F$80,_312_Table1,MATCH('312'!$N$16,_312_Table1_ColumnLookup,0),FALSE),
  IF(AND(VALUE(LEFT($A679,3))=312,LEFT($G679,5)="Total",$B679="O "),VLOOKUP('312'!$F$80,_312_Table1,MATCH('312'!$V$16,_312_Table1_ColumnLookup,0),FALSE),
  IF(AND(VALUE(LEFT($A679,3))=312,LEFT($G679,5)="Total",$B679="Q "),VLOOKUP('312'!$F$80,_312_Table1,MATCH('312'!$X$16,_312_Table1_ColumnLookup,0),FALSE),
  IF(AND(VALUE(LEFT($A679,3))=312,LEFT($G679,5)="Total"),VLOOKUP('312'!$F$80,_312_Table1,MATCH(LEFT($B679,1),_312_Table1_ColumnLookup,0),FALSE),
  IF(AND(VALUE(LEFT($A679,3))=312,LEN($I679)=4,$B679="G"),VLOOKUP($I679,_312_Table1,MATCH('312'!$N$16,_312_Table1_ColumnLookup,0),FALSE),
  IF(AND(VALUE(LEFT($A679,3))=312,LEN($I679)=4,$B679="O"),VLOOKUP($I679,_312_Table1,MATCH('312'!$V$16,_312_Table1_ColumnLookup,0),FALSE),
  IF(AND(VALUE(LEFT($A679,3))=312,LEN($I679)=4,$B679="Q"),VLOOKUP($I679,_312_Table1,MATCH('312'!$X$16,_312_Table1_ColumnLookup,0),FALSE),
  IF(AND(VALUE(LEFT($A679,3))=312,LEN($I679)=4),VLOOKUP($I679,_312_Table1,MATCH(LEFT($B679,1),_312_Table1_ColumnLookup,0),FALSE)
+N("312"),
  IF(VALUE(LEFT($A679,3))=313,VLOOKUP(VALUE(MID($B679,2,1)),_313_Table1,MATCH(MID($B679,1,1),_313_Table1_ColumnLookup,0),FALSE)
+N("313"),
  IF(AND(VALUE(LEFT($A679,3))=314,LEN($B679)=3),VLOOKUP(VALUE(MID($B679,2,2)),_314_Table1,MATCH(MID($B679,1,1),_314_Table1_ColumnLookup,0),FALSE),
  IF(VALUE(LEFT($A679,3))=314,VLOOKUP(VALUE(MID($B679,2,1)),_314_Table1,MATCH(MID($B679,1,1),_314_Table1_ColumnLookup,0),FALSE)
+N("314"),
""))))))))))))))))))))))))</f>
        <v>0</v>
      </c>
      <c r="E679" s="238" t="e">
        <f>IF(AND(VALUE(LEFT($A679,3))=309,LEN($B679)=3),VLOOKUP(VALUE(MID($B679,2,2)),_309_Table2,MATCH(MID($B679,1,1),_309_Table2_ColumnLookup,0),FALSE),
  IF($C679="309 LCR SummaryA",OneYearSCR,IF($C679="309 LCR SummaryB",UltimateSCR,IF(VALUE(LEFT($A679,3))=309,VLOOKUP(VALUE(MID($B679,2,1)),_309_Table2,MATCH(MID($B679,1,1),_309_Table2_ColumnLookup,0),FALSE)
+N("309"),
  IF(VALUE(LEFT($A679,3))=310,VLOOKUP(VALUE(MID($B679,2,1)),_310_Table2,MATCH(MID($B679,1,1),_310_Table2_ColumnLookup,0),FALSE)
+N("310"),
  IF(AND(VALUE(LEFT($A679,3))=311,LEN($I679)=4),VLOOKUP($I679,_311_Table2,MATCH($B679,_311_Table2_ColumnLookup,0),FALSE),
  IF(AND(VALUE(LEFT($A679,3))=311,OR($B679="I2",$B679="J2",$B679="K2",$B679="L2")),VLOOKUP('311'!$G$58,_311_Table2,MATCH(MID($B679,1,1),_311_Table2_ColumnLookup,0),FALSE),
  IF(AND(VALUE(LEFT($A679,3))=311,RIGHT($B679,5)="Total"),VLOOKUP('311'!$G$59,_311_Table2,MATCH(MID($B679,1,1),_311_Table2_ColumnLookup,0),FALSE),
  IF(VALUE(LEFT($A679,3))=311,VLOOKUP(VALUE(MID($B679,2,1)),_311_Table2,MATCH(MID($B679,1,1),_311_Table2_ColumnLookup,0),FALSE)
+N("311"),
  IF(AND(VALUE(LEFT($A679,3))=312,LEFT($G679,10)="Unincepted",$B679="G "),VLOOKUP(" ULO",_312_Table2,MATCH('312'!$N$16,_312_Table2_ColumnLookup,0),FALSE),
  IF(AND(VALUE(LEFT($A679,3))=312,LEFT($G679,10)="Unincepted",$B679="O "),VLOOKUP(" ULO",_312_Table2,MATCH('312'!$V$16,_312_Table2_ColumnLookup,0),FALSE),
  IF(AND(VALUE(LEFT($A679,3))=312,LEFT($G679,10)="Unincepted",$B679="Q "),VLOOKUP(" ULO",_312_Table2,MATCH('312'!$X$16,_312_Table2_ColumnLookup,0),FALSE),
  IF(AND(VALUE(LEFT($A679,3))=312,LEFT($G679,10)="Unincepted"),VLOOKUP(" ULO",_312_Table2,MATCH(LEFT($B679,1),_312_Table2_ColumnLookup,0),FALSE),
  IF(AND(VALUE(LEFT($A679,3))=312,LEFT($G679,5)="Total",$B679="G "),VLOOKUP('312'!$F$80,_312_Table2,MATCH('312'!$N$16,_312_Table2_ColumnLookup,0),FALSE),
  IF(AND(VALUE(LEFT($A679,3))=312,LEFT($G679,5)="Total",$B679="O "),VLOOKUP('312'!$F$80,_312_Table2,MATCH('312'!$V$16,_312_Table2_ColumnLookup,0),FALSE),
  IF(AND(VALUE(LEFT($A679,3))=312,LEFT($G679,5)="Total",$B679="Q "),VLOOKUP('312'!$F$80,_312_Table2,MATCH('312'!$X$16,_312_Table2_ColumnLookup,0),FALSE),
  IF(AND(VALUE(LEFT($A679,3))=312,LEFT($G679,5)="Total"),VLOOKUP('312'!$F$80,_312_Table2,MATCH(LEFT($B679,1),_312_Table2_ColumnLookup,0),FALSE),
  IF(AND(VALUE(LEFT($A679,3))=312,LEN($I679)=4,$B679="G"),VLOOKUP($I679,_312_Table2,MATCH('312'!$N$16,_312_Table2_ColumnLookup,0),FALSE),
  IF(AND(VALUE(LEFT($A679,3))=312,LEN($I679)=4,$B679="O"),VLOOKUP($I679,_312_Table2,MATCH('312'!$V$16,_312_Table2_ColumnLookup,0),FALSE),
  IF(AND(VALUE(LEFT($A679,3))=312,LEN($I679)=4,$B679="Q"),VLOOKUP($I679,_312_Table2,MATCH('312'!$X$16,_312_Table2_ColumnLookup,0),FALSE),
  IF(AND(VALUE(LEFT($A679,3))=312,LEN($I679)=4),VLOOKUP($I679,_312_Table2,MATCH(LEFT($B679,1),_312_Table2_ColumnLookup,0),FALSE)
+N("312"),
  IF(VALUE(LEFT($A679,3))=313,VLOOKUP(VALUE(MID($B679,2,1)),_313_Table2,MATCH(MID($B679,1,1),_313_Table2_ColumnLookup,0),FALSE)
+N("313"),
  IF(AND(VALUE(LEFT($A679,3))=314,LEN($B679)=3),VLOOKUP(VALUE(MID($B679,2,2)),_314_Table2,MATCH(MID($B679,1,1),_314_Table2_ColumnLookup,0),FALSE),
  IF(VALUE(LEFT($A679,3))=314,VLOOKUP(VALUE(MID($B679,2,1)),_314_Table2,MATCH(MID($B679,1,1),_314_Table2_ColumnLookup,0),FALSE)
+N("314"),
""))))))))))))))))))))))))</f>
        <v>#NAME?</v>
      </c>
      <c r="F679" s="238" t="e">
        <f>IF(AND(VALUE(LEFT($A679,3))=309,LEN($B679)=3),VLOOKUP(VALUE(MID($B679,2,2)),_309_Table3,MATCH(MID($B679,1,1),_309_Table3_ColumnLookup,0),FALSE),
  IF($C679="309 LCR SummaryA",OneYearSCR,IF($C679="309 LCR SummaryB",UltimateSCR,IF(VALUE(LEFT($A679,3))=309,VLOOKUP(VALUE(MID($B679,2,1)),_309_Table3,MATCH(MID($B679,1,1),_309_Table3_ColumnLookup,0),FALSE)
+N("309"),
  IF(VALUE(LEFT($A679,3))=310,VLOOKUP(VALUE(MID($B679,2,1)),_310_Table3,MATCH(MID($B679,1,1),_310_Table3_ColumnLookup,0),FALSE)
+N("310"),
  IF(AND(VALUE(LEFT($A679,3))=311,LEN($I679)=4),VLOOKUP($I679,_311_Table3,MATCH($B679,_311_Table3_ColumnLookup,0),FALSE),
  IF(AND(VALUE(LEFT($A679,3))=311,OR($B679="I2",$B679="J2",$B679="K2",$B679="L2")),VLOOKUP('311'!$G$58,_311_Table3,MATCH(MID($B679,1,1),_311_Table3_ColumnLookup,0),FALSE),
  IF(AND(VALUE(LEFT($A679,3))=311,RIGHT($B679,5)="Total"),VLOOKUP('311'!$G$59,_311_Table3,MATCH(MID($B679,1,1),_311_Table3_ColumnLookup,0),FALSE),
  IF(VALUE(LEFT($A679,3))=311,VLOOKUP(VALUE(MID($B679,2,1)),_311_Table3,MATCH(MID($B679,1,1),_311_Table3_ColumnLookup,0),FALSE)
+N("311"),
  IF(AND(VALUE(LEFT($A679,3))=312,LEFT($G679,10)="Unincepted",$B679="G "),VLOOKUP(" ULO",_312_Table3,MATCH('312'!$N$16,_312_Table3_ColumnLookup,0),FALSE),
  IF(AND(VALUE(LEFT($A679,3))=312,LEFT($G679,10)="Unincepted",$B679="O "),VLOOKUP(" ULO",_312_Table3,MATCH('312'!$V$16,_312_Table3_ColumnLookup,0),FALSE),
  IF(AND(VALUE(LEFT($A679,3))=312,LEFT($G679,10)="Unincepted",$B679="Q "),VLOOKUP(" ULO",_312_Table3,MATCH('312'!$X$16,_312_Table3_ColumnLookup,0),FALSE),
  IF(AND(VALUE(LEFT($A679,3))=312,LEFT($G679,10)="Unincepted"),VLOOKUP(" ULO",_312_Table3,MATCH(LEFT($B679,1),_312_Table3_ColumnLookup,0),FALSE),
  IF(AND(VALUE(LEFT($A679,3))=312,LEFT($G679,5)="Total",$B679="G "),VLOOKUP('312'!$F$80,_312_Table3,MATCH('312'!$N$16,_312_Table3_ColumnLookup,0),FALSE),
  IF(AND(VALUE(LEFT($A679,3))=312,LEFT($G679,5)="Total",$B679="O "),VLOOKUP('312'!$F$80,_312_Table3,MATCH('312'!$V$16,_312_Table3_ColumnLookup,0),FALSE),
  IF(AND(VALUE(LEFT($A679,3))=312,LEFT($G679,5)="Total",$B679="Q "),VLOOKUP('312'!$F$80,_312_Table3,MATCH('312'!$X$16,_312_Table3_ColumnLookup,0),FALSE),
  IF(AND(VALUE(LEFT($A679,3))=312,LEFT($G679,5)="Total"),VLOOKUP('312'!$F$80,_312_Table3,MATCH(LEFT($B679,1),_312_Table3_ColumnLookup,0),FALSE),
  IF(AND(VALUE(LEFT($A679,3))=312,LEN($I679)=4,$B679="G"),VLOOKUP($I679,_312_Table3,MATCH('312'!$N$16,_312_Table3_ColumnLookup,0),FALSE),
  IF(AND(VALUE(LEFT($A679,3))=312,LEN($I679)=4,$B679="O"),VLOOKUP($I679,_312_Table3,MATCH('312'!$V$16,_312_Table3_ColumnLookup,0),FALSE),
  IF(AND(VALUE(LEFT($A679,3))=312,LEN($I679)=4,$B679="Q"),VLOOKUP($I679,_312_Table3,MATCH('312'!$X$16,_312_Table3_ColumnLookup,0),FALSE),
  IF(AND(VALUE(LEFT($A679,3))=312,LEN($I679)=4),VLOOKUP($I679,_312_Table3,MATCH(LEFT($B679,1),_312_Table3_ColumnLookup,0),FALSE)
+N("312"),
  IF(VALUE(LEFT($A679,3))=313,VLOOKUP(VALUE(MID($B679,2,1)),_313_Table3,MATCH(MID($B679,1,1),_313_Table3_ColumnLookup,0),FALSE)
+N("313"),
  IF(AND(VALUE(LEFT($A679,3))=314,LEN($B679)=3),VLOOKUP(VALUE(MID($B679,2,2)),_314_Table3,MATCH(MID($B679,1,1),_314_Table3_ColumnLookup,0),FALSE),
  IF(VALUE(LEFT($A679,3))=314,VLOOKUP(VALUE(MID($B679,2,1)),_314_Table3,MATCH(MID($B679,1,1),_314_Table3_ColumnLookup,0),FALSE)
+N("314"),
""))))))))))))))))))))))))</f>
        <v>#NAME?</v>
      </c>
      <c r="G679" s="266" t="s">
        <v>1158</v>
      </c>
      <c r="H679" s="321">
        <f>IFERROR(
IF(ISERROR($D679)=FALSE,$D679,IF(ISERROR($E679)=FALSE,$E679,IF(ISERROR($F679)=FALSE,$F679
+N("012 checkboxes"),
IF(
IF(OR(LEFT($A679,9)="Syndicate",LEFT($A679,12)="NewSyndicate"),VLOOKUP($A679,'012'!$J:$ZW,MATCH("Link to button",'012'!$J$1:$ZW$1,0),0)
+N("309 checkbox"),
IF($C679="309 LCR Summary0",VLOOKUP("Notes990",'309'!$P:$ZZ,MATCH("Link to button",'309'!$P$1:$ZZ$1,0),0)
+N("313 checkboxes"),
IF($C679="313 Financial Information0LcmVsScr",IF($C679="309 LCR Summary0",VLOOKUP("LcmVsScr",'309'!$N:$ZZ,MATCH("Link to button",'309'!$N$1:$ZZ$1,0),0),
IF($C679="313 Financial Information0LcrDocAttached",IF($C679="309 LCR Summary0",VLOOKUP("LcrDocAttached",'309'!$N:$ZZ,MATCH("Link to button",'309'!$N$1:$ZZ$1,0),
0)))))))=1,TRUE,FALSE)
))),"")</f>
        <v>0</v>
      </c>
      <c r="I679" s="266">
        <v>2017</v>
      </c>
    </row>
    <row r="680" spans="1:9" s="266" customFormat="1">
      <c r="A680" s="237" t="str">
        <f>VLOOKUP($G680,CSVLookups!$B:$R,MATCH(A$1,CSVLookups!$B$1:$R$1,0),FALSE)</f>
        <v>312 Projected Solvency II Technical Provisions at Time Zero</v>
      </c>
      <c r="B680" s="237" t="str">
        <f>VLOOKUP($G680,CSVLookups!$B:$R,MATCH(B$1,CSVLookups!$B$1:$R$1,0),FALSE)</f>
        <v>N</v>
      </c>
      <c r="C680" s="238" t="str">
        <f t="shared" si="11"/>
        <v>312 Projected Solvency II Technical Provisions at Time ZeroN2017</v>
      </c>
      <c r="D680" s="238">
        <f>IF(AND(VALUE(LEFT($A680,3))=309,LEN($B680)=3),VLOOKUP(VALUE(MID($B680,2,2)),_309_Table1,MATCH(MID($B680,1,1),_309_Table1_ColumnLookup,0),FALSE),
  IF($C680="309 LCR SummaryA",OneYearSCR,IF($C680="309 LCR SummaryB",UltimateSCR,IF(VALUE(LEFT($A680,3))=309,VLOOKUP(VALUE(MID($B680,2,1)),_309_Table1,MATCH(MID($B680,1,1),_309_Table1_ColumnLookup,0),FALSE)
+N("309"),
  IF(VALUE(LEFT($A680,3))=310,VLOOKUP(VALUE(MID($B680,2,1)),_310_Table1,MATCH(MID($B680,1,1),_310_Table1_ColumnLookup,0),FALSE)
+N("310"),
  IF(AND(VALUE(LEFT($A680,3))=311,LEN($I680)=4),VLOOKUP($I680,_311_Table1,MATCH($B680,_311_Table1_ColumnLookup,0),FALSE),
  IF(AND(VALUE(LEFT($A680,3))=311,OR($B680="I2",$B680="J2",$B680="K2",$B680="L2")),VLOOKUP('311'!$G$58,_311_Table1,MATCH(MID($B680,1,1),_311_Table1_ColumnLookup,0),FALSE),
  IF(AND(VALUE(LEFT($A680,3))=311,RIGHT($B680,5)="Total"),VLOOKUP('311'!$G$59,_311_Table1,MATCH(MID($B680,1,1),_311_Table1_ColumnLookup,0),FALSE),
  IF(VALUE(LEFT($A680,3))=311,VLOOKUP(VALUE(MID($B680,2,1)),_311_Table1,MATCH(MID($B680,1,1),_311_Table1_ColumnLookup,0),FALSE)
+N("311"),
  IF(AND(VALUE(LEFT($A680,3))=312,LEFT($G680,10)="Unincepted",$B680="G "),VLOOKUP(" ULO",_312_Table1,MATCH('312'!$N$16,_312_Table1_ColumnLookup,0),FALSE),
  IF(AND(VALUE(LEFT($A680,3))=312,LEFT($G680,10)="Unincepted",$B680="O "),VLOOKUP(" ULO",_312_Table1,MATCH('312'!$V$16,_312_Table1_ColumnLookup,0),FALSE),
  IF(AND(VALUE(LEFT($A680,3))=312,LEFT($G680,10)="Unincepted",$B680="Q "),VLOOKUP(" ULO",_312_Table1,MATCH('312'!$X$16,_312_Table1_ColumnLookup,0),FALSE),
  IF(AND(VALUE(LEFT($A680,3))=312,LEFT($G680,10)="Unincepted"),VLOOKUP(" ULO",_312_Table1,MATCH(LEFT($B680,1),_312_Table1_ColumnLookup,0),FALSE),
  IF(AND(VALUE(LEFT($A680,3))=312,LEFT($G680,5)="Total",$B680="G "),VLOOKUP('312'!$F$80,_312_Table1,MATCH('312'!$N$16,_312_Table1_ColumnLookup,0),FALSE),
  IF(AND(VALUE(LEFT($A680,3))=312,LEFT($G680,5)="Total",$B680="O "),VLOOKUP('312'!$F$80,_312_Table1,MATCH('312'!$V$16,_312_Table1_ColumnLookup,0),FALSE),
  IF(AND(VALUE(LEFT($A680,3))=312,LEFT($G680,5)="Total",$B680="Q "),VLOOKUP('312'!$F$80,_312_Table1,MATCH('312'!$X$16,_312_Table1_ColumnLookup,0),FALSE),
  IF(AND(VALUE(LEFT($A680,3))=312,LEFT($G680,5)="Total"),VLOOKUP('312'!$F$80,_312_Table1,MATCH(LEFT($B680,1),_312_Table1_ColumnLookup,0),FALSE),
  IF(AND(VALUE(LEFT($A680,3))=312,LEN($I680)=4,$B680="G"),VLOOKUP($I680,_312_Table1,MATCH('312'!$N$16,_312_Table1_ColumnLookup,0),FALSE),
  IF(AND(VALUE(LEFT($A680,3))=312,LEN($I680)=4,$B680="O"),VLOOKUP($I680,_312_Table1,MATCH('312'!$V$16,_312_Table1_ColumnLookup,0),FALSE),
  IF(AND(VALUE(LEFT($A680,3))=312,LEN($I680)=4,$B680="Q"),VLOOKUP($I680,_312_Table1,MATCH('312'!$X$16,_312_Table1_ColumnLookup,0),FALSE),
  IF(AND(VALUE(LEFT($A680,3))=312,LEN($I680)=4),VLOOKUP($I680,_312_Table1,MATCH(LEFT($B680,1),_312_Table1_ColumnLookup,0),FALSE)
+N("312"),
  IF(VALUE(LEFT($A680,3))=313,VLOOKUP(VALUE(MID($B680,2,1)),_313_Table1,MATCH(MID($B680,1,1),_313_Table1_ColumnLookup,0),FALSE)
+N("313"),
  IF(AND(VALUE(LEFT($A680,3))=314,LEN($B680)=3),VLOOKUP(VALUE(MID($B680,2,2)),_314_Table1,MATCH(MID($B680,1,1),_314_Table1_ColumnLookup,0),FALSE),
  IF(VALUE(LEFT($A680,3))=314,VLOOKUP(VALUE(MID($B680,2,1)),_314_Table1,MATCH(MID($B680,1,1),_314_Table1_ColumnLookup,0),FALSE)
+N("314"),
""))))))))))))))))))))))))</f>
        <v>0</v>
      </c>
      <c r="E680" s="238" t="e">
        <f>IF(AND(VALUE(LEFT($A680,3))=309,LEN($B680)=3),VLOOKUP(VALUE(MID($B680,2,2)),_309_Table2,MATCH(MID($B680,1,1),_309_Table2_ColumnLookup,0),FALSE),
  IF($C680="309 LCR SummaryA",OneYearSCR,IF($C680="309 LCR SummaryB",UltimateSCR,IF(VALUE(LEFT($A680,3))=309,VLOOKUP(VALUE(MID($B680,2,1)),_309_Table2,MATCH(MID($B680,1,1),_309_Table2_ColumnLookup,0),FALSE)
+N("309"),
  IF(VALUE(LEFT($A680,3))=310,VLOOKUP(VALUE(MID($B680,2,1)),_310_Table2,MATCH(MID($B680,1,1),_310_Table2_ColumnLookup,0),FALSE)
+N("310"),
  IF(AND(VALUE(LEFT($A680,3))=311,LEN($I680)=4),VLOOKUP($I680,_311_Table2,MATCH($B680,_311_Table2_ColumnLookup,0),FALSE),
  IF(AND(VALUE(LEFT($A680,3))=311,OR($B680="I2",$B680="J2",$B680="K2",$B680="L2")),VLOOKUP('311'!$G$58,_311_Table2,MATCH(MID($B680,1,1),_311_Table2_ColumnLookup,0),FALSE),
  IF(AND(VALUE(LEFT($A680,3))=311,RIGHT($B680,5)="Total"),VLOOKUP('311'!$G$59,_311_Table2,MATCH(MID($B680,1,1),_311_Table2_ColumnLookup,0),FALSE),
  IF(VALUE(LEFT($A680,3))=311,VLOOKUP(VALUE(MID($B680,2,1)),_311_Table2,MATCH(MID($B680,1,1),_311_Table2_ColumnLookup,0),FALSE)
+N("311"),
  IF(AND(VALUE(LEFT($A680,3))=312,LEFT($G680,10)="Unincepted",$B680="G "),VLOOKUP(" ULO",_312_Table2,MATCH('312'!$N$16,_312_Table2_ColumnLookup,0),FALSE),
  IF(AND(VALUE(LEFT($A680,3))=312,LEFT($G680,10)="Unincepted",$B680="O "),VLOOKUP(" ULO",_312_Table2,MATCH('312'!$V$16,_312_Table2_ColumnLookup,0),FALSE),
  IF(AND(VALUE(LEFT($A680,3))=312,LEFT($G680,10)="Unincepted",$B680="Q "),VLOOKUP(" ULO",_312_Table2,MATCH('312'!$X$16,_312_Table2_ColumnLookup,0),FALSE),
  IF(AND(VALUE(LEFT($A680,3))=312,LEFT($G680,10)="Unincepted"),VLOOKUP(" ULO",_312_Table2,MATCH(LEFT($B680,1),_312_Table2_ColumnLookup,0),FALSE),
  IF(AND(VALUE(LEFT($A680,3))=312,LEFT($G680,5)="Total",$B680="G "),VLOOKUP('312'!$F$80,_312_Table2,MATCH('312'!$N$16,_312_Table2_ColumnLookup,0),FALSE),
  IF(AND(VALUE(LEFT($A680,3))=312,LEFT($G680,5)="Total",$B680="O "),VLOOKUP('312'!$F$80,_312_Table2,MATCH('312'!$V$16,_312_Table2_ColumnLookup,0),FALSE),
  IF(AND(VALUE(LEFT($A680,3))=312,LEFT($G680,5)="Total",$B680="Q "),VLOOKUP('312'!$F$80,_312_Table2,MATCH('312'!$X$16,_312_Table2_ColumnLookup,0),FALSE),
  IF(AND(VALUE(LEFT($A680,3))=312,LEFT($G680,5)="Total"),VLOOKUP('312'!$F$80,_312_Table2,MATCH(LEFT($B680,1),_312_Table2_ColumnLookup,0),FALSE),
  IF(AND(VALUE(LEFT($A680,3))=312,LEN($I680)=4,$B680="G"),VLOOKUP($I680,_312_Table2,MATCH('312'!$N$16,_312_Table2_ColumnLookup,0),FALSE),
  IF(AND(VALUE(LEFT($A680,3))=312,LEN($I680)=4,$B680="O"),VLOOKUP($I680,_312_Table2,MATCH('312'!$V$16,_312_Table2_ColumnLookup,0),FALSE),
  IF(AND(VALUE(LEFT($A680,3))=312,LEN($I680)=4,$B680="Q"),VLOOKUP($I680,_312_Table2,MATCH('312'!$X$16,_312_Table2_ColumnLookup,0),FALSE),
  IF(AND(VALUE(LEFT($A680,3))=312,LEN($I680)=4),VLOOKUP($I680,_312_Table2,MATCH(LEFT($B680,1),_312_Table2_ColumnLookup,0),FALSE)
+N("312"),
  IF(VALUE(LEFT($A680,3))=313,VLOOKUP(VALUE(MID($B680,2,1)),_313_Table2,MATCH(MID($B680,1,1),_313_Table2_ColumnLookup,0),FALSE)
+N("313"),
  IF(AND(VALUE(LEFT($A680,3))=314,LEN($B680)=3),VLOOKUP(VALUE(MID($B680,2,2)),_314_Table2,MATCH(MID($B680,1,1),_314_Table2_ColumnLookup,0),FALSE),
  IF(VALUE(LEFT($A680,3))=314,VLOOKUP(VALUE(MID($B680,2,1)),_314_Table2,MATCH(MID($B680,1,1),_314_Table2_ColumnLookup,0),FALSE)
+N("314"),
""))))))))))))))))))))))))</f>
        <v>#NAME?</v>
      </c>
      <c r="F680" s="238" t="e">
        <f>IF(AND(VALUE(LEFT($A680,3))=309,LEN($B680)=3),VLOOKUP(VALUE(MID($B680,2,2)),_309_Table3,MATCH(MID($B680,1,1),_309_Table3_ColumnLookup,0),FALSE),
  IF($C680="309 LCR SummaryA",OneYearSCR,IF($C680="309 LCR SummaryB",UltimateSCR,IF(VALUE(LEFT($A680,3))=309,VLOOKUP(VALUE(MID($B680,2,1)),_309_Table3,MATCH(MID($B680,1,1),_309_Table3_ColumnLookup,0),FALSE)
+N("309"),
  IF(VALUE(LEFT($A680,3))=310,VLOOKUP(VALUE(MID($B680,2,1)),_310_Table3,MATCH(MID($B680,1,1),_310_Table3_ColumnLookup,0),FALSE)
+N("310"),
  IF(AND(VALUE(LEFT($A680,3))=311,LEN($I680)=4),VLOOKUP($I680,_311_Table3,MATCH($B680,_311_Table3_ColumnLookup,0),FALSE),
  IF(AND(VALUE(LEFT($A680,3))=311,OR($B680="I2",$B680="J2",$B680="K2",$B680="L2")),VLOOKUP('311'!$G$58,_311_Table3,MATCH(MID($B680,1,1),_311_Table3_ColumnLookup,0),FALSE),
  IF(AND(VALUE(LEFT($A680,3))=311,RIGHT($B680,5)="Total"),VLOOKUP('311'!$G$59,_311_Table3,MATCH(MID($B680,1,1),_311_Table3_ColumnLookup,0),FALSE),
  IF(VALUE(LEFT($A680,3))=311,VLOOKUP(VALUE(MID($B680,2,1)),_311_Table3,MATCH(MID($B680,1,1),_311_Table3_ColumnLookup,0),FALSE)
+N("311"),
  IF(AND(VALUE(LEFT($A680,3))=312,LEFT($G680,10)="Unincepted",$B680="G "),VLOOKUP(" ULO",_312_Table3,MATCH('312'!$N$16,_312_Table3_ColumnLookup,0),FALSE),
  IF(AND(VALUE(LEFT($A680,3))=312,LEFT($G680,10)="Unincepted",$B680="O "),VLOOKUP(" ULO",_312_Table3,MATCH('312'!$V$16,_312_Table3_ColumnLookup,0),FALSE),
  IF(AND(VALUE(LEFT($A680,3))=312,LEFT($G680,10)="Unincepted",$B680="Q "),VLOOKUP(" ULO",_312_Table3,MATCH('312'!$X$16,_312_Table3_ColumnLookup,0),FALSE),
  IF(AND(VALUE(LEFT($A680,3))=312,LEFT($G680,10)="Unincepted"),VLOOKUP(" ULO",_312_Table3,MATCH(LEFT($B680,1),_312_Table3_ColumnLookup,0),FALSE),
  IF(AND(VALUE(LEFT($A680,3))=312,LEFT($G680,5)="Total",$B680="G "),VLOOKUP('312'!$F$80,_312_Table3,MATCH('312'!$N$16,_312_Table3_ColumnLookup,0),FALSE),
  IF(AND(VALUE(LEFT($A680,3))=312,LEFT($G680,5)="Total",$B680="O "),VLOOKUP('312'!$F$80,_312_Table3,MATCH('312'!$V$16,_312_Table3_ColumnLookup,0),FALSE),
  IF(AND(VALUE(LEFT($A680,3))=312,LEFT($G680,5)="Total",$B680="Q "),VLOOKUP('312'!$F$80,_312_Table3,MATCH('312'!$X$16,_312_Table3_ColumnLookup,0),FALSE),
  IF(AND(VALUE(LEFT($A680,3))=312,LEFT($G680,5)="Total"),VLOOKUP('312'!$F$80,_312_Table3,MATCH(LEFT($B680,1),_312_Table3_ColumnLookup,0),FALSE),
  IF(AND(VALUE(LEFT($A680,3))=312,LEN($I680)=4,$B680="G"),VLOOKUP($I680,_312_Table3,MATCH('312'!$N$16,_312_Table3_ColumnLookup,0),FALSE),
  IF(AND(VALUE(LEFT($A680,3))=312,LEN($I680)=4,$B680="O"),VLOOKUP($I680,_312_Table3,MATCH('312'!$V$16,_312_Table3_ColumnLookup,0),FALSE),
  IF(AND(VALUE(LEFT($A680,3))=312,LEN($I680)=4,$B680="Q"),VLOOKUP($I680,_312_Table3,MATCH('312'!$X$16,_312_Table3_ColumnLookup,0),FALSE),
  IF(AND(VALUE(LEFT($A680,3))=312,LEN($I680)=4),VLOOKUP($I680,_312_Table3,MATCH(LEFT($B680,1),_312_Table3_ColumnLookup,0),FALSE)
+N("312"),
  IF(VALUE(LEFT($A680,3))=313,VLOOKUP(VALUE(MID($B680,2,1)),_313_Table3,MATCH(MID($B680,1,1),_313_Table3_ColumnLookup,0),FALSE)
+N("313"),
  IF(AND(VALUE(LEFT($A680,3))=314,LEN($B680)=3),VLOOKUP(VALUE(MID($B680,2,2)),_314_Table3,MATCH(MID($B680,1,1),_314_Table3_ColumnLookup,0),FALSE),
  IF(VALUE(LEFT($A680,3))=314,VLOOKUP(VALUE(MID($B680,2,1)),_314_Table3,MATCH(MID($B680,1,1),_314_Table3_ColumnLookup,0),FALSE)
+N("314"),
""))))))))))))))))))))))))</f>
        <v>#NAME?</v>
      </c>
      <c r="G680" s="266" t="s">
        <v>1160</v>
      </c>
      <c r="H680" s="321">
        <f>IFERROR(
IF(ISERROR($D680)=FALSE,$D680,IF(ISERROR($E680)=FALSE,$E680,IF(ISERROR($F680)=FALSE,$F680
+N("012 checkboxes"),
IF(
IF(OR(LEFT($A680,9)="Syndicate",LEFT($A680,12)="NewSyndicate"),VLOOKUP($A680,'012'!$J:$ZW,MATCH("Link to button",'012'!$J$1:$ZW$1,0),0)
+N("309 checkbox"),
IF($C680="309 LCR Summary0",VLOOKUP("Notes990",'309'!$P:$ZZ,MATCH("Link to button",'309'!$P$1:$ZZ$1,0),0)
+N("313 checkboxes"),
IF($C680="313 Financial Information0LcmVsScr",IF($C680="309 LCR Summary0",VLOOKUP("LcmVsScr",'309'!$N:$ZZ,MATCH("Link to button",'309'!$N$1:$ZZ$1,0),0),
IF($C680="313 Financial Information0LcrDocAttached",IF($C680="309 LCR Summary0",VLOOKUP("LcrDocAttached",'309'!$N:$ZZ,MATCH("Link to button",'309'!$N$1:$ZZ$1,0),
0)))))))=1,TRUE,FALSE)
))),"")</f>
        <v>0</v>
      </c>
      <c r="I680" s="266">
        <v>2017</v>
      </c>
    </row>
    <row r="681" spans="1:9" s="266" customFormat="1">
      <c r="A681" s="237" t="str">
        <f>VLOOKUP($G681,CSVLookups!$B:$R,MATCH(A$1,CSVLookups!$B$1:$R$1,0),FALSE)</f>
        <v>312 Projected Solvency II Technical Provisions at Time Zero</v>
      </c>
      <c r="B681" s="237" t="str">
        <f>VLOOKUP($G681,CSVLookups!$B:$R,MATCH(B$1,CSVLookups!$B$1:$R$1,0),FALSE)</f>
        <v>O</v>
      </c>
      <c r="C681" s="238" t="str">
        <f t="shared" si="11"/>
        <v>312 Projected Solvency II Technical Provisions at Time ZeroO2017</v>
      </c>
      <c r="D681" s="238">
        <f>IF(AND(VALUE(LEFT($A681,3))=309,LEN($B681)=3),VLOOKUP(VALUE(MID($B681,2,2)),_309_Table1,MATCH(MID($B681,1,1),_309_Table1_ColumnLookup,0),FALSE),
  IF($C681="309 LCR SummaryA",OneYearSCR,IF($C681="309 LCR SummaryB",UltimateSCR,IF(VALUE(LEFT($A681,3))=309,VLOOKUP(VALUE(MID($B681,2,1)),_309_Table1,MATCH(MID($B681,1,1),_309_Table1_ColumnLookup,0),FALSE)
+N("309"),
  IF(VALUE(LEFT($A681,3))=310,VLOOKUP(VALUE(MID($B681,2,1)),_310_Table1,MATCH(MID($B681,1,1),_310_Table1_ColumnLookup,0),FALSE)
+N("310"),
  IF(AND(VALUE(LEFT($A681,3))=311,LEN($I681)=4),VLOOKUP($I681,_311_Table1,MATCH($B681,_311_Table1_ColumnLookup,0),FALSE),
  IF(AND(VALUE(LEFT($A681,3))=311,OR($B681="I2",$B681="J2",$B681="K2",$B681="L2")),VLOOKUP('311'!$G$58,_311_Table1,MATCH(MID($B681,1,1),_311_Table1_ColumnLookup,0),FALSE),
  IF(AND(VALUE(LEFT($A681,3))=311,RIGHT($B681,5)="Total"),VLOOKUP('311'!$G$59,_311_Table1,MATCH(MID($B681,1,1),_311_Table1_ColumnLookup,0),FALSE),
  IF(VALUE(LEFT($A681,3))=311,VLOOKUP(VALUE(MID($B681,2,1)),_311_Table1,MATCH(MID($B681,1,1),_311_Table1_ColumnLookup,0),FALSE)
+N("311"),
  IF(AND(VALUE(LEFT($A681,3))=312,LEFT($G681,10)="Unincepted",$B681="G "),VLOOKUP(" ULO",_312_Table1,MATCH('312'!$N$16,_312_Table1_ColumnLookup,0),FALSE),
  IF(AND(VALUE(LEFT($A681,3))=312,LEFT($G681,10)="Unincepted",$B681="O "),VLOOKUP(" ULO",_312_Table1,MATCH('312'!$V$16,_312_Table1_ColumnLookup,0),FALSE),
  IF(AND(VALUE(LEFT($A681,3))=312,LEFT($G681,10)="Unincepted",$B681="Q "),VLOOKUP(" ULO",_312_Table1,MATCH('312'!$X$16,_312_Table1_ColumnLookup,0),FALSE),
  IF(AND(VALUE(LEFT($A681,3))=312,LEFT($G681,10)="Unincepted"),VLOOKUP(" ULO",_312_Table1,MATCH(LEFT($B681,1),_312_Table1_ColumnLookup,0),FALSE),
  IF(AND(VALUE(LEFT($A681,3))=312,LEFT($G681,5)="Total",$B681="G "),VLOOKUP('312'!$F$80,_312_Table1,MATCH('312'!$N$16,_312_Table1_ColumnLookup,0),FALSE),
  IF(AND(VALUE(LEFT($A681,3))=312,LEFT($G681,5)="Total",$B681="O "),VLOOKUP('312'!$F$80,_312_Table1,MATCH('312'!$V$16,_312_Table1_ColumnLookup,0),FALSE),
  IF(AND(VALUE(LEFT($A681,3))=312,LEFT($G681,5)="Total",$B681="Q "),VLOOKUP('312'!$F$80,_312_Table1,MATCH('312'!$X$16,_312_Table1_ColumnLookup,0),FALSE),
  IF(AND(VALUE(LEFT($A681,3))=312,LEFT($G681,5)="Total"),VLOOKUP('312'!$F$80,_312_Table1,MATCH(LEFT($B681,1),_312_Table1_ColumnLookup,0),FALSE),
  IF(AND(VALUE(LEFT($A681,3))=312,LEN($I681)=4,$B681="G"),VLOOKUP($I681,_312_Table1,MATCH('312'!$N$16,_312_Table1_ColumnLookup,0),FALSE),
  IF(AND(VALUE(LEFT($A681,3))=312,LEN($I681)=4,$B681="O"),VLOOKUP($I681,_312_Table1,MATCH('312'!$V$16,_312_Table1_ColumnLookup,0),FALSE),
  IF(AND(VALUE(LEFT($A681,3))=312,LEN($I681)=4,$B681="Q"),VLOOKUP($I681,_312_Table1,MATCH('312'!$X$16,_312_Table1_ColumnLookup,0),FALSE),
  IF(AND(VALUE(LEFT($A681,3))=312,LEN($I681)=4),VLOOKUP($I681,_312_Table1,MATCH(LEFT($B681,1),_312_Table1_ColumnLookup,0),FALSE)
+N("312"),
  IF(VALUE(LEFT($A681,3))=313,VLOOKUP(VALUE(MID($B681,2,1)),_313_Table1,MATCH(MID($B681,1,1),_313_Table1_ColumnLookup,0),FALSE)
+N("313"),
  IF(AND(VALUE(LEFT($A681,3))=314,LEN($B681)=3),VLOOKUP(VALUE(MID($B681,2,2)),_314_Table1,MATCH(MID($B681,1,1),_314_Table1_ColumnLookup,0),FALSE),
  IF(VALUE(LEFT($A681,3))=314,VLOOKUP(VALUE(MID($B681,2,1)),_314_Table1,MATCH(MID($B681,1,1),_314_Table1_ColumnLookup,0),FALSE)
+N("314"),
""))))))))))))))))))))))))</f>
        <v>0</v>
      </c>
      <c r="E681" s="238" t="e">
        <f>IF(AND(VALUE(LEFT($A681,3))=309,LEN($B681)=3),VLOOKUP(VALUE(MID($B681,2,2)),_309_Table2,MATCH(MID($B681,1,1),_309_Table2_ColumnLookup,0),FALSE),
  IF($C681="309 LCR SummaryA",OneYearSCR,IF($C681="309 LCR SummaryB",UltimateSCR,IF(VALUE(LEFT($A681,3))=309,VLOOKUP(VALUE(MID($B681,2,1)),_309_Table2,MATCH(MID($B681,1,1),_309_Table2_ColumnLookup,0),FALSE)
+N("309"),
  IF(VALUE(LEFT($A681,3))=310,VLOOKUP(VALUE(MID($B681,2,1)),_310_Table2,MATCH(MID($B681,1,1),_310_Table2_ColumnLookup,0),FALSE)
+N("310"),
  IF(AND(VALUE(LEFT($A681,3))=311,LEN($I681)=4),VLOOKUP($I681,_311_Table2,MATCH($B681,_311_Table2_ColumnLookup,0),FALSE),
  IF(AND(VALUE(LEFT($A681,3))=311,OR($B681="I2",$B681="J2",$B681="K2",$B681="L2")),VLOOKUP('311'!$G$58,_311_Table2,MATCH(MID($B681,1,1),_311_Table2_ColumnLookup,0),FALSE),
  IF(AND(VALUE(LEFT($A681,3))=311,RIGHT($B681,5)="Total"),VLOOKUP('311'!$G$59,_311_Table2,MATCH(MID($B681,1,1),_311_Table2_ColumnLookup,0),FALSE),
  IF(VALUE(LEFT($A681,3))=311,VLOOKUP(VALUE(MID($B681,2,1)),_311_Table2,MATCH(MID($B681,1,1),_311_Table2_ColumnLookup,0),FALSE)
+N("311"),
  IF(AND(VALUE(LEFT($A681,3))=312,LEFT($G681,10)="Unincepted",$B681="G "),VLOOKUP(" ULO",_312_Table2,MATCH('312'!$N$16,_312_Table2_ColumnLookup,0),FALSE),
  IF(AND(VALUE(LEFT($A681,3))=312,LEFT($G681,10)="Unincepted",$B681="O "),VLOOKUP(" ULO",_312_Table2,MATCH('312'!$V$16,_312_Table2_ColumnLookup,0),FALSE),
  IF(AND(VALUE(LEFT($A681,3))=312,LEFT($G681,10)="Unincepted",$B681="Q "),VLOOKUP(" ULO",_312_Table2,MATCH('312'!$X$16,_312_Table2_ColumnLookup,0),FALSE),
  IF(AND(VALUE(LEFT($A681,3))=312,LEFT($G681,10)="Unincepted"),VLOOKUP(" ULO",_312_Table2,MATCH(LEFT($B681,1),_312_Table2_ColumnLookup,0),FALSE),
  IF(AND(VALUE(LEFT($A681,3))=312,LEFT($G681,5)="Total",$B681="G "),VLOOKUP('312'!$F$80,_312_Table2,MATCH('312'!$N$16,_312_Table2_ColumnLookup,0),FALSE),
  IF(AND(VALUE(LEFT($A681,3))=312,LEFT($G681,5)="Total",$B681="O "),VLOOKUP('312'!$F$80,_312_Table2,MATCH('312'!$V$16,_312_Table2_ColumnLookup,0),FALSE),
  IF(AND(VALUE(LEFT($A681,3))=312,LEFT($G681,5)="Total",$B681="Q "),VLOOKUP('312'!$F$80,_312_Table2,MATCH('312'!$X$16,_312_Table2_ColumnLookup,0),FALSE),
  IF(AND(VALUE(LEFT($A681,3))=312,LEFT($G681,5)="Total"),VLOOKUP('312'!$F$80,_312_Table2,MATCH(LEFT($B681,1),_312_Table2_ColumnLookup,0),FALSE),
  IF(AND(VALUE(LEFT($A681,3))=312,LEN($I681)=4,$B681="G"),VLOOKUP($I681,_312_Table2,MATCH('312'!$N$16,_312_Table2_ColumnLookup,0),FALSE),
  IF(AND(VALUE(LEFT($A681,3))=312,LEN($I681)=4,$B681="O"),VLOOKUP($I681,_312_Table2,MATCH('312'!$V$16,_312_Table2_ColumnLookup,0),FALSE),
  IF(AND(VALUE(LEFT($A681,3))=312,LEN($I681)=4,$B681="Q"),VLOOKUP($I681,_312_Table2,MATCH('312'!$X$16,_312_Table2_ColumnLookup,0),FALSE),
  IF(AND(VALUE(LEFT($A681,3))=312,LEN($I681)=4),VLOOKUP($I681,_312_Table2,MATCH(LEFT($B681,1),_312_Table2_ColumnLookup,0),FALSE)
+N("312"),
  IF(VALUE(LEFT($A681,3))=313,VLOOKUP(VALUE(MID($B681,2,1)),_313_Table2,MATCH(MID($B681,1,1),_313_Table2_ColumnLookup,0),FALSE)
+N("313"),
  IF(AND(VALUE(LEFT($A681,3))=314,LEN($B681)=3),VLOOKUP(VALUE(MID($B681,2,2)),_314_Table2,MATCH(MID($B681,1,1),_314_Table2_ColumnLookup,0),FALSE),
  IF(VALUE(LEFT($A681,3))=314,VLOOKUP(VALUE(MID($B681,2,1)),_314_Table2,MATCH(MID($B681,1,1),_314_Table2_ColumnLookup,0),FALSE)
+N("314"),
""))))))))))))))))))))))))</f>
        <v>#NAME?</v>
      </c>
      <c r="F681" s="238" t="e">
        <f>IF(AND(VALUE(LEFT($A681,3))=309,LEN($B681)=3),VLOOKUP(VALUE(MID($B681,2,2)),_309_Table3,MATCH(MID($B681,1,1),_309_Table3_ColumnLookup,0),FALSE),
  IF($C681="309 LCR SummaryA",OneYearSCR,IF($C681="309 LCR SummaryB",UltimateSCR,IF(VALUE(LEFT($A681,3))=309,VLOOKUP(VALUE(MID($B681,2,1)),_309_Table3,MATCH(MID($B681,1,1),_309_Table3_ColumnLookup,0),FALSE)
+N("309"),
  IF(VALUE(LEFT($A681,3))=310,VLOOKUP(VALUE(MID($B681,2,1)),_310_Table3,MATCH(MID($B681,1,1),_310_Table3_ColumnLookup,0),FALSE)
+N("310"),
  IF(AND(VALUE(LEFT($A681,3))=311,LEN($I681)=4),VLOOKUP($I681,_311_Table3,MATCH($B681,_311_Table3_ColumnLookup,0),FALSE),
  IF(AND(VALUE(LEFT($A681,3))=311,OR($B681="I2",$B681="J2",$B681="K2",$B681="L2")),VLOOKUP('311'!$G$58,_311_Table3,MATCH(MID($B681,1,1),_311_Table3_ColumnLookup,0),FALSE),
  IF(AND(VALUE(LEFT($A681,3))=311,RIGHT($B681,5)="Total"),VLOOKUP('311'!$G$59,_311_Table3,MATCH(MID($B681,1,1),_311_Table3_ColumnLookup,0),FALSE),
  IF(VALUE(LEFT($A681,3))=311,VLOOKUP(VALUE(MID($B681,2,1)),_311_Table3,MATCH(MID($B681,1,1),_311_Table3_ColumnLookup,0),FALSE)
+N("311"),
  IF(AND(VALUE(LEFT($A681,3))=312,LEFT($G681,10)="Unincepted",$B681="G "),VLOOKUP(" ULO",_312_Table3,MATCH('312'!$N$16,_312_Table3_ColumnLookup,0),FALSE),
  IF(AND(VALUE(LEFT($A681,3))=312,LEFT($G681,10)="Unincepted",$B681="O "),VLOOKUP(" ULO",_312_Table3,MATCH('312'!$V$16,_312_Table3_ColumnLookup,0),FALSE),
  IF(AND(VALUE(LEFT($A681,3))=312,LEFT($G681,10)="Unincepted",$B681="Q "),VLOOKUP(" ULO",_312_Table3,MATCH('312'!$X$16,_312_Table3_ColumnLookup,0),FALSE),
  IF(AND(VALUE(LEFT($A681,3))=312,LEFT($G681,10)="Unincepted"),VLOOKUP(" ULO",_312_Table3,MATCH(LEFT($B681,1),_312_Table3_ColumnLookup,0),FALSE),
  IF(AND(VALUE(LEFT($A681,3))=312,LEFT($G681,5)="Total",$B681="G "),VLOOKUP('312'!$F$80,_312_Table3,MATCH('312'!$N$16,_312_Table3_ColumnLookup,0),FALSE),
  IF(AND(VALUE(LEFT($A681,3))=312,LEFT($G681,5)="Total",$B681="O "),VLOOKUP('312'!$F$80,_312_Table3,MATCH('312'!$V$16,_312_Table3_ColumnLookup,0),FALSE),
  IF(AND(VALUE(LEFT($A681,3))=312,LEFT($G681,5)="Total",$B681="Q "),VLOOKUP('312'!$F$80,_312_Table3,MATCH('312'!$X$16,_312_Table3_ColumnLookup,0),FALSE),
  IF(AND(VALUE(LEFT($A681,3))=312,LEFT($G681,5)="Total"),VLOOKUP('312'!$F$80,_312_Table3,MATCH(LEFT($B681,1),_312_Table3_ColumnLookup,0),FALSE),
  IF(AND(VALUE(LEFT($A681,3))=312,LEN($I681)=4,$B681="G"),VLOOKUP($I681,_312_Table3,MATCH('312'!$N$16,_312_Table3_ColumnLookup,0),FALSE),
  IF(AND(VALUE(LEFT($A681,3))=312,LEN($I681)=4,$B681="O"),VLOOKUP($I681,_312_Table3,MATCH('312'!$V$16,_312_Table3_ColumnLookup,0),FALSE),
  IF(AND(VALUE(LEFT($A681,3))=312,LEN($I681)=4,$B681="Q"),VLOOKUP($I681,_312_Table3,MATCH('312'!$X$16,_312_Table3_ColumnLookup,0),FALSE),
  IF(AND(VALUE(LEFT($A681,3))=312,LEN($I681)=4),VLOOKUP($I681,_312_Table3,MATCH(LEFT($B681,1),_312_Table3_ColumnLookup,0),FALSE)
+N("312"),
  IF(VALUE(LEFT($A681,3))=313,VLOOKUP(VALUE(MID($B681,2,1)),_313_Table3,MATCH(MID($B681,1,1),_313_Table3_ColumnLookup,0),FALSE)
+N("313"),
  IF(AND(VALUE(LEFT($A681,3))=314,LEN($B681)=3),VLOOKUP(VALUE(MID($B681,2,2)),_314_Table3,MATCH(MID($B681,1,1),_314_Table3_ColumnLookup,0),FALSE),
  IF(VALUE(LEFT($A681,3))=314,VLOOKUP(VALUE(MID($B681,2,1)),_314_Table3,MATCH(MID($B681,1,1),_314_Table3_ColumnLookup,0),FALSE)
+N("314"),
""))))))))))))))))))))))))</f>
        <v>#NAME?</v>
      </c>
      <c r="G681" s="266" t="s">
        <v>1161</v>
      </c>
      <c r="H681" s="321">
        <f>IFERROR(
IF(ISERROR($D681)=FALSE,$D681,IF(ISERROR($E681)=FALSE,$E681,IF(ISERROR($F681)=FALSE,$F681
+N("012 checkboxes"),
IF(
IF(OR(LEFT($A681,9)="Syndicate",LEFT($A681,12)="NewSyndicate"),VLOOKUP($A681,'012'!$J:$ZW,MATCH("Link to button",'012'!$J$1:$ZW$1,0),0)
+N("309 checkbox"),
IF($C681="309 LCR Summary0",VLOOKUP("Notes990",'309'!$P:$ZZ,MATCH("Link to button",'309'!$P$1:$ZZ$1,0),0)
+N("313 checkboxes"),
IF($C681="313 Financial Information0LcmVsScr",IF($C681="309 LCR Summary0",VLOOKUP("LcmVsScr",'309'!$N:$ZZ,MATCH("Link to button",'309'!$N$1:$ZZ$1,0),0),
IF($C681="313 Financial Information0LcrDocAttached",IF($C681="309 LCR Summary0",VLOOKUP("LcrDocAttached",'309'!$N:$ZZ,MATCH("Link to button",'309'!$N$1:$ZZ$1,0),
0)))))))=1,TRUE,FALSE)
))),"")</f>
        <v>0</v>
      </c>
      <c r="I681" s="266">
        <v>2017</v>
      </c>
    </row>
    <row r="682" spans="1:9" s="266" customFormat="1">
      <c r="A682" s="237" t="str">
        <f>VLOOKUP($G682,CSVLookups!$B:$R,MATCH(A$1,CSVLookups!$B$1:$R$1,0),FALSE)</f>
        <v>312 Projected Solvency II Technical Provisions at Time Zero</v>
      </c>
      <c r="B682" s="237" t="str">
        <f>VLOOKUP($G682,CSVLookups!$B:$R,MATCH(B$1,CSVLookups!$B$1:$R$1,0),FALSE)</f>
        <v>P</v>
      </c>
      <c r="C682" s="238" t="str">
        <f t="shared" si="11"/>
        <v>312 Projected Solvency II Technical Provisions at Time ZeroP2017</v>
      </c>
      <c r="D682" s="238">
        <f>IF(AND(VALUE(LEFT($A682,3))=309,LEN($B682)=3),VLOOKUP(VALUE(MID($B682,2,2)),_309_Table1,MATCH(MID($B682,1,1),_309_Table1_ColumnLookup,0),FALSE),
  IF($C682="309 LCR SummaryA",OneYearSCR,IF($C682="309 LCR SummaryB",UltimateSCR,IF(VALUE(LEFT($A682,3))=309,VLOOKUP(VALUE(MID($B682,2,1)),_309_Table1,MATCH(MID($B682,1,1),_309_Table1_ColumnLookup,0),FALSE)
+N("309"),
  IF(VALUE(LEFT($A682,3))=310,VLOOKUP(VALUE(MID($B682,2,1)),_310_Table1,MATCH(MID($B682,1,1),_310_Table1_ColumnLookup,0),FALSE)
+N("310"),
  IF(AND(VALUE(LEFT($A682,3))=311,LEN($I682)=4),VLOOKUP($I682,_311_Table1,MATCH($B682,_311_Table1_ColumnLookup,0),FALSE),
  IF(AND(VALUE(LEFT($A682,3))=311,OR($B682="I2",$B682="J2",$B682="K2",$B682="L2")),VLOOKUP('311'!$G$58,_311_Table1,MATCH(MID($B682,1,1),_311_Table1_ColumnLookup,0),FALSE),
  IF(AND(VALUE(LEFT($A682,3))=311,RIGHT($B682,5)="Total"),VLOOKUP('311'!$G$59,_311_Table1,MATCH(MID($B682,1,1),_311_Table1_ColumnLookup,0),FALSE),
  IF(VALUE(LEFT($A682,3))=311,VLOOKUP(VALUE(MID($B682,2,1)),_311_Table1,MATCH(MID($B682,1,1),_311_Table1_ColumnLookup,0),FALSE)
+N("311"),
  IF(AND(VALUE(LEFT($A682,3))=312,LEFT($G682,10)="Unincepted",$B682="G "),VLOOKUP(" ULO",_312_Table1,MATCH('312'!$N$16,_312_Table1_ColumnLookup,0),FALSE),
  IF(AND(VALUE(LEFT($A682,3))=312,LEFT($G682,10)="Unincepted",$B682="O "),VLOOKUP(" ULO",_312_Table1,MATCH('312'!$V$16,_312_Table1_ColumnLookup,0),FALSE),
  IF(AND(VALUE(LEFT($A682,3))=312,LEFT($G682,10)="Unincepted",$B682="Q "),VLOOKUP(" ULO",_312_Table1,MATCH('312'!$X$16,_312_Table1_ColumnLookup,0),FALSE),
  IF(AND(VALUE(LEFT($A682,3))=312,LEFT($G682,10)="Unincepted"),VLOOKUP(" ULO",_312_Table1,MATCH(LEFT($B682,1),_312_Table1_ColumnLookup,0),FALSE),
  IF(AND(VALUE(LEFT($A682,3))=312,LEFT($G682,5)="Total",$B682="G "),VLOOKUP('312'!$F$80,_312_Table1,MATCH('312'!$N$16,_312_Table1_ColumnLookup,0),FALSE),
  IF(AND(VALUE(LEFT($A682,3))=312,LEFT($G682,5)="Total",$B682="O "),VLOOKUP('312'!$F$80,_312_Table1,MATCH('312'!$V$16,_312_Table1_ColumnLookup,0),FALSE),
  IF(AND(VALUE(LEFT($A682,3))=312,LEFT($G682,5)="Total",$B682="Q "),VLOOKUP('312'!$F$80,_312_Table1,MATCH('312'!$X$16,_312_Table1_ColumnLookup,0),FALSE),
  IF(AND(VALUE(LEFT($A682,3))=312,LEFT($G682,5)="Total"),VLOOKUP('312'!$F$80,_312_Table1,MATCH(LEFT($B682,1),_312_Table1_ColumnLookup,0),FALSE),
  IF(AND(VALUE(LEFT($A682,3))=312,LEN($I682)=4,$B682="G"),VLOOKUP($I682,_312_Table1,MATCH('312'!$N$16,_312_Table1_ColumnLookup,0),FALSE),
  IF(AND(VALUE(LEFT($A682,3))=312,LEN($I682)=4,$B682="O"),VLOOKUP($I682,_312_Table1,MATCH('312'!$V$16,_312_Table1_ColumnLookup,0),FALSE),
  IF(AND(VALUE(LEFT($A682,3))=312,LEN($I682)=4,$B682="Q"),VLOOKUP($I682,_312_Table1,MATCH('312'!$X$16,_312_Table1_ColumnLookup,0),FALSE),
  IF(AND(VALUE(LEFT($A682,3))=312,LEN($I682)=4),VLOOKUP($I682,_312_Table1,MATCH(LEFT($B682,1),_312_Table1_ColumnLookup,0),FALSE)
+N("312"),
  IF(VALUE(LEFT($A682,3))=313,VLOOKUP(VALUE(MID($B682,2,1)),_313_Table1,MATCH(MID($B682,1,1),_313_Table1_ColumnLookup,0),FALSE)
+N("313"),
  IF(AND(VALUE(LEFT($A682,3))=314,LEN($B682)=3),VLOOKUP(VALUE(MID($B682,2,2)),_314_Table1,MATCH(MID($B682,1,1),_314_Table1_ColumnLookup,0),FALSE),
  IF(VALUE(LEFT($A682,3))=314,VLOOKUP(VALUE(MID($B682,2,1)),_314_Table1,MATCH(MID($B682,1,1),_314_Table1_ColumnLookup,0),FALSE)
+N("314"),
""))))))))))))))))))))))))</f>
        <v>0</v>
      </c>
      <c r="E682" s="238" t="e">
        <f>IF(AND(VALUE(LEFT($A682,3))=309,LEN($B682)=3),VLOOKUP(VALUE(MID($B682,2,2)),_309_Table2,MATCH(MID($B682,1,1),_309_Table2_ColumnLookup,0),FALSE),
  IF($C682="309 LCR SummaryA",OneYearSCR,IF($C682="309 LCR SummaryB",UltimateSCR,IF(VALUE(LEFT($A682,3))=309,VLOOKUP(VALUE(MID($B682,2,1)),_309_Table2,MATCH(MID($B682,1,1),_309_Table2_ColumnLookup,0),FALSE)
+N("309"),
  IF(VALUE(LEFT($A682,3))=310,VLOOKUP(VALUE(MID($B682,2,1)),_310_Table2,MATCH(MID($B682,1,1),_310_Table2_ColumnLookup,0),FALSE)
+N("310"),
  IF(AND(VALUE(LEFT($A682,3))=311,LEN($I682)=4),VLOOKUP($I682,_311_Table2,MATCH($B682,_311_Table2_ColumnLookup,0),FALSE),
  IF(AND(VALUE(LEFT($A682,3))=311,OR($B682="I2",$B682="J2",$B682="K2",$B682="L2")),VLOOKUP('311'!$G$58,_311_Table2,MATCH(MID($B682,1,1),_311_Table2_ColumnLookup,0),FALSE),
  IF(AND(VALUE(LEFT($A682,3))=311,RIGHT($B682,5)="Total"),VLOOKUP('311'!$G$59,_311_Table2,MATCH(MID($B682,1,1),_311_Table2_ColumnLookup,0),FALSE),
  IF(VALUE(LEFT($A682,3))=311,VLOOKUP(VALUE(MID($B682,2,1)),_311_Table2,MATCH(MID($B682,1,1),_311_Table2_ColumnLookup,0),FALSE)
+N("311"),
  IF(AND(VALUE(LEFT($A682,3))=312,LEFT($G682,10)="Unincepted",$B682="G "),VLOOKUP(" ULO",_312_Table2,MATCH('312'!$N$16,_312_Table2_ColumnLookup,0),FALSE),
  IF(AND(VALUE(LEFT($A682,3))=312,LEFT($G682,10)="Unincepted",$B682="O "),VLOOKUP(" ULO",_312_Table2,MATCH('312'!$V$16,_312_Table2_ColumnLookup,0),FALSE),
  IF(AND(VALUE(LEFT($A682,3))=312,LEFT($G682,10)="Unincepted",$B682="Q "),VLOOKUP(" ULO",_312_Table2,MATCH('312'!$X$16,_312_Table2_ColumnLookup,0),FALSE),
  IF(AND(VALUE(LEFT($A682,3))=312,LEFT($G682,10)="Unincepted"),VLOOKUP(" ULO",_312_Table2,MATCH(LEFT($B682,1),_312_Table2_ColumnLookup,0),FALSE),
  IF(AND(VALUE(LEFT($A682,3))=312,LEFT($G682,5)="Total",$B682="G "),VLOOKUP('312'!$F$80,_312_Table2,MATCH('312'!$N$16,_312_Table2_ColumnLookup,0),FALSE),
  IF(AND(VALUE(LEFT($A682,3))=312,LEFT($G682,5)="Total",$B682="O "),VLOOKUP('312'!$F$80,_312_Table2,MATCH('312'!$V$16,_312_Table2_ColumnLookup,0),FALSE),
  IF(AND(VALUE(LEFT($A682,3))=312,LEFT($G682,5)="Total",$B682="Q "),VLOOKUP('312'!$F$80,_312_Table2,MATCH('312'!$X$16,_312_Table2_ColumnLookup,0),FALSE),
  IF(AND(VALUE(LEFT($A682,3))=312,LEFT($G682,5)="Total"),VLOOKUP('312'!$F$80,_312_Table2,MATCH(LEFT($B682,1),_312_Table2_ColumnLookup,0),FALSE),
  IF(AND(VALUE(LEFT($A682,3))=312,LEN($I682)=4,$B682="G"),VLOOKUP($I682,_312_Table2,MATCH('312'!$N$16,_312_Table2_ColumnLookup,0),FALSE),
  IF(AND(VALUE(LEFT($A682,3))=312,LEN($I682)=4,$B682="O"),VLOOKUP($I682,_312_Table2,MATCH('312'!$V$16,_312_Table2_ColumnLookup,0),FALSE),
  IF(AND(VALUE(LEFT($A682,3))=312,LEN($I682)=4,$B682="Q"),VLOOKUP($I682,_312_Table2,MATCH('312'!$X$16,_312_Table2_ColumnLookup,0),FALSE),
  IF(AND(VALUE(LEFT($A682,3))=312,LEN($I682)=4),VLOOKUP($I682,_312_Table2,MATCH(LEFT($B682,1),_312_Table2_ColumnLookup,0),FALSE)
+N("312"),
  IF(VALUE(LEFT($A682,3))=313,VLOOKUP(VALUE(MID($B682,2,1)),_313_Table2,MATCH(MID($B682,1,1),_313_Table2_ColumnLookup,0),FALSE)
+N("313"),
  IF(AND(VALUE(LEFT($A682,3))=314,LEN($B682)=3),VLOOKUP(VALUE(MID($B682,2,2)),_314_Table2,MATCH(MID($B682,1,1),_314_Table2_ColumnLookup,0),FALSE),
  IF(VALUE(LEFT($A682,3))=314,VLOOKUP(VALUE(MID($B682,2,1)),_314_Table2,MATCH(MID($B682,1,1),_314_Table2_ColumnLookup,0),FALSE)
+N("314"),
""))))))))))))))))))))))))</f>
        <v>#NAME?</v>
      </c>
      <c r="F682" s="238" t="e">
        <f>IF(AND(VALUE(LEFT($A682,3))=309,LEN($B682)=3),VLOOKUP(VALUE(MID($B682,2,2)),_309_Table3,MATCH(MID($B682,1,1),_309_Table3_ColumnLookup,0),FALSE),
  IF($C682="309 LCR SummaryA",OneYearSCR,IF($C682="309 LCR SummaryB",UltimateSCR,IF(VALUE(LEFT($A682,3))=309,VLOOKUP(VALUE(MID($B682,2,1)),_309_Table3,MATCH(MID($B682,1,1),_309_Table3_ColumnLookup,0),FALSE)
+N("309"),
  IF(VALUE(LEFT($A682,3))=310,VLOOKUP(VALUE(MID($B682,2,1)),_310_Table3,MATCH(MID($B682,1,1),_310_Table3_ColumnLookup,0),FALSE)
+N("310"),
  IF(AND(VALUE(LEFT($A682,3))=311,LEN($I682)=4),VLOOKUP($I682,_311_Table3,MATCH($B682,_311_Table3_ColumnLookup,0),FALSE),
  IF(AND(VALUE(LEFT($A682,3))=311,OR($B682="I2",$B682="J2",$B682="K2",$B682="L2")),VLOOKUP('311'!$G$58,_311_Table3,MATCH(MID($B682,1,1),_311_Table3_ColumnLookup,0),FALSE),
  IF(AND(VALUE(LEFT($A682,3))=311,RIGHT($B682,5)="Total"),VLOOKUP('311'!$G$59,_311_Table3,MATCH(MID($B682,1,1),_311_Table3_ColumnLookup,0),FALSE),
  IF(VALUE(LEFT($A682,3))=311,VLOOKUP(VALUE(MID($B682,2,1)),_311_Table3,MATCH(MID($B682,1,1),_311_Table3_ColumnLookup,0),FALSE)
+N("311"),
  IF(AND(VALUE(LEFT($A682,3))=312,LEFT($G682,10)="Unincepted",$B682="G "),VLOOKUP(" ULO",_312_Table3,MATCH('312'!$N$16,_312_Table3_ColumnLookup,0),FALSE),
  IF(AND(VALUE(LEFT($A682,3))=312,LEFT($G682,10)="Unincepted",$B682="O "),VLOOKUP(" ULO",_312_Table3,MATCH('312'!$V$16,_312_Table3_ColumnLookup,0),FALSE),
  IF(AND(VALUE(LEFT($A682,3))=312,LEFT($G682,10)="Unincepted",$B682="Q "),VLOOKUP(" ULO",_312_Table3,MATCH('312'!$X$16,_312_Table3_ColumnLookup,0),FALSE),
  IF(AND(VALUE(LEFT($A682,3))=312,LEFT($G682,10)="Unincepted"),VLOOKUP(" ULO",_312_Table3,MATCH(LEFT($B682,1),_312_Table3_ColumnLookup,0),FALSE),
  IF(AND(VALUE(LEFT($A682,3))=312,LEFT($G682,5)="Total",$B682="G "),VLOOKUP('312'!$F$80,_312_Table3,MATCH('312'!$N$16,_312_Table3_ColumnLookup,0),FALSE),
  IF(AND(VALUE(LEFT($A682,3))=312,LEFT($G682,5)="Total",$B682="O "),VLOOKUP('312'!$F$80,_312_Table3,MATCH('312'!$V$16,_312_Table3_ColumnLookup,0),FALSE),
  IF(AND(VALUE(LEFT($A682,3))=312,LEFT($G682,5)="Total",$B682="Q "),VLOOKUP('312'!$F$80,_312_Table3,MATCH('312'!$X$16,_312_Table3_ColumnLookup,0),FALSE),
  IF(AND(VALUE(LEFT($A682,3))=312,LEFT($G682,5)="Total"),VLOOKUP('312'!$F$80,_312_Table3,MATCH(LEFT($B682,1),_312_Table3_ColumnLookup,0),FALSE),
  IF(AND(VALUE(LEFT($A682,3))=312,LEN($I682)=4,$B682="G"),VLOOKUP($I682,_312_Table3,MATCH('312'!$N$16,_312_Table3_ColumnLookup,0),FALSE),
  IF(AND(VALUE(LEFT($A682,3))=312,LEN($I682)=4,$B682="O"),VLOOKUP($I682,_312_Table3,MATCH('312'!$V$16,_312_Table3_ColumnLookup,0),FALSE),
  IF(AND(VALUE(LEFT($A682,3))=312,LEN($I682)=4,$B682="Q"),VLOOKUP($I682,_312_Table3,MATCH('312'!$X$16,_312_Table3_ColumnLookup,0),FALSE),
  IF(AND(VALUE(LEFT($A682,3))=312,LEN($I682)=4),VLOOKUP($I682,_312_Table3,MATCH(LEFT($B682,1),_312_Table3_ColumnLookup,0),FALSE)
+N("312"),
  IF(VALUE(LEFT($A682,3))=313,VLOOKUP(VALUE(MID($B682,2,1)),_313_Table3,MATCH(MID($B682,1,1),_313_Table3_ColumnLookup,0),FALSE)
+N("313"),
  IF(AND(VALUE(LEFT($A682,3))=314,LEN($B682)=3),VLOOKUP(VALUE(MID($B682,2,2)),_314_Table3,MATCH(MID($B682,1,1),_314_Table3_ColumnLookup,0),FALSE),
  IF(VALUE(LEFT($A682,3))=314,VLOOKUP(VALUE(MID($B682,2,1)),_314_Table3,MATCH(MID($B682,1,1),_314_Table3_ColumnLookup,0),FALSE)
+N("314"),
""))))))))))))))))))))))))</f>
        <v>#NAME?</v>
      </c>
      <c r="G682" s="266" t="s">
        <v>1162</v>
      </c>
      <c r="H682" s="321">
        <f>IFERROR(
IF(ISERROR($D682)=FALSE,$D682,IF(ISERROR($E682)=FALSE,$E682,IF(ISERROR($F682)=FALSE,$F682
+N("012 checkboxes"),
IF(
IF(OR(LEFT($A682,9)="Syndicate",LEFT($A682,12)="NewSyndicate"),VLOOKUP($A682,'012'!$J:$ZW,MATCH("Link to button",'012'!$J$1:$ZW$1,0),0)
+N("309 checkbox"),
IF($C682="309 LCR Summary0",VLOOKUP("Notes990",'309'!$P:$ZZ,MATCH("Link to button",'309'!$P$1:$ZZ$1,0),0)
+N("313 checkboxes"),
IF($C682="313 Financial Information0LcmVsScr",IF($C682="309 LCR Summary0",VLOOKUP("LcmVsScr",'309'!$N:$ZZ,MATCH("Link to button",'309'!$N$1:$ZZ$1,0),0),
IF($C682="313 Financial Information0LcrDocAttached",IF($C682="309 LCR Summary0",VLOOKUP("LcrDocAttached",'309'!$N:$ZZ,MATCH("Link to button",'309'!$N$1:$ZZ$1,0),
0)))))))=1,TRUE,FALSE)
))),"")</f>
        <v>0</v>
      </c>
      <c r="I682" s="266">
        <v>2017</v>
      </c>
    </row>
    <row r="683" spans="1:9" s="266" customFormat="1">
      <c r="A683" s="237" t="str">
        <f>VLOOKUP($G683,CSVLookups!$B:$R,MATCH(A$1,CSVLookups!$B$1:$R$1,0),FALSE)</f>
        <v>312 Projected Solvency II Technical Provisions at Time Zero</v>
      </c>
      <c r="B683" s="237" t="str">
        <f>VLOOKUP($G683,CSVLookups!$B:$R,MATCH(B$1,CSVLookups!$B$1:$R$1,0),FALSE)</f>
        <v>Q</v>
      </c>
      <c r="C683" s="238" t="str">
        <f t="shared" si="11"/>
        <v>312 Projected Solvency II Technical Provisions at Time ZeroQ2017</v>
      </c>
      <c r="D683" s="238">
        <f>IF(AND(VALUE(LEFT($A683,3))=309,LEN($B683)=3),VLOOKUP(VALUE(MID($B683,2,2)),_309_Table1,MATCH(MID($B683,1,1),_309_Table1_ColumnLookup,0),FALSE),
  IF($C683="309 LCR SummaryA",OneYearSCR,IF($C683="309 LCR SummaryB",UltimateSCR,IF(VALUE(LEFT($A683,3))=309,VLOOKUP(VALUE(MID($B683,2,1)),_309_Table1,MATCH(MID($B683,1,1),_309_Table1_ColumnLookup,0),FALSE)
+N("309"),
  IF(VALUE(LEFT($A683,3))=310,VLOOKUP(VALUE(MID($B683,2,1)),_310_Table1,MATCH(MID($B683,1,1),_310_Table1_ColumnLookup,0),FALSE)
+N("310"),
  IF(AND(VALUE(LEFT($A683,3))=311,LEN($I683)=4),VLOOKUP($I683,_311_Table1,MATCH($B683,_311_Table1_ColumnLookup,0),FALSE),
  IF(AND(VALUE(LEFT($A683,3))=311,OR($B683="I2",$B683="J2",$B683="K2",$B683="L2")),VLOOKUP('311'!$G$58,_311_Table1,MATCH(MID($B683,1,1),_311_Table1_ColumnLookup,0),FALSE),
  IF(AND(VALUE(LEFT($A683,3))=311,RIGHT($B683,5)="Total"),VLOOKUP('311'!$G$59,_311_Table1,MATCH(MID($B683,1,1),_311_Table1_ColumnLookup,0),FALSE),
  IF(VALUE(LEFT($A683,3))=311,VLOOKUP(VALUE(MID($B683,2,1)),_311_Table1,MATCH(MID($B683,1,1),_311_Table1_ColumnLookup,0),FALSE)
+N("311"),
  IF(AND(VALUE(LEFT($A683,3))=312,LEFT($G683,10)="Unincepted",$B683="G "),VLOOKUP(" ULO",_312_Table1,MATCH('312'!$N$16,_312_Table1_ColumnLookup,0),FALSE),
  IF(AND(VALUE(LEFT($A683,3))=312,LEFT($G683,10)="Unincepted",$B683="O "),VLOOKUP(" ULO",_312_Table1,MATCH('312'!$V$16,_312_Table1_ColumnLookup,0),FALSE),
  IF(AND(VALUE(LEFT($A683,3))=312,LEFT($G683,10)="Unincepted",$B683="Q "),VLOOKUP(" ULO",_312_Table1,MATCH('312'!$X$16,_312_Table1_ColumnLookup,0),FALSE),
  IF(AND(VALUE(LEFT($A683,3))=312,LEFT($G683,10)="Unincepted"),VLOOKUP(" ULO",_312_Table1,MATCH(LEFT($B683,1),_312_Table1_ColumnLookup,0),FALSE),
  IF(AND(VALUE(LEFT($A683,3))=312,LEFT($G683,5)="Total",$B683="G "),VLOOKUP('312'!$F$80,_312_Table1,MATCH('312'!$N$16,_312_Table1_ColumnLookup,0),FALSE),
  IF(AND(VALUE(LEFT($A683,3))=312,LEFT($G683,5)="Total",$B683="O "),VLOOKUP('312'!$F$80,_312_Table1,MATCH('312'!$V$16,_312_Table1_ColumnLookup,0),FALSE),
  IF(AND(VALUE(LEFT($A683,3))=312,LEFT($G683,5)="Total",$B683="Q "),VLOOKUP('312'!$F$80,_312_Table1,MATCH('312'!$X$16,_312_Table1_ColumnLookup,0),FALSE),
  IF(AND(VALUE(LEFT($A683,3))=312,LEFT($G683,5)="Total"),VLOOKUP('312'!$F$80,_312_Table1,MATCH(LEFT($B683,1),_312_Table1_ColumnLookup,0),FALSE),
  IF(AND(VALUE(LEFT($A683,3))=312,LEN($I683)=4,$B683="G"),VLOOKUP($I683,_312_Table1,MATCH('312'!$N$16,_312_Table1_ColumnLookup,0),FALSE),
  IF(AND(VALUE(LEFT($A683,3))=312,LEN($I683)=4,$B683="O"),VLOOKUP($I683,_312_Table1,MATCH('312'!$V$16,_312_Table1_ColumnLookup,0),FALSE),
  IF(AND(VALUE(LEFT($A683,3))=312,LEN($I683)=4,$B683="Q"),VLOOKUP($I683,_312_Table1,MATCH('312'!$X$16,_312_Table1_ColumnLookup,0),FALSE),
  IF(AND(VALUE(LEFT($A683,3))=312,LEN($I683)=4),VLOOKUP($I683,_312_Table1,MATCH(LEFT($B683,1),_312_Table1_ColumnLookup,0),FALSE)
+N("312"),
  IF(VALUE(LEFT($A683,3))=313,VLOOKUP(VALUE(MID($B683,2,1)),_313_Table1,MATCH(MID($B683,1,1),_313_Table1_ColumnLookup,0),FALSE)
+N("313"),
  IF(AND(VALUE(LEFT($A683,3))=314,LEN($B683)=3),VLOOKUP(VALUE(MID($B683,2,2)),_314_Table1,MATCH(MID($B683,1,1),_314_Table1_ColumnLookup,0),FALSE),
  IF(VALUE(LEFT($A683,3))=314,VLOOKUP(VALUE(MID($B683,2,1)),_314_Table1,MATCH(MID($B683,1,1),_314_Table1_ColumnLookup,0),FALSE)
+N("314"),
""))))))))))))))))))))))))</f>
        <v>0</v>
      </c>
      <c r="E683" s="238" t="e">
        <f>IF(AND(VALUE(LEFT($A683,3))=309,LEN($B683)=3),VLOOKUP(VALUE(MID($B683,2,2)),_309_Table2,MATCH(MID($B683,1,1),_309_Table2_ColumnLookup,0),FALSE),
  IF($C683="309 LCR SummaryA",OneYearSCR,IF($C683="309 LCR SummaryB",UltimateSCR,IF(VALUE(LEFT($A683,3))=309,VLOOKUP(VALUE(MID($B683,2,1)),_309_Table2,MATCH(MID($B683,1,1),_309_Table2_ColumnLookup,0),FALSE)
+N("309"),
  IF(VALUE(LEFT($A683,3))=310,VLOOKUP(VALUE(MID($B683,2,1)),_310_Table2,MATCH(MID($B683,1,1),_310_Table2_ColumnLookup,0),FALSE)
+N("310"),
  IF(AND(VALUE(LEFT($A683,3))=311,LEN($I683)=4),VLOOKUP($I683,_311_Table2,MATCH($B683,_311_Table2_ColumnLookup,0),FALSE),
  IF(AND(VALUE(LEFT($A683,3))=311,OR($B683="I2",$B683="J2",$B683="K2",$B683="L2")),VLOOKUP('311'!$G$58,_311_Table2,MATCH(MID($B683,1,1),_311_Table2_ColumnLookup,0),FALSE),
  IF(AND(VALUE(LEFT($A683,3))=311,RIGHT($B683,5)="Total"),VLOOKUP('311'!$G$59,_311_Table2,MATCH(MID($B683,1,1),_311_Table2_ColumnLookup,0),FALSE),
  IF(VALUE(LEFT($A683,3))=311,VLOOKUP(VALUE(MID($B683,2,1)),_311_Table2,MATCH(MID($B683,1,1),_311_Table2_ColumnLookup,0),FALSE)
+N("311"),
  IF(AND(VALUE(LEFT($A683,3))=312,LEFT($G683,10)="Unincepted",$B683="G "),VLOOKUP(" ULO",_312_Table2,MATCH('312'!$N$16,_312_Table2_ColumnLookup,0),FALSE),
  IF(AND(VALUE(LEFT($A683,3))=312,LEFT($G683,10)="Unincepted",$B683="O "),VLOOKUP(" ULO",_312_Table2,MATCH('312'!$V$16,_312_Table2_ColumnLookup,0),FALSE),
  IF(AND(VALUE(LEFT($A683,3))=312,LEFT($G683,10)="Unincepted",$B683="Q "),VLOOKUP(" ULO",_312_Table2,MATCH('312'!$X$16,_312_Table2_ColumnLookup,0),FALSE),
  IF(AND(VALUE(LEFT($A683,3))=312,LEFT($G683,10)="Unincepted"),VLOOKUP(" ULO",_312_Table2,MATCH(LEFT($B683,1),_312_Table2_ColumnLookup,0),FALSE),
  IF(AND(VALUE(LEFT($A683,3))=312,LEFT($G683,5)="Total",$B683="G "),VLOOKUP('312'!$F$80,_312_Table2,MATCH('312'!$N$16,_312_Table2_ColumnLookup,0),FALSE),
  IF(AND(VALUE(LEFT($A683,3))=312,LEFT($G683,5)="Total",$B683="O "),VLOOKUP('312'!$F$80,_312_Table2,MATCH('312'!$V$16,_312_Table2_ColumnLookup,0),FALSE),
  IF(AND(VALUE(LEFT($A683,3))=312,LEFT($G683,5)="Total",$B683="Q "),VLOOKUP('312'!$F$80,_312_Table2,MATCH('312'!$X$16,_312_Table2_ColumnLookup,0),FALSE),
  IF(AND(VALUE(LEFT($A683,3))=312,LEFT($G683,5)="Total"),VLOOKUP('312'!$F$80,_312_Table2,MATCH(LEFT($B683,1),_312_Table2_ColumnLookup,0),FALSE),
  IF(AND(VALUE(LEFT($A683,3))=312,LEN($I683)=4,$B683="G"),VLOOKUP($I683,_312_Table2,MATCH('312'!$N$16,_312_Table2_ColumnLookup,0),FALSE),
  IF(AND(VALUE(LEFT($A683,3))=312,LEN($I683)=4,$B683="O"),VLOOKUP($I683,_312_Table2,MATCH('312'!$V$16,_312_Table2_ColumnLookup,0),FALSE),
  IF(AND(VALUE(LEFT($A683,3))=312,LEN($I683)=4,$B683="Q"),VLOOKUP($I683,_312_Table2,MATCH('312'!$X$16,_312_Table2_ColumnLookup,0),FALSE),
  IF(AND(VALUE(LEFT($A683,3))=312,LEN($I683)=4),VLOOKUP($I683,_312_Table2,MATCH(LEFT($B683,1),_312_Table2_ColumnLookup,0),FALSE)
+N("312"),
  IF(VALUE(LEFT($A683,3))=313,VLOOKUP(VALUE(MID($B683,2,1)),_313_Table2,MATCH(MID($B683,1,1),_313_Table2_ColumnLookup,0),FALSE)
+N("313"),
  IF(AND(VALUE(LEFT($A683,3))=314,LEN($B683)=3),VLOOKUP(VALUE(MID($B683,2,2)),_314_Table2,MATCH(MID($B683,1,1),_314_Table2_ColumnLookup,0),FALSE),
  IF(VALUE(LEFT($A683,3))=314,VLOOKUP(VALUE(MID($B683,2,1)),_314_Table2,MATCH(MID($B683,1,1),_314_Table2_ColumnLookup,0),FALSE)
+N("314"),
""))))))))))))))))))))))))</f>
        <v>#NAME?</v>
      </c>
      <c r="F683" s="238" t="e">
        <f>IF(AND(VALUE(LEFT($A683,3))=309,LEN($B683)=3),VLOOKUP(VALUE(MID($B683,2,2)),_309_Table3,MATCH(MID($B683,1,1),_309_Table3_ColumnLookup,0),FALSE),
  IF($C683="309 LCR SummaryA",OneYearSCR,IF($C683="309 LCR SummaryB",UltimateSCR,IF(VALUE(LEFT($A683,3))=309,VLOOKUP(VALUE(MID($B683,2,1)),_309_Table3,MATCH(MID($B683,1,1),_309_Table3_ColumnLookup,0),FALSE)
+N("309"),
  IF(VALUE(LEFT($A683,3))=310,VLOOKUP(VALUE(MID($B683,2,1)),_310_Table3,MATCH(MID($B683,1,1),_310_Table3_ColumnLookup,0),FALSE)
+N("310"),
  IF(AND(VALUE(LEFT($A683,3))=311,LEN($I683)=4),VLOOKUP($I683,_311_Table3,MATCH($B683,_311_Table3_ColumnLookup,0),FALSE),
  IF(AND(VALUE(LEFT($A683,3))=311,OR($B683="I2",$B683="J2",$B683="K2",$B683="L2")),VLOOKUP('311'!$G$58,_311_Table3,MATCH(MID($B683,1,1),_311_Table3_ColumnLookup,0),FALSE),
  IF(AND(VALUE(LEFT($A683,3))=311,RIGHT($B683,5)="Total"),VLOOKUP('311'!$G$59,_311_Table3,MATCH(MID($B683,1,1),_311_Table3_ColumnLookup,0),FALSE),
  IF(VALUE(LEFT($A683,3))=311,VLOOKUP(VALUE(MID($B683,2,1)),_311_Table3,MATCH(MID($B683,1,1),_311_Table3_ColumnLookup,0),FALSE)
+N("311"),
  IF(AND(VALUE(LEFT($A683,3))=312,LEFT($G683,10)="Unincepted",$B683="G "),VLOOKUP(" ULO",_312_Table3,MATCH('312'!$N$16,_312_Table3_ColumnLookup,0),FALSE),
  IF(AND(VALUE(LEFT($A683,3))=312,LEFT($G683,10)="Unincepted",$B683="O "),VLOOKUP(" ULO",_312_Table3,MATCH('312'!$V$16,_312_Table3_ColumnLookup,0),FALSE),
  IF(AND(VALUE(LEFT($A683,3))=312,LEFT($G683,10)="Unincepted",$B683="Q "),VLOOKUP(" ULO",_312_Table3,MATCH('312'!$X$16,_312_Table3_ColumnLookup,0),FALSE),
  IF(AND(VALUE(LEFT($A683,3))=312,LEFT($G683,10)="Unincepted"),VLOOKUP(" ULO",_312_Table3,MATCH(LEFT($B683,1),_312_Table3_ColumnLookup,0),FALSE),
  IF(AND(VALUE(LEFT($A683,3))=312,LEFT($G683,5)="Total",$B683="G "),VLOOKUP('312'!$F$80,_312_Table3,MATCH('312'!$N$16,_312_Table3_ColumnLookup,0),FALSE),
  IF(AND(VALUE(LEFT($A683,3))=312,LEFT($G683,5)="Total",$B683="O "),VLOOKUP('312'!$F$80,_312_Table3,MATCH('312'!$V$16,_312_Table3_ColumnLookup,0),FALSE),
  IF(AND(VALUE(LEFT($A683,3))=312,LEFT($G683,5)="Total",$B683="Q "),VLOOKUP('312'!$F$80,_312_Table3,MATCH('312'!$X$16,_312_Table3_ColumnLookup,0),FALSE),
  IF(AND(VALUE(LEFT($A683,3))=312,LEFT($G683,5)="Total"),VLOOKUP('312'!$F$80,_312_Table3,MATCH(LEFT($B683,1),_312_Table3_ColumnLookup,0),FALSE),
  IF(AND(VALUE(LEFT($A683,3))=312,LEN($I683)=4,$B683="G"),VLOOKUP($I683,_312_Table3,MATCH('312'!$N$16,_312_Table3_ColumnLookup,0),FALSE),
  IF(AND(VALUE(LEFT($A683,3))=312,LEN($I683)=4,$B683="O"),VLOOKUP($I683,_312_Table3,MATCH('312'!$V$16,_312_Table3_ColumnLookup,0),FALSE),
  IF(AND(VALUE(LEFT($A683,3))=312,LEN($I683)=4,$B683="Q"),VLOOKUP($I683,_312_Table3,MATCH('312'!$X$16,_312_Table3_ColumnLookup,0),FALSE),
  IF(AND(VALUE(LEFT($A683,3))=312,LEN($I683)=4),VLOOKUP($I683,_312_Table3,MATCH(LEFT($B683,1),_312_Table3_ColumnLookup,0),FALSE)
+N("312"),
  IF(VALUE(LEFT($A683,3))=313,VLOOKUP(VALUE(MID($B683,2,1)),_313_Table3,MATCH(MID($B683,1,1),_313_Table3_ColumnLookup,0),FALSE)
+N("313"),
  IF(AND(VALUE(LEFT($A683,3))=314,LEN($B683)=3),VLOOKUP(VALUE(MID($B683,2,2)),_314_Table3,MATCH(MID($B683,1,1),_314_Table3_ColumnLookup,0),FALSE),
  IF(VALUE(LEFT($A683,3))=314,VLOOKUP(VALUE(MID($B683,2,1)),_314_Table3,MATCH(MID($B683,1,1),_314_Table3_ColumnLookup,0),FALSE)
+N("314"),
""))))))))))))))))))))))))</f>
        <v>#NAME?</v>
      </c>
      <c r="G683" s="266" t="s">
        <v>1163</v>
      </c>
      <c r="H683" s="321">
        <f>IFERROR(
IF(ISERROR($D683)=FALSE,$D683,IF(ISERROR($E683)=FALSE,$E683,IF(ISERROR($F683)=FALSE,$F683
+N("012 checkboxes"),
IF(
IF(OR(LEFT($A683,9)="Syndicate",LEFT($A683,12)="NewSyndicate"),VLOOKUP($A683,'012'!$J:$ZW,MATCH("Link to button",'012'!$J$1:$ZW$1,0),0)
+N("309 checkbox"),
IF($C683="309 LCR Summary0",VLOOKUP("Notes990",'309'!$P:$ZZ,MATCH("Link to button",'309'!$P$1:$ZZ$1,0),0)
+N("313 checkboxes"),
IF($C683="313 Financial Information0LcmVsScr",IF($C683="309 LCR Summary0",VLOOKUP("LcmVsScr",'309'!$N:$ZZ,MATCH("Link to button",'309'!$N$1:$ZZ$1,0),0),
IF($C683="313 Financial Information0LcrDocAttached",IF($C683="309 LCR Summary0",VLOOKUP("LcrDocAttached",'309'!$N:$ZZ,MATCH("Link to button",'309'!$N$1:$ZZ$1,0),
0)))))))=1,TRUE,FALSE)
))),"")</f>
        <v>0</v>
      </c>
      <c r="I683" s="266">
        <v>2017</v>
      </c>
    </row>
    <row r="684" spans="1:9" customFormat="1">
      <c r="A684" s="237" t="str">
        <f>VLOOKUP($G684,CSVLookups!$B:$R,MATCH(A$1,CSVLookups!$B$1:$R$1,0),FALSE)</f>
        <v>312 Projected Solvency II Technical Provisions at Time Zero</v>
      </c>
      <c r="B684" s="237" t="str">
        <f>VLOOKUP($G684,CSVLookups!$B:$R,MATCH(B$1,CSVLookups!$B$1:$R$1,0),FALSE)</f>
        <v xml:space="preserve">A </v>
      </c>
      <c r="C684" s="238" t="str">
        <f t="shared" si="11"/>
        <v>312 Projected Solvency II Technical Provisions at Time ZeroA Unincepted</v>
      </c>
      <c r="D684" s="238">
        <f>IF(AND(VALUE(LEFT($A684,3))=309,LEN($B684)=3),VLOOKUP(VALUE(MID($B684,2,2)),_309_Table1,MATCH(MID($B684,1,1),_309_Table1_ColumnLookup,0),FALSE),
  IF($C684="309 LCR SummaryA",OneYearSCR,IF($C684="309 LCR SummaryB",UltimateSCR,IF(VALUE(LEFT($A684,3))=309,VLOOKUP(VALUE(MID($B684,2,1)),_309_Table1,MATCH(MID($B684,1,1),_309_Table1_ColumnLookup,0),FALSE)
+N("309"),
  IF(VALUE(LEFT($A684,3))=310,VLOOKUP(VALUE(MID($B684,2,1)),_310_Table1,MATCH(MID($B684,1,1),_310_Table1_ColumnLookup,0),FALSE)
+N("310"),
  IF(AND(VALUE(LEFT($A684,3))=311,LEN($I684)=4),VLOOKUP($I684,_311_Table1,MATCH($B684,_311_Table1_ColumnLookup,0),FALSE),
  IF(AND(VALUE(LEFT($A684,3))=311,OR($B684="I2",$B684="J2",$B684="K2",$B684="L2")),VLOOKUP('311'!$G$58,_311_Table1,MATCH(MID($B684,1,1),_311_Table1_ColumnLookup,0),FALSE),
  IF(AND(VALUE(LEFT($A684,3))=311,RIGHT($B684,5)="Total"),VLOOKUP('311'!$G$59,_311_Table1,MATCH(MID($B684,1,1),_311_Table1_ColumnLookup,0),FALSE),
  IF(VALUE(LEFT($A684,3))=311,VLOOKUP(VALUE(MID($B684,2,1)),_311_Table1,MATCH(MID($B684,1,1),_311_Table1_ColumnLookup,0),FALSE)
+N("311"),
  IF(AND(VALUE(LEFT($A684,3))=312,LEFT($G684,10)="Unincepted",$B684="G "),VLOOKUP(" ULO",_312_Table1,MATCH('312'!$N$16,_312_Table1_ColumnLookup,0),FALSE),
  IF(AND(VALUE(LEFT($A684,3))=312,LEFT($G684,10)="Unincepted",$B684="O "),VLOOKUP(" ULO",_312_Table1,MATCH('312'!$V$16,_312_Table1_ColumnLookup,0),FALSE),
  IF(AND(VALUE(LEFT($A684,3))=312,LEFT($G684,10)="Unincepted",$B684="Q "),VLOOKUP(" ULO",_312_Table1,MATCH('312'!$X$16,_312_Table1_ColumnLookup,0),FALSE),
  IF(AND(VALUE(LEFT($A684,3))=312,LEFT($G684,10)="Unincepted"),VLOOKUP(" ULO",_312_Table1,MATCH(LEFT($B684,1),_312_Table1_ColumnLookup,0),FALSE),
  IF(AND(VALUE(LEFT($A684,3))=312,LEFT($G684,5)="Total",$B684="G "),VLOOKUP('312'!$F$80,_312_Table1,MATCH('312'!$N$16,_312_Table1_ColumnLookup,0),FALSE),
  IF(AND(VALUE(LEFT($A684,3))=312,LEFT($G684,5)="Total",$B684="O "),VLOOKUP('312'!$F$80,_312_Table1,MATCH('312'!$V$16,_312_Table1_ColumnLookup,0),FALSE),
  IF(AND(VALUE(LEFT($A684,3))=312,LEFT($G684,5)="Total",$B684="Q "),VLOOKUP('312'!$F$80,_312_Table1,MATCH('312'!$X$16,_312_Table1_ColumnLookup,0),FALSE),
  IF(AND(VALUE(LEFT($A684,3))=312,LEFT($G684,5)="Total"),VLOOKUP('312'!$F$80,_312_Table1,MATCH(LEFT($B684,1),_312_Table1_ColumnLookup,0),FALSE),
  IF(AND(VALUE(LEFT($A684,3))=312,LEN($I684)=4,$B684="G"),VLOOKUP($I684,_312_Table1,MATCH('312'!$N$16,_312_Table1_ColumnLookup,0),FALSE),
  IF(AND(VALUE(LEFT($A684,3))=312,LEN($I684)=4,$B684="O"),VLOOKUP($I684,_312_Table1,MATCH('312'!$V$16,_312_Table1_ColumnLookup,0),FALSE),
  IF(AND(VALUE(LEFT($A684,3))=312,LEN($I684)=4,$B684="Q"),VLOOKUP($I684,_312_Table1,MATCH('312'!$X$16,_312_Table1_ColumnLookup,0),FALSE),
  IF(AND(VALUE(LEFT($A684,3))=312,LEN($I684)=4),VLOOKUP($I684,_312_Table1,MATCH(LEFT($B684,1),_312_Table1_ColumnLookup,0),FALSE)
+N("312"),
  IF(VALUE(LEFT($A684,3))=313,VLOOKUP(VALUE(MID($B684,2,1)),_313_Table1,MATCH(MID($B684,1,1),_313_Table1_ColumnLookup,0),FALSE)
+N("313"),
  IF(AND(VALUE(LEFT($A684,3))=314,LEN($B684)=3),VLOOKUP(VALUE(MID($B684,2,2)),_314_Table1,MATCH(MID($B684,1,1),_314_Table1_ColumnLookup,0),FALSE),
  IF(VALUE(LEFT($A684,3))=314,VLOOKUP(VALUE(MID($B684,2,1)),_314_Table1,MATCH(MID($B684,1,1),_314_Table1_ColumnLookup,0),FALSE)
+N("314"),
""))))))))))))))))))))))))</f>
        <v>0</v>
      </c>
      <c r="E684" s="238" t="e">
        <f>IF(AND(VALUE(LEFT($A684,3))=309,LEN($B684)=3),VLOOKUP(VALUE(MID($B684,2,2)),_309_Table2,MATCH(MID($B684,1,1),_309_Table2_ColumnLookup,0),FALSE),
  IF($C684="309 LCR SummaryA",OneYearSCR,IF($C684="309 LCR SummaryB",UltimateSCR,IF(VALUE(LEFT($A684,3))=309,VLOOKUP(VALUE(MID($B684,2,1)),_309_Table2,MATCH(MID($B684,1,1),_309_Table2_ColumnLookup,0),FALSE)
+N("309"),
  IF(VALUE(LEFT($A684,3))=310,VLOOKUP(VALUE(MID($B684,2,1)),_310_Table2,MATCH(MID($B684,1,1),_310_Table2_ColumnLookup,0),FALSE)
+N("310"),
  IF(AND(VALUE(LEFT($A684,3))=311,LEN($I684)=4),VLOOKUP($I684,_311_Table2,MATCH($B684,_311_Table2_ColumnLookup,0),FALSE),
  IF(AND(VALUE(LEFT($A684,3))=311,OR($B684="I2",$B684="J2",$B684="K2",$B684="L2")),VLOOKUP('311'!$G$58,_311_Table2,MATCH(MID($B684,1,1),_311_Table2_ColumnLookup,0),FALSE),
  IF(AND(VALUE(LEFT($A684,3))=311,RIGHT($B684,5)="Total"),VLOOKUP('311'!$G$59,_311_Table2,MATCH(MID($B684,1,1),_311_Table2_ColumnLookup,0),FALSE),
  IF(VALUE(LEFT($A684,3))=311,VLOOKUP(VALUE(MID($B684,2,1)),_311_Table2,MATCH(MID($B684,1,1),_311_Table2_ColumnLookup,0),FALSE)
+N("311"),
  IF(AND(VALUE(LEFT($A684,3))=312,LEFT($G684,10)="Unincepted",$B684="G "),VLOOKUP(" ULO",_312_Table2,MATCH('312'!$N$16,_312_Table2_ColumnLookup,0),FALSE),
  IF(AND(VALUE(LEFT($A684,3))=312,LEFT($G684,10)="Unincepted",$B684="O "),VLOOKUP(" ULO",_312_Table2,MATCH('312'!$V$16,_312_Table2_ColumnLookup,0),FALSE),
  IF(AND(VALUE(LEFT($A684,3))=312,LEFT($G684,10)="Unincepted",$B684="Q "),VLOOKUP(" ULO",_312_Table2,MATCH('312'!$X$16,_312_Table2_ColumnLookup,0),FALSE),
  IF(AND(VALUE(LEFT($A684,3))=312,LEFT($G684,10)="Unincepted"),VLOOKUP(" ULO",_312_Table2,MATCH(LEFT($B684,1),_312_Table2_ColumnLookup,0),FALSE),
  IF(AND(VALUE(LEFT($A684,3))=312,LEFT($G684,5)="Total",$B684="G "),VLOOKUP('312'!$F$80,_312_Table2,MATCH('312'!$N$16,_312_Table2_ColumnLookup,0),FALSE),
  IF(AND(VALUE(LEFT($A684,3))=312,LEFT($G684,5)="Total",$B684="O "),VLOOKUP('312'!$F$80,_312_Table2,MATCH('312'!$V$16,_312_Table2_ColumnLookup,0),FALSE),
  IF(AND(VALUE(LEFT($A684,3))=312,LEFT($G684,5)="Total",$B684="Q "),VLOOKUP('312'!$F$80,_312_Table2,MATCH('312'!$X$16,_312_Table2_ColumnLookup,0),FALSE),
  IF(AND(VALUE(LEFT($A684,3))=312,LEFT($G684,5)="Total"),VLOOKUP('312'!$F$80,_312_Table2,MATCH(LEFT($B684,1),_312_Table2_ColumnLookup,0),FALSE),
  IF(AND(VALUE(LEFT($A684,3))=312,LEN($I684)=4,$B684="G"),VLOOKUP($I684,_312_Table2,MATCH('312'!$N$16,_312_Table2_ColumnLookup,0),FALSE),
  IF(AND(VALUE(LEFT($A684,3))=312,LEN($I684)=4,$B684="O"),VLOOKUP($I684,_312_Table2,MATCH('312'!$V$16,_312_Table2_ColumnLookup,0),FALSE),
  IF(AND(VALUE(LEFT($A684,3))=312,LEN($I684)=4,$B684="Q"),VLOOKUP($I684,_312_Table2,MATCH('312'!$X$16,_312_Table2_ColumnLookup,0),FALSE),
  IF(AND(VALUE(LEFT($A684,3))=312,LEN($I684)=4),VLOOKUP($I684,_312_Table2,MATCH(LEFT($B684,1),_312_Table2_ColumnLookup,0),FALSE)
+N("312"),
  IF(VALUE(LEFT($A684,3))=313,VLOOKUP(VALUE(MID($B684,2,1)),_313_Table2,MATCH(MID($B684,1,1),_313_Table2_ColumnLookup,0),FALSE)
+N("313"),
  IF(AND(VALUE(LEFT($A684,3))=314,LEN($B684)=3),VLOOKUP(VALUE(MID($B684,2,2)),_314_Table2,MATCH(MID($B684,1,1),_314_Table2_ColumnLookup,0),FALSE),
  IF(VALUE(LEFT($A684,3))=314,VLOOKUP(VALUE(MID($B684,2,1)),_314_Table2,MATCH(MID($B684,1,1),_314_Table2_ColumnLookup,0),FALSE)
+N("314"),
""))))))))))))))))))))))))</f>
        <v>#NAME?</v>
      </c>
      <c r="F684" s="238" t="e">
        <f>IF(AND(VALUE(LEFT($A684,3))=309,LEN($B684)=3),VLOOKUP(VALUE(MID($B684,2,2)),_309_Table3,MATCH(MID($B684,1,1),_309_Table3_ColumnLookup,0),FALSE),
  IF($C684="309 LCR SummaryA",OneYearSCR,IF($C684="309 LCR SummaryB",UltimateSCR,IF(VALUE(LEFT($A684,3))=309,VLOOKUP(VALUE(MID($B684,2,1)),_309_Table3,MATCH(MID($B684,1,1),_309_Table3_ColumnLookup,0),FALSE)
+N("309"),
  IF(VALUE(LEFT($A684,3))=310,VLOOKUP(VALUE(MID($B684,2,1)),_310_Table3,MATCH(MID($B684,1,1),_310_Table3_ColumnLookup,0),FALSE)
+N("310"),
  IF(AND(VALUE(LEFT($A684,3))=311,LEN($I684)=4),VLOOKUP($I684,_311_Table3,MATCH($B684,_311_Table3_ColumnLookup,0),FALSE),
  IF(AND(VALUE(LEFT($A684,3))=311,OR($B684="I2",$B684="J2",$B684="K2",$B684="L2")),VLOOKUP('311'!$G$58,_311_Table3,MATCH(MID($B684,1,1),_311_Table3_ColumnLookup,0),FALSE),
  IF(AND(VALUE(LEFT($A684,3))=311,RIGHT($B684,5)="Total"),VLOOKUP('311'!$G$59,_311_Table3,MATCH(MID($B684,1,1),_311_Table3_ColumnLookup,0),FALSE),
  IF(VALUE(LEFT($A684,3))=311,VLOOKUP(VALUE(MID($B684,2,1)),_311_Table3,MATCH(MID($B684,1,1),_311_Table3_ColumnLookup,0),FALSE)
+N("311"),
  IF(AND(VALUE(LEFT($A684,3))=312,LEFT($G684,10)="Unincepted",$B684="G "),VLOOKUP(" ULO",_312_Table3,MATCH('312'!$N$16,_312_Table3_ColumnLookup,0),FALSE),
  IF(AND(VALUE(LEFT($A684,3))=312,LEFT($G684,10)="Unincepted",$B684="O "),VLOOKUP(" ULO",_312_Table3,MATCH('312'!$V$16,_312_Table3_ColumnLookup,0),FALSE),
  IF(AND(VALUE(LEFT($A684,3))=312,LEFT($G684,10)="Unincepted",$B684="Q "),VLOOKUP(" ULO",_312_Table3,MATCH('312'!$X$16,_312_Table3_ColumnLookup,0),FALSE),
  IF(AND(VALUE(LEFT($A684,3))=312,LEFT($G684,10)="Unincepted"),VLOOKUP(" ULO",_312_Table3,MATCH(LEFT($B684,1),_312_Table3_ColumnLookup,0),FALSE),
  IF(AND(VALUE(LEFT($A684,3))=312,LEFT($G684,5)="Total",$B684="G "),VLOOKUP('312'!$F$80,_312_Table3,MATCH('312'!$N$16,_312_Table3_ColumnLookup,0),FALSE),
  IF(AND(VALUE(LEFT($A684,3))=312,LEFT($G684,5)="Total",$B684="O "),VLOOKUP('312'!$F$80,_312_Table3,MATCH('312'!$V$16,_312_Table3_ColumnLookup,0),FALSE),
  IF(AND(VALUE(LEFT($A684,3))=312,LEFT($G684,5)="Total",$B684="Q "),VLOOKUP('312'!$F$80,_312_Table3,MATCH('312'!$X$16,_312_Table3_ColumnLookup,0),FALSE),
  IF(AND(VALUE(LEFT($A684,3))=312,LEFT($G684,5)="Total"),VLOOKUP('312'!$F$80,_312_Table3,MATCH(LEFT($B684,1),_312_Table3_ColumnLookup,0),FALSE),
  IF(AND(VALUE(LEFT($A684,3))=312,LEN($I684)=4,$B684="G"),VLOOKUP($I684,_312_Table3,MATCH('312'!$N$16,_312_Table3_ColumnLookup,0),FALSE),
  IF(AND(VALUE(LEFT($A684,3))=312,LEN($I684)=4,$B684="O"),VLOOKUP($I684,_312_Table3,MATCH('312'!$V$16,_312_Table3_ColumnLookup,0),FALSE),
  IF(AND(VALUE(LEFT($A684,3))=312,LEN($I684)=4,$B684="Q"),VLOOKUP($I684,_312_Table3,MATCH('312'!$X$16,_312_Table3_ColumnLookup,0),FALSE),
  IF(AND(VALUE(LEFT($A684,3))=312,LEN($I684)=4),VLOOKUP($I684,_312_Table3,MATCH(LEFT($B684,1),_312_Table3_ColumnLookup,0),FALSE)
+N("312"),
  IF(VALUE(LEFT($A684,3))=313,VLOOKUP(VALUE(MID($B684,2,1)),_313_Table3,MATCH(MID($B684,1,1),_313_Table3_ColumnLookup,0),FALSE)
+N("313"),
  IF(AND(VALUE(LEFT($A684,3))=314,LEN($B684)=3),VLOOKUP(VALUE(MID($B684,2,2)),_314_Table3,MATCH(MID($B684,1,1),_314_Table3_ColumnLookup,0),FALSE),
  IF(VALUE(LEFT($A684,3))=314,VLOOKUP(VALUE(MID($B684,2,1)),_314_Table3,MATCH(MID($B684,1,1),_314_Table3_ColumnLookup,0),FALSE)
+N("314"),
""))))))))))))))))))))))))</f>
        <v>#NAME?</v>
      </c>
      <c r="G684" t="s">
        <v>1164</v>
      </c>
      <c r="H684" s="321">
        <f>IFERROR(
IF(ISERROR($D684)=FALSE,$D684,IF(ISERROR($E684)=FALSE,$E684,IF(ISERROR($F684)=FALSE,$F684
+N("012 checkboxes"),
IF(
IF(OR(LEFT($A684,9)="Syndicate",LEFT($A684,12)="NewSyndicate"),VLOOKUP($A684,'012'!$J:$ZW,MATCH("Link to button",'012'!$J$1:$ZW$1,0),0)
+N("309 checkbox"),
IF($C684="309 LCR Summary0",VLOOKUP("Notes990",'309'!$P:$ZZ,MATCH("Link to button",'309'!$P$1:$ZZ$1,0),0)
+N("313 checkboxes"),
IF($C684="313 Financial Information0LcmVsScr",IF($C684="309 LCR Summary0",VLOOKUP("LcmVsScr",'309'!$N:$ZZ,MATCH("Link to button",'309'!$N$1:$ZZ$1,0),0),
IF($C684="313 Financial Information0LcrDocAttached",IF($C684="309 LCR Summary0",VLOOKUP("LcrDocAttached",'309'!$N:$ZZ,MATCH("Link to button",'309'!$N$1:$ZZ$1,0),
0)))))))=1,TRUE,FALSE)
))),"")</f>
        <v>0</v>
      </c>
    </row>
    <row r="685" spans="1:9" customFormat="1">
      <c r="A685" s="237" t="str">
        <f>VLOOKUP($G685,CSVLookups!$B:$R,MATCH(A$1,CSVLookups!$B$1:$R$1,0),FALSE)</f>
        <v>312 Projected Solvency II Technical Provisions at Time Zero</v>
      </c>
      <c r="B685" s="237" t="str">
        <f>VLOOKUP($G685,CSVLookups!$B:$R,MATCH(B$1,CSVLookups!$B$1:$R$1,0),FALSE)</f>
        <v xml:space="preserve">B </v>
      </c>
      <c r="C685" s="238" t="str">
        <f t="shared" si="11"/>
        <v>312 Projected Solvency II Technical Provisions at Time ZeroB Unincepted</v>
      </c>
      <c r="D685" s="238">
        <f>IF(AND(VALUE(LEFT($A685,3))=309,LEN($B685)=3),VLOOKUP(VALUE(MID($B685,2,2)),_309_Table1,MATCH(MID($B685,1,1),_309_Table1_ColumnLookup,0),FALSE),
  IF($C685="309 LCR SummaryA",OneYearSCR,IF($C685="309 LCR SummaryB",UltimateSCR,IF(VALUE(LEFT($A685,3))=309,VLOOKUP(VALUE(MID($B685,2,1)),_309_Table1,MATCH(MID($B685,1,1),_309_Table1_ColumnLookup,0),FALSE)
+N("309"),
  IF(VALUE(LEFT($A685,3))=310,VLOOKUP(VALUE(MID($B685,2,1)),_310_Table1,MATCH(MID($B685,1,1),_310_Table1_ColumnLookup,0),FALSE)
+N("310"),
  IF(AND(VALUE(LEFT($A685,3))=311,LEN($I685)=4),VLOOKUP($I685,_311_Table1,MATCH($B685,_311_Table1_ColumnLookup,0),FALSE),
  IF(AND(VALUE(LEFT($A685,3))=311,OR($B685="I2",$B685="J2",$B685="K2",$B685="L2")),VLOOKUP('311'!$G$58,_311_Table1,MATCH(MID($B685,1,1),_311_Table1_ColumnLookup,0),FALSE),
  IF(AND(VALUE(LEFT($A685,3))=311,RIGHT($B685,5)="Total"),VLOOKUP('311'!$G$59,_311_Table1,MATCH(MID($B685,1,1),_311_Table1_ColumnLookup,0),FALSE),
  IF(VALUE(LEFT($A685,3))=311,VLOOKUP(VALUE(MID($B685,2,1)),_311_Table1,MATCH(MID($B685,1,1),_311_Table1_ColumnLookup,0),FALSE)
+N("311"),
  IF(AND(VALUE(LEFT($A685,3))=312,LEFT($G685,10)="Unincepted",$B685="G "),VLOOKUP(" ULO",_312_Table1,MATCH('312'!$N$16,_312_Table1_ColumnLookup,0),FALSE),
  IF(AND(VALUE(LEFT($A685,3))=312,LEFT($G685,10)="Unincepted",$B685="O "),VLOOKUP(" ULO",_312_Table1,MATCH('312'!$V$16,_312_Table1_ColumnLookup,0),FALSE),
  IF(AND(VALUE(LEFT($A685,3))=312,LEFT($G685,10)="Unincepted",$B685="Q "),VLOOKUP(" ULO",_312_Table1,MATCH('312'!$X$16,_312_Table1_ColumnLookup,0),FALSE),
  IF(AND(VALUE(LEFT($A685,3))=312,LEFT($G685,10)="Unincepted"),VLOOKUP(" ULO",_312_Table1,MATCH(LEFT($B685,1),_312_Table1_ColumnLookup,0),FALSE),
  IF(AND(VALUE(LEFT($A685,3))=312,LEFT($G685,5)="Total",$B685="G "),VLOOKUP('312'!$F$80,_312_Table1,MATCH('312'!$N$16,_312_Table1_ColumnLookup,0),FALSE),
  IF(AND(VALUE(LEFT($A685,3))=312,LEFT($G685,5)="Total",$B685="O "),VLOOKUP('312'!$F$80,_312_Table1,MATCH('312'!$V$16,_312_Table1_ColumnLookup,0),FALSE),
  IF(AND(VALUE(LEFT($A685,3))=312,LEFT($G685,5)="Total",$B685="Q "),VLOOKUP('312'!$F$80,_312_Table1,MATCH('312'!$X$16,_312_Table1_ColumnLookup,0),FALSE),
  IF(AND(VALUE(LEFT($A685,3))=312,LEFT($G685,5)="Total"),VLOOKUP('312'!$F$80,_312_Table1,MATCH(LEFT($B685,1),_312_Table1_ColumnLookup,0),FALSE),
  IF(AND(VALUE(LEFT($A685,3))=312,LEN($I685)=4,$B685="G"),VLOOKUP($I685,_312_Table1,MATCH('312'!$N$16,_312_Table1_ColumnLookup,0),FALSE),
  IF(AND(VALUE(LEFT($A685,3))=312,LEN($I685)=4,$B685="O"),VLOOKUP($I685,_312_Table1,MATCH('312'!$V$16,_312_Table1_ColumnLookup,0),FALSE),
  IF(AND(VALUE(LEFT($A685,3))=312,LEN($I685)=4,$B685="Q"),VLOOKUP($I685,_312_Table1,MATCH('312'!$X$16,_312_Table1_ColumnLookup,0),FALSE),
  IF(AND(VALUE(LEFT($A685,3))=312,LEN($I685)=4),VLOOKUP($I685,_312_Table1,MATCH(LEFT($B685,1),_312_Table1_ColumnLookup,0),FALSE)
+N("312"),
  IF(VALUE(LEFT($A685,3))=313,VLOOKUP(VALUE(MID($B685,2,1)),_313_Table1,MATCH(MID($B685,1,1),_313_Table1_ColumnLookup,0),FALSE)
+N("313"),
  IF(AND(VALUE(LEFT($A685,3))=314,LEN($B685)=3),VLOOKUP(VALUE(MID($B685,2,2)),_314_Table1,MATCH(MID($B685,1,1),_314_Table1_ColumnLookup,0),FALSE),
  IF(VALUE(LEFT($A685,3))=314,VLOOKUP(VALUE(MID($B685,2,1)),_314_Table1,MATCH(MID($B685,1,1),_314_Table1_ColumnLookup,0),FALSE)
+N("314"),
""))))))))))))))))))))))))</f>
        <v>0</v>
      </c>
      <c r="E685" s="238" t="e">
        <f>IF(AND(VALUE(LEFT($A685,3))=309,LEN($B685)=3),VLOOKUP(VALUE(MID($B685,2,2)),_309_Table2,MATCH(MID($B685,1,1),_309_Table2_ColumnLookup,0),FALSE),
  IF($C685="309 LCR SummaryA",OneYearSCR,IF($C685="309 LCR SummaryB",UltimateSCR,IF(VALUE(LEFT($A685,3))=309,VLOOKUP(VALUE(MID($B685,2,1)),_309_Table2,MATCH(MID($B685,1,1),_309_Table2_ColumnLookup,0),FALSE)
+N("309"),
  IF(VALUE(LEFT($A685,3))=310,VLOOKUP(VALUE(MID($B685,2,1)),_310_Table2,MATCH(MID($B685,1,1),_310_Table2_ColumnLookup,0),FALSE)
+N("310"),
  IF(AND(VALUE(LEFT($A685,3))=311,LEN($I685)=4),VLOOKUP($I685,_311_Table2,MATCH($B685,_311_Table2_ColumnLookup,0),FALSE),
  IF(AND(VALUE(LEFT($A685,3))=311,OR($B685="I2",$B685="J2",$B685="K2",$B685="L2")),VLOOKUP('311'!$G$58,_311_Table2,MATCH(MID($B685,1,1),_311_Table2_ColumnLookup,0),FALSE),
  IF(AND(VALUE(LEFT($A685,3))=311,RIGHT($B685,5)="Total"),VLOOKUP('311'!$G$59,_311_Table2,MATCH(MID($B685,1,1),_311_Table2_ColumnLookup,0),FALSE),
  IF(VALUE(LEFT($A685,3))=311,VLOOKUP(VALUE(MID($B685,2,1)),_311_Table2,MATCH(MID($B685,1,1),_311_Table2_ColumnLookup,0),FALSE)
+N("311"),
  IF(AND(VALUE(LEFT($A685,3))=312,LEFT($G685,10)="Unincepted",$B685="G "),VLOOKUP(" ULO",_312_Table2,MATCH('312'!$N$16,_312_Table2_ColumnLookup,0),FALSE),
  IF(AND(VALUE(LEFT($A685,3))=312,LEFT($G685,10)="Unincepted",$B685="O "),VLOOKUP(" ULO",_312_Table2,MATCH('312'!$V$16,_312_Table2_ColumnLookup,0),FALSE),
  IF(AND(VALUE(LEFT($A685,3))=312,LEFT($G685,10)="Unincepted",$B685="Q "),VLOOKUP(" ULO",_312_Table2,MATCH('312'!$X$16,_312_Table2_ColumnLookup,0),FALSE),
  IF(AND(VALUE(LEFT($A685,3))=312,LEFT($G685,10)="Unincepted"),VLOOKUP(" ULO",_312_Table2,MATCH(LEFT($B685,1),_312_Table2_ColumnLookup,0),FALSE),
  IF(AND(VALUE(LEFT($A685,3))=312,LEFT($G685,5)="Total",$B685="G "),VLOOKUP('312'!$F$80,_312_Table2,MATCH('312'!$N$16,_312_Table2_ColumnLookup,0),FALSE),
  IF(AND(VALUE(LEFT($A685,3))=312,LEFT($G685,5)="Total",$B685="O "),VLOOKUP('312'!$F$80,_312_Table2,MATCH('312'!$V$16,_312_Table2_ColumnLookup,0),FALSE),
  IF(AND(VALUE(LEFT($A685,3))=312,LEFT($G685,5)="Total",$B685="Q "),VLOOKUP('312'!$F$80,_312_Table2,MATCH('312'!$X$16,_312_Table2_ColumnLookup,0),FALSE),
  IF(AND(VALUE(LEFT($A685,3))=312,LEFT($G685,5)="Total"),VLOOKUP('312'!$F$80,_312_Table2,MATCH(LEFT($B685,1),_312_Table2_ColumnLookup,0),FALSE),
  IF(AND(VALUE(LEFT($A685,3))=312,LEN($I685)=4,$B685="G"),VLOOKUP($I685,_312_Table2,MATCH('312'!$N$16,_312_Table2_ColumnLookup,0),FALSE),
  IF(AND(VALUE(LEFT($A685,3))=312,LEN($I685)=4,$B685="O"),VLOOKUP($I685,_312_Table2,MATCH('312'!$V$16,_312_Table2_ColumnLookup,0),FALSE),
  IF(AND(VALUE(LEFT($A685,3))=312,LEN($I685)=4,$B685="Q"),VLOOKUP($I685,_312_Table2,MATCH('312'!$X$16,_312_Table2_ColumnLookup,0),FALSE),
  IF(AND(VALUE(LEFT($A685,3))=312,LEN($I685)=4),VLOOKUP($I685,_312_Table2,MATCH(LEFT($B685,1),_312_Table2_ColumnLookup,0),FALSE)
+N("312"),
  IF(VALUE(LEFT($A685,3))=313,VLOOKUP(VALUE(MID($B685,2,1)),_313_Table2,MATCH(MID($B685,1,1),_313_Table2_ColumnLookup,0),FALSE)
+N("313"),
  IF(AND(VALUE(LEFT($A685,3))=314,LEN($B685)=3),VLOOKUP(VALUE(MID($B685,2,2)),_314_Table2,MATCH(MID($B685,1,1),_314_Table2_ColumnLookup,0),FALSE),
  IF(VALUE(LEFT($A685,3))=314,VLOOKUP(VALUE(MID($B685,2,1)),_314_Table2,MATCH(MID($B685,1,1),_314_Table2_ColumnLookup,0),FALSE)
+N("314"),
""))))))))))))))))))))))))</f>
        <v>#NAME?</v>
      </c>
      <c r="F685" s="238" t="e">
        <f>IF(AND(VALUE(LEFT($A685,3))=309,LEN($B685)=3),VLOOKUP(VALUE(MID($B685,2,2)),_309_Table3,MATCH(MID($B685,1,1),_309_Table3_ColumnLookup,0),FALSE),
  IF($C685="309 LCR SummaryA",OneYearSCR,IF($C685="309 LCR SummaryB",UltimateSCR,IF(VALUE(LEFT($A685,3))=309,VLOOKUP(VALUE(MID($B685,2,1)),_309_Table3,MATCH(MID($B685,1,1),_309_Table3_ColumnLookup,0),FALSE)
+N("309"),
  IF(VALUE(LEFT($A685,3))=310,VLOOKUP(VALUE(MID($B685,2,1)),_310_Table3,MATCH(MID($B685,1,1),_310_Table3_ColumnLookup,0),FALSE)
+N("310"),
  IF(AND(VALUE(LEFT($A685,3))=311,LEN($I685)=4),VLOOKUP($I685,_311_Table3,MATCH($B685,_311_Table3_ColumnLookup,0),FALSE),
  IF(AND(VALUE(LEFT($A685,3))=311,OR($B685="I2",$B685="J2",$B685="K2",$B685="L2")),VLOOKUP('311'!$G$58,_311_Table3,MATCH(MID($B685,1,1),_311_Table3_ColumnLookup,0),FALSE),
  IF(AND(VALUE(LEFT($A685,3))=311,RIGHT($B685,5)="Total"),VLOOKUP('311'!$G$59,_311_Table3,MATCH(MID($B685,1,1),_311_Table3_ColumnLookup,0),FALSE),
  IF(VALUE(LEFT($A685,3))=311,VLOOKUP(VALUE(MID($B685,2,1)),_311_Table3,MATCH(MID($B685,1,1),_311_Table3_ColumnLookup,0),FALSE)
+N("311"),
  IF(AND(VALUE(LEFT($A685,3))=312,LEFT($G685,10)="Unincepted",$B685="G "),VLOOKUP(" ULO",_312_Table3,MATCH('312'!$N$16,_312_Table3_ColumnLookup,0),FALSE),
  IF(AND(VALUE(LEFT($A685,3))=312,LEFT($G685,10)="Unincepted",$B685="O "),VLOOKUP(" ULO",_312_Table3,MATCH('312'!$V$16,_312_Table3_ColumnLookup,0),FALSE),
  IF(AND(VALUE(LEFT($A685,3))=312,LEFT($G685,10)="Unincepted",$B685="Q "),VLOOKUP(" ULO",_312_Table3,MATCH('312'!$X$16,_312_Table3_ColumnLookup,0),FALSE),
  IF(AND(VALUE(LEFT($A685,3))=312,LEFT($G685,10)="Unincepted"),VLOOKUP(" ULO",_312_Table3,MATCH(LEFT($B685,1),_312_Table3_ColumnLookup,0),FALSE),
  IF(AND(VALUE(LEFT($A685,3))=312,LEFT($G685,5)="Total",$B685="G "),VLOOKUP('312'!$F$80,_312_Table3,MATCH('312'!$N$16,_312_Table3_ColumnLookup,0),FALSE),
  IF(AND(VALUE(LEFT($A685,3))=312,LEFT($G685,5)="Total",$B685="O "),VLOOKUP('312'!$F$80,_312_Table3,MATCH('312'!$V$16,_312_Table3_ColumnLookup,0),FALSE),
  IF(AND(VALUE(LEFT($A685,3))=312,LEFT($G685,5)="Total",$B685="Q "),VLOOKUP('312'!$F$80,_312_Table3,MATCH('312'!$X$16,_312_Table3_ColumnLookup,0),FALSE),
  IF(AND(VALUE(LEFT($A685,3))=312,LEFT($G685,5)="Total"),VLOOKUP('312'!$F$80,_312_Table3,MATCH(LEFT($B685,1),_312_Table3_ColumnLookup,0),FALSE),
  IF(AND(VALUE(LEFT($A685,3))=312,LEN($I685)=4,$B685="G"),VLOOKUP($I685,_312_Table3,MATCH('312'!$N$16,_312_Table3_ColumnLookup,0),FALSE),
  IF(AND(VALUE(LEFT($A685,3))=312,LEN($I685)=4,$B685="O"),VLOOKUP($I685,_312_Table3,MATCH('312'!$V$16,_312_Table3_ColumnLookup,0),FALSE),
  IF(AND(VALUE(LEFT($A685,3))=312,LEN($I685)=4,$B685="Q"),VLOOKUP($I685,_312_Table3,MATCH('312'!$X$16,_312_Table3_ColumnLookup,0),FALSE),
  IF(AND(VALUE(LEFT($A685,3))=312,LEN($I685)=4),VLOOKUP($I685,_312_Table3,MATCH(LEFT($B685,1),_312_Table3_ColumnLookup,0),FALSE)
+N("312"),
  IF(VALUE(LEFT($A685,3))=313,VLOOKUP(VALUE(MID($B685,2,1)),_313_Table3,MATCH(MID($B685,1,1),_313_Table3_ColumnLookup,0),FALSE)
+N("313"),
  IF(AND(VALUE(LEFT($A685,3))=314,LEN($B685)=3),VLOOKUP(VALUE(MID($B685,2,2)),_314_Table3,MATCH(MID($B685,1,1),_314_Table3_ColumnLookup,0),FALSE),
  IF(VALUE(LEFT($A685,3))=314,VLOOKUP(VALUE(MID($B685,2,1)),_314_Table3,MATCH(MID($B685,1,1),_314_Table3_ColumnLookup,0),FALSE)
+N("314"),
""))))))))))))))))))))))))</f>
        <v>#NAME?</v>
      </c>
      <c r="G685" t="s">
        <v>1168</v>
      </c>
      <c r="H685" s="321">
        <f>IFERROR(
IF(ISERROR($D685)=FALSE,$D685,IF(ISERROR($E685)=FALSE,$E685,IF(ISERROR($F685)=FALSE,$F685
+N("012 checkboxes"),
IF(
IF(OR(LEFT($A685,9)="Syndicate",LEFT($A685,12)="NewSyndicate"),VLOOKUP($A685,'012'!$J:$ZW,MATCH("Link to button",'012'!$J$1:$ZW$1,0),0)
+N("309 checkbox"),
IF($C685="309 LCR Summary0",VLOOKUP("Notes990",'309'!$P:$ZZ,MATCH("Link to button",'309'!$P$1:$ZZ$1,0),0)
+N("313 checkboxes"),
IF($C685="313 Financial Information0LcmVsScr",IF($C685="309 LCR Summary0",VLOOKUP("LcmVsScr",'309'!$N:$ZZ,MATCH("Link to button",'309'!$N$1:$ZZ$1,0),0),
IF($C685="313 Financial Information0LcrDocAttached",IF($C685="309 LCR Summary0",VLOOKUP("LcrDocAttached",'309'!$N:$ZZ,MATCH("Link to button",'309'!$N$1:$ZZ$1,0),
0)))))))=1,TRUE,FALSE)
))),"")</f>
        <v>0</v>
      </c>
    </row>
    <row r="686" spans="1:9" customFormat="1">
      <c r="A686" s="237" t="str">
        <f>VLOOKUP($G686,CSVLookups!$B:$R,MATCH(A$1,CSVLookups!$B$1:$R$1,0),FALSE)</f>
        <v>312 Projected Solvency II Technical Provisions at Time Zero</v>
      </c>
      <c r="B686" s="237" t="str">
        <f>VLOOKUP($G686,CSVLookups!$B:$R,MATCH(B$1,CSVLookups!$B$1:$R$1,0),FALSE)</f>
        <v xml:space="preserve">C </v>
      </c>
      <c r="C686" s="238" t="str">
        <f t="shared" si="11"/>
        <v>312 Projected Solvency II Technical Provisions at Time ZeroC Unincepted</v>
      </c>
      <c r="D686" s="238">
        <f>IF(AND(VALUE(LEFT($A686,3))=309,LEN($B686)=3),VLOOKUP(VALUE(MID($B686,2,2)),_309_Table1,MATCH(MID($B686,1,1),_309_Table1_ColumnLookup,0),FALSE),
  IF($C686="309 LCR SummaryA",OneYearSCR,IF($C686="309 LCR SummaryB",UltimateSCR,IF(VALUE(LEFT($A686,3))=309,VLOOKUP(VALUE(MID($B686,2,1)),_309_Table1,MATCH(MID($B686,1,1),_309_Table1_ColumnLookup,0),FALSE)
+N("309"),
  IF(VALUE(LEFT($A686,3))=310,VLOOKUP(VALUE(MID($B686,2,1)),_310_Table1,MATCH(MID($B686,1,1),_310_Table1_ColumnLookup,0),FALSE)
+N("310"),
  IF(AND(VALUE(LEFT($A686,3))=311,LEN($I686)=4),VLOOKUP($I686,_311_Table1,MATCH($B686,_311_Table1_ColumnLookup,0),FALSE),
  IF(AND(VALUE(LEFT($A686,3))=311,OR($B686="I2",$B686="J2",$B686="K2",$B686="L2")),VLOOKUP('311'!$G$58,_311_Table1,MATCH(MID($B686,1,1),_311_Table1_ColumnLookup,0),FALSE),
  IF(AND(VALUE(LEFT($A686,3))=311,RIGHT($B686,5)="Total"),VLOOKUP('311'!$G$59,_311_Table1,MATCH(MID($B686,1,1),_311_Table1_ColumnLookup,0),FALSE),
  IF(VALUE(LEFT($A686,3))=311,VLOOKUP(VALUE(MID($B686,2,1)),_311_Table1,MATCH(MID($B686,1,1),_311_Table1_ColumnLookup,0),FALSE)
+N("311"),
  IF(AND(VALUE(LEFT($A686,3))=312,LEFT($G686,10)="Unincepted",$B686="G "),VLOOKUP(" ULO",_312_Table1,MATCH('312'!$N$16,_312_Table1_ColumnLookup,0),FALSE),
  IF(AND(VALUE(LEFT($A686,3))=312,LEFT($G686,10)="Unincepted",$B686="O "),VLOOKUP(" ULO",_312_Table1,MATCH('312'!$V$16,_312_Table1_ColumnLookup,0),FALSE),
  IF(AND(VALUE(LEFT($A686,3))=312,LEFT($G686,10)="Unincepted",$B686="Q "),VLOOKUP(" ULO",_312_Table1,MATCH('312'!$X$16,_312_Table1_ColumnLookup,0),FALSE),
  IF(AND(VALUE(LEFT($A686,3))=312,LEFT($G686,10)="Unincepted"),VLOOKUP(" ULO",_312_Table1,MATCH(LEFT($B686,1),_312_Table1_ColumnLookup,0),FALSE),
  IF(AND(VALUE(LEFT($A686,3))=312,LEFT($G686,5)="Total",$B686="G "),VLOOKUP('312'!$F$80,_312_Table1,MATCH('312'!$N$16,_312_Table1_ColumnLookup,0),FALSE),
  IF(AND(VALUE(LEFT($A686,3))=312,LEFT($G686,5)="Total",$B686="O "),VLOOKUP('312'!$F$80,_312_Table1,MATCH('312'!$V$16,_312_Table1_ColumnLookup,0),FALSE),
  IF(AND(VALUE(LEFT($A686,3))=312,LEFT($G686,5)="Total",$B686="Q "),VLOOKUP('312'!$F$80,_312_Table1,MATCH('312'!$X$16,_312_Table1_ColumnLookup,0),FALSE),
  IF(AND(VALUE(LEFT($A686,3))=312,LEFT($G686,5)="Total"),VLOOKUP('312'!$F$80,_312_Table1,MATCH(LEFT($B686,1),_312_Table1_ColumnLookup,0),FALSE),
  IF(AND(VALUE(LEFT($A686,3))=312,LEN($I686)=4,$B686="G"),VLOOKUP($I686,_312_Table1,MATCH('312'!$N$16,_312_Table1_ColumnLookup,0),FALSE),
  IF(AND(VALUE(LEFT($A686,3))=312,LEN($I686)=4,$B686="O"),VLOOKUP($I686,_312_Table1,MATCH('312'!$V$16,_312_Table1_ColumnLookup,0),FALSE),
  IF(AND(VALUE(LEFT($A686,3))=312,LEN($I686)=4,$B686="Q"),VLOOKUP($I686,_312_Table1,MATCH('312'!$X$16,_312_Table1_ColumnLookup,0),FALSE),
  IF(AND(VALUE(LEFT($A686,3))=312,LEN($I686)=4),VLOOKUP($I686,_312_Table1,MATCH(LEFT($B686,1),_312_Table1_ColumnLookup,0),FALSE)
+N("312"),
  IF(VALUE(LEFT($A686,3))=313,VLOOKUP(VALUE(MID($B686,2,1)),_313_Table1,MATCH(MID($B686,1,1),_313_Table1_ColumnLookup,0),FALSE)
+N("313"),
  IF(AND(VALUE(LEFT($A686,3))=314,LEN($B686)=3),VLOOKUP(VALUE(MID($B686,2,2)),_314_Table1,MATCH(MID($B686,1,1),_314_Table1_ColumnLookup,0),FALSE),
  IF(VALUE(LEFT($A686,3))=314,VLOOKUP(VALUE(MID($B686,2,1)),_314_Table1,MATCH(MID($B686,1,1),_314_Table1_ColumnLookup,0),FALSE)
+N("314"),
""))))))))))))))))))))))))</f>
        <v>0</v>
      </c>
      <c r="E686" s="238" t="e">
        <f>IF(AND(VALUE(LEFT($A686,3))=309,LEN($B686)=3),VLOOKUP(VALUE(MID($B686,2,2)),_309_Table2,MATCH(MID($B686,1,1),_309_Table2_ColumnLookup,0),FALSE),
  IF($C686="309 LCR SummaryA",OneYearSCR,IF($C686="309 LCR SummaryB",UltimateSCR,IF(VALUE(LEFT($A686,3))=309,VLOOKUP(VALUE(MID($B686,2,1)),_309_Table2,MATCH(MID($B686,1,1),_309_Table2_ColumnLookup,0),FALSE)
+N("309"),
  IF(VALUE(LEFT($A686,3))=310,VLOOKUP(VALUE(MID($B686,2,1)),_310_Table2,MATCH(MID($B686,1,1),_310_Table2_ColumnLookup,0),FALSE)
+N("310"),
  IF(AND(VALUE(LEFT($A686,3))=311,LEN($I686)=4),VLOOKUP($I686,_311_Table2,MATCH($B686,_311_Table2_ColumnLookup,0),FALSE),
  IF(AND(VALUE(LEFT($A686,3))=311,OR($B686="I2",$B686="J2",$B686="K2",$B686="L2")),VLOOKUP('311'!$G$58,_311_Table2,MATCH(MID($B686,1,1),_311_Table2_ColumnLookup,0),FALSE),
  IF(AND(VALUE(LEFT($A686,3))=311,RIGHT($B686,5)="Total"),VLOOKUP('311'!$G$59,_311_Table2,MATCH(MID($B686,1,1),_311_Table2_ColumnLookup,0),FALSE),
  IF(VALUE(LEFT($A686,3))=311,VLOOKUP(VALUE(MID($B686,2,1)),_311_Table2,MATCH(MID($B686,1,1),_311_Table2_ColumnLookup,0),FALSE)
+N("311"),
  IF(AND(VALUE(LEFT($A686,3))=312,LEFT($G686,10)="Unincepted",$B686="G "),VLOOKUP(" ULO",_312_Table2,MATCH('312'!$N$16,_312_Table2_ColumnLookup,0),FALSE),
  IF(AND(VALUE(LEFT($A686,3))=312,LEFT($G686,10)="Unincepted",$B686="O "),VLOOKUP(" ULO",_312_Table2,MATCH('312'!$V$16,_312_Table2_ColumnLookup,0),FALSE),
  IF(AND(VALUE(LEFT($A686,3))=312,LEFT($G686,10)="Unincepted",$B686="Q "),VLOOKUP(" ULO",_312_Table2,MATCH('312'!$X$16,_312_Table2_ColumnLookup,0),FALSE),
  IF(AND(VALUE(LEFT($A686,3))=312,LEFT($G686,10)="Unincepted"),VLOOKUP(" ULO",_312_Table2,MATCH(LEFT($B686,1),_312_Table2_ColumnLookup,0),FALSE),
  IF(AND(VALUE(LEFT($A686,3))=312,LEFT($G686,5)="Total",$B686="G "),VLOOKUP('312'!$F$80,_312_Table2,MATCH('312'!$N$16,_312_Table2_ColumnLookup,0),FALSE),
  IF(AND(VALUE(LEFT($A686,3))=312,LEFT($G686,5)="Total",$B686="O "),VLOOKUP('312'!$F$80,_312_Table2,MATCH('312'!$V$16,_312_Table2_ColumnLookup,0),FALSE),
  IF(AND(VALUE(LEFT($A686,3))=312,LEFT($G686,5)="Total",$B686="Q "),VLOOKUP('312'!$F$80,_312_Table2,MATCH('312'!$X$16,_312_Table2_ColumnLookup,0),FALSE),
  IF(AND(VALUE(LEFT($A686,3))=312,LEFT($G686,5)="Total"),VLOOKUP('312'!$F$80,_312_Table2,MATCH(LEFT($B686,1),_312_Table2_ColumnLookup,0),FALSE),
  IF(AND(VALUE(LEFT($A686,3))=312,LEN($I686)=4,$B686="G"),VLOOKUP($I686,_312_Table2,MATCH('312'!$N$16,_312_Table2_ColumnLookup,0),FALSE),
  IF(AND(VALUE(LEFT($A686,3))=312,LEN($I686)=4,$B686="O"),VLOOKUP($I686,_312_Table2,MATCH('312'!$V$16,_312_Table2_ColumnLookup,0),FALSE),
  IF(AND(VALUE(LEFT($A686,3))=312,LEN($I686)=4,$B686="Q"),VLOOKUP($I686,_312_Table2,MATCH('312'!$X$16,_312_Table2_ColumnLookup,0),FALSE),
  IF(AND(VALUE(LEFT($A686,3))=312,LEN($I686)=4),VLOOKUP($I686,_312_Table2,MATCH(LEFT($B686,1),_312_Table2_ColumnLookup,0),FALSE)
+N("312"),
  IF(VALUE(LEFT($A686,3))=313,VLOOKUP(VALUE(MID($B686,2,1)),_313_Table2,MATCH(MID($B686,1,1),_313_Table2_ColumnLookup,0),FALSE)
+N("313"),
  IF(AND(VALUE(LEFT($A686,3))=314,LEN($B686)=3),VLOOKUP(VALUE(MID($B686,2,2)),_314_Table2,MATCH(MID($B686,1,1),_314_Table2_ColumnLookup,0),FALSE),
  IF(VALUE(LEFT($A686,3))=314,VLOOKUP(VALUE(MID($B686,2,1)),_314_Table2,MATCH(MID($B686,1,1),_314_Table2_ColumnLookup,0),FALSE)
+N("314"),
""))))))))))))))))))))))))</f>
        <v>#NAME?</v>
      </c>
      <c r="F686" s="238" t="e">
        <f>IF(AND(VALUE(LEFT($A686,3))=309,LEN($B686)=3),VLOOKUP(VALUE(MID($B686,2,2)),_309_Table3,MATCH(MID($B686,1,1),_309_Table3_ColumnLookup,0),FALSE),
  IF($C686="309 LCR SummaryA",OneYearSCR,IF($C686="309 LCR SummaryB",UltimateSCR,IF(VALUE(LEFT($A686,3))=309,VLOOKUP(VALUE(MID($B686,2,1)),_309_Table3,MATCH(MID($B686,1,1),_309_Table3_ColumnLookup,0),FALSE)
+N("309"),
  IF(VALUE(LEFT($A686,3))=310,VLOOKUP(VALUE(MID($B686,2,1)),_310_Table3,MATCH(MID($B686,1,1),_310_Table3_ColumnLookup,0),FALSE)
+N("310"),
  IF(AND(VALUE(LEFT($A686,3))=311,LEN($I686)=4),VLOOKUP($I686,_311_Table3,MATCH($B686,_311_Table3_ColumnLookup,0),FALSE),
  IF(AND(VALUE(LEFT($A686,3))=311,OR($B686="I2",$B686="J2",$B686="K2",$B686="L2")),VLOOKUP('311'!$G$58,_311_Table3,MATCH(MID($B686,1,1),_311_Table3_ColumnLookup,0),FALSE),
  IF(AND(VALUE(LEFT($A686,3))=311,RIGHT($B686,5)="Total"),VLOOKUP('311'!$G$59,_311_Table3,MATCH(MID($B686,1,1),_311_Table3_ColumnLookup,0),FALSE),
  IF(VALUE(LEFT($A686,3))=311,VLOOKUP(VALUE(MID($B686,2,1)),_311_Table3,MATCH(MID($B686,1,1),_311_Table3_ColumnLookup,0),FALSE)
+N("311"),
  IF(AND(VALUE(LEFT($A686,3))=312,LEFT($G686,10)="Unincepted",$B686="G "),VLOOKUP(" ULO",_312_Table3,MATCH('312'!$N$16,_312_Table3_ColumnLookup,0),FALSE),
  IF(AND(VALUE(LEFT($A686,3))=312,LEFT($G686,10)="Unincepted",$B686="O "),VLOOKUP(" ULO",_312_Table3,MATCH('312'!$V$16,_312_Table3_ColumnLookup,0),FALSE),
  IF(AND(VALUE(LEFT($A686,3))=312,LEFT($G686,10)="Unincepted",$B686="Q "),VLOOKUP(" ULO",_312_Table3,MATCH('312'!$X$16,_312_Table3_ColumnLookup,0),FALSE),
  IF(AND(VALUE(LEFT($A686,3))=312,LEFT($G686,10)="Unincepted"),VLOOKUP(" ULO",_312_Table3,MATCH(LEFT($B686,1),_312_Table3_ColumnLookup,0),FALSE),
  IF(AND(VALUE(LEFT($A686,3))=312,LEFT($G686,5)="Total",$B686="G "),VLOOKUP('312'!$F$80,_312_Table3,MATCH('312'!$N$16,_312_Table3_ColumnLookup,0),FALSE),
  IF(AND(VALUE(LEFT($A686,3))=312,LEFT($G686,5)="Total",$B686="O "),VLOOKUP('312'!$F$80,_312_Table3,MATCH('312'!$V$16,_312_Table3_ColumnLookup,0),FALSE),
  IF(AND(VALUE(LEFT($A686,3))=312,LEFT($G686,5)="Total",$B686="Q "),VLOOKUP('312'!$F$80,_312_Table3,MATCH('312'!$X$16,_312_Table3_ColumnLookup,0),FALSE),
  IF(AND(VALUE(LEFT($A686,3))=312,LEFT($G686,5)="Total"),VLOOKUP('312'!$F$80,_312_Table3,MATCH(LEFT($B686,1),_312_Table3_ColumnLookup,0),FALSE),
  IF(AND(VALUE(LEFT($A686,3))=312,LEN($I686)=4,$B686="G"),VLOOKUP($I686,_312_Table3,MATCH('312'!$N$16,_312_Table3_ColumnLookup,0),FALSE),
  IF(AND(VALUE(LEFT($A686,3))=312,LEN($I686)=4,$B686="O"),VLOOKUP($I686,_312_Table3,MATCH('312'!$V$16,_312_Table3_ColumnLookup,0),FALSE),
  IF(AND(VALUE(LEFT($A686,3))=312,LEN($I686)=4,$B686="Q"),VLOOKUP($I686,_312_Table3,MATCH('312'!$X$16,_312_Table3_ColumnLookup,0),FALSE),
  IF(AND(VALUE(LEFT($A686,3))=312,LEN($I686)=4),VLOOKUP($I686,_312_Table3,MATCH(LEFT($B686,1),_312_Table3_ColumnLookup,0),FALSE)
+N("312"),
  IF(VALUE(LEFT($A686,3))=313,VLOOKUP(VALUE(MID($B686,2,1)),_313_Table3,MATCH(MID($B686,1,1),_313_Table3_ColumnLookup,0),FALSE)
+N("313"),
  IF(AND(VALUE(LEFT($A686,3))=314,LEN($B686)=3),VLOOKUP(VALUE(MID($B686,2,2)),_314_Table3,MATCH(MID($B686,1,1),_314_Table3_ColumnLookup,0),FALSE),
  IF(VALUE(LEFT($A686,3))=314,VLOOKUP(VALUE(MID($B686,2,1)),_314_Table3,MATCH(MID($B686,1,1),_314_Table3_ColumnLookup,0),FALSE)
+N("314"),
""))))))))))))))))))))))))</f>
        <v>#NAME?</v>
      </c>
      <c r="G686" t="s">
        <v>1172</v>
      </c>
      <c r="H686" s="321">
        <f>IFERROR(
IF(ISERROR($D686)=FALSE,$D686,IF(ISERROR($E686)=FALSE,$E686,IF(ISERROR($F686)=FALSE,$F686
+N("012 checkboxes"),
IF(
IF(OR(LEFT($A686,9)="Syndicate",LEFT($A686,12)="NewSyndicate"),VLOOKUP($A686,'012'!$J:$ZW,MATCH("Link to button",'012'!$J$1:$ZW$1,0),0)
+N("309 checkbox"),
IF($C686="309 LCR Summary0",VLOOKUP("Notes990",'309'!$P:$ZZ,MATCH("Link to button",'309'!$P$1:$ZZ$1,0),0)
+N("313 checkboxes"),
IF($C686="313 Financial Information0LcmVsScr",IF($C686="309 LCR Summary0",VLOOKUP("LcmVsScr",'309'!$N:$ZZ,MATCH("Link to button",'309'!$N$1:$ZZ$1,0),0),
IF($C686="313 Financial Information0LcrDocAttached",IF($C686="309 LCR Summary0",VLOOKUP("LcrDocAttached",'309'!$N:$ZZ,MATCH("Link to button",'309'!$N$1:$ZZ$1,0),
0)))))))=1,TRUE,FALSE)
))),"")</f>
        <v>0</v>
      </c>
    </row>
    <row r="687" spans="1:9" customFormat="1">
      <c r="A687" s="237" t="str">
        <f>VLOOKUP($G687,CSVLookups!$B:$R,MATCH(A$1,CSVLookups!$B$1:$R$1,0),FALSE)</f>
        <v>312 Projected Solvency II Technical Provisions at Time Zero</v>
      </c>
      <c r="B687" s="237" t="str">
        <f>VLOOKUP($G687,CSVLookups!$B:$R,MATCH(B$1,CSVLookups!$B$1:$R$1,0),FALSE)</f>
        <v xml:space="preserve">D </v>
      </c>
      <c r="C687" s="238" t="str">
        <f t="shared" si="11"/>
        <v>312 Projected Solvency II Technical Provisions at Time ZeroD Unincepted</v>
      </c>
      <c r="D687" s="238">
        <f>IF(AND(VALUE(LEFT($A687,3))=309,LEN($B687)=3),VLOOKUP(VALUE(MID($B687,2,2)),_309_Table1,MATCH(MID($B687,1,1),_309_Table1_ColumnLookup,0),FALSE),
  IF($C687="309 LCR SummaryA",OneYearSCR,IF($C687="309 LCR SummaryB",UltimateSCR,IF(VALUE(LEFT($A687,3))=309,VLOOKUP(VALUE(MID($B687,2,1)),_309_Table1,MATCH(MID($B687,1,1),_309_Table1_ColumnLookup,0),FALSE)
+N("309"),
  IF(VALUE(LEFT($A687,3))=310,VLOOKUP(VALUE(MID($B687,2,1)),_310_Table1,MATCH(MID($B687,1,1),_310_Table1_ColumnLookup,0),FALSE)
+N("310"),
  IF(AND(VALUE(LEFT($A687,3))=311,LEN($I687)=4),VLOOKUP($I687,_311_Table1,MATCH($B687,_311_Table1_ColumnLookup,0),FALSE),
  IF(AND(VALUE(LEFT($A687,3))=311,OR($B687="I2",$B687="J2",$B687="K2",$B687="L2")),VLOOKUP('311'!$G$58,_311_Table1,MATCH(MID($B687,1,1),_311_Table1_ColumnLookup,0),FALSE),
  IF(AND(VALUE(LEFT($A687,3))=311,RIGHT($B687,5)="Total"),VLOOKUP('311'!$G$59,_311_Table1,MATCH(MID($B687,1,1),_311_Table1_ColumnLookup,0),FALSE),
  IF(VALUE(LEFT($A687,3))=311,VLOOKUP(VALUE(MID($B687,2,1)),_311_Table1,MATCH(MID($B687,1,1),_311_Table1_ColumnLookup,0),FALSE)
+N("311"),
  IF(AND(VALUE(LEFT($A687,3))=312,LEFT($G687,10)="Unincepted",$B687="G "),VLOOKUP(" ULO",_312_Table1,MATCH('312'!$N$16,_312_Table1_ColumnLookup,0),FALSE),
  IF(AND(VALUE(LEFT($A687,3))=312,LEFT($G687,10)="Unincepted",$B687="O "),VLOOKUP(" ULO",_312_Table1,MATCH('312'!$V$16,_312_Table1_ColumnLookup,0),FALSE),
  IF(AND(VALUE(LEFT($A687,3))=312,LEFT($G687,10)="Unincepted",$B687="Q "),VLOOKUP(" ULO",_312_Table1,MATCH('312'!$X$16,_312_Table1_ColumnLookup,0),FALSE),
  IF(AND(VALUE(LEFT($A687,3))=312,LEFT($G687,10)="Unincepted"),VLOOKUP(" ULO",_312_Table1,MATCH(LEFT($B687,1),_312_Table1_ColumnLookup,0),FALSE),
  IF(AND(VALUE(LEFT($A687,3))=312,LEFT($G687,5)="Total",$B687="G "),VLOOKUP('312'!$F$80,_312_Table1,MATCH('312'!$N$16,_312_Table1_ColumnLookup,0),FALSE),
  IF(AND(VALUE(LEFT($A687,3))=312,LEFT($G687,5)="Total",$B687="O "),VLOOKUP('312'!$F$80,_312_Table1,MATCH('312'!$V$16,_312_Table1_ColumnLookup,0),FALSE),
  IF(AND(VALUE(LEFT($A687,3))=312,LEFT($G687,5)="Total",$B687="Q "),VLOOKUP('312'!$F$80,_312_Table1,MATCH('312'!$X$16,_312_Table1_ColumnLookup,0),FALSE),
  IF(AND(VALUE(LEFT($A687,3))=312,LEFT($G687,5)="Total"),VLOOKUP('312'!$F$80,_312_Table1,MATCH(LEFT($B687,1),_312_Table1_ColumnLookup,0),FALSE),
  IF(AND(VALUE(LEFT($A687,3))=312,LEN($I687)=4,$B687="G"),VLOOKUP($I687,_312_Table1,MATCH('312'!$N$16,_312_Table1_ColumnLookup,0),FALSE),
  IF(AND(VALUE(LEFT($A687,3))=312,LEN($I687)=4,$B687="O"),VLOOKUP($I687,_312_Table1,MATCH('312'!$V$16,_312_Table1_ColumnLookup,0),FALSE),
  IF(AND(VALUE(LEFT($A687,3))=312,LEN($I687)=4,$B687="Q"),VLOOKUP($I687,_312_Table1,MATCH('312'!$X$16,_312_Table1_ColumnLookup,0),FALSE),
  IF(AND(VALUE(LEFT($A687,3))=312,LEN($I687)=4),VLOOKUP($I687,_312_Table1,MATCH(LEFT($B687,1),_312_Table1_ColumnLookup,0),FALSE)
+N("312"),
  IF(VALUE(LEFT($A687,3))=313,VLOOKUP(VALUE(MID($B687,2,1)),_313_Table1,MATCH(MID($B687,1,1),_313_Table1_ColumnLookup,0),FALSE)
+N("313"),
  IF(AND(VALUE(LEFT($A687,3))=314,LEN($B687)=3),VLOOKUP(VALUE(MID($B687,2,2)),_314_Table1,MATCH(MID($B687,1,1),_314_Table1_ColumnLookup,0),FALSE),
  IF(VALUE(LEFT($A687,3))=314,VLOOKUP(VALUE(MID($B687,2,1)),_314_Table1,MATCH(MID($B687,1,1),_314_Table1_ColumnLookup,0),FALSE)
+N("314"),
""))))))))))))))))))))))))</f>
        <v>0</v>
      </c>
      <c r="E687" s="238" t="e">
        <f>IF(AND(VALUE(LEFT($A687,3))=309,LEN($B687)=3),VLOOKUP(VALUE(MID($B687,2,2)),_309_Table2,MATCH(MID($B687,1,1),_309_Table2_ColumnLookup,0),FALSE),
  IF($C687="309 LCR SummaryA",OneYearSCR,IF($C687="309 LCR SummaryB",UltimateSCR,IF(VALUE(LEFT($A687,3))=309,VLOOKUP(VALUE(MID($B687,2,1)),_309_Table2,MATCH(MID($B687,1,1),_309_Table2_ColumnLookup,0),FALSE)
+N("309"),
  IF(VALUE(LEFT($A687,3))=310,VLOOKUP(VALUE(MID($B687,2,1)),_310_Table2,MATCH(MID($B687,1,1),_310_Table2_ColumnLookup,0),FALSE)
+N("310"),
  IF(AND(VALUE(LEFT($A687,3))=311,LEN($I687)=4),VLOOKUP($I687,_311_Table2,MATCH($B687,_311_Table2_ColumnLookup,0),FALSE),
  IF(AND(VALUE(LEFT($A687,3))=311,OR($B687="I2",$B687="J2",$B687="K2",$B687="L2")),VLOOKUP('311'!$G$58,_311_Table2,MATCH(MID($B687,1,1),_311_Table2_ColumnLookup,0),FALSE),
  IF(AND(VALUE(LEFT($A687,3))=311,RIGHT($B687,5)="Total"),VLOOKUP('311'!$G$59,_311_Table2,MATCH(MID($B687,1,1),_311_Table2_ColumnLookup,0),FALSE),
  IF(VALUE(LEFT($A687,3))=311,VLOOKUP(VALUE(MID($B687,2,1)),_311_Table2,MATCH(MID($B687,1,1),_311_Table2_ColumnLookup,0),FALSE)
+N("311"),
  IF(AND(VALUE(LEFT($A687,3))=312,LEFT($G687,10)="Unincepted",$B687="G "),VLOOKUP(" ULO",_312_Table2,MATCH('312'!$N$16,_312_Table2_ColumnLookup,0),FALSE),
  IF(AND(VALUE(LEFT($A687,3))=312,LEFT($G687,10)="Unincepted",$B687="O "),VLOOKUP(" ULO",_312_Table2,MATCH('312'!$V$16,_312_Table2_ColumnLookup,0),FALSE),
  IF(AND(VALUE(LEFT($A687,3))=312,LEFT($G687,10)="Unincepted",$B687="Q "),VLOOKUP(" ULO",_312_Table2,MATCH('312'!$X$16,_312_Table2_ColumnLookup,0),FALSE),
  IF(AND(VALUE(LEFT($A687,3))=312,LEFT($G687,10)="Unincepted"),VLOOKUP(" ULO",_312_Table2,MATCH(LEFT($B687,1),_312_Table2_ColumnLookup,0),FALSE),
  IF(AND(VALUE(LEFT($A687,3))=312,LEFT($G687,5)="Total",$B687="G "),VLOOKUP('312'!$F$80,_312_Table2,MATCH('312'!$N$16,_312_Table2_ColumnLookup,0),FALSE),
  IF(AND(VALUE(LEFT($A687,3))=312,LEFT($G687,5)="Total",$B687="O "),VLOOKUP('312'!$F$80,_312_Table2,MATCH('312'!$V$16,_312_Table2_ColumnLookup,0),FALSE),
  IF(AND(VALUE(LEFT($A687,3))=312,LEFT($G687,5)="Total",$B687="Q "),VLOOKUP('312'!$F$80,_312_Table2,MATCH('312'!$X$16,_312_Table2_ColumnLookup,0),FALSE),
  IF(AND(VALUE(LEFT($A687,3))=312,LEFT($G687,5)="Total"),VLOOKUP('312'!$F$80,_312_Table2,MATCH(LEFT($B687,1),_312_Table2_ColumnLookup,0),FALSE),
  IF(AND(VALUE(LEFT($A687,3))=312,LEN($I687)=4,$B687="G"),VLOOKUP($I687,_312_Table2,MATCH('312'!$N$16,_312_Table2_ColumnLookup,0),FALSE),
  IF(AND(VALUE(LEFT($A687,3))=312,LEN($I687)=4,$B687="O"),VLOOKUP($I687,_312_Table2,MATCH('312'!$V$16,_312_Table2_ColumnLookup,0),FALSE),
  IF(AND(VALUE(LEFT($A687,3))=312,LEN($I687)=4,$B687="Q"),VLOOKUP($I687,_312_Table2,MATCH('312'!$X$16,_312_Table2_ColumnLookup,0),FALSE),
  IF(AND(VALUE(LEFT($A687,3))=312,LEN($I687)=4),VLOOKUP($I687,_312_Table2,MATCH(LEFT($B687,1),_312_Table2_ColumnLookup,0),FALSE)
+N("312"),
  IF(VALUE(LEFT($A687,3))=313,VLOOKUP(VALUE(MID($B687,2,1)),_313_Table2,MATCH(MID($B687,1,1),_313_Table2_ColumnLookup,0),FALSE)
+N("313"),
  IF(AND(VALUE(LEFT($A687,3))=314,LEN($B687)=3),VLOOKUP(VALUE(MID($B687,2,2)),_314_Table2,MATCH(MID($B687,1,1),_314_Table2_ColumnLookup,0),FALSE),
  IF(VALUE(LEFT($A687,3))=314,VLOOKUP(VALUE(MID($B687,2,1)),_314_Table2,MATCH(MID($B687,1,1),_314_Table2_ColumnLookup,0),FALSE)
+N("314"),
""))))))))))))))))))))))))</f>
        <v>#NAME?</v>
      </c>
      <c r="F687" s="238" t="e">
        <f>IF(AND(VALUE(LEFT($A687,3))=309,LEN($B687)=3),VLOOKUP(VALUE(MID($B687,2,2)),_309_Table3,MATCH(MID($B687,1,1),_309_Table3_ColumnLookup,0),FALSE),
  IF($C687="309 LCR SummaryA",OneYearSCR,IF($C687="309 LCR SummaryB",UltimateSCR,IF(VALUE(LEFT($A687,3))=309,VLOOKUP(VALUE(MID($B687,2,1)),_309_Table3,MATCH(MID($B687,1,1),_309_Table3_ColumnLookup,0),FALSE)
+N("309"),
  IF(VALUE(LEFT($A687,3))=310,VLOOKUP(VALUE(MID($B687,2,1)),_310_Table3,MATCH(MID($B687,1,1),_310_Table3_ColumnLookup,0),FALSE)
+N("310"),
  IF(AND(VALUE(LEFT($A687,3))=311,LEN($I687)=4),VLOOKUP($I687,_311_Table3,MATCH($B687,_311_Table3_ColumnLookup,0),FALSE),
  IF(AND(VALUE(LEFT($A687,3))=311,OR($B687="I2",$B687="J2",$B687="K2",$B687="L2")),VLOOKUP('311'!$G$58,_311_Table3,MATCH(MID($B687,1,1),_311_Table3_ColumnLookup,0),FALSE),
  IF(AND(VALUE(LEFT($A687,3))=311,RIGHT($B687,5)="Total"),VLOOKUP('311'!$G$59,_311_Table3,MATCH(MID($B687,1,1),_311_Table3_ColumnLookup,0),FALSE),
  IF(VALUE(LEFT($A687,3))=311,VLOOKUP(VALUE(MID($B687,2,1)),_311_Table3,MATCH(MID($B687,1,1),_311_Table3_ColumnLookup,0),FALSE)
+N("311"),
  IF(AND(VALUE(LEFT($A687,3))=312,LEFT($G687,10)="Unincepted",$B687="G "),VLOOKUP(" ULO",_312_Table3,MATCH('312'!$N$16,_312_Table3_ColumnLookup,0),FALSE),
  IF(AND(VALUE(LEFT($A687,3))=312,LEFT($G687,10)="Unincepted",$B687="O "),VLOOKUP(" ULO",_312_Table3,MATCH('312'!$V$16,_312_Table3_ColumnLookup,0),FALSE),
  IF(AND(VALUE(LEFT($A687,3))=312,LEFT($G687,10)="Unincepted",$B687="Q "),VLOOKUP(" ULO",_312_Table3,MATCH('312'!$X$16,_312_Table3_ColumnLookup,0),FALSE),
  IF(AND(VALUE(LEFT($A687,3))=312,LEFT($G687,10)="Unincepted"),VLOOKUP(" ULO",_312_Table3,MATCH(LEFT($B687,1),_312_Table3_ColumnLookup,0),FALSE),
  IF(AND(VALUE(LEFT($A687,3))=312,LEFT($G687,5)="Total",$B687="G "),VLOOKUP('312'!$F$80,_312_Table3,MATCH('312'!$N$16,_312_Table3_ColumnLookup,0),FALSE),
  IF(AND(VALUE(LEFT($A687,3))=312,LEFT($G687,5)="Total",$B687="O "),VLOOKUP('312'!$F$80,_312_Table3,MATCH('312'!$V$16,_312_Table3_ColumnLookup,0),FALSE),
  IF(AND(VALUE(LEFT($A687,3))=312,LEFT($G687,5)="Total",$B687="Q "),VLOOKUP('312'!$F$80,_312_Table3,MATCH('312'!$X$16,_312_Table3_ColumnLookup,0),FALSE),
  IF(AND(VALUE(LEFT($A687,3))=312,LEFT($G687,5)="Total"),VLOOKUP('312'!$F$80,_312_Table3,MATCH(LEFT($B687,1),_312_Table3_ColumnLookup,0),FALSE),
  IF(AND(VALUE(LEFT($A687,3))=312,LEN($I687)=4,$B687="G"),VLOOKUP($I687,_312_Table3,MATCH('312'!$N$16,_312_Table3_ColumnLookup,0),FALSE),
  IF(AND(VALUE(LEFT($A687,3))=312,LEN($I687)=4,$B687="O"),VLOOKUP($I687,_312_Table3,MATCH('312'!$V$16,_312_Table3_ColumnLookup,0),FALSE),
  IF(AND(VALUE(LEFT($A687,3))=312,LEN($I687)=4,$B687="Q"),VLOOKUP($I687,_312_Table3,MATCH('312'!$X$16,_312_Table3_ColumnLookup,0),FALSE),
  IF(AND(VALUE(LEFT($A687,3))=312,LEN($I687)=4),VLOOKUP($I687,_312_Table3,MATCH(LEFT($B687,1),_312_Table3_ColumnLookup,0),FALSE)
+N("312"),
  IF(VALUE(LEFT($A687,3))=313,VLOOKUP(VALUE(MID($B687,2,1)),_313_Table3,MATCH(MID($B687,1,1),_313_Table3_ColumnLookup,0),FALSE)
+N("313"),
  IF(AND(VALUE(LEFT($A687,3))=314,LEN($B687)=3),VLOOKUP(VALUE(MID($B687,2,2)),_314_Table3,MATCH(MID($B687,1,1),_314_Table3_ColumnLookup,0),FALSE),
  IF(VALUE(LEFT($A687,3))=314,VLOOKUP(VALUE(MID($B687,2,1)),_314_Table3,MATCH(MID($B687,1,1),_314_Table3_ColumnLookup,0),FALSE)
+N("314"),
""))))))))))))))))))))))))</f>
        <v>#NAME?</v>
      </c>
      <c r="G687" t="s">
        <v>1175</v>
      </c>
      <c r="H687" s="321">
        <f>IFERROR(
IF(ISERROR($D687)=FALSE,$D687,IF(ISERROR($E687)=FALSE,$E687,IF(ISERROR($F687)=FALSE,$F687
+N("012 checkboxes"),
IF(
IF(OR(LEFT($A687,9)="Syndicate",LEFT($A687,12)="NewSyndicate"),VLOOKUP($A687,'012'!$J:$ZW,MATCH("Link to button",'012'!$J$1:$ZW$1,0),0)
+N("309 checkbox"),
IF($C687="309 LCR Summary0",VLOOKUP("Notes990",'309'!$P:$ZZ,MATCH("Link to button",'309'!$P$1:$ZZ$1,0),0)
+N("313 checkboxes"),
IF($C687="313 Financial Information0LcmVsScr",IF($C687="309 LCR Summary0",VLOOKUP("LcmVsScr",'309'!$N:$ZZ,MATCH("Link to button",'309'!$N$1:$ZZ$1,0),0),
IF($C687="313 Financial Information0LcrDocAttached",IF($C687="309 LCR Summary0",VLOOKUP("LcrDocAttached",'309'!$N:$ZZ,MATCH("Link to button",'309'!$N$1:$ZZ$1,0),
0)))))))=1,TRUE,FALSE)
))),"")</f>
        <v>0</v>
      </c>
    </row>
    <row r="688" spans="1:9" customFormat="1">
      <c r="A688" s="237" t="str">
        <f>VLOOKUP($G688,CSVLookups!$B:$R,MATCH(A$1,CSVLookups!$B$1:$R$1,0),FALSE)</f>
        <v>312 Projected Solvency II Technical Provisions at Time Zero</v>
      </c>
      <c r="B688" s="237" t="str">
        <f>VLOOKUP($G688,CSVLookups!$B:$R,MATCH(B$1,CSVLookups!$B$1:$R$1,0),FALSE)</f>
        <v xml:space="preserve">E </v>
      </c>
      <c r="C688" s="238" t="str">
        <f t="shared" si="11"/>
        <v>312 Projected Solvency II Technical Provisions at Time ZeroE Unincepted</v>
      </c>
      <c r="D688" s="238">
        <f>IF(AND(VALUE(LEFT($A688,3))=309,LEN($B688)=3),VLOOKUP(VALUE(MID($B688,2,2)),_309_Table1,MATCH(MID($B688,1,1),_309_Table1_ColumnLookup,0),FALSE),
  IF($C688="309 LCR SummaryA",OneYearSCR,IF($C688="309 LCR SummaryB",UltimateSCR,IF(VALUE(LEFT($A688,3))=309,VLOOKUP(VALUE(MID($B688,2,1)),_309_Table1,MATCH(MID($B688,1,1),_309_Table1_ColumnLookup,0),FALSE)
+N("309"),
  IF(VALUE(LEFT($A688,3))=310,VLOOKUP(VALUE(MID($B688,2,1)),_310_Table1,MATCH(MID($B688,1,1),_310_Table1_ColumnLookup,0),FALSE)
+N("310"),
  IF(AND(VALUE(LEFT($A688,3))=311,LEN($I688)=4),VLOOKUP($I688,_311_Table1,MATCH($B688,_311_Table1_ColumnLookup,0),FALSE),
  IF(AND(VALUE(LEFT($A688,3))=311,OR($B688="I2",$B688="J2",$B688="K2",$B688="L2")),VLOOKUP('311'!$G$58,_311_Table1,MATCH(MID($B688,1,1),_311_Table1_ColumnLookup,0),FALSE),
  IF(AND(VALUE(LEFT($A688,3))=311,RIGHT($B688,5)="Total"),VLOOKUP('311'!$G$59,_311_Table1,MATCH(MID($B688,1,1),_311_Table1_ColumnLookup,0),FALSE),
  IF(VALUE(LEFT($A688,3))=311,VLOOKUP(VALUE(MID($B688,2,1)),_311_Table1,MATCH(MID($B688,1,1),_311_Table1_ColumnLookup,0),FALSE)
+N("311"),
  IF(AND(VALUE(LEFT($A688,3))=312,LEFT($G688,10)="Unincepted",$B688="G "),VLOOKUP(" ULO",_312_Table1,MATCH('312'!$N$16,_312_Table1_ColumnLookup,0),FALSE),
  IF(AND(VALUE(LEFT($A688,3))=312,LEFT($G688,10)="Unincepted",$B688="O "),VLOOKUP(" ULO",_312_Table1,MATCH('312'!$V$16,_312_Table1_ColumnLookup,0),FALSE),
  IF(AND(VALUE(LEFT($A688,3))=312,LEFT($G688,10)="Unincepted",$B688="Q "),VLOOKUP(" ULO",_312_Table1,MATCH('312'!$X$16,_312_Table1_ColumnLookup,0),FALSE),
  IF(AND(VALUE(LEFT($A688,3))=312,LEFT($G688,10)="Unincepted"),VLOOKUP(" ULO",_312_Table1,MATCH(LEFT($B688,1),_312_Table1_ColumnLookup,0),FALSE),
  IF(AND(VALUE(LEFT($A688,3))=312,LEFT($G688,5)="Total",$B688="G "),VLOOKUP('312'!$F$80,_312_Table1,MATCH('312'!$N$16,_312_Table1_ColumnLookup,0),FALSE),
  IF(AND(VALUE(LEFT($A688,3))=312,LEFT($G688,5)="Total",$B688="O "),VLOOKUP('312'!$F$80,_312_Table1,MATCH('312'!$V$16,_312_Table1_ColumnLookup,0),FALSE),
  IF(AND(VALUE(LEFT($A688,3))=312,LEFT($G688,5)="Total",$B688="Q "),VLOOKUP('312'!$F$80,_312_Table1,MATCH('312'!$X$16,_312_Table1_ColumnLookup,0),FALSE),
  IF(AND(VALUE(LEFT($A688,3))=312,LEFT($G688,5)="Total"),VLOOKUP('312'!$F$80,_312_Table1,MATCH(LEFT($B688,1),_312_Table1_ColumnLookup,0),FALSE),
  IF(AND(VALUE(LEFT($A688,3))=312,LEN($I688)=4,$B688="G"),VLOOKUP($I688,_312_Table1,MATCH('312'!$N$16,_312_Table1_ColumnLookup,0),FALSE),
  IF(AND(VALUE(LEFT($A688,3))=312,LEN($I688)=4,$B688="O"),VLOOKUP($I688,_312_Table1,MATCH('312'!$V$16,_312_Table1_ColumnLookup,0),FALSE),
  IF(AND(VALUE(LEFT($A688,3))=312,LEN($I688)=4,$B688="Q"),VLOOKUP($I688,_312_Table1,MATCH('312'!$X$16,_312_Table1_ColumnLookup,0),FALSE),
  IF(AND(VALUE(LEFT($A688,3))=312,LEN($I688)=4),VLOOKUP($I688,_312_Table1,MATCH(LEFT($B688,1),_312_Table1_ColumnLookup,0),FALSE)
+N("312"),
  IF(VALUE(LEFT($A688,3))=313,VLOOKUP(VALUE(MID($B688,2,1)),_313_Table1,MATCH(MID($B688,1,1),_313_Table1_ColumnLookup,0),FALSE)
+N("313"),
  IF(AND(VALUE(LEFT($A688,3))=314,LEN($B688)=3),VLOOKUP(VALUE(MID($B688,2,2)),_314_Table1,MATCH(MID($B688,1,1),_314_Table1_ColumnLookup,0),FALSE),
  IF(VALUE(LEFT($A688,3))=314,VLOOKUP(VALUE(MID($B688,2,1)),_314_Table1,MATCH(MID($B688,1,1),_314_Table1_ColumnLookup,0),FALSE)
+N("314"),
""))))))))))))))))))))))))</f>
        <v>0</v>
      </c>
      <c r="E688" s="238" t="e">
        <f>IF(AND(VALUE(LEFT($A688,3))=309,LEN($B688)=3),VLOOKUP(VALUE(MID($B688,2,2)),_309_Table2,MATCH(MID($B688,1,1),_309_Table2_ColumnLookup,0),FALSE),
  IF($C688="309 LCR SummaryA",OneYearSCR,IF($C688="309 LCR SummaryB",UltimateSCR,IF(VALUE(LEFT($A688,3))=309,VLOOKUP(VALUE(MID($B688,2,1)),_309_Table2,MATCH(MID($B688,1,1),_309_Table2_ColumnLookup,0),FALSE)
+N("309"),
  IF(VALUE(LEFT($A688,3))=310,VLOOKUP(VALUE(MID($B688,2,1)),_310_Table2,MATCH(MID($B688,1,1),_310_Table2_ColumnLookup,0),FALSE)
+N("310"),
  IF(AND(VALUE(LEFT($A688,3))=311,LEN($I688)=4),VLOOKUP($I688,_311_Table2,MATCH($B688,_311_Table2_ColumnLookup,0),FALSE),
  IF(AND(VALUE(LEFT($A688,3))=311,OR($B688="I2",$B688="J2",$B688="K2",$B688="L2")),VLOOKUP('311'!$G$58,_311_Table2,MATCH(MID($B688,1,1),_311_Table2_ColumnLookup,0),FALSE),
  IF(AND(VALUE(LEFT($A688,3))=311,RIGHT($B688,5)="Total"),VLOOKUP('311'!$G$59,_311_Table2,MATCH(MID($B688,1,1),_311_Table2_ColumnLookup,0),FALSE),
  IF(VALUE(LEFT($A688,3))=311,VLOOKUP(VALUE(MID($B688,2,1)),_311_Table2,MATCH(MID($B688,1,1),_311_Table2_ColumnLookup,0),FALSE)
+N("311"),
  IF(AND(VALUE(LEFT($A688,3))=312,LEFT($G688,10)="Unincepted",$B688="G "),VLOOKUP(" ULO",_312_Table2,MATCH('312'!$N$16,_312_Table2_ColumnLookup,0),FALSE),
  IF(AND(VALUE(LEFT($A688,3))=312,LEFT($G688,10)="Unincepted",$B688="O "),VLOOKUP(" ULO",_312_Table2,MATCH('312'!$V$16,_312_Table2_ColumnLookup,0),FALSE),
  IF(AND(VALUE(LEFT($A688,3))=312,LEFT($G688,10)="Unincepted",$B688="Q "),VLOOKUP(" ULO",_312_Table2,MATCH('312'!$X$16,_312_Table2_ColumnLookup,0),FALSE),
  IF(AND(VALUE(LEFT($A688,3))=312,LEFT($G688,10)="Unincepted"),VLOOKUP(" ULO",_312_Table2,MATCH(LEFT($B688,1),_312_Table2_ColumnLookup,0),FALSE),
  IF(AND(VALUE(LEFT($A688,3))=312,LEFT($G688,5)="Total",$B688="G "),VLOOKUP('312'!$F$80,_312_Table2,MATCH('312'!$N$16,_312_Table2_ColumnLookup,0),FALSE),
  IF(AND(VALUE(LEFT($A688,3))=312,LEFT($G688,5)="Total",$B688="O "),VLOOKUP('312'!$F$80,_312_Table2,MATCH('312'!$V$16,_312_Table2_ColumnLookup,0),FALSE),
  IF(AND(VALUE(LEFT($A688,3))=312,LEFT($G688,5)="Total",$B688="Q "),VLOOKUP('312'!$F$80,_312_Table2,MATCH('312'!$X$16,_312_Table2_ColumnLookup,0),FALSE),
  IF(AND(VALUE(LEFT($A688,3))=312,LEFT($G688,5)="Total"),VLOOKUP('312'!$F$80,_312_Table2,MATCH(LEFT($B688,1),_312_Table2_ColumnLookup,0),FALSE),
  IF(AND(VALUE(LEFT($A688,3))=312,LEN($I688)=4,$B688="G"),VLOOKUP($I688,_312_Table2,MATCH('312'!$N$16,_312_Table2_ColumnLookup,0),FALSE),
  IF(AND(VALUE(LEFT($A688,3))=312,LEN($I688)=4,$B688="O"),VLOOKUP($I688,_312_Table2,MATCH('312'!$V$16,_312_Table2_ColumnLookup,0),FALSE),
  IF(AND(VALUE(LEFT($A688,3))=312,LEN($I688)=4,$B688="Q"),VLOOKUP($I688,_312_Table2,MATCH('312'!$X$16,_312_Table2_ColumnLookup,0),FALSE),
  IF(AND(VALUE(LEFT($A688,3))=312,LEN($I688)=4),VLOOKUP($I688,_312_Table2,MATCH(LEFT($B688,1),_312_Table2_ColumnLookup,0),FALSE)
+N("312"),
  IF(VALUE(LEFT($A688,3))=313,VLOOKUP(VALUE(MID($B688,2,1)),_313_Table2,MATCH(MID($B688,1,1),_313_Table2_ColumnLookup,0),FALSE)
+N("313"),
  IF(AND(VALUE(LEFT($A688,3))=314,LEN($B688)=3),VLOOKUP(VALUE(MID($B688,2,2)),_314_Table2,MATCH(MID($B688,1,1),_314_Table2_ColumnLookup,0),FALSE),
  IF(VALUE(LEFT($A688,3))=314,VLOOKUP(VALUE(MID($B688,2,1)),_314_Table2,MATCH(MID($B688,1,1),_314_Table2_ColumnLookup,0),FALSE)
+N("314"),
""))))))))))))))))))))))))</f>
        <v>#NAME?</v>
      </c>
      <c r="F688" s="238" t="e">
        <f>IF(AND(VALUE(LEFT($A688,3))=309,LEN($B688)=3),VLOOKUP(VALUE(MID($B688,2,2)),_309_Table3,MATCH(MID($B688,1,1),_309_Table3_ColumnLookup,0),FALSE),
  IF($C688="309 LCR SummaryA",OneYearSCR,IF($C688="309 LCR SummaryB",UltimateSCR,IF(VALUE(LEFT($A688,3))=309,VLOOKUP(VALUE(MID($B688,2,1)),_309_Table3,MATCH(MID($B688,1,1),_309_Table3_ColumnLookup,0),FALSE)
+N("309"),
  IF(VALUE(LEFT($A688,3))=310,VLOOKUP(VALUE(MID($B688,2,1)),_310_Table3,MATCH(MID($B688,1,1),_310_Table3_ColumnLookup,0),FALSE)
+N("310"),
  IF(AND(VALUE(LEFT($A688,3))=311,LEN($I688)=4),VLOOKUP($I688,_311_Table3,MATCH($B688,_311_Table3_ColumnLookup,0),FALSE),
  IF(AND(VALUE(LEFT($A688,3))=311,OR($B688="I2",$B688="J2",$B688="K2",$B688="L2")),VLOOKUP('311'!$G$58,_311_Table3,MATCH(MID($B688,1,1),_311_Table3_ColumnLookup,0),FALSE),
  IF(AND(VALUE(LEFT($A688,3))=311,RIGHT($B688,5)="Total"),VLOOKUP('311'!$G$59,_311_Table3,MATCH(MID($B688,1,1),_311_Table3_ColumnLookup,0),FALSE),
  IF(VALUE(LEFT($A688,3))=311,VLOOKUP(VALUE(MID($B688,2,1)),_311_Table3,MATCH(MID($B688,1,1),_311_Table3_ColumnLookup,0),FALSE)
+N("311"),
  IF(AND(VALUE(LEFT($A688,3))=312,LEFT($G688,10)="Unincepted",$B688="G "),VLOOKUP(" ULO",_312_Table3,MATCH('312'!$N$16,_312_Table3_ColumnLookup,0),FALSE),
  IF(AND(VALUE(LEFT($A688,3))=312,LEFT($G688,10)="Unincepted",$B688="O "),VLOOKUP(" ULO",_312_Table3,MATCH('312'!$V$16,_312_Table3_ColumnLookup,0),FALSE),
  IF(AND(VALUE(LEFT($A688,3))=312,LEFT($G688,10)="Unincepted",$B688="Q "),VLOOKUP(" ULO",_312_Table3,MATCH('312'!$X$16,_312_Table3_ColumnLookup,0),FALSE),
  IF(AND(VALUE(LEFT($A688,3))=312,LEFT($G688,10)="Unincepted"),VLOOKUP(" ULO",_312_Table3,MATCH(LEFT($B688,1),_312_Table3_ColumnLookup,0),FALSE),
  IF(AND(VALUE(LEFT($A688,3))=312,LEFT($G688,5)="Total",$B688="G "),VLOOKUP('312'!$F$80,_312_Table3,MATCH('312'!$N$16,_312_Table3_ColumnLookup,0),FALSE),
  IF(AND(VALUE(LEFT($A688,3))=312,LEFT($G688,5)="Total",$B688="O "),VLOOKUP('312'!$F$80,_312_Table3,MATCH('312'!$V$16,_312_Table3_ColumnLookup,0),FALSE),
  IF(AND(VALUE(LEFT($A688,3))=312,LEFT($G688,5)="Total",$B688="Q "),VLOOKUP('312'!$F$80,_312_Table3,MATCH('312'!$X$16,_312_Table3_ColumnLookup,0),FALSE),
  IF(AND(VALUE(LEFT($A688,3))=312,LEFT($G688,5)="Total"),VLOOKUP('312'!$F$80,_312_Table3,MATCH(LEFT($B688,1),_312_Table3_ColumnLookup,0),FALSE),
  IF(AND(VALUE(LEFT($A688,3))=312,LEN($I688)=4,$B688="G"),VLOOKUP($I688,_312_Table3,MATCH('312'!$N$16,_312_Table3_ColumnLookup,0),FALSE),
  IF(AND(VALUE(LEFT($A688,3))=312,LEN($I688)=4,$B688="O"),VLOOKUP($I688,_312_Table3,MATCH('312'!$V$16,_312_Table3_ColumnLookup,0),FALSE),
  IF(AND(VALUE(LEFT($A688,3))=312,LEN($I688)=4,$B688="Q"),VLOOKUP($I688,_312_Table3,MATCH('312'!$X$16,_312_Table3_ColumnLookup,0),FALSE),
  IF(AND(VALUE(LEFT($A688,3))=312,LEN($I688)=4),VLOOKUP($I688,_312_Table3,MATCH(LEFT($B688,1),_312_Table3_ColumnLookup,0),FALSE)
+N("312"),
  IF(VALUE(LEFT($A688,3))=313,VLOOKUP(VALUE(MID($B688,2,1)),_313_Table3,MATCH(MID($B688,1,1),_313_Table3_ColumnLookup,0),FALSE)
+N("313"),
  IF(AND(VALUE(LEFT($A688,3))=314,LEN($B688)=3),VLOOKUP(VALUE(MID($B688,2,2)),_314_Table3,MATCH(MID($B688,1,1),_314_Table3_ColumnLookup,0),FALSE),
  IF(VALUE(LEFT($A688,3))=314,VLOOKUP(VALUE(MID($B688,2,1)),_314_Table3,MATCH(MID($B688,1,1),_314_Table3_ColumnLookup,0),FALSE)
+N("314"),
""))))))))))))))))))))))))</f>
        <v>#NAME?</v>
      </c>
      <c r="G688" t="s">
        <v>1179</v>
      </c>
      <c r="H688" s="321">
        <f>IFERROR(
IF(ISERROR($D688)=FALSE,$D688,IF(ISERROR($E688)=FALSE,$E688,IF(ISERROR($F688)=FALSE,$F688
+N("012 checkboxes"),
IF(
IF(OR(LEFT($A688,9)="Syndicate",LEFT($A688,12)="NewSyndicate"),VLOOKUP($A688,'012'!$J:$ZW,MATCH("Link to button",'012'!$J$1:$ZW$1,0),0)
+N("309 checkbox"),
IF($C688="309 LCR Summary0",VLOOKUP("Notes990",'309'!$P:$ZZ,MATCH("Link to button",'309'!$P$1:$ZZ$1,0),0)
+N("313 checkboxes"),
IF($C688="313 Financial Information0LcmVsScr",IF($C688="309 LCR Summary0",VLOOKUP("LcmVsScr",'309'!$N:$ZZ,MATCH("Link to button",'309'!$N$1:$ZZ$1,0),0),
IF($C688="313 Financial Information0LcrDocAttached",IF($C688="309 LCR Summary0",VLOOKUP("LcrDocAttached",'309'!$N:$ZZ,MATCH("Link to button",'309'!$N$1:$ZZ$1,0),
0)))))))=1,TRUE,FALSE)
))),"")</f>
        <v>0</v>
      </c>
    </row>
    <row r="689" spans="1:8" customFormat="1">
      <c r="A689" s="237" t="str">
        <f>VLOOKUP($G689,CSVLookups!$B:$R,MATCH(A$1,CSVLookups!$B$1:$R$1,0),FALSE)</f>
        <v>312 Projected Solvency II Technical Provisions at Time Zero</v>
      </c>
      <c r="B689" s="237" t="str">
        <f>VLOOKUP($G689,CSVLookups!$B:$R,MATCH(B$1,CSVLookups!$B$1:$R$1,0),FALSE)</f>
        <v xml:space="preserve">F </v>
      </c>
      <c r="C689" s="238" t="str">
        <f t="shared" si="11"/>
        <v>312 Projected Solvency II Technical Provisions at Time ZeroF Unincepted</v>
      </c>
      <c r="D689" s="238">
        <f>IF(AND(VALUE(LEFT($A689,3))=309,LEN($B689)=3),VLOOKUP(VALUE(MID($B689,2,2)),_309_Table1,MATCH(MID($B689,1,1),_309_Table1_ColumnLookup,0),FALSE),
  IF($C689="309 LCR SummaryA",OneYearSCR,IF($C689="309 LCR SummaryB",UltimateSCR,IF(VALUE(LEFT($A689,3))=309,VLOOKUP(VALUE(MID($B689,2,1)),_309_Table1,MATCH(MID($B689,1,1),_309_Table1_ColumnLookup,0),FALSE)
+N("309"),
  IF(VALUE(LEFT($A689,3))=310,VLOOKUP(VALUE(MID($B689,2,1)),_310_Table1,MATCH(MID($B689,1,1),_310_Table1_ColumnLookup,0),FALSE)
+N("310"),
  IF(AND(VALUE(LEFT($A689,3))=311,LEN($I689)=4),VLOOKUP($I689,_311_Table1,MATCH($B689,_311_Table1_ColumnLookup,0),FALSE),
  IF(AND(VALUE(LEFT($A689,3))=311,OR($B689="I2",$B689="J2",$B689="K2",$B689="L2")),VLOOKUP('311'!$G$58,_311_Table1,MATCH(MID($B689,1,1),_311_Table1_ColumnLookup,0),FALSE),
  IF(AND(VALUE(LEFT($A689,3))=311,RIGHT($B689,5)="Total"),VLOOKUP('311'!$G$59,_311_Table1,MATCH(MID($B689,1,1),_311_Table1_ColumnLookup,0),FALSE),
  IF(VALUE(LEFT($A689,3))=311,VLOOKUP(VALUE(MID($B689,2,1)),_311_Table1,MATCH(MID($B689,1,1),_311_Table1_ColumnLookup,0),FALSE)
+N("311"),
  IF(AND(VALUE(LEFT($A689,3))=312,LEFT($G689,10)="Unincepted",$B689="G "),VLOOKUP(" ULO",_312_Table1,MATCH('312'!$N$16,_312_Table1_ColumnLookup,0),FALSE),
  IF(AND(VALUE(LEFT($A689,3))=312,LEFT($G689,10)="Unincepted",$B689="O "),VLOOKUP(" ULO",_312_Table1,MATCH('312'!$V$16,_312_Table1_ColumnLookup,0),FALSE),
  IF(AND(VALUE(LEFT($A689,3))=312,LEFT($G689,10)="Unincepted",$B689="Q "),VLOOKUP(" ULO",_312_Table1,MATCH('312'!$X$16,_312_Table1_ColumnLookup,0),FALSE),
  IF(AND(VALUE(LEFT($A689,3))=312,LEFT($G689,10)="Unincepted"),VLOOKUP(" ULO",_312_Table1,MATCH(LEFT($B689,1),_312_Table1_ColumnLookup,0),FALSE),
  IF(AND(VALUE(LEFT($A689,3))=312,LEFT($G689,5)="Total",$B689="G "),VLOOKUP('312'!$F$80,_312_Table1,MATCH('312'!$N$16,_312_Table1_ColumnLookup,0),FALSE),
  IF(AND(VALUE(LEFT($A689,3))=312,LEFT($G689,5)="Total",$B689="O "),VLOOKUP('312'!$F$80,_312_Table1,MATCH('312'!$V$16,_312_Table1_ColumnLookup,0),FALSE),
  IF(AND(VALUE(LEFT($A689,3))=312,LEFT($G689,5)="Total",$B689="Q "),VLOOKUP('312'!$F$80,_312_Table1,MATCH('312'!$X$16,_312_Table1_ColumnLookup,0),FALSE),
  IF(AND(VALUE(LEFT($A689,3))=312,LEFT($G689,5)="Total"),VLOOKUP('312'!$F$80,_312_Table1,MATCH(LEFT($B689,1),_312_Table1_ColumnLookup,0),FALSE),
  IF(AND(VALUE(LEFT($A689,3))=312,LEN($I689)=4,$B689="G"),VLOOKUP($I689,_312_Table1,MATCH('312'!$N$16,_312_Table1_ColumnLookup,0),FALSE),
  IF(AND(VALUE(LEFT($A689,3))=312,LEN($I689)=4,$B689="O"),VLOOKUP($I689,_312_Table1,MATCH('312'!$V$16,_312_Table1_ColumnLookup,0),FALSE),
  IF(AND(VALUE(LEFT($A689,3))=312,LEN($I689)=4,$B689="Q"),VLOOKUP($I689,_312_Table1,MATCH('312'!$X$16,_312_Table1_ColumnLookup,0),FALSE),
  IF(AND(VALUE(LEFT($A689,3))=312,LEN($I689)=4),VLOOKUP($I689,_312_Table1,MATCH(LEFT($B689,1),_312_Table1_ColumnLookup,0),FALSE)
+N("312"),
  IF(VALUE(LEFT($A689,3))=313,VLOOKUP(VALUE(MID($B689,2,1)),_313_Table1,MATCH(MID($B689,1,1),_313_Table1_ColumnLookup,0),FALSE)
+N("313"),
  IF(AND(VALUE(LEFT($A689,3))=314,LEN($B689)=3),VLOOKUP(VALUE(MID($B689,2,2)),_314_Table1,MATCH(MID($B689,1,1),_314_Table1_ColumnLookup,0),FALSE),
  IF(VALUE(LEFT($A689,3))=314,VLOOKUP(VALUE(MID($B689,2,1)),_314_Table1,MATCH(MID($B689,1,1),_314_Table1_ColumnLookup,0),FALSE)
+N("314"),
""))))))))))))))))))))))))</f>
        <v>0</v>
      </c>
      <c r="E689" s="238" t="e">
        <f>IF(AND(VALUE(LEFT($A689,3))=309,LEN($B689)=3),VLOOKUP(VALUE(MID($B689,2,2)),_309_Table2,MATCH(MID($B689,1,1),_309_Table2_ColumnLookup,0),FALSE),
  IF($C689="309 LCR SummaryA",OneYearSCR,IF($C689="309 LCR SummaryB",UltimateSCR,IF(VALUE(LEFT($A689,3))=309,VLOOKUP(VALUE(MID($B689,2,1)),_309_Table2,MATCH(MID($B689,1,1),_309_Table2_ColumnLookup,0),FALSE)
+N("309"),
  IF(VALUE(LEFT($A689,3))=310,VLOOKUP(VALUE(MID($B689,2,1)),_310_Table2,MATCH(MID($B689,1,1),_310_Table2_ColumnLookup,0),FALSE)
+N("310"),
  IF(AND(VALUE(LEFT($A689,3))=311,LEN($I689)=4),VLOOKUP($I689,_311_Table2,MATCH($B689,_311_Table2_ColumnLookup,0),FALSE),
  IF(AND(VALUE(LEFT($A689,3))=311,OR($B689="I2",$B689="J2",$B689="K2",$B689="L2")),VLOOKUP('311'!$G$58,_311_Table2,MATCH(MID($B689,1,1),_311_Table2_ColumnLookup,0),FALSE),
  IF(AND(VALUE(LEFT($A689,3))=311,RIGHT($B689,5)="Total"),VLOOKUP('311'!$G$59,_311_Table2,MATCH(MID($B689,1,1),_311_Table2_ColumnLookup,0),FALSE),
  IF(VALUE(LEFT($A689,3))=311,VLOOKUP(VALUE(MID($B689,2,1)),_311_Table2,MATCH(MID($B689,1,1),_311_Table2_ColumnLookup,0),FALSE)
+N("311"),
  IF(AND(VALUE(LEFT($A689,3))=312,LEFT($G689,10)="Unincepted",$B689="G "),VLOOKUP(" ULO",_312_Table2,MATCH('312'!$N$16,_312_Table2_ColumnLookup,0),FALSE),
  IF(AND(VALUE(LEFT($A689,3))=312,LEFT($G689,10)="Unincepted",$B689="O "),VLOOKUP(" ULO",_312_Table2,MATCH('312'!$V$16,_312_Table2_ColumnLookup,0),FALSE),
  IF(AND(VALUE(LEFT($A689,3))=312,LEFT($G689,10)="Unincepted",$B689="Q "),VLOOKUP(" ULO",_312_Table2,MATCH('312'!$X$16,_312_Table2_ColumnLookup,0),FALSE),
  IF(AND(VALUE(LEFT($A689,3))=312,LEFT($G689,10)="Unincepted"),VLOOKUP(" ULO",_312_Table2,MATCH(LEFT($B689,1),_312_Table2_ColumnLookup,0),FALSE),
  IF(AND(VALUE(LEFT($A689,3))=312,LEFT($G689,5)="Total",$B689="G "),VLOOKUP('312'!$F$80,_312_Table2,MATCH('312'!$N$16,_312_Table2_ColumnLookup,0),FALSE),
  IF(AND(VALUE(LEFT($A689,3))=312,LEFT($G689,5)="Total",$B689="O "),VLOOKUP('312'!$F$80,_312_Table2,MATCH('312'!$V$16,_312_Table2_ColumnLookup,0),FALSE),
  IF(AND(VALUE(LEFT($A689,3))=312,LEFT($G689,5)="Total",$B689="Q "),VLOOKUP('312'!$F$80,_312_Table2,MATCH('312'!$X$16,_312_Table2_ColumnLookup,0),FALSE),
  IF(AND(VALUE(LEFT($A689,3))=312,LEFT($G689,5)="Total"),VLOOKUP('312'!$F$80,_312_Table2,MATCH(LEFT($B689,1),_312_Table2_ColumnLookup,0),FALSE),
  IF(AND(VALUE(LEFT($A689,3))=312,LEN($I689)=4,$B689="G"),VLOOKUP($I689,_312_Table2,MATCH('312'!$N$16,_312_Table2_ColumnLookup,0),FALSE),
  IF(AND(VALUE(LEFT($A689,3))=312,LEN($I689)=4,$B689="O"),VLOOKUP($I689,_312_Table2,MATCH('312'!$V$16,_312_Table2_ColumnLookup,0),FALSE),
  IF(AND(VALUE(LEFT($A689,3))=312,LEN($I689)=4,$B689="Q"),VLOOKUP($I689,_312_Table2,MATCH('312'!$X$16,_312_Table2_ColumnLookup,0),FALSE),
  IF(AND(VALUE(LEFT($A689,3))=312,LEN($I689)=4),VLOOKUP($I689,_312_Table2,MATCH(LEFT($B689,1),_312_Table2_ColumnLookup,0),FALSE)
+N("312"),
  IF(VALUE(LEFT($A689,3))=313,VLOOKUP(VALUE(MID($B689,2,1)),_313_Table2,MATCH(MID($B689,1,1),_313_Table2_ColumnLookup,0),FALSE)
+N("313"),
  IF(AND(VALUE(LEFT($A689,3))=314,LEN($B689)=3),VLOOKUP(VALUE(MID($B689,2,2)),_314_Table2,MATCH(MID($B689,1,1),_314_Table2_ColumnLookup,0),FALSE),
  IF(VALUE(LEFT($A689,3))=314,VLOOKUP(VALUE(MID($B689,2,1)),_314_Table2,MATCH(MID($B689,1,1),_314_Table2_ColumnLookup,0),FALSE)
+N("314"),
""))))))))))))))))))))))))</f>
        <v>#NAME?</v>
      </c>
      <c r="F689" s="238" t="e">
        <f>IF(AND(VALUE(LEFT($A689,3))=309,LEN($B689)=3),VLOOKUP(VALUE(MID($B689,2,2)),_309_Table3,MATCH(MID($B689,1,1),_309_Table3_ColumnLookup,0),FALSE),
  IF($C689="309 LCR SummaryA",OneYearSCR,IF($C689="309 LCR SummaryB",UltimateSCR,IF(VALUE(LEFT($A689,3))=309,VLOOKUP(VALUE(MID($B689,2,1)),_309_Table3,MATCH(MID($B689,1,1),_309_Table3_ColumnLookup,0),FALSE)
+N("309"),
  IF(VALUE(LEFT($A689,3))=310,VLOOKUP(VALUE(MID($B689,2,1)),_310_Table3,MATCH(MID($B689,1,1),_310_Table3_ColumnLookup,0),FALSE)
+N("310"),
  IF(AND(VALUE(LEFT($A689,3))=311,LEN($I689)=4),VLOOKUP($I689,_311_Table3,MATCH($B689,_311_Table3_ColumnLookup,0),FALSE),
  IF(AND(VALUE(LEFT($A689,3))=311,OR($B689="I2",$B689="J2",$B689="K2",$B689="L2")),VLOOKUP('311'!$G$58,_311_Table3,MATCH(MID($B689,1,1),_311_Table3_ColumnLookup,0),FALSE),
  IF(AND(VALUE(LEFT($A689,3))=311,RIGHT($B689,5)="Total"),VLOOKUP('311'!$G$59,_311_Table3,MATCH(MID($B689,1,1),_311_Table3_ColumnLookup,0),FALSE),
  IF(VALUE(LEFT($A689,3))=311,VLOOKUP(VALUE(MID($B689,2,1)),_311_Table3,MATCH(MID($B689,1,1),_311_Table3_ColumnLookup,0),FALSE)
+N("311"),
  IF(AND(VALUE(LEFT($A689,3))=312,LEFT($G689,10)="Unincepted",$B689="G "),VLOOKUP(" ULO",_312_Table3,MATCH('312'!$N$16,_312_Table3_ColumnLookup,0),FALSE),
  IF(AND(VALUE(LEFT($A689,3))=312,LEFT($G689,10)="Unincepted",$B689="O "),VLOOKUP(" ULO",_312_Table3,MATCH('312'!$V$16,_312_Table3_ColumnLookup,0),FALSE),
  IF(AND(VALUE(LEFT($A689,3))=312,LEFT($G689,10)="Unincepted",$B689="Q "),VLOOKUP(" ULO",_312_Table3,MATCH('312'!$X$16,_312_Table3_ColumnLookup,0),FALSE),
  IF(AND(VALUE(LEFT($A689,3))=312,LEFT($G689,10)="Unincepted"),VLOOKUP(" ULO",_312_Table3,MATCH(LEFT($B689,1),_312_Table3_ColumnLookup,0),FALSE),
  IF(AND(VALUE(LEFT($A689,3))=312,LEFT($G689,5)="Total",$B689="G "),VLOOKUP('312'!$F$80,_312_Table3,MATCH('312'!$N$16,_312_Table3_ColumnLookup,0),FALSE),
  IF(AND(VALUE(LEFT($A689,3))=312,LEFT($G689,5)="Total",$B689="O "),VLOOKUP('312'!$F$80,_312_Table3,MATCH('312'!$V$16,_312_Table3_ColumnLookup,0),FALSE),
  IF(AND(VALUE(LEFT($A689,3))=312,LEFT($G689,5)="Total",$B689="Q "),VLOOKUP('312'!$F$80,_312_Table3,MATCH('312'!$X$16,_312_Table3_ColumnLookup,0),FALSE),
  IF(AND(VALUE(LEFT($A689,3))=312,LEFT($G689,5)="Total"),VLOOKUP('312'!$F$80,_312_Table3,MATCH(LEFT($B689,1),_312_Table3_ColumnLookup,0),FALSE),
  IF(AND(VALUE(LEFT($A689,3))=312,LEN($I689)=4,$B689="G"),VLOOKUP($I689,_312_Table3,MATCH('312'!$N$16,_312_Table3_ColumnLookup,0),FALSE),
  IF(AND(VALUE(LEFT($A689,3))=312,LEN($I689)=4,$B689="O"),VLOOKUP($I689,_312_Table3,MATCH('312'!$V$16,_312_Table3_ColumnLookup,0),FALSE),
  IF(AND(VALUE(LEFT($A689,3))=312,LEN($I689)=4,$B689="Q"),VLOOKUP($I689,_312_Table3,MATCH('312'!$X$16,_312_Table3_ColumnLookup,0),FALSE),
  IF(AND(VALUE(LEFT($A689,3))=312,LEN($I689)=4),VLOOKUP($I689,_312_Table3,MATCH(LEFT($B689,1),_312_Table3_ColumnLookup,0),FALSE)
+N("312"),
  IF(VALUE(LEFT($A689,3))=313,VLOOKUP(VALUE(MID($B689,2,1)),_313_Table3,MATCH(MID($B689,1,1),_313_Table3_ColumnLookup,0),FALSE)
+N("313"),
  IF(AND(VALUE(LEFT($A689,3))=314,LEN($B689)=3),VLOOKUP(VALUE(MID($B689,2,2)),_314_Table3,MATCH(MID($B689,1,1),_314_Table3_ColumnLookup,0),FALSE),
  IF(VALUE(LEFT($A689,3))=314,VLOOKUP(VALUE(MID($B689,2,1)),_314_Table3,MATCH(MID($B689,1,1),_314_Table3_ColumnLookup,0),FALSE)
+N("314"),
""))))))))))))))))))))))))</f>
        <v>#NAME?</v>
      </c>
      <c r="G689" t="s">
        <v>1183</v>
      </c>
      <c r="H689" s="321">
        <f>IFERROR(
IF(ISERROR($D689)=FALSE,$D689,IF(ISERROR($E689)=FALSE,$E689,IF(ISERROR($F689)=FALSE,$F689
+N("012 checkboxes"),
IF(
IF(OR(LEFT($A689,9)="Syndicate",LEFT($A689,12)="NewSyndicate"),VLOOKUP($A689,'012'!$J:$ZW,MATCH("Link to button",'012'!$J$1:$ZW$1,0),0)
+N("309 checkbox"),
IF($C689="309 LCR Summary0",VLOOKUP("Notes990",'309'!$P:$ZZ,MATCH("Link to button",'309'!$P$1:$ZZ$1,0),0)
+N("313 checkboxes"),
IF($C689="313 Financial Information0LcmVsScr",IF($C689="309 LCR Summary0",VLOOKUP("LcmVsScr",'309'!$N:$ZZ,MATCH("Link to button",'309'!$N$1:$ZZ$1,0),0),
IF($C689="313 Financial Information0LcrDocAttached",IF($C689="309 LCR Summary0",VLOOKUP("LcrDocAttached",'309'!$N:$ZZ,MATCH("Link to button",'309'!$N$1:$ZZ$1,0),
0)))))))=1,TRUE,FALSE)
))),"")</f>
        <v>0</v>
      </c>
    </row>
    <row r="690" spans="1:8" customFormat="1">
      <c r="A690" s="237" t="str">
        <f>VLOOKUP($G690,CSVLookups!$B:$R,MATCH(A$1,CSVLookups!$B$1:$R$1,0),FALSE)</f>
        <v>312 Projected Solvency II Technical Provisions at Time Zero</v>
      </c>
      <c r="B690" s="237" t="str">
        <f>VLOOKUP($G690,CSVLookups!$B:$R,MATCH(B$1,CSVLookups!$B$1:$R$1,0),FALSE)</f>
        <v xml:space="preserve">G </v>
      </c>
      <c r="C690" s="238" t="str">
        <f t="shared" si="11"/>
        <v>312 Projected Solvency II Technical Provisions at Time ZeroG Unincepted</v>
      </c>
      <c r="D690" s="238">
        <f>IF(AND(VALUE(LEFT($A690,3))=309,LEN($B690)=3),VLOOKUP(VALUE(MID($B690,2,2)),_309_Table1,MATCH(MID($B690,1,1),_309_Table1_ColumnLookup,0),FALSE),
  IF($C690="309 LCR SummaryA",OneYearSCR,IF($C690="309 LCR SummaryB",UltimateSCR,IF(VALUE(LEFT($A690,3))=309,VLOOKUP(VALUE(MID($B690,2,1)),_309_Table1,MATCH(MID($B690,1,1),_309_Table1_ColumnLookup,0),FALSE)
+N("309"),
  IF(VALUE(LEFT($A690,3))=310,VLOOKUP(VALUE(MID($B690,2,1)),_310_Table1,MATCH(MID($B690,1,1),_310_Table1_ColumnLookup,0),FALSE)
+N("310"),
  IF(AND(VALUE(LEFT($A690,3))=311,LEN($I690)=4),VLOOKUP($I690,_311_Table1,MATCH($B690,_311_Table1_ColumnLookup,0),FALSE),
  IF(AND(VALUE(LEFT($A690,3))=311,OR($B690="I2",$B690="J2",$B690="K2",$B690="L2")),VLOOKUP('311'!$G$58,_311_Table1,MATCH(MID($B690,1,1),_311_Table1_ColumnLookup,0),FALSE),
  IF(AND(VALUE(LEFT($A690,3))=311,RIGHT($B690,5)="Total"),VLOOKUP('311'!$G$59,_311_Table1,MATCH(MID($B690,1,1),_311_Table1_ColumnLookup,0),FALSE),
  IF(VALUE(LEFT($A690,3))=311,VLOOKUP(VALUE(MID($B690,2,1)),_311_Table1,MATCH(MID($B690,1,1),_311_Table1_ColumnLookup,0),FALSE)
+N("311"),
  IF(AND(VALUE(LEFT($A690,3))=312,LEFT($G690,10)="Unincepted",$B690="G "),VLOOKUP(" ULO",_312_Table1,MATCH('312'!$N$16,_312_Table1_ColumnLookup,0),FALSE),
  IF(AND(VALUE(LEFT($A690,3))=312,LEFT($G690,10)="Unincepted",$B690="O "),VLOOKUP(" ULO",_312_Table1,MATCH('312'!$V$16,_312_Table1_ColumnLookup,0),FALSE),
  IF(AND(VALUE(LEFT($A690,3))=312,LEFT($G690,10)="Unincepted",$B690="Q "),VLOOKUP(" ULO",_312_Table1,MATCH('312'!$X$16,_312_Table1_ColumnLookup,0),FALSE),
  IF(AND(VALUE(LEFT($A690,3))=312,LEFT($G690,10)="Unincepted"),VLOOKUP(" ULO",_312_Table1,MATCH(LEFT($B690,1),_312_Table1_ColumnLookup,0),FALSE),
  IF(AND(VALUE(LEFT($A690,3))=312,LEFT($G690,5)="Total",$B690="G "),VLOOKUP('312'!$F$80,_312_Table1,MATCH('312'!$N$16,_312_Table1_ColumnLookup,0),FALSE),
  IF(AND(VALUE(LEFT($A690,3))=312,LEFT($G690,5)="Total",$B690="O "),VLOOKUP('312'!$F$80,_312_Table1,MATCH('312'!$V$16,_312_Table1_ColumnLookup,0),FALSE),
  IF(AND(VALUE(LEFT($A690,3))=312,LEFT($G690,5)="Total",$B690="Q "),VLOOKUP('312'!$F$80,_312_Table1,MATCH('312'!$X$16,_312_Table1_ColumnLookup,0),FALSE),
  IF(AND(VALUE(LEFT($A690,3))=312,LEFT($G690,5)="Total"),VLOOKUP('312'!$F$80,_312_Table1,MATCH(LEFT($B690,1),_312_Table1_ColumnLookup,0),FALSE),
  IF(AND(VALUE(LEFT($A690,3))=312,LEN($I690)=4,$B690="G"),VLOOKUP($I690,_312_Table1,MATCH('312'!$N$16,_312_Table1_ColumnLookup,0),FALSE),
  IF(AND(VALUE(LEFT($A690,3))=312,LEN($I690)=4,$B690="O"),VLOOKUP($I690,_312_Table1,MATCH('312'!$V$16,_312_Table1_ColumnLookup,0),FALSE),
  IF(AND(VALUE(LEFT($A690,3))=312,LEN($I690)=4,$B690="Q"),VLOOKUP($I690,_312_Table1,MATCH('312'!$X$16,_312_Table1_ColumnLookup,0),FALSE),
  IF(AND(VALUE(LEFT($A690,3))=312,LEN($I690)=4),VLOOKUP($I690,_312_Table1,MATCH(LEFT($B690,1),_312_Table1_ColumnLookup,0),FALSE)
+N("312"),
  IF(VALUE(LEFT($A690,3))=313,VLOOKUP(VALUE(MID($B690,2,1)),_313_Table1,MATCH(MID($B690,1,1),_313_Table1_ColumnLookup,0),FALSE)
+N("313"),
  IF(AND(VALUE(LEFT($A690,3))=314,LEN($B690)=3),VLOOKUP(VALUE(MID($B690,2,2)),_314_Table1,MATCH(MID($B690,1,1),_314_Table1_ColumnLookup,0),FALSE),
  IF(VALUE(LEFT($A690,3))=314,VLOOKUP(VALUE(MID($B690,2,1)),_314_Table1,MATCH(MID($B690,1,1),_314_Table1_ColumnLookup,0),FALSE)
+N("314"),
""))))))))))))))))))))))))</f>
        <v>0</v>
      </c>
      <c r="E690" s="238" t="e">
        <f>IF(AND(VALUE(LEFT($A690,3))=309,LEN($B690)=3),VLOOKUP(VALUE(MID($B690,2,2)),_309_Table2,MATCH(MID($B690,1,1),_309_Table2_ColumnLookup,0),FALSE),
  IF($C690="309 LCR SummaryA",OneYearSCR,IF($C690="309 LCR SummaryB",UltimateSCR,IF(VALUE(LEFT($A690,3))=309,VLOOKUP(VALUE(MID($B690,2,1)),_309_Table2,MATCH(MID($B690,1,1),_309_Table2_ColumnLookup,0),FALSE)
+N("309"),
  IF(VALUE(LEFT($A690,3))=310,VLOOKUP(VALUE(MID($B690,2,1)),_310_Table2,MATCH(MID($B690,1,1),_310_Table2_ColumnLookup,0),FALSE)
+N("310"),
  IF(AND(VALUE(LEFT($A690,3))=311,LEN($I690)=4),VLOOKUP($I690,_311_Table2,MATCH($B690,_311_Table2_ColumnLookup,0),FALSE),
  IF(AND(VALUE(LEFT($A690,3))=311,OR($B690="I2",$B690="J2",$B690="K2",$B690="L2")),VLOOKUP('311'!$G$58,_311_Table2,MATCH(MID($B690,1,1),_311_Table2_ColumnLookup,0),FALSE),
  IF(AND(VALUE(LEFT($A690,3))=311,RIGHT($B690,5)="Total"),VLOOKUP('311'!$G$59,_311_Table2,MATCH(MID($B690,1,1),_311_Table2_ColumnLookup,0),FALSE),
  IF(VALUE(LEFT($A690,3))=311,VLOOKUP(VALUE(MID($B690,2,1)),_311_Table2,MATCH(MID($B690,1,1),_311_Table2_ColumnLookup,0),FALSE)
+N("311"),
  IF(AND(VALUE(LEFT($A690,3))=312,LEFT($G690,10)="Unincepted",$B690="G "),VLOOKUP(" ULO",_312_Table2,MATCH('312'!$N$16,_312_Table2_ColumnLookup,0),FALSE),
  IF(AND(VALUE(LEFT($A690,3))=312,LEFT($G690,10)="Unincepted",$B690="O "),VLOOKUP(" ULO",_312_Table2,MATCH('312'!$V$16,_312_Table2_ColumnLookup,0),FALSE),
  IF(AND(VALUE(LEFT($A690,3))=312,LEFT($G690,10)="Unincepted",$B690="Q "),VLOOKUP(" ULO",_312_Table2,MATCH('312'!$X$16,_312_Table2_ColumnLookup,0),FALSE),
  IF(AND(VALUE(LEFT($A690,3))=312,LEFT($G690,10)="Unincepted"),VLOOKUP(" ULO",_312_Table2,MATCH(LEFT($B690,1),_312_Table2_ColumnLookup,0),FALSE),
  IF(AND(VALUE(LEFT($A690,3))=312,LEFT($G690,5)="Total",$B690="G "),VLOOKUP('312'!$F$80,_312_Table2,MATCH('312'!$N$16,_312_Table2_ColumnLookup,0),FALSE),
  IF(AND(VALUE(LEFT($A690,3))=312,LEFT($G690,5)="Total",$B690="O "),VLOOKUP('312'!$F$80,_312_Table2,MATCH('312'!$V$16,_312_Table2_ColumnLookup,0),FALSE),
  IF(AND(VALUE(LEFT($A690,3))=312,LEFT($G690,5)="Total",$B690="Q "),VLOOKUP('312'!$F$80,_312_Table2,MATCH('312'!$X$16,_312_Table2_ColumnLookup,0),FALSE),
  IF(AND(VALUE(LEFT($A690,3))=312,LEFT($G690,5)="Total"),VLOOKUP('312'!$F$80,_312_Table2,MATCH(LEFT($B690,1),_312_Table2_ColumnLookup,0),FALSE),
  IF(AND(VALUE(LEFT($A690,3))=312,LEN($I690)=4,$B690="G"),VLOOKUP($I690,_312_Table2,MATCH('312'!$N$16,_312_Table2_ColumnLookup,0),FALSE),
  IF(AND(VALUE(LEFT($A690,3))=312,LEN($I690)=4,$B690="O"),VLOOKUP($I690,_312_Table2,MATCH('312'!$V$16,_312_Table2_ColumnLookup,0),FALSE),
  IF(AND(VALUE(LEFT($A690,3))=312,LEN($I690)=4,$B690="Q"),VLOOKUP($I690,_312_Table2,MATCH('312'!$X$16,_312_Table2_ColumnLookup,0),FALSE),
  IF(AND(VALUE(LEFT($A690,3))=312,LEN($I690)=4),VLOOKUP($I690,_312_Table2,MATCH(LEFT($B690,1),_312_Table2_ColumnLookup,0),FALSE)
+N("312"),
  IF(VALUE(LEFT($A690,3))=313,VLOOKUP(VALUE(MID($B690,2,1)),_313_Table2,MATCH(MID($B690,1,1),_313_Table2_ColumnLookup,0),FALSE)
+N("313"),
  IF(AND(VALUE(LEFT($A690,3))=314,LEN($B690)=3),VLOOKUP(VALUE(MID($B690,2,2)),_314_Table2,MATCH(MID($B690,1,1),_314_Table2_ColumnLookup,0),FALSE),
  IF(VALUE(LEFT($A690,3))=314,VLOOKUP(VALUE(MID($B690,2,1)),_314_Table2,MATCH(MID($B690,1,1),_314_Table2_ColumnLookup,0),FALSE)
+N("314"),
""))))))))))))))))))))))))</f>
        <v>#NAME?</v>
      </c>
      <c r="F690" s="238" t="e">
        <f>IF(AND(VALUE(LEFT($A690,3))=309,LEN($B690)=3),VLOOKUP(VALUE(MID($B690,2,2)),_309_Table3,MATCH(MID($B690,1,1),_309_Table3_ColumnLookup,0),FALSE),
  IF($C690="309 LCR SummaryA",OneYearSCR,IF($C690="309 LCR SummaryB",UltimateSCR,IF(VALUE(LEFT($A690,3))=309,VLOOKUP(VALUE(MID($B690,2,1)),_309_Table3,MATCH(MID($B690,1,1),_309_Table3_ColumnLookup,0),FALSE)
+N("309"),
  IF(VALUE(LEFT($A690,3))=310,VLOOKUP(VALUE(MID($B690,2,1)),_310_Table3,MATCH(MID($B690,1,1),_310_Table3_ColumnLookup,0),FALSE)
+N("310"),
  IF(AND(VALUE(LEFT($A690,3))=311,LEN($I690)=4),VLOOKUP($I690,_311_Table3,MATCH($B690,_311_Table3_ColumnLookup,0),FALSE),
  IF(AND(VALUE(LEFT($A690,3))=311,OR($B690="I2",$B690="J2",$B690="K2",$B690="L2")),VLOOKUP('311'!$G$58,_311_Table3,MATCH(MID($B690,1,1),_311_Table3_ColumnLookup,0),FALSE),
  IF(AND(VALUE(LEFT($A690,3))=311,RIGHT($B690,5)="Total"),VLOOKUP('311'!$G$59,_311_Table3,MATCH(MID($B690,1,1),_311_Table3_ColumnLookup,0),FALSE),
  IF(VALUE(LEFT($A690,3))=311,VLOOKUP(VALUE(MID($B690,2,1)),_311_Table3,MATCH(MID($B690,1,1),_311_Table3_ColumnLookup,0),FALSE)
+N("311"),
  IF(AND(VALUE(LEFT($A690,3))=312,LEFT($G690,10)="Unincepted",$B690="G "),VLOOKUP(" ULO",_312_Table3,MATCH('312'!$N$16,_312_Table3_ColumnLookup,0),FALSE),
  IF(AND(VALUE(LEFT($A690,3))=312,LEFT($G690,10)="Unincepted",$B690="O "),VLOOKUP(" ULO",_312_Table3,MATCH('312'!$V$16,_312_Table3_ColumnLookup,0),FALSE),
  IF(AND(VALUE(LEFT($A690,3))=312,LEFT($G690,10)="Unincepted",$B690="Q "),VLOOKUP(" ULO",_312_Table3,MATCH('312'!$X$16,_312_Table3_ColumnLookup,0),FALSE),
  IF(AND(VALUE(LEFT($A690,3))=312,LEFT($G690,10)="Unincepted"),VLOOKUP(" ULO",_312_Table3,MATCH(LEFT($B690,1),_312_Table3_ColumnLookup,0),FALSE),
  IF(AND(VALUE(LEFT($A690,3))=312,LEFT($G690,5)="Total",$B690="G "),VLOOKUP('312'!$F$80,_312_Table3,MATCH('312'!$N$16,_312_Table3_ColumnLookup,0),FALSE),
  IF(AND(VALUE(LEFT($A690,3))=312,LEFT($G690,5)="Total",$B690="O "),VLOOKUP('312'!$F$80,_312_Table3,MATCH('312'!$V$16,_312_Table3_ColumnLookup,0),FALSE),
  IF(AND(VALUE(LEFT($A690,3))=312,LEFT($G690,5)="Total",$B690="Q "),VLOOKUP('312'!$F$80,_312_Table3,MATCH('312'!$X$16,_312_Table3_ColumnLookup,0),FALSE),
  IF(AND(VALUE(LEFT($A690,3))=312,LEFT($G690,5)="Total"),VLOOKUP('312'!$F$80,_312_Table3,MATCH(LEFT($B690,1),_312_Table3_ColumnLookup,0),FALSE),
  IF(AND(VALUE(LEFT($A690,3))=312,LEN($I690)=4,$B690="G"),VLOOKUP($I690,_312_Table3,MATCH('312'!$N$16,_312_Table3_ColumnLookup,0),FALSE),
  IF(AND(VALUE(LEFT($A690,3))=312,LEN($I690)=4,$B690="O"),VLOOKUP($I690,_312_Table3,MATCH('312'!$V$16,_312_Table3_ColumnLookup,0),FALSE),
  IF(AND(VALUE(LEFT($A690,3))=312,LEN($I690)=4,$B690="Q"),VLOOKUP($I690,_312_Table3,MATCH('312'!$X$16,_312_Table3_ColumnLookup,0),FALSE),
  IF(AND(VALUE(LEFT($A690,3))=312,LEN($I690)=4),VLOOKUP($I690,_312_Table3,MATCH(LEFT($B690,1),_312_Table3_ColumnLookup,0),FALSE)
+N("312"),
  IF(VALUE(LEFT($A690,3))=313,VLOOKUP(VALUE(MID($B690,2,1)),_313_Table3,MATCH(MID($B690,1,1),_313_Table3_ColumnLookup,0),FALSE)
+N("313"),
  IF(AND(VALUE(LEFT($A690,3))=314,LEN($B690)=3),VLOOKUP(VALUE(MID($B690,2,2)),_314_Table3,MATCH(MID($B690,1,1),_314_Table3_ColumnLookup,0),FALSE),
  IF(VALUE(LEFT($A690,3))=314,VLOOKUP(VALUE(MID($B690,2,1)),_314_Table3,MATCH(MID($B690,1,1),_314_Table3_ColumnLookup,0),FALSE)
+N("314"),
""))))))))))))))))))))))))</f>
        <v>#NAME?</v>
      </c>
      <c r="G690" t="s">
        <v>1186</v>
      </c>
      <c r="H690" s="321">
        <f>IFERROR(
IF(ISERROR($D690)=FALSE,$D690,IF(ISERROR($E690)=FALSE,$E690,IF(ISERROR($F690)=FALSE,$F690
+N("012 checkboxes"),
IF(
IF(OR(LEFT($A690,9)="Syndicate",LEFT($A690,12)="NewSyndicate"),VLOOKUP($A690,'012'!$J:$ZW,MATCH("Link to button",'012'!$J$1:$ZW$1,0),0)
+N("309 checkbox"),
IF($C690="309 LCR Summary0",VLOOKUP("Notes990",'309'!$P:$ZZ,MATCH("Link to button",'309'!$P$1:$ZZ$1,0),0)
+N("313 checkboxes"),
IF($C690="313 Financial Information0LcmVsScr",IF($C690="309 LCR Summary0",VLOOKUP("LcmVsScr",'309'!$N:$ZZ,MATCH("Link to button",'309'!$N$1:$ZZ$1,0),0),
IF($C690="313 Financial Information0LcrDocAttached",IF($C690="309 LCR Summary0",VLOOKUP("LcrDocAttached",'309'!$N:$ZZ,MATCH("Link to button",'309'!$N$1:$ZZ$1,0),
0)))))))=1,TRUE,FALSE)
))),"")</f>
        <v>0</v>
      </c>
    </row>
    <row r="691" spans="1:8" customFormat="1">
      <c r="A691" s="237" t="str">
        <f>VLOOKUP($G691,CSVLookups!$B:$R,MATCH(A$1,CSVLookups!$B$1:$R$1,0),FALSE)</f>
        <v>312 Projected Solvency II Technical Provisions at Time Zero</v>
      </c>
      <c r="B691" s="237" t="str">
        <f>VLOOKUP($G691,CSVLookups!$B:$R,MATCH(B$1,CSVLookups!$B$1:$R$1,0),FALSE)</f>
        <v xml:space="preserve">H </v>
      </c>
      <c r="C691" s="238" t="str">
        <f t="shared" si="11"/>
        <v>312 Projected Solvency II Technical Provisions at Time ZeroH Unincepted</v>
      </c>
      <c r="D691" s="238">
        <f>IF(AND(VALUE(LEFT($A691,3))=309,LEN($B691)=3),VLOOKUP(VALUE(MID($B691,2,2)),_309_Table1,MATCH(MID($B691,1,1),_309_Table1_ColumnLookup,0),FALSE),
  IF($C691="309 LCR SummaryA",OneYearSCR,IF($C691="309 LCR SummaryB",UltimateSCR,IF(VALUE(LEFT($A691,3))=309,VLOOKUP(VALUE(MID($B691,2,1)),_309_Table1,MATCH(MID($B691,1,1),_309_Table1_ColumnLookup,0),FALSE)
+N("309"),
  IF(VALUE(LEFT($A691,3))=310,VLOOKUP(VALUE(MID($B691,2,1)),_310_Table1,MATCH(MID($B691,1,1),_310_Table1_ColumnLookup,0),FALSE)
+N("310"),
  IF(AND(VALUE(LEFT($A691,3))=311,LEN($I691)=4),VLOOKUP($I691,_311_Table1,MATCH($B691,_311_Table1_ColumnLookup,0),FALSE),
  IF(AND(VALUE(LEFT($A691,3))=311,OR($B691="I2",$B691="J2",$B691="K2",$B691="L2")),VLOOKUP('311'!$G$58,_311_Table1,MATCH(MID($B691,1,1),_311_Table1_ColumnLookup,0),FALSE),
  IF(AND(VALUE(LEFT($A691,3))=311,RIGHT($B691,5)="Total"),VLOOKUP('311'!$G$59,_311_Table1,MATCH(MID($B691,1,1),_311_Table1_ColumnLookup,0),FALSE),
  IF(VALUE(LEFT($A691,3))=311,VLOOKUP(VALUE(MID($B691,2,1)),_311_Table1,MATCH(MID($B691,1,1),_311_Table1_ColumnLookup,0),FALSE)
+N("311"),
  IF(AND(VALUE(LEFT($A691,3))=312,LEFT($G691,10)="Unincepted",$B691="G "),VLOOKUP(" ULO",_312_Table1,MATCH('312'!$N$16,_312_Table1_ColumnLookup,0),FALSE),
  IF(AND(VALUE(LEFT($A691,3))=312,LEFT($G691,10)="Unincepted",$B691="O "),VLOOKUP(" ULO",_312_Table1,MATCH('312'!$V$16,_312_Table1_ColumnLookup,0),FALSE),
  IF(AND(VALUE(LEFT($A691,3))=312,LEFT($G691,10)="Unincepted",$B691="Q "),VLOOKUP(" ULO",_312_Table1,MATCH('312'!$X$16,_312_Table1_ColumnLookup,0),FALSE),
  IF(AND(VALUE(LEFT($A691,3))=312,LEFT($G691,10)="Unincepted"),VLOOKUP(" ULO",_312_Table1,MATCH(LEFT($B691,1),_312_Table1_ColumnLookup,0),FALSE),
  IF(AND(VALUE(LEFT($A691,3))=312,LEFT($G691,5)="Total",$B691="G "),VLOOKUP('312'!$F$80,_312_Table1,MATCH('312'!$N$16,_312_Table1_ColumnLookup,0),FALSE),
  IF(AND(VALUE(LEFT($A691,3))=312,LEFT($G691,5)="Total",$B691="O "),VLOOKUP('312'!$F$80,_312_Table1,MATCH('312'!$V$16,_312_Table1_ColumnLookup,0),FALSE),
  IF(AND(VALUE(LEFT($A691,3))=312,LEFT($G691,5)="Total",$B691="Q "),VLOOKUP('312'!$F$80,_312_Table1,MATCH('312'!$X$16,_312_Table1_ColumnLookup,0),FALSE),
  IF(AND(VALUE(LEFT($A691,3))=312,LEFT($G691,5)="Total"),VLOOKUP('312'!$F$80,_312_Table1,MATCH(LEFT($B691,1),_312_Table1_ColumnLookup,0),FALSE),
  IF(AND(VALUE(LEFT($A691,3))=312,LEN($I691)=4,$B691="G"),VLOOKUP($I691,_312_Table1,MATCH('312'!$N$16,_312_Table1_ColumnLookup,0),FALSE),
  IF(AND(VALUE(LEFT($A691,3))=312,LEN($I691)=4,$B691="O"),VLOOKUP($I691,_312_Table1,MATCH('312'!$V$16,_312_Table1_ColumnLookup,0),FALSE),
  IF(AND(VALUE(LEFT($A691,3))=312,LEN($I691)=4,$B691="Q"),VLOOKUP($I691,_312_Table1,MATCH('312'!$X$16,_312_Table1_ColumnLookup,0),FALSE),
  IF(AND(VALUE(LEFT($A691,3))=312,LEN($I691)=4),VLOOKUP($I691,_312_Table1,MATCH(LEFT($B691,1),_312_Table1_ColumnLookup,0),FALSE)
+N("312"),
  IF(VALUE(LEFT($A691,3))=313,VLOOKUP(VALUE(MID($B691,2,1)),_313_Table1,MATCH(MID($B691,1,1),_313_Table1_ColumnLookup,0),FALSE)
+N("313"),
  IF(AND(VALUE(LEFT($A691,3))=314,LEN($B691)=3),VLOOKUP(VALUE(MID($B691,2,2)),_314_Table1,MATCH(MID($B691,1,1),_314_Table1_ColumnLookup,0),FALSE),
  IF(VALUE(LEFT($A691,3))=314,VLOOKUP(VALUE(MID($B691,2,1)),_314_Table1,MATCH(MID($B691,1,1),_314_Table1_ColumnLookup,0),FALSE)
+N("314"),
""))))))))))))))))))))))))</f>
        <v>0</v>
      </c>
      <c r="E691" s="238" t="e">
        <f>IF(AND(VALUE(LEFT($A691,3))=309,LEN($B691)=3),VLOOKUP(VALUE(MID($B691,2,2)),_309_Table2,MATCH(MID($B691,1,1),_309_Table2_ColumnLookup,0),FALSE),
  IF($C691="309 LCR SummaryA",OneYearSCR,IF($C691="309 LCR SummaryB",UltimateSCR,IF(VALUE(LEFT($A691,3))=309,VLOOKUP(VALUE(MID($B691,2,1)),_309_Table2,MATCH(MID($B691,1,1),_309_Table2_ColumnLookup,0),FALSE)
+N("309"),
  IF(VALUE(LEFT($A691,3))=310,VLOOKUP(VALUE(MID($B691,2,1)),_310_Table2,MATCH(MID($B691,1,1),_310_Table2_ColumnLookup,0),FALSE)
+N("310"),
  IF(AND(VALUE(LEFT($A691,3))=311,LEN($I691)=4),VLOOKUP($I691,_311_Table2,MATCH($B691,_311_Table2_ColumnLookup,0),FALSE),
  IF(AND(VALUE(LEFT($A691,3))=311,OR($B691="I2",$B691="J2",$B691="K2",$B691="L2")),VLOOKUP('311'!$G$58,_311_Table2,MATCH(MID($B691,1,1),_311_Table2_ColumnLookup,0),FALSE),
  IF(AND(VALUE(LEFT($A691,3))=311,RIGHT($B691,5)="Total"),VLOOKUP('311'!$G$59,_311_Table2,MATCH(MID($B691,1,1),_311_Table2_ColumnLookup,0),FALSE),
  IF(VALUE(LEFT($A691,3))=311,VLOOKUP(VALUE(MID($B691,2,1)),_311_Table2,MATCH(MID($B691,1,1),_311_Table2_ColumnLookup,0),FALSE)
+N("311"),
  IF(AND(VALUE(LEFT($A691,3))=312,LEFT($G691,10)="Unincepted",$B691="G "),VLOOKUP(" ULO",_312_Table2,MATCH('312'!$N$16,_312_Table2_ColumnLookup,0),FALSE),
  IF(AND(VALUE(LEFT($A691,3))=312,LEFT($G691,10)="Unincepted",$B691="O "),VLOOKUP(" ULO",_312_Table2,MATCH('312'!$V$16,_312_Table2_ColumnLookup,0),FALSE),
  IF(AND(VALUE(LEFT($A691,3))=312,LEFT($G691,10)="Unincepted",$B691="Q "),VLOOKUP(" ULO",_312_Table2,MATCH('312'!$X$16,_312_Table2_ColumnLookup,0),FALSE),
  IF(AND(VALUE(LEFT($A691,3))=312,LEFT($G691,10)="Unincepted"),VLOOKUP(" ULO",_312_Table2,MATCH(LEFT($B691,1),_312_Table2_ColumnLookup,0),FALSE),
  IF(AND(VALUE(LEFT($A691,3))=312,LEFT($G691,5)="Total",$B691="G "),VLOOKUP('312'!$F$80,_312_Table2,MATCH('312'!$N$16,_312_Table2_ColumnLookup,0),FALSE),
  IF(AND(VALUE(LEFT($A691,3))=312,LEFT($G691,5)="Total",$B691="O "),VLOOKUP('312'!$F$80,_312_Table2,MATCH('312'!$V$16,_312_Table2_ColumnLookup,0),FALSE),
  IF(AND(VALUE(LEFT($A691,3))=312,LEFT($G691,5)="Total",$B691="Q "),VLOOKUP('312'!$F$80,_312_Table2,MATCH('312'!$X$16,_312_Table2_ColumnLookup,0),FALSE),
  IF(AND(VALUE(LEFT($A691,3))=312,LEFT($G691,5)="Total"),VLOOKUP('312'!$F$80,_312_Table2,MATCH(LEFT($B691,1),_312_Table2_ColumnLookup,0),FALSE),
  IF(AND(VALUE(LEFT($A691,3))=312,LEN($I691)=4,$B691="G"),VLOOKUP($I691,_312_Table2,MATCH('312'!$N$16,_312_Table2_ColumnLookup,0),FALSE),
  IF(AND(VALUE(LEFT($A691,3))=312,LEN($I691)=4,$B691="O"),VLOOKUP($I691,_312_Table2,MATCH('312'!$V$16,_312_Table2_ColumnLookup,0),FALSE),
  IF(AND(VALUE(LEFT($A691,3))=312,LEN($I691)=4,$B691="Q"),VLOOKUP($I691,_312_Table2,MATCH('312'!$X$16,_312_Table2_ColumnLookup,0),FALSE),
  IF(AND(VALUE(LEFT($A691,3))=312,LEN($I691)=4),VLOOKUP($I691,_312_Table2,MATCH(LEFT($B691,1),_312_Table2_ColumnLookup,0),FALSE)
+N("312"),
  IF(VALUE(LEFT($A691,3))=313,VLOOKUP(VALUE(MID($B691,2,1)),_313_Table2,MATCH(MID($B691,1,1),_313_Table2_ColumnLookup,0),FALSE)
+N("313"),
  IF(AND(VALUE(LEFT($A691,3))=314,LEN($B691)=3),VLOOKUP(VALUE(MID($B691,2,2)),_314_Table2,MATCH(MID($B691,1,1),_314_Table2_ColumnLookup,0),FALSE),
  IF(VALUE(LEFT($A691,3))=314,VLOOKUP(VALUE(MID($B691,2,1)),_314_Table2,MATCH(MID($B691,1,1),_314_Table2_ColumnLookup,0),FALSE)
+N("314"),
""))))))))))))))))))))))))</f>
        <v>#NAME?</v>
      </c>
      <c r="F691" s="238" t="e">
        <f>IF(AND(VALUE(LEFT($A691,3))=309,LEN($B691)=3),VLOOKUP(VALUE(MID($B691,2,2)),_309_Table3,MATCH(MID($B691,1,1),_309_Table3_ColumnLookup,0),FALSE),
  IF($C691="309 LCR SummaryA",OneYearSCR,IF($C691="309 LCR SummaryB",UltimateSCR,IF(VALUE(LEFT($A691,3))=309,VLOOKUP(VALUE(MID($B691,2,1)),_309_Table3,MATCH(MID($B691,1,1),_309_Table3_ColumnLookup,0),FALSE)
+N("309"),
  IF(VALUE(LEFT($A691,3))=310,VLOOKUP(VALUE(MID($B691,2,1)),_310_Table3,MATCH(MID($B691,1,1),_310_Table3_ColumnLookup,0),FALSE)
+N("310"),
  IF(AND(VALUE(LEFT($A691,3))=311,LEN($I691)=4),VLOOKUP($I691,_311_Table3,MATCH($B691,_311_Table3_ColumnLookup,0),FALSE),
  IF(AND(VALUE(LEFT($A691,3))=311,OR($B691="I2",$B691="J2",$B691="K2",$B691="L2")),VLOOKUP('311'!$G$58,_311_Table3,MATCH(MID($B691,1,1),_311_Table3_ColumnLookup,0),FALSE),
  IF(AND(VALUE(LEFT($A691,3))=311,RIGHT($B691,5)="Total"),VLOOKUP('311'!$G$59,_311_Table3,MATCH(MID($B691,1,1),_311_Table3_ColumnLookup,0),FALSE),
  IF(VALUE(LEFT($A691,3))=311,VLOOKUP(VALUE(MID($B691,2,1)),_311_Table3,MATCH(MID($B691,1,1),_311_Table3_ColumnLookup,0),FALSE)
+N("311"),
  IF(AND(VALUE(LEFT($A691,3))=312,LEFT($G691,10)="Unincepted",$B691="G "),VLOOKUP(" ULO",_312_Table3,MATCH('312'!$N$16,_312_Table3_ColumnLookup,0),FALSE),
  IF(AND(VALUE(LEFT($A691,3))=312,LEFT($G691,10)="Unincepted",$B691="O "),VLOOKUP(" ULO",_312_Table3,MATCH('312'!$V$16,_312_Table3_ColumnLookup,0),FALSE),
  IF(AND(VALUE(LEFT($A691,3))=312,LEFT($G691,10)="Unincepted",$B691="Q "),VLOOKUP(" ULO",_312_Table3,MATCH('312'!$X$16,_312_Table3_ColumnLookup,0),FALSE),
  IF(AND(VALUE(LEFT($A691,3))=312,LEFT($G691,10)="Unincepted"),VLOOKUP(" ULO",_312_Table3,MATCH(LEFT($B691,1),_312_Table3_ColumnLookup,0),FALSE),
  IF(AND(VALUE(LEFT($A691,3))=312,LEFT($G691,5)="Total",$B691="G "),VLOOKUP('312'!$F$80,_312_Table3,MATCH('312'!$N$16,_312_Table3_ColumnLookup,0),FALSE),
  IF(AND(VALUE(LEFT($A691,3))=312,LEFT($G691,5)="Total",$B691="O "),VLOOKUP('312'!$F$80,_312_Table3,MATCH('312'!$V$16,_312_Table3_ColumnLookup,0),FALSE),
  IF(AND(VALUE(LEFT($A691,3))=312,LEFT($G691,5)="Total",$B691="Q "),VLOOKUP('312'!$F$80,_312_Table3,MATCH('312'!$X$16,_312_Table3_ColumnLookup,0),FALSE),
  IF(AND(VALUE(LEFT($A691,3))=312,LEFT($G691,5)="Total"),VLOOKUP('312'!$F$80,_312_Table3,MATCH(LEFT($B691,1),_312_Table3_ColumnLookup,0),FALSE),
  IF(AND(VALUE(LEFT($A691,3))=312,LEN($I691)=4,$B691="G"),VLOOKUP($I691,_312_Table3,MATCH('312'!$N$16,_312_Table3_ColumnLookup,0),FALSE),
  IF(AND(VALUE(LEFT($A691,3))=312,LEN($I691)=4,$B691="O"),VLOOKUP($I691,_312_Table3,MATCH('312'!$V$16,_312_Table3_ColumnLookup,0),FALSE),
  IF(AND(VALUE(LEFT($A691,3))=312,LEN($I691)=4,$B691="Q"),VLOOKUP($I691,_312_Table3,MATCH('312'!$X$16,_312_Table3_ColumnLookup,0),FALSE),
  IF(AND(VALUE(LEFT($A691,3))=312,LEN($I691)=4),VLOOKUP($I691,_312_Table3,MATCH(LEFT($B691,1),_312_Table3_ColumnLookup,0),FALSE)
+N("312"),
  IF(VALUE(LEFT($A691,3))=313,VLOOKUP(VALUE(MID($B691,2,1)),_313_Table3,MATCH(MID($B691,1,1),_313_Table3_ColumnLookup,0),FALSE)
+N("313"),
  IF(AND(VALUE(LEFT($A691,3))=314,LEN($B691)=3),VLOOKUP(VALUE(MID($B691,2,2)),_314_Table3,MATCH(MID($B691,1,1),_314_Table3_ColumnLookup,0),FALSE),
  IF(VALUE(LEFT($A691,3))=314,VLOOKUP(VALUE(MID($B691,2,1)),_314_Table3,MATCH(MID($B691,1,1),_314_Table3_ColumnLookup,0),FALSE)
+N("314"),
""))))))))))))))))))))))))</f>
        <v>#NAME?</v>
      </c>
      <c r="G691" t="s">
        <v>1189</v>
      </c>
      <c r="H691" s="321">
        <f>IFERROR(
IF(ISERROR($D691)=FALSE,$D691,IF(ISERROR($E691)=FALSE,$E691,IF(ISERROR($F691)=FALSE,$F691
+N("012 checkboxes"),
IF(
IF(OR(LEFT($A691,9)="Syndicate",LEFT($A691,12)="NewSyndicate"),VLOOKUP($A691,'012'!$J:$ZW,MATCH("Link to button",'012'!$J$1:$ZW$1,0),0)
+N("309 checkbox"),
IF($C691="309 LCR Summary0",VLOOKUP("Notes990",'309'!$P:$ZZ,MATCH("Link to button",'309'!$P$1:$ZZ$1,0),0)
+N("313 checkboxes"),
IF($C691="313 Financial Information0LcmVsScr",IF($C691="309 LCR Summary0",VLOOKUP("LcmVsScr",'309'!$N:$ZZ,MATCH("Link to button",'309'!$N$1:$ZZ$1,0),0),
IF($C691="313 Financial Information0LcrDocAttached",IF($C691="309 LCR Summary0",VLOOKUP("LcrDocAttached",'309'!$N:$ZZ,MATCH("Link to button",'309'!$N$1:$ZZ$1,0),
0)))))))=1,TRUE,FALSE)
))),"")</f>
        <v>0</v>
      </c>
    </row>
    <row r="692" spans="1:8" customFormat="1">
      <c r="A692" s="237" t="str">
        <f>VLOOKUP($G692,CSVLookups!$B:$R,MATCH(A$1,CSVLookups!$B$1:$R$1,0),FALSE)</f>
        <v>312 Projected Solvency II Technical Provisions at Time Zero</v>
      </c>
      <c r="B692" s="237" t="str">
        <f>VLOOKUP($G692,CSVLookups!$B:$R,MATCH(B$1,CSVLookups!$B$1:$R$1,0),FALSE)</f>
        <v xml:space="preserve">I </v>
      </c>
      <c r="C692" s="238" t="str">
        <f t="shared" si="11"/>
        <v>312 Projected Solvency II Technical Provisions at Time ZeroI Unincepted</v>
      </c>
      <c r="D692" s="238">
        <f>IF(AND(VALUE(LEFT($A692,3))=309,LEN($B692)=3),VLOOKUP(VALUE(MID($B692,2,2)),_309_Table1,MATCH(MID($B692,1,1),_309_Table1_ColumnLookup,0),FALSE),
  IF($C692="309 LCR SummaryA",OneYearSCR,IF($C692="309 LCR SummaryB",UltimateSCR,IF(VALUE(LEFT($A692,3))=309,VLOOKUP(VALUE(MID($B692,2,1)),_309_Table1,MATCH(MID($B692,1,1),_309_Table1_ColumnLookup,0),FALSE)
+N("309"),
  IF(VALUE(LEFT($A692,3))=310,VLOOKUP(VALUE(MID($B692,2,1)),_310_Table1,MATCH(MID($B692,1,1),_310_Table1_ColumnLookup,0),FALSE)
+N("310"),
  IF(AND(VALUE(LEFT($A692,3))=311,LEN($I692)=4),VLOOKUP($I692,_311_Table1,MATCH($B692,_311_Table1_ColumnLookup,0),FALSE),
  IF(AND(VALUE(LEFT($A692,3))=311,OR($B692="I2",$B692="J2",$B692="K2",$B692="L2")),VLOOKUP('311'!$G$58,_311_Table1,MATCH(MID($B692,1,1),_311_Table1_ColumnLookup,0),FALSE),
  IF(AND(VALUE(LEFT($A692,3))=311,RIGHT($B692,5)="Total"),VLOOKUP('311'!$G$59,_311_Table1,MATCH(MID($B692,1,1),_311_Table1_ColumnLookup,0),FALSE),
  IF(VALUE(LEFT($A692,3))=311,VLOOKUP(VALUE(MID($B692,2,1)),_311_Table1,MATCH(MID($B692,1,1),_311_Table1_ColumnLookup,0),FALSE)
+N("311"),
  IF(AND(VALUE(LEFT($A692,3))=312,LEFT($G692,10)="Unincepted",$B692="G "),VLOOKUP(" ULO",_312_Table1,MATCH('312'!$N$16,_312_Table1_ColumnLookup,0),FALSE),
  IF(AND(VALUE(LEFT($A692,3))=312,LEFT($G692,10)="Unincepted",$B692="O "),VLOOKUP(" ULO",_312_Table1,MATCH('312'!$V$16,_312_Table1_ColumnLookup,0),FALSE),
  IF(AND(VALUE(LEFT($A692,3))=312,LEFT($G692,10)="Unincepted",$B692="Q "),VLOOKUP(" ULO",_312_Table1,MATCH('312'!$X$16,_312_Table1_ColumnLookup,0),FALSE),
  IF(AND(VALUE(LEFT($A692,3))=312,LEFT($G692,10)="Unincepted"),VLOOKUP(" ULO",_312_Table1,MATCH(LEFT($B692,1),_312_Table1_ColumnLookup,0),FALSE),
  IF(AND(VALUE(LEFT($A692,3))=312,LEFT($G692,5)="Total",$B692="G "),VLOOKUP('312'!$F$80,_312_Table1,MATCH('312'!$N$16,_312_Table1_ColumnLookup,0),FALSE),
  IF(AND(VALUE(LEFT($A692,3))=312,LEFT($G692,5)="Total",$B692="O "),VLOOKUP('312'!$F$80,_312_Table1,MATCH('312'!$V$16,_312_Table1_ColumnLookup,0),FALSE),
  IF(AND(VALUE(LEFT($A692,3))=312,LEFT($G692,5)="Total",$B692="Q "),VLOOKUP('312'!$F$80,_312_Table1,MATCH('312'!$X$16,_312_Table1_ColumnLookup,0),FALSE),
  IF(AND(VALUE(LEFT($A692,3))=312,LEFT($G692,5)="Total"),VLOOKUP('312'!$F$80,_312_Table1,MATCH(LEFT($B692,1),_312_Table1_ColumnLookup,0),FALSE),
  IF(AND(VALUE(LEFT($A692,3))=312,LEN($I692)=4,$B692="G"),VLOOKUP($I692,_312_Table1,MATCH('312'!$N$16,_312_Table1_ColumnLookup,0),FALSE),
  IF(AND(VALUE(LEFT($A692,3))=312,LEN($I692)=4,$B692="O"),VLOOKUP($I692,_312_Table1,MATCH('312'!$V$16,_312_Table1_ColumnLookup,0),FALSE),
  IF(AND(VALUE(LEFT($A692,3))=312,LEN($I692)=4,$B692="Q"),VLOOKUP($I692,_312_Table1,MATCH('312'!$X$16,_312_Table1_ColumnLookup,0),FALSE),
  IF(AND(VALUE(LEFT($A692,3))=312,LEN($I692)=4),VLOOKUP($I692,_312_Table1,MATCH(LEFT($B692,1),_312_Table1_ColumnLookup,0),FALSE)
+N("312"),
  IF(VALUE(LEFT($A692,3))=313,VLOOKUP(VALUE(MID($B692,2,1)),_313_Table1,MATCH(MID($B692,1,1),_313_Table1_ColumnLookup,0),FALSE)
+N("313"),
  IF(AND(VALUE(LEFT($A692,3))=314,LEN($B692)=3),VLOOKUP(VALUE(MID($B692,2,2)),_314_Table1,MATCH(MID($B692,1,1),_314_Table1_ColumnLookup,0),FALSE),
  IF(VALUE(LEFT($A692,3))=314,VLOOKUP(VALUE(MID($B692,2,1)),_314_Table1,MATCH(MID($B692,1,1),_314_Table1_ColumnLookup,0),FALSE)
+N("314"),
""))))))))))))))))))))))))</f>
        <v>0</v>
      </c>
      <c r="E692" s="238" t="e">
        <f>IF(AND(VALUE(LEFT($A692,3))=309,LEN($B692)=3),VLOOKUP(VALUE(MID($B692,2,2)),_309_Table2,MATCH(MID($B692,1,1),_309_Table2_ColumnLookup,0),FALSE),
  IF($C692="309 LCR SummaryA",OneYearSCR,IF($C692="309 LCR SummaryB",UltimateSCR,IF(VALUE(LEFT($A692,3))=309,VLOOKUP(VALUE(MID($B692,2,1)),_309_Table2,MATCH(MID($B692,1,1),_309_Table2_ColumnLookup,0),FALSE)
+N("309"),
  IF(VALUE(LEFT($A692,3))=310,VLOOKUP(VALUE(MID($B692,2,1)),_310_Table2,MATCH(MID($B692,1,1),_310_Table2_ColumnLookup,0),FALSE)
+N("310"),
  IF(AND(VALUE(LEFT($A692,3))=311,LEN($I692)=4),VLOOKUP($I692,_311_Table2,MATCH($B692,_311_Table2_ColumnLookup,0),FALSE),
  IF(AND(VALUE(LEFT($A692,3))=311,OR($B692="I2",$B692="J2",$B692="K2",$B692="L2")),VLOOKUP('311'!$G$58,_311_Table2,MATCH(MID($B692,1,1),_311_Table2_ColumnLookup,0),FALSE),
  IF(AND(VALUE(LEFT($A692,3))=311,RIGHT($B692,5)="Total"),VLOOKUP('311'!$G$59,_311_Table2,MATCH(MID($B692,1,1),_311_Table2_ColumnLookup,0),FALSE),
  IF(VALUE(LEFT($A692,3))=311,VLOOKUP(VALUE(MID($B692,2,1)),_311_Table2,MATCH(MID($B692,1,1),_311_Table2_ColumnLookup,0),FALSE)
+N("311"),
  IF(AND(VALUE(LEFT($A692,3))=312,LEFT($G692,10)="Unincepted",$B692="G "),VLOOKUP(" ULO",_312_Table2,MATCH('312'!$N$16,_312_Table2_ColumnLookup,0),FALSE),
  IF(AND(VALUE(LEFT($A692,3))=312,LEFT($G692,10)="Unincepted",$B692="O "),VLOOKUP(" ULO",_312_Table2,MATCH('312'!$V$16,_312_Table2_ColumnLookup,0),FALSE),
  IF(AND(VALUE(LEFT($A692,3))=312,LEFT($G692,10)="Unincepted",$B692="Q "),VLOOKUP(" ULO",_312_Table2,MATCH('312'!$X$16,_312_Table2_ColumnLookup,0),FALSE),
  IF(AND(VALUE(LEFT($A692,3))=312,LEFT($G692,10)="Unincepted"),VLOOKUP(" ULO",_312_Table2,MATCH(LEFT($B692,1),_312_Table2_ColumnLookup,0),FALSE),
  IF(AND(VALUE(LEFT($A692,3))=312,LEFT($G692,5)="Total",$B692="G "),VLOOKUP('312'!$F$80,_312_Table2,MATCH('312'!$N$16,_312_Table2_ColumnLookup,0),FALSE),
  IF(AND(VALUE(LEFT($A692,3))=312,LEFT($G692,5)="Total",$B692="O "),VLOOKUP('312'!$F$80,_312_Table2,MATCH('312'!$V$16,_312_Table2_ColumnLookup,0),FALSE),
  IF(AND(VALUE(LEFT($A692,3))=312,LEFT($G692,5)="Total",$B692="Q "),VLOOKUP('312'!$F$80,_312_Table2,MATCH('312'!$X$16,_312_Table2_ColumnLookup,0),FALSE),
  IF(AND(VALUE(LEFT($A692,3))=312,LEFT($G692,5)="Total"),VLOOKUP('312'!$F$80,_312_Table2,MATCH(LEFT($B692,1),_312_Table2_ColumnLookup,0),FALSE),
  IF(AND(VALUE(LEFT($A692,3))=312,LEN($I692)=4,$B692="G"),VLOOKUP($I692,_312_Table2,MATCH('312'!$N$16,_312_Table2_ColumnLookup,0),FALSE),
  IF(AND(VALUE(LEFT($A692,3))=312,LEN($I692)=4,$B692="O"),VLOOKUP($I692,_312_Table2,MATCH('312'!$V$16,_312_Table2_ColumnLookup,0),FALSE),
  IF(AND(VALUE(LEFT($A692,3))=312,LEN($I692)=4,$B692="Q"),VLOOKUP($I692,_312_Table2,MATCH('312'!$X$16,_312_Table2_ColumnLookup,0),FALSE),
  IF(AND(VALUE(LEFT($A692,3))=312,LEN($I692)=4),VLOOKUP($I692,_312_Table2,MATCH(LEFT($B692,1),_312_Table2_ColumnLookup,0),FALSE)
+N("312"),
  IF(VALUE(LEFT($A692,3))=313,VLOOKUP(VALUE(MID($B692,2,1)),_313_Table2,MATCH(MID($B692,1,1),_313_Table2_ColumnLookup,0),FALSE)
+N("313"),
  IF(AND(VALUE(LEFT($A692,3))=314,LEN($B692)=3),VLOOKUP(VALUE(MID($B692,2,2)),_314_Table2,MATCH(MID($B692,1,1),_314_Table2_ColumnLookup,0),FALSE),
  IF(VALUE(LEFT($A692,3))=314,VLOOKUP(VALUE(MID($B692,2,1)),_314_Table2,MATCH(MID($B692,1,1),_314_Table2_ColumnLookup,0),FALSE)
+N("314"),
""))))))))))))))))))))))))</f>
        <v>#NAME?</v>
      </c>
      <c r="F692" s="238" t="e">
        <f>IF(AND(VALUE(LEFT($A692,3))=309,LEN($B692)=3),VLOOKUP(VALUE(MID($B692,2,2)),_309_Table3,MATCH(MID($B692,1,1),_309_Table3_ColumnLookup,0),FALSE),
  IF($C692="309 LCR SummaryA",OneYearSCR,IF($C692="309 LCR SummaryB",UltimateSCR,IF(VALUE(LEFT($A692,3))=309,VLOOKUP(VALUE(MID($B692,2,1)),_309_Table3,MATCH(MID($B692,1,1),_309_Table3_ColumnLookup,0),FALSE)
+N("309"),
  IF(VALUE(LEFT($A692,3))=310,VLOOKUP(VALUE(MID($B692,2,1)),_310_Table3,MATCH(MID($B692,1,1),_310_Table3_ColumnLookup,0),FALSE)
+N("310"),
  IF(AND(VALUE(LEFT($A692,3))=311,LEN($I692)=4),VLOOKUP($I692,_311_Table3,MATCH($B692,_311_Table3_ColumnLookup,0),FALSE),
  IF(AND(VALUE(LEFT($A692,3))=311,OR($B692="I2",$B692="J2",$B692="K2",$B692="L2")),VLOOKUP('311'!$G$58,_311_Table3,MATCH(MID($B692,1,1),_311_Table3_ColumnLookup,0),FALSE),
  IF(AND(VALUE(LEFT($A692,3))=311,RIGHT($B692,5)="Total"),VLOOKUP('311'!$G$59,_311_Table3,MATCH(MID($B692,1,1),_311_Table3_ColumnLookup,0),FALSE),
  IF(VALUE(LEFT($A692,3))=311,VLOOKUP(VALUE(MID($B692,2,1)),_311_Table3,MATCH(MID($B692,1,1),_311_Table3_ColumnLookup,0),FALSE)
+N("311"),
  IF(AND(VALUE(LEFT($A692,3))=312,LEFT($G692,10)="Unincepted",$B692="G "),VLOOKUP(" ULO",_312_Table3,MATCH('312'!$N$16,_312_Table3_ColumnLookup,0),FALSE),
  IF(AND(VALUE(LEFT($A692,3))=312,LEFT($G692,10)="Unincepted",$B692="O "),VLOOKUP(" ULO",_312_Table3,MATCH('312'!$V$16,_312_Table3_ColumnLookup,0),FALSE),
  IF(AND(VALUE(LEFT($A692,3))=312,LEFT($G692,10)="Unincepted",$B692="Q "),VLOOKUP(" ULO",_312_Table3,MATCH('312'!$X$16,_312_Table3_ColumnLookup,0),FALSE),
  IF(AND(VALUE(LEFT($A692,3))=312,LEFT($G692,10)="Unincepted"),VLOOKUP(" ULO",_312_Table3,MATCH(LEFT($B692,1),_312_Table3_ColumnLookup,0),FALSE),
  IF(AND(VALUE(LEFT($A692,3))=312,LEFT($G692,5)="Total",$B692="G "),VLOOKUP('312'!$F$80,_312_Table3,MATCH('312'!$N$16,_312_Table3_ColumnLookup,0),FALSE),
  IF(AND(VALUE(LEFT($A692,3))=312,LEFT($G692,5)="Total",$B692="O "),VLOOKUP('312'!$F$80,_312_Table3,MATCH('312'!$V$16,_312_Table3_ColumnLookup,0),FALSE),
  IF(AND(VALUE(LEFT($A692,3))=312,LEFT($G692,5)="Total",$B692="Q "),VLOOKUP('312'!$F$80,_312_Table3,MATCH('312'!$X$16,_312_Table3_ColumnLookup,0),FALSE),
  IF(AND(VALUE(LEFT($A692,3))=312,LEFT($G692,5)="Total"),VLOOKUP('312'!$F$80,_312_Table3,MATCH(LEFT($B692,1),_312_Table3_ColumnLookup,0),FALSE),
  IF(AND(VALUE(LEFT($A692,3))=312,LEN($I692)=4,$B692="G"),VLOOKUP($I692,_312_Table3,MATCH('312'!$N$16,_312_Table3_ColumnLookup,0),FALSE),
  IF(AND(VALUE(LEFT($A692,3))=312,LEN($I692)=4,$B692="O"),VLOOKUP($I692,_312_Table3,MATCH('312'!$V$16,_312_Table3_ColumnLookup,0),FALSE),
  IF(AND(VALUE(LEFT($A692,3))=312,LEN($I692)=4,$B692="Q"),VLOOKUP($I692,_312_Table3,MATCH('312'!$X$16,_312_Table3_ColumnLookup,0),FALSE),
  IF(AND(VALUE(LEFT($A692,3))=312,LEN($I692)=4),VLOOKUP($I692,_312_Table3,MATCH(LEFT($B692,1),_312_Table3_ColumnLookup,0),FALSE)
+N("312"),
  IF(VALUE(LEFT($A692,3))=313,VLOOKUP(VALUE(MID($B692,2,1)),_313_Table3,MATCH(MID($B692,1,1),_313_Table3_ColumnLookup,0),FALSE)
+N("313"),
  IF(AND(VALUE(LEFT($A692,3))=314,LEN($B692)=3),VLOOKUP(VALUE(MID($B692,2,2)),_314_Table3,MATCH(MID($B692,1,1),_314_Table3_ColumnLookup,0),FALSE),
  IF(VALUE(LEFT($A692,3))=314,VLOOKUP(VALUE(MID($B692,2,1)),_314_Table3,MATCH(MID($B692,1,1),_314_Table3_ColumnLookup,0),FALSE)
+N("314"),
""))))))))))))))))))))))))</f>
        <v>#NAME?</v>
      </c>
      <c r="G692" t="s">
        <v>1192</v>
      </c>
      <c r="H692" s="321">
        <f>IFERROR(
IF(ISERROR($D692)=FALSE,$D692,IF(ISERROR($E692)=FALSE,$E692,IF(ISERROR($F692)=FALSE,$F692
+N("012 checkboxes"),
IF(
IF(OR(LEFT($A692,9)="Syndicate",LEFT($A692,12)="NewSyndicate"),VLOOKUP($A692,'012'!$J:$ZW,MATCH("Link to button",'012'!$J$1:$ZW$1,0),0)
+N("309 checkbox"),
IF($C692="309 LCR Summary0",VLOOKUP("Notes990",'309'!$P:$ZZ,MATCH("Link to button",'309'!$P$1:$ZZ$1,0),0)
+N("313 checkboxes"),
IF($C692="313 Financial Information0LcmVsScr",IF($C692="309 LCR Summary0",VLOOKUP("LcmVsScr",'309'!$N:$ZZ,MATCH("Link to button",'309'!$N$1:$ZZ$1,0),0),
IF($C692="313 Financial Information0LcrDocAttached",IF($C692="309 LCR Summary0",VLOOKUP("LcrDocAttached",'309'!$N:$ZZ,MATCH("Link to button",'309'!$N$1:$ZZ$1,0),
0)))))))=1,TRUE,FALSE)
))),"")</f>
        <v>0</v>
      </c>
    </row>
    <row r="693" spans="1:8" customFormat="1">
      <c r="A693" s="237" t="str">
        <f>VLOOKUP($G693,CSVLookups!$B:$R,MATCH(A$1,CSVLookups!$B$1:$R$1,0),FALSE)</f>
        <v>312 Projected Solvency II Technical Provisions at Time Zero</v>
      </c>
      <c r="B693" s="237" t="str">
        <f>VLOOKUP($G693,CSVLookups!$B:$R,MATCH(B$1,CSVLookups!$B$1:$R$1,0),FALSE)</f>
        <v xml:space="preserve">J </v>
      </c>
      <c r="C693" s="238" t="str">
        <f t="shared" si="11"/>
        <v>312 Projected Solvency II Technical Provisions at Time ZeroJ Unincepted</v>
      </c>
      <c r="D693" s="238">
        <f>IF(AND(VALUE(LEFT($A693,3))=309,LEN($B693)=3),VLOOKUP(VALUE(MID($B693,2,2)),_309_Table1,MATCH(MID($B693,1,1),_309_Table1_ColumnLookup,0),FALSE),
  IF($C693="309 LCR SummaryA",OneYearSCR,IF($C693="309 LCR SummaryB",UltimateSCR,IF(VALUE(LEFT($A693,3))=309,VLOOKUP(VALUE(MID($B693,2,1)),_309_Table1,MATCH(MID($B693,1,1),_309_Table1_ColumnLookup,0),FALSE)
+N("309"),
  IF(VALUE(LEFT($A693,3))=310,VLOOKUP(VALUE(MID($B693,2,1)),_310_Table1,MATCH(MID($B693,1,1),_310_Table1_ColumnLookup,0),FALSE)
+N("310"),
  IF(AND(VALUE(LEFT($A693,3))=311,LEN($I693)=4),VLOOKUP($I693,_311_Table1,MATCH($B693,_311_Table1_ColumnLookup,0),FALSE),
  IF(AND(VALUE(LEFT($A693,3))=311,OR($B693="I2",$B693="J2",$B693="K2",$B693="L2")),VLOOKUP('311'!$G$58,_311_Table1,MATCH(MID($B693,1,1),_311_Table1_ColumnLookup,0),FALSE),
  IF(AND(VALUE(LEFT($A693,3))=311,RIGHT($B693,5)="Total"),VLOOKUP('311'!$G$59,_311_Table1,MATCH(MID($B693,1,1),_311_Table1_ColumnLookup,0),FALSE),
  IF(VALUE(LEFT($A693,3))=311,VLOOKUP(VALUE(MID($B693,2,1)),_311_Table1,MATCH(MID($B693,1,1),_311_Table1_ColumnLookup,0),FALSE)
+N("311"),
  IF(AND(VALUE(LEFT($A693,3))=312,LEFT($G693,10)="Unincepted",$B693="G "),VLOOKUP(" ULO",_312_Table1,MATCH('312'!$N$16,_312_Table1_ColumnLookup,0),FALSE),
  IF(AND(VALUE(LEFT($A693,3))=312,LEFT($G693,10)="Unincepted",$B693="O "),VLOOKUP(" ULO",_312_Table1,MATCH('312'!$V$16,_312_Table1_ColumnLookup,0),FALSE),
  IF(AND(VALUE(LEFT($A693,3))=312,LEFT($G693,10)="Unincepted",$B693="Q "),VLOOKUP(" ULO",_312_Table1,MATCH('312'!$X$16,_312_Table1_ColumnLookup,0),FALSE),
  IF(AND(VALUE(LEFT($A693,3))=312,LEFT($G693,10)="Unincepted"),VLOOKUP(" ULO",_312_Table1,MATCH(LEFT($B693,1),_312_Table1_ColumnLookup,0),FALSE),
  IF(AND(VALUE(LEFT($A693,3))=312,LEFT($G693,5)="Total",$B693="G "),VLOOKUP('312'!$F$80,_312_Table1,MATCH('312'!$N$16,_312_Table1_ColumnLookup,0),FALSE),
  IF(AND(VALUE(LEFT($A693,3))=312,LEFT($G693,5)="Total",$B693="O "),VLOOKUP('312'!$F$80,_312_Table1,MATCH('312'!$V$16,_312_Table1_ColumnLookup,0),FALSE),
  IF(AND(VALUE(LEFT($A693,3))=312,LEFT($G693,5)="Total",$B693="Q "),VLOOKUP('312'!$F$80,_312_Table1,MATCH('312'!$X$16,_312_Table1_ColumnLookup,0),FALSE),
  IF(AND(VALUE(LEFT($A693,3))=312,LEFT($G693,5)="Total"),VLOOKUP('312'!$F$80,_312_Table1,MATCH(LEFT($B693,1),_312_Table1_ColumnLookup,0),FALSE),
  IF(AND(VALUE(LEFT($A693,3))=312,LEN($I693)=4,$B693="G"),VLOOKUP($I693,_312_Table1,MATCH('312'!$N$16,_312_Table1_ColumnLookup,0),FALSE),
  IF(AND(VALUE(LEFT($A693,3))=312,LEN($I693)=4,$B693="O"),VLOOKUP($I693,_312_Table1,MATCH('312'!$V$16,_312_Table1_ColumnLookup,0),FALSE),
  IF(AND(VALUE(LEFT($A693,3))=312,LEN($I693)=4,$B693="Q"),VLOOKUP($I693,_312_Table1,MATCH('312'!$X$16,_312_Table1_ColumnLookup,0),FALSE),
  IF(AND(VALUE(LEFT($A693,3))=312,LEN($I693)=4),VLOOKUP($I693,_312_Table1,MATCH(LEFT($B693,1),_312_Table1_ColumnLookup,0),FALSE)
+N("312"),
  IF(VALUE(LEFT($A693,3))=313,VLOOKUP(VALUE(MID($B693,2,1)),_313_Table1,MATCH(MID($B693,1,1),_313_Table1_ColumnLookup,0),FALSE)
+N("313"),
  IF(AND(VALUE(LEFT($A693,3))=314,LEN($B693)=3),VLOOKUP(VALUE(MID($B693,2,2)),_314_Table1,MATCH(MID($B693,1,1),_314_Table1_ColumnLookup,0),FALSE),
  IF(VALUE(LEFT($A693,3))=314,VLOOKUP(VALUE(MID($B693,2,1)),_314_Table1,MATCH(MID($B693,1,1),_314_Table1_ColumnLookup,0),FALSE)
+N("314"),
""))))))))))))))))))))))))</f>
        <v>0</v>
      </c>
      <c r="E693" s="238" t="e">
        <f>IF(AND(VALUE(LEFT($A693,3))=309,LEN($B693)=3),VLOOKUP(VALUE(MID($B693,2,2)),_309_Table2,MATCH(MID($B693,1,1),_309_Table2_ColumnLookup,0),FALSE),
  IF($C693="309 LCR SummaryA",OneYearSCR,IF($C693="309 LCR SummaryB",UltimateSCR,IF(VALUE(LEFT($A693,3))=309,VLOOKUP(VALUE(MID($B693,2,1)),_309_Table2,MATCH(MID($B693,1,1),_309_Table2_ColumnLookup,0),FALSE)
+N("309"),
  IF(VALUE(LEFT($A693,3))=310,VLOOKUP(VALUE(MID($B693,2,1)),_310_Table2,MATCH(MID($B693,1,1),_310_Table2_ColumnLookup,0),FALSE)
+N("310"),
  IF(AND(VALUE(LEFT($A693,3))=311,LEN($I693)=4),VLOOKUP($I693,_311_Table2,MATCH($B693,_311_Table2_ColumnLookup,0),FALSE),
  IF(AND(VALUE(LEFT($A693,3))=311,OR($B693="I2",$B693="J2",$B693="K2",$B693="L2")),VLOOKUP('311'!$G$58,_311_Table2,MATCH(MID($B693,1,1),_311_Table2_ColumnLookup,0),FALSE),
  IF(AND(VALUE(LEFT($A693,3))=311,RIGHT($B693,5)="Total"),VLOOKUP('311'!$G$59,_311_Table2,MATCH(MID($B693,1,1),_311_Table2_ColumnLookup,0),FALSE),
  IF(VALUE(LEFT($A693,3))=311,VLOOKUP(VALUE(MID($B693,2,1)),_311_Table2,MATCH(MID($B693,1,1),_311_Table2_ColumnLookup,0),FALSE)
+N("311"),
  IF(AND(VALUE(LEFT($A693,3))=312,LEFT($G693,10)="Unincepted",$B693="G "),VLOOKUP(" ULO",_312_Table2,MATCH('312'!$N$16,_312_Table2_ColumnLookup,0),FALSE),
  IF(AND(VALUE(LEFT($A693,3))=312,LEFT($G693,10)="Unincepted",$B693="O "),VLOOKUP(" ULO",_312_Table2,MATCH('312'!$V$16,_312_Table2_ColumnLookup,0),FALSE),
  IF(AND(VALUE(LEFT($A693,3))=312,LEFT($G693,10)="Unincepted",$B693="Q "),VLOOKUP(" ULO",_312_Table2,MATCH('312'!$X$16,_312_Table2_ColumnLookup,0),FALSE),
  IF(AND(VALUE(LEFT($A693,3))=312,LEFT($G693,10)="Unincepted"),VLOOKUP(" ULO",_312_Table2,MATCH(LEFT($B693,1),_312_Table2_ColumnLookup,0),FALSE),
  IF(AND(VALUE(LEFT($A693,3))=312,LEFT($G693,5)="Total",$B693="G "),VLOOKUP('312'!$F$80,_312_Table2,MATCH('312'!$N$16,_312_Table2_ColumnLookup,0),FALSE),
  IF(AND(VALUE(LEFT($A693,3))=312,LEFT($G693,5)="Total",$B693="O "),VLOOKUP('312'!$F$80,_312_Table2,MATCH('312'!$V$16,_312_Table2_ColumnLookup,0),FALSE),
  IF(AND(VALUE(LEFT($A693,3))=312,LEFT($G693,5)="Total",$B693="Q "),VLOOKUP('312'!$F$80,_312_Table2,MATCH('312'!$X$16,_312_Table2_ColumnLookup,0),FALSE),
  IF(AND(VALUE(LEFT($A693,3))=312,LEFT($G693,5)="Total"),VLOOKUP('312'!$F$80,_312_Table2,MATCH(LEFT($B693,1),_312_Table2_ColumnLookup,0),FALSE),
  IF(AND(VALUE(LEFT($A693,3))=312,LEN($I693)=4,$B693="G"),VLOOKUP($I693,_312_Table2,MATCH('312'!$N$16,_312_Table2_ColumnLookup,0),FALSE),
  IF(AND(VALUE(LEFT($A693,3))=312,LEN($I693)=4,$B693="O"),VLOOKUP($I693,_312_Table2,MATCH('312'!$V$16,_312_Table2_ColumnLookup,0),FALSE),
  IF(AND(VALUE(LEFT($A693,3))=312,LEN($I693)=4,$B693="Q"),VLOOKUP($I693,_312_Table2,MATCH('312'!$X$16,_312_Table2_ColumnLookup,0),FALSE),
  IF(AND(VALUE(LEFT($A693,3))=312,LEN($I693)=4),VLOOKUP($I693,_312_Table2,MATCH(LEFT($B693,1),_312_Table2_ColumnLookup,0),FALSE)
+N("312"),
  IF(VALUE(LEFT($A693,3))=313,VLOOKUP(VALUE(MID($B693,2,1)),_313_Table2,MATCH(MID($B693,1,1),_313_Table2_ColumnLookup,0),FALSE)
+N("313"),
  IF(AND(VALUE(LEFT($A693,3))=314,LEN($B693)=3),VLOOKUP(VALUE(MID($B693,2,2)),_314_Table2,MATCH(MID($B693,1,1),_314_Table2_ColumnLookup,0),FALSE),
  IF(VALUE(LEFT($A693,3))=314,VLOOKUP(VALUE(MID($B693,2,1)),_314_Table2,MATCH(MID($B693,1,1),_314_Table2_ColumnLookup,0),FALSE)
+N("314"),
""))))))))))))))))))))))))</f>
        <v>#NAME?</v>
      </c>
      <c r="F693" s="238" t="e">
        <f>IF(AND(VALUE(LEFT($A693,3))=309,LEN($B693)=3),VLOOKUP(VALUE(MID($B693,2,2)),_309_Table3,MATCH(MID($B693,1,1),_309_Table3_ColumnLookup,0),FALSE),
  IF($C693="309 LCR SummaryA",OneYearSCR,IF($C693="309 LCR SummaryB",UltimateSCR,IF(VALUE(LEFT($A693,3))=309,VLOOKUP(VALUE(MID($B693,2,1)),_309_Table3,MATCH(MID($B693,1,1),_309_Table3_ColumnLookup,0),FALSE)
+N("309"),
  IF(VALUE(LEFT($A693,3))=310,VLOOKUP(VALUE(MID($B693,2,1)),_310_Table3,MATCH(MID($B693,1,1),_310_Table3_ColumnLookup,0),FALSE)
+N("310"),
  IF(AND(VALUE(LEFT($A693,3))=311,LEN($I693)=4),VLOOKUP($I693,_311_Table3,MATCH($B693,_311_Table3_ColumnLookup,0),FALSE),
  IF(AND(VALUE(LEFT($A693,3))=311,OR($B693="I2",$B693="J2",$B693="K2",$B693="L2")),VLOOKUP('311'!$G$58,_311_Table3,MATCH(MID($B693,1,1),_311_Table3_ColumnLookup,0),FALSE),
  IF(AND(VALUE(LEFT($A693,3))=311,RIGHT($B693,5)="Total"),VLOOKUP('311'!$G$59,_311_Table3,MATCH(MID($B693,1,1),_311_Table3_ColumnLookup,0),FALSE),
  IF(VALUE(LEFT($A693,3))=311,VLOOKUP(VALUE(MID($B693,2,1)),_311_Table3,MATCH(MID($B693,1,1),_311_Table3_ColumnLookup,0),FALSE)
+N("311"),
  IF(AND(VALUE(LEFT($A693,3))=312,LEFT($G693,10)="Unincepted",$B693="G "),VLOOKUP(" ULO",_312_Table3,MATCH('312'!$N$16,_312_Table3_ColumnLookup,0),FALSE),
  IF(AND(VALUE(LEFT($A693,3))=312,LEFT($G693,10)="Unincepted",$B693="O "),VLOOKUP(" ULO",_312_Table3,MATCH('312'!$V$16,_312_Table3_ColumnLookup,0),FALSE),
  IF(AND(VALUE(LEFT($A693,3))=312,LEFT($G693,10)="Unincepted",$B693="Q "),VLOOKUP(" ULO",_312_Table3,MATCH('312'!$X$16,_312_Table3_ColumnLookup,0),FALSE),
  IF(AND(VALUE(LEFT($A693,3))=312,LEFT($G693,10)="Unincepted"),VLOOKUP(" ULO",_312_Table3,MATCH(LEFT($B693,1),_312_Table3_ColumnLookup,0),FALSE),
  IF(AND(VALUE(LEFT($A693,3))=312,LEFT($G693,5)="Total",$B693="G "),VLOOKUP('312'!$F$80,_312_Table3,MATCH('312'!$N$16,_312_Table3_ColumnLookup,0),FALSE),
  IF(AND(VALUE(LEFT($A693,3))=312,LEFT($G693,5)="Total",$B693="O "),VLOOKUP('312'!$F$80,_312_Table3,MATCH('312'!$V$16,_312_Table3_ColumnLookup,0),FALSE),
  IF(AND(VALUE(LEFT($A693,3))=312,LEFT($G693,5)="Total",$B693="Q "),VLOOKUP('312'!$F$80,_312_Table3,MATCH('312'!$X$16,_312_Table3_ColumnLookup,0),FALSE),
  IF(AND(VALUE(LEFT($A693,3))=312,LEFT($G693,5)="Total"),VLOOKUP('312'!$F$80,_312_Table3,MATCH(LEFT($B693,1),_312_Table3_ColumnLookup,0),FALSE),
  IF(AND(VALUE(LEFT($A693,3))=312,LEN($I693)=4,$B693="G"),VLOOKUP($I693,_312_Table3,MATCH('312'!$N$16,_312_Table3_ColumnLookup,0),FALSE),
  IF(AND(VALUE(LEFT($A693,3))=312,LEN($I693)=4,$B693="O"),VLOOKUP($I693,_312_Table3,MATCH('312'!$V$16,_312_Table3_ColumnLookup,0),FALSE),
  IF(AND(VALUE(LEFT($A693,3))=312,LEN($I693)=4,$B693="Q"),VLOOKUP($I693,_312_Table3,MATCH('312'!$X$16,_312_Table3_ColumnLookup,0),FALSE),
  IF(AND(VALUE(LEFT($A693,3))=312,LEN($I693)=4),VLOOKUP($I693,_312_Table3,MATCH(LEFT($B693,1),_312_Table3_ColumnLookup,0),FALSE)
+N("312"),
  IF(VALUE(LEFT($A693,3))=313,VLOOKUP(VALUE(MID($B693,2,1)),_313_Table3,MATCH(MID($B693,1,1),_313_Table3_ColumnLookup,0),FALSE)
+N("313"),
  IF(AND(VALUE(LEFT($A693,3))=314,LEN($B693)=3),VLOOKUP(VALUE(MID($B693,2,2)),_314_Table3,MATCH(MID($B693,1,1),_314_Table3_ColumnLookup,0),FALSE),
  IF(VALUE(LEFT($A693,3))=314,VLOOKUP(VALUE(MID($B693,2,1)),_314_Table3,MATCH(MID($B693,1,1),_314_Table3_ColumnLookup,0),FALSE)
+N("314"),
""))))))))))))))))))))))))</f>
        <v>#NAME?</v>
      </c>
      <c r="G693" t="s">
        <v>1195</v>
      </c>
      <c r="H693" s="321">
        <f>IFERROR(
IF(ISERROR($D693)=FALSE,$D693,IF(ISERROR($E693)=FALSE,$E693,IF(ISERROR($F693)=FALSE,$F693
+N("012 checkboxes"),
IF(
IF(OR(LEFT($A693,9)="Syndicate",LEFT($A693,12)="NewSyndicate"),VLOOKUP($A693,'012'!$J:$ZW,MATCH("Link to button",'012'!$J$1:$ZW$1,0),0)
+N("309 checkbox"),
IF($C693="309 LCR Summary0",VLOOKUP("Notes990",'309'!$P:$ZZ,MATCH("Link to button",'309'!$P$1:$ZZ$1,0),0)
+N("313 checkboxes"),
IF($C693="313 Financial Information0LcmVsScr",IF($C693="309 LCR Summary0",VLOOKUP("LcmVsScr",'309'!$N:$ZZ,MATCH("Link to button",'309'!$N$1:$ZZ$1,0),0),
IF($C693="313 Financial Information0LcrDocAttached",IF($C693="309 LCR Summary0",VLOOKUP("LcrDocAttached",'309'!$N:$ZZ,MATCH("Link to button",'309'!$N$1:$ZZ$1,0),
0)))))))=1,TRUE,FALSE)
))),"")</f>
        <v>0</v>
      </c>
    </row>
    <row r="694" spans="1:8" customFormat="1">
      <c r="A694" s="237" t="str">
        <f>VLOOKUP($G694,CSVLookups!$B:$R,MATCH(A$1,CSVLookups!$B$1:$R$1,0),FALSE)</f>
        <v>312 Projected Solvency II Technical Provisions at Time Zero</v>
      </c>
      <c r="B694" s="237" t="str">
        <f>VLOOKUP($G694,CSVLookups!$B:$R,MATCH(B$1,CSVLookups!$B$1:$R$1,0),FALSE)</f>
        <v xml:space="preserve">K </v>
      </c>
      <c r="C694" s="238" t="str">
        <f t="shared" si="11"/>
        <v>312 Projected Solvency II Technical Provisions at Time ZeroK Unincepted</v>
      </c>
      <c r="D694" s="238">
        <f>IF(AND(VALUE(LEFT($A694,3))=309,LEN($B694)=3),VLOOKUP(VALUE(MID($B694,2,2)),_309_Table1,MATCH(MID($B694,1,1),_309_Table1_ColumnLookup,0),FALSE),
  IF($C694="309 LCR SummaryA",OneYearSCR,IF($C694="309 LCR SummaryB",UltimateSCR,IF(VALUE(LEFT($A694,3))=309,VLOOKUP(VALUE(MID($B694,2,1)),_309_Table1,MATCH(MID($B694,1,1),_309_Table1_ColumnLookup,0),FALSE)
+N("309"),
  IF(VALUE(LEFT($A694,3))=310,VLOOKUP(VALUE(MID($B694,2,1)),_310_Table1,MATCH(MID($B694,1,1),_310_Table1_ColumnLookup,0),FALSE)
+N("310"),
  IF(AND(VALUE(LEFT($A694,3))=311,LEN($I694)=4),VLOOKUP($I694,_311_Table1,MATCH($B694,_311_Table1_ColumnLookup,0),FALSE),
  IF(AND(VALUE(LEFT($A694,3))=311,OR($B694="I2",$B694="J2",$B694="K2",$B694="L2")),VLOOKUP('311'!$G$58,_311_Table1,MATCH(MID($B694,1,1),_311_Table1_ColumnLookup,0),FALSE),
  IF(AND(VALUE(LEFT($A694,3))=311,RIGHT($B694,5)="Total"),VLOOKUP('311'!$G$59,_311_Table1,MATCH(MID($B694,1,1),_311_Table1_ColumnLookup,0),FALSE),
  IF(VALUE(LEFT($A694,3))=311,VLOOKUP(VALUE(MID($B694,2,1)),_311_Table1,MATCH(MID($B694,1,1),_311_Table1_ColumnLookup,0),FALSE)
+N("311"),
  IF(AND(VALUE(LEFT($A694,3))=312,LEFT($G694,10)="Unincepted",$B694="G "),VLOOKUP(" ULO",_312_Table1,MATCH('312'!$N$16,_312_Table1_ColumnLookup,0),FALSE),
  IF(AND(VALUE(LEFT($A694,3))=312,LEFT($G694,10)="Unincepted",$B694="O "),VLOOKUP(" ULO",_312_Table1,MATCH('312'!$V$16,_312_Table1_ColumnLookup,0),FALSE),
  IF(AND(VALUE(LEFT($A694,3))=312,LEFT($G694,10)="Unincepted",$B694="Q "),VLOOKUP(" ULO",_312_Table1,MATCH('312'!$X$16,_312_Table1_ColumnLookup,0),FALSE),
  IF(AND(VALUE(LEFT($A694,3))=312,LEFT($G694,10)="Unincepted"),VLOOKUP(" ULO",_312_Table1,MATCH(LEFT($B694,1),_312_Table1_ColumnLookup,0),FALSE),
  IF(AND(VALUE(LEFT($A694,3))=312,LEFT($G694,5)="Total",$B694="G "),VLOOKUP('312'!$F$80,_312_Table1,MATCH('312'!$N$16,_312_Table1_ColumnLookup,0),FALSE),
  IF(AND(VALUE(LEFT($A694,3))=312,LEFT($G694,5)="Total",$B694="O "),VLOOKUP('312'!$F$80,_312_Table1,MATCH('312'!$V$16,_312_Table1_ColumnLookup,0),FALSE),
  IF(AND(VALUE(LEFT($A694,3))=312,LEFT($G694,5)="Total",$B694="Q "),VLOOKUP('312'!$F$80,_312_Table1,MATCH('312'!$X$16,_312_Table1_ColumnLookup,0),FALSE),
  IF(AND(VALUE(LEFT($A694,3))=312,LEFT($G694,5)="Total"),VLOOKUP('312'!$F$80,_312_Table1,MATCH(LEFT($B694,1),_312_Table1_ColumnLookup,0),FALSE),
  IF(AND(VALUE(LEFT($A694,3))=312,LEN($I694)=4,$B694="G"),VLOOKUP($I694,_312_Table1,MATCH('312'!$N$16,_312_Table1_ColumnLookup,0),FALSE),
  IF(AND(VALUE(LEFT($A694,3))=312,LEN($I694)=4,$B694="O"),VLOOKUP($I694,_312_Table1,MATCH('312'!$V$16,_312_Table1_ColumnLookup,0),FALSE),
  IF(AND(VALUE(LEFT($A694,3))=312,LEN($I694)=4,$B694="Q"),VLOOKUP($I694,_312_Table1,MATCH('312'!$X$16,_312_Table1_ColumnLookup,0),FALSE),
  IF(AND(VALUE(LEFT($A694,3))=312,LEN($I694)=4),VLOOKUP($I694,_312_Table1,MATCH(LEFT($B694,1),_312_Table1_ColumnLookup,0),FALSE)
+N("312"),
  IF(VALUE(LEFT($A694,3))=313,VLOOKUP(VALUE(MID($B694,2,1)),_313_Table1,MATCH(MID($B694,1,1),_313_Table1_ColumnLookup,0),FALSE)
+N("313"),
  IF(AND(VALUE(LEFT($A694,3))=314,LEN($B694)=3),VLOOKUP(VALUE(MID($B694,2,2)),_314_Table1,MATCH(MID($B694,1,1),_314_Table1_ColumnLookup,0),FALSE),
  IF(VALUE(LEFT($A694,3))=314,VLOOKUP(VALUE(MID($B694,2,1)),_314_Table1,MATCH(MID($B694,1,1),_314_Table1_ColumnLookup,0),FALSE)
+N("314"),
""))))))))))))))))))))))))</f>
        <v>0</v>
      </c>
      <c r="E694" s="238" t="e">
        <f>IF(AND(VALUE(LEFT($A694,3))=309,LEN($B694)=3),VLOOKUP(VALUE(MID($B694,2,2)),_309_Table2,MATCH(MID($B694,1,1),_309_Table2_ColumnLookup,0),FALSE),
  IF($C694="309 LCR SummaryA",OneYearSCR,IF($C694="309 LCR SummaryB",UltimateSCR,IF(VALUE(LEFT($A694,3))=309,VLOOKUP(VALUE(MID($B694,2,1)),_309_Table2,MATCH(MID($B694,1,1),_309_Table2_ColumnLookup,0),FALSE)
+N("309"),
  IF(VALUE(LEFT($A694,3))=310,VLOOKUP(VALUE(MID($B694,2,1)),_310_Table2,MATCH(MID($B694,1,1),_310_Table2_ColumnLookup,0),FALSE)
+N("310"),
  IF(AND(VALUE(LEFT($A694,3))=311,LEN($I694)=4),VLOOKUP($I694,_311_Table2,MATCH($B694,_311_Table2_ColumnLookup,0),FALSE),
  IF(AND(VALUE(LEFT($A694,3))=311,OR($B694="I2",$B694="J2",$B694="K2",$B694="L2")),VLOOKUP('311'!$G$58,_311_Table2,MATCH(MID($B694,1,1),_311_Table2_ColumnLookup,0),FALSE),
  IF(AND(VALUE(LEFT($A694,3))=311,RIGHT($B694,5)="Total"),VLOOKUP('311'!$G$59,_311_Table2,MATCH(MID($B694,1,1),_311_Table2_ColumnLookup,0),FALSE),
  IF(VALUE(LEFT($A694,3))=311,VLOOKUP(VALUE(MID($B694,2,1)),_311_Table2,MATCH(MID($B694,1,1),_311_Table2_ColumnLookup,0),FALSE)
+N("311"),
  IF(AND(VALUE(LEFT($A694,3))=312,LEFT($G694,10)="Unincepted",$B694="G "),VLOOKUP(" ULO",_312_Table2,MATCH('312'!$N$16,_312_Table2_ColumnLookup,0),FALSE),
  IF(AND(VALUE(LEFT($A694,3))=312,LEFT($G694,10)="Unincepted",$B694="O "),VLOOKUP(" ULO",_312_Table2,MATCH('312'!$V$16,_312_Table2_ColumnLookup,0),FALSE),
  IF(AND(VALUE(LEFT($A694,3))=312,LEFT($G694,10)="Unincepted",$B694="Q "),VLOOKUP(" ULO",_312_Table2,MATCH('312'!$X$16,_312_Table2_ColumnLookup,0),FALSE),
  IF(AND(VALUE(LEFT($A694,3))=312,LEFT($G694,10)="Unincepted"),VLOOKUP(" ULO",_312_Table2,MATCH(LEFT($B694,1),_312_Table2_ColumnLookup,0),FALSE),
  IF(AND(VALUE(LEFT($A694,3))=312,LEFT($G694,5)="Total",$B694="G "),VLOOKUP('312'!$F$80,_312_Table2,MATCH('312'!$N$16,_312_Table2_ColumnLookup,0),FALSE),
  IF(AND(VALUE(LEFT($A694,3))=312,LEFT($G694,5)="Total",$B694="O "),VLOOKUP('312'!$F$80,_312_Table2,MATCH('312'!$V$16,_312_Table2_ColumnLookup,0),FALSE),
  IF(AND(VALUE(LEFT($A694,3))=312,LEFT($G694,5)="Total",$B694="Q "),VLOOKUP('312'!$F$80,_312_Table2,MATCH('312'!$X$16,_312_Table2_ColumnLookup,0),FALSE),
  IF(AND(VALUE(LEFT($A694,3))=312,LEFT($G694,5)="Total"),VLOOKUP('312'!$F$80,_312_Table2,MATCH(LEFT($B694,1),_312_Table2_ColumnLookup,0),FALSE),
  IF(AND(VALUE(LEFT($A694,3))=312,LEN($I694)=4,$B694="G"),VLOOKUP($I694,_312_Table2,MATCH('312'!$N$16,_312_Table2_ColumnLookup,0),FALSE),
  IF(AND(VALUE(LEFT($A694,3))=312,LEN($I694)=4,$B694="O"),VLOOKUP($I694,_312_Table2,MATCH('312'!$V$16,_312_Table2_ColumnLookup,0),FALSE),
  IF(AND(VALUE(LEFT($A694,3))=312,LEN($I694)=4,$B694="Q"),VLOOKUP($I694,_312_Table2,MATCH('312'!$X$16,_312_Table2_ColumnLookup,0),FALSE),
  IF(AND(VALUE(LEFT($A694,3))=312,LEN($I694)=4),VLOOKUP($I694,_312_Table2,MATCH(LEFT($B694,1),_312_Table2_ColumnLookup,0),FALSE)
+N("312"),
  IF(VALUE(LEFT($A694,3))=313,VLOOKUP(VALUE(MID($B694,2,1)),_313_Table2,MATCH(MID($B694,1,1),_313_Table2_ColumnLookup,0),FALSE)
+N("313"),
  IF(AND(VALUE(LEFT($A694,3))=314,LEN($B694)=3),VLOOKUP(VALUE(MID($B694,2,2)),_314_Table2,MATCH(MID($B694,1,1),_314_Table2_ColumnLookup,0),FALSE),
  IF(VALUE(LEFT($A694,3))=314,VLOOKUP(VALUE(MID($B694,2,1)),_314_Table2,MATCH(MID($B694,1,1),_314_Table2_ColumnLookup,0),FALSE)
+N("314"),
""))))))))))))))))))))))))</f>
        <v>#NAME?</v>
      </c>
      <c r="F694" s="238" t="e">
        <f>IF(AND(VALUE(LEFT($A694,3))=309,LEN($B694)=3),VLOOKUP(VALUE(MID($B694,2,2)),_309_Table3,MATCH(MID($B694,1,1),_309_Table3_ColumnLookup,0),FALSE),
  IF($C694="309 LCR SummaryA",OneYearSCR,IF($C694="309 LCR SummaryB",UltimateSCR,IF(VALUE(LEFT($A694,3))=309,VLOOKUP(VALUE(MID($B694,2,1)),_309_Table3,MATCH(MID($B694,1,1),_309_Table3_ColumnLookup,0),FALSE)
+N("309"),
  IF(VALUE(LEFT($A694,3))=310,VLOOKUP(VALUE(MID($B694,2,1)),_310_Table3,MATCH(MID($B694,1,1),_310_Table3_ColumnLookup,0),FALSE)
+N("310"),
  IF(AND(VALUE(LEFT($A694,3))=311,LEN($I694)=4),VLOOKUP($I694,_311_Table3,MATCH($B694,_311_Table3_ColumnLookup,0),FALSE),
  IF(AND(VALUE(LEFT($A694,3))=311,OR($B694="I2",$B694="J2",$B694="K2",$B694="L2")),VLOOKUP('311'!$G$58,_311_Table3,MATCH(MID($B694,1,1),_311_Table3_ColumnLookup,0),FALSE),
  IF(AND(VALUE(LEFT($A694,3))=311,RIGHT($B694,5)="Total"),VLOOKUP('311'!$G$59,_311_Table3,MATCH(MID($B694,1,1),_311_Table3_ColumnLookup,0),FALSE),
  IF(VALUE(LEFT($A694,3))=311,VLOOKUP(VALUE(MID($B694,2,1)),_311_Table3,MATCH(MID($B694,1,1),_311_Table3_ColumnLookup,0),FALSE)
+N("311"),
  IF(AND(VALUE(LEFT($A694,3))=312,LEFT($G694,10)="Unincepted",$B694="G "),VLOOKUP(" ULO",_312_Table3,MATCH('312'!$N$16,_312_Table3_ColumnLookup,0),FALSE),
  IF(AND(VALUE(LEFT($A694,3))=312,LEFT($G694,10)="Unincepted",$B694="O "),VLOOKUP(" ULO",_312_Table3,MATCH('312'!$V$16,_312_Table3_ColumnLookup,0),FALSE),
  IF(AND(VALUE(LEFT($A694,3))=312,LEFT($G694,10)="Unincepted",$B694="Q "),VLOOKUP(" ULO",_312_Table3,MATCH('312'!$X$16,_312_Table3_ColumnLookup,0),FALSE),
  IF(AND(VALUE(LEFT($A694,3))=312,LEFT($G694,10)="Unincepted"),VLOOKUP(" ULO",_312_Table3,MATCH(LEFT($B694,1),_312_Table3_ColumnLookup,0),FALSE),
  IF(AND(VALUE(LEFT($A694,3))=312,LEFT($G694,5)="Total",$B694="G "),VLOOKUP('312'!$F$80,_312_Table3,MATCH('312'!$N$16,_312_Table3_ColumnLookup,0),FALSE),
  IF(AND(VALUE(LEFT($A694,3))=312,LEFT($G694,5)="Total",$B694="O "),VLOOKUP('312'!$F$80,_312_Table3,MATCH('312'!$V$16,_312_Table3_ColumnLookup,0),FALSE),
  IF(AND(VALUE(LEFT($A694,3))=312,LEFT($G694,5)="Total",$B694="Q "),VLOOKUP('312'!$F$80,_312_Table3,MATCH('312'!$X$16,_312_Table3_ColumnLookup,0),FALSE),
  IF(AND(VALUE(LEFT($A694,3))=312,LEFT($G694,5)="Total"),VLOOKUP('312'!$F$80,_312_Table3,MATCH(LEFT($B694,1),_312_Table3_ColumnLookup,0),FALSE),
  IF(AND(VALUE(LEFT($A694,3))=312,LEN($I694)=4,$B694="G"),VLOOKUP($I694,_312_Table3,MATCH('312'!$N$16,_312_Table3_ColumnLookup,0),FALSE),
  IF(AND(VALUE(LEFT($A694,3))=312,LEN($I694)=4,$B694="O"),VLOOKUP($I694,_312_Table3,MATCH('312'!$V$16,_312_Table3_ColumnLookup,0),FALSE),
  IF(AND(VALUE(LEFT($A694,3))=312,LEN($I694)=4,$B694="Q"),VLOOKUP($I694,_312_Table3,MATCH('312'!$X$16,_312_Table3_ColumnLookup,0),FALSE),
  IF(AND(VALUE(LEFT($A694,3))=312,LEN($I694)=4),VLOOKUP($I694,_312_Table3,MATCH(LEFT($B694,1),_312_Table3_ColumnLookup,0),FALSE)
+N("312"),
  IF(VALUE(LEFT($A694,3))=313,VLOOKUP(VALUE(MID($B694,2,1)),_313_Table3,MATCH(MID($B694,1,1),_313_Table3_ColumnLookup,0),FALSE)
+N("313"),
  IF(AND(VALUE(LEFT($A694,3))=314,LEN($B694)=3),VLOOKUP(VALUE(MID($B694,2,2)),_314_Table3,MATCH(MID($B694,1,1),_314_Table3_ColumnLookup,0),FALSE),
  IF(VALUE(LEFT($A694,3))=314,VLOOKUP(VALUE(MID($B694,2,1)),_314_Table3,MATCH(MID($B694,1,1),_314_Table3_ColumnLookup,0),FALSE)
+N("314"),
""))))))))))))))))))))))))</f>
        <v>#NAME?</v>
      </c>
      <c r="G694" t="s">
        <v>1198</v>
      </c>
      <c r="H694" s="321">
        <f>IFERROR(
IF(ISERROR($D694)=FALSE,$D694,IF(ISERROR($E694)=FALSE,$E694,IF(ISERROR($F694)=FALSE,$F694
+N("012 checkboxes"),
IF(
IF(OR(LEFT($A694,9)="Syndicate",LEFT($A694,12)="NewSyndicate"),VLOOKUP($A694,'012'!$J:$ZW,MATCH("Link to button",'012'!$J$1:$ZW$1,0),0)
+N("309 checkbox"),
IF($C694="309 LCR Summary0",VLOOKUP("Notes990",'309'!$P:$ZZ,MATCH("Link to button",'309'!$P$1:$ZZ$1,0),0)
+N("313 checkboxes"),
IF($C694="313 Financial Information0LcmVsScr",IF($C694="309 LCR Summary0",VLOOKUP("LcmVsScr",'309'!$N:$ZZ,MATCH("Link to button",'309'!$N$1:$ZZ$1,0),0),
IF($C694="313 Financial Information0LcrDocAttached",IF($C694="309 LCR Summary0",VLOOKUP("LcrDocAttached",'309'!$N:$ZZ,MATCH("Link to button",'309'!$N$1:$ZZ$1,0),
0)))))))=1,TRUE,FALSE)
))),"")</f>
        <v>0</v>
      </c>
    </row>
    <row r="695" spans="1:8" customFormat="1">
      <c r="A695" s="237" t="str">
        <f>VLOOKUP($G695,CSVLookups!$B:$R,MATCH(A$1,CSVLookups!$B$1:$R$1,0),FALSE)</f>
        <v>312 Projected Solvency II Technical Provisions at Time Zero</v>
      </c>
      <c r="B695" s="237" t="str">
        <f>VLOOKUP($G695,CSVLookups!$B:$R,MATCH(B$1,CSVLookups!$B$1:$R$1,0),FALSE)</f>
        <v xml:space="preserve">L </v>
      </c>
      <c r="C695" s="238" t="str">
        <f t="shared" si="11"/>
        <v>312 Projected Solvency II Technical Provisions at Time ZeroL Unincepted</v>
      </c>
      <c r="D695" s="238">
        <f>IF(AND(VALUE(LEFT($A695,3))=309,LEN($B695)=3),VLOOKUP(VALUE(MID($B695,2,2)),_309_Table1,MATCH(MID($B695,1,1),_309_Table1_ColumnLookup,0),FALSE),
  IF($C695="309 LCR SummaryA",OneYearSCR,IF($C695="309 LCR SummaryB",UltimateSCR,IF(VALUE(LEFT($A695,3))=309,VLOOKUP(VALUE(MID($B695,2,1)),_309_Table1,MATCH(MID($B695,1,1),_309_Table1_ColumnLookup,0),FALSE)
+N("309"),
  IF(VALUE(LEFT($A695,3))=310,VLOOKUP(VALUE(MID($B695,2,1)),_310_Table1,MATCH(MID($B695,1,1),_310_Table1_ColumnLookup,0),FALSE)
+N("310"),
  IF(AND(VALUE(LEFT($A695,3))=311,LEN($I695)=4),VLOOKUP($I695,_311_Table1,MATCH($B695,_311_Table1_ColumnLookup,0),FALSE),
  IF(AND(VALUE(LEFT($A695,3))=311,OR($B695="I2",$B695="J2",$B695="K2",$B695="L2")),VLOOKUP('311'!$G$58,_311_Table1,MATCH(MID($B695,1,1),_311_Table1_ColumnLookup,0),FALSE),
  IF(AND(VALUE(LEFT($A695,3))=311,RIGHT($B695,5)="Total"),VLOOKUP('311'!$G$59,_311_Table1,MATCH(MID($B695,1,1),_311_Table1_ColumnLookup,0),FALSE),
  IF(VALUE(LEFT($A695,3))=311,VLOOKUP(VALUE(MID($B695,2,1)),_311_Table1,MATCH(MID($B695,1,1),_311_Table1_ColumnLookup,0),FALSE)
+N("311"),
  IF(AND(VALUE(LEFT($A695,3))=312,LEFT($G695,10)="Unincepted",$B695="G "),VLOOKUP(" ULO",_312_Table1,MATCH('312'!$N$16,_312_Table1_ColumnLookup,0),FALSE),
  IF(AND(VALUE(LEFT($A695,3))=312,LEFT($G695,10)="Unincepted",$B695="O "),VLOOKUP(" ULO",_312_Table1,MATCH('312'!$V$16,_312_Table1_ColumnLookup,0),FALSE),
  IF(AND(VALUE(LEFT($A695,3))=312,LEFT($G695,10)="Unincepted",$B695="Q "),VLOOKUP(" ULO",_312_Table1,MATCH('312'!$X$16,_312_Table1_ColumnLookup,0),FALSE),
  IF(AND(VALUE(LEFT($A695,3))=312,LEFT($G695,10)="Unincepted"),VLOOKUP(" ULO",_312_Table1,MATCH(LEFT($B695,1),_312_Table1_ColumnLookup,0),FALSE),
  IF(AND(VALUE(LEFT($A695,3))=312,LEFT($G695,5)="Total",$B695="G "),VLOOKUP('312'!$F$80,_312_Table1,MATCH('312'!$N$16,_312_Table1_ColumnLookup,0),FALSE),
  IF(AND(VALUE(LEFT($A695,3))=312,LEFT($G695,5)="Total",$B695="O "),VLOOKUP('312'!$F$80,_312_Table1,MATCH('312'!$V$16,_312_Table1_ColumnLookup,0),FALSE),
  IF(AND(VALUE(LEFT($A695,3))=312,LEFT($G695,5)="Total",$B695="Q "),VLOOKUP('312'!$F$80,_312_Table1,MATCH('312'!$X$16,_312_Table1_ColumnLookup,0),FALSE),
  IF(AND(VALUE(LEFT($A695,3))=312,LEFT($G695,5)="Total"),VLOOKUP('312'!$F$80,_312_Table1,MATCH(LEFT($B695,1),_312_Table1_ColumnLookup,0),FALSE),
  IF(AND(VALUE(LEFT($A695,3))=312,LEN($I695)=4,$B695="G"),VLOOKUP($I695,_312_Table1,MATCH('312'!$N$16,_312_Table1_ColumnLookup,0),FALSE),
  IF(AND(VALUE(LEFT($A695,3))=312,LEN($I695)=4,$B695="O"),VLOOKUP($I695,_312_Table1,MATCH('312'!$V$16,_312_Table1_ColumnLookup,0),FALSE),
  IF(AND(VALUE(LEFT($A695,3))=312,LEN($I695)=4,$B695="Q"),VLOOKUP($I695,_312_Table1,MATCH('312'!$X$16,_312_Table1_ColumnLookup,0),FALSE),
  IF(AND(VALUE(LEFT($A695,3))=312,LEN($I695)=4),VLOOKUP($I695,_312_Table1,MATCH(LEFT($B695,1),_312_Table1_ColumnLookup,0),FALSE)
+N("312"),
  IF(VALUE(LEFT($A695,3))=313,VLOOKUP(VALUE(MID($B695,2,1)),_313_Table1,MATCH(MID($B695,1,1),_313_Table1_ColumnLookup,0),FALSE)
+N("313"),
  IF(AND(VALUE(LEFT($A695,3))=314,LEN($B695)=3),VLOOKUP(VALUE(MID($B695,2,2)),_314_Table1,MATCH(MID($B695,1,1),_314_Table1_ColumnLookup,0),FALSE),
  IF(VALUE(LEFT($A695,3))=314,VLOOKUP(VALUE(MID($B695,2,1)),_314_Table1,MATCH(MID($B695,1,1),_314_Table1_ColumnLookup,0),FALSE)
+N("314"),
""))))))))))))))))))))))))</f>
        <v>0</v>
      </c>
      <c r="E695" s="238" t="e">
        <f>IF(AND(VALUE(LEFT($A695,3))=309,LEN($B695)=3),VLOOKUP(VALUE(MID($B695,2,2)),_309_Table2,MATCH(MID($B695,1,1),_309_Table2_ColumnLookup,0),FALSE),
  IF($C695="309 LCR SummaryA",OneYearSCR,IF($C695="309 LCR SummaryB",UltimateSCR,IF(VALUE(LEFT($A695,3))=309,VLOOKUP(VALUE(MID($B695,2,1)),_309_Table2,MATCH(MID($B695,1,1),_309_Table2_ColumnLookup,0),FALSE)
+N("309"),
  IF(VALUE(LEFT($A695,3))=310,VLOOKUP(VALUE(MID($B695,2,1)),_310_Table2,MATCH(MID($B695,1,1),_310_Table2_ColumnLookup,0),FALSE)
+N("310"),
  IF(AND(VALUE(LEFT($A695,3))=311,LEN($I695)=4),VLOOKUP($I695,_311_Table2,MATCH($B695,_311_Table2_ColumnLookup,0),FALSE),
  IF(AND(VALUE(LEFT($A695,3))=311,OR($B695="I2",$B695="J2",$B695="K2",$B695="L2")),VLOOKUP('311'!$G$58,_311_Table2,MATCH(MID($B695,1,1),_311_Table2_ColumnLookup,0),FALSE),
  IF(AND(VALUE(LEFT($A695,3))=311,RIGHT($B695,5)="Total"),VLOOKUP('311'!$G$59,_311_Table2,MATCH(MID($B695,1,1),_311_Table2_ColumnLookup,0),FALSE),
  IF(VALUE(LEFT($A695,3))=311,VLOOKUP(VALUE(MID($B695,2,1)),_311_Table2,MATCH(MID($B695,1,1),_311_Table2_ColumnLookup,0),FALSE)
+N("311"),
  IF(AND(VALUE(LEFT($A695,3))=312,LEFT($G695,10)="Unincepted",$B695="G "),VLOOKUP(" ULO",_312_Table2,MATCH('312'!$N$16,_312_Table2_ColumnLookup,0),FALSE),
  IF(AND(VALUE(LEFT($A695,3))=312,LEFT($G695,10)="Unincepted",$B695="O "),VLOOKUP(" ULO",_312_Table2,MATCH('312'!$V$16,_312_Table2_ColumnLookup,0),FALSE),
  IF(AND(VALUE(LEFT($A695,3))=312,LEFT($G695,10)="Unincepted",$B695="Q "),VLOOKUP(" ULO",_312_Table2,MATCH('312'!$X$16,_312_Table2_ColumnLookup,0),FALSE),
  IF(AND(VALUE(LEFT($A695,3))=312,LEFT($G695,10)="Unincepted"),VLOOKUP(" ULO",_312_Table2,MATCH(LEFT($B695,1),_312_Table2_ColumnLookup,0),FALSE),
  IF(AND(VALUE(LEFT($A695,3))=312,LEFT($G695,5)="Total",$B695="G "),VLOOKUP('312'!$F$80,_312_Table2,MATCH('312'!$N$16,_312_Table2_ColumnLookup,0),FALSE),
  IF(AND(VALUE(LEFT($A695,3))=312,LEFT($G695,5)="Total",$B695="O "),VLOOKUP('312'!$F$80,_312_Table2,MATCH('312'!$V$16,_312_Table2_ColumnLookup,0),FALSE),
  IF(AND(VALUE(LEFT($A695,3))=312,LEFT($G695,5)="Total",$B695="Q "),VLOOKUP('312'!$F$80,_312_Table2,MATCH('312'!$X$16,_312_Table2_ColumnLookup,0),FALSE),
  IF(AND(VALUE(LEFT($A695,3))=312,LEFT($G695,5)="Total"),VLOOKUP('312'!$F$80,_312_Table2,MATCH(LEFT($B695,1),_312_Table2_ColumnLookup,0),FALSE),
  IF(AND(VALUE(LEFT($A695,3))=312,LEN($I695)=4,$B695="G"),VLOOKUP($I695,_312_Table2,MATCH('312'!$N$16,_312_Table2_ColumnLookup,0),FALSE),
  IF(AND(VALUE(LEFT($A695,3))=312,LEN($I695)=4,$B695="O"),VLOOKUP($I695,_312_Table2,MATCH('312'!$V$16,_312_Table2_ColumnLookup,0),FALSE),
  IF(AND(VALUE(LEFT($A695,3))=312,LEN($I695)=4,$B695="Q"),VLOOKUP($I695,_312_Table2,MATCH('312'!$X$16,_312_Table2_ColumnLookup,0),FALSE),
  IF(AND(VALUE(LEFT($A695,3))=312,LEN($I695)=4),VLOOKUP($I695,_312_Table2,MATCH(LEFT($B695,1),_312_Table2_ColumnLookup,0),FALSE)
+N("312"),
  IF(VALUE(LEFT($A695,3))=313,VLOOKUP(VALUE(MID($B695,2,1)),_313_Table2,MATCH(MID($B695,1,1),_313_Table2_ColumnLookup,0),FALSE)
+N("313"),
  IF(AND(VALUE(LEFT($A695,3))=314,LEN($B695)=3),VLOOKUP(VALUE(MID($B695,2,2)),_314_Table2,MATCH(MID($B695,1,1),_314_Table2_ColumnLookup,0),FALSE),
  IF(VALUE(LEFT($A695,3))=314,VLOOKUP(VALUE(MID($B695,2,1)),_314_Table2,MATCH(MID($B695,1,1),_314_Table2_ColumnLookup,0),FALSE)
+N("314"),
""))))))))))))))))))))))))</f>
        <v>#NAME?</v>
      </c>
      <c r="F695" s="238" t="e">
        <f>IF(AND(VALUE(LEFT($A695,3))=309,LEN($B695)=3),VLOOKUP(VALUE(MID($B695,2,2)),_309_Table3,MATCH(MID($B695,1,1),_309_Table3_ColumnLookup,0),FALSE),
  IF($C695="309 LCR SummaryA",OneYearSCR,IF($C695="309 LCR SummaryB",UltimateSCR,IF(VALUE(LEFT($A695,3))=309,VLOOKUP(VALUE(MID($B695,2,1)),_309_Table3,MATCH(MID($B695,1,1),_309_Table3_ColumnLookup,0),FALSE)
+N("309"),
  IF(VALUE(LEFT($A695,3))=310,VLOOKUP(VALUE(MID($B695,2,1)),_310_Table3,MATCH(MID($B695,1,1),_310_Table3_ColumnLookup,0),FALSE)
+N("310"),
  IF(AND(VALUE(LEFT($A695,3))=311,LEN($I695)=4),VLOOKUP($I695,_311_Table3,MATCH($B695,_311_Table3_ColumnLookup,0),FALSE),
  IF(AND(VALUE(LEFT($A695,3))=311,OR($B695="I2",$B695="J2",$B695="K2",$B695="L2")),VLOOKUP('311'!$G$58,_311_Table3,MATCH(MID($B695,1,1),_311_Table3_ColumnLookup,0),FALSE),
  IF(AND(VALUE(LEFT($A695,3))=311,RIGHT($B695,5)="Total"),VLOOKUP('311'!$G$59,_311_Table3,MATCH(MID($B695,1,1),_311_Table3_ColumnLookup,0),FALSE),
  IF(VALUE(LEFT($A695,3))=311,VLOOKUP(VALUE(MID($B695,2,1)),_311_Table3,MATCH(MID($B695,1,1),_311_Table3_ColumnLookup,0),FALSE)
+N("311"),
  IF(AND(VALUE(LEFT($A695,3))=312,LEFT($G695,10)="Unincepted",$B695="G "),VLOOKUP(" ULO",_312_Table3,MATCH('312'!$N$16,_312_Table3_ColumnLookup,0),FALSE),
  IF(AND(VALUE(LEFT($A695,3))=312,LEFT($G695,10)="Unincepted",$B695="O "),VLOOKUP(" ULO",_312_Table3,MATCH('312'!$V$16,_312_Table3_ColumnLookup,0),FALSE),
  IF(AND(VALUE(LEFT($A695,3))=312,LEFT($G695,10)="Unincepted",$B695="Q "),VLOOKUP(" ULO",_312_Table3,MATCH('312'!$X$16,_312_Table3_ColumnLookup,0),FALSE),
  IF(AND(VALUE(LEFT($A695,3))=312,LEFT($G695,10)="Unincepted"),VLOOKUP(" ULO",_312_Table3,MATCH(LEFT($B695,1),_312_Table3_ColumnLookup,0),FALSE),
  IF(AND(VALUE(LEFT($A695,3))=312,LEFT($G695,5)="Total",$B695="G "),VLOOKUP('312'!$F$80,_312_Table3,MATCH('312'!$N$16,_312_Table3_ColumnLookup,0),FALSE),
  IF(AND(VALUE(LEFT($A695,3))=312,LEFT($G695,5)="Total",$B695="O "),VLOOKUP('312'!$F$80,_312_Table3,MATCH('312'!$V$16,_312_Table3_ColumnLookup,0),FALSE),
  IF(AND(VALUE(LEFT($A695,3))=312,LEFT($G695,5)="Total",$B695="Q "),VLOOKUP('312'!$F$80,_312_Table3,MATCH('312'!$X$16,_312_Table3_ColumnLookup,0),FALSE),
  IF(AND(VALUE(LEFT($A695,3))=312,LEFT($G695,5)="Total"),VLOOKUP('312'!$F$80,_312_Table3,MATCH(LEFT($B695,1),_312_Table3_ColumnLookup,0),FALSE),
  IF(AND(VALUE(LEFT($A695,3))=312,LEN($I695)=4,$B695="G"),VLOOKUP($I695,_312_Table3,MATCH('312'!$N$16,_312_Table3_ColumnLookup,0),FALSE),
  IF(AND(VALUE(LEFT($A695,3))=312,LEN($I695)=4,$B695="O"),VLOOKUP($I695,_312_Table3,MATCH('312'!$V$16,_312_Table3_ColumnLookup,0),FALSE),
  IF(AND(VALUE(LEFT($A695,3))=312,LEN($I695)=4,$B695="Q"),VLOOKUP($I695,_312_Table3,MATCH('312'!$X$16,_312_Table3_ColumnLookup,0),FALSE),
  IF(AND(VALUE(LEFT($A695,3))=312,LEN($I695)=4),VLOOKUP($I695,_312_Table3,MATCH(LEFT($B695,1),_312_Table3_ColumnLookup,0),FALSE)
+N("312"),
  IF(VALUE(LEFT($A695,3))=313,VLOOKUP(VALUE(MID($B695,2,1)),_313_Table3,MATCH(MID($B695,1,1),_313_Table3_ColumnLookup,0),FALSE)
+N("313"),
  IF(AND(VALUE(LEFT($A695,3))=314,LEN($B695)=3),VLOOKUP(VALUE(MID($B695,2,2)),_314_Table3,MATCH(MID($B695,1,1),_314_Table3_ColumnLookup,0),FALSE),
  IF(VALUE(LEFT($A695,3))=314,VLOOKUP(VALUE(MID($B695,2,1)),_314_Table3,MATCH(MID($B695,1,1),_314_Table3_ColumnLookup,0),FALSE)
+N("314"),
""))))))))))))))))))))))))</f>
        <v>#NAME?</v>
      </c>
      <c r="G695" t="s">
        <v>1201</v>
      </c>
      <c r="H695" s="321">
        <f>IFERROR(
IF(ISERROR($D695)=FALSE,$D695,IF(ISERROR($E695)=FALSE,$E695,IF(ISERROR($F695)=FALSE,$F695
+N("012 checkboxes"),
IF(
IF(OR(LEFT($A695,9)="Syndicate",LEFT($A695,12)="NewSyndicate"),VLOOKUP($A695,'012'!$J:$ZW,MATCH("Link to button",'012'!$J$1:$ZW$1,0),0)
+N("309 checkbox"),
IF($C695="309 LCR Summary0",VLOOKUP("Notes990",'309'!$P:$ZZ,MATCH("Link to button",'309'!$P$1:$ZZ$1,0),0)
+N("313 checkboxes"),
IF($C695="313 Financial Information0LcmVsScr",IF($C695="309 LCR Summary0",VLOOKUP("LcmVsScr",'309'!$N:$ZZ,MATCH("Link to button",'309'!$N$1:$ZZ$1,0),0),
IF($C695="313 Financial Information0LcrDocAttached",IF($C695="309 LCR Summary0",VLOOKUP("LcrDocAttached",'309'!$N:$ZZ,MATCH("Link to button",'309'!$N$1:$ZZ$1,0),
0)))))))=1,TRUE,FALSE)
))),"")</f>
        <v>0</v>
      </c>
    </row>
    <row r="696" spans="1:8" customFormat="1">
      <c r="A696" s="237" t="str">
        <f>VLOOKUP($G696,CSVLookups!$B:$R,MATCH(A$1,CSVLookups!$B$1:$R$1,0),FALSE)</f>
        <v>312 Projected Solvency II Technical Provisions at Time Zero</v>
      </c>
      <c r="B696" s="237" t="str">
        <f>VLOOKUP($G696,CSVLookups!$B:$R,MATCH(B$1,CSVLookups!$B$1:$R$1,0),FALSE)</f>
        <v xml:space="preserve">M </v>
      </c>
      <c r="C696" s="238" t="str">
        <f t="shared" si="11"/>
        <v>312 Projected Solvency II Technical Provisions at Time ZeroM Unincepted</v>
      </c>
      <c r="D696" s="238">
        <f>IF(AND(VALUE(LEFT($A696,3))=309,LEN($B696)=3),VLOOKUP(VALUE(MID($B696,2,2)),_309_Table1,MATCH(MID($B696,1,1),_309_Table1_ColumnLookup,0),FALSE),
  IF($C696="309 LCR SummaryA",OneYearSCR,IF($C696="309 LCR SummaryB",UltimateSCR,IF(VALUE(LEFT($A696,3))=309,VLOOKUP(VALUE(MID($B696,2,1)),_309_Table1,MATCH(MID($B696,1,1),_309_Table1_ColumnLookup,0),FALSE)
+N("309"),
  IF(VALUE(LEFT($A696,3))=310,VLOOKUP(VALUE(MID($B696,2,1)),_310_Table1,MATCH(MID($B696,1,1),_310_Table1_ColumnLookup,0),FALSE)
+N("310"),
  IF(AND(VALUE(LEFT($A696,3))=311,LEN($I696)=4),VLOOKUP($I696,_311_Table1,MATCH($B696,_311_Table1_ColumnLookup,0),FALSE),
  IF(AND(VALUE(LEFT($A696,3))=311,OR($B696="I2",$B696="J2",$B696="K2",$B696="L2")),VLOOKUP('311'!$G$58,_311_Table1,MATCH(MID($B696,1,1),_311_Table1_ColumnLookup,0),FALSE),
  IF(AND(VALUE(LEFT($A696,3))=311,RIGHT($B696,5)="Total"),VLOOKUP('311'!$G$59,_311_Table1,MATCH(MID($B696,1,1),_311_Table1_ColumnLookup,0),FALSE),
  IF(VALUE(LEFT($A696,3))=311,VLOOKUP(VALUE(MID($B696,2,1)),_311_Table1,MATCH(MID($B696,1,1),_311_Table1_ColumnLookup,0),FALSE)
+N("311"),
  IF(AND(VALUE(LEFT($A696,3))=312,LEFT($G696,10)="Unincepted",$B696="G "),VLOOKUP(" ULO",_312_Table1,MATCH('312'!$N$16,_312_Table1_ColumnLookup,0),FALSE),
  IF(AND(VALUE(LEFT($A696,3))=312,LEFT($G696,10)="Unincepted",$B696="O "),VLOOKUP(" ULO",_312_Table1,MATCH('312'!$V$16,_312_Table1_ColumnLookup,0),FALSE),
  IF(AND(VALUE(LEFT($A696,3))=312,LEFT($G696,10)="Unincepted",$B696="Q "),VLOOKUP(" ULO",_312_Table1,MATCH('312'!$X$16,_312_Table1_ColumnLookup,0),FALSE),
  IF(AND(VALUE(LEFT($A696,3))=312,LEFT($G696,10)="Unincepted"),VLOOKUP(" ULO",_312_Table1,MATCH(LEFT($B696,1),_312_Table1_ColumnLookup,0),FALSE),
  IF(AND(VALUE(LEFT($A696,3))=312,LEFT($G696,5)="Total",$B696="G "),VLOOKUP('312'!$F$80,_312_Table1,MATCH('312'!$N$16,_312_Table1_ColumnLookup,0),FALSE),
  IF(AND(VALUE(LEFT($A696,3))=312,LEFT($G696,5)="Total",$B696="O "),VLOOKUP('312'!$F$80,_312_Table1,MATCH('312'!$V$16,_312_Table1_ColumnLookup,0),FALSE),
  IF(AND(VALUE(LEFT($A696,3))=312,LEFT($G696,5)="Total",$B696="Q "),VLOOKUP('312'!$F$80,_312_Table1,MATCH('312'!$X$16,_312_Table1_ColumnLookup,0),FALSE),
  IF(AND(VALUE(LEFT($A696,3))=312,LEFT($G696,5)="Total"),VLOOKUP('312'!$F$80,_312_Table1,MATCH(LEFT($B696,1),_312_Table1_ColumnLookup,0),FALSE),
  IF(AND(VALUE(LEFT($A696,3))=312,LEN($I696)=4,$B696="G"),VLOOKUP($I696,_312_Table1,MATCH('312'!$N$16,_312_Table1_ColumnLookup,0),FALSE),
  IF(AND(VALUE(LEFT($A696,3))=312,LEN($I696)=4,$B696="O"),VLOOKUP($I696,_312_Table1,MATCH('312'!$V$16,_312_Table1_ColumnLookup,0),FALSE),
  IF(AND(VALUE(LEFT($A696,3))=312,LEN($I696)=4,$B696="Q"),VLOOKUP($I696,_312_Table1,MATCH('312'!$X$16,_312_Table1_ColumnLookup,0),FALSE),
  IF(AND(VALUE(LEFT($A696,3))=312,LEN($I696)=4),VLOOKUP($I696,_312_Table1,MATCH(LEFT($B696,1),_312_Table1_ColumnLookup,0),FALSE)
+N("312"),
  IF(VALUE(LEFT($A696,3))=313,VLOOKUP(VALUE(MID($B696,2,1)),_313_Table1,MATCH(MID($B696,1,1),_313_Table1_ColumnLookup,0),FALSE)
+N("313"),
  IF(AND(VALUE(LEFT($A696,3))=314,LEN($B696)=3),VLOOKUP(VALUE(MID($B696,2,2)),_314_Table1,MATCH(MID($B696,1,1),_314_Table1_ColumnLookup,0),FALSE),
  IF(VALUE(LEFT($A696,3))=314,VLOOKUP(VALUE(MID($B696,2,1)),_314_Table1,MATCH(MID($B696,1,1),_314_Table1_ColumnLookup,0),FALSE)
+N("314"),
""))))))))))))))))))))))))</f>
        <v>0</v>
      </c>
      <c r="E696" s="238" t="e">
        <f>IF(AND(VALUE(LEFT($A696,3))=309,LEN($B696)=3),VLOOKUP(VALUE(MID($B696,2,2)),_309_Table2,MATCH(MID($B696,1,1),_309_Table2_ColumnLookup,0),FALSE),
  IF($C696="309 LCR SummaryA",OneYearSCR,IF($C696="309 LCR SummaryB",UltimateSCR,IF(VALUE(LEFT($A696,3))=309,VLOOKUP(VALUE(MID($B696,2,1)),_309_Table2,MATCH(MID($B696,1,1),_309_Table2_ColumnLookup,0),FALSE)
+N("309"),
  IF(VALUE(LEFT($A696,3))=310,VLOOKUP(VALUE(MID($B696,2,1)),_310_Table2,MATCH(MID($B696,1,1),_310_Table2_ColumnLookup,0),FALSE)
+N("310"),
  IF(AND(VALUE(LEFT($A696,3))=311,LEN($I696)=4),VLOOKUP($I696,_311_Table2,MATCH($B696,_311_Table2_ColumnLookup,0),FALSE),
  IF(AND(VALUE(LEFT($A696,3))=311,OR($B696="I2",$B696="J2",$B696="K2",$B696="L2")),VLOOKUP('311'!$G$58,_311_Table2,MATCH(MID($B696,1,1),_311_Table2_ColumnLookup,0),FALSE),
  IF(AND(VALUE(LEFT($A696,3))=311,RIGHT($B696,5)="Total"),VLOOKUP('311'!$G$59,_311_Table2,MATCH(MID($B696,1,1),_311_Table2_ColumnLookup,0),FALSE),
  IF(VALUE(LEFT($A696,3))=311,VLOOKUP(VALUE(MID($B696,2,1)),_311_Table2,MATCH(MID($B696,1,1),_311_Table2_ColumnLookup,0),FALSE)
+N("311"),
  IF(AND(VALUE(LEFT($A696,3))=312,LEFT($G696,10)="Unincepted",$B696="G "),VLOOKUP(" ULO",_312_Table2,MATCH('312'!$N$16,_312_Table2_ColumnLookup,0),FALSE),
  IF(AND(VALUE(LEFT($A696,3))=312,LEFT($G696,10)="Unincepted",$B696="O "),VLOOKUP(" ULO",_312_Table2,MATCH('312'!$V$16,_312_Table2_ColumnLookup,0),FALSE),
  IF(AND(VALUE(LEFT($A696,3))=312,LEFT($G696,10)="Unincepted",$B696="Q "),VLOOKUP(" ULO",_312_Table2,MATCH('312'!$X$16,_312_Table2_ColumnLookup,0),FALSE),
  IF(AND(VALUE(LEFT($A696,3))=312,LEFT($G696,10)="Unincepted"),VLOOKUP(" ULO",_312_Table2,MATCH(LEFT($B696,1),_312_Table2_ColumnLookup,0),FALSE),
  IF(AND(VALUE(LEFT($A696,3))=312,LEFT($G696,5)="Total",$B696="G "),VLOOKUP('312'!$F$80,_312_Table2,MATCH('312'!$N$16,_312_Table2_ColumnLookup,0),FALSE),
  IF(AND(VALUE(LEFT($A696,3))=312,LEFT($G696,5)="Total",$B696="O "),VLOOKUP('312'!$F$80,_312_Table2,MATCH('312'!$V$16,_312_Table2_ColumnLookup,0),FALSE),
  IF(AND(VALUE(LEFT($A696,3))=312,LEFT($G696,5)="Total",$B696="Q "),VLOOKUP('312'!$F$80,_312_Table2,MATCH('312'!$X$16,_312_Table2_ColumnLookup,0),FALSE),
  IF(AND(VALUE(LEFT($A696,3))=312,LEFT($G696,5)="Total"),VLOOKUP('312'!$F$80,_312_Table2,MATCH(LEFT($B696,1),_312_Table2_ColumnLookup,0),FALSE),
  IF(AND(VALUE(LEFT($A696,3))=312,LEN($I696)=4,$B696="G"),VLOOKUP($I696,_312_Table2,MATCH('312'!$N$16,_312_Table2_ColumnLookup,0),FALSE),
  IF(AND(VALUE(LEFT($A696,3))=312,LEN($I696)=4,$B696="O"),VLOOKUP($I696,_312_Table2,MATCH('312'!$V$16,_312_Table2_ColumnLookup,0),FALSE),
  IF(AND(VALUE(LEFT($A696,3))=312,LEN($I696)=4,$B696="Q"),VLOOKUP($I696,_312_Table2,MATCH('312'!$X$16,_312_Table2_ColumnLookup,0),FALSE),
  IF(AND(VALUE(LEFT($A696,3))=312,LEN($I696)=4),VLOOKUP($I696,_312_Table2,MATCH(LEFT($B696,1),_312_Table2_ColumnLookup,0),FALSE)
+N("312"),
  IF(VALUE(LEFT($A696,3))=313,VLOOKUP(VALUE(MID($B696,2,1)),_313_Table2,MATCH(MID($B696,1,1),_313_Table2_ColumnLookup,0),FALSE)
+N("313"),
  IF(AND(VALUE(LEFT($A696,3))=314,LEN($B696)=3),VLOOKUP(VALUE(MID($B696,2,2)),_314_Table2,MATCH(MID($B696,1,1),_314_Table2_ColumnLookup,0),FALSE),
  IF(VALUE(LEFT($A696,3))=314,VLOOKUP(VALUE(MID($B696,2,1)),_314_Table2,MATCH(MID($B696,1,1),_314_Table2_ColumnLookup,0),FALSE)
+N("314"),
""))))))))))))))))))))))))</f>
        <v>#NAME?</v>
      </c>
      <c r="F696" s="238" t="e">
        <f>IF(AND(VALUE(LEFT($A696,3))=309,LEN($B696)=3),VLOOKUP(VALUE(MID($B696,2,2)),_309_Table3,MATCH(MID($B696,1,1),_309_Table3_ColumnLookup,0),FALSE),
  IF($C696="309 LCR SummaryA",OneYearSCR,IF($C696="309 LCR SummaryB",UltimateSCR,IF(VALUE(LEFT($A696,3))=309,VLOOKUP(VALUE(MID($B696,2,1)),_309_Table3,MATCH(MID($B696,1,1),_309_Table3_ColumnLookup,0),FALSE)
+N("309"),
  IF(VALUE(LEFT($A696,3))=310,VLOOKUP(VALUE(MID($B696,2,1)),_310_Table3,MATCH(MID($B696,1,1),_310_Table3_ColumnLookup,0),FALSE)
+N("310"),
  IF(AND(VALUE(LEFT($A696,3))=311,LEN($I696)=4),VLOOKUP($I696,_311_Table3,MATCH($B696,_311_Table3_ColumnLookup,0),FALSE),
  IF(AND(VALUE(LEFT($A696,3))=311,OR($B696="I2",$B696="J2",$B696="K2",$B696="L2")),VLOOKUP('311'!$G$58,_311_Table3,MATCH(MID($B696,1,1),_311_Table3_ColumnLookup,0),FALSE),
  IF(AND(VALUE(LEFT($A696,3))=311,RIGHT($B696,5)="Total"),VLOOKUP('311'!$G$59,_311_Table3,MATCH(MID($B696,1,1),_311_Table3_ColumnLookup,0),FALSE),
  IF(VALUE(LEFT($A696,3))=311,VLOOKUP(VALUE(MID($B696,2,1)),_311_Table3,MATCH(MID($B696,1,1),_311_Table3_ColumnLookup,0),FALSE)
+N("311"),
  IF(AND(VALUE(LEFT($A696,3))=312,LEFT($G696,10)="Unincepted",$B696="G "),VLOOKUP(" ULO",_312_Table3,MATCH('312'!$N$16,_312_Table3_ColumnLookup,0),FALSE),
  IF(AND(VALUE(LEFT($A696,3))=312,LEFT($G696,10)="Unincepted",$B696="O "),VLOOKUP(" ULO",_312_Table3,MATCH('312'!$V$16,_312_Table3_ColumnLookup,0),FALSE),
  IF(AND(VALUE(LEFT($A696,3))=312,LEFT($G696,10)="Unincepted",$B696="Q "),VLOOKUP(" ULO",_312_Table3,MATCH('312'!$X$16,_312_Table3_ColumnLookup,0),FALSE),
  IF(AND(VALUE(LEFT($A696,3))=312,LEFT($G696,10)="Unincepted"),VLOOKUP(" ULO",_312_Table3,MATCH(LEFT($B696,1),_312_Table3_ColumnLookup,0),FALSE),
  IF(AND(VALUE(LEFT($A696,3))=312,LEFT($G696,5)="Total",$B696="G "),VLOOKUP('312'!$F$80,_312_Table3,MATCH('312'!$N$16,_312_Table3_ColumnLookup,0),FALSE),
  IF(AND(VALUE(LEFT($A696,3))=312,LEFT($G696,5)="Total",$B696="O "),VLOOKUP('312'!$F$80,_312_Table3,MATCH('312'!$V$16,_312_Table3_ColumnLookup,0),FALSE),
  IF(AND(VALUE(LEFT($A696,3))=312,LEFT($G696,5)="Total",$B696="Q "),VLOOKUP('312'!$F$80,_312_Table3,MATCH('312'!$X$16,_312_Table3_ColumnLookup,0),FALSE),
  IF(AND(VALUE(LEFT($A696,3))=312,LEFT($G696,5)="Total"),VLOOKUP('312'!$F$80,_312_Table3,MATCH(LEFT($B696,1),_312_Table3_ColumnLookup,0),FALSE),
  IF(AND(VALUE(LEFT($A696,3))=312,LEN($I696)=4,$B696="G"),VLOOKUP($I696,_312_Table3,MATCH('312'!$N$16,_312_Table3_ColumnLookup,0),FALSE),
  IF(AND(VALUE(LEFT($A696,3))=312,LEN($I696)=4,$B696="O"),VLOOKUP($I696,_312_Table3,MATCH('312'!$V$16,_312_Table3_ColumnLookup,0),FALSE),
  IF(AND(VALUE(LEFT($A696,3))=312,LEN($I696)=4,$B696="Q"),VLOOKUP($I696,_312_Table3,MATCH('312'!$X$16,_312_Table3_ColumnLookup,0),FALSE),
  IF(AND(VALUE(LEFT($A696,3))=312,LEN($I696)=4),VLOOKUP($I696,_312_Table3,MATCH(LEFT($B696,1),_312_Table3_ColumnLookup,0),FALSE)
+N("312"),
  IF(VALUE(LEFT($A696,3))=313,VLOOKUP(VALUE(MID($B696,2,1)),_313_Table3,MATCH(MID($B696,1,1),_313_Table3_ColumnLookup,0),FALSE)
+N("313"),
  IF(AND(VALUE(LEFT($A696,3))=314,LEN($B696)=3),VLOOKUP(VALUE(MID($B696,2,2)),_314_Table3,MATCH(MID($B696,1,1),_314_Table3_ColumnLookup,0),FALSE),
  IF(VALUE(LEFT($A696,3))=314,VLOOKUP(VALUE(MID($B696,2,1)),_314_Table3,MATCH(MID($B696,1,1),_314_Table3_ColumnLookup,0),FALSE)
+N("314"),
""))))))))))))))))))))))))</f>
        <v>#NAME?</v>
      </c>
      <c r="G696" t="s">
        <v>1204</v>
      </c>
      <c r="H696" s="321">
        <f>IFERROR(
IF(ISERROR($D696)=FALSE,$D696,IF(ISERROR($E696)=FALSE,$E696,IF(ISERROR($F696)=FALSE,$F696
+N("012 checkboxes"),
IF(
IF(OR(LEFT($A696,9)="Syndicate",LEFT($A696,12)="NewSyndicate"),VLOOKUP($A696,'012'!$J:$ZW,MATCH("Link to button",'012'!$J$1:$ZW$1,0),0)
+N("309 checkbox"),
IF($C696="309 LCR Summary0",VLOOKUP("Notes990",'309'!$P:$ZZ,MATCH("Link to button",'309'!$P$1:$ZZ$1,0),0)
+N("313 checkboxes"),
IF($C696="313 Financial Information0LcmVsScr",IF($C696="309 LCR Summary0",VLOOKUP("LcmVsScr",'309'!$N:$ZZ,MATCH("Link to button",'309'!$N$1:$ZZ$1,0),0),
IF($C696="313 Financial Information0LcrDocAttached",IF($C696="309 LCR Summary0",VLOOKUP("LcrDocAttached",'309'!$N:$ZZ,MATCH("Link to button",'309'!$N$1:$ZZ$1,0),
0)))))))=1,TRUE,FALSE)
))),"")</f>
        <v>0</v>
      </c>
    </row>
    <row r="697" spans="1:8" customFormat="1">
      <c r="A697" s="237" t="str">
        <f>VLOOKUP($G697,CSVLookups!$B:$R,MATCH(A$1,CSVLookups!$B$1:$R$1,0),FALSE)</f>
        <v>312 Projected Solvency II Technical Provisions at Time Zero</v>
      </c>
      <c r="B697" s="237" t="str">
        <f>VLOOKUP($G697,CSVLookups!$B:$R,MATCH(B$1,CSVLookups!$B$1:$R$1,0),FALSE)</f>
        <v xml:space="preserve">N </v>
      </c>
      <c r="C697" s="238" t="str">
        <f t="shared" si="11"/>
        <v>312 Projected Solvency II Technical Provisions at Time ZeroN Unincepted</v>
      </c>
      <c r="D697" s="238">
        <f>IF(AND(VALUE(LEFT($A697,3))=309,LEN($B697)=3),VLOOKUP(VALUE(MID($B697,2,2)),_309_Table1,MATCH(MID($B697,1,1),_309_Table1_ColumnLookup,0),FALSE),
  IF($C697="309 LCR SummaryA",OneYearSCR,IF($C697="309 LCR SummaryB",UltimateSCR,IF(VALUE(LEFT($A697,3))=309,VLOOKUP(VALUE(MID($B697,2,1)),_309_Table1,MATCH(MID($B697,1,1),_309_Table1_ColumnLookup,0),FALSE)
+N("309"),
  IF(VALUE(LEFT($A697,3))=310,VLOOKUP(VALUE(MID($B697,2,1)),_310_Table1,MATCH(MID($B697,1,1),_310_Table1_ColumnLookup,0),FALSE)
+N("310"),
  IF(AND(VALUE(LEFT($A697,3))=311,LEN($I697)=4),VLOOKUP($I697,_311_Table1,MATCH($B697,_311_Table1_ColumnLookup,0),FALSE),
  IF(AND(VALUE(LEFT($A697,3))=311,OR($B697="I2",$B697="J2",$B697="K2",$B697="L2")),VLOOKUP('311'!$G$58,_311_Table1,MATCH(MID($B697,1,1),_311_Table1_ColumnLookup,0),FALSE),
  IF(AND(VALUE(LEFT($A697,3))=311,RIGHT($B697,5)="Total"),VLOOKUP('311'!$G$59,_311_Table1,MATCH(MID($B697,1,1),_311_Table1_ColumnLookup,0),FALSE),
  IF(VALUE(LEFT($A697,3))=311,VLOOKUP(VALUE(MID($B697,2,1)),_311_Table1,MATCH(MID($B697,1,1),_311_Table1_ColumnLookup,0),FALSE)
+N("311"),
  IF(AND(VALUE(LEFT($A697,3))=312,LEFT($G697,10)="Unincepted",$B697="G "),VLOOKUP(" ULO",_312_Table1,MATCH('312'!$N$16,_312_Table1_ColumnLookup,0),FALSE),
  IF(AND(VALUE(LEFT($A697,3))=312,LEFT($G697,10)="Unincepted",$B697="O "),VLOOKUP(" ULO",_312_Table1,MATCH('312'!$V$16,_312_Table1_ColumnLookup,0),FALSE),
  IF(AND(VALUE(LEFT($A697,3))=312,LEFT($G697,10)="Unincepted",$B697="Q "),VLOOKUP(" ULO",_312_Table1,MATCH('312'!$X$16,_312_Table1_ColumnLookup,0),FALSE),
  IF(AND(VALUE(LEFT($A697,3))=312,LEFT($G697,10)="Unincepted"),VLOOKUP(" ULO",_312_Table1,MATCH(LEFT($B697,1),_312_Table1_ColumnLookup,0),FALSE),
  IF(AND(VALUE(LEFT($A697,3))=312,LEFT($G697,5)="Total",$B697="G "),VLOOKUP('312'!$F$80,_312_Table1,MATCH('312'!$N$16,_312_Table1_ColumnLookup,0),FALSE),
  IF(AND(VALUE(LEFT($A697,3))=312,LEFT($G697,5)="Total",$B697="O "),VLOOKUP('312'!$F$80,_312_Table1,MATCH('312'!$V$16,_312_Table1_ColumnLookup,0),FALSE),
  IF(AND(VALUE(LEFT($A697,3))=312,LEFT($G697,5)="Total",$B697="Q "),VLOOKUP('312'!$F$80,_312_Table1,MATCH('312'!$X$16,_312_Table1_ColumnLookup,0),FALSE),
  IF(AND(VALUE(LEFT($A697,3))=312,LEFT($G697,5)="Total"),VLOOKUP('312'!$F$80,_312_Table1,MATCH(LEFT($B697,1),_312_Table1_ColumnLookup,0),FALSE),
  IF(AND(VALUE(LEFT($A697,3))=312,LEN($I697)=4,$B697="G"),VLOOKUP($I697,_312_Table1,MATCH('312'!$N$16,_312_Table1_ColumnLookup,0),FALSE),
  IF(AND(VALUE(LEFT($A697,3))=312,LEN($I697)=4,$B697="O"),VLOOKUP($I697,_312_Table1,MATCH('312'!$V$16,_312_Table1_ColumnLookup,0),FALSE),
  IF(AND(VALUE(LEFT($A697,3))=312,LEN($I697)=4,$B697="Q"),VLOOKUP($I697,_312_Table1,MATCH('312'!$X$16,_312_Table1_ColumnLookup,0),FALSE),
  IF(AND(VALUE(LEFT($A697,3))=312,LEN($I697)=4),VLOOKUP($I697,_312_Table1,MATCH(LEFT($B697,1),_312_Table1_ColumnLookup,0),FALSE)
+N("312"),
  IF(VALUE(LEFT($A697,3))=313,VLOOKUP(VALUE(MID($B697,2,1)),_313_Table1,MATCH(MID($B697,1,1),_313_Table1_ColumnLookup,0),FALSE)
+N("313"),
  IF(AND(VALUE(LEFT($A697,3))=314,LEN($B697)=3),VLOOKUP(VALUE(MID($B697,2,2)),_314_Table1,MATCH(MID($B697,1,1),_314_Table1_ColumnLookup,0),FALSE),
  IF(VALUE(LEFT($A697,3))=314,VLOOKUP(VALUE(MID($B697,2,1)),_314_Table1,MATCH(MID($B697,1,1),_314_Table1_ColumnLookup,0),FALSE)
+N("314"),
""))))))))))))))))))))))))</f>
        <v>0</v>
      </c>
      <c r="E697" s="238" t="e">
        <f>IF(AND(VALUE(LEFT($A697,3))=309,LEN($B697)=3),VLOOKUP(VALUE(MID($B697,2,2)),_309_Table2,MATCH(MID($B697,1,1),_309_Table2_ColumnLookup,0),FALSE),
  IF($C697="309 LCR SummaryA",OneYearSCR,IF($C697="309 LCR SummaryB",UltimateSCR,IF(VALUE(LEFT($A697,3))=309,VLOOKUP(VALUE(MID($B697,2,1)),_309_Table2,MATCH(MID($B697,1,1),_309_Table2_ColumnLookup,0),FALSE)
+N("309"),
  IF(VALUE(LEFT($A697,3))=310,VLOOKUP(VALUE(MID($B697,2,1)),_310_Table2,MATCH(MID($B697,1,1),_310_Table2_ColumnLookup,0),FALSE)
+N("310"),
  IF(AND(VALUE(LEFT($A697,3))=311,LEN($I697)=4),VLOOKUP($I697,_311_Table2,MATCH($B697,_311_Table2_ColumnLookup,0),FALSE),
  IF(AND(VALUE(LEFT($A697,3))=311,OR($B697="I2",$B697="J2",$B697="K2",$B697="L2")),VLOOKUP('311'!$G$58,_311_Table2,MATCH(MID($B697,1,1),_311_Table2_ColumnLookup,0),FALSE),
  IF(AND(VALUE(LEFT($A697,3))=311,RIGHT($B697,5)="Total"),VLOOKUP('311'!$G$59,_311_Table2,MATCH(MID($B697,1,1),_311_Table2_ColumnLookup,0),FALSE),
  IF(VALUE(LEFT($A697,3))=311,VLOOKUP(VALUE(MID($B697,2,1)),_311_Table2,MATCH(MID($B697,1,1),_311_Table2_ColumnLookup,0),FALSE)
+N("311"),
  IF(AND(VALUE(LEFT($A697,3))=312,LEFT($G697,10)="Unincepted",$B697="G "),VLOOKUP(" ULO",_312_Table2,MATCH('312'!$N$16,_312_Table2_ColumnLookup,0),FALSE),
  IF(AND(VALUE(LEFT($A697,3))=312,LEFT($G697,10)="Unincepted",$B697="O "),VLOOKUP(" ULO",_312_Table2,MATCH('312'!$V$16,_312_Table2_ColumnLookup,0),FALSE),
  IF(AND(VALUE(LEFT($A697,3))=312,LEFT($G697,10)="Unincepted",$B697="Q "),VLOOKUP(" ULO",_312_Table2,MATCH('312'!$X$16,_312_Table2_ColumnLookup,0),FALSE),
  IF(AND(VALUE(LEFT($A697,3))=312,LEFT($G697,10)="Unincepted"),VLOOKUP(" ULO",_312_Table2,MATCH(LEFT($B697,1),_312_Table2_ColumnLookup,0),FALSE),
  IF(AND(VALUE(LEFT($A697,3))=312,LEFT($G697,5)="Total",$B697="G "),VLOOKUP('312'!$F$80,_312_Table2,MATCH('312'!$N$16,_312_Table2_ColumnLookup,0),FALSE),
  IF(AND(VALUE(LEFT($A697,3))=312,LEFT($G697,5)="Total",$B697="O "),VLOOKUP('312'!$F$80,_312_Table2,MATCH('312'!$V$16,_312_Table2_ColumnLookup,0),FALSE),
  IF(AND(VALUE(LEFT($A697,3))=312,LEFT($G697,5)="Total",$B697="Q "),VLOOKUP('312'!$F$80,_312_Table2,MATCH('312'!$X$16,_312_Table2_ColumnLookup,0),FALSE),
  IF(AND(VALUE(LEFT($A697,3))=312,LEFT($G697,5)="Total"),VLOOKUP('312'!$F$80,_312_Table2,MATCH(LEFT($B697,1),_312_Table2_ColumnLookup,0),FALSE),
  IF(AND(VALUE(LEFT($A697,3))=312,LEN($I697)=4,$B697="G"),VLOOKUP($I697,_312_Table2,MATCH('312'!$N$16,_312_Table2_ColumnLookup,0),FALSE),
  IF(AND(VALUE(LEFT($A697,3))=312,LEN($I697)=4,$B697="O"),VLOOKUP($I697,_312_Table2,MATCH('312'!$V$16,_312_Table2_ColumnLookup,0),FALSE),
  IF(AND(VALUE(LEFT($A697,3))=312,LEN($I697)=4,$B697="Q"),VLOOKUP($I697,_312_Table2,MATCH('312'!$X$16,_312_Table2_ColumnLookup,0),FALSE),
  IF(AND(VALUE(LEFT($A697,3))=312,LEN($I697)=4),VLOOKUP($I697,_312_Table2,MATCH(LEFT($B697,1),_312_Table2_ColumnLookup,0),FALSE)
+N("312"),
  IF(VALUE(LEFT($A697,3))=313,VLOOKUP(VALUE(MID($B697,2,1)),_313_Table2,MATCH(MID($B697,1,1),_313_Table2_ColumnLookup,0),FALSE)
+N("313"),
  IF(AND(VALUE(LEFT($A697,3))=314,LEN($B697)=3),VLOOKUP(VALUE(MID($B697,2,2)),_314_Table2,MATCH(MID($B697,1,1),_314_Table2_ColumnLookup,0),FALSE),
  IF(VALUE(LEFT($A697,3))=314,VLOOKUP(VALUE(MID($B697,2,1)),_314_Table2,MATCH(MID($B697,1,1),_314_Table2_ColumnLookup,0),FALSE)
+N("314"),
""))))))))))))))))))))))))</f>
        <v>#NAME?</v>
      </c>
      <c r="F697" s="238" t="e">
        <f>IF(AND(VALUE(LEFT($A697,3))=309,LEN($B697)=3),VLOOKUP(VALUE(MID($B697,2,2)),_309_Table3,MATCH(MID($B697,1,1),_309_Table3_ColumnLookup,0),FALSE),
  IF($C697="309 LCR SummaryA",OneYearSCR,IF($C697="309 LCR SummaryB",UltimateSCR,IF(VALUE(LEFT($A697,3))=309,VLOOKUP(VALUE(MID($B697,2,1)),_309_Table3,MATCH(MID($B697,1,1),_309_Table3_ColumnLookup,0),FALSE)
+N("309"),
  IF(VALUE(LEFT($A697,3))=310,VLOOKUP(VALUE(MID($B697,2,1)),_310_Table3,MATCH(MID($B697,1,1),_310_Table3_ColumnLookup,0),FALSE)
+N("310"),
  IF(AND(VALUE(LEFT($A697,3))=311,LEN($I697)=4),VLOOKUP($I697,_311_Table3,MATCH($B697,_311_Table3_ColumnLookup,0),FALSE),
  IF(AND(VALUE(LEFT($A697,3))=311,OR($B697="I2",$B697="J2",$B697="K2",$B697="L2")),VLOOKUP('311'!$G$58,_311_Table3,MATCH(MID($B697,1,1),_311_Table3_ColumnLookup,0),FALSE),
  IF(AND(VALUE(LEFT($A697,3))=311,RIGHT($B697,5)="Total"),VLOOKUP('311'!$G$59,_311_Table3,MATCH(MID($B697,1,1),_311_Table3_ColumnLookup,0),FALSE),
  IF(VALUE(LEFT($A697,3))=311,VLOOKUP(VALUE(MID($B697,2,1)),_311_Table3,MATCH(MID($B697,1,1),_311_Table3_ColumnLookup,0),FALSE)
+N("311"),
  IF(AND(VALUE(LEFT($A697,3))=312,LEFT($G697,10)="Unincepted",$B697="G "),VLOOKUP(" ULO",_312_Table3,MATCH('312'!$N$16,_312_Table3_ColumnLookup,0),FALSE),
  IF(AND(VALUE(LEFT($A697,3))=312,LEFT($G697,10)="Unincepted",$B697="O "),VLOOKUP(" ULO",_312_Table3,MATCH('312'!$V$16,_312_Table3_ColumnLookup,0),FALSE),
  IF(AND(VALUE(LEFT($A697,3))=312,LEFT($G697,10)="Unincepted",$B697="Q "),VLOOKUP(" ULO",_312_Table3,MATCH('312'!$X$16,_312_Table3_ColumnLookup,0),FALSE),
  IF(AND(VALUE(LEFT($A697,3))=312,LEFT($G697,10)="Unincepted"),VLOOKUP(" ULO",_312_Table3,MATCH(LEFT($B697,1),_312_Table3_ColumnLookup,0),FALSE),
  IF(AND(VALUE(LEFT($A697,3))=312,LEFT($G697,5)="Total",$B697="G "),VLOOKUP('312'!$F$80,_312_Table3,MATCH('312'!$N$16,_312_Table3_ColumnLookup,0),FALSE),
  IF(AND(VALUE(LEFT($A697,3))=312,LEFT($G697,5)="Total",$B697="O "),VLOOKUP('312'!$F$80,_312_Table3,MATCH('312'!$V$16,_312_Table3_ColumnLookup,0),FALSE),
  IF(AND(VALUE(LEFT($A697,3))=312,LEFT($G697,5)="Total",$B697="Q "),VLOOKUP('312'!$F$80,_312_Table3,MATCH('312'!$X$16,_312_Table3_ColumnLookup,0),FALSE),
  IF(AND(VALUE(LEFT($A697,3))=312,LEFT($G697,5)="Total"),VLOOKUP('312'!$F$80,_312_Table3,MATCH(LEFT($B697,1),_312_Table3_ColumnLookup,0),FALSE),
  IF(AND(VALUE(LEFT($A697,3))=312,LEN($I697)=4,$B697="G"),VLOOKUP($I697,_312_Table3,MATCH('312'!$N$16,_312_Table3_ColumnLookup,0),FALSE),
  IF(AND(VALUE(LEFT($A697,3))=312,LEN($I697)=4,$B697="O"),VLOOKUP($I697,_312_Table3,MATCH('312'!$V$16,_312_Table3_ColumnLookup,0),FALSE),
  IF(AND(VALUE(LEFT($A697,3))=312,LEN($I697)=4,$B697="Q"),VLOOKUP($I697,_312_Table3,MATCH('312'!$X$16,_312_Table3_ColumnLookup,0),FALSE),
  IF(AND(VALUE(LEFT($A697,3))=312,LEN($I697)=4),VLOOKUP($I697,_312_Table3,MATCH(LEFT($B697,1),_312_Table3_ColumnLookup,0),FALSE)
+N("312"),
  IF(VALUE(LEFT($A697,3))=313,VLOOKUP(VALUE(MID($B697,2,1)),_313_Table3,MATCH(MID($B697,1,1),_313_Table3_ColumnLookup,0),FALSE)
+N("313"),
  IF(AND(VALUE(LEFT($A697,3))=314,LEN($B697)=3),VLOOKUP(VALUE(MID($B697,2,2)),_314_Table3,MATCH(MID($B697,1,1),_314_Table3_ColumnLookup,0),FALSE),
  IF(VALUE(LEFT($A697,3))=314,VLOOKUP(VALUE(MID($B697,2,1)),_314_Table3,MATCH(MID($B697,1,1),_314_Table3_ColumnLookup,0),FALSE)
+N("314"),
""))))))))))))))))))))))))</f>
        <v>#NAME?</v>
      </c>
      <c r="G697" t="s">
        <v>1207</v>
      </c>
      <c r="H697" s="321">
        <f>IFERROR(
IF(ISERROR($D697)=FALSE,$D697,IF(ISERROR($E697)=FALSE,$E697,IF(ISERROR($F697)=FALSE,$F697
+N("012 checkboxes"),
IF(
IF(OR(LEFT($A697,9)="Syndicate",LEFT($A697,12)="NewSyndicate"),VLOOKUP($A697,'012'!$J:$ZW,MATCH("Link to button",'012'!$J$1:$ZW$1,0),0)
+N("309 checkbox"),
IF($C697="309 LCR Summary0",VLOOKUP("Notes990",'309'!$P:$ZZ,MATCH("Link to button",'309'!$P$1:$ZZ$1,0),0)
+N("313 checkboxes"),
IF($C697="313 Financial Information0LcmVsScr",IF($C697="309 LCR Summary0",VLOOKUP("LcmVsScr",'309'!$N:$ZZ,MATCH("Link to button",'309'!$N$1:$ZZ$1,0),0),
IF($C697="313 Financial Information0LcrDocAttached",IF($C697="309 LCR Summary0",VLOOKUP("LcrDocAttached",'309'!$N:$ZZ,MATCH("Link to button",'309'!$N$1:$ZZ$1,0),
0)))))))=1,TRUE,FALSE)
))),"")</f>
        <v>0</v>
      </c>
    </row>
    <row r="698" spans="1:8" customFormat="1">
      <c r="A698" s="237" t="str">
        <f>VLOOKUP($G698,CSVLookups!$B:$R,MATCH(A$1,CSVLookups!$B$1:$R$1,0),FALSE)</f>
        <v>312 Projected Solvency II Technical Provisions at Time Zero</v>
      </c>
      <c r="B698" s="237" t="str">
        <f>VLOOKUP($G698,CSVLookups!$B:$R,MATCH(B$1,CSVLookups!$B$1:$R$1,0),FALSE)</f>
        <v xml:space="preserve">O </v>
      </c>
      <c r="C698" s="238" t="str">
        <f t="shared" si="11"/>
        <v>312 Projected Solvency II Technical Provisions at Time ZeroO Unincepted</v>
      </c>
      <c r="D698" s="238">
        <f>IF(AND(VALUE(LEFT($A698,3))=309,LEN($B698)=3),VLOOKUP(VALUE(MID($B698,2,2)),_309_Table1,MATCH(MID($B698,1,1),_309_Table1_ColumnLookup,0),FALSE),
  IF($C698="309 LCR SummaryA",OneYearSCR,IF($C698="309 LCR SummaryB",UltimateSCR,IF(VALUE(LEFT($A698,3))=309,VLOOKUP(VALUE(MID($B698,2,1)),_309_Table1,MATCH(MID($B698,1,1),_309_Table1_ColumnLookup,0),FALSE)
+N("309"),
  IF(VALUE(LEFT($A698,3))=310,VLOOKUP(VALUE(MID($B698,2,1)),_310_Table1,MATCH(MID($B698,1,1),_310_Table1_ColumnLookup,0),FALSE)
+N("310"),
  IF(AND(VALUE(LEFT($A698,3))=311,LEN($I698)=4),VLOOKUP($I698,_311_Table1,MATCH($B698,_311_Table1_ColumnLookup,0),FALSE),
  IF(AND(VALUE(LEFT($A698,3))=311,OR($B698="I2",$B698="J2",$B698="K2",$B698="L2")),VLOOKUP('311'!$G$58,_311_Table1,MATCH(MID($B698,1,1),_311_Table1_ColumnLookup,0),FALSE),
  IF(AND(VALUE(LEFT($A698,3))=311,RIGHT($B698,5)="Total"),VLOOKUP('311'!$G$59,_311_Table1,MATCH(MID($B698,1,1),_311_Table1_ColumnLookup,0),FALSE),
  IF(VALUE(LEFT($A698,3))=311,VLOOKUP(VALUE(MID($B698,2,1)),_311_Table1,MATCH(MID($B698,1,1),_311_Table1_ColumnLookup,0),FALSE)
+N("311"),
  IF(AND(VALUE(LEFT($A698,3))=312,LEFT($G698,10)="Unincepted",$B698="G "),VLOOKUP(" ULO",_312_Table1,MATCH('312'!$N$16,_312_Table1_ColumnLookup,0),FALSE),
  IF(AND(VALUE(LEFT($A698,3))=312,LEFT($G698,10)="Unincepted",$B698="O "),VLOOKUP(" ULO",_312_Table1,MATCH('312'!$V$16,_312_Table1_ColumnLookup,0),FALSE),
  IF(AND(VALUE(LEFT($A698,3))=312,LEFT($G698,10)="Unincepted",$B698="Q "),VLOOKUP(" ULO",_312_Table1,MATCH('312'!$X$16,_312_Table1_ColumnLookup,0),FALSE),
  IF(AND(VALUE(LEFT($A698,3))=312,LEFT($G698,10)="Unincepted"),VLOOKUP(" ULO",_312_Table1,MATCH(LEFT($B698,1),_312_Table1_ColumnLookup,0),FALSE),
  IF(AND(VALUE(LEFT($A698,3))=312,LEFT($G698,5)="Total",$B698="G "),VLOOKUP('312'!$F$80,_312_Table1,MATCH('312'!$N$16,_312_Table1_ColumnLookup,0),FALSE),
  IF(AND(VALUE(LEFT($A698,3))=312,LEFT($G698,5)="Total",$B698="O "),VLOOKUP('312'!$F$80,_312_Table1,MATCH('312'!$V$16,_312_Table1_ColumnLookup,0),FALSE),
  IF(AND(VALUE(LEFT($A698,3))=312,LEFT($G698,5)="Total",$B698="Q "),VLOOKUP('312'!$F$80,_312_Table1,MATCH('312'!$X$16,_312_Table1_ColumnLookup,0),FALSE),
  IF(AND(VALUE(LEFT($A698,3))=312,LEFT($G698,5)="Total"),VLOOKUP('312'!$F$80,_312_Table1,MATCH(LEFT($B698,1),_312_Table1_ColumnLookup,0),FALSE),
  IF(AND(VALUE(LEFT($A698,3))=312,LEN($I698)=4,$B698="G"),VLOOKUP($I698,_312_Table1,MATCH('312'!$N$16,_312_Table1_ColumnLookup,0),FALSE),
  IF(AND(VALUE(LEFT($A698,3))=312,LEN($I698)=4,$B698="O"),VLOOKUP($I698,_312_Table1,MATCH('312'!$V$16,_312_Table1_ColumnLookup,0),FALSE),
  IF(AND(VALUE(LEFT($A698,3))=312,LEN($I698)=4,$B698="Q"),VLOOKUP($I698,_312_Table1,MATCH('312'!$X$16,_312_Table1_ColumnLookup,0),FALSE),
  IF(AND(VALUE(LEFT($A698,3))=312,LEN($I698)=4),VLOOKUP($I698,_312_Table1,MATCH(LEFT($B698,1),_312_Table1_ColumnLookup,0),FALSE)
+N("312"),
  IF(VALUE(LEFT($A698,3))=313,VLOOKUP(VALUE(MID($B698,2,1)),_313_Table1,MATCH(MID($B698,1,1),_313_Table1_ColumnLookup,0),FALSE)
+N("313"),
  IF(AND(VALUE(LEFT($A698,3))=314,LEN($B698)=3),VLOOKUP(VALUE(MID($B698,2,2)),_314_Table1,MATCH(MID($B698,1,1),_314_Table1_ColumnLookup,0),FALSE),
  IF(VALUE(LEFT($A698,3))=314,VLOOKUP(VALUE(MID($B698,2,1)),_314_Table1,MATCH(MID($B698,1,1),_314_Table1_ColumnLookup,0),FALSE)
+N("314"),
""))))))))))))))))))))))))</f>
        <v>0</v>
      </c>
      <c r="E698" s="238" t="e">
        <f>IF(AND(VALUE(LEFT($A698,3))=309,LEN($B698)=3),VLOOKUP(VALUE(MID($B698,2,2)),_309_Table2,MATCH(MID($B698,1,1),_309_Table2_ColumnLookup,0),FALSE),
  IF($C698="309 LCR SummaryA",OneYearSCR,IF($C698="309 LCR SummaryB",UltimateSCR,IF(VALUE(LEFT($A698,3))=309,VLOOKUP(VALUE(MID($B698,2,1)),_309_Table2,MATCH(MID($B698,1,1),_309_Table2_ColumnLookup,0),FALSE)
+N("309"),
  IF(VALUE(LEFT($A698,3))=310,VLOOKUP(VALUE(MID($B698,2,1)),_310_Table2,MATCH(MID($B698,1,1),_310_Table2_ColumnLookup,0),FALSE)
+N("310"),
  IF(AND(VALUE(LEFT($A698,3))=311,LEN($I698)=4),VLOOKUP($I698,_311_Table2,MATCH($B698,_311_Table2_ColumnLookup,0),FALSE),
  IF(AND(VALUE(LEFT($A698,3))=311,OR($B698="I2",$B698="J2",$B698="K2",$B698="L2")),VLOOKUP('311'!$G$58,_311_Table2,MATCH(MID($B698,1,1),_311_Table2_ColumnLookup,0),FALSE),
  IF(AND(VALUE(LEFT($A698,3))=311,RIGHT($B698,5)="Total"),VLOOKUP('311'!$G$59,_311_Table2,MATCH(MID($B698,1,1),_311_Table2_ColumnLookup,0),FALSE),
  IF(VALUE(LEFT($A698,3))=311,VLOOKUP(VALUE(MID($B698,2,1)),_311_Table2,MATCH(MID($B698,1,1),_311_Table2_ColumnLookup,0),FALSE)
+N("311"),
  IF(AND(VALUE(LEFT($A698,3))=312,LEFT($G698,10)="Unincepted",$B698="G "),VLOOKUP(" ULO",_312_Table2,MATCH('312'!$N$16,_312_Table2_ColumnLookup,0),FALSE),
  IF(AND(VALUE(LEFT($A698,3))=312,LEFT($G698,10)="Unincepted",$B698="O "),VLOOKUP(" ULO",_312_Table2,MATCH('312'!$V$16,_312_Table2_ColumnLookup,0),FALSE),
  IF(AND(VALUE(LEFT($A698,3))=312,LEFT($G698,10)="Unincepted",$B698="Q "),VLOOKUP(" ULO",_312_Table2,MATCH('312'!$X$16,_312_Table2_ColumnLookup,0),FALSE),
  IF(AND(VALUE(LEFT($A698,3))=312,LEFT($G698,10)="Unincepted"),VLOOKUP(" ULO",_312_Table2,MATCH(LEFT($B698,1),_312_Table2_ColumnLookup,0),FALSE),
  IF(AND(VALUE(LEFT($A698,3))=312,LEFT($G698,5)="Total",$B698="G "),VLOOKUP('312'!$F$80,_312_Table2,MATCH('312'!$N$16,_312_Table2_ColumnLookup,0),FALSE),
  IF(AND(VALUE(LEFT($A698,3))=312,LEFT($G698,5)="Total",$B698="O "),VLOOKUP('312'!$F$80,_312_Table2,MATCH('312'!$V$16,_312_Table2_ColumnLookup,0),FALSE),
  IF(AND(VALUE(LEFT($A698,3))=312,LEFT($G698,5)="Total",$B698="Q "),VLOOKUP('312'!$F$80,_312_Table2,MATCH('312'!$X$16,_312_Table2_ColumnLookup,0),FALSE),
  IF(AND(VALUE(LEFT($A698,3))=312,LEFT($G698,5)="Total"),VLOOKUP('312'!$F$80,_312_Table2,MATCH(LEFT($B698,1),_312_Table2_ColumnLookup,0),FALSE),
  IF(AND(VALUE(LEFT($A698,3))=312,LEN($I698)=4,$B698="G"),VLOOKUP($I698,_312_Table2,MATCH('312'!$N$16,_312_Table2_ColumnLookup,0),FALSE),
  IF(AND(VALUE(LEFT($A698,3))=312,LEN($I698)=4,$B698="O"),VLOOKUP($I698,_312_Table2,MATCH('312'!$V$16,_312_Table2_ColumnLookup,0),FALSE),
  IF(AND(VALUE(LEFT($A698,3))=312,LEN($I698)=4,$B698="Q"),VLOOKUP($I698,_312_Table2,MATCH('312'!$X$16,_312_Table2_ColumnLookup,0),FALSE),
  IF(AND(VALUE(LEFT($A698,3))=312,LEN($I698)=4),VLOOKUP($I698,_312_Table2,MATCH(LEFT($B698,1),_312_Table2_ColumnLookup,0),FALSE)
+N("312"),
  IF(VALUE(LEFT($A698,3))=313,VLOOKUP(VALUE(MID($B698,2,1)),_313_Table2,MATCH(MID($B698,1,1),_313_Table2_ColumnLookup,0),FALSE)
+N("313"),
  IF(AND(VALUE(LEFT($A698,3))=314,LEN($B698)=3),VLOOKUP(VALUE(MID($B698,2,2)),_314_Table2,MATCH(MID($B698,1,1),_314_Table2_ColumnLookup,0),FALSE),
  IF(VALUE(LEFT($A698,3))=314,VLOOKUP(VALUE(MID($B698,2,1)),_314_Table2,MATCH(MID($B698,1,1),_314_Table2_ColumnLookup,0),FALSE)
+N("314"),
""))))))))))))))))))))))))</f>
        <v>#NAME?</v>
      </c>
      <c r="F698" s="238" t="e">
        <f>IF(AND(VALUE(LEFT($A698,3))=309,LEN($B698)=3),VLOOKUP(VALUE(MID($B698,2,2)),_309_Table3,MATCH(MID($B698,1,1),_309_Table3_ColumnLookup,0),FALSE),
  IF($C698="309 LCR SummaryA",OneYearSCR,IF($C698="309 LCR SummaryB",UltimateSCR,IF(VALUE(LEFT($A698,3))=309,VLOOKUP(VALUE(MID($B698,2,1)),_309_Table3,MATCH(MID($B698,1,1),_309_Table3_ColumnLookup,0),FALSE)
+N("309"),
  IF(VALUE(LEFT($A698,3))=310,VLOOKUP(VALUE(MID($B698,2,1)),_310_Table3,MATCH(MID($B698,1,1),_310_Table3_ColumnLookup,0),FALSE)
+N("310"),
  IF(AND(VALUE(LEFT($A698,3))=311,LEN($I698)=4),VLOOKUP($I698,_311_Table3,MATCH($B698,_311_Table3_ColumnLookup,0),FALSE),
  IF(AND(VALUE(LEFT($A698,3))=311,OR($B698="I2",$B698="J2",$B698="K2",$B698="L2")),VLOOKUP('311'!$G$58,_311_Table3,MATCH(MID($B698,1,1),_311_Table3_ColumnLookup,0),FALSE),
  IF(AND(VALUE(LEFT($A698,3))=311,RIGHT($B698,5)="Total"),VLOOKUP('311'!$G$59,_311_Table3,MATCH(MID($B698,1,1),_311_Table3_ColumnLookup,0),FALSE),
  IF(VALUE(LEFT($A698,3))=311,VLOOKUP(VALUE(MID($B698,2,1)),_311_Table3,MATCH(MID($B698,1,1),_311_Table3_ColumnLookup,0),FALSE)
+N("311"),
  IF(AND(VALUE(LEFT($A698,3))=312,LEFT($G698,10)="Unincepted",$B698="G "),VLOOKUP(" ULO",_312_Table3,MATCH('312'!$N$16,_312_Table3_ColumnLookup,0),FALSE),
  IF(AND(VALUE(LEFT($A698,3))=312,LEFT($G698,10)="Unincepted",$B698="O "),VLOOKUP(" ULO",_312_Table3,MATCH('312'!$V$16,_312_Table3_ColumnLookup,0),FALSE),
  IF(AND(VALUE(LEFT($A698,3))=312,LEFT($G698,10)="Unincepted",$B698="Q "),VLOOKUP(" ULO",_312_Table3,MATCH('312'!$X$16,_312_Table3_ColumnLookup,0),FALSE),
  IF(AND(VALUE(LEFT($A698,3))=312,LEFT($G698,10)="Unincepted"),VLOOKUP(" ULO",_312_Table3,MATCH(LEFT($B698,1),_312_Table3_ColumnLookup,0),FALSE),
  IF(AND(VALUE(LEFT($A698,3))=312,LEFT($G698,5)="Total",$B698="G "),VLOOKUP('312'!$F$80,_312_Table3,MATCH('312'!$N$16,_312_Table3_ColumnLookup,0),FALSE),
  IF(AND(VALUE(LEFT($A698,3))=312,LEFT($G698,5)="Total",$B698="O "),VLOOKUP('312'!$F$80,_312_Table3,MATCH('312'!$V$16,_312_Table3_ColumnLookup,0),FALSE),
  IF(AND(VALUE(LEFT($A698,3))=312,LEFT($G698,5)="Total",$B698="Q "),VLOOKUP('312'!$F$80,_312_Table3,MATCH('312'!$X$16,_312_Table3_ColumnLookup,0),FALSE),
  IF(AND(VALUE(LEFT($A698,3))=312,LEFT($G698,5)="Total"),VLOOKUP('312'!$F$80,_312_Table3,MATCH(LEFT($B698,1),_312_Table3_ColumnLookup,0),FALSE),
  IF(AND(VALUE(LEFT($A698,3))=312,LEN($I698)=4,$B698="G"),VLOOKUP($I698,_312_Table3,MATCH('312'!$N$16,_312_Table3_ColumnLookup,0),FALSE),
  IF(AND(VALUE(LEFT($A698,3))=312,LEN($I698)=4,$B698="O"),VLOOKUP($I698,_312_Table3,MATCH('312'!$V$16,_312_Table3_ColumnLookup,0),FALSE),
  IF(AND(VALUE(LEFT($A698,3))=312,LEN($I698)=4,$B698="Q"),VLOOKUP($I698,_312_Table3,MATCH('312'!$X$16,_312_Table3_ColumnLookup,0),FALSE),
  IF(AND(VALUE(LEFT($A698,3))=312,LEN($I698)=4),VLOOKUP($I698,_312_Table3,MATCH(LEFT($B698,1),_312_Table3_ColumnLookup,0),FALSE)
+N("312"),
  IF(VALUE(LEFT($A698,3))=313,VLOOKUP(VALUE(MID($B698,2,1)),_313_Table3,MATCH(MID($B698,1,1),_313_Table3_ColumnLookup,0),FALSE)
+N("313"),
  IF(AND(VALUE(LEFT($A698,3))=314,LEN($B698)=3),VLOOKUP(VALUE(MID($B698,2,2)),_314_Table3,MATCH(MID($B698,1,1),_314_Table3_ColumnLookup,0),FALSE),
  IF(VALUE(LEFT($A698,3))=314,VLOOKUP(VALUE(MID($B698,2,1)),_314_Table3,MATCH(MID($B698,1,1),_314_Table3_ColumnLookup,0),FALSE)
+N("314"),
""))))))))))))))))))))))))</f>
        <v>#NAME?</v>
      </c>
      <c r="G698" t="s">
        <v>1211</v>
      </c>
      <c r="H698" s="321">
        <f>IFERROR(
IF(ISERROR($D698)=FALSE,$D698,IF(ISERROR($E698)=FALSE,$E698,IF(ISERROR($F698)=FALSE,$F698
+N("012 checkboxes"),
IF(
IF(OR(LEFT($A698,9)="Syndicate",LEFT($A698,12)="NewSyndicate"),VLOOKUP($A698,'012'!$J:$ZW,MATCH("Link to button",'012'!$J$1:$ZW$1,0),0)
+N("309 checkbox"),
IF($C698="309 LCR Summary0",VLOOKUP("Notes990",'309'!$P:$ZZ,MATCH("Link to button",'309'!$P$1:$ZZ$1,0),0)
+N("313 checkboxes"),
IF($C698="313 Financial Information0LcmVsScr",IF($C698="309 LCR Summary0",VLOOKUP("LcmVsScr",'309'!$N:$ZZ,MATCH("Link to button",'309'!$N$1:$ZZ$1,0),0),
IF($C698="313 Financial Information0LcrDocAttached",IF($C698="309 LCR Summary0",VLOOKUP("LcrDocAttached",'309'!$N:$ZZ,MATCH("Link to button",'309'!$N$1:$ZZ$1,0),
0)))))))=1,TRUE,FALSE)
))),"")</f>
        <v>0</v>
      </c>
    </row>
    <row r="699" spans="1:8" customFormat="1">
      <c r="A699" s="237" t="str">
        <f>VLOOKUP($G699,CSVLookups!$B:$R,MATCH(A$1,CSVLookups!$B$1:$R$1,0),FALSE)</f>
        <v>312 Projected Solvency II Technical Provisions at Time Zero</v>
      </c>
      <c r="B699" s="237" t="str">
        <f>VLOOKUP($G699,CSVLookups!$B:$R,MATCH(B$1,CSVLookups!$B$1:$R$1,0),FALSE)</f>
        <v xml:space="preserve">P </v>
      </c>
      <c r="C699" s="238" t="str">
        <f t="shared" si="11"/>
        <v>312 Projected Solvency II Technical Provisions at Time ZeroP Unincepted</v>
      </c>
      <c r="D699" s="238">
        <f>IF(AND(VALUE(LEFT($A699,3))=309,LEN($B699)=3),VLOOKUP(VALUE(MID($B699,2,2)),_309_Table1,MATCH(MID($B699,1,1),_309_Table1_ColumnLookup,0),FALSE),
  IF($C699="309 LCR SummaryA",OneYearSCR,IF($C699="309 LCR SummaryB",UltimateSCR,IF(VALUE(LEFT($A699,3))=309,VLOOKUP(VALUE(MID($B699,2,1)),_309_Table1,MATCH(MID($B699,1,1),_309_Table1_ColumnLookup,0),FALSE)
+N("309"),
  IF(VALUE(LEFT($A699,3))=310,VLOOKUP(VALUE(MID($B699,2,1)),_310_Table1,MATCH(MID($B699,1,1),_310_Table1_ColumnLookup,0),FALSE)
+N("310"),
  IF(AND(VALUE(LEFT($A699,3))=311,LEN($I699)=4),VLOOKUP($I699,_311_Table1,MATCH($B699,_311_Table1_ColumnLookup,0),FALSE),
  IF(AND(VALUE(LEFT($A699,3))=311,OR($B699="I2",$B699="J2",$B699="K2",$B699="L2")),VLOOKUP('311'!$G$58,_311_Table1,MATCH(MID($B699,1,1),_311_Table1_ColumnLookup,0),FALSE),
  IF(AND(VALUE(LEFT($A699,3))=311,RIGHT($B699,5)="Total"),VLOOKUP('311'!$G$59,_311_Table1,MATCH(MID($B699,1,1),_311_Table1_ColumnLookup,0),FALSE),
  IF(VALUE(LEFT($A699,3))=311,VLOOKUP(VALUE(MID($B699,2,1)),_311_Table1,MATCH(MID($B699,1,1),_311_Table1_ColumnLookup,0),FALSE)
+N("311"),
  IF(AND(VALUE(LEFT($A699,3))=312,LEFT($G699,10)="Unincepted",$B699="G "),VLOOKUP(" ULO",_312_Table1,MATCH('312'!$N$16,_312_Table1_ColumnLookup,0),FALSE),
  IF(AND(VALUE(LEFT($A699,3))=312,LEFT($G699,10)="Unincepted",$B699="O "),VLOOKUP(" ULO",_312_Table1,MATCH('312'!$V$16,_312_Table1_ColumnLookup,0),FALSE),
  IF(AND(VALUE(LEFT($A699,3))=312,LEFT($G699,10)="Unincepted",$B699="Q "),VLOOKUP(" ULO",_312_Table1,MATCH('312'!$X$16,_312_Table1_ColumnLookup,0),FALSE),
  IF(AND(VALUE(LEFT($A699,3))=312,LEFT($G699,10)="Unincepted"),VLOOKUP(" ULO",_312_Table1,MATCH(LEFT($B699,1),_312_Table1_ColumnLookup,0),FALSE),
  IF(AND(VALUE(LEFT($A699,3))=312,LEFT($G699,5)="Total",$B699="G "),VLOOKUP('312'!$F$80,_312_Table1,MATCH('312'!$N$16,_312_Table1_ColumnLookup,0),FALSE),
  IF(AND(VALUE(LEFT($A699,3))=312,LEFT($G699,5)="Total",$B699="O "),VLOOKUP('312'!$F$80,_312_Table1,MATCH('312'!$V$16,_312_Table1_ColumnLookup,0),FALSE),
  IF(AND(VALUE(LEFT($A699,3))=312,LEFT($G699,5)="Total",$B699="Q "),VLOOKUP('312'!$F$80,_312_Table1,MATCH('312'!$X$16,_312_Table1_ColumnLookup,0),FALSE),
  IF(AND(VALUE(LEFT($A699,3))=312,LEFT($G699,5)="Total"),VLOOKUP('312'!$F$80,_312_Table1,MATCH(LEFT($B699,1),_312_Table1_ColumnLookup,0),FALSE),
  IF(AND(VALUE(LEFT($A699,3))=312,LEN($I699)=4,$B699="G"),VLOOKUP($I699,_312_Table1,MATCH('312'!$N$16,_312_Table1_ColumnLookup,0),FALSE),
  IF(AND(VALUE(LEFT($A699,3))=312,LEN($I699)=4,$B699="O"),VLOOKUP($I699,_312_Table1,MATCH('312'!$V$16,_312_Table1_ColumnLookup,0),FALSE),
  IF(AND(VALUE(LEFT($A699,3))=312,LEN($I699)=4,$B699="Q"),VLOOKUP($I699,_312_Table1,MATCH('312'!$X$16,_312_Table1_ColumnLookup,0),FALSE),
  IF(AND(VALUE(LEFT($A699,3))=312,LEN($I699)=4),VLOOKUP($I699,_312_Table1,MATCH(LEFT($B699,1),_312_Table1_ColumnLookup,0),FALSE)
+N("312"),
  IF(VALUE(LEFT($A699,3))=313,VLOOKUP(VALUE(MID($B699,2,1)),_313_Table1,MATCH(MID($B699,1,1),_313_Table1_ColumnLookup,0),FALSE)
+N("313"),
  IF(AND(VALUE(LEFT($A699,3))=314,LEN($B699)=3),VLOOKUP(VALUE(MID($B699,2,2)),_314_Table1,MATCH(MID($B699,1,1),_314_Table1_ColumnLookup,0),FALSE),
  IF(VALUE(LEFT($A699,3))=314,VLOOKUP(VALUE(MID($B699,2,1)),_314_Table1,MATCH(MID($B699,1,1),_314_Table1_ColumnLookup,0),FALSE)
+N("314"),
""))))))))))))))))))))))))</f>
        <v>0</v>
      </c>
      <c r="E699" s="238" t="e">
        <f>IF(AND(VALUE(LEFT($A699,3))=309,LEN($B699)=3),VLOOKUP(VALUE(MID($B699,2,2)),_309_Table2,MATCH(MID($B699,1,1),_309_Table2_ColumnLookup,0),FALSE),
  IF($C699="309 LCR SummaryA",OneYearSCR,IF($C699="309 LCR SummaryB",UltimateSCR,IF(VALUE(LEFT($A699,3))=309,VLOOKUP(VALUE(MID($B699,2,1)),_309_Table2,MATCH(MID($B699,1,1),_309_Table2_ColumnLookup,0),FALSE)
+N("309"),
  IF(VALUE(LEFT($A699,3))=310,VLOOKUP(VALUE(MID($B699,2,1)),_310_Table2,MATCH(MID($B699,1,1),_310_Table2_ColumnLookup,0),FALSE)
+N("310"),
  IF(AND(VALUE(LEFT($A699,3))=311,LEN($I699)=4),VLOOKUP($I699,_311_Table2,MATCH($B699,_311_Table2_ColumnLookup,0),FALSE),
  IF(AND(VALUE(LEFT($A699,3))=311,OR($B699="I2",$B699="J2",$B699="K2",$B699="L2")),VLOOKUP('311'!$G$58,_311_Table2,MATCH(MID($B699,1,1),_311_Table2_ColumnLookup,0),FALSE),
  IF(AND(VALUE(LEFT($A699,3))=311,RIGHT($B699,5)="Total"),VLOOKUP('311'!$G$59,_311_Table2,MATCH(MID($B699,1,1),_311_Table2_ColumnLookup,0),FALSE),
  IF(VALUE(LEFT($A699,3))=311,VLOOKUP(VALUE(MID($B699,2,1)),_311_Table2,MATCH(MID($B699,1,1),_311_Table2_ColumnLookup,0),FALSE)
+N("311"),
  IF(AND(VALUE(LEFT($A699,3))=312,LEFT($G699,10)="Unincepted",$B699="G "),VLOOKUP(" ULO",_312_Table2,MATCH('312'!$N$16,_312_Table2_ColumnLookup,0),FALSE),
  IF(AND(VALUE(LEFT($A699,3))=312,LEFT($G699,10)="Unincepted",$B699="O "),VLOOKUP(" ULO",_312_Table2,MATCH('312'!$V$16,_312_Table2_ColumnLookup,0),FALSE),
  IF(AND(VALUE(LEFT($A699,3))=312,LEFT($G699,10)="Unincepted",$B699="Q "),VLOOKUP(" ULO",_312_Table2,MATCH('312'!$X$16,_312_Table2_ColumnLookup,0),FALSE),
  IF(AND(VALUE(LEFT($A699,3))=312,LEFT($G699,10)="Unincepted"),VLOOKUP(" ULO",_312_Table2,MATCH(LEFT($B699,1),_312_Table2_ColumnLookup,0),FALSE),
  IF(AND(VALUE(LEFT($A699,3))=312,LEFT($G699,5)="Total",$B699="G "),VLOOKUP('312'!$F$80,_312_Table2,MATCH('312'!$N$16,_312_Table2_ColumnLookup,0),FALSE),
  IF(AND(VALUE(LEFT($A699,3))=312,LEFT($G699,5)="Total",$B699="O "),VLOOKUP('312'!$F$80,_312_Table2,MATCH('312'!$V$16,_312_Table2_ColumnLookup,0),FALSE),
  IF(AND(VALUE(LEFT($A699,3))=312,LEFT($G699,5)="Total",$B699="Q "),VLOOKUP('312'!$F$80,_312_Table2,MATCH('312'!$X$16,_312_Table2_ColumnLookup,0),FALSE),
  IF(AND(VALUE(LEFT($A699,3))=312,LEFT($G699,5)="Total"),VLOOKUP('312'!$F$80,_312_Table2,MATCH(LEFT($B699,1),_312_Table2_ColumnLookup,0),FALSE),
  IF(AND(VALUE(LEFT($A699,3))=312,LEN($I699)=4,$B699="G"),VLOOKUP($I699,_312_Table2,MATCH('312'!$N$16,_312_Table2_ColumnLookup,0),FALSE),
  IF(AND(VALUE(LEFT($A699,3))=312,LEN($I699)=4,$B699="O"),VLOOKUP($I699,_312_Table2,MATCH('312'!$V$16,_312_Table2_ColumnLookup,0),FALSE),
  IF(AND(VALUE(LEFT($A699,3))=312,LEN($I699)=4,$B699="Q"),VLOOKUP($I699,_312_Table2,MATCH('312'!$X$16,_312_Table2_ColumnLookup,0),FALSE),
  IF(AND(VALUE(LEFT($A699,3))=312,LEN($I699)=4),VLOOKUP($I699,_312_Table2,MATCH(LEFT($B699,1),_312_Table2_ColumnLookup,0),FALSE)
+N("312"),
  IF(VALUE(LEFT($A699,3))=313,VLOOKUP(VALUE(MID($B699,2,1)),_313_Table2,MATCH(MID($B699,1,1),_313_Table2_ColumnLookup,0),FALSE)
+N("313"),
  IF(AND(VALUE(LEFT($A699,3))=314,LEN($B699)=3),VLOOKUP(VALUE(MID($B699,2,2)),_314_Table2,MATCH(MID($B699,1,1),_314_Table2_ColumnLookup,0),FALSE),
  IF(VALUE(LEFT($A699,3))=314,VLOOKUP(VALUE(MID($B699,2,1)),_314_Table2,MATCH(MID($B699,1,1),_314_Table2_ColumnLookup,0),FALSE)
+N("314"),
""))))))))))))))))))))))))</f>
        <v>#NAME?</v>
      </c>
      <c r="F699" s="238" t="e">
        <f>IF(AND(VALUE(LEFT($A699,3))=309,LEN($B699)=3),VLOOKUP(VALUE(MID($B699,2,2)),_309_Table3,MATCH(MID($B699,1,1),_309_Table3_ColumnLookup,0),FALSE),
  IF($C699="309 LCR SummaryA",OneYearSCR,IF($C699="309 LCR SummaryB",UltimateSCR,IF(VALUE(LEFT($A699,3))=309,VLOOKUP(VALUE(MID($B699,2,1)),_309_Table3,MATCH(MID($B699,1,1),_309_Table3_ColumnLookup,0),FALSE)
+N("309"),
  IF(VALUE(LEFT($A699,3))=310,VLOOKUP(VALUE(MID($B699,2,1)),_310_Table3,MATCH(MID($B699,1,1),_310_Table3_ColumnLookup,0),FALSE)
+N("310"),
  IF(AND(VALUE(LEFT($A699,3))=311,LEN($I699)=4),VLOOKUP($I699,_311_Table3,MATCH($B699,_311_Table3_ColumnLookup,0),FALSE),
  IF(AND(VALUE(LEFT($A699,3))=311,OR($B699="I2",$B699="J2",$B699="K2",$B699="L2")),VLOOKUP('311'!$G$58,_311_Table3,MATCH(MID($B699,1,1),_311_Table3_ColumnLookup,0),FALSE),
  IF(AND(VALUE(LEFT($A699,3))=311,RIGHT($B699,5)="Total"),VLOOKUP('311'!$G$59,_311_Table3,MATCH(MID($B699,1,1),_311_Table3_ColumnLookup,0),FALSE),
  IF(VALUE(LEFT($A699,3))=311,VLOOKUP(VALUE(MID($B699,2,1)),_311_Table3,MATCH(MID($B699,1,1),_311_Table3_ColumnLookup,0),FALSE)
+N("311"),
  IF(AND(VALUE(LEFT($A699,3))=312,LEFT($G699,10)="Unincepted",$B699="G "),VLOOKUP(" ULO",_312_Table3,MATCH('312'!$N$16,_312_Table3_ColumnLookup,0),FALSE),
  IF(AND(VALUE(LEFT($A699,3))=312,LEFT($G699,10)="Unincepted",$B699="O "),VLOOKUP(" ULO",_312_Table3,MATCH('312'!$V$16,_312_Table3_ColumnLookup,0),FALSE),
  IF(AND(VALUE(LEFT($A699,3))=312,LEFT($G699,10)="Unincepted",$B699="Q "),VLOOKUP(" ULO",_312_Table3,MATCH('312'!$X$16,_312_Table3_ColumnLookup,0),FALSE),
  IF(AND(VALUE(LEFT($A699,3))=312,LEFT($G699,10)="Unincepted"),VLOOKUP(" ULO",_312_Table3,MATCH(LEFT($B699,1),_312_Table3_ColumnLookup,0),FALSE),
  IF(AND(VALUE(LEFT($A699,3))=312,LEFT($G699,5)="Total",$B699="G "),VLOOKUP('312'!$F$80,_312_Table3,MATCH('312'!$N$16,_312_Table3_ColumnLookup,0),FALSE),
  IF(AND(VALUE(LEFT($A699,3))=312,LEFT($G699,5)="Total",$B699="O "),VLOOKUP('312'!$F$80,_312_Table3,MATCH('312'!$V$16,_312_Table3_ColumnLookup,0),FALSE),
  IF(AND(VALUE(LEFT($A699,3))=312,LEFT($G699,5)="Total",$B699="Q "),VLOOKUP('312'!$F$80,_312_Table3,MATCH('312'!$X$16,_312_Table3_ColumnLookup,0),FALSE),
  IF(AND(VALUE(LEFT($A699,3))=312,LEFT($G699,5)="Total"),VLOOKUP('312'!$F$80,_312_Table3,MATCH(LEFT($B699,1),_312_Table3_ColumnLookup,0),FALSE),
  IF(AND(VALUE(LEFT($A699,3))=312,LEN($I699)=4,$B699="G"),VLOOKUP($I699,_312_Table3,MATCH('312'!$N$16,_312_Table3_ColumnLookup,0),FALSE),
  IF(AND(VALUE(LEFT($A699,3))=312,LEN($I699)=4,$B699="O"),VLOOKUP($I699,_312_Table3,MATCH('312'!$V$16,_312_Table3_ColumnLookup,0),FALSE),
  IF(AND(VALUE(LEFT($A699,3))=312,LEN($I699)=4,$B699="Q"),VLOOKUP($I699,_312_Table3,MATCH('312'!$X$16,_312_Table3_ColumnLookup,0),FALSE),
  IF(AND(VALUE(LEFT($A699,3))=312,LEN($I699)=4),VLOOKUP($I699,_312_Table3,MATCH(LEFT($B699,1),_312_Table3_ColumnLookup,0),FALSE)
+N("312"),
  IF(VALUE(LEFT($A699,3))=313,VLOOKUP(VALUE(MID($B699,2,1)),_313_Table3,MATCH(MID($B699,1,1),_313_Table3_ColumnLookup,0),FALSE)
+N("313"),
  IF(AND(VALUE(LEFT($A699,3))=314,LEN($B699)=3),VLOOKUP(VALUE(MID($B699,2,2)),_314_Table3,MATCH(MID($B699,1,1),_314_Table3_ColumnLookup,0),FALSE),
  IF(VALUE(LEFT($A699,3))=314,VLOOKUP(VALUE(MID($B699,2,1)),_314_Table3,MATCH(MID($B699,1,1),_314_Table3_ColumnLookup,0),FALSE)
+N("314"),
""))))))))))))))))))))))))</f>
        <v>#NAME?</v>
      </c>
      <c r="G699" t="s">
        <v>1214</v>
      </c>
      <c r="H699" s="321">
        <f>IFERROR(
IF(ISERROR($D699)=FALSE,$D699,IF(ISERROR($E699)=FALSE,$E699,IF(ISERROR($F699)=FALSE,$F699
+N("012 checkboxes"),
IF(
IF(OR(LEFT($A699,9)="Syndicate",LEFT($A699,12)="NewSyndicate"),VLOOKUP($A699,'012'!$J:$ZW,MATCH("Link to button",'012'!$J$1:$ZW$1,0),0)
+N("309 checkbox"),
IF($C699="309 LCR Summary0",VLOOKUP("Notes990",'309'!$P:$ZZ,MATCH("Link to button",'309'!$P$1:$ZZ$1,0),0)
+N("313 checkboxes"),
IF($C699="313 Financial Information0LcmVsScr",IF($C699="309 LCR Summary0",VLOOKUP("LcmVsScr",'309'!$N:$ZZ,MATCH("Link to button",'309'!$N$1:$ZZ$1,0),0),
IF($C699="313 Financial Information0LcrDocAttached",IF($C699="309 LCR Summary0",VLOOKUP("LcrDocAttached",'309'!$N:$ZZ,MATCH("Link to button",'309'!$N$1:$ZZ$1,0),
0)))))))=1,TRUE,FALSE)
))),"")</f>
        <v>0</v>
      </c>
    </row>
    <row r="700" spans="1:8" customFormat="1">
      <c r="A700" s="237" t="str">
        <f>VLOOKUP($G700,CSVLookups!$B:$R,MATCH(A$1,CSVLookups!$B$1:$R$1,0),FALSE)</f>
        <v>312 Projected Solvency II Technical Provisions at Time Zero</v>
      </c>
      <c r="B700" s="237" t="str">
        <f>VLOOKUP($G700,CSVLookups!$B:$R,MATCH(B$1,CSVLookups!$B$1:$R$1,0),FALSE)</f>
        <v xml:space="preserve">Q </v>
      </c>
      <c r="C700" s="238" t="str">
        <f t="shared" si="11"/>
        <v>312 Projected Solvency II Technical Provisions at Time ZeroQ Unincepted</v>
      </c>
      <c r="D700" s="238">
        <f>IF(AND(VALUE(LEFT($A700,3))=309,LEN($B700)=3),VLOOKUP(VALUE(MID($B700,2,2)),_309_Table1,MATCH(MID($B700,1,1),_309_Table1_ColumnLookup,0),FALSE),
  IF($C700="309 LCR SummaryA",OneYearSCR,IF($C700="309 LCR SummaryB",UltimateSCR,IF(VALUE(LEFT($A700,3))=309,VLOOKUP(VALUE(MID($B700,2,1)),_309_Table1,MATCH(MID($B700,1,1),_309_Table1_ColumnLookup,0),FALSE)
+N("309"),
  IF(VALUE(LEFT($A700,3))=310,VLOOKUP(VALUE(MID($B700,2,1)),_310_Table1,MATCH(MID($B700,1,1),_310_Table1_ColumnLookup,0),FALSE)
+N("310"),
  IF(AND(VALUE(LEFT($A700,3))=311,LEN($I700)=4),VLOOKUP($I700,_311_Table1,MATCH($B700,_311_Table1_ColumnLookup,0),FALSE),
  IF(AND(VALUE(LEFT($A700,3))=311,OR($B700="I2",$B700="J2",$B700="K2",$B700="L2")),VLOOKUP('311'!$G$58,_311_Table1,MATCH(MID($B700,1,1),_311_Table1_ColumnLookup,0),FALSE),
  IF(AND(VALUE(LEFT($A700,3))=311,RIGHT($B700,5)="Total"),VLOOKUP('311'!$G$59,_311_Table1,MATCH(MID($B700,1,1),_311_Table1_ColumnLookup,0),FALSE),
  IF(VALUE(LEFT($A700,3))=311,VLOOKUP(VALUE(MID($B700,2,1)),_311_Table1,MATCH(MID($B700,1,1),_311_Table1_ColumnLookup,0),FALSE)
+N("311"),
  IF(AND(VALUE(LEFT($A700,3))=312,LEFT($G700,10)="Unincepted",$B700="G "),VLOOKUP(" ULO",_312_Table1,MATCH('312'!$N$16,_312_Table1_ColumnLookup,0),FALSE),
  IF(AND(VALUE(LEFT($A700,3))=312,LEFT($G700,10)="Unincepted",$B700="O "),VLOOKUP(" ULO",_312_Table1,MATCH('312'!$V$16,_312_Table1_ColumnLookup,0),FALSE),
  IF(AND(VALUE(LEFT($A700,3))=312,LEFT($G700,10)="Unincepted",$B700="Q "),VLOOKUP(" ULO",_312_Table1,MATCH('312'!$X$16,_312_Table1_ColumnLookup,0),FALSE),
  IF(AND(VALUE(LEFT($A700,3))=312,LEFT($G700,10)="Unincepted"),VLOOKUP(" ULO",_312_Table1,MATCH(LEFT($B700,1),_312_Table1_ColumnLookup,0),FALSE),
  IF(AND(VALUE(LEFT($A700,3))=312,LEFT($G700,5)="Total",$B700="G "),VLOOKUP('312'!$F$80,_312_Table1,MATCH('312'!$N$16,_312_Table1_ColumnLookup,0),FALSE),
  IF(AND(VALUE(LEFT($A700,3))=312,LEFT($G700,5)="Total",$B700="O "),VLOOKUP('312'!$F$80,_312_Table1,MATCH('312'!$V$16,_312_Table1_ColumnLookup,0),FALSE),
  IF(AND(VALUE(LEFT($A700,3))=312,LEFT($G700,5)="Total",$B700="Q "),VLOOKUP('312'!$F$80,_312_Table1,MATCH('312'!$X$16,_312_Table1_ColumnLookup,0),FALSE),
  IF(AND(VALUE(LEFT($A700,3))=312,LEFT($G700,5)="Total"),VLOOKUP('312'!$F$80,_312_Table1,MATCH(LEFT($B700,1),_312_Table1_ColumnLookup,0),FALSE),
  IF(AND(VALUE(LEFT($A700,3))=312,LEN($I700)=4,$B700="G"),VLOOKUP($I700,_312_Table1,MATCH('312'!$N$16,_312_Table1_ColumnLookup,0),FALSE),
  IF(AND(VALUE(LEFT($A700,3))=312,LEN($I700)=4,$B700="O"),VLOOKUP($I700,_312_Table1,MATCH('312'!$V$16,_312_Table1_ColumnLookup,0),FALSE),
  IF(AND(VALUE(LEFT($A700,3))=312,LEN($I700)=4,$B700="Q"),VLOOKUP($I700,_312_Table1,MATCH('312'!$X$16,_312_Table1_ColumnLookup,0),FALSE),
  IF(AND(VALUE(LEFT($A700,3))=312,LEN($I700)=4),VLOOKUP($I700,_312_Table1,MATCH(LEFT($B700,1),_312_Table1_ColumnLookup,0),FALSE)
+N("312"),
  IF(VALUE(LEFT($A700,3))=313,VLOOKUP(VALUE(MID($B700,2,1)),_313_Table1,MATCH(MID($B700,1,1),_313_Table1_ColumnLookup,0),FALSE)
+N("313"),
  IF(AND(VALUE(LEFT($A700,3))=314,LEN($B700)=3),VLOOKUP(VALUE(MID($B700,2,2)),_314_Table1,MATCH(MID($B700,1,1),_314_Table1_ColumnLookup,0),FALSE),
  IF(VALUE(LEFT($A700,3))=314,VLOOKUP(VALUE(MID($B700,2,1)),_314_Table1,MATCH(MID($B700,1,1),_314_Table1_ColumnLookup,0),FALSE)
+N("314"),
""))))))))))))))))))))))))</f>
        <v>0</v>
      </c>
      <c r="E700" s="238" t="e">
        <f>IF(AND(VALUE(LEFT($A700,3))=309,LEN($B700)=3),VLOOKUP(VALUE(MID($B700,2,2)),_309_Table2,MATCH(MID($B700,1,1),_309_Table2_ColumnLookup,0),FALSE),
  IF($C700="309 LCR SummaryA",OneYearSCR,IF($C700="309 LCR SummaryB",UltimateSCR,IF(VALUE(LEFT($A700,3))=309,VLOOKUP(VALUE(MID($B700,2,1)),_309_Table2,MATCH(MID($B700,1,1),_309_Table2_ColumnLookup,0),FALSE)
+N("309"),
  IF(VALUE(LEFT($A700,3))=310,VLOOKUP(VALUE(MID($B700,2,1)),_310_Table2,MATCH(MID($B700,1,1),_310_Table2_ColumnLookup,0),FALSE)
+N("310"),
  IF(AND(VALUE(LEFT($A700,3))=311,LEN($I700)=4),VLOOKUP($I700,_311_Table2,MATCH($B700,_311_Table2_ColumnLookup,0),FALSE),
  IF(AND(VALUE(LEFT($A700,3))=311,OR($B700="I2",$B700="J2",$B700="K2",$B700="L2")),VLOOKUP('311'!$G$58,_311_Table2,MATCH(MID($B700,1,1),_311_Table2_ColumnLookup,0),FALSE),
  IF(AND(VALUE(LEFT($A700,3))=311,RIGHT($B700,5)="Total"),VLOOKUP('311'!$G$59,_311_Table2,MATCH(MID($B700,1,1),_311_Table2_ColumnLookup,0),FALSE),
  IF(VALUE(LEFT($A700,3))=311,VLOOKUP(VALUE(MID($B700,2,1)),_311_Table2,MATCH(MID($B700,1,1),_311_Table2_ColumnLookup,0),FALSE)
+N("311"),
  IF(AND(VALUE(LEFT($A700,3))=312,LEFT($G700,10)="Unincepted",$B700="G "),VLOOKUP(" ULO",_312_Table2,MATCH('312'!$N$16,_312_Table2_ColumnLookup,0),FALSE),
  IF(AND(VALUE(LEFT($A700,3))=312,LEFT($G700,10)="Unincepted",$B700="O "),VLOOKUP(" ULO",_312_Table2,MATCH('312'!$V$16,_312_Table2_ColumnLookup,0),FALSE),
  IF(AND(VALUE(LEFT($A700,3))=312,LEFT($G700,10)="Unincepted",$B700="Q "),VLOOKUP(" ULO",_312_Table2,MATCH('312'!$X$16,_312_Table2_ColumnLookup,0),FALSE),
  IF(AND(VALUE(LEFT($A700,3))=312,LEFT($G700,10)="Unincepted"),VLOOKUP(" ULO",_312_Table2,MATCH(LEFT($B700,1),_312_Table2_ColumnLookup,0),FALSE),
  IF(AND(VALUE(LEFT($A700,3))=312,LEFT($G700,5)="Total",$B700="G "),VLOOKUP('312'!$F$80,_312_Table2,MATCH('312'!$N$16,_312_Table2_ColumnLookup,0),FALSE),
  IF(AND(VALUE(LEFT($A700,3))=312,LEFT($G700,5)="Total",$B700="O "),VLOOKUP('312'!$F$80,_312_Table2,MATCH('312'!$V$16,_312_Table2_ColumnLookup,0),FALSE),
  IF(AND(VALUE(LEFT($A700,3))=312,LEFT($G700,5)="Total",$B700="Q "),VLOOKUP('312'!$F$80,_312_Table2,MATCH('312'!$X$16,_312_Table2_ColumnLookup,0),FALSE),
  IF(AND(VALUE(LEFT($A700,3))=312,LEFT($G700,5)="Total"),VLOOKUP('312'!$F$80,_312_Table2,MATCH(LEFT($B700,1),_312_Table2_ColumnLookup,0),FALSE),
  IF(AND(VALUE(LEFT($A700,3))=312,LEN($I700)=4,$B700="G"),VLOOKUP($I700,_312_Table2,MATCH('312'!$N$16,_312_Table2_ColumnLookup,0),FALSE),
  IF(AND(VALUE(LEFT($A700,3))=312,LEN($I700)=4,$B700="O"),VLOOKUP($I700,_312_Table2,MATCH('312'!$V$16,_312_Table2_ColumnLookup,0),FALSE),
  IF(AND(VALUE(LEFT($A700,3))=312,LEN($I700)=4,$B700="Q"),VLOOKUP($I700,_312_Table2,MATCH('312'!$X$16,_312_Table2_ColumnLookup,0),FALSE),
  IF(AND(VALUE(LEFT($A700,3))=312,LEN($I700)=4),VLOOKUP($I700,_312_Table2,MATCH(LEFT($B700,1),_312_Table2_ColumnLookup,0),FALSE)
+N("312"),
  IF(VALUE(LEFT($A700,3))=313,VLOOKUP(VALUE(MID($B700,2,1)),_313_Table2,MATCH(MID($B700,1,1),_313_Table2_ColumnLookup,0),FALSE)
+N("313"),
  IF(AND(VALUE(LEFT($A700,3))=314,LEN($B700)=3),VLOOKUP(VALUE(MID($B700,2,2)),_314_Table2,MATCH(MID($B700,1,1),_314_Table2_ColumnLookup,0),FALSE),
  IF(VALUE(LEFT($A700,3))=314,VLOOKUP(VALUE(MID($B700,2,1)),_314_Table2,MATCH(MID($B700,1,1),_314_Table2_ColumnLookup,0),FALSE)
+N("314"),
""))))))))))))))))))))))))</f>
        <v>#NAME?</v>
      </c>
      <c r="F700" s="238" t="e">
        <f>IF(AND(VALUE(LEFT($A700,3))=309,LEN($B700)=3),VLOOKUP(VALUE(MID($B700,2,2)),_309_Table3,MATCH(MID($B700,1,1),_309_Table3_ColumnLookup,0),FALSE),
  IF($C700="309 LCR SummaryA",OneYearSCR,IF($C700="309 LCR SummaryB",UltimateSCR,IF(VALUE(LEFT($A700,3))=309,VLOOKUP(VALUE(MID($B700,2,1)),_309_Table3,MATCH(MID($B700,1,1),_309_Table3_ColumnLookup,0),FALSE)
+N("309"),
  IF(VALUE(LEFT($A700,3))=310,VLOOKUP(VALUE(MID($B700,2,1)),_310_Table3,MATCH(MID($B700,1,1),_310_Table3_ColumnLookup,0),FALSE)
+N("310"),
  IF(AND(VALUE(LEFT($A700,3))=311,LEN($I700)=4),VLOOKUP($I700,_311_Table3,MATCH($B700,_311_Table3_ColumnLookup,0),FALSE),
  IF(AND(VALUE(LEFT($A700,3))=311,OR($B700="I2",$B700="J2",$B700="K2",$B700="L2")),VLOOKUP('311'!$G$58,_311_Table3,MATCH(MID($B700,1,1),_311_Table3_ColumnLookup,0),FALSE),
  IF(AND(VALUE(LEFT($A700,3))=311,RIGHT($B700,5)="Total"),VLOOKUP('311'!$G$59,_311_Table3,MATCH(MID($B700,1,1),_311_Table3_ColumnLookup,0),FALSE),
  IF(VALUE(LEFT($A700,3))=311,VLOOKUP(VALUE(MID($B700,2,1)),_311_Table3,MATCH(MID($B700,1,1),_311_Table3_ColumnLookup,0),FALSE)
+N("311"),
  IF(AND(VALUE(LEFT($A700,3))=312,LEFT($G700,10)="Unincepted",$B700="G "),VLOOKUP(" ULO",_312_Table3,MATCH('312'!$N$16,_312_Table3_ColumnLookup,0),FALSE),
  IF(AND(VALUE(LEFT($A700,3))=312,LEFT($G700,10)="Unincepted",$B700="O "),VLOOKUP(" ULO",_312_Table3,MATCH('312'!$V$16,_312_Table3_ColumnLookup,0),FALSE),
  IF(AND(VALUE(LEFT($A700,3))=312,LEFT($G700,10)="Unincepted",$B700="Q "),VLOOKUP(" ULO",_312_Table3,MATCH('312'!$X$16,_312_Table3_ColumnLookup,0),FALSE),
  IF(AND(VALUE(LEFT($A700,3))=312,LEFT($G700,10)="Unincepted"),VLOOKUP(" ULO",_312_Table3,MATCH(LEFT($B700,1),_312_Table3_ColumnLookup,0),FALSE),
  IF(AND(VALUE(LEFT($A700,3))=312,LEFT($G700,5)="Total",$B700="G "),VLOOKUP('312'!$F$80,_312_Table3,MATCH('312'!$N$16,_312_Table3_ColumnLookup,0),FALSE),
  IF(AND(VALUE(LEFT($A700,3))=312,LEFT($G700,5)="Total",$B700="O "),VLOOKUP('312'!$F$80,_312_Table3,MATCH('312'!$V$16,_312_Table3_ColumnLookup,0),FALSE),
  IF(AND(VALUE(LEFT($A700,3))=312,LEFT($G700,5)="Total",$B700="Q "),VLOOKUP('312'!$F$80,_312_Table3,MATCH('312'!$X$16,_312_Table3_ColumnLookup,0),FALSE),
  IF(AND(VALUE(LEFT($A700,3))=312,LEFT($G700,5)="Total"),VLOOKUP('312'!$F$80,_312_Table3,MATCH(LEFT($B700,1),_312_Table3_ColumnLookup,0),FALSE),
  IF(AND(VALUE(LEFT($A700,3))=312,LEN($I700)=4,$B700="G"),VLOOKUP($I700,_312_Table3,MATCH('312'!$N$16,_312_Table3_ColumnLookup,0),FALSE),
  IF(AND(VALUE(LEFT($A700,3))=312,LEN($I700)=4,$B700="O"),VLOOKUP($I700,_312_Table3,MATCH('312'!$V$16,_312_Table3_ColumnLookup,0),FALSE),
  IF(AND(VALUE(LEFT($A700,3))=312,LEN($I700)=4,$B700="Q"),VLOOKUP($I700,_312_Table3,MATCH('312'!$X$16,_312_Table3_ColumnLookup,0),FALSE),
  IF(AND(VALUE(LEFT($A700,3))=312,LEN($I700)=4),VLOOKUP($I700,_312_Table3,MATCH(LEFT($B700,1),_312_Table3_ColumnLookup,0),FALSE)
+N("312"),
  IF(VALUE(LEFT($A700,3))=313,VLOOKUP(VALUE(MID($B700,2,1)),_313_Table3,MATCH(MID($B700,1,1),_313_Table3_ColumnLookup,0),FALSE)
+N("313"),
  IF(AND(VALUE(LEFT($A700,3))=314,LEN($B700)=3),VLOOKUP(VALUE(MID($B700,2,2)),_314_Table3,MATCH(MID($B700,1,1),_314_Table3_ColumnLookup,0),FALSE),
  IF(VALUE(LEFT($A700,3))=314,VLOOKUP(VALUE(MID($B700,2,1)),_314_Table3,MATCH(MID($B700,1,1),_314_Table3_ColumnLookup,0),FALSE)
+N("314"),
""))))))))))))))))))))))))</f>
        <v>#NAME?</v>
      </c>
      <c r="G700" t="s">
        <v>1217</v>
      </c>
      <c r="H700" s="321">
        <f>IFERROR(
IF(ISERROR($D700)=FALSE,$D700,IF(ISERROR($E700)=FALSE,$E700,IF(ISERROR($F700)=FALSE,$F700
+N("012 checkboxes"),
IF(
IF(OR(LEFT($A700,9)="Syndicate",LEFT($A700,12)="NewSyndicate"),VLOOKUP($A700,'012'!$J:$ZW,MATCH("Link to button",'012'!$J$1:$ZW$1,0),0)
+N("309 checkbox"),
IF($C700="309 LCR Summary0",VLOOKUP("Notes990",'309'!$P:$ZZ,MATCH("Link to button",'309'!$P$1:$ZZ$1,0),0)
+N("313 checkboxes"),
IF($C700="313 Financial Information0LcmVsScr",IF($C700="309 LCR Summary0",VLOOKUP("LcmVsScr",'309'!$N:$ZZ,MATCH("Link to button",'309'!$N$1:$ZZ$1,0),0),
IF($C700="313 Financial Information0LcrDocAttached",IF($C700="309 LCR Summary0",VLOOKUP("LcrDocAttached",'309'!$N:$ZZ,MATCH("Link to button",'309'!$N$1:$ZZ$1,0),
0)))))))=1,TRUE,FALSE)
))),"")</f>
        <v>0</v>
      </c>
    </row>
    <row r="701" spans="1:8" customFormat="1">
      <c r="A701" s="237" t="str">
        <f>VLOOKUP($G701,CSVLookups!$B:$R,MATCH(A$1,CSVLookups!$B$1:$R$1,0),FALSE)</f>
        <v>312 Projected Solvency II Technical Provisions at Time Zero</v>
      </c>
      <c r="B701" s="237" t="str">
        <f>VLOOKUP($G701,CSVLookups!$B:$R,MATCH(B$1,CSVLookups!$B$1:$R$1,0),FALSE)</f>
        <v xml:space="preserve">A </v>
      </c>
      <c r="C701" s="238" t="str">
        <f t="shared" si="11"/>
        <v>312 Projected Solvency II Technical Provisions at Time ZeroA Total</v>
      </c>
      <c r="D701" s="238">
        <f>IF(AND(VALUE(LEFT($A701,3))=309,LEN($B701)=3),VLOOKUP(VALUE(MID($B701,2,2)),_309_Table1,MATCH(MID($B701,1,1),_309_Table1_ColumnLookup,0),FALSE),
  IF($C701="309 LCR SummaryA",OneYearSCR,IF($C701="309 LCR SummaryB",UltimateSCR,IF(VALUE(LEFT($A701,3))=309,VLOOKUP(VALUE(MID($B701,2,1)),_309_Table1,MATCH(MID($B701,1,1),_309_Table1_ColumnLookup,0),FALSE)
+N("309"),
  IF(VALUE(LEFT($A701,3))=310,VLOOKUP(VALUE(MID($B701,2,1)),_310_Table1,MATCH(MID($B701,1,1),_310_Table1_ColumnLookup,0),FALSE)
+N("310"),
  IF(AND(VALUE(LEFT($A701,3))=311,LEN($I701)=4),VLOOKUP($I701,_311_Table1,MATCH($B701,_311_Table1_ColumnLookup,0),FALSE),
  IF(AND(VALUE(LEFT($A701,3))=311,OR($B701="I2",$B701="J2",$B701="K2",$B701="L2")),VLOOKUP('311'!$G$58,_311_Table1,MATCH(MID($B701,1,1),_311_Table1_ColumnLookup,0),FALSE),
  IF(AND(VALUE(LEFT($A701,3))=311,RIGHT($B701,5)="Total"),VLOOKUP('311'!$G$59,_311_Table1,MATCH(MID($B701,1,1),_311_Table1_ColumnLookup,0),FALSE),
  IF(VALUE(LEFT($A701,3))=311,VLOOKUP(VALUE(MID($B701,2,1)),_311_Table1,MATCH(MID($B701,1,1),_311_Table1_ColumnLookup,0),FALSE)
+N("311"),
  IF(AND(VALUE(LEFT($A701,3))=312,LEFT($G701,10)="Unincepted",$B701="G "),VLOOKUP(" ULO",_312_Table1,MATCH('312'!$N$16,_312_Table1_ColumnLookup,0),FALSE),
  IF(AND(VALUE(LEFT($A701,3))=312,LEFT($G701,10)="Unincepted",$B701="O "),VLOOKUP(" ULO",_312_Table1,MATCH('312'!$V$16,_312_Table1_ColumnLookup,0),FALSE),
  IF(AND(VALUE(LEFT($A701,3))=312,LEFT($G701,10)="Unincepted",$B701="Q "),VLOOKUP(" ULO",_312_Table1,MATCH('312'!$X$16,_312_Table1_ColumnLookup,0),FALSE),
  IF(AND(VALUE(LEFT($A701,3))=312,LEFT($G701,10)="Unincepted"),VLOOKUP(" ULO",_312_Table1,MATCH(LEFT($B701,1),_312_Table1_ColumnLookup,0),FALSE),
  IF(AND(VALUE(LEFT($A701,3))=312,LEFT($G701,5)="Total",$B701="G "),VLOOKUP('312'!$F$80,_312_Table1,MATCH('312'!$N$16,_312_Table1_ColumnLookup,0),FALSE),
  IF(AND(VALUE(LEFT($A701,3))=312,LEFT($G701,5)="Total",$B701="O "),VLOOKUP('312'!$F$80,_312_Table1,MATCH('312'!$V$16,_312_Table1_ColumnLookup,0),FALSE),
  IF(AND(VALUE(LEFT($A701,3))=312,LEFT($G701,5)="Total",$B701="Q "),VLOOKUP('312'!$F$80,_312_Table1,MATCH('312'!$X$16,_312_Table1_ColumnLookup,0),FALSE),
  IF(AND(VALUE(LEFT($A701,3))=312,LEFT($G701,5)="Total"),VLOOKUP('312'!$F$80,_312_Table1,MATCH(LEFT($B701,1),_312_Table1_ColumnLookup,0),FALSE),
  IF(AND(VALUE(LEFT($A701,3))=312,LEN($I701)=4,$B701="G"),VLOOKUP($I701,_312_Table1,MATCH('312'!$N$16,_312_Table1_ColumnLookup,0),FALSE),
  IF(AND(VALUE(LEFT($A701,3))=312,LEN($I701)=4,$B701="O"),VLOOKUP($I701,_312_Table1,MATCH('312'!$V$16,_312_Table1_ColumnLookup,0),FALSE),
  IF(AND(VALUE(LEFT($A701,3))=312,LEN($I701)=4,$B701="Q"),VLOOKUP($I701,_312_Table1,MATCH('312'!$X$16,_312_Table1_ColumnLookup,0),FALSE),
  IF(AND(VALUE(LEFT($A701,3))=312,LEN($I701)=4),VLOOKUP($I701,_312_Table1,MATCH(LEFT($B701,1),_312_Table1_ColumnLookup,0),FALSE)
+N("312"),
  IF(VALUE(LEFT($A701,3))=313,VLOOKUP(VALUE(MID($B701,2,1)),_313_Table1,MATCH(MID($B701,1,1),_313_Table1_ColumnLookup,0),FALSE)
+N("313"),
  IF(AND(VALUE(LEFT($A701,3))=314,LEN($B701)=3),VLOOKUP(VALUE(MID($B701,2,2)),_314_Table1,MATCH(MID($B701,1,1),_314_Table1_ColumnLookup,0),FALSE),
  IF(VALUE(LEFT($A701,3))=314,VLOOKUP(VALUE(MID($B701,2,1)),_314_Table1,MATCH(MID($B701,1,1),_314_Table1_ColumnLookup,0),FALSE)
+N("314"),
""))))))))))))))))))))))))</f>
        <v>0</v>
      </c>
      <c r="E701" s="238" t="e">
        <f>IF(AND(VALUE(LEFT($A701,3))=309,LEN($B701)=3),VLOOKUP(VALUE(MID($B701,2,2)),_309_Table2,MATCH(MID($B701,1,1),_309_Table2_ColumnLookup,0),FALSE),
  IF($C701="309 LCR SummaryA",OneYearSCR,IF($C701="309 LCR SummaryB",UltimateSCR,IF(VALUE(LEFT($A701,3))=309,VLOOKUP(VALUE(MID($B701,2,1)),_309_Table2,MATCH(MID($B701,1,1),_309_Table2_ColumnLookup,0),FALSE)
+N("309"),
  IF(VALUE(LEFT($A701,3))=310,VLOOKUP(VALUE(MID($B701,2,1)),_310_Table2,MATCH(MID($B701,1,1),_310_Table2_ColumnLookup,0),FALSE)
+N("310"),
  IF(AND(VALUE(LEFT($A701,3))=311,LEN($I701)=4),VLOOKUP($I701,_311_Table2,MATCH($B701,_311_Table2_ColumnLookup,0),FALSE),
  IF(AND(VALUE(LEFT($A701,3))=311,OR($B701="I2",$B701="J2",$B701="K2",$B701="L2")),VLOOKUP('311'!$G$58,_311_Table2,MATCH(MID($B701,1,1),_311_Table2_ColumnLookup,0),FALSE),
  IF(AND(VALUE(LEFT($A701,3))=311,RIGHT($B701,5)="Total"),VLOOKUP('311'!$G$59,_311_Table2,MATCH(MID($B701,1,1),_311_Table2_ColumnLookup,0),FALSE),
  IF(VALUE(LEFT($A701,3))=311,VLOOKUP(VALUE(MID($B701,2,1)),_311_Table2,MATCH(MID($B701,1,1),_311_Table2_ColumnLookup,0),FALSE)
+N("311"),
  IF(AND(VALUE(LEFT($A701,3))=312,LEFT($G701,10)="Unincepted",$B701="G "),VLOOKUP(" ULO",_312_Table2,MATCH('312'!$N$16,_312_Table2_ColumnLookup,0),FALSE),
  IF(AND(VALUE(LEFT($A701,3))=312,LEFT($G701,10)="Unincepted",$B701="O "),VLOOKUP(" ULO",_312_Table2,MATCH('312'!$V$16,_312_Table2_ColumnLookup,0),FALSE),
  IF(AND(VALUE(LEFT($A701,3))=312,LEFT($G701,10)="Unincepted",$B701="Q "),VLOOKUP(" ULO",_312_Table2,MATCH('312'!$X$16,_312_Table2_ColumnLookup,0),FALSE),
  IF(AND(VALUE(LEFT($A701,3))=312,LEFT($G701,10)="Unincepted"),VLOOKUP(" ULO",_312_Table2,MATCH(LEFT($B701,1),_312_Table2_ColumnLookup,0),FALSE),
  IF(AND(VALUE(LEFT($A701,3))=312,LEFT($G701,5)="Total",$B701="G "),VLOOKUP('312'!$F$80,_312_Table2,MATCH('312'!$N$16,_312_Table2_ColumnLookup,0),FALSE),
  IF(AND(VALUE(LEFT($A701,3))=312,LEFT($G701,5)="Total",$B701="O "),VLOOKUP('312'!$F$80,_312_Table2,MATCH('312'!$V$16,_312_Table2_ColumnLookup,0),FALSE),
  IF(AND(VALUE(LEFT($A701,3))=312,LEFT($G701,5)="Total",$B701="Q "),VLOOKUP('312'!$F$80,_312_Table2,MATCH('312'!$X$16,_312_Table2_ColumnLookup,0),FALSE),
  IF(AND(VALUE(LEFT($A701,3))=312,LEFT($G701,5)="Total"),VLOOKUP('312'!$F$80,_312_Table2,MATCH(LEFT($B701,1),_312_Table2_ColumnLookup,0),FALSE),
  IF(AND(VALUE(LEFT($A701,3))=312,LEN($I701)=4,$B701="G"),VLOOKUP($I701,_312_Table2,MATCH('312'!$N$16,_312_Table2_ColumnLookup,0),FALSE),
  IF(AND(VALUE(LEFT($A701,3))=312,LEN($I701)=4,$B701="O"),VLOOKUP($I701,_312_Table2,MATCH('312'!$V$16,_312_Table2_ColumnLookup,0),FALSE),
  IF(AND(VALUE(LEFT($A701,3))=312,LEN($I701)=4,$B701="Q"),VLOOKUP($I701,_312_Table2,MATCH('312'!$X$16,_312_Table2_ColumnLookup,0),FALSE),
  IF(AND(VALUE(LEFT($A701,3))=312,LEN($I701)=4),VLOOKUP($I701,_312_Table2,MATCH(LEFT($B701,1),_312_Table2_ColumnLookup,0),FALSE)
+N("312"),
  IF(VALUE(LEFT($A701,3))=313,VLOOKUP(VALUE(MID($B701,2,1)),_313_Table2,MATCH(MID($B701,1,1),_313_Table2_ColumnLookup,0),FALSE)
+N("313"),
  IF(AND(VALUE(LEFT($A701,3))=314,LEN($B701)=3),VLOOKUP(VALUE(MID($B701,2,2)),_314_Table2,MATCH(MID($B701,1,1),_314_Table2_ColumnLookup,0),FALSE),
  IF(VALUE(LEFT($A701,3))=314,VLOOKUP(VALUE(MID($B701,2,1)),_314_Table2,MATCH(MID($B701,1,1),_314_Table2_ColumnLookup,0),FALSE)
+N("314"),
""))))))))))))))))))))))))</f>
        <v>#NAME?</v>
      </c>
      <c r="F701" s="238" t="e">
        <f>IF(AND(VALUE(LEFT($A701,3))=309,LEN($B701)=3),VLOOKUP(VALUE(MID($B701,2,2)),_309_Table3,MATCH(MID($B701,1,1),_309_Table3_ColumnLookup,0),FALSE),
  IF($C701="309 LCR SummaryA",OneYearSCR,IF($C701="309 LCR SummaryB",UltimateSCR,IF(VALUE(LEFT($A701,3))=309,VLOOKUP(VALUE(MID($B701,2,1)),_309_Table3,MATCH(MID($B701,1,1),_309_Table3_ColumnLookup,0),FALSE)
+N("309"),
  IF(VALUE(LEFT($A701,3))=310,VLOOKUP(VALUE(MID($B701,2,1)),_310_Table3,MATCH(MID($B701,1,1),_310_Table3_ColumnLookup,0),FALSE)
+N("310"),
  IF(AND(VALUE(LEFT($A701,3))=311,LEN($I701)=4),VLOOKUP($I701,_311_Table3,MATCH($B701,_311_Table3_ColumnLookup,0),FALSE),
  IF(AND(VALUE(LEFT($A701,3))=311,OR($B701="I2",$B701="J2",$B701="K2",$B701="L2")),VLOOKUP('311'!$G$58,_311_Table3,MATCH(MID($B701,1,1),_311_Table3_ColumnLookup,0),FALSE),
  IF(AND(VALUE(LEFT($A701,3))=311,RIGHT($B701,5)="Total"),VLOOKUP('311'!$G$59,_311_Table3,MATCH(MID($B701,1,1),_311_Table3_ColumnLookup,0),FALSE),
  IF(VALUE(LEFT($A701,3))=311,VLOOKUP(VALUE(MID($B701,2,1)),_311_Table3,MATCH(MID($B701,1,1),_311_Table3_ColumnLookup,0),FALSE)
+N("311"),
  IF(AND(VALUE(LEFT($A701,3))=312,LEFT($G701,10)="Unincepted",$B701="G "),VLOOKUP(" ULO",_312_Table3,MATCH('312'!$N$16,_312_Table3_ColumnLookup,0),FALSE),
  IF(AND(VALUE(LEFT($A701,3))=312,LEFT($G701,10)="Unincepted",$B701="O "),VLOOKUP(" ULO",_312_Table3,MATCH('312'!$V$16,_312_Table3_ColumnLookup,0),FALSE),
  IF(AND(VALUE(LEFT($A701,3))=312,LEFT($G701,10)="Unincepted",$B701="Q "),VLOOKUP(" ULO",_312_Table3,MATCH('312'!$X$16,_312_Table3_ColumnLookup,0),FALSE),
  IF(AND(VALUE(LEFT($A701,3))=312,LEFT($G701,10)="Unincepted"),VLOOKUP(" ULO",_312_Table3,MATCH(LEFT($B701,1),_312_Table3_ColumnLookup,0),FALSE),
  IF(AND(VALUE(LEFT($A701,3))=312,LEFT($G701,5)="Total",$B701="G "),VLOOKUP('312'!$F$80,_312_Table3,MATCH('312'!$N$16,_312_Table3_ColumnLookup,0),FALSE),
  IF(AND(VALUE(LEFT($A701,3))=312,LEFT($G701,5)="Total",$B701="O "),VLOOKUP('312'!$F$80,_312_Table3,MATCH('312'!$V$16,_312_Table3_ColumnLookup,0),FALSE),
  IF(AND(VALUE(LEFT($A701,3))=312,LEFT($G701,5)="Total",$B701="Q "),VLOOKUP('312'!$F$80,_312_Table3,MATCH('312'!$X$16,_312_Table3_ColumnLookup,0),FALSE),
  IF(AND(VALUE(LEFT($A701,3))=312,LEFT($G701,5)="Total"),VLOOKUP('312'!$F$80,_312_Table3,MATCH(LEFT($B701,1),_312_Table3_ColumnLookup,0),FALSE),
  IF(AND(VALUE(LEFT($A701,3))=312,LEN($I701)=4,$B701="G"),VLOOKUP($I701,_312_Table3,MATCH('312'!$N$16,_312_Table3_ColumnLookup,0),FALSE),
  IF(AND(VALUE(LEFT($A701,3))=312,LEN($I701)=4,$B701="O"),VLOOKUP($I701,_312_Table3,MATCH('312'!$V$16,_312_Table3_ColumnLookup,0),FALSE),
  IF(AND(VALUE(LEFT($A701,3))=312,LEN($I701)=4,$B701="Q"),VLOOKUP($I701,_312_Table3,MATCH('312'!$X$16,_312_Table3_ColumnLookup,0),FALSE),
  IF(AND(VALUE(LEFT($A701,3))=312,LEN($I701)=4),VLOOKUP($I701,_312_Table3,MATCH(LEFT($B701,1),_312_Table3_ColumnLookup,0),FALSE)
+N("312"),
  IF(VALUE(LEFT($A701,3))=313,VLOOKUP(VALUE(MID($B701,2,1)),_313_Table3,MATCH(MID($B701,1,1),_313_Table3_ColumnLookup,0),FALSE)
+N("313"),
  IF(AND(VALUE(LEFT($A701,3))=314,LEN($B701)=3),VLOOKUP(VALUE(MID($B701,2,2)),_314_Table3,MATCH(MID($B701,1,1),_314_Table3_ColumnLookup,0),FALSE),
  IF(VALUE(LEFT($A701,3))=314,VLOOKUP(VALUE(MID($B701,2,1)),_314_Table3,MATCH(MID($B701,1,1),_314_Table3_ColumnLookup,0),FALSE)
+N("314"),
""))))))))))))))))))))))))</f>
        <v>#NAME?</v>
      </c>
      <c r="G701" t="s">
        <v>1220</v>
      </c>
      <c r="H701" s="321">
        <f>IFERROR(
IF(ISERROR($D701)=FALSE,$D701,IF(ISERROR($E701)=FALSE,$E701,IF(ISERROR($F701)=FALSE,$F701
+N("012 checkboxes"),
IF(
IF(OR(LEFT($A701,9)="Syndicate",LEFT($A701,12)="NewSyndicate"),VLOOKUP($A701,'012'!$J:$ZW,MATCH("Link to button",'012'!$J$1:$ZW$1,0),0)
+N("309 checkbox"),
IF($C701="309 LCR Summary0",VLOOKUP("Notes990",'309'!$P:$ZZ,MATCH("Link to button",'309'!$P$1:$ZZ$1,0),0)
+N("313 checkboxes"),
IF($C701="313 Financial Information0LcmVsScr",IF($C701="309 LCR Summary0",VLOOKUP("LcmVsScr",'309'!$N:$ZZ,MATCH("Link to button",'309'!$N$1:$ZZ$1,0),0),
IF($C701="313 Financial Information0LcrDocAttached",IF($C701="309 LCR Summary0",VLOOKUP("LcrDocAttached",'309'!$N:$ZZ,MATCH("Link to button",'309'!$N$1:$ZZ$1,0),
0)))))))=1,TRUE,FALSE)
))),"")</f>
        <v>0</v>
      </c>
    </row>
    <row r="702" spans="1:8" customFormat="1">
      <c r="A702" s="237" t="str">
        <f>VLOOKUP($G702,CSVLookups!$B:$R,MATCH(A$1,CSVLookups!$B$1:$R$1,0),FALSE)</f>
        <v>312 Projected Solvency II Technical Provisions at Time Zero</v>
      </c>
      <c r="B702" s="237" t="str">
        <f>VLOOKUP($G702,CSVLookups!$B:$R,MATCH(B$1,CSVLookups!$B$1:$R$1,0),FALSE)</f>
        <v xml:space="preserve">B </v>
      </c>
      <c r="C702" s="238" t="str">
        <f t="shared" si="11"/>
        <v>312 Projected Solvency II Technical Provisions at Time ZeroB Total</v>
      </c>
      <c r="D702" s="238">
        <f>IF(AND(VALUE(LEFT($A702,3))=309,LEN($B702)=3),VLOOKUP(VALUE(MID($B702,2,2)),_309_Table1,MATCH(MID($B702,1,1),_309_Table1_ColumnLookup,0),FALSE),
  IF($C702="309 LCR SummaryA",OneYearSCR,IF($C702="309 LCR SummaryB",UltimateSCR,IF(VALUE(LEFT($A702,3))=309,VLOOKUP(VALUE(MID($B702,2,1)),_309_Table1,MATCH(MID($B702,1,1),_309_Table1_ColumnLookup,0),FALSE)
+N("309"),
  IF(VALUE(LEFT($A702,3))=310,VLOOKUP(VALUE(MID($B702,2,1)),_310_Table1,MATCH(MID($B702,1,1),_310_Table1_ColumnLookup,0),FALSE)
+N("310"),
  IF(AND(VALUE(LEFT($A702,3))=311,LEN($I702)=4),VLOOKUP($I702,_311_Table1,MATCH($B702,_311_Table1_ColumnLookup,0),FALSE),
  IF(AND(VALUE(LEFT($A702,3))=311,OR($B702="I2",$B702="J2",$B702="K2",$B702="L2")),VLOOKUP('311'!$G$58,_311_Table1,MATCH(MID($B702,1,1),_311_Table1_ColumnLookup,0),FALSE),
  IF(AND(VALUE(LEFT($A702,3))=311,RIGHT($B702,5)="Total"),VLOOKUP('311'!$G$59,_311_Table1,MATCH(MID($B702,1,1),_311_Table1_ColumnLookup,0),FALSE),
  IF(VALUE(LEFT($A702,3))=311,VLOOKUP(VALUE(MID($B702,2,1)),_311_Table1,MATCH(MID($B702,1,1),_311_Table1_ColumnLookup,0),FALSE)
+N("311"),
  IF(AND(VALUE(LEFT($A702,3))=312,LEFT($G702,10)="Unincepted",$B702="G "),VLOOKUP(" ULO",_312_Table1,MATCH('312'!$N$16,_312_Table1_ColumnLookup,0),FALSE),
  IF(AND(VALUE(LEFT($A702,3))=312,LEFT($G702,10)="Unincepted",$B702="O "),VLOOKUP(" ULO",_312_Table1,MATCH('312'!$V$16,_312_Table1_ColumnLookup,0),FALSE),
  IF(AND(VALUE(LEFT($A702,3))=312,LEFT($G702,10)="Unincepted",$B702="Q "),VLOOKUP(" ULO",_312_Table1,MATCH('312'!$X$16,_312_Table1_ColumnLookup,0),FALSE),
  IF(AND(VALUE(LEFT($A702,3))=312,LEFT($G702,10)="Unincepted"),VLOOKUP(" ULO",_312_Table1,MATCH(LEFT($B702,1),_312_Table1_ColumnLookup,0),FALSE),
  IF(AND(VALUE(LEFT($A702,3))=312,LEFT($G702,5)="Total",$B702="G "),VLOOKUP('312'!$F$80,_312_Table1,MATCH('312'!$N$16,_312_Table1_ColumnLookup,0),FALSE),
  IF(AND(VALUE(LEFT($A702,3))=312,LEFT($G702,5)="Total",$B702="O "),VLOOKUP('312'!$F$80,_312_Table1,MATCH('312'!$V$16,_312_Table1_ColumnLookup,0),FALSE),
  IF(AND(VALUE(LEFT($A702,3))=312,LEFT($G702,5)="Total",$B702="Q "),VLOOKUP('312'!$F$80,_312_Table1,MATCH('312'!$X$16,_312_Table1_ColumnLookup,0),FALSE),
  IF(AND(VALUE(LEFT($A702,3))=312,LEFT($G702,5)="Total"),VLOOKUP('312'!$F$80,_312_Table1,MATCH(LEFT($B702,1),_312_Table1_ColumnLookup,0),FALSE),
  IF(AND(VALUE(LEFT($A702,3))=312,LEN($I702)=4,$B702="G"),VLOOKUP($I702,_312_Table1,MATCH('312'!$N$16,_312_Table1_ColumnLookup,0),FALSE),
  IF(AND(VALUE(LEFT($A702,3))=312,LEN($I702)=4,$B702="O"),VLOOKUP($I702,_312_Table1,MATCH('312'!$V$16,_312_Table1_ColumnLookup,0),FALSE),
  IF(AND(VALUE(LEFT($A702,3))=312,LEN($I702)=4,$B702="Q"),VLOOKUP($I702,_312_Table1,MATCH('312'!$X$16,_312_Table1_ColumnLookup,0),FALSE),
  IF(AND(VALUE(LEFT($A702,3))=312,LEN($I702)=4),VLOOKUP($I702,_312_Table1,MATCH(LEFT($B702,1),_312_Table1_ColumnLookup,0),FALSE)
+N("312"),
  IF(VALUE(LEFT($A702,3))=313,VLOOKUP(VALUE(MID($B702,2,1)),_313_Table1,MATCH(MID($B702,1,1),_313_Table1_ColumnLookup,0),FALSE)
+N("313"),
  IF(AND(VALUE(LEFT($A702,3))=314,LEN($B702)=3),VLOOKUP(VALUE(MID($B702,2,2)),_314_Table1,MATCH(MID($B702,1,1),_314_Table1_ColumnLookup,0),FALSE),
  IF(VALUE(LEFT($A702,3))=314,VLOOKUP(VALUE(MID($B702,2,1)),_314_Table1,MATCH(MID($B702,1,1),_314_Table1_ColumnLookup,0),FALSE)
+N("314"),
""))))))))))))))))))))))))</f>
        <v>0</v>
      </c>
      <c r="E702" s="238" t="e">
        <f>IF(AND(VALUE(LEFT($A702,3))=309,LEN($B702)=3),VLOOKUP(VALUE(MID($B702,2,2)),_309_Table2,MATCH(MID($B702,1,1),_309_Table2_ColumnLookup,0),FALSE),
  IF($C702="309 LCR SummaryA",OneYearSCR,IF($C702="309 LCR SummaryB",UltimateSCR,IF(VALUE(LEFT($A702,3))=309,VLOOKUP(VALUE(MID($B702,2,1)),_309_Table2,MATCH(MID($B702,1,1),_309_Table2_ColumnLookup,0),FALSE)
+N("309"),
  IF(VALUE(LEFT($A702,3))=310,VLOOKUP(VALUE(MID($B702,2,1)),_310_Table2,MATCH(MID($B702,1,1),_310_Table2_ColumnLookup,0),FALSE)
+N("310"),
  IF(AND(VALUE(LEFT($A702,3))=311,LEN($I702)=4),VLOOKUP($I702,_311_Table2,MATCH($B702,_311_Table2_ColumnLookup,0),FALSE),
  IF(AND(VALUE(LEFT($A702,3))=311,OR($B702="I2",$B702="J2",$B702="K2",$B702="L2")),VLOOKUP('311'!$G$58,_311_Table2,MATCH(MID($B702,1,1),_311_Table2_ColumnLookup,0),FALSE),
  IF(AND(VALUE(LEFT($A702,3))=311,RIGHT($B702,5)="Total"),VLOOKUP('311'!$G$59,_311_Table2,MATCH(MID($B702,1,1),_311_Table2_ColumnLookup,0),FALSE),
  IF(VALUE(LEFT($A702,3))=311,VLOOKUP(VALUE(MID($B702,2,1)),_311_Table2,MATCH(MID($B702,1,1),_311_Table2_ColumnLookup,0),FALSE)
+N("311"),
  IF(AND(VALUE(LEFT($A702,3))=312,LEFT($G702,10)="Unincepted",$B702="G "),VLOOKUP(" ULO",_312_Table2,MATCH('312'!$N$16,_312_Table2_ColumnLookup,0),FALSE),
  IF(AND(VALUE(LEFT($A702,3))=312,LEFT($G702,10)="Unincepted",$B702="O "),VLOOKUP(" ULO",_312_Table2,MATCH('312'!$V$16,_312_Table2_ColumnLookup,0),FALSE),
  IF(AND(VALUE(LEFT($A702,3))=312,LEFT($G702,10)="Unincepted",$B702="Q "),VLOOKUP(" ULO",_312_Table2,MATCH('312'!$X$16,_312_Table2_ColumnLookup,0),FALSE),
  IF(AND(VALUE(LEFT($A702,3))=312,LEFT($G702,10)="Unincepted"),VLOOKUP(" ULO",_312_Table2,MATCH(LEFT($B702,1),_312_Table2_ColumnLookup,0),FALSE),
  IF(AND(VALUE(LEFT($A702,3))=312,LEFT($G702,5)="Total",$B702="G "),VLOOKUP('312'!$F$80,_312_Table2,MATCH('312'!$N$16,_312_Table2_ColumnLookup,0),FALSE),
  IF(AND(VALUE(LEFT($A702,3))=312,LEFT($G702,5)="Total",$B702="O "),VLOOKUP('312'!$F$80,_312_Table2,MATCH('312'!$V$16,_312_Table2_ColumnLookup,0),FALSE),
  IF(AND(VALUE(LEFT($A702,3))=312,LEFT($G702,5)="Total",$B702="Q "),VLOOKUP('312'!$F$80,_312_Table2,MATCH('312'!$X$16,_312_Table2_ColumnLookup,0),FALSE),
  IF(AND(VALUE(LEFT($A702,3))=312,LEFT($G702,5)="Total"),VLOOKUP('312'!$F$80,_312_Table2,MATCH(LEFT($B702,1),_312_Table2_ColumnLookup,0),FALSE),
  IF(AND(VALUE(LEFT($A702,3))=312,LEN($I702)=4,$B702="G"),VLOOKUP($I702,_312_Table2,MATCH('312'!$N$16,_312_Table2_ColumnLookup,0),FALSE),
  IF(AND(VALUE(LEFT($A702,3))=312,LEN($I702)=4,$B702="O"),VLOOKUP($I702,_312_Table2,MATCH('312'!$V$16,_312_Table2_ColumnLookup,0),FALSE),
  IF(AND(VALUE(LEFT($A702,3))=312,LEN($I702)=4,$B702="Q"),VLOOKUP($I702,_312_Table2,MATCH('312'!$X$16,_312_Table2_ColumnLookup,0),FALSE),
  IF(AND(VALUE(LEFT($A702,3))=312,LEN($I702)=4),VLOOKUP($I702,_312_Table2,MATCH(LEFT($B702,1),_312_Table2_ColumnLookup,0),FALSE)
+N("312"),
  IF(VALUE(LEFT($A702,3))=313,VLOOKUP(VALUE(MID($B702,2,1)),_313_Table2,MATCH(MID($B702,1,1),_313_Table2_ColumnLookup,0),FALSE)
+N("313"),
  IF(AND(VALUE(LEFT($A702,3))=314,LEN($B702)=3),VLOOKUP(VALUE(MID($B702,2,2)),_314_Table2,MATCH(MID($B702,1,1),_314_Table2_ColumnLookup,0),FALSE),
  IF(VALUE(LEFT($A702,3))=314,VLOOKUP(VALUE(MID($B702,2,1)),_314_Table2,MATCH(MID($B702,1,1),_314_Table2_ColumnLookup,0),FALSE)
+N("314"),
""))))))))))))))))))))))))</f>
        <v>#NAME?</v>
      </c>
      <c r="F702" s="238" t="e">
        <f>IF(AND(VALUE(LEFT($A702,3))=309,LEN($B702)=3),VLOOKUP(VALUE(MID($B702,2,2)),_309_Table3,MATCH(MID($B702,1,1),_309_Table3_ColumnLookup,0),FALSE),
  IF($C702="309 LCR SummaryA",OneYearSCR,IF($C702="309 LCR SummaryB",UltimateSCR,IF(VALUE(LEFT($A702,3))=309,VLOOKUP(VALUE(MID($B702,2,1)),_309_Table3,MATCH(MID($B702,1,1),_309_Table3_ColumnLookup,0),FALSE)
+N("309"),
  IF(VALUE(LEFT($A702,3))=310,VLOOKUP(VALUE(MID($B702,2,1)),_310_Table3,MATCH(MID($B702,1,1),_310_Table3_ColumnLookup,0),FALSE)
+N("310"),
  IF(AND(VALUE(LEFT($A702,3))=311,LEN($I702)=4),VLOOKUP($I702,_311_Table3,MATCH($B702,_311_Table3_ColumnLookup,0),FALSE),
  IF(AND(VALUE(LEFT($A702,3))=311,OR($B702="I2",$B702="J2",$B702="K2",$B702="L2")),VLOOKUP('311'!$G$58,_311_Table3,MATCH(MID($B702,1,1),_311_Table3_ColumnLookup,0),FALSE),
  IF(AND(VALUE(LEFT($A702,3))=311,RIGHT($B702,5)="Total"),VLOOKUP('311'!$G$59,_311_Table3,MATCH(MID($B702,1,1),_311_Table3_ColumnLookup,0),FALSE),
  IF(VALUE(LEFT($A702,3))=311,VLOOKUP(VALUE(MID($B702,2,1)),_311_Table3,MATCH(MID($B702,1,1),_311_Table3_ColumnLookup,0),FALSE)
+N("311"),
  IF(AND(VALUE(LEFT($A702,3))=312,LEFT($G702,10)="Unincepted",$B702="G "),VLOOKUP(" ULO",_312_Table3,MATCH('312'!$N$16,_312_Table3_ColumnLookup,0),FALSE),
  IF(AND(VALUE(LEFT($A702,3))=312,LEFT($G702,10)="Unincepted",$B702="O "),VLOOKUP(" ULO",_312_Table3,MATCH('312'!$V$16,_312_Table3_ColumnLookup,0),FALSE),
  IF(AND(VALUE(LEFT($A702,3))=312,LEFT($G702,10)="Unincepted",$B702="Q "),VLOOKUP(" ULO",_312_Table3,MATCH('312'!$X$16,_312_Table3_ColumnLookup,0),FALSE),
  IF(AND(VALUE(LEFT($A702,3))=312,LEFT($G702,10)="Unincepted"),VLOOKUP(" ULO",_312_Table3,MATCH(LEFT($B702,1),_312_Table3_ColumnLookup,0),FALSE),
  IF(AND(VALUE(LEFT($A702,3))=312,LEFT($G702,5)="Total",$B702="G "),VLOOKUP('312'!$F$80,_312_Table3,MATCH('312'!$N$16,_312_Table3_ColumnLookup,0),FALSE),
  IF(AND(VALUE(LEFT($A702,3))=312,LEFT($G702,5)="Total",$B702="O "),VLOOKUP('312'!$F$80,_312_Table3,MATCH('312'!$V$16,_312_Table3_ColumnLookup,0),FALSE),
  IF(AND(VALUE(LEFT($A702,3))=312,LEFT($G702,5)="Total",$B702="Q "),VLOOKUP('312'!$F$80,_312_Table3,MATCH('312'!$X$16,_312_Table3_ColumnLookup,0),FALSE),
  IF(AND(VALUE(LEFT($A702,3))=312,LEFT($G702,5)="Total"),VLOOKUP('312'!$F$80,_312_Table3,MATCH(LEFT($B702,1),_312_Table3_ColumnLookup,0),FALSE),
  IF(AND(VALUE(LEFT($A702,3))=312,LEN($I702)=4,$B702="G"),VLOOKUP($I702,_312_Table3,MATCH('312'!$N$16,_312_Table3_ColumnLookup,0),FALSE),
  IF(AND(VALUE(LEFT($A702,3))=312,LEN($I702)=4,$B702="O"),VLOOKUP($I702,_312_Table3,MATCH('312'!$V$16,_312_Table3_ColumnLookup,0),FALSE),
  IF(AND(VALUE(LEFT($A702,3))=312,LEN($I702)=4,$B702="Q"),VLOOKUP($I702,_312_Table3,MATCH('312'!$X$16,_312_Table3_ColumnLookup,0),FALSE),
  IF(AND(VALUE(LEFT($A702,3))=312,LEN($I702)=4),VLOOKUP($I702,_312_Table3,MATCH(LEFT($B702,1),_312_Table3_ColumnLookup,0),FALSE)
+N("312"),
  IF(VALUE(LEFT($A702,3))=313,VLOOKUP(VALUE(MID($B702,2,1)),_313_Table3,MATCH(MID($B702,1,1),_313_Table3_ColumnLookup,0),FALSE)
+N("313"),
  IF(AND(VALUE(LEFT($A702,3))=314,LEN($B702)=3),VLOOKUP(VALUE(MID($B702,2,2)),_314_Table3,MATCH(MID($B702,1,1),_314_Table3_ColumnLookup,0),FALSE),
  IF(VALUE(LEFT($A702,3))=314,VLOOKUP(VALUE(MID($B702,2,1)),_314_Table3,MATCH(MID($B702,1,1),_314_Table3_ColumnLookup,0),FALSE)
+N("314"),
""))))))))))))))))))))))))</f>
        <v>#NAME?</v>
      </c>
      <c r="G702" t="s">
        <v>1222</v>
      </c>
      <c r="H702" s="321">
        <f>IFERROR(
IF(ISERROR($D702)=FALSE,$D702,IF(ISERROR($E702)=FALSE,$E702,IF(ISERROR($F702)=FALSE,$F702
+N("012 checkboxes"),
IF(
IF(OR(LEFT($A702,9)="Syndicate",LEFT($A702,12)="NewSyndicate"),VLOOKUP($A702,'012'!$J:$ZW,MATCH("Link to button",'012'!$J$1:$ZW$1,0),0)
+N("309 checkbox"),
IF($C702="309 LCR Summary0",VLOOKUP("Notes990",'309'!$P:$ZZ,MATCH("Link to button",'309'!$P$1:$ZZ$1,0),0)
+N("313 checkboxes"),
IF($C702="313 Financial Information0LcmVsScr",IF($C702="309 LCR Summary0",VLOOKUP("LcmVsScr",'309'!$N:$ZZ,MATCH("Link to button",'309'!$N$1:$ZZ$1,0),0),
IF($C702="313 Financial Information0LcrDocAttached",IF($C702="309 LCR Summary0",VLOOKUP("LcrDocAttached",'309'!$N:$ZZ,MATCH("Link to button",'309'!$N$1:$ZZ$1,0),
0)))))))=1,TRUE,FALSE)
))),"")</f>
        <v>0</v>
      </c>
    </row>
    <row r="703" spans="1:8" customFormat="1">
      <c r="A703" s="237" t="str">
        <f>VLOOKUP($G703,CSVLookups!$B:$R,MATCH(A$1,CSVLookups!$B$1:$R$1,0),FALSE)</f>
        <v>312 Projected Solvency II Technical Provisions at Time Zero</v>
      </c>
      <c r="B703" s="237" t="str">
        <f>VLOOKUP($G703,CSVLookups!$B:$R,MATCH(B$1,CSVLookups!$B$1:$R$1,0),FALSE)</f>
        <v xml:space="preserve">C </v>
      </c>
      <c r="C703" s="238" t="str">
        <f t="shared" si="11"/>
        <v>312 Projected Solvency II Technical Provisions at Time ZeroC Total</v>
      </c>
      <c r="D703" s="238">
        <f>IF(AND(VALUE(LEFT($A703,3))=309,LEN($B703)=3),VLOOKUP(VALUE(MID($B703,2,2)),_309_Table1,MATCH(MID($B703,1,1),_309_Table1_ColumnLookup,0),FALSE),
  IF($C703="309 LCR SummaryA",OneYearSCR,IF($C703="309 LCR SummaryB",UltimateSCR,IF(VALUE(LEFT($A703,3))=309,VLOOKUP(VALUE(MID($B703,2,1)),_309_Table1,MATCH(MID($B703,1,1),_309_Table1_ColumnLookup,0),FALSE)
+N("309"),
  IF(VALUE(LEFT($A703,3))=310,VLOOKUP(VALUE(MID($B703,2,1)),_310_Table1,MATCH(MID($B703,1,1),_310_Table1_ColumnLookup,0),FALSE)
+N("310"),
  IF(AND(VALUE(LEFT($A703,3))=311,LEN($I703)=4),VLOOKUP($I703,_311_Table1,MATCH($B703,_311_Table1_ColumnLookup,0),FALSE),
  IF(AND(VALUE(LEFT($A703,3))=311,OR($B703="I2",$B703="J2",$B703="K2",$B703="L2")),VLOOKUP('311'!$G$58,_311_Table1,MATCH(MID($B703,1,1),_311_Table1_ColumnLookup,0),FALSE),
  IF(AND(VALUE(LEFT($A703,3))=311,RIGHT($B703,5)="Total"),VLOOKUP('311'!$G$59,_311_Table1,MATCH(MID($B703,1,1),_311_Table1_ColumnLookup,0),FALSE),
  IF(VALUE(LEFT($A703,3))=311,VLOOKUP(VALUE(MID($B703,2,1)),_311_Table1,MATCH(MID($B703,1,1),_311_Table1_ColumnLookup,0),FALSE)
+N("311"),
  IF(AND(VALUE(LEFT($A703,3))=312,LEFT($G703,10)="Unincepted",$B703="G "),VLOOKUP(" ULO",_312_Table1,MATCH('312'!$N$16,_312_Table1_ColumnLookup,0),FALSE),
  IF(AND(VALUE(LEFT($A703,3))=312,LEFT($G703,10)="Unincepted",$B703="O "),VLOOKUP(" ULO",_312_Table1,MATCH('312'!$V$16,_312_Table1_ColumnLookup,0),FALSE),
  IF(AND(VALUE(LEFT($A703,3))=312,LEFT($G703,10)="Unincepted",$B703="Q "),VLOOKUP(" ULO",_312_Table1,MATCH('312'!$X$16,_312_Table1_ColumnLookup,0),FALSE),
  IF(AND(VALUE(LEFT($A703,3))=312,LEFT($G703,10)="Unincepted"),VLOOKUP(" ULO",_312_Table1,MATCH(LEFT($B703,1),_312_Table1_ColumnLookup,0),FALSE),
  IF(AND(VALUE(LEFT($A703,3))=312,LEFT($G703,5)="Total",$B703="G "),VLOOKUP('312'!$F$80,_312_Table1,MATCH('312'!$N$16,_312_Table1_ColumnLookup,0),FALSE),
  IF(AND(VALUE(LEFT($A703,3))=312,LEFT($G703,5)="Total",$B703="O "),VLOOKUP('312'!$F$80,_312_Table1,MATCH('312'!$V$16,_312_Table1_ColumnLookup,0),FALSE),
  IF(AND(VALUE(LEFT($A703,3))=312,LEFT($G703,5)="Total",$B703="Q "),VLOOKUP('312'!$F$80,_312_Table1,MATCH('312'!$X$16,_312_Table1_ColumnLookup,0),FALSE),
  IF(AND(VALUE(LEFT($A703,3))=312,LEFT($G703,5)="Total"),VLOOKUP('312'!$F$80,_312_Table1,MATCH(LEFT($B703,1),_312_Table1_ColumnLookup,0),FALSE),
  IF(AND(VALUE(LEFT($A703,3))=312,LEN($I703)=4,$B703="G"),VLOOKUP($I703,_312_Table1,MATCH('312'!$N$16,_312_Table1_ColumnLookup,0),FALSE),
  IF(AND(VALUE(LEFT($A703,3))=312,LEN($I703)=4,$B703="O"),VLOOKUP($I703,_312_Table1,MATCH('312'!$V$16,_312_Table1_ColumnLookup,0),FALSE),
  IF(AND(VALUE(LEFT($A703,3))=312,LEN($I703)=4,$B703="Q"),VLOOKUP($I703,_312_Table1,MATCH('312'!$X$16,_312_Table1_ColumnLookup,0),FALSE),
  IF(AND(VALUE(LEFT($A703,3))=312,LEN($I703)=4),VLOOKUP($I703,_312_Table1,MATCH(LEFT($B703,1),_312_Table1_ColumnLookup,0),FALSE)
+N("312"),
  IF(VALUE(LEFT($A703,3))=313,VLOOKUP(VALUE(MID($B703,2,1)),_313_Table1,MATCH(MID($B703,1,1),_313_Table1_ColumnLookup,0),FALSE)
+N("313"),
  IF(AND(VALUE(LEFT($A703,3))=314,LEN($B703)=3),VLOOKUP(VALUE(MID($B703,2,2)),_314_Table1,MATCH(MID($B703,1,1),_314_Table1_ColumnLookup,0),FALSE),
  IF(VALUE(LEFT($A703,3))=314,VLOOKUP(VALUE(MID($B703,2,1)),_314_Table1,MATCH(MID($B703,1,1),_314_Table1_ColumnLookup,0),FALSE)
+N("314"),
""))))))))))))))))))))))))</f>
        <v>0</v>
      </c>
      <c r="E703" s="238" t="e">
        <f>IF(AND(VALUE(LEFT($A703,3))=309,LEN($B703)=3),VLOOKUP(VALUE(MID($B703,2,2)),_309_Table2,MATCH(MID($B703,1,1),_309_Table2_ColumnLookup,0),FALSE),
  IF($C703="309 LCR SummaryA",OneYearSCR,IF($C703="309 LCR SummaryB",UltimateSCR,IF(VALUE(LEFT($A703,3))=309,VLOOKUP(VALUE(MID($B703,2,1)),_309_Table2,MATCH(MID($B703,1,1),_309_Table2_ColumnLookup,0),FALSE)
+N("309"),
  IF(VALUE(LEFT($A703,3))=310,VLOOKUP(VALUE(MID($B703,2,1)),_310_Table2,MATCH(MID($B703,1,1),_310_Table2_ColumnLookup,0),FALSE)
+N("310"),
  IF(AND(VALUE(LEFT($A703,3))=311,LEN($I703)=4),VLOOKUP($I703,_311_Table2,MATCH($B703,_311_Table2_ColumnLookup,0),FALSE),
  IF(AND(VALUE(LEFT($A703,3))=311,OR($B703="I2",$B703="J2",$B703="K2",$B703="L2")),VLOOKUP('311'!$G$58,_311_Table2,MATCH(MID($B703,1,1),_311_Table2_ColumnLookup,0),FALSE),
  IF(AND(VALUE(LEFT($A703,3))=311,RIGHT($B703,5)="Total"),VLOOKUP('311'!$G$59,_311_Table2,MATCH(MID($B703,1,1),_311_Table2_ColumnLookup,0),FALSE),
  IF(VALUE(LEFT($A703,3))=311,VLOOKUP(VALUE(MID($B703,2,1)),_311_Table2,MATCH(MID($B703,1,1),_311_Table2_ColumnLookup,0),FALSE)
+N("311"),
  IF(AND(VALUE(LEFT($A703,3))=312,LEFT($G703,10)="Unincepted",$B703="G "),VLOOKUP(" ULO",_312_Table2,MATCH('312'!$N$16,_312_Table2_ColumnLookup,0),FALSE),
  IF(AND(VALUE(LEFT($A703,3))=312,LEFT($G703,10)="Unincepted",$B703="O "),VLOOKUP(" ULO",_312_Table2,MATCH('312'!$V$16,_312_Table2_ColumnLookup,0),FALSE),
  IF(AND(VALUE(LEFT($A703,3))=312,LEFT($G703,10)="Unincepted",$B703="Q "),VLOOKUP(" ULO",_312_Table2,MATCH('312'!$X$16,_312_Table2_ColumnLookup,0),FALSE),
  IF(AND(VALUE(LEFT($A703,3))=312,LEFT($G703,10)="Unincepted"),VLOOKUP(" ULO",_312_Table2,MATCH(LEFT($B703,1),_312_Table2_ColumnLookup,0),FALSE),
  IF(AND(VALUE(LEFT($A703,3))=312,LEFT($G703,5)="Total",$B703="G "),VLOOKUP('312'!$F$80,_312_Table2,MATCH('312'!$N$16,_312_Table2_ColumnLookup,0),FALSE),
  IF(AND(VALUE(LEFT($A703,3))=312,LEFT($G703,5)="Total",$B703="O "),VLOOKUP('312'!$F$80,_312_Table2,MATCH('312'!$V$16,_312_Table2_ColumnLookup,0),FALSE),
  IF(AND(VALUE(LEFT($A703,3))=312,LEFT($G703,5)="Total",$B703="Q "),VLOOKUP('312'!$F$80,_312_Table2,MATCH('312'!$X$16,_312_Table2_ColumnLookup,0),FALSE),
  IF(AND(VALUE(LEFT($A703,3))=312,LEFT($G703,5)="Total"),VLOOKUP('312'!$F$80,_312_Table2,MATCH(LEFT($B703,1),_312_Table2_ColumnLookup,0),FALSE),
  IF(AND(VALUE(LEFT($A703,3))=312,LEN($I703)=4,$B703="G"),VLOOKUP($I703,_312_Table2,MATCH('312'!$N$16,_312_Table2_ColumnLookup,0),FALSE),
  IF(AND(VALUE(LEFT($A703,3))=312,LEN($I703)=4,$B703="O"),VLOOKUP($I703,_312_Table2,MATCH('312'!$V$16,_312_Table2_ColumnLookup,0),FALSE),
  IF(AND(VALUE(LEFT($A703,3))=312,LEN($I703)=4,$B703="Q"),VLOOKUP($I703,_312_Table2,MATCH('312'!$X$16,_312_Table2_ColumnLookup,0),FALSE),
  IF(AND(VALUE(LEFT($A703,3))=312,LEN($I703)=4),VLOOKUP($I703,_312_Table2,MATCH(LEFT($B703,1),_312_Table2_ColumnLookup,0),FALSE)
+N("312"),
  IF(VALUE(LEFT($A703,3))=313,VLOOKUP(VALUE(MID($B703,2,1)),_313_Table2,MATCH(MID($B703,1,1),_313_Table2_ColumnLookup,0),FALSE)
+N("313"),
  IF(AND(VALUE(LEFT($A703,3))=314,LEN($B703)=3),VLOOKUP(VALUE(MID($B703,2,2)),_314_Table2,MATCH(MID($B703,1,1),_314_Table2_ColumnLookup,0),FALSE),
  IF(VALUE(LEFT($A703,3))=314,VLOOKUP(VALUE(MID($B703,2,1)),_314_Table2,MATCH(MID($B703,1,1),_314_Table2_ColumnLookup,0),FALSE)
+N("314"),
""))))))))))))))))))))))))</f>
        <v>#NAME?</v>
      </c>
      <c r="F703" s="238" t="e">
        <f>IF(AND(VALUE(LEFT($A703,3))=309,LEN($B703)=3),VLOOKUP(VALUE(MID($B703,2,2)),_309_Table3,MATCH(MID($B703,1,1),_309_Table3_ColumnLookup,0),FALSE),
  IF($C703="309 LCR SummaryA",OneYearSCR,IF($C703="309 LCR SummaryB",UltimateSCR,IF(VALUE(LEFT($A703,3))=309,VLOOKUP(VALUE(MID($B703,2,1)),_309_Table3,MATCH(MID($B703,1,1),_309_Table3_ColumnLookup,0),FALSE)
+N("309"),
  IF(VALUE(LEFT($A703,3))=310,VLOOKUP(VALUE(MID($B703,2,1)),_310_Table3,MATCH(MID($B703,1,1),_310_Table3_ColumnLookup,0),FALSE)
+N("310"),
  IF(AND(VALUE(LEFT($A703,3))=311,LEN($I703)=4),VLOOKUP($I703,_311_Table3,MATCH($B703,_311_Table3_ColumnLookup,0),FALSE),
  IF(AND(VALUE(LEFT($A703,3))=311,OR($B703="I2",$B703="J2",$B703="K2",$B703="L2")),VLOOKUP('311'!$G$58,_311_Table3,MATCH(MID($B703,1,1),_311_Table3_ColumnLookup,0),FALSE),
  IF(AND(VALUE(LEFT($A703,3))=311,RIGHT($B703,5)="Total"),VLOOKUP('311'!$G$59,_311_Table3,MATCH(MID($B703,1,1),_311_Table3_ColumnLookup,0),FALSE),
  IF(VALUE(LEFT($A703,3))=311,VLOOKUP(VALUE(MID($B703,2,1)),_311_Table3,MATCH(MID($B703,1,1),_311_Table3_ColumnLookup,0),FALSE)
+N("311"),
  IF(AND(VALUE(LEFT($A703,3))=312,LEFT($G703,10)="Unincepted",$B703="G "),VLOOKUP(" ULO",_312_Table3,MATCH('312'!$N$16,_312_Table3_ColumnLookup,0),FALSE),
  IF(AND(VALUE(LEFT($A703,3))=312,LEFT($G703,10)="Unincepted",$B703="O "),VLOOKUP(" ULO",_312_Table3,MATCH('312'!$V$16,_312_Table3_ColumnLookup,0),FALSE),
  IF(AND(VALUE(LEFT($A703,3))=312,LEFT($G703,10)="Unincepted",$B703="Q "),VLOOKUP(" ULO",_312_Table3,MATCH('312'!$X$16,_312_Table3_ColumnLookup,0),FALSE),
  IF(AND(VALUE(LEFT($A703,3))=312,LEFT($G703,10)="Unincepted"),VLOOKUP(" ULO",_312_Table3,MATCH(LEFT($B703,1),_312_Table3_ColumnLookup,0),FALSE),
  IF(AND(VALUE(LEFT($A703,3))=312,LEFT($G703,5)="Total",$B703="G "),VLOOKUP('312'!$F$80,_312_Table3,MATCH('312'!$N$16,_312_Table3_ColumnLookup,0),FALSE),
  IF(AND(VALUE(LEFT($A703,3))=312,LEFT($G703,5)="Total",$B703="O "),VLOOKUP('312'!$F$80,_312_Table3,MATCH('312'!$V$16,_312_Table3_ColumnLookup,0),FALSE),
  IF(AND(VALUE(LEFT($A703,3))=312,LEFT($G703,5)="Total",$B703="Q "),VLOOKUP('312'!$F$80,_312_Table3,MATCH('312'!$X$16,_312_Table3_ColumnLookup,0),FALSE),
  IF(AND(VALUE(LEFT($A703,3))=312,LEFT($G703,5)="Total"),VLOOKUP('312'!$F$80,_312_Table3,MATCH(LEFT($B703,1),_312_Table3_ColumnLookup,0),FALSE),
  IF(AND(VALUE(LEFT($A703,3))=312,LEN($I703)=4,$B703="G"),VLOOKUP($I703,_312_Table3,MATCH('312'!$N$16,_312_Table3_ColumnLookup,0),FALSE),
  IF(AND(VALUE(LEFT($A703,3))=312,LEN($I703)=4,$B703="O"),VLOOKUP($I703,_312_Table3,MATCH('312'!$V$16,_312_Table3_ColumnLookup,0),FALSE),
  IF(AND(VALUE(LEFT($A703,3))=312,LEN($I703)=4,$B703="Q"),VLOOKUP($I703,_312_Table3,MATCH('312'!$X$16,_312_Table3_ColumnLookup,0),FALSE),
  IF(AND(VALUE(LEFT($A703,3))=312,LEN($I703)=4),VLOOKUP($I703,_312_Table3,MATCH(LEFT($B703,1),_312_Table3_ColumnLookup,0),FALSE)
+N("312"),
  IF(VALUE(LEFT($A703,3))=313,VLOOKUP(VALUE(MID($B703,2,1)),_313_Table3,MATCH(MID($B703,1,1),_313_Table3_ColumnLookup,0),FALSE)
+N("313"),
  IF(AND(VALUE(LEFT($A703,3))=314,LEN($B703)=3),VLOOKUP(VALUE(MID($B703,2,2)),_314_Table3,MATCH(MID($B703,1,1),_314_Table3_ColumnLookup,0),FALSE),
  IF(VALUE(LEFT($A703,3))=314,VLOOKUP(VALUE(MID($B703,2,1)),_314_Table3,MATCH(MID($B703,1,1),_314_Table3_ColumnLookup,0),FALSE)
+N("314"),
""))))))))))))))))))))))))</f>
        <v>#NAME?</v>
      </c>
      <c r="G703" t="s">
        <v>1224</v>
      </c>
      <c r="H703" s="321">
        <f>IFERROR(
IF(ISERROR($D703)=FALSE,$D703,IF(ISERROR($E703)=FALSE,$E703,IF(ISERROR($F703)=FALSE,$F703
+N("012 checkboxes"),
IF(
IF(OR(LEFT($A703,9)="Syndicate",LEFT($A703,12)="NewSyndicate"),VLOOKUP($A703,'012'!$J:$ZW,MATCH("Link to button",'012'!$J$1:$ZW$1,0),0)
+N("309 checkbox"),
IF($C703="309 LCR Summary0",VLOOKUP("Notes990",'309'!$P:$ZZ,MATCH("Link to button",'309'!$P$1:$ZZ$1,0),0)
+N("313 checkboxes"),
IF($C703="313 Financial Information0LcmVsScr",IF($C703="309 LCR Summary0",VLOOKUP("LcmVsScr",'309'!$N:$ZZ,MATCH("Link to button",'309'!$N$1:$ZZ$1,0),0),
IF($C703="313 Financial Information0LcrDocAttached",IF($C703="309 LCR Summary0",VLOOKUP("LcrDocAttached",'309'!$N:$ZZ,MATCH("Link to button",'309'!$N$1:$ZZ$1,0),
0)))))))=1,TRUE,FALSE)
))),"")</f>
        <v>0</v>
      </c>
    </row>
    <row r="704" spans="1:8" customFormat="1">
      <c r="A704" s="237" t="str">
        <f>VLOOKUP($G704,CSVLookups!$B:$R,MATCH(A$1,CSVLookups!$B$1:$R$1,0),FALSE)</f>
        <v>312 Projected Solvency II Technical Provisions at Time Zero</v>
      </c>
      <c r="B704" s="237" t="str">
        <f>VLOOKUP($G704,CSVLookups!$B:$R,MATCH(B$1,CSVLookups!$B$1:$R$1,0),FALSE)</f>
        <v xml:space="preserve">D </v>
      </c>
      <c r="C704" s="238" t="str">
        <f t="shared" si="11"/>
        <v>312 Projected Solvency II Technical Provisions at Time ZeroD Total</v>
      </c>
      <c r="D704" s="238">
        <f>IF(AND(VALUE(LEFT($A704,3))=309,LEN($B704)=3),VLOOKUP(VALUE(MID($B704,2,2)),_309_Table1,MATCH(MID($B704,1,1),_309_Table1_ColumnLookup,0),FALSE),
  IF($C704="309 LCR SummaryA",OneYearSCR,IF($C704="309 LCR SummaryB",UltimateSCR,IF(VALUE(LEFT($A704,3))=309,VLOOKUP(VALUE(MID($B704,2,1)),_309_Table1,MATCH(MID($B704,1,1),_309_Table1_ColumnLookup,0),FALSE)
+N("309"),
  IF(VALUE(LEFT($A704,3))=310,VLOOKUP(VALUE(MID($B704,2,1)),_310_Table1,MATCH(MID($B704,1,1),_310_Table1_ColumnLookup,0),FALSE)
+N("310"),
  IF(AND(VALUE(LEFT($A704,3))=311,LEN($I704)=4),VLOOKUP($I704,_311_Table1,MATCH($B704,_311_Table1_ColumnLookup,0),FALSE),
  IF(AND(VALUE(LEFT($A704,3))=311,OR($B704="I2",$B704="J2",$B704="K2",$B704="L2")),VLOOKUP('311'!$G$58,_311_Table1,MATCH(MID($B704,1,1),_311_Table1_ColumnLookup,0),FALSE),
  IF(AND(VALUE(LEFT($A704,3))=311,RIGHT($B704,5)="Total"),VLOOKUP('311'!$G$59,_311_Table1,MATCH(MID($B704,1,1),_311_Table1_ColumnLookup,0),FALSE),
  IF(VALUE(LEFT($A704,3))=311,VLOOKUP(VALUE(MID($B704,2,1)),_311_Table1,MATCH(MID($B704,1,1),_311_Table1_ColumnLookup,0),FALSE)
+N("311"),
  IF(AND(VALUE(LEFT($A704,3))=312,LEFT($G704,10)="Unincepted",$B704="G "),VLOOKUP(" ULO",_312_Table1,MATCH('312'!$N$16,_312_Table1_ColumnLookup,0),FALSE),
  IF(AND(VALUE(LEFT($A704,3))=312,LEFT($G704,10)="Unincepted",$B704="O "),VLOOKUP(" ULO",_312_Table1,MATCH('312'!$V$16,_312_Table1_ColumnLookup,0),FALSE),
  IF(AND(VALUE(LEFT($A704,3))=312,LEFT($G704,10)="Unincepted",$B704="Q "),VLOOKUP(" ULO",_312_Table1,MATCH('312'!$X$16,_312_Table1_ColumnLookup,0),FALSE),
  IF(AND(VALUE(LEFT($A704,3))=312,LEFT($G704,10)="Unincepted"),VLOOKUP(" ULO",_312_Table1,MATCH(LEFT($B704,1),_312_Table1_ColumnLookup,0),FALSE),
  IF(AND(VALUE(LEFT($A704,3))=312,LEFT($G704,5)="Total",$B704="G "),VLOOKUP('312'!$F$80,_312_Table1,MATCH('312'!$N$16,_312_Table1_ColumnLookup,0),FALSE),
  IF(AND(VALUE(LEFT($A704,3))=312,LEFT($G704,5)="Total",$B704="O "),VLOOKUP('312'!$F$80,_312_Table1,MATCH('312'!$V$16,_312_Table1_ColumnLookup,0),FALSE),
  IF(AND(VALUE(LEFT($A704,3))=312,LEFT($G704,5)="Total",$B704="Q "),VLOOKUP('312'!$F$80,_312_Table1,MATCH('312'!$X$16,_312_Table1_ColumnLookup,0),FALSE),
  IF(AND(VALUE(LEFT($A704,3))=312,LEFT($G704,5)="Total"),VLOOKUP('312'!$F$80,_312_Table1,MATCH(LEFT($B704,1),_312_Table1_ColumnLookup,0),FALSE),
  IF(AND(VALUE(LEFT($A704,3))=312,LEN($I704)=4,$B704="G"),VLOOKUP($I704,_312_Table1,MATCH('312'!$N$16,_312_Table1_ColumnLookup,0),FALSE),
  IF(AND(VALUE(LEFT($A704,3))=312,LEN($I704)=4,$B704="O"),VLOOKUP($I704,_312_Table1,MATCH('312'!$V$16,_312_Table1_ColumnLookup,0),FALSE),
  IF(AND(VALUE(LEFT($A704,3))=312,LEN($I704)=4,$B704="Q"),VLOOKUP($I704,_312_Table1,MATCH('312'!$X$16,_312_Table1_ColumnLookup,0),FALSE),
  IF(AND(VALUE(LEFT($A704,3))=312,LEN($I704)=4),VLOOKUP($I704,_312_Table1,MATCH(LEFT($B704,1),_312_Table1_ColumnLookup,0),FALSE)
+N("312"),
  IF(VALUE(LEFT($A704,3))=313,VLOOKUP(VALUE(MID($B704,2,1)),_313_Table1,MATCH(MID($B704,1,1),_313_Table1_ColumnLookup,0),FALSE)
+N("313"),
  IF(AND(VALUE(LEFT($A704,3))=314,LEN($B704)=3),VLOOKUP(VALUE(MID($B704,2,2)),_314_Table1,MATCH(MID($B704,1,1),_314_Table1_ColumnLookup,0),FALSE),
  IF(VALUE(LEFT($A704,3))=314,VLOOKUP(VALUE(MID($B704,2,1)),_314_Table1,MATCH(MID($B704,1,1),_314_Table1_ColumnLookup,0),FALSE)
+N("314"),
""))))))))))))))))))))))))</f>
        <v>0</v>
      </c>
      <c r="E704" s="238" t="e">
        <f>IF(AND(VALUE(LEFT($A704,3))=309,LEN($B704)=3),VLOOKUP(VALUE(MID($B704,2,2)),_309_Table2,MATCH(MID($B704,1,1),_309_Table2_ColumnLookup,0),FALSE),
  IF($C704="309 LCR SummaryA",OneYearSCR,IF($C704="309 LCR SummaryB",UltimateSCR,IF(VALUE(LEFT($A704,3))=309,VLOOKUP(VALUE(MID($B704,2,1)),_309_Table2,MATCH(MID($B704,1,1),_309_Table2_ColumnLookup,0),FALSE)
+N("309"),
  IF(VALUE(LEFT($A704,3))=310,VLOOKUP(VALUE(MID($B704,2,1)),_310_Table2,MATCH(MID($B704,1,1),_310_Table2_ColumnLookup,0),FALSE)
+N("310"),
  IF(AND(VALUE(LEFT($A704,3))=311,LEN($I704)=4),VLOOKUP($I704,_311_Table2,MATCH($B704,_311_Table2_ColumnLookup,0),FALSE),
  IF(AND(VALUE(LEFT($A704,3))=311,OR($B704="I2",$B704="J2",$B704="K2",$B704="L2")),VLOOKUP('311'!$G$58,_311_Table2,MATCH(MID($B704,1,1),_311_Table2_ColumnLookup,0),FALSE),
  IF(AND(VALUE(LEFT($A704,3))=311,RIGHT($B704,5)="Total"),VLOOKUP('311'!$G$59,_311_Table2,MATCH(MID($B704,1,1),_311_Table2_ColumnLookup,0),FALSE),
  IF(VALUE(LEFT($A704,3))=311,VLOOKUP(VALUE(MID($B704,2,1)),_311_Table2,MATCH(MID($B704,1,1),_311_Table2_ColumnLookup,0),FALSE)
+N("311"),
  IF(AND(VALUE(LEFT($A704,3))=312,LEFT($G704,10)="Unincepted",$B704="G "),VLOOKUP(" ULO",_312_Table2,MATCH('312'!$N$16,_312_Table2_ColumnLookup,0),FALSE),
  IF(AND(VALUE(LEFT($A704,3))=312,LEFT($G704,10)="Unincepted",$B704="O "),VLOOKUP(" ULO",_312_Table2,MATCH('312'!$V$16,_312_Table2_ColumnLookup,0),FALSE),
  IF(AND(VALUE(LEFT($A704,3))=312,LEFT($G704,10)="Unincepted",$B704="Q "),VLOOKUP(" ULO",_312_Table2,MATCH('312'!$X$16,_312_Table2_ColumnLookup,0),FALSE),
  IF(AND(VALUE(LEFT($A704,3))=312,LEFT($G704,10)="Unincepted"),VLOOKUP(" ULO",_312_Table2,MATCH(LEFT($B704,1),_312_Table2_ColumnLookup,0),FALSE),
  IF(AND(VALUE(LEFT($A704,3))=312,LEFT($G704,5)="Total",$B704="G "),VLOOKUP('312'!$F$80,_312_Table2,MATCH('312'!$N$16,_312_Table2_ColumnLookup,0),FALSE),
  IF(AND(VALUE(LEFT($A704,3))=312,LEFT($G704,5)="Total",$B704="O "),VLOOKUP('312'!$F$80,_312_Table2,MATCH('312'!$V$16,_312_Table2_ColumnLookup,0),FALSE),
  IF(AND(VALUE(LEFT($A704,3))=312,LEFT($G704,5)="Total",$B704="Q "),VLOOKUP('312'!$F$80,_312_Table2,MATCH('312'!$X$16,_312_Table2_ColumnLookup,0),FALSE),
  IF(AND(VALUE(LEFT($A704,3))=312,LEFT($G704,5)="Total"),VLOOKUP('312'!$F$80,_312_Table2,MATCH(LEFT($B704,1),_312_Table2_ColumnLookup,0),FALSE),
  IF(AND(VALUE(LEFT($A704,3))=312,LEN($I704)=4,$B704="G"),VLOOKUP($I704,_312_Table2,MATCH('312'!$N$16,_312_Table2_ColumnLookup,0),FALSE),
  IF(AND(VALUE(LEFT($A704,3))=312,LEN($I704)=4,$B704="O"),VLOOKUP($I704,_312_Table2,MATCH('312'!$V$16,_312_Table2_ColumnLookup,0),FALSE),
  IF(AND(VALUE(LEFT($A704,3))=312,LEN($I704)=4,$B704="Q"),VLOOKUP($I704,_312_Table2,MATCH('312'!$X$16,_312_Table2_ColumnLookup,0),FALSE),
  IF(AND(VALUE(LEFT($A704,3))=312,LEN($I704)=4),VLOOKUP($I704,_312_Table2,MATCH(LEFT($B704,1),_312_Table2_ColumnLookup,0),FALSE)
+N("312"),
  IF(VALUE(LEFT($A704,3))=313,VLOOKUP(VALUE(MID($B704,2,1)),_313_Table2,MATCH(MID($B704,1,1),_313_Table2_ColumnLookup,0),FALSE)
+N("313"),
  IF(AND(VALUE(LEFT($A704,3))=314,LEN($B704)=3),VLOOKUP(VALUE(MID($B704,2,2)),_314_Table2,MATCH(MID($B704,1,1),_314_Table2_ColumnLookup,0),FALSE),
  IF(VALUE(LEFT($A704,3))=314,VLOOKUP(VALUE(MID($B704,2,1)),_314_Table2,MATCH(MID($B704,1,1),_314_Table2_ColumnLookup,0),FALSE)
+N("314"),
""))))))))))))))))))))))))</f>
        <v>#NAME?</v>
      </c>
      <c r="F704" s="238" t="e">
        <f>IF(AND(VALUE(LEFT($A704,3))=309,LEN($B704)=3),VLOOKUP(VALUE(MID($B704,2,2)),_309_Table3,MATCH(MID($B704,1,1),_309_Table3_ColumnLookup,0),FALSE),
  IF($C704="309 LCR SummaryA",OneYearSCR,IF($C704="309 LCR SummaryB",UltimateSCR,IF(VALUE(LEFT($A704,3))=309,VLOOKUP(VALUE(MID($B704,2,1)),_309_Table3,MATCH(MID($B704,1,1),_309_Table3_ColumnLookup,0),FALSE)
+N("309"),
  IF(VALUE(LEFT($A704,3))=310,VLOOKUP(VALUE(MID($B704,2,1)),_310_Table3,MATCH(MID($B704,1,1),_310_Table3_ColumnLookup,0),FALSE)
+N("310"),
  IF(AND(VALUE(LEFT($A704,3))=311,LEN($I704)=4),VLOOKUP($I704,_311_Table3,MATCH($B704,_311_Table3_ColumnLookup,0),FALSE),
  IF(AND(VALUE(LEFT($A704,3))=311,OR($B704="I2",$B704="J2",$B704="K2",$B704="L2")),VLOOKUP('311'!$G$58,_311_Table3,MATCH(MID($B704,1,1),_311_Table3_ColumnLookup,0),FALSE),
  IF(AND(VALUE(LEFT($A704,3))=311,RIGHT($B704,5)="Total"),VLOOKUP('311'!$G$59,_311_Table3,MATCH(MID($B704,1,1),_311_Table3_ColumnLookup,0),FALSE),
  IF(VALUE(LEFT($A704,3))=311,VLOOKUP(VALUE(MID($B704,2,1)),_311_Table3,MATCH(MID($B704,1,1),_311_Table3_ColumnLookup,0),FALSE)
+N("311"),
  IF(AND(VALUE(LEFT($A704,3))=312,LEFT($G704,10)="Unincepted",$B704="G "),VLOOKUP(" ULO",_312_Table3,MATCH('312'!$N$16,_312_Table3_ColumnLookup,0),FALSE),
  IF(AND(VALUE(LEFT($A704,3))=312,LEFT($G704,10)="Unincepted",$B704="O "),VLOOKUP(" ULO",_312_Table3,MATCH('312'!$V$16,_312_Table3_ColumnLookup,0),FALSE),
  IF(AND(VALUE(LEFT($A704,3))=312,LEFT($G704,10)="Unincepted",$B704="Q "),VLOOKUP(" ULO",_312_Table3,MATCH('312'!$X$16,_312_Table3_ColumnLookup,0),FALSE),
  IF(AND(VALUE(LEFT($A704,3))=312,LEFT($G704,10)="Unincepted"),VLOOKUP(" ULO",_312_Table3,MATCH(LEFT($B704,1),_312_Table3_ColumnLookup,0),FALSE),
  IF(AND(VALUE(LEFT($A704,3))=312,LEFT($G704,5)="Total",$B704="G "),VLOOKUP('312'!$F$80,_312_Table3,MATCH('312'!$N$16,_312_Table3_ColumnLookup,0),FALSE),
  IF(AND(VALUE(LEFT($A704,3))=312,LEFT($G704,5)="Total",$B704="O "),VLOOKUP('312'!$F$80,_312_Table3,MATCH('312'!$V$16,_312_Table3_ColumnLookup,0),FALSE),
  IF(AND(VALUE(LEFT($A704,3))=312,LEFT($G704,5)="Total",$B704="Q "),VLOOKUP('312'!$F$80,_312_Table3,MATCH('312'!$X$16,_312_Table3_ColumnLookup,0),FALSE),
  IF(AND(VALUE(LEFT($A704,3))=312,LEFT($G704,5)="Total"),VLOOKUP('312'!$F$80,_312_Table3,MATCH(LEFT($B704,1),_312_Table3_ColumnLookup,0),FALSE),
  IF(AND(VALUE(LEFT($A704,3))=312,LEN($I704)=4,$B704="G"),VLOOKUP($I704,_312_Table3,MATCH('312'!$N$16,_312_Table3_ColumnLookup,0),FALSE),
  IF(AND(VALUE(LEFT($A704,3))=312,LEN($I704)=4,$B704="O"),VLOOKUP($I704,_312_Table3,MATCH('312'!$V$16,_312_Table3_ColumnLookup,0),FALSE),
  IF(AND(VALUE(LEFT($A704,3))=312,LEN($I704)=4,$B704="Q"),VLOOKUP($I704,_312_Table3,MATCH('312'!$X$16,_312_Table3_ColumnLookup,0),FALSE),
  IF(AND(VALUE(LEFT($A704,3))=312,LEN($I704)=4),VLOOKUP($I704,_312_Table3,MATCH(LEFT($B704,1),_312_Table3_ColumnLookup,0),FALSE)
+N("312"),
  IF(VALUE(LEFT($A704,3))=313,VLOOKUP(VALUE(MID($B704,2,1)),_313_Table3,MATCH(MID($B704,1,1),_313_Table3_ColumnLookup,0),FALSE)
+N("313"),
  IF(AND(VALUE(LEFT($A704,3))=314,LEN($B704)=3),VLOOKUP(VALUE(MID($B704,2,2)),_314_Table3,MATCH(MID($B704,1,1),_314_Table3_ColumnLookup,0),FALSE),
  IF(VALUE(LEFT($A704,3))=314,VLOOKUP(VALUE(MID($B704,2,1)),_314_Table3,MATCH(MID($B704,1,1),_314_Table3_ColumnLookup,0),FALSE)
+N("314"),
""))))))))))))))))))))))))</f>
        <v>#NAME?</v>
      </c>
      <c r="G704" t="s">
        <v>1226</v>
      </c>
      <c r="H704" s="321">
        <f>IFERROR(
IF(ISERROR($D704)=FALSE,$D704,IF(ISERROR($E704)=FALSE,$E704,IF(ISERROR($F704)=FALSE,$F704
+N("012 checkboxes"),
IF(
IF(OR(LEFT($A704,9)="Syndicate",LEFT($A704,12)="NewSyndicate"),VLOOKUP($A704,'012'!$J:$ZW,MATCH("Link to button",'012'!$J$1:$ZW$1,0),0)
+N("309 checkbox"),
IF($C704="309 LCR Summary0",VLOOKUP("Notes990",'309'!$P:$ZZ,MATCH("Link to button",'309'!$P$1:$ZZ$1,0),0)
+N("313 checkboxes"),
IF($C704="313 Financial Information0LcmVsScr",IF($C704="309 LCR Summary0",VLOOKUP("LcmVsScr",'309'!$N:$ZZ,MATCH("Link to button",'309'!$N$1:$ZZ$1,0),0),
IF($C704="313 Financial Information0LcrDocAttached",IF($C704="309 LCR Summary0",VLOOKUP("LcrDocAttached",'309'!$N:$ZZ,MATCH("Link to button",'309'!$N$1:$ZZ$1,0),
0)))))))=1,TRUE,FALSE)
))),"")</f>
        <v>0</v>
      </c>
    </row>
    <row r="705" spans="1:8" customFormat="1">
      <c r="A705" s="237" t="str">
        <f>VLOOKUP($G705,CSVLookups!$B:$R,MATCH(A$1,CSVLookups!$B$1:$R$1,0),FALSE)</f>
        <v>312 Projected Solvency II Technical Provisions at Time Zero</v>
      </c>
      <c r="B705" s="237" t="str">
        <f>VLOOKUP($G705,CSVLookups!$B:$R,MATCH(B$1,CSVLookups!$B$1:$R$1,0),FALSE)</f>
        <v xml:space="preserve">E </v>
      </c>
      <c r="C705" s="238" t="str">
        <f t="shared" si="11"/>
        <v>312 Projected Solvency II Technical Provisions at Time ZeroE Total</v>
      </c>
      <c r="D705" s="238">
        <f>IF(AND(VALUE(LEFT($A705,3))=309,LEN($B705)=3),VLOOKUP(VALUE(MID($B705,2,2)),_309_Table1,MATCH(MID($B705,1,1),_309_Table1_ColumnLookup,0),FALSE),
  IF($C705="309 LCR SummaryA",OneYearSCR,IF($C705="309 LCR SummaryB",UltimateSCR,IF(VALUE(LEFT($A705,3))=309,VLOOKUP(VALUE(MID($B705,2,1)),_309_Table1,MATCH(MID($B705,1,1),_309_Table1_ColumnLookup,0),FALSE)
+N("309"),
  IF(VALUE(LEFT($A705,3))=310,VLOOKUP(VALUE(MID($B705,2,1)),_310_Table1,MATCH(MID($B705,1,1),_310_Table1_ColumnLookup,0),FALSE)
+N("310"),
  IF(AND(VALUE(LEFT($A705,3))=311,LEN($I705)=4),VLOOKUP($I705,_311_Table1,MATCH($B705,_311_Table1_ColumnLookup,0),FALSE),
  IF(AND(VALUE(LEFT($A705,3))=311,OR($B705="I2",$B705="J2",$B705="K2",$B705="L2")),VLOOKUP('311'!$G$58,_311_Table1,MATCH(MID($B705,1,1),_311_Table1_ColumnLookup,0),FALSE),
  IF(AND(VALUE(LEFT($A705,3))=311,RIGHT($B705,5)="Total"),VLOOKUP('311'!$G$59,_311_Table1,MATCH(MID($B705,1,1),_311_Table1_ColumnLookup,0),FALSE),
  IF(VALUE(LEFT($A705,3))=311,VLOOKUP(VALUE(MID($B705,2,1)),_311_Table1,MATCH(MID($B705,1,1),_311_Table1_ColumnLookup,0),FALSE)
+N("311"),
  IF(AND(VALUE(LEFT($A705,3))=312,LEFT($G705,10)="Unincepted",$B705="G "),VLOOKUP(" ULO",_312_Table1,MATCH('312'!$N$16,_312_Table1_ColumnLookup,0),FALSE),
  IF(AND(VALUE(LEFT($A705,3))=312,LEFT($G705,10)="Unincepted",$B705="O "),VLOOKUP(" ULO",_312_Table1,MATCH('312'!$V$16,_312_Table1_ColumnLookup,0),FALSE),
  IF(AND(VALUE(LEFT($A705,3))=312,LEFT($G705,10)="Unincepted",$B705="Q "),VLOOKUP(" ULO",_312_Table1,MATCH('312'!$X$16,_312_Table1_ColumnLookup,0),FALSE),
  IF(AND(VALUE(LEFT($A705,3))=312,LEFT($G705,10)="Unincepted"),VLOOKUP(" ULO",_312_Table1,MATCH(LEFT($B705,1),_312_Table1_ColumnLookup,0),FALSE),
  IF(AND(VALUE(LEFT($A705,3))=312,LEFT($G705,5)="Total",$B705="G "),VLOOKUP('312'!$F$80,_312_Table1,MATCH('312'!$N$16,_312_Table1_ColumnLookup,0),FALSE),
  IF(AND(VALUE(LEFT($A705,3))=312,LEFT($G705,5)="Total",$B705="O "),VLOOKUP('312'!$F$80,_312_Table1,MATCH('312'!$V$16,_312_Table1_ColumnLookup,0),FALSE),
  IF(AND(VALUE(LEFT($A705,3))=312,LEFT($G705,5)="Total",$B705="Q "),VLOOKUP('312'!$F$80,_312_Table1,MATCH('312'!$X$16,_312_Table1_ColumnLookup,0),FALSE),
  IF(AND(VALUE(LEFT($A705,3))=312,LEFT($G705,5)="Total"),VLOOKUP('312'!$F$80,_312_Table1,MATCH(LEFT($B705,1),_312_Table1_ColumnLookup,0),FALSE),
  IF(AND(VALUE(LEFT($A705,3))=312,LEN($I705)=4,$B705="G"),VLOOKUP($I705,_312_Table1,MATCH('312'!$N$16,_312_Table1_ColumnLookup,0),FALSE),
  IF(AND(VALUE(LEFT($A705,3))=312,LEN($I705)=4,$B705="O"),VLOOKUP($I705,_312_Table1,MATCH('312'!$V$16,_312_Table1_ColumnLookup,0),FALSE),
  IF(AND(VALUE(LEFT($A705,3))=312,LEN($I705)=4,$B705="Q"),VLOOKUP($I705,_312_Table1,MATCH('312'!$X$16,_312_Table1_ColumnLookup,0),FALSE),
  IF(AND(VALUE(LEFT($A705,3))=312,LEN($I705)=4),VLOOKUP($I705,_312_Table1,MATCH(LEFT($B705,1),_312_Table1_ColumnLookup,0),FALSE)
+N("312"),
  IF(VALUE(LEFT($A705,3))=313,VLOOKUP(VALUE(MID($B705,2,1)),_313_Table1,MATCH(MID($B705,1,1),_313_Table1_ColumnLookup,0),FALSE)
+N("313"),
  IF(AND(VALUE(LEFT($A705,3))=314,LEN($B705)=3),VLOOKUP(VALUE(MID($B705,2,2)),_314_Table1,MATCH(MID($B705,1,1),_314_Table1_ColumnLookup,0),FALSE),
  IF(VALUE(LEFT($A705,3))=314,VLOOKUP(VALUE(MID($B705,2,1)),_314_Table1,MATCH(MID($B705,1,1),_314_Table1_ColumnLookup,0),FALSE)
+N("314"),
""))))))))))))))))))))))))</f>
        <v>0</v>
      </c>
      <c r="E705" s="238" t="e">
        <f>IF(AND(VALUE(LEFT($A705,3))=309,LEN($B705)=3),VLOOKUP(VALUE(MID($B705,2,2)),_309_Table2,MATCH(MID($B705,1,1),_309_Table2_ColumnLookup,0),FALSE),
  IF($C705="309 LCR SummaryA",OneYearSCR,IF($C705="309 LCR SummaryB",UltimateSCR,IF(VALUE(LEFT($A705,3))=309,VLOOKUP(VALUE(MID($B705,2,1)),_309_Table2,MATCH(MID($B705,1,1),_309_Table2_ColumnLookup,0),FALSE)
+N("309"),
  IF(VALUE(LEFT($A705,3))=310,VLOOKUP(VALUE(MID($B705,2,1)),_310_Table2,MATCH(MID($B705,1,1),_310_Table2_ColumnLookup,0),FALSE)
+N("310"),
  IF(AND(VALUE(LEFT($A705,3))=311,LEN($I705)=4),VLOOKUP($I705,_311_Table2,MATCH($B705,_311_Table2_ColumnLookup,0),FALSE),
  IF(AND(VALUE(LEFT($A705,3))=311,OR($B705="I2",$B705="J2",$B705="K2",$B705="L2")),VLOOKUP('311'!$G$58,_311_Table2,MATCH(MID($B705,1,1),_311_Table2_ColumnLookup,0),FALSE),
  IF(AND(VALUE(LEFT($A705,3))=311,RIGHT($B705,5)="Total"),VLOOKUP('311'!$G$59,_311_Table2,MATCH(MID($B705,1,1),_311_Table2_ColumnLookup,0),FALSE),
  IF(VALUE(LEFT($A705,3))=311,VLOOKUP(VALUE(MID($B705,2,1)),_311_Table2,MATCH(MID($B705,1,1),_311_Table2_ColumnLookup,0),FALSE)
+N("311"),
  IF(AND(VALUE(LEFT($A705,3))=312,LEFT($G705,10)="Unincepted",$B705="G "),VLOOKUP(" ULO",_312_Table2,MATCH('312'!$N$16,_312_Table2_ColumnLookup,0),FALSE),
  IF(AND(VALUE(LEFT($A705,3))=312,LEFT($G705,10)="Unincepted",$B705="O "),VLOOKUP(" ULO",_312_Table2,MATCH('312'!$V$16,_312_Table2_ColumnLookup,0),FALSE),
  IF(AND(VALUE(LEFT($A705,3))=312,LEFT($G705,10)="Unincepted",$B705="Q "),VLOOKUP(" ULO",_312_Table2,MATCH('312'!$X$16,_312_Table2_ColumnLookup,0),FALSE),
  IF(AND(VALUE(LEFT($A705,3))=312,LEFT($G705,10)="Unincepted"),VLOOKUP(" ULO",_312_Table2,MATCH(LEFT($B705,1),_312_Table2_ColumnLookup,0),FALSE),
  IF(AND(VALUE(LEFT($A705,3))=312,LEFT($G705,5)="Total",$B705="G "),VLOOKUP('312'!$F$80,_312_Table2,MATCH('312'!$N$16,_312_Table2_ColumnLookup,0),FALSE),
  IF(AND(VALUE(LEFT($A705,3))=312,LEFT($G705,5)="Total",$B705="O "),VLOOKUP('312'!$F$80,_312_Table2,MATCH('312'!$V$16,_312_Table2_ColumnLookup,0),FALSE),
  IF(AND(VALUE(LEFT($A705,3))=312,LEFT($G705,5)="Total",$B705="Q "),VLOOKUP('312'!$F$80,_312_Table2,MATCH('312'!$X$16,_312_Table2_ColumnLookup,0),FALSE),
  IF(AND(VALUE(LEFT($A705,3))=312,LEFT($G705,5)="Total"),VLOOKUP('312'!$F$80,_312_Table2,MATCH(LEFT($B705,1),_312_Table2_ColumnLookup,0),FALSE),
  IF(AND(VALUE(LEFT($A705,3))=312,LEN($I705)=4,$B705="G"),VLOOKUP($I705,_312_Table2,MATCH('312'!$N$16,_312_Table2_ColumnLookup,0),FALSE),
  IF(AND(VALUE(LEFT($A705,3))=312,LEN($I705)=4,$B705="O"),VLOOKUP($I705,_312_Table2,MATCH('312'!$V$16,_312_Table2_ColumnLookup,0),FALSE),
  IF(AND(VALUE(LEFT($A705,3))=312,LEN($I705)=4,$B705="Q"),VLOOKUP($I705,_312_Table2,MATCH('312'!$X$16,_312_Table2_ColumnLookup,0),FALSE),
  IF(AND(VALUE(LEFT($A705,3))=312,LEN($I705)=4),VLOOKUP($I705,_312_Table2,MATCH(LEFT($B705,1),_312_Table2_ColumnLookup,0),FALSE)
+N("312"),
  IF(VALUE(LEFT($A705,3))=313,VLOOKUP(VALUE(MID($B705,2,1)),_313_Table2,MATCH(MID($B705,1,1),_313_Table2_ColumnLookup,0),FALSE)
+N("313"),
  IF(AND(VALUE(LEFT($A705,3))=314,LEN($B705)=3),VLOOKUP(VALUE(MID($B705,2,2)),_314_Table2,MATCH(MID($B705,1,1),_314_Table2_ColumnLookup,0),FALSE),
  IF(VALUE(LEFT($A705,3))=314,VLOOKUP(VALUE(MID($B705,2,1)),_314_Table2,MATCH(MID($B705,1,1),_314_Table2_ColumnLookup,0),FALSE)
+N("314"),
""))))))))))))))))))))))))</f>
        <v>#NAME?</v>
      </c>
      <c r="F705" s="238" t="e">
        <f>IF(AND(VALUE(LEFT($A705,3))=309,LEN($B705)=3),VLOOKUP(VALUE(MID($B705,2,2)),_309_Table3,MATCH(MID($B705,1,1),_309_Table3_ColumnLookup,0),FALSE),
  IF($C705="309 LCR SummaryA",OneYearSCR,IF($C705="309 LCR SummaryB",UltimateSCR,IF(VALUE(LEFT($A705,3))=309,VLOOKUP(VALUE(MID($B705,2,1)),_309_Table3,MATCH(MID($B705,1,1),_309_Table3_ColumnLookup,0),FALSE)
+N("309"),
  IF(VALUE(LEFT($A705,3))=310,VLOOKUP(VALUE(MID($B705,2,1)),_310_Table3,MATCH(MID($B705,1,1),_310_Table3_ColumnLookup,0),FALSE)
+N("310"),
  IF(AND(VALUE(LEFT($A705,3))=311,LEN($I705)=4),VLOOKUP($I705,_311_Table3,MATCH($B705,_311_Table3_ColumnLookup,0),FALSE),
  IF(AND(VALUE(LEFT($A705,3))=311,OR($B705="I2",$B705="J2",$B705="K2",$B705="L2")),VLOOKUP('311'!$G$58,_311_Table3,MATCH(MID($B705,1,1),_311_Table3_ColumnLookup,0),FALSE),
  IF(AND(VALUE(LEFT($A705,3))=311,RIGHT($B705,5)="Total"),VLOOKUP('311'!$G$59,_311_Table3,MATCH(MID($B705,1,1),_311_Table3_ColumnLookup,0),FALSE),
  IF(VALUE(LEFT($A705,3))=311,VLOOKUP(VALUE(MID($B705,2,1)),_311_Table3,MATCH(MID($B705,1,1),_311_Table3_ColumnLookup,0),FALSE)
+N("311"),
  IF(AND(VALUE(LEFT($A705,3))=312,LEFT($G705,10)="Unincepted",$B705="G "),VLOOKUP(" ULO",_312_Table3,MATCH('312'!$N$16,_312_Table3_ColumnLookup,0),FALSE),
  IF(AND(VALUE(LEFT($A705,3))=312,LEFT($G705,10)="Unincepted",$B705="O "),VLOOKUP(" ULO",_312_Table3,MATCH('312'!$V$16,_312_Table3_ColumnLookup,0),FALSE),
  IF(AND(VALUE(LEFT($A705,3))=312,LEFT($G705,10)="Unincepted",$B705="Q "),VLOOKUP(" ULO",_312_Table3,MATCH('312'!$X$16,_312_Table3_ColumnLookup,0),FALSE),
  IF(AND(VALUE(LEFT($A705,3))=312,LEFT($G705,10)="Unincepted"),VLOOKUP(" ULO",_312_Table3,MATCH(LEFT($B705,1),_312_Table3_ColumnLookup,0),FALSE),
  IF(AND(VALUE(LEFT($A705,3))=312,LEFT($G705,5)="Total",$B705="G "),VLOOKUP('312'!$F$80,_312_Table3,MATCH('312'!$N$16,_312_Table3_ColumnLookup,0),FALSE),
  IF(AND(VALUE(LEFT($A705,3))=312,LEFT($G705,5)="Total",$B705="O "),VLOOKUP('312'!$F$80,_312_Table3,MATCH('312'!$V$16,_312_Table3_ColumnLookup,0),FALSE),
  IF(AND(VALUE(LEFT($A705,3))=312,LEFT($G705,5)="Total",$B705="Q "),VLOOKUP('312'!$F$80,_312_Table3,MATCH('312'!$X$16,_312_Table3_ColumnLookup,0),FALSE),
  IF(AND(VALUE(LEFT($A705,3))=312,LEFT($G705,5)="Total"),VLOOKUP('312'!$F$80,_312_Table3,MATCH(LEFT($B705,1),_312_Table3_ColumnLookup,0),FALSE),
  IF(AND(VALUE(LEFT($A705,3))=312,LEN($I705)=4,$B705="G"),VLOOKUP($I705,_312_Table3,MATCH('312'!$N$16,_312_Table3_ColumnLookup,0),FALSE),
  IF(AND(VALUE(LEFT($A705,3))=312,LEN($I705)=4,$B705="O"),VLOOKUP($I705,_312_Table3,MATCH('312'!$V$16,_312_Table3_ColumnLookup,0),FALSE),
  IF(AND(VALUE(LEFT($A705,3))=312,LEN($I705)=4,$B705="Q"),VLOOKUP($I705,_312_Table3,MATCH('312'!$X$16,_312_Table3_ColumnLookup,0),FALSE),
  IF(AND(VALUE(LEFT($A705,3))=312,LEN($I705)=4),VLOOKUP($I705,_312_Table3,MATCH(LEFT($B705,1),_312_Table3_ColumnLookup,0),FALSE)
+N("312"),
  IF(VALUE(LEFT($A705,3))=313,VLOOKUP(VALUE(MID($B705,2,1)),_313_Table3,MATCH(MID($B705,1,1),_313_Table3_ColumnLookup,0),FALSE)
+N("313"),
  IF(AND(VALUE(LEFT($A705,3))=314,LEN($B705)=3),VLOOKUP(VALUE(MID($B705,2,2)),_314_Table3,MATCH(MID($B705,1,1),_314_Table3_ColumnLookup,0),FALSE),
  IF(VALUE(LEFT($A705,3))=314,VLOOKUP(VALUE(MID($B705,2,1)),_314_Table3,MATCH(MID($B705,1,1),_314_Table3_ColumnLookup,0),FALSE)
+N("314"),
""))))))))))))))))))))))))</f>
        <v>#NAME?</v>
      </c>
      <c r="G705" t="s">
        <v>1228</v>
      </c>
      <c r="H705" s="321">
        <f>IFERROR(
IF(ISERROR($D705)=FALSE,$D705,IF(ISERROR($E705)=FALSE,$E705,IF(ISERROR($F705)=FALSE,$F705
+N("012 checkboxes"),
IF(
IF(OR(LEFT($A705,9)="Syndicate",LEFT($A705,12)="NewSyndicate"),VLOOKUP($A705,'012'!$J:$ZW,MATCH("Link to button",'012'!$J$1:$ZW$1,0),0)
+N("309 checkbox"),
IF($C705="309 LCR Summary0",VLOOKUP("Notes990",'309'!$P:$ZZ,MATCH("Link to button",'309'!$P$1:$ZZ$1,0),0)
+N("313 checkboxes"),
IF($C705="313 Financial Information0LcmVsScr",IF($C705="309 LCR Summary0",VLOOKUP("LcmVsScr",'309'!$N:$ZZ,MATCH("Link to button",'309'!$N$1:$ZZ$1,0),0),
IF($C705="313 Financial Information0LcrDocAttached",IF($C705="309 LCR Summary0",VLOOKUP("LcrDocAttached",'309'!$N:$ZZ,MATCH("Link to button",'309'!$N$1:$ZZ$1,0),
0)))))))=1,TRUE,FALSE)
))),"")</f>
        <v>0</v>
      </c>
    </row>
    <row r="706" spans="1:8" customFormat="1">
      <c r="A706" s="237" t="str">
        <f>VLOOKUP($G706,CSVLookups!$B:$R,MATCH(A$1,CSVLookups!$B$1:$R$1,0),FALSE)</f>
        <v>312 Projected Solvency II Technical Provisions at Time Zero</v>
      </c>
      <c r="B706" s="237" t="str">
        <f>VLOOKUP($G706,CSVLookups!$B:$R,MATCH(B$1,CSVLookups!$B$1:$R$1,0),FALSE)</f>
        <v xml:space="preserve">F </v>
      </c>
      <c r="C706" s="238" t="str">
        <f t="shared" si="11"/>
        <v>312 Projected Solvency II Technical Provisions at Time ZeroF Total</v>
      </c>
      <c r="D706" s="238">
        <f>IF(AND(VALUE(LEFT($A706,3))=309,LEN($B706)=3),VLOOKUP(VALUE(MID($B706,2,2)),_309_Table1,MATCH(MID($B706,1,1),_309_Table1_ColumnLookup,0),FALSE),
  IF($C706="309 LCR SummaryA",OneYearSCR,IF($C706="309 LCR SummaryB",UltimateSCR,IF(VALUE(LEFT($A706,3))=309,VLOOKUP(VALUE(MID($B706,2,1)),_309_Table1,MATCH(MID($B706,1,1),_309_Table1_ColumnLookup,0),FALSE)
+N("309"),
  IF(VALUE(LEFT($A706,3))=310,VLOOKUP(VALUE(MID($B706,2,1)),_310_Table1,MATCH(MID($B706,1,1),_310_Table1_ColumnLookup,0),FALSE)
+N("310"),
  IF(AND(VALUE(LEFT($A706,3))=311,LEN($I706)=4),VLOOKUP($I706,_311_Table1,MATCH($B706,_311_Table1_ColumnLookup,0),FALSE),
  IF(AND(VALUE(LEFT($A706,3))=311,OR($B706="I2",$B706="J2",$B706="K2",$B706="L2")),VLOOKUP('311'!$G$58,_311_Table1,MATCH(MID($B706,1,1),_311_Table1_ColumnLookup,0),FALSE),
  IF(AND(VALUE(LEFT($A706,3))=311,RIGHT($B706,5)="Total"),VLOOKUP('311'!$G$59,_311_Table1,MATCH(MID($B706,1,1),_311_Table1_ColumnLookup,0),FALSE),
  IF(VALUE(LEFT($A706,3))=311,VLOOKUP(VALUE(MID($B706,2,1)),_311_Table1,MATCH(MID($B706,1,1),_311_Table1_ColumnLookup,0),FALSE)
+N("311"),
  IF(AND(VALUE(LEFT($A706,3))=312,LEFT($G706,10)="Unincepted",$B706="G "),VLOOKUP(" ULO",_312_Table1,MATCH('312'!$N$16,_312_Table1_ColumnLookup,0),FALSE),
  IF(AND(VALUE(LEFT($A706,3))=312,LEFT($G706,10)="Unincepted",$B706="O "),VLOOKUP(" ULO",_312_Table1,MATCH('312'!$V$16,_312_Table1_ColumnLookup,0),FALSE),
  IF(AND(VALUE(LEFT($A706,3))=312,LEFT($G706,10)="Unincepted",$B706="Q "),VLOOKUP(" ULO",_312_Table1,MATCH('312'!$X$16,_312_Table1_ColumnLookup,0),FALSE),
  IF(AND(VALUE(LEFT($A706,3))=312,LEFT($G706,10)="Unincepted"),VLOOKUP(" ULO",_312_Table1,MATCH(LEFT($B706,1),_312_Table1_ColumnLookup,0),FALSE),
  IF(AND(VALUE(LEFT($A706,3))=312,LEFT($G706,5)="Total",$B706="G "),VLOOKUP('312'!$F$80,_312_Table1,MATCH('312'!$N$16,_312_Table1_ColumnLookup,0),FALSE),
  IF(AND(VALUE(LEFT($A706,3))=312,LEFT($G706,5)="Total",$B706="O "),VLOOKUP('312'!$F$80,_312_Table1,MATCH('312'!$V$16,_312_Table1_ColumnLookup,0),FALSE),
  IF(AND(VALUE(LEFT($A706,3))=312,LEFT($G706,5)="Total",$B706="Q "),VLOOKUP('312'!$F$80,_312_Table1,MATCH('312'!$X$16,_312_Table1_ColumnLookup,0),FALSE),
  IF(AND(VALUE(LEFT($A706,3))=312,LEFT($G706,5)="Total"),VLOOKUP('312'!$F$80,_312_Table1,MATCH(LEFT($B706,1),_312_Table1_ColumnLookup,0),FALSE),
  IF(AND(VALUE(LEFT($A706,3))=312,LEN($I706)=4,$B706="G"),VLOOKUP($I706,_312_Table1,MATCH('312'!$N$16,_312_Table1_ColumnLookup,0),FALSE),
  IF(AND(VALUE(LEFT($A706,3))=312,LEN($I706)=4,$B706="O"),VLOOKUP($I706,_312_Table1,MATCH('312'!$V$16,_312_Table1_ColumnLookup,0),FALSE),
  IF(AND(VALUE(LEFT($A706,3))=312,LEN($I706)=4,$B706="Q"),VLOOKUP($I706,_312_Table1,MATCH('312'!$X$16,_312_Table1_ColumnLookup,0),FALSE),
  IF(AND(VALUE(LEFT($A706,3))=312,LEN($I706)=4),VLOOKUP($I706,_312_Table1,MATCH(LEFT($B706,1),_312_Table1_ColumnLookup,0),FALSE)
+N("312"),
  IF(VALUE(LEFT($A706,3))=313,VLOOKUP(VALUE(MID($B706,2,1)),_313_Table1,MATCH(MID($B706,1,1),_313_Table1_ColumnLookup,0),FALSE)
+N("313"),
  IF(AND(VALUE(LEFT($A706,3))=314,LEN($B706)=3),VLOOKUP(VALUE(MID($B706,2,2)),_314_Table1,MATCH(MID($B706,1,1),_314_Table1_ColumnLookup,0),FALSE),
  IF(VALUE(LEFT($A706,3))=314,VLOOKUP(VALUE(MID($B706,2,1)),_314_Table1,MATCH(MID($B706,1,1),_314_Table1_ColumnLookup,0),FALSE)
+N("314"),
""))))))))))))))))))))))))</f>
        <v>0</v>
      </c>
      <c r="E706" s="238" t="e">
        <f>IF(AND(VALUE(LEFT($A706,3))=309,LEN($B706)=3),VLOOKUP(VALUE(MID($B706,2,2)),_309_Table2,MATCH(MID($B706,1,1),_309_Table2_ColumnLookup,0),FALSE),
  IF($C706="309 LCR SummaryA",OneYearSCR,IF($C706="309 LCR SummaryB",UltimateSCR,IF(VALUE(LEFT($A706,3))=309,VLOOKUP(VALUE(MID($B706,2,1)),_309_Table2,MATCH(MID($B706,1,1),_309_Table2_ColumnLookup,0),FALSE)
+N("309"),
  IF(VALUE(LEFT($A706,3))=310,VLOOKUP(VALUE(MID($B706,2,1)),_310_Table2,MATCH(MID($B706,1,1),_310_Table2_ColumnLookup,0),FALSE)
+N("310"),
  IF(AND(VALUE(LEFT($A706,3))=311,LEN($I706)=4),VLOOKUP($I706,_311_Table2,MATCH($B706,_311_Table2_ColumnLookup,0),FALSE),
  IF(AND(VALUE(LEFT($A706,3))=311,OR($B706="I2",$B706="J2",$B706="K2",$B706="L2")),VLOOKUP('311'!$G$58,_311_Table2,MATCH(MID($B706,1,1),_311_Table2_ColumnLookup,0),FALSE),
  IF(AND(VALUE(LEFT($A706,3))=311,RIGHT($B706,5)="Total"),VLOOKUP('311'!$G$59,_311_Table2,MATCH(MID($B706,1,1),_311_Table2_ColumnLookup,0),FALSE),
  IF(VALUE(LEFT($A706,3))=311,VLOOKUP(VALUE(MID($B706,2,1)),_311_Table2,MATCH(MID($B706,1,1),_311_Table2_ColumnLookup,0),FALSE)
+N("311"),
  IF(AND(VALUE(LEFT($A706,3))=312,LEFT($G706,10)="Unincepted",$B706="G "),VLOOKUP(" ULO",_312_Table2,MATCH('312'!$N$16,_312_Table2_ColumnLookup,0),FALSE),
  IF(AND(VALUE(LEFT($A706,3))=312,LEFT($G706,10)="Unincepted",$B706="O "),VLOOKUP(" ULO",_312_Table2,MATCH('312'!$V$16,_312_Table2_ColumnLookup,0),FALSE),
  IF(AND(VALUE(LEFT($A706,3))=312,LEFT($G706,10)="Unincepted",$B706="Q "),VLOOKUP(" ULO",_312_Table2,MATCH('312'!$X$16,_312_Table2_ColumnLookup,0),FALSE),
  IF(AND(VALUE(LEFT($A706,3))=312,LEFT($G706,10)="Unincepted"),VLOOKUP(" ULO",_312_Table2,MATCH(LEFT($B706,1),_312_Table2_ColumnLookup,0),FALSE),
  IF(AND(VALUE(LEFT($A706,3))=312,LEFT($G706,5)="Total",$B706="G "),VLOOKUP('312'!$F$80,_312_Table2,MATCH('312'!$N$16,_312_Table2_ColumnLookup,0),FALSE),
  IF(AND(VALUE(LEFT($A706,3))=312,LEFT($G706,5)="Total",$B706="O "),VLOOKUP('312'!$F$80,_312_Table2,MATCH('312'!$V$16,_312_Table2_ColumnLookup,0),FALSE),
  IF(AND(VALUE(LEFT($A706,3))=312,LEFT($G706,5)="Total",$B706="Q "),VLOOKUP('312'!$F$80,_312_Table2,MATCH('312'!$X$16,_312_Table2_ColumnLookup,0),FALSE),
  IF(AND(VALUE(LEFT($A706,3))=312,LEFT($G706,5)="Total"),VLOOKUP('312'!$F$80,_312_Table2,MATCH(LEFT($B706,1),_312_Table2_ColumnLookup,0),FALSE),
  IF(AND(VALUE(LEFT($A706,3))=312,LEN($I706)=4,$B706="G"),VLOOKUP($I706,_312_Table2,MATCH('312'!$N$16,_312_Table2_ColumnLookup,0),FALSE),
  IF(AND(VALUE(LEFT($A706,3))=312,LEN($I706)=4,$B706="O"),VLOOKUP($I706,_312_Table2,MATCH('312'!$V$16,_312_Table2_ColumnLookup,0),FALSE),
  IF(AND(VALUE(LEFT($A706,3))=312,LEN($I706)=4,$B706="Q"),VLOOKUP($I706,_312_Table2,MATCH('312'!$X$16,_312_Table2_ColumnLookup,0),FALSE),
  IF(AND(VALUE(LEFT($A706,3))=312,LEN($I706)=4),VLOOKUP($I706,_312_Table2,MATCH(LEFT($B706,1),_312_Table2_ColumnLookup,0),FALSE)
+N("312"),
  IF(VALUE(LEFT($A706,3))=313,VLOOKUP(VALUE(MID($B706,2,1)),_313_Table2,MATCH(MID($B706,1,1),_313_Table2_ColumnLookup,0),FALSE)
+N("313"),
  IF(AND(VALUE(LEFT($A706,3))=314,LEN($B706)=3),VLOOKUP(VALUE(MID($B706,2,2)),_314_Table2,MATCH(MID($B706,1,1),_314_Table2_ColumnLookup,0),FALSE),
  IF(VALUE(LEFT($A706,3))=314,VLOOKUP(VALUE(MID($B706,2,1)),_314_Table2,MATCH(MID($B706,1,1),_314_Table2_ColumnLookup,0),FALSE)
+N("314"),
""))))))))))))))))))))))))</f>
        <v>#NAME?</v>
      </c>
      <c r="F706" s="238" t="e">
        <f>IF(AND(VALUE(LEFT($A706,3))=309,LEN($B706)=3),VLOOKUP(VALUE(MID($B706,2,2)),_309_Table3,MATCH(MID($B706,1,1),_309_Table3_ColumnLookup,0),FALSE),
  IF($C706="309 LCR SummaryA",OneYearSCR,IF($C706="309 LCR SummaryB",UltimateSCR,IF(VALUE(LEFT($A706,3))=309,VLOOKUP(VALUE(MID($B706,2,1)),_309_Table3,MATCH(MID($B706,1,1),_309_Table3_ColumnLookup,0),FALSE)
+N("309"),
  IF(VALUE(LEFT($A706,3))=310,VLOOKUP(VALUE(MID($B706,2,1)),_310_Table3,MATCH(MID($B706,1,1),_310_Table3_ColumnLookup,0),FALSE)
+N("310"),
  IF(AND(VALUE(LEFT($A706,3))=311,LEN($I706)=4),VLOOKUP($I706,_311_Table3,MATCH($B706,_311_Table3_ColumnLookup,0),FALSE),
  IF(AND(VALUE(LEFT($A706,3))=311,OR($B706="I2",$B706="J2",$B706="K2",$B706="L2")),VLOOKUP('311'!$G$58,_311_Table3,MATCH(MID($B706,1,1),_311_Table3_ColumnLookup,0),FALSE),
  IF(AND(VALUE(LEFT($A706,3))=311,RIGHT($B706,5)="Total"),VLOOKUP('311'!$G$59,_311_Table3,MATCH(MID($B706,1,1),_311_Table3_ColumnLookup,0),FALSE),
  IF(VALUE(LEFT($A706,3))=311,VLOOKUP(VALUE(MID($B706,2,1)),_311_Table3,MATCH(MID($B706,1,1),_311_Table3_ColumnLookup,0),FALSE)
+N("311"),
  IF(AND(VALUE(LEFT($A706,3))=312,LEFT($G706,10)="Unincepted",$B706="G "),VLOOKUP(" ULO",_312_Table3,MATCH('312'!$N$16,_312_Table3_ColumnLookup,0),FALSE),
  IF(AND(VALUE(LEFT($A706,3))=312,LEFT($G706,10)="Unincepted",$B706="O "),VLOOKUP(" ULO",_312_Table3,MATCH('312'!$V$16,_312_Table3_ColumnLookup,0),FALSE),
  IF(AND(VALUE(LEFT($A706,3))=312,LEFT($G706,10)="Unincepted",$B706="Q "),VLOOKUP(" ULO",_312_Table3,MATCH('312'!$X$16,_312_Table3_ColumnLookup,0),FALSE),
  IF(AND(VALUE(LEFT($A706,3))=312,LEFT($G706,10)="Unincepted"),VLOOKUP(" ULO",_312_Table3,MATCH(LEFT($B706,1),_312_Table3_ColumnLookup,0),FALSE),
  IF(AND(VALUE(LEFT($A706,3))=312,LEFT($G706,5)="Total",$B706="G "),VLOOKUP('312'!$F$80,_312_Table3,MATCH('312'!$N$16,_312_Table3_ColumnLookup,0),FALSE),
  IF(AND(VALUE(LEFT($A706,3))=312,LEFT($G706,5)="Total",$B706="O "),VLOOKUP('312'!$F$80,_312_Table3,MATCH('312'!$V$16,_312_Table3_ColumnLookup,0),FALSE),
  IF(AND(VALUE(LEFT($A706,3))=312,LEFT($G706,5)="Total",$B706="Q "),VLOOKUP('312'!$F$80,_312_Table3,MATCH('312'!$X$16,_312_Table3_ColumnLookup,0),FALSE),
  IF(AND(VALUE(LEFT($A706,3))=312,LEFT($G706,5)="Total"),VLOOKUP('312'!$F$80,_312_Table3,MATCH(LEFT($B706,1),_312_Table3_ColumnLookup,0),FALSE),
  IF(AND(VALUE(LEFT($A706,3))=312,LEN($I706)=4,$B706="G"),VLOOKUP($I706,_312_Table3,MATCH('312'!$N$16,_312_Table3_ColumnLookup,0),FALSE),
  IF(AND(VALUE(LEFT($A706,3))=312,LEN($I706)=4,$B706="O"),VLOOKUP($I706,_312_Table3,MATCH('312'!$V$16,_312_Table3_ColumnLookup,0),FALSE),
  IF(AND(VALUE(LEFT($A706,3))=312,LEN($I706)=4,$B706="Q"),VLOOKUP($I706,_312_Table3,MATCH('312'!$X$16,_312_Table3_ColumnLookup,0),FALSE),
  IF(AND(VALUE(LEFT($A706,3))=312,LEN($I706)=4),VLOOKUP($I706,_312_Table3,MATCH(LEFT($B706,1),_312_Table3_ColumnLookup,0),FALSE)
+N("312"),
  IF(VALUE(LEFT($A706,3))=313,VLOOKUP(VALUE(MID($B706,2,1)),_313_Table3,MATCH(MID($B706,1,1),_313_Table3_ColumnLookup,0),FALSE)
+N("313"),
  IF(AND(VALUE(LEFT($A706,3))=314,LEN($B706)=3),VLOOKUP(VALUE(MID($B706,2,2)),_314_Table3,MATCH(MID($B706,1,1),_314_Table3_ColumnLookup,0),FALSE),
  IF(VALUE(LEFT($A706,3))=314,VLOOKUP(VALUE(MID($B706,2,1)),_314_Table3,MATCH(MID($B706,1,1),_314_Table3_ColumnLookup,0),FALSE)
+N("314"),
""))))))))))))))))))))))))</f>
        <v>#NAME?</v>
      </c>
      <c r="G706" t="s">
        <v>1230</v>
      </c>
      <c r="H706" s="321">
        <f>IFERROR(
IF(ISERROR($D706)=FALSE,$D706,IF(ISERROR($E706)=FALSE,$E706,IF(ISERROR($F706)=FALSE,$F706
+N("012 checkboxes"),
IF(
IF(OR(LEFT($A706,9)="Syndicate",LEFT($A706,12)="NewSyndicate"),VLOOKUP($A706,'012'!$J:$ZW,MATCH("Link to button",'012'!$J$1:$ZW$1,0),0)
+N("309 checkbox"),
IF($C706="309 LCR Summary0",VLOOKUP("Notes990",'309'!$P:$ZZ,MATCH("Link to button",'309'!$P$1:$ZZ$1,0),0)
+N("313 checkboxes"),
IF($C706="313 Financial Information0LcmVsScr",IF($C706="309 LCR Summary0",VLOOKUP("LcmVsScr",'309'!$N:$ZZ,MATCH("Link to button",'309'!$N$1:$ZZ$1,0),0),
IF($C706="313 Financial Information0LcrDocAttached",IF($C706="309 LCR Summary0",VLOOKUP("LcrDocAttached",'309'!$N:$ZZ,MATCH("Link to button",'309'!$N$1:$ZZ$1,0),
0)))))))=1,TRUE,FALSE)
))),"")</f>
        <v>0</v>
      </c>
    </row>
    <row r="707" spans="1:8" customFormat="1">
      <c r="A707" s="237" t="str">
        <f>VLOOKUP($G707,CSVLookups!$B:$R,MATCH(A$1,CSVLookups!$B$1:$R$1,0),FALSE)</f>
        <v>312 Projected Solvency II Technical Provisions at Time Zero</v>
      </c>
      <c r="B707" s="237" t="str">
        <f>VLOOKUP($G707,CSVLookups!$B:$R,MATCH(B$1,CSVLookups!$B$1:$R$1,0),FALSE)</f>
        <v xml:space="preserve">G </v>
      </c>
      <c r="C707" s="238" t="str">
        <f t="shared" si="11"/>
        <v>312 Projected Solvency II Technical Provisions at Time ZeroG Total</v>
      </c>
      <c r="D707" s="238">
        <f>IF(AND(VALUE(LEFT($A707,3))=309,LEN($B707)=3),VLOOKUP(VALUE(MID($B707,2,2)),_309_Table1,MATCH(MID($B707,1,1),_309_Table1_ColumnLookup,0),FALSE),
  IF($C707="309 LCR SummaryA",OneYearSCR,IF($C707="309 LCR SummaryB",UltimateSCR,IF(VALUE(LEFT($A707,3))=309,VLOOKUP(VALUE(MID($B707,2,1)),_309_Table1,MATCH(MID($B707,1,1),_309_Table1_ColumnLookup,0),FALSE)
+N("309"),
  IF(VALUE(LEFT($A707,3))=310,VLOOKUP(VALUE(MID($B707,2,1)),_310_Table1,MATCH(MID($B707,1,1),_310_Table1_ColumnLookup,0),FALSE)
+N("310"),
  IF(AND(VALUE(LEFT($A707,3))=311,LEN($I707)=4),VLOOKUP($I707,_311_Table1,MATCH($B707,_311_Table1_ColumnLookup,0),FALSE),
  IF(AND(VALUE(LEFT($A707,3))=311,OR($B707="I2",$B707="J2",$B707="K2",$B707="L2")),VLOOKUP('311'!$G$58,_311_Table1,MATCH(MID($B707,1,1),_311_Table1_ColumnLookup,0),FALSE),
  IF(AND(VALUE(LEFT($A707,3))=311,RIGHT($B707,5)="Total"),VLOOKUP('311'!$G$59,_311_Table1,MATCH(MID($B707,1,1),_311_Table1_ColumnLookup,0),FALSE),
  IF(VALUE(LEFT($A707,3))=311,VLOOKUP(VALUE(MID($B707,2,1)),_311_Table1,MATCH(MID($B707,1,1),_311_Table1_ColumnLookup,0),FALSE)
+N("311"),
  IF(AND(VALUE(LEFT($A707,3))=312,LEFT($G707,10)="Unincepted",$B707="G "),VLOOKUP(" ULO",_312_Table1,MATCH('312'!$N$16,_312_Table1_ColumnLookup,0),FALSE),
  IF(AND(VALUE(LEFT($A707,3))=312,LEFT($G707,10)="Unincepted",$B707="O "),VLOOKUP(" ULO",_312_Table1,MATCH('312'!$V$16,_312_Table1_ColumnLookup,0),FALSE),
  IF(AND(VALUE(LEFT($A707,3))=312,LEFT($G707,10)="Unincepted",$B707="Q "),VLOOKUP(" ULO",_312_Table1,MATCH('312'!$X$16,_312_Table1_ColumnLookup,0),FALSE),
  IF(AND(VALUE(LEFT($A707,3))=312,LEFT($G707,10)="Unincepted"),VLOOKUP(" ULO",_312_Table1,MATCH(LEFT($B707,1),_312_Table1_ColumnLookup,0),FALSE),
  IF(AND(VALUE(LEFT($A707,3))=312,LEFT($G707,5)="Total",$B707="G "),VLOOKUP('312'!$F$80,_312_Table1,MATCH('312'!$N$16,_312_Table1_ColumnLookup,0),FALSE),
  IF(AND(VALUE(LEFT($A707,3))=312,LEFT($G707,5)="Total",$B707="O "),VLOOKUP('312'!$F$80,_312_Table1,MATCH('312'!$V$16,_312_Table1_ColumnLookup,0),FALSE),
  IF(AND(VALUE(LEFT($A707,3))=312,LEFT($G707,5)="Total",$B707="Q "),VLOOKUP('312'!$F$80,_312_Table1,MATCH('312'!$X$16,_312_Table1_ColumnLookup,0),FALSE),
  IF(AND(VALUE(LEFT($A707,3))=312,LEFT($G707,5)="Total"),VLOOKUP('312'!$F$80,_312_Table1,MATCH(LEFT($B707,1),_312_Table1_ColumnLookup,0),FALSE),
  IF(AND(VALUE(LEFT($A707,3))=312,LEN($I707)=4,$B707="G"),VLOOKUP($I707,_312_Table1,MATCH('312'!$N$16,_312_Table1_ColumnLookup,0),FALSE),
  IF(AND(VALUE(LEFT($A707,3))=312,LEN($I707)=4,$B707="O"),VLOOKUP($I707,_312_Table1,MATCH('312'!$V$16,_312_Table1_ColumnLookup,0),FALSE),
  IF(AND(VALUE(LEFT($A707,3))=312,LEN($I707)=4,$B707="Q"),VLOOKUP($I707,_312_Table1,MATCH('312'!$X$16,_312_Table1_ColumnLookup,0),FALSE),
  IF(AND(VALUE(LEFT($A707,3))=312,LEN($I707)=4),VLOOKUP($I707,_312_Table1,MATCH(LEFT($B707,1),_312_Table1_ColumnLookup,0),FALSE)
+N("312"),
  IF(VALUE(LEFT($A707,3))=313,VLOOKUP(VALUE(MID($B707,2,1)),_313_Table1,MATCH(MID($B707,1,1),_313_Table1_ColumnLookup,0),FALSE)
+N("313"),
  IF(AND(VALUE(LEFT($A707,3))=314,LEN($B707)=3),VLOOKUP(VALUE(MID($B707,2,2)),_314_Table1,MATCH(MID($B707,1,1),_314_Table1_ColumnLookup,0),FALSE),
  IF(VALUE(LEFT($A707,3))=314,VLOOKUP(VALUE(MID($B707,2,1)),_314_Table1,MATCH(MID($B707,1,1),_314_Table1_ColumnLookup,0),FALSE)
+N("314"),
""))))))))))))))))))))))))</f>
        <v>0</v>
      </c>
      <c r="E707" s="238" t="e">
        <f>IF(AND(VALUE(LEFT($A707,3))=309,LEN($B707)=3),VLOOKUP(VALUE(MID($B707,2,2)),_309_Table2,MATCH(MID($B707,1,1),_309_Table2_ColumnLookup,0),FALSE),
  IF($C707="309 LCR SummaryA",OneYearSCR,IF($C707="309 LCR SummaryB",UltimateSCR,IF(VALUE(LEFT($A707,3))=309,VLOOKUP(VALUE(MID($B707,2,1)),_309_Table2,MATCH(MID($B707,1,1),_309_Table2_ColumnLookup,0),FALSE)
+N("309"),
  IF(VALUE(LEFT($A707,3))=310,VLOOKUP(VALUE(MID($B707,2,1)),_310_Table2,MATCH(MID($B707,1,1),_310_Table2_ColumnLookup,0),FALSE)
+N("310"),
  IF(AND(VALUE(LEFT($A707,3))=311,LEN($I707)=4),VLOOKUP($I707,_311_Table2,MATCH($B707,_311_Table2_ColumnLookup,0),FALSE),
  IF(AND(VALUE(LEFT($A707,3))=311,OR($B707="I2",$B707="J2",$B707="K2",$B707="L2")),VLOOKUP('311'!$G$58,_311_Table2,MATCH(MID($B707,1,1),_311_Table2_ColumnLookup,0),FALSE),
  IF(AND(VALUE(LEFT($A707,3))=311,RIGHT($B707,5)="Total"),VLOOKUP('311'!$G$59,_311_Table2,MATCH(MID($B707,1,1),_311_Table2_ColumnLookup,0),FALSE),
  IF(VALUE(LEFT($A707,3))=311,VLOOKUP(VALUE(MID($B707,2,1)),_311_Table2,MATCH(MID($B707,1,1),_311_Table2_ColumnLookup,0),FALSE)
+N("311"),
  IF(AND(VALUE(LEFT($A707,3))=312,LEFT($G707,10)="Unincepted",$B707="G "),VLOOKUP(" ULO",_312_Table2,MATCH('312'!$N$16,_312_Table2_ColumnLookup,0),FALSE),
  IF(AND(VALUE(LEFT($A707,3))=312,LEFT($G707,10)="Unincepted",$B707="O "),VLOOKUP(" ULO",_312_Table2,MATCH('312'!$V$16,_312_Table2_ColumnLookup,0),FALSE),
  IF(AND(VALUE(LEFT($A707,3))=312,LEFT($G707,10)="Unincepted",$B707="Q "),VLOOKUP(" ULO",_312_Table2,MATCH('312'!$X$16,_312_Table2_ColumnLookup,0),FALSE),
  IF(AND(VALUE(LEFT($A707,3))=312,LEFT($G707,10)="Unincepted"),VLOOKUP(" ULO",_312_Table2,MATCH(LEFT($B707,1),_312_Table2_ColumnLookup,0),FALSE),
  IF(AND(VALUE(LEFT($A707,3))=312,LEFT($G707,5)="Total",$B707="G "),VLOOKUP('312'!$F$80,_312_Table2,MATCH('312'!$N$16,_312_Table2_ColumnLookup,0),FALSE),
  IF(AND(VALUE(LEFT($A707,3))=312,LEFT($G707,5)="Total",$B707="O "),VLOOKUP('312'!$F$80,_312_Table2,MATCH('312'!$V$16,_312_Table2_ColumnLookup,0),FALSE),
  IF(AND(VALUE(LEFT($A707,3))=312,LEFT($G707,5)="Total",$B707="Q "),VLOOKUP('312'!$F$80,_312_Table2,MATCH('312'!$X$16,_312_Table2_ColumnLookup,0),FALSE),
  IF(AND(VALUE(LEFT($A707,3))=312,LEFT($G707,5)="Total"),VLOOKUP('312'!$F$80,_312_Table2,MATCH(LEFT($B707,1),_312_Table2_ColumnLookup,0),FALSE),
  IF(AND(VALUE(LEFT($A707,3))=312,LEN($I707)=4,$B707="G"),VLOOKUP($I707,_312_Table2,MATCH('312'!$N$16,_312_Table2_ColumnLookup,0),FALSE),
  IF(AND(VALUE(LEFT($A707,3))=312,LEN($I707)=4,$B707="O"),VLOOKUP($I707,_312_Table2,MATCH('312'!$V$16,_312_Table2_ColumnLookup,0),FALSE),
  IF(AND(VALUE(LEFT($A707,3))=312,LEN($I707)=4,$B707="Q"),VLOOKUP($I707,_312_Table2,MATCH('312'!$X$16,_312_Table2_ColumnLookup,0),FALSE),
  IF(AND(VALUE(LEFT($A707,3))=312,LEN($I707)=4),VLOOKUP($I707,_312_Table2,MATCH(LEFT($B707,1),_312_Table2_ColumnLookup,0),FALSE)
+N("312"),
  IF(VALUE(LEFT($A707,3))=313,VLOOKUP(VALUE(MID($B707,2,1)),_313_Table2,MATCH(MID($B707,1,1),_313_Table2_ColumnLookup,0),FALSE)
+N("313"),
  IF(AND(VALUE(LEFT($A707,3))=314,LEN($B707)=3),VLOOKUP(VALUE(MID($B707,2,2)),_314_Table2,MATCH(MID($B707,1,1),_314_Table2_ColumnLookup,0),FALSE),
  IF(VALUE(LEFT($A707,3))=314,VLOOKUP(VALUE(MID($B707,2,1)),_314_Table2,MATCH(MID($B707,1,1),_314_Table2_ColumnLookup,0),FALSE)
+N("314"),
""))))))))))))))))))))))))</f>
        <v>#NAME?</v>
      </c>
      <c r="F707" s="238" t="e">
        <f>IF(AND(VALUE(LEFT($A707,3))=309,LEN($B707)=3),VLOOKUP(VALUE(MID($B707,2,2)),_309_Table3,MATCH(MID($B707,1,1),_309_Table3_ColumnLookup,0),FALSE),
  IF($C707="309 LCR SummaryA",OneYearSCR,IF($C707="309 LCR SummaryB",UltimateSCR,IF(VALUE(LEFT($A707,3))=309,VLOOKUP(VALUE(MID($B707,2,1)),_309_Table3,MATCH(MID($B707,1,1),_309_Table3_ColumnLookup,0),FALSE)
+N("309"),
  IF(VALUE(LEFT($A707,3))=310,VLOOKUP(VALUE(MID($B707,2,1)),_310_Table3,MATCH(MID($B707,1,1),_310_Table3_ColumnLookup,0),FALSE)
+N("310"),
  IF(AND(VALUE(LEFT($A707,3))=311,LEN($I707)=4),VLOOKUP($I707,_311_Table3,MATCH($B707,_311_Table3_ColumnLookup,0),FALSE),
  IF(AND(VALUE(LEFT($A707,3))=311,OR($B707="I2",$B707="J2",$B707="K2",$B707="L2")),VLOOKUP('311'!$G$58,_311_Table3,MATCH(MID($B707,1,1),_311_Table3_ColumnLookup,0),FALSE),
  IF(AND(VALUE(LEFT($A707,3))=311,RIGHT($B707,5)="Total"),VLOOKUP('311'!$G$59,_311_Table3,MATCH(MID($B707,1,1),_311_Table3_ColumnLookup,0),FALSE),
  IF(VALUE(LEFT($A707,3))=311,VLOOKUP(VALUE(MID($B707,2,1)),_311_Table3,MATCH(MID($B707,1,1),_311_Table3_ColumnLookup,0),FALSE)
+N("311"),
  IF(AND(VALUE(LEFT($A707,3))=312,LEFT($G707,10)="Unincepted",$B707="G "),VLOOKUP(" ULO",_312_Table3,MATCH('312'!$N$16,_312_Table3_ColumnLookup,0),FALSE),
  IF(AND(VALUE(LEFT($A707,3))=312,LEFT($G707,10)="Unincepted",$B707="O "),VLOOKUP(" ULO",_312_Table3,MATCH('312'!$V$16,_312_Table3_ColumnLookup,0),FALSE),
  IF(AND(VALUE(LEFT($A707,3))=312,LEFT($G707,10)="Unincepted",$B707="Q "),VLOOKUP(" ULO",_312_Table3,MATCH('312'!$X$16,_312_Table3_ColumnLookup,0),FALSE),
  IF(AND(VALUE(LEFT($A707,3))=312,LEFT($G707,10)="Unincepted"),VLOOKUP(" ULO",_312_Table3,MATCH(LEFT($B707,1),_312_Table3_ColumnLookup,0),FALSE),
  IF(AND(VALUE(LEFT($A707,3))=312,LEFT($G707,5)="Total",$B707="G "),VLOOKUP('312'!$F$80,_312_Table3,MATCH('312'!$N$16,_312_Table3_ColumnLookup,0),FALSE),
  IF(AND(VALUE(LEFT($A707,3))=312,LEFT($G707,5)="Total",$B707="O "),VLOOKUP('312'!$F$80,_312_Table3,MATCH('312'!$V$16,_312_Table3_ColumnLookup,0),FALSE),
  IF(AND(VALUE(LEFT($A707,3))=312,LEFT($G707,5)="Total",$B707="Q "),VLOOKUP('312'!$F$80,_312_Table3,MATCH('312'!$X$16,_312_Table3_ColumnLookup,0),FALSE),
  IF(AND(VALUE(LEFT($A707,3))=312,LEFT($G707,5)="Total"),VLOOKUP('312'!$F$80,_312_Table3,MATCH(LEFT($B707,1),_312_Table3_ColumnLookup,0),FALSE),
  IF(AND(VALUE(LEFT($A707,3))=312,LEN($I707)=4,$B707="G"),VLOOKUP($I707,_312_Table3,MATCH('312'!$N$16,_312_Table3_ColumnLookup,0),FALSE),
  IF(AND(VALUE(LEFT($A707,3))=312,LEN($I707)=4,$B707="O"),VLOOKUP($I707,_312_Table3,MATCH('312'!$V$16,_312_Table3_ColumnLookup,0),FALSE),
  IF(AND(VALUE(LEFT($A707,3))=312,LEN($I707)=4,$B707="Q"),VLOOKUP($I707,_312_Table3,MATCH('312'!$X$16,_312_Table3_ColumnLookup,0),FALSE),
  IF(AND(VALUE(LEFT($A707,3))=312,LEN($I707)=4),VLOOKUP($I707,_312_Table3,MATCH(LEFT($B707,1),_312_Table3_ColumnLookup,0),FALSE)
+N("312"),
  IF(VALUE(LEFT($A707,3))=313,VLOOKUP(VALUE(MID($B707,2,1)),_313_Table3,MATCH(MID($B707,1,1),_313_Table3_ColumnLookup,0),FALSE)
+N("313"),
  IF(AND(VALUE(LEFT($A707,3))=314,LEN($B707)=3),VLOOKUP(VALUE(MID($B707,2,2)),_314_Table3,MATCH(MID($B707,1,1),_314_Table3_ColumnLookup,0),FALSE),
  IF(VALUE(LEFT($A707,3))=314,VLOOKUP(VALUE(MID($B707,2,1)),_314_Table3,MATCH(MID($B707,1,1),_314_Table3_ColumnLookup,0),FALSE)
+N("314"),
""))))))))))))))))))))))))</f>
        <v>#NAME?</v>
      </c>
      <c r="G707" t="s">
        <v>1231</v>
      </c>
      <c r="H707" s="321">
        <f>IFERROR(
IF(ISERROR($D707)=FALSE,$D707,IF(ISERROR($E707)=FALSE,$E707,IF(ISERROR($F707)=FALSE,$F707
+N("012 checkboxes"),
IF(
IF(OR(LEFT($A707,9)="Syndicate",LEFT($A707,12)="NewSyndicate"),VLOOKUP($A707,'012'!$J:$ZW,MATCH("Link to button",'012'!$J$1:$ZW$1,0),0)
+N("309 checkbox"),
IF($C707="309 LCR Summary0",VLOOKUP("Notes990",'309'!$P:$ZZ,MATCH("Link to button",'309'!$P$1:$ZZ$1,0),0)
+N("313 checkboxes"),
IF($C707="313 Financial Information0LcmVsScr",IF($C707="309 LCR Summary0",VLOOKUP("LcmVsScr",'309'!$N:$ZZ,MATCH("Link to button",'309'!$N$1:$ZZ$1,0),0),
IF($C707="313 Financial Information0LcrDocAttached",IF($C707="309 LCR Summary0",VLOOKUP("LcrDocAttached",'309'!$N:$ZZ,MATCH("Link to button",'309'!$N$1:$ZZ$1,0),
0)))))))=1,TRUE,FALSE)
))),"")</f>
        <v>0</v>
      </c>
    </row>
    <row r="708" spans="1:8" customFormat="1">
      <c r="A708" s="237" t="str">
        <f>VLOOKUP($G708,CSVLookups!$B:$R,MATCH(A$1,CSVLookups!$B$1:$R$1,0),FALSE)</f>
        <v>312 Projected Solvency II Technical Provisions at Time Zero</v>
      </c>
      <c r="B708" s="237" t="str">
        <f>VLOOKUP($G708,CSVLookups!$B:$R,MATCH(B$1,CSVLookups!$B$1:$R$1,0),FALSE)</f>
        <v xml:space="preserve">H </v>
      </c>
      <c r="C708" s="238" t="str">
        <f t="shared" si="11"/>
        <v>312 Projected Solvency II Technical Provisions at Time ZeroH Total</v>
      </c>
      <c r="D708" s="238">
        <f>IF(AND(VALUE(LEFT($A708,3))=309,LEN($B708)=3),VLOOKUP(VALUE(MID($B708,2,2)),_309_Table1,MATCH(MID($B708,1,1),_309_Table1_ColumnLookup,0),FALSE),
  IF($C708="309 LCR SummaryA",OneYearSCR,IF($C708="309 LCR SummaryB",UltimateSCR,IF(VALUE(LEFT($A708,3))=309,VLOOKUP(VALUE(MID($B708,2,1)),_309_Table1,MATCH(MID($B708,1,1),_309_Table1_ColumnLookup,0),FALSE)
+N("309"),
  IF(VALUE(LEFT($A708,3))=310,VLOOKUP(VALUE(MID($B708,2,1)),_310_Table1,MATCH(MID($B708,1,1),_310_Table1_ColumnLookup,0),FALSE)
+N("310"),
  IF(AND(VALUE(LEFT($A708,3))=311,LEN($I708)=4),VLOOKUP($I708,_311_Table1,MATCH($B708,_311_Table1_ColumnLookup,0),FALSE),
  IF(AND(VALUE(LEFT($A708,3))=311,OR($B708="I2",$B708="J2",$B708="K2",$B708="L2")),VLOOKUP('311'!$G$58,_311_Table1,MATCH(MID($B708,1,1),_311_Table1_ColumnLookup,0),FALSE),
  IF(AND(VALUE(LEFT($A708,3))=311,RIGHT($B708,5)="Total"),VLOOKUP('311'!$G$59,_311_Table1,MATCH(MID($B708,1,1),_311_Table1_ColumnLookup,0),FALSE),
  IF(VALUE(LEFT($A708,3))=311,VLOOKUP(VALUE(MID($B708,2,1)),_311_Table1,MATCH(MID($B708,1,1),_311_Table1_ColumnLookup,0),FALSE)
+N("311"),
  IF(AND(VALUE(LEFT($A708,3))=312,LEFT($G708,10)="Unincepted",$B708="G "),VLOOKUP(" ULO",_312_Table1,MATCH('312'!$N$16,_312_Table1_ColumnLookup,0),FALSE),
  IF(AND(VALUE(LEFT($A708,3))=312,LEFT($G708,10)="Unincepted",$B708="O "),VLOOKUP(" ULO",_312_Table1,MATCH('312'!$V$16,_312_Table1_ColumnLookup,0),FALSE),
  IF(AND(VALUE(LEFT($A708,3))=312,LEFT($G708,10)="Unincepted",$B708="Q "),VLOOKUP(" ULO",_312_Table1,MATCH('312'!$X$16,_312_Table1_ColumnLookup,0),FALSE),
  IF(AND(VALUE(LEFT($A708,3))=312,LEFT($G708,10)="Unincepted"),VLOOKUP(" ULO",_312_Table1,MATCH(LEFT($B708,1),_312_Table1_ColumnLookup,0),FALSE),
  IF(AND(VALUE(LEFT($A708,3))=312,LEFT($G708,5)="Total",$B708="G "),VLOOKUP('312'!$F$80,_312_Table1,MATCH('312'!$N$16,_312_Table1_ColumnLookup,0),FALSE),
  IF(AND(VALUE(LEFT($A708,3))=312,LEFT($G708,5)="Total",$B708="O "),VLOOKUP('312'!$F$80,_312_Table1,MATCH('312'!$V$16,_312_Table1_ColumnLookup,0),FALSE),
  IF(AND(VALUE(LEFT($A708,3))=312,LEFT($G708,5)="Total",$B708="Q "),VLOOKUP('312'!$F$80,_312_Table1,MATCH('312'!$X$16,_312_Table1_ColumnLookup,0),FALSE),
  IF(AND(VALUE(LEFT($A708,3))=312,LEFT($G708,5)="Total"),VLOOKUP('312'!$F$80,_312_Table1,MATCH(LEFT($B708,1),_312_Table1_ColumnLookup,0),FALSE),
  IF(AND(VALUE(LEFT($A708,3))=312,LEN($I708)=4,$B708="G"),VLOOKUP($I708,_312_Table1,MATCH('312'!$N$16,_312_Table1_ColumnLookup,0),FALSE),
  IF(AND(VALUE(LEFT($A708,3))=312,LEN($I708)=4,$B708="O"),VLOOKUP($I708,_312_Table1,MATCH('312'!$V$16,_312_Table1_ColumnLookup,0),FALSE),
  IF(AND(VALUE(LEFT($A708,3))=312,LEN($I708)=4,$B708="Q"),VLOOKUP($I708,_312_Table1,MATCH('312'!$X$16,_312_Table1_ColumnLookup,0),FALSE),
  IF(AND(VALUE(LEFT($A708,3))=312,LEN($I708)=4),VLOOKUP($I708,_312_Table1,MATCH(LEFT($B708,1),_312_Table1_ColumnLookup,0),FALSE)
+N("312"),
  IF(VALUE(LEFT($A708,3))=313,VLOOKUP(VALUE(MID($B708,2,1)),_313_Table1,MATCH(MID($B708,1,1),_313_Table1_ColumnLookup,0),FALSE)
+N("313"),
  IF(AND(VALUE(LEFT($A708,3))=314,LEN($B708)=3),VLOOKUP(VALUE(MID($B708,2,2)),_314_Table1,MATCH(MID($B708,1,1),_314_Table1_ColumnLookup,0),FALSE),
  IF(VALUE(LEFT($A708,3))=314,VLOOKUP(VALUE(MID($B708,2,1)),_314_Table1,MATCH(MID($B708,1,1),_314_Table1_ColumnLookup,0),FALSE)
+N("314"),
""))))))))))))))))))))))))</f>
        <v>0</v>
      </c>
      <c r="E708" s="238" t="e">
        <f>IF(AND(VALUE(LEFT($A708,3))=309,LEN($B708)=3),VLOOKUP(VALUE(MID($B708,2,2)),_309_Table2,MATCH(MID($B708,1,1),_309_Table2_ColumnLookup,0),FALSE),
  IF($C708="309 LCR SummaryA",OneYearSCR,IF($C708="309 LCR SummaryB",UltimateSCR,IF(VALUE(LEFT($A708,3))=309,VLOOKUP(VALUE(MID($B708,2,1)),_309_Table2,MATCH(MID($B708,1,1),_309_Table2_ColumnLookup,0),FALSE)
+N("309"),
  IF(VALUE(LEFT($A708,3))=310,VLOOKUP(VALUE(MID($B708,2,1)),_310_Table2,MATCH(MID($B708,1,1),_310_Table2_ColumnLookup,0),FALSE)
+N("310"),
  IF(AND(VALUE(LEFT($A708,3))=311,LEN($I708)=4),VLOOKUP($I708,_311_Table2,MATCH($B708,_311_Table2_ColumnLookup,0),FALSE),
  IF(AND(VALUE(LEFT($A708,3))=311,OR($B708="I2",$B708="J2",$B708="K2",$B708="L2")),VLOOKUP('311'!$G$58,_311_Table2,MATCH(MID($B708,1,1),_311_Table2_ColumnLookup,0),FALSE),
  IF(AND(VALUE(LEFT($A708,3))=311,RIGHT($B708,5)="Total"),VLOOKUP('311'!$G$59,_311_Table2,MATCH(MID($B708,1,1),_311_Table2_ColumnLookup,0),FALSE),
  IF(VALUE(LEFT($A708,3))=311,VLOOKUP(VALUE(MID($B708,2,1)),_311_Table2,MATCH(MID($B708,1,1),_311_Table2_ColumnLookup,0),FALSE)
+N("311"),
  IF(AND(VALUE(LEFT($A708,3))=312,LEFT($G708,10)="Unincepted",$B708="G "),VLOOKUP(" ULO",_312_Table2,MATCH('312'!$N$16,_312_Table2_ColumnLookup,0),FALSE),
  IF(AND(VALUE(LEFT($A708,3))=312,LEFT($G708,10)="Unincepted",$B708="O "),VLOOKUP(" ULO",_312_Table2,MATCH('312'!$V$16,_312_Table2_ColumnLookup,0),FALSE),
  IF(AND(VALUE(LEFT($A708,3))=312,LEFT($G708,10)="Unincepted",$B708="Q "),VLOOKUP(" ULO",_312_Table2,MATCH('312'!$X$16,_312_Table2_ColumnLookup,0),FALSE),
  IF(AND(VALUE(LEFT($A708,3))=312,LEFT($G708,10)="Unincepted"),VLOOKUP(" ULO",_312_Table2,MATCH(LEFT($B708,1),_312_Table2_ColumnLookup,0),FALSE),
  IF(AND(VALUE(LEFT($A708,3))=312,LEFT($G708,5)="Total",$B708="G "),VLOOKUP('312'!$F$80,_312_Table2,MATCH('312'!$N$16,_312_Table2_ColumnLookup,0),FALSE),
  IF(AND(VALUE(LEFT($A708,3))=312,LEFT($G708,5)="Total",$B708="O "),VLOOKUP('312'!$F$80,_312_Table2,MATCH('312'!$V$16,_312_Table2_ColumnLookup,0),FALSE),
  IF(AND(VALUE(LEFT($A708,3))=312,LEFT($G708,5)="Total",$B708="Q "),VLOOKUP('312'!$F$80,_312_Table2,MATCH('312'!$X$16,_312_Table2_ColumnLookup,0),FALSE),
  IF(AND(VALUE(LEFT($A708,3))=312,LEFT($G708,5)="Total"),VLOOKUP('312'!$F$80,_312_Table2,MATCH(LEFT($B708,1),_312_Table2_ColumnLookup,0),FALSE),
  IF(AND(VALUE(LEFT($A708,3))=312,LEN($I708)=4,$B708="G"),VLOOKUP($I708,_312_Table2,MATCH('312'!$N$16,_312_Table2_ColumnLookup,0),FALSE),
  IF(AND(VALUE(LEFT($A708,3))=312,LEN($I708)=4,$B708="O"),VLOOKUP($I708,_312_Table2,MATCH('312'!$V$16,_312_Table2_ColumnLookup,0),FALSE),
  IF(AND(VALUE(LEFT($A708,3))=312,LEN($I708)=4,$B708="Q"),VLOOKUP($I708,_312_Table2,MATCH('312'!$X$16,_312_Table2_ColumnLookup,0),FALSE),
  IF(AND(VALUE(LEFT($A708,3))=312,LEN($I708)=4),VLOOKUP($I708,_312_Table2,MATCH(LEFT($B708,1),_312_Table2_ColumnLookup,0),FALSE)
+N("312"),
  IF(VALUE(LEFT($A708,3))=313,VLOOKUP(VALUE(MID($B708,2,1)),_313_Table2,MATCH(MID($B708,1,1),_313_Table2_ColumnLookup,0),FALSE)
+N("313"),
  IF(AND(VALUE(LEFT($A708,3))=314,LEN($B708)=3),VLOOKUP(VALUE(MID($B708,2,2)),_314_Table2,MATCH(MID($B708,1,1),_314_Table2_ColumnLookup,0),FALSE),
  IF(VALUE(LEFT($A708,3))=314,VLOOKUP(VALUE(MID($B708,2,1)),_314_Table2,MATCH(MID($B708,1,1),_314_Table2_ColumnLookup,0),FALSE)
+N("314"),
""))))))))))))))))))))))))</f>
        <v>#NAME?</v>
      </c>
      <c r="F708" s="238" t="e">
        <f>IF(AND(VALUE(LEFT($A708,3))=309,LEN($B708)=3),VLOOKUP(VALUE(MID($B708,2,2)),_309_Table3,MATCH(MID($B708,1,1),_309_Table3_ColumnLookup,0),FALSE),
  IF($C708="309 LCR SummaryA",OneYearSCR,IF($C708="309 LCR SummaryB",UltimateSCR,IF(VALUE(LEFT($A708,3))=309,VLOOKUP(VALUE(MID($B708,2,1)),_309_Table3,MATCH(MID($B708,1,1),_309_Table3_ColumnLookup,0),FALSE)
+N("309"),
  IF(VALUE(LEFT($A708,3))=310,VLOOKUP(VALUE(MID($B708,2,1)),_310_Table3,MATCH(MID($B708,1,1),_310_Table3_ColumnLookup,0),FALSE)
+N("310"),
  IF(AND(VALUE(LEFT($A708,3))=311,LEN($I708)=4),VLOOKUP($I708,_311_Table3,MATCH($B708,_311_Table3_ColumnLookup,0),FALSE),
  IF(AND(VALUE(LEFT($A708,3))=311,OR($B708="I2",$B708="J2",$B708="K2",$B708="L2")),VLOOKUP('311'!$G$58,_311_Table3,MATCH(MID($B708,1,1),_311_Table3_ColumnLookup,0),FALSE),
  IF(AND(VALUE(LEFT($A708,3))=311,RIGHT($B708,5)="Total"),VLOOKUP('311'!$G$59,_311_Table3,MATCH(MID($B708,1,1),_311_Table3_ColumnLookup,0),FALSE),
  IF(VALUE(LEFT($A708,3))=311,VLOOKUP(VALUE(MID($B708,2,1)),_311_Table3,MATCH(MID($B708,1,1),_311_Table3_ColumnLookup,0),FALSE)
+N("311"),
  IF(AND(VALUE(LEFT($A708,3))=312,LEFT($G708,10)="Unincepted",$B708="G "),VLOOKUP(" ULO",_312_Table3,MATCH('312'!$N$16,_312_Table3_ColumnLookup,0),FALSE),
  IF(AND(VALUE(LEFT($A708,3))=312,LEFT($G708,10)="Unincepted",$B708="O "),VLOOKUP(" ULO",_312_Table3,MATCH('312'!$V$16,_312_Table3_ColumnLookup,0),FALSE),
  IF(AND(VALUE(LEFT($A708,3))=312,LEFT($G708,10)="Unincepted",$B708="Q "),VLOOKUP(" ULO",_312_Table3,MATCH('312'!$X$16,_312_Table3_ColumnLookup,0),FALSE),
  IF(AND(VALUE(LEFT($A708,3))=312,LEFT($G708,10)="Unincepted"),VLOOKUP(" ULO",_312_Table3,MATCH(LEFT($B708,1),_312_Table3_ColumnLookup,0),FALSE),
  IF(AND(VALUE(LEFT($A708,3))=312,LEFT($G708,5)="Total",$B708="G "),VLOOKUP('312'!$F$80,_312_Table3,MATCH('312'!$N$16,_312_Table3_ColumnLookup,0),FALSE),
  IF(AND(VALUE(LEFT($A708,3))=312,LEFT($G708,5)="Total",$B708="O "),VLOOKUP('312'!$F$80,_312_Table3,MATCH('312'!$V$16,_312_Table3_ColumnLookup,0),FALSE),
  IF(AND(VALUE(LEFT($A708,3))=312,LEFT($G708,5)="Total",$B708="Q "),VLOOKUP('312'!$F$80,_312_Table3,MATCH('312'!$X$16,_312_Table3_ColumnLookup,0),FALSE),
  IF(AND(VALUE(LEFT($A708,3))=312,LEFT($G708,5)="Total"),VLOOKUP('312'!$F$80,_312_Table3,MATCH(LEFT($B708,1),_312_Table3_ColumnLookup,0),FALSE),
  IF(AND(VALUE(LEFT($A708,3))=312,LEN($I708)=4,$B708="G"),VLOOKUP($I708,_312_Table3,MATCH('312'!$N$16,_312_Table3_ColumnLookup,0),FALSE),
  IF(AND(VALUE(LEFT($A708,3))=312,LEN($I708)=4,$B708="O"),VLOOKUP($I708,_312_Table3,MATCH('312'!$V$16,_312_Table3_ColumnLookup,0),FALSE),
  IF(AND(VALUE(LEFT($A708,3))=312,LEN($I708)=4,$B708="Q"),VLOOKUP($I708,_312_Table3,MATCH('312'!$X$16,_312_Table3_ColumnLookup,0),FALSE),
  IF(AND(VALUE(LEFT($A708,3))=312,LEN($I708)=4),VLOOKUP($I708,_312_Table3,MATCH(LEFT($B708,1),_312_Table3_ColumnLookup,0),FALSE)
+N("312"),
  IF(VALUE(LEFT($A708,3))=313,VLOOKUP(VALUE(MID($B708,2,1)),_313_Table3,MATCH(MID($B708,1,1),_313_Table3_ColumnLookup,0),FALSE)
+N("313"),
  IF(AND(VALUE(LEFT($A708,3))=314,LEN($B708)=3),VLOOKUP(VALUE(MID($B708,2,2)),_314_Table3,MATCH(MID($B708,1,1),_314_Table3_ColumnLookup,0),FALSE),
  IF(VALUE(LEFT($A708,3))=314,VLOOKUP(VALUE(MID($B708,2,1)),_314_Table3,MATCH(MID($B708,1,1),_314_Table3_ColumnLookup,0),FALSE)
+N("314"),
""))))))))))))))))))))))))</f>
        <v>#NAME?</v>
      </c>
      <c r="G708" t="s">
        <v>1233</v>
      </c>
      <c r="H708" s="321">
        <f>IFERROR(
IF(ISERROR($D708)=FALSE,$D708,IF(ISERROR($E708)=FALSE,$E708,IF(ISERROR($F708)=FALSE,$F708
+N("012 checkboxes"),
IF(
IF(OR(LEFT($A708,9)="Syndicate",LEFT($A708,12)="NewSyndicate"),VLOOKUP($A708,'012'!$J:$ZW,MATCH("Link to button",'012'!$J$1:$ZW$1,0),0)
+N("309 checkbox"),
IF($C708="309 LCR Summary0",VLOOKUP("Notes990",'309'!$P:$ZZ,MATCH("Link to button",'309'!$P$1:$ZZ$1,0),0)
+N("313 checkboxes"),
IF($C708="313 Financial Information0LcmVsScr",IF($C708="309 LCR Summary0",VLOOKUP("LcmVsScr",'309'!$N:$ZZ,MATCH("Link to button",'309'!$N$1:$ZZ$1,0),0),
IF($C708="313 Financial Information0LcrDocAttached",IF($C708="309 LCR Summary0",VLOOKUP("LcrDocAttached",'309'!$N:$ZZ,MATCH("Link to button",'309'!$N$1:$ZZ$1,0),
0)))))))=1,TRUE,FALSE)
))),"")</f>
        <v>0</v>
      </c>
    </row>
    <row r="709" spans="1:8" customFormat="1">
      <c r="A709" s="237" t="str">
        <f>VLOOKUP($G709,CSVLookups!$B:$R,MATCH(A$1,CSVLookups!$B$1:$R$1,0),FALSE)</f>
        <v>312 Projected Solvency II Technical Provisions at Time Zero</v>
      </c>
      <c r="B709" s="237" t="str">
        <f>VLOOKUP($G709,CSVLookups!$B:$R,MATCH(B$1,CSVLookups!$B$1:$R$1,0),FALSE)</f>
        <v xml:space="preserve">I </v>
      </c>
      <c r="C709" s="238" t="str">
        <f t="shared" si="11"/>
        <v>312 Projected Solvency II Technical Provisions at Time ZeroI Total</v>
      </c>
      <c r="D709" s="238">
        <f>IF(AND(VALUE(LEFT($A709,3))=309,LEN($B709)=3),VLOOKUP(VALUE(MID($B709,2,2)),_309_Table1,MATCH(MID($B709,1,1),_309_Table1_ColumnLookup,0),FALSE),
  IF($C709="309 LCR SummaryA",OneYearSCR,IF($C709="309 LCR SummaryB",UltimateSCR,IF(VALUE(LEFT($A709,3))=309,VLOOKUP(VALUE(MID($B709,2,1)),_309_Table1,MATCH(MID($B709,1,1),_309_Table1_ColumnLookup,0),FALSE)
+N("309"),
  IF(VALUE(LEFT($A709,3))=310,VLOOKUP(VALUE(MID($B709,2,1)),_310_Table1,MATCH(MID($B709,1,1),_310_Table1_ColumnLookup,0),FALSE)
+N("310"),
  IF(AND(VALUE(LEFT($A709,3))=311,LEN($I709)=4),VLOOKUP($I709,_311_Table1,MATCH($B709,_311_Table1_ColumnLookup,0),FALSE),
  IF(AND(VALUE(LEFT($A709,3))=311,OR($B709="I2",$B709="J2",$B709="K2",$B709="L2")),VLOOKUP('311'!$G$58,_311_Table1,MATCH(MID($B709,1,1),_311_Table1_ColumnLookup,0),FALSE),
  IF(AND(VALUE(LEFT($A709,3))=311,RIGHT($B709,5)="Total"),VLOOKUP('311'!$G$59,_311_Table1,MATCH(MID($B709,1,1),_311_Table1_ColumnLookup,0),FALSE),
  IF(VALUE(LEFT($A709,3))=311,VLOOKUP(VALUE(MID($B709,2,1)),_311_Table1,MATCH(MID($B709,1,1),_311_Table1_ColumnLookup,0),FALSE)
+N("311"),
  IF(AND(VALUE(LEFT($A709,3))=312,LEFT($G709,10)="Unincepted",$B709="G "),VLOOKUP(" ULO",_312_Table1,MATCH('312'!$N$16,_312_Table1_ColumnLookup,0),FALSE),
  IF(AND(VALUE(LEFT($A709,3))=312,LEFT($G709,10)="Unincepted",$B709="O "),VLOOKUP(" ULO",_312_Table1,MATCH('312'!$V$16,_312_Table1_ColumnLookup,0),FALSE),
  IF(AND(VALUE(LEFT($A709,3))=312,LEFT($G709,10)="Unincepted",$B709="Q "),VLOOKUP(" ULO",_312_Table1,MATCH('312'!$X$16,_312_Table1_ColumnLookup,0),FALSE),
  IF(AND(VALUE(LEFT($A709,3))=312,LEFT($G709,10)="Unincepted"),VLOOKUP(" ULO",_312_Table1,MATCH(LEFT($B709,1),_312_Table1_ColumnLookup,0),FALSE),
  IF(AND(VALUE(LEFT($A709,3))=312,LEFT($G709,5)="Total",$B709="G "),VLOOKUP('312'!$F$80,_312_Table1,MATCH('312'!$N$16,_312_Table1_ColumnLookup,0),FALSE),
  IF(AND(VALUE(LEFT($A709,3))=312,LEFT($G709,5)="Total",$B709="O "),VLOOKUP('312'!$F$80,_312_Table1,MATCH('312'!$V$16,_312_Table1_ColumnLookup,0),FALSE),
  IF(AND(VALUE(LEFT($A709,3))=312,LEFT($G709,5)="Total",$B709="Q "),VLOOKUP('312'!$F$80,_312_Table1,MATCH('312'!$X$16,_312_Table1_ColumnLookup,0),FALSE),
  IF(AND(VALUE(LEFT($A709,3))=312,LEFT($G709,5)="Total"),VLOOKUP('312'!$F$80,_312_Table1,MATCH(LEFT($B709,1),_312_Table1_ColumnLookup,0),FALSE),
  IF(AND(VALUE(LEFT($A709,3))=312,LEN($I709)=4,$B709="G"),VLOOKUP($I709,_312_Table1,MATCH('312'!$N$16,_312_Table1_ColumnLookup,0),FALSE),
  IF(AND(VALUE(LEFT($A709,3))=312,LEN($I709)=4,$B709="O"),VLOOKUP($I709,_312_Table1,MATCH('312'!$V$16,_312_Table1_ColumnLookup,0),FALSE),
  IF(AND(VALUE(LEFT($A709,3))=312,LEN($I709)=4,$B709="Q"),VLOOKUP($I709,_312_Table1,MATCH('312'!$X$16,_312_Table1_ColumnLookup,0),FALSE),
  IF(AND(VALUE(LEFT($A709,3))=312,LEN($I709)=4),VLOOKUP($I709,_312_Table1,MATCH(LEFT($B709,1),_312_Table1_ColumnLookup,0),FALSE)
+N("312"),
  IF(VALUE(LEFT($A709,3))=313,VLOOKUP(VALUE(MID($B709,2,1)),_313_Table1,MATCH(MID($B709,1,1),_313_Table1_ColumnLookup,0),FALSE)
+N("313"),
  IF(AND(VALUE(LEFT($A709,3))=314,LEN($B709)=3),VLOOKUP(VALUE(MID($B709,2,2)),_314_Table1,MATCH(MID($B709,1,1),_314_Table1_ColumnLookup,0),FALSE),
  IF(VALUE(LEFT($A709,3))=314,VLOOKUP(VALUE(MID($B709,2,1)),_314_Table1,MATCH(MID($B709,1,1),_314_Table1_ColumnLookup,0),FALSE)
+N("314"),
""))))))))))))))))))))))))</f>
        <v>0</v>
      </c>
      <c r="E709" s="238" t="e">
        <f>IF(AND(VALUE(LEFT($A709,3))=309,LEN($B709)=3),VLOOKUP(VALUE(MID($B709,2,2)),_309_Table2,MATCH(MID($B709,1,1),_309_Table2_ColumnLookup,0),FALSE),
  IF($C709="309 LCR SummaryA",OneYearSCR,IF($C709="309 LCR SummaryB",UltimateSCR,IF(VALUE(LEFT($A709,3))=309,VLOOKUP(VALUE(MID($B709,2,1)),_309_Table2,MATCH(MID($B709,1,1),_309_Table2_ColumnLookup,0),FALSE)
+N("309"),
  IF(VALUE(LEFT($A709,3))=310,VLOOKUP(VALUE(MID($B709,2,1)),_310_Table2,MATCH(MID($B709,1,1),_310_Table2_ColumnLookup,0),FALSE)
+N("310"),
  IF(AND(VALUE(LEFT($A709,3))=311,LEN($I709)=4),VLOOKUP($I709,_311_Table2,MATCH($B709,_311_Table2_ColumnLookup,0),FALSE),
  IF(AND(VALUE(LEFT($A709,3))=311,OR($B709="I2",$B709="J2",$B709="K2",$B709="L2")),VLOOKUP('311'!$G$58,_311_Table2,MATCH(MID($B709,1,1),_311_Table2_ColumnLookup,0),FALSE),
  IF(AND(VALUE(LEFT($A709,3))=311,RIGHT($B709,5)="Total"),VLOOKUP('311'!$G$59,_311_Table2,MATCH(MID($B709,1,1),_311_Table2_ColumnLookup,0),FALSE),
  IF(VALUE(LEFT($A709,3))=311,VLOOKUP(VALUE(MID($B709,2,1)),_311_Table2,MATCH(MID($B709,1,1),_311_Table2_ColumnLookup,0),FALSE)
+N("311"),
  IF(AND(VALUE(LEFT($A709,3))=312,LEFT($G709,10)="Unincepted",$B709="G "),VLOOKUP(" ULO",_312_Table2,MATCH('312'!$N$16,_312_Table2_ColumnLookup,0),FALSE),
  IF(AND(VALUE(LEFT($A709,3))=312,LEFT($G709,10)="Unincepted",$B709="O "),VLOOKUP(" ULO",_312_Table2,MATCH('312'!$V$16,_312_Table2_ColumnLookup,0),FALSE),
  IF(AND(VALUE(LEFT($A709,3))=312,LEFT($G709,10)="Unincepted",$B709="Q "),VLOOKUP(" ULO",_312_Table2,MATCH('312'!$X$16,_312_Table2_ColumnLookup,0),FALSE),
  IF(AND(VALUE(LEFT($A709,3))=312,LEFT($G709,10)="Unincepted"),VLOOKUP(" ULO",_312_Table2,MATCH(LEFT($B709,1),_312_Table2_ColumnLookup,0),FALSE),
  IF(AND(VALUE(LEFT($A709,3))=312,LEFT($G709,5)="Total",$B709="G "),VLOOKUP('312'!$F$80,_312_Table2,MATCH('312'!$N$16,_312_Table2_ColumnLookup,0),FALSE),
  IF(AND(VALUE(LEFT($A709,3))=312,LEFT($G709,5)="Total",$B709="O "),VLOOKUP('312'!$F$80,_312_Table2,MATCH('312'!$V$16,_312_Table2_ColumnLookup,0),FALSE),
  IF(AND(VALUE(LEFT($A709,3))=312,LEFT($G709,5)="Total",$B709="Q "),VLOOKUP('312'!$F$80,_312_Table2,MATCH('312'!$X$16,_312_Table2_ColumnLookup,0),FALSE),
  IF(AND(VALUE(LEFT($A709,3))=312,LEFT($G709,5)="Total"),VLOOKUP('312'!$F$80,_312_Table2,MATCH(LEFT($B709,1),_312_Table2_ColumnLookup,0),FALSE),
  IF(AND(VALUE(LEFT($A709,3))=312,LEN($I709)=4,$B709="G"),VLOOKUP($I709,_312_Table2,MATCH('312'!$N$16,_312_Table2_ColumnLookup,0),FALSE),
  IF(AND(VALUE(LEFT($A709,3))=312,LEN($I709)=4,$B709="O"),VLOOKUP($I709,_312_Table2,MATCH('312'!$V$16,_312_Table2_ColumnLookup,0),FALSE),
  IF(AND(VALUE(LEFT($A709,3))=312,LEN($I709)=4,$B709="Q"),VLOOKUP($I709,_312_Table2,MATCH('312'!$X$16,_312_Table2_ColumnLookup,0),FALSE),
  IF(AND(VALUE(LEFT($A709,3))=312,LEN($I709)=4),VLOOKUP($I709,_312_Table2,MATCH(LEFT($B709,1),_312_Table2_ColumnLookup,0),FALSE)
+N("312"),
  IF(VALUE(LEFT($A709,3))=313,VLOOKUP(VALUE(MID($B709,2,1)),_313_Table2,MATCH(MID($B709,1,1),_313_Table2_ColumnLookup,0),FALSE)
+N("313"),
  IF(AND(VALUE(LEFT($A709,3))=314,LEN($B709)=3),VLOOKUP(VALUE(MID($B709,2,2)),_314_Table2,MATCH(MID($B709,1,1),_314_Table2_ColumnLookup,0),FALSE),
  IF(VALUE(LEFT($A709,3))=314,VLOOKUP(VALUE(MID($B709,2,1)),_314_Table2,MATCH(MID($B709,1,1),_314_Table2_ColumnLookup,0),FALSE)
+N("314"),
""))))))))))))))))))))))))</f>
        <v>#NAME?</v>
      </c>
      <c r="F709" s="238" t="e">
        <f>IF(AND(VALUE(LEFT($A709,3))=309,LEN($B709)=3),VLOOKUP(VALUE(MID($B709,2,2)),_309_Table3,MATCH(MID($B709,1,1),_309_Table3_ColumnLookup,0),FALSE),
  IF($C709="309 LCR SummaryA",OneYearSCR,IF($C709="309 LCR SummaryB",UltimateSCR,IF(VALUE(LEFT($A709,3))=309,VLOOKUP(VALUE(MID($B709,2,1)),_309_Table3,MATCH(MID($B709,1,1),_309_Table3_ColumnLookup,0),FALSE)
+N("309"),
  IF(VALUE(LEFT($A709,3))=310,VLOOKUP(VALUE(MID($B709,2,1)),_310_Table3,MATCH(MID($B709,1,1),_310_Table3_ColumnLookup,0),FALSE)
+N("310"),
  IF(AND(VALUE(LEFT($A709,3))=311,LEN($I709)=4),VLOOKUP($I709,_311_Table3,MATCH($B709,_311_Table3_ColumnLookup,0),FALSE),
  IF(AND(VALUE(LEFT($A709,3))=311,OR($B709="I2",$B709="J2",$B709="K2",$B709="L2")),VLOOKUP('311'!$G$58,_311_Table3,MATCH(MID($B709,1,1),_311_Table3_ColumnLookup,0),FALSE),
  IF(AND(VALUE(LEFT($A709,3))=311,RIGHT($B709,5)="Total"),VLOOKUP('311'!$G$59,_311_Table3,MATCH(MID($B709,1,1),_311_Table3_ColumnLookup,0),FALSE),
  IF(VALUE(LEFT($A709,3))=311,VLOOKUP(VALUE(MID($B709,2,1)),_311_Table3,MATCH(MID($B709,1,1),_311_Table3_ColumnLookup,0),FALSE)
+N("311"),
  IF(AND(VALUE(LEFT($A709,3))=312,LEFT($G709,10)="Unincepted",$B709="G "),VLOOKUP(" ULO",_312_Table3,MATCH('312'!$N$16,_312_Table3_ColumnLookup,0),FALSE),
  IF(AND(VALUE(LEFT($A709,3))=312,LEFT($G709,10)="Unincepted",$B709="O "),VLOOKUP(" ULO",_312_Table3,MATCH('312'!$V$16,_312_Table3_ColumnLookup,0),FALSE),
  IF(AND(VALUE(LEFT($A709,3))=312,LEFT($G709,10)="Unincepted",$B709="Q "),VLOOKUP(" ULO",_312_Table3,MATCH('312'!$X$16,_312_Table3_ColumnLookup,0),FALSE),
  IF(AND(VALUE(LEFT($A709,3))=312,LEFT($G709,10)="Unincepted"),VLOOKUP(" ULO",_312_Table3,MATCH(LEFT($B709,1),_312_Table3_ColumnLookup,0),FALSE),
  IF(AND(VALUE(LEFT($A709,3))=312,LEFT($G709,5)="Total",$B709="G "),VLOOKUP('312'!$F$80,_312_Table3,MATCH('312'!$N$16,_312_Table3_ColumnLookup,0),FALSE),
  IF(AND(VALUE(LEFT($A709,3))=312,LEFT($G709,5)="Total",$B709="O "),VLOOKUP('312'!$F$80,_312_Table3,MATCH('312'!$V$16,_312_Table3_ColumnLookup,0),FALSE),
  IF(AND(VALUE(LEFT($A709,3))=312,LEFT($G709,5)="Total",$B709="Q "),VLOOKUP('312'!$F$80,_312_Table3,MATCH('312'!$X$16,_312_Table3_ColumnLookup,0),FALSE),
  IF(AND(VALUE(LEFT($A709,3))=312,LEFT($G709,5)="Total"),VLOOKUP('312'!$F$80,_312_Table3,MATCH(LEFT($B709,1),_312_Table3_ColumnLookup,0),FALSE),
  IF(AND(VALUE(LEFT($A709,3))=312,LEN($I709)=4,$B709="G"),VLOOKUP($I709,_312_Table3,MATCH('312'!$N$16,_312_Table3_ColumnLookup,0),FALSE),
  IF(AND(VALUE(LEFT($A709,3))=312,LEN($I709)=4,$B709="O"),VLOOKUP($I709,_312_Table3,MATCH('312'!$V$16,_312_Table3_ColumnLookup,0),FALSE),
  IF(AND(VALUE(LEFT($A709,3))=312,LEN($I709)=4,$B709="Q"),VLOOKUP($I709,_312_Table3,MATCH('312'!$X$16,_312_Table3_ColumnLookup,0),FALSE),
  IF(AND(VALUE(LEFT($A709,3))=312,LEN($I709)=4),VLOOKUP($I709,_312_Table3,MATCH(LEFT($B709,1),_312_Table3_ColumnLookup,0),FALSE)
+N("312"),
  IF(VALUE(LEFT($A709,3))=313,VLOOKUP(VALUE(MID($B709,2,1)),_313_Table3,MATCH(MID($B709,1,1),_313_Table3_ColumnLookup,0),FALSE)
+N("313"),
  IF(AND(VALUE(LEFT($A709,3))=314,LEN($B709)=3),VLOOKUP(VALUE(MID($B709,2,2)),_314_Table3,MATCH(MID($B709,1,1),_314_Table3_ColumnLookup,0),FALSE),
  IF(VALUE(LEFT($A709,3))=314,VLOOKUP(VALUE(MID($B709,2,1)),_314_Table3,MATCH(MID($B709,1,1),_314_Table3_ColumnLookup,0),FALSE)
+N("314"),
""))))))))))))))))))))))))</f>
        <v>#NAME?</v>
      </c>
      <c r="G709" t="s">
        <v>1234</v>
      </c>
      <c r="H709" s="321">
        <f>IFERROR(
IF(ISERROR($D709)=FALSE,$D709,IF(ISERROR($E709)=FALSE,$E709,IF(ISERROR($F709)=FALSE,$F709
+N("012 checkboxes"),
IF(
IF(OR(LEFT($A709,9)="Syndicate",LEFT($A709,12)="NewSyndicate"),VLOOKUP($A709,'012'!$J:$ZW,MATCH("Link to button",'012'!$J$1:$ZW$1,0),0)
+N("309 checkbox"),
IF($C709="309 LCR Summary0",VLOOKUP("Notes990",'309'!$P:$ZZ,MATCH("Link to button",'309'!$P$1:$ZZ$1,0),0)
+N("313 checkboxes"),
IF($C709="313 Financial Information0LcmVsScr",IF($C709="309 LCR Summary0",VLOOKUP("LcmVsScr",'309'!$N:$ZZ,MATCH("Link to button",'309'!$N$1:$ZZ$1,0),0),
IF($C709="313 Financial Information0LcrDocAttached",IF($C709="309 LCR Summary0",VLOOKUP("LcrDocAttached",'309'!$N:$ZZ,MATCH("Link to button",'309'!$N$1:$ZZ$1,0),
0)))))))=1,TRUE,FALSE)
))),"")</f>
        <v>0</v>
      </c>
    </row>
    <row r="710" spans="1:8" customFormat="1">
      <c r="A710" s="237" t="str">
        <f>VLOOKUP($G710,CSVLookups!$B:$R,MATCH(A$1,CSVLookups!$B$1:$R$1,0),FALSE)</f>
        <v>312 Projected Solvency II Technical Provisions at Time Zero</v>
      </c>
      <c r="B710" s="237" t="str">
        <f>VLOOKUP($G710,CSVLookups!$B:$R,MATCH(B$1,CSVLookups!$B$1:$R$1,0),FALSE)</f>
        <v xml:space="preserve">J </v>
      </c>
      <c r="C710" s="238" t="str">
        <f t="shared" si="11"/>
        <v>312 Projected Solvency II Technical Provisions at Time ZeroJ Total</v>
      </c>
      <c r="D710" s="238">
        <f>IF(AND(VALUE(LEFT($A710,3))=309,LEN($B710)=3),VLOOKUP(VALUE(MID($B710,2,2)),_309_Table1,MATCH(MID($B710,1,1),_309_Table1_ColumnLookup,0),FALSE),
  IF($C710="309 LCR SummaryA",OneYearSCR,IF($C710="309 LCR SummaryB",UltimateSCR,IF(VALUE(LEFT($A710,3))=309,VLOOKUP(VALUE(MID($B710,2,1)),_309_Table1,MATCH(MID($B710,1,1),_309_Table1_ColumnLookup,0),FALSE)
+N("309"),
  IF(VALUE(LEFT($A710,3))=310,VLOOKUP(VALUE(MID($B710,2,1)),_310_Table1,MATCH(MID($B710,1,1),_310_Table1_ColumnLookup,0),FALSE)
+N("310"),
  IF(AND(VALUE(LEFT($A710,3))=311,LEN($I710)=4),VLOOKUP($I710,_311_Table1,MATCH($B710,_311_Table1_ColumnLookup,0),FALSE),
  IF(AND(VALUE(LEFT($A710,3))=311,OR($B710="I2",$B710="J2",$B710="K2",$B710="L2")),VLOOKUP('311'!$G$58,_311_Table1,MATCH(MID($B710,1,1),_311_Table1_ColumnLookup,0),FALSE),
  IF(AND(VALUE(LEFT($A710,3))=311,RIGHT($B710,5)="Total"),VLOOKUP('311'!$G$59,_311_Table1,MATCH(MID($B710,1,1),_311_Table1_ColumnLookup,0),FALSE),
  IF(VALUE(LEFT($A710,3))=311,VLOOKUP(VALUE(MID($B710,2,1)),_311_Table1,MATCH(MID($B710,1,1),_311_Table1_ColumnLookup,0),FALSE)
+N("311"),
  IF(AND(VALUE(LEFT($A710,3))=312,LEFT($G710,10)="Unincepted",$B710="G "),VLOOKUP(" ULO",_312_Table1,MATCH('312'!$N$16,_312_Table1_ColumnLookup,0),FALSE),
  IF(AND(VALUE(LEFT($A710,3))=312,LEFT($G710,10)="Unincepted",$B710="O "),VLOOKUP(" ULO",_312_Table1,MATCH('312'!$V$16,_312_Table1_ColumnLookup,0),FALSE),
  IF(AND(VALUE(LEFT($A710,3))=312,LEFT($G710,10)="Unincepted",$B710="Q "),VLOOKUP(" ULO",_312_Table1,MATCH('312'!$X$16,_312_Table1_ColumnLookup,0),FALSE),
  IF(AND(VALUE(LEFT($A710,3))=312,LEFT($G710,10)="Unincepted"),VLOOKUP(" ULO",_312_Table1,MATCH(LEFT($B710,1),_312_Table1_ColumnLookup,0),FALSE),
  IF(AND(VALUE(LEFT($A710,3))=312,LEFT($G710,5)="Total",$B710="G "),VLOOKUP('312'!$F$80,_312_Table1,MATCH('312'!$N$16,_312_Table1_ColumnLookup,0),FALSE),
  IF(AND(VALUE(LEFT($A710,3))=312,LEFT($G710,5)="Total",$B710="O "),VLOOKUP('312'!$F$80,_312_Table1,MATCH('312'!$V$16,_312_Table1_ColumnLookup,0),FALSE),
  IF(AND(VALUE(LEFT($A710,3))=312,LEFT($G710,5)="Total",$B710="Q "),VLOOKUP('312'!$F$80,_312_Table1,MATCH('312'!$X$16,_312_Table1_ColumnLookup,0),FALSE),
  IF(AND(VALUE(LEFT($A710,3))=312,LEFT($G710,5)="Total"),VLOOKUP('312'!$F$80,_312_Table1,MATCH(LEFT($B710,1),_312_Table1_ColumnLookup,0),FALSE),
  IF(AND(VALUE(LEFT($A710,3))=312,LEN($I710)=4,$B710="G"),VLOOKUP($I710,_312_Table1,MATCH('312'!$N$16,_312_Table1_ColumnLookup,0),FALSE),
  IF(AND(VALUE(LEFT($A710,3))=312,LEN($I710)=4,$B710="O"),VLOOKUP($I710,_312_Table1,MATCH('312'!$V$16,_312_Table1_ColumnLookup,0),FALSE),
  IF(AND(VALUE(LEFT($A710,3))=312,LEN($I710)=4,$B710="Q"),VLOOKUP($I710,_312_Table1,MATCH('312'!$X$16,_312_Table1_ColumnLookup,0),FALSE),
  IF(AND(VALUE(LEFT($A710,3))=312,LEN($I710)=4),VLOOKUP($I710,_312_Table1,MATCH(LEFT($B710,1),_312_Table1_ColumnLookup,0),FALSE)
+N("312"),
  IF(VALUE(LEFT($A710,3))=313,VLOOKUP(VALUE(MID($B710,2,1)),_313_Table1,MATCH(MID($B710,1,1),_313_Table1_ColumnLookup,0),FALSE)
+N("313"),
  IF(AND(VALUE(LEFT($A710,3))=314,LEN($B710)=3),VLOOKUP(VALUE(MID($B710,2,2)),_314_Table1,MATCH(MID($B710,1,1),_314_Table1_ColumnLookup,0),FALSE),
  IF(VALUE(LEFT($A710,3))=314,VLOOKUP(VALUE(MID($B710,2,1)),_314_Table1,MATCH(MID($B710,1,1),_314_Table1_ColumnLookup,0),FALSE)
+N("314"),
""))))))))))))))))))))))))</f>
        <v>0</v>
      </c>
      <c r="E710" s="238" t="e">
        <f>IF(AND(VALUE(LEFT($A710,3))=309,LEN($B710)=3),VLOOKUP(VALUE(MID($B710,2,2)),_309_Table2,MATCH(MID($B710,1,1),_309_Table2_ColumnLookup,0),FALSE),
  IF($C710="309 LCR SummaryA",OneYearSCR,IF($C710="309 LCR SummaryB",UltimateSCR,IF(VALUE(LEFT($A710,3))=309,VLOOKUP(VALUE(MID($B710,2,1)),_309_Table2,MATCH(MID($B710,1,1),_309_Table2_ColumnLookup,0),FALSE)
+N("309"),
  IF(VALUE(LEFT($A710,3))=310,VLOOKUP(VALUE(MID($B710,2,1)),_310_Table2,MATCH(MID($B710,1,1),_310_Table2_ColumnLookup,0),FALSE)
+N("310"),
  IF(AND(VALUE(LEFT($A710,3))=311,LEN($I710)=4),VLOOKUP($I710,_311_Table2,MATCH($B710,_311_Table2_ColumnLookup,0),FALSE),
  IF(AND(VALUE(LEFT($A710,3))=311,OR($B710="I2",$B710="J2",$B710="K2",$B710="L2")),VLOOKUP('311'!$G$58,_311_Table2,MATCH(MID($B710,1,1),_311_Table2_ColumnLookup,0),FALSE),
  IF(AND(VALUE(LEFT($A710,3))=311,RIGHT($B710,5)="Total"),VLOOKUP('311'!$G$59,_311_Table2,MATCH(MID($B710,1,1),_311_Table2_ColumnLookup,0),FALSE),
  IF(VALUE(LEFT($A710,3))=311,VLOOKUP(VALUE(MID($B710,2,1)),_311_Table2,MATCH(MID($B710,1,1),_311_Table2_ColumnLookup,0),FALSE)
+N("311"),
  IF(AND(VALUE(LEFT($A710,3))=312,LEFT($G710,10)="Unincepted",$B710="G "),VLOOKUP(" ULO",_312_Table2,MATCH('312'!$N$16,_312_Table2_ColumnLookup,0),FALSE),
  IF(AND(VALUE(LEFT($A710,3))=312,LEFT($G710,10)="Unincepted",$B710="O "),VLOOKUP(" ULO",_312_Table2,MATCH('312'!$V$16,_312_Table2_ColumnLookup,0),FALSE),
  IF(AND(VALUE(LEFT($A710,3))=312,LEFT($G710,10)="Unincepted",$B710="Q "),VLOOKUP(" ULO",_312_Table2,MATCH('312'!$X$16,_312_Table2_ColumnLookup,0),FALSE),
  IF(AND(VALUE(LEFT($A710,3))=312,LEFT($G710,10)="Unincepted"),VLOOKUP(" ULO",_312_Table2,MATCH(LEFT($B710,1),_312_Table2_ColumnLookup,0),FALSE),
  IF(AND(VALUE(LEFT($A710,3))=312,LEFT($G710,5)="Total",$B710="G "),VLOOKUP('312'!$F$80,_312_Table2,MATCH('312'!$N$16,_312_Table2_ColumnLookup,0),FALSE),
  IF(AND(VALUE(LEFT($A710,3))=312,LEFT($G710,5)="Total",$B710="O "),VLOOKUP('312'!$F$80,_312_Table2,MATCH('312'!$V$16,_312_Table2_ColumnLookup,0),FALSE),
  IF(AND(VALUE(LEFT($A710,3))=312,LEFT($G710,5)="Total",$B710="Q "),VLOOKUP('312'!$F$80,_312_Table2,MATCH('312'!$X$16,_312_Table2_ColumnLookup,0),FALSE),
  IF(AND(VALUE(LEFT($A710,3))=312,LEFT($G710,5)="Total"),VLOOKUP('312'!$F$80,_312_Table2,MATCH(LEFT($B710,1),_312_Table2_ColumnLookup,0),FALSE),
  IF(AND(VALUE(LEFT($A710,3))=312,LEN($I710)=4,$B710="G"),VLOOKUP($I710,_312_Table2,MATCH('312'!$N$16,_312_Table2_ColumnLookup,0),FALSE),
  IF(AND(VALUE(LEFT($A710,3))=312,LEN($I710)=4,$B710="O"),VLOOKUP($I710,_312_Table2,MATCH('312'!$V$16,_312_Table2_ColumnLookup,0),FALSE),
  IF(AND(VALUE(LEFT($A710,3))=312,LEN($I710)=4,$B710="Q"),VLOOKUP($I710,_312_Table2,MATCH('312'!$X$16,_312_Table2_ColumnLookup,0),FALSE),
  IF(AND(VALUE(LEFT($A710,3))=312,LEN($I710)=4),VLOOKUP($I710,_312_Table2,MATCH(LEFT($B710,1),_312_Table2_ColumnLookup,0),FALSE)
+N("312"),
  IF(VALUE(LEFT($A710,3))=313,VLOOKUP(VALUE(MID($B710,2,1)),_313_Table2,MATCH(MID($B710,1,1),_313_Table2_ColumnLookup,0),FALSE)
+N("313"),
  IF(AND(VALUE(LEFT($A710,3))=314,LEN($B710)=3),VLOOKUP(VALUE(MID($B710,2,2)),_314_Table2,MATCH(MID($B710,1,1),_314_Table2_ColumnLookup,0),FALSE),
  IF(VALUE(LEFT($A710,3))=314,VLOOKUP(VALUE(MID($B710,2,1)),_314_Table2,MATCH(MID($B710,1,1),_314_Table2_ColumnLookup,0),FALSE)
+N("314"),
""))))))))))))))))))))))))</f>
        <v>#NAME?</v>
      </c>
      <c r="F710" s="238" t="e">
        <f>IF(AND(VALUE(LEFT($A710,3))=309,LEN($B710)=3),VLOOKUP(VALUE(MID($B710,2,2)),_309_Table3,MATCH(MID($B710,1,1),_309_Table3_ColumnLookup,0),FALSE),
  IF($C710="309 LCR SummaryA",OneYearSCR,IF($C710="309 LCR SummaryB",UltimateSCR,IF(VALUE(LEFT($A710,3))=309,VLOOKUP(VALUE(MID($B710,2,1)),_309_Table3,MATCH(MID($B710,1,1),_309_Table3_ColumnLookup,0),FALSE)
+N("309"),
  IF(VALUE(LEFT($A710,3))=310,VLOOKUP(VALUE(MID($B710,2,1)),_310_Table3,MATCH(MID($B710,1,1),_310_Table3_ColumnLookup,0),FALSE)
+N("310"),
  IF(AND(VALUE(LEFT($A710,3))=311,LEN($I710)=4),VLOOKUP($I710,_311_Table3,MATCH($B710,_311_Table3_ColumnLookup,0),FALSE),
  IF(AND(VALUE(LEFT($A710,3))=311,OR($B710="I2",$B710="J2",$B710="K2",$B710="L2")),VLOOKUP('311'!$G$58,_311_Table3,MATCH(MID($B710,1,1),_311_Table3_ColumnLookup,0),FALSE),
  IF(AND(VALUE(LEFT($A710,3))=311,RIGHT($B710,5)="Total"),VLOOKUP('311'!$G$59,_311_Table3,MATCH(MID($B710,1,1),_311_Table3_ColumnLookup,0),FALSE),
  IF(VALUE(LEFT($A710,3))=311,VLOOKUP(VALUE(MID($B710,2,1)),_311_Table3,MATCH(MID($B710,1,1),_311_Table3_ColumnLookup,0),FALSE)
+N("311"),
  IF(AND(VALUE(LEFT($A710,3))=312,LEFT($G710,10)="Unincepted",$B710="G "),VLOOKUP(" ULO",_312_Table3,MATCH('312'!$N$16,_312_Table3_ColumnLookup,0),FALSE),
  IF(AND(VALUE(LEFT($A710,3))=312,LEFT($G710,10)="Unincepted",$B710="O "),VLOOKUP(" ULO",_312_Table3,MATCH('312'!$V$16,_312_Table3_ColumnLookup,0),FALSE),
  IF(AND(VALUE(LEFT($A710,3))=312,LEFT($G710,10)="Unincepted",$B710="Q "),VLOOKUP(" ULO",_312_Table3,MATCH('312'!$X$16,_312_Table3_ColumnLookup,0),FALSE),
  IF(AND(VALUE(LEFT($A710,3))=312,LEFT($G710,10)="Unincepted"),VLOOKUP(" ULO",_312_Table3,MATCH(LEFT($B710,1),_312_Table3_ColumnLookup,0),FALSE),
  IF(AND(VALUE(LEFT($A710,3))=312,LEFT($G710,5)="Total",$B710="G "),VLOOKUP('312'!$F$80,_312_Table3,MATCH('312'!$N$16,_312_Table3_ColumnLookup,0),FALSE),
  IF(AND(VALUE(LEFT($A710,3))=312,LEFT($G710,5)="Total",$B710="O "),VLOOKUP('312'!$F$80,_312_Table3,MATCH('312'!$V$16,_312_Table3_ColumnLookup,0),FALSE),
  IF(AND(VALUE(LEFT($A710,3))=312,LEFT($G710,5)="Total",$B710="Q "),VLOOKUP('312'!$F$80,_312_Table3,MATCH('312'!$X$16,_312_Table3_ColumnLookup,0),FALSE),
  IF(AND(VALUE(LEFT($A710,3))=312,LEFT($G710,5)="Total"),VLOOKUP('312'!$F$80,_312_Table3,MATCH(LEFT($B710,1),_312_Table3_ColumnLookup,0),FALSE),
  IF(AND(VALUE(LEFT($A710,3))=312,LEN($I710)=4,$B710="G"),VLOOKUP($I710,_312_Table3,MATCH('312'!$N$16,_312_Table3_ColumnLookup,0),FALSE),
  IF(AND(VALUE(LEFT($A710,3))=312,LEN($I710)=4,$B710="O"),VLOOKUP($I710,_312_Table3,MATCH('312'!$V$16,_312_Table3_ColumnLookup,0),FALSE),
  IF(AND(VALUE(LEFT($A710,3))=312,LEN($I710)=4,$B710="Q"),VLOOKUP($I710,_312_Table3,MATCH('312'!$X$16,_312_Table3_ColumnLookup,0),FALSE),
  IF(AND(VALUE(LEFT($A710,3))=312,LEN($I710)=4),VLOOKUP($I710,_312_Table3,MATCH(LEFT($B710,1),_312_Table3_ColumnLookup,0),FALSE)
+N("312"),
  IF(VALUE(LEFT($A710,3))=313,VLOOKUP(VALUE(MID($B710,2,1)),_313_Table3,MATCH(MID($B710,1,1),_313_Table3_ColumnLookup,0),FALSE)
+N("313"),
  IF(AND(VALUE(LEFT($A710,3))=314,LEN($B710)=3),VLOOKUP(VALUE(MID($B710,2,2)),_314_Table3,MATCH(MID($B710,1,1),_314_Table3_ColumnLookup,0),FALSE),
  IF(VALUE(LEFT($A710,3))=314,VLOOKUP(VALUE(MID($B710,2,1)),_314_Table3,MATCH(MID($B710,1,1),_314_Table3_ColumnLookup,0),FALSE)
+N("314"),
""))))))))))))))))))))))))</f>
        <v>#NAME?</v>
      </c>
      <c r="G710" t="s">
        <v>1235</v>
      </c>
      <c r="H710" s="321">
        <f>IFERROR(
IF(ISERROR($D710)=FALSE,$D710,IF(ISERROR($E710)=FALSE,$E710,IF(ISERROR($F710)=FALSE,$F710
+N("012 checkboxes"),
IF(
IF(OR(LEFT($A710,9)="Syndicate",LEFT($A710,12)="NewSyndicate"),VLOOKUP($A710,'012'!$J:$ZW,MATCH("Link to button",'012'!$J$1:$ZW$1,0),0)
+N("309 checkbox"),
IF($C710="309 LCR Summary0",VLOOKUP("Notes990",'309'!$P:$ZZ,MATCH("Link to button",'309'!$P$1:$ZZ$1,0),0)
+N("313 checkboxes"),
IF($C710="313 Financial Information0LcmVsScr",IF($C710="309 LCR Summary0",VLOOKUP("LcmVsScr",'309'!$N:$ZZ,MATCH("Link to button",'309'!$N$1:$ZZ$1,0),0),
IF($C710="313 Financial Information0LcrDocAttached",IF($C710="309 LCR Summary0",VLOOKUP("LcrDocAttached",'309'!$N:$ZZ,MATCH("Link to button",'309'!$N$1:$ZZ$1,0),
0)))))))=1,TRUE,FALSE)
))),"")</f>
        <v>0</v>
      </c>
    </row>
    <row r="711" spans="1:8" customFormat="1">
      <c r="A711" s="237" t="str">
        <f>VLOOKUP($G711,CSVLookups!$B:$R,MATCH(A$1,CSVLookups!$B$1:$R$1,0),FALSE)</f>
        <v>312 Projected Solvency II Technical Provisions at Time Zero</v>
      </c>
      <c r="B711" s="237" t="str">
        <f>VLOOKUP($G711,CSVLookups!$B:$R,MATCH(B$1,CSVLookups!$B$1:$R$1,0),FALSE)</f>
        <v xml:space="preserve">K </v>
      </c>
      <c r="C711" s="238" t="str">
        <f t="shared" si="11"/>
        <v>312 Projected Solvency II Technical Provisions at Time ZeroK Total</v>
      </c>
      <c r="D711" s="238">
        <f>IF(AND(VALUE(LEFT($A711,3))=309,LEN($B711)=3),VLOOKUP(VALUE(MID($B711,2,2)),_309_Table1,MATCH(MID($B711,1,1),_309_Table1_ColumnLookup,0),FALSE),
  IF($C711="309 LCR SummaryA",OneYearSCR,IF($C711="309 LCR SummaryB",UltimateSCR,IF(VALUE(LEFT($A711,3))=309,VLOOKUP(VALUE(MID($B711,2,1)),_309_Table1,MATCH(MID($B711,1,1),_309_Table1_ColumnLookup,0),FALSE)
+N("309"),
  IF(VALUE(LEFT($A711,3))=310,VLOOKUP(VALUE(MID($B711,2,1)),_310_Table1,MATCH(MID($B711,1,1),_310_Table1_ColumnLookup,0),FALSE)
+N("310"),
  IF(AND(VALUE(LEFT($A711,3))=311,LEN($I711)=4),VLOOKUP($I711,_311_Table1,MATCH($B711,_311_Table1_ColumnLookup,0),FALSE),
  IF(AND(VALUE(LEFT($A711,3))=311,OR($B711="I2",$B711="J2",$B711="K2",$B711="L2")),VLOOKUP('311'!$G$58,_311_Table1,MATCH(MID($B711,1,1),_311_Table1_ColumnLookup,0),FALSE),
  IF(AND(VALUE(LEFT($A711,3))=311,RIGHT($B711,5)="Total"),VLOOKUP('311'!$G$59,_311_Table1,MATCH(MID($B711,1,1),_311_Table1_ColumnLookup,0),FALSE),
  IF(VALUE(LEFT($A711,3))=311,VLOOKUP(VALUE(MID($B711,2,1)),_311_Table1,MATCH(MID($B711,1,1),_311_Table1_ColumnLookup,0),FALSE)
+N("311"),
  IF(AND(VALUE(LEFT($A711,3))=312,LEFT($G711,10)="Unincepted",$B711="G "),VLOOKUP(" ULO",_312_Table1,MATCH('312'!$N$16,_312_Table1_ColumnLookup,0),FALSE),
  IF(AND(VALUE(LEFT($A711,3))=312,LEFT($G711,10)="Unincepted",$B711="O "),VLOOKUP(" ULO",_312_Table1,MATCH('312'!$V$16,_312_Table1_ColumnLookup,0),FALSE),
  IF(AND(VALUE(LEFT($A711,3))=312,LEFT($G711,10)="Unincepted",$B711="Q "),VLOOKUP(" ULO",_312_Table1,MATCH('312'!$X$16,_312_Table1_ColumnLookup,0),FALSE),
  IF(AND(VALUE(LEFT($A711,3))=312,LEFT($G711,10)="Unincepted"),VLOOKUP(" ULO",_312_Table1,MATCH(LEFT($B711,1),_312_Table1_ColumnLookup,0),FALSE),
  IF(AND(VALUE(LEFT($A711,3))=312,LEFT($G711,5)="Total",$B711="G "),VLOOKUP('312'!$F$80,_312_Table1,MATCH('312'!$N$16,_312_Table1_ColumnLookup,0),FALSE),
  IF(AND(VALUE(LEFT($A711,3))=312,LEFT($G711,5)="Total",$B711="O "),VLOOKUP('312'!$F$80,_312_Table1,MATCH('312'!$V$16,_312_Table1_ColumnLookup,0),FALSE),
  IF(AND(VALUE(LEFT($A711,3))=312,LEFT($G711,5)="Total",$B711="Q "),VLOOKUP('312'!$F$80,_312_Table1,MATCH('312'!$X$16,_312_Table1_ColumnLookup,0),FALSE),
  IF(AND(VALUE(LEFT($A711,3))=312,LEFT($G711,5)="Total"),VLOOKUP('312'!$F$80,_312_Table1,MATCH(LEFT($B711,1),_312_Table1_ColumnLookup,0),FALSE),
  IF(AND(VALUE(LEFT($A711,3))=312,LEN($I711)=4,$B711="G"),VLOOKUP($I711,_312_Table1,MATCH('312'!$N$16,_312_Table1_ColumnLookup,0),FALSE),
  IF(AND(VALUE(LEFT($A711,3))=312,LEN($I711)=4,$B711="O"),VLOOKUP($I711,_312_Table1,MATCH('312'!$V$16,_312_Table1_ColumnLookup,0),FALSE),
  IF(AND(VALUE(LEFT($A711,3))=312,LEN($I711)=4,$B711="Q"),VLOOKUP($I711,_312_Table1,MATCH('312'!$X$16,_312_Table1_ColumnLookup,0),FALSE),
  IF(AND(VALUE(LEFT($A711,3))=312,LEN($I711)=4),VLOOKUP($I711,_312_Table1,MATCH(LEFT($B711,1),_312_Table1_ColumnLookup,0),FALSE)
+N("312"),
  IF(VALUE(LEFT($A711,3))=313,VLOOKUP(VALUE(MID($B711,2,1)),_313_Table1,MATCH(MID($B711,1,1),_313_Table1_ColumnLookup,0),FALSE)
+N("313"),
  IF(AND(VALUE(LEFT($A711,3))=314,LEN($B711)=3),VLOOKUP(VALUE(MID($B711,2,2)),_314_Table1,MATCH(MID($B711,1,1),_314_Table1_ColumnLookup,0),FALSE),
  IF(VALUE(LEFT($A711,3))=314,VLOOKUP(VALUE(MID($B711,2,1)),_314_Table1,MATCH(MID($B711,1,1),_314_Table1_ColumnLookup,0),FALSE)
+N("314"),
""))))))))))))))))))))))))</f>
        <v>0</v>
      </c>
      <c r="E711" s="238" t="e">
        <f>IF(AND(VALUE(LEFT($A711,3))=309,LEN($B711)=3),VLOOKUP(VALUE(MID($B711,2,2)),_309_Table2,MATCH(MID($B711,1,1),_309_Table2_ColumnLookup,0),FALSE),
  IF($C711="309 LCR SummaryA",OneYearSCR,IF($C711="309 LCR SummaryB",UltimateSCR,IF(VALUE(LEFT($A711,3))=309,VLOOKUP(VALUE(MID($B711,2,1)),_309_Table2,MATCH(MID($B711,1,1),_309_Table2_ColumnLookup,0),FALSE)
+N("309"),
  IF(VALUE(LEFT($A711,3))=310,VLOOKUP(VALUE(MID($B711,2,1)),_310_Table2,MATCH(MID($B711,1,1),_310_Table2_ColumnLookup,0),FALSE)
+N("310"),
  IF(AND(VALUE(LEFT($A711,3))=311,LEN($I711)=4),VLOOKUP($I711,_311_Table2,MATCH($B711,_311_Table2_ColumnLookup,0),FALSE),
  IF(AND(VALUE(LEFT($A711,3))=311,OR($B711="I2",$B711="J2",$B711="K2",$B711="L2")),VLOOKUP('311'!$G$58,_311_Table2,MATCH(MID($B711,1,1),_311_Table2_ColumnLookup,0),FALSE),
  IF(AND(VALUE(LEFT($A711,3))=311,RIGHT($B711,5)="Total"),VLOOKUP('311'!$G$59,_311_Table2,MATCH(MID($B711,1,1),_311_Table2_ColumnLookup,0),FALSE),
  IF(VALUE(LEFT($A711,3))=311,VLOOKUP(VALUE(MID($B711,2,1)),_311_Table2,MATCH(MID($B711,1,1),_311_Table2_ColumnLookup,0),FALSE)
+N("311"),
  IF(AND(VALUE(LEFT($A711,3))=312,LEFT($G711,10)="Unincepted",$B711="G "),VLOOKUP(" ULO",_312_Table2,MATCH('312'!$N$16,_312_Table2_ColumnLookup,0),FALSE),
  IF(AND(VALUE(LEFT($A711,3))=312,LEFT($G711,10)="Unincepted",$B711="O "),VLOOKUP(" ULO",_312_Table2,MATCH('312'!$V$16,_312_Table2_ColumnLookup,0),FALSE),
  IF(AND(VALUE(LEFT($A711,3))=312,LEFT($G711,10)="Unincepted",$B711="Q "),VLOOKUP(" ULO",_312_Table2,MATCH('312'!$X$16,_312_Table2_ColumnLookup,0),FALSE),
  IF(AND(VALUE(LEFT($A711,3))=312,LEFT($G711,10)="Unincepted"),VLOOKUP(" ULO",_312_Table2,MATCH(LEFT($B711,1),_312_Table2_ColumnLookup,0),FALSE),
  IF(AND(VALUE(LEFT($A711,3))=312,LEFT($G711,5)="Total",$B711="G "),VLOOKUP('312'!$F$80,_312_Table2,MATCH('312'!$N$16,_312_Table2_ColumnLookup,0),FALSE),
  IF(AND(VALUE(LEFT($A711,3))=312,LEFT($G711,5)="Total",$B711="O "),VLOOKUP('312'!$F$80,_312_Table2,MATCH('312'!$V$16,_312_Table2_ColumnLookup,0),FALSE),
  IF(AND(VALUE(LEFT($A711,3))=312,LEFT($G711,5)="Total",$B711="Q "),VLOOKUP('312'!$F$80,_312_Table2,MATCH('312'!$X$16,_312_Table2_ColumnLookup,0),FALSE),
  IF(AND(VALUE(LEFT($A711,3))=312,LEFT($G711,5)="Total"),VLOOKUP('312'!$F$80,_312_Table2,MATCH(LEFT($B711,1),_312_Table2_ColumnLookup,0),FALSE),
  IF(AND(VALUE(LEFT($A711,3))=312,LEN($I711)=4,$B711="G"),VLOOKUP($I711,_312_Table2,MATCH('312'!$N$16,_312_Table2_ColumnLookup,0),FALSE),
  IF(AND(VALUE(LEFT($A711,3))=312,LEN($I711)=4,$B711="O"),VLOOKUP($I711,_312_Table2,MATCH('312'!$V$16,_312_Table2_ColumnLookup,0),FALSE),
  IF(AND(VALUE(LEFT($A711,3))=312,LEN($I711)=4,$B711="Q"),VLOOKUP($I711,_312_Table2,MATCH('312'!$X$16,_312_Table2_ColumnLookup,0),FALSE),
  IF(AND(VALUE(LEFT($A711,3))=312,LEN($I711)=4),VLOOKUP($I711,_312_Table2,MATCH(LEFT($B711,1),_312_Table2_ColumnLookup,0),FALSE)
+N("312"),
  IF(VALUE(LEFT($A711,3))=313,VLOOKUP(VALUE(MID($B711,2,1)),_313_Table2,MATCH(MID($B711,1,1),_313_Table2_ColumnLookup,0),FALSE)
+N("313"),
  IF(AND(VALUE(LEFT($A711,3))=314,LEN($B711)=3),VLOOKUP(VALUE(MID($B711,2,2)),_314_Table2,MATCH(MID($B711,1,1),_314_Table2_ColumnLookup,0),FALSE),
  IF(VALUE(LEFT($A711,3))=314,VLOOKUP(VALUE(MID($B711,2,1)),_314_Table2,MATCH(MID($B711,1,1),_314_Table2_ColumnLookup,0),FALSE)
+N("314"),
""))))))))))))))))))))))))</f>
        <v>#NAME?</v>
      </c>
      <c r="F711" s="238" t="e">
        <f>IF(AND(VALUE(LEFT($A711,3))=309,LEN($B711)=3),VLOOKUP(VALUE(MID($B711,2,2)),_309_Table3,MATCH(MID($B711,1,1),_309_Table3_ColumnLookup,0),FALSE),
  IF($C711="309 LCR SummaryA",OneYearSCR,IF($C711="309 LCR SummaryB",UltimateSCR,IF(VALUE(LEFT($A711,3))=309,VLOOKUP(VALUE(MID($B711,2,1)),_309_Table3,MATCH(MID($B711,1,1),_309_Table3_ColumnLookup,0),FALSE)
+N("309"),
  IF(VALUE(LEFT($A711,3))=310,VLOOKUP(VALUE(MID($B711,2,1)),_310_Table3,MATCH(MID($B711,1,1),_310_Table3_ColumnLookup,0),FALSE)
+N("310"),
  IF(AND(VALUE(LEFT($A711,3))=311,LEN($I711)=4),VLOOKUP($I711,_311_Table3,MATCH($B711,_311_Table3_ColumnLookup,0),FALSE),
  IF(AND(VALUE(LEFT($A711,3))=311,OR($B711="I2",$B711="J2",$B711="K2",$B711="L2")),VLOOKUP('311'!$G$58,_311_Table3,MATCH(MID($B711,1,1),_311_Table3_ColumnLookup,0),FALSE),
  IF(AND(VALUE(LEFT($A711,3))=311,RIGHT($B711,5)="Total"),VLOOKUP('311'!$G$59,_311_Table3,MATCH(MID($B711,1,1),_311_Table3_ColumnLookup,0),FALSE),
  IF(VALUE(LEFT($A711,3))=311,VLOOKUP(VALUE(MID($B711,2,1)),_311_Table3,MATCH(MID($B711,1,1),_311_Table3_ColumnLookup,0),FALSE)
+N("311"),
  IF(AND(VALUE(LEFT($A711,3))=312,LEFT($G711,10)="Unincepted",$B711="G "),VLOOKUP(" ULO",_312_Table3,MATCH('312'!$N$16,_312_Table3_ColumnLookup,0),FALSE),
  IF(AND(VALUE(LEFT($A711,3))=312,LEFT($G711,10)="Unincepted",$B711="O "),VLOOKUP(" ULO",_312_Table3,MATCH('312'!$V$16,_312_Table3_ColumnLookup,0),FALSE),
  IF(AND(VALUE(LEFT($A711,3))=312,LEFT($G711,10)="Unincepted",$B711="Q "),VLOOKUP(" ULO",_312_Table3,MATCH('312'!$X$16,_312_Table3_ColumnLookup,0),FALSE),
  IF(AND(VALUE(LEFT($A711,3))=312,LEFT($G711,10)="Unincepted"),VLOOKUP(" ULO",_312_Table3,MATCH(LEFT($B711,1),_312_Table3_ColumnLookup,0),FALSE),
  IF(AND(VALUE(LEFT($A711,3))=312,LEFT($G711,5)="Total",$B711="G "),VLOOKUP('312'!$F$80,_312_Table3,MATCH('312'!$N$16,_312_Table3_ColumnLookup,0),FALSE),
  IF(AND(VALUE(LEFT($A711,3))=312,LEFT($G711,5)="Total",$B711="O "),VLOOKUP('312'!$F$80,_312_Table3,MATCH('312'!$V$16,_312_Table3_ColumnLookup,0),FALSE),
  IF(AND(VALUE(LEFT($A711,3))=312,LEFT($G711,5)="Total",$B711="Q "),VLOOKUP('312'!$F$80,_312_Table3,MATCH('312'!$X$16,_312_Table3_ColumnLookup,0),FALSE),
  IF(AND(VALUE(LEFT($A711,3))=312,LEFT($G711,5)="Total"),VLOOKUP('312'!$F$80,_312_Table3,MATCH(LEFT($B711,1),_312_Table3_ColumnLookup,0),FALSE),
  IF(AND(VALUE(LEFT($A711,3))=312,LEN($I711)=4,$B711="G"),VLOOKUP($I711,_312_Table3,MATCH('312'!$N$16,_312_Table3_ColumnLookup,0),FALSE),
  IF(AND(VALUE(LEFT($A711,3))=312,LEN($I711)=4,$B711="O"),VLOOKUP($I711,_312_Table3,MATCH('312'!$V$16,_312_Table3_ColumnLookup,0),FALSE),
  IF(AND(VALUE(LEFT($A711,3))=312,LEN($I711)=4,$B711="Q"),VLOOKUP($I711,_312_Table3,MATCH('312'!$X$16,_312_Table3_ColumnLookup,0),FALSE),
  IF(AND(VALUE(LEFT($A711,3))=312,LEN($I711)=4),VLOOKUP($I711,_312_Table3,MATCH(LEFT($B711,1),_312_Table3_ColumnLookup,0),FALSE)
+N("312"),
  IF(VALUE(LEFT($A711,3))=313,VLOOKUP(VALUE(MID($B711,2,1)),_313_Table3,MATCH(MID($B711,1,1),_313_Table3_ColumnLookup,0),FALSE)
+N("313"),
  IF(AND(VALUE(LEFT($A711,3))=314,LEN($B711)=3),VLOOKUP(VALUE(MID($B711,2,2)),_314_Table3,MATCH(MID($B711,1,1),_314_Table3_ColumnLookup,0),FALSE),
  IF(VALUE(LEFT($A711,3))=314,VLOOKUP(VALUE(MID($B711,2,1)),_314_Table3,MATCH(MID($B711,1,1),_314_Table3_ColumnLookup,0),FALSE)
+N("314"),
""))))))))))))))))))))))))</f>
        <v>#NAME?</v>
      </c>
      <c r="G711" t="s">
        <v>1236</v>
      </c>
      <c r="H711" s="321">
        <f>IFERROR(
IF(ISERROR($D711)=FALSE,$D711,IF(ISERROR($E711)=FALSE,$E711,IF(ISERROR($F711)=FALSE,$F711
+N("012 checkboxes"),
IF(
IF(OR(LEFT($A711,9)="Syndicate",LEFT($A711,12)="NewSyndicate"),VLOOKUP($A711,'012'!$J:$ZW,MATCH("Link to button",'012'!$J$1:$ZW$1,0),0)
+N("309 checkbox"),
IF($C711="309 LCR Summary0",VLOOKUP("Notes990",'309'!$P:$ZZ,MATCH("Link to button",'309'!$P$1:$ZZ$1,0),0)
+N("313 checkboxes"),
IF($C711="313 Financial Information0LcmVsScr",IF($C711="309 LCR Summary0",VLOOKUP("LcmVsScr",'309'!$N:$ZZ,MATCH("Link to button",'309'!$N$1:$ZZ$1,0),0),
IF($C711="313 Financial Information0LcrDocAttached",IF($C711="309 LCR Summary0",VLOOKUP("LcrDocAttached",'309'!$N:$ZZ,MATCH("Link to button",'309'!$N$1:$ZZ$1,0),
0)))))))=1,TRUE,FALSE)
))),"")</f>
        <v>0</v>
      </c>
    </row>
    <row r="712" spans="1:8" customFormat="1">
      <c r="A712" s="237" t="str">
        <f>VLOOKUP($G712,CSVLookups!$B:$R,MATCH(A$1,CSVLookups!$B$1:$R$1,0),FALSE)</f>
        <v>312 Projected Solvency II Technical Provisions at Time Zero</v>
      </c>
      <c r="B712" s="237" t="str">
        <f>VLOOKUP($G712,CSVLookups!$B:$R,MATCH(B$1,CSVLookups!$B$1:$R$1,0),FALSE)</f>
        <v xml:space="preserve">L </v>
      </c>
      <c r="C712" s="238" t="str">
        <f t="shared" si="11"/>
        <v>312 Projected Solvency II Technical Provisions at Time ZeroL Total</v>
      </c>
      <c r="D712" s="238">
        <f>IF(AND(VALUE(LEFT($A712,3))=309,LEN($B712)=3),VLOOKUP(VALUE(MID($B712,2,2)),_309_Table1,MATCH(MID($B712,1,1),_309_Table1_ColumnLookup,0),FALSE),
  IF($C712="309 LCR SummaryA",OneYearSCR,IF($C712="309 LCR SummaryB",UltimateSCR,IF(VALUE(LEFT($A712,3))=309,VLOOKUP(VALUE(MID($B712,2,1)),_309_Table1,MATCH(MID($B712,1,1),_309_Table1_ColumnLookup,0),FALSE)
+N("309"),
  IF(VALUE(LEFT($A712,3))=310,VLOOKUP(VALUE(MID($B712,2,1)),_310_Table1,MATCH(MID($B712,1,1),_310_Table1_ColumnLookup,0),FALSE)
+N("310"),
  IF(AND(VALUE(LEFT($A712,3))=311,LEN($I712)=4),VLOOKUP($I712,_311_Table1,MATCH($B712,_311_Table1_ColumnLookup,0),FALSE),
  IF(AND(VALUE(LEFT($A712,3))=311,OR($B712="I2",$B712="J2",$B712="K2",$B712="L2")),VLOOKUP('311'!$G$58,_311_Table1,MATCH(MID($B712,1,1),_311_Table1_ColumnLookup,0),FALSE),
  IF(AND(VALUE(LEFT($A712,3))=311,RIGHT($B712,5)="Total"),VLOOKUP('311'!$G$59,_311_Table1,MATCH(MID($B712,1,1),_311_Table1_ColumnLookup,0),FALSE),
  IF(VALUE(LEFT($A712,3))=311,VLOOKUP(VALUE(MID($B712,2,1)),_311_Table1,MATCH(MID($B712,1,1),_311_Table1_ColumnLookup,0),FALSE)
+N("311"),
  IF(AND(VALUE(LEFT($A712,3))=312,LEFT($G712,10)="Unincepted",$B712="G "),VLOOKUP(" ULO",_312_Table1,MATCH('312'!$N$16,_312_Table1_ColumnLookup,0),FALSE),
  IF(AND(VALUE(LEFT($A712,3))=312,LEFT($G712,10)="Unincepted",$B712="O "),VLOOKUP(" ULO",_312_Table1,MATCH('312'!$V$16,_312_Table1_ColumnLookup,0),FALSE),
  IF(AND(VALUE(LEFT($A712,3))=312,LEFT($G712,10)="Unincepted",$B712="Q "),VLOOKUP(" ULO",_312_Table1,MATCH('312'!$X$16,_312_Table1_ColumnLookup,0),FALSE),
  IF(AND(VALUE(LEFT($A712,3))=312,LEFT($G712,10)="Unincepted"),VLOOKUP(" ULO",_312_Table1,MATCH(LEFT($B712,1),_312_Table1_ColumnLookup,0),FALSE),
  IF(AND(VALUE(LEFT($A712,3))=312,LEFT($G712,5)="Total",$B712="G "),VLOOKUP('312'!$F$80,_312_Table1,MATCH('312'!$N$16,_312_Table1_ColumnLookup,0),FALSE),
  IF(AND(VALUE(LEFT($A712,3))=312,LEFT($G712,5)="Total",$B712="O "),VLOOKUP('312'!$F$80,_312_Table1,MATCH('312'!$V$16,_312_Table1_ColumnLookup,0),FALSE),
  IF(AND(VALUE(LEFT($A712,3))=312,LEFT($G712,5)="Total",$B712="Q "),VLOOKUP('312'!$F$80,_312_Table1,MATCH('312'!$X$16,_312_Table1_ColumnLookup,0),FALSE),
  IF(AND(VALUE(LEFT($A712,3))=312,LEFT($G712,5)="Total"),VLOOKUP('312'!$F$80,_312_Table1,MATCH(LEFT($B712,1),_312_Table1_ColumnLookup,0),FALSE),
  IF(AND(VALUE(LEFT($A712,3))=312,LEN($I712)=4,$B712="G"),VLOOKUP($I712,_312_Table1,MATCH('312'!$N$16,_312_Table1_ColumnLookup,0),FALSE),
  IF(AND(VALUE(LEFT($A712,3))=312,LEN($I712)=4,$B712="O"),VLOOKUP($I712,_312_Table1,MATCH('312'!$V$16,_312_Table1_ColumnLookup,0),FALSE),
  IF(AND(VALUE(LEFT($A712,3))=312,LEN($I712)=4,$B712="Q"),VLOOKUP($I712,_312_Table1,MATCH('312'!$X$16,_312_Table1_ColumnLookup,0),FALSE),
  IF(AND(VALUE(LEFT($A712,3))=312,LEN($I712)=4),VLOOKUP($I712,_312_Table1,MATCH(LEFT($B712,1),_312_Table1_ColumnLookup,0),FALSE)
+N("312"),
  IF(VALUE(LEFT($A712,3))=313,VLOOKUP(VALUE(MID($B712,2,1)),_313_Table1,MATCH(MID($B712,1,1),_313_Table1_ColumnLookup,0),FALSE)
+N("313"),
  IF(AND(VALUE(LEFT($A712,3))=314,LEN($B712)=3),VLOOKUP(VALUE(MID($B712,2,2)),_314_Table1,MATCH(MID($B712,1,1),_314_Table1_ColumnLookup,0),FALSE),
  IF(VALUE(LEFT($A712,3))=314,VLOOKUP(VALUE(MID($B712,2,1)),_314_Table1,MATCH(MID($B712,1,1),_314_Table1_ColumnLookup,0),FALSE)
+N("314"),
""))))))))))))))))))))))))</f>
        <v>0</v>
      </c>
      <c r="E712" s="238" t="e">
        <f>IF(AND(VALUE(LEFT($A712,3))=309,LEN($B712)=3),VLOOKUP(VALUE(MID($B712,2,2)),_309_Table2,MATCH(MID($B712,1,1),_309_Table2_ColumnLookup,0),FALSE),
  IF($C712="309 LCR SummaryA",OneYearSCR,IF($C712="309 LCR SummaryB",UltimateSCR,IF(VALUE(LEFT($A712,3))=309,VLOOKUP(VALUE(MID($B712,2,1)),_309_Table2,MATCH(MID($B712,1,1),_309_Table2_ColumnLookup,0),FALSE)
+N("309"),
  IF(VALUE(LEFT($A712,3))=310,VLOOKUP(VALUE(MID($B712,2,1)),_310_Table2,MATCH(MID($B712,1,1),_310_Table2_ColumnLookup,0),FALSE)
+N("310"),
  IF(AND(VALUE(LEFT($A712,3))=311,LEN($I712)=4),VLOOKUP($I712,_311_Table2,MATCH($B712,_311_Table2_ColumnLookup,0),FALSE),
  IF(AND(VALUE(LEFT($A712,3))=311,OR($B712="I2",$B712="J2",$B712="K2",$B712="L2")),VLOOKUP('311'!$G$58,_311_Table2,MATCH(MID($B712,1,1),_311_Table2_ColumnLookup,0),FALSE),
  IF(AND(VALUE(LEFT($A712,3))=311,RIGHT($B712,5)="Total"),VLOOKUP('311'!$G$59,_311_Table2,MATCH(MID($B712,1,1),_311_Table2_ColumnLookup,0),FALSE),
  IF(VALUE(LEFT($A712,3))=311,VLOOKUP(VALUE(MID($B712,2,1)),_311_Table2,MATCH(MID($B712,1,1),_311_Table2_ColumnLookup,0),FALSE)
+N("311"),
  IF(AND(VALUE(LEFT($A712,3))=312,LEFT($G712,10)="Unincepted",$B712="G "),VLOOKUP(" ULO",_312_Table2,MATCH('312'!$N$16,_312_Table2_ColumnLookup,0),FALSE),
  IF(AND(VALUE(LEFT($A712,3))=312,LEFT($G712,10)="Unincepted",$B712="O "),VLOOKUP(" ULO",_312_Table2,MATCH('312'!$V$16,_312_Table2_ColumnLookup,0),FALSE),
  IF(AND(VALUE(LEFT($A712,3))=312,LEFT($G712,10)="Unincepted",$B712="Q "),VLOOKUP(" ULO",_312_Table2,MATCH('312'!$X$16,_312_Table2_ColumnLookup,0),FALSE),
  IF(AND(VALUE(LEFT($A712,3))=312,LEFT($G712,10)="Unincepted"),VLOOKUP(" ULO",_312_Table2,MATCH(LEFT($B712,1),_312_Table2_ColumnLookup,0),FALSE),
  IF(AND(VALUE(LEFT($A712,3))=312,LEFT($G712,5)="Total",$B712="G "),VLOOKUP('312'!$F$80,_312_Table2,MATCH('312'!$N$16,_312_Table2_ColumnLookup,0),FALSE),
  IF(AND(VALUE(LEFT($A712,3))=312,LEFT($G712,5)="Total",$B712="O "),VLOOKUP('312'!$F$80,_312_Table2,MATCH('312'!$V$16,_312_Table2_ColumnLookup,0),FALSE),
  IF(AND(VALUE(LEFT($A712,3))=312,LEFT($G712,5)="Total",$B712="Q "),VLOOKUP('312'!$F$80,_312_Table2,MATCH('312'!$X$16,_312_Table2_ColumnLookup,0),FALSE),
  IF(AND(VALUE(LEFT($A712,3))=312,LEFT($G712,5)="Total"),VLOOKUP('312'!$F$80,_312_Table2,MATCH(LEFT($B712,1),_312_Table2_ColumnLookup,0),FALSE),
  IF(AND(VALUE(LEFT($A712,3))=312,LEN($I712)=4,$B712="G"),VLOOKUP($I712,_312_Table2,MATCH('312'!$N$16,_312_Table2_ColumnLookup,0),FALSE),
  IF(AND(VALUE(LEFT($A712,3))=312,LEN($I712)=4,$B712="O"),VLOOKUP($I712,_312_Table2,MATCH('312'!$V$16,_312_Table2_ColumnLookup,0),FALSE),
  IF(AND(VALUE(LEFT($A712,3))=312,LEN($I712)=4,$B712="Q"),VLOOKUP($I712,_312_Table2,MATCH('312'!$X$16,_312_Table2_ColumnLookup,0),FALSE),
  IF(AND(VALUE(LEFT($A712,3))=312,LEN($I712)=4),VLOOKUP($I712,_312_Table2,MATCH(LEFT($B712,1),_312_Table2_ColumnLookup,0),FALSE)
+N("312"),
  IF(VALUE(LEFT($A712,3))=313,VLOOKUP(VALUE(MID($B712,2,1)),_313_Table2,MATCH(MID($B712,1,1),_313_Table2_ColumnLookup,0),FALSE)
+N("313"),
  IF(AND(VALUE(LEFT($A712,3))=314,LEN($B712)=3),VLOOKUP(VALUE(MID($B712,2,2)),_314_Table2,MATCH(MID($B712,1,1),_314_Table2_ColumnLookup,0),FALSE),
  IF(VALUE(LEFT($A712,3))=314,VLOOKUP(VALUE(MID($B712,2,1)),_314_Table2,MATCH(MID($B712,1,1),_314_Table2_ColumnLookup,0),FALSE)
+N("314"),
""))))))))))))))))))))))))</f>
        <v>#NAME?</v>
      </c>
      <c r="F712" s="238" t="e">
        <f>IF(AND(VALUE(LEFT($A712,3))=309,LEN($B712)=3),VLOOKUP(VALUE(MID($B712,2,2)),_309_Table3,MATCH(MID($B712,1,1),_309_Table3_ColumnLookup,0),FALSE),
  IF($C712="309 LCR SummaryA",OneYearSCR,IF($C712="309 LCR SummaryB",UltimateSCR,IF(VALUE(LEFT($A712,3))=309,VLOOKUP(VALUE(MID($B712,2,1)),_309_Table3,MATCH(MID($B712,1,1),_309_Table3_ColumnLookup,0),FALSE)
+N("309"),
  IF(VALUE(LEFT($A712,3))=310,VLOOKUP(VALUE(MID($B712,2,1)),_310_Table3,MATCH(MID($B712,1,1),_310_Table3_ColumnLookup,0),FALSE)
+N("310"),
  IF(AND(VALUE(LEFT($A712,3))=311,LEN($I712)=4),VLOOKUP($I712,_311_Table3,MATCH($B712,_311_Table3_ColumnLookup,0),FALSE),
  IF(AND(VALUE(LEFT($A712,3))=311,OR($B712="I2",$B712="J2",$B712="K2",$B712="L2")),VLOOKUP('311'!$G$58,_311_Table3,MATCH(MID($B712,1,1),_311_Table3_ColumnLookup,0),FALSE),
  IF(AND(VALUE(LEFT($A712,3))=311,RIGHT($B712,5)="Total"),VLOOKUP('311'!$G$59,_311_Table3,MATCH(MID($B712,1,1),_311_Table3_ColumnLookup,0),FALSE),
  IF(VALUE(LEFT($A712,3))=311,VLOOKUP(VALUE(MID($B712,2,1)),_311_Table3,MATCH(MID($B712,1,1),_311_Table3_ColumnLookup,0),FALSE)
+N("311"),
  IF(AND(VALUE(LEFT($A712,3))=312,LEFT($G712,10)="Unincepted",$B712="G "),VLOOKUP(" ULO",_312_Table3,MATCH('312'!$N$16,_312_Table3_ColumnLookup,0),FALSE),
  IF(AND(VALUE(LEFT($A712,3))=312,LEFT($G712,10)="Unincepted",$B712="O "),VLOOKUP(" ULO",_312_Table3,MATCH('312'!$V$16,_312_Table3_ColumnLookup,0),FALSE),
  IF(AND(VALUE(LEFT($A712,3))=312,LEFT($G712,10)="Unincepted",$B712="Q "),VLOOKUP(" ULO",_312_Table3,MATCH('312'!$X$16,_312_Table3_ColumnLookup,0),FALSE),
  IF(AND(VALUE(LEFT($A712,3))=312,LEFT($G712,10)="Unincepted"),VLOOKUP(" ULO",_312_Table3,MATCH(LEFT($B712,1),_312_Table3_ColumnLookup,0),FALSE),
  IF(AND(VALUE(LEFT($A712,3))=312,LEFT($G712,5)="Total",$B712="G "),VLOOKUP('312'!$F$80,_312_Table3,MATCH('312'!$N$16,_312_Table3_ColumnLookup,0),FALSE),
  IF(AND(VALUE(LEFT($A712,3))=312,LEFT($G712,5)="Total",$B712="O "),VLOOKUP('312'!$F$80,_312_Table3,MATCH('312'!$V$16,_312_Table3_ColumnLookup,0),FALSE),
  IF(AND(VALUE(LEFT($A712,3))=312,LEFT($G712,5)="Total",$B712="Q "),VLOOKUP('312'!$F$80,_312_Table3,MATCH('312'!$X$16,_312_Table3_ColumnLookup,0),FALSE),
  IF(AND(VALUE(LEFT($A712,3))=312,LEFT($G712,5)="Total"),VLOOKUP('312'!$F$80,_312_Table3,MATCH(LEFT($B712,1),_312_Table3_ColumnLookup,0),FALSE),
  IF(AND(VALUE(LEFT($A712,3))=312,LEN($I712)=4,$B712="G"),VLOOKUP($I712,_312_Table3,MATCH('312'!$N$16,_312_Table3_ColumnLookup,0),FALSE),
  IF(AND(VALUE(LEFT($A712,3))=312,LEN($I712)=4,$B712="O"),VLOOKUP($I712,_312_Table3,MATCH('312'!$V$16,_312_Table3_ColumnLookup,0),FALSE),
  IF(AND(VALUE(LEFT($A712,3))=312,LEN($I712)=4,$B712="Q"),VLOOKUP($I712,_312_Table3,MATCH('312'!$X$16,_312_Table3_ColumnLookup,0),FALSE),
  IF(AND(VALUE(LEFT($A712,3))=312,LEN($I712)=4),VLOOKUP($I712,_312_Table3,MATCH(LEFT($B712,1),_312_Table3_ColumnLookup,0),FALSE)
+N("312"),
  IF(VALUE(LEFT($A712,3))=313,VLOOKUP(VALUE(MID($B712,2,1)),_313_Table3,MATCH(MID($B712,1,1),_313_Table3_ColumnLookup,0),FALSE)
+N("313"),
  IF(AND(VALUE(LEFT($A712,3))=314,LEN($B712)=3),VLOOKUP(VALUE(MID($B712,2,2)),_314_Table3,MATCH(MID($B712,1,1),_314_Table3_ColumnLookup,0),FALSE),
  IF(VALUE(LEFT($A712,3))=314,VLOOKUP(VALUE(MID($B712,2,1)),_314_Table3,MATCH(MID($B712,1,1),_314_Table3_ColumnLookup,0),FALSE)
+N("314"),
""))))))))))))))))))))))))</f>
        <v>#NAME?</v>
      </c>
      <c r="G712" t="s">
        <v>1237</v>
      </c>
      <c r="H712" s="321">
        <f>IFERROR(
IF(ISERROR($D712)=FALSE,$D712,IF(ISERROR($E712)=FALSE,$E712,IF(ISERROR($F712)=FALSE,$F712
+N("012 checkboxes"),
IF(
IF(OR(LEFT($A712,9)="Syndicate",LEFT($A712,12)="NewSyndicate"),VLOOKUP($A712,'012'!$J:$ZW,MATCH("Link to button",'012'!$J$1:$ZW$1,0),0)
+N("309 checkbox"),
IF($C712="309 LCR Summary0",VLOOKUP("Notes990",'309'!$P:$ZZ,MATCH("Link to button",'309'!$P$1:$ZZ$1,0),0)
+N("313 checkboxes"),
IF($C712="313 Financial Information0LcmVsScr",IF($C712="309 LCR Summary0",VLOOKUP("LcmVsScr",'309'!$N:$ZZ,MATCH("Link to button",'309'!$N$1:$ZZ$1,0),0),
IF($C712="313 Financial Information0LcrDocAttached",IF($C712="309 LCR Summary0",VLOOKUP("LcrDocAttached",'309'!$N:$ZZ,MATCH("Link to button",'309'!$N$1:$ZZ$1,0),
0)))))))=1,TRUE,FALSE)
))),"")</f>
        <v>0</v>
      </c>
    </row>
    <row r="713" spans="1:8" customFormat="1">
      <c r="A713" s="237" t="str">
        <f>VLOOKUP($G713,CSVLookups!$B:$R,MATCH(A$1,CSVLookups!$B$1:$R$1,0),FALSE)</f>
        <v>312 Projected Solvency II Technical Provisions at Time Zero</v>
      </c>
      <c r="B713" s="237" t="str">
        <f>VLOOKUP($G713,CSVLookups!$B:$R,MATCH(B$1,CSVLookups!$B$1:$R$1,0),FALSE)</f>
        <v xml:space="preserve">M </v>
      </c>
      <c r="C713" s="238" t="str">
        <f t="shared" si="11"/>
        <v>312 Projected Solvency II Technical Provisions at Time ZeroM Total</v>
      </c>
      <c r="D713" s="238">
        <f>IF(AND(VALUE(LEFT($A713,3))=309,LEN($B713)=3),VLOOKUP(VALUE(MID($B713,2,2)),_309_Table1,MATCH(MID($B713,1,1),_309_Table1_ColumnLookup,0),FALSE),
  IF($C713="309 LCR SummaryA",OneYearSCR,IF($C713="309 LCR SummaryB",UltimateSCR,IF(VALUE(LEFT($A713,3))=309,VLOOKUP(VALUE(MID($B713,2,1)),_309_Table1,MATCH(MID($B713,1,1),_309_Table1_ColumnLookup,0),FALSE)
+N("309"),
  IF(VALUE(LEFT($A713,3))=310,VLOOKUP(VALUE(MID($B713,2,1)),_310_Table1,MATCH(MID($B713,1,1),_310_Table1_ColumnLookup,0),FALSE)
+N("310"),
  IF(AND(VALUE(LEFT($A713,3))=311,LEN($I713)=4),VLOOKUP($I713,_311_Table1,MATCH($B713,_311_Table1_ColumnLookup,0),FALSE),
  IF(AND(VALUE(LEFT($A713,3))=311,OR($B713="I2",$B713="J2",$B713="K2",$B713="L2")),VLOOKUP('311'!$G$58,_311_Table1,MATCH(MID($B713,1,1),_311_Table1_ColumnLookup,0),FALSE),
  IF(AND(VALUE(LEFT($A713,3))=311,RIGHT($B713,5)="Total"),VLOOKUP('311'!$G$59,_311_Table1,MATCH(MID($B713,1,1),_311_Table1_ColumnLookup,0),FALSE),
  IF(VALUE(LEFT($A713,3))=311,VLOOKUP(VALUE(MID($B713,2,1)),_311_Table1,MATCH(MID($B713,1,1),_311_Table1_ColumnLookup,0),FALSE)
+N("311"),
  IF(AND(VALUE(LEFT($A713,3))=312,LEFT($G713,10)="Unincepted",$B713="G "),VLOOKUP(" ULO",_312_Table1,MATCH('312'!$N$16,_312_Table1_ColumnLookup,0),FALSE),
  IF(AND(VALUE(LEFT($A713,3))=312,LEFT($G713,10)="Unincepted",$B713="O "),VLOOKUP(" ULO",_312_Table1,MATCH('312'!$V$16,_312_Table1_ColumnLookup,0),FALSE),
  IF(AND(VALUE(LEFT($A713,3))=312,LEFT($G713,10)="Unincepted",$B713="Q "),VLOOKUP(" ULO",_312_Table1,MATCH('312'!$X$16,_312_Table1_ColumnLookup,0),FALSE),
  IF(AND(VALUE(LEFT($A713,3))=312,LEFT($G713,10)="Unincepted"),VLOOKUP(" ULO",_312_Table1,MATCH(LEFT($B713,1),_312_Table1_ColumnLookup,0),FALSE),
  IF(AND(VALUE(LEFT($A713,3))=312,LEFT($G713,5)="Total",$B713="G "),VLOOKUP('312'!$F$80,_312_Table1,MATCH('312'!$N$16,_312_Table1_ColumnLookup,0),FALSE),
  IF(AND(VALUE(LEFT($A713,3))=312,LEFT($G713,5)="Total",$B713="O "),VLOOKUP('312'!$F$80,_312_Table1,MATCH('312'!$V$16,_312_Table1_ColumnLookup,0),FALSE),
  IF(AND(VALUE(LEFT($A713,3))=312,LEFT($G713,5)="Total",$B713="Q "),VLOOKUP('312'!$F$80,_312_Table1,MATCH('312'!$X$16,_312_Table1_ColumnLookup,0),FALSE),
  IF(AND(VALUE(LEFT($A713,3))=312,LEFT($G713,5)="Total"),VLOOKUP('312'!$F$80,_312_Table1,MATCH(LEFT($B713,1),_312_Table1_ColumnLookup,0),FALSE),
  IF(AND(VALUE(LEFT($A713,3))=312,LEN($I713)=4,$B713="G"),VLOOKUP($I713,_312_Table1,MATCH('312'!$N$16,_312_Table1_ColumnLookup,0),FALSE),
  IF(AND(VALUE(LEFT($A713,3))=312,LEN($I713)=4,$B713="O"),VLOOKUP($I713,_312_Table1,MATCH('312'!$V$16,_312_Table1_ColumnLookup,0),FALSE),
  IF(AND(VALUE(LEFT($A713,3))=312,LEN($I713)=4,$B713="Q"),VLOOKUP($I713,_312_Table1,MATCH('312'!$X$16,_312_Table1_ColumnLookup,0),FALSE),
  IF(AND(VALUE(LEFT($A713,3))=312,LEN($I713)=4),VLOOKUP($I713,_312_Table1,MATCH(LEFT($B713,1),_312_Table1_ColumnLookup,0),FALSE)
+N("312"),
  IF(VALUE(LEFT($A713,3))=313,VLOOKUP(VALUE(MID($B713,2,1)),_313_Table1,MATCH(MID($B713,1,1),_313_Table1_ColumnLookup,0),FALSE)
+N("313"),
  IF(AND(VALUE(LEFT($A713,3))=314,LEN($B713)=3),VLOOKUP(VALUE(MID($B713,2,2)),_314_Table1,MATCH(MID($B713,1,1),_314_Table1_ColumnLookup,0),FALSE),
  IF(VALUE(LEFT($A713,3))=314,VLOOKUP(VALUE(MID($B713,2,1)),_314_Table1,MATCH(MID($B713,1,1),_314_Table1_ColumnLookup,0),FALSE)
+N("314"),
""))))))))))))))))))))))))</f>
        <v>0</v>
      </c>
      <c r="E713" s="238" t="e">
        <f>IF(AND(VALUE(LEFT($A713,3))=309,LEN($B713)=3),VLOOKUP(VALUE(MID($B713,2,2)),_309_Table2,MATCH(MID($B713,1,1),_309_Table2_ColumnLookup,0),FALSE),
  IF($C713="309 LCR SummaryA",OneYearSCR,IF($C713="309 LCR SummaryB",UltimateSCR,IF(VALUE(LEFT($A713,3))=309,VLOOKUP(VALUE(MID($B713,2,1)),_309_Table2,MATCH(MID($B713,1,1),_309_Table2_ColumnLookup,0),FALSE)
+N("309"),
  IF(VALUE(LEFT($A713,3))=310,VLOOKUP(VALUE(MID($B713,2,1)),_310_Table2,MATCH(MID($B713,1,1),_310_Table2_ColumnLookup,0),FALSE)
+N("310"),
  IF(AND(VALUE(LEFT($A713,3))=311,LEN($I713)=4),VLOOKUP($I713,_311_Table2,MATCH($B713,_311_Table2_ColumnLookup,0),FALSE),
  IF(AND(VALUE(LEFT($A713,3))=311,OR($B713="I2",$B713="J2",$B713="K2",$B713="L2")),VLOOKUP('311'!$G$58,_311_Table2,MATCH(MID($B713,1,1),_311_Table2_ColumnLookup,0),FALSE),
  IF(AND(VALUE(LEFT($A713,3))=311,RIGHT($B713,5)="Total"),VLOOKUP('311'!$G$59,_311_Table2,MATCH(MID($B713,1,1),_311_Table2_ColumnLookup,0),FALSE),
  IF(VALUE(LEFT($A713,3))=311,VLOOKUP(VALUE(MID($B713,2,1)),_311_Table2,MATCH(MID($B713,1,1),_311_Table2_ColumnLookup,0),FALSE)
+N("311"),
  IF(AND(VALUE(LEFT($A713,3))=312,LEFT($G713,10)="Unincepted",$B713="G "),VLOOKUP(" ULO",_312_Table2,MATCH('312'!$N$16,_312_Table2_ColumnLookup,0),FALSE),
  IF(AND(VALUE(LEFT($A713,3))=312,LEFT($G713,10)="Unincepted",$B713="O "),VLOOKUP(" ULO",_312_Table2,MATCH('312'!$V$16,_312_Table2_ColumnLookup,0),FALSE),
  IF(AND(VALUE(LEFT($A713,3))=312,LEFT($G713,10)="Unincepted",$B713="Q "),VLOOKUP(" ULO",_312_Table2,MATCH('312'!$X$16,_312_Table2_ColumnLookup,0),FALSE),
  IF(AND(VALUE(LEFT($A713,3))=312,LEFT($G713,10)="Unincepted"),VLOOKUP(" ULO",_312_Table2,MATCH(LEFT($B713,1),_312_Table2_ColumnLookup,0),FALSE),
  IF(AND(VALUE(LEFT($A713,3))=312,LEFT($G713,5)="Total",$B713="G "),VLOOKUP('312'!$F$80,_312_Table2,MATCH('312'!$N$16,_312_Table2_ColumnLookup,0),FALSE),
  IF(AND(VALUE(LEFT($A713,3))=312,LEFT($G713,5)="Total",$B713="O "),VLOOKUP('312'!$F$80,_312_Table2,MATCH('312'!$V$16,_312_Table2_ColumnLookup,0),FALSE),
  IF(AND(VALUE(LEFT($A713,3))=312,LEFT($G713,5)="Total",$B713="Q "),VLOOKUP('312'!$F$80,_312_Table2,MATCH('312'!$X$16,_312_Table2_ColumnLookup,0),FALSE),
  IF(AND(VALUE(LEFT($A713,3))=312,LEFT($G713,5)="Total"),VLOOKUP('312'!$F$80,_312_Table2,MATCH(LEFT($B713,1),_312_Table2_ColumnLookup,0),FALSE),
  IF(AND(VALUE(LEFT($A713,3))=312,LEN($I713)=4,$B713="G"),VLOOKUP($I713,_312_Table2,MATCH('312'!$N$16,_312_Table2_ColumnLookup,0),FALSE),
  IF(AND(VALUE(LEFT($A713,3))=312,LEN($I713)=4,$B713="O"),VLOOKUP($I713,_312_Table2,MATCH('312'!$V$16,_312_Table2_ColumnLookup,0),FALSE),
  IF(AND(VALUE(LEFT($A713,3))=312,LEN($I713)=4,$B713="Q"),VLOOKUP($I713,_312_Table2,MATCH('312'!$X$16,_312_Table2_ColumnLookup,0),FALSE),
  IF(AND(VALUE(LEFT($A713,3))=312,LEN($I713)=4),VLOOKUP($I713,_312_Table2,MATCH(LEFT($B713,1),_312_Table2_ColumnLookup,0),FALSE)
+N("312"),
  IF(VALUE(LEFT($A713,3))=313,VLOOKUP(VALUE(MID($B713,2,1)),_313_Table2,MATCH(MID($B713,1,1),_313_Table2_ColumnLookup,0),FALSE)
+N("313"),
  IF(AND(VALUE(LEFT($A713,3))=314,LEN($B713)=3),VLOOKUP(VALUE(MID($B713,2,2)),_314_Table2,MATCH(MID($B713,1,1),_314_Table2_ColumnLookup,0),FALSE),
  IF(VALUE(LEFT($A713,3))=314,VLOOKUP(VALUE(MID($B713,2,1)),_314_Table2,MATCH(MID($B713,1,1),_314_Table2_ColumnLookup,0),FALSE)
+N("314"),
""))))))))))))))))))))))))</f>
        <v>#NAME?</v>
      </c>
      <c r="F713" s="238" t="e">
        <f>IF(AND(VALUE(LEFT($A713,3))=309,LEN($B713)=3),VLOOKUP(VALUE(MID($B713,2,2)),_309_Table3,MATCH(MID($B713,1,1),_309_Table3_ColumnLookup,0),FALSE),
  IF($C713="309 LCR SummaryA",OneYearSCR,IF($C713="309 LCR SummaryB",UltimateSCR,IF(VALUE(LEFT($A713,3))=309,VLOOKUP(VALUE(MID($B713,2,1)),_309_Table3,MATCH(MID($B713,1,1),_309_Table3_ColumnLookup,0),FALSE)
+N("309"),
  IF(VALUE(LEFT($A713,3))=310,VLOOKUP(VALUE(MID($B713,2,1)),_310_Table3,MATCH(MID($B713,1,1),_310_Table3_ColumnLookup,0),FALSE)
+N("310"),
  IF(AND(VALUE(LEFT($A713,3))=311,LEN($I713)=4),VLOOKUP($I713,_311_Table3,MATCH($B713,_311_Table3_ColumnLookup,0),FALSE),
  IF(AND(VALUE(LEFT($A713,3))=311,OR($B713="I2",$B713="J2",$B713="K2",$B713="L2")),VLOOKUP('311'!$G$58,_311_Table3,MATCH(MID($B713,1,1),_311_Table3_ColumnLookup,0),FALSE),
  IF(AND(VALUE(LEFT($A713,3))=311,RIGHT($B713,5)="Total"),VLOOKUP('311'!$G$59,_311_Table3,MATCH(MID($B713,1,1),_311_Table3_ColumnLookup,0),FALSE),
  IF(VALUE(LEFT($A713,3))=311,VLOOKUP(VALUE(MID($B713,2,1)),_311_Table3,MATCH(MID($B713,1,1),_311_Table3_ColumnLookup,0),FALSE)
+N("311"),
  IF(AND(VALUE(LEFT($A713,3))=312,LEFT($G713,10)="Unincepted",$B713="G "),VLOOKUP(" ULO",_312_Table3,MATCH('312'!$N$16,_312_Table3_ColumnLookup,0),FALSE),
  IF(AND(VALUE(LEFT($A713,3))=312,LEFT($G713,10)="Unincepted",$B713="O "),VLOOKUP(" ULO",_312_Table3,MATCH('312'!$V$16,_312_Table3_ColumnLookup,0),FALSE),
  IF(AND(VALUE(LEFT($A713,3))=312,LEFT($G713,10)="Unincepted",$B713="Q "),VLOOKUP(" ULO",_312_Table3,MATCH('312'!$X$16,_312_Table3_ColumnLookup,0),FALSE),
  IF(AND(VALUE(LEFT($A713,3))=312,LEFT($G713,10)="Unincepted"),VLOOKUP(" ULO",_312_Table3,MATCH(LEFT($B713,1),_312_Table3_ColumnLookup,0),FALSE),
  IF(AND(VALUE(LEFT($A713,3))=312,LEFT($G713,5)="Total",$B713="G "),VLOOKUP('312'!$F$80,_312_Table3,MATCH('312'!$N$16,_312_Table3_ColumnLookup,0),FALSE),
  IF(AND(VALUE(LEFT($A713,3))=312,LEFT($G713,5)="Total",$B713="O "),VLOOKUP('312'!$F$80,_312_Table3,MATCH('312'!$V$16,_312_Table3_ColumnLookup,0),FALSE),
  IF(AND(VALUE(LEFT($A713,3))=312,LEFT($G713,5)="Total",$B713="Q "),VLOOKUP('312'!$F$80,_312_Table3,MATCH('312'!$X$16,_312_Table3_ColumnLookup,0),FALSE),
  IF(AND(VALUE(LEFT($A713,3))=312,LEFT($G713,5)="Total"),VLOOKUP('312'!$F$80,_312_Table3,MATCH(LEFT($B713,1),_312_Table3_ColumnLookup,0),FALSE),
  IF(AND(VALUE(LEFT($A713,3))=312,LEN($I713)=4,$B713="G"),VLOOKUP($I713,_312_Table3,MATCH('312'!$N$16,_312_Table3_ColumnLookup,0),FALSE),
  IF(AND(VALUE(LEFT($A713,3))=312,LEN($I713)=4,$B713="O"),VLOOKUP($I713,_312_Table3,MATCH('312'!$V$16,_312_Table3_ColumnLookup,0),FALSE),
  IF(AND(VALUE(LEFT($A713,3))=312,LEN($I713)=4,$B713="Q"),VLOOKUP($I713,_312_Table3,MATCH('312'!$X$16,_312_Table3_ColumnLookup,0),FALSE),
  IF(AND(VALUE(LEFT($A713,3))=312,LEN($I713)=4),VLOOKUP($I713,_312_Table3,MATCH(LEFT($B713,1),_312_Table3_ColumnLookup,0),FALSE)
+N("312"),
  IF(VALUE(LEFT($A713,3))=313,VLOOKUP(VALUE(MID($B713,2,1)),_313_Table3,MATCH(MID($B713,1,1),_313_Table3_ColumnLookup,0),FALSE)
+N("313"),
  IF(AND(VALUE(LEFT($A713,3))=314,LEN($B713)=3),VLOOKUP(VALUE(MID($B713,2,2)),_314_Table3,MATCH(MID($B713,1,1),_314_Table3_ColumnLookup,0),FALSE),
  IF(VALUE(LEFT($A713,3))=314,VLOOKUP(VALUE(MID($B713,2,1)),_314_Table3,MATCH(MID($B713,1,1),_314_Table3_ColumnLookup,0),FALSE)
+N("314"),
""))))))))))))))))))))))))</f>
        <v>#NAME?</v>
      </c>
      <c r="G713" t="s">
        <v>1238</v>
      </c>
      <c r="H713" s="321">
        <f>IFERROR(
IF(ISERROR($D713)=FALSE,$D713,IF(ISERROR($E713)=FALSE,$E713,IF(ISERROR($F713)=FALSE,$F713
+N("012 checkboxes"),
IF(
IF(OR(LEFT($A713,9)="Syndicate",LEFT($A713,12)="NewSyndicate"),VLOOKUP($A713,'012'!$J:$ZW,MATCH("Link to button",'012'!$J$1:$ZW$1,0),0)
+N("309 checkbox"),
IF($C713="309 LCR Summary0",VLOOKUP("Notes990",'309'!$P:$ZZ,MATCH("Link to button",'309'!$P$1:$ZZ$1,0),0)
+N("313 checkboxes"),
IF($C713="313 Financial Information0LcmVsScr",IF($C713="309 LCR Summary0",VLOOKUP("LcmVsScr",'309'!$N:$ZZ,MATCH("Link to button",'309'!$N$1:$ZZ$1,0),0),
IF($C713="313 Financial Information0LcrDocAttached",IF($C713="309 LCR Summary0",VLOOKUP("LcrDocAttached",'309'!$N:$ZZ,MATCH("Link to button",'309'!$N$1:$ZZ$1,0),
0)))))))=1,TRUE,FALSE)
))),"")</f>
        <v>0</v>
      </c>
    </row>
    <row r="714" spans="1:8" customFormat="1">
      <c r="A714" s="237" t="str">
        <f>VLOOKUP($G714,CSVLookups!$B:$R,MATCH(A$1,CSVLookups!$B$1:$R$1,0),FALSE)</f>
        <v>312 Projected Solvency II Technical Provisions at Time Zero</v>
      </c>
      <c r="B714" s="237" t="str">
        <f>VLOOKUP($G714,CSVLookups!$B:$R,MATCH(B$1,CSVLookups!$B$1:$R$1,0),FALSE)</f>
        <v xml:space="preserve">N </v>
      </c>
      <c r="C714" s="238" t="str">
        <f t="shared" si="11"/>
        <v>312 Projected Solvency II Technical Provisions at Time ZeroN Total</v>
      </c>
      <c r="D714" s="238">
        <f>IF(AND(VALUE(LEFT($A714,3))=309,LEN($B714)=3),VLOOKUP(VALUE(MID($B714,2,2)),_309_Table1,MATCH(MID($B714,1,1),_309_Table1_ColumnLookup,0),FALSE),
  IF($C714="309 LCR SummaryA",OneYearSCR,IF($C714="309 LCR SummaryB",UltimateSCR,IF(VALUE(LEFT($A714,3))=309,VLOOKUP(VALUE(MID($B714,2,1)),_309_Table1,MATCH(MID($B714,1,1),_309_Table1_ColumnLookup,0),FALSE)
+N("309"),
  IF(VALUE(LEFT($A714,3))=310,VLOOKUP(VALUE(MID($B714,2,1)),_310_Table1,MATCH(MID($B714,1,1),_310_Table1_ColumnLookup,0),FALSE)
+N("310"),
  IF(AND(VALUE(LEFT($A714,3))=311,LEN($I714)=4),VLOOKUP($I714,_311_Table1,MATCH($B714,_311_Table1_ColumnLookup,0),FALSE),
  IF(AND(VALUE(LEFT($A714,3))=311,OR($B714="I2",$B714="J2",$B714="K2",$B714="L2")),VLOOKUP('311'!$G$58,_311_Table1,MATCH(MID($B714,1,1),_311_Table1_ColumnLookup,0),FALSE),
  IF(AND(VALUE(LEFT($A714,3))=311,RIGHT($B714,5)="Total"),VLOOKUP('311'!$G$59,_311_Table1,MATCH(MID($B714,1,1),_311_Table1_ColumnLookup,0),FALSE),
  IF(VALUE(LEFT($A714,3))=311,VLOOKUP(VALUE(MID($B714,2,1)),_311_Table1,MATCH(MID($B714,1,1),_311_Table1_ColumnLookup,0),FALSE)
+N("311"),
  IF(AND(VALUE(LEFT($A714,3))=312,LEFT($G714,10)="Unincepted",$B714="G "),VLOOKUP(" ULO",_312_Table1,MATCH('312'!$N$16,_312_Table1_ColumnLookup,0),FALSE),
  IF(AND(VALUE(LEFT($A714,3))=312,LEFT($G714,10)="Unincepted",$B714="O "),VLOOKUP(" ULO",_312_Table1,MATCH('312'!$V$16,_312_Table1_ColumnLookup,0),FALSE),
  IF(AND(VALUE(LEFT($A714,3))=312,LEFT($G714,10)="Unincepted",$B714="Q "),VLOOKUP(" ULO",_312_Table1,MATCH('312'!$X$16,_312_Table1_ColumnLookup,0),FALSE),
  IF(AND(VALUE(LEFT($A714,3))=312,LEFT($G714,10)="Unincepted"),VLOOKUP(" ULO",_312_Table1,MATCH(LEFT($B714,1),_312_Table1_ColumnLookup,0),FALSE),
  IF(AND(VALUE(LEFT($A714,3))=312,LEFT($G714,5)="Total",$B714="G "),VLOOKUP('312'!$F$80,_312_Table1,MATCH('312'!$N$16,_312_Table1_ColumnLookup,0),FALSE),
  IF(AND(VALUE(LEFT($A714,3))=312,LEFT($G714,5)="Total",$B714="O "),VLOOKUP('312'!$F$80,_312_Table1,MATCH('312'!$V$16,_312_Table1_ColumnLookup,0),FALSE),
  IF(AND(VALUE(LEFT($A714,3))=312,LEFT($G714,5)="Total",$B714="Q "),VLOOKUP('312'!$F$80,_312_Table1,MATCH('312'!$X$16,_312_Table1_ColumnLookup,0),FALSE),
  IF(AND(VALUE(LEFT($A714,3))=312,LEFT($G714,5)="Total"),VLOOKUP('312'!$F$80,_312_Table1,MATCH(LEFT($B714,1),_312_Table1_ColumnLookup,0),FALSE),
  IF(AND(VALUE(LEFT($A714,3))=312,LEN($I714)=4,$B714="G"),VLOOKUP($I714,_312_Table1,MATCH('312'!$N$16,_312_Table1_ColumnLookup,0),FALSE),
  IF(AND(VALUE(LEFT($A714,3))=312,LEN($I714)=4,$B714="O"),VLOOKUP($I714,_312_Table1,MATCH('312'!$V$16,_312_Table1_ColumnLookup,0),FALSE),
  IF(AND(VALUE(LEFT($A714,3))=312,LEN($I714)=4,$B714="Q"),VLOOKUP($I714,_312_Table1,MATCH('312'!$X$16,_312_Table1_ColumnLookup,0),FALSE),
  IF(AND(VALUE(LEFT($A714,3))=312,LEN($I714)=4),VLOOKUP($I714,_312_Table1,MATCH(LEFT($B714,1),_312_Table1_ColumnLookup,0),FALSE)
+N("312"),
  IF(VALUE(LEFT($A714,3))=313,VLOOKUP(VALUE(MID($B714,2,1)),_313_Table1,MATCH(MID($B714,1,1),_313_Table1_ColumnLookup,0),FALSE)
+N("313"),
  IF(AND(VALUE(LEFT($A714,3))=314,LEN($B714)=3),VLOOKUP(VALUE(MID($B714,2,2)),_314_Table1,MATCH(MID($B714,1,1),_314_Table1_ColumnLookup,0),FALSE),
  IF(VALUE(LEFT($A714,3))=314,VLOOKUP(VALUE(MID($B714,2,1)),_314_Table1,MATCH(MID($B714,1,1),_314_Table1_ColumnLookup,0),FALSE)
+N("314"),
""))))))))))))))))))))))))</f>
        <v>0</v>
      </c>
      <c r="E714" s="238" t="e">
        <f>IF(AND(VALUE(LEFT($A714,3))=309,LEN($B714)=3),VLOOKUP(VALUE(MID($B714,2,2)),_309_Table2,MATCH(MID($B714,1,1),_309_Table2_ColumnLookup,0),FALSE),
  IF($C714="309 LCR SummaryA",OneYearSCR,IF($C714="309 LCR SummaryB",UltimateSCR,IF(VALUE(LEFT($A714,3))=309,VLOOKUP(VALUE(MID($B714,2,1)),_309_Table2,MATCH(MID($B714,1,1),_309_Table2_ColumnLookup,0),FALSE)
+N("309"),
  IF(VALUE(LEFT($A714,3))=310,VLOOKUP(VALUE(MID($B714,2,1)),_310_Table2,MATCH(MID($B714,1,1),_310_Table2_ColumnLookup,0),FALSE)
+N("310"),
  IF(AND(VALUE(LEFT($A714,3))=311,LEN($I714)=4),VLOOKUP($I714,_311_Table2,MATCH($B714,_311_Table2_ColumnLookup,0),FALSE),
  IF(AND(VALUE(LEFT($A714,3))=311,OR($B714="I2",$B714="J2",$B714="K2",$B714="L2")),VLOOKUP('311'!$G$58,_311_Table2,MATCH(MID($B714,1,1),_311_Table2_ColumnLookup,0),FALSE),
  IF(AND(VALUE(LEFT($A714,3))=311,RIGHT($B714,5)="Total"),VLOOKUP('311'!$G$59,_311_Table2,MATCH(MID($B714,1,1),_311_Table2_ColumnLookup,0),FALSE),
  IF(VALUE(LEFT($A714,3))=311,VLOOKUP(VALUE(MID($B714,2,1)),_311_Table2,MATCH(MID($B714,1,1),_311_Table2_ColumnLookup,0),FALSE)
+N("311"),
  IF(AND(VALUE(LEFT($A714,3))=312,LEFT($G714,10)="Unincepted",$B714="G "),VLOOKUP(" ULO",_312_Table2,MATCH('312'!$N$16,_312_Table2_ColumnLookup,0),FALSE),
  IF(AND(VALUE(LEFT($A714,3))=312,LEFT($G714,10)="Unincepted",$B714="O "),VLOOKUP(" ULO",_312_Table2,MATCH('312'!$V$16,_312_Table2_ColumnLookup,0),FALSE),
  IF(AND(VALUE(LEFT($A714,3))=312,LEFT($G714,10)="Unincepted",$B714="Q "),VLOOKUP(" ULO",_312_Table2,MATCH('312'!$X$16,_312_Table2_ColumnLookup,0),FALSE),
  IF(AND(VALUE(LEFT($A714,3))=312,LEFT($G714,10)="Unincepted"),VLOOKUP(" ULO",_312_Table2,MATCH(LEFT($B714,1),_312_Table2_ColumnLookup,0),FALSE),
  IF(AND(VALUE(LEFT($A714,3))=312,LEFT($G714,5)="Total",$B714="G "),VLOOKUP('312'!$F$80,_312_Table2,MATCH('312'!$N$16,_312_Table2_ColumnLookup,0),FALSE),
  IF(AND(VALUE(LEFT($A714,3))=312,LEFT($G714,5)="Total",$B714="O "),VLOOKUP('312'!$F$80,_312_Table2,MATCH('312'!$V$16,_312_Table2_ColumnLookup,0),FALSE),
  IF(AND(VALUE(LEFT($A714,3))=312,LEFT($G714,5)="Total",$B714="Q "),VLOOKUP('312'!$F$80,_312_Table2,MATCH('312'!$X$16,_312_Table2_ColumnLookup,0),FALSE),
  IF(AND(VALUE(LEFT($A714,3))=312,LEFT($G714,5)="Total"),VLOOKUP('312'!$F$80,_312_Table2,MATCH(LEFT($B714,1),_312_Table2_ColumnLookup,0),FALSE),
  IF(AND(VALUE(LEFT($A714,3))=312,LEN($I714)=4,$B714="G"),VLOOKUP($I714,_312_Table2,MATCH('312'!$N$16,_312_Table2_ColumnLookup,0),FALSE),
  IF(AND(VALUE(LEFT($A714,3))=312,LEN($I714)=4,$B714="O"),VLOOKUP($I714,_312_Table2,MATCH('312'!$V$16,_312_Table2_ColumnLookup,0),FALSE),
  IF(AND(VALUE(LEFT($A714,3))=312,LEN($I714)=4,$B714="Q"),VLOOKUP($I714,_312_Table2,MATCH('312'!$X$16,_312_Table2_ColumnLookup,0),FALSE),
  IF(AND(VALUE(LEFT($A714,3))=312,LEN($I714)=4),VLOOKUP($I714,_312_Table2,MATCH(LEFT($B714,1),_312_Table2_ColumnLookup,0),FALSE)
+N("312"),
  IF(VALUE(LEFT($A714,3))=313,VLOOKUP(VALUE(MID($B714,2,1)),_313_Table2,MATCH(MID($B714,1,1),_313_Table2_ColumnLookup,0),FALSE)
+N("313"),
  IF(AND(VALUE(LEFT($A714,3))=314,LEN($B714)=3),VLOOKUP(VALUE(MID($B714,2,2)),_314_Table2,MATCH(MID($B714,1,1),_314_Table2_ColumnLookup,0),FALSE),
  IF(VALUE(LEFT($A714,3))=314,VLOOKUP(VALUE(MID($B714,2,1)),_314_Table2,MATCH(MID($B714,1,1),_314_Table2_ColumnLookup,0),FALSE)
+N("314"),
""))))))))))))))))))))))))</f>
        <v>#NAME?</v>
      </c>
      <c r="F714" s="238" t="e">
        <f>IF(AND(VALUE(LEFT($A714,3))=309,LEN($B714)=3),VLOOKUP(VALUE(MID($B714,2,2)),_309_Table3,MATCH(MID($B714,1,1),_309_Table3_ColumnLookup,0),FALSE),
  IF($C714="309 LCR SummaryA",OneYearSCR,IF($C714="309 LCR SummaryB",UltimateSCR,IF(VALUE(LEFT($A714,3))=309,VLOOKUP(VALUE(MID($B714,2,1)),_309_Table3,MATCH(MID($B714,1,1),_309_Table3_ColumnLookup,0),FALSE)
+N("309"),
  IF(VALUE(LEFT($A714,3))=310,VLOOKUP(VALUE(MID($B714,2,1)),_310_Table3,MATCH(MID($B714,1,1),_310_Table3_ColumnLookup,0),FALSE)
+N("310"),
  IF(AND(VALUE(LEFT($A714,3))=311,LEN($I714)=4),VLOOKUP($I714,_311_Table3,MATCH($B714,_311_Table3_ColumnLookup,0),FALSE),
  IF(AND(VALUE(LEFT($A714,3))=311,OR($B714="I2",$B714="J2",$B714="K2",$B714="L2")),VLOOKUP('311'!$G$58,_311_Table3,MATCH(MID($B714,1,1),_311_Table3_ColumnLookup,0),FALSE),
  IF(AND(VALUE(LEFT($A714,3))=311,RIGHT($B714,5)="Total"),VLOOKUP('311'!$G$59,_311_Table3,MATCH(MID($B714,1,1),_311_Table3_ColumnLookup,0),FALSE),
  IF(VALUE(LEFT($A714,3))=311,VLOOKUP(VALUE(MID($B714,2,1)),_311_Table3,MATCH(MID($B714,1,1),_311_Table3_ColumnLookup,0),FALSE)
+N("311"),
  IF(AND(VALUE(LEFT($A714,3))=312,LEFT($G714,10)="Unincepted",$B714="G "),VLOOKUP(" ULO",_312_Table3,MATCH('312'!$N$16,_312_Table3_ColumnLookup,0),FALSE),
  IF(AND(VALUE(LEFT($A714,3))=312,LEFT($G714,10)="Unincepted",$B714="O "),VLOOKUP(" ULO",_312_Table3,MATCH('312'!$V$16,_312_Table3_ColumnLookup,0),FALSE),
  IF(AND(VALUE(LEFT($A714,3))=312,LEFT($G714,10)="Unincepted",$B714="Q "),VLOOKUP(" ULO",_312_Table3,MATCH('312'!$X$16,_312_Table3_ColumnLookup,0),FALSE),
  IF(AND(VALUE(LEFT($A714,3))=312,LEFT($G714,10)="Unincepted"),VLOOKUP(" ULO",_312_Table3,MATCH(LEFT($B714,1),_312_Table3_ColumnLookup,0),FALSE),
  IF(AND(VALUE(LEFT($A714,3))=312,LEFT($G714,5)="Total",$B714="G "),VLOOKUP('312'!$F$80,_312_Table3,MATCH('312'!$N$16,_312_Table3_ColumnLookup,0),FALSE),
  IF(AND(VALUE(LEFT($A714,3))=312,LEFT($G714,5)="Total",$B714="O "),VLOOKUP('312'!$F$80,_312_Table3,MATCH('312'!$V$16,_312_Table3_ColumnLookup,0),FALSE),
  IF(AND(VALUE(LEFT($A714,3))=312,LEFT($G714,5)="Total",$B714="Q "),VLOOKUP('312'!$F$80,_312_Table3,MATCH('312'!$X$16,_312_Table3_ColumnLookup,0),FALSE),
  IF(AND(VALUE(LEFT($A714,3))=312,LEFT($G714,5)="Total"),VLOOKUP('312'!$F$80,_312_Table3,MATCH(LEFT($B714,1),_312_Table3_ColumnLookup,0),FALSE),
  IF(AND(VALUE(LEFT($A714,3))=312,LEN($I714)=4,$B714="G"),VLOOKUP($I714,_312_Table3,MATCH('312'!$N$16,_312_Table3_ColumnLookup,0),FALSE),
  IF(AND(VALUE(LEFT($A714,3))=312,LEN($I714)=4,$B714="O"),VLOOKUP($I714,_312_Table3,MATCH('312'!$V$16,_312_Table3_ColumnLookup,0),FALSE),
  IF(AND(VALUE(LEFT($A714,3))=312,LEN($I714)=4,$B714="Q"),VLOOKUP($I714,_312_Table3,MATCH('312'!$X$16,_312_Table3_ColumnLookup,0),FALSE),
  IF(AND(VALUE(LEFT($A714,3))=312,LEN($I714)=4),VLOOKUP($I714,_312_Table3,MATCH(LEFT($B714,1),_312_Table3_ColumnLookup,0),FALSE)
+N("312"),
  IF(VALUE(LEFT($A714,3))=313,VLOOKUP(VALUE(MID($B714,2,1)),_313_Table3,MATCH(MID($B714,1,1),_313_Table3_ColumnLookup,0),FALSE)
+N("313"),
  IF(AND(VALUE(LEFT($A714,3))=314,LEN($B714)=3),VLOOKUP(VALUE(MID($B714,2,2)),_314_Table3,MATCH(MID($B714,1,1),_314_Table3_ColumnLookup,0),FALSE),
  IF(VALUE(LEFT($A714,3))=314,VLOOKUP(VALUE(MID($B714,2,1)),_314_Table3,MATCH(MID($B714,1,1),_314_Table3_ColumnLookup,0),FALSE)
+N("314"),
""))))))))))))))))))))))))</f>
        <v>#NAME?</v>
      </c>
      <c r="G714" t="s">
        <v>1239</v>
      </c>
      <c r="H714" s="321">
        <f>IFERROR(
IF(ISERROR($D714)=FALSE,$D714,IF(ISERROR($E714)=FALSE,$E714,IF(ISERROR($F714)=FALSE,$F714
+N("012 checkboxes"),
IF(
IF(OR(LEFT($A714,9)="Syndicate",LEFT($A714,12)="NewSyndicate"),VLOOKUP($A714,'012'!$J:$ZW,MATCH("Link to button",'012'!$J$1:$ZW$1,0),0)
+N("309 checkbox"),
IF($C714="309 LCR Summary0",VLOOKUP("Notes990",'309'!$P:$ZZ,MATCH("Link to button",'309'!$P$1:$ZZ$1,0),0)
+N("313 checkboxes"),
IF($C714="313 Financial Information0LcmVsScr",IF($C714="309 LCR Summary0",VLOOKUP("LcmVsScr",'309'!$N:$ZZ,MATCH("Link to button",'309'!$N$1:$ZZ$1,0),0),
IF($C714="313 Financial Information0LcrDocAttached",IF($C714="309 LCR Summary0",VLOOKUP("LcrDocAttached",'309'!$N:$ZZ,MATCH("Link to button",'309'!$N$1:$ZZ$1,0),
0)))))))=1,TRUE,FALSE)
))),"")</f>
        <v>0</v>
      </c>
    </row>
    <row r="715" spans="1:8" customFormat="1">
      <c r="A715" s="237" t="str">
        <f>VLOOKUP($G715,CSVLookups!$B:$R,MATCH(A$1,CSVLookups!$B$1:$R$1,0),FALSE)</f>
        <v>312 Projected Solvency II Technical Provisions at Time Zero</v>
      </c>
      <c r="B715" s="237" t="str">
        <f>VLOOKUP($G715,CSVLookups!$B:$R,MATCH(B$1,CSVLookups!$B$1:$R$1,0),FALSE)</f>
        <v xml:space="preserve">O </v>
      </c>
      <c r="C715" s="238" t="str">
        <f t="shared" si="11"/>
        <v>312 Projected Solvency II Technical Provisions at Time ZeroO Total</v>
      </c>
      <c r="D715" s="238">
        <f>IF(AND(VALUE(LEFT($A715,3))=309,LEN($B715)=3),VLOOKUP(VALUE(MID($B715,2,2)),_309_Table1,MATCH(MID($B715,1,1),_309_Table1_ColumnLookup,0),FALSE),
  IF($C715="309 LCR SummaryA",OneYearSCR,IF($C715="309 LCR SummaryB",UltimateSCR,IF(VALUE(LEFT($A715,3))=309,VLOOKUP(VALUE(MID($B715,2,1)),_309_Table1,MATCH(MID($B715,1,1),_309_Table1_ColumnLookup,0),FALSE)
+N("309"),
  IF(VALUE(LEFT($A715,3))=310,VLOOKUP(VALUE(MID($B715,2,1)),_310_Table1,MATCH(MID($B715,1,1),_310_Table1_ColumnLookup,0),FALSE)
+N("310"),
  IF(AND(VALUE(LEFT($A715,3))=311,LEN($I715)=4),VLOOKUP($I715,_311_Table1,MATCH($B715,_311_Table1_ColumnLookup,0),FALSE),
  IF(AND(VALUE(LEFT($A715,3))=311,OR($B715="I2",$B715="J2",$B715="K2",$B715="L2")),VLOOKUP('311'!$G$58,_311_Table1,MATCH(MID($B715,1,1),_311_Table1_ColumnLookup,0),FALSE),
  IF(AND(VALUE(LEFT($A715,3))=311,RIGHT($B715,5)="Total"),VLOOKUP('311'!$G$59,_311_Table1,MATCH(MID($B715,1,1),_311_Table1_ColumnLookup,0),FALSE),
  IF(VALUE(LEFT($A715,3))=311,VLOOKUP(VALUE(MID($B715,2,1)),_311_Table1,MATCH(MID($B715,1,1),_311_Table1_ColumnLookup,0),FALSE)
+N("311"),
  IF(AND(VALUE(LEFT($A715,3))=312,LEFT($G715,10)="Unincepted",$B715="G "),VLOOKUP(" ULO",_312_Table1,MATCH('312'!$N$16,_312_Table1_ColumnLookup,0),FALSE),
  IF(AND(VALUE(LEFT($A715,3))=312,LEFT($G715,10)="Unincepted",$B715="O "),VLOOKUP(" ULO",_312_Table1,MATCH('312'!$V$16,_312_Table1_ColumnLookup,0),FALSE),
  IF(AND(VALUE(LEFT($A715,3))=312,LEFT($G715,10)="Unincepted",$B715="Q "),VLOOKUP(" ULO",_312_Table1,MATCH('312'!$X$16,_312_Table1_ColumnLookup,0),FALSE),
  IF(AND(VALUE(LEFT($A715,3))=312,LEFT($G715,10)="Unincepted"),VLOOKUP(" ULO",_312_Table1,MATCH(LEFT($B715,1),_312_Table1_ColumnLookup,0),FALSE),
  IF(AND(VALUE(LEFT($A715,3))=312,LEFT($G715,5)="Total",$B715="G "),VLOOKUP('312'!$F$80,_312_Table1,MATCH('312'!$N$16,_312_Table1_ColumnLookup,0),FALSE),
  IF(AND(VALUE(LEFT($A715,3))=312,LEFT($G715,5)="Total",$B715="O "),VLOOKUP('312'!$F$80,_312_Table1,MATCH('312'!$V$16,_312_Table1_ColumnLookup,0),FALSE),
  IF(AND(VALUE(LEFT($A715,3))=312,LEFT($G715,5)="Total",$B715="Q "),VLOOKUP('312'!$F$80,_312_Table1,MATCH('312'!$X$16,_312_Table1_ColumnLookup,0),FALSE),
  IF(AND(VALUE(LEFT($A715,3))=312,LEFT($G715,5)="Total"),VLOOKUP('312'!$F$80,_312_Table1,MATCH(LEFT($B715,1),_312_Table1_ColumnLookup,0),FALSE),
  IF(AND(VALUE(LEFT($A715,3))=312,LEN($I715)=4,$B715="G"),VLOOKUP($I715,_312_Table1,MATCH('312'!$N$16,_312_Table1_ColumnLookup,0),FALSE),
  IF(AND(VALUE(LEFT($A715,3))=312,LEN($I715)=4,$B715="O"),VLOOKUP($I715,_312_Table1,MATCH('312'!$V$16,_312_Table1_ColumnLookup,0),FALSE),
  IF(AND(VALUE(LEFT($A715,3))=312,LEN($I715)=4,$B715="Q"),VLOOKUP($I715,_312_Table1,MATCH('312'!$X$16,_312_Table1_ColumnLookup,0),FALSE),
  IF(AND(VALUE(LEFT($A715,3))=312,LEN($I715)=4),VLOOKUP($I715,_312_Table1,MATCH(LEFT($B715,1),_312_Table1_ColumnLookup,0),FALSE)
+N("312"),
  IF(VALUE(LEFT($A715,3))=313,VLOOKUP(VALUE(MID($B715,2,1)),_313_Table1,MATCH(MID($B715,1,1),_313_Table1_ColumnLookup,0),FALSE)
+N("313"),
  IF(AND(VALUE(LEFT($A715,3))=314,LEN($B715)=3),VLOOKUP(VALUE(MID($B715,2,2)),_314_Table1,MATCH(MID($B715,1,1),_314_Table1_ColumnLookup,0),FALSE),
  IF(VALUE(LEFT($A715,3))=314,VLOOKUP(VALUE(MID($B715,2,1)),_314_Table1,MATCH(MID($B715,1,1),_314_Table1_ColumnLookup,0),FALSE)
+N("314"),
""))))))))))))))))))))))))</f>
        <v>0</v>
      </c>
      <c r="E715" s="238" t="e">
        <f>IF(AND(VALUE(LEFT($A715,3))=309,LEN($B715)=3),VLOOKUP(VALUE(MID($B715,2,2)),_309_Table2,MATCH(MID($B715,1,1),_309_Table2_ColumnLookup,0),FALSE),
  IF($C715="309 LCR SummaryA",OneYearSCR,IF($C715="309 LCR SummaryB",UltimateSCR,IF(VALUE(LEFT($A715,3))=309,VLOOKUP(VALUE(MID($B715,2,1)),_309_Table2,MATCH(MID($B715,1,1),_309_Table2_ColumnLookup,0),FALSE)
+N("309"),
  IF(VALUE(LEFT($A715,3))=310,VLOOKUP(VALUE(MID($B715,2,1)),_310_Table2,MATCH(MID($B715,1,1),_310_Table2_ColumnLookup,0),FALSE)
+N("310"),
  IF(AND(VALUE(LEFT($A715,3))=311,LEN($I715)=4),VLOOKUP($I715,_311_Table2,MATCH($B715,_311_Table2_ColumnLookup,0),FALSE),
  IF(AND(VALUE(LEFT($A715,3))=311,OR($B715="I2",$B715="J2",$B715="K2",$B715="L2")),VLOOKUP('311'!$G$58,_311_Table2,MATCH(MID($B715,1,1),_311_Table2_ColumnLookup,0),FALSE),
  IF(AND(VALUE(LEFT($A715,3))=311,RIGHT($B715,5)="Total"),VLOOKUP('311'!$G$59,_311_Table2,MATCH(MID($B715,1,1),_311_Table2_ColumnLookup,0),FALSE),
  IF(VALUE(LEFT($A715,3))=311,VLOOKUP(VALUE(MID($B715,2,1)),_311_Table2,MATCH(MID($B715,1,1),_311_Table2_ColumnLookup,0),FALSE)
+N("311"),
  IF(AND(VALUE(LEFT($A715,3))=312,LEFT($G715,10)="Unincepted",$B715="G "),VLOOKUP(" ULO",_312_Table2,MATCH('312'!$N$16,_312_Table2_ColumnLookup,0),FALSE),
  IF(AND(VALUE(LEFT($A715,3))=312,LEFT($G715,10)="Unincepted",$B715="O "),VLOOKUP(" ULO",_312_Table2,MATCH('312'!$V$16,_312_Table2_ColumnLookup,0),FALSE),
  IF(AND(VALUE(LEFT($A715,3))=312,LEFT($G715,10)="Unincepted",$B715="Q "),VLOOKUP(" ULO",_312_Table2,MATCH('312'!$X$16,_312_Table2_ColumnLookup,0),FALSE),
  IF(AND(VALUE(LEFT($A715,3))=312,LEFT($G715,10)="Unincepted"),VLOOKUP(" ULO",_312_Table2,MATCH(LEFT($B715,1),_312_Table2_ColumnLookup,0),FALSE),
  IF(AND(VALUE(LEFT($A715,3))=312,LEFT($G715,5)="Total",$B715="G "),VLOOKUP('312'!$F$80,_312_Table2,MATCH('312'!$N$16,_312_Table2_ColumnLookup,0),FALSE),
  IF(AND(VALUE(LEFT($A715,3))=312,LEFT($G715,5)="Total",$B715="O "),VLOOKUP('312'!$F$80,_312_Table2,MATCH('312'!$V$16,_312_Table2_ColumnLookup,0),FALSE),
  IF(AND(VALUE(LEFT($A715,3))=312,LEFT($G715,5)="Total",$B715="Q "),VLOOKUP('312'!$F$80,_312_Table2,MATCH('312'!$X$16,_312_Table2_ColumnLookup,0),FALSE),
  IF(AND(VALUE(LEFT($A715,3))=312,LEFT($G715,5)="Total"),VLOOKUP('312'!$F$80,_312_Table2,MATCH(LEFT($B715,1),_312_Table2_ColumnLookup,0),FALSE),
  IF(AND(VALUE(LEFT($A715,3))=312,LEN($I715)=4,$B715="G"),VLOOKUP($I715,_312_Table2,MATCH('312'!$N$16,_312_Table2_ColumnLookup,0),FALSE),
  IF(AND(VALUE(LEFT($A715,3))=312,LEN($I715)=4,$B715="O"),VLOOKUP($I715,_312_Table2,MATCH('312'!$V$16,_312_Table2_ColumnLookup,0),FALSE),
  IF(AND(VALUE(LEFT($A715,3))=312,LEN($I715)=4,$B715="Q"),VLOOKUP($I715,_312_Table2,MATCH('312'!$X$16,_312_Table2_ColumnLookup,0),FALSE),
  IF(AND(VALUE(LEFT($A715,3))=312,LEN($I715)=4),VLOOKUP($I715,_312_Table2,MATCH(LEFT($B715,1),_312_Table2_ColumnLookup,0),FALSE)
+N("312"),
  IF(VALUE(LEFT($A715,3))=313,VLOOKUP(VALUE(MID($B715,2,1)),_313_Table2,MATCH(MID($B715,1,1),_313_Table2_ColumnLookup,0),FALSE)
+N("313"),
  IF(AND(VALUE(LEFT($A715,3))=314,LEN($B715)=3),VLOOKUP(VALUE(MID($B715,2,2)),_314_Table2,MATCH(MID($B715,1,1),_314_Table2_ColumnLookup,0),FALSE),
  IF(VALUE(LEFT($A715,3))=314,VLOOKUP(VALUE(MID($B715,2,1)),_314_Table2,MATCH(MID($B715,1,1),_314_Table2_ColumnLookup,0),FALSE)
+N("314"),
""))))))))))))))))))))))))</f>
        <v>#NAME?</v>
      </c>
      <c r="F715" s="238" t="e">
        <f>IF(AND(VALUE(LEFT($A715,3))=309,LEN($B715)=3),VLOOKUP(VALUE(MID($B715,2,2)),_309_Table3,MATCH(MID($B715,1,1),_309_Table3_ColumnLookup,0),FALSE),
  IF($C715="309 LCR SummaryA",OneYearSCR,IF($C715="309 LCR SummaryB",UltimateSCR,IF(VALUE(LEFT($A715,3))=309,VLOOKUP(VALUE(MID($B715,2,1)),_309_Table3,MATCH(MID($B715,1,1),_309_Table3_ColumnLookup,0),FALSE)
+N("309"),
  IF(VALUE(LEFT($A715,3))=310,VLOOKUP(VALUE(MID($B715,2,1)),_310_Table3,MATCH(MID($B715,1,1),_310_Table3_ColumnLookup,0),FALSE)
+N("310"),
  IF(AND(VALUE(LEFT($A715,3))=311,LEN($I715)=4),VLOOKUP($I715,_311_Table3,MATCH($B715,_311_Table3_ColumnLookup,0),FALSE),
  IF(AND(VALUE(LEFT($A715,3))=311,OR($B715="I2",$B715="J2",$B715="K2",$B715="L2")),VLOOKUP('311'!$G$58,_311_Table3,MATCH(MID($B715,1,1),_311_Table3_ColumnLookup,0),FALSE),
  IF(AND(VALUE(LEFT($A715,3))=311,RIGHT($B715,5)="Total"),VLOOKUP('311'!$G$59,_311_Table3,MATCH(MID($B715,1,1),_311_Table3_ColumnLookup,0),FALSE),
  IF(VALUE(LEFT($A715,3))=311,VLOOKUP(VALUE(MID($B715,2,1)),_311_Table3,MATCH(MID($B715,1,1),_311_Table3_ColumnLookup,0),FALSE)
+N("311"),
  IF(AND(VALUE(LEFT($A715,3))=312,LEFT($G715,10)="Unincepted",$B715="G "),VLOOKUP(" ULO",_312_Table3,MATCH('312'!$N$16,_312_Table3_ColumnLookup,0),FALSE),
  IF(AND(VALUE(LEFT($A715,3))=312,LEFT($G715,10)="Unincepted",$B715="O "),VLOOKUP(" ULO",_312_Table3,MATCH('312'!$V$16,_312_Table3_ColumnLookup,0),FALSE),
  IF(AND(VALUE(LEFT($A715,3))=312,LEFT($G715,10)="Unincepted",$B715="Q "),VLOOKUP(" ULO",_312_Table3,MATCH('312'!$X$16,_312_Table3_ColumnLookup,0),FALSE),
  IF(AND(VALUE(LEFT($A715,3))=312,LEFT($G715,10)="Unincepted"),VLOOKUP(" ULO",_312_Table3,MATCH(LEFT($B715,1),_312_Table3_ColumnLookup,0),FALSE),
  IF(AND(VALUE(LEFT($A715,3))=312,LEFT($G715,5)="Total",$B715="G "),VLOOKUP('312'!$F$80,_312_Table3,MATCH('312'!$N$16,_312_Table3_ColumnLookup,0),FALSE),
  IF(AND(VALUE(LEFT($A715,3))=312,LEFT($G715,5)="Total",$B715="O "),VLOOKUP('312'!$F$80,_312_Table3,MATCH('312'!$V$16,_312_Table3_ColumnLookup,0),FALSE),
  IF(AND(VALUE(LEFT($A715,3))=312,LEFT($G715,5)="Total",$B715="Q "),VLOOKUP('312'!$F$80,_312_Table3,MATCH('312'!$X$16,_312_Table3_ColumnLookup,0),FALSE),
  IF(AND(VALUE(LEFT($A715,3))=312,LEFT($G715,5)="Total"),VLOOKUP('312'!$F$80,_312_Table3,MATCH(LEFT($B715,1),_312_Table3_ColumnLookup,0),FALSE),
  IF(AND(VALUE(LEFT($A715,3))=312,LEN($I715)=4,$B715="G"),VLOOKUP($I715,_312_Table3,MATCH('312'!$N$16,_312_Table3_ColumnLookup,0),FALSE),
  IF(AND(VALUE(LEFT($A715,3))=312,LEN($I715)=4,$B715="O"),VLOOKUP($I715,_312_Table3,MATCH('312'!$V$16,_312_Table3_ColumnLookup,0),FALSE),
  IF(AND(VALUE(LEFT($A715,3))=312,LEN($I715)=4,$B715="Q"),VLOOKUP($I715,_312_Table3,MATCH('312'!$X$16,_312_Table3_ColumnLookup,0),FALSE),
  IF(AND(VALUE(LEFT($A715,3))=312,LEN($I715)=4),VLOOKUP($I715,_312_Table3,MATCH(LEFT($B715,1),_312_Table3_ColumnLookup,0),FALSE)
+N("312"),
  IF(VALUE(LEFT($A715,3))=313,VLOOKUP(VALUE(MID($B715,2,1)),_313_Table3,MATCH(MID($B715,1,1),_313_Table3_ColumnLookup,0),FALSE)
+N("313"),
  IF(AND(VALUE(LEFT($A715,3))=314,LEN($B715)=3),VLOOKUP(VALUE(MID($B715,2,2)),_314_Table3,MATCH(MID($B715,1,1),_314_Table3_ColumnLookup,0),FALSE),
  IF(VALUE(LEFT($A715,3))=314,VLOOKUP(VALUE(MID($B715,2,1)),_314_Table3,MATCH(MID($B715,1,1),_314_Table3_ColumnLookup,0),FALSE)
+N("314"),
""))))))))))))))))))))))))</f>
        <v>#NAME?</v>
      </c>
      <c r="G715" t="s">
        <v>1241</v>
      </c>
      <c r="H715" s="321">
        <f>IFERROR(
IF(ISERROR($D715)=FALSE,$D715,IF(ISERROR($E715)=FALSE,$E715,IF(ISERROR($F715)=FALSE,$F715
+N("012 checkboxes"),
IF(
IF(OR(LEFT($A715,9)="Syndicate",LEFT($A715,12)="NewSyndicate"),VLOOKUP($A715,'012'!$J:$ZW,MATCH("Link to button",'012'!$J$1:$ZW$1,0),0)
+N("309 checkbox"),
IF($C715="309 LCR Summary0",VLOOKUP("Notes990",'309'!$P:$ZZ,MATCH("Link to button",'309'!$P$1:$ZZ$1,0),0)
+N("313 checkboxes"),
IF($C715="313 Financial Information0LcmVsScr",IF($C715="309 LCR Summary0",VLOOKUP("LcmVsScr",'309'!$N:$ZZ,MATCH("Link to button",'309'!$N$1:$ZZ$1,0),0),
IF($C715="313 Financial Information0LcrDocAttached",IF($C715="309 LCR Summary0",VLOOKUP("LcrDocAttached",'309'!$N:$ZZ,MATCH("Link to button",'309'!$N$1:$ZZ$1,0),
0)))))))=1,TRUE,FALSE)
))),"")</f>
        <v>0</v>
      </c>
    </row>
    <row r="716" spans="1:8" customFormat="1">
      <c r="A716" s="237" t="str">
        <f>VLOOKUP($G716,CSVLookups!$B:$R,MATCH(A$1,CSVLookups!$B$1:$R$1,0),FALSE)</f>
        <v>312 Projected Solvency II Technical Provisions at Time Zero</v>
      </c>
      <c r="B716" s="237" t="str">
        <f>VLOOKUP($G716,CSVLookups!$B:$R,MATCH(B$1,CSVLookups!$B$1:$R$1,0),FALSE)</f>
        <v xml:space="preserve">P </v>
      </c>
      <c r="C716" s="238" t="str">
        <f t="shared" si="11"/>
        <v>312 Projected Solvency II Technical Provisions at Time ZeroP Total</v>
      </c>
      <c r="D716" s="238">
        <f>IF(AND(VALUE(LEFT($A716,3))=309,LEN($B716)=3),VLOOKUP(VALUE(MID($B716,2,2)),_309_Table1,MATCH(MID($B716,1,1),_309_Table1_ColumnLookup,0),FALSE),
  IF($C716="309 LCR SummaryA",OneYearSCR,IF($C716="309 LCR SummaryB",UltimateSCR,IF(VALUE(LEFT($A716,3))=309,VLOOKUP(VALUE(MID($B716,2,1)),_309_Table1,MATCH(MID($B716,1,1),_309_Table1_ColumnLookup,0),FALSE)
+N("309"),
  IF(VALUE(LEFT($A716,3))=310,VLOOKUP(VALUE(MID($B716,2,1)),_310_Table1,MATCH(MID($B716,1,1),_310_Table1_ColumnLookup,0),FALSE)
+N("310"),
  IF(AND(VALUE(LEFT($A716,3))=311,LEN($I716)=4),VLOOKUP($I716,_311_Table1,MATCH($B716,_311_Table1_ColumnLookup,0),FALSE),
  IF(AND(VALUE(LEFT($A716,3))=311,OR($B716="I2",$B716="J2",$B716="K2",$B716="L2")),VLOOKUP('311'!$G$58,_311_Table1,MATCH(MID($B716,1,1),_311_Table1_ColumnLookup,0),FALSE),
  IF(AND(VALUE(LEFT($A716,3))=311,RIGHT($B716,5)="Total"),VLOOKUP('311'!$G$59,_311_Table1,MATCH(MID($B716,1,1),_311_Table1_ColumnLookup,0),FALSE),
  IF(VALUE(LEFT($A716,3))=311,VLOOKUP(VALUE(MID($B716,2,1)),_311_Table1,MATCH(MID($B716,1,1),_311_Table1_ColumnLookup,0),FALSE)
+N("311"),
  IF(AND(VALUE(LEFT($A716,3))=312,LEFT($G716,10)="Unincepted",$B716="G "),VLOOKUP(" ULO",_312_Table1,MATCH('312'!$N$16,_312_Table1_ColumnLookup,0),FALSE),
  IF(AND(VALUE(LEFT($A716,3))=312,LEFT($G716,10)="Unincepted",$B716="O "),VLOOKUP(" ULO",_312_Table1,MATCH('312'!$V$16,_312_Table1_ColumnLookup,0),FALSE),
  IF(AND(VALUE(LEFT($A716,3))=312,LEFT($G716,10)="Unincepted",$B716="Q "),VLOOKUP(" ULO",_312_Table1,MATCH('312'!$X$16,_312_Table1_ColumnLookup,0),FALSE),
  IF(AND(VALUE(LEFT($A716,3))=312,LEFT($G716,10)="Unincepted"),VLOOKUP(" ULO",_312_Table1,MATCH(LEFT($B716,1),_312_Table1_ColumnLookup,0),FALSE),
  IF(AND(VALUE(LEFT($A716,3))=312,LEFT($G716,5)="Total",$B716="G "),VLOOKUP('312'!$F$80,_312_Table1,MATCH('312'!$N$16,_312_Table1_ColumnLookup,0),FALSE),
  IF(AND(VALUE(LEFT($A716,3))=312,LEFT($G716,5)="Total",$B716="O "),VLOOKUP('312'!$F$80,_312_Table1,MATCH('312'!$V$16,_312_Table1_ColumnLookup,0),FALSE),
  IF(AND(VALUE(LEFT($A716,3))=312,LEFT($G716,5)="Total",$B716="Q "),VLOOKUP('312'!$F$80,_312_Table1,MATCH('312'!$X$16,_312_Table1_ColumnLookup,0),FALSE),
  IF(AND(VALUE(LEFT($A716,3))=312,LEFT($G716,5)="Total"),VLOOKUP('312'!$F$80,_312_Table1,MATCH(LEFT($B716,1),_312_Table1_ColumnLookup,0),FALSE),
  IF(AND(VALUE(LEFT($A716,3))=312,LEN($I716)=4,$B716="G"),VLOOKUP($I716,_312_Table1,MATCH('312'!$N$16,_312_Table1_ColumnLookup,0),FALSE),
  IF(AND(VALUE(LEFT($A716,3))=312,LEN($I716)=4,$B716="O"),VLOOKUP($I716,_312_Table1,MATCH('312'!$V$16,_312_Table1_ColumnLookup,0),FALSE),
  IF(AND(VALUE(LEFT($A716,3))=312,LEN($I716)=4,$B716="Q"),VLOOKUP($I716,_312_Table1,MATCH('312'!$X$16,_312_Table1_ColumnLookup,0),FALSE),
  IF(AND(VALUE(LEFT($A716,3))=312,LEN($I716)=4),VLOOKUP($I716,_312_Table1,MATCH(LEFT($B716,1),_312_Table1_ColumnLookup,0),FALSE)
+N("312"),
  IF(VALUE(LEFT($A716,3))=313,VLOOKUP(VALUE(MID($B716,2,1)),_313_Table1,MATCH(MID($B716,1,1),_313_Table1_ColumnLookup,0),FALSE)
+N("313"),
  IF(AND(VALUE(LEFT($A716,3))=314,LEN($B716)=3),VLOOKUP(VALUE(MID($B716,2,2)),_314_Table1,MATCH(MID($B716,1,1),_314_Table1_ColumnLookup,0),FALSE),
  IF(VALUE(LEFT($A716,3))=314,VLOOKUP(VALUE(MID($B716,2,1)),_314_Table1,MATCH(MID($B716,1,1),_314_Table1_ColumnLookup,0),FALSE)
+N("314"),
""))))))))))))))))))))))))</f>
        <v>0</v>
      </c>
      <c r="E716" s="238" t="e">
        <f>IF(AND(VALUE(LEFT($A716,3))=309,LEN($B716)=3),VLOOKUP(VALUE(MID($B716,2,2)),_309_Table2,MATCH(MID($B716,1,1),_309_Table2_ColumnLookup,0),FALSE),
  IF($C716="309 LCR SummaryA",OneYearSCR,IF($C716="309 LCR SummaryB",UltimateSCR,IF(VALUE(LEFT($A716,3))=309,VLOOKUP(VALUE(MID($B716,2,1)),_309_Table2,MATCH(MID($B716,1,1),_309_Table2_ColumnLookup,0),FALSE)
+N("309"),
  IF(VALUE(LEFT($A716,3))=310,VLOOKUP(VALUE(MID($B716,2,1)),_310_Table2,MATCH(MID($B716,1,1),_310_Table2_ColumnLookup,0),FALSE)
+N("310"),
  IF(AND(VALUE(LEFT($A716,3))=311,LEN($I716)=4),VLOOKUP($I716,_311_Table2,MATCH($B716,_311_Table2_ColumnLookup,0),FALSE),
  IF(AND(VALUE(LEFT($A716,3))=311,OR($B716="I2",$B716="J2",$B716="K2",$B716="L2")),VLOOKUP('311'!$G$58,_311_Table2,MATCH(MID($B716,1,1),_311_Table2_ColumnLookup,0),FALSE),
  IF(AND(VALUE(LEFT($A716,3))=311,RIGHT($B716,5)="Total"),VLOOKUP('311'!$G$59,_311_Table2,MATCH(MID($B716,1,1),_311_Table2_ColumnLookup,0),FALSE),
  IF(VALUE(LEFT($A716,3))=311,VLOOKUP(VALUE(MID($B716,2,1)),_311_Table2,MATCH(MID($B716,1,1),_311_Table2_ColumnLookup,0),FALSE)
+N("311"),
  IF(AND(VALUE(LEFT($A716,3))=312,LEFT($G716,10)="Unincepted",$B716="G "),VLOOKUP(" ULO",_312_Table2,MATCH('312'!$N$16,_312_Table2_ColumnLookup,0),FALSE),
  IF(AND(VALUE(LEFT($A716,3))=312,LEFT($G716,10)="Unincepted",$B716="O "),VLOOKUP(" ULO",_312_Table2,MATCH('312'!$V$16,_312_Table2_ColumnLookup,0),FALSE),
  IF(AND(VALUE(LEFT($A716,3))=312,LEFT($G716,10)="Unincepted",$B716="Q "),VLOOKUP(" ULO",_312_Table2,MATCH('312'!$X$16,_312_Table2_ColumnLookup,0),FALSE),
  IF(AND(VALUE(LEFT($A716,3))=312,LEFT($G716,10)="Unincepted"),VLOOKUP(" ULO",_312_Table2,MATCH(LEFT($B716,1),_312_Table2_ColumnLookup,0),FALSE),
  IF(AND(VALUE(LEFT($A716,3))=312,LEFT($G716,5)="Total",$B716="G "),VLOOKUP('312'!$F$80,_312_Table2,MATCH('312'!$N$16,_312_Table2_ColumnLookup,0),FALSE),
  IF(AND(VALUE(LEFT($A716,3))=312,LEFT($G716,5)="Total",$B716="O "),VLOOKUP('312'!$F$80,_312_Table2,MATCH('312'!$V$16,_312_Table2_ColumnLookup,0),FALSE),
  IF(AND(VALUE(LEFT($A716,3))=312,LEFT($G716,5)="Total",$B716="Q "),VLOOKUP('312'!$F$80,_312_Table2,MATCH('312'!$X$16,_312_Table2_ColumnLookup,0),FALSE),
  IF(AND(VALUE(LEFT($A716,3))=312,LEFT($G716,5)="Total"),VLOOKUP('312'!$F$80,_312_Table2,MATCH(LEFT($B716,1),_312_Table2_ColumnLookup,0),FALSE),
  IF(AND(VALUE(LEFT($A716,3))=312,LEN($I716)=4,$B716="G"),VLOOKUP($I716,_312_Table2,MATCH('312'!$N$16,_312_Table2_ColumnLookup,0),FALSE),
  IF(AND(VALUE(LEFT($A716,3))=312,LEN($I716)=4,$B716="O"),VLOOKUP($I716,_312_Table2,MATCH('312'!$V$16,_312_Table2_ColumnLookup,0),FALSE),
  IF(AND(VALUE(LEFT($A716,3))=312,LEN($I716)=4,$B716="Q"),VLOOKUP($I716,_312_Table2,MATCH('312'!$X$16,_312_Table2_ColumnLookup,0),FALSE),
  IF(AND(VALUE(LEFT($A716,3))=312,LEN($I716)=4),VLOOKUP($I716,_312_Table2,MATCH(LEFT($B716,1),_312_Table2_ColumnLookup,0),FALSE)
+N("312"),
  IF(VALUE(LEFT($A716,3))=313,VLOOKUP(VALUE(MID($B716,2,1)),_313_Table2,MATCH(MID($B716,1,1),_313_Table2_ColumnLookup,0),FALSE)
+N("313"),
  IF(AND(VALUE(LEFT($A716,3))=314,LEN($B716)=3),VLOOKUP(VALUE(MID($B716,2,2)),_314_Table2,MATCH(MID($B716,1,1),_314_Table2_ColumnLookup,0),FALSE),
  IF(VALUE(LEFT($A716,3))=314,VLOOKUP(VALUE(MID($B716,2,1)),_314_Table2,MATCH(MID($B716,1,1),_314_Table2_ColumnLookup,0),FALSE)
+N("314"),
""))))))))))))))))))))))))</f>
        <v>#NAME?</v>
      </c>
      <c r="F716" s="238" t="e">
        <f>IF(AND(VALUE(LEFT($A716,3))=309,LEN($B716)=3),VLOOKUP(VALUE(MID($B716,2,2)),_309_Table3,MATCH(MID($B716,1,1),_309_Table3_ColumnLookup,0),FALSE),
  IF($C716="309 LCR SummaryA",OneYearSCR,IF($C716="309 LCR SummaryB",UltimateSCR,IF(VALUE(LEFT($A716,3))=309,VLOOKUP(VALUE(MID($B716,2,1)),_309_Table3,MATCH(MID($B716,1,1),_309_Table3_ColumnLookup,0),FALSE)
+N("309"),
  IF(VALUE(LEFT($A716,3))=310,VLOOKUP(VALUE(MID($B716,2,1)),_310_Table3,MATCH(MID($B716,1,1),_310_Table3_ColumnLookup,0),FALSE)
+N("310"),
  IF(AND(VALUE(LEFT($A716,3))=311,LEN($I716)=4),VLOOKUP($I716,_311_Table3,MATCH($B716,_311_Table3_ColumnLookup,0),FALSE),
  IF(AND(VALUE(LEFT($A716,3))=311,OR($B716="I2",$B716="J2",$B716="K2",$B716="L2")),VLOOKUP('311'!$G$58,_311_Table3,MATCH(MID($B716,1,1),_311_Table3_ColumnLookup,0),FALSE),
  IF(AND(VALUE(LEFT($A716,3))=311,RIGHT($B716,5)="Total"),VLOOKUP('311'!$G$59,_311_Table3,MATCH(MID($B716,1,1),_311_Table3_ColumnLookup,0),FALSE),
  IF(VALUE(LEFT($A716,3))=311,VLOOKUP(VALUE(MID($B716,2,1)),_311_Table3,MATCH(MID($B716,1,1),_311_Table3_ColumnLookup,0),FALSE)
+N("311"),
  IF(AND(VALUE(LEFT($A716,3))=312,LEFT($G716,10)="Unincepted",$B716="G "),VLOOKUP(" ULO",_312_Table3,MATCH('312'!$N$16,_312_Table3_ColumnLookup,0),FALSE),
  IF(AND(VALUE(LEFT($A716,3))=312,LEFT($G716,10)="Unincepted",$B716="O "),VLOOKUP(" ULO",_312_Table3,MATCH('312'!$V$16,_312_Table3_ColumnLookup,0),FALSE),
  IF(AND(VALUE(LEFT($A716,3))=312,LEFT($G716,10)="Unincepted",$B716="Q "),VLOOKUP(" ULO",_312_Table3,MATCH('312'!$X$16,_312_Table3_ColumnLookup,0),FALSE),
  IF(AND(VALUE(LEFT($A716,3))=312,LEFT($G716,10)="Unincepted"),VLOOKUP(" ULO",_312_Table3,MATCH(LEFT($B716,1),_312_Table3_ColumnLookup,0),FALSE),
  IF(AND(VALUE(LEFT($A716,3))=312,LEFT($G716,5)="Total",$B716="G "),VLOOKUP('312'!$F$80,_312_Table3,MATCH('312'!$N$16,_312_Table3_ColumnLookup,0),FALSE),
  IF(AND(VALUE(LEFT($A716,3))=312,LEFT($G716,5)="Total",$B716="O "),VLOOKUP('312'!$F$80,_312_Table3,MATCH('312'!$V$16,_312_Table3_ColumnLookup,0),FALSE),
  IF(AND(VALUE(LEFT($A716,3))=312,LEFT($G716,5)="Total",$B716="Q "),VLOOKUP('312'!$F$80,_312_Table3,MATCH('312'!$X$16,_312_Table3_ColumnLookup,0),FALSE),
  IF(AND(VALUE(LEFT($A716,3))=312,LEFT($G716,5)="Total"),VLOOKUP('312'!$F$80,_312_Table3,MATCH(LEFT($B716,1),_312_Table3_ColumnLookup,0),FALSE),
  IF(AND(VALUE(LEFT($A716,3))=312,LEN($I716)=4,$B716="G"),VLOOKUP($I716,_312_Table3,MATCH('312'!$N$16,_312_Table3_ColumnLookup,0),FALSE),
  IF(AND(VALUE(LEFT($A716,3))=312,LEN($I716)=4,$B716="O"),VLOOKUP($I716,_312_Table3,MATCH('312'!$V$16,_312_Table3_ColumnLookup,0),FALSE),
  IF(AND(VALUE(LEFT($A716,3))=312,LEN($I716)=4,$B716="Q"),VLOOKUP($I716,_312_Table3,MATCH('312'!$X$16,_312_Table3_ColumnLookup,0),FALSE),
  IF(AND(VALUE(LEFT($A716,3))=312,LEN($I716)=4),VLOOKUP($I716,_312_Table3,MATCH(LEFT($B716,1),_312_Table3_ColumnLookup,0),FALSE)
+N("312"),
  IF(VALUE(LEFT($A716,3))=313,VLOOKUP(VALUE(MID($B716,2,1)),_313_Table3,MATCH(MID($B716,1,1),_313_Table3_ColumnLookup,0),FALSE)
+N("313"),
  IF(AND(VALUE(LEFT($A716,3))=314,LEN($B716)=3),VLOOKUP(VALUE(MID($B716,2,2)),_314_Table3,MATCH(MID($B716,1,1),_314_Table3_ColumnLookup,0),FALSE),
  IF(VALUE(LEFT($A716,3))=314,VLOOKUP(VALUE(MID($B716,2,1)),_314_Table3,MATCH(MID($B716,1,1),_314_Table3_ColumnLookup,0),FALSE)
+N("314"),
""))))))))))))))))))))))))</f>
        <v>#NAME?</v>
      </c>
      <c r="G716" t="s">
        <v>1243</v>
      </c>
      <c r="H716" s="321">
        <f>IFERROR(
IF(ISERROR($D716)=FALSE,$D716,IF(ISERROR($E716)=FALSE,$E716,IF(ISERROR($F716)=FALSE,$F716
+N("012 checkboxes"),
IF(
IF(OR(LEFT($A716,9)="Syndicate",LEFT($A716,12)="NewSyndicate"),VLOOKUP($A716,'012'!$J:$ZW,MATCH("Link to button",'012'!$J$1:$ZW$1,0),0)
+N("309 checkbox"),
IF($C716="309 LCR Summary0",VLOOKUP("Notes990",'309'!$P:$ZZ,MATCH("Link to button",'309'!$P$1:$ZZ$1,0),0)
+N("313 checkboxes"),
IF($C716="313 Financial Information0LcmVsScr",IF($C716="309 LCR Summary0",VLOOKUP("LcmVsScr",'309'!$N:$ZZ,MATCH("Link to button",'309'!$N$1:$ZZ$1,0),0),
IF($C716="313 Financial Information0LcrDocAttached",IF($C716="309 LCR Summary0",VLOOKUP("LcrDocAttached",'309'!$N:$ZZ,MATCH("Link to button",'309'!$N$1:$ZZ$1,0),
0)))))))=1,TRUE,FALSE)
))),"")</f>
        <v>0</v>
      </c>
    </row>
    <row r="717" spans="1:8" customFormat="1">
      <c r="A717" s="237" t="str">
        <f>VLOOKUP($G717,CSVLookups!$B:$R,MATCH(A$1,CSVLookups!$B$1:$R$1,0),FALSE)</f>
        <v>312 Projected Solvency II Technical Provisions at Time Zero</v>
      </c>
      <c r="B717" s="237" t="str">
        <f>VLOOKUP($G717,CSVLookups!$B:$R,MATCH(B$1,CSVLookups!$B$1:$R$1,0),FALSE)</f>
        <v xml:space="preserve">Q </v>
      </c>
      <c r="C717" s="238" t="str">
        <f t="shared" si="11"/>
        <v>312 Projected Solvency II Technical Provisions at Time ZeroQ Total</v>
      </c>
      <c r="D717" s="238">
        <f>IF(AND(VALUE(LEFT($A717,3))=309,LEN($B717)=3),VLOOKUP(VALUE(MID($B717,2,2)),_309_Table1,MATCH(MID($B717,1,1),_309_Table1_ColumnLookup,0),FALSE),
  IF($C717="309 LCR SummaryA",OneYearSCR,IF($C717="309 LCR SummaryB",UltimateSCR,IF(VALUE(LEFT($A717,3))=309,VLOOKUP(VALUE(MID($B717,2,1)),_309_Table1,MATCH(MID($B717,1,1),_309_Table1_ColumnLookup,0),FALSE)
+N("309"),
  IF(VALUE(LEFT($A717,3))=310,VLOOKUP(VALUE(MID($B717,2,1)),_310_Table1,MATCH(MID($B717,1,1),_310_Table1_ColumnLookup,0),FALSE)
+N("310"),
  IF(AND(VALUE(LEFT($A717,3))=311,LEN($I717)=4),VLOOKUP($I717,_311_Table1,MATCH($B717,_311_Table1_ColumnLookup,0),FALSE),
  IF(AND(VALUE(LEFT($A717,3))=311,OR($B717="I2",$B717="J2",$B717="K2",$B717="L2")),VLOOKUP('311'!$G$58,_311_Table1,MATCH(MID($B717,1,1),_311_Table1_ColumnLookup,0),FALSE),
  IF(AND(VALUE(LEFT($A717,3))=311,RIGHT($B717,5)="Total"),VLOOKUP('311'!$G$59,_311_Table1,MATCH(MID($B717,1,1),_311_Table1_ColumnLookup,0),FALSE),
  IF(VALUE(LEFT($A717,3))=311,VLOOKUP(VALUE(MID($B717,2,1)),_311_Table1,MATCH(MID($B717,1,1),_311_Table1_ColumnLookup,0),FALSE)
+N("311"),
  IF(AND(VALUE(LEFT($A717,3))=312,LEFT($G717,10)="Unincepted",$B717="G "),VLOOKUP(" ULO",_312_Table1,MATCH('312'!$N$16,_312_Table1_ColumnLookup,0),FALSE),
  IF(AND(VALUE(LEFT($A717,3))=312,LEFT($G717,10)="Unincepted",$B717="O "),VLOOKUP(" ULO",_312_Table1,MATCH('312'!$V$16,_312_Table1_ColumnLookup,0),FALSE),
  IF(AND(VALUE(LEFT($A717,3))=312,LEFT($G717,10)="Unincepted",$B717="Q "),VLOOKUP(" ULO",_312_Table1,MATCH('312'!$X$16,_312_Table1_ColumnLookup,0),FALSE),
  IF(AND(VALUE(LEFT($A717,3))=312,LEFT($G717,10)="Unincepted"),VLOOKUP(" ULO",_312_Table1,MATCH(LEFT($B717,1),_312_Table1_ColumnLookup,0),FALSE),
  IF(AND(VALUE(LEFT($A717,3))=312,LEFT($G717,5)="Total",$B717="G "),VLOOKUP('312'!$F$80,_312_Table1,MATCH('312'!$N$16,_312_Table1_ColumnLookup,0),FALSE),
  IF(AND(VALUE(LEFT($A717,3))=312,LEFT($G717,5)="Total",$B717="O "),VLOOKUP('312'!$F$80,_312_Table1,MATCH('312'!$V$16,_312_Table1_ColumnLookup,0),FALSE),
  IF(AND(VALUE(LEFT($A717,3))=312,LEFT($G717,5)="Total",$B717="Q "),VLOOKUP('312'!$F$80,_312_Table1,MATCH('312'!$X$16,_312_Table1_ColumnLookup,0),FALSE),
  IF(AND(VALUE(LEFT($A717,3))=312,LEFT($G717,5)="Total"),VLOOKUP('312'!$F$80,_312_Table1,MATCH(LEFT($B717,1),_312_Table1_ColumnLookup,0),FALSE),
  IF(AND(VALUE(LEFT($A717,3))=312,LEN($I717)=4,$B717="G"),VLOOKUP($I717,_312_Table1,MATCH('312'!$N$16,_312_Table1_ColumnLookup,0),FALSE),
  IF(AND(VALUE(LEFT($A717,3))=312,LEN($I717)=4,$B717="O"),VLOOKUP($I717,_312_Table1,MATCH('312'!$V$16,_312_Table1_ColumnLookup,0),FALSE),
  IF(AND(VALUE(LEFT($A717,3))=312,LEN($I717)=4,$B717="Q"),VLOOKUP($I717,_312_Table1,MATCH('312'!$X$16,_312_Table1_ColumnLookup,0),FALSE),
  IF(AND(VALUE(LEFT($A717,3))=312,LEN($I717)=4),VLOOKUP($I717,_312_Table1,MATCH(LEFT($B717,1),_312_Table1_ColumnLookup,0),FALSE)
+N("312"),
  IF(VALUE(LEFT($A717,3))=313,VLOOKUP(VALUE(MID($B717,2,1)),_313_Table1,MATCH(MID($B717,1,1),_313_Table1_ColumnLookup,0),FALSE)
+N("313"),
  IF(AND(VALUE(LEFT($A717,3))=314,LEN($B717)=3),VLOOKUP(VALUE(MID($B717,2,2)),_314_Table1,MATCH(MID($B717,1,1),_314_Table1_ColumnLookup,0),FALSE),
  IF(VALUE(LEFT($A717,3))=314,VLOOKUP(VALUE(MID($B717,2,1)),_314_Table1,MATCH(MID($B717,1,1),_314_Table1_ColumnLookup,0),FALSE)
+N("314"),
""))))))))))))))))))))))))</f>
        <v>0</v>
      </c>
      <c r="E717" s="238" t="e">
        <f>IF(AND(VALUE(LEFT($A717,3))=309,LEN($B717)=3),VLOOKUP(VALUE(MID($B717,2,2)),_309_Table2,MATCH(MID($B717,1,1),_309_Table2_ColumnLookup,0),FALSE),
  IF($C717="309 LCR SummaryA",OneYearSCR,IF($C717="309 LCR SummaryB",UltimateSCR,IF(VALUE(LEFT($A717,3))=309,VLOOKUP(VALUE(MID($B717,2,1)),_309_Table2,MATCH(MID($B717,1,1),_309_Table2_ColumnLookup,0),FALSE)
+N("309"),
  IF(VALUE(LEFT($A717,3))=310,VLOOKUP(VALUE(MID($B717,2,1)),_310_Table2,MATCH(MID($B717,1,1),_310_Table2_ColumnLookup,0),FALSE)
+N("310"),
  IF(AND(VALUE(LEFT($A717,3))=311,LEN($I717)=4),VLOOKUP($I717,_311_Table2,MATCH($B717,_311_Table2_ColumnLookup,0),FALSE),
  IF(AND(VALUE(LEFT($A717,3))=311,OR($B717="I2",$B717="J2",$B717="K2",$B717="L2")),VLOOKUP('311'!$G$58,_311_Table2,MATCH(MID($B717,1,1),_311_Table2_ColumnLookup,0),FALSE),
  IF(AND(VALUE(LEFT($A717,3))=311,RIGHT($B717,5)="Total"),VLOOKUP('311'!$G$59,_311_Table2,MATCH(MID($B717,1,1),_311_Table2_ColumnLookup,0),FALSE),
  IF(VALUE(LEFT($A717,3))=311,VLOOKUP(VALUE(MID($B717,2,1)),_311_Table2,MATCH(MID($B717,1,1),_311_Table2_ColumnLookup,0),FALSE)
+N("311"),
  IF(AND(VALUE(LEFT($A717,3))=312,LEFT($G717,10)="Unincepted",$B717="G "),VLOOKUP(" ULO",_312_Table2,MATCH('312'!$N$16,_312_Table2_ColumnLookup,0),FALSE),
  IF(AND(VALUE(LEFT($A717,3))=312,LEFT($G717,10)="Unincepted",$B717="O "),VLOOKUP(" ULO",_312_Table2,MATCH('312'!$V$16,_312_Table2_ColumnLookup,0),FALSE),
  IF(AND(VALUE(LEFT($A717,3))=312,LEFT($G717,10)="Unincepted",$B717="Q "),VLOOKUP(" ULO",_312_Table2,MATCH('312'!$X$16,_312_Table2_ColumnLookup,0),FALSE),
  IF(AND(VALUE(LEFT($A717,3))=312,LEFT($G717,10)="Unincepted"),VLOOKUP(" ULO",_312_Table2,MATCH(LEFT($B717,1),_312_Table2_ColumnLookup,0),FALSE),
  IF(AND(VALUE(LEFT($A717,3))=312,LEFT($G717,5)="Total",$B717="G "),VLOOKUP('312'!$F$80,_312_Table2,MATCH('312'!$N$16,_312_Table2_ColumnLookup,0),FALSE),
  IF(AND(VALUE(LEFT($A717,3))=312,LEFT($G717,5)="Total",$B717="O "),VLOOKUP('312'!$F$80,_312_Table2,MATCH('312'!$V$16,_312_Table2_ColumnLookup,0),FALSE),
  IF(AND(VALUE(LEFT($A717,3))=312,LEFT($G717,5)="Total",$B717="Q "),VLOOKUP('312'!$F$80,_312_Table2,MATCH('312'!$X$16,_312_Table2_ColumnLookup,0),FALSE),
  IF(AND(VALUE(LEFT($A717,3))=312,LEFT($G717,5)="Total"),VLOOKUP('312'!$F$80,_312_Table2,MATCH(LEFT($B717,1),_312_Table2_ColumnLookup,0),FALSE),
  IF(AND(VALUE(LEFT($A717,3))=312,LEN($I717)=4,$B717="G"),VLOOKUP($I717,_312_Table2,MATCH('312'!$N$16,_312_Table2_ColumnLookup,0),FALSE),
  IF(AND(VALUE(LEFT($A717,3))=312,LEN($I717)=4,$B717="O"),VLOOKUP($I717,_312_Table2,MATCH('312'!$V$16,_312_Table2_ColumnLookup,0),FALSE),
  IF(AND(VALUE(LEFT($A717,3))=312,LEN($I717)=4,$B717="Q"),VLOOKUP($I717,_312_Table2,MATCH('312'!$X$16,_312_Table2_ColumnLookup,0),FALSE),
  IF(AND(VALUE(LEFT($A717,3))=312,LEN($I717)=4),VLOOKUP($I717,_312_Table2,MATCH(LEFT($B717,1),_312_Table2_ColumnLookup,0),FALSE)
+N("312"),
  IF(VALUE(LEFT($A717,3))=313,VLOOKUP(VALUE(MID($B717,2,1)),_313_Table2,MATCH(MID($B717,1,1),_313_Table2_ColumnLookup,0),FALSE)
+N("313"),
  IF(AND(VALUE(LEFT($A717,3))=314,LEN($B717)=3),VLOOKUP(VALUE(MID($B717,2,2)),_314_Table2,MATCH(MID($B717,1,1),_314_Table2_ColumnLookup,0),FALSE),
  IF(VALUE(LEFT($A717,3))=314,VLOOKUP(VALUE(MID($B717,2,1)),_314_Table2,MATCH(MID($B717,1,1),_314_Table2_ColumnLookup,0),FALSE)
+N("314"),
""))))))))))))))))))))))))</f>
        <v>#NAME?</v>
      </c>
      <c r="F717" s="238" t="e">
        <f>IF(AND(VALUE(LEFT($A717,3))=309,LEN($B717)=3),VLOOKUP(VALUE(MID($B717,2,2)),_309_Table3,MATCH(MID($B717,1,1),_309_Table3_ColumnLookup,0),FALSE),
  IF($C717="309 LCR SummaryA",OneYearSCR,IF($C717="309 LCR SummaryB",UltimateSCR,IF(VALUE(LEFT($A717,3))=309,VLOOKUP(VALUE(MID($B717,2,1)),_309_Table3,MATCH(MID($B717,1,1),_309_Table3_ColumnLookup,0),FALSE)
+N("309"),
  IF(VALUE(LEFT($A717,3))=310,VLOOKUP(VALUE(MID($B717,2,1)),_310_Table3,MATCH(MID($B717,1,1),_310_Table3_ColumnLookup,0),FALSE)
+N("310"),
  IF(AND(VALUE(LEFT($A717,3))=311,LEN($I717)=4),VLOOKUP($I717,_311_Table3,MATCH($B717,_311_Table3_ColumnLookup,0),FALSE),
  IF(AND(VALUE(LEFT($A717,3))=311,OR($B717="I2",$B717="J2",$B717="K2",$B717="L2")),VLOOKUP('311'!$G$58,_311_Table3,MATCH(MID($B717,1,1),_311_Table3_ColumnLookup,0),FALSE),
  IF(AND(VALUE(LEFT($A717,3))=311,RIGHT($B717,5)="Total"),VLOOKUP('311'!$G$59,_311_Table3,MATCH(MID($B717,1,1),_311_Table3_ColumnLookup,0),FALSE),
  IF(VALUE(LEFT($A717,3))=311,VLOOKUP(VALUE(MID($B717,2,1)),_311_Table3,MATCH(MID($B717,1,1),_311_Table3_ColumnLookup,0),FALSE)
+N("311"),
  IF(AND(VALUE(LEFT($A717,3))=312,LEFT($G717,10)="Unincepted",$B717="G "),VLOOKUP(" ULO",_312_Table3,MATCH('312'!$N$16,_312_Table3_ColumnLookup,0),FALSE),
  IF(AND(VALUE(LEFT($A717,3))=312,LEFT($G717,10)="Unincepted",$B717="O "),VLOOKUP(" ULO",_312_Table3,MATCH('312'!$V$16,_312_Table3_ColumnLookup,0),FALSE),
  IF(AND(VALUE(LEFT($A717,3))=312,LEFT($G717,10)="Unincepted",$B717="Q "),VLOOKUP(" ULO",_312_Table3,MATCH('312'!$X$16,_312_Table3_ColumnLookup,0),FALSE),
  IF(AND(VALUE(LEFT($A717,3))=312,LEFT($G717,10)="Unincepted"),VLOOKUP(" ULO",_312_Table3,MATCH(LEFT($B717,1),_312_Table3_ColumnLookup,0),FALSE),
  IF(AND(VALUE(LEFT($A717,3))=312,LEFT($G717,5)="Total",$B717="G "),VLOOKUP('312'!$F$80,_312_Table3,MATCH('312'!$N$16,_312_Table3_ColumnLookup,0),FALSE),
  IF(AND(VALUE(LEFT($A717,3))=312,LEFT($G717,5)="Total",$B717="O "),VLOOKUP('312'!$F$80,_312_Table3,MATCH('312'!$V$16,_312_Table3_ColumnLookup,0),FALSE),
  IF(AND(VALUE(LEFT($A717,3))=312,LEFT($G717,5)="Total",$B717="Q "),VLOOKUP('312'!$F$80,_312_Table3,MATCH('312'!$X$16,_312_Table3_ColumnLookup,0),FALSE),
  IF(AND(VALUE(LEFT($A717,3))=312,LEFT($G717,5)="Total"),VLOOKUP('312'!$F$80,_312_Table3,MATCH(LEFT($B717,1),_312_Table3_ColumnLookup,0),FALSE),
  IF(AND(VALUE(LEFT($A717,3))=312,LEN($I717)=4,$B717="G"),VLOOKUP($I717,_312_Table3,MATCH('312'!$N$16,_312_Table3_ColumnLookup,0),FALSE),
  IF(AND(VALUE(LEFT($A717,3))=312,LEN($I717)=4,$B717="O"),VLOOKUP($I717,_312_Table3,MATCH('312'!$V$16,_312_Table3_ColumnLookup,0),FALSE),
  IF(AND(VALUE(LEFT($A717,3))=312,LEN($I717)=4,$B717="Q"),VLOOKUP($I717,_312_Table3,MATCH('312'!$X$16,_312_Table3_ColumnLookup,0),FALSE),
  IF(AND(VALUE(LEFT($A717,3))=312,LEN($I717)=4),VLOOKUP($I717,_312_Table3,MATCH(LEFT($B717,1),_312_Table3_ColumnLookup,0),FALSE)
+N("312"),
  IF(VALUE(LEFT($A717,3))=313,VLOOKUP(VALUE(MID($B717,2,1)),_313_Table3,MATCH(MID($B717,1,1),_313_Table3_ColumnLookup,0),FALSE)
+N("313"),
  IF(AND(VALUE(LEFT($A717,3))=314,LEN($B717)=3),VLOOKUP(VALUE(MID($B717,2,2)),_314_Table3,MATCH(MID($B717,1,1),_314_Table3_ColumnLookup,0),FALSE),
  IF(VALUE(LEFT($A717,3))=314,VLOOKUP(VALUE(MID($B717,2,1)),_314_Table3,MATCH(MID($B717,1,1),_314_Table3_ColumnLookup,0),FALSE)
+N("314"),
""))))))))))))))))))))))))</f>
        <v>#NAME?</v>
      </c>
      <c r="G717" t="s">
        <v>1245</v>
      </c>
      <c r="H717" s="321">
        <f>IFERROR(
IF(ISERROR($D717)=FALSE,$D717,IF(ISERROR($E717)=FALSE,$E717,IF(ISERROR($F717)=FALSE,$F717
+N("012 checkboxes"),
IF(
IF(OR(LEFT($A717,9)="Syndicate",LEFT($A717,12)="NewSyndicate"),VLOOKUP($A717,'012'!$J:$ZW,MATCH("Link to button",'012'!$J$1:$ZW$1,0),0)
+N("309 checkbox"),
IF($C717="309 LCR Summary0",VLOOKUP("Notes990",'309'!$P:$ZZ,MATCH("Link to button",'309'!$P$1:$ZZ$1,0),0)
+N("313 checkboxes"),
IF($C717="313 Financial Information0LcmVsScr",IF($C717="309 LCR Summary0",VLOOKUP("LcmVsScr",'309'!$N:$ZZ,MATCH("Link to button",'309'!$N$1:$ZZ$1,0),0),
IF($C717="313 Financial Information0LcrDocAttached",IF($C717="309 LCR Summary0",VLOOKUP("LcrDocAttached",'309'!$N:$ZZ,MATCH("Link to button",'309'!$N$1:$ZZ$1,0),
0)))))))=1,TRUE,FALSE)
))),"")</f>
        <v>0</v>
      </c>
    </row>
    <row r="718" spans="1:8" customFormat="1">
      <c r="A718" s="237" t="str">
        <f>VLOOKUP($G718,CSVLookups!$B:$R,MATCH(A$1,CSVLookups!$B$1:$R$1,0),FALSE)</f>
        <v>313 Financial Information</v>
      </c>
      <c r="B718" s="237" t="str">
        <f>VLOOKUP($G718,CSVLookups!$B:$R,MATCH(B$1,CSVLookups!$B$1:$R$1,0),FALSE)</f>
        <v>A1</v>
      </c>
      <c r="C718" s="238" t="str">
        <f t="shared" si="11"/>
        <v>313 Financial InformationA1</v>
      </c>
      <c r="D718" s="238">
        <f>IF(AND(VALUE(LEFT($A718,3))=309,LEN($B718)=3),VLOOKUP(VALUE(MID($B718,2,2)),_309_Table1,MATCH(MID($B718,1,1),_309_Table1_ColumnLookup,0),FALSE),
  IF($C718="309 LCR SummaryA",OneYearSCR,IF($C718="309 LCR SummaryB",UltimateSCR,IF(VALUE(LEFT($A718,3))=309,VLOOKUP(VALUE(MID($B718,2,1)),_309_Table1,MATCH(MID($B718,1,1),_309_Table1_ColumnLookup,0),FALSE)
+N("309"),
  IF(VALUE(LEFT($A718,3))=310,VLOOKUP(VALUE(MID($B718,2,1)),_310_Table1,MATCH(MID($B718,1,1),_310_Table1_ColumnLookup,0),FALSE)
+N("310"),
  IF(AND(VALUE(LEFT($A718,3))=311,LEN($I718)=4),VLOOKUP($I718,_311_Table1,MATCH($B718,_311_Table1_ColumnLookup,0),FALSE),
  IF(AND(VALUE(LEFT($A718,3))=311,OR($B718="I2",$B718="J2",$B718="K2",$B718="L2")),VLOOKUP('311'!$G$58,_311_Table1,MATCH(MID($B718,1,1),_311_Table1_ColumnLookup,0),FALSE),
  IF(AND(VALUE(LEFT($A718,3))=311,RIGHT($B718,5)="Total"),VLOOKUP('311'!$G$59,_311_Table1,MATCH(MID($B718,1,1),_311_Table1_ColumnLookup,0),FALSE),
  IF(VALUE(LEFT($A718,3))=311,VLOOKUP(VALUE(MID($B718,2,1)),_311_Table1,MATCH(MID($B718,1,1),_311_Table1_ColumnLookup,0),FALSE)
+N("311"),
  IF(AND(VALUE(LEFT($A718,3))=312,LEFT($G718,10)="Unincepted",$B718="G "),VLOOKUP(" ULO",_312_Table1,MATCH('312'!$N$16,_312_Table1_ColumnLookup,0),FALSE),
  IF(AND(VALUE(LEFT($A718,3))=312,LEFT($G718,10)="Unincepted",$B718="O "),VLOOKUP(" ULO",_312_Table1,MATCH('312'!$V$16,_312_Table1_ColumnLookup,0),FALSE),
  IF(AND(VALUE(LEFT($A718,3))=312,LEFT($G718,10)="Unincepted",$B718="Q "),VLOOKUP(" ULO",_312_Table1,MATCH('312'!$X$16,_312_Table1_ColumnLookup,0),FALSE),
  IF(AND(VALUE(LEFT($A718,3))=312,LEFT($G718,10)="Unincepted"),VLOOKUP(" ULO",_312_Table1,MATCH(LEFT($B718,1),_312_Table1_ColumnLookup,0),FALSE),
  IF(AND(VALUE(LEFT($A718,3))=312,LEFT($G718,5)="Total",$B718="G "),VLOOKUP('312'!$F$80,_312_Table1,MATCH('312'!$N$16,_312_Table1_ColumnLookup,0),FALSE),
  IF(AND(VALUE(LEFT($A718,3))=312,LEFT($G718,5)="Total",$B718="O "),VLOOKUP('312'!$F$80,_312_Table1,MATCH('312'!$V$16,_312_Table1_ColumnLookup,0),FALSE),
  IF(AND(VALUE(LEFT($A718,3))=312,LEFT($G718,5)="Total",$B718="Q "),VLOOKUP('312'!$F$80,_312_Table1,MATCH('312'!$X$16,_312_Table1_ColumnLookup,0),FALSE),
  IF(AND(VALUE(LEFT($A718,3))=312,LEFT($G718,5)="Total"),VLOOKUP('312'!$F$80,_312_Table1,MATCH(LEFT($B718,1),_312_Table1_ColumnLookup,0),FALSE),
  IF(AND(VALUE(LEFT($A718,3))=312,LEN($I718)=4,$B718="G"),VLOOKUP($I718,_312_Table1,MATCH('312'!$N$16,_312_Table1_ColumnLookup,0),FALSE),
  IF(AND(VALUE(LEFT($A718,3))=312,LEN($I718)=4,$B718="O"),VLOOKUP($I718,_312_Table1,MATCH('312'!$V$16,_312_Table1_ColumnLookup,0),FALSE),
  IF(AND(VALUE(LEFT($A718,3))=312,LEN($I718)=4,$B718="Q"),VLOOKUP($I718,_312_Table1,MATCH('312'!$X$16,_312_Table1_ColumnLookup,0),FALSE),
  IF(AND(VALUE(LEFT($A718,3))=312,LEN($I718)=4),VLOOKUP($I718,_312_Table1,MATCH(LEFT($B718,1),_312_Table1_ColumnLookup,0),FALSE)
+N("312"),
  IF(VALUE(LEFT($A718,3))=313,VLOOKUP(VALUE(MID($B718,2,1)),_313_Table1,MATCH(MID($B718,1,1),_313_Table1_ColumnLookup,0),FALSE)
+N("313"),
  IF(AND(VALUE(LEFT($A718,3))=314,LEN($B718)=3),VLOOKUP(VALUE(MID($B718,2,2)),_314_Table1,MATCH(MID($B718,1,1),_314_Table1_ColumnLookup,0),FALSE),
  IF(VALUE(LEFT($A718,3))=314,VLOOKUP(VALUE(MID($B718,2,1)),_314_Table1,MATCH(MID($B718,1,1),_314_Table1_ColumnLookup,0),FALSE)
+N("314"),
""))))))))))))))))))))))))</f>
        <v>0</v>
      </c>
      <c r="E718" s="238" t="e">
        <f>IF(AND(VALUE(LEFT($A718,3))=309,LEN($B718)=3),VLOOKUP(VALUE(MID($B718,2,2)),_309_Table2,MATCH(MID($B718,1,1),_309_Table2_ColumnLookup,0),FALSE),
  IF($C718="309 LCR SummaryA",OneYearSCR,IF($C718="309 LCR SummaryB",UltimateSCR,IF(VALUE(LEFT($A718,3))=309,VLOOKUP(VALUE(MID($B718,2,1)),_309_Table2,MATCH(MID($B718,1,1),_309_Table2_ColumnLookup,0),FALSE)
+N("309"),
  IF(VALUE(LEFT($A718,3))=310,VLOOKUP(VALUE(MID($B718,2,1)),_310_Table2,MATCH(MID($B718,1,1),_310_Table2_ColumnLookup,0),FALSE)
+N("310"),
  IF(AND(VALUE(LEFT($A718,3))=311,LEN($I718)=4),VLOOKUP($I718,_311_Table2,MATCH($B718,_311_Table2_ColumnLookup,0),FALSE),
  IF(AND(VALUE(LEFT($A718,3))=311,OR($B718="I2",$B718="J2",$B718="K2",$B718="L2")),VLOOKUP('311'!$G$58,_311_Table2,MATCH(MID($B718,1,1),_311_Table2_ColumnLookup,0),FALSE),
  IF(AND(VALUE(LEFT($A718,3))=311,RIGHT($B718,5)="Total"),VLOOKUP('311'!$G$59,_311_Table2,MATCH(MID($B718,1,1),_311_Table2_ColumnLookup,0),FALSE),
  IF(VALUE(LEFT($A718,3))=311,VLOOKUP(VALUE(MID($B718,2,1)),_311_Table2,MATCH(MID($B718,1,1),_311_Table2_ColumnLookup,0),FALSE)
+N("311"),
  IF(AND(VALUE(LEFT($A718,3))=312,LEFT($G718,10)="Unincepted",$B718="G "),VLOOKUP(" ULO",_312_Table2,MATCH('312'!$N$16,_312_Table2_ColumnLookup,0),FALSE),
  IF(AND(VALUE(LEFT($A718,3))=312,LEFT($G718,10)="Unincepted",$B718="O "),VLOOKUP(" ULO",_312_Table2,MATCH('312'!$V$16,_312_Table2_ColumnLookup,0),FALSE),
  IF(AND(VALUE(LEFT($A718,3))=312,LEFT($G718,10)="Unincepted",$B718="Q "),VLOOKUP(" ULO",_312_Table2,MATCH('312'!$X$16,_312_Table2_ColumnLookup,0),FALSE),
  IF(AND(VALUE(LEFT($A718,3))=312,LEFT($G718,10)="Unincepted"),VLOOKUP(" ULO",_312_Table2,MATCH(LEFT($B718,1),_312_Table2_ColumnLookup,0),FALSE),
  IF(AND(VALUE(LEFT($A718,3))=312,LEFT($G718,5)="Total",$B718="G "),VLOOKUP('312'!$F$80,_312_Table2,MATCH('312'!$N$16,_312_Table2_ColumnLookup,0),FALSE),
  IF(AND(VALUE(LEFT($A718,3))=312,LEFT($G718,5)="Total",$B718="O "),VLOOKUP('312'!$F$80,_312_Table2,MATCH('312'!$V$16,_312_Table2_ColumnLookup,0),FALSE),
  IF(AND(VALUE(LEFT($A718,3))=312,LEFT($G718,5)="Total",$B718="Q "),VLOOKUP('312'!$F$80,_312_Table2,MATCH('312'!$X$16,_312_Table2_ColumnLookup,0),FALSE),
  IF(AND(VALUE(LEFT($A718,3))=312,LEFT($G718,5)="Total"),VLOOKUP('312'!$F$80,_312_Table2,MATCH(LEFT($B718,1),_312_Table2_ColumnLookup,0),FALSE),
  IF(AND(VALUE(LEFT($A718,3))=312,LEN($I718)=4,$B718="G"),VLOOKUP($I718,_312_Table2,MATCH('312'!$N$16,_312_Table2_ColumnLookup,0),FALSE),
  IF(AND(VALUE(LEFT($A718,3))=312,LEN($I718)=4,$B718="O"),VLOOKUP($I718,_312_Table2,MATCH('312'!$V$16,_312_Table2_ColumnLookup,0),FALSE),
  IF(AND(VALUE(LEFT($A718,3))=312,LEN($I718)=4,$B718="Q"),VLOOKUP($I718,_312_Table2,MATCH('312'!$X$16,_312_Table2_ColumnLookup,0),FALSE),
  IF(AND(VALUE(LEFT($A718,3))=312,LEN($I718)=4),VLOOKUP($I718,_312_Table2,MATCH(LEFT($B718,1),_312_Table2_ColumnLookup,0),FALSE)
+N("312"),
  IF(VALUE(LEFT($A718,3))=313,VLOOKUP(VALUE(MID($B718,2,1)),_313_Table2,MATCH(MID($B718,1,1),_313_Table2_ColumnLookup,0),FALSE)
+N("313"),
  IF(AND(VALUE(LEFT($A718,3))=314,LEN($B718)=3),VLOOKUP(VALUE(MID($B718,2,2)),_314_Table2,MATCH(MID($B718,1,1),_314_Table2_ColumnLookup,0),FALSE),
  IF(VALUE(LEFT($A718,3))=314,VLOOKUP(VALUE(MID($B718,2,1)),_314_Table2,MATCH(MID($B718,1,1),_314_Table2_ColumnLookup,0),FALSE)
+N("314"),
""))))))))))))))))))))))))</f>
        <v>#N/A</v>
      </c>
      <c r="F718" s="238" t="e">
        <f>IF(AND(VALUE(LEFT($A718,3))=309,LEN($B718)=3),VLOOKUP(VALUE(MID($B718,2,2)),_309_Table3,MATCH(MID($B718,1,1),_309_Table3_ColumnLookup,0),FALSE),
  IF($C718="309 LCR SummaryA",OneYearSCR,IF($C718="309 LCR SummaryB",UltimateSCR,IF(VALUE(LEFT($A718,3))=309,VLOOKUP(VALUE(MID($B718,2,1)),_309_Table3,MATCH(MID($B718,1,1),_309_Table3_ColumnLookup,0),FALSE)
+N("309"),
  IF(VALUE(LEFT($A718,3))=310,VLOOKUP(VALUE(MID($B718,2,1)),_310_Table3,MATCH(MID($B718,1,1),_310_Table3_ColumnLookup,0),FALSE)
+N("310"),
  IF(AND(VALUE(LEFT($A718,3))=311,LEN($I718)=4),VLOOKUP($I718,_311_Table3,MATCH($B718,_311_Table3_ColumnLookup,0),FALSE),
  IF(AND(VALUE(LEFT($A718,3))=311,OR($B718="I2",$B718="J2",$B718="K2",$B718="L2")),VLOOKUP('311'!$G$58,_311_Table3,MATCH(MID($B718,1,1),_311_Table3_ColumnLookup,0),FALSE),
  IF(AND(VALUE(LEFT($A718,3))=311,RIGHT($B718,5)="Total"),VLOOKUP('311'!$G$59,_311_Table3,MATCH(MID($B718,1,1),_311_Table3_ColumnLookup,0),FALSE),
  IF(VALUE(LEFT($A718,3))=311,VLOOKUP(VALUE(MID($B718,2,1)),_311_Table3,MATCH(MID($B718,1,1),_311_Table3_ColumnLookup,0),FALSE)
+N("311"),
  IF(AND(VALUE(LEFT($A718,3))=312,LEFT($G718,10)="Unincepted",$B718="G "),VLOOKUP(" ULO",_312_Table3,MATCH('312'!$N$16,_312_Table3_ColumnLookup,0),FALSE),
  IF(AND(VALUE(LEFT($A718,3))=312,LEFT($G718,10)="Unincepted",$B718="O "),VLOOKUP(" ULO",_312_Table3,MATCH('312'!$V$16,_312_Table3_ColumnLookup,0),FALSE),
  IF(AND(VALUE(LEFT($A718,3))=312,LEFT($G718,10)="Unincepted",$B718="Q "),VLOOKUP(" ULO",_312_Table3,MATCH('312'!$X$16,_312_Table3_ColumnLookup,0),FALSE),
  IF(AND(VALUE(LEFT($A718,3))=312,LEFT($G718,10)="Unincepted"),VLOOKUP(" ULO",_312_Table3,MATCH(LEFT($B718,1),_312_Table3_ColumnLookup,0),FALSE),
  IF(AND(VALUE(LEFT($A718,3))=312,LEFT($G718,5)="Total",$B718="G "),VLOOKUP('312'!$F$80,_312_Table3,MATCH('312'!$N$16,_312_Table3_ColumnLookup,0),FALSE),
  IF(AND(VALUE(LEFT($A718,3))=312,LEFT($G718,5)="Total",$B718="O "),VLOOKUP('312'!$F$80,_312_Table3,MATCH('312'!$V$16,_312_Table3_ColumnLookup,0),FALSE),
  IF(AND(VALUE(LEFT($A718,3))=312,LEFT($G718,5)="Total",$B718="Q "),VLOOKUP('312'!$F$80,_312_Table3,MATCH('312'!$X$16,_312_Table3_ColumnLookup,0),FALSE),
  IF(AND(VALUE(LEFT($A718,3))=312,LEFT($G718,5)="Total"),VLOOKUP('312'!$F$80,_312_Table3,MATCH(LEFT($B718,1),_312_Table3_ColumnLookup,0),FALSE),
  IF(AND(VALUE(LEFT($A718,3))=312,LEN($I718)=4,$B718="G"),VLOOKUP($I718,_312_Table3,MATCH('312'!$N$16,_312_Table3_ColumnLookup,0),FALSE),
  IF(AND(VALUE(LEFT($A718,3))=312,LEN($I718)=4,$B718="O"),VLOOKUP($I718,_312_Table3,MATCH('312'!$V$16,_312_Table3_ColumnLookup,0),FALSE),
  IF(AND(VALUE(LEFT($A718,3))=312,LEN($I718)=4,$B718="Q"),VLOOKUP($I718,_312_Table3,MATCH('312'!$X$16,_312_Table3_ColumnLookup,0),FALSE),
  IF(AND(VALUE(LEFT($A718,3))=312,LEN($I718)=4),VLOOKUP($I718,_312_Table3,MATCH(LEFT($B718,1),_312_Table3_ColumnLookup,0),FALSE)
+N("312"),
  IF(VALUE(LEFT($A718,3))=313,VLOOKUP(VALUE(MID($B718,2,1)),_313_Table3,MATCH(MID($B718,1,1),_313_Table3_ColumnLookup,0),FALSE)
+N("313"),
  IF(AND(VALUE(LEFT($A718,3))=314,LEN($B718)=3),VLOOKUP(VALUE(MID($B718,2,2)),_314_Table3,MATCH(MID($B718,1,1),_314_Table3_ColumnLookup,0),FALSE),
  IF(VALUE(LEFT($A718,3))=314,VLOOKUP(VALUE(MID($B718,2,1)),_314_Table3,MATCH(MID($B718,1,1),_314_Table3_ColumnLookup,0),FALSE)
+N("314"),
""))))))))))))))))))))))))</f>
        <v>#N/A</v>
      </c>
      <c r="G718" t="s">
        <v>1247</v>
      </c>
      <c r="H718" s="321">
        <f>IFERROR(
IF(ISERROR($D718)=FALSE,$D718,IF(ISERROR($E718)=FALSE,$E718,IF(ISERROR($F718)=FALSE,$F718
+N("012 checkboxes"),
IF(
IF(OR(LEFT($A718,9)="Syndicate",LEFT($A718,12)="NewSyndicate"),VLOOKUP($A718,'012'!$J:$ZW,MATCH("Link to button",'012'!$J$1:$ZW$1,0),0)
+N("309 checkbox"),
IF($C718="309 LCR Summary0",VLOOKUP("Notes990",'309'!$P:$ZZ,MATCH("Link to button",'309'!$P$1:$ZZ$1,0),0)
+N("313 checkboxes"),
IF($C718="313 Financial Information0LcmVsScr",IF($C718="309 LCR Summary0",VLOOKUP("LcmVsScr",'309'!$N:$ZZ,MATCH("Link to button",'309'!$N$1:$ZZ$1,0),0),
IF($C718="313 Financial Information0LcrDocAttached",IF($C718="309 LCR Summary0",VLOOKUP("LcrDocAttached",'309'!$N:$ZZ,MATCH("Link to button",'309'!$N$1:$ZZ$1,0),
0)))))))=1,TRUE,FALSE)
))),"")</f>
        <v>0</v>
      </c>
    </row>
    <row r="719" spans="1:8" customFormat="1">
      <c r="A719" s="237" t="str">
        <f>VLOOKUP($G719,CSVLookups!$B:$R,MATCH(A$1,CSVLookups!$B$1:$R$1,0),FALSE)</f>
        <v>313 Financial Information</v>
      </c>
      <c r="B719" s="237" t="str">
        <f>VLOOKUP($G719,CSVLookups!$B:$R,MATCH(B$1,CSVLookups!$B$1:$R$1,0),FALSE)</f>
        <v>B1</v>
      </c>
      <c r="C719" s="238" t="str">
        <f t="shared" si="11"/>
        <v>313 Financial InformationB1</v>
      </c>
      <c r="D719" s="238">
        <f>IF(AND(VALUE(LEFT($A719,3))=309,LEN($B719)=3),VLOOKUP(VALUE(MID($B719,2,2)),_309_Table1,MATCH(MID($B719,1,1),_309_Table1_ColumnLookup,0),FALSE),
  IF($C719="309 LCR SummaryA",OneYearSCR,IF($C719="309 LCR SummaryB",UltimateSCR,IF(VALUE(LEFT($A719,3))=309,VLOOKUP(VALUE(MID($B719,2,1)),_309_Table1,MATCH(MID($B719,1,1),_309_Table1_ColumnLookup,0),FALSE)
+N("309"),
  IF(VALUE(LEFT($A719,3))=310,VLOOKUP(VALUE(MID($B719,2,1)),_310_Table1,MATCH(MID($B719,1,1),_310_Table1_ColumnLookup,0),FALSE)
+N("310"),
  IF(AND(VALUE(LEFT($A719,3))=311,LEN($I719)=4),VLOOKUP($I719,_311_Table1,MATCH($B719,_311_Table1_ColumnLookup,0),FALSE),
  IF(AND(VALUE(LEFT($A719,3))=311,OR($B719="I2",$B719="J2",$B719="K2",$B719="L2")),VLOOKUP('311'!$G$58,_311_Table1,MATCH(MID($B719,1,1),_311_Table1_ColumnLookup,0),FALSE),
  IF(AND(VALUE(LEFT($A719,3))=311,RIGHT($B719,5)="Total"),VLOOKUP('311'!$G$59,_311_Table1,MATCH(MID($B719,1,1),_311_Table1_ColumnLookup,0),FALSE),
  IF(VALUE(LEFT($A719,3))=311,VLOOKUP(VALUE(MID($B719,2,1)),_311_Table1,MATCH(MID($B719,1,1),_311_Table1_ColumnLookup,0),FALSE)
+N("311"),
  IF(AND(VALUE(LEFT($A719,3))=312,LEFT($G719,10)="Unincepted",$B719="G "),VLOOKUP(" ULO",_312_Table1,MATCH('312'!$N$16,_312_Table1_ColumnLookup,0),FALSE),
  IF(AND(VALUE(LEFT($A719,3))=312,LEFT($G719,10)="Unincepted",$B719="O "),VLOOKUP(" ULO",_312_Table1,MATCH('312'!$V$16,_312_Table1_ColumnLookup,0),FALSE),
  IF(AND(VALUE(LEFT($A719,3))=312,LEFT($G719,10)="Unincepted",$B719="Q "),VLOOKUP(" ULO",_312_Table1,MATCH('312'!$X$16,_312_Table1_ColumnLookup,0),FALSE),
  IF(AND(VALUE(LEFT($A719,3))=312,LEFT($G719,10)="Unincepted"),VLOOKUP(" ULO",_312_Table1,MATCH(LEFT($B719,1),_312_Table1_ColumnLookup,0),FALSE),
  IF(AND(VALUE(LEFT($A719,3))=312,LEFT($G719,5)="Total",$B719="G "),VLOOKUP('312'!$F$80,_312_Table1,MATCH('312'!$N$16,_312_Table1_ColumnLookup,0),FALSE),
  IF(AND(VALUE(LEFT($A719,3))=312,LEFT($G719,5)="Total",$B719="O "),VLOOKUP('312'!$F$80,_312_Table1,MATCH('312'!$V$16,_312_Table1_ColumnLookup,0),FALSE),
  IF(AND(VALUE(LEFT($A719,3))=312,LEFT($G719,5)="Total",$B719="Q "),VLOOKUP('312'!$F$80,_312_Table1,MATCH('312'!$X$16,_312_Table1_ColumnLookup,0),FALSE),
  IF(AND(VALUE(LEFT($A719,3))=312,LEFT($G719,5)="Total"),VLOOKUP('312'!$F$80,_312_Table1,MATCH(LEFT($B719,1),_312_Table1_ColumnLookup,0),FALSE),
  IF(AND(VALUE(LEFT($A719,3))=312,LEN($I719)=4,$B719="G"),VLOOKUP($I719,_312_Table1,MATCH('312'!$N$16,_312_Table1_ColumnLookup,0),FALSE),
  IF(AND(VALUE(LEFT($A719,3))=312,LEN($I719)=4,$B719="O"),VLOOKUP($I719,_312_Table1,MATCH('312'!$V$16,_312_Table1_ColumnLookup,0),FALSE),
  IF(AND(VALUE(LEFT($A719,3))=312,LEN($I719)=4,$B719="Q"),VLOOKUP($I719,_312_Table1,MATCH('312'!$X$16,_312_Table1_ColumnLookup,0),FALSE),
  IF(AND(VALUE(LEFT($A719,3))=312,LEN($I719)=4),VLOOKUP($I719,_312_Table1,MATCH(LEFT($B719,1),_312_Table1_ColumnLookup,0),FALSE)
+N("312"),
  IF(VALUE(LEFT($A719,3))=313,VLOOKUP(VALUE(MID($B719,2,1)),_313_Table1,MATCH(MID($B719,1,1),_313_Table1_ColumnLookup,0),FALSE)
+N("313"),
  IF(AND(VALUE(LEFT($A719,3))=314,LEN($B719)=3),VLOOKUP(VALUE(MID($B719,2,2)),_314_Table1,MATCH(MID($B719,1,1),_314_Table1_ColumnLookup,0),FALSE),
  IF(VALUE(LEFT($A719,3))=314,VLOOKUP(VALUE(MID($B719,2,1)),_314_Table1,MATCH(MID($B719,1,1),_314_Table1_ColumnLookup,0),FALSE)
+N("314"),
""))))))))))))))))))))))))</f>
        <v>0</v>
      </c>
      <c r="E719" s="238" t="e">
        <f>IF(AND(VALUE(LEFT($A719,3))=309,LEN($B719)=3),VLOOKUP(VALUE(MID($B719,2,2)),_309_Table2,MATCH(MID($B719,1,1),_309_Table2_ColumnLookup,0),FALSE),
  IF($C719="309 LCR SummaryA",OneYearSCR,IF($C719="309 LCR SummaryB",UltimateSCR,IF(VALUE(LEFT($A719,3))=309,VLOOKUP(VALUE(MID($B719,2,1)),_309_Table2,MATCH(MID($B719,1,1),_309_Table2_ColumnLookup,0),FALSE)
+N("309"),
  IF(VALUE(LEFT($A719,3))=310,VLOOKUP(VALUE(MID($B719,2,1)),_310_Table2,MATCH(MID($B719,1,1),_310_Table2_ColumnLookup,0),FALSE)
+N("310"),
  IF(AND(VALUE(LEFT($A719,3))=311,LEN($I719)=4),VLOOKUP($I719,_311_Table2,MATCH($B719,_311_Table2_ColumnLookup,0),FALSE),
  IF(AND(VALUE(LEFT($A719,3))=311,OR($B719="I2",$B719="J2",$B719="K2",$B719="L2")),VLOOKUP('311'!$G$58,_311_Table2,MATCH(MID($B719,1,1),_311_Table2_ColumnLookup,0),FALSE),
  IF(AND(VALUE(LEFT($A719,3))=311,RIGHT($B719,5)="Total"),VLOOKUP('311'!$G$59,_311_Table2,MATCH(MID($B719,1,1),_311_Table2_ColumnLookup,0),FALSE),
  IF(VALUE(LEFT($A719,3))=311,VLOOKUP(VALUE(MID($B719,2,1)),_311_Table2,MATCH(MID($B719,1,1),_311_Table2_ColumnLookup,0),FALSE)
+N("311"),
  IF(AND(VALUE(LEFT($A719,3))=312,LEFT($G719,10)="Unincepted",$B719="G "),VLOOKUP(" ULO",_312_Table2,MATCH('312'!$N$16,_312_Table2_ColumnLookup,0),FALSE),
  IF(AND(VALUE(LEFT($A719,3))=312,LEFT($G719,10)="Unincepted",$B719="O "),VLOOKUP(" ULO",_312_Table2,MATCH('312'!$V$16,_312_Table2_ColumnLookup,0),FALSE),
  IF(AND(VALUE(LEFT($A719,3))=312,LEFT($G719,10)="Unincepted",$B719="Q "),VLOOKUP(" ULO",_312_Table2,MATCH('312'!$X$16,_312_Table2_ColumnLookup,0),FALSE),
  IF(AND(VALUE(LEFT($A719,3))=312,LEFT($G719,10)="Unincepted"),VLOOKUP(" ULO",_312_Table2,MATCH(LEFT($B719,1),_312_Table2_ColumnLookup,0),FALSE),
  IF(AND(VALUE(LEFT($A719,3))=312,LEFT($G719,5)="Total",$B719="G "),VLOOKUP('312'!$F$80,_312_Table2,MATCH('312'!$N$16,_312_Table2_ColumnLookup,0),FALSE),
  IF(AND(VALUE(LEFT($A719,3))=312,LEFT($G719,5)="Total",$B719="O "),VLOOKUP('312'!$F$80,_312_Table2,MATCH('312'!$V$16,_312_Table2_ColumnLookup,0),FALSE),
  IF(AND(VALUE(LEFT($A719,3))=312,LEFT($G719,5)="Total",$B719="Q "),VLOOKUP('312'!$F$80,_312_Table2,MATCH('312'!$X$16,_312_Table2_ColumnLookup,0),FALSE),
  IF(AND(VALUE(LEFT($A719,3))=312,LEFT($G719,5)="Total"),VLOOKUP('312'!$F$80,_312_Table2,MATCH(LEFT($B719,1),_312_Table2_ColumnLookup,0),FALSE),
  IF(AND(VALUE(LEFT($A719,3))=312,LEN($I719)=4,$B719="G"),VLOOKUP($I719,_312_Table2,MATCH('312'!$N$16,_312_Table2_ColumnLookup,0),FALSE),
  IF(AND(VALUE(LEFT($A719,3))=312,LEN($I719)=4,$B719="O"),VLOOKUP($I719,_312_Table2,MATCH('312'!$V$16,_312_Table2_ColumnLookup,0),FALSE),
  IF(AND(VALUE(LEFT($A719,3))=312,LEN($I719)=4,$B719="Q"),VLOOKUP($I719,_312_Table2,MATCH('312'!$X$16,_312_Table2_ColumnLookup,0),FALSE),
  IF(AND(VALUE(LEFT($A719,3))=312,LEN($I719)=4),VLOOKUP($I719,_312_Table2,MATCH(LEFT($B719,1),_312_Table2_ColumnLookup,0),FALSE)
+N("312"),
  IF(VALUE(LEFT($A719,3))=313,VLOOKUP(VALUE(MID($B719,2,1)),_313_Table2,MATCH(MID($B719,1,1),_313_Table2_ColumnLookup,0),FALSE)
+N("313"),
  IF(AND(VALUE(LEFT($A719,3))=314,LEN($B719)=3),VLOOKUP(VALUE(MID($B719,2,2)),_314_Table2,MATCH(MID($B719,1,1),_314_Table2_ColumnLookup,0),FALSE),
  IF(VALUE(LEFT($A719,3))=314,VLOOKUP(VALUE(MID($B719,2,1)),_314_Table2,MATCH(MID($B719,1,1),_314_Table2_ColumnLookup,0),FALSE)
+N("314"),
""))))))))))))))))))))))))</f>
        <v>#N/A</v>
      </c>
      <c r="F719" s="238" t="e">
        <f>IF(AND(VALUE(LEFT($A719,3))=309,LEN($B719)=3),VLOOKUP(VALUE(MID($B719,2,2)),_309_Table3,MATCH(MID($B719,1,1),_309_Table3_ColumnLookup,0),FALSE),
  IF($C719="309 LCR SummaryA",OneYearSCR,IF($C719="309 LCR SummaryB",UltimateSCR,IF(VALUE(LEFT($A719,3))=309,VLOOKUP(VALUE(MID($B719,2,1)),_309_Table3,MATCH(MID($B719,1,1),_309_Table3_ColumnLookup,0),FALSE)
+N("309"),
  IF(VALUE(LEFT($A719,3))=310,VLOOKUP(VALUE(MID($B719,2,1)),_310_Table3,MATCH(MID($B719,1,1),_310_Table3_ColumnLookup,0),FALSE)
+N("310"),
  IF(AND(VALUE(LEFT($A719,3))=311,LEN($I719)=4),VLOOKUP($I719,_311_Table3,MATCH($B719,_311_Table3_ColumnLookup,0),FALSE),
  IF(AND(VALUE(LEFT($A719,3))=311,OR($B719="I2",$B719="J2",$B719="K2",$B719="L2")),VLOOKUP('311'!$G$58,_311_Table3,MATCH(MID($B719,1,1),_311_Table3_ColumnLookup,0),FALSE),
  IF(AND(VALUE(LEFT($A719,3))=311,RIGHT($B719,5)="Total"),VLOOKUP('311'!$G$59,_311_Table3,MATCH(MID($B719,1,1),_311_Table3_ColumnLookup,0),FALSE),
  IF(VALUE(LEFT($A719,3))=311,VLOOKUP(VALUE(MID($B719,2,1)),_311_Table3,MATCH(MID($B719,1,1),_311_Table3_ColumnLookup,0),FALSE)
+N("311"),
  IF(AND(VALUE(LEFT($A719,3))=312,LEFT($G719,10)="Unincepted",$B719="G "),VLOOKUP(" ULO",_312_Table3,MATCH('312'!$N$16,_312_Table3_ColumnLookup,0),FALSE),
  IF(AND(VALUE(LEFT($A719,3))=312,LEFT($G719,10)="Unincepted",$B719="O "),VLOOKUP(" ULO",_312_Table3,MATCH('312'!$V$16,_312_Table3_ColumnLookup,0),FALSE),
  IF(AND(VALUE(LEFT($A719,3))=312,LEFT($G719,10)="Unincepted",$B719="Q "),VLOOKUP(" ULO",_312_Table3,MATCH('312'!$X$16,_312_Table3_ColumnLookup,0),FALSE),
  IF(AND(VALUE(LEFT($A719,3))=312,LEFT($G719,10)="Unincepted"),VLOOKUP(" ULO",_312_Table3,MATCH(LEFT($B719,1),_312_Table3_ColumnLookup,0),FALSE),
  IF(AND(VALUE(LEFT($A719,3))=312,LEFT($G719,5)="Total",$B719="G "),VLOOKUP('312'!$F$80,_312_Table3,MATCH('312'!$N$16,_312_Table3_ColumnLookup,0),FALSE),
  IF(AND(VALUE(LEFT($A719,3))=312,LEFT($G719,5)="Total",$B719="O "),VLOOKUP('312'!$F$80,_312_Table3,MATCH('312'!$V$16,_312_Table3_ColumnLookup,0),FALSE),
  IF(AND(VALUE(LEFT($A719,3))=312,LEFT($G719,5)="Total",$B719="Q "),VLOOKUP('312'!$F$80,_312_Table3,MATCH('312'!$X$16,_312_Table3_ColumnLookup,0),FALSE),
  IF(AND(VALUE(LEFT($A719,3))=312,LEFT($G719,5)="Total"),VLOOKUP('312'!$F$80,_312_Table3,MATCH(LEFT($B719,1),_312_Table3_ColumnLookup,0),FALSE),
  IF(AND(VALUE(LEFT($A719,3))=312,LEN($I719)=4,$B719="G"),VLOOKUP($I719,_312_Table3,MATCH('312'!$N$16,_312_Table3_ColumnLookup,0),FALSE),
  IF(AND(VALUE(LEFT($A719,3))=312,LEN($I719)=4,$B719="O"),VLOOKUP($I719,_312_Table3,MATCH('312'!$V$16,_312_Table3_ColumnLookup,0),FALSE),
  IF(AND(VALUE(LEFT($A719,3))=312,LEN($I719)=4,$B719="Q"),VLOOKUP($I719,_312_Table3,MATCH('312'!$X$16,_312_Table3_ColumnLookup,0),FALSE),
  IF(AND(VALUE(LEFT($A719,3))=312,LEN($I719)=4),VLOOKUP($I719,_312_Table3,MATCH(LEFT($B719,1),_312_Table3_ColumnLookup,0),FALSE)
+N("312"),
  IF(VALUE(LEFT($A719,3))=313,VLOOKUP(VALUE(MID($B719,2,1)),_313_Table3,MATCH(MID($B719,1,1),_313_Table3_ColumnLookup,0),FALSE)
+N("313"),
  IF(AND(VALUE(LEFT($A719,3))=314,LEN($B719)=3),VLOOKUP(VALUE(MID($B719,2,2)),_314_Table3,MATCH(MID($B719,1,1),_314_Table3_ColumnLookup,0),FALSE),
  IF(VALUE(LEFT($A719,3))=314,VLOOKUP(VALUE(MID($B719,2,1)),_314_Table3,MATCH(MID($B719,1,1),_314_Table3_ColumnLookup,0),FALSE)
+N("314"),
""))))))))))))))))))))))))</f>
        <v>#N/A</v>
      </c>
      <c r="G719" t="s">
        <v>1250</v>
      </c>
      <c r="H719" s="321">
        <f>IFERROR(
IF(ISERROR($D719)=FALSE,$D719,IF(ISERROR($E719)=FALSE,$E719,IF(ISERROR($F719)=FALSE,$F719
+N("012 checkboxes"),
IF(
IF(OR(LEFT($A719,9)="Syndicate",LEFT($A719,12)="NewSyndicate"),VLOOKUP($A719,'012'!$J:$ZW,MATCH("Link to button",'012'!$J$1:$ZW$1,0),0)
+N("309 checkbox"),
IF($C719="309 LCR Summary0",VLOOKUP("Notes990",'309'!$P:$ZZ,MATCH("Link to button",'309'!$P$1:$ZZ$1,0),0)
+N("313 checkboxes"),
IF($C719="313 Financial Information0LcmVsScr",IF($C719="309 LCR Summary0",VLOOKUP("LcmVsScr",'309'!$N:$ZZ,MATCH("Link to button",'309'!$N$1:$ZZ$1,0),0),
IF($C719="313 Financial Information0LcrDocAttached",IF($C719="309 LCR Summary0",VLOOKUP("LcrDocAttached",'309'!$N:$ZZ,MATCH("Link to button",'309'!$N$1:$ZZ$1,0),
0)))))))=1,TRUE,FALSE)
))),"")</f>
        <v>0</v>
      </c>
    </row>
    <row r="720" spans="1:8" customFormat="1">
      <c r="A720" s="237" t="str">
        <f>VLOOKUP($G720,CSVLookups!$B:$R,MATCH(A$1,CSVLookups!$B$1:$R$1,0),FALSE)</f>
        <v>313 Financial Information</v>
      </c>
      <c r="B720" s="237" t="str">
        <f>VLOOKUP($G720,CSVLookups!$B:$R,MATCH(B$1,CSVLookups!$B$1:$R$1,0),FALSE)</f>
        <v>C1</v>
      </c>
      <c r="C720" s="238" t="str">
        <f t="shared" si="11"/>
        <v>313 Financial InformationC1</v>
      </c>
      <c r="D720" s="238">
        <f>IF(AND(VALUE(LEFT($A720,3))=309,LEN($B720)=3),VLOOKUP(VALUE(MID($B720,2,2)),_309_Table1,MATCH(MID($B720,1,1),_309_Table1_ColumnLookup,0),FALSE),
  IF($C720="309 LCR SummaryA",OneYearSCR,IF($C720="309 LCR SummaryB",UltimateSCR,IF(VALUE(LEFT($A720,3))=309,VLOOKUP(VALUE(MID($B720,2,1)),_309_Table1,MATCH(MID($B720,1,1),_309_Table1_ColumnLookup,0),FALSE)
+N("309"),
  IF(VALUE(LEFT($A720,3))=310,VLOOKUP(VALUE(MID($B720,2,1)),_310_Table1,MATCH(MID($B720,1,1),_310_Table1_ColumnLookup,0),FALSE)
+N("310"),
  IF(AND(VALUE(LEFT($A720,3))=311,LEN($I720)=4),VLOOKUP($I720,_311_Table1,MATCH($B720,_311_Table1_ColumnLookup,0),FALSE),
  IF(AND(VALUE(LEFT($A720,3))=311,OR($B720="I2",$B720="J2",$B720="K2",$B720="L2")),VLOOKUP('311'!$G$58,_311_Table1,MATCH(MID($B720,1,1),_311_Table1_ColumnLookup,0),FALSE),
  IF(AND(VALUE(LEFT($A720,3))=311,RIGHT($B720,5)="Total"),VLOOKUP('311'!$G$59,_311_Table1,MATCH(MID($B720,1,1),_311_Table1_ColumnLookup,0),FALSE),
  IF(VALUE(LEFT($A720,3))=311,VLOOKUP(VALUE(MID($B720,2,1)),_311_Table1,MATCH(MID($B720,1,1),_311_Table1_ColumnLookup,0),FALSE)
+N("311"),
  IF(AND(VALUE(LEFT($A720,3))=312,LEFT($G720,10)="Unincepted",$B720="G "),VLOOKUP(" ULO",_312_Table1,MATCH('312'!$N$16,_312_Table1_ColumnLookup,0),FALSE),
  IF(AND(VALUE(LEFT($A720,3))=312,LEFT($G720,10)="Unincepted",$B720="O "),VLOOKUP(" ULO",_312_Table1,MATCH('312'!$V$16,_312_Table1_ColumnLookup,0),FALSE),
  IF(AND(VALUE(LEFT($A720,3))=312,LEFT($G720,10)="Unincepted",$B720="Q "),VLOOKUP(" ULO",_312_Table1,MATCH('312'!$X$16,_312_Table1_ColumnLookup,0),FALSE),
  IF(AND(VALUE(LEFT($A720,3))=312,LEFT($G720,10)="Unincepted"),VLOOKUP(" ULO",_312_Table1,MATCH(LEFT($B720,1),_312_Table1_ColumnLookup,0),FALSE),
  IF(AND(VALUE(LEFT($A720,3))=312,LEFT($G720,5)="Total",$B720="G "),VLOOKUP('312'!$F$80,_312_Table1,MATCH('312'!$N$16,_312_Table1_ColumnLookup,0),FALSE),
  IF(AND(VALUE(LEFT($A720,3))=312,LEFT($G720,5)="Total",$B720="O "),VLOOKUP('312'!$F$80,_312_Table1,MATCH('312'!$V$16,_312_Table1_ColumnLookup,0),FALSE),
  IF(AND(VALUE(LEFT($A720,3))=312,LEFT($G720,5)="Total",$B720="Q "),VLOOKUP('312'!$F$80,_312_Table1,MATCH('312'!$X$16,_312_Table1_ColumnLookup,0),FALSE),
  IF(AND(VALUE(LEFT($A720,3))=312,LEFT($G720,5)="Total"),VLOOKUP('312'!$F$80,_312_Table1,MATCH(LEFT($B720,1),_312_Table1_ColumnLookup,0),FALSE),
  IF(AND(VALUE(LEFT($A720,3))=312,LEN($I720)=4,$B720="G"),VLOOKUP($I720,_312_Table1,MATCH('312'!$N$16,_312_Table1_ColumnLookup,0),FALSE),
  IF(AND(VALUE(LEFT($A720,3))=312,LEN($I720)=4,$B720="O"),VLOOKUP($I720,_312_Table1,MATCH('312'!$V$16,_312_Table1_ColumnLookup,0),FALSE),
  IF(AND(VALUE(LEFT($A720,3))=312,LEN($I720)=4,$B720="Q"),VLOOKUP($I720,_312_Table1,MATCH('312'!$X$16,_312_Table1_ColumnLookup,0),FALSE),
  IF(AND(VALUE(LEFT($A720,3))=312,LEN($I720)=4),VLOOKUP($I720,_312_Table1,MATCH(LEFT($B720,1),_312_Table1_ColumnLookup,0),FALSE)
+N("312"),
  IF(VALUE(LEFT($A720,3))=313,VLOOKUP(VALUE(MID($B720,2,1)),_313_Table1,MATCH(MID($B720,1,1),_313_Table1_ColumnLookup,0),FALSE)
+N("313"),
  IF(AND(VALUE(LEFT($A720,3))=314,LEN($B720)=3),VLOOKUP(VALUE(MID($B720,2,2)),_314_Table1,MATCH(MID($B720,1,1),_314_Table1_ColumnLookup,0),FALSE),
  IF(VALUE(LEFT($A720,3))=314,VLOOKUP(VALUE(MID($B720,2,1)),_314_Table1,MATCH(MID($B720,1,1),_314_Table1_ColumnLookup,0),FALSE)
+N("314"),
""))))))))))))))))))))))))</f>
        <v>0</v>
      </c>
      <c r="E720" s="238" t="e">
        <f>IF(AND(VALUE(LEFT($A720,3))=309,LEN($B720)=3),VLOOKUP(VALUE(MID($B720,2,2)),_309_Table2,MATCH(MID($B720,1,1),_309_Table2_ColumnLookup,0),FALSE),
  IF($C720="309 LCR SummaryA",OneYearSCR,IF($C720="309 LCR SummaryB",UltimateSCR,IF(VALUE(LEFT($A720,3))=309,VLOOKUP(VALUE(MID($B720,2,1)),_309_Table2,MATCH(MID($B720,1,1),_309_Table2_ColumnLookup,0),FALSE)
+N("309"),
  IF(VALUE(LEFT($A720,3))=310,VLOOKUP(VALUE(MID($B720,2,1)),_310_Table2,MATCH(MID($B720,1,1),_310_Table2_ColumnLookup,0),FALSE)
+N("310"),
  IF(AND(VALUE(LEFT($A720,3))=311,LEN($I720)=4),VLOOKUP($I720,_311_Table2,MATCH($B720,_311_Table2_ColumnLookup,0),FALSE),
  IF(AND(VALUE(LEFT($A720,3))=311,OR($B720="I2",$B720="J2",$B720="K2",$B720="L2")),VLOOKUP('311'!$G$58,_311_Table2,MATCH(MID($B720,1,1),_311_Table2_ColumnLookup,0),FALSE),
  IF(AND(VALUE(LEFT($A720,3))=311,RIGHT($B720,5)="Total"),VLOOKUP('311'!$G$59,_311_Table2,MATCH(MID($B720,1,1),_311_Table2_ColumnLookup,0),FALSE),
  IF(VALUE(LEFT($A720,3))=311,VLOOKUP(VALUE(MID($B720,2,1)),_311_Table2,MATCH(MID($B720,1,1),_311_Table2_ColumnLookup,0),FALSE)
+N("311"),
  IF(AND(VALUE(LEFT($A720,3))=312,LEFT($G720,10)="Unincepted",$B720="G "),VLOOKUP(" ULO",_312_Table2,MATCH('312'!$N$16,_312_Table2_ColumnLookup,0),FALSE),
  IF(AND(VALUE(LEFT($A720,3))=312,LEFT($G720,10)="Unincepted",$B720="O "),VLOOKUP(" ULO",_312_Table2,MATCH('312'!$V$16,_312_Table2_ColumnLookup,0),FALSE),
  IF(AND(VALUE(LEFT($A720,3))=312,LEFT($G720,10)="Unincepted",$B720="Q "),VLOOKUP(" ULO",_312_Table2,MATCH('312'!$X$16,_312_Table2_ColumnLookup,0),FALSE),
  IF(AND(VALUE(LEFT($A720,3))=312,LEFT($G720,10)="Unincepted"),VLOOKUP(" ULO",_312_Table2,MATCH(LEFT($B720,1),_312_Table2_ColumnLookup,0),FALSE),
  IF(AND(VALUE(LEFT($A720,3))=312,LEFT($G720,5)="Total",$B720="G "),VLOOKUP('312'!$F$80,_312_Table2,MATCH('312'!$N$16,_312_Table2_ColumnLookup,0),FALSE),
  IF(AND(VALUE(LEFT($A720,3))=312,LEFT($G720,5)="Total",$B720="O "),VLOOKUP('312'!$F$80,_312_Table2,MATCH('312'!$V$16,_312_Table2_ColumnLookup,0),FALSE),
  IF(AND(VALUE(LEFT($A720,3))=312,LEFT($G720,5)="Total",$B720="Q "),VLOOKUP('312'!$F$80,_312_Table2,MATCH('312'!$X$16,_312_Table2_ColumnLookup,0),FALSE),
  IF(AND(VALUE(LEFT($A720,3))=312,LEFT($G720,5)="Total"),VLOOKUP('312'!$F$80,_312_Table2,MATCH(LEFT($B720,1),_312_Table2_ColumnLookup,0),FALSE),
  IF(AND(VALUE(LEFT($A720,3))=312,LEN($I720)=4,$B720="G"),VLOOKUP($I720,_312_Table2,MATCH('312'!$N$16,_312_Table2_ColumnLookup,0),FALSE),
  IF(AND(VALUE(LEFT($A720,3))=312,LEN($I720)=4,$B720="O"),VLOOKUP($I720,_312_Table2,MATCH('312'!$V$16,_312_Table2_ColumnLookup,0),FALSE),
  IF(AND(VALUE(LEFT($A720,3))=312,LEN($I720)=4,$B720="Q"),VLOOKUP($I720,_312_Table2,MATCH('312'!$X$16,_312_Table2_ColumnLookup,0),FALSE),
  IF(AND(VALUE(LEFT($A720,3))=312,LEN($I720)=4),VLOOKUP($I720,_312_Table2,MATCH(LEFT($B720,1),_312_Table2_ColumnLookup,0),FALSE)
+N("312"),
  IF(VALUE(LEFT($A720,3))=313,VLOOKUP(VALUE(MID($B720,2,1)),_313_Table2,MATCH(MID($B720,1,1),_313_Table2_ColumnLookup,0),FALSE)
+N("313"),
  IF(AND(VALUE(LEFT($A720,3))=314,LEN($B720)=3),VLOOKUP(VALUE(MID($B720,2,2)),_314_Table2,MATCH(MID($B720,1,1),_314_Table2_ColumnLookup,0),FALSE),
  IF(VALUE(LEFT($A720,3))=314,VLOOKUP(VALUE(MID($B720,2,1)),_314_Table2,MATCH(MID($B720,1,1),_314_Table2_ColumnLookup,0),FALSE)
+N("314"),
""))))))))))))))))))))))))</f>
        <v>#N/A</v>
      </c>
      <c r="F720" s="238" t="e">
        <f>IF(AND(VALUE(LEFT($A720,3))=309,LEN($B720)=3),VLOOKUP(VALUE(MID($B720,2,2)),_309_Table3,MATCH(MID($B720,1,1),_309_Table3_ColumnLookup,0),FALSE),
  IF($C720="309 LCR SummaryA",OneYearSCR,IF($C720="309 LCR SummaryB",UltimateSCR,IF(VALUE(LEFT($A720,3))=309,VLOOKUP(VALUE(MID($B720,2,1)),_309_Table3,MATCH(MID($B720,1,1),_309_Table3_ColumnLookup,0),FALSE)
+N("309"),
  IF(VALUE(LEFT($A720,3))=310,VLOOKUP(VALUE(MID($B720,2,1)),_310_Table3,MATCH(MID($B720,1,1),_310_Table3_ColumnLookup,0),FALSE)
+N("310"),
  IF(AND(VALUE(LEFT($A720,3))=311,LEN($I720)=4),VLOOKUP($I720,_311_Table3,MATCH($B720,_311_Table3_ColumnLookup,0),FALSE),
  IF(AND(VALUE(LEFT($A720,3))=311,OR($B720="I2",$B720="J2",$B720="K2",$B720="L2")),VLOOKUP('311'!$G$58,_311_Table3,MATCH(MID($B720,1,1),_311_Table3_ColumnLookup,0),FALSE),
  IF(AND(VALUE(LEFT($A720,3))=311,RIGHT($B720,5)="Total"),VLOOKUP('311'!$G$59,_311_Table3,MATCH(MID($B720,1,1),_311_Table3_ColumnLookup,0),FALSE),
  IF(VALUE(LEFT($A720,3))=311,VLOOKUP(VALUE(MID($B720,2,1)),_311_Table3,MATCH(MID($B720,1,1),_311_Table3_ColumnLookup,0),FALSE)
+N("311"),
  IF(AND(VALUE(LEFT($A720,3))=312,LEFT($G720,10)="Unincepted",$B720="G "),VLOOKUP(" ULO",_312_Table3,MATCH('312'!$N$16,_312_Table3_ColumnLookup,0),FALSE),
  IF(AND(VALUE(LEFT($A720,3))=312,LEFT($G720,10)="Unincepted",$B720="O "),VLOOKUP(" ULO",_312_Table3,MATCH('312'!$V$16,_312_Table3_ColumnLookup,0),FALSE),
  IF(AND(VALUE(LEFT($A720,3))=312,LEFT($G720,10)="Unincepted",$B720="Q "),VLOOKUP(" ULO",_312_Table3,MATCH('312'!$X$16,_312_Table3_ColumnLookup,0),FALSE),
  IF(AND(VALUE(LEFT($A720,3))=312,LEFT($G720,10)="Unincepted"),VLOOKUP(" ULO",_312_Table3,MATCH(LEFT($B720,1),_312_Table3_ColumnLookup,0),FALSE),
  IF(AND(VALUE(LEFT($A720,3))=312,LEFT($G720,5)="Total",$B720="G "),VLOOKUP('312'!$F$80,_312_Table3,MATCH('312'!$N$16,_312_Table3_ColumnLookup,0),FALSE),
  IF(AND(VALUE(LEFT($A720,3))=312,LEFT($G720,5)="Total",$B720="O "),VLOOKUP('312'!$F$80,_312_Table3,MATCH('312'!$V$16,_312_Table3_ColumnLookup,0),FALSE),
  IF(AND(VALUE(LEFT($A720,3))=312,LEFT($G720,5)="Total",$B720="Q "),VLOOKUP('312'!$F$80,_312_Table3,MATCH('312'!$X$16,_312_Table3_ColumnLookup,0),FALSE),
  IF(AND(VALUE(LEFT($A720,3))=312,LEFT($G720,5)="Total"),VLOOKUP('312'!$F$80,_312_Table3,MATCH(LEFT($B720,1),_312_Table3_ColumnLookup,0),FALSE),
  IF(AND(VALUE(LEFT($A720,3))=312,LEN($I720)=4,$B720="G"),VLOOKUP($I720,_312_Table3,MATCH('312'!$N$16,_312_Table3_ColumnLookup,0),FALSE),
  IF(AND(VALUE(LEFT($A720,3))=312,LEN($I720)=4,$B720="O"),VLOOKUP($I720,_312_Table3,MATCH('312'!$V$16,_312_Table3_ColumnLookup,0),FALSE),
  IF(AND(VALUE(LEFT($A720,3))=312,LEN($I720)=4,$B720="Q"),VLOOKUP($I720,_312_Table3,MATCH('312'!$X$16,_312_Table3_ColumnLookup,0),FALSE),
  IF(AND(VALUE(LEFT($A720,3))=312,LEN($I720)=4),VLOOKUP($I720,_312_Table3,MATCH(LEFT($B720,1),_312_Table3_ColumnLookup,0),FALSE)
+N("312"),
  IF(VALUE(LEFT($A720,3))=313,VLOOKUP(VALUE(MID($B720,2,1)),_313_Table3,MATCH(MID($B720,1,1),_313_Table3_ColumnLookup,0),FALSE)
+N("313"),
  IF(AND(VALUE(LEFT($A720,3))=314,LEN($B720)=3),VLOOKUP(VALUE(MID($B720,2,2)),_314_Table3,MATCH(MID($B720,1,1),_314_Table3_ColumnLookup,0),FALSE),
  IF(VALUE(LEFT($A720,3))=314,VLOOKUP(VALUE(MID($B720,2,1)),_314_Table3,MATCH(MID($B720,1,1),_314_Table3_ColumnLookup,0),FALSE)
+N("314"),
""))))))))))))))))))))))))</f>
        <v>#N/A</v>
      </c>
      <c r="G720" t="s">
        <v>1252</v>
      </c>
      <c r="H720" s="321">
        <f>IFERROR(
IF(ISERROR($D720)=FALSE,$D720,IF(ISERROR($E720)=FALSE,$E720,IF(ISERROR($F720)=FALSE,$F720
+N("012 checkboxes"),
IF(
IF(OR(LEFT($A720,9)="Syndicate",LEFT($A720,12)="NewSyndicate"),VLOOKUP($A720,'012'!$J:$ZW,MATCH("Link to button",'012'!$J$1:$ZW$1,0),0)
+N("309 checkbox"),
IF($C720="309 LCR Summary0",VLOOKUP("Notes990",'309'!$P:$ZZ,MATCH("Link to button",'309'!$P$1:$ZZ$1,0),0)
+N("313 checkboxes"),
IF($C720="313 Financial Information0LcmVsScr",IF($C720="309 LCR Summary0",VLOOKUP("LcmVsScr",'309'!$N:$ZZ,MATCH("Link to button",'309'!$N$1:$ZZ$1,0),0),
IF($C720="313 Financial Information0LcrDocAttached",IF($C720="309 LCR Summary0",VLOOKUP("LcrDocAttached",'309'!$N:$ZZ,MATCH("Link to button",'309'!$N$1:$ZZ$1,0),
0)))))))=1,TRUE,FALSE)
))),"")</f>
        <v>0</v>
      </c>
    </row>
    <row r="721" spans="1:8" customFormat="1">
      <c r="A721" s="237" t="str">
        <f>VLOOKUP($G721,CSVLookups!$B:$R,MATCH(A$1,CSVLookups!$B$1:$R$1,0),FALSE)</f>
        <v>313 Financial Information</v>
      </c>
      <c r="B721" s="237" t="str">
        <f>VLOOKUP($G721,CSVLookups!$B:$R,MATCH(B$1,CSVLookups!$B$1:$R$1,0),FALSE)</f>
        <v>D1</v>
      </c>
      <c r="C721" s="238" t="str">
        <f t="shared" si="11"/>
        <v>313 Financial InformationD1</v>
      </c>
      <c r="D721" s="238">
        <f>IF(AND(VALUE(LEFT($A721,3))=309,LEN($B721)=3),VLOOKUP(VALUE(MID($B721,2,2)),_309_Table1,MATCH(MID($B721,1,1),_309_Table1_ColumnLookup,0),FALSE),
  IF($C721="309 LCR SummaryA",OneYearSCR,IF($C721="309 LCR SummaryB",UltimateSCR,IF(VALUE(LEFT($A721,3))=309,VLOOKUP(VALUE(MID($B721,2,1)),_309_Table1,MATCH(MID($B721,1,1),_309_Table1_ColumnLookup,0),FALSE)
+N("309"),
  IF(VALUE(LEFT($A721,3))=310,VLOOKUP(VALUE(MID($B721,2,1)),_310_Table1,MATCH(MID($B721,1,1),_310_Table1_ColumnLookup,0),FALSE)
+N("310"),
  IF(AND(VALUE(LEFT($A721,3))=311,LEN($I721)=4),VLOOKUP($I721,_311_Table1,MATCH($B721,_311_Table1_ColumnLookup,0),FALSE),
  IF(AND(VALUE(LEFT($A721,3))=311,OR($B721="I2",$B721="J2",$B721="K2",$B721="L2")),VLOOKUP('311'!$G$58,_311_Table1,MATCH(MID($B721,1,1),_311_Table1_ColumnLookup,0),FALSE),
  IF(AND(VALUE(LEFT($A721,3))=311,RIGHT($B721,5)="Total"),VLOOKUP('311'!$G$59,_311_Table1,MATCH(MID($B721,1,1),_311_Table1_ColumnLookup,0),FALSE),
  IF(VALUE(LEFT($A721,3))=311,VLOOKUP(VALUE(MID($B721,2,1)),_311_Table1,MATCH(MID($B721,1,1),_311_Table1_ColumnLookup,0),FALSE)
+N("311"),
  IF(AND(VALUE(LEFT($A721,3))=312,LEFT($G721,10)="Unincepted",$B721="G "),VLOOKUP(" ULO",_312_Table1,MATCH('312'!$N$16,_312_Table1_ColumnLookup,0),FALSE),
  IF(AND(VALUE(LEFT($A721,3))=312,LEFT($G721,10)="Unincepted",$B721="O "),VLOOKUP(" ULO",_312_Table1,MATCH('312'!$V$16,_312_Table1_ColumnLookup,0),FALSE),
  IF(AND(VALUE(LEFT($A721,3))=312,LEFT($G721,10)="Unincepted",$B721="Q "),VLOOKUP(" ULO",_312_Table1,MATCH('312'!$X$16,_312_Table1_ColumnLookup,0),FALSE),
  IF(AND(VALUE(LEFT($A721,3))=312,LEFT($G721,10)="Unincepted"),VLOOKUP(" ULO",_312_Table1,MATCH(LEFT($B721,1),_312_Table1_ColumnLookup,0),FALSE),
  IF(AND(VALUE(LEFT($A721,3))=312,LEFT($G721,5)="Total",$B721="G "),VLOOKUP('312'!$F$80,_312_Table1,MATCH('312'!$N$16,_312_Table1_ColumnLookup,0),FALSE),
  IF(AND(VALUE(LEFT($A721,3))=312,LEFT($G721,5)="Total",$B721="O "),VLOOKUP('312'!$F$80,_312_Table1,MATCH('312'!$V$16,_312_Table1_ColumnLookup,0),FALSE),
  IF(AND(VALUE(LEFT($A721,3))=312,LEFT($G721,5)="Total",$B721="Q "),VLOOKUP('312'!$F$80,_312_Table1,MATCH('312'!$X$16,_312_Table1_ColumnLookup,0),FALSE),
  IF(AND(VALUE(LEFT($A721,3))=312,LEFT($G721,5)="Total"),VLOOKUP('312'!$F$80,_312_Table1,MATCH(LEFT($B721,1),_312_Table1_ColumnLookup,0),FALSE),
  IF(AND(VALUE(LEFT($A721,3))=312,LEN($I721)=4,$B721="G"),VLOOKUP($I721,_312_Table1,MATCH('312'!$N$16,_312_Table1_ColumnLookup,0),FALSE),
  IF(AND(VALUE(LEFT($A721,3))=312,LEN($I721)=4,$B721="O"),VLOOKUP($I721,_312_Table1,MATCH('312'!$V$16,_312_Table1_ColumnLookup,0),FALSE),
  IF(AND(VALUE(LEFT($A721,3))=312,LEN($I721)=4,$B721="Q"),VLOOKUP($I721,_312_Table1,MATCH('312'!$X$16,_312_Table1_ColumnLookup,0),FALSE),
  IF(AND(VALUE(LEFT($A721,3))=312,LEN($I721)=4),VLOOKUP($I721,_312_Table1,MATCH(LEFT($B721,1),_312_Table1_ColumnLookup,0),FALSE)
+N("312"),
  IF(VALUE(LEFT($A721,3))=313,VLOOKUP(VALUE(MID($B721,2,1)),_313_Table1,MATCH(MID($B721,1,1),_313_Table1_ColumnLookup,0),FALSE)
+N("313"),
  IF(AND(VALUE(LEFT($A721,3))=314,LEN($B721)=3),VLOOKUP(VALUE(MID($B721,2,2)),_314_Table1,MATCH(MID($B721,1,1),_314_Table1_ColumnLookup,0),FALSE),
  IF(VALUE(LEFT($A721,3))=314,VLOOKUP(VALUE(MID($B721,2,1)),_314_Table1,MATCH(MID($B721,1,1),_314_Table1_ColumnLookup,0),FALSE)
+N("314"),
""))))))))))))))))))))))))</f>
        <v>0</v>
      </c>
      <c r="E721" s="238" t="e">
        <f>IF(AND(VALUE(LEFT($A721,3))=309,LEN($B721)=3),VLOOKUP(VALUE(MID($B721,2,2)),_309_Table2,MATCH(MID($B721,1,1),_309_Table2_ColumnLookup,0),FALSE),
  IF($C721="309 LCR SummaryA",OneYearSCR,IF($C721="309 LCR SummaryB",UltimateSCR,IF(VALUE(LEFT($A721,3))=309,VLOOKUP(VALUE(MID($B721,2,1)),_309_Table2,MATCH(MID($B721,1,1),_309_Table2_ColumnLookup,0),FALSE)
+N("309"),
  IF(VALUE(LEFT($A721,3))=310,VLOOKUP(VALUE(MID($B721,2,1)),_310_Table2,MATCH(MID($B721,1,1),_310_Table2_ColumnLookup,0),FALSE)
+N("310"),
  IF(AND(VALUE(LEFT($A721,3))=311,LEN($I721)=4),VLOOKUP($I721,_311_Table2,MATCH($B721,_311_Table2_ColumnLookup,0),FALSE),
  IF(AND(VALUE(LEFT($A721,3))=311,OR($B721="I2",$B721="J2",$B721="K2",$B721="L2")),VLOOKUP('311'!$G$58,_311_Table2,MATCH(MID($B721,1,1),_311_Table2_ColumnLookup,0),FALSE),
  IF(AND(VALUE(LEFT($A721,3))=311,RIGHT($B721,5)="Total"),VLOOKUP('311'!$G$59,_311_Table2,MATCH(MID($B721,1,1),_311_Table2_ColumnLookup,0),FALSE),
  IF(VALUE(LEFT($A721,3))=311,VLOOKUP(VALUE(MID($B721,2,1)),_311_Table2,MATCH(MID($B721,1,1),_311_Table2_ColumnLookup,0),FALSE)
+N("311"),
  IF(AND(VALUE(LEFT($A721,3))=312,LEFT($G721,10)="Unincepted",$B721="G "),VLOOKUP(" ULO",_312_Table2,MATCH('312'!$N$16,_312_Table2_ColumnLookup,0),FALSE),
  IF(AND(VALUE(LEFT($A721,3))=312,LEFT($G721,10)="Unincepted",$B721="O "),VLOOKUP(" ULO",_312_Table2,MATCH('312'!$V$16,_312_Table2_ColumnLookup,0),FALSE),
  IF(AND(VALUE(LEFT($A721,3))=312,LEFT($G721,10)="Unincepted",$B721="Q "),VLOOKUP(" ULO",_312_Table2,MATCH('312'!$X$16,_312_Table2_ColumnLookup,0),FALSE),
  IF(AND(VALUE(LEFT($A721,3))=312,LEFT($G721,10)="Unincepted"),VLOOKUP(" ULO",_312_Table2,MATCH(LEFT($B721,1),_312_Table2_ColumnLookup,0),FALSE),
  IF(AND(VALUE(LEFT($A721,3))=312,LEFT($G721,5)="Total",$B721="G "),VLOOKUP('312'!$F$80,_312_Table2,MATCH('312'!$N$16,_312_Table2_ColumnLookup,0),FALSE),
  IF(AND(VALUE(LEFT($A721,3))=312,LEFT($G721,5)="Total",$B721="O "),VLOOKUP('312'!$F$80,_312_Table2,MATCH('312'!$V$16,_312_Table2_ColumnLookup,0),FALSE),
  IF(AND(VALUE(LEFT($A721,3))=312,LEFT($G721,5)="Total",$B721="Q "),VLOOKUP('312'!$F$80,_312_Table2,MATCH('312'!$X$16,_312_Table2_ColumnLookup,0),FALSE),
  IF(AND(VALUE(LEFT($A721,3))=312,LEFT($G721,5)="Total"),VLOOKUP('312'!$F$80,_312_Table2,MATCH(LEFT($B721,1),_312_Table2_ColumnLookup,0),FALSE),
  IF(AND(VALUE(LEFT($A721,3))=312,LEN($I721)=4,$B721="G"),VLOOKUP($I721,_312_Table2,MATCH('312'!$N$16,_312_Table2_ColumnLookup,0),FALSE),
  IF(AND(VALUE(LEFT($A721,3))=312,LEN($I721)=4,$B721="O"),VLOOKUP($I721,_312_Table2,MATCH('312'!$V$16,_312_Table2_ColumnLookup,0),FALSE),
  IF(AND(VALUE(LEFT($A721,3))=312,LEN($I721)=4,$B721="Q"),VLOOKUP($I721,_312_Table2,MATCH('312'!$X$16,_312_Table2_ColumnLookup,0),FALSE),
  IF(AND(VALUE(LEFT($A721,3))=312,LEN($I721)=4),VLOOKUP($I721,_312_Table2,MATCH(LEFT($B721,1),_312_Table2_ColumnLookup,0),FALSE)
+N("312"),
  IF(VALUE(LEFT($A721,3))=313,VLOOKUP(VALUE(MID($B721,2,1)),_313_Table2,MATCH(MID($B721,1,1),_313_Table2_ColumnLookup,0),FALSE)
+N("313"),
  IF(AND(VALUE(LEFT($A721,3))=314,LEN($B721)=3),VLOOKUP(VALUE(MID($B721,2,2)),_314_Table2,MATCH(MID($B721,1,1),_314_Table2_ColumnLookup,0),FALSE),
  IF(VALUE(LEFT($A721,3))=314,VLOOKUP(VALUE(MID($B721,2,1)),_314_Table2,MATCH(MID($B721,1,1),_314_Table2_ColumnLookup,0),FALSE)
+N("314"),
""))))))))))))))))))))))))</f>
        <v>#N/A</v>
      </c>
      <c r="F721" s="238" t="e">
        <f>IF(AND(VALUE(LEFT($A721,3))=309,LEN($B721)=3),VLOOKUP(VALUE(MID($B721,2,2)),_309_Table3,MATCH(MID($B721,1,1),_309_Table3_ColumnLookup,0),FALSE),
  IF($C721="309 LCR SummaryA",OneYearSCR,IF($C721="309 LCR SummaryB",UltimateSCR,IF(VALUE(LEFT($A721,3))=309,VLOOKUP(VALUE(MID($B721,2,1)),_309_Table3,MATCH(MID($B721,1,1),_309_Table3_ColumnLookup,0),FALSE)
+N("309"),
  IF(VALUE(LEFT($A721,3))=310,VLOOKUP(VALUE(MID($B721,2,1)),_310_Table3,MATCH(MID($B721,1,1),_310_Table3_ColumnLookup,0),FALSE)
+N("310"),
  IF(AND(VALUE(LEFT($A721,3))=311,LEN($I721)=4),VLOOKUP($I721,_311_Table3,MATCH($B721,_311_Table3_ColumnLookup,0),FALSE),
  IF(AND(VALUE(LEFT($A721,3))=311,OR($B721="I2",$B721="J2",$B721="K2",$B721="L2")),VLOOKUP('311'!$G$58,_311_Table3,MATCH(MID($B721,1,1),_311_Table3_ColumnLookup,0),FALSE),
  IF(AND(VALUE(LEFT($A721,3))=311,RIGHT($B721,5)="Total"),VLOOKUP('311'!$G$59,_311_Table3,MATCH(MID($B721,1,1),_311_Table3_ColumnLookup,0),FALSE),
  IF(VALUE(LEFT($A721,3))=311,VLOOKUP(VALUE(MID($B721,2,1)),_311_Table3,MATCH(MID($B721,1,1),_311_Table3_ColumnLookup,0),FALSE)
+N("311"),
  IF(AND(VALUE(LEFT($A721,3))=312,LEFT($G721,10)="Unincepted",$B721="G "),VLOOKUP(" ULO",_312_Table3,MATCH('312'!$N$16,_312_Table3_ColumnLookup,0),FALSE),
  IF(AND(VALUE(LEFT($A721,3))=312,LEFT($G721,10)="Unincepted",$B721="O "),VLOOKUP(" ULO",_312_Table3,MATCH('312'!$V$16,_312_Table3_ColumnLookup,0),FALSE),
  IF(AND(VALUE(LEFT($A721,3))=312,LEFT($G721,10)="Unincepted",$B721="Q "),VLOOKUP(" ULO",_312_Table3,MATCH('312'!$X$16,_312_Table3_ColumnLookup,0),FALSE),
  IF(AND(VALUE(LEFT($A721,3))=312,LEFT($G721,10)="Unincepted"),VLOOKUP(" ULO",_312_Table3,MATCH(LEFT($B721,1),_312_Table3_ColumnLookup,0),FALSE),
  IF(AND(VALUE(LEFT($A721,3))=312,LEFT($G721,5)="Total",$B721="G "),VLOOKUP('312'!$F$80,_312_Table3,MATCH('312'!$N$16,_312_Table3_ColumnLookup,0),FALSE),
  IF(AND(VALUE(LEFT($A721,3))=312,LEFT($G721,5)="Total",$B721="O "),VLOOKUP('312'!$F$80,_312_Table3,MATCH('312'!$V$16,_312_Table3_ColumnLookup,0),FALSE),
  IF(AND(VALUE(LEFT($A721,3))=312,LEFT($G721,5)="Total",$B721="Q "),VLOOKUP('312'!$F$80,_312_Table3,MATCH('312'!$X$16,_312_Table3_ColumnLookup,0),FALSE),
  IF(AND(VALUE(LEFT($A721,3))=312,LEFT($G721,5)="Total"),VLOOKUP('312'!$F$80,_312_Table3,MATCH(LEFT($B721,1),_312_Table3_ColumnLookup,0),FALSE),
  IF(AND(VALUE(LEFT($A721,3))=312,LEN($I721)=4,$B721="G"),VLOOKUP($I721,_312_Table3,MATCH('312'!$N$16,_312_Table3_ColumnLookup,0),FALSE),
  IF(AND(VALUE(LEFT($A721,3))=312,LEN($I721)=4,$B721="O"),VLOOKUP($I721,_312_Table3,MATCH('312'!$V$16,_312_Table3_ColumnLookup,0),FALSE),
  IF(AND(VALUE(LEFT($A721,3))=312,LEN($I721)=4,$B721="Q"),VLOOKUP($I721,_312_Table3,MATCH('312'!$X$16,_312_Table3_ColumnLookup,0),FALSE),
  IF(AND(VALUE(LEFT($A721,3))=312,LEN($I721)=4),VLOOKUP($I721,_312_Table3,MATCH(LEFT($B721,1),_312_Table3_ColumnLookup,0),FALSE)
+N("312"),
  IF(VALUE(LEFT($A721,3))=313,VLOOKUP(VALUE(MID($B721,2,1)),_313_Table3,MATCH(MID($B721,1,1),_313_Table3_ColumnLookup,0),FALSE)
+N("313"),
  IF(AND(VALUE(LEFT($A721,3))=314,LEN($B721)=3),VLOOKUP(VALUE(MID($B721,2,2)),_314_Table3,MATCH(MID($B721,1,1),_314_Table3_ColumnLookup,0),FALSE),
  IF(VALUE(LEFT($A721,3))=314,VLOOKUP(VALUE(MID($B721,2,1)),_314_Table3,MATCH(MID($B721,1,1),_314_Table3_ColumnLookup,0),FALSE)
+N("314"),
""))))))))))))))))))))))))</f>
        <v>#N/A</v>
      </c>
      <c r="G721" t="s">
        <v>1254</v>
      </c>
      <c r="H721" s="321">
        <f>IFERROR(
IF(ISERROR($D721)=FALSE,$D721,IF(ISERROR($E721)=FALSE,$E721,IF(ISERROR($F721)=FALSE,$F721
+N("012 checkboxes"),
IF(
IF(OR(LEFT($A721,9)="Syndicate",LEFT($A721,12)="NewSyndicate"),VLOOKUP($A721,'012'!$J:$ZW,MATCH("Link to button",'012'!$J$1:$ZW$1,0),0)
+N("309 checkbox"),
IF($C721="309 LCR Summary0",VLOOKUP("Notes990",'309'!$P:$ZZ,MATCH("Link to button",'309'!$P$1:$ZZ$1,0),0)
+N("313 checkboxes"),
IF($C721="313 Financial Information0LcmVsScr",IF($C721="309 LCR Summary0",VLOOKUP("LcmVsScr",'309'!$N:$ZZ,MATCH("Link to button",'309'!$N$1:$ZZ$1,0),0),
IF($C721="313 Financial Information0LcrDocAttached",IF($C721="309 LCR Summary0",VLOOKUP("LcrDocAttached",'309'!$N:$ZZ,MATCH("Link to button",'309'!$N$1:$ZZ$1,0),
0)))))))=1,TRUE,FALSE)
))),"")</f>
        <v>0</v>
      </c>
    </row>
    <row r="722" spans="1:8" customFormat="1">
      <c r="A722" s="237" t="str">
        <f>VLOOKUP($G722,CSVLookups!$B:$R,MATCH(A$1,CSVLookups!$B$1:$R$1,0),FALSE)</f>
        <v>313 Financial Information</v>
      </c>
      <c r="B722" s="237" t="str">
        <f>VLOOKUP($G722,CSVLookups!$B:$R,MATCH(B$1,CSVLookups!$B$1:$R$1,0),FALSE)</f>
        <v>A2</v>
      </c>
      <c r="C722" s="238" t="str">
        <f t="shared" si="11"/>
        <v>313 Financial InformationA2</v>
      </c>
      <c r="D722" s="238">
        <f>IF(AND(VALUE(LEFT($A722,3))=309,LEN($B722)=3),VLOOKUP(VALUE(MID($B722,2,2)),_309_Table1,MATCH(MID($B722,1,1),_309_Table1_ColumnLookup,0),FALSE),
  IF($C722="309 LCR SummaryA",OneYearSCR,IF($C722="309 LCR SummaryB",UltimateSCR,IF(VALUE(LEFT($A722,3))=309,VLOOKUP(VALUE(MID($B722,2,1)),_309_Table1,MATCH(MID($B722,1,1),_309_Table1_ColumnLookup,0),FALSE)
+N("309"),
  IF(VALUE(LEFT($A722,3))=310,VLOOKUP(VALUE(MID($B722,2,1)),_310_Table1,MATCH(MID($B722,1,1),_310_Table1_ColumnLookup,0),FALSE)
+N("310"),
  IF(AND(VALUE(LEFT($A722,3))=311,LEN($I722)=4),VLOOKUP($I722,_311_Table1,MATCH($B722,_311_Table1_ColumnLookup,0),FALSE),
  IF(AND(VALUE(LEFT($A722,3))=311,OR($B722="I2",$B722="J2",$B722="K2",$B722="L2")),VLOOKUP('311'!$G$58,_311_Table1,MATCH(MID($B722,1,1),_311_Table1_ColumnLookup,0),FALSE),
  IF(AND(VALUE(LEFT($A722,3))=311,RIGHT($B722,5)="Total"),VLOOKUP('311'!$G$59,_311_Table1,MATCH(MID($B722,1,1),_311_Table1_ColumnLookup,0),FALSE),
  IF(VALUE(LEFT($A722,3))=311,VLOOKUP(VALUE(MID($B722,2,1)),_311_Table1,MATCH(MID($B722,1,1),_311_Table1_ColumnLookup,0),FALSE)
+N("311"),
  IF(AND(VALUE(LEFT($A722,3))=312,LEFT($G722,10)="Unincepted",$B722="G "),VLOOKUP(" ULO",_312_Table1,MATCH('312'!$N$16,_312_Table1_ColumnLookup,0),FALSE),
  IF(AND(VALUE(LEFT($A722,3))=312,LEFT($G722,10)="Unincepted",$B722="O "),VLOOKUP(" ULO",_312_Table1,MATCH('312'!$V$16,_312_Table1_ColumnLookup,0),FALSE),
  IF(AND(VALUE(LEFT($A722,3))=312,LEFT($G722,10)="Unincepted",$B722="Q "),VLOOKUP(" ULO",_312_Table1,MATCH('312'!$X$16,_312_Table1_ColumnLookup,0),FALSE),
  IF(AND(VALUE(LEFT($A722,3))=312,LEFT($G722,10)="Unincepted"),VLOOKUP(" ULO",_312_Table1,MATCH(LEFT($B722,1),_312_Table1_ColumnLookup,0),FALSE),
  IF(AND(VALUE(LEFT($A722,3))=312,LEFT($G722,5)="Total",$B722="G "),VLOOKUP('312'!$F$80,_312_Table1,MATCH('312'!$N$16,_312_Table1_ColumnLookup,0),FALSE),
  IF(AND(VALUE(LEFT($A722,3))=312,LEFT($G722,5)="Total",$B722="O "),VLOOKUP('312'!$F$80,_312_Table1,MATCH('312'!$V$16,_312_Table1_ColumnLookup,0),FALSE),
  IF(AND(VALUE(LEFT($A722,3))=312,LEFT($G722,5)="Total",$B722="Q "),VLOOKUP('312'!$F$80,_312_Table1,MATCH('312'!$X$16,_312_Table1_ColumnLookup,0),FALSE),
  IF(AND(VALUE(LEFT($A722,3))=312,LEFT($G722,5)="Total"),VLOOKUP('312'!$F$80,_312_Table1,MATCH(LEFT($B722,1),_312_Table1_ColumnLookup,0),FALSE),
  IF(AND(VALUE(LEFT($A722,3))=312,LEN($I722)=4,$B722="G"),VLOOKUP($I722,_312_Table1,MATCH('312'!$N$16,_312_Table1_ColumnLookup,0),FALSE),
  IF(AND(VALUE(LEFT($A722,3))=312,LEN($I722)=4,$B722="O"),VLOOKUP($I722,_312_Table1,MATCH('312'!$V$16,_312_Table1_ColumnLookup,0),FALSE),
  IF(AND(VALUE(LEFT($A722,3))=312,LEN($I722)=4,$B722="Q"),VLOOKUP($I722,_312_Table1,MATCH('312'!$X$16,_312_Table1_ColumnLookup,0),FALSE),
  IF(AND(VALUE(LEFT($A722,3))=312,LEN($I722)=4),VLOOKUP($I722,_312_Table1,MATCH(LEFT($B722,1),_312_Table1_ColumnLookup,0),FALSE)
+N("312"),
  IF(VALUE(LEFT($A722,3))=313,VLOOKUP(VALUE(MID($B722,2,1)),_313_Table1,MATCH(MID($B722,1,1),_313_Table1_ColumnLookup,0),FALSE)
+N("313"),
  IF(AND(VALUE(LEFT($A722,3))=314,LEN($B722)=3),VLOOKUP(VALUE(MID($B722,2,2)),_314_Table1,MATCH(MID($B722,1,1),_314_Table1_ColumnLookup,0),FALSE),
  IF(VALUE(LEFT($A722,3))=314,VLOOKUP(VALUE(MID($B722,2,1)),_314_Table1,MATCH(MID($B722,1,1),_314_Table1_ColumnLookup,0),FALSE)
+N("314"),
""))))))))))))))))))))))))</f>
        <v>0</v>
      </c>
      <c r="E722" s="238" t="e">
        <f>IF(AND(VALUE(LEFT($A722,3))=309,LEN($B722)=3),VLOOKUP(VALUE(MID($B722,2,2)),_309_Table2,MATCH(MID($B722,1,1),_309_Table2_ColumnLookup,0),FALSE),
  IF($C722="309 LCR SummaryA",OneYearSCR,IF($C722="309 LCR SummaryB",UltimateSCR,IF(VALUE(LEFT($A722,3))=309,VLOOKUP(VALUE(MID($B722,2,1)),_309_Table2,MATCH(MID($B722,1,1),_309_Table2_ColumnLookup,0),FALSE)
+N("309"),
  IF(VALUE(LEFT($A722,3))=310,VLOOKUP(VALUE(MID($B722,2,1)),_310_Table2,MATCH(MID($B722,1,1),_310_Table2_ColumnLookup,0),FALSE)
+N("310"),
  IF(AND(VALUE(LEFT($A722,3))=311,LEN($I722)=4),VLOOKUP($I722,_311_Table2,MATCH($B722,_311_Table2_ColumnLookup,0),FALSE),
  IF(AND(VALUE(LEFT($A722,3))=311,OR($B722="I2",$B722="J2",$B722="K2",$B722="L2")),VLOOKUP('311'!$G$58,_311_Table2,MATCH(MID($B722,1,1),_311_Table2_ColumnLookup,0),FALSE),
  IF(AND(VALUE(LEFT($A722,3))=311,RIGHT($B722,5)="Total"),VLOOKUP('311'!$G$59,_311_Table2,MATCH(MID($B722,1,1),_311_Table2_ColumnLookup,0),FALSE),
  IF(VALUE(LEFT($A722,3))=311,VLOOKUP(VALUE(MID($B722,2,1)),_311_Table2,MATCH(MID($B722,1,1),_311_Table2_ColumnLookup,0),FALSE)
+N("311"),
  IF(AND(VALUE(LEFT($A722,3))=312,LEFT($G722,10)="Unincepted",$B722="G "),VLOOKUP(" ULO",_312_Table2,MATCH('312'!$N$16,_312_Table2_ColumnLookup,0),FALSE),
  IF(AND(VALUE(LEFT($A722,3))=312,LEFT($G722,10)="Unincepted",$B722="O "),VLOOKUP(" ULO",_312_Table2,MATCH('312'!$V$16,_312_Table2_ColumnLookup,0),FALSE),
  IF(AND(VALUE(LEFT($A722,3))=312,LEFT($G722,10)="Unincepted",$B722="Q "),VLOOKUP(" ULO",_312_Table2,MATCH('312'!$X$16,_312_Table2_ColumnLookup,0),FALSE),
  IF(AND(VALUE(LEFT($A722,3))=312,LEFT($G722,10)="Unincepted"),VLOOKUP(" ULO",_312_Table2,MATCH(LEFT($B722,1),_312_Table2_ColumnLookup,0),FALSE),
  IF(AND(VALUE(LEFT($A722,3))=312,LEFT($G722,5)="Total",$B722="G "),VLOOKUP('312'!$F$80,_312_Table2,MATCH('312'!$N$16,_312_Table2_ColumnLookup,0),FALSE),
  IF(AND(VALUE(LEFT($A722,3))=312,LEFT($G722,5)="Total",$B722="O "),VLOOKUP('312'!$F$80,_312_Table2,MATCH('312'!$V$16,_312_Table2_ColumnLookup,0),FALSE),
  IF(AND(VALUE(LEFT($A722,3))=312,LEFT($G722,5)="Total",$B722="Q "),VLOOKUP('312'!$F$80,_312_Table2,MATCH('312'!$X$16,_312_Table2_ColumnLookup,0),FALSE),
  IF(AND(VALUE(LEFT($A722,3))=312,LEFT($G722,5)="Total"),VLOOKUP('312'!$F$80,_312_Table2,MATCH(LEFT($B722,1),_312_Table2_ColumnLookup,0),FALSE),
  IF(AND(VALUE(LEFT($A722,3))=312,LEN($I722)=4,$B722="G"),VLOOKUP($I722,_312_Table2,MATCH('312'!$N$16,_312_Table2_ColumnLookup,0),FALSE),
  IF(AND(VALUE(LEFT($A722,3))=312,LEN($I722)=4,$B722="O"),VLOOKUP($I722,_312_Table2,MATCH('312'!$V$16,_312_Table2_ColumnLookup,0),FALSE),
  IF(AND(VALUE(LEFT($A722,3))=312,LEN($I722)=4,$B722="Q"),VLOOKUP($I722,_312_Table2,MATCH('312'!$X$16,_312_Table2_ColumnLookup,0),FALSE),
  IF(AND(VALUE(LEFT($A722,3))=312,LEN($I722)=4),VLOOKUP($I722,_312_Table2,MATCH(LEFT($B722,1),_312_Table2_ColumnLookup,0),FALSE)
+N("312"),
  IF(VALUE(LEFT($A722,3))=313,VLOOKUP(VALUE(MID($B722,2,1)),_313_Table2,MATCH(MID($B722,1,1),_313_Table2_ColumnLookup,0),FALSE)
+N("313"),
  IF(AND(VALUE(LEFT($A722,3))=314,LEN($B722)=3),VLOOKUP(VALUE(MID($B722,2,2)),_314_Table2,MATCH(MID($B722,1,1),_314_Table2_ColumnLookup,0),FALSE),
  IF(VALUE(LEFT($A722,3))=314,VLOOKUP(VALUE(MID($B722,2,1)),_314_Table2,MATCH(MID($B722,1,1),_314_Table2_ColumnLookup,0),FALSE)
+N("314"),
""))))))))))))))))))))))))</f>
        <v>#N/A</v>
      </c>
      <c r="F722" s="238" t="e">
        <f>IF(AND(VALUE(LEFT($A722,3))=309,LEN($B722)=3),VLOOKUP(VALUE(MID($B722,2,2)),_309_Table3,MATCH(MID($B722,1,1),_309_Table3_ColumnLookup,0),FALSE),
  IF($C722="309 LCR SummaryA",OneYearSCR,IF($C722="309 LCR SummaryB",UltimateSCR,IF(VALUE(LEFT($A722,3))=309,VLOOKUP(VALUE(MID($B722,2,1)),_309_Table3,MATCH(MID($B722,1,1),_309_Table3_ColumnLookup,0),FALSE)
+N("309"),
  IF(VALUE(LEFT($A722,3))=310,VLOOKUP(VALUE(MID($B722,2,1)),_310_Table3,MATCH(MID($B722,1,1),_310_Table3_ColumnLookup,0),FALSE)
+N("310"),
  IF(AND(VALUE(LEFT($A722,3))=311,LEN($I722)=4),VLOOKUP($I722,_311_Table3,MATCH($B722,_311_Table3_ColumnLookup,0),FALSE),
  IF(AND(VALUE(LEFT($A722,3))=311,OR($B722="I2",$B722="J2",$B722="K2",$B722="L2")),VLOOKUP('311'!$G$58,_311_Table3,MATCH(MID($B722,1,1),_311_Table3_ColumnLookup,0),FALSE),
  IF(AND(VALUE(LEFT($A722,3))=311,RIGHT($B722,5)="Total"),VLOOKUP('311'!$G$59,_311_Table3,MATCH(MID($B722,1,1),_311_Table3_ColumnLookup,0),FALSE),
  IF(VALUE(LEFT($A722,3))=311,VLOOKUP(VALUE(MID($B722,2,1)),_311_Table3,MATCH(MID($B722,1,1),_311_Table3_ColumnLookup,0),FALSE)
+N("311"),
  IF(AND(VALUE(LEFT($A722,3))=312,LEFT($G722,10)="Unincepted",$B722="G "),VLOOKUP(" ULO",_312_Table3,MATCH('312'!$N$16,_312_Table3_ColumnLookup,0),FALSE),
  IF(AND(VALUE(LEFT($A722,3))=312,LEFT($G722,10)="Unincepted",$B722="O "),VLOOKUP(" ULO",_312_Table3,MATCH('312'!$V$16,_312_Table3_ColumnLookup,0),FALSE),
  IF(AND(VALUE(LEFT($A722,3))=312,LEFT($G722,10)="Unincepted",$B722="Q "),VLOOKUP(" ULO",_312_Table3,MATCH('312'!$X$16,_312_Table3_ColumnLookup,0),FALSE),
  IF(AND(VALUE(LEFT($A722,3))=312,LEFT($G722,10)="Unincepted"),VLOOKUP(" ULO",_312_Table3,MATCH(LEFT($B722,1),_312_Table3_ColumnLookup,0),FALSE),
  IF(AND(VALUE(LEFT($A722,3))=312,LEFT($G722,5)="Total",$B722="G "),VLOOKUP('312'!$F$80,_312_Table3,MATCH('312'!$N$16,_312_Table3_ColumnLookup,0),FALSE),
  IF(AND(VALUE(LEFT($A722,3))=312,LEFT($G722,5)="Total",$B722="O "),VLOOKUP('312'!$F$80,_312_Table3,MATCH('312'!$V$16,_312_Table3_ColumnLookup,0),FALSE),
  IF(AND(VALUE(LEFT($A722,3))=312,LEFT($G722,5)="Total",$B722="Q "),VLOOKUP('312'!$F$80,_312_Table3,MATCH('312'!$X$16,_312_Table3_ColumnLookup,0),FALSE),
  IF(AND(VALUE(LEFT($A722,3))=312,LEFT($G722,5)="Total"),VLOOKUP('312'!$F$80,_312_Table3,MATCH(LEFT($B722,1),_312_Table3_ColumnLookup,0),FALSE),
  IF(AND(VALUE(LEFT($A722,3))=312,LEN($I722)=4,$B722="G"),VLOOKUP($I722,_312_Table3,MATCH('312'!$N$16,_312_Table3_ColumnLookup,0),FALSE),
  IF(AND(VALUE(LEFT($A722,3))=312,LEN($I722)=4,$B722="O"),VLOOKUP($I722,_312_Table3,MATCH('312'!$V$16,_312_Table3_ColumnLookup,0),FALSE),
  IF(AND(VALUE(LEFT($A722,3))=312,LEN($I722)=4,$B722="Q"),VLOOKUP($I722,_312_Table3,MATCH('312'!$X$16,_312_Table3_ColumnLookup,0),FALSE),
  IF(AND(VALUE(LEFT($A722,3))=312,LEN($I722)=4),VLOOKUP($I722,_312_Table3,MATCH(LEFT($B722,1),_312_Table3_ColumnLookup,0),FALSE)
+N("312"),
  IF(VALUE(LEFT($A722,3))=313,VLOOKUP(VALUE(MID($B722,2,1)),_313_Table3,MATCH(MID($B722,1,1),_313_Table3_ColumnLookup,0),FALSE)
+N("313"),
  IF(AND(VALUE(LEFT($A722,3))=314,LEN($B722)=3),VLOOKUP(VALUE(MID($B722,2,2)),_314_Table3,MATCH(MID($B722,1,1),_314_Table3_ColumnLookup,0),FALSE),
  IF(VALUE(LEFT($A722,3))=314,VLOOKUP(VALUE(MID($B722,2,1)),_314_Table3,MATCH(MID($B722,1,1),_314_Table3_ColumnLookup,0),FALSE)
+N("314"),
""))))))))))))))))))))))))</f>
        <v>#N/A</v>
      </c>
      <c r="G722" t="s">
        <v>1256</v>
      </c>
      <c r="H722" s="321">
        <f>IFERROR(
IF(ISERROR($D722)=FALSE,$D722,IF(ISERROR($E722)=FALSE,$E722,IF(ISERROR($F722)=FALSE,$F722
+N("012 checkboxes"),
IF(
IF(OR(LEFT($A722,9)="Syndicate",LEFT($A722,12)="NewSyndicate"),VLOOKUP($A722,'012'!$J:$ZW,MATCH("Link to button",'012'!$J$1:$ZW$1,0),0)
+N("309 checkbox"),
IF($C722="309 LCR Summary0",VLOOKUP("Notes990",'309'!$P:$ZZ,MATCH("Link to button",'309'!$P$1:$ZZ$1,0),0)
+N("313 checkboxes"),
IF($C722="313 Financial Information0LcmVsScr",IF($C722="309 LCR Summary0",VLOOKUP("LcmVsScr",'309'!$N:$ZZ,MATCH("Link to button",'309'!$N$1:$ZZ$1,0),0),
IF($C722="313 Financial Information0LcrDocAttached",IF($C722="309 LCR Summary0",VLOOKUP("LcrDocAttached",'309'!$N:$ZZ,MATCH("Link to button",'309'!$N$1:$ZZ$1,0),
0)))))))=1,TRUE,FALSE)
))),"")</f>
        <v>0</v>
      </c>
    </row>
    <row r="723" spans="1:8" customFormat="1">
      <c r="A723" s="237" t="str">
        <f>VLOOKUP($G723,CSVLookups!$B:$R,MATCH(A$1,CSVLookups!$B$1:$R$1,0),FALSE)</f>
        <v>313 Financial Information</v>
      </c>
      <c r="B723" s="237" t="str">
        <f>VLOOKUP($G723,CSVLookups!$B:$R,MATCH(B$1,CSVLookups!$B$1:$R$1,0),FALSE)</f>
        <v>B2</v>
      </c>
      <c r="C723" s="238" t="str">
        <f t="shared" si="11"/>
        <v>313 Financial InformationB2</v>
      </c>
      <c r="D723" s="238">
        <f>IF(AND(VALUE(LEFT($A723,3))=309,LEN($B723)=3),VLOOKUP(VALUE(MID($B723,2,2)),_309_Table1,MATCH(MID($B723,1,1),_309_Table1_ColumnLookup,0),FALSE),
  IF($C723="309 LCR SummaryA",OneYearSCR,IF($C723="309 LCR SummaryB",UltimateSCR,IF(VALUE(LEFT($A723,3))=309,VLOOKUP(VALUE(MID($B723,2,1)),_309_Table1,MATCH(MID($B723,1,1),_309_Table1_ColumnLookup,0),FALSE)
+N("309"),
  IF(VALUE(LEFT($A723,3))=310,VLOOKUP(VALUE(MID($B723,2,1)),_310_Table1,MATCH(MID($B723,1,1),_310_Table1_ColumnLookup,0),FALSE)
+N("310"),
  IF(AND(VALUE(LEFT($A723,3))=311,LEN($I723)=4),VLOOKUP($I723,_311_Table1,MATCH($B723,_311_Table1_ColumnLookup,0),FALSE),
  IF(AND(VALUE(LEFT($A723,3))=311,OR($B723="I2",$B723="J2",$B723="K2",$B723="L2")),VLOOKUP('311'!$G$58,_311_Table1,MATCH(MID($B723,1,1),_311_Table1_ColumnLookup,0),FALSE),
  IF(AND(VALUE(LEFT($A723,3))=311,RIGHT($B723,5)="Total"),VLOOKUP('311'!$G$59,_311_Table1,MATCH(MID($B723,1,1),_311_Table1_ColumnLookup,0),FALSE),
  IF(VALUE(LEFT($A723,3))=311,VLOOKUP(VALUE(MID($B723,2,1)),_311_Table1,MATCH(MID($B723,1,1),_311_Table1_ColumnLookup,0),FALSE)
+N("311"),
  IF(AND(VALUE(LEFT($A723,3))=312,LEFT($G723,10)="Unincepted",$B723="G "),VLOOKUP(" ULO",_312_Table1,MATCH('312'!$N$16,_312_Table1_ColumnLookup,0),FALSE),
  IF(AND(VALUE(LEFT($A723,3))=312,LEFT($G723,10)="Unincepted",$B723="O "),VLOOKUP(" ULO",_312_Table1,MATCH('312'!$V$16,_312_Table1_ColumnLookup,0),FALSE),
  IF(AND(VALUE(LEFT($A723,3))=312,LEFT($G723,10)="Unincepted",$B723="Q "),VLOOKUP(" ULO",_312_Table1,MATCH('312'!$X$16,_312_Table1_ColumnLookup,0),FALSE),
  IF(AND(VALUE(LEFT($A723,3))=312,LEFT($G723,10)="Unincepted"),VLOOKUP(" ULO",_312_Table1,MATCH(LEFT($B723,1),_312_Table1_ColumnLookup,0),FALSE),
  IF(AND(VALUE(LEFT($A723,3))=312,LEFT($G723,5)="Total",$B723="G "),VLOOKUP('312'!$F$80,_312_Table1,MATCH('312'!$N$16,_312_Table1_ColumnLookup,0),FALSE),
  IF(AND(VALUE(LEFT($A723,3))=312,LEFT($G723,5)="Total",$B723="O "),VLOOKUP('312'!$F$80,_312_Table1,MATCH('312'!$V$16,_312_Table1_ColumnLookup,0),FALSE),
  IF(AND(VALUE(LEFT($A723,3))=312,LEFT($G723,5)="Total",$B723="Q "),VLOOKUP('312'!$F$80,_312_Table1,MATCH('312'!$X$16,_312_Table1_ColumnLookup,0),FALSE),
  IF(AND(VALUE(LEFT($A723,3))=312,LEFT($G723,5)="Total"),VLOOKUP('312'!$F$80,_312_Table1,MATCH(LEFT($B723,1),_312_Table1_ColumnLookup,0),FALSE),
  IF(AND(VALUE(LEFT($A723,3))=312,LEN($I723)=4,$B723="G"),VLOOKUP($I723,_312_Table1,MATCH('312'!$N$16,_312_Table1_ColumnLookup,0),FALSE),
  IF(AND(VALUE(LEFT($A723,3))=312,LEN($I723)=4,$B723="O"),VLOOKUP($I723,_312_Table1,MATCH('312'!$V$16,_312_Table1_ColumnLookup,0),FALSE),
  IF(AND(VALUE(LEFT($A723,3))=312,LEN($I723)=4,$B723="Q"),VLOOKUP($I723,_312_Table1,MATCH('312'!$X$16,_312_Table1_ColumnLookup,0),FALSE),
  IF(AND(VALUE(LEFT($A723,3))=312,LEN($I723)=4),VLOOKUP($I723,_312_Table1,MATCH(LEFT($B723,1),_312_Table1_ColumnLookup,0),FALSE)
+N("312"),
  IF(VALUE(LEFT($A723,3))=313,VLOOKUP(VALUE(MID($B723,2,1)),_313_Table1,MATCH(MID($B723,1,1),_313_Table1_ColumnLookup,0),FALSE)
+N("313"),
  IF(AND(VALUE(LEFT($A723,3))=314,LEN($B723)=3),VLOOKUP(VALUE(MID($B723,2,2)),_314_Table1,MATCH(MID($B723,1,1),_314_Table1_ColumnLookup,0),FALSE),
  IF(VALUE(LEFT($A723,3))=314,VLOOKUP(VALUE(MID($B723,2,1)),_314_Table1,MATCH(MID($B723,1,1),_314_Table1_ColumnLookup,0),FALSE)
+N("314"),
""))))))))))))))))))))))))</f>
        <v>0</v>
      </c>
      <c r="E723" s="238" t="e">
        <f>IF(AND(VALUE(LEFT($A723,3))=309,LEN($B723)=3),VLOOKUP(VALUE(MID($B723,2,2)),_309_Table2,MATCH(MID($B723,1,1),_309_Table2_ColumnLookup,0),FALSE),
  IF($C723="309 LCR SummaryA",OneYearSCR,IF($C723="309 LCR SummaryB",UltimateSCR,IF(VALUE(LEFT($A723,3))=309,VLOOKUP(VALUE(MID($B723,2,1)),_309_Table2,MATCH(MID($B723,1,1),_309_Table2_ColumnLookup,0),FALSE)
+N("309"),
  IF(VALUE(LEFT($A723,3))=310,VLOOKUP(VALUE(MID($B723,2,1)),_310_Table2,MATCH(MID($B723,1,1),_310_Table2_ColumnLookup,0),FALSE)
+N("310"),
  IF(AND(VALUE(LEFT($A723,3))=311,LEN($I723)=4),VLOOKUP($I723,_311_Table2,MATCH($B723,_311_Table2_ColumnLookup,0),FALSE),
  IF(AND(VALUE(LEFT($A723,3))=311,OR($B723="I2",$B723="J2",$B723="K2",$B723="L2")),VLOOKUP('311'!$G$58,_311_Table2,MATCH(MID($B723,1,1),_311_Table2_ColumnLookup,0),FALSE),
  IF(AND(VALUE(LEFT($A723,3))=311,RIGHT($B723,5)="Total"),VLOOKUP('311'!$G$59,_311_Table2,MATCH(MID($B723,1,1),_311_Table2_ColumnLookup,0),FALSE),
  IF(VALUE(LEFT($A723,3))=311,VLOOKUP(VALUE(MID($B723,2,1)),_311_Table2,MATCH(MID($B723,1,1),_311_Table2_ColumnLookup,0),FALSE)
+N("311"),
  IF(AND(VALUE(LEFT($A723,3))=312,LEFT($G723,10)="Unincepted",$B723="G "),VLOOKUP(" ULO",_312_Table2,MATCH('312'!$N$16,_312_Table2_ColumnLookup,0),FALSE),
  IF(AND(VALUE(LEFT($A723,3))=312,LEFT($G723,10)="Unincepted",$B723="O "),VLOOKUP(" ULO",_312_Table2,MATCH('312'!$V$16,_312_Table2_ColumnLookup,0),FALSE),
  IF(AND(VALUE(LEFT($A723,3))=312,LEFT($G723,10)="Unincepted",$B723="Q "),VLOOKUP(" ULO",_312_Table2,MATCH('312'!$X$16,_312_Table2_ColumnLookup,0),FALSE),
  IF(AND(VALUE(LEFT($A723,3))=312,LEFT($G723,10)="Unincepted"),VLOOKUP(" ULO",_312_Table2,MATCH(LEFT($B723,1),_312_Table2_ColumnLookup,0),FALSE),
  IF(AND(VALUE(LEFT($A723,3))=312,LEFT($G723,5)="Total",$B723="G "),VLOOKUP('312'!$F$80,_312_Table2,MATCH('312'!$N$16,_312_Table2_ColumnLookup,0),FALSE),
  IF(AND(VALUE(LEFT($A723,3))=312,LEFT($G723,5)="Total",$B723="O "),VLOOKUP('312'!$F$80,_312_Table2,MATCH('312'!$V$16,_312_Table2_ColumnLookup,0),FALSE),
  IF(AND(VALUE(LEFT($A723,3))=312,LEFT($G723,5)="Total",$B723="Q "),VLOOKUP('312'!$F$80,_312_Table2,MATCH('312'!$X$16,_312_Table2_ColumnLookup,0),FALSE),
  IF(AND(VALUE(LEFT($A723,3))=312,LEFT($G723,5)="Total"),VLOOKUP('312'!$F$80,_312_Table2,MATCH(LEFT($B723,1),_312_Table2_ColumnLookup,0),FALSE),
  IF(AND(VALUE(LEFT($A723,3))=312,LEN($I723)=4,$B723="G"),VLOOKUP($I723,_312_Table2,MATCH('312'!$N$16,_312_Table2_ColumnLookup,0),FALSE),
  IF(AND(VALUE(LEFT($A723,3))=312,LEN($I723)=4,$B723="O"),VLOOKUP($I723,_312_Table2,MATCH('312'!$V$16,_312_Table2_ColumnLookup,0),FALSE),
  IF(AND(VALUE(LEFT($A723,3))=312,LEN($I723)=4,$B723="Q"),VLOOKUP($I723,_312_Table2,MATCH('312'!$X$16,_312_Table2_ColumnLookup,0),FALSE),
  IF(AND(VALUE(LEFT($A723,3))=312,LEN($I723)=4),VLOOKUP($I723,_312_Table2,MATCH(LEFT($B723,1),_312_Table2_ColumnLookup,0),FALSE)
+N("312"),
  IF(VALUE(LEFT($A723,3))=313,VLOOKUP(VALUE(MID($B723,2,1)),_313_Table2,MATCH(MID($B723,1,1),_313_Table2_ColumnLookup,0),FALSE)
+N("313"),
  IF(AND(VALUE(LEFT($A723,3))=314,LEN($B723)=3),VLOOKUP(VALUE(MID($B723,2,2)),_314_Table2,MATCH(MID($B723,1,1),_314_Table2_ColumnLookup,0),FALSE),
  IF(VALUE(LEFT($A723,3))=314,VLOOKUP(VALUE(MID($B723,2,1)),_314_Table2,MATCH(MID($B723,1,1),_314_Table2_ColumnLookup,0),FALSE)
+N("314"),
""))))))))))))))))))))))))</f>
        <v>#N/A</v>
      </c>
      <c r="F723" s="238" t="e">
        <f>IF(AND(VALUE(LEFT($A723,3))=309,LEN($B723)=3),VLOOKUP(VALUE(MID($B723,2,2)),_309_Table3,MATCH(MID($B723,1,1),_309_Table3_ColumnLookup,0),FALSE),
  IF($C723="309 LCR SummaryA",OneYearSCR,IF($C723="309 LCR SummaryB",UltimateSCR,IF(VALUE(LEFT($A723,3))=309,VLOOKUP(VALUE(MID($B723,2,1)),_309_Table3,MATCH(MID($B723,1,1),_309_Table3_ColumnLookup,0),FALSE)
+N("309"),
  IF(VALUE(LEFT($A723,3))=310,VLOOKUP(VALUE(MID($B723,2,1)),_310_Table3,MATCH(MID($B723,1,1),_310_Table3_ColumnLookup,0),FALSE)
+N("310"),
  IF(AND(VALUE(LEFT($A723,3))=311,LEN($I723)=4),VLOOKUP($I723,_311_Table3,MATCH($B723,_311_Table3_ColumnLookup,0),FALSE),
  IF(AND(VALUE(LEFT($A723,3))=311,OR($B723="I2",$B723="J2",$B723="K2",$B723="L2")),VLOOKUP('311'!$G$58,_311_Table3,MATCH(MID($B723,1,1),_311_Table3_ColumnLookup,0),FALSE),
  IF(AND(VALUE(LEFT($A723,3))=311,RIGHT($B723,5)="Total"),VLOOKUP('311'!$G$59,_311_Table3,MATCH(MID($B723,1,1),_311_Table3_ColumnLookup,0),FALSE),
  IF(VALUE(LEFT($A723,3))=311,VLOOKUP(VALUE(MID($B723,2,1)),_311_Table3,MATCH(MID($B723,1,1),_311_Table3_ColumnLookup,0),FALSE)
+N("311"),
  IF(AND(VALUE(LEFT($A723,3))=312,LEFT($G723,10)="Unincepted",$B723="G "),VLOOKUP(" ULO",_312_Table3,MATCH('312'!$N$16,_312_Table3_ColumnLookup,0),FALSE),
  IF(AND(VALUE(LEFT($A723,3))=312,LEFT($G723,10)="Unincepted",$B723="O "),VLOOKUP(" ULO",_312_Table3,MATCH('312'!$V$16,_312_Table3_ColumnLookup,0),FALSE),
  IF(AND(VALUE(LEFT($A723,3))=312,LEFT($G723,10)="Unincepted",$B723="Q "),VLOOKUP(" ULO",_312_Table3,MATCH('312'!$X$16,_312_Table3_ColumnLookup,0),FALSE),
  IF(AND(VALUE(LEFT($A723,3))=312,LEFT($G723,10)="Unincepted"),VLOOKUP(" ULO",_312_Table3,MATCH(LEFT($B723,1),_312_Table3_ColumnLookup,0),FALSE),
  IF(AND(VALUE(LEFT($A723,3))=312,LEFT($G723,5)="Total",$B723="G "),VLOOKUP('312'!$F$80,_312_Table3,MATCH('312'!$N$16,_312_Table3_ColumnLookup,0),FALSE),
  IF(AND(VALUE(LEFT($A723,3))=312,LEFT($G723,5)="Total",$B723="O "),VLOOKUP('312'!$F$80,_312_Table3,MATCH('312'!$V$16,_312_Table3_ColumnLookup,0),FALSE),
  IF(AND(VALUE(LEFT($A723,3))=312,LEFT($G723,5)="Total",$B723="Q "),VLOOKUP('312'!$F$80,_312_Table3,MATCH('312'!$X$16,_312_Table3_ColumnLookup,0),FALSE),
  IF(AND(VALUE(LEFT($A723,3))=312,LEFT($G723,5)="Total"),VLOOKUP('312'!$F$80,_312_Table3,MATCH(LEFT($B723,1),_312_Table3_ColumnLookup,0),FALSE),
  IF(AND(VALUE(LEFT($A723,3))=312,LEN($I723)=4,$B723="G"),VLOOKUP($I723,_312_Table3,MATCH('312'!$N$16,_312_Table3_ColumnLookup,0),FALSE),
  IF(AND(VALUE(LEFT($A723,3))=312,LEN($I723)=4,$B723="O"),VLOOKUP($I723,_312_Table3,MATCH('312'!$V$16,_312_Table3_ColumnLookup,0),FALSE),
  IF(AND(VALUE(LEFT($A723,3))=312,LEN($I723)=4,$B723="Q"),VLOOKUP($I723,_312_Table3,MATCH('312'!$X$16,_312_Table3_ColumnLookup,0),FALSE),
  IF(AND(VALUE(LEFT($A723,3))=312,LEN($I723)=4),VLOOKUP($I723,_312_Table3,MATCH(LEFT($B723,1),_312_Table3_ColumnLookup,0),FALSE)
+N("312"),
  IF(VALUE(LEFT($A723,3))=313,VLOOKUP(VALUE(MID($B723,2,1)),_313_Table3,MATCH(MID($B723,1,1),_313_Table3_ColumnLookup,0),FALSE)
+N("313"),
  IF(AND(VALUE(LEFT($A723,3))=314,LEN($B723)=3),VLOOKUP(VALUE(MID($B723,2,2)),_314_Table3,MATCH(MID($B723,1,1),_314_Table3_ColumnLookup,0),FALSE),
  IF(VALUE(LEFT($A723,3))=314,VLOOKUP(VALUE(MID($B723,2,1)),_314_Table3,MATCH(MID($B723,1,1),_314_Table3_ColumnLookup,0),FALSE)
+N("314"),
""))))))))))))))))))))))))</f>
        <v>#N/A</v>
      </c>
      <c r="G723" t="s">
        <v>1258</v>
      </c>
      <c r="H723" s="321">
        <f>IFERROR(
IF(ISERROR($D723)=FALSE,$D723,IF(ISERROR($E723)=FALSE,$E723,IF(ISERROR($F723)=FALSE,$F723
+N("012 checkboxes"),
IF(
IF(OR(LEFT($A723,9)="Syndicate",LEFT($A723,12)="NewSyndicate"),VLOOKUP($A723,'012'!$J:$ZW,MATCH("Link to button",'012'!$J$1:$ZW$1,0),0)
+N("309 checkbox"),
IF($C723="309 LCR Summary0",VLOOKUP("Notes990",'309'!$P:$ZZ,MATCH("Link to button",'309'!$P$1:$ZZ$1,0),0)
+N("313 checkboxes"),
IF($C723="313 Financial Information0LcmVsScr",IF($C723="309 LCR Summary0",VLOOKUP("LcmVsScr",'309'!$N:$ZZ,MATCH("Link to button",'309'!$N$1:$ZZ$1,0),0),
IF($C723="313 Financial Information0LcrDocAttached",IF($C723="309 LCR Summary0",VLOOKUP("LcrDocAttached",'309'!$N:$ZZ,MATCH("Link to button",'309'!$N$1:$ZZ$1,0),
0)))))))=1,TRUE,FALSE)
))),"")</f>
        <v>0</v>
      </c>
    </row>
    <row r="724" spans="1:8" customFormat="1">
      <c r="A724" s="237" t="str">
        <f>VLOOKUP($G724,CSVLookups!$B:$R,MATCH(A$1,CSVLookups!$B$1:$R$1,0),FALSE)</f>
        <v>313 Financial Information</v>
      </c>
      <c r="B724" s="237" t="str">
        <f>VLOOKUP($G724,CSVLookups!$B:$R,MATCH(B$1,CSVLookups!$B$1:$R$1,0),FALSE)</f>
        <v>C2</v>
      </c>
      <c r="C724" s="238" t="str">
        <f t="shared" si="11"/>
        <v>313 Financial InformationC2</v>
      </c>
      <c r="D724" s="238">
        <f>IF(AND(VALUE(LEFT($A724,3))=309,LEN($B724)=3),VLOOKUP(VALUE(MID($B724,2,2)),_309_Table1,MATCH(MID($B724,1,1),_309_Table1_ColumnLookup,0),FALSE),
  IF($C724="309 LCR SummaryA",OneYearSCR,IF($C724="309 LCR SummaryB",UltimateSCR,IF(VALUE(LEFT($A724,3))=309,VLOOKUP(VALUE(MID($B724,2,1)),_309_Table1,MATCH(MID($B724,1,1),_309_Table1_ColumnLookup,0),FALSE)
+N("309"),
  IF(VALUE(LEFT($A724,3))=310,VLOOKUP(VALUE(MID($B724,2,1)),_310_Table1,MATCH(MID($B724,1,1),_310_Table1_ColumnLookup,0),FALSE)
+N("310"),
  IF(AND(VALUE(LEFT($A724,3))=311,LEN($I724)=4),VLOOKUP($I724,_311_Table1,MATCH($B724,_311_Table1_ColumnLookup,0),FALSE),
  IF(AND(VALUE(LEFT($A724,3))=311,OR($B724="I2",$B724="J2",$B724="K2",$B724="L2")),VLOOKUP('311'!$G$58,_311_Table1,MATCH(MID($B724,1,1),_311_Table1_ColumnLookup,0),FALSE),
  IF(AND(VALUE(LEFT($A724,3))=311,RIGHT($B724,5)="Total"),VLOOKUP('311'!$G$59,_311_Table1,MATCH(MID($B724,1,1),_311_Table1_ColumnLookup,0),FALSE),
  IF(VALUE(LEFT($A724,3))=311,VLOOKUP(VALUE(MID($B724,2,1)),_311_Table1,MATCH(MID($B724,1,1),_311_Table1_ColumnLookup,0),FALSE)
+N("311"),
  IF(AND(VALUE(LEFT($A724,3))=312,LEFT($G724,10)="Unincepted",$B724="G "),VLOOKUP(" ULO",_312_Table1,MATCH('312'!$N$16,_312_Table1_ColumnLookup,0),FALSE),
  IF(AND(VALUE(LEFT($A724,3))=312,LEFT($G724,10)="Unincepted",$B724="O "),VLOOKUP(" ULO",_312_Table1,MATCH('312'!$V$16,_312_Table1_ColumnLookup,0),FALSE),
  IF(AND(VALUE(LEFT($A724,3))=312,LEFT($G724,10)="Unincepted",$B724="Q "),VLOOKUP(" ULO",_312_Table1,MATCH('312'!$X$16,_312_Table1_ColumnLookup,0),FALSE),
  IF(AND(VALUE(LEFT($A724,3))=312,LEFT($G724,10)="Unincepted"),VLOOKUP(" ULO",_312_Table1,MATCH(LEFT($B724,1),_312_Table1_ColumnLookup,0),FALSE),
  IF(AND(VALUE(LEFT($A724,3))=312,LEFT($G724,5)="Total",$B724="G "),VLOOKUP('312'!$F$80,_312_Table1,MATCH('312'!$N$16,_312_Table1_ColumnLookup,0),FALSE),
  IF(AND(VALUE(LEFT($A724,3))=312,LEFT($G724,5)="Total",$B724="O "),VLOOKUP('312'!$F$80,_312_Table1,MATCH('312'!$V$16,_312_Table1_ColumnLookup,0),FALSE),
  IF(AND(VALUE(LEFT($A724,3))=312,LEFT($G724,5)="Total",$B724="Q "),VLOOKUP('312'!$F$80,_312_Table1,MATCH('312'!$X$16,_312_Table1_ColumnLookup,0),FALSE),
  IF(AND(VALUE(LEFT($A724,3))=312,LEFT($G724,5)="Total"),VLOOKUP('312'!$F$80,_312_Table1,MATCH(LEFT($B724,1),_312_Table1_ColumnLookup,0),FALSE),
  IF(AND(VALUE(LEFT($A724,3))=312,LEN($I724)=4,$B724="G"),VLOOKUP($I724,_312_Table1,MATCH('312'!$N$16,_312_Table1_ColumnLookup,0),FALSE),
  IF(AND(VALUE(LEFT($A724,3))=312,LEN($I724)=4,$B724="O"),VLOOKUP($I724,_312_Table1,MATCH('312'!$V$16,_312_Table1_ColumnLookup,0),FALSE),
  IF(AND(VALUE(LEFT($A724,3))=312,LEN($I724)=4,$B724="Q"),VLOOKUP($I724,_312_Table1,MATCH('312'!$X$16,_312_Table1_ColumnLookup,0),FALSE),
  IF(AND(VALUE(LEFT($A724,3))=312,LEN($I724)=4),VLOOKUP($I724,_312_Table1,MATCH(LEFT($B724,1),_312_Table1_ColumnLookup,0),FALSE)
+N("312"),
  IF(VALUE(LEFT($A724,3))=313,VLOOKUP(VALUE(MID($B724,2,1)),_313_Table1,MATCH(MID($B724,1,1),_313_Table1_ColumnLookup,0),FALSE)
+N("313"),
  IF(AND(VALUE(LEFT($A724,3))=314,LEN($B724)=3),VLOOKUP(VALUE(MID($B724,2,2)),_314_Table1,MATCH(MID($B724,1,1),_314_Table1_ColumnLookup,0),FALSE),
  IF(VALUE(LEFT($A724,3))=314,VLOOKUP(VALUE(MID($B724,2,1)),_314_Table1,MATCH(MID($B724,1,1),_314_Table1_ColumnLookup,0),FALSE)
+N("314"),
""))))))))))))))))))))))))</f>
        <v>0</v>
      </c>
      <c r="E724" s="238" t="e">
        <f>IF(AND(VALUE(LEFT($A724,3))=309,LEN($B724)=3),VLOOKUP(VALUE(MID($B724,2,2)),_309_Table2,MATCH(MID($B724,1,1),_309_Table2_ColumnLookup,0),FALSE),
  IF($C724="309 LCR SummaryA",OneYearSCR,IF($C724="309 LCR SummaryB",UltimateSCR,IF(VALUE(LEFT($A724,3))=309,VLOOKUP(VALUE(MID($B724,2,1)),_309_Table2,MATCH(MID($B724,1,1),_309_Table2_ColumnLookup,0),FALSE)
+N("309"),
  IF(VALUE(LEFT($A724,3))=310,VLOOKUP(VALUE(MID($B724,2,1)),_310_Table2,MATCH(MID($B724,1,1),_310_Table2_ColumnLookup,0),FALSE)
+N("310"),
  IF(AND(VALUE(LEFT($A724,3))=311,LEN($I724)=4),VLOOKUP($I724,_311_Table2,MATCH($B724,_311_Table2_ColumnLookup,0),FALSE),
  IF(AND(VALUE(LEFT($A724,3))=311,OR($B724="I2",$B724="J2",$B724="K2",$B724="L2")),VLOOKUP('311'!$G$58,_311_Table2,MATCH(MID($B724,1,1),_311_Table2_ColumnLookup,0),FALSE),
  IF(AND(VALUE(LEFT($A724,3))=311,RIGHT($B724,5)="Total"),VLOOKUP('311'!$G$59,_311_Table2,MATCH(MID($B724,1,1),_311_Table2_ColumnLookup,0),FALSE),
  IF(VALUE(LEFT($A724,3))=311,VLOOKUP(VALUE(MID($B724,2,1)),_311_Table2,MATCH(MID($B724,1,1),_311_Table2_ColumnLookup,0),FALSE)
+N("311"),
  IF(AND(VALUE(LEFT($A724,3))=312,LEFT($G724,10)="Unincepted",$B724="G "),VLOOKUP(" ULO",_312_Table2,MATCH('312'!$N$16,_312_Table2_ColumnLookup,0),FALSE),
  IF(AND(VALUE(LEFT($A724,3))=312,LEFT($G724,10)="Unincepted",$B724="O "),VLOOKUP(" ULO",_312_Table2,MATCH('312'!$V$16,_312_Table2_ColumnLookup,0),FALSE),
  IF(AND(VALUE(LEFT($A724,3))=312,LEFT($G724,10)="Unincepted",$B724="Q "),VLOOKUP(" ULO",_312_Table2,MATCH('312'!$X$16,_312_Table2_ColumnLookup,0),FALSE),
  IF(AND(VALUE(LEFT($A724,3))=312,LEFT($G724,10)="Unincepted"),VLOOKUP(" ULO",_312_Table2,MATCH(LEFT($B724,1),_312_Table2_ColumnLookup,0),FALSE),
  IF(AND(VALUE(LEFT($A724,3))=312,LEFT($G724,5)="Total",$B724="G "),VLOOKUP('312'!$F$80,_312_Table2,MATCH('312'!$N$16,_312_Table2_ColumnLookup,0),FALSE),
  IF(AND(VALUE(LEFT($A724,3))=312,LEFT($G724,5)="Total",$B724="O "),VLOOKUP('312'!$F$80,_312_Table2,MATCH('312'!$V$16,_312_Table2_ColumnLookup,0),FALSE),
  IF(AND(VALUE(LEFT($A724,3))=312,LEFT($G724,5)="Total",$B724="Q "),VLOOKUP('312'!$F$80,_312_Table2,MATCH('312'!$X$16,_312_Table2_ColumnLookup,0),FALSE),
  IF(AND(VALUE(LEFT($A724,3))=312,LEFT($G724,5)="Total"),VLOOKUP('312'!$F$80,_312_Table2,MATCH(LEFT($B724,1),_312_Table2_ColumnLookup,0),FALSE),
  IF(AND(VALUE(LEFT($A724,3))=312,LEN($I724)=4,$B724="G"),VLOOKUP($I724,_312_Table2,MATCH('312'!$N$16,_312_Table2_ColumnLookup,0),FALSE),
  IF(AND(VALUE(LEFT($A724,3))=312,LEN($I724)=4,$B724="O"),VLOOKUP($I724,_312_Table2,MATCH('312'!$V$16,_312_Table2_ColumnLookup,0),FALSE),
  IF(AND(VALUE(LEFT($A724,3))=312,LEN($I724)=4,$B724="Q"),VLOOKUP($I724,_312_Table2,MATCH('312'!$X$16,_312_Table2_ColumnLookup,0),FALSE),
  IF(AND(VALUE(LEFT($A724,3))=312,LEN($I724)=4),VLOOKUP($I724,_312_Table2,MATCH(LEFT($B724,1),_312_Table2_ColumnLookup,0),FALSE)
+N("312"),
  IF(VALUE(LEFT($A724,3))=313,VLOOKUP(VALUE(MID($B724,2,1)),_313_Table2,MATCH(MID($B724,1,1),_313_Table2_ColumnLookup,0),FALSE)
+N("313"),
  IF(AND(VALUE(LEFT($A724,3))=314,LEN($B724)=3),VLOOKUP(VALUE(MID($B724,2,2)),_314_Table2,MATCH(MID($B724,1,1),_314_Table2_ColumnLookup,0),FALSE),
  IF(VALUE(LEFT($A724,3))=314,VLOOKUP(VALUE(MID($B724,2,1)),_314_Table2,MATCH(MID($B724,1,1),_314_Table2_ColumnLookup,0),FALSE)
+N("314"),
""))))))))))))))))))))))))</f>
        <v>#N/A</v>
      </c>
      <c r="F724" s="238" t="e">
        <f>IF(AND(VALUE(LEFT($A724,3))=309,LEN($B724)=3),VLOOKUP(VALUE(MID($B724,2,2)),_309_Table3,MATCH(MID($B724,1,1),_309_Table3_ColumnLookup,0),FALSE),
  IF($C724="309 LCR SummaryA",OneYearSCR,IF($C724="309 LCR SummaryB",UltimateSCR,IF(VALUE(LEFT($A724,3))=309,VLOOKUP(VALUE(MID($B724,2,1)),_309_Table3,MATCH(MID($B724,1,1),_309_Table3_ColumnLookup,0),FALSE)
+N("309"),
  IF(VALUE(LEFT($A724,3))=310,VLOOKUP(VALUE(MID($B724,2,1)),_310_Table3,MATCH(MID($B724,1,1),_310_Table3_ColumnLookup,0),FALSE)
+N("310"),
  IF(AND(VALUE(LEFT($A724,3))=311,LEN($I724)=4),VLOOKUP($I724,_311_Table3,MATCH($B724,_311_Table3_ColumnLookup,0),FALSE),
  IF(AND(VALUE(LEFT($A724,3))=311,OR($B724="I2",$B724="J2",$B724="K2",$B724="L2")),VLOOKUP('311'!$G$58,_311_Table3,MATCH(MID($B724,1,1),_311_Table3_ColumnLookup,0),FALSE),
  IF(AND(VALUE(LEFT($A724,3))=311,RIGHT($B724,5)="Total"),VLOOKUP('311'!$G$59,_311_Table3,MATCH(MID($B724,1,1),_311_Table3_ColumnLookup,0),FALSE),
  IF(VALUE(LEFT($A724,3))=311,VLOOKUP(VALUE(MID($B724,2,1)),_311_Table3,MATCH(MID($B724,1,1),_311_Table3_ColumnLookup,0),FALSE)
+N("311"),
  IF(AND(VALUE(LEFT($A724,3))=312,LEFT($G724,10)="Unincepted",$B724="G "),VLOOKUP(" ULO",_312_Table3,MATCH('312'!$N$16,_312_Table3_ColumnLookup,0),FALSE),
  IF(AND(VALUE(LEFT($A724,3))=312,LEFT($G724,10)="Unincepted",$B724="O "),VLOOKUP(" ULO",_312_Table3,MATCH('312'!$V$16,_312_Table3_ColumnLookup,0),FALSE),
  IF(AND(VALUE(LEFT($A724,3))=312,LEFT($G724,10)="Unincepted",$B724="Q "),VLOOKUP(" ULO",_312_Table3,MATCH('312'!$X$16,_312_Table3_ColumnLookup,0),FALSE),
  IF(AND(VALUE(LEFT($A724,3))=312,LEFT($G724,10)="Unincepted"),VLOOKUP(" ULO",_312_Table3,MATCH(LEFT($B724,1),_312_Table3_ColumnLookup,0),FALSE),
  IF(AND(VALUE(LEFT($A724,3))=312,LEFT($G724,5)="Total",$B724="G "),VLOOKUP('312'!$F$80,_312_Table3,MATCH('312'!$N$16,_312_Table3_ColumnLookup,0),FALSE),
  IF(AND(VALUE(LEFT($A724,3))=312,LEFT($G724,5)="Total",$B724="O "),VLOOKUP('312'!$F$80,_312_Table3,MATCH('312'!$V$16,_312_Table3_ColumnLookup,0),FALSE),
  IF(AND(VALUE(LEFT($A724,3))=312,LEFT($G724,5)="Total",$B724="Q "),VLOOKUP('312'!$F$80,_312_Table3,MATCH('312'!$X$16,_312_Table3_ColumnLookup,0),FALSE),
  IF(AND(VALUE(LEFT($A724,3))=312,LEFT($G724,5)="Total"),VLOOKUP('312'!$F$80,_312_Table3,MATCH(LEFT($B724,1),_312_Table3_ColumnLookup,0),FALSE),
  IF(AND(VALUE(LEFT($A724,3))=312,LEN($I724)=4,$B724="G"),VLOOKUP($I724,_312_Table3,MATCH('312'!$N$16,_312_Table3_ColumnLookup,0),FALSE),
  IF(AND(VALUE(LEFT($A724,3))=312,LEN($I724)=4,$B724="O"),VLOOKUP($I724,_312_Table3,MATCH('312'!$V$16,_312_Table3_ColumnLookup,0),FALSE),
  IF(AND(VALUE(LEFT($A724,3))=312,LEN($I724)=4,$B724="Q"),VLOOKUP($I724,_312_Table3,MATCH('312'!$X$16,_312_Table3_ColumnLookup,0),FALSE),
  IF(AND(VALUE(LEFT($A724,3))=312,LEN($I724)=4),VLOOKUP($I724,_312_Table3,MATCH(LEFT($B724,1),_312_Table3_ColumnLookup,0),FALSE)
+N("312"),
  IF(VALUE(LEFT($A724,3))=313,VLOOKUP(VALUE(MID($B724,2,1)),_313_Table3,MATCH(MID($B724,1,1),_313_Table3_ColumnLookup,0),FALSE)
+N("313"),
  IF(AND(VALUE(LEFT($A724,3))=314,LEN($B724)=3),VLOOKUP(VALUE(MID($B724,2,2)),_314_Table3,MATCH(MID($B724,1,1),_314_Table3_ColumnLookup,0),FALSE),
  IF(VALUE(LEFT($A724,3))=314,VLOOKUP(VALUE(MID($B724,2,1)),_314_Table3,MATCH(MID($B724,1,1),_314_Table3_ColumnLookup,0),FALSE)
+N("314"),
""))))))))))))))))))))))))</f>
        <v>#N/A</v>
      </c>
      <c r="G724" t="s">
        <v>1260</v>
      </c>
      <c r="H724" s="321">
        <f>IFERROR(
IF(ISERROR($D724)=FALSE,$D724,IF(ISERROR($E724)=FALSE,$E724,IF(ISERROR($F724)=FALSE,$F724
+N("012 checkboxes"),
IF(
IF(OR(LEFT($A724,9)="Syndicate",LEFT($A724,12)="NewSyndicate"),VLOOKUP($A724,'012'!$J:$ZW,MATCH("Link to button",'012'!$J$1:$ZW$1,0),0)
+N("309 checkbox"),
IF($C724="309 LCR Summary0",VLOOKUP("Notes990",'309'!$P:$ZZ,MATCH("Link to button",'309'!$P$1:$ZZ$1,0),0)
+N("313 checkboxes"),
IF($C724="313 Financial Information0LcmVsScr",IF($C724="309 LCR Summary0",VLOOKUP("LcmVsScr",'309'!$N:$ZZ,MATCH("Link to button",'309'!$N$1:$ZZ$1,0),0),
IF($C724="313 Financial Information0LcrDocAttached",IF($C724="309 LCR Summary0",VLOOKUP("LcrDocAttached",'309'!$N:$ZZ,MATCH("Link to button",'309'!$N$1:$ZZ$1,0),
0)))))))=1,TRUE,FALSE)
))),"")</f>
        <v>0</v>
      </c>
    </row>
    <row r="725" spans="1:8" customFormat="1">
      <c r="A725" s="237" t="str">
        <f>VLOOKUP($G725,CSVLookups!$B:$R,MATCH(A$1,CSVLookups!$B$1:$R$1,0),FALSE)</f>
        <v>313 Financial Information</v>
      </c>
      <c r="B725" s="237" t="str">
        <f>VLOOKUP($G725,CSVLookups!$B:$R,MATCH(B$1,CSVLookups!$B$1:$R$1,0),FALSE)</f>
        <v>D2</v>
      </c>
      <c r="C725" s="238" t="str">
        <f t="shared" si="11"/>
        <v>313 Financial InformationD2</v>
      </c>
      <c r="D725" s="238">
        <f>IF(AND(VALUE(LEFT($A725,3))=309,LEN($B725)=3),VLOOKUP(VALUE(MID($B725,2,2)),_309_Table1,MATCH(MID($B725,1,1),_309_Table1_ColumnLookup,0),FALSE),
  IF($C725="309 LCR SummaryA",OneYearSCR,IF($C725="309 LCR SummaryB",UltimateSCR,IF(VALUE(LEFT($A725,3))=309,VLOOKUP(VALUE(MID($B725,2,1)),_309_Table1,MATCH(MID($B725,1,1),_309_Table1_ColumnLookup,0),FALSE)
+N("309"),
  IF(VALUE(LEFT($A725,3))=310,VLOOKUP(VALUE(MID($B725,2,1)),_310_Table1,MATCH(MID($B725,1,1),_310_Table1_ColumnLookup,0),FALSE)
+N("310"),
  IF(AND(VALUE(LEFT($A725,3))=311,LEN($I725)=4),VLOOKUP($I725,_311_Table1,MATCH($B725,_311_Table1_ColumnLookup,0),FALSE),
  IF(AND(VALUE(LEFT($A725,3))=311,OR($B725="I2",$B725="J2",$B725="K2",$B725="L2")),VLOOKUP('311'!$G$58,_311_Table1,MATCH(MID($B725,1,1),_311_Table1_ColumnLookup,0),FALSE),
  IF(AND(VALUE(LEFT($A725,3))=311,RIGHT($B725,5)="Total"),VLOOKUP('311'!$G$59,_311_Table1,MATCH(MID($B725,1,1),_311_Table1_ColumnLookup,0),FALSE),
  IF(VALUE(LEFT($A725,3))=311,VLOOKUP(VALUE(MID($B725,2,1)),_311_Table1,MATCH(MID($B725,1,1),_311_Table1_ColumnLookup,0),FALSE)
+N("311"),
  IF(AND(VALUE(LEFT($A725,3))=312,LEFT($G725,10)="Unincepted",$B725="G "),VLOOKUP(" ULO",_312_Table1,MATCH('312'!$N$16,_312_Table1_ColumnLookup,0),FALSE),
  IF(AND(VALUE(LEFT($A725,3))=312,LEFT($G725,10)="Unincepted",$B725="O "),VLOOKUP(" ULO",_312_Table1,MATCH('312'!$V$16,_312_Table1_ColumnLookup,0),FALSE),
  IF(AND(VALUE(LEFT($A725,3))=312,LEFT($G725,10)="Unincepted",$B725="Q "),VLOOKUP(" ULO",_312_Table1,MATCH('312'!$X$16,_312_Table1_ColumnLookup,0),FALSE),
  IF(AND(VALUE(LEFT($A725,3))=312,LEFT($G725,10)="Unincepted"),VLOOKUP(" ULO",_312_Table1,MATCH(LEFT($B725,1),_312_Table1_ColumnLookup,0),FALSE),
  IF(AND(VALUE(LEFT($A725,3))=312,LEFT($G725,5)="Total",$B725="G "),VLOOKUP('312'!$F$80,_312_Table1,MATCH('312'!$N$16,_312_Table1_ColumnLookup,0),FALSE),
  IF(AND(VALUE(LEFT($A725,3))=312,LEFT($G725,5)="Total",$B725="O "),VLOOKUP('312'!$F$80,_312_Table1,MATCH('312'!$V$16,_312_Table1_ColumnLookup,0),FALSE),
  IF(AND(VALUE(LEFT($A725,3))=312,LEFT($G725,5)="Total",$B725="Q "),VLOOKUP('312'!$F$80,_312_Table1,MATCH('312'!$X$16,_312_Table1_ColumnLookup,0),FALSE),
  IF(AND(VALUE(LEFT($A725,3))=312,LEFT($G725,5)="Total"),VLOOKUP('312'!$F$80,_312_Table1,MATCH(LEFT($B725,1),_312_Table1_ColumnLookup,0),FALSE),
  IF(AND(VALUE(LEFT($A725,3))=312,LEN($I725)=4,$B725="G"),VLOOKUP($I725,_312_Table1,MATCH('312'!$N$16,_312_Table1_ColumnLookup,0),FALSE),
  IF(AND(VALUE(LEFT($A725,3))=312,LEN($I725)=4,$B725="O"),VLOOKUP($I725,_312_Table1,MATCH('312'!$V$16,_312_Table1_ColumnLookup,0),FALSE),
  IF(AND(VALUE(LEFT($A725,3))=312,LEN($I725)=4,$B725="Q"),VLOOKUP($I725,_312_Table1,MATCH('312'!$X$16,_312_Table1_ColumnLookup,0),FALSE),
  IF(AND(VALUE(LEFT($A725,3))=312,LEN($I725)=4),VLOOKUP($I725,_312_Table1,MATCH(LEFT($B725,1),_312_Table1_ColumnLookup,0),FALSE)
+N("312"),
  IF(VALUE(LEFT($A725,3))=313,VLOOKUP(VALUE(MID($B725,2,1)),_313_Table1,MATCH(MID($B725,1,1),_313_Table1_ColumnLookup,0),FALSE)
+N("313"),
  IF(AND(VALUE(LEFT($A725,3))=314,LEN($B725)=3),VLOOKUP(VALUE(MID($B725,2,2)),_314_Table1,MATCH(MID($B725,1,1),_314_Table1_ColumnLookup,0),FALSE),
  IF(VALUE(LEFT($A725,3))=314,VLOOKUP(VALUE(MID($B725,2,1)),_314_Table1,MATCH(MID($B725,1,1),_314_Table1_ColumnLookup,0),FALSE)
+N("314"),
""))))))))))))))))))))))))</f>
        <v>0</v>
      </c>
      <c r="E725" s="238" t="e">
        <f>IF(AND(VALUE(LEFT($A725,3))=309,LEN($B725)=3),VLOOKUP(VALUE(MID($B725,2,2)),_309_Table2,MATCH(MID($B725,1,1),_309_Table2_ColumnLookup,0),FALSE),
  IF($C725="309 LCR SummaryA",OneYearSCR,IF($C725="309 LCR SummaryB",UltimateSCR,IF(VALUE(LEFT($A725,3))=309,VLOOKUP(VALUE(MID($B725,2,1)),_309_Table2,MATCH(MID($B725,1,1),_309_Table2_ColumnLookup,0),FALSE)
+N("309"),
  IF(VALUE(LEFT($A725,3))=310,VLOOKUP(VALUE(MID($B725,2,1)),_310_Table2,MATCH(MID($B725,1,1),_310_Table2_ColumnLookup,0),FALSE)
+N("310"),
  IF(AND(VALUE(LEFT($A725,3))=311,LEN($I725)=4),VLOOKUP($I725,_311_Table2,MATCH($B725,_311_Table2_ColumnLookup,0),FALSE),
  IF(AND(VALUE(LEFT($A725,3))=311,OR($B725="I2",$B725="J2",$B725="K2",$B725="L2")),VLOOKUP('311'!$G$58,_311_Table2,MATCH(MID($B725,1,1),_311_Table2_ColumnLookup,0),FALSE),
  IF(AND(VALUE(LEFT($A725,3))=311,RIGHT($B725,5)="Total"),VLOOKUP('311'!$G$59,_311_Table2,MATCH(MID($B725,1,1),_311_Table2_ColumnLookup,0),FALSE),
  IF(VALUE(LEFT($A725,3))=311,VLOOKUP(VALUE(MID($B725,2,1)),_311_Table2,MATCH(MID($B725,1,1),_311_Table2_ColumnLookup,0),FALSE)
+N("311"),
  IF(AND(VALUE(LEFT($A725,3))=312,LEFT($G725,10)="Unincepted",$B725="G "),VLOOKUP(" ULO",_312_Table2,MATCH('312'!$N$16,_312_Table2_ColumnLookup,0),FALSE),
  IF(AND(VALUE(LEFT($A725,3))=312,LEFT($G725,10)="Unincepted",$B725="O "),VLOOKUP(" ULO",_312_Table2,MATCH('312'!$V$16,_312_Table2_ColumnLookup,0),FALSE),
  IF(AND(VALUE(LEFT($A725,3))=312,LEFT($G725,10)="Unincepted",$B725="Q "),VLOOKUP(" ULO",_312_Table2,MATCH('312'!$X$16,_312_Table2_ColumnLookup,0),FALSE),
  IF(AND(VALUE(LEFT($A725,3))=312,LEFT($G725,10)="Unincepted"),VLOOKUP(" ULO",_312_Table2,MATCH(LEFT($B725,1),_312_Table2_ColumnLookup,0),FALSE),
  IF(AND(VALUE(LEFT($A725,3))=312,LEFT($G725,5)="Total",$B725="G "),VLOOKUP('312'!$F$80,_312_Table2,MATCH('312'!$N$16,_312_Table2_ColumnLookup,0),FALSE),
  IF(AND(VALUE(LEFT($A725,3))=312,LEFT($G725,5)="Total",$B725="O "),VLOOKUP('312'!$F$80,_312_Table2,MATCH('312'!$V$16,_312_Table2_ColumnLookup,0),FALSE),
  IF(AND(VALUE(LEFT($A725,3))=312,LEFT($G725,5)="Total",$B725="Q "),VLOOKUP('312'!$F$80,_312_Table2,MATCH('312'!$X$16,_312_Table2_ColumnLookup,0),FALSE),
  IF(AND(VALUE(LEFT($A725,3))=312,LEFT($G725,5)="Total"),VLOOKUP('312'!$F$80,_312_Table2,MATCH(LEFT($B725,1),_312_Table2_ColumnLookup,0),FALSE),
  IF(AND(VALUE(LEFT($A725,3))=312,LEN($I725)=4,$B725="G"),VLOOKUP($I725,_312_Table2,MATCH('312'!$N$16,_312_Table2_ColumnLookup,0),FALSE),
  IF(AND(VALUE(LEFT($A725,3))=312,LEN($I725)=4,$B725="O"),VLOOKUP($I725,_312_Table2,MATCH('312'!$V$16,_312_Table2_ColumnLookup,0),FALSE),
  IF(AND(VALUE(LEFT($A725,3))=312,LEN($I725)=4,$B725="Q"),VLOOKUP($I725,_312_Table2,MATCH('312'!$X$16,_312_Table2_ColumnLookup,0),FALSE),
  IF(AND(VALUE(LEFT($A725,3))=312,LEN($I725)=4),VLOOKUP($I725,_312_Table2,MATCH(LEFT($B725,1),_312_Table2_ColumnLookup,0),FALSE)
+N("312"),
  IF(VALUE(LEFT($A725,3))=313,VLOOKUP(VALUE(MID($B725,2,1)),_313_Table2,MATCH(MID($B725,1,1),_313_Table2_ColumnLookup,0),FALSE)
+N("313"),
  IF(AND(VALUE(LEFT($A725,3))=314,LEN($B725)=3),VLOOKUP(VALUE(MID($B725,2,2)),_314_Table2,MATCH(MID($B725,1,1),_314_Table2_ColumnLookup,0),FALSE),
  IF(VALUE(LEFT($A725,3))=314,VLOOKUP(VALUE(MID($B725,2,1)),_314_Table2,MATCH(MID($B725,1,1),_314_Table2_ColumnLookup,0),FALSE)
+N("314"),
""))))))))))))))))))))))))</f>
        <v>#N/A</v>
      </c>
      <c r="F725" s="238" t="e">
        <f>IF(AND(VALUE(LEFT($A725,3))=309,LEN($B725)=3),VLOOKUP(VALUE(MID($B725,2,2)),_309_Table3,MATCH(MID($B725,1,1),_309_Table3_ColumnLookup,0),FALSE),
  IF($C725="309 LCR SummaryA",OneYearSCR,IF($C725="309 LCR SummaryB",UltimateSCR,IF(VALUE(LEFT($A725,3))=309,VLOOKUP(VALUE(MID($B725,2,1)),_309_Table3,MATCH(MID($B725,1,1),_309_Table3_ColumnLookup,0),FALSE)
+N("309"),
  IF(VALUE(LEFT($A725,3))=310,VLOOKUP(VALUE(MID($B725,2,1)),_310_Table3,MATCH(MID($B725,1,1),_310_Table3_ColumnLookup,0),FALSE)
+N("310"),
  IF(AND(VALUE(LEFT($A725,3))=311,LEN($I725)=4),VLOOKUP($I725,_311_Table3,MATCH($B725,_311_Table3_ColumnLookup,0),FALSE),
  IF(AND(VALUE(LEFT($A725,3))=311,OR($B725="I2",$B725="J2",$B725="K2",$B725="L2")),VLOOKUP('311'!$G$58,_311_Table3,MATCH(MID($B725,1,1),_311_Table3_ColumnLookup,0),FALSE),
  IF(AND(VALUE(LEFT($A725,3))=311,RIGHT($B725,5)="Total"),VLOOKUP('311'!$G$59,_311_Table3,MATCH(MID($B725,1,1),_311_Table3_ColumnLookup,0),FALSE),
  IF(VALUE(LEFT($A725,3))=311,VLOOKUP(VALUE(MID($B725,2,1)),_311_Table3,MATCH(MID($B725,1,1),_311_Table3_ColumnLookup,0),FALSE)
+N("311"),
  IF(AND(VALUE(LEFT($A725,3))=312,LEFT($G725,10)="Unincepted",$B725="G "),VLOOKUP(" ULO",_312_Table3,MATCH('312'!$N$16,_312_Table3_ColumnLookup,0),FALSE),
  IF(AND(VALUE(LEFT($A725,3))=312,LEFT($G725,10)="Unincepted",$B725="O "),VLOOKUP(" ULO",_312_Table3,MATCH('312'!$V$16,_312_Table3_ColumnLookup,0),FALSE),
  IF(AND(VALUE(LEFT($A725,3))=312,LEFT($G725,10)="Unincepted",$B725="Q "),VLOOKUP(" ULO",_312_Table3,MATCH('312'!$X$16,_312_Table3_ColumnLookup,0),FALSE),
  IF(AND(VALUE(LEFT($A725,3))=312,LEFT($G725,10)="Unincepted"),VLOOKUP(" ULO",_312_Table3,MATCH(LEFT($B725,1),_312_Table3_ColumnLookup,0),FALSE),
  IF(AND(VALUE(LEFT($A725,3))=312,LEFT($G725,5)="Total",$B725="G "),VLOOKUP('312'!$F$80,_312_Table3,MATCH('312'!$N$16,_312_Table3_ColumnLookup,0),FALSE),
  IF(AND(VALUE(LEFT($A725,3))=312,LEFT($G725,5)="Total",$B725="O "),VLOOKUP('312'!$F$80,_312_Table3,MATCH('312'!$V$16,_312_Table3_ColumnLookup,0),FALSE),
  IF(AND(VALUE(LEFT($A725,3))=312,LEFT($G725,5)="Total",$B725="Q "),VLOOKUP('312'!$F$80,_312_Table3,MATCH('312'!$X$16,_312_Table3_ColumnLookup,0),FALSE),
  IF(AND(VALUE(LEFT($A725,3))=312,LEFT($G725,5)="Total"),VLOOKUP('312'!$F$80,_312_Table3,MATCH(LEFT($B725,1),_312_Table3_ColumnLookup,0),FALSE),
  IF(AND(VALUE(LEFT($A725,3))=312,LEN($I725)=4,$B725="G"),VLOOKUP($I725,_312_Table3,MATCH('312'!$N$16,_312_Table3_ColumnLookup,0),FALSE),
  IF(AND(VALUE(LEFT($A725,3))=312,LEN($I725)=4,$B725="O"),VLOOKUP($I725,_312_Table3,MATCH('312'!$V$16,_312_Table3_ColumnLookup,0),FALSE),
  IF(AND(VALUE(LEFT($A725,3))=312,LEN($I725)=4,$B725="Q"),VLOOKUP($I725,_312_Table3,MATCH('312'!$X$16,_312_Table3_ColumnLookup,0),FALSE),
  IF(AND(VALUE(LEFT($A725,3))=312,LEN($I725)=4),VLOOKUP($I725,_312_Table3,MATCH(LEFT($B725,1),_312_Table3_ColumnLookup,0),FALSE)
+N("312"),
  IF(VALUE(LEFT($A725,3))=313,VLOOKUP(VALUE(MID($B725,2,1)),_313_Table3,MATCH(MID($B725,1,1),_313_Table3_ColumnLookup,0),FALSE)
+N("313"),
  IF(AND(VALUE(LEFT($A725,3))=314,LEN($B725)=3),VLOOKUP(VALUE(MID($B725,2,2)),_314_Table3,MATCH(MID($B725,1,1),_314_Table3_ColumnLookup,0),FALSE),
  IF(VALUE(LEFT($A725,3))=314,VLOOKUP(VALUE(MID($B725,2,1)),_314_Table3,MATCH(MID($B725,1,1),_314_Table3_ColumnLookup,0),FALSE)
+N("314"),
""))))))))))))))))))))))))</f>
        <v>#N/A</v>
      </c>
      <c r="G725" t="s">
        <v>1262</v>
      </c>
      <c r="H725" s="321">
        <f>IFERROR(
IF(ISERROR($D725)=FALSE,$D725,IF(ISERROR($E725)=FALSE,$E725,IF(ISERROR($F725)=FALSE,$F725
+N("012 checkboxes"),
IF(
IF(OR(LEFT($A725,9)="Syndicate",LEFT($A725,12)="NewSyndicate"),VLOOKUP($A725,'012'!$J:$ZW,MATCH("Link to button",'012'!$J$1:$ZW$1,0),0)
+N("309 checkbox"),
IF($C725="309 LCR Summary0",VLOOKUP("Notes990",'309'!$P:$ZZ,MATCH("Link to button",'309'!$P$1:$ZZ$1,0),0)
+N("313 checkboxes"),
IF($C725="313 Financial Information0LcmVsScr",IF($C725="309 LCR Summary0",VLOOKUP("LcmVsScr",'309'!$N:$ZZ,MATCH("Link to button",'309'!$N$1:$ZZ$1,0),0),
IF($C725="313 Financial Information0LcrDocAttached",IF($C725="309 LCR Summary0",VLOOKUP("LcrDocAttached",'309'!$N:$ZZ,MATCH("Link to button",'309'!$N$1:$ZZ$1,0),
0)))))))=1,TRUE,FALSE)
))),"")</f>
        <v>0</v>
      </c>
    </row>
    <row r="726" spans="1:8" customFormat="1">
      <c r="A726" s="237" t="str">
        <f>VLOOKUP($G726,CSVLookups!$B:$R,MATCH(A$1,CSVLookups!$B$1:$R$1,0),FALSE)</f>
        <v>313 Financial Information</v>
      </c>
      <c r="B726" s="237" t="str">
        <f>VLOOKUP($G726,CSVLookups!$B:$R,MATCH(B$1,CSVLookups!$B$1:$R$1,0),FALSE)</f>
        <v>E1</v>
      </c>
      <c r="C726" s="238" t="str">
        <f t="shared" si="11"/>
        <v>313 Financial InformationE1</v>
      </c>
      <c r="D726" s="238" t="e">
        <f>IF(AND(VALUE(LEFT($A726,3))=309,LEN($B726)=3),VLOOKUP(VALUE(MID($B726,2,2)),_309_Table1,MATCH(MID($B726,1,1),_309_Table1_ColumnLookup,0),FALSE),
  IF($C726="309 LCR SummaryA",OneYearSCR,IF($C726="309 LCR SummaryB",UltimateSCR,IF(VALUE(LEFT($A726,3))=309,VLOOKUP(VALUE(MID($B726,2,1)),_309_Table1,MATCH(MID($B726,1,1),_309_Table1_ColumnLookup,0),FALSE)
+N("309"),
  IF(VALUE(LEFT($A726,3))=310,VLOOKUP(VALUE(MID($B726,2,1)),_310_Table1,MATCH(MID($B726,1,1),_310_Table1_ColumnLookup,0),FALSE)
+N("310"),
  IF(AND(VALUE(LEFT($A726,3))=311,LEN($I726)=4),VLOOKUP($I726,_311_Table1,MATCH($B726,_311_Table1_ColumnLookup,0),FALSE),
  IF(AND(VALUE(LEFT($A726,3))=311,OR($B726="I2",$B726="J2",$B726="K2",$B726="L2")),VLOOKUP('311'!$G$58,_311_Table1,MATCH(MID($B726,1,1),_311_Table1_ColumnLookup,0),FALSE),
  IF(AND(VALUE(LEFT($A726,3))=311,RIGHT($B726,5)="Total"),VLOOKUP('311'!$G$59,_311_Table1,MATCH(MID($B726,1,1),_311_Table1_ColumnLookup,0),FALSE),
  IF(VALUE(LEFT($A726,3))=311,VLOOKUP(VALUE(MID($B726,2,1)),_311_Table1,MATCH(MID($B726,1,1),_311_Table1_ColumnLookup,0),FALSE)
+N("311"),
  IF(AND(VALUE(LEFT($A726,3))=312,LEFT($G726,10)="Unincepted",$B726="G "),VLOOKUP(" ULO",_312_Table1,MATCH('312'!$N$16,_312_Table1_ColumnLookup,0),FALSE),
  IF(AND(VALUE(LEFT($A726,3))=312,LEFT($G726,10)="Unincepted",$B726="O "),VLOOKUP(" ULO",_312_Table1,MATCH('312'!$V$16,_312_Table1_ColumnLookup,0),FALSE),
  IF(AND(VALUE(LEFT($A726,3))=312,LEFT($G726,10)="Unincepted",$B726="Q "),VLOOKUP(" ULO",_312_Table1,MATCH('312'!$X$16,_312_Table1_ColumnLookup,0),FALSE),
  IF(AND(VALUE(LEFT($A726,3))=312,LEFT($G726,10)="Unincepted"),VLOOKUP(" ULO",_312_Table1,MATCH(LEFT($B726,1),_312_Table1_ColumnLookup,0),FALSE),
  IF(AND(VALUE(LEFT($A726,3))=312,LEFT($G726,5)="Total",$B726="G "),VLOOKUP('312'!$F$80,_312_Table1,MATCH('312'!$N$16,_312_Table1_ColumnLookup,0),FALSE),
  IF(AND(VALUE(LEFT($A726,3))=312,LEFT($G726,5)="Total",$B726="O "),VLOOKUP('312'!$F$80,_312_Table1,MATCH('312'!$V$16,_312_Table1_ColumnLookup,0),FALSE),
  IF(AND(VALUE(LEFT($A726,3))=312,LEFT($G726,5)="Total",$B726="Q "),VLOOKUP('312'!$F$80,_312_Table1,MATCH('312'!$X$16,_312_Table1_ColumnLookup,0),FALSE),
  IF(AND(VALUE(LEFT($A726,3))=312,LEFT($G726,5)="Total"),VLOOKUP('312'!$F$80,_312_Table1,MATCH(LEFT($B726,1),_312_Table1_ColumnLookup,0),FALSE),
  IF(AND(VALUE(LEFT($A726,3))=312,LEN($I726)=4,$B726="G"),VLOOKUP($I726,_312_Table1,MATCH('312'!$N$16,_312_Table1_ColumnLookup,0),FALSE),
  IF(AND(VALUE(LEFT($A726,3))=312,LEN($I726)=4,$B726="O"),VLOOKUP($I726,_312_Table1,MATCH('312'!$V$16,_312_Table1_ColumnLookup,0),FALSE),
  IF(AND(VALUE(LEFT($A726,3))=312,LEN($I726)=4,$B726="Q"),VLOOKUP($I726,_312_Table1,MATCH('312'!$X$16,_312_Table1_ColumnLookup,0),FALSE),
  IF(AND(VALUE(LEFT($A726,3))=312,LEN($I726)=4),VLOOKUP($I726,_312_Table1,MATCH(LEFT($B726,1),_312_Table1_ColumnLookup,0),FALSE)
+N("312"),
  IF(VALUE(LEFT($A726,3))=313,VLOOKUP(VALUE(MID($B726,2,1)),_313_Table1,MATCH(MID($B726,1,1),_313_Table1_ColumnLookup,0),FALSE)
+N("313"),
  IF(AND(VALUE(LEFT($A726,3))=314,LEN($B726)=3),VLOOKUP(VALUE(MID($B726,2,2)),_314_Table1,MATCH(MID($B726,1,1),_314_Table1_ColumnLookup,0),FALSE),
  IF(VALUE(LEFT($A726,3))=314,VLOOKUP(VALUE(MID($B726,2,1)),_314_Table1,MATCH(MID($B726,1,1),_314_Table1_ColumnLookup,0),FALSE)
+N("314"),
""))))))))))))))))))))))))</f>
        <v>#N/A</v>
      </c>
      <c r="E726" s="238">
        <f>IF(AND(VALUE(LEFT($A726,3))=309,LEN($B726)=3),VLOOKUP(VALUE(MID($B726,2,2)),_309_Table2,MATCH(MID($B726,1,1),_309_Table2_ColumnLookup,0),FALSE),
  IF($C726="309 LCR SummaryA",OneYearSCR,IF($C726="309 LCR SummaryB",UltimateSCR,IF(VALUE(LEFT($A726,3))=309,VLOOKUP(VALUE(MID($B726,2,1)),_309_Table2,MATCH(MID($B726,1,1),_309_Table2_ColumnLookup,0),FALSE)
+N("309"),
  IF(VALUE(LEFT($A726,3))=310,VLOOKUP(VALUE(MID($B726,2,1)),_310_Table2,MATCH(MID($B726,1,1),_310_Table2_ColumnLookup,0),FALSE)
+N("310"),
  IF(AND(VALUE(LEFT($A726,3))=311,LEN($I726)=4),VLOOKUP($I726,_311_Table2,MATCH($B726,_311_Table2_ColumnLookup,0),FALSE),
  IF(AND(VALUE(LEFT($A726,3))=311,OR($B726="I2",$B726="J2",$B726="K2",$B726="L2")),VLOOKUP('311'!$G$58,_311_Table2,MATCH(MID($B726,1,1),_311_Table2_ColumnLookup,0),FALSE),
  IF(AND(VALUE(LEFT($A726,3))=311,RIGHT($B726,5)="Total"),VLOOKUP('311'!$G$59,_311_Table2,MATCH(MID($B726,1,1),_311_Table2_ColumnLookup,0),FALSE),
  IF(VALUE(LEFT($A726,3))=311,VLOOKUP(VALUE(MID($B726,2,1)),_311_Table2,MATCH(MID($B726,1,1),_311_Table2_ColumnLookup,0),FALSE)
+N("311"),
  IF(AND(VALUE(LEFT($A726,3))=312,LEFT($G726,10)="Unincepted",$B726="G "),VLOOKUP(" ULO",_312_Table2,MATCH('312'!$N$16,_312_Table2_ColumnLookup,0),FALSE),
  IF(AND(VALUE(LEFT($A726,3))=312,LEFT($G726,10)="Unincepted",$B726="O "),VLOOKUP(" ULO",_312_Table2,MATCH('312'!$V$16,_312_Table2_ColumnLookup,0),FALSE),
  IF(AND(VALUE(LEFT($A726,3))=312,LEFT($G726,10)="Unincepted",$B726="Q "),VLOOKUP(" ULO",_312_Table2,MATCH('312'!$X$16,_312_Table2_ColumnLookup,0),FALSE),
  IF(AND(VALUE(LEFT($A726,3))=312,LEFT($G726,10)="Unincepted"),VLOOKUP(" ULO",_312_Table2,MATCH(LEFT($B726,1),_312_Table2_ColumnLookup,0),FALSE),
  IF(AND(VALUE(LEFT($A726,3))=312,LEFT($G726,5)="Total",$B726="G "),VLOOKUP('312'!$F$80,_312_Table2,MATCH('312'!$N$16,_312_Table2_ColumnLookup,0),FALSE),
  IF(AND(VALUE(LEFT($A726,3))=312,LEFT($G726,5)="Total",$B726="O "),VLOOKUP('312'!$F$80,_312_Table2,MATCH('312'!$V$16,_312_Table2_ColumnLookup,0),FALSE),
  IF(AND(VALUE(LEFT($A726,3))=312,LEFT($G726,5)="Total",$B726="Q "),VLOOKUP('312'!$F$80,_312_Table2,MATCH('312'!$X$16,_312_Table2_ColumnLookup,0),FALSE),
  IF(AND(VALUE(LEFT($A726,3))=312,LEFT($G726,5)="Total"),VLOOKUP('312'!$F$80,_312_Table2,MATCH(LEFT($B726,1),_312_Table2_ColumnLookup,0),FALSE),
  IF(AND(VALUE(LEFT($A726,3))=312,LEN($I726)=4,$B726="G"),VLOOKUP($I726,_312_Table2,MATCH('312'!$N$16,_312_Table2_ColumnLookup,0),FALSE),
  IF(AND(VALUE(LEFT($A726,3))=312,LEN($I726)=4,$B726="O"),VLOOKUP($I726,_312_Table2,MATCH('312'!$V$16,_312_Table2_ColumnLookup,0),FALSE),
  IF(AND(VALUE(LEFT($A726,3))=312,LEN($I726)=4,$B726="Q"),VLOOKUP($I726,_312_Table2,MATCH('312'!$X$16,_312_Table2_ColumnLookup,0),FALSE),
  IF(AND(VALUE(LEFT($A726,3))=312,LEN($I726)=4),VLOOKUP($I726,_312_Table2,MATCH(LEFT($B726,1),_312_Table2_ColumnLookup,0),FALSE)
+N("312"),
  IF(VALUE(LEFT($A726,3))=313,VLOOKUP(VALUE(MID($B726,2,1)),_313_Table2,MATCH(MID($B726,1,1),_313_Table2_ColumnLookup,0),FALSE)
+N("313"),
  IF(AND(VALUE(LEFT($A726,3))=314,LEN($B726)=3),VLOOKUP(VALUE(MID($B726,2,2)),_314_Table2,MATCH(MID($B726,1,1),_314_Table2_ColumnLookup,0),FALSE),
  IF(VALUE(LEFT($A726,3))=314,VLOOKUP(VALUE(MID($B726,2,1)),_314_Table2,MATCH(MID($B726,1,1),_314_Table2_ColumnLookup,0),FALSE)
+N("314"),
""))))))))))))))))))))))))</f>
        <v>0</v>
      </c>
      <c r="F726" s="238" t="e">
        <f>IF(AND(VALUE(LEFT($A726,3))=309,LEN($B726)=3),VLOOKUP(VALUE(MID($B726,2,2)),_309_Table3,MATCH(MID($B726,1,1),_309_Table3_ColumnLookup,0),FALSE),
  IF($C726="309 LCR SummaryA",OneYearSCR,IF($C726="309 LCR SummaryB",UltimateSCR,IF(VALUE(LEFT($A726,3))=309,VLOOKUP(VALUE(MID($B726,2,1)),_309_Table3,MATCH(MID($B726,1,1),_309_Table3_ColumnLookup,0),FALSE)
+N("309"),
  IF(VALUE(LEFT($A726,3))=310,VLOOKUP(VALUE(MID($B726,2,1)),_310_Table3,MATCH(MID($B726,1,1),_310_Table3_ColumnLookup,0),FALSE)
+N("310"),
  IF(AND(VALUE(LEFT($A726,3))=311,LEN($I726)=4),VLOOKUP($I726,_311_Table3,MATCH($B726,_311_Table3_ColumnLookup,0),FALSE),
  IF(AND(VALUE(LEFT($A726,3))=311,OR($B726="I2",$B726="J2",$B726="K2",$B726="L2")),VLOOKUP('311'!$G$58,_311_Table3,MATCH(MID($B726,1,1),_311_Table3_ColumnLookup,0),FALSE),
  IF(AND(VALUE(LEFT($A726,3))=311,RIGHT($B726,5)="Total"),VLOOKUP('311'!$G$59,_311_Table3,MATCH(MID($B726,1,1),_311_Table3_ColumnLookup,0),FALSE),
  IF(VALUE(LEFT($A726,3))=311,VLOOKUP(VALUE(MID($B726,2,1)),_311_Table3,MATCH(MID($B726,1,1),_311_Table3_ColumnLookup,0),FALSE)
+N("311"),
  IF(AND(VALUE(LEFT($A726,3))=312,LEFT($G726,10)="Unincepted",$B726="G "),VLOOKUP(" ULO",_312_Table3,MATCH('312'!$N$16,_312_Table3_ColumnLookup,0),FALSE),
  IF(AND(VALUE(LEFT($A726,3))=312,LEFT($G726,10)="Unincepted",$B726="O "),VLOOKUP(" ULO",_312_Table3,MATCH('312'!$V$16,_312_Table3_ColumnLookup,0),FALSE),
  IF(AND(VALUE(LEFT($A726,3))=312,LEFT($G726,10)="Unincepted",$B726="Q "),VLOOKUP(" ULO",_312_Table3,MATCH('312'!$X$16,_312_Table3_ColumnLookup,0),FALSE),
  IF(AND(VALUE(LEFT($A726,3))=312,LEFT($G726,10)="Unincepted"),VLOOKUP(" ULO",_312_Table3,MATCH(LEFT($B726,1),_312_Table3_ColumnLookup,0),FALSE),
  IF(AND(VALUE(LEFT($A726,3))=312,LEFT($G726,5)="Total",$B726="G "),VLOOKUP('312'!$F$80,_312_Table3,MATCH('312'!$N$16,_312_Table3_ColumnLookup,0),FALSE),
  IF(AND(VALUE(LEFT($A726,3))=312,LEFT($G726,5)="Total",$B726="O "),VLOOKUP('312'!$F$80,_312_Table3,MATCH('312'!$V$16,_312_Table3_ColumnLookup,0),FALSE),
  IF(AND(VALUE(LEFT($A726,3))=312,LEFT($G726,5)="Total",$B726="Q "),VLOOKUP('312'!$F$80,_312_Table3,MATCH('312'!$X$16,_312_Table3_ColumnLookup,0),FALSE),
  IF(AND(VALUE(LEFT($A726,3))=312,LEFT($G726,5)="Total"),VLOOKUP('312'!$F$80,_312_Table3,MATCH(LEFT($B726,1),_312_Table3_ColumnLookup,0),FALSE),
  IF(AND(VALUE(LEFT($A726,3))=312,LEN($I726)=4,$B726="G"),VLOOKUP($I726,_312_Table3,MATCH('312'!$N$16,_312_Table3_ColumnLookup,0),FALSE),
  IF(AND(VALUE(LEFT($A726,3))=312,LEN($I726)=4,$B726="O"),VLOOKUP($I726,_312_Table3,MATCH('312'!$V$16,_312_Table3_ColumnLookup,0),FALSE),
  IF(AND(VALUE(LEFT($A726,3))=312,LEN($I726)=4,$B726="Q"),VLOOKUP($I726,_312_Table3,MATCH('312'!$X$16,_312_Table3_ColumnLookup,0),FALSE),
  IF(AND(VALUE(LEFT($A726,3))=312,LEN($I726)=4),VLOOKUP($I726,_312_Table3,MATCH(LEFT($B726,1),_312_Table3_ColumnLookup,0),FALSE)
+N("312"),
  IF(VALUE(LEFT($A726,3))=313,VLOOKUP(VALUE(MID($B726,2,1)),_313_Table3,MATCH(MID($B726,1,1),_313_Table3_ColumnLookup,0),FALSE)
+N("313"),
  IF(AND(VALUE(LEFT($A726,3))=314,LEN($B726)=3),VLOOKUP(VALUE(MID($B726,2,2)),_314_Table3,MATCH(MID($B726,1,1),_314_Table3_ColumnLookup,0),FALSE),
  IF(VALUE(LEFT($A726,3))=314,VLOOKUP(VALUE(MID($B726,2,1)),_314_Table3,MATCH(MID($B726,1,1),_314_Table3_ColumnLookup,0),FALSE)
+N("314"),
""))))))))))))))))))))))))</f>
        <v>#N/A</v>
      </c>
      <c r="G726" t="s">
        <v>1264</v>
      </c>
      <c r="H726" s="321">
        <f>IFERROR(
IF(ISERROR($D726)=FALSE,$D726,IF(ISERROR($E726)=FALSE,$E726,IF(ISERROR($F726)=FALSE,$F726
+N("012 checkboxes"),
IF(
IF(OR(LEFT($A726,9)="Syndicate",LEFT($A726,12)="NewSyndicate"),VLOOKUP($A726,'012'!$J:$ZW,MATCH("Link to button",'012'!$J$1:$ZW$1,0),0)
+N("309 checkbox"),
IF($C726="309 LCR Summary0",VLOOKUP("Notes990",'309'!$P:$ZZ,MATCH("Link to button",'309'!$P$1:$ZZ$1,0),0)
+N("313 checkboxes"),
IF($C726="313 Financial Information0LcmVsScr",IF($C726="309 LCR Summary0",VLOOKUP("LcmVsScr",'309'!$N:$ZZ,MATCH("Link to button",'309'!$N$1:$ZZ$1,0),0),
IF($C726="313 Financial Information0LcrDocAttached",IF($C726="309 LCR Summary0",VLOOKUP("LcrDocAttached",'309'!$N:$ZZ,MATCH("Link to button",'309'!$N$1:$ZZ$1,0),
0)))))))=1,TRUE,FALSE)
))),"")</f>
        <v>0</v>
      </c>
    </row>
    <row r="727" spans="1:8" customFormat="1">
      <c r="A727" s="237" t="str">
        <f>VLOOKUP($G727,CSVLookups!$B:$R,MATCH(A$1,CSVLookups!$B$1:$R$1,0),FALSE)</f>
        <v>313 Financial Information</v>
      </c>
      <c r="B727" s="237" t="str">
        <f>VLOOKUP($G727,CSVLookups!$B:$R,MATCH(B$1,CSVLookups!$B$1:$R$1,0),FALSE)</f>
        <v>E2</v>
      </c>
      <c r="C727" s="238" t="str">
        <f t="shared" si="11"/>
        <v>313 Financial InformationE2</v>
      </c>
      <c r="D727" s="238" t="e">
        <f>IF(AND(VALUE(LEFT($A727,3))=309,LEN($B727)=3),VLOOKUP(VALUE(MID($B727,2,2)),_309_Table1,MATCH(MID($B727,1,1),_309_Table1_ColumnLookup,0),FALSE),
  IF($C727="309 LCR SummaryA",OneYearSCR,IF($C727="309 LCR SummaryB",UltimateSCR,IF(VALUE(LEFT($A727,3))=309,VLOOKUP(VALUE(MID($B727,2,1)),_309_Table1,MATCH(MID($B727,1,1),_309_Table1_ColumnLookup,0),FALSE)
+N("309"),
  IF(VALUE(LEFT($A727,3))=310,VLOOKUP(VALUE(MID($B727,2,1)),_310_Table1,MATCH(MID($B727,1,1),_310_Table1_ColumnLookup,0),FALSE)
+N("310"),
  IF(AND(VALUE(LEFT($A727,3))=311,LEN($I727)=4),VLOOKUP($I727,_311_Table1,MATCH($B727,_311_Table1_ColumnLookup,0),FALSE),
  IF(AND(VALUE(LEFT($A727,3))=311,OR($B727="I2",$B727="J2",$B727="K2",$B727="L2")),VLOOKUP('311'!$G$58,_311_Table1,MATCH(MID($B727,1,1),_311_Table1_ColumnLookup,0),FALSE),
  IF(AND(VALUE(LEFT($A727,3))=311,RIGHT($B727,5)="Total"),VLOOKUP('311'!$G$59,_311_Table1,MATCH(MID($B727,1,1),_311_Table1_ColumnLookup,0),FALSE),
  IF(VALUE(LEFT($A727,3))=311,VLOOKUP(VALUE(MID($B727,2,1)),_311_Table1,MATCH(MID($B727,1,1),_311_Table1_ColumnLookup,0),FALSE)
+N("311"),
  IF(AND(VALUE(LEFT($A727,3))=312,LEFT($G727,10)="Unincepted",$B727="G "),VLOOKUP(" ULO",_312_Table1,MATCH('312'!$N$16,_312_Table1_ColumnLookup,0),FALSE),
  IF(AND(VALUE(LEFT($A727,3))=312,LEFT($G727,10)="Unincepted",$B727="O "),VLOOKUP(" ULO",_312_Table1,MATCH('312'!$V$16,_312_Table1_ColumnLookup,0),FALSE),
  IF(AND(VALUE(LEFT($A727,3))=312,LEFT($G727,10)="Unincepted",$B727="Q "),VLOOKUP(" ULO",_312_Table1,MATCH('312'!$X$16,_312_Table1_ColumnLookup,0),FALSE),
  IF(AND(VALUE(LEFT($A727,3))=312,LEFT($G727,10)="Unincepted"),VLOOKUP(" ULO",_312_Table1,MATCH(LEFT($B727,1),_312_Table1_ColumnLookup,0),FALSE),
  IF(AND(VALUE(LEFT($A727,3))=312,LEFT($G727,5)="Total",$B727="G "),VLOOKUP('312'!$F$80,_312_Table1,MATCH('312'!$N$16,_312_Table1_ColumnLookup,0),FALSE),
  IF(AND(VALUE(LEFT($A727,3))=312,LEFT($G727,5)="Total",$B727="O "),VLOOKUP('312'!$F$80,_312_Table1,MATCH('312'!$V$16,_312_Table1_ColumnLookup,0),FALSE),
  IF(AND(VALUE(LEFT($A727,3))=312,LEFT($G727,5)="Total",$B727="Q "),VLOOKUP('312'!$F$80,_312_Table1,MATCH('312'!$X$16,_312_Table1_ColumnLookup,0),FALSE),
  IF(AND(VALUE(LEFT($A727,3))=312,LEFT($G727,5)="Total"),VLOOKUP('312'!$F$80,_312_Table1,MATCH(LEFT($B727,1),_312_Table1_ColumnLookup,0),FALSE),
  IF(AND(VALUE(LEFT($A727,3))=312,LEN($I727)=4,$B727="G"),VLOOKUP($I727,_312_Table1,MATCH('312'!$N$16,_312_Table1_ColumnLookup,0),FALSE),
  IF(AND(VALUE(LEFT($A727,3))=312,LEN($I727)=4,$B727="O"),VLOOKUP($I727,_312_Table1,MATCH('312'!$V$16,_312_Table1_ColumnLookup,0),FALSE),
  IF(AND(VALUE(LEFT($A727,3))=312,LEN($I727)=4,$B727="Q"),VLOOKUP($I727,_312_Table1,MATCH('312'!$X$16,_312_Table1_ColumnLookup,0),FALSE),
  IF(AND(VALUE(LEFT($A727,3))=312,LEN($I727)=4),VLOOKUP($I727,_312_Table1,MATCH(LEFT($B727,1),_312_Table1_ColumnLookup,0),FALSE)
+N("312"),
  IF(VALUE(LEFT($A727,3))=313,VLOOKUP(VALUE(MID($B727,2,1)),_313_Table1,MATCH(MID($B727,1,1),_313_Table1_ColumnLookup,0),FALSE)
+N("313"),
  IF(AND(VALUE(LEFT($A727,3))=314,LEN($B727)=3),VLOOKUP(VALUE(MID($B727,2,2)),_314_Table1,MATCH(MID($B727,1,1),_314_Table1_ColumnLookup,0),FALSE),
  IF(VALUE(LEFT($A727,3))=314,VLOOKUP(VALUE(MID($B727,2,1)),_314_Table1,MATCH(MID($B727,1,1),_314_Table1_ColumnLookup,0),FALSE)
+N("314"),
""))))))))))))))))))))))))</f>
        <v>#N/A</v>
      </c>
      <c r="E727" s="238">
        <f>IF(AND(VALUE(LEFT($A727,3))=309,LEN($B727)=3),VLOOKUP(VALUE(MID($B727,2,2)),_309_Table2,MATCH(MID($B727,1,1),_309_Table2_ColumnLookup,0),FALSE),
  IF($C727="309 LCR SummaryA",OneYearSCR,IF($C727="309 LCR SummaryB",UltimateSCR,IF(VALUE(LEFT($A727,3))=309,VLOOKUP(VALUE(MID($B727,2,1)),_309_Table2,MATCH(MID($B727,1,1),_309_Table2_ColumnLookup,0),FALSE)
+N("309"),
  IF(VALUE(LEFT($A727,3))=310,VLOOKUP(VALUE(MID($B727,2,1)),_310_Table2,MATCH(MID($B727,1,1),_310_Table2_ColumnLookup,0),FALSE)
+N("310"),
  IF(AND(VALUE(LEFT($A727,3))=311,LEN($I727)=4),VLOOKUP($I727,_311_Table2,MATCH($B727,_311_Table2_ColumnLookup,0),FALSE),
  IF(AND(VALUE(LEFT($A727,3))=311,OR($B727="I2",$B727="J2",$B727="K2",$B727="L2")),VLOOKUP('311'!$G$58,_311_Table2,MATCH(MID($B727,1,1),_311_Table2_ColumnLookup,0),FALSE),
  IF(AND(VALUE(LEFT($A727,3))=311,RIGHT($B727,5)="Total"),VLOOKUP('311'!$G$59,_311_Table2,MATCH(MID($B727,1,1),_311_Table2_ColumnLookup,0),FALSE),
  IF(VALUE(LEFT($A727,3))=311,VLOOKUP(VALUE(MID($B727,2,1)),_311_Table2,MATCH(MID($B727,1,1),_311_Table2_ColumnLookup,0),FALSE)
+N("311"),
  IF(AND(VALUE(LEFT($A727,3))=312,LEFT($G727,10)="Unincepted",$B727="G "),VLOOKUP(" ULO",_312_Table2,MATCH('312'!$N$16,_312_Table2_ColumnLookup,0),FALSE),
  IF(AND(VALUE(LEFT($A727,3))=312,LEFT($G727,10)="Unincepted",$B727="O "),VLOOKUP(" ULO",_312_Table2,MATCH('312'!$V$16,_312_Table2_ColumnLookup,0),FALSE),
  IF(AND(VALUE(LEFT($A727,3))=312,LEFT($G727,10)="Unincepted",$B727="Q "),VLOOKUP(" ULO",_312_Table2,MATCH('312'!$X$16,_312_Table2_ColumnLookup,0),FALSE),
  IF(AND(VALUE(LEFT($A727,3))=312,LEFT($G727,10)="Unincepted"),VLOOKUP(" ULO",_312_Table2,MATCH(LEFT($B727,1),_312_Table2_ColumnLookup,0),FALSE),
  IF(AND(VALUE(LEFT($A727,3))=312,LEFT($G727,5)="Total",$B727="G "),VLOOKUP('312'!$F$80,_312_Table2,MATCH('312'!$N$16,_312_Table2_ColumnLookup,0),FALSE),
  IF(AND(VALUE(LEFT($A727,3))=312,LEFT($G727,5)="Total",$B727="O "),VLOOKUP('312'!$F$80,_312_Table2,MATCH('312'!$V$16,_312_Table2_ColumnLookup,0),FALSE),
  IF(AND(VALUE(LEFT($A727,3))=312,LEFT($G727,5)="Total",$B727="Q "),VLOOKUP('312'!$F$80,_312_Table2,MATCH('312'!$X$16,_312_Table2_ColumnLookup,0),FALSE),
  IF(AND(VALUE(LEFT($A727,3))=312,LEFT($G727,5)="Total"),VLOOKUP('312'!$F$80,_312_Table2,MATCH(LEFT($B727,1),_312_Table2_ColumnLookup,0),FALSE),
  IF(AND(VALUE(LEFT($A727,3))=312,LEN($I727)=4,$B727="G"),VLOOKUP($I727,_312_Table2,MATCH('312'!$N$16,_312_Table2_ColumnLookup,0),FALSE),
  IF(AND(VALUE(LEFT($A727,3))=312,LEN($I727)=4,$B727="O"),VLOOKUP($I727,_312_Table2,MATCH('312'!$V$16,_312_Table2_ColumnLookup,0),FALSE),
  IF(AND(VALUE(LEFT($A727,3))=312,LEN($I727)=4,$B727="Q"),VLOOKUP($I727,_312_Table2,MATCH('312'!$X$16,_312_Table2_ColumnLookup,0),FALSE),
  IF(AND(VALUE(LEFT($A727,3))=312,LEN($I727)=4),VLOOKUP($I727,_312_Table2,MATCH(LEFT($B727,1),_312_Table2_ColumnLookup,0),FALSE)
+N("312"),
  IF(VALUE(LEFT($A727,3))=313,VLOOKUP(VALUE(MID($B727,2,1)),_313_Table2,MATCH(MID($B727,1,1),_313_Table2_ColumnLookup,0),FALSE)
+N("313"),
  IF(AND(VALUE(LEFT($A727,3))=314,LEN($B727)=3),VLOOKUP(VALUE(MID($B727,2,2)),_314_Table2,MATCH(MID($B727,1,1),_314_Table2_ColumnLookup,0),FALSE),
  IF(VALUE(LEFT($A727,3))=314,VLOOKUP(VALUE(MID($B727,2,1)),_314_Table2,MATCH(MID($B727,1,1),_314_Table2_ColumnLookup,0),FALSE)
+N("314"),
""))))))))))))))))))))))))</f>
        <v>0</v>
      </c>
      <c r="F727" s="238" t="e">
        <f>IF(AND(VALUE(LEFT($A727,3))=309,LEN($B727)=3),VLOOKUP(VALUE(MID($B727,2,2)),_309_Table3,MATCH(MID($B727,1,1),_309_Table3_ColumnLookup,0),FALSE),
  IF($C727="309 LCR SummaryA",OneYearSCR,IF($C727="309 LCR SummaryB",UltimateSCR,IF(VALUE(LEFT($A727,3))=309,VLOOKUP(VALUE(MID($B727,2,1)),_309_Table3,MATCH(MID($B727,1,1),_309_Table3_ColumnLookup,0),FALSE)
+N("309"),
  IF(VALUE(LEFT($A727,3))=310,VLOOKUP(VALUE(MID($B727,2,1)),_310_Table3,MATCH(MID($B727,1,1),_310_Table3_ColumnLookup,0),FALSE)
+N("310"),
  IF(AND(VALUE(LEFT($A727,3))=311,LEN($I727)=4),VLOOKUP($I727,_311_Table3,MATCH($B727,_311_Table3_ColumnLookup,0),FALSE),
  IF(AND(VALUE(LEFT($A727,3))=311,OR($B727="I2",$B727="J2",$B727="K2",$B727="L2")),VLOOKUP('311'!$G$58,_311_Table3,MATCH(MID($B727,1,1),_311_Table3_ColumnLookup,0),FALSE),
  IF(AND(VALUE(LEFT($A727,3))=311,RIGHT($B727,5)="Total"),VLOOKUP('311'!$G$59,_311_Table3,MATCH(MID($B727,1,1),_311_Table3_ColumnLookup,0),FALSE),
  IF(VALUE(LEFT($A727,3))=311,VLOOKUP(VALUE(MID($B727,2,1)),_311_Table3,MATCH(MID($B727,1,1),_311_Table3_ColumnLookup,0),FALSE)
+N("311"),
  IF(AND(VALUE(LEFT($A727,3))=312,LEFT($G727,10)="Unincepted",$B727="G "),VLOOKUP(" ULO",_312_Table3,MATCH('312'!$N$16,_312_Table3_ColumnLookup,0),FALSE),
  IF(AND(VALUE(LEFT($A727,3))=312,LEFT($G727,10)="Unincepted",$B727="O "),VLOOKUP(" ULO",_312_Table3,MATCH('312'!$V$16,_312_Table3_ColumnLookup,0),FALSE),
  IF(AND(VALUE(LEFT($A727,3))=312,LEFT($G727,10)="Unincepted",$B727="Q "),VLOOKUP(" ULO",_312_Table3,MATCH('312'!$X$16,_312_Table3_ColumnLookup,0),FALSE),
  IF(AND(VALUE(LEFT($A727,3))=312,LEFT($G727,10)="Unincepted"),VLOOKUP(" ULO",_312_Table3,MATCH(LEFT($B727,1),_312_Table3_ColumnLookup,0),FALSE),
  IF(AND(VALUE(LEFT($A727,3))=312,LEFT($G727,5)="Total",$B727="G "),VLOOKUP('312'!$F$80,_312_Table3,MATCH('312'!$N$16,_312_Table3_ColumnLookup,0),FALSE),
  IF(AND(VALUE(LEFT($A727,3))=312,LEFT($G727,5)="Total",$B727="O "),VLOOKUP('312'!$F$80,_312_Table3,MATCH('312'!$V$16,_312_Table3_ColumnLookup,0),FALSE),
  IF(AND(VALUE(LEFT($A727,3))=312,LEFT($G727,5)="Total",$B727="Q "),VLOOKUP('312'!$F$80,_312_Table3,MATCH('312'!$X$16,_312_Table3_ColumnLookup,0),FALSE),
  IF(AND(VALUE(LEFT($A727,3))=312,LEFT($G727,5)="Total"),VLOOKUP('312'!$F$80,_312_Table3,MATCH(LEFT($B727,1),_312_Table3_ColumnLookup,0),FALSE),
  IF(AND(VALUE(LEFT($A727,3))=312,LEN($I727)=4,$B727="G"),VLOOKUP($I727,_312_Table3,MATCH('312'!$N$16,_312_Table3_ColumnLookup,0),FALSE),
  IF(AND(VALUE(LEFT($A727,3))=312,LEN($I727)=4,$B727="O"),VLOOKUP($I727,_312_Table3,MATCH('312'!$V$16,_312_Table3_ColumnLookup,0),FALSE),
  IF(AND(VALUE(LEFT($A727,3))=312,LEN($I727)=4,$B727="Q"),VLOOKUP($I727,_312_Table3,MATCH('312'!$X$16,_312_Table3_ColumnLookup,0),FALSE),
  IF(AND(VALUE(LEFT($A727,3))=312,LEN($I727)=4),VLOOKUP($I727,_312_Table3,MATCH(LEFT($B727,1),_312_Table3_ColumnLookup,0),FALSE)
+N("312"),
  IF(VALUE(LEFT($A727,3))=313,VLOOKUP(VALUE(MID($B727,2,1)),_313_Table3,MATCH(MID($B727,1,1),_313_Table3_ColumnLookup,0),FALSE)
+N("313"),
  IF(AND(VALUE(LEFT($A727,3))=314,LEN($B727)=3),VLOOKUP(VALUE(MID($B727,2,2)),_314_Table3,MATCH(MID($B727,1,1),_314_Table3_ColumnLookup,0),FALSE),
  IF(VALUE(LEFT($A727,3))=314,VLOOKUP(VALUE(MID($B727,2,1)),_314_Table3,MATCH(MID($B727,1,1),_314_Table3_ColumnLookup,0),FALSE)
+N("314"),
""))))))))))))))))))))))))</f>
        <v>#N/A</v>
      </c>
      <c r="G727" t="s">
        <v>1266</v>
      </c>
      <c r="H727" s="321">
        <f>IFERROR(
IF(ISERROR($D727)=FALSE,$D727,IF(ISERROR($E727)=FALSE,$E727,IF(ISERROR($F727)=FALSE,$F727
+N("012 checkboxes"),
IF(
IF(OR(LEFT($A727,9)="Syndicate",LEFT($A727,12)="NewSyndicate"),VLOOKUP($A727,'012'!$J:$ZW,MATCH("Link to button",'012'!$J$1:$ZW$1,0),0)
+N("309 checkbox"),
IF($C727="309 LCR Summary0",VLOOKUP("Notes990",'309'!$P:$ZZ,MATCH("Link to button",'309'!$P$1:$ZZ$1,0),0)
+N("313 checkboxes"),
IF($C727="313 Financial Information0LcmVsScr",IF($C727="309 LCR Summary0",VLOOKUP("LcmVsScr",'309'!$N:$ZZ,MATCH("Link to button",'309'!$N$1:$ZZ$1,0),0),
IF($C727="313 Financial Information0LcrDocAttached",IF($C727="309 LCR Summary0",VLOOKUP("LcrDocAttached",'309'!$N:$ZZ,MATCH("Link to button",'309'!$N$1:$ZZ$1,0),
0)))))))=1,TRUE,FALSE)
))),"")</f>
        <v>0</v>
      </c>
    </row>
    <row r="728" spans="1:8" customFormat="1">
      <c r="A728" s="237" t="str">
        <f>VLOOKUP($G728,CSVLookups!$B:$R,MATCH(A$1,CSVLookups!$B$1:$R$1,0),FALSE)</f>
        <v>313 Financial Information</v>
      </c>
      <c r="B728" s="237" t="str">
        <f>VLOOKUP($G728,CSVLookups!$B:$R,MATCH(B$1,CSVLookups!$B$1:$R$1,0),FALSE)</f>
        <v>F1</v>
      </c>
      <c r="C728" s="238" t="str">
        <f t="shared" si="11"/>
        <v>313 Financial InformationF1</v>
      </c>
      <c r="D728" s="238" t="e">
        <f>IF(AND(VALUE(LEFT($A728,3))=309,LEN($B728)=3),VLOOKUP(VALUE(MID($B728,2,2)),_309_Table1,MATCH(MID($B728,1,1),_309_Table1_ColumnLookup,0),FALSE),
  IF($C728="309 LCR SummaryA",OneYearSCR,IF($C728="309 LCR SummaryB",UltimateSCR,IF(VALUE(LEFT($A728,3))=309,VLOOKUP(VALUE(MID($B728,2,1)),_309_Table1,MATCH(MID($B728,1,1),_309_Table1_ColumnLookup,0),FALSE)
+N("309"),
  IF(VALUE(LEFT($A728,3))=310,VLOOKUP(VALUE(MID($B728,2,1)),_310_Table1,MATCH(MID($B728,1,1),_310_Table1_ColumnLookup,0),FALSE)
+N("310"),
  IF(AND(VALUE(LEFT($A728,3))=311,LEN($I728)=4),VLOOKUP($I728,_311_Table1,MATCH($B728,_311_Table1_ColumnLookup,0),FALSE),
  IF(AND(VALUE(LEFT($A728,3))=311,OR($B728="I2",$B728="J2",$B728="K2",$B728="L2")),VLOOKUP('311'!$G$58,_311_Table1,MATCH(MID($B728,1,1),_311_Table1_ColumnLookup,0),FALSE),
  IF(AND(VALUE(LEFT($A728,3))=311,RIGHT($B728,5)="Total"),VLOOKUP('311'!$G$59,_311_Table1,MATCH(MID($B728,1,1),_311_Table1_ColumnLookup,0),FALSE),
  IF(VALUE(LEFT($A728,3))=311,VLOOKUP(VALUE(MID($B728,2,1)),_311_Table1,MATCH(MID($B728,1,1),_311_Table1_ColumnLookup,0),FALSE)
+N("311"),
  IF(AND(VALUE(LEFT($A728,3))=312,LEFT($G728,10)="Unincepted",$B728="G "),VLOOKUP(" ULO",_312_Table1,MATCH('312'!$N$16,_312_Table1_ColumnLookup,0),FALSE),
  IF(AND(VALUE(LEFT($A728,3))=312,LEFT($G728,10)="Unincepted",$B728="O "),VLOOKUP(" ULO",_312_Table1,MATCH('312'!$V$16,_312_Table1_ColumnLookup,0),FALSE),
  IF(AND(VALUE(LEFT($A728,3))=312,LEFT($G728,10)="Unincepted",$B728="Q "),VLOOKUP(" ULO",_312_Table1,MATCH('312'!$X$16,_312_Table1_ColumnLookup,0),FALSE),
  IF(AND(VALUE(LEFT($A728,3))=312,LEFT($G728,10)="Unincepted"),VLOOKUP(" ULO",_312_Table1,MATCH(LEFT($B728,1),_312_Table1_ColumnLookup,0),FALSE),
  IF(AND(VALUE(LEFT($A728,3))=312,LEFT($G728,5)="Total",$B728="G "),VLOOKUP('312'!$F$80,_312_Table1,MATCH('312'!$N$16,_312_Table1_ColumnLookup,0),FALSE),
  IF(AND(VALUE(LEFT($A728,3))=312,LEFT($G728,5)="Total",$B728="O "),VLOOKUP('312'!$F$80,_312_Table1,MATCH('312'!$V$16,_312_Table1_ColumnLookup,0),FALSE),
  IF(AND(VALUE(LEFT($A728,3))=312,LEFT($G728,5)="Total",$B728="Q "),VLOOKUP('312'!$F$80,_312_Table1,MATCH('312'!$X$16,_312_Table1_ColumnLookup,0),FALSE),
  IF(AND(VALUE(LEFT($A728,3))=312,LEFT($G728,5)="Total"),VLOOKUP('312'!$F$80,_312_Table1,MATCH(LEFT($B728,1),_312_Table1_ColumnLookup,0),FALSE),
  IF(AND(VALUE(LEFT($A728,3))=312,LEN($I728)=4,$B728="G"),VLOOKUP($I728,_312_Table1,MATCH('312'!$N$16,_312_Table1_ColumnLookup,0),FALSE),
  IF(AND(VALUE(LEFT($A728,3))=312,LEN($I728)=4,$B728="O"),VLOOKUP($I728,_312_Table1,MATCH('312'!$V$16,_312_Table1_ColumnLookup,0),FALSE),
  IF(AND(VALUE(LEFT($A728,3))=312,LEN($I728)=4,$B728="Q"),VLOOKUP($I728,_312_Table1,MATCH('312'!$X$16,_312_Table1_ColumnLookup,0),FALSE),
  IF(AND(VALUE(LEFT($A728,3))=312,LEN($I728)=4),VLOOKUP($I728,_312_Table1,MATCH(LEFT($B728,1),_312_Table1_ColumnLookup,0),FALSE)
+N("312"),
  IF(VALUE(LEFT($A728,3))=313,VLOOKUP(VALUE(MID($B728,2,1)),_313_Table1,MATCH(MID($B728,1,1),_313_Table1_ColumnLookup,0),FALSE)
+N("313"),
  IF(AND(VALUE(LEFT($A728,3))=314,LEN($B728)=3),VLOOKUP(VALUE(MID($B728,2,2)),_314_Table1,MATCH(MID($B728,1,1),_314_Table1_ColumnLookup,0),FALSE),
  IF(VALUE(LEFT($A728,3))=314,VLOOKUP(VALUE(MID($B728,2,1)),_314_Table1,MATCH(MID($B728,1,1),_314_Table1_ColumnLookup,0),FALSE)
+N("314"),
""))))))))))))))))))))))))</f>
        <v>#N/A</v>
      </c>
      <c r="E728" s="238" t="e">
        <f>IF(AND(VALUE(LEFT($A728,3))=309,LEN($B728)=3),VLOOKUP(VALUE(MID($B728,2,2)),_309_Table2,MATCH(MID($B728,1,1),_309_Table2_ColumnLookup,0),FALSE),
  IF($C728="309 LCR SummaryA",OneYearSCR,IF($C728="309 LCR SummaryB",UltimateSCR,IF(VALUE(LEFT($A728,3))=309,VLOOKUP(VALUE(MID($B728,2,1)),_309_Table2,MATCH(MID($B728,1,1),_309_Table2_ColumnLookup,0),FALSE)
+N("309"),
  IF(VALUE(LEFT($A728,3))=310,VLOOKUP(VALUE(MID($B728,2,1)),_310_Table2,MATCH(MID($B728,1,1),_310_Table2_ColumnLookup,0),FALSE)
+N("310"),
  IF(AND(VALUE(LEFT($A728,3))=311,LEN($I728)=4),VLOOKUP($I728,_311_Table2,MATCH($B728,_311_Table2_ColumnLookup,0),FALSE),
  IF(AND(VALUE(LEFT($A728,3))=311,OR($B728="I2",$B728="J2",$B728="K2",$B728="L2")),VLOOKUP('311'!$G$58,_311_Table2,MATCH(MID($B728,1,1),_311_Table2_ColumnLookup,0),FALSE),
  IF(AND(VALUE(LEFT($A728,3))=311,RIGHT($B728,5)="Total"),VLOOKUP('311'!$G$59,_311_Table2,MATCH(MID($B728,1,1),_311_Table2_ColumnLookup,0),FALSE),
  IF(VALUE(LEFT($A728,3))=311,VLOOKUP(VALUE(MID($B728,2,1)),_311_Table2,MATCH(MID($B728,1,1),_311_Table2_ColumnLookup,0),FALSE)
+N("311"),
  IF(AND(VALUE(LEFT($A728,3))=312,LEFT($G728,10)="Unincepted",$B728="G "),VLOOKUP(" ULO",_312_Table2,MATCH('312'!$N$16,_312_Table2_ColumnLookup,0),FALSE),
  IF(AND(VALUE(LEFT($A728,3))=312,LEFT($G728,10)="Unincepted",$B728="O "),VLOOKUP(" ULO",_312_Table2,MATCH('312'!$V$16,_312_Table2_ColumnLookup,0),FALSE),
  IF(AND(VALUE(LEFT($A728,3))=312,LEFT($G728,10)="Unincepted",$B728="Q "),VLOOKUP(" ULO",_312_Table2,MATCH('312'!$X$16,_312_Table2_ColumnLookup,0),FALSE),
  IF(AND(VALUE(LEFT($A728,3))=312,LEFT($G728,10)="Unincepted"),VLOOKUP(" ULO",_312_Table2,MATCH(LEFT($B728,1),_312_Table2_ColumnLookup,0),FALSE),
  IF(AND(VALUE(LEFT($A728,3))=312,LEFT($G728,5)="Total",$B728="G "),VLOOKUP('312'!$F$80,_312_Table2,MATCH('312'!$N$16,_312_Table2_ColumnLookup,0),FALSE),
  IF(AND(VALUE(LEFT($A728,3))=312,LEFT($G728,5)="Total",$B728="O "),VLOOKUP('312'!$F$80,_312_Table2,MATCH('312'!$V$16,_312_Table2_ColumnLookup,0),FALSE),
  IF(AND(VALUE(LEFT($A728,3))=312,LEFT($G728,5)="Total",$B728="Q "),VLOOKUP('312'!$F$80,_312_Table2,MATCH('312'!$X$16,_312_Table2_ColumnLookup,0),FALSE),
  IF(AND(VALUE(LEFT($A728,3))=312,LEFT($G728,5)="Total"),VLOOKUP('312'!$F$80,_312_Table2,MATCH(LEFT($B728,1),_312_Table2_ColumnLookup,0),FALSE),
  IF(AND(VALUE(LEFT($A728,3))=312,LEN($I728)=4,$B728="G"),VLOOKUP($I728,_312_Table2,MATCH('312'!$N$16,_312_Table2_ColumnLookup,0),FALSE),
  IF(AND(VALUE(LEFT($A728,3))=312,LEN($I728)=4,$B728="O"),VLOOKUP($I728,_312_Table2,MATCH('312'!$V$16,_312_Table2_ColumnLookup,0),FALSE),
  IF(AND(VALUE(LEFT($A728,3))=312,LEN($I728)=4,$B728="Q"),VLOOKUP($I728,_312_Table2,MATCH('312'!$X$16,_312_Table2_ColumnLookup,0),FALSE),
  IF(AND(VALUE(LEFT($A728,3))=312,LEN($I728)=4),VLOOKUP($I728,_312_Table2,MATCH(LEFT($B728,1),_312_Table2_ColumnLookup,0),FALSE)
+N("312"),
  IF(VALUE(LEFT($A728,3))=313,VLOOKUP(VALUE(MID($B728,2,1)),_313_Table2,MATCH(MID($B728,1,1),_313_Table2_ColumnLookup,0),FALSE)
+N("313"),
  IF(AND(VALUE(LEFT($A728,3))=314,LEN($B728)=3),VLOOKUP(VALUE(MID($B728,2,2)),_314_Table2,MATCH(MID($B728,1,1),_314_Table2_ColumnLookup,0),FALSE),
  IF(VALUE(LEFT($A728,3))=314,VLOOKUP(VALUE(MID($B728,2,1)),_314_Table2,MATCH(MID($B728,1,1),_314_Table2_ColumnLookup,0),FALSE)
+N("314"),
""))))))))))))))))))))))))</f>
        <v>#N/A</v>
      </c>
      <c r="F728" s="238">
        <f>IF(AND(VALUE(LEFT($A728,3))=309,LEN($B728)=3),VLOOKUP(VALUE(MID($B728,2,2)),_309_Table3,MATCH(MID($B728,1,1),_309_Table3_ColumnLookup,0),FALSE),
  IF($C728="309 LCR SummaryA",OneYearSCR,IF($C728="309 LCR SummaryB",UltimateSCR,IF(VALUE(LEFT($A728,3))=309,VLOOKUP(VALUE(MID($B728,2,1)),_309_Table3,MATCH(MID($B728,1,1),_309_Table3_ColumnLookup,0),FALSE)
+N("309"),
  IF(VALUE(LEFT($A728,3))=310,VLOOKUP(VALUE(MID($B728,2,1)),_310_Table3,MATCH(MID($B728,1,1),_310_Table3_ColumnLookup,0),FALSE)
+N("310"),
  IF(AND(VALUE(LEFT($A728,3))=311,LEN($I728)=4),VLOOKUP($I728,_311_Table3,MATCH($B728,_311_Table3_ColumnLookup,0),FALSE),
  IF(AND(VALUE(LEFT($A728,3))=311,OR($B728="I2",$B728="J2",$B728="K2",$B728="L2")),VLOOKUP('311'!$G$58,_311_Table3,MATCH(MID($B728,1,1),_311_Table3_ColumnLookup,0),FALSE),
  IF(AND(VALUE(LEFT($A728,3))=311,RIGHT($B728,5)="Total"),VLOOKUP('311'!$G$59,_311_Table3,MATCH(MID($B728,1,1),_311_Table3_ColumnLookup,0),FALSE),
  IF(VALUE(LEFT($A728,3))=311,VLOOKUP(VALUE(MID($B728,2,1)),_311_Table3,MATCH(MID($B728,1,1),_311_Table3_ColumnLookup,0),FALSE)
+N("311"),
  IF(AND(VALUE(LEFT($A728,3))=312,LEFT($G728,10)="Unincepted",$B728="G "),VLOOKUP(" ULO",_312_Table3,MATCH('312'!$N$16,_312_Table3_ColumnLookup,0),FALSE),
  IF(AND(VALUE(LEFT($A728,3))=312,LEFT($G728,10)="Unincepted",$B728="O "),VLOOKUP(" ULO",_312_Table3,MATCH('312'!$V$16,_312_Table3_ColumnLookup,0),FALSE),
  IF(AND(VALUE(LEFT($A728,3))=312,LEFT($G728,10)="Unincepted",$B728="Q "),VLOOKUP(" ULO",_312_Table3,MATCH('312'!$X$16,_312_Table3_ColumnLookup,0),FALSE),
  IF(AND(VALUE(LEFT($A728,3))=312,LEFT($G728,10)="Unincepted"),VLOOKUP(" ULO",_312_Table3,MATCH(LEFT($B728,1),_312_Table3_ColumnLookup,0),FALSE),
  IF(AND(VALUE(LEFT($A728,3))=312,LEFT($G728,5)="Total",$B728="G "),VLOOKUP('312'!$F$80,_312_Table3,MATCH('312'!$N$16,_312_Table3_ColumnLookup,0),FALSE),
  IF(AND(VALUE(LEFT($A728,3))=312,LEFT($G728,5)="Total",$B728="O "),VLOOKUP('312'!$F$80,_312_Table3,MATCH('312'!$V$16,_312_Table3_ColumnLookup,0),FALSE),
  IF(AND(VALUE(LEFT($A728,3))=312,LEFT($G728,5)="Total",$B728="Q "),VLOOKUP('312'!$F$80,_312_Table3,MATCH('312'!$X$16,_312_Table3_ColumnLookup,0),FALSE),
  IF(AND(VALUE(LEFT($A728,3))=312,LEFT($G728,5)="Total"),VLOOKUP('312'!$F$80,_312_Table3,MATCH(LEFT($B728,1),_312_Table3_ColumnLookup,0),FALSE),
  IF(AND(VALUE(LEFT($A728,3))=312,LEN($I728)=4,$B728="G"),VLOOKUP($I728,_312_Table3,MATCH('312'!$N$16,_312_Table3_ColumnLookup,0),FALSE),
  IF(AND(VALUE(LEFT($A728,3))=312,LEN($I728)=4,$B728="O"),VLOOKUP($I728,_312_Table3,MATCH('312'!$V$16,_312_Table3_ColumnLookup,0),FALSE),
  IF(AND(VALUE(LEFT($A728,3))=312,LEN($I728)=4,$B728="Q"),VLOOKUP($I728,_312_Table3,MATCH('312'!$X$16,_312_Table3_ColumnLookup,0),FALSE),
  IF(AND(VALUE(LEFT($A728,3))=312,LEN($I728)=4),VLOOKUP($I728,_312_Table3,MATCH(LEFT($B728,1),_312_Table3_ColumnLookup,0),FALSE)
+N("312"),
  IF(VALUE(LEFT($A728,3))=313,VLOOKUP(VALUE(MID($B728,2,1)),_313_Table3,MATCH(MID($B728,1,1),_313_Table3_ColumnLookup,0),FALSE)
+N("313"),
  IF(AND(VALUE(LEFT($A728,3))=314,LEN($B728)=3),VLOOKUP(VALUE(MID($B728,2,2)),_314_Table3,MATCH(MID($B728,1,1),_314_Table3_ColumnLookup,0),FALSE),
  IF(VALUE(LEFT($A728,3))=314,VLOOKUP(VALUE(MID($B728,2,1)),_314_Table3,MATCH(MID($B728,1,1),_314_Table3_ColumnLookup,0),FALSE)
+N("314"),
""))))))))))))))))))))))))</f>
        <v>0</v>
      </c>
      <c r="G728" t="s">
        <v>1268</v>
      </c>
      <c r="H728" s="321">
        <f>IFERROR(
IF(ISERROR($D728)=FALSE,$D728,IF(ISERROR($E728)=FALSE,$E728,IF(ISERROR($F728)=FALSE,$F728
+N("012 checkboxes"),
IF(
IF(OR(LEFT($A728,9)="Syndicate",LEFT($A728,12)="NewSyndicate"),VLOOKUP($A728,'012'!$J:$ZW,MATCH("Link to button",'012'!$J$1:$ZW$1,0),0)
+N("309 checkbox"),
IF($C728="309 LCR Summary0",VLOOKUP("Notes990",'309'!$P:$ZZ,MATCH("Link to button",'309'!$P$1:$ZZ$1,0),0)
+N("313 checkboxes"),
IF($C728="313 Financial Information0LcmVsScr",IF($C728="309 LCR Summary0",VLOOKUP("LcmVsScr",'309'!$N:$ZZ,MATCH("Link to button",'309'!$N$1:$ZZ$1,0),0),
IF($C728="313 Financial Information0LcrDocAttached",IF($C728="309 LCR Summary0",VLOOKUP("LcrDocAttached",'309'!$N:$ZZ,MATCH("Link to button",'309'!$N$1:$ZZ$1,0),
0)))))))=1,TRUE,FALSE)
))),"")</f>
        <v>0</v>
      </c>
    </row>
    <row r="729" spans="1:8" customFormat="1">
      <c r="A729" s="237" t="str">
        <f>VLOOKUP($G729,CSVLookups!$B:$R,MATCH(A$1,CSVLookups!$B$1:$R$1,0),FALSE)</f>
        <v>313 Financial Information</v>
      </c>
      <c r="B729" s="237" t="str">
        <f>VLOOKUP($G729,CSVLookups!$B:$R,MATCH(B$1,CSVLookups!$B$1:$R$1,0),FALSE)</f>
        <v>G1</v>
      </c>
      <c r="C729" s="238" t="str">
        <f t="shared" si="11"/>
        <v>313 Financial InformationG1</v>
      </c>
      <c r="D729" s="238" t="e">
        <f>IF(AND(VALUE(LEFT($A729,3))=309,LEN($B729)=3),VLOOKUP(VALUE(MID($B729,2,2)),_309_Table1,MATCH(MID($B729,1,1),_309_Table1_ColumnLookup,0),FALSE),
  IF($C729="309 LCR SummaryA",OneYearSCR,IF($C729="309 LCR SummaryB",UltimateSCR,IF(VALUE(LEFT($A729,3))=309,VLOOKUP(VALUE(MID($B729,2,1)),_309_Table1,MATCH(MID($B729,1,1),_309_Table1_ColumnLookup,0),FALSE)
+N("309"),
  IF(VALUE(LEFT($A729,3))=310,VLOOKUP(VALUE(MID($B729,2,1)),_310_Table1,MATCH(MID($B729,1,1),_310_Table1_ColumnLookup,0),FALSE)
+N("310"),
  IF(AND(VALUE(LEFT($A729,3))=311,LEN($I729)=4),VLOOKUP($I729,_311_Table1,MATCH($B729,_311_Table1_ColumnLookup,0),FALSE),
  IF(AND(VALUE(LEFT($A729,3))=311,OR($B729="I2",$B729="J2",$B729="K2",$B729="L2")),VLOOKUP('311'!$G$58,_311_Table1,MATCH(MID($B729,1,1),_311_Table1_ColumnLookup,0),FALSE),
  IF(AND(VALUE(LEFT($A729,3))=311,RIGHT($B729,5)="Total"),VLOOKUP('311'!$G$59,_311_Table1,MATCH(MID($B729,1,1),_311_Table1_ColumnLookup,0),FALSE),
  IF(VALUE(LEFT($A729,3))=311,VLOOKUP(VALUE(MID($B729,2,1)),_311_Table1,MATCH(MID($B729,1,1),_311_Table1_ColumnLookup,0),FALSE)
+N("311"),
  IF(AND(VALUE(LEFT($A729,3))=312,LEFT($G729,10)="Unincepted",$B729="G "),VLOOKUP(" ULO",_312_Table1,MATCH('312'!$N$16,_312_Table1_ColumnLookup,0),FALSE),
  IF(AND(VALUE(LEFT($A729,3))=312,LEFT($G729,10)="Unincepted",$B729="O "),VLOOKUP(" ULO",_312_Table1,MATCH('312'!$V$16,_312_Table1_ColumnLookup,0),FALSE),
  IF(AND(VALUE(LEFT($A729,3))=312,LEFT($G729,10)="Unincepted",$B729="Q "),VLOOKUP(" ULO",_312_Table1,MATCH('312'!$X$16,_312_Table1_ColumnLookup,0),FALSE),
  IF(AND(VALUE(LEFT($A729,3))=312,LEFT($G729,10)="Unincepted"),VLOOKUP(" ULO",_312_Table1,MATCH(LEFT($B729,1),_312_Table1_ColumnLookup,0),FALSE),
  IF(AND(VALUE(LEFT($A729,3))=312,LEFT($G729,5)="Total",$B729="G "),VLOOKUP('312'!$F$80,_312_Table1,MATCH('312'!$N$16,_312_Table1_ColumnLookup,0),FALSE),
  IF(AND(VALUE(LEFT($A729,3))=312,LEFT($G729,5)="Total",$B729="O "),VLOOKUP('312'!$F$80,_312_Table1,MATCH('312'!$V$16,_312_Table1_ColumnLookup,0),FALSE),
  IF(AND(VALUE(LEFT($A729,3))=312,LEFT($G729,5)="Total",$B729="Q "),VLOOKUP('312'!$F$80,_312_Table1,MATCH('312'!$X$16,_312_Table1_ColumnLookup,0),FALSE),
  IF(AND(VALUE(LEFT($A729,3))=312,LEFT($G729,5)="Total"),VLOOKUP('312'!$F$80,_312_Table1,MATCH(LEFT($B729,1),_312_Table1_ColumnLookup,0),FALSE),
  IF(AND(VALUE(LEFT($A729,3))=312,LEN($I729)=4,$B729="G"),VLOOKUP($I729,_312_Table1,MATCH('312'!$N$16,_312_Table1_ColumnLookup,0),FALSE),
  IF(AND(VALUE(LEFT($A729,3))=312,LEN($I729)=4,$B729="O"),VLOOKUP($I729,_312_Table1,MATCH('312'!$V$16,_312_Table1_ColumnLookup,0),FALSE),
  IF(AND(VALUE(LEFT($A729,3))=312,LEN($I729)=4,$B729="Q"),VLOOKUP($I729,_312_Table1,MATCH('312'!$X$16,_312_Table1_ColumnLookup,0),FALSE),
  IF(AND(VALUE(LEFT($A729,3))=312,LEN($I729)=4),VLOOKUP($I729,_312_Table1,MATCH(LEFT($B729,1),_312_Table1_ColumnLookup,0),FALSE)
+N("312"),
  IF(VALUE(LEFT($A729,3))=313,VLOOKUP(VALUE(MID($B729,2,1)),_313_Table1,MATCH(MID($B729,1,1),_313_Table1_ColumnLookup,0),FALSE)
+N("313"),
  IF(AND(VALUE(LEFT($A729,3))=314,LEN($B729)=3),VLOOKUP(VALUE(MID($B729,2,2)),_314_Table1,MATCH(MID($B729,1,1),_314_Table1_ColumnLookup,0),FALSE),
  IF(VALUE(LEFT($A729,3))=314,VLOOKUP(VALUE(MID($B729,2,1)),_314_Table1,MATCH(MID($B729,1,1),_314_Table1_ColumnLookup,0),FALSE)
+N("314"),
""))))))))))))))))))))))))</f>
        <v>#N/A</v>
      </c>
      <c r="E729" s="238" t="e">
        <f>IF(AND(VALUE(LEFT($A729,3))=309,LEN($B729)=3),VLOOKUP(VALUE(MID($B729,2,2)),_309_Table2,MATCH(MID($B729,1,1),_309_Table2_ColumnLookup,0),FALSE),
  IF($C729="309 LCR SummaryA",OneYearSCR,IF($C729="309 LCR SummaryB",UltimateSCR,IF(VALUE(LEFT($A729,3))=309,VLOOKUP(VALUE(MID($B729,2,1)),_309_Table2,MATCH(MID($B729,1,1),_309_Table2_ColumnLookup,0),FALSE)
+N("309"),
  IF(VALUE(LEFT($A729,3))=310,VLOOKUP(VALUE(MID($B729,2,1)),_310_Table2,MATCH(MID($B729,1,1),_310_Table2_ColumnLookup,0),FALSE)
+N("310"),
  IF(AND(VALUE(LEFT($A729,3))=311,LEN($I729)=4),VLOOKUP($I729,_311_Table2,MATCH($B729,_311_Table2_ColumnLookup,0),FALSE),
  IF(AND(VALUE(LEFT($A729,3))=311,OR($B729="I2",$B729="J2",$B729="K2",$B729="L2")),VLOOKUP('311'!$G$58,_311_Table2,MATCH(MID($B729,1,1),_311_Table2_ColumnLookup,0),FALSE),
  IF(AND(VALUE(LEFT($A729,3))=311,RIGHT($B729,5)="Total"),VLOOKUP('311'!$G$59,_311_Table2,MATCH(MID($B729,1,1),_311_Table2_ColumnLookup,0),FALSE),
  IF(VALUE(LEFT($A729,3))=311,VLOOKUP(VALUE(MID($B729,2,1)),_311_Table2,MATCH(MID($B729,1,1),_311_Table2_ColumnLookup,0),FALSE)
+N("311"),
  IF(AND(VALUE(LEFT($A729,3))=312,LEFT($G729,10)="Unincepted",$B729="G "),VLOOKUP(" ULO",_312_Table2,MATCH('312'!$N$16,_312_Table2_ColumnLookup,0),FALSE),
  IF(AND(VALUE(LEFT($A729,3))=312,LEFT($G729,10)="Unincepted",$B729="O "),VLOOKUP(" ULO",_312_Table2,MATCH('312'!$V$16,_312_Table2_ColumnLookup,0),FALSE),
  IF(AND(VALUE(LEFT($A729,3))=312,LEFT($G729,10)="Unincepted",$B729="Q "),VLOOKUP(" ULO",_312_Table2,MATCH('312'!$X$16,_312_Table2_ColumnLookup,0),FALSE),
  IF(AND(VALUE(LEFT($A729,3))=312,LEFT($G729,10)="Unincepted"),VLOOKUP(" ULO",_312_Table2,MATCH(LEFT($B729,1),_312_Table2_ColumnLookup,0),FALSE),
  IF(AND(VALUE(LEFT($A729,3))=312,LEFT($G729,5)="Total",$B729="G "),VLOOKUP('312'!$F$80,_312_Table2,MATCH('312'!$N$16,_312_Table2_ColumnLookup,0),FALSE),
  IF(AND(VALUE(LEFT($A729,3))=312,LEFT($G729,5)="Total",$B729="O "),VLOOKUP('312'!$F$80,_312_Table2,MATCH('312'!$V$16,_312_Table2_ColumnLookup,0),FALSE),
  IF(AND(VALUE(LEFT($A729,3))=312,LEFT($G729,5)="Total",$B729="Q "),VLOOKUP('312'!$F$80,_312_Table2,MATCH('312'!$X$16,_312_Table2_ColumnLookup,0),FALSE),
  IF(AND(VALUE(LEFT($A729,3))=312,LEFT($G729,5)="Total"),VLOOKUP('312'!$F$80,_312_Table2,MATCH(LEFT($B729,1),_312_Table2_ColumnLookup,0),FALSE),
  IF(AND(VALUE(LEFT($A729,3))=312,LEN($I729)=4,$B729="G"),VLOOKUP($I729,_312_Table2,MATCH('312'!$N$16,_312_Table2_ColumnLookup,0),FALSE),
  IF(AND(VALUE(LEFT($A729,3))=312,LEN($I729)=4,$B729="O"),VLOOKUP($I729,_312_Table2,MATCH('312'!$V$16,_312_Table2_ColumnLookup,0),FALSE),
  IF(AND(VALUE(LEFT($A729,3))=312,LEN($I729)=4,$B729="Q"),VLOOKUP($I729,_312_Table2,MATCH('312'!$X$16,_312_Table2_ColumnLookup,0),FALSE),
  IF(AND(VALUE(LEFT($A729,3))=312,LEN($I729)=4),VLOOKUP($I729,_312_Table2,MATCH(LEFT($B729,1),_312_Table2_ColumnLookup,0),FALSE)
+N("312"),
  IF(VALUE(LEFT($A729,3))=313,VLOOKUP(VALUE(MID($B729,2,1)),_313_Table2,MATCH(MID($B729,1,1),_313_Table2_ColumnLookup,0),FALSE)
+N("313"),
  IF(AND(VALUE(LEFT($A729,3))=314,LEN($B729)=3),VLOOKUP(VALUE(MID($B729,2,2)),_314_Table2,MATCH(MID($B729,1,1),_314_Table2_ColumnLookup,0),FALSE),
  IF(VALUE(LEFT($A729,3))=314,VLOOKUP(VALUE(MID($B729,2,1)),_314_Table2,MATCH(MID($B729,1,1),_314_Table2_ColumnLookup,0),FALSE)
+N("314"),
""))))))))))))))))))))))))</f>
        <v>#N/A</v>
      </c>
      <c r="F729" s="238">
        <f>IF(AND(VALUE(LEFT($A729,3))=309,LEN($B729)=3),VLOOKUP(VALUE(MID($B729,2,2)),_309_Table3,MATCH(MID($B729,1,1),_309_Table3_ColumnLookup,0),FALSE),
  IF($C729="309 LCR SummaryA",OneYearSCR,IF($C729="309 LCR SummaryB",UltimateSCR,IF(VALUE(LEFT($A729,3))=309,VLOOKUP(VALUE(MID($B729,2,1)),_309_Table3,MATCH(MID($B729,1,1),_309_Table3_ColumnLookup,0),FALSE)
+N("309"),
  IF(VALUE(LEFT($A729,3))=310,VLOOKUP(VALUE(MID($B729,2,1)),_310_Table3,MATCH(MID($B729,1,1),_310_Table3_ColumnLookup,0),FALSE)
+N("310"),
  IF(AND(VALUE(LEFT($A729,3))=311,LEN($I729)=4),VLOOKUP($I729,_311_Table3,MATCH($B729,_311_Table3_ColumnLookup,0),FALSE),
  IF(AND(VALUE(LEFT($A729,3))=311,OR($B729="I2",$B729="J2",$B729="K2",$B729="L2")),VLOOKUP('311'!$G$58,_311_Table3,MATCH(MID($B729,1,1),_311_Table3_ColumnLookup,0),FALSE),
  IF(AND(VALUE(LEFT($A729,3))=311,RIGHT($B729,5)="Total"),VLOOKUP('311'!$G$59,_311_Table3,MATCH(MID($B729,1,1),_311_Table3_ColumnLookup,0),FALSE),
  IF(VALUE(LEFT($A729,3))=311,VLOOKUP(VALUE(MID($B729,2,1)),_311_Table3,MATCH(MID($B729,1,1),_311_Table3_ColumnLookup,0),FALSE)
+N("311"),
  IF(AND(VALUE(LEFT($A729,3))=312,LEFT($G729,10)="Unincepted",$B729="G "),VLOOKUP(" ULO",_312_Table3,MATCH('312'!$N$16,_312_Table3_ColumnLookup,0),FALSE),
  IF(AND(VALUE(LEFT($A729,3))=312,LEFT($G729,10)="Unincepted",$B729="O "),VLOOKUP(" ULO",_312_Table3,MATCH('312'!$V$16,_312_Table3_ColumnLookup,0),FALSE),
  IF(AND(VALUE(LEFT($A729,3))=312,LEFT($G729,10)="Unincepted",$B729="Q "),VLOOKUP(" ULO",_312_Table3,MATCH('312'!$X$16,_312_Table3_ColumnLookup,0),FALSE),
  IF(AND(VALUE(LEFT($A729,3))=312,LEFT($G729,10)="Unincepted"),VLOOKUP(" ULO",_312_Table3,MATCH(LEFT($B729,1),_312_Table3_ColumnLookup,0),FALSE),
  IF(AND(VALUE(LEFT($A729,3))=312,LEFT($G729,5)="Total",$B729="G "),VLOOKUP('312'!$F$80,_312_Table3,MATCH('312'!$N$16,_312_Table3_ColumnLookup,0),FALSE),
  IF(AND(VALUE(LEFT($A729,3))=312,LEFT($G729,5)="Total",$B729="O "),VLOOKUP('312'!$F$80,_312_Table3,MATCH('312'!$V$16,_312_Table3_ColumnLookup,0),FALSE),
  IF(AND(VALUE(LEFT($A729,3))=312,LEFT($G729,5)="Total",$B729="Q "),VLOOKUP('312'!$F$80,_312_Table3,MATCH('312'!$X$16,_312_Table3_ColumnLookup,0),FALSE),
  IF(AND(VALUE(LEFT($A729,3))=312,LEFT($G729,5)="Total"),VLOOKUP('312'!$F$80,_312_Table3,MATCH(LEFT($B729,1),_312_Table3_ColumnLookup,0),FALSE),
  IF(AND(VALUE(LEFT($A729,3))=312,LEN($I729)=4,$B729="G"),VLOOKUP($I729,_312_Table3,MATCH('312'!$N$16,_312_Table3_ColumnLookup,0),FALSE),
  IF(AND(VALUE(LEFT($A729,3))=312,LEN($I729)=4,$B729="O"),VLOOKUP($I729,_312_Table3,MATCH('312'!$V$16,_312_Table3_ColumnLookup,0),FALSE),
  IF(AND(VALUE(LEFT($A729,3))=312,LEN($I729)=4,$B729="Q"),VLOOKUP($I729,_312_Table3,MATCH('312'!$X$16,_312_Table3_ColumnLookup,0),FALSE),
  IF(AND(VALUE(LEFT($A729,3))=312,LEN($I729)=4),VLOOKUP($I729,_312_Table3,MATCH(LEFT($B729,1),_312_Table3_ColumnLookup,0),FALSE)
+N("312"),
  IF(VALUE(LEFT($A729,3))=313,VLOOKUP(VALUE(MID($B729,2,1)),_313_Table3,MATCH(MID($B729,1,1),_313_Table3_ColumnLookup,0),FALSE)
+N("313"),
  IF(AND(VALUE(LEFT($A729,3))=314,LEN($B729)=3),VLOOKUP(VALUE(MID($B729,2,2)),_314_Table3,MATCH(MID($B729,1,1),_314_Table3_ColumnLookup,0),FALSE),
  IF(VALUE(LEFT($A729,3))=314,VLOOKUP(VALUE(MID($B729,2,1)),_314_Table3,MATCH(MID($B729,1,1),_314_Table3_ColumnLookup,0),FALSE)
+N("314"),
""))))))))))))))))))))))))</f>
        <v>0</v>
      </c>
      <c r="G729" t="s">
        <v>1270</v>
      </c>
      <c r="H729" s="321">
        <f>IFERROR(
IF(ISERROR($D729)=FALSE,$D729,IF(ISERROR($E729)=FALSE,$E729,IF(ISERROR($F729)=FALSE,$F729
+N("012 checkboxes"),
IF(
IF(OR(LEFT($A729,9)="Syndicate",LEFT($A729,12)="NewSyndicate"),VLOOKUP($A729,'012'!$J:$ZW,MATCH("Link to button",'012'!$J$1:$ZW$1,0),0)
+N("309 checkbox"),
IF($C729="309 LCR Summary0",VLOOKUP("Notes990",'309'!$P:$ZZ,MATCH("Link to button",'309'!$P$1:$ZZ$1,0),0)
+N("313 checkboxes"),
IF($C729="313 Financial Information0LcmVsScr",IF($C729="309 LCR Summary0",VLOOKUP("LcmVsScr",'309'!$N:$ZZ,MATCH("Link to button",'309'!$N$1:$ZZ$1,0),0),
IF($C729="313 Financial Information0LcrDocAttached",IF($C729="309 LCR Summary0",VLOOKUP("LcrDocAttached",'309'!$N:$ZZ,MATCH("Link to button",'309'!$N$1:$ZZ$1,0),
0)))))))=1,TRUE,FALSE)
))),"")</f>
        <v>0</v>
      </c>
    </row>
    <row r="730" spans="1:8" customFormat="1">
      <c r="A730" s="237" t="str">
        <f>VLOOKUP($G730,CSVLookups!$B:$R,MATCH(A$1,CSVLookups!$B$1:$R$1,0),FALSE)</f>
        <v>313 Financial Information</v>
      </c>
      <c r="B730" s="237" t="str">
        <f>VLOOKUP($G730,CSVLookups!$B:$R,MATCH(B$1,CSVLookups!$B$1:$R$1,0),FALSE)</f>
        <v>H1</v>
      </c>
      <c r="C730" s="238" t="str">
        <f t="shared" si="11"/>
        <v>313 Financial InformationH1</v>
      </c>
      <c r="D730" s="238" t="e">
        <f>IF(AND(VALUE(LEFT($A730,3))=309,LEN($B730)=3),VLOOKUP(VALUE(MID($B730,2,2)),_309_Table1,MATCH(MID($B730,1,1),_309_Table1_ColumnLookup,0),FALSE),
  IF($C730="309 LCR SummaryA",OneYearSCR,IF($C730="309 LCR SummaryB",UltimateSCR,IF(VALUE(LEFT($A730,3))=309,VLOOKUP(VALUE(MID($B730,2,1)),_309_Table1,MATCH(MID($B730,1,1),_309_Table1_ColumnLookup,0),FALSE)
+N("309"),
  IF(VALUE(LEFT($A730,3))=310,VLOOKUP(VALUE(MID($B730,2,1)),_310_Table1,MATCH(MID($B730,1,1),_310_Table1_ColumnLookup,0),FALSE)
+N("310"),
  IF(AND(VALUE(LEFT($A730,3))=311,LEN($I730)=4),VLOOKUP($I730,_311_Table1,MATCH($B730,_311_Table1_ColumnLookup,0),FALSE),
  IF(AND(VALUE(LEFT($A730,3))=311,OR($B730="I2",$B730="J2",$B730="K2",$B730="L2")),VLOOKUP('311'!$G$58,_311_Table1,MATCH(MID($B730,1,1),_311_Table1_ColumnLookup,0),FALSE),
  IF(AND(VALUE(LEFT($A730,3))=311,RIGHT($B730,5)="Total"),VLOOKUP('311'!$G$59,_311_Table1,MATCH(MID($B730,1,1),_311_Table1_ColumnLookup,0),FALSE),
  IF(VALUE(LEFT($A730,3))=311,VLOOKUP(VALUE(MID($B730,2,1)),_311_Table1,MATCH(MID($B730,1,1),_311_Table1_ColumnLookup,0),FALSE)
+N("311"),
  IF(AND(VALUE(LEFT($A730,3))=312,LEFT($G730,10)="Unincepted",$B730="G "),VLOOKUP(" ULO",_312_Table1,MATCH('312'!$N$16,_312_Table1_ColumnLookup,0),FALSE),
  IF(AND(VALUE(LEFT($A730,3))=312,LEFT($G730,10)="Unincepted",$B730="O "),VLOOKUP(" ULO",_312_Table1,MATCH('312'!$V$16,_312_Table1_ColumnLookup,0),FALSE),
  IF(AND(VALUE(LEFT($A730,3))=312,LEFT($G730,10)="Unincepted",$B730="Q "),VLOOKUP(" ULO",_312_Table1,MATCH('312'!$X$16,_312_Table1_ColumnLookup,0),FALSE),
  IF(AND(VALUE(LEFT($A730,3))=312,LEFT($G730,10)="Unincepted"),VLOOKUP(" ULO",_312_Table1,MATCH(LEFT($B730,1),_312_Table1_ColumnLookup,0),FALSE),
  IF(AND(VALUE(LEFT($A730,3))=312,LEFT($G730,5)="Total",$B730="G "),VLOOKUP('312'!$F$80,_312_Table1,MATCH('312'!$N$16,_312_Table1_ColumnLookup,0),FALSE),
  IF(AND(VALUE(LEFT($A730,3))=312,LEFT($G730,5)="Total",$B730="O "),VLOOKUP('312'!$F$80,_312_Table1,MATCH('312'!$V$16,_312_Table1_ColumnLookup,0),FALSE),
  IF(AND(VALUE(LEFT($A730,3))=312,LEFT($G730,5)="Total",$B730="Q "),VLOOKUP('312'!$F$80,_312_Table1,MATCH('312'!$X$16,_312_Table1_ColumnLookup,0),FALSE),
  IF(AND(VALUE(LEFT($A730,3))=312,LEFT($G730,5)="Total"),VLOOKUP('312'!$F$80,_312_Table1,MATCH(LEFT($B730,1),_312_Table1_ColumnLookup,0),FALSE),
  IF(AND(VALUE(LEFT($A730,3))=312,LEN($I730)=4,$B730="G"),VLOOKUP($I730,_312_Table1,MATCH('312'!$N$16,_312_Table1_ColumnLookup,0),FALSE),
  IF(AND(VALUE(LEFT($A730,3))=312,LEN($I730)=4,$B730="O"),VLOOKUP($I730,_312_Table1,MATCH('312'!$V$16,_312_Table1_ColumnLookup,0),FALSE),
  IF(AND(VALUE(LEFT($A730,3))=312,LEN($I730)=4,$B730="Q"),VLOOKUP($I730,_312_Table1,MATCH('312'!$X$16,_312_Table1_ColumnLookup,0),FALSE),
  IF(AND(VALUE(LEFT($A730,3))=312,LEN($I730)=4),VLOOKUP($I730,_312_Table1,MATCH(LEFT($B730,1),_312_Table1_ColumnLookup,0),FALSE)
+N("312"),
  IF(VALUE(LEFT($A730,3))=313,VLOOKUP(VALUE(MID($B730,2,1)),_313_Table1,MATCH(MID($B730,1,1),_313_Table1_ColumnLookup,0),FALSE)
+N("313"),
  IF(AND(VALUE(LEFT($A730,3))=314,LEN($B730)=3),VLOOKUP(VALUE(MID($B730,2,2)),_314_Table1,MATCH(MID($B730,1,1),_314_Table1_ColumnLookup,0),FALSE),
  IF(VALUE(LEFT($A730,3))=314,VLOOKUP(VALUE(MID($B730,2,1)),_314_Table1,MATCH(MID($B730,1,1),_314_Table1_ColumnLookup,0),FALSE)
+N("314"),
""))))))))))))))))))))))))</f>
        <v>#N/A</v>
      </c>
      <c r="E730" s="238" t="e">
        <f>IF(AND(VALUE(LEFT($A730,3))=309,LEN($B730)=3),VLOOKUP(VALUE(MID($B730,2,2)),_309_Table2,MATCH(MID($B730,1,1),_309_Table2_ColumnLookup,0),FALSE),
  IF($C730="309 LCR SummaryA",OneYearSCR,IF($C730="309 LCR SummaryB",UltimateSCR,IF(VALUE(LEFT($A730,3))=309,VLOOKUP(VALUE(MID($B730,2,1)),_309_Table2,MATCH(MID($B730,1,1),_309_Table2_ColumnLookup,0),FALSE)
+N("309"),
  IF(VALUE(LEFT($A730,3))=310,VLOOKUP(VALUE(MID($B730,2,1)),_310_Table2,MATCH(MID($B730,1,1),_310_Table2_ColumnLookup,0),FALSE)
+N("310"),
  IF(AND(VALUE(LEFT($A730,3))=311,LEN($I730)=4),VLOOKUP($I730,_311_Table2,MATCH($B730,_311_Table2_ColumnLookup,0),FALSE),
  IF(AND(VALUE(LEFT($A730,3))=311,OR($B730="I2",$B730="J2",$B730="K2",$B730="L2")),VLOOKUP('311'!$G$58,_311_Table2,MATCH(MID($B730,1,1),_311_Table2_ColumnLookup,0),FALSE),
  IF(AND(VALUE(LEFT($A730,3))=311,RIGHT($B730,5)="Total"),VLOOKUP('311'!$G$59,_311_Table2,MATCH(MID($B730,1,1),_311_Table2_ColumnLookup,0),FALSE),
  IF(VALUE(LEFT($A730,3))=311,VLOOKUP(VALUE(MID($B730,2,1)),_311_Table2,MATCH(MID($B730,1,1),_311_Table2_ColumnLookup,0),FALSE)
+N("311"),
  IF(AND(VALUE(LEFT($A730,3))=312,LEFT($G730,10)="Unincepted",$B730="G "),VLOOKUP(" ULO",_312_Table2,MATCH('312'!$N$16,_312_Table2_ColumnLookup,0),FALSE),
  IF(AND(VALUE(LEFT($A730,3))=312,LEFT($G730,10)="Unincepted",$B730="O "),VLOOKUP(" ULO",_312_Table2,MATCH('312'!$V$16,_312_Table2_ColumnLookup,0),FALSE),
  IF(AND(VALUE(LEFT($A730,3))=312,LEFT($G730,10)="Unincepted",$B730="Q "),VLOOKUP(" ULO",_312_Table2,MATCH('312'!$X$16,_312_Table2_ColumnLookup,0),FALSE),
  IF(AND(VALUE(LEFT($A730,3))=312,LEFT($G730,10)="Unincepted"),VLOOKUP(" ULO",_312_Table2,MATCH(LEFT($B730,1),_312_Table2_ColumnLookup,0),FALSE),
  IF(AND(VALUE(LEFT($A730,3))=312,LEFT($G730,5)="Total",$B730="G "),VLOOKUP('312'!$F$80,_312_Table2,MATCH('312'!$N$16,_312_Table2_ColumnLookup,0),FALSE),
  IF(AND(VALUE(LEFT($A730,3))=312,LEFT($G730,5)="Total",$B730="O "),VLOOKUP('312'!$F$80,_312_Table2,MATCH('312'!$V$16,_312_Table2_ColumnLookup,0),FALSE),
  IF(AND(VALUE(LEFT($A730,3))=312,LEFT($G730,5)="Total",$B730="Q "),VLOOKUP('312'!$F$80,_312_Table2,MATCH('312'!$X$16,_312_Table2_ColumnLookup,0),FALSE),
  IF(AND(VALUE(LEFT($A730,3))=312,LEFT($G730,5)="Total"),VLOOKUP('312'!$F$80,_312_Table2,MATCH(LEFT($B730,1),_312_Table2_ColumnLookup,0),FALSE),
  IF(AND(VALUE(LEFT($A730,3))=312,LEN($I730)=4,$B730="G"),VLOOKUP($I730,_312_Table2,MATCH('312'!$N$16,_312_Table2_ColumnLookup,0),FALSE),
  IF(AND(VALUE(LEFT($A730,3))=312,LEN($I730)=4,$B730="O"),VLOOKUP($I730,_312_Table2,MATCH('312'!$V$16,_312_Table2_ColumnLookup,0),FALSE),
  IF(AND(VALUE(LEFT($A730,3))=312,LEN($I730)=4,$B730="Q"),VLOOKUP($I730,_312_Table2,MATCH('312'!$X$16,_312_Table2_ColumnLookup,0),FALSE),
  IF(AND(VALUE(LEFT($A730,3))=312,LEN($I730)=4),VLOOKUP($I730,_312_Table2,MATCH(LEFT($B730,1),_312_Table2_ColumnLookup,0),FALSE)
+N("312"),
  IF(VALUE(LEFT($A730,3))=313,VLOOKUP(VALUE(MID($B730,2,1)),_313_Table2,MATCH(MID($B730,1,1),_313_Table2_ColumnLookup,0),FALSE)
+N("313"),
  IF(AND(VALUE(LEFT($A730,3))=314,LEN($B730)=3),VLOOKUP(VALUE(MID($B730,2,2)),_314_Table2,MATCH(MID($B730,1,1),_314_Table2_ColumnLookup,0),FALSE),
  IF(VALUE(LEFT($A730,3))=314,VLOOKUP(VALUE(MID($B730,2,1)),_314_Table2,MATCH(MID($B730,1,1),_314_Table2_ColumnLookup,0),FALSE)
+N("314"),
""))))))))))))))))))))))))</f>
        <v>#N/A</v>
      </c>
      <c r="F730" s="238">
        <f>IF(AND(VALUE(LEFT($A730,3))=309,LEN($B730)=3),VLOOKUP(VALUE(MID($B730,2,2)),_309_Table3,MATCH(MID($B730,1,1),_309_Table3_ColumnLookup,0),FALSE),
  IF($C730="309 LCR SummaryA",OneYearSCR,IF($C730="309 LCR SummaryB",UltimateSCR,IF(VALUE(LEFT($A730,3))=309,VLOOKUP(VALUE(MID($B730,2,1)),_309_Table3,MATCH(MID($B730,1,1),_309_Table3_ColumnLookup,0),FALSE)
+N("309"),
  IF(VALUE(LEFT($A730,3))=310,VLOOKUP(VALUE(MID($B730,2,1)),_310_Table3,MATCH(MID($B730,1,1),_310_Table3_ColumnLookup,0),FALSE)
+N("310"),
  IF(AND(VALUE(LEFT($A730,3))=311,LEN($I730)=4),VLOOKUP($I730,_311_Table3,MATCH($B730,_311_Table3_ColumnLookup,0),FALSE),
  IF(AND(VALUE(LEFT($A730,3))=311,OR($B730="I2",$B730="J2",$B730="K2",$B730="L2")),VLOOKUP('311'!$G$58,_311_Table3,MATCH(MID($B730,1,1),_311_Table3_ColumnLookup,0),FALSE),
  IF(AND(VALUE(LEFT($A730,3))=311,RIGHT($B730,5)="Total"),VLOOKUP('311'!$G$59,_311_Table3,MATCH(MID($B730,1,1),_311_Table3_ColumnLookup,0),FALSE),
  IF(VALUE(LEFT($A730,3))=311,VLOOKUP(VALUE(MID($B730,2,1)),_311_Table3,MATCH(MID($B730,1,1),_311_Table3_ColumnLookup,0),FALSE)
+N("311"),
  IF(AND(VALUE(LEFT($A730,3))=312,LEFT($G730,10)="Unincepted",$B730="G "),VLOOKUP(" ULO",_312_Table3,MATCH('312'!$N$16,_312_Table3_ColumnLookup,0),FALSE),
  IF(AND(VALUE(LEFT($A730,3))=312,LEFT($G730,10)="Unincepted",$B730="O "),VLOOKUP(" ULO",_312_Table3,MATCH('312'!$V$16,_312_Table3_ColumnLookup,0),FALSE),
  IF(AND(VALUE(LEFT($A730,3))=312,LEFT($G730,10)="Unincepted",$B730="Q "),VLOOKUP(" ULO",_312_Table3,MATCH('312'!$X$16,_312_Table3_ColumnLookup,0),FALSE),
  IF(AND(VALUE(LEFT($A730,3))=312,LEFT($G730,10)="Unincepted"),VLOOKUP(" ULO",_312_Table3,MATCH(LEFT($B730,1),_312_Table3_ColumnLookup,0),FALSE),
  IF(AND(VALUE(LEFT($A730,3))=312,LEFT($G730,5)="Total",$B730="G "),VLOOKUP('312'!$F$80,_312_Table3,MATCH('312'!$N$16,_312_Table3_ColumnLookup,0),FALSE),
  IF(AND(VALUE(LEFT($A730,3))=312,LEFT($G730,5)="Total",$B730="O "),VLOOKUP('312'!$F$80,_312_Table3,MATCH('312'!$V$16,_312_Table3_ColumnLookup,0),FALSE),
  IF(AND(VALUE(LEFT($A730,3))=312,LEFT($G730,5)="Total",$B730="Q "),VLOOKUP('312'!$F$80,_312_Table3,MATCH('312'!$X$16,_312_Table3_ColumnLookup,0),FALSE),
  IF(AND(VALUE(LEFT($A730,3))=312,LEFT($G730,5)="Total"),VLOOKUP('312'!$F$80,_312_Table3,MATCH(LEFT($B730,1),_312_Table3_ColumnLookup,0),FALSE),
  IF(AND(VALUE(LEFT($A730,3))=312,LEN($I730)=4,$B730="G"),VLOOKUP($I730,_312_Table3,MATCH('312'!$N$16,_312_Table3_ColumnLookup,0),FALSE),
  IF(AND(VALUE(LEFT($A730,3))=312,LEN($I730)=4,$B730="O"),VLOOKUP($I730,_312_Table3,MATCH('312'!$V$16,_312_Table3_ColumnLookup,0),FALSE),
  IF(AND(VALUE(LEFT($A730,3))=312,LEN($I730)=4,$B730="Q"),VLOOKUP($I730,_312_Table3,MATCH('312'!$X$16,_312_Table3_ColumnLookup,0),FALSE),
  IF(AND(VALUE(LEFT($A730,3))=312,LEN($I730)=4),VLOOKUP($I730,_312_Table3,MATCH(LEFT($B730,1),_312_Table3_ColumnLookup,0),FALSE)
+N("312"),
  IF(VALUE(LEFT($A730,3))=313,VLOOKUP(VALUE(MID($B730,2,1)),_313_Table3,MATCH(MID($B730,1,1),_313_Table3_ColumnLookup,0),FALSE)
+N("313"),
  IF(AND(VALUE(LEFT($A730,3))=314,LEN($B730)=3),VLOOKUP(VALUE(MID($B730,2,2)),_314_Table3,MATCH(MID($B730,1,1),_314_Table3_ColumnLookup,0),FALSE),
  IF(VALUE(LEFT($A730,3))=314,VLOOKUP(VALUE(MID($B730,2,1)),_314_Table3,MATCH(MID($B730,1,1),_314_Table3_ColumnLookup,0),FALSE)
+N("314"),
""))))))))))))))))))))))))</f>
        <v>0</v>
      </c>
      <c r="G730" t="s">
        <v>1273</v>
      </c>
      <c r="H730" s="321">
        <f>IFERROR(
IF(ISERROR($D730)=FALSE,$D730,IF(ISERROR($E730)=FALSE,$E730,IF(ISERROR($F730)=FALSE,$F730
+N("012 checkboxes"),
IF(
IF(OR(LEFT($A730,9)="Syndicate",LEFT($A730,12)="NewSyndicate"),VLOOKUP($A730,'012'!$J:$ZW,MATCH("Link to button",'012'!$J$1:$ZW$1,0),0)
+N("309 checkbox"),
IF($C730="309 LCR Summary0",VLOOKUP("Notes990",'309'!$P:$ZZ,MATCH("Link to button",'309'!$P$1:$ZZ$1,0),0)
+N("313 checkboxes"),
IF($C730="313 Financial Information0LcmVsScr",IF($C730="309 LCR Summary0",VLOOKUP("LcmVsScr",'309'!$N:$ZZ,MATCH("Link to button",'309'!$N$1:$ZZ$1,0),0),
IF($C730="313 Financial Information0LcrDocAttached",IF($C730="309 LCR Summary0",VLOOKUP("LcrDocAttached",'309'!$N:$ZZ,MATCH("Link to button",'309'!$N$1:$ZZ$1,0),
0)))))))=1,TRUE,FALSE)
))),"")</f>
        <v>0</v>
      </c>
    </row>
    <row r="731" spans="1:8" customFormat="1">
      <c r="A731" s="237" t="str">
        <f>VLOOKUP($G731,CSVLookups!$B:$R,MATCH(A$1,CSVLookups!$B$1:$R$1,0),FALSE)</f>
        <v>313 Financial Information</v>
      </c>
      <c r="B731" s="237" t="str">
        <f>VLOOKUP($G731,CSVLookups!$B:$R,MATCH(B$1,CSVLookups!$B$1:$R$1,0),FALSE)</f>
        <v>I1</v>
      </c>
      <c r="C731" s="238" t="str">
        <f t="shared" si="11"/>
        <v>313 Financial InformationI1</v>
      </c>
      <c r="D731" s="238" t="e">
        <f>IF(AND(VALUE(LEFT($A731,3))=309,LEN($B731)=3),VLOOKUP(VALUE(MID($B731,2,2)),_309_Table1,MATCH(MID($B731,1,1),_309_Table1_ColumnLookup,0),FALSE),
  IF($C731="309 LCR SummaryA",OneYearSCR,IF($C731="309 LCR SummaryB",UltimateSCR,IF(VALUE(LEFT($A731,3))=309,VLOOKUP(VALUE(MID($B731,2,1)),_309_Table1,MATCH(MID($B731,1,1),_309_Table1_ColumnLookup,0),FALSE)
+N("309"),
  IF(VALUE(LEFT($A731,3))=310,VLOOKUP(VALUE(MID($B731,2,1)),_310_Table1,MATCH(MID($B731,1,1),_310_Table1_ColumnLookup,0),FALSE)
+N("310"),
  IF(AND(VALUE(LEFT($A731,3))=311,LEN($I731)=4),VLOOKUP($I731,_311_Table1,MATCH($B731,_311_Table1_ColumnLookup,0),FALSE),
  IF(AND(VALUE(LEFT($A731,3))=311,OR($B731="I2",$B731="J2",$B731="K2",$B731="L2")),VLOOKUP('311'!$G$58,_311_Table1,MATCH(MID($B731,1,1),_311_Table1_ColumnLookup,0),FALSE),
  IF(AND(VALUE(LEFT($A731,3))=311,RIGHT($B731,5)="Total"),VLOOKUP('311'!$G$59,_311_Table1,MATCH(MID($B731,1,1),_311_Table1_ColumnLookup,0),FALSE),
  IF(VALUE(LEFT($A731,3))=311,VLOOKUP(VALUE(MID($B731,2,1)),_311_Table1,MATCH(MID($B731,1,1),_311_Table1_ColumnLookup,0),FALSE)
+N("311"),
  IF(AND(VALUE(LEFT($A731,3))=312,LEFT($G731,10)="Unincepted",$B731="G "),VLOOKUP(" ULO",_312_Table1,MATCH('312'!$N$16,_312_Table1_ColumnLookup,0),FALSE),
  IF(AND(VALUE(LEFT($A731,3))=312,LEFT($G731,10)="Unincepted",$B731="O "),VLOOKUP(" ULO",_312_Table1,MATCH('312'!$V$16,_312_Table1_ColumnLookup,0),FALSE),
  IF(AND(VALUE(LEFT($A731,3))=312,LEFT($G731,10)="Unincepted",$B731="Q "),VLOOKUP(" ULO",_312_Table1,MATCH('312'!$X$16,_312_Table1_ColumnLookup,0),FALSE),
  IF(AND(VALUE(LEFT($A731,3))=312,LEFT($G731,10)="Unincepted"),VLOOKUP(" ULO",_312_Table1,MATCH(LEFT($B731,1),_312_Table1_ColumnLookup,0),FALSE),
  IF(AND(VALUE(LEFT($A731,3))=312,LEFT($G731,5)="Total",$B731="G "),VLOOKUP('312'!$F$80,_312_Table1,MATCH('312'!$N$16,_312_Table1_ColumnLookup,0),FALSE),
  IF(AND(VALUE(LEFT($A731,3))=312,LEFT($G731,5)="Total",$B731="O "),VLOOKUP('312'!$F$80,_312_Table1,MATCH('312'!$V$16,_312_Table1_ColumnLookup,0),FALSE),
  IF(AND(VALUE(LEFT($A731,3))=312,LEFT($G731,5)="Total",$B731="Q "),VLOOKUP('312'!$F$80,_312_Table1,MATCH('312'!$X$16,_312_Table1_ColumnLookup,0),FALSE),
  IF(AND(VALUE(LEFT($A731,3))=312,LEFT($G731,5)="Total"),VLOOKUP('312'!$F$80,_312_Table1,MATCH(LEFT($B731,1),_312_Table1_ColumnLookup,0),FALSE),
  IF(AND(VALUE(LEFT($A731,3))=312,LEN($I731)=4,$B731="G"),VLOOKUP($I731,_312_Table1,MATCH('312'!$N$16,_312_Table1_ColumnLookup,0),FALSE),
  IF(AND(VALUE(LEFT($A731,3))=312,LEN($I731)=4,$B731="O"),VLOOKUP($I731,_312_Table1,MATCH('312'!$V$16,_312_Table1_ColumnLookup,0),FALSE),
  IF(AND(VALUE(LEFT($A731,3))=312,LEN($I731)=4,$B731="Q"),VLOOKUP($I731,_312_Table1,MATCH('312'!$X$16,_312_Table1_ColumnLookup,0),FALSE),
  IF(AND(VALUE(LEFT($A731,3))=312,LEN($I731)=4),VLOOKUP($I731,_312_Table1,MATCH(LEFT($B731,1),_312_Table1_ColumnLookup,0),FALSE)
+N("312"),
  IF(VALUE(LEFT($A731,3))=313,VLOOKUP(VALUE(MID($B731,2,1)),_313_Table1,MATCH(MID($B731,1,1),_313_Table1_ColumnLookup,0),FALSE)
+N("313"),
  IF(AND(VALUE(LEFT($A731,3))=314,LEN($B731)=3),VLOOKUP(VALUE(MID($B731,2,2)),_314_Table1,MATCH(MID($B731,1,1),_314_Table1_ColumnLookup,0),FALSE),
  IF(VALUE(LEFT($A731,3))=314,VLOOKUP(VALUE(MID($B731,2,1)),_314_Table1,MATCH(MID($B731,1,1),_314_Table1_ColumnLookup,0),FALSE)
+N("314"),
""))))))))))))))))))))))))</f>
        <v>#N/A</v>
      </c>
      <c r="E731" s="238" t="e">
        <f>IF(AND(VALUE(LEFT($A731,3))=309,LEN($B731)=3),VLOOKUP(VALUE(MID($B731,2,2)),_309_Table2,MATCH(MID($B731,1,1),_309_Table2_ColumnLookup,0),FALSE),
  IF($C731="309 LCR SummaryA",OneYearSCR,IF($C731="309 LCR SummaryB",UltimateSCR,IF(VALUE(LEFT($A731,3))=309,VLOOKUP(VALUE(MID($B731,2,1)),_309_Table2,MATCH(MID($B731,1,1),_309_Table2_ColumnLookup,0),FALSE)
+N("309"),
  IF(VALUE(LEFT($A731,3))=310,VLOOKUP(VALUE(MID($B731,2,1)),_310_Table2,MATCH(MID($B731,1,1),_310_Table2_ColumnLookup,0),FALSE)
+N("310"),
  IF(AND(VALUE(LEFT($A731,3))=311,LEN($I731)=4),VLOOKUP($I731,_311_Table2,MATCH($B731,_311_Table2_ColumnLookup,0),FALSE),
  IF(AND(VALUE(LEFT($A731,3))=311,OR($B731="I2",$B731="J2",$B731="K2",$B731="L2")),VLOOKUP('311'!$G$58,_311_Table2,MATCH(MID($B731,1,1),_311_Table2_ColumnLookup,0),FALSE),
  IF(AND(VALUE(LEFT($A731,3))=311,RIGHT($B731,5)="Total"),VLOOKUP('311'!$G$59,_311_Table2,MATCH(MID($B731,1,1),_311_Table2_ColumnLookup,0),FALSE),
  IF(VALUE(LEFT($A731,3))=311,VLOOKUP(VALUE(MID($B731,2,1)),_311_Table2,MATCH(MID($B731,1,1),_311_Table2_ColumnLookup,0),FALSE)
+N("311"),
  IF(AND(VALUE(LEFT($A731,3))=312,LEFT($G731,10)="Unincepted",$B731="G "),VLOOKUP(" ULO",_312_Table2,MATCH('312'!$N$16,_312_Table2_ColumnLookup,0),FALSE),
  IF(AND(VALUE(LEFT($A731,3))=312,LEFT($G731,10)="Unincepted",$B731="O "),VLOOKUP(" ULO",_312_Table2,MATCH('312'!$V$16,_312_Table2_ColumnLookup,0),FALSE),
  IF(AND(VALUE(LEFT($A731,3))=312,LEFT($G731,10)="Unincepted",$B731="Q "),VLOOKUP(" ULO",_312_Table2,MATCH('312'!$X$16,_312_Table2_ColumnLookup,0),FALSE),
  IF(AND(VALUE(LEFT($A731,3))=312,LEFT($G731,10)="Unincepted"),VLOOKUP(" ULO",_312_Table2,MATCH(LEFT($B731,1),_312_Table2_ColumnLookup,0),FALSE),
  IF(AND(VALUE(LEFT($A731,3))=312,LEFT($G731,5)="Total",$B731="G "),VLOOKUP('312'!$F$80,_312_Table2,MATCH('312'!$N$16,_312_Table2_ColumnLookup,0),FALSE),
  IF(AND(VALUE(LEFT($A731,3))=312,LEFT($G731,5)="Total",$B731="O "),VLOOKUP('312'!$F$80,_312_Table2,MATCH('312'!$V$16,_312_Table2_ColumnLookup,0),FALSE),
  IF(AND(VALUE(LEFT($A731,3))=312,LEFT($G731,5)="Total",$B731="Q "),VLOOKUP('312'!$F$80,_312_Table2,MATCH('312'!$X$16,_312_Table2_ColumnLookup,0),FALSE),
  IF(AND(VALUE(LEFT($A731,3))=312,LEFT($G731,5)="Total"),VLOOKUP('312'!$F$80,_312_Table2,MATCH(LEFT($B731,1),_312_Table2_ColumnLookup,0),FALSE),
  IF(AND(VALUE(LEFT($A731,3))=312,LEN($I731)=4,$B731="G"),VLOOKUP($I731,_312_Table2,MATCH('312'!$N$16,_312_Table2_ColumnLookup,0),FALSE),
  IF(AND(VALUE(LEFT($A731,3))=312,LEN($I731)=4,$B731="O"),VLOOKUP($I731,_312_Table2,MATCH('312'!$V$16,_312_Table2_ColumnLookup,0),FALSE),
  IF(AND(VALUE(LEFT($A731,3))=312,LEN($I731)=4,$B731="Q"),VLOOKUP($I731,_312_Table2,MATCH('312'!$X$16,_312_Table2_ColumnLookup,0),FALSE),
  IF(AND(VALUE(LEFT($A731,3))=312,LEN($I731)=4),VLOOKUP($I731,_312_Table2,MATCH(LEFT($B731,1),_312_Table2_ColumnLookup,0),FALSE)
+N("312"),
  IF(VALUE(LEFT($A731,3))=313,VLOOKUP(VALUE(MID($B731,2,1)),_313_Table2,MATCH(MID($B731,1,1),_313_Table2_ColumnLookup,0),FALSE)
+N("313"),
  IF(AND(VALUE(LEFT($A731,3))=314,LEN($B731)=3),VLOOKUP(VALUE(MID($B731,2,2)),_314_Table2,MATCH(MID($B731,1,1),_314_Table2_ColumnLookup,0),FALSE),
  IF(VALUE(LEFT($A731,3))=314,VLOOKUP(VALUE(MID($B731,2,1)),_314_Table2,MATCH(MID($B731,1,1),_314_Table2_ColumnLookup,0),FALSE)
+N("314"),
""))))))))))))))))))))))))</f>
        <v>#N/A</v>
      </c>
      <c r="F731" s="238">
        <f>IF(AND(VALUE(LEFT($A731,3))=309,LEN($B731)=3),VLOOKUP(VALUE(MID($B731,2,2)),_309_Table3,MATCH(MID($B731,1,1),_309_Table3_ColumnLookup,0),FALSE),
  IF($C731="309 LCR SummaryA",OneYearSCR,IF($C731="309 LCR SummaryB",UltimateSCR,IF(VALUE(LEFT($A731,3))=309,VLOOKUP(VALUE(MID($B731,2,1)),_309_Table3,MATCH(MID($B731,1,1),_309_Table3_ColumnLookup,0),FALSE)
+N("309"),
  IF(VALUE(LEFT($A731,3))=310,VLOOKUP(VALUE(MID($B731,2,1)),_310_Table3,MATCH(MID($B731,1,1),_310_Table3_ColumnLookup,0),FALSE)
+N("310"),
  IF(AND(VALUE(LEFT($A731,3))=311,LEN($I731)=4),VLOOKUP($I731,_311_Table3,MATCH($B731,_311_Table3_ColumnLookup,0),FALSE),
  IF(AND(VALUE(LEFT($A731,3))=311,OR($B731="I2",$B731="J2",$B731="K2",$B731="L2")),VLOOKUP('311'!$G$58,_311_Table3,MATCH(MID($B731,1,1),_311_Table3_ColumnLookup,0),FALSE),
  IF(AND(VALUE(LEFT($A731,3))=311,RIGHT($B731,5)="Total"),VLOOKUP('311'!$G$59,_311_Table3,MATCH(MID($B731,1,1),_311_Table3_ColumnLookup,0),FALSE),
  IF(VALUE(LEFT($A731,3))=311,VLOOKUP(VALUE(MID($B731,2,1)),_311_Table3,MATCH(MID($B731,1,1),_311_Table3_ColumnLookup,0),FALSE)
+N("311"),
  IF(AND(VALUE(LEFT($A731,3))=312,LEFT($G731,10)="Unincepted",$B731="G "),VLOOKUP(" ULO",_312_Table3,MATCH('312'!$N$16,_312_Table3_ColumnLookup,0),FALSE),
  IF(AND(VALUE(LEFT($A731,3))=312,LEFT($G731,10)="Unincepted",$B731="O "),VLOOKUP(" ULO",_312_Table3,MATCH('312'!$V$16,_312_Table3_ColumnLookup,0),FALSE),
  IF(AND(VALUE(LEFT($A731,3))=312,LEFT($G731,10)="Unincepted",$B731="Q "),VLOOKUP(" ULO",_312_Table3,MATCH('312'!$X$16,_312_Table3_ColumnLookup,0),FALSE),
  IF(AND(VALUE(LEFT($A731,3))=312,LEFT($G731,10)="Unincepted"),VLOOKUP(" ULO",_312_Table3,MATCH(LEFT($B731,1),_312_Table3_ColumnLookup,0),FALSE),
  IF(AND(VALUE(LEFT($A731,3))=312,LEFT($G731,5)="Total",$B731="G "),VLOOKUP('312'!$F$80,_312_Table3,MATCH('312'!$N$16,_312_Table3_ColumnLookup,0),FALSE),
  IF(AND(VALUE(LEFT($A731,3))=312,LEFT($G731,5)="Total",$B731="O "),VLOOKUP('312'!$F$80,_312_Table3,MATCH('312'!$V$16,_312_Table3_ColumnLookup,0),FALSE),
  IF(AND(VALUE(LEFT($A731,3))=312,LEFT($G731,5)="Total",$B731="Q "),VLOOKUP('312'!$F$80,_312_Table3,MATCH('312'!$X$16,_312_Table3_ColumnLookup,0),FALSE),
  IF(AND(VALUE(LEFT($A731,3))=312,LEFT($G731,5)="Total"),VLOOKUP('312'!$F$80,_312_Table3,MATCH(LEFT($B731,1),_312_Table3_ColumnLookup,0),FALSE),
  IF(AND(VALUE(LEFT($A731,3))=312,LEN($I731)=4,$B731="G"),VLOOKUP($I731,_312_Table3,MATCH('312'!$N$16,_312_Table3_ColumnLookup,0),FALSE),
  IF(AND(VALUE(LEFT($A731,3))=312,LEN($I731)=4,$B731="O"),VLOOKUP($I731,_312_Table3,MATCH('312'!$V$16,_312_Table3_ColumnLookup,0),FALSE),
  IF(AND(VALUE(LEFT($A731,3))=312,LEN($I731)=4,$B731="Q"),VLOOKUP($I731,_312_Table3,MATCH('312'!$X$16,_312_Table3_ColumnLookup,0),FALSE),
  IF(AND(VALUE(LEFT($A731,3))=312,LEN($I731)=4),VLOOKUP($I731,_312_Table3,MATCH(LEFT($B731,1),_312_Table3_ColumnLookup,0),FALSE)
+N("312"),
  IF(VALUE(LEFT($A731,3))=313,VLOOKUP(VALUE(MID($B731,2,1)),_313_Table3,MATCH(MID($B731,1,1),_313_Table3_ColumnLookup,0),FALSE)
+N("313"),
  IF(AND(VALUE(LEFT($A731,3))=314,LEN($B731)=3),VLOOKUP(VALUE(MID($B731,2,2)),_314_Table3,MATCH(MID($B731,1,1),_314_Table3_ColumnLookup,0),FALSE),
  IF(VALUE(LEFT($A731,3))=314,VLOOKUP(VALUE(MID($B731,2,1)),_314_Table3,MATCH(MID($B731,1,1),_314_Table3_ColumnLookup,0),FALSE)
+N("314"),
""))))))))))))))))))))))))</f>
        <v>0</v>
      </c>
      <c r="G731" t="s">
        <v>1274</v>
      </c>
      <c r="H731" s="321">
        <f>IFERROR(
IF(ISERROR($D731)=FALSE,$D731,IF(ISERROR($E731)=FALSE,$E731,IF(ISERROR($F731)=FALSE,$F731
+N("012 checkboxes"),
IF(
IF(OR(LEFT($A731,9)="Syndicate",LEFT($A731,12)="NewSyndicate"),VLOOKUP($A731,'012'!$J:$ZW,MATCH("Link to button",'012'!$J$1:$ZW$1,0),0)
+N("309 checkbox"),
IF($C731="309 LCR Summary0",VLOOKUP("Notes990",'309'!$P:$ZZ,MATCH("Link to button",'309'!$P$1:$ZZ$1,0),0)
+N("313 checkboxes"),
IF($C731="313 Financial Information0LcmVsScr",IF($C731="309 LCR Summary0",VLOOKUP("LcmVsScr",'309'!$N:$ZZ,MATCH("Link to button",'309'!$N$1:$ZZ$1,0),0),
IF($C731="313 Financial Information0LcrDocAttached",IF($C731="309 LCR Summary0",VLOOKUP("LcrDocAttached",'309'!$N:$ZZ,MATCH("Link to button",'309'!$N$1:$ZZ$1,0),
0)))))))=1,TRUE,FALSE)
))),"")</f>
        <v>0</v>
      </c>
    </row>
    <row r="732" spans="1:8" customFormat="1">
      <c r="A732" s="237" t="str">
        <f>VLOOKUP($G732,CSVLookups!$B:$R,MATCH(A$1,CSVLookups!$B$1:$R$1,0),FALSE)</f>
        <v>313 Financial Information</v>
      </c>
      <c r="B732" s="237" t="str">
        <f>VLOOKUP($G732,CSVLookups!$B:$R,MATCH(B$1,CSVLookups!$B$1:$R$1,0),FALSE)</f>
        <v>F2</v>
      </c>
      <c r="C732" s="238" t="str">
        <f t="shared" si="11"/>
        <v>313 Financial InformationF2</v>
      </c>
      <c r="D732" s="238" t="e">
        <f>IF(AND(VALUE(LEFT($A732,3))=309,LEN($B732)=3),VLOOKUP(VALUE(MID($B732,2,2)),_309_Table1,MATCH(MID($B732,1,1),_309_Table1_ColumnLookup,0),FALSE),
  IF($C732="309 LCR SummaryA",OneYearSCR,IF($C732="309 LCR SummaryB",UltimateSCR,IF(VALUE(LEFT($A732,3))=309,VLOOKUP(VALUE(MID($B732,2,1)),_309_Table1,MATCH(MID($B732,1,1),_309_Table1_ColumnLookup,0),FALSE)
+N("309"),
  IF(VALUE(LEFT($A732,3))=310,VLOOKUP(VALUE(MID($B732,2,1)),_310_Table1,MATCH(MID($B732,1,1),_310_Table1_ColumnLookup,0),FALSE)
+N("310"),
  IF(AND(VALUE(LEFT($A732,3))=311,LEN($I732)=4),VLOOKUP($I732,_311_Table1,MATCH($B732,_311_Table1_ColumnLookup,0),FALSE),
  IF(AND(VALUE(LEFT($A732,3))=311,OR($B732="I2",$B732="J2",$B732="K2",$B732="L2")),VLOOKUP('311'!$G$58,_311_Table1,MATCH(MID($B732,1,1),_311_Table1_ColumnLookup,0),FALSE),
  IF(AND(VALUE(LEFT($A732,3))=311,RIGHT($B732,5)="Total"),VLOOKUP('311'!$G$59,_311_Table1,MATCH(MID($B732,1,1),_311_Table1_ColumnLookup,0),FALSE),
  IF(VALUE(LEFT($A732,3))=311,VLOOKUP(VALUE(MID($B732,2,1)),_311_Table1,MATCH(MID($B732,1,1),_311_Table1_ColumnLookup,0),FALSE)
+N("311"),
  IF(AND(VALUE(LEFT($A732,3))=312,LEFT($G732,10)="Unincepted",$B732="G "),VLOOKUP(" ULO",_312_Table1,MATCH('312'!$N$16,_312_Table1_ColumnLookup,0),FALSE),
  IF(AND(VALUE(LEFT($A732,3))=312,LEFT($G732,10)="Unincepted",$B732="O "),VLOOKUP(" ULO",_312_Table1,MATCH('312'!$V$16,_312_Table1_ColumnLookup,0),FALSE),
  IF(AND(VALUE(LEFT($A732,3))=312,LEFT($G732,10)="Unincepted",$B732="Q "),VLOOKUP(" ULO",_312_Table1,MATCH('312'!$X$16,_312_Table1_ColumnLookup,0),FALSE),
  IF(AND(VALUE(LEFT($A732,3))=312,LEFT($G732,10)="Unincepted"),VLOOKUP(" ULO",_312_Table1,MATCH(LEFT($B732,1),_312_Table1_ColumnLookup,0),FALSE),
  IF(AND(VALUE(LEFT($A732,3))=312,LEFT($G732,5)="Total",$B732="G "),VLOOKUP('312'!$F$80,_312_Table1,MATCH('312'!$N$16,_312_Table1_ColumnLookup,0),FALSE),
  IF(AND(VALUE(LEFT($A732,3))=312,LEFT($G732,5)="Total",$B732="O "),VLOOKUP('312'!$F$80,_312_Table1,MATCH('312'!$V$16,_312_Table1_ColumnLookup,0),FALSE),
  IF(AND(VALUE(LEFT($A732,3))=312,LEFT($G732,5)="Total",$B732="Q "),VLOOKUP('312'!$F$80,_312_Table1,MATCH('312'!$X$16,_312_Table1_ColumnLookup,0),FALSE),
  IF(AND(VALUE(LEFT($A732,3))=312,LEFT($G732,5)="Total"),VLOOKUP('312'!$F$80,_312_Table1,MATCH(LEFT($B732,1),_312_Table1_ColumnLookup,0),FALSE),
  IF(AND(VALUE(LEFT($A732,3))=312,LEN($I732)=4,$B732="G"),VLOOKUP($I732,_312_Table1,MATCH('312'!$N$16,_312_Table1_ColumnLookup,0),FALSE),
  IF(AND(VALUE(LEFT($A732,3))=312,LEN($I732)=4,$B732="O"),VLOOKUP($I732,_312_Table1,MATCH('312'!$V$16,_312_Table1_ColumnLookup,0),FALSE),
  IF(AND(VALUE(LEFT($A732,3))=312,LEN($I732)=4,$B732="Q"),VLOOKUP($I732,_312_Table1,MATCH('312'!$X$16,_312_Table1_ColumnLookup,0),FALSE),
  IF(AND(VALUE(LEFT($A732,3))=312,LEN($I732)=4),VLOOKUP($I732,_312_Table1,MATCH(LEFT($B732,1),_312_Table1_ColumnLookup,0),FALSE)
+N("312"),
  IF(VALUE(LEFT($A732,3))=313,VLOOKUP(VALUE(MID($B732,2,1)),_313_Table1,MATCH(MID($B732,1,1),_313_Table1_ColumnLookup,0),FALSE)
+N("313"),
  IF(AND(VALUE(LEFT($A732,3))=314,LEN($B732)=3),VLOOKUP(VALUE(MID($B732,2,2)),_314_Table1,MATCH(MID($B732,1,1),_314_Table1_ColumnLookup,0),FALSE),
  IF(VALUE(LEFT($A732,3))=314,VLOOKUP(VALUE(MID($B732,2,1)),_314_Table1,MATCH(MID($B732,1,1),_314_Table1_ColumnLookup,0),FALSE)
+N("314"),
""))))))))))))))))))))))))</f>
        <v>#N/A</v>
      </c>
      <c r="E732" s="238" t="e">
        <f>IF(AND(VALUE(LEFT($A732,3))=309,LEN($B732)=3),VLOOKUP(VALUE(MID($B732,2,2)),_309_Table2,MATCH(MID($B732,1,1),_309_Table2_ColumnLookup,0),FALSE),
  IF($C732="309 LCR SummaryA",OneYearSCR,IF($C732="309 LCR SummaryB",UltimateSCR,IF(VALUE(LEFT($A732,3))=309,VLOOKUP(VALUE(MID($B732,2,1)),_309_Table2,MATCH(MID($B732,1,1),_309_Table2_ColumnLookup,0),FALSE)
+N("309"),
  IF(VALUE(LEFT($A732,3))=310,VLOOKUP(VALUE(MID($B732,2,1)),_310_Table2,MATCH(MID($B732,1,1),_310_Table2_ColumnLookup,0),FALSE)
+N("310"),
  IF(AND(VALUE(LEFT($A732,3))=311,LEN($I732)=4),VLOOKUP($I732,_311_Table2,MATCH($B732,_311_Table2_ColumnLookup,0),FALSE),
  IF(AND(VALUE(LEFT($A732,3))=311,OR($B732="I2",$B732="J2",$B732="K2",$B732="L2")),VLOOKUP('311'!$G$58,_311_Table2,MATCH(MID($B732,1,1),_311_Table2_ColumnLookup,0),FALSE),
  IF(AND(VALUE(LEFT($A732,3))=311,RIGHT($B732,5)="Total"),VLOOKUP('311'!$G$59,_311_Table2,MATCH(MID($B732,1,1),_311_Table2_ColumnLookup,0),FALSE),
  IF(VALUE(LEFT($A732,3))=311,VLOOKUP(VALUE(MID($B732,2,1)),_311_Table2,MATCH(MID($B732,1,1),_311_Table2_ColumnLookup,0),FALSE)
+N("311"),
  IF(AND(VALUE(LEFT($A732,3))=312,LEFT($G732,10)="Unincepted",$B732="G "),VLOOKUP(" ULO",_312_Table2,MATCH('312'!$N$16,_312_Table2_ColumnLookup,0),FALSE),
  IF(AND(VALUE(LEFT($A732,3))=312,LEFT($G732,10)="Unincepted",$B732="O "),VLOOKUP(" ULO",_312_Table2,MATCH('312'!$V$16,_312_Table2_ColumnLookup,0),FALSE),
  IF(AND(VALUE(LEFT($A732,3))=312,LEFT($G732,10)="Unincepted",$B732="Q "),VLOOKUP(" ULO",_312_Table2,MATCH('312'!$X$16,_312_Table2_ColumnLookup,0),FALSE),
  IF(AND(VALUE(LEFT($A732,3))=312,LEFT($G732,10)="Unincepted"),VLOOKUP(" ULO",_312_Table2,MATCH(LEFT($B732,1),_312_Table2_ColumnLookup,0),FALSE),
  IF(AND(VALUE(LEFT($A732,3))=312,LEFT($G732,5)="Total",$B732="G "),VLOOKUP('312'!$F$80,_312_Table2,MATCH('312'!$N$16,_312_Table2_ColumnLookup,0),FALSE),
  IF(AND(VALUE(LEFT($A732,3))=312,LEFT($G732,5)="Total",$B732="O "),VLOOKUP('312'!$F$80,_312_Table2,MATCH('312'!$V$16,_312_Table2_ColumnLookup,0),FALSE),
  IF(AND(VALUE(LEFT($A732,3))=312,LEFT($G732,5)="Total",$B732="Q "),VLOOKUP('312'!$F$80,_312_Table2,MATCH('312'!$X$16,_312_Table2_ColumnLookup,0),FALSE),
  IF(AND(VALUE(LEFT($A732,3))=312,LEFT($G732,5)="Total"),VLOOKUP('312'!$F$80,_312_Table2,MATCH(LEFT($B732,1),_312_Table2_ColumnLookup,0),FALSE),
  IF(AND(VALUE(LEFT($A732,3))=312,LEN($I732)=4,$B732="G"),VLOOKUP($I732,_312_Table2,MATCH('312'!$N$16,_312_Table2_ColumnLookup,0),FALSE),
  IF(AND(VALUE(LEFT($A732,3))=312,LEN($I732)=4,$B732="O"),VLOOKUP($I732,_312_Table2,MATCH('312'!$V$16,_312_Table2_ColumnLookup,0),FALSE),
  IF(AND(VALUE(LEFT($A732,3))=312,LEN($I732)=4,$B732="Q"),VLOOKUP($I732,_312_Table2,MATCH('312'!$X$16,_312_Table2_ColumnLookup,0),FALSE),
  IF(AND(VALUE(LEFT($A732,3))=312,LEN($I732)=4),VLOOKUP($I732,_312_Table2,MATCH(LEFT($B732,1),_312_Table2_ColumnLookup,0),FALSE)
+N("312"),
  IF(VALUE(LEFT($A732,3))=313,VLOOKUP(VALUE(MID($B732,2,1)),_313_Table2,MATCH(MID($B732,1,1),_313_Table2_ColumnLookup,0),FALSE)
+N("313"),
  IF(AND(VALUE(LEFT($A732,3))=314,LEN($B732)=3),VLOOKUP(VALUE(MID($B732,2,2)),_314_Table2,MATCH(MID($B732,1,1),_314_Table2_ColumnLookup,0),FALSE),
  IF(VALUE(LEFT($A732,3))=314,VLOOKUP(VALUE(MID($B732,2,1)),_314_Table2,MATCH(MID($B732,1,1),_314_Table2_ColumnLookup,0),FALSE)
+N("314"),
""))))))))))))))))))))))))</f>
        <v>#N/A</v>
      </c>
      <c r="F732" s="238">
        <f>IF(AND(VALUE(LEFT($A732,3))=309,LEN($B732)=3),VLOOKUP(VALUE(MID($B732,2,2)),_309_Table3,MATCH(MID($B732,1,1),_309_Table3_ColumnLookup,0),FALSE),
  IF($C732="309 LCR SummaryA",OneYearSCR,IF($C732="309 LCR SummaryB",UltimateSCR,IF(VALUE(LEFT($A732,3))=309,VLOOKUP(VALUE(MID($B732,2,1)),_309_Table3,MATCH(MID($B732,1,1),_309_Table3_ColumnLookup,0),FALSE)
+N("309"),
  IF(VALUE(LEFT($A732,3))=310,VLOOKUP(VALUE(MID($B732,2,1)),_310_Table3,MATCH(MID($B732,1,1),_310_Table3_ColumnLookup,0),FALSE)
+N("310"),
  IF(AND(VALUE(LEFT($A732,3))=311,LEN($I732)=4),VLOOKUP($I732,_311_Table3,MATCH($B732,_311_Table3_ColumnLookup,0),FALSE),
  IF(AND(VALUE(LEFT($A732,3))=311,OR($B732="I2",$B732="J2",$B732="K2",$B732="L2")),VLOOKUP('311'!$G$58,_311_Table3,MATCH(MID($B732,1,1),_311_Table3_ColumnLookup,0),FALSE),
  IF(AND(VALUE(LEFT($A732,3))=311,RIGHT($B732,5)="Total"),VLOOKUP('311'!$G$59,_311_Table3,MATCH(MID($B732,1,1),_311_Table3_ColumnLookup,0),FALSE),
  IF(VALUE(LEFT($A732,3))=311,VLOOKUP(VALUE(MID($B732,2,1)),_311_Table3,MATCH(MID($B732,1,1),_311_Table3_ColumnLookup,0),FALSE)
+N("311"),
  IF(AND(VALUE(LEFT($A732,3))=312,LEFT($G732,10)="Unincepted",$B732="G "),VLOOKUP(" ULO",_312_Table3,MATCH('312'!$N$16,_312_Table3_ColumnLookup,0),FALSE),
  IF(AND(VALUE(LEFT($A732,3))=312,LEFT($G732,10)="Unincepted",$B732="O "),VLOOKUP(" ULO",_312_Table3,MATCH('312'!$V$16,_312_Table3_ColumnLookup,0),FALSE),
  IF(AND(VALUE(LEFT($A732,3))=312,LEFT($G732,10)="Unincepted",$B732="Q "),VLOOKUP(" ULO",_312_Table3,MATCH('312'!$X$16,_312_Table3_ColumnLookup,0),FALSE),
  IF(AND(VALUE(LEFT($A732,3))=312,LEFT($G732,10)="Unincepted"),VLOOKUP(" ULO",_312_Table3,MATCH(LEFT($B732,1),_312_Table3_ColumnLookup,0),FALSE),
  IF(AND(VALUE(LEFT($A732,3))=312,LEFT($G732,5)="Total",$B732="G "),VLOOKUP('312'!$F$80,_312_Table3,MATCH('312'!$N$16,_312_Table3_ColumnLookup,0),FALSE),
  IF(AND(VALUE(LEFT($A732,3))=312,LEFT($G732,5)="Total",$B732="O "),VLOOKUP('312'!$F$80,_312_Table3,MATCH('312'!$V$16,_312_Table3_ColumnLookup,0),FALSE),
  IF(AND(VALUE(LEFT($A732,3))=312,LEFT($G732,5)="Total",$B732="Q "),VLOOKUP('312'!$F$80,_312_Table3,MATCH('312'!$X$16,_312_Table3_ColumnLookup,0),FALSE),
  IF(AND(VALUE(LEFT($A732,3))=312,LEFT($G732,5)="Total"),VLOOKUP('312'!$F$80,_312_Table3,MATCH(LEFT($B732,1),_312_Table3_ColumnLookup,0),FALSE),
  IF(AND(VALUE(LEFT($A732,3))=312,LEN($I732)=4,$B732="G"),VLOOKUP($I732,_312_Table3,MATCH('312'!$N$16,_312_Table3_ColumnLookup,0),FALSE),
  IF(AND(VALUE(LEFT($A732,3))=312,LEN($I732)=4,$B732="O"),VLOOKUP($I732,_312_Table3,MATCH('312'!$V$16,_312_Table3_ColumnLookup,0),FALSE),
  IF(AND(VALUE(LEFT($A732,3))=312,LEN($I732)=4,$B732="Q"),VLOOKUP($I732,_312_Table3,MATCH('312'!$X$16,_312_Table3_ColumnLookup,0),FALSE),
  IF(AND(VALUE(LEFT($A732,3))=312,LEN($I732)=4),VLOOKUP($I732,_312_Table3,MATCH(LEFT($B732,1),_312_Table3_ColumnLookup,0),FALSE)
+N("312"),
  IF(VALUE(LEFT($A732,3))=313,VLOOKUP(VALUE(MID($B732,2,1)),_313_Table3,MATCH(MID($B732,1,1),_313_Table3_ColumnLookup,0),FALSE)
+N("313"),
  IF(AND(VALUE(LEFT($A732,3))=314,LEN($B732)=3),VLOOKUP(VALUE(MID($B732,2,2)),_314_Table3,MATCH(MID($B732,1,1),_314_Table3_ColumnLookup,0),FALSE),
  IF(VALUE(LEFT($A732,3))=314,VLOOKUP(VALUE(MID($B732,2,1)),_314_Table3,MATCH(MID($B732,1,1),_314_Table3_ColumnLookup,0),FALSE)
+N("314"),
""))))))))))))))))))))))))</f>
        <v>0</v>
      </c>
      <c r="G732" t="s">
        <v>1276</v>
      </c>
      <c r="H732" s="321">
        <f>IFERROR(
IF(ISERROR($D732)=FALSE,$D732,IF(ISERROR($E732)=FALSE,$E732,IF(ISERROR($F732)=FALSE,$F732
+N("012 checkboxes"),
IF(
IF(OR(LEFT($A732,9)="Syndicate",LEFT($A732,12)="NewSyndicate"),VLOOKUP($A732,'012'!$J:$ZW,MATCH("Link to button",'012'!$J$1:$ZW$1,0),0)
+N("309 checkbox"),
IF($C732="309 LCR Summary0",VLOOKUP("Notes990",'309'!$P:$ZZ,MATCH("Link to button",'309'!$P$1:$ZZ$1,0),0)
+N("313 checkboxes"),
IF($C732="313 Financial Information0LcmVsScr",IF($C732="309 LCR Summary0",VLOOKUP("LcmVsScr",'309'!$N:$ZZ,MATCH("Link to button",'309'!$N$1:$ZZ$1,0),0),
IF($C732="313 Financial Information0LcrDocAttached",IF($C732="309 LCR Summary0",VLOOKUP("LcrDocAttached",'309'!$N:$ZZ,MATCH("Link to button",'309'!$N$1:$ZZ$1,0),
0)))))))=1,TRUE,FALSE)
))),"")</f>
        <v>0</v>
      </c>
    </row>
    <row r="733" spans="1:8" customFormat="1">
      <c r="A733" s="237" t="str">
        <f>VLOOKUP($G733,CSVLookups!$B:$R,MATCH(A$1,CSVLookups!$B$1:$R$1,0),FALSE)</f>
        <v>313 Financial Information</v>
      </c>
      <c r="B733" s="237" t="str">
        <f>VLOOKUP($G733,CSVLookups!$B:$R,MATCH(B$1,CSVLookups!$B$1:$R$1,0),FALSE)</f>
        <v>G2</v>
      </c>
      <c r="C733" s="238" t="str">
        <f t="shared" si="11"/>
        <v>313 Financial InformationG2</v>
      </c>
      <c r="D733" s="238" t="e">
        <f>IF(AND(VALUE(LEFT($A733,3))=309,LEN($B733)=3),VLOOKUP(VALUE(MID($B733,2,2)),_309_Table1,MATCH(MID($B733,1,1),_309_Table1_ColumnLookup,0),FALSE),
  IF($C733="309 LCR SummaryA",OneYearSCR,IF($C733="309 LCR SummaryB",UltimateSCR,IF(VALUE(LEFT($A733,3))=309,VLOOKUP(VALUE(MID($B733,2,1)),_309_Table1,MATCH(MID($B733,1,1),_309_Table1_ColumnLookup,0),FALSE)
+N("309"),
  IF(VALUE(LEFT($A733,3))=310,VLOOKUP(VALUE(MID($B733,2,1)),_310_Table1,MATCH(MID($B733,1,1),_310_Table1_ColumnLookup,0),FALSE)
+N("310"),
  IF(AND(VALUE(LEFT($A733,3))=311,LEN($I733)=4),VLOOKUP($I733,_311_Table1,MATCH($B733,_311_Table1_ColumnLookup,0),FALSE),
  IF(AND(VALUE(LEFT($A733,3))=311,OR($B733="I2",$B733="J2",$B733="K2",$B733="L2")),VLOOKUP('311'!$G$58,_311_Table1,MATCH(MID($B733,1,1),_311_Table1_ColumnLookup,0),FALSE),
  IF(AND(VALUE(LEFT($A733,3))=311,RIGHT($B733,5)="Total"),VLOOKUP('311'!$G$59,_311_Table1,MATCH(MID($B733,1,1),_311_Table1_ColumnLookup,0),FALSE),
  IF(VALUE(LEFT($A733,3))=311,VLOOKUP(VALUE(MID($B733,2,1)),_311_Table1,MATCH(MID($B733,1,1),_311_Table1_ColumnLookup,0),FALSE)
+N("311"),
  IF(AND(VALUE(LEFT($A733,3))=312,LEFT($G733,10)="Unincepted",$B733="G "),VLOOKUP(" ULO",_312_Table1,MATCH('312'!$N$16,_312_Table1_ColumnLookup,0),FALSE),
  IF(AND(VALUE(LEFT($A733,3))=312,LEFT($G733,10)="Unincepted",$B733="O "),VLOOKUP(" ULO",_312_Table1,MATCH('312'!$V$16,_312_Table1_ColumnLookup,0),FALSE),
  IF(AND(VALUE(LEFT($A733,3))=312,LEFT($G733,10)="Unincepted",$B733="Q "),VLOOKUP(" ULO",_312_Table1,MATCH('312'!$X$16,_312_Table1_ColumnLookup,0),FALSE),
  IF(AND(VALUE(LEFT($A733,3))=312,LEFT($G733,10)="Unincepted"),VLOOKUP(" ULO",_312_Table1,MATCH(LEFT($B733,1),_312_Table1_ColumnLookup,0),FALSE),
  IF(AND(VALUE(LEFT($A733,3))=312,LEFT($G733,5)="Total",$B733="G "),VLOOKUP('312'!$F$80,_312_Table1,MATCH('312'!$N$16,_312_Table1_ColumnLookup,0),FALSE),
  IF(AND(VALUE(LEFT($A733,3))=312,LEFT($G733,5)="Total",$B733="O "),VLOOKUP('312'!$F$80,_312_Table1,MATCH('312'!$V$16,_312_Table1_ColumnLookup,0),FALSE),
  IF(AND(VALUE(LEFT($A733,3))=312,LEFT($G733,5)="Total",$B733="Q "),VLOOKUP('312'!$F$80,_312_Table1,MATCH('312'!$X$16,_312_Table1_ColumnLookup,0),FALSE),
  IF(AND(VALUE(LEFT($A733,3))=312,LEFT($G733,5)="Total"),VLOOKUP('312'!$F$80,_312_Table1,MATCH(LEFT($B733,1),_312_Table1_ColumnLookup,0),FALSE),
  IF(AND(VALUE(LEFT($A733,3))=312,LEN($I733)=4,$B733="G"),VLOOKUP($I733,_312_Table1,MATCH('312'!$N$16,_312_Table1_ColumnLookup,0),FALSE),
  IF(AND(VALUE(LEFT($A733,3))=312,LEN($I733)=4,$B733="O"),VLOOKUP($I733,_312_Table1,MATCH('312'!$V$16,_312_Table1_ColumnLookup,0),FALSE),
  IF(AND(VALUE(LEFT($A733,3))=312,LEN($I733)=4,$B733="Q"),VLOOKUP($I733,_312_Table1,MATCH('312'!$X$16,_312_Table1_ColumnLookup,0),FALSE),
  IF(AND(VALUE(LEFT($A733,3))=312,LEN($I733)=4),VLOOKUP($I733,_312_Table1,MATCH(LEFT($B733,1),_312_Table1_ColumnLookup,0),FALSE)
+N("312"),
  IF(VALUE(LEFT($A733,3))=313,VLOOKUP(VALUE(MID($B733,2,1)),_313_Table1,MATCH(MID($B733,1,1),_313_Table1_ColumnLookup,0),FALSE)
+N("313"),
  IF(AND(VALUE(LEFT($A733,3))=314,LEN($B733)=3),VLOOKUP(VALUE(MID($B733,2,2)),_314_Table1,MATCH(MID($B733,1,1),_314_Table1_ColumnLookup,0),FALSE),
  IF(VALUE(LEFT($A733,3))=314,VLOOKUP(VALUE(MID($B733,2,1)),_314_Table1,MATCH(MID($B733,1,1),_314_Table1_ColumnLookup,0),FALSE)
+N("314"),
""))))))))))))))))))))))))</f>
        <v>#N/A</v>
      </c>
      <c r="E733" s="238" t="e">
        <f>IF(AND(VALUE(LEFT($A733,3))=309,LEN($B733)=3),VLOOKUP(VALUE(MID($B733,2,2)),_309_Table2,MATCH(MID($B733,1,1),_309_Table2_ColumnLookup,0),FALSE),
  IF($C733="309 LCR SummaryA",OneYearSCR,IF($C733="309 LCR SummaryB",UltimateSCR,IF(VALUE(LEFT($A733,3))=309,VLOOKUP(VALUE(MID($B733,2,1)),_309_Table2,MATCH(MID($B733,1,1),_309_Table2_ColumnLookup,0),FALSE)
+N("309"),
  IF(VALUE(LEFT($A733,3))=310,VLOOKUP(VALUE(MID($B733,2,1)),_310_Table2,MATCH(MID($B733,1,1),_310_Table2_ColumnLookup,0),FALSE)
+N("310"),
  IF(AND(VALUE(LEFT($A733,3))=311,LEN($I733)=4),VLOOKUP($I733,_311_Table2,MATCH($B733,_311_Table2_ColumnLookup,0),FALSE),
  IF(AND(VALUE(LEFT($A733,3))=311,OR($B733="I2",$B733="J2",$B733="K2",$B733="L2")),VLOOKUP('311'!$G$58,_311_Table2,MATCH(MID($B733,1,1),_311_Table2_ColumnLookup,0),FALSE),
  IF(AND(VALUE(LEFT($A733,3))=311,RIGHT($B733,5)="Total"),VLOOKUP('311'!$G$59,_311_Table2,MATCH(MID($B733,1,1),_311_Table2_ColumnLookup,0),FALSE),
  IF(VALUE(LEFT($A733,3))=311,VLOOKUP(VALUE(MID($B733,2,1)),_311_Table2,MATCH(MID($B733,1,1),_311_Table2_ColumnLookup,0),FALSE)
+N("311"),
  IF(AND(VALUE(LEFT($A733,3))=312,LEFT($G733,10)="Unincepted",$B733="G "),VLOOKUP(" ULO",_312_Table2,MATCH('312'!$N$16,_312_Table2_ColumnLookup,0),FALSE),
  IF(AND(VALUE(LEFT($A733,3))=312,LEFT($G733,10)="Unincepted",$B733="O "),VLOOKUP(" ULO",_312_Table2,MATCH('312'!$V$16,_312_Table2_ColumnLookup,0),FALSE),
  IF(AND(VALUE(LEFT($A733,3))=312,LEFT($G733,10)="Unincepted",$B733="Q "),VLOOKUP(" ULO",_312_Table2,MATCH('312'!$X$16,_312_Table2_ColumnLookup,0),FALSE),
  IF(AND(VALUE(LEFT($A733,3))=312,LEFT($G733,10)="Unincepted"),VLOOKUP(" ULO",_312_Table2,MATCH(LEFT($B733,1),_312_Table2_ColumnLookup,0),FALSE),
  IF(AND(VALUE(LEFT($A733,3))=312,LEFT($G733,5)="Total",$B733="G "),VLOOKUP('312'!$F$80,_312_Table2,MATCH('312'!$N$16,_312_Table2_ColumnLookup,0),FALSE),
  IF(AND(VALUE(LEFT($A733,3))=312,LEFT($G733,5)="Total",$B733="O "),VLOOKUP('312'!$F$80,_312_Table2,MATCH('312'!$V$16,_312_Table2_ColumnLookup,0),FALSE),
  IF(AND(VALUE(LEFT($A733,3))=312,LEFT($G733,5)="Total",$B733="Q "),VLOOKUP('312'!$F$80,_312_Table2,MATCH('312'!$X$16,_312_Table2_ColumnLookup,0),FALSE),
  IF(AND(VALUE(LEFT($A733,3))=312,LEFT($G733,5)="Total"),VLOOKUP('312'!$F$80,_312_Table2,MATCH(LEFT($B733,1),_312_Table2_ColumnLookup,0),FALSE),
  IF(AND(VALUE(LEFT($A733,3))=312,LEN($I733)=4,$B733="G"),VLOOKUP($I733,_312_Table2,MATCH('312'!$N$16,_312_Table2_ColumnLookup,0),FALSE),
  IF(AND(VALUE(LEFT($A733,3))=312,LEN($I733)=4,$B733="O"),VLOOKUP($I733,_312_Table2,MATCH('312'!$V$16,_312_Table2_ColumnLookup,0),FALSE),
  IF(AND(VALUE(LEFT($A733,3))=312,LEN($I733)=4,$B733="Q"),VLOOKUP($I733,_312_Table2,MATCH('312'!$X$16,_312_Table2_ColumnLookup,0),FALSE),
  IF(AND(VALUE(LEFT($A733,3))=312,LEN($I733)=4),VLOOKUP($I733,_312_Table2,MATCH(LEFT($B733,1),_312_Table2_ColumnLookup,0),FALSE)
+N("312"),
  IF(VALUE(LEFT($A733,3))=313,VLOOKUP(VALUE(MID($B733,2,1)),_313_Table2,MATCH(MID($B733,1,1),_313_Table2_ColumnLookup,0),FALSE)
+N("313"),
  IF(AND(VALUE(LEFT($A733,3))=314,LEN($B733)=3),VLOOKUP(VALUE(MID($B733,2,2)),_314_Table2,MATCH(MID($B733,1,1),_314_Table2_ColumnLookup,0),FALSE),
  IF(VALUE(LEFT($A733,3))=314,VLOOKUP(VALUE(MID($B733,2,1)),_314_Table2,MATCH(MID($B733,1,1),_314_Table2_ColumnLookup,0),FALSE)
+N("314"),
""))))))))))))))))))))))))</f>
        <v>#N/A</v>
      </c>
      <c r="F733" s="238">
        <f>IF(AND(VALUE(LEFT($A733,3))=309,LEN($B733)=3),VLOOKUP(VALUE(MID($B733,2,2)),_309_Table3,MATCH(MID($B733,1,1),_309_Table3_ColumnLookup,0),FALSE),
  IF($C733="309 LCR SummaryA",OneYearSCR,IF($C733="309 LCR SummaryB",UltimateSCR,IF(VALUE(LEFT($A733,3))=309,VLOOKUP(VALUE(MID($B733,2,1)),_309_Table3,MATCH(MID($B733,1,1),_309_Table3_ColumnLookup,0),FALSE)
+N("309"),
  IF(VALUE(LEFT($A733,3))=310,VLOOKUP(VALUE(MID($B733,2,1)),_310_Table3,MATCH(MID($B733,1,1),_310_Table3_ColumnLookup,0),FALSE)
+N("310"),
  IF(AND(VALUE(LEFT($A733,3))=311,LEN($I733)=4),VLOOKUP($I733,_311_Table3,MATCH($B733,_311_Table3_ColumnLookup,0),FALSE),
  IF(AND(VALUE(LEFT($A733,3))=311,OR($B733="I2",$B733="J2",$B733="K2",$B733="L2")),VLOOKUP('311'!$G$58,_311_Table3,MATCH(MID($B733,1,1),_311_Table3_ColumnLookup,0),FALSE),
  IF(AND(VALUE(LEFT($A733,3))=311,RIGHT($B733,5)="Total"),VLOOKUP('311'!$G$59,_311_Table3,MATCH(MID($B733,1,1),_311_Table3_ColumnLookup,0),FALSE),
  IF(VALUE(LEFT($A733,3))=311,VLOOKUP(VALUE(MID($B733,2,1)),_311_Table3,MATCH(MID($B733,1,1),_311_Table3_ColumnLookup,0),FALSE)
+N("311"),
  IF(AND(VALUE(LEFT($A733,3))=312,LEFT($G733,10)="Unincepted",$B733="G "),VLOOKUP(" ULO",_312_Table3,MATCH('312'!$N$16,_312_Table3_ColumnLookup,0),FALSE),
  IF(AND(VALUE(LEFT($A733,3))=312,LEFT($G733,10)="Unincepted",$B733="O "),VLOOKUP(" ULO",_312_Table3,MATCH('312'!$V$16,_312_Table3_ColumnLookup,0),FALSE),
  IF(AND(VALUE(LEFT($A733,3))=312,LEFT($G733,10)="Unincepted",$B733="Q "),VLOOKUP(" ULO",_312_Table3,MATCH('312'!$X$16,_312_Table3_ColumnLookup,0),FALSE),
  IF(AND(VALUE(LEFT($A733,3))=312,LEFT($G733,10)="Unincepted"),VLOOKUP(" ULO",_312_Table3,MATCH(LEFT($B733,1),_312_Table3_ColumnLookup,0),FALSE),
  IF(AND(VALUE(LEFT($A733,3))=312,LEFT($G733,5)="Total",$B733="G "),VLOOKUP('312'!$F$80,_312_Table3,MATCH('312'!$N$16,_312_Table3_ColumnLookup,0),FALSE),
  IF(AND(VALUE(LEFT($A733,3))=312,LEFT($G733,5)="Total",$B733="O "),VLOOKUP('312'!$F$80,_312_Table3,MATCH('312'!$V$16,_312_Table3_ColumnLookup,0),FALSE),
  IF(AND(VALUE(LEFT($A733,3))=312,LEFT($G733,5)="Total",$B733="Q "),VLOOKUP('312'!$F$80,_312_Table3,MATCH('312'!$X$16,_312_Table3_ColumnLookup,0),FALSE),
  IF(AND(VALUE(LEFT($A733,3))=312,LEFT($G733,5)="Total"),VLOOKUP('312'!$F$80,_312_Table3,MATCH(LEFT($B733,1),_312_Table3_ColumnLookup,0),FALSE),
  IF(AND(VALUE(LEFT($A733,3))=312,LEN($I733)=4,$B733="G"),VLOOKUP($I733,_312_Table3,MATCH('312'!$N$16,_312_Table3_ColumnLookup,0),FALSE),
  IF(AND(VALUE(LEFT($A733,3))=312,LEN($I733)=4,$B733="O"),VLOOKUP($I733,_312_Table3,MATCH('312'!$V$16,_312_Table3_ColumnLookup,0),FALSE),
  IF(AND(VALUE(LEFT($A733,3))=312,LEN($I733)=4,$B733="Q"),VLOOKUP($I733,_312_Table3,MATCH('312'!$X$16,_312_Table3_ColumnLookup,0),FALSE),
  IF(AND(VALUE(LEFT($A733,3))=312,LEN($I733)=4),VLOOKUP($I733,_312_Table3,MATCH(LEFT($B733,1),_312_Table3_ColumnLookup,0),FALSE)
+N("312"),
  IF(VALUE(LEFT($A733,3))=313,VLOOKUP(VALUE(MID($B733,2,1)),_313_Table3,MATCH(MID($B733,1,1),_313_Table3_ColumnLookup,0),FALSE)
+N("313"),
  IF(AND(VALUE(LEFT($A733,3))=314,LEN($B733)=3),VLOOKUP(VALUE(MID($B733,2,2)),_314_Table3,MATCH(MID($B733,1,1),_314_Table3_ColumnLookup,0),FALSE),
  IF(VALUE(LEFT($A733,3))=314,VLOOKUP(VALUE(MID($B733,2,1)),_314_Table3,MATCH(MID($B733,1,1),_314_Table3_ColumnLookup,0),FALSE)
+N("314"),
""))))))))))))))))))))))))</f>
        <v>0</v>
      </c>
      <c r="G733" t="s">
        <v>1278</v>
      </c>
      <c r="H733" s="321">
        <f>IFERROR(
IF(ISERROR($D733)=FALSE,$D733,IF(ISERROR($E733)=FALSE,$E733,IF(ISERROR($F733)=FALSE,$F733
+N("012 checkboxes"),
IF(
IF(OR(LEFT($A733,9)="Syndicate",LEFT($A733,12)="NewSyndicate"),VLOOKUP($A733,'012'!$J:$ZW,MATCH("Link to button",'012'!$J$1:$ZW$1,0),0)
+N("309 checkbox"),
IF($C733="309 LCR Summary0",VLOOKUP("Notes990",'309'!$P:$ZZ,MATCH("Link to button",'309'!$P$1:$ZZ$1,0),0)
+N("313 checkboxes"),
IF($C733="313 Financial Information0LcmVsScr",IF($C733="309 LCR Summary0",VLOOKUP("LcmVsScr",'309'!$N:$ZZ,MATCH("Link to button",'309'!$N$1:$ZZ$1,0),0),
IF($C733="313 Financial Information0LcrDocAttached",IF($C733="309 LCR Summary0",VLOOKUP("LcrDocAttached",'309'!$N:$ZZ,MATCH("Link to button",'309'!$N$1:$ZZ$1,0),
0)))))))=1,TRUE,FALSE)
))),"")</f>
        <v>0</v>
      </c>
    </row>
    <row r="734" spans="1:8" customFormat="1">
      <c r="A734" s="237" t="str">
        <f>VLOOKUP($G734,CSVLookups!$B:$R,MATCH(A$1,CSVLookups!$B$1:$R$1,0),FALSE)</f>
        <v>313 Financial Information</v>
      </c>
      <c r="B734" s="237" t="str">
        <f>VLOOKUP($G734,CSVLookups!$B:$R,MATCH(B$1,CSVLookups!$B$1:$R$1,0),FALSE)</f>
        <v>H2</v>
      </c>
      <c r="C734" s="238" t="str">
        <f t="shared" si="11"/>
        <v>313 Financial InformationH2</v>
      </c>
      <c r="D734" s="238" t="e">
        <f>IF(AND(VALUE(LEFT($A734,3))=309,LEN($B734)=3),VLOOKUP(VALUE(MID($B734,2,2)),_309_Table1,MATCH(MID($B734,1,1),_309_Table1_ColumnLookup,0),FALSE),
  IF($C734="309 LCR SummaryA",OneYearSCR,IF($C734="309 LCR SummaryB",UltimateSCR,IF(VALUE(LEFT($A734,3))=309,VLOOKUP(VALUE(MID($B734,2,1)),_309_Table1,MATCH(MID($B734,1,1),_309_Table1_ColumnLookup,0),FALSE)
+N("309"),
  IF(VALUE(LEFT($A734,3))=310,VLOOKUP(VALUE(MID($B734,2,1)),_310_Table1,MATCH(MID($B734,1,1),_310_Table1_ColumnLookup,0),FALSE)
+N("310"),
  IF(AND(VALUE(LEFT($A734,3))=311,LEN($I734)=4),VLOOKUP($I734,_311_Table1,MATCH($B734,_311_Table1_ColumnLookup,0),FALSE),
  IF(AND(VALUE(LEFT($A734,3))=311,OR($B734="I2",$B734="J2",$B734="K2",$B734="L2")),VLOOKUP('311'!$G$58,_311_Table1,MATCH(MID($B734,1,1),_311_Table1_ColumnLookup,0),FALSE),
  IF(AND(VALUE(LEFT($A734,3))=311,RIGHT($B734,5)="Total"),VLOOKUP('311'!$G$59,_311_Table1,MATCH(MID($B734,1,1),_311_Table1_ColumnLookup,0),FALSE),
  IF(VALUE(LEFT($A734,3))=311,VLOOKUP(VALUE(MID($B734,2,1)),_311_Table1,MATCH(MID($B734,1,1),_311_Table1_ColumnLookup,0),FALSE)
+N("311"),
  IF(AND(VALUE(LEFT($A734,3))=312,LEFT($G734,10)="Unincepted",$B734="G "),VLOOKUP(" ULO",_312_Table1,MATCH('312'!$N$16,_312_Table1_ColumnLookup,0),FALSE),
  IF(AND(VALUE(LEFT($A734,3))=312,LEFT($G734,10)="Unincepted",$B734="O "),VLOOKUP(" ULO",_312_Table1,MATCH('312'!$V$16,_312_Table1_ColumnLookup,0),FALSE),
  IF(AND(VALUE(LEFT($A734,3))=312,LEFT($G734,10)="Unincepted",$B734="Q "),VLOOKUP(" ULO",_312_Table1,MATCH('312'!$X$16,_312_Table1_ColumnLookup,0),FALSE),
  IF(AND(VALUE(LEFT($A734,3))=312,LEFT($G734,10)="Unincepted"),VLOOKUP(" ULO",_312_Table1,MATCH(LEFT($B734,1),_312_Table1_ColumnLookup,0),FALSE),
  IF(AND(VALUE(LEFT($A734,3))=312,LEFT($G734,5)="Total",$B734="G "),VLOOKUP('312'!$F$80,_312_Table1,MATCH('312'!$N$16,_312_Table1_ColumnLookup,0),FALSE),
  IF(AND(VALUE(LEFT($A734,3))=312,LEFT($G734,5)="Total",$B734="O "),VLOOKUP('312'!$F$80,_312_Table1,MATCH('312'!$V$16,_312_Table1_ColumnLookup,0),FALSE),
  IF(AND(VALUE(LEFT($A734,3))=312,LEFT($G734,5)="Total",$B734="Q "),VLOOKUP('312'!$F$80,_312_Table1,MATCH('312'!$X$16,_312_Table1_ColumnLookup,0),FALSE),
  IF(AND(VALUE(LEFT($A734,3))=312,LEFT($G734,5)="Total"),VLOOKUP('312'!$F$80,_312_Table1,MATCH(LEFT($B734,1),_312_Table1_ColumnLookup,0),FALSE),
  IF(AND(VALUE(LEFT($A734,3))=312,LEN($I734)=4,$B734="G"),VLOOKUP($I734,_312_Table1,MATCH('312'!$N$16,_312_Table1_ColumnLookup,0),FALSE),
  IF(AND(VALUE(LEFT($A734,3))=312,LEN($I734)=4,$B734="O"),VLOOKUP($I734,_312_Table1,MATCH('312'!$V$16,_312_Table1_ColumnLookup,0),FALSE),
  IF(AND(VALUE(LEFT($A734,3))=312,LEN($I734)=4,$B734="Q"),VLOOKUP($I734,_312_Table1,MATCH('312'!$X$16,_312_Table1_ColumnLookup,0),FALSE),
  IF(AND(VALUE(LEFT($A734,3))=312,LEN($I734)=4),VLOOKUP($I734,_312_Table1,MATCH(LEFT($B734,1),_312_Table1_ColumnLookup,0),FALSE)
+N("312"),
  IF(VALUE(LEFT($A734,3))=313,VLOOKUP(VALUE(MID($B734,2,1)),_313_Table1,MATCH(MID($B734,1,1),_313_Table1_ColumnLookup,0),FALSE)
+N("313"),
  IF(AND(VALUE(LEFT($A734,3))=314,LEN($B734)=3),VLOOKUP(VALUE(MID($B734,2,2)),_314_Table1,MATCH(MID($B734,1,1),_314_Table1_ColumnLookup,0),FALSE),
  IF(VALUE(LEFT($A734,3))=314,VLOOKUP(VALUE(MID($B734,2,1)),_314_Table1,MATCH(MID($B734,1,1),_314_Table1_ColumnLookup,0),FALSE)
+N("314"),
""))))))))))))))))))))))))</f>
        <v>#N/A</v>
      </c>
      <c r="E734" s="238" t="e">
        <f>IF(AND(VALUE(LEFT($A734,3))=309,LEN($B734)=3),VLOOKUP(VALUE(MID($B734,2,2)),_309_Table2,MATCH(MID($B734,1,1),_309_Table2_ColumnLookup,0),FALSE),
  IF($C734="309 LCR SummaryA",OneYearSCR,IF($C734="309 LCR SummaryB",UltimateSCR,IF(VALUE(LEFT($A734,3))=309,VLOOKUP(VALUE(MID($B734,2,1)),_309_Table2,MATCH(MID($B734,1,1),_309_Table2_ColumnLookup,0),FALSE)
+N("309"),
  IF(VALUE(LEFT($A734,3))=310,VLOOKUP(VALUE(MID($B734,2,1)),_310_Table2,MATCH(MID($B734,1,1),_310_Table2_ColumnLookup,0),FALSE)
+N("310"),
  IF(AND(VALUE(LEFT($A734,3))=311,LEN($I734)=4),VLOOKUP($I734,_311_Table2,MATCH($B734,_311_Table2_ColumnLookup,0),FALSE),
  IF(AND(VALUE(LEFT($A734,3))=311,OR($B734="I2",$B734="J2",$B734="K2",$B734="L2")),VLOOKUP('311'!$G$58,_311_Table2,MATCH(MID($B734,1,1),_311_Table2_ColumnLookup,0),FALSE),
  IF(AND(VALUE(LEFT($A734,3))=311,RIGHT($B734,5)="Total"),VLOOKUP('311'!$G$59,_311_Table2,MATCH(MID($B734,1,1),_311_Table2_ColumnLookup,0),FALSE),
  IF(VALUE(LEFT($A734,3))=311,VLOOKUP(VALUE(MID($B734,2,1)),_311_Table2,MATCH(MID($B734,1,1),_311_Table2_ColumnLookup,0),FALSE)
+N("311"),
  IF(AND(VALUE(LEFT($A734,3))=312,LEFT($G734,10)="Unincepted",$B734="G "),VLOOKUP(" ULO",_312_Table2,MATCH('312'!$N$16,_312_Table2_ColumnLookup,0),FALSE),
  IF(AND(VALUE(LEFT($A734,3))=312,LEFT($G734,10)="Unincepted",$B734="O "),VLOOKUP(" ULO",_312_Table2,MATCH('312'!$V$16,_312_Table2_ColumnLookup,0),FALSE),
  IF(AND(VALUE(LEFT($A734,3))=312,LEFT($G734,10)="Unincepted",$B734="Q "),VLOOKUP(" ULO",_312_Table2,MATCH('312'!$X$16,_312_Table2_ColumnLookup,0),FALSE),
  IF(AND(VALUE(LEFT($A734,3))=312,LEFT($G734,10)="Unincepted"),VLOOKUP(" ULO",_312_Table2,MATCH(LEFT($B734,1),_312_Table2_ColumnLookup,0),FALSE),
  IF(AND(VALUE(LEFT($A734,3))=312,LEFT($G734,5)="Total",$B734="G "),VLOOKUP('312'!$F$80,_312_Table2,MATCH('312'!$N$16,_312_Table2_ColumnLookup,0),FALSE),
  IF(AND(VALUE(LEFT($A734,3))=312,LEFT($G734,5)="Total",$B734="O "),VLOOKUP('312'!$F$80,_312_Table2,MATCH('312'!$V$16,_312_Table2_ColumnLookup,0),FALSE),
  IF(AND(VALUE(LEFT($A734,3))=312,LEFT($G734,5)="Total",$B734="Q "),VLOOKUP('312'!$F$80,_312_Table2,MATCH('312'!$X$16,_312_Table2_ColumnLookup,0),FALSE),
  IF(AND(VALUE(LEFT($A734,3))=312,LEFT($G734,5)="Total"),VLOOKUP('312'!$F$80,_312_Table2,MATCH(LEFT($B734,1),_312_Table2_ColumnLookup,0),FALSE),
  IF(AND(VALUE(LEFT($A734,3))=312,LEN($I734)=4,$B734="G"),VLOOKUP($I734,_312_Table2,MATCH('312'!$N$16,_312_Table2_ColumnLookup,0),FALSE),
  IF(AND(VALUE(LEFT($A734,3))=312,LEN($I734)=4,$B734="O"),VLOOKUP($I734,_312_Table2,MATCH('312'!$V$16,_312_Table2_ColumnLookup,0),FALSE),
  IF(AND(VALUE(LEFT($A734,3))=312,LEN($I734)=4,$B734="Q"),VLOOKUP($I734,_312_Table2,MATCH('312'!$X$16,_312_Table2_ColumnLookup,0),FALSE),
  IF(AND(VALUE(LEFT($A734,3))=312,LEN($I734)=4),VLOOKUP($I734,_312_Table2,MATCH(LEFT($B734,1),_312_Table2_ColumnLookup,0),FALSE)
+N("312"),
  IF(VALUE(LEFT($A734,3))=313,VLOOKUP(VALUE(MID($B734,2,1)),_313_Table2,MATCH(MID($B734,1,1),_313_Table2_ColumnLookup,0),FALSE)
+N("313"),
  IF(AND(VALUE(LEFT($A734,3))=314,LEN($B734)=3),VLOOKUP(VALUE(MID($B734,2,2)),_314_Table2,MATCH(MID($B734,1,1),_314_Table2_ColumnLookup,0),FALSE),
  IF(VALUE(LEFT($A734,3))=314,VLOOKUP(VALUE(MID($B734,2,1)),_314_Table2,MATCH(MID($B734,1,1),_314_Table2_ColumnLookup,0),FALSE)
+N("314"),
""))))))))))))))))))))))))</f>
        <v>#N/A</v>
      </c>
      <c r="F734" s="238">
        <f>IF(AND(VALUE(LEFT($A734,3))=309,LEN($B734)=3),VLOOKUP(VALUE(MID($B734,2,2)),_309_Table3,MATCH(MID($B734,1,1),_309_Table3_ColumnLookup,0),FALSE),
  IF($C734="309 LCR SummaryA",OneYearSCR,IF($C734="309 LCR SummaryB",UltimateSCR,IF(VALUE(LEFT($A734,3))=309,VLOOKUP(VALUE(MID($B734,2,1)),_309_Table3,MATCH(MID($B734,1,1),_309_Table3_ColumnLookup,0),FALSE)
+N("309"),
  IF(VALUE(LEFT($A734,3))=310,VLOOKUP(VALUE(MID($B734,2,1)),_310_Table3,MATCH(MID($B734,1,1),_310_Table3_ColumnLookup,0),FALSE)
+N("310"),
  IF(AND(VALUE(LEFT($A734,3))=311,LEN($I734)=4),VLOOKUP($I734,_311_Table3,MATCH($B734,_311_Table3_ColumnLookup,0),FALSE),
  IF(AND(VALUE(LEFT($A734,3))=311,OR($B734="I2",$B734="J2",$B734="K2",$B734="L2")),VLOOKUP('311'!$G$58,_311_Table3,MATCH(MID($B734,1,1),_311_Table3_ColumnLookup,0),FALSE),
  IF(AND(VALUE(LEFT($A734,3))=311,RIGHT($B734,5)="Total"),VLOOKUP('311'!$G$59,_311_Table3,MATCH(MID($B734,1,1),_311_Table3_ColumnLookup,0),FALSE),
  IF(VALUE(LEFT($A734,3))=311,VLOOKUP(VALUE(MID($B734,2,1)),_311_Table3,MATCH(MID($B734,1,1),_311_Table3_ColumnLookup,0),FALSE)
+N("311"),
  IF(AND(VALUE(LEFT($A734,3))=312,LEFT($G734,10)="Unincepted",$B734="G "),VLOOKUP(" ULO",_312_Table3,MATCH('312'!$N$16,_312_Table3_ColumnLookup,0),FALSE),
  IF(AND(VALUE(LEFT($A734,3))=312,LEFT($G734,10)="Unincepted",$B734="O "),VLOOKUP(" ULO",_312_Table3,MATCH('312'!$V$16,_312_Table3_ColumnLookup,0),FALSE),
  IF(AND(VALUE(LEFT($A734,3))=312,LEFT($G734,10)="Unincepted",$B734="Q "),VLOOKUP(" ULO",_312_Table3,MATCH('312'!$X$16,_312_Table3_ColumnLookup,0),FALSE),
  IF(AND(VALUE(LEFT($A734,3))=312,LEFT($G734,10)="Unincepted"),VLOOKUP(" ULO",_312_Table3,MATCH(LEFT($B734,1),_312_Table3_ColumnLookup,0),FALSE),
  IF(AND(VALUE(LEFT($A734,3))=312,LEFT($G734,5)="Total",$B734="G "),VLOOKUP('312'!$F$80,_312_Table3,MATCH('312'!$N$16,_312_Table3_ColumnLookup,0),FALSE),
  IF(AND(VALUE(LEFT($A734,3))=312,LEFT($G734,5)="Total",$B734="O "),VLOOKUP('312'!$F$80,_312_Table3,MATCH('312'!$V$16,_312_Table3_ColumnLookup,0),FALSE),
  IF(AND(VALUE(LEFT($A734,3))=312,LEFT($G734,5)="Total",$B734="Q "),VLOOKUP('312'!$F$80,_312_Table3,MATCH('312'!$X$16,_312_Table3_ColumnLookup,0),FALSE),
  IF(AND(VALUE(LEFT($A734,3))=312,LEFT($G734,5)="Total"),VLOOKUP('312'!$F$80,_312_Table3,MATCH(LEFT($B734,1),_312_Table3_ColumnLookup,0),FALSE),
  IF(AND(VALUE(LEFT($A734,3))=312,LEN($I734)=4,$B734="G"),VLOOKUP($I734,_312_Table3,MATCH('312'!$N$16,_312_Table3_ColumnLookup,0),FALSE),
  IF(AND(VALUE(LEFT($A734,3))=312,LEN($I734)=4,$B734="O"),VLOOKUP($I734,_312_Table3,MATCH('312'!$V$16,_312_Table3_ColumnLookup,0),FALSE),
  IF(AND(VALUE(LEFT($A734,3))=312,LEN($I734)=4,$B734="Q"),VLOOKUP($I734,_312_Table3,MATCH('312'!$X$16,_312_Table3_ColumnLookup,0),FALSE),
  IF(AND(VALUE(LEFT($A734,3))=312,LEN($I734)=4),VLOOKUP($I734,_312_Table3,MATCH(LEFT($B734,1),_312_Table3_ColumnLookup,0),FALSE)
+N("312"),
  IF(VALUE(LEFT($A734,3))=313,VLOOKUP(VALUE(MID($B734,2,1)),_313_Table3,MATCH(MID($B734,1,1),_313_Table3_ColumnLookup,0),FALSE)
+N("313"),
  IF(AND(VALUE(LEFT($A734,3))=314,LEN($B734)=3),VLOOKUP(VALUE(MID($B734,2,2)),_314_Table3,MATCH(MID($B734,1,1),_314_Table3_ColumnLookup,0),FALSE),
  IF(VALUE(LEFT($A734,3))=314,VLOOKUP(VALUE(MID($B734,2,1)),_314_Table3,MATCH(MID($B734,1,1),_314_Table3_ColumnLookup,0),FALSE)
+N("314"),
""))))))))))))))))))))))))</f>
        <v>0</v>
      </c>
      <c r="G734" t="s">
        <v>1280</v>
      </c>
      <c r="H734" s="321">
        <f>IFERROR(
IF(ISERROR($D734)=FALSE,$D734,IF(ISERROR($E734)=FALSE,$E734,IF(ISERROR($F734)=FALSE,$F734
+N("012 checkboxes"),
IF(
IF(OR(LEFT($A734,9)="Syndicate",LEFT($A734,12)="NewSyndicate"),VLOOKUP($A734,'012'!$J:$ZW,MATCH("Link to button",'012'!$J$1:$ZW$1,0),0)
+N("309 checkbox"),
IF($C734="309 LCR Summary0",VLOOKUP("Notes990",'309'!$P:$ZZ,MATCH("Link to button",'309'!$P$1:$ZZ$1,0),0)
+N("313 checkboxes"),
IF($C734="313 Financial Information0LcmVsScr",IF($C734="309 LCR Summary0",VLOOKUP("LcmVsScr",'309'!$N:$ZZ,MATCH("Link to button",'309'!$N$1:$ZZ$1,0),0),
IF($C734="313 Financial Information0LcrDocAttached",IF($C734="309 LCR Summary0",VLOOKUP("LcrDocAttached",'309'!$N:$ZZ,MATCH("Link to button",'309'!$N$1:$ZZ$1,0),
0)))))))=1,TRUE,FALSE)
))),"")</f>
        <v>0</v>
      </c>
    </row>
    <row r="735" spans="1:8" customFormat="1">
      <c r="A735" s="237" t="str">
        <f>VLOOKUP($G735,CSVLookups!$B:$R,MATCH(A$1,CSVLookups!$B$1:$R$1,0),FALSE)</f>
        <v>313 Financial Information</v>
      </c>
      <c r="B735" s="237" t="str">
        <f>VLOOKUP($G735,CSVLookups!$B:$R,MATCH(B$1,CSVLookups!$B$1:$R$1,0),FALSE)</f>
        <v>I2</v>
      </c>
      <c r="C735" s="238" t="str">
        <f t="shared" si="11"/>
        <v>313 Financial InformationI2</v>
      </c>
      <c r="D735" s="238" t="e">
        <f>IF(AND(VALUE(LEFT($A735,3))=309,LEN($B735)=3),VLOOKUP(VALUE(MID($B735,2,2)),_309_Table1,MATCH(MID($B735,1,1),_309_Table1_ColumnLookup,0),FALSE),
  IF($C735="309 LCR SummaryA",OneYearSCR,IF($C735="309 LCR SummaryB",UltimateSCR,IF(VALUE(LEFT($A735,3))=309,VLOOKUP(VALUE(MID($B735,2,1)),_309_Table1,MATCH(MID($B735,1,1),_309_Table1_ColumnLookup,0),FALSE)
+N("309"),
  IF(VALUE(LEFT($A735,3))=310,VLOOKUP(VALUE(MID($B735,2,1)),_310_Table1,MATCH(MID($B735,1,1),_310_Table1_ColumnLookup,0),FALSE)
+N("310"),
  IF(AND(VALUE(LEFT($A735,3))=311,LEN($I735)=4),VLOOKUP($I735,_311_Table1,MATCH($B735,_311_Table1_ColumnLookup,0),FALSE),
  IF(AND(VALUE(LEFT($A735,3))=311,OR($B735="I2",$B735="J2",$B735="K2",$B735="L2")),VLOOKUP('311'!$G$58,_311_Table1,MATCH(MID($B735,1,1),_311_Table1_ColumnLookup,0),FALSE),
  IF(AND(VALUE(LEFT($A735,3))=311,RIGHT($B735,5)="Total"),VLOOKUP('311'!$G$59,_311_Table1,MATCH(MID($B735,1,1),_311_Table1_ColumnLookup,0),FALSE),
  IF(VALUE(LEFT($A735,3))=311,VLOOKUP(VALUE(MID($B735,2,1)),_311_Table1,MATCH(MID($B735,1,1),_311_Table1_ColumnLookup,0),FALSE)
+N("311"),
  IF(AND(VALUE(LEFT($A735,3))=312,LEFT($G735,10)="Unincepted",$B735="G "),VLOOKUP(" ULO",_312_Table1,MATCH('312'!$N$16,_312_Table1_ColumnLookup,0),FALSE),
  IF(AND(VALUE(LEFT($A735,3))=312,LEFT($G735,10)="Unincepted",$B735="O "),VLOOKUP(" ULO",_312_Table1,MATCH('312'!$V$16,_312_Table1_ColumnLookup,0),FALSE),
  IF(AND(VALUE(LEFT($A735,3))=312,LEFT($G735,10)="Unincepted",$B735="Q "),VLOOKUP(" ULO",_312_Table1,MATCH('312'!$X$16,_312_Table1_ColumnLookup,0),FALSE),
  IF(AND(VALUE(LEFT($A735,3))=312,LEFT($G735,10)="Unincepted"),VLOOKUP(" ULO",_312_Table1,MATCH(LEFT($B735,1),_312_Table1_ColumnLookup,0),FALSE),
  IF(AND(VALUE(LEFT($A735,3))=312,LEFT($G735,5)="Total",$B735="G "),VLOOKUP('312'!$F$80,_312_Table1,MATCH('312'!$N$16,_312_Table1_ColumnLookup,0),FALSE),
  IF(AND(VALUE(LEFT($A735,3))=312,LEFT($G735,5)="Total",$B735="O "),VLOOKUP('312'!$F$80,_312_Table1,MATCH('312'!$V$16,_312_Table1_ColumnLookup,0),FALSE),
  IF(AND(VALUE(LEFT($A735,3))=312,LEFT($G735,5)="Total",$B735="Q "),VLOOKUP('312'!$F$80,_312_Table1,MATCH('312'!$X$16,_312_Table1_ColumnLookup,0),FALSE),
  IF(AND(VALUE(LEFT($A735,3))=312,LEFT($G735,5)="Total"),VLOOKUP('312'!$F$80,_312_Table1,MATCH(LEFT($B735,1),_312_Table1_ColumnLookup,0),FALSE),
  IF(AND(VALUE(LEFT($A735,3))=312,LEN($I735)=4,$B735="G"),VLOOKUP($I735,_312_Table1,MATCH('312'!$N$16,_312_Table1_ColumnLookup,0),FALSE),
  IF(AND(VALUE(LEFT($A735,3))=312,LEN($I735)=4,$B735="O"),VLOOKUP($I735,_312_Table1,MATCH('312'!$V$16,_312_Table1_ColumnLookup,0),FALSE),
  IF(AND(VALUE(LEFT($A735,3))=312,LEN($I735)=4,$B735="Q"),VLOOKUP($I735,_312_Table1,MATCH('312'!$X$16,_312_Table1_ColumnLookup,0),FALSE),
  IF(AND(VALUE(LEFT($A735,3))=312,LEN($I735)=4),VLOOKUP($I735,_312_Table1,MATCH(LEFT($B735,1),_312_Table1_ColumnLookup,0),FALSE)
+N("312"),
  IF(VALUE(LEFT($A735,3))=313,VLOOKUP(VALUE(MID($B735,2,1)),_313_Table1,MATCH(MID($B735,1,1),_313_Table1_ColumnLookup,0),FALSE)
+N("313"),
  IF(AND(VALUE(LEFT($A735,3))=314,LEN($B735)=3),VLOOKUP(VALUE(MID($B735,2,2)),_314_Table1,MATCH(MID($B735,1,1),_314_Table1_ColumnLookup,0),FALSE),
  IF(VALUE(LEFT($A735,3))=314,VLOOKUP(VALUE(MID($B735,2,1)),_314_Table1,MATCH(MID($B735,1,1),_314_Table1_ColumnLookup,0),FALSE)
+N("314"),
""))))))))))))))))))))))))</f>
        <v>#N/A</v>
      </c>
      <c r="E735" s="238" t="e">
        <f>IF(AND(VALUE(LEFT($A735,3))=309,LEN($B735)=3),VLOOKUP(VALUE(MID($B735,2,2)),_309_Table2,MATCH(MID($B735,1,1),_309_Table2_ColumnLookup,0),FALSE),
  IF($C735="309 LCR SummaryA",OneYearSCR,IF($C735="309 LCR SummaryB",UltimateSCR,IF(VALUE(LEFT($A735,3))=309,VLOOKUP(VALUE(MID($B735,2,1)),_309_Table2,MATCH(MID($B735,1,1),_309_Table2_ColumnLookup,0),FALSE)
+N("309"),
  IF(VALUE(LEFT($A735,3))=310,VLOOKUP(VALUE(MID($B735,2,1)),_310_Table2,MATCH(MID($B735,1,1),_310_Table2_ColumnLookup,0),FALSE)
+N("310"),
  IF(AND(VALUE(LEFT($A735,3))=311,LEN($I735)=4),VLOOKUP($I735,_311_Table2,MATCH($B735,_311_Table2_ColumnLookup,0),FALSE),
  IF(AND(VALUE(LEFT($A735,3))=311,OR($B735="I2",$B735="J2",$B735="K2",$B735="L2")),VLOOKUP('311'!$G$58,_311_Table2,MATCH(MID($B735,1,1),_311_Table2_ColumnLookup,0),FALSE),
  IF(AND(VALUE(LEFT($A735,3))=311,RIGHT($B735,5)="Total"),VLOOKUP('311'!$G$59,_311_Table2,MATCH(MID($B735,1,1),_311_Table2_ColumnLookup,0),FALSE),
  IF(VALUE(LEFT($A735,3))=311,VLOOKUP(VALUE(MID($B735,2,1)),_311_Table2,MATCH(MID($B735,1,1),_311_Table2_ColumnLookup,0),FALSE)
+N("311"),
  IF(AND(VALUE(LEFT($A735,3))=312,LEFT($G735,10)="Unincepted",$B735="G "),VLOOKUP(" ULO",_312_Table2,MATCH('312'!$N$16,_312_Table2_ColumnLookup,0),FALSE),
  IF(AND(VALUE(LEFT($A735,3))=312,LEFT($G735,10)="Unincepted",$B735="O "),VLOOKUP(" ULO",_312_Table2,MATCH('312'!$V$16,_312_Table2_ColumnLookup,0),FALSE),
  IF(AND(VALUE(LEFT($A735,3))=312,LEFT($G735,10)="Unincepted",$B735="Q "),VLOOKUP(" ULO",_312_Table2,MATCH('312'!$X$16,_312_Table2_ColumnLookup,0),FALSE),
  IF(AND(VALUE(LEFT($A735,3))=312,LEFT($G735,10)="Unincepted"),VLOOKUP(" ULO",_312_Table2,MATCH(LEFT($B735,1),_312_Table2_ColumnLookup,0),FALSE),
  IF(AND(VALUE(LEFT($A735,3))=312,LEFT($G735,5)="Total",$B735="G "),VLOOKUP('312'!$F$80,_312_Table2,MATCH('312'!$N$16,_312_Table2_ColumnLookup,0),FALSE),
  IF(AND(VALUE(LEFT($A735,3))=312,LEFT($G735,5)="Total",$B735="O "),VLOOKUP('312'!$F$80,_312_Table2,MATCH('312'!$V$16,_312_Table2_ColumnLookup,0),FALSE),
  IF(AND(VALUE(LEFT($A735,3))=312,LEFT($G735,5)="Total",$B735="Q "),VLOOKUP('312'!$F$80,_312_Table2,MATCH('312'!$X$16,_312_Table2_ColumnLookup,0),FALSE),
  IF(AND(VALUE(LEFT($A735,3))=312,LEFT($G735,5)="Total"),VLOOKUP('312'!$F$80,_312_Table2,MATCH(LEFT($B735,1),_312_Table2_ColumnLookup,0),FALSE),
  IF(AND(VALUE(LEFT($A735,3))=312,LEN($I735)=4,$B735="G"),VLOOKUP($I735,_312_Table2,MATCH('312'!$N$16,_312_Table2_ColumnLookup,0),FALSE),
  IF(AND(VALUE(LEFT($A735,3))=312,LEN($I735)=4,$B735="O"),VLOOKUP($I735,_312_Table2,MATCH('312'!$V$16,_312_Table2_ColumnLookup,0),FALSE),
  IF(AND(VALUE(LEFT($A735,3))=312,LEN($I735)=4,$B735="Q"),VLOOKUP($I735,_312_Table2,MATCH('312'!$X$16,_312_Table2_ColumnLookup,0),FALSE),
  IF(AND(VALUE(LEFT($A735,3))=312,LEN($I735)=4),VLOOKUP($I735,_312_Table2,MATCH(LEFT($B735,1),_312_Table2_ColumnLookup,0),FALSE)
+N("312"),
  IF(VALUE(LEFT($A735,3))=313,VLOOKUP(VALUE(MID($B735,2,1)),_313_Table2,MATCH(MID($B735,1,1),_313_Table2_ColumnLookup,0),FALSE)
+N("313"),
  IF(AND(VALUE(LEFT($A735,3))=314,LEN($B735)=3),VLOOKUP(VALUE(MID($B735,2,2)),_314_Table2,MATCH(MID($B735,1,1),_314_Table2_ColumnLookup,0),FALSE),
  IF(VALUE(LEFT($A735,3))=314,VLOOKUP(VALUE(MID($B735,2,1)),_314_Table2,MATCH(MID($B735,1,1),_314_Table2_ColumnLookup,0),FALSE)
+N("314"),
""))))))))))))))))))))))))</f>
        <v>#N/A</v>
      </c>
      <c r="F735" s="238">
        <f>IF(AND(VALUE(LEFT($A735,3))=309,LEN($B735)=3),VLOOKUP(VALUE(MID($B735,2,2)),_309_Table3,MATCH(MID($B735,1,1),_309_Table3_ColumnLookup,0),FALSE),
  IF($C735="309 LCR SummaryA",OneYearSCR,IF($C735="309 LCR SummaryB",UltimateSCR,IF(VALUE(LEFT($A735,3))=309,VLOOKUP(VALUE(MID($B735,2,1)),_309_Table3,MATCH(MID($B735,1,1),_309_Table3_ColumnLookup,0),FALSE)
+N("309"),
  IF(VALUE(LEFT($A735,3))=310,VLOOKUP(VALUE(MID($B735,2,1)),_310_Table3,MATCH(MID($B735,1,1),_310_Table3_ColumnLookup,0),FALSE)
+N("310"),
  IF(AND(VALUE(LEFT($A735,3))=311,LEN($I735)=4),VLOOKUP($I735,_311_Table3,MATCH($B735,_311_Table3_ColumnLookup,0),FALSE),
  IF(AND(VALUE(LEFT($A735,3))=311,OR($B735="I2",$B735="J2",$B735="K2",$B735="L2")),VLOOKUP('311'!$G$58,_311_Table3,MATCH(MID($B735,1,1),_311_Table3_ColumnLookup,0),FALSE),
  IF(AND(VALUE(LEFT($A735,3))=311,RIGHT($B735,5)="Total"),VLOOKUP('311'!$G$59,_311_Table3,MATCH(MID($B735,1,1),_311_Table3_ColumnLookup,0),FALSE),
  IF(VALUE(LEFT($A735,3))=311,VLOOKUP(VALUE(MID($B735,2,1)),_311_Table3,MATCH(MID($B735,1,1),_311_Table3_ColumnLookup,0),FALSE)
+N("311"),
  IF(AND(VALUE(LEFT($A735,3))=312,LEFT($G735,10)="Unincepted",$B735="G "),VLOOKUP(" ULO",_312_Table3,MATCH('312'!$N$16,_312_Table3_ColumnLookup,0),FALSE),
  IF(AND(VALUE(LEFT($A735,3))=312,LEFT($G735,10)="Unincepted",$B735="O "),VLOOKUP(" ULO",_312_Table3,MATCH('312'!$V$16,_312_Table3_ColumnLookup,0),FALSE),
  IF(AND(VALUE(LEFT($A735,3))=312,LEFT($G735,10)="Unincepted",$B735="Q "),VLOOKUP(" ULO",_312_Table3,MATCH('312'!$X$16,_312_Table3_ColumnLookup,0),FALSE),
  IF(AND(VALUE(LEFT($A735,3))=312,LEFT($G735,10)="Unincepted"),VLOOKUP(" ULO",_312_Table3,MATCH(LEFT($B735,1),_312_Table3_ColumnLookup,0),FALSE),
  IF(AND(VALUE(LEFT($A735,3))=312,LEFT($G735,5)="Total",$B735="G "),VLOOKUP('312'!$F$80,_312_Table3,MATCH('312'!$N$16,_312_Table3_ColumnLookup,0),FALSE),
  IF(AND(VALUE(LEFT($A735,3))=312,LEFT($G735,5)="Total",$B735="O "),VLOOKUP('312'!$F$80,_312_Table3,MATCH('312'!$V$16,_312_Table3_ColumnLookup,0),FALSE),
  IF(AND(VALUE(LEFT($A735,3))=312,LEFT($G735,5)="Total",$B735="Q "),VLOOKUP('312'!$F$80,_312_Table3,MATCH('312'!$X$16,_312_Table3_ColumnLookup,0),FALSE),
  IF(AND(VALUE(LEFT($A735,3))=312,LEFT($G735,5)="Total"),VLOOKUP('312'!$F$80,_312_Table3,MATCH(LEFT($B735,1),_312_Table3_ColumnLookup,0),FALSE),
  IF(AND(VALUE(LEFT($A735,3))=312,LEN($I735)=4,$B735="G"),VLOOKUP($I735,_312_Table3,MATCH('312'!$N$16,_312_Table3_ColumnLookup,0),FALSE),
  IF(AND(VALUE(LEFT($A735,3))=312,LEN($I735)=4,$B735="O"),VLOOKUP($I735,_312_Table3,MATCH('312'!$V$16,_312_Table3_ColumnLookup,0),FALSE),
  IF(AND(VALUE(LEFT($A735,3))=312,LEN($I735)=4,$B735="Q"),VLOOKUP($I735,_312_Table3,MATCH('312'!$X$16,_312_Table3_ColumnLookup,0),FALSE),
  IF(AND(VALUE(LEFT($A735,3))=312,LEN($I735)=4),VLOOKUP($I735,_312_Table3,MATCH(LEFT($B735,1),_312_Table3_ColumnLookup,0),FALSE)
+N("312"),
  IF(VALUE(LEFT($A735,3))=313,VLOOKUP(VALUE(MID($B735,2,1)),_313_Table3,MATCH(MID($B735,1,1),_313_Table3_ColumnLookup,0),FALSE)
+N("313"),
  IF(AND(VALUE(LEFT($A735,3))=314,LEN($B735)=3),VLOOKUP(VALUE(MID($B735,2,2)),_314_Table3,MATCH(MID($B735,1,1),_314_Table3_ColumnLookup,0),FALSE),
  IF(VALUE(LEFT($A735,3))=314,VLOOKUP(VALUE(MID($B735,2,1)),_314_Table3,MATCH(MID($B735,1,1),_314_Table3_ColumnLookup,0),FALSE)
+N("314"),
""))))))))))))))))))))))))</f>
        <v>0</v>
      </c>
      <c r="G735" t="s">
        <v>1281</v>
      </c>
      <c r="H735" s="321">
        <f>IFERROR(
IF(ISERROR($D735)=FALSE,$D735,IF(ISERROR($E735)=FALSE,$E735,IF(ISERROR($F735)=FALSE,$F735
+N("012 checkboxes"),
IF(
IF(OR(LEFT($A735,9)="Syndicate",LEFT($A735,12)="NewSyndicate"),VLOOKUP($A735,'012'!$J:$ZW,MATCH("Link to button",'012'!$J$1:$ZW$1,0),0)
+N("309 checkbox"),
IF($C735="309 LCR Summary0",VLOOKUP("Notes990",'309'!$P:$ZZ,MATCH("Link to button",'309'!$P$1:$ZZ$1,0),0)
+N("313 checkboxes"),
IF($C735="313 Financial Information0LcmVsScr",IF($C735="309 LCR Summary0",VLOOKUP("LcmVsScr",'309'!$N:$ZZ,MATCH("Link to button",'309'!$N$1:$ZZ$1,0),0),
IF($C735="313 Financial Information0LcrDocAttached",IF($C735="309 LCR Summary0",VLOOKUP("LcrDocAttached",'309'!$N:$ZZ,MATCH("Link to button",'309'!$N$1:$ZZ$1,0),
0)))))))=1,TRUE,FALSE)
))),"")</f>
        <v>0</v>
      </c>
    </row>
    <row r="736" spans="1:8" customFormat="1">
      <c r="A736" s="237" t="str">
        <f>VLOOKUP($G736,CSVLookups!$B:$R,MATCH(A$1,CSVLookups!$B$1:$R$1,0),FALSE)</f>
        <v>313 Financial Information</v>
      </c>
      <c r="B736" s="237" t="str">
        <f>VLOOKUP($G736,CSVLookups!$B:$R,MATCH(B$1,CSVLookups!$B$1:$R$1,0),FALSE)</f>
        <v>F3</v>
      </c>
      <c r="C736" s="238" t="str">
        <f t="shared" ref="C736:C799" si="12">IF(OR(LEFT($A736,4)="Base",LEFT($A736,4)="Synd",LEFT($A736,7)="NewSynd"),"",
IF(OR(AND(LEN($I736=0),OR(LEFT($A736,3)*1=311,LEFT($A736,3)*1=312,LEFT($A736,3)*1=313)),LEN($I736)=4),
CONCATENATE($A736,$B736,$I736,
IF(LEFT($G736,LEN("NetOfRI"))="NetOfRI","Net Insurance Claims brought forward",
IF(LEFT($G736,LEN("Adjustments"))="Adjustments","Adjustments",
IF(LEFT($G736,LEN("NewBusiness"))="NewBusiness","New Business",
IF(LEFT($G736,LEN("TotalClaims"))="TotalClaims","Total Claims",
IF(LEFT($G736,LEN("TotalAdjustments"))="TotalAdjustments","Adjustments",
IF(LEFT($G736,LEN("TotalNewBusiness"))="TotalNewBusiness","New Business",
IF(LEFT($G736,LEN("Unincepted"))="Unincepted","Unincepted",
IF(LEFT($G736,LEN("Total"))="Total","Total",
IF($G736="LcmVsScr","LcmVsScr",
IF($G736="LcrDocAttached","LcrDocAttached",
""))))))))))),CONCATENATE($A736,$B736)))</f>
        <v>313 Financial InformationF3</v>
      </c>
      <c r="D736" s="238" t="e">
        <f>IF(AND(VALUE(LEFT($A736,3))=309,LEN($B736)=3),VLOOKUP(VALUE(MID($B736,2,2)),_309_Table1,MATCH(MID($B736,1,1),_309_Table1_ColumnLookup,0),FALSE),
  IF($C736="309 LCR SummaryA",OneYearSCR,IF($C736="309 LCR SummaryB",UltimateSCR,IF(VALUE(LEFT($A736,3))=309,VLOOKUP(VALUE(MID($B736,2,1)),_309_Table1,MATCH(MID($B736,1,1),_309_Table1_ColumnLookup,0),FALSE)
+N("309"),
  IF(VALUE(LEFT($A736,3))=310,VLOOKUP(VALUE(MID($B736,2,1)),_310_Table1,MATCH(MID($B736,1,1),_310_Table1_ColumnLookup,0),FALSE)
+N("310"),
  IF(AND(VALUE(LEFT($A736,3))=311,LEN($I736)=4),VLOOKUP($I736,_311_Table1,MATCH($B736,_311_Table1_ColumnLookup,0),FALSE),
  IF(AND(VALUE(LEFT($A736,3))=311,OR($B736="I2",$B736="J2",$B736="K2",$B736="L2")),VLOOKUP('311'!$G$58,_311_Table1,MATCH(MID($B736,1,1),_311_Table1_ColumnLookup,0),FALSE),
  IF(AND(VALUE(LEFT($A736,3))=311,RIGHT($B736,5)="Total"),VLOOKUP('311'!$G$59,_311_Table1,MATCH(MID($B736,1,1),_311_Table1_ColumnLookup,0),FALSE),
  IF(VALUE(LEFT($A736,3))=311,VLOOKUP(VALUE(MID($B736,2,1)),_311_Table1,MATCH(MID($B736,1,1),_311_Table1_ColumnLookup,0),FALSE)
+N("311"),
  IF(AND(VALUE(LEFT($A736,3))=312,LEFT($G736,10)="Unincepted",$B736="G "),VLOOKUP(" ULO",_312_Table1,MATCH('312'!$N$16,_312_Table1_ColumnLookup,0),FALSE),
  IF(AND(VALUE(LEFT($A736,3))=312,LEFT($G736,10)="Unincepted",$B736="O "),VLOOKUP(" ULO",_312_Table1,MATCH('312'!$V$16,_312_Table1_ColumnLookup,0),FALSE),
  IF(AND(VALUE(LEFT($A736,3))=312,LEFT($G736,10)="Unincepted",$B736="Q "),VLOOKUP(" ULO",_312_Table1,MATCH('312'!$X$16,_312_Table1_ColumnLookup,0),FALSE),
  IF(AND(VALUE(LEFT($A736,3))=312,LEFT($G736,10)="Unincepted"),VLOOKUP(" ULO",_312_Table1,MATCH(LEFT($B736,1),_312_Table1_ColumnLookup,0),FALSE),
  IF(AND(VALUE(LEFT($A736,3))=312,LEFT($G736,5)="Total",$B736="G "),VLOOKUP('312'!$F$80,_312_Table1,MATCH('312'!$N$16,_312_Table1_ColumnLookup,0),FALSE),
  IF(AND(VALUE(LEFT($A736,3))=312,LEFT($G736,5)="Total",$B736="O "),VLOOKUP('312'!$F$80,_312_Table1,MATCH('312'!$V$16,_312_Table1_ColumnLookup,0),FALSE),
  IF(AND(VALUE(LEFT($A736,3))=312,LEFT($G736,5)="Total",$B736="Q "),VLOOKUP('312'!$F$80,_312_Table1,MATCH('312'!$X$16,_312_Table1_ColumnLookup,0),FALSE),
  IF(AND(VALUE(LEFT($A736,3))=312,LEFT($G736,5)="Total"),VLOOKUP('312'!$F$80,_312_Table1,MATCH(LEFT($B736,1),_312_Table1_ColumnLookup,0),FALSE),
  IF(AND(VALUE(LEFT($A736,3))=312,LEN($I736)=4,$B736="G"),VLOOKUP($I736,_312_Table1,MATCH('312'!$N$16,_312_Table1_ColumnLookup,0),FALSE),
  IF(AND(VALUE(LEFT($A736,3))=312,LEN($I736)=4,$B736="O"),VLOOKUP($I736,_312_Table1,MATCH('312'!$V$16,_312_Table1_ColumnLookup,0),FALSE),
  IF(AND(VALUE(LEFT($A736,3))=312,LEN($I736)=4,$B736="Q"),VLOOKUP($I736,_312_Table1,MATCH('312'!$X$16,_312_Table1_ColumnLookup,0),FALSE),
  IF(AND(VALUE(LEFT($A736,3))=312,LEN($I736)=4),VLOOKUP($I736,_312_Table1,MATCH(LEFT($B736,1),_312_Table1_ColumnLookup,0),FALSE)
+N("312"),
  IF(VALUE(LEFT($A736,3))=313,VLOOKUP(VALUE(MID($B736,2,1)),_313_Table1,MATCH(MID($B736,1,1),_313_Table1_ColumnLookup,0),FALSE)
+N("313"),
  IF(AND(VALUE(LEFT($A736,3))=314,LEN($B736)=3),VLOOKUP(VALUE(MID($B736,2,2)),_314_Table1,MATCH(MID($B736,1,1),_314_Table1_ColumnLookup,0),FALSE),
  IF(VALUE(LEFT($A736,3))=314,VLOOKUP(VALUE(MID($B736,2,1)),_314_Table1,MATCH(MID($B736,1,1),_314_Table1_ColumnLookup,0),FALSE)
+N("314"),
""))))))))))))))))))))))))</f>
        <v>#N/A</v>
      </c>
      <c r="E736" s="238" t="e">
        <f>IF(AND(VALUE(LEFT($A736,3))=309,LEN($B736)=3),VLOOKUP(VALUE(MID($B736,2,2)),_309_Table2,MATCH(MID($B736,1,1),_309_Table2_ColumnLookup,0),FALSE),
  IF($C736="309 LCR SummaryA",OneYearSCR,IF($C736="309 LCR SummaryB",UltimateSCR,IF(VALUE(LEFT($A736,3))=309,VLOOKUP(VALUE(MID($B736,2,1)),_309_Table2,MATCH(MID($B736,1,1),_309_Table2_ColumnLookup,0),FALSE)
+N("309"),
  IF(VALUE(LEFT($A736,3))=310,VLOOKUP(VALUE(MID($B736,2,1)),_310_Table2,MATCH(MID($B736,1,1),_310_Table2_ColumnLookup,0),FALSE)
+N("310"),
  IF(AND(VALUE(LEFT($A736,3))=311,LEN($I736)=4),VLOOKUP($I736,_311_Table2,MATCH($B736,_311_Table2_ColumnLookup,0),FALSE),
  IF(AND(VALUE(LEFT($A736,3))=311,OR($B736="I2",$B736="J2",$B736="K2",$B736="L2")),VLOOKUP('311'!$G$58,_311_Table2,MATCH(MID($B736,1,1),_311_Table2_ColumnLookup,0),FALSE),
  IF(AND(VALUE(LEFT($A736,3))=311,RIGHT($B736,5)="Total"),VLOOKUP('311'!$G$59,_311_Table2,MATCH(MID($B736,1,1),_311_Table2_ColumnLookup,0),FALSE),
  IF(VALUE(LEFT($A736,3))=311,VLOOKUP(VALUE(MID($B736,2,1)),_311_Table2,MATCH(MID($B736,1,1),_311_Table2_ColumnLookup,0),FALSE)
+N("311"),
  IF(AND(VALUE(LEFT($A736,3))=312,LEFT($G736,10)="Unincepted",$B736="G "),VLOOKUP(" ULO",_312_Table2,MATCH('312'!$N$16,_312_Table2_ColumnLookup,0),FALSE),
  IF(AND(VALUE(LEFT($A736,3))=312,LEFT($G736,10)="Unincepted",$B736="O "),VLOOKUP(" ULO",_312_Table2,MATCH('312'!$V$16,_312_Table2_ColumnLookup,0),FALSE),
  IF(AND(VALUE(LEFT($A736,3))=312,LEFT($G736,10)="Unincepted",$B736="Q "),VLOOKUP(" ULO",_312_Table2,MATCH('312'!$X$16,_312_Table2_ColumnLookup,0),FALSE),
  IF(AND(VALUE(LEFT($A736,3))=312,LEFT($G736,10)="Unincepted"),VLOOKUP(" ULO",_312_Table2,MATCH(LEFT($B736,1),_312_Table2_ColumnLookup,0),FALSE),
  IF(AND(VALUE(LEFT($A736,3))=312,LEFT($G736,5)="Total",$B736="G "),VLOOKUP('312'!$F$80,_312_Table2,MATCH('312'!$N$16,_312_Table2_ColumnLookup,0),FALSE),
  IF(AND(VALUE(LEFT($A736,3))=312,LEFT($G736,5)="Total",$B736="O "),VLOOKUP('312'!$F$80,_312_Table2,MATCH('312'!$V$16,_312_Table2_ColumnLookup,0),FALSE),
  IF(AND(VALUE(LEFT($A736,3))=312,LEFT($G736,5)="Total",$B736="Q "),VLOOKUP('312'!$F$80,_312_Table2,MATCH('312'!$X$16,_312_Table2_ColumnLookup,0),FALSE),
  IF(AND(VALUE(LEFT($A736,3))=312,LEFT($G736,5)="Total"),VLOOKUP('312'!$F$80,_312_Table2,MATCH(LEFT($B736,1),_312_Table2_ColumnLookup,0),FALSE),
  IF(AND(VALUE(LEFT($A736,3))=312,LEN($I736)=4,$B736="G"),VLOOKUP($I736,_312_Table2,MATCH('312'!$N$16,_312_Table2_ColumnLookup,0),FALSE),
  IF(AND(VALUE(LEFT($A736,3))=312,LEN($I736)=4,$B736="O"),VLOOKUP($I736,_312_Table2,MATCH('312'!$V$16,_312_Table2_ColumnLookup,0),FALSE),
  IF(AND(VALUE(LEFT($A736,3))=312,LEN($I736)=4,$B736="Q"),VLOOKUP($I736,_312_Table2,MATCH('312'!$X$16,_312_Table2_ColumnLookup,0),FALSE),
  IF(AND(VALUE(LEFT($A736,3))=312,LEN($I736)=4),VLOOKUP($I736,_312_Table2,MATCH(LEFT($B736,1),_312_Table2_ColumnLookup,0),FALSE)
+N("312"),
  IF(VALUE(LEFT($A736,3))=313,VLOOKUP(VALUE(MID($B736,2,1)),_313_Table2,MATCH(MID($B736,1,1),_313_Table2_ColumnLookup,0),FALSE)
+N("313"),
  IF(AND(VALUE(LEFT($A736,3))=314,LEN($B736)=3),VLOOKUP(VALUE(MID($B736,2,2)),_314_Table2,MATCH(MID($B736,1,1),_314_Table2_ColumnLookup,0),FALSE),
  IF(VALUE(LEFT($A736,3))=314,VLOOKUP(VALUE(MID($B736,2,1)),_314_Table2,MATCH(MID($B736,1,1),_314_Table2_ColumnLookup,0),FALSE)
+N("314"),
""))))))))))))))))))))))))</f>
        <v>#N/A</v>
      </c>
      <c r="F736" s="238">
        <f>IF(AND(VALUE(LEFT($A736,3))=309,LEN($B736)=3),VLOOKUP(VALUE(MID($B736,2,2)),_309_Table3,MATCH(MID($B736,1,1),_309_Table3_ColumnLookup,0),FALSE),
  IF($C736="309 LCR SummaryA",OneYearSCR,IF($C736="309 LCR SummaryB",UltimateSCR,IF(VALUE(LEFT($A736,3))=309,VLOOKUP(VALUE(MID($B736,2,1)),_309_Table3,MATCH(MID($B736,1,1),_309_Table3_ColumnLookup,0),FALSE)
+N("309"),
  IF(VALUE(LEFT($A736,3))=310,VLOOKUP(VALUE(MID($B736,2,1)),_310_Table3,MATCH(MID($B736,1,1),_310_Table3_ColumnLookup,0),FALSE)
+N("310"),
  IF(AND(VALUE(LEFT($A736,3))=311,LEN($I736)=4),VLOOKUP($I736,_311_Table3,MATCH($B736,_311_Table3_ColumnLookup,0),FALSE),
  IF(AND(VALUE(LEFT($A736,3))=311,OR($B736="I2",$B736="J2",$B736="K2",$B736="L2")),VLOOKUP('311'!$G$58,_311_Table3,MATCH(MID($B736,1,1),_311_Table3_ColumnLookup,0),FALSE),
  IF(AND(VALUE(LEFT($A736,3))=311,RIGHT($B736,5)="Total"),VLOOKUP('311'!$G$59,_311_Table3,MATCH(MID($B736,1,1),_311_Table3_ColumnLookup,0),FALSE),
  IF(VALUE(LEFT($A736,3))=311,VLOOKUP(VALUE(MID($B736,2,1)),_311_Table3,MATCH(MID($B736,1,1),_311_Table3_ColumnLookup,0),FALSE)
+N("311"),
  IF(AND(VALUE(LEFT($A736,3))=312,LEFT($G736,10)="Unincepted",$B736="G "),VLOOKUP(" ULO",_312_Table3,MATCH('312'!$N$16,_312_Table3_ColumnLookup,0),FALSE),
  IF(AND(VALUE(LEFT($A736,3))=312,LEFT($G736,10)="Unincepted",$B736="O "),VLOOKUP(" ULO",_312_Table3,MATCH('312'!$V$16,_312_Table3_ColumnLookup,0),FALSE),
  IF(AND(VALUE(LEFT($A736,3))=312,LEFT($G736,10)="Unincepted",$B736="Q "),VLOOKUP(" ULO",_312_Table3,MATCH('312'!$X$16,_312_Table3_ColumnLookup,0),FALSE),
  IF(AND(VALUE(LEFT($A736,3))=312,LEFT($G736,10)="Unincepted"),VLOOKUP(" ULO",_312_Table3,MATCH(LEFT($B736,1),_312_Table3_ColumnLookup,0),FALSE),
  IF(AND(VALUE(LEFT($A736,3))=312,LEFT($G736,5)="Total",$B736="G "),VLOOKUP('312'!$F$80,_312_Table3,MATCH('312'!$N$16,_312_Table3_ColumnLookup,0),FALSE),
  IF(AND(VALUE(LEFT($A736,3))=312,LEFT($G736,5)="Total",$B736="O "),VLOOKUP('312'!$F$80,_312_Table3,MATCH('312'!$V$16,_312_Table3_ColumnLookup,0),FALSE),
  IF(AND(VALUE(LEFT($A736,3))=312,LEFT($G736,5)="Total",$B736="Q "),VLOOKUP('312'!$F$80,_312_Table3,MATCH('312'!$X$16,_312_Table3_ColumnLookup,0),FALSE),
  IF(AND(VALUE(LEFT($A736,3))=312,LEFT($G736,5)="Total"),VLOOKUP('312'!$F$80,_312_Table3,MATCH(LEFT($B736,1),_312_Table3_ColumnLookup,0),FALSE),
  IF(AND(VALUE(LEFT($A736,3))=312,LEN($I736)=4,$B736="G"),VLOOKUP($I736,_312_Table3,MATCH('312'!$N$16,_312_Table3_ColumnLookup,0),FALSE),
  IF(AND(VALUE(LEFT($A736,3))=312,LEN($I736)=4,$B736="O"),VLOOKUP($I736,_312_Table3,MATCH('312'!$V$16,_312_Table3_ColumnLookup,0),FALSE),
  IF(AND(VALUE(LEFT($A736,3))=312,LEN($I736)=4,$B736="Q"),VLOOKUP($I736,_312_Table3,MATCH('312'!$X$16,_312_Table3_ColumnLookup,0),FALSE),
  IF(AND(VALUE(LEFT($A736,3))=312,LEN($I736)=4),VLOOKUP($I736,_312_Table3,MATCH(LEFT($B736,1),_312_Table3_ColumnLookup,0),FALSE)
+N("312"),
  IF(VALUE(LEFT($A736,3))=313,VLOOKUP(VALUE(MID($B736,2,1)),_313_Table3,MATCH(MID($B736,1,1),_313_Table3_ColumnLookup,0),FALSE)
+N("313"),
  IF(AND(VALUE(LEFT($A736,3))=314,LEN($B736)=3),VLOOKUP(VALUE(MID($B736,2,2)),_314_Table3,MATCH(MID($B736,1,1),_314_Table3_ColumnLookup,0),FALSE),
  IF(VALUE(LEFT($A736,3))=314,VLOOKUP(VALUE(MID($B736,2,1)),_314_Table3,MATCH(MID($B736,1,1),_314_Table3_ColumnLookup,0),FALSE)
+N("314"),
""))))))))))))))))))))))))</f>
        <v>0</v>
      </c>
      <c r="G736" t="s">
        <v>1282</v>
      </c>
      <c r="H736" s="321">
        <f>IFERROR(
IF(ISERROR($D736)=FALSE,$D736,IF(ISERROR($E736)=FALSE,$E736,IF(ISERROR($F736)=FALSE,$F736
+N("012 checkboxes"),
IF(
IF(OR(LEFT($A736,9)="Syndicate",LEFT($A736,12)="NewSyndicate"),VLOOKUP($A736,'012'!$J:$ZW,MATCH("Link to button",'012'!$J$1:$ZW$1,0),0)
+N("309 checkbox"),
IF($C736="309 LCR Summary0",VLOOKUP("Notes990",'309'!$P:$ZZ,MATCH("Link to button",'309'!$P$1:$ZZ$1,0),0)
+N("313 checkboxes"),
IF($C736="313 Financial Information0LcmVsScr",IF($C736="309 LCR Summary0",VLOOKUP("LcmVsScr",'309'!$N:$ZZ,MATCH("Link to button",'309'!$N$1:$ZZ$1,0),0),
IF($C736="313 Financial Information0LcrDocAttached",IF($C736="309 LCR Summary0",VLOOKUP("LcrDocAttached",'309'!$N:$ZZ,MATCH("Link to button",'309'!$N$1:$ZZ$1,0),
0)))))))=1,TRUE,FALSE)
))),"")</f>
        <v>0</v>
      </c>
    </row>
    <row r="737" spans="1:8" customFormat="1">
      <c r="A737" s="237" t="str">
        <f>VLOOKUP($G737,CSVLookups!$B:$R,MATCH(A$1,CSVLookups!$B$1:$R$1,0),FALSE)</f>
        <v>313 Financial Information</v>
      </c>
      <c r="B737" s="237" t="str">
        <f>VLOOKUP($G737,CSVLookups!$B:$R,MATCH(B$1,CSVLookups!$B$1:$R$1,0),FALSE)</f>
        <v>G3</v>
      </c>
      <c r="C737" s="238" t="str">
        <f t="shared" si="12"/>
        <v>313 Financial InformationG3</v>
      </c>
      <c r="D737" s="238" t="e">
        <f>IF(AND(VALUE(LEFT($A737,3))=309,LEN($B737)=3),VLOOKUP(VALUE(MID($B737,2,2)),_309_Table1,MATCH(MID($B737,1,1),_309_Table1_ColumnLookup,0),FALSE),
  IF($C737="309 LCR SummaryA",OneYearSCR,IF($C737="309 LCR SummaryB",UltimateSCR,IF(VALUE(LEFT($A737,3))=309,VLOOKUP(VALUE(MID($B737,2,1)),_309_Table1,MATCH(MID($B737,1,1),_309_Table1_ColumnLookup,0),FALSE)
+N("309"),
  IF(VALUE(LEFT($A737,3))=310,VLOOKUP(VALUE(MID($B737,2,1)),_310_Table1,MATCH(MID($B737,1,1),_310_Table1_ColumnLookup,0),FALSE)
+N("310"),
  IF(AND(VALUE(LEFT($A737,3))=311,LEN($I737)=4),VLOOKUP($I737,_311_Table1,MATCH($B737,_311_Table1_ColumnLookup,0),FALSE),
  IF(AND(VALUE(LEFT($A737,3))=311,OR($B737="I2",$B737="J2",$B737="K2",$B737="L2")),VLOOKUP('311'!$G$58,_311_Table1,MATCH(MID($B737,1,1),_311_Table1_ColumnLookup,0),FALSE),
  IF(AND(VALUE(LEFT($A737,3))=311,RIGHT($B737,5)="Total"),VLOOKUP('311'!$G$59,_311_Table1,MATCH(MID($B737,1,1),_311_Table1_ColumnLookup,0),FALSE),
  IF(VALUE(LEFT($A737,3))=311,VLOOKUP(VALUE(MID($B737,2,1)),_311_Table1,MATCH(MID($B737,1,1),_311_Table1_ColumnLookup,0),FALSE)
+N("311"),
  IF(AND(VALUE(LEFT($A737,3))=312,LEFT($G737,10)="Unincepted",$B737="G "),VLOOKUP(" ULO",_312_Table1,MATCH('312'!$N$16,_312_Table1_ColumnLookup,0),FALSE),
  IF(AND(VALUE(LEFT($A737,3))=312,LEFT($G737,10)="Unincepted",$B737="O "),VLOOKUP(" ULO",_312_Table1,MATCH('312'!$V$16,_312_Table1_ColumnLookup,0),FALSE),
  IF(AND(VALUE(LEFT($A737,3))=312,LEFT($G737,10)="Unincepted",$B737="Q "),VLOOKUP(" ULO",_312_Table1,MATCH('312'!$X$16,_312_Table1_ColumnLookup,0),FALSE),
  IF(AND(VALUE(LEFT($A737,3))=312,LEFT($G737,10)="Unincepted"),VLOOKUP(" ULO",_312_Table1,MATCH(LEFT($B737,1),_312_Table1_ColumnLookup,0),FALSE),
  IF(AND(VALUE(LEFT($A737,3))=312,LEFT($G737,5)="Total",$B737="G "),VLOOKUP('312'!$F$80,_312_Table1,MATCH('312'!$N$16,_312_Table1_ColumnLookup,0),FALSE),
  IF(AND(VALUE(LEFT($A737,3))=312,LEFT($G737,5)="Total",$B737="O "),VLOOKUP('312'!$F$80,_312_Table1,MATCH('312'!$V$16,_312_Table1_ColumnLookup,0),FALSE),
  IF(AND(VALUE(LEFT($A737,3))=312,LEFT($G737,5)="Total",$B737="Q "),VLOOKUP('312'!$F$80,_312_Table1,MATCH('312'!$X$16,_312_Table1_ColumnLookup,0),FALSE),
  IF(AND(VALUE(LEFT($A737,3))=312,LEFT($G737,5)="Total"),VLOOKUP('312'!$F$80,_312_Table1,MATCH(LEFT($B737,1),_312_Table1_ColumnLookup,0),FALSE),
  IF(AND(VALUE(LEFT($A737,3))=312,LEN($I737)=4,$B737="G"),VLOOKUP($I737,_312_Table1,MATCH('312'!$N$16,_312_Table1_ColumnLookup,0),FALSE),
  IF(AND(VALUE(LEFT($A737,3))=312,LEN($I737)=4,$B737="O"),VLOOKUP($I737,_312_Table1,MATCH('312'!$V$16,_312_Table1_ColumnLookup,0),FALSE),
  IF(AND(VALUE(LEFT($A737,3))=312,LEN($I737)=4,$B737="Q"),VLOOKUP($I737,_312_Table1,MATCH('312'!$X$16,_312_Table1_ColumnLookup,0),FALSE),
  IF(AND(VALUE(LEFT($A737,3))=312,LEN($I737)=4),VLOOKUP($I737,_312_Table1,MATCH(LEFT($B737,1),_312_Table1_ColumnLookup,0),FALSE)
+N("312"),
  IF(VALUE(LEFT($A737,3))=313,VLOOKUP(VALUE(MID($B737,2,1)),_313_Table1,MATCH(MID($B737,1,1),_313_Table1_ColumnLookup,0),FALSE)
+N("313"),
  IF(AND(VALUE(LEFT($A737,3))=314,LEN($B737)=3),VLOOKUP(VALUE(MID($B737,2,2)),_314_Table1,MATCH(MID($B737,1,1),_314_Table1_ColumnLookup,0),FALSE),
  IF(VALUE(LEFT($A737,3))=314,VLOOKUP(VALUE(MID($B737,2,1)),_314_Table1,MATCH(MID($B737,1,1),_314_Table1_ColumnLookup,0),FALSE)
+N("314"),
""))))))))))))))))))))))))</f>
        <v>#N/A</v>
      </c>
      <c r="E737" s="238" t="e">
        <f>IF(AND(VALUE(LEFT($A737,3))=309,LEN($B737)=3),VLOOKUP(VALUE(MID($B737,2,2)),_309_Table2,MATCH(MID($B737,1,1),_309_Table2_ColumnLookup,0),FALSE),
  IF($C737="309 LCR SummaryA",OneYearSCR,IF($C737="309 LCR SummaryB",UltimateSCR,IF(VALUE(LEFT($A737,3))=309,VLOOKUP(VALUE(MID($B737,2,1)),_309_Table2,MATCH(MID($B737,1,1),_309_Table2_ColumnLookup,0),FALSE)
+N("309"),
  IF(VALUE(LEFT($A737,3))=310,VLOOKUP(VALUE(MID($B737,2,1)),_310_Table2,MATCH(MID($B737,1,1),_310_Table2_ColumnLookup,0),FALSE)
+N("310"),
  IF(AND(VALUE(LEFT($A737,3))=311,LEN($I737)=4),VLOOKUP($I737,_311_Table2,MATCH($B737,_311_Table2_ColumnLookup,0),FALSE),
  IF(AND(VALUE(LEFT($A737,3))=311,OR($B737="I2",$B737="J2",$B737="K2",$B737="L2")),VLOOKUP('311'!$G$58,_311_Table2,MATCH(MID($B737,1,1),_311_Table2_ColumnLookup,0),FALSE),
  IF(AND(VALUE(LEFT($A737,3))=311,RIGHT($B737,5)="Total"),VLOOKUP('311'!$G$59,_311_Table2,MATCH(MID($B737,1,1),_311_Table2_ColumnLookup,0),FALSE),
  IF(VALUE(LEFT($A737,3))=311,VLOOKUP(VALUE(MID($B737,2,1)),_311_Table2,MATCH(MID($B737,1,1),_311_Table2_ColumnLookup,0),FALSE)
+N("311"),
  IF(AND(VALUE(LEFT($A737,3))=312,LEFT($G737,10)="Unincepted",$B737="G "),VLOOKUP(" ULO",_312_Table2,MATCH('312'!$N$16,_312_Table2_ColumnLookup,0),FALSE),
  IF(AND(VALUE(LEFT($A737,3))=312,LEFT($G737,10)="Unincepted",$B737="O "),VLOOKUP(" ULO",_312_Table2,MATCH('312'!$V$16,_312_Table2_ColumnLookup,0),FALSE),
  IF(AND(VALUE(LEFT($A737,3))=312,LEFT($G737,10)="Unincepted",$B737="Q "),VLOOKUP(" ULO",_312_Table2,MATCH('312'!$X$16,_312_Table2_ColumnLookup,0),FALSE),
  IF(AND(VALUE(LEFT($A737,3))=312,LEFT($G737,10)="Unincepted"),VLOOKUP(" ULO",_312_Table2,MATCH(LEFT($B737,1),_312_Table2_ColumnLookup,0),FALSE),
  IF(AND(VALUE(LEFT($A737,3))=312,LEFT($G737,5)="Total",$B737="G "),VLOOKUP('312'!$F$80,_312_Table2,MATCH('312'!$N$16,_312_Table2_ColumnLookup,0),FALSE),
  IF(AND(VALUE(LEFT($A737,3))=312,LEFT($G737,5)="Total",$B737="O "),VLOOKUP('312'!$F$80,_312_Table2,MATCH('312'!$V$16,_312_Table2_ColumnLookup,0),FALSE),
  IF(AND(VALUE(LEFT($A737,3))=312,LEFT($G737,5)="Total",$B737="Q "),VLOOKUP('312'!$F$80,_312_Table2,MATCH('312'!$X$16,_312_Table2_ColumnLookup,0),FALSE),
  IF(AND(VALUE(LEFT($A737,3))=312,LEFT($G737,5)="Total"),VLOOKUP('312'!$F$80,_312_Table2,MATCH(LEFT($B737,1),_312_Table2_ColumnLookup,0),FALSE),
  IF(AND(VALUE(LEFT($A737,3))=312,LEN($I737)=4,$B737="G"),VLOOKUP($I737,_312_Table2,MATCH('312'!$N$16,_312_Table2_ColumnLookup,0),FALSE),
  IF(AND(VALUE(LEFT($A737,3))=312,LEN($I737)=4,$B737="O"),VLOOKUP($I737,_312_Table2,MATCH('312'!$V$16,_312_Table2_ColumnLookup,0),FALSE),
  IF(AND(VALUE(LEFT($A737,3))=312,LEN($I737)=4,$B737="Q"),VLOOKUP($I737,_312_Table2,MATCH('312'!$X$16,_312_Table2_ColumnLookup,0),FALSE),
  IF(AND(VALUE(LEFT($A737,3))=312,LEN($I737)=4),VLOOKUP($I737,_312_Table2,MATCH(LEFT($B737,1),_312_Table2_ColumnLookup,0),FALSE)
+N("312"),
  IF(VALUE(LEFT($A737,3))=313,VLOOKUP(VALUE(MID($B737,2,1)),_313_Table2,MATCH(MID($B737,1,1),_313_Table2_ColumnLookup,0),FALSE)
+N("313"),
  IF(AND(VALUE(LEFT($A737,3))=314,LEN($B737)=3),VLOOKUP(VALUE(MID($B737,2,2)),_314_Table2,MATCH(MID($B737,1,1),_314_Table2_ColumnLookup,0),FALSE),
  IF(VALUE(LEFT($A737,3))=314,VLOOKUP(VALUE(MID($B737,2,1)),_314_Table2,MATCH(MID($B737,1,1),_314_Table2_ColumnLookup,0),FALSE)
+N("314"),
""))))))))))))))))))))))))</f>
        <v>#N/A</v>
      </c>
      <c r="F737" s="238">
        <f>IF(AND(VALUE(LEFT($A737,3))=309,LEN($B737)=3),VLOOKUP(VALUE(MID($B737,2,2)),_309_Table3,MATCH(MID($B737,1,1),_309_Table3_ColumnLookup,0),FALSE),
  IF($C737="309 LCR SummaryA",OneYearSCR,IF($C737="309 LCR SummaryB",UltimateSCR,IF(VALUE(LEFT($A737,3))=309,VLOOKUP(VALUE(MID($B737,2,1)),_309_Table3,MATCH(MID($B737,1,1),_309_Table3_ColumnLookup,0),FALSE)
+N("309"),
  IF(VALUE(LEFT($A737,3))=310,VLOOKUP(VALUE(MID($B737,2,1)),_310_Table3,MATCH(MID($B737,1,1),_310_Table3_ColumnLookup,0),FALSE)
+N("310"),
  IF(AND(VALUE(LEFT($A737,3))=311,LEN($I737)=4),VLOOKUP($I737,_311_Table3,MATCH($B737,_311_Table3_ColumnLookup,0),FALSE),
  IF(AND(VALUE(LEFT($A737,3))=311,OR($B737="I2",$B737="J2",$B737="K2",$B737="L2")),VLOOKUP('311'!$G$58,_311_Table3,MATCH(MID($B737,1,1),_311_Table3_ColumnLookup,0),FALSE),
  IF(AND(VALUE(LEFT($A737,3))=311,RIGHT($B737,5)="Total"),VLOOKUP('311'!$G$59,_311_Table3,MATCH(MID($B737,1,1),_311_Table3_ColumnLookup,0),FALSE),
  IF(VALUE(LEFT($A737,3))=311,VLOOKUP(VALUE(MID($B737,2,1)),_311_Table3,MATCH(MID($B737,1,1),_311_Table3_ColumnLookup,0),FALSE)
+N("311"),
  IF(AND(VALUE(LEFT($A737,3))=312,LEFT($G737,10)="Unincepted",$B737="G "),VLOOKUP(" ULO",_312_Table3,MATCH('312'!$N$16,_312_Table3_ColumnLookup,0),FALSE),
  IF(AND(VALUE(LEFT($A737,3))=312,LEFT($G737,10)="Unincepted",$B737="O "),VLOOKUP(" ULO",_312_Table3,MATCH('312'!$V$16,_312_Table3_ColumnLookup,0),FALSE),
  IF(AND(VALUE(LEFT($A737,3))=312,LEFT($G737,10)="Unincepted",$B737="Q "),VLOOKUP(" ULO",_312_Table3,MATCH('312'!$X$16,_312_Table3_ColumnLookup,0),FALSE),
  IF(AND(VALUE(LEFT($A737,3))=312,LEFT($G737,10)="Unincepted"),VLOOKUP(" ULO",_312_Table3,MATCH(LEFT($B737,1),_312_Table3_ColumnLookup,0),FALSE),
  IF(AND(VALUE(LEFT($A737,3))=312,LEFT($G737,5)="Total",$B737="G "),VLOOKUP('312'!$F$80,_312_Table3,MATCH('312'!$N$16,_312_Table3_ColumnLookup,0),FALSE),
  IF(AND(VALUE(LEFT($A737,3))=312,LEFT($G737,5)="Total",$B737="O "),VLOOKUP('312'!$F$80,_312_Table3,MATCH('312'!$V$16,_312_Table3_ColumnLookup,0),FALSE),
  IF(AND(VALUE(LEFT($A737,3))=312,LEFT($G737,5)="Total",$B737="Q "),VLOOKUP('312'!$F$80,_312_Table3,MATCH('312'!$X$16,_312_Table3_ColumnLookup,0),FALSE),
  IF(AND(VALUE(LEFT($A737,3))=312,LEFT($G737,5)="Total"),VLOOKUP('312'!$F$80,_312_Table3,MATCH(LEFT($B737,1),_312_Table3_ColumnLookup,0),FALSE),
  IF(AND(VALUE(LEFT($A737,3))=312,LEN($I737)=4,$B737="G"),VLOOKUP($I737,_312_Table3,MATCH('312'!$N$16,_312_Table3_ColumnLookup,0),FALSE),
  IF(AND(VALUE(LEFT($A737,3))=312,LEN($I737)=4,$B737="O"),VLOOKUP($I737,_312_Table3,MATCH('312'!$V$16,_312_Table3_ColumnLookup,0),FALSE),
  IF(AND(VALUE(LEFT($A737,3))=312,LEN($I737)=4,$B737="Q"),VLOOKUP($I737,_312_Table3,MATCH('312'!$X$16,_312_Table3_ColumnLookup,0),FALSE),
  IF(AND(VALUE(LEFT($A737,3))=312,LEN($I737)=4),VLOOKUP($I737,_312_Table3,MATCH(LEFT($B737,1),_312_Table3_ColumnLookup,0),FALSE)
+N("312"),
  IF(VALUE(LEFT($A737,3))=313,VLOOKUP(VALUE(MID($B737,2,1)),_313_Table3,MATCH(MID($B737,1,1),_313_Table3_ColumnLookup,0),FALSE)
+N("313"),
  IF(AND(VALUE(LEFT($A737,3))=314,LEN($B737)=3),VLOOKUP(VALUE(MID($B737,2,2)),_314_Table3,MATCH(MID($B737,1,1),_314_Table3_ColumnLookup,0),FALSE),
  IF(VALUE(LEFT($A737,3))=314,VLOOKUP(VALUE(MID($B737,2,1)),_314_Table3,MATCH(MID($B737,1,1),_314_Table3_ColumnLookup,0),FALSE)
+N("314"),
""))))))))))))))))))))))))</f>
        <v>0</v>
      </c>
      <c r="G737" t="s">
        <v>1284</v>
      </c>
      <c r="H737" s="321">
        <f>IFERROR(
IF(ISERROR($D737)=FALSE,$D737,IF(ISERROR($E737)=FALSE,$E737,IF(ISERROR($F737)=FALSE,$F737
+N("012 checkboxes"),
IF(
IF(OR(LEFT($A737,9)="Syndicate",LEFT($A737,12)="NewSyndicate"),VLOOKUP($A737,'012'!$J:$ZW,MATCH("Link to button",'012'!$J$1:$ZW$1,0),0)
+N("309 checkbox"),
IF($C737="309 LCR Summary0",VLOOKUP("Notes990",'309'!$P:$ZZ,MATCH("Link to button",'309'!$P$1:$ZZ$1,0),0)
+N("313 checkboxes"),
IF($C737="313 Financial Information0LcmVsScr",IF($C737="309 LCR Summary0",VLOOKUP("LcmVsScr",'309'!$N:$ZZ,MATCH("Link to button",'309'!$N$1:$ZZ$1,0),0),
IF($C737="313 Financial Information0LcrDocAttached",IF($C737="309 LCR Summary0",VLOOKUP("LcrDocAttached",'309'!$N:$ZZ,MATCH("Link to button",'309'!$N$1:$ZZ$1,0),
0)))))))=1,TRUE,FALSE)
))),"")</f>
        <v>0</v>
      </c>
    </row>
    <row r="738" spans="1:8" customFormat="1">
      <c r="A738" s="237" t="str">
        <f>VLOOKUP($G738,CSVLookups!$B:$R,MATCH(A$1,CSVLookups!$B$1:$R$1,0),FALSE)</f>
        <v>313 Financial Information</v>
      </c>
      <c r="B738" s="237" t="str">
        <f>VLOOKUP($G738,CSVLookups!$B:$R,MATCH(B$1,CSVLookups!$B$1:$R$1,0),FALSE)</f>
        <v>H3</v>
      </c>
      <c r="C738" s="238" t="str">
        <f t="shared" si="12"/>
        <v>313 Financial InformationH3</v>
      </c>
      <c r="D738" s="238" t="e">
        <f>IF(AND(VALUE(LEFT($A738,3))=309,LEN($B738)=3),VLOOKUP(VALUE(MID($B738,2,2)),_309_Table1,MATCH(MID($B738,1,1),_309_Table1_ColumnLookup,0),FALSE),
  IF($C738="309 LCR SummaryA",OneYearSCR,IF($C738="309 LCR SummaryB",UltimateSCR,IF(VALUE(LEFT($A738,3))=309,VLOOKUP(VALUE(MID($B738,2,1)),_309_Table1,MATCH(MID($B738,1,1),_309_Table1_ColumnLookup,0),FALSE)
+N("309"),
  IF(VALUE(LEFT($A738,3))=310,VLOOKUP(VALUE(MID($B738,2,1)),_310_Table1,MATCH(MID($B738,1,1),_310_Table1_ColumnLookup,0),FALSE)
+N("310"),
  IF(AND(VALUE(LEFT($A738,3))=311,LEN($I738)=4),VLOOKUP($I738,_311_Table1,MATCH($B738,_311_Table1_ColumnLookup,0),FALSE),
  IF(AND(VALUE(LEFT($A738,3))=311,OR($B738="I2",$B738="J2",$B738="K2",$B738="L2")),VLOOKUP('311'!$G$58,_311_Table1,MATCH(MID($B738,1,1),_311_Table1_ColumnLookup,0),FALSE),
  IF(AND(VALUE(LEFT($A738,3))=311,RIGHT($B738,5)="Total"),VLOOKUP('311'!$G$59,_311_Table1,MATCH(MID($B738,1,1),_311_Table1_ColumnLookup,0),FALSE),
  IF(VALUE(LEFT($A738,3))=311,VLOOKUP(VALUE(MID($B738,2,1)),_311_Table1,MATCH(MID($B738,1,1),_311_Table1_ColumnLookup,0),FALSE)
+N("311"),
  IF(AND(VALUE(LEFT($A738,3))=312,LEFT($G738,10)="Unincepted",$B738="G "),VLOOKUP(" ULO",_312_Table1,MATCH('312'!$N$16,_312_Table1_ColumnLookup,0),FALSE),
  IF(AND(VALUE(LEFT($A738,3))=312,LEFT($G738,10)="Unincepted",$B738="O "),VLOOKUP(" ULO",_312_Table1,MATCH('312'!$V$16,_312_Table1_ColumnLookup,0),FALSE),
  IF(AND(VALUE(LEFT($A738,3))=312,LEFT($G738,10)="Unincepted",$B738="Q "),VLOOKUP(" ULO",_312_Table1,MATCH('312'!$X$16,_312_Table1_ColumnLookup,0),FALSE),
  IF(AND(VALUE(LEFT($A738,3))=312,LEFT($G738,10)="Unincepted"),VLOOKUP(" ULO",_312_Table1,MATCH(LEFT($B738,1),_312_Table1_ColumnLookup,0),FALSE),
  IF(AND(VALUE(LEFT($A738,3))=312,LEFT($G738,5)="Total",$B738="G "),VLOOKUP('312'!$F$80,_312_Table1,MATCH('312'!$N$16,_312_Table1_ColumnLookup,0),FALSE),
  IF(AND(VALUE(LEFT($A738,3))=312,LEFT($G738,5)="Total",$B738="O "),VLOOKUP('312'!$F$80,_312_Table1,MATCH('312'!$V$16,_312_Table1_ColumnLookup,0),FALSE),
  IF(AND(VALUE(LEFT($A738,3))=312,LEFT($G738,5)="Total",$B738="Q "),VLOOKUP('312'!$F$80,_312_Table1,MATCH('312'!$X$16,_312_Table1_ColumnLookup,0),FALSE),
  IF(AND(VALUE(LEFT($A738,3))=312,LEFT($G738,5)="Total"),VLOOKUP('312'!$F$80,_312_Table1,MATCH(LEFT($B738,1),_312_Table1_ColumnLookup,0),FALSE),
  IF(AND(VALUE(LEFT($A738,3))=312,LEN($I738)=4,$B738="G"),VLOOKUP($I738,_312_Table1,MATCH('312'!$N$16,_312_Table1_ColumnLookup,0),FALSE),
  IF(AND(VALUE(LEFT($A738,3))=312,LEN($I738)=4,$B738="O"),VLOOKUP($I738,_312_Table1,MATCH('312'!$V$16,_312_Table1_ColumnLookup,0),FALSE),
  IF(AND(VALUE(LEFT($A738,3))=312,LEN($I738)=4,$B738="Q"),VLOOKUP($I738,_312_Table1,MATCH('312'!$X$16,_312_Table1_ColumnLookup,0),FALSE),
  IF(AND(VALUE(LEFT($A738,3))=312,LEN($I738)=4),VLOOKUP($I738,_312_Table1,MATCH(LEFT($B738,1),_312_Table1_ColumnLookup,0),FALSE)
+N("312"),
  IF(VALUE(LEFT($A738,3))=313,VLOOKUP(VALUE(MID($B738,2,1)),_313_Table1,MATCH(MID($B738,1,1),_313_Table1_ColumnLookup,0),FALSE)
+N("313"),
  IF(AND(VALUE(LEFT($A738,3))=314,LEN($B738)=3),VLOOKUP(VALUE(MID($B738,2,2)),_314_Table1,MATCH(MID($B738,1,1),_314_Table1_ColumnLookup,0),FALSE),
  IF(VALUE(LEFT($A738,3))=314,VLOOKUP(VALUE(MID($B738,2,1)),_314_Table1,MATCH(MID($B738,1,1),_314_Table1_ColumnLookup,0),FALSE)
+N("314"),
""))))))))))))))))))))))))</f>
        <v>#N/A</v>
      </c>
      <c r="E738" s="238" t="e">
        <f>IF(AND(VALUE(LEFT($A738,3))=309,LEN($B738)=3),VLOOKUP(VALUE(MID($B738,2,2)),_309_Table2,MATCH(MID($B738,1,1),_309_Table2_ColumnLookup,0),FALSE),
  IF($C738="309 LCR SummaryA",OneYearSCR,IF($C738="309 LCR SummaryB",UltimateSCR,IF(VALUE(LEFT($A738,3))=309,VLOOKUP(VALUE(MID($B738,2,1)),_309_Table2,MATCH(MID($B738,1,1),_309_Table2_ColumnLookup,0),FALSE)
+N("309"),
  IF(VALUE(LEFT($A738,3))=310,VLOOKUP(VALUE(MID($B738,2,1)),_310_Table2,MATCH(MID($B738,1,1),_310_Table2_ColumnLookup,0),FALSE)
+N("310"),
  IF(AND(VALUE(LEFT($A738,3))=311,LEN($I738)=4),VLOOKUP($I738,_311_Table2,MATCH($B738,_311_Table2_ColumnLookup,0),FALSE),
  IF(AND(VALUE(LEFT($A738,3))=311,OR($B738="I2",$B738="J2",$B738="K2",$B738="L2")),VLOOKUP('311'!$G$58,_311_Table2,MATCH(MID($B738,1,1),_311_Table2_ColumnLookup,0),FALSE),
  IF(AND(VALUE(LEFT($A738,3))=311,RIGHT($B738,5)="Total"),VLOOKUP('311'!$G$59,_311_Table2,MATCH(MID($B738,1,1),_311_Table2_ColumnLookup,0),FALSE),
  IF(VALUE(LEFT($A738,3))=311,VLOOKUP(VALUE(MID($B738,2,1)),_311_Table2,MATCH(MID($B738,1,1),_311_Table2_ColumnLookup,0),FALSE)
+N("311"),
  IF(AND(VALUE(LEFT($A738,3))=312,LEFT($G738,10)="Unincepted",$B738="G "),VLOOKUP(" ULO",_312_Table2,MATCH('312'!$N$16,_312_Table2_ColumnLookup,0),FALSE),
  IF(AND(VALUE(LEFT($A738,3))=312,LEFT($G738,10)="Unincepted",$B738="O "),VLOOKUP(" ULO",_312_Table2,MATCH('312'!$V$16,_312_Table2_ColumnLookup,0),FALSE),
  IF(AND(VALUE(LEFT($A738,3))=312,LEFT($G738,10)="Unincepted",$B738="Q "),VLOOKUP(" ULO",_312_Table2,MATCH('312'!$X$16,_312_Table2_ColumnLookup,0),FALSE),
  IF(AND(VALUE(LEFT($A738,3))=312,LEFT($G738,10)="Unincepted"),VLOOKUP(" ULO",_312_Table2,MATCH(LEFT($B738,1),_312_Table2_ColumnLookup,0),FALSE),
  IF(AND(VALUE(LEFT($A738,3))=312,LEFT($G738,5)="Total",$B738="G "),VLOOKUP('312'!$F$80,_312_Table2,MATCH('312'!$N$16,_312_Table2_ColumnLookup,0),FALSE),
  IF(AND(VALUE(LEFT($A738,3))=312,LEFT($G738,5)="Total",$B738="O "),VLOOKUP('312'!$F$80,_312_Table2,MATCH('312'!$V$16,_312_Table2_ColumnLookup,0),FALSE),
  IF(AND(VALUE(LEFT($A738,3))=312,LEFT($G738,5)="Total",$B738="Q "),VLOOKUP('312'!$F$80,_312_Table2,MATCH('312'!$X$16,_312_Table2_ColumnLookup,0),FALSE),
  IF(AND(VALUE(LEFT($A738,3))=312,LEFT($G738,5)="Total"),VLOOKUP('312'!$F$80,_312_Table2,MATCH(LEFT($B738,1),_312_Table2_ColumnLookup,0),FALSE),
  IF(AND(VALUE(LEFT($A738,3))=312,LEN($I738)=4,$B738="G"),VLOOKUP($I738,_312_Table2,MATCH('312'!$N$16,_312_Table2_ColumnLookup,0),FALSE),
  IF(AND(VALUE(LEFT($A738,3))=312,LEN($I738)=4,$B738="O"),VLOOKUP($I738,_312_Table2,MATCH('312'!$V$16,_312_Table2_ColumnLookup,0),FALSE),
  IF(AND(VALUE(LEFT($A738,3))=312,LEN($I738)=4,$B738="Q"),VLOOKUP($I738,_312_Table2,MATCH('312'!$X$16,_312_Table2_ColumnLookup,0),FALSE),
  IF(AND(VALUE(LEFT($A738,3))=312,LEN($I738)=4),VLOOKUP($I738,_312_Table2,MATCH(LEFT($B738,1),_312_Table2_ColumnLookup,0),FALSE)
+N("312"),
  IF(VALUE(LEFT($A738,3))=313,VLOOKUP(VALUE(MID($B738,2,1)),_313_Table2,MATCH(MID($B738,1,1),_313_Table2_ColumnLookup,0),FALSE)
+N("313"),
  IF(AND(VALUE(LEFT($A738,3))=314,LEN($B738)=3),VLOOKUP(VALUE(MID($B738,2,2)),_314_Table2,MATCH(MID($B738,1,1),_314_Table2_ColumnLookup,0),FALSE),
  IF(VALUE(LEFT($A738,3))=314,VLOOKUP(VALUE(MID($B738,2,1)),_314_Table2,MATCH(MID($B738,1,1),_314_Table2_ColumnLookup,0),FALSE)
+N("314"),
""))))))))))))))))))))))))</f>
        <v>#N/A</v>
      </c>
      <c r="F738" s="238">
        <f>IF(AND(VALUE(LEFT($A738,3))=309,LEN($B738)=3),VLOOKUP(VALUE(MID($B738,2,2)),_309_Table3,MATCH(MID($B738,1,1),_309_Table3_ColumnLookup,0),FALSE),
  IF($C738="309 LCR SummaryA",OneYearSCR,IF($C738="309 LCR SummaryB",UltimateSCR,IF(VALUE(LEFT($A738,3))=309,VLOOKUP(VALUE(MID($B738,2,1)),_309_Table3,MATCH(MID($B738,1,1),_309_Table3_ColumnLookup,0),FALSE)
+N("309"),
  IF(VALUE(LEFT($A738,3))=310,VLOOKUP(VALUE(MID($B738,2,1)),_310_Table3,MATCH(MID($B738,1,1),_310_Table3_ColumnLookup,0),FALSE)
+N("310"),
  IF(AND(VALUE(LEFT($A738,3))=311,LEN($I738)=4),VLOOKUP($I738,_311_Table3,MATCH($B738,_311_Table3_ColumnLookup,0),FALSE),
  IF(AND(VALUE(LEFT($A738,3))=311,OR($B738="I2",$B738="J2",$B738="K2",$B738="L2")),VLOOKUP('311'!$G$58,_311_Table3,MATCH(MID($B738,1,1),_311_Table3_ColumnLookup,0),FALSE),
  IF(AND(VALUE(LEFT($A738,3))=311,RIGHT($B738,5)="Total"),VLOOKUP('311'!$G$59,_311_Table3,MATCH(MID($B738,1,1),_311_Table3_ColumnLookup,0),FALSE),
  IF(VALUE(LEFT($A738,3))=311,VLOOKUP(VALUE(MID($B738,2,1)),_311_Table3,MATCH(MID($B738,1,1),_311_Table3_ColumnLookup,0),FALSE)
+N("311"),
  IF(AND(VALUE(LEFT($A738,3))=312,LEFT($G738,10)="Unincepted",$B738="G "),VLOOKUP(" ULO",_312_Table3,MATCH('312'!$N$16,_312_Table3_ColumnLookup,0),FALSE),
  IF(AND(VALUE(LEFT($A738,3))=312,LEFT($G738,10)="Unincepted",$B738="O "),VLOOKUP(" ULO",_312_Table3,MATCH('312'!$V$16,_312_Table3_ColumnLookup,0),FALSE),
  IF(AND(VALUE(LEFT($A738,3))=312,LEFT($G738,10)="Unincepted",$B738="Q "),VLOOKUP(" ULO",_312_Table3,MATCH('312'!$X$16,_312_Table3_ColumnLookup,0),FALSE),
  IF(AND(VALUE(LEFT($A738,3))=312,LEFT($G738,10)="Unincepted"),VLOOKUP(" ULO",_312_Table3,MATCH(LEFT($B738,1),_312_Table3_ColumnLookup,0),FALSE),
  IF(AND(VALUE(LEFT($A738,3))=312,LEFT($G738,5)="Total",$B738="G "),VLOOKUP('312'!$F$80,_312_Table3,MATCH('312'!$N$16,_312_Table3_ColumnLookup,0),FALSE),
  IF(AND(VALUE(LEFT($A738,3))=312,LEFT($G738,5)="Total",$B738="O "),VLOOKUP('312'!$F$80,_312_Table3,MATCH('312'!$V$16,_312_Table3_ColumnLookup,0),FALSE),
  IF(AND(VALUE(LEFT($A738,3))=312,LEFT($G738,5)="Total",$B738="Q "),VLOOKUP('312'!$F$80,_312_Table3,MATCH('312'!$X$16,_312_Table3_ColumnLookup,0),FALSE),
  IF(AND(VALUE(LEFT($A738,3))=312,LEFT($G738,5)="Total"),VLOOKUP('312'!$F$80,_312_Table3,MATCH(LEFT($B738,1),_312_Table3_ColumnLookup,0),FALSE),
  IF(AND(VALUE(LEFT($A738,3))=312,LEN($I738)=4,$B738="G"),VLOOKUP($I738,_312_Table3,MATCH('312'!$N$16,_312_Table3_ColumnLookup,0),FALSE),
  IF(AND(VALUE(LEFT($A738,3))=312,LEN($I738)=4,$B738="O"),VLOOKUP($I738,_312_Table3,MATCH('312'!$V$16,_312_Table3_ColumnLookup,0),FALSE),
  IF(AND(VALUE(LEFT($A738,3))=312,LEN($I738)=4,$B738="Q"),VLOOKUP($I738,_312_Table3,MATCH('312'!$X$16,_312_Table3_ColumnLookup,0),FALSE),
  IF(AND(VALUE(LEFT($A738,3))=312,LEN($I738)=4),VLOOKUP($I738,_312_Table3,MATCH(LEFT($B738,1),_312_Table3_ColumnLookup,0),FALSE)
+N("312"),
  IF(VALUE(LEFT($A738,3))=313,VLOOKUP(VALUE(MID($B738,2,1)),_313_Table3,MATCH(MID($B738,1,1),_313_Table3_ColumnLookup,0),FALSE)
+N("313"),
  IF(AND(VALUE(LEFT($A738,3))=314,LEN($B738)=3),VLOOKUP(VALUE(MID($B738,2,2)),_314_Table3,MATCH(MID($B738,1,1),_314_Table3_ColumnLookup,0),FALSE),
  IF(VALUE(LEFT($A738,3))=314,VLOOKUP(VALUE(MID($B738,2,1)),_314_Table3,MATCH(MID($B738,1,1),_314_Table3_ColumnLookup,0),FALSE)
+N("314"),
""))))))))))))))))))))))))</f>
        <v>0</v>
      </c>
      <c r="G738" t="s">
        <v>1286</v>
      </c>
      <c r="H738" s="321">
        <f>IFERROR(
IF(ISERROR($D738)=FALSE,$D738,IF(ISERROR($E738)=FALSE,$E738,IF(ISERROR($F738)=FALSE,$F738
+N("012 checkboxes"),
IF(
IF(OR(LEFT($A738,9)="Syndicate",LEFT($A738,12)="NewSyndicate"),VLOOKUP($A738,'012'!$J:$ZW,MATCH("Link to button",'012'!$J$1:$ZW$1,0),0)
+N("309 checkbox"),
IF($C738="309 LCR Summary0",VLOOKUP("Notes990",'309'!$P:$ZZ,MATCH("Link to button",'309'!$P$1:$ZZ$1,0),0)
+N("313 checkboxes"),
IF($C738="313 Financial Information0LcmVsScr",IF($C738="309 LCR Summary0",VLOOKUP("LcmVsScr",'309'!$N:$ZZ,MATCH("Link to button",'309'!$N$1:$ZZ$1,0),0),
IF($C738="313 Financial Information0LcrDocAttached",IF($C738="309 LCR Summary0",VLOOKUP("LcrDocAttached",'309'!$N:$ZZ,MATCH("Link to button",'309'!$N$1:$ZZ$1,0),
0)))))))=1,TRUE,FALSE)
))),"")</f>
        <v>0</v>
      </c>
    </row>
    <row r="739" spans="1:8" customFormat="1">
      <c r="A739" s="237" t="str">
        <f>VLOOKUP($G739,CSVLookups!$B:$R,MATCH(A$1,CSVLookups!$B$1:$R$1,0),FALSE)</f>
        <v>313 Financial Information</v>
      </c>
      <c r="B739" s="237" t="str">
        <f>VLOOKUP($G739,CSVLookups!$B:$R,MATCH(B$1,CSVLookups!$B$1:$R$1,0),FALSE)</f>
        <v>I3</v>
      </c>
      <c r="C739" s="238" t="str">
        <f t="shared" si="12"/>
        <v>313 Financial InformationI3</v>
      </c>
      <c r="D739" s="238" t="e">
        <f>IF(AND(VALUE(LEFT($A739,3))=309,LEN($B739)=3),VLOOKUP(VALUE(MID($B739,2,2)),_309_Table1,MATCH(MID($B739,1,1),_309_Table1_ColumnLookup,0),FALSE),
  IF($C739="309 LCR SummaryA",OneYearSCR,IF($C739="309 LCR SummaryB",UltimateSCR,IF(VALUE(LEFT($A739,3))=309,VLOOKUP(VALUE(MID($B739,2,1)),_309_Table1,MATCH(MID($B739,1,1),_309_Table1_ColumnLookup,0),FALSE)
+N("309"),
  IF(VALUE(LEFT($A739,3))=310,VLOOKUP(VALUE(MID($B739,2,1)),_310_Table1,MATCH(MID($B739,1,1),_310_Table1_ColumnLookup,0),FALSE)
+N("310"),
  IF(AND(VALUE(LEFT($A739,3))=311,LEN($I739)=4),VLOOKUP($I739,_311_Table1,MATCH($B739,_311_Table1_ColumnLookup,0),FALSE),
  IF(AND(VALUE(LEFT($A739,3))=311,OR($B739="I2",$B739="J2",$B739="K2",$B739="L2")),VLOOKUP('311'!$G$58,_311_Table1,MATCH(MID($B739,1,1),_311_Table1_ColumnLookup,0),FALSE),
  IF(AND(VALUE(LEFT($A739,3))=311,RIGHT($B739,5)="Total"),VLOOKUP('311'!$G$59,_311_Table1,MATCH(MID($B739,1,1),_311_Table1_ColumnLookup,0),FALSE),
  IF(VALUE(LEFT($A739,3))=311,VLOOKUP(VALUE(MID($B739,2,1)),_311_Table1,MATCH(MID($B739,1,1),_311_Table1_ColumnLookup,0),FALSE)
+N("311"),
  IF(AND(VALUE(LEFT($A739,3))=312,LEFT($G739,10)="Unincepted",$B739="G "),VLOOKUP(" ULO",_312_Table1,MATCH('312'!$N$16,_312_Table1_ColumnLookup,0),FALSE),
  IF(AND(VALUE(LEFT($A739,3))=312,LEFT($G739,10)="Unincepted",$B739="O "),VLOOKUP(" ULO",_312_Table1,MATCH('312'!$V$16,_312_Table1_ColumnLookup,0),FALSE),
  IF(AND(VALUE(LEFT($A739,3))=312,LEFT($G739,10)="Unincepted",$B739="Q "),VLOOKUP(" ULO",_312_Table1,MATCH('312'!$X$16,_312_Table1_ColumnLookup,0),FALSE),
  IF(AND(VALUE(LEFT($A739,3))=312,LEFT($G739,10)="Unincepted"),VLOOKUP(" ULO",_312_Table1,MATCH(LEFT($B739,1),_312_Table1_ColumnLookup,0),FALSE),
  IF(AND(VALUE(LEFT($A739,3))=312,LEFT($G739,5)="Total",$B739="G "),VLOOKUP('312'!$F$80,_312_Table1,MATCH('312'!$N$16,_312_Table1_ColumnLookup,0),FALSE),
  IF(AND(VALUE(LEFT($A739,3))=312,LEFT($G739,5)="Total",$B739="O "),VLOOKUP('312'!$F$80,_312_Table1,MATCH('312'!$V$16,_312_Table1_ColumnLookup,0),FALSE),
  IF(AND(VALUE(LEFT($A739,3))=312,LEFT($G739,5)="Total",$B739="Q "),VLOOKUP('312'!$F$80,_312_Table1,MATCH('312'!$X$16,_312_Table1_ColumnLookup,0),FALSE),
  IF(AND(VALUE(LEFT($A739,3))=312,LEFT($G739,5)="Total"),VLOOKUP('312'!$F$80,_312_Table1,MATCH(LEFT($B739,1),_312_Table1_ColumnLookup,0),FALSE),
  IF(AND(VALUE(LEFT($A739,3))=312,LEN($I739)=4,$B739="G"),VLOOKUP($I739,_312_Table1,MATCH('312'!$N$16,_312_Table1_ColumnLookup,0),FALSE),
  IF(AND(VALUE(LEFT($A739,3))=312,LEN($I739)=4,$B739="O"),VLOOKUP($I739,_312_Table1,MATCH('312'!$V$16,_312_Table1_ColumnLookup,0),FALSE),
  IF(AND(VALUE(LEFT($A739,3))=312,LEN($I739)=4,$B739="Q"),VLOOKUP($I739,_312_Table1,MATCH('312'!$X$16,_312_Table1_ColumnLookup,0),FALSE),
  IF(AND(VALUE(LEFT($A739,3))=312,LEN($I739)=4),VLOOKUP($I739,_312_Table1,MATCH(LEFT($B739,1),_312_Table1_ColumnLookup,0),FALSE)
+N("312"),
  IF(VALUE(LEFT($A739,3))=313,VLOOKUP(VALUE(MID($B739,2,1)),_313_Table1,MATCH(MID($B739,1,1),_313_Table1_ColumnLookup,0),FALSE)
+N("313"),
  IF(AND(VALUE(LEFT($A739,3))=314,LEN($B739)=3),VLOOKUP(VALUE(MID($B739,2,2)),_314_Table1,MATCH(MID($B739,1,1),_314_Table1_ColumnLookup,0),FALSE),
  IF(VALUE(LEFT($A739,3))=314,VLOOKUP(VALUE(MID($B739,2,1)),_314_Table1,MATCH(MID($B739,1,1),_314_Table1_ColumnLookup,0),FALSE)
+N("314"),
""))))))))))))))))))))))))</f>
        <v>#N/A</v>
      </c>
      <c r="E739" s="238" t="e">
        <f>IF(AND(VALUE(LEFT($A739,3))=309,LEN($B739)=3),VLOOKUP(VALUE(MID($B739,2,2)),_309_Table2,MATCH(MID($B739,1,1),_309_Table2_ColumnLookup,0),FALSE),
  IF($C739="309 LCR SummaryA",OneYearSCR,IF($C739="309 LCR SummaryB",UltimateSCR,IF(VALUE(LEFT($A739,3))=309,VLOOKUP(VALUE(MID($B739,2,1)),_309_Table2,MATCH(MID($B739,1,1),_309_Table2_ColumnLookup,0),FALSE)
+N("309"),
  IF(VALUE(LEFT($A739,3))=310,VLOOKUP(VALUE(MID($B739,2,1)),_310_Table2,MATCH(MID($B739,1,1),_310_Table2_ColumnLookup,0),FALSE)
+N("310"),
  IF(AND(VALUE(LEFT($A739,3))=311,LEN($I739)=4),VLOOKUP($I739,_311_Table2,MATCH($B739,_311_Table2_ColumnLookup,0),FALSE),
  IF(AND(VALUE(LEFT($A739,3))=311,OR($B739="I2",$B739="J2",$B739="K2",$B739="L2")),VLOOKUP('311'!$G$58,_311_Table2,MATCH(MID($B739,1,1),_311_Table2_ColumnLookup,0),FALSE),
  IF(AND(VALUE(LEFT($A739,3))=311,RIGHT($B739,5)="Total"),VLOOKUP('311'!$G$59,_311_Table2,MATCH(MID($B739,1,1),_311_Table2_ColumnLookup,0),FALSE),
  IF(VALUE(LEFT($A739,3))=311,VLOOKUP(VALUE(MID($B739,2,1)),_311_Table2,MATCH(MID($B739,1,1),_311_Table2_ColumnLookup,0),FALSE)
+N("311"),
  IF(AND(VALUE(LEFT($A739,3))=312,LEFT($G739,10)="Unincepted",$B739="G "),VLOOKUP(" ULO",_312_Table2,MATCH('312'!$N$16,_312_Table2_ColumnLookup,0),FALSE),
  IF(AND(VALUE(LEFT($A739,3))=312,LEFT($G739,10)="Unincepted",$B739="O "),VLOOKUP(" ULO",_312_Table2,MATCH('312'!$V$16,_312_Table2_ColumnLookup,0),FALSE),
  IF(AND(VALUE(LEFT($A739,3))=312,LEFT($G739,10)="Unincepted",$B739="Q "),VLOOKUP(" ULO",_312_Table2,MATCH('312'!$X$16,_312_Table2_ColumnLookup,0),FALSE),
  IF(AND(VALUE(LEFT($A739,3))=312,LEFT($G739,10)="Unincepted"),VLOOKUP(" ULO",_312_Table2,MATCH(LEFT($B739,1),_312_Table2_ColumnLookup,0),FALSE),
  IF(AND(VALUE(LEFT($A739,3))=312,LEFT($G739,5)="Total",$B739="G "),VLOOKUP('312'!$F$80,_312_Table2,MATCH('312'!$N$16,_312_Table2_ColumnLookup,0),FALSE),
  IF(AND(VALUE(LEFT($A739,3))=312,LEFT($G739,5)="Total",$B739="O "),VLOOKUP('312'!$F$80,_312_Table2,MATCH('312'!$V$16,_312_Table2_ColumnLookup,0),FALSE),
  IF(AND(VALUE(LEFT($A739,3))=312,LEFT($G739,5)="Total",$B739="Q "),VLOOKUP('312'!$F$80,_312_Table2,MATCH('312'!$X$16,_312_Table2_ColumnLookup,0),FALSE),
  IF(AND(VALUE(LEFT($A739,3))=312,LEFT($G739,5)="Total"),VLOOKUP('312'!$F$80,_312_Table2,MATCH(LEFT($B739,1),_312_Table2_ColumnLookup,0),FALSE),
  IF(AND(VALUE(LEFT($A739,3))=312,LEN($I739)=4,$B739="G"),VLOOKUP($I739,_312_Table2,MATCH('312'!$N$16,_312_Table2_ColumnLookup,0),FALSE),
  IF(AND(VALUE(LEFT($A739,3))=312,LEN($I739)=4,$B739="O"),VLOOKUP($I739,_312_Table2,MATCH('312'!$V$16,_312_Table2_ColumnLookup,0),FALSE),
  IF(AND(VALUE(LEFT($A739,3))=312,LEN($I739)=4,$B739="Q"),VLOOKUP($I739,_312_Table2,MATCH('312'!$X$16,_312_Table2_ColumnLookup,0),FALSE),
  IF(AND(VALUE(LEFT($A739,3))=312,LEN($I739)=4),VLOOKUP($I739,_312_Table2,MATCH(LEFT($B739,1),_312_Table2_ColumnLookup,0),FALSE)
+N("312"),
  IF(VALUE(LEFT($A739,3))=313,VLOOKUP(VALUE(MID($B739,2,1)),_313_Table2,MATCH(MID($B739,1,1),_313_Table2_ColumnLookup,0),FALSE)
+N("313"),
  IF(AND(VALUE(LEFT($A739,3))=314,LEN($B739)=3),VLOOKUP(VALUE(MID($B739,2,2)),_314_Table2,MATCH(MID($B739,1,1),_314_Table2_ColumnLookup,0),FALSE),
  IF(VALUE(LEFT($A739,3))=314,VLOOKUP(VALUE(MID($B739,2,1)),_314_Table2,MATCH(MID($B739,1,1),_314_Table2_ColumnLookup,0),FALSE)
+N("314"),
""))))))))))))))))))))))))</f>
        <v>#N/A</v>
      </c>
      <c r="F739" s="238">
        <f>IF(AND(VALUE(LEFT($A739,3))=309,LEN($B739)=3),VLOOKUP(VALUE(MID($B739,2,2)),_309_Table3,MATCH(MID($B739,1,1),_309_Table3_ColumnLookup,0),FALSE),
  IF($C739="309 LCR SummaryA",OneYearSCR,IF($C739="309 LCR SummaryB",UltimateSCR,IF(VALUE(LEFT($A739,3))=309,VLOOKUP(VALUE(MID($B739,2,1)),_309_Table3,MATCH(MID($B739,1,1),_309_Table3_ColumnLookup,0),FALSE)
+N("309"),
  IF(VALUE(LEFT($A739,3))=310,VLOOKUP(VALUE(MID($B739,2,1)),_310_Table3,MATCH(MID($B739,1,1),_310_Table3_ColumnLookup,0),FALSE)
+N("310"),
  IF(AND(VALUE(LEFT($A739,3))=311,LEN($I739)=4),VLOOKUP($I739,_311_Table3,MATCH($B739,_311_Table3_ColumnLookup,0),FALSE),
  IF(AND(VALUE(LEFT($A739,3))=311,OR($B739="I2",$B739="J2",$B739="K2",$B739="L2")),VLOOKUP('311'!$G$58,_311_Table3,MATCH(MID($B739,1,1),_311_Table3_ColumnLookup,0),FALSE),
  IF(AND(VALUE(LEFT($A739,3))=311,RIGHT($B739,5)="Total"),VLOOKUP('311'!$G$59,_311_Table3,MATCH(MID($B739,1,1),_311_Table3_ColumnLookup,0),FALSE),
  IF(VALUE(LEFT($A739,3))=311,VLOOKUP(VALUE(MID($B739,2,1)),_311_Table3,MATCH(MID($B739,1,1),_311_Table3_ColumnLookup,0),FALSE)
+N("311"),
  IF(AND(VALUE(LEFT($A739,3))=312,LEFT($G739,10)="Unincepted",$B739="G "),VLOOKUP(" ULO",_312_Table3,MATCH('312'!$N$16,_312_Table3_ColumnLookup,0),FALSE),
  IF(AND(VALUE(LEFT($A739,3))=312,LEFT($G739,10)="Unincepted",$B739="O "),VLOOKUP(" ULO",_312_Table3,MATCH('312'!$V$16,_312_Table3_ColumnLookup,0),FALSE),
  IF(AND(VALUE(LEFT($A739,3))=312,LEFT($G739,10)="Unincepted",$B739="Q "),VLOOKUP(" ULO",_312_Table3,MATCH('312'!$X$16,_312_Table3_ColumnLookup,0),FALSE),
  IF(AND(VALUE(LEFT($A739,3))=312,LEFT($G739,10)="Unincepted"),VLOOKUP(" ULO",_312_Table3,MATCH(LEFT($B739,1),_312_Table3_ColumnLookup,0),FALSE),
  IF(AND(VALUE(LEFT($A739,3))=312,LEFT($G739,5)="Total",$B739="G "),VLOOKUP('312'!$F$80,_312_Table3,MATCH('312'!$N$16,_312_Table3_ColumnLookup,0),FALSE),
  IF(AND(VALUE(LEFT($A739,3))=312,LEFT($G739,5)="Total",$B739="O "),VLOOKUP('312'!$F$80,_312_Table3,MATCH('312'!$V$16,_312_Table3_ColumnLookup,0),FALSE),
  IF(AND(VALUE(LEFT($A739,3))=312,LEFT($G739,5)="Total",$B739="Q "),VLOOKUP('312'!$F$80,_312_Table3,MATCH('312'!$X$16,_312_Table3_ColumnLookup,0),FALSE),
  IF(AND(VALUE(LEFT($A739,3))=312,LEFT($G739,5)="Total"),VLOOKUP('312'!$F$80,_312_Table3,MATCH(LEFT($B739,1),_312_Table3_ColumnLookup,0),FALSE),
  IF(AND(VALUE(LEFT($A739,3))=312,LEN($I739)=4,$B739="G"),VLOOKUP($I739,_312_Table3,MATCH('312'!$N$16,_312_Table3_ColumnLookup,0),FALSE),
  IF(AND(VALUE(LEFT($A739,3))=312,LEN($I739)=4,$B739="O"),VLOOKUP($I739,_312_Table3,MATCH('312'!$V$16,_312_Table3_ColumnLookup,0),FALSE),
  IF(AND(VALUE(LEFT($A739,3))=312,LEN($I739)=4,$B739="Q"),VLOOKUP($I739,_312_Table3,MATCH('312'!$X$16,_312_Table3_ColumnLookup,0),FALSE),
  IF(AND(VALUE(LEFT($A739,3))=312,LEN($I739)=4),VLOOKUP($I739,_312_Table3,MATCH(LEFT($B739,1),_312_Table3_ColumnLookup,0),FALSE)
+N("312"),
  IF(VALUE(LEFT($A739,3))=313,VLOOKUP(VALUE(MID($B739,2,1)),_313_Table3,MATCH(MID($B739,1,1),_313_Table3_ColumnLookup,0),FALSE)
+N("313"),
  IF(AND(VALUE(LEFT($A739,3))=314,LEN($B739)=3),VLOOKUP(VALUE(MID($B739,2,2)),_314_Table3,MATCH(MID($B739,1,1),_314_Table3_ColumnLookup,0),FALSE),
  IF(VALUE(LEFT($A739,3))=314,VLOOKUP(VALUE(MID($B739,2,1)),_314_Table3,MATCH(MID($B739,1,1),_314_Table3_ColumnLookup,0),FALSE)
+N("314"),
""))))))))))))))))))))))))</f>
        <v>0</v>
      </c>
      <c r="G739" t="s">
        <v>1287</v>
      </c>
      <c r="H739" s="321">
        <f>IFERROR(
IF(ISERROR($D739)=FALSE,$D739,IF(ISERROR($E739)=FALSE,$E739,IF(ISERROR($F739)=FALSE,$F739
+N("012 checkboxes"),
IF(
IF(OR(LEFT($A739,9)="Syndicate",LEFT($A739,12)="NewSyndicate"),VLOOKUP($A739,'012'!$J:$ZW,MATCH("Link to button",'012'!$J$1:$ZW$1,0),0)
+N("309 checkbox"),
IF($C739="309 LCR Summary0",VLOOKUP("Notes990",'309'!$P:$ZZ,MATCH("Link to button",'309'!$P$1:$ZZ$1,0),0)
+N("313 checkboxes"),
IF($C739="313 Financial Information0LcmVsScr",IF($C739="309 LCR Summary0",VLOOKUP("LcmVsScr",'309'!$N:$ZZ,MATCH("Link to button",'309'!$N$1:$ZZ$1,0),0),
IF($C739="313 Financial Information0LcrDocAttached",IF($C739="309 LCR Summary0",VLOOKUP("LcrDocAttached",'309'!$N:$ZZ,MATCH("Link to button",'309'!$N$1:$ZZ$1,0),
0)))))))=1,TRUE,FALSE)
))),"")</f>
        <v>0</v>
      </c>
    </row>
    <row r="740" spans="1:8" customFormat="1">
      <c r="A740" s="237" t="str">
        <f>VLOOKUP($G740,CSVLookups!$B:$R,MATCH(A$1,CSVLookups!$B$1:$R$1,0),FALSE)</f>
        <v>313 Financial Information</v>
      </c>
      <c r="B740" s="237" t="str">
        <f>VLOOKUP($G740,CSVLookups!$B:$R,MATCH(B$1,CSVLookups!$B$1:$R$1,0),FALSE)</f>
        <v>F4</v>
      </c>
      <c r="C740" s="238" t="str">
        <f t="shared" si="12"/>
        <v>313 Financial InformationF4</v>
      </c>
      <c r="D740" s="238" t="e">
        <f>IF(AND(VALUE(LEFT($A740,3))=309,LEN($B740)=3),VLOOKUP(VALUE(MID($B740,2,2)),_309_Table1,MATCH(MID($B740,1,1),_309_Table1_ColumnLookup,0),FALSE),
  IF($C740="309 LCR SummaryA",OneYearSCR,IF($C740="309 LCR SummaryB",UltimateSCR,IF(VALUE(LEFT($A740,3))=309,VLOOKUP(VALUE(MID($B740,2,1)),_309_Table1,MATCH(MID($B740,1,1),_309_Table1_ColumnLookup,0),FALSE)
+N("309"),
  IF(VALUE(LEFT($A740,3))=310,VLOOKUP(VALUE(MID($B740,2,1)),_310_Table1,MATCH(MID($B740,1,1),_310_Table1_ColumnLookup,0),FALSE)
+N("310"),
  IF(AND(VALUE(LEFT($A740,3))=311,LEN($I740)=4),VLOOKUP($I740,_311_Table1,MATCH($B740,_311_Table1_ColumnLookup,0),FALSE),
  IF(AND(VALUE(LEFT($A740,3))=311,OR($B740="I2",$B740="J2",$B740="K2",$B740="L2")),VLOOKUP('311'!$G$58,_311_Table1,MATCH(MID($B740,1,1),_311_Table1_ColumnLookup,0),FALSE),
  IF(AND(VALUE(LEFT($A740,3))=311,RIGHT($B740,5)="Total"),VLOOKUP('311'!$G$59,_311_Table1,MATCH(MID($B740,1,1),_311_Table1_ColumnLookup,0),FALSE),
  IF(VALUE(LEFT($A740,3))=311,VLOOKUP(VALUE(MID($B740,2,1)),_311_Table1,MATCH(MID($B740,1,1),_311_Table1_ColumnLookup,0),FALSE)
+N("311"),
  IF(AND(VALUE(LEFT($A740,3))=312,LEFT($G740,10)="Unincepted",$B740="G "),VLOOKUP(" ULO",_312_Table1,MATCH('312'!$N$16,_312_Table1_ColumnLookup,0),FALSE),
  IF(AND(VALUE(LEFT($A740,3))=312,LEFT($G740,10)="Unincepted",$B740="O "),VLOOKUP(" ULO",_312_Table1,MATCH('312'!$V$16,_312_Table1_ColumnLookup,0),FALSE),
  IF(AND(VALUE(LEFT($A740,3))=312,LEFT($G740,10)="Unincepted",$B740="Q "),VLOOKUP(" ULO",_312_Table1,MATCH('312'!$X$16,_312_Table1_ColumnLookup,0),FALSE),
  IF(AND(VALUE(LEFT($A740,3))=312,LEFT($G740,10)="Unincepted"),VLOOKUP(" ULO",_312_Table1,MATCH(LEFT($B740,1),_312_Table1_ColumnLookup,0),FALSE),
  IF(AND(VALUE(LEFT($A740,3))=312,LEFT($G740,5)="Total",$B740="G "),VLOOKUP('312'!$F$80,_312_Table1,MATCH('312'!$N$16,_312_Table1_ColumnLookup,0),FALSE),
  IF(AND(VALUE(LEFT($A740,3))=312,LEFT($G740,5)="Total",$B740="O "),VLOOKUP('312'!$F$80,_312_Table1,MATCH('312'!$V$16,_312_Table1_ColumnLookup,0),FALSE),
  IF(AND(VALUE(LEFT($A740,3))=312,LEFT($G740,5)="Total",$B740="Q "),VLOOKUP('312'!$F$80,_312_Table1,MATCH('312'!$X$16,_312_Table1_ColumnLookup,0),FALSE),
  IF(AND(VALUE(LEFT($A740,3))=312,LEFT($G740,5)="Total"),VLOOKUP('312'!$F$80,_312_Table1,MATCH(LEFT($B740,1),_312_Table1_ColumnLookup,0),FALSE),
  IF(AND(VALUE(LEFT($A740,3))=312,LEN($I740)=4,$B740="G"),VLOOKUP($I740,_312_Table1,MATCH('312'!$N$16,_312_Table1_ColumnLookup,0),FALSE),
  IF(AND(VALUE(LEFT($A740,3))=312,LEN($I740)=4,$B740="O"),VLOOKUP($I740,_312_Table1,MATCH('312'!$V$16,_312_Table1_ColumnLookup,0),FALSE),
  IF(AND(VALUE(LEFT($A740,3))=312,LEN($I740)=4,$B740="Q"),VLOOKUP($I740,_312_Table1,MATCH('312'!$X$16,_312_Table1_ColumnLookup,0),FALSE),
  IF(AND(VALUE(LEFT($A740,3))=312,LEN($I740)=4),VLOOKUP($I740,_312_Table1,MATCH(LEFT($B740,1),_312_Table1_ColumnLookup,0),FALSE)
+N("312"),
  IF(VALUE(LEFT($A740,3))=313,VLOOKUP(VALUE(MID($B740,2,1)),_313_Table1,MATCH(MID($B740,1,1),_313_Table1_ColumnLookup,0),FALSE)
+N("313"),
  IF(AND(VALUE(LEFT($A740,3))=314,LEN($B740)=3),VLOOKUP(VALUE(MID($B740,2,2)),_314_Table1,MATCH(MID($B740,1,1),_314_Table1_ColumnLookup,0),FALSE),
  IF(VALUE(LEFT($A740,3))=314,VLOOKUP(VALUE(MID($B740,2,1)),_314_Table1,MATCH(MID($B740,1,1),_314_Table1_ColumnLookup,0),FALSE)
+N("314"),
""))))))))))))))))))))))))</f>
        <v>#N/A</v>
      </c>
      <c r="E740" s="238" t="e">
        <f>IF(AND(VALUE(LEFT($A740,3))=309,LEN($B740)=3),VLOOKUP(VALUE(MID($B740,2,2)),_309_Table2,MATCH(MID($B740,1,1),_309_Table2_ColumnLookup,0),FALSE),
  IF($C740="309 LCR SummaryA",OneYearSCR,IF($C740="309 LCR SummaryB",UltimateSCR,IF(VALUE(LEFT($A740,3))=309,VLOOKUP(VALUE(MID($B740,2,1)),_309_Table2,MATCH(MID($B740,1,1),_309_Table2_ColumnLookup,0),FALSE)
+N("309"),
  IF(VALUE(LEFT($A740,3))=310,VLOOKUP(VALUE(MID($B740,2,1)),_310_Table2,MATCH(MID($B740,1,1),_310_Table2_ColumnLookup,0),FALSE)
+N("310"),
  IF(AND(VALUE(LEFT($A740,3))=311,LEN($I740)=4),VLOOKUP($I740,_311_Table2,MATCH($B740,_311_Table2_ColumnLookup,0),FALSE),
  IF(AND(VALUE(LEFT($A740,3))=311,OR($B740="I2",$B740="J2",$B740="K2",$B740="L2")),VLOOKUP('311'!$G$58,_311_Table2,MATCH(MID($B740,1,1),_311_Table2_ColumnLookup,0),FALSE),
  IF(AND(VALUE(LEFT($A740,3))=311,RIGHT($B740,5)="Total"),VLOOKUP('311'!$G$59,_311_Table2,MATCH(MID($B740,1,1),_311_Table2_ColumnLookup,0),FALSE),
  IF(VALUE(LEFT($A740,3))=311,VLOOKUP(VALUE(MID($B740,2,1)),_311_Table2,MATCH(MID($B740,1,1),_311_Table2_ColumnLookup,0),FALSE)
+N("311"),
  IF(AND(VALUE(LEFT($A740,3))=312,LEFT($G740,10)="Unincepted",$B740="G "),VLOOKUP(" ULO",_312_Table2,MATCH('312'!$N$16,_312_Table2_ColumnLookup,0),FALSE),
  IF(AND(VALUE(LEFT($A740,3))=312,LEFT($G740,10)="Unincepted",$B740="O "),VLOOKUP(" ULO",_312_Table2,MATCH('312'!$V$16,_312_Table2_ColumnLookup,0),FALSE),
  IF(AND(VALUE(LEFT($A740,3))=312,LEFT($G740,10)="Unincepted",$B740="Q "),VLOOKUP(" ULO",_312_Table2,MATCH('312'!$X$16,_312_Table2_ColumnLookup,0),FALSE),
  IF(AND(VALUE(LEFT($A740,3))=312,LEFT($G740,10)="Unincepted"),VLOOKUP(" ULO",_312_Table2,MATCH(LEFT($B740,1),_312_Table2_ColumnLookup,0),FALSE),
  IF(AND(VALUE(LEFT($A740,3))=312,LEFT($G740,5)="Total",$B740="G "),VLOOKUP('312'!$F$80,_312_Table2,MATCH('312'!$N$16,_312_Table2_ColumnLookup,0),FALSE),
  IF(AND(VALUE(LEFT($A740,3))=312,LEFT($G740,5)="Total",$B740="O "),VLOOKUP('312'!$F$80,_312_Table2,MATCH('312'!$V$16,_312_Table2_ColumnLookup,0),FALSE),
  IF(AND(VALUE(LEFT($A740,3))=312,LEFT($G740,5)="Total",$B740="Q "),VLOOKUP('312'!$F$80,_312_Table2,MATCH('312'!$X$16,_312_Table2_ColumnLookup,0),FALSE),
  IF(AND(VALUE(LEFT($A740,3))=312,LEFT($G740,5)="Total"),VLOOKUP('312'!$F$80,_312_Table2,MATCH(LEFT($B740,1),_312_Table2_ColumnLookup,0),FALSE),
  IF(AND(VALUE(LEFT($A740,3))=312,LEN($I740)=4,$B740="G"),VLOOKUP($I740,_312_Table2,MATCH('312'!$N$16,_312_Table2_ColumnLookup,0),FALSE),
  IF(AND(VALUE(LEFT($A740,3))=312,LEN($I740)=4,$B740="O"),VLOOKUP($I740,_312_Table2,MATCH('312'!$V$16,_312_Table2_ColumnLookup,0),FALSE),
  IF(AND(VALUE(LEFT($A740,3))=312,LEN($I740)=4,$B740="Q"),VLOOKUP($I740,_312_Table2,MATCH('312'!$X$16,_312_Table2_ColumnLookup,0),FALSE),
  IF(AND(VALUE(LEFT($A740,3))=312,LEN($I740)=4),VLOOKUP($I740,_312_Table2,MATCH(LEFT($B740,1),_312_Table2_ColumnLookup,0),FALSE)
+N("312"),
  IF(VALUE(LEFT($A740,3))=313,VLOOKUP(VALUE(MID($B740,2,1)),_313_Table2,MATCH(MID($B740,1,1),_313_Table2_ColumnLookup,0),FALSE)
+N("313"),
  IF(AND(VALUE(LEFT($A740,3))=314,LEN($B740)=3),VLOOKUP(VALUE(MID($B740,2,2)),_314_Table2,MATCH(MID($B740,1,1),_314_Table2_ColumnLookup,0),FALSE),
  IF(VALUE(LEFT($A740,3))=314,VLOOKUP(VALUE(MID($B740,2,1)),_314_Table2,MATCH(MID($B740,1,1),_314_Table2_ColumnLookup,0),FALSE)
+N("314"),
""))))))))))))))))))))))))</f>
        <v>#N/A</v>
      </c>
      <c r="F740" s="238">
        <f>IF(AND(VALUE(LEFT($A740,3))=309,LEN($B740)=3),VLOOKUP(VALUE(MID($B740,2,2)),_309_Table3,MATCH(MID($B740,1,1),_309_Table3_ColumnLookup,0),FALSE),
  IF($C740="309 LCR SummaryA",OneYearSCR,IF($C740="309 LCR SummaryB",UltimateSCR,IF(VALUE(LEFT($A740,3))=309,VLOOKUP(VALUE(MID($B740,2,1)),_309_Table3,MATCH(MID($B740,1,1),_309_Table3_ColumnLookup,0),FALSE)
+N("309"),
  IF(VALUE(LEFT($A740,3))=310,VLOOKUP(VALUE(MID($B740,2,1)),_310_Table3,MATCH(MID($B740,1,1),_310_Table3_ColumnLookup,0),FALSE)
+N("310"),
  IF(AND(VALUE(LEFT($A740,3))=311,LEN($I740)=4),VLOOKUP($I740,_311_Table3,MATCH($B740,_311_Table3_ColumnLookup,0),FALSE),
  IF(AND(VALUE(LEFT($A740,3))=311,OR($B740="I2",$B740="J2",$B740="K2",$B740="L2")),VLOOKUP('311'!$G$58,_311_Table3,MATCH(MID($B740,1,1),_311_Table3_ColumnLookup,0),FALSE),
  IF(AND(VALUE(LEFT($A740,3))=311,RIGHT($B740,5)="Total"),VLOOKUP('311'!$G$59,_311_Table3,MATCH(MID($B740,1,1),_311_Table3_ColumnLookup,0),FALSE),
  IF(VALUE(LEFT($A740,3))=311,VLOOKUP(VALUE(MID($B740,2,1)),_311_Table3,MATCH(MID($B740,1,1),_311_Table3_ColumnLookup,0),FALSE)
+N("311"),
  IF(AND(VALUE(LEFT($A740,3))=312,LEFT($G740,10)="Unincepted",$B740="G "),VLOOKUP(" ULO",_312_Table3,MATCH('312'!$N$16,_312_Table3_ColumnLookup,0),FALSE),
  IF(AND(VALUE(LEFT($A740,3))=312,LEFT($G740,10)="Unincepted",$B740="O "),VLOOKUP(" ULO",_312_Table3,MATCH('312'!$V$16,_312_Table3_ColumnLookup,0),FALSE),
  IF(AND(VALUE(LEFT($A740,3))=312,LEFT($G740,10)="Unincepted",$B740="Q "),VLOOKUP(" ULO",_312_Table3,MATCH('312'!$X$16,_312_Table3_ColumnLookup,0),FALSE),
  IF(AND(VALUE(LEFT($A740,3))=312,LEFT($G740,10)="Unincepted"),VLOOKUP(" ULO",_312_Table3,MATCH(LEFT($B740,1),_312_Table3_ColumnLookup,0),FALSE),
  IF(AND(VALUE(LEFT($A740,3))=312,LEFT($G740,5)="Total",$B740="G "),VLOOKUP('312'!$F$80,_312_Table3,MATCH('312'!$N$16,_312_Table3_ColumnLookup,0),FALSE),
  IF(AND(VALUE(LEFT($A740,3))=312,LEFT($G740,5)="Total",$B740="O "),VLOOKUP('312'!$F$80,_312_Table3,MATCH('312'!$V$16,_312_Table3_ColumnLookup,0),FALSE),
  IF(AND(VALUE(LEFT($A740,3))=312,LEFT($G740,5)="Total",$B740="Q "),VLOOKUP('312'!$F$80,_312_Table3,MATCH('312'!$X$16,_312_Table3_ColumnLookup,0),FALSE),
  IF(AND(VALUE(LEFT($A740,3))=312,LEFT($G740,5)="Total"),VLOOKUP('312'!$F$80,_312_Table3,MATCH(LEFT($B740,1),_312_Table3_ColumnLookup,0),FALSE),
  IF(AND(VALUE(LEFT($A740,3))=312,LEN($I740)=4,$B740="G"),VLOOKUP($I740,_312_Table3,MATCH('312'!$N$16,_312_Table3_ColumnLookup,0),FALSE),
  IF(AND(VALUE(LEFT($A740,3))=312,LEN($I740)=4,$B740="O"),VLOOKUP($I740,_312_Table3,MATCH('312'!$V$16,_312_Table3_ColumnLookup,0),FALSE),
  IF(AND(VALUE(LEFT($A740,3))=312,LEN($I740)=4,$B740="Q"),VLOOKUP($I740,_312_Table3,MATCH('312'!$X$16,_312_Table3_ColumnLookup,0),FALSE),
  IF(AND(VALUE(LEFT($A740,3))=312,LEN($I740)=4),VLOOKUP($I740,_312_Table3,MATCH(LEFT($B740,1),_312_Table3_ColumnLookup,0),FALSE)
+N("312"),
  IF(VALUE(LEFT($A740,3))=313,VLOOKUP(VALUE(MID($B740,2,1)),_313_Table3,MATCH(MID($B740,1,1),_313_Table3_ColumnLookup,0),FALSE)
+N("313"),
  IF(AND(VALUE(LEFT($A740,3))=314,LEN($B740)=3),VLOOKUP(VALUE(MID($B740,2,2)),_314_Table3,MATCH(MID($B740,1,1),_314_Table3_ColumnLookup,0),FALSE),
  IF(VALUE(LEFT($A740,3))=314,VLOOKUP(VALUE(MID($B740,2,1)),_314_Table3,MATCH(MID($B740,1,1),_314_Table3_ColumnLookup,0),FALSE)
+N("314"),
""))))))))))))))))))))))))</f>
        <v>0</v>
      </c>
      <c r="G740" t="s">
        <v>1288</v>
      </c>
      <c r="H740" s="321">
        <f>IFERROR(
IF(ISERROR($D740)=FALSE,$D740,IF(ISERROR($E740)=FALSE,$E740,IF(ISERROR($F740)=FALSE,$F740
+N("012 checkboxes"),
IF(
IF(OR(LEFT($A740,9)="Syndicate",LEFT($A740,12)="NewSyndicate"),VLOOKUP($A740,'012'!$J:$ZW,MATCH("Link to button",'012'!$J$1:$ZW$1,0),0)
+N("309 checkbox"),
IF($C740="309 LCR Summary0",VLOOKUP("Notes990",'309'!$P:$ZZ,MATCH("Link to button",'309'!$P$1:$ZZ$1,0),0)
+N("313 checkboxes"),
IF($C740="313 Financial Information0LcmVsScr",IF($C740="309 LCR Summary0",VLOOKUP("LcmVsScr",'309'!$N:$ZZ,MATCH("Link to button",'309'!$N$1:$ZZ$1,0),0),
IF($C740="313 Financial Information0LcrDocAttached",IF($C740="309 LCR Summary0",VLOOKUP("LcrDocAttached",'309'!$N:$ZZ,MATCH("Link to button",'309'!$N$1:$ZZ$1,0),
0)))))))=1,TRUE,FALSE)
))),"")</f>
        <v>0</v>
      </c>
    </row>
    <row r="741" spans="1:8" customFormat="1">
      <c r="A741" s="237" t="str">
        <f>VLOOKUP($G741,CSVLookups!$B:$R,MATCH(A$1,CSVLookups!$B$1:$R$1,0),FALSE)</f>
        <v>313 Financial Information</v>
      </c>
      <c r="B741" s="237" t="str">
        <f>VLOOKUP($G741,CSVLookups!$B:$R,MATCH(B$1,CSVLookups!$B$1:$R$1,0),FALSE)</f>
        <v>G4</v>
      </c>
      <c r="C741" s="238" t="str">
        <f t="shared" si="12"/>
        <v>313 Financial InformationG4</v>
      </c>
      <c r="D741" s="238" t="e">
        <f>IF(AND(VALUE(LEFT($A741,3))=309,LEN($B741)=3),VLOOKUP(VALUE(MID($B741,2,2)),_309_Table1,MATCH(MID($B741,1,1),_309_Table1_ColumnLookup,0),FALSE),
  IF($C741="309 LCR SummaryA",OneYearSCR,IF($C741="309 LCR SummaryB",UltimateSCR,IF(VALUE(LEFT($A741,3))=309,VLOOKUP(VALUE(MID($B741,2,1)),_309_Table1,MATCH(MID($B741,1,1),_309_Table1_ColumnLookup,0),FALSE)
+N("309"),
  IF(VALUE(LEFT($A741,3))=310,VLOOKUP(VALUE(MID($B741,2,1)),_310_Table1,MATCH(MID($B741,1,1),_310_Table1_ColumnLookup,0),FALSE)
+N("310"),
  IF(AND(VALUE(LEFT($A741,3))=311,LEN($I741)=4),VLOOKUP($I741,_311_Table1,MATCH($B741,_311_Table1_ColumnLookup,0),FALSE),
  IF(AND(VALUE(LEFT($A741,3))=311,OR($B741="I2",$B741="J2",$B741="K2",$B741="L2")),VLOOKUP('311'!$G$58,_311_Table1,MATCH(MID($B741,1,1),_311_Table1_ColumnLookup,0),FALSE),
  IF(AND(VALUE(LEFT($A741,3))=311,RIGHT($B741,5)="Total"),VLOOKUP('311'!$G$59,_311_Table1,MATCH(MID($B741,1,1),_311_Table1_ColumnLookup,0),FALSE),
  IF(VALUE(LEFT($A741,3))=311,VLOOKUP(VALUE(MID($B741,2,1)),_311_Table1,MATCH(MID($B741,1,1),_311_Table1_ColumnLookup,0),FALSE)
+N("311"),
  IF(AND(VALUE(LEFT($A741,3))=312,LEFT($G741,10)="Unincepted",$B741="G "),VLOOKUP(" ULO",_312_Table1,MATCH('312'!$N$16,_312_Table1_ColumnLookup,0),FALSE),
  IF(AND(VALUE(LEFT($A741,3))=312,LEFT($G741,10)="Unincepted",$B741="O "),VLOOKUP(" ULO",_312_Table1,MATCH('312'!$V$16,_312_Table1_ColumnLookup,0),FALSE),
  IF(AND(VALUE(LEFT($A741,3))=312,LEFT($G741,10)="Unincepted",$B741="Q "),VLOOKUP(" ULO",_312_Table1,MATCH('312'!$X$16,_312_Table1_ColumnLookup,0),FALSE),
  IF(AND(VALUE(LEFT($A741,3))=312,LEFT($G741,10)="Unincepted"),VLOOKUP(" ULO",_312_Table1,MATCH(LEFT($B741,1),_312_Table1_ColumnLookup,0),FALSE),
  IF(AND(VALUE(LEFT($A741,3))=312,LEFT($G741,5)="Total",$B741="G "),VLOOKUP('312'!$F$80,_312_Table1,MATCH('312'!$N$16,_312_Table1_ColumnLookup,0),FALSE),
  IF(AND(VALUE(LEFT($A741,3))=312,LEFT($G741,5)="Total",$B741="O "),VLOOKUP('312'!$F$80,_312_Table1,MATCH('312'!$V$16,_312_Table1_ColumnLookup,0),FALSE),
  IF(AND(VALUE(LEFT($A741,3))=312,LEFT($G741,5)="Total",$B741="Q "),VLOOKUP('312'!$F$80,_312_Table1,MATCH('312'!$X$16,_312_Table1_ColumnLookup,0),FALSE),
  IF(AND(VALUE(LEFT($A741,3))=312,LEFT($G741,5)="Total"),VLOOKUP('312'!$F$80,_312_Table1,MATCH(LEFT($B741,1),_312_Table1_ColumnLookup,0),FALSE),
  IF(AND(VALUE(LEFT($A741,3))=312,LEN($I741)=4,$B741="G"),VLOOKUP($I741,_312_Table1,MATCH('312'!$N$16,_312_Table1_ColumnLookup,0),FALSE),
  IF(AND(VALUE(LEFT($A741,3))=312,LEN($I741)=4,$B741="O"),VLOOKUP($I741,_312_Table1,MATCH('312'!$V$16,_312_Table1_ColumnLookup,0),FALSE),
  IF(AND(VALUE(LEFT($A741,3))=312,LEN($I741)=4,$B741="Q"),VLOOKUP($I741,_312_Table1,MATCH('312'!$X$16,_312_Table1_ColumnLookup,0),FALSE),
  IF(AND(VALUE(LEFT($A741,3))=312,LEN($I741)=4),VLOOKUP($I741,_312_Table1,MATCH(LEFT($B741,1),_312_Table1_ColumnLookup,0),FALSE)
+N("312"),
  IF(VALUE(LEFT($A741,3))=313,VLOOKUP(VALUE(MID($B741,2,1)),_313_Table1,MATCH(MID($B741,1,1),_313_Table1_ColumnLookup,0),FALSE)
+N("313"),
  IF(AND(VALUE(LEFT($A741,3))=314,LEN($B741)=3),VLOOKUP(VALUE(MID($B741,2,2)),_314_Table1,MATCH(MID($B741,1,1),_314_Table1_ColumnLookup,0),FALSE),
  IF(VALUE(LEFT($A741,3))=314,VLOOKUP(VALUE(MID($B741,2,1)),_314_Table1,MATCH(MID($B741,1,1),_314_Table1_ColumnLookup,0),FALSE)
+N("314"),
""))))))))))))))))))))))))</f>
        <v>#N/A</v>
      </c>
      <c r="E741" s="238" t="e">
        <f>IF(AND(VALUE(LEFT($A741,3))=309,LEN($B741)=3),VLOOKUP(VALUE(MID($B741,2,2)),_309_Table2,MATCH(MID($B741,1,1),_309_Table2_ColumnLookup,0),FALSE),
  IF($C741="309 LCR SummaryA",OneYearSCR,IF($C741="309 LCR SummaryB",UltimateSCR,IF(VALUE(LEFT($A741,3))=309,VLOOKUP(VALUE(MID($B741,2,1)),_309_Table2,MATCH(MID($B741,1,1),_309_Table2_ColumnLookup,0),FALSE)
+N("309"),
  IF(VALUE(LEFT($A741,3))=310,VLOOKUP(VALUE(MID($B741,2,1)),_310_Table2,MATCH(MID($B741,1,1),_310_Table2_ColumnLookup,0),FALSE)
+N("310"),
  IF(AND(VALUE(LEFT($A741,3))=311,LEN($I741)=4),VLOOKUP($I741,_311_Table2,MATCH($B741,_311_Table2_ColumnLookup,0),FALSE),
  IF(AND(VALUE(LEFT($A741,3))=311,OR($B741="I2",$B741="J2",$B741="K2",$B741="L2")),VLOOKUP('311'!$G$58,_311_Table2,MATCH(MID($B741,1,1),_311_Table2_ColumnLookup,0),FALSE),
  IF(AND(VALUE(LEFT($A741,3))=311,RIGHT($B741,5)="Total"),VLOOKUP('311'!$G$59,_311_Table2,MATCH(MID($B741,1,1),_311_Table2_ColumnLookup,0),FALSE),
  IF(VALUE(LEFT($A741,3))=311,VLOOKUP(VALUE(MID($B741,2,1)),_311_Table2,MATCH(MID($B741,1,1),_311_Table2_ColumnLookup,0),FALSE)
+N("311"),
  IF(AND(VALUE(LEFT($A741,3))=312,LEFT($G741,10)="Unincepted",$B741="G "),VLOOKUP(" ULO",_312_Table2,MATCH('312'!$N$16,_312_Table2_ColumnLookup,0),FALSE),
  IF(AND(VALUE(LEFT($A741,3))=312,LEFT($G741,10)="Unincepted",$B741="O "),VLOOKUP(" ULO",_312_Table2,MATCH('312'!$V$16,_312_Table2_ColumnLookup,0),FALSE),
  IF(AND(VALUE(LEFT($A741,3))=312,LEFT($G741,10)="Unincepted",$B741="Q "),VLOOKUP(" ULO",_312_Table2,MATCH('312'!$X$16,_312_Table2_ColumnLookup,0),FALSE),
  IF(AND(VALUE(LEFT($A741,3))=312,LEFT($G741,10)="Unincepted"),VLOOKUP(" ULO",_312_Table2,MATCH(LEFT($B741,1),_312_Table2_ColumnLookup,0),FALSE),
  IF(AND(VALUE(LEFT($A741,3))=312,LEFT($G741,5)="Total",$B741="G "),VLOOKUP('312'!$F$80,_312_Table2,MATCH('312'!$N$16,_312_Table2_ColumnLookup,0),FALSE),
  IF(AND(VALUE(LEFT($A741,3))=312,LEFT($G741,5)="Total",$B741="O "),VLOOKUP('312'!$F$80,_312_Table2,MATCH('312'!$V$16,_312_Table2_ColumnLookup,0),FALSE),
  IF(AND(VALUE(LEFT($A741,3))=312,LEFT($G741,5)="Total",$B741="Q "),VLOOKUP('312'!$F$80,_312_Table2,MATCH('312'!$X$16,_312_Table2_ColumnLookup,0),FALSE),
  IF(AND(VALUE(LEFT($A741,3))=312,LEFT($G741,5)="Total"),VLOOKUP('312'!$F$80,_312_Table2,MATCH(LEFT($B741,1),_312_Table2_ColumnLookup,0),FALSE),
  IF(AND(VALUE(LEFT($A741,3))=312,LEN($I741)=4,$B741="G"),VLOOKUP($I741,_312_Table2,MATCH('312'!$N$16,_312_Table2_ColumnLookup,0),FALSE),
  IF(AND(VALUE(LEFT($A741,3))=312,LEN($I741)=4,$B741="O"),VLOOKUP($I741,_312_Table2,MATCH('312'!$V$16,_312_Table2_ColumnLookup,0),FALSE),
  IF(AND(VALUE(LEFT($A741,3))=312,LEN($I741)=4,$B741="Q"),VLOOKUP($I741,_312_Table2,MATCH('312'!$X$16,_312_Table2_ColumnLookup,0),FALSE),
  IF(AND(VALUE(LEFT($A741,3))=312,LEN($I741)=4),VLOOKUP($I741,_312_Table2,MATCH(LEFT($B741,1),_312_Table2_ColumnLookup,0),FALSE)
+N("312"),
  IF(VALUE(LEFT($A741,3))=313,VLOOKUP(VALUE(MID($B741,2,1)),_313_Table2,MATCH(MID($B741,1,1),_313_Table2_ColumnLookup,0),FALSE)
+N("313"),
  IF(AND(VALUE(LEFT($A741,3))=314,LEN($B741)=3),VLOOKUP(VALUE(MID($B741,2,2)),_314_Table2,MATCH(MID($B741,1,1),_314_Table2_ColumnLookup,0),FALSE),
  IF(VALUE(LEFT($A741,3))=314,VLOOKUP(VALUE(MID($B741,2,1)),_314_Table2,MATCH(MID($B741,1,1),_314_Table2_ColumnLookup,0),FALSE)
+N("314"),
""))))))))))))))))))))))))</f>
        <v>#N/A</v>
      </c>
      <c r="F741" s="238">
        <f>IF(AND(VALUE(LEFT($A741,3))=309,LEN($B741)=3),VLOOKUP(VALUE(MID($B741,2,2)),_309_Table3,MATCH(MID($B741,1,1),_309_Table3_ColumnLookup,0),FALSE),
  IF($C741="309 LCR SummaryA",OneYearSCR,IF($C741="309 LCR SummaryB",UltimateSCR,IF(VALUE(LEFT($A741,3))=309,VLOOKUP(VALUE(MID($B741,2,1)),_309_Table3,MATCH(MID($B741,1,1),_309_Table3_ColumnLookup,0),FALSE)
+N("309"),
  IF(VALUE(LEFT($A741,3))=310,VLOOKUP(VALUE(MID($B741,2,1)),_310_Table3,MATCH(MID($B741,1,1),_310_Table3_ColumnLookup,0),FALSE)
+N("310"),
  IF(AND(VALUE(LEFT($A741,3))=311,LEN($I741)=4),VLOOKUP($I741,_311_Table3,MATCH($B741,_311_Table3_ColumnLookup,0),FALSE),
  IF(AND(VALUE(LEFT($A741,3))=311,OR($B741="I2",$B741="J2",$B741="K2",$B741="L2")),VLOOKUP('311'!$G$58,_311_Table3,MATCH(MID($B741,1,1),_311_Table3_ColumnLookup,0),FALSE),
  IF(AND(VALUE(LEFT($A741,3))=311,RIGHT($B741,5)="Total"),VLOOKUP('311'!$G$59,_311_Table3,MATCH(MID($B741,1,1),_311_Table3_ColumnLookup,0),FALSE),
  IF(VALUE(LEFT($A741,3))=311,VLOOKUP(VALUE(MID($B741,2,1)),_311_Table3,MATCH(MID($B741,1,1),_311_Table3_ColumnLookup,0),FALSE)
+N("311"),
  IF(AND(VALUE(LEFT($A741,3))=312,LEFT($G741,10)="Unincepted",$B741="G "),VLOOKUP(" ULO",_312_Table3,MATCH('312'!$N$16,_312_Table3_ColumnLookup,0),FALSE),
  IF(AND(VALUE(LEFT($A741,3))=312,LEFT($G741,10)="Unincepted",$B741="O "),VLOOKUP(" ULO",_312_Table3,MATCH('312'!$V$16,_312_Table3_ColumnLookup,0),FALSE),
  IF(AND(VALUE(LEFT($A741,3))=312,LEFT($G741,10)="Unincepted",$B741="Q "),VLOOKUP(" ULO",_312_Table3,MATCH('312'!$X$16,_312_Table3_ColumnLookup,0),FALSE),
  IF(AND(VALUE(LEFT($A741,3))=312,LEFT($G741,10)="Unincepted"),VLOOKUP(" ULO",_312_Table3,MATCH(LEFT($B741,1),_312_Table3_ColumnLookup,0),FALSE),
  IF(AND(VALUE(LEFT($A741,3))=312,LEFT($G741,5)="Total",$B741="G "),VLOOKUP('312'!$F$80,_312_Table3,MATCH('312'!$N$16,_312_Table3_ColumnLookup,0),FALSE),
  IF(AND(VALUE(LEFT($A741,3))=312,LEFT($G741,5)="Total",$B741="O "),VLOOKUP('312'!$F$80,_312_Table3,MATCH('312'!$V$16,_312_Table3_ColumnLookup,0),FALSE),
  IF(AND(VALUE(LEFT($A741,3))=312,LEFT($G741,5)="Total",$B741="Q "),VLOOKUP('312'!$F$80,_312_Table3,MATCH('312'!$X$16,_312_Table3_ColumnLookup,0),FALSE),
  IF(AND(VALUE(LEFT($A741,3))=312,LEFT($G741,5)="Total"),VLOOKUP('312'!$F$80,_312_Table3,MATCH(LEFT($B741,1),_312_Table3_ColumnLookup,0),FALSE),
  IF(AND(VALUE(LEFT($A741,3))=312,LEN($I741)=4,$B741="G"),VLOOKUP($I741,_312_Table3,MATCH('312'!$N$16,_312_Table3_ColumnLookup,0),FALSE),
  IF(AND(VALUE(LEFT($A741,3))=312,LEN($I741)=4,$B741="O"),VLOOKUP($I741,_312_Table3,MATCH('312'!$V$16,_312_Table3_ColumnLookup,0),FALSE),
  IF(AND(VALUE(LEFT($A741,3))=312,LEN($I741)=4,$B741="Q"),VLOOKUP($I741,_312_Table3,MATCH('312'!$X$16,_312_Table3_ColumnLookup,0),FALSE),
  IF(AND(VALUE(LEFT($A741,3))=312,LEN($I741)=4),VLOOKUP($I741,_312_Table3,MATCH(LEFT($B741,1),_312_Table3_ColumnLookup,0),FALSE)
+N("312"),
  IF(VALUE(LEFT($A741,3))=313,VLOOKUP(VALUE(MID($B741,2,1)),_313_Table3,MATCH(MID($B741,1,1),_313_Table3_ColumnLookup,0),FALSE)
+N("313"),
  IF(AND(VALUE(LEFT($A741,3))=314,LEN($B741)=3),VLOOKUP(VALUE(MID($B741,2,2)),_314_Table3,MATCH(MID($B741,1,1),_314_Table3_ColumnLookup,0),FALSE),
  IF(VALUE(LEFT($A741,3))=314,VLOOKUP(VALUE(MID($B741,2,1)),_314_Table3,MATCH(MID($B741,1,1),_314_Table3_ColumnLookup,0),FALSE)
+N("314"),
""))))))))))))))))))))))))</f>
        <v>0</v>
      </c>
      <c r="G741" t="s">
        <v>1290</v>
      </c>
      <c r="H741" s="321">
        <f>IFERROR(
IF(ISERROR($D741)=FALSE,$D741,IF(ISERROR($E741)=FALSE,$E741,IF(ISERROR($F741)=FALSE,$F741
+N("012 checkboxes"),
IF(
IF(OR(LEFT($A741,9)="Syndicate",LEFT($A741,12)="NewSyndicate"),VLOOKUP($A741,'012'!$J:$ZW,MATCH("Link to button",'012'!$J$1:$ZW$1,0),0)
+N("309 checkbox"),
IF($C741="309 LCR Summary0",VLOOKUP("Notes990",'309'!$P:$ZZ,MATCH("Link to button",'309'!$P$1:$ZZ$1,0),0)
+N("313 checkboxes"),
IF($C741="313 Financial Information0LcmVsScr",IF($C741="309 LCR Summary0",VLOOKUP("LcmVsScr",'309'!$N:$ZZ,MATCH("Link to button",'309'!$N$1:$ZZ$1,0),0),
IF($C741="313 Financial Information0LcrDocAttached",IF($C741="309 LCR Summary0",VLOOKUP("LcrDocAttached",'309'!$N:$ZZ,MATCH("Link to button",'309'!$N$1:$ZZ$1,0),
0)))))))=1,TRUE,FALSE)
))),"")</f>
        <v>0</v>
      </c>
    </row>
    <row r="742" spans="1:8" customFormat="1">
      <c r="A742" s="237" t="str">
        <f>VLOOKUP($G742,CSVLookups!$B:$R,MATCH(A$1,CSVLookups!$B$1:$R$1,0),FALSE)</f>
        <v>313 Financial Information</v>
      </c>
      <c r="B742" s="237" t="str">
        <f>VLOOKUP($G742,CSVLookups!$B:$R,MATCH(B$1,CSVLookups!$B$1:$R$1,0),FALSE)</f>
        <v>H4</v>
      </c>
      <c r="C742" s="238" t="str">
        <f t="shared" si="12"/>
        <v>313 Financial InformationH4</v>
      </c>
      <c r="D742" s="238" t="e">
        <f>IF(AND(VALUE(LEFT($A742,3))=309,LEN($B742)=3),VLOOKUP(VALUE(MID($B742,2,2)),_309_Table1,MATCH(MID($B742,1,1),_309_Table1_ColumnLookup,0),FALSE),
  IF($C742="309 LCR SummaryA",OneYearSCR,IF($C742="309 LCR SummaryB",UltimateSCR,IF(VALUE(LEFT($A742,3))=309,VLOOKUP(VALUE(MID($B742,2,1)),_309_Table1,MATCH(MID($B742,1,1),_309_Table1_ColumnLookup,0),FALSE)
+N("309"),
  IF(VALUE(LEFT($A742,3))=310,VLOOKUP(VALUE(MID($B742,2,1)),_310_Table1,MATCH(MID($B742,1,1),_310_Table1_ColumnLookup,0),FALSE)
+N("310"),
  IF(AND(VALUE(LEFT($A742,3))=311,LEN($I742)=4),VLOOKUP($I742,_311_Table1,MATCH($B742,_311_Table1_ColumnLookup,0),FALSE),
  IF(AND(VALUE(LEFT($A742,3))=311,OR($B742="I2",$B742="J2",$B742="K2",$B742="L2")),VLOOKUP('311'!$G$58,_311_Table1,MATCH(MID($B742,1,1),_311_Table1_ColumnLookup,0),FALSE),
  IF(AND(VALUE(LEFT($A742,3))=311,RIGHT($B742,5)="Total"),VLOOKUP('311'!$G$59,_311_Table1,MATCH(MID($B742,1,1),_311_Table1_ColumnLookup,0),FALSE),
  IF(VALUE(LEFT($A742,3))=311,VLOOKUP(VALUE(MID($B742,2,1)),_311_Table1,MATCH(MID($B742,1,1),_311_Table1_ColumnLookup,0),FALSE)
+N("311"),
  IF(AND(VALUE(LEFT($A742,3))=312,LEFT($G742,10)="Unincepted",$B742="G "),VLOOKUP(" ULO",_312_Table1,MATCH('312'!$N$16,_312_Table1_ColumnLookup,0),FALSE),
  IF(AND(VALUE(LEFT($A742,3))=312,LEFT($G742,10)="Unincepted",$B742="O "),VLOOKUP(" ULO",_312_Table1,MATCH('312'!$V$16,_312_Table1_ColumnLookup,0),FALSE),
  IF(AND(VALUE(LEFT($A742,3))=312,LEFT($G742,10)="Unincepted",$B742="Q "),VLOOKUP(" ULO",_312_Table1,MATCH('312'!$X$16,_312_Table1_ColumnLookup,0),FALSE),
  IF(AND(VALUE(LEFT($A742,3))=312,LEFT($G742,10)="Unincepted"),VLOOKUP(" ULO",_312_Table1,MATCH(LEFT($B742,1),_312_Table1_ColumnLookup,0),FALSE),
  IF(AND(VALUE(LEFT($A742,3))=312,LEFT($G742,5)="Total",$B742="G "),VLOOKUP('312'!$F$80,_312_Table1,MATCH('312'!$N$16,_312_Table1_ColumnLookup,0),FALSE),
  IF(AND(VALUE(LEFT($A742,3))=312,LEFT($G742,5)="Total",$B742="O "),VLOOKUP('312'!$F$80,_312_Table1,MATCH('312'!$V$16,_312_Table1_ColumnLookup,0),FALSE),
  IF(AND(VALUE(LEFT($A742,3))=312,LEFT($G742,5)="Total",$B742="Q "),VLOOKUP('312'!$F$80,_312_Table1,MATCH('312'!$X$16,_312_Table1_ColumnLookup,0),FALSE),
  IF(AND(VALUE(LEFT($A742,3))=312,LEFT($G742,5)="Total"),VLOOKUP('312'!$F$80,_312_Table1,MATCH(LEFT($B742,1),_312_Table1_ColumnLookup,0),FALSE),
  IF(AND(VALUE(LEFT($A742,3))=312,LEN($I742)=4,$B742="G"),VLOOKUP($I742,_312_Table1,MATCH('312'!$N$16,_312_Table1_ColumnLookup,0),FALSE),
  IF(AND(VALUE(LEFT($A742,3))=312,LEN($I742)=4,$B742="O"),VLOOKUP($I742,_312_Table1,MATCH('312'!$V$16,_312_Table1_ColumnLookup,0),FALSE),
  IF(AND(VALUE(LEFT($A742,3))=312,LEN($I742)=4,$B742="Q"),VLOOKUP($I742,_312_Table1,MATCH('312'!$X$16,_312_Table1_ColumnLookup,0),FALSE),
  IF(AND(VALUE(LEFT($A742,3))=312,LEN($I742)=4),VLOOKUP($I742,_312_Table1,MATCH(LEFT($B742,1),_312_Table1_ColumnLookup,0),FALSE)
+N("312"),
  IF(VALUE(LEFT($A742,3))=313,VLOOKUP(VALUE(MID($B742,2,1)),_313_Table1,MATCH(MID($B742,1,1),_313_Table1_ColumnLookup,0),FALSE)
+N("313"),
  IF(AND(VALUE(LEFT($A742,3))=314,LEN($B742)=3),VLOOKUP(VALUE(MID($B742,2,2)),_314_Table1,MATCH(MID($B742,1,1),_314_Table1_ColumnLookup,0),FALSE),
  IF(VALUE(LEFT($A742,3))=314,VLOOKUP(VALUE(MID($B742,2,1)),_314_Table1,MATCH(MID($B742,1,1),_314_Table1_ColumnLookup,0),FALSE)
+N("314"),
""))))))))))))))))))))))))</f>
        <v>#N/A</v>
      </c>
      <c r="E742" s="238" t="e">
        <f>IF(AND(VALUE(LEFT($A742,3))=309,LEN($B742)=3),VLOOKUP(VALUE(MID($B742,2,2)),_309_Table2,MATCH(MID($B742,1,1),_309_Table2_ColumnLookup,0),FALSE),
  IF($C742="309 LCR SummaryA",OneYearSCR,IF($C742="309 LCR SummaryB",UltimateSCR,IF(VALUE(LEFT($A742,3))=309,VLOOKUP(VALUE(MID($B742,2,1)),_309_Table2,MATCH(MID($B742,1,1),_309_Table2_ColumnLookup,0),FALSE)
+N("309"),
  IF(VALUE(LEFT($A742,3))=310,VLOOKUP(VALUE(MID($B742,2,1)),_310_Table2,MATCH(MID($B742,1,1),_310_Table2_ColumnLookup,0),FALSE)
+N("310"),
  IF(AND(VALUE(LEFT($A742,3))=311,LEN($I742)=4),VLOOKUP($I742,_311_Table2,MATCH($B742,_311_Table2_ColumnLookup,0),FALSE),
  IF(AND(VALUE(LEFT($A742,3))=311,OR($B742="I2",$B742="J2",$B742="K2",$B742="L2")),VLOOKUP('311'!$G$58,_311_Table2,MATCH(MID($B742,1,1),_311_Table2_ColumnLookup,0),FALSE),
  IF(AND(VALUE(LEFT($A742,3))=311,RIGHT($B742,5)="Total"),VLOOKUP('311'!$G$59,_311_Table2,MATCH(MID($B742,1,1),_311_Table2_ColumnLookup,0),FALSE),
  IF(VALUE(LEFT($A742,3))=311,VLOOKUP(VALUE(MID($B742,2,1)),_311_Table2,MATCH(MID($B742,1,1),_311_Table2_ColumnLookup,0),FALSE)
+N("311"),
  IF(AND(VALUE(LEFT($A742,3))=312,LEFT($G742,10)="Unincepted",$B742="G "),VLOOKUP(" ULO",_312_Table2,MATCH('312'!$N$16,_312_Table2_ColumnLookup,0),FALSE),
  IF(AND(VALUE(LEFT($A742,3))=312,LEFT($G742,10)="Unincepted",$B742="O "),VLOOKUP(" ULO",_312_Table2,MATCH('312'!$V$16,_312_Table2_ColumnLookup,0),FALSE),
  IF(AND(VALUE(LEFT($A742,3))=312,LEFT($G742,10)="Unincepted",$B742="Q "),VLOOKUP(" ULO",_312_Table2,MATCH('312'!$X$16,_312_Table2_ColumnLookup,0),FALSE),
  IF(AND(VALUE(LEFT($A742,3))=312,LEFT($G742,10)="Unincepted"),VLOOKUP(" ULO",_312_Table2,MATCH(LEFT($B742,1),_312_Table2_ColumnLookup,0),FALSE),
  IF(AND(VALUE(LEFT($A742,3))=312,LEFT($G742,5)="Total",$B742="G "),VLOOKUP('312'!$F$80,_312_Table2,MATCH('312'!$N$16,_312_Table2_ColumnLookup,0),FALSE),
  IF(AND(VALUE(LEFT($A742,3))=312,LEFT($G742,5)="Total",$B742="O "),VLOOKUP('312'!$F$80,_312_Table2,MATCH('312'!$V$16,_312_Table2_ColumnLookup,0),FALSE),
  IF(AND(VALUE(LEFT($A742,3))=312,LEFT($G742,5)="Total",$B742="Q "),VLOOKUP('312'!$F$80,_312_Table2,MATCH('312'!$X$16,_312_Table2_ColumnLookup,0),FALSE),
  IF(AND(VALUE(LEFT($A742,3))=312,LEFT($G742,5)="Total"),VLOOKUP('312'!$F$80,_312_Table2,MATCH(LEFT($B742,1),_312_Table2_ColumnLookup,0),FALSE),
  IF(AND(VALUE(LEFT($A742,3))=312,LEN($I742)=4,$B742="G"),VLOOKUP($I742,_312_Table2,MATCH('312'!$N$16,_312_Table2_ColumnLookup,0),FALSE),
  IF(AND(VALUE(LEFT($A742,3))=312,LEN($I742)=4,$B742="O"),VLOOKUP($I742,_312_Table2,MATCH('312'!$V$16,_312_Table2_ColumnLookup,0),FALSE),
  IF(AND(VALUE(LEFT($A742,3))=312,LEN($I742)=4,$B742="Q"),VLOOKUP($I742,_312_Table2,MATCH('312'!$X$16,_312_Table2_ColumnLookup,0),FALSE),
  IF(AND(VALUE(LEFT($A742,3))=312,LEN($I742)=4),VLOOKUP($I742,_312_Table2,MATCH(LEFT($B742,1),_312_Table2_ColumnLookup,0),FALSE)
+N("312"),
  IF(VALUE(LEFT($A742,3))=313,VLOOKUP(VALUE(MID($B742,2,1)),_313_Table2,MATCH(MID($B742,1,1),_313_Table2_ColumnLookup,0),FALSE)
+N("313"),
  IF(AND(VALUE(LEFT($A742,3))=314,LEN($B742)=3),VLOOKUP(VALUE(MID($B742,2,2)),_314_Table2,MATCH(MID($B742,1,1),_314_Table2_ColumnLookup,0),FALSE),
  IF(VALUE(LEFT($A742,3))=314,VLOOKUP(VALUE(MID($B742,2,1)),_314_Table2,MATCH(MID($B742,1,1),_314_Table2_ColumnLookup,0),FALSE)
+N("314"),
""))))))))))))))))))))))))</f>
        <v>#N/A</v>
      </c>
      <c r="F742" s="238">
        <f>IF(AND(VALUE(LEFT($A742,3))=309,LEN($B742)=3),VLOOKUP(VALUE(MID($B742,2,2)),_309_Table3,MATCH(MID($B742,1,1),_309_Table3_ColumnLookup,0),FALSE),
  IF($C742="309 LCR SummaryA",OneYearSCR,IF($C742="309 LCR SummaryB",UltimateSCR,IF(VALUE(LEFT($A742,3))=309,VLOOKUP(VALUE(MID($B742,2,1)),_309_Table3,MATCH(MID($B742,1,1),_309_Table3_ColumnLookup,0),FALSE)
+N("309"),
  IF(VALUE(LEFT($A742,3))=310,VLOOKUP(VALUE(MID($B742,2,1)),_310_Table3,MATCH(MID($B742,1,1),_310_Table3_ColumnLookup,0),FALSE)
+N("310"),
  IF(AND(VALUE(LEFT($A742,3))=311,LEN($I742)=4),VLOOKUP($I742,_311_Table3,MATCH($B742,_311_Table3_ColumnLookup,0),FALSE),
  IF(AND(VALUE(LEFT($A742,3))=311,OR($B742="I2",$B742="J2",$B742="K2",$B742="L2")),VLOOKUP('311'!$G$58,_311_Table3,MATCH(MID($B742,1,1),_311_Table3_ColumnLookup,0),FALSE),
  IF(AND(VALUE(LEFT($A742,3))=311,RIGHT($B742,5)="Total"),VLOOKUP('311'!$G$59,_311_Table3,MATCH(MID($B742,1,1),_311_Table3_ColumnLookup,0),FALSE),
  IF(VALUE(LEFT($A742,3))=311,VLOOKUP(VALUE(MID($B742,2,1)),_311_Table3,MATCH(MID($B742,1,1),_311_Table3_ColumnLookup,0),FALSE)
+N("311"),
  IF(AND(VALUE(LEFT($A742,3))=312,LEFT($G742,10)="Unincepted",$B742="G "),VLOOKUP(" ULO",_312_Table3,MATCH('312'!$N$16,_312_Table3_ColumnLookup,0),FALSE),
  IF(AND(VALUE(LEFT($A742,3))=312,LEFT($G742,10)="Unincepted",$B742="O "),VLOOKUP(" ULO",_312_Table3,MATCH('312'!$V$16,_312_Table3_ColumnLookup,0),FALSE),
  IF(AND(VALUE(LEFT($A742,3))=312,LEFT($G742,10)="Unincepted",$B742="Q "),VLOOKUP(" ULO",_312_Table3,MATCH('312'!$X$16,_312_Table3_ColumnLookup,0),FALSE),
  IF(AND(VALUE(LEFT($A742,3))=312,LEFT($G742,10)="Unincepted"),VLOOKUP(" ULO",_312_Table3,MATCH(LEFT($B742,1),_312_Table3_ColumnLookup,0),FALSE),
  IF(AND(VALUE(LEFT($A742,3))=312,LEFT($G742,5)="Total",$B742="G "),VLOOKUP('312'!$F$80,_312_Table3,MATCH('312'!$N$16,_312_Table3_ColumnLookup,0),FALSE),
  IF(AND(VALUE(LEFT($A742,3))=312,LEFT($G742,5)="Total",$B742="O "),VLOOKUP('312'!$F$80,_312_Table3,MATCH('312'!$V$16,_312_Table3_ColumnLookup,0),FALSE),
  IF(AND(VALUE(LEFT($A742,3))=312,LEFT($G742,5)="Total",$B742="Q "),VLOOKUP('312'!$F$80,_312_Table3,MATCH('312'!$X$16,_312_Table3_ColumnLookup,0),FALSE),
  IF(AND(VALUE(LEFT($A742,3))=312,LEFT($G742,5)="Total"),VLOOKUP('312'!$F$80,_312_Table3,MATCH(LEFT($B742,1),_312_Table3_ColumnLookup,0),FALSE),
  IF(AND(VALUE(LEFT($A742,3))=312,LEN($I742)=4,$B742="G"),VLOOKUP($I742,_312_Table3,MATCH('312'!$N$16,_312_Table3_ColumnLookup,0),FALSE),
  IF(AND(VALUE(LEFT($A742,3))=312,LEN($I742)=4,$B742="O"),VLOOKUP($I742,_312_Table3,MATCH('312'!$V$16,_312_Table3_ColumnLookup,0),FALSE),
  IF(AND(VALUE(LEFT($A742,3))=312,LEN($I742)=4,$B742="Q"),VLOOKUP($I742,_312_Table3,MATCH('312'!$X$16,_312_Table3_ColumnLookup,0),FALSE),
  IF(AND(VALUE(LEFT($A742,3))=312,LEN($I742)=4),VLOOKUP($I742,_312_Table3,MATCH(LEFT($B742,1),_312_Table3_ColumnLookup,0),FALSE)
+N("312"),
  IF(VALUE(LEFT($A742,3))=313,VLOOKUP(VALUE(MID($B742,2,1)),_313_Table3,MATCH(MID($B742,1,1),_313_Table3_ColumnLookup,0),FALSE)
+N("313"),
  IF(AND(VALUE(LEFT($A742,3))=314,LEN($B742)=3),VLOOKUP(VALUE(MID($B742,2,2)),_314_Table3,MATCH(MID($B742,1,1),_314_Table3_ColumnLookup,0),FALSE),
  IF(VALUE(LEFT($A742,3))=314,VLOOKUP(VALUE(MID($B742,2,1)),_314_Table3,MATCH(MID($B742,1,1),_314_Table3_ColumnLookup,0),FALSE)
+N("314"),
""))))))))))))))))))))))))</f>
        <v>0</v>
      </c>
      <c r="G742" t="s">
        <v>1292</v>
      </c>
      <c r="H742" s="321">
        <f>IFERROR(
IF(ISERROR($D742)=FALSE,$D742,IF(ISERROR($E742)=FALSE,$E742,IF(ISERROR($F742)=FALSE,$F742
+N("012 checkboxes"),
IF(
IF(OR(LEFT($A742,9)="Syndicate",LEFT($A742,12)="NewSyndicate"),VLOOKUP($A742,'012'!$J:$ZW,MATCH("Link to button",'012'!$J$1:$ZW$1,0),0)
+N("309 checkbox"),
IF($C742="309 LCR Summary0",VLOOKUP("Notes990",'309'!$P:$ZZ,MATCH("Link to button",'309'!$P$1:$ZZ$1,0),0)
+N("313 checkboxes"),
IF($C742="313 Financial Information0LcmVsScr",IF($C742="309 LCR Summary0",VLOOKUP("LcmVsScr",'309'!$N:$ZZ,MATCH("Link to button",'309'!$N$1:$ZZ$1,0),0),
IF($C742="313 Financial Information0LcrDocAttached",IF($C742="309 LCR Summary0",VLOOKUP("LcrDocAttached",'309'!$N:$ZZ,MATCH("Link to button",'309'!$N$1:$ZZ$1,0),
0)))))))=1,TRUE,FALSE)
))),"")</f>
        <v>0</v>
      </c>
    </row>
    <row r="743" spans="1:8" customFormat="1">
      <c r="A743" s="237" t="str">
        <f>VLOOKUP($G743,CSVLookups!$B:$R,MATCH(A$1,CSVLookups!$B$1:$R$1,0),FALSE)</f>
        <v>313 Financial Information</v>
      </c>
      <c r="B743" s="237" t="str">
        <f>VLOOKUP($G743,CSVLookups!$B:$R,MATCH(B$1,CSVLookups!$B$1:$R$1,0),FALSE)</f>
        <v>I4</v>
      </c>
      <c r="C743" s="238" t="str">
        <f t="shared" si="12"/>
        <v>313 Financial InformationI4</v>
      </c>
      <c r="D743" s="238" t="e">
        <f>IF(AND(VALUE(LEFT($A743,3))=309,LEN($B743)=3),VLOOKUP(VALUE(MID($B743,2,2)),_309_Table1,MATCH(MID($B743,1,1),_309_Table1_ColumnLookup,0),FALSE),
  IF($C743="309 LCR SummaryA",OneYearSCR,IF($C743="309 LCR SummaryB",UltimateSCR,IF(VALUE(LEFT($A743,3))=309,VLOOKUP(VALUE(MID($B743,2,1)),_309_Table1,MATCH(MID($B743,1,1),_309_Table1_ColumnLookup,0),FALSE)
+N("309"),
  IF(VALUE(LEFT($A743,3))=310,VLOOKUP(VALUE(MID($B743,2,1)),_310_Table1,MATCH(MID($B743,1,1),_310_Table1_ColumnLookup,0),FALSE)
+N("310"),
  IF(AND(VALUE(LEFT($A743,3))=311,LEN($I743)=4),VLOOKUP($I743,_311_Table1,MATCH($B743,_311_Table1_ColumnLookup,0),FALSE),
  IF(AND(VALUE(LEFT($A743,3))=311,OR($B743="I2",$B743="J2",$B743="K2",$B743="L2")),VLOOKUP('311'!$G$58,_311_Table1,MATCH(MID($B743,1,1),_311_Table1_ColumnLookup,0),FALSE),
  IF(AND(VALUE(LEFT($A743,3))=311,RIGHT($B743,5)="Total"),VLOOKUP('311'!$G$59,_311_Table1,MATCH(MID($B743,1,1),_311_Table1_ColumnLookup,0),FALSE),
  IF(VALUE(LEFT($A743,3))=311,VLOOKUP(VALUE(MID($B743,2,1)),_311_Table1,MATCH(MID($B743,1,1),_311_Table1_ColumnLookup,0),FALSE)
+N("311"),
  IF(AND(VALUE(LEFT($A743,3))=312,LEFT($G743,10)="Unincepted",$B743="G "),VLOOKUP(" ULO",_312_Table1,MATCH('312'!$N$16,_312_Table1_ColumnLookup,0),FALSE),
  IF(AND(VALUE(LEFT($A743,3))=312,LEFT($G743,10)="Unincepted",$B743="O "),VLOOKUP(" ULO",_312_Table1,MATCH('312'!$V$16,_312_Table1_ColumnLookup,0),FALSE),
  IF(AND(VALUE(LEFT($A743,3))=312,LEFT($G743,10)="Unincepted",$B743="Q "),VLOOKUP(" ULO",_312_Table1,MATCH('312'!$X$16,_312_Table1_ColumnLookup,0),FALSE),
  IF(AND(VALUE(LEFT($A743,3))=312,LEFT($G743,10)="Unincepted"),VLOOKUP(" ULO",_312_Table1,MATCH(LEFT($B743,1),_312_Table1_ColumnLookup,0),FALSE),
  IF(AND(VALUE(LEFT($A743,3))=312,LEFT($G743,5)="Total",$B743="G "),VLOOKUP('312'!$F$80,_312_Table1,MATCH('312'!$N$16,_312_Table1_ColumnLookup,0),FALSE),
  IF(AND(VALUE(LEFT($A743,3))=312,LEFT($G743,5)="Total",$B743="O "),VLOOKUP('312'!$F$80,_312_Table1,MATCH('312'!$V$16,_312_Table1_ColumnLookup,0),FALSE),
  IF(AND(VALUE(LEFT($A743,3))=312,LEFT($G743,5)="Total",$B743="Q "),VLOOKUP('312'!$F$80,_312_Table1,MATCH('312'!$X$16,_312_Table1_ColumnLookup,0),FALSE),
  IF(AND(VALUE(LEFT($A743,3))=312,LEFT($G743,5)="Total"),VLOOKUP('312'!$F$80,_312_Table1,MATCH(LEFT($B743,1),_312_Table1_ColumnLookup,0),FALSE),
  IF(AND(VALUE(LEFT($A743,3))=312,LEN($I743)=4,$B743="G"),VLOOKUP($I743,_312_Table1,MATCH('312'!$N$16,_312_Table1_ColumnLookup,0),FALSE),
  IF(AND(VALUE(LEFT($A743,3))=312,LEN($I743)=4,$B743="O"),VLOOKUP($I743,_312_Table1,MATCH('312'!$V$16,_312_Table1_ColumnLookup,0),FALSE),
  IF(AND(VALUE(LEFT($A743,3))=312,LEN($I743)=4,$B743="Q"),VLOOKUP($I743,_312_Table1,MATCH('312'!$X$16,_312_Table1_ColumnLookup,0),FALSE),
  IF(AND(VALUE(LEFT($A743,3))=312,LEN($I743)=4),VLOOKUP($I743,_312_Table1,MATCH(LEFT($B743,1),_312_Table1_ColumnLookup,0),FALSE)
+N("312"),
  IF(VALUE(LEFT($A743,3))=313,VLOOKUP(VALUE(MID($B743,2,1)),_313_Table1,MATCH(MID($B743,1,1),_313_Table1_ColumnLookup,0),FALSE)
+N("313"),
  IF(AND(VALUE(LEFT($A743,3))=314,LEN($B743)=3),VLOOKUP(VALUE(MID($B743,2,2)),_314_Table1,MATCH(MID($B743,1,1),_314_Table1_ColumnLookup,0),FALSE),
  IF(VALUE(LEFT($A743,3))=314,VLOOKUP(VALUE(MID($B743,2,1)),_314_Table1,MATCH(MID($B743,1,1),_314_Table1_ColumnLookup,0),FALSE)
+N("314"),
""))))))))))))))))))))))))</f>
        <v>#N/A</v>
      </c>
      <c r="E743" s="238" t="e">
        <f>IF(AND(VALUE(LEFT($A743,3))=309,LEN($B743)=3),VLOOKUP(VALUE(MID($B743,2,2)),_309_Table2,MATCH(MID($B743,1,1),_309_Table2_ColumnLookup,0),FALSE),
  IF($C743="309 LCR SummaryA",OneYearSCR,IF($C743="309 LCR SummaryB",UltimateSCR,IF(VALUE(LEFT($A743,3))=309,VLOOKUP(VALUE(MID($B743,2,1)),_309_Table2,MATCH(MID($B743,1,1),_309_Table2_ColumnLookup,0),FALSE)
+N("309"),
  IF(VALUE(LEFT($A743,3))=310,VLOOKUP(VALUE(MID($B743,2,1)),_310_Table2,MATCH(MID($B743,1,1),_310_Table2_ColumnLookup,0),FALSE)
+N("310"),
  IF(AND(VALUE(LEFT($A743,3))=311,LEN($I743)=4),VLOOKUP($I743,_311_Table2,MATCH($B743,_311_Table2_ColumnLookup,0),FALSE),
  IF(AND(VALUE(LEFT($A743,3))=311,OR($B743="I2",$B743="J2",$B743="K2",$B743="L2")),VLOOKUP('311'!$G$58,_311_Table2,MATCH(MID($B743,1,1),_311_Table2_ColumnLookup,0),FALSE),
  IF(AND(VALUE(LEFT($A743,3))=311,RIGHT($B743,5)="Total"),VLOOKUP('311'!$G$59,_311_Table2,MATCH(MID($B743,1,1),_311_Table2_ColumnLookup,0),FALSE),
  IF(VALUE(LEFT($A743,3))=311,VLOOKUP(VALUE(MID($B743,2,1)),_311_Table2,MATCH(MID($B743,1,1),_311_Table2_ColumnLookup,0),FALSE)
+N("311"),
  IF(AND(VALUE(LEFT($A743,3))=312,LEFT($G743,10)="Unincepted",$B743="G "),VLOOKUP(" ULO",_312_Table2,MATCH('312'!$N$16,_312_Table2_ColumnLookup,0),FALSE),
  IF(AND(VALUE(LEFT($A743,3))=312,LEFT($G743,10)="Unincepted",$B743="O "),VLOOKUP(" ULO",_312_Table2,MATCH('312'!$V$16,_312_Table2_ColumnLookup,0),FALSE),
  IF(AND(VALUE(LEFT($A743,3))=312,LEFT($G743,10)="Unincepted",$B743="Q "),VLOOKUP(" ULO",_312_Table2,MATCH('312'!$X$16,_312_Table2_ColumnLookup,0),FALSE),
  IF(AND(VALUE(LEFT($A743,3))=312,LEFT($G743,10)="Unincepted"),VLOOKUP(" ULO",_312_Table2,MATCH(LEFT($B743,1),_312_Table2_ColumnLookup,0),FALSE),
  IF(AND(VALUE(LEFT($A743,3))=312,LEFT($G743,5)="Total",$B743="G "),VLOOKUP('312'!$F$80,_312_Table2,MATCH('312'!$N$16,_312_Table2_ColumnLookup,0),FALSE),
  IF(AND(VALUE(LEFT($A743,3))=312,LEFT($G743,5)="Total",$B743="O "),VLOOKUP('312'!$F$80,_312_Table2,MATCH('312'!$V$16,_312_Table2_ColumnLookup,0),FALSE),
  IF(AND(VALUE(LEFT($A743,3))=312,LEFT($G743,5)="Total",$B743="Q "),VLOOKUP('312'!$F$80,_312_Table2,MATCH('312'!$X$16,_312_Table2_ColumnLookup,0),FALSE),
  IF(AND(VALUE(LEFT($A743,3))=312,LEFT($G743,5)="Total"),VLOOKUP('312'!$F$80,_312_Table2,MATCH(LEFT($B743,1),_312_Table2_ColumnLookup,0),FALSE),
  IF(AND(VALUE(LEFT($A743,3))=312,LEN($I743)=4,$B743="G"),VLOOKUP($I743,_312_Table2,MATCH('312'!$N$16,_312_Table2_ColumnLookup,0),FALSE),
  IF(AND(VALUE(LEFT($A743,3))=312,LEN($I743)=4,$B743="O"),VLOOKUP($I743,_312_Table2,MATCH('312'!$V$16,_312_Table2_ColumnLookup,0),FALSE),
  IF(AND(VALUE(LEFT($A743,3))=312,LEN($I743)=4,$B743="Q"),VLOOKUP($I743,_312_Table2,MATCH('312'!$X$16,_312_Table2_ColumnLookup,0),FALSE),
  IF(AND(VALUE(LEFT($A743,3))=312,LEN($I743)=4),VLOOKUP($I743,_312_Table2,MATCH(LEFT($B743,1),_312_Table2_ColumnLookup,0),FALSE)
+N("312"),
  IF(VALUE(LEFT($A743,3))=313,VLOOKUP(VALUE(MID($B743,2,1)),_313_Table2,MATCH(MID($B743,1,1),_313_Table2_ColumnLookup,0),FALSE)
+N("313"),
  IF(AND(VALUE(LEFT($A743,3))=314,LEN($B743)=3),VLOOKUP(VALUE(MID($B743,2,2)),_314_Table2,MATCH(MID($B743,1,1),_314_Table2_ColumnLookup,0),FALSE),
  IF(VALUE(LEFT($A743,3))=314,VLOOKUP(VALUE(MID($B743,2,1)),_314_Table2,MATCH(MID($B743,1,1),_314_Table2_ColumnLookup,0),FALSE)
+N("314"),
""))))))))))))))))))))))))</f>
        <v>#N/A</v>
      </c>
      <c r="F743" s="238">
        <f>IF(AND(VALUE(LEFT($A743,3))=309,LEN($B743)=3),VLOOKUP(VALUE(MID($B743,2,2)),_309_Table3,MATCH(MID($B743,1,1),_309_Table3_ColumnLookup,0),FALSE),
  IF($C743="309 LCR SummaryA",OneYearSCR,IF($C743="309 LCR SummaryB",UltimateSCR,IF(VALUE(LEFT($A743,3))=309,VLOOKUP(VALUE(MID($B743,2,1)),_309_Table3,MATCH(MID($B743,1,1),_309_Table3_ColumnLookup,0),FALSE)
+N("309"),
  IF(VALUE(LEFT($A743,3))=310,VLOOKUP(VALUE(MID($B743,2,1)),_310_Table3,MATCH(MID($B743,1,1),_310_Table3_ColumnLookup,0),FALSE)
+N("310"),
  IF(AND(VALUE(LEFT($A743,3))=311,LEN($I743)=4),VLOOKUP($I743,_311_Table3,MATCH($B743,_311_Table3_ColumnLookup,0),FALSE),
  IF(AND(VALUE(LEFT($A743,3))=311,OR($B743="I2",$B743="J2",$B743="K2",$B743="L2")),VLOOKUP('311'!$G$58,_311_Table3,MATCH(MID($B743,1,1),_311_Table3_ColumnLookup,0),FALSE),
  IF(AND(VALUE(LEFT($A743,3))=311,RIGHT($B743,5)="Total"),VLOOKUP('311'!$G$59,_311_Table3,MATCH(MID($B743,1,1),_311_Table3_ColumnLookup,0),FALSE),
  IF(VALUE(LEFT($A743,3))=311,VLOOKUP(VALUE(MID($B743,2,1)),_311_Table3,MATCH(MID($B743,1,1),_311_Table3_ColumnLookup,0),FALSE)
+N("311"),
  IF(AND(VALUE(LEFT($A743,3))=312,LEFT($G743,10)="Unincepted",$B743="G "),VLOOKUP(" ULO",_312_Table3,MATCH('312'!$N$16,_312_Table3_ColumnLookup,0),FALSE),
  IF(AND(VALUE(LEFT($A743,3))=312,LEFT($G743,10)="Unincepted",$B743="O "),VLOOKUP(" ULO",_312_Table3,MATCH('312'!$V$16,_312_Table3_ColumnLookup,0),FALSE),
  IF(AND(VALUE(LEFT($A743,3))=312,LEFT($G743,10)="Unincepted",$B743="Q "),VLOOKUP(" ULO",_312_Table3,MATCH('312'!$X$16,_312_Table3_ColumnLookup,0),FALSE),
  IF(AND(VALUE(LEFT($A743,3))=312,LEFT($G743,10)="Unincepted"),VLOOKUP(" ULO",_312_Table3,MATCH(LEFT($B743,1),_312_Table3_ColumnLookup,0),FALSE),
  IF(AND(VALUE(LEFT($A743,3))=312,LEFT($G743,5)="Total",$B743="G "),VLOOKUP('312'!$F$80,_312_Table3,MATCH('312'!$N$16,_312_Table3_ColumnLookup,0),FALSE),
  IF(AND(VALUE(LEFT($A743,3))=312,LEFT($G743,5)="Total",$B743="O "),VLOOKUP('312'!$F$80,_312_Table3,MATCH('312'!$V$16,_312_Table3_ColumnLookup,0),FALSE),
  IF(AND(VALUE(LEFT($A743,3))=312,LEFT($G743,5)="Total",$B743="Q "),VLOOKUP('312'!$F$80,_312_Table3,MATCH('312'!$X$16,_312_Table3_ColumnLookup,0),FALSE),
  IF(AND(VALUE(LEFT($A743,3))=312,LEFT($G743,5)="Total"),VLOOKUP('312'!$F$80,_312_Table3,MATCH(LEFT($B743,1),_312_Table3_ColumnLookup,0),FALSE),
  IF(AND(VALUE(LEFT($A743,3))=312,LEN($I743)=4,$B743="G"),VLOOKUP($I743,_312_Table3,MATCH('312'!$N$16,_312_Table3_ColumnLookup,0),FALSE),
  IF(AND(VALUE(LEFT($A743,3))=312,LEN($I743)=4,$B743="O"),VLOOKUP($I743,_312_Table3,MATCH('312'!$V$16,_312_Table3_ColumnLookup,0),FALSE),
  IF(AND(VALUE(LEFT($A743,3))=312,LEN($I743)=4,$B743="Q"),VLOOKUP($I743,_312_Table3,MATCH('312'!$X$16,_312_Table3_ColumnLookup,0),FALSE),
  IF(AND(VALUE(LEFT($A743,3))=312,LEN($I743)=4),VLOOKUP($I743,_312_Table3,MATCH(LEFT($B743,1),_312_Table3_ColumnLookup,0),FALSE)
+N("312"),
  IF(VALUE(LEFT($A743,3))=313,VLOOKUP(VALUE(MID($B743,2,1)),_313_Table3,MATCH(MID($B743,1,1),_313_Table3_ColumnLookup,0),FALSE)
+N("313"),
  IF(AND(VALUE(LEFT($A743,3))=314,LEN($B743)=3),VLOOKUP(VALUE(MID($B743,2,2)),_314_Table3,MATCH(MID($B743,1,1),_314_Table3_ColumnLookup,0),FALSE),
  IF(VALUE(LEFT($A743,3))=314,VLOOKUP(VALUE(MID($B743,2,1)),_314_Table3,MATCH(MID($B743,1,1),_314_Table3_ColumnLookup,0),FALSE)
+N("314"),
""))))))))))))))))))))))))</f>
        <v>0</v>
      </c>
      <c r="G743" t="s">
        <v>1293</v>
      </c>
      <c r="H743" s="321">
        <f>IFERROR(
IF(ISERROR($D743)=FALSE,$D743,IF(ISERROR($E743)=FALSE,$E743,IF(ISERROR($F743)=FALSE,$F743
+N("012 checkboxes"),
IF(
IF(OR(LEFT($A743,9)="Syndicate",LEFT($A743,12)="NewSyndicate"),VLOOKUP($A743,'012'!$J:$ZW,MATCH("Link to button",'012'!$J$1:$ZW$1,0),0)
+N("309 checkbox"),
IF($C743="309 LCR Summary0",VLOOKUP("Notes990",'309'!$P:$ZZ,MATCH("Link to button",'309'!$P$1:$ZZ$1,0),0)
+N("313 checkboxes"),
IF($C743="313 Financial Information0LcmVsScr",IF($C743="309 LCR Summary0",VLOOKUP("LcmVsScr",'309'!$N:$ZZ,MATCH("Link to button",'309'!$N$1:$ZZ$1,0),0),
IF($C743="313 Financial Information0LcrDocAttached",IF($C743="309 LCR Summary0",VLOOKUP("LcrDocAttached",'309'!$N:$ZZ,MATCH("Link to button",'309'!$N$1:$ZZ$1,0),
0)))))))=1,TRUE,FALSE)
))),"")</f>
        <v>0</v>
      </c>
    </row>
    <row r="744" spans="1:8" customFormat="1">
      <c r="A744" s="237" t="str">
        <f>VLOOKUP($G744,CSVLookups!$B:$R,MATCH(A$1,CSVLookups!$B$1:$R$1,0),FALSE)</f>
        <v>313 Financial Information</v>
      </c>
      <c r="B744" s="237" t="str">
        <f>VLOOKUP($G744,CSVLookups!$B:$R,MATCH(B$1,CSVLookups!$B$1:$R$1,0),FALSE)</f>
        <v>F5</v>
      </c>
      <c r="C744" s="238" t="str">
        <f t="shared" si="12"/>
        <v>313 Financial InformationF5</v>
      </c>
      <c r="D744" s="238" t="e">
        <f>IF(AND(VALUE(LEFT($A744,3))=309,LEN($B744)=3),VLOOKUP(VALUE(MID($B744,2,2)),_309_Table1,MATCH(MID($B744,1,1),_309_Table1_ColumnLookup,0),FALSE),
  IF($C744="309 LCR SummaryA",OneYearSCR,IF($C744="309 LCR SummaryB",UltimateSCR,IF(VALUE(LEFT($A744,3))=309,VLOOKUP(VALUE(MID($B744,2,1)),_309_Table1,MATCH(MID($B744,1,1),_309_Table1_ColumnLookup,0),FALSE)
+N("309"),
  IF(VALUE(LEFT($A744,3))=310,VLOOKUP(VALUE(MID($B744,2,1)),_310_Table1,MATCH(MID($B744,1,1),_310_Table1_ColumnLookup,0),FALSE)
+N("310"),
  IF(AND(VALUE(LEFT($A744,3))=311,LEN($I744)=4),VLOOKUP($I744,_311_Table1,MATCH($B744,_311_Table1_ColumnLookup,0),FALSE),
  IF(AND(VALUE(LEFT($A744,3))=311,OR($B744="I2",$B744="J2",$B744="K2",$B744="L2")),VLOOKUP('311'!$G$58,_311_Table1,MATCH(MID($B744,1,1),_311_Table1_ColumnLookup,0),FALSE),
  IF(AND(VALUE(LEFT($A744,3))=311,RIGHT($B744,5)="Total"),VLOOKUP('311'!$G$59,_311_Table1,MATCH(MID($B744,1,1),_311_Table1_ColumnLookup,0),FALSE),
  IF(VALUE(LEFT($A744,3))=311,VLOOKUP(VALUE(MID($B744,2,1)),_311_Table1,MATCH(MID($B744,1,1),_311_Table1_ColumnLookup,0),FALSE)
+N("311"),
  IF(AND(VALUE(LEFT($A744,3))=312,LEFT($G744,10)="Unincepted",$B744="G "),VLOOKUP(" ULO",_312_Table1,MATCH('312'!$N$16,_312_Table1_ColumnLookup,0),FALSE),
  IF(AND(VALUE(LEFT($A744,3))=312,LEFT($G744,10)="Unincepted",$B744="O "),VLOOKUP(" ULO",_312_Table1,MATCH('312'!$V$16,_312_Table1_ColumnLookup,0),FALSE),
  IF(AND(VALUE(LEFT($A744,3))=312,LEFT($G744,10)="Unincepted",$B744="Q "),VLOOKUP(" ULO",_312_Table1,MATCH('312'!$X$16,_312_Table1_ColumnLookup,0),FALSE),
  IF(AND(VALUE(LEFT($A744,3))=312,LEFT($G744,10)="Unincepted"),VLOOKUP(" ULO",_312_Table1,MATCH(LEFT($B744,1),_312_Table1_ColumnLookup,0),FALSE),
  IF(AND(VALUE(LEFT($A744,3))=312,LEFT($G744,5)="Total",$B744="G "),VLOOKUP('312'!$F$80,_312_Table1,MATCH('312'!$N$16,_312_Table1_ColumnLookup,0),FALSE),
  IF(AND(VALUE(LEFT($A744,3))=312,LEFT($G744,5)="Total",$B744="O "),VLOOKUP('312'!$F$80,_312_Table1,MATCH('312'!$V$16,_312_Table1_ColumnLookup,0),FALSE),
  IF(AND(VALUE(LEFT($A744,3))=312,LEFT($G744,5)="Total",$B744="Q "),VLOOKUP('312'!$F$80,_312_Table1,MATCH('312'!$X$16,_312_Table1_ColumnLookup,0),FALSE),
  IF(AND(VALUE(LEFT($A744,3))=312,LEFT($G744,5)="Total"),VLOOKUP('312'!$F$80,_312_Table1,MATCH(LEFT($B744,1),_312_Table1_ColumnLookup,0),FALSE),
  IF(AND(VALUE(LEFT($A744,3))=312,LEN($I744)=4,$B744="G"),VLOOKUP($I744,_312_Table1,MATCH('312'!$N$16,_312_Table1_ColumnLookup,0),FALSE),
  IF(AND(VALUE(LEFT($A744,3))=312,LEN($I744)=4,$B744="O"),VLOOKUP($I744,_312_Table1,MATCH('312'!$V$16,_312_Table1_ColumnLookup,0),FALSE),
  IF(AND(VALUE(LEFT($A744,3))=312,LEN($I744)=4,$B744="Q"),VLOOKUP($I744,_312_Table1,MATCH('312'!$X$16,_312_Table1_ColumnLookup,0),FALSE),
  IF(AND(VALUE(LEFT($A744,3))=312,LEN($I744)=4),VLOOKUP($I744,_312_Table1,MATCH(LEFT($B744,1),_312_Table1_ColumnLookup,0),FALSE)
+N("312"),
  IF(VALUE(LEFT($A744,3))=313,VLOOKUP(VALUE(MID($B744,2,1)),_313_Table1,MATCH(MID($B744,1,1),_313_Table1_ColumnLookup,0),FALSE)
+N("313"),
  IF(AND(VALUE(LEFT($A744,3))=314,LEN($B744)=3),VLOOKUP(VALUE(MID($B744,2,2)),_314_Table1,MATCH(MID($B744,1,1),_314_Table1_ColumnLookup,0),FALSE),
  IF(VALUE(LEFT($A744,3))=314,VLOOKUP(VALUE(MID($B744,2,1)),_314_Table1,MATCH(MID($B744,1,1),_314_Table1_ColumnLookup,0),FALSE)
+N("314"),
""))))))))))))))))))))))))</f>
        <v>#N/A</v>
      </c>
      <c r="E744" s="238" t="e">
        <f>IF(AND(VALUE(LEFT($A744,3))=309,LEN($B744)=3),VLOOKUP(VALUE(MID($B744,2,2)),_309_Table2,MATCH(MID($B744,1,1),_309_Table2_ColumnLookup,0),FALSE),
  IF($C744="309 LCR SummaryA",OneYearSCR,IF($C744="309 LCR SummaryB",UltimateSCR,IF(VALUE(LEFT($A744,3))=309,VLOOKUP(VALUE(MID($B744,2,1)),_309_Table2,MATCH(MID($B744,1,1),_309_Table2_ColumnLookup,0),FALSE)
+N("309"),
  IF(VALUE(LEFT($A744,3))=310,VLOOKUP(VALUE(MID($B744,2,1)),_310_Table2,MATCH(MID($B744,1,1),_310_Table2_ColumnLookup,0),FALSE)
+N("310"),
  IF(AND(VALUE(LEFT($A744,3))=311,LEN($I744)=4),VLOOKUP($I744,_311_Table2,MATCH($B744,_311_Table2_ColumnLookup,0),FALSE),
  IF(AND(VALUE(LEFT($A744,3))=311,OR($B744="I2",$B744="J2",$B744="K2",$B744="L2")),VLOOKUP('311'!$G$58,_311_Table2,MATCH(MID($B744,1,1),_311_Table2_ColumnLookup,0),FALSE),
  IF(AND(VALUE(LEFT($A744,3))=311,RIGHT($B744,5)="Total"),VLOOKUP('311'!$G$59,_311_Table2,MATCH(MID($B744,1,1),_311_Table2_ColumnLookup,0),FALSE),
  IF(VALUE(LEFT($A744,3))=311,VLOOKUP(VALUE(MID($B744,2,1)),_311_Table2,MATCH(MID($B744,1,1),_311_Table2_ColumnLookup,0),FALSE)
+N("311"),
  IF(AND(VALUE(LEFT($A744,3))=312,LEFT($G744,10)="Unincepted",$B744="G "),VLOOKUP(" ULO",_312_Table2,MATCH('312'!$N$16,_312_Table2_ColumnLookup,0),FALSE),
  IF(AND(VALUE(LEFT($A744,3))=312,LEFT($G744,10)="Unincepted",$B744="O "),VLOOKUP(" ULO",_312_Table2,MATCH('312'!$V$16,_312_Table2_ColumnLookup,0),FALSE),
  IF(AND(VALUE(LEFT($A744,3))=312,LEFT($G744,10)="Unincepted",$B744="Q "),VLOOKUP(" ULO",_312_Table2,MATCH('312'!$X$16,_312_Table2_ColumnLookup,0),FALSE),
  IF(AND(VALUE(LEFT($A744,3))=312,LEFT($G744,10)="Unincepted"),VLOOKUP(" ULO",_312_Table2,MATCH(LEFT($B744,1),_312_Table2_ColumnLookup,0),FALSE),
  IF(AND(VALUE(LEFT($A744,3))=312,LEFT($G744,5)="Total",$B744="G "),VLOOKUP('312'!$F$80,_312_Table2,MATCH('312'!$N$16,_312_Table2_ColumnLookup,0),FALSE),
  IF(AND(VALUE(LEFT($A744,3))=312,LEFT($G744,5)="Total",$B744="O "),VLOOKUP('312'!$F$80,_312_Table2,MATCH('312'!$V$16,_312_Table2_ColumnLookup,0),FALSE),
  IF(AND(VALUE(LEFT($A744,3))=312,LEFT($G744,5)="Total",$B744="Q "),VLOOKUP('312'!$F$80,_312_Table2,MATCH('312'!$X$16,_312_Table2_ColumnLookup,0),FALSE),
  IF(AND(VALUE(LEFT($A744,3))=312,LEFT($G744,5)="Total"),VLOOKUP('312'!$F$80,_312_Table2,MATCH(LEFT($B744,1),_312_Table2_ColumnLookup,0),FALSE),
  IF(AND(VALUE(LEFT($A744,3))=312,LEN($I744)=4,$B744="G"),VLOOKUP($I744,_312_Table2,MATCH('312'!$N$16,_312_Table2_ColumnLookup,0),FALSE),
  IF(AND(VALUE(LEFT($A744,3))=312,LEN($I744)=4,$B744="O"),VLOOKUP($I744,_312_Table2,MATCH('312'!$V$16,_312_Table2_ColumnLookup,0),FALSE),
  IF(AND(VALUE(LEFT($A744,3))=312,LEN($I744)=4,$B744="Q"),VLOOKUP($I744,_312_Table2,MATCH('312'!$X$16,_312_Table2_ColumnLookup,0),FALSE),
  IF(AND(VALUE(LEFT($A744,3))=312,LEN($I744)=4),VLOOKUP($I744,_312_Table2,MATCH(LEFT($B744,1),_312_Table2_ColumnLookup,0),FALSE)
+N("312"),
  IF(VALUE(LEFT($A744,3))=313,VLOOKUP(VALUE(MID($B744,2,1)),_313_Table2,MATCH(MID($B744,1,1),_313_Table2_ColumnLookup,0),FALSE)
+N("313"),
  IF(AND(VALUE(LEFT($A744,3))=314,LEN($B744)=3),VLOOKUP(VALUE(MID($B744,2,2)),_314_Table2,MATCH(MID($B744,1,1),_314_Table2_ColumnLookup,0),FALSE),
  IF(VALUE(LEFT($A744,3))=314,VLOOKUP(VALUE(MID($B744,2,1)),_314_Table2,MATCH(MID($B744,1,1),_314_Table2_ColumnLookup,0),FALSE)
+N("314"),
""))))))))))))))))))))))))</f>
        <v>#N/A</v>
      </c>
      <c r="F744" s="238">
        <f>IF(AND(VALUE(LEFT($A744,3))=309,LEN($B744)=3),VLOOKUP(VALUE(MID($B744,2,2)),_309_Table3,MATCH(MID($B744,1,1),_309_Table3_ColumnLookup,0),FALSE),
  IF($C744="309 LCR SummaryA",OneYearSCR,IF($C744="309 LCR SummaryB",UltimateSCR,IF(VALUE(LEFT($A744,3))=309,VLOOKUP(VALUE(MID($B744,2,1)),_309_Table3,MATCH(MID($B744,1,1),_309_Table3_ColumnLookup,0),FALSE)
+N("309"),
  IF(VALUE(LEFT($A744,3))=310,VLOOKUP(VALUE(MID($B744,2,1)),_310_Table3,MATCH(MID($B744,1,1),_310_Table3_ColumnLookup,0),FALSE)
+N("310"),
  IF(AND(VALUE(LEFT($A744,3))=311,LEN($I744)=4),VLOOKUP($I744,_311_Table3,MATCH($B744,_311_Table3_ColumnLookup,0),FALSE),
  IF(AND(VALUE(LEFT($A744,3))=311,OR($B744="I2",$B744="J2",$B744="K2",$B744="L2")),VLOOKUP('311'!$G$58,_311_Table3,MATCH(MID($B744,1,1),_311_Table3_ColumnLookup,0),FALSE),
  IF(AND(VALUE(LEFT($A744,3))=311,RIGHT($B744,5)="Total"),VLOOKUP('311'!$G$59,_311_Table3,MATCH(MID($B744,1,1),_311_Table3_ColumnLookup,0),FALSE),
  IF(VALUE(LEFT($A744,3))=311,VLOOKUP(VALUE(MID($B744,2,1)),_311_Table3,MATCH(MID($B744,1,1),_311_Table3_ColumnLookup,0),FALSE)
+N("311"),
  IF(AND(VALUE(LEFT($A744,3))=312,LEFT($G744,10)="Unincepted",$B744="G "),VLOOKUP(" ULO",_312_Table3,MATCH('312'!$N$16,_312_Table3_ColumnLookup,0),FALSE),
  IF(AND(VALUE(LEFT($A744,3))=312,LEFT($G744,10)="Unincepted",$B744="O "),VLOOKUP(" ULO",_312_Table3,MATCH('312'!$V$16,_312_Table3_ColumnLookup,0),FALSE),
  IF(AND(VALUE(LEFT($A744,3))=312,LEFT($G744,10)="Unincepted",$B744="Q "),VLOOKUP(" ULO",_312_Table3,MATCH('312'!$X$16,_312_Table3_ColumnLookup,0),FALSE),
  IF(AND(VALUE(LEFT($A744,3))=312,LEFT($G744,10)="Unincepted"),VLOOKUP(" ULO",_312_Table3,MATCH(LEFT($B744,1),_312_Table3_ColumnLookup,0),FALSE),
  IF(AND(VALUE(LEFT($A744,3))=312,LEFT($G744,5)="Total",$B744="G "),VLOOKUP('312'!$F$80,_312_Table3,MATCH('312'!$N$16,_312_Table3_ColumnLookup,0),FALSE),
  IF(AND(VALUE(LEFT($A744,3))=312,LEFT($G744,5)="Total",$B744="O "),VLOOKUP('312'!$F$80,_312_Table3,MATCH('312'!$V$16,_312_Table3_ColumnLookup,0),FALSE),
  IF(AND(VALUE(LEFT($A744,3))=312,LEFT($G744,5)="Total",$B744="Q "),VLOOKUP('312'!$F$80,_312_Table3,MATCH('312'!$X$16,_312_Table3_ColumnLookup,0),FALSE),
  IF(AND(VALUE(LEFT($A744,3))=312,LEFT($G744,5)="Total"),VLOOKUP('312'!$F$80,_312_Table3,MATCH(LEFT($B744,1),_312_Table3_ColumnLookup,0),FALSE),
  IF(AND(VALUE(LEFT($A744,3))=312,LEN($I744)=4,$B744="G"),VLOOKUP($I744,_312_Table3,MATCH('312'!$N$16,_312_Table3_ColumnLookup,0),FALSE),
  IF(AND(VALUE(LEFT($A744,3))=312,LEN($I744)=4,$B744="O"),VLOOKUP($I744,_312_Table3,MATCH('312'!$V$16,_312_Table3_ColumnLookup,0),FALSE),
  IF(AND(VALUE(LEFT($A744,3))=312,LEN($I744)=4,$B744="Q"),VLOOKUP($I744,_312_Table3,MATCH('312'!$X$16,_312_Table3_ColumnLookup,0),FALSE),
  IF(AND(VALUE(LEFT($A744,3))=312,LEN($I744)=4),VLOOKUP($I744,_312_Table3,MATCH(LEFT($B744,1),_312_Table3_ColumnLookup,0),FALSE)
+N("312"),
  IF(VALUE(LEFT($A744,3))=313,VLOOKUP(VALUE(MID($B744,2,1)),_313_Table3,MATCH(MID($B744,1,1),_313_Table3_ColumnLookup,0),FALSE)
+N("313"),
  IF(AND(VALUE(LEFT($A744,3))=314,LEN($B744)=3),VLOOKUP(VALUE(MID($B744,2,2)),_314_Table3,MATCH(MID($B744,1,1),_314_Table3_ColumnLookup,0),FALSE),
  IF(VALUE(LEFT($A744,3))=314,VLOOKUP(VALUE(MID($B744,2,1)),_314_Table3,MATCH(MID($B744,1,1),_314_Table3_ColumnLookup,0),FALSE)
+N("314"),
""))))))))))))))))))))))))</f>
        <v>0</v>
      </c>
      <c r="G744" t="s">
        <v>1294</v>
      </c>
      <c r="H744" s="321">
        <f>IFERROR(
IF(ISERROR($D744)=FALSE,$D744,IF(ISERROR($E744)=FALSE,$E744,IF(ISERROR($F744)=FALSE,$F744
+N("012 checkboxes"),
IF(
IF(OR(LEFT($A744,9)="Syndicate",LEFT($A744,12)="NewSyndicate"),VLOOKUP($A744,'012'!$J:$ZW,MATCH("Link to button",'012'!$J$1:$ZW$1,0),0)
+N("309 checkbox"),
IF($C744="309 LCR Summary0",VLOOKUP("Notes990",'309'!$P:$ZZ,MATCH("Link to button",'309'!$P$1:$ZZ$1,0),0)
+N("313 checkboxes"),
IF($C744="313 Financial Information0LcmVsScr",IF($C744="309 LCR Summary0",VLOOKUP("LcmVsScr",'309'!$N:$ZZ,MATCH("Link to button",'309'!$N$1:$ZZ$1,0),0),
IF($C744="313 Financial Information0LcrDocAttached",IF($C744="309 LCR Summary0",VLOOKUP("LcrDocAttached",'309'!$N:$ZZ,MATCH("Link to button",'309'!$N$1:$ZZ$1,0),
0)))))))=1,TRUE,FALSE)
))),"")</f>
        <v>0</v>
      </c>
    </row>
    <row r="745" spans="1:8" customFormat="1">
      <c r="A745" s="237" t="str">
        <f>VLOOKUP($G745,CSVLookups!$B:$R,MATCH(A$1,CSVLookups!$B$1:$R$1,0),FALSE)</f>
        <v>313 Financial Information</v>
      </c>
      <c r="B745" s="237" t="str">
        <f>VLOOKUP($G745,CSVLookups!$B:$R,MATCH(B$1,CSVLookups!$B$1:$R$1,0),FALSE)</f>
        <v>G5</v>
      </c>
      <c r="C745" s="238" t="str">
        <f t="shared" si="12"/>
        <v>313 Financial InformationG5</v>
      </c>
      <c r="D745" s="238" t="e">
        <f>IF(AND(VALUE(LEFT($A745,3))=309,LEN($B745)=3),VLOOKUP(VALUE(MID($B745,2,2)),_309_Table1,MATCH(MID($B745,1,1),_309_Table1_ColumnLookup,0),FALSE),
  IF($C745="309 LCR SummaryA",OneYearSCR,IF($C745="309 LCR SummaryB",UltimateSCR,IF(VALUE(LEFT($A745,3))=309,VLOOKUP(VALUE(MID($B745,2,1)),_309_Table1,MATCH(MID($B745,1,1),_309_Table1_ColumnLookup,0),FALSE)
+N("309"),
  IF(VALUE(LEFT($A745,3))=310,VLOOKUP(VALUE(MID($B745,2,1)),_310_Table1,MATCH(MID($B745,1,1),_310_Table1_ColumnLookup,0),FALSE)
+N("310"),
  IF(AND(VALUE(LEFT($A745,3))=311,LEN($I745)=4),VLOOKUP($I745,_311_Table1,MATCH($B745,_311_Table1_ColumnLookup,0),FALSE),
  IF(AND(VALUE(LEFT($A745,3))=311,OR($B745="I2",$B745="J2",$B745="K2",$B745="L2")),VLOOKUP('311'!$G$58,_311_Table1,MATCH(MID($B745,1,1),_311_Table1_ColumnLookup,0),FALSE),
  IF(AND(VALUE(LEFT($A745,3))=311,RIGHT($B745,5)="Total"),VLOOKUP('311'!$G$59,_311_Table1,MATCH(MID($B745,1,1),_311_Table1_ColumnLookup,0),FALSE),
  IF(VALUE(LEFT($A745,3))=311,VLOOKUP(VALUE(MID($B745,2,1)),_311_Table1,MATCH(MID($B745,1,1),_311_Table1_ColumnLookup,0),FALSE)
+N("311"),
  IF(AND(VALUE(LEFT($A745,3))=312,LEFT($G745,10)="Unincepted",$B745="G "),VLOOKUP(" ULO",_312_Table1,MATCH('312'!$N$16,_312_Table1_ColumnLookup,0),FALSE),
  IF(AND(VALUE(LEFT($A745,3))=312,LEFT($G745,10)="Unincepted",$B745="O "),VLOOKUP(" ULO",_312_Table1,MATCH('312'!$V$16,_312_Table1_ColumnLookup,0),FALSE),
  IF(AND(VALUE(LEFT($A745,3))=312,LEFT($G745,10)="Unincepted",$B745="Q "),VLOOKUP(" ULO",_312_Table1,MATCH('312'!$X$16,_312_Table1_ColumnLookup,0),FALSE),
  IF(AND(VALUE(LEFT($A745,3))=312,LEFT($G745,10)="Unincepted"),VLOOKUP(" ULO",_312_Table1,MATCH(LEFT($B745,1),_312_Table1_ColumnLookup,0),FALSE),
  IF(AND(VALUE(LEFT($A745,3))=312,LEFT($G745,5)="Total",$B745="G "),VLOOKUP('312'!$F$80,_312_Table1,MATCH('312'!$N$16,_312_Table1_ColumnLookup,0),FALSE),
  IF(AND(VALUE(LEFT($A745,3))=312,LEFT($G745,5)="Total",$B745="O "),VLOOKUP('312'!$F$80,_312_Table1,MATCH('312'!$V$16,_312_Table1_ColumnLookup,0),FALSE),
  IF(AND(VALUE(LEFT($A745,3))=312,LEFT($G745,5)="Total",$B745="Q "),VLOOKUP('312'!$F$80,_312_Table1,MATCH('312'!$X$16,_312_Table1_ColumnLookup,0),FALSE),
  IF(AND(VALUE(LEFT($A745,3))=312,LEFT($G745,5)="Total"),VLOOKUP('312'!$F$80,_312_Table1,MATCH(LEFT($B745,1),_312_Table1_ColumnLookup,0),FALSE),
  IF(AND(VALUE(LEFT($A745,3))=312,LEN($I745)=4,$B745="G"),VLOOKUP($I745,_312_Table1,MATCH('312'!$N$16,_312_Table1_ColumnLookup,0),FALSE),
  IF(AND(VALUE(LEFT($A745,3))=312,LEN($I745)=4,$B745="O"),VLOOKUP($I745,_312_Table1,MATCH('312'!$V$16,_312_Table1_ColumnLookup,0),FALSE),
  IF(AND(VALUE(LEFT($A745,3))=312,LEN($I745)=4,$B745="Q"),VLOOKUP($I745,_312_Table1,MATCH('312'!$X$16,_312_Table1_ColumnLookup,0),FALSE),
  IF(AND(VALUE(LEFT($A745,3))=312,LEN($I745)=4),VLOOKUP($I745,_312_Table1,MATCH(LEFT($B745,1),_312_Table1_ColumnLookup,0),FALSE)
+N("312"),
  IF(VALUE(LEFT($A745,3))=313,VLOOKUP(VALUE(MID($B745,2,1)),_313_Table1,MATCH(MID($B745,1,1),_313_Table1_ColumnLookup,0),FALSE)
+N("313"),
  IF(AND(VALUE(LEFT($A745,3))=314,LEN($B745)=3),VLOOKUP(VALUE(MID($B745,2,2)),_314_Table1,MATCH(MID($B745,1,1),_314_Table1_ColumnLookup,0),FALSE),
  IF(VALUE(LEFT($A745,3))=314,VLOOKUP(VALUE(MID($B745,2,1)),_314_Table1,MATCH(MID($B745,1,1),_314_Table1_ColumnLookup,0),FALSE)
+N("314"),
""))))))))))))))))))))))))</f>
        <v>#N/A</v>
      </c>
      <c r="E745" s="238" t="e">
        <f>IF(AND(VALUE(LEFT($A745,3))=309,LEN($B745)=3),VLOOKUP(VALUE(MID($B745,2,2)),_309_Table2,MATCH(MID($B745,1,1),_309_Table2_ColumnLookup,0),FALSE),
  IF($C745="309 LCR SummaryA",OneYearSCR,IF($C745="309 LCR SummaryB",UltimateSCR,IF(VALUE(LEFT($A745,3))=309,VLOOKUP(VALUE(MID($B745,2,1)),_309_Table2,MATCH(MID($B745,1,1),_309_Table2_ColumnLookup,0),FALSE)
+N("309"),
  IF(VALUE(LEFT($A745,3))=310,VLOOKUP(VALUE(MID($B745,2,1)),_310_Table2,MATCH(MID($B745,1,1),_310_Table2_ColumnLookup,0),FALSE)
+N("310"),
  IF(AND(VALUE(LEFT($A745,3))=311,LEN($I745)=4),VLOOKUP($I745,_311_Table2,MATCH($B745,_311_Table2_ColumnLookup,0),FALSE),
  IF(AND(VALUE(LEFT($A745,3))=311,OR($B745="I2",$B745="J2",$B745="K2",$B745="L2")),VLOOKUP('311'!$G$58,_311_Table2,MATCH(MID($B745,1,1),_311_Table2_ColumnLookup,0),FALSE),
  IF(AND(VALUE(LEFT($A745,3))=311,RIGHT($B745,5)="Total"),VLOOKUP('311'!$G$59,_311_Table2,MATCH(MID($B745,1,1),_311_Table2_ColumnLookup,0),FALSE),
  IF(VALUE(LEFT($A745,3))=311,VLOOKUP(VALUE(MID($B745,2,1)),_311_Table2,MATCH(MID($B745,1,1),_311_Table2_ColumnLookup,0),FALSE)
+N("311"),
  IF(AND(VALUE(LEFT($A745,3))=312,LEFT($G745,10)="Unincepted",$B745="G "),VLOOKUP(" ULO",_312_Table2,MATCH('312'!$N$16,_312_Table2_ColumnLookup,0),FALSE),
  IF(AND(VALUE(LEFT($A745,3))=312,LEFT($G745,10)="Unincepted",$B745="O "),VLOOKUP(" ULO",_312_Table2,MATCH('312'!$V$16,_312_Table2_ColumnLookup,0),FALSE),
  IF(AND(VALUE(LEFT($A745,3))=312,LEFT($G745,10)="Unincepted",$B745="Q "),VLOOKUP(" ULO",_312_Table2,MATCH('312'!$X$16,_312_Table2_ColumnLookup,0),FALSE),
  IF(AND(VALUE(LEFT($A745,3))=312,LEFT($G745,10)="Unincepted"),VLOOKUP(" ULO",_312_Table2,MATCH(LEFT($B745,1),_312_Table2_ColumnLookup,0),FALSE),
  IF(AND(VALUE(LEFT($A745,3))=312,LEFT($G745,5)="Total",$B745="G "),VLOOKUP('312'!$F$80,_312_Table2,MATCH('312'!$N$16,_312_Table2_ColumnLookup,0),FALSE),
  IF(AND(VALUE(LEFT($A745,3))=312,LEFT($G745,5)="Total",$B745="O "),VLOOKUP('312'!$F$80,_312_Table2,MATCH('312'!$V$16,_312_Table2_ColumnLookup,0),FALSE),
  IF(AND(VALUE(LEFT($A745,3))=312,LEFT($G745,5)="Total",$B745="Q "),VLOOKUP('312'!$F$80,_312_Table2,MATCH('312'!$X$16,_312_Table2_ColumnLookup,0),FALSE),
  IF(AND(VALUE(LEFT($A745,3))=312,LEFT($G745,5)="Total"),VLOOKUP('312'!$F$80,_312_Table2,MATCH(LEFT($B745,1),_312_Table2_ColumnLookup,0),FALSE),
  IF(AND(VALUE(LEFT($A745,3))=312,LEN($I745)=4,$B745="G"),VLOOKUP($I745,_312_Table2,MATCH('312'!$N$16,_312_Table2_ColumnLookup,0),FALSE),
  IF(AND(VALUE(LEFT($A745,3))=312,LEN($I745)=4,$B745="O"),VLOOKUP($I745,_312_Table2,MATCH('312'!$V$16,_312_Table2_ColumnLookup,0),FALSE),
  IF(AND(VALUE(LEFT($A745,3))=312,LEN($I745)=4,$B745="Q"),VLOOKUP($I745,_312_Table2,MATCH('312'!$X$16,_312_Table2_ColumnLookup,0),FALSE),
  IF(AND(VALUE(LEFT($A745,3))=312,LEN($I745)=4),VLOOKUP($I745,_312_Table2,MATCH(LEFT($B745,1),_312_Table2_ColumnLookup,0),FALSE)
+N("312"),
  IF(VALUE(LEFT($A745,3))=313,VLOOKUP(VALUE(MID($B745,2,1)),_313_Table2,MATCH(MID($B745,1,1),_313_Table2_ColumnLookup,0),FALSE)
+N("313"),
  IF(AND(VALUE(LEFT($A745,3))=314,LEN($B745)=3),VLOOKUP(VALUE(MID($B745,2,2)),_314_Table2,MATCH(MID($B745,1,1),_314_Table2_ColumnLookup,0),FALSE),
  IF(VALUE(LEFT($A745,3))=314,VLOOKUP(VALUE(MID($B745,2,1)),_314_Table2,MATCH(MID($B745,1,1),_314_Table2_ColumnLookup,0),FALSE)
+N("314"),
""))))))))))))))))))))))))</f>
        <v>#N/A</v>
      </c>
      <c r="F745" s="238">
        <f>IF(AND(VALUE(LEFT($A745,3))=309,LEN($B745)=3),VLOOKUP(VALUE(MID($B745,2,2)),_309_Table3,MATCH(MID($B745,1,1),_309_Table3_ColumnLookup,0),FALSE),
  IF($C745="309 LCR SummaryA",OneYearSCR,IF($C745="309 LCR SummaryB",UltimateSCR,IF(VALUE(LEFT($A745,3))=309,VLOOKUP(VALUE(MID($B745,2,1)),_309_Table3,MATCH(MID($B745,1,1),_309_Table3_ColumnLookup,0),FALSE)
+N("309"),
  IF(VALUE(LEFT($A745,3))=310,VLOOKUP(VALUE(MID($B745,2,1)),_310_Table3,MATCH(MID($B745,1,1),_310_Table3_ColumnLookup,0),FALSE)
+N("310"),
  IF(AND(VALUE(LEFT($A745,3))=311,LEN($I745)=4),VLOOKUP($I745,_311_Table3,MATCH($B745,_311_Table3_ColumnLookup,0),FALSE),
  IF(AND(VALUE(LEFT($A745,3))=311,OR($B745="I2",$B745="J2",$B745="K2",$B745="L2")),VLOOKUP('311'!$G$58,_311_Table3,MATCH(MID($B745,1,1),_311_Table3_ColumnLookup,0),FALSE),
  IF(AND(VALUE(LEFT($A745,3))=311,RIGHT($B745,5)="Total"),VLOOKUP('311'!$G$59,_311_Table3,MATCH(MID($B745,1,1),_311_Table3_ColumnLookup,0),FALSE),
  IF(VALUE(LEFT($A745,3))=311,VLOOKUP(VALUE(MID($B745,2,1)),_311_Table3,MATCH(MID($B745,1,1),_311_Table3_ColumnLookup,0),FALSE)
+N("311"),
  IF(AND(VALUE(LEFT($A745,3))=312,LEFT($G745,10)="Unincepted",$B745="G "),VLOOKUP(" ULO",_312_Table3,MATCH('312'!$N$16,_312_Table3_ColumnLookup,0),FALSE),
  IF(AND(VALUE(LEFT($A745,3))=312,LEFT($G745,10)="Unincepted",$B745="O "),VLOOKUP(" ULO",_312_Table3,MATCH('312'!$V$16,_312_Table3_ColumnLookup,0),FALSE),
  IF(AND(VALUE(LEFT($A745,3))=312,LEFT($G745,10)="Unincepted",$B745="Q "),VLOOKUP(" ULO",_312_Table3,MATCH('312'!$X$16,_312_Table3_ColumnLookup,0),FALSE),
  IF(AND(VALUE(LEFT($A745,3))=312,LEFT($G745,10)="Unincepted"),VLOOKUP(" ULO",_312_Table3,MATCH(LEFT($B745,1),_312_Table3_ColumnLookup,0),FALSE),
  IF(AND(VALUE(LEFT($A745,3))=312,LEFT($G745,5)="Total",$B745="G "),VLOOKUP('312'!$F$80,_312_Table3,MATCH('312'!$N$16,_312_Table3_ColumnLookup,0),FALSE),
  IF(AND(VALUE(LEFT($A745,3))=312,LEFT($G745,5)="Total",$B745="O "),VLOOKUP('312'!$F$80,_312_Table3,MATCH('312'!$V$16,_312_Table3_ColumnLookup,0),FALSE),
  IF(AND(VALUE(LEFT($A745,3))=312,LEFT($G745,5)="Total",$B745="Q "),VLOOKUP('312'!$F$80,_312_Table3,MATCH('312'!$X$16,_312_Table3_ColumnLookup,0),FALSE),
  IF(AND(VALUE(LEFT($A745,3))=312,LEFT($G745,5)="Total"),VLOOKUP('312'!$F$80,_312_Table3,MATCH(LEFT($B745,1),_312_Table3_ColumnLookup,0),FALSE),
  IF(AND(VALUE(LEFT($A745,3))=312,LEN($I745)=4,$B745="G"),VLOOKUP($I745,_312_Table3,MATCH('312'!$N$16,_312_Table3_ColumnLookup,0),FALSE),
  IF(AND(VALUE(LEFT($A745,3))=312,LEN($I745)=4,$B745="O"),VLOOKUP($I745,_312_Table3,MATCH('312'!$V$16,_312_Table3_ColumnLookup,0),FALSE),
  IF(AND(VALUE(LEFT($A745,3))=312,LEN($I745)=4,$B745="Q"),VLOOKUP($I745,_312_Table3,MATCH('312'!$X$16,_312_Table3_ColumnLookup,0),FALSE),
  IF(AND(VALUE(LEFT($A745,3))=312,LEN($I745)=4),VLOOKUP($I745,_312_Table3,MATCH(LEFT($B745,1),_312_Table3_ColumnLookup,0),FALSE)
+N("312"),
  IF(VALUE(LEFT($A745,3))=313,VLOOKUP(VALUE(MID($B745,2,1)),_313_Table3,MATCH(MID($B745,1,1),_313_Table3_ColumnLookup,0),FALSE)
+N("313"),
  IF(AND(VALUE(LEFT($A745,3))=314,LEN($B745)=3),VLOOKUP(VALUE(MID($B745,2,2)),_314_Table3,MATCH(MID($B745,1,1),_314_Table3_ColumnLookup,0),FALSE),
  IF(VALUE(LEFT($A745,3))=314,VLOOKUP(VALUE(MID($B745,2,1)),_314_Table3,MATCH(MID($B745,1,1),_314_Table3_ColumnLookup,0),FALSE)
+N("314"),
""))))))))))))))))))))))))</f>
        <v>0</v>
      </c>
      <c r="G745" t="s">
        <v>1296</v>
      </c>
      <c r="H745" s="321">
        <f>IFERROR(
IF(ISERROR($D745)=FALSE,$D745,IF(ISERROR($E745)=FALSE,$E745,IF(ISERROR($F745)=FALSE,$F745
+N("012 checkboxes"),
IF(
IF(OR(LEFT($A745,9)="Syndicate",LEFT($A745,12)="NewSyndicate"),VLOOKUP($A745,'012'!$J:$ZW,MATCH("Link to button",'012'!$J$1:$ZW$1,0),0)
+N("309 checkbox"),
IF($C745="309 LCR Summary0",VLOOKUP("Notes990",'309'!$P:$ZZ,MATCH("Link to button",'309'!$P$1:$ZZ$1,0),0)
+N("313 checkboxes"),
IF($C745="313 Financial Information0LcmVsScr",IF($C745="309 LCR Summary0",VLOOKUP("LcmVsScr",'309'!$N:$ZZ,MATCH("Link to button",'309'!$N$1:$ZZ$1,0),0),
IF($C745="313 Financial Information0LcrDocAttached",IF($C745="309 LCR Summary0",VLOOKUP("LcrDocAttached",'309'!$N:$ZZ,MATCH("Link to button",'309'!$N$1:$ZZ$1,0),
0)))))))=1,TRUE,FALSE)
))),"")</f>
        <v>0</v>
      </c>
    </row>
    <row r="746" spans="1:8" customFormat="1">
      <c r="A746" s="237" t="str">
        <f>VLOOKUP($G746,CSVLookups!$B:$R,MATCH(A$1,CSVLookups!$B$1:$R$1,0),FALSE)</f>
        <v>313 Financial Information</v>
      </c>
      <c r="B746" s="237" t="str">
        <f>VLOOKUP($G746,CSVLookups!$B:$R,MATCH(B$1,CSVLookups!$B$1:$R$1,0),FALSE)</f>
        <v>H5</v>
      </c>
      <c r="C746" s="238" t="str">
        <f t="shared" si="12"/>
        <v>313 Financial InformationH5</v>
      </c>
      <c r="D746" s="238" t="e">
        <f>IF(AND(VALUE(LEFT($A746,3))=309,LEN($B746)=3),VLOOKUP(VALUE(MID($B746,2,2)),_309_Table1,MATCH(MID($B746,1,1),_309_Table1_ColumnLookup,0),FALSE),
  IF($C746="309 LCR SummaryA",OneYearSCR,IF($C746="309 LCR SummaryB",UltimateSCR,IF(VALUE(LEFT($A746,3))=309,VLOOKUP(VALUE(MID($B746,2,1)),_309_Table1,MATCH(MID($B746,1,1),_309_Table1_ColumnLookup,0),FALSE)
+N("309"),
  IF(VALUE(LEFT($A746,3))=310,VLOOKUP(VALUE(MID($B746,2,1)),_310_Table1,MATCH(MID($B746,1,1),_310_Table1_ColumnLookup,0),FALSE)
+N("310"),
  IF(AND(VALUE(LEFT($A746,3))=311,LEN($I746)=4),VLOOKUP($I746,_311_Table1,MATCH($B746,_311_Table1_ColumnLookup,0),FALSE),
  IF(AND(VALUE(LEFT($A746,3))=311,OR($B746="I2",$B746="J2",$B746="K2",$B746="L2")),VLOOKUP('311'!$G$58,_311_Table1,MATCH(MID($B746,1,1),_311_Table1_ColumnLookup,0),FALSE),
  IF(AND(VALUE(LEFT($A746,3))=311,RIGHT($B746,5)="Total"),VLOOKUP('311'!$G$59,_311_Table1,MATCH(MID($B746,1,1),_311_Table1_ColumnLookup,0),FALSE),
  IF(VALUE(LEFT($A746,3))=311,VLOOKUP(VALUE(MID($B746,2,1)),_311_Table1,MATCH(MID($B746,1,1),_311_Table1_ColumnLookup,0),FALSE)
+N("311"),
  IF(AND(VALUE(LEFT($A746,3))=312,LEFT($G746,10)="Unincepted",$B746="G "),VLOOKUP(" ULO",_312_Table1,MATCH('312'!$N$16,_312_Table1_ColumnLookup,0),FALSE),
  IF(AND(VALUE(LEFT($A746,3))=312,LEFT($G746,10)="Unincepted",$B746="O "),VLOOKUP(" ULO",_312_Table1,MATCH('312'!$V$16,_312_Table1_ColumnLookup,0),FALSE),
  IF(AND(VALUE(LEFT($A746,3))=312,LEFT($G746,10)="Unincepted",$B746="Q "),VLOOKUP(" ULO",_312_Table1,MATCH('312'!$X$16,_312_Table1_ColumnLookup,0),FALSE),
  IF(AND(VALUE(LEFT($A746,3))=312,LEFT($G746,10)="Unincepted"),VLOOKUP(" ULO",_312_Table1,MATCH(LEFT($B746,1),_312_Table1_ColumnLookup,0),FALSE),
  IF(AND(VALUE(LEFT($A746,3))=312,LEFT($G746,5)="Total",$B746="G "),VLOOKUP('312'!$F$80,_312_Table1,MATCH('312'!$N$16,_312_Table1_ColumnLookup,0),FALSE),
  IF(AND(VALUE(LEFT($A746,3))=312,LEFT($G746,5)="Total",$B746="O "),VLOOKUP('312'!$F$80,_312_Table1,MATCH('312'!$V$16,_312_Table1_ColumnLookup,0),FALSE),
  IF(AND(VALUE(LEFT($A746,3))=312,LEFT($G746,5)="Total",$B746="Q "),VLOOKUP('312'!$F$80,_312_Table1,MATCH('312'!$X$16,_312_Table1_ColumnLookup,0),FALSE),
  IF(AND(VALUE(LEFT($A746,3))=312,LEFT($G746,5)="Total"),VLOOKUP('312'!$F$80,_312_Table1,MATCH(LEFT($B746,1),_312_Table1_ColumnLookup,0),FALSE),
  IF(AND(VALUE(LEFT($A746,3))=312,LEN($I746)=4,$B746="G"),VLOOKUP($I746,_312_Table1,MATCH('312'!$N$16,_312_Table1_ColumnLookup,0),FALSE),
  IF(AND(VALUE(LEFT($A746,3))=312,LEN($I746)=4,$B746="O"),VLOOKUP($I746,_312_Table1,MATCH('312'!$V$16,_312_Table1_ColumnLookup,0),FALSE),
  IF(AND(VALUE(LEFT($A746,3))=312,LEN($I746)=4,$B746="Q"),VLOOKUP($I746,_312_Table1,MATCH('312'!$X$16,_312_Table1_ColumnLookup,0),FALSE),
  IF(AND(VALUE(LEFT($A746,3))=312,LEN($I746)=4),VLOOKUP($I746,_312_Table1,MATCH(LEFT($B746,1),_312_Table1_ColumnLookup,0),FALSE)
+N("312"),
  IF(VALUE(LEFT($A746,3))=313,VLOOKUP(VALUE(MID($B746,2,1)),_313_Table1,MATCH(MID($B746,1,1),_313_Table1_ColumnLookup,0),FALSE)
+N("313"),
  IF(AND(VALUE(LEFT($A746,3))=314,LEN($B746)=3),VLOOKUP(VALUE(MID($B746,2,2)),_314_Table1,MATCH(MID($B746,1,1),_314_Table1_ColumnLookup,0),FALSE),
  IF(VALUE(LEFT($A746,3))=314,VLOOKUP(VALUE(MID($B746,2,1)),_314_Table1,MATCH(MID($B746,1,1),_314_Table1_ColumnLookup,0),FALSE)
+N("314"),
""))))))))))))))))))))))))</f>
        <v>#N/A</v>
      </c>
      <c r="E746" s="238" t="e">
        <f>IF(AND(VALUE(LEFT($A746,3))=309,LEN($B746)=3),VLOOKUP(VALUE(MID($B746,2,2)),_309_Table2,MATCH(MID($B746,1,1),_309_Table2_ColumnLookup,0),FALSE),
  IF($C746="309 LCR SummaryA",OneYearSCR,IF($C746="309 LCR SummaryB",UltimateSCR,IF(VALUE(LEFT($A746,3))=309,VLOOKUP(VALUE(MID($B746,2,1)),_309_Table2,MATCH(MID($B746,1,1),_309_Table2_ColumnLookup,0),FALSE)
+N("309"),
  IF(VALUE(LEFT($A746,3))=310,VLOOKUP(VALUE(MID($B746,2,1)),_310_Table2,MATCH(MID($B746,1,1),_310_Table2_ColumnLookup,0),FALSE)
+N("310"),
  IF(AND(VALUE(LEFT($A746,3))=311,LEN($I746)=4),VLOOKUP($I746,_311_Table2,MATCH($B746,_311_Table2_ColumnLookup,0),FALSE),
  IF(AND(VALUE(LEFT($A746,3))=311,OR($B746="I2",$B746="J2",$B746="K2",$B746="L2")),VLOOKUP('311'!$G$58,_311_Table2,MATCH(MID($B746,1,1),_311_Table2_ColumnLookup,0),FALSE),
  IF(AND(VALUE(LEFT($A746,3))=311,RIGHT($B746,5)="Total"),VLOOKUP('311'!$G$59,_311_Table2,MATCH(MID($B746,1,1),_311_Table2_ColumnLookup,0),FALSE),
  IF(VALUE(LEFT($A746,3))=311,VLOOKUP(VALUE(MID($B746,2,1)),_311_Table2,MATCH(MID($B746,1,1),_311_Table2_ColumnLookup,0),FALSE)
+N("311"),
  IF(AND(VALUE(LEFT($A746,3))=312,LEFT($G746,10)="Unincepted",$B746="G "),VLOOKUP(" ULO",_312_Table2,MATCH('312'!$N$16,_312_Table2_ColumnLookup,0),FALSE),
  IF(AND(VALUE(LEFT($A746,3))=312,LEFT($G746,10)="Unincepted",$B746="O "),VLOOKUP(" ULO",_312_Table2,MATCH('312'!$V$16,_312_Table2_ColumnLookup,0),FALSE),
  IF(AND(VALUE(LEFT($A746,3))=312,LEFT($G746,10)="Unincepted",$B746="Q "),VLOOKUP(" ULO",_312_Table2,MATCH('312'!$X$16,_312_Table2_ColumnLookup,0),FALSE),
  IF(AND(VALUE(LEFT($A746,3))=312,LEFT($G746,10)="Unincepted"),VLOOKUP(" ULO",_312_Table2,MATCH(LEFT($B746,1),_312_Table2_ColumnLookup,0),FALSE),
  IF(AND(VALUE(LEFT($A746,3))=312,LEFT($G746,5)="Total",$B746="G "),VLOOKUP('312'!$F$80,_312_Table2,MATCH('312'!$N$16,_312_Table2_ColumnLookup,0),FALSE),
  IF(AND(VALUE(LEFT($A746,3))=312,LEFT($G746,5)="Total",$B746="O "),VLOOKUP('312'!$F$80,_312_Table2,MATCH('312'!$V$16,_312_Table2_ColumnLookup,0),FALSE),
  IF(AND(VALUE(LEFT($A746,3))=312,LEFT($G746,5)="Total",$B746="Q "),VLOOKUP('312'!$F$80,_312_Table2,MATCH('312'!$X$16,_312_Table2_ColumnLookup,0),FALSE),
  IF(AND(VALUE(LEFT($A746,3))=312,LEFT($G746,5)="Total"),VLOOKUP('312'!$F$80,_312_Table2,MATCH(LEFT($B746,1),_312_Table2_ColumnLookup,0),FALSE),
  IF(AND(VALUE(LEFT($A746,3))=312,LEN($I746)=4,$B746="G"),VLOOKUP($I746,_312_Table2,MATCH('312'!$N$16,_312_Table2_ColumnLookup,0),FALSE),
  IF(AND(VALUE(LEFT($A746,3))=312,LEN($I746)=4,$B746="O"),VLOOKUP($I746,_312_Table2,MATCH('312'!$V$16,_312_Table2_ColumnLookup,0),FALSE),
  IF(AND(VALUE(LEFT($A746,3))=312,LEN($I746)=4,$B746="Q"),VLOOKUP($I746,_312_Table2,MATCH('312'!$X$16,_312_Table2_ColumnLookup,0),FALSE),
  IF(AND(VALUE(LEFT($A746,3))=312,LEN($I746)=4),VLOOKUP($I746,_312_Table2,MATCH(LEFT($B746,1),_312_Table2_ColumnLookup,0),FALSE)
+N("312"),
  IF(VALUE(LEFT($A746,3))=313,VLOOKUP(VALUE(MID($B746,2,1)),_313_Table2,MATCH(MID($B746,1,1),_313_Table2_ColumnLookup,0),FALSE)
+N("313"),
  IF(AND(VALUE(LEFT($A746,3))=314,LEN($B746)=3),VLOOKUP(VALUE(MID($B746,2,2)),_314_Table2,MATCH(MID($B746,1,1),_314_Table2_ColumnLookup,0),FALSE),
  IF(VALUE(LEFT($A746,3))=314,VLOOKUP(VALUE(MID($B746,2,1)),_314_Table2,MATCH(MID($B746,1,1),_314_Table2_ColumnLookup,0),FALSE)
+N("314"),
""))))))))))))))))))))))))</f>
        <v>#N/A</v>
      </c>
      <c r="F746" s="238">
        <f>IF(AND(VALUE(LEFT($A746,3))=309,LEN($B746)=3),VLOOKUP(VALUE(MID($B746,2,2)),_309_Table3,MATCH(MID($B746,1,1),_309_Table3_ColumnLookup,0),FALSE),
  IF($C746="309 LCR SummaryA",OneYearSCR,IF($C746="309 LCR SummaryB",UltimateSCR,IF(VALUE(LEFT($A746,3))=309,VLOOKUP(VALUE(MID($B746,2,1)),_309_Table3,MATCH(MID($B746,1,1),_309_Table3_ColumnLookup,0),FALSE)
+N("309"),
  IF(VALUE(LEFT($A746,3))=310,VLOOKUP(VALUE(MID($B746,2,1)),_310_Table3,MATCH(MID($B746,1,1),_310_Table3_ColumnLookup,0),FALSE)
+N("310"),
  IF(AND(VALUE(LEFT($A746,3))=311,LEN($I746)=4),VLOOKUP($I746,_311_Table3,MATCH($B746,_311_Table3_ColumnLookup,0),FALSE),
  IF(AND(VALUE(LEFT($A746,3))=311,OR($B746="I2",$B746="J2",$B746="K2",$B746="L2")),VLOOKUP('311'!$G$58,_311_Table3,MATCH(MID($B746,1,1),_311_Table3_ColumnLookup,0),FALSE),
  IF(AND(VALUE(LEFT($A746,3))=311,RIGHT($B746,5)="Total"),VLOOKUP('311'!$G$59,_311_Table3,MATCH(MID($B746,1,1),_311_Table3_ColumnLookup,0),FALSE),
  IF(VALUE(LEFT($A746,3))=311,VLOOKUP(VALUE(MID($B746,2,1)),_311_Table3,MATCH(MID($B746,1,1),_311_Table3_ColumnLookup,0),FALSE)
+N("311"),
  IF(AND(VALUE(LEFT($A746,3))=312,LEFT($G746,10)="Unincepted",$B746="G "),VLOOKUP(" ULO",_312_Table3,MATCH('312'!$N$16,_312_Table3_ColumnLookup,0),FALSE),
  IF(AND(VALUE(LEFT($A746,3))=312,LEFT($G746,10)="Unincepted",$B746="O "),VLOOKUP(" ULO",_312_Table3,MATCH('312'!$V$16,_312_Table3_ColumnLookup,0),FALSE),
  IF(AND(VALUE(LEFT($A746,3))=312,LEFT($G746,10)="Unincepted",$B746="Q "),VLOOKUP(" ULO",_312_Table3,MATCH('312'!$X$16,_312_Table3_ColumnLookup,0),FALSE),
  IF(AND(VALUE(LEFT($A746,3))=312,LEFT($G746,10)="Unincepted"),VLOOKUP(" ULO",_312_Table3,MATCH(LEFT($B746,1),_312_Table3_ColumnLookup,0),FALSE),
  IF(AND(VALUE(LEFT($A746,3))=312,LEFT($G746,5)="Total",$B746="G "),VLOOKUP('312'!$F$80,_312_Table3,MATCH('312'!$N$16,_312_Table3_ColumnLookup,0),FALSE),
  IF(AND(VALUE(LEFT($A746,3))=312,LEFT($G746,5)="Total",$B746="O "),VLOOKUP('312'!$F$80,_312_Table3,MATCH('312'!$V$16,_312_Table3_ColumnLookup,0),FALSE),
  IF(AND(VALUE(LEFT($A746,3))=312,LEFT($G746,5)="Total",$B746="Q "),VLOOKUP('312'!$F$80,_312_Table3,MATCH('312'!$X$16,_312_Table3_ColumnLookup,0),FALSE),
  IF(AND(VALUE(LEFT($A746,3))=312,LEFT($G746,5)="Total"),VLOOKUP('312'!$F$80,_312_Table3,MATCH(LEFT($B746,1),_312_Table3_ColumnLookup,0),FALSE),
  IF(AND(VALUE(LEFT($A746,3))=312,LEN($I746)=4,$B746="G"),VLOOKUP($I746,_312_Table3,MATCH('312'!$N$16,_312_Table3_ColumnLookup,0),FALSE),
  IF(AND(VALUE(LEFT($A746,3))=312,LEN($I746)=4,$B746="O"),VLOOKUP($I746,_312_Table3,MATCH('312'!$V$16,_312_Table3_ColumnLookup,0),FALSE),
  IF(AND(VALUE(LEFT($A746,3))=312,LEN($I746)=4,$B746="Q"),VLOOKUP($I746,_312_Table3,MATCH('312'!$X$16,_312_Table3_ColumnLookup,0),FALSE),
  IF(AND(VALUE(LEFT($A746,3))=312,LEN($I746)=4),VLOOKUP($I746,_312_Table3,MATCH(LEFT($B746,1),_312_Table3_ColumnLookup,0),FALSE)
+N("312"),
  IF(VALUE(LEFT($A746,3))=313,VLOOKUP(VALUE(MID($B746,2,1)),_313_Table3,MATCH(MID($B746,1,1),_313_Table3_ColumnLookup,0),FALSE)
+N("313"),
  IF(AND(VALUE(LEFT($A746,3))=314,LEN($B746)=3),VLOOKUP(VALUE(MID($B746,2,2)),_314_Table3,MATCH(MID($B746,1,1),_314_Table3_ColumnLookup,0),FALSE),
  IF(VALUE(LEFT($A746,3))=314,VLOOKUP(VALUE(MID($B746,2,1)),_314_Table3,MATCH(MID($B746,1,1),_314_Table3_ColumnLookup,0),FALSE)
+N("314"),
""))))))))))))))))))))))))</f>
        <v>0</v>
      </c>
      <c r="G746" t="s">
        <v>1298</v>
      </c>
      <c r="H746" s="321">
        <f>IFERROR(
IF(ISERROR($D746)=FALSE,$D746,IF(ISERROR($E746)=FALSE,$E746,IF(ISERROR($F746)=FALSE,$F746
+N("012 checkboxes"),
IF(
IF(OR(LEFT($A746,9)="Syndicate",LEFT($A746,12)="NewSyndicate"),VLOOKUP($A746,'012'!$J:$ZW,MATCH("Link to button",'012'!$J$1:$ZW$1,0),0)
+N("309 checkbox"),
IF($C746="309 LCR Summary0",VLOOKUP("Notes990",'309'!$P:$ZZ,MATCH("Link to button",'309'!$P$1:$ZZ$1,0),0)
+N("313 checkboxes"),
IF($C746="313 Financial Information0LcmVsScr",IF($C746="309 LCR Summary0",VLOOKUP("LcmVsScr",'309'!$N:$ZZ,MATCH("Link to button",'309'!$N$1:$ZZ$1,0),0),
IF($C746="313 Financial Information0LcrDocAttached",IF($C746="309 LCR Summary0",VLOOKUP("LcrDocAttached",'309'!$N:$ZZ,MATCH("Link to button",'309'!$N$1:$ZZ$1,0),
0)))))))=1,TRUE,FALSE)
))),"")</f>
        <v>0</v>
      </c>
    </row>
    <row r="747" spans="1:8" customFormat="1">
      <c r="A747" s="237" t="str">
        <f>VLOOKUP($G747,CSVLookups!$B:$R,MATCH(A$1,CSVLookups!$B$1:$R$1,0),FALSE)</f>
        <v>313 Financial Information</v>
      </c>
      <c r="B747" s="237" t="str">
        <f>VLOOKUP($G747,CSVLookups!$B:$R,MATCH(B$1,CSVLookups!$B$1:$R$1,0),FALSE)</f>
        <v>I5</v>
      </c>
      <c r="C747" s="238" t="str">
        <f t="shared" si="12"/>
        <v>313 Financial InformationI5</v>
      </c>
      <c r="D747" s="238" t="e">
        <f>IF(AND(VALUE(LEFT($A747,3))=309,LEN($B747)=3),VLOOKUP(VALUE(MID($B747,2,2)),_309_Table1,MATCH(MID($B747,1,1),_309_Table1_ColumnLookup,0),FALSE),
  IF($C747="309 LCR SummaryA",OneYearSCR,IF($C747="309 LCR SummaryB",UltimateSCR,IF(VALUE(LEFT($A747,3))=309,VLOOKUP(VALUE(MID($B747,2,1)),_309_Table1,MATCH(MID($B747,1,1),_309_Table1_ColumnLookup,0),FALSE)
+N("309"),
  IF(VALUE(LEFT($A747,3))=310,VLOOKUP(VALUE(MID($B747,2,1)),_310_Table1,MATCH(MID($B747,1,1),_310_Table1_ColumnLookup,0),FALSE)
+N("310"),
  IF(AND(VALUE(LEFT($A747,3))=311,LEN($I747)=4),VLOOKUP($I747,_311_Table1,MATCH($B747,_311_Table1_ColumnLookup,0),FALSE),
  IF(AND(VALUE(LEFT($A747,3))=311,OR($B747="I2",$B747="J2",$B747="K2",$B747="L2")),VLOOKUP('311'!$G$58,_311_Table1,MATCH(MID($B747,1,1),_311_Table1_ColumnLookup,0),FALSE),
  IF(AND(VALUE(LEFT($A747,3))=311,RIGHT($B747,5)="Total"),VLOOKUP('311'!$G$59,_311_Table1,MATCH(MID($B747,1,1),_311_Table1_ColumnLookup,0),FALSE),
  IF(VALUE(LEFT($A747,3))=311,VLOOKUP(VALUE(MID($B747,2,1)),_311_Table1,MATCH(MID($B747,1,1),_311_Table1_ColumnLookup,0),FALSE)
+N("311"),
  IF(AND(VALUE(LEFT($A747,3))=312,LEFT($G747,10)="Unincepted",$B747="G "),VLOOKUP(" ULO",_312_Table1,MATCH('312'!$N$16,_312_Table1_ColumnLookup,0),FALSE),
  IF(AND(VALUE(LEFT($A747,3))=312,LEFT($G747,10)="Unincepted",$B747="O "),VLOOKUP(" ULO",_312_Table1,MATCH('312'!$V$16,_312_Table1_ColumnLookup,0),FALSE),
  IF(AND(VALUE(LEFT($A747,3))=312,LEFT($G747,10)="Unincepted",$B747="Q "),VLOOKUP(" ULO",_312_Table1,MATCH('312'!$X$16,_312_Table1_ColumnLookup,0),FALSE),
  IF(AND(VALUE(LEFT($A747,3))=312,LEFT($G747,10)="Unincepted"),VLOOKUP(" ULO",_312_Table1,MATCH(LEFT($B747,1),_312_Table1_ColumnLookup,0),FALSE),
  IF(AND(VALUE(LEFT($A747,3))=312,LEFT($G747,5)="Total",$B747="G "),VLOOKUP('312'!$F$80,_312_Table1,MATCH('312'!$N$16,_312_Table1_ColumnLookup,0),FALSE),
  IF(AND(VALUE(LEFT($A747,3))=312,LEFT($G747,5)="Total",$B747="O "),VLOOKUP('312'!$F$80,_312_Table1,MATCH('312'!$V$16,_312_Table1_ColumnLookup,0),FALSE),
  IF(AND(VALUE(LEFT($A747,3))=312,LEFT($G747,5)="Total",$B747="Q "),VLOOKUP('312'!$F$80,_312_Table1,MATCH('312'!$X$16,_312_Table1_ColumnLookup,0),FALSE),
  IF(AND(VALUE(LEFT($A747,3))=312,LEFT($G747,5)="Total"),VLOOKUP('312'!$F$80,_312_Table1,MATCH(LEFT($B747,1),_312_Table1_ColumnLookup,0),FALSE),
  IF(AND(VALUE(LEFT($A747,3))=312,LEN($I747)=4,$B747="G"),VLOOKUP($I747,_312_Table1,MATCH('312'!$N$16,_312_Table1_ColumnLookup,0),FALSE),
  IF(AND(VALUE(LEFT($A747,3))=312,LEN($I747)=4,$B747="O"),VLOOKUP($I747,_312_Table1,MATCH('312'!$V$16,_312_Table1_ColumnLookup,0),FALSE),
  IF(AND(VALUE(LEFT($A747,3))=312,LEN($I747)=4,$B747="Q"),VLOOKUP($I747,_312_Table1,MATCH('312'!$X$16,_312_Table1_ColumnLookup,0),FALSE),
  IF(AND(VALUE(LEFT($A747,3))=312,LEN($I747)=4),VLOOKUP($I747,_312_Table1,MATCH(LEFT($B747,1),_312_Table1_ColumnLookup,0),FALSE)
+N("312"),
  IF(VALUE(LEFT($A747,3))=313,VLOOKUP(VALUE(MID($B747,2,1)),_313_Table1,MATCH(MID($B747,1,1),_313_Table1_ColumnLookup,0),FALSE)
+N("313"),
  IF(AND(VALUE(LEFT($A747,3))=314,LEN($B747)=3),VLOOKUP(VALUE(MID($B747,2,2)),_314_Table1,MATCH(MID($B747,1,1),_314_Table1_ColumnLookup,0),FALSE),
  IF(VALUE(LEFT($A747,3))=314,VLOOKUP(VALUE(MID($B747,2,1)),_314_Table1,MATCH(MID($B747,1,1),_314_Table1_ColumnLookup,0),FALSE)
+N("314"),
""))))))))))))))))))))))))</f>
        <v>#N/A</v>
      </c>
      <c r="E747" s="238" t="e">
        <f>IF(AND(VALUE(LEFT($A747,3))=309,LEN($B747)=3),VLOOKUP(VALUE(MID($B747,2,2)),_309_Table2,MATCH(MID($B747,1,1),_309_Table2_ColumnLookup,0),FALSE),
  IF($C747="309 LCR SummaryA",OneYearSCR,IF($C747="309 LCR SummaryB",UltimateSCR,IF(VALUE(LEFT($A747,3))=309,VLOOKUP(VALUE(MID($B747,2,1)),_309_Table2,MATCH(MID($B747,1,1),_309_Table2_ColumnLookup,0),FALSE)
+N("309"),
  IF(VALUE(LEFT($A747,3))=310,VLOOKUP(VALUE(MID($B747,2,1)),_310_Table2,MATCH(MID($B747,1,1),_310_Table2_ColumnLookup,0),FALSE)
+N("310"),
  IF(AND(VALUE(LEFT($A747,3))=311,LEN($I747)=4),VLOOKUP($I747,_311_Table2,MATCH($B747,_311_Table2_ColumnLookup,0),FALSE),
  IF(AND(VALUE(LEFT($A747,3))=311,OR($B747="I2",$B747="J2",$B747="K2",$B747="L2")),VLOOKUP('311'!$G$58,_311_Table2,MATCH(MID($B747,1,1),_311_Table2_ColumnLookup,0),FALSE),
  IF(AND(VALUE(LEFT($A747,3))=311,RIGHT($B747,5)="Total"),VLOOKUP('311'!$G$59,_311_Table2,MATCH(MID($B747,1,1),_311_Table2_ColumnLookup,0),FALSE),
  IF(VALUE(LEFT($A747,3))=311,VLOOKUP(VALUE(MID($B747,2,1)),_311_Table2,MATCH(MID($B747,1,1),_311_Table2_ColumnLookup,0),FALSE)
+N("311"),
  IF(AND(VALUE(LEFT($A747,3))=312,LEFT($G747,10)="Unincepted",$B747="G "),VLOOKUP(" ULO",_312_Table2,MATCH('312'!$N$16,_312_Table2_ColumnLookup,0),FALSE),
  IF(AND(VALUE(LEFT($A747,3))=312,LEFT($G747,10)="Unincepted",$B747="O "),VLOOKUP(" ULO",_312_Table2,MATCH('312'!$V$16,_312_Table2_ColumnLookup,0),FALSE),
  IF(AND(VALUE(LEFT($A747,3))=312,LEFT($G747,10)="Unincepted",$B747="Q "),VLOOKUP(" ULO",_312_Table2,MATCH('312'!$X$16,_312_Table2_ColumnLookup,0),FALSE),
  IF(AND(VALUE(LEFT($A747,3))=312,LEFT($G747,10)="Unincepted"),VLOOKUP(" ULO",_312_Table2,MATCH(LEFT($B747,1),_312_Table2_ColumnLookup,0),FALSE),
  IF(AND(VALUE(LEFT($A747,3))=312,LEFT($G747,5)="Total",$B747="G "),VLOOKUP('312'!$F$80,_312_Table2,MATCH('312'!$N$16,_312_Table2_ColumnLookup,0),FALSE),
  IF(AND(VALUE(LEFT($A747,3))=312,LEFT($G747,5)="Total",$B747="O "),VLOOKUP('312'!$F$80,_312_Table2,MATCH('312'!$V$16,_312_Table2_ColumnLookup,0),FALSE),
  IF(AND(VALUE(LEFT($A747,3))=312,LEFT($G747,5)="Total",$B747="Q "),VLOOKUP('312'!$F$80,_312_Table2,MATCH('312'!$X$16,_312_Table2_ColumnLookup,0),FALSE),
  IF(AND(VALUE(LEFT($A747,3))=312,LEFT($G747,5)="Total"),VLOOKUP('312'!$F$80,_312_Table2,MATCH(LEFT($B747,1),_312_Table2_ColumnLookup,0),FALSE),
  IF(AND(VALUE(LEFT($A747,3))=312,LEN($I747)=4,$B747="G"),VLOOKUP($I747,_312_Table2,MATCH('312'!$N$16,_312_Table2_ColumnLookup,0),FALSE),
  IF(AND(VALUE(LEFT($A747,3))=312,LEN($I747)=4,$B747="O"),VLOOKUP($I747,_312_Table2,MATCH('312'!$V$16,_312_Table2_ColumnLookup,0),FALSE),
  IF(AND(VALUE(LEFT($A747,3))=312,LEN($I747)=4,$B747="Q"),VLOOKUP($I747,_312_Table2,MATCH('312'!$X$16,_312_Table2_ColumnLookup,0),FALSE),
  IF(AND(VALUE(LEFT($A747,3))=312,LEN($I747)=4),VLOOKUP($I747,_312_Table2,MATCH(LEFT($B747,1),_312_Table2_ColumnLookup,0),FALSE)
+N("312"),
  IF(VALUE(LEFT($A747,3))=313,VLOOKUP(VALUE(MID($B747,2,1)),_313_Table2,MATCH(MID($B747,1,1),_313_Table2_ColumnLookup,0),FALSE)
+N("313"),
  IF(AND(VALUE(LEFT($A747,3))=314,LEN($B747)=3),VLOOKUP(VALUE(MID($B747,2,2)),_314_Table2,MATCH(MID($B747,1,1),_314_Table2_ColumnLookup,0),FALSE),
  IF(VALUE(LEFT($A747,3))=314,VLOOKUP(VALUE(MID($B747,2,1)),_314_Table2,MATCH(MID($B747,1,1),_314_Table2_ColumnLookup,0),FALSE)
+N("314"),
""))))))))))))))))))))))))</f>
        <v>#N/A</v>
      </c>
      <c r="F747" s="238">
        <f>IF(AND(VALUE(LEFT($A747,3))=309,LEN($B747)=3),VLOOKUP(VALUE(MID($B747,2,2)),_309_Table3,MATCH(MID($B747,1,1),_309_Table3_ColumnLookup,0),FALSE),
  IF($C747="309 LCR SummaryA",OneYearSCR,IF($C747="309 LCR SummaryB",UltimateSCR,IF(VALUE(LEFT($A747,3))=309,VLOOKUP(VALUE(MID($B747,2,1)),_309_Table3,MATCH(MID($B747,1,1),_309_Table3_ColumnLookup,0),FALSE)
+N("309"),
  IF(VALUE(LEFT($A747,3))=310,VLOOKUP(VALUE(MID($B747,2,1)),_310_Table3,MATCH(MID($B747,1,1),_310_Table3_ColumnLookup,0),FALSE)
+N("310"),
  IF(AND(VALUE(LEFT($A747,3))=311,LEN($I747)=4),VLOOKUP($I747,_311_Table3,MATCH($B747,_311_Table3_ColumnLookup,0),FALSE),
  IF(AND(VALUE(LEFT($A747,3))=311,OR($B747="I2",$B747="J2",$B747="K2",$B747="L2")),VLOOKUP('311'!$G$58,_311_Table3,MATCH(MID($B747,1,1),_311_Table3_ColumnLookup,0),FALSE),
  IF(AND(VALUE(LEFT($A747,3))=311,RIGHT($B747,5)="Total"),VLOOKUP('311'!$G$59,_311_Table3,MATCH(MID($B747,1,1),_311_Table3_ColumnLookup,0),FALSE),
  IF(VALUE(LEFT($A747,3))=311,VLOOKUP(VALUE(MID($B747,2,1)),_311_Table3,MATCH(MID($B747,1,1),_311_Table3_ColumnLookup,0),FALSE)
+N("311"),
  IF(AND(VALUE(LEFT($A747,3))=312,LEFT($G747,10)="Unincepted",$B747="G "),VLOOKUP(" ULO",_312_Table3,MATCH('312'!$N$16,_312_Table3_ColumnLookup,0),FALSE),
  IF(AND(VALUE(LEFT($A747,3))=312,LEFT($G747,10)="Unincepted",$B747="O "),VLOOKUP(" ULO",_312_Table3,MATCH('312'!$V$16,_312_Table3_ColumnLookup,0),FALSE),
  IF(AND(VALUE(LEFT($A747,3))=312,LEFT($G747,10)="Unincepted",$B747="Q "),VLOOKUP(" ULO",_312_Table3,MATCH('312'!$X$16,_312_Table3_ColumnLookup,0),FALSE),
  IF(AND(VALUE(LEFT($A747,3))=312,LEFT($G747,10)="Unincepted"),VLOOKUP(" ULO",_312_Table3,MATCH(LEFT($B747,1),_312_Table3_ColumnLookup,0),FALSE),
  IF(AND(VALUE(LEFT($A747,3))=312,LEFT($G747,5)="Total",$B747="G "),VLOOKUP('312'!$F$80,_312_Table3,MATCH('312'!$N$16,_312_Table3_ColumnLookup,0),FALSE),
  IF(AND(VALUE(LEFT($A747,3))=312,LEFT($G747,5)="Total",$B747="O "),VLOOKUP('312'!$F$80,_312_Table3,MATCH('312'!$V$16,_312_Table3_ColumnLookup,0),FALSE),
  IF(AND(VALUE(LEFT($A747,3))=312,LEFT($G747,5)="Total",$B747="Q "),VLOOKUP('312'!$F$80,_312_Table3,MATCH('312'!$X$16,_312_Table3_ColumnLookup,0),FALSE),
  IF(AND(VALUE(LEFT($A747,3))=312,LEFT($G747,5)="Total"),VLOOKUP('312'!$F$80,_312_Table3,MATCH(LEFT($B747,1),_312_Table3_ColumnLookup,0),FALSE),
  IF(AND(VALUE(LEFT($A747,3))=312,LEN($I747)=4,$B747="G"),VLOOKUP($I747,_312_Table3,MATCH('312'!$N$16,_312_Table3_ColumnLookup,0),FALSE),
  IF(AND(VALUE(LEFT($A747,3))=312,LEN($I747)=4,$B747="O"),VLOOKUP($I747,_312_Table3,MATCH('312'!$V$16,_312_Table3_ColumnLookup,0),FALSE),
  IF(AND(VALUE(LEFT($A747,3))=312,LEN($I747)=4,$B747="Q"),VLOOKUP($I747,_312_Table3,MATCH('312'!$X$16,_312_Table3_ColumnLookup,0),FALSE),
  IF(AND(VALUE(LEFT($A747,3))=312,LEN($I747)=4),VLOOKUP($I747,_312_Table3,MATCH(LEFT($B747,1),_312_Table3_ColumnLookup,0),FALSE)
+N("312"),
  IF(VALUE(LEFT($A747,3))=313,VLOOKUP(VALUE(MID($B747,2,1)),_313_Table3,MATCH(MID($B747,1,1),_313_Table3_ColumnLookup,0),FALSE)
+N("313"),
  IF(AND(VALUE(LEFT($A747,3))=314,LEN($B747)=3),VLOOKUP(VALUE(MID($B747,2,2)),_314_Table3,MATCH(MID($B747,1,1),_314_Table3_ColumnLookup,0),FALSE),
  IF(VALUE(LEFT($A747,3))=314,VLOOKUP(VALUE(MID($B747,2,1)),_314_Table3,MATCH(MID($B747,1,1),_314_Table3_ColumnLookup,0),FALSE)
+N("314"),
""))))))))))))))))))))))))</f>
        <v>0</v>
      </c>
      <c r="G747" t="s">
        <v>1299</v>
      </c>
      <c r="H747" s="321">
        <f>IFERROR(
IF(ISERROR($D747)=FALSE,$D747,IF(ISERROR($E747)=FALSE,$E747,IF(ISERROR($F747)=FALSE,$F747
+N("012 checkboxes"),
IF(
IF(OR(LEFT($A747,9)="Syndicate",LEFT($A747,12)="NewSyndicate"),VLOOKUP($A747,'012'!$J:$ZW,MATCH("Link to button",'012'!$J$1:$ZW$1,0),0)
+N("309 checkbox"),
IF($C747="309 LCR Summary0",VLOOKUP("Notes990",'309'!$P:$ZZ,MATCH("Link to button",'309'!$P$1:$ZZ$1,0),0)
+N("313 checkboxes"),
IF($C747="313 Financial Information0LcmVsScr",IF($C747="309 LCR Summary0",VLOOKUP("LcmVsScr",'309'!$N:$ZZ,MATCH("Link to button",'309'!$N$1:$ZZ$1,0),0),
IF($C747="313 Financial Information0LcrDocAttached",IF($C747="309 LCR Summary0",VLOOKUP("LcrDocAttached",'309'!$N:$ZZ,MATCH("Link to button",'309'!$N$1:$ZZ$1,0),
0)))))))=1,TRUE,FALSE)
))),"")</f>
        <v>0</v>
      </c>
    </row>
    <row r="748" spans="1:8" customFormat="1">
      <c r="A748" s="237" t="str">
        <f>VLOOKUP($G748,CSVLookups!$B:$R,MATCH(A$1,CSVLookups!$B$1:$R$1,0),FALSE)</f>
        <v>313 Financial Information</v>
      </c>
      <c r="B748" s="237" t="str">
        <f>VLOOKUP($G748,CSVLookups!$B:$R,MATCH(B$1,CSVLookups!$B$1:$R$1,0),FALSE)</f>
        <v>F6</v>
      </c>
      <c r="C748" s="238" t="str">
        <f t="shared" si="12"/>
        <v>313 Financial InformationF6Total</v>
      </c>
      <c r="D748" s="238" t="e">
        <f>IF(AND(VALUE(LEFT($A748,3))=309,LEN($B748)=3),VLOOKUP(VALUE(MID($B748,2,2)),_309_Table1,MATCH(MID($B748,1,1),_309_Table1_ColumnLookup,0),FALSE),
  IF($C748="309 LCR SummaryA",OneYearSCR,IF($C748="309 LCR SummaryB",UltimateSCR,IF(VALUE(LEFT($A748,3))=309,VLOOKUP(VALUE(MID($B748,2,1)),_309_Table1,MATCH(MID($B748,1,1),_309_Table1_ColumnLookup,0),FALSE)
+N("309"),
  IF(VALUE(LEFT($A748,3))=310,VLOOKUP(VALUE(MID($B748,2,1)),_310_Table1,MATCH(MID($B748,1,1),_310_Table1_ColumnLookup,0),FALSE)
+N("310"),
  IF(AND(VALUE(LEFT($A748,3))=311,LEN($I748)=4),VLOOKUP($I748,_311_Table1,MATCH($B748,_311_Table1_ColumnLookup,0),FALSE),
  IF(AND(VALUE(LEFT($A748,3))=311,OR($B748="I2",$B748="J2",$B748="K2",$B748="L2")),VLOOKUP('311'!$G$58,_311_Table1,MATCH(MID($B748,1,1),_311_Table1_ColumnLookup,0),FALSE),
  IF(AND(VALUE(LEFT($A748,3))=311,RIGHT($B748,5)="Total"),VLOOKUP('311'!$G$59,_311_Table1,MATCH(MID($B748,1,1),_311_Table1_ColumnLookup,0),FALSE),
  IF(VALUE(LEFT($A748,3))=311,VLOOKUP(VALUE(MID($B748,2,1)),_311_Table1,MATCH(MID($B748,1,1),_311_Table1_ColumnLookup,0),FALSE)
+N("311"),
  IF(AND(VALUE(LEFT($A748,3))=312,LEFT($G748,10)="Unincepted",$B748="G "),VLOOKUP(" ULO",_312_Table1,MATCH('312'!$N$16,_312_Table1_ColumnLookup,0),FALSE),
  IF(AND(VALUE(LEFT($A748,3))=312,LEFT($G748,10)="Unincepted",$B748="O "),VLOOKUP(" ULO",_312_Table1,MATCH('312'!$V$16,_312_Table1_ColumnLookup,0),FALSE),
  IF(AND(VALUE(LEFT($A748,3))=312,LEFT($G748,10)="Unincepted",$B748="Q "),VLOOKUP(" ULO",_312_Table1,MATCH('312'!$X$16,_312_Table1_ColumnLookup,0),FALSE),
  IF(AND(VALUE(LEFT($A748,3))=312,LEFT($G748,10)="Unincepted"),VLOOKUP(" ULO",_312_Table1,MATCH(LEFT($B748,1),_312_Table1_ColumnLookup,0),FALSE),
  IF(AND(VALUE(LEFT($A748,3))=312,LEFT($G748,5)="Total",$B748="G "),VLOOKUP('312'!$F$80,_312_Table1,MATCH('312'!$N$16,_312_Table1_ColumnLookup,0),FALSE),
  IF(AND(VALUE(LEFT($A748,3))=312,LEFT($G748,5)="Total",$B748="O "),VLOOKUP('312'!$F$80,_312_Table1,MATCH('312'!$V$16,_312_Table1_ColumnLookup,0),FALSE),
  IF(AND(VALUE(LEFT($A748,3))=312,LEFT($G748,5)="Total",$B748="Q "),VLOOKUP('312'!$F$80,_312_Table1,MATCH('312'!$X$16,_312_Table1_ColumnLookup,0),FALSE),
  IF(AND(VALUE(LEFT($A748,3))=312,LEFT($G748,5)="Total"),VLOOKUP('312'!$F$80,_312_Table1,MATCH(LEFT($B748,1),_312_Table1_ColumnLookup,0),FALSE),
  IF(AND(VALUE(LEFT($A748,3))=312,LEN($I748)=4,$B748="G"),VLOOKUP($I748,_312_Table1,MATCH('312'!$N$16,_312_Table1_ColumnLookup,0),FALSE),
  IF(AND(VALUE(LEFT($A748,3))=312,LEN($I748)=4,$B748="O"),VLOOKUP($I748,_312_Table1,MATCH('312'!$V$16,_312_Table1_ColumnLookup,0),FALSE),
  IF(AND(VALUE(LEFT($A748,3))=312,LEN($I748)=4,$B748="Q"),VLOOKUP($I748,_312_Table1,MATCH('312'!$X$16,_312_Table1_ColumnLookup,0),FALSE),
  IF(AND(VALUE(LEFT($A748,3))=312,LEN($I748)=4),VLOOKUP($I748,_312_Table1,MATCH(LEFT($B748,1),_312_Table1_ColumnLookup,0),FALSE)
+N("312"),
  IF(VALUE(LEFT($A748,3))=313,VLOOKUP(VALUE(MID($B748,2,1)),_313_Table1,MATCH(MID($B748,1,1),_313_Table1_ColumnLookup,0),FALSE)
+N("313"),
  IF(AND(VALUE(LEFT($A748,3))=314,LEN($B748)=3),VLOOKUP(VALUE(MID($B748,2,2)),_314_Table1,MATCH(MID($B748,1,1),_314_Table1_ColumnLookup,0),FALSE),
  IF(VALUE(LEFT($A748,3))=314,VLOOKUP(VALUE(MID($B748,2,1)),_314_Table1,MATCH(MID($B748,1,1),_314_Table1_ColumnLookup,0),FALSE)
+N("314"),
""))))))))))))))))))))))))</f>
        <v>#N/A</v>
      </c>
      <c r="E748" s="238" t="e">
        <f>IF(AND(VALUE(LEFT($A748,3))=309,LEN($B748)=3),VLOOKUP(VALUE(MID($B748,2,2)),_309_Table2,MATCH(MID($B748,1,1),_309_Table2_ColumnLookup,0),FALSE),
  IF($C748="309 LCR SummaryA",OneYearSCR,IF($C748="309 LCR SummaryB",UltimateSCR,IF(VALUE(LEFT($A748,3))=309,VLOOKUP(VALUE(MID($B748,2,1)),_309_Table2,MATCH(MID($B748,1,1),_309_Table2_ColumnLookup,0),FALSE)
+N("309"),
  IF(VALUE(LEFT($A748,3))=310,VLOOKUP(VALUE(MID($B748,2,1)),_310_Table2,MATCH(MID($B748,1,1),_310_Table2_ColumnLookup,0),FALSE)
+N("310"),
  IF(AND(VALUE(LEFT($A748,3))=311,LEN($I748)=4),VLOOKUP($I748,_311_Table2,MATCH($B748,_311_Table2_ColumnLookup,0),FALSE),
  IF(AND(VALUE(LEFT($A748,3))=311,OR($B748="I2",$B748="J2",$B748="K2",$B748="L2")),VLOOKUP('311'!$G$58,_311_Table2,MATCH(MID($B748,1,1),_311_Table2_ColumnLookup,0),FALSE),
  IF(AND(VALUE(LEFT($A748,3))=311,RIGHT($B748,5)="Total"),VLOOKUP('311'!$G$59,_311_Table2,MATCH(MID($B748,1,1),_311_Table2_ColumnLookup,0),FALSE),
  IF(VALUE(LEFT($A748,3))=311,VLOOKUP(VALUE(MID($B748,2,1)),_311_Table2,MATCH(MID($B748,1,1),_311_Table2_ColumnLookup,0),FALSE)
+N("311"),
  IF(AND(VALUE(LEFT($A748,3))=312,LEFT($G748,10)="Unincepted",$B748="G "),VLOOKUP(" ULO",_312_Table2,MATCH('312'!$N$16,_312_Table2_ColumnLookup,0),FALSE),
  IF(AND(VALUE(LEFT($A748,3))=312,LEFT($G748,10)="Unincepted",$B748="O "),VLOOKUP(" ULO",_312_Table2,MATCH('312'!$V$16,_312_Table2_ColumnLookup,0),FALSE),
  IF(AND(VALUE(LEFT($A748,3))=312,LEFT($G748,10)="Unincepted",$B748="Q "),VLOOKUP(" ULO",_312_Table2,MATCH('312'!$X$16,_312_Table2_ColumnLookup,0),FALSE),
  IF(AND(VALUE(LEFT($A748,3))=312,LEFT($G748,10)="Unincepted"),VLOOKUP(" ULO",_312_Table2,MATCH(LEFT($B748,1),_312_Table2_ColumnLookup,0),FALSE),
  IF(AND(VALUE(LEFT($A748,3))=312,LEFT($G748,5)="Total",$B748="G "),VLOOKUP('312'!$F$80,_312_Table2,MATCH('312'!$N$16,_312_Table2_ColumnLookup,0),FALSE),
  IF(AND(VALUE(LEFT($A748,3))=312,LEFT($G748,5)="Total",$B748="O "),VLOOKUP('312'!$F$80,_312_Table2,MATCH('312'!$V$16,_312_Table2_ColumnLookup,0),FALSE),
  IF(AND(VALUE(LEFT($A748,3))=312,LEFT($G748,5)="Total",$B748="Q "),VLOOKUP('312'!$F$80,_312_Table2,MATCH('312'!$X$16,_312_Table2_ColumnLookup,0),FALSE),
  IF(AND(VALUE(LEFT($A748,3))=312,LEFT($G748,5)="Total"),VLOOKUP('312'!$F$80,_312_Table2,MATCH(LEFT($B748,1),_312_Table2_ColumnLookup,0),FALSE),
  IF(AND(VALUE(LEFT($A748,3))=312,LEN($I748)=4,$B748="G"),VLOOKUP($I748,_312_Table2,MATCH('312'!$N$16,_312_Table2_ColumnLookup,0),FALSE),
  IF(AND(VALUE(LEFT($A748,3))=312,LEN($I748)=4,$B748="O"),VLOOKUP($I748,_312_Table2,MATCH('312'!$V$16,_312_Table2_ColumnLookup,0),FALSE),
  IF(AND(VALUE(LEFT($A748,3))=312,LEN($I748)=4,$B748="Q"),VLOOKUP($I748,_312_Table2,MATCH('312'!$X$16,_312_Table2_ColumnLookup,0),FALSE),
  IF(AND(VALUE(LEFT($A748,3))=312,LEN($I748)=4),VLOOKUP($I748,_312_Table2,MATCH(LEFT($B748,1),_312_Table2_ColumnLookup,0),FALSE)
+N("312"),
  IF(VALUE(LEFT($A748,3))=313,VLOOKUP(VALUE(MID($B748,2,1)),_313_Table2,MATCH(MID($B748,1,1),_313_Table2_ColumnLookup,0),FALSE)
+N("313"),
  IF(AND(VALUE(LEFT($A748,3))=314,LEN($B748)=3),VLOOKUP(VALUE(MID($B748,2,2)),_314_Table2,MATCH(MID($B748,1,1),_314_Table2_ColumnLookup,0),FALSE),
  IF(VALUE(LEFT($A748,3))=314,VLOOKUP(VALUE(MID($B748,2,1)),_314_Table2,MATCH(MID($B748,1,1),_314_Table2_ColumnLookup,0),FALSE)
+N("314"),
""))))))))))))))))))))))))</f>
        <v>#N/A</v>
      </c>
      <c r="F748" s="238">
        <f>IF(AND(VALUE(LEFT($A748,3))=309,LEN($B748)=3),VLOOKUP(VALUE(MID($B748,2,2)),_309_Table3,MATCH(MID($B748,1,1),_309_Table3_ColumnLookup,0),FALSE),
  IF($C748="309 LCR SummaryA",OneYearSCR,IF($C748="309 LCR SummaryB",UltimateSCR,IF(VALUE(LEFT($A748,3))=309,VLOOKUP(VALUE(MID($B748,2,1)),_309_Table3,MATCH(MID($B748,1,1),_309_Table3_ColumnLookup,0),FALSE)
+N("309"),
  IF(VALUE(LEFT($A748,3))=310,VLOOKUP(VALUE(MID($B748,2,1)),_310_Table3,MATCH(MID($B748,1,1),_310_Table3_ColumnLookup,0),FALSE)
+N("310"),
  IF(AND(VALUE(LEFT($A748,3))=311,LEN($I748)=4),VLOOKUP($I748,_311_Table3,MATCH($B748,_311_Table3_ColumnLookup,0),FALSE),
  IF(AND(VALUE(LEFT($A748,3))=311,OR($B748="I2",$B748="J2",$B748="K2",$B748="L2")),VLOOKUP('311'!$G$58,_311_Table3,MATCH(MID($B748,1,1),_311_Table3_ColumnLookup,0),FALSE),
  IF(AND(VALUE(LEFT($A748,3))=311,RIGHT($B748,5)="Total"),VLOOKUP('311'!$G$59,_311_Table3,MATCH(MID($B748,1,1),_311_Table3_ColumnLookup,0),FALSE),
  IF(VALUE(LEFT($A748,3))=311,VLOOKUP(VALUE(MID($B748,2,1)),_311_Table3,MATCH(MID($B748,1,1),_311_Table3_ColumnLookup,0),FALSE)
+N("311"),
  IF(AND(VALUE(LEFT($A748,3))=312,LEFT($G748,10)="Unincepted",$B748="G "),VLOOKUP(" ULO",_312_Table3,MATCH('312'!$N$16,_312_Table3_ColumnLookup,0),FALSE),
  IF(AND(VALUE(LEFT($A748,3))=312,LEFT($G748,10)="Unincepted",$B748="O "),VLOOKUP(" ULO",_312_Table3,MATCH('312'!$V$16,_312_Table3_ColumnLookup,0),FALSE),
  IF(AND(VALUE(LEFT($A748,3))=312,LEFT($G748,10)="Unincepted",$B748="Q "),VLOOKUP(" ULO",_312_Table3,MATCH('312'!$X$16,_312_Table3_ColumnLookup,0),FALSE),
  IF(AND(VALUE(LEFT($A748,3))=312,LEFT($G748,10)="Unincepted"),VLOOKUP(" ULO",_312_Table3,MATCH(LEFT($B748,1),_312_Table3_ColumnLookup,0),FALSE),
  IF(AND(VALUE(LEFT($A748,3))=312,LEFT($G748,5)="Total",$B748="G "),VLOOKUP('312'!$F$80,_312_Table3,MATCH('312'!$N$16,_312_Table3_ColumnLookup,0),FALSE),
  IF(AND(VALUE(LEFT($A748,3))=312,LEFT($G748,5)="Total",$B748="O "),VLOOKUP('312'!$F$80,_312_Table3,MATCH('312'!$V$16,_312_Table3_ColumnLookup,0),FALSE),
  IF(AND(VALUE(LEFT($A748,3))=312,LEFT($G748,5)="Total",$B748="Q "),VLOOKUP('312'!$F$80,_312_Table3,MATCH('312'!$X$16,_312_Table3_ColumnLookup,0),FALSE),
  IF(AND(VALUE(LEFT($A748,3))=312,LEFT($G748,5)="Total"),VLOOKUP('312'!$F$80,_312_Table3,MATCH(LEFT($B748,1),_312_Table3_ColumnLookup,0),FALSE),
  IF(AND(VALUE(LEFT($A748,3))=312,LEN($I748)=4,$B748="G"),VLOOKUP($I748,_312_Table3,MATCH('312'!$N$16,_312_Table3_ColumnLookup,0),FALSE),
  IF(AND(VALUE(LEFT($A748,3))=312,LEN($I748)=4,$B748="O"),VLOOKUP($I748,_312_Table3,MATCH('312'!$V$16,_312_Table3_ColumnLookup,0),FALSE),
  IF(AND(VALUE(LEFT($A748,3))=312,LEN($I748)=4,$B748="Q"),VLOOKUP($I748,_312_Table3,MATCH('312'!$X$16,_312_Table3_ColumnLookup,0),FALSE),
  IF(AND(VALUE(LEFT($A748,3))=312,LEN($I748)=4),VLOOKUP($I748,_312_Table3,MATCH(LEFT($B748,1),_312_Table3_ColumnLookup,0),FALSE)
+N("312"),
  IF(VALUE(LEFT($A748,3))=313,VLOOKUP(VALUE(MID($B748,2,1)),_313_Table3,MATCH(MID($B748,1,1),_313_Table3_ColumnLookup,0),FALSE)
+N("313"),
  IF(AND(VALUE(LEFT($A748,3))=314,LEN($B748)=3),VLOOKUP(VALUE(MID($B748,2,2)),_314_Table3,MATCH(MID($B748,1,1),_314_Table3_ColumnLookup,0),FALSE),
  IF(VALUE(LEFT($A748,3))=314,VLOOKUP(VALUE(MID($B748,2,1)),_314_Table3,MATCH(MID($B748,1,1),_314_Table3_ColumnLookup,0),FALSE)
+N("314"),
""))))))))))))))))))))))))</f>
        <v>0</v>
      </c>
      <c r="G748" t="s">
        <v>1300</v>
      </c>
      <c r="H748" s="321">
        <f>IFERROR(
IF(ISERROR($D748)=FALSE,$D748,IF(ISERROR($E748)=FALSE,$E748,IF(ISERROR($F748)=FALSE,$F748
+N("012 checkboxes"),
IF(
IF(OR(LEFT($A748,9)="Syndicate",LEFT($A748,12)="NewSyndicate"),VLOOKUP($A748,'012'!$J:$ZW,MATCH("Link to button",'012'!$J$1:$ZW$1,0),0)
+N("309 checkbox"),
IF($C748="309 LCR Summary0",VLOOKUP("Notes990",'309'!$P:$ZZ,MATCH("Link to button",'309'!$P$1:$ZZ$1,0),0)
+N("313 checkboxes"),
IF($C748="313 Financial Information0LcmVsScr",IF($C748="309 LCR Summary0",VLOOKUP("LcmVsScr",'309'!$N:$ZZ,MATCH("Link to button",'309'!$N$1:$ZZ$1,0),0),
IF($C748="313 Financial Information0LcrDocAttached",IF($C748="309 LCR Summary0",VLOOKUP("LcrDocAttached",'309'!$N:$ZZ,MATCH("Link to button",'309'!$N$1:$ZZ$1,0),
0)))))))=1,TRUE,FALSE)
))),"")</f>
        <v>0</v>
      </c>
    </row>
    <row r="749" spans="1:8" customFormat="1">
      <c r="A749" s="237" t="str">
        <f>VLOOKUP($G749,CSVLookups!$B:$R,MATCH(A$1,CSVLookups!$B$1:$R$1,0),FALSE)</f>
        <v>313 Financial Information</v>
      </c>
      <c r="B749" s="237" t="str">
        <f>VLOOKUP($G749,CSVLookups!$B:$R,MATCH(B$1,CSVLookups!$B$1:$R$1,0),FALSE)</f>
        <v>G6</v>
      </c>
      <c r="C749" s="238" t="str">
        <f t="shared" si="12"/>
        <v>313 Financial InformationG6Total</v>
      </c>
      <c r="D749" s="238" t="e">
        <f>IF(AND(VALUE(LEFT($A749,3))=309,LEN($B749)=3),VLOOKUP(VALUE(MID($B749,2,2)),_309_Table1,MATCH(MID($B749,1,1),_309_Table1_ColumnLookup,0),FALSE),
  IF($C749="309 LCR SummaryA",OneYearSCR,IF($C749="309 LCR SummaryB",UltimateSCR,IF(VALUE(LEFT($A749,3))=309,VLOOKUP(VALUE(MID($B749,2,1)),_309_Table1,MATCH(MID($B749,1,1),_309_Table1_ColumnLookup,0),FALSE)
+N("309"),
  IF(VALUE(LEFT($A749,3))=310,VLOOKUP(VALUE(MID($B749,2,1)),_310_Table1,MATCH(MID($B749,1,1),_310_Table1_ColumnLookup,0),FALSE)
+N("310"),
  IF(AND(VALUE(LEFT($A749,3))=311,LEN($I749)=4),VLOOKUP($I749,_311_Table1,MATCH($B749,_311_Table1_ColumnLookup,0),FALSE),
  IF(AND(VALUE(LEFT($A749,3))=311,OR($B749="I2",$B749="J2",$B749="K2",$B749="L2")),VLOOKUP('311'!$G$58,_311_Table1,MATCH(MID($B749,1,1),_311_Table1_ColumnLookup,0),FALSE),
  IF(AND(VALUE(LEFT($A749,3))=311,RIGHT($B749,5)="Total"),VLOOKUP('311'!$G$59,_311_Table1,MATCH(MID($B749,1,1),_311_Table1_ColumnLookup,0),FALSE),
  IF(VALUE(LEFT($A749,3))=311,VLOOKUP(VALUE(MID($B749,2,1)),_311_Table1,MATCH(MID($B749,1,1),_311_Table1_ColumnLookup,0),FALSE)
+N("311"),
  IF(AND(VALUE(LEFT($A749,3))=312,LEFT($G749,10)="Unincepted",$B749="G "),VLOOKUP(" ULO",_312_Table1,MATCH('312'!$N$16,_312_Table1_ColumnLookup,0),FALSE),
  IF(AND(VALUE(LEFT($A749,3))=312,LEFT($G749,10)="Unincepted",$B749="O "),VLOOKUP(" ULO",_312_Table1,MATCH('312'!$V$16,_312_Table1_ColumnLookup,0),FALSE),
  IF(AND(VALUE(LEFT($A749,3))=312,LEFT($G749,10)="Unincepted",$B749="Q "),VLOOKUP(" ULO",_312_Table1,MATCH('312'!$X$16,_312_Table1_ColumnLookup,0),FALSE),
  IF(AND(VALUE(LEFT($A749,3))=312,LEFT($G749,10)="Unincepted"),VLOOKUP(" ULO",_312_Table1,MATCH(LEFT($B749,1),_312_Table1_ColumnLookup,0),FALSE),
  IF(AND(VALUE(LEFT($A749,3))=312,LEFT($G749,5)="Total",$B749="G "),VLOOKUP('312'!$F$80,_312_Table1,MATCH('312'!$N$16,_312_Table1_ColumnLookup,0),FALSE),
  IF(AND(VALUE(LEFT($A749,3))=312,LEFT($G749,5)="Total",$B749="O "),VLOOKUP('312'!$F$80,_312_Table1,MATCH('312'!$V$16,_312_Table1_ColumnLookup,0),FALSE),
  IF(AND(VALUE(LEFT($A749,3))=312,LEFT($G749,5)="Total",$B749="Q "),VLOOKUP('312'!$F$80,_312_Table1,MATCH('312'!$X$16,_312_Table1_ColumnLookup,0),FALSE),
  IF(AND(VALUE(LEFT($A749,3))=312,LEFT($G749,5)="Total"),VLOOKUP('312'!$F$80,_312_Table1,MATCH(LEFT($B749,1),_312_Table1_ColumnLookup,0),FALSE),
  IF(AND(VALUE(LEFT($A749,3))=312,LEN($I749)=4,$B749="G"),VLOOKUP($I749,_312_Table1,MATCH('312'!$N$16,_312_Table1_ColumnLookup,0),FALSE),
  IF(AND(VALUE(LEFT($A749,3))=312,LEN($I749)=4,$B749="O"),VLOOKUP($I749,_312_Table1,MATCH('312'!$V$16,_312_Table1_ColumnLookup,0),FALSE),
  IF(AND(VALUE(LEFT($A749,3))=312,LEN($I749)=4,$B749="Q"),VLOOKUP($I749,_312_Table1,MATCH('312'!$X$16,_312_Table1_ColumnLookup,0),FALSE),
  IF(AND(VALUE(LEFT($A749,3))=312,LEN($I749)=4),VLOOKUP($I749,_312_Table1,MATCH(LEFT($B749,1),_312_Table1_ColumnLookup,0),FALSE)
+N("312"),
  IF(VALUE(LEFT($A749,3))=313,VLOOKUP(VALUE(MID($B749,2,1)),_313_Table1,MATCH(MID($B749,1,1),_313_Table1_ColumnLookup,0),FALSE)
+N("313"),
  IF(AND(VALUE(LEFT($A749,3))=314,LEN($B749)=3),VLOOKUP(VALUE(MID($B749,2,2)),_314_Table1,MATCH(MID($B749,1,1),_314_Table1_ColumnLookup,0),FALSE),
  IF(VALUE(LEFT($A749,3))=314,VLOOKUP(VALUE(MID($B749,2,1)),_314_Table1,MATCH(MID($B749,1,1),_314_Table1_ColumnLookup,0),FALSE)
+N("314"),
""))))))))))))))))))))))))</f>
        <v>#N/A</v>
      </c>
      <c r="E749" s="238" t="e">
        <f>IF(AND(VALUE(LEFT($A749,3))=309,LEN($B749)=3),VLOOKUP(VALUE(MID($B749,2,2)),_309_Table2,MATCH(MID($B749,1,1),_309_Table2_ColumnLookup,0),FALSE),
  IF($C749="309 LCR SummaryA",OneYearSCR,IF($C749="309 LCR SummaryB",UltimateSCR,IF(VALUE(LEFT($A749,3))=309,VLOOKUP(VALUE(MID($B749,2,1)),_309_Table2,MATCH(MID($B749,1,1),_309_Table2_ColumnLookup,0),FALSE)
+N("309"),
  IF(VALUE(LEFT($A749,3))=310,VLOOKUP(VALUE(MID($B749,2,1)),_310_Table2,MATCH(MID($B749,1,1),_310_Table2_ColumnLookup,0),FALSE)
+N("310"),
  IF(AND(VALUE(LEFT($A749,3))=311,LEN($I749)=4),VLOOKUP($I749,_311_Table2,MATCH($B749,_311_Table2_ColumnLookup,0),FALSE),
  IF(AND(VALUE(LEFT($A749,3))=311,OR($B749="I2",$B749="J2",$B749="K2",$B749="L2")),VLOOKUP('311'!$G$58,_311_Table2,MATCH(MID($B749,1,1),_311_Table2_ColumnLookup,0),FALSE),
  IF(AND(VALUE(LEFT($A749,3))=311,RIGHT($B749,5)="Total"),VLOOKUP('311'!$G$59,_311_Table2,MATCH(MID($B749,1,1),_311_Table2_ColumnLookup,0),FALSE),
  IF(VALUE(LEFT($A749,3))=311,VLOOKUP(VALUE(MID($B749,2,1)),_311_Table2,MATCH(MID($B749,1,1),_311_Table2_ColumnLookup,0),FALSE)
+N("311"),
  IF(AND(VALUE(LEFT($A749,3))=312,LEFT($G749,10)="Unincepted",$B749="G "),VLOOKUP(" ULO",_312_Table2,MATCH('312'!$N$16,_312_Table2_ColumnLookup,0),FALSE),
  IF(AND(VALUE(LEFT($A749,3))=312,LEFT($G749,10)="Unincepted",$B749="O "),VLOOKUP(" ULO",_312_Table2,MATCH('312'!$V$16,_312_Table2_ColumnLookup,0),FALSE),
  IF(AND(VALUE(LEFT($A749,3))=312,LEFT($G749,10)="Unincepted",$B749="Q "),VLOOKUP(" ULO",_312_Table2,MATCH('312'!$X$16,_312_Table2_ColumnLookup,0),FALSE),
  IF(AND(VALUE(LEFT($A749,3))=312,LEFT($G749,10)="Unincepted"),VLOOKUP(" ULO",_312_Table2,MATCH(LEFT($B749,1),_312_Table2_ColumnLookup,0),FALSE),
  IF(AND(VALUE(LEFT($A749,3))=312,LEFT($G749,5)="Total",$B749="G "),VLOOKUP('312'!$F$80,_312_Table2,MATCH('312'!$N$16,_312_Table2_ColumnLookup,0),FALSE),
  IF(AND(VALUE(LEFT($A749,3))=312,LEFT($G749,5)="Total",$B749="O "),VLOOKUP('312'!$F$80,_312_Table2,MATCH('312'!$V$16,_312_Table2_ColumnLookup,0),FALSE),
  IF(AND(VALUE(LEFT($A749,3))=312,LEFT($G749,5)="Total",$B749="Q "),VLOOKUP('312'!$F$80,_312_Table2,MATCH('312'!$X$16,_312_Table2_ColumnLookup,0),FALSE),
  IF(AND(VALUE(LEFT($A749,3))=312,LEFT($G749,5)="Total"),VLOOKUP('312'!$F$80,_312_Table2,MATCH(LEFT($B749,1),_312_Table2_ColumnLookup,0),FALSE),
  IF(AND(VALUE(LEFT($A749,3))=312,LEN($I749)=4,$B749="G"),VLOOKUP($I749,_312_Table2,MATCH('312'!$N$16,_312_Table2_ColumnLookup,0),FALSE),
  IF(AND(VALUE(LEFT($A749,3))=312,LEN($I749)=4,$B749="O"),VLOOKUP($I749,_312_Table2,MATCH('312'!$V$16,_312_Table2_ColumnLookup,0),FALSE),
  IF(AND(VALUE(LEFT($A749,3))=312,LEN($I749)=4,$B749="Q"),VLOOKUP($I749,_312_Table2,MATCH('312'!$X$16,_312_Table2_ColumnLookup,0),FALSE),
  IF(AND(VALUE(LEFT($A749,3))=312,LEN($I749)=4),VLOOKUP($I749,_312_Table2,MATCH(LEFT($B749,1),_312_Table2_ColumnLookup,0),FALSE)
+N("312"),
  IF(VALUE(LEFT($A749,3))=313,VLOOKUP(VALUE(MID($B749,2,1)),_313_Table2,MATCH(MID($B749,1,1),_313_Table2_ColumnLookup,0),FALSE)
+N("313"),
  IF(AND(VALUE(LEFT($A749,3))=314,LEN($B749)=3),VLOOKUP(VALUE(MID($B749,2,2)),_314_Table2,MATCH(MID($B749,1,1),_314_Table2_ColumnLookup,0),FALSE),
  IF(VALUE(LEFT($A749,3))=314,VLOOKUP(VALUE(MID($B749,2,1)),_314_Table2,MATCH(MID($B749,1,1),_314_Table2_ColumnLookup,0),FALSE)
+N("314"),
""))))))))))))))))))))))))</f>
        <v>#N/A</v>
      </c>
      <c r="F749" s="238">
        <f>IF(AND(VALUE(LEFT($A749,3))=309,LEN($B749)=3),VLOOKUP(VALUE(MID($B749,2,2)),_309_Table3,MATCH(MID($B749,1,1),_309_Table3_ColumnLookup,0),FALSE),
  IF($C749="309 LCR SummaryA",OneYearSCR,IF($C749="309 LCR SummaryB",UltimateSCR,IF(VALUE(LEFT($A749,3))=309,VLOOKUP(VALUE(MID($B749,2,1)),_309_Table3,MATCH(MID($B749,1,1),_309_Table3_ColumnLookup,0),FALSE)
+N("309"),
  IF(VALUE(LEFT($A749,3))=310,VLOOKUP(VALUE(MID($B749,2,1)),_310_Table3,MATCH(MID($B749,1,1),_310_Table3_ColumnLookup,0),FALSE)
+N("310"),
  IF(AND(VALUE(LEFT($A749,3))=311,LEN($I749)=4),VLOOKUP($I749,_311_Table3,MATCH($B749,_311_Table3_ColumnLookup,0),FALSE),
  IF(AND(VALUE(LEFT($A749,3))=311,OR($B749="I2",$B749="J2",$B749="K2",$B749="L2")),VLOOKUP('311'!$G$58,_311_Table3,MATCH(MID($B749,1,1),_311_Table3_ColumnLookup,0),FALSE),
  IF(AND(VALUE(LEFT($A749,3))=311,RIGHT($B749,5)="Total"),VLOOKUP('311'!$G$59,_311_Table3,MATCH(MID($B749,1,1),_311_Table3_ColumnLookup,0),FALSE),
  IF(VALUE(LEFT($A749,3))=311,VLOOKUP(VALUE(MID($B749,2,1)),_311_Table3,MATCH(MID($B749,1,1),_311_Table3_ColumnLookup,0),FALSE)
+N("311"),
  IF(AND(VALUE(LEFT($A749,3))=312,LEFT($G749,10)="Unincepted",$B749="G "),VLOOKUP(" ULO",_312_Table3,MATCH('312'!$N$16,_312_Table3_ColumnLookup,0),FALSE),
  IF(AND(VALUE(LEFT($A749,3))=312,LEFT($G749,10)="Unincepted",$B749="O "),VLOOKUP(" ULO",_312_Table3,MATCH('312'!$V$16,_312_Table3_ColumnLookup,0),FALSE),
  IF(AND(VALUE(LEFT($A749,3))=312,LEFT($G749,10)="Unincepted",$B749="Q "),VLOOKUP(" ULO",_312_Table3,MATCH('312'!$X$16,_312_Table3_ColumnLookup,0),FALSE),
  IF(AND(VALUE(LEFT($A749,3))=312,LEFT($G749,10)="Unincepted"),VLOOKUP(" ULO",_312_Table3,MATCH(LEFT($B749,1),_312_Table3_ColumnLookup,0),FALSE),
  IF(AND(VALUE(LEFT($A749,3))=312,LEFT($G749,5)="Total",$B749="G "),VLOOKUP('312'!$F$80,_312_Table3,MATCH('312'!$N$16,_312_Table3_ColumnLookup,0),FALSE),
  IF(AND(VALUE(LEFT($A749,3))=312,LEFT($G749,5)="Total",$B749="O "),VLOOKUP('312'!$F$80,_312_Table3,MATCH('312'!$V$16,_312_Table3_ColumnLookup,0),FALSE),
  IF(AND(VALUE(LEFT($A749,3))=312,LEFT($G749,5)="Total",$B749="Q "),VLOOKUP('312'!$F$80,_312_Table3,MATCH('312'!$X$16,_312_Table3_ColumnLookup,0),FALSE),
  IF(AND(VALUE(LEFT($A749,3))=312,LEFT($G749,5)="Total"),VLOOKUP('312'!$F$80,_312_Table3,MATCH(LEFT($B749,1),_312_Table3_ColumnLookup,0),FALSE),
  IF(AND(VALUE(LEFT($A749,3))=312,LEN($I749)=4,$B749="G"),VLOOKUP($I749,_312_Table3,MATCH('312'!$N$16,_312_Table3_ColumnLookup,0),FALSE),
  IF(AND(VALUE(LEFT($A749,3))=312,LEN($I749)=4,$B749="O"),VLOOKUP($I749,_312_Table3,MATCH('312'!$V$16,_312_Table3_ColumnLookup,0),FALSE),
  IF(AND(VALUE(LEFT($A749,3))=312,LEN($I749)=4,$B749="Q"),VLOOKUP($I749,_312_Table3,MATCH('312'!$X$16,_312_Table3_ColumnLookup,0),FALSE),
  IF(AND(VALUE(LEFT($A749,3))=312,LEN($I749)=4),VLOOKUP($I749,_312_Table3,MATCH(LEFT($B749,1),_312_Table3_ColumnLookup,0),FALSE)
+N("312"),
  IF(VALUE(LEFT($A749,3))=313,VLOOKUP(VALUE(MID($B749,2,1)),_313_Table3,MATCH(MID($B749,1,1),_313_Table3_ColumnLookup,0),FALSE)
+N("313"),
  IF(AND(VALUE(LEFT($A749,3))=314,LEN($B749)=3),VLOOKUP(VALUE(MID($B749,2,2)),_314_Table3,MATCH(MID($B749,1,1),_314_Table3_ColumnLookup,0),FALSE),
  IF(VALUE(LEFT($A749,3))=314,VLOOKUP(VALUE(MID($B749,2,1)),_314_Table3,MATCH(MID($B749,1,1),_314_Table3_ColumnLookup,0),FALSE)
+N("314"),
""))))))))))))))))))))))))</f>
        <v>0</v>
      </c>
      <c r="G749" t="s">
        <v>1302</v>
      </c>
      <c r="H749" s="321">
        <f>IFERROR(
IF(ISERROR($D749)=FALSE,$D749,IF(ISERROR($E749)=FALSE,$E749,IF(ISERROR($F749)=FALSE,$F749
+N("012 checkboxes"),
IF(
IF(OR(LEFT($A749,9)="Syndicate",LEFT($A749,12)="NewSyndicate"),VLOOKUP($A749,'012'!$J:$ZW,MATCH("Link to button",'012'!$J$1:$ZW$1,0),0)
+N("309 checkbox"),
IF($C749="309 LCR Summary0",VLOOKUP("Notes990",'309'!$P:$ZZ,MATCH("Link to button",'309'!$P$1:$ZZ$1,0),0)
+N("313 checkboxes"),
IF($C749="313 Financial Information0LcmVsScr",IF($C749="309 LCR Summary0",VLOOKUP("LcmVsScr",'309'!$N:$ZZ,MATCH("Link to button",'309'!$N$1:$ZZ$1,0),0),
IF($C749="313 Financial Information0LcrDocAttached",IF($C749="309 LCR Summary0",VLOOKUP("LcrDocAttached",'309'!$N:$ZZ,MATCH("Link to button",'309'!$N$1:$ZZ$1,0),
0)))))))=1,TRUE,FALSE)
))),"")</f>
        <v>0</v>
      </c>
    </row>
    <row r="750" spans="1:8" customFormat="1">
      <c r="A750" s="237" t="str">
        <f>VLOOKUP($G750,CSVLookups!$B:$R,MATCH(A$1,CSVLookups!$B$1:$R$1,0),FALSE)</f>
        <v>313 Financial Information</v>
      </c>
      <c r="B750" s="237" t="str">
        <f>VLOOKUP($G750,CSVLookups!$B:$R,MATCH(B$1,CSVLookups!$B$1:$R$1,0),FALSE)</f>
        <v>H6</v>
      </c>
      <c r="C750" s="238" t="str">
        <f t="shared" si="12"/>
        <v>313 Financial InformationH6Total</v>
      </c>
      <c r="D750" s="238" t="e">
        <f>IF(AND(VALUE(LEFT($A750,3))=309,LEN($B750)=3),VLOOKUP(VALUE(MID($B750,2,2)),_309_Table1,MATCH(MID($B750,1,1),_309_Table1_ColumnLookup,0),FALSE),
  IF($C750="309 LCR SummaryA",OneYearSCR,IF($C750="309 LCR SummaryB",UltimateSCR,IF(VALUE(LEFT($A750,3))=309,VLOOKUP(VALUE(MID($B750,2,1)),_309_Table1,MATCH(MID($B750,1,1),_309_Table1_ColumnLookup,0),FALSE)
+N("309"),
  IF(VALUE(LEFT($A750,3))=310,VLOOKUP(VALUE(MID($B750,2,1)),_310_Table1,MATCH(MID($B750,1,1),_310_Table1_ColumnLookup,0),FALSE)
+N("310"),
  IF(AND(VALUE(LEFT($A750,3))=311,LEN($I750)=4),VLOOKUP($I750,_311_Table1,MATCH($B750,_311_Table1_ColumnLookup,0),FALSE),
  IF(AND(VALUE(LEFT($A750,3))=311,OR($B750="I2",$B750="J2",$B750="K2",$B750="L2")),VLOOKUP('311'!$G$58,_311_Table1,MATCH(MID($B750,1,1),_311_Table1_ColumnLookup,0),FALSE),
  IF(AND(VALUE(LEFT($A750,3))=311,RIGHT($B750,5)="Total"),VLOOKUP('311'!$G$59,_311_Table1,MATCH(MID($B750,1,1),_311_Table1_ColumnLookup,0),FALSE),
  IF(VALUE(LEFT($A750,3))=311,VLOOKUP(VALUE(MID($B750,2,1)),_311_Table1,MATCH(MID($B750,1,1),_311_Table1_ColumnLookup,0),FALSE)
+N("311"),
  IF(AND(VALUE(LEFT($A750,3))=312,LEFT($G750,10)="Unincepted",$B750="G "),VLOOKUP(" ULO",_312_Table1,MATCH('312'!$N$16,_312_Table1_ColumnLookup,0),FALSE),
  IF(AND(VALUE(LEFT($A750,3))=312,LEFT($G750,10)="Unincepted",$B750="O "),VLOOKUP(" ULO",_312_Table1,MATCH('312'!$V$16,_312_Table1_ColumnLookup,0),FALSE),
  IF(AND(VALUE(LEFT($A750,3))=312,LEFT($G750,10)="Unincepted",$B750="Q "),VLOOKUP(" ULO",_312_Table1,MATCH('312'!$X$16,_312_Table1_ColumnLookup,0),FALSE),
  IF(AND(VALUE(LEFT($A750,3))=312,LEFT($G750,10)="Unincepted"),VLOOKUP(" ULO",_312_Table1,MATCH(LEFT($B750,1),_312_Table1_ColumnLookup,0),FALSE),
  IF(AND(VALUE(LEFT($A750,3))=312,LEFT($G750,5)="Total",$B750="G "),VLOOKUP('312'!$F$80,_312_Table1,MATCH('312'!$N$16,_312_Table1_ColumnLookup,0),FALSE),
  IF(AND(VALUE(LEFT($A750,3))=312,LEFT($G750,5)="Total",$B750="O "),VLOOKUP('312'!$F$80,_312_Table1,MATCH('312'!$V$16,_312_Table1_ColumnLookup,0),FALSE),
  IF(AND(VALUE(LEFT($A750,3))=312,LEFT($G750,5)="Total",$B750="Q "),VLOOKUP('312'!$F$80,_312_Table1,MATCH('312'!$X$16,_312_Table1_ColumnLookup,0),FALSE),
  IF(AND(VALUE(LEFT($A750,3))=312,LEFT($G750,5)="Total"),VLOOKUP('312'!$F$80,_312_Table1,MATCH(LEFT($B750,1),_312_Table1_ColumnLookup,0),FALSE),
  IF(AND(VALUE(LEFT($A750,3))=312,LEN($I750)=4,$B750="G"),VLOOKUP($I750,_312_Table1,MATCH('312'!$N$16,_312_Table1_ColumnLookup,0),FALSE),
  IF(AND(VALUE(LEFT($A750,3))=312,LEN($I750)=4,$B750="O"),VLOOKUP($I750,_312_Table1,MATCH('312'!$V$16,_312_Table1_ColumnLookup,0),FALSE),
  IF(AND(VALUE(LEFT($A750,3))=312,LEN($I750)=4,$B750="Q"),VLOOKUP($I750,_312_Table1,MATCH('312'!$X$16,_312_Table1_ColumnLookup,0),FALSE),
  IF(AND(VALUE(LEFT($A750,3))=312,LEN($I750)=4),VLOOKUP($I750,_312_Table1,MATCH(LEFT($B750,1),_312_Table1_ColumnLookup,0),FALSE)
+N("312"),
  IF(VALUE(LEFT($A750,3))=313,VLOOKUP(VALUE(MID($B750,2,1)),_313_Table1,MATCH(MID($B750,1,1),_313_Table1_ColumnLookup,0),FALSE)
+N("313"),
  IF(AND(VALUE(LEFT($A750,3))=314,LEN($B750)=3),VLOOKUP(VALUE(MID($B750,2,2)),_314_Table1,MATCH(MID($B750,1,1),_314_Table1_ColumnLookup,0),FALSE),
  IF(VALUE(LEFT($A750,3))=314,VLOOKUP(VALUE(MID($B750,2,1)),_314_Table1,MATCH(MID($B750,1,1),_314_Table1_ColumnLookup,0),FALSE)
+N("314"),
""))))))))))))))))))))))))</f>
        <v>#N/A</v>
      </c>
      <c r="E750" s="238" t="e">
        <f>IF(AND(VALUE(LEFT($A750,3))=309,LEN($B750)=3),VLOOKUP(VALUE(MID($B750,2,2)),_309_Table2,MATCH(MID($B750,1,1),_309_Table2_ColumnLookup,0),FALSE),
  IF($C750="309 LCR SummaryA",OneYearSCR,IF($C750="309 LCR SummaryB",UltimateSCR,IF(VALUE(LEFT($A750,3))=309,VLOOKUP(VALUE(MID($B750,2,1)),_309_Table2,MATCH(MID($B750,1,1),_309_Table2_ColumnLookup,0),FALSE)
+N("309"),
  IF(VALUE(LEFT($A750,3))=310,VLOOKUP(VALUE(MID($B750,2,1)),_310_Table2,MATCH(MID($B750,1,1),_310_Table2_ColumnLookup,0),FALSE)
+N("310"),
  IF(AND(VALUE(LEFT($A750,3))=311,LEN($I750)=4),VLOOKUP($I750,_311_Table2,MATCH($B750,_311_Table2_ColumnLookup,0),FALSE),
  IF(AND(VALUE(LEFT($A750,3))=311,OR($B750="I2",$B750="J2",$B750="K2",$B750="L2")),VLOOKUP('311'!$G$58,_311_Table2,MATCH(MID($B750,1,1),_311_Table2_ColumnLookup,0),FALSE),
  IF(AND(VALUE(LEFT($A750,3))=311,RIGHT($B750,5)="Total"),VLOOKUP('311'!$G$59,_311_Table2,MATCH(MID($B750,1,1),_311_Table2_ColumnLookup,0),FALSE),
  IF(VALUE(LEFT($A750,3))=311,VLOOKUP(VALUE(MID($B750,2,1)),_311_Table2,MATCH(MID($B750,1,1),_311_Table2_ColumnLookup,0),FALSE)
+N("311"),
  IF(AND(VALUE(LEFT($A750,3))=312,LEFT($G750,10)="Unincepted",$B750="G "),VLOOKUP(" ULO",_312_Table2,MATCH('312'!$N$16,_312_Table2_ColumnLookup,0),FALSE),
  IF(AND(VALUE(LEFT($A750,3))=312,LEFT($G750,10)="Unincepted",$B750="O "),VLOOKUP(" ULO",_312_Table2,MATCH('312'!$V$16,_312_Table2_ColumnLookup,0),FALSE),
  IF(AND(VALUE(LEFT($A750,3))=312,LEFT($G750,10)="Unincepted",$B750="Q "),VLOOKUP(" ULO",_312_Table2,MATCH('312'!$X$16,_312_Table2_ColumnLookup,0),FALSE),
  IF(AND(VALUE(LEFT($A750,3))=312,LEFT($G750,10)="Unincepted"),VLOOKUP(" ULO",_312_Table2,MATCH(LEFT($B750,1),_312_Table2_ColumnLookup,0),FALSE),
  IF(AND(VALUE(LEFT($A750,3))=312,LEFT($G750,5)="Total",$B750="G "),VLOOKUP('312'!$F$80,_312_Table2,MATCH('312'!$N$16,_312_Table2_ColumnLookup,0),FALSE),
  IF(AND(VALUE(LEFT($A750,3))=312,LEFT($G750,5)="Total",$B750="O "),VLOOKUP('312'!$F$80,_312_Table2,MATCH('312'!$V$16,_312_Table2_ColumnLookup,0),FALSE),
  IF(AND(VALUE(LEFT($A750,3))=312,LEFT($G750,5)="Total",$B750="Q "),VLOOKUP('312'!$F$80,_312_Table2,MATCH('312'!$X$16,_312_Table2_ColumnLookup,0),FALSE),
  IF(AND(VALUE(LEFT($A750,3))=312,LEFT($G750,5)="Total"),VLOOKUP('312'!$F$80,_312_Table2,MATCH(LEFT($B750,1),_312_Table2_ColumnLookup,0),FALSE),
  IF(AND(VALUE(LEFT($A750,3))=312,LEN($I750)=4,$B750="G"),VLOOKUP($I750,_312_Table2,MATCH('312'!$N$16,_312_Table2_ColumnLookup,0),FALSE),
  IF(AND(VALUE(LEFT($A750,3))=312,LEN($I750)=4,$B750="O"),VLOOKUP($I750,_312_Table2,MATCH('312'!$V$16,_312_Table2_ColumnLookup,0),FALSE),
  IF(AND(VALUE(LEFT($A750,3))=312,LEN($I750)=4,$B750="Q"),VLOOKUP($I750,_312_Table2,MATCH('312'!$X$16,_312_Table2_ColumnLookup,0),FALSE),
  IF(AND(VALUE(LEFT($A750,3))=312,LEN($I750)=4),VLOOKUP($I750,_312_Table2,MATCH(LEFT($B750,1),_312_Table2_ColumnLookup,0),FALSE)
+N("312"),
  IF(VALUE(LEFT($A750,3))=313,VLOOKUP(VALUE(MID($B750,2,1)),_313_Table2,MATCH(MID($B750,1,1),_313_Table2_ColumnLookup,0),FALSE)
+N("313"),
  IF(AND(VALUE(LEFT($A750,3))=314,LEN($B750)=3),VLOOKUP(VALUE(MID($B750,2,2)),_314_Table2,MATCH(MID($B750,1,1),_314_Table2_ColumnLookup,0),FALSE),
  IF(VALUE(LEFT($A750,3))=314,VLOOKUP(VALUE(MID($B750,2,1)),_314_Table2,MATCH(MID($B750,1,1),_314_Table2_ColumnLookup,0),FALSE)
+N("314"),
""))))))))))))))))))))))))</f>
        <v>#N/A</v>
      </c>
      <c r="F750" s="238">
        <f>IF(AND(VALUE(LEFT($A750,3))=309,LEN($B750)=3),VLOOKUP(VALUE(MID($B750,2,2)),_309_Table3,MATCH(MID($B750,1,1),_309_Table3_ColumnLookup,0),FALSE),
  IF($C750="309 LCR SummaryA",OneYearSCR,IF($C750="309 LCR SummaryB",UltimateSCR,IF(VALUE(LEFT($A750,3))=309,VLOOKUP(VALUE(MID($B750,2,1)),_309_Table3,MATCH(MID($B750,1,1),_309_Table3_ColumnLookup,0),FALSE)
+N("309"),
  IF(VALUE(LEFT($A750,3))=310,VLOOKUP(VALUE(MID($B750,2,1)),_310_Table3,MATCH(MID($B750,1,1),_310_Table3_ColumnLookup,0),FALSE)
+N("310"),
  IF(AND(VALUE(LEFT($A750,3))=311,LEN($I750)=4),VLOOKUP($I750,_311_Table3,MATCH($B750,_311_Table3_ColumnLookup,0),FALSE),
  IF(AND(VALUE(LEFT($A750,3))=311,OR($B750="I2",$B750="J2",$B750="K2",$B750="L2")),VLOOKUP('311'!$G$58,_311_Table3,MATCH(MID($B750,1,1),_311_Table3_ColumnLookup,0),FALSE),
  IF(AND(VALUE(LEFT($A750,3))=311,RIGHT($B750,5)="Total"),VLOOKUP('311'!$G$59,_311_Table3,MATCH(MID($B750,1,1),_311_Table3_ColumnLookup,0),FALSE),
  IF(VALUE(LEFT($A750,3))=311,VLOOKUP(VALUE(MID($B750,2,1)),_311_Table3,MATCH(MID($B750,1,1),_311_Table3_ColumnLookup,0),FALSE)
+N("311"),
  IF(AND(VALUE(LEFT($A750,3))=312,LEFT($G750,10)="Unincepted",$B750="G "),VLOOKUP(" ULO",_312_Table3,MATCH('312'!$N$16,_312_Table3_ColumnLookup,0),FALSE),
  IF(AND(VALUE(LEFT($A750,3))=312,LEFT($G750,10)="Unincepted",$B750="O "),VLOOKUP(" ULO",_312_Table3,MATCH('312'!$V$16,_312_Table3_ColumnLookup,0),FALSE),
  IF(AND(VALUE(LEFT($A750,3))=312,LEFT($G750,10)="Unincepted",$B750="Q "),VLOOKUP(" ULO",_312_Table3,MATCH('312'!$X$16,_312_Table3_ColumnLookup,0),FALSE),
  IF(AND(VALUE(LEFT($A750,3))=312,LEFT($G750,10)="Unincepted"),VLOOKUP(" ULO",_312_Table3,MATCH(LEFT($B750,1),_312_Table3_ColumnLookup,0),FALSE),
  IF(AND(VALUE(LEFT($A750,3))=312,LEFT($G750,5)="Total",$B750="G "),VLOOKUP('312'!$F$80,_312_Table3,MATCH('312'!$N$16,_312_Table3_ColumnLookup,0),FALSE),
  IF(AND(VALUE(LEFT($A750,3))=312,LEFT($G750,5)="Total",$B750="O "),VLOOKUP('312'!$F$80,_312_Table3,MATCH('312'!$V$16,_312_Table3_ColumnLookup,0),FALSE),
  IF(AND(VALUE(LEFT($A750,3))=312,LEFT($G750,5)="Total",$B750="Q "),VLOOKUP('312'!$F$80,_312_Table3,MATCH('312'!$X$16,_312_Table3_ColumnLookup,0),FALSE),
  IF(AND(VALUE(LEFT($A750,3))=312,LEFT($G750,5)="Total"),VLOOKUP('312'!$F$80,_312_Table3,MATCH(LEFT($B750,1),_312_Table3_ColumnLookup,0),FALSE),
  IF(AND(VALUE(LEFT($A750,3))=312,LEN($I750)=4,$B750="G"),VLOOKUP($I750,_312_Table3,MATCH('312'!$N$16,_312_Table3_ColumnLookup,0),FALSE),
  IF(AND(VALUE(LEFT($A750,3))=312,LEN($I750)=4,$B750="O"),VLOOKUP($I750,_312_Table3,MATCH('312'!$V$16,_312_Table3_ColumnLookup,0),FALSE),
  IF(AND(VALUE(LEFT($A750,3))=312,LEN($I750)=4,$B750="Q"),VLOOKUP($I750,_312_Table3,MATCH('312'!$X$16,_312_Table3_ColumnLookup,0),FALSE),
  IF(AND(VALUE(LEFT($A750,3))=312,LEN($I750)=4),VLOOKUP($I750,_312_Table3,MATCH(LEFT($B750,1),_312_Table3_ColumnLookup,0),FALSE)
+N("312"),
  IF(VALUE(LEFT($A750,3))=313,VLOOKUP(VALUE(MID($B750,2,1)),_313_Table3,MATCH(MID($B750,1,1),_313_Table3_ColumnLookup,0),FALSE)
+N("313"),
  IF(AND(VALUE(LEFT($A750,3))=314,LEN($B750)=3),VLOOKUP(VALUE(MID($B750,2,2)),_314_Table3,MATCH(MID($B750,1,1),_314_Table3_ColumnLookup,0),FALSE),
  IF(VALUE(LEFT($A750,3))=314,VLOOKUP(VALUE(MID($B750,2,1)),_314_Table3,MATCH(MID($B750,1,1),_314_Table3_ColumnLookup,0),FALSE)
+N("314"),
""))))))))))))))))))))))))</f>
        <v>0</v>
      </c>
      <c r="G750" t="s">
        <v>1304</v>
      </c>
      <c r="H750" s="321">
        <f>IFERROR(
IF(ISERROR($D750)=FALSE,$D750,IF(ISERROR($E750)=FALSE,$E750,IF(ISERROR($F750)=FALSE,$F750
+N("012 checkboxes"),
IF(
IF(OR(LEFT($A750,9)="Syndicate",LEFT($A750,12)="NewSyndicate"),VLOOKUP($A750,'012'!$J:$ZW,MATCH("Link to button",'012'!$J$1:$ZW$1,0),0)
+N("309 checkbox"),
IF($C750="309 LCR Summary0",VLOOKUP("Notes990",'309'!$P:$ZZ,MATCH("Link to button",'309'!$P$1:$ZZ$1,0),0)
+N("313 checkboxes"),
IF($C750="313 Financial Information0LcmVsScr",IF($C750="309 LCR Summary0",VLOOKUP("LcmVsScr",'309'!$N:$ZZ,MATCH("Link to button",'309'!$N$1:$ZZ$1,0),0),
IF($C750="313 Financial Information0LcrDocAttached",IF($C750="309 LCR Summary0",VLOOKUP("LcrDocAttached",'309'!$N:$ZZ,MATCH("Link to button",'309'!$N$1:$ZZ$1,0),
0)))))))=1,TRUE,FALSE)
))),"")</f>
        <v>0</v>
      </c>
    </row>
    <row r="751" spans="1:8" customFormat="1">
      <c r="A751" s="237" t="str">
        <f>VLOOKUP($G751,CSVLookups!$B:$R,MATCH(A$1,CSVLookups!$B$1:$R$1,0),FALSE)</f>
        <v>313 Financial Information</v>
      </c>
      <c r="B751" s="237" t="str">
        <f>VLOOKUP($G751,CSVLookups!$B:$R,MATCH(B$1,CSVLookups!$B$1:$R$1,0),FALSE)</f>
        <v>I6</v>
      </c>
      <c r="C751" s="238" t="str">
        <f t="shared" si="12"/>
        <v>313 Financial InformationI6Total</v>
      </c>
      <c r="D751" s="238" t="e">
        <f>IF(AND(VALUE(LEFT($A751,3))=309,LEN($B751)=3),VLOOKUP(VALUE(MID($B751,2,2)),_309_Table1,MATCH(MID($B751,1,1),_309_Table1_ColumnLookup,0),FALSE),
  IF($C751="309 LCR SummaryA",OneYearSCR,IF($C751="309 LCR SummaryB",UltimateSCR,IF(VALUE(LEFT($A751,3))=309,VLOOKUP(VALUE(MID($B751,2,1)),_309_Table1,MATCH(MID($B751,1,1),_309_Table1_ColumnLookup,0),FALSE)
+N("309"),
  IF(VALUE(LEFT($A751,3))=310,VLOOKUP(VALUE(MID($B751,2,1)),_310_Table1,MATCH(MID($B751,1,1),_310_Table1_ColumnLookup,0),FALSE)
+N("310"),
  IF(AND(VALUE(LEFT($A751,3))=311,LEN($I751)=4),VLOOKUP($I751,_311_Table1,MATCH($B751,_311_Table1_ColumnLookup,0),FALSE),
  IF(AND(VALUE(LEFT($A751,3))=311,OR($B751="I2",$B751="J2",$B751="K2",$B751="L2")),VLOOKUP('311'!$G$58,_311_Table1,MATCH(MID($B751,1,1),_311_Table1_ColumnLookup,0),FALSE),
  IF(AND(VALUE(LEFT($A751,3))=311,RIGHT($B751,5)="Total"),VLOOKUP('311'!$G$59,_311_Table1,MATCH(MID($B751,1,1),_311_Table1_ColumnLookup,0),FALSE),
  IF(VALUE(LEFT($A751,3))=311,VLOOKUP(VALUE(MID($B751,2,1)),_311_Table1,MATCH(MID($B751,1,1),_311_Table1_ColumnLookup,0),FALSE)
+N("311"),
  IF(AND(VALUE(LEFT($A751,3))=312,LEFT($G751,10)="Unincepted",$B751="G "),VLOOKUP(" ULO",_312_Table1,MATCH('312'!$N$16,_312_Table1_ColumnLookup,0),FALSE),
  IF(AND(VALUE(LEFT($A751,3))=312,LEFT($G751,10)="Unincepted",$B751="O "),VLOOKUP(" ULO",_312_Table1,MATCH('312'!$V$16,_312_Table1_ColumnLookup,0),FALSE),
  IF(AND(VALUE(LEFT($A751,3))=312,LEFT($G751,10)="Unincepted",$B751="Q "),VLOOKUP(" ULO",_312_Table1,MATCH('312'!$X$16,_312_Table1_ColumnLookup,0),FALSE),
  IF(AND(VALUE(LEFT($A751,3))=312,LEFT($G751,10)="Unincepted"),VLOOKUP(" ULO",_312_Table1,MATCH(LEFT($B751,1),_312_Table1_ColumnLookup,0),FALSE),
  IF(AND(VALUE(LEFT($A751,3))=312,LEFT($G751,5)="Total",$B751="G "),VLOOKUP('312'!$F$80,_312_Table1,MATCH('312'!$N$16,_312_Table1_ColumnLookup,0),FALSE),
  IF(AND(VALUE(LEFT($A751,3))=312,LEFT($G751,5)="Total",$B751="O "),VLOOKUP('312'!$F$80,_312_Table1,MATCH('312'!$V$16,_312_Table1_ColumnLookup,0),FALSE),
  IF(AND(VALUE(LEFT($A751,3))=312,LEFT($G751,5)="Total",$B751="Q "),VLOOKUP('312'!$F$80,_312_Table1,MATCH('312'!$X$16,_312_Table1_ColumnLookup,0),FALSE),
  IF(AND(VALUE(LEFT($A751,3))=312,LEFT($G751,5)="Total"),VLOOKUP('312'!$F$80,_312_Table1,MATCH(LEFT($B751,1),_312_Table1_ColumnLookup,0),FALSE),
  IF(AND(VALUE(LEFT($A751,3))=312,LEN($I751)=4,$B751="G"),VLOOKUP($I751,_312_Table1,MATCH('312'!$N$16,_312_Table1_ColumnLookup,0),FALSE),
  IF(AND(VALUE(LEFT($A751,3))=312,LEN($I751)=4,$B751="O"),VLOOKUP($I751,_312_Table1,MATCH('312'!$V$16,_312_Table1_ColumnLookup,0),FALSE),
  IF(AND(VALUE(LEFT($A751,3))=312,LEN($I751)=4,$B751="Q"),VLOOKUP($I751,_312_Table1,MATCH('312'!$X$16,_312_Table1_ColumnLookup,0),FALSE),
  IF(AND(VALUE(LEFT($A751,3))=312,LEN($I751)=4),VLOOKUP($I751,_312_Table1,MATCH(LEFT($B751,1),_312_Table1_ColumnLookup,0),FALSE)
+N("312"),
  IF(VALUE(LEFT($A751,3))=313,VLOOKUP(VALUE(MID($B751,2,1)),_313_Table1,MATCH(MID($B751,1,1),_313_Table1_ColumnLookup,0),FALSE)
+N("313"),
  IF(AND(VALUE(LEFT($A751,3))=314,LEN($B751)=3),VLOOKUP(VALUE(MID($B751,2,2)),_314_Table1,MATCH(MID($B751,1,1),_314_Table1_ColumnLookup,0),FALSE),
  IF(VALUE(LEFT($A751,3))=314,VLOOKUP(VALUE(MID($B751,2,1)),_314_Table1,MATCH(MID($B751,1,1),_314_Table1_ColumnLookup,0),FALSE)
+N("314"),
""))))))))))))))))))))))))</f>
        <v>#N/A</v>
      </c>
      <c r="E751" s="238" t="e">
        <f>IF(AND(VALUE(LEFT($A751,3))=309,LEN($B751)=3),VLOOKUP(VALUE(MID($B751,2,2)),_309_Table2,MATCH(MID($B751,1,1),_309_Table2_ColumnLookup,0),FALSE),
  IF($C751="309 LCR SummaryA",OneYearSCR,IF($C751="309 LCR SummaryB",UltimateSCR,IF(VALUE(LEFT($A751,3))=309,VLOOKUP(VALUE(MID($B751,2,1)),_309_Table2,MATCH(MID($B751,1,1),_309_Table2_ColumnLookup,0),FALSE)
+N("309"),
  IF(VALUE(LEFT($A751,3))=310,VLOOKUP(VALUE(MID($B751,2,1)),_310_Table2,MATCH(MID($B751,1,1),_310_Table2_ColumnLookup,0),FALSE)
+N("310"),
  IF(AND(VALUE(LEFT($A751,3))=311,LEN($I751)=4),VLOOKUP($I751,_311_Table2,MATCH($B751,_311_Table2_ColumnLookup,0),FALSE),
  IF(AND(VALUE(LEFT($A751,3))=311,OR($B751="I2",$B751="J2",$B751="K2",$B751="L2")),VLOOKUP('311'!$G$58,_311_Table2,MATCH(MID($B751,1,1),_311_Table2_ColumnLookup,0),FALSE),
  IF(AND(VALUE(LEFT($A751,3))=311,RIGHT($B751,5)="Total"),VLOOKUP('311'!$G$59,_311_Table2,MATCH(MID($B751,1,1),_311_Table2_ColumnLookup,0),FALSE),
  IF(VALUE(LEFT($A751,3))=311,VLOOKUP(VALUE(MID($B751,2,1)),_311_Table2,MATCH(MID($B751,1,1),_311_Table2_ColumnLookup,0),FALSE)
+N("311"),
  IF(AND(VALUE(LEFT($A751,3))=312,LEFT($G751,10)="Unincepted",$B751="G "),VLOOKUP(" ULO",_312_Table2,MATCH('312'!$N$16,_312_Table2_ColumnLookup,0),FALSE),
  IF(AND(VALUE(LEFT($A751,3))=312,LEFT($G751,10)="Unincepted",$B751="O "),VLOOKUP(" ULO",_312_Table2,MATCH('312'!$V$16,_312_Table2_ColumnLookup,0),FALSE),
  IF(AND(VALUE(LEFT($A751,3))=312,LEFT($G751,10)="Unincepted",$B751="Q "),VLOOKUP(" ULO",_312_Table2,MATCH('312'!$X$16,_312_Table2_ColumnLookup,0),FALSE),
  IF(AND(VALUE(LEFT($A751,3))=312,LEFT($G751,10)="Unincepted"),VLOOKUP(" ULO",_312_Table2,MATCH(LEFT($B751,1),_312_Table2_ColumnLookup,0),FALSE),
  IF(AND(VALUE(LEFT($A751,3))=312,LEFT($G751,5)="Total",$B751="G "),VLOOKUP('312'!$F$80,_312_Table2,MATCH('312'!$N$16,_312_Table2_ColumnLookup,0),FALSE),
  IF(AND(VALUE(LEFT($A751,3))=312,LEFT($G751,5)="Total",$B751="O "),VLOOKUP('312'!$F$80,_312_Table2,MATCH('312'!$V$16,_312_Table2_ColumnLookup,0),FALSE),
  IF(AND(VALUE(LEFT($A751,3))=312,LEFT($G751,5)="Total",$B751="Q "),VLOOKUP('312'!$F$80,_312_Table2,MATCH('312'!$X$16,_312_Table2_ColumnLookup,0),FALSE),
  IF(AND(VALUE(LEFT($A751,3))=312,LEFT($G751,5)="Total"),VLOOKUP('312'!$F$80,_312_Table2,MATCH(LEFT($B751,1),_312_Table2_ColumnLookup,0),FALSE),
  IF(AND(VALUE(LEFT($A751,3))=312,LEN($I751)=4,$B751="G"),VLOOKUP($I751,_312_Table2,MATCH('312'!$N$16,_312_Table2_ColumnLookup,0),FALSE),
  IF(AND(VALUE(LEFT($A751,3))=312,LEN($I751)=4,$B751="O"),VLOOKUP($I751,_312_Table2,MATCH('312'!$V$16,_312_Table2_ColumnLookup,0),FALSE),
  IF(AND(VALUE(LEFT($A751,3))=312,LEN($I751)=4,$B751="Q"),VLOOKUP($I751,_312_Table2,MATCH('312'!$X$16,_312_Table2_ColumnLookup,0),FALSE),
  IF(AND(VALUE(LEFT($A751,3))=312,LEN($I751)=4),VLOOKUP($I751,_312_Table2,MATCH(LEFT($B751,1),_312_Table2_ColumnLookup,0),FALSE)
+N("312"),
  IF(VALUE(LEFT($A751,3))=313,VLOOKUP(VALUE(MID($B751,2,1)),_313_Table2,MATCH(MID($B751,1,1),_313_Table2_ColumnLookup,0),FALSE)
+N("313"),
  IF(AND(VALUE(LEFT($A751,3))=314,LEN($B751)=3),VLOOKUP(VALUE(MID($B751,2,2)),_314_Table2,MATCH(MID($B751,1,1),_314_Table2_ColumnLookup,0),FALSE),
  IF(VALUE(LEFT($A751,3))=314,VLOOKUP(VALUE(MID($B751,2,1)),_314_Table2,MATCH(MID($B751,1,1),_314_Table2_ColumnLookup,0),FALSE)
+N("314"),
""))))))))))))))))))))))))</f>
        <v>#N/A</v>
      </c>
      <c r="F751" s="238">
        <f>IF(AND(VALUE(LEFT($A751,3))=309,LEN($B751)=3),VLOOKUP(VALUE(MID($B751,2,2)),_309_Table3,MATCH(MID($B751,1,1),_309_Table3_ColumnLookup,0),FALSE),
  IF($C751="309 LCR SummaryA",OneYearSCR,IF($C751="309 LCR SummaryB",UltimateSCR,IF(VALUE(LEFT($A751,3))=309,VLOOKUP(VALUE(MID($B751,2,1)),_309_Table3,MATCH(MID($B751,1,1),_309_Table3_ColumnLookup,0),FALSE)
+N("309"),
  IF(VALUE(LEFT($A751,3))=310,VLOOKUP(VALUE(MID($B751,2,1)),_310_Table3,MATCH(MID($B751,1,1),_310_Table3_ColumnLookup,0),FALSE)
+N("310"),
  IF(AND(VALUE(LEFT($A751,3))=311,LEN($I751)=4),VLOOKUP($I751,_311_Table3,MATCH($B751,_311_Table3_ColumnLookup,0),FALSE),
  IF(AND(VALUE(LEFT($A751,3))=311,OR($B751="I2",$B751="J2",$B751="K2",$B751="L2")),VLOOKUP('311'!$G$58,_311_Table3,MATCH(MID($B751,1,1),_311_Table3_ColumnLookup,0),FALSE),
  IF(AND(VALUE(LEFT($A751,3))=311,RIGHT($B751,5)="Total"),VLOOKUP('311'!$G$59,_311_Table3,MATCH(MID($B751,1,1),_311_Table3_ColumnLookup,0),FALSE),
  IF(VALUE(LEFT($A751,3))=311,VLOOKUP(VALUE(MID($B751,2,1)),_311_Table3,MATCH(MID($B751,1,1),_311_Table3_ColumnLookup,0),FALSE)
+N("311"),
  IF(AND(VALUE(LEFT($A751,3))=312,LEFT($G751,10)="Unincepted",$B751="G "),VLOOKUP(" ULO",_312_Table3,MATCH('312'!$N$16,_312_Table3_ColumnLookup,0),FALSE),
  IF(AND(VALUE(LEFT($A751,3))=312,LEFT($G751,10)="Unincepted",$B751="O "),VLOOKUP(" ULO",_312_Table3,MATCH('312'!$V$16,_312_Table3_ColumnLookup,0),FALSE),
  IF(AND(VALUE(LEFT($A751,3))=312,LEFT($G751,10)="Unincepted",$B751="Q "),VLOOKUP(" ULO",_312_Table3,MATCH('312'!$X$16,_312_Table3_ColumnLookup,0),FALSE),
  IF(AND(VALUE(LEFT($A751,3))=312,LEFT($G751,10)="Unincepted"),VLOOKUP(" ULO",_312_Table3,MATCH(LEFT($B751,1),_312_Table3_ColumnLookup,0),FALSE),
  IF(AND(VALUE(LEFT($A751,3))=312,LEFT($G751,5)="Total",$B751="G "),VLOOKUP('312'!$F$80,_312_Table3,MATCH('312'!$N$16,_312_Table3_ColumnLookup,0),FALSE),
  IF(AND(VALUE(LEFT($A751,3))=312,LEFT($G751,5)="Total",$B751="O "),VLOOKUP('312'!$F$80,_312_Table3,MATCH('312'!$V$16,_312_Table3_ColumnLookup,0),FALSE),
  IF(AND(VALUE(LEFT($A751,3))=312,LEFT($G751,5)="Total",$B751="Q "),VLOOKUP('312'!$F$80,_312_Table3,MATCH('312'!$X$16,_312_Table3_ColumnLookup,0),FALSE),
  IF(AND(VALUE(LEFT($A751,3))=312,LEFT($G751,5)="Total"),VLOOKUP('312'!$F$80,_312_Table3,MATCH(LEFT($B751,1),_312_Table3_ColumnLookup,0),FALSE),
  IF(AND(VALUE(LEFT($A751,3))=312,LEN($I751)=4,$B751="G"),VLOOKUP($I751,_312_Table3,MATCH('312'!$N$16,_312_Table3_ColumnLookup,0),FALSE),
  IF(AND(VALUE(LEFT($A751,3))=312,LEN($I751)=4,$B751="O"),VLOOKUP($I751,_312_Table3,MATCH('312'!$V$16,_312_Table3_ColumnLookup,0),FALSE),
  IF(AND(VALUE(LEFT($A751,3))=312,LEN($I751)=4,$B751="Q"),VLOOKUP($I751,_312_Table3,MATCH('312'!$X$16,_312_Table3_ColumnLookup,0),FALSE),
  IF(AND(VALUE(LEFT($A751,3))=312,LEN($I751)=4),VLOOKUP($I751,_312_Table3,MATCH(LEFT($B751,1),_312_Table3_ColumnLookup,0),FALSE)
+N("312"),
  IF(VALUE(LEFT($A751,3))=313,VLOOKUP(VALUE(MID($B751,2,1)),_313_Table3,MATCH(MID($B751,1,1),_313_Table3_ColumnLookup,0),FALSE)
+N("313"),
  IF(AND(VALUE(LEFT($A751,3))=314,LEN($B751)=3),VLOOKUP(VALUE(MID($B751,2,2)),_314_Table3,MATCH(MID($B751,1,1),_314_Table3_ColumnLookup,0),FALSE),
  IF(VALUE(LEFT($A751,3))=314,VLOOKUP(VALUE(MID($B751,2,1)),_314_Table3,MATCH(MID($B751,1,1),_314_Table3_ColumnLookup,0),FALSE)
+N("314"),
""))))))))))))))))))))))))</f>
        <v>0</v>
      </c>
      <c r="G751" t="s">
        <v>1306</v>
      </c>
      <c r="H751" s="321">
        <f>IFERROR(
IF(ISERROR($D751)=FALSE,$D751,IF(ISERROR($E751)=FALSE,$E751,IF(ISERROR($F751)=FALSE,$F751
+N("012 checkboxes"),
IF(
IF(OR(LEFT($A751,9)="Syndicate",LEFT($A751,12)="NewSyndicate"),VLOOKUP($A751,'012'!$J:$ZW,MATCH("Link to button",'012'!$J$1:$ZW$1,0),0)
+N("309 checkbox"),
IF($C751="309 LCR Summary0",VLOOKUP("Notes990",'309'!$P:$ZZ,MATCH("Link to button",'309'!$P$1:$ZZ$1,0),0)
+N("313 checkboxes"),
IF($C751="313 Financial Information0LcmVsScr",IF($C751="309 LCR Summary0",VLOOKUP("LcmVsScr",'309'!$N:$ZZ,MATCH("Link to button",'309'!$N$1:$ZZ$1,0),0),
IF($C751="313 Financial Information0LcrDocAttached",IF($C751="309 LCR Summary0",VLOOKUP("LcrDocAttached",'309'!$N:$ZZ,MATCH("Link to button",'309'!$N$1:$ZZ$1,0),
0)))))))=1,TRUE,FALSE)
))),"")</f>
        <v>0</v>
      </c>
    </row>
    <row r="752" spans="1:8" customFormat="1">
      <c r="A752" s="237" t="str">
        <f>VLOOKUP($G752,CSVLookups!$B:$R,MATCH(A$1,CSVLookups!$B$1:$R$1,0),FALSE)</f>
        <v>313 Financial Information</v>
      </c>
      <c r="B752" s="237" t="str">
        <f>VLOOKUP($G752,CSVLookups!$B:$R,MATCH(B$1,CSVLookups!$B$1:$R$1,0),FALSE)</f>
        <v>F7</v>
      </c>
      <c r="C752" s="238" t="str">
        <f t="shared" si="12"/>
        <v>313 Financial InformationF7</v>
      </c>
      <c r="D752" s="238" t="e">
        <f>IF(AND(VALUE(LEFT($A752,3))=309,LEN($B752)=3),VLOOKUP(VALUE(MID($B752,2,2)),_309_Table1,MATCH(MID($B752,1,1),_309_Table1_ColumnLookup,0),FALSE),
  IF($C752="309 LCR SummaryA",OneYearSCR,IF($C752="309 LCR SummaryB",UltimateSCR,IF(VALUE(LEFT($A752,3))=309,VLOOKUP(VALUE(MID($B752,2,1)),_309_Table1,MATCH(MID($B752,1,1),_309_Table1_ColumnLookup,0),FALSE)
+N("309"),
  IF(VALUE(LEFT($A752,3))=310,VLOOKUP(VALUE(MID($B752,2,1)),_310_Table1,MATCH(MID($B752,1,1),_310_Table1_ColumnLookup,0),FALSE)
+N("310"),
  IF(AND(VALUE(LEFT($A752,3))=311,LEN($I752)=4),VLOOKUP($I752,_311_Table1,MATCH($B752,_311_Table1_ColumnLookup,0),FALSE),
  IF(AND(VALUE(LEFT($A752,3))=311,OR($B752="I2",$B752="J2",$B752="K2",$B752="L2")),VLOOKUP('311'!$G$58,_311_Table1,MATCH(MID($B752,1,1),_311_Table1_ColumnLookup,0),FALSE),
  IF(AND(VALUE(LEFT($A752,3))=311,RIGHT($B752,5)="Total"),VLOOKUP('311'!$G$59,_311_Table1,MATCH(MID($B752,1,1),_311_Table1_ColumnLookup,0),FALSE),
  IF(VALUE(LEFT($A752,3))=311,VLOOKUP(VALUE(MID($B752,2,1)),_311_Table1,MATCH(MID($B752,1,1),_311_Table1_ColumnLookup,0),FALSE)
+N("311"),
  IF(AND(VALUE(LEFT($A752,3))=312,LEFT($G752,10)="Unincepted",$B752="G "),VLOOKUP(" ULO",_312_Table1,MATCH('312'!$N$16,_312_Table1_ColumnLookup,0),FALSE),
  IF(AND(VALUE(LEFT($A752,3))=312,LEFT($G752,10)="Unincepted",$B752="O "),VLOOKUP(" ULO",_312_Table1,MATCH('312'!$V$16,_312_Table1_ColumnLookup,0),FALSE),
  IF(AND(VALUE(LEFT($A752,3))=312,LEFT($G752,10)="Unincepted",$B752="Q "),VLOOKUP(" ULO",_312_Table1,MATCH('312'!$X$16,_312_Table1_ColumnLookup,0),FALSE),
  IF(AND(VALUE(LEFT($A752,3))=312,LEFT($G752,10)="Unincepted"),VLOOKUP(" ULO",_312_Table1,MATCH(LEFT($B752,1),_312_Table1_ColumnLookup,0),FALSE),
  IF(AND(VALUE(LEFT($A752,3))=312,LEFT($G752,5)="Total",$B752="G "),VLOOKUP('312'!$F$80,_312_Table1,MATCH('312'!$N$16,_312_Table1_ColumnLookup,0),FALSE),
  IF(AND(VALUE(LEFT($A752,3))=312,LEFT($G752,5)="Total",$B752="O "),VLOOKUP('312'!$F$80,_312_Table1,MATCH('312'!$V$16,_312_Table1_ColumnLookup,0),FALSE),
  IF(AND(VALUE(LEFT($A752,3))=312,LEFT($G752,5)="Total",$B752="Q "),VLOOKUP('312'!$F$80,_312_Table1,MATCH('312'!$X$16,_312_Table1_ColumnLookup,0),FALSE),
  IF(AND(VALUE(LEFT($A752,3))=312,LEFT($G752,5)="Total"),VLOOKUP('312'!$F$80,_312_Table1,MATCH(LEFT($B752,1),_312_Table1_ColumnLookup,0),FALSE),
  IF(AND(VALUE(LEFT($A752,3))=312,LEN($I752)=4,$B752="G"),VLOOKUP($I752,_312_Table1,MATCH('312'!$N$16,_312_Table1_ColumnLookup,0),FALSE),
  IF(AND(VALUE(LEFT($A752,3))=312,LEN($I752)=4,$B752="O"),VLOOKUP($I752,_312_Table1,MATCH('312'!$V$16,_312_Table1_ColumnLookup,0),FALSE),
  IF(AND(VALUE(LEFT($A752,3))=312,LEN($I752)=4,$B752="Q"),VLOOKUP($I752,_312_Table1,MATCH('312'!$X$16,_312_Table1_ColumnLookup,0),FALSE),
  IF(AND(VALUE(LEFT($A752,3))=312,LEN($I752)=4),VLOOKUP($I752,_312_Table1,MATCH(LEFT($B752,1),_312_Table1_ColumnLookup,0),FALSE)
+N("312"),
  IF(VALUE(LEFT($A752,3))=313,VLOOKUP(VALUE(MID($B752,2,1)),_313_Table1,MATCH(MID($B752,1,1),_313_Table1_ColumnLookup,0),FALSE)
+N("313"),
  IF(AND(VALUE(LEFT($A752,3))=314,LEN($B752)=3),VLOOKUP(VALUE(MID($B752,2,2)),_314_Table1,MATCH(MID($B752,1,1),_314_Table1_ColumnLookup,0),FALSE),
  IF(VALUE(LEFT($A752,3))=314,VLOOKUP(VALUE(MID($B752,2,1)),_314_Table1,MATCH(MID($B752,1,1),_314_Table1_ColumnLookup,0),FALSE)
+N("314"),
""))))))))))))))))))))))))</f>
        <v>#N/A</v>
      </c>
      <c r="E752" s="238" t="e">
        <f>IF(AND(VALUE(LEFT($A752,3))=309,LEN($B752)=3),VLOOKUP(VALUE(MID($B752,2,2)),_309_Table2,MATCH(MID($B752,1,1),_309_Table2_ColumnLookup,0),FALSE),
  IF($C752="309 LCR SummaryA",OneYearSCR,IF($C752="309 LCR SummaryB",UltimateSCR,IF(VALUE(LEFT($A752,3))=309,VLOOKUP(VALUE(MID($B752,2,1)),_309_Table2,MATCH(MID($B752,1,1),_309_Table2_ColumnLookup,0),FALSE)
+N("309"),
  IF(VALUE(LEFT($A752,3))=310,VLOOKUP(VALUE(MID($B752,2,1)),_310_Table2,MATCH(MID($B752,1,1),_310_Table2_ColumnLookup,0),FALSE)
+N("310"),
  IF(AND(VALUE(LEFT($A752,3))=311,LEN($I752)=4),VLOOKUP($I752,_311_Table2,MATCH($B752,_311_Table2_ColumnLookup,0),FALSE),
  IF(AND(VALUE(LEFT($A752,3))=311,OR($B752="I2",$B752="J2",$B752="K2",$B752="L2")),VLOOKUP('311'!$G$58,_311_Table2,MATCH(MID($B752,1,1),_311_Table2_ColumnLookup,0),FALSE),
  IF(AND(VALUE(LEFT($A752,3))=311,RIGHT($B752,5)="Total"),VLOOKUP('311'!$G$59,_311_Table2,MATCH(MID($B752,1,1),_311_Table2_ColumnLookup,0),FALSE),
  IF(VALUE(LEFT($A752,3))=311,VLOOKUP(VALUE(MID($B752,2,1)),_311_Table2,MATCH(MID($B752,1,1),_311_Table2_ColumnLookup,0),FALSE)
+N("311"),
  IF(AND(VALUE(LEFT($A752,3))=312,LEFT($G752,10)="Unincepted",$B752="G "),VLOOKUP(" ULO",_312_Table2,MATCH('312'!$N$16,_312_Table2_ColumnLookup,0),FALSE),
  IF(AND(VALUE(LEFT($A752,3))=312,LEFT($G752,10)="Unincepted",$B752="O "),VLOOKUP(" ULO",_312_Table2,MATCH('312'!$V$16,_312_Table2_ColumnLookup,0),FALSE),
  IF(AND(VALUE(LEFT($A752,3))=312,LEFT($G752,10)="Unincepted",$B752="Q "),VLOOKUP(" ULO",_312_Table2,MATCH('312'!$X$16,_312_Table2_ColumnLookup,0),FALSE),
  IF(AND(VALUE(LEFT($A752,3))=312,LEFT($G752,10)="Unincepted"),VLOOKUP(" ULO",_312_Table2,MATCH(LEFT($B752,1),_312_Table2_ColumnLookup,0),FALSE),
  IF(AND(VALUE(LEFT($A752,3))=312,LEFT($G752,5)="Total",$B752="G "),VLOOKUP('312'!$F$80,_312_Table2,MATCH('312'!$N$16,_312_Table2_ColumnLookup,0),FALSE),
  IF(AND(VALUE(LEFT($A752,3))=312,LEFT($G752,5)="Total",$B752="O "),VLOOKUP('312'!$F$80,_312_Table2,MATCH('312'!$V$16,_312_Table2_ColumnLookup,0),FALSE),
  IF(AND(VALUE(LEFT($A752,3))=312,LEFT($G752,5)="Total",$B752="Q "),VLOOKUP('312'!$F$80,_312_Table2,MATCH('312'!$X$16,_312_Table2_ColumnLookup,0),FALSE),
  IF(AND(VALUE(LEFT($A752,3))=312,LEFT($G752,5)="Total"),VLOOKUP('312'!$F$80,_312_Table2,MATCH(LEFT($B752,1),_312_Table2_ColumnLookup,0),FALSE),
  IF(AND(VALUE(LEFT($A752,3))=312,LEN($I752)=4,$B752="G"),VLOOKUP($I752,_312_Table2,MATCH('312'!$N$16,_312_Table2_ColumnLookup,0),FALSE),
  IF(AND(VALUE(LEFT($A752,3))=312,LEN($I752)=4,$B752="O"),VLOOKUP($I752,_312_Table2,MATCH('312'!$V$16,_312_Table2_ColumnLookup,0),FALSE),
  IF(AND(VALUE(LEFT($A752,3))=312,LEN($I752)=4,$B752="Q"),VLOOKUP($I752,_312_Table2,MATCH('312'!$X$16,_312_Table2_ColumnLookup,0),FALSE),
  IF(AND(VALUE(LEFT($A752,3))=312,LEN($I752)=4),VLOOKUP($I752,_312_Table2,MATCH(LEFT($B752,1),_312_Table2_ColumnLookup,0),FALSE)
+N("312"),
  IF(VALUE(LEFT($A752,3))=313,VLOOKUP(VALUE(MID($B752,2,1)),_313_Table2,MATCH(MID($B752,1,1),_313_Table2_ColumnLookup,0),FALSE)
+N("313"),
  IF(AND(VALUE(LEFT($A752,3))=314,LEN($B752)=3),VLOOKUP(VALUE(MID($B752,2,2)),_314_Table2,MATCH(MID($B752,1,1),_314_Table2_ColumnLookup,0),FALSE),
  IF(VALUE(LEFT($A752,3))=314,VLOOKUP(VALUE(MID($B752,2,1)),_314_Table2,MATCH(MID($B752,1,1),_314_Table2_ColumnLookup,0),FALSE)
+N("314"),
""))))))))))))))))))))))))</f>
        <v>#N/A</v>
      </c>
      <c r="F752" s="238">
        <f>IF(AND(VALUE(LEFT($A752,3))=309,LEN($B752)=3),VLOOKUP(VALUE(MID($B752,2,2)),_309_Table3,MATCH(MID($B752,1,1),_309_Table3_ColumnLookup,0),FALSE),
  IF($C752="309 LCR SummaryA",OneYearSCR,IF($C752="309 LCR SummaryB",UltimateSCR,IF(VALUE(LEFT($A752,3))=309,VLOOKUP(VALUE(MID($B752,2,1)),_309_Table3,MATCH(MID($B752,1,1),_309_Table3_ColumnLookup,0),FALSE)
+N("309"),
  IF(VALUE(LEFT($A752,3))=310,VLOOKUP(VALUE(MID($B752,2,1)),_310_Table3,MATCH(MID($B752,1,1),_310_Table3_ColumnLookup,0),FALSE)
+N("310"),
  IF(AND(VALUE(LEFT($A752,3))=311,LEN($I752)=4),VLOOKUP($I752,_311_Table3,MATCH($B752,_311_Table3_ColumnLookup,0),FALSE),
  IF(AND(VALUE(LEFT($A752,3))=311,OR($B752="I2",$B752="J2",$B752="K2",$B752="L2")),VLOOKUP('311'!$G$58,_311_Table3,MATCH(MID($B752,1,1),_311_Table3_ColumnLookup,0),FALSE),
  IF(AND(VALUE(LEFT($A752,3))=311,RIGHT($B752,5)="Total"),VLOOKUP('311'!$G$59,_311_Table3,MATCH(MID($B752,1,1),_311_Table3_ColumnLookup,0),FALSE),
  IF(VALUE(LEFT($A752,3))=311,VLOOKUP(VALUE(MID($B752,2,1)),_311_Table3,MATCH(MID($B752,1,1),_311_Table3_ColumnLookup,0),FALSE)
+N("311"),
  IF(AND(VALUE(LEFT($A752,3))=312,LEFT($G752,10)="Unincepted",$B752="G "),VLOOKUP(" ULO",_312_Table3,MATCH('312'!$N$16,_312_Table3_ColumnLookup,0),FALSE),
  IF(AND(VALUE(LEFT($A752,3))=312,LEFT($G752,10)="Unincepted",$B752="O "),VLOOKUP(" ULO",_312_Table3,MATCH('312'!$V$16,_312_Table3_ColumnLookup,0),FALSE),
  IF(AND(VALUE(LEFT($A752,3))=312,LEFT($G752,10)="Unincepted",$B752="Q "),VLOOKUP(" ULO",_312_Table3,MATCH('312'!$X$16,_312_Table3_ColumnLookup,0),FALSE),
  IF(AND(VALUE(LEFT($A752,3))=312,LEFT($G752,10)="Unincepted"),VLOOKUP(" ULO",_312_Table3,MATCH(LEFT($B752,1),_312_Table3_ColumnLookup,0),FALSE),
  IF(AND(VALUE(LEFT($A752,3))=312,LEFT($G752,5)="Total",$B752="G "),VLOOKUP('312'!$F$80,_312_Table3,MATCH('312'!$N$16,_312_Table3_ColumnLookup,0),FALSE),
  IF(AND(VALUE(LEFT($A752,3))=312,LEFT($G752,5)="Total",$B752="O "),VLOOKUP('312'!$F$80,_312_Table3,MATCH('312'!$V$16,_312_Table3_ColumnLookup,0),FALSE),
  IF(AND(VALUE(LEFT($A752,3))=312,LEFT($G752,5)="Total",$B752="Q "),VLOOKUP('312'!$F$80,_312_Table3,MATCH('312'!$X$16,_312_Table3_ColumnLookup,0),FALSE),
  IF(AND(VALUE(LEFT($A752,3))=312,LEFT($G752,5)="Total"),VLOOKUP('312'!$F$80,_312_Table3,MATCH(LEFT($B752,1),_312_Table3_ColumnLookup,0),FALSE),
  IF(AND(VALUE(LEFT($A752,3))=312,LEN($I752)=4,$B752="G"),VLOOKUP($I752,_312_Table3,MATCH('312'!$N$16,_312_Table3_ColumnLookup,0),FALSE),
  IF(AND(VALUE(LEFT($A752,3))=312,LEN($I752)=4,$B752="O"),VLOOKUP($I752,_312_Table3,MATCH('312'!$V$16,_312_Table3_ColumnLookup,0),FALSE),
  IF(AND(VALUE(LEFT($A752,3))=312,LEN($I752)=4,$B752="Q"),VLOOKUP($I752,_312_Table3,MATCH('312'!$X$16,_312_Table3_ColumnLookup,0),FALSE),
  IF(AND(VALUE(LEFT($A752,3))=312,LEN($I752)=4),VLOOKUP($I752,_312_Table3,MATCH(LEFT($B752,1),_312_Table3_ColumnLookup,0),FALSE)
+N("312"),
  IF(VALUE(LEFT($A752,3))=313,VLOOKUP(VALUE(MID($B752,2,1)),_313_Table3,MATCH(MID($B752,1,1),_313_Table3_ColumnLookup,0),FALSE)
+N("313"),
  IF(AND(VALUE(LEFT($A752,3))=314,LEN($B752)=3),VLOOKUP(VALUE(MID($B752,2,2)),_314_Table3,MATCH(MID($B752,1,1),_314_Table3_ColumnLookup,0),FALSE),
  IF(VALUE(LEFT($A752,3))=314,VLOOKUP(VALUE(MID($B752,2,1)),_314_Table3,MATCH(MID($B752,1,1),_314_Table3_ColumnLookup,0),FALSE)
+N("314"),
""))))))))))))))))))))))))</f>
        <v>0</v>
      </c>
      <c r="G752" t="s">
        <v>1307</v>
      </c>
      <c r="H752" s="321">
        <f>IFERROR(
IF(ISERROR($D752)=FALSE,$D752,IF(ISERROR($E752)=FALSE,$E752,IF(ISERROR($F752)=FALSE,$F752
+N("012 checkboxes"),
IF(
IF(OR(LEFT($A752,9)="Syndicate",LEFT($A752,12)="NewSyndicate"),VLOOKUP($A752,'012'!$J:$ZW,MATCH("Link to button",'012'!$J$1:$ZW$1,0),0)
+N("309 checkbox"),
IF($C752="309 LCR Summary0",VLOOKUP("Notes990",'309'!$P:$ZZ,MATCH("Link to button",'309'!$P$1:$ZZ$1,0),0)
+N("313 checkboxes"),
IF($C752="313 Financial Information0LcmVsScr",IF($C752="309 LCR Summary0",VLOOKUP("LcmVsScr",'309'!$N:$ZZ,MATCH("Link to button",'309'!$N$1:$ZZ$1,0),0),
IF($C752="313 Financial Information0LcrDocAttached",IF($C752="309 LCR Summary0",VLOOKUP("LcrDocAttached",'309'!$N:$ZZ,MATCH("Link to button",'309'!$N$1:$ZZ$1,0),
0)))))))=1,TRUE,FALSE)
))),"")</f>
        <v>0</v>
      </c>
    </row>
    <row r="753" spans="1:8" customFormat="1">
      <c r="A753" s="237" t="str">
        <f>VLOOKUP($G753,CSVLookups!$B:$R,MATCH(A$1,CSVLookups!$B$1:$R$1,0),FALSE)</f>
        <v>313 Financial Information</v>
      </c>
      <c r="B753" s="237" t="str">
        <f>VLOOKUP($G753,CSVLookups!$B:$R,MATCH(B$1,CSVLookups!$B$1:$R$1,0),FALSE)</f>
        <v>G7</v>
      </c>
      <c r="C753" s="238" t="str">
        <f t="shared" si="12"/>
        <v>313 Financial InformationG7</v>
      </c>
      <c r="D753" s="238" t="e">
        <f>IF(AND(VALUE(LEFT($A753,3))=309,LEN($B753)=3),VLOOKUP(VALUE(MID($B753,2,2)),_309_Table1,MATCH(MID($B753,1,1),_309_Table1_ColumnLookup,0),FALSE),
  IF($C753="309 LCR SummaryA",OneYearSCR,IF($C753="309 LCR SummaryB",UltimateSCR,IF(VALUE(LEFT($A753,3))=309,VLOOKUP(VALUE(MID($B753,2,1)),_309_Table1,MATCH(MID($B753,1,1),_309_Table1_ColumnLookup,0),FALSE)
+N("309"),
  IF(VALUE(LEFT($A753,3))=310,VLOOKUP(VALUE(MID($B753,2,1)),_310_Table1,MATCH(MID($B753,1,1),_310_Table1_ColumnLookup,0),FALSE)
+N("310"),
  IF(AND(VALUE(LEFT($A753,3))=311,LEN($I753)=4),VLOOKUP($I753,_311_Table1,MATCH($B753,_311_Table1_ColumnLookup,0),FALSE),
  IF(AND(VALUE(LEFT($A753,3))=311,OR($B753="I2",$B753="J2",$B753="K2",$B753="L2")),VLOOKUP('311'!$G$58,_311_Table1,MATCH(MID($B753,1,1),_311_Table1_ColumnLookup,0),FALSE),
  IF(AND(VALUE(LEFT($A753,3))=311,RIGHT($B753,5)="Total"),VLOOKUP('311'!$G$59,_311_Table1,MATCH(MID($B753,1,1),_311_Table1_ColumnLookup,0),FALSE),
  IF(VALUE(LEFT($A753,3))=311,VLOOKUP(VALUE(MID($B753,2,1)),_311_Table1,MATCH(MID($B753,1,1),_311_Table1_ColumnLookup,0),FALSE)
+N("311"),
  IF(AND(VALUE(LEFT($A753,3))=312,LEFT($G753,10)="Unincepted",$B753="G "),VLOOKUP(" ULO",_312_Table1,MATCH('312'!$N$16,_312_Table1_ColumnLookup,0),FALSE),
  IF(AND(VALUE(LEFT($A753,3))=312,LEFT($G753,10)="Unincepted",$B753="O "),VLOOKUP(" ULO",_312_Table1,MATCH('312'!$V$16,_312_Table1_ColumnLookup,0),FALSE),
  IF(AND(VALUE(LEFT($A753,3))=312,LEFT($G753,10)="Unincepted",$B753="Q "),VLOOKUP(" ULO",_312_Table1,MATCH('312'!$X$16,_312_Table1_ColumnLookup,0),FALSE),
  IF(AND(VALUE(LEFT($A753,3))=312,LEFT($G753,10)="Unincepted"),VLOOKUP(" ULO",_312_Table1,MATCH(LEFT($B753,1),_312_Table1_ColumnLookup,0),FALSE),
  IF(AND(VALUE(LEFT($A753,3))=312,LEFT($G753,5)="Total",$B753="G "),VLOOKUP('312'!$F$80,_312_Table1,MATCH('312'!$N$16,_312_Table1_ColumnLookup,0),FALSE),
  IF(AND(VALUE(LEFT($A753,3))=312,LEFT($G753,5)="Total",$B753="O "),VLOOKUP('312'!$F$80,_312_Table1,MATCH('312'!$V$16,_312_Table1_ColumnLookup,0),FALSE),
  IF(AND(VALUE(LEFT($A753,3))=312,LEFT($G753,5)="Total",$B753="Q "),VLOOKUP('312'!$F$80,_312_Table1,MATCH('312'!$X$16,_312_Table1_ColumnLookup,0),FALSE),
  IF(AND(VALUE(LEFT($A753,3))=312,LEFT($G753,5)="Total"),VLOOKUP('312'!$F$80,_312_Table1,MATCH(LEFT($B753,1),_312_Table1_ColumnLookup,0),FALSE),
  IF(AND(VALUE(LEFT($A753,3))=312,LEN($I753)=4,$B753="G"),VLOOKUP($I753,_312_Table1,MATCH('312'!$N$16,_312_Table1_ColumnLookup,0),FALSE),
  IF(AND(VALUE(LEFT($A753,3))=312,LEN($I753)=4,$B753="O"),VLOOKUP($I753,_312_Table1,MATCH('312'!$V$16,_312_Table1_ColumnLookup,0),FALSE),
  IF(AND(VALUE(LEFT($A753,3))=312,LEN($I753)=4,$B753="Q"),VLOOKUP($I753,_312_Table1,MATCH('312'!$X$16,_312_Table1_ColumnLookup,0),FALSE),
  IF(AND(VALUE(LEFT($A753,3))=312,LEN($I753)=4),VLOOKUP($I753,_312_Table1,MATCH(LEFT($B753,1),_312_Table1_ColumnLookup,0),FALSE)
+N("312"),
  IF(VALUE(LEFT($A753,3))=313,VLOOKUP(VALUE(MID($B753,2,1)),_313_Table1,MATCH(MID($B753,1,1),_313_Table1_ColumnLookup,0),FALSE)
+N("313"),
  IF(AND(VALUE(LEFT($A753,3))=314,LEN($B753)=3),VLOOKUP(VALUE(MID($B753,2,2)),_314_Table1,MATCH(MID($B753,1,1),_314_Table1_ColumnLookup,0),FALSE),
  IF(VALUE(LEFT($A753,3))=314,VLOOKUP(VALUE(MID($B753,2,1)),_314_Table1,MATCH(MID($B753,1,1),_314_Table1_ColumnLookup,0),FALSE)
+N("314"),
""))))))))))))))))))))))))</f>
        <v>#N/A</v>
      </c>
      <c r="E753" s="238" t="e">
        <f>IF(AND(VALUE(LEFT($A753,3))=309,LEN($B753)=3),VLOOKUP(VALUE(MID($B753,2,2)),_309_Table2,MATCH(MID($B753,1,1),_309_Table2_ColumnLookup,0),FALSE),
  IF($C753="309 LCR SummaryA",OneYearSCR,IF($C753="309 LCR SummaryB",UltimateSCR,IF(VALUE(LEFT($A753,3))=309,VLOOKUP(VALUE(MID($B753,2,1)),_309_Table2,MATCH(MID($B753,1,1),_309_Table2_ColumnLookup,0),FALSE)
+N("309"),
  IF(VALUE(LEFT($A753,3))=310,VLOOKUP(VALUE(MID($B753,2,1)),_310_Table2,MATCH(MID($B753,1,1),_310_Table2_ColumnLookup,0),FALSE)
+N("310"),
  IF(AND(VALUE(LEFT($A753,3))=311,LEN($I753)=4),VLOOKUP($I753,_311_Table2,MATCH($B753,_311_Table2_ColumnLookup,0),FALSE),
  IF(AND(VALUE(LEFT($A753,3))=311,OR($B753="I2",$B753="J2",$B753="K2",$B753="L2")),VLOOKUP('311'!$G$58,_311_Table2,MATCH(MID($B753,1,1),_311_Table2_ColumnLookup,0),FALSE),
  IF(AND(VALUE(LEFT($A753,3))=311,RIGHT($B753,5)="Total"),VLOOKUP('311'!$G$59,_311_Table2,MATCH(MID($B753,1,1),_311_Table2_ColumnLookup,0),FALSE),
  IF(VALUE(LEFT($A753,3))=311,VLOOKUP(VALUE(MID($B753,2,1)),_311_Table2,MATCH(MID($B753,1,1),_311_Table2_ColumnLookup,0),FALSE)
+N("311"),
  IF(AND(VALUE(LEFT($A753,3))=312,LEFT($G753,10)="Unincepted",$B753="G "),VLOOKUP(" ULO",_312_Table2,MATCH('312'!$N$16,_312_Table2_ColumnLookup,0),FALSE),
  IF(AND(VALUE(LEFT($A753,3))=312,LEFT($G753,10)="Unincepted",$B753="O "),VLOOKUP(" ULO",_312_Table2,MATCH('312'!$V$16,_312_Table2_ColumnLookup,0),FALSE),
  IF(AND(VALUE(LEFT($A753,3))=312,LEFT($G753,10)="Unincepted",$B753="Q "),VLOOKUP(" ULO",_312_Table2,MATCH('312'!$X$16,_312_Table2_ColumnLookup,0),FALSE),
  IF(AND(VALUE(LEFT($A753,3))=312,LEFT($G753,10)="Unincepted"),VLOOKUP(" ULO",_312_Table2,MATCH(LEFT($B753,1),_312_Table2_ColumnLookup,0),FALSE),
  IF(AND(VALUE(LEFT($A753,3))=312,LEFT($G753,5)="Total",$B753="G "),VLOOKUP('312'!$F$80,_312_Table2,MATCH('312'!$N$16,_312_Table2_ColumnLookup,0),FALSE),
  IF(AND(VALUE(LEFT($A753,3))=312,LEFT($G753,5)="Total",$B753="O "),VLOOKUP('312'!$F$80,_312_Table2,MATCH('312'!$V$16,_312_Table2_ColumnLookup,0),FALSE),
  IF(AND(VALUE(LEFT($A753,3))=312,LEFT($G753,5)="Total",$B753="Q "),VLOOKUP('312'!$F$80,_312_Table2,MATCH('312'!$X$16,_312_Table2_ColumnLookup,0),FALSE),
  IF(AND(VALUE(LEFT($A753,3))=312,LEFT($G753,5)="Total"),VLOOKUP('312'!$F$80,_312_Table2,MATCH(LEFT($B753,1),_312_Table2_ColumnLookup,0),FALSE),
  IF(AND(VALUE(LEFT($A753,3))=312,LEN($I753)=4,$B753="G"),VLOOKUP($I753,_312_Table2,MATCH('312'!$N$16,_312_Table2_ColumnLookup,0),FALSE),
  IF(AND(VALUE(LEFT($A753,3))=312,LEN($I753)=4,$B753="O"),VLOOKUP($I753,_312_Table2,MATCH('312'!$V$16,_312_Table2_ColumnLookup,0),FALSE),
  IF(AND(VALUE(LEFT($A753,3))=312,LEN($I753)=4,$B753="Q"),VLOOKUP($I753,_312_Table2,MATCH('312'!$X$16,_312_Table2_ColumnLookup,0),FALSE),
  IF(AND(VALUE(LEFT($A753,3))=312,LEN($I753)=4),VLOOKUP($I753,_312_Table2,MATCH(LEFT($B753,1),_312_Table2_ColumnLookup,0),FALSE)
+N("312"),
  IF(VALUE(LEFT($A753,3))=313,VLOOKUP(VALUE(MID($B753,2,1)),_313_Table2,MATCH(MID($B753,1,1),_313_Table2_ColumnLookup,0),FALSE)
+N("313"),
  IF(AND(VALUE(LEFT($A753,3))=314,LEN($B753)=3),VLOOKUP(VALUE(MID($B753,2,2)),_314_Table2,MATCH(MID($B753,1,1),_314_Table2_ColumnLookup,0),FALSE),
  IF(VALUE(LEFT($A753,3))=314,VLOOKUP(VALUE(MID($B753,2,1)),_314_Table2,MATCH(MID($B753,1,1),_314_Table2_ColumnLookup,0),FALSE)
+N("314"),
""))))))))))))))))))))))))</f>
        <v>#N/A</v>
      </c>
      <c r="F753" s="238">
        <f>IF(AND(VALUE(LEFT($A753,3))=309,LEN($B753)=3),VLOOKUP(VALUE(MID($B753,2,2)),_309_Table3,MATCH(MID($B753,1,1),_309_Table3_ColumnLookup,0),FALSE),
  IF($C753="309 LCR SummaryA",OneYearSCR,IF($C753="309 LCR SummaryB",UltimateSCR,IF(VALUE(LEFT($A753,3))=309,VLOOKUP(VALUE(MID($B753,2,1)),_309_Table3,MATCH(MID($B753,1,1),_309_Table3_ColumnLookup,0),FALSE)
+N("309"),
  IF(VALUE(LEFT($A753,3))=310,VLOOKUP(VALUE(MID($B753,2,1)),_310_Table3,MATCH(MID($B753,1,1),_310_Table3_ColumnLookup,0),FALSE)
+N("310"),
  IF(AND(VALUE(LEFT($A753,3))=311,LEN($I753)=4),VLOOKUP($I753,_311_Table3,MATCH($B753,_311_Table3_ColumnLookup,0),FALSE),
  IF(AND(VALUE(LEFT($A753,3))=311,OR($B753="I2",$B753="J2",$B753="K2",$B753="L2")),VLOOKUP('311'!$G$58,_311_Table3,MATCH(MID($B753,1,1),_311_Table3_ColumnLookup,0),FALSE),
  IF(AND(VALUE(LEFT($A753,3))=311,RIGHT($B753,5)="Total"),VLOOKUP('311'!$G$59,_311_Table3,MATCH(MID($B753,1,1),_311_Table3_ColumnLookup,0),FALSE),
  IF(VALUE(LEFT($A753,3))=311,VLOOKUP(VALUE(MID($B753,2,1)),_311_Table3,MATCH(MID($B753,1,1),_311_Table3_ColumnLookup,0),FALSE)
+N("311"),
  IF(AND(VALUE(LEFT($A753,3))=312,LEFT($G753,10)="Unincepted",$B753="G "),VLOOKUP(" ULO",_312_Table3,MATCH('312'!$N$16,_312_Table3_ColumnLookup,0),FALSE),
  IF(AND(VALUE(LEFT($A753,3))=312,LEFT($G753,10)="Unincepted",$B753="O "),VLOOKUP(" ULO",_312_Table3,MATCH('312'!$V$16,_312_Table3_ColumnLookup,0),FALSE),
  IF(AND(VALUE(LEFT($A753,3))=312,LEFT($G753,10)="Unincepted",$B753="Q "),VLOOKUP(" ULO",_312_Table3,MATCH('312'!$X$16,_312_Table3_ColumnLookup,0),FALSE),
  IF(AND(VALUE(LEFT($A753,3))=312,LEFT($G753,10)="Unincepted"),VLOOKUP(" ULO",_312_Table3,MATCH(LEFT($B753,1),_312_Table3_ColumnLookup,0),FALSE),
  IF(AND(VALUE(LEFT($A753,3))=312,LEFT($G753,5)="Total",$B753="G "),VLOOKUP('312'!$F$80,_312_Table3,MATCH('312'!$N$16,_312_Table3_ColumnLookup,0),FALSE),
  IF(AND(VALUE(LEFT($A753,3))=312,LEFT($G753,5)="Total",$B753="O "),VLOOKUP('312'!$F$80,_312_Table3,MATCH('312'!$V$16,_312_Table3_ColumnLookup,0),FALSE),
  IF(AND(VALUE(LEFT($A753,3))=312,LEFT($G753,5)="Total",$B753="Q "),VLOOKUP('312'!$F$80,_312_Table3,MATCH('312'!$X$16,_312_Table3_ColumnLookup,0),FALSE),
  IF(AND(VALUE(LEFT($A753,3))=312,LEFT($G753,5)="Total"),VLOOKUP('312'!$F$80,_312_Table3,MATCH(LEFT($B753,1),_312_Table3_ColumnLookup,0),FALSE),
  IF(AND(VALUE(LEFT($A753,3))=312,LEN($I753)=4,$B753="G"),VLOOKUP($I753,_312_Table3,MATCH('312'!$N$16,_312_Table3_ColumnLookup,0),FALSE),
  IF(AND(VALUE(LEFT($A753,3))=312,LEN($I753)=4,$B753="O"),VLOOKUP($I753,_312_Table3,MATCH('312'!$V$16,_312_Table3_ColumnLookup,0),FALSE),
  IF(AND(VALUE(LEFT($A753,3))=312,LEN($I753)=4,$B753="Q"),VLOOKUP($I753,_312_Table3,MATCH('312'!$X$16,_312_Table3_ColumnLookup,0),FALSE),
  IF(AND(VALUE(LEFT($A753,3))=312,LEN($I753)=4),VLOOKUP($I753,_312_Table3,MATCH(LEFT($B753,1),_312_Table3_ColumnLookup,0),FALSE)
+N("312"),
  IF(VALUE(LEFT($A753,3))=313,VLOOKUP(VALUE(MID($B753,2,1)),_313_Table3,MATCH(MID($B753,1,1),_313_Table3_ColumnLookup,0),FALSE)
+N("313"),
  IF(AND(VALUE(LEFT($A753,3))=314,LEN($B753)=3),VLOOKUP(VALUE(MID($B753,2,2)),_314_Table3,MATCH(MID($B753,1,1),_314_Table3_ColumnLookup,0),FALSE),
  IF(VALUE(LEFT($A753,3))=314,VLOOKUP(VALUE(MID($B753,2,1)),_314_Table3,MATCH(MID($B753,1,1),_314_Table3_ColumnLookup,0),FALSE)
+N("314"),
""))))))))))))))))))))))))</f>
        <v>0</v>
      </c>
      <c r="G753" t="s">
        <v>1310</v>
      </c>
      <c r="H753" s="321">
        <f>IFERROR(
IF(ISERROR($D753)=FALSE,$D753,IF(ISERROR($E753)=FALSE,$E753,IF(ISERROR($F753)=FALSE,$F753
+N("012 checkboxes"),
IF(
IF(OR(LEFT($A753,9)="Syndicate",LEFT($A753,12)="NewSyndicate"),VLOOKUP($A753,'012'!$J:$ZW,MATCH("Link to button",'012'!$J$1:$ZW$1,0),0)
+N("309 checkbox"),
IF($C753="309 LCR Summary0",VLOOKUP("Notes990",'309'!$P:$ZZ,MATCH("Link to button",'309'!$P$1:$ZZ$1,0),0)
+N("313 checkboxes"),
IF($C753="313 Financial Information0LcmVsScr",IF($C753="309 LCR Summary0",VLOOKUP("LcmVsScr",'309'!$N:$ZZ,MATCH("Link to button",'309'!$N$1:$ZZ$1,0),0),
IF($C753="313 Financial Information0LcrDocAttached",IF($C753="309 LCR Summary0",VLOOKUP("LcrDocAttached",'309'!$N:$ZZ,MATCH("Link to button",'309'!$N$1:$ZZ$1,0),
0)))))))=1,TRUE,FALSE)
))),"")</f>
        <v>0</v>
      </c>
    </row>
    <row r="754" spans="1:8" customFormat="1">
      <c r="A754" s="237" t="str">
        <f>VLOOKUP($G754,CSVLookups!$B:$R,MATCH(A$1,CSVLookups!$B$1:$R$1,0),FALSE)</f>
        <v>313 Financial Information</v>
      </c>
      <c r="B754" s="237" t="str">
        <f>VLOOKUP($G754,CSVLookups!$B:$R,MATCH(B$1,CSVLookups!$B$1:$R$1,0),FALSE)</f>
        <v>H7</v>
      </c>
      <c r="C754" s="238" t="str">
        <f t="shared" si="12"/>
        <v>313 Financial InformationH7</v>
      </c>
      <c r="D754" s="238" t="e">
        <f>IF(AND(VALUE(LEFT($A754,3))=309,LEN($B754)=3),VLOOKUP(VALUE(MID($B754,2,2)),_309_Table1,MATCH(MID($B754,1,1),_309_Table1_ColumnLookup,0),FALSE),
  IF($C754="309 LCR SummaryA",OneYearSCR,IF($C754="309 LCR SummaryB",UltimateSCR,IF(VALUE(LEFT($A754,3))=309,VLOOKUP(VALUE(MID($B754,2,1)),_309_Table1,MATCH(MID($B754,1,1),_309_Table1_ColumnLookup,0),FALSE)
+N("309"),
  IF(VALUE(LEFT($A754,3))=310,VLOOKUP(VALUE(MID($B754,2,1)),_310_Table1,MATCH(MID($B754,1,1),_310_Table1_ColumnLookup,0),FALSE)
+N("310"),
  IF(AND(VALUE(LEFT($A754,3))=311,LEN($I754)=4),VLOOKUP($I754,_311_Table1,MATCH($B754,_311_Table1_ColumnLookup,0),FALSE),
  IF(AND(VALUE(LEFT($A754,3))=311,OR($B754="I2",$B754="J2",$B754="K2",$B754="L2")),VLOOKUP('311'!$G$58,_311_Table1,MATCH(MID($B754,1,1),_311_Table1_ColumnLookup,0),FALSE),
  IF(AND(VALUE(LEFT($A754,3))=311,RIGHT($B754,5)="Total"),VLOOKUP('311'!$G$59,_311_Table1,MATCH(MID($B754,1,1),_311_Table1_ColumnLookup,0),FALSE),
  IF(VALUE(LEFT($A754,3))=311,VLOOKUP(VALUE(MID($B754,2,1)),_311_Table1,MATCH(MID($B754,1,1),_311_Table1_ColumnLookup,0),FALSE)
+N("311"),
  IF(AND(VALUE(LEFT($A754,3))=312,LEFT($G754,10)="Unincepted",$B754="G "),VLOOKUP(" ULO",_312_Table1,MATCH('312'!$N$16,_312_Table1_ColumnLookup,0),FALSE),
  IF(AND(VALUE(LEFT($A754,3))=312,LEFT($G754,10)="Unincepted",$B754="O "),VLOOKUP(" ULO",_312_Table1,MATCH('312'!$V$16,_312_Table1_ColumnLookup,0),FALSE),
  IF(AND(VALUE(LEFT($A754,3))=312,LEFT($G754,10)="Unincepted",$B754="Q "),VLOOKUP(" ULO",_312_Table1,MATCH('312'!$X$16,_312_Table1_ColumnLookup,0),FALSE),
  IF(AND(VALUE(LEFT($A754,3))=312,LEFT($G754,10)="Unincepted"),VLOOKUP(" ULO",_312_Table1,MATCH(LEFT($B754,1),_312_Table1_ColumnLookup,0),FALSE),
  IF(AND(VALUE(LEFT($A754,3))=312,LEFT($G754,5)="Total",$B754="G "),VLOOKUP('312'!$F$80,_312_Table1,MATCH('312'!$N$16,_312_Table1_ColumnLookup,0),FALSE),
  IF(AND(VALUE(LEFT($A754,3))=312,LEFT($G754,5)="Total",$B754="O "),VLOOKUP('312'!$F$80,_312_Table1,MATCH('312'!$V$16,_312_Table1_ColumnLookup,0),FALSE),
  IF(AND(VALUE(LEFT($A754,3))=312,LEFT($G754,5)="Total",$B754="Q "),VLOOKUP('312'!$F$80,_312_Table1,MATCH('312'!$X$16,_312_Table1_ColumnLookup,0),FALSE),
  IF(AND(VALUE(LEFT($A754,3))=312,LEFT($G754,5)="Total"),VLOOKUP('312'!$F$80,_312_Table1,MATCH(LEFT($B754,1),_312_Table1_ColumnLookup,0),FALSE),
  IF(AND(VALUE(LEFT($A754,3))=312,LEN($I754)=4,$B754="G"),VLOOKUP($I754,_312_Table1,MATCH('312'!$N$16,_312_Table1_ColumnLookup,0),FALSE),
  IF(AND(VALUE(LEFT($A754,3))=312,LEN($I754)=4,$B754="O"),VLOOKUP($I754,_312_Table1,MATCH('312'!$V$16,_312_Table1_ColumnLookup,0),FALSE),
  IF(AND(VALUE(LEFT($A754,3))=312,LEN($I754)=4,$B754="Q"),VLOOKUP($I754,_312_Table1,MATCH('312'!$X$16,_312_Table1_ColumnLookup,0),FALSE),
  IF(AND(VALUE(LEFT($A754,3))=312,LEN($I754)=4),VLOOKUP($I754,_312_Table1,MATCH(LEFT($B754,1),_312_Table1_ColumnLookup,0),FALSE)
+N("312"),
  IF(VALUE(LEFT($A754,3))=313,VLOOKUP(VALUE(MID($B754,2,1)),_313_Table1,MATCH(MID($B754,1,1),_313_Table1_ColumnLookup,0),FALSE)
+N("313"),
  IF(AND(VALUE(LEFT($A754,3))=314,LEN($B754)=3),VLOOKUP(VALUE(MID($B754,2,2)),_314_Table1,MATCH(MID($B754,1,1),_314_Table1_ColumnLookup,0),FALSE),
  IF(VALUE(LEFT($A754,3))=314,VLOOKUP(VALUE(MID($B754,2,1)),_314_Table1,MATCH(MID($B754,1,1),_314_Table1_ColumnLookup,0),FALSE)
+N("314"),
""))))))))))))))))))))))))</f>
        <v>#N/A</v>
      </c>
      <c r="E754" s="238" t="e">
        <f>IF(AND(VALUE(LEFT($A754,3))=309,LEN($B754)=3),VLOOKUP(VALUE(MID($B754,2,2)),_309_Table2,MATCH(MID($B754,1,1),_309_Table2_ColumnLookup,0),FALSE),
  IF($C754="309 LCR SummaryA",OneYearSCR,IF($C754="309 LCR SummaryB",UltimateSCR,IF(VALUE(LEFT($A754,3))=309,VLOOKUP(VALUE(MID($B754,2,1)),_309_Table2,MATCH(MID($B754,1,1),_309_Table2_ColumnLookup,0),FALSE)
+N("309"),
  IF(VALUE(LEFT($A754,3))=310,VLOOKUP(VALUE(MID($B754,2,1)),_310_Table2,MATCH(MID($B754,1,1),_310_Table2_ColumnLookup,0),FALSE)
+N("310"),
  IF(AND(VALUE(LEFT($A754,3))=311,LEN($I754)=4),VLOOKUP($I754,_311_Table2,MATCH($B754,_311_Table2_ColumnLookup,0),FALSE),
  IF(AND(VALUE(LEFT($A754,3))=311,OR($B754="I2",$B754="J2",$B754="K2",$B754="L2")),VLOOKUP('311'!$G$58,_311_Table2,MATCH(MID($B754,1,1),_311_Table2_ColumnLookup,0),FALSE),
  IF(AND(VALUE(LEFT($A754,3))=311,RIGHT($B754,5)="Total"),VLOOKUP('311'!$G$59,_311_Table2,MATCH(MID($B754,1,1),_311_Table2_ColumnLookup,0),FALSE),
  IF(VALUE(LEFT($A754,3))=311,VLOOKUP(VALUE(MID($B754,2,1)),_311_Table2,MATCH(MID($B754,1,1),_311_Table2_ColumnLookup,0),FALSE)
+N("311"),
  IF(AND(VALUE(LEFT($A754,3))=312,LEFT($G754,10)="Unincepted",$B754="G "),VLOOKUP(" ULO",_312_Table2,MATCH('312'!$N$16,_312_Table2_ColumnLookup,0),FALSE),
  IF(AND(VALUE(LEFT($A754,3))=312,LEFT($G754,10)="Unincepted",$B754="O "),VLOOKUP(" ULO",_312_Table2,MATCH('312'!$V$16,_312_Table2_ColumnLookup,0),FALSE),
  IF(AND(VALUE(LEFT($A754,3))=312,LEFT($G754,10)="Unincepted",$B754="Q "),VLOOKUP(" ULO",_312_Table2,MATCH('312'!$X$16,_312_Table2_ColumnLookup,0),FALSE),
  IF(AND(VALUE(LEFT($A754,3))=312,LEFT($G754,10)="Unincepted"),VLOOKUP(" ULO",_312_Table2,MATCH(LEFT($B754,1),_312_Table2_ColumnLookup,0),FALSE),
  IF(AND(VALUE(LEFT($A754,3))=312,LEFT($G754,5)="Total",$B754="G "),VLOOKUP('312'!$F$80,_312_Table2,MATCH('312'!$N$16,_312_Table2_ColumnLookup,0),FALSE),
  IF(AND(VALUE(LEFT($A754,3))=312,LEFT($G754,5)="Total",$B754="O "),VLOOKUP('312'!$F$80,_312_Table2,MATCH('312'!$V$16,_312_Table2_ColumnLookup,0),FALSE),
  IF(AND(VALUE(LEFT($A754,3))=312,LEFT($G754,5)="Total",$B754="Q "),VLOOKUP('312'!$F$80,_312_Table2,MATCH('312'!$X$16,_312_Table2_ColumnLookup,0),FALSE),
  IF(AND(VALUE(LEFT($A754,3))=312,LEFT($G754,5)="Total"),VLOOKUP('312'!$F$80,_312_Table2,MATCH(LEFT($B754,1),_312_Table2_ColumnLookup,0),FALSE),
  IF(AND(VALUE(LEFT($A754,3))=312,LEN($I754)=4,$B754="G"),VLOOKUP($I754,_312_Table2,MATCH('312'!$N$16,_312_Table2_ColumnLookup,0),FALSE),
  IF(AND(VALUE(LEFT($A754,3))=312,LEN($I754)=4,$B754="O"),VLOOKUP($I754,_312_Table2,MATCH('312'!$V$16,_312_Table2_ColumnLookup,0),FALSE),
  IF(AND(VALUE(LEFT($A754,3))=312,LEN($I754)=4,$B754="Q"),VLOOKUP($I754,_312_Table2,MATCH('312'!$X$16,_312_Table2_ColumnLookup,0),FALSE),
  IF(AND(VALUE(LEFT($A754,3))=312,LEN($I754)=4),VLOOKUP($I754,_312_Table2,MATCH(LEFT($B754,1),_312_Table2_ColumnLookup,0),FALSE)
+N("312"),
  IF(VALUE(LEFT($A754,3))=313,VLOOKUP(VALUE(MID($B754,2,1)),_313_Table2,MATCH(MID($B754,1,1),_313_Table2_ColumnLookup,0),FALSE)
+N("313"),
  IF(AND(VALUE(LEFT($A754,3))=314,LEN($B754)=3),VLOOKUP(VALUE(MID($B754,2,2)),_314_Table2,MATCH(MID($B754,1,1),_314_Table2_ColumnLookup,0),FALSE),
  IF(VALUE(LEFT($A754,3))=314,VLOOKUP(VALUE(MID($B754,2,1)),_314_Table2,MATCH(MID($B754,1,1),_314_Table2_ColumnLookup,0),FALSE)
+N("314"),
""))))))))))))))))))))))))</f>
        <v>#N/A</v>
      </c>
      <c r="F754" s="238">
        <f>IF(AND(VALUE(LEFT($A754,3))=309,LEN($B754)=3),VLOOKUP(VALUE(MID($B754,2,2)),_309_Table3,MATCH(MID($B754,1,1),_309_Table3_ColumnLookup,0),FALSE),
  IF($C754="309 LCR SummaryA",OneYearSCR,IF($C754="309 LCR SummaryB",UltimateSCR,IF(VALUE(LEFT($A754,3))=309,VLOOKUP(VALUE(MID($B754,2,1)),_309_Table3,MATCH(MID($B754,1,1),_309_Table3_ColumnLookup,0),FALSE)
+N("309"),
  IF(VALUE(LEFT($A754,3))=310,VLOOKUP(VALUE(MID($B754,2,1)),_310_Table3,MATCH(MID($B754,1,1),_310_Table3_ColumnLookup,0),FALSE)
+N("310"),
  IF(AND(VALUE(LEFT($A754,3))=311,LEN($I754)=4),VLOOKUP($I754,_311_Table3,MATCH($B754,_311_Table3_ColumnLookup,0),FALSE),
  IF(AND(VALUE(LEFT($A754,3))=311,OR($B754="I2",$B754="J2",$B754="K2",$B754="L2")),VLOOKUP('311'!$G$58,_311_Table3,MATCH(MID($B754,1,1),_311_Table3_ColumnLookup,0),FALSE),
  IF(AND(VALUE(LEFT($A754,3))=311,RIGHT($B754,5)="Total"),VLOOKUP('311'!$G$59,_311_Table3,MATCH(MID($B754,1,1),_311_Table3_ColumnLookup,0),FALSE),
  IF(VALUE(LEFT($A754,3))=311,VLOOKUP(VALUE(MID($B754,2,1)),_311_Table3,MATCH(MID($B754,1,1),_311_Table3_ColumnLookup,0),FALSE)
+N("311"),
  IF(AND(VALUE(LEFT($A754,3))=312,LEFT($G754,10)="Unincepted",$B754="G "),VLOOKUP(" ULO",_312_Table3,MATCH('312'!$N$16,_312_Table3_ColumnLookup,0),FALSE),
  IF(AND(VALUE(LEFT($A754,3))=312,LEFT($G754,10)="Unincepted",$B754="O "),VLOOKUP(" ULO",_312_Table3,MATCH('312'!$V$16,_312_Table3_ColumnLookup,0),FALSE),
  IF(AND(VALUE(LEFT($A754,3))=312,LEFT($G754,10)="Unincepted",$B754="Q "),VLOOKUP(" ULO",_312_Table3,MATCH('312'!$X$16,_312_Table3_ColumnLookup,0),FALSE),
  IF(AND(VALUE(LEFT($A754,3))=312,LEFT($G754,10)="Unincepted"),VLOOKUP(" ULO",_312_Table3,MATCH(LEFT($B754,1),_312_Table3_ColumnLookup,0),FALSE),
  IF(AND(VALUE(LEFT($A754,3))=312,LEFT($G754,5)="Total",$B754="G "),VLOOKUP('312'!$F$80,_312_Table3,MATCH('312'!$N$16,_312_Table3_ColumnLookup,0),FALSE),
  IF(AND(VALUE(LEFT($A754,3))=312,LEFT($G754,5)="Total",$B754="O "),VLOOKUP('312'!$F$80,_312_Table3,MATCH('312'!$V$16,_312_Table3_ColumnLookup,0),FALSE),
  IF(AND(VALUE(LEFT($A754,3))=312,LEFT($G754,5)="Total",$B754="Q "),VLOOKUP('312'!$F$80,_312_Table3,MATCH('312'!$X$16,_312_Table3_ColumnLookup,0),FALSE),
  IF(AND(VALUE(LEFT($A754,3))=312,LEFT($G754,5)="Total"),VLOOKUP('312'!$F$80,_312_Table3,MATCH(LEFT($B754,1),_312_Table3_ColumnLookup,0),FALSE),
  IF(AND(VALUE(LEFT($A754,3))=312,LEN($I754)=4,$B754="G"),VLOOKUP($I754,_312_Table3,MATCH('312'!$N$16,_312_Table3_ColumnLookup,0),FALSE),
  IF(AND(VALUE(LEFT($A754,3))=312,LEN($I754)=4,$B754="O"),VLOOKUP($I754,_312_Table3,MATCH('312'!$V$16,_312_Table3_ColumnLookup,0),FALSE),
  IF(AND(VALUE(LEFT($A754,3))=312,LEN($I754)=4,$B754="Q"),VLOOKUP($I754,_312_Table3,MATCH('312'!$X$16,_312_Table3_ColumnLookup,0),FALSE),
  IF(AND(VALUE(LEFT($A754,3))=312,LEN($I754)=4),VLOOKUP($I754,_312_Table3,MATCH(LEFT($B754,1),_312_Table3_ColumnLookup,0),FALSE)
+N("312"),
  IF(VALUE(LEFT($A754,3))=313,VLOOKUP(VALUE(MID($B754,2,1)),_313_Table3,MATCH(MID($B754,1,1),_313_Table3_ColumnLookup,0),FALSE)
+N("313"),
  IF(AND(VALUE(LEFT($A754,3))=314,LEN($B754)=3),VLOOKUP(VALUE(MID($B754,2,2)),_314_Table3,MATCH(MID($B754,1,1),_314_Table3_ColumnLookup,0),FALSE),
  IF(VALUE(LEFT($A754,3))=314,VLOOKUP(VALUE(MID($B754,2,1)),_314_Table3,MATCH(MID($B754,1,1),_314_Table3_ColumnLookup,0),FALSE)
+N("314"),
""))))))))))))))))))))))))</f>
        <v>0</v>
      </c>
      <c r="G754" t="s">
        <v>1312</v>
      </c>
      <c r="H754" s="321">
        <f>IFERROR(
IF(ISERROR($D754)=FALSE,$D754,IF(ISERROR($E754)=FALSE,$E754,IF(ISERROR($F754)=FALSE,$F754
+N("012 checkboxes"),
IF(
IF(OR(LEFT($A754,9)="Syndicate",LEFT($A754,12)="NewSyndicate"),VLOOKUP($A754,'012'!$J:$ZW,MATCH("Link to button",'012'!$J$1:$ZW$1,0),0)
+N("309 checkbox"),
IF($C754="309 LCR Summary0",VLOOKUP("Notes990",'309'!$P:$ZZ,MATCH("Link to button",'309'!$P$1:$ZZ$1,0),0)
+N("313 checkboxes"),
IF($C754="313 Financial Information0LcmVsScr",IF($C754="309 LCR Summary0",VLOOKUP("LcmVsScr",'309'!$N:$ZZ,MATCH("Link to button",'309'!$N$1:$ZZ$1,0),0),
IF($C754="313 Financial Information0LcrDocAttached",IF($C754="309 LCR Summary0",VLOOKUP("LcrDocAttached",'309'!$N:$ZZ,MATCH("Link to button",'309'!$N$1:$ZZ$1,0),
0)))))))=1,TRUE,FALSE)
))),"")</f>
        <v>0</v>
      </c>
    </row>
    <row r="755" spans="1:8" customFormat="1">
      <c r="A755" s="237" t="str">
        <f>VLOOKUP($G755,CSVLookups!$B:$R,MATCH(A$1,CSVLookups!$B$1:$R$1,0),FALSE)</f>
        <v>313 Financial Information</v>
      </c>
      <c r="B755" s="237" t="str">
        <f>VLOOKUP($G755,CSVLookups!$B:$R,MATCH(B$1,CSVLookups!$B$1:$R$1,0),FALSE)</f>
        <v>I7</v>
      </c>
      <c r="C755" s="238" t="str">
        <f t="shared" si="12"/>
        <v>313 Financial InformationI7</v>
      </c>
      <c r="D755" s="238" t="e">
        <f>IF(AND(VALUE(LEFT($A755,3))=309,LEN($B755)=3),VLOOKUP(VALUE(MID($B755,2,2)),_309_Table1,MATCH(MID($B755,1,1),_309_Table1_ColumnLookup,0),FALSE),
  IF($C755="309 LCR SummaryA",OneYearSCR,IF($C755="309 LCR SummaryB",UltimateSCR,IF(VALUE(LEFT($A755,3))=309,VLOOKUP(VALUE(MID($B755,2,1)),_309_Table1,MATCH(MID($B755,1,1),_309_Table1_ColumnLookup,0),FALSE)
+N("309"),
  IF(VALUE(LEFT($A755,3))=310,VLOOKUP(VALUE(MID($B755,2,1)),_310_Table1,MATCH(MID($B755,1,1),_310_Table1_ColumnLookup,0),FALSE)
+N("310"),
  IF(AND(VALUE(LEFT($A755,3))=311,LEN($I755)=4),VLOOKUP($I755,_311_Table1,MATCH($B755,_311_Table1_ColumnLookup,0),FALSE),
  IF(AND(VALUE(LEFT($A755,3))=311,OR($B755="I2",$B755="J2",$B755="K2",$B755="L2")),VLOOKUP('311'!$G$58,_311_Table1,MATCH(MID($B755,1,1),_311_Table1_ColumnLookup,0),FALSE),
  IF(AND(VALUE(LEFT($A755,3))=311,RIGHT($B755,5)="Total"),VLOOKUP('311'!$G$59,_311_Table1,MATCH(MID($B755,1,1),_311_Table1_ColumnLookup,0),FALSE),
  IF(VALUE(LEFT($A755,3))=311,VLOOKUP(VALUE(MID($B755,2,1)),_311_Table1,MATCH(MID($B755,1,1),_311_Table1_ColumnLookup,0),FALSE)
+N("311"),
  IF(AND(VALUE(LEFT($A755,3))=312,LEFT($G755,10)="Unincepted",$B755="G "),VLOOKUP(" ULO",_312_Table1,MATCH('312'!$N$16,_312_Table1_ColumnLookup,0),FALSE),
  IF(AND(VALUE(LEFT($A755,3))=312,LEFT($G755,10)="Unincepted",$B755="O "),VLOOKUP(" ULO",_312_Table1,MATCH('312'!$V$16,_312_Table1_ColumnLookup,0),FALSE),
  IF(AND(VALUE(LEFT($A755,3))=312,LEFT($G755,10)="Unincepted",$B755="Q "),VLOOKUP(" ULO",_312_Table1,MATCH('312'!$X$16,_312_Table1_ColumnLookup,0),FALSE),
  IF(AND(VALUE(LEFT($A755,3))=312,LEFT($G755,10)="Unincepted"),VLOOKUP(" ULO",_312_Table1,MATCH(LEFT($B755,1),_312_Table1_ColumnLookup,0),FALSE),
  IF(AND(VALUE(LEFT($A755,3))=312,LEFT($G755,5)="Total",$B755="G "),VLOOKUP('312'!$F$80,_312_Table1,MATCH('312'!$N$16,_312_Table1_ColumnLookup,0),FALSE),
  IF(AND(VALUE(LEFT($A755,3))=312,LEFT($G755,5)="Total",$B755="O "),VLOOKUP('312'!$F$80,_312_Table1,MATCH('312'!$V$16,_312_Table1_ColumnLookup,0),FALSE),
  IF(AND(VALUE(LEFT($A755,3))=312,LEFT($G755,5)="Total",$B755="Q "),VLOOKUP('312'!$F$80,_312_Table1,MATCH('312'!$X$16,_312_Table1_ColumnLookup,0),FALSE),
  IF(AND(VALUE(LEFT($A755,3))=312,LEFT($G755,5)="Total"),VLOOKUP('312'!$F$80,_312_Table1,MATCH(LEFT($B755,1),_312_Table1_ColumnLookup,0),FALSE),
  IF(AND(VALUE(LEFT($A755,3))=312,LEN($I755)=4,$B755="G"),VLOOKUP($I755,_312_Table1,MATCH('312'!$N$16,_312_Table1_ColumnLookup,0),FALSE),
  IF(AND(VALUE(LEFT($A755,3))=312,LEN($I755)=4,$B755="O"),VLOOKUP($I755,_312_Table1,MATCH('312'!$V$16,_312_Table1_ColumnLookup,0),FALSE),
  IF(AND(VALUE(LEFT($A755,3))=312,LEN($I755)=4,$B755="Q"),VLOOKUP($I755,_312_Table1,MATCH('312'!$X$16,_312_Table1_ColumnLookup,0),FALSE),
  IF(AND(VALUE(LEFT($A755,3))=312,LEN($I755)=4),VLOOKUP($I755,_312_Table1,MATCH(LEFT($B755,1),_312_Table1_ColumnLookup,0),FALSE)
+N("312"),
  IF(VALUE(LEFT($A755,3))=313,VLOOKUP(VALUE(MID($B755,2,1)),_313_Table1,MATCH(MID($B755,1,1),_313_Table1_ColumnLookup,0),FALSE)
+N("313"),
  IF(AND(VALUE(LEFT($A755,3))=314,LEN($B755)=3),VLOOKUP(VALUE(MID($B755,2,2)),_314_Table1,MATCH(MID($B755,1,1),_314_Table1_ColumnLookup,0),FALSE),
  IF(VALUE(LEFT($A755,3))=314,VLOOKUP(VALUE(MID($B755,2,1)),_314_Table1,MATCH(MID($B755,1,1),_314_Table1_ColumnLookup,0),FALSE)
+N("314"),
""))))))))))))))))))))))))</f>
        <v>#N/A</v>
      </c>
      <c r="E755" s="238" t="e">
        <f>IF(AND(VALUE(LEFT($A755,3))=309,LEN($B755)=3),VLOOKUP(VALUE(MID($B755,2,2)),_309_Table2,MATCH(MID($B755,1,1),_309_Table2_ColumnLookup,0),FALSE),
  IF($C755="309 LCR SummaryA",OneYearSCR,IF($C755="309 LCR SummaryB",UltimateSCR,IF(VALUE(LEFT($A755,3))=309,VLOOKUP(VALUE(MID($B755,2,1)),_309_Table2,MATCH(MID($B755,1,1),_309_Table2_ColumnLookup,0),FALSE)
+N("309"),
  IF(VALUE(LEFT($A755,3))=310,VLOOKUP(VALUE(MID($B755,2,1)),_310_Table2,MATCH(MID($B755,1,1),_310_Table2_ColumnLookup,0),FALSE)
+N("310"),
  IF(AND(VALUE(LEFT($A755,3))=311,LEN($I755)=4),VLOOKUP($I755,_311_Table2,MATCH($B755,_311_Table2_ColumnLookup,0),FALSE),
  IF(AND(VALUE(LEFT($A755,3))=311,OR($B755="I2",$B755="J2",$B755="K2",$B755="L2")),VLOOKUP('311'!$G$58,_311_Table2,MATCH(MID($B755,1,1),_311_Table2_ColumnLookup,0),FALSE),
  IF(AND(VALUE(LEFT($A755,3))=311,RIGHT($B755,5)="Total"),VLOOKUP('311'!$G$59,_311_Table2,MATCH(MID($B755,1,1),_311_Table2_ColumnLookup,0),FALSE),
  IF(VALUE(LEFT($A755,3))=311,VLOOKUP(VALUE(MID($B755,2,1)),_311_Table2,MATCH(MID($B755,1,1),_311_Table2_ColumnLookup,0),FALSE)
+N("311"),
  IF(AND(VALUE(LEFT($A755,3))=312,LEFT($G755,10)="Unincepted",$B755="G "),VLOOKUP(" ULO",_312_Table2,MATCH('312'!$N$16,_312_Table2_ColumnLookup,0),FALSE),
  IF(AND(VALUE(LEFT($A755,3))=312,LEFT($G755,10)="Unincepted",$B755="O "),VLOOKUP(" ULO",_312_Table2,MATCH('312'!$V$16,_312_Table2_ColumnLookup,0),FALSE),
  IF(AND(VALUE(LEFT($A755,3))=312,LEFT($G755,10)="Unincepted",$B755="Q "),VLOOKUP(" ULO",_312_Table2,MATCH('312'!$X$16,_312_Table2_ColumnLookup,0),FALSE),
  IF(AND(VALUE(LEFT($A755,3))=312,LEFT($G755,10)="Unincepted"),VLOOKUP(" ULO",_312_Table2,MATCH(LEFT($B755,1),_312_Table2_ColumnLookup,0),FALSE),
  IF(AND(VALUE(LEFT($A755,3))=312,LEFT($G755,5)="Total",$B755="G "),VLOOKUP('312'!$F$80,_312_Table2,MATCH('312'!$N$16,_312_Table2_ColumnLookup,0),FALSE),
  IF(AND(VALUE(LEFT($A755,3))=312,LEFT($G755,5)="Total",$B755="O "),VLOOKUP('312'!$F$80,_312_Table2,MATCH('312'!$V$16,_312_Table2_ColumnLookup,0),FALSE),
  IF(AND(VALUE(LEFT($A755,3))=312,LEFT($G755,5)="Total",$B755="Q "),VLOOKUP('312'!$F$80,_312_Table2,MATCH('312'!$X$16,_312_Table2_ColumnLookup,0),FALSE),
  IF(AND(VALUE(LEFT($A755,3))=312,LEFT($G755,5)="Total"),VLOOKUP('312'!$F$80,_312_Table2,MATCH(LEFT($B755,1),_312_Table2_ColumnLookup,0),FALSE),
  IF(AND(VALUE(LEFT($A755,3))=312,LEN($I755)=4,$B755="G"),VLOOKUP($I755,_312_Table2,MATCH('312'!$N$16,_312_Table2_ColumnLookup,0),FALSE),
  IF(AND(VALUE(LEFT($A755,3))=312,LEN($I755)=4,$B755="O"),VLOOKUP($I755,_312_Table2,MATCH('312'!$V$16,_312_Table2_ColumnLookup,0),FALSE),
  IF(AND(VALUE(LEFT($A755,3))=312,LEN($I755)=4,$B755="Q"),VLOOKUP($I755,_312_Table2,MATCH('312'!$X$16,_312_Table2_ColumnLookup,0),FALSE),
  IF(AND(VALUE(LEFT($A755,3))=312,LEN($I755)=4),VLOOKUP($I755,_312_Table2,MATCH(LEFT($B755,1),_312_Table2_ColumnLookup,0),FALSE)
+N("312"),
  IF(VALUE(LEFT($A755,3))=313,VLOOKUP(VALUE(MID($B755,2,1)),_313_Table2,MATCH(MID($B755,1,1),_313_Table2_ColumnLookup,0),FALSE)
+N("313"),
  IF(AND(VALUE(LEFT($A755,3))=314,LEN($B755)=3),VLOOKUP(VALUE(MID($B755,2,2)),_314_Table2,MATCH(MID($B755,1,1),_314_Table2_ColumnLookup,0),FALSE),
  IF(VALUE(LEFT($A755,3))=314,VLOOKUP(VALUE(MID($B755,2,1)),_314_Table2,MATCH(MID($B755,1,1),_314_Table2_ColumnLookup,0),FALSE)
+N("314"),
""))))))))))))))))))))))))</f>
        <v>#N/A</v>
      </c>
      <c r="F755" s="238">
        <f>IF(AND(VALUE(LEFT($A755,3))=309,LEN($B755)=3),VLOOKUP(VALUE(MID($B755,2,2)),_309_Table3,MATCH(MID($B755,1,1),_309_Table3_ColumnLookup,0),FALSE),
  IF($C755="309 LCR SummaryA",OneYearSCR,IF($C755="309 LCR SummaryB",UltimateSCR,IF(VALUE(LEFT($A755,3))=309,VLOOKUP(VALUE(MID($B755,2,1)),_309_Table3,MATCH(MID($B755,1,1),_309_Table3_ColumnLookup,0),FALSE)
+N("309"),
  IF(VALUE(LEFT($A755,3))=310,VLOOKUP(VALUE(MID($B755,2,1)),_310_Table3,MATCH(MID($B755,1,1),_310_Table3_ColumnLookup,0),FALSE)
+N("310"),
  IF(AND(VALUE(LEFT($A755,3))=311,LEN($I755)=4),VLOOKUP($I755,_311_Table3,MATCH($B755,_311_Table3_ColumnLookup,0),FALSE),
  IF(AND(VALUE(LEFT($A755,3))=311,OR($B755="I2",$B755="J2",$B755="K2",$B755="L2")),VLOOKUP('311'!$G$58,_311_Table3,MATCH(MID($B755,1,1),_311_Table3_ColumnLookup,0),FALSE),
  IF(AND(VALUE(LEFT($A755,3))=311,RIGHT($B755,5)="Total"),VLOOKUP('311'!$G$59,_311_Table3,MATCH(MID($B755,1,1),_311_Table3_ColumnLookup,0),FALSE),
  IF(VALUE(LEFT($A755,3))=311,VLOOKUP(VALUE(MID($B755,2,1)),_311_Table3,MATCH(MID($B755,1,1),_311_Table3_ColumnLookup,0),FALSE)
+N("311"),
  IF(AND(VALUE(LEFT($A755,3))=312,LEFT($G755,10)="Unincepted",$B755="G "),VLOOKUP(" ULO",_312_Table3,MATCH('312'!$N$16,_312_Table3_ColumnLookup,0),FALSE),
  IF(AND(VALUE(LEFT($A755,3))=312,LEFT($G755,10)="Unincepted",$B755="O "),VLOOKUP(" ULO",_312_Table3,MATCH('312'!$V$16,_312_Table3_ColumnLookup,0),FALSE),
  IF(AND(VALUE(LEFT($A755,3))=312,LEFT($G755,10)="Unincepted",$B755="Q "),VLOOKUP(" ULO",_312_Table3,MATCH('312'!$X$16,_312_Table3_ColumnLookup,0),FALSE),
  IF(AND(VALUE(LEFT($A755,3))=312,LEFT($G755,10)="Unincepted"),VLOOKUP(" ULO",_312_Table3,MATCH(LEFT($B755,1),_312_Table3_ColumnLookup,0),FALSE),
  IF(AND(VALUE(LEFT($A755,3))=312,LEFT($G755,5)="Total",$B755="G "),VLOOKUP('312'!$F$80,_312_Table3,MATCH('312'!$N$16,_312_Table3_ColumnLookup,0),FALSE),
  IF(AND(VALUE(LEFT($A755,3))=312,LEFT($G755,5)="Total",$B755="O "),VLOOKUP('312'!$F$80,_312_Table3,MATCH('312'!$V$16,_312_Table3_ColumnLookup,0),FALSE),
  IF(AND(VALUE(LEFT($A755,3))=312,LEFT($G755,5)="Total",$B755="Q "),VLOOKUP('312'!$F$80,_312_Table3,MATCH('312'!$X$16,_312_Table3_ColumnLookup,0),FALSE),
  IF(AND(VALUE(LEFT($A755,3))=312,LEFT($G755,5)="Total"),VLOOKUP('312'!$F$80,_312_Table3,MATCH(LEFT($B755,1),_312_Table3_ColumnLookup,0),FALSE),
  IF(AND(VALUE(LEFT($A755,3))=312,LEN($I755)=4,$B755="G"),VLOOKUP($I755,_312_Table3,MATCH('312'!$N$16,_312_Table3_ColumnLookup,0),FALSE),
  IF(AND(VALUE(LEFT($A755,3))=312,LEN($I755)=4,$B755="O"),VLOOKUP($I755,_312_Table3,MATCH('312'!$V$16,_312_Table3_ColumnLookup,0),FALSE),
  IF(AND(VALUE(LEFT($A755,3))=312,LEN($I755)=4,$B755="Q"),VLOOKUP($I755,_312_Table3,MATCH('312'!$X$16,_312_Table3_ColumnLookup,0),FALSE),
  IF(AND(VALUE(LEFT($A755,3))=312,LEN($I755)=4),VLOOKUP($I755,_312_Table3,MATCH(LEFT($B755,1),_312_Table3_ColumnLookup,0),FALSE)
+N("312"),
  IF(VALUE(LEFT($A755,3))=313,VLOOKUP(VALUE(MID($B755,2,1)),_313_Table3,MATCH(MID($B755,1,1),_313_Table3_ColumnLookup,0),FALSE)
+N("313"),
  IF(AND(VALUE(LEFT($A755,3))=314,LEN($B755)=3),VLOOKUP(VALUE(MID($B755,2,2)),_314_Table3,MATCH(MID($B755,1,1),_314_Table3_ColumnLookup,0),FALSE),
  IF(VALUE(LEFT($A755,3))=314,VLOOKUP(VALUE(MID($B755,2,1)),_314_Table3,MATCH(MID($B755,1,1),_314_Table3_ColumnLookup,0),FALSE)
+N("314"),
""))))))))))))))))))))))))</f>
        <v>0</v>
      </c>
      <c r="G755" t="s">
        <v>1313</v>
      </c>
      <c r="H755" s="321">
        <f>IFERROR(
IF(ISERROR($D755)=FALSE,$D755,IF(ISERROR($E755)=FALSE,$E755,IF(ISERROR($F755)=FALSE,$F755
+N("012 checkboxes"),
IF(
IF(OR(LEFT($A755,9)="Syndicate",LEFT($A755,12)="NewSyndicate"),VLOOKUP($A755,'012'!$J:$ZW,MATCH("Link to button",'012'!$J$1:$ZW$1,0),0)
+N("309 checkbox"),
IF($C755="309 LCR Summary0",VLOOKUP("Notes990",'309'!$P:$ZZ,MATCH("Link to button",'309'!$P$1:$ZZ$1,0),0)
+N("313 checkboxes"),
IF($C755="313 Financial Information0LcmVsScr",IF($C755="309 LCR Summary0",VLOOKUP("LcmVsScr",'309'!$N:$ZZ,MATCH("Link to button",'309'!$N$1:$ZZ$1,0),0),
IF($C755="313 Financial Information0LcrDocAttached",IF($C755="309 LCR Summary0",VLOOKUP("LcrDocAttached",'309'!$N:$ZZ,MATCH("Link to button",'309'!$N$1:$ZZ$1,0),
0)))))))=1,TRUE,FALSE)
))),"")</f>
        <v>0</v>
      </c>
    </row>
    <row r="756" spans="1:8" customFormat="1">
      <c r="A756" s="237" t="str">
        <f>VLOOKUP($G756,CSVLookups!$B:$R,MATCH(A$1,CSVLookups!$B$1:$R$1,0),FALSE)</f>
        <v>313 Financial Information</v>
      </c>
      <c r="B756" s="237" t="str">
        <f>VLOOKUP($G756,CSVLookups!$B:$R,MATCH(B$1,CSVLookups!$B$1:$R$1,0),FALSE)</f>
        <v>F8</v>
      </c>
      <c r="C756" s="238" t="str">
        <f t="shared" si="12"/>
        <v>313 Financial InformationF8</v>
      </c>
      <c r="D756" s="238" t="e">
        <f>IF(AND(VALUE(LEFT($A756,3))=309,LEN($B756)=3),VLOOKUP(VALUE(MID($B756,2,2)),_309_Table1,MATCH(MID($B756,1,1),_309_Table1_ColumnLookup,0),FALSE),
  IF($C756="309 LCR SummaryA",OneYearSCR,IF($C756="309 LCR SummaryB",UltimateSCR,IF(VALUE(LEFT($A756,3))=309,VLOOKUP(VALUE(MID($B756,2,1)),_309_Table1,MATCH(MID($B756,1,1),_309_Table1_ColumnLookup,0),FALSE)
+N("309"),
  IF(VALUE(LEFT($A756,3))=310,VLOOKUP(VALUE(MID($B756,2,1)),_310_Table1,MATCH(MID($B756,1,1),_310_Table1_ColumnLookup,0),FALSE)
+N("310"),
  IF(AND(VALUE(LEFT($A756,3))=311,LEN($I756)=4),VLOOKUP($I756,_311_Table1,MATCH($B756,_311_Table1_ColumnLookup,0),FALSE),
  IF(AND(VALUE(LEFT($A756,3))=311,OR($B756="I2",$B756="J2",$B756="K2",$B756="L2")),VLOOKUP('311'!$G$58,_311_Table1,MATCH(MID($B756,1,1),_311_Table1_ColumnLookup,0),FALSE),
  IF(AND(VALUE(LEFT($A756,3))=311,RIGHT($B756,5)="Total"),VLOOKUP('311'!$G$59,_311_Table1,MATCH(MID($B756,1,1),_311_Table1_ColumnLookup,0),FALSE),
  IF(VALUE(LEFT($A756,3))=311,VLOOKUP(VALUE(MID($B756,2,1)),_311_Table1,MATCH(MID($B756,1,1),_311_Table1_ColumnLookup,0),FALSE)
+N("311"),
  IF(AND(VALUE(LEFT($A756,3))=312,LEFT($G756,10)="Unincepted",$B756="G "),VLOOKUP(" ULO",_312_Table1,MATCH('312'!$N$16,_312_Table1_ColumnLookup,0),FALSE),
  IF(AND(VALUE(LEFT($A756,3))=312,LEFT($G756,10)="Unincepted",$B756="O "),VLOOKUP(" ULO",_312_Table1,MATCH('312'!$V$16,_312_Table1_ColumnLookup,0),FALSE),
  IF(AND(VALUE(LEFT($A756,3))=312,LEFT($G756,10)="Unincepted",$B756="Q "),VLOOKUP(" ULO",_312_Table1,MATCH('312'!$X$16,_312_Table1_ColumnLookup,0),FALSE),
  IF(AND(VALUE(LEFT($A756,3))=312,LEFT($G756,10)="Unincepted"),VLOOKUP(" ULO",_312_Table1,MATCH(LEFT($B756,1),_312_Table1_ColumnLookup,0),FALSE),
  IF(AND(VALUE(LEFT($A756,3))=312,LEFT($G756,5)="Total",$B756="G "),VLOOKUP('312'!$F$80,_312_Table1,MATCH('312'!$N$16,_312_Table1_ColumnLookup,0),FALSE),
  IF(AND(VALUE(LEFT($A756,3))=312,LEFT($G756,5)="Total",$B756="O "),VLOOKUP('312'!$F$80,_312_Table1,MATCH('312'!$V$16,_312_Table1_ColumnLookup,0),FALSE),
  IF(AND(VALUE(LEFT($A756,3))=312,LEFT($G756,5)="Total",$B756="Q "),VLOOKUP('312'!$F$80,_312_Table1,MATCH('312'!$X$16,_312_Table1_ColumnLookup,0),FALSE),
  IF(AND(VALUE(LEFT($A756,3))=312,LEFT($G756,5)="Total"),VLOOKUP('312'!$F$80,_312_Table1,MATCH(LEFT($B756,1),_312_Table1_ColumnLookup,0),FALSE),
  IF(AND(VALUE(LEFT($A756,3))=312,LEN($I756)=4,$B756="G"),VLOOKUP($I756,_312_Table1,MATCH('312'!$N$16,_312_Table1_ColumnLookup,0),FALSE),
  IF(AND(VALUE(LEFT($A756,3))=312,LEN($I756)=4,$B756="O"),VLOOKUP($I756,_312_Table1,MATCH('312'!$V$16,_312_Table1_ColumnLookup,0),FALSE),
  IF(AND(VALUE(LEFT($A756,3))=312,LEN($I756)=4,$B756="Q"),VLOOKUP($I756,_312_Table1,MATCH('312'!$X$16,_312_Table1_ColumnLookup,0),FALSE),
  IF(AND(VALUE(LEFT($A756,3))=312,LEN($I756)=4),VLOOKUP($I756,_312_Table1,MATCH(LEFT($B756,1),_312_Table1_ColumnLookup,0),FALSE)
+N("312"),
  IF(VALUE(LEFT($A756,3))=313,VLOOKUP(VALUE(MID($B756,2,1)),_313_Table1,MATCH(MID($B756,1,1),_313_Table1_ColumnLookup,0),FALSE)
+N("313"),
  IF(AND(VALUE(LEFT($A756,3))=314,LEN($B756)=3),VLOOKUP(VALUE(MID($B756,2,2)),_314_Table1,MATCH(MID($B756,1,1),_314_Table1_ColumnLookup,0),FALSE),
  IF(VALUE(LEFT($A756,3))=314,VLOOKUP(VALUE(MID($B756,2,1)),_314_Table1,MATCH(MID($B756,1,1),_314_Table1_ColumnLookup,0),FALSE)
+N("314"),
""))))))))))))))))))))))))</f>
        <v>#N/A</v>
      </c>
      <c r="E756" s="238" t="e">
        <f>IF(AND(VALUE(LEFT($A756,3))=309,LEN($B756)=3),VLOOKUP(VALUE(MID($B756,2,2)),_309_Table2,MATCH(MID($B756,1,1),_309_Table2_ColumnLookup,0),FALSE),
  IF($C756="309 LCR SummaryA",OneYearSCR,IF($C756="309 LCR SummaryB",UltimateSCR,IF(VALUE(LEFT($A756,3))=309,VLOOKUP(VALUE(MID($B756,2,1)),_309_Table2,MATCH(MID($B756,1,1),_309_Table2_ColumnLookup,0),FALSE)
+N("309"),
  IF(VALUE(LEFT($A756,3))=310,VLOOKUP(VALUE(MID($B756,2,1)),_310_Table2,MATCH(MID($B756,1,1),_310_Table2_ColumnLookup,0),FALSE)
+N("310"),
  IF(AND(VALUE(LEFT($A756,3))=311,LEN($I756)=4),VLOOKUP($I756,_311_Table2,MATCH($B756,_311_Table2_ColumnLookup,0),FALSE),
  IF(AND(VALUE(LEFT($A756,3))=311,OR($B756="I2",$B756="J2",$B756="K2",$B756="L2")),VLOOKUP('311'!$G$58,_311_Table2,MATCH(MID($B756,1,1),_311_Table2_ColumnLookup,0),FALSE),
  IF(AND(VALUE(LEFT($A756,3))=311,RIGHT($B756,5)="Total"),VLOOKUP('311'!$G$59,_311_Table2,MATCH(MID($B756,1,1),_311_Table2_ColumnLookup,0),FALSE),
  IF(VALUE(LEFT($A756,3))=311,VLOOKUP(VALUE(MID($B756,2,1)),_311_Table2,MATCH(MID($B756,1,1),_311_Table2_ColumnLookup,0),FALSE)
+N("311"),
  IF(AND(VALUE(LEFT($A756,3))=312,LEFT($G756,10)="Unincepted",$B756="G "),VLOOKUP(" ULO",_312_Table2,MATCH('312'!$N$16,_312_Table2_ColumnLookup,0),FALSE),
  IF(AND(VALUE(LEFT($A756,3))=312,LEFT($G756,10)="Unincepted",$B756="O "),VLOOKUP(" ULO",_312_Table2,MATCH('312'!$V$16,_312_Table2_ColumnLookup,0),FALSE),
  IF(AND(VALUE(LEFT($A756,3))=312,LEFT($G756,10)="Unincepted",$B756="Q "),VLOOKUP(" ULO",_312_Table2,MATCH('312'!$X$16,_312_Table2_ColumnLookup,0),FALSE),
  IF(AND(VALUE(LEFT($A756,3))=312,LEFT($G756,10)="Unincepted"),VLOOKUP(" ULO",_312_Table2,MATCH(LEFT($B756,1),_312_Table2_ColumnLookup,0),FALSE),
  IF(AND(VALUE(LEFT($A756,3))=312,LEFT($G756,5)="Total",$B756="G "),VLOOKUP('312'!$F$80,_312_Table2,MATCH('312'!$N$16,_312_Table2_ColumnLookup,0),FALSE),
  IF(AND(VALUE(LEFT($A756,3))=312,LEFT($G756,5)="Total",$B756="O "),VLOOKUP('312'!$F$80,_312_Table2,MATCH('312'!$V$16,_312_Table2_ColumnLookup,0),FALSE),
  IF(AND(VALUE(LEFT($A756,3))=312,LEFT($G756,5)="Total",$B756="Q "),VLOOKUP('312'!$F$80,_312_Table2,MATCH('312'!$X$16,_312_Table2_ColumnLookup,0),FALSE),
  IF(AND(VALUE(LEFT($A756,3))=312,LEFT($G756,5)="Total"),VLOOKUP('312'!$F$80,_312_Table2,MATCH(LEFT($B756,1),_312_Table2_ColumnLookup,0),FALSE),
  IF(AND(VALUE(LEFT($A756,3))=312,LEN($I756)=4,$B756="G"),VLOOKUP($I756,_312_Table2,MATCH('312'!$N$16,_312_Table2_ColumnLookup,0),FALSE),
  IF(AND(VALUE(LEFT($A756,3))=312,LEN($I756)=4,$B756="O"),VLOOKUP($I756,_312_Table2,MATCH('312'!$V$16,_312_Table2_ColumnLookup,0),FALSE),
  IF(AND(VALUE(LEFT($A756,3))=312,LEN($I756)=4,$B756="Q"),VLOOKUP($I756,_312_Table2,MATCH('312'!$X$16,_312_Table2_ColumnLookup,0),FALSE),
  IF(AND(VALUE(LEFT($A756,3))=312,LEN($I756)=4),VLOOKUP($I756,_312_Table2,MATCH(LEFT($B756,1),_312_Table2_ColumnLookup,0),FALSE)
+N("312"),
  IF(VALUE(LEFT($A756,3))=313,VLOOKUP(VALUE(MID($B756,2,1)),_313_Table2,MATCH(MID($B756,1,1),_313_Table2_ColumnLookup,0),FALSE)
+N("313"),
  IF(AND(VALUE(LEFT($A756,3))=314,LEN($B756)=3),VLOOKUP(VALUE(MID($B756,2,2)),_314_Table2,MATCH(MID($B756,1,1),_314_Table2_ColumnLookup,0),FALSE),
  IF(VALUE(LEFT($A756,3))=314,VLOOKUP(VALUE(MID($B756,2,1)),_314_Table2,MATCH(MID($B756,1,1),_314_Table2_ColumnLookup,0),FALSE)
+N("314"),
""))))))))))))))))))))))))</f>
        <v>#N/A</v>
      </c>
      <c r="F756" s="238">
        <f>IF(AND(VALUE(LEFT($A756,3))=309,LEN($B756)=3),VLOOKUP(VALUE(MID($B756,2,2)),_309_Table3,MATCH(MID($B756,1,1),_309_Table3_ColumnLookup,0),FALSE),
  IF($C756="309 LCR SummaryA",OneYearSCR,IF($C756="309 LCR SummaryB",UltimateSCR,IF(VALUE(LEFT($A756,3))=309,VLOOKUP(VALUE(MID($B756,2,1)),_309_Table3,MATCH(MID($B756,1,1),_309_Table3_ColumnLookup,0),FALSE)
+N("309"),
  IF(VALUE(LEFT($A756,3))=310,VLOOKUP(VALUE(MID($B756,2,1)),_310_Table3,MATCH(MID($B756,1,1),_310_Table3_ColumnLookup,0),FALSE)
+N("310"),
  IF(AND(VALUE(LEFT($A756,3))=311,LEN($I756)=4),VLOOKUP($I756,_311_Table3,MATCH($B756,_311_Table3_ColumnLookup,0),FALSE),
  IF(AND(VALUE(LEFT($A756,3))=311,OR($B756="I2",$B756="J2",$B756="K2",$B756="L2")),VLOOKUP('311'!$G$58,_311_Table3,MATCH(MID($B756,1,1),_311_Table3_ColumnLookup,0),FALSE),
  IF(AND(VALUE(LEFT($A756,3))=311,RIGHT($B756,5)="Total"),VLOOKUP('311'!$G$59,_311_Table3,MATCH(MID($B756,1,1),_311_Table3_ColumnLookup,0),FALSE),
  IF(VALUE(LEFT($A756,3))=311,VLOOKUP(VALUE(MID($B756,2,1)),_311_Table3,MATCH(MID($B756,1,1),_311_Table3_ColumnLookup,0),FALSE)
+N("311"),
  IF(AND(VALUE(LEFT($A756,3))=312,LEFT($G756,10)="Unincepted",$B756="G "),VLOOKUP(" ULO",_312_Table3,MATCH('312'!$N$16,_312_Table3_ColumnLookup,0),FALSE),
  IF(AND(VALUE(LEFT($A756,3))=312,LEFT($G756,10)="Unincepted",$B756="O "),VLOOKUP(" ULO",_312_Table3,MATCH('312'!$V$16,_312_Table3_ColumnLookup,0),FALSE),
  IF(AND(VALUE(LEFT($A756,3))=312,LEFT($G756,10)="Unincepted",$B756="Q "),VLOOKUP(" ULO",_312_Table3,MATCH('312'!$X$16,_312_Table3_ColumnLookup,0),FALSE),
  IF(AND(VALUE(LEFT($A756,3))=312,LEFT($G756,10)="Unincepted"),VLOOKUP(" ULO",_312_Table3,MATCH(LEFT($B756,1),_312_Table3_ColumnLookup,0),FALSE),
  IF(AND(VALUE(LEFT($A756,3))=312,LEFT($G756,5)="Total",$B756="G "),VLOOKUP('312'!$F$80,_312_Table3,MATCH('312'!$N$16,_312_Table3_ColumnLookup,0),FALSE),
  IF(AND(VALUE(LEFT($A756,3))=312,LEFT($G756,5)="Total",$B756="O "),VLOOKUP('312'!$F$80,_312_Table3,MATCH('312'!$V$16,_312_Table3_ColumnLookup,0),FALSE),
  IF(AND(VALUE(LEFT($A756,3))=312,LEFT($G756,5)="Total",$B756="Q "),VLOOKUP('312'!$F$80,_312_Table3,MATCH('312'!$X$16,_312_Table3_ColumnLookup,0),FALSE),
  IF(AND(VALUE(LEFT($A756,3))=312,LEFT($G756,5)="Total"),VLOOKUP('312'!$F$80,_312_Table3,MATCH(LEFT($B756,1),_312_Table3_ColumnLookup,0),FALSE),
  IF(AND(VALUE(LEFT($A756,3))=312,LEN($I756)=4,$B756="G"),VLOOKUP($I756,_312_Table3,MATCH('312'!$N$16,_312_Table3_ColumnLookup,0),FALSE),
  IF(AND(VALUE(LEFT($A756,3))=312,LEN($I756)=4,$B756="O"),VLOOKUP($I756,_312_Table3,MATCH('312'!$V$16,_312_Table3_ColumnLookup,0),FALSE),
  IF(AND(VALUE(LEFT($A756,3))=312,LEN($I756)=4,$B756="Q"),VLOOKUP($I756,_312_Table3,MATCH('312'!$X$16,_312_Table3_ColumnLookup,0),FALSE),
  IF(AND(VALUE(LEFT($A756,3))=312,LEN($I756)=4),VLOOKUP($I756,_312_Table3,MATCH(LEFT($B756,1),_312_Table3_ColumnLookup,0),FALSE)
+N("312"),
  IF(VALUE(LEFT($A756,3))=313,VLOOKUP(VALUE(MID($B756,2,1)),_313_Table3,MATCH(MID($B756,1,1),_313_Table3_ColumnLookup,0),FALSE)
+N("313"),
  IF(AND(VALUE(LEFT($A756,3))=314,LEN($B756)=3),VLOOKUP(VALUE(MID($B756,2,2)),_314_Table3,MATCH(MID($B756,1,1),_314_Table3_ColumnLookup,0),FALSE),
  IF(VALUE(LEFT($A756,3))=314,VLOOKUP(VALUE(MID($B756,2,1)),_314_Table3,MATCH(MID($B756,1,1),_314_Table3_ColumnLookup,0),FALSE)
+N("314"),
""))))))))))))))))))))))))</f>
        <v>0</v>
      </c>
      <c r="G756" t="s">
        <v>1314</v>
      </c>
      <c r="H756" s="321">
        <f>IFERROR(
IF(ISERROR($D756)=FALSE,$D756,IF(ISERROR($E756)=FALSE,$E756,IF(ISERROR($F756)=FALSE,$F756
+N("012 checkboxes"),
IF(
IF(OR(LEFT($A756,9)="Syndicate",LEFT($A756,12)="NewSyndicate"),VLOOKUP($A756,'012'!$J:$ZW,MATCH("Link to button",'012'!$J$1:$ZW$1,0),0)
+N("309 checkbox"),
IF($C756="309 LCR Summary0",VLOOKUP("Notes990",'309'!$P:$ZZ,MATCH("Link to button",'309'!$P$1:$ZZ$1,0),0)
+N("313 checkboxes"),
IF($C756="313 Financial Information0LcmVsScr",IF($C756="309 LCR Summary0",VLOOKUP("LcmVsScr",'309'!$N:$ZZ,MATCH("Link to button",'309'!$N$1:$ZZ$1,0),0),
IF($C756="313 Financial Information0LcrDocAttached",IF($C756="309 LCR Summary0",VLOOKUP("LcrDocAttached",'309'!$N:$ZZ,MATCH("Link to button",'309'!$N$1:$ZZ$1,0),
0)))))))=1,TRUE,FALSE)
))),"")</f>
        <v>0</v>
      </c>
    </row>
    <row r="757" spans="1:8" customFormat="1">
      <c r="A757" s="237" t="str">
        <f>VLOOKUP($G757,CSVLookups!$B:$R,MATCH(A$1,CSVLookups!$B$1:$R$1,0),FALSE)</f>
        <v>313 Financial Information</v>
      </c>
      <c r="B757" s="237" t="str">
        <f>VLOOKUP($G757,CSVLookups!$B:$R,MATCH(B$1,CSVLookups!$B$1:$R$1,0),FALSE)</f>
        <v>G8</v>
      </c>
      <c r="C757" s="238" t="str">
        <f t="shared" si="12"/>
        <v>313 Financial InformationG8</v>
      </c>
      <c r="D757" s="238" t="e">
        <f>IF(AND(VALUE(LEFT($A757,3))=309,LEN($B757)=3),VLOOKUP(VALUE(MID($B757,2,2)),_309_Table1,MATCH(MID($B757,1,1),_309_Table1_ColumnLookup,0),FALSE),
  IF($C757="309 LCR SummaryA",OneYearSCR,IF($C757="309 LCR SummaryB",UltimateSCR,IF(VALUE(LEFT($A757,3))=309,VLOOKUP(VALUE(MID($B757,2,1)),_309_Table1,MATCH(MID($B757,1,1),_309_Table1_ColumnLookup,0),FALSE)
+N("309"),
  IF(VALUE(LEFT($A757,3))=310,VLOOKUP(VALUE(MID($B757,2,1)),_310_Table1,MATCH(MID($B757,1,1),_310_Table1_ColumnLookup,0),FALSE)
+N("310"),
  IF(AND(VALUE(LEFT($A757,3))=311,LEN($I757)=4),VLOOKUP($I757,_311_Table1,MATCH($B757,_311_Table1_ColumnLookup,0),FALSE),
  IF(AND(VALUE(LEFT($A757,3))=311,OR($B757="I2",$B757="J2",$B757="K2",$B757="L2")),VLOOKUP('311'!$G$58,_311_Table1,MATCH(MID($B757,1,1),_311_Table1_ColumnLookup,0),FALSE),
  IF(AND(VALUE(LEFT($A757,3))=311,RIGHT($B757,5)="Total"),VLOOKUP('311'!$G$59,_311_Table1,MATCH(MID($B757,1,1),_311_Table1_ColumnLookup,0),FALSE),
  IF(VALUE(LEFT($A757,3))=311,VLOOKUP(VALUE(MID($B757,2,1)),_311_Table1,MATCH(MID($B757,1,1),_311_Table1_ColumnLookup,0),FALSE)
+N("311"),
  IF(AND(VALUE(LEFT($A757,3))=312,LEFT($G757,10)="Unincepted",$B757="G "),VLOOKUP(" ULO",_312_Table1,MATCH('312'!$N$16,_312_Table1_ColumnLookup,0),FALSE),
  IF(AND(VALUE(LEFT($A757,3))=312,LEFT($G757,10)="Unincepted",$B757="O "),VLOOKUP(" ULO",_312_Table1,MATCH('312'!$V$16,_312_Table1_ColumnLookup,0),FALSE),
  IF(AND(VALUE(LEFT($A757,3))=312,LEFT($G757,10)="Unincepted",$B757="Q "),VLOOKUP(" ULO",_312_Table1,MATCH('312'!$X$16,_312_Table1_ColumnLookup,0),FALSE),
  IF(AND(VALUE(LEFT($A757,3))=312,LEFT($G757,10)="Unincepted"),VLOOKUP(" ULO",_312_Table1,MATCH(LEFT($B757,1),_312_Table1_ColumnLookup,0),FALSE),
  IF(AND(VALUE(LEFT($A757,3))=312,LEFT($G757,5)="Total",$B757="G "),VLOOKUP('312'!$F$80,_312_Table1,MATCH('312'!$N$16,_312_Table1_ColumnLookup,0),FALSE),
  IF(AND(VALUE(LEFT($A757,3))=312,LEFT($G757,5)="Total",$B757="O "),VLOOKUP('312'!$F$80,_312_Table1,MATCH('312'!$V$16,_312_Table1_ColumnLookup,0),FALSE),
  IF(AND(VALUE(LEFT($A757,3))=312,LEFT($G757,5)="Total",$B757="Q "),VLOOKUP('312'!$F$80,_312_Table1,MATCH('312'!$X$16,_312_Table1_ColumnLookup,0),FALSE),
  IF(AND(VALUE(LEFT($A757,3))=312,LEFT($G757,5)="Total"),VLOOKUP('312'!$F$80,_312_Table1,MATCH(LEFT($B757,1),_312_Table1_ColumnLookup,0),FALSE),
  IF(AND(VALUE(LEFT($A757,3))=312,LEN($I757)=4,$B757="G"),VLOOKUP($I757,_312_Table1,MATCH('312'!$N$16,_312_Table1_ColumnLookup,0),FALSE),
  IF(AND(VALUE(LEFT($A757,3))=312,LEN($I757)=4,$B757="O"),VLOOKUP($I757,_312_Table1,MATCH('312'!$V$16,_312_Table1_ColumnLookup,0),FALSE),
  IF(AND(VALUE(LEFT($A757,3))=312,LEN($I757)=4,$B757="Q"),VLOOKUP($I757,_312_Table1,MATCH('312'!$X$16,_312_Table1_ColumnLookup,0),FALSE),
  IF(AND(VALUE(LEFT($A757,3))=312,LEN($I757)=4),VLOOKUP($I757,_312_Table1,MATCH(LEFT($B757,1),_312_Table1_ColumnLookup,0),FALSE)
+N("312"),
  IF(VALUE(LEFT($A757,3))=313,VLOOKUP(VALUE(MID($B757,2,1)),_313_Table1,MATCH(MID($B757,1,1),_313_Table1_ColumnLookup,0),FALSE)
+N("313"),
  IF(AND(VALUE(LEFT($A757,3))=314,LEN($B757)=3),VLOOKUP(VALUE(MID($B757,2,2)),_314_Table1,MATCH(MID($B757,1,1),_314_Table1_ColumnLookup,0),FALSE),
  IF(VALUE(LEFT($A757,3))=314,VLOOKUP(VALUE(MID($B757,2,1)),_314_Table1,MATCH(MID($B757,1,1),_314_Table1_ColumnLookup,0),FALSE)
+N("314"),
""))))))))))))))))))))))))</f>
        <v>#N/A</v>
      </c>
      <c r="E757" s="238" t="e">
        <f>IF(AND(VALUE(LEFT($A757,3))=309,LEN($B757)=3),VLOOKUP(VALUE(MID($B757,2,2)),_309_Table2,MATCH(MID($B757,1,1),_309_Table2_ColumnLookup,0),FALSE),
  IF($C757="309 LCR SummaryA",OneYearSCR,IF($C757="309 LCR SummaryB",UltimateSCR,IF(VALUE(LEFT($A757,3))=309,VLOOKUP(VALUE(MID($B757,2,1)),_309_Table2,MATCH(MID($B757,1,1),_309_Table2_ColumnLookup,0),FALSE)
+N("309"),
  IF(VALUE(LEFT($A757,3))=310,VLOOKUP(VALUE(MID($B757,2,1)),_310_Table2,MATCH(MID($B757,1,1),_310_Table2_ColumnLookup,0),FALSE)
+N("310"),
  IF(AND(VALUE(LEFT($A757,3))=311,LEN($I757)=4),VLOOKUP($I757,_311_Table2,MATCH($B757,_311_Table2_ColumnLookup,0),FALSE),
  IF(AND(VALUE(LEFT($A757,3))=311,OR($B757="I2",$B757="J2",$B757="K2",$B757="L2")),VLOOKUP('311'!$G$58,_311_Table2,MATCH(MID($B757,1,1),_311_Table2_ColumnLookup,0),FALSE),
  IF(AND(VALUE(LEFT($A757,3))=311,RIGHT($B757,5)="Total"),VLOOKUP('311'!$G$59,_311_Table2,MATCH(MID($B757,1,1),_311_Table2_ColumnLookup,0),FALSE),
  IF(VALUE(LEFT($A757,3))=311,VLOOKUP(VALUE(MID($B757,2,1)),_311_Table2,MATCH(MID($B757,1,1),_311_Table2_ColumnLookup,0),FALSE)
+N("311"),
  IF(AND(VALUE(LEFT($A757,3))=312,LEFT($G757,10)="Unincepted",$B757="G "),VLOOKUP(" ULO",_312_Table2,MATCH('312'!$N$16,_312_Table2_ColumnLookup,0),FALSE),
  IF(AND(VALUE(LEFT($A757,3))=312,LEFT($G757,10)="Unincepted",$B757="O "),VLOOKUP(" ULO",_312_Table2,MATCH('312'!$V$16,_312_Table2_ColumnLookup,0),FALSE),
  IF(AND(VALUE(LEFT($A757,3))=312,LEFT($G757,10)="Unincepted",$B757="Q "),VLOOKUP(" ULO",_312_Table2,MATCH('312'!$X$16,_312_Table2_ColumnLookup,0),FALSE),
  IF(AND(VALUE(LEFT($A757,3))=312,LEFT($G757,10)="Unincepted"),VLOOKUP(" ULO",_312_Table2,MATCH(LEFT($B757,1),_312_Table2_ColumnLookup,0),FALSE),
  IF(AND(VALUE(LEFT($A757,3))=312,LEFT($G757,5)="Total",$B757="G "),VLOOKUP('312'!$F$80,_312_Table2,MATCH('312'!$N$16,_312_Table2_ColumnLookup,0),FALSE),
  IF(AND(VALUE(LEFT($A757,3))=312,LEFT($G757,5)="Total",$B757="O "),VLOOKUP('312'!$F$80,_312_Table2,MATCH('312'!$V$16,_312_Table2_ColumnLookup,0),FALSE),
  IF(AND(VALUE(LEFT($A757,3))=312,LEFT($G757,5)="Total",$B757="Q "),VLOOKUP('312'!$F$80,_312_Table2,MATCH('312'!$X$16,_312_Table2_ColumnLookup,0),FALSE),
  IF(AND(VALUE(LEFT($A757,3))=312,LEFT($G757,5)="Total"),VLOOKUP('312'!$F$80,_312_Table2,MATCH(LEFT($B757,1),_312_Table2_ColumnLookup,0),FALSE),
  IF(AND(VALUE(LEFT($A757,3))=312,LEN($I757)=4,$B757="G"),VLOOKUP($I757,_312_Table2,MATCH('312'!$N$16,_312_Table2_ColumnLookup,0),FALSE),
  IF(AND(VALUE(LEFT($A757,3))=312,LEN($I757)=4,$B757="O"),VLOOKUP($I757,_312_Table2,MATCH('312'!$V$16,_312_Table2_ColumnLookup,0),FALSE),
  IF(AND(VALUE(LEFT($A757,3))=312,LEN($I757)=4,$B757="Q"),VLOOKUP($I757,_312_Table2,MATCH('312'!$X$16,_312_Table2_ColumnLookup,0),FALSE),
  IF(AND(VALUE(LEFT($A757,3))=312,LEN($I757)=4),VLOOKUP($I757,_312_Table2,MATCH(LEFT($B757,1),_312_Table2_ColumnLookup,0),FALSE)
+N("312"),
  IF(VALUE(LEFT($A757,3))=313,VLOOKUP(VALUE(MID($B757,2,1)),_313_Table2,MATCH(MID($B757,1,1),_313_Table2_ColumnLookup,0),FALSE)
+N("313"),
  IF(AND(VALUE(LEFT($A757,3))=314,LEN($B757)=3),VLOOKUP(VALUE(MID($B757,2,2)),_314_Table2,MATCH(MID($B757,1,1),_314_Table2_ColumnLookup,0),FALSE),
  IF(VALUE(LEFT($A757,3))=314,VLOOKUP(VALUE(MID($B757,2,1)),_314_Table2,MATCH(MID($B757,1,1),_314_Table2_ColumnLookup,0),FALSE)
+N("314"),
""))))))))))))))))))))))))</f>
        <v>#N/A</v>
      </c>
      <c r="F757" s="238">
        <f>IF(AND(VALUE(LEFT($A757,3))=309,LEN($B757)=3),VLOOKUP(VALUE(MID($B757,2,2)),_309_Table3,MATCH(MID($B757,1,1),_309_Table3_ColumnLookup,0),FALSE),
  IF($C757="309 LCR SummaryA",OneYearSCR,IF($C757="309 LCR SummaryB",UltimateSCR,IF(VALUE(LEFT($A757,3))=309,VLOOKUP(VALUE(MID($B757,2,1)),_309_Table3,MATCH(MID($B757,1,1),_309_Table3_ColumnLookup,0),FALSE)
+N("309"),
  IF(VALUE(LEFT($A757,3))=310,VLOOKUP(VALUE(MID($B757,2,1)),_310_Table3,MATCH(MID($B757,1,1),_310_Table3_ColumnLookup,0),FALSE)
+N("310"),
  IF(AND(VALUE(LEFT($A757,3))=311,LEN($I757)=4),VLOOKUP($I757,_311_Table3,MATCH($B757,_311_Table3_ColumnLookup,0),FALSE),
  IF(AND(VALUE(LEFT($A757,3))=311,OR($B757="I2",$B757="J2",$B757="K2",$B757="L2")),VLOOKUP('311'!$G$58,_311_Table3,MATCH(MID($B757,1,1),_311_Table3_ColumnLookup,0),FALSE),
  IF(AND(VALUE(LEFT($A757,3))=311,RIGHT($B757,5)="Total"),VLOOKUP('311'!$G$59,_311_Table3,MATCH(MID($B757,1,1),_311_Table3_ColumnLookup,0),FALSE),
  IF(VALUE(LEFT($A757,3))=311,VLOOKUP(VALUE(MID($B757,2,1)),_311_Table3,MATCH(MID($B757,1,1),_311_Table3_ColumnLookup,0),FALSE)
+N("311"),
  IF(AND(VALUE(LEFT($A757,3))=312,LEFT($G757,10)="Unincepted",$B757="G "),VLOOKUP(" ULO",_312_Table3,MATCH('312'!$N$16,_312_Table3_ColumnLookup,0),FALSE),
  IF(AND(VALUE(LEFT($A757,3))=312,LEFT($G757,10)="Unincepted",$B757="O "),VLOOKUP(" ULO",_312_Table3,MATCH('312'!$V$16,_312_Table3_ColumnLookup,0),FALSE),
  IF(AND(VALUE(LEFT($A757,3))=312,LEFT($G757,10)="Unincepted",$B757="Q "),VLOOKUP(" ULO",_312_Table3,MATCH('312'!$X$16,_312_Table3_ColumnLookup,0),FALSE),
  IF(AND(VALUE(LEFT($A757,3))=312,LEFT($G757,10)="Unincepted"),VLOOKUP(" ULO",_312_Table3,MATCH(LEFT($B757,1),_312_Table3_ColumnLookup,0),FALSE),
  IF(AND(VALUE(LEFT($A757,3))=312,LEFT($G757,5)="Total",$B757="G "),VLOOKUP('312'!$F$80,_312_Table3,MATCH('312'!$N$16,_312_Table3_ColumnLookup,0),FALSE),
  IF(AND(VALUE(LEFT($A757,3))=312,LEFT($G757,5)="Total",$B757="O "),VLOOKUP('312'!$F$80,_312_Table3,MATCH('312'!$V$16,_312_Table3_ColumnLookup,0),FALSE),
  IF(AND(VALUE(LEFT($A757,3))=312,LEFT($G757,5)="Total",$B757="Q "),VLOOKUP('312'!$F$80,_312_Table3,MATCH('312'!$X$16,_312_Table3_ColumnLookup,0),FALSE),
  IF(AND(VALUE(LEFT($A757,3))=312,LEFT($G757,5)="Total"),VLOOKUP('312'!$F$80,_312_Table3,MATCH(LEFT($B757,1),_312_Table3_ColumnLookup,0),FALSE),
  IF(AND(VALUE(LEFT($A757,3))=312,LEN($I757)=4,$B757="G"),VLOOKUP($I757,_312_Table3,MATCH('312'!$N$16,_312_Table3_ColumnLookup,0),FALSE),
  IF(AND(VALUE(LEFT($A757,3))=312,LEN($I757)=4,$B757="O"),VLOOKUP($I757,_312_Table3,MATCH('312'!$V$16,_312_Table3_ColumnLookup,0),FALSE),
  IF(AND(VALUE(LEFT($A757,3))=312,LEN($I757)=4,$B757="Q"),VLOOKUP($I757,_312_Table3,MATCH('312'!$X$16,_312_Table3_ColumnLookup,0),FALSE),
  IF(AND(VALUE(LEFT($A757,3))=312,LEN($I757)=4),VLOOKUP($I757,_312_Table3,MATCH(LEFT($B757,1),_312_Table3_ColumnLookup,0),FALSE)
+N("312"),
  IF(VALUE(LEFT($A757,3))=313,VLOOKUP(VALUE(MID($B757,2,1)),_313_Table3,MATCH(MID($B757,1,1),_313_Table3_ColumnLookup,0),FALSE)
+N("313"),
  IF(AND(VALUE(LEFT($A757,3))=314,LEN($B757)=3),VLOOKUP(VALUE(MID($B757,2,2)),_314_Table3,MATCH(MID($B757,1,1),_314_Table3_ColumnLookup,0),FALSE),
  IF(VALUE(LEFT($A757,3))=314,VLOOKUP(VALUE(MID($B757,2,1)),_314_Table3,MATCH(MID($B757,1,1),_314_Table3_ColumnLookup,0),FALSE)
+N("314"),
""))))))))))))))))))))))))</f>
        <v>0</v>
      </c>
      <c r="G757" t="s">
        <v>1317</v>
      </c>
      <c r="H757" s="321">
        <f>IFERROR(
IF(ISERROR($D757)=FALSE,$D757,IF(ISERROR($E757)=FALSE,$E757,IF(ISERROR($F757)=FALSE,$F757
+N("012 checkboxes"),
IF(
IF(OR(LEFT($A757,9)="Syndicate",LEFT($A757,12)="NewSyndicate"),VLOOKUP($A757,'012'!$J:$ZW,MATCH("Link to button",'012'!$J$1:$ZW$1,0),0)
+N("309 checkbox"),
IF($C757="309 LCR Summary0",VLOOKUP("Notes990",'309'!$P:$ZZ,MATCH("Link to button",'309'!$P$1:$ZZ$1,0),0)
+N("313 checkboxes"),
IF($C757="313 Financial Information0LcmVsScr",IF($C757="309 LCR Summary0",VLOOKUP("LcmVsScr",'309'!$N:$ZZ,MATCH("Link to button",'309'!$N$1:$ZZ$1,0),0),
IF($C757="313 Financial Information0LcrDocAttached",IF($C757="309 LCR Summary0",VLOOKUP("LcrDocAttached",'309'!$N:$ZZ,MATCH("Link to button",'309'!$N$1:$ZZ$1,0),
0)))))))=1,TRUE,FALSE)
))),"")</f>
        <v>0</v>
      </c>
    </row>
    <row r="758" spans="1:8" customFormat="1">
      <c r="A758" s="237" t="str">
        <f>VLOOKUP($G758,CSVLookups!$B:$R,MATCH(A$1,CSVLookups!$B$1:$R$1,0),FALSE)</f>
        <v>313 Financial Information</v>
      </c>
      <c r="B758" s="237" t="str">
        <f>VLOOKUP($G758,CSVLookups!$B:$R,MATCH(B$1,CSVLookups!$B$1:$R$1,0),FALSE)</f>
        <v>H8</v>
      </c>
      <c r="C758" s="238" t="str">
        <f t="shared" si="12"/>
        <v>313 Financial InformationH8</v>
      </c>
      <c r="D758" s="238" t="e">
        <f>IF(AND(VALUE(LEFT($A758,3))=309,LEN($B758)=3),VLOOKUP(VALUE(MID($B758,2,2)),_309_Table1,MATCH(MID($B758,1,1),_309_Table1_ColumnLookup,0),FALSE),
  IF($C758="309 LCR SummaryA",OneYearSCR,IF($C758="309 LCR SummaryB",UltimateSCR,IF(VALUE(LEFT($A758,3))=309,VLOOKUP(VALUE(MID($B758,2,1)),_309_Table1,MATCH(MID($B758,1,1),_309_Table1_ColumnLookup,0),FALSE)
+N("309"),
  IF(VALUE(LEFT($A758,3))=310,VLOOKUP(VALUE(MID($B758,2,1)),_310_Table1,MATCH(MID($B758,1,1),_310_Table1_ColumnLookup,0),FALSE)
+N("310"),
  IF(AND(VALUE(LEFT($A758,3))=311,LEN($I758)=4),VLOOKUP($I758,_311_Table1,MATCH($B758,_311_Table1_ColumnLookup,0),FALSE),
  IF(AND(VALUE(LEFT($A758,3))=311,OR($B758="I2",$B758="J2",$B758="K2",$B758="L2")),VLOOKUP('311'!$G$58,_311_Table1,MATCH(MID($B758,1,1),_311_Table1_ColumnLookup,0),FALSE),
  IF(AND(VALUE(LEFT($A758,3))=311,RIGHT($B758,5)="Total"),VLOOKUP('311'!$G$59,_311_Table1,MATCH(MID($B758,1,1),_311_Table1_ColumnLookup,0),FALSE),
  IF(VALUE(LEFT($A758,3))=311,VLOOKUP(VALUE(MID($B758,2,1)),_311_Table1,MATCH(MID($B758,1,1),_311_Table1_ColumnLookup,0),FALSE)
+N("311"),
  IF(AND(VALUE(LEFT($A758,3))=312,LEFT($G758,10)="Unincepted",$B758="G "),VLOOKUP(" ULO",_312_Table1,MATCH('312'!$N$16,_312_Table1_ColumnLookup,0),FALSE),
  IF(AND(VALUE(LEFT($A758,3))=312,LEFT($G758,10)="Unincepted",$B758="O "),VLOOKUP(" ULO",_312_Table1,MATCH('312'!$V$16,_312_Table1_ColumnLookup,0),FALSE),
  IF(AND(VALUE(LEFT($A758,3))=312,LEFT($G758,10)="Unincepted",$B758="Q "),VLOOKUP(" ULO",_312_Table1,MATCH('312'!$X$16,_312_Table1_ColumnLookup,0),FALSE),
  IF(AND(VALUE(LEFT($A758,3))=312,LEFT($G758,10)="Unincepted"),VLOOKUP(" ULO",_312_Table1,MATCH(LEFT($B758,1),_312_Table1_ColumnLookup,0),FALSE),
  IF(AND(VALUE(LEFT($A758,3))=312,LEFT($G758,5)="Total",$B758="G "),VLOOKUP('312'!$F$80,_312_Table1,MATCH('312'!$N$16,_312_Table1_ColumnLookup,0),FALSE),
  IF(AND(VALUE(LEFT($A758,3))=312,LEFT($G758,5)="Total",$B758="O "),VLOOKUP('312'!$F$80,_312_Table1,MATCH('312'!$V$16,_312_Table1_ColumnLookup,0),FALSE),
  IF(AND(VALUE(LEFT($A758,3))=312,LEFT($G758,5)="Total",$B758="Q "),VLOOKUP('312'!$F$80,_312_Table1,MATCH('312'!$X$16,_312_Table1_ColumnLookup,0),FALSE),
  IF(AND(VALUE(LEFT($A758,3))=312,LEFT($G758,5)="Total"),VLOOKUP('312'!$F$80,_312_Table1,MATCH(LEFT($B758,1),_312_Table1_ColumnLookup,0),FALSE),
  IF(AND(VALUE(LEFT($A758,3))=312,LEN($I758)=4,$B758="G"),VLOOKUP($I758,_312_Table1,MATCH('312'!$N$16,_312_Table1_ColumnLookup,0),FALSE),
  IF(AND(VALUE(LEFT($A758,3))=312,LEN($I758)=4,$B758="O"),VLOOKUP($I758,_312_Table1,MATCH('312'!$V$16,_312_Table1_ColumnLookup,0),FALSE),
  IF(AND(VALUE(LEFT($A758,3))=312,LEN($I758)=4,$B758="Q"),VLOOKUP($I758,_312_Table1,MATCH('312'!$X$16,_312_Table1_ColumnLookup,0),FALSE),
  IF(AND(VALUE(LEFT($A758,3))=312,LEN($I758)=4),VLOOKUP($I758,_312_Table1,MATCH(LEFT($B758,1),_312_Table1_ColumnLookup,0),FALSE)
+N("312"),
  IF(VALUE(LEFT($A758,3))=313,VLOOKUP(VALUE(MID($B758,2,1)),_313_Table1,MATCH(MID($B758,1,1),_313_Table1_ColumnLookup,0),FALSE)
+N("313"),
  IF(AND(VALUE(LEFT($A758,3))=314,LEN($B758)=3),VLOOKUP(VALUE(MID($B758,2,2)),_314_Table1,MATCH(MID($B758,1,1),_314_Table1_ColumnLookup,0),FALSE),
  IF(VALUE(LEFT($A758,3))=314,VLOOKUP(VALUE(MID($B758,2,1)),_314_Table1,MATCH(MID($B758,1,1),_314_Table1_ColumnLookup,0),FALSE)
+N("314"),
""))))))))))))))))))))))))</f>
        <v>#N/A</v>
      </c>
      <c r="E758" s="238" t="e">
        <f>IF(AND(VALUE(LEFT($A758,3))=309,LEN($B758)=3),VLOOKUP(VALUE(MID($B758,2,2)),_309_Table2,MATCH(MID($B758,1,1),_309_Table2_ColumnLookup,0),FALSE),
  IF($C758="309 LCR SummaryA",OneYearSCR,IF($C758="309 LCR SummaryB",UltimateSCR,IF(VALUE(LEFT($A758,3))=309,VLOOKUP(VALUE(MID($B758,2,1)),_309_Table2,MATCH(MID($B758,1,1),_309_Table2_ColumnLookup,0),FALSE)
+N("309"),
  IF(VALUE(LEFT($A758,3))=310,VLOOKUP(VALUE(MID($B758,2,1)),_310_Table2,MATCH(MID($B758,1,1),_310_Table2_ColumnLookup,0),FALSE)
+N("310"),
  IF(AND(VALUE(LEFT($A758,3))=311,LEN($I758)=4),VLOOKUP($I758,_311_Table2,MATCH($B758,_311_Table2_ColumnLookup,0),FALSE),
  IF(AND(VALUE(LEFT($A758,3))=311,OR($B758="I2",$B758="J2",$B758="K2",$B758="L2")),VLOOKUP('311'!$G$58,_311_Table2,MATCH(MID($B758,1,1),_311_Table2_ColumnLookup,0),FALSE),
  IF(AND(VALUE(LEFT($A758,3))=311,RIGHT($B758,5)="Total"),VLOOKUP('311'!$G$59,_311_Table2,MATCH(MID($B758,1,1),_311_Table2_ColumnLookup,0),FALSE),
  IF(VALUE(LEFT($A758,3))=311,VLOOKUP(VALUE(MID($B758,2,1)),_311_Table2,MATCH(MID($B758,1,1),_311_Table2_ColumnLookup,0),FALSE)
+N("311"),
  IF(AND(VALUE(LEFT($A758,3))=312,LEFT($G758,10)="Unincepted",$B758="G "),VLOOKUP(" ULO",_312_Table2,MATCH('312'!$N$16,_312_Table2_ColumnLookup,0),FALSE),
  IF(AND(VALUE(LEFT($A758,3))=312,LEFT($G758,10)="Unincepted",$B758="O "),VLOOKUP(" ULO",_312_Table2,MATCH('312'!$V$16,_312_Table2_ColumnLookup,0),FALSE),
  IF(AND(VALUE(LEFT($A758,3))=312,LEFT($G758,10)="Unincepted",$B758="Q "),VLOOKUP(" ULO",_312_Table2,MATCH('312'!$X$16,_312_Table2_ColumnLookup,0),FALSE),
  IF(AND(VALUE(LEFT($A758,3))=312,LEFT($G758,10)="Unincepted"),VLOOKUP(" ULO",_312_Table2,MATCH(LEFT($B758,1),_312_Table2_ColumnLookup,0),FALSE),
  IF(AND(VALUE(LEFT($A758,3))=312,LEFT($G758,5)="Total",$B758="G "),VLOOKUP('312'!$F$80,_312_Table2,MATCH('312'!$N$16,_312_Table2_ColumnLookup,0),FALSE),
  IF(AND(VALUE(LEFT($A758,3))=312,LEFT($G758,5)="Total",$B758="O "),VLOOKUP('312'!$F$80,_312_Table2,MATCH('312'!$V$16,_312_Table2_ColumnLookup,0),FALSE),
  IF(AND(VALUE(LEFT($A758,3))=312,LEFT($G758,5)="Total",$B758="Q "),VLOOKUP('312'!$F$80,_312_Table2,MATCH('312'!$X$16,_312_Table2_ColumnLookup,0),FALSE),
  IF(AND(VALUE(LEFT($A758,3))=312,LEFT($G758,5)="Total"),VLOOKUP('312'!$F$80,_312_Table2,MATCH(LEFT($B758,1),_312_Table2_ColumnLookup,0),FALSE),
  IF(AND(VALUE(LEFT($A758,3))=312,LEN($I758)=4,$B758="G"),VLOOKUP($I758,_312_Table2,MATCH('312'!$N$16,_312_Table2_ColumnLookup,0),FALSE),
  IF(AND(VALUE(LEFT($A758,3))=312,LEN($I758)=4,$B758="O"),VLOOKUP($I758,_312_Table2,MATCH('312'!$V$16,_312_Table2_ColumnLookup,0),FALSE),
  IF(AND(VALUE(LEFT($A758,3))=312,LEN($I758)=4,$B758="Q"),VLOOKUP($I758,_312_Table2,MATCH('312'!$X$16,_312_Table2_ColumnLookup,0),FALSE),
  IF(AND(VALUE(LEFT($A758,3))=312,LEN($I758)=4),VLOOKUP($I758,_312_Table2,MATCH(LEFT($B758,1),_312_Table2_ColumnLookup,0),FALSE)
+N("312"),
  IF(VALUE(LEFT($A758,3))=313,VLOOKUP(VALUE(MID($B758,2,1)),_313_Table2,MATCH(MID($B758,1,1),_313_Table2_ColumnLookup,0),FALSE)
+N("313"),
  IF(AND(VALUE(LEFT($A758,3))=314,LEN($B758)=3),VLOOKUP(VALUE(MID($B758,2,2)),_314_Table2,MATCH(MID($B758,1,1),_314_Table2_ColumnLookup,0),FALSE),
  IF(VALUE(LEFT($A758,3))=314,VLOOKUP(VALUE(MID($B758,2,1)),_314_Table2,MATCH(MID($B758,1,1),_314_Table2_ColumnLookup,0),FALSE)
+N("314"),
""))))))))))))))))))))))))</f>
        <v>#N/A</v>
      </c>
      <c r="F758" s="238">
        <f>IF(AND(VALUE(LEFT($A758,3))=309,LEN($B758)=3),VLOOKUP(VALUE(MID($B758,2,2)),_309_Table3,MATCH(MID($B758,1,1),_309_Table3_ColumnLookup,0),FALSE),
  IF($C758="309 LCR SummaryA",OneYearSCR,IF($C758="309 LCR SummaryB",UltimateSCR,IF(VALUE(LEFT($A758,3))=309,VLOOKUP(VALUE(MID($B758,2,1)),_309_Table3,MATCH(MID($B758,1,1),_309_Table3_ColumnLookup,0),FALSE)
+N("309"),
  IF(VALUE(LEFT($A758,3))=310,VLOOKUP(VALUE(MID($B758,2,1)),_310_Table3,MATCH(MID($B758,1,1),_310_Table3_ColumnLookup,0),FALSE)
+N("310"),
  IF(AND(VALUE(LEFT($A758,3))=311,LEN($I758)=4),VLOOKUP($I758,_311_Table3,MATCH($B758,_311_Table3_ColumnLookup,0),FALSE),
  IF(AND(VALUE(LEFT($A758,3))=311,OR($B758="I2",$B758="J2",$B758="K2",$B758="L2")),VLOOKUP('311'!$G$58,_311_Table3,MATCH(MID($B758,1,1),_311_Table3_ColumnLookup,0),FALSE),
  IF(AND(VALUE(LEFT($A758,3))=311,RIGHT($B758,5)="Total"),VLOOKUP('311'!$G$59,_311_Table3,MATCH(MID($B758,1,1),_311_Table3_ColumnLookup,0),FALSE),
  IF(VALUE(LEFT($A758,3))=311,VLOOKUP(VALUE(MID($B758,2,1)),_311_Table3,MATCH(MID($B758,1,1),_311_Table3_ColumnLookup,0),FALSE)
+N("311"),
  IF(AND(VALUE(LEFT($A758,3))=312,LEFT($G758,10)="Unincepted",$B758="G "),VLOOKUP(" ULO",_312_Table3,MATCH('312'!$N$16,_312_Table3_ColumnLookup,0),FALSE),
  IF(AND(VALUE(LEFT($A758,3))=312,LEFT($G758,10)="Unincepted",$B758="O "),VLOOKUP(" ULO",_312_Table3,MATCH('312'!$V$16,_312_Table3_ColumnLookup,0),FALSE),
  IF(AND(VALUE(LEFT($A758,3))=312,LEFT($G758,10)="Unincepted",$B758="Q "),VLOOKUP(" ULO",_312_Table3,MATCH('312'!$X$16,_312_Table3_ColumnLookup,0),FALSE),
  IF(AND(VALUE(LEFT($A758,3))=312,LEFT($G758,10)="Unincepted"),VLOOKUP(" ULO",_312_Table3,MATCH(LEFT($B758,1),_312_Table3_ColumnLookup,0),FALSE),
  IF(AND(VALUE(LEFT($A758,3))=312,LEFT($G758,5)="Total",$B758="G "),VLOOKUP('312'!$F$80,_312_Table3,MATCH('312'!$N$16,_312_Table3_ColumnLookup,0),FALSE),
  IF(AND(VALUE(LEFT($A758,3))=312,LEFT($G758,5)="Total",$B758="O "),VLOOKUP('312'!$F$80,_312_Table3,MATCH('312'!$V$16,_312_Table3_ColumnLookup,0),FALSE),
  IF(AND(VALUE(LEFT($A758,3))=312,LEFT($G758,5)="Total",$B758="Q "),VLOOKUP('312'!$F$80,_312_Table3,MATCH('312'!$X$16,_312_Table3_ColumnLookup,0),FALSE),
  IF(AND(VALUE(LEFT($A758,3))=312,LEFT($G758,5)="Total"),VLOOKUP('312'!$F$80,_312_Table3,MATCH(LEFT($B758,1),_312_Table3_ColumnLookup,0),FALSE),
  IF(AND(VALUE(LEFT($A758,3))=312,LEN($I758)=4,$B758="G"),VLOOKUP($I758,_312_Table3,MATCH('312'!$N$16,_312_Table3_ColumnLookup,0),FALSE),
  IF(AND(VALUE(LEFT($A758,3))=312,LEN($I758)=4,$B758="O"),VLOOKUP($I758,_312_Table3,MATCH('312'!$V$16,_312_Table3_ColumnLookup,0),FALSE),
  IF(AND(VALUE(LEFT($A758,3))=312,LEN($I758)=4,$B758="Q"),VLOOKUP($I758,_312_Table3,MATCH('312'!$X$16,_312_Table3_ColumnLookup,0),FALSE),
  IF(AND(VALUE(LEFT($A758,3))=312,LEN($I758)=4),VLOOKUP($I758,_312_Table3,MATCH(LEFT($B758,1),_312_Table3_ColumnLookup,0),FALSE)
+N("312"),
  IF(VALUE(LEFT($A758,3))=313,VLOOKUP(VALUE(MID($B758,2,1)),_313_Table3,MATCH(MID($B758,1,1),_313_Table3_ColumnLookup,0),FALSE)
+N("313"),
  IF(AND(VALUE(LEFT($A758,3))=314,LEN($B758)=3),VLOOKUP(VALUE(MID($B758,2,2)),_314_Table3,MATCH(MID($B758,1,1),_314_Table3_ColumnLookup,0),FALSE),
  IF(VALUE(LEFT($A758,3))=314,VLOOKUP(VALUE(MID($B758,2,1)),_314_Table3,MATCH(MID($B758,1,1),_314_Table3_ColumnLookup,0),FALSE)
+N("314"),
""))))))))))))))))))))))))</f>
        <v>0</v>
      </c>
      <c r="G758" t="s">
        <v>1320</v>
      </c>
      <c r="H758" s="321">
        <f>IFERROR(
IF(ISERROR($D758)=FALSE,$D758,IF(ISERROR($E758)=FALSE,$E758,IF(ISERROR($F758)=FALSE,$F758
+N("012 checkboxes"),
IF(
IF(OR(LEFT($A758,9)="Syndicate",LEFT($A758,12)="NewSyndicate"),VLOOKUP($A758,'012'!$J:$ZW,MATCH("Link to button",'012'!$J$1:$ZW$1,0),0)
+N("309 checkbox"),
IF($C758="309 LCR Summary0",VLOOKUP("Notes990",'309'!$P:$ZZ,MATCH("Link to button",'309'!$P$1:$ZZ$1,0),0)
+N("313 checkboxes"),
IF($C758="313 Financial Information0LcmVsScr",IF($C758="309 LCR Summary0",VLOOKUP("LcmVsScr",'309'!$N:$ZZ,MATCH("Link to button",'309'!$N$1:$ZZ$1,0),0),
IF($C758="313 Financial Information0LcrDocAttached",IF($C758="309 LCR Summary0",VLOOKUP("LcrDocAttached",'309'!$N:$ZZ,MATCH("Link to button",'309'!$N$1:$ZZ$1,0),
0)))))))=1,TRUE,FALSE)
))),"")</f>
        <v>0</v>
      </c>
    </row>
    <row r="759" spans="1:8" customFormat="1">
      <c r="A759" s="237" t="str">
        <f>VLOOKUP($G759,CSVLookups!$B:$R,MATCH(A$1,CSVLookups!$B$1:$R$1,0),FALSE)</f>
        <v>313 Financial Information</v>
      </c>
      <c r="B759" s="237" t="str">
        <f>VLOOKUP($G759,CSVLookups!$B:$R,MATCH(B$1,CSVLookups!$B$1:$R$1,0),FALSE)</f>
        <v>I8</v>
      </c>
      <c r="C759" s="238" t="str">
        <f t="shared" si="12"/>
        <v>313 Financial InformationI8</v>
      </c>
      <c r="D759" s="238" t="e">
        <f>IF(AND(VALUE(LEFT($A759,3))=309,LEN($B759)=3),VLOOKUP(VALUE(MID($B759,2,2)),_309_Table1,MATCH(MID($B759,1,1),_309_Table1_ColumnLookup,0),FALSE),
  IF($C759="309 LCR SummaryA",OneYearSCR,IF($C759="309 LCR SummaryB",UltimateSCR,IF(VALUE(LEFT($A759,3))=309,VLOOKUP(VALUE(MID($B759,2,1)),_309_Table1,MATCH(MID($B759,1,1),_309_Table1_ColumnLookup,0),FALSE)
+N("309"),
  IF(VALUE(LEFT($A759,3))=310,VLOOKUP(VALUE(MID($B759,2,1)),_310_Table1,MATCH(MID($B759,1,1),_310_Table1_ColumnLookup,0),FALSE)
+N("310"),
  IF(AND(VALUE(LEFT($A759,3))=311,LEN($I759)=4),VLOOKUP($I759,_311_Table1,MATCH($B759,_311_Table1_ColumnLookup,0),FALSE),
  IF(AND(VALUE(LEFT($A759,3))=311,OR($B759="I2",$B759="J2",$B759="K2",$B759="L2")),VLOOKUP('311'!$G$58,_311_Table1,MATCH(MID($B759,1,1),_311_Table1_ColumnLookup,0),FALSE),
  IF(AND(VALUE(LEFT($A759,3))=311,RIGHT($B759,5)="Total"),VLOOKUP('311'!$G$59,_311_Table1,MATCH(MID($B759,1,1),_311_Table1_ColumnLookup,0),FALSE),
  IF(VALUE(LEFT($A759,3))=311,VLOOKUP(VALUE(MID($B759,2,1)),_311_Table1,MATCH(MID($B759,1,1),_311_Table1_ColumnLookup,0),FALSE)
+N("311"),
  IF(AND(VALUE(LEFT($A759,3))=312,LEFT($G759,10)="Unincepted",$B759="G "),VLOOKUP(" ULO",_312_Table1,MATCH('312'!$N$16,_312_Table1_ColumnLookup,0),FALSE),
  IF(AND(VALUE(LEFT($A759,3))=312,LEFT($G759,10)="Unincepted",$B759="O "),VLOOKUP(" ULO",_312_Table1,MATCH('312'!$V$16,_312_Table1_ColumnLookup,0),FALSE),
  IF(AND(VALUE(LEFT($A759,3))=312,LEFT($G759,10)="Unincepted",$B759="Q "),VLOOKUP(" ULO",_312_Table1,MATCH('312'!$X$16,_312_Table1_ColumnLookup,0),FALSE),
  IF(AND(VALUE(LEFT($A759,3))=312,LEFT($G759,10)="Unincepted"),VLOOKUP(" ULO",_312_Table1,MATCH(LEFT($B759,1),_312_Table1_ColumnLookup,0),FALSE),
  IF(AND(VALUE(LEFT($A759,3))=312,LEFT($G759,5)="Total",$B759="G "),VLOOKUP('312'!$F$80,_312_Table1,MATCH('312'!$N$16,_312_Table1_ColumnLookup,0),FALSE),
  IF(AND(VALUE(LEFT($A759,3))=312,LEFT($G759,5)="Total",$B759="O "),VLOOKUP('312'!$F$80,_312_Table1,MATCH('312'!$V$16,_312_Table1_ColumnLookup,0),FALSE),
  IF(AND(VALUE(LEFT($A759,3))=312,LEFT($G759,5)="Total",$B759="Q "),VLOOKUP('312'!$F$80,_312_Table1,MATCH('312'!$X$16,_312_Table1_ColumnLookup,0),FALSE),
  IF(AND(VALUE(LEFT($A759,3))=312,LEFT($G759,5)="Total"),VLOOKUP('312'!$F$80,_312_Table1,MATCH(LEFT($B759,1),_312_Table1_ColumnLookup,0),FALSE),
  IF(AND(VALUE(LEFT($A759,3))=312,LEN($I759)=4,$B759="G"),VLOOKUP($I759,_312_Table1,MATCH('312'!$N$16,_312_Table1_ColumnLookup,0),FALSE),
  IF(AND(VALUE(LEFT($A759,3))=312,LEN($I759)=4,$B759="O"),VLOOKUP($I759,_312_Table1,MATCH('312'!$V$16,_312_Table1_ColumnLookup,0),FALSE),
  IF(AND(VALUE(LEFT($A759,3))=312,LEN($I759)=4,$B759="Q"),VLOOKUP($I759,_312_Table1,MATCH('312'!$X$16,_312_Table1_ColumnLookup,0),FALSE),
  IF(AND(VALUE(LEFT($A759,3))=312,LEN($I759)=4),VLOOKUP($I759,_312_Table1,MATCH(LEFT($B759,1),_312_Table1_ColumnLookup,0),FALSE)
+N("312"),
  IF(VALUE(LEFT($A759,3))=313,VLOOKUP(VALUE(MID($B759,2,1)),_313_Table1,MATCH(MID($B759,1,1),_313_Table1_ColumnLookup,0),FALSE)
+N("313"),
  IF(AND(VALUE(LEFT($A759,3))=314,LEN($B759)=3),VLOOKUP(VALUE(MID($B759,2,2)),_314_Table1,MATCH(MID($B759,1,1),_314_Table1_ColumnLookup,0),FALSE),
  IF(VALUE(LEFT($A759,3))=314,VLOOKUP(VALUE(MID($B759,2,1)),_314_Table1,MATCH(MID($B759,1,1),_314_Table1_ColumnLookup,0),FALSE)
+N("314"),
""))))))))))))))))))))))))</f>
        <v>#N/A</v>
      </c>
      <c r="E759" s="238" t="e">
        <f>IF(AND(VALUE(LEFT($A759,3))=309,LEN($B759)=3),VLOOKUP(VALUE(MID($B759,2,2)),_309_Table2,MATCH(MID($B759,1,1),_309_Table2_ColumnLookup,0),FALSE),
  IF($C759="309 LCR SummaryA",OneYearSCR,IF($C759="309 LCR SummaryB",UltimateSCR,IF(VALUE(LEFT($A759,3))=309,VLOOKUP(VALUE(MID($B759,2,1)),_309_Table2,MATCH(MID($B759,1,1),_309_Table2_ColumnLookup,0),FALSE)
+N("309"),
  IF(VALUE(LEFT($A759,3))=310,VLOOKUP(VALUE(MID($B759,2,1)),_310_Table2,MATCH(MID($B759,1,1),_310_Table2_ColumnLookup,0),FALSE)
+N("310"),
  IF(AND(VALUE(LEFT($A759,3))=311,LEN($I759)=4),VLOOKUP($I759,_311_Table2,MATCH($B759,_311_Table2_ColumnLookup,0),FALSE),
  IF(AND(VALUE(LEFT($A759,3))=311,OR($B759="I2",$B759="J2",$B759="K2",$B759="L2")),VLOOKUP('311'!$G$58,_311_Table2,MATCH(MID($B759,1,1),_311_Table2_ColumnLookup,0),FALSE),
  IF(AND(VALUE(LEFT($A759,3))=311,RIGHT($B759,5)="Total"),VLOOKUP('311'!$G$59,_311_Table2,MATCH(MID($B759,1,1),_311_Table2_ColumnLookup,0),FALSE),
  IF(VALUE(LEFT($A759,3))=311,VLOOKUP(VALUE(MID($B759,2,1)),_311_Table2,MATCH(MID($B759,1,1),_311_Table2_ColumnLookup,0),FALSE)
+N("311"),
  IF(AND(VALUE(LEFT($A759,3))=312,LEFT($G759,10)="Unincepted",$B759="G "),VLOOKUP(" ULO",_312_Table2,MATCH('312'!$N$16,_312_Table2_ColumnLookup,0),FALSE),
  IF(AND(VALUE(LEFT($A759,3))=312,LEFT($G759,10)="Unincepted",$B759="O "),VLOOKUP(" ULO",_312_Table2,MATCH('312'!$V$16,_312_Table2_ColumnLookup,0),FALSE),
  IF(AND(VALUE(LEFT($A759,3))=312,LEFT($G759,10)="Unincepted",$B759="Q "),VLOOKUP(" ULO",_312_Table2,MATCH('312'!$X$16,_312_Table2_ColumnLookup,0),FALSE),
  IF(AND(VALUE(LEFT($A759,3))=312,LEFT($G759,10)="Unincepted"),VLOOKUP(" ULO",_312_Table2,MATCH(LEFT($B759,1),_312_Table2_ColumnLookup,0),FALSE),
  IF(AND(VALUE(LEFT($A759,3))=312,LEFT($G759,5)="Total",$B759="G "),VLOOKUP('312'!$F$80,_312_Table2,MATCH('312'!$N$16,_312_Table2_ColumnLookup,0),FALSE),
  IF(AND(VALUE(LEFT($A759,3))=312,LEFT($G759,5)="Total",$B759="O "),VLOOKUP('312'!$F$80,_312_Table2,MATCH('312'!$V$16,_312_Table2_ColumnLookup,0),FALSE),
  IF(AND(VALUE(LEFT($A759,3))=312,LEFT($G759,5)="Total",$B759="Q "),VLOOKUP('312'!$F$80,_312_Table2,MATCH('312'!$X$16,_312_Table2_ColumnLookup,0),FALSE),
  IF(AND(VALUE(LEFT($A759,3))=312,LEFT($G759,5)="Total"),VLOOKUP('312'!$F$80,_312_Table2,MATCH(LEFT($B759,1),_312_Table2_ColumnLookup,0),FALSE),
  IF(AND(VALUE(LEFT($A759,3))=312,LEN($I759)=4,$B759="G"),VLOOKUP($I759,_312_Table2,MATCH('312'!$N$16,_312_Table2_ColumnLookup,0),FALSE),
  IF(AND(VALUE(LEFT($A759,3))=312,LEN($I759)=4,$B759="O"),VLOOKUP($I759,_312_Table2,MATCH('312'!$V$16,_312_Table2_ColumnLookup,0),FALSE),
  IF(AND(VALUE(LEFT($A759,3))=312,LEN($I759)=4,$B759="Q"),VLOOKUP($I759,_312_Table2,MATCH('312'!$X$16,_312_Table2_ColumnLookup,0),FALSE),
  IF(AND(VALUE(LEFT($A759,3))=312,LEN($I759)=4),VLOOKUP($I759,_312_Table2,MATCH(LEFT($B759,1),_312_Table2_ColumnLookup,0),FALSE)
+N("312"),
  IF(VALUE(LEFT($A759,3))=313,VLOOKUP(VALUE(MID($B759,2,1)),_313_Table2,MATCH(MID($B759,1,1),_313_Table2_ColumnLookup,0),FALSE)
+N("313"),
  IF(AND(VALUE(LEFT($A759,3))=314,LEN($B759)=3),VLOOKUP(VALUE(MID($B759,2,2)),_314_Table2,MATCH(MID($B759,1,1),_314_Table2_ColumnLookup,0),FALSE),
  IF(VALUE(LEFT($A759,3))=314,VLOOKUP(VALUE(MID($B759,2,1)),_314_Table2,MATCH(MID($B759,1,1),_314_Table2_ColumnLookup,0),FALSE)
+N("314"),
""))))))))))))))))))))))))</f>
        <v>#N/A</v>
      </c>
      <c r="F759" s="238">
        <f>IF(AND(VALUE(LEFT($A759,3))=309,LEN($B759)=3),VLOOKUP(VALUE(MID($B759,2,2)),_309_Table3,MATCH(MID($B759,1,1),_309_Table3_ColumnLookup,0),FALSE),
  IF($C759="309 LCR SummaryA",OneYearSCR,IF($C759="309 LCR SummaryB",UltimateSCR,IF(VALUE(LEFT($A759,3))=309,VLOOKUP(VALUE(MID($B759,2,1)),_309_Table3,MATCH(MID($B759,1,1),_309_Table3_ColumnLookup,0),FALSE)
+N("309"),
  IF(VALUE(LEFT($A759,3))=310,VLOOKUP(VALUE(MID($B759,2,1)),_310_Table3,MATCH(MID($B759,1,1),_310_Table3_ColumnLookup,0),FALSE)
+N("310"),
  IF(AND(VALUE(LEFT($A759,3))=311,LEN($I759)=4),VLOOKUP($I759,_311_Table3,MATCH($B759,_311_Table3_ColumnLookup,0),FALSE),
  IF(AND(VALUE(LEFT($A759,3))=311,OR($B759="I2",$B759="J2",$B759="K2",$B759="L2")),VLOOKUP('311'!$G$58,_311_Table3,MATCH(MID($B759,1,1),_311_Table3_ColumnLookup,0),FALSE),
  IF(AND(VALUE(LEFT($A759,3))=311,RIGHT($B759,5)="Total"),VLOOKUP('311'!$G$59,_311_Table3,MATCH(MID($B759,1,1),_311_Table3_ColumnLookup,0),FALSE),
  IF(VALUE(LEFT($A759,3))=311,VLOOKUP(VALUE(MID($B759,2,1)),_311_Table3,MATCH(MID($B759,1,1),_311_Table3_ColumnLookup,0),FALSE)
+N("311"),
  IF(AND(VALUE(LEFT($A759,3))=312,LEFT($G759,10)="Unincepted",$B759="G "),VLOOKUP(" ULO",_312_Table3,MATCH('312'!$N$16,_312_Table3_ColumnLookup,0),FALSE),
  IF(AND(VALUE(LEFT($A759,3))=312,LEFT($G759,10)="Unincepted",$B759="O "),VLOOKUP(" ULO",_312_Table3,MATCH('312'!$V$16,_312_Table3_ColumnLookup,0),FALSE),
  IF(AND(VALUE(LEFT($A759,3))=312,LEFT($G759,10)="Unincepted",$B759="Q "),VLOOKUP(" ULO",_312_Table3,MATCH('312'!$X$16,_312_Table3_ColumnLookup,0),FALSE),
  IF(AND(VALUE(LEFT($A759,3))=312,LEFT($G759,10)="Unincepted"),VLOOKUP(" ULO",_312_Table3,MATCH(LEFT($B759,1),_312_Table3_ColumnLookup,0),FALSE),
  IF(AND(VALUE(LEFT($A759,3))=312,LEFT($G759,5)="Total",$B759="G "),VLOOKUP('312'!$F$80,_312_Table3,MATCH('312'!$N$16,_312_Table3_ColumnLookup,0),FALSE),
  IF(AND(VALUE(LEFT($A759,3))=312,LEFT($G759,5)="Total",$B759="O "),VLOOKUP('312'!$F$80,_312_Table3,MATCH('312'!$V$16,_312_Table3_ColumnLookup,0),FALSE),
  IF(AND(VALUE(LEFT($A759,3))=312,LEFT($G759,5)="Total",$B759="Q "),VLOOKUP('312'!$F$80,_312_Table3,MATCH('312'!$X$16,_312_Table3_ColumnLookup,0),FALSE),
  IF(AND(VALUE(LEFT($A759,3))=312,LEFT($G759,5)="Total"),VLOOKUP('312'!$F$80,_312_Table3,MATCH(LEFT($B759,1),_312_Table3_ColumnLookup,0),FALSE),
  IF(AND(VALUE(LEFT($A759,3))=312,LEN($I759)=4,$B759="G"),VLOOKUP($I759,_312_Table3,MATCH('312'!$N$16,_312_Table3_ColumnLookup,0),FALSE),
  IF(AND(VALUE(LEFT($A759,3))=312,LEN($I759)=4,$B759="O"),VLOOKUP($I759,_312_Table3,MATCH('312'!$V$16,_312_Table3_ColumnLookup,0),FALSE),
  IF(AND(VALUE(LEFT($A759,3))=312,LEN($I759)=4,$B759="Q"),VLOOKUP($I759,_312_Table3,MATCH('312'!$X$16,_312_Table3_ColumnLookup,0),FALSE),
  IF(AND(VALUE(LEFT($A759,3))=312,LEN($I759)=4),VLOOKUP($I759,_312_Table3,MATCH(LEFT($B759,1),_312_Table3_ColumnLookup,0),FALSE)
+N("312"),
  IF(VALUE(LEFT($A759,3))=313,VLOOKUP(VALUE(MID($B759,2,1)),_313_Table3,MATCH(MID($B759,1,1),_313_Table3_ColumnLookup,0),FALSE)
+N("313"),
  IF(AND(VALUE(LEFT($A759,3))=314,LEN($B759)=3),VLOOKUP(VALUE(MID($B759,2,2)),_314_Table3,MATCH(MID($B759,1,1),_314_Table3_ColumnLookup,0),FALSE),
  IF(VALUE(LEFT($A759,3))=314,VLOOKUP(VALUE(MID($B759,2,1)),_314_Table3,MATCH(MID($B759,1,1),_314_Table3_ColumnLookup,0),FALSE)
+N("314"),
""))))))))))))))))))))))))</f>
        <v>0</v>
      </c>
      <c r="G759" t="s">
        <v>1322</v>
      </c>
      <c r="H759" s="321">
        <f>IFERROR(
IF(ISERROR($D759)=FALSE,$D759,IF(ISERROR($E759)=FALSE,$E759,IF(ISERROR($F759)=FALSE,$F759
+N("012 checkboxes"),
IF(
IF(OR(LEFT($A759,9)="Syndicate",LEFT($A759,12)="NewSyndicate"),VLOOKUP($A759,'012'!$J:$ZW,MATCH("Link to button",'012'!$J$1:$ZW$1,0),0)
+N("309 checkbox"),
IF($C759="309 LCR Summary0",VLOOKUP("Notes990",'309'!$P:$ZZ,MATCH("Link to button",'309'!$P$1:$ZZ$1,0),0)
+N("313 checkboxes"),
IF($C759="313 Financial Information0LcmVsScr",IF($C759="309 LCR Summary0",VLOOKUP("LcmVsScr",'309'!$N:$ZZ,MATCH("Link to button",'309'!$N$1:$ZZ$1,0),0),
IF($C759="313 Financial Information0LcrDocAttached",IF($C759="309 LCR Summary0",VLOOKUP("LcrDocAttached",'309'!$N:$ZZ,MATCH("Link to button",'309'!$N$1:$ZZ$1,0),
0)))))))=1,TRUE,FALSE)
))),"")</f>
        <v>0</v>
      </c>
    </row>
    <row r="760" spans="1:8" customFormat="1">
      <c r="A760" s="237" t="str">
        <f>VLOOKUP($G760,CSVLookups!$B:$R,MATCH(A$1,CSVLookups!$B$1:$R$1,0),FALSE)</f>
        <v>313 Financial Information</v>
      </c>
      <c r="B760" s="237">
        <f>VLOOKUP($G760,CSVLookups!$B:$R,MATCH(B$1,CSVLookups!$B$1:$R$1,0),FALSE)</f>
        <v>0</v>
      </c>
      <c r="C760" s="238" t="str">
        <f t="shared" si="12"/>
        <v>313 Financial Information0LcmVsScr</v>
      </c>
      <c r="D760" s="238" t="e">
        <f>IF(AND(VALUE(LEFT($A760,3))=309,LEN($B760)=3),VLOOKUP(VALUE(MID($B760,2,2)),_309_Table1,MATCH(MID($B760,1,1),_309_Table1_ColumnLookup,0),FALSE),
  IF($C760="309 LCR SummaryA",OneYearSCR,IF($C760="309 LCR SummaryB",UltimateSCR,IF(VALUE(LEFT($A760,3))=309,VLOOKUP(VALUE(MID($B760,2,1)),_309_Table1,MATCH(MID($B760,1,1),_309_Table1_ColumnLookup,0),FALSE)
+N("309"),
  IF(VALUE(LEFT($A760,3))=310,VLOOKUP(VALUE(MID($B760,2,1)),_310_Table1,MATCH(MID($B760,1,1),_310_Table1_ColumnLookup,0),FALSE)
+N("310"),
  IF(AND(VALUE(LEFT($A760,3))=311,LEN($I760)=4),VLOOKUP($I760,_311_Table1,MATCH($B760,_311_Table1_ColumnLookup,0),FALSE),
  IF(AND(VALUE(LEFT($A760,3))=311,OR($B760="I2",$B760="J2",$B760="K2",$B760="L2")),VLOOKUP('311'!$G$58,_311_Table1,MATCH(MID($B760,1,1),_311_Table1_ColumnLookup,0),FALSE),
  IF(AND(VALUE(LEFT($A760,3))=311,RIGHT($B760,5)="Total"),VLOOKUP('311'!$G$59,_311_Table1,MATCH(MID($B760,1,1),_311_Table1_ColumnLookup,0),FALSE),
  IF(VALUE(LEFT($A760,3))=311,VLOOKUP(VALUE(MID($B760,2,1)),_311_Table1,MATCH(MID($B760,1,1),_311_Table1_ColumnLookup,0),FALSE)
+N("311"),
  IF(AND(VALUE(LEFT($A760,3))=312,LEFT($G760,10)="Unincepted",$B760="G "),VLOOKUP(" ULO",_312_Table1,MATCH('312'!$N$16,_312_Table1_ColumnLookup,0),FALSE),
  IF(AND(VALUE(LEFT($A760,3))=312,LEFT($G760,10)="Unincepted",$B760="O "),VLOOKUP(" ULO",_312_Table1,MATCH('312'!$V$16,_312_Table1_ColumnLookup,0),FALSE),
  IF(AND(VALUE(LEFT($A760,3))=312,LEFT($G760,10)="Unincepted",$B760="Q "),VLOOKUP(" ULO",_312_Table1,MATCH('312'!$X$16,_312_Table1_ColumnLookup,0),FALSE),
  IF(AND(VALUE(LEFT($A760,3))=312,LEFT($G760,10)="Unincepted"),VLOOKUP(" ULO",_312_Table1,MATCH(LEFT($B760,1),_312_Table1_ColumnLookup,0),FALSE),
  IF(AND(VALUE(LEFT($A760,3))=312,LEFT($G760,5)="Total",$B760="G "),VLOOKUP('312'!$F$80,_312_Table1,MATCH('312'!$N$16,_312_Table1_ColumnLookup,0),FALSE),
  IF(AND(VALUE(LEFT($A760,3))=312,LEFT($G760,5)="Total",$B760="O "),VLOOKUP('312'!$F$80,_312_Table1,MATCH('312'!$V$16,_312_Table1_ColumnLookup,0),FALSE),
  IF(AND(VALUE(LEFT($A760,3))=312,LEFT($G760,5)="Total",$B760="Q "),VLOOKUP('312'!$F$80,_312_Table1,MATCH('312'!$X$16,_312_Table1_ColumnLookup,0),FALSE),
  IF(AND(VALUE(LEFT($A760,3))=312,LEFT($G760,5)="Total"),VLOOKUP('312'!$F$80,_312_Table1,MATCH(LEFT($B760,1),_312_Table1_ColumnLookup,0),FALSE),
  IF(AND(VALUE(LEFT($A760,3))=312,LEN($I760)=4,$B760="G"),VLOOKUP($I760,_312_Table1,MATCH('312'!$N$16,_312_Table1_ColumnLookup,0),FALSE),
  IF(AND(VALUE(LEFT($A760,3))=312,LEN($I760)=4,$B760="O"),VLOOKUP($I760,_312_Table1,MATCH('312'!$V$16,_312_Table1_ColumnLookup,0),FALSE),
  IF(AND(VALUE(LEFT($A760,3))=312,LEN($I760)=4,$B760="Q"),VLOOKUP($I760,_312_Table1,MATCH('312'!$X$16,_312_Table1_ColumnLookup,0),FALSE),
  IF(AND(VALUE(LEFT($A760,3))=312,LEN($I760)=4),VLOOKUP($I760,_312_Table1,MATCH(LEFT($B760,1),_312_Table1_ColumnLookup,0),FALSE)
+N("312"),
  IF(VALUE(LEFT($A760,3))=313,VLOOKUP(VALUE(MID($B760,2,1)),_313_Table1,MATCH(MID($B760,1,1),_313_Table1_ColumnLookup,0),FALSE)
+N("313"),
  IF(AND(VALUE(LEFT($A760,3))=314,LEN($B760)=3),VLOOKUP(VALUE(MID($B760,2,2)),_314_Table1,MATCH(MID($B760,1,1),_314_Table1_ColumnLookup,0),FALSE),
  IF(VALUE(LEFT($A760,3))=314,VLOOKUP(VALUE(MID($B760,2,1)),_314_Table1,MATCH(MID($B760,1,1),_314_Table1_ColumnLookup,0),FALSE)
+N("314"),
""))))))))))))))))))))))))</f>
        <v>#VALUE!</v>
      </c>
      <c r="E760" s="238" t="e">
        <f>IF(AND(VALUE(LEFT($A760,3))=309,LEN($B760)=3),VLOOKUP(VALUE(MID($B760,2,2)),_309_Table2,MATCH(MID($B760,1,1),_309_Table2_ColumnLookup,0),FALSE),
  IF($C760="309 LCR SummaryA",OneYearSCR,IF($C760="309 LCR SummaryB",UltimateSCR,IF(VALUE(LEFT($A760,3))=309,VLOOKUP(VALUE(MID($B760,2,1)),_309_Table2,MATCH(MID($B760,1,1),_309_Table2_ColumnLookup,0),FALSE)
+N("309"),
  IF(VALUE(LEFT($A760,3))=310,VLOOKUP(VALUE(MID($B760,2,1)),_310_Table2,MATCH(MID($B760,1,1),_310_Table2_ColumnLookup,0),FALSE)
+N("310"),
  IF(AND(VALUE(LEFT($A760,3))=311,LEN($I760)=4),VLOOKUP($I760,_311_Table2,MATCH($B760,_311_Table2_ColumnLookup,0),FALSE),
  IF(AND(VALUE(LEFT($A760,3))=311,OR($B760="I2",$B760="J2",$B760="K2",$B760="L2")),VLOOKUP('311'!$G$58,_311_Table2,MATCH(MID($B760,1,1),_311_Table2_ColumnLookup,0),FALSE),
  IF(AND(VALUE(LEFT($A760,3))=311,RIGHT($B760,5)="Total"),VLOOKUP('311'!$G$59,_311_Table2,MATCH(MID($B760,1,1),_311_Table2_ColumnLookup,0),FALSE),
  IF(VALUE(LEFT($A760,3))=311,VLOOKUP(VALUE(MID($B760,2,1)),_311_Table2,MATCH(MID($B760,1,1),_311_Table2_ColumnLookup,0),FALSE)
+N("311"),
  IF(AND(VALUE(LEFT($A760,3))=312,LEFT($G760,10)="Unincepted",$B760="G "),VLOOKUP(" ULO",_312_Table2,MATCH('312'!$N$16,_312_Table2_ColumnLookup,0),FALSE),
  IF(AND(VALUE(LEFT($A760,3))=312,LEFT($G760,10)="Unincepted",$B760="O "),VLOOKUP(" ULO",_312_Table2,MATCH('312'!$V$16,_312_Table2_ColumnLookup,0),FALSE),
  IF(AND(VALUE(LEFT($A760,3))=312,LEFT($G760,10)="Unincepted",$B760="Q "),VLOOKUP(" ULO",_312_Table2,MATCH('312'!$X$16,_312_Table2_ColumnLookup,0),FALSE),
  IF(AND(VALUE(LEFT($A760,3))=312,LEFT($G760,10)="Unincepted"),VLOOKUP(" ULO",_312_Table2,MATCH(LEFT($B760,1),_312_Table2_ColumnLookup,0),FALSE),
  IF(AND(VALUE(LEFT($A760,3))=312,LEFT($G760,5)="Total",$B760="G "),VLOOKUP('312'!$F$80,_312_Table2,MATCH('312'!$N$16,_312_Table2_ColumnLookup,0),FALSE),
  IF(AND(VALUE(LEFT($A760,3))=312,LEFT($G760,5)="Total",$B760="O "),VLOOKUP('312'!$F$80,_312_Table2,MATCH('312'!$V$16,_312_Table2_ColumnLookup,0),FALSE),
  IF(AND(VALUE(LEFT($A760,3))=312,LEFT($G760,5)="Total",$B760="Q "),VLOOKUP('312'!$F$80,_312_Table2,MATCH('312'!$X$16,_312_Table2_ColumnLookup,0),FALSE),
  IF(AND(VALUE(LEFT($A760,3))=312,LEFT($G760,5)="Total"),VLOOKUP('312'!$F$80,_312_Table2,MATCH(LEFT($B760,1),_312_Table2_ColumnLookup,0),FALSE),
  IF(AND(VALUE(LEFT($A760,3))=312,LEN($I760)=4,$B760="G"),VLOOKUP($I760,_312_Table2,MATCH('312'!$N$16,_312_Table2_ColumnLookup,0),FALSE),
  IF(AND(VALUE(LEFT($A760,3))=312,LEN($I760)=4,$B760="O"),VLOOKUP($I760,_312_Table2,MATCH('312'!$V$16,_312_Table2_ColumnLookup,0),FALSE),
  IF(AND(VALUE(LEFT($A760,3))=312,LEN($I760)=4,$B760="Q"),VLOOKUP($I760,_312_Table2,MATCH('312'!$X$16,_312_Table2_ColumnLookup,0),FALSE),
  IF(AND(VALUE(LEFT($A760,3))=312,LEN($I760)=4),VLOOKUP($I760,_312_Table2,MATCH(LEFT($B760,1),_312_Table2_ColumnLookup,0),FALSE)
+N("312"),
  IF(VALUE(LEFT($A760,3))=313,VLOOKUP(VALUE(MID($B760,2,1)),_313_Table2,MATCH(MID($B760,1,1),_313_Table2_ColumnLookup,0),FALSE)
+N("313"),
  IF(AND(VALUE(LEFT($A760,3))=314,LEN($B760)=3),VLOOKUP(VALUE(MID($B760,2,2)),_314_Table2,MATCH(MID($B760,1,1),_314_Table2_ColumnLookup,0),FALSE),
  IF(VALUE(LEFT($A760,3))=314,VLOOKUP(VALUE(MID($B760,2,1)),_314_Table2,MATCH(MID($B760,1,1),_314_Table2_ColumnLookup,0),FALSE)
+N("314"),
""))))))))))))))))))))))))</f>
        <v>#VALUE!</v>
      </c>
      <c r="F760" s="238" t="e">
        <f>IF(AND(VALUE(LEFT($A760,3))=309,LEN($B760)=3),VLOOKUP(VALUE(MID($B760,2,2)),_309_Table3,MATCH(MID($B760,1,1),_309_Table3_ColumnLookup,0),FALSE),
  IF($C760="309 LCR SummaryA",OneYearSCR,IF($C760="309 LCR SummaryB",UltimateSCR,IF(VALUE(LEFT($A760,3))=309,VLOOKUP(VALUE(MID($B760,2,1)),_309_Table3,MATCH(MID($B760,1,1),_309_Table3_ColumnLookup,0),FALSE)
+N("309"),
  IF(VALUE(LEFT($A760,3))=310,VLOOKUP(VALUE(MID($B760,2,1)),_310_Table3,MATCH(MID($B760,1,1),_310_Table3_ColumnLookup,0),FALSE)
+N("310"),
  IF(AND(VALUE(LEFT($A760,3))=311,LEN($I760)=4),VLOOKUP($I760,_311_Table3,MATCH($B760,_311_Table3_ColumnLookup,0),FALSE),
  IF(AND(VALUE(LEFT($A760,3))=311,OR($B760="I2",$B760="J2",$B760="K2",$B760="L2")),VLOOKUP('311'!$G$58,_311_Table3,MATCH(MID($B760,1,1),_311_Table3_ColumnLookup,0),FALSE),
  IF(AND(VALUE(LEFT($A760,3))=311,RIGHT($B760,5)="Total"),VLOOKUP('311'!$G$59,_311_Table3,MATCH(MID($B760,1,1),_311_Table3_ColumnLookup,0),FALSE),
  IF(VALUE(LEFT($A760,3))=311,VLOOKUP(VALUE(MID($B760,2,1)),_311_Table3,MATCH(MID($B760,1,1),_311_Table3_ColumnLookup,0),FALSE)
+N("311"),
  IF(AND(VALUE(LEFT($A760,3))=312,LEFT($G760,10)="Unincepted",$B760="G "),VLOOKUP(" ULO",_312_Table3,MATCH('312'!$N$16,_312_Table3_ColumnLookup,0),FALSE),
  IF(AND(VALUE(LEFT($A760,3))=312,LEFT($G760,10)="Unincepted",$B760="O "),VLOOKUP(" ULO",_312_Table3,MATCH('312'!$V$16,_312_Table3_ColumnLookup,0),FALSE),
  IF(AND(VALUE(LEFT($A760,3))=312,LEFT($G760,10)="Unincepted",$B760="Q "),VLOOKUP(" ULO",_312_Table3,MATCH('312'!$X$16,_312_Table3_ColumnLookup,0),FALSE),
  IF(AND(VALUE(LEFT($A760,3))=312,LEFT($G760,10)="Unincepted"),VLOOKUP(" ULO",_312_Table3,MATCH(LEFT($B760,1),_312_Table3_ColumnLookup,0),FALSE),
  IF(AND(VALUE(LEFT($A760,3))=312,LEFT($G760,5)="Total",$B760="G "),VLOOKUP('312'!$F$80,_312_Table3,MATCH('312'!$N$16,_312_Table3_ColumnLookup,0),FALSE),
  IF(AND(VALUE(LEFT($A760,3))=312,LEFT($G760,5)="Total",$B760="O "),VLOOKUP('312'!$F$80,_312_Table3,MATCH('312'!$V$16,_312_Table3_ColumnLookup,0),FALSE),
  IF(AND(VALUE(LEFT($A760,3))=312,LEFT($G760,5)="Total",$B760="Q "),VLOOKUP('312'!$F$80,_312_Table3,MATCH('312'!$X$16,_312_Table3_ColumnLookup,0),FALSE),
  IF(AND(VALUE(LEFT($A760,3))=312,LEFT($G760,5)="Total"),VLOOKUP('312'!$F$80,_312_Table3,MATCH(LEFT($B760,1),_312_Table3_ColumnLookup,0),FALSE),
  IF(AND(VALUE(LEFT($A760,3))=312,LEN($I760)=4,$B760="G"),VLOOKUP($I760,_312_Table3,MATCH('312'!$N$16,_312_Table3_ColumnLookup,0),FALSE),
  IF(AND(VALUE(LEFT($A760,3))=312,LEN($I760)=4,$B760="O"),VLOOKUP($I760,_312_Table3,MATCH('312'!$V$16,_312_Table3_ColumnLookup,0),FALSE),
  IF(AND(VALUE(LEFT($A760,3))=312,LEN($I760)=4,$B760="Q"),VLOOKUP($I760,_312_Table3,MATCH('312'!$X$16,_312_Table3_ColumnLookup,0),FALSE),
  IF(AND(VALUE(LEFT($A760,3))=312,LEN($I760)=4),VLOOKUP($I760,_312_Table3,MATCH(LEFT($B760,1),_312_Table3_ColumnLookup,0),FALSE)
+N("312"),
  IF(VALUE(LEFT($A760,3))=313,VLOOKUP(VALUE(MID($B760,2,1)),_313_Table3,MATCH(MID($B760,1,1),_313_Table3_ColumnLookup,0),FALSE)
+N("313"),
  IF(AND(VALUE(LEFT($A760,3))=314,LEN($B760)=3),VLOOKUP(VALUE(MID($B760,2,2)),_314_Table3,MATCH(MID($B760,1,1),_314_Table3_ColumnLookup,0),FALSE),
  IF(VALUE(LEFT($A760,3))=314,VLOOKUP(VALUE(MID($B760,2,1)),_314_Table3,MATCH(MID($B760,1,1),_314_Table3_ColumnLookup,0),FALSE)
+N("314"),
""))))))))))))))))))))))))</f>
        <v>#VALUE!</v>
      </c>
      <c r="G760" t="s">
        <v>1324</v>
      </c>
      <c r="H760" s="321" t="b">
        <f>IFERROR(
IF(ISERROR($D760)=FALSE,$D760,IF(ISERROR($E760)=FALSE,$E760,IF(ISERROR($F760)=FALSE,$F760
+N("012 checkboxes"),
IF(
IF(OR(LEFT($A760,9)="Syndicate",LEFT($A760,12)="NewSyndicate"),VLOOKUP($A760,'012'!$J:$ZW,MATCH("Link to button",'012'!$J$1:$ZW$1,0),0)
+N("309 checkbox"),
IF($C760="309 LCR Summary0",VLOOKUP("Notes990",'309'!$P:$ZZ,MATCH("Link to button",'309'!$P$1:$ZZ$1,0),0)
+N("313 checkboxes"),
IF($C760="313 Financial Information0LcmVsScr",IF($C760="309 LCR Summary0",VLOOKUP("LcmVsScr",'309'!$N:$ZZ,MATCH("Link to button",'309'!$N$1:$ZZ$1,0),0),
IF($C760="313 Financial Information0LcrDocAttached",IF($C760="309 LCR Summary0",VLOOKUP("LcrDocAttached",'309'!$N:$ZZ,MATCH("Link to button",'309'!$N$1:$ZZ$1,0),
0)))))))=1,TRUE,FALSE)
))),"")</f>
        <v>0</v>
      </c>
    </row>
    <row r="761" spans="1:8" customFormat="1">
      <c r="A761" s="237" t="str">
        <f>VLOOKUP($G761,CSVLookups!$B:$R,MATCH(A$1,CSVLookups!$B$1:$R$1,0),FALSE)</f>
        <v>313 Financial Information</v>
      </c>
      <c r="B761" s="237">
        <f>VLOOKUP($G761,CSVLookups!$B:$R,MATCH(B$1,CSVLookups!$B$1:$R$1,0),FALSE)</f>
        <v>0</v>
      </c>
      <c r="C761" s="238" t="str">
        <f t="shared" si="12"/>
        <v>313 Financial Information0LcrDocAttached</v>
      </c>
      <c r="D761" s="238" t="e">
        <f>IF(AND(VALUE(LEFT($A761,3))=309,LEN($B761)=3),VLOOKUP(VALUE(MID($B761,2,2)),_309_Table1,MATCH(MID($B761,1,1),_309_Table1_ColumnLookup,0),FALSE),
  IF($C761="309 LCR SummaryA",OneYearSCR,IF($C761="309 LCR SummaryB",UltimateSCR,IF(VALUE(LEFT($A761,3))=309,VLOOKUP(VALUE(MID($B761,2,1)),_309_Table1,MATCH(MID($B761,1,1),_309_Table1_ColumnLookup,0),FALSE)
+N("309"),
  IF(VALUE(LEFT($A761,3))=310,VLOOKUP(VALUE(MID($B761,2,1)),_310_Table1,MATCH(MID($B761,1,1),_310_Table1_ColumnLookup,0),FALSE)
+N("310"),
  IF(AND(VALUE(LEFT($A761,3))=311,LEN($I761)=4),VLOOKUP($I761,_311_Table1,MATCH($B761,_311_Table1_ColumnLookup,0),FALSE),
  IF(AND(VALUE(LEFT($A761,3))=311,OR($B761="I2",$B761="J2",$B761="K2",$B761="L2")),VLOOKUP('311'!$G$58,_311_Table1,MATCH(MID($B761,1,1),_311_Table1_ColumnLookup,0),FALSE),
  IF(AND(VALUE(LEFT($A761,3))=311,RIGHT($B761,5)="Total"),VLOOKUP('311'!$G$59,_311_Table1,MATCH(MID($B761,1,1),_311_Table1_ColumnLookup,0),FALSE),
  IF(VALUE(LEFT($A761,3))=311,VLOOKUP(VALUE(MID($B761,2,1)),_311_Table1,MATCH(MID($B761,1,1),_311_Table1_ColumnLookup,0),FALSE)
+N("311"),
  IF(AND(VALUE(LEFT($A761,3))=312,LEFT($G761,10)="Unincepted",$B761="G "),VLOOKUP(" ULO",_312_Table1,MATCH('312'!$N$16,_312_Table1_ColumnLookup,0),FALSE),
  IF(AND(VALUE(LEFT($A761,3))=312,LEFT($G761,10)="Unincepted",$B761="O "),VLOOKUP(" ULO",_312_Table1,MATCH('312'!$V$16,_312_Table1_ColumnLookup,0),FALSE),
  IF(AND(VALUE(LEFT($A761,3))=312,LEFT($G761,10)="Unincepted",$B761="Q "),VLOOKUP(" ULO",_312_Table1,MATCH('312'!$X$16,_312_Table1_ColumnLookup,0),FALSE),
  IF(AND(VALUE(LEFT($A761,3))=312,LEFT($G761,10)="Unincepted"),VLOOKUP(" ULO",_312_Table1,MATCH(LEFT($B761,1),_312_Table1_ColumnLookup,0),FALSE),
  IF(AND(VALUE(LEFT($A761,3))=312,LEFT($G761,5)="Total",$B761="G "),VLOOKUP('312'!$F$80,_312_Table1,MATCH('312'!$N$16,_312_Table1_ColumnLookup,0),FALSE),
  IF(AND(VALUE(LEFT($A761,3))=312,LEFT($G761,5)="Total",$B761="O "),VLOOKUP('312'!$F$80,_312_Table1,MATCH('312'!$V$16,_312_Table1_ColumnLookup,0),FALSE),
  IF(AND(VALUE(LEFT($A761,3))=312,LEFT($G761,5)="Total",$B761="Q "),VLOOKUP('312'!$F$80,_312_Table1,MATCH('312'!$X$16,_312_Table1_ColumnLookup,0),FALSE),
  IF(AND(VALUE(LEFT($A761,3))=312,LEFT($G761,5)="Total"),VLOOKUP('312'!$F$80,_312_Table1,MATCH(LEFT($B761,1),_312_Table1_ColumnLookup,0),FALSE),
  IF(AND(VALUE(LEFT($A761,3))=312,LEN($I761)=4,$B761="G"),VLOOKUP($I761,_312_Table1,MATCH('312'!$N$16,_312_Table1_ColumnLookup,0),FALSE),
  IF(AND(VALUE(LEFT($A761,3))=312,LEN($I761)=4,$B761="O"),VLOOKUP($I761,_312_Table1,MATCH('312'!$V$16,_312_Table1_ColumnLookup,0),FALSE),
  IF(AND(VALUE(LEFT($A761,3))=312,LEN($I761)=4,$B761="Q"),VLOOKUP($I761,_312_Table1,MATCH('312'!$X$16,_312_Table1_ColumnLookup,0),FALSE),
  IF(AND(VALUE(LEFT($A761,3))=312,LEN($I761)=4),VLOOKUP($I761,_312_Table1,MATCH(LEFT($B761,1),_312_Table1_ColumnLookup,0),FALSE)
+N("312"),
  IF(VALUE(LEFT($A761,3))=313,VLOOKUP(VALUE(MID($B761,2,1)),_313_Table1,MATCH(MID($B761,1,1),_313_Table1_ColumnLookup,0),FALSE)
+N("313"),
  IF(AND(VALUE(LEFT($A761,3))=314,LEN($B761)=3),VLOOKUP(VALUE(MID($B761,2,2)),_314_Table1,MATCH(MID($B761,1,1),_314_Table1_ColumnLookup,0),FALSE),
  IF(VALUE(LEFT($A761,3))=314,VLOOKUP(VALUE(MID($B761,2,1)),_314_Table1,MATCH(MID($B761,1,1),_314_Table1_ColumnLookup,0),FALSE)
+N("314"),
""))))))))))))))))))))))))</f>
        <v>#VALUE!</v>
      </c>
      <c r="E761" s="238" t="e">
        <f>IF(AND(VALUE(LEFT($A761,3))=309,LEN($B761)=3),VLOOKUP(VALUE(MID($B761,2,2)),_309_Table2,MATCH(MID($B761,1,1),_309_Table2_ColumnLookup,0),FALSE),
  IF($C761="309 LCR SummaryA",OneYearSCR,IF($C761="309 LCR SummaryB",UltimateSCR,IF(VALUE(LEFT($A761,3))=309,VLOOKUP(VALUE(MID($B761,2,1)),_309_Table2,MATCH(MID($B761,1,1),_309_Table2_ColumnLookup,0),FALSE)
+N("309"),
  IF(VALUE(LEFT($A761,3))=310,VLOOKUP(VALUE(MID($B761,2,1)),_310_Table2,MATCH(MID($B761,1,1),_310_Table2_ColumnLookup,0),FALSE)
+N("310"),
  IF(AND(VALUE(LEFT($A761,3))=311,LEN($I761)=4),VLOOKUP($I761,_311_Table2,MATCH($B761,_311_Table2_ColumnLookup,0),FALSE),
  IF(AND(VALUE(LEFT($A761,3))=311,OR($B761="I2",$B761="J2",$B761="K2",$B761="L2")),VLOOKUP('311'!$G$58,_311_Table2,MATCH(MID($B761,1,1),_311_Table2_ColumnLookup,0),FALSE),
  IF(AND(VALUE(LEFT($A761,3))=311,RIGHT($B761,5)="Total"),VLOOKUP('311'!$G$59,_311_Table2,MATCH(MID($B761,1,1),_311_Table2_ColumnLookup,0),FALSE),
  IF(VALUE(LEFT($A761,3))=311,VLOOKUP(VALUE(MID($B761,2,1)),_311_Table2,MATCH(MID($B761,1,1),_311_Table2_ColumnLookup,0),FALSE)
+N("311"),
  IF(AND(VALUE(LEFT($A761,3))=312,LEFT($G761,10)="Unincepted",$B761="G "),VLOOKUP(" ULO",_312_Table2,MATCH('312'!$N$16,_312_Table2_ColumnLookup,0),FALSE),
  IF(AND(VALUE(LEFT($A761,3))=312,LEFT($G761,10)="Unincepted",$B761="O "),VLOOKUP(" ULO",_312_Table2,MATCH('312'!$V$16,_312_Table2_ColumnLookup,0),FALSE),
  IF(AND(VALUE(LEFT($A761,3))=312,LEFT($G761,10)="Unincepted",$B761="Q "),VLOOKUP(" ULO",_312_Table2,MATCH('312'!$X$16,_312_Table2_ColumnLookup,0),FALSE),
  IF(AND(VALUE(LEFT($A761,3))=312,LEFT($G761,10)="Unincepted"),VLOOKUP(" ULO",_312_Table2,MATCH(LEFT($B761,1),_312_Table2_ColumnLookup,0),FALSE),
  IF(AND(VALUE(LEFT($A761,3))=312,LEFT($G761,5)="Total",$B761="G "),VLOOKUP('312'!$F$80,_312_Table2,MATCH('312'!$N$16,_312_Table2_ColumnLookup,0),FALSE),
  IF(AND(VALUE(LEFT($A761,3))=312,LEFT($G761,5)="Total",$B761="O "),VLOOKUP('312'!$F$80,_312_Table2,MATCH('312'!$V$16,_312_Table2_ColumnLookup,0),FALSE),
  IF(AND(VALUE(LEFT($A761,3))=312,LEFT($G761,5)="Total",$B761="Q "),VLOOKUP('312'!$F$80,_312_Table2,MATCH('312'!$X$16,_312_Table2_ColumnLookup,0),FALSE),
  IF(AND(VALUE(LEFT($A761,3))=312,LEFT($G761,5)="Total"),VLOOKUP('312'!$F$80,_312_Table2,MATCH(LEFT($B761,1),_312_Table2_ColumnLookup,0),FALSE),
  IF(AND(VALUE(LEFT($A761,3))=312,LEN($I761)=4,$B761="G"),VLOOKUP($I761,_312_Table2,MATCH('312'!$N$16,_312_Table2_ColumnLookup,0),FALSE),
  IF(AND(VALUE(LEFT($A761,3))=312,LEN($I761)=4,$B761="O"),VLOOKUP($I761,_312_Table2,MATCH('312'!$V$16,_312_Table2_ColumnLookup,0),FALSE),
  IF(AND(VALUE(LEFT($A761,3))=312,LEN($I761)=4,$B761="Q"),VLOOKUP($I761,_312_Table2,MATCH('312'!$X$16,_312_Table2_ColumnLookup,0),FALSE),
  IF(AND(VALUE(LEFT($A761,3))=312,LEN($I761)=4),VLOOKUP($I761,_312_Table2,MATCH(LEFT($B761,1),_312_Table2_ColumnLookup,0),FALSE)
+N("312"),
  IF(VALUE(LEFT($A761,3))=313,VLOOKUP(VALUE(MID($B761,2,1)),_313_Table2,MATCH(MID($B761,1,1),_313_Table2_ColumnLookup,0),FALSE)
+N("313"),
  IF(AND(VALUE(LEFT($A761,3))=314,LEN($B761)=3),VLOOKUP(VALUE(MID($B761,2,2)),_314_Table2,MATCH(MID($B761,1,1),_314_Table2_ColumnLookup,0),FALSE),
  IF(VALUE(LEFT($A761,3))=314,VLOOKUP(VALUE(MID($B761,2,1)),_314_Table2,MATCH(MID($B761,1,1),_314_Table2_ColumnLookup,0),FALSE)
+N("314"),
""))))))))))))))))))))))))</f>
        <v>#VALUE!</v>
      </c>
      <c r="F761" s="238" t="e">
        <f>IF(AND(VALUE(LEFT($A761,3))=309,LEN($B761)=3),VLOOKUP(VALUE(MID($B761,2,2)),_309_Table3,MATCH(MID($B761,1,1),_309_Table3_ColumnLookup,0),FALSE),
  IF($C761="309 LCR SummaryA",OneYearSCR,IF($C761="309 LCR SummaryB",UltimateSCR,IF(VALUE(LEFT($A761,3))=309,VLOOKUP(VALUE(MID($B761,2,1)),_309_Table3,MATCH(MID($B761,1,1),_309_Table3_ColumnLookup,0),FALSE)
+N("309"),
  IF(VALUE(LEFT($A761,3))=310,VLOOKUP(VALUE(MID($B761,2,1)),_310_Table3,MATCH(MID($B761,1,1),_310_Table3_ColumnLookup,0),FALSE)
+N("310"),
  IF(AND(VALUE(LEFT($A761,3))=311,LEN($I761)=4),VLOOKUP($I761,_311_Table3,MATCH($B761,_311_Table3_ColumnLookup,0),FALSE),
  IF(AND(VALUE(LEFT($A761,3))=311,OR($B761="I2",$B761="J2",$B761="K2",$B761="L2")),VLOOKUP('311'!$G$58,_311_Table3,MATCH(MID($B761,1,1),_311_Table3_ColumnLookup,0),FALSE),
  IF(AND(VALUE(LEFT($A761,3))=311,RIGHT($B761,5)="Total"),VLOOKUP('311'!$G$59,_311_Table3,MATCH(MID($B761,1,1),_311_Table3_ColumnLookup,0),FALSE),
  IF(VALUE(LEFT($A761,3))=311,VLOOKUP(VALUE(MID($B761,2,1)),_311_Table3,MATCH(MID($B761,1,1),_311_Table3_ColumnLookup,0),FALSE)
+N("311"),
  IF(AND(VALUE(LEFT($A761,3))=312,LEFT($G761,10)="Unincepted",$B761="G "),VLOOKUP(" ULO",_312_Table3,MATCH('312'!$N$16,_312_Table3_ColumnLookup,0),FALSE),
  IF(AND(VALUE(LEFT($A761,3))=312,LEFT($G761,10)="Unincepted",$B761="O "),VLOOKUP(" ULO",_312_Table3,MATCH('312'!$V$16,_312_Table3_ColumnLookup,0),FALSE),
  IF(AND(VALUE(LEFT($A761,3))=312,LEFT($G761,10)="Unincepted",$B761="Q "),VLOOKUP(" ULO",_312_Table3,MATCH('312'!$X$16,_312_Table3_ColumnLookup,0),FALSE),
  IF(AND(VALUE(LEFT($A761,3))=312,LEFT($G761,10)="Unincepted"),VLOOKUP(" ULO",_312_Table3,MATCH(LEFT($B761,1),_312_Table3_ColumnLookup,0),FALSE),
  IF(AND(VALUE(LEFT($A761,3))=312,LEFT($G761,5)="Total",$B761="G "),VLOOKUP('312'!$F$80,_312_Table3,MATCH('312'!$N$16,_312_Table3_ColumnLookup,0),FALSE),
  IF(AND(VALUE(LEFT($A761,3))=312,LEFT($G761,5)="Total",$B761="O "),VLOOKUP('312'!$F$80,_312_Table3,MATCH('312'!$V$16,_312_Table3_ColumnLookup,0),FALSE),
  IF(AND(VALUE(LEFT($A761,3))=312,LEFT($G761,5)="Total",$B761="Q "),VLOOKUP('312'!$F$80,_312_Table3,MATCH('312'!$X$16,_312_Table3_ColumnLookup,0),FALSE),
  IF(AND(VALUE(LEFT($A761,3))=312,LEFT($G761,5)="Total"),VLOOKUP('312'!$F$80,_312_Table3,MATCH(LEFT($B761,1),_312_Table3_ColumnLookup,0),FALSE),
  IF(AND(VALUE(LEFT($A761,3))=312,LEN($I761)=4,$B761="G"),VLOOKUP($I761,_312_Table3,MATCH('312'!$N$16,_312_Table3_ColumnLookup,0),FALSE),
  IF(AND(VALUE(LEFT($A761,3))=312,LEN($I761)=4,$B761="O"),VLOOKUP($I761,_312_Table3,MATCH('312'!$V$16,_312_Table3_ColumnLookup,0),FALSE),
  IF(AND(VALUE(LEFT($A761,3))=312,LEN($I761)=4,$B761="Q"),VLOOKUP($I761,_312_Table3,MATCH('312'!$X$16,_312_Table3_ColumnLookup,0),FALSE),
  IF(AND(VALUE(LEFT($A761,3))=312,LEN($I761)=4),VLOOKUP($I761,_312_Table3,MATCH(LEFT($B761,1),_312_Table3_ColumnLookup,0),FALSE)
+N("312"),
  IF(VALUE(LEFT($A761,3))=313,VLOOKUP(VALUE(MID($B761,2,1)),_313_Table3,MATCH(MID($B761,1,1),_313_Table3_ColumnLookup,0),FALSE)
+N("313"),
  IF(AND(VALUE(LEFT($A761,3))=314,LEN($B761)=3),VLOOKUP(VALUE(MID($B761,2,2)),_314_Table3,MATCH(MID($B761,1,1),_314_Table3_ColumnLookup,0),FALSE),
  IF(VALUE(LEFT($A761,3))=314,VLOOKUP(VALUE(MID($B761,2,1)),_314_Table3,MATCH(MID($B761,1,1),_314_Table3_ColumnLookup,0),FALSE)
+N("314"),
""))))))))))))))))))))))))</f>
        <v>#VALUE!</v>
      </c>
      <c r="G761" t="s">
        <v>1327</v>
      </c>
      <c r="H761" s="321" t="b">
        <f>IFERROR(
IF(ISERROR($D761)=FALSE,$D761,IF(ISERROR($E761)=FALSE,$E761,IF(ISERROR($F761)=FALSE,$F761
+N("012 checkboxes"),
IF(
IF(OR(LEFT($A761,9)="Syndicate",LEFT($A761,12)="NewSyndicate"),VLOOKUP($A761,'012'!$J:$ZW,MATCH("Link to button",'012'!$J$1:$ZW$1,0),0)
+N("309 checkbox"),
IF($C761="309 LCR Summary0",VLOOKUP("Notes990",'309'!$P:$ZZ,MATCH("Link to button",'309'!$P$1:$ZZ$1,0),0)
+N("313 checkboxes"),
IF($C761="313 Financial Information0LcmVsScr",IF($C761="309 LCR Summary0",VLOOKUP("LcmVsScr",'309'!$N:$ZZ,MATCH("Link to button",'309'!$N$1:$ZZ$1,0),0),
IF($C761="313 Financial Information0LcrDocAttached",IF($C761="309 LCR Summary0",VLOOKUP("LcrDocAttached",'309'!$N:$ZZ,MATCH("Link to button",'309'!$N$1:$ZZ$1,0),
0)))))))=1,TRUE,FALSE)
))),"")</f>
        <v>0</v>
      </c>
    </row>
    <row r="762" spans="1:8" customFormat="1">
      <c r="A762" s="237" t="str">
        <f>VLOOKUP($G762,CSVLookups!$B:$R,MATCH(A$1,CSVLookups!$B$1:$R$1,0),FALSE)</f>
        <v>314 Additional Quantitative Analysis</v>
      </c>
      <c r="B762" s="237" t="str">
        <f>VLOOKUP($G762,CSVLookups!$B:$R,MATCH(B$1,CSVLookups!$B$1:$R$1,0),FALSE)</f>
        <v>A1</v>
      </c>
      <c r="C762" s="238" t="str">
        <f t="shared" si="12"/>
        <v>314 Additional Quantitative AnalysisA1</v>
      </c>
      <c r="D762" s="238">
        <f>IF(AND(VALUE(LEFT($A762,3))=309,LEN($B762)=3),VLOOKUP(VALUE(MID($B762,2,2)),_309_Table1,MATCH(MID($B762,1,1),_309_Table1_ColumnLookup,0),FALSE),
  IF($C762="309 LCR SummaryA",OneYearSCR,IF($C762="309 LCR SummaryB",UltimateSCR,IF(VALUE(LEFT($A762,3))=309,VLOOKUP(VALUE(MID($B762,2,1)),_309_Table1,MATCH(MID($B762,1,1),_309_Table1_ColumnLookup,0),FALSE)
+N("309"),
  IF(VALUE(LEFT($A762,3))=310,VLOOKUP(VALUE(MID($B762,2,1)),_310_Table1,MATCH(MID($B762,1,1),_310_Table1_ColumnLookup,0),FALSE)
+N("310"),
  IF(AND(VALUE(LEFT($A762,3))=311,LEN($I762)=4),VLOOKUP($I762,_311_Table1,MATCH($B762,_311_Table1_ColumnLookup,0),FALSE),
  IF(AND(VALUE(LEFT($A762,3))=311,OR($B762="I2",$B762="J2",$B762="K2",$B762="L2")),VLOOKUP('311'!$G$58,_311_Table1,MATCH(MID($B762,1,1),_311_Table1_ColumnLookup,0),FALSE),
  IF(AND(VALUE(LEFT($A762,3))=311,RIGHT($B762,5)="Total"),VLOOKUP('311'!$G$59,_311_Table1,MATCH(MID($B762,1,1),_311_Table1_ColumnLookup,0),FALSE),
  IF(VALUE(LEFT($A762,3))=311,VLOOKUP(VALUE(MID($B762,2,1)),_311_Table1,MATCH(MID($B762,1,1),_311_Table1_ColumnLookup,0),FALSE)
+N("311"),
  IF(AND(VALUE(LEFT($A762,3))=312,LEFT($G762,10)="Unincepted",$B762="G "),VLOOKUP(" ULO",_312_Table1,MATCH('312'!$N$16,_312_Table1_ColumnLookup,0),FALSE),
  IF(AND(VALUE(LEFT($A762,3))=312,LEFT($G762,10)="Unincepted",$B762="O "),VLOOKUP(" ULO",_312_Table1,MATCH('312'!$V$16,_312_Table1_ColumnLookup,0),FALSE),
  IF(AND(VALUE(LEFT($A762,3))=312,LEFT($G762,10)="Unincepted",$B762="Q "),VLOOKUP(" ULO",_312_Table1,MATCH('312'!$X$16,_312_Table1_ColumnLookup,0),FALSE),
  IF(AND(VALUE(LEFT($A762,3))=312,LEFT($G762,10)="Unincepted"),VLOOKUP(" ULO",_312_Table1,MATCH(LEFT($B762,1),_312_Table1_ColumnLookup,0),FALSE),
  IF(AND(VALUE(LEFT($A762,3))=312,LEFT($G762,5)="Total",$B762="G "),VLOOKUP('312'!$F$80,_312_Table1,MATCH('312'!$N$16,_312_Table1_ColumnLookup,0),FALSE),
  IF(AND(VALUE(LEFT($A762,3))=312,LEFT($G762,5)="Total",$B762="O "),VLOOKUP('312'!$F$80,_312_Table1,MATCH('312'!$V$16,_312_Table1_ColumnLookup,0),FALSE),
  IF(AND(VALUE(LEFT($A762,3))=312,LEFT($G762,5)="Total",$B762="Q "),VLOOKUP('312'!$F$80,_312_Table1,MATCH('312'!$X$16,_312_Table1_ColumnLookup,0),FALSE),
  IF(AND(VALUE(LEFT($A762,3))=312,LEFT($G762,5)="Total"),VLOOKUP('312'!$F$80,_312_Table1,MATCH(LEFT($B762,1),_312_Table1_ColumnLookup,0),FALSE),
  IF(AND(VALUE(LEFT($A762,3))=312,LEN($I762)=4,$B762="G"),VLOOKUP($I762,_312_Table1,MATCH('312'!$N$16,_312_Table1_ColumnLookup,0),FALSE),
  IF(AND(VALUE(LEFT($A762,3))=312,LEN($I762)=4,$B762="O"),VLOOKUP($I762,_312_Table1,MATCH('312'!$V$16,_312_Table1_ColumnLookup,0),FALSE),
  IF(AND(VALUE(LEFT($A762,3))=312,LEN($I762)=4,$B762="Q"),VLOOKUP($I762,_312_Table1,MATCH('312'!$X$16,_312_Table1_ColumnLookup,0),FALSE),
  IF(AND(VALUE(LEFT($A762,3))=312,LEN($I762)=4),VLOOKUP($I762,_312_Table1,MATCH(LEFT($B762,1),_312_Table1_ColumnLookup,0),FALSE)
+N("312"),
  IF(VALUE(LEFT($A762,3))=313,VLOOKUP(VALUE(MID($B762,2,1)),_313_Table1,MATCH(MID($B762,1,1),_313_Table1_ColumnLookup,0),FALSE)
+N("313"),
  IF(AND(VALUE(LEFT($A762,3))=314,LEN($B762)=3),VLOOKUP(VALUE(MID($B762,2,2)),_314_Table1,MATCH(MID($B762,1,1),_314_Table1_ColumnLookup,0),FALSE),
  IF(VALUE(LEFT($A762,3))=314,VLOOKUP(VALUE(MID($B762,2,1)),_314_Table1,MATCH(MID($B762,1,1),_314_Table1_ColumnLookup,0),FALSE)
+N("314"),
""))))))))))))))))))))))))</f>
        <v>0</v>
      </c>
      <c r="E762" s="238" t="e">
        <f>IF(AND(VALUE(LEFT($A762,3))=309,LEN($B762)=3),VLOOKUP(VALUE(MID($B762,2,2)),_309_Table2,MATCH(MID($B762,1,1),_309_Table2_ColumnLookup,0),FALSE),
  IF($C762="309 LCR SummaryA",OneYearSCR,IF($C762="309 LCR SummaryB",UltimateSCR,IF(VALUE(LEFT($A762,3))=309,VLOOKUP(VALUE(MID($B762,2,1)),_309_Table2,MATCH(MID($B762,1,1),_309_Table2_ColumnLookup,0),FALSE)
+N("309"),
  IF(VALUE(LEFT($A762,3))=310,VLOOKUP(VALUE(MID($B762,2,1)),_310_Table2,MATCH(MID($B762,1,1),_310_Table2_ColumnLookup,0),FALSE)
+N("310"),
  IF(AND(VALUE(LEFT($A762,3))=311,LEN($I762)=4),VLOOKUP($I762,_311_Table2,MATCH($B762,_311_Table2_ColumnLookup,0),FALSE),
  IF(AND(VALUE(LEFT($A762,3))=311,OR($B762="I2",$B762="J2",$B762="K2",$B762="L2")),VLOOKUP('311'!$G$58,_311_Table2,MATCH(MID($B762,1,1),_311_Table2_ColumnLookup,0),FALSE),
  IF(AND(VALUE(LEFT($A762,3))=311,RIGHT($B762,5)="Total"),VLOOKUP('311'!$G$59,_311_Table2,MATCH(MID($B762,1,1),_311_Table2_ColumnLookup,0),FALSE),
  IF(VALUE(LEFT($A762,3))=311,VLOOKUP(VALUE(MID($B762,2,1)),_311_Table2,MATCH(MID($B762,1,1),_311_Table2_ColumnLookup,0),FALSE)
+N("311"),
  IF(AND(VALUE(LEFT($A762,3))=312,LEFT($G762,10)="Unincepted",$B762="G "),VLOOKUP(" ULO",_312_Table2,MATCH('312'!$N$16,_312_Table2_ColumnLookup,0),FALSE),
  IF(AND(VALUE(LEFT($A762,3))=312,LEFT($G762,10)="Unincepted",$B762="O "),VLOOKUP(" ULO",_312_Table2,MATCH('312'!$V$16,_312_Table2_ColumnLookup,0),FALSE),
  IF(AND(VALUE(LEFT($A762,3))=312,LEFT($G762,10)="Unincepted",$B762="Q "),VLOOKUP(" ULO",_312_Table2,MATCH('312'!$X$16,_312_Table2_ColumnLookup,0),FALSE),
  IF(AND(VALUE(LEFT($A762,3))=312,LEFT($G762,10)="Unincepted"),VLOOKUP(" ULO",_312_Table2,MATCH(LEFT($B762,1),_312_Table2_ColumnLookup,0),FALSE),
  IF(AND(VALUE(LEFT($A762,3))=312,LEFT($G762,5)="Total",$B762="G "),VLOOKUP('312'!$F$80,_312_Table2,MATCH('312'!$N$16,_312_Table2_ColumnLookup,0),FALSE),
  IF(AND(VALUE(LEFT($A762,3))=312,LEFT($G762,5)="Total",$B762="O "),VLOOKUP('312'!$F$80,_312_Table2,MATCH('312'!$V$16,_312_Table2_ColumnLookup,0),FALSE),
  IF(AND(VALUE(LEFT($A762,3))=312,LEFT($G762,5)="Total",$B762="Q "),VLOOKUP('312'!$F$80,_312_Table2,MATCH('312'!$X$16,_312_Table2_ColumnLookup,0),FALSE),
  IF(AND(VALUE(LEFT($A762,3))=312,LEFT($G762,5)="Total"),VLOOKUP('312'!$F$80,_312_Table2,MATCH(LEFT($B762,1),_312_Table2_ColumnLookup,0),FALSE),
  IF(AND(VALUE(LEFT($A762,3))=312,LEN($I762)=4,$B762="G"),VLOOKUP($I762,_312_Table2,MATCH('312'!$N$16,_312_Table2_ColumnLookup,0),FALSE),
  IF(AND(VALUE(LEFT($A762,3))=312,LEN($I762)=4,$B762="O"),VLOOKUP($I762,_312_Table2,MATCH('312'!$V$16,_312_Table2_ColumnLookup,0),FALSE),
  IF(AND(VALUE(LEFT($A762,3))=312,LEN($I762)=4,$B762="Q"),VLOOKUP($I762,_312_Table2,MATCH('312'!$X$16,_312_Table2_ColumnLookup,0),FALSE),
  IF(AND(VALUE(LEFT($A762,3))=312,LEN($I762)=4),VLOOKUP($I762,_312_Table2,MATCH(LEFT($B762,1),_312_Table2_ColumnLookup,0),FALSE)
+N("312"),
  IF(VALUE(LEFT($A762,3))=313,VLOOKUP(VALUE(MID($B762,2,1)),_313_Table2,MATCH(MID($B762,1,1),_313_Table2_ColumnLookup,0),FALSE)
+N("313"),
  IF(AND(VALUE(LEFT($A762,3))=314,LEN($B762)=3),VLOOKUP(VALUE(MID($B762,2,2)),_314_Table2,MATCH(MID($B762,1,1),_314_Table2_ColumnLookup,0),FALSE),
  IF(VALUE(LEFT($A762,3))=314,VLOOKUP(VALUE(MID($B762,2,1)),_314_Table2,MATCH(MID($B762,1,1),_314_Table2_ColumnLookup,0),FALSE)
+N("314"),
""))))))))))))))))))))))))</f>
        <v>#N/A</v>
      </c>
      <c r="F762" s="238" t="e">
        <f>IF(AND(VALUE(LEFT($A762,3))=309,LEN($B762)=3),VLOOKUP(VALUE(MID($B762,2,2)),_309_Table3,MATCH(MID($B762,1,1),_309_Table3_ColumnLookup,0),FALSE),
  IF($C762="309 LCR SummaryA",OneYearSCR,IF($C762="309 LCR SummaryB",UltimateSCR,IF(VALUE(LEFT($A762,3))=309,VLOOKUP(VALUE(MID($B762,2,1)),_309_Table3,MATCH(MID($B762,1,1),_309_Table3_ColumnLookup,0),FALSE)
+N("309"),
  IF(VALUE(LEFT($A762,3))=310,VLOOKUP(VALUE(MID($B762,2,1)),_310_Table3,MATCH(MID($B762,1,1),_310_Table3_ColumnLookup,0),FALSE)
+N("310"),
  IF(AND(VALUE(LEFT($A762,3))=311,LEN($I762)=4),VLOOKUP($I762,_311_Table3,MATCH($B762,_311_Table3_ColumnLookup,0),FALSE),
  IF(AND(VALUE(LEFT($A762,3))=311,OR($B762="I2",$B762="J2",$B762="K2",$B762="L2")),VLOOKUP('311'!$G$58,_311_Table3,MATCH(MID($B762,1,1),_311_Table3_ColumnLookup,0),FALSE),
  IF(AND(VALUE(LEFT($A762,3))=311,RIGHT($B762,5)="Total"),VLOOKUP('311'!$G$59,_311_Table3,MATCH(MID($B762,1,1),_311_Table3_ColumnLookup,0),FALSE),
  IF(VALUE(LEFT($A762,3))=311,VLOOKUP(VALUE(MID($B762,2,1)),_311_Table3,MATCH(MID($B762,1,1),_311_Table3_ColumnLookup,0),FALSE)
+N("311"),
  IF(AND(VALUE(LEFT($A762,3))=312,LEFT($G762,10)="Unincepted",$B762="G "),VLOOKUP(" ULO",_312_Table3,MATCH('312'!$N$16,_312_Table3_ColumnLookup,0),FALSE),
  IF(AND(VALUE(LEFT($A762,3))=312,LEFT($G762,10)="Unincepted",$B762="O "),VLOOKUP(" ULO",_312_Table3,MATCH('312'!$V$16,_312_Table3_ColumnLookup,0),FALSE),
  IF(AND(VALUE(LEFT($A762,3))=312,LEFT($G762,10)="Unincepted",$B762="Q "),VLOOKUP(" ULO",_312_Table3,MATCH('312'!$X$16,_312_Table3_ColumnLookup,0),FALSE),
  IF(AND(VALUE(LEFT($A762,3))=312,LEFT($G762,10)="Unincepted"),VLOOKUP(" ULO",_312_Table3,MATCH(LEFT($B762,1),_312_Table3_ColumnLookup,0),FALSE),
  IF(AND(VALUE(LEFT($A762,3))=312,LEFT($G762,5)="Total",$B762="G "),VLOOKUP('312'!$F$80,_312_Table3,MATCH('312'!$N$16,_312_Table3_ColumnLookup,0),FALSE),
  IF(AND(VALUE(LEFT($A762,3))=312,LEFT($G762,5)="Total",$B762="O "),VLOOKUP('312'!$F$80,_312_Table3,MATCH('312'!$V$16,_312_Table3_ColumnLookup,0),FALSE),
  IF(AND(VALUE(LEFT($A762,3))=312,LEFT($G762,5)="Total",$B762="Q "),VLOOKUP('312'!$F$80,_312_Table3,MATCH('312'!$X$16,_312_Table3_ColumnLookup,0),FALSE),
  IF(AND(VALUE(LEFT($A762,3))=312,LEFT($G762,5)="Total"),VLOOKUP('312'!$F$80,_312_Table3,MATCH(LEFT($B762,1),_312_Table3_ColumnLookup,0),FALSE),
  IF(AND(VALUE(LEFT($A762,3))=312,LEN($I762)=4,$B762="G"),VLOOKUP($I762,_312_Table3,MATCH('312'!$N$16,_312_Table3_ColumnLookup,0),FALSE),
  IF(AND(VALUE(LEFT($A762,3))=312,LEN($I762)=4,$B762="O"),VLOOKUP($I762,_312_Table3,MATCH('312'!$V$16,_312_Table3_ColumnLookup,0),FALSE),
  IF(AND(VALUE(LEFT($A762,3))=312,LEN($I762)=4,$B762="Q"),VLOOKUP($I762,_312_Table3,MATCH('312'!$X$16,_312_Table3_ColumnLookup,0),FALSE),
  IF(AND(VALUE(LEFT($A762,3))=312,LEN($I762)=4),VLOOKUP($I762,_312_Table3,MATCH(LEFT($B762,1),_312_Table3_ColumnLookup,0),FALSE)
+N("312"),
  IF(VALUE(LEFT($A762,3))=313,VLOOKUP(VALUE(MID($B762,2,1)),_313_Table3,MATCH(MID($B762,1,1),_313_Table3_ColumnLookup,0),FALSE)
+N("313"),
  IF(AND(VALUE(LEFT($A762,3))=314,LEN($B762)=3),VLOOKUP(VALUE(MID($B762,2,2)),_314_Table3,MATCH(MID($B762,1,1),_314_Table3_ColumnLookup,0),FALSE),
  IF(VALUE(LEFT($A762,3))=314,VLOOKUP(VALUE(MID($B762,2,1)),_314_Table3,MATCH(MID($B762,1,1),_314_Table3_ColumnLookup,0),FALSE)
+N("314"),
""))))))))))))))))))))))))</f>
        <v>#N/A</v>
      </c>
      <c r="G762" t="s">
        <v>1330</v>
      </c>
      <c r="H762" s="321">
        <f>IFERROR(
IF(ISERROR($D762)=FALSE,$D762,IF(ISERROR($E762)=FALSE,$E762,IF(ISERROR($F762)=FALSE,$F762
+N("012 checkboxes"),
IF(
IF(OR(LEFT($A762,9)="Syndicate",LEFT($A762,12)="NewSyndicate"),VLOOKUP($A762,'012'!$J:$ZW,MATCH("Link to button",'012'!$J$1:$ZW$1,0),0)
+N("309 checkbox"),
IF($C762="309 LCR Summary0",VLOOKUP("Notes990",'309'!$P:$ZZ,MATCH("Link to button",'309'!$P$1:$ZZ$1,0),0)
+N("313 checkboxes"),
IF($C762="313 Financial Information0LcmVsScr",IF($C762="309 LCR Summary0",VLOOKUP("LcmVsScr",'309'!$N:$ZZ,MATCH("Link to button",'309'!$N$1:$ZZ$1,0),0),
IF($C762="313 Financial Information0LcrDocAttached",IF($C762="309 LCR Summary0",VLOOKUP("LcrDocAttached",'309'!$N:$ZZ,MATCH("Link to button",'309'!$N$1:$ZZ$1,0),
0)))))))=1,TRUE,FALSE)
))),"")</f>
        <v>0</v>
      </c>
    </row>
    <row r="763" spans="1:8" customFormat="1">
      <c r="A763" s="237" t="str">
        <f>VLOOKUP($G763,CSVLookups!$B:$R,MATCH(A$1,CSVLookups!$B$1:$R$1,0),FALSE)</f>
        <v>314 Additional Quantitative Analysis</v>
      </c>
      <c r="B763" s="237" t="str">
        <f>VLOOKUP($G763,CSVLookups!$B:$R,MATCH(B$1,CSVLookups!$B$1:$R$1,0),FALSE)</f>
        <v>B1</v>
      </c>
      <c r="C763" s="238" t="str">
        <f t="shared" si="12"/>
        <v>314 Additional Quantitative AnalysisB1</v>
      </c>
      <c r="D763" s="238">
        <f>IF(AND(VALUE(LEFT($A763,3))=309,LEN($B763)=3),VLOOKUP(VALUE(MID($B763,2,2)),_309_Table1,MATCH(MID($B763,1,1),_309_Table1_ColumnLookup,0),FALSE),
  IF($C763="309 LCR SummaryA",OneYearSCR,IF($C763="309 LCR SummaryB",UltimateSCR,IF(VALUE(LEFT($A763,3))=309,VLOOKUP(VALUE(MID($B763,2,1)),_309_Table1,MATCH(MID($B763,1,1),_309_Table1_ColumnLookup,0),FALSE)
+N("309"),
  IF(VALUE(LEFT($A763,3))=310,VLOOKUP(VALUE(MID($B763,2,1)),_310_Table1,MATCH(MID($B763,1,1),_310_Table1_ColumnLookup,0),FALSE)
+N("310"),
  IF(AND(VALUE(LEFT($A763,3))=311,LEN($I763)=4),VLOOKUP($I763,_311_Table1,MATCH($B763,_311_Table1_ColumnLookup,0),FALSE),
  IF(AND(VALUE(LEFT($A763,3))=311,OR($B763="I2",$B763="J2",$B763="K2",$B763="L2")),VLOOKUP('311'!$G$58,_311_Table1,MATCH(MID($B763,1,1),_311_Table1_ColumnLookup,0),FALSE),
  IF(AND(VALUE(LEFT($A763,3))=311,RIGHT($B763,5)="Total"),VLOOKUP('311'!$G$59,_311_Table1,MATCH(MID($B763,1,1),_311_Table1_ColumnLookup,0),FALSE),
  IF(VALUE(LEFT($A763,3))=311,VLOOKUP(VALUE(MID($B763,2,1)),_311_Table1,MATCH(MID($B763,1,1),_311_Table1_ColumnLookup,0),FALSE)
+N("311"),
  IF(AND(VALUE(LEFT($A763,3))=312,LEFT($G763,10)="Unincepted",$B763="G "),VLOOKUP(" ULO",_312_Table1,MATCH('312'!$N$16,_312_Table1_ColumnLookup,0),FALSE),
  IF(AND(VALUE(LEFT($A763,3))=312,LEFT($G763,10)="Unincepted",$B763="O "),VLOOKUP(" ULO",_312_Table1,MATCH('312'!$V$16,_312_Table1_ColumnLookup,0),FALSE),
  IF(AND(VALUE(LEFT($A763,3))=312,LEFT($G763,10)="Unincepted",$B763="Q "),VLOOKUP(" ULO",_312_Table1,MATCH('312'!$X$16,_312_Table1_ColumnLookup,0),FALSE),
  IF(AND(VALUE(LEFT($A763,3))=312,LEFT($G763,10)="Unincepted"),VLOOKUP(" ULO",_312_Table1,MATCH(LEFT($B763,1),_312_Table1_ColumnLookup,0),FALSE),
  IF(AND(VALUE(LEFT($A763,3))=312,LEFT($G763,5)="Total",$B763="G "),VLOOKUP('312'!$F$80,_312_Table1,MATCH('312'!$N$16,_312_Table1_ColumnLookup,0),FALSE),
  IF(AND(VALUE(LEFT($A763,3))=312,LEFT($G763,5)="Total",$B763="O "),VLOOKUP('312'!$F$80,_312_Table1,MATCH('312'!$V$16,_312_Table1_ColumnLookup,0),FALSE),
  IF(AND(VALUE(LEFT($A763,3))=312,LEFT($G763,5)="Total",$B763="Q "),VLOOKUP('312'!$F$80,_312_Table1,MATCH('312'!$X$16,_312_Table1_ColumnLookup,0),FALSE),
  IF(AND(VALUE(LEFT($A763,3))=312,LEFT($G763,5)="Total"),VLOOKUP('312'!$F$80,_312_Table1,MATCH(LEFT($B763,1),_312_Table1_ColumnLookup,0),FALSE),
  IF(AND(VALUE(LEFT($A763,3))=312,LEN($I763)=4,$B763="G"),VLOOKUP($I763,_312_Table1,MATCH('312'!$N$16,_312_Table1_ColumnLookup,0),FALSE),
  IF(AND(VALUE(LEFT($A763,3))=312,LEN($I763)=4,$B763="O"),VLOOKUP($I763,_312_Table1,MATCH('312'!$V$16,_312_Table1_ColumnLookup,0),FALSE),
  IF(AND(VALUE(LEFT($A763,3))=312,LEN($I763)=4,$B763="Q"),VLOOKUP($I763,_312_Table1,MATCH('312'!$X$16,_312_Table1_ColumnLookup,0),FALSE),
  IF(AND(VALUE(LEFT($A763,3))=312,LEN($I763)=4),VLOOKUP($I763,_312_Table1,MATCH(LEFT($B763,1),_312_Table1_ColumnLookup,0),FALSE)
+N("312"),
  IF(VALUE(LEFT($A763,3))=313,VLOOKUP(VALUE(MID($B763,2,1)),_313_Table1,MATCH(MID($B763,1,1),_313_Table1_ColumnLookup,0),FALSE)
+N("313"),
  IF(AND(VALUE(LEFT($A763,3))=314,LEN($B763)=3),VLOOKUP(VALUE(MID($B763,2,2)),_314_Table1,MATCH(MID($B763,1,1),_314_Table1_ColumnLookup,0),FALSE),
  IF(VALUE(LEFT($A763,3))=314,VLOOKUP(VALUE(MID($B763,2,1)),_314_Table1,MATCH(MID($B763,1,1),_314_Table1_ColumnLookup,0),FALSE)
+N("314"),
""))))))))))))))))))))))))</f>
        <v>0</v>
      </c>
      <c r="E763" s="238" t="e">
        <f>IF(AND(VALUE(LEFT($A763,3))=309,LEN($B763)=3),VLOOKUP(VALUE(MID($B763,2,2)),_309_Table2,MATCH(MID($B763,1,1),_309_Table2_ColumnLookup,0),FALSE),
  IF($C763="309 LCR SummaryA",OneYearSCR,IF($C763="309 LCR SummaryB",UltimateSCR,IF(VALUE(LEFT($A763,3))=309,VLOOKUP(VALUE(MID($B763,2,1)),_309_Table2,MATCH(MID($B763,1,1),_309_Table2_ColumnLookup,0),FALSE)
+N("309"),
  IF(VALUE(LEFT($A763,3))=310,VLOOKUP(VALUE(MID($B763,2,1)),_310_Table2,MATCH(MID($B763,1,1),_310_Table2_ColumnLookup,0),FALSE)
+N("310"),
  IF(AND(VALUE(LEFT($A763,3))=311,LEN($I763)=4),VLOOKUP($I763,_311_Table2,MATCH($B763,_311_Table2_ColumnLookup,0),FALSE),
  IF(AND(VALUE(LEFT($A763,3))=311,OR($B763="I2",$B763="J2",$B763="K2",$B763="L2")),VLOOKUP('311'!$G$58,_311_Table2,MATCH(MID($B763,1,1),_311_Table2_ColumnLookup,0),FALSE),
  IF(AND(VALUE(LEFT($A763,3))=311,RIGHT($B763,5)="Total"),VLOOKUP('311'!$G$59,_311_Table2,MATCH(MID($B763,1,1),_311_Table2_ColumnLookup,0),FALSE),
  IF(VALUE(LEFT($A763,3))=311,VLOOKUP(VALUE(MID($B763,2,1)),_311_Table2,MATCH(MID($B763,1,1),_311_Table2_ColumnLookup,0),FALSE)
+N("311"),
  IF(AND(VALUE(LEFT($A763,3))=312,LEFT($G763,10)="Unincepted",$B763="G "),VLOOKUP(" ULO",_312_Table2,MATCH('312'!$N$16,_312_Table2_ColumnLookup,0),FALSE),
  IF(AND(VALUE(LEFT($A763,3))=312,LEFT($G763,10)="Unincepted",$B763="O "),VLOOKUP(" ULO",_312_Table2,MATCH('312'!$V$16,_312_Table2_ColumnLookup,0),FALSE),
  IF(AND(VALUE(LEFT($A763,3))=312,LEFT($G763,10)="Unincepted",$B763="Q "),VLOOKUP(" ULO",_312_Table2,MATCH('312'!$X$16,_312_Table2_ColumnLookup,0),FALSE),
  IF(AND(VALUE(LEFT($A763,3))=312,LEFT($G763,10)="Unincepted"),VLOOKUP(" ULO",_312_Table2,MATCH(LEFT($B763,1),_312_Table2_ColumnLookup,0),FALSE),
  IF(AND(VALUE(LEFT($A763,3))=312,LEFT($G763,5)="Total",$B763="G "),VLOOKUP('312'!$F$80,_312_Table2,MATCH('312'!$N$16,_312_Table2_ColumnLookup,0),FALSE),
  IF(AND(VALUE(LEFT($A763,3))=312,LEFT($G763,5)="Total",$B763="O "),VLOOKUP('312'!$F$80,_312_Table2,MATCH('312'!$V$16,_312_Table2_ColumnLookup,0),FALSE),
  IF(AND(VALUE(LEFT($A763,3))=312,LEFT($G763,5)="Total",$B763="Q "),VLOOKUP('312'!$F$80,_312_Table2,MATCH('312'!$X$16,_312_Table2_ColumnLookup,0),FALSE),
  IF(AND(VALUE(LEFT($A763,3))=312,LEFT($G763,5)="Total"),VLOOKUP('312'!$F$80,_312_Table2,MATCH(LEFT($B763,1),_312_Table2_ColumnLookup,0),FALSE),
  IF(AND(VALUE(LEFT($A763,3))=312,LEN($I763)=4,$B763="G"),VLOOKUP($I763,_312_Table2,MATCH('312'!$N$16,_312_Table2_ColumnLookup,0),FALSE),
  IF(AND(VALUE(LEFT($A763,3))=312,LEN($I763)=4,$B763="O"),VLOOKUP($I763,_312_Table2,MATCH('312'!$V$16,_312_Table2_ColumnLookup,0),FALSE),
  IF(AND(VALUE(LEFT($A763,3))=312,LEN($I763)=4,$B763="Q"),VLOOKUP($I763,_312_Table2,MATCH('312'!$X$16,_312_Table2_ColumnLookup,0),FALSE),
  IF(AND(VALUE(LEFT($A763,3))=312,LEN($I763)=4),VLOOKUP($I763,_312_Table2,MATCH(LEFT($B763,1),_312_Table2_ColumnLookup,0),FALSE)
+N("312"),
  IF(VALUE(LEFT($A763,3))=313,VLOOKUP(VALUE(MID($B763,2,1)),_313_Table2,MATCH(MID($B763,1,1),_313_Table2_ColumnLookup,0),FALSE)
+N("313"),
  IF(AND(VALUE(LEFT($A763,3))=314,LEN($B763)=3),VLOOKUP(VALUE(MID($B763,2,2)),_314_Table2,MATCH(MID($B763,1,1),_314_Table2_ColumnLookup,0),FALSE),
  IF(VALUE(LEFT($A763,3))=314,VLOOKUP(VALUE(MID($B763,2,1)),_314_Table2,MATCH(MID($B763,1,1),_314_Table2_ColumnLookup,0),FALSE)
+N("314"),
""))))))))))))))))))))))))</f>
        <v>#N/A</v>
      </c>
      <c r="F763" s="238" t="e">
        <f>IF(AND(VALUE(LEFT($A763,3))=309,LEN($B763)=3),VLOOKUP(VALUE(MID($B763,2,2)),_309_Table3,MATCH(MID($B763,1,1),_309_Table3_ColumnLookup,0),FALSE),
  IF($C763="309 LCR SummaryA",OneYearSCR,IF($C763="309 LCR SummaryB",UltimateSCR,IF(VALUE(LEFT($A763,3))=309,VLOOKUP(VALUE(MID($B763,2,1)),_309_Table3,MATCH(MID($B763,1,1),_309_Table3_ColumnLookup,0),FALSE)
+N("309"),
  IF(VALUE(LEFT($A763,3))=310,VLOOKUP(VALUE(MID($B763,2,1)),_310_Table3,MATCH(MID($B763,1,1),_310_Table3_ColumnLookup,0),FALSE)
+N("310"),
  IF(AND(VALUE(LEFT($A763,3))=311,LEN($I763)=4),VLOOKUP($I763,_311_Table3,MATCH($B763,_311_Table3_ColumnLookup,0),FALSE),
  IF(AND(VALUE(LEFT($A763,3))=311,OR($B763="I2",$B763="J2",$B763="K2",$B763="L2")),VLOOKUP('311'!$G$58,_311_Table3,MATCH(MID($B763,1,1),_311_Table3_ColumnLookup,0),FALSE),
  IF(AND(VALUE(LEFT($A763,3))=311,RIGHT($B763,5)="Total"),VLOOKUP('311'!$G$59,_311_Table3,MATCH(MID($B763,1,1),_311_Table3_ColumnLookup,0),FALSE),
  IF(VALUE(LEFT($A763,3))=311,VLOOKUP(VALUE(MID($B763,2,1)),_311_Table3,MATCH(MID($B763,1,1),_311_Table3_ColumnLookup,0),FALSE)
+N("311"),
  IF(AND(VALUE(LEFT($A763,3))=312,LEFT($G763,10)="Unincepted",$B763="G "),VLOOKUP(" ULO",_312_Table3,MATCH('312'!$N$16,_312_Table3_ColumnLookup,0),FALSE),
  IF(AND(VALUE(LEFT($A763,3))=312,LEFT($G763,10)="Unincepted",$B763="O "),VLOOKUP(" ULO",_312_Table3,MATCH('312'!$V$16,_312_Table3_ColumnLookup,0),FALSE),
  IF(AND(VALUE(LEFT($A763,3))=312,LEFT($G763,10)="Unincepted",$B763="Q "),VLOOKUP(" ULO",_312_Table3,MATCH('312'!$X$16,_312_Table3_ColumnLookup,0),FALSE),
  IF(AND(VALUE(LEFT($A763,3))=312,LEFT($G763,10)="Unincepted"),VLOOKUP(" ULO",_312_Table3,MATCH(LEFT($B763,1),_312_Table3_ColumnLookup,0),FALSE),
  IF(AND(VALUE(LEFT($A763,3))=312,LEFT($G763,5)="Total",$B763="G "),VLOOKUP('312'!$F$80,_312_Table3,MATCH('312'!$N$16,_312_Table3_ColumnLookup,0),FALSE),
  IF(AND(VALUE(LEFT($A763,3))=312,LEFT($G763,5)="Total",$B763="O "),VLOOKUP('312'!$F$80,_312_Table3,MATCH('312'!$V$16,_312_Table3_ColumnLookup,0),FALSE),
  IF(AND(VALUE(LEFT($A763,3))=312,LEFT($G763,5)="Total",$B763="Q "),VLOOKUP('312'!$F$80,_312_Table3,MATCH('312'!$X$16,_312_Table3_ColumnLookup,0),FALSE),
  IF(AND(VALUE(LEFT($A763,3))=312,LEFT($G763,5)="Total"),VLOOKUP('312'!$F$80,_312_Table3,MATCH(LEFT($B763,1),_312_Table3_ColumnLookup,0),FALSE),
  IF(AND(VALUE(LEFT($A763,3))=312,LEN($I763)=4,$B763="G"),VLOOKUP($I763,_312_Table3,MATCH('312'!$N$16,_312_Table3_ColumnLookup,0),FALSE),
  IF(AND(VALUE(LEFT($A763,3))=312,LEN($I763)=4,$B763="O"),VLOOKUP($I763,_312_Table3,MATCH('312'!$V$16,_312_Table3_ColumnLookup,0),FALSE),
  IF(AND(VALUE(LEFT($A763,3))=312,LEN($I763)=4,$B763="Q"),VLOOKUP($I763,_312_Table3,MATCH('312'!$X$16,_312_Table3_ColumnLookup,0),FALSE),
  IF(AND(VALUE(LEFT($A763,3))=312,LEN($I763)=4),VLOOKUP($I763,_312_Table3,MATCH(LEFT($B763,1),_312_Table3_ColumnLookup,0),FALSE)
+N("312"),
  IF(VALUE(LEFT($A763,3))=313,VLOOKUP(VALUE(MID($B763,2,1)),_313_Table3,MATCH(MID($B763,1,1),_313_Table3_ColumnLookup,0),FALSE)
+N("313"),
  IF(AND(VALUE(LEFT($A763,3))=314,LEN($B763)=3),VLOOKUP(VALUE(MID($B763,2,2)),_314_Table3,MATCH(MID($B763,1,1),_314_Table3_ColumnLookup,0),FALSE),
  IF(VALUE(LEFT($A763,3))=314,VLOOKUP(VALUE(MID($B763,2,1)),_314_Table3,MATCH(MID($B763,1,1),_314_Table3_ColumnLookup,0),FALSE)
+N("314"),
""))))))))))))))))))))))))</f>
        <v>#N/A</v>
      </c>
      <c r="G763" t="s">
        <v>1332</v>
      </c>
      <c r="H763" s="321">
        <f>IFERROR(
IF(ISERROR($D763)=FALSE,$D763,IF(ISERROR($E763)=FALSE,$E763,IF(ISERROR($F763)=FALSE,$F763
+N("012 checkboxes"),
IF(
IF(OR(LEFT($A763,9)="Syndicate",LEFT($A763,12)="NewSyndicate"),VLOOKUP($A763,'012'!$J:$ZW,MATCH("Link to button",'012'!$J$1:$ZW$1,0),0)
+N("309 checkbox"),
IF($C763="309 LCR Summary0",VLOOKUP("Notes990",'309'!$P:$ZZ,MATCH("Link to button",'309'!$P$1:$ZZ$1,0),0)
+N("313 checkboxes"),
IF($C763="313 Financial Information0LcmVsScr",IF($C763="309 LCR Summary0",VLOOKUP("LcmVsScr",'309'!$N:$ZZ,MATCH("Link to button",'309'!$N$1:$ZZ$1,0),0),
IF($C763="313 Financial Information0LcrDocAttached",IF($C763="309 LCR Summary0",VLOOKUP("LcrDocAttached",'309'!$N:$ZZ,MATCH("Link to button",'309'!$N$1:$ZZ$1,0),
0)))))))=1,TRUE,FALSE)
))),"")</f>
        <v>0</v>
      </c>
    </row>
    <row r="764" spans="1:8" customFormat="1">
      <c r="A764" s="237" t="str">
        <f>VLOOKUP($G764,CSVLookups!$B:$R,MATCH(A$1,CSVLookups!$B$1:$R$1,0),FALSE)</f>
        <v>314 Additional Quantitative Analysis</v>
      </c>
      <c r="B764" s="237" t="str">
        <f>VLOOKUP($G764,CSVLookups!$B:$R,MATCH(B$1,CSVLookups!$B$1:$R$1,0),FALSE)</f>
        <v>C1</v>
      </c>
      <c r="C764" s="238" t="str">
        <f t="shared" si="12"/>
        <v>314 Additional Quantitative AnalysisC1</v>
      </c>
      <c r="D764" s="238">
        <f>IF(AND(VALUE(LEFT($A764,3))=309,LEN($B764)=3),VLOOKUP(VALUE(MID($B764,2,2)),_309_Table1,MATCH(MID($B764,1,1),_309_Table1_ColumnLookup,0),FALSE),
  IF($C764="309 LCR SummaryA",OneYearSCR,IF($C764="309 LCR SummaryB",UltimateSCR,IF(VALUE(LEFT($A764,3))=309,VLOOKUP(VALUE(MID($B764,2,1)),_309_Table1,MATCH(MID($B764,1,1),_309_Table1_ColumnLookup,0),FALSE)
+N("309"),
  IF(VALUE(LEFT($A764,3))=310,VLOOKUP(VALUE(MID($B764,2,1)),_310_Table1,MATCH(MID($B764,1,1),_310_Table1_ColumnLookup,0),FALSE)
+N("310"),
  IF(AND(VALUE(LEFT($A764,3))=311,LEN($I764)=4),VLOOKUP($I764,_311_Table1,MATCH($B764,_311_Table1_ColumnLookup,0),FALSE),
  IF(AND(VALUE(LEFT($A764,3))=311,OR($B764="I2",$B764="J2",$B764="K2",$B764="L2")),VLOOKUP('311'!$G$58,_311_Table1,MATCH(MID($B764,1,1),_311_Table1_ColumnLookup,0),FALSE),
  IF(AND(VALUE(LEFT($A764,3))=311,RIGHT($B764,5)="Total"),VLOOKUP('311'!$G$59,_311_Table1,MATCH(MID($B764,1,1),_311_Table1_ColumnLookup,0),FALSE),
  IF(VALUE(LEFT($A764,3))=311,VLOOKUP(VALUE(MID($B764,2,1)),_311_Table1,MATCH(MID($B764,1,1),_311_Table1_ColumnLookup,0),FALSE)
+N("311"),
  IF(AND(VALUE(LEFT($A764,3))=312,LEFT($G764,10)="Unincepted",$B764="G "),VLOOKUP(" ULO",_312_Table1,MATCH('312'!$N$16,_312_Table1_ColumnLookup,0),FALSE),
  IF(AND(VALUE(LEFT($A764,3))=312,LEFT($G764,10)="Unincepted",$B764="O "),VLOOKUP(" ULO",_312_Table1,MATCH('312'!$V$16,_312_Table1_ColumnLookup,0),FALSE),
  IF(AND(VALUE(LEFT($A764,3))=312,LEFT($G764,10)="Unincepted",$B764="Q "),VLOOKUP(" ULO",_312_Table1,MATCH('312'!$X$16,_312_Table1_ColumnLookup,0),FALSE),
  IF(AND(VALUE(LEFT($A764,3))=312,LEFT($G764,10)="Unincepted"),VLOOKUP(" ULO",_312_Table1,MATCH(LEFT($B764,1),_312_Table1_ColumnLookup,0),FALSE),
  IF(AND(VALUE(LEFT($A764,3))=312,LEFT($G764,5)="Total",$B764="G "),VLOOKUP('312'!$F$80,_312_Table1,MATCH('312'!$N$16,_312_Table1_ColumnLookup,0),FALSE),
  IF(AND(VALUE(LEFT($A764,3))=312,LEFT($G764,5)="Total",$B764="O "),VLOOKUP('312'!$F$80,_312_Table1,MATCH('312'!$V$16,_312_Table1_ColumnLookup,0),FALSE),
  IF(AND(VALUE(LEFT($A764,3))=312,LEFT($G764,5)="Total",$B764="Q "),VLOOKUP('312'!$F$80,_312_Table1,MATCH('312'!$X$16,_312_Table1_ColumnLookup,0),FALSE),
  IF(AND(VALUE(LEFT($A764,3))=312,LEFT($G764,5)="Total"),VLOOKUP('312'!$F$80,_312_Table1,MATCH(LEFT($B764,1),_312_Table1_ColumnLookup,0),FALSE),
  IF(AND(VALUE(LEFT($A764,3))=312,LEN($I764)=4,$B764="G"),VLOOKUP($I764,_312_Table1,MATCH('312'!$N$16,_312_Table1_ColumnLookup,0),FALSE),
  IF(AND(VALUE(LEFT($A764,3))=312,LEN($I764)=4,$B764="O"),VLOOKUP($I764,_312_Table1,MATCH('312'!$V$16,_312_Table1_ColumnLookup,0),FALSE),
  IF(AND(VALUE(LEFT($A764,3))=312,LEN($I764)=4,$B764="Q"),VLOOKUP($I764,_312_Table1,MATCH('312'!$X$16,_312_Table1_ColumnLookup,0),FALSE),
  IF(AND(VALUE(LEFT($A764,3))=312,LEN($I764)=4),VLOOKUP($I764,_312_Table1,MATCH(LEFT($B764,1),_312_Table1_ColumnLookup,0),FALSE)
+N("312"),
  IF(VALUE(LEFT($A764,3))=313,VLOOKUP(VALUE(MID($B764,2,1)),_313_Table1,MATCH(MID($B764,1,1),_313_Table1_ColumnLookup,0),FALSE)
+N("313"),
  IF(AND(VALUE(LEFT($A764,3))=314,LEN($B764)=3),VLOOKUP(VALUE(MID($B764,2,2)),_314_Table1,MATCH(MID($B764,1,1),_314_Table1_ColumnLookup,0),FALSE),
  IF(VALUE(LEFT($A764,3))=314,VLOOKUP(VALUE(MID($B764,2,1)),_314_Table1,MATCH(MID($B764,1,1),_314_Table1_ColumnLookup,0),FALSE)
+N("314"),
""))))))))))))))))))))))))</f>
        <v>0</v>
      </c>
      <c r="E764" s="238" t="e">
        <f>IF(AND(VALUE(LEFT($A764,3))=309,LEN($B764)=3),VLOOKUP(VALUE(MID($B764,2,2)),_309_Table2,MATCH(MID($B764,1,1),_309_Table2_ColumnLookup,0),FALSE),
  IF($C764="309 LCR SummaryA",OneYearSCR,IF($C764="309 LCR SummaryB",UltimateSCR,IF(VALUE(LEFT($A764,3))=309,VLOOKUP(VALUE(MID($B764,2,1)),_309_Table2,MATCH(MID($B764,1,1),_309_Table2_ColumnLookup,0),FALSE)
+N("309"),
  IF(VALUE(LEFT($A764,3))=310,VLOOKUP(VALUE(MID($B764,2,1)),_310_Table2,MATCH(MID($B764,1,1),_310_Table2_ColumnLookup,0),FALSE)
+N("310"),
  IF(AND(VALUE(LEFT($A764,3))=311,LEN($I764)=4),VLOOKUP($I764,_311_Table2,MATCH($B764,_311_Table2_ColumnLookup,0),FALSE),
  IF(AND(VALUE(LEFT($A764,3))=311,OR($B764="I2",$B764="J2",$B764="K2",$B764="L2")),VLOOKUP('311'!$G$58,_311_Table2,MATCH(MID($B764,1,1),_311_Table2_ColumnLookup,0),FALSE),
  IF(AND(VALUE(LEFT($A764,3))=311,RIGHT($B764,5)="Total"),VLOOKUP('311'!$G$59,_311_Table2,MATCH(MID($B764,1,1),_311_Table2_ColumnLookup,0),FALSE),
  IF(VALUE(LEFT($A764,3))=311,VLOOKUP(VALUE(MID($B764,2,1)),_311_Table2,MATCH(MID($B764,1,1),_311_Table2_ColumnLookup,0),FALSE)
+N("311"),
  IF(AND(VALUE(LEFT($A764,3))=312,LEFT($G764,10)="Unincepted",$B764="G "),VLOOKUP(" ULO",_312_Table2,MATCH('312'!$N$16,_312_Table2_ColumnLookup,0),FALSE),
  IF(AND(VALUE(LEFT($A764,3))=312,LEFT($G764,10)="Unincepted",$B764="O "),VLOOKUP(" ULO",_312_Table2,MATCH('312'!$V$16,_312_Table2_ColumnLookup,0),FALSE),
  IF(AND(VALUE(LEFT($A764,3))=312,LEFT($G764,10)="Unincepted",$B764="Q "),VLOOKUP(" ULO",_312_Table2,MATCH('312'!$X$16,_312_Table2_ColumnLookup,0),FALSE),
  IF(AND(VALUE(LEFT($A764,3))=312,LEFT($G764,10)="Unincepted"),VLOOKUP(" ULO",_312_Table2,MATCH(LEFT($B764,1),_312_Table2_ColumnLookup,0),FALSE),
  IF(AND(VALUE(LEFT($A764,3))=312,LEFT($G764,5)="Total",$B764="G "),VLOOKUP('312'!$F$80,_312_Table2,MATCH('312'!$N$16,_312_Table2_ColumnLookup,0),FALSE),
  IF(AND(VALUE(LEFT($A764,3))=312,LEFT($G764,5)="Total",$B764="O "),VLOOKUP('312'!$F$80,_312_Table2,MATCH('312'!$V$16,_312_Table2_ColumnLookup,0),FALSE),
  IF(AND(VALUE(LEFT($A764,3))=312,LEFT($G764,5)="Total",$B764="Q "),VLOOKUP('312'!$F$80,_312_Table2,MATCH('312'!$X$16,_312_Table2_ColumnLookup,0),FALSE),
  IF(AND(VALUE(LEFT($A764,3))=312,LEFT($G764,5)="Total"),VLOOKUP('312'!$F$80,_312_Table2,MATCH(LEFT($B764,1),_312_Table2_ColumnLookup,0),FALSE),
  IF(AND(VALUE(LEFT($A764,3))=312,LEN($I764)=4,$B764="G"),VLOOKUP($I764,_312_Table2,MATCH('312'!$N$16,_312_Table2_ColumnLookup,0),FALSE),
  IF(AND(VALUE(LEFT($A764,3))=312,LEN($I764)=4,$B764="O"),VLOOKUP($I764,_312_Table2,MATCH('312'!$V$16,_312_Table2_ColumnLookup,0),FALSE),
  IF(AND(VALUE(LEFT($A764,3))=312,LEN($I764)=4,$B764="Q"),VLOOKUP($I764,_312_Table2,MATCH('312'!$X$16,_312_Table2_ColumnLookup,0),FALSE),
  IF(AND(VALUE(LEFT($A764,3))=312,LEN($I764)=4),VLOOKUP($I764,_312_Table2,MATCH(LEFT($B764,1),_312_Table2_ColumnLookup,0),FALSE)
+N("312"),
  IF(VALUE(LEFT($A764,3))=313,VLOOKUP(VALUE(MID($B764,2,1)),_313_Table2,MATCH(MID($B764,1,1),_313_Table2_ColumnLookup,0),FALSE)
+N("313"),
  IF(AND(VALUE(LEFT($A764,3))=314,LEN($B764)=3),VLOOKUP(VALUE(MID($B764,2,2)),_314_Table2,MATCH(MID($B764,1,1),_314_Table2_ColumnLookup,0),FALSE),
  IF(VALUE(LEFT($A764,3))=314,VLOOKUP(VALUE(MID($B764,2,1)),_314_Table2,MATCH(MID($B764,1,1),_314_Table2_ColumnLookup,0),FALSE)
+N("314"),
""))))))))))))))))))))))))</f>
        <v>#N/A</v>
      </c>
      <c r="F764" s="238" t="e">
        <f>IF(AND(VALUE(LEFT($A764,3))=309,LEN($B764)=3),VLOOKUP(VALUE(MID($B764,2,2)),_309_Table3,MATCH(MID($B764,1,1),_309_Table3_ColumnLookup,0),FALSE),
  IF($C764="309 LCR SummaryA",OneYearSCR,IF($C764="309 LCR SummaryB",UltimateSCR,IF(VALUE(LEFT($A764,3))=309,VLOOKUP(VALUE(MID($B764,2,1)),_309_Table3,MATCH(MID($B764,1,1),_309_Table3_ColumnLookup,0),FALSE)
+N("309"),
  IF(VALUE(LEFT($A764,3))=310,VLOOKUP(VALUE(MID($B764,2,1)),_310_Table3,MATCH(MID($B764,1,1),_310_Table3_ColumnLookup,0),FALSE)
+N("310"),
  IF(AND(VALUE(LEFT($A764,3))=311,LEN($I764)=4),VLOOKUP($I764,_311_Table3,MATCH($B764,_311_Table3_ColumnLookup,0),FALSE),
  IF(AND(VALUE(LEFT($A764,3))=311,OR($B764="I2",$B764="J2",$B764="K2",$B764="L2")),VLOOKUP('311'!$G$58,_311_Table3,MATCH(MID($B764,1,1),_311_Table3_ColumnLookup,0),FALSE),
  IF(AND(VALUE(LEFT($A764,3))=311,RIGHT($B764,5)="Total"),VLOOKUP('311'!$G$59,_311_Table3,MATCH(MID($B764,1,1),_311_Table3_ColumnLookup,0),FALSE),
  IF(VALUE(LEFT($A764,3))=311,VLOOKUP(VALUE(MID($B764,2,1)),_311_Table3,MATCH(MID($B764,1,1),_311_Table3_ColumnLookup,0),FALSE)
+N("311"),
  IF(AND(VALUE(LEFT($A764,3))=312,LEFT($G764,10)="Unincepted",$B764="G "),VLOOKUP(" ULO",_312_Table3,MATCH('312'!$N$16,_312_Table3_ColumnLookup,0),FALSE),
  IF(AND(VALUE(LEFT($A764,3))=312,LEFT($G764,10)="Unincepted",$B764="O "),VLOOKUP(" ULO",_312_Table3,MATCH('312'!$V$16,_312_Table3_ColumnLookup,0),FALSE),
  IF(AND(VALUE(LEFT($A764,3))=312,LEFT($G764,10)="Unincepted",$B764="Q "),VLOOKUP(" ULO",_312_Table3,MATCH('312'!$X$16,_312_Table3_ColumnLookup,0),FALSE),
  IF(AND(VALUE(LEFT($A764,3))=312,LEFT($G764,10)="Unincepted"),VLOOKUP(" ULO",_312_Table3,MATCH(LEFT($B764,1),_312_Table3_ColumnLookup,0),FALSE),
  IF(AND(VALUE(LEFT($A764,3))=312,LEFT($G764,5)="Total",$B764="G "),VLOOKUP('312'!$F$80,_312_Table3,MATCH('312'!$N$16,_312_Table3_ColumnLookup,0),FALSE),
  IF(AND(VALUE(LEFT($A764,3))=312,LEFT($G764,5)="Total",$B764="O "),VLOOKUP('312'!$F$80,_312_Table3,MATCH('312'!$V$16,_312_Table3_ColumnLookup,0),FALSE),
  IF(AND(VALUE(LEFT($A764,3))=312,LEFT($G764,5)="Total",$B764="Q "),VLOOKUP('312'!$F$80,_312_Table3,MATCH('312'!$X$16,_312_Table3_ColumnLookup,0),FALSE),
  IF(AND(VALUE(LEFT($A764,3))=312,LEFT($G764,5)="Total"),VLOOKUP('312'!$F$80,_312_Table3,MATCH(LEFT($B764,1),_312_Table3_ColumnLookup,0),FALSE),
  IF(AND(VALUE(LEFT($A764,3))=312,LEN($I764)=4,$B764="G"),VLOOKUP($I764,_312_Table3,MATCH('312'!$N$16,_312_Table3_ColumnLookup,0),FALSE),
  IF(AND(VALUE(LEFT($A764,3))=312,LEN($I764)=4,$B764="O"),VLOOKUP($I764,_312_Table3,MATCH('312'!$V$16,_312_Table3_ColumnLookup,0),FALSE),
  IF(AND(VALUE(LEFT($A764,3))=312,LEN($I764)=4,$B764="Q"),VLOOKUP($I764,_312_Table3,MATCH('312'!$X$16,_312_Table3_ColumnLookup,0),FALSE),
  IF(AND(VALUE(LEFT($A764,3))=312,LEN($I764)=4),VLOOKUP($I764,_312_Table3,MATCH(LEFT($B764,1),_312_Table3_ColumnLookup,0),FALSE)
+N("312"),
  IF(VALUE(LEFT($A764,3))=313,VLOOKUP(VALUE(MID($B764,2,1)),_313_Table3,MATCH(MID($B764,1,1),_313_Table3_ColumnLookup,0),FALSE)
+N("313"),
  IF(AND(VALUE(LEFT($A764,3))=314,LEN($B764)=3),VLOOKUP(VALUE(MID($B764,2,2)),_314_Table3,MATCH(MID($B764,1,1),_314_Table3_ColumnLookup,0),FALSE),
  IF(VALUE(LEFT($A764,3))=314,VLOOKUP(VALUE(MID($B764,2,1)),_314_Table3,MATCH(MID($B764,1,1),_314_Table3_ColumnLookup,0),FALSE)
+N("314"),
""))))))))))))))))))))))))</f>
        <v>#N/A</v>
      </c>
      <c r="G764" t="s">
        <v>1334</v>
      </c>
      <c r="H764" s="321">
        <f>IFERROR(
IF(ISERROR($D764)=FALSE,$D764,IF(ISERROR($E764)=FALSE,$E764,IF(ISERROR($F764)=FALSE,$F764
+N("012 checkboxes"),
IF(
IF(OR(LEFT($A764,9)="Syndicate",LEFT($A764,12)="NewSyndicate"),VLOOKUP($A764,'012'!$J:$ZW,MATCH("Link to button",'012'!$J$1:$ZW$1,0),0)
+N("309 checkbox"),
IF($C764="309 LCR Summary0",VLOOKUP("Notes990",'309'!$P:$ZZ,MATCH("Link to button",'309'!$P$1:$ZZ$1,0),0)
+N("313 checkboxes"),
IF($C764="313 Financial Information0LcmVsScr",IF($C764="309 LCR Summary0",VLOOKUP("LcmVsScr",'309'!$N:$ZZ,MATCH("Link to button",'309'!$N$1:$ZZ$1,0),0),
IF($C764="313 Financial Information0LcrDocAttached",IF($C764="309 LCR Summary0",VLOOKUP("LcrDocAttached",'309'!$N:$ZZ,MATCH("Link to button",'309'!$N$1:$ZZ$1,0),
0)))))))=1,TRUE,FALSE)
))),"")</f>
        <v>0</v>
      </c>
    </row>
    <row r="765" spans="1:8" customFormat="1">
      <c r="A765" s="237" t="str">
        <f>VLOOKUP($G765,CSVLookups!$B:$R,MATCH(A$1,CSVLookups!$B$1:$R$1,0),FALSE)</f>
        <v>314 Additional Quantitative Analysis</v>
      </c>
      <c r="B765" s="237" t="str">
        <f>VLOOKUP($G765,CSVLookups!$B:$R,MATCH(B$1,CSVLookups!$B$1:$R$1,0),FALSE)</f>
        <v>A2</v>
      </c>
      <c r="C765" s="238" t="str">
        <f t="shared" si="12"/>
        <v>314 Additional Quantitative AnalysisA2</v>
      </c>
      <c r="D765" s="238">
        <f>IF(AND(VALUE(LEFT($A765,3))=309,LEN($B765)=3),VLOOKUP(VALUE(MID($B765,2,2)),_309_Table1,MATCH(MID($B765,1,1),_309_Table1_ColumnLookup,0),FALSE),
  IF($C765="309 LCR SummaryA",OneYearSCR,IF($C765="309 LCR SummaryB",UltimateSCR,IF(VALUE(LEFT($A765,3))=309,VLOOKUP(VALUE(MID($B765,2,1)),_309_Table1,MATCH(MID($B765,1,1),_309_Table1_ColumnLookup,0),FALSE)
+N("309"),
  IF(VALUE(LEFT($A765,3))=310,VLOOKUP(VALUE(MID($B765,2,1)),_310_Table1,MATCH(MID($B765,1,1),_310_Table1_ColumnLookup,0),FALSE)
+N("310"),
  IF(AND(VALUE(LEFT($A765,3))=311,LEN($I765)=4),VLOOKUP($I765,_311_Table1,MATCH($B765,_311_Table1_ColumnLookup,0),FALSE),
  IF(AND(VALUE(LEFT($A765,3))=311,OR($B765="I2",$B765="J2",$B765="K2",$B765="L2")),VLOOKUP('311'!$G$58,_311_Table1,MATCH(MID($B765,1,1),_311_Table1_ColumnLookup,0),FALSE),
  IF(AND(VALUE(LEFT($A765,3))=311,RIGHT($B765,5)="Total"),VLOOKUP('311'!$G$59,_311_Table1,MATCH(MID($B765,1,1),_311_Table1_ColumnLookup,0),FALSE),
  IF(VALUE(LEFT($A765,3))=311,VLOOKUP(VALUE(MID($B765,2,1)),_311_Table1,MATCH(MID($B765,1,1),_311_Table1_ColumnLookup,0),FALSE)
+N("311"),
  IF(AND(VALUE(LEFT($A765,3))=312,LEFT($G765,10)="Unincepted",$B765="G "),VLOOKUP(" ULO",_312_Table1,MATCH('312'!$N$16,_312_Table1_ColumnLookup,0),FALSE),
  IF(AND(VALUE(LEFT($A765,3))=312,LEFT($G765,10)="Unincepted",$B765="O "),VLOOKUP(" ULO",_312_Table1,MATCH('312'!$V$16,_312_Table1_ColumnLookup,0),FALSE),
  IF(AND(VALUE(LEFT($A765,3))=312,LEFT($G765,10)="Unincepted",$B765="Q "),VLOOKUP(" ULO",_312_Table1,MATCH('312'!$X$16,_312_Table1_ColumnLookup,0),FALSE),
  IF(AND(VALUE(LEFT($A765,3))=312,LEFT($G765,10)="Unincepted"),VLOOKUP(" ULO",_312_Table1,MATCH(LEFT($B765,1),_312_Table1_ColumnLookup,0),FALSE),
  IF(AND(VALUE(LEFT($A765,3))=312,LEFT($G765,5)="Total",$B765="G "),VLOOKUP('312'!$F$80,_312_Table1,MATCH('312'!$N$16,_312_Table1_ColumnLookup,0),FALSE),
  IF(AND(VALUE(LEFT($A765,3))=312,LEFT($G765,5)="Total",$B765="O "),VLOOKUP('312'!$F$80,_312_Table1,MATCH('312'!$V$16,_312_Table1_ColumnLookup,0),FALSE),
  IF(AND(VALUE(LEFT($A765,3))=312,LEFT($G765,5)="Total",$B765="Q "),VLOOKUP('312'!$F$80,_312_Table1,MATCH('312'!$X$16,_312_Table1_ColumnLookup,0),FALSE),
  IF(AND(VALUE(LEFT($A765,3))=312,LEFT($G765,5)="Total"),VLOOKUP('312'!$F$80,_312_Table1,MATCH(LEFT($B765,1),_312_Table1_ColumnLookup,0),FALSE),
  IF(AND(VALUE(LEFT($A765,3))=312,LEN($I765)=4,$B765="G"),VLOOKUP($I765,_312_Table1,MATCH('312'!$N$16,_312_Table1_ColumnLookup,0),FALSE),
  IF(AND(VALUE(LEFT($A765,3))=312,LEN($I765)=4,$B765="O"),VLOOKUP($I765,_312_Table1,MATCH('312'!$V$16,_312_Table1_ColumnLookup,0),FALSE),
  IF(AND(VALUE(LEFT($A765,3))=312,LEN($I765)=4,$B765="Q"),VLOOKUP($I765,_312_Table1,MATCH('312'!$X$16,_312_Table1_ColumnLookup,0),FALSE),
  IF(AND(VALUE(LEFT($A765,3))=312,LEN($I765)=4),VLOOKUP($I765,_312_Table1,MATCH(LEFT($B765,1),_312_Table1_ColumnLookup,0),FALSE)
+N("312"),
  IF(VALUE(LEFT($A765,3))=313,VLOOKUP(VALUE(MID($B765,2,1)),_313_Table1,MATCH(MID($B765,1,1),_313_Table1_ColumnLookup,0),FALSE)
+N("313"),
  IF(AND(VALUE(LEFT($A765,3))=314,LEN($B765)=3),VLOOKUP(VALUE(MID($B765,2,2)),_314_Table1,MATCH(MID($B765,1,1),_314_Table1_ColumnLookup,0),FALSE),
  IF(VALUE(LEFT($A765,3))=314,VLOOKUP(VALUE(MID($B765,2,1)),_314_Table1,MATCH(MID($B765,1,1),_314_Table1_ColumnLookup,0),FALSE)
+N("314"),
""))))))))))))))))))))))))</f>
        <v>0</v>
      </c>
      <c r="E765" s="238" t="e">
        <f>IF(AND(VALUE(LEFT($A765,3))=309,LEN($B765)=3),VLOOKUP(VALUE(MID($B765,2,2)),_309_Table2,MATCH(MID($B765,1,1),_309_Table2_ColumnLookup,0),FALSE),
  IF($C765="309 LCR SummaryA",OneYearSCR,IF($C765="309 LCR SummaryB",UltimateSCR,IF(VALUE(LEFT($A765,3))=309,VLOOKUP(VALUE(MID($B765,2,1)),_309_Table2,MATCH(MID($B765,1,1),_309_Table2_ColumnLookup,0),FALSE)
+N("309"),
  IF(VALUE(LEFT($A765,3))=310,VLOOKUP(VALUE(MID($B765,2,1)),_310_Table2,MATCH(MID($B765,1,1),_310_Table2_ColumnLookup,0),FALSE)
+N("310"),
  IF(AND(VALUE(LEFT($A765,3))=311,LEN($I765)=4),VLOOKUP($I765,_311_Table2,MATCH($B765,_311_Table2_ColumnLookup,0),FALSE),
  IF(AND(VALUE(LEFT($A765,3))=311,OR($B765="I2",$B765="J2",$B765="K2",$B765="L2")),VLOOKUP('311'!$G$58,_311_Table2,MATCH(MID($B765,1,1),_311_Table2_ColumnLookup,0),FALSE),
  IF(AND(VALUE(LEFT($A765,3))=311,RIGHT($B765,5)="Total"),VLOOKUP('311'!$G$59,_311_Table2,MATCH(MID($B765,1,1),_311_Table2_ColumnLookup,0),FALSE),
  IF(VALUE(LEFT($A765,3))=311,VLOOKUP(VALUE(MID($B765,2,1)),_311_Table2,MATCH(MID($B765,1,1),_311_Table2_ColumnLookup,0),FALSE)
+N("311"),
  IF(AND(VALUE(LEFT($A765,3))=312,LEFT($G765,10)="Unincepted",$B765="G "),VLOOKUP(" ULO",_312_Table2,MATCH('312'!$N$16,_312_Table2_ColumnLookup,0),FALSE),
  IF(AND(VALUE(LEFT($A765,3))=312,LEFT($G765,10)="Unincepted",$B765="O "),VLOOKUP(" ULO",_312_Table2,MATCH('312'!$V$16,_312_Table2_ColumnLookup,0),FALSE),
  IF(AND(VALUE(LEFT($A765,3))=312,LEFT($G765,10)="Unincepted",$B765="Q "),VLOOKUP(" ULO",_312_Table2,MATCH('312'!$X$16,_312_Table2_ColumnLookup,0),FALSE),
  IF(AND(VALUE(LEFT($A765,3))=312,LEFT($G765,10)="Unincepted"),VLOOKUP(" ULO",_312_Table2,MATCH(LEFT($B765,1),_312_Table2_ColumnLookup,0),FALSE),
  IF(AND(VALUE(LEFT($A765,3))=312,LEFT($G765,5)="Total",$B765="G "),VLOOKUP('312'!$F$80,_312_Table2,MATCH('312'!$N$16,_312_Table2_ColumnLookup,0),FALSE),
  IF(AND(VALUE(LEFT($A765,3))=312,LEFT($G765,5)="Total",$B765="O "),VLOOKUP('312'!$F$80,_312_Table2,MATCH('312'!$V$16,_312_Table2_ColumnLookup,0),FALSE),
  IF(AND(VALUE(LEFT($A765,3))=312,LEFT($G765,5)="Total",$B765="Q "),VLOOKUP('312'!$F$80,_312_Table2,MATCH('312'!$X$16,_312_Table2_ColumnLookup,0),FALSE),
  IF(AND(VALUE(LEFT($A765,3))=312,LEFT($G765,5)="Total"),VLOOKUP('312'!$F$80,_312_Table2,MATCH(LEFT($B765,1),_312_Table2_ColumnLookup,0),FALSE),
  IF(AND(VALUE(LEFT($A765,3))=312,LEN($I765)=4,$B765="G"),VLOOKUP($I765,_312_Table2,MATCH('312'!$N$16,_312_Table2_ColumnLookup,0),FALSE),
  IF(AND(VALUE(LEFT($A765,3))=312,LEN($I765)=4,$B765="O"),VLOOKUP($I765,_312_Table2,MATCH('312'!$V$16,_312_Table2_ColumnLookup,0),FALSE),
  IF(AND(VALUE(LEFT($A765,3))=312,LEN($I765)=4,$B765="Q"),VLOOKUP($I765,_312_Table2,MATCH('312'!$X$16,_312_Table2_ColumnLookup,0),FALSE),
  IF(AND(VALUE(LEFT($A765,3))=312,LEN($I765)=4),VLOOKUP($I765,_312_Table2,MATCH(LEFT($B765,1),_312_Table2_ColumnLookup,0),FALSE)
+N("312"),
  IF(VALUE(LEFT($A765,3))=313,VLOOKUP(VALUE(MID($B765,2,1)),_313_Table2,MATCH(MID($B765,1,1),_313_Table2_ColumnLookup,0),FALSE)
+N("313"),
  IF(AND(VALUE(LEFT($A765,3))=314,LEN($B765)=3),VLOOKUP(VALUE(MID($B765,2,2)),_314_Table2,MATCH(MID($B765,1,1),_314_Table2_ColumnLookup,0),FALSE),
  IF(VALUE(LEFT($A765,3))=314,VLOOKUP(VALUE(MID($B765,2,1)),_314_Table2,MATCH(MID($B765,1,1),_314_Table2_ColumnLookup,0),FALSE)
+N("314"),
""))))))))))))))))))))))))</f>
        <v>#N/A</v>
      </c>
      <c r="F765" s="238" t="e">
        <f>IF(AND(VALUE(LEFT($A765,3))=309,LEN($B765)=3),VLOOKUP(VALUE(MID($B765,2,2)),_309_Table3,MATCH(MID($B765,1,1),_309_Table3_ColumnLookup,0),FALSE),
  IF($C765="309 LCR SummaryA",OneYearSCR,IF($C765="309 LCR SummaryB",UltimateSCR,IF(VALUE(LEFT($A765,3))=309,VLOOKUP(VALUE(MID($B765,2,1)),_309_Table3,MATCH(MID($B765,1,1),_309_Table3_ColumnLookup,0),FALSE)
+N("309"),
  IF(VALUE(LEFT($A765,3))=310,VLOOKUP(VALUE(MID($B765,2,1)),_310_Table3,MATCH(MID($B765,1,1),_310_Table3_ColumnLookup,0),FALSE)
+N("310"),
  IF(AND(VALUE(LEFT($A765,3))=311,LEN($I765)=4),VLOOKUP($I765,_311_Table3,MATCH($B765,_311_Table3_ColumnLookup,0),FALSE),
  IF(AND(VALUE(LEFT($A765,3))=311,OR($B765="I2",$B765="J2",$B765="K2",$B765="L2")),VLOOKUP('311'!$G$58,_311_Table3,MATCH(MID($B765,1,1),_311_Table3_ColumnLookup,0),FALSE),
  IF(AND(VALUE(LEFT($A765,3))=311,RIGHT($B765,5)="Total"),VLOOKUP('311'!$G$59,_311_Table3,MATCH(MID($B765,1,1),_311_Table3_ColumnLookup,0),FALSE),
  IF(VALUE(LEFT($A765,3))=311,VLOOKUP(VALUE(MID($B765,2,1)),_311_Table3,MATCH(MID($B765,1,1),_311_Table3_ColumnLookup,0),FALSE)
+N("311"),
  IF(AND(VALUE(LEFT($A765,3))=312,LEFT($G765,10)="Unincepted",$B765="G "),VLOOKUP(" ULO",_312_Table3,MATCH('312'!$N$16,_312_Table3_ColumnLookup,0),FALSE),
  IF(AND(VALUE(LEFT($A765,3))=312,LEFT($G765,10)="Unincepted",$B765="O "),VLOOKUP(" ULO",_312_Table3,MATCH('312'!$V$16,_312_Table3_ColumnLookup,0),FALSE),
  IF(AND(VALUE(LEFT($A765,3))=312,LEFT($G765,10)="Unincepted",$B765="Q "),VLOOKUP(" ULO",_312_Table3,MATCH('312'!$X$16,_312_Table3_ColumnLookup,0),FALSE),
  IF(AND(VALUE(LEFT($A765,3))=312,LEFT($G765,10)="Unincepted"),VLOOKUP(" ULO",_312_Table3,MATCH(LEFT($B765,1),_312_Table3_ColumnLookup,0),FALSE),
  IF(AND(VALUE(LEFT($A765,3))=312,LEFT($G765,5)="Total",$B765="G "),VLOOKUP('312'!$F$80,_312_Table3,MATCH('312'!$N$16,_312_Table3_ColumnLookup,0),FALSE),
  IF(AND(VALUE(LEFT($A765,3))=312,LEFT($G765,5)="Total",$B765="O "),VLOOKUP('312'!$F$80,_312_Table3,MATCH('312'!$V$16,_312_Table3_ColumnLookup,0),FALSE),
  IF(AND(VALUE(LEFT($A765,3))=312,LEFT($G765,5)="Total",$B765="Q "),VLOOKUP('312'!$F$80,_312_Table3,MATCH('312'!$X$16,_312_Table3_ColumnLookup,0),FALSE),
  IF(AND(VALUE(LEFT($A765,3))=312,LEFT($G765,5)="Total"),VLOOKUP('312'!$F$80,_312_Table3,MATCH(LEFT($B765,1),_312_Table3_ColumnLookup,0),FALSE),
  IF(AND(VALUE(LEFT($A765,3))=312,LEN($I765)=4,$B765="G"),VLOOKUP($I765,_312_Table3,MATCH('312'!$N$16,_312_Table3_ColumnLookup,0),FALSE),
  IF(AND(VALUE(LEFT($A765,3))=312,LEN($I765)=4,$B765="O"),VLOOKUP($I765,_312_Table3,MATCH('312'!$V$16,_312_Table3_ColumnLookup,0),FALSE),
  IF(AND(VALUE(LEFT($A765,3))=312,LEN($I765)=4,$B765="Q"),VLOOKUP($I765,_312_Table3,MATCH('312'!$X$16,_312_Table3_ColumnLookup,0),FALSE),
  IF(AND(VALUE(LEFT($A765,3))=312,LEN($I765)=4),VLOOKUP($I765,_312_Table3,MATCH(LEFT($B765,1),_312_Table3_ColumnLookup,0),FALSE)
+N("312"),
  IF(VALUE(LEFT($A765,3))=313,VLOOKUP(VALUE(MID($B765,2,1)),_313_Table3,MATCH(MID($B765,1,1),_313_Table3_ColumnLookup,0),FALSE)
+N("313"),
  IF(AND(VALUE(LEFT($A765,3))=314,LEN($B765)=3),VLOOKUP(VALUE(MID($B765,2,2)),_314_Table3,MATCH(MID($B765,1,1),_314_Table3_ColumnLookup,0),FALSE),
  IF(VALUE(LEFT($A765,3))=314,VLOOKUP(VALUE(MID($B765,2,1)),_314_Table3,MATCH(MID($B765,1,1),_314_Table3_ColumnLookup,0),FALSE)
+N("314"),
""))))))))))))))))))))))))</f>
        <v>#N/A</v>
      </c>
      <c r="G765" t="s">
        <v>1336</v>
      </c>
      <c r="H765" s="321">
        <f>IFERROR(
IF(ISERROR($D765)=FALSE,$D765,IF(ISERROR($E765)=FALSE,$E765,IF(ISERROR($F765)=FALSE,$F765
+N("012 checkboxes"),
IF(
IF(OR(LEFT($A765,9)="Syndicate",LEFT($A765,12)="NewSyndicate"),VLOOKUP($A765,'012'!$J:$ZW,MATCH("Link to button",'012'!$J$1:$ZW$1,0),0)
+N("309 checkbox"),
IF($C765="309 LCR Summary0",VLOOKUP("Notes990",'309'!$P:$ZZ,MATCH("Link to button",'309'!$P$1:$ZZ$1,0),0)
+N("313 checkboxes"),
IF($C765="313 Financial Information0LcmVsScr",IF($C765="309 LCR Summary0",VLOOKUP("LcmVsScr",'309'!$N:$ZZ,MATCH("Link to button",'309'!$N$1:$ZZ$1,0),0),
IF($C765="313 Financial Information0LcrDocAttached",IF($C765="309 LCR Summary0",VLOOKUP("LcrDocAttached",'309'!$N:$ZZ,MATCH("Link to button",'309'!$N$1:$ZZ$1,0),
0)))))))=1,TRUE,FALSE)
))),"")</f>
        <v>0</v>
      </c>
    </row>
    <row r="766" spans="1:8" customFormat="1">
      <c r="A766" s="237" t="str">
        <f>VLOOKUP($G766,CSVLookups!$B:$R,MATCH(A$1,CSVLookups!$B$1:$R$1,0),FALSE)</f>
        <v>314 Additional Quantitative Analysis</v>
      </c>
      <c r="B766" s="237" t="str">
        <f>VLOOKUP($G766,CSVLookups!$B:$R,MATCH(B$1,CSVLookups!$B$1:$R$1,0),FALSE)</f>
        <v>B2</v>
      </c>
      <c r="C766" s="238" t="str">
        <f t="shared" si="12"/>
        <v>314 Additional Quantitative AnalysisB2</v>
      </c>
      <c r="D766" s="238">
        <f>IF(AND(VALUE(LEFT($A766,3))=309,LEN($B766)=3),VLOOKUP(VALUE(MID($B766,2,2)),_309_Table1,MATCH(MID($B766,1,1),_309_Table1_ColumnLookup,0),FALSE),
  IF($C766="309 LCR SummaryA",OneYearSCR,IF($C766="309 LCR SummaryB",UltimateSCR,IF(VALUE(LEFT($A766,3))=309,VLOOKUP(VALUE(MID($B766,2,1)),_309_Table1,MATCH(MID($B766,1,1),_309_Table1_ColumnLookup,0),FALSE)
+N("309"),
  IF(VALUE(LEFT($A766,3))=310,VLOOKUP(VALUE(MID($B766,2,1)),_310_Table1,MATCH(MID($B766,1,1),_310_Table1_ColumnLookup,0),FALSE)
+N("310"),
  IF(AND(VALUE(LEFT($A766,3))=311,LEN($I766)=4),VLOOKUP($I766,_311_Table1,MATCH($B766,_311_Table1_ColumnLookup,0),FALSE),
  IF(AND(VALUE(LEFT($A766,3))=311,OR($B766="I2",$B766="J2",$B766="K2",$B766="L2")),VLOOKUP('311'!$G$58,_311_Table1,MATCH(MID($B766,1,1),_311_Table1_ColumnLookup,0),FALSE),
  IF(AND(VALUE(LEFT($A766,3))=311,RIGHT($B766,5)="Total"),VLOOKUP('311'!$G$59,_311_Table1,MATCH(MID($B766,1,1),_311_Table1_ColumnLookup,0),FALSE),
  IF(VALUE(LEFT($A766,3))=311,VLOOKUP(VALUE(MID($B766,2,1)),_311_Table1,MATCH(MID($B766,1,1),_311_Table1_ColumnLookup,0),FALSE)
+N("311"),
  IF(AND(VALUE(LEFT($A766,3))=312,LEFT($G766,10)="Unincepted",$B766="G "),VLOOKUP(" ULO",_312_Table1,MATCH('312'!$N$16,_312_Table1_ColumnLookup,0),FALSE),
  IF(AND(VALUE(LEFT($A766,3))=312,LEFT($G766,10)="Unincepted",$B766="O "),VLOOKUP(" ULO",_312_Table1,MATCH('312'!$V$16,_312_Table1_ColumnLookup,0),FALSE),
  IF(AND(VALUE(LEFT($A766,3))=312,LEFT($G766,10)="Unincepted",$B766="Q "),VLOOKUP(" ULO",_312_Table1,MATCH('312'!$X$16,_312_Table1_ColumnLookup,0),FALSE),
  IF(AND(VALUE(LEFT($A766,3))=312,LEFT($G766,10)="Unincepted"),VLOOKUP(" ULO",_312_Table1,MATCH(LEFT($B766,1),_312_Table1_ColumnLookup,0),FALSE),
  IF(AND(VALUE(LEFT($A766,3))=312,LEFT($G766,5)="Total",$B766="G "),VLOOKUP('312'!$F$80,_312_Table1,MATCH('312'!$N$16,_312_Table1_ColumnLookup,0),FALSE),
  IF(AND(VALUE(LEFT($A766,3))=312,LEFT($G766,5)="Total",$B766="O "),VLOOKUP('312'!$F$80,_312_Table1,MATCH('312'!$V$16,_312_Table1_ColumnLookup,0),FALSE),
  IF(AND(VALUE(LEFT($A766,3))=312,LEFT($G766,5)="Total",$B766="Q "),VLOOKUP('312'!$F$80,_312_Table1,MATCH('312'!$X$16,_312_Table1_ColumnLookup,0),FALSE),
  IF(AND(VALUE(LEFT($A766,3))=312,LEFT($G766,5)="Total"),VLOOKUP('312'!$F$80,_312_Table1,MATCH(LEFT($B766,1),_312_Table1_ColumnLookup,0),FALSE),
  IF(AND(VALUE(LEFT($A766,3))=312,LEN($I766)=4,$B766="G"),VLOOKUP($I766,_312_Table1,MATCH('312'!$N$16,_312_Table1_ColumnLookup,0),FALSE),
  IF(AND(VALUE(LEFT($A766,3))=312,LEN($I766)=4,$B766="O"),VLOOKUP($I766,_312_Table1,MATCH('312'!$V$16,_312_Table1_ColumnLookup,0),FALSE),
  IF(AND(VALUE(LEFT($A766,3))=312,LEN($I766)=4,$B766="Q"),VLOOKUP($I766,_312_Table1,MATCH('312'!$X$16,_312_Table1_ColumnLookup,0),FALSE),
  IF(AND(VALUE(LEFT($A766,3))=312,LEN($I766)=4),VLOOKUP($I766,_312_Table1,MATCH(LEFT($B766,1),_312_Table1_ColumnLookup,0),FALSE)
+N("312"),
  IF(VALUE(LEFT($A766,3))=313,VLOOKUP(VALUE(MID($B766,2,1)),_313_Table1,MATCH(MID($B766,1,1),_313_Table1_ColumnLookup,0),FALSE)
+N("313"),
  IF(AND(VALUE(LEFT($A766,3))=314,LEN($B766)=3),VLOOKUP(VALUE(MID($B766,2,2)),_314_Table1,MATCH(MID($B766,1,1),_314_Table1_ColumnLookup,0),FALSE),
  IF(VALUE(LEFT($A766,3))=314,VLOOKUP(VALUE(MID($B766,2,1)),_314_Table1,MATCH(MID($B766,1,1),_314_Table1_ColumnLookup,0),FALSE)
+N("314"),
""))))))))))))))))))))))))</f>
        <v>0</v>
      </c>
      <c r="E766" s="238" t="e">
        <f>IF(AND(VALUE(LEFT($A766,3))=309,LEN($B766)=3),VLOOKUP(VALUE(MID($B766,2,2)),_309_Table2,MATCH(MID($B766,1,1),_309_Table2_ColumnLookup,0),FALSE),
  IF($C766="309 LCR SummaryA",OneYearSCR,IF($C766="309 LCR SummaryB",UltimateSCR,IF(VALUE(LEFT($A766,3))=309,VLOOKUP(VALUE(MID($B766,2,1)),_309_Table2,MATCH(MID($B766,1,1),_309_Table2_ColumnLookup,0),FALSE)
+N("309"),
  IF(VALUE(LEFT($A766,3))=310,VLOOKUP(VALUE(MID($B766,2,1)),_310_Table2,MATCH(MID($B766,1,1),_310_Table2_ColumnLookup,0),FALSE)
+N("310"),
  IF(AND(VALUE(LEFT($A766,3))=311,LEN($I766)=4),VLOOKUP($I766,_311_Table2,MATCH($B766,_311_Table2_ColumnLookup,0),FALSE),
  IF(AND(VALUE(LEFT($A766,3))=311,OR($B766="I2",$B766="J2",$B766="K2",$B766="L2")),VLOOKUP('311'!$G$58,_311_Table2,MATCH(MID($B766,1,1),_311_Table2_ColumnLookup,0),FALSE),
  IF(AND(VALUE(LEFT($A766,3))=311,RIGHT($B766,5)="Total"),VLOOKUP('311'!$G$59,_311_Table2,MATCH(MID($B766,1,1),_311_Table2_ColumnLookup,0),FALSE),
  IF(VALUE(LEFT($A766,3))=311,VLOOKUP(VALUE(MID($B766,2,1)),_311_Table2,MATCH(MID($B766,1,1),_311_Table2_ColumnLookup,0),FALSE)
+N("311"),
  IF(AND(VALUE(LEFT($A766,3))=312,LEFT($G766,10)="Unincepted",$B766="G "),VLOOKUP(" ULO",_312_Table2,MATCH('312'!$N$16,_312_Table2_ColumnLookup,0),FALSE),
  IF(AND(VALUE(LEFT($A766,3))=312,LEFT($G766,10)="Unincepted",$B766="O "),VLOOKUP(" ULO",_312_Table2,MATCH('312'!$V$16,_312_Table2_ColumnLookup,0),FALSE),
  IF(AND(VALUE(LEFT($A766,3))=312,LEFT($G766,10)="Unincepted",$B766="Q "),VLOOKUP(" ULO",_312_Table2,MATCH('312'!$X$16,_312_Table2_ColumnLookup,0),FALSE),
  IF(AND(VALUE(LEFT($A766,3))=312,LEFT($G766,10)="Unincepted"),VLOOKUP(" ULO",_312_Table2,MATCH(LEFT($B766,1),_312_Table2_ColumnLookup,0),FALSE),
  IF(AND(VALUE(LEFT($A766,3))=312,LEFT($G766,5)="Total",$B766="G "),VLOOKUP('312'!$F$80,_312_Table2,MATCH('312'!$N$16,_312_Table2_ColumnLookup,0),FALSE),
  IF(AND(VALUE(LEFT($A766,3))=312,LEFT($G766,5)="Total",$B766="O "),VLOOKUP('312'!$F$80,_312_Table2,MATCH('312'!$V$16,_312_Table2_ColumnLookup,0),FALSE),
  IF(AND(VALUE(LEFT($A766,3))=312,LEFT($G766,5)="Total",$B766="Q "),VLOOKUP('312'!$F$80,_312_Table2,MATCH('312'!$X$16,_312_Table2_ColumnLookup,0),FALSE),
  IF(AND(VALUE(LEFT($A766,3))=312,LEFT($G766,5)="Total"),VLOOKUP('312'!$F$80,_312_Table2,MATCH(LEFT($B766,1),_312_Table2_ColumnLookup,0),FALSE),
  IF(AND(VALUE(LEFT($A766,3))=312,LEN($I766)=4,$B766="G"),VLOOKUP($I766,_312_Table2,MATCH('312'!$N$16,_312_Table2_ColumnLookup,0),FALSE),
  IF(AND(VALUE(LEFT($A766,3))=312,LEN($I766)=4,$B766="O"),VLOOKUP($I766,_312_Table2,MATCH('312'!$V$16,_312_Table2_ColumnLookup,0),FALSE),
  IF(AND(VALUE(LEFT($A766,3))=312,LEN($I766)=4,$B766="Q"),VLOOKUP($I766,_312_Table2,MATCH('312'!$X$16,_312_Table2_ColumnLookup,0),FALSE),
  IF(AND(VALUE(LEFT($A766,3))=312,LEN($I766)=4),VLOOKUP($I766,_312_Table2,MATCH(LEFT($B766,1),_312_Table2_ColumnLookup,0),FALSE)
+N("312"),
  IF(VALUE(LEFT($A766,3))=313,VLOOKUP(VALUE(MID($B766,2,1)),_313_Table2,MATCH(MID($B766,1,1),_313_Table2_ColumnLookup,0),FALSE)
+N("313"),
  IF(AND(VALUE(LEFT($A766,3))=314,LEN($B766)=3),VLOOKUP(VALUE(MID($B766,2,2)),_314_Table2,MATCH(MID($B766,1,1),_314_Table2_ColumnLookup,0),FALSE),
  IF(VALUE(LEFT($A766,3))=314,VLOOKUP(VALUE(MID($B766,2,1)),_314_Table2,MATCH(MID($B766,1,1),_314_Table2_ColumnLookup,0),FALSE)
+N("314"),
""))))))))))))))))))))))))</f>
        <v>#N/A</v>
      </c>
      <c r="F766" s="238" t="e">
        <f>IF(AND(VALUE(LEFT($A766,3))=309,LEN($B766)=3),VLOOKUP(VALUE(MID($B766,2,2)),_309_Table3,MATCH(MID($B766,1,1),_309_Table3_ColumnLookup,0),FALSE),
  IF($C766="309 LCR SummaryA",OneYearSCR,IF($C766="309 LCR SummaryB",UltimateSCR,IF(VALUE(LEFT($A766,3))=309,VLOOKUP(VALUE(MID($B766,2,1)),_309_Table3,MATCH(MID($B766,1,1),_309_Table3_ColumnLookup,0),FALSE)
+N("309"),
  IF(VALUE(LEFT($A766,3))=310,VLOOKUP(VALUE(MID($B766,2,1)),_310_Table3,MATCH(MID($B766,1,1),_310_Table3_ColumnLookup,0),FALSE)
+N("310"),
  IF(AND(VALUE(LEFT($A766,3))=311,LEN($I766)=4),VLOOKUP($I766,_311_Table3,MATCH($B766,_311_Table3_ColumnLookup,0),FALSE),
  IF(AND(VALUE(LEFT($A766,3))=311,OR($B766="I2",$B766="J2",$B766="K2",$B766="L2")),VLOOKUP('311'!$G$58,_311_Table3,MATCH(MID($B766,1,1),_311_Table3_ColumnLookup,0),FALSE),
  IF(AND(VALUE(LEFT($A766,3))=311,RIGHT($B766,5)="Total"),VLOOKUP('311'!$G$59,_311_Table3,MATCH(MID($B766,1,1),_311_Table3_ColumnLookup,0),FALSE),
  IF(VALUE(LEFT($A766,3))=311,VLOOKUP(VALUE(MID($B766,2,1)),_311_Table3,MATCH(MID($B766,1,1),_311_Table3_ColumnLookup,0),FALSE)
+N("311"),
  IF(AND(VALUE(LEFT($A766,3))=312,LEFT($G766,10)="Unincepted",$B766="G "),VLOOKUP(" ULO",_312_Table3,MATCH('312'!$N$16,_312_Table3_ColumnLookup,0),FALSE),
  IF(AND(VALUE(LEFT($A766,3))=312,LEFT($G766,10)="Unincepted",$B766="O "),VLOOKUP(" ULO",_312_Table3,MATCH('312'!$V$16,_312_Table3_ColumnLookup,0),FALSE),
  IF(AND(VALUE(LEFT($A766,3))=312,LEFT($G766,10)="Unincepted",$B766="Q "),VLOOKUP(" ULO",_312_Table3,MATCH('312'!$X$16,_312_Table3_ColumnLookup,0),FALSE),
  IF(AND(VALUE(LEFT($A766,3))=312,LEFT($G766,10)="Unincepted"),VLOOKUP(" ULO",_312_Table3,MATCH(LEFT($B766,1),_312_Table3_ColumnLookup,0),FALSE),
  IF(AND(VALUE(LEFT($A766,3))=312,LEFT($G766,5)="Total",$B766="G "),VLOOKUP('312'!$F$80,_312_Table3,MATCH('312'!$N$16,_312_Table3_ColumnLookup,0),FALSE),
  IF(AND(VALUE(LEFT($A766,3))=312,LEFT($G766,5)="Total",$B766="O "),VLOOKUP('312'!$F$80,_312_Table3,MATCH('312'!$V$16,_312_Table3_ColumnLookup,0),FALSE),
  IF(AND(VALUE(LEFT($A766,3))=312,LEFT($G766,5)="Total",$B766="Q "),VLOOKUP('312'!$F$80,_312_Table3,MATCH('312'!$X$16,_312_Table3_ColumnLookup,0),FALSE),
  IF(AND(VALUE(LEFT($A766,3))=312,LEFT($G766,5)="Total"),VLOOKUP('312'!$F$80,_312_Table3,MATCH(LEFT($B766,1),_312_Table3_ColumnLookup,0),FALSE),
  IF(AND(VALUE(LEFT($A766,3))=312,LEN($I766)=4,$B766="G"),VLOOKUP($I766,_312_Table3,MATCH('312'!$N$16,_312_Table3_ColumnLookup,0),FALSE),
  IF(AND(VALUE(LEFT($A766,3))=312,LEN($I766)=4,$B766="O"),VLOOKUP($I766,_312_Table3,MATCH('312'!$V$16,_312_Table3_ColumnLookup,0),FALSE),
  IF(AND(VALUE(LEFT($A766,3))=312,LEN($I766)=4,$B766="Q"),VLOOKUP($I766,_312_Table3,MATCH('312'!$X$16,_312_Table3_ColumnLookup,0),FALSE),
  IF(AND(VALUE(LEFT($A766,3))=312,LEN($I766)=4),VLOOKUP($I766,_312_Table3,MATCH(LEFT($B766,1),_312_Table3_ColumnLookup,0),FALSE)
+N("312"),
  IF(VALUE(LEFT($A766,3))=313,VLOOKUP(VALUE(MID($B766,2,1)),_313_Table3,MATCH(MID($B766,1,1),_313_Table3_ColumnLookup,0),FALSE)
+N("313"),
  IF(AND(VALUE(LEFT($A766,3))=314,LEN($B766)=3),VLOOKUP(VALUE(MID($B766,2,2)),_314_Table3,MATCH(MID($B766,1,1),_314_Table3_ColumnLookup,0),FALSE),
  IF(VALUE(LEFT($A766,3))=314,VLOOKUP(VALUE(MID($B766,2,1)),_314_Table3,MATCH(MID($B766,1,1),_314_Table3_ColumnLookup,0),FALSE)
+N("314"),
""))))))))))))))))))))))))</f>
        <v>#N/A</v>
      </c>
      <c r="G766" t="s">
        <v>1339</v>
      </c>
      <c r="H766" s="321">
        <f>IFERROR(
IF(ISERROR($D766)=FALSE,$D766,IF(ISERROR($E766)=FALSE,$E766,IF(ISERROR($F766)=FALSE,$F766
+N("012 checkboxes"),
IF(
IF(OR(LEFT($A766,9)="Syndicate",LEFT($A766,12)="NewSyndicate"),VLOOKUP($A766,'012'!$J:$ZW,MATCH("Link to button",'012'!$J$1:$ZW$1,0),0)
+N("309 checkbox"),
IF($C766="309 LCR Summary0",VLOOKUP("Notes990",'309'!$P:$ZZ,MATCH("Link to button",'309'!$P$1:$ZZ$1,0),0)
+N("313 checkboxes"),
IF($C766="313 Financial Information0LcmVsScr",IF($C766="309 LCR Summary0",VLOOKUP("LcmVsScr",'309'!$N:$ZZ,MATCH("Link to button",'309'!$N$1:$ZZ$1,0),0),
IF($C766="313 Financial Information0LcrDocAttached",IF($C766="309 LCR Summary0",VLOOKUP("LcrDocAttached",'309'!$N:$ZZ,MATCH("Link to button",'309'!$N$1:$ZZ$1,0),
0)))))))=1,TRUE,FALSE)
))),"")</f>
        <v>0</v>
      </c>
    </row>
    <row r="767" spans="1:8" customFormat="1">
      <c r="A767" s="237" t="str">
        <f>VLOOKUP($G767,CSVLookups!$B:$R,MATCH(A$1,CSVLookups!$B$1:$R$1,0),FALSE)</f>
        <v>314 Additional Quantitative Analysis</v>
      </c>
      <c r="B767" s="237" t="str">
        <f>VLOOKUP($G767,CSVLookups!$B:$R,MATCH(B$1,CSVLookups!$B$1:$R$1,0),FALSE)</f>
        <v>C2</v>
      </c>
      <c r="C767" s="238" t="str">
        <f t="shared" si="12"/>
        <v>314 Additional Quantitative AnalysisC2</v>
      </c>
      <c r="D767" s="238">
        <f>IF(AND(VALUE(LEFT($A767,3))=309,LEN($B767)=3),VLOOKUP(VALUE(MID($B767,2,2)),_309_Table1,MATCH(MID($B767,1,1),_309_Table1_ColumnLookup,0),FALSE),
  IF($C767="309 LCR SummaryA",OneYearSCR,IF($C767="309 LCR SummaryB",UltimateSCR,IF(VALUE(LEFT($A767,3))=309,VLOOKUP(VALUE(MID($B767,2,1)),_309_Table1,MATCH(MID($B767,1,1),_309_Table1_ColumnLookup,0),FALSE)
+N("309"),
  IF(VALUE(LEFT($A767,3))=310,VLOOKUP(VALUE(MID($B767,2,1)),_310_Table1,MATCH(MID($B767,1,1),_310_Table1_ColumnLookup,0),FALSE)
+N("310"),
  IF(AND(VALUE(LEFT($A767,3))=311,LEN($I767)=4),VLOOKUP($I767,_311_Table1,MATCH($B767,_311_Table1_ColumnLookup,0),FALSE),
  IF(AND(VALUE(LEFT($A767,3))=311,OR($B767="I2",$B767="J2",$B767="K2",$B767="L2")),VLOOKUP('311'!$G$58,_311_Table1,MATCH(MID($B767,1,1),_311_Table1_ColumnLookup,0),FALSE),
  IF(AND(VALUE(LEFT($A767,3))=311,RIGHT($B767,5)="Total"),VLOOKUP('311'!$G$59,_311_Table1,MATCH(MID($B767,1,1),_311_Table1_ColumnLookup,0),FALSE),
  IF(VALUE(LEFT($A767,3))=311,VLOOKUP(VALUE(MID($B767,2,1)),_311_Table1,MATCH(MID($B767,1,1),_311_Table1_ColumnLookup,0),FALSE)
+N("311"),
  IF(AND(VALUE(LEFT($A767,3))=312,LEFT($G767,10)="Unincepted",$B767="G "),VLOOKUP(" ULO",_312_Table1,MATCH('312'!$N$16,_312_Table1_ColumnLookup,0),FALSE),
  IF(AND(VALUE(LEFT($A767,3))=312,LEFT($G767,10)="Unincepted",$B767="O "),VLOOKUP(" ULO",_312_Table1,MATCH('312'!$V$16,_312_Table1_ColumnLookup,0),FALSE),
  IF(AND(VALUE(LEFT($A767,3))=312,LEFT($G767,10)="Unincepted",$B767="Q "),VLOOKUP(" ULO",_312_Table1,MATCH('312'!$X$16,_312_Table1_ColumnLookup,0),FALSE),
  IF(AND(VALUE(LEFT($A767,3))=312,LEFT($G767,10)="Unincepted"),VLOOKUP(" ULO",_312_Table1,MATCH(LEFT($B767,1),_312_Table1_ColumnLookup,0),FALSE),
  IF(AND(VALUE(LEFT($A767,3))=312,LEFT($G767,5)="Total",$B767="G "),VLOOKUP('312'!$F$80,_312_Table1,MATCH('312'!$N$16,_312_Table1_ColumnLookup,0),FALSE),
  IF(AND(VALUE(LEFT($A767,3))=312,LEFT($G767,5)="Total",$B767="O "),VLOOKUP('312'!$F$80,_312_Table1,MATCH('312'!$V$16,_312_Table1_ColumnLookup,0),FALSE),
  IF(AND(VALUE(LEFT($A767,3))=312,LEFT($G767,5)="Total",$B767="Q "),VLOOKUP('312'!$F$80,_312_Table1,MATCH('312'!$X$16,_312_Table1_ColumnLookup,0),FALSE),
  IF(AND(VALUE(LEFT($A767,3))=312,LEFT($G767,5)="Total"),VLOOKUP('312'!$F$80,_312_Table1,MATCH(LEFT($B767,1),_312_Table1_ColumnLookup,0),FALSE),
  IF(AND(VALUE(LEFT($A767,3))=312,LEN($I767)=4,$B767="G"),VLOOKUP($I767,_312_Table1,MATCH('312'!$N$16,_312_Table1_ColumnLookup,0),FALSE),
  IF(AND(VALUE(LEFT($A767,3))=312,LEN($I767)=4,$B767="O"),VLOOKUP($I767,_312_Table1,MATCH('312'!$V$16,_312_Table1_ColumnLookup,0),FALSE),
  IF(AND(VALUE(LEFT($A767,3))=312,LEN($I767)=4,$B767="Q"),VLOOKUP($I767,_312_Table1,MATCH('312'!$X$16,_312_Table1_ColumnLookup,0),FALSE),
  IF(AND(VALUE(LEFT($A767,3))=312,LEN($I767)=4),VLOOKUP($I767,_312_Table1,MATCH(LEFT($B767,1),_312_Table1_ColumnLookup,0),FALSE)
+N("312"),
  IF(VALUE(LEFT($A767,3))=313,VLOOKUP(VALUE(MID($B767,2,1)),_313_Table1,MATCH(MID($B767,1,1),_313_Table1_ColumnLookup,0),FALSE)
+N("313"),
  IF(AND(VALUE(LEFT($A767,3))=314,LEN($B767)=3),VLOOKUP(VALUE(MID($B767,2,2)),_314_Table1,MATCH(MID($B767,1,1),_314_Table1_ColumnLookup,0),FALSE),
  IF(VALUE(LEFT($A767,3))=314,VLOOKUP(VALUE(MID($B767,2,1)),_314_Table1,MATCH(MID($B767,1,1),_314_Table1_ColumnLookup,0),FALSE)
+N("314"),
""))))))))))))))))))))))))</f>
        <v>0</v>
      </c>
      <c r="E767" s="238" t="e">
        <f>IF(AND(VALUE(LEFT($A767,3))=309,LEN($B767)=3),VLOOKUP(VALUE(MID($B767,2,2)),_309_Table2,MATCH(MID($B767,1,1),_309_Table2_ColumnLookup,0),FALSE),
  IF($C767="309 LCR SummaryA",OneYearSCR,IF($C767="309 LCR SummaryB",UltimateSCR,IF(VALUE(LEFT($A767,3))=309,VLOOKUP(VALUE(MID($B767,2,1)),_309_Table2,MATCH(MID($B767,1,1),_309_Table2_ColumnLookup,0),FALSE)
+N("309"),
  IF(VALUE(LEFT($A767,3))=310,VLOOKUP(VALUE(MID($B767,2,1)),_310_Table2,MATCH(MID($B767,1,1),_310_Table2_ColumnLookup,0),FALSE)
+N("310"),
  IF(AND(VALUE(LEFT($A767,3))=311,LEN($I767)=4),VLOOKUP($I767,_311_Table2,MATCH($B767,_311_Table2_ColumnLookup,0),FALSE),
  IF(AND(VALUE(LEFT($A767,3))=311,OR($B767="I2",$B767="J2",$B767="K2",$B767="L2")),VLOOKUP('311'!$G$58,_311_Table2,MATCH(MID($B767,1,1),_311_Table2_ColumnLookup,0),FALSE),
  IF(AND(VALUE(LEFT($A767,3))=311,RIGHT($B767,5)="Total"),VLOOKUP('311'!$G$59,_311_Table2,MATCH(MID($B767,1,1),_311_Table2_ColumnLookup,0),FALSE),
  IF(VALUE(LEFT($A767,3))=311,VLOOKUP(VALUE(MID($B767,2,1)),_311_Table2,MATCH(MID($B767,1,1),_311_Table2_ColumnLookup,0),FALSE)
+N("311"),
  IF(AND(VALUE(LEFT($A767,3))=312,LEFT($G767,10)="Unincepted",$B767="G "),VLOOKUP(" ULO",_312_Table2,MATCH('312'!$N$16,_312_Table2_ColumnLookup,0),FALSE),
  IF(AND(VALUE(LEFT($A767,3))=312,LEFT($G767,10)="Unincepted",$B767="O "),VLOOKUP(" ULO",_312_Table2,MATCH('312'!$V$16,_312_Table2_ColumnLookup,0),FALSE),
  IF(AND(VALUE(LEFT($A767,3))=312,LEFT($G767,10)="Unincepted",$B767="Q "),VLOOKUP(" ULO",_312_Table2,MATCH('312'!$X$16,_312_Table2_ColumnLookup,0),FALSE),
  IF(AND(VALUE(LEFT($A767,3))=312,LEFT($G767,10)="Unincepted"),VLOOKUP(" ULO",_312_Table2,MATCH(LEFT($B767,1),_312_Table2_ColumnLookup,0),FALSE),
  IF(AND(VALUE(LEFT($A767,3))=312,LEFT($G767,5)="Total",$B767="G "),VLOOKUP('312'!$F$80,_312_Table2,MATCH('312'!$N$16,_312_Table2_ColumnLookup,0),FALSE),
  IF(AND(VALUE(LEFT($A767,3))=312,LEFT($G767,5)="Total",$B767="O "),VLOOKUP('312'!$F$80,_312_Table2,MATCH('312'!$V$16,_312_Table2_ColumnLookup,0),FALSE),
  IF(AND(VALUE(LEFT($A767,3))=312,LEFT($G767,5)="Total",$B767="Q "),VLOOKUP('312'!$F$80,_312_Table2,MATCH('312'!$X$16,_312_Table2_ColumnLookup,0),FALSE),
  IF(AND(VALUE(LEFT($A767,3))=312,LEFT($G767,5)="Total"),VLOOKUP('312'!$F$80,_312_Table2,MATCH(LEFT($B767,1),_312_Table2_ColumnLookup,0),FALSE),
  IF(AND(VALUE(LEFT($A767,3))=312,LEN($I767)=4,$B767="G"),VLOOKUP($I767,_312_Table2,MATCH('312'!$N$16,_312_Table2_ColumnLookup,0),FALSE),
  IF(AND(VALUE(LEFT($A767,3))=312,LEN($I767)=4,$B767="O"),VLOOKUP($I767,_312_Table2,MATCH('312'!$V$16,_312_Table2_ColumnLookup,0),FALSE),
  IF(AND(VALUE(LEFT($A767,3))=312,LEN($I767)=4,$B767="Q"),VLOOKUP($I767,_312_Table2,MATCH('312'!$X$16,_312_Table2_ColumnLookup,0),FALSE),
  IF(AND(VALUE(LEFT($A767,3))=312,LEN($I767)=4),VLOOKUP($I767,_312_Table2,MATCH(LEFT($B767,1),_312_Table2_ColumnLookup,0),FALSE)
+N("312"),
  IF(VALUE(LEFT($A767,3))=313,VLOOKUP(VALUE(MID($B767,2,1)),_313_Table2,MATCH(MID($B767,1,1),_313_Table2_ColumnLookup,0),FALSE)
+N("313"),
  IF(AND(VALUE(LEFT($A767,3))=314,LEN($B767)=3),VLOOKUP(VALUE(MID($B767,2,2)),_314_Table2,MATCH(MID($B767,1,1),_314_Table2_ColumnLookup,0),FALSE),
  IF(VALUE(LEFT($A767,3))=314,VLOOKUP(VALUE(MID($B767,2,1)),_314_Table2,MATCH(MID($B767,1,1),_314_Table2_ColumnLookup,0),FALSE)
+N("314"),
""))))))))))))))))))))))))</f>
        <v>#N/A</v>
      </c>
      <c r="F767" s="238" t="e">
        <f>IF(AND(VALUE(LEFT($A767,3))=309,LEN($B767)=3),VLOOKUP(VALUE(MID($B767,2,2)),_309_Table3,MATCH(MID($B767,1,1),_309_Table3_ColumnLookup,0),FALSE),
  IF($C767="309 LCR SummaryA",OneYearSCR,IF($C767="309 LCR SummaryB",UltimateSCR,IF(VALUE(LEFT($A767,3))=309,VLOOKUP(VALUE(MID($B767,2,1)),_309_Table3,MATCH(MID($B767,1,1),_309_Table3_ColumnLookup,0),FALSE)
+N("309"),
  IF(VALUE(LEFT($A767,3))=310,VLOOKUP(VALUE(MID($B767,2,1)),_310_Table3,MATCH(MID($B767,1,1),_310_Table3_ColumnLookup,0),FALSE)
+N("310"),
  IF(AND(VALUE(LEFT($A767,3))=311,LEN($I767)=4),VLOOKUP($I767,_311_Table3,MATCH($B767,_311_Table3_ColumnLookup,0),FALSE),
  IF(AND(VALUE(LEFT($A767,3))=311,OR($B767="I2",$B767="J2",$B767="K2",$B767="L2")),VLOOKUP('311'!$G$58,_311_Table3,MATCH(MID($B767,1,1),_311_Table3_ColumnLookup,0),FALSE),
  IF(AND(VALUE(LEFT($A767,3))=311,RIGHT($B767,5)="Total"),VLOOKUP('311'!$G$59,_311_Table3,MATCH(MID($B767,1,1),_311_Table3_ColumnLookup,0),FALSE),
  IF(VALUE(LEFT($A767,3))=311,VLOOKUP(VALUE(MID($B767,2,1)),_311_Table3,MATCH(MID($B767,1,1),_311_Table3_ColumnLookup,0),FALSE)
+N("311"),
  IF(AND(VALUE(LEFT($A767,3))=312,LEFT($G767,10)="Unincepted",$B767="G "),VLOOKUP(" ULO",_312_Table3,MATCH('312'!$N$16,_312_Table3_ColumnLookup,0),FALSE),
  IF(AND(VALUE(LEFT($A767,3))=312,LEFT($G767,10)="Unincepted",$B767="O "),VLOOKUP(" ULO",_312_Table3,MATCH('312'!$V$16,_312_Table3_ColumnLookup,0),FALSE),
  IF(AND(VALUE(LEFT($A767,3))=312,LEFT($G767,10)="Unincepted",$B767="Q "),VLOOKUP(" ULO",_312_Table3,MATCH('312'!$X$16,_312_Table3_ColumnLookup,0),FALSE),
  IF(AND(VALUE(LEFT($A767,3))=312,LEFT($G767,10)="Unincepted"),VLOOKUP(" ULO",_312_Table3,MATCH(LEFT($B767,1),_312_Table3_ColumnLookup,0),FALSE),
  IF(AND(VALUE(LEFT($A767,3))=312,LEFT($G767,5)="Total",$B767="G "),VLOOKUP('312'!$F$80,_312_Table3,MATCH('312'!$N$16,_312_Table3_ColumnLookup,0),FALSE),
  IF(AND(VALUE(LEFT($A767,3))=312,LEFT($G767,5)="Total",$B767="O "),VLOOKUP('312'!$F$80,_312_Table3,MATCH('312'!$V$16,_312_Table3_ColumnLookup,0),FALSE),
  IF(AND(VALUE(LEFT($A767,3))=312,LEFT($G767,5)="Total",$B767="Q "),VLOOKUP('312'!$F$80,_312_Table3,MATCH('312'!$X$16,_312_Table3_ColumnLookup,0),FALSE),
  IF(AND(VALUE(LEFT($A767,3))=312,LEFT($G767,5)="Total"),VLOOKUP('312'!$F$80,_312_Table3,MATCH(LEFT($B767,1),_312_Table3_ColumnLookup,0),FALSE),
  IF(AND(VALUE(LEFT($A767,3))=312,LEN($I767)=4,$B767="G"),VLOOKUP($I767,_312_Table3,MATCH('312'!$N$16,_312_Table3_ColumnLookup,0),FALSE),
  IF(AND(VALUE(LEFT($A767,3))=312,LEN($I767)=4,$B767="O"),VLOOKUP($I767,_312_Table3,MATCH('312'!$V$16,_312_Table3_ColumnLookup,0),FALSE),
  IF(AND(VALUE(LEFT($A767,3))=312,LEN($I767)=4,$B767="Q"),VLOOKUP($I767,_312_Table3,MATCH('312'!$X$16,_312_Table3_ColumnLookup,0),FALSE),
  IF(AND(VALUE(LEFT($A767,3))=312,LEN($I767)=4),VLOOKUP($I767,_312_Table3,MATCH(LEFT($B767,1),_312_Table3_ColumnLookup,0),FALSE)
+N("312"),
  IF(VALUE(LEFT($A767,3))=313,VLOOKUP(VALUE(MID($B767,2,1)),_313_Table3,MATCH(MID($B767,1,1),_313_Table3_ColumnLookup,0),FALSE)
+N("313"),
  IF(AND(VALUE(LEFT($A767,3))=314,LEN($B767)=3),VLOOKUP(VALUE(MID($B767,2,2)),_314_Table3,MATCH(MID($B767,1,1),_314_Table3_ColumnLookup,0),FALSE),
  IF(VALUE(LEFT($A767,3))=314,VLOOKUP(VALUE(MID($B767,2,1)),_314_Table3,MATCH(MID($B767,1,1),_314_Table3_ColumnLookup,0),FALSE)
+N("314"),
""))))))))))))))))))))))))</f>
        <v>#N/A</v>
      </c>
      <c r="G767" t="s">
        <v>1341</v>
      </c>
      <c r="H767" s="321">
        <f>IFERROR(
IF(ISERROR($D767)=FALSE,$D767,IF(ISERROR($E767)=FALSE,$E767,IF(ISERROR($F767)=FALSE,$F767
+N("012 checkboxes"),
IF(
IF(OR(LEFT($A767,9)="Syndicate",LEFT($A767,12)="NewSyndicate"),VLOOKUP($A767,'012'!$J:$ZW,MATCH("Link to button",'012'!$J$1:$ZW$1,0),0)
+N("309 checkbox"),
IF($C767="309 LCR Summary0",VLOOKUP("Notes990",'309'!$P:$ZZ,MATCH("Link to button",'309'!$P$1:$ZZ$1,0),0)
+N("313 checkboxes"),
IF($C767="313 Financial Information0LcmVsScr",IF($C767="309 LCR Summary0",VLOOKUP("LcmVsScr",'309'!$N:$ZZ,MATCH("Link to button",'309'!$N$1:$ZZ$1,0),0),
IF($C767="313 Financial Information0LcrDocAttached",IF($C767="309 LCR Summary0",VLOOKUP("LcrDocAttached",'309'!$N:$ZZ,MATCH("Link to button",'309'!$N$1:$ZZ$1,0),
0)))))))=1,TRUE,FALSE)
))),"")</f>
        <v>0</v>
      </c>
    </row>
    <row r="768" spans="1:8" customFormat="1">
      <c r="A768" s="237" t="str">
        <f>VLOOKUP($G768,CSVLookups!$B:$R,MATCH(A$1,CSVLookups!$B$1:$R$1,0),FALSE)</f>
        <v>314 Additional Quantitative Analysis</v>
      </c>
      <c r="B768" s="237" t="str">
        <f>VLOOKUP($G768,CSVLookups!$B:$R,MATCH(B$1,CSVLookups!$B$1:$R$1,0),FALSE)</f>
        <v>A3</v>
      </c>
      <c r="C768" s="238" t="str">
        <f t="shared" si="12"/>
        <v>314 Additional Quantitative AnalysisA3</v>
      </c>
      <c r="D768" s="238">
        <f>IF(AND(VALUE(LEFT($A768,3))=309,LEN($B768)=3),VLOOKUP(VALUE(MID($B768,2,2)),_309_Table1,MATCH(MID($B768,1,1),_309_Table1_ColumnLookup,0),FALSE),
  IF($C768="309 LCR SummaryA",OneYearSCR,IF($C768="309 LCR SummaryB",UltimateSCR,IF(VALUE(LEFT($A768,3))=309,VLOOKUP(VALUE(MID($B768,2,1)),_309_Table1,MATCH(MID($B768,1,1),_309_Table1_ColumnLookup,0),FALSE)
+N("309"),
  IF(VALUE(LEFT($A768,3))=310,VLOOKUP(VALUE(MID($B768,2,1)),_310_Table1,MATCH(MID($B768,1,1),_310_Table1_ColumnLookup,0),FALSE)
+N("310"),
  IF(AND(VALUE(LEFT($A768,3))=311,LEN($I768)=4),VLOOKUP($I768,_311_Table1,MATCH($B768,_311_Table1_ColumnLookup,0),FALSE),
  IF(AND(VALUE(LEFT($A768,3))=311,OR($B768="I2",$B768="J2",$B768="K2",$B768="L2")),VLOOKUP('311'!$G$58,_311_Table1,MATCH(MID($B768,1,1),_311_Table1_ColumnLookup,0),FALSE),
  IF(AND(VALUE(LEFT($A768,3))=311,RIGHT($B768,5)="Total"),VLOOKUP('311'!$G$59,_311_Table1,MATCH(MID($B768,1,1),_311_Table1_ColumnLookup,0),FALSE),
  IF(VALUE(LEFT($A768,3))=311,VLOOKUP(VALUE(MID($B768,2,1)),_311_Table1,MATCH(MID($B768,1,1),_311_Table1_ColumnLookup,0),FALSE)
+N("311"),
  IF(AND(VALUE(LEFT($A768,3))=312,LEFT($G768,10)="Unincepted",$B768="G "),VLOOKUP(" ULO",_312_Table1,MATCH('312'!$N$16,_312_Table1_ColumnLookup,0),FALSE),
  IF(AND(VALUE(LEFT($A768,3))=312,LEFT($G768,10)="Unincepted",$B768="O "),VLOOKUP(" ULO",_312_Table1,MATCH('312'!$V$16,_312_Table1_ColumnLookup,0),FALSE),
  IF(AND(VALUE(LEFT($A768,3))=312,LEFT($G768,10)="Unincepted",$B768="Q "),VLOOKUP(" ULO",_312_Table1,MATCH('312'!$X$16,_312_Table1_ColumnLookup,0),FALSE),
  IF(AND(VALUE(LEFT($A768,3))=312,LEFT($G768,10)="Unincepted"),VLOOKUP(" ULO",_312_Table1,MATCH(LEFT($B768,1),_312_Table1_ColumnLookup,0),FALSE),
  IF(AND(VALUE(LEFT($A768,3))=312,LEFT($G768,5)="Total",$B768="G "),VLOOKUP('312'!$F$80,_312_Table1,MATCH('312'!$N$16,_312_Table1_ColumnLookup,0),FALSE),
  IF(AND(VALUE(LEFT($A768,3))=312,LEFT($G768,5)="Total",$B768="O "),VLOOKUP('312'!$F$80,_312_Table1,MATCH('312'!$V$16,_312_Table1_ColumnLookup,0),FALSE),
  IF(AND(VALUE(LEFT($A768,3))=312,LEFT($G768,5)="Total",$B768="Q "),VLOOKUP('312'!$F$80,_312_Table1,MATCH('312'!$X$16,_312_Table1_ColumnLookup,0),FALSE),
  IF(AND(VALUE(LEFT($A768,3))=312,LEFT($G768,5)="Total"),VLOOKUP('312'!$F$80,_312_Table1,MATCH(LEFT($B768,1),_312_Table1_ColumnLookup,0),FALSE),
  IF(AND(VALUE(LEFT($A768,3))=312,LEN($I768)=4,$B768="G"),VLOOKUP($I768,_312_Table1,MATCH('312'!$N$16,_312_Table1_ColumnLookup,0),FALSE),
  IF(AND(VALUE(LEFT($A768,3))=312,LEN($I768)=4,$B768="O"),VLOOKUP($I768,_312_Table1,MATCH('312'!$V$16,_312_Table1_ColumnLookup,0),FALSE),
  IF(AND(VALUE(LEFT($A768,3))=312,LEN($I768)=4,$B768="Q"),VLOOKUP($I768,_312_Table1,MATCH('312'!$X$16,_312_Table1_ColumnLookup,0),FALSE),
  IF(AND(VALUE(LEFT($A768,3))=312,LEN($I768)=4),VLOOKUP($I768,_312_Table1,MATCH(LEFT($B768,1),_312_Table1_ColumnLookup,0),FALSE)
+N("312"),
  IF(VALUE(LEFT($A768,3))=313,VLOOKUP(VALUE(MID($B768,2,1)),_313_Table1,MATCH(MID($B768,1,1),_313_Table1_ColumnLookup,0),FALSE)
+N("313"),
  IF(AND(VALUE(LEFT($A768,3))=314,LEN($B768)=3),VLOOKUP(VALUE(MID($B768,2,2)),_314_Table1,MATCH(MID($B768,1,1),_314_Table1_ColumnLookup,0),FALSE),
  IF(VALUE(LEFT($A768,3))=314,VLOOKUP(VALUE(MID($B768,2,1)),_314_Table1,MATCH(MID($B768,1,1),_314_Table1_ColumnLookup,0),FALSE)
+N("314"),
""))))))))))))))))))))))))</f>
        <v>0</v>
      </c>
      <c r="E768" s="238" t="e">
        <f>IF(AND(VALUE(LEFT($A768,3))=309,LEN($B768)=3),VLOOKUP(VALUE(MID($B768,2,2)),_309_Table2,MATCH(MID($B768,1,1),_309_Table2_ColumnLookup,0),FALSE),
  IF($C768="309 LCR SummaryA",OneYearSCR,IF($C768="309 LCR SummaryB",UltimateSCR,IF(VALUE(LEFT($A768,3))=309,VLOOKUP(VALUE(MID($B768,2,1)),_309_Table2,MATCH(MID($B768,1,1),_309_Table2_ColumnLookup,0),FALSE)
+N("309"),
  IF(VALUE(LEFT($A768,3))=310,VLOOKUP(VALUE(MID($B768,2,1)),_310_Table2,MATCH(MID($B768,1,1),_310_Table2_ColumnLookup,0),FALSE)
+N("310"),
  IF(AND(VALUE(LEFT($A768,3))=311,LEN($I768)=4),VLOOKUP($I768,_311_Table2,MATCH($B768,_311_Table2_ColumnLookup,0),FALSE),
  IF(AND(VALUE(LEFT($A768,3))=311,OR($B768="I2",$B768="J2",$B768="K2",$B768="L2")),VLOOKUP('311'!$G$58,_311_Table2,MATCH(MID($B768,1,1),_311_Table2_ColumnLookup,0),FALSE),
  IF(AND(VALUE(LEFT($A768,3))=311,RIGHT($B768,5)="Total"),VLOOKUP('311'!$G$59,_311_Table2,MATCH(MID($B768,1,1),_311_Table2_ColumnLookup,0),FALSE),
  IF(VALUE(LEFT($A768,3))=311,VLOOKUP(VALUE(MID($B768,2,1)),_311_Table2,MATCH(MID($B768,1,1),_311_Table2_ColumnLookup,0),FALSE)
+N("311"),
  IF(AND(VALUE(LEFT($A768,3))=312,LEFT($G768,10)="Unincepted",$B768="G "),VLOOKUP(" ULO",_312_Table2,MATCH('312'!$N$16,_312_Table2_ColumnLookup,0),FALSE),
  IF(AND(VALUE(LEFT($A768,3))=312,LEFT($G768,10)="Unincepted",$B768="O "),VLOOKUP(" ULO",_312_Table2,MATCH('312'!$V$16,_312_Table2_ColumnLookup,0),FALSE),
  IF(AND(VALUE(LEFT($A768,3))=312,LEFT($G768,10)="Unincepted",$B768="Q "),VLOOKUP(" ULO",_312_Table2,MATCH('312'!$X$16,_312_Table2_ColumnLookup,0),FALSE),
  IF(AND(VALUE(LEFT($A768,3))=312,LEFT($G768,10)="Unincepted"),VLOOKUP(" ULO",_312_Table2,MATCH(LEFT($B768,1),_312_Table2_ColumnLookup,0),FALSE),
  IF(AND(VALUE(LEFT($A768,3))=312,LEFT($G768,5)="Total",$B768="G "),VLOOKUP('312'!$F$80,_312_Table2,MATCH('312'!$N$16,_312_Table2_ColumnLookup,0),FALSE),
  IF(AND(VALUE(LEFT($A768,3))=312,LEFT($G768,5)="Total",$B768="O "),VLOOKUP('312'!$F$80,_312_Table2,MATCH('312'!$V$16,_312_Table2_ColumnLookup,0),FALSE),
  IF(AND(VALUE(LEFT($A768,3))=312,LEFT($G768,5)="Total",$B768="Q "),VLOOKUP('312'!$F$80,_312_Table2,MATCH('312'!$X$16,_312_Table2_ColumnLookup,0),FALSE),
  IF(AND(VALUE(LEFT($A768,3))=312,LEFT($G768,5)="Total"),VLOOKUP('312'!$F$80,_312_Table2,MATCH(LEFT($B768,1),_312_Table2_ColumnLookup,0),FALSE),
  IF(AND(VALUE(LEFT($A768,3))=312,LEN($I768)=4,$B768="G"),VLOOKUP($I768,_312_Table2,MATCH('312'!$N$16,_312_Table2_ColumnLookup,0),FALSE),
  IF(AND(VALUE(LEFT($A768,3))=312,LEN($I768)=4,$B768="O"),VLOOKUP($I768,_312_Table2,MATCH('312'!$V$16,_312_Table2_ColumnLookup,0),FALSE),
  IF(AND(VALUE(LEFT($A768,3))=312,LEN($I768)=4,$B768="Q"),VLOOKUP($I768,_312_Table2,MATCH('312'!$X$16,_312_Table2_ColumnLookup,0),FALSE),
  IF(AND(VALUE(LEFT($A768,3))=312,LEN($I768)=4),VLOOKUP($I768,_312_Table2,MATCH(LEFT($B768,1),_312_Table2_ColumnLookup,0),FALSE)
+N("312"),
  IF(VALUE(LEFT($A768,3))=313,VLOOKUP(VALUE(MID($B768,2,1)),_313_Table2,MATCH(MID($B768,1,1),_313_Table2_ColumnLookup,0),FALSE)
+N("313"),
  IF(AND(VALUE(LEFT($A768,3))=314,LEN($B768)=3),VLOOKUP(VALUE(MID($B768,2,2)),_314_Table2,MATCH(MID($B768,1,1),_314_Table2_ColumnLookup,0),FALSE),
  IF(VALUE(LEFT($A768,3))=314,VLOOKUP(VALUE(MID($B768,2,1)),_314_Table2,MATCH(MID($B768,1,1),_314_Table2_ColumnLookup,0),FALSE)
+N("314"),
""))))))))))))))))))))))))</f>
        <v>#N/A</v>
      </c>
      <c r="F768" s="238" t="e">
        <f>IF(AND(VALUE(LEFT($A768,3))=309,LEN($B768)=3),VLOOKUP(VALUE(MID($B768,2,2)),_309_Table3,MATCH(MID($B768,1,1),_309_Table3_ColumnLookup,0),FALSE),
  IF($C768="309 LCR SummaryA",OneYearSCR,IF($C768="309 LCR SummaryB",UltimateSCR,IF(VALUE(LEFT($A768,3))=309,VLOOKUP(VALUE(MID($B768,2,1)),_309_Table3,MATCH(MID($B768,1,1),_309_Table3_ColumnLookup,0),FALSE)
+N("309"),
  IF(VALUE(LEFT($A768,3))=310,VLOOKUP(VALUE(MID($B768,2,1)),_310_Table3,MATCH(MID($B768,1,1),_310_Table3_ColumnLookup,0),FALSE)
+N("310"),
  IF(AND(VALUE(LEFT($A768,3))=311,LEN($I768)=4),VLOOKUP($I768,_311_Table3,MATCH($B768,_311_Table3_ColumnLookup,0),FALSE),
  IF(AND(VALUE(LEFT($A768,3))=311,OR($B768="I2",$B768="J2",$B768="K2",$B768="L2")),VLOOKUP('311'!$G$58,_311_Table3,MATCH(MID($B768,1,1),_311_Table3_ColumnLookup,0),FALSE),
  IF(AND(VALUE(LEFT($A768,3))=311,RIGHT($B768,5)="Total"),VLOOKUP('311'!$G$59,_311_Table3,MATCH(MID($B768,1,1),_311_Table3_ColumnLookup,0),FALSE),
  IF(VALUE(LEFT($A768,3))=311,VLOOKUP(VALUE(MID($B768,2,1)),_311_Table3,MATCH(MID($B768,1,1),_311_Table3_ColumnLookup,0),FALSE)
+N("311"),
  IF(AND(VALUE(LEFT($A768,3))=312,LEFT($G768,10)="Unincepted",$B768="G "),VLOOKUP(" ULO",_312_Table3,MATCH('312'!$N$16,_312_Table3_ColumnLookup,0),FALSE),
  IF(AND(VALUE(LEFT($A768,3))=312,LEFT($G768,10)="Unincepted",$B768="O "),VLOOKUP(" ULO",_312_Table3,MATCH('312'!$V$16,_312_Table3_ColumnLookup,0),FALSE),
  IF(AND(VALUE(LEFT($A768,3))=312,LEFT($G768,10)="Unincepted",$B768="Q "),VLOOKUP(" ULO",_312_Table3,MATCH('312'!$X$16,_312_Table3_ColumnLookup,0),FALSE),
  IF(AND(VALUE(LEFT($A768,3))=312,LEFT($G768,10)="Unincepted"),VLOOKUP(" ULO",_312_Table3,MATCH(LEFT($B768,1),_312_Table3_ColumnLookup,0),FALSE),
  IF(AND(VALUE(LEFT($A768,3))=312,LEFT($G768,5)="Total",$B768="G "),VLOOKUP('312'!$F$80,_312_Table3,MATCH('312'!$N$16,_312_Table3_ColumnLookup,0),FALSE),
  IF(AND(VALUE(LEFT($A768,3))=312,LEFT($G768,5)="Total",$B768="O "),VLOOKUP('312'!$F$80,_312_Table3,MATCH('312'!$V$16,_312_Table3_ColumnLookup,0),FALSE),
  IF(AND(VALUE(LEFT($A768,3))=312,LEFT($G768,5)="Total",$B768="Q "),VLOOKUP('312'!$F$80,_312_Table3,MATCH('312'!$X$16,_312_Table3_ColumnLookup,0),FALSE),
  IF(AND(VALUE(LEFT($A768,3))=312,LEFT($G768,5)="Total"),VLOOKUP('312'!$F$80,_312_Table3,MATCH(LEFT($B768,1),_312_Table3_ColumnLookup,0),FALSE),
  IF(AND(VALUE(LEFT($A768,3))=312,LEN($I768)=4,$B768="G"),VLOOKUP($I768,_312_Table3,MATCH('312'!$N$16,_312_Table3_ColumnLookup,0),FALSE),
  IF(AND(VALUE(LEFT($A768,3))=312,LEN($I768)=4,$B768="O"),VLOOKUP($I768,_312_Table3,MATCH('312'!$V$16,_312_Table3_ColumnLookup,0),FALSE),
  IF(AND(VALUE(LEFT($A768,3))=312,LEN($I768)=4,$B768="Q"),VLOOKUP($I768,_312_Table3,MATCH('312'!$X$16,_312_Table3_ColumnLookup,0),FALSE),
  IF(AND(VALUE(LEFT($A768,3))=312,LEN($I768)=4),VLOOKUP($I768,_312_Table3,MATCH(LEFT($B768,1),_312_Table3_ColumnLookup,0),FALSE)
+N("312"),
  IF(VALUE(LEFT($A768,3))=313,VLOOKUP(VALUE(MID($B768,2,1)),_313_Table3,MATCH(MID($B768,1,1),_313_Table3_ColumnLookup,0),FALSE)
+N("313"),
  IF(AND(VALUE(LEFT($A768,3))=314,LEN($B768)=3),VLOOKUP(VALUE(MID($B768,2,2)),_314_Table3,MATCH(MID($B768,1,1),_314_Table3_ColumnLookup,0),FALSE),
  IF(VALUE(LEFT($A768,3))=314,VLOOKUP(VALUE(MID($B768,2,1)),_314_Table3,MATCH(MID($B768,1,1),_314_Table3_ColumnLookup,0),FALSE)
+N("314"),
""))))))))))))))))))))))))</f>
        <v>#N/A</v>
      </c>
      <c r="G768" t="s">
        <v>1343</v>
      </c>
      <c r="H768" s="321">
        <f>IFERROR(
IF(ISERROR($D768)=FALSE,$D768,IF(ISERROR($E768)=FALSE,$E768,IF(ISERROR($F768)=FALSE,$F768
+N("012 checkboxes"),
IF(
IF(OR(LEFT($A768,9)="Syndicate",LEFT($A768,12)="NewSyndicate"),VLOOKUP($A768,'012'!$J:$ZW,MATCH("Link to button",'012'!$J$1:$ZW$1,0),0)
+N("309 checkbox"),
IF($C768="309 LCR Summary0",VLOOKUP("Notes990",'309'!$P:$ZZ,MATCH("Link to button",'309'!$P$1:$ZZ$1,0),0)
+N("313 checkboxes"),
IF($C768="313 Financial Information0LcmVsScr",IF($C768="309 LCR Summary0",VLOOKUP("LcmVsScr",'309'!$N:$ZZ,MATCH("Link to button",'309'!$N$1:$ZZ$1,0),0),
IF($C768="313 Financial Information0LcrDocAttached",IF($C768="309 LCR Summary0",VLOOKUP("LcrDocAttached",'309'!$N:$ZZ,MATCH("Link to button",'309'!$N$1:$ZZ$1,0),
0)))))))=1,TRUE,FALSE)
))),"")</f>
        <v>0</v>
      </c>
    </row>
    <row r="769" spans="1:11" customFormat="1">
      <c r="A769" s="237" t="str">
        <f>VLOOKUP($G769,CSVLookups!$B:$R,MATCH(A$1,CSVLookups!$B$1:$R$1,0),FALSE)</f>
        <v>314 Additional Quantitative Analysis</v>
      </c>
      <c r="B769" s="237" t="str">
        <f>VLOOKUP($G769,CSVLookups!$B:$R,MATCH(B$1,CSVLookups!$B$1:$R$1,0),FALSE)</f>
        <v>B3</v>
      </c>
      <c r="C769" s="238" t="str">
        <f t="shared" si="12"/>
        <v>314 Additional Quantitative AnalysisB3</v>
      </c>
      <c r="D769" s="238">
        <f>IF(AND(VALUE(LEFT($A769,3))=309,LEN($B769)=3),VLOOKUP(VALUE(MID($B769,2,2)),_309_Table1,MATCH(MID($B769,1,1),_309_Table1_ColumnLookup,0),FALSE),
  IF($C769="309 LCR SummaryA",OneYearSCR,IF($C769="309 LCR SummaryB",UltimateSCR,IF(VALUE(LEFT($A769,3))=309,VLOOKUP(VALUE(MID($B769,2,1)),_309_Table1,MATCH(MID($B769,1,1),_309_Table1_ColumnLookup,0),FALSE)
+N("309"),
  IF(VALUE(LEFT($A769,3))=310,VLOOKUP(VALUE(MID($B769,2,1)),_310_Table1,MATCH(MID($B769,1,1),_310_Table1_ColumnLookup,0),FALSE)
+N("310"),
  IF(AND(VALUE(LEFT($A769,3))=311,LEN($I769)=4),VLOOKUP($I769,_311_Table1,MATCH($B769,_311_Table1_ColumnLookup,0),FALSE),
  IF(AND(VALUE(LEFT($A769,3))=311,OR($B769="I2",$B769="J2",$B769="K2",$B769="L2")),VLOOKUP('311'!$G$58,_311_Table1,MATCH(MID($B769,1,1),_311_Table1_ColumnLookup,0),FALSE),
  IF(AND(VALUE(LEFT($A769,3))=311,RIGHT($B769,5)="Total"),VLOOKUP('311'!$G$59,_311_Table1,MATCH(MID($B769,1,1),_311_Table1_ColumnLookup,0),FALSE),
  IF(VALUE(LEFT($A769,3))=311,VLOOKUP(VALUE(MID($B769,2,1)),_311_Table1,MATCH(MID($B769,1,1),_311_Table1_ColumnLookup,0),FALSE)
+N("311"),
  IF(AND(VALUE(LEFT($A769,3))=312,LEFT($G769,10)="Unincepted",$B769="G "),VLOOKUP(" ULO",_312_Table1,MATCH('312'!$N$16,_312_Table1_ColumnLookup,0),FALSE),
  IF(AND(VALUE(LEFT($A769,3))=312,LEFT($G769,10)="Unincepted",$B769="O "),VLOOKUP(" ULO",_312_Table1,MATCH('312'!$V$16,_312_Table1_ColumnLookup,0),FALSE),
  IF(AND(VALUE(LEFT($A769,3))=312,LEFT($G769,10)="Unincepted",$B769="Q "),VLOOKUP(" ULO",_312_Table1,MATCH('312'!$X$16,_312_Table1_ColumnLookup,0),FALSE),
  IF(AND(VALUE(LEFT($A769,3))=312,LEFT($G769,10)="Unincepted"),VLOOKUP(" ULO",_312_Table1,MATCH(LEFT($B769,1),_312_Table1_ColumnLookup,0),FALSE),
  IF(AND(VALUE(LEFT($A769,3))=312,LEFT($G769,5)="Total",$B769="G "),VLOOKUP('312'!$F$80,_312_Table1,MATCH('312'!$N$16,_312_Table1_ColumnLookup,0),FALSE),
  IF(AND(VALUE(LEFT($A769,3))=312,LEFT($G769,5)="Total",$B769="O "),VLOOKUP('312'!$F$80,_312_Table1,MATCH('312'!$V$16,_312_Table1_ColumnLookup,0),FALSE),
  IF(AND(VALUE(LEFT($A769,3))=312,LEFT($G769,5)="Total",$B769="Q "),VLOOKUP('312'!$F$80,_312_Table1,MATCH('312'!$X$16,_312_Table1_ColumnLookup,0),FALSE),
  IF(AND(VALUE(LEFT($A769,3))=312,LEFT($G769,5)="Total"),VLOOKUP('312'!$F$80,_312_Table1,MATCH(LEFT($B769,1),_312_Table1_ColumnLookup,0),FALSE),
  IF(AND(VALUE(LEFT($A769,3))=312,LEN($I769)=4,$B769="G"),VLOOKUP($I769,_312_Table1,MATCH('312'!$N$16,_312_Table1_ColumnLookup,0),FALSE),
  IF(AND(VALUE(LEFT($A769,3))=312,LEN($I769)=4,$B769="O"),VLOOKUP($I769,_312_Table1,MATCH('312'!$V$16,_312_Table1_ColumnLookup,0),FALSE),
  IF(AND(VALUE(LEFT($A769,3))=312,LEN($I769)=4,$B769="Q"),VLOOKUP($I769,_312_Table1,MATCH('312'!$X$16,_312_Table1_ColumnLookup,0),FALSE),
  IF(AND(VALUE(LEFT($A769,3))=312,LEN($I769)=4),VLOOKUP($I769,_312_Table1,MATCH(LEFT($B769,1),_312_Table1_ColumnLookup,0),FALSE)
+N("312"),
  IF(VALUE(LEFT($A769,3))=313,VLOOKUP(VALUE(MID($B769,2,1)),_313_Table1,MATCH(MID($B769,1,1),_313_Table1_ColumnLookup,0),FALSE)
+N("313"),
  IF(AND(VALUE(LEFT($A769,3))=314,LEN($B769)=3),VLOOKUP(VALUE(MID($B769,2,2)),_314_Table1,MATCH(MID($B769,1,1),_314_Table1_ColumnLookup,0),FALSE),
  IF(VALUE(LEFT($A769,3))=314,VLOOKUP(VALUE(MID($B769,2,1)),_314_Table1,MATCH(MID($B769,1,1),_314_Table1_ColumnLookup,0),FALSE)
+N("314"),
""))))))))))))))))))))))))</f>
        <v>0</v>
      </c>
      <c r="E769" s="238" t="e">
        <f>IF(AND(VALUE(LEFT($A769,3))=309,LEN($B769)=3),VLOOKUP(VALUE(MID($B769,2,2)),_309_Table2,MATCH(MID($B769,1,1),_309_Table2_ColumnLookup,0),FALSE),
  IF($C769="309 LCR SummaryA",OneYearSCR,IF($C769="309 LCR SummaryB",UltimateSCR,IF(VALUE(LEFT($A769,3))=309,VLOOKUP(VALUE(MID($B769,2,1)),_309_Table2,MATCH(MID($B769,1,1),_309_Table2_ColumnLookup,0),FALSE)
+N("309"),
  IF(VALUE(LEFT($A769,3))=310,VLOOKUP(VALUE(MID($B769,2,1)),_310_Table2,MATCH(MID($B769,1,1),_310_Table2_ColumnLookup,0),FALSE)
+N("310"),
  IF(AND(VALUE(LEFT($A769,3))=311,LEN($I769)=4),VLOOKUP($I769,_311_Table2,MATCH($B769,_311_Table2_ColumnLookup,0),FALSE),
  IF(AND(VALUE(LEFT($A769,3))=311,OR($B769="I2",$B769="J2",$B769="K2",$B769="L2")),VLOOKUP('311'!$G$58,_311_Table2,MATCH(MID($B769,1,1),_311_Table2_ColumnLookup,0),FALSE),
  IF(AND(VALUE(LEFT($A769,3))=311,RIGHT($B769,5)="Total"),VLOOKUP('311'!$G$59,_311_Table2,MATCH(MID($B769,1,1),_311_Table2_ColumnLookup,0),FALSE),
  IF(VALUE(LEFT($A769,3))=311,VLOOKUP(VALUE(MID($B769,2,1)),_311_Table2,MATCH(MID($B769,1,1),_311_Table2_ColumnLookup,0),FALSE)
+N("311"),
  IF(AND(VALUE(LEFT($A769,3))=312,LEFT($G769,10)="Unincepted",$B769="G "),VLOOKUP(" ULO",_312_Table2,MATCH('312'!$N$16,_312_Table2_ColumnLookup,0),FALSE),
  IF(AND(VALUE(LEFT($A769,3))=312,LEFT($G769,10)="Unincepted",$B769="O "),VLOOKUP(" ULO",_312_Table2,MATCH('312'!$V$16,_312_Table2_ColumnLookup,0),FALSE),
  IF(AND(VALUE(LEFT($A769,3))=312,LEFT($G769,10)="Unincepted",$B769="Q "),VLOOKUP(" ULO",_312_Table2,MATCH('312'!$X$16,_312_Table2_ColumnLookup,0),FALSE),
  IF(AND(VALUE(LEFT($A769,3))=312,LEFT($G769,10)="Unincepted"),VLOOKUP(" ULO",_312_Table2,MATCH(LEFT($B769,1),_312_Table2_ColumnLookup,0),FALSE),
  IF(AND(VALUE(LEFT($A769,3))=312,LEFT($G769,5)="Total",$B769="G "),VLOOKUP('312'!$F$80,_312_Table2,MATCH('312'!$N$16,_312_Table2_ColumnLookup,0),FALSE),
  IF(AND(VALUE(LEFT($A769,3))=312,LEFT($G769,5)="Total",$B769="O "),VLOOKUP('312'!$F$80,_312_Table2,MATCH('312'!$V$16,_312_Table2_ColumnLookup,0),FALSE),
  IF(AND(VALUE(LEFT($A769,3))=312,LEFT($G769,5)="Total",$B769="Q "),VLOOKUP('312'!$F$80,_312_Table2,MATCH('312'!$X$16,_312_Table2_ColumnLookup,0),FALSE),
  IF(AND(VALUE(LEFT($A769,3))=312,LEFT($G769,5)="Total"),VLOOKUP('312'!$F$80,_312_Table2,MATCH(LEFT($B769,1),_312_Table2_ColumnLookup,0),FALSE),
  IF(AND(VALUE(LEFT($A769,3))=312,LEN($I769)=4,$B769="G"),VLOOKUP($I769,_312_Table2,MATCH('312'!$N$16,_312_Table2_ColumnLookup,0),FALSE),
  IF(AND(VALUE(LEFT($A769,3))=312,LEN($I769)=4,$B769="O"),VLOOKUP($I769,_312_Table2,MATCH('312'!$V$16,_312_Table2_ColumnLookup,0),FALSE),
  IF(AND(VALUE(LEFT($A769,3))=312,LEN($I769)=4,$B769="Q"),VLOOKUP($I769,_312_Table2,MATCH('312'!$X$16,_312_Table2_ColumnLookup,0),FALSE),
  IF(AND(VALUE(LEFT($A769,3))=312,LEN($I769)=4),VLOOKUP($I769,_312_Table2,MATCH(LEFT($B769,1),_312_Table2_ColumnLookup,0),FALSE)
+N("312"),
  IF(VALUE(LEFT($A769,3))=313,VLOOKUP(VALUE(MID($B769,2,1)),_313_Table2,MATCH(MID($B769,1,1),_313_Table2_ColumnLookup,0),FALSE)
+N("313"),
  IF(AND(VALUE(LEFT($A769,3))=314,LEN($B769)=3),VLOOKUP(VALUE(MID($B769,2,2)),_314_Table2,MATCH(MID($B769,1,1),_314_Table2_ColumnLookup,0),FALSE),
  IF(VALUE(LEFT($A769,3))=314,VLOOKUP(VALUE(MID($B769,2,1)),_314_Table2,MATCH(MID($B769,1,1),_314_Table2_ColumnLookup,0),FALSE)
+N("314"),
""))))))))))))))))))))))))</f>
        <v>#N/A</v>
      </c>
      <c r="F769" s="238" t="e">
        <f>IF(AND(VALUE(LEFT($A769,3))=309,LEN($B769)=3),VLOOKUP(VALUE(MID($B769,2,2)),_309_Table3,MATCH(MID($B769,1,1),_309_Table3_ColumnLookup,0),FALSE),
  IF($C769="309 LCR SummaryA",OneYearSCR,IF($C769="309 LCR SummaryB",UltimateSCR,IF(VALUE(LEFT($A769,3))=309,VLOOKUP(VALUE(MID($B769,2,1)),_309_Table3,MATCH(MID($B769,1,1),_309_Table3_ColumnLookup,0),FALSE)
+N("309"),
  IF(VALUE(LEFT($A769,3))=310,VLOOKUP(VALUE(MID($B769,2,1)),_310_Table3,MATCH(MID($B769,1,1),_310_Table3_ColumnLookup,0),FALSE)
+N("310"),
  IF(AND(VALUE(LEFT($A769,3))=311,LEN($I769)=4),VLOOKUP($I769,_311_Table3,MATCH($B769,_311_Table3_ColumnLookup,0),FALSE),
  IF(AND(VALUE(LEFT($A769,3))=311,OR($B769="I2",$B769="J2",$B769="K2",$B769="L2")),VLOOKUP('311'!$G$58,_311_Table3,MATCH(MID($B769,1,1),_311_Table3_ColumnLookup,0),FALSE),
  IF(AND(VALUE(LEFT($A769,3))=311,RIGHT($B769,5)="Total"),VLOOKUP('311'!$G$59,_311_Table3,MATCH(MID($B769,1,1),_311_Table3_ColumnLookup,0),FALSE),
  IF(VALUE(LEFT($A769,3))=311,VLOOKUP(VALUE(MID($B769,2,1)),_311_Table3,MATCH(MID($B769,1,1),_311_Table3_ColumnLookup,0),FALSE)
+N("311"),
  IF(AND(VALUE(LEFT($A769,3))=312,LEFT($G769,10)="Unincepted",$B769="G "),VLOOKUP(" ULO",_312_Table3,MATCH('312'!$N$16,_312_Table3_ColumnLookup,0),FALSE),
  IF(AND(VALUE(LEFT($A769,3))=312,LEFT($G769,10)="Unincepted",$B769="O "),VLOOKUP(" ULO",_312_Table3,MATCH('312'!$V$16,_312_Table3_ColumnLookup,0),FALSE),
  IF(AND(VALUE(LEFT($A769,3))=312,LEFT($G769,10)="Unincepted",$B769="Q "),VLOOKUP(" ULO",_312_Table3,MATCH('312'!$X$16,_312_Table3_ColumnLookup,0),FALSE),
  IF(AND(VALUE(LEFT($A769,3))=312,LEFT($G769,10)="Unincepted"),VLOOKUP(" ULO",_312_Table3,MATCH(LEFT($B769,1),_312_Table3_ColumnLookup,0),FALSE),
  IF(AND(VALUE(LEFT($A769,3))=312,LEFT($G769,5)="Total",$B769="G "),VLOOKUP('312'!$F$80,_312_Table3,MATCH('312'!$N$16,_312_Table3_ColumnLookup,0),FALSE),
  IF(AND(VALUE(LEFT($A769,3))=312,LEFT($G769,5)="Total",$B769="O "),VLOOKUP('312'!$F$80,_312_Table3,MATCH('312'!$V$16,_312_Table3_ColumnLookup,0),FALSE),
  IF(AND(VALUE(LEFT($A769,3))=312,LEFT($G769,5)="Total",$B769="Q "),VLOOKUP('312'!$F$80,_312_Table3,MATCH('312'!$X$16,_312_Table3_ColumnLookup,0),FALSE),
  IF(AND(VALUE(LEFT($A769,3))=312,LEFT($G769,5)="Total"),VLOOKUP('312'!$F$80,_312_Table3,MATCH(LEFT($B769,1),_312_Table3_ColumnLookup,0),FALSE),
  IF(AND(VALUE(LEFT($A769,3))=312,LEN($I769)=4,$B769="G"),VLOOKUP($I769,_312_Table3,MATCH('312'!$N$16,_312_Table3_ColumnLookup,0),FALSE),
  IF(AND(VALUE(LEFT($A769,3))=312,LEN($I769)=4,$B769="O"),VLOOKUP($I769,_312_Table3,MATCH('312'!$V$16,_312_Table3_ColumnLookup,0),FALSE),
  IF(AND(VALUE(LEFT($A769,3))=312,LEN($I769)=4,$B769="Q"),VLOOKUP($I769,_312_Table3,MATCH('312'!$X$16,_312_Table3_ColumnLookup,0),FALSE),
  IF(AND(VALUE(LEFT($A769,3))=312,LEN($I769)=4),VLOOKUP($I769,_312_Table3,MATCH(LEFT($B769,1),_312_Table3_ColumnLookup,0),FALSE)
+N("312"),
  IF(VALUE(LEFT($A769,3))=313,VLOOKUP(VALUE(MID($B769,2,1)),_313_Table3,MATCH(MID($B769,1,1),_313_Table3_ColumnLookup,0),FALSE)
+N("313"),
  IF(AND(VALUE(LEFT($A769,3))=314,LEN($B769)=3),VLOOKUP(VALUE(MID($B769,2,2)),_314_Table3,MATCH(MID($B769,1,1),_314_Table3_ColumnLookup,0),FALSE),
  IF(VALUE(LEFT($A769,3))=314,VLOOKUP(VALUE(MID($B769,2,1)),_314_Table3,MATCH(MID($B769,1,1),_314_Table3_ColumnLookup,0),FALSE)
+N("314"),
""))))))))))))))))))))))))</f>
        <v>#N/A</v>
      </c>
      <c r="G769" t="s">
        <v>1345</v>
      </c>
      <c r="H769" s="321">
        <f>IFERROR(
IF(ISERROR($D769)=FALSE,$D769,IF(ISERROR($E769)=FALSE,$E769,IF(ISERROR($F769)=FALSE,$F769
+N("012 checkboxes"),
IF(
IF(OR(LEFT($A769,9)="Syndicate",LEFT($A769,12)="NewSyndicate"),VLOOKUP($A769,'012'!$J:$ZW,MATCH("Link to button",'012'!$J$1:$ZW$1,0),0)
+N("309 checkbox"),
IF($C769="309 LCR Summary0",VLOOKUP("Notes990",'309'!$P:$ZZ,MATCH("Link to button",'309'!$P$1:$ZZ$1,0),0)
+N("313 checkboxes"),
IF($C769="313 Financial Information0LcmVsScr",IF($C769="309 LCR Summary0",VLOOKUP("LcmVsScr",'309'!$N:$ZZ,MATCH("Link to button",'309'!$N$1:$ZZ$1,0),0),
IF($C769="313 Financial Information0LcrDocAttached",IF($C769="309 LCR Summary0",VLOOKUP("LcrDocAttached",'309'!$N:$ZZ,MATCH("Link to button",'309'!$N$1:$ZZ$1,0),
0)))))))=1,TRUE,FALSE)
))),"")</f>
        <v>0</v>
      </c>
    </row>
    <row r="770" spans="1:11" customFormat="1">
      <c r="A770" s="237" t="str">
        <f>VLOOKUP($G770,CSVLookups!$B:$R,MATCH(A$1,CSVLookups!$B$1:$R$1,0),FALSE)</f>
        <v>314 Additional Quantitative Analysis</v>
      </c>
      <c r="B770" s="237" t="str">
        <f>VLOOKUP($G770,CSVLookups!$B:$R,MATCH(B$1,CSVLookups!$B$1:$R$1,0),FALSE)</f>
        <v>C3</v>
      </c>
      <c r="C770" s="238" t="str">
        <f t="shared" si="12"/>
        <v>314 Additional Quantitative AnalysisC3</v>
      </c>
      <c r="D770" s="238">
        <f>IF(AND(VALUE(LEFT($A770,3))=309,LEN($B770)=3),VLOOKUP(VALUE(MID($B770,2,2)),_309_Table1,MATCH(MID($B770,1,1),_309_Table1_ColumnLookup,0),FALSE),
  IF($C770="309 LCR SummaryA",OneYearSCR,IF($C770="309 LCR SummaryB",UltimateSCR,IF(VALUE(LEFT($A770,3))=309,VLOOKUP(VALUE(MID($B770,2,1)),_309_Table1,MATCH(MID($B770,1,1),_309_Table1_ColumnLookup,0),FALSE)
+N("309"),
  IF(VALUE(LEFT($A770,3))=310,VLOOKUP(VALUE(MID($B770,2,1)),_310_Table1,MATCH(MID($B770,1,1),_310_Table1_ColumnLookup,0),FALSE)
+N("310"),
  IF(AND(VALUE(LEFT($A770,3))=311,LEN($I770)=4),VLOOKUP($I770,_311_Table1,MATCH($B770,_311_Table1_ColumnLookup,0),FALSE),
  IF(AND(VALUE(LEFT($A770,3))=311,OR($B770="I2",$B770="J2",$B770="K2",$B770="L2")),VLOOKUP('311'!$G$58,_311_Table1,MATCH(MID($B770,1,1),_311_Table1_ColumnLookup,0),FALSE),
  IF(AND(VALUE(LEFT($A770,3))=311,RIGHT($B770,5)="Total"),VLOOKUP('311'!$G$59,_311_Table1,MATCH(MID($B770,1,1),_311_Table1_ColumnLookup,0),FALSE),
  IF(VALUE(LEFT($A770,3))=311,VLOOKUP(VALUE(MID($B770,2,1)),_311_Table1,MATCH(MID($B770,1,1),_311_Table1_ColumnLookup,0),FALSE)
+N("311"),
  IF(AND(VALUE(LEFT($A770,3))=312,LEFT($G770,10)="Unincepted",$B770="G "),VLOOKUP(" ULO",_312_Table1,MATCH('312'!$N$16,_312_Table1_ColumnLookup,0),FALSE),
  IF(AND(VALUE(LEFT($A770,3))=312,LEFT($G770,10)="Unincepted",$B770="O "),VLOOKUP(" ULO",_312_Table1,MATCH('312'!$V$16,_312_Table1_ColumnLookup,0),FALSE),
  IF(AND(VALUE(LEFT($A770,3))=312,LEFT($G770,10)="Unincepted",$B770="Q "),VLOOKUP(" ULO",_312_Table1,MATCH('312'!$X$16,_312_Table1_ColumnLookup,0),FALSE),
  IF(AND(VALUE(LEFT($A770,3))=312,LEFT($G770,10)="Unincepted"),VLOOKUP(" ULO",_312_Table1,MATCH(LEFT($B770,1),_312_Table1_ColumnLookup,0),FALSE),
  IF(AND(VALUE(LEFT($A770,3))=312,LEFT($G770,5)="Total",$B770="G "),VLOOKUP('312'!$F$80,_312_Table1,MATCH('312'!$N$16,_312_Table1_ColumnLookup,0),FALSE),
  IF(AND(VALUE(LEFT($A770,3))=312,LEFT($G770,5)="Total",$B770="O "),VLOOKUP('312'!$F$80,_312_Table1,MATCH('312'!$V$16,_312_Table1_ColumnLookup,0),FALSE),
  IF(AND(VALUE(LEFT($A770,3))=312,LEFT($G770,5)="Total",$B770="Q "),VLOOKUP('312'!$F$80,_312_Table1,MATCH('312'!$X$16,_312_Table1_ColumnLookup,0),FALSE),
  IF(AND(VALUE(LEFT($A770,3))=312,LEFT($G770,5)="Total"),VLOOKUP('312'!$F$80,_312_Table1,MATCH(LEFT($B770,1),_312_Table1_ColumnLookup,0),FALSE),
  IF(AND(VALUE(LEFT($A770,3))=312,LEN($I770)=4,$B770="G"),VLOOKUP($I770,_312_Table1,MATCH('312'!$N$16,_312_Table1_ColumnLookup,0),FALSE),
  IF(AND(VALUE(LEFT($A770,3))=312,LEN($I770)=4,$B770="O"),VLOOKUP($I770,_312_Table1,MATCH('312'!$V$16,_312_Table1_ColumnLookup,0),FALSE),
  IF(AND(VALUE(LEFT($A770,3))=312,LEN($I770)=4,$B770="Q"),VLOOKUP($I770,_312_Table1,MATCH('312'!$X$16,_312_Table1_ColumnLookup,0),FALSE),
  IF(AND(VALUE(LEFT($A770,3))=312,LEN($I770)=4),VLOOKUP($I770,_312_Table1,MATCH(LEFT($B770,1),_312_Table1_ColumnLookup,0),FALSE)
+N("312"),
  IF(VALUE(LEFT($A770,3))=313,VLOOKUP(VALUE(MID($B770,2,1)),_313_Table1,MATCH(MID($B770,1,1),_313_Table1_ColumnLookup,0),FALSE)
+N("313"),
  IF(AND(VALUE(LEFT($A770,3))=314,LEN($B770)=3),VLOOKUP(VALUE(MID($B770,2,2)),_314_Table1,MATCH(MID($B770,1,1),_314_Table1_ColumnLookup,0),FALSE),
  IF(VALUE(LEFT($A770,3))=314,VLOOKUP(VALUE(MID($B770,2,1)),_314_Table1,MATCH(MID($B770,1,1),_314_Table1_ColumnLookup,0),FALSE)
+N("314"),
""))))))))))))))))))))))))</f>
        <v>0</v>
      </c>
      <c r="E770" s="238" t="e">
        <f>IF(AND(VALUE(LEFT($A770,3))=309,LEN($B770)=3),VLOOKUP(VALUE(MID($B770,2,2)),_309_Table2,MATCH(MID($B770,1,1),_309_Table2_ColumnLookup,0),FALSE),
  IF($C770="309 LCR SummaryA",OneYearSCR,IF($C770="309 LCR SummaryB",UltimateSCR,IF(VALUE(LEFT($A770,3))=309,VLOOKUP(VALUE(MID($B770,2,1)),_309_Table2,MATCH(MID($B770,1,1),_309_Table2_ColumnLookup,0),FALSE)
+N("309"),
  IF(VALUE(LEFT($A770,3))=310,VLOOKUP(VALUE(MID($B770,2,1)),_310_Table2,MATCH(MID($B770,1,1),_310_Table2_ColumnLookup,0),FALSE)
+N("310"),
  IF(AND(VALUE(LEFT($A770,3))=311,LEN($I770)=4),VLOOKUP($I770,_311_Table2,MATCH($B770,_311_Table2_ColumnLookup,0),FALSE),
  IF(AND(VALUE(LEFT($A770,3))=311,OR($B770="I2",$B770="J2",$B770="K2",$B770="L2")),VLOOKUP('311'!$G$58,_311_Table2,MATCH(MID($B770,1,1),_311_Table2_ColumnLookup,0),FALSE),
  IF(AND(VALUE(LEFT($A770,3))=311,RIGHT($B770,5)="Total"),VLOOKUP('311'!$G$59,_311_Table2,MATCH(MID($B770,1,1),_311_Table2_ColumnLookup,0),FALSE),
  IF(VALUE(LEFT($A770,3))=311,VLOOKUP(VALUE(MID($B770,2,1)),_311_Table2,MATCH(MID($B770,1,1),_311_Table2_ColumnLookup,0),FALSE)
+N("311"),
  IF(AND(VALUE(LEFT($A770,3))=312,LEFT($G770,10)="Unincepted",$B770="G "),VLOOKUP(" ULO",_312_Table2,MATCH('312'!$N$16,_312_Table2_ColumnLookup,0),FALSE),
  IF(AND(VALUE(LEFT($A770,3))=312,LEFT($G770,10)="Unincepted",$B770="O "),VLOOKUP(" ULO",_312_Table2,MATCH('312'!$V$16,_312_Table2_ColumnLookup,0),FALSE),
  IF(AND(VALUE(LEFT($A770,3))=312,LEFT($G770,10)="Unincepted",$B770="Q "),VLOOKUP(" ULO",_312_Table2,MATCH('312'!$X$16,_312_Table2_ColumnLookup,0),FALSE),
  IF(AND(VALUE(LEFT($A770,3))=312,LEFT($G770,10)="Unincepted"),VLOOKUP(" ULO",_312_Table2,MATCH(LEFT($B770,1),_312_Table2_ColumnLookup,0),FALSE),
  IF(AND(VALUE(LEFT($A770,3))=312,LEFT($G770,5)="Total",$B770="G "),VLOOKUP('312'!$F$80,_312_Table2,MATCH('312'!$N$16,_312_Table2_ColumnLookup,0),FALSE),
  IF(AND(VALUE(LEFT($A770,3))=312,LEFT($G770,5)="Total",$B770="O "),VLOOKUP('312'!$F$80,_312_Table2,MATCH('312'!$V$16,_312_Table2_ColumnLookup,0),FALSE),
  IF(AND(VALUE(LEFT($A770,3))=312,LEFT($G770,5)="Total",$B770="Q "),VLOOKUP('312'!$F$80,_312_Table2,MATCH('312'!$X$16,_312_Table2_ColumnLookup,0),FALSE),
  IF(AND(VALUE(LEFT($A770,3))=312,LEFT($G770,5)="Total"),VLOOKUP('312'!$F$80,_312_Table2,MATCH(LEFT($B770,1),_312_Table2_ColumnLookup,0),FALSE),
  IF(AND(VALUE(LEFT($A770,3))=312,LEN($I770)=4,$B770="G"),VLOOKUP($I770,_312_Table2,MATCH('312'!$N$16,_312_Table2_ColumnLookup,0),FALSE),
  IF(AND(VALUE(LEFT($A770,3))=312,LEN($I770)=4,$B770="O"),VLOOKUP($I770,_312_Table2,MATCH('312'!$V$16,_312_Table2_ColumnLookup,0),FALSE),
  IF(AND(VALUE(LEFT($A770,3))=312,LEN($I770)=4,$B770="Q"),VLOOKUP($I770,_312_Table2,MATCH('312'!$X$16,_312_Table2_ColumnLookup,0),FALSE),
  IF(AND(VALUE(LEFT($A770,3))=312,LEN($I770)=4),VLOOKUP($I770,_312_Table2,MATCH(LEFT($B770,1),_312_Table2_ColumnLookup,0),FALSE)
+N("312"),
  IF(VALUE(LEFT($A770,3))=313,VLOOKUP(VALUE(MID($B770,2,1)),_313_Table2,MATCH(MID($B770,1,1),_313_Table2_ColumnLookup,0),FALSE)
+N("313"),
  IF(AND(VALUE(LEFT($A770,3))=314,LEN($B770)=3),VLOOKUP(VALUE(MID($B770,2,2)),_314_Table2,MATCH(MID($B770,1,1),_314_Table2_ColumnLookup,0),FALSE),
  IF(VALUE(LEFT($A770,3))=314,VLOOKUP(VALUE(MID($B770,2,1)),_314_Table2,MATCH(MID($B770,1,1),_314_Table2_ColumnLookup,0),FALSE)
+N("314"),
""))))))))))))))))))))))))</f>
        <v>#N/A</v>
      </c>
      <c r="F770" s="238" t="e">
        <f>IF(AND(VALUE(LEFT($A770,3))=309,LEN($B770)=3),VLOOKUP(VALUE(MID($B770,2,2)),_309_Table3,MATCH(MID($B770,1,1),_309_Table3_ColumnLookup,0),FALSE),
  IF($C770="309 LCR SummaryA",OneYearSCR,IF($C770="309 LCR SummaryB",UltimateSCR,IF(VALUE(LEFT($A770,3))=309,VLOOKUP(VALUE(MID($B770,2,1)),_309_Table3,MATCH(MID($B770,1,1),_309_Table3_ColumnLookup,0),FALSE)
+N("309"),
  IF(VALUE(LEFT($A770,3))=310,VLOOKUP(VALUE(MID($B770,2,1)),_310_Table3,MATCH(MID($B770,1,1),_310_Table3_ColumnLookup,0),FALSE)
+N("310"),
  IF(AND(VALUE(LEFT($A770,3))=311,LEN($I770)=4),VLOOKUP($I770,_311_Table3,MATCH($B770,_311_Table3_ColumnLookup,0),FALSE),
  IF(AND(VALUE(LEFT($A770,3))=311,OR($B770="I2",$B770="J2",$B770="K2",$B770="L2")),VLOOKUP('311'!$G$58,_311_Table3,MATCH(MID($B770,1,1),_311_Table3_ColumnLookup,0),FALSE),
  IF(AND(VALUE(LEFT($A770,3))=311,RIGHT($B770,5)="Total"),VLOOKUP('311'!$G$59,_311_Table3,MATCH(MID($B770,1,1),_311_Table3_ColumnLookup,0),FALSE),
  IF(VALUE(LEFT($A770,3))=311,VLOOKUP(VALUE(MID($B770,2,1)),_311_Table3,MATCH(MID($B770,1,1),_311_Table3_ColumnLookup,0),FALSE)
+N("311"),
  IF(AND(VALUE(LEFT($A770,3))=312,LEFT($G770,10)="Unincepted",$B770="G "),VLOOKUP(" ULO",_312_Table3,MATCH('312'!$N$16,_312_Table3_ColumnLookup,0),FALSE),
  IF(AND(VALUE(LEFT($A770,3))=312,LEFT($G770,10)="Unincepted",$B770="O "),VLOOKUP(" ULO",_312_Table3,MATCH('312'!$V$16,_312_Table3_ColumnLookup,0),FALSE),
  IF(AND(VALUE(LEFT($A770,3))=312,LEFT($G770,10)="Unincepted",$B770="Q "),VLOOKUP(" ULO",_312_Table3,MATCH('312'!$X$16,_312_Table3_ColumnLookup,0),FALSE),
  IF(AND(VALUE(LEFT($A770,3))=312,LEFT($G770,10)="Unincepted"),VLOOKUP(" ULO",_312_Table3,MATCH(LEFT($B770,1),_312_Table3_ColumnLookup,0),FALSE),
  IF(AND(VALUE(LEFT($A770,3))=312,LEFT($G770,5)="Total",$B770="G "),VLOOKUP('312'!$F$80,_312_Table3,MATCH('312'!$N$16,_312_Table3_ColumnLookup,0),FALSE),
  IF(AND(VALUE(LEFT($A770,3))=312,LEFT($G770,5)="Total",$B770="O "),VLOOKUP('312'!$F$80,_312_Table3,MATCH('312'!$V$16,_312_Table3_ColumnLookup,0),FALSE),
  IF(AND(VALUE(LEFT($A770,3))=312,LEFT($G770,5)="Total",$B770="Q "),VLOOKUP('312'!$F$80,_312_Table3,MATCH('312'!$X$16,_312_Table3_ColumnLookup,0),FALSE),
  IF(AND(VALUE(LEFT($A770,3))=312,LEFT($G770,5)="Total"),VLOOKUP('312'!$F$80,_312_Table3,MATCH(LEFT($B770,1),_312_Table3_ColumnLookup,0),FALSE),
  IF(AND(VALUE(LEFT($A770,3))=312,LEN($I770)=4,$B770="G"),VLOOKUP($I770,_312_Table3,MATCH('312'!$N$16,_312_Table3_ColumnLookup,0),FALSE),
  IF(AND(VALUE(LEFT($A770,3))=312,LEN($I770)=4,$B770="O"),VLOOKUP($I770,_312_Table3,MATCH('312'!$V$16,_312_Table3_ColumnLookup,0),FALSE),
  IF(AND(VALUE(LEFT($A770,3))=312,LEN($I770)=4,$B770="Q"),VLOOKUP($I770,_312_Table3,MATCH('312'!$X$16,_312_Table3_ColumnLookup,0),FALSE),
  IF(AND(VALUE(LEFT($A770,3))=312,LEN($I770)=4),VLOOKUP($I770,_312_Table3,MATCH(LEFT($B770,1),_312_Table3_ColumnLookup,0),FALSE)
+N("312"),
  IF(VALUE(LEFT($A770,3))=313,VLOOKUP(VALUE(MID($B770,2,1)),_313_Table3,MATCH(MID($B770,1,1),_313_Table3_ColumnLookup,0),FALSE)
+N("313"),
  IF(AND(VALUE(LEFT($A770,3))=314,LEN($B770)=3),VLOOKUP(VALUE(MID($B770,2,2)),_314_Table3,MATCH(MID($B770,1,1),_314_Table3_ColumnLookup,0),FALSE),
  IF(VALUE(LEFT($A770,3))=314,VLOOKUP(VALUE(MID($B770,2,1)),_314_Table3,MATCH(MID($B770,1,1),_314_Table3_ColumnLookup,0),FALSE)
+N("314"),
""))))))))))))))))))))))))</f>
        <v>#N/A</v>
      </c>
      <c r="G770" t="s">
        <v>1347</v>
      </c>
      <c r="H770" s="321">
        <f>IFERROR(
IF(ISERROR($D770)=FALSE,$D770,IF(ISERROR($E770)=FALSE,$E770,IF(ISERROR($F770)=FALSE,$F770
+N("012 checkboxes"),
IF(
IF(OR(LEFT($A770,9)="Syndicate",LEFT($A770,12)="NewSyndicate"),VLOOKUP($A770,'012'!$J:$ZW,MATCH("Link to button",'012'!$J$1:$ZW$1,0),0)
+N("309 checkbox"),
IF($C770="309 LCR Summary0",VLOOKUP("Notes990",'309'!$P:$ZZ,MATCH("Link to button",'309'!$P$1:$ZZ$1,0),0)
+N("313 checkboxes"),
IF($C770="313 Financial Information0LcmVsScr",IF($C770="309 LCR Summary0",VLOOKUP("LcmVsScr",'309'!$N:$ZZ,MATCH("Link to button",'309'!$N$1:$ZZ$1,0),0),
IF($C770="313 Financial Information0LcrDocAttached",IF($C770="309 LCR Summary0",VLOOKUP("LcrDocAttached",'309'!$N:$ZZ,MATCH("Link to button",'309'!$N$1:$ZZ$1,0),
0)))))))=1,TRUE,FALSE)
))),"")</f>
        <v>0</v>
      </c>
    </row>
    <row r="771" spans="1:11" customFormat="1">
      <c r="A771" s="237" t="str">
        <f>VLOOKUP($G771,CSVLookups!$B:$R,MATCH(A$1,CSVLookups!$B$1:$R$1,0),FALSE)</f>
        <v>314 Additional Quantitative Analysis</v>
      </c>
      <c r="B771" s="237" t="str">
        <f>VLOOKUP($G771,CSVLookups!$B:$R,MATCH(B$1,CSVLookups!$B$1:$R$1,0),FALSE)</f>
        <v>A4</v>
      </c>
      <c r="C771" s="238" t="str">
        <f t="shared" si="12"/>
        <v>314 Additional Quantitative AnalysisA4</v>
      </c>
      <c r="D771" s="238">
        <f>IF(AND(VALUE(LEFT($A771,3))=309,LEN($B771)=3),VLOOKUP(VALUE(MID($B771,2,2)),_309_Table1,MATCH(MID($B771,1,1),_309_Table1_ColumnLookup,0),FALSE),
  IF($C771="309 LCR SummaryA",OneYearSCR,IF($C771="309 LCR SummaryB",UltimateSCR,IF(VALUE(LEFT($A771,3))=309,VLOOKUP(VALUE(MID($B771,2,1)),_309_Table1,MATCH(MID($B771,1,1),_309_Table1_ColumnLookup,0),FALSE)
+N("309"),
  IF(VALUE(LEFT($A771,3))=310,VLOOKUP(VALUE(MID($B771,2,1)),_310_Table1,MATCH(MID($B771,1,1),_310_Table1_ColumnLookup,0),FALSE)
+N("310"),
  IF(AND(VALUE(LEFT($A771,3))=311,LEN($I771)=4),VLOOKUP($I771,_311_Table1,MATCH($B771,_311_Table1_ColumnLookup,0),FALSE),
  IF(AND(VALUE(LEFT($A771,3))=311,OR($B771="I2",$B771="J2",$B771="K2",$B771="L2")),VLOOKUP('311'!$G$58,_311_Table1,MATCH(MID($B771,1,1),_311_Table1_ColumnLookup,0),FALSE),
  IF(AND(VALUE(LEFT($A771,3))=311,RIGHT($B771,5)="Total"),VLOOKUP('311'!$G$59,_311_Table1,MATCH(MID($B771,1,1),_311_Table1_ColumnLookup,0),FALSE),
  IF(VALUE(LEFT($A771,3))=311,VLOOKUP(VALUE(MID($B771,2,1)),_311_Table1,MATCH(MID($B771,1,1),_311_Table1_ColumnLookup,0),FALSE)
+N("311"),
  IF(AND(VALUE(LEFT($A771,3))=312,LEFT($G771,10)="Unincepted",$B771="G "),VLOOKUP(" ULO",_312_Table1,MATCH('312'!$N$16,_312_Table1_ColumnLookup,0),FALSE),
  IF(AND(VALUE(LEFT($A771,3))=312,LEFT($G771,10)="Unincepted",$B771="O "),VLOOKUP(" ULO",_312_Table1,MATCH('312'!$V$16,_312_Table1_ColumnLookup,0),FALSE),
  IF(AND(VALUE(LEFT($A771,3))=312,LEFT($G771,10)="Unincepted",$B771="Q "),VLOOKUP(" ULO",_312_Table1,MATCH('312'!$X$16,_312_Table1_ColumnLookup,0),FALSE),
  IF(AND(VALUE(LEFT($A771,3))=312,LEFT($G771,10)="Unincepted"),VLOOKUP(" ULO",_312_Table1,MATCH(LEFT($B771,1),_312_Table1_ColumnLookup,0),FALSE),
  IF(AND(VALUE(LEFT($A771,3))=312,LEFT($G771,5)="Total",$B771="G "),VLOOKUP('312'!$F$80,_312_Table1,MATCH('312'!$N$16,_312_Table1_ColumnLookup,0),FALSE),
  IF(AND(VALUE(LEFT($A771,3))=312,LEFT($G771,5)="Total",$B771="O "),VLOOKUP('312'!$F$80,_312_Table1,MATCH('312'!$V$16,_312_Table1_ColumnLookup,0),FALSE),
  IF(AND(VALUE(LEFT($A771,3))=312,LEFT($G771,5)="Total",$B771="Q "),VLOOKUP('312'!$F$80,_312_Table1,MATCH('312'!$X$16,_312_Table1_ColumnLookup,0),FALSE),
  IF(AND(VALUE(LEFT($A771,3))=312,LEFT($G771,5)="Total"),VLOOKUP('312'!$F$80,_312_Table1,MATCH(LEFT($B771,1),_312_Table1_ColumnLookup,0),FALSE),
  IF(AND(VALUE(LEFT($A771,3))=312,LEN($I771)=4,$B771="G"),VLOOKUP($I771,_312_Table1,MATCH('312'!$N$16,_312_Table1_ColumnLookup,0),FALSE),
  IF(AND(VALUE(LEFT($A771,3))=312,LEN($I771)=4,$B771="O"),VLOOKUP($I771,_312_Table1,MATCH('312'!$V$16,_312_Table1_ColumnLookup,0),FALSE),
  IF(AND(VALUE(LEFT($A771,3))=312,LEN($I771)=4,$B771="Q"),VLOOKUP($I771,_312_Table1,MATCH('312'!$X$16,_312_Table1_ColumnLookup,0),FALSE),
  IF(AND(VALUE(LEFT($A771,3))=312,LEN($I771)=4),VLOOKUP($I771,_312_Table1,MATCH(LEFT($B771,1),_312_Table1_ColumnLookup,0),FALSE)
+N("312"),
  IF(VALUE(LEFT($A771,3))=313,VLOOKUP(VALUE(MID($B771,2,1)),_313_Table1,MATCH(MID($B771,1,1),_313_Table1_ColumnLookup,0),FALSE)
+N("313"),
  IF(AND(VALUE(LEFT($A771,3))=314,LEN($B771)=3),VLOOKUP(VALUE(MID($B771,2,2)),_314_Table1,MATCH(MID($B771,1,1),_314_Table1_ColumnLookup,0),FALSE),
  IF(VALUE(LEFT($A771,3))=314,VLOOKUP(VALUE(MID($B771,2,1)),_314_Table1,MATCH(MID($B771,1,1),_314_Table1_ColumnLookup,0),FALSE)
+N("314"),
""))))))))))))))))))))))))</f>
        <v>0</v>
      </c>
      <c r="E771" s="238" t="e">
        <f>IF(AND(VALUE(LEFT($A771,3))=309,LEN($B771)=3),VLOOKUP(VALUE(MID($B771,2,2)),_309_Table2,MATCH(MID($B771,1,1),_309_Table2_ColumnLookup,0),FALSE),
  IF($C771="309 LCR SummaryA",OneYearSCR,IF($C771="309 LCR SummaryB",UltimateSCR,IF(VALUE(LEFT($A771,3))=309,VLOOKUP(VALUE(MID($B771,2,1)),_309_Table2,MATCH(MID($B771,1,1),_309_Table2_ColumnLookup,0),FALSE)
+N("309"),
  IF(VALUE(LEFT($A771,3))=310,VLOOKUP(VALUE(MID($B771,2,1)),_310_Table2,MATCH(MID($B771,1,1),_310_Table2_ColumnLookup,0),FALSE)
+N("310"),
  IF(AND(VALUE(LEFT($A771,3))=311,LEN($I771)=4),VLOOKUP($I771,_311_Table2,MATCH($B771,_311_Table2_ColumnLookup,0),FALSE),
  IF(AND(VALUE(LEFT($A771,3))=311,OR($B771="I2",$B771="J2",$B771="K2",$B771="L2")),VLOOKUP('311'!$G$58,_311_Table2,MATCH(MID($B771,1,1),_311_Table2_ColumnLookup,0),FALSE),
  IF(AND(VALUE(LEFT($A771,3))=311,RIGHT($B771,5)="Total"),VLOOKUP('311'!$G$59,_311_Table2,MATCH(MID($B771,1,1),_311_Table2_ColumnLookup,0),FALSE),
  IF(VALUE(LEFT($A771,3))=311,VLOOKUP(VALUE(MID($B771,2,1)),_311_Table2,MATCH(MID($B771,1,1),_311_Table2_ColumnLookup,0),FALSE)
+N("311"),
  IF(AND(VALUE(LEFT($A771,3))=312,LEFT($G771,10)="Unincepted",$B771="G "),VLOOKUP(" ULO",_312_Table2,MATCH('312'!$N$16,_312_Table2_ColumnLookup,0),FALSE),
  IF(AND(VALUE(LEFT($A771,3))=312,LEFT($G771,10)="Unincepted",$B771="O "),VLOOKUP(" ULO",_312_Table2,MATCH('312'!$V$16,_312_Table2_ColumnLookup,0),FALSE),
  IF(AND(VALUE(LEFT($A771,3))=312,LEFT($G771,10)="Unincepted",$B771="Q "),VLOOKUP(" ULO",_312_Table2,MATCH('312'!$X$16,_312_Table2_ColumnLookup,0),FALSE),
  IF(AND(VALUE(LEFT($A771,3))=312,LEFT($G771,10)="Unincepted"),VLOOKUP(" ULO",_312_Table2,MATCH(LEFT($B771,1),_312_Table2_ColumnLookup,0),FALSE),
  IF(AND(VALUE(LEFT($A771,3))=312,LEFT($G771,5)="Total",$B771="G "),VLOOKUP('312'!$F$80,_312_Table2,MATCH('312'!$N$16,_312_Table2_ColumnLookup,0),FALSE),
  IF(AND(VALUE(LEFT($A771,3))=312,LEFT($G771,5)="Total",$B771="O "),VLOOKUP('312'!$F$80,_312_Table2,MATCH('312'!$V$16,_312_Table2_ColumnLookup,0),FALSE),
  IF(AND(VALUE(LEFT($A771,3))=312,LEFT($G771,5)="Total",$B771="Q "),VLOOKUP('312'!$F$80,_312_Table2,MATCH('312'!$X$16,_312_Table2_ColumnLookup,0),FALSE),
  IF(AND(VALUE(LEFT($A771,3))=312,LEFT($G771,5)="Total"),VLOOKUP('312'!$F$80,_312_Table2,MATCH(LEFT($B771,1),_312_Table2_ColumnLookup,0),FALSE),
  IF(AND(VALUE(LEFT($A771,3))=312,LEN($I771)=4,$B771="G"),VLOOKUP($I771,_312_Table2,MATCH('312'!$N$16,_312_Table2_ColumnLookup,0),FALSE),
  IF(AND(VALUE(LEFT($A771,3))=312,LEN($I771)=4,$B771="O"),VLOOKUP($I771,_312_Table2,MATCH('312'!$V$16,_312_Table2_ColumnLookup,0),FALSE),
  IF(AND(VALUE(LEFT($A771,3))=312,LEN($I771)=4,$B771="Q"),VLOOKUP($I771,_312_Table2,MATCH('312'!$X$16,_312_Table2_ColumnLookup,0),FALSE),
  IF(AND(VALUE(LEFT($A771,3))=312,LEN($I771)=4),VLOOKUP($I771,_312_Table2,MATCH(LEFT($B771,1),_312_Table2_ColumnLookup,0),FALSE)
+N("312"),
  IF(VALUE(LEFT($A771,3))=313,VLOOKUP(VALUE(MID($B771,2,1)),_313_Table2,MATCH(MID($B771,1,1),_313_Table2_ColumnLookup,0),FALSE)
+N("313"),
  IF(AND(VALUE(LEFT($A771,3))=314,LEN($B771)=3),VLOOKUP(VALUE(MID($B771,2,2)),_314_Table2,MATCH(MID($B771,1,1),_314_Table2_ColumnLookup,0),FALSE),
  IF(VALUE(LEFT($A771,3))=314,VLOOKUP(VALUE(MID($B771,2,1)),_314_Table2,MATCH(MID($B771,1,1),_314_Table2_ColumnLookup,0),FALSE)
+N("314"),
""))))))))))))))))))))))))</f>
        <v>#N/A</v>
      </c>
      <c r="F771" s="238" t="e">
        <f>IF(AND(VALUE(LEFT($A771,3))=309,LEN($B771)=3),VLOOKUP(VALUE(MID($B771,2,2)),_309_Table3,MATCH(MID($B771,1,1),_309_Table3_ColumnLookup,0),FALSE),
  IF($C771="309 LCR SummaryA",OneYearSCR,IF($C771="309 LCR SummaryB",UltimateSCR,IF(VALUE(LEFT($A771,3))=309,VLOOKUP(VALUE(MID($B771,2,1)),_309_Table3,MATCH(MID($B771,1,1),_309_Table3_ColumnLookup,0),FALSE)
+N("309"),
  IF(VALUE(LEFT($A771,3))=310,VLOOKUP(VALUE(MID($B771,2,1)),_310_Table3,MATCH(MID($B771,1,1),_310_Table3_ColumnLookup,0),FALSE)
+N("310"),
  IF(AND(VALUE(LEFT($A771,3))=311,LEN($I771)=4),VLOOKUP($I771,_311_Table3,MATCH($B771,_311_Table3_ColumnLookup,0),FALSE),
  IF(AND(VALUE(LEFT($A771,3))=311,OR($B771="I2",$B771="J2",$B771="K2",$B771="L2")),VLOOKUP('311'!$G$58,_311_Table3,MATCH(MID($B771,1,1),_311_Table3_ColumnLookup,0),FALSE),
  IF(AND(VALUE(LEFT($A771,3))=311,RIGHT($B771,5)="Total"),VLOOKUP('311'!$G$59,_311_Table3,MATCH(MID($B771,1,1),_311_Table3_ColumnLookup,0),FALSE),
  IF(VALUE(LEFT($A771,3))=311,VLOOKUP(VALUE(MID($B771,2,1)),_311_Table3,MATCH(MID($B771,1,1),_311_Table3_ColumnLookup,0),FALSE)
+N("311"),
  IF(AND(VALUE(LEFT($A771,3))=312,LEFT($G771,10)="Unincepted",$B771="G "),VLOOKUP(" ULO",_312_Table3,MATCH('312'!$N$16,_312_Table3_ColumnLookup,0),FALSE),
  IF(AND(VALUE(LEFT($A771,3))=312,LEFT($G771,10)="Unincepted",$B771="O "),VLOOKUP(" ULO",_312_Table3,MATCH('312'!$V$16,_312_Table3_ColumnLookup,0),FALSE),
  IF(AND(VALUE(LEFT($A771,3))=312,LEFT($G771,10)="Unincepted",$B771="Q "),VLOOKUP(" ULO",_312_Table3,MATCH('312'!$X$16,_312_Table3_ColumnLookup,0),FALSE),
  IF(AND(VALUE(LEFT($A771,3))=312,LEFT($G771,10)="Unincepted"),VLOOKUP(" ULO",_312_Table3,MATCH(LEFT($B771,1),_312_Table3_ColumnLookup,0),FALSE),
  IF(AND(VALUE(LEFT($A771,3))=312,LEFT($G771,5)="Total",$B771="G "),VLOOKUP('312'!$F$80,_312_Table3,MATCH('312'!$N$16,_312_Table3_ColumnLookup,0),FALSE),
  IF(AND(VALUE(LEFT($A771,3))=312,LEFT($G771,5)="Total",$B771="O "),VLOOKUP('312'!$F$80,_312_Table3,MATCH('312'!$V$16,_312_Table3_ColumnLookup,0),FALSE),
  IF(AND(VALUE(LEFT($A771,3))=312,LEFT($G771,5)="Total",$B771="Q "),VLOOKUP('312'!$F$80,_312_Table3,MATCH('312'!$X$16,_312_Table3_ColumnLookup,0),FALSE),
  IF(AND(VALUE(LEFT($A771,3))=312,LEFT($G771,5)="Total"),VLOOKUP('312'!$F$80,_312_Table3,MATCH(LEFT($B771,1),_312_Table3_ColumnLookup,0),FALSE),
  IF(AND(VALUE(LEFT($A771,3))=312,LEN($I771)=4,$B771="G"),VLOOKUP($I771,_312_Table3,MATCH('312'!$N$16,_312_Table3_ColumnLookup,0),FALSE),
  IF(AND(VALUE(LEFT($A771,3))=312,LEN($I771)=4,$B771="O"),VLOOKUP($I771,_312_Table3,MATCH('312'!$V$16,_312_Table3_ColumnLookup,0),FALSE),
  IF(AND(VALUE(LEFT($A771,3))=312,LEN($I771)=4,$B771="Q"),VLOOKUP($I771,_312_Table3,MATCH('312'!$X$16,_312_Table3_ColumnLookup,0),FALSE),
  IF(AND(VALUE(LEFT($A771,3))=312,LEN($I771)=4),VLOOKUP($I771,_312_Table3,MATCH(LEFT($B771,1),_312_Table3_ColumnLookup,0),FALSE)
+N("312"),
  IF(VALUE(LEFT($A771,3))=313,VLOOKUP(VALUE(MID($B771,2,1)),_313_Table3,MATCH(MID($B771,1,1),_313_Table3_ColumnLookup,0),FALSE)
+N("313"),
  IF(AND(VALUE(LEFT($A771,3))=314,LEN($B771)=3),VLOOKUP(VALUE(MID($B771,2,2)),_314_Table3,MATCH(MID($B771,1,1),_314_Table3_ColumnLookup,0),FALSE),
  IF(VALUE(LEFT($A771,3))=314,VLOOKUP(VALUE(MID($B771,2,1)),_314_Table3,MATCH(MID($B771,1,1),_314_Table3_ColumnLookup,0),FALSE)
+N("314"),
""))))))))))))))))))))))))</f>
        <v>#N/A</v>
      </c>
      <c r="G771" t="s">
        <v>1349</v>
      </c>
      <c r="H771" s="321">
        <f>IFERROR(
IF(ISERROR($D771)=FALSE,$D771,IF(ISERROR($E771)=FALSE,$E771,IF(ISERROR($F771)=FALSE,$F771
+N("012 checkboxes"),
IF(
IF(OR(LEFT($A771,9)="Syndicate",LEFT($A771,12)="NewSyndicate"),VLOOKUP($A771,'012'!$J:$ZW,MATCH("Link to button",'012'!$J$1:$ZW$1,0),0)
+N("309 checkbox"),
IF($C771="309 LCR Summary0",VLOOKUP("Notes990",'309'!$P:$ZZ,MATCH("Link to button",'309'!$P$1:$ZZ$1,0),0)
+N("313 checkboxes"),
IF($C771="313 Financial Information0LcmVsScr",IF($C771="309 LCR Summary0",VLOOKUP("LcmVsScr",'309'!$N:$ZZ,MATCH("Link to button",'309'!$N$1:$ZZ$1,0),0),
IF($C771="313 Financial Information0LcrDocAttached",IF($C771="309 LCR Summary0",VLOOKUP("LcrDocAttached",'309'!$N:$ZZ,MATCH("Link to button",'309'!$N$1:$ZZ$1,0),
0)))))))=1,TRUE,FALSE)
))),"")</f>
        <v>0</v>
      </c>
    </row>
    <row r="772" spans="1:11" customFormat="1">
      <c r="A772" s="237" t="str">
        <f>VLOOKUP($G772,CSVLookups!$B:$R,MATCH(A$1,CSVLookups!$B$1:$R$1,0),FALSE)</f>
        <v>314 Additional Quantitative Analysis</v>
      </c>
      <c r="B772" s="237" t="str">
        <f>VLOOKUP($G772,CSVLookups!$B:$R,MATCH(B$1,CSVLookups!$B$1:$R$1,0),FALSE)</f>
        <v>B4</v>
      </c>
      <c r="C772" s="238" t="str">
        <f t="shared" si="12"/>
        <v>314 Additional Quantitative AnalysisB4</v>
      </c>
      <c r="D772" s="238">
        <f>IF(AND(VALUE(LEFT($A772,3))=309,LEN($B772)=3),VLOOKUP(VALUE(MID($B772,2,2)),_309_Table1,MATCH(MID($B772,1,1),_309_Table1_ColumnLookup,0),FALSE),
  IF($C772="309 LCR SummaryA",OneYearSCR,IF($C772="309 LCR SummaryB",UltimateSCR,IF(VALUE(LEFT($A772,3))=309,VLOOKUP(VALUE(MID($B772,2,1)),_309_Table1,MATCH(MID($B772,1,1),_309_Table1_ColumnLookup,0),FALSE)
+N("309"),
  IF(VALUE(LEFT($A772,3))=310,VLOOKUP(VALUE(MID($B772,2,1)),_310_Table1,MATCH(MID($B772,1,1),_310_Table1_ColumnLookup,0),FALSE)
+N("310"),
  IF(AND(VALUE(LEFT($A772,3))=311,LEN($I772)=4),VLOOKUP($I772,_311_Table1,MATCH($B772,_311_Table1_ColumnLookup,0),FALSE),
  IF(AND(VALUE(LEFT($A772,3))=311,OR($B772="I2",$B772="J2",$B772="K2",$B772="L2")),VLOOKUP('311'!$G$58,_311_Table1,MATCH(MID($B772,1,1),_311_Table1_ColumnLookup,0),FALSE),
  IF(AND(VALUE(LEFT($A772,3))=311,RIGHT($B772,5)="Total"),VLOOKUP('311'!$G$59,_311_Table1,MATCH(MID($B772,1,1),_311_Table1_ColumnLookup,0),FALSE),
  IF(VALUE(LEFT($A772,3))=311,VLOOKUP(VALUE(MID($B772,2,1)),_311_Table1,MATCH(MID($B772,1,1),_311_Table1_ColumnLookup,0),FALSE)
+N("311"),
  IF(AND(VALUE(LEFT($A772,3))=312,LEFT($G772,10)="Unincepted",$B772="G "),VLOOKUP(" ULO",_312_Table1,MATCH('312'!$N$16,_312_Table1_ColumnLookup,0),FALSE),
  IF(AND(VALUE(LEFT($A772,3))=312,LEFT($G772,10)="Unincepted",$B772="O "),VLOOKUP(" ULO",_312_Table1,MATCH('312'!$V$16,_312_Table1_ColumnLookup,0),FALSE),
  IF(AND(VALUE(LEFT($A772,3))=312,LEFT($G772,10)="Unincepted",$B772="Q "),VLOOKUP(" ULO",_312_Table1,MATCH('312'!$X$16,_312_Table1_ColumnLookup,0),FALSE),
  IF(AND(VALUE(LEFT($A772,3))=312,LEFT($G772,10)="Unincepted"),VLOOKUP(" ULO",_312_Table1,MATCH(LEFT($B772,1),_312_Table1_ColumnLookup,0),FALSE),
  IF(AND(VALUE(LEFT($A772,3))=312,LEFT($G772,5)="Total",$B772="G "),VLOOKUP('312'!$F$80,_312_Table1,MATCH('312'!$N$16,_312_Table1_ColumnLookup,0),FALSE),
  IF(AND(VALUE(LEFT($A772,3))=312,LEFT($G772,5)="Total",$B772="O "),VLOOKUP('312'!$F$80,_312_Table1,MATCH('312'!$V$16,_312_Table1_ColumnLookup,0),FALSE),
  IF(AND(VALUE(LEFT($A772,3))=312,LEFT($G772,5)="Total",$B772="Q "),VLOOKUP('312'!$F$80,_312_Table1,MATCH('312'!$X$16,_312_Table1_ColumnLookup,0),FALSE),
  IF(AND(VALUE(LEFT($A772,3))=312,LEFT($G772,5)="Total"),VLOOKUP('312'!$F$80,_312_Table1,MATCH(LEFT($B772,1),_312_Table1_ColumnLookup,0),FALSE),
  IF(AND(VALUE(LEFT($A772,3))=312,LEN($I772)=4,$B772="G"),VLOOKUP($I772,_312_Table1,MATCH('312'!$N$16,_312_Table1_ColumnLookup,0),FALSE),
  IF(AND(VALUE(LEFT($A772,3))=312,LEN($I772)=4,$B772="O"),VLOOKUP($I772,_312_Table1,MATCH('312'!$V$16,_312_Table1_ColumnLookup,0),FALSE),
  IF(AND(VALUE(LEFT($A772,3))=312,LEN($I772)=4,$B772="Q"),VLOOKUP($I772,_312_Table1,MATCH('312'!$X$16,_312_Table1_ColumnLookup,0),FALSE),
  IF(AND(VALUE(LEFT($A772,3))=312,LEN($I772)=4),VLOOKUP($I772,_312_Table1,MATCH(LEFT($B772,1),_312_Table1_ColumnLookup,0),FALSE)
+N("312"),
  IF(VALUE(LEFT($A772,3))=313,VLOOKUP(VALUE(MID($B772,2,1)),_313_Table1,MATCH(MID($B772,1,1),_313_Table1_ColumnLookup,0),FALSE)
+N("313"),
  IF(AND(VALUE(LEFT($A772,3))=314,LEN($B772)=3),VLOOKUP(VALUE(MID($B772,2,2)),_314_Table1,MATCH(MID($B772,1,1),_314_Table1_ColumnLookup,0),FALSE),
  IF(VALUE(LEFT($A772,3))=314,VLOOKUP(VALUE(MID($B772,2,1)),_314_Table1,MATCH(MID($B772,1,1),_314_Table1_ColumnLookup,0),FALSE)
+N("314"),
""))))))))))))))))))))))))</f>
        <v>0</v>
      </c>
      <c r="E772" s="238" t="e">
        <f>IF(AND(VALUE(LEFT($A772,3))=309,LEN($B772)=3),VLOOKUP(VALUE(MID($B772,2,2)),_309_Table2,MATCH(MID($B772,1,1),_309_Table2_ColumnLookup,0),FALSE),
  IF($C772="309 LCR SummaryA",OneYearSCR,IF($C772="309 LCR SummaryB",UltimateSCR,IF(VALUE(LEFT($A772,3))=309,VLOOKUP(VALUE(MID($B772,2,1)),_309_Table2,MATCH(MID($B772,1,1),_309_Table2_ColumnLookup,0),FALSE)
+N("309"),
  IF(VALUE(LEFT($A772,3))=310,VLOOKUP(VALUE(MID($B772,2,1)),_310_Table2,MATCH(MID($B772,1,1),_310_Table2_ColumnLookup,0),FALSE)
+N("310"),
  IF(AND(VALUE(LEFT($A772,3))=311,LEN($I772)=4),VLOOKUP($I772,_311_Table2,MATCH($B772,_311_Table2_ColumnLookup,0),FALSE),
  IF(AND(VALUE(LEFT($A772,3))=311,OR($B772="I2",$B772="J2",$B772="K2",$B772="L2")),VLOOKUP('311'!$G$58,_311_Table2,MATCH(MID($B772,1,1),_311_Table2_ColumnLookup,0),FALSE),
  IF(AND(VALUE(LEFT($A772,3))=311,RIGHT($B772,5)="Total"),VLOOKUP('311'!$G$59,_311_Table2,MATCH(MID($B772,1,1),_311_Table2_ColumnLookup,0),FALSE),
  IF(VALUE(LEFT($A772,3))=311,VLOOKUP(VALUE(MID($B772,2,1)),_311_Table2,MATCH(MID($B772,1,1),_311_Table2_ColumnLookup,0),FALSE)
+N("311"),
  IF(AND(VALUE(LEFT($A772,3))=312,LEFT($G772,10)="Unincepted",$B772="G "),VLOOKUP(" ULO",_312_Table2,MATCH('312'!$N$16,_312_Table2_ColumnLookup,0),FALSE),
  IF(AND(VALUE(LEFT($A772,3))=312,LEFT($G772,10)="Unincepted",$B772="O "),VLOOKUP(" ULO",_312_Table2,MATCH('312'!$V$16,_312_Table2_ColumnLookup,0),FALSE),
  IF(AND(VALUE(LEFT($A772,3))=312,LEFT($G772,10)="Unincepted",$B772="Q "),VLOOKUP(" ULO",_312_Table2,MATCH('312'!$X$16,_312_Table2_ColumnLookup,0),FALSE),
  IF(AND(VALUE(LEFT($A772,3))=312,LEFT($G772,10)="Unincepted"),VLOOKUP(" ULO",_312_Table2,MATCH(LEFT($B772,1),_312_Table2_ColumnLookup,0),FALSE),
  IF(AND(VALUE(LEFT($A772,3))=312,LEFT($G772,5)="Total",$B772="G "),VLOOKUP('312'!$F$80,_312_Table2,MATCH('312'!$N$16,_312_Table2_ColumnLookup,0),FALSE),
  IF(AND(VALUE(LEFT($A772,3))=312,LEFT($G772,5)="Total",$B772="O "),VLOOKUP('312'!$F$80,_312_Table2,MATCH('312'!$V$16,_312_Table2_ColumnLookup,0),FALSE),
  IF(AND(VALUE(LEFT($A772,3))=312,LEFT($G772,5)="Total",$B772="Q "),VLOOKUP('312'!$F$80,_312_Table2,MATCH('312'!$X$16,_312_Table2_ColumnLookup,0),FALSE),
  IF(AND(VALUE(LEFT($A772,3))=312,LEFT($G772,5)="Total"),VLOOKUP('312'!$F$80,_312_Table2,MATCH(LEFT($B772,1),_312_Table2_ColumnLookup,0),FALSE),
  IF(AND(VALUE(LEFT($A772,3))=312,LEN($I772)=4,$B772="G"),VLOOKUP($I772,_312_Table2,MATCH('312'!$N$16,_312_Table2_ColumnLookup,0),FALSE),
  IF(AND(VALUE(LEFT($A772,3))=312,LEN($I772)=4,$B772="O"),VLOOKUP($I772,_312_Table2,MATCH('312'!$V$16,_312_Table2_ColumnLookup,0),FALSE),
  IF(AND(VALUE(LEFT($A772,3))=312,LEN($I772)=4,$B772="Q"),VLOOKUP($I772,_312_Table2,MATCH('312'!$X$16,_312_Table2_ColumnLookup,0),FALSE),
  IF(AND(VALUE(LEFT($A772,3))=312,LEN($I772)=4),VLOOKUP($I772,_312_Table2,MATCH(LEFT($B772,1),_312_Table2_ColumnLookup,0),FALSE)
+N("312"),
  IF(VALUE(LEFT($A772,3))=313,VLOOKUP(VALUE(MID($B772,2,1)),_313_Table2,MATCH(MID($B772,1,1),_313_Table2_ColumnLookup,0),FALSE)
+N("313"),
  IF(AND(VALUE(LEFT($A772,3))=314,LEN($B772)=3),VLOOKUP(VALUE(MID($B772,2,2)),_314_Table2,MATCH(MID($B772,1,1),_314_Table2_ColumnLookup,0),FALSE),
  IF(VALUE(LEFT($A772,3))=314,VLOOKUP(VALUE(MID($B772,2,1)),_314_Table2,MATCH(MID($B772,1,1),_314_Table2_ColumnLookup,0),FALSE)
+N("314"),
""))))))))))))))))))))))))</f>
        <v>#N/A</v>
      </c>
      <c r="F772" s="238" t="e">
        <f>IF(AND(VALUE(LEFT($A772,3))=309,LEN($B772)=3),VLOOKUP(VALUE(MID($B772,2,2)),_309_Table3,MATCH(MID($B772,1,1),_309_Table3_ColumnLookup,0),FALSE),
  IF($C772="309 LCR SummaryA",OneYearSCR,IF($C772="309 LCR SummaryB",UltimateSCR,IF(VALUE(LEFT($A772,3))=309,VLOOKUP(VALUE(MID($B772,2,1)),_309_Table3,MATCH(MID($B772,1,1),_309_Table3_ColumnLookup,0),FALSE)
+N("309"),
  IF(VALUE(LEFT($A772,3))=310,VLOOKUP(VALUE(MID($B772,2,1)),_310_Table3,MATCH(MID($B772,1,1),_310_Table3_ColumnLookup,0),FALSE)
+N("310"),
  IF(AND(VALUE(LEFT($A772,3))=311,LEN($I772)=4),VLOOKUP($I772,_311_Table3,MATCH($B772,_311_Table3_ColumnLookup,0),FALSE),
  IF(AND(VALUE(LEFT($A772,3))=311,OR($B772="I2",$B772="J2",$B772="K2",$B772="L2")),VLOOKUP('311'!$G$58,_311_Table3,MATCH(MID($B772,1,1),_311_Table3_ColumnLookup,0),FALSE),
  IF(AND(VALUE(LEFT($A772,3))=311,RIGHT($B772,5)="Total"),VLOOKUP('311'!$G$59,_311_Table3,MATCH(MID($B772,1,1),_311_Table3_ColumnLookup,0),FALSE),
  IF(VALUE(LEFT($A772,3))=311,VLOOKUP(VALUE(MID($B772,2,1)),_311_Table3,MATCH(MID($B772,1,1),_311_Table3_ColumnLookup,0),FALSE)
+N("311"),
  IF(AND(VALUE(LEFT($A772,3))=312,LEFT($G772,10)="Unincepted",$B772="G "),VLOOKUP(" ULO",_312_Table3,MATCH('312'!$N$16,_312_Table3_ColumnLookup,0),FALSE),
  IF(AND(VALUE(LEFT($A772,3))=312,LEFT($G772,10)="Unincepted",$B772="O "),VLOOKUP(" ULO",_312_Table3,MATCH('312'!$V$16,_312_Table3_ColumnLookup,0),FALSE),
  IF(AND(VALUE(LEFT($A772,3))=312,LEFT($G772,10)="Unincepted",$B772="Q "),VLOOKUP(" ULO",_312_Table3,MATCH('312'!$X$16,_312_Table3_ColumnLookup,0),FALSE),
  IF(AND(VALUE(LEFT($A772,3))=312,LEFT($G772,10)="Unincepted"),VLOOKUP(" ULO",_312_Table3,MATCH(LEFT($B772,1),_312_Table3_ColumnLookup,0),FALSE),
  IF(AND(VALUE(LEFT($A772,3))=312,LEFT($G772,5)="Total",$B772="G "),VLOOKUP('312'!$F$80,_312_Table3,MATCH('312'!$N$16,_312_Table3_ColumnLookup,0),FALSE),
  IF(AND(VALUE(LEFT($A772,3))=312,LEFT($G772,5)="Total",$B772="O "),VLOOKUP('312'!$F$80,_312_Table3,MATCH('312'!$V$16,_312_Table3_ColumnLookup,0),FALSE),
  IF(AND(VALUE(LEFT($A772,3))=312,LEFT($G772,5)="Total",$B772="Q "),VLOOKUP('312'!$F$80,_312_Table3,MATCH('312'!$X$16,_312_Table3_ColumnLookup,0),FALSE),
  IF(AND(VALUE(LEFT($A772,3))=312,LEFT($G772,5)="Total"),VLOOKUP('312'!$F$80,_312_Table3,MATCH(LEFT($B772,1),_312_Table3_ColumnLookup,0),FALSE),
  IF(AND(VALUE(LEFT($A772,3))=312,LEN($I772)=4,$B772="G"),VLOOKUP($I772,_312_Table3,MATCH('312'!$N$16,_312_Table3_ColumnLookup,0),FALSE),
  IF(AND(VALUE(LEFT($A772,3))=312,LEN($I772)=4,$B772="O"),VLOOKUP($I772,_312_Table3,MATCH('312'!$V$16,_312_Table3_ColumnLookup,0),FALSE),
  IF(AND(VALUE(LEFT($A772,3))=312,LEN($I772)=4,$B772="Q"),VLOOKUP($I772,_312_Table3,MATCH('312'!$X$16,_312_Table3_ColumnLookup,0),FALSE),
  IF(AND(VALUE(LEFT($A772,3))=312,LEN($I772)=4),VLOOKUP($I772,_312_Table3,MATCH(LEFT($B772,1),_312_Table3_ColumnLookup,0),FALSE)
+N("312"),
  IF(VALUE(LEFT($A772,3))=313,VLOOKUP(VALUE(MID($B772,2,1)),_313_Table3,MATCH(MID($B772,1,1),_313_Table3_ColumnLookup,0),FALSE)
+N("313"),
  IF(AND(VALUE(LEFT($A772,3))=314,LEN($B772)=3),VLOOKUP(VALUE(MID($B772,2,2)),_314_Table3,MATCH(MID($B772,1,1),_314_Table3_ColumnLookup,0),FALSE),
  IF(VALUE(LEFT($A772,3))=314,VLOOKUP(VALUE(MID($B772,2,1)),_314_Table3,MATCH(MID($B772,1,1),_314_Table3_ColumnLookup,0),FALSE)
+N("314"),
""))))))))))))))))))))))))</f>
        <v>#N/A</v>
      </c>
      <c r="G772" t="s">
        <v>1351</v>
      </c>
      <c r="H772" s="321">
        <f>IFERROR(
IF(ISERROR($D772)=FALSE,$D772,IF(ISERROR($E772)=FALSE,$E772,IF(ISERROR($F772)=FALSE,$F772
+N("012 checkboxes"),
IF(
IF(OR(LEFT($A772,9)="Syndicate",LEFT($A772,12)="NewSyndicate"),VLOOKUP($A772,'012'!$J:$ZW,MATCH("Link to button",'012'!$J$1:$ZW$1,0),0)
+N("309 checkbox"),
IF($C772="309 LCR Summary0",VLOOKUP("Notes990",'309'!$P:$ZZ,MATCH("Link to button",'309'!$P$1:$ZZ$1,0),0)
+N("313 checkboxes"),
IF($C772="313 Financial Information0LcmVsScr",IF($C772="309 LCR Summary0",VLOOKUP("LcmVsScr",'309'!$N:$ZZ,MATCH("Link to button",'309'!$N$1:$ZZ$1,0),0),
IF($C772="313 Financial Information0LcrDocAttached",IF($C772="309 LCR Summary0",VLOOKUP("LcrDocAttached",'309'!$N:$ZZ,MATCH("Link to button",'309'!$N$1:$ZZ$1,0),
0)))))))=1,TRUE,FALSE)
))),"")</f>
        <v>0</v>
      </c>
    </row>
    <row r="773" spans="1:11" customFormat="1">
      <c r="A773" s="237" t="str">
        <f>VLOOKUP($G773,CSVLookups!$B:$R,MATCH(A$1,CSVLookups!$B$1:$R$1,0),FALSE)</f>
        <v>314 Additional Quantitative Analysis</v>
      </c>
      <c r="B773" s="237" t="str">
        <f>VLOOKUP($G773,CSVLookups!$B:$R,MATCH(B$1,CSVLookups!$B$1:$R$1,0),FALSE)</f>
        <v>C4</v>
      </c>
      <c r="C773" s="238" t="str">
        <f t="shared" si="12"/>
        <v>314 Additional Quantitative AnalysisC4</v>
      </c>
      <c r="D773" s="238">
        <f>IF(AND(VALUE(LEFT($A773,3))=309,LEN($B773)=3),VLOOKUP(VALUE(MID($B773,2,2)),_309_Table1,MATCH(MID($B773,1,1),_309_Table1_ColumnLookup,0),FALSE),
  IF($C773="309 LCR SummaryA",OneYearSCR,IF($C773="309 LCR SummaryB",UltimateSCR,IF(VALUE(LEFT($A773,3))=309,VLOOKUP(VALUE(MID($B773,2,1)),_309_Table1,MATCH(MID($B773,1,1),_309_Table1_ColumnLookup,0),FALSE)
+N("309"),
  IF(VALUE(LEFT($A773,3))=310,VLOOKUP(VALUE(MID($B773,2,1)),_310_Table1,MATCH(MID($B773,1,1),_310_Table1_ColumnLookup,0),FALSE)
+N("310"),
  IF(AND(VALUE(LEFT($A773,3))=311,LEN($I773)=4),VLOOKUP($I773,_311_Table1,MATCH($B773,_311_Table1_ColumnLookup,0),FALSE),
  IF(AND(VALUE(LEFT($A773,3))=311,OR($B773="I2",$B773="J2",$B773="K2",$B773="L2")),VLOOKUP('311'!$G$58,_311_Table1,MATCH(MID($B773,1,1),_311_Table1_ColumnLookup,0),FALSE),
  IF(AND(VALUE(LEFT($A773,3))=311,RIGHT($B773,5)="Total"),VLOOKUP('311'!$G$59,_311_Table1,MATCH(MID($B773,1,1),_311_Table1_ColumnLookup,0),FALSE),
  IF(VALUE(LEFT($A773,3))=311,VLOOKUP(VALUE(MID($B773,2,1)),_311_Table1,MATCH(MID($B773,1,1),_311_Table1_ColumnLookup,0),FALSE)
+N("311"),
  IF(AND(VALUE(LEFT($A773,3))=312,LEFT($G773,10)="Unincepted",$B773="G "),VLOOKUP(" ULO",_312_Table1,MATCH('312'!$N$16,_312_Table1_ColumnLookup,0),FALSE),
  IF(AND(VALUE(LEFT($A773,3))=312,LEFT($G773,10)="Unincepted",$B773="O "),VLOOKUP(" ULO",_312_Table1,MATCH('312'!$V$16,_312_Table1_ColumnLookup,0),FALSE),
  IF(AND(VALUE(LEFT($A773,3))=312,LEFT($G773,10)="Unincepted",$B773="Q "),VLOOKUP(" ULO",_312_Table1,MATCH('312'!$X$16,_312_Table1_ColumnLookup,0),FALSE),
  IF(AND(VALUE(LEFT($A773,3))=312,LEFT($G773,10)="Unincepted"),VLOOKUP(" ULO",_312_Table1,MATCH(LEFT($B773,1),_312_Table1_ColumnLookup,0),FALSE),
  IF(AND(VALUE(LEFT($A773,3))=312,LEFT($G773,5)="Total",$B773="G "),VLOOKUP('312'!$F$80,_312_Table1,MATCH('312'!$N$16,_312_Table1_ColumnLookup,0),FALSE),
  IF(AND(VALUE(LEFT($A773,3))=312,LEFT($G773,5)="Total",$B773="O "),VLOOKUP('312'!$F$80,_312_Table1,MATCH('312'!$V$16,_312_Table1_ColumnLookup,0),FALSE),
  IF(AND(VALUE(LEFT($A773,3))=312,LEFT($G773,5)="Total",$B773="Q "),VLOOKUP('312'!$F$80,_312_Table1,MATCH('312'!$X$16,_312_Table1_ColumnLookup,0),FALSE),
  IF(AND(VALUE(LEFT($A773,3))=312,LEFT($G773,5)="Total"),VLOOKUP('312'!$F$80,_312_Table1,MATCH(LEFT($B773,1),_312_Table1_ColumnLookup,0),FALSE),
  IF(AND(VALUE(LEFT($A773,3))=312,LEN($I773)=4,$B773="G"),VLOOKUP($I773,_312_Table1,MATCH('312'!$N$16,_312_Table1_ColumnLookup,0),FALSE),
  IF(AND(VALUE(LEFT($A773,3))=312,LEN($I773)=4,$B773="O"),VLOOKUP($I773,_312_Table1,MATCH('312'!$V$16,_312_Table1_ColumnLookup,0),FALSE),
  IF(AND(VALUE(LEFT($A773,3))=312,LEN($I773)=4,$B773="Q"),VLOOKUP($I773,_312_Table1,MATCH('312'!$X$16,_312_Table1_ColumnLookup,0),FALSE),
  IF(AND(VALUE(LEFT($A773,3))=312,LEN($I773)=4),VLOOKUP($I773,_312_Table1,MATCH(LEFT($B773,1),_312_Table1_ColumnLookup,0),FALSE)
+N("312"),
  IF(VALUE(LEFT($A773,3))=313,VLOOKUP(VALUE(MID($B773,2,1)),_313_Table1,MATCH(MID($B773,1,1),_313_Table1_ColumnLookup,0),FALSE)
+N("313"),
  IF(AND(VALUE(LEFT($A773,3))=314,LEN($B773)=3),VLOOKUP(VALUE(MID($B773,2,2)),_314_Table1,MATCH(MID($B773,1,1),_314_Table1_ColumnLookup,0),FALSE),
  IF(VALUE(LEFT($A773,3))=314,VLOOKUP(VALUE(MID($B773,2,1)),_314_Table1,MATCH(MID($B773,1,1),_314_Table1_ColumnLookup,0),FALSE)
+N("314"),
""))))))))))))))))))))))))</f>
        <v>0</v>
      </c>
      <c r="E773" s="238" t="e">
        <f>IF(AND(VALUE(LEFT($A773,3))=309,LEN($B773)=3),VLOOKUP(VALUE(MID($B773,2,2)),_309_Table2,MATCH(MID($B773,1,1),_309_Table2_ColumnLookup,0),FALSE),
  IF($C773="309 LCR SummaryA",OneYearSCR,IF($C773="309 LCR SummaryB",UltimateSCR,IF(VALUE(LEFT($A773,3))=309,VLOOKUP(VALUE(MID($B773,2,1)),_309_Table2,MATCH(MID($B773,1,1),_309_Table2_ColumnLookup,0),FALSE)
+N("309"),
  IF(VALUE(LEFT($A773,3))=310,VLOOKUP(VALUE(MID($B773,2,1)),_310_Table2,MATCH(MID($B773,1,1),_310_Table2_ColumnLookup,0),FALSE)
+N("310"),
  IF(AND(VALUE(LEFT($A773,3))=311,LEN($I773)=4),VLOOKUP($I773,_311_Table2,MATCH($B773,_311_Table2_ColumnLookup,0),FALSE),
  IF(AND(VALUE(LEFT($A773,3))=311,OR($B773="I2",$B773="J2",$B773="K2",$B773="L2")),VLOOKUP('311'!$G$58,_311_Table2,MATCH(MID($B773,1,1),_311_Table2_ColumnLookup,0),FALSE),
  IF(AND(VALUE(LEFT($A773,3))=311,RIGHT($B773,5)="Total"),VLOOKUP('311'!$G$59,_311_Table2,MATCH(MID($B773,1,1),_311_Table2_ColumnLookup,0),FALSE),
  IF(VALUE(LEFT($A773,3))=311,VLOOKUP(VALUE(MID($B773,2,1)),_311_Table2,MATCH(MID($B773,1,1),_311_Table2_ColumnLookup,0),FALSE)
+N("311"),
  IF(AND(VALUE(LEFT($A773,3))=312,LEFT($G773,10)="Unincepted",$B773="G "),VLOOKUP(" ULO",_312_Table2,MATCH('312'!$N$16,_312_Table2_ColumnLookup,0),FALSE),
  IF(AND(VALUE(LEFT($A773,3))=312,LEFT($G773,10)="Unincepted",$B773="O "),VLOOKUP(" ULO",_312_Table2,MATCH('312'!$V$16,_312_Table2_ColumnLookup,0),FALSE),
  IF(AND(VALUE(LEFT($A773,3))=312,LEFT($G773,10)="Unincepted",$B773="Q "),VLOOKUP(" ULO",_312_Table2,MATCH('312'!$X$16,_312_Table2_ColumnLookup,0),FALSE),
  IF(AND(VALUE(LEFT($A773,3))=312,LEFT($G773,10)="Unincepted"),VLOOKUP(" ULO",_312_Table2,MATCH(LEFT($B773,1),_312_Table2_ColumnLookup,0),FALSE),
  IF(AND(VALUE(LEFT($A773,3))=312,LEFT($G773,5)="Total",$B773="G "),VLOOKUP('312'!$F$80,_312_Table2,MATCH('312'!$N$16,_312_Table2_ColumnLookup,0),FALSE),
  IF(AND(VALUE(LEFT($A773,3))=312,LEFT($G773,5)="Total",$B773="O "),VLOOKUP('312'!$F$80,_312_Table2,MATCH('312'!$V$16,_312_Table2_ColumnLookup,0),FALSE),
  IF(AND(VALUE(LEFT($A773,3))=312,LEFT($G773,5)="Total",$B773="Q "),VLOOKUP('312'!$F$80,_312_Table2,MATCH('312'!$X$16,_312_Table2_ColumnLookup,0),FALSE),
  IF(AND(VALUE(LEFT($A773,3))=312,LEFT($G773,5)="Total"),VLOOKUP('312'!$F$80,_312_Table2,MATCH(LEFT($B773,1),_312_Table2_ColumnLookup,0),FALSE),
  IF(AND(VALUE(LEFT($A773,3))=312,LEN($I773)=4,$B773="G"),VLOOKUP($I773,_312_Table2,MATCH('312'!$N$16,_312_Table2_ColumnLookup,0),FALSE),
  IF(AND(VALUE(LEFT($A773,3))=312,LEN($I773)=4,$B773="O"),VLOOKUP($I773,_312_Table2,MATCH('312'!$V$16,_312_Table2_ColumnLookup,0),FALSE),
  IF(AND(VALUE(LEFT($A773,3))=312,LEN($I773)=4,$B773="Q"),VLOOKUP($I773,_312_Table2,MATCH('312'!$X$16,_312_Table2_ColumnLookup,0),FALSE),
  IF(AND(VALUE(LEFT($A773,3))=312,LEN($I773)=4),VLOOKUP($I773,_312_Table2,MATCH(LEFT($B773,1),_312_Table2_ColumnLookup,0),FALSE)
+N("312"),
  IF(VALUE(LEFT($A773,3))=313,VLOOKUP(VALUE(MID($B773,2,1)),_313_Table2,MATCH(MID($B773,1,1),_313_Table2_ColumnLookup,0),FALSE)
+N("313"),
  IF(AND(VALUE(LEFT($A773,3))=314,LEN($B773)=3),VLOOKUP(VALUE(MID($B773,2,2)),_314_Table2,MATCH(MID($B773,1,1),_314_Table2_ColumnLookup,0),FALSE),
  IF(VALUE(LEFT($A773,3))=314,VLOOKUP(VALUE(MID($B773,2,1)),_314_Table2,MATCH(MID($B773,1,1),_314_Table2_ColumnLookup,0),FALSE)
+N("314"),
""))))))))))))))))))))))))</f>
        <v>#N/A</v>
      </c>
      <c r="F773" s="238" t="e">
        <f>IF(AND(VALUE(LEFT($A773,3))=309,LEN($B773)=3),VLOOKUP(VALUE(MID($B773,2,2)),_309_Table3,MATCH(MID($B773,1,1),_309_Table3_ColumnLookup,0),FALSE),
  IF($C773="309 LCR SummaryA",OneYearSCR,IF($C773="309 LCR SummaryB",UltimateSCR,IF(VALUE(LEFT($A773,3))=309,VLOOKUP(VALUE(MID($B773,2,1)),_309_Table3,MATCH(MID($B773,1,1),_309_Table3_ColumnLookup,0),FALSE)
+N("309"),
  IF(VALUE(LEFT($A773,3))=310,VLOOKUP(VALUE(MID($B773,2,1)),_310_Table3,MATCH(MID($B773,1,1),_310_Table3_ColumnLookup,0),FALSE)
+N("310"),
  IF(AND(VALUE(LEFT($A773,3))=311,LEN($I773)=4),VLOOKUP($I773,_311_Table3,MATCH($B773,_311_Table3_ColumnLookup,0),FALSE),
  IF(AND(VALUE(LEFT($A773,3))=311,OR($B773="I2",$B773="J2",$B773="K2",$B773="L2")),VLOOKUP('311'!$G$58,_311_Table3,MATCH(MID($B773,1,1),_311_Table3_ColumnLookup,0),FALSE),
  IF(AND(VALUE(LEFT($A773,3))=311,RIGHT($B773,5)="Total"),VLOOKUP('311'!$G$59,_311_Table3,MATCH(MID($B773,1,1),_311_Table3_ColumnLookup,0),FALSE),
  IF(VALUE(LEFT($A773,3))=311,VLOOKUP(VALUE(MID($B773,2,1)),_311_Table3,MATCH(MID($B773,1,1),_311_Table3_ColumnLookup,0),FALSE)
+N("311"),
  IF(AND(VALUE(LEFT($A773,3))=312,LEFT($G773,10)="Unincepted",$B773="G "),VLOOKUP(" ULO",_312_Table3,MATCH('312'!$N$16,_312_Table3_ColumnLookup,0),FALSE),
  IF(AND(VALUE(LEFT($A773,3))=312,LEFT($G773,10)="Unincepted",$B773="O "),VLOOKUP(" ULO",_312_Table3,MATCH('312'!$V$16,_312_Table3_ColumnLookup,0),FALSE),
  IF(AND(VALUE(LEFT($A773,3))=312,LEFT($G773,10)="Unincepted",$B773="Q "),VLOOKUP(" ULO",_312_Table3,MATCH('312'!$X$16,_312_Table3_ColumnLookup,0),FALSE),
  IF(AND(VALUE(LEFT($A773,3))=312,LEFT($G773,10)="Unincepted"),VLOOKUP(" ULO",_312_Table3,MATCH(LEFT($B773,1),_312_Table3_ColumnLookup,0),FALSE),
  IF(AND(VALUE(LEFT($A773,3))=312,LEFT($G773,5)="Total",$B773="G "),VLOOKUP('312'!$F$80,_312_Table3,MATCH('312'!$N$16,_312_Table3_ColumnLookup,0),FALSE),
  IF(AND(VALUE(LEFT($A773,3))=312,LEFT($G773,5)="Total",$B773="O "),VLOOKUP('312'!$F$80,_312_Table3,MATCH('312'!$V$16,_312_Table3_ColumnLookup,0),FALSE),
  IF(AND(VALUE(LEFT($A773,3))=312,LEFT($G773,5)="Total",$B773="Q "),VLOOKUP('312'!$F$80,_312_Table3,MATCH('312'!$X$16,_312_Table3_ColumnLookup,0),FALSE),
  IF(AND(VALUE(LEFT($A773,3))=312,LEFT($G773,5)="Total"),VLOOKUP('312'!$F$80,_312_Table3,MATCH(LEFT($B773,1),_312_Table3_ColumnLookup,0),FALSE),
  IF(AND(VALUE(LEFT($A773,3))=312,LEN($I773)=4,$B773="G"),VLOOKUP($I773,_312_Table3,MATCH('312'!$N$16,_312_Table3_ColumnLookup,0),FALSE),
  IF(AND(VALUE(LEFT($A773,3))=312,LEN($I773)=4,$B773="O"),VLOOKUP($I773,_312_Table3,MATCH('312'!$V$16,_312_Table3_ColumnLookup,0),FALSE),
  IF(AND(VALUE(LEFT($A773,3))=312,LEN($I773)=4,$B773="Q"),VLOOKUP($I773,_312_Table3,MATCH('312'!$X$16,_312_Table3_ColumnLookup,0),FALSE),
  IF(AND(VALUE(LEFT($A773,3))=312,LEN($I773)=4),VLOOKUP($I773,_312_Table3,MATCH(LEFT($B773,1),_312_Table3_ColumnLookup,0),FALSE)
+N("312"),
  IF(VALUE(LEFT($A773,3))=313,VLOOKUP(VALUE(MID($B773,2,1)),_313_Table3,MATCH(MID($B773,1,1),_313_Table3_ColumnLookup,0),FALSE)
+N("313"),
  IF(AND(VALUE(LEFT($A773,3))=314,LEN($B773)=3),VLOOKUP(VALUE(MID($B773,2,2)),_314_Table3,MATCH(MID($B773,1,1),_314_Table3_ColumnLookup,0),FALSE),
  IF(VALUE(LEFT($A773,3))=314,VLOOKUP(VALUE(MID($B773,2,1)),_314_Table3,MATCH(MID($B773,1,1),_314_Table3_ColumnLookup,0),FALSE)
+N("314"),
""))))))))))))))))))))))))</f>
        <v>#N/A</v>
      </c>
      <c r="G773" t="s">
        <v>1353</v>
      </c>
      <c r="H773" s="321">
        <f>IFERROR(
IF(ISERROR($D773)=FALSE,$D773,IF(ISERROR($E773)=FALSE,$E773,IF(ISERROR($F773)=FALSE,$F773
+N("012 checkboxes"),
IF(
IF(OR(LEFT($A773,9)="Syndicate",LEFT($A773,12)="NewSyndicate"),VLOOKUP($A773,'012'!$J:$ZW,MATCH("Link to button",'012'!$J$1:$ZW$1,0),0)
+N("309 checkbox"),
IF($C773="309 LCR Summary0",VLOOKUP("Notes990",'309'!$P:$ZZ,MATCH("Link to button",'309'!$P$1:$ZZ$1,0),0)
+N("313 checkboxes"),
IF($C773="313 Financial Information0LcmVsScr",IF($C773="309 LCR Summary0",VLOOKUP("LcmVsScr",'309'!$N:$ZZ,MATCH("Link to button",'309'!$N$1:$ZZ$1,0),0),
IF($C773="313 Financial Information0LcrDocAttached",IF($C773="309 LCR Summary0",VLOOKUP("LcrDocAttached",'309'!$N:$ZZ,MATCH("Link to button",'309'!$N$1:$ZZ$1,0),
0)))))))=1,TRUE,FALSE)
))),"")</f>
        <v>0</v>
      </c>
    </row>
    <row r="774" spans="1:11" customFormat="1">
      <c r="A774" s="237" t="str">
        <f>VLOOKUP($G774,CSVLookups!$B:$R,MATCH(A$1,CSVLookups!$B$1:$R$1,0),FALSE)</f>
        <v>314 Additional Quantitative Analysis</v>
      </c>
      <c r="B774" s="237" t="str">
        <f>VLOOKUP($G774,CSVLookups!$B:$R,MATCH(B$1,CSVLookups!$B$1:$R$1,0),FALSE)</f>
        <v>A5</v>
      </c>
      <c r="C774" s="238" t="str">
        <f t="shared" si="12"/>
        <v>314 Additional Quantitative AnalysisA5</v>
      </c>
      <c r="D774" s="238">
        <f>IF(AND(VALUE(LEFT($A774,3))=309,LEN($B774)=3),VLOOKUP(VALUE(MID($B774,2,2)),_309_Table1,MATCH(MID($B774,1,1),_309_Table1_ColumnLookup,0),FALSE),
  IF($C774="309 LCR SummaryA",OneYearSCR,IF($C774="309 LCR SummaryB",UltimateSCR,IF(VALUE(LEFT($A774,3))=309,VLOOKUP(VALUE(MID($B774,2,1)),_309_Table1,MATCH(MID($B774,1,1),_309_Table1_ColumnLookup,0),FALSE)
+N("309"),
  IF(VALUE(LEFT($A774,3))=310,VLOOKUP(VALUE(MID($B774,2,1)),_310_Table1,MATCH(MID($B774,1,1),_310_Table1_ColumnLookup,0),FALSE)
+N("310"),
  IF(AND(VALUE(LEFT($A774,3))=311,LEN($I774)=4),VLOOKUP($I774,_311_Table1,MATCH($B774,_311_Table1_ColumnLookup,0),FALSE),
  IF(AND(VALUE(LEFT($A774,3))=311,OR($B774="I2",$B774="J2",$B774="K2",$B774="L2")),VLOOKUP('311'!$G$58,_311_Table1,MATCH(MID($B774,1,1),_311_Table1_ColumnLookup,0),FALSE),
  IF(AND(VALUE(LEFT($A774,3))=311,RIGHT($B774,5)="Total"),VLOOKUP('311'!$G$59,_311_Table1,MATCH(MID($B774,1,1),_311_Table1_ColumnLookup,0),FALSE),
  IF(VALUE(LEFT($A774,3))=311,VLOOKUP(VALUE(MID($B774,2,1)),_311_Table1,MATCH(MID($B774,1,1),_311_Table1_ColumnLookup,0),FALSE)
+N("311"),
  IF(AND(VALUE(LEFT($A774,3))=312,LEFT($G774,10)="Unincepted",$B774="G "),VLOOKUP(" ULO",_312_Table1,MATCH('312'!$N$16,_312_Table1_ColumnLookup,0),FALSE),
  IF(AND(VALUE(LEFT($A774,3))=312,LEFT($G774,10)="Unincepted",$B774="O "),VLOOKUP(" ULO",_312_Table1,MATCH('312'!$V$16,_312_Table1_ColumnLookup,0),FALSE),
  IF(AND(VALUE(LEFT($A774,3))=312,LEFT($G774,10)="Unincepted",$B774="Q "),VLOOKUP(" ULO",_312_Table1,MATCH('312'!$X$16,_312_Table1_ColumnLookup,0),FALSE),
  IF(AND(VALUE(LEFT($A774,3))=312,LEFT($G774,10)="Unincepted"),VLOOKUP(" ULO",_312_Table1,MATCH(LEFT($B774,1),_312_Table1_ColumnLookup,0),FALSE),
  IF(AND(VALUE(LEFT($A774,3))=312,LEFT($G774,5)="Total",$B774="G "),VLOOKUP('312'!$F$80,_312_Table1,MATCH('312'!$N$16,_312_Table1_ColumnLookup,0),FALSE),
  IF(AND(VALUE(LEFT($A774,3))=312,LEFT($G774,5)="Total",$B774="O "),VLOOKUP('312'!$F$80,_312_Table1,MATCH('312'!$V$16,_312_Table1_ColumnLookup,0),FALSE),
  IF(AND(VALUE(LEFT($A774,3))=312,LEFT($G774,5)="Total",$B774="Q "),VLOOKUP('312'!$F$80,_312_Table1,MATCH('312'!$X$16,_312_Table1_ColumnLookup,0),FALSE),
  IF(AND(VALUE(LEFT($A774,3))=312,LEFT($G774,5)="Total"),VLOOKUP('312'!$F$80,_312_Table1,MATCH(LEFT($B774,1),_312_Table1_ColumnLookup,0),FALSE),
  IF(AND(VALUE(LEFT($A774,3))=312,LEN($I774)=4,$B774="G"),VLOOKUP($I774,_312_Table1,MATCH('312'!$N$16,_312_Table1_ColumnLookup,0),FALSE),
  IF(AND(VALUE(LEFT($A774,3))=312,LEN($I774)=4,$B774="O"),VLOOKUP($I774,_312_Table1,MATCH('312'!$V$16,_312_Table1_ColumnLookup,0),FALSE),
  IF(AND(VALUE(LEFT($A774,3))=312,LEN($I774)=4,$B774="Q"),VLOOKUP($I774,_312_Table1,MATCH('312'!$X$16,_312_Table1_ColumnLookup,0),FALSE),
  IF(AND(VALUE(LEFT($A774,3))=312,LEN($I774)=4),VLOOKUP($I774,_312_Table1,MATCH(LEFT($B774,1),_312_Table1_ColumnLookup,0),FALSE)
+N("312"),
  IF(VALUE(LEFT($A774,3))=313,VLOOKUP(VALUE(MID($B774,2,1)),_313_Table1,MATCH(MID($B774,1,1),_313_Table1_ColumnLookup,0),FALSE)
+N("313"),
  IF(AND(VALUE(LEFT($A774,3))=314,LEN($B774)=3),VLOOKUP(VALUE(MID($B774,2,2)),_314_Table1,MATCH(MID($B774,1,1),_314_Table1_ColumnLookup,0),FALSE),
  IF(VALUE(LEFT($A774,3))=314,VLOOKUP(VALUE(MID($B774,2,1)),_314_Table1,MATCH(MID($B774,1,1),_314_Table1_ColumnLookup,0),FALSE)
+N("314"),
""))))))))))))))))))))))))</f>
        <v>0</v>
      </c>
      <c r="E774" s="238" t="e">
        <f>IF(AND(VALUE(LEFT($A774,3))=309,LEN($B774)=3),VLOOKUP(VALUE(MID($B774,2,2)),_309_Table2,MATCH(MID($B774,1,1),_309_Table2_ColumnLookup,0),FALSE),
  IF($C774="309 LCR SummaryA",OneYearSCR,IF($C774="309 LCR SummaryB",UltimateSCR,IF(VALUE(LEFT($A774,3))=309,VLOOKUP(VALUE(MID($B774,2,1)),_309_Table2,MATCH(MID($B774,1,1),_309_Table2_ColumnLookup,0),FALSE)
+N("309"),
  IF(VALUE(LEFT($A774,3))=310,VLOOKUP(VALUE(MID($B774,2,1)),_310_Table2,MATCH(MID($B774,1,1),_310_Table2_ColumnLookup,0),FALSE)
+N("310"),
  IF(AND(VALUE(LEFT($A774,3))=311,LEN($I774)=4),VLOOKUP($I774,_311_Table2,MATCH($B774,_311_Table2_ColumnLookup,0),FALSE),
  IF(AND(VALUE(LEFT($A774,3))=311,OR($B774="I2",$B774="J2",$B774="K2",$B774="L2")),VLOOKUP('311'!$G$58,_311_Table2,MATCH(MID($B774,1,1),_311_Table2_ColumnLookup,0),FALSE),
  IF(AND(VALUE(LEFT($A774,3))=311,RIGHT($B774,5)="Total"),VLOOKUP('311'!$G$59,_311_Table2,MATCH(MID($B774,1,1),_311_Table2_ColumnLookup,0),FALSE),
  IF(VALUE(LEFT($A774,3))=311,VLOOKUP(VALUE(MID($B774,2,1)),_311_Table2,MATCH(MID($B774,1,1),_311_Table2_ColumnLookup,0),FALSE)
+N("311"),
  IF(AND(VALUE(LEFT($A774,3))=312,LEFT($G774,10)="Unincepted",$B774="G "),VLOOKUP(" ULO",_312_Table2,MATCH('312'!$N$16,_312_Table2_ColumnLookup,0),FALSE),
  IF(AND(VALUE(LEFT($A774,3))=312,LEFT($G774,10)="Unincepted",$B774="O "),VLOOKUP(" ULO",_312_Table2,MATCH('312'!$V$16,_312_Table2_ColumnLookup,0),FALSE),
  IF(AND(VALUE(LEFT($A774,3))=312,LEFT($G774,10)="Unincepted",$B774="Q "),VLOOKUP(" ULO",_312_Table2,MATCH('312'!$X$16,_312_Table2_ColumnLookup,0),FALSE),
  IF(AND(VALUE(LEFT($A774,3))=312,LEFT($G774,10)="Unincepted"),VLOOKUP(" ULO",_312_Table2,MATCH(LEFT($B774,1),_312_Table2_ColumnLookup,0),FALSE),
  IF(AND(VALUE(LEFT($A774,3))=312,LEFT($G774,5)="Total",$B774="G "),VLOOKUP('312'!$F$80,_312_Table2,MATCH('312'!$N$16,_312_Table2_ColumnLookup,0),FALSE),
  IF(AND(VALUE(LEFT($A774,3))=312,LEFT($G774,5)="Total",$B774="O "),VLOOKUP('312'!$F$80,_312_Table2,MATCH('312'!$V$16,_312_Table2_ColumnLookup,0),FALSE),
  IF(AND(VALUE(LEFT($A774,3))=312,LEFT($G774,5)="Total",$B774="Q "),VLOOKUP('312'!$F$80,_312_Table2,MATCH('312'!$X$16,_312_Table2_ColumnLookup,0),FALSE),
  IF(AND(VALUE(LEFT($A774,3))=312,LEFT($G774,5)="Total"),VLOOKUP('312'!$F$80,_312_Table2,MATCH(LEFT($B774,1),_312_Table2_ColumnLookup,0),FALSE),
  IF(AND(VALUE(LEFT($A774,3))=312,LEN($I774)=4,$B774="G"),VLOOKUP($I774,_312_Table2,MATCH('312'!$N$16,_312_Table2_ColumnLookup,0),FALSE),
  IF(AND(VALUE(LEFT($A774,3))=312,LEN($I774)=4,$B774="O"),VLOOKUP($I774,_312_Table2,MATCH('312'!$V$16,_312_Table2_ColumnLookup,0),FALSE),
  IF(AND(VALUE(LEFT($A774,3))=312,LEN($I774)=4,$B774="Q"),VLOOKUP($I774,_312_Table2,MATCH('312'!$X$16,_312_Table2_ColumnLookup,0),FALSE),
  IF(AND(VALUE(LEFT($A774,3))=312,LEN($I774)=4),VLOOKUP($I774,_312_Table2,MATCH(LEFT($B774,1),_312_Table2_ColumnLookup,0),FALSE)
+N("312"),
  IF(VALUE(LEFT($A774,3))=313,VLOOKUP(VALUE(MID($B774,2,1)),_313_Table2,MATCH(MID($B774,1,1),_313_Table2_ColumnLookup,0),FALSE)
+N("313"),
  IF(AND(VALUE(LEFT($A774,3))=314,LEN($B774)=3),VLOOKUP(VALUE(MID($B774,2,2)),_314_Table2,MATCH(MID($B774,1,1),_314_Table2_ColumnLookup,0),FALSE),
  IF(VALUE(LEFT($A774,3))=314,VLOOKUP(VALUE(MID($B774,2,1)),_314_Table2,MATCH(MID($B774,1,1),_314_Table2_ColumnLookup,0),FALSE)
+N("314"),
""))))))))))))))))))))))))</f>
        <v>#N/A</v>
      </c>
      <c r="F774" s="238" t="e">
        <f>IF(AND(VALUE(LEFT($A774,3))=309,LEN($B774)=3),VLOOKUP(VALUE(MID($B774,2,2)),_309_Table3,MATCH(MID($B774,1,1),_309_Table3_ColumnLookup,0),FALSE),
  IF($C774="309 LCR SummaryA",OneYearSCR,IF($C774="309 LCR SummaryB",UltimateSCR,IF(VALUE(LEFT($A774,3))=309,VLOOKUP(VALUE(MID($B774,2,1)),_309_Table3,MATCH(MID($B774,1,1),_309_Table3_ColumnLookup,0),FALSE)
+N("309"),
  IF(VALUE(LEFT($A774,3))=310,VLOOKUP(VALUE(MID($B774,2,1)),_310_Table3,MATCH(MID($B774,1,1),_310_Table3_ColumnLookup,0),FALSE)
+N("310"),
  IF(AND(VALUE(LEFT($A774,3))=311,LEN($I774)=4),VLOOKUP($I774,_311_Table3,MATCH($B774,_311_Table3_ColumnLookup,0),FALSE),
  IF(AND(VALUE(LEFT($A774,3))=311,OR($B774="I2",$B774="J2",$B774="K2",$B774="L2")),VLOOKUP('311'!$G$58,_311_Table3,MATCH(MID($B774,1,1),_311_Table3_ColumnLookup,0),FALSE),
  IF(AND(VALUE(LEFT($A774,3))=311,RIGHT($B774,5)="Total"),VLOOKUP('311'!$G$59,_311_Table3,MATCH(MID($B774,1,1),_311_Table3_ColumnLookup,0),FALSE),
  IF(VALUE(LEFT($A774,3))=311,VLOOKUP(VALUE(MID($B774,2,1)),_311_Table3,MATCH(MID($B774,1,1),_311_Table3_ColumnLookup,0),FALSE)
+N("311"),
  IF(AND(VALUE(LEFT($A774,3))=312,LEFT($G774,10)="Unincepted",$B774="G "),VLOOKUP(" ULO",_312_Table3,MATCH('312'!$N$16,_312_Table3_ColumnLookup,0),FALSE),
  IF(AND(VALUE(LEFT($A774,3))=312,LEFT($G774,10)="Unincepted",$B774="O "),VLOOKUP(" ULO",_312_Table3,MATCH('312'!$V$16,_312_Table3_ColumnLookup,0),FALSE),
  IF(AND(VALUE(LEFT($A774,3))=312,LEFT($G774,10)="Unincepted",$B774="Q "),VLOOKUP(" ULO",_312_Table3,MATCH('312'!$X$16,_312_Table3_ColumnLookup,0),FALSE),
  IF(AND(VALUE(LEFT($A774,3))=312,LEFT($G774,10)="Unincepted"),VLOOKUP(" ULO",_312_Table3,MATCH(LEFT($B774,1),_312_Table3_ColumnLookup,0),FALSE),
  IF(AND(VALUE(LEFT($A774,3))=312,LEFT($G774,5)="Total",$B774="G "),VLOOKUP('312'!$F$80,_312_Table3,MATCH('312'!$N$16,_312_Table3_ColumnLookup,0),FALSE),
  IF(AND(VALUE(LEFT($A774,3))=312,LEFT($G774,5)="Total",$B774="O "),VLOOKUP('312'!$F$80,_312_Table3,MATCH('312'!$V$16,_312_Table3_ColumnLookup,0),FALSE),
  IF(AND(VALUE(LEFT($A774,3))=312,LEFT($G774,5)="Total",$B774="Q "),VLOOKUP('312'!$F$80,_312_Table3,MATCH('312'!$X$16,_312_Table3_ColumnLookup,0),FALSE),
  IF(AND(VALUE(LEFT($A774,3))=312,LEFT($G774,5)="Total"),VLOOKUP('312'!$F$80,_312_Table3,MATCH(LEFT($B774,1),_312_Table3_ColumnLookup,0),FALSE),
  IF(AND(VALUE(LEFT($A774,3))=312,LEN($I774)=4,$B774="G"),VLOOKUP($I774,_312_Table3,MATCH('312'!$N$16,_312_Table3_ColumnLookup,0),FALSE),
  IF(AND(VALUE(LEFT($A774,3))=312,LEN($I774)=4,$B774="O"),VLOOKUP($I774,_312_Table3,MATCH('312'!$V$16,_312_Table3_ColumnLookup,0),FALSE),
  IF(AND(VALUE(LEFT($A774,3))=312,LEN($I774)=4,$B774="Q"),VLOOKUP($I774,_312_Table3,MATCH('312'!$X$16,_312_Table3_ColumnLookup,0),FALSE),
  IF(AND(VALUE(LEFT($A774,3))=312,LEN($I774)=4),VLOOKUP($I774,_312_Table3,MATCH(LEFT($B774,1),_312_Table3_ColumnLookup,0),FALSE)
+N("312"),
  IF(VALUE(LEFT($A774,3))=313,VLOOKUP(VALUE(MID($B774,2,1)),_313_Table3,MATCH(MID($B774,1,1),_313_Table3_ColumnLookup,0),FALSE)
+N("313"),
  IF(AND(VALUE(LEFT($A774,3))=314,LEN($B774)=3),VLOOKUP(VALUE(MID($B774,2,2)),_314_Table3,MATCH(MID($B774,1,1),_314_Table3_ColumnLookup,0),FALSE),
  IF(VALUE(LEFT($A774,3))=314,VLOOKUP(VALUE(MID($B774,2,1)),_314_Table3,MATCH(MID($B774,1,1),_314_Table3_ColumnLookup,0),FALSE)
+N("314"),
""))))))))))))))))))))))))</f>
        <v>#N/A</v>
      </c>
      <c r="G774" t="s">
        <v>1355</v>
      </c>
      <c r="H774" s="321">
        <f>IFERROR(
IF(ISERROR($D774)=FALSE,$D774,IF(ISERROR($E774)=FALSE,$E774,IF(ISERROR($F774)=FALSE,$F774
+N("012 checkboxes"),
IF(
IF(OR(LEFT($A774,9)="Syndicate",LEFT($A774,12)="NewSyndicate"),VLOOKUP($A774,'012'!$J:$ZW,MATCH("Link to button",'012'!$J$1:$ZW$1,0),0)
+N("309 checkbox"),
IF($C774="309 LCR Summary0",VLOOKUP("Notes990",'309'!$P:$ZZ,MATCH("Link to button",'309'!$P$1:$ZZ$1,0),0)
+N("313 checkboxes"),
IF($C774="313 Financial Information0LcmVsScr",IF($C774="309 LCR Summary0",VLOOKUP("LcmVsScr",'309'!$N:$ZZ,MATCH("Link to button",'309'!$N$1:$ZZ$1,0),0),
IF($C774="313 Financial Information0LcrDocAttached",IF($C774="309 LCR Summary0",VLOOKUP("LcrDocAttached",'309'!$N:$ZZ,MATCH("Link to button",'309'!$N$1:$ZZ$1,0),
0)))))))=1,TRUE,FALSE)
))),"")</f>
        <v>0</v>
      </c>
    </row>
    <row r="775" spans="1:11" customFormat="1">
      <c r="A775" s="237" t="str">
        <f>VLOOKUP($G775,CSVLookups!$B:$R,MATCH(A$1,CSVLookups!$B$1:$R$1,0),FALSE)</f>
        <v>314 Additional Quantitative Analysis</v>
      </c>
      <c r="B775" s="237" t="str">
        <f>VLOOKUP($G775,CSVLookups!$B:$R,MATCH(B$1,CSVLookups!$B$1:$R$1,0),FALSE)</f>
        <v>B5</v>
      </c>
      <c r="C775" s="238" t="str">
        <f t="shared" si="12"/>
        <v>314 Additional Quantitative AnalysisB5</v>
      </c>
      <c r="D775" s="238">
        <f>IF(AND(VALUE(LEFT($A775,3))=309,LEN($B775)=3),VLOOKUP(VALUE(MID($B775,2,2)),_309_Table1,MATCH(MID($B775,1,1),_309_Table1_ColumnLookup,0),FALSE),
  IF($C775="309 LCR SummaryA",OneYearSCR,IF($C775="309 LCR SummaryB",UltimateSCR,IF(VALUE(LEFT($A775,3))=309,VLOOKUP(VALUE(MID($B775,2,1)),_309_Table1,MATCH(MID($B775,1,1),_309_Table1_ColumnLookup,0),FALSE)
+N("309"),
  IF(VALUE(LEFT($A775,3))=310,VLOOKUP(VALUE(MID($B775,2,1)),_310_Table1,MATCH(MID($B775,1,1),_310_Table1_ColumnLookup,0),FALSE)
+N("310"),
  IF(AND(VALUE(LEFT($A775,3))=311,LEN($I775)=4),VLOOKUP($I775,_311_Table1,MATCH($B775,_311_Table1_ColumnLookup,0),FALSE),
  IF(AND(VALUE(LEFT($A775,3))=311,OR($B775="I2",$B775="J2",$B775="K2",$B775="L2")),VLOOKUP('311'!$G$58,_311_Table1,MATCH(MID($B775,1,1),_311_Table1_ColumnLookup,0),FALSE),
  IF(AND(VALUE(LEFT($A775,3))=311,RIGHT($B775,5)="Total"),VLOOKUP('311'!$G$59,_311_Table1,MATCH(MID($B775,1,1),_311_Table1_ColumnLookup,0),FALSE),
  IF(VALUE(LEFT($A775,3))=311,VLOOKUP(VALUE(MID($B775,2,1)),_311_Table1,MATCH(MID($B775,1,1),_311_Table1_ColumnLookup,0),FALSE)
+N("311"),
  IF(AND(VALUE(LEFT($A775,3))=312,LEFT($G775,10)="Unincepted",$B775="G "),VLOOKUP(" ULO",_312_Table1,MATCH('312'!$N$16,_312_Table1_ColumnLookup,0),FALSE),
  IF(AND(VALUE(LEFT($A775,3))=312,LEFT($G775,10)="Unincepted",$B775="O "),VLOOKUP(" ULO",_312_Table1,MATCH('312'!$V$16,_312_Table1_ColumnLookup,0),FALSE),
  IF(AND(VALUE(LEFT($A775,3))=312,LEFT($G775,10)="Unincepted",$B775="Q "),VLOOKUP(" ULO",_312_Table1,MATCH('312'!$X$16,_312_Table1_ColumnLookup,0),FALSE),
  IF(AND(VALUE(LEFT($A775,3))=312,LEFT($G775,10)="Unincepted"),VLOOKUP(" ULO",_312_Table1,MATCH(LEFT($B775,1),_312_Table1_ColumnLookup,0),FALSE),
  IF(AND(VALUE(LEFT($A775,3))=312,LEFT($G775,5)="Total",$B775="G "),VLOOKUP('312'!$F$80,_312_Table1,MATCH('312'!$N$16,_312_Table1_ColumnLookup,0),FALSE),
  IF(AND(VALUE(LEFT($A775,3))=312,LEFT($G775,5)="Total",$B775="O "),VLOOKUP('312'!$F$80,_312_Table1,MATCH('312'!$V$16,_312_Table1_ColumnLookup,0),FALSE),
  IF(AND(VALUE(LEFT($A775,3))=312,LEFT($G775,5)="Total",$B775="Q "),VLOOKUP('312'!$F$80,_312_Table1,MATCH('312'!$X$16,_312_Table1_ColumnLookup,0),FALSE),
  IF(AND(VALUE(LEFT($A775,3))=312,LEFT($G775,5)="Total"),VLOOKUP('312'!$F$80,_312_Table1,MATCH(LEFT($B775,1),_312_Table1_ColumnLookup,0),FALSE),
  IF(AND(VALUE(LEFT($A775,3))=312,LEN($I775)=4,$B775="G"),VLOOKUP($I775,_312_Table1,MATCH('312'!$N$16,_312_Table1_ColumnLookup,0),FALSE),
  IF(AND(VALUE(LEFT($A775,3))=312,LEN($I775)=4,$B775="O"),VLOOKUP($I775,_312_Table1,MATCH('312'!$V$16,_312_Table1_ColumnLookup,0),FALSE),
  IF(AND(VALUE(LEFT($A775,3))=312,LEN($I775)=4,$B775="Q"),VLOOKUP($I775,_312_Table1,MATCH('312'!$X$16,_312_Table1_ColumnLookup,0),FALSE),
  IF(AND(VALUE(LEFT($A775,3))=312,LEN($I775)=4),VLOOKUP($I775,_312_Table1,MATCH(LEFT($B775,1),_312_Table1_ColumnLookup,0),FALSE)
+N("312"),
  IF(VALUE(LEFT($A775,3))=313,VLOOKUP(VALUE(MID($B775,2,1)),_313_Table1,MATCH(MID($B775,1,1),_313_Table1_ColumnLookup,0),FALSE)
+N("313"),
  IF(AND(VALUE(LEFT($A775,3))=314,LEN($B775)=3),VLOOKUP(VALUE(MID($B775,2,2)),_314_Table1,MATCH(MID($B775,1,1),_314_Table1_ColumnLookup,0),FALSE),
  IF(VALUE(LEFT($A775,3))=314,VLOOKUP(VALUE(MID($B775,2,1)),_314_Table1,MATCH(MID($B775,1,1),_314_Table1_ColumnLookup,0),FALSE)
+N("314"),
""))))))))))))))))))))))))</f>
        <v>0</v>
      </c>
      <c r="E775" s="238" t="e">
        <f>IF(AND(VALUE(LEFT($A775,3))=309,LEN($B775)=3),VLOOKUP(VALUE(MID($B775,2,2)),_309_Table2,MATCH(MID($B775,1,1),_309_Table2_ColumnLookup,0),FALSE),
  IF($C775="309 LCR SummaryA",OneYearSCR,IF($C775="309 LCR SummaryB",UltimateSCR,IF(VALUE(LEFT($A775,3))=309,VLOOKUP(VALUE(MID($B775,2,1)),_309_Table2,MATCH(MID($B775,1,1),_309_Table2_ColumnLookup,0),FALSE)
+N("309"),
  IF(VALUE(LEFT($A775,3))=310,VLOOKUP(VALUE(MID($B775,2,1)),_310_Table2,MATCH(MID($B775,1,1),_310_Table2_ColumnLookup,0),FALSE)
+N("310"),
  IF(AND(VALUE(LEFT($A775,3))=311,LEN($I775)=4),VLOOKUP($I775,_311_Table2,MATCH($B775,_311_Table2_ColumnLookup,0),FALSE),
  IF(AND(VALUE(LEFT($A775,3))=311,OR($B775="I2",$B775="J2",$B775="K2",$B775="L2")),VLOOKUP('311'!$G$58,_311_Table2,MATCH(MID($B775,1,1),_311_Table2_ColumnLookup,0),FALSE),
  IF(AND(VALUE(LEFT($A775,3))=311,RIGHT($B775,5)="Total"),VLOOKUP('311'!$G$59,_311_Table2,MATCH(MID($B775,1,1),_311_Table2_ColumnLookup,0),FALSE),
  IF(VALUE(LEFT($A775,3))=311,VLOOKUP(VALUE(MID($B775,2,1)),_311_Table2,MATCH(MID($B775,1,1),_311_Table2_ColumnLookup,0),FALSE)
+N("311"),
  IF(AND(VALUE(LEFT($A775,3))=312,LEFT($G775,10)="Unincepted",$B775="G "),VLOOKUP(" ULO",_312_Table2,MATCH('312'!$N$16,_312_Table2_ColumnLookup,0),FALSE),
  IF(AND(VALUE(LEFT($A775,3))=312,LEFT($G775,10)="Unincepted",$B775="O "),VLOOKUP(" ULO",_312_Table2,MATCH('312'!$V$16,_312_Table2_ColumnLookup,0),FALSE),
  IF(AND(VALUE(LEFT($A775,3))=312,LEFT($G775,10)="Unincepted",$B775="Q "),VLOOKUP(" ULO",_312_Table2,MATCH('312'!$X$16,_312_Table2_ColumnLookup,0),FALSE),
  IF(AND(VALUE(LEFT($A775,3))=312,LEFT($G775,10)="Unincepted"),VLOOKUP(" ULO",_312_Table2,MATCH(LEFT($B775,1),_312_Table2_ColumnLookup,0),FALSE),
  IF(AND(VALUE(LEFT($A775,3))=312,LEFT($G775,5)="Total",$B775="G "),VLOOKUP('312'!$F$80,_312_Table2,MATCH('312'!$N$16,_312_Table2_ColumnLookup,0),FALSE),
  IF(AND(VALUE(LEFT($A775,3))=312,LEFT($G775,5)="Total",$B775="O "),VLOOKUP('312'!$F$80,_312_Table2,MATCH('312'!$V$16,_312_Table2_ColumnLookup,0),FALSE),
  IF(AND(VALUE(LEFT($A775,3))=312,LEFT($G775,5)="Total",$B775="Q "),VLOOKUP('312'!$F$80,_312_Table2,MATCH('312'!$X$16,_312_Table2_ColumnLookup,0),FALSE),
  IF(AND(VALUE(LEFT($A775,3))=312,LEFT($G775,5)="Total"),VLOOKUP('312'!$F$80,_312_Table2,MATCH(LEFT($B775,1),_312_Table2_ColumnLookup,0),FALSE),
  IF(AND(VALUE(LEFT($A775,3))=312,LEN($I775)=4,$B775="G"),VLOOKUP($I775,_312_Table2,MATCH('312'!$N$16,_312_Table2_ColumnLookup,0),FALSE),
  IF(AND(VALUE(LEFT($A775,3))=312,LEN($I775)=4,$B775="O"),VLOOKUP($I775,_312_Table2,MATCH('312'!$V$16,_312_Table2_ColumnLookup,0),FALSE),
  IF(AND(VALUE(LEFT($A775,3))=312,LEN($I775)=4,$B775="Q"),VLOOKUP($I775,_312_Table2,MATCH('312'!$X$16,_312_Table2_ColumnLookup,0),FALSE),
  IF(AND(VALUE(LEFT($A775,3))=312,LEN($I775)=4),VLOOKUP($I775,_312_Table2,MATCH(LEFT($B775,1),_312_Table2_ColumnLookup,0),FALSE)
+N("312"),
  IF(VALUE(LEFT($A775,3))=313,VLOOKUP(VALUE(MID($B775,2,1)),_313_Table2,MATCH(MID($B775,1,1),_313_Table2_ColumnLookup,0),FALSE)
+N("313"),
  IF(AND(VALUE(LEFT($A775,3))=314,LEN($B775)=3),VLOOKUP(VALUE(MID($B775,2,2)),_314_Table2,MATCH(MID($B775,1,1),_314_Table2_ColumnLookup,0),FALSE),
  IF(VALUE(LEFT($A775,3))=314,VLOOKUP(VALUE(MID($B775,2,1)),_314_Table2,MATCH(MID($B775,1,1),_314_Table2_ColumnLookup,0),FALSE)
+N("314"),
""))))))))))))))))))))))))</f>
        <v>#N/A</v>
      </c>
      <c r="F775" s="238" t="e">
        <f>IF(AND(VALUE(LEFT($A775,3))=309,LEN($B775)=3),VLOOKUP(VALUE(MID($B775,2,2)),_309_Table3,MATCH(MID($B775,1,1),_309_Table3_ColumnLookup,0),FALSE),
  IF($C775="309 LCR SummaryA",OneYearSCR,IF($C775="309 LCR SummaryB",UltimateSCR,IF(VALUE(LEFT($A775,3))=309,VLOOKUP(VALUE(MID($B775,2,1)),_309_Table3,MATCH(MID($B775,1,1),_309_Table3_ColumnLookup,0),FALSE)
+N("309"),
  IF(VALUE(LEFT($A775,3))=310,VLOOKUP(VALUE(MID($B775,2,1)),_310_Table3,MATCH(MID($B775,1,1),_310_Table3_ColumnLookup,0),FALSE)
+N("310"),
  IF(AND(VALUE(LEFT($A775,3))=311,LEN($I775)=4),VLOOKUP($I775,_311_Table3,MATCH($B775,_311_Table3_ColumnLookup,0),FALSE),
  IF(AND(VALUE(LEFT($A775,3))=311,OR($B775="I2",$B775="J2",$B775="K2",$B775="L2")),VLOOKUP('311'!$G$58,_311_Table3,MATCH(MID($B775,1,1),_311_Table3_ColumnLookup,0),FALSE),
  IF(AND(VALUE(LEFT($A775,3))=311,RIGHT($B775,5)="Total"),VLOOKUP('311'!$G$59,_311_Table3,MATCH(MID($B775,1,1),_311_Table3_ColumnLookup,0),FALSE),
  IF(VALUE(LEFT($A775,3))=311,VLOOKUP(VALUE(MID($B775,2,1)),_311_Table3,MATCH(MID($B775,1,1),_311_Table3_ColumnLookup,0),FALSE)
+N("311"),
  IF(AND(VALUE(LEFT($A775,3))=312,LEFT($G775,10)="Unincepted",$B775="G "),VLOOKUP(" ULO",_312_Table3,MATCH('312'!$N$16,_312_Table3_ColumnLookup,0),FALSE),
  IF(AND(VALUE(LEFT($A775,3))=312,LEFT($G775,10)="Unincepted",$B775="O "),VLOOKUP(" ULO",_312_Table3,MATCH('312'!$V$16,_312_Table3_ColumnLookup,0),FALSE),
  IF(AND(VALUE(LEFT($A775,3))=312,LEFT($G775,10)="Unincepted",$B775="Q "),VLOOKUP(" ULO",_312_Table3,MATCH('312'!$X$16,_312_Table3_ColumnLookup,0),FALSE),
  IF(AND(VALUE(LEFT($A775,3))=312,LEFT($G775,10)="Unincepted"),VLOOKUP(" ULO",_312_Table3,MATCH(LEFT($B775,1),_312_Table3_ColumnLookup,0),FALSE),
  IF(AND(VALUE(LEFT($A775,3))=312,LEFT($G775,5)="Total",$B775="G "),VLOOKUP('312'!$F$80,_312_Table3,MATCH('312'!$N$16,_312_Table3_ColumnLookup,0),FALSE),
  IF(AND(VALUE(LEFT($A775,3))=312,LEFT($G775,5)="Total",$B775="O "),VLOOKUP('312'!$F$80,_312_Table3,MATCH('312'!$V$16,_312_Table3_ColumnLookup,0),FALSE),
  IF(AND(VALUE(LEFT($A775,3))=312,LEFT($G775,5)="Total",$B775="Q "),VLOOKUP('312'!$F$80,_312_Table3,MATCH('312'!$X$16,_312_Table3_ColumnLookup,0),FALSE),
  IF(AND(VALUE(LEFT($A775,3))=312,LEFT($G775,5)="Total"),VLOOKUP('312'!$F$80,_312_Table3,MATCH(LEFT($B775,1),_312_Table3_ColumnLookup,0),FALSE),
  IF(AND(VALUE(LEFT($A775,3))=312,LEN($I775)=4,$B775="G"),VLOOKUP($I775,_312_Table3,MATCH('312'!$N$16,_312_Table3_ColumnLookup,0),FALSE),
  IF(AND(VALUE(LEFT($A775,3))=312,LEN($I775)=4,$B775="O"),VLOOKUP($I775,_312_Table3,MATCH('312'!$V$16,_312_Table3_ColumnLookup,0),FALSE),
  IF(AND(VALUE(LEFT($A775,3))=312,LEN($I775)=4,$B775="Q"),VLOOKUP($I775,_312_Table3,MATCH('312'!$X$16,_312_Table3_ColumnLookup,0),FALSE),
  IF(AND(VALUE(LEFT($A775,3))=312,LEN($I775)=4),VLOOKUP($I775,_312_Table3,MATCH(LEFT($B775,1),_312_Table3_ColumnLookup,0),FALSE)
+N("312"),
  IF(VALUE(LEFT($A775,3))=313,VLOOKUP(VALUE(MID($B775,2,1)),_313_Table3,MATCH(MID($B775,1,1),_313_Table3_ColumnLookup,0),FALSE)
+N("313"),
  IF(AND(VALUE(LEFT($A775,3))=314,LEN($B775)=3),VLOOKUP(VALUE(MID($B775,2,2)),_314_Table3,MATCH(MID($B775,1,1),_314_Table3_ColumnLookup,0),FALSE),
  IF(VALUE(LEFT($A775,3))=314,VLOOKUP(VALUE(MID($B775,2,1)),_314_Table3,MATCH(MID($B775,1,1),_314_Table3_ColumnLookup,0),FALSE)
+N("314"),
""))))))))))))))))))))))))</f>
        <v>#N/A</v>
      </c>
      <c r="G775" t="s">
        <v>1357</v>
      </c>
      <c r="H775" s="321">
        <f>IFERROR(
IF(ISERROR($D775)=FALSE,$D775,IF(ISERROR($E775)=FALSE,$E775,IF(ISERROR($F775)=FALSE,$F775
+N("012 checkboxes"),
IF(
IF(OR(LEFT($A775,9)="Syndicate",LEFT($A775,12)="NewSyndicate"),VLOOKUP($A775,'012'!$J:$ZW,MATCH("Link to button",'012'!$J$1:$ZW$1,0),0)
+N("309 checkbox"),
IF($C775="309 LCR Summary0",VLOOKUP("Notes990",'309'!$P:$ZZ,MATCH("Link to button",'309'!$P$1:$ZZ$1,0),0)
+N("313 checkboxes"),
IF($C775="313 Financial Information0LcmVsScr",IF($C775="309 LCR Summary0",VLOOKUP("LcmVsScr",'309'!$N:$ZZ,MATCH("Link to button",'309'!$N$1:$ZZ$1,0),0),
IF($C775="313 Financial Information0LcrDocAttached",IF($C775="309 LCR Summary0",VLOOKUP("LcrDocAttached",'309'!$N:$ZZ,MATCH("Link to button",'309'!$N$1:$ZZ$1,0),
0)))))))=1,TRUE,FALSE)
))),"")</f>
        <v>0</v>
      </c>
    </row>
    <row r="776" spans="1:11" customFormat="1">
      <c r="A776" s="237" t="str">
        <f>VLOOKUP($G776,CSVLookups!$B:$R,MATCH(A$1,CSVLookups!$B$1:$R$1,0),FALSE)</f>
        <v>314 Additional Quantitative Analysis</v>
      </c>
      <c r="B776" s="237" t="str">
        <f>VLOOKUP($G776,CSVLookups!$B:$R,MATCH(B$1,CSVLookups!$B$1:$R$1,0),FALSE)</f>
        <v>C5</v>
      </c>
      <c r="C776" s="238" t="str">
        <f t="shared" si="12"/>
        <v>314 Additional Quantitative AnalysisC5</v>
      </c>
      <c r="D776" s="238">
        <f>IF(AND(VALUE(LEFT($A776,3))=309,LEN($B776)=3),VLOOKUP(VALUE(MID($B776,2,2)),_309_Table1,MATCH(MID($B776,1,1),_309_Table1_ColumnLookup,0),FALSE),
  IF($C776="309 LCR SummaryA",OneYearSCR,IF($C776="309 LCR SummaryB",UltimateSCR,IF(VALUE(LEFT($A776,3))=309,VLOOKUP(VALUE(MID($B776,2,1)),_309_Table1,MATCH(MID($B776,1,1),_309_Table1_ColumnLookup,0),FALSE)
+N("309"),
  IF(VALUE(LEFT($A776,3))=310,VLOOKUP(VALUE(MID($B776,2,1)),_310_Table1,MATCH(MID($B776,1,1),_310_Table1_ColumnLookup,0),FALSE)
+N("310"),
  IF(AND(VALUE(LEFT($A776,3))=311,LEN($I776)=4),VLOOKUP($I776,_311_Table1,MATCH($B776,_311_Table1_ColumnLookup,0),FALSE),
  IF(AND(VALUE(LEFT($A776,3))=311,OR($B776="I2",$B776="J2",$B776="K2",$B776="L2")),VLOOKUP('311'!$G$58,_311_Table1,MATCH(MID($B776,1,1),_311_Table1_ColumnLookup,0),FALSE),
  IF(AND(VALUE(LEFT($A776,3))=311,RIGHT($B776,5)="Total"),VLOOKUP('311'!$G$59,_311_Table1,MATCH(MID($B776,1,1),_311_Table1_ColumnLookup,0),FALSE),
  IF(VALUE(LEFT($A776,3))=311,VLOOKUP(VALUE(MID($B776,2,1)),_311_Table1,MATCH(MID($B776,1,1),_311_Table1_ColumnLookup,0),FALSE)
+N("311"),
  IF(AND(VALUE(LEFT($A776,3))=312,LEFT($G776,10)="Unincepted",$B776="G "),VLOOKUP(" ULO",_312_Table1,MATCH('312'!$N$16,_312_Table1_ColumnLookup,0),FALSE),
  IF(AND(VALUE(LEFT($A776,3))=312,LEFT($G776,10)="Unincepted",$B776="O "),VLOOKUP(" ULO",_312_Table1,MATCH('312'!$V$16,_312_Table1_ColumnLookup,0),FALSE),
  IF(AND(VALUE(LEFT($A776,3))=312,LEFT($G776,10)="Unincepted",$B776="Q "),VLOOKUP(" ULO",_312_Table1,MATCH('312'!$X$16,_312_Table1_ColumnLookup,0),FALSE),
  IF(AND(VALUE(LEFT($A776,3))=312,LEFT($G776,10)="Unincepted"),VLOOKUP(" ULO",_312_Table1,MATCH(LEFT($B776,1),_312_Table1_ColumnLookup,0),FALSE),
  IF(AND(VALUE(LEFT($A776,3))=312,LEFT($G776,5)="Total",$B776="G "),VLOOKUP('312'!$F$80,_312_Table1,MATCH('312'!$N$16,_312_Table1_ColumnLookup,0),FALSE),
  IF(AND(VALUE(LEFT($A776,3))=312,LEFT($G776,5)="Total",$B776="O "),VLOOKUP('312'!$F$80,_312_Table1,MATCH('312'!$V$16,_312_Table1_ColumnLookup,0),FALSE),
  IF(AND(VALUE(LEFT($A776,3))=312,LEFT($G776,5)="Total",$B776="Q "),VLOOKUP('312'!$F$80,_312_Table1,MATCH('312'!$X$16,_312_Table1_ColumnLookup,0),FALSE),
  IF(AND(VALUE(LEFT($A776,3))=312,LEFT($G776,5)="Total"),VLOOKUP('312'!$F$80,_312_Table1,MATCH(LEFT($B776,1),_312_Table1_ColumnLookup,0),FALSE),
  IF(AND(VALUE(LEFT($A776,3))=312,LEN($I776)=4,$B776="G"),VLOOKUP($I776,_312_Table1,MATCH('312'!$N$16,_312_Table1_ColumnLookup,0),FALSE),
  IF(AND(VALUE(LEFT($A776,3))=312,LEN($I776)=4,$B776="O"),VLOOKUP($I776,_312_Table1,MATCH('312'!$V$16,_312_Table1_ColumnLookup,0),FALSE),
  IF(AND(VALUE(LEFT($A776,3))=312,LEN($I776)=4,$B776="Q"),VLOOKUP($I776,_312_Table1,MATCH('312'!$X$16,_312_Table1_ColumnLookup,0),FALSE),
  IF(AND(VALUE(LEFT($A776,3))=312,LEN($I776)=4),VLOOKUP($I776,_312_Table1,MATCH(LEFT($B776,1),_312_Table1_ColumnLookup,0),FALSE)
+N("312"),
  IF(VALUE(LEFT($A776,3))=313,VLOOKUP(VALUE(MID($B776,2,1)),_313_Table1,MATCH(MID($B776,1,1),_313_Table1_ColumnLookup,0),FALSE)
+N("313"),
  IF(AND(VALUE(LEFT($A776,3))=314,LEN($B776)=3),VLOOKUP(VALUE(MID($B776,2,2)),_314_Table1,MATCH(MID($B776,1,1),_314_Table1_ColumnLookup,0),FALSE),
  IF(VALUE(LEFT($A776,3))=314,VLOOKUP(VALUE(MID($B776,2,1)),_314_Table1,MATCH(MID($B776,1,1),_314_Table1_ColumnLookup,0),FALSE)
+N("314"),
""))))))))))))))))))))))))</f>
        <v>0</v>
      </c>
      <c r="E776" s="238" t="e">
        <f>IF(AND(VALUE(LEFT($A776,3))=309,LEN($B776)=3),VLOOKUP(VALUE(MID($B776,2,2)),_309_Table2,MATCH(MID($B776,1,1),_309_Table2_ColumnLookup,0),FALSE),
  IF($C776="309 LCR SummaryA",OneYearSCR,IF($C776="309 LCR SummaryB",UltimateSCR,IF(VALUE(LEFT($A776,3))=309,VLOOKUP(VALUE(MID($B776,2,1)),_309_Table2,MATCH(MID($B776,1,1),_309_Table2_ColumnLookup,0),FALSE)
+N("309"),
  IF(VALUE(LEFT($A776,3))=310,VLOOKUP(VALUE(MID($B776,2,1)),_310_Table2,MATCH(MID($B776,1,1),_310_Table2_ColumnLookup,0),FALSE)
+N("310"),
  IF(AND(VALUE(LEFT($A776,3))=311,LEN($I776)=4),VLOOKUP($I776,_311_Table2,MATCH($B776,_311_Table2_ColumnLookup,0),FALSE),
  IF(AND(VALUE(LEFT($A776,3))=311,OR($B776="I2",$B776="J2",$B776="K2",$B776="L2")),VLOOKUP('311'!$G$58,_311_Table2,MATCH(MID($B776,1,1),_311_Table2_ColumnLookup,0),FALSE),
  IF(AND(VALUE(LEFT($A776,3))=311,RIGHT($B776,5)="Total"),VLOOKUP('311'!$G$59,_311_Table2,MATCH(MID($B776,1,1),_311_Table2_ColumnLookup,0),FALSE),
  IF(VALUE(LEFT($A776,3))=311,VLOOKUP(VALUE(MID($B776,2,1)),_311_Table2,MATCH(MID($B776,1,1),_311_Table2_ColumnLookup,0),FALSE)
+N("311"),
  IF(AND(VALUE(LEFT($A776,3))=312,LEFT($G776,10)="Unincepted",$B776="G "),VLOOKUP(" ULO",_312_Table2,MATCH('312'!$N$16,_312_Table2_ColumnLookup,0),FALSE),
  IF(AND(VALUE(LEFT($A776,3))=312,LEFT($G776,10)="Unincepted",$B776="O "),VLOOKUP(" ULO",_312_Table2,MATCH('312'!$V$16,_312_Table2_ColumnLookup,0),FALSE),
  IF(AND(VALUE(LEFT($A776,3))=312,LEFT($G776,10)="Unincepted",$B776="Q "),VLOOKUP(" ULO",_312_Table2,MATCH('312'!$X$16,_312_Table2_ColumnLookup,0),FALSE),
  IF(AND(VALUE(LEFT($A776,3))=312,LEFT($G776,10)="Unincepted"),VLOOKUP(" ULO",_312_Table2,MATCH(LEFT($B776,1),_312_Table2_ColumnLookup,0),FALSE),
  IF(AND(VALUE(LEFT($A776,3))=312,LEFT($G776,5)="Total",$B776="G "),VLOOKUP('312'!$F$80,_312_Table2,MATCH('312'!$N$16,_312_Table2_ColumnLookup,0),FALSE),
  IF(AND(VALUE(LEFT($A776,3))=312,LEFT($G776,5)="Total",$B776="O "),VLOOKUP('312'!$F$80,_312_Table2,MATCH('312'!$V$16,_312_Table2_ColumnLookup,0),FALSE),
  IF(AND(VALUE(LEFT($A776,3))=312,LEFT($G776,5)="Total",$B776="Q "),VLOOKUP('312'!$F$80,_312_Table2,MATCH('312'!$X$16,_312_Table2_ColumnLookup,0),FALSE),
  IF(AND(VALUE(LEFT($A776,3))=312,LEFT($G776,5)="Total"),VLOOKUP('312'!$F$80,_312_Table2,MATCH(LEFT($B776,1),_312_Table2_ColumnLookup,0),FALSE),
  IF(AND(VALUE(LEFT($A776,3))=312,LEN($I776)=4,$B776="G"),VLOOKUP($I776,_312_Table2,MATCH('312'!$N$16,_312_Table2_ColumnLookup,0),FALSE),
  IF(AND(VALUE(LEFT($A776,3))=312,LEN($I776)=4,$B776="O"),VLOOKUP($I776,_312_Table2,MATCH('312'!$V$16,_312_Table2_ColumnLookup,0),FALSE),
  IF(AND(VALUE(LEFT($A776,3))=312,LEN($I776)=4,$B776="Q"),VLOOKUP($I776,_312_Table2,MATCH('312'!$X$16,_312_Table2_ColumnLookup,0),FALSE),
  IF(AND(VALUE(LEFT($A776,3))=312,LEN($I776)=4),VLOOKUP($I776,_312_Table2,MATCH(LEFT($B776,1),_312_Table2_ColumnLookup,0),FALSE)
+N("312"),
  IF(VALUE(LEFT($A776,3))=313,VLOOKUP(VALUE(MID($B776,2,1)),_313_Table2,MATCH(MID($B776,1,1),_313_Table2_ColumnLookup,0),FALSE)
+N("313"),
  IF(AND(VALUE(LEFT($A776,3))=314,LEN($B776)=3),VLOOKUP(VALUE(MID($B776,2,2)),_314_Table2,MATCH(MID($B776,1,1),_314_Table2_ColumnLookup,0),FALSE),
  IF(VALUE(LEFT($A776,3))=314,VLOOKUP(VALUE(MID($B776,2,1)),_314_Table2,MATCH(MID($B776,1,1),_314_Table2_ColumnLookup,0),FALSE)
+N("314"),
""))))))))))))))))))))))))</f>
        <v>#N/A</v>
      </c>
      <c r="F776" s="238" t="e">
        <f>IF(AND(VALUE(LEFT($A776,3))=309,LEN($B776)=3),VLOOKUP(VALUE(MID($B776,2,2)),_309_Table3,MATCH(MID($B776,1,1),_309_Table3_ColumnLookup,0),FALSE),
  IF($C776="309 LCR SummaryA",OneYearSCR,IF($C776="309 LCR SummaryB",UltimateSCR,IF(VALUE(LEFT($A776,3))=309,VLOOKUP(VALUE(MID($B776,2,1)),_309_Table3,MATCH(MID($B776,1,1),_309_Table3_ColumnLookup,0),FALSE)
+N("309"),
  IF(VALUE(LEFT($A776,3))=310,VLOOKUP(VALUE(MID($B776,2,1)),_310_Table3,MATCH(MID($B776,1,1),_310_Table3_ColumnLookup,0),FALSE)
+N("310"),
  IF(AND(VALUE(LEFT($A776,3))=311,LEN($I776)=4),VLOOKUP($I776,_311_Table3,MATCH($B776,_311_Table3_ColumnLookup,0),FALSE),
  IF(AND(VALUE(LEFT($A776,3))=311,OR($B776="I2",$B776="J2",$B776="K2",$B776="L2")),VLOOKUP('311'!$G$58,_311_Table3,MATCH(MID($B776,1,1),_311_Table3_ColumnLookup,0),FALSE),
  IF(AND(VALUE(LEFT($A776,3))=311,RIGHT($B776,5)="Total"),VLOOKUP('311'!$G$59,_311_Table3,MATCH(MID($B776,1,1),_311_Table3_ColumnLookup,0),FALSE),
  IF(VALUE(LEFT($A776,3))=311,VLOOKUP(VALUE(MID($B776,2,1)),_311_Table3,MATCH(MID($B776,1,1),_311_Table3_ColumnLookup,0),FALSE)
+N("311"),
  IF(AND(VALUE(LEFT($A776,3))=312,LEFT($G776,10)="Unincepted",$B776="G "),VLOOKUP(" ULO",_312_Table3,MATCH('312'!$N$16,_312_Table3_ColumnLookup,0),FALSE),
  IF(AND(VALUE(LEFT($A776,3))=312,LEFT($G776,10)="Unincepted",$B776="O "),VLOOKUP(" ULO",_312_Table3,MATCH('312'!$V$16,_312_Table3_ColumnLookup,0),FALSE),
  IF(AND(VALUE(LEFT($A776,3))=312,LEFT($G776,10)="Unincepted",$B776="Q "),VLOOKUP(" ULO",_312_Table3,MATCH('312'!$X$16,_312_Table3_ColumnLookup,0),FALSE),
  IF(AND(VALUE(LEFT($A776,3))=312,LEFT($G776,10)="Unincepted"),VLOOKUP(" ULO",_312_Table3,MATCH(LEFT($B776,1),_312_Table3_ColumnLookup,0),FALSE),
  IF(AND(VALUE(LEFT($A776,3))=312,LEFT($G776,5)="Total",$B776="G "),VLOOKUP('312'!$F$80,_312_Table3,MATCH('312'!$N$16,_312_Table3_ColumnLookup,0),FALSE),
  IF(AND(VALUE(LEFT($A776,3))=312,LEFT($G776,5)="Total",$B776="O "),VLOOKUP('312'!$F$80,_312_Table3,MATCH('312'!$V$16,_312_Table3_ColumnLookup,0),FALSE),
  IF(AND(VALUE(LEFT($A776,3))=312,LEFT($G776,5)="Total",$B776="Q "),VLOOKUP('312'!$F$80,_312_Table3,MATCH('312'!$X$16,_312_Table3_ColumnLookup,0),FALSE),
  IF(AND(VALUE(LEFT($A776,3))=312,LEFT($G776,5)="Total"),VLOOKUP('312'!$F$80,_312_Table3,MATCH(LEFT($B776,1),_312_Table3_ColumnLookup,0),FALSE),
  IF(AND(VALUE(LEFT($A776,3))=312,LEN($I776)=4,$B776="G"),VLOOKUP($I776,_312_Table3,MATCH('312'!$N$16,_312_Table3_ColumnLookup,0),FALSE),
  IF(AND(VALUE(LEFT($A776,3))=312,LEN($I776)=4,$B776="O"),VLOOKUP($I776,_312_Table3,MATCH('312'!$V$16,_312_Table3_ColumnLookup,0),FALSE),
  IF(AND(VALUE(LEFT($A776,3))=312,LEN($I776)=4,$B776="Q"),VLOOKUP($I776,_312_Table3,MATCH('312'!$X$16,_312_Table3_ColumnLookup,0),FALSE),
  IF(AND(VALUE(LEFT($A776,3))=312,LEN($I776)=4),VLOOKUP($I776,_312_Table3,MATCH(LEFT($B776,1),_312_Table3_ColumnLookup,0),FALSE)
+N("312"),
  IF(VALUE(LEFT($A776,3))=313,VLOOKUP(VALUE(MID($B776,2,1)),_313_Table3,MATCH(MID($B776,1,1),_313_Table3_ColumnLookup,0),FALSE)
+N("313"),
  IF(AND(VALUE(LEFT($A776,3))=314,LEN($B776)=3),VLOOKUP(VALUE(MID($B776,2,2)),_314_Table3,MATCH(MID($B776,1,1),_314_Table3_ColumnLookup,0),FALSE),
  IF(VALUE(LEFT($A776,3))=314,VLOOKUP(VALUE(MID($B776,2,1)),_314_Table3,MATCH(MID($B776,1,1),_314_Table3_ColumnLookup,0),FALSE)
+N("314"),
""))))))))))))))))))))))))</f>
        <v>#N/A</v>
      </c>
      <c r="G776" t="s">
        <v>1360</v>
      </c>
      <c r="H776" s="321">
        <f>IFERROR(
IF(ISERROR($D776)=FALSE,$D776,IF(ISERROR($E776)=FALSE,$E776,IF(ISERROR($F776)=FALSE,$F776
+N("012 checkboxes"),
IF(
IF(OR(LEFT($A776,9)="Syndicate",LEFT($A776,12)="NewSyndicate"),VLOOKUP($A776,'012'!$J:$ZW,MATCH("Link to button",'012'!$J$1:$ZW$1,0),0)
+N("309 checkbox"),
IF($C776="309 LCR Summary0",VLOOKUP("Notes990",'309'!$P:$ZZ,MATCH("Link to button",'309'!$P$1:$ZZ$1,0),0)
+N("313 checkboxes"),
IF($C776="313 Financial Information0LcmVsScr",IF($C776="309 LCR Summary0",VLOOKUP("LcmVsScr",'309'!$N:$ZZ,MATCH("Link to button",'309'!$N$1:$ZZ$1,0),0),
IF($C776="313 Financial Information0LcrDocAttached",IF($C776="309 LCR Summary0",VLOOKUP("LcrDocAttached",'309'!$N:$ZZ,MATCH("Link to button",'309'!$N$1:$ZZ$1,0),
0)))))))=1,TRUE,FALSE)
))),"")</f>
        <v>0</v>
      </c>
    </row>
    <row r="777" spans="1:11" customFormat="1">
      <c r="A777" s="237" t="str">
        <f>VLOOKUP($G777,CSVLookups!$B:$R,MATCH(A$1,CSVLookups!$B$1:$R$1,0),FALSE)</f>
        <v>314 Additional Quantitative Analysis</v>
      </c>
      <c r="B777" s="237" t="str">
        <f>VLOOKUP($G777,CSVLookups!$B:$R,MATCH(B$1,CSVLookups!$B$1:$R$1,0),FALSE)</f>
        <v>A6</v>
      </c>
      <c r="C777" s="238" t="str">
        <f t="shared" si="12"/>
        <v>314 Additional Quantitative AnalysisA6</v>
      </c>
      <c r="D777" s="238">
        <f>IF(AND(VALUE(LEFT($A777,3))=309,LEN($B777)=3),VLOOKUP(VALUE(MID($B777,2,2)),_309_Table1,MATCH(MID($B777,1,1),_309_Table1_ColumnLookup,0),FALSE),
  IF($C777="309 LCR SummaryA",OneYearSCR,IF($C777="309 LCR SummaryB",UltimateSCR,IF(VALUE(LEFT($A777,3))=309,VLOOKUP(VALUE(MID($B777,2,1)),_309_Table1,MATCH(MID($B777,1,1),_309_Table1_ColumnLookup,0),FALSE)
+N("309"),
  IF(VALUE(LEFT($A777,3))=310,VLOOKUP(VALUE(MID($B777,2,1)),_310_Table1,MATCH(MID($B777,1,1),_310_Table1_ColumnLookup,0),FALSE)
+N("310"),
  IF(AND(VALUE(LEFT($A777,3))=311,LEN($I777)=4),VLOOKUP($I777,_311_Table1,MATCH($B777,_311_Table1_ColumnLookup,0),FALSE),
  IF(AND(VALUE(LEFT($A777,3))=311,OR($B777="I2",$B777="J2",$B777="K2",$B777="L2")),VLOOKUP('311'!$G$58,_311_Table1,MATCH(MID($B777,1,1),_311_Table1_ColumnLookup,0),FALSE),
  IF(AND(VALUE(LEFT($A777,3))=311,RIGHT($B777,5)="Total"),VLOOKUP('311'!$G$59,_311_Table1,MATCH(MID($B777,1,1),_311_Table1_ColumnLookup,0),FALSE),
  IF(VALUE(LEFT($A777,3))=311,VLOOKUP(VALUE(MID($B777,2,1)),_311_Table1,MATCH(MID($B777,1,1),_311_Table1_ColumnLookup,0),FALSE)
+N("311"),
  IF(AND(VALUE(LEFT($A777,3))=312,LEFT($G777,10)="Unincepted",$B777="G "),VLOOKUP(" ULO",_312_Table1,MATCH('312'!$N$16,_312_Table1_ColumnLookup,0),FALSE),
  IF(AND(VALUE(LEFT($A777,3))=312,LEFT($G777,10)="Unincepted",$B777="O "),VLOOKUP(" ULO",_312_Table1,MATCH('312'!$V$16,_312_Table1_ColumnLookup,0),FALSE),
  IF(AND(VALUE(LEFT($A777,3))=312,LEFT($G777,10)="Unincepted",$B777="Q "),VLOOKUP(" ULO",_312_Table1,MATCH('312'!$X$16,_312_Table1_ColumnLookup,0),FALSE),
  IF(AND(VALUE(LEFT($A777,3))=312,LEFT($G777,10)="Unincepted"),VLOOKUP(" ULO",_312_Table1,MATCH(LEFT($B777,1),_312_Table1_ColumnLookup,0),FALSE),
  IF(AND(VALUE(LEFT($A777,3))=312,LEFT($G777,5)="Total",$B777="G "),VLOOKUP('312'!$F$80,_312_Table1,MATCH('312'!$N$16,_312_Table1_ColumnLookup,0),FALSE),
  IF(AND(VALUE(LEFT($A777,3))=312,LEFT($G777,5)="Total",$B777="O "),VLOOKUP('312'!$F$80,_312_Table1,MATCH('312'!$V$16,_312_Table1_ColumnLookup,0),FALSE),
  IF(AND(VALUE(LEFT($A777,3))=312,LEFT($G777,5)="Total",$B777="Q "),VLOOKUP('312'!$F$80,_312_Table1,MATCH('312'!$X$16,_312_Table1_ColumnLookup,0),FALSE),
  IF(AND(VALUE(LEFT($A777,3))=312,LEFT($G777,5)="Total"),VLOOKUP('312'!$F$80,_312_Table1,MATCH(LEFT($B777,1),_312_Table1_ColumnLookup,0),FALSE),
  IF(AND(VALUE(LEFT($A777,3))=312,LEN($I777)=4,$B777="G"),VLOOKUP($I777,_312_Table1,MATCH('312'!$N$16,_312_Table1_ColumnLookup,0),FALSE),
  IF(AND(VALUE(LEFT($A777,3))=312,LEN($I777)=4,$B777="O"),VLOOKUP($I777,_312_Table1,MATCH('312'!$V$16,_312_Table1_ColumnLookup,0),FALSE),
  IF(AND(VALUE(LEFT($A777,3))=312,LEN($I777)=4,$B777="Q"),VLOOKUP($I777,_312_Table1,MATCH('312'!$X$16,_312_Table1_ColumnLookup,0),FALSE),
  IF(AND(VALUE(LEFT($A777,3))=312,LEN($I777)=4),VLOOKUP($I777,_312_Table1,MATCH(LEFT($B777,1),_312_Table1_ColumnLookup,0),FALSE)
+N("312"),
  IF(VALUE(LEFT($A777,3))=313,VLOOKUP(VALUE(MID($B777,2,1)),_313_Table1,MATCH(MID($B777,1,1),_313_Table1_ColumnLookup,0),FALSE)
+N("313"),
  IF(AND(VALUE(LEFT($A777,3))=314,LEN($B777)=3),VLOOKUP(VALUE(MID($B777,2,2)),_314_Table1,MATCH(MID($B777,1,1),_314_Table1_ColumnLookup,0),FALSE),
  IF(VALUE(LEFT($A777,3))=314,VLOOKUP(VALUE(MID($B777,2,1)),_314_Table1,MATCH(MID($B777,1,1),_314_Table1_ColumnLookup,0),FALSE)
+N("314"),
""))))))))))))))))))))))))</f>
        <v>0</v>
      </c>
      <c r="E777" s="238" t="e">
        <f>IF(AND(VALUE(LEFT($A777,3))=309,LEN($B777)=3),VLOOKUP(VALUE(MID($B777,2,2)),_309_Table2,MATCH(MID($B777,1,1),_309_Table2_ColumnLookup,0),FALSE),
  IF($C777="309 LCR SummaryA",OneYearSCR,IF($C777="309 LCR SummaryB",UltimateSCR,IF(VALUE(LEFT($A777,3))=309,VLOOKUP(VALUE(MID($B777,2,1)),_309_Table2,MATCH(MID($B777,1,1),_309_Table2_ColumnLookup,0),FALSE)
+N("309"),
  IF(VALUE(LEFT($A777,3))=310,VLOOKUP(VALUE(MID($B777,2,1)),_310_Table2,MATCH(MID($B777,1,1),_310_Table2_ColumnLookup,0),FALSE)
+N("310"),
  IF(AND(VALUE(LEFT($A777,3))=311,LEN($I777)=4),VLOOKUP($I777,_311_Table2,MATCH($B777,_311_Table2_ColumnLookup,0),FALSE),
  IF(AND(VALUE(LEFT($A777,3))=311,OR($B777="I2",$B777="J2",$B777="K2",$B777="L2")),VLOOKUP('311'!$G$58,_311_Table2,MATCH(MID($B777,1,1),_311_Table2_ColumnLookup,0),FALSE),
  IF(AND(VALUE(LEFT($A777,3))=311,RIGHT($B777,5)="Total"),VLOOKUP('311'!$G$59,_311_Table2,MATCH(MID($B777,1,1),_311_Table2_ColumnLookup,0),FALSE),
  IF(VALUE(LEFT($A777,3))=311,VLOOKUP(VALUE(MID($B777,2,1)),_311_Table2,MATCH(MID($B777,1,1),_311_Table2_ColumnLookup,0),FALSE)
+N("311"),
  IF(AND(VALUE(LEFT($A777,3))=312,LEFT($G777,10)="Unincepted",$B777="G "),VLOOKUP(" ULO",_312_Table2,MATCH('312'!$N$16,_312_Table2_ColumnLookup,0),FALSE),
  IF(AND(VALUE(LEFT($A777,3))=312,LEFT($G777,10)="Unincepted",$B777="O "),VLOOKUP(" ULO",_312_Table2,MATCH('312'!$V$16,_312_Table2_ColumnLookup,0),FALSE),
  IF(AND(VALUE(LEFT($A777,3))=312,LEFT($G777,10)="Unincepted",$B777="Q "),VLOOKUP(" ULO",_312_Table2,MATCH('312'!$X$16,_312_Table2_ColumnLookup,0),FALSE),
  IF(AND(VALUE(LEFT($A777,3))=312,LEFT($G777,10)="Unincepted"),VLOOKUP(" ULO",_312_Table2,MATCH(LEFT($B777,1),_312_Table2_ColumnLookup,0),FALSE),
  IF(AND(VALUE(LEFT($A777,3))=312,LEFT($G777,5)="Total",$B777="G "),VLOOKUP('312'!$F$80,_312_Table2,MATCH('312'!$N$16,_312_Table2_ColumnLookup,0),FALSE),
  IF(AND(VALUE(LEFT($A777,3))=312,LEFT($G777,5)="Total",$B777="O "),VLOOKUP('312'!$F$80,_312_Table2,MATCH('312'!$V$16,_312_Table2_ColumnLookup,0),FALSE),
  IF(AND(VALUE(LEFT($A777,3))=312,LEFT($G777,5)="Total",$B777="Q "),VLOOKUP('312'!$F$80,_312_Table2,MATCH('312'!$X$16,_312_Table2_ColumnLookup,0),FALSE),
  IF(AND(VALUE(LEFT($A777,3))=312,LEFT($G777,5)="Total"),VLOOKUP('312'!$F$80,_312_Table2,MATCH(LEFT($B777,1),_312_Table2_ColumnLookup,0),FALSE),
  IF(AND(VALUE(LEFT($A777,3))=312,LEN($I777)=4,$B777="G"),VLOOKUP($I777,_312_Table2,MATCH('312'!$N$16,_312_Table2_ColumnLookup,0),FALSE),
  IF(AND(VALUE(LEFT($A777,3))=312,LEN($I777)=4,$B777="O"),VLOOKUP($I777,_312_Table2,MATCH('312'!$V$16,_312_Table2_ColumnLookup,0),FALSE),
  IF(AND(VALUE(LEFT($A777,3))=312,LEN($I777)=4,$B777="Q"),VLOOKUP($I777,_312_Table2,MATCH('312'!$X$16,_312_Table2_ColumnLookup,0),FALSE),
  IF(AND(VALUE(LEFT($A777,3))=312,LEN($I777)=4),VLOOKUP($I777,_312_Table2,MATCH(LEFT($B777,1),_312_Table2_ColumnLookup,0),FALSE)
+N("312"),
  IF(VALUE(LEFT($A777,3))=313,VLOOKUP(VALUE(MID($B777,2,1)),_313_Table2,MATCH(MID($B777,1,1),_313_Table2_ColumnLookup,0),FALSE)
+N("313"),
  IF(AND(VALUE(LEFT($A777,3))=314,LEN($B777)=3),VLOOKUP(VALUE(MID($B777,2,2)),_314_Table2,MATCH(MID($B777,1,1),_314_Table2_ColumnLookup,0),FALSE),
  IF(VALUE(LEFT($A777,3))=314,VLOOKUP(VALUE(MID($B777,2,1)),_314_Table2,MATCH(MID($B777,1,1),_314_Table2_ColumnLookup,0),FALSE)
+N("314"),
""))))))))))))))))))))))))</f>
        <v>#N/A</v>
      </c>
      <c r="F777" s="238" t="e">
        <f>IF(AND(VALUE(LEFT($A777,3))=309,LEN($B777)=3),VLOOKUP(VALUE(MID($B777,2,2)),_309_Table3,MATCH(MID($B777,1,1),_309_Table3_ColumnLookup,0),FALSE),
  IF($C777="309 LCR SummaryA",OneYearSCR,IF($C777="309 LCR SummaryB",UltimateSCR,IF(VALUE(LEFT($A777,3))=309,VLOOKUP(VALUE(MID($B777,2,1)),_309_Table3,MATCH(MID($B777,1,1),_309_Table3_ColumnLookup,0),FALSE)
+N("309"),
  IF(VALUE(LEFT($A777,3))=310,VLOOKUP(VALUE(MID($B777,2,1)),_310_Table3,MATCH(MID($B777,1,1),_310_Table3_ColumnLookup,0),FALSE)
+N("310"),
  IF(AND(VALUE(LEFT($A777,3))=311,LEN($I777)=4),VLOOKUP($I777,_311_Table3,MATCH($B777,_311_Table3_ColumnLookup,0),FALSE),
  IF(AND(VALUE(LEFT($A777,3))=311,OR($B777="I2",$B777="J2",$B777="K2",$B777="L2")),VLOOKUP('311'!$G$58,_311_Table3,MATCH(MID($B777,1,1),_311_Table3_ColumnLookup,0),FALSE),
  IF(AND(VALUE(LEFT($A777,3))=311,RIGHT($B777,5)="Total"),VLOOKUP('311'!$G$59,_311_Table3,MATCH(MID($B777,1,1),_311_Table3_ColumnLookup,0),FALSE),
  IF(VALUE(LEFT($A777,3))=311,VLOOKUP(VALUE(MID($B777,2,1)),_311_Table3,MATCH(MID($B777,1,1),_311_Table3_ColumnLookup,0),FALSE)
+N("311"),
  IF(AND(VALUE(LEFT($A777,3))=312,LEFT($G777,10)="Unincepted",$B777="G "),VLOOKUP(" ULO",_312_Table3,MATCH('312'!$N$16,_312_Table3_ColumnLookup,0),FALSE),
  IF(AND(VALUE(LEFT($A777,3))=312,LEFT($G777,10)="Unincepted",$B777="O "),VLOOKUP(" ULO",_312_Table3,MATCH('312'!$V$16,_312_Table3_ColumnLookup,0),FALSE),
  IF(AND(VALUE(LEFT($A777,3))=312,LEFT($G777,10)="Unincepted",$B777="Q "),VLOOKUP(" ULO",_312_Table3,MATCH('312'!$X$16,_312_Table3_ColumnLookup,0),FALSE),
  IF(AND(VALUE(LEFT($A777,3))=312,LEFT($G777,10)="Unincepted"),VLOOKUP(" ULO",_312_Table3,MATCH(LEFT($B777,1),_312_Table3_ColumnLookup,0),FALSE),
  IF(AND(VALUE(LEFT($A777,3))=312,LEFT($G777,5)="Total",$B777="G "),VLOOKUP('312'!$F$80,_312_Table3,MATCH('312'!$N$16,_312_Table3_ColumnLookup,0),FALSE),
  IF(AND(VALUE(LEFT($A777,3))=312,LEFT($G777,5)="Total",$B777="O "),VLOOKUP('312'!$F$80,_312_Table3,MATCH('312'!$V$16,_312_Table3_ColumnLookup,0),FALSE),
  IF(AND(VALUE(LEFT($A777,3))=312,LEFT($G777,5)="Total",$B777="Q "),VLOOKUP('312'!$F$80,_312_Table3,MATCH('312'!$X$16,_312_Table3_ColumnLookup,0),FALSE),
  IF(AND(VALUE(LEFT($A777,3))=312,LEFT($G777,5)="Total"),VLOOKUP('312'!$F$80,_312_Table3,MATCH(LEFT($B777,1),_312_Table3_ColumnLookup,0),FALSE),
  IF(AND(VALUE(LEFT($A777,3))=312,LEN($I777)=4,$B777="G"),VLOOKUP($I777,_312_Table3,MATCH('312'!$N$16,_312_Table3_ColumnLookup,0),FALSE),
  IF(AND(VALUE(LEFT($A777,3))=312,LEN($I777)=4,$B777="O"),VLOOKUP($I777,_312_Table3,MATCH('312'!$V$16,_312_Table3_ColumnLookup,0),FALSE),
  IF(AND(VALUE(LEFT($A777,3))=312,LEN($I777)=4,$B777="Q"),VLOOKUP($I777,_312_Table3,MATCH('312'!$X$16,_312_Table3_ColumnLookup,0),FALSE),
  IF(AND(VALUE(LEFT($A777,3))=312,LEN($I777)=4),VLOOKUP($I777,_312_Table3,MATCH(LEFT($B777,1),_312_Table3_ColumnLookup,0),FALSE)
+N("312"),
  IF(VALUE(LEFT($A777,3))=313,VLOOKUP(VALUE(MID($B777,2,1)),_313_Table3,MATCH(MID($B777,1,1),_313_Table3_ColumnLookup,0),FALSE)
+N("313"),
  IF(AND(VALUE(LEFT($A777,3))=314,LEN($B777)=3),VLOOKUP(VALUE(MID($B777,2,2)),_314_Table3,MATCH(MID($B777,1,1),_314_Table3_ColumnLookup,0),FALSE),
  IF(VALUE(LEFT($A777,3))=314,VLOOKUP(VALUE(MID($B777,2,1)),_314_Table3,MATCH(MID($B777,1,1),_314_Table3_ColumnLookup,0),FALSE)
+N("314"),
""))))))))))))))))))))))))</f>
        <v>#N/A</v>
      </c>
      <c r="G777" t="s">
        <v>1362</v>
      </c>
      <c r="H777" s="321">
        <f>IFERROR(
IF(ISERROR($D777)=FALSE,$D777,IF(ISERROR($E777)=FALSE,$E777,IF(ISERROR($F777)=FALSE,$F777
+N("012 checkboxes"),
IF(
IF(OR(LEFT($A777,9)="Syndicate",LEFT($A777,12)="NewSyndicate"),VLOOKUP($A777,'012'!$J:$ZW,MATCH("Link to button",'012'!$J$1:$ZW$1,0),0)
+N("309 checkbox"),
IF($C777="309 LCR Summary0",VLOOKUP("Notes990",'309'!$P:$ZZ,MATCH("Link to button",'309'!$P$1:$ZZ$1,0),0)
+N("313 checkboxes"),
IF($C777="313 Financial Information0LcmVsScr",IF($C777="309 LCR Summary0",VLOOKUP("LcmVsScr",'309'!$N:$ZZ,MATCH("Link to button",'309'!$N$1:$ZZ$1,0),0),
IF($C777="313 Financial Information0LcrDocAttached",IF($C777="309 LCR Summary0",VLOOKUP("LcrDocAttached",'309'!$N:$ZZ,MATCH("Link to button",'309'!$N$1:$ZZ$1,0),
0)))))))=1,TRUE,FALSE)
))),"")</f>
        <v>0</v>
      </c>
    </row>
    <row r="778" spans="1:11" customFormat="1">
      <c r="A778" s="237" t="str">
        <f>VLOOKUP($G778,CSVLookups!$B:$R,MATCH(A$1,CSVLookups!$B$1:$R$1,0),FALSE)</f>
        <v>314 Additional Quantitative Analysis</v>
      </c>
      <c r="B778" s="237" t="str">
        <f>VLOOKUP($G778,CSVLookups!$B:$R,MATCH(B$1,CSVLookups!$B$1:$R$1,0),FALSE)</f>
        <v>D1</v>
      </c>
      <c r="C778" s="238" t="str">
        <f t="shared" si="12"/>
        <v>314 Additional Quantitative AnalysisD1</v>
      </c>
      <c r="D778" s="238" t="e">
        <f>IF(AND(VALUE(LEFT($A778,3))=309,LEN($B778)=3),VLOOKUP(VALUE(MID($B778,2,2)),_309_Table1,MATCH(MID($B778,1,1),_309_Table1_ColumnLookup,0),FALSE),
  IF($C778="309 LCR SummaryA",OneYearSCR,IF($C778="309 LCR SummaryB",UltimateSCR,IF(VALUE(LEFT($A778,3))=309,VLOOKUP(VALUE(MID($B778,2,1)),_309_Table1,MATCH(MID($B778,1,1),_309_Table1_ColumnLookup,0),FALSE)
+N("309"),
  IF(VALUE(LEFT($A778,3))=310,VLOOKUP(VALUE(MID($B778,2,1)),_310_Table1,MATCH(MID($B778,1,1),_310_Table1_ColumnLookup,0),FALSE)
+N("310"),
  IF(AND(VALUE(LEFT($A778,3))=311,LEN($I778)=4),VLOOKUP($I778,_311_Table1,MATCH($B778,_311_Table1_ColumnLookup,0),FALSE),
  IF(AND(VALUE(LEFT($A778,3))=311,OR($B778="I2",$B778="J2",$B778="K2",$B778="L2")),VLOOKUP('311'!$G$58,_311_Table1,MATCH(MID($B778,1,1),_311_Table1_ColumnLookup,0),FALSE),
  IF(AND(VALUE(LEFT($A778,3))=311,RIGHT($B778,5)="Total"),VLOOKUP('311'!$G$59,_311_Table1,MATCH(MID($B778,1,1),_311_Table1_ColumnLookup,0),FALSE),
  IF(VALUE(LEFT($A778,3))=311,VLOOKUP(VALUE(MID($B778,2,1)),_311_Table1,MATCH(MID($B778,1,1),_311_Table1_ColumnLookup,0),FALSE)
+N("311"),
  IF(AND(VALUE(LEFT($A778,3))=312,LEFT($G778,10)="Unincepted",$B778="G "),VLOOKUP(" ULO",_312_Table1,MATCH('312'!$N$16,_312_Table1_ColumnLookup,0),FALSE),
  IF(AND(VALUE(LEFT($A778,3))=312,LEFT($G778,10)="Unincepted",$B778="O "),VLOOKUP(" ULO",_312_Table1,MATCH('312'!$V$16,_312_Table1_ColumnLookup,0),FALSE),
  IF(AND(VALUE(LEFT($A778,3))=312,LEFT($G778,10)="Unincepted",$B778="Q "),VLOOKUP(" ULO",_312_Table1,MATCH('312'!$X$16,_312_Table1_ColumnLookup,0),FALSE),
  IF(AND(VALUE(LEFT($A778,3))=312,LEFT($G778,10)="Unincepted"),VLOOKUP(" ULO",_312_Table1,MATCH(LEFT($B778,1),_312_Table1_ColumnLookup,0),FALSE),
  IF(AND(VALUE(LEFT($A778,3))=312,LEFT($G778,5)="Total",$B778="G "),VLOOKUP('312'!$F$80,_312_Table1,MATCH('312'!$N$16,_312_Table1_ColumnLookup,0),FALSE),
  IF(AND(VALUE(LEFT($A778,3))=312,LEFT($G778,5)="Total",$B778="O "),VLOOKUP('312'!$F$80,_312_Table1,MATCH('312'!$V$16,_312_Table1_ColumnLookup,0),FALSE),
  IF(AND(VALUE(LEFT($A778,3))=312,LEFT($G778,5)="Total",$B778="Q "),VLOOKUP('312'!$F$80,_312_Table1,MATCH('312'!$X$16,_312_Table1_ColumnLookup,0),FALSE),
  IF(AND(VALUE(LEFT($A778,3))=312,LEFT($G778,5)="Total"),VLOOKUP('312'!$F$80,_312_Table1,MATCH(LEFT($B778,1),_312_Table1_ColumnLookup,0),FALSE),
  IF(AND(VALUE(LEFT($A778,3))=312,LEN($I778)=4,$B778="G"),VLOOKUP($I778,_312_Table1,MATCH('312'!$N$16,_312_Table1_ColumnLookup,0),FALSE),
  IF(AND(VALUE(LEFT($A778,3))=312,LEN($I778)=4,$B778="O"),VLOOKUP($I778,_312_Table1,MATCH('312'!$V$16,_312_Table1_ColumnLookup,0),FALSE),
  IF(AND(VALUE(LEFT($A778,3))=312,LEN($I778)=4,$B778="Q"),VLOOKUP($I778,_312_Table1,MATCH('312'!$X$16,_312_Table1_ColumnLookup,0),FALSE),
  IF(AND(VALUE(LEFT($A778,3))=312,LEN($I778)=4),VLOOKUP($I778,_312_Table1,MATCH(LEFT($B778,1),_312_Table1_ColumnLookup,0),FALSE)
+N("312"),
  IF(VALUE(LEFT($A778,3))=313,VLOOKUP(VALUE(MID($B778,2,1)),_313_Table1,MATCH(MID($B778,1,1),_313_Table1_ColumnLookup,0),FALSE)
+N("313"),
  IF(AND(VALUE(LEFT($A778,3))=314,LEN($B778)=3),VLOOKUP(VALUE(MID($B778,2,2)),_314_Table1,MATCH(MID($B778,1,1),_314_Table1_ColumnLookup,0),FALSE),
  IF(VALUE(LEFT($A778,3))=314,VLOOKUP(VALUE(MID($B778,2,1)),_314_Table1,MATCH(MID($B778,1,1),_314_Table1_ColumnLookup,0),FALSE)
+N("314"),
""))))))))))))))))))))))))</f>
        <v>#N/A</v>
      </c>
      <c r="E778" s="238">
        <f>IF(AND(VALUE(LEFT($A778,3))=309,LEN($B778)=3),VLOOKUP(VALUE(MID($B778,2,2)),_309_Table2,MATCH(MID($B778,1,1),_309_Table2_ColumnLookup,0),FALSE),
  IF($C778="309 LCR SummaryA",OneYearSCR,IF($C778="309 LCR SummaryB",UltimateSCR,IF(VALUE(LEFT($A778,3))=309,VLOOKUP(VALUE(MID($B778,2,1)),_309_Table2,MATCH(MID($B778,1,1),_309_Table2_ColumnLookup,0),FALSE)
+N("309"),
  IF(VALUE(LEFT($A778,3))=310,VLOOKUP(VALUE(MID($B778,2,1)),_310_Table2,MATCH(MID($B778,1,1),_310_Table2_ColumnLookup,0),FALSE)
+N("310"),
  IF(AND(VALUE(LEFT($A778,3))=311,LEN($I778)=4),VLOOKUP($I778,_311_Table2,MATCH($B778,_311_Table2_ColumnLookup,0),FALSE),
  IF(AND(VALUE(LEFT($A778,3))=311,OR($B778="I2",$B778="J2",$B778="K2",$B778="L2")),VLOOKUP('311'!$G$58,_311_Table2,MATCH(MID($B778,1,1),_311_Table2_ColumnLookup,0),FALSE),
  IF(AND(VALUE(LEFT($A778,3))=311,RIGHT($B778,5)="Total"),VLOOKUP('311'!$G$59,_311_Table2,MATCH(MID($B778,1,1),_311_Table2_ColumnLookup,0),FALSE),
  IF(VALUE(LEFT($A778,3))=311,VLOOKUP(VALUE(MID($B778,2,1)),_311_Table2,MATCH(MID($B778,1,1),_311_Table2_ColumnLookup,0),FALSE)
+N("311"),
  IF(AND(VALUE(LEFT($A778,3))=312,LEFT($G778,10)="Unincepted",$B778="G "),VLOOKUP(" ULO",_312_Table2,MATCH('312'!$N$16,_312_Table2_ColumnLookup,0),FALSE),
  IF(AND(VALUE(LEFT($A778,3))=312,LEFT($G778,10)="Unincepted",$B778="O "),VLOOKUP(" ULO",_312_Table2,MATCH('312'!$V$16,_312_Table2_ColumnLookup,0),FALSE),
  IF(AND(VALUE(LEFT($A778,3))=312,LEFT($G778,10)="Unincepted",$B778="Q "),VLOOKUP(" ULO",_312_Table2,MATCH('312'!$X$16,_312_Table2_ColumnLookup,0),FALSE),
  IF(AND(VALUE(LEFT($A778,3))=312,LEFT($G778,10)="Unincepted"),VLOOKUP(" ULO",_312_Table2,MATCH(LEFT($B778,1),_312_Table2_ColumnLookup,0),FALSE),
  IF(AND(VALUE(LEFT($A778,3))=312,LEFT($G778,5)="Total",$B778="G "),VLOOKUP('312'!$F$80,_312_Table2,MATCH('312'!$N$16,_312_Table2_ColumnLookup,0),FALSE),
  IF(AND(VALUE(LEFT($A778,3))=312,LEFT($G778,5)="Total",$B778="O "),VLOOKUP('312'!$F$80,_312_Table2,MATCH('312'!$V$16,_312_Table2_ColumnLookup,0),FALSE),
  IF(AND(VALUE(LEFT($A778,3))=312,LEFT($G778,5)="Total",$B778="Q "),VLOOKUP('312'!$F$80,_312_Table2,MATCH('312'!$X$16,_312_Table2_ColumnLookup,0),FALSE),
  IF(AND(VALUE(LEFT($A778,3))=312,LEFT($G778,5)="Total"),VLOOKUP('312'!$F$80,_312_Table2,MATCH(LEFT($B778,1),_312_Table2_ColumnLookup,0),FALSE),
  IF(AND(VALUE(LEFT($A778,3))=312,LEN($I778)=4,$B778="G"),VLOOKUP($I778,_312_Table2,MATCH('312'!$N$16,_312_Table2_ColumnLookup,0),FALSE),
  IF(AND(VALUE(LEFT($A778,3))=312,LEN($I778)=4,$B778="O"),VLOOKUP($I778,_312_Table2,MATCH('312'!$V$16,_312_Table2_ColumnLookup,0),FALSE),
  IF(AND(VALUE(LEFT($A778,3))=312,LEN($I778)=4,$B778="Q"),VLOOKUP($I778,_312_Table2,MATCH('312'!$X$16,_312_Table2_ColumnLookup,0),FALSE),
  IF(AND(VALUE(LEFT($A778,3))=312,LEN($I778)=4),VLOOKUP($I778,_312_Table2,MATCH(LEFT($B778,1),_312_Table2_ColumnLookup,0),FALSE)
+N("312"),
  IF(VALUE(LEFT($A778,3))=313,VLOOKUP(VALUE(MID($B778,2,1)),_313_Table2,MATCH(MID($B778,1,1),_313_Table2_ColumnLookup,0),FALSE)
+N("313"),
  IF(AND(VALUE(LEFT($A778,3))=314,LEN($B778)=3),VLOOKUP(VALUE(MID($B778,2,2)),_314_Table2,MATCH(MID($B778,1,1),_314_Table2_ColumnLookup,0),FALSE),
  IF(VALUE(LEFT($A778,3))=314,VLOOKUP(VALUE(MID($B778,2,1)),_314_Table2,MATCH(MID($B778,1,1),_314_Table2_ColumnLookup,0),FALSE)
+N("314"),
""))))))))))))))))))))))))</f>
        <v>0</v>
      </c>
      <c r="F778" s="238" t="e">
        <f>IF(AND(VALUE(LEFT($A778,3))=309,LEN($B778)=3),VLOOKUP(VALUE(MID($B778,2,2)),_309_Table3,MATCH(MID($B778,1,1),_309_Table3_ColumnLookup,0),FALSE),
  IF($C778="309 LCR SummaryA",OneYearSCR,IF($C778="309 LCR SummaryB",UltimateSCR,IF(VALUE(LEFT($A778,3))=309,VLOOKUP(VALUE(MID($B778,2,1)),_309_Table3,MATCH(MID($B778,1,1),_309_Table3_ColumnLookup,0),FALSE)
+N("309"),
  IF(VALUE(LEFT($A778,3))=310,VLOOKUP(VALUE(MID($B778,2,1)),_310_Table3,MATCH(MID($B778,1,1),_310_Table3_ColumnLookup,0),FALSE)
+N("310"),
  IF(AND(VALUE(LEFT($A778,3))=311,LEN($I778)=4),VLOOKUP($I778,_311_Table3,MATCH($B778,_311_Table3_ColumnLookup,0),FALSE),
  IF(AND(VALUE(LEFT($A778,3))=311,OR($B778="I2",$B778="J2",$B778="K2",$B778="L2")),VLOOKUP('311'!$G$58,_311_Table3,MATCH(MID($B778,1,1),_311_Table3_ColumnLookup,0),FALSE),
  IF(AND(VALUE(LEFT($A778,3))=311,RIGHT($B778,5)="Total"),VLOOKUP('311'!$G$59,_311_Table3,MATCH(MID($B778,1,1),_311_Table3_ColumnLookup,0),FALSE),
  IF(VALUE(LEFT($A778,3))=311,VLOOKUP(VALUE(MID($B778,2,1)),_311_Table3,MATCH(MID($B778,1,1),_311_Table3_ColumnLookup,0),FALSE)
+N("311"),
  IF(AND(VALUE(LEFT($A778,3))=312,LEFT($G778,10)="Unincepted",$B778="G "),VLOOKUP(" ULO",_312_Table3,MATCH('312'!$N$16,_312_Table3_ColumnLookup,0),FALSE),
  IF(AND(VALUE(LEFT($A778,3))=312,LEFT($G778,10)="Unincepted",$B778="O "),VLOOKUP(" ULO",_312_Table3,MATCH('312'!$V$16,_312_Table3_ColumnLookup,0),FALSE),
  IF(AND(VALUE(LEFT($A778,3))=312,LEFT($G778,10)="Unincepted",$B778="Q "),VLOOKUP(" ULO",_312_Table3,MATCH('312'!$X$16,_312_Table3_ColumnLookup,0),FALSE),
  IF(AND(VALUE(LEFT($A778,3))=312,LEFT($G778,10)="Unincepted"),VLOOKUP(" ULO",_312_Table3,MATCH(LEFT($B778,1),_312_Table3_ColumnLookup,0),FALSE),
  IF(AND(VALUE(LEFT($A778,3))=312,LEFT($G778,5)="Total",$B778="G "),VLOOKUP('312'!$F$80,_312_Table3,MATCH('312'!$N$16,_312_Table3_ColumnLookup,0),FALSE),
  IF(AND(VALUE(LEFT($A778,3))=312,LEFT($G778,5)="Total",$B778="O "),VLOOKUP('312'!$F$80,_312_Table3,MATCH('312'!$V$16,_312_Table3_ColumnLookup,0),FALSE),
  IF(AND(VALUE(LEFT($A778,3))=312,LEFT($G778,5)="Total",$B778="Q "),VLOOKUP('312'!$F$80,_312_Table3,MATCH('312'!$X$16,_312_Table3_ColumnLookup,0),FALSE),
  IF(AND(VALUE(LEFT($A778,3))=312,LEFT($G778,5)="Total"),VLOOKUP('312'!$F$80,_312_Table3,MATCH(LEFT($B778,1),_312_Table3_ColumnLookup,0),FALSE),
  IF(AND(VALUE(LEFT($A778,3))=312,LEN($I778)=4,$B778="G"),VLOOKUP($I778,_312_Table3,MATCH('312'!$N$16,_312_Table3_ColumnLookup,0),FALSE),
  IF(AND(VALUE(LEFT($A778,3))=312,LEN($I778)=4,$B778="O"),VLOOKUP($I778,_312_Table3,MATCH('312'!$V$16,_312_Table3_ColumnLookup,0),FALSE),
  IF(AND(VALUE(LEFT($A778,3))=312,LEN($I778)=4,$B778="Q"),VLOOKUP($I778,_312_Table3,MATCH('312'!$X$16,_312_Table3_ColumnLookup,0),FALSE),
  IF(AND(VALUE(LEFT($A778,3))=312,LEN($I778)=4),VLOOKUP($I778,_312_Table3,MATCH(LEFT($B778,1),_312_Table3_ColumnLookup,0),FALSE)
+N("312"),
  IF(VALUE(LEFT($A778,3))=313,VLOOKUP(VALUE(MID($B778,2,1)),_313_Table3,MATCH(MID($B778,1,1),_313_Table3_ColumnLookup,0),FALSE)
+N("313"),
  IF(AND(VALUE(LEFT($A778,3))=314,LEN($B778)=3),VLOOKUP(VALUE(MID($B778,2,2)),_314_Table3,MATCH(MID($B778,1,1),_314_Table3_ColumnLookup,0),FALSE),
  IF(VALUE(LEFT($A778,3))=314,VLOOKUP(VALUE(MID($B778,2,1)),_314_Table3,MATCH(MID($B778,1,1),_314_Table3_ColumnLookup,0),FALSE)
+N("314"),
""))))))))))))))))))))))))</f>
        <v>#N/A</v>
      </c>
      <c r="G778" t="s">
        <v>1365</v>
      </c>
      <c r="H778" s="321">
        <f>IFERROR(
IF(ISERROR($D778)=FALSE,$D778,IF(ISERROR($E778)=FALSE,$E778,IF(ISERROR($F778)=FALSE,$F778
+N("012 checkboxes"),
IF(
IF(OR(LEFT($A778,9)="Syndicate",LEFT($A778,12)="NewSyndicate"),VLOOKUP($A778,'012'!$J:$ZW,MATCH("Link to button",'012'!$J$1:$ZW$1,0),0)
+N("309 checkbox"),
IF($C778="309 LCR Summary0",VLOOKUP("Notes990",'309'!$P:$ZZ,MATCH("Link to button",'309'!$P$1:$ZZ$1,0),0)
+N("313 checkboxes"),
IF($C778="313 Financial Information0LcmVsScr",IF($C778="309 LCR Summary0",VLOOKUP("LcmVsScr",'309'!$N:$ZZ,MATCH("Link to button",'309'!$N$1:$ZZ$1,0),0),
IF($C778="313 Financial Information0LcrDocAttached",IF($C778="309 LCR Summary0",VLOOKUP("LcrDocAttached",'309'!$N:$ZZ,MATCH("Link to button",'309'!$N$1:$ZZ$1,0),
0)))))))=1,TRUE,FALSE)
))),"")</f>
        <v>0</v>
      </c>
    </row>
    <row r="779" spans="1:11">
      <c r="A779" s="237" t="str">
        <f>VLOOKUP($G779,CSVLookups!$B:$R,MATCH(A$1,CSVLookups!$B$1:$R$1,0),FALSE)</f>
        <v>314 Additional Quantitative Analysis</v>
      </c>
      <c r="B779" s="237" t="str">
        <f>VLOOKUP($G779,CSVLookups!$B:$R,MATCH(B$1,CSVLookups!$B$1:$R$1,0),FALSE)</f>
        <v>E1</v>
      </c>
      <c r="C779" s="238" t="str">
        <f t="shared" si="12"/>
        <v>314 Additional Quantitative AnalysisE1</v>
      </c>
      <c r="D779" s="238" t="e">
        <f>IF(AND(VALUE(LEFT($A779,3))=309,LEN($B779)=3),VLOOKUP(VALUE(MID($B779,2,2)),_309_Table1,MATCH(MID($B779,1,1),_309_Table1_ColumnLookup,0),FALSE),
  IF($C779="309 LCR SummaryA",OneYearSCR,IF($C779="309 LCR SummaryB",UltimateSCR,IF(VALUE(LEFT($A779,3))=309,VLOOKUP(VALUE(MID($B779,2,1)),_309_Table1,MATCH(MID($B779,1,1),_309_Table1_ColumnLookup,0),FALSE)
+N("309"),
  IF(VALUE(LEFT($A779,3))=310,VLOOKUP(VALUE(MID($B779,2,1)),_310_Table1,MATCH(MID($B779,1,1),_310_Table1_ColumnLookup,0),FALSE)
+N("310"),
  IF(AND(VALUE(LEFT($A779,3))=311,LEN($I779)=4),VLOOKUP($I779,_311_Table1,MATCH($B779,_311_Table1_ColumnLookup,0),FALSE),
  IF(AND(VALUE(LEFT($A779,3))=311,OR($B779="I2",$B779="J2",$B779="K2",$B779="L2")),VLOOKUP('311'!$G$58,_311_Table1,MATCH(MID($B779,1,1),_311_Table1_ColumnLookup,0),FALSE),
  IF(AND(VALUE(LEFT($A779,3))=311,RIGHT($B779,5)="Total"),VLOOKUP('311'!$G$59,_311_Table1,MATCH(MID($B779,1,1),_311_Table1_ColumnLookup,0),FALSE),
  IF(VALUE(LEFT($A779,3))=311,VLOOKUP(VALUE(MID($B779,2,1)),_311_Table1,MATCH(MID($B779,1,1),_311_Table1_ColumnLookup,0),FALSE)
+N("311"),
  IF(AND(VALUE(LEFT($A779,3))=312,LEFT($G779,10)="Unincepted",$B779="G "),VLOOKUP(" ULO",_312_Table1,MATCH('312'!$N$16,_312_Table1_ColumnLookup,0),FALSE),
  IF(AND(VALUE(LEFT($A779,3))=312,LEFT($G779,10)="Unincepted",$B779="O "),VLOOKUP(" ULO",_312_Table1,MATCH('312'!$V$16,_312_Table1_ColumnLookup,0),FALSE),
  IF(AND(VALUE(LEFT($A779,3))=312,LEFT($G779,10)="Unincepted",$B779="Q "),VLOOKUP(" ULO",_312_Table1,MATCH('312'!$X$16,_312_Table1_ColumnLookup,0),FALSE),
  IF(AND(VALUE(LEFT($A779,3))=312,LEFT($G779,10)="Unincepted"),VLOOKUP(" ULO",_312_Table1,MATCH(LEFT($B779,1),_312_Table1_ColumnLookup,0),FALSE),
  IF(AND(VALUE(LEFT($A779,3))=312,LEFT($G779,5)="Total",$B779="G "),VLOOKUP('312'!$F$80,_312_Table1,MATCH('312'!$N$16,_312_Table1_ColumnLookup,0),FALSE),
  IF(AND(VALUE(LEFT($A779,3))=312,LEFT($G779,5)="Total",$B779="O "),VLOOKUP('312'!$F$80,_312_Table1,MATCH('312'!$V$16,_312_Table1_ColumnLookup,0),FALSE),
  IF(AND(VALUE(LEFT($A779,3))=312,LEFT($G779,5)="Total",$B779="Q "),VLOOKUP('312'!$F$80,_312_Table1,MATCH('312'!$X$16,_312_Table1_ColumnLookup,0),FALSE),
  IF(AND(VALUE(LEFT($A779,3))=312,LEFT($G779,5)="Total"),VLOOKUP('312'!$F$80,_312_Table1,MATCH(LEFT($B779,1),_312_Table1_ColumnLookup,0),FALSE),
  IF(AND(VALUE(LEFT($A779,3))=312,LEN($I779)=4,$B779="G"),VLOOKUP($I779,_312_Table1,MATCH('312'!$N$16,_312_Table1_ColumnLookup,0),FALSE),
  IF(AND(VALUE(LEFT($A779,3))=312,LEN($I779)=4,$B779="O"),VLOOKUP($I779,_312_Table1,MATCH('312'!$V$16,_312_Table1_ColumnLookup,0),FALSE),
  IF(AND(VALUE(LEFT($A779,3))=312,LEN($I779)=4,$B779="Q"),VLOOKUP($I779,_312_Table1,MATCH('312'!$X$16,_312_Table1_ColumnLookup,0),FALSE),
  IF(AND(VALUE(LEFT($A779,3))=312,LEN($I779)=4),VLOOKUP($I779,_312_Table1,MATCH(LEFT($B779,1),_312_Table1_ColumnLookup,0),FALSE)
+N("312"),
  IF(VALUE(LEFT($A779,3))=313,VLOOKUP(VALUE(MID($B779,2,1)),_313_Table1,MATCH(MID($B779,1,1),_313_Table1_ColumnLookup,0),FALSE)
+N("313"),
  IF(AND(VALUE(LEFT($A779,3))=314,LEN($B779)=3),VLOOKUP(VALUE(MID($B779,2,2)),_314_Table1,MATCH(MID($B779,1,1),_314_Table1_ColumnLookup,0),FALSE),
  IF(VALUE(LEFT($A779,3))=314,VLOOKUP(VALUE(MID($B779,2,1)),_314_Table1,MATCH(MID($B779,1,1),_314_Table1_ColumnLookup,0),FALSE)
+N("314"),
""))))))))))))))))))))))))</f>
        <v>#N/A</v>
      </c>
      <c r="E779" s="238">
        <f>IF(AND(VALUE(LEFT($A779,3))=309,LEN($B779)=3),VLOOKUP(VALUE(MID($B779,2,2)),_309_Table2,MATCH(MID($B779,1,1),_309_Table2_ColumnLookup,0),FALSE),
  IF($C779="309 LCR SummaryA",OneYearSCR,IF($C779="309 LCR SummaryB",UltimateSCR,IF(VALUE(LEFT($A779,3))=309,VLOOKUP(VALUE(MID($B779,2,1)),_309_Table2,MATCH(MID($B779,1,1),_309_Table2_ColumnLookup,0),FALSE)
+N("309"),
  IF(VALUE(LEFT($A779,3))=310,VLOOKUP(VALUE(MID($B779,2,1)),_310_Table2,MATCH(MID($B779,1,1),_310_Table2_ColumnLookup,0),FALSE)
+N("310"),
  IF(AND(VALUE(LEFT($A779,3))=311,LEN($I779)=4),VLOOKUP($I779,_311_Table2,MATCH($B779,_311_Table2_ColumnLookup,0),FALSE),
  IF(AND(VALUE(LEFT($A779,3))=311,OR($B779="I2",$B779="J2",$B779="K2",$B779="L2")),VLOOKUP('311'!$G$58,_311_Table2,MATCH(MID($B779,1,1),_311_Table2_ColumnLookup,0),FALSE),
  IF(AND(VALUE(LEFT($A779,3))=311,RIGHT($B779,5)="Total"),VLOOKUP('311'!$G$59,_311_Table2,MATCH(MID($B779,1,1),_311_Table2_ColumnLookup,0),FALSE),
  IF(VALUE(LEFT($A779,3))=311,VLOOKUP(VALUE(MID($B779,2,1)),_311_Table2,MATCH(MID($B779,1,1),_311_Table2_ColumnLookup,0),FALSE)
+N("311"),
  IF(AND(VALUE(LEFT($A779,3))=312,LEFT($G779,10)="Unincepted",$B779="G "),VLOOKUP(" ULO",_312_Table2,MATCH('312'!$N$16,_312_Table2_ColumnLookup,0),FALSE),
  IF(AND(VALUE(LEFT($A779,3))=312,LEFT($G779,10)="Unincepted",$B779="O "),VLOOKUP(" ULO",_312_Table2,MATCH('312'!$V$16,_312_Table2_ColumnLookup,0),FALSE),
  IF(AND(VALUE(LEFT($A779,3))=312,LEFT($G779,10)="Unincepted",$B779="Q "),VLOOKUP(" ULO",_312_Table2,MATCH('312'!$X$16,_312_Table2_ColumnLookup,0),FALSE),
  IF(AND(VALUE(LEFT($A779,3))=312,LEFT($G779,10)="Unincepted"),VLOOKUP(" ULO",_312_Table2,MATCH(LEFT($B779,1),_312_Table2_ColumnLookup,0),FALSE),
  IF(AND(VALUE(LEFT($A779,3))=312,LEFT($G779,5)="Total",$B779="G "),VLOOKUP('312'!$F$80,_312_Table2,MATCH('312'!$N$16,_312_Table2_ColumnLookup,0),FALSE),
  IF(AND(VALUE(LEFT($A779,3))=312,LEFT($G779,5)="Total",$B779="O "),VLOOKUP('312'!$F$80,_312_Table2,MATCH('312'!$V$16,_312_Table2_ColumnLookup,0),FALSE),
  IF(AND(VALUE(LEFT($A779,3))=312,LEFT($G779,5)="Total",$B779="Q "),VLOOKUP('312'!$F$80,_312_Table2,MATCH('312'!$X$16,_312_Table2_ColumnLookup,0),FALSE),
  IF(AND(VALUE(LEFT($A779,3))=312,LEFT($G779,5)="Total"),VLOOKUP('312'!$F$80,_312_Table2,MATCH(LEFT($B779,1),_312_Table2_ColumnLookup,0),FALSE),
  IF(AND(VALUE(LEFT($A779,3))=312,LEN($I779)=4,$B779="G"),VLOOKUP($I779,_312_Table2,MATCH('312'!$N$16,_312_Table2_ColumnLookup,0),FALSE),
  IF(AND(VALUE(LEFT($A779,3))=312,LEN($I779)=4,$B779="O"),VLOOKUP($I779,_312_Table2,MATCH('312'!$V$16,_312_Table2_ColumnLookup,0),FALSE),
  IF(AND(VALUE(LEFT($A779,3))=312,LEN($I779)=4,$B779="Q"),VLOOKUP($I779,_312_Table2,MATCH('312'!$X$16,_312_Table2_ColumnLookup,0),FALSE),
  IF(AND(VALUE(LEFT($A779,3))=312,LEN($I779)=4),VLOOKUP($I779,_312_Table2,MATCH(LEFT($B779,1),_312_Table2_ColumnLookup,0),FALSE)
+N("312"),
  IF(VALUE(LEFT($A779,3))=313,VLOOKUP(VALUE(MID($B779,2,1)),_313_Table2,MATCH(MID($B779,1,1),_313_Table2_ColumnLookup,0),FALSE)
+N("313"),
  IF(AND(VALUE(LEFT($A779,3))=314,LEN($B779)=3),VLOOKUP(VALUE(MID($B779,2,2)),_314_Table2,MATCH(MID($B779,1,1),_314_Table2_ColumnLookup,0),FALSE),
  IF(VALUE(LEFT($A779,3))=314,VLOOKUP(VALUE(MID($B779,2,1)),_314_Table2,MATCH(MID($B779,1,1),_314_Table2_ColumnLookup,0),FALSE)
+N("314"),
""))))))))))))))))))))))))</f>
        <v>0</v>
      </c>
      <c r="F779" s="238" t="e">
        <f>IF(AND(VALUE(LEFT($A779,3))=309,LEN($B779)=3),VLOOKUP(VALUE(MID($B779,2,2)),_309_Table3,MATCH(MID($B779,1,1),_309_Table3_ColumnLookup,0),FALSE),
  IF($C779="309 LCR SummaryA",OneYearSCR,IF($C779="309 LCR SummaryB",UltimateSCR,IF(VALUE(LEFT($A779,3))=309,VLOOKUP(VALUE(MID($B779,2,1)),_309_Table3,MATCH(MID($B779,1,1),_309_Table3_ColumnLookup,0),FALSE)
+N("309"),
  IF(VALUE(LEFT($A779,3))=310,VLOOKUP(VALUE(MID($B779,2,1)),_310_Table3,MATCH(MID($B779,1,1),_310_Table3_ColumnLookup,0),FALSE)
+N("310"),
  IF(AND(VALUE(LEFT($A779,3))=311,LEN($I779)=4),VLOOKUP($I779,_311_Table3,MATCH($B779,_311_Table3_ColumnLookup,0),FALSE),
  IF(AND(VALUE(LEFT($A779,3))=311,OR($B779="I2",$B779="J2",$B779="K2",$B779="L2")),VLOOKUP('311'!$G$58,_311_Table3,MATCH(MID($B779,1,1),_311_Table3_ColumnLookup,0),FALSE),
  IF(AND(VALUE(LEFT($A779,3))=311,RIGHT($B779,5)="Total"),VLOOKUP('311'!$G$59,_311_Table3,MATCH(MID($B779,1,1),_311_Table3_ColumnLookup,0),FALSE),
  IF(VALUE(LEFT($A779,3))=311,VLOOKUP(VALUE(MID($B779,2,1)),_311_Table3,MATCH(MID($B779,1,1),_311_Table3_ColumnLookup,0),FALSE)
+N("311"),
  IF(AND(VALUE(LEFT($A779,3))=312,LEFT($G779,10)="Unincepted",$B779="G "),VLOOKUP(" ULO",_312_Table3,MATCH('312'!$N$16,_312_Table3_ColumnLookup,0),FALSE),
  IF(AND(VALUE(LEFT($A779,3))=312,LEFT($G779,10)="Unincepted",$B779="O "),VLOOKUP(" ULO",_312_Table3,MATCH('312'!$V$16,_312_Table3_ColumnLookup,0),FALSE),
  IF(AND(VALUE(LEFT($A779,3))=312,LEFT($G779,10)="Unincepted",$B779="Q "),VLOOKUP(" ULO",_312_Table3,MATCH('312'!$X$16,_312_Table3_ColumnLookup,0),FALSE),
  IF(AND(VALUE(LEFT($A779,3))=312,LEFT($G779,10)="Unincepted"),VLOOKUP(" ULO",_312_Table3,MATCH(LEFT($B779,1),_312_Table3_ColumnLookup,0),FALSE),
  IF(AND(VALUE(LEFT($A779,3))=312,LEFT($G779,5)="Total",$B779="G "),VLOOKUP('312'!$F$80,_312_Table3,MATCH('312'!$N$16,_312_Table3_ColumnLookup,0),FALSE),
  IF(AND(VALUE(LEFT($A779,3))=312,LEFT($G779,5)="Total",$B779="O "),VLOOKUP('312'!$F$80,_312_Table3,MATCH('312'!$V$16,_312_Table3_ColumnLookup,0),FALSE),
  IF(AND(VALUE(LEFT($A779,3))=312,LEFT($G779,5)="Total",$B779="Q "),VLOOKUP('312'!$F$80,_312_Table3,MATCH('312'!$X$16,_312_Table3_ColumnLookup,0),FALSE),
  IF(AND(VALUE(LEFT($A779,3))=312,LEFT($G779,5)="Total"),VLOOKUP('312'!$F$80,_312_Table3,MATCH(LEFT($B779,1),_312_Table3_ColumnLookup,0),FALSE),
  IF(AND(VALUE(LEFT($A779,3))=312,LEN($I779)=4,$B779="G"),VLOOKUP($I779,_312_Table3,MATCH('312'!$N$16,_312_Table3_ColumnLookup,0),FALSE),
  IF(AND(VALUE(LEFT($A779,3))=312,LEN($I779)=4,$B779="O"),VLOOKUP($I779,_312_Table3,MATCH('312'!$V$16,_312_Table3_ColumnLookup,0),FALSE),
  IF(AND(VALUE(LEFT($A779,3))=312,LEN($I779)=4,$B779="Q"),VLOOKUP($I779,_312_Table3,MATCH('312'!$X$16,_312_Table3_ColumnLookup,0),FALSE),
  IF(AND(VALUE(LEFT($A779,3))=312,LEN($I779)=4),VLOOKUP($I779,_312_Table3,MATCH(LEFT($B779,1),_312_Table3_ColumnLookup,0),FALSE)
+N("312"),
  IF(VALUE(LEFT($A779,3))=313,VLOOKUP(VALUE(MID($B779,2,1)),_313_Table3,MATCH(MID($B779,1,1),_313_Table3_ColumnLookup,0),FALSE)
+N("313"),
  IF(AND(VALUE(LEFT($A779,3))=314,LEN($B779)=3),VLOOKUP(VALUE(MID($B779,2,2)),_314_Table3,MATCH(MID($B779,1,1),_314_Table3_ColumnLookup,0),FALSE),
  IF(VALUE(LEFT($A779,3))=314,VLOOKUP(VALUE(MID($B779,2,1)),_314_Table3,MATCH(MID($B779,1,1),_314_Table3_ColumnLookup,0),FALSE)
+N("314"),
""))))))))))))))))))))))))</f>
        <v>#N/A</v>
      </c>
      <c r="G779" t="s">
        <v>1367</v>
      </c>
      <c r="H779" s="321">
        <f>IFERROR(
IF(ISERROR($D779)=FALSE,$D779,IF(ISERROR($E779)=FALSE,$E779,IF(ISERROR($F779)=FALSE,$F779
+N("012 checkboxes"),
IF(
IF(OR(LEFT($A779,9)="Syndicate",LEFT($A779,12)="NewSyndicate"),VLOOKUP($A779,'012'!$J:$ZW,MATCH("Link to button",'012'!$J$1:$ZW$1,0),0)
+N("309 checkbox"),
IF($C779="309 LCR Summary0",VLOOKUP("Notes990",'309'!$P:$ZZ,MATCH("Link to button",'309'!$P$1:$ZZ$1,0),0)
+N("313 checkboxes"),
IF($C779="313 Financial Information0LcmVsScr",IF($C779="309 LCR Summary0",VLOOKUP("LcmVsScr",'309'!$N:$ZZ,MATCH("Link to button",'309'!$N$1:$ZZ$1,0),0),
IF($C779="313 Financial Information0LcrDocAttached",IF($C779="309 LCR Summary0",VLOOKUP("LcrDocAttached",'309'!$N:$ZZ,MATCH("Link to button",'309'!$N$1:$ZZ$1,0),
0)))))))=1,TRUE,FALSE)
))),"")</f>
        <v>0</v>
      </c>
      <c r="J779" s="223"/>
      <c r="K779" s="223"/>
    </row>
    <row r="780" spans="1:11">
      <c r="A780" s="237" t="str">
        <f>VLOOKUP($G780,CSVLookups!$B:$R,MATCH(A$1,CSVLookups!$B$1:$R$1,0),FALSE)</f>
        <v>314 Additional Quantitative Analysis</v>
      </c>
      <c r="B780" s="237" t="str">
        <f>VLOOKUP($G780,CSVLookups!$B:$R,MATCH(B$1,CSVLookups!$B$1:$R$1,0),FALSE)</f>
        <v>F1</v>
      </c>
      <c r="C780" s="238" t="str">
        <f t="shared" si="12"/>
        <v>314 Additional Quantitative AnalysisF1</v>
      </c>
      <c r="D780" s="238" t="e">
        <f>IF(AND(VALUE(LEFT($A780,3))=309,LEN($B780)=3),VLOOKUP(VALUE(MID($B780,2,2)),_309_Table1,MATCH(MID($B780,1,1),_309_Table1_ColumnLookup,0),FALSE),
  IF($C780="309 LCR SummaryA",OneYearSCR,IF($C780="309 LCR SummaryB",UltimateSCR,IF(VALUE(LEFT($A780,3))=309,VLOOKUP(VALUE(MID($B780,2,1)),_309_Table1,MATCH(MID($B780,1,1),_309_Table1_ColumnLookup,0),FALSE)
+N("309"),
  IF(VALUE(LEFT($A780,3))=310,VLOOKUP(VALUE(MID($B780,2,1)),_310_Table1,MATCH(MID($B780,1,1),_310_Table1_ColumnLookup,0),FALSE)
+N("310"),
  IF(AND(VALUE(LEFT($A780,3))=311,LEN($I780)=4),VLOOKUP($I780,_311_Table1,MATCH($B780,_311_Table1_ColumnLookup,0),FALSE),
  IF(AND(VALUE(LEFT($A780,3))=311,OR($B780="I2",$B780="J2",$B780="K2",$B780="L2")),VLOOKUP('311'!$G$58,_311_Table1,MATCH(MID($B780,1,1),_311_Table1_ColumnLookup,0),FALSE),
  IF(AND(VALUE(LEFT($A780,3))=311,RIGHT($B780,5)="Total"),VLOOKUP('311'!$G$59,_311_Table1,MATCH(MID($B780,1,1),_311_Table1_ColumnLookup,0),FALSE),
  IF(VALUE(LEFT($A780,3))=311,VLOOKUP(VALUE(MID($B780,2,1)),_311_Table1,MATCH(MID($B780,1,1),_311_Table1_ColumnLookup,0),FALSE)
+N("311"),
  IF(AND(VALUE(LEFT($A780,3))=312,LEFT($G780,10)="Unincepted",$B780="G "),VLOOKUP(" ULO",_312_Table1,MATCH('312'!$N$16,_312_Table1_ColumnLookup,0),FALSE),
  IF(AND(VALUE(LEFT($A780,3))=312,LEFT($G780,10)="Unincepted",$B780="O "),VLOOKUP(" ULO",_312_Table1,MATCH('312'!$V$16,_312_Table1_ColumnLookup,0),FALSE),
  IF(AND(VALUE(LEFT($A780,3))=312,LEFT($G780,10)="Unincepted",$B780="Q "),VLOOKUP(" ULO",_312_Table1,MATCH('312'!$X$16,_312_Table1_ColumnLookup,0),FALSE),
  IF(AND(VALUE(LEFT($A780,3))=312,LEFT($G780,10)="Unincepted"),VLOOKUP(" ULO",_312_Table1,MATCH(LEFT($B780,1),_312_Table1_ColumnLookup,0),FALSE),
  IF(AND(VALUE(LEFT($A780,3))=312,LEFT($G780,5)="Total",$B780="G "),VLOOKUP('312'!$F$80,_312_Table1,MATCH('312'!$N$16,_312_Table1_ColumnLookup,0),FALSE),
  IF(AND(VALUE(LEFT($A780,3))=312,LEFT($G780,5)="Total",$B780="O "),VLOOKUP('312'!$F$80,_312_Table1,MATCH('312'!$V$16,_312_Table1_ColumnLookup,0),FALSE),
  IF(AND(VALUE(LEFT($A780,3))=312,LEFT($G780,5)="Total",$B780="Q "),VLOOKUP('312'!$F$80,_312_Table1,MATCH('312'!$X$16,_312_Table1_ColumnLookup,0),FALSE),
  IF(AND(VALUE(LEFT($A780,3))=312,LEFT($G780,5)="Total"),VLOOKUP('312'!$F$80,_312_Table1,MATCH(LEFT($B780,1),_312_Table1_ColumnLookup,0),FALSE),
  IF(AND(VALUE(LEFT($A780,3))=312,LEN($I780)=4,$B780="G"),VLOOKUP($I780,_312_Table1,MATCH('312'!$N$16,_312_Table1_ColumnLookup,0),FALSE),
  IF(AND(VALUE(LEFT($A780,3))=312,LEN($I780)=4,$B780="O"),VLOOKUP($I780,_312_Table1,MATCH('312'!$V$16,_312_Table1_ColumnLookup,0),FALSE),
  IF(AND(VALUE(LEFT($A780,3))=312,LEN($I780)=4,$B780="Q"),VLOOKUP($I780,_312_Table1,MATCH('312'!$X$16,_312_Table1_ColumnLookup,0),FALSE),
  IF(AND(VALUE(LEFT($A780,3))=312,LEN($I780)=4),VLOOKUP($I780,_312_Table1,MATCH(LEFT($B780,1),_312_Table1_ColumnLookup,0),FALSE)
+N("312"),
  IF(VALUE(LEFT($A780,3))=313,VLOOKUP(VALUE(MID($B780,2,1)),_313_Table1,MATCH(MID($B780,1,1),_313_Table1_ColumnLookup,0),FALSE)
+N("313"),
  IF(AND(VALUE(LEFT($A780,3))=314,LEN($B780)=3),VLOOKUP(VALUE(MID($B780,2,2)),_314_Table1,MATCH(MID($B780,1,1),_314_Table1_ColumnLookup,0),FALSE),
  IF(VALUE(LEFT($A780,3))=314,VLOOKUP(VALUE(MID($B780,2,1)),_314_Table1,MATCH(MID($B780,1,1),_314_Table1_ColumnLookup,0),FALSE)
+N("314"),
""))))))))))))))))))))))))</f>
        <v>#N/A</v>
      </c>
      <c r="E780" s="238">
        <f>IF(AND(VALUE(LEFT($A780,3))=309,LEN($B780)=3),VLOOKUP(VALUE(MID($B780,2,2)),_309_Table2,MATCH(MID($B780,1,1),_309_Table2_ColumnLookup,0),FALSE),
  IF($C780="309 LCR SummaryA",OneYearSCR,IF($C780="309 LCR SummaryB",UltimateSCR,IF(VALUE(LEFT($A780,3))=309,VLOOKUP(VALUE(MID($B780,2,1)),_309_Table2,MATCH(MID($B780,1,1),_309_Table2_ColumnLookup,0),FALSE)
+N("309"),
  IF(VALUE(LEFT($A780,3))=310,VLOOKUP(VALUE(MID($B780,2,1)),_310_Table2,MATCH(MID($B780,1,1),_310_Table2_ColumnLookup,0),FALSE)
+N("310"),
  IF(AND(VALUE(LEFT($A780,3))=311,LEN($I780)=4),VLOOKUP($I780,_311_Table2,MATCH($B780,_311_Table2_ColumnLookup,0),FALSE),
  IF(AND(VALUE(LEFT($A780,3))=311,OR($B780="I2",$B780="J2",$B780="K2",$B780="L2")),VLOOKUP('311'!$G$58,_311_Table2,MATCH(MID($B780,1,1),_311_Table2_ColumnLookup,0),FALSE),
  IF(AND(VALUE(LEFT($A780,3))=311,RIGHT($B780,5)="Total"),VLOOKUP('311'!$G$59,_311_Table2,MATCH(MID($B780,1,1),_311_Table2_ColumnLookup,0),FALSE),
  IF(VALUE(LEFT($A780,3))=311,VLOOKUP(VALUE(MID($B780,2,1)),_311_Table2,MATCH(MID($B780,1,1),_311_Table2_ColumnLookup,0),FALSE)
+N("311"),
  IF(AND(VALUE(LEFT($A780,3))=312,LEFT($G780,10)="Unincepted",$B780="G "),VLOOKUP(" ULO",_312_Table2,MATCH('312'!$N$16,_312_Table2_ColumnLookup,0),FALSE),
  IF(AND(VALUE(LEFT($A780,3))=312,LEFT($G780,10)="Unincepted",$B780="O "),VLOOKUP(" ULO",_312_Table2,MATCH('312'!$V$16,_312_Table2_ColumnLookup,0),FALSE),
  IF(AND(VALUE(LEFT($A780,3))=312,LEFT($G780,10)="Unincepted",$B780="Q "),VLOOKUP(" ULO",_312_Table2,MATCH('312'!$X$16,_312_Table2_ColumnLookup,0),FALSE),
  IF(AND(VALUE(LEFT($A780,3))=312,LEFT($G780,10)="Unincepted"),VLOOKUP(" ULO",_312_Table2,MATCH(LEFT($B780,1),_312_Table2_ColumnLookup,0),FALSE),
  IF(AND(VALUE(LEFT($A780,3))=312,LEFT($G780,5)="Total",$B780="G "),VLOOKUP('312'!$F$80,_312_Table2,MATCH('312'!$N$16,_312_Table2_ColumnLookup,0),FALSE),
  IF(AND(VALUE(LEFT($A780,3))=312,LEFT($G780,5)="Total",$B780="O "),VLOOKUP('312'!$F$80,_312_Table2,MATCH('312'!$V$16,_312_Table2_ColumnLookup,0),FALSE),
  IF(AND(VALUE(LEFT($A780,3))=312,LEFT($G780,5)="Total",$B780="Q "),VLOOKUP('312'!$F$80,_312_Table2,MATCH('312'!$X$16,_312_Table2_ColumnLookup,0),FALSE),
  IF(AND(VALUE(LEFT($A780,3))=312,LEFT($G780,5)="Total"),VLOOKUP('312'!$F$80,_312_Table2,MATCH(LEFT($B780,1),_312_Table2_ColumnLookup,0),FALSE),
  IF(AND(VALUE(LEFT($A780,3))=312,LEN($I780)=4,$B780="G"),VLOOKUP($I780,_312_Table2,MATCH('312'!$N$16,_312_Table2_ColumnLookup,0),FALSE),
  IF(AND(VALUE(LEFT($A780,3))=312,LEN($I780)=4,$B780="O"),VLOOKUP($I780,_312_Table2,MATCH('312'!$V$16,_312_Table2_ColumnLookup,0),FALSE),
  IF(AND(VALUE(LEFT($A780,3))=312,LEN($I780)=4,$B780="Q"),VLOOKUP($I780,_312_Table2,MATCH('312'!$X$16,_312_Table2_ColumnLookup,0),FALSE),
  IF(AND(VALUE(LEFT($A780,3))=312,LEN($I780)=4),VLOOKUP($I780,_312_Table2,MATCH(LEFT($B780,1),_312_Table2_ColumnLookup,0),FALSE)
+N("312"),
  IF(VALUE(LEFT($A780,3))=313,VLOOKUP(VALUE(MID($B780,2,1)),_313_Table2,MATCH(MID($B780,1,1),_313_Table2_ColumnLookup,0),FALSE)
+N("313"),
  IF(AND(VALUE(LEFT($A780,3))=314,LEN($B780)=3),VLOOKUP(VALUE(MID($B780,2,2)),_314_Table2,MATCH(MID($B780,1,1),_314_Table2_ColumnLookup,0),FALSE),
  IF(VALUE(LEFT($A780,3))=314,VLOOKUP(VALUE(MID($B780,2,1)),_314_Table2,MATCH(MID($B780,1,1),_314_Table2_ColumnLookup,0),FALSE)
+N("314"),
""))))))))))))))))))))))))</f>
        <v>0</v>
      </c>
      <c r="F780" s="238" t="e">
        <f>IF(AND(VALUE(LEFT($A780,3))=309,LEN($B780)=3),VLOOKUP(VALUE(MID($B780,2,2)),_309_Table3,MATCH(MID($B780,1,1),_309_Table3_ColumnLookup,0),FALSE),
  IF($C780="309 LCR SummaryA",OneYearSCR,IF($C780="309 LCR SummaryB",UltimateSCR,IF(VALUE(LEFT($A780,3))=309,VLOOKUP(VALUE(MID($B780,2,1)),_309_Table3,MATCH(MID($B780,1,1),_309_Table3_ColumnLookup,0),FALSE)
+N("309"),
  IF(VALUE(LEFT($A780,3))=310,VLOOKUP(VALUE(MID($B780,2,1)),_310_Table3,MATCH(MID($B780,1,1),_310_Table3_ColumnLookup,0),FALSE)
+N("310"),
  IF(AND(VALUE(LEFT($A780,3))=311,LEN($I780)=4),VLOOKUP($I780,_311_Table3,MATCH($B780,_311_Table3_ColumnLookup,0),FALSE),
  IF(AND(VALUE(LEFT($A780,3))=311,OR($B780="I2",$B780="J2",$B780="K2",$B780="L2")),VLOOKUP('311'!$G$58,_311_Table3,MATCH(MID($B780,1,1),_311_Table3_ColumnLookup,0),FALSE),
  IF(AND(VALUE(LEFT($A780,3))=311,RIGHT($B780,5)="Total"),VLOOKUP('311'!$G$59,_311_Table3,MATCH(MID($B780,1,1),_311_Table3_ColumnLookup,0),FALSE),
  IF(VALUE(LEFT($A780,3))=311,VLOOKUP(VALUE(MID($B780,2,1)),_311_Table3,MATCH(MID($B780,1,1),_311_Table3_ColumnLookup,0),FALSE)
+N("311"),
  IF(AND(VALUE(LEFT($A780,3))=312,LEFT($G780,10)="Unincepted",$B780="G "),VLOOKUP(" ULO",_312_Table3,MATCH('312'!$N$16,_312_Table3_ColumnLookup,0),FALSE),
  IF(AND(VALUE(LEFT($A780,3))=312,LEFT($G780,10)="Unincepted",$B780="O "),VLOOKUP(" ULO",_312_Table3,MATCH('312'!$V$16,_312_Table3_ColumnLookup,0),FALSE),
  IF(AND(VALUE(LEFT($A780,3))=312,LEFT($G780,10)="Unincepted",$B780="Q "),VLOOKUP(" ULO",_312_Table3,MATCH('312'!$X$16,_312_Table3_ColumnLookup,0),FALSE),
  IF(AND(VALUE(LEFT($A780,3))=312,LEFT($G780,10)="Unincepted"),VLOOKUP(" ULO",_312_Table3,MATCH(LEFT($B780,1),_312_Table3_ColumnLookup,0),FALSE),
  IF(AND(VALUE(LEFT($A780,3))=312,LEFT($G780,5)="Total",$B780="G "),VLOOKUP('312'!$F$80,_312_Table3,MATCH('312'!$N$16,_312_Table3_ColumnLookup,0),FALSE),
  IF(AND(VALUE(LEFT($A780,3))=312,LEFT($G780,5)="Total",$B780="O "),VLOOKUP('312'!$F$80,_312_Table3,MATCH('312'!$V$16,_312_Table3_ColumnLookup,0),FALSE),
  IF(AND(VALUE(LEFT($A780,3))=312,LEFT($G780,5)="Total",$B780="Q "),VLOOKUP('312'!$F$80,_312_Table3,MATCH('312'!$X$16,_312_Table3_ColumnLookup,0),FALSE),
  IF(AND(VALUE(LEFT($A780,3))=312,LEFT($G780,5)="Total"),VLOOKUP('312'!$F$80,_312_Table3,MATCH(LEFT($B780,1),_312_Table3_ColumnLookup,0),FALSE),
  IF(AND(VALUE(LEFT($A780,3))=312,LEN($I780)=4,$B780="G"),VLOOKUP($I780,_312_Table3,MATCH('312'!$N$16,_312_Table3_ColumnLookup,0),FALSE),
  IF(AND(VALUE(LEFT($A780,3))=312,LEN($I780)=4,$B780="O"),VLOOKUP($I780,_312_Table3,MATCH('312'!$V$16,_312_Table3_ColumnLookup,0),FALSE),
  IF(AND(VALUE(LEFT($A780,3))=312,LEN($I780)=4,$B780="Q"),VLOOKUP($I780,_312_Table3,MATCH('312'!$X$16,_312_Table3_ColumnLookup,0),FALSE),
  IF(AND(VALUE(LEFT($A780,3))=312,LEN($I780)=4),VLOOKUP($I780,_312_Table3,MATCH(LEFT($B780,1),_312_Table3_ColumnLookup,0),FALSE)
+N("312"),
  IF(VALUE(LEFT($A780,3))=313,VLOOKUP(VALUE(MID($B780,2,1)),_313_Table3,MATCH(MID($B780,1,1),_313_Table3_ColumnLookup,0),FALSE)
+N("313"),
  IF(AND(VALUE(LEFT($A780,3))=314,LEN($B780)=3),VLOOKUP(VALUE(MID($B780,2,2)),_314_Table3,MATCH(MID($B780,1,1),_314_Table3_ColumnLookup,0),FALSE),
  IF(VALUE(LEFT($A780,3))=314,VLOOKUP(VALUE(MID($B780,2,1)),_314_Table3,MATCH(MID($B780,1,1),_314_Table3_ColumnLookup,0),FALSE)
+N("314"),
""))))))))))))))))))))))))</f>
        <v>#N/A</v>
      </c>
      <c r="G780" t="s">
        <v>1369</v>
      </c>
      <c r="H780" s="321">
        <f>IFERROR(
IF(ISERROR($D780)=FALSE,$D780,IF(ISERROR($E780)=FALSE,$E780,IF(ISERROR($F780)=FALSE,$F780
+N("012 checkboxes"),
IF(
IF(OR(LEFT($A780,9)="Syndicate",LEFT($A780,12)="NewSyndicate"),VLOOKUP($A780,'012'!$J:$ZW,MATCH("Link to button",'012'!$J$1:$ZW$1,0),0)
+N("309 checkbox"),
IF($C780="309 LCR Summary0",VLOOKUP("Notes990",'309'!$P:$ZZ,MATCH("Link to button",'309'!$P$1:$ZZ$1,0),0)
+N("313 checkboxes"),
IF($C780="313 Financial Information0LcmVsScr",IF($C780="309 LCR Summary0",VLOOKUP("LcmVsScr",'309'!$N:$ZZ,MATCH("Link to button",'309'!$N$1:$ZZ$1,0),0),
IF($C780="313 Financial Information0LcrDocAttached",IF($C780="309 LCR Summary0",VLOOKUP("LcrDocAttached",'309'!$N:$ZZ,MATCH("Link to button",'309'!$N$1:$ZZ$1,0),
0)))))))=1,TRUE,FALSE)
))),"")</f>
        <v>0</v>
      </c>
      <c r="J780" s="223"/>
      <c r="K780" s="223"/>
    </row>
    <row r="781" spans="1:11">
      <c r="A781" s="237" t="str">
        <f>VLOOKUP($G781,CSVLookups!$B:$R,MATCH(A$1,CSVLookups!$B$1:$R$1,0),FALSE)</f>
        <v>314 Additional Quantitative Analysis</v>
      </c>
      <c r="B781" s="237" t="str">
        <f>VLOOKUP($G781,CSVLookups!$B:$R,MATCH(B$1,CSVLookups!$B$1:$R$1,0),FALSE)</f>
        <v>D2</v>
      </c>
      <c r="C781" s="238" t="str">
        <f t="shared" si="12"/>
        <v>314 Additional Quantitative AnalysisD2</v>
      </c>
      <c r="D781" s="238" t="e">
        <f>IF(AND(VALUE(LEFT($A781,3))=309,LEN($B781)=3),VLOOKUP(VALUE(MID($B781,2,2)),_309_Table1,MATCH(MID($B781,1,1),_309_Table1_ColumnLookup,0),FALSE),
  IF($C781="309 LCR SummaryA",OneYearSCR,IF($C781="309 LCR SummaryB",UltimateSCR,IF(VALUE(LEFT($A781,3))=309,VLOOKUP(VALUE(MID($B781,2,1)),_309_Table1,MATCH(MID($B781,1,1),_309_Table1_ColumnLookup,0),FALSE)
+N("309"),
  IF(VALUE(LEFT($A781,3))=310,VLOOKUP(VALUE(MID($B781,2,1)),_310_Table1,MATCH(MID($B781,1,1),_310_Table1_ColumnLookup,0),FALSE)
+N("310"),
  IF(AND(VALUE(LEFT($A781,3))=311,LEN($I781)=4),VLOOKUP($I781,_311_Table1,MATCH($B781,_311_Table1_ColumnLookup,0),FALSE),
  IF(AND(VALUE(LEFT($A781,3))=311,OR($B781="I2",$B781="J2",$B781="K2",$B781="L2")),VLOOKUP('311'!$G$58,_311_Table1,MATCH(MID($B781,1,1),_311_Table1_ColumnLookup,0),FALSE),
  IF(AND(VALUE(LEFT($A781,3))=311,RIGHT($B781,5)="Total"),VLOOKUP('311'!$G$59,_311_Table1,MATCH(MID($B781,1,1),_311_Table1_ColumnLookup,0),FALSE),
  IF(VALUE(LEFT($A781,3))=311,VLOOKUP(VALUE(MID($B781,2,1)),_311_Table1,MATCH(MID($B781,1,1),_311_Table1_ColumnLookup,0),FALSE)
+N("311"),
  IF(AND(VALUE(LEFT($A781,3))=312,LEFT($G781,10)="Unincepted",$B781="G "),VLOOKUP(" ULO",_312_Table1,MATCH('312'!$N$16,_312_Table1_ColumnLookup,0),FALSE),
  IF(AND(VALUE(LEFT($A781,3))=312,LEFT($G781,10)="Unincepted",$B781="O "),VLOOKUP(" ULO",_312_Table1,MATCH('312'!$V$16,_312_Table1_ColumnLookup,0),FALSE),
  IF(AND(VALUE(LEFT($A781,3))=312,LEFT($G781,10)="Unincepted",$B781="Q "),VLOOKUP(" ULO",_312_Table1,MATCH('312'!$X$16,_312_Table1_ColumnLookup,0),FALSE),
  IF(AND(VALUE(LEFT($A781,3))=312,LEFT($G781,10)="Unincepted"),VLOOKUP(" ULO",_312_Table1,MATCH(LEFT($B781,1),_312_Table1_ColumnLookup,0),FALSE),
  IF(AND(VALUE(LEFT($A781,3))=312,LEFT($G781,5)="Total",$B781="G "),VLOOKUP('312'!$F$80,_312_Table1,MATCH('312'!$N$16,_312_Table1_ColumnLookup,0),FALSE),
  IF(AND(VALUE(LEFT($A781,3))=312,LEFT($G781,5)="Total",$B781="O "),VLOOKUP('312'!$F$80,_312_Table1,MATCH('312'!$V$16,_312_Table1_ColumnLookup,0),FALSE),
  IF(AND(VALUE(LEFT($A781,3))=312,LEFT($G781,5)="Total",$B781="Q "),VLOOKUP('312'!$F$80,_312_Table1,MATCH('312'!$X$16,_312_Table1_ColumnLookup,0),FALSE),
  IF(AND(VALUE(LEFT($A781,3))=312,LEFT($G781,5)="Total"),VLOOKUP('312'!$F$80,_312_Table1,MATCH(LEFT($B781,1),_312_Table1_ColumnLookup,0),FALSE),
  IF(AND(VALUE(LEFT($A781,3))=312,LEN($I781)=4,$B781="G"),VLOOKUP($I781,_312_Table1,MATCH('312'!$N$16,_312_Table1_ColumnLookup,0),FALSE),
  IF(AND(VALUE(LEFT($A781,3))=312,LEN($I781)=4,$B781="O"),VLOOKUP($I781,_312_Table1,MATCH('312'!$V$16,_312_Table1_ColumnLookup,0),FALSE),
  IF(AND(VALUE(LEFT($A781,3))=312,LEN($I781)=4,$B781="Q"),VLOOKUP($I781,_312_Table1,MATCH('312'!$X$16,_312_Table1_ColumnLookup,0),FALSE),
  IF(AND(VALUE(LEFT($A781,3))=312,LEN($I781)=4),VLOOKUP($I781,_312_Table1,MATCH(LEFT($B781,1),_312_Table1_ColumnLookup,0),FALSE)
+N("312"),
  IF(VALUE(LEFT($A781,3))=313,VLOOKUP(VALUE(MID($B781,2,1)),_313_Table1,MATCH(MID($B781,1,1),_313_Table1_ColumnLookup,0),FALSE)
+N("313"),
  IF(AND(VALUE(LEFT($A781,3))=314,LEN($B781)=3),VLOOKUP(VALUE(MID($B781,2,2)),_314_Table1,MATCH(MID($B781,1,1),_314_Table1_ColumnLookup,0),FALSE),
  IF(VALUE(LEFT($A781,3))=314,VLOOKUP(VALUE(MID($B781,2,1)),_314_Table1,MATCH(MID($B781,1,1),_314_Table1_ColumnLookup,0),FALSE)
+N("314"),
""))))))))))))))))))))))))</f>
        <v>#N/A</v>
      </c>
      <c r="E781" s="238">
        <f>IF(AND(VALUE(LEFT($A781,3))=309,LEN($B781)=3),VLOOKUP(VALUE(MID($B781,2,2)),_309_Table2,MATCH(MID($B781,1,1),_309_Table2_ColumnLookup,0),FALSE),
  IF($C781="309 LCR SummaryA",OneYearSCR,IF($C781="309 LCR SummaryB",UltimateSCR,IF(VALUE(LEFT($A781,3))=309,VLOOKUP(VALUE(MID($B781,2,1)),_309_Table2,MATCH(MID($B781,1,1),_309_Table2_ColumnLookup,0),FALSE)
+N("309"),
  IF(VALUE(LEFT($A781,3))=310,VLOOKUP(VALUE(MID($B781,2,1)),_310_Table2,MATCH(MID($B781,1,1),_310_Table2_ColumnLookup,0),FALSE)
+N("310"),
  IF(AND(VALUE(LEFT($A781,3))=311,LEN($I781)=4),VLOOKUP($I781,_311_Table2,MATCH($B781,_311_Table2_ColumnLookup,0),FALSE),
  IF(AND(VALUE(LEFT($A781,3))=311,OR($B781="I2",$B781="J2",$B781="K2",$B781="L2")),VLOOKUP('311'!$G$58,_311_Table2,MATCH(MID($B781,1,1),_311_Table2_ColumnLookup,0),FALSE),
  IF(AND(VALUE(LEFT($A781,3))=311,RIGHT($B781,5)="Total"),VLOOKUP('311'!$G$59,_311_Table2,MATCH(MID($B781,1,1),_311_Table2_ColumnLookup,0),FALSE),
  IF(VALUE(LEFT($A781,3))=311,VLOOKUP(VALUE(MID($B781,2,1)),_311_Table2,MATCH(MID($B781,1,1),_311_Table2_ColumnLookup,0),FALSE)
+N("311"),
  IF(AND(VALUE(LEFT($A781,3))=312,LEFT($G781,10)="Unincepted",$B781="G "),VLOOKUP(" ULO",_312_Table2,MATCH('312'!$N$16,_312_Table2_ColumnLookup,0),FALSE),
  IF(AND(VALUE(LEFT($A781,3))=312,LEFT($G781,10)="Unincepted",$B781="O "),VLOOKUP(" ULO",_312_Table2,MATCH('312'!$V$16,_312_Table2_ColumnLookup,0),FALSE),
  IF(AND(VALUE(LEFT($A781,3))=312,LEFT($G781,10)="Unincepted",$B781="Q "),VLOOKUP(" ULO",_312_Table2,MATCH('312'!$X$16,_312_Table2_ColumnLookup,0),FALSE),
  IF(AND(VALUE(LEFT($A781,3))=312,LEFT($G781,10)="Unincepted"),VLOOKUP(" ULO",_312_Table2,MATCH(LEFT($B781,1),_312_Table2_ColumnLookup,0),FALSE),
  IF(AND(VALUE(LEFT($A781,3))=312,LEFT($G781,5)="Total",$B781="G "),VLOOKUP('312'!$F$80,_312_Table2,MATCH('312'!$N$16,_312_Table2_ColumnLookup,0),FALSE),
  IF(AND(VALUE(LEFT($A781,3))=312,LEFT($G781,5)="Total",$B781="O "),VLOOKUP('312'!$F$80,_312_Table2,MATCH('312'!$V$16,_312_Table2_ColumnLookup,0),FALSE),
  IF(AND(VALUE(LEFT($A781,3))=312,LEFT($G781,5)="Total",$B781="Q "),VLOOKUP('312'!$F$80,_312_Table2,MATCH('312'!$X$16,_312_Table2_ColumnLookup,0),FALSE),
  IF(AND(VALUE(LEFT($A781,3))=312,LEFT($G781,5)="Total"),VLOOKUP('312'!$F$80,_312_Table2,MATCH(LEFT($B781,1),_312_Table2_ColumnLookup,0),FALSE),
  IF(AND(VALUE(LEFT($A781,3))=312,LEN($I781)=4,$B781="G"),VLOOKUP($I781,_312_Table2,MATCH('312'!$N$16,_312_Table2_ColumnLookup,0),FALSE),
  IF(AND(VALUE(LEFT($A781,3))=312,LEN($I781)=4,$B781="O"),VLOOKUP($I781,_312_Table2,MATCH('312'!$V$16,_312_Table2_ColumnLookup,0),FALSE),
  IF(AND(VALUE(LEFT($A781,3))=312,LEN($I781)=4,$B781="Q"),VLOOKUP($I781,_312_Table2,MATCH('312'!$X$16,_312_Table2_ColumnLookup,0),FALSE),
  IF(AND(VALUE(LEFT($A781,3))=312,LEN($I781)=4),VLOOKUP($I781,_312_Table2,MATCH(LEFT($B781,1),_312_Table2_ColumnLookup,0),FALSE)
+N("312"),
  IF(VALUE(LEFT($A781,3))=313,VLOOKUP(VALUE(MID($B781,2,1)),_313_Table2,MATCH(MID($B781,1,1),_313_Table2_ColumnLookup,0),FALSE)
+N("313"),
  IF(AND(VALUE(LEFT($A781,3))=314,LEN($B781)=3),VLOOKUP(VALUE(MID($B781,2,2)),_314_Table2,MATCH(MID($B781,1,1),_314_Table2_ColumnLookup,0),FALSE),
  IF(VALUE(LEFT($A781,3))=314,VLOOKUP(VALUE(MID($B781,2,1)),_314_Table2,MATCH(MID($B781,1,1),_314_Table2_ColumnLookup,0),FALSE)
+N("314"),
""))))))))))))))))))))))))</f>
        <v>0</v>
      </c>
      <c r="F781" s="238" t="e">
        <f>IF(AND(VALUE(LEFT($A781,3))=309,LEN($B781)=3),VLOOKUP(VALUE(MID($B781,2,2)),_309_Table3,MATCH(MID($B781,1,1),_309_Table3_ColumnLookup,0),FALSE),
  IF($C781="309 LCR SummaryA",OneYearSCR,IF($C781="309 LCR SummaryB",UltimateSCR,IF(VALUE(LEFT($A781,3))=309,VLOOKUP(VALUE(MID($B781,2,1)),_309_Table3,MATCH(MID($B781,1,1),_309_Table3_ColumnLookup,0),FALSE)
+N("309"),
  IF(VALUE(LEFT($A781,3))=310,VLOOKUP(VALUE(MID($B781,2,1)),_310_Table3,MATCH(MID($B781,1,1),_310_Table3_ColumnLookup,0),FALSE)
+N("310"),
  IF(AND(VALUE(LEFT($A781,3))=311,LEN($I781)=4),VLOOKUP($I781,_311_Table3,MATCH($B781,_311_Table3_ColumnLookup,0),FALSE),
  IF(AND(VALUE(LEFT($A781,3))=311,OR($B781="I2",$B781="J2",$B781="K2",$B781="L2")),VLOOKUP('311'!$G$58,_311_Table3,MATCH(MID($B781,1,1),_311_Table3_ColumnLookup,0),FALSE),
  IF(AND(VALUE(LEFT($A781,3))=311,RIGHT($B781,5)="Total"),VLOOKUP('311'!$G$59,_311_Table3,MATCH(MID($B781,1,1),_311_Table3_ColumnLookup,0),FALSE),
  IF(VALUE(LEFT($A781,3))=311,VLOOKUP(VALUE(MID($B781,2,1)),_311_Table3,MATCH(MID($B781,1,1),_311_Table3_ColumnLookup,0),FALSE)
+N("311"),
  IF(AND(VALUE(LEFT($A781,3))=312,LEFT($G781,10)="Unincepted",$B781="G "),VLOOKUP(" ULO",_312_Table3,MATCH('312'!$N$16,_312_Table3_ColumnLookup,0),FALSE),
  IF(AND(VALUE(LEFT($A781,3))=312,LEFT($G781,10)="Unincepted",$B781="O "),VLOOKUP(" ULO",_312_Table3,MATCH('312'!$V$16,_312_Table3_ColumnLookup,0),FALSE),
  IF(AND(VALUE(LEFT($A781,3))=312,LEFT($G781,10)="Unincepted",$B781="Q "),VLOOKUP(" ULO",_312_Table3,MATCH('312'!$X$16,_312_Table3_ColumnLookup,0),FALSE),
  IF(AND(VALUE(LEFT($A781,3))=312,LEFT($G781,10)="Unincepted"),VLOOKUP(" ULO",_312_Table3,MATCH(LEFT($B781,1),_312_Table3_ColumnLookup,0),FALSE),
  IF(AND(VALUE(LEFT($A781,3))=312,LEFT($G781,5)="Total",$B781="G "),VLOOKUP('312'!$F$80,_312_Table3,MATCH('312'!$N$16,_312_Table3_ColumnLookup,0),FALSE),
  IF(AND(VALUE(LEFT($A781,3))=312,LEFT($G781,5)="Total",$B781="O "),VLOOKUP('312'!$F$80,_312_Table3,MATCH('312'!$V$16,_312_Table3_ColumnLookup,0),FALSE),
  IF(AND(VALUE(LEFT($A781,3))=312,LEFT($G781,5)="Total",$B781="Q "),VLOOKUP('312'!$F$80,_312_Table3,MATCH('312'!$X$16,_312_Table3_ColumnLookup,0),FALSE),
  IF(AND(VALUE(LEFT($A781,3))=312,LEFT($G781,5)="Total"),VLOOKUP('312'!$F$80,_312_Table3,MATCH(LEFT($B781,1),_312_Table3_ColumnLookup,0),FALSE),
  IF(AND(VALUE(LEFT($A781,3))=312,LEN($I781)=4,$B781="G"),VLOOKUP($I781,_312_Table3,MATCH('312'!$N$16,_312_Table3_ColumnLookup,0),FALSE),
  IF(AND(VALUE(LEFT($A781,3))=312,LEN($I781)=4,$B781="O"),VLOOKUP($I781,_312_Table3,MATCH('312'!$V$16,_312_Table3_ColumnLookup,0),FALSE),
  IF(AND(VALUE(LEFT($A781,3))=312,LEN($I781)=4,$B781="Q"),VLOOKUP($I781,_312_Table3,MATCH('312'!$X$16,_312_Table3_ColumnLookup,0),FALSE),
  IF(AND(VALUE(LEFT($A781,3))=312,LEN($I781)=4),VLOOKUP($I781,_312_Table3,MATCH(LEFT($B781,1),_312_Table3_ColumnLookup,0),FALSE)
+N("312"),
  IF(VALUE(LEFT($A781,3))=313,VLOOKUP(VALUE(MID($B781,2,1)),_313_Table3,MATCH(MID($B781,1,1),_313_Table3_ColumnLookup,0),FALSE)
+N("313"),
  IF(AND(VALUE(LEFT($A781,3))=314,LEN($B781)=3),VLOOKUP(VALUE(MID($B781,2,2)),_314_Table3,MATCH(MID($B781,1,1),_314_Table3_ColumnLookup,0),FALSE),
  IF(VALUE(LEFT($A781,3))=314,VLOOKUP(VALUE(MID($B781,2,1)),_314_Table3,MATCH(MID($B781,1,1),_314_Table3_ColumnLookup,0),FALSE)
+N("314"),
""))))))))))))))))))))))))</f>
        <v>#N/A</v>
      </c>
      <c r="G781" t="s">
        <v>1371</v>
      </c>
      <c r="H781" s="321">
        <f>IFERROR(
IF(ISERROR($D781)=FALSE,$D781,IF(ISERROR($E781)=FALSE,$E781,IF(ISERROR($F781)=FALSE,$F781
+N("012 checkboxes"),
IF(
IF(OR(LEFT($A781,9)="Syndicate",LEFT($A781,12)="NewSyndicate"),VLOOKUP($A781,'012'!$J:$ZW,MATCH("Link to button",'012'!$J$1:$ZW$1,0),0)
+N("309 checkbox"),
IF($C781="309 LCR Summary0",VLOOKUP("Notes990",'309'!$P:$ZZ,MATCH("Link to button",'309'!$P$1:$ZZ$1,0),0)
+N("313 checkboxes"),
IF($C781="313 Financial Information0LcmVsScr",IF($C781="309 LCR Summary0",VLOOKUP("LcmVsScr",'309'!$N:$ZZ,MATCH("Link to button",'309'!$N$1:$ZZ$1,0),0),
IF($C781="313 Financial Information0LcrDocAttached",IF($C781="309 LCR Summary0",VLOOKUP("LcrDocAttached",'309'!$N:$ZZ,MATCH("Link to button",'309'!$N$1:$ZZ$1,0),
0)))))))=1,TRUE,FALSE)
))),"")</f>
        <v>0</v>
      </c>
      <c r="J781" s="223"/>
      <c r="K781" s="223"/>
    </row>
    <row r="782" spans="1:11">
      <c r="A782" s="237" t="str">
        <f>VLOOKUP($G782,CSVLookups!$B:$R,MATCH(A$1,CSVLookups!$B$1:$R$1,0),FALSE)</f>
        <v>314 Additional Quantitative Analysis</v>
      </c>
      <c r="B782" s="237" t="str">
        <f>VLOOKUP($G782,CSVLookups!$B:$R,MATCH(B$1,CSVLookups!$B$1:$R$1,0),FALSE)</f>
        <v>E2</v>
      </c>
      <c r="C782" s="238" t="str">
        <f t="shared" si="12"/>
        <v>314 Additional Quantitative AnalysisE2</v>
      </c>
      <c r="D782" s="238" t="e">
        <f>IF(AND(VALUE(LEFT($A782,3))=309,LEN($B782)=3),VLOOKUP(VALUE(MID($B782,2,2)),_309_Table1,MATCH(MID($B782,1,1),_309_Table1_ColumnLookup,0),FALSE),
  IF($C782="309 LCR SummaryA",OneYearSCR,IF($C782="309 LCR SummaryB",UltimateSCR,IF(VALUE(LEFT($A782,3))=309,VLOOKUP(VALUE(MID($B782,2,1)),_309_Table1,MATCH(MID($B782,1,1),_309_Table1_ColumnLookup,0),FALSE)
+N("309"),
  IF(VALUE(LEFT($A782,3))=310,VLOOKUP(VALUE(MID($B782,2,1)),_310_Table1,MATCH(MID($B782,1,1),_310_Table1_ColumnLookup,0),FALSE)
+N("310"),
  IF(AND(VALUE(LEFT($A782,3))=311,LEN($I782)=4),VLOOKUP($I782,_311_Table1,MATCH($B782,_311_Table1_ColumnLookup,0),FALSE),
  IF(AND(VALUE(LEFT($A782,3))=311,OR($B782="I2",$B782="J2",$B782="K2",$B782="L2")),VLOOKUP('311'!$G$58,_311_Table1,MATCH(MID($B782,1,1),_311_Table1_ColumnLookup,0),FALSE),
  IF(AND(VALUE(LEFT($A782,3))=311,RIGHT($B782,5)="Total"),VLOOKUP('311'!$G$59,_311_Table1,MATCH(MID($B782,1,1),_311_Table1_ColumnLookup,0),FALSE),
  IF(VALUE(LEFT($A782,3))=311,VLOOKUP(VALUE(MID($B782,2,1)),_311_Table1,MATCH(MID($B782,1,1),_311_Table1_ColumnLookup,0),FALSE)
+N("311"),
  IF(AND(VALUE(LEFT($A782,3))=312,LEFT($G782,10)="Unincepted",$B782="G "),VLOOKUP(" ULO",_312_Table1,MATCH('312'!$N$16,_312_Table1_ColumnLookup,0),FALSE),
  IF(AND(VALUE(LEFT($A782,3))=312,LEFT($G782,10)="Unincepted",$B782="O "),VLOOKUP(" ULO",_312_Table1,MATCH('312'!$V$16,_312_Table1_ColumnLookup,0),FALSE),
  IF(AND(VALUE(LEFT($A782,3))=312,LEFT($G782,10)="Unincepted",$B782="Q "),VLOOKUP(" ULO",_312_Table1,MATCH('312'!$X$16,_312_Table1_ColumnLookup,0),FALSE),
  IF(AND(VALUE(LEFT($A782,3))=312,LEFT($G782,10)="Unincepted"),VLOOKUP(" ULO",_312_Table1,MATCH(LEFT($B782,1),_312_Table1_ColumnLookup,0),FALSE),
  IF(AND(VALUE(LEFT($A782,3))=312,LEFT($G782,5)="Total",$B782="G "),VLOOKUP('312'!$F$80,_312_Table1,MATCH('312'!$N$16,_312_Table1_ColumnLookup,0),FALSE),
  IF(AND(VALUE(LEFT($A782,3))=312,LEFT($G782,5)="Total",$B782="O "),VLOOKUP('312'!$F$80,_312_Table1,MATCH('312'!$V$16,_312_Table1_ColumnLookup,0),FALSE),
  IF(AND(VALUE(LEFT($A782,3))=312,LEFT($G782,5)="Total",$B782="Q "),VLOOKUP('312'!$F$80,_312_Table1,MATCH('312'!$X$16,_312_Table1_ColumnLookup,0),FALSE),
  IF(AND(VALUE(LEFT($A782,3))=312,LEFT($G782,5)="Total"),VLOOKUP('312'!$F$80,_312_Table1,MATCH(LEFT($B782,1),_312_Table1_ColumnLookup,0),FALSE),
  IF(AND(VALUE(LEFT($A782,3))=312,LEN($I782)=4,$B782="G"),VLOOKUP($I782,_312_Table1,MATCH('312'!$N$16,_312_Table1_ColumnLookup,0),FALSE),
  IF(AND(VALUE(LEFT($A782,3))=312,LEN($I782)=4,$B782="O"),VLOOKUP($I782,_312_Table1,MATCH('312'!$V$16,_312_Table1_ColumnLookup,0),FALSE),
  IF(AND(VALUE(LEFT($A782,3))=312,LEN($I782)=4,$B782="Q"),VLOOKUP($I782,_312_Table1,MATCH('312'!$X$16,_312_Table1_ColumnLookup,0),FALSE),
  IF(AND(VALUE(LEFT($A782,3))=312,LEN($I782)=4),VLOOKUP($I782,_312_Table1,MATCH(LEFT($B782,1),_312_Table1_ColumnLookup,0),FALSE)
+N("312"),
  IF(VALUE(LEFT($A782,3))=313,VLOOKUP(VALUE(MID($B782,2,1)),_313_Table1,MATCH(MID($B782,1,1),_313_Table1_ColumnLookup,0),FALSE)
+N("313"),
  IF(AND(VALUE(LEFT($A782,3))=314,LEN($B782)=3),VLOOKUP(VALUE(MID($B782,2,2)),_314_Table1,MATCH(MID($B782,1,1),_314_Table1_ColumnLookup,0),FALSE),
  IF(VALUE(LEFT($A782,3))=314,VLOOKUP(VALUE(MID($B782,2,1)),_314_Table1,MATCH(MID($B782,1,1),_314_Table1_ColumnLookup,0),FALSE)
+N("314"),
""))))))))))))))))))))))))</f>
        <v>#N/A</v>
      </c>
      <c r="E782" s="238">
        <f>IF(AND(VALUE(LEFT($A782,3))=309,LEN($B782)=3),VLOOKUP(VALUE(MID($B782,2,2)),_309_Table2,MATCH(MID($B782,1,1),_309_Table2_ColumnLookup,0),FALSE),
  IF($C782="309 LCR SummaryA",OneYearSCR,IF($C782="309 LCR SummaryB",UltimateSCR,IF(VALUE(LEFT($A782,3))=309,VLOOKUP(VALUE(MID($B782,2,1)),_309_Table2,MATCH(MID($B782,1,1),_309_Table2_ColumnLookup,0),FALSE)
+N("309"),
  IF(VALUE(LEFT($A782,3))=310,VLOOKUP(VALUE(MID($B782,2,1)),_310_Table2,MATCH(MID($B782,1,1),_310_Table2_ColumnLookup,0),FALSE)
+N("310"),
  IF(AND(VALUE(LEFT($A782,3))=311,LEN($I782)=4),VLOOKUP($I782,_311_Table2,MATCH($B782,_311_Table2_ColumnLookup,0),FALSE),
  IF(AND(VALUE(LEFT($A782,3))=311,OR($B782="I2",$B782="J2",$B782="K2",$B782="L2")),VLOOKUP('311'!$G$58,_311_Table2,MATCH(MID($B782,1,1),_311_Table2_ColumnLookup,0),FALSE),
  IF(AND(VALUE(LEFT($A782,3))=311,RIGHT($B782,5)="Total"),VLOOKUP('311'!$G$59,_311_Table2,MATCH(MID($B782,1,1),_311_Table2_ColumnLookup,0),FALSE),
  IF(VALUE(LEFT($A782,3))=311,VLOOKUP(VALUE(MID($B782,2,1)),_311_Table2,MATCH(MID($B782,1,1),_311_Table2_ColumnLookup,0),FALSE)
+N("311"),
  IF(AND(VALUE(LEFT($A782,3))=312,LEFT($G782,10)="Unincepted",$B782="G "),VLOOKUP(" ULO",_312_Table2,MATCH('312'!$N$16,_312_Table2_ColumnLookup,0),FALSE),
  IF(AND(VALUE(LEFT($A782,3))=312,LEFT($G782,10)="Unincepted",$B782="O "),VLOOKUP(" ULO",_312_Table2,MATCH('312'!$V$16,_312_Table2_ColumnLookup,0),FALSE),
  IF(AND(VALUE(LEFT($A782,3))=312,LEFT($G782,10)="Unincepted",$B782="Q "),VLOOKUP(" ULO",_312_Table2,MATCH('312'!$X$16,_312_Table2_ColumnLookup,0),FALSE),
  IF(AND(VALUE(LEFT($A782,3))=312,LEFT($G782,10)="Unincepted"),VLOOKUP(" ULO",_312_Table2,MATCH(LEFT($B782,1),_312_Table2_ColumnLookup,0),FALSE),
  IF(AND(VALUE(LEFT($A782,3))=312,LEFT($G782,5)="Total",$B782="G "),VLOOKUP('312'!$F$80,_312_Table2,MATCH('312'!$N$16,_312_Table2_ColumnLookup,0),FALSE),
  IF(AND(VALUE(LEFT($A782,3))=312,LEFT($G782,5)="Total",$B782="O "),VLOOKUP('312'!$F$80,_312_Table2,MATCH('312'!$V$16,_312_Table2_ColumnLookup,0),FALSE),
  IF(AND(VALUE(LEFT($A782,3))=312,LEFT($G782,5)="Total",$B782="Q "),VLOOKUP('312'!$F$80,_312_Table2,MATCH('312'!$X$16,_312_Table2_ColumnLookup,0),FALSE),
  IF(AND(VALUE(LEFT($A782,3))=312,LEFT($G782,5)="Total"),VLOOKUP('312'!$F$80,_312_Table2,MATCH(LEFT($B782,1),_312_Table2_ColumnLookup,0),FALSE),
  IF(AND(VALUE(LEFT($A782,3))=312,LEN($I782)=4,$B782="G"),VLOOKUP($I782,_312_Table2,MATCH('312'!$N$16,_312_Table2_ColumnLookup,0),FALSE),
  IF(AND(VALUE(LEFT($A782,3))=312,LEN($I782)=4,$B782="O"),VLOOKUP($I782,_312_Table2,MATCH('312'!$V$16,_312_Table2_ColumnLookup,0),FALSE),
  IF(AND(VALUE(LEFT($A782,3))=312,LEN($I782)=4,$B782="Q"),VLOOKUP($I782,_312_Table2,MATCH('312'!$X$16,_312_Table2_ColumnLookup,0),FALSE),
  IF(AND(VALUE(LEFT($A782,3))=312,LEN($I782)=4),VLOOKUP($I782,_312_Table2,MATCH(LEFT($B782,1),_312_Table2_ColumnLookup,0),FALSE)
+N("312"),
  IF(VALUE(LEFT($A782,3))=313,VLOOKUP(VALUE(MID($B782,2,1)),_313_Table2,MATCH(MID($B782,1,1),_313_Table2_ColumnLookup,0),FALSE)
+N("313"),
  IF(AND(VALUE(LEFT($A782,3))=314,LEN($B782)=3),VLOOKUP(VALUE(MID($B782,2,2)),_314_Table2,MATCH(MID($B782,1,1),_314_Table2_ColumnLookup,0),FALSE),
  IF(VALUE(LEFT($A782,3))=314,VLOOKUP(VALUE(MID($B782,2,1)),_314_Table2,MATCH(MID($B782,1,1),_314_Table2_ColumnLookup,0),FALSE)
+N("314"),
""))))))))))))))))))))))))</f>
        <v>0</v>
      </c>
      <c r="F782" s="238" t="e">
        <f>IF(AND(VALUE(LEFT($A782,3))=309,LEN($B782)=3),VLOOKUP(VALUE(MID($B782,2,2)),_309_Table3,MATCH(MID($B782,1,1),_309_Table3_ColumnLookup,0),FALSE),
  IF($C782="309 LCR SummaryA",OneYearSCR,IF($C782="309 LCR SummaryB",UltimateSCR,IF(VALUE(LEFT($A782,3))=309,VLOOKUP(VALUE(MID($B782,2,1)),_309_Table3,MATCH(MID($B782,1,1),_309_Table3_ColumnLookup,0),FALSE)
+N("309"),
  IF(VALUE(LEFT($A782,3))=310,VLOOKUP(VALUE(MID($B782,2,1)),_310_Table3,MATCH(MID($B782,1,1),_310_Table3_ColumnLookup,0),FALSE)
+N("310"),
  IF(AND(VALUE(LEFT($A782,3))=311,LEN($I782)=4),VLOOKUP($I782,_311_Table3,MATCH($B782,_311_Table3_ColumnLookup,0),FALSE),
  IF(AND(VALUE(LEFT($A782,3))=311,OR($B782="I2",$B782="J2",$B782="K2",$B782="L2")),VLOOKUP('311'!$G$58,_311_Table3,MATCH(MID($B782,1,1),_311_Table3_ColumnLookup,0),FALSE),
  IF(AND(VALUE(LEFT($A782,3))=311,RIGHT($B782,5)="Total"),VLOOKUP('311'!$G$59,_311_Table3,MATCH(MID($B782,1,1),_311_Table3_ColumnLookup,0),FALSE),
  IF(VALUE(LEFT($A782,3))=311,VLOOKUP(VALUE(MID($B782,2,1)),_311_Table3,MATCH(MID($B782,1,1),_311_Table3_ColumnLookup,0),FALSE)
+N("311"),
  IF(AND(VALUE(LEFT($A782,3))=312,LEFT($G782,10)="Unincepted",$B782="G "),VLOOKUP(" ULO",_312_Table3,MATCH('312'!$N$16,_312_Table3_ColumnLookup,0),FALSE),
  IF(AND(VALUE(LEFT($A782,3))=312,LEFT($G782,10)="Unincepted",$B782="O "),VLOOKUP(" ULO",_312_Table3,MATCH('312'!$V$16,_312_Table3_ColumnLookup,0),FALSE),
  IF(AND(VALUE(LEFT($A782,3))=312,LEFT($G782,10)="Unincepted",$B782="Q "),VLOOKUP(" ULO",_312_Table3,MATCH('312'!$X$16,_312_Table3_ColumnLookup,0),FALSE),
  IF(AND(VALUE(LEFT($A782,3))=312,LEFT($G782,10)="Unincepted"),VLOOKUP(" ULO",_312_Table3,MATCH(LEFT($B782,1),_312_Table3_ColumnLookup,0),FALSE),
  IF(AND(VALUE(LEFT($A782,3))=312,LEFT($G782,5)="Total",$B782="G "),VLOOKUP('312'!$F$80,_312_Table3,MATCH('312'!$N$16,_312_Table3_ColumnLookup,0),FALSE),
  IF(AND(VALUE(LEFT($A782,3))=312,LEFT($G782,5)="Total",$B782="O "),VLOOKUP('312'!$F$80,_312_Table3,MATCH('312'!$V$16,_312_Table3_ColumnLookup,0),FALSE),
  IF(AND(VALUE(LEFT($A782,3))=312,LEFT($G782,5)="Total",$B782="Q "),VLOOKUP('312'!$F$80,_312_Table3,MATCH('312'!$X$16,_312_Table3_ColumnLookup,0),FALSE),
  IF(AND(VALUE(LEFT($A782,3))=312,LEFT($G782,5)="Total"),VLOOKUP('312'!$F$80,_312_Table3,MATCH(LEFT($B782,1),_312_Table3_ColumnLookup,0),FALSE),
  IF(AND(VALUE(LEFT($A782,3))=312,LEN($I782)=4,$B782="G"),VLOOKUP($I782,_312_Table3,MATCH('312'!$N$16,_312_Table3_ColumnLookup,0),FALSE),
  IF(AND(VALUE(LEFT($A782,3))=312,LEN($I782)=4,$B782="O"),VLOOKUP($I782,_312_Table3,MATCH('312'!$V$16,_312_Table3_ColumnLookup,0),FALSE),
  IF(AND(VALUE(LEFT($A782,3))=312,LEN($I782)=4,$B782="Q"),VLOOKUP($I782,_312_Table3,MATCH('312'!$X$16,_312_Table3_ColumnLookup,0),FALSE),
  IF(AND(VALUE(LEFT($A782,3))=312,LEN($I782)=4),VLOOKUP($I782,_312_Table3,MATCH(LEFT($B782,1),_312_Table3_ColumnLookup,0),FALSE)
+N("312"),
  IF(VALUE(LEFT($A782,3))=313,VLOOKUP(VALUE(MID($B782,2,1)),_313_Table3,MATCH(MID($B782,1,1),_313_Table3_ColumnLookup,0),FALSE)
+N("313"),
  IF(AND(VALUE(LEFT($A782,3))=314,LEN($B782)=3),VLOOKUP(VALUE(MID($B782,2,2)),_314_Table3,MATCH(MID($B782,1,1),_314_Table3_ColumnLookup,0),FALSE),
  IF(VALUE(LEFT($A782,3))=314,VLOOKUP(VALUE(MID($B782,2,1)),_314_Table3,MATCH(MID($B782,1,1),_314_Table3_ColumnLookup,0),FALSE)
+N("314"),
""))))))))))))))))))))))))</f>
        <v>#N/A</v>
      </c>
      <c r="G782" t="s">
        <v>1373</v>
      </c>
      <c r="H782" s="321">
        <f>IFERROR(
IF(ISERROR($D782)=FALSE,$D782,IF(ISERROR($E782)=FALSE,$E782,IF(ISERROR($F782)=FALSE,$F782
+N("012 checkboxes"),
IF(
IF(OR(LEFT($A782,9)="Syndicate",LEFT($A782,12)="NewSyndicate"),VLOOKUP($A782,'012'!$J:$ZW,MATCH("Link to button",'012'!$J$1:$ZW$1,0),0)
+N("309 checkbox"),
IF($C782="309 LCR Summary0",VLOOKUP("Notes990",'309'!$P:$ZZ,MATCH("Link to button",'309'!$P$1:$ZZ$1,0),0)
+N("313 checkboxes"),
IF($C782="313 Financial Information0LcmVsScr",IF($C782="309 LCR Summary0",VLOOKUP("LcmVsScr",'309'!$N:$ZZ,MATCH("Link to button",'309'!$N$1:$ZZ$1,0),0),
IF($C782="313 Financial Information0LcrDocAttached",IF($C782="309 LCR Summary0",VLOOKUP("LcrDocAttached",'309'!$N:$ZZ,MATCH("Link to button",'309'!$N$1:$ZZ$1,0),
0)))))))=1,TRUE,FALSE)
))),"")</f>
        <v>0</v>
      </c>
      <c r="J782" s="223"/>
      <c r="K782" s="223"/>
    </row>
    <row r="783" spans="1:11">
      <c r="A783" s="237" t="str">
        <f>VLOOKUP($G783,CSVLookups!$B:$R,MATCH(A$1,CSVLookups!$B$1:$R$1,0),FALSE)</f>
        <v>314 Additional Quantitative Analysis</v>
      </c>
      <c r="B783" s="237" t="str">
        <f>VLOOKUP($G783,CSVLookups!$B:$R,MATCH(B$1,CSVLookups!$B$1:$R$1,0),FALSE)</f>
        <v>F2</v>
      </c>
      <c r="C783" s="238" t="str">
        <f t="shared" si="12"/>
        <v>314 Additional Quantitative AnalysisF2</v>
      </c>
      <c r="D783" s="238" t="e">
        <f>IF(AND(VALUE(LEFT($A783,3))=309,LEN($B783)=3),VLOOKUP(VALUE(MID($B783,2,2)),_309_Table1,MATCH(MID($B783,1,1),_309_Table1_ColumnLookup,0),FALSE),
  IF($C783="309 LCR SummaryA",OneYearSCR,IF($C783="309 LCR SummaryB",UltimateSCR,IF(VALUE(LEFT($A783,3))=309,VLOOKUP(VALUE(MID($B783,2,1)),_309_Table1,MATCH(MID($B783,1,1),_309_Table1_ColumnLookup,0),FALSE)
+N("309"),
  IF(VALUE(LEFT($A783,3))=310,VLOOKUP(VALUE(MID($B783,2,1)),_310_Table1,MATCH(MID($B783,1,1),_310_Table1_ColumnLookup,0),FALSE)
+N("310"),
  IF(AND(VALUE(LEFT($A783,3))=311,LEN($I783)=4),VLOOKUP($I783,_311_Table1,MATCH($B783,_311_Table1_ColumnLookup,0),FALSE),
  IF(AND(VALUE(LEFT($A783,3))=311,OR($B783="I2",$B783="J2",$B783="K2",$B783="L2")),VLOOKUP('311'!$G$58,_311_Table1,MATCH(MID($B783,1,1),_311_Table1_ColumnLookup,0),FALSE),
  IF(AND(VALUE(LEFT($A783,3))=311,RIGHT($B783,5)="Total"),VLOOKUP('311'!$G$59,_311_Table1,MATCH(MID($B783,1,1),_311_Table1_ColumnLookup,0),FALSE),
  IF(VALUE(LEFT($A783,3))=311,VLOOKUP(VALUE(MID($B783,2,1)),_311_Table1,MATCH(MID($B783,1,1),_311_Table1_ColumnLookup,0),FALSE)
+N("311"),
  IF(AND(VALUE(LEFT($A783,3))=312,LEFT($G783,10)="Unincepted",$B783="G "),VLOOKUP(" ULO",_312_Table1,MATCH('312'!$N$16,_312_Table1_ColumnLookup,0),FALSE),
  IF(AND(VALUE(LEFT($A783,3))=312,LEFT($G783,10)="Unincepted",$B783="O "),VLOOKUP(" ULO",_312_Table1,MATCH('312'!$V$16,_312_Table1_ColumnLookup,0),FALSE),
  IF(AND(VALUE(LEFT($A783,3))=312,LEFT($G783,10)="Unincepted",$B783="Q "),VLOOKUP(" ULO",_312_Table1,MATCH('312'!$X$16,_312_Table1_ColumnLookup,0),FALSE),
  IF(AND(VALUE(LEFT($A783,3))=312,LEFT($G783,10)="Unincepted"),VLOOKUP(" ULO",_312_Table1,MATCH(LEFT($B783,1),_312_Table1_ColumnLookup,0),FALSE),
  IF(AND(VALUE(LEFT($A783,3))=312,LEFT($G783,5)="Total",$B783="G "),VLOOKUP('312'!$F$80,_312_Table1,MATCH('312'!$N$16,_312_Table1_ColumnLookup,0),FALSE),
  IF(AND(VALUE(LEFT($A783,3))=312,LEFT($G783,5)="Total",$B783="O "),VLOOKUP('312'!$F$80,_312_Table1,MATCH('312'!$V$16,_312_Table1_ColumnLookup,0),FALSE),
  IF(AND(VALUE(LEFT($A783,3))=312,LEFT($G783,5)="Total",$B783="Q "),VLOOKUP('312'!$F$80,_312_Table1,MATCH('312'!$X$16,_312_Table1_ColumnLookup,0),FALSE),
  IF(AND(VALUE(LEFT($A783,3))=312,LEFT($G783,5)="Total"),VLOOKUP('312'!$F$80,_312_Table1,MATCH(LEFT($B783,1),_312_Table1_ColumnLookup,0),FALSE),
  IF(AND(VALUE(LEFT($A783,3))=312,LEN($I783)=4,$B783="G"),VLOOKUP($I783,_312_Table1,MATCH('312'!$N$16,_312_Table1_ColumnLookup,0),FALSE),
  IF(AND(VALUE(LEFT($A783,3))=312,LEN($I783)=4,$B783="O"),VLOOKUP($I783,_312_Table1,MATCH('312'!$V$16,_312_Table1_ColumnLookup,0),FALSE),
  IF(AND(VALUE(LEFT($A783,3))=312,LEN($I783)=4,$B783="Q"),VLOOKUP($I783,_312_Table1,MATCH('312'!$X$16,_312_Table1_ColumnLookup,0),FALSE),
  IF(AND(VALUE(LEFT($A783,3))=312,LEN($I783)=4),VLOOKUP($I783,_312_Table1,MATCH(LEFT($B783,1),_312_Table1_ColumnLookup,0),FALSE)
+N("312"),
  IF(VALUE(LEFT($A783,3))=313,VLOOKUP(VALUE(MID($B783,2,1)),_313_Table1,MATCH(MID($B783,1,1),_313_Table1_ColumnLookup,0),FALSE)
+N("313"),
  IF(AND(VALUE(LEFT($A783,3))=314,LEN($B783)=3),VLOOKUP(VALUE(MID($B783,2,2)),_314_Table1,MATCH(MID($B783,1,1),_314_Table1_ColumnLookup,0),FALSE),
  IF(VALUE(LEFT($A783,3))=314,VLOOKUP(VALUE(MID($B783,2,1)),_314_Table1,MATCH(MID($B783,1,1),_314_Table1_ColumnLookup,0),FALSE)
+N("314"),
""))))))))))))))))))))))))</f>
        <v>#N/A</v>
      </c>
      <c r="E783" s="238">
        <f>IF(AND(VALUE(LEFT($A783,3))=309,LEN($B783)=3),VLOOKUP(VALUE(MID($B783,2,2)),_309_Table2,MATCH(MID($B783,1,1),_309_Table2_ColumnLookup,0),FALSE),
  IF($C783="309 LCR SummaryA",OneYearSCR,IF($C783="309 LCR SummaryB",UltimateSCR,IF(VALUE(LEFT($A783,3))=309,VLOOKUP(VALUE(MID($B783,2,1)),_309_Table2,MATCH(MID($B783,1,1),_309_Table2_ColumnLookup,0),FALSE)
+N("309"),
  IF(VALUE(LEFT($A783,3))=310,VLOOKUP(VALUE(MID($B783,2,1)),_310_Table2,MATCH(MID($B783,1,1),_310_Table2_ColumnLookup,0),FALSE)
+N("310"),
  IF(AND(VALUE(LEFT($A783,3))=311,LEN($I783)=4),VLOOKUP($I783,_311_Table2,MATCH($B783,_311_Table2_ColumnLookup,0),FALSE),
  IF(AND(VALUE(LEFT($A783,3))=311,OR($B783="I2",$B783="J2",$B783="K2",$B783="L2")),VLOOKUP('311'!$G$58,_311_Table2,MATCH(MID($B783,1,1),_311_Table2_ColumnLookup,0),FALSE),
  IF(AND(VALUE(LEFT($A783,3))=311,RIGHT($B783,5)="Total"),VLOOKUP('311'!$G$59,_311_Table2,MATCH(MID($B783,1,1),_311_Table2_ColumnLookup,0),FALSE),
  IF(VALUE(LEFT($A783,3))=311,VLOOKUP(VALUE(MID($B783,2,1)),_311_Table2,MATCH(MID($B783,1,1),_311_Table2_ColumnLookup,0),FALSE)
+N("311"),
  IF(AND(VALUE(LEFT($A783,3))=312,LEFT($G783,10)="Unincepted",$B783="G "),VLOOKUP(" ULO",_312_Table2,MATCH('312'!$N$16,_312_Table2_ColumnLookup,0),FALSE),
  IF(AND(VALUE(LEFT($A783,3))=312,LEFT($G783,10)="Unincepted",$B783="O "),VLOOKUP(" ULO",_312_Table2,MATCH('312'!$V$16,_312_Table2_ColumnLookup,0),FALSE),
  IF(AND(VALUE(LEFT($A783,3))=312,LEFT($G783,10)="Unincepted",$B783="Q "),VLOOKUP(" ULO",_312_Table2,MATCH('312'!$X$16,_312_Table2_ColumnLookup,0),FALSE),
  IF(AND(VALUE(LEFT($A783,3))=312,LEFT($G783,10)="Unincepted"),VLOOKUP(" ULO",_312_Table2,MATCH(LEFT($B783,1),_312_Table2_ColumnLookup,0),FALSE),
  IF(AND(VALUE(LEFT($A783,3))=312,LEFT($G783,5)="Total",$B783="G "),VLOOKUP('312'!$F$80,_312_Table2,MATCH('312'!$N$16,_312_Table2_ColumnLookup,0),FALSE),
  IF(AND(VALUE(LEFT($A783,3))=312,LEFT($G783,5)="Total",$B783="O "),VLOOKUP('312'!$F$80,_312_Table2,MATCH('312'!$V$16,_312_Table2_ColumnLookup,0),FALSE),
  IF(AND(VALUE(LEFT($A783,3))=312,LEFT($G783,5)="Total",$B783="Q "),VLOOKUP('312'!$F$80,_312_Table2,MATCH('312'!$X$16,_312_Table2_ColumnLookup,0),FALSE),
  IF(AND(VALUE(LEFT($A783,3))=312,LEFT($G783,5)="Total"),VLOOKUP('312'!$F$80,_312_Table2,MATCH(LEFT($B783,1),_312_Table2_ColumnLookup,0),FALSE),
  IF(AND(VALUE(LEFT($A783,3))=312,LEN($I783)=4,$B783="G"),VLOOKUP($I783,_312_Table2,MATCH('312'!$N$16,_312_Table2_ColumnLookup,0),FALSE),
  IF(AND(VALUE(LEFT($A783,3))=312,LEN($I783)=4,$B783="O"),VLOOKUP($I783,_312_Table2,MATCH('312'!$V$16,_312_Table2_ColumnLookup,0),FALSE),
  IF(AND(VALUE(LEFT($A783,3))=312,LEN($I783)=4,$B783="Q"),VLOOKUP($I783,_312_Table2,MATCH('312'!$X$16,_312_Table2_ColumnLookup,0),FALSE),
  IF(AND(VALUE(LEFT($A783,3))=312,LEN($I783)=4),VLOOKUP($I783,_312_Table2,MATCH(LEFT($B783,1),_312_Table2_ColumnLookup,0),FALSE)
+N("312"),
  IF(VALUE(LEFT($A783,3))=313,VLOOKUP(VALUE(MID($B783,2,1)),_313_Table2,MATCH(MID($B783,1,1),_313_Table2_ColumnLookup,0),FALSE)
+N("313"),
  IF(AND(VALUE(LEFT($A783,3))=314,LEN($B783)=3),VLOOKUP(VALUE(MID($B783,2,2)),_314_Table2,MATCH(MID($B783,1,1),_314_Table2_ColumnLookup,0),FALSE),
  IF(VALUE(LEFT($A783,3))=314,VLOOKUP(VALUE(MID($B783,2,1)),_314_Table2,MATCH(MID($B783,1,1),_314_Table2_ColumnLookup,0),FALSE)
+N("314"),
""))))))))))))))))))))))))</f>
        <v>0</v>
      </c>
      <c r="F783" s="238" t="e">
        <f>IF(AND(VALUE(LEFT($A783,3))=309,LEN($B783)=3),VLOOKUP(VALUE(MID($B783,2,2)),_309_Table3,MATCH(MID($B783,1,1),_309_Table3_ColumnLookup,0),FALSE),
  IF($C783="309 LCR SummaryA",OneYearSCR,IF($C783="309 LCR SummaryB",UltimateSCR,IF(VALUE(LEFT($A783,3))=309,VLOOKUP(VALUE(MID($B783,2,1)),_309_Table3,MATCH(MID($B783,1,1),_309_Table3_ColumnLookup,0),FALSE)
+N("309"),
  IF(VALUE(LEFT($A783,3))=310,VLOOKUP(VALUE(MID($B783,2,1)),_310_Table3,MATCH(MID($B783,1,1),_310_Table3_ColumnLookup,0),FALSE)
+N("310"),
  IF(AND(VALUE(LEFT($A783,3))=311,LEN($I783)=4),VLOOKUP($I783,_311_Table3,MATCH($B783,_311_Table3_ColumnLookup,0),FALSE),
  IF(AND(VALUE(LEFT($A783,3))=311,OR($B783="I2",$B783="J2",$B783="K2",$B783="L2")),VLOOKUP('311'!$G$58,_311_Table3,MATCH(MID($B783,1,1),_311_Table3_ColumnLookup,0),FALSE),
  IF(AND(VALUE(LEFT($A783,3))=311,RIGHT($B783,5)="Total"),VLOOKUP('311'!$G$59,_311_Table3,MATCH(MID($B783,1,1),_311_Table3_ColumnLookup,0),FALSE),
  IF(VALUE(LEFT($A783,3))=311,VLOOKUP(VALUE(MID($B783,2,1)),_311_Table3,MATCH(MID($B783,1,1),_311_Table3_ColumnLookup,0),FALSE)
+N("311"),
  IF(AND(VALUE(LEFT($A783,3))=312,LEFT($G783,10)="Unincepted",$B783="G "),VLOOKUP(" ULO",_312_Table3,MATCH('312'!$N$16,_312_Table3_ColumnLookup,0),FALSE),
  IF(AND(VALUE(LEFT($A783,3))=312,LEFT($G783,10)="Unincepted",$B783="O "),VLOOKUP(" ULO",_312_Table3,MATCH('312'!$V$16,_312_Table3_ColumnLookup,0),FALSE),
  IF(AND(VALUE(LEFT($A783,3))=312,LEFT($G783,10)="Unincepted",$B783="Q "),VLOOKUP(" ULO",_312_Table3,MATCH('312'!$X$16,_312_Table3_ColumnLookup,0),FALSE),
  IF(AND(VALUE(LEFT($A783,3))=312,LEFT($G783,10)="Unincepted"),VLOOKUP(" ULO",_312_Table3,MATCH(LEFT($B783,1),_312_Table3_ColumnLookup,0),FALSE),
  IF(AND(VALUE(LEFT($A783,3))=312,LEFT($G783,5)="Total",$B783="G "),VLOOKUP('312'!$F$80,_312_Table3,MATCH('312'!$N$16,_312_Table3_ColumnLookup,0),FALSE),
  IF(AND(VALUE(LEFT($A783,3))=312,LEFT($G783,5)="Total",$B783="O "),VLOOKUP('312'!$F$80,_312_Table3,MATCH('312'!$V$16,_312_Table3_ColumnLookup,0),FALSE),
  IF(AND(VALUE(LEFT($A783,3))=312,LEFT($G783,5)="Total",$B783="Q "),VLOOKUP('312'!$F$80,_312_Table3,MATCH('312'!$X$16,_312_Table3_ColumnLookup,0),FALSE),
  IF(AND(VALUE(LEFT($A783,3))=312,LEFT($G783,5)="Total"),VLOOKUP('312'!$F$80,_312_Table3,MATCH(LEFT($B783,1),_312_Table3_ColumnLookup,0),FALSE),
  IF(AND(VALUE(LEFT($A783,3))=312,LEN($I783)=4,$B783="G"),VLOOKUP($I783,_312_Table3,MATCH('312'!$N$16,_312_Table3_ColumnLookup,0),FALSE),
  IF(AND(VALUE(LEFT($A783,3))=312,LEN($I783)=4,$B783="O"),VLOOKUP($I783,_312_Table3,MATCH('312'!$V$16,_312_Table3_ColumnLookup,0),FALSE),
  IF(AND(VALUE(LEFT($A783,3))=312,LEN($I783)=4,$B783="Q"),VLOOKUP($I783,_312_Table3,MATCH('312'!$X$16,_312_Table3_ColumnLookup,0),FALSE),
  IF(AND(VALUE(LEFT($A783,3))=312,LEN($I783)=4),VLOOKUP($I783,_312_Table3,MATCH(LEFT($B783,1),_312_Table3_ColumnLookup,0),FALSE)
+N("312"),
  IF(VALUE(LEFT($A783,3))=313,VLOOKUP(VALUE(MID($B783,2,1)),_313_Table3,MATCH(MID($B783,1,1),_313_Table3_ColumnLookup,0),FALSE)
+N("313"),
  IF(AND(VALUE(LEFT($A783,3))=314,LEN($B783)=3),VLOOKUP(VALUE(MID($B783,2,2)),_314_Table3,MATCH(MID($B783,1,1),_314_Table3_ColumnLookup,0),FALSE),
  IF(VALUE(LEFT($A783,3))=314,VLOOKUP(VALUE(MID($B783,2,1)),_314_Table3,MATCH(MID($B783,1,1),_314_Table3_ColumnLookup,0),FALSE)
+N("314"),
""))))))))))))))))))))))))</f>
        <v>#N/A</v>
      </c>
      <c r="G783" t="s">
        <v>1375</v>
      </c>
      <c r="H783" s="321">
        <f>IFERROR(
IF(ISERROR($D783)=FALSE,$D783,IF(ISERROR($E783)=FALSE,$E783,IF(ISERROR($F783)=FALSE,$F783
+N("012 checkboxes"),
IF(
IF(OR(LEFT($A783,9)="Syndicate",LEFT($A783,12)="NewSyndicate"),VLOOKUP($A783,'012'!$J:$ZW,MATCH("Link to button",'012'!$J$1:$ZW$1,0),0)
+N("309 checkbox"),
IF($C783="309 LCR Summary0",VLOOKUP("Notes990",'309'!$P:$ZZ,MATCH("Link to button",'309'!$P$1:$ZZ$1,0),0)
+N("313 checkboxes"),
IF($C783="313 Financial Information0LcmVsScr",IF($C783="309 LCR Summary0",VLOOKUP("LcmVsScr",'309'!$N:$ZZ,MATCH("Link to button",'309'!$N$1:$ZZ$1,0),0),
IF($C783="313 Financial Information0LcrDocAttached",IF($C783="309 LCR Summary0",VLOOKUP("LcrDocAttached",'309'!$N:$ZZ,MATCH("Link to button",'309'!$N$1:$ZZ$1,0),
0)))))))=1,TRUE,FALSE)
))),"")</f>
        <v>0</v>
      </c>
      <c r="J783" s="223"/>
      <c r="K783" s="223"/>
    </row>
    <row r="784" spans="1:11">
      <c r="A784" s="237" t="str">
        <f>VLOOKUP($G784,CSVLookups!$B:$R,MATCH(A$1,CSVLookups!$B$1:$R$1,0),FALSE)</f>
        <v>314 Additional Quantitative Analysis</v>
      </c>
      <c r="B784" s="237" t="str">
        <f>VLOOKUP($G784,CSVLookups!$B:$R,MATCH(B$1,CSVLookups!$B$1:$R$1,0),FALSE)</f>
        <v>D3</v>
      </c>
      <c r="C784" s="238" t="str">
        <f t="shared" si="12"/>
        <v>314 Additional Quantitative AnalysisD3</v>
      </c>
      <c r="D784" s="238" t="e">
        <f>IF(AND(VALUE(LEFT($A784,3))=309,LEN($B784)=3),VLOOKUP(VALUE(MID($B784,2,2)),_309_Table1,MATCH(MID($B784,1,1),_309_Table1_ColumnLookup,0),FALSE),
  IF($C784="309 LCR SummaryA",OneYearSCR,IF($C784="309 LCR SummaryB",UltimateSCR,IF(VALUE(LEFT($A784,3))=309,VLOOKUP(VALUE(MID($B784,2,1)),_309_Table1,MATCH(MID($B784,1,1),_309_Table1_ColumnLookup,0),FALSE)
+N("309"),
  IF(VALUE(LEFT($A784,3))=310,VLOOKUP(VALUE(MID($B784,2,1)),_310_Table1,MATCH(MID($B784,1,1),_310_Table1_ColumnLookup,0),FALSE)
+N("310"),
  IF(AND(VALUE(LEFT($A784,3))=311,LEN($I784)=4),VLOOKUP($I784,_311_Table1,MATCH($B784,_311_Table1_ColumnLookup,0),FALSE),
  IF(AND(VALUE(LEFT($A784,3))=311,OR($B784="I2",$B784="J2",$B784="K2",$B784="L2")),VLOOKUP('311'!$G$58,_311_Table1,MATCH(MID($B784,1,1),_311_Table1_ColumnLookup,0),FALSE),
  IF(AND(VALUE(LEFT($A784,3))=311,RIGHT($B784,5)="Total"),VLOOKUP('311'!$G$59,_311_Table1,MATCH(MID($B784,1,1),_311_Table1_ColumnLookup,0),FALSE),
  IF(VALUE(LEFT($A784,3))=311,VLOOKUP(VALUE(MID($B784,2,1)),_311_Table1,MATCH(MID($B784,1,1),_311_Table1_ColumnLookup,0),FALSE)
+N("311"),
  IF(AND(VALUE(LEFT($A784,3))=312,LEFT($G784,10)="Unincepted",$B784="G "),VLOOKUP(" ULO",_312_Table1,MATCH('312'!$N$16,_312_Table1_ColumnLookup,0),FALSE),
  IF(AND(VALUE(LEFT($A784,3))=312,LEFT($G784,10)="Unincepted",$B784="O "),VLOOKUP(" ULO",_312_Table1,MATCH('312'!$V$16,_312_Table1_ColumnLookup,0),FALSE),
  IF(AND(VALUE(LEFT($A784,3))=312,LEFT($G784,10)="Unincepted",$B784="Q "),VLOOKUP(" ULO",_312_Table1,MATCH('312'!$X$16,_312_Table1_ColumnLookup,0),FALSE),
  IF(AND(VALUE(LEFT($A784,3))=312,LEFT($G784,10)="Unincepted"),VLOOKUP(" ULO",_312_Table1,MATCH(LEFT($B784,1),_312_Table1_ColumnLookup,0),FALSE),
  IF(AND(VALUE(LEFT($A784,3))=312,LEFT($G784,5)="Total",$B784="G "),VLOOKUP('312'!$F$80,_312_Table1,MATCH('312'!$N$16,_312_Table1_ColumnLookup,0),FALSE),
  IF(AND(VALUE(LEFT($A784,3))=312,LEFT($G784,5)="Total",$B784="O "),VLOOKUP('312'!$F$80,_312_Table1,MATCH('312'!$V$16,_312_Table1_ColumnLookup,0),FALSE),
  IF(AND(VALUE(LEFT($A784,3))=312,LEFT($G784,5)="Total",$B784="Q "),VLOOKUP('312'!$F$80,_312_Table1,MATCH('312'!$X$16,_312_Table1_ColumnLookup,0),FALSE),
  IF(AND(VALUE(LEFT($A784,3))=312,LEFT($G784,5)="Total"),VLOOKUP('312'!$F$80,_312_Table1,MATCH(LEFT($B784,1),_312_Table1_ColumnLookup,0),FALSE),
  IF(AND(VALUE(LEFT($A784,3))=312,LEN($I784)=4,$B784="G"),VLOOKUP($I784,_312_Table1,MATCH('312'!$N$16,_312_Table1_ColumnLookup,0),FALSE),
  IF(AND(VALUE(LEFT($A784,3))=312,LEN($I784)=4,$B784="O"),VLOOKUP($I784,_312_Table1,MATCH('312'!$V$16,_312_Table1_ColumnLookup,0),FALSE),
  IF(AND(VALUE(LEFT($A784,3))=312,LEN($I784)=4,$B784="Q"),VLOOKUP($I784,_312_Table1,MATCH('312'!$X$16,_312_Table1_ColumnLookup,0),FALSE),
  IF(AND(VALUE(LEFT($A784,3))=312,LEN($I784)=4),VLOOKUP($I784,_312_Table1,MATCH(LEFT($B784,1),_312_Table1_ColumnLookup,0),FALSE)
+N("312"),
  IF(VALUE(LEFT($A784,3))=313,VLOOKUP(VALUE(MID($B784,2,1)),_313_Table1,MATCH(MID($B784,1,1),_313_Table1_ColumnLookup,0),FALSE)
+N("313"),
  IF(AND(VALUE(LEFT($A784,3))=314,LEN($B784)=3),VLOOKUP(VALUE(MID($B784,2,2)),_314_Table1,MATCH(MID($B784,1,1),_314_Table1_ColumnLookup,0),FALSE),
  IF(VALUE(LEFT($A784,3))=314,VLOOKUP(VALUE(MID($B784,2,1)),_314_Table1,MATCH(MID($B784,1,1),_314_Table1_ColumnLookup,0),FALSE)
+N("314"),
""))))))))))))))))))))))))</f>
        <v>#N/A</v>
      </c>
      <c r="E784" s="238">
        <f>IF(AND(VALUE(LEFT($A784,3))=309,LEN($B784)=3),VLOOKUP(VALUE(MID($B784,2,2)),_309_Table2,MATCH(MID($B784,1,1),_309_Table2_ColumnLookup,0),FALSE),
  IF($C784="309 LCR SummaryA",OneYearSCR,IF($C784="309 LCR SummaryB",UltimateSCR,IF(VALUE(LEFT($A784,3))=309,VLOOKUP(VALUE(MID($B784,2,1)),_309_Table2,MATCH(MID($B784,1,1),_309_Table2_ColumnLookup,0),FALSE)
+N("309"),
  IF(VALUE(LEFT($A784,3))=310,VLOOKUP(VALUE(MID($B784,2,1)),_310_Table2,MATCH(MID($B784,1,1),_310_Table2_ColumnLookup,0),FALSE)
+N("310"),
  IF(AND(VALUE(LEFT($A784,3))=311,LEN($I784)=4),VLOOKUP($I784,_311_Table2,MATCH($B784,_311_Table2_ColumnLookup,0),FALSE),
  IF(AND(VALUE(LEFT($A784,3))=311,OR($B784="I2",$B784="J2",$B784="K2",$B784="L2")),VLOOKUP('311'!$G$58,_311_Table2,MATCH(MID($B784,1,1),_311_Table2_ColumnLookup,0),FALSE),
  IF(AND(VALUE(LEFT($A784,3))=311,RIGHT($B784,5)="Total"),VLOOKUP('311'!$G$59,_311_Table2,MATCH(MID($B784,1,1),_311_Table2_ColumnLookup,0),FALSE),
  IF(VALUE(LEFT($A784,3))=311,VLOOKUP(VALUE(MID($B784,2,1)),_311_Table2,MATCH(MID($B784,1,1),_311_Table2_ColumnLookup,0),FALSE)
+N("311"),
  IF(AND(VALUE(LEFT($A784,3))=312,LEFT($G784,10)="Unincepted",$B784="G "),VLOOKUP(" ULO",_312_Table2,MATCH('312'!$N$16,_312_Table2_ColumnLookup,0),FALSE),
  IF(AND(VALUE(LEFT($A784,3))=312,LEFT($G784,10)="Unincepted",$B784="O "),VLOOKUP(" ULO",_312_Table2,MATCH('312'!$V$16,_312_Table2_ColumnLookup,0),FALSE),
  IF(AND(VALUE(LEFT($A784,3))=312,LEFT($G784,10)="Unincepted",$B784="Q "),VLOOKUP(" ULO",_312_Table2,MATCH('312'!$X$16,_312_Table2_ColumnLookup,0),FALSE),
  IF(AND(VALUE(LEFT($A784,3))=312,LEFT($G784,10)="Unincepted"),VLOOKUP(" ULO",_312_Table2,MATCH(LEFT($B784,1),_312_Table2_ColumnLookup,0),FALSE),
  IF(AND(VALUE(LEFT($A784,3))=312,LEFT($G784,5)="Total",$B784="G "),VLOOKUP('312'!$F$80,_312_Table2,MATCH('312'!$N$16,_312_Table2_ColumnLookup,0),FALSE),
  IF(AND(VALUE(LEFT($A784,3))=312,LEFT($G784,5)="Total",$B784="O "),VLOOKUP('312'!$F$80,_312_Table2,MATCH('312'!$V$16,_312_Table2_ColumnLookup,0),FALSE),
  IF(AND(VALUE(LEFT($A784,3))=312,LEFT($G784,5)="Total",$B784="Q "),VLOOKUP('312'!$F$80,_312_Table2,MATCH('312'!$X$16,_312_Table2_ColumnLookup,0),FALSE),
  IF(AND(VALUE(LEFT($A784,3))=312,LEFT($G784,5)="Total"),VLOOKUP('312'!$F$80,_312_Table2,MATCH(LEFT($B784,1),_312_Table2_ColumnLookup,0),FALSE),
  IF(AND(VALUE(LEFT($A784,3))=312,LEN($I784)=4,$B784="G"),VLOOKUP($I784,_312_Table2,MATCH('312'!$N$16,_312_Table2_ColumnLookup,0),FALSE),
  IF(AND(VALUE(LEFT($A784,3))=312,LEN($I784)=4,$B784="O"),VLOOKUP($I784,_312_Table2,MATCH('312'!$V$16,_312_Table2_ColumnLookup,0),FALSE),
  IF(AND(VALUE(LEFT($A784,3))=312,LEN($I784)=4,$B784="Q"),VLOOKUP($I784,_312_Table2,MATCH('312'!$X$16,_312_Table2_ColumnLookup,0),FALSE),
  IF(AND(VALUE(LEFT($A784,3))=312,LEN($I784)=4),VLOOKUP($I784,_312_Table2,MATCH(LEFT($B784,1),_312_Table2_ColumnLookup,0),FALSE)
+N("312"),
  IF(VALUE(LEFT($A784,3))=313,VLOOKUP(VALUE(MID($B784,2,1)),_313_Table2,MATCH(MID($B784,1,1),_313_Table2_ColumnLookup,0),FALSE)
+N("313"),
  IF(AND(VALUE(LEFT($A784,3))=314,LEN($B784)=3),VLOOKUP(VALUE(MID($B784,2,2)),_314_Table2,MATCH(MID($B784,1,1),_314_Table2_ColumnLookup,0),FALSE),
  IF(VALUE(LEFT($A784,3))=314,VLOOKUP(VALUE(MID($B784,2,1)),_314_Table2,MATCH(MID($B784,1,1),_314_Table2_ColumnLookup,0),FALSE)
+N("314"),
""))))))))))))))))))))))))</f>
        <v>0</v>
      </c>
      <c r="F784" s="238" t="e">
        <f>IF(AND(VALUE(LEFT($A784,3))=309,LEN($B784)=3),VLOOKUP(VALUE(MID($B784,2,2)),_309_Table3,MATCH(MID($B784,1,1),_309_Table3_ColumnLookup,0),FALSE),
  IF($C784="309 LCR SummaryA",OneYearSCR,IF($C784="309 LCR SummaryB",UltimateSCR,IF(VALUE(LEFT($A784,3))=309,VLOOKUP(VALUE(MID($B784,2,1)),_309_Table3,MATCH(MID($B784,1,1),_309_Table3_ColumnLookup,0),FALSE)
+N("309"),
  IF(VALUE(LEFT($A784,3))=310,VLOOKUP(VALUE(MID($B784,2,1)),_310_Table3,MATCH(MID($B784,1,1),_310_Table3_ColumnLookup,0),FALSE)
+N("310"),
  IF(AND(VALUE(LEFT($A784,3))=311,LEN($I784)=4),VLOOKUP($I784,_311_Table3,MATCH($B784,_311_Table3_ColumnLookup,0),FALSE),
  IF(AND(VALUE(LEFT($A784,3))=311,OR($B784="I2",$B784="J2",$B784="K2",$B784="L2")),VLOOKUP('311'!$G$58,_311_Table3,MATCH(MID($B784,1,1),_311_Table3_ColumnLookup,0),FALSE),
  IF(AND(VALUE(LEFT($A784,3))=311,RIGHT($B784,5)="Total"),VLOOKUP('311'!$G$59,_311_Table3,MATCH(MID($B784,1,1),_311_Table3_ColumnLookup,0),FALSE),
  IF(VALUE(LEFT($A784,3))=311,VLOOKUP(VALUE(MID($B784,2,1)),_311_Table3,MATCH(MID($B784,1,1),_311_Table3_ColumnLookup,0),FALSE)
+N("311"),
  IF(AND(VALUE(LEFT($A784,3))=312,LEFT($G784,10)="Unincepted",$B784="G "),VLOOKUP(" ULO",_312_Table3,MATCH('312'!$N$16,_312_Table3_ColumnLookup,0),FALSE),
  IF(AND(VALUE(LEFT($A784,3))=312,LEFT($G784,10)="Unincepted",$B784="O "),VLOOKUP(" ULO",_312_Table3,MATCH('312'!$V$16,_312_Table3_ColumnLookup,0),FALSE),
  IF(AND(VALUE(LEFT($A784,3))=312,LEFT($G784,10)="Unincepted",$B784="Q "),VLOOKUP(" ULO",_312_Table3,MATCH('312'!$X$16,_312_Table3_ColumnLookup,0),FALSE),
  IF(AND(VALUE(LEFT($A784,3))=312,LEFT($G784,10)="Unincepted"),VLOOKUP(" ULO",_312_Table3,MATCH(LEFT($B784,1),_312_Table3_ColumnLookup,0),FALSE),
  IF(AND(VALUE(LEFT($A784,3))=312,LEFT($G784,5)="Total",$B784="G "),VLOOKUP('312'!$F$80,_312_Table3,MATCH('312'!$N$16,_312_Table3_ColumnLookup,0),FALSE),
  IF(AND(VALUE(LEFT($A784,3))=312,LEFT($G784,5)="Total",$B784="O "),VLOOKUP('312'!$F$80,_312_Table3,MATCH('312'!$V$16,_312_Table3_ColumnLookup,0),FALSE),
  IF(AND(VALUE(LEFT($A784,3))=312,LEFT($G784,5)="Total",$B784="Q "),VLOOKUP('312'!$F$80,_312_Table3,MATCH('312'!$X$16,_312_Table3_ColumnLookup,0),FALSE),
  IF(AND(VALUE(LEFT($A784,3))=312,LEFT($G784,5)="Total"),VLOOKUP('312'!$F$80,_312_Table3,MATCH(LEFT($B784,1),_312_Table3_ColumnLookup,0),FALSE),
  IF(AND(VALUE(LEFT($A784,3))=312,LEN($I784)=4,$B784="G"),VLOOKUP($I784,_312_Table3,MATCH('312'!$N$16,_312_Table3_ColumnLookup,0),FALSE),
  IF(AND(VALUE(LEFT($A784,3))=312,LEN($I784)=4,$B784="O"),VLOOKUP($I784,_312_Table3,MATCH('312'!$V$16,_312_Table3_ColumnLookup,0),FALSE),
  IF(AND(VALUE(LEFT($A784,3))=312,LEN($I784)=4,$B784="Q"),VLOOKUP($I784,_312_Table3,MATCH('312'!$X$16,_312_Table3_ColumnLookup,0),FALSE),
  IF(AND(VALUE(LEFT($A784,3))=312,LEN($I784)=4),VLOOKUP($I784,_312_Table3,MATCH(LEFT($B784,1),_312_Table3_ColumnLookup,0),FALSE)
+N("312"),
  IF(VALUE(LEFT($A784,3))=313,VLOOKUP(VALUE(MID($B784,2,1)),_313_Table3,MATCH(MID($B784,1,1),_313_Table3_ColumnLookup,0),FALSE)
+N("313"),
  IF(AND(VALUE(LEFT($A784,3))=314,LEN($B784)=3),VLOOKUP(VALUE(MID($B784,2,2)),_314_Table3,MATCH(MID($B784,1,1),_314_Table3_ColumnLookup,0),FALSE),
  IF(VALUE(LEFT($A784,3))=314,VLOOKUP(VALUE(MID($B784,2,1)),_314_Table3,MATCH(MID($B784,1,1),_314_Table3_ColumnLookup,0),FALSE)
+N("314"),
""))))))))))))))))))))))))</f>
        <v>#N/A</v>
      </c>
      <c r="G784" t="s">
        <v>1377</v>
      </c>
      <c r="H784" s="321">
        <f>IFERROR(
IF(ISERROR($D784)=FALSE,$D784,IF(ISERROR($E784)=FALSE,$E784,IF(ISERROR($F784)=FALSE,$F784
+N("012 checkboxes"),
IF(
IF(OR(LEFT($A784,9)="Syndicate",LEFT($A784,12)="NewSyndicate"),VLOOKUP($A784,'012'!$J:$ZW,MATCH("Link to button",'012'!$J$1:$ZW$1,0),0)
+N("309 checkbox"),
IF($C784="309 LCR Summary0",VLOOKUP("Notes990",'309'!$P:$ZZ,MATCH("Link to button",'309'!$P$1:$ZZ$1,0),0)
+N("313 checkboxes"),
IF($C784="313 Financial Information0LcmVsScr",IF($C784="309 LCR Summary0",VLOOKUP("LcmVsScr",'309'!$N:$ZZ,MATCH("Link to button",'309'!$N$1:$ZZ$1,0),0),
IF($C784="313 Financial Information0LcrDocAttached",IF($C784="309 LCR Summary0",VLOOKUP("LcrDocAttached",'309'!$N:$ZZ,MATCH("Link to button",'309'!$N$1:$ZZ$1,0),
0)))))))=1,TRUE,FALSE)
))),"")</f>
        <v>0</v>
      </c>
      <c r="J784" s="223"/>
      <c r="K784" s="223"/>
    </row>
    <row r="785" spans="1:11">
      <c r="A785" s="237" t="str">
        <f>VLOOKUP($G785,CSVLookups!$B:$R,MATCH(A$1,CSVLookups!$B$1:$R$1,0),FALSE)</f>
        <v>314 Additional Quantitative Analysis</v>
      </c>
      <c r="B785" s="237" t="str">
        <f>VLOOKUP($G785,CSVLookups!$B:$R,MATCH(B$1,CSVLookups!$B$1:$R$1,0),FALSE)</f>
        <v>E3</v>
      </c>
      <c r="C785" s="238" t="str">
        <f t="shared" si="12"/>
        <v>314 Additional Quantitative AnalysisE3</v>
      </c>
      <c r="D785" s="238" t="e">
        <f>IF(AND(VALUE(LEFT($A785,3))=309,LEN($B785)=3),VLOOKUP(VALUE(MID($B785,2,2)),_309_Table1,MATCH(MID($B785,1,1),_309_Table1_ColumnLookup,0),FALSE),
  IF($C785="309 LCR SummaryA",OneYearSCR,IF($C785="309 LCR SummaryB",UltimateSCR,IF(VALUE(LEFT($A785,3))=309,VLOOKUP(VALUE(MID($B785,2,1)),_309_Table1,MATCH(MID($B785,1,1),_309_Table1_ColumnLookup,0),FALSE)
+N("309"),
  IF(VALUE(LEFT($A785,3))=310,VLOOKUP(VALUE(MID($B785,2,1)),_310_Table1,MATCH(MID($B785,1,1),_310_Table1_ColumnLookup,0),FALSE)
+N("310"),
  IF(AND(VALUE(LEFT($A785,3))=311,LEN($I785)=4),VLOOKUP($I785,_311_Table1,MATCH($B785,_311_Table1_ColumnLookup,0),FALSE),
  IF(AND(VALUE(LEFT($A785,3))=311,OR($B785="I2",$B785="J2",$B785="K2",$B785="L2")),VLOOKUP('311'!$G$58,_311_Table1,MATCH(MID($B785,1,1),_311_Table1_ColumnLookup,0),FALSE),
  IF(AND(VALUE(LEFT($A785,3))=311,RIGHT($B785,5)="Total"),VLOOKUP('311'!$G$59,_311_Table1,MATCH(MID($B785,1,1),_311_Table1_ColumnLookup,0),FALSE),
  IF(VALUE(LEFT($A785,3))=311,VLOOKUP(VALUE(MID($B785,2,1)),_311_Table1,MATCH(MID($B785,1,1),_311_Table1_ColumnLookup,0),FALSE)
+N("311"),
  IF(AND(VALUE(LEFT($A785,3))=312,LEFT($G785,10)="Unincepted",$B785="G "),VLOOKUP(" ULO",_312_Table1,MATCH('312'!$N$16,_312_Table1_ColumnLookup,0),FALSE),
  IF(AND(VALUE(LEFT($A785,3))=312,LEFT($G785,10)="Unincepted",$B785="O "),VLOOKUP(" ULO",_312_Table1,MATCH('312'!$V$16,_312_Table1_ColumnLookup,0),FALSE),
  IF(AND(VALUE(LEFT($A785,3))=312,LEFT($G785,10)="Unincepted",$B785="Q "),VLOOKUP(" ULO",_312_Table1,MATCH('312'!$X$16,_312_Table1_ColumnLookup,0),FALSE),
  IF(AND(VALUE(LEFT($A785,3))=312,LEFT($G785,10)="Unincepted"),VLOOKUP(" ULO",_312_Table1,MATCH(LEFT($B785,1),_312_Table1_ColumnLookup,0),FALSE),
  IF(AND(VALUE(LEFT($A785,3))=312,LEFT($G785,5)="Total",$B785="G "),VLOOKUP('312'!$F$80,_312_Table1,MATCH('312'!$N$16,_312_Table1_ColumnLookup,0),FALSE),
  IF(AND(VALUE(LEFT($A785,3))=312,LEFT($G785,5)="Total",$B785="O "),VLOOKUP('312'!$F$80,_312_Table1,MATCH('312'!$V$16,_312_Table1_ColumnLookup,0),FALSE),
  IF(AND(VALUE(LEFT($A785,3))=312,LEFT($G785,5)="Total",$B785="Q "),VLOOKUP('312'!$F$80,_312_Table1,MATCH('312'!$X$16,_312_Table1_ColumnLookup,0),FALSE),
  IF(AND(VALUE(LEFT($A785,3))=312,LEFT($G785,5)="Total"),VLOOKUP('312'!$F$80,_312_Table1,MATCH(LEFT($B785,1),_312_Table1_ColumnLookup,0),FALSE),
  IF(AND(VALUE(LEFT($A785,3))=312,LEN($I785)=4,$B785="G"),VLOOKUP($I785,_312_Table1,MATCH('312'!$N$16,_312_Table1_ColumnLookup,0),FALSE),
  IF(AND(VALUE(LEFT($A785,3))=312,LEN($I785)=4,$B785="O"),VLOOKUP($I785,_312_Table1,MATCH('312'!$V$16,_312_Table1_ColumnLookup,0),FALSE),
  IF(AND(VALUE(LEFT($A785,3))=312,LEN($I785)=4,$B785="Q"),VLOOKUP($I785,_312_Table1,MATCH('312'!$X$16,_312_Table1_ColumnLookup,0),FALSE),
  IF(AND(VALUE(LEFT($A785,3))=312,LEN($I785)=4),VLOOKUP($I785,_312_Table1,MATCH(LEFT($B785,1),_312_Table1_ColumnLookup,0),FALSE)
+N("312"),
  IF(VALUE(LEFT($A785,3))=313,VLOOKUP(VALUE(MID($B785,2,1)),_313_Table1,MATCH(MID($B785,1,1),_313_Table1_ColumnLookup,0),FALSE)
+N("313"),
  IF(AND(VALUE(LEFT($A785,3))=314,LEN($B785)=3),VLOOKUP(VALUE(MID($B785,2,2)),_314_Table1,MATCH(MID($B785,1,1),_314_Table1_ColumnLookup,0),FALSE),
  IF(VALUE(LEFT($A785,3))=314,VLOOKUP(VALUE(MID($B785,2,1)),_314_Table1,MATCH(MID($B785,1,1),_314_Table1_ColumnLookup,0),FALSE)
+N("314"),
""))))))))))))))))))))))))</f>
        <v>#N/A</v>
      </c>
      <c r="E785" s="238">
        <f>IF(AND(VALUE(LEFT($A785,3))=309,LEN($B785)=3),VLOOKUP(VALUE(MID($B785,2,2)),_309_Table2,MATCH(MID($B785,1,1),_309_Table2_ColumnLookup,0),FALSE),
  IF($C785="309 LCR SummaryA",OneYearSCR,IF($C785="309 LCR SummaryB",UltimateSCR,IF(VALUE(LEFT($A785,3))=309,VLOOKUP(VALUE(MID($B785,2,1)),_309_Table2,MATCH(MID($B785,1,1),_309_Table2_ColumnLookup,0),FALSE)
+N("309"),
  IF(VALUE(LEFT($A785,3))=310,VLOOKUP(VALUE(MID($B785,2,1)),_310_Table2,MATCH(MID($B785,1,1),_310_Table2_ColumnLookup,0),FALSE)
+N("310"),
  IF(AND(VALUE(LEFT($A785,3))=311,LEN($I785)=4),VLOOKUP($I785,_311_Table2,MATCH($B785,_311_Table2_ColumnLookup,0),FALSE),
  IF(AND(VALUE(LEFT($A785,3))=311,OR($B785="I2",$B785="J2",$B785="K2",$B785="L2")),VLOOKUP('311'!$G$58,_311_Table2,MATCH(MID($B785,1,1),_311_Table2_ColumnLookup,0),FALSE),
  IF(AND(VALUE(LEFT($A785,3))=311,RIGHT($B785,5)="Total"),VLOOKUP('311'!$G$59,_311_Table2,MATCH(MID($B785,1,1),_311_Table2_ColumnLookup,0),FALSE),
  IF(VALUE(LEFT($A785,3))=311,VLOOKUP(VALUE(MID($B785,2,1)),_311_Table2,MATCH(MID($B785,1,1),_311_Table2_ColumnLookup,0),FALSE)
+N("311"),
  IF(AND(VALUE(LEFT($A785,3))=312,LEFT($G785,10)="Unincepted",$B785="G "),VLOOKUP(" ULO",_312_Table2,MATCH('312'!$N$16,_312_Table2_ColumnLookup,0),FALSE),
  IF(AND(VALUE(LEFT($A785,3))=312,LEFT($G785,10)="Unincepted",$B785="O "),VLOOKUP(" ULO",_312_Table2,MATCH('312'!$V$16,_312_Table2_ColumnLookup,0),FALSE),
  IF(AND(VALUE(LEFT($A785,3))=312,LEFT($G785,10)="Unincepted",$B785="Q "),VLOOKUP(" ULO",_312_Table2,MATCH('312'!$X$16,_312_Table2_ColumnLookup,0),FALSE),
  IF(AND(VALUE(LEFT($A785,3))=312,LEFT($G785,10)="Unincepted"),VLOOKUP(" ULO",_312_Table2,MATCH(LEFT($B785,1),_312_Table2_ColumnLookup,0),FALSE),
  IF(AND(VALUE(LEFT($A785,3))=312,LEFT($G785,5)="Total",$B785="G "),VLOOKUP('312'!$F$80,_312_Table2,MATCH('312'!$N$16,_312_Table2_ColumnLookup,0),FALSE),
  IF(AND(VALUE(LEFT($A785,3))=312,LEFT($G785,5)="Total",$B785="O "),VLOOKUP('312'!$F$80,_312_Table2,MATCH('312'!$V$16,_312_Table2_ColumnLookup,0),FALSE),
  IF(AND(VALUE(LEFT($A785,3))=312,LEFT($G785,5)="Total",$B785="Q "),VLOOKUP('312'!$F$80,_312_Table2,MATCH('312'!$X$16,_312_Table2_ColumnLookup,0),FALSE),
  IF(AND(VALUE(LEFT($A785,3))=312,LEFT($G785,5)="Total"),VLOOKUP('312'!$F$80,_312_Table2,MATCH(LEFT($B785,1),_312_Table2_ColumnLookup,0),FALSE),
  IF(AND(VALUE(LEFT($A785,3))=312,LEN($I785)=4,$B785="G"),VLOOKUP($I785,_312_Table2,MATCH('312'!$N$16,_312_Table2_ColumnLookup,0),FALSE),
  IF(AND(VALUE(LEFT($A785,3))=312,LEN($I785)=4,$B785="O"),VLOOKUP($I785,_312_Table2,MATCH('312'!$V$16,_312_Table2_ColumnLookup,0),FALSE),
  IF(AND(VALUE(LEFT($A785,3))=312,LEN($I785)=4,$B785="Q"),VLOOKUP($I785,_312_Table2,MATCH('312'!$X$16,_312_Table2_ColumnLookup,0),FALSE),
  IF(AND(VALUE(LEFT($A785,3))=312,LEN($I785)=4),VLOOKUP($I785,_312_Table2,MATCH(LEFT($B785,1),_312_Table2_ColumnLookup,0),FALSE)
+N("312"),
  IF(VALUE(LEFT($A785,3))=313,VLOOKUP(VALUE(MID($B785,2,1)),_313_Table2,MATCH(MID($B785,1,1),_313_Table2_ColumnLookup,0),FALSE)
+N("313"),
  IF(AND(VALUE(LEFT($A785,3))=314,LEN($B785)=3),VLOOKUP(VALUE(MID($B785,2,2)),_314_Table2,MATCH(MID($B785,1,1),_314_Table2_ColumnLookup,0),FALSE),
  IF(VALUE(LEFT($A785,3))=314,VLOOKUP(VALUE(MID($B785,2,1)),_314_Table2,MATCH(MID($B785,1,1),_314_Table2_ColumnLookup,0),FALSE)
+N("314"),
""))))))))))))))))))))))))</f>
        <v>0</v>
      </c>
      <c r="F785" s="238" t="e">
        <f>IF(AND(VALUE(LEFT($A785,3))=309,LEN($B785)=3),VLOOKUP(VALUE(MID($B785,2,2)),_309_Table3,MATCH(MID($B785,1,1),_309_Table3_ColumnLookup,0),FALSE),
  IF($C785="309 LCR SummaryA",OneYearSCR,IF($C785="309 LCR SummaryB",UltimateSCR,IF(VALUE(LEFT($A785,3))=309,VLOOKUP(VALUE(MID($B785,2,1)),_309_Table3,MATCH(MID($B785,1,1),_309_Table3_ColumnLookup,0),FALSE)
+N("309"),
  IF(VALUE(LEFT($A785,3))=310,VLOOKUP(VALUE(MID($B785,2,1)),_310_Table3,MATCH(MID($B785,1,1),_310_Table3_ColumnLookup,0),FALSE)
+N("310"),
  IF(AND(VALUE(LEFT($A785,3))=311,LEN($I785)=4),VLOOKUP($I785,_311_Table3,MATCH($B785,_311_Table3_ColumnLookup,0),FALSE),
  IF(AND(VALUE(LEFT($A785,3))=311,OR($B785="I2",$B785="J2",$B785="K2",$B785="L2")),VLOOKUP('311'!$G$58,_311_Table3,MATCH(MID($B785,1,1),_311_Table3_ColumnLookup,0),FALSE),
  IF(AND(VALUE(LEFT($A785,3))=311,RIGHT($B785,5)="Total"),VLOOKUP('311'!$G$59,_311_Table3,MATCH(MID($B785,1,1),_311_Table3_ColumnLookup,0),FALSE),
  IF(VALUE(LEFT($A785,3))=311,VLOOKUP(VALUE(MID($B785,2,1)),_311_Table3,MATCH(MID($B785,1,1),_311_Table3_ColumnLookup,0),FALSE)
+N("311"),
  IF(AND(VALUE(LEFT($A785,3))=312,LEFT($G785,10)="Unincepted",$B785="G "),VLOOKUP(" ULO",_312_Table3,MATCH('312'!$N$16,_312_Table3_ColumnLookup,0),FALSE),
  IF(AND(VALUE(LEFT($A785,3))=312,LEFT($G785,10)="Unincepted",$B785="O "),VLOOKUP(" ULO",_312_Table3,MATCH('312'!$V$16,_312_Table3_ColumnLookup,0),FALSE),
  IF(AND(VALUE(LEFT($A785,3))=312,LEFT($G785,10)="Unincepted",$B785="Q "),VLOOKUP(" ULO",_312_Table3,MATCH('312'!$X$16,_312_Table3_ColumnLookup,0),FALSE),
  IF(AND(VALUE(LEFT($A785,3))=312,LEFT($G785,10)="Unincepted"),VLOOKUP(" ULO",_312_Table3,MATCH(LEFT($B785,1),_312_Table3_ColumnLookup,0),FALSE),
  IF(AND(VALUE(LEFT($A785,3))=312,LEFT($G785,5)="Total",$B785="G "),VLOOKUP('312'!$F$80,_312_Table3,MATCH('312'!$N$16,_312_Table3_ColumnLookup,0),FALSE),
  IF(AND(VALUE(LEFT($A785,3))=312,LEFT($G785,5)="Total",$B785="O "),VLOOKUP('312'!$F$80,_312_Table3,MATCH('312'!$V$16,_312_Table3_ColumnLookup,0),FALSE),
  IF(AND(VALUE(LEFT($A785,3))=312,LEFT($G785,5)="Total",$B785="Q "),VLOOKUP('312'!$F$80,_312_Table3,MATCH('312'!$X$16,_312_Table3_ColumnLookup,0),FALSE),
  IF(AND(VALUE(LEFT($A785,3))=312,LEFT($G785,5)="Total"),VLOOKUP('312'!$F$80,_312_Table3,MATCH(LEFT($B785,1),_312_Table3_ColumnLookup,0),FALSE),
  IF(AND(VALUE(LEFT($A785,3))=312,LEN($I785)=4,$B785="G"),VLOOKUP($I785,_312_Table3,MATCH('312'!$N$16,_312_Table3_ColumnLookup,0),FALSE),
  IF(AND(VALUE(LEFT($A785,3))=312,LEN($I785)=4,$B785="O"),VLOOKUP($I785,_312_Table3,MATCH('312'!$V$16,_312_Table3_ColumnLookup,0),FALSE),
  IF(AND(VALUE(LEFT($A785,3))=312,LEN($I785)=4,$B785="Q"),VLOOKUP($I785,_312_Table3,MATCH('312'!$X$16,_312_Table3_ColumnLookup,0),FALSE),
  IF(AND(VALUE(LEFT($A785,3))=312,LEN($I785)=4),VLOOKUP($I785,_312_Table3,MATCH(LEFT($B785,1),_312_Table3_ColumnLookup,0),FALSE)
+N("312"),
  IF(VALUE(LEFT($A785,3))=313,VLOOKUP(VALUE(MID($B785,2,1)),_313_Table3,MATCH(MID($B785,1,1),_313_Table3_ColumnLookup,0),FALSE)
+N("313"),
  IF(AND(VALUE(LEFT($A785,3))=314,LEN($B785)=3),VLOOKUP(VALUE(MID($B785,2,2)),_314_Table3,MATCH(MID($B785,1,1),_314_Table3_ColumnLookup,0),FALSE),
  IF(VALUE(LEFT($A785,3))=314,VLOOKUP(VALUE(MID($B785,2,1)),_314_Table3,MATCH(MID($B785,1,1),_314_Table3_ColumnLookup,0),FALSE)
+N("314"),
""))))))))))))))))))))))))</f>
        <v>#N/A</v>
      </c>
      <c r="G785" t="s">
        <v>1379</v>
      </c>
      <c r="H785" s="321">
        <f>IFERROR(
IF(ISERROR($D785)=FALSE,$D785,IF(ISERROR($E785)=FALSE,$E785,IF(ISERROR($F785)=FALSE,$F785
+N("012 checkboxes"),
IF(
IF(OR(LEFT($A785,9)="Syndicate",LEFT($A785,12)="NewSyndicate"),VLOOKUP($A785,'012'!$J:$ZW,MATCH("Link to button",'012'!$J$1:$ZW$1,0),0)
+N("309 checkbox"),
IF($C785="309 LCR Summary0",VLOOKUP("Notes990",'309'!$P:$ZZ,MATCH("Link to button",'309'!$P$1:$ZZ$1,0),0)
+N("313 checkboxes"),
IF($C785="313 Financial Information0LcmVsScr",IF($C785="309 LCR Summary0",VLOOKUP("LcmVsScr",'309'!$N:$ZZ,MATCH("Link to button",'309'!$N$1:$ZZ$1,0),0),
IF($C785="313 Financial Information0LcrDocAttached",IF($C785="309 LCR Summary0",VLOOKUP("LcrDocAttached",'309'!$N:$ZZ,MATCH("Link to button",'309'!$N$1:$ZZ$1,0),
0)))))))=1,TRUE,FALSE)
))),"")</f>
        <v>0</v>
      </c>
      <c r="J785" s="223"/>
      <c r="K785" s="223"/>
    </row>
    <row r="786" spans="1:11">
      <c r="A786" s="237" t="str">
        <f>VLOOKUP($G786,CSVLookups!$B:$R,MATCH(A$1,CSVLookups!$B$1:$R$1,0),FALSE)</f>
        <v>314 Additional Quantitative Analysis</v>
      </c>
      <c r="B786" s="237" t="str">
        <f>VLOOKUP($G786,CSVLookups!$B:$R,MATCH(B$1,CSVLookups!$B$1:$R$1,0),FALSE)</f>
        <v>F3</v>
      </c>
      <c r="C786" s="238" t="str">
        <f t="shared" si="12"/>
        <v>314 Additional Quantitative AnalysisF3</v>
      </c>
      <c r="D786" s="238" t="e">
        <f>IF(AND(VALUE(LEFT($A786,3))=309,LEN($B786)=3),VLOOKUP(VALUE(MID($B786,2,2)),_309_Table1,MATCH(MID($B786,1,1),_309_Table1_ColumnLookup,0),FALSE),
  IF($C786="309 LCR SummaryA",OneYearSCR,IF($C786="309 LCR SummaryB",UltimateSCR,IF(VALUE(LEFT($A786,3))=309,VLOOKUP(VALUE(MID($B786,2,1)),_309_Table1,MATCH(MID($B786,1,1),_309_Table1_ColumnLookup,0),FALSE)
+N("309"),
  IF(VALUE(LEFT($A786,3))=310,VLOOKUP(VALUE(MID($B786,2,1)),_310_Table1,MATCH(MID($B786,1,1),_310_Table1_ColumnLookup,0),FALSE)
+N("310"),
  IF(AND(VALUE(LEFT($A786,3))=311,LEN($I786)=4),VLOOKUP($I786,_311_Table1,MATCH($B786,_311_Table1_ColumnLookup,0),FALSE),
  IF(AND(VALUE(LEFT($A786,3))=311,OR($B786="I2",$B786="J2",$B786="K2",$B786="L2")),VLOOKUP('311'!$G$58,_311_Table1,MATCH(MID($B786,1,1),_311_Table1_ColumnLookup,0),FALSE),
  IF(AND(VALUE(LEFT($A786,3))=311,RIGHT($B786,5)="Total"),VLOOKUP('311'!$G$59,_311_Table1,MATCH(MID($B786,1,1),_311_Table1_ColumnLookup,0),FALSE),
  IF(VALUE(LEFT($A786,3))=311,VLOOKUP(VALUE(MID($B786,2,1)),_311_Table1,MATCH(MID($B786,1,1),_311_Table1_ColumnLookup,0),FALSE)
+N("311"),
  IF(AND(VALUE(LEFT($A786,3))=312,LEFT($G786,10)="Unincepted",$B786="G "),VLOOKUP(" ULO",_312_Table1,MATCH('312'!$N$16,_312_Table1_ColumnLookup,0),FALSE),
  IF(AND(VALUE(LEFT($A786,3))=312,LEFT($G786,10)="Unincepted",$B786="O "),VLOOKUP(" ULO",_312_Table1,MATCH('312'!$V$16,_312_Table1_ColumnLookup,0),FALSE),
  IF(AND(VALUE(LEFT($A786,3))=312,LEFT($G786,10)="Unincepted",$B786="Q "),VLOOKUP(" ULO",_312_Table1,MATCH('312'!$X$16,_312_Table1_ColumnLookup,0),FALSE),
  IF(AND(VALUE(LEFT($A786,3))=312,LEFT($G786,10)="Unincepted"),VLOOKUP(" ULO",_312_Table1,MATCH(LEFT($B786,1),_312_Table1_ColumnLookup,0),FALSE),
  IF(AND(VALUE(LEFT($A786,3))=312,LEFT($G786,5)="Total",$B786="G "),VLOOKUP('312'!$F$80,_312_Table1,MATCH('312'!$N$16,_312_Table1_ColumnLookup,0),FALSE),
  IF(AND(VALUE(LEFT($A786,3))=312,LEFT($G786,5)="Total",$B786="O "),VLOOKUP('312'!$F$80,_312_Table1,MATCH('312'!$V$16,_312_Table1_ColumnLookup,0),FALSE),
  IF(AND(VALUE(LEFT($A786,3))=312,LEFT($G786,5)="Total",$B786="Q "),VLOOKUP('312'!$F$80,_312_Table1,MATCH('312'!$X$16,_312_Table1_ColumnLookup,0),FALSE),
  IF(AND(VALUE(LEFT($A786,3))=312,LEFT($G786,5)="Total"),VLOOKUP('312'!$F$80,_312_Table1,MATCH(LEFT($B786,1),_312_Table1_ColumnLookup,0),FALSE),
  IF(AND(VALUE(LEFT($A786,3))=312,LEN($I786)=4,$B786="G"),VLOOKUP($I786,_312_Table1,MATCH('312'!$N$16,_312_Table1_ColumnLookup,0),FALSE),
  IF(AND(VALUE(LEFT($A786,3))=312,LEN($I786)=4,$B786="O"),VLOOKUP($I786,_312_Table1,MATCH('312'!$V$16,_312_Table1_ColumnLookup,0),FALSE),
  IF(AND(VALUE(LEFT($A786,3))=312,LEN($I786)=4,$B786="Q"),VLOOKUP($I786,_312_Table1,MATCH('312'!$X$16,_312_Table1_ColumnLookup,0),FALSE),
  IF(AND(VALUE(LEFT($A786,3))=312,LEN($I786)=4),VLOOKUP($I786,_312_Table1,MATCH(LEFT($B786,1),_312_Table1_ColumnLookup,0),FALSE)
+N("312"),
  IF(VALUE(LEFT($A786,3))=313,VLOOKUP(VALUE(MID($B786,2,1)),_313_Table1,MATCH(MID($B786,1,1),_313_Table1_ColumnLookup,0),FALSE)
+N("313"),
  IF(AND(VALUE(LEFT($A786,3))=314,LEN($B786)=3),VLOOKUP(VALUE(MID($B786,2,2)),_314_Table1,MATCH(MID($B786,1,1),_314_Table1_ColumnLookup,0),FALSE),
  IF(VALUE(LEFT($A786,3))=314,VLOOKUP(VALUE(MID($B786,2,1)),_314_Table1,MATCH(MID($B786,1,1),_314_Table1_ColumnLookup,0),FALSE)
+N("314"),
""))))))))))))))))))))))))</f>
        <v>#N/A</v>
      </c>
      <c r="E786" s="238">
        <f>IF(AND(VALUE(LEFT($A786,3))=309,LEN($B786)=3),VLOOKUP(VALUE(MID($B786,2,2)),_309_Table2,MATCH(MID($B786,1,1),_309_Table2_ColumnLookup,0),FALSE),
  IF($C786="309 LCR SummaryA",OneYearSCR,IF($C786="309 LCR SummaryB",UltimateSCR,IF(VALUE(LEFT($A786,3))=309,VLOOKUP(VALUE(MID($B786,2,1)),_309_Table2,MATCH(MID($B786,1,1),_309_Table2_ColumnLookup,0),FALSE)
+N("309"),
  IF(VALUE(LEFT($A786,3))=310,VLOOKUP(VALUE(MID($B786,2,1)),_310_Table2,MATCH(MID($B786,1,1),_310_Table2_ColumnLookup,0),FALSE)
+N("310"),
  IF(AND(VALUE(LEFT($A786,3))=311,LEN($I786)=4),VLOOKUP($I786,_311_Table2,MATCH($B786,_311_Table2_ColumnLookup,0),FALSE),
  IF(AND(VALUE(LEFT($A786,3))=311,OR($B786="I2",$B786="J2",$B786="K2",$B786="L2")),VLOOKUP('311'!$G$58,_311_Table2,MATCH(MID($B786,1,1),_311_Table2_ColumnLookup,0),FALSE),
  IF(AND(VALUE(LEFT($A786,3))=311,RIGHT($B786,5)="Total"),VLOOKUP('311'!$G$59,_311_Table2,MATCH(MID($B786,1,1),_311_Table2_ColumnLookup,0),FALSE),
  IF(VALUE(LEFT($A786,3))=311,VLOOKUP(VALUE(MID($B786,2,1)),_311_Table2,MATCH(MID($B786,1,1),_311_Table2_ColumnLookup,0),FALSE)
+N("311"),
  IF(AND(VALUE(LEFT($A786,3))=312,LEFT($G786,10)="Unincepted",$B786="G "),VLOOKUP(" ULO",_312_Table2,MATCH('312'!$N$16,_312_Table2_ColumnLookup,0),FALSE),
  IF(AND(VALUE(LEFT($A786,3))=312,LEFT($G786,10)="Unincepted",$B786="O "),VLOOKUP(" ULO",_312_Table2,MATCH('312'!$V$16,_312_Table2_ColumnLookup,0),FALSE),
  IF(AND(VALUE(LEFT($A786,3))=312,LEFT($G786,10)="Unincepted",$B786="Q "),VLOOKUP(" ULO",_312_Table2,MATCH('312'!$X$16,_312_Table2_ColumnLookup,0),FALSE),
  IF(AND(VALUE(LEFT($A786,3))=312,LEFT($G786,10)="Unincepted"),VLOOKUP(" ULO",_312_Table2,MATCH(LEFT($B786,1),_312_Table2_ColumnLookup,0),FALSE),
  IF(AND(VALUE(LEFT($A786,3))=312,LEFT($G786,5)="Total",$B786="G "),VLOOKUP('312'!$F$80,_312_Table2,MATCH('312'!$N$16,_312_Table2_ColumnLookup,0),FALSE),
  IF(AND(VALUE(LEFT($A786,3))=312,LEFT($G786,5)="Total",$B786="O "),VLOOKUP('312'!$F$80,_312_Table2,MATCH('312'!$V$16,_312_Table2_ColumnLookup,0),FALSE),
  IF(AND(VALUE(LEFT($A786,3))=312,LEFT($G786,5)="Total",$B786="Q "),VLOOKUP('312'!$F$80,_312_Table2,MATCH('312'!$X$16,_312_Table2_ColumnLookup,0),FALSE),
  IF(AND(VALUE(LEFT($A786,3))=312,LEFT($G786,5)="Total"),VLOOKUP('312'!$F$80,_312_Table2,MATCH(LEFT($B786,1),_312_Table2_ColumnLookup,0),FALSE),
  IF(AND(VALUE(LEFT($A786,3))=312,LEN($I786)=4,$B786="G"),VLOOKUP($I786,_312_Table2,MATCH('312'!$N$16,_312_Table2_ColumnLookup,0),FALSE),
  IF(AND(VALUE(LEFT($A786,3))=312,LEN($I786)=4,$B786="O"),VLOOKUP($I786,_312_Table2,MATCH('312'!$V$16,_312_Table2_ColumnLookup,0),FALSE),
  IF(AND(VALUE(LEFT($A786,3))=312,LEN($I786)=4,$B786="Q"),VLOOKUP($I786,_312_Table2,MATCH('312'!$X$16,_312_Table2_ColumnLookup,0),FALSE),
  IF(AND(VALUE(LEFT($A786,3))=312,LEN($I786)=4),VLOOKUP($I786,_312_Table2,MATCH(LEFT($B786,1),_312_Table2_ColumnLookup,0),FALSE)
+N("312"),
  IF(VALUE(LEFT($A786,3))=313,VLOOKUP(VALUE(MID($B786,2,1)),_313_Table2,MATCH(MID($B786,1,1),_313_Table2_ColumnLookup,0),FALSE)
+N("313"),
  IF(AND(VALUE(LEFT($A786,3))=314,LEN($B786)=3),VLOOKUP(VALUE(MID($B786,2,2)),_314_Table2,MATCH(MID($B786,1,1),_314_Table2_ColumnLookup,0),FALSE),
  IF(VALUE(LEFT($A786,3))=314,VLOOKUP(VALUE(MID($B786,2,1)),_314_Table2,MATCH(MID($B786,1,1),_314_Table2_ColumnLookup,0),FALSE)
+N("314"),
""))))))))))))))))))))))))</f>
        <v>0</v>
      </c>
      <c r="F786" s="238" t="e">
        <f>IF(AND(VALUE(LEFT($A786,3))=309,LEN($B786)=3),VLOOKUP(VALUE(MID($B786,2,2)),_309_Table3,MATCH(MID($B786,1,1),_309_Table3_ColumnLookup,0),FALSE),
  IF($C786="309 LCR SummaryA",OneYearSCR,IF($C786="309 LCR SummaryB",UltimateSCR,IF(VALUE(LEFT($A786,3))=309,VLOOKUP(VALUE(MID($B786,2,1)),_309_Table3,MATCH(MID($B786,1,1),_309_Table3_ColumnLookup,0),FALSE)
+N("309"),
  IF(VALUE(LEFT($A786,3))=310,VLOOKUP(VALUE(MID($B786,2,1)),_310_Table3,MATCH(MID($B786,1,1),_310_Table3_ColumnLookup,0),FALSE)
+N("310"),
  IF(AND(VALUE(LEFT($A786,3))=311,LEN($I786)=4),VLOOKUP($I786,_311_Table3,MATCH($B786,_311_Table3_ColumnLookup,0),FALSE),
  IF(AND(VALUE(LEFT($A786,3))=311,OR($B786="I2",$B786="J2",$B786="K2",$B786="L2")),VLOOKUP('311'!$G$58,_311_Table3,MATCH(MID($B786,1,1),_311_Table3_ColumnLookup,0),FALSE),
  IF(AND(VALUE(LEFT($A786,3))=311,RIGHT($B786,5)="Total"),VLOOKUP('311'!$G$59,_311_Table3,MATCH(MID($B786,1,1),_311_Table3_ColumnLookup,0),FALSE),
  IF(VALUE(LEFT($A786,3))=311,VLOOKUP(VALUE(MID($B786,2,1)),_311_Table3,MATCH(MID($B786,1,1),_311_Table3_ColumnLookup,0),FALSE)
+N("311"),
  IF(AND(VALUE(LEFT($A786,3))=312,LEFT($G786,10)="Unincepted",$B786="G "),VLOOKUP(" ULO",_312_Table3,MATCH('312'!$N$16,_312_Table3_ColumnLookup,0),FALSE),
  IF(AND(VALUE(LEFT($A786,3))=312,LEFT($G786,10)="Unincepted",$B786="O "),VLOOKUP(" ULO",_312_Table3,MATCH('312'!$V$16,_312_Table3_ColumnLookup,0),FALSE),
  IF(AND(VALUE(LEFT($A786,3))=312,LEFT($G786,10)="Unincepted",$B786="Q "),VLOOKUP(" ULO",_312_Table3,MATCH('312'!$X$16,_312_Table3_ColumnLookup,0),FALSE),
  IF(AND(VALUE(LEFT($A786,3))=312,LEFT($G786,10)="Unincepted"),VLOOKUP(" ULO",_312_Table3,MATCH(LEFT($B786,1),_312_Table3_ColumnLookup,0),FALSE),
  IF(AND(VALUE(LEFT($A786,3))=312,LEFT($G786,5)="Total",$B786="G "),VLOOKUP('312'!$F$80,_312_Table3,MATCH('312'!$N$16,_312_Table3_ColumnLookup,0),FALSE),
  IF(AND(VALUE(LEFT($A786,3))=312,LEFT($G786,5)="Total",$B786="O "),VLOOKUP('312'!$F$80,_312_Table3,MATCH('312'!$V$16,_312_Table3_ColumnLookup,0),FALSE),
  IF(AND(VALUE(LEFT($A786,3))=312,LEFT($G786,5)="Total",$B786="Q "),VLOOKUP('312'!$F$80,_312_Table3,MATCH('312'!$X$16,_312_Table3_ColumnLookup,0),FALSE),
  IF(AND(VALUE(LEFT($A786,3))=312,LEFT($G786,5)="Total"),VLOOKUP('312'!$F$80,_312_Table3,MATCH(LEFT($B786,1),_312_Table3_ColumnLookup,0),FALSE),
  IF(AND(VALUE(LEFT($A786,3))=312,LEN($I786)=4,$B786="G"),VLOOKUP($I786,_312_Table3,MATCH('312'!$N$16,_312_Table3_ColumnLookup,0),FALSE),
  IF(AND(VALUE(LEFT($A786,3))=312,LEN($I786)=4,$B786="O"),VLOOKUP($I786,_312_Table3,MATCH('312'!$V$16,_312_Table3_ColumnLookup,0),FALSE),
  IF(AND(VALUE(LEFT($A786,3))=312,LEN($I786)=4,$B786="Q"),VLOOKUP($I786,_312_Table3,MATCH('312'!$X$16,_312_Table3_ColumnLookup,0),FALSE),
  IF(AND(VALUE(LEFT($A786,3))=312,LEN($I786)=4),VLOOKUP($I786,_312_Table3,MATCH(LEFT($B786,1),_312_Table3_ColumnLookup,0),FALSE)
+N("312"),
  IF(VALUE(LEFT($A786,3))=313,VLOOKUP(VALUE(MID($B786,2,1)),_313_Table3,MATCH(MID($B786,1,1),_313_Table3_ColumnLookup,0),FALSE)
+N("313"),
  IF(AND(VALUE(LEFT($A786,3))=314,LEN($B786)=3),VLOOKUP(VALUE(MID($B786,2,2)),_314_Table3,MATCH(MID($B786,1,1),_314_Table3_ColumnLookup,0),FALSE),
  IF(VALUE(LEFT($A786,3))=314,VLOOKUP(VALUE(MID($B786,2,1)),_314_Table3,MATCH(MID($B786,1,1),_314_Table3_ColumnLookup,0),FALSE)
+N("314"),
""))))))))))))))))))))))))</f>
        <v>#N/A</v>
      </c>
      <c r="G786" t="s">
        <v>1381</v>
      </c>
      <c r="H786" s="321">
        <f>IFERROR(
IF(ISERROR($D786)=FALSE,$D786,IF(ISERROR($E786)=FALSE,$E786,IF(ISERROR($F786)=FALSE,$F786
+N("012 checkboxes"),
IF(
IF(OR(LEFT($A786,9)="Syndicate",LEFT($A786,12)="NewSyndicate"),VLOOKUP($A786,'012'!$J:$ZW,MATCH("Link to button",'012'!$J$1:$ZW$1,0),0)
+N("309 checkbox"),
IF($C786="309 LCR Summary0",VLOOKUP("Notes990",'309'!$P:$ZZ,MATCH("Link to button",'309'!$P$1:$ZZ$1,0),0)
+N("313 checkboxes"),
IF($C786="313 Financial Information0LcmVsScr",IF($C786="309 LCR Summary0",VLOOKUP("LcmVsScr",'309'!$N:$ZZ,MATCH("Link to button",'309'!$N$1:$ZZ$1,0),0),
IF($C786="313 Financial Information0LcrDocAttached",IF($C786="309 LCR Summary0",VLOOKUP("LcrDocAttached",'309'!$N:$ZZ,MATCH("Link to button",'309'!$N$1:$ZZ$1,0),
0)))))))=1,TRUE,FALSE)
))),"")</f>
        <v>0</v>
      </c>
      <c r="J786" s="223"/>
      <c r="K786" s="223"/>
    </row>
    <row r="787" spans="1:11">
      <c r="A787" s="237" t="str">
        <f>VLOOKUP($G787,CSVLookups!$B:$R,MATCH(A$1,CSVLookups!$B$1:$R$1,0),FALSE)</f>
        <v>314 Additional Quantitative Analysis</v>
      </c>
      <c r="B787" s="237" t="str">
        <f>VLOOKUP($G787,CSVLookups!$B:$R,MATCH(B$1,CSVLookups!$B$1:$R$1,0),FALSE)</f>
        <v>D4</v>
      </c>
      <c r="C787" s="238" t="str">
        <f t="shared" si="12"/>
        <v>314 Additional Quantitative AnalysisD4</v>
      </c>
      <c r="D787" s="238" t="e">
        <f>IF(AND(VALUE(LEFT($A787,3))=309,LEN($B787)=3),VLOOKUP(VALUE(MID($B787,2,2)),_309_Table1,MATCH(MID($B787,1,1),_309_Table1_ColumnLookup,0),FALSE),
  IF($C787="309 LCR SummaryA",OneYearSCR,IF($C787="309 LCR SummaryB",UltimateSCR,IF(VALUE(LEFT($A787,3))=309,VLOOKUP(VALUE(MID($B787,2,1)),_309_Table1,MATCH(MID($B787,1,1),_309_Table1_ColumnLookup,0),FALSE)
+N("309"),
  IF(VALUE(LEFT($A787,3))=310,VLOOKUP(VALUE(MID($B787,2,1)),_310_Table1,MATCH(MID($B787,1,1),_310_Table1_ColumnLookup,0),FALSE)
+N("310"),
  IF(AND(VALUE(LEFT($A787,3))=311,LEN($I787)=4),VLOOKUP($I787,_311_Table1,MATCH($B787,_311_Table1_ColumnLookup,0),FALSE),
  IF(AND(VALUE(LEFT($A787,3))=311,OR($B787="I2",$B787="J2",$B787="K2",$B787="L2")),VLOOKUP('311'!$G$58,_311_Table1,MATCH(MID($B787,1,1),_311_Table1_ColumnLookup,0),FALSE),
  IF(AND(VALUE(LEFT($A787,3))=311,RIGHT($B787,5)="Total"),VLOOKUP('311'!$G$59,_311_Table1,MATCH(MID($B787,1,1),_311_Table1_ColumnLookup,0),FALSE),
  IF(VALUE(LEFT($A787,3))=311,VLOOKUP(VALUE(MID($B787,2,1)),_311_Table1,MATCH(MID($B787,1,1),_311_Table1_ColumnLookup,0),FALSE)
+N("311"),
  IF(AND(VALUE(LEFT($A787,3))=312,LEFT($G787,10)="Unincepted",$B787="G "),VLOOKUP(" ULO",_312_Table1,MATCH('312'!$N$16,_312_Table1_ColumnLookup,0),FALSE),
  IF(AND(VALUE(LEFT($A787,3))=312,LEFT($G787,10)="Unincepted",$B787="O "),VLOOKUP(" ULO",_312_Table1,MATCH('312'!$V$16,_312_Table1_ColumnLookup,0),FALSE),
  IF(AND(VALUE(LEFT($A787,3))=312,LEFT($G787,10)="Unincepted",$B787="Q "),VLOOKUP(" ULO",_312_Table1,MATCH('312'!$X$16,_312_Table1_ColumnLookup,0),FALSE),
  IF(AND(VALUE(LEFT($A787,3))=312,LEFT($G787,10)="Unincepted"),VLOOKUP(" ULO",_312_Table1,MATCH(LEFT($B787,1),_312_Table1_ColumnLookup,0),FALSE),
  IF(AND(VALUE(LEFT($A787,3))=312,LEFT($G787,5)="Total",$B787="G "),VLOOKUP('312'!$F$80,_312_Table1,MATCH('312'!$N$16,_312_Table1_ColumnLookup,0),FALSE),
  IF(AND(VALUE(LEFT($A787,3))=312,LEFT($G787,5)="Total",$B787="O "),VLOOKUP('312'!$F$80,_312_Table1,MATCH('312'!$V$16,_312_Table1_ColumnLookup,0),FALSE),
  IF(AND(VALUE(LEFT($A787,3))=312,LEFT($G787,5)="Total",$B787="Q "),VLOOKUP('312'!$F$80,_312_Table1,MATCH('312'!$X$16,_312_Table1_ColumnLookup,0),FALSE),
  IF(AND(VALUE(LEFT($A787,3))=312,LEFT($G787,5)="Total"),VLOOKUP('312'!$F$80,_312_Table1,MATCH(LEFT($B787,1),_312_Table1_ColumnLookup,0),FALSE),
  IF(AND(VALUE(LEFT($A787,3))=312,LEN($I787)=4,$B787="G"),VLOOKUP($I787,_312_Table1,MATCH('312'!$N$16,_312_Table1_ColumnLookup,0),FALSE),
  IF(AND(VALUE(LEFT($A787,3))=312,LEN($I787)=4,$B787="O"),VLOOKUP($I787,_312_Table1,MATCH('312'!$V$16,_312_Table1_ColumnLookup,0),FALSE),
  IF(AND(VALUE(LEFT($A787,3))=312,LEN($I787)=4,$B787="Q"),VLOOKUP($I787,_312_Table1,MATCH('312'!$X$16,_312_Table1_ColumnLookup,0),FALSE),
  IF(AND(VALUE(LEFT($A787,3))=312,LEN($I787)=4),VLOOKUP($I787,_312_Table1,MATCH(LEFT($B787,1),_312_Table1_ColumnLookup,0),FALSE)
+N("312"),
  IF(VALUE(LEFT($A787,3))=313,VLOOKUP(VALUE(MID($B787,2,1)),_313_Table1,MATCH(MID($B787,1,1),_313_Table1_ColumnLookup,0),FALSE)
+N("313"),
  IF(AND(VALUE(LEFT($A787,3))=314,LEN($B787)=3),VLOOKUP(VALUE(MID($B787,2,2)),_314_Table1,MATCH(MID($B787,1,1),_314_Table1_ColumnLookup,0),FALSE),
  IF(VALUE(LEFT($A787,3))=314,VLOOKUP(VALUE(MID($B787,2,1)),_314_Table1,MATCH(MID($B787,1,1),_314_Table1_ColumnLookup,0),FALSE)
+N("314"),
""))))))))))))))))))))))))</f>
        <v>#N/A</v>
      </c>
      <c r="E787" s="238">
        <f>IF(AND(VALUE(LEFT($A787,3))=309,LEN($B787)=3),VLOOKUP(VALUE(MID($B787,2,2)),_309_Table2,MATCH(MID($B787,1,1),_309_Table2_ColumnLookup,0),FALSE),
  IF($C787="309 LCR SummaryA",OneYearSCR,IF($C787="309 LCR SummaryB",UltimateSCR,IF(VALUE(LEFT($A787,3))=309,VLOOKUP(VALUE(MID($B787,2,1)),_309_Table2,MATCH(MID($B787,1,1),_309_Table2_ColumnLookup,0),FALSE)
+N("309"),
  IF(VALUE(LEFT($A787,3))=310,VLOOKUP(VALUE(MID($B787,2,1)),_310_Table2,MATCH(MID($B787,1,1),_310_Table2_ColumnLookup,0),FALSE)
+N("310"),
  IF(AND(VALUE(LEFT($A787,3))=311,LEN($I787)=4),VLOOKUP($I787,_311_Table2,MATCH($B787,_311_Table2_ColumnLookup,0),FALSE),
  IF(AND(VALUE(LEFT($A787,3))=311,OR($B787="I2",$B787="J2",$B787="K2",$B787="L2")),VLOOKUP('311'!$G$58,_311_Table2,MATCH(MID($B787,1,1),_311_Table2_ColumnLookup,0),FALSE),
  IF(AND(VALUE(LEFT($A787,3))=311,RIGHT($B787,5)="Total"),VLOOKUP('311'!$G$59,_311_Table2,MATCH(MID($B787,1,1),_311_Table2_ColumnLookup,0),FALSE),
  IF(VALUE(LEFT($A787,3))=311,VLOOKUP(VALUE(MID($B787,2,1)),_311_Table2,MATCH(MID($B787,1,1),_311_Table2_ColumnLookup,0),FALSE)
+N("311"),
  IF(AND(VALUE(LEFT($A787,3))=312,LEFT($G787,10)="Unincepted",$B787="G "),VLOOKUP(" ULO",_312_Table2,MATCH('312'!$N$16,_312_Table2_ColumnLookup,0),FALSE),
  IF(AND(VALUE(LEFT($A787,3))=312,LEFT($G787,10)="Unincepted",$B787="O "),VLOOKUP(" ULO",_312_Table2,MATCH('312'!$V$16,_312_Table2_ColumnLookup,0),FALSE),
  IF(AND(VALUE(LEFT($A787,3))=312,LEFT($G787,10)="Unincepted",$B787="Q "),VLOOKUP(" ULO",_312_Table2,MATCH('312'!$X$16,_312_Table2_ColumnLookup,0),FALSE),
  IF(AND(VALUE(LEFT($A787,3))=312,LEFT($G787,10)="Unincepted"),VLOOKUP(" ULO",_312_Table2,MATCH(LEFT($B787,1),_312_Table2_ColumnLookup,0),FALSE),
  IF(AND(VALUE(LEFT($A787,3))=312,LEFT($G787,5)="Total",$B787="G "),VLOOKUP('312'!$F$80,_312_Table2,MATCH('312'!$N$16,_312_Table2_ColumnLookup,0),FALSE),
  IF(AND(VALUE(LEFT($A787,3))=312,LEFT($G787,5)="Total",$B787="O "),VLOOKUP('312'!$F$80,_312_Table2,MATCH('312'!$V$16,_312_Table2_ColumnLookup,0),FALSE),
  IF(AND(VALUE(LEFT($A787,3))=312,LEFT($G787,5)="Total",$B787="Q "),VLOOKUP('312'!$F$80,_312_Table2,MATCH('312'!$X$16,_312_Table2_ColumnLookup,0),FALSE),
  IF(AND(VALUE(LEFT($A787,3))=312,LEFT($G787,5)="Total"),VLOOKUP('312'!$F$80,_312_Table2,MATCH(LEFT($B787,1),_312_Table2_ColumnLookup,0),FALSE),
  IF(AND(VALUE(LEFT($A787,3))=312,LEN($I787)=4,$B787="G"),VLOOKUP($I787,_312_Table2,MATCH('312'!$N$16,_312_Table2_ColumnLookup,0),FALSE),
  IF(AND(VALUE(LEFT($A787,3))=312,LEN($I787)=4,$B787="O"),VLOOKUP($I787,_312_Table2,MATCH('312'!$V$16,_312_Table2_ColumnLookup,0),FALSE),
  IF(AND(VALUE(LEFT($A787,3))=312,LEN($I787)=4,$B787="Q"),VLOOKUP($I787,_312_Table2,MATCH('312'!$X$16,_312_Table2_ColumnLookup,0),FALSE),
  IF(AND(VALUE(LEFT($A787,3))=312,LEN($I787)=4),VLOOKUP($I787,_312_Table2,MATCH(LEFT($B787,1),_312_Table2_ColumnLookup,0),FALSE)
+N("312"),
  IF(VALUE(LEFT($A787,3))=313,VLOOKUP(VALUE(MID($B787,2,1)),_313_Table2,MATCH(MID($B787,1,1),_313_Table2_ColumnLookup,0),FALSE)
+N("313"),
  IF(AND(VALUE(LEFT($A787,3))=314,LEN($B787)=3),VLOOKUP(VALUE(MID($B787,2,2)),_314_Table2,MATCH(MID($B787,1,1),_314_Table2_ColumnLookup,0),FALSE),
  IF(VALUE(LEFT($A787,3))=314,VLOOKUP(VALUE(MID($B787,2,1)),_314_Table2,MATCH(MID($B787,1,1),_314_Table2_ColumnLookup,0),FALSE)
+N("314"),
""))))))))))))))))))))))))</f>
        <v>0</v>
      </c>
      <c r="F787" s="238" t="e">
        <f>IF(AND(VALUE(LEFT($A787,3))=309,LEN($B787)=3),VLOOKUP(VALUE(MID($B787,2,2)),_309_Table3,MATCH(MID($B787,1,1),_309_Table3_ColumnLookup,0),FALSE),
  IF($C787="309 LCR SummaryA",OneYearSCR,IF($C787="309 LCR SummaryB",UltimateSCR,IF(VALUE(LEFT($A787,3))=309,VLOOKUP(VALUE(MID($B787,2,1)),_309_Table3,MATCH(MID($B787,1,1),_309_Table3_ColumnLookup,0),FALSE)
+N("309"),
  IF(VALUE(LEFT($A787,3))=310,VLOOKUP(VALUE(MID($B787,2,1)),_310_Table3,MATCH(MID($B787,1,1),_310_Table3_ColumnLookup,0),FALSE)
+N("310"),
  IF(AND(VALUE(LEFT($A787,3))=311,LEN($I787)=4),VLOOKUP($I787,_311_Table3,MATCH($B787,_311_Table3_ColumnLookup,0),FALSE),
  IF(AND(VALUE(LEFT($A787,3))=311,OR($B787="I2",$B787="J2",$B787="K2",$B787="L2")),VLOOKUP('311'!$G$58,_311_Table3,MATCH(MID($B787,1,1),_311_Table3_ColumnLookup,0),FALSE),
  IF(AND(VALUE(LEFT($A787,3))=311,RIGHT($B787,5)="Total"),VLOOKUP('311'!$G$59,_311_Table3,MATCH(MID($B787,1,1),_311_Table3_ColumnLookup,0),FALSE),
  IF(VALUE(LEFT($A787,3))=311,VLOOKUP(VALUE(MID($B787,2,1)),_311_Table3,MATCH(MID($B787,1,1),_311_Table3_ColumnLookup,0),FALSE)
+N("311"),
  IF(AND(VALUE(LEFT($A787,3))=312,LEFT($G787,10)="Unincepted",$B787="G "),VLOOKUP(" ULO",_312_Table3,MATCH('312'!$N$16,_312_Table3_ColumnLookup,0),FALSE),
  IF(AND(VALUE(LEFT($A787,3))=312,LEFT($G787,10)="Unincepted",$B787="O "),VLOOKUP(" ULO",_312_Table3,MATCH('312'!$V$16,_312_Table3_ColumnLookup,0),FALSE),
  IF(AND(VALUE(LEFT($A787,3))=312,LEFT($G787,10)="Unincepted",$B787="Q "),VLOOKUP(" ULO",_312_Table3,MATCH('312'!$X$16,_312_Table3_ColumnLookup,0),FALSE),
  IF(AND(VALUE(LEFT($A787,3))=312,LEFT($G787,10)="Unincepted"),VLOOKUP(" ULO",_312_Table3,MATCH(LEFT($B787,1),_312_Table3_ColumnLookup,0),FALSE),
  IF(AND(VALUE(LEFT($A787,3))=312,LEFT($G787,5)="Total",$B787="G "),VLOOKUP('312'!$F$80,_312_Table3,MATCH('312'!$N$16,_312_Table3_ColumnLookup,0),FALSE),
  IF(AND(VALUE(LEFT($A787,3))=312,LEFT($G787,5)="Total",$B787="O "),VLOOKUP('312'!$F$80,_312_Table3,MATCH('312'!$V$16,_312_Table3_ColumnLookup,0),FALSE),
  IF(AND(VALUE(LEFT($A787,3))=312,LEFT($G787,5)="Total",$B787="Q "),VLOOKUP('312'!$F$80,_312_Table3,MATCH('312'!$X$16,_312_Table3_ColumnLookup,0),FALSE),
  IF(AND(VALUE(LEFT($A787,3))=312,LEFT($G787,5)="Total"),VLOOKUP('312'!$F$80,_312_Table3,MATCH(LEFT($B787,1),_312_Table3_ColumnLookup,0),FALSE),
  IF(AND(VALUE(LEFT($A787,3))=312,LEN($I787)=4,$B787="G"),VLOOKUP($I787,_312_Table3,MATCH('312'!$N$16,_312_Table3_ColumnLookup,0),FALSE),
  IF(AND(VALUE(LEFT($A787,3))=312,LEN($I787)=4,$B787="O"),VLOOKUP($I787,_312_Table3,MATCH('312'!$V$16,_312_Table3_ColumnLookup,0),FALSE),
  IF(AND(VALUE(LEFT($A787,3))=312,LEN($I787)=4,$B787="Q"),VLOOKUP($I787,_312_Table3,MATCH('312'!$X$16,_312_Table3_ColumnLookup,0),FALSE),
  IF(AND(VALUE(LEFT($A787,3))=312,LEN($I787)=4),VLOOKUP($I787,_312_Table3,MATCH(LEFT($B787,1),_312_Table3_ColumnLookup,0),FALSE)
+N("312"),
  IF(VALUE(LEFT($A787,3))=313,VLOOKUP(VALUE(MID($B787,2,1)),_313_Table3,MATCH(MID($B787,1,1),_313_Table3_ColumnLookup,0),FALSE)
+N("313"),
  IF(AND(VALUE(LEFT($A787,3))=314,LEN($B787)=3),VLOOKUP(VALUE(MID($B787,2,2)),_314_Table3,MATCH(MID($B787,1,1),_314_Table3_ColumnLookup,0),FALSE),
  IF(VALUE(LEFT($A787,3))=314,VLOOKUP(VALUE(MID($B787,2,1)),_314_Table3,MATCH(MID($B787,1,1),_314_Table3_ColumnLookup,0),FALSE)
+N("314"),
""))))))))))))))))))))))))</f>
        <v>#N/A</v>
      </c>
      <c r="G787" t="s">
        <v>1383</v>
      </c>
      <c r="H787" s="321">
        <f>IFERROR(
IF(ISERROR($D787)=FALSE,$D787,IF(ISERROR($E787)=FALSE,$E787,IF(ISERROR($F787)=FALSE,$F787
+N("012 checkboxes"),
IF(
IF(OR(LEFT($A787,9)="Syndicate",LEFT($A787,12)="NewSyndicate"),VLOOKUP($A787,'012'!$J:$ZW,MATCH("Link to button",'012'!$J$1:$ZW$1,0),0)
+N("309 checkbox"),
IF($C787="309 LCR Summary0",VLOOKUP("Notes990",'309'!$P:$ZZ,MATCH("Link to button",'309'!$P$1:$ZZ$1,0),0)
+N("313 checkboxes"),
IF($C787="313 Financial Information0LcmVsScr",IF($C787="309 LCR Summary0",VLOOKUP("LcmVsScr",'309'!$N:$ZZ,MATCH("Link to button",'309'!$N$1:$ZZ$1,0),0),
IF($C787="313 Financial Information0LcrDocAttached",IF($C787="309 LCR Summary0",VLOOKUP("LcrDocAttached",'309'!$N:$ZZ,MATCH("Link to button",'309'!$N$1:$ZZ$1,0),
0)))))))=1,TRUE,FALSE)
))),"")</f>
        <v>0</v>
      </c>
      <c r="J787" s="223"/>
      <c r="K787" s="223"/>
    </row>
    <row r="788" spans="1:11">
      <c r="A788" s="237" t="str">
        <f>VLOOKUP($G788,CSVLookups!$B:$R,MATCH(A$1,CSVLookups!$B$1:$R$1,0),FALSE)</f>
        <v>314 Additional Quantitative Analysis</v>
      </c>
      <c r="B788" s="237" t="str">
        <f>VLOOKUP($G788,CSVLookups!$B:$R,MATCH(B$1,CSVLookups!$B$1:$R$1,0),FALSE)</f>
        <v>E4</v>
      </c>
      <c r="C788" s="238" t="str">
        <f t="shared" si="12"/>
        <v>314 Additional Quantitative AnalysisE4</v>
      </c>
      <c r="D788" s="238" t="e">
        <f>IF(AND(VALUE(LEFT($A788,3))=309,LEN($B788)=3),VLOOKUP(VALUE(MID($B788,2,2)),_309_Table1,MATCH(MID($B788,1,1),_309_Table1_ColumnLookup,0),FALSE),
  IF($C788="309 LCR SummaryA",OneYearSCR,IF($C788="309 LCR SummaryB",UltimateSCR,IF(VALUE(LEFT($A788,3))=309,VLOOKUP(VALUE(MID($B788,2,1)),_309_Table1,MATCH(MID($B788,1,1),_309_Table1_ColumnLookup,0),FALSE)
+N("309"),
  IF(VALUE(LEFT($A788,3))=310,VLOOKUP(VALUE(MID($B788,2,1)),_310_Table1,MATCH(MID($B788,1,1),_310_Table1_ColumnLookup,0),FALSE)
+N("310"),
  IF(AND(VALUE(LEFT($A788,3))=311,LEN($I788)=4),VLOOKUP($I788,_311_Table1,MATCH($B788,_311_Table1_ColumnLookup,0),FALSE),
  IF(AND(VALUE(LEFT($A788,3))=311,OR($B788="I2",$B788="J2",$B788="K2",$B788="L2")),VLOOKUP('311'!$G$58,_311_Table1,MATCH(MID($B788,1,1),_311_Table1_ColumnLookup,0),FALSE),
  IF(AND(VALUE(LEFT($A788,3))=311,RIGHT($B788,5)="Total"),VLOOKUP('311'!$G$59,_311_Table1,MATCH(MID($B788,1,1),_311_Table1_ColumnLookup,0),FALSE),
  IF(VALUE(LEFT($A788,3))=311,VLOOKUP(VALUE(MID($B788,2,1)),_311_Table1,MATCH(MID($B788,1,1),_311_Table1_ColumnLookup,0),FALSE)
+N("311"),
  IF(AND(VALUE(LEFT($A788,3))=312,LEFT($G788,10)="Unincepted",$B788="G "),VLOOKUP(" ULO",_312_Table1,MATCH('312'!$N$16,_312_Table1_ColumnLookup,0),FALSE),
  IF(AND(VALUE(LEFT($A788,3))=312,LEFT($G788,10)="Unincepted",$B788="O "),VLOOKUP(" ULO",_312_Table1,MATCH('312'!$V$16,_312_Table1_ColumnLookup,0),FALSE),
  IF(AND(VALUE(LEFT($A788,3))=312,LEFT($G788,10)="Unincepted",$B788="Q "),VLOOKUP(" ULO",_312_Table1,MATCH('312'!$X$16,_312_Table1_ColumnLookup,0),FALSE),
  IF(AND(VALUE(LEFT($A788,3))=312,LEFT($G788,10)="Unincepted"),VLOOKUP(" ULO",_312_Table1,MATCH(LEFT($B788,1),_312_Table1_ColumnLookup,0),FALSE),
  IF(AND(VALUE(LEFT($A788,3))=312,LEFT($G788,5)="Total",$B788="G "),VLOOKUP('312'!$F$80,_312_Table1,MATCH('312'!$N$16,_312_Table1_ColumnLookup,0),FALSE),
  IF(AND(VALUE(LEFT($A788,3))=312,LEFT($G788,5)="Total",$B788="O "),VLOOKUP('312'!$F$80,_312_Table1,MATCH('312'!$V$16,_312_Table1_ColumnLookup,0),FALSE),
  IF(AND(VALUE(LEFT($A788,3))=312,LEFT($G788,5)="Total",$B788="Q "),VLOOKUP('312'!$F$80,_312_Table1,MATCH('312'!$X$16,_312_Table1_ColumnLookup,0),FALSE),
  IF(AND(VALUE(LEFT($A788,3))=312,LEFT($G788,5)="Total"),VLOOKUP('312'!$F$80,_312_Table1,MATCH(LEFT($B788,1),_312_Table1_ColumnLookup,0),FALSE),
  IF(AND(VALUE(LEFT($A788,3))=312,LEN($I788)=4,$B788="G"),VLOOKUP($I788,_312_Table1,MATCH('312'!$N$16,_312_Table1_ColumnLookup,0),FALSE),
  IF(AND(VALUE(LEFT($A788,3))=312,LEN($I788)=4,$B788="O"),VLOOKUP($I788,_312_Table1,MATCH('312'!$V$16,_312_Table1_ColumnLookup,0),FALSE),
  IF(AND(VALUE(LEFT($A788,3))=312,LEN($I788)=4,$B788="Q"),VLOOKUP($I788,_312_Table1,MATCH('312'!$X$16,_312_Table1_ColumnLookup,0),FALSE),
  IF(AND(VALUE(LEFT($A788,3))=312,LEN($I788)=4),VLOOKUP($I788,_312_Table1,MATCH(LEFT($B788,1),_312_Table1_ColumnLookup,0),FALSE)
+N("312"),
  IF(VALUE(LEFT($A788,3))=313,VLOOKUP(VALUE(MID($B788,2,1)),_313_Table1,MATCH(MID($B788,1,1),_313_Table1_ColumnLookup,0),FALSE)
+N("313"),
  IF(AND(VALUE(LEFT($A788,3))=314,LEN($B788)=3),VLOOKUP(VALUE(MID($B788,2,2)),_314_Table1,MATCH(MID($B788,1,1),_314_Table1_ColumnLookup,0),FALSE),
  IF(VALUE(LEFT($A788,3))=314,VLOOKUP(VALUE(MID($B788,2,1)),_314_Table1,MATCH(MID($B788,1,1),_314_Table1_ColumnLookup,0),FALSE)
+N("314"),
""))))))))))))))))))))))))</f>
        <v>#N/A</v>
      </c>
      <c r="E788" s="238">
        <f>IF(AND(VALUE(LEFT($A788,3))=309,LEN($B788)=3),VLOOKUP(VALUE(MID($B788,2,2)),_309_Table2,MATCH(MID($B788,1,1),_309_Table2_ColumnLookup,0),FALSE),
  IF($C788="309 LCR SummaryA",OneYearSCR,IF($C788="309 LCR SummaryB",UltimateSCR,IF(VALUE(LEFT($A788,3))=309,VLOOKUP(VALUE(MID($B788,2,1)),_309_Table2,MATCH(MID($B788,1,1),_309_Table2_ColumnLookup,0),FALSE)
+N("309"),
  IF(VALUE(LEFT($A788,3))=310,VLOOKUP(VALUE(MID($B788,2,1)),_310_Table2,MATCH(MID($B788,1,1),_310_Table2_ColumnLookup,0),FALSE)
+N("310"),
  IF(AND(VALUE(LEFT($A788,3))=311,LEN($I788)=4),VLOOKUP($I788,_311_Table2,MATCH($B788,_311_Table2_ColumnLookup,0),FALSE),
  IF(AND(VALUE(LEFT($A788,3))=311,OR($B788="I2",$B788="J2",$B788="K2",$B788="L2")),VLOOKUP('311'!$G$58,_311_Table2,MATCH(MID($B788,1,1),_311_Table2_ColumnLookup,0),FALSE),
  IF(AND(VALUE(LEFT($A788,3))=311,RIGHT($B788,5)="Total"),VLOOKUP('311'!$G$59,_311_Table2,MATCH(MID($B788,1,1),_311_Table2_ColumnLookup,0),FALSE),
  IF(VALUE(LEFT($A788,3))=311,VLOOKUP(VALUE(MID($B788,2,1)),_311_Table2,MATCH(MID($B788,1,1),_311_Table2_ColumnLookup,0),FALSE)
+N("311"),
  IF(AND(VALUE(LEFT($A788,3))=312,LEFT($G788,10)="Unincepted",$B788="G "),VLOOKUP(" ULO",_312_Table2,MATCH('312'!$N$16,_312_Table2_ColumnLookup,0),FALSE),
  IF(AND(VALUE(LEFT($A788,3))=312,LEFT($G788,10)="Unincepted",$B788="O "),VLOOKUP(" ULO",_312_Table2,MATCH('312'!$V$16,_312_Table2_ColumnLookup,0),FALSE),
  IF(AND(VALUE(LEFT($A788,3))=312,LEFT($G788,10)="Unincepted",$B788="Q "),VLOOKUP(" ULO",_312_Table2,MATCH('312'!$X$16,_312_Table2_ColumnLookup,0),FALSE),
  IF(AND(VALUE(LEFT($A788,3))=312,LEFT($G788,10)="Unincepted"),VLOOKUP(" ULO",_312_Table2,MATCH(LEFT($B788,1),_312_Table2_ColumnLookup,0),FALSE),
  IF(AND(VALUE(LEFT($A788,3))=312,LEFT($G788,5)="Total",$B788="G "),VLOOKUP('312'!$F$80,_312_Table2,MATCH('312'!$N$16,_312_Table2_ColumnLookup,0),FALSE),
  IF(AND(VALUE(LEFT($A788,3))=312,LEFT($G788,5)="Total",$B788="O "),VLOOKUP('312'!$F$80,_312_Table2,MATCH('312'!$V$16,_312_Table2_ColumnLookup,0),FALSE),
  IF(AND(VALUE(LEFT($A788,3))=312,LEFT($G788,5)="Total",$B788="Q "),VLOOKUP('312'!$F$80,_312_Table2,MATCH('312'!$X$16,_312_Table2_ColumnLookup,0),FALSE),
  IF(AND(VALUE(LEFT($A788,3))=312,LEFT($G788,5)="Total"),VLOOKUP('312'!$F$80,_312_Table2,MATCH(LEFT($B788,1),_312_Table2_ColumnLookup,0),FALSE),
  IF(AND(VALUE(LEFT($A788,3))=312,LEN($I788)=4,$B788="G"),VLOOKUP($I788,_312_Table2,MATCH('312'!$N$16,_312_Table2_ColumnLookup,0),FALSE),
  IF(AND(VALUE(LEFT($A788,3))=312,LEN($I788)=4,$B788="O"),VLOOKUP($I788,_312_Table2,MATCH('312'!$V$16,_312_Table2_ColumnLookup,0),FALSE),
  IF(AND(VALUE(LEFT($A788,3))=312,LEN($I788)=4,$B788="Q"),VLOOKUP($I788,_312_Table2,MATCH('312'!$X$16,_312_Table2_ColumnLookup,0),FALSE),
  IF(AND(VALUE(LEFT($A788,3))=312,LEN($I788)=4),VLOOKUP($I788,_312_Table2,MATCH(LEFT($B788,1),_312_Table2_ColumnLookup,0),FALSE)
+N("312"),
  IF(VALUE(LEFT($A788,3))=313,VLOOKUP(VALUE(MID($B788,2,1)),_313_Table2,MATCH(MID($B788,1,1),_313_Table2_ColumnLookup,0),FALSE)
+N("313"),
  IF(AND(VALUE(LEFT($A788,3))=314,LEN($B788)=3),VLOOKUP(VALUE(MID($B788,2,2)),_314_Table2,MATCH(MID($B788,1,1),_314_Table2_ColumnLookup,0),FALSE),
  IF(VALUE(LEFT($A788,3))=314,VLOOKUP(VALUE(MID($B788,2,1)),_314_Table2,MATCH(MID($B788,1,1),_314_Table2_ColumnLookup,0),FALSE)
+N("314"),
""))))))))))))))))))))))))</f>
        <v>0</v>
      </c>
      <c r="F788" s="238" t="e">
        <f>IF(AND(VALUE(LEFT($A788,3))=309,LEN($B788)=3),VLOOKUP(VALUE(MID($B788,2,2)),_309_Table3,MATCH(MID($B788,1,1),_309_Table3_ColumnLookup,0),FALSE),
  IF($C788="309 LCR SummaryA",OneYearSCR,IF($C788="309 LCR SummaryB",UltimateSCR,IF(VALUE(LEFT($A788,3))=309,VLOOKUP(VALUE(MID($B788,2,1)),_309_Table3,MATCH(MID($B788,1,1),_309_Table3_ColumnLookup,0),FALSE)
+N("309"),
  IF(VALUE(LEFT($A788,3))=310,VLOOKUP(VALUE(MID($B788,2,1)),_310_Table3,MATCH(MID($B788,1,1),_310_Table3_ColumnLookup,0),FALSE)
+N("310"),
  IF(AND(VALUE(LEFT($A788,3))=311,LEN($I788)=4),VLOOKUP($I788,_311_Table3,MATCH($B788,_311_Table3_ColumnLookup,0),FALSE),
  IF(AND(VALUE(LEFT($A788,3))=311,OR($B788="I2",$B788="J2",$B788="K2",$B788="L2")),VLOOKUP('311'!$G$58,_311_Table3,MATCH(MID($B788,1,1),_311_Table3_ColumnLookup,0),FALSE),
  IF(AND(VALUE(LEFT($A788,3))=311,RIGHT($B788,5)="Total"),VLOOKUP('311'!$G$59,_311_Table3,MATCH(MID($B788,1,1),_311_Table3_ColumnLookup,0),FALSE),
  IF(VALUE(LEFT($A788,3))=311,VLOOKUP(VALUE(MID($B788,2,1)),_311_Table3,MATCH(MID($B788,1,1),_311_Table3_ColumnLookup,0),FALSE)
+N("311"),
  IF(AND(VALUE(LEFT($A788,3))=312,LEFT($G788,10)="Unincepted",$B788="G "),VLOOKUP(" ULO",_312_Table3,MATCH('312'!$N$16,_312_Table3_ColumnLookup,0),FALSE),
  IF(AND(VALUE(LEFT($A788,3))=312,LEFT($G788,10)="Unincepted",$B788="O "),VLOOKUP(" ULO",_312_Table3,MATCH('312'!$V$16,_312_Table3_ColumnLookup,0),FALSE),
  IF(AND(VALUE(LEFT($A788,3))=312,LEFT($G788,10)="Unincepted",$B788="Q "),VLOOKUP(" ULO",_312_Table3,MATCH('312'!$X$16,_312_Table3_ColumnLookup,0),FALSE),
  IF(AND(VALUE(LEFT($A788,3))=312,LEFT($G788,10)="Unincepted"),VLOOKUP(" ULO",_312_Table3,MATCH(LEFT($B788,1),_312_Table3_ColumnLookup,0),FALSE),
  IF(AND(VALUE(LEFT($A788,3))=312,LEFT($G788,5)="Total",$B788="G "),VLOOKUP('312'!$F$80,_312_Table3,MATCH('312'!$N$16,_312_Table3_ColumnLookup,0),FALSE),
  IF(AND(VALUE(LEFT($A788,3))=312,LEFT($G788,5)="Total",$B788="O "),VLOOKUP('312'!$F$80,_312_Table3,MATCH('312'!$V$16,_312_Table3_ColumnLookup,0),FALSE),
  IF(AND(VALUE(LEFT($A788,3))=312,LEFT($G788,5)="Total",$B788="Q "),VLOOKUP('312'!$F$80,_312_Table3,MATCH('312'!$X$16,_312_Table3_ColumnLookup,0),FALSE),
  IF(AND(VALUE(LEFT($A788,3))=312,LEFT($G788,5)="Total"),VLOOKUP('312'!$F$80,_312_Table3,MATCH(LEFT($B788,1),_312_Table3_ColumnLookup,0),FALSE),
  IF(AND(VALUE(LEFT($A788,3))=312,LEN($I788)=4,$B788="G"),VLOOKUP($I788,_312_Table3,MATCH('312'!$N$16,_312_Table3_ColumnLookup,0),FALSE),
  IF(AND(VALUE(LEFT($A788,3))=312,LEN($I788)=4,$B788="O"),VLOOKUP($I788,_312_Table3,MATCH('312'!$V$16,_312_Table3_ColumnLookup,0),FALSE),
  IF(AND(VALUE(LEFT($A788,3))=312,LEN($I788)=4,$B788="Q"),VLOOKUP($I788,_312_Table3,MATCH('312'!$X$16,_312_Table3_ColumnLookup,0),FALSE),
  IF(AND(VALUE(LEFT($A788,3))=312,LEN($I788)=4),VLOOKUP($I788,_312_Table3,MATCH(LEFT($B788,1),_312_Table3_ColumnLookup,0),FALSE)
+N("312"),
  IF(VALUE(LEFT($A788,3))=313,VLOOKUP(VALUE(MID($B788,2,1)),_313_Table3,MATCH(MID($B788,1,1),_313_Table3_ColumnLookup,0),FALSE)
+N("313"),
  IF(AND(VALUE(LEFT($A788,3))=314,LEN($B788)=3),VLOOKUP(VALUE(MID($B788,2,2)),_314_Table3,MATCH(MID($B788,1,1),_314_Table3_ColumnLookup,0),FALSE),
  IF(VALUE(LEFT($A788,3))=314,VLOOKUP(VALUE(MID($B788,2,1)),_314_Table3,MATCH(MID($B788,1,1),_314_Table3_ColumnLookup,0),FALSE)
+N("314"),
""))))))))))))))))))))))))</f>
        <v>#N/A</v>
      </c>
      <c r="G788" t="s">
        <v>1385</v>
      </c>
      <c r="H788" s="321">
        <f>IFERROR(
IF(ISERROR($D788)=FALSE,$D788,IF(ISERROR($E788)=FALSE,$E788,IF(ISERROR($F788)=FALSE,$F788
+N("012 checkboxes"),
IF(
IF(OR(LEFT($A788,9)="Syndicate",LEFT($A788,12)="NewSyndicate"),VLOOKUP($A788,'012'!$J:$ZW,MATCH("Link to button",'012'!$J$1:$ZW$1,0),0)
+N("309 checkbox"),
IF($C788="309 LCR Summary0",VLOOKUP("Notes990",'309'!$P:$ZZ,MATCH("Link to button",'309'!$P$1:$ZZ$1,0),0)
+N("313 checkboxes"),
IF($C788="313 Financial Information0LcmVsScr",IF($C788="309 LCR Summary0",VLOOKUP("LcmVsScr",'309'!$N:$ZZ,MATCH("Link to button",'309'!$N$1:$ZZ$1,0),0),
IF($C788="313 Financial Information0LcrDocAttached",IF($C788="309 LCR Summary0",VLOOKUP("LcrDocAttached",'309'!$N:$ZZ,MATCH("Link to button",'309'!$N$1:$ZZ$1,0),
0)))))))=1,TRUE,FALSE)
))),"")</f>
        <v>0</v>
      </c>
      <c r="J788" s="223"/>
      <c r="K788" s="223"/>
    </row>
    <row r="789" spans="1:11">
      <c r="A789" s="237" t="str">
        <f>VLOOKUP($G789,CSVLookups!$B:$R,MATCH(A$1,CSVLookups!$B$1:$R$1,0),FALSE)</f>
        <v>314 Additional Quantitative Analysis</v>
      </c>
      <c r="B789" s="237" t="str">
        <f>VLOOKUP($G789,CSVLookups!$B:$R,MATCH(B$1,CSVLookups!$B$1:$R$1,0),FALSE)</f>
        <v>F4</v>
      </c>
      <c r="C789" s="238" t="str">
        <f t="shared" si="12"/>
        <v>314 Additional Quantitative AnalysisF4</v>
      </c>
      <c r="D789" s="238" t="e">
        <f>IF(AND(VALUE(LEFT($A789,3))=309,LEN($B789)=3),VLOOKUP(VALUE(MID($B789,2,2)),_309_Table1,MATCH(MID($B789,1,1),_309_Table1_ColumnLookup,0),FALSE),
  IF($C789="309 LCR SummaryA",OneYearSCR,IF($C789="309 LCR SummaryB",UltimateSCR,IF(VALUE(LEFT($A789,3))=309,VLOOKUP(VALUE(MID($B789,2,1)),_309_Table1,MATCH(MID($B789,1,1),_309_Table1_ColumnLookup,0),FALSE)
+N("309"),
  IF(VALUE(LEFT($A789,3))=310,VLOOKUP(VALUE(MID($B789,2,1)),_310_Table1,MATCH(MID($B789,1,1),_310_Table1_ColumnLookup,0),FALSE)
+N("310"),
  IF(AND(VALUE(LEFT($A789,3))=311,LEN($I789)=4),VLOOKUP($I789,_311_Table1,MATCH($B789,_311_Table1_ColumnLookup,0),FALSE),
  IF(AND(VALUE(LEFT($A789,3))=311,OR($B789="I2",$B789="J2",$B789="K2",$B789="L2")),VLOOKUP('311'!$G$58,_311_Table1,MATCH(MID($B789,1,1),_311_Table1_ColumnLookup,0),FALSE),
  IF(AND(VALUE(LEFT($A789,3))=311,RIGHT($B789,5)="Total"),VLOOKUP('311'!$G$59,_311_Table1,MATCH(MID($B789,1,1),_311_Table1_ColumnLookup,0),FALSE),
  IF(VALUE(LEFT($A789,3))=311,VLOOKUP(VALUE(MID($B789,2,1)),_311_Table1,MATCH(MID($B789,1,1),_311_Table1_ColumnLookup,0),FALSE)
+N("311"),
  IF(AND(VALUE(LEFT($A789,3))=312,LEFT($G789,10)="Unincepted",$B789="G "),VLOOKUP(" ULO",_312_Table1,MATCH('312'!$N$16,_312_Table1_ColumnLookup,0),FALSE),
  IF(AND(VALUE(LEFT($A789,3))=312,LEFT($G789,10)="Unincepted",$B789="O "),VLOOKUP(" ULO",_312_Table1,MATCH('312'!$V$16,_312_Table1_ColumnLookup,0),FALSE),
  IF(AND(VALUE(LEFT($A789,3))=312,LEFT($G789,10)="Unincepted",$B789="Q "),VLOOKUP(" ULO",_312_Table1,MATCH('312'!$X$16,_312_Table1_ColumnLookup,0),FALSE),
  IF(AND(VALUE(LEFT($A789,3))=312,LEFT($G789,10)="Unincepted"),VLOOKUP(" ULO",_312_Table1,MATCH(LEFT($B789,1),_312_Table1_ColumnLookup,0),FALSE),
  IF(AND(VALUE(LEFT($A789,3))=312,LEFT($G789,5)="Total",$B789="G "),VLOOKUP('312'!$F$80,_312_Table1,MATCH('312'!$N$16,_312_Table1_ColumnLookup,0),FALSE),
  IF(AND(VALUE(LEFT($A789,3))=312,LEFT($G789,5)="Total",$B789="O "),VLOOKUP('312'!$F$80,_312_Table1,MATCH('312'!$V$16,_312_Table1_ColumnLookup,0),FALSE),
  IF(AND(VALUE(LEFT($A789,3))=312,LEFT($G789,5)="Total",$B789="Q "),VLOOKUP('312'!$F$80,_312_Table1,MATCH('312'!$X$16,_312_Table1_ColumnLookup,0),FALSE),
  IF(AND(VALUE(LEFT($A789,3))=312,LEFT($G789,5)="Total"),VLOOKUP('312'!$F$80,_312_Table1,MATCH(LEFT($B789,1),_312_Table1_ColumnLookup,0),FALSE),
  IF(AND(VALUE(LEFT($A789,3))=312,LEN($I789)=4,$B789="G"),VLOOKUP($I789,_312_Table1,MATCH('312'!$N$16,_312_Table1_ColumnLookup,0),FALSE),
  IF(AND(VALUE(LEFT($A789,3))=312,LEN($I789)=4,$B789="O"),VLOOKUP($I789,_312_Table1,MATCH('312'!$V$16,_312_Table1_ColumnLookup,0),FALSE),
  IF(AND(VALUE(LEFT($A789,3))=312,LEN($I789)=4,$B789="Q"),VLOOKUP($I789,_312_Table1,MATCH('312'!$X$16,_312_Table1_ColumnLookup,0),FALSE),
  IF(AND(VALUE(LEFT($A789,3))=312,LEN($I789)=4),VLOOKUP($I789,_312_Table1,MATCH(LEFT($B789,1),_312_Table1_ColumnLookup,0),FALSE)
+N("312"),
  IF(VALUE(LEFT($A789,3))=313,VLOOKUP(VALUE(MID($B789,2,1)),_313_Table1,MATCH(MID($B789,1,1),_313_Table1_ColumnLookup,0),FALSE)
+N("313"),
  IF(AND(VALUE(LEFT($A789,3))=314,LEN($B789)=3),VLOOKUP(VALUE(MID($B789,2,2)),_314_Table1,MATCH(MID($B789,1,1),_314_Table1_ColumnLookup,0),FALSE),
  IF(VALUE(LEFT($A789,3))=314,VLOOKUP(VALUE(MID($B789,2,1)),_314_Table1,MATCH(MID($B789,1,1),_314_Table1_ColumnLookup,0),FALSE)
+N("314"),
""))))))))))))))))))))))))</f>
        <v>#N/A</v>
      </c>
      <c r="E789" s="238">
        <f>IF(AND(VALUE(LEFT($A789,3))=309,LEN($B789)=3),VLOOKUP(VALUE(MID($B789,2,2)),_309_Table2,MATCH(MID($B789,1,1),_309_Table2_ColumnLookup,0),FALSE),
  IF($C789="309 LCR SummaryA",OneYearSCR,IF($C789="309 LCR SummaryB",UltimateSCR,IF(VALUE(LEFT($A789,3))=309,VLOOKUP(VALUE(MID($B789,2,1)),_309_Table2,MATCH(MID($B789,1,1),_309_Table2_ColumnLookup,0),FALSE)
+N("309"),
  IF(VALUE(LEFT($A789,3))=310,VLOOKUP(VALUE(MID($B789,2,1)),_310_Table2,MATCH(MID($B789,1,1),_310_Table2_ColumnLookup,0),FALSE)
+N("310"),
  IF(AND(VALUE(LEFT($A789,3))=311,LEN($I789)=4),VLOOKUP($I789,_311_Table2,MATCH($B789,_311_Table2_ColumnLookup,0),FALSE),
  IF(AND(VALUE(LEFT($A789,3))=311,OR($B789="I2",$B789="J2",$B789="K2",$B789="L2")),VLOOKUP('311'!$G$58,_311_Table2,MATCH(MID($B789,1,1),_311_Table2_ColumnLookup,0),FALSE),
  IF(AND(VALUE(LEFT($A789,3))=311,RIGHT($B789,5)="Total"),VLOOKUP('311'!$G$59,_311_Table2,MATCH(MID($B789,1,1),_311_Table2_ColumnLookup,0),FALSE),
  IF(VALUE(LEFT($A789,3))=311,VLOOKUP(VALUE(MID($B789,2,1)),_311_Table2,MATCH(MID($B789,1,1),_311_Table2_ColumnLookup,0),FALSE)
+N("311"),
  IF(AND(VALUE(LEFT($A789,3))=312,LEFT($G789,10)="Unincepted",$B789="G "),VLOOKUP(" ULO",_312_Table2,MATCH('312'!$N$16,_312_Table2_ColumnLookup,0),FALSE),
  IF(AND(VALUE(LEFT($A789,3))=312,LEFT($G789,10)="Unincepted",$B789="O "),VLOOKUP(" ULO",_312_Table2,MATCH('312'!$V$16,_312_Table2_ColumnLookup,0),FALSE),
  IF(AND(VALUE(LEFT($A789,3))=312,LEFT($G789,10)="Unincepted",$B789="Q "),VLOOKUP(" ULO",_312_Table2,MATCH('312'!$X$16,_312_Table2_ColumnLookup,0),FALSE),
  IF(AND(VALUE(LEFT($A789,3))=312,LEFT($G789,10)="Unincepted"),VLOOKUP(" ULO",_312_Table2,MATCH(LEFT($B789,1),_312_Table2_ColumnLookup,0),FALSE),
  IF(AND(VALUE(LEFT($A789,3))=312,LEFT($G789,5)="Total",$B789="G "),VLOOKUP('312'!$F$80,_312_Table2,MATCH('312'!$N$16,_312_Table2_ColumnLookup,0),FALSE),
  IF(AND(VALUE(LEFT($A789,3))=312,LEFT($G789,5)="Total",$B789="O "),VLOOKUP('312'!$F$80,_312_Table2,MATCH('312'!$V$16,_312_Table2_ColumnLookup,0),FALSE),
  IF(AND(VALUE(LEFT($A789,3))=312,LEFT($G789,5)="Total",$B789="Q "),VLOOKUP('312'!$F$80,_312_Table2,MATCH('312'!$X$16,_312_Table2_ColumnLookup,0),FALSE),
  IF(AND(VALUE(LEFT($A789,3))=312,LEFT($G789,5)="Total"),VLOOKUP('312'!$F$80,_312_Table2,MATCH(LEFT($B789,1),_312_Table2_ColumnLookup,0),FALSE),
  IF(AND(VALUE(LEFT($A789,3))=312,LEN($I789)=4,$B789="G"),VLOOKUP($I789,_312_Table2,MATCH('312'!$N$16,_312_Table2_ColumnLookup,0),FALSE),
  IF(AND(VALUE(LEFT($A789,3))=312,LEN($I789)=4,$B789="O"),VLOOKUP($I789,_312_Table2,MATCH('312'!$V$16,_312_Table2_ColumnLookup,0),FALSE),
  IF(AND(VALUE(LEFT($A789,3))=312,LEN($I789)=4,$B789="Q"),VLOOKUP($I789,_312_Table2,MATCH('312'!$X$16,_312_Table2_ColumnLookup,0),FALSE),
  IF(AND(VALUE(LEFT($A789,3))=312,LEN($I789)=4),VLOOKUP($I789,_312_Table2,MATCH(LEFT($B789,1),_312_Table2_ColumnLookup,0),FALSE)
+N("312"),
  IF(VALUE(LEFT($A789,3))=313,VLOOKUP(VALUE(MID($B789,2,1)),_313_Table2,MATCH(MID($B789,1,1),_313_Table2_ColumnLookup,0),FALSE)
+N("313"),
  IF(AND(VALUE(LEFT($A789,3))=314,LEN($B789)=3),VLOOKUP(VALUE(MID($B789,2,2)),_314_Table2,MATCH(MID($B789,1,1),_314_Table2_ColumnLookup,0),FALSE),
  IF(VALUE(LEFT($A789,3))=314,VLOOKUP(VALUE(MID($B789,2,1)),_314_Table2,MATCH(MID($B789,1,1),_314_Table2_ColumnLookup,0),FALSE)
+N("314"),
""))))))))))))))))))))))))</f>
        <v>0</v>
      </c>
      <c r="F789" s="238" t="e">
        <f>IF(AND(VALUE(LEFT($A789,3))=309,LEN($B789)=3),VLOOKUP(VALUE(MID($B789,2,2)),_309_Table3,MATCH(MID($B789,1,1),_309_Table3_ColumnLookup,0),FALSE),
  IF($C789="309 LCR SummaryA",OneYearSCR,IF($C789="309 LCR SummaryB",UltimateSCR,IF(VALUE(LEFT($A789,3))=309,VLOOKUP(VALUE(MID($B789,2,1)),_309_Table3,MATCH(MID($B789,1,1),_309_Table3_ColumnLookup,0),FALSE)
+N("309"),
  IF(VALUE(LEFT($A789,3))=310,VLOOKUP(VALUE(MID($B789,2,1)),_310_Table3,MATCH(MID($B789,1,1),_310_Table3_ColumnLookup,0),FALSE)
+N("310"),
  IF(AND(VALUE(LEFT($A789,3))=311,LEN($I789)=4),VLOOKUP($I789,_311_Table3,MATCH($B789,_311_Table3_ColumnLookup,0),FALSE),
  IF(AND(VALUE(LEFT($A789,3))=311,OR($B789="I2",$B789="J2",$B789="K2",$B789="L2")),VLOOKUP('311'!$G$58,_311_Table3,MATCH(MID($B789,1,1),_311_Table3_ColumnLookup,0),FALSE),
  IF(AND(VALUE(LEFT($A789,3))=311,RIGHT($B789,5)="Total"),VLOOKUP('311'!$G$59,_311_Table3,MATCH(MID($B789,1,1),_311_Table3_ColumnLookup,0),FALSE),
  IF(VALUE(LEFT($A789,3))=311,VLOOKUP(VALUE(MID($B789,2,1)),_311_Table3,MATCH(MID($B789,1,1),_311_Table3_ColumnLookup,0),FALSE)
+N("311"),
  IF(AND(VALUE(LEFT($A789,3))=312,LEFT($G789,10)="Unincepted",$B789="G "),VLOOKUP(" ULO",_312_Table3,MATCH('312'!$N$16,_312_Table3_ColumnLookup,0),FALSE),
  IF(AND(VALUE(LEFT($A789,3))=312,LEFT($G789,10)="Unincepted",$B789="O "),VLOOKUP(" ULO",_312_Table3,MATCH('312'!$V$16,_312_Table3_ColumnLookup,0),FALSE),
  IF(AND(VALUE(LEFT($A789,3))=312,LEFT($G789,10)="Unincepted",$B789="Q "),VLOOKUP(" ULO",_312_Table3,MATCH('312'!$X$16,_312_Table3_ColumnLookup,0),FALSE),
  IF(AND(VALUE(LEFT($A789,3))=312,LEFT($G789,10)="Unincepted"),VLOOKUP(" ULO",_312_Table3,MATCH(LEFT($B789,1),_312_Table3_ColumnLookup,0),FALSE),
  IF(AND(VALUE(LEFT($A789,3))=312,LEFT($G789,5)="Total",$B789="G "),VLOOKUP('312'!$F$80,_312_Table3,MATCH('312'!$N$16,_312_Table3_ColumnLookup,0),FALSE),
  IF(AND(VALUE(LEFT($A789,3))=312,LEFT($G789,5)="Total",$B789="O "),VLOOKUP('312'!$F$80,_312_Table3,MATCH('312'!$V$16,_312_Table3_ColumnLookup,0),FALSE),
  IF(AND(VALUE(LEFT($A789,3))=312,LEFT($G789,5)="Total",$B789="Q "),VLOOKUP('312'!$F$80,_312_Table3,MATCH('312'!$X$16,_312_Table3_ColumnLookup,0),FALSE),
  IF(AND(VALUE(LEFT($A789,3))=312,LEFT($G789,5)="Total"),VLOOKUP('312'!$F$80,_312_Table3,MATCH(LEFT($B789,1),_312_Table3_ColumnLookup,0),FALSE),
  IF(AND(VALUE(LEFT($A789,3))=312,LEN($I789)=4,$B789="G"),VLOOKUP($I789,_312_Table3,MATCH('312'!$N$16,_312_Table3_ColumnLookup,0),FALSE),
  IF(AND(VALUE(LEFT($A789,3))=312,LEN($I789)=4,$B789="O"),VLOOKUP($I789,_312_Table3,MATCH('312'!$V$16,_312_Table3_ColumnLookup,0),FALSE),
  IF(AND(VALUE(LEFT($A789,3))=312,LEN($I789)=4,$B789="Q"),VLOOKUP($I789,_312_Table3,MATCH('312'!$X$16,_312_Table3_ColumnLookup,0),FALSE),
  IF(AND(VALUE(LEFT($A789,3))=312,LEN($I789)=4),VLOOKUP($I789,_312_Table3,MATCH(LEFT($B789,1),_312_Table3_ColumnLookup,0),FALSE)
+N("312"),
  IF(VALUE(LEFT($A789,3))=313,VLOOKUP(VALUE(MID($B789,2,1)),_313_Table3,MATCH(MID($B789,1,1),_313_Table3_ColumnLookup,0),FALSE)
+N("313"),
  IF(AND(VALUE(LEFT($A789,3))=314,LEN($B789)=3),VLOOKUP(VALUE(MID($B789,2,2)),_314_Table3,MATCH(MID($B789,1,1),_314_Table3_ColumnLookup,0),FALSE),
  IF(VALUE(LEFT($A789,3))=314,VLOOKUP(VALUE(MID($B789,2,1)),_314_Table3,MATCH(MID($B789,1,1),_314_Table3_ColumnLookup,0),FALSE)
+N("314"),
""))))))))))))))))))))))))</f>
        <v>#N/A</v>
      </c>
      <c r="G789" t="s">
        <v>1387</v>
      </c>
      <c r="H789" s="321">
        <f>IFERROR(
IF(ISERROR($D789)=FALSE,$D789,IF(ISERROR($E789)=FALSE,$E789,IF(ISERROR($F789)=FALSE,$F789
+N("012 checkboxes"),
IF(
IF(OR(LEFT($A789,9)="Syndicate",LEFT($A789,12)="NewSyndicate"),VLOOKUP($A789,'012'!$J:$ZW,MATCH("Link to button",'012'!$J$1:$ZW$1,0),0)
+N("309 checkbox"),
IF($C789="309 LCR Summary0",VLOOKUP("Notes990",'309'!$P:$ZZ,MATCH("Link to button",'309'!$P$1:$ZZ$1,0),0)
+N("313 checkboxes"),
IF($C789="313 Financial Information0LcmVsScr",IF($C789="309 LCR Summary0",VLOOKUP("LcmVsScr",'309'!$N:$ZZ,MATCH("Link to button",'309'!$N$1:$ZZ$1,0),0),
IF($C789="313 Financial Information0LcrDocAttached",IF($C789="309 LCR Summary0",VLOOKUP("LcrDocAttached",'309'!$N:$ZZ,MATCH("Link to button",'309'!$N$1:$ZZ$1,0),
0)))))))=1,TRUE,FALSE)
))),"")</f>
        <v>0</v>
      </c>
      <c r="J789" s="223"/>
      <c r="K789" s="223"/>
    </row>
    <row r="790" spans="1:11">
      <c r="A790" s="237" t="str">
        <f>VLOOKUP($G790,CSVLookups!$B:$R,MATCH(A$1,CSVLookups!$B$1:$R$1,0),FALSE)</f>
        <v>314 Additional Quantitative Analysis</v>
      </c>
      <c r="B790" s="237" t="str">
        <f>VLOOKUP($G790,CSVLookups!$B:$R,MATCH(B$1,CSVLookups!$B$1:$R$1,0),FALSE)</f>
        <v>D5</v>
      </c>
      <c r="C790" s="238" t="str">
        <f t="shared" si="12"/>
        <v>314 Additional Quantitative AnalysisD5</v>
      </c>
      <c r="D790" s="238" t="e">
        <f>IF(AND(VALUE(LEFT($A790,3))=309,LEN($B790)=3),VLOOKUP(VALUE(MID($B790,2,2)),_309_Table1,MATCH(MID($B790,1,1),_309_Table1_ColumnLookup,0),FALSE),
  IF($C790="309 LCR SummaryA",OneYearSCR,IF($C790="309 LCR SummaryB",UltimateSCR,IF(VALUE(LEFT($A790,3))=309,VLOOKUP(VALUE(MID($B790,2,1)),_309_Table1,MATCH(MID($B790,1,1),_309_Table1_ColumnLookup,0),FALSE)
+N("309"),
  IF(VALUE(LEFT($A790,3))=310,VLOOKUP(VALUE(MID($B790,2,1)),_310_Table1,MATCH(MID($B790,1,1),_310_Table1_ColumnLookup,0),FALSE)
+N("310"),
  IF(AND(VALUE(LEFT($A790,3))=311,LEN($I790)=4),VLOOKUP($I790,_311_Table1,MATCH($B790,_311_Table1_ColumnLookup,0),FALSE),
  IF(AND(VALUE(LEFT($A790,3))=311,OR($B790="I2",$B790="J2",$B790="K2",$B790="L2")),VLOOKUP('311'!$G$58,_311_Table1,MATCH(MID($B790,1,1),_311_Table1_ColumnLookup,0),FALSE),
  IF(AND(VALUE(LEFT($A790,3))=311,RIGHT($B790,5)="Total"),VLOOKUP('311'!$G$59,_311_Table1,MATCH(MID($B790,1,1),_311_Table1_ColumnLookup,0),FALSE),
  IF(VALUE(LEFT($A790,3))=311,VLOOKUP(VALUE(MID($B790,2,1)),_311_Table1,MATCH(MID($B790,1,1),_311_Table1_ColumnLookup,0),FALSE)
+N("311"),
  IF(AND(VALUE(LEFT($A790,3))=312,LEFT($G790,10)="Unincepted",$B790="G "),VLOOKUP(" ULO",_312_Table1,MATCH('312'!$N$16,_312_Table1_ColumnLookup,0),FALSE),
  IF(AND(VALUE(LEFT($A790,3))=312,LEFT($G790,10)="Unincepted",$B790="O "),VLOOKUP(" ULO",_312_Table1,MATCH('312'!$V$16,_312_Table1_ColumnLookup,0),FALSE),
  IF(AND(VALUE(LEFT($A790,3))=312,LEFT($G790,10)="Unincepted",$B790="Q "),VLOOKUP(" ULO",_312_Table1,MATCH('312'!$X$16,_312_Table1_ColumnLookup,0),FALSE),
  IF(AND(VALUE(LEFT($A790,3))=312,LEFT($G790,10)="Unincepted"),VLOOKUP(" ULO",_312_Table1,MATCH(LEFT($B790,1),_312_Table1_ColumnLookup,0),FALSE),
  IF(AND(VALUE(LEFT($A790,3))=312,LEFT($G790,5)="Total",$B790="G "),VLOOKUP('312'!$F$80,_312_Table1,MATCH('312'!$N$16,_312_Table1_ColumnLookup,0),FALSE),
  IF(AND(VALUE(LEFT($A790,3))=312,LEFT($G790,5)="Total",$B790="O "),VLOOKUP('312'!$F$80,_312_Table1,MATCH('312'!$V$16,_312_Table1_ColumnLookup,0),FALSE),
  IF(AND(VALUE(LEFT($A790,3))=312,LEFT($G790,5)="Total",$B790="Q "),VLOOKUP('312'!$F$80,_312_Table1,MATCH('312'!$X$16,_312_Table1_ColumnLookup,0),FALSE),
  IF(AND(VALUE(LEFT($A790,3))=312,LEFT($G790,5)="Total"),VLOOKUP('312'!$F$80,_312_Table1,MATCH(LEFT($B790,1),_312_Table1_ColumnLookup,0),FALSE),
  IF(AND(VALUE(LEFT($A790,3))=312,LEN($I790)=4,$B790="G"),VLOOKUP($I790,_312_Table1,MATCH('312'!$N$16,_312_Table1_ColumnLookup,0),FALSE),
  IF(AND(VALUE(LEFT($A790,3))=312,LEN($I790)=4,$B790="O"),VLOOKUP($I790,_312_Table1,MATCH('312'!$V$16,_312_Table1_ColumnLookup,0),FALSE),
  IF(AND(VALUE(LEFT($A790,3))=312,LEN($I790)=4,$B790="Q"),VLOOKUP($I790,_312_Table1,MATCH('312'!$X$16,_312_Table1_ColumnLookup,0),FALSE),
  IF(AND(VALUE(LEFT($A790,3))=312,LEN($I790)=4),VLOOKUP($I790,_312_Table1,MATCH(LEFT($B790,1),_312_Table1_ColumnLookup,0),FALSE)
+N("312"),
  IF(VALUE(LEFT($A790,3))=313,VLOOKUP(VALUE(MID($B790,2,1)),_313_Table1,MATCH(MID($B790,1,1),_313_Table1_ColumnLookup,0),FALSE)
+N("313"),
  IF(AND(VALUE(LEFT($A790,3))=314,LEN($B790)=3),VLOOKUP(VALUE(MID($B790,2,2)),_314_Table1,MATCH(MID($B790,1,1),_314_Table1_ColumnLookup,0),FALSE),
  IF(VALUE(LEFT($A790,3))=314,VLOOKUP(VALUE(MID($B790,2,1)),_314_Table1,MATCH(MID($B790,1,1),_314_Table1_ColumnLookup,0),FALSE)
+N("314"),
""))))))))))))))))))))))))</f>
        <v>#N/A</v>
      </c>
      <c r="E790" s="238">
        <f>IF(AND(VALUE(LEFT($A790,3))=309,LEN($B790)=3),VLOOKUP(VALUE(MID($B790,2,2)),_309_Table2,MATCH(MID($B790,1,1),_309_Table2_ColumnLookup,0),FALSE),
  IF($C790="309 LCR SummaryA",OneYearSCR,IF($C790="309 LCR SummaryB",UltimateSCR,IF(VALUE(LEFT($A790,3))=309,VLOOKUP(VALUE(MID($B790,2,1)),_309_Table2,MATCH(MID($B790,1,1),_309_Table2_ColumnLookup,0),FALSE)
+N("309"),
  IF(VALUE(LEFT($A790,3))=310,VLOOKUP(VALUE(MID($B790,2,1)),_310_Table2,MATCH(MID($B790,1,1),_310_Table2_ColumnLookup,0),FALSE)
+N("310"),
  IF(AND(VALUE(LEFT($A790,3))=311,LEN($I790)=4),VLOOKUP($I790,_311_Table2,MATCH($B790,_311_Table2_ColumnLookup,0),FALSE),
  IF(AND(VALUE(LEFT($A790,3))=311,OR($B790="I2",$B790="J2",$B790="K2",$B790="L2")),VLOOKUP('311'!$G$58,_311_Table2,MATCH(MID($B790,1,1),_311_Table2_ColumnLookup,0),FALSE),
  IF(AND(VALUE(LEFT($A790,3))=311,RIGHT($B790,5)="Total"),VLOOKUP('311'!$G$59,_311_Table2,MATCH(MID($B790,1,1),_311_Table2_ColumnLookup,0),FALSE),
  IF(VALUE(LEFT($A790,3))=311,VLOOKUP(VALUE(MID($B790,2,1)),_311_Table2,MATCH(MID($B790,1,1),_311_Table2_ColumnLookup,0),FALSE)
+N("311"),
  IF(AND(VALUE(LEFT($A790,3))=312,LEFT($G790,10)="Unincepted",$B790="G "),VLOOKUP(" ULO",_312_Table2,MATCH('312'!$N$16,_312_Table2_ColumnLookup,0),FALSE),
  IF(AND(VALUE(LEFT($A790,3))=312,LEFT($G790,10)="Unincepted",$B790="O "),VLOOKUP(" ULO",_312_Table2,MATCH('312'!$V$16,_312_Table2_ColumnLookup,0),FALSE),
  IF(AND(VALUE(LEFT($A790,3))=312,LEFT($G790,10)="Unincepted",$B790="Q "),VLOOKUP(" ULO",_312_Table2,MATCH('312'!$X$16,_312_Table2_ColumnLookup,0),FALSE),
  IF(AND(VALUE(LEFT($A790,3))=312,LEFT($G790,10)="Unincepted"),VLOOKUP(" ULO",_312_Table2,MATCH(LEFT($B790,1),_312_Table2_ColumnLookup,0),FALSE),
  IF(AND(VALUE(LEFT($A790,3))=312,LEFT($G790,5)="Total",$B790="G "),VLOOKUP('312'!$F$80,_312_Table2,MATCH('312'!$N$16,_312_Table2_ColumnLookup,0),FALSE),
  IF(AND(VALUE(LEFT($A790,3))=312,LEFT($G790,5)="Total",$B790="O "),VLOOKUP('312'!$F$80,_312_Table2,MATCH('312'!$V$16,_312_Table2_ColumnLookup,0),FALSE),
  IF(AND(VALUE(LEFT($A790,3))=312,LEFT($G790,5)="Total",$B790="Q "),VLOOKUP('312'!$F$80,_312_Table2,MATCH('312'!$X$16,_312_Table2_ColumnLookup,0),FALSE),
  IF(AND(VALUE(LEFT($A790,3))=312,LEFT($G790,5)="Total"),VLOOKUP('312'!$F$80,_312_Table2,MATCH(LEFT($B790,1),_312_Table2_ColumnLookup,0),FALSE),
  IF(AND(VALUE(LEFT($A790,3))=312,LEN($I790)=4,$B790="G"),VLOOKUP($I790,_312_Table2,MATCH('312'!$N$16,_312_Table2_ColumnLookup,0),FALSE),
  IF(AND(VALUE(LEFT($A790,3))=312,LEN($I790)=4,$B790="O"),VLOOKUP($I790,_312_Table2,MATCH('312'!$V$16,_312_Table2_ColumnLookup,0),FALSE),
  IF(AND(VALUE(LEFT($A790,3))=312,LEN($I790)=4,$B790="Q"),VLOOKUP($I790,_312_Table2,MATCH('312'!$X$16,_312_Table2_ColumnLookup,0),FALSE),
  IF(AND(VALUE(LEFT($A790,3))=312,LEN($I790)=4),VLOOKUP($I790,_312_Table2,MATCH(LEFT($B790,1),_312_Table2_ColumnLookup,0),FALSE)
+N("312"),
  IF(VALUE(LEFT($A790,3))=313,VLOOKUP(VALUE(MID($B790,2,1)),_313_Table2,MATCH(MID($B790,1,1),_313_Table2_ColumnLookup,0),FALSE)
+N("313"),
  IF(AND(VALUE(LEFT($A790,3))=314,LEN($B790)=3),VLOOKUP(VALUE(MID($B790,2,2)),_314_Table2,MATCH(MID($B790,1,1),_314_Table2_ColumnLookup,0),FALSE),
  IF(VALUE(LEFT($A790,3))=314,VLOOKUP(VALUE(MID($B790,2,1)),_314_Table2,MATCH(MID($B790,1,1),_314_Table2_ColumnLookup,0),FALSE)
+N("314"),
""))))))))))))))))))))))))</f>
        <v>0</v>
      </c>
      <c r="F790" s="238" t="e">
        <f>IF(AND(VALUE(LEFT($A790,3))=309,LEN($B790)=3),VLOOKUP(VALUE(MID($B790,2,2)),_309_Table3,MATCH(MID($B790,1,1),_309_Table3_ColumnLookup,0),FALSE),
  IF($C790="309 LCR SummaryA",OneYearSCR,IF($C790="309 LCR SummaryB",UltimateSCR,IF(VALUE(LEFT($A790,3))=309,VLOOKUP(VALUE(MID($B790,2,1)),_309_Table3,MATCH(MID($B790,1,1),_309_Table3_ColumnLookup,0),FALSE)
+N("309"),
  IF(VALUE(LEFT($A790,3))=310,VLOOKUP(VALUE(MID($B790,2,1)),_310_Table3,MATCH(MID($B790,1,1),_310_Table3_ColumnLookup,0),FALSE)
+N("310"),
  IF(AND(VALUE(LEFT($A790,3))=311,LEN($I790)=4),VLOOKUP($I790,_311_Table3,MATCH($B790,_311_Table3_ColumnLookup,0),FALSE),
  IF(AND(VALUE(LEFT($A790,3))=311,OR($B790="I2",$B790="J2",$B790="K2",$B790="L2")),VLOOKUP('311'!$G$58,_311_Table3,MATCH(MID($B790,1,1),_311_Table3_ColumnLookup,0),FALSE),
  IF(AND(VALUE(LEFT($A790,3))=311,RIGHT($B790,5)="Total"),VLOOKUP('311'!$G$59,_311_Table3,MATCH(MID($B790,1,1),_311_Table3_ColumnLookup,0),FALSE),
  IF(VALUE(LEFT($A790,3))=311,VLOOKUP(VALUE(MID($B790,2,1)),_311_Table3,MATCH(MID($B790,1,1),_311_Table3_ColumnLookup,0),FALSE)
+N("311"),
  IF(AND(VALUE(LEFT($A790,3))=312,LEFT($G790,10)="Unincepted",$B790="G "),VLOOKUP(" ULO",_312_Table3,MATCH('312'!$N$16,_312_Table3_ColumnLookup,0),FALSE),
  IF(AND(VALUE(LEFT($A790,3))=312,LEFT($G790,10)="Unincepted",$B790="O "),VLOOKUP(" ULO",_312_Table3,MATCH('312'!$V$16,_312_Table3_ColumnLookup,0),FALSE),
  IF(AND(VALUE(LEFT($A790,3))=312,LEFT($G790,10)="Unincepted",$B790="Q "),VLOOKUP(" ULO",_312_Table3,MATCH('312'!$X$16,_312_Table3_ColumnLookup,0),FALSE),
  IF(AND(VALUE(LEFT($A790,3))=312,LEFT($G790,10)="Unincepted"),VLOOKUP(" ULO",_312_Table3,MATCH(LEFT($B790,1),_312_Table3_ColumnLookup,0),FALSE),
  IF(AND(VALUE(LEFT($A790,3))=312,LEFT($G790,5)="Total",$B790="G "),VLOOKUP('312'!$F$80,_312_Table3,MATCH('312'!$N$16,_312_Table3_ColumnLookup,0),FALSE),
  IF(AND(VALUE(LEFT($A790,3))=312,LEFT($G790,5)="Total",$B790="O "),VLOOKUP('312'!$F$80,_312_Table3,MATCH('312'!$V$16,_312_Table3_ColumnLookup,0),FALSE),
  IF(AND(VALUE(LEFT($A790,3))=312,LEFT($G790,5)="Total",$B790="Q "),VLOOKUP('312'!$F$80,_312_Table3,MATCH('312'!$X$16,_312_Table3_ColumnLookup,0),FALSE),
  IF(AND(VALUE(LEFT($A790,3))=312,LEFT($G790,5)="Total"),VLOOKUP('312'!$F$80,_312_Table3,MATCH(LEFT($B790,1),_312_Table3_ColumnLookup,0),FALSE),
  IF(AND(VALUE(LEFT($A790,3))=312,LEN($I790)=4,$B790="G"),VLOOKUP($I790,_312_Table3,MATCH('312'!$N$16,_312_Table3_ColumnLookup,0),FALSE),
  IF(AND(VALUE(LEFT($A790,3))=312,LEN($I790)=4,$B790="O"),VLOOKUP($I790,_312_Table3,MATCH('312'!$V$16,_312_Table3_ColumnLookup,0),FALSE),
  IF(AND(VALUE(LEFT($A790,3))=312,LEN($I790)=4,$B790="Q"),VLOOKUP($I790,_312_Table3,MATCH('312'!$X$16,_312_Table3_ColumnLookup,0),FALSE),
  IF(AND(VALUE(LEFT($A790,3))=312,LEN($I790)=4),VLOOKUP($I790,_312_Table3,MATCH(LEFT($B790,1),_312_Table3_ColumnLookup,0),FALSE)
+N("312"),
  IF(VALUE(LEFT($A790,3))=313,VLOOKUP(VALUE(MID($B790,2,1)),_313_Table3,MATCH(MID($B790,1,1),_313_Table3_ColumnLookup,0),FALSE)
+N("313"),
  IF(AND(VALUE(LEFT($A790,3))=314,LEN($B790)=3),VLOOKUP(VALUE(MID($B790,2,2)),_314_Table3,MATCH(MID($B790,1,1),_314_Table3_ColumnLookup,0),FALSE),
  IF(VALUE(LEFT($A790,3))=314,VLOOKUP(VALUE(MID($B790,2,1)),_314_Table3,MATCH(MID($B790,1,1),_314_Table3_ColumnLookup,0),FALSE)
+N("314"),
""))))))))))))))))))))))))</f>
        <v>#N/A</v>
      </c>
      <c r="G790" t="s">
        <v>1389</v>
      </c>
      <c r="H790" s="321">
        <f>IFERROR(
IF(ISERROR($D790)=FALSE,$D790,IF(ISERROR($E790)=FALSE,$E790,IF(ISERROR($F790)=FALSE,$F790
+N("012 checkboxes"),
IF(
IF(OR(LEFT($A790,9)="Syndicate",LEFT($A790,12)="NewSyndicate"),VLOOKUP($A790,'012'!$J:$ZW,MATCH("Link to button",'012'!$J$1:$ZW$1,0),0)
+N("309 checkbox"),
IF($C790="309 LCR Summary0",VLOOKUP("Notes990",'309'!$P:$ZZ,MATCH("Link to button",'309'!$P$1:$ZZ$1,0),0)
+N("313 checkboxes"),
IF($C790="313 Financial Information0LcmVsScr",IF($C790="309 LCR Summary0",VLOOKUP("LcmVsScr",'309'!$N:$ZZ,MATCH("Link to button",'309'!$N$1:$ZZ$1,0),0),
IF($C790="313 Financial Information0LcrDocAttached",IF($C790="309 LCR Summary0",VLOOKUP("LcrDocAttached",'309'!$N:$ZZ,MATCH("Link to button",'309'!$N$1:$ZZ$1,0),
0)))))))=1,TRUE,FALSE)
))),"")</f>
        <v>0</v>
      </c>
      <c r="J790" s="223"/>
      <c r="K790" s="223"/>
    </row>
    <row r="791" spans="1:11">
      <c r="A791" s="237" t="str">
        <f>VLOOKUP($G791,CSVLookups!$B:$R,MATCH(A$1,CSVLookups!$B$1:$R$1,0),FALSE)</f>
        <v>314 Additional Quantitative Analysis</v>
      </c>
      <c r="B791" s="237" t="str">
        <f>VLOOKUP($G791,CSVLookups!$B:$R,MATCH(B$1,CSVLookups!$B$1:$R$1,0),FALSE)</f>
        <v>E5</v>
      </c>
      <c r="C791" s="238" t="str">
        <f t="shared" si="12"/>
        <v>314 Additional Quantitative AnalysisE5</v>
      </c>
      <c r="D791" s="238" t="e">
        <f>IF(AND(VALUE(LEFT($A791,3))=309,LEN($B791)=3),VLOOKUP(VALUE(MID($B791,2,2)),_309_Table1,MATCH(MID($B791,1,1),_309_Table1_ColumnLookup,0),FALSE),
  IF($C791="309 LCR SummaryA",OneYearSCR,IF($C791="309 LCR SummaryB",UltimateSCR,IF(VALUE(LEFT($A791,3))=309,VLOOKUP(VALUE(MID($B791,2,1)),_309_Table1,MATCH(MID($B791,1,1),_309_Table1_ColumnLookup,0),FALSE)
+N("309"),
  IF(VALUE(LEFT($A791,3))=310,VLOOKUP(VALUE(MID($B791,2,1)),_310_Table1,MATCH(MID($B791,1,1),_310_Table1_ColumnLookup,0),FALSE)
+N("310"),
  IF(AND(VALUE(LEFT($A791,3))=311,LEN($I791)=4),VLOOKUP($I791,_311_Table1,MATCH($B791,_311_Table1_ColumnLookup,0),FALSE),
  IF(AND(VALUE(LEFT($A791,3))=311,OR($B791="I2",$B791="J2",$B791="K2",$B791="L2")),VLOOKUP('311'!$G$58,_311_Table1,MATCH(MID($B791,1,1),_311_Table1_ColumnLookup,0),FALSE),
  IF(AND(VALUE(LEFT($A791,3))=311,RIGHT($B791,5)="Total"),VLOOKUP('311'!$G$59,_311_Table1,MATCH(MID($B791,1,1),_311_Table1_ColumnLookup,0),FALSE),
  IF(VALUE(LEFT($A791,3))=311,VLOOKUP(VALUE(MID($B791,2,1)),_311_Table1,MATCH(MID($B791,1,1),_311_Table1_ColumnLookup,0),FALSE)
+N("311"),
  IF(AND(VALUE(LEFT($A791,3))=312,LEFT($G791,10)="Unincepted",$B791="G "),VLOOKUP(" ULO",_312_Table1,MATCH('312'!$N$16,_312_Table1_ColumnLookup,0),FALSE),
  IF(AND(VALUE(LEFT($A791,3))=312,LEFT($G791,10)="Unincepted",$B791="O "),VLOOKUP(" ULO",_312_Table1,MATCH('312'!$V$16,_312_Table1_ColumnLookup,0),FALSE),
  IF(AND(VALUE(LEFT($A791,3))=312,LEFT($G791,10)="Unincepted",$B791="Q "),VLOOKUP(" ULO",_312_Table1,MATCH('312'!$X$16,_312_Table1_ColumnLookup,0),FALSE),
  IF(AND(VALUE(LEFT($A791,3))=312,LEFT($G791,10)="Unincepted"),VLOOKUP(" ULO",_312_Table1,MATCH(LEFT($B791,1),_312_Table1_ColumnLookup,0),FALSE),
  IF(AND(VALUE(LEFT($A791,3))=312,LEFT($G791,5)="Total",$B791="G "),VLOOKUP('312'!$F$80,_312_Table1,MATCH('312'!$N$16,_312_Table1_ColumnLookup,0),FALSE),
  IF(AND(VALUE(LEFT($A791,3))=312,LEFT($G791,5)="Total",$B791="O "),VLOOKUP('312'!$F$80,_312_Table1,MATCH('312'!$V$16,_312_Table1_ColumnLookup,0),FALSE),
  IF(AND(VALUE(LEFT($A791,3))=312,LEFT($G791,5)="Total",$B791="Q "),VLOOKUP('312'!$F$80,_312_Table1,MATCH('312'!$X$16,_312_Table1_ColumnLookup,0),FALSE),
  IF(AND(VALUE(LEFT($A791,3))=312,LEFT($G791,5)="Total"),VLOOKUP('312'!$F$80,_312_Table1,MATCH(LEFT($B791,1),_312_Table1_ColumnLookup,0),FALSE),
  IF(AND(VALUE(LEFT($A791,3))=312,LEN($I791)=4,$B791="G"),VLOOKUP($I791,_312_Table1,MATCH('312'!$N$16,_312_Table1_ColumnLookup,0),FALSE),
  IF(AND(VALUE(LEFT($A791,3))=312,LEN($I791)=4,$B791="O"),VLOOKUP($I791,_312_Table1,MATCH('312'!$V$16,_312_Table1_ColumnLookup,0),FALSE),
  IF(AND(VALUE(LEFT($A791,3))=312,LEN($I791)=4,$B791="Q"),VLOOKUP($I791,_312_Table1,MATCH('312'!$X$16,_312_Table1_ColumnLookup,0),FALSE),
  IF(AND(VALUE(LEFT($A791,3))=312,LEN($I791)=4),VLOOKUP($I791,_312_Table1,MATCH(LEFT($B791,1),_312_Table1_ColumnLookup,0),FALSE)
+N("312"),
  IF(VALUE(LEFT($A791,3))=313,VLOOKUP(VALUE(MID($B791,2,1)),_313_Table1,MATCH(MID($B791,1,1),_313_Table1_ColumnLookup,0),FALSE)
+N("313"),
  IF(AND(VALUE(LEFT($A791,3))=314,LEN($B791)=3),VLOOKUP(VALUE(MID($B791,2,2)),_314_Table1,MATCH(MID($B791,1,1),_314_Table1_ColumnLookup,0),FALSE),
  IF(VALUE(LEFT($A791,3))=314,VLOOKUP(VALUE(MID($B791,2,1)),_314_Table1,MATCH(MID($B791,1,1),_314_Table1_ColumnLookup,0),FALSE)
+N("314"),
""))))))))))))))))))))))))</f>
        <v>#N/A</v>
      </c>
      <c r="E791" s="238">
        <f>IF(AND(VALUE(LEFT($A791,3))=309,LEN($B791)=3),VLOOKUP(VALUE(MID($B791,2,2)),_309_Table2,MATCH(MID($B791,1,1),_309_Table2_ColumnLookup,0),FALSE),
  IF($C791="309 LCR SummaryA",OneYearSCR,IF($C791="309 LCR SummaryB",UltimateSCR,IF(VALUE(LEFT($A791,3))=309,VLOOKUP(VALUE(MID($B791,2,1)),_309_Table2,MATCH(MID($B791,1,1),_309_Table2_ColumnLookup,0),FALSE)
+N("309"),
  IF(VALUE(LEFT($A791,3))=310,VLOOKUP(VALUE(MID($B791,2,1)),_310_Table2,MATCH(MID($B791,1,1),_310_Table2_ColumnLookup,0),FALSE)
+N("310"),
  IF(AND(VALUE(LEFT($A791,3))=311,LEN($I791)=4),VLOOKUP($I791,_311_Table2,MATCH($B791,_311_Table2_ColumnLookup,0),FALSE),
  IF(AND(VALUE(LEFT($A791,3))=311,OR($B791="I2",$B791="J2",$B791="K2",$B791="L2")),VLOOKUP('311'!$G$58,_311_Table2,MATCH(MID($B791,1,1),_311_Table2_ColumnLookup,0),FALSE),
  IF(AND(VALUE(LEFT($A791,3))=311,RIGHT($B791,5)="Total"),VLOOKUP('311'!$G$59,_311_Table2,MATCH(MID($B791,1,1),_311_Table2_ColumnLookup,0),FALSE),
  IF(VALUE(LEFT($A791,3))=311,VLOOKUP(VALUE(MID($B791,2,1)),_311_Table2,MATCH(MID($B791,1,1),_311_Table2_ColumnLookup,0),FALSE)
+N("311"),
  IF(AND(VALUE(LEFT($A791,3))=312,LEFT($G791,10)="Unincepted",$B791="G "),VLOOKUP(" ULO",_312_Table2,MATCH('312'!$N$16,_312_Table2_ColumnLookup,0),FALSE),
  IF(AND(VALUE(LEFT($A791,3))=312,LEFT($G791,10)="Unincepted",$B791="O "),VLOOKUP(" ULO",_312_Table2,MATCH('312'!$V$16,_312_Table2_ColumnLookup,0),FALSE),
  IF(AND(VALUE(LEFT($A791,3))=312,LEFT($G791,10)="Unincepted",$B791="Q "),VLOOKUP(" ULO",_312_Table2,MATCH('312'!$X$16,_312_Table2_ColumnLookup,0),FALSE),
  IF(AND(VALUE(LEFT($A791,3))=312,LEFT($G791,10)="Unincepted"),VLOOKUP(" ULO",_312_Table2,MATCH(LEFT($B791,1),_312_Table2_ColumnLookup,0),FALSE),
  IF(AND(VALUE(LEFT($A791,3))=312,LEFT($G791,5)="Total",$B791="G "),VLOOKUP('312'!$F$80,_312_Table2,MATCH('312'!$N$16,_312_Table2_ColumnLookup,0),FALSE),
  IF(AND(VALUE(LEFT($A791,3))=312,LEFT($G791,5)="Total",$B791="O "),VLOOKUP('312'!$F$80,_312_Table2,MATCH('312'!$V$16,_312_Table2_ColumnLookup,0),FALSE),
  IF(AND(VALUE(LEFT($A791,3))=312,LEFT($G791,5)="Total",$B791="Q "),VLOOKUP('312'!$F$80,_312_Table2,MATCH('312'!$X$16,_312_Table2_ColumnLookup,0),FALSE),
  IF(AND(VALUE(LEFT($A791,3))=312,LEFT($G791,5)="Total"),VLOOKUP('312'!$F$80,_312_Table2,MATCH(LEFT($B791,1),_312_Table2_ColumnLookup,0),FALSE),
  IF(AND(VALUE(LEFT($A791,3))=312,LEN($I791)=4,$B791="G"),VLOOKUP($I791,_312_Table2,MATCH('312'!$N$16,_312_Table2_ColumnLookup,0),FALSE),
  IF(AND(VALUE(LEFT($A791,3))=312,LEN($I791)=4,$B791="O"),VLOOKUP($I791,_312_Table2,MATCH('312'!$V$16,_312_Table2_ColumnLookup,0),FALSE),
  IF(AND(VALUE(LEFT($A791,3))=312,LEN($I791)=4,$B791="Q"),VLOOKUP($I791,_312_Table2,MATCH('312'!$X$16,_312_Table2_ColumnLookup,0),FALSE),
  IF(AND(VALUE(LEFT($A791,3))=312,LEN($I791)=4),VLOOKUP($I791,_312_Table2,MATCH(LEFT($B791,1),_312_Table2_ColumnLookup,0),FALSE)
+N("312"),
  IF(VALUE(LEFT($A791,3))=313,VLOOKUP(VALUE(MID($B791,2,1)),_313_Table2,MATCH(MID($B791,1,1),_313_Table2_ColumnLookup,0),FALSE)
+N("313"),
  IF(AND(VALUE(LEFT($A791,3))=314,LEN($B791)=3),VLOOKUP(VALUE(MID($B791,2,2)),_314_Table2,MATCH(MID($B791,1,1),_314_Table2_ColumnLookup,0),FALSE),
  IF(VALUE(LEFT($A791,3))=314,VLOOKUP(VALUE(MID($B791,2,1)),_314_Table2,MATCH(MID($B791,1,1),_314_Table2_ColumnLookup,0),FALSE)
+N("314"),
""))))))))))))))))))))))))</f>
        <v>0</v>
      </c>
      <c r="F791" s="238" t="e">
        <f>IF(AND(VALUE(LEFT($A791,3))=309,LEN($B791)=3),VLOOKUP(VALUE(MID($B791,2,2)),_309_Table3,MATCH(MID($B791,1,1),_309_Table3_ColumnLookup,0),FALSE),
  IF($C791="309 LCR SummaryA",OneYearSCR,IF($C791="309 LCR SummaryB",UltimateSCR,IF(VALUE(LEFT($A791,3))=309,VLOOKUP(VALUE(MID($B791,2,1)),_309_Table3,MATCH(MID($B791,1,1),_309_Table3_ColumnLookup,0),FALSE)
+N("309"),
  IF(VALUE(LEFT($A791,3))=310,VLOOKUP(VALUE(MID($B791,2,1)),_310_Table3,MATCH(MID($B791,1,1),_310_Table3_ColumnLookup,0),FALSE)
+N("310"),
  IF(AND(VALUE(LEFT($A791,3))=311,LEN($I791)=4),VLOOKUP($I791,_311_Table3,MATCH($B791,_311_Table3_ColumnLookup,0),FALSE),
  IF(AND(VALUE(LEFT($A791,3))=311,OR($B791="I2",$B791="J2",$B791="K2",$B791="L2")),VLOOKUP('311'!$G$58,_311_Table3,MATCH(MID($B791,1,1),_311_Table3_ColumnLookup,0),FALSE),
  IF(AND(VALUE(LEFT($A791,3))=311,RIGHT($B791,5)="Total"),VLOOKUP('311'!$G$59,_311_Table3,MATCH(MID($B791,1,1),_311_Table3_ColumnLookup,0),FALSE),
  IF(VALUE(LEFT($A791,3))=311,VLOOKUP(VALUE(MID($B791,2,1)),_311_Table3,MATCH(MID($B791,1,1),_311_Table3_ColumnLookup,0),FALSE)
+N("311"),
  IF(AND(VALUE(LEFT($A791,3))=312,LEFT($G791,10)="Unincepted",$B791="G "),VLOOKUP(" ULO",_312_Table3,MATCH('312'!$N$16,_312_Table3_ColumnLookup,0),FALSE),
  IF(AND(VALUE(LEFT($A791,3))=312,LEFT($G791,10)="Unincepted",$B791="O "),VLOOKUP(" ULO",_312_Table3,MATCH('312'!$V$16,_312_Table3_ColumnLookup,0),FALSE),
  IF(AND(VALUE(LEFT($A791,3))=312,LEFT($G791,10)="Unincepted",$B791="Q "),VLOOKUP(" ULO",_312_Table3,MATCH('312'!$X$16,_312_Table3_ColumnLookup,0),FALSE),
  IF(AND(VALUE(LEFT($A791,3))=312,LEFT($G791,10)="Unincepted"),VLOOKUP(" ULO",_312_Table3,MATCH(LEFT($B791,1),_312_Table3_ColumnLookup,0),FALSE),
  IF(AND(VALUE(LEFT($A791,3))=312,LEFT($G791,5)="Total",$B791="G "),VLOOKUP('312'!$F$80,_312_Table3,MATCH('312'!$N$16,_312_Table3_ColumnLookup,0),FALSE),
  IF(AND(VALUE(LEFT($A791,3))=312,LEFT($G791,5)="Total",$B791="O "),VLOOKUP('312'!$F$80,_312_Table3,MATCH('312'!$V$16,_312_Table3_ColumnLookup,0),FALSE),
  IF(AND(VALUE(LEFT($A791,3))=312,LEFT($G791,5)="Total",$B791="Q "),VLOOKUP('312'!$F$80,_312_Table3,MATCH('312'!$X$16,_312_Table3_ColumnLookup,0),FALSE),
  IF(AND(VALUE(LEFT($A791,3))=312,LEFT($G791,5)="Total"),VLOOKUP('312'!$F$80,_312_Table3,MATCH(LEFT($B791,1),_312_Table3_ColumnLookup,0),FALSE),
  IF(AND(VALUE(LEFT($A791,3))=312,LEN($I791)=4,$B791="G"),VLOOKUP($I791,_312_Table3,MATCH('312'!$N$16,_312_Table3_ColumnLookup,0),FALSE),
  IF(AND(VALUE(LEFT($A791,3))=312,LEN($I791)=4,$B791="O"),VLOOKUP($I791,_312_Table3,MATCH('312'!$V$16,_312_Table3_ColumnLookup,0),FALSE),
  IF(AND(VALUE(LEFT($A791,3))=312,LEN($I791)=4,$B791="Q"),VLOOKUP($I791,_312_Table3,MATCH('312'!$X$16,_312_Table3_ColumnLookup,0),FALSE),
  IF(AND(VALUE(LEFT($A791,3))=312,LEN($I791)=4),VLOOKUP($I791,_312_Table3,MATCH(LEFT($B791,1),_312_Table3_ColumnLookup,0),FALSE)
+N("312"),
  IF(VALUE(LEFT($A791,3))=313,VLOOKUP(VALUE(MID($B791,2,1)),_313_Table3,MATCH(MID($B791,1,1),_313_Table3_ColumnLookup,0),FALSE)
+N("313"),
  IF(AND(VALUE(LEFT($A791,3))=314,LEN($B791)=3),VLOOKUP(VALUE(MID($B791,2,2)),_314_Table3,MATCH(MID($B791,1,1),_314_Table3_ColumnLookup,0),FALSE),
  IF(VALUE(LEFT($A791,3))=314,VLOOKUP(VALUE(MID($B791,2,1)),_314_Table3,MATCH(MID($B791,1,1),_314_Table3_ColumnLookup,0),FALSE)
+N("314"),
""))))))))))))))))))))))))</f>
        <v>#N/A</v>
      </c>
      <c r="G791" t="s">
        <v>1391</v>
      </c>
      <c r="H791" s="321">
        <f>IFERROR(
IF(ISERROR($D791)=FALSE,$D791,IF(ISERROR($E791)=FALSE,$E791,IF(ISERROR($F791)=FALSE,$F791
+N("012 checkboxes"),
IF(
IF(OR(LEFT($A791,9)="Syndicate",LEFT($A791,12)="NewSyndicate"),VLOOKUP($A791,'012'!$J:$ZW,MATCH("Link to button",'012'!$J$1:$ZW$1,0),0)
+N("309 checkbox"),
IF($C791="309 LCR Summary0",VLOOKUP("Notes990",'309'!$P:$ZZ,MATCH("Link to button",'309'!$P$1:$ZZ$1,0),0)
+N("313 checkboxes"),
IF($C791="313 Financial Information0LcmVsScr",IF($C791="309 LCR Summary0",VLOOKUP("LcmVsScr",'309'!$N:$ZZ,MATCH("Link to button",'309'!$N$1:$ZZ$1,0),0),
IF($C791="313 Financial Information0LcrDocAttached",IF($C791="309 LCR Summary0",VLOOKUP("LcrDocAttached",'309'!$N:$ZZ,MATCH("Link to button",'309'!$N$1:$ZZ$1,0),
0)))))))=1,TRUE,FALSE)
))),"")</f>
        <v>0</v>
      </c>
      <c r="J791" s="223"/>
      <c r="K791" s="223"/>
    </row>
    <row r="792" spans="1:11">
      <c r="A792" s="237" t="str">
        <f>VLOOKUP($G792,CSVLookups!$B:$R,MATCH(A$1,CSVLookups!$B$1:$R$1,0),FALSE)</f>
        <v>314 Additional Quantitative Analysis</v>
      </c>
      <c r="B792" s="237" t="str">
        <f>VLOOKUP($G792,CSVLookups!$B:$R,MATCH(B$1,CSVLookups!$B$1:$R$1,0),FALSE)</f>
        <v>F5</v>
      </c>
      <c r="C792" s="238" t="str">
        <f t="shared" si="12"/>
        <v>314 Additional Quantitative AnalysisF5</v>
      </c>
      <c r="D792" s="238" t="e">
        <f>IF(AND(VALUE(LEFT($A792,3))=309,LEN($B792)=3),VLOOKUP(VALUE(MID($B792,2,2)),_309_Table1,MATCH(MID($B792,1,1),_309_Table1_ColumnLookup,0),FALSE),
  IF($C792="309 LCR SummaryA",OneYearSCR,IF($C792="309 LCR SummaryB",UltimateSCR,IF(VALUE(LEFT($A792,3))=309,VLOOKUP(VALUE(MID($B792,2,1)),_309_Table1,MATCH(MID($B792,1,1),_309_Table1_ColumnLookup,0),FALSE)
+N("309"),
  IF(VALUE(LEFT($A792,3))=310,VLOOKUP(VALUE(MID($B792,2,1)),_310_Table1,MATCH(MID($B792,1,1),_310_Table1_ColumnLookup,0),FALSE)
+N("310"),
  IF(AND(VALUE(LEFT($A792,3))=311,LEN($I792)=4),VLOOKUP($I792,_311_Table1,MATCH($B792,_311_Table1_ColumnLookup,0),FALSE),
  IF(AND(VALUE(LEFT($A792,3))=311,OR($B792="I2",$B792="J2",$B792="K2",$B792="L2")),VLOOKUP('311'!$G$58,_311_Table1,MATCH(MID($B792,1,1),_311_Table1_ColumnLookup,0),FALSE),
  IF(AND(VALUE(LEFT($A792,3))=311,RIGHT($B792,5)="Total"),VLOOKUP('311'!$G$59,_311_Table1,MATCH(MID($B792,1,1),_311_Table1_ColumnLookup,0),FALSE),
  IF(VALUE(LEFT($A792,3))=311,VLOOKUP(VALUE(MID($B792,2,1)),_311_Table1,MATCH(MID($B792,1,1),_311_Table1_ColumnLookup,0),FALSE)
+N("311"),
  IF(AND(VALUE(LEFT($A792,3))=312,LEFT($G792,10)="Unincepted",$B792="G "),VLOOKUP(" ULO",_312_Table1,MATCH('312'!$N$16,_312_Table1_ColumnLookup,0),FALSE),
  IF(AND(VALUE(LEFT($A792,3))=312,LEFT($G792,10)="Unincepted",$B792="O "),VLOOKUP(" ULO",_312_Table1,MATCH('312'!$V$16,_312_Table1_ColumnLookup,0),FALSE),
  IF(AND(VALUE(LEFT($A792,3))=312,LEFT($G792,10)="Unincepted",$B792="Q "),VLOOKUP(" ULO",_312_Table1,MATCH('312'!$X$16,_312_Table1_ColumnLookup,0),FALSE),
  IF(AND(VALUE(LEFT($A792,3))=312,LEFT($G792,10)="Unincepted"),VLOOKUP(" ULO",_312_Table1,MATCH(LEFT($B792,1),_312_Table1_ColumnLookup,0),FALSE),
  IF(AND(VALUE(LEFT($A792,3))=312,LEFT($G792,5)="Total",$B792="G "),VLOOKUP('312'!$F$80,_312_Table1,MATCH('312'!$N$16,_312_Table1_ColumnLookup,0),FALSE),
  IF(AND(VALUE(LEFT($A792,3))=312,LEFT($G792,5)="Total",$B792="O "),VLOOKUP('312'!$F$80,_312_Table1,MATCH('312'!$V$16,_312_Table1_ColumnLookup,0),FALSE),
  IF(AND(VALUE(LEFT($A792,3))=312,LEFT($G792,5)="Total",$B792="Q "),VLOOKUP('312'!$F$80,_312_Table1,MATCH('312'!$X$16,_312_Table1_ColumnLookup,0),FALSE),
  IF(AND(VALUE(LEFT($A792,3))=312,LEFT($G792,5)="Total"),VLOOKUP('312'!$F$80,_312_Table1,MATCH(LEFT($B792,1),_312_Table1_ColumnLookup,0),FALSE),
  IF(AND(VALUE(LEFT($A792,3))=312,LEN($I792)=4,$B792="G"),VLOOKUP($I792,_312_Table1,MATCH('312'!$N$16,_312_Table1_ColumnLookup,0),FALSE),
  IF(AND(VALUE(LEFT($A792,3))=312,LEN($I792)=4,$B792="O"),VLOOKUP($I792,_312_Table1,MATCH('312'!$V$16,_312_Table1_ColumnLookup,0),FALSE),
  IF(AND(VALUE(LEFT($A792,3))=312,LEN($I792)=4,$B792="Q"),VLOOKUP($I792,_312_Table1,MATCH('312'!$X$16,_312_Table1_ColumnLookup,0),FALSE),
  IF(AND(VALUE(LEFT($A792,3))=312,LEN($I792)=4),VLOOKUP($I792,_312_Table1,MATCH(LEFT($B792,1),_312_Table1_ColumnLookup,0),FALSE)
+N("312"),
  IF(VALUE(LEFT($A792,3))=313,VLOOKUP(VALUE(MID($B792,2,1)),_313_Table1,MATCH(MID($B792,1,1),_313_Table1_ColumnLookup,0),FALSE)
+N("313"),
  IF(AND(VALUE(LEFT($A792,3))=314,LEN($B792)=3),VLOOKUP(VALUE(MID($B792,2,2)),_314_Table1,MATCH(MID($B792,1,1),_314_Table1_ColumnLookup,0),FALSE),
  IF(VALUE(LEFT($A792,3))=314,VLOOKUP(VALUE(MID($B792,2,1)),_314_Table1,MATCH(MID($B792,1,1),_314_Table1_ColumnLookup,0),FALSE)
+N("314"),
""))))))))))))))))))))))))</f>
        <v>#N/A</v>
      </c>
      <c r="E792" s="238">
        <f>IF(AND(VALUE(LEFT($A792,3))=309,LEN($B792)=3),VLOOKUP(VALUE(MID($B792,2,2)),_309_Table2,MATCH(MID($B792,1,1),_309_Table2_ColumnLookup,0),FALSE),
  IF($C792="309 LCR SummaryA",OneYearSCR,IF($C792="309 LCR SummaryB",UltimateSCR,IF(VALUE(LEFT($A792,3))=309,VLOOKUP(VALUE(MID($B792,2,1)),_309_Table2,MATCH(MID($B792,1,1),_309_Table2_ColumnLookup,0),FALSE)
+N("309"),
  IF(VALUE(LEFT($A792,3))=310,VLOOKUP(VALUE(MID($B792,2,1)),_310_Table2,MATCH(MID($B792,1,1),_310_Table2_ColumnLookup,0),FALSE)
+N("310"),
  IF(AND(VALUE(LEFT($A792,3))=311,LEN($I792)=4),VLOOKUP($I792,_311_Table2,MATCH($B792,_311_Table2_ColumnLookup,0),FALSE),
  IF(AND(VALUE(LEFT($A792,3))=311,OR($B792="I2",$B792="J2",$B792="K2",$B792="L2")),VLOOKUP('311'!$G$58,_311_Table2,MATCH(MID($B792,1,1),_311_Table2_ColumnLookup,0),FALSE),
  IF(AND(VALUE(LEFT($A792,3))=311,RIGHT($B792,5)="Total"),VLOOKUP('311'!$G$59,_311_Table2,MATCH(MID($B792,1,1),_311_Table2_ColumnLookup,0),FALSE),
  IF(VALUE(LEFT($A792,3))=311,VLOOKUP(VALUE(MID($B792,2,1)),_311_Table2,MATCH(MID($B792,1,1),_311_Table2_ColumnLookup,0),FALSE)
+N("311"),
  IF(AND(VALUE(LEFT($A792,3))=312,LEFT($G792,10)="Unincepted",$B792="G "),VLOOKUP(" ULO",_312_Table2,MATCH('312'!$N$16,_312_Table2_ColumnLookup,0),FALSE),
  IF(AND(VALUE(LEFT($A792,3))=312,LEFT($G792,10)="Unincepted",$B792="O "),VLOOKUP(" ULO",_312_Table2,MATCH('312'!$V$16,_312_Table2_ColumnLookup,0),FALSE),
  IF(AND(VALUE(LEFT($A792,3))=312,LEFT($G792,10)="Unincepted",$B792="Q "),VLOOKUP(" ULO",_312_Table2,MATCH('312'!$X$16,_312_Table2_ColumnLookup,0),FALSE),
  IF(AND(VALUE(LEFT($A792,3))=312,LEFT($G792,10)="Unincepted"),VLOOKUP(" ULO",_312_Table2,MATCH(LEFT($B792,1),_312_Table2_ColumnLookup,0),FALSE),
  IF(AND(VALUE(LEFT($A792,3))=312,LEFT($G792,5)="Total",$B792="G "),VLOOKUP('312'!$F$80,_312_Table2,MATCH('312'!$N$16,_312_Table2_ColumnLookup,0),FALSE),
  IF(AND(VALUE(LEFT($A792,3))=312,LEFT($G792,5)="Total",$B792="O "),VLOOKUP('312'!$F$80,_312_Table2,MATCH('312'!$V$16,_312_Table2_ColumnLookup,0),FALSE),
  IF(AND(VALUE(LEFT($A792,3))=312,LEFT($G792,5)="Total",$B792="Q "),VLOOKUP('312'!$F$80,_312_Table2,MATCH('312'!$X$16,_312_Table2_ColumnLookup,0),FALSE),
  IF(AND(VALUE(LEFT($A792,3))=312,LEFT($G792,5)="Total"),VLOOKUP('312'!$F$80,_312_Table2,MATCH(LEFT($B792,1),_312_Table2_ColumnLookup,0),FALSE),
  IF(AND(VALUE(LEFT($A792,3))=312,LEN($I792)=4,$B792="G"),VLOOKUP($I792,_312_Table2,MATCH('312'!$N$16,_312_Table2_ColumnLookup,0),FALSE),
  IF(AND(VALUE(LEFT($A792,3))=312,LEN($I792)=4,$B792="O"),VLOOKUP($I792,_312_Table2,MATCH('312'!$V$16,_312_Table2_ColumnLookup,0),FALSE),
  IF(AND(VALUE(LEFT($A792,3))=312,LEN($I792)=4,$B792="Q"),VLOOKUP($I792,_312_Table2,MATCH('312'!$X$16,_312_Table2_ColumnLookup,0),FALSE),
  IF(AND(VALUE(LEFT($A792,3))=312,LEN($I792)=4),VLOOKUP($I792,_312_Table2,MATCH(LEFT($B792,1),_312_Table2_ColumnLookup,0),FALSE)
+N("312"),
  IF(VALUE(LEFT($A792,3))=313,VLOOKUP(VALUE(MID($B792,2,1)),_313_Table2,MATCH(MID($B792,1,1),_313_Table2_ColumnLookup,0),FALSE)
+N("313"),
  IF(AND(VALUE(LEFT($A792,3))=314,LEN($B792)=3),VLOOKUP(VALUE(MID($B792,2,2)),_314_Table2,MATCH(MID($B792,1,1),_314_Table2_ColumnLookup,0),FALSE),
  IF(VALUE(LEFT($A792,3))=314,VLOOKUP(VALUE(MID($B792,2,1)),_314_Table2,MATCH(MID($B792,1,1),_314_Table2_ColumnLookup,0),FALSE)
+N("314"),
""))))))))))))))))))))))))</f>
        <v>0</v>
      </c>
      <c r="F792" s="238" t="e">
        <f>IF(AND(VALUE(LEFT($A792,3))=309,LEN($B792)=3),VLOOKUP(VALUE(MID($B792,2,2)),_309_Table3,MATCH(MID($B792,1,1),_309_Table3_ColumnLookup,0),FALSE),
  IF($C792="309 LCR SummaryA",OneYearSCR,IF($C792="309 LCR SummaryB",UltimateSCR,IF(VALUE(LEFT($A792,3))=309,VLOOKUP(VALUE(MID($B792,2,1)),_309_Table3,MATCH(MID($B792,1,1),_309_Table3_ColumnLookup,0),FALSE)
+N("309"),
  IF(VALUE(LEFT($A792,3))=310,VLOOKUP(VALUE(MID($B792,2,1)),_310_Table3,MATCH(MID($B792,1,1),_310_Table3_ColumnLookup,0),FALSE)
+N("310"),
  IF(AND(VALUE(LEFT($A792,3))=311,LEN($I792)=4),VLOOKUP($I792,_311_Table3,MATCH($B792,_311_Table3_ColumnLookup,0),FALSE),
  IF(AND(VALUE(LEFT($A792,3))=311,OR($B792="I2",$B792="J2",$B792="K2",$B792="L2")),VLOOKUP('311'!$G$58,_311_Table3,MATCH(MID($B792,1,1),_311_Table3_ColumnLookup,0),FALSE),
  IF(AND(VALUE(LEFT($A792,3))=311,RIGHT($B792,5)="Total"),VLOOKUP('311'!$G$59,_311_Table3,MATCH(MID($B792,1,1),_311_Table3_ColumnLookup,0),FALSE),
  IF(VALUE(LEFT($A792,3))=311,VLOOKUP(VALUE(MID($B792,2,1)),_311_Table3,MATCH(MID($B792,1,1),_311_Table3_ColumnLookup,0),FALSE)
+N("311"),
  IF(AND(VALUE(LEFT($A792,3))=312,LEFT($G792,10)="Unincepted",$B792="G "),VLOOKUP(" ULO",_312_Table3,MATCH('312'!$N$16,_312_Table3_ColumnLookup,0),FALSE),
  IF(AND(VALUE(LEFT($A792,3))=312,LEFT($G792,10)="Unincepted",$B792="O "),VLOOKUP(" ULO",_312_Table3,MATCH('312'!$V$16,_312_Table3_ColumnLookup,0),FALSE),
  IF(AND(VALUE(LEFT($A792,3))=312,LEFT($G792,10)="Unincepted",$B792="Q "),VLOOKUP(" ULO",_312_Table3,MATCH('312'!$X$16,_312_Table3_ColumnLookup,0),FALSE),
  IF(AND(VALUE(LEFT($A792,3))=312,LEFT($G792,10)="Unincepted"),VLOOKUP(" ULO",_312_Table3,MATCH(LEFT($B792,1),_312_Table3_ColumnLookup,0),FALSE),
  IF(AND(VALUE(LEFT($A792,3))=312,LEFT($G792,5)="Total",$B792="G "),VLOOKUP('312'!$F$80,_312_Table3,MATCH('312'!$N$16,_312_Table3_ColumnLookup,0),FALSE),
  IF(AND(VALUE(LEFT($A792,3))=312,LEFT($G792,5)="Total",$B792="O "),VLOOKUP('312'!$F$80,_312_Table3,MATCH('312'!$V$16,_312_Table3_ColumnLookup,0),FALSE),
  IF(AND(VALUE(LEFT($A792,3))=312,LEFT($G792,5)="Total",$B792="Q "),VLOOKUP('312'!$F$80,_312_Table3,MATCH('312'!$X$16,_312_Table3_ColumnLookup,0),FALSE),
  IF(AND(VALUE(LEFT($A792,3))=312,LEFT($G792,5)="Total"),VLOOKUP('312'!$F$80,_312_Table3,MATCH(LEFT($B792,1),_312_Table3_ColumnLookup,0),FALSE),
  IF(AND(VALUE(LEFT($A792,3))=312,LEN($I792)=4,$B792="G"),VLOOKUP($I792,_312_Table3,MATCH('312'!$N$16,_312_Table3_ColumnLookup,0),FALSE),
  IF(AND(VALUE(LEFT($A792,3))=312,LEN($I792)=4,$B792="O"),VLOOKUP($I792,_312_Table3,MATCH('312'!$V$16,_312_Table3_ColumnLookup,0),FALSE),
  IF(AND(VALUE(LEFT($A792,3))=312,LEN($I792)=4,$B792="Q"),VLOOKUP($I792,_312_Table3,MATCH('312'!$X$16,_312_Table3_ColumnLookup,0),FALSE),
  IF(AND(VALUE(LEFT($A792,3))=312,LEN($I792)=4),VLOOKUP($I792,_312_Table3,MATCH(LEFT($B792,1),_312_Table3_ColumnLookup,0),FALSE)
+N("312"),
  IF(VALUE(LEFT($A792,3))=313,VLOOKUP(VALUE(MID($B792,2,1)),_313_Table3,MATCH(MID($B792,1,1),_313_Table3_ColumnLookup,0),FALSE)
+N("313"),
  IF(AND(VALUE(LEFT($A792,3))=314,LEN($B792)=3),VLOOKUP(VALUE(MID($B792,2,2)),_314_Table3,MATCH(MID($B792,1,1),_314_Table3_ColumnLookup,0),FALSE),
  IF(VALUE(LEFT($A792,3))=314,VLOOKUP(VALUE(MID($B792,2,1)),_314_Table3,MATCH(MID($B792,1,1),_314_Table3_ColumnLookup,0),FALSE)
+N("314"),
""))))))))))))))))))))))))</f>
        <v>#N/A</v>
      </c>
      <c r="G792" t="s">
        <v>1393</v>
      </c>
      <c r="H792" s="321">
        <f>IFERROR(
IF(ISERROR($D792)=FALSE,$D792,IF(ISERROR($E792)=FALSE,$E792,IF(ISERROR($F792)=FALSE,$F792
+N("012 checkboxes"),
IF(
IF(OR(LEFT($A792,9)="Syndicate",LEFT($A792,12)="NewSyndicate"),VLOOKUP($A792,'012'!$J:$ZW,MATCH("Link to button",'012'!$J$1:$ZW$1,0),0)
+N("309 checkbox"),
IF($C792="309 LCR Summary0",VLOOKUP("Notes990",'309'!$P:$ZZ,MATCH("Link to button",'309'!$P$1:$ZZ$1,0),0)
+N("313 checkboxes"),
IF($C792="313 Financial Information0LcmVsScr",IF($C792="309 LCR Summary0",VLOOKUP("LcmVsScr",'309'!$N:$ZZ,MATCH("Link to button",'309'!$N$1:$ZZ$1,0),0),
IF($C792="313 Financial Information0LcrDocAttached",IF($C792="309 LCR Summary0",VLOOKUP("LcrDocAttached",'309'!$N:$ZZ,MATCH("Link to button",'309'!$N$1:$ZZ$1,0),
0)))))))=1,TRUE,FALSE)
))),"")</f>
        <v>0</v>
      </c>
      <c r="J792" s="223"/>
      <c r="K792" s="223"/>
    </row>
    <row r="793" spans="1:11">
      <c r="A793" s="237" t="str">
        <f>VLOOKUP($G793,CSVLookups!$B:$R,MATCH(A$1,CSVLookups!$B$1:$R$1,0),FALSE)</f>
        <v>314 Additional Quantitative Analysis</v>
      </c>
      <c r="B793" s="237" t="str">
        <f>VLOOKUP($G793,CSVLookups!$B:$R,MATCH(B$1,CSVLookups!$B$1:$R$1,0),FALSE)</f>
        <v>D6</v>
      </c>
      <c r="C793" s="238" t="str">
        <f t="shared" si="12"/>
        <v>314 Additional Quantitative AnalysisD6</v>
      </c>
      <c r="D793" s="238" t="e">
        <f>IF(AND(VALUE(LEFT($A793,3))=309,LEN($B793)=3),VLOOKUP(VALUE(MID($B793,2,2)),_309_Table1,MATCH(MID($B793,1,1),_309_Table1_ColumnLookup,0),FALSE),
  IF($C793="309 LCR SummaryA",OneYearSCR,IF($C793="309 LCR SummaryB",UltimateSCR,IF(VALUE(LEFT($A793,3))=309,VLOOKUP(VALUE(MID($B793,2,1)),_309_Table1,MATCH(MID($B793,1,1),_309_Table1_ColumnLookup,0),FALSE)
+N("309"),
  IF(VALUE(LEFT($A793,3))=310,VLOOKUP(VALUE(MID($B793,2,1)),_310_Table1,MATCH(MID($B793,1,1),_310_Table1_ColumnLookup,0),FALSE)
+N("310"),
  IF(AND(VALUE(LEFT($A793,3))=311,LEN($I793)=4),VLOOKUP($I793,_311_Table1,MATCH($B793,_311_Table1_ColumnLookup,0),FALSE),
  IF(AND(VALUE(LEFT($A793,3))=311,OR($B793="I2",$B793="J2",$B793="K2",$B793="L2")),VLOOKUP('311'!$G$58,_311_Table1,MATCH(MID($B793,1,1),_311_Table1_ColumnLookup,0),FALSE),
  IF(AND(VALUE(LEFT($A793,3))=311,RIGHT($B793,5)="Total"),VLOOKUP('311'!$G$59,_311_Table1,MATCH(MID($B793,1,1),_311_Table1_ColumnLookup,0),FALSE),
  IF(VALUE(LEFT($A793,3))=311,VLOOKUP(VALUE(MID($B793,2,1)),_311_Table1,MATCH(MID($B793,1,1),_311_Table1_ColumnLookup,0),FALSE)
+N("311"),
  IF(AND(VALUE(LEFT($A793,3))=312,LEFT($G793,10)="Unincepted",$B793="G "),VLOOKUP(" ULO",_312_Table1,MATCH('312'!$N$16,_312_Table1_ColumnLookup,0),FALSE),
  IF(AND(VALUE(LEFT($A793,3))=312,LEFT($G793,10)="Unincepted",$B793="O "),VLOOKUP(" ULO",_312_Table1,MATCH('312'!$V$16,_312_Table1_ColumnLookup,0),FALSE),
  IF(AND(VALUE(LEFT($A793,3))=312,LEFT($G793,10)="Unincepted",$B793="Q "),VLOOKUP(" ULO",_312_Table1,MATCH('312'!$X$16,_312_Table1_ColumnLookup,0),FALSE),
  IF(AND(VALUE(LEFT($A793,3))=312,LEFT($G793,10)="Unincepted"),VLOOKUP(" ULO",_312_Table1,MATCH(LEFT($B793,1),_312_Table1_ColumnLookup,0),FALSE),
  IF(AND(VALUE(LEFT($A793,3))=312,LEFT($G793,5)="Total",$B793="G "),VLOOKUP('312'!$F$80,_312_Table1,MATCH('312'!$N$16,_312_Table1_ColumnLookup,0),FALSE),
  IF(AND(VALUE(LEFT($A793,3))=312,LEFT($G793,5)="Total",$B793="O "),VLOOKUP('312'!$F$80,_312_Table1,MATCH('312'!$V$16,_312_Table1_ColumnLookup,0),FALSE),
  IF(AND(VALUE(LEFT($A793,3))=312,LEFT($G793,5)="Total",$B793="Q "),VLOOKUP('312'!$F$80,_312_Table1,MATCH('312'!$X$16,_312_Table1_ColumnLookup,0),FALSE),
  IF(AND(VALUE(LEFT($A793,3))=312,LEFT($G793,5)="Total"),VLOOKUP('312'!$F$80,_312_Table1,MATCH(LEFT($B793,1),_312_Table1_ColumnLookup,0),FALSE),
  IF(AND(VALUE(LEFT($A793,3))=312,LEN($I793)=4,$B793="G"),VLOOKUP($I793,_312_Table1,MATCH('312'!$N$16,_312_Table1_ColumnLookup,0),FALSE),
  IF(AND(VALUE(LEFT($A793,3))=312,LEN($I793)=4,$B793="O"),VLOOKUP($I793,_312_Table1,MATCH('312'!$V$16,_312_Table1_ColumnLookup,0),FALSE),
  IF(AND(VALUE(LEFT($A793,3))=312,LEN($I793)=4,$B793="Q"),VLOOKUP($I793,_312_Table1,MATCH('312'!$X$16,_312_Table1_ColumnLookup,0),FALSE),
  IF(AND(VALUE(LEFT($A793,3))=312,LEN($I793)=4),VLOOKUP($I793,_312_Table1,MATCH(LEFT($B793,1),_312_Table1_ColumnLookup,0),FALSE)
+N("312"),
  IF(VALUE(LEFT($A793,3))=313,VLOOKUP(VALUE(MID($B793,2,1)),_313_Table1,MATCH(MID($B793,1,1),_313_Table1_ColumnLookup,0),FALSE)
+N("313"),
  IF(AND(VALUE(LEFT($A793,3))=314,LEN($B793)=3),VLOOKUP(VALUE(MID($B793,2,2)),_314_Table1,MATCH(MID($B793,1,1),_314_Table1_ColumnLookup,0),FALSE),
  IF(VALUE(LEFT($A793,3))=314,VLOOKUP(VALUE(MID($B793,2,1)),_314_Table1,MATCH(MID($B793,1,1),_314_Table1_ColumnLookup,0),FALSE)
+N("314"),
""))))))))))))))))))))))))</f>
        <v>#N/A</v>
      </c>
      <c r="E793" s="238">
        <f>IF(AND(VALUE(LEFT($A793,3))=309,LEN($B793)=3),VLOOKUP(VALUE(MID($B793,2,2)),_309_Table2,MATCH(MID($B793,1,1),_309_Table2_ColumnLookup,0),FALSE),
  IF($C793="309 LCR SummaryA",OneYearSCR,IF($C793="309 LCR SummaryB",UltimateSCR,IF(VALUE(LEFT($A793,3))=309,VLOOKUP(VALUE(MID($B793,2,1)),_309_Table2,MATCH(MID($B793,1,1),_309_Table2_ColumnLookup,0),FALSE)
+N("309"),
  IF(VALUE(LEFT($A793,3))=310,VLOOKUP(VALUE(MID($B793,2,1)),_310_Table2,MATCH(MID($B793,1,1),_310_Table2_ColumnLookup,0),FALSE)
+N("310"),
  IF(AND(VALUE(LEFT($A793,3))=311,LEN($I793)=4),VLOOKUP($I793,_311_Table2,MATCH($B793,_311_Table2_ColumnLookup,0),FALSE),
  IF(AND(VALUE(LEFT($A793,3))=311,OR($B793="I2",$B793="J2",$B793="K2",$B793="L2")),VLOOKUP('311'!$G$58,_311_Table2,MATCH(MID($B793,1,1),_311_Table2_ColumnLookup,0),FALSE),
  IF(AND(VALUE(LEFT($A793,3))=311,RIGHT($B793,5)="Total"),VLOOKUP('311'!$G$59,_311_Table2,MATCH(MID($B793,1,1),_311_Table2_ColumnLookup,0),FALSE),
  IF(VALUE(LEFT($A793,3))=311,VLOOKUP(VALUE(MID($B793,2,1)),_311_Table2,MATCH(MID($B793,1,1),_311_Table2_ColumnLookup,0),FALSE)
+N("311"),
  IF(AND(VALUE(LEFT($A793,3))=312,LEFT($G793,10)="Unincepted",$B793="G "),VLOOKUP(" ULO",_312_Table2,MATCH('312'!$N$16,_312_Table2_ColumnLookup,0),FALSE),
  IF(AND(VALUE(LEFT($A793,3))=312,LEFT($G793,10)="Unincepted",$B793="O "),VLOOKUP(" ULO",_312_Table2,MATCH('312'!$V$16,_312_Table2_ColumnLookup,0),FALSE),
  IF(AND(VALUE(LEFT($A793,3))=312,LEFT($G793,10)="Unincepted",$B793="Q "),VLOOKUP(" ULO",_312_Table2,MATCH('312'!$X$16,_312_Table2_ColumnLookup,0),FALSE),
  IF(AND(VALUE(LEFT($A793,3))=312,LEFT($G793,10)="Unincepted"),VLOOKUP(" ULO",_312_Table2,MATCH(LEFT($B793,1),_312_Table2_ColumnLookup,0),FALSE),
  IF(AND(VALUE(LEFT($A793,3))=312,LEFT($G793,5)="Total",$B793="G "),VLOOKUP('312'!$F$80,_312_Table2,MATCH('312'!$N$16,_312_Table2_ColumnLookup,0),FALSE),
  IF(AND(VALUE(LEFT($A793,3))=312,LEFT($G793,5)="Total",$B793="O "),VLOOKUP('312'!$F$80,_312_Table2,MATCH('312'!$V$16,_312_Table2_ColumnLookup,0),FALSE),
  IF(AND(VALUE(LEFT($A793,3))=312,LEFT($G793,5)="Total",$B793="Q "),VLOOKUP('312'!$F$80,_312_Table2,MATCH('312'!$X$16,_312_Table2_ColumnLookup,0),FALSE),
  IF(AND(VALUE(LEFT($A793,3))=312,LEFT($G793,5)="Total"),VLOOKUP('312'!$F$80,_312_Table2,MATCH(LEFT($B793,1),_312_Table2_ColumnLookup,0),FALSE),
  IF(AND(VALUE(LEFT($A793,3))=312,LEN($I793)=4,$B793="G"),VLOOKUP($I793,_312_Table2,MATCH('312'!$N$16,_312_Table2_ColumnLookup,0),FALSE),
  IF(AND(VALUE(LEFT($A793,3))=312,LEN($I793)=4,$B793="O"),VLOOKUP($I793,_312_Table2,MATCH('312'!$V$16,_312_Table2_ColumnLookup,0),FALSE),
  IF(AND(VALUE(LEFT($A793,3))=312,LEN($I793)=4,$B793="Q"),VLOOKUP($I793,_312_Table2,MATCH('312'!$X$16,_312_Table2_ColumnLookup,0),FALSE),
  IF(AND(VALUE(LEFT($A793,3))=312,LEN($I793)=4),VLOOKUP($I793,_312_Table2,MATCH(LEFT($B793,1),_312_Table2_ColumnLookup,0),FALSE)
+N("312"),
  IF(VALUE(LEFT($A793,3))=313,VLOOKUP(VALUE(MID($B793,2,1)),_313_Table2,MATCH(MID($B793,1,1),_313_Table2_ColumnLookup,0),FALSE)
+N("313"),
  IF(AND(VALUE(LEFT($A793,3))=314,LEN($B793)=3),VLOOKUP(VALUE(MID($B793,2,2)),_314_Table2,MATCH(MID($B793,1,1),_314_Table2_ColumnLookup,0),FALSE),
  IF(VALUE(LEFT($A793,3))=314,VLOOKUP(VALUE(MID($B793,2,1)),_314_Table2,MATCH(MID($B793,1,1),_314_Table2_ColumnLookup,0),FALSE)
+N("314"),
""))))))))))))))))))))))))</f>
        <v>0</v>
      </c>
      <c r="F793" s="238" t="e">
        <f>IF(AND(VALUE(LEFT($A793,3))=309,LEN($B793)=3),VLOOKUP(VALUE(MID($B793,2,2)),_309_Table3,MATCH(MID($B793,1,1),_309_Table3_ColumnLookup,0),FALSE),
  IF($C793="309 LCR SummaryA",OneYearSCR,IF($C793="309 LCR SummaryB",UltimateSCR,IF(VALUE(LEFT($A793,3))=309,VLOOKUP(VALUE(MID($B793,2,1)),_309_Table3,MATCH(MID($B793,1,1),_309_Table3_ColumnLookup,0),FALSE)
+N("309"),
  IF(VALUE(LEFT($A793,3))=310,VLOOKUP(VALUE(MID($B793,2,1)),_310_Table3,MATCH(MID($B793,1,1),_310_Table3_ColumnLookup,0),FALSE)
+N("310"),
  IF(AND(VALUE(LEFT($A793,3))=311,LEN($I793)=4),VLOOKUP($I793,_311_Table3,MATCH($B793,_311_Table3_ColumnLookup,0),FALSE),
  IF(AND(VALUE(LEFT($A793,3))=311,OR($B793="I2",$B793="J2",$B793="K2",$B793="L2")),VLOOKUP('311'!$G$58,_311_Table3,MATCH(MID($B793,1,1),_311_Table3_ColumnLookup,0),FALSE),
  IF(AND(VALUE(LEFT($A793,3))=311,RIGHT($B793,5)="Total"),VLOOKUP('311'!$G$59,_311_Table3,MATCH(MID($B793,1,1),_311_Table3_ColumnLookup,0),FALSE),
  IF(VALUE(LEFT($A793,3))=311,VLOOKUP(VALUE(MID($B793,2,1)),_311_Table3,MATCH(MID($B793,1,1),_311_Table3_ColumnLookup,0),FALSE)
+N("311"),
  IF(AND(VALUE(LEFT($A793,3))=312,LEFT($G793,10)="Unincepted",$B793="G "),VLOOKUP(" ULO",_312_Table3,MATCH('312'!$N$16,_312_Table3_ColumnLookup,0),FALSE),
  IF(AND(VALUE(LEFT($A793,3))=312,LEFT($G793,10)="Unincepted",$B793="O "),VLOOKUP(" ULO",_312_Table3,MATCH('312'!$V$16,_312_Table3_ColumnLookup,0),FALSE),
  IF(AND(VALUE(LEFT($A793,3))=312,LEFT($G793,10)="Unincepted",$B793="Q "),VLOOKUP(" ULO",_312_Table3,MATCH('312'!$X$16,_312_Table3_ColumnLookup,0),FALSE),
  IF(AND(VALUE(LEFT($A793,3))=312,LEFT($G793,10)="Unincepted"),VLOOKUP(" ULO",_312_Table3,MATCH(LEFT($B793,1),_312_Table3_ColumnLookup,0),FALSE),
  IF(AND(VALUE(LEFT($A793,3))=312,LEFT($G793,5)="Total",$B793="G "),VLOOKUP('312'!$F$80,_312_Table3,MATCH('312'!$N$16,_312_Table3_ColumnLookup,0),FALSE),
  IF(AND(VALUE(LEFT($A793,3))=312,LEFT($G793,5)="Total",$B793="O "),VLOOKUP('312'!$F$80,_312_Table3,MATCH('312'!$V$16,_312_Table3_ColumnLookup,0),FALSE),
  IF(AND(VALUE(LEFT($A793,3))=312,LEFT($G793,5)="Total",$B793="Q "),VLOOKUP('312'!$F$80,_312_Table3,MATCH('312'!$X$16,_312_Table3_ColumnLookup,0),FALSE),
  IF(AND(VALUE(LEFT($A793,3))=312,LEFT($G793,5)="Total"),VLOOKUP('312'!$F$80,_312_Table3,MATCH(LEFT($B793,1),_312_Table3_ColumnLookup,0),FALSE),
  IF(AND(VALUE(LEFT($A793,3))=312,LEN($I793)=4,$B793="G"),VLOOKUP($I793,_312_Table3,MATCH('312'!$N$16,_312_Table3_ColumnLookup,0),FALSE),
  IF(AND(VALUE(LEFT($A793,3))=312,LEN($I793)=4,$B793="O"),VLOOKUP($I793,_312_Table3,MATCH('312'!$V$16,_312_Table3_ColumnLookup,0),FALSE),
  IF(AND(VALUE(LEFT($A793,3))=312,LEN($I793)=4,$B793="Q"),VLOOKUP($I793,_312_Table3,MATCH('312'!$X$16,_312_Table3_ColumnLookup,0),FALSE),
  IF(AND(VALUE(LEFT($A793,3))=312,LEN($I793)=4),VLOOKUP($I793,_312_Table3,MATCH(LEFT($B793,1),_312_Table3_ColumnLookup,0),FALSE)
+N("312"),
  IF(VALUE(LEFT($A793,3))=313,VLOOKUP(VALUE(MID($B793,2,1)),_313_Table3,MATCH(MID($B793,1,1),_313_Table3_ColumnLookup,0),FALSE)
+N("313"),
  IF(AND(VALUE(LEFT($A793,3))=314,LEN($B793)=3),VLOOKUP(VALUE(MID($B793,2,2)),_314_Table3,MATCH(MID($B793,1,1),_314_Table3_ColumnLookup,0),FALSE),
  IF(VALUE(LEFT($A793,3))=314,VLOOKUP(VALUE(MID($B793,2,1)),_314_Table3,MATCH(MID($B793,1,1),_314_Table3_ColumnLookup,0),FALSE)
+N("314"),
""))))))))))))))))))))))))</f>
        <v>#N/A</v>
      </c>
      <c r="G793" t="s">
        <v>1395</v>
      </c>
      <c r="H793" s="321">
        <f>IFERROR(
IF(ISERROR($D793)=FALSE,$D793,IF(ISERROR($E793)=FALSE,$E793,IF(ISERROR($F793)=FALSE,$F793
+N("012 checkboxes"),
IF(
IF(OR(LEFT($A793,9)="Syndicate",LEFT($A793,12)="NewSyndicate"),VLOOKUP($A793,'012'!$J:$ZW,MATCH("Link to button",'012'!$J$1:$ZW$1,0),0)
+N("309 checkbox"),
IF($C793="309 LCR Summary0",VLOOKUP("Notes990",'309'!$P:$ZZ,MATCH("Link to button",'309'!$P$1:$ZZ$1,0),0)
+N("313 checkboxes"),
IF($C793="313 Financial Information0LcmVsScr",IF($C793="309 LCR Summary0",VLOOKUP("LcmVsScr",'309'!$N:$ZZ,MATCH("Link to button",'309'!$N$1:$ZZ$1,0),0),
IF($C793="313 Financial Information0LcrDocAttached",IF($C793="309 LCR Summary0",VLOOKUP("LcrDocAttached",'309'!$N:$ZZ,MATCH("Link to button",'309'!$N$1:$ZZ$1,0),
0)))))))=1,TRUE,FALSE)
))),"")</f>
        <v>0</v>
      </c>
      <c r="J793" s="223"/>
      <c r="K793" s="223"/>
    </row>
    <row r="794" spans="1:11">
      <c r="A794" s="237" t="str">
        <f>VLOOKUP($G794,CSVLookups!$B:$R,MATCH(A$1,CSVLookups!$B$1:$R$1,0),FALSE)</f>
        <v>314 Additional Quantitative Analysis</v>
      </c>
      <c r="B794" s="237" t="str">
        <f>VLOOKUP($G794,CSVLookups!$B:$R,MATCH(B$1,CSVLookups!$B$1:$R$1,0),FALSE)</f>
        <v>E6</v>
      </c>
      <c r="C794" s="238" t="str">
        <f t="shared" si="12"/>
        <v>314 Additional Quantitative AnalysisE6</v>
      </c>
      <c r="D794" s="238" t="e">
        <f>IF(AND(VALUE(LEFT($A794,3))=309,LEN($B794)=3),VLOOKUP(VALUE(MID($B794,2,2)),_309_Table1,MATCH(MID($B794,1,1),_309_Table1_ColumnLookup,0),FALSE),
  IF($C794="309 LCR SummaryA",OneYearSCR,IF($C794="309 LCR SummaryB",UltimateSCR,IF(VALUE(LEFT($A794,3))=309,VLOOKUP(VALUE(MID($B794,2,1)),_309_Table1,MATCH(MID($B794,1,1),_309_Table1_ColumnLookup,0),FALSE)
+N("309"),
  IF(VALUE(LEFT($A794,3))=310,VLOOKUP(VALUE(MID($B794,2,1)),_310_Table1,MATCH(MID($B794,1,1),_310_Table1_ColumnLookup,0),FALSE)
+N("310"),
  IF(AND(VALUE(LEFT($A794,3))=311,LEN($I794)=4),VLOOKUP($I794,_311_Table1,MATCH($B794,_311_Table1_ColumnLookup,0),FALSE),
  IF(AND(VALUE(LEFT($A794,3))=311,OR($B794="I2",$B794="J2",$B794="K2",$B794="L2")),VLOOKUP('311'!$G$58,_311_Table1,MATCH(MID($B794,1,1),_311_Table1_ColumnLookup,0),FALSE),
  IF(AND(VALUE(LEFT($A794,3))=311,RIGHT($B794,5)="Total"),VLOOKUP('311'!$G$59,_311_Table1,MATCH(MID($B794,1,1),_311_Table1_ColumnLookup,0),FALSE),
  IF(VALUE(LEFT($A794,3))=311,VLOOKUP(VALUE(MID($B794,2,1)),_311_Table1,MATCH(MID($B794,1,1),_311_Table1_ColumnLookup,0),FALSE)
+N("311"),
  IF(AND(VALUE(LEFT($A794,3))=312,LEFT($G794,10)="Unincepted",$B794="G "),VLOOKUP(" ULO",_312_Table1,MATCH('312'!$N$16,_312_Table1_ColumnLookup,0),FALSE),
  IF(AND(VALUE(LEFT($A794,3))=312,LEFT($G794,10)="Unincepted",$B794="O "),VLOOKUP(" ULO",_312_Table1,MATCH('312'!$V$16,_312_Table1_ColumnLookup,0),FALSE),
  IF(AND(VALUE(LEFT($A794,3))=312,LEFT($G794,10)="Unincepted",$B794="Q "),VLOOKUP(" ULO",_312_Table1,MATCH('312'!$X$16,_312_Table1_ColumnLookup,0),FALSE),
  IF(AND(VALUE(LEFT($A794,3))=312,LEFT($G794,10)="Unincepted"),VLOOKUP(" ULO",_312_Table1,MATCH(LEFT($B794,1),_312_Table1_ColumnLookup,0),FALSE),
  IF(AND(VALUE(LEFT($A794,3))=312,LEFT($G794,5)="Total",$B794="G "),VLOOKUP('312'!$F$80,_312_Table1,MATCH('312'!$N$16,_312_Table1_ColumnLookup,0),FALSE),
  IF(AND(VALUE(LEFT($A794,3))=312,LEFT($G794,5)="Total",$B794="O "),VLOOKUP('312'!$F$80,_312_Table1,MATCH('312'!$V$16,_312_Table1_ColumnLookup,0),FALSE),
  IF(AND(VALUE(LEFT($A794,3))=312,LEFT($G794,5)="Total",$B794="Q "),VLOOKUP('312'!$F$80,_312_Table1,MATCH('312'!$X$16,_312_Table1_ColumnLookup,0),FALSE),
  IF(AND(VALUE(LEFT($A794,3))=312,LEFT($G794,5)="Total"),VLOOKUP('312'!$F$80,_312_Table1,MATCH(LEFT($B794,1),_312_Table1_ColumnLookup,0),FALSE),
  IF(AND(VALUE(LEFT($A794,3))=312,LEN($I794)=4,$B794="G"),VLOOKUP($I794,_312_Table1,MATCH('312'!$N$16,_312_Table1_ColumnLookup,0),FALSE),
  IF(AND(VALUE(LEFT($A794,3))=312,LEN($I794)=4,$B794="O"),VLOOKUP($I794,_312_Table1,MATCH('312'!$V$16,_312_Table1_ColumnLookup,0),FALSE),
  IF(AND(VALUE(LEFT($A794,3))=312,LEN($I794)=4,$B794="Q"),VLOOKUP($I794,_312_Table1,MATCH('312'!$X$16,_312_Table1_ColumnLookup,0),FALSE),
  IF(AND(VALUE(LEFT($A794,3))=312,LEN($I794)=4),VLOOKUP($I794,_312_Table1,MATCH(LEFT($B794,1),_312_Table1_ColumnLookup,0),FALSE)
+N("312"),
  IF(VALUE(LEFT($A794,3))=313,VLOOKUP(VALUE(MID($B794,2,1)),_313_Table1,MATCH(MID($B794,1,1),_313_Table1_ColumnLookup,0),FALSE)
+N("313"),
  IF(AND(VALUE(LEFT($A794,3))=314,LEN($B794)=3),VLOOKUP(VALUE(MID($B794,2,2)),_314_Table1,MATCH(MID($B794,1,1),_314_Table1_ColumnLookup,0),FALSE),
  IF(VALUE(LEFT($A794,3))=314,VLOOKUP(VALUE(MID($B794,2,1)),_314_Table1,MATCH(MID($B794,1,1),_314_Table1_ColumnLookup,0),FALSE)
+N("314"),
""))))))))))))))))))))))))</f>
        <v>#N/A</v>
      </c>
      <c r="E794" s="238">
        <f>IF(AND(VALUE(LEFT($A794,3))=309,LEN($B794)=3),VLOOKUP(VALUE(MID($B794,2,2)),_309_Table2,MATCH(MID($B794,1,1),_309_Table2_ColumnLookup,0),FALSE),
  IF($C794="309 LCR SummaryA",OneYearSCR,IF($C794="309 LCR SummaryB",UltimateSCR,IF(VALUE(LEFT($A794,3))=309,VLOOKUP(VALUE(MID($B794,2,1)),_309_Table2,MATCH(MID($B794,1,1),_309_Table2_ColumnLookup,0),FALSE)
+N("309"),
  IF(VALUE(LEFT($A794,3))=310,VLOOKUP(VALUE(MID($B794,2,1)),_310_Table2,MATCH(MID($B794,1,1),_310_Table2_ColumnLookup,0),FALSE)
+N("310"),
  IF(AND(VALUE(LEFT($A794,3))=311,LEN($I794)=4),VLOOKUP($I794,_311_Table2,MATCH($B794,_311_Table2_ColumnLookup,0),FALSE),
  IF(AND(VALUE(LEFT($A794,3))=311,OR($B794="I2",$B794="J2",$B794="K2",$B794="L2")),VLOOKUP('311'!$G$58,_311_Table2,MATCH(MID($B794,1,1),_311_Table2_ColumnLookup,0),FALSE),
  IF(AND(VALUE(LEFT($A794,3))=311,RIGHT($B794,5)="Total"),VLOOKUP('311'!$G$59,_311_Table2,MATCH(MID($B794,1,1),_311_Table2_ColumnLookup,0),FALSE),
  IF(VALUE(LEFT($A794,3))=311,VLOOKUP(VALUE(MID($B794,2,1)),_311_Table2,MATCH(MID($B794,1,1),_311_Table2_ColumnLookup,0),FALSE)
+N("311"),
  IF(AND(VALUE(LEFT($A794,3))=312,LEFT($G794,10)="Unincepted",$B794="G "),VLOOKUP(" ULO",_312_Table2,MATCH('312'!$N$16,_312_Table2_ColumnLookup,0),FALSE),
  IF(AND(VALUE(LEFT($A794,3))=312,LEFT($G794,10)="Unincepted",$B794="O "),VLOOKUP(" ULO",_312_Table2,MATCH('312'!$V$16,_312_Table2_ColumnLookup,0),FALSE),
  IF(AND(VALUE(LEFT($A794,3))=312,LEFT($G794,10)="Unincepted",$B794="Q "),VLOOKUP(" ULO",_312_Table2,MATCH('312'!$X$16,_312_Table2_ColumnLookup,0),FALSE),
  IF(AND(VALUE(LEFT($A794,3))=312,LEFT($G794,10)="Unincepted"),VLOOKUP(" ULO",_312_Table2,MATCH(LEFT($B794,1),_312_Table2_ColumnLookup,0),FALSE),
  IF(AND(VALUE(LEFT($A794,3))=312,LEFT($G794,5)="Total",$B794="G "),VLOOKUP('312'!$F$80,_312_Table2,MATCH('312'!$N$16,_312_Table2_ColumnLookup,0),FALSE),
  IF(AND(VALUE(LEFT($A794,3))=312,LEFT($G794,5)="Total",$B794="O "),VLOOKUP('312'!$F$80,_312_Table2,MATCH('312'!$V$16,_312_Table2_ColumnLookup,0),FALSE),
  IF(AND(VALUE(LEFT($A794,3))=312,LEFT($G794,5)="Total",$B794="Q "),VLOOKUP('312'!$F$80,_312_Table2,MATCH('312'!$X$16,_312_Table2_ColumnLookup,0),FALSE),
  IF(AND(VALUE(LEFT($A794,3))=312,LEFT($G794,5)="Total"),VLOOKUP('312'!$F$80,_312_Table2,MATCH(LEFT($B794,1),_312_Table2_ColumnLookup,0),FALSE),
  IF(AND(VALUE(LEFT($A794,3))=312,LEN($I794)=4,$B794="G"),VLOOKUP($I794,_312_Table2,MATCH('312'!$N$16,_312_Table2_ColumnLookup,0),FALSE),
  IF(AND(VALUE(LEFT($A794,3))=312,LEN($I794)=4,$B794="O"),VLOOKUP($I794,_312_Table2,MATCH('312'!$V$16,_312_Table2_ColumnLookup,0),FALSE),
  IF(AND(VALUE(LEFT($A794,3))=312,LEN($I794)=4,$B794="Q"),VLOOKUP($I794,_312_Table2,MATCH('312'!$X$16,_312_Table2_ColumnLookup,0),FALSE),
  IF(AND(VALUE(LEFT($A794,3))=312,LEN($I794)=4),VLOOKUP($I794,_312_Table2,MATCH(LEFT($B794,1),_312_Table2_ColumnLookup,0),FALSE)
+N("312"),
  IF(VALUE(LEFT($A794,3))=313,VLOOKUP(VALUE(MID($B794,2,1)),_313_Table2,MATCH(MID($B794,1,1),_313_Table2_ColumnLookup,0),FALSE)
+N("313"),
  IF(AND(VALUE(LEFT($A794,3))=314,LEN($B794)=3),VLOOKUP(VALUE(MID($B794,2,2)),_314_Table2,MATCH(MID($B794,1,1),_314_Table2_ColumnLookup,0),FALSE),
  IF(VALUE(LEFT($A794,3))=314,VLOOKUP(VALUE(MID($B794,2,1)),_314_Table2,MATCH(MID($B794,1,1),_314_Table2_ColumnLookup,0),FALSE)
+N("314"),
""))))))))))))))))))))))))</f>
        <v>0</v>
      </c>
      <c r="F794" s="238" t="e">
        <f>IF(AND(VALUE(LEFT($A794,3))=309,LEN($B794)=3),VLOOKUP(VALUE(MID($B794,2,2)),_309_Table3,MATCH(MID($B794,1,1),_309_Table3_ColumnLookup,0),FALSE),
  IF($C794="309 LCR SummaryA",OneYearSCR,IF($C794="309 LCR SummaryB",UltimateSCR,IF(VALUE(LEFT($A794,3))=309,VLOOKUP(VALUE(MID($B794,2,1)),_309_Table3,MATCH(MID($B794,1,1),_309_Table3_ColumnLookup,0),FALSE)
+N("309"),
  IF(VALUE(LEFT($A794,3))=310,VLOOKUP(VALUE(MID($B794,2,1)),_310_Table3,MATCH(MID($B794,1,1),_310_Table3_ColumnLookup,0),FALSE)
+N("310"),
  IF(AND(VALUE(LEFT($A794,3))=311,LEN($I794)=4),VLOOKUP($I794,_311_Table3,MATCH($B794,_311_Table3_ColumnLookup,0),FALSE),
  IF(AND(VALUE(LEFT($A794,3))=311,OR($B794="I2",$B794="J2",$B794="K2",$B794="L2")),VLOOKUP('311'!$G$58,_311_Table3,MATCH(MID($B794,1,1),_311_Table3_ColumnLookup,0),FALSE),
  IF(AND(VALUE(LEFT($A794,3))=311,RIGHT($B794,5)="Total"),VLOOKUP('311'!$G$59,_311_Table3,MATCH(MID($B794,1,1),_311_Table3_ColumnLookup,0),FALSE),
  IF(VALUE(LEFT($A794,3))=311,VLOOKUP(VALUE(MID($B794,2,1)),_311_Table3,MATCH(MID($B794,1,1),_311_Table3_ColumnLookup,0),FALSE)
+N("311"),
  IF(AND(VALUE(LEFT($A794,3))=312,LEFT($G794,10)="Unincepted",$B794="G "),VLOOKUP(" ULO",_312_Table3,MATCH('312'!$N$16,_312_Table3_ColumnLookup,0),FALSE),
  IF(AND(VALUE(LEFT($A794,3))=312,LEFT($G794,10)="Unincepted",$B794="O "),VLOOKUP(" ULO",_312_Table3,MATCH('312'!$V$16,_312_Table3_ColumnLookup,0),FALSE),
  IF(AND(VALUE(LEFT($A794,3))=312,LEFT($G794,10)="Unincepted",$B794="Q "),VLOOKUP(" ULO",_312_Table3,MATCH('312'!$X$16,_312_Table3_ColumnLookup,0),FALSE),
  IF(AND(VALUE(LEFT($A794,3))=312,LEFT($G794,10)="Unincepted"),VLOOKUP(" ULO",_312_Table3,MATCH(LEFT($B794,1),_312_Table3_ColumnLookup,0),FALSE),
  IF(AND(VALUE(LEFT($A794,3))=312,LEFT($G794,5)="Total",$B794="G "),VLOOKUP('312'!$F$80,_312_Table3,MATCH('312'!$N$16,_312_Table3_ColumnLookup,0),FALSE),
  IF(AND(VALUE(LEFT($A794,3))=312,LEFT($G794,5)="Total",$B794="O "),VLOOKUP('312'!$F$80,_312_Table3,MATCH('312'!$V$16,_312_Table3_ColumnLookup,0),FALSE),
  IF(AND(VALUE(LEFT($A794,3))=312,LEFT($G794,5)="Total",$B794="Q "),VLOOKUP('312'!$F$80,_312_Table3,MATCH('312'!$X$16,_312_Table3_ColumnLookup,0),FALSE),
  IF(AND(VALUE(LEFT($A794,3))=312,LEFT($G794,5)="Total"),VLOOKUP('312'!$F$80,_312_Table3,MATCH(LEFT($B794,1),_312_Table3_ColumnLookup,0),FALSE),
  IF(AND(VALUE(LEFT($A794,3))=312,LEN($I794)=4,$B794="G"),VLOOKUP($I794,_312_Table3,MATCH('312'!$N$16,_312_Table3_ColumnLookup,0),FALSE),
  IF(AND(VALUE(LEFT($A794,3))=312,LEN($I794)=4,$B794="O"),VLOOKUP($I794,_312_Table3,MATCH('312'!$V$16,_312_Table3_ColumnLookup,0),FALSE),
  IF(AND(VALUE(LEFT($A794,3))=312,LEN($I794)=4,$B794="Q"),VLOOKUP($I794,_312_Table3,MATCH('312'!$X$16,_312_Table3_ColumnLookup,0),FALSE),
  IF(AND(VALUE(LEFT($A794,3))=312,LEN($I794)=4),VLOOKUP($I794,_312_Table3,MATCH(LEFT($B794,1),_312_Table3_ColumnLookup,0),FALSE)
+N("312"),
  IF(VALUE(LEFT($A794,3))=313,VLOOKUP(VALUE(MID($B794,2,1)),_313_Table3,MATCH(MID($B794,1,1),_313_Table3_ColumnLookup,0),FALSE)
+N("313"),
  IF(AND(VALUE(LEFT($A794,3))=314,LEN($B794)=3),VLOOKUP(VALUE(MID($B794,2,2)),_314_Table3,MATCH(MID($B794,1,1),_314_Table3_ColumnLookup,0),FALSE),
  IF(VALUE(LEFT($A794,3))=314,VLOOKUP(VALUE(MID($B794,2,1)),_314_Table3,MATCH(MID($B794,1,1),_314_Table3_ColumnLookup,0),FALSE)
+N("314"),
""))))))))))))))))))))))))</f>
        <v>#N/A</v>
      </c>
      <c r="G794" t="s">
        <v>1397</v>
      </c>
      <c r="H794" s="321">
        <f>IFERROR(
IF(ISERROR($D794)=FALSE,$D794,IF(ISERROR($E794)=FALSE,$E794,IF(ISERROR($F794)=FALSE,$F794
+N("012 checkboxes"),
IF(
IF(OR(LEFT($A794,9)="Syndicate",LEFT($A794,12)="NewSyndicate"),VLOOKUP($A794,'012'!$J:$ZW,MATCH("Link to button",'012'!$J$1:$ZW$1,0),0)
+N("309 checkbox"),
IF($C794="309 LCR Summary0",VLOOKUP("Notes990",'309'!$P:$ZZ,MATCH("Link to button",'309'!$P$1:$ZZ$1,0),0)
+N("313 checkboxes"),
IF($C794="313 Financial Information0LcmVsScr",IF($C794="309 LCR Summary0",VLOOKUP("LcmVsScr",'309'!$N:$ZZ,MATCH("Link to button",'309'!$N$1:$ZZ$1,0),0),
IF($C794="313 Financial Information0LcrDocAttached",IF($C794="309 LCR Summary0",VLOOKUP("LcrDocAttached",'309'!$N:$ZZ,MATCH("Link to button",'309'!$N$1:$ZZ$1,0),
0)))))))=1,TRUE,FALSE)
))),"")</f>
        <v>0</v>
      </c>
      <c r="J794" s="223"/>
      <c r="K794" s="223"/>
    </row>
    <row r="795" spans="1:11">
      <c r="A795" s="237" t="str">
        <f>VLOOKUP($G795,CSVLookups!$B:$R,MATCH(A$1,CSVLookups!$B$1:$R$1,0),FALSE)</f>
        <v>314 Additional Quantitative Analysis</v>
      </c>
      <c r="B795" s="237" t="str">
        <f>VLOOKUP($G795,CSVLookups!$B:$R,MATCH(B$1,CSVLookups!$B$1:$R$1,0),FALSE)</f>
        <v>F6</v>
      </c>
      <c r="C795" s="238" t="str">
        <f t="shared" si="12"/>
        <v>314 Additional Quantitative AnalysisF6</v>
      </c>
      <c r="D795" s="238" t="e">
        <f>IF(AND(VALUE(LEFT($A795,3))=309,LEN($B795)=3),VLOOKUP(VALUE(MID($B795,2,2)),_309_Table1,MATCH(MID($B795,1,1),_309_Table1_ColumnLookup,0),FALSE),
  IF($C795="309 LCR SummaryA",OneYearSCR,IF($C795="309 LCR SummaryB",UltimateSCR,IF(VALUE(LEFT($A795,3))=309,VLOOKUP(VALUE(MID($B795,2,1)),_309_Table1,MATCH(MID($B795,1,1),_309_Table1_ColumnLookup,0),FALSE)
+N("309"),
  IF(VALUE(LEFT($A795,3))=310,VLOOKUP(VALUE(MID($B795,2,1)),_310_Table1,MATCH(MID($B795,1,1),_310_Table1_ColumnLookup,0),FALSE)
+N("310"),
  IF(AND(VALUE(LEFT($A795,3))=311,LEN($I795)=4),VLOOKUP($I795,_311_Table1,MATCH($B795,_311_Table1_ColumnLookup,0),FALSE),
  IF(AND(VALUE(LEFT($A795,3))=311,OR($B795="I2",$B795="J2",$B795="K2",$B795="L2")),VLOOKUP('311'!$G$58,_311_Table1,MATCH(MID($B795,1,1),_311_Table1_ColumnLookup,0),FALSE),
  IF(AND(VALUE(LEFT($A795,3))=311,RIGHT($B795,5)="Total"),VLOOKUP('311'!$G$59,_311_Table1,MATCH(MID($B795,1,1),_311_Table1_ColumnLookup,0),FALSE),
  IF(VALUE(LEFT($A795,3))=311,VLOOKUP(VALUE(MID($B795,2,1)),_311_Table1,MATCH(MID($B795,1,1),_311_Table1_ColumnLookup,0),FALSE)
+N("311"),
  IF(AND(VALUE(LEFT($A795,3))=312,LEFT($G795,10)="Unincepted",$B795="G "),VLOOKUP(" ULO",_312_Table1,MATCH('312'!$N$16,_312_Table1_ColumnLookup,0),FALSE),
  IF(AND(VALUE(LEFT($A795,3))=312,LEFT($G795,10)="Unincepted",$B795="O "),VLOOKUP(" ULO",_312_Table1,MATCH('312'!$V$16,_312_Table1_ColumnLookup,0),FALSE),
  IF(AND(VALUE(LEFT($A795,3))=312,LEFT($G795,10)="Unincepted",$B795="Q "),VLOOKUP(" ULO",_312_Table1,MATCH('312'!$X$16,_312_Table1_ColumnLookup,0),FALSE),
  IF(AND(VALUE(LEFT($A795,3))=312,LEFT($G795,10)="Unincepted"),VLOOKUP(" ULO",_312_Table1,MATCH(LEFT($B795,1),_312_Table1_ColumnLookup,0),FALSE),
  IF(AND(VALUE(LEFT($A795,3))=312,LEFT($G795,5)="Total",$B795="G "),VLOOKUP('312'!$F$80,_312_Table1,MATCH('312'!$N$16,_312_Table1_ColumnLookup,0),FALSE),
  IF(AND(VALUE(LEFT($A795,3))=312,LEFT($G795,5)="Total",$B795="O "),VLOOKUP('312'!$F$80,_312_Table1,MATCH('312'!$V$16,_312_Table1_ColumnLookup,0),FALSE),
  IF(AND(VALUE(LEFT($A795,3))=312,LEFT($G795,5)="Total",$B795="Q "),VLOOKUP('312'!$F$80,_312_Table1,MATCH('312'!$X$16,_312_Table1_ColumnLookup,0),FALSE),
  IF(AND(VALUE(LEFT($A795,3))=312,LEFT($G795,5)="Total"),VLOOKUP('312'!$F$80,_312_Table1,MATCH(LEFT($B795,1),_312_Table1_ColumnLookup,0),FALSE),
  IF(AND(VALUE(LEFT($A795,3))=312,LEN($I795)=4,$B795="G"),VLOOKUP($I795,_312_Table1,MATCH('312'!$N$16,_312_Table1_ColumnLookup,0),FALSE),
  IF(AND(VALUE(LEFT($A795,3))=312,LEN($I795)=4,$B795="O"),VLOOKUP($I795,_312_Table1,MATCH('312'!$V$16,_312_Table1_ColumnLookup,0),FALSE),
  IF(AND(VALUE(LEFT($A795,3))=312,LEN($I795)=4,$B795="Q"),VLOOKUP($I795,_312_Table1,MATCH('312'!$X$16,_312_Table1_ColumnLookup,0),FALSE),
  IF(AND(VALUE(LEFT($A795,3))=312,LEN($I795)=4),VLOOKUP($I795,_312_Table1,MATCH(LEFT($B795,1),_312_Table1_ColumnLookup,0),FALSE)
+N("312"),
  IF(VALUE(LEFT($A795,3))=313,VLOOKUP(VALUE(MID($B795,2,1)),_313_Table1,MATCH(MID($B795,1,1),_313_Table1_ColumnLookup,0),FALSE)
+N("313"),
  IF(AND(VALUE(LEFT($A795,3))=314,LEN($B795)=3),VLOOKUP(VALUE(MID($B795,2,2)),_314_Table1,MATCH(MID($B795,1,1),_314_Table1_ColumnLookup,0),FALSE),
  IF(VALUE(LEFT($A795,3))=314,VLOOKUP(VALUE(MID($B795,2,1)),_314_Table1,MATCH(MID($B795,1,1),_314_Table1_ColumnLookup,0),FALSE)
+N("314"),
""))))))))))))))))))))))))</f>
        <v>#N/A</v>
      </c>
      <c r="E795" s="238">
        <f>IF(AND(VALUE(LEFT($A795,3))=309,LEN($B795)=3),VLOOKUP(VALUE(MID($B795,2,2)),_309_Table2,MATCH(MID($B795,1,1),_309_Table2_ColumnLookup,0),FALSE),
  IF($C795="309 LCR SummaryA",OneYearSCR,IF($C795="309 LCR SummaryB",UltimateSCR,IF(VALUE(LEFT($A795,3))=309,VLOOKUP(VALUE(MID($B795,2,1)),_309_Table2,MATCH(MID($B795,1,1),_309_Table2_ColumnLookup,0),FALSE)
+N("309"),
  IF(VALUE(LEFT($A795,3))=310,VLOOKUP(VALUE(MID($B795,2,1)),_310_Table2,MATCH(MID($B795,1,1),_310_Table2_ColumnLookup,0),FALSE)
+N("310"),
  IF(AND(VALUE(LEFT($A795,3))=311,LEN($I795)=4),VLOOKUP($I795,_311_Table2,MATCH($B795,_311_Table2_ColumnLookup,0),FALSE),
  IF(AND(VALUE(LEFT($A795,3))=311,OR($B795="I2",$B795="J2",$B795="K2",$B795="L2")),VLOOKUP('311'!$G$58,_311_Table2,MATCH(MID($B795,1,1),_311_Table2_ColumnLookup,0),FALSE),
  IF(AND(VALUE(LEFT($A795,3))=311,RIGHT($B795,5)="Total"),VLOOKUP('311'!$G$59,_311_Table2,MATCH(MID($B795,1,1),_311_Table2_ColumnLookup,0),FALSE),
  IF(VALUE(LEFT($A795,3))=311,VLOOKUP(VALUE(MID($B795,2,1)),_311_Table2,MATCH(MID($B795,1,1),_311_Table2_ColumnLookup,0),FALSE)
+N("311"),
  IF(AND(VALUE(LEFT($A795,3))=312,LEFT($G795,10)="Unincepted",$B795="G "),VLOOKUP(" ULO",_312_Table2,MATCH('312'!$N$16,_312_Table2_ColumnLookup,0),FALSE),
  IF(AND(VALUE(LEFT($A795,3))=312,LEFT($G795,10)="Unincepted",$B795="O "),VLOOKUP(" ULO",_312_Table2,MATCH('312'!$V$16,_312_Table2_ColumnLookup,0),FALSE),
  IF(AND(VALUE(LEFT($A795,3))=312,LEFT($G795,10)="Unincepted",$B795="Q "),VLOOKUP(" ULO",_312_Table2,MATCH('312'!$X$16,_312_Table2_ColumnLookup,0),FALSE),
  IF(AND(VALUE(LEFT($A795,3))=312,LEFT($G795,10)="Unincepted"),VLOOKUP(" ULO",_312_Table2,MATCH(LEFT($B795,1),_312_Table2_ColumnLookup,0),FALSE),
  IF(AND(VALUE(LEFT($A795,3))=312,LEFT($G795,5)="Total",$B795="G "),VLOOKUP('312'!$F$80,_312_Table2,MATCH('312'!$N$16,_312_Table2_ColumnLookup,0),FALSE),
  IF(AND(VALUE(LEFT($A795,3))=312,LEFT($G795,5)="Total",$B795="O "),VLOOKUP('312'!$F$80,_312_Table2,MATCH('312'!$V$16,_312_Table2_ColumnLookup,0),FALSE),
  IF(AND(VALUE(LEFT($A795,3))=312,LEFT($G795,5)="Total",$B795="Q "),VLOOKUP('312'!$F$80,_312_Table2,MATCH('312'!$X$16,_312_Table2_ColumnLookup,0),FALSE),
  IF(AND(VALUE(LEFT($A795,3))=312,LEFT($G795,5)="Total"),VLOOKUP('312'!$F$80,_312_Table2,MATCH(LEFT($B795,1),_312_Table2_ColumnLookup,0),FALSE),
  IF(AND(VALUE(LEFT($A795,3))=312,LEN($I795)=4,$B795="G"),VLOOKUP($I795,_312_Table2,MATCH('312'!$N$16,_312_Table2_ColumnLookup,0),FALSE),
  IF(AND(VALUE(LEFT($A795,3))=312,LEN($I795)=4,$B795="O"),VLOOKUP($I795,_312_Table2,MATCH('312'!$V$16,_312_Table2_ColumnLookup,0),FALSE),
  IF(AND(VALUE(LEFT($A795,3))=312,LEN($I795)=4,$B795="Q"),VLOOKUP($I795,_312_Table2,MATCH('312'!$X$16,_312_Table2_ColumnLookup,0),FALSE),
  IF(AND(VALUE(LEFT($A795,3))=312,LEN($I795)=4),VLOOKUP($I795,_312_Table2,MATCH(LEFT($B795,1),_312_Table2_ColumnLookup,0),FALSE)
+N("312"),
  IF(VALUE(LEFT($A795,3))=313,VLOOKUP(VALUE(MID($B795,2,1)),_313_Table2,MATCH(MID($B795,1,1),_313_Table2_ColumnLookup,0),FALSE)
+N("313"),
  IF(AND(VALUE(LEFT($A795,3))=314,LEN($B795)=3),VLOOKUP(VALUE(MID($B795,2,2)),_314_Table2,MATCH(MID($B795,1,1),_314_Table2_ColumnLookup,0),FALSE),
  IF(VALUE(LEFT($A795,3))=314,VLOOKUP(VALUE(MID($B795,2,1)),_314_Table2,MATCH(MID($B795,1,1),_314_Table2_ColumnLookup,0),FALSE)
+N("314"),
""))))))))))))))))))))))))</f>
        <v>0</v>
      </c>
      <c r="F795" s="238" t="e">
        <f>IF(AND(VALUE(LEFT($A795,3))=309,LEN($B795)=3),VLOOKUP(VALUE(MID($B795,2,2)),_309_Table3,MATCH(MID($B795,1,1),_309_Table3_ColumnLookup,0),FALSE),
  IF($C795="309 LCR SummaryA",OneYearSCR,IF($C795="309 LCR SummaryB",UltimateSCR,IF(VALUE(LEFT($A795,3))=309,VLOOKUP(VALUE(MID($B795,2,1)),_309_Table3,MATCH(MID($B795,1,1),_309_Table3_ColumnLookup,0),FALSE)
+N("309"),
  IF(VALUE(LEFT($A795,3))=310,VLOOKUP(VALUE(MID($B795,2,1)),_310_Table3,MATCH(MID($B795,1,1),_310_Table3_ColumnLookup,0),FALSE)
+N("310"),
  IF(AND(VALUE(LEFT($A795,3))=311,LEN($I795)=4),VLOOKUP($I795,_311_Table3,MATCH($B795,_311_Table3_ColumnLookup,0),FALSE),
  IF(AND(VALUE(LEFT($A795,3))=311,OR($B795="I2",$B795="J2",$B795="K2",$B795="L2")),VLOOKUP('311'!$G$58,_311_Table3,MATCH(MID($B795,1,1),_311_Table3_ColumnLookup,0),FALSE),
  IF(AND(VALUE(LEFT($A795,3))=311,RIGHT($B795,5)="Total"),VLOOKUP('311'!$G$59,_311_Table3,MATCH(MID($B795,1,1),_311_Table3_ColumnLookup,0),FALSE),
  IF(VALUE(LEFT($A795,3))=311,VLOOKUP(VALUE(MID($B795,2,1)),_311_Table3,MATCH(MID($B795,1,1),_311_Table3_ColumnLookup,0),FALSE)
+N("311"),
  IF(AND(VALUE(LEFT($A795,3))=312,LEFT($G795,10)="Unincepted",$B795="G "),VLOOKUP(" ULO",_312_Table3,MATCH('312'!$N$16,_312_Table3_ColumnLookup,0),FALSE),
  IF(AND(VALUE(LEFT($A795,3))=312,LEFT($G795,10)="Unincepted",$B795="O "),VLOOKUP(" ULO",_312_Table3,MATCH('312'!$V$16,_312_Table3_ColumnLookup,0),FALSE),
  IF(AND(VALUE(LEFT($A795,3))=312,LEFT($G795,10)="Unincepted",$B795="Q "),VLOOKUP(" ULO",_312_Table3,MATCH('312'!$X$16,_312_Table3_ColumnLookup,0),FALSE),
  IF(AND(VALUE(LEFT($A795,3))=312,LEFT($G795,10)="Unincepted"),VLOOKUP(" ULO",_312_Table3,MATCH(LEFT($B795,1),_312_Table3_ColumnLookup,0),FALSE),
  IF(AND(VALUE(LEFT($A795,3))=312,LEFT($G795,5)="Total",$B795="G "),VLOOKUP('312'!$F$80,_312_Table3,MATCH('312'!$N$16,_312_Table3_ColumnLookup,0),FALSE),
  IF(AND(VALUE(LEFT($A795,3))=312,LEFT($G795,5)="Total",$B795="O "),VLOOKUP('312'!$F$80,_312_Table3,MATCH('312'!$V$16,_312_Table3_ColumnLookup,0),FALSE),
  IF(AND(VALUE(LEFT($A795,3))=312,LEFT($G795,5)="Total",$B795="Q "),VLOOKUP('312'!$F$80,_312_Table3,MATCH('312'!$X$16,_312_Table3_ColumnLookup,0),FALSE),
  IF(AND(VALUE(LEFT($A795,3))=312,LEFT($G795,5)="Total"),VLOOKUP('312'!$F$80,_312_Table3,MATCH(LEFT($B795,1),_312_Table3_ColumnLookup,0),FALSE),
  IF(AND(VALUE(LEFT($A795,3))=312,LEN($I795)=4,$B795="G"),VLOOKUP($I795,_312_Table3,MATCH('312'!$N$16,_312_Table3_ColumnLookup,0),FALSE),
  IF(AND(VALUE(LEFT($A795,3))=312,LEN($I795)=4,$B795="O"),VLOOKUP($I795,_312_Table3,MATCH('312'!$V$16,_312_Table3_ColumnLookup,0),FALSE),
  IF(AND(VALUE(LEFT($A795,3))=312,LEN($I795)=4,$B795="Q"),VLOOKUP($I795,_312_Table3,MATCH('312'!$X$16,_312_Table3_ColumnLookup,0),FALSE),
  IF(AND(VALUE(LEFT($A795,3))=312,LEN($I795)=4),VLOOKUP($I795,_312_Table3,MATCH(LEFT($B795,1),_312_Table3_ColumnLookup,0),FALSE)
+N("312"),
  IF(VALUE(LEFT($A795,3))=313,VLOOKUP(VALUE(MID($B795,2,1)),_313_Table3,MATCH(MID($B795,1,1),_313_Table3_ColumnLookup,0),FALSE)
+N("313"),
  IF(AND(VALUE(LEFT($A795,3))=314,LEN($B795)=3),VLOOKUP(VALUE(MID($B795,2,2)),_314_Table3,MATCH(MID($B795,1,1),_314_Table3_ColumnLookup,0),FALSE),
  IF(VALUE(LEFT($A795,3))=314,VLOOKUP(VALUE(MID($B795,2,1)),_314_Table3,MATCH(MID($B795,1,1),_314_Table3_ColumnLookup,0),FALSE)
+N("314"),
""))))))))))))))))))))))))</f>
        <v>#N/A</v>
      </c>
      <c r="G795" t="s">
        <v>1399</v>
      </c>
      <c r="H795" s="321">
        <f>IFERROR(
IF(ISERROR($D795)=FALSE,$D795,IF(ISERROR($E795)=FALSE,$E795,IF(ISERROR($F795)=FALSE,$F795
+N("012 checkboxes"),
IF(
IF(OR(LEFT($A795,9)="Syndicate",LEFT($A795,12)="NewSyndicate"),VLOOKUP($A795,'012'!$J:$ZW,MATCH("Link to button",'012'!$J$1:$ZW$1,0),0)
+N("309 checkbox"),
IF($C795="309 LCR Summary0",VLOOKUP("Notes990",'309'!$P:$ZZ,MATCH("Link to button",'309'!$P$1:$ZZ$1,0),0)
+N("313 checkboxes"),
IF($C795="313 Financial Information0LcmVsScr",IF($C795="309 LCR Summary0",VLOOKUP("LcmVsScr",'309'!$N:$ZZ,MATCH("Link to button",'309'!$N$1:$ZZ$1,0),0),
IF($C795="313 Financial Information0LcrDocAttached",IF($C795="309 LCR Summary0",VLOOKUP("LcrDocAttached",'309'!$N:$ZZ,MATCH("Link to button",'309'!$N$1:$ZZ$1,0),
0)))))))=1,TRUE,FALSE)
))),"")</f>
        <v>0</v>
      </c>
      <c r="J795" s="223"/>
      <c r="K795" s="223"/>
    </row>
    <row r="796" spans="1:11">
      <c r="A796" s="237" t="str">
        <f>VLOOKUP($G796,CSVLookups!$B:$R,MATCH(A$1,CSVLookups!$B$1:$R$1,0),FALSE)</f>
        <v>314 Additional Quantitative Analysis</v>
      </c>
      <c r="B796" s="237" t="str">
        <f>VLOOKUP($G796,CSVLookups!$B:$R,MATCH(B$1,CSVLookups!$B$1:$R$1,0),FALSE)</f>
        <v>D7</v>
      </c>
      <c r="C796" s="238" t="str">
        <f t="shared" si="12"/>
        <v>314 Additional Quantitative AnalysisD7</v>
      </c>
      <c r="D796" s="238" t="e">
        <f>IF(AND(VALUE(LEFT($A796,3))=309,LEN($B796)=3),VLOOKUP(VALUE(MID($B796,2,2)),_309_Table1,MATCH(MID($B796,1,1),_309_Table1_ColumnLookup,0),FALSE),
  IF($C796="309 LCR SummaryA",OneYearSCR,IF($C796="309 LCR SummaryB",UltimateSCR,IF(VALUE(LEFT($A796,3))=309,VLOOKUP(VALUE(MID($B796,2,1)),_309_Table1,MATCH(MID($B796,1,1),_309_Table1_ColumnLookup,0),FALSE)
+N("309"),
  IF(VALUE(LEFT($A796,3))=310,VLOOKUP(VALUE(MID($B796,2,1)),_310_Table1,MATCH(MID($B796,1,1),_310_Table1_ColumnLookup,0),FALSE)
+N("310"),
  IF(AND(VALUE(LEFT($A796,3))=311,LEN($I796)=4),VLOOKUP($I796,_311_Table1,MATCH($B796,_311_Table1_ColumnLookup,0),FALSE),
  IF(AND(VALUE(LEFT($A796,3))=311,OR($B796="I2",$B796="J2",$B796="K2",$B796="L2")),VLOOKUP('311'!$G$58,_311_Table1,MATCH(MID($B796,1,1),_311_Table1_ColumnLookup,0),FALSE),
  IF(AND(VALUE(LEFT($A796,3))=311,RIGHT($B796,5)="Total"),VLOOKUP('311'!$G$59,_311_Table1,MATCH(MID($B796,1,1),_311_Table1_ColumnLookup,0),FALSE),
  IF(VALUE(LEFT($A796,3))=311,VLOOKUP(VALUE(MID($B796,2,1)),_311_Table1,MATCH(MID($B796,1,1),_311_Table1_ColumnLookup,0),FALSE)
+N("311"),
  IF(AND(VALUE(LEFT($A796,3))=312,LEFT($G796,10)="Unincepted",$B796="G "),VLOOKUP(" ULO",_312_Table1,MATCH('312'!$N$16,_312_Table1_ColumnLookup,0),FALSE),
  IF(AND(VALUE(LEFT($A796,3))=312,LEFT($G796,10)="Unincepted",$B796="O "),VLOOKUP(" ULO",_312_Table1,MATCH('312'!$V$16,_312_Table1_ColumnLookup,0),FALSE),
  IF(AND(VALUE(LEFT($A796,3))=312,LEFT($G796,10)="Unincepted",$B796="Q "),VLOOKUP(" ULO",_312_Table1,MATCH('312'!$X$16,_312_Table1_ColumnLookup,0),FALSE),
  IF(AND(VALUE(LEFT($A796,3))=312,LEFT($G796,10)="Unincepted"),VLOOKUP(" ULO",_312_Table1,MATCH(LEFT($B796,1),_312_Table1_ColumnLookup,0),FALSE),
  IF(AND(VALUE(LEFT($A796,3))=312,LEFT($G796,5)="Total",$B796="G "),VLOOKUP('312'!$F$80,_312_Table1,MATCH('312'!$N$16,_312_Table1_ColumnLookup,0),FALSE),
  IF(AND(VALUE(LEFT($A796,3))=312,LEFT($G796,5)="Total",$B796="O "),VLOOKUP('312'!$F$80,_312_Table1,MATCH('312'!$V$16,_312_Table1_ColumnLookup,0),FALSE),
  IF(AND(VALUE(LEFT($A796,3))=312,LEFT($G796,5)="Total",$B796="Q "),VLOOKUP('312'!$F$80,_312_Table1,MATCH('312'!$X$16,_312_Table1_ColumnLookup,0),FALSE),
  IF(AND(VALUE(LEFT($A796,3))=312,LEFT($G796,5)="Total"),VLOOKUP('312'!$F$80,_312_Table1,MATCH(LEFT($B796,1),_312_Table1_ColumnLookup,0),FALSE),
  IF(AND(VALUE(LEFT($A796,3))=312,LEN($I796)=4,$B796="G"),VLOOKUP($I796,_312_Table1,MATCH('312'!$N$16,_312_Table1_ColumnLookup,0),FALSE),
  IF(AND(VALUE(LEFT($A796,3))=312,LEN($I796)=4,$B796="O"),VLOOKUP($I796,_312_Table1,MATCH('312'!$V$16,_312_Table1_ColumnLookup,0),FALSE),
  IF(AND(VALUE(LEFT($A796,3))=312,LEN($I796)=4,$B796="Q"),VLOOKUP($I796,_312_Table1,MATCH('312'!$X$16,_312_Table1_ColumnLookup,0),FALSE),
  IF(AND(VALUE(LEFT($A796,3))=312,LEN($I796)=4),VLOOKUP($I796,_312_Table1,MATCH(LEFT($B796,1),_312_Table1_ColumnLookup,0),FALSE)
+N("312"),
  IF(VALUE(LEFT($A796,3))=313,VLOOKUP(VALUE(MID($B796,2,1)),_313_Table1,MATCH(MID($B796,1,1),_313_Table1_ColumnLookup,0),FALSE)
+N("313"),
  IF(AND(VALUE(LEFT($A796,3))=314,LEN($B796)=3),VLOOKUP(VALUE(MID($B796,2,2)),_314_Table1,MATCH(MID($B796,1,1),_314_Table1_ColumnLookup,0),FALSE),
  IF(VALUE(LEFT($A796,3))=314,VLOOKUP(VALUE(MID($B796,2,1)),_314_Table1,MATCH(MID($B796,1,1),_314_Table1_ColumnLookup,0),FALSE)
+N("314"),
""))))))))))))))))))))))))</f>
        <v>#N/A</v>
      </c>
      <c r="E796" s="238">
        <f>IF(AND(VALUE(LEFT($A796,3))=309,LEN($B796)=3),VLOOKUP(VALUE(MID($B796,2,2)),_309_Table2,MATCH(MID($B796,1,1),_309_Table2_ColumnLookup,0),FALSE),
  IF($C796="309 LCR SummaryA",OneYearSCR,IF($C796="309 LCR SummaryB",UltimateSCR,IF(VALUE(LEFT($A796,3))=309,VLOOKUP(VALUE(MID($B796,2,1)),_309_Table2,MATCH(MID($B796,1,1),_309_Table2_ColumnLookup,0),FALSE)
+N("309"),
  IF(VALUE(LEFT($A796,3))=310,VLOOKUP(VALUE(MID($B796,2,1)),_310_Table2,MATCH(MID($B796,1,1),_310_Table2_ColumnLookup,0),FALSE)
+N("310"),
  IF(AND(VALUE(LEFT($A796,3))=311,LEN($I796)=4),VLOOKUP($I796,_311_Table2,MATCH($B796,_311_Table2_ColumnLookup,0),FALSE),
  IF(AND(VALUE(LEFT($A796,3))=311,OR($B796="I2",$B796="J2",$B796="K2",$B796="L2")),VLOOKUP('311'!$G$58,_311_Table2,MATCH(MID($B796,1,1),_311_Table2_ColumnLookup,0),FALSE),
  IF(AND(VALUE(LEFT($A796,3))=311,RIGHT($B796,5)="Total"),VLOOKUP('311'!$G$59,_311_Table2,MATCH(MID($B796,1,1),_311_Table2_ColumnLookup,0),FALSE),
  IF(VALUE(LEFT($A796,3))=311,VLOOKUP(VALUE(MID($B796,2,1)),_311_Table2,MATCH(MID($B796,1,1),_311_Table2_ColumnLookup,0),FALSE)
+N("311"),
  IF(AND(VALUE(LEFT($A796,3))=312,LEFT($G796,10)="Unincepted",$B796="G "),VLOOKUP(" ULO",_312_Table2,MATCH('312'!$N$16,_312_Table2_ColumnLookup,0),FALSE),
  IF(AND(VALUE(LEFT($A796,3))=312,LEFT($G796,10)="Unincepted",$B796="O "),VLOOKUP(" ULO",_312_Table2,MATCH('312'!$V$16,_312_Table2_ColumnLookup,0),FALSE),
  IF(AND(VALUE(LEFT($A796,3))=312,LEFT($G796,10)="Unincepted",$B796="Q "),VLOOKUP(" ULO",_312_Table2,MATCH('312'!$X$16,_312_Table2_ColumnLookup,0),FALSE),
  IF(AND(VALUE(LEFT($A796,3))=312,LEFT($G796,10)="Unincepted"),VLOOKUP(" ULO",_312_Table2,MATCH(LEFT($B796,1),_312_Table2_ColumnLookup,0),FALSE),
  IF(AND(VALUE(LEFT($A796,3))=312,LEFT($G796,5)="Total",$B796="G "),VLOOKUP('312'!$F$80,_312_Table2,MATCH('312'!$N$16,_312_Table2_ColumnLookup,0),FALSE),
  IF(AND(VALUE(LEFT($A796,3))=312,LEFT($G796,5)="Total",$B796="O "),VLOOKUP('312'!$F$80,_312_Table2,MATCH('312'!$V$16,_312_Table2_ColumnLookup,0),FALSE),
  IF(AND(VALUE(LEFT($A796,3))=312,LEFT($G796,5)="Total",$B796="Q "),VLOOKUP('312'!$F$80,_312_Table2,MATCH('312'!$X$16,_312_Table2_ColumnLookup,0),FALSE),
  IF(AND(VALUE(LEFT($A796,3))=312,LEFT($G796,5)="Total"),VLOOKUP('312'!$F$80,_312_Table2,MATCH(LEFT($B796,1),_312_Table2_ColumnLookup,0),FALSE),
  IF(AND(VALUE(LEFT($A796,3))=312,LEN($I796)=4,$B796="G"),VLOOKUP($I796,_312_Table2,MATCH('312'!$N$16,_312_Table2_ColumnLookup,0),FALSE),
  IF(AND(VALUE(LEFT($A796,3))=312,LEN($I796)=4,$B796="O"),VLOOKUP($I796,_312_Table2,MATCH('312'!$V$16,_312_Table2_ColumnLookup,0),FALSE),
  IF(AND(VALUE(LEFT($A796,3))=312,LEN($I796)=4,$B796="Q"),VLOOKUP($I796,_312_Table2,MATCH('312'!$X$16,_312_Table2_ColumnLookup,0),FALSE),
  IF(AND(VALUE(LEFT($A796,3))=312,LEN($I796)=4),VLOOKUP($I796,_312_Table2,MATCH(LEFT($B796,1),_312_Table2_ColumnLookup,0),FALSE)
+N("312"),
  IF(VALUE(LEFT($A796,3))=313,VLOOKUP(VALUE(MID($B796,2,1)),_313_Table2,MATCH(MID($B796,1,1),_313_Table2_ColumnLookup,0),FALSE)
+N("313"),
  IF(AND(VALUE(LEFT($A796,3))=314,LEN($B796)=3),VLOOKUP(VALUE(MID($B796,2,2)),_314_Table2,MATCH(MID($B796,1,1),_314_Table2_ColumnLookup,0),FALSE),
  IF(VALUE(LEFT($A796,3))=314,VLOOKUP(VALUE(MID($B796,2,1)),_314_Table2,MATCH(MID($B796,1,1),_314_Table2_ColumnLookup,0),FALSE)
+N("314"),
""))))))))))))))))))))))))</f>
        <v>0</v>
      </c>
      <c r="F796" s="238" t="e">
        <f>IF(AND(VALUE(LEFT($A796,3))=309,LEN($B796)=3),VLOOKUP(VALUE(MID($B796,2,2)),_309_Table3,MATCH(MID($B796,1,1),_309_Table3_ColumnLookup,0),FALSE),
  IF($C796="309 LCR SummaryA",OneYearSCR,IF($C796="309 LCR SummaryB",UltimateSCR,IF(VALUE(LEFT($A796,3))=309,VLOOKUP(VALUE(MID($B796,2,1)),_309_Table3,MATCH(MID($B796,1,1),_309_Table3_ColumnLookup,0),FALSE)
+N("309"),
  IF(VALUE(LEFT($A796,3))=310,VLOOKUP(VALUE(MID($B796,2,1)),_310_Table3,MATCH(MID($B796,1,1),_310_Table3_ColumnLookup,0),FALSE)
+N("310"),
  IF(AND(VALUE(LEFT($A796,3))=311,LEN($I796)=4),VLOOKUP($I796,_311_Table3,MATCH($B796,_311_Table3_ColumnLookup,0),FALSE),
  IF(AND(VALUE(LEFT($A796,3))=311,OR($B796="I2",$B796="J2",$B796="K2",$B796="L2")),VLOOKUP('311'!$G$58,_311_Table3,MATCH(MID($B796,1,1),_311_Table3_ColumnLookup,0),FALSE),
  IF(AND(VALUE(LEFT($A796,3))=311,RIGHT($B796,5)="Total"),VLOOKUP('311'!$G$59,_311_Table3,MATCH(MID($B796,1,1),_311_Table3_ColumnLookup,0),FALSE),
  IF(VALUE(LEFT($A796,3))=311,VLOOKUP(VALUE(MID($B796,2,1)),_311_Table3,MATCH(MID($B796,1,1),_311_Table3_ColumnLookup,0),FALSE)
+N("311"),
  IF(AND(VALUE(LEFT($A796,3))=312,LEFT($G796,10)="Unincepted",$B796="G "),VLOOKUP(" ULO",_312_Table3,MATCH('312'!$N$16,_312_Table3_ColumnLookup,0),FALSE),
  IF(AND(VALUE(LEFT($A796,3))=312,LEFT($G796,10)="Unincepted",$B796="O "),VLOOKUP(" ULO",_312_Table3,MATCH('312'!$V$16,_312_Table3_ColumnLookup,0),FALSE),
  IF(AND(VALUE(LEFT($A796,3))=312,LEFT($G796,10)="Unincepted",$B796="Q "),VLOOKUP(" ULO",_312_Table3,MATCH('312'!$X$16,_312_Table3_ColumnLookup,0),FALSE),
  IF(AND(VALUE(LEFT($A796,3))=312,LEFT($G796,10)="Unincepted"),VLOOKUP(" ULO",_312_Table3,MATCH(LEFT($B796,1),_312_Table3_ColumnLookup,0),FALSE),
  IF(AND(VALUE(LEFT($A796,3))=312,LEFT($G796,5)="Total",$B796="G "),VLOOKUP('312'!$F$80,_312_Table3,MATCH('312'!$N$16,_312_Table3_ColumnLookup,0),FALSE),
  IF(AND(VALUE(LEFT($A796,3))=312,LEFT($G796,5)="Total",$B796="O "),VLOOKUP('312'!$F$80,_312_Table3,MATCH('312'!$V$16,_312_Table3_ColumnLookup,0),FALSE),
  IF(AND(VALUE(LEFT($A796,3))=312,LEFT($G796,5)="Total",$B796="Q "),VLOOKUP('312'!$F$80,_312_Table3,MATCH('312'!$X$16,_312_Table3_ColumnLookup,0),FALSE),
  IF(AND(VALUE(LEFT($A796,3))=312,LEFT($G796,5)="Total"),VLOOKUP('312'!$F$80,_312_Table3,MATCH(LEFT($B796,1),_312_Table3_ColumnLookup,0),FALSE),
  IF(AND(VALUE(LEFT($A796,3))=312,LEN($I796)=4,$B796="G"),VLOOKUP($I796,_312_Table3,MATCH('312'!$N$16,_312_Table3_ColumnLookup,0),FALSE),
  IF(AND(VALUE(LEFT($A796,3))=312,LEN($I796)=4,$B796="O"),VLOOKUP($I796,_312_Table3,MATCH('312'!$V$16,_312_Table3_ColumnLookup,0),FALSE),
  IF(AND(VALUE(LEFT($A796,3))=312,LEN($I796)=4,$B796="Q"),VLOOKUP($I796,_312_Table3,MATCH('312'!$X$16,_312_Table3_ColumnLookup,0),FALSE),
  IF(AND(VALUE(LEFT($A796,3))=312,LEN($I796)=4),VLOOKUP($I796,_312_Table3,MATCH(LEFT($B796,1),_312_Table3_ColumnLookup,0),FALSE)
+N("312"),
  IF(VALUE(LEFT($A796,3))=313,VLOOKUP(VALUE(MID($B796,2,1)),_313_Table3,MATCH(MID($B796,1,1),_313_Table3_ColumnLookup,0),FALSE)
+N("313"),
  IF(AND(VALUE(LEFT($A796,3))=314,LEN($B796)=3),VLOOKUP(VALUE(MID($B796,2,2)),_314_Table3,MATCH(MID($B796,1,1),_314_Table3_ColumnLookup,0),FALSE),
  IF(VALUE(LEFT($A796,3))=314,VLOOKUP(VALUE(MID($B796,2,1)),_314_Table3,MATCH(MID($B796,1,1),_314_Table3_ColumnLookup,0),FALSE)
+N("314"),
""))))))))))))))))))))))))</f>
        <v>#N/A</v>
      </c>
      <c r="G796" t="s">
        <v>1401</v>
      </c>
      <c r="H796" s="321">
        <f>IFERROR(
IF(ISERROR($D796)=FALSE,$D796,IF(ISERROR($E796)=FALSE,$E796,IF(ISERROR($F796)=FALSE,$F796
+N("012 checkboxes"),
IF(
IF(OR(LEFT($A796,9)="Syndicate",LEFT($A796,12)="NewSyndicate"),VLOOKUP($A796,'012'!$J:$ZW,MATCH("Link to button",'012'!$J$1:$ZW$1,0),0)
+N("309 checkbox"),
IF($C796="309 LCR Summary0",VLOOKUP("Notes990",'309'!$P:$ZZ,MATCH("Link to button",'309'!$P$1:$ZZ$1,0),0)
+N("313 checkboxes"),
IF($C796="313 Financial Information0LcmVsScr",IF($C796="309 LCR Summary0",VLOOKUP("LcmVsScr",'309'!$N:$ZZ,MATCH("Link to button",'309'!$N$1:$ZZ$1,0),0),
IF($C796="313 Financial Information0LcrDocAttached",IF($C796="309 LCR Summary0",VLOOKUP("LcrDocAttached",'309'!$N:$ZZ,MATCH("Link to button",'309'!$N$1:$ZZ$1,0),
0)))))))=1,TRUE,FALSE)
))),"")</f>
        <v>0</v>
      </c>
      <c r="J796" s="223"/>
      <c r="K796" s="223"/>
    </row>
    <row r="797" spans="1:11">
      <c r="A797" s="237" t="str">
        <f>VLOOKUP($G797,CSVLookups!$B:$R,MATCH(A$1,CSVLookups!$B$1:$R$1,0),FALSE)</f>
        <v>314 Additional Quantitative Analysis</v>
      </c>
      <c r="B797" s="237" t="str">
        <f>VLOOKUP($G797,CSVLookups!$B:$R,MATCH(B$1,CSVLookups!$B$1:$R$1,0),FALSE)</f>
        <v>E7</v>
      </c>
      <c r="C797" s="238" t="str">
        <f t="shared" si="12"/>
        <v>314 Additional Quantitative AnalysisE7</v>
      </c>
      <c r="D797" s="238" t="e">
        <f>IF(AND(VALUE(LEFT($A797,3))=309,LEN($B797)=3),VLOOKUP(VALUE(MID($B797,2,2)),_309_Table1,MATCH(MID($B797,1,1),_309_Table1_ColumnLookup,0),FALSE),
  IF($C797="309 LCR SummaryA",OneYearSCR,IF($C797="309 LCR SummaryB",UltimateSCR,IF(VALUE(LEFT($A797,3))=309,VLOOKUP(VALUE(MID($B797,2,1)),_309_Table1,MATCH(MID($B797,1,1),_309_Table1_ColumnLookup,0),FALSE)
+N("309"),
  IF(VALUE(LEFT($A797,3))=310,VLOOKUP(VALUE(MID($B797,2,1)),_310_Table1,MATCH(MID($B797,1,1),_310_Table1_ColumnLookup,0),FALSE)
+N("310"),
  IF(AND(VALUE(LEFT($A797,3))=311,LEN($I797)=4),VLOOKUP($I797,_311_Table1,MATCH($B797,_311_Table1_ColumnLookup,0),FALSE),
  IF(AND(VALUE(LEFT($A797,3))=311,OR($B797="I2",$B797="J2",$B797="K2",$B797="L2")),VLOOKUP('311'!$G$58,_311_Table1,MATCH(MID($B797,1,1),_311_Table1_ColumnLookup,0),FALSE),
  IF(AND(VALUE(LEFT($A797,3))=311,RIGHT($B797,5)="Total"),VLOOKUP('311'!$G$59,_311_Table1,MATCH(MID($B797,1,1),_311_Table1_ColumnLookup,0),FALSE),
  IF(VALUE(LEFT($A797,3))=311,VLOOKUP(VALUE(MID($B797,2,1)),_311_Table1,MATCH(MID($B797,1,1),_311_Table1_ColumnLookup,0),FALSE)
+N("311"),
  IF(AND(VALUE(LEFT($A797,3))=312,LEFT($G797,10)="Unincepted",$B797="G "),VLOOKUP(" ULO",_312_Table1,MATCH('312'!$N$16,_312_Table1_ColumnLookup,0),FALSE),
  IF(AND(VALUE(LEFT($A797,3))=312,LEFT($G797,10)="Unincepted",$B797="O "),VLOOKUP(" ULO",_312_Table1,MATCH('312'!$V$16,_312_Table1_ColumnLookup,0),FALSE),
  IF(AND(VALUE(LEFT($A797,3))=312,LEFT($G797,10)="Unincepted",$B797="Q "),VLOOKUP(" ULO",_312_Table1,MATCH('312'!$X$16,_312_Table1_ColumnLookup,0),FALSE),
  IF(AND(VALUE(LEFT($A797,3))=312,LEFT($G797,10)="Unincepted"),VLOOKUP(" ULO",_312_Table1,MATCH(LEFT($B797,1),_312_Table1_ColumnLookup,0),FALSE),
  IF(AND(VALUE(LEFT($A797,3))=312,LEFT($G797,5)="Total",$B797="G "),VLOOKUP('312'!$F$80,_312_Table1,MATCH('312'!$N$16,_312_Table1_ColumnLookup,0),FALSE),
  IF(AND(VALUE(LEFT($A797,3))=312,LEFT($G797,5)="Total",$B797="O "),VLOOKUP('312'!$F$80,_312_Table1,MATCH('312'!$V$16,_312_Table1_ColumnLookup,0),FALSE),
  IF(AND(VALUE(LEFT($A797,3))=312,LEFT($G797,5)="Total",$B797="Q "),VLOOKUP('312'!$F$80,_312_Table1,MATCH('312'!$X$16,_312_Table1_ColumnLookup,0),FALSE),
  IF(AND(VALUE(LEFT($A797,3))=312,LEFT($G797,5)="Total"),VLOOKUP('312'!$F$80,_312_Table1,MATCH(LEFT($B797,1),_312_Table1_ColumnLookup,0),FALSE),
  IF(AND(VALUE(LEFT($A797,3))=312,LEN($I797)=4,$B797="G"),VLOOKUP($I797,_312_Table1,MATCH('312'!$N$16,_312_Table1_ColumnLookup,0),FALSE),
  IF(AND(VALUE(LEFT($A797,3))=312,LEN($I797)=4,$B797="O"),VLOOKUP($I797,_312_Table1,MATCH('312'!$V$16,_312_Table1_ColumnLookup,0),FALSE),
  IF(AND(VALUE(LEFT($A797,3))=312,LEN($I797)=4,$B797="Q"),VLOOKUP($I797,_312_Table1,MATCH('312'!$X$16,_312_Table1_ColumnLookup,0),FALSE),
  IF(AND(VALUE(LEFT($A797,3))=312,LEN($I797)=4),VLOOKUP($I797,_312_Table1,MATCH(LEFT($B797,1),_312_Table1_ColumnLookup,0),FALSE)
+N("312"),
  IF(VALUE(LEFT($A797,3))=313,VLOOKUP(VALUE(MID($B797,2,1)),_313_Table1,MATCH(MID($B797,1,1),_313_Table1_ColumnLookup,0),FALSE)
+N("313"),
  IF(AND(VALUE(LEFT($A797,3))=314,LEN($B797)=3),VLOOKUP(VALUE(MID($B797,2,2)),_314_Table1,MATCH(MID($B797,1,1),_314_Table1_ColumnLookup,0),FALSE),
  IF(VALUE(LEFT($A797,3))=314,VLOOKUP(VALUE(MID($B797,2,1)),_314_Table1,MATCH(MID($B797,1,1),_314_Table1_ColumnLookup,0),FALSE)
+N("314"),
""))))))))))))))))))))))))</f>
        <v>#N/A</v>
      </c>
      <c r="E797" s="238">
        <f>IF(AND(VALUE(LEFT($A797,3))=309,LEN($B797)=3),VLOOKUP(VALUE(MID($B797,2,2)),_309_Table2,MATCH(MID($B797,1,1),_309_Table2_ColumnLookup,0),FALSE),
  IF($C797="309 LCR SummaryA",OneYearSCR,IF($C797="309 LCR SummaryB",UltimateSCR,IF(VALUE(LEFT($A797,3))=309,VLOOKUP(VALUE(MID($B797,2,1)),_309_Table2,MATCH(MID($B797,1,1),_309_Table2_ColumnLookup,0),FALSE)
+N("309"),
  IF(VALUE(LEFT($A797,3))=310,VLOOKUP(VALUE(MID($B797,2,1)),_310_Table2,MATCH(MID($B797,1,1),_310_Table2_ColumnLookup,0),FALSE)
+N("310"),
  IF(AND(VALUE(LEFT($A797,3))=311,LEN($I797)=4),VLOOKUP($I797,_311_Table2,MATCH($B797,_311_Table2_ColumnLookup,0),FALSE),
  IF(AND(VALUE(LEFT($A797,3))=311,OR($B797="I2",$B797="J2",$B797="K2",$B797="L2")),VLOOKUP('311'!$G$58,_311_Table2,MATCH(MID($B797,1,1),_311_Table2_ColumnLookup,0),FALSE),
  IF(AND(VALUE(LEFT($A797,3))=311,RIGHT($B797,5)="Total"),VLOOKUP('311'!$G$59,_311_Table2,MATCH(MID($B797,1,1),_311_Table2_ColumnLookup,0),FALSE),
  IF(VALUE(LEFT($A797,3))=311,VLOOKUP(VALUE(MID($B797,2,1)),_311_Table2,MATCH(MID($B797,1,1),_311_Table2_ColumnLookup,0),FALSE)
+N("311"),
  IF(AND(VALUE(LEFT($A797,3))=312,LEFT($G797,10)="Unincepted",$B797="G "),VLOOKUP(" ULO",_312_Table2,MATCH('312'!$N$16,_312_Table2_ColumnLookup,0),FALSE),
  IF(AND(VALUE(LEFT($A797,3))=312,LEFT($G797,10)="Unincepted",$B797="O "),VLOOKUP(" ULO",_312_Table2,MATCH('312'!$V$16,_312_Table2_ColumnLookup,0),FALSE),
  IF(AND(VALUE(LEFT($A797,3))=312,LEFT($G797,10)="Unincepted",$B797="Q "),VLOOKUP(" ULO",_312_Table2,MATCH('312'!$X$16,_312_Table2_ColumnLookup,0),FALSE),
  IF(AND(VALUE(LEFT($A797,3))=312,LEFT($G797,10)="Unincepted"),VLOOKUP(" ULO",_312_Table2,MATCH(LEFT($B797,1),_312_Table2_ColumnLookup,0),FALSE),
  IF(AND(VALUE(LEFT($A797,3))=312,LEFT($G797,5)="Total",$B797="G "),VLOOKUP('312'!$F$80,_312_Table2,MATCH('312'!$N$16,_312_Table2_ColumnLookup,0),FALSE),
  IF(AND(VALUE(LEFT($A797,3))=312,LEFT($G797,5)="Total",$B797="O "),VLOOKUP('312'!$F$80,_312_Table2,MATCH('312'!$V$16,_312_Table2_ColumnLookup,0),FALSE),
  IF(AND(VALUE(LEFT($A797,3))=312,LEFT($G797,5)="Total",$B797="Q "),VLOOKUP('312'!$F$80,_312_Table2,MATCH('312'!$X$16,_312_Table2_ColumnLookup,0),FALSE),
  IF(AND(VALUE(LEFT($A797,3))=312,LEFT($G797,5)="Total"),VLOOKUP('312'!$F$80,_312_Table2,MATCH(LEFT($B797,1),_312_Table2_ColumnLookup,0),FALSE),
  IF(AND(VALUE(LEFT($A797,3))=312,LEN($I797)=4,$B797="G"),VLOOKUP($I797,_312_Table2,MATCH('312'!$N$16,_312_Table2_ColumnLookup,0),FALSE),
  IF(AND(VALUE(LEFT($A797,3))=312,LEN($I797)=4,$B797="O"),VLOOKUP($I797,_312_Table2,MATCH('312'!$V$16,_312_Table2_ColumnLookup,0),FALSE),
  IF(AND(VALUE(LEFT($A797,3))=312,LEN($I797)=4,$B797="Q"),VLOOKUP($I797,_312_Table2,MATCH('312'!$X$16,_312_Table2_ColumnLookup,0),FALSE),
  IF(AND(VALUE(LEFT($A797,3))=312,LEN($I797)=4),VLOOKUP($I797,_312_Table2,MATCH(LEFT($B797,1),_312_Table2_ColumnLookup,0),FALSE)
+N("312"),
  IF(VALUE(LEFT($A797,3))=313,VLOOKUP(VALUE(MID($B797,2,1)),_313_Table2,MATCH(MID($B797,1,1),_313_Table2_ColumnLookup,0),FALSE)
+N("313"),
  IF(AND(VALUE(LEFT($A797,3))=314,LEN($B797)=3),VLOOKUP(VALUE(MID($B797,2,2)),_314_Table2,MATCH(MID($B797,1,1),_314_Table2_ColumnLookup,0),FALSE),
  IF(VALUE(LEFT($A797,3))=314,VLOOKUP(VALUE(MID($B797,2,1)),_314_Table2,MATCH(MID($B797,1,1),_314_Table2_ColumnLookup,0),FALSE)
+N("314"),
""))))))))))))))))))))))))</f>
        <v>0</v>
      </c>
      <c r="F797" s="238" t="e">
        <f>IF(AND(VALUE(LEFT($A797,3))=309,LEN($B797)=3),VLOOKUP(VALUE(MID($B797,2,2)),_309_Table3,MATCH(MID($B797,1,1),_309_Table3_ColumnLookup,0),FALSE),
  IF($C797="309 LCR SummaryA",OneYearSCR,IF($C797="309 LCR SummaryB",UltimateSCR,IF(VALUE(LEFT($A797,3))=309,VLOOKUP(VALUE(MID($B797,2,1)),_309_Table3,MATCH(MID($B797,1,1),_309_Table3_ColumnLookup,0),FALSE)
+N("309"),
  IF(VALUE(LEFT($A797,3))=310,VLOOKUP(VALUE(MID($B797,2,1)),_310_Table3,MATCH(MID($B797,1,1),_310_Table3_ColumnLookup,0),FALSE)
+N("310"),
  IF(AND(VALUE(LEFT($A797,3))=311,LEN($I797)=4),VLOOKUP($I797,_311_Table3,MATCH($B797,_311_Table3_ColumnLookup,0),FALSE),
  IF(AND(VALUE(LEFT($A797,3))=311,OR($B797="I2",$B797="J2",$B797="K2",$B797="L2")),VLOOKUP('311'!$G$58,_311_Table3,MATCH(MID($B797,1,1),_311_Table3_ColumnLookup,0),FALSE),
  IF(AND(VALUE(LEFT($A797,3))=311,RIGHT($B797,5)="Total"),VLOOKUP('311'!$G$59,_311_Table3,MATCH(MID($B797,1,1),_311_Table3_ColumnLookup,0),FALSE),
  IF(VALUE(LEFT($A797,3))=311,VLOOKUP(VALUE(MID($B797,2,1)),_311_Table3,MATCH(MID($B797,1,1),_311_Table3_ColumnLookup,0),FALSE)
+N("311"),
  IF(AND(VALUE(LEFT($A797,3))=312,LEFT($G797,10)="Unincepted",$B797="G "),VLOOKUP(" ULO",_312_Table3,MATCH('312'!$N$16,_312_Table3_ColumnLookup,0),FALSE),
  IF(AND(VALUE(LEFT($A797,3))=312,LEFT($G797,10)="Unincepted",$B797="O "),VLOOKUP(" ULO",_312_Table3,MATCH('312'!$V$16,_312_Table3_ColumnLookup,0),FALSE),
  IF(AND(VALUE(LEFT($A797,3))=312,LEFT($G797,10)="Unincepted",$B797="Q "),VLOOKUP(" ULO",_312_Table3,MATCH('312'!$X$16,_312_Table3_ColumnLookup,0),FALSE),
  IF(AND(VALUE(LEFT($A797,3))=312,LEFT($G797,10)="Unincepted"),VLOOKUP(" ULO",_312_Table3,MATCH(LEFT($B797,1),_312_Table3_ColumnLookup,0),FALSE),
  IF(AND(VALUE(LEFT($A797,3))=312,LEFT($G797,5)="Total",$B797="G "),VLOOKUP('312'!$F$80,_312_Table3,MATCH('312'!$N$16,_312_Table3_ColumnLookup,0),FALSE),
  IF(AND(VALUE(LEFT($A797,3))=312,LEFT($G797,5)="Total",$B797="O "),VLOOKUP('312'!$F$80,_312_Table3,MATCH('312'!$V$16,_312_Table3_ColumnLookup,0),FALSE),
  IF(AND(VALUE(LEFT($A797,3))=312,LEFT($G797,5)="Total",$B797="Q "),VLOOKUP('312'!$F$80,_312_Table3,MATCH('312'!$X$16,_312_Table3_ColumnLookup,0),FALSE),
  IF(AND(VALUE(LEFT($A797,3))=312,LEFT($G797,5)="Total"),VLOOKUP('312'!$F$80,_312_Table3,MATCH(LEFT($B797,1),_312_Table3_ColumnLookup,0),FALSE),
  IF(AND(VALUE(LEFT($A797,3))=312,LEN($I797)=4,$B797="G"),VLOOKUP($I797,_312_Table3,MATCH('312'!$N$16,_312_Table3_ColumnLookup,0),FALSE),
  IF(AND(VALUE(LEFT($A797,3))=312,LEN($I797)=4,$B797="O"),VLOOKUP($I797,_312_Table3,MATCH('312'!$V$16,_312_Table3_ColumnLookup,0),FALSE),
  IF(AND(VALUE(LEFT($A797,3))=312,LEN($I797)=4,$B797="Q"),VLOOKUP($I797,_312_Table3,MATCH('312'!$X$16,_312_Table3_ColumnLookup,0),FALSE),
  IF(AND(VALUE(LEFT($A797,3))=312,LEN($I797)=4),VLOOKUP($I797,_312_Table3,MATCH(LEFT($B797,1),_312_Table3_ColumnLookup,0),FALSE)
+N("312"),
  IF(VALUE(LEFT($A797,3))=313,VLOOKUP(VALUE(MID($B797,2,1)),_313_Table3,MATCH(MID($B797,1,1),_313_Table3_ColumnLookup,0),FALSE)
+N("313"),
  IF(AND(VALUE(LEFT($A797,3))=314,LEN($B797)=3),VLOOKUP(VALUE(MID($B797,2,2)),_314_Table3,MATCH(MID($B797,1,1),_314_Table3_ColumnLookup,0),FALSE),
  IF(VALUE(LEFT($A797,3))=314,VLOOKUP(VALUE(MID($B797,2,1)),_314_Table3,MATCH(MID($B797,1,1),_314_Table3_ColumnLookup,0),FALSE)
+N("314"),
""))))))))))))))))))))))))</f>
        <v>#N/A</v>
      </c>
      <c r="G797" t="s">
        <v>1403</v>
      </c>
      <c r="H797" s="321">
        <f>IFERROR(
IF(ISERROR($D797)=FALSE,$D797,IF(ISERROR($E797)=FALSE,$E797,IF(ISERROR($F797)=FALSE,$F797
+N("012 checkboxes"),
IF(
IF(OR(LEFT($A797,9)="Syndicate",LEFT($A797,12)="NewSyndicate"),VLOOKUP($A797,'012'!$J:$ZW,MATCH("Link to button",'012'!$J$1:$ZW$1,0),0)
+N("309 checkbox"),
IF($C797="309 LCR Summary0",VLOOKUP("Notes990",'309'!$P:$ZZ,MATCH("Link to button",'309'!$P$1:$ZZ$1,0),0)
+N("313 checkboxes"),
IF($C797="313 Financial Information0LcmVsScr",IF($C797="309 LCR Summary0",VLOOKUP("LcmVsScr",'309'!$N:$ZZ,MATCH("Link to button",'309'!$N$1:$ZZ$1,0),0),
IF($C797="313 Financial Information0LcrDocAttached",IF($C797="309 LCR Summary0",VLOOKUP("LcrDocAttached",'309'!$N:$ZZ,MATCH("Link to button",'309'!$N$1:$ZZ$1,0),
0)))))))=1,TRUE,FALSE)
))),"")</f>
        <v>0</v>
      </c>
      <c r="J797" s="223"/>
      <c r="K797" s="223"/>
    </row>
    <row r="798" spans="1:11">
      <c r="A798" s="237" t="str">
        <f>VLOOKUP($G798,CSVLookups!$B:$R,MATCH(A$1,CSVLookups!$B$1:$R$1,0),FALSE)</f>
        <v>314 Additional Quantitative Analysis</v>
      </c>
      <c r="B798" s="237" t="str">
        <f>VLOOKUP($G798,CSVLookups!$B:$R,MATCH(B$1,CSVLookups!$B$1:$R$1,0),FALSE)</f>
        <v>F7</v>
      </c>
      <c r="C798" s="238" t="str">
        <f t="shared" si="12"/>
        <v>314 Additional Quantitative AnalysisF7</v>
      </c>
      <c r="D798" s="238" t="e">
        <f>IF(AND(VALUE(LEFT($A798,3))=309,LEN($B798)=3),VLOOKUP(VALUE(MID($B798,2,2)),_309_Table1,MATCH(MID($B798,1,1),_309_Table1_ColumnLookup,0),FALSE),
  IF($C798="309 LCR SummaryA",OneYearSCR,IF($C798="309 LCR SummaryB",UltimateSCR,IF(VALUE(LEFT($A798,3))=309,VLOOKUP(VALUE(MID($B798,2,1)),_309_Table1,MATCH(MID($B798,1,1),_309_Table1_ColumnLookup,0),FALSE)
+N("309"),
  IF(VALUE(LEFT($A798,3))=310,VLOOKUP(VALUE(MID($B798,2,1)),_310_Table1,MATCH(MID($B798,1,1),_310_Table1_ColumnLookup,0),FALSE)
+N("310"),
  IF(AND(VALUE(LEFT($A798,3))=311,LEN($I798)=4),VLOOKUP($I798,_311_Table1,MATCH($B798,_311_Table1_ColumnLookup,0),FALSE),
  IF(AND(VALUE(LEFT($A798,3))=311,OR($B798="I2",$B798="J2",$B798="K2",$B798="L2")),VLOOKUP('311'!$G$58,_311_Table1,MATCH(MID($B798,1,1),_311_Table1_ColumnLookup,0),FALSE),
  IF(AND(VALUE(LEFT($A798,3))=311,RIGHT($B798,5)="Total"),VLOOKUP('311'!$G$59,_311_Table1,MATCH(MID($B798,1,1),_311_Table1_ColumnLookup,0),FALSE),
  IF(VALUE(LEFT($A798,3))=311,VLOOKUP(VALUE(MID($B798,2,1)),_311_Table1,MATCH(MID($B798,1,1),_311_Table1_ColumnLookup,0),FALSE)
+N("311"),
  IF(AND(VALUE(LEFT($A798,3))=312,LEFT($G798,10)="Unincepted",$B798="G "),VLOOKUP(" ULO",_312_Table1,MATCH('312'!$N$16,_312_Table1_ColumnLookup,0),FALSE),
  IF(AND(VALUE(LEFT($A798,3))=312,LEFT($G798,10)="Unincepted",$B798="O "),VLOOKUP(" ULO",_312_Table1,MATCH('312'!$V$16,_312_Table1_ColumnLookup,0),FALSE),
  IF(AND(VALUE(LEFT($A798,3))=312,LEFT($G798,10)="Unincepted",$B798="Q "),VLOOKUP(" ULO",_312_Table1,MATCH('312'!$X$16,_312_Table1_ColumnLookup,0),FALSE),
  IF(AND(VALUE(LEFT($A798,3))=312,LEFT($G798,10)="Unincepted"),VLOOKUP(" ULO",_312_Table1,MATCH(LEFT($B798,1),_312_Table1_ColumnLookup,0),FALSE),
  IF(AND(VALUE(LEFT($A798,3))=312,LEFT($G798,5)="Total",$B798="G "),VLOOKUP('312'!$F$80,_312_Table1,MATCH('312'!$N$16,_312_Table1_ColumnLookup,0),FALSE),
  IF(AND(VALUE(LEFT($A798,3))=312,LEFT($G798,5)="Total",$B798="O "),VLOOKUP('312'!$F$80,_312_Table1,MATCH('312'!$V$16,_312_Table1_ColumnLookup,0),FALSE),
  IF(AND(VALUE(LEFT($A798,3))=312,LEFT($G798,5)="Total",$B798="Q "),VLOOKUP('312'!$F$80,_312_Table1,MATCH('312'!$X$16,_312_Table1_ColumnLookup,0),FALSE),
  IF(AND(VALUE(LEFT($A798,3))=312,LEFT($G798,5)="Total"),VLOOKUP('312'!$F$80,_312_Table1,MATCH(LEFT($B798,1),_312_Table1_ColumnLookup,0),FALSE),
  IF(AND(VALUE(LEFT($A798,3))=312,LEN($I798)=4,$B798="G"),VLOOKUP($I798,_312_Table1,MATCH('312'!$N$16,_312_Table1_ColumnLookup,0),FALSE),
  IF(AND(VALUE(LEFT($A798,3))=312,LEN($I798)=4,$B798="O"),VLOOKUP($I798,_312_Table1,MATCH('312'!$V$16,_312_Table1_ColumnLookup,0),FALSE),
  IF(AND(VALUE(LEFT($A798,3))=312,LEN($I798)=4,$B798="Q"),VLOOKUP($I798,_312_Table1,MATCH('312'!$X$16,_312_Table1_ColumnLookup,0),FALSE),
  IF(AND(VALUE(LEFT($A798,3))=312,LEN($I798)=4),VLOOKUP($I798,_312_Table1,MATCH(LEFT($B798,1),_312_Table1_ColumnLookup,0),FALSE)
+N("312"),
  IF(VALUE(LEFT($A798,3))=313,VLOOKUP(VALUE(MID($B798,2,1)),_313_Table1,MATCH(MID($B798,1,1),_313_Table1_ColumnLookup,0),FALSE)
+N("313"),
  IF(AND(VALUE(LEFT($A798,3))=314,LEN($B798)=3),VLOOKUP(VALUE(MID($B798,2,2)),_314_Table1,MATCH(MID($B798,1,1),_314_Table1_ColumnLookup,0),FALSE),
  IF(VALUE(LEFT($A798,3))=314,VLOOKUP(VALUE(MID($B798,2,1)),_314_Table1,MATCH(MID($B798,1,1),_314_Table1_ColumnLookup,0),FALSE)
+N("314"),
""))))))))))))))))))))))))</f>
        <v>#N/A</v>
      </c>
      <c r="E798" s="238">
        <f>IF(AND(VALUE(LEFT($A798,3))=309,LEN($B798)=3),VLOOKUP(VALUE(MID($B798,2,2)),_309_Table2,MATCH(MID($B798,1,1),_309_Table2_ColumnLookup,0),FALSE),
  IF($C798="309 LCR SummaryA",OneYearSCR,IF($C798="309 LCR SummaryB",UltimateSCR,IF(VALUE(LEFT($A798,3))=309,VLOOKUP(VALUE(MID($B798,2,1)),_309_Table2,MATCH(MID($B798,1,1),_309_Table2_ColumnLookup,0),FALSE)
+N("309"),
  IF(VALUE(LEFT($A798,3))=310,VLOOKUP(VALUE(MID($B798,2,1)),_310_Table2,MATCH(MID($B798,1,1),_310_Table2_ColumnLookup,0),FALSE)
+N("310"),
  IF(AND(VALUE(LEFT($A798,3))=311,LEN($I798)=4),VLOOKUP($I798,_311_Table2,MATCH($B798,_311_Table2_ColumnLookup,0),FALSE),
  IF(AND(VALUE(LEFT($A798,3))=311,OR($B798="I2",$B798="J2",$B798="K2",$B798="L2")),VLOOKUP('311'!$G$58,_311_Table2,MATCH(MID($B798,1,1),_311_Table2_ColumnLookup,0),FALSE),
  IF(AND(VALUE(LEFT($A798,3))=311,RIGHT($B798,5)="Total"),VLOOKUP('311'!$G$59,_311_Table2,MATCH(MID($B798,1,1),_311_Table2_ColumnLookup,0),FALSE),
  IF(VALUE(LEFT($A798,3))=311,VLOOKUP(VALUE(MID($B798,2,1)),_311_Table2,MATCH(MID($B798,1,1),_311_Table2_ColumnLookup,0),FALSE)
+N("311"),
  IF(AND(VALUE(LEFT($A798,3))=312,LEFT($G798,10)="Unincepted",$B798="G "),VLOOKUP(" ULO",_312_Table2,MATCH('312'!$N$16,_312_Table2_ColumnLookup,0),FALSE),
  IF(AND(VALUE(LEFT($A798,3))=312,LEFT($G798,10)="Unincepted",$B798="O "),VLOOKUP(" ULO",_312_Table2,MATCH('312'!$V$16,_312_Table2_ColumnLookup,0),FALSE),
  IF(AND(VALUE(LEFT($A798,3))=312,LEFT($G798,10)="Unincepted",$B798="Q "),VLOOKUP(" ULO",_312_Table2,MATCH('312'!$X$16,_312_Table2_ColumnLookup,0),FALSE),
  IF(AND(VALUE(LEFT($A798,3))=312,LEFT($G798,10)="Unincepted"),VLOOKUP(" ULO",_312_Table2,MATCH(LEFT($B798,1),_312_Table2_ColumnLookup,0),FALSE),
  IF(AND(VALUE(LEFT($A798,3))=312,LEFT($G798,5)="Total",$B798="G "),VLOOKUP('312'!$F$80,_312_Table2,MATCH('312'!$N$16,_312_Table2_ColumnLookup,0),FALSE),
  IF(AND(VALUE(LEFT($A798,3))=312,LEFT($G798,5)="Total",$B798="O "),VLOOKUP('312'!$F$80,_312_Table2,MATCH('312'!$V$16,_312_Table2_ColumnLookup,0),FALSE),
  IF(AND(VALUE(LEFT($A798,3))=312,LEFT($G798,5)="Total",$B798="Q "),VLOOKUP('312'!$F$80,_312_Table2,MATCH('312'!$X$16,_312_Table2_ColumnLookup,0),FALSE),
  IF(AND(VALUE(LEFT($A798,3))=312,LEFT($G798,5)="Total"),VLOOKUP('312'!$F$80,_312_Table2,MATCH(LEFT($B798,1),_312_Table2_ColumnLookup,0),FALSE),
  IF(AND(VALUE(LEFT($A798,3))=312,LEN($I798)=4,$B798="G"),VLOOKUP($I798,_312_Table2,MATCH('312'!$N$16,_312_Table2_ColumnLookup,0),FALSE),
  IF(AND(VALUE(LEFT($A798,3))=312,LEN($I798)=4,$B798="O"),VLOOKUP($I798,_312_Table2,MATCH('312'!$V$16,_312_Table2_ColumnLookup,0),FALSE),
  IF(AND(VALUE(LEFT($A798,3))=312,LEN($I798)=4,$B798="Q"),VLOOKUP($I798,_312_Table2,MATCH('312'!$X$16,_312_Table2_ColumnLookup,0),FALSE),
  IF(AND(VALUE(LEFT($A798,3))=312,LEN($I798)=4),VLOOKUP($I798,_312_Table2,MATCH(LEFT($B798,1),_312_Table2_ColumnLookup,0),FALSE)
+N("312"),
  IF(VALUE(LEFT($A798,3))=313,VLOOKUP(VALUE(MID($B798,2,1)),_313_Table2,MATCH(MID($B798,1,1),_313_Table2_ColumnLookup,0),FALSE)
+N("313"),
  IF(AND(VALUE(LEFT($A798,3))=314,LEN($B798)=3),VLOOKUP(VALUE(MID($B798,2,2)),_314_Table2,MATCH(MID($B798,1,1),_314_Table2_ColumnLookup,0),FALSE),
  IF(VALUE(LEFT($A798,3))=314,VLOOKUP(VALUE(MID($B798,2,1)),_314_Table2,MATCH(MID($B798,1,1),_314_Table2_ColumnLookup,0),FALSE)
+N("314"),
""))))))))))))))))))))))))</f>
        <v>0</v>
      </c>
      <c r="F798" s="238" t="e">
        <f>IF(AND(VALUE(LEFT($A798,3))=309,LEN($B798)=3),VLOOKUP(VALUE(MID($B798,2,2)),_309_Table3,MATCH(MID($B798,1,1),_309_Table3_ColumnLookup,0),FALSE),
  IF($C798="309 LCR SummaryA",OneYearSCR,IF($C798="309 LCR SummaryB",UltimateSCR,IF(VALUE(LEFT($A798,3))=309,VLOOKUP(VALUE(MID($B798,2,1)),_309_Table3,MATCH(MID($B798,1,1),_309_Table3_ColumnLookup,0),FALSE)
+N("309"),
  IF(VALUE(LEFT($A798,3))=310,VLOOKUP(VALUE(MID($B798,2,1)),_310_Table3,MATCH(MID($B798,1,1),_310_Table3_ColumnLookup,0),FALSE)
+N("310"),
  IF(AND(VALUE(LEFT($A798,3))=311,LEN($I798)=4),VLOOKUP($I798,_311_Table3,MATCH($B798,_311_Table3_ColumnLookup,0),FALSE),
  IF(AND(VALUE(LEFT($A798,3))=311,OR($B798="I2",$B798="J2",$B798="K2",$B798="L2")),VLOOKUP('311'!$G$58,_311_Table3,MATCH(MID($B798,1,1),_311_Table3_ColumnLookup,0),FALSE),
  IF(AND(VALUE(LEFT($A798,3))=311,RIGHT($B798,5)="Total"),VLOOKUP('311'!$G$59,_311_Table3,MATCH(MID($B798,1,1),_311_Table3_ColumnLookup,0),FALSE),
  IF(VALUE(LEFT($A798,3))=311,VLOOKUP(VALUE(MID($B798,2,1)),_311_Table3,MATCH(MID($B798,1,1),_311_Table3_ColumnLookup,0),FALSE)
+N("311"),
  IF(AND(VALUE(LEFT($A798,3))=312,LEFT($G798,10)="Unincepted",$B798="G "),VLOOKUP(" ULO",_312_Table3,MATCH('312'!$N$16,_312_Table3_ColumnLookup,0),FALSE),
  IF(AND(VALUE(LEFT($A798,3))=312,LEFT($G798,10)="Unincepted",$B798="O "),VLOOKUP(" ULO",_312_Table3,MATCH('312'!$V$16,_312_Table3_ColumnLookup,0),FALSE),
  IF(AND(VALUE(LEFT($A798,3))=312,LEFT($G798,10)="Unincepted",$B798="Q "),VLOOKUP(" ULO",_312_Table3,MATCH('312'!$X$16,_312_Table3_ColumnLookup,0),FALSE),
  IF(AND(VALUE(LEFT($A798,3))=312,LEFT($G798,10)="Unincepted"),VLOOKUP(" ULO",_312_Table3,MATCH(LEFT($B798,1),_312_Table3_ColumnLookup,0),FALSE),
  IF(AND(VALUE(LEFT($A798,3))=312,LEFT($G798,5)="Total",$B798="G "),VLOOKUP('312'!$F$80,_312_Table3,MATCH('312'!$N$16,_312_Table3_ColumnLookup,0),FALSE),
  IF(AND(VALUE(LEFT($A798,3))=312,LEFT($G798,5)="Total",$B798="O "),VLOOKUP('312'!$F$80,_312_Table3,MATCH('312'!$V$16,_312_Table3_ColumnLookup,0),FALSE),
  IF(AND(VALUE(LEFT($A798,3))=312,LEFT($G798,5)="Total",$B798="Q "),VLOOKUP('312'!$F$80,_312_Table3,MATCH('312'!$X$16,_312_Table3_ColumnLookup,0),FALSE),
  IF(AND(VALUE(LEFT($A798,3))=312,LEFT($G798,5)="Total"),VLOOKUP('312'!$F$80,_312_Table3,MATCH(LEFT($B798,1),_312_Table3_ColumnLookup,0),FALSE),
  IF(AND(VALUE(LEFT($A798,3))=312,LEN($I798)=4,$B798="G"),VLOOKUP($I798,_312_Table3,MATCH('312'!$N$16,_312_Table3_ColumnLookup,0),FALSE),
  IF(AND(VALUE(LEFT($A798,3))=312,LEN($I798)=4,$B798="O"),VLOOKUP($I798,_312_Table3,MATCH('312'!$V$16,_312_Table3_ColumnLookup,0),FALSE),
  IF(AND(VALUE(LEFT($A798,3))=312,LEN($I798)=4,$B798="Q"),VLOOKUP($I798,_312_Table3,MATCH('312'!$X$16,_312_Table3_ColumnLookup,0),FALSE),
  IF(AND(VALUE(LEFT($A798,3))=312,LEN($I798)=4),VLOOKUP($I798,_312_Table3,MATCH(LEFT($B798,1),_312_Table3_ColumnLookup,0),FALSE)
+N("312"),
  IF(VALUE(LEFT($A798,3))=313,VLOOKUP(VALUE(MID($B798,2,1)),_313_Table3,MATCH(MID($B798,1,1),_313_Table3_ColumnLookup,0),FALSE)
+N("313"),
  IF(AND(VALUE(LEFT($A798,3))=314,LEN($B798)=3),VLOOKUP(VALUE(MID($B798,2,2)),_314_Table3,MATCH(MID($B798,1,1),_314_Table3_ColumnLookup,0),FALSE),
  IF(VALUE(LEFT($A798,3))=314,VLOOKUP(VALUE(MID($B798,2,1)),_314_Table3,MATCH(MID($B798,1,1),_314_Table3_ColumnLookup,0),FALSE)
+N("314"),
""))))))))))))))))))))))))</f>
        <v>#N/A</v>
      </c>
      <c r="G798" t="s">
        <v>1405</v>
      </c>
      <c r="H798" s="321">
        <f>IFERROR(
IF(ISERROR($D798)=FALSE,$D798,IF(ISERROR($E798)=FALSE,$E798,IF(ISERROR($F798)=FALSE,$F798
+N("012 checkboxes"),
IF(
IF(OR(LEFT($A798,9)="Syndicate",LEFT($A798,12)="NewSyndicate"),VLOOKUP($A798,'012'!$J:$ZW,MATCH("Link to button",'012'!$J$1:$ZW$1,0),0)
+N("309 checkbox"),
IF($C798="309 LCR Summary0",VLOOKUP("Notes990",'309'!$P:$ZZ,MATCH("Link to button",'309'!$P$1:$ZZ$1,0),0)
+N("313 checkboxes"),
IF($C798="313 Financial Information0LcmVsScr",IF($C798="309 LCR Summary0",VLOOKUP("LcmVsScr",'309'!$N:$ZZ,MATCH("Link to button",'309'!$N$1:$ZZ$1,0),0),
IF($C798="313 Financial Information0LcrDocAttached",IF($C798="309 LCR Summary0",VLOOKUP("LcrDocAttached",'309'!$N:$ZZ,MATCH("Link to button",'309'!$N$1:$ZZ$1,0),
0)))))))=1,TRUE,FALSE)
))),"")</f>
        <v>0</v>
      </c>
      <c r="J798" s="223"/>
      <c r="K798" s="223"/>
    </row>
    <row r="799" spans="1:11">
      <c r="A799" s="237" t="str">
        <f>VLOOKUP($G799,CSVLookups!$B:$R,MATCH(A$1,CSVLookups!$B$1:$R$1,0),FALSE)</f>
        <v>314 Additional Quantitative Analysis</v>
      </c>
      <c r="B799" s="237" t="str">
        <f>VLOOKUP($G799,CSVLookups!$B:$R,MATCH(B$1,CSVLookups!$B$1:$R$1,0),FALSE)</f>
        <v>E8</v>
      </c>
      <c r="C799" s="238" t="str">
        <f t="shared" si="12"/>
        <v>314 Additional Quantitative AnalysisE8</v>
      </c>
      <c r="D799" s="238" t="e">
        <f>IF(AND(VALUE(LEFT($A799,3))=309,LEN($B799)=3),VLOOKUP(VALUE(MID($B799,2,2)),_309_Table1,MATCH(MID($B799,1,1),_309_Table1_ColumnLookup,0),FALSE),
  IF($C799="309 LCR SummaryA",OneYearSCR,IF($C799="309 LCR SummaryB",UltimateSCR,IF(VALUE(LEFT($A799,3))=309,VLOOKUP(VALUE(MID($B799,2,1)),_309_Table1,MATCH(MID($B799,1,1),_309_Table1_ColumnLookup,0),FALSE)
+N("309"),
  IF(VALUE(LEFT($A799,3))=310,VLOOKUP(VALUE(MID($B799,2,1)),_310_Table1,MATCH(MID($B799,1,1),_310_Table1_ColumnLookup,0),FALSE)
+N("310"),
  IF(AND(VALUE(LEFT($A799,3))=311,LEN($I799)=4),VLOOKUP($I799,_311_Table1,MATCH($B799,_311_Table1_ColumnLookup,0),FALSE),
  IF(AND(VALUE(LEFT($A799,3))=311,OR($B799="I2",$B799="J2",$B799="K2",$B799="L2")),VLOOKUP('311'!$G$58,_311_Table1,MATCH(MID($B799,1,1),_311_Table1_ColumnLookup,0),FALSE),
  IF(AND(VALUE(LEFT($A799,3))=311,RIGHT($B799,5)="Total"),VLOOKUP('311'!$G$59,_311_Table1,MATCH(MID($B799,1,1),_311_Table1_ColumnLookup,0),FALSE),
  IF(VALUE(LEFT($A799,3))=311,VLOOKUP(VALUE(MID($B799,2,1)),_311_Table1,MATCH(MID($B799,1,1),_311_Table1_ColumnLookup,0),FALSE)
+N("311"),
  IF(AND(VALUE(LEFT($A799,3))=312,LEFT($G799,10)="Unincepted",$B799="G "),VLOOKUP(" ULO",_312_Table1,MATCH('312'!$N$16,_312_Table1_ColumnLookup,0),FALSE),
  IF(AND(VALUE(LEFT($A799,3))=312,LEFT($G799,10)="Unincepted",$B799="O "),VLOOKUP(" ULO",_312_Table1,MATCH('312'!$V$16,_312_Table1_ColumnLookup,0),FALSE),
  IF(AND(VALUE(LEFT($A799,3))=312,LEFT($G799,10)="Unincepted",$B799="Q "),VLOOKUP(" ULO",_312_Table1,MATCH('312'!$X$16,_312_Table1_ColumnLookup,0),FALSE),
  IF(AND(VALUE(LEFT($A799,3))=312,LEFT($G799,10)="Unincepted"),VLOOKUP(" ULO",_312_Table1,MATCH(LEFT($B799,1),_312_Table1_ColumnLookup,0),FALSE),
  IF(AND(VALUE(LEFT($A799,3))=312,LEFT($G799,5)="Total",$B799="G "),VLOOKUP('312'!$F$80,_312_Table1,MATCH('312'!$N$16,_312_Table1_ColumnLookup,0),FALSE),
  IF(AND(VALUE(LEFT($A799,3))=312,LEFT($G799,5)="Total",$B799="O "),VLOOKUP('312'!$F$80,_312_Table1,MATCH('312'!$V$16,_312_Table1_ColumnLookup,0),FALSE),
  IF(AND(VALUE(LEFT($A799,3))=312,LEFT($G799,5)="Total",$B799="Q "),VLOOKUP('312'!$F$80,_312_Table1,MATCH('312'!$X$16,_312_Table1_ColumnLookup,0),FALSE),
  IF(AND(VALUE(LEFT($A799,3))=312,LEFT($G799,5)="Total"),VLOOKUP('312'!$F$80,_312_Table1,MATCH(LEFT($B799,1),_312_Table1_ColumnLookup,0),FALSE),
  IF(AND(VALUE(LEFT($A799,3))=312,LEN($I799)=4,$B799="G"),VLOOKUP($I799,_312_Table1,MATCH('312'!$N$16,_312_Table1_ColumnLookup,0),FALSE),
  IF(AND(VALUE(LEFT($A799,3))=312,LEN($I799)=4,$B799="O"),VLOOKUP($I799,_312_Table1,MATCH('312'!$V$16,_312_Table1_ColumnLookup,0),FALSE),
  IF(AND(VALUE(LEFT($A799,3))=312,LEN($I799)=4,$B799="Q"),VLOOKUP($I799,_312_Table1,MATCH('312'!$X$16,_312_Table1_ColumnLookup,0),FALSE),
  IF(AND(VALUE(LEFT($A799,3))=312,LEN($I799)=4),VLOOKUP($I799,_312_Table1,MATCH(LEFT($B799,1),_312_Table1_ColumnLookup,0),FALSE)
+N("312"),
  IF(VALUE(LEFT($A799,3))=313,VLOOKUP(VALUE(MID($B799,2,1)),_313_Table1,MATCH(MID($B799,1,1),_313_Table1_ColumnLookup,0),FALSE)
+N("313"),
  IF(AND(VALUE(LEFT($A799,3))=314,LEN($B799)=3),VLOOKUP(VALUE(MID($B799,2,2)),_314_Table1,MATCH(MID($B799,1,1),_314_Table1_ColumnLookup,0),FALSE),
  IF(VALUE(LEFT($A799,3))=314,VLOOKUP(VALUE(MID($B799,2,1)),_314_Table1,MATCH(MID($B799,1,1),_314_Table1_ColumnLookup,0),FALSE)
+N("314"),
""))))))))))))))))))))))))</f>
        <v>#N/A</v>
      </c>
      <c r="E799" s="238">
        <f>IF(AND(VALUE(LEFT($A799,3))=309,LEN($B799)=3),VLOOKUP(VALUE(MID($B799,2,2)),_309_Table2,MATCH(MID($B799,1,1),_309_Table2_ColumnLookup,0),FALSE),
  IF($C799="309 LCR SummaryA",OneYearSCR,IF($C799="309 LCR SummaryB",UltimateSCR,IF(VALUE(LEFT($A799,3))=309,VLOOKUP(VALUE(MID($B799,2,1)),_309_Table2,MATCH(MID($B799,1,1),_309_Table2_ColumnLookup,0),FALSE)
+N("309"),
  IF(VALUE(LEFT($A799,3))=310,VLOOKUP(VALUE(MID($B799,2,1)),_310_Table2,MATCH(MID($B799,1,1),_310_Table2_ColumnLookup,0),FALSE)
+N("310"),
  IF(AND(VALUE(LEFT($A799,3))=311,LEN($I799)=4),VLOOKUP($I799,_311_Table2,MATCH($B799,_311_Table2_ColumnLookup,0),FALSE),
  IF(AND(VALUE(LEFT($A799,3))=311,OR($B799="I2",$B799="J2",$B799="K2",$B799="L2")),VLOOKUP('311'!$G$58,_311_Table2,MATCH(MID($B799,1,1),_311_Table2_ColumnLookup,0),FALSE),
  IF(AND(VALUE(LEFT($A799,3))=311,RIGHT($B799,5)="Total"),VLOOKUP('311'!$G$59,_311_Table2,MATCH(MID($B799,1,1),_311_Table2_ColumnLookup,0),FALSE),
  IF(VALUE(LEFT($A799,3))=311,VLOOKUP(VALUE(MID($B799,2,1)),_311_Table2,MATCH(MID($B799,1,1),_311_Table2_ColumnLookup,0),FALSE)
+N("311"),
  IF(AND(VALUE(LEFT($A799,3))=312,LEFT($G799,10)="Unincepted",$B799="G "),VLOOKUP(" ULO",_312_Table2,MATCH('312'!$N$16,_312_Table2_ColumnLookup,0),FALSE),
  IF(AND(VALUE(LEFT($A799,3))=312,LEFT($G799,10)="Unincepted",$B799="O "),VLOOKUP(" ULO",_312_Table2,MATCH('312'!$V$16,_312_Table2_ColumnLookup,0),FALSE),
  IF(AND(VALUE(LEFT($A799,3))=312,LEFT($G799,10)="Unincepted",$B799="Q "),VLOOKUP(" ULO",_312_Table2,MATCH('312'!$X$16,_312_Table2_ColumnLookup,0),FALSE),
  IF(AND(VALUE(LEFT($A799,3))=312,LEFT($G799,10)="Unincepted"),VLOOKUP(" ULO",_312_Table2,MATCH(LEFT($B799,1),_312_Table2_ColumnLookup,0),FALSE),
  IF(AND(VALUE(LEFT($A799,3))=312,LEFT($G799,5)="Total",$B799="G "),VLOOKUP('312'!$F$80,_312_Table2,MATCH('312'!$N$16,_312_Table2_ColumnLookup,0),FALSE),
  IF(AND(VALUE(LEFT($A799,3))=312,LEFT($G799,5)="Total",$B799="O "),VLOOKUP('312'!$F$80,_312_Table2,MATCH('312'!$V$16,_312_Table2_ColumnLookup,0),FALSE),
  IF(AND(VALUE(LEFT($A799,3))=312,LEFT($G799,5)="Total",$B799="Q "),VLOOKUP('312'!$F$80,_312_Table2,MATCH('312'!$X$16,_312_Table2_ColumnLookup,0),FALSE),
  IF(AND(VALUE(LEFT($A799,3))=312,LEFT($G799,5)="Total"),VLOOKUP('312'!$F$80,_312_Table2,MATCH(LEFT($B799,1),_312_Table2_ColumnLookup,0),FALSE),
  IF(AND(VALUE(LEFT($A799,3))=312,LEN($I799)=4,$B799="G"),VLOOKUP($I799,_312_Table2,MATCH('312'!$N$16,_312_Table2_ColumnLookup,0),FALSE),
  IF(AND(VALUE(LEFT($A799,3))=312,LEN($I799)=4,$B799="O"),VLOOKUP($I799,_312_Table2,MATCH('312'!$V$16,_312_Table2_ColumnLookup,0),FALSE),
  IF(AND(VALUE(LEFT($A799,3))=312,LEN($I799)=4,$B799="Q"),VLOOKUP($I799,_312_Table2,MATCH('312'!$X$16,_312_Table2_ColumnLookup,0),FALSE),
  IF(AND(VALUE(LEFT($A799,3))=312,LEN($I799)=4),VLOOKUP($I799,_312_Table2,MATCH(LEFT($B799,1),_312_Table2_ColumnLookup,0),FALSE)
+N("312"),
  IF(VALUE(LEFT($A799,3))=313,VLOOKUP(VALUE(MID($B799,2,1)),_313_Table2,MATCH(MID($B799,1,1),_313_Table2_ColumnLookup,0),FALSE)
+N("313"),
  IF(AND(VALUE(LEFT($A799,3))=314,LEN($B799)=3),VLOOKUP(VALUE(MID($B799,2,2)),_314_Table2,MATCH(MID($B799,1,1),_314_Table2_ColumnLookup,0),FALSE),
  IF(VALUE(LEFT($A799,3))=314,VLOOKUP(VALUE(MID($B799,2,1)),_314_Table2,MATCH(MID($B799,1,1),_314_Table2_ColumnLookup,0),FALSE)
+N("314"),
""))))))))))))))))))))))))</f>
        <v>0</v>
      </c>
      <c r="F799" s="238" t="e">
        <f>IF(AND(VALUE(LEFT($A799,3))=309,LEN($B799)=3),VLOOKUP(VALUE(MID($B799,2,2)),_309_Table3,MATCH(MID($B799,1,1),_309_Table3_ColumnLookup,0),FALSE),
  IF($C799="309 LCR SummaryA",OneYearSCR,IF($C799="309 LCR SummaryB",UltimateSCR,IF(VALUE(LEFT($A799,3))=309,VLOOKUP(VALUE(MID($B799,2,1)),_309_Table3,MATCH(MID($B799,1,1),_309_Table3_ColumnLookup,0),FALSE)
+N("309"),
  IF(VALUE(LEFT($A799,3))=310,VLOOKUP(VALUE(MID($B799,2,1)),_310_Table3,MATCH(MID($B799,1,1),_310_Table3_ColumnLookup,0),FALSE)
+N("310"),
  IF(AND(VALUE(LEFT($A799,3))=311,LEN($I799)=4),VLOOKUP($I799,_311_Table3,MATCH($B799,_311_Table3_ColumnLookup,0),FALSE),
  IF(AND(VALUE(LEFT($A799,3))=311,OR($B799="I2",$B799="J2",$B799="K2",$B799="L2")),VLOOKUP('311'!$G$58,_311_Table3,MATCH(MID($B799,1,1),_311_Table3_ColumnLookup,0),FALSE),
  IF(AND(VALUE(LEFT($A799,3))=311,RIGHT($B799,5)="Total"),VLOOKUP('311'!$G$59,_311_Table3,MATCH(MID($B799,1,1),_311_Table3_ColumnLookup,0),FALSE),
  IF(VALUE(LEFT($A799,3))=311,VLOOKUP(VALUE(MID($B799,2,1)),_311_Table3,MATCH(MID($B799,1,1),_311_Table3_ColumnLookup,0),FALSE)
+N("311"),
  IF(AND(VALUE(LEFT($A799,3))=312,LEFT($G799,10)="Unincepted",$B799="G "),VLOOKUP(" ULO",_312_Table3,MATCH('312'!$N$16,_312_Table3_ColumnLookup,0),FALSE),
  IF(AND(VALUE(LEFT($A799,3))=312,LEFT($G799,10)="Unincepted",$B799="O "),VLOOKUP(" ULO",_312_Table3,MATCH('312'!$V$16,_312_Table3_ColumnLookup,0),FALSE),
  IF(AND(VALUE(LEFT($A799,3))=312,LEFT($G799,10)="Unincepted",$B799="Q "),VLOOKUP(" ULO",_312_Table3,MATCH('312'!$X$16,_312_Table3_ColumnLookup,0),FALSE),
  IF(AND(VALUE(LEFT($A799,3))=312,LEFT($G799,10)="Unincepted"),VLOOKUP(" ULO",_312_Table3,MATCH(LEFT($B799,1),_312_Table3_ColumnLookup,0),FALSE),
  IF(AND(VALUE(LEFT($A799,3))=312,LEFT($G799,5)="Total",$B799="G "),VLOOKUP('312'!$F$80,_312_Table3,MATCH('312'!$N$16,_312_Table3_ColumnLookup,0),FALSE),
  IF(AND(VALUE(LEFT($A799,3))=312,LEFT($G799,5)="Total",$B799="O "),VLOOKUP('312'!$F$80,_312_Table3,MATCH('312'!$V$16,_312_Table3_ColumnLookup,0),FALSE),
  IF(AND(VALUE(LEFT($A799,3))=312,LEFT($G799,5)="Total",$B799="Q "),VLOOKUP('312'!$F$80,_312_Table3,MATCH('312'!$X$16,_312_Table3_ColumnLookup,0),FALSE),
  IF(AND(VALUE(LEFT($A799,3))=312,LEFT($G799,5)="Total"),VLOOKUP('312'!$F$80,_312_Table3,MATCH(LEFT($B799,1),_312_Table3_ColumnLookup,0),FALSE),
  IF(AND(VALUE(LEFT($A799,3))=312,LEN($I799)=4,$B799="G"),VLOOKUP($I799,_312_Table3,MATCH('312'!$N$16,_312_Table3_ColumnLookup,0),FALSE),
  IF(AND(VALUE(LEFT($A799,3))=312,LEN($I799)=4,$B799="O"),VLOOKUP($I799,_312_Table3,MATCH('312'!$V$16,_312_Table3_ColumnLookup,0),FALSE),
  IF(AND(VALUE(LEFT($A799,3))=312,LEN($I799)=4,$B799="Q"),VLOOKUP($I799,_312_Table3,MATCH('312'!$X$16,_312_Table3_ColumnLookup,0),FALSE),
  IF(AND(VALUE(LEFT($A799,3))=312,LEN($I799)=4),VLOOKUP($I799,_312_Table3,MATCH(LEFT($B799,1),_312_Table3_ColumnLookup,0),FALSE)
+N("312"),
  IF(VALUE(LEFT($A799,3))=313,VLOOKUP(VALUE(MID($B799,2,1)),_313_Table3,MATCH(MID($B799,1,1),_313_Table3_ColumnLookup,0),FALSE)
+N("313"),
  IF(AND(VALUE(LEFT($A799,3))=314,LEN($B799)=3),VLOOKUP(VALUE(MID($B799,2,2)),_314_Table3,MATCH(MID($B799,1,1),_314_Table3_ColumnLookup,0),FALSE),
  IF(VALUE(LEFT($A799,3))=314,VLOOKUP(VALUE(MID($B799,2,1)),_314_Table3,MATCH(MID($B799,1,1),_314_Table3_ColumnLookup,0),FALSE)
+N("314"),
""))))))))))))))))))))))))</f>
        <v>#N/A</v>
      </c>
      <c r="G799" t="s">
        <v>1407</v>
      </c>
      <c r="H799" s="321">
        <f>IFERROR(
IF(ISERROR($D799)=FALSE,$D799,IF(ISERROR($E799)=FALSE,$E799,IF(ISERROR($F799)=FALSE,$F799
+N("012 checkboxes"),
IF(
IF(OR(LEFT($A799,9)="Syndicate",LEFT($A799,12)="NewSyndicate"),VLOOKUP($A799,'012'!$J:$ZW,MATCH("Link to button",'012'!$J$1:$ZW$1,0),0)
+N("309 checkbox"),
IF($C799="309 LCR Summary0",VLOOKUP("Notes990",'309'!$P:$ZZ,MATCH("Link to button",'309'!$P$1:$ZZ$1,0),0)
+N("313 checkboxes"),
IF($C799="313 Financial Information0LcmVsScr",IF($C799="309 LCR Summary0",VLOOKUP("LcmVsScr",'309'!$N:$ZZ,MATCH("Link to button",'309'!$N$1:$ZZ$1,0),0),
IF($C799="313 Financial Information0LcrDocAttached",IF($C799="309 LCR Summary0",VLOOKUP("LcrDocAttached",'309'!$N:$ZZ,MATCH("Link to button",'309'!$N$1:$ZZ$1,0),
0)))))))=1,TRUE,FALSE)
))),"")</f>
        <v>0</v>
      </c>
      <c r="J799" s="223"/>
      <c r="K799" s="223"/>
    </row>
    <row r="800" spans="1:11">
      <c r="A800" s="237" t="str">
        <f>VLOOKUP($G800,CSVLookups!$B:$R,MATCH(A$1,CSVLookups!$B$1:$R$1,0),FALSE)</f>
        <v>314 Additional Quantitative Analysis</v>
      </c>
      <c r="B800" s="237" t="str">
        <f>VLOOKUP($G800,CSVLookups!$B:$R,MATCH(B$1,CSVLookups!$B$1:$R$1,0),FALSE)</f>
        <v>F8</v>
      </c>
      <c r="C800" s="238" t="str">
        <f t="shared" ref="C800:C863" si="13">IF(OR(LEFT($A800,4)="Base",LEFT($A800,4)="Synd",LEFT($A800,7)="NewSynd"),"",
IF(OR(AND(LEN($I800=0),OR(LEFT($A800,3)*1=311,LEFT($A800,3)*1=312,LEFT($A800,3)*1=313)),LEN($I800)=4),
CONCATENATE($A800,$B800,$I800,
IF(LEFT($G800,LEN("NetOfRI"))="NetOfRI","Net Insurance Claims brought forward",
IF(LEFT($G800,LEN("Adjustments"))="Adjustments","Adjustments",
IF(LEFT($G800,LEN("NewBusiness"))="NewBusiness","New Business",
IF(LEFT($G800,LEN("TotalClaims"))="TotalClaims","Total Claims",
IF(LEFT($G800,LEN("TotalAdjustments"))="TotalAdjustments","Adjustments",
IF(LEFT($G800,LEN("TotalNewBusiness"))="TotalNewBusiness","New Business",
IF(LEFT($G800,LEN("Unincepted"))="Unincepted","Unincepted",
IF(LEFT($G800,LEN("Total"))="Total","Total",
IF($G800="LcmVsScr","LcmVsScr",
IF($G800="LcrDocAttached","LcrDocAttached",
""))))))))))),CONCATENATE($A800,$B800)))</f>
        <v>314 Additional Quantitative AnalysisF8</v>
      </c>
      <c r="D800" s="238" t="e">
        <f>IF(AND(VALUE(LEFT($A800,3))=309,LEN($B800)=3),VLOOKUP(VALUE(MID($B800,2,2)),_309_Table1,MATCH(MID($B800,1,1),_309_Table1_ColumnLookup,0),FALSE),
  IF($C800="309 LCR SummaryA",OneYearSCR,IF($C800="309 LCR SummaryB",UltimateSCR,IF(VALUE(LEFT($A800,3))=309,VLOOKUP(VALUE(MID($B800,2,1)),_309_Table1,MATCH(MID($B800,1,1),_309_Table1_ColumnLookup,0),FALSE)
+N("309"),
  IF(VALUE(LEFT($A800,3))=310,VLOOKUP(VALUE(MID($B800,2,1)),_310_Table1,MATCH(MID($B800,1,1),_310_Table1_ColumnLookup,0),FALSE)
+N("310"),
  IF(AND(VALUE(LEFT($A800,3))=311,LEN($I800)=4),VLOOKUP($I800,_311_Table1,MATCH($B800,_311_Table1_ColumnLookup,0),FALSE),
  IF(AND(VALUE(LEFT($A800,3))=311,OR($B800="I2",$B800="J2",$B800="K2",$B800="L2")),VLOOKUP('311'!$G$58,_311_Table1,MATCH(MID($B800,1,1),_311_Table1_ColumnLookup,0),FALSE),
  IF(AND(VALUE(LEFT($A800,3))=311,RIGHT($B800,5)="Total"),VLOOKUP('311'!$G$59,_311_Table1,MATCH(MID($B800,1,1),_311_Table1_ColumnLookup,0),FALSE),
  IF(VALUE(LEFT($A800,3))=311,VLOOKUP(VALUE(MID($B800,2,1)),_311_Table1,MATCH(MID($B800,1,1),_311_Table1_ColumnLookup,0),FALSE)
+N("311"),
  IF(AND(VALUE(LEFT($A800,3))=312,LEFT($G800,10)="Unincepted",$B800="G "),VLOOKUP(" ULO",_312_Table1,MATCH('312'!$N$16,_312_Table1_ColumnLookup,0),FALSE),
  IF(AND(VALUE(LEFT($A800,3))=312,LEFT($G800,10)="Unincepted",$B800="O "),VLOOKUP(" ULO",_312_Table1,MATCH('312'!$V$16,_312_Table1_ColumnLookup,0),FALSE),
  IF(AND(VALUE(LEFT($A800,3))=312,LEFT($G800,10)="Unincepted",$B800="Q "),VLOOKUP(" ULO",_312_Table1,MATCH('312'!$X$16,_312_Table1_ColumnLookup,0),FALSE),
  IF(AND(VALUE(LEFT($A800,3))=312,LEFT($G800,10)="Unincepted"),VLOOKUP(" ULO",_312_Table1,MATCH(LEFT($B800,1),_312_Table1_ColumnLookup,0),FALSE),
  IF(AND(VALUE(LEFT($A800,3))=312,LEFT($G800,5)="Total",$B800="G "),VLOOKUP('312'!$F$80,_312_Table1,MATCH('312'!$N$16,_312_Table1_ColumnLookup,0),FALSE),
  IF(AND(VALUE(LEFT($A800,3))=312,LEFT($G800,5)="Total",$B800="O "),VLOOKUP('312'!$F$80,_312_Table1,MATCH('312'!$V$16,_312_Table1_ColumnLookup,0),FALSE),
  IF(AND(VALUE(LEFT($A800,3))=312,LEFT($G800,5)="Total",$B800="Q "),VLOOKUP('312'!$F$80,_312_Table1,MATCH('312'!$X$16,_312_Table1_ColumnLookup,0),FALSE),
  IF(AND(VALUE(LEFT($A800,3))=312,LEFT($G800,5)="Total"),VLOOKUP('312'!$F$80,_312_Table1,MATCH(LEFT($B800,1),_312_Table1_ColumnLookup,0),FALSE),
  IF(AND(VALUE(LEFT($A800,3))=312,LEN($I800)=4,$B800="G"),VLOOKUP($I800,_312_Table1,MATCH('312'!$N$16,_312_Table1_ColumnLookup,0),FALSE),
  IF(AND(VALUE(LEFT($A800,3))=312,LEN($I800)=4,$B800="O"),VLOOKUP($I800,_312_Table1,MATCH('312'!$V$16,_312_Table1_ColumnLookup,0),FALSE),
  IF(AND(VALUE(LEFT($A800,3))=312,LEN($I800)=4,$B800="Q"),VLOOKUP($I800,_312_Table1,MATCH('312'!$X$16,_312_Table1_ColumnLookup,0),FALSE),
  IF(AND(VALUE(LEFT($A800,3))=312,LEN($I800)=4),VLOOKUP($I800,_312_Table1,MATCH(LEFT($B800,1),_312_Table1_ColumnLookup,0),FALSE)
+N("312"),
  IF(VALUE(LEFT($A800,3))=313,VLOOKUP(VALUE(MID($B800,2,1)),_313_Table1,MATCH(MID($B800,1,1),_313_Table1_ColumnLookup,0),FALSE)
+N("313"),
  IF(AND(VALUE(LEFT($A800,3))=314,LEN($B800)=3),VLOOKUP(VALUE(MID($B800,2,2)),_314_Table1,MATCH(MID($B800,1,1),_314_Table1_ColumnLookup,0),FALSE),
  IF(VALUE(LEFT($A800,3))=314,VLOOKUP(VALUE(MID($B800,2,1)),_314_Table1,MATCH(MID($B800,1,1),_314_Table1_ColumnLookup,0),FALSE)
+N("314"),
""))))))))))))))))))))))))</f>
        <v>#N/A</v>
      </c>
      <c r="E800" s="238">
        <f>IF(AND(VALUE(LEFT($A800,3))=309,LEN($B800)=3),VLOOKUP(VALUE(MID($B800,2,2)),_309_Table2,MATCH(MID($B800,1,1),_309_Table2_ColumnLookup,0),FALSE),
  IF($C800="309 LCR SummaryA",OneYearSCR,IF($C800="309 LCR SummaryB",UltimateSCR,IF(VALUE(LEFT($A800,3))=309,VLOOKUP(VALUE(MID($B800,2,1)),_309_Table2,MATCH(MID($B800,1,1),_309_Table2_ColumnLookup,0),FALSE)
+N("309"),
  IF(VALUE(LEFT($A800,3))=310,VLOOKUP(VALUE(MID($B800,2,1)),_310_Table2,MATCH(MID($B800,1,1),_310_Table2_ColumnLookup,0),FALSE)
+N("310"),
  IF(AND(VALUE(LEFT($A800,3))=311,LEN($I800)=4),VLOOKUP($I800,_311_Table2,MATCH($B800,_311_Table2_ColumnLookup,0),FALSE),
  IF(AND(VALUE(LEFT($A800,3))=311,OR($B800="I2",$B800="J2",$B800="K2",$B800="L2")),VLOOKUP('311'!$G$58,_311_Table2,MATCH(MID($B800,1,1),_311_Table2_ColumnLookup,0),FALSE),
  IF(AND(VALUE(LEFT($A800,3))=311,RIGHT($B800,5)="Total"),VLOOKUP('311'!$G$59,_311_Table2,MATCH(MID($B800,1,1),_311_Table2_ColumnLookup,0),FALSE),
  IF(VALUE(LEFT($A800,3))=311,VLOOKUP(VALUE(MID($B800,2,1)),_311_Table2,MATCH(MID($B800,1,1),_311_Table2_ColumnLookup,0),FALSE)
+N("311"),
  IF(AND(VALUE(LEFT($A800,3))=312,LEFT($G800,10)="Unincepted",$B800="G "),VLOOKUP(" ULO",_312_Table2,MATCH('312'!$N$16,_312_Table2_ColumnLookup,0),FALSE),
  IF(AND(VALUE(LEFT($A800,3))=312,LEFT($G800,10)="Unincepted",$B800="O "),VLOOKUP(" ULO",_312_Table2,MATCH('312'!$V$16,_312_Table2_ColumnLookup,0),FALSE),
  IF(AND(VALUE(LEFT($A800,3))=312,LEFT($G800,10)="Unincepted",$B800="Q "),VLOOKUP(" ULO",_312_Table2,MATCH('312'!$X$16,_312_Table2_ColumnLookup,0),FALSE),
  IF(AND(VALUE(LEFT($A800,3))=312,LEFT($G800,10)="Unincepted"),VLOOKUP(" ULO",_312_Table2,MATCH(LEFT($B800,1),_312_Table2_ColumnLookup,0),FALSE),
  IF(AND(VALUE(LEFT($A800,3))=312,LEFT($G800,5)="Total",$B800="G "),VLOOKUP('312'!$F$80,_312_Table2,MATCH('312'!$N$16,_312_Table2_ColumnLookup,0),FALSE),
  IF(AND(VALUE(LEFT($A800,3))=312,LEFT($G800,5)="Total",$B800="O "),VLOOKUP('312'!$F$80,_312_Table2,MATCH('312'!$V$16,_312_Table2_ColumnLookup,0),FALSE),
  IF(AND(VALUE(LEFT($A800,3))=312,LEFT($G800,5)="Total",$B800="Q "),VLOOKUP('312'!$F$80,_312_Table2,MATCH('312'!$X$16,_312_Table2_ColumnLookup,0),FALSE),
  IF(AND(VALUE(LEFT($A800,3))=312,LEFT($G800,5)="Total"),VLOOKUP('312'!$F$80,_312_Table2,MATCH(LEFT($B800,1),_312_Table2_ColumnLookup,0),FALSE),
  IF(AND(VALUE(LEFT($A800,3))=312,LEN($I800)=4,$B800="G"),VLOOKUP($I800,_312_Table2,MATCH('312'!$N$16,_312_Table2_ColumnLookup,0),FALSE),
  IF(AND(VALUE(LEFT($A800,3))=312,LEN($I800)=4,$B800="O"),VLOOKUP($I800,_312_Table2,MATCH('312'!$V$16,_312_Table2_ColumnLookup,0),FALSE),
  IF(AND(VALUE(LEFT($A800,3))=312,LEN($I800)=4,$B800="Q"),VLOOKUP($I800,_312_Table2,MATCH('312'!$X$16,_312_Table2_ColumnLookup,0),FALSE),
  IF(AND(VALUE(LEFT($A800,3))=312,LEN($I800)=4),VLOOKUP($I800,_312_Table2,MATCH(LEFT($B800,1),_312_Table2_ColumnLookup,0),FALSE)
+N("312"),
  IF(VALUE(LEFT($A800,3))=313,VLOOKUP(VALUE(MID($B800,2,1)),_313_Table2,MATCH(MID($B800,1,1),_313_Table2_ColumnLookup,0),FALSE)
+N("313"),
  IF(AND(VALUE(LEFT($A800,3))=314,LEN($B800)=3),VLOOKUP(VALUE(MID($B800,2,2)),_314_Table2,MATCH(MID($B800,1,1),_314_Table2_ColumnLookup,0),FALSE),
  IF(VALUE(LEFT($A800,3))=314,VLOOKUP(VALUE(MID($B800,2,1)),_314_Table2,MATCH(MID($B800,1,1),_314_Table2_ColumnLookup,0),FALSE)
+N("314"),
""))))))))))))))))))))))))</f>
        <v>0</v>
      </c>
      <c r="F800" s="238" t="e">
        <f>IF(AND(VALUE(LEFT($A800,3))=309,LEN($B800)=3),VLOOKUP(VALUE(MID($B800,2,2)),_309_Table3,MATCH(MID($B800,1,1),_309_Table3_ColumnLookup,0),FALSE),
  IF($C800="309 LCR SummaryA",OneYearSCR,IF($C800="309 LCR SummaryB",UltimateSCR,IF(VALUE(LEFT($A800,3))=309,VLOOKUP(VALUE(MID($B800,2,1)),_309_Table3,MATCH(MID($B800,1,1),_309_Table3_ColumnLookup,0),FALSE)
+N("309"),
  IF(VALUE(LEFT($A800,3))=310,VLOOKUP(VALUE(MID($B800,2,1)),_310_Table3,MATCH(MID($B800,1,1),_310_Table3_ColumnLookup,0),FALSE)
+N("310"),
  IF(AND(VALUE(LEFT($A800,3))=311,LEN($I800)=4),VLOOKUP($I800,_311_Table3,MATCH($B800,_311_Table3_ColumnLookup,0),FALSE),
  IF(AND(VALUE(LEFT($A800,3))=311,OR($B800="I2",$B800="J2",$B800="K2",$B800="L2")),VLOOKUP('311'!$G$58,_311_Table3,MATCH(MID($B800,1,1),_311_Table3_ColumnLookup,0),FALSE),
  IF(AND(VALUE(LEFT($A800,3))=311,RIGHT($B800,5)="Total"),VLOOKUP('311'!$G$59,_311_Table3,MATCH(MID($B800,1,1),_311_Table3_ColumnLookup,0),FALSE),
  IF(VALUE(LEFT($A800,3))=311,VLOOKUP(VALUE(MID($B800,2,1)),_311_Table3,MATCH(MID($B800,1,1),_311_Table3_ColumnLookup,0),FALSE)
+N("311"),
  IF(AND(VALUE(LEFT($A800,3))=312,LEFT($G800,10)="Unincepted",$B800="G "),VLOOKUP(" ULO",_312_Table3,MATCH('312'!$N$16,_312_Table3_ColumnLookup,0),FALSE),
  IF(AND(VALUE(LEFT($A800,3))=312,LEFT($G800,10)="Unincepted",$B800="O "),VLOOKUP(" ULO",_312_Table3,MATCH('312'!$V$16,_312_Table3_ColumnLookup,0),FALSE),
  IF(AND(VALUE(LEFT($A800,3))=312,LEFT($G800,10)="Unincepted",$B800="Q "),VLOOKUP(" ULO",_312_Table3,MATCH('312'!$X$16,_312_Table3_ColumnLookup,0),FALSE),
  IF(AND(VALUE(LEFT($A800,3))=312,LEFT($G800,10)="Unincepted"),VLOOKUP(" ULO",_312_Table3,MATCH(LEFT($B800,1),_312_Table3_ColumnLookup,0),FALSE),
  IF(AND(VALUE(LEFT($A800,3))=312,LEFT($G800,5)="Total",$B800="G "),VLOOKUP('312'!$F$80,_312_Table3,MATCH('312'!$N$16,_312_Table3_ColumnLookup,0),FALSE),
  IF(AND(VALUE(LEFT($A800,3))=312,LEFT($G800,5)="Total",$B800="O "),VLOOKUP('312'!$F$80,_312_Table3,MATCH('312'!$V$16,_312_Table3_ColumnLookup,0),FALSE),
  IF(AND(VALUE(LEFT($A800,3))=312,LEFT($G800,5)="Total",$B800="Q "),VLOOKUP('312'!$F$80,_312_Table3,MATCH('312'!$X$16,_312_Table3_ColumnLookup,0),FALSE),
  IF(AND(VALUE(LEFT($A800,3))=312,LEFT($G800,5)="Total"),VLOOKUP('312'!$F$80,_312_Table3,MATCH(LEFT($B800,1),_312_Table3_ColumnLookup,0),FALSE),
  IF(AND(VALUE(LEFT($A800,3))=312,LEN($I800)=4,$B800="G"),VLOOKUP($I800,_312_Table3,MATCH('312'!$N$16,_312_Table3_ColumnLookup,0),FALSE),
  IF(AND(VALUE(LEFT($A800,3))=312,LEN($I800)=4,$B800="O"),VLOOKUP($I800,_312_Table3,MATCH('312'!$V$16,_312_Table3_ColumnLookup,0),FALSE),
  IF(AND(VALUE(LEFT($A800,3))=312,LEN($I800)=4,$B800="Q"),VLOOKUP($I800,_312_Table3,MATCH('312'!$X$16,_312_Table3_ColumnLookup,0),FALSE),
  IF(AND(VALUE(LEFT($A800,3))=312,LEN($I800)=4),VLOOKUP($I800,_312_Table3,MATCH(LEFT($B800,1),_312_Table3_ColumnLookup,0),FALSE)
+N("312"),
  IF(VALUE(LEFT($A800,3))=313,VLOOKUP(VALUE(MID($B800,2,1)),_313_Table3,MATCH(MID($B800,1,1),_313_Table3_ColumnLookup,0),FALSE)
+N("313"),
  IF(AND(VALUE(LEFT($A800,3))=314,LEN($B800)=3),VLOOKUP(VALUE(MID($B800,2,2)),_314_Table3,MATCH(MID($B800,1,1),_314_Table3_ColumnLookup,0),FALSE),
  IF(VALUE(LEFT($A800,3))=314,VLOOKUP(VALUE(MID($B800,2,1)),_314_Table3,MATCH(MID($B800,1,1),_314_Table3_ColumnLookup,0),FALSE)
+N("314"),
""))))))))))))))))))))))))</f>
        <v>#N/A</v>
      </c>
      <c r="G800" t="s">
        <v>1409</v>
      </c>
      <c r="H800" s="321">
        <f>IFERROR(
IF(ISERROR($D800)=FALSE,$D800,IF(ISERROR($E800)=FALSE,$E800,IF(ISERROR($F800)=FALSE,$F800
+N("012 checkboxes"),
IF(
IF(OR(LEFT($A800,9)="Syndicate",LEFT($A800,12)="NewSyndicate"),VLOOKUP($A800,'012'!$J:$ZW,MATCH("Link to button",'012'!$J$1:$ZW$1,0),0)
+N("309 checkbox"),
IF($C800="309 LCR Summary0",VLOOKUP("Notes990",'309'!$P:$ZZ,MATCH("Link to button",'309'!$P$1:$ZZ$1,0),0)
+N("313 checkboxes"),
IF($C800="313 Financial Information0LcmVsScr",IF($C800="309 LCR Summary0",VLOOKUP("LcmVsScr",'309'!$N:$ZZ,MATCH("Link to button",'309'!$N$1:$ZZ$1,0),0),
IF($C800="313 Financial Information0LcrDocAttached",IF($C800="309 LCR Summary0",VLOOKUP("LcrDocAttached",'309'!$N:$ZZ,MATCH("Link to button",'309'!$N$1:$ZZ$1,0),
0)))))))=1,TRUE,FALSE)
))),"")</f>
        <v>0</v>
      </c>
      <c r="J800" s="223"/>
      <c r="K800" s="223"/>
    </row>
    <row r="801" spans="1:11">
      <c r="A801" s="237" t="str">
        <f>VLOOKUP($G801,CSVLookups!$B:$R,MATCH(A$1,CSVLookups!$B$1:$R$1,0),FALSE)</f>
        <v>314 Additional Quantitative Analysis</v>
      </c>
      <c r="B801" s="237" t="str">
        <f>VLOOKUP($G801,CSVLookups!$B:$R,MATCH(B$1,CSVLookups!$B$1:$R$1,0),FALSE)</f>
        <v>D9</v>
      </c>
      <c r="C801" s="238" t="str">
        <f t="shared" si="13"/>
        <v>314 Additional Quantitative AnalysisD9</v>
      </c>
      <c r="D801" s="238" t="e">
        <f>IF(AND(VALUE(LEFT($A801,3))=309,LEN($B801)=3),VLOOKUP(VALUE(MID($B801,2,2)),_309_Table1,MATCH(MID($B801,1,1),_309_Table1_ColumnLookup,0),FALSE),
  IF($C801="309 LCR SummaryA",OneYearSCR,IF($C801="309 LCR SummaryB",UltimateSCR,IF(VALUE(LEFT($A801,3))=309,VLOOKUP(VALUE(MID($B801,2,1)),_309_Table1,MATCH(MID($B801,1,1),_309_Table1_ColumnLookup,0),FALSE)
+N("309"),
  IF(VALUE(LEFT($A801,3))=310,VLOOKUP(VALUE(MID($B801,2,1)),_310_Table1,MATCH(MID($B801,1,1),_310_Table1_ColumnLookup,0),FALSE)
+N("310"),
  IF(AND(VALUE(LEFT($A801,3))=311,LEN($I801)=4),VLOOKUP($I801,_311_Table1,MATCH($B801,_311_Table1_ColumnLookup,0),FALSE),
  IF(AND(VALUE(LEFT($A801,3))=311,OR($B801="I2",$B801="J2",$B801="K2",$B801="L2")),VLOOKUP('311'!$G$58,_311_Table1,MATCH(MID($B801,1,1),_311_Table1_ColumnLookup,0),FALSE),
  IF(AND(VALUE(LEFT($A801,3))=311,RIGHT($B801,5)="Total"),VLOOKUP('311'!$G$59,_311_Table1,MATCH(MID($B801,1,1),_311_Table1_ColumnLookup,0),FALSE),
  IF(VALUE(LEFT($A801,3))=311,VLOOKUP(VALUE(MID($B801,2,1)),_311_Table1,MATCH(MID($B801,1,1),_311_Table1_ColumnLookup,0),FALSE)
+N("311"),
  IF(AND(VALUE(LEFT($A801,3))=312,LEFT($G801,10)="Unincepted",$B801="G "),VLOOKUP(" ULO",_312_Table1,MATCH('312'!$N$16,_312_Table1_ColumnLookup,0),FALSE),
  IF(AND(VALUE(LEFT($A801,3))=312,LEFT($G801,10)="Unincepted",$B801="O "),VLOOKUP(" ULO",_312_Table1,MATCH('312'!$V$16,_312_Table1_ColumnLookup,0),FALSE),
  IF(AND(VALUE(LEFT($A801,3))=312,LEFT($G801,10)="Unincepted",$B801="Q "),VLOOKUP(" ULO",_312_Table1,MATCH('312'!$X$16,_312_Table1_ColumnLookup,0),FALSE),
  IF(AND(VALUE(LEFT($A801,3))=312,LEFT($G801,10)="Unincepted"),VLOOKUP(" ULO",_312_Table1,MATCH(LEFT($B801,1),_312_Table1_ColumnLookup,0),FALSE),
  IF(AND(VALUE(LEFT($A801,3))=312,LEFT($G801,5)="Total",$B801="G "),VLOOKUP('312'!$F$80,_312_Table1,MATCH('312'!$N$16,_312_Table1_ColumnLookup,0),FALSE),
  IF(AND(VALUE(LEFT($A801,3))=312,LEFT($G801,5)="Total",$B801="O "),VLOOKUP('312'!$F$80,_312_Table1,MATCH('312'!$V$16,_312_Table1_ColumnLookup,0),FALSE),
  IF(AND(VALUE(LEFT($A801,3))=312,LEFT($G801,5)="Total",$B801="Q "),VLOOKUP('312'!$F$80,_312_Table1,MATCH('312'!$X$16,_312_Table1_ColumnLookup,0),FALSE),
  IF(AND(VALUE(LEFT($A801,3))=312,LEFT($G801,5)="Total"),VLOOKUP('312'!$F$80,_312_Table1,MATCH(LEFT($B801,1),_312_Table1_ColumnLookup,0),FALSE),
  IF(AND(VALUE(LEFT($A801,3))=312,LEN($I801)=4,$B801="G"),VLOOKUP($I801,_312_Table1,MATCH('312'!$N$16,_312_Table1_ColumnLookup,0),FALSE),
  IF(AND(VALUE(LEFT($A801,3))=312,LEN($I801)=4,$B801="O"),VLOOKUP($I801,_312_Table1,MATCH('312'!$V$16,_312_Table1_ColumnLookup,0),FALSE),
  IF(AND(VALUE(LEFT($A801,3))=312,LEN($I801)=4,$B801="Q"),VLOOKUP($I801,_312_Table1,MATCH('312'!$X$16,_312_Table1_ColumnLookup,0),FALSE),
  IF(AND(VALUE(LEFT($A801,3))=312,LEN($I801)=4),VLOOKUP($I801,_312_Table1,MATCH(LEFT($B801,1),_312_Table1_ColumnLookup,0),FALSE)
+N("312"),
  IF(VALUE(LEFT($A801,3))=313,VLOOKUP(VALUE(MID($B801,2,1)),_313_Table1,MATCH(MID($B801,1,1),_313_Table1_ColumnLookup,0),FALSE)
+N("313"),
  IF(AND(VALUE(LEFT($A801,3))=314,LEN($B801)=3),VLOOKUP(VALUE(MID($B801,2,2)),_314_Table1,MATCH(MID($B801,1,1),_314_Table1_ColumnLookup,0),FALSE),
  IF(VALUE(LEFT($A801,3))=314,VLOOKUP(VALUE(MID($B801,2,1)),_314_Table1,MATCH(MID($B801,1,1),_314_Table1_ColumnLookup,0),FALSE)
+N("314"),
""))))))))))))))))))))))))</f>
        <v>#N/A</v>
      </c>
      <c r="E801" s="238">
        <f>IF(AND(VALUE(LEFT($A801,3))=309,LEN($B801)=3),VLOOKUP(VALUE(MID($B801,2,2)),_309_Table2,MATCH(MID($B801,1,1),_309_Table2_ColumnLookup,0),FALSE),
  IF($C801="309 LCR SummaryA",OneYearSCR,IF($C801="309 LCR SummaryB",UltimateSCR,IF(VALUE(LEFT($A801,3))=309,VLOOKUP(VALUE(MID($B801,2,1)),_309_Table2,MATCH(MID($B801,1,1),_309_Table2_ColumnLookup,0),FALSE)
+N("309"),
  IF(VALUE(LEFT($A801,3))=310,VLOOKUP(VALUE(MID($B801,2,1)),_310_Table2,MATCH(MID($B801,1,1),_310_Table2_ColumnLookup,0),FALSE)
+N("310"),
  IF(AND(VALUE(LEFT($A801,3))=311,LEN($I801)=4),VLOOKUP($I801,_311_Table2,MATCH($B801,_311_Table2_ColumnLookup,0),FALSE),
  IF(AND(VALUE(LEFT($A801,3))=311,OR($B801="I2",$B801="J2",$B801="K2",$B801="L2")),VLOOKUP('311'!$G$58,_311_Table2,MATCH(MID($B801,1,1),_311_Table2_ColumnLookup,0),FALSE),
  IF(AND(VALUE(LEFT($A801,3))=311,RIGHT($B801,5)="Total"),VLOOKUP('311'!$G$59,_311_Table2,MATCH(MID($B801,1,1),_311_Table2_ColumnLookup,0),FALSE),
  IF(VALUE(LEFT($A801,3))=311,VLOOKUP(VALUE(MID($B801,2,1)),_311_Table2,MATCH(MID($B801,1,1),_311_Table2_ColumnLookup,0),FALSE)
+N("311"),
  IF(AND(VALUE(LEFT($A801,3))=312,LEFT($G801,10)="Unincepted",$B801="G "),VLOOKUP(" ULO",_312_Table2,MATCH('312'!$N$16,_312_Table2_ColumnLookup,0),FALSE),
  IF(AND(VALUE(LEFT($A801,3))=312,LEFT($G801,10)="Unincepted",$B801="O "),VLOOKUP(" ULO",_312_Table2,MATCH('312'!$V$16,_312_Table2_ColumnLookup,0),FALSE),
  IF(AND(VALUE(LEFT($A801,3))=312,LEFT($G801,10)="Unincepted",$B801="Q "),VLOOKUP(" ULO",_312_Table2,MATCH('312'!$X$16,_312_Table2_ColumnLookup,0),FALSE),
  IF(AND(VALUE(LEFT($A801,3))=312,LEFT($G801,10)="Unincepted"),VLOOKUP(" ULO",_312_Table2,MATCH(LEFT($B801,1),_312_Table2_ColumnLookup,0),FALSE),
  IF(AND(VALUE(LEFT($A801,3))=312,LEFT($G801,5)="Total",$B801="G "),VLOOKUP('312'!$F$80,_312_Table2,MATCH('312'!$N$16,_312_Table2_ColumnLookup,0),FALSE),
  IF(AND(VALUE(LEFT($A801,3))=312,LEFT($G801,5)="Total",$B801="O "),VLOOKUP('312'!$F$80,_312_Table2,MATCH('312'!$V$16,_312_Table2_ColumnLookup,0),FALSE),
  IF(AND(VALUE(LEFT($A801,3))=312,LEFT($G801,5)="Total",$B801="Q "),VLOOKUP('312'!$F$80,_312_Table2,MATCH('312'!$X$16,_312_Table2_ColumnLookup,0),FALSE),
  IF(AND(VALUE(LEFT($A801,3))=312,LEFT($G801,5)="Total"),VLOOKUP('312'!$F$80,_312_Table2,MATCH(LEFT($B801,1),_312_Table2_ColumnLookup,0),FALSE),
  IF(AND(VALUE(LEFT($A801,3))=312,LEN($I801)=4,$B801="G"),VLOOKUP($I801,_312_Table2,MATCH('312'!$N$16,_312_Table2_ColumnLookup,0),FALSE),
  IF(AND(VALUE(LEFT($A801,3))=312,LEN($I801)=4,$B801="O"),VLOOKUP($I801,_312_Table2,MATCH('312'!$V$16,_312_Table2_ColumnLookup,0),FALSE),
  IF(AND(VALUE(LEFT($A801,3))=312,LEN($I801)=4,$B801="Q"),VLOOKUP($I801,_312_Table2,MATCH('312'!$X$16,_312_Table2_ColumnLookup,0),FALSE),
  IF(AND(VALUE(LEFT($A801,3))=312,LEN($I801)=4),VLOOKUP($I801,_312_Table2,MATCH(LEFT($B801,1),_312_Table2_ColumnLookup,0),FALSE)
+N("312"),
  IF(VALUE(LEFT($A801,3))=313,VLOOKUP(VALUE(MID($B801,2,1)),_313_Table2,MATCH(MID($B801,1,1),_313_Table2_ColumnLookup,0),FALSE)
+N("313"),
  IF(AND(VALUE(LEFT($A801,3))=314,LEN($B801)=3),VLOOKUP(VALUE(MID($B801,2,2)),_314_Table2,MATCH(MID($B801,1,1),_314_Table2_ColumnLookup,0),FALSE),
  IF(VALUE(LEFT($A801,3))=314,VLOOKUP(VALUE(MID($B801,2,1)),_314_Table2,MATCH(MID($B801,1,1),_314_Table2_ColumnLookup,0),FALSE)
+N("314"),
""))))))))))))))))))))))))</f>
        <v>0</v>
      </c>
      <c r="F801" s="238" t="e">
        <f>IF(AND(VALUE(LEFT($A801,3))=309,LEN($B801)=3),VLOOKUP(VALUE(MID($B801,2,2)),_309_Table3,MATCH(MID($B801,1,1),_309_Table3_ColumnLookup,0),FALSE),
  IF($C801="309 LCR SummaryA",OneYearSCR,IF($C801="309 LCR SummaryB",UltimateSCR,IF(VALUE(LEFT($A801,3))=309,VLOOKUP(VALUE(MID($B801,2,1)),_309_Table3,MATCH(MID($B801,1,1),_309_Table3_ColumnLookup,0),FALSE)
+N("309"),
  IF(VALUE(LEFT($A801,3))=310,VLOOKUP(VALUE(MID($B801,2,1)),_310_Table3,MATCH(MID($B801,1,1),_310_Table3_ColumnLookup,0),FALSE)
+N("310"),
  IF(AND(VALUE(LEFT($A801,3))=311,LEN($I801)=4),VLOOKUP($I801,_311_Table3,MATCH($B801,_311_Table3_ColumnLookup,0),FALSE),
  IF(AND(VALUE(LEFT($A801,3))=311,OR($B801="I2",$B801="J2",$B801="K2",$B801="L2")),VLOOKUP('311'!$G$58,_311_Table3,MATCH(MID($B801,1,1),_311_Table3_ColumnLookup,0),FALSE),
  IF(AND(VALUE(LEFT($A801,3))=311,RIGHT($B801,5)="Total"),VLOOKUP('311'!$G$59,_311_Table3,MATCH(MID($B801,1,1),_311_Table3_ColumnLookup,0),FALSE),
  IF(VALUE(LEFT($A801,3))=311,VLOOKUP(VALUE(MID($B801,2,1)),_311_Table3,MATCH(MID($B801,1,1),_311_Table3_ColumnLookup,0),FALSE)
+N("311"),
  IF(AND(VALUE(LEFT($A801,3))=312,LEFT($G801,10)="Unincepted",$B801="G "),VLOOKUP(" ULO",_312_Table3,MATCH('312'!$N$16,_312_Table3_ColumnLookup,0),FALSE),
  IF(AND(VALUE(LEFT($A801,3))=312,LEFT($G801,10)="Unincepted",$B801="O "),VLOOKUP(" ULO",_312_Table3,MATCH('312'!$V$16,_312_Table3_ColumnLookup,0),FALSE),
  IF(AND(VALUE(LEFT($A801,3))=312,LEFT($G801,10)="Unincepted",$B801="Q "),VLOOKUP(" ULO",_312_Table3,MATCH('312'!$X$16,_312_Table3_ColumnLookup,0),FALSE),
  IF(AND(VALUE(LEFT($A801,3))=312,LEFT($G801,10)="Unincepted"),VLOOKUP(" ULO",_312_Table3,MATCH(LEFT($B801,1),_312_Table3_ColumnLookup,0),FALSE),
  IF(AND(VALUE(LEFT($A801,3))=312,LEFT($G801,5)="Total",$B801="G "),VLOOKUP('312'!$F$80,_312_Table3,MATCH('312'!$N$16,_312_Table3_ColumnLookup,0),FALSE),
  IF(AND(VALUE(LEFT($A801,3))=312,LEFT($G801,5)="Total",$B801="O "),VLOOKUP('312'!$F$80,_312_Table3,MATCH('312'!$V$16,_312_Table3_ColumnLookup,0),FALSE),
  IF(AND(VALUE(LEFT($A801,3))=312,LEFT($G801,5)="Total",$B801="Q "),VLOOKUP('312'!$F$80,_312_Table3,MATCH('312'!$X$16,_312_Table3_ColumnLookup,0),FALSE),
  IF(AND(VALUE(LEFT($A801,3))=312,LEFT($G801,5)="Total"),VLOOKUP('312'!$F$80,_312_Table3,MATCH(LEFT($B801,1),_312_Table3_ColumnLookup,0),FALSE),
  IF(AND(VALUE(LEFT($A801,3))=312,LEN($I801)=4,$B801="G"),VLOOKUP($I801,_312_Table3,MATCH('312'!$N$16,_312_Table3_ColumnLookup,0),FALSE),
  IF(AND(VALUE(LEFT($A801,3))=312,LEN($I801)=4,$B801="O"),VLOOKUP($I801,_312_Table3,MATCH('312'!$V$16,_312_Table3_ColumnLookup,0),FALSE),
  IF(AND(VALUE(LEFT($A801,3))=312,LEN($I801)=4,$B801="Q"),VLOOKUP($I801,_312_Table3,MATCH('312'!$X$16,_312_Table3_ColumnLookup,0),FALSE),
  IF(AND(VALUE(LEFT($A801,3))=312,LEN($I801)=4),VLOOKUP($I801,_312_Table3,MATCH(LEFT($B801,1),_312_Table3_ColumnLookup,0),FALSE)
+N("312"),
  IF(VALUE(LEFT($A801,3))=313,VLOOKUP(VALUE(MID($B801,2,1)),_313_Table3,MATCH(MID($B801,1,1),_313_Table3_ColumnLookup,0),FALSE)
+N("313"),
  IF(AND(VALUE(LEFT($A801,3))=314,LEN($B801)=3),VLOOKUP(VALUE(MID($B801,2,2)),_314_Table3,MATCH(MID($B801,1,1),_314_Table3_ColumnLookup,0),FALSE),
  IF(VALUE(LEFT($A801,3))=314,VLOOKUP(VALUE(MID($B801,2,1)),_314_Table3,MATCH(MID($B801,1,1),_314_Table3_ColumnLookup,0),FALSE)
+N("314"),
""))))))))))))))))))))))))</f>
        <v>#N/A</v>
      </c>
      <c r="G801" t="s">
        <v>1411</v>
      </c>
      <c r="H801" s="321">
        <f>IFERROR(
IF(ISERROR($D801)=FALSE,$D801,IF(ISERROR($E801)=FALSE,$E801,IF(ISERROR($F801)=FALSE,$F801
+N("012 checkboxes"),
IF(
IF(OR(LEFT($A801,9)="Syndicate",LEFT($A801,12)="NewSyndicate"),VLOOKUP($A801,'012'!$J:$ZW,MATCH("Link to button",'012'!$J$1:$ZW$1,0),0)
+N("309 checkbox"),
IF($C801="309 LCR Summary0",VLOOKUP("Notes990",'309'!$P:$ZZ,MATCH("Link to button",'309'!$P$1:$ZZ$1,0),0)
+N("313 checkboxes"),
IF($C801="313 Financial Information0LcmVsScr",IF($C801="309 LCR Summary0",VLOOKUP("LcmVsScr",'309'!$N:$ZZ,MATCH("Link to button",'309'!$N$1:$ZZ$1,0),0),
IF($C801="313 Financial Information0LcrDocAttached",IF($C801="309 LCR Summary0",VLOOKUP("LcrDocAttached",'309'!$N:$ZZ,MATCH("Link to button",'309'!$N$1:$ZZ$1,0),
0)))))))=1,TRUE,FALSE)
))),"")</f>
        <v>0</v>
      </c>
      <c r="J801" s="223"/>
      <c r="K801" s="223"/>
    </row>
    <row r="802" spans="1:11">
      <c r="A802" s="237" t="str">
        <f>VLOOKUP($G802,CSVLookups!$B:$R,MATCH(A$1,CSVLookups!$B$1:$R$1,0),FALSE)</f>
        <v>314 Additional Quantitative Analysis</v>
      </c>
      <c r="B802" s="237" t="str">
        <f>VLOOKUP($G802,CSVLookups!$B:$R,MATCH(B$1,CSVLookups!$B$1:$R$1,0),FALSE)</f>
        <v>E9</v>
      </c>
      <c r="C802" s="238" t="str">
        <f t="shared" si="13"/>
        <v>314 Additional Quantitative AnalysisE9</v>
      </c>
      <c r="D802" s="238" t="e">
        <f>IF(AND(VALUE(LEFT($A802,3))=309,LEN($B802)=3),VLOOKUP(VALUE(MID($B802,2,2)),_309_Table1,MATCH(MID($B802,1,1),_309_Table1_ColumnLookup,0),FALSE),
  IF($C802="309 LCR SummaryA",OneYearSCR,IF($C802="309 LCR SummaryB",UltimateSCR,IF(VALUE(LEFT($A802,3))=309,VLOOKUP(VALUE(MID($B802,2,1)),_309_Table1,MATCH(MID($B802,1,1),_309_Table1_ColumnLookup,0),FALSE)
+N("309"),
  IF(VALUE(LEFT($A802,3))=310,VLOOKUP(VALUE(MID($B802,2,1)),_310_Table1,MATCH(MID($B802,1,1),_310_Table1_ColumnLookup,0),FALSE)
+N("310"),
  IF(AND(VALUE(LEFT($A802,3))=311,LEN($I802)=4),VLOOKUP($I802,_311_Table1,MATCH($B802,_311_Table1_ColumnLookup,0),FALSE),
  IF(AND(VALUE(LEFT($A802,3))=311,OR($B802="I2",$B802="J2",$B802="K2",$B802="L2")),VLOOKUP('311'!$G$58,_311_Table1,MATCH(MID($B802,1,1),_311_Table1_ColumnLookup,0),FALSE),
  IF(AND(VALUE(LEFT($A802,3))=311,RIGHT($B802,5)="Total"),VLOOKUP('311'!$G$59,_311_Table1,MATCH(MID($B802,1,1),_311_Table1_ColumnLookup,0),FALSE),
  IF(VALUE(LEFT($A802,3))=311,VLOOKUP(VALUE(MID($B802,2,1)),_311_Table1,MATCH(MID($B802,1,1),_311_Table1_ColumnLookup,0),FALSE)
+N("311"),
  IF(AND(VALUE(LEFT($A802,3))=312,LEFT($G802,10)="Unincepted",$B802="G "),VLOOKUP(" ULO",_312_Table1,MATCH('312'!$N$16,_312_Table1_ColumnLookup,0),FALSE),
  IF(AND(VALUE(LEFT($A802,3))=312,LEFT($G802,10)="Unincepted",$B802="O "),VLOOKUP(" ULO",_312_Table1,MATCH('312'!$V$16,_312_Table1_ColumnLookup,0),FALSE),
  IF(AND(VALUE(LEFT($A802,3))=312,LEFT($G802,10)="Unincepted",$B802="Q "),VLOOKUP(" ULO",_312_Table1,MATCH('312'!$X$16,_312_Table1_ColumnLookup,0),FALSE),
  IF(AND(VALUE(LEFT($A802,3))=312,LEFT($G802,10)="Unincepted"),VLOOKUP(" ULO",_312_Table1,MATCH(LEFT($B802,1),_312_Table1_ColumnLookup,0),FALSE),
  IF(AND(VALUE(LEFT($A802,3))=312,LEFT($G802,5)="Total",$B802="G "),VLOOKUP('312'!$F$80,_312_Table1,MATCH('312'!$N$16,_312_Table1_ColumnLookup,0),FALSE),
  IF(AND(VALUE(LEFT($A802,3))=312,LEFT($G802,5)="Total",$B802="O "),VLOOKUP('312'!$F$80,_312_Table1,MATCH('312'!$V$16,_312_Table1_ColumnLookup,0),FALSE),
  IF(AND(VALUE(LEFT($A802,3))=312,LEFT($G802,5)="Total",$B802="Q "),VLOOKUP('312'!$F$80,_312_Table1,MATCH('312'!$X$16,_312_Table1_ColumnLookup,0),FALSE),
  IF(AND(VALUE(LEFT($A802,3))=312,LEFT($G802,5)="Total"),VLOOKUP('312'!$F$80,_312_Table1,MATCH(LEFT($B802,1),_312_Table1_ColumnLookup,0),FALSE),
  IF(AND(VALUE(LEFT($A802,3))=312,LEN($I802)=4,$B802="G"),VLOOKUP($I802,_312_Table1,MATCH('312'!$N$16,_312_Table1_ColumnLookup,0),FALSE),
  IF(AND(VALUE(LEFT($A802,3))=312,LEN($I802)=4,$B802="O"),VLOOKUP($I802,_312_Table1,MATCH('312'!$V$16,_312_Table1_ColumnLookup,0),FALSE),
  IF(AND(VALUE(LEFT($A802,3))=312,LEN($I802)=4,$B802="Q"),VLOOKUP($I802,_312_Table1,MATCH('312'!$X$16,_312_Table1_ColumnLookup,0),FALSE),
  IF(AND(VALUE(LEFT($A802,3))=312,LEN($I802)=4),VLOOKUP($I802,_312_Table1,MATCH(LEFT($B802,1),_312_Table1_ColumnLookup,0),FALSE)
+N("312"),
  IF(VALUE(LEFT($A802,3))=313,VLOOKUP(VALUE(MID($B802,2,1)),_313_Table1,MATCH(MID($B802,1,1),_313_Table1_ColumnLookup,0),FALSE)
+N("313"),
  IF(AND(VALUE(LEFT($A802,3))=314,LEN($B802)=3),VLOOKUP(VALUE(MID($B802,2,2)),_314_Table1,MATCH(MID($B802,1,1),_314_Table1_ColumnLookup,0),FALSE),
  IF(VALUE(LEFT($A802,3))=314,VLOOKUP(VALUE(MID($B802,2,1)),_314_Table1,MATCH(MID($B802,1,1),_314_Table1_ColumnLookup,0),FALSE)
+N("314"),
""))))))))))))))))))))))))</f>
        <v>#N/A</v>
      </c>
      <c r="E802" s="238">
        <f>IF(AND(VALUE(LEFT($A802,3))=309,LEN($B802)=3),VLOOKUP(VALUE(MID($B802,2,2)),_309_Table2,MATCH(MID($B802,1,1),_309_Table2_ColumnLookup,0),FALSE),
  IF($C802="309 LCR SummaryA",OneYearSCR,IF($C802="309 LCR SummaryB",UltimateSCR,IF(VALUE(LEFT($A802,3))=309,VLOOKUP(VALUE(MID($B802,2,1)),_309_Table2,MATCH(MID($B802,1,1),_309_Table2_ColumnLookup,0),FALSE)
+N("309"),
  IF(VALUE(LEFT($A802,3))=310,VLOOKUP(VALUE(MID($B802,2,1)),_310_Table2,MATCH(MID($B802,1,1),_310_Table2_ColumnLookup,0),FALSE)
+N("310"),
  IF(AND(VALUE(LEFT($A802,3))=311,LEN($I802)=4),VLOOKUP($I802,_311_Table2,MATCH($B802,_311_Table2_ColumnLookup,0),FALSE),
  IF(AND(VALUE(LEFT($A802,3))=311,OR($B802="I2",$B802="J2",$B802="K2",$B802="L2")),VLOOKUP('311'!$G$58,_311_Table2,MATCH(MID($B802,1,1),_311_Table2_ColumnLookup,0),FALSE),
  IF(AND(VALUE(LEFT($A802,3))=311,RIGHT($B802,5)="Total"),VLOOKUP('311'!$G$59,_311_Table2,MATCH(MID($B802,1,1),_311_Table2_ColumnLookup,0),FALSE),
  IF(VALUE(LEFT($A802,3))=311,VLOOKUP(VALUE(MID($B802,2,1)),_311_Table2,MATCH(MID($B802,1,1),_311_Table2_ColumnLookup,0),FALSE)
+N("311"),
  IF(AND(VALUE(LEFT($A802,3))=312,LEFT($G802,10)="Unincepted",$B802="G "),VLOOKUP(" ULO",_312_Table2,MATCH('312'!$N$16,_312_Table2_ColumnLookup,0),FALSE),
  IF(AND(VALUE(LEFT($A802,3))=312,LEFT($G802,10)="Unincepted",$B802="O "),VLOOKUP(" ULO",_312_Table2,MATCH('312'!$V$16,_312_Table2_ColumnLookup,0),FALSE),
  IF(AND(VALUE(LEFT($A802,3))=312,LEFT($G802,10)="Unincepted",$B802="Q "),VLOOKUP(" ULO",_312_Table2,MATCH('312'!$X$16,_312_Table2_ColumnLookup,0),FALSE),
  IF(AND(VALUE(LEFT($A802,3))=312,LEFT($G802,10)="Unincepted"),VLOOKUP(" ULO",_312_Table2,MATCH(LEFT($B802,1),_312_Table2_ColumnLookup,0),FALSE),
  IF(AND(VALUE(LEFT($A802,3))=312,LEFT($G802,5)="Total",$B802="G "),VLOOKUP('312'!$F$80,_312_Table2,MATCH('312'!$N$16,_312_Table2_ColumnLookup,0),FALSE),
  IF(AND(VALUE(LEFT($A802,3))=312,LEFT($G802,5)="Total",$B802="O "),VLOOKUP('312'!$F$80,_312_Table2,MATCH('312'!$V$16,_312_Table2_ColumnLookup,0),FALSE),
  IF(AND(VALUE(LEFT($A802,3))=312,LEFT($G802,5)="Total",$B802="Q "),VLOOKUP('312'!$F$80,_312_Table2,MATCH('312'!$X$16,_312_Table2_ColumnLookup,0),FALSE),
  IF(AND(VALUE(LEFT($A802,3))=312,LEFT($G802,5)="Total"),VLOOKUP('312'!$F$80,_312_Table2,MATCH(LEFT($B802,1),_312_Table2_ColumnLookup,0),FALSE),
  IF(AND(VALUE(LEFT($A802,3))=312,LEN($I802)=4,$B802="G"),VLOOKUP($I802,_312_Table2,MATCH('312'!$N$16,_312_Table2_ColumnLookup,0),FALSE),
  IF(AND(VALUE(LEFT($A802,3))=312,LEN($I802)=4,$B802="O"),VLOOKUP($I802,_312_Table2,MATCH('312'!$V$16,_312_Table2_ColumnLookup,0),FALSE),
  IF(AND(VALUE(LEFT($A802,3))=312,LEN($I802)=4,$B802="Q"),VLOOKUP($I802,_312_Table2,MATCH('312'!$X$16,_312_Table2_ColumnLookup,0),FALSE),
  IF(AND(VALUE(LEFT($A802,3))=312,LEN($I802)=4),VLOOKUP($I802,_312_Table2,MATCH(LEFT($B802,1),_312_Table2_ColumnLookup,0),FALSE)
+N("312"),
  IF(VALUE(LEFT($A802,3))=313,VLOOKUP(VALUE(MID($B802,2,1)),_313_Table2,MATCH(MID($B802,1,1),_313_Table2_ColumnLookup,0),FALSE)
+N("313"),
  IF(AND(VALUE(LEFT($A802,3))=314,LEN($B802)=3),VLOOKUP(VALUE(MID($B802,2,2)),_314_Table2,MATCH(MID($B802,1,1),_314_Table2_ColumnLookup,0),FALSE),
  IF(VALUE(LEFT($A802,3))=314,VLOOKUP(VALUE(MID($B802,2,1)),_314_Table2,MATCH(MID($B802,1,1),_314_Table2_ColumnLookup,0),FALSE)
+N("314"),
""))))))))))))))))))))))))</f>
        <v>0</v>
      </c>
      <c r="F802" s="238" t="e">
        <f>IF(AND(VALUE(LEFT($A802,3))=309,LEN($B802)=3),VLOOKUP(VALUE(MID($B802,2,2)),_309_Table3,MATCH(MID($B802,1,1),_309_Table3_ColumnLookup,0),FALSE),
  IF($C802="309 LCR SummaryA",OneYearSCR,IF($C802="309 LCR SummaryB",UltimateSCR,IF(VALUE(LEFT($A802,3))=309,VLOOKUP(VALUE(MID($B802,2,1)),_309_Table3,MATCH(MID($B802,1,1),_309_Table3_ColumnLookup,0),FALSE)
+N("309"),
  IF(VALUE(LEFT($A802,3))=310,VLOOKUP(VALUE(MID($B802,2,1)),_310_Table3,MATCH(MID($B802,1,1),_310_Table3_ColumnLookup,0),FALSE)
+N("310"),
  IF(AND(VALUE(LEFT($A802,3))=311,LEN($I802)=4),VLOOKUP($I802,_311_Table3,MATCH($B802,_311_Table3_ColumnLookup,0),FALSE),
  IF(AND(VALUE(LEFT($A802,3))=311,OR($B802="I2",$B802="J2",$B802="K2",$B802="L2")),VLOOKUP('311'!$G$58,_311_Table3,MATCH(MID($B802,1,1),_311_Table3_ColumnLookup,0),FALSE),
  IF(AND(VALUE(LEFT($A802,3))=311,RIGHT($B802,5)="Total"),VLOOKUP('311'!$G$59,_311_Table3,MATCH(MID($B802,1,1),_311_Table3_ColumnLookup,0),FALSE),
  IF(VALUE(LEFT($A802,3))=311,VLOOKUP(VALUE(MID($B802,2,1)),_311_Table3,MATCH(MID($B802,1,1),_311_Table3_ColumnLookup,0),FALSE)
+N("311"),
  IF(AND(VALUE(LEFT($A802,3))=312,LEFT($G802,10)="Unincepted",$B802="G "),VLOOKUP(" ULO",_312_Table3,MATCH('312'!$N$16,_312_Table3_ColumnLookup,0),FALSE),
  IF(AND(VALUE(LEFT($A802,3))=312,LEFT($G802,10)="Unincepted",$B802="O "),VLOOKUP(" ULO",_312_Table3,MATCH('312'!$V$16,_312_Table3_ColumnLookup,0),FALSE),
  IF(AND(VALUE(LEFT($A802,3))=312,LEFT($G802,10)="Unincepted",$B802="Q "),VLOOKUP(" ULO",_312_Table3,MATCH('312'!$X$16,_312_Table3_ColumnLookup,0),FALSE),
  IF(AND(VALUE(LEFT($A802,3))=312,LEFT($G802,10)="Unincepted"),VLOOKUP(" ULO",_312_Table3,MATCH(LEFT($B802,1),_312_Table3_ColumnLookup,0),FALSE),
  IF(AND(VALUE(LEFT($A802,3))=312,LEFT($G802,5)="Total",$B802="G "),VLOOKUP('312'!$F$80,_312_Table3,MATCH('312'!$N$16,_312_Table3_ColumnLookup,0),FALSE),
  IF(AND(VALUE(LEFT($A802,3))=312,LEFT($G802,5)="Total",$B802="O "),VLOOKUP('312'!$F$80,_312_Table3,MATCH('312'!$V$16,_312_Table3_ColumnLookup,0),FALSE),
  IF(AND(VALUE(LEFT($A802,3))=312,LEFT($G802,5)="Total",$B802="Q "),VLOOKUP('312'!$F$80,_312_Table3,MATCH('312'!$X$16,_312_Table3_ColumnLookup,0),FALSE),
  IF(AND(VALUE(LEFT($A802,3))=312,LEFT($G802,5)="Total"),VLOOKUP('312'!$F$80,_312_Table3,MATCH(LEFT($B802,1),_312_Table3_ColumnLookup,0),FALSE),
  IF(AND(VALUE(LEFT($A802,3))=312,LEN($I802)=4,$B802="G"),VLOOKUP($I802,_312_Table3,MATCH('312'!$N$16,_312_Table3_ColumnLookup,0),FALSE),
  IF(AND(VALUE(LEFT($A802,3))=312,LEN($I802)=4,$B802="O"),VLOOKUP($I802,_312_Table3,MATCH('312'!$V$16,_312_Table3_ColumnLookup,0),FALSE),
  IF(AND(VALUE(LEFT($A802,3))=312,LEN($I802)=4,$B802="Q"),VLOOKUP($I802,_312_Table3,MATCH('312'!$X$16,_312_Table3_ColumnLookup,0),FALSE),
  IF(AND(VALUE(LEFT($A802,3))=312,LEN($I802)=4),VLOOKUP($I802,_312_Table3,MATCH(LEFT($B802,1),_312_Table3_ColumnLookup,0),FALSE)
+N("312"),
  IF(VALUE(LEFT($A802,3))=313,VLOOKUP(VALUE(MID($B802,2,1)),_313_Table3,MATCH(MID($B802,1,1),_313_Table3_ColumnLookup,0),FALSE)
+N("313"),
  IF(AND(VALUE(LEFT($A802,3))=314,LEN($B802)=3),VLOOKUP(VALUE(MID($B802,2,2)),_314_Table3,MATCH(MID($B802,1,1),_314_Table3_ColumnLookup,0),FALSE),
  IF(VALUE(LEFT($A802,3))=314,VLOOKUP(VALUE(MID($B802,2,1)),_314_Table3,MATCH(MID($B802,1,1),_314_Table3_ColumnLookup,0),FALSE)
+N("314"),
""))))))))))))))))))))))))</f>
        <v>#N/A</v>
      </c>
      <c r="G802" t="s">
        <v>1413</v>
      </c>
      <c r="H802" s="321">
        <f>IFERROR(
IF(ISERROR($D802)=FALSE,$D802,IF(ISERROR($E802)=FALSE,$E802,IF(ISERROR($F802)=FALSE,$F802
+N("012 checkboxes"),
IF(
IF(OR(LEFT($A802,9)="Syndicate",LEFT($A802,12)="NewSyndicate"),VLOOKUP($A802,'012'!$J:$ZW,MATCH("Link to button",'012'!$J$1:$ZW$1,0),0)
+N("309 checkbox"),
IF($C802="309 LCR Summary0",VLOOKUP("Notes990",'309'!$P:$ZZ,MATCH("Link to button",'309'!$P$1:$ZZ$1,0),0)
+N("313 checkboxes"),
IF($C802="313 Financial Information0LcmVsScr",IF($C802="309 LCR Summary0",VLOOKUP("LcmVsScr",'309'!$N:$ZZ,MATCH("Link to button",'309'!$N$1:$ZZ$1,0),0),
IF($C802="313 Financial Information0LcrDocAttached",IF($C802="309 LCR Summary0",VLOOKUP("LcrDocAttached",'309'!$N:$ZZ,MATCH("Link to button",'309'!$N$1:$ZZ$1,0),
0)))))))=1,TRUE,FALSE)
))),"")</f>
        <v>0</v>
      </c>
    </row>
    <row r="803" spans="1:11">
      <c r="A803" s="237" t="str">
        <f>VLOOKUP($G803,CSVLookups!$B:$R,MATCH(A$1,CSVLookups!$B$1:$R$1,0),FALSE)</f>
        <v>314 Additional Quantitative Analysis</v>
      </c>
      <c r="B803" s="237" t="str">
        <f>VLOOKUP($G803,CSVLookups!$B:$R,MATCH(B$1,CSVLookups!$B$1:$R$1,0),FALSE)</f>
        <v>F9</v>
      </c>
      <c r="C803" s="238" t="str">
        <f t="shared" si="13"/>
        <v>314 Additional Quantitative AnalysisF9</v>
      </c>
      <c r="D803" s="238" t="e">
        <f>IF(AND(VALUE(LEFT($A803,3))=309,LEN($B803)=3),VLOOKUP(VALUE(MID($B803,2,2)),_309_Table1,MATCH(MID($B803,1,1),_309_Table1_ColumnLookup,0),FALSE),
  IF($C803="309 LCR SummaryA",OneYearSCR,IF($C803="309 LCR SummaryB",UltimateSCR,IF(VALUE(LEFT($A803,3))=309,VLOOKUP(VALUE(MID($B803,2,1)),_309_Table1,MATCH(MID($B803,1,1),_309_Table1_ColumnLookup,0),FALSE)
+N("309"),
  IF(VALUE(LEFT($A803,3))=310,VLOOKUP(VALUE(MID($B803,2,1)),_310_Table1,MATCH(MID($B803,1,1),_310_Table1_ColumnLookup,0),FALSE)
+N("310"),
  IF(AND(VALUE(LEFT($A803,3))=311,LEN($I803)=4),VLOOKUP($I803,_311_Table1,MATCH($B803,_311_Table1_ColumnLookup,0),FALSE),
  IF(AND(VALUE(LEFT($A803,3))=311,OR($B803="I2",$B803="J2",$B803="K2",$B803="L2")),VLOOKUP('311'!$G$58,_311_Table1,MATCH(MID($B803,1,1),_311_Table1_ColumnLookup,0),FALSE),
  IF(AND(VALUE(LEFT($A803,3))=311,RIGHT($B803,5)="Total"),VLOOKUP('311'!$G$59,_311_Table1,MATCH(MID($B803,1,1),_311_Table1_ColumnLookup,0),FALSE),
  IF(VALUE(LEFT($A803,3))=311,VLOOKUP(VALUE(MID($B803,2,1)),_311_Table1,MATCH(MID($B803,1,1),_311_Table1_ColumnLookup,0),FALSE)
+N("311"),
  IF(AND(VALUE(LEFT($A803,3))=312,LEFT($G803,10)="Unincepted",$B803="G "),VLOOKUP(" ULO",_312_Table1,MATCH('312'!$N$16,_312_Table1_ColumnLookup,0),FALSE),
  IF(AND(VALUE(LEFT($A803,3))=312,LEFT($G803,10)="Unincepted",$B803="O "),VLOOKUP(" ULO",_312_Table1,MATCH('312'!$V$16,_312_Table1_ColumnLookup,0),FALSE),
  IF(AND(VALUE(LEFT($A803,3))=312,LEFT($G803,10)="Unincepted",$B803="Q "),VLOOKUP(" ULO",_312_Table1,MATCH('312'!$X$16,_312_Table1_ColumnLookup,0),FALSE),
  IF(AND(VALUE(LEFT($A803,3))=312,LEFT($G803,10)="Unincepted"),VLOOKUP(" ULO",_312_Table1,MATCH(LEFT($B803,1),_312_Table1_ColumnLookup,0),FALSE),
  IF(AND(VALUE(LEFT($A803,3))=312,LEFT($G803,5)="Total",$B803="G "),VLOOKUP('312'!$F$80,_312_Table1,MATCH('312'!$N$16,_312_Table1_ColumnLookup,0),FALSE),
  IF(AND(VALUE(LEFT($A803,3))=312,LEFT($G803,5)="Total",$B803="O "),VLOOKUP('312'!$F$80,_312_Table1,MATCH('312'!$V$16,_312_Table1_ColumnLookup,0),FALSE),
  IF(AND(VALUE(LEFT($A803,3))=312,LEFT($G803,5)="Total",$B803="Q "),VLOOKUP('312'!$F$80,_312_Table1,MATCH('312'!$X$16,_312_Table1_ColumnLookup,0),FALSE),
  IF(AND(VALUE(LEFT($A803,3))=312,LEFT($G803,5)="Total"),VLOOKUP('312'!$F$80,_312_Table1,MATCH(LEFT($B803,1),_312_Table1_ColumnLookup,0),FALSE),
  IF(AND(VALUE(LEFT($A803,3))=312,LEN($I803)=4,$B803="G"),VLOOKUP($I803,_312_Table1,MATCH('312'!$N$16,_312_Table1_ColumnLookup,0),FALSE),
  IF(AND(VALUE(LEFT($A803,3))=312,LEN($I803)=4,$B803="O"),VLOOKUP($I803,_312_Table1,MATCH('312'!$V$16,_312_Table1_ColumnLookup,0),FALSE),
  IF(AND(VALUE(LEFT($A803,3))=312,LEN($I803)=4,$B803="Q"),VLOOKUP($I803,_312_Table1,MATCH('312'!$X$16,_312_Table1_ColumnLookup,0),FALSE),
  IF(AND(VALUE(LEFT($A803,3))=312,LEN($I803)=4),VLOOKUP($I803,_312_Table1,MATCH(LEFT($B803,1),_312_Table1_ColumnLookup,0),FALSE)
+N("312"),
  IF(VALUE(LEFT($A803,3))=313,VLOOKUP(VALUE(MID($B803,2,1)),_313_Table1,MATCH(MID($B803,1,1),_313_Table1_ColumnLookup,0),FALSE)
+N("313"),
  IF(AND(VALUE(LEFT($A803,3))=314,LEN($B803)=3),VLOOKUP(VALUE(MID($B803,2,2)),_314_Table1,MATCH(MID($B803,1,1),_314_Table1_ColumnLookup,0),FALSE),
  IF(VALUE(LEFT($A803,3))=314,VLOOKUP(VALUE(MID($B803,2,1)),_314_Table1,MATCH(MID($B803,1,1),_314_Table1_ColumnLookup,0),FALSE)
+N("314"),
""))))))))))))))))))))))))</f>
        <v>#N/A</v>
      </c>
      <c r="E803" s="238">
        <f>IF(AND(VALUE(LEFT($A803,3))=309,LEN($B803)=3),VLOOKUP(VALUE(MID($B803,2,2)),_309_Table2,MATCH(MID($B803,1,1),_309_Table2_ColumnLookup,0),FALSE),
  IF($C803="309 LCR SummaryA",OneYearSCR,IF($C803="309 LCR SummaryB",UltimateSCR,IF(VALUE(LEFT($A803,3))=309,VLOOKUP(VALUE(MID($B803,2,1)),_309_Table2,MATCH(MID($B803,1,1),_309_Table2_ColumnLookup,0),FALSE)
+N("309"),
  IF(VALUE(LEFT($A803,3))=310,VLOOKUP(VALUE(MID($B803,2,1)),_310_Table2,MATCH(MID($B803,1,1),_310_Table2_ColumnLookup,0),FALSE)
+N("310"),
  IF(AND(VALUE(LEFT($A803,3))=311,LEN($I803)=4),VLOOKUP($I803,_311_Table2,MATCH($B803,_311_Table2_ColumnLookup,0),FALSE),
  IF(AND(VALUE(LEFT($A803,3))=311,OR($B803="I2",$B803="J2",$B803="K2",$B803="L2")),VLOOKUP('311'!$G$58,_311_Table2,MATCH(MID($B803,1,1),_311_Table2_ColumnLookup,0),FALSE),
  IF(AND(VALUE(LEFT($A803,3))=311,RIGHT($B803,5)="Total"),VLOOKUP('311'!$G$59,_311_Table2,MATCH(MID($B803,1,1),_311_Table2_ColumnLookup,0),FALSE),
  IF(VALUE(LEFT($A803,3))=311,VLOOKUP(VALUE(MID($B803,2,1)),_311_Table2,MATCH(MID($B803,1,1),_311_Table2_ColumnLookup,0),FALSE)
+N("311"),
  IF(AND(VALUE(LEFT($A803,3))=312,LEFT($G803,10)="Unincepted",$B803="G "),VLOOKUP(" ULO",_312_Table2,MATCH('312'!$N$16,_312_Table2_ColumnLookup,0),FALSE),
  IF(AND(VALUE(LEFT($A803,3))=312,LEFT($G803,10)="Unincepted",$B803="O "),VLOOKUP(" ULO",_312_Table2,MATCH('312'!$V$16,_312_Table2_ColumnLookup,0),FALSE),
  IF(AND(VALUE(LEFT($A803,3))=312,LEFT($G803,10)="Unincepted",$B803="Q "),VLOOKUP(" ULO",_312_Table2,MATCH('312'!$X$16,_312_Table2_ColumnLookup,0),FALSE),
  IF(AND(VALUE(LEFT($A803,3))=312,LEFT($G803,10)="Unincepted"),VLOOKUP(" ULO",_312_Table2,MATCH(LEFT($B803,1),_312_Table2_ColumnLookup,0),FALSE),
  IF(AND(VALUE(LEFT($A803,3))=312,LEFT($G803,5)="Total",$B803="G "),VLOOKUP('312'!$F$80,_312_Table2,MATCH('312'!$N$16,_312_Table2_ColumnLookup,0),FALSE),
  IF(AND(VALUE(LEFT($A803,3))=312,LEFT($G803,5)="Total",$B803="O "),VLOOKUP('312'!$F$80,_312_Table2,MATCH('312'!$V$16,_312_Table2_ColumnLookup,0),FALSE),
  IF(AND(VALUE(LEFT($A803,3))=312,LEFT($G803,5)="Total",$B803="Q "),VLOOKUP('312'!$F$80,_312_Table2,MATCH('312'!$X$16,_312_Table2_ColumnLookup,0),FALSE),
  IF(AND(VALUE(LEFT($A803,3))=312,LEFT($G803,5)="Total"),VLOOKUP('312'!$F$80,_312_Table2,MATCH(LEFT($B803,1),_312_Table2_ColumnLookup,0),FALSE),
  IF(AND(VALUE(LEFT($A803,3))=312,LEN($I803)=4,$B803="G"),VLOOKUP($I803,_312_Table2,MATCH('312'!$N$16,_312_Table2_ColumnLookup,0),FALSE),
  IF(AND(VALUE(LEFT($A803,3))=312,LEN($I803)=4,$B803="O"),VLOOKUP($I803,_312_Table2,MATCH('312'!$V$16,_312_Table2_ColumnLookup,0),FALSE),
  IF(AND(VALUE(LEFT($A803,3))=312,LEN($I803)=4,$B803="Q"),VLOOKUP($I803,_312_Table2,MATCH('312'!$X$16,_312_Table2_ColumnLookup,0),FALSE),
  IF(AND(VALUE(LEFT($A803,3))=312,LEN($I803)=4),VLOOKUP($I803,_312_Table2,MATCH(LEFT($B803,1),_312_Table2_ColumnLookup,0),FALSE)
+N("312"),
  IF(VALUE(LEFT($A803,3))=313,VLOOKUP(VALUE(MID($B803,2,1)),_313_Table2,MATCH(MID($B803,1,1),_313_Table2_ColumnLookup,0),FALSE)
+N("313"),
  IF(AND(VALUE(LEFT($A803,3))=314,LEN($B803)=3),VLOOKUP(VALUE(MID($B803,2,2)),_314_Table2,MATCH(MID($B803,1,1),_314_Table2_ColumnLookup,0),FALSE),
  IF(VALUE(LEFT($A803,3))=314,VLOOKUP(VALUE(MID($B803,2,1)),_314_Table2,MATCH(MID($B803,1,1),_314_Table2_ColumnLookup,0),FALSE)
+N("314"),
""))))))))))))))))))))))))</f>
        <v>0</v>
      </c>
      <c r="F803" s="238" t="e">
        <f>IF(AND(VALUE(LEFT($A803,3))=309,LEN($B803)=3),VLOOKUP(VALUE(MID($B803,2,2)),_309_Table3,MATCH(MID($B803,1,1),_309_Table3_ColumnLookup,0),FALSE),
  IF($C803="309 LCR SummaryA",OneYearSCR,IF($C803="309 LCR SummaryB",UltimateSCR,IF(VALUE(LEFT($A803,3))=309,VLOOKUP(VALUE(MID($B803,2,1)),_309_Table3,MATCH(MID($B803,1,1),_309_Table3_ColumnLookup,0),FALSE)
+N("309"),
  IF(VALUE(LEFT($A803,3))=310,VLOOKUP(VALUE(MID($B803,2,1)),_310_Table3,MATCH(MID($B803,1,1),_310_Table3_ColumnLookup,0),FALSE)
+N("310"),
  IF(AND(VALUE(LEFT($A803,3))=311,LEN($I803)=4),VLOOKUP($I803,_311_Table3,MATCH($B803,_311_Table3_ColumnLookup,0),FALSE),
  IF(AND(VALUE(LEFT($A803,3))=311,OR($B803="I2",$B803="J2",$B803="K2",$B803="L2")),VLOOKUP('311'!$G$58,_311_Table3,MATCH(MID($B803,1,1),_311_Table3_ColumnLookup,0),FALSE),
  IF(AND(VALUE(LEFT($A803,3))=311,RIGHT($B803,5)="Total"),VLOOKUP('311'!$G$59,_311_Table3,MATCH(MID($B803,1,1),_311_Table3_ColumnLookup,0),FALSE),
  IF(VALUE(LEFT($A803,3))=311,VLOOKUP(VALUE(MID($B803,2,1)),_311_Table3,MATCH(MID($B803,1,1),_311_Table3_ColumnLookup,0),FALSE)
+N("311"),
  IF(AND(VALUE(LEFT($A803,3))=312,LEFT($G803,10)="Unincepted",$B803="G "),VLOOKUP(" ULO",_312_Table3,MATCH('312'!$N$16,_312_Table3_ColumnLookup,0),FALSE),
  IF(AND(VALUE(LEFT($A803,3))=312,LEFT($G803,10)="Unincepted",$B803="O "),VLOOKUP(" ULO",_312_Table3,MATCH('312'!$V$16,_312_Table3_ColumnLookup,0),FALSE),
  IF(AND(VALUE(LEFT($A803,3))=312,LEFT($G803,10)="Unincepted",$B803="Q "),VLOOKUP(" ULO",_312_Table3,MATCH('312'!$X$16,_312_Table3_ColumnLookup,0),FALSE),
  IF(AND(VALUE(LEFT($A803,3))=312,LEFT($G803,10)="Unincepted"),VLOOKUP(" ULO",_312_Table3,MATCH(LEFT($B803,1),_312_Table3_ColumnLookup,0),FALSE),
  IF(AND(VALUE(LEFT($A803,3))=312,LEFT($G803,5)="Total",$B803="G "),VLOOKUP('312'!$F$80,_312_Table3,MATCH('312'!$N$16,_312_Table3_ColumnLookup,0),FALSE),
  IF(AND(VALUE(LEFT($A803,3))=312,LEFT($G803,5)="Total",$B803="O "),VLOOKUP('312'!$F$80,_312_Table3,MATCH('312'!$V$16,_312_Table3_ColumnLookup,0),FALSE),
  IF(AND(VALUE(LEFT($A803,3))=312,LEFT($G803,5)="Total",$B803="Q "),VLOOKUP('312'!$F$80,_312_Table3,MATCH('312'!$X$16,_312_Table3_ColumnLookup,0),FALSE),
  IF(AND(VALUE(LEFT($A803,3))=312,LEFT($G803,5)="Total"),VLOOKUP('312'!$F$80,_312_Table3,MATCH(LEFT($B803,1),_312_Table3_ColumnLookup,0),FALSE),
  IF(AND(VALUE(LEFT($A803,3))=312,LEN($I803)=4,$B803="G"),VLOOKUP($I803,_312_Table3,MATCH('312'!$N$16,_312_Table3_ColumnLookup,0),FALSE),
  IF(AND(VALUE(LEFT($A803,3))=312,LEN($I803)=4,$B803="O"),VLOOKUP($I803,_312_Table3,MATCH('312'!$V$16,_312_Table3_ColumnLookup,0),FALSE),
  IF(AND(VALUE(LEFT($A803,3))=312,LEN($I803)=4,$B803="Q"),VLOOKUP($I803,_312_Table3,MATCH('312'!$X$16,_312_Table3_ColumnLookup,0),FALSE),
  IF(AND(VALUE(LEFT($A803,3))=312,LEN($I803)=4),VLOOKUP($I803,_312_Table3,MATCH(LEFT($B803,1),_312_Table3_ColumnLookup,0),FALSE)
+N("312"),
  IF(VALUE(LEFT($A803,3))=313,VLOOKUP(VALUE(MID($B803,2,1)),_313_Table3,MATCH(MID($B803,1,1),_313_Table3_ColumnLookup,0),FALSE)
+N("313"),
  IF(AND(VALUE(LEFT($A803,3))=314,LEN($B803)=3),VLOOKUP(VALUE(MID($B803,2,2)),_314_Table3,MATCH(MID($B803,1,1),_314_Table3_ColumnLookup,0),FALSE),
  IF(VALUE(LEFT($A803,3))=314,VLOOKUP(VALUE(MID($B803,2,1)),_314_Table3,MATCH(MID($B803,1,1),_314_Table3_ColumnLookup,0),FALSE)
+N("314"),
""))))))))))))))))))))))))</f>
        <v>#N/A</v>
      </c>
      <c r="G803" t="s">
        <v>1415</v>
      </c>
      <c r="H803" s="321">
        <f>IFERROR(
IF(ISERROR($D803)=FALSE,$D803,IF(ISERROR($E803)=FALSE,$E803,IF(ISERROR($F803)=FALSE,$F803
+N("012 checkboxes"),
IF(
IF(OR(LEFT($A803,9)="Syndicate",LEFT($A803,12)="NewSyndicate"),VLOOKUP($A803,'012'!$J:$ZW,MATCH("Link to button",'012'!$J$1:$ZW$1,0),0)
+N("309 checkbox"),
IF($C803="309 LCR Summary0",VLOOKUP("Notes990",'309'!$P:$ZZ,MATCH("Link to button",'309'!$P$1:$ZZ$1,0),0)
+N("313 checkboxes"),
IF($C803="313 Financial Information0LcmVsScr",IF($C803="309 LCR Summary0",VLOOKUP("LcmVsScr",'309'!$N:$ZZ,MATCH("Link to button",'309'!$N$1:$ZZ$1,0),0),
IF($C803="313 Financial Information0LcrDocAttached",IF($C803="309 LCR Summary0",VLOOKUP("LcrDocAttached",'309'!$N:$ZZ,MATCH("Link to button",'309'!$N$1:$ZZ$1,0),
0)))))))=1,TRUE,FALSE)
))),"")</f>
        <v>0</v>
      </c>
    </row>
    <row r="804" spans="1:11">
      <c r="A804" s="237" t="str">
        <f>VLOOKUP($G804,CSVLookups!$B:$R,MATCH(A$1,CSVLookups!$B$1:$R$1,0),FALSE)</f>
        <v>314 Additional Quantitative Analysis</v>
      </c>
      <c r="B804" s="237" t="str">
        <f>VLOOKUP($G804,CSVLookups!$B:$R,MATCH(B$1,CSVLookups!$B$1:$R$1,0),FALSE)</f>
        <v>G1</v>
      </c>
      <c r="C804" s="238" t="str">
        <f t="shared" si="13"/>
        <v>314 Additional Quantitative AnalysisG1</v>
      </c>
      <c r="D804" s="238" t="e">
        <f>IF(AND(VALUE(LEFT($A804,3))=309,LEN($B804)=3),VLOOKUP(VALUE(MID($B804,2,2)),_309_Table1,MATCH(MID($B804,1,1),_309_Table1_ColumnLookup,0),FALSE),
  IF($C804="309 LCR SummaryA",OneYearSCR,IF($C804="309 LCR SummaryB",UltimateSCR,IF(VALUE(LEFT($A804,3))=309,VLOOKUP(VALUE(MID($B804,2,1)),_309_Table1,MATCH(MID($B804,1,1),_309_Table1_ColumnLookup,0),FALSE)
+N("309"),
  IF(VALUE(LEFT($A804,3))=310,VLOOKUP(VALUE(MID($B804,2,1)),_310_Table1,MATCH(MID($B804,1,1),_310_Table1_ColumnLookup,0),FALSE)
+N("310"),
  IF(AND(VALUE(LEFT($A804,3))=311,LEN($I804)=4),VLOOKUP($I804,_311_Table1,MATCH($B804,_311_Table1_ColumnLookup,0),FALSE),
  IF(AND(VALUE(LEFT($A804,3))=311,OR($B804="I2",$B804="J2",$B804="K2",$B804="L2")),VLOOKUP('311'!$G$58,_311_Table1,MATCH(MID($B804,1,1),_311_Table1_ColumnLookup,0),FALSE),
  IF(AND(VALUE(LEFT($A804,3))=311,RIGHT($B804,5)="Total"),VLOOKUP('311'!$G$59,_311_Table1,MATCH(MID($B804,1,1),_311_Table1_ColumnLookup,0),FALSE),
  IF(VALUE(LEFT($A804,3))=311,VLOOKUP(VALUE(MID($B804,2,1)),_311_Table1,MATCH(MID($B804,1,1),_311_Table1_ColumnLookup,0),FALSE)
+N("311"),
  IF(AND(VALUE(LEFT($A804,3))=312,LEFT($G804,10)="Unincepted",$B804="G "),VLOOKUP(" ULO",_312_Table1,MATCH('312'!$N$16,_312_Table1_ColumnLookup,0),FALSE),
  IF(AND(VALUE(LEFT($A804,3))=312,LEFT($G804,10)="Unincepted",$B804="O "),VLOOKUP(" ULO",_312_Table1,MATCH('312'!$V$16,_312_Table1_ColumnLookup,0),FALSE),
  IF(AND(VALUE(LEFT($A804,3))=312,LEFT($G804,10)="Unincepted",$B804="Q "),VLOOKUP(" ULO",_312_Table1,MATCH('312'!$X$16,_312_Table1_ColumnLookup,0),FALSE),
  IF(AND(VALUE(LEFT($A804,3))=312,LEFT($G804,10)="Unincepted"),VLOOKUP(" ULO",_312_Table1,MATCH(LEFT($B804,1),_312_Table1_ColumnLookup,0),FALSE),
  IF(AND(VALUE(LEFT($A804,3))=312,LEFT($G804,5)="Total",$B804="G "),VLOOKUP('312'!$F$80,_312_Table1,MATCH('312'!$N$16,_312_Table1_ColumnLookup,0),FALSE),
  IF(AND(VALUE(LEFT($A804,3))=312,LEFT($G804,5)="Total",$B804="O "),VLOOKUP('312'!$F$80,_312_Table1,MATCH('312'!$V$16,_312_Table1_ColumnLookup,0),FALSE),
  IF(AND(VALUE(LEFT($A804,3))=312,LEFT($G804,5)="Total",$B804="Q "),VLOOKUP('312'!$F$80,_312_Table1,MATCH('312'!$X$16,_312_Table1_ColumnLookup,0),FALSE),
  IF(AND(VALUE(LEFT($A804,3))=312,LEFT($G804,5)="Total"),VLOOKUP('312'!$F$80,_312_Table1,MATCH(LEFT($B804,1),_312_Table1_ColumnLookup,0),FALSE),
  IF(AND(VALUE(LEFT($A804,3))=312,LEN($I804)=4,$B804="G"),VLOOKUP($I804,_312_Table1,MATCH('312'!$N$16,_312_Table1_ColumnLookup,0),FALSE),
  IF(AND(VALUE(LEFT($A804,3))=312,LEN($I804)=4,$B804="O"),VLOOKUP($I804,_312_Table1,MATCH('312'!$V$16,_312_Table1_ColumnLookup,0),FALSE),
  IF(AND(VALUE(LEFT($A804,3))=312,LEN($I804)=4,$B804="Q"),VLOOKUP($I804,_312_Table1,MATCH('312'!$X$16,_312_Table1_ColumnLookup,0),FALSE),
  IF(AND(VALUE(LEFT($A804,3))=312,LEN($I804)=4),VLOOKUP($I804,_312_Table1,MATCH(LEFT($B804,1),_312_Table1_ColumnLookup,0),FALSE)
+N("312"),
  IF(VALUE(LEFT($A804,3))=313,VLOOKUP(VALUE(MID($B804,2,1)),_313_Table1,MATCH(MID($B804,1,1),_313_Table1_ColumnLookup,0),FALSE)
+N("313"),
  IF(AND(VALUE(LEFT($A804,3))=314,LEN($B804)=3),VLOOKUP(VALUE(MID($B804,2,2)),_314_Table1,MATCH(MID($B804,1,1),_314_Table1_ColumnLookup,0),FALSE),
  IF(VALUE(LEFT($A804,3))=314,VLOOKUP(VALUE(MID($B804,2,1)),_314_Table1,MATCH(MID($B804,1,1),_314_Table1_ColumnLookup,0),FALSE)
+N("314"),
""))))))))))))))))))))))))</f>
        <v>#N/A</v>
      </c>
      <c r="E804" s="238" t="e">
        <f>IF(AND(VALUE(LEFT($A804,3))=309,LEN($B804)=3),VLOOKUP(VALUE(MID($B804,2,2)),_309_Table2,MATCH(MID($B804,1,1),_309_Table2_ColumnLookup,0),FALSE),
  IF($C804="309 LCR SummaryA",OneYearSCR,IF($C804="309 LCR SummaryB",UltimateSCR,IF(VALUE(LEFT($A804,3))=309,VLOOKUP(VALUE(MID($B804,2,1)),_309_Table2,MATCH(MID($B804,1,1),_309_Table2_ColumnLookup,0),FALSE)
+N("309"),
  IF(VALUE(LEFT($A804,3))=310,VLOOKUP(VALUE(MID($B804,2,1)),_310_Table2,MATCH(MID($B804,1,1),_310_Table2_ColumnLookup,0),FALSE)
+N("310"),
  IF(AND(VALUE(LEFT($A804,3))=311,LEN($I804)=4),VLOOKUP($I804,_311_Table2,MATCH($B804,_311_Table2_ColumnLookup,0),FALSE),
  IF(AND(VALUE(LEFT($A804,3))=311,OR($B804="I2",$B804="J2",$B804="K2",$B804="L2")),VLOOKUP('311'!$G$58,_311_Table2,MATCH(MID($B804,1,1),_311_Table2_ColumnLookup,0),FALSE),
  IF(AND(VALUE(LEFT($A804,3))=311,RIGHT($B804,5)="Total"),VLOOKUP('311'!$G$59,_311_Table2,MATCH(MID($B804,1,1),_311_Table2_ColumnLookup,0),FALSE),
  IF(VALUE(LEFT($A804,3))=311,VLOOKUP(VALUE(MID($B804,2,1)),_311_Table2,MATCH(MID($B804,1,1),_311_Table2_ColumnLookup,0),FALSE)
+N("311"),
  IF(AND(VALUE(LEFT($A804,3))=312,LEFT($G804,10)="Unincepted",$B804="G "),VLOOKUP(" ULO",_312_Table2,MATCH('312'!$N$16,_312_Table2_ColumnLookup,0),FALSE),
  IF(AND(VALUE(LEFT($A804,3))=312,LEFT($G804,10)="Unincepted",$B804="O "),VLOOKUP(" ULO",_312_Table2,MATCH('312'!$V$16,_312_Table2_ColumnLookup,0),FALSE),
  IF(AND(VALUE(LEFT($A804,3))=312,LEFT($G804,10)="Unincepted",$B804="Q "),VLOOKUP(" ULO",_312_Table2,MATCH('312'!$X$16,_312_Table2_ColumnLookup,0),FALSE),
  IF(AND(VALUE(LEFT($A804,3))=312,LEFT($G804,10)="Unincepted"),VLOOKUP(" ULO",_312_Table2,MATCH(LEFT($B804,1),_312_Table2_ColumnLookup,0),FALSE),
  IF(AND(VALUE(LEFT($A804,3))=312,LEFT($G804,5)="Total",$B804="G "),VLOOKUP('312'!$F$80,_312_Table2,MATCH('312'!$N$16,_312_Table2_ColumnLookup,0),FALSE),
  IF(AND(VALUE(LEFT($A804,3))=312,LEFT($G804,5)="Total",$B804="O "),VLOOKUP('312'!$F$80,_312_Table2,MATCH('312'!$V$16,_312_Table2_ColumnLookup,0),FALSE),
  IF(AND(VALUE(LEFT($A804,3))=312,LEFT($G804,5)="Total",$B804="Q "),VLOOKUP('312'!$F$80,_312_Table2,MATCH('312'!$X$16,_312_Table2_ColumnLookup,0),FALSE),
  IF(AND(VALUE(LEFT($A804,3))=312,LEFT($G804,5)="Total"),VLOOKUP('312'!$F$80,_312_Table2,MATCH(LEFT($B804,1),_312_Table2_ColumnLookup,0),FALSE),
  IF(AND(VALUE(LEFT($A804,3))=312,LEN($I804)=4,$B804="G"),VLOOKUP($I804,_312_Table2,MATCH('312'!$N$16,_312_Table2_ColumnLookup,0),FALSE),
  IF(AND(VALUE(LEFT($A804,3))=312,LEN($I804)=4,$B804="O"),VLOOKUP($I804,_312_Table2,MATCH('312'!$V$16,_312_Table2_ColumnLookup,0),FALSE),
  IF(AND(VALUE(LEFT($A804,3))=312,LEN($I804)=4,$B804="Q"),VLOOKUP($I804,_312_Table2,MATCH('312'!$X$16,_312_Table2_ColumnLookup,0),FALSE),
  IF(AND(VALUE(LEFT($A804,3))=312,LEN($I804)=4),VLOOKUP($I804,_312_Table2,MATCH(LEFT($B804,1),_312_Table2_ColumnLookup,0),FALSE)
+N("312"),
  IF(VALUE(LEFT($A804,3))=313,VLOOKUP(VALUE(MID($B804,2,1)),_313_Table2,MATCH(MID($B804,1,1),_313_Table2_ColumnLookup,0),FALSE)
+N("313"),
  IF(AND(VALUE(LEFT($A804,3))=314,LEN($B804)=3),VLOOKUP(VALUE(MID($B804,2,2)),_314_Table2,MATCH(MID($B804,1,1),_314_Table2_ColumnLookup,0),FALSE),
  IF(VALUE(LEFT($A804,3))=314,VLOOKUP(VALUE(MID($B804,2,1)),_314_Table2,MATCH(MID($B804,1,1),_314_Table2_ColumnLookup,0),FALSE)
+N("314"),
""))))))))))))))))))))))))</f>
        <v>#N/A</v>
      </c>
      <c r="F804" s="238">
        <f>IF(AND(VALUE(LEFT($A804,3))=309,LEN($B804)=3),VLOOKUP(VALUE(MID($B804,2,2)),_309_Table3,MATCH(MID($B804,1,1),_309_Table3_ColumnLookup,0),FALSE),
  IF($C804="309 LCR SummaryA",OneYearSCR,IF($C804="309 LCR SummaryB",UltimateSCR,IF(VALUE(LEFT($A804,3))=309,VLOOKUP(VALUE(MID($B804,2,1)),_309_Table3,MATCH(MID($B804,1,1),_309_Table3_ColumnLookup,0),FALSE)
+N("309"),
  IF(VALUE(LEFT($A804,3))=310,VLOOKUP(VALUE(MID($B804,2,1)),_310_Table3,MATCH(MID($B804,1,1),_310_Table3_ColumnLookup,0),FALSE)
+N("310"),
  IF(AND(VALUE(LEFT($A804,3))=311,LEN($I804)=4),VLOOKUP($I804,_311_Table3,MATCH($B804,_311_Table3_ColumnLookup,0),FALSE),
  IF(AND(VALUE(LEFT($A804,3))=311,OR($B804="I2",$B804="J2",$B804="K2",$B804="L2")),VLOOKUP('311'!$G$58,_311_Table3,MATCH(MID($B804,1,1),_311_Table3_ColumnLookup,0),FALSE),
  IF(AND(VALUE(LEFT($A804,3))=311,RIGHT($B804,5)="Total"),VLOOKUP('311'!$G$59,_311_Table3,MATCH(MID($B804,1,1),_311_Table3_ColumnLookup,0),FALSE),
  IF(VALUE(LEFT($A804,3))=311,VLOOKUP(VALUE(MID($B804,2,1)),_311_Table3,MATCH(MID($B804,1,1),_311_Table3_ColumnLookup,0),FALSE)
+N("311"),
  IF(AND(VALUE(LEFT($A804,3))=312,LEFT($G804,10)="Unincepted",$B804="G "),VLOOKUP(" ULO",_312_Table3,MATCH('312'!$N$16,_312_Table3_ColumnLookup,0),FALSE),
  IF(AND(VALUE(LEFT($A804,3))=312,LEFT($G804,10)="Unincepted",$B804="O "),VLOOKUP(" ULO",_312_Table3,MATCH('312'!$V$16,_312_Table3_ColumnLookup,0),FALSE),
  IF(AND(VALUE(LEFT($A804,3))=312,LEFT($G804,10)="Unincepted",$B804="Q "),VLOOKUP(" ULO",_312_Table3,MATCH('312'!$X$16,_312_Table3_ColumnLookup,0),FALSE),
  IF(AND(VALUE(LEFT($A804,3))=312,LEFT($G804,10)="Unincepted"),VLOOKUP(" ULO",_312_Table3,MATCH(LEFT($B804,1),_312_Table3_ColumnLookup,0),FALSE),
  IF(AND(VALUE(LEFT($A804,3))=312,LEFT($G804,5)="Total",$B804="G "),VLOOKUP('312'!$F$80,_312_Table3,MATCH('312'!$N$16,_312_Table3_ColumnLookup,0),FALSE),
  IF(AND(VALUE(LEFT($A804,3))=312,LEFT($G804,5)="Total",$B804="O "),VLOOKUP('312'!$F$80,_312_Table3,MATCH('312'!$V$16,_312_Table3_ColumnLookup,0),FALSE),
  IF(AND(VALUE(LEFT($A804,3))=312,LEFT($G804,5)="Total",$B804="Q "),VLOOKUP('312'!$F$80,_312_Table3,MATCH('312'!$X$16,_312_Table3_ColumnLookup,0),FALSE),
  IF(AND(VALUE(LEFT($A804,3))=312,LEFT($G804,5)="Total"),VLOOKUP('312'!$F$80,_312_Table3,MATCH(LEFT($B804,1),_312_Table3_ColumnLookup,0),FALSE),
  IF(AND(VALUE(LEFT($A804,3))=312,LEN($I804)=4,$B804="G"),VLOOKUP($I804,_312_Table3,MATCH('312'!$N$16,_312_Table3_ColumnLookup,0),FALSE),
  IF(AND(VALUE(LEFT($A804,3))=312,LEN($I804)=4,$B804="O"),VLOOKUP($I804,_312_Table3,MATCH('312'!$V$16,_312_Table3_ColumnLookup,0),FALSE),
  IF(AND(VALUE(LEFT($A804,3))=312,LEN($I804)=4,$B804="Q"),VLOOKUP($I804,_312_Table3,MATCH('312'!$X$16,_312_Table3_ColumnLookup,0),FALSE),
  IF(AND(VALUE(LEFT($A804,3))=312,LEN($I804)=4),VLOOKUP($I804,_312_Table3,MATCH(LEFT($B804,1),_312_Table3_ColumnLookup,0),FALSE)
+N("312"),
  IF(VALUE(LEFT($A804,3))=313,VLOOKUP(VALUE(MID($B804,2,1)),_313_Table3,MATCH(MID($B804,1,1),_313_Table3_ColumnLookup,0),FALSE)
+N("313"),
  IF(AND(VALUE(LEFT($A804,3))=314,LEN($B804)=3),VLOOKUP(VALUE(MID($B804,2,2)),_314_Table3,MATCH(MID($B804,1,1),_314_Table3_ColumnLookup,0),FALSE),
  IF(VALUE(LEFT($A804,3))=314,VLOOKUP(VALUE(MID($B804,2,1)),_314_Table3,MATCH(MID($B804,1,1),_314_Table3_ColumnLookup,0),FALSE)
+N("314"),
""))))))))))))))))))))))))</f>
        <v>0</v>
      </c>
      <c r="G804" t="s">
        <v>1417</v>
      </c>
      <c r="H804" s="321">
        <f>IFERROR(
IF(ISERROR($D804)=FALSE,$D804,IF(ISERROR($E804)=FALSE,$E804,IF(ISERROR($F804)=FALSE,$F804
+N("012 checkboxes"),
IF(
IF(OR(LEFT($A804,9)="Syndicate",LEFT($A804,12)="NewSyndicate"),VLOOKUP($A804,'012'!$J:$ZW,MATCH("Link to button",'012'!$J$1:$ZW$1,0),0)
+N("309 checkbox"),
IF($C804="309 LCR Summary0",VLOOKUP("Notes990",'309'!$P:$ZZ,MATCH("Link to button",'309'!$P$1:$ZZ$1,0),0)
+N("313 checkboxes"),
IF($C804="313 Financial Information0LcmVsScr",IF($C804="309 LCR Summary0",VLOOKUP("LcmVsScr",'309'!$N:$ZZ,MATCH("Link to button",'309'!$N$1:$ZZ$1,0),0),
IF($C804="313 Financial Information0LcrDocAttached",IF($C804="309 LCR Summary0",VLOOKUP("LcrDocAttached",'309'!$N:$ZZ,MATCH("Link to button",'309'!$N$1:$ZZ$1,0),
0)))))))=1,TRUE,FALSE)
))),"")</f>
        <v>0</v>
      </c>
    </row>
    <row r="805" spans="1:11">
      <c r="A805" s="237" t="str">
        <f>VLOOKUP($G805,CSVLookups!$B:$R,MATCH(A$1,CSVLookups!$B$1:$R$1,0),FALSE)</f>
        <v>314 Additional Quantitative Analysis</v>
      </c>
      <c r="B805" s="237" t="str">
        <f>VLOOKUP($G805,CSVLookups!$B:$R,MATCH(B$1,CSVLookups!$B$1:$R$1,0),FALSE)</f>
        <v>H1</v>
      </c>
      <c r="C805" s="238" t="str">
        <f t="shared" si="13"/>
        <v>314 Additional Quantitative AnalysisH1</v>
      </c>
      <c r="D805" s="238" t="e">
        <f>IF(AND(VALUE(LEFT($A805,3))=309,LEN($B805)=3),VLOOKUP(VALUE(MID($B805,2,2)),_309_Table1,MATCH(MID($B805,1,1),_309_Table1_ColumnLookup,0),FALSE),
  IF($C805="309 LCR SummaryA",OneYearSCR,IF($C805="309 LCR SummaryB",UltimateSCR,IF(VALUE(LEFT($A805,3))=309,VLOOKUP(VALUE(MID($B805,2,1)),_309_Table1,MATCH(MID($B805,1,1),_309_Table1_ColumnLookup,0),FALSE)
+N("309"),
  IF(VALUE(LEFT($A805,3))=310,VLOOKUP(VALUE(MID($B805,2,1)),_310_Table1,MATCH(MID($B805,1,1),_310_Table1_ColumnLookup,0),FALSE)
+N("310"),
  IF(AND(VALUE(LEFT($A805,3))=311,LEN($I805)=4),VLOOKUP($I805,_311_Table1,MATCH($B805,_311_Table1_ColumnLookup,0),FALSE),
  IF(AND(VALUE(LEFT($A805,3))=311,OR($B805="I2",$B805="J2",$B805="K2",$B805="L2")),VLOOKUP('311'!$G$58,_311_Table1,MATCH(MID($B805,1,1),_311_Table1_ColumnLookup,0),FALSE),
  IF(AND(VALUE(LEFT($A805,3))=311,RIGHT($B805,5)="Total"),VLOOKUP('311'!$G$59,_311_Table1,MATCH(MID($B805,1,1),_311_Table1_ColumnLookup,0),FALSE),
  IF(VALUE(LEFT($A805,3))=311,VLOOKUP(VALUE(MID($B805,2,1)),_311_Table1,MATCH(MID($B805,1,1),_311_Table1_ColumnLookup,0),FALSE)
+N("311"),
  IF(AND(VALUE(LEFT($A805,3))=312,LEFT($G805,10)="Unincepted",$B805="G "),VLOOKUP(" ULO",_312_Table1,MATCH('312'!$N$16,_312_Table1_ColumnLookup,0),FALSE),
  IF(AND(VALUE(LEFT($A805,3))=312,LEFT($G805,10)="Unincepted",$B805="O "),VLOOKUP(" ULO",_312_Table1,MATCH('312'!$V$16,_312_Table1_ColumnLookup,0),FALSE),
  IF(AND(VALUE(LEFT($A805,3))=312,LEFT($G805,10)="Unincepted",$B805="Q "),VLOOKUP(" ULO",_312_Table1,MATCH('312'!$X$16,_312_Table1_ColumnLookup,0),FALSE),
  IF(AND(VALUE(LEFT($A805,3))=312,LEFT($G805,10)="Unincepted"),VLOOKUP(" ULO",_312_Table1,MATCH(LEFT($B805,1),_312_Table1_ColumnLookup,0),FALSE),
  IF(AND(VALUE(LEFT($A805,3))=312,LEFT($G805,5)="Total",$B805="G "),VLOOKUP('312'!$F$80,_312_Table1,MATCH('312'!$N$16,_312_Table1_ColumnLookup,0),FALSE),
  IF(AND(VALUE(LEFT($A805,3))=312,LEFT($G805,5)="Total",$B805="O "),VLOOKUP('312'!$F$80,_312_Table1,MATCH('312'!$V$16,_312_Table1_ColumnLookup,0),FALSE),
  IF(AND(VALUE(LEFT($A805,3))=312,LEFT($G805,5)="Total",$B805="Q "),VLOOKUP('312'!$F$80,_312_Table1,MATCH('312'!$X$16,_312_Table1_ColumnLookup,0),FALSE),
  IF(AND(VALUE(LEFT($A805,3))=312,LEFT($G805,5)="Total"),VLOOKUP('312'!$F$80,_312_Table1,MATCH(LEFT($B805,1),_312_Table1_ColumnLookup,0),FALSE),
  IF(AND(VALUE(LEFT($A805,3))=312,LEN($I805)=4,$B805="G"),VLOOKUP($I805,_312_Table1,MATCH('312'!$N$16,_312_Table1_ColumnLookup,0),FALSE),
  IF(AND(VALUE(LEFT($A805,3))=312,LEN($I805)=4,$B805="O"),VLOOKUP($I805,_312_Table1,MATCH('312'!$V$16,_312_Table1_ColumnLookup,0),FALSE),
  IF(AND(VALUE(LEFT($A805,3))=312,LEN($I805)=4,$B805="Q"),VLOOKUP($I805,_312_Table1,MATCH('312'!$X$16,_312_Table1_ColumnLookup,0),FALSE),
  IF(AND(VALUE(LEFT($A805,3))=312,LEN($I805)=4),VLOOKUP($I805,_312_Table1,MATCH(LEFT($B805,1),_312_Table1_ColumnLookup,0),FALSE)
+N("312"),
  IF(VALUE(LEFT($A805,3))=313,VLOOKUP(VALUE(MID($B805,2,1)),_313_Table1,MATCH(MID($B805,1,1),_313_Table1_ColumnLookup,0),FALSE)
+N("313"),
  IF(AND(VALUE(LEFT($A805,3))=314,LEN($B805)=3),VLOOKUP(VALUE(MID($B805,2,2)),_314_Table1,MATCH(MID($B805,1,1),_314_Table1_ColumnLookup,0),FALSE),
  IF(VALUE(LEFT($A805,3))=314,VLOOKUP(VALUE(MID($B805,2,1)),_314_Table1,MATCH(MID($B805,1,1),_314_Table1_ColumnLookup,0),FALSE)
+N("314"),
""))))))))))))))))))))))))</f>
        <v>#N/A</v>
      </c>
      <c r="E805" s="238" t="e">
        <f>IF(AND(VALUE(LEFT($A805,3))=309,LEN($B805)=3),VLOOKUP(VALUE(MID($B805,2,2)),_309_Table2,MATCH(MID($B805,1,1),_309_Table2_ColumnLookup,0),FALSE),
  IF($C805="309 LCR SummaryA",OneYearSCR,IF($C805="309 LCR SummaryB",UltimateSCR,IF(VALUE(LEFT($A805,3))=309,VLOOKUP(VALUE(MID($B805,2,1)),_309_Table2,MATCH(MID($B805,1,1),_309_Table2_ColumnLookup,0),FALSE)
+N("309"),
  IF(VALUE(LEFT($A805,3))=310,VLOOKUP(VALUE(MID($B805,2,1)),_310_Table2,MATCH(MID($B805,1,1),_310_Table2_ColumnLookup,0),FALSE)
+N("310"),
  IF(AND(VALUE(LEFT($A805,3))=311,LEN($I805)=4),VLOOKUP($I805,_311_Table2,MATCH($B805,_311_Table2_ColumnLookup,0),FALSE),
  IF(AND(VALUE(LEFT($A805,3))=311,OR($B805="I2",$B805="J2",$B805="K2",$B805="L2")),VLOOKUP('311'!$G$58,_311_Table2,MATCH(MID($B805,1,1),_311_Table2_ColumnLookup,0),FALSE),
  IF(AND(VALUE(LEFT($A805,3))=311,RIGHT($B805,5)="Total"),VLOOKUP('311'!$G$59,_311_Table2,MATCH(MID($B805,1,1),_311_Table2_ColumnLookup,0),FALSE),
  IF(VALUE(LEFT($A805,3))=311,VLOOKUP(VALUE(MID($B805,2,1)),_311_Table2,MATCH(MID($B805,1,1),_311_Table2_ColumnLookup,0),FALSE)
+N("311"),
  IF(AND(VALUE(LEFT($A805,3))=312,LEFT($G805,10)="Unincepted",$B805="G "),VLOOKUP(" ULO",_312_Table2,MATCH('312'!$N$16,_312_Table2_ColumnLookup,0),FALSE),
  IF(AND(VALUE(LEFT($A805,3))=312,LEFT($G805,10)="Unincepted",$B805="O "),VLOOKUP(" ULO",_312_Table2,MATCH('312'!$V$16,_312_Table2_ColumnLookup,0),FALSE),
  IF(AND(VALUE(LEFT($A805,3))=312,LEFT($G805,10)="Unincepted",$B805="Q "),VLOOKUP(" ULO",_312_Table2,MATCH('312'!$X$16,_312_Table2_ColumnLookup,0),FALSE),
  IF(AND(VALUE(LEFT($A805,3))=312,LEFT($G805,10)="Unincepted"),VLOOKUP(" ULO",_312_Table2,MATCH(LEFT($B805,1),_312_Table2_ColumnLookup,0),FALSE),
  IF(AND(VALUE(LEFT($A805,3))=312,LEFT($G805,5)="Total",$B805="G "),VLOOKUP('312'!$F$80,_312_Table2,MATCH('312'!$N$16,_312_Table2_ColumnLookup,0),FALSE),
  IF(AND(VALUE(LEFT($A805,3))=312,LEFT($G805,5)="Total",$B805="O "),VLOOKUP('312'!$F$80,_312_Table2,MATCH('312'!$V$16,_312_Table2_ColumnLookup,0),FALSE),
  IF(AND(VALUE(LEFT($A805,3))=312,LEFT($G805,5)="Total",$B805="Q "),VLOOKUP('312'!$F$80,_312_Table2,MATCH('312'!$X$16,_312_Table2_ColumnLookup,0),FALSE),
  IF(AND(VALUE(LEFT($A805,3))=312,LEFT($G805,5)="Total"),VLOOKUP('312'!$F$80,_312_Table2,MATCH(LEFT($B805,1),_312_Table2_ColumnLookup,0),FALSE),
  IF(AND(VALUE(LEFT($A805,3))=312,LEN($I805)=4,$B805="G"),VLOOKUP($I805,_312_Table2,MATCH('312'!$N$16,_312_Table2_ColumnLookup,0),FALSE),
  IF(AND(VALUE(LEFT($A805,3))=312,LEN($I805)=4,$B805="O"),VLOOKUP($I805,_312_Table2,MATCH('312'!$V$16,_312_Table2_ColumnLookup,0),FALSE),
  IF(AND(VALUE(LEFT($A805,3))=312,LEN($I805)=4,$B805="Q"),VLOOKUP($I805,_312_Table2,MATCH('312'!$X$16,_312_Table2_ColumnLookup,0),FALSE),
  IF(AND(VALUE(LEFT($A805,3))=312,LEN($I805)=4),VLOOKUP($I805,_312_Table2,MATCH(LEFT($B805,1),_312_Table2_ColumnLookup,0),FALSE)
+N("312"),
  IF(VALUE(LEFT($A805,3))=313,VLOOKUP(VALUE(MID($B805,2,1)),_313_Table2,MATCH(MID($B805,1,1),_313_Table2_ColumnLookup,0),FALSE)
+N("313"),
  IF(AND(VALUE(LEFT($A805,3))=314,LEN($B805)=3),VLOOKUP(VALUE(MID($B805,2,2)),_314_Table2,MATCH(MID($B805,1,1),_314_Table2_ColumnLookup,0),FALSE),
  IF(VALUE(LEFT($A805,3))=314,VLOOKUP(VALUE(MID($B805,2,1)),_314_Table2,MATCH(MID($B805,1,1),_314_Table2_ColumnLookup,0),FALSE)
+N("314"),
""))))))))))))))))))))))))</f>
        <v>#N/A</v>
      </c>
      <c r="F805" s="238">
        <f>IF(AND(VALUE(LEFT($A805,3))=309,LEN($B805)=3),VLOOKUP(VALUE(MID($B805,2,2)),_309_Table3,MATCH(MID($B805,1,1),_309_Table3_ColumnLookup,0),FALSE),
  IF($C805="309 LCR SummaryA",OneYearSCR,IF($C805="309 LCR SummaryB",UltimateSCR,IF(VALUE(LEFT($A805,3))=309,VLOOKUP(VALUE(MID($B805,2,1)),_309_Table3,MATCH(MID($B805,1,1),_309_Table3_ColumnLookup,0),FALSE)
+N("309"),
  IF(VALUE(LEFT($A805,3))=310,VLOOKUP(VALUE(MID($B805,2,1)),_310_Table3,MATCH(MID($B805,1,1),_310_Table3_ColumnLookup,0),FALSE)
+N("310"),
  IF(AND(VALUE(LEFT($A805,3))=311,LEN($I805)=4),VLOOKUP($I805,_311_Table3,MATCH($B805,_311_Table3_ColumnLookup,0),FALSE),
  IF(AND(VALUE(LEFT($A805,3))=311,OR($B805="I2",$B805="J2",$B805="K2",$B805="L2")),VLOOKUP('311'!$G$58,_311_Table3,MATCH(MID($B805,1,1),_311_Table3_ColumnLookup,0),FALSE),
  IF(AND(VALUE(LEFT($A805,3))=311,RIGHT($B805,5)="Total"),VLOOKUP('311'!$G$59,_311_Table3,MATCH(MID($B805,1,1),_311_Table3_ColumnLookup,0),FALSE),
  IF(VALUE(LEFT($A805,3))=311,VLOOKUP(VALUE(MID($B805,2,1)),_311_Table3,MATCH(MID($B805,1,1),_311_Table3_ColumnLookup,0),FALSE)
+N("311"),
  IF(AND(VALUE(LEFT($A805,3))=312,LEFT($G805,10)="Unincepted",$B805="G "),VLOOKUP(" ULO",_312_Table3,MATCH('312'!$N$16,_312_Table3_ColumnLookup,0),FALSE),
  IF(AND(VALUE(LEFT($A805,3))=312,LEFT($G805,10)="Unincepted",$B805="O "),VLOOKUP(" ULO",_312_Table3,MATCH('312'!$V$16,_312_Table3_ColumnLookup,0),FALSE),
  IF(AND(VALUE(LEFT($A805,3))=312,LEFT($G805,10)="Unincepted",$B805="Q "),VLOOKUP(" ULO",_312_Table3,MATCH('312'!$X$16,_312_Table3_ColumnLookup,0),FALSE),
  IF(AND(VALUE(LEFT($A805,3))=312,LEFT($G805,10)="Unincepted"),VLOOKUP(" ULO",_312_Table3,MATCH(LEFT($B805,1),_312_Table3_ColumnLookup,0),FALSE),
  IF(AND(VALUE(LEFT($A805,3))=312,LEFT($G805,5)="Total",$B805="G "),VLOOKUP('312'!$F$80,_312_Table3,MATCH('312'!$N$16,_312_Table3_ColumnLookup,0),FALSE),
  IF(AND(VALUE(LEFT($A805,3))=312,LEFT($G805,5)="Total",$B805="O "),VLOOKUP('312'!$F$80,_312_Table3,MATCH('312'!$V$16,_312_Table3_ColumnLookup,0),FALSE),
  IF(AND(VALUE(LEFT($A805,3))=312,LEFT($G805,5)="Total",$B805="Q "),VLOOKUP('312'!$F$80,_312_Table3,MATCH('312'!$X$16,_312_Table3_ColumnLookup,0),FALSE),
  IF(AND(VALUE(LEFT($A805,3))=312,LEFT($G805,5)="Total"),VLOOKUP('312'!$F$80,_312_Table3,MATCH(LEFT($B805,1),_312_Table3_ColumnLookup,0),FALSE),
  IF(AND(VALUE(LEFT($A805,3))=312,LEN($I805)=4,$B805="G"),VLOOKUP($I805,_312_Table3,MATCH('312'!$N$16,_312_Table3_ColumnLookup,0),FALSE),
  IF(AND(VALUE(LEFT($A805,3))=312,LEN($I805)=4,$B805="O"),VLOOKUP($I805,_312_Table3,MATCH('312'!$V$16,_312_Table3_ColumnLookup,0),FALSE),
  IF(AND(VALUE(LEFT($A805,3))=312,LEN($I805)=4,$B805="Q"),VLOOKUP($I805,_312_Table3,MATCH('312'!$X$16,_312_Table3_ColumnLookup,0),FALSE),
  IF(AND(VALUE(LEFT($A805,3))=312,LEN($I805)=4),VLOOKUP($I805,_312_Table3,MATCH(LEFT($B805,1),_312_Table3_ColumnLookup,0),FALSE)
+N("312"),
  IF(VALUE(LEFT($A805,3))=313,VLOOKUP(VALUE(MID($B805,2,1)),_313_Table3,MATCH(MID($B805,1,1),_313_Table3_ColumnLookup,0),FALSE)
+N("313"),
  IF(AND(VALUE(LEFT($A805,3))=314,LEN($B805)=3),VLOOKUP(VALUE(MID($B805,2,2)),_314_Table3,MATCH(MID($B805,1,1),_314_Table3_ColumnLookup,0),FALSE),
  IF(VALUE(LEFT($A805,3))=314,VLOOKUP(VALUE(MID($B805,2,1)),_314_Table3,MATCH(MID($B805,1,1),_314_Table3_ColumnLookup,0),FALSE)
+N("314"),
""))))))))))))))))))))))))</f>
        <v>0</v>
      </c>
      <c r="G805" t="s">
        <v>1420</v>
      </c>
      <c r="H805" s="321">
        <f>IFERROR(
IF(ISERROR($D805)=FALSE,$D805,IF(ISERROR($E805)=FALSE,$E805,IF(ISERROR($F805)=FALSE,$F805
+N("012 checkboxes"),
IF(
IF(OR(LEFT($A805,9)="Syndicate",LEFT($A805,12)="NewSyndicate"),VLOOKUP($A805,'012'!$J:$ZW,MATCH("Link to button",'012'!$J$1:$ZW$1,0),0)
+N("309 checkbox"),
IF($C805="309 LCR Summary0",VLOOKUP("Notes990",'309'!$P:$ZZ,MATCH("Link to button",'309'!$P$1:$ZZ$1,0),0)
+N("313 checkboxes"),
IF($C805="313 Financial Information0LcmVsScr",IF($C805="309 LCR Summary0",VLOOKUP("LcmVsScr",'309'!$N:$ZZ,MATCH("Link to button",'309'!$N$1:$ZZ$1,0),0),
IF($C805="313 Financial Information0LcrDocAttached",IF($C805="309 LCR Summary0",VLOOKUP("LcrDocAttached",'309'!$N:$ZZ,MATCH("Link to button",'309'!$N$1:$ZZ$1,0),
0)))))))=1,TRUE,FALSE)
))),"")</f>
        <v>0</v>
      </c>
    </row>
    <row r="806" spans="1:11">
      <c r="A806" s="237" t="str">
        <f>VLOOKUP($G806,CSVLookups!$B:$R,MATCH(A$1,CSVLookups!$B$1:$R$1,0),FALSE)</f>
        <v>314 Additional Quantitative Analysis</v>
      </c>
      <c r="B806" s="237" t="str">
        <f>VLOOKUP($G806,CSVLookups!$B:$R,MATCH(B$1,CSVLookups!$B$1:$R$1,0),FALSE)</f>
        <v>I1</v>
      </c>
      <c r="C806" s="238" t="str">
        <f t="shared" si="13"/>
        <v>314 Additional Quantitative AnalysisI1</v>
      </c>
      <c r="D806" s="238" t="e">
        <f>IF(AND(VALUE(LEFT($A806,3))=309,LEN($B806)=3),VLOOKUP(VALUE(MID($B806,2,2)),_309_Table1,MATCH(MID($B806,1,1),_309_Table1_ColumnLookup,0),FALSE),
  IF($C806="309 LCR SummaryA",OneYearSCR,IF($C806="309 LCR SummaryB",UltimateSCR,IF(VALUE(LEFT($A806,3))=309,VLOOKUP(VALUE(MID($B806,2,1)),_309_Table1,MATCH(MID($B806,1,1),_309_Table1_ColumnLookup,0),FALSE)
+N("309"),
  IF(VALUE(LEFT($A806,3))=310,VLOOKUP(VALUE(MID($B806,2,1)),_310_Table1,MATCH(MID($B806,1,1),_310_Table1_ColumnLookup,0),FALSE)
+N("310"),
  IF(AND(VALUE(LEFT($A806,3))=311,LEN($I806)=4),VLOOKUP($I806,_311_Table1,MATCH($B806,_311_Table1_ColumnLookup,0),FALSE),
  IF(AND(VALUE(LEFT($A806,3))=311,OR($B806="I2",$B806="J2",$B806="K2",$B806="L2")),VLOOKUP('311'!$G$58,_311_Table1,MATCH(MID($B806,1,1),_311_Table1_ColumnLookup,0),FALSE),
  IF(AND(VALUE(LEFT($A806,3))=311,RIGHT($B806,5)="Total"),VLOOKUP('311'!$G$59,_311_Table1,MATCH(MID($B806,1,1),_311_Table1_ColumnLookup,0),FALSE),
  IF(VALUE(LEFT($A806,3))=311,VLOOKUP(VALUE(MID($B806,2,1)),_311_Table1,MATCH(MID($B806,1,1),_311_Table1_ColumnLookup,0),FALSE)
+N("311"),
  IF(AND(VALUE(LEFT($A806,3))=312,LEFT($G806,10)="Unincepted",$B806="G "),VLOOKUP(" ULO",_312_Table1,MATCH('312'!$N$16,_312_Table1_ColumnLookup,0),FALSE),
  IF(AND(VALUE(LEFT($A806,3))=312,LEFT($G806,10)="Unincepted",$B806="O "),VLOOKUP(" ULO",_312_Table1,MATCH('312'!$V$16,_312_Table1_ColumnLookup,0),FALSE),
  IF(AND(VALUE(LEFT($A806,3))=312,LEFT($G806,10)="Unincepted",$B806="Q "),VLOOKUP(" ULO",_312_Table1,MATCH('312'!$X$16,_312_Table1_ColumnLookup,0),FALSE),
  IF(AND(VALUE(LEFT($A806,3))=312,LEFT($G806,10)="Unincepted"),VLOOKUP(" ULO",_312_Table1,MATCH(LEFT($B806,1),_312_Table1_ColumnLookup,0),FALSE),
  IF(AND(VALUE(LEFT($A806,3))=312,LEFT($G806,5)="Total",$B806="G "),VLOOKUP('312'!$F$80,_312_Table1,MATCH('312'!$N$16,_312_Table1_ColumnLookup,0),FALSE),
  IF(AND(VALUE(LEFT($A806,3))=312,LEFT($G806,5)="Total",$B806="O "),VLOOKUP('312'!$F$80,_312_Table1,MATCH('312'!$V$16,_312_Table1_ColumnLookup,0),FALSE),
  IF(AND(VALUE(LEFT($A806,3))=312,LEFT($G806,5)="Total",$B806="Q "),VLOOKUP('312'!$F$80,_312_Table1,MATCH('312'!$X$16,_312_Table1_ColumnLookup,0),FALSE),
  IF(AND(VALUE(LEFT($A806,3))=312,LEFT($G806,5)="Total"),VLOOKUP('312'!$F$80,_312_Table1,MATCH(LEFT($B806,1),_312_Table1_ColumnLookup,0),FALSE),
  IF(AND(VALUE(LEFT($A806,3))=312,LEN($I806)=4,$B806="G"),VLOOKUP($I806,_312_Table1,MATCH('312'!$N$16,_312_Table1_ColumnLookup,0),FALSE),
  IF(AND(VALUE(LEFT($A806,3))=312,LEN($I806)=4,$B806="O"),VLOOKUP($I806,_312_Table1,MATCH('312'!$V$16,_312_Table1_ColumnLookup,0),FALSE),
  IF(AND(VALUE(LEFT($A806,3))=312,LEN($I806)=4,$B806="Q"),VLOOKUP($I806,_312_Table1,MATCH('312'!$X$16,_312_Table1_ColumnLookup,0),FALSE),
  IF(AND(VALUE(LEFT($A806,3))=312,LEN($I806)=4),VLOOKUP($I806,_312_Table1,MATCH(LEFT($B806,1),_312_Table1_ColumnLookup,0),FALSE)
+N("312"),
  IF(VALUE(LEFT($A806,3))=313,VLOOKUP(VALUE(MID($B806,2,1)),_313_Table1,MATCH(MID($B806,1,1),_313_Table1_ColumnLookup,0),FALSE)
+N("313"),
  IF(AND(VALUE(LEFT($A806,3))=314,LEN($B806)=3),VLOOKUP(VALUE(MID($B806,2,2)),_314_Table1,MATCH(MID($B806,1,1),_314_Table1_ColumnLookup,0),FALSE),
  IF(VALUE(LEFT($A806,3))=314,VLOOKUP(VALUE(MID($B806,2,1)),_314_Table1,MATCH(MID($B806,1,1),_314_Table1_ColumnLookup,0),FALSE)
+N("314"),
""))))))))))))))))))))))))</f>
        <v>#N/A</v>
      </c>
      <c r="E806" s="238" t="e">
        <f>IF(AND(VALUE(LEFT($A806,3))=309,LEN($B806)=3),VLOOKUP(VALUE(MID($B806,2,2)),_309_Table2,MATCH(MID($B806,1,1),_309_Table2_ColumnLookup,0),FALSE),
  IF($C806="309 LCR SummaryA",OneYearSCR,IF($C806="309 LCR SummaryB",UltimateSCR,IF(VALUE(LEFT($A806,3))=309,VLOOKUP(VALUE(MID($B806,2,1)),_309_Table2,MATCH(MID($B806,1,1),_309_Table2_ColumnLookup,0),FALSE)
+N("309"),
  IF(VALUE(LEFT($A806,3))=310,VLOOKUP(VALUE(MID($B806,2,1)),_310_Table2,MATCH(MID($B806,1,1),_310_Table2_ColumnLookup,0),FALSE)
+N("310"),
  IF(AND(VALUE(LEFT($A806,3))=311,LEN($I806)=4),VLOOKUP($I806,_311_Table2,MATCH($B806,_311_Table2_ColumnLookup,0),FALSE),
  IF(AND(VALUE(LEFT($A806,3))=311,OR($B806="I2",$B806="J2",$B806="K2",$B806="L2")),VLOOKUP('311'!$G$58,_311_Table2,MATCH(MID($B806,1,1),_311_Table2_ColumnLookup,0),FALSE),
  IF(AND(VALUE(LEFT($A806,3))=311,RIGHT($B806,5)="Total"),VLOOKUP('311'!$G$59,_311_Table2,MATCH(MID($B806,1,1),_311_Table2_ColumnLookup,0),FALSE),
  IF(VALUE(LEFT($A806,3))=311,VLOOKUP(VALUE(MID($B806,2,1)),_311_Table2,MATCH(MID($B806,1,1),_311_Table2_ColumnLookup,0),FALSE)
+N("311"),
  IF(AND(VALUE(LEFT($A806,3))=312,LEFT($G806,10)="Unincepted",$B806="G "),VLOOKUP(" ULO",_312_Table2,MATCH('312'!$N$16,_312_Table2_ColumnLookup,0),FALSE),
  IF(AND(VALUE(LEFT($A806,3))=312,LEFT($G806,10)="Unincepted",$B806="O "),VLOOKUP(" ULO",_312_Table2,MATCH('312'!$V$16,_312_Table2_ColumnLookup,0),FALSE),
  IF(AND(VALUE(LEFT($A806,3))=312,LEFT($G806,10)="Unincepted",$B806="Q "),VLOOKUP(" ULO",_312_Table2,MATCH('312'!$X$16,_312_Table2_ColumnLookup,0),FALSE),
  IF(AND(VALUE(LEFT($A806,3))=312,LEFT($G806,10)="Unincepted"),VLOOKUP(" ULO",_312_Table2,MATCH(LEFT($B806,1),_312_Table2_ColumnLookup,0),FALSE),
  IF(AND(VALUE(LEFT($A806,3))=312,LEFT($G806,5)="Total",$B806="G "),VLOOKUP('312'!$F$80,_312_Table2,MATCH('312'!$N$16,_312_Table2_ColumnLookup,0),FALSE),
  IF(AND(VALUE(LEFT($A806,3))=312,LEFT($G806,5)="Total",$B806="O "),VLOOKUP('312'!$F$80,_312_Table2,MATCH('312'!$V$16,_312_Table2_ColumnLookup,0),FALSE),
  IF(AND(VALUE(LEFT($A806,3))=312,LEFT($G806,5)="Total",$B806="Q "),VLOOKUP('312'!$F$80,_312_Table2,MATCH('312'!$X$16,_312_Table2_ColumnLookup,0),FALSE),
  IF(AND(VALUE(LEFT($A806,3))=312,LEFT($G806,5)="Total"),VLOOKUP('312'!$F$80,_312_Table2,MATCH(LEFT($B806,1),_312_Table2_ColumnLookup,0),FALSE),
  IF(AND(VALUE(LEFT($A806,3))=312,LEN($I806)=4,$B806="G"),VLOOKUP($I806,_312_Table2,MATCH('312'!$N$16,_312_Table2_ColumnLookup,0),FALSE),
  IF(AND(VALUE(LEFT($A806,3))=312,LEN($I806)=4,$B806="O"),VLOOKUP($I806,_312_Table2,MATCH('312'!$V$16,_312_Table2_ColumnLookup,0),FALSE),
  IF(AND(VALUE(LEFT($A806,3))=312,LEN($I806)=4,$B806="Q"),VLOOKUP($I806,_312_Table2,MATCH('312'!$X$16,_312_Table2_ColumnLookup,0),FALSE),
  IF(AND(VALUE(LEFT($A806,3))=312,LEN($I806)=4),VLOOKUP($I806,_312_Table2,MATCH(LEFT($B806,1),_312_Table2_ColumnLookup,0),FALSE)
+N("312"),
  IF(VALUE(LEFT($A806,3))=313,VLOOKUP(VALUE(MID($B806,2,1)),_313_Table2,MATCH(MID($B806,1,1),_313_Table2_ColumnLookup,0),FALSE)
+N("313"),
  IF(AND(VALUE(LEFT($A806,3))=314,LEN($B806)=3),VLOOKUP(VALUE(MID($B806,2,2)),_314_Table2,MATCH(MID($B806,1,1),_314_Table2_ColumnLookup,0),FALSE),
  IF(VALUE(LEFT($A806,3))=314,VLOOKUP(VALUE(MID($B806,2,1)),_314_Table2,MATCH(MID($B806,1,1),_314_Table2_ColumnLookup,0),FALSE)
+N("314"),
""))))))))))))))))))))))))</f>
        <v>#N/A</v>
      </c>
      <c r="F806" s="238">
        <f>IF(AND(VALUE(LEFT($A806,3))=309,LEN($B806)=3),VLOOKUP(VALUE(MID($B806,2,2)),_309_Table3,MATCH(MID($B806,1,1),_309_Table3_ColumnLookup,0),FALSE),
  IF($C806="309 LCR SummaryA",OneYearSCR,IF($C806="309 LCR SummaryB",UltimateSCR,IF(VALUE(LEFT($A806,3))=309,VLOOKUP(VALUE(MID($B806,2,1)),_309_Table3,MATCH(MID($B806,1,1),_309_Table3_ColumnLookup,0),FALSE)
+N("309"),
  IF(VALUE(LEFT($A806,3))=310,VLOOKUP(VALUE(MID($B806,2,1)),_310_Table3,MATCH(MID($B806,1,1),_310_Table3_ColumnLookup,0),FALSE)
+N("310"),
  IF(AND(VALUE(LEFT($A806,3))=311,LEN($I806)=4),VLOOKUP($I806,_311_Table3,MATCH($B806,_311_Table3_ColumnLookup,0),FALSE),
  IF(AND(VALUE(LEFT($A806,3))=311,OR($B806="I2",$B806="J2",$B806="K2",$B806="L2")),VLOOKUP('311'!$G$58,_311_Table3,MATCH(MID($B806,1,1),_311_Table3_ColumnLookup,0),FALSE),
  IF(AND(VALUE(LEFT($A806,3))=311,RIGHT($B806,5)="Total"),VLOOKUP('311'!$G$59,_311_Table3,MATCH(MID($B806,1,1),_311_Table3_ColumnLookup,0),FALSE),
  IF(VALUE(LEFT($A806,3))=311,VLOOKUP(VALUE(MID($B806,2,1)),_311_Table3,MATCH(MID($B806,1,1),_311_Table3_ColumnLookup,0),FALSE)
+N("311"),
  IF(AND(VALUE(LEFT($A806,3))=312,LEFT($G806,10)="Unincepted",$B806="G "),VLOOKUP(" ULO",_312_Table3,MATCH('312'!$N$16,_312_Table3_ColumnLookup,0),FALSE),
  IF(AND(VALUE(LEFT($A806,3))=312,LEFT($G806,10)="Unincepted",$B806="O "),VLOOKUP(" ULO",_312_Table3,MATCH('312'!$V$16,_312_Table3_ColumnLookup,0),FALSE),
  IF(AND(VALUE(LEFT($A806,3))=312,LEFT($G806,10)="Unincepted",$B806="Q "),VLOOKUP(" ULO",_312_Table3,MATCH('312'!$X$16,_312_Table3_ColumnLookup,0),FALSE),
  IF(AND(VALUE(LEFT($A806,3))=312,LEFT($G806,10)="Unincepted"),VLOOKUP(" ULO",_312_Table3,MATCH(LEFT($B806,1),_312_Table3_ColumnLookup,0),FALSE),
  IF(AND(VALUE(LEFT($A806,3))=312,LEFT($G806,5)="Total",$B806="G "),VLOOKUP('312'!$F$80,_312_Table3,MATCH('312'!$N$16,_312_Table3_ColumnLookup,0),FALSE),
  IF(AND(VALUE(LEFT($A806,3))=312,LEFT($G806,5)="Total",$B806="O "),VLOOKUP('312'!$F$80,_312_Table3,MATCH('312'!$V$16,_312_Table3_ColumnLookup,0),FALSE),
  IF(AND(VALUE(LEFT($A806,3))=312,LEFT($G806,5)="Total",$B806="Q "),VLOOKUP('312'!$F$80,_312_Table3,MATCH('312'!$X$16,_312_Table3_ColumnLookup,0),FALSE),
  IF(AND(VALUE(LEFT($A806,3))=312,LEFT($G806,5)="Total"),VLOOKUP('312'!$F$80,_312_Table3,MATCH(LEFT($B806,1),_312_Table3_ColumnLookup,0),FALSE),
  IF(AND(VALUE(LEFT($A806,3))=312,LEN($I806)=4,$B806="G"),VLOOKUP($I806,_312_Table3,MATCH('312'!$N$16,_312_Table3_ColumnLookup,0),FALSE),
  IF(AND(VALUE(LEFT($A806,3))=312,LEN($I806)=4,$B806="O"),VLOOKUP($I806,_312_Table3,MATCH('312'!$V$16,_312_Table3_ColumnLookup,0),FALSE),
  IF(AND(VALUE(LEFT($A806,3))=312,LEN($I806)=4,$B806="Q"),VLOOKUP($I806,_312_Table3,MATCH('312'!$X$16,_312_Table3_ColumnLookup,0),FALSE),
  IF(AND(VALUE(LEFT($A806,3))=312,LEN($I806)=4),VLOOKUP($I806,_312_Table3,MATCH(LEFT($B806,1),_312_Table3_ColumnLookup,0),FALSE)
+N("312"),
  IF(VALUE(LEFT($A806,3))=313,VLOOKUP(VALUE(MID($B806,2,1)),_313_Table3,MATCH(MID($B806,1,1),_313_Table3_ColumnLookup,0),FALSE)
+N("313"),
  IF(AND(VALUE(LEFT($A806,3))=314,LEN($B806)=3),VLOOKUP(VALUE(MID($B806,2,2)),_314_Table3,MATCH(MID($B806,1,1),_314_Table3_ColumnLookup,0),FALSE),
  IF(VALUE(LEFT($A806,3))=314,VLOOKUP(VALUE(MID($B806,2,1)),_314_Table3,MATCH(MID($B806,1,1),_314_Table3_ColumnLookup,0),FALSE)
+N("314"),
""))))))))))))))))))))))))</f>
        <v>0</v>
      </c>
      <c r="G806" t="s">
        <v>1422</v>
      </c>
      <c r="H806" s="321">
        <f>IFERROR(
IF(ISERROR($D806)=FALSE,$D806,IF(ISERROR($E806)=FALSE,$E806,IF(ISERROR($F806)=FALSE,$F806
+N("012 checkboxes"),
IF(
IF(OR(LEFT($A806,9)="Syndicate",LEFT($A806,12)="NewSyndicate"),VLOOKUP($A806,'012'!$J:$ZW,MATCH("Link to button",'012'!$J$1:$ZW$1,0),0)
+N("309 checkbox"),
IF($C806="309 LCR Summary0",VLOOKUP("Notes990",'309'!$P:$ZZ,MATCH("Link to button",'309'!$P$1:$ZZ$1,0),0)
+N("313 checkboxes"),
IF($C806="313 Financial Information0LcmVsScr",IF($C806="309 LCR Summary0",VLOOKUP("LcmVsScr",'309'!$N:$ZZ,MATCH("Link to button",'309'!$N$1:$ZZ$1,0),0),
IF($C806="313 Financial Information0LcrDocAttached",IF($C806="309 LCR Summary0",VLOOKUP("LcrDocAttached",'309'!$N:$ZZ,MATCH("Link to button",'309'!$N$1:$ZZ$1,0),
0)))))))=1,TRUE,FALSE)
))),"")</f>
        <v>0</v>
      </c>
    </row>
    <row r="807" spans="1:11">
      <c r="A807" s="237" t="str">
        <f>VLOOKUP($G807,CSVLookups!$B:$R,MATCH(A$1,CSVLookups!$B$1:$R$1,0),FALSE)</f>
        <v>314 Additional Quantitative Analysis</v>
      </c>
      <c r="B807" s="237" t="str">
        <f>VLOOKUP($G807,CSVLookups!$B:$R,MATCH(B$1,CSVLookups!$B$1:$R$1,0),FALSE)</f>
        <v>G2</v>
      </c>
      <c r="C807" s="238" t="str">
        <f t="shared" si="13"/>
        <v>314 Additional Quantitative AnalysisG2</v>
      </c>
      <c r="D807" s="238" t="e">
        <f>IF(AND(VALUE(LEFT($A807,3))=309,LEN($B807)=3),VLOOKUP(VALUE(MID($B807,2,2)),_309_Table1,MATCH(MID($B807,1,1),_309_Table1_ColumnLookup,0),FALSE),
  IF($C807="309 LCR SummaryA",OneYearSCR,IF($C807="309 LCR SummaryB",UltimateSCR,IF(VALUE(LEFT($A807,3))=309,VLOOKUP(VALUE(MID($B807,2,1)),_309_Table1,MATCH(MID($B807,1,1),_309_Table1_ColumnLookup,0),FALSE)
+N("309"),
  IF(VALUE(LEFT($A807,3))=310,VLOOKUP(VALUE(MID($B807,2,1)),_310_Table1,MATCH(MID($B807,1,1),_310_Table1_ColumnLookup,0),FALSE)
+N("310"),
  IF(AND(VALUE(LEFT($A807,3))=311,LEN($I807)=4),VLOOKUP($I807,_311_Table1,MATCH($B807,_311_Table1_ColumnLookup,0),FALSE),
  IF(AND(VALUE(LEFT($A807,3))=311,OR($B807="I2",$B807="J2",$B807="K2",$B807="L2")),VLOOKUP('311'!$G$58,_311_Table1,MATCH(MID($B807,1,1),_311_Table1_ColumnLookup,0),FALSE),
  IF(AND(VALUE(LEFT($A807,3))=311,RIGHT($B807,5)="Total"),VLOOKUP('311'!$G$59,_311_Table1,MATCH(MID($B807,1,1),_311_Table1_ColumnLookup,0),FALSE),
  IF(VALUE(LEFT($A807,3))=311,VLOOKUP(VALUE(MID($B807,2,1)),_311_Table1,MATCH(MID($B807,1,1),_311_Table1_ColumnLookup,0),FALSE)
+N("311"),
  IF(AND(VALUE(LEFT($A807,3))=312,LEFT($G807,10)="Unincepted",$B807="G "),VLOOKUP(" ULO",_312_Table1,MATCH('312'!$N$16,_312_Table1_ColumnLookup,0),FALSE),
  IF(AND(VALUE(LEFT($A807,3))=312,LEFT($G807,10)="Unincepted",$B807="O "),VLOOKUP(" ULO",_312_Table1,MATCH('312'!$V$16,_312_Table1_ColumnLookup,0),FALSE),
  IF(AND(VALUE(LEFT($A807,3))=312,LEFT($G807,10)="Unincepted",$B807="Q "),VLOOKUP(" ULO",_312_Table1,MATCH('312'!$X$16,_312_Table1_ColumnLookup,0),FALSE),
  IF(AND(VALUE(LEFT($A807,3))=312,LEFT($G807,10)="Unincepted"),VLOOKUP(" ULO",_312_Table1,MATCH(LEFT($B807,1),_312_Table1_ColumnLookup,0),FALSE),
  IF(AND(VALUE(LEFT($A807,3))=312,LEFT($G807,5)="Total",$B807="G "),VLOOKUP('312'!$F$80,_312_Table1,MATCH('312'!$N$16,_312_Table1_ColumnLookup,0),FALSE),
  IF(AND(VALUE(LEFT($A807,3))=312,LEFT($G807,5)="Total",$B807="O "),VLOOKUP('312'!$F$80,_312_Table1,MATCH('312'!$V$16,_312_Table1_ColumnLookup,0),FALSE),
  IF(AND(VALUE(LEFT($A807,3))=312,LEFT($G807,5)="Total",$B807="Q "),VLOOKUP('312'!$F$80,_312_Table1,MATCH('312'!$X$16,_312_Table1_ColumnLookup,0),FALSE),
  IF(AND(VALUE(LEFT($A807,3))=312,LEFT($G807,5)="Total"),VLOOKUP('312'!$F$80,_312_Table1,MATCH(LEFT($B807,1),_312_Table1_ColumnLookup,0),FALSE),
  IF(AND(VALUE(LEFT($A807,3))=312,LEN($I807)=4,$B807="G"),VLOOKUP($I807,_312_Table1,MATCH('312'!$N$16,_312_Table1_ColumnLookup,0),FALSE),
  IF(AND(VALUE(LEFT($A807,3))=312,LEN($I807)=4,$B807="O"),VLOOKUP($I807,_312_Table1,MATCH('312'!$V$16,_312_Table1_ColumnLookup,0),FALSE),
  IF(AND(VALUE(LEFT($A807,3))=312,LEN($I807)=4,$B807="Q"),VLOOKUP($I807,_312_Table1,MATCH('312'!$X$16,_312_Table1_ColumnLookup,0),FALSE),
  IF(AND(VALUE(LEFT($A807,3))=312,LEN($I807)=4),VLOOKUP($I807,_312_Table1,MATCH(LEFT($B807,1),_312_Table1_ColumnLookup,0),FALSE)
+N("312"),
  IF(VALUE(LEFT($A807,3))=313,VLOOKUP(VALUE(MID($B807,2,1)),_313_Table1,MATCH(MID($B807,1,1),_313_Table1_ColumnLookup,0),FALSE)
+N("313"),
  IF(AND(VALUE(LEFT($A807,3))=314,LEN($B807)=3),VLOOKUP(VALUE(MID($B807,2,2)),_314_Table1,MATCH(MID($B807,1,1),_314_Table1_ColumnLookup,0),FALSE),
  IF(VALUE(LEFT($A807,3))=314,VLOOKUP(VALUE(MID($B807,2,1)),_314_Table1,MATCH(MID($B807,1,1),_314_Table1_ColumnLookup,0),FALSE)
+N("314"),
""))))))))))))))))))))))))</f>
        <v>#N/A</v>
      </c>
      <c r="E807" s="238" t="e">
        <f>IF(AND(VALUE(LEFT($A807,3))=309,LEN($B807)=3),VLOOKUP(VALUE(MID($B807,2,2)),_309_Table2,MATCH(MID($B807,1,1),_309_Table2_ColumnLookup,0),FALSE),
  IF($C807="309 LCR SummaryA",OneYearSCR,IF($C807="309 LCR SummaryB",UltimateSCR,IF(VALUE(LEFT($A807,3))=309,VLOOKUP(VALUE(MID($B807,2,1)),_309_Table2,MATCH(MID($B807,1,1),_309_Table2_ColumnLookup,0),FALSE)
+N("309"),
  IF(VALUE(LEFT($A807,3))=310,VLOOKUP(VALUE(MID($B807,2,1)),_310_Table2,MATCH(MID($B807,1,1),_310_Table2_ColumnLookup,0),FALSE)
+N("310"),
  IF(AND(VALUE(LEFT($A807,3))=311,LEN($I807)=4),VLOOKUP($I807,_311_Table2,MATCH($B807,_311_Table2_ColumnLookup,0),FALSE),
  IF(AND(VALUE(LEFT($A807,3))=311,OR($B807="I2",$B807="J2",$B807="K2",$B807="L2")),VLOOKUP('311'!$G$58,_311_Table2,MATCH(MID($B807,1,1),_311_Table2_ColumnLookup,0),FALSE),
  IF(AND(VALUE(LEFT($A807,3))=311,RIGHT($B807,5)="Total"),VLOOKUP('311'!$G$59,_311_Table2,MATCH(MID($B807,1,1),_311_Table2_ColumnLookup,0),FALSE),
  IF(VALUE(LEFT($A807,3))=311,VLOOKUP(VALUE(MID($B807,2,1)),_311_Table2,MATCH(MID($B807,1,1),_311_Table2_ColumnLookup,0),FALSE)
+N("311"),
  IF(AND(VALUE(LEFT($A807,3))=312,LEFT($G807,10)="Unincepted",$B807="G "),VLOOKUP(" ULO",_312_Table2,MATCH('312'!$N$16,_312_Table2_ColumnLookup,0),FALSE),
  IF(AND(VALUE(LEFT($A807,3))=312,LEFT($G807,10)="Unincepted",$B807="O "),VLOOKUP(" ULO",_312_Table2,MATCH('312'!$V$16,_312_Table2_ColumnLookup,0),FALSE),
  IF(AND(VALUE(LEFT($A807,3))=312,LEFT($G807,10)="Unincepted",$B807="Q "),VLOOKUP(" ULO",_312_Table2,MATCH('312'!$X$16,_312_Table2_ColumnLookup,0),FALSE),
  IF(AND(VALUE(LEFT($A807,3))=312,LEFT($G807,10)="Unincepted"),VLOOKUP(" ULO",_312_Table2,MATCH(LEFT($B807,1),_312_Table2_ColumnLookup,0),FALSE),
  IF(AND(VALUE(LEFT($A807,3))=312,LEFT($G807,5)="Total",$B807="G "),VLOOKUP('312'!$F$80,_312_Table2,MATCH('312'!$N$16,_312_Table2_ColumnLookup,0),FALSE),
  IF(AND(VALUE(LEFT($A807,3))=312,LEFT($G807,5)="Total",$B807="O "),VLOOKUP('312'!$F$80,_312_Table2,MATCH('312'!$V$16,_312_Table2_ColumnLookup,0),FALSE),
  IF(AND(VALUE(LEFT($A807,3))=312,LEFT($G807,5)="Total",$B807="Q "),VLOOKUP('312'!$F$80,_312_Table2,MATCH('312'!$X$16,_312_Table2_ColumnLookup,0),FALSE),
  IF(AND(VALUE(LEFT($A807,3))=312,LEFT($G807,5)="Total"),VLOOKUP('312'!$F$80,_312_Table2,MATCH(LEFT($B807,1),_312_Table2_ColumnLookup,0),FALSE),
  IF(AND(VALUE(LEFT($A807,3))=312,LEN($I807)=4,$B807="G"),VLOOKUP($I807,_312_Table2,MATCH('312'!$N$16,_312_Table2_ColumnLookup,0),FALSE),
  IF(AND(VALUE(LEFT($A807,3))=312,LEN($I807)=4,$B807="O"),VLOOKUP($I807,_312_Table2,MATCH('312'!$V$16,_312_Table2_ColumnLookup,0),FALSE),
  IF(AND(VALUE(LEFT($A807,3))=312,LEN($I807)=4,$B807="Q"),VLOOKUP($I807,_312_Table2,MATCH('312'!$X$16,_312_Table2_ColumnLookup,0),FALSE),
  IF(AND(VALUE(LEFT($A807,3))=312,LEN($I807)=4),VLOOKUP($I807,_312_Table2,MATCH(LEFT($B807,1),_312_Table2_ColumnLookup,0),FALSE)
+N("312"),
  IF(VALUE(LEFT($A807,3))=313,VLOOKUP(VALUE(MID($B807,2,1)),_313_Table2,MATCH(MID($B807,1,1),_313_Table2_ColumnLookup,0),FALSE)
+N("313"),
  IF(AND(VALUE(LEFT($A807,3))=314,LEN($B807)=3),VLOOKUP(VALUE(MID($B807,2,2)),_314_Table2,MATCH(MID($B807,1,1),_314_Table2_ColumnLookup,0),FALSE),
  IF(VALUE(LEFT($A807,3))=314,VLOOKUP(VALUE(MID($B807,2,1)),_314_Table2,MATCH(MID($B807,1,1),_314_Table2_ColumnLookup,0),FALSE)
+N("314"),
""))))))))))))))))))))))))</f>
        <v>#N/A</v>
      </c>
      <c r="F807" s="238">
        <f>IF(AND(VALUE(LEFT($A807,3))=309,LEN($B807)=3),VLOOKUP(VALUE(MID($B807,2,2)),_309_Table3,MATCH(MID($B807,1,1),_309_Table3_ColumnLookup,0),FALSE),
  IF($C807="309 LCR SummaryA",OneYearSCR,IF($C807="309 LCR SummaryB",UltimateSCR,IF(VALUE(LEFT($A807,3))=309,VLOOKUP(VALUE(MID($B807,2,1)),_309_Table3,MATCH(MID($B807,1,1),_309_Table3_ColumnLookup,0),FALSE)
+N("309"),
  IF(VALUE(LEFT($A807,3))=310,VLOOKUP(VALUE(MID($B807,2,1)),_310_Table3,MATCH(MID($B807,1,1),_310_Table3_ColumnLookup,0),FALSE)
+N("310"),
  IF(AND(VALUE(LEFT($A807,3))=311,LEN($I807)=4),VLOOKUP($I807,_311_Table3,MATCH($B807,_311_Table3_ColumnLookup,0),FALSE),
  IF(AND(VALUE(LEFT($A807,3))=311,OR($B807="I2",$B807="J2",$B807="K2",$B807="L2")),VLOOKUP('311'!$G$58,_311_Table3,MATCH(MID($B807,1,1),_311_Table3_ColumnLookup,0),FALSE),
  IF(AND(VALUE(LEFT($A807,3))=311,RIGHT($B807,5)="Total"),VLOOKUP('311'!$G$59,_311_Table3,MATCH(MID($B807,1,1),_311_Table3_ColumnLookup,0),FALSE),
  IF(VALUE(LEFT($A807,3))=311,VLOOKUP(VALUE(MID($B807,2,1)),_311_Table3,MATCH(MID($B807,1,1),_311_Table3_ColumnLookup,0),FALSE)
+N("311"),
  IF(AND(VALUE(LEFT($A807,3))=312,LEFT($G807,10)="Unincepted",$B807="G "),VLOOKUP(" ULO",_312_Table3,MATCH('312'!$N$16,_312_Table3_ColumnLookup,0),FALSE),
  IF(AND(VALUE(LEFT($A807,3))=312,LEFT($G807,10)="Unincepted",$B807="O "),VLOOKUP(" ULO",_312_Table3,MATCH('312'!$V$16,_312_Table3_ColumnLookup,0),FALSE),
  IF(AND(VALUE(LEFT($A807,3))=312,LEFT($G807,10)="Unincepted",$B807="Q "),VLOOKUP(" ULO",_312_Table3,MATCH('312'!$X$16,_312_Table3_ColumnLookup,0),FALSE),
  IF(AND(VALUE(LEFT($A807,3))=312,LEFT($G807,10)="Unincepted"),VLOOKUP(" ULO",_312_Table3,MATCH(LEFT($B807,1),_312_Table3_ColumnLookup,0),FALSE),
  IF(AND(VALUE(LEFT($A807,3))=312,LEFT($G807,5)="Total",$B807="G "),VLOOKUP('312'!$F$80,_312_Table3,MATCH('312'!$N$16,_312_Table3_ColumnLookup,0),FALSE),
  IF(AND(VALUE(LEFT($A807,3))=312,LEFT($G807,5)="Total",$B807="O "),VLOOKUP('312'!$F$80,_312_Table3,MATCH('312'!$V$16,_312_Table3_ColumnLookup,0),FALSE),
  IF(AND(VALUE(LEFT($A807,3))=312,LEFT($G807,5)="Total",$B807="Q "),VLOOKUP('312'!$F$80,_312_Table3,MATCH('312'!$X$16,_312_Table3_ColumnLookup,0),FALSE),
  IF(AND(VALUE(LEFT($A807,3))=312,LEFT($G807,5)="Total"),VLOOKUP('312'!$F$80,_312_Table3,MATCH(LEFT($B807,1),_312_Table3_ColumnLookup,0),FALSE),
  IF(AND(VALUE(LEFT($A807,3))=312,LEN($I807)=4,$B807="G"),VLOOKUP($I807,_312_Table3,MATCH('312'!$N$16,_312_Table3_ColumnLookup,0),FALSE),
  IF(AND(VALUE(LEFT($A807,3))=312,LEN($I807)=4,$B807="O"),VLOOKUP($I807,_312_Table3,MATCH('312'!$V$16,_312_Table3_ColumnLookup,0),FALSE),
  IF(AND(VALUE(LEFT($A807,3))=312,LEN($I807)=4,$B807="Q"),VLOOKUP($I807,_312_Table3,MATCH('312'!$X$16,_312_Table3_ColumnLookup,0),FALSE),
  IF(AND(VALUE(LEFT($A807,3))=312,LEN($I807)=4),VLOOKUP($I807,_312_Table3,MATCH(LEFT($B807,1),_312_Table3_ColumnLookup,0),FALSE)
+N("312"),
  IF(VALUE(LEFT($A807,3))=313,VLOOKUP(VALUE(MID($B807,2,1)),_313_Table3,MATCH(MID($B807,1,1),_313_Table3_ColumnLookup,0),FALSE)
+N("313"),
  IF(AND(VALUE(LEFT($A807,3))=314,LEN($B807)=3),VLOOKUP(VALUE(MID($B807,2,2)),_314_Table3,MATCH(MID($B807,1,1),_314_Table3_ColumnLookup,0),FALSE),
  IF(VALUE(LEFT($A807,3))=314,VLOOKUP(VALUE(MID($B807,2,1)),_314_Table3,MATCH(MID($B807,1,1),_314_Table3_ColumnLookup,0),FALSE)
+N("314"),
""))))))))))))))))))))))))</f>
        <v>0</v>
      </c>
      <c r="G807" t="s">
        <v>1424</v>
      </c>
      <c r="H807" s="321">
        <f>IFERROR(
IF(ISERROR($D807)=FALSE,$D807,IF(ISERROR($E807)=FALSE,$E807,IF(ISERROR($F807)=FALSE,$F807
+N("012 checkboxes"),
IF(
IF(OR(LEFT($A807,9)="Syndicate",LEFT($A807,12)="NewSyndicate"),VLOOKUP($A807,'012'!$J:$ZW,MATCH("Link to button",'012'!$J$1:$ZW$1,0),0)
+N("309 checkbox"),
IF($C807="309 LCR Summary0",VLOOKUP("Notes990",'309'!$P:$ZZ,MATCH("Link to button",'309'!$P$1:$ZZ$1,0),0)
+N("313 checkboxes"),
IF($C807="313 Financial Information0LcmVsScr",IF($C807="309 LCR Summary0",VLOOKUP("LcmVsScr",'309'!$N:$ZZ,MATCH("Link to button",'309'!$N$1:$ZZ$1,0),0),
IF($C807="313 Financial Information0LcrDocAttached",IF($C807="309 LCR Summary0",VLOOKUP("LcrDocAttached",'309'!$N:$ZZ,MATCH("Link to button",'309'!$N$1:$ZZ$1,0),
0)))))))=1,TRUE,FALSE)
))),"")</f>
        <v>0</v>
      </c>
    </row>
    <row r="808" spans="1:11">
      <c r="A808" s="237" t="str">
        <f>VLOOKUP($G808,CSVLookups!$B:$R,MATCH(A$1,CSVLookups!$B$1:$R$1,0),FALSE)</f>
        <v>314 Additional Quantitative Analysis</v>
      </c>
      <c r="B808" s="237" t="str">
        <f>VLOOKUP($G808,CSVLookups!$B:$R,MATCH(B$1,CSVLookups!$B$1:$R$1,0),FALSE)</f>
        <v>I2</v>
      </c>
      <c r="C808" s="238" t="str">
        <f t="shared" si="13"/>
        <v>314 Additional Quantitative AnalysisI2</v>
      </c>
      <c r="D808" s="238" t="e">
        <f>IF(AND(VALUE(LEFT($A808,3))=309,LEN($B808)=3),VLOOKUP(VALUE(MID($B808,2,2)),_309_Table1,MATCH(MID($B808,1,1),_309_Table1_ColumnLookup,0),FALSE),
  IF($C808="309 LCR SummaryA",OneYearSCR,IF($C808="309 LCR SummaryB",UltimateSCR,IF(VALUE(LEFT($A808,3))=309,VLOOKUP(VALUE(MID($B808,2,1)),_309_Table1,MATCH(MID($B808,1,1),_309_Table1_ColumnLookup,0),FALSE)
+N("309"),
  IF(VALUE(LEFT($A808,3))=310,VLOOKUP(VALUE(MID($B808,2,1)),_310_Table1,MATCH(MID($B808,1,1),_310_Table1_ColumnLookup,0),FALSE)
+N("310"),
  IF(AND(VALUE(LEFT($A808,3))=311,LEN($I808)=4),VLOOKUP($I808,_311_Table1,MATCH($B808,_311_Table1_ColumnLookup,0),FALSE),
  IF(AND(VALUE(LEFT($A808,3))=311,OR($B808="I2",$B808="J2",$B808="K2",$B808="L2")),VLOOKUP('311'!$G$58,_311_Table1,MATCH(MID($B808,1,1),_311_Table1_ColumnLookup,0),FALSE),
  IF(AND(VALUE(LEFT($A808,3))=311,RIGHT($B808,5)="Total"),VLOOKUP('311'!$G$59,_311_Table1,MATCH(MID($B808,1,1),_311_Table1_ColumnLookup,0),FALSE),
  IF(VALUE(LEFT($A808,3))=311,VLOOKUP(VALUE(MID($B808,2,1)),_311_Table1,MATCH(MID($B808,1,1),_311_Table1_ColumnLookup,0),FALSE)
+N("311"),
  IF(AND(VALUE(LEFT($A808,3))=312,LEFT($G808,10)="Unincepted",$B808="G "),VLOOKUP(" ULO",_312_Table1,MATCH('312'!$N$16,_312_Table1_ColumnLookup,0),FALSE),
  IF(AND(VALUE(LEFT($A808,3))=312,LEFT($G808,10)="Unincepted",$B808="O "),VLOOKUP(" ULO",_312_Table1,MATCH('312'!$V$16,_312_Table1_ColumnLookup,0),FALSE),
  IF(AND(VALUE(LEFT($A808,3))=312,LEFT($G808,10)="Unincepted",$B808="Q "),VLOOKUP(" ULO",_312_Table1,MATCH('312'!$X$16,_312_Table1_ColumnLookup,0),FALSE),
  IF(AND(VALUE(LEFT($A808,3))=312,LEFT($G808,10)="Unincepted"),VLOOKUP(" ULO",_312_Table1,MATCH(LEFT($B808,1),_312_Table1_ColumnLookup,0),FALSE),
  IF(AND(VALUE(LEFT($A808,3))=312,LEFT($G808,5)="Total",$B808="G "),VLOOKUP('312'!$F$80,_312_Table1,MATCH('312'!$N$16,_312_Table1_ColumnLookup,0),FALSE),
  IF(AND(VALUE(LEFT($A808,3))=312,LEFT($G808,5)="Total",$B808="O "),VLOOKUP('312'!$F$80,_312_Table1,MATCH('312'!$V$16,_312_Table1_ColumnLookup,0),FALSE),
  IF(AND(VALUE(LEFT($A808,3))=312,LEFT($G808,5)="Total",$B808="Q "),VLOOKUP('312'!$F$80,_312_Table1,MATCH('312'!$X$16,_312_Table1_ColumnLookup,0),FALSE),
  IF(AND(VALUE(LEFT($A808,3))=312,LEFT($G808,5)="Total"),VLOOKUP('312'!$F$80,_312_Table1,MATCH(LEFT($B808,1),_312_Table1_ColumnLookup,0),FALSE),
  IF(AND(VALUE(LEFT($A808,3))=312,LEN($I808)=4,$B808="G"),VLOOKUP($I808,_312_Table1,MATCH('312'!$N$16,_312_Table1_ColumnLookup,0),FALSE),
  IF(AND(VALUE(LEFT($A808,3))=312,LEN($I808)=4,$B808="O"),VLOOKUP($I808,_312_Table1,MATCH('312'!$V$16,_312_Table1_ColumnLookup,0),FALSE),
  IF(AND(VALUE(LEFT($A808,3))=312,LEN($I808)=4,$B808="Q"),VLOOKUP($I808,_312_Table1,MATCH('312'!$X$16,_312_Table1_ColumnLookup,0),FALSE),
  IF(AND(VALUE(LEFT($A808,3))=312,LEN($I808)=4),VLOOKUP($I808,_312_Table1,MATCH(LEFT($B808,1),_312_Table1_ColumnLookup,0),FALSE)
+N("312"),
  IF(VALUE(LEFT($A808,3))=313,VLOOKUP(VALUE(MID($B808,2,1)),_313_Table1,MATCH(MID($B808,1,1),_313_Table1_ColumnLookup,0),FALSE)
+N("313"),
  IF(AND(VALUE(LEFT($A808,3))=314,LEN($B808)=3),VLOOKUP(VALUE(MID($B808,2,2)),_314_Table1,MATCH(MID($B808,1,1),_314_Table1_ColumnLookup,0),FALSE),
  IF(VALUE(LEFT($A808,3))=314,VLOOKUP(VALUE(MID($B808,2,1)),_314_Table1,MATCH(MID($B808,1,1),_314_Table1_ColumnLookup,0),FALSE)
+N("314"),
""))))))))))))))))))))))))</f>
        <v>#N/A</v>
      </c>
      <c r="E808" s="238" t="e">
        <f>IF(AND(VALUE(LEFT($A808,3))=309,LEN($B808)=3),VLOOKUP(VALUE(MID($B808,2,2)),_309_Table2,MATCH(MID($B808,1,1),_309_Table2_ColumnLookup,0),FALSE),
  IF($C808="309 LCR SummaryA",OneYearSCR,IF($C808="309 LCR SummaryB",UltimateSCR,IF(VALUE(LEFT($A808,3))=309,VLOOKUP(VALUE(MID($B808,2,1)),_309_Table2,MATCH(MID($B808,1,1),_309_Table2_ColumnLookup,0),FALSE)
+N("309"),
  IF(VALUE(LEFT($A808,3))=310,VLOOKUP(VALUE(MID($B808,2,1)),_310_Table2,MATCH(MID($B808,1,1),_310_Table2_ColumnLookup,0),FALSE)
+N("310"),
  IF(AND(VALUE(LEFT($A808,3))=311,LEN($I808)=4),VLOOKUP($I808,_311_Table2,MATCH($B808,_311_Table2_ColumnLookup,0),FALSE),
  IF(AND(VALUE(LEFT($A808,3))=311,OR($B808="I2",$B808="J2",$B808="K2",$B808="L2")),VLOOKUP('311'!$G$58,_311_Table2,MATCH(MID($B808,1,1),_311_Table2_ColumnLookup,0),FALSE),
  IF(AND(VALUE(LEFT($A808,3))=311,RIGHT($B808,5)="Total"),VLOOKUP('311'!$G$59,_311_Table2,MATCH(MID($B808,1,1),_311_Table2_ColumnLookup,0),FALSE),
  IF(VALUE(LEFT($A808,3))=311,VLOOKUP(VALUE(MID($B808,2,1)),_311_Table2,MATCH(MID($B808,1,1),_311_Table2_ColumnLookup,0),FALSE)
+N("311"),
  IF(AND(VALUE(LEFT($A808,3))=312,LEFT($G808,10)="Unincepted",$B808="G "),VLOOKUP(" ULO",_312_Table2,MATCH('312'!$N$16,_312_Table2_ColumnLookup,0),FALSE),
  IF(AND(VALUE(LEFT($A808,3))=312,LEFT($G808,10)="Unincepted",$B808="O "),VLOOKUP(" ULO",_312_Table2,MATCH('312'!$V$16,_312_Table2_ColumnLookup,0),FALSE),
  IF(AND(VALUE(LEFT($A808,3))=312,LEFT($G808,10)="Unincepted",$B808="Q "),VLOOKUP(" ULO",_312_Table2,MATCH('312'!$X$16,_312_Table2_ColumnLookup,0),FALSE),
  IF(AND(VALUE(LEFT($A808,3))=312,LEFT($G808,10)="Unincepted"),VLOOKUP(" ULO",_312_Table2,MATCH(LEFT($B808,1),_312_Table2_ColumnLookup,0),FALSE),
  IF(AND(VALUE(LEFT($A808,3))=312,LEFT($G808,5)="Total",$B808="G "),VLOOKUP('312'!$F$80,_312_Table2,MATCH('312'!$N$16,_312_Table2_ColumnLookup,0),FALSE),
  IF(AND(VALUE(LEFT($A808,3))=312,LEFT($G808,5)="Total",$B808="O "),VLOOKUP('312'!$F$80,_312_Table2,MATCH('312'!$V$16,_312_Table2_ColumnLookup,0),FALSE),
  IF(AND(VALUE(LEFT($A808,3))=312,LEFT($G808,5)="Total",$B808="Q "),VLOOKUP('312'!$F$80,_312_Table2,MATCH('312'!$X$16,_312_Table2_ColumnLookup,0),FALSE),
  IF(AND(VALUE(LEFT($A808,3))=312,LEFT($G808,5)="Total"),VLOOKUP('312'!$F$80,_312_Table2,MATCH(LEFT($B808,1),_312_Table2_ColumnLookup,0),FALSE),
  IF(AND(VALUE(LEFT($A808,3))=312,LEN($I808)=4,$B808="G"),VLOOKUP($I808,_312_Table2,MATCH('312'!$N$16,_312_Table2_ColumnLookup,0),FALSE),
  IF(AND(VALUE(LEFT($A808,3))=312,LEN($I808)=4,$B808="O"),VLOOKUP($I808,_312_Table2,MATCH('312'!$V$16,_312_Table2_ColumnLookup,0),FALSE),
  IF(AND(VALUE(LEFT($A808,3))=312,LEN($I808)=4,$B808="Q"),VLOOKUP($I808,_312_Table2,MATCH('312'!$X$16,_312_Table2_ColumnLookup,0),FALSE),
  IF(AND(VALUE(LEFT($A808,3))=312,LEN($I808)=4),VLOOKUP($I808,_312_Table2,MATCH(LEFT($B808,1),_312_Table2_ColumnLookup,0),FALSE)
+N("312"),
  IF(VALUE(LEFT($A808,3))=313,VLOOKUP(VALUE(MID($B808,2,1)),_313_Table2,MATCH(MID($B808,1,1),_313_Table2_ColumnLookup,0),FALSE)
+N("313"),
  IF(AND(VALUE(LEFT($A808,3))=314,LEN($B808)=3),VLOOKUP(VALUE(MID($B808,2,2)),_314_Table2,MATCH(MID($B808,1,1),_314_Table2_ColumnLookup,0),FALSE),
  IF(VALUE(LEFT($A808,3))=314,VLOOKUP(VALUE(MID($B808,2,1)),_314_Table2,MATCH(MID($B808,1,1),_314_Table2_ColumnLookup,0),FALSE)
+N("314"),
""))))))))))))))))))))))))</f>
        <v>#N/A</v>
      </c>
      <c r="F808" s="238">
        <f>IF(AND(VALUE(LEFT($A808,3))=309,LEN($B808)=3),VLOOKUP(VALUE(MID($B808,2,2)),_309_Table3,MATCH(MID($B808,1,1),_309_Table3_ColumnLookup,0),FALSE),
  IF($C808="309 LCR SummaryA",OneYearSCR,IF($C808="309 LCR SummaryB",UltimateSCR,IF(VALUE(LEFT($A808,3))=309,VLOOKUP(VALUE(MID($B808,2,1)),_309_Table3,MATCH(MID($B808,1,1),_309_Table3_ColumnLookup,0),FALSE)
+N("309"),
  IF(VALUE(LEFT($A808,3))=310,VLOOKUP(VALUE(MID($B808,2,1)),_310_Table3,MATCH(MID($B808,1,1),_310_Table3_ColumnLookup,0),FALSE)
+N("310"),
  IF(AND(VALUE(LEFT($A808,3))=311,LEN($I808)=4),VLOOKUP($I808,_311_Table3,MATCH($B808,_311_Table3_ColumnLookup,0),FALSE),
  IF(AND(VALUE(LEFT($A808,3))=311,OR($B808="I2",$B808="J2",$B808="K2",$B808="L2")),VLOOKUP('311'!$G$58,_311_Table3,MATCH(MID($B808,1,1),_311_Table3_ColumnLookup,0),FALSE),
  IF(AND(VALUE(LEFT($A808,3))=311,RIGHT($B808,5)="Total"),VLOOKUP('311'!$G$59,_311_Table3,MATCH(MID($B808,1,1),_311_Table3_ColumnLookup,0),FALSE),
  IF(VALUE(LEFT($A808,3))=311,VLOOKUP(VALUE(MID($B808,2,1)),_311_Table3,MATCH(MID($B808,1,1),_311_Table3_ColumnLookup,0),FALSE)
+N("311"),
  IF(AND(VALUE(LEFT($A808,3))=312,LEFT($G808,10)="Unincepted",$B808="G "),VLOOKUP(" ULO",_312_Table3,MATCH('312'!$N$16,_312_Table3_ColumnLookup,0),FALSE),
  IF(AND(VALUE(LEFT($A808,3))=312,LEFT($G808,10)="Unincepted",$B808="O "),VLOOKUP(" ULO",_312_Table3,MATCH('312'!$V$16,_312_Table3_ColumnLookup,0),FALSE),
  IF(AND(VALUE(LEFT($A808,3))=312,LEFT($G808,10)="Unincepted",$B808="Q "),VLOOKUP(" ULO",_312_Table3,MATCH('312'!$X$16,_312_Table3_ColumnLookup,0),FALSE),
  IF(AND(VALUE(LEFT($A808,3))=312,LEFT($G808,10)="Unincepted"),VLOOKUP(" ULO",_312_Table3,MATCH(LEFT($B808,1),_312_Table3_ColumnLookup,0),FALSE),
  IF(AND(VALUE(LEFT($A808,3))=312,LEFT($G808,5)="Total",$B808="G "),VLOOKUP('312'!$F$80,_312_Table3,MATCH('312'!$N$16,_312_Table3_ColumnLookup,0),FALSE),
  IF(AND(VALUE(LEFT($A808,3))=312,LEFT($G808,5)="Total",$B808="O "),VLOOKUP('312'!$F$80,_312_Table3,MATCH('312'!$V$16,_312_Table3_ColumnLookup,0),FALSE),
  IF(AND(VALUE(LEFT($A808,3))=312,LEFT($G808,5)="Total",$B808="Q "),VLOOKUP('312'!$F$80,_312_Table3,MATCH('312'!$X$16,_312_Table3_ColumnLookup,0),FALSE),
  IF(AND(VALUE(LEFT($A808,3))=312,LEFT($G808,5)="Total"),VLOOKUP('312'!$F$80,_312_Table3,MATCH(LEFT($B808,1),_312_Table3_ColumnLookup,0),FALSE),
  IF(AND(VALUE(LEFT($A808,3))=312,LEN($I808)=4,$B808="G"),VLOOKUP($I808,_312_Table3,MATCH('312'!$N$16,_312_Table3_ColumnLookup,0),FALSE),
  IF(AND(VALUE(LEFT($A808,3))=312,LEN($I808)=4,$B808="O"),VLOOKUP($I808,_312_Table3,MATCH('312'!$V$16,_312_Table3_ColumnLookup,0),FALSE),
  IF(AND(VALUE(LEFT($A808,3))=312,LEN($I808)=4,$B808="Q"),VLOOKUP($I808,_312_Table3,MATCH('312'!$X$16,_312_Table3_ColumnLookup,0),FALSE),
  IF(AND(VALUE(LEFT($A808,3))=312,LEN($I808)=4),VLOOKUP($I808,_312_Table3,MATCH(LEFT($B808,1),_312_Table3_ColumnLookup,0),FALSE)
+N("312"),
  IF(VALUE(LEFT($A808,3))=313,VLOOKUP(VALUE(MID($B808,2,1)),_313_Table3,MATCH(MID($B808,1,1),_313_Table3_ColumnLookup,0),FALSE)
+N("313"),
  IF(AND(VALUE(LEFT($A808,3))=314,LEN($B808)=3),VLOOKUP(VALUE(MID($B808,2,2)),_314_Table3,MATCH(MID($B808,1,1),_314_Table3_ColumnLookup,0),FALSE),
  IF(VALUE(LEFT($A808,3))=314,VLOOKUP(VALUE(MID($B808,2,1)),_314_Table3,MATCH(MID($B808,1,1),_314_Table3_ColumnLookup,0),FALSE)
+N("314"),
""))))))))))))))))))))))))</f>
        <v>0</v>
      </c>
      <c r="G808" t="s">
        <v>1426</v>
      </c>
      <c r="H808" s="321">
        <f>IFERROR(
IF(ISERROR($D808)=FALSE,$D808,IF(ISERROR($E808)=FALSE,$E808,IF(ISERROR($F808)=FALSE,$F808
+N("012 checkboxes"),
IF(
IF(OR(LEFT($A808,9)="Syndicate",LEFT($A808,12)="NewSyndicate"),VLOOKUP($A808,'012'!$J:$ZW,MATCH("Link to button",'012'!$J$1:$ZW$1,0),0)
+N("309 checkbox"),
IF($C808="309 LCR Summary0",VLOOKUP("Notes990",'309'!$P:$ZZ,MATCH("Link to button",'309'!$P$1:$ZZ$1,0),0)
+N("313 checkboxes"),
IF($C808="313 Financial Information0LcmVsScr",IF($C808="309 LCR Summary0",VLOOKUP("LcmVsScr",'309'!$N:$ZZ,MATCH("Link to button",'309'!$N$1:$ZZ$1,0),0),
IF($C808="313 Financial Information0LcrDocAttached",IF($C808="309 LCR Summary0",VLOOKUP("LcrDocAttached",'309'!$N:$ZZ,MATCH("Link to button",'309'!$N$1:$ZZ$1,0),
0)))))))=1,TRUE,FALSE)
))),"")</f>
        <v>0</v>
      </c>
    </row>
    <row r="809" spans="1:11">
      <c r="A809" s="237" t="str">
        <f>VLOOKUP($G809,CSVLookups!$B:$R,MATCH(A$1,CSVLookups!$B$1:$R$1,0),FALSE)</f>
        <v>314 Additional Quantitative Analysis</v>
      </c>
      <c r="B809" s="237" t="str">
        <f>VLOOKUP($G809,CSVLookups!$B:$R,MATCH(B$1,CSVLookups!$B$1:$R$1,0),FALSE)</f>
        <v>G3</v>
      </c>
      <c r="C809" s="238" t="str">
        <f t="shared" si="13"/>
        <v>314 Additional Quantitative AnalysisG3</v>
      </c>
      <c r="D809" s="238" t="e">
        <f>IF(AND(VALUE(LEFT($A809,3))=309,LEN($B809)=3),VLOOKUP(VALUE(MID($B809,2,2)),_309_Table1,MATCH(MID($B809,1,1),_309_Table1_ColumnLookup,0),FALSE),
  IF($C809="309 LCR SummaryA",OneYearSCR,IF($C809="309 LCR SummaryB",UltimateSCR,IF(VALUE(LEFT($A809,3))=309,VLOOKUP(VALUE(MID($B809,2,1)),_309_Table1,MATCH(MID($B809,1,1),_309_Table1_ColumnLookup,0),FALSE)
+N("309"),
  IF(VALUE(LEFT($A809,3))=310,VLOOKUP(VALUE(MID($B809,2,1)),_310_Table1,MATCH(MID($B809,1,1),_310_Table1_ColumnLookup,0),FALSE)
+N("310"),
  IF(AND(VALUE(LEFT($A809,3))=311,LEN($I809)=4),VLOOKUP($I809,_311_Table1,MATCH($B809,_311_Table1_ColumnLookup,0),FALSE),
  IF(AND(VALUE(LEFT($A809,3))=311,OR($B809="I2",$B809="J2",$B809="K2",$B809="L2")),VLOOKUP('311'!$G$58,_311_Table1,MATCH(MID($B809,1,1),_311_Table1_ColumnLookup,0),FALSE),
  IF(AND(VALUE(LEFT($A809,3))=311,RIGHT($B809,5)="Total"),VLOOKUP('311'!$G$59,_311_Table1,MATCH(MID($B809,1,1),_311_Table1_ColumnLookup,0),FALSE),
  IF(VALUE(LEFT($A809,3))=311,VLOOKUP(VALUE(MID($B809,2,1)),_311_Table1,MATCH(MID($B809,1,1),_311_Table1_ColumnLookup,0),FALSE)
+N("311"),
  IF(AND(VALUE(LEFT($A809,3))=312,LEFT($G809,10)="Unincepted",$B809="G "),VLOOKUP(" ULO",_312_Table1,MATCH('312'!$N$16,_312_Table1_ColumnLookup,0),FALSE),
  IF(AND(VALUE(LEFT($A809,3))=312,LEFT($G809,10)="Unincepted",$B809="O "),VLOOKUP(" ULO",_312_Table1,MATCH('312'!$V$16,_312_Table1_ColumnLookup,0),FALSE),
  IF(AND(VALUE(LEFT($A809,3))=312,LEFT($G809,10)="Unincepted",$B809="Q "),VLOOKUP(" ULO",_312_Table1,MATCH('312'!$X$16,_312_Table1_ColumnLookup,0),FALSE),
  IF(AND(VALUE(LEFT($A809,3))=312,LEFT($G809,10)="Unincepted"),VLOOKUP(" ULO",_312_Table1,MATCH(LEFT($B809,1),_312_Table1_ColumnLookup,0),FALSE),
  IF(AND(VALUE(LEFT($A809,3))=312,LEFT($G809,5)="Total",$B809="G "),VLOOKUP('312'!$F$80,_312_Table1,MATCH('312'!$N$16,_312_Table1_ColumnLookup,0),FALSE),
  IF(AND(VALUE(LEFT($A809,3))=312,LEFT($G809,5)="Total",$B809="O "),VLOOKUP('312'!$F$80,_312_Table1,MATCH('312'!$V$16,_312_Table1_ColumnLookup,0),FALSE),
  IF(AND(VALUE(LEFT($A809,3))=312,LEFT($G809,5)="Total",$B809="Q "),VLOOKUP('312'!$F$80,_312_Table1,MATCH('312'!$X$16,_312_Table1_ColumnLookup,0),FALSE),
  IF(AND(VALUE(LEFT($A809,3))=312,LEFT($G809,5)="Total"),VLOOKUP('312'!$F$80,_312_Table1,MATCH(LEFT($B809,1),_312_Table1_ColumnLookup,0),FALSE),
  IF(AND(VALUE(LEFT($A809,3))=312,LEN($I809)=4,$B809="G"),VLOOKUP($I809,_312_Table1,MATCH('312'!$N$16,_312_Table1_ColumnLookup,0),FALSE),
  IF(AND(VALUE(LEFT($A809,3))=312,LEN($I809)=4,$B809="O"),VLOOKUP($I809,_312_Table1,MATCH('312'!$V$16,_312_Table1_ColumnLookup,0),FALSE),
  IF(AND(VALUE(LEFT($A809,3))=312,LEN($I809)=4,$B809="Q"),VLOOKUP($I809,_312_Table1,MATCH('312'!$X$16,_312_Table1_ColumnLookup,0),FALSE),
  IF(AND(VALUE(LEFT($A809,3))=312,LEN($I809)=4),VLOOKUP($I809,_312_Table1,MATCH(LEFT($B809,1),_312_Table1_ColumnLookup,0),FALSE)
+N("312"),
  IF(VALUE(LEFT($A809,3))=313,VLOOKUP(VALUE(MID($B809,2,1)),_313_Table1,MATCH(MID($B809,1,1),_313_Table1_ColumnLookup,0),FALSE)
+N("313"),
  IF(AND(VALUE(LEFT($A809,3))=314,LEN($B809)=3),VLOOKUP(VALUE(MID($B809,2,2)),_314_Table1,MATCH(MID($B809,1,1),_314_Table1_ColumnLookup,0),FALSE),
  IF(VALUE(LEFT($A809,3))=314,VLOOKUP(VALUE(MID($B809,2,1)),_314_Table1,MATCH(MID($B809,1,1),_314_Table1_ColumnLookup,0),FALSE)
+N("314"),
""))))))))))))))))))))))))</f>
        <v>#N/A</v>
      </c>
      <c r="E809" s="238" t="e">
        <f>IF(AND(VALUE(LEFT($A809,3))=309,LEN($B809)=3),VLOOKUP(VALUE(MID($B809,2,2)),_309_Table2,MATCH(MID($B809,1,1),_309_Table2_ColumnLookup,0),FALSE),
  IF($C809="309 LCR SummaryA",OneYearSCR,IF($C809="309 LCR SummaryB",UltimateSCR,IF(VALUE(LEFT($A809,3))=309,VLOOKUP(VALUE(MID($B809,2,1)),_309_Table2,MATCH(MID($B809,1,1),_309_Table2_ColumnLookup,0),FALSE)
+N("309"),
  IF(VALUE(LEFT($A809,3))=310,VLOOKUP(VALUE(MID($B809,2,1)),_310_Table2,MATCH(MID($B809,1,1),_310_Table2_ColumnLookup,0),FALSE)
+N("310"),
  IF(AND(VALUE(LEFT($A809,3))=311,LEN($I809)=4),VLOOKUP($I809,_311_Table2,MATCH($B809,_311_Table2_ColumnLookup,0),FALSE),
  IF(AND(VALUE(LEFT($A809,3))=311,OR($B809="I2",$B809="J2",$B809="K2",$B809="L2")),VLOOKUP('311'!$G$58,_311_Table2,MATCH(MID($B809,1,1),_311_Table2_ColumnLookup,0),FALSE),
  IF(AND(VALUE(LEFT($A809,3))=311,RIGHT($B809,5)="Total"),VLOOKUP('311'!$G$59,_311_Table2,MATCH(MID($B809,1,1),_311_Table2_ColumnLookup,0),FALSE),
  IF(VALUE(LEFT($A809,3))=311,VLOOKUP(VALUE(MID($B809,2,1)),_311_Table2,MATCH(MID($B809,1,1),_311_Table2_ColumnLookup,0),FALSE)
+N("311"),
  IF(AND(VALUE(LEFT($A809,3))=312,LEFT($G809,10)="Unincepted",$B809="G "),VLOOKUP(" ULO",_312_Table2,MATCH('312'!$N$16,_312_Table2_ColumnLookup,0),FALSE),
  IF(AND(VALUE(LEFT($A809,3))=312,LEFT($G809,10)="Unincepted",$B809="O "),VLOOKUP(" ULO",_312_Table2,MATCH('312'!$V$16,_312_Table2_ColumnLookup,0),FALSE),
  IF(AND(VALUE(LEFT($A809,3))=312,LEFT($G809,10)="Unincepted",$B809="Q "),VLOOKUP(" ULO",_312_Table2,MATCH('312'!$X$16,_312_Table2_ColumnLookup,0),FALSE),
  IF(AND(VALUE(LEFT($A809,3))=312,LEFT($G809,10)="Unincepted"),VLOOKUP(" ULO",_312_Table2,MATCH(LEFT($B809,1),_312_Table2_ColumnLookup,0),FALSE),
  IF(AND(VALUE(LEFT($A809,3))=312,LEFT($G809,5)="Total",$B809="G "),VLOOKUP('312'!$F$80,_312_Table2,MATCH('312'!$N$16,_312_Table2_ColumnLookup,0),FALSE),
  IF(AND(VALUE(LEFT($A809,3))=312,LEFT($G809,5)="Total",$B809="O "),VLOOKUP('312'!$F$80,_312_Table2,MATCH('312'!$V$16,_312_Table2_ColumnLookup,0),FALSE),
  IF(AND(VALUE(LEFT($A809,3))=312,LEFT($G809,5)="Total",$B809="Q "),VLOOKUP('312'!$F$80,_312_Table2,MATCH('312'!$X$16,_312_Table2_ColumnLookup,0),FALSE),
  IF(AND(VALUE(LEFT($A809,3))=312,LEFT($G809,5)="Total"),VLOOKUP('312'!$F$80,_312_Table2,MATCH(LEFT($B809,1),_312_Table2_ColumnLookup,0),FALSE),
  IF(AND(VALUE(LEFT($A809,3))=312,LEN($I809)=4,$B809="G"),VLOOKUP($I809,_312_Table2,MATCH('312'!$N$16,_312_Table2_ColumnLookup,0),FALSE),
  IF(AND(VALUE(LEFT($A809,3))=312,LEN($I809)=4,$B809="O"),VLOOKUP($I809,_312_Table2,MATCH('312'!$V$16,_312_Table2_ColumnLookup,0),FALSE),
  IF(AND(VALUE(LEFT($A809,3))=312,LEN($I809)=4,$B809="Q"),VLOOKUP($I809,_312_Table2,MATCH('312'!$X$16,_312_Table2_ColumnLookup,0),FALSE),
  IF(AND(VALUE(LEFT($A809,3))=312,LEN($I809)=4),VLOOKUP($I809,_312_Table2,MATCH(LEFT($B809,1),_312_Table2_ColumnLookup,0),FALSE)
+N("312"),
  IF(VALUE(LEFT($A809,3))=313,VLOOKUP(VALUE(MID($B809,2,1)),_313_Table2,MATCH(MID($B809,1,1),_313_Table2_ColumnLookup,0),FALSE)
+N("313"),
  IF(AND(VALUE(LEFT($A809,3))=314,LEN($B809)=3),VLOOKUP(VALUE(MID($B809,2,2)),_314_Table2,MATCH(MID($B809,1,1),_314_Table2_ColumnLookup,0),FALSE),
  IF(VALUE(LEFT($A809,3))=314,VLOOKUP(VALUE(MID($B809,2,1)),_314_Table2,MATCH(MID($B809,1,1),_314_Table2_ColumnLookup,0),FALSE)
+N("314"),
""))))))))))))))))))))))))</f>
        <v>#N/A</v>
      </c>
      <c r="F809" s="238">
        <f>IF(AND(VALUE(LEFT($A809,3))=309,LEN($B809)=3),VLOOKUP(VALUE(MID($B809,2,2)),_309_Table3,MATCH(MID($B809,1,1),_309_Table3_ColumnLookup,0),FALSE),
  IF($C809="309 LCR SummaryA",OneYearSCR,IF($C809="309 LCR SummaryB",UltimateSCR,IF(VALUE(LEFT($A809,3))=309,VLOOKUP(VALUE(MID($B809,2,1)),_309_Table3,MATCH(MID($B809,1,1),_309_Table3_ColumnLookup,0),FALSE)
+N("309"),
  IF(VALUE(LEFT($A809,3))=310,VLOOKUP(VALUE(MID($B809,2,1)),_310_Table3,MATCH(MID($B809,1,1),_310_Table3_ColumnLookup,0),FALSE)
+N("310"),
  IF(AND(VALUE(LEFT($A809,3))=311,LEN($I809)=4),VLOOKUP($I809,_311_Table3,MATCH($B809,_311_Table3_ColumnLookup,0),FALSE),
  IF(AND(VALUE(LEFT($A809,3))=311,OR($B809="I2",$B809="J2",$B809="K2",$B809="L2")),VLOOKUP('311'!$G$58,_311_Table3,MATCH(MID($B809,1,1),_311_Table3_ColumnLookup,0),FALSE),
  IF(AND(VALUE(LEFT($A809,3))=311,RIGHT($B809,5)="Total"),VLOOKUP('311'!$G$59,_311_Table3,MATCH(MID($B809,1,1),_311_Table3_ColumnLookup,0),FALSE),
  IF(VALUE(LEFT($A809,3))=311,VLOOKUP(VALUE(MID($B809,2,1)),_311_Table3,MATCH(MID($B809,1,1),_311_Table3_ColumnLookup,0),FALSE)
+N("311"),
  IF(AND(VALUE(LEFT($A809,3))=312,LEFT($G809,10)="Unincepted",$B809="G "),VLOOKUP(" ULO",_312_Table3,MATCH('312'!$N$16,_312_Table3_ColumnLookup,0),FALSE),
  IF(AND(VALUE(LEFT($A809,3))=312,LEFT($G809,10)="Unincepted",$B809="O "),VLOOKUP(" ULO",_312_Table3,MATCH('312'!$V$16,_312_Table3_ColumnLookup,0),FALSE),
  IF(AND(VALUE(LEFT($A809,3))=312,LEFT($G809,10)="Unincepted",$B809="Q "),VLOOKUP(" ULO",_312_Table3,MATCH('312'!$X$16,_312_Table3_ColumnLookup,0),FALSE),
  IF(AND(VALUE(LEFT($A809,3))=312,LEFT($G809,10)="Unincepted"),VLOOKUP(" ULO",_312_Table3,MATCH(LEFT($B809,1),_312_Table3_ColumnLookup,0),FALSE),
  IF(AND(VALUE(LEFT($A809,3))=312,LEFT($G809,5)="Total",$B809="G "),VLOOKUP('312'!$F$80,_312_Table3,MATCH('312'!$N$16,_312_Table3_ColumnLookup,0),FALSE),
  IF(AND(VALUE(LEFT($A809,3))=312,LEFT($G809,5)="Total",$B809="O "),VLOOKUP('312'!$F$80,_312_Table3,MATCH('312'!$V$16,_312_Table3_ColumnLookup,0),FALSE),
  IF(AND(VALUE(LEFT($A809,3))=312,LEFT($G809,5)="Total",$B809="Q "),VLOOKUP('312'!$F$80,_312_Table3,MATCH('312'!$X$16,_312_Table3_ColumnLookup,0),FALSE),
  IF(AND(VALUE(LEFT($A809,3))=312,LEFT($G809,5)="Total"),VLOOKUP('312'!$F$80,_312_Table3,MATCH(LEFT($B809,1),_312_Table3_ColumnLookup,0),FALSE),
  IF(AND(VALUE(LEFT($A809,3))=312,LEN($I809)=4,$B809="G"),VLOOKUP($I809,_312_Table3,MATCH('312'!$N$16,_312_Table3_ColumnLookup,0),FALSE),
  IF(AND(VALUE(LEFT($A809,3))=312,LEN($I809)=4,$B809="O"),VLOOKUP($I809,_312_Table3,MATCH('312'!$V$16,_312_Table3_ColumnLookup,0),FALSE),
  IF(AND(VALUE(LEFT($A809,3))=312,LEN($I809)=4,$B809="Q"),VLOOKUP($I809,_312_Table3,MATCH('312'!$X$16,_312_Table3_ColumnLookup,0),FALSE),
  IF(AND(VALUE(LEFT($A809,3))=312,LEN($I809)=4),VLOOKUP($I809,_312_Table3,MATCH(LEFT($B809,1),_312_Table3_ColumnLookup,0),FALSE)
+N("312"),
  IF(VALUE(LEFT($A809,3))=313,VLOOKUP(VALUE(MID($B809,2,1)),_313_Table3,MATCH(MID($B809,1,1),_313_Table3_ColumnLookup,0),FALSE)
+N("313"),
  IF(AND(VALUE(LEFT($A809,3))=314,LEN($B809)=3),VLOOKUP(VALUE(MID($B809,2,2)),_314_Table3,MATCH(MID($B809,1,1),_314_Table3_ColumnLookup,0),FALSE),
  IF(VALUE(LEFT($A809,3))=314,VLOOKUP(VALUE(MID($B809,2,1)),_314_Table3,MATCH(MID($B809,1,1),_314_Table3_ColumnLookup,0),FALSE)
+N("314"),
""))))))))))))))))))))))))</f>
        <v>0</v>
      </c>
      <c r="G809" t="s">
        <v>1428</v>
      </c>
      <c r="H809" s="321">
        <f>IFERROR(
IF(ISERROR($D809)=FALSE,$D809,IF(ISERROR($E809)=FALSE,$E809,IF(ISERROR($F809)=FALSE,$F809
+N("012 checkboxes"),
IF(
IF(OR(LEFT($A809,9)="Syndicate",LEFT($A809,12)="NewSyndicate"),VLOOKUP($A809,'012'!$J:$ZW,MATCH("Link to button",'012'!$J$1:$ZW$1,0),0)
+N("309 checkbox"),
IF($C809="309 LCR Summary0",VLOOKUP("Notes990",'309'!$P:$ZZ,MATCH("Link to button",'309'!$P$1:$ZZ$1,0),0)
+N("313 checkboxes"),
IF($C809="313 Financial Information0LcmVsScr",IF($C809="309 LCR Summary0",VLOOKUP("LcmVsScr",'309'!$N:$ZZ,MATCH("Link to button",'309'!$N$1:$ZZ$1,0),0),
IF($C809="313 Financial Information0LcrDocAttached",IF($C809="309 LCR Summary0",VLOOKUP("LcrDocAttached",'309'!$N:$ZZ,MATCH("Link to button",'309'!$N$1:$ZZ$1,0),
0)))))))=1,TRUE,FALSE)
))),"")</f>
        <v>0</v>
      </c>
    </row>
    <row r="810" spans="1:11">
      <c r="A810" s="237" t="str">
        <f>VLOOKUP($G810,CSVLookups!$B:$R,MATCH(A$1,CSVLookups!$B$1:$R$1,0),FALSE)</f>
        <v>314 Additional Quantitative Analysis</v>
      </c>
      <c r="B810" s="237" t="str">
        <f>VLOOKUP($G810,CSVLookups!$B:$R,MATCH(B$1,CSVLookups!$B$1:$R$1,0),FALSE)</f>
        <v>H3</v>
      </c>
      <c r="C810" s="238" t="str">
        <f t="shared" si="13"/>
        <v>314 Additional Quantitative AnalysisH3</v>
      </c>
      <c r="D810" s="238" t="e">
        <f>IF(AND(VALUE(LEFT($A810,3))=309,LEN($B810)=3),VLOOKUP(VALUE(MID($B810,2,2)),_309_Table1,MATCH(MID($B810,1,1),_309_Table1_ColumnLookup,0),FALSE),
  IF($C810="309 LCR SummaryA",OneYearSCR,IF($C810="309 LCR SummaryB",UltimateSCR,IF(VALUE(LEFT($A810,3))=309,VLOOKUP(VALUE(MID($B810,2,1)),_309_Table1,MATCH(MID($B810,1,1),_309_Table1_ColumnLookup,0),FALSE)
+N("309"),
  IF(VALUE(LEFT($A810,3))=310,VLOOKUP(VALUE(MID($B810,2,1)),_310_Table1,MATCH(MID($B810,1,1),_310_Table1_ColumnLookup,0),FALSE)
+N("310"),
  IF(AND(VALUE(LEFT($A810,3))=311,LEN($I810)=4),VLOOKUP($I810,_311_Table1,MATCH($B810,_311_Table1_ColumnLookup,0),FALSE),
  IF(AND(VALUE(LEFT($A810,3))=311,OR($B810="I2",$B810="J2",$B810="K2",$B810="L2")),VLOOKUP('311'!$G$58,_311_Table1,MATCH(MID($B810,1,1),_311_Table1_ColumnLookup,0),FALSE),
  IF(AND(VALUE(LEFT($A810,3))=311,RIGHT($B810,5)="Total"),VLOOKUP('311'!$G$59,_311_Table1,MATCH(MID($B810,1,1),_311_Table1_ColumnLookup,0),FALSE),
  IF(VALUE(LEFT($A810,3))=311,VLOOKUP(VALUE(MID($B810,2,1)),_311_Table1,MATCH(MID($B810,1,1),_311_Table1_ColumnLookup,0),FALSE)
+N("311"),
  IF(AND(VALUE(LEFT($A810,3))=312,LEFT($G810,10)="Unincepted",$B810="G "),VLOOKUP(" ULO",_312_Table1,MATCH('312'!$N$16,_312_Table1_ColumnLookup,0),FALSE),
  IF(AND(VALUE(LEFT($A810,3))=312,LEFT($G810,10)="Unincepted",$B810="O "),VLOOKUP(" ULO",_312_Table1,MATCH('312'!$V$16,_312_Table1_ColumnLookup,0),FALSE),
  IF(AND(VALUE(LEFT($A810,3))=312,LEFT($G810,10)="Unincepted",$B810="Q "),VLOOKUP(" ULO",_312_Table1,MATCH('312'!$X$16,_312_Table1_ColumnLookup,0),FALSE),
  IF(AND(VALUE(LEFT($A810,3))=312,LEFT($G810,10)="Unincepted"),VLOOKUP(" ULO",_312_Table1,MATCH(LEFT($B810,1),_312_Table1_ColumnLookup,0),FALSE),
  IF(AND(VALUE(LEFT($A810,3))=312,LEFT($G810,5)="Total",$B810="G "),VLOOKUP('312'!$F$80,_312_Table1,MATCH('312'!$N$16,_312_Table1_ColumnLookup,0),FALSE),
  IF(AND(VALUE(LEFT($A810,3))=312,LEFT($G810,5)="Total",$B810="O "),VLOOKUP('312'!$F$80,_312_Table1,MATCH('312'!$V$16,_312_Table1_ColumnLookup,0),FALSE),
  IF(AND(VALUE(LEFT($A810,3))=312,LEFT($G810,5)="Total",$B810="Q "),VLOOKUP('312'!$F$80,_312_Table1,MATCH('312'!$X$16,_312_Table1_ColumnLookup,0),FALSE),
  IF(AND(VALUE(LEFT($A810,3))=312,LEFT($G810,5)="Total"),VLOOKUP('312'!$F$80,_312_Table1,MATCH(LEFT($B810,1),_312_Table1_ColumnLookup,0),FALSE),
  IF(AND(VALUE(LEFT($A810,3))=312,LEN($I810)=4,$B810="G"),VLOOKUP($I810,_312_Table1,MATCH('312'!$N$16,_312_Table1_ColumnLookup,0),FALSE),
  IF(AND(VALUE(LEFT($A810,3))=312,LEN($I810)=4,$B810="O"),VLOOKUP($I810,_312_Table1,MATCH('312'!$V$16,_312_Table1_ColumnLookup,0),FALSE),
  IF(AND(VALUE(LEFT($A810,3))=312,LEN($I810)=4,$B810="Q"),VLOOKUP($I810,_312_Table1,MATCH('312'!$X$16,_312_Table1_ColumnLookup,0),FALSE),
  IF(AND(VALUE(LEFT($A810,3))=312,LEN($I810)=4),VLOOKUP($I810,_312_Table1,MATCH(LEFT($B810,1),_312_Table1_ColumnLookup,0),FALSE)
+N("312"),
  IF(VALUE(LEFT($A810,3))=313,VLOOKUP(VALUE(MID($B810,2,1)),_313_Table1,MATCH(MID($B810,1,1),_313_Table1_ColumnLookup,0),FALSE)
+N("313"),
  IF(AND(VALUE(LEFT($A810,3))=314,LEN($B810)=3),VLOOKUP(VALUE(MID($B810,2,2)),_314_Table1,MATCH(MID($B810,1,1),_314_Table1_ColumnLookup,0),FALSE),
  IF(VALUE(LEFT($A810,3))=314,VLOOKUP(VALUE(MID($B810,2,1)),_314_Table1,MATCH(MID($B810,1,1),_314_Table1_ColumnLookup,0),FALSE)
+N("314"),
""))))))))))))))))))))))))</f>
        <v>#N/A</v>
      </c>
      <c r="E810" s="238" t="e">
        <f>IF(AND(VALUE(LEFT($A810,3))=309,LEN($B810)=3),VLOOKUP(VALUE(MID($B810,2,2)),_309_Table2,MATCH(MID($B810,1,1),_309_Table2_ColumnLookup,0),FALSE),
  IF($C810="309 LCR SummaryA",OneYearSCR,IF($C810="309 LCR SummaryB",UltimateSCR,IF(VALUE(LEFT($A810,3))=309,VLOOKUP(VALUE(MID($B810,2,1)),_309_Table2,MATCH(MID($B810,1,1),_309_Table2_ColumnLookup,0),FALSE)
+N("309"),
  IF(VALUE(LEFT($A810,3))=310,VLOOKUP(VALUE(MID($B810,2,1)),_310_Table2,MATCH(MID($B810,1,1),_310_Table2_ColumnLookup,0),FALSE)
+N("310"),
  IF(AND(VALUE(LEFT($A810,3))=311,LEN($I810)=4),VLOOKUP($I810,_311_Table2,MATCH($B810,_311_Table2_ColumnLookup,0),FALSE),
  IF(AND(VALUE(LEFT($A810,3))=311,OR($B810="I2",$B810="J2",$B810="K2",$B810="L2")),VLOOKUP('311'!$G$58,_311_Table2,MATCH(MID($B810,1,1),_311_Table2_ColumnLookup,0),FALSE),
  IF(AND(VALUE(LEFT($A810,3))=311,RIGHT($B810,5)="Total"),VLOOKUP('311'!$G$59,_311_Table2,MATCH(MID($B810,1,1),_311_Table2_ColumnLookup,0),FALSE),
  IF(VALUE(LEFT($A810,3))=311,VLOOKUP(VALUE(MID($B810,2,1)),_311_Table2,MATCH(MID($B810,1,1),_311_Table2_ColumnLookup,0),FALSE)
+N("311"),
  IF(AND(VALUE(LEFT($A810,3))=312,LEFT($G810,10)="Unincepted",$B810="G "),VLOOKUP(" ULO",_312_Table2,MATCH('312'!$N$16,_312_Table2_ColumnLookup,0),FALSE),
  IF(AND(VALUE(LEFT($A810,3))=312,LEFT($G810,10)="Unincepted",$B810="O "),VLOOKUP(" ULO",_312_Table2,MATCH('312'!$V$16,_312_Table2_ColumnLookup,0),FALSE),
  IF(AND(VALUE(LEFT($A810,3))=312,LEFT($G810,10)="Unincepted",$B810="Q "),VLOOKUP(" ULO",_312_Table2,MATCH('312'!$X$16,_312_Table2_ColumnLookup,0),FALSE),
  IF(AND(VALUE(LEFT($A810,3))=312,LEFT($G810,10)="Unincepted"),VLOOKUP(" ULO",_312_Table2,MATCH(LEFT($B810,1),_312_Table2_ColumnLookup,0),FALSE),
  IF(AND(VALUE(LEFT($A810,3))=312,LEFT($G810,5)="Total",$B810="G "),VLOOKUP('312'!$F$80,_312_Table2,MATCH('312'!$N$16,_312_Table2_ColumnLookup,0),FALSE),
  IF(AND(VALUE(LEFT($A810,3))=312,LEFT($G810,5)="Total",$B810="O "),VLOOKUP('312'!$F$80,_312_Table2,MATCH('312'!$V$16,_312_Table2_ColumnLookup,0),FALSE),
  IF(AND(VALUE(LEFT($A810,3))=312,LEFT($G810,5)="Total",$B810="Q "),VLOOKUP('312'!$F$80,_312_Table2,MATCH('312'!$X$16,_312_Table2_ColumnLookup,0),FALSE),
  IF(AND(VALUE(LEFT($A810,3))=312,LEFT($G810,5)="Total"),VLOOKUP('312'!$F$80,_312_Table2,MATCH(LEFT($B810,1),_312_Table2_ColumnLookup,0),FALSE),
  IF(AND(VALUE(LEFT($A810,3))=312,LEN($I810)=4,$B810="G"),VLOOKUP($I810,_312_Table2,MATCH('312'!$N$16,_312_Table2_ColumnLookup,0),FALSE),
  IF(AND(VALUE(LEFT($A810,3))=312,LEN($I810)=4,$B810="O"),VLOOKUP($I810,_312_Table2,MATCH('312'!$V$16,_312_Table2_ColumnLookup,0),FALSE),
  IF(AND(VALUE(LEFT($A810,3))=312,LEN($I810)=4,$B810="Q"),VLOOKUP($I810,_312_Table2,MATCH('312'!$X$16,_312_Table2_ColumnLookup,0),FALSE),
  IF(AND(VALUE(LEFT($A810,3))=312,LEN($I810)=4),VLOOKUP($I810,_312_Table2,MATCH(LEFT($B810,1),_312_Table2_ColumnLookup,0),FALSE)
+N("312"),
  IF(VALUE(LEFT($A810,3))=313,VLOOKUP(VALUE(MID($B810,2,1)),_313_Table2,MATCH(MID($B810,1,1),_313_Table2_ColumnLookup,0),FALSE)
+N("313"),
  IF(AND(VALUE(LEFT($A810,3))=314,LEN($B810)=3),VLOOKUP(VALUE(MID($B810,2,2)),_314_Table2,MATCH(MID($B810,1,1),_314_Table2_ColumnLookup,0),FALSE),
  IF(VALUE(LEFT($A810,3))=314,VLOOKUP(VALUE(MID($B810,2,1)),_314_Table2,MATCH(MID($B810,1,1),_314_Table2_ColumnLookup,0),FALSE)
+N("314"),
""))))))))))))))))))))))))</f>
        <v>#N/A</v>
      </c>
      <c r="F810" s="238">
        <f>IF(AND(VALUE(LEFT($A810,3))=309,LEN($B810)=3),VLOOKUP(VALUE(MID($B810,2,2)),_309_Table3,MATCH(MID($B810,1,1),_309_Table3_ColumnLookup,0),FALSE),
  IF($C810="309 LCR SummaryA",OneYearSCR,IF($C810="309 LCR SummaryB",UltimateSCR,IF(VALUE(LEFT($A810,3))=309,VLOOKUP(VALUE(MID($B810,2,1)),_309_Table3,MATCH(MID($B810,1,1),_309_Table3_ColumnLookup,0),FALSE)
+N("309"),
  IF(VALUE(LEFT($A810,3))=310,VLOOKUP(VALUE(MID($B810,2,1)),_310_Table3,MATCH(MID($B810,1,1),_310_Table3_ColumnLookup,0),FALSE)
+N("310"),
  IF(AND(VALUE(LEFT($A810,3))=311,LEN($I810)=4),VLOOKUP($I810,_311_Table3,MATCH($B810,_311_Table3_ColumnLookup,0),FALSE),
  IF(AND(VALUE(LEFT($A810,3))=311,OR($B810="I2",$B810="J2",$B810="K2",$B810="L2")),VLOOKUP('311'!$G$58,_311_Table3,MATCH(MID($B810,1,1),_311_Table3_ColumnLookup,0),FALSE),
  IF(AND(VALUE(LEFT($A810,3))=311,RIGHT($B810,5)="Total"),VLOOKUP('311'!$G$59,_311_Table3,MATCH(MID($B810,1,1),_311_Table3_ColumnLookup,0),FALSE),
  IF(VALUE(LEFT($A810,3))=311,VLOOKUP(VALUE(MID($B810,2,1)),_311_Table3,MATCH(MID($B810,1,1),_311_Table3_ColumnLookup,0),FALSE)
+N("311"),
  IF(AND(VALUE(LEFT($A810,3))=312,LEFT($G810,10)="Unincepted",$B810="G "),VLOOKUP(" ULO",_312_Table3,MATCH('312'!$N$16,_312_Table3_ColumnLookup,0),FALSE),
  IF(AND(VALUE(LEFT($A810,3))=312,LEFT($G810,10)="Unincepted",$B810="O "),VLOOKUP(" ULO",_312_Table3,MATCH('312'!$V$16,_312_Table3_ColumnLookup,0),FALSE),
  IF(AND(VALUE(LEFT($A810,3))=312,LEFT($G810,10)="Unincepted",$B810="Q "),VLOOKUP(" ULO",_312_Table3,MATCH('312'!$X$16,_312_Table3_ColumnLookup,0),FALSE),
  IF(AND(VALUE(LEFT($A810,3))=312,LEFT($G810,10)="Unincepted"),VLOOKUP(" ULO",_312_Table3,MATCH(LEFT($B810,1),_312_Table3_ColumnLookup,0),FALSE),
  IF(AND(VALUE(LEFT($A810,3))=312,LEFT($G810,5)="Total",$B810="G "),VLOOKUP('312'!$F$80,_312_Table3,MATCH('312'!$N$16,_312_Table3_ColumnLookup,0),FALSE),
  IF(AND(VALUE(LEFT($A810,3))=312,LEFT($G810,5)="Total",$B810="O "),VLOOKUP('312'!$F$80,_312_Table3,MATCH('312'!$V$16,_312_Table3_ColumnLookup,0),FALSE),
  IF(AND(VALUE(LEFT($A810,3))=312,LEFT($G810,5)="Total",$B810="Q "),VLOOKUP('312'!$F$80,_312_Table3,MATCH('312'!$X$16,_312_Table3_ColumnLookup,0),FALSE),
  IF(AND(VALUE(LEFT($A810,3))=312,LEFT($G810,5)="Total"),VLOOKUP('312'!$F$80,_312_Table3,MATCH(LEFT($B810,1),_312_Table3_ColumnLookup,0),FALSE),
  IF(AND(VALUE(LEFT($A810,3))=312,LEN($I810)=4,$B810="G"),VLOOKUP($I810,_312_Table3,MATCH('312'!$N$16,_312_Table3_ColumnLookup,0),FALSE),
  IF(AND(VALUE(LEFT($A810,3))=312,LEN($I810)=4,$B810="O"),VLOOKUP($I810,_312_Table3,MATCH('312'!$V$16,_312_Table3_ColumnLookup,0),FALSE),
  IF(AND(VALUE(LEFT($A810,3))=312,LEN($I810)=4,$B810="Q"),VLOOKUP($I810,_312_Table3,MATCH('312'!$X$16,_312_Table3_ColumnLookup,0),FALSE),
  IF(AND(VALUE(LEFT($A810,3))=312,LEN($I810)=4),VLOOKUP($I810,_312_Table3,MATCH(LEFT($B810,1),_312_Table3_ColumnLookup,0),FALSE)
+N("312"),
  IF(VALUE(LEFT($A810,3))=313,VLOOKUP(VALUE(MID($B810,2,1)),_313_Table3,MATCH(MID($B810,1,1),_313_Table3_ColumnLookup,0),FALSE)
+N("313"),
  IF(AND(VALUE(LEFT($A810,3))=314,LEN($B810)=3),VLOOKUP(VALUE(MID($B810,2,2)),_314_Table3,MATCH(MID($B810,1,1),_314_Table3_ColumnLookup,0),FALSE),
  IF(VALUE(LEFT($A810,3))=314,VLOOKUP(VALUE(MID($B810,2,1)),_314_Table3,MATCH(MID($B810,1,1),_314_Table3_ColumnLookup,0),FALSE)
+N("314"),
""))))))))))))))))))))))))</f>
        <v>0</v>
      </c>
      <c r="G810" t="s">
        <v>1430</v>
      </c>
      <c r="H810" s="321">
        <f>IFERROR(
IF(ISERROR($D810)=FALSE,$D810,IF(ISERROR($E810)=FALSE,$E810,IF(ISERROR($F810)=FALSE,$F810
+N("012 checkboxes"),
IF(
IF(OR(LEFT($A810,9)="Syndicate",LEFT($A810,12)="NewSyndicate"),VLOOKUP($A810,'012'!$J:$ZW,MATCH("Link to button",'012'!$J$1:$ZW$1,0),0)
+N("309 checkbox"),
IF($C810="309 LCR Summary0",VLOOKUP("Notes990",'309'!$P:$ZZ,MATCH("Link to button",'309'!$P$1:$ZZ$1,0),0)
+N("313 checkboxes"),
IF($C810="313 Financial Information0LcmVsScr",IF($C810="309 LCR Summary0",VLOOKUP("LcmVsScr",'309'!$N:$ZZ,MATCH("Link to button",'309'!$N$1:$ZZ$1,0),0),
IF($C810="313 Financial Information0LcrDocAttached",IF($C810="309 LCR Summary0",VLOOKUP("LcrDocAttached",'309'!$N:$ZZ,MATCH("Link to button",'309'!$N$1:$ZZ$1,0),
0)))))))=1,TRUE,FALSE)
))),"")</f>
        <v>0</v>
      </c>
    </row>
    <row r="811" spans="1:11">
      <c r="A811" s="237" t="str">
        <f>VLOOKUP($G811,CSVLookups!$B:$R,MATCH(A$1,CSVLookups!$B$1:$R$1,0),FALSE)</f>
        <v>314 Additional Quantitative Analysis</v>
      </c>
      <c r="B811" s="237" t="str">
        <f>VLOOKUP($G811,CSVLookups!$B:$R,MATCH(B$1,CSVLookups!$B$1:$R$1,0),FALSE)</f>
        <v>I3</v>
      </c>
      <c r="C811" s="238" t="str">
        <f t="shared" si="13"/>
        <v>314 Additional Quantitative AnalysisI3</v>
      </c>
      <c r="D811" s="238" t="e">
        <f>IF(AND(VALUE(LEFT($A811,3))=309,LEN($B811)=3),VLOOKUP(VALUE(MID($B811,2,2)),_309_Table1,MATCH(MID($B811,1,1),_309_Table1_ColumnLookup,0),FALSE),
  IF($C811="309 LCR SummaryA",OneYearSCR,IF($C811="309 LCR SummaryB",UltimateSCR,IF(VALUE(LEFT($A811,3))=309,VLOOKUP(VALUE(MID($B811,2,1)),_309_Table1,MATCH(MID($B811,1,1),_309_Table1_ColumnLookup,0),FALSE)
+N("309"),
  IF(VALUE(LEFT($A811,3))=310,VLOOKUP(VALUE(MID($B811,2,1)),_310_Table1,MATCH(MID($B811,1,1),_310_Table1_ColumnLookup,0),FALSE)
+N("310"),
  IF(AND(VALUE(LEFT($A811,3))=311,LEN($I811)=4),VLOOKUP($I811,_311_Table1,MATCH($B811,_311_Table1_ColumnLookup,0),FALSE),
  IF(AND(VALUE(LEFT($A811,3))=311,OR($B811="I2",$B811="J2",$B811="K2",$B811="L2")),VLOOKUP('311'!$G$58,_311_Table1,MATCH(MID($B811,1,1),_311_Table1_ColumnLookup,0),FALSE),
  IF(AND(VALUE(LEFT($A811,3))=311,RIGHT($B811,5)="Total"),VLOOKUP('311'!$G$59,_311_Table1,MATCH(MID($B811,1,1),_311_Table1_ColumnLookup,0),FALSE),
  IF(VALUE(LEFT($A811,3))=311,VLOOKUP(VALUE(MID($B811,2,1)),_311_Table1,MATCH(MID($B811,1,1),_311_Table1_ColumnLookup,0),FALSE)
+N("311"),
  IF(AND(VALUE(LEFT($A811,3))=312,LEFT($G811,10)="Unincepted",$B811="G "),VLOOKUP(" ULO",_312_Table1,MATCH('312'!$N$16,_312_Table1_ColumnLookup,0),FALSE),
  IF(AND(VALUE(LEFT($A811,3))=312,LEFT($G811,10)="Unincepted",$B811="O "),VLOOKUP(" ULO",_312_Table1,MATCH('312'!$V$16,_312_Table1_ColumnLookup,0),FALSE),
  IF(AND(VALUE(LEFT($A811,3))=312,LEFT($G811,10)="Unincepted",$B811="Q "),VLOOKUP(" ULO",_312_Table1,MATCH('312'!$X$16,_312_Table1_ColumnLookup,0),FALSE),
  IF(AND(VALUE(LEFT($A811,3))=312,LEFT($G811,10)="Unincepted"),VLOOKUP(" ULO",_312_Table1,MATCH(LEFT($B811,1),_312_Table1_ColumnLookup,0),FALSE),
  IF(AND(VALUE(LEFT($A811,3))=312,LEFT($G811,5)="Total",$B811="G "),VLOOKUP('312'!$F$80,_312_Table1,MATCH('312'!$N$16,_312_Table1_ColumnLookup,0),FALSE),
  IF(AND(VALUE(LEFT($A811,3))=312,LEFT($G811,5)="Total",$B811="O "),VLOOKUP('312'!$F$80,_312_Table1,MATCH('312'!$V$16,_312_Table1_ColumnLookup,0),FALSE),
  IF(AND(VALUE(LEFT($A811,3))=312,LEFT($G811,5)="Total",$B811="Q "),VLOOKUP('312'!$F$80,_312_Table1,MATCH('312'!$X$16,_312_Table1_ColumnLookup,0),FALSE),
  IF(AND(VALUE(LEFT($A811,3))=312,LEFT($G811,5)="Total"),VLOOKUP('312'!$F$80,_312_Table1,MATCH(LEFT($B811,1),_312_Table1_ColumnLookup,0),FALSE),
  IF(AND(VALUE(LEFT($A811,3))=312,LEN($I811)=4,$B811="G"),VLOOKUP($I811,_312_Table1,MATCH('312'!$N$16,_312_Table1_ColumnLookup,0),FALSE),
  IF(AND(VALUE(LEFT($A811,3))=312,LEN($I811)=4,$B811="O"),VLOOKUP($I811,_312_Table1,MATCH('312'!$V$16,_312_Table1_ColumnLookup,0),FALSE),
  IF(AND(VALUE(LEFT($A811,3))=312,LEN($I811)=4,$B811="Q"),VLOOKUP($I811,_312_Table1,MATCH('312'!$X$16,_312_Table1_ColumnLookup,0),FALSE),
  IF(AND(VALUE(LEFT($A811,3))=312,LEN($I811)=4),VLOOKUP($I811,_312_Table1,MATCH(LEFT($B811,1),_312_Table1_ColumnLookup,0),FALSE)
+N("312"),
  IF(VALUE(LEFT($A811,3))=313,VLOOKUP(VALUE(MID($B811,2,1)),_313_Table1,MATCH(MID($B811,1,1),_313_Table1_ColumnLookup,0),FALSE)
+N("313"),
  IF(AND(VALUE(LEFT($A811,3))=314,LEN($B811)=3),VLOOKUP(VALUE(MID($B811,2,2)),_314_Table1,MATCH(MID($B811,1,1),_314_Table1_ColumnLookup,0),FALSE),
  IF(VALUE(LEFT($A811,3))=314,VLOOKUP(VALUE(MID($B811,2,1)),_314_Table1,MATCH(MID($B811,1,1),_314_Table1_ColumnLookup,0),FALSE)
+N("314"),
""))))))))))))))))))))))))</f>
        <v>#N/A</v>
      </c>
      <c r="E811" s="238" t="e">
        <f>IF(AND(VALUE(LEFT($A811,3))=309,LEN($B811)=3),VLOOKUP(VALUE(MID($B811,2,2)),_309_Table2,MATCH(MID($B811,1,1),_309_Table2_ColumnLookup,0),FALSE),
  IF($C811="309 LCR SummaryA",OneYearSCR,IF($C811="309 LCR SummaryB",UltimateSCR,IF(VALUE(LEFT($A811,3))=309,VLOOKUP(VALUE(MID($B811,2,1)),_309_Table2,MATCH(MID($B811,1,1),_309_Table2_ColumnLookup,0),FALSE)
+N("309"),
  IF(VALUE(LEFT($A811,3))=310,VLOOKUP(VALUE(MID($B811,2,1)),_310_Table2,MATCH(MID($B811,1,1),_310_Table2_ColumnLookup,0),FALSE)
+N("310"),
  IF(AND(VALUE(LEFT($A811,3))=311,LEN($I811)=4),VLOOKUP($I811,_311_Table2,MATCH($B811,_311_Table2_ColumnLookup,0),FALSE),
  IF(AND(VALUE(LEFT($A811,3))=311,OR($B811="I2",$B811="J2",$B811="K2",$B811="L2")),VLOOKUP('311'!$G$58,_311_Table2,MATCH(MID($B811,1,1),_311_Table2_ColumnLookup,0),FALSE),
  IF(AND(VALUE(LEFT($A811,3))=311,RIGHT($B811,5)="Total"),VLOOKUP('311'!$G$59,_311_Table2,MATCH(MID($B811,1,1),_311_Table2_ColumnLookup,0),FALSE),
  IF(VALUE(LEFT($A811,3))=311,VLOOKUP(VALUE(MID($B811,2,1)),_311_Table2,MATCH(MID($B811,1,1),_311_Table2_ColumnLookup,0),FALSE)
+N("311"),
  IF(AND(VALUE(LEFT($A811,3))=312,LEFT($G811,10)="Unincepted",$B811="G "),VLOOKUP(" ULO",_312_Table2,MATCH('312'!$N$16,_312_Table2_ColumnLookup,0),FALSE),
  IF(AND(VALUE(LEFT($A811,3))=312,LEFT($G811,10)="Unincepted",$B811="O "),VLOOKUP(" ULO",_312_Table2,MATCH('312'!$V$16,_312_Table2_ColumnLookup,0),FALSE),
  IF(AND(VALUE(LEFT($A811,3))=312,LEFT($G811,10)="Unincepted",$B811="Q "),VLOOKUP(" ULO",_312_Table2,MATCH('312'!$X$16,_312_Table2_ColumnLookup,0),FALSE),
  IF(AND(VALUE(LEFT($A811,3))=312,LEFT($G811,10)="Unincepted"),VLOOKUP(" ULO",_312_Table2,MATCH(LEFT($B811,1),_312_Table2_ColumnLookup,0),FALSE),
  IF(AND(VALUE(LEFT($A811,3))=312,LEFT($G811,5)="Total",$B811="G "),VLOOKUP('312'!$F$80,_312_Table2,MATCH('312'!$N$16,_312_Table2_ColumnLookup,0),FALSE),
  IF(AND(VALUE(LEFT($A811,3))=312,LEFT($G811,5)="Total",$B811="O "),VLOOKUP('312'!$F$80,_312_Table2,MATCH('312'!$V$16,_312_Table2_ColumnLookup,0),FALSE),
  IF(AND(VALUE(LEFT($A811,3))=312,LEFT($G811,5)="Total",$B811="Q "),VLOOKUP('312'!$F$80,_312_Table2,MATCH('312'!$X$16,_312_Table2_ColumnLookup,0),FALSE),
  IF(AND(VALUE(LEFT($A811,3))=312,LEFT($G811,5)="Total"),VLOOKUP('312'!$F$80,_312_Table2,MATCH(LEFT($B811,1),_312_Table2_ColumnLookup,0),FALSE),
  IF(AND(VALUE(LEFT($A811,3))=312,LEN($I811)=4,$B811="G"),VLOOKUP($I811,_312_Table2,MATCH('312'!$N$16,_312_Table2_ColumnLookup,0),FALSE),
  IF(AND(VALUE(LEFT($A811,3))=312,LEN($I811)=4,$B811="O"),VLOOKUP($I811,_312_Table2,MATCH('312'!$V$16,_312_Table2_ColumnLookup,0),FALSE),
  IF(AND(VALUE(LEFT($A811,3))=312,LEN($I811)=4,$B811="Q"),VLOOKUP($I811,_312_Table2,MATCH('312'!$X$16,_312_Table2_ColumnLookup,0),FALSE),
  IF(AND(VALUE(LEFT($A811,3))=312,LEN($I811)=4),VLOOKUP($I811,_312_Table2,MATCH(LEFT($B811,1),_312_Table2_ColumnLookup,0),FALSE)
+N("312"),
  IF(VALUE(LEFT($A811,3))=313,VLOOKUP(VALUE(MID($B811,2,1)),_313_Table2,MATCH(MID($B811,1,1),_313_Table2_ColumnLookup,0),FALSE)
+N("313"),
  IF(AND(VALUE(LEFT($A811,3))=314,LEN($B811)=3),VLOOKUP(VALUE(MID($B811,2,2)),_314_Table2,MATCH(MID($B811,1,1),_314_Table2_ColumnLookup,0),FALSE),
  IF(VALUE(LEFT($A811,3))=314,VLOOKUP(VALUE(MID($B811,2,1)),_314_Table2,MATCH(MID($B811,1,1),_314_Table2_ColumnLookup,0),FALSE)
+N("314"),
""))))))))))))))))))))))))</f>
        <v>#N/A</v>
      </c>
      <c r="F811" s="238">
        <f>IF(AND(VALUE(LEFT($A811,3))=309,LEN($B811)=3),VLOOKUP(VALUE(MID($B811,2,2)),_309_Table3,MATCH(MID($B811,1,1),_309_Table3_ColumnLookup,0),FALSE),
  IF($C811="309 LCR SummaryA",OneYearSCR,IF($C811="309 LCR SummaryB",UltimateSCR,IF(VALUE(LEFT($A811,3))=309,VLOOKUP(VALUE(MID($B811,2,1)),_309_Table3,MATCH(MID($B811,1,1),_309_Table3_ColumnLookup,0),FALSE)
+N("309"),
  IF(VALUE(LEFT($A811,3))=310,VLOOKUP(VALUE(MID($B811,2,1)),_310_Table3,MATCH(MID($B811,1,1),_310_Table3_ColumnLookup,0),FALSE)
+N("310"),
  IF(AND(VALUE(LEFT($A811,3))=311,LEN($I811)=4),VLOOKUP($I811,_311_Table3,MATCH($B811,_311_Table3_ColumnLookup,0),FALSE),
  IF(AND(VALUE(LEFT($A811,3))=311,OR($B811="I2",$B811="J2",$B811="K2",$B811="L2")),VLOOKUP('311'!$G$58,_311_Table3,MATCH(MID($B811,1,1),_311_Table3_ColumnLookup,0),FALSE),
  IF(AND(VALUE(LEFT($A811,3))=311,RIGHT($B811,5)="Total"),VLOOKUP('311'!$G$59,_311_Table3,MATCH(MID($B811,1,1),_311_Table3_ColumnLookup,0),FALSE),
  IF(VALUE(LEFT($A811,3))=311,VLOOKUP(VALUE(MID($B811,2,1)),_311_Table3,MATCH(MID($B811,1,1),_311_Table3_ColumnLookup,0),FALSE)
+N("311"),
  IF(AND(VALUE(LEFT($A811,3))=312,LEFT($G811,10)="Unincepted",$B811="G "),VLOOKUP(" ULO",_312_Table3,MATCH('312'!$N$16,_312_Table3_ColumnLookup,0),FALSE),
  IF(AND(VALUE(LEFT($A811,3))=312,LEFT($G811,10)="Unincepted",$B811="O "),VLOOKUP(" ULO",_312_Table3,MATCH('312'!$V$16,_312_Table3_ColumnLookup,0),FALSE),
  IF(AND(VALUE(LEFT($A811,3))=312,LEFT($G811,10)="Unincepted",$B811="Q "),VLOOKUP(" ULO",_312_Table3,MATCH('312'!$X$16,_312_Table3_ColumnLookup,0),FALSE),
  IF(AND(VALUE(LEFT($A811,3))=312,LEFT($G811,10)="Unincepted"),VLOOKUP(" ULO",_312_Table3,MATCH(LEFT($B811,1),_312_Table3_ColumnLookup,0),FALSE),
  IF(AND(VALUE(LEFT($A811,3))=312,LEFT($G811,5)="Total",$B811="G "),VLOOKUP('312'!$F$80,_312_Table3,MATCH('312'!$N$16,_312_Table3_ColumnLookup,0),FALSE),
  IF(AND(VALUE(LEFT($A811,3))=312,LEFT($G811,5)="Total",$B811="O "),VLOOKUP('312'!$F$80,_312_Table3,MATCH('312'!$V$16,_312_Table3_ColumnLookup,0),FALSE),
  IF(AND(VALUE(LEFT($A811,3))=312,LEFT($G811,5)="Total",$B811="Q "),VLOOKUP('312'!$F$80,_312_Table3,MATCH('312'!$X$16,_312_Table3_ColumnLookup,0),FALSE),
  IF(AND(VALUE(LEFT($A811,3))=312,LEFT($G811,5)="Total"),VLOOKUP('312'!$F$80,_312_Table3,MATCH(LEFT($B811,1),_312_Table3_ColumnLookup,0),FALSE),
  IF(AND(VALUE(LEFT($A811,3))=312,LEN($I811)=4,$B811="G"),VLOOKUP($I811,_312_Table3,MATCH('312'!$N$16,_312_Table3_ColumnLookup,0),FALSE),
  IF(AND(VALUE(LEFT($A811,3))=312,LEN($I811)=4,$B811="O"),VLOOKUP($I811,_312_Table3,MATCH('312'!$V$16,_312_Table3_ColumnLookup,0),FALSE),
  IF(AND(VALUE(LEFT($A811,3))=312,LEN($I811)=4,$B811="Q"),VLOOKUP($I811,_312_Table3,MATCH('312'!$X$16,_312_Table3_ColumnLookup,0),FALSE),
  IF(AND(VALUE(LEFT($A811,3))=312,LEN($I811)=4),VLOOKUP($I811,_312_Table3,MATCH(LEFT($B811,1),_312_Table3_ColumnLookup,0),FALSE)
+N("312"),
  IF(VALUE(LEFT($A811,3))=313,VLOOKUP(VALUE(MID($B811,2,1)),_313_Table3,MATCH(MID($B811,1,1),_313_Table3_ColumnLookup,0),FALSE)
+N("313"),
  IF(AND(VALUE(LEFT($A811,3))=314,LEN($B811)=3),VLOOKUP(VALUE(MID($B811,2,2)),_314_Table3,MATCH(MID($B811,1,1),_314_Table3_ColumnLookup,0),FALSE),
  IF(VALUE(LEFT($A811,3))=314,VLOOKUP(VALUE(MID($B811,2,1)),_314_Table3,MATCH(MID($B811,1,1),_314_Table3_ColumnLookup,0),FALSE)
+N("314"),
""))))))))))))))))))))))))</f>
        <v>0</v>
      </c>
      <c r="G811" t="s">
        <v>1432</v>
      </c>
      <c r="H811" s="321">
        <f>IFERROR(
IF(ISERROR($D811)=FALSE,$D811,IF(ISERROR($E811)=FALSE,$E811,IF(ISERROR($F811)=FALSE,$F811
+N("012 checkboxes"),
IF(
IF(OR(LEFT($A811,9)="Syndicate",LEFT($A811,12)="NewSyndicate"),VLOOKUP($A811,'012'!$J:$ZW,MATCH("Link to button",'012'!$J$1:$ZW$1,0),0)
+N("309 checkbox"),
IF($C811="309 LCR Summary0",VLOOKUP("Notes990",'309'!$P:$ZZ,MATCH("Link to button",'309'!$P$1:$ZZ$1,0),0)
+N("313 checkboxes"),
IF($C811="313 Financial Information0LcmVsScr",IF($C811="309 LCR Summary0",VLOOKUP("LcmVsScr",'309'!$N:$ZZ,MATCH("Link to button",'309'!$N$1:$ZZ$1,0),0),
IF($C811="313 Financial Information0LcrDocAttached",IF($C811="309 LCR Summary0",VLOOKUP("LcrDocAttached",'309'!$N:$ZZ,MATCH("Link to button",'309'!$N$1:$ZZ$1,0),
0)))))))=1,TRUE,FALSE)
))),"")</f>
        <v>0</v>
      </c>
    </row>
    <row r="812" spans="1:11">
      <c r="A812" s="237" t="str">
        <f>VLOOKUP($G812,CSVLookups!$B:$R,MATCH(A$1,CSVLookups!$B$1:$R$1,0),FALSE)</f>
        <v>314 Additional Quantitative Analysis</v>
      </c>
      <c r="B812" s="237" t="str">
        <f>VLOOKUP($G812,CSVLookups!$B:$R,MATCH(B$1,CSVLookups!$B$1:$R$1,0),FALSE)</f>
        <v>G4</v>
      </c>
      <c r="C812" s="238" t="str">
        <f t="shared" si="13"/>
        <v>314 Additional Quantitative AnalysisG4</v>
      </c>
      <c r="D812" s="238" t="e">
        <f>IF(AND(VALUE(LEFT($A812,3))=309,LEN($B812)=3),VLOOKUP(VALUE(MID($B812,2,2)),_309_Table1,MATCH(MID($B812,1,1),_309_Table1_ColumnLookup,0),FALSE),
  IF($C812="309 LCR SummaryA",OneYearSCR,IF($C812="309 LCR SummaryB",UltimateSCR,IF(VALUE(LEFT($A812,3))=309,VLOOKUP(VALUE(MID($B812,2,1)),_309_Table1,MATCH(MID($B812,1,1),_309_Table1_ColumnLookup,0),FALSE)
+N("309"),
  IF(VALUE(LEFT($A812,3))=310,VLOOKUP(VALUE(MID($B812,2,1)),_310_Table1,MATCH(MID($B812,1,1),_310_Table1_ColumnLookup,0),FALSE)
+N("310"),
  IF(AND(VALUE(LEFT($A812,3))=311,LEN($I812)=4),VLOOKUP($I812,_311_Table1,MATCH($B812,_311_Table1_ColumnLookup,0),FALSE),
  IF(AND(VALUE(LEFT($A812,3))=311,OR($B812="I2",$B812="J2",$B812="K2",$B812="L2")),VLOOKUP('311'!$G$58,_311_Table1,MATCH(MID($B812,1,1),_311_Table1_ColumnLookup,0),FALSE),
  IF(AND(VALUE(LEFT($A812,3))=311,RIGHT($B812,5)="Total"),VLOOKUP('311'!$G$59,_311_Table1,MATCH(MID($B812,1,1),_311_Table1_ColumnLookup,0),FALSE),
  IF(VALUE(LEFT($A812,3))=311,VLOOKUP(VALUE(MID($B812,2,1)),_311_Table1,MATCH(MID($B812,1,1),_311_Table1_ColumnLookup,0),FALSE)
+N("311"),
  IF(AND(VALUE(LEFT($A812,3))=312,LEFT($G812,10)="Unincepted",$B812="G "),VLOOKUP(" ULO",_312_Table1,MATCH('312'!$N$16,_312_Table1_ColumnLookup,0),FALSE),
  IF(AND(VALUE(LEFT($A812,3))=312,LEFT($G812,10)="Unincepted",$B812="O "),VLOOKUP(" ULO",_312_Table1,MATCH('312'!$V$16,_312_Table1_ColumnLookup,0),FALSE),
  IF(AND(VALUE(LEFT($A812,3))=312,LEFT($G812,10)="Unincepted",$B812="Q "),VLOOKUP(" ULO",_312_Table1,MATCH('312'!$X$16,_312_Table1_ColumnLookup,0),FALSE),
  IF(AND(VALUE(LEFT($A812,3))=312,LEFT($G812,10)="Unincepted"),VLOOKUP(" ULO",_312_Table1,MATCH(LEFT($B812,1),_312_Table1_ColumnLookup,0),FALSE),
  IF(AND(VALUE(LEFT($A812,3))=312,LEFT($G812,5)="Total",$B812="G "),VLOOKUP('312'!$F$80,_312_Table1,MATCH('312'!$N$16,_312_Table1_ColumnLookup,0),FALSE),
  IF(AND(VALUE(LEFT($A812,3))=312,LEFT($G812,5)="Total",$B812="O "),VLOOKUP('312'!$F$80,_312_Table1,MATCH('312'!$V$16,_312_Table1_ColumnLookup,0),FALSE),
  IF(AND(VALUE(LEFT($A812,3))=312,LEFT($G812,5)="Total",$B812="Q "),VLOOKUP('312'!$F$80,_312_Table1,MATCH('312'!$X$16,_312_Table1_ColumnLookup,0),FALSE),
  IF(AND(VALUE(LEFT($A812,3))=312,LEFT($G812,5)="Total"),VLOOKUP('312'!$F$80,_312_Table1,MATCH(LEFT($B812,1),_312_Table1_ColumnLookup,0),FALSE),
  IF(AND(VALUE(LEFT($A812,3))=312,LEN($I812)=4,$B812="G"),VLOOKUP($I812,_312_Table1,MATCH('312'!$N$16,_312_Table1_ColumnLookup,0),FALSE),
  IF(AND(VALUE(LEFT($A812,3))=312,LEN($I812)=4,$B812="O"),VLOOKUP($I812,_312_Table1,MATCH('312'!$V$16,_312_Table1_ColumnLookup,0),FALSE),
  IF(AND(VALUE(LEFT($A812,3))=312,LEN($I812)=4,$B812="Q"),VLOOKUP($I812,_312_Table1,MATCH('312'!$X$16,_312_Table1_ColumnLookup,0),FALSE),
  IF(AND(VALUE(LEFT($A812,3))=312,LEN($I812)=4),VLOOKUP($I812,_312_Table1,MATCH(LEFT($B812,1),_312_Table1_ColumnLookup,0),FALSE)
+N("312"),
  IF(VALUE(LEFT($A812,3))=313,VLOOKUP(VALUE(MID($B812,2,1)),_313_Table1,MATCH(MID($B812,1,1),_313_Table1_ColumnLookup,0),FALSE)
+N("313"),
  IF(AND(VALUE(LEFT($A812,3))=314,LEN($B812)=3),VLOOKUP(VALUE(MID($B812,2,2)),_314_Table1,MATCH(MID($B812,1,1),_314_Table1_ColumnLookup,0),FALSE),
  IF(VALUE(LEFT($A812,3))=314,VLOOKUP(VALUE(MID($B812,2,1)),_314_Table1,MATCH(MID($B812,1,1),_314_Table1_ColumnLookup,0),FALSE)
+N("314"),
""))))))))))))))))))))))))</f>
        <v>#N/A</v>
      </c>
      <c r="E812" s="238" t="e">
        <f>IF(AND(VALUE(LEFT($A812,3))=309,LEN($B812)=3),VLOOKUP(VALUE(MID($B812,2,2)),_309_Table2,MATCH(MID($B812,1,1),_309_Table2_ColumnLookup,0),FALSE),
  IF($C812="309 LCR SummaryA",OneYearSCR,IF($C812="309 LCR SummaryB",UltimateSCR,IF(VALUE(LEFT($A812,3))=309,VLOOKUP(VALUE(MID($B812,2,1)),_309_Table2,MATCH(MID($B812,1,1),_309_Table2_ColumnLookup,0),FALSE)
+N("309"),
  IF(VALUE(LEFT($A812,3))=310,VLOOKUP(VALUE(MID($B812,2,1)),_310_Table2,MATCH(MID($B812,1,1),_310_Table2_ColumnLookup,0),FALSE)
+N("310"),
  IF(AND(VALUE(LEFT($A812,3))=311,LEN($I812)=4),VLOOKUP($I812,_311_Table2,MATCH($B812,_311_Table2_ColumnLookup,0),FALSE),
  IF(AND(VALUE(LEFT($A812,3))=311,OR($B812="I2",$B812="J2",$B812="K2",$B812="L2")),VLOOKUP('311'!$G$58,_311_Table2,MATCH(MID($B812,1,1),_311_Table2_ColumnLookup,0),FALSE),
  IF(AND(VALUE(LEFT($A812,3))=311,RIGHT($B812,5)="Total"),VLOOKUP('311'!$G$59,_311_Table2,MATCH(MID($B812,1,1),_311_Table2_ColumnLookup,0),FALSE),
  IF(VALUE(LEFT($A812,3))=311,VLOOKUP(VALUE(MID($B812,2,1)),_311_Table2,MATCH(MID($B812,1,1),_311_Table2_ColumnLookup,0),FALSE)
+N("311"),
  IF(AND(VALUE(LEFT($A812,3))=312,LEFT($G812,10)="Unincepted",$B812="G "),VLOOKUP(" ULO",_312_Table2,MATCH('312'!$N$16,_312_Table2_ColumnLookup,0),FALSE),
  IF(AND(VALUE(LEFT($A812,3))=312,LEFT($G812,10)="Unincepted",$B812="O "),VLOOKUP(" ULO",_312_Table2,MATCH('312'!$V$16,_312_Table2_ColumnLookup,0),FALSE),
  IF(AND(VALUE(LEFT($A812,3))=312,LEFT($G812,10)="Unincepted",$B812="Q "),VLOOKUP(" ULO",_312_Table2,MATCH('312'!$X$16,_312_Table2_ColumnLookup,0),FALSE),
  IF(AND(VALUE(LEFT($A812,3))=312,LEFT($G812,10)="Unincepted"),VLOOKUP(" ULO",_312_Table2,MATCH(LEFT($B812,1),_312_Table2_ColumnLookup,0),FALSE),
  IF(AND(VALUE(LEFT($A812,3))=312,LEFT($G812,5)="Total",$B812="G "),VLOOKUP('312'!$F$80,_312_Table2,MATCH('312'!$N$16,_312_Table2_ColumnLookup,0),FALSE),
  IF(AND(VALUE(LEFT($A812,3))=312,LEFT($G812,5)="Total",$B812="O "),VLOOKUP('312'!$F$80,_312_Table2,MATCH('312'!$V$16,_312_Table2_ColumnLookup,0),FALSE),
  IF(AND(VALUE(LEFT($A812,3))=312,LEFT($G812,5)="Total",$B812="Q "),VLOOKUP('312'!$F$80,_312_Table2,MATCH('312'!$X$16,_312_Table2_ColumnLookup,0),FALSE),
  IF(AND(VALUE(LEFT($A812,3))=312,LEFT($G812,5)="Total"),VLOOKUP('312'!$F$80,_312_Table2,MATCH(LEFT($B812,1),_312_Table2_ColumnLookup,0),FALSE),
  IF(AND(VALUE(LEFT($A812,3))=312,LEN($I812)=4,$B812="G"),VLOOKUP($I812,_312_Table2,MATCH('312'!$N$16,_312_Table2_ColumnLookup,0),FALSE),
  IF(AND(VALUE(LEFT($A812,3))=312,LEN($I812)=4,$B812="O"),VLOOKUP($I812,_312_Table2,MATCH('312'!$V$16,_312_Table2_ColumnLookup,0),FALSE),
  IF(AND(VALUE(LEFT($A812,3))=312,LEN($I812)=4,$B812="Q"),VLOOKUP($I812,_312_Table2,MATCH('312'!$X$16,_312_Table2_ColumnLookup,0),FALSE),
  IF(AND(VALUE(LEFT($A812,3))=312,LEN($I812)=4),VLOOKUP($I812,_312_Table2,MATCH(LEFT($B812,1),_312_Table2_ColumnLookup,0),FALSE)
+N("312"),
  IF(VALUE(LEFT($A812,3))=313,VLOOKUP(VALUE(MID($B812,2,1)),_313_Table2,MATCH(MID($B812,1,1),_313_Table2_ColumnLookup,0),FALSE)
+N("313"),
  IF(AND(VALUE(LEFT($A812,3))=314,LEN($B812)=3),VLOOKUP(VALUE(MID($B812,2,2)),_314_Table2,MATCH(MID($B812,1,1),_314_Table2_ColumnLookup,0),FALSE),
  IF(VALUE(LEFT($A812,3))=314,VLOOKUP(VALUE(MID($B812,2,1)),_314_Table2,MATCH(MID($B812,1,1),_314_Table2_ColumnLookup,0),FALSE)
+N("314"),
""))))))))))))))))))))))))</f>
        <v>#N/A</v>
      </c>
      <c r="F812" s="238">
        <f>IF(AND(VALUE(LEFT($A812,3))=309,LEN($B812)=3),VLOOKUP(VALUE(MID($B812,2,2)),_309_Table3,MATCH(MID($B812,1,1),_309_Table3_ColumnLookup,0),FALSE),
  IF($C812="309 LCR SummaryA",OneYearSCR,IF($C812="309 LCR SummaryB",UltimateSCR,IF(VALUE(LEFT($A812,3))=309,VLOOKUP(VALUE(MID($B812,2,1)),_309_Table3,MATCH(MID($B812,1,1),_309_Table3_ColumnLookup,0),FALSE)
+N("309"),
  IF(VALUE(LEFT($A812,3))=310,VLOOKUP(VALUE(MID($B812,2,1)),_310_Table3,MATCH(MID($B812,1,1),_310_Table3_ColumnLookup,0),FALSE)
+N("310"),
  IF(AND(VALUE(LEFT($A812,3))=311,LEN($I812)=4),VLOOKUP($I812,_311_Table3,MATCH($B812,_311_Table3_ColumnLookup,0),FALSE),
  IF(AND(VALUE(LEFT($A812,3))=311,OR($B812="I2",$B812="J2",$B812="K2",$B812="L2")),VLOOKUP('311'!$G$58,_311_Table3,MATCH(MID($B812,1,1),_311_Table3_ColumnLookup,0),FALSE),
  IF(AND(VALUE(LEFT($A812,3))=311,RIGHT($B812,5)="Total"),VLOOKUP('311'!$G$59,_311_Table3,MATCH(MID($B812,1,1),_311_Table3_ColumnLookup,0),FALSE),
  IF(VALUE(LEFT($A812,3))=311,VLOOKUP(VALUE(MID($B812,2,1)),_311_Table3,MATCH(MID($B812,1,1),_311_Table3_ColumnLookup,0),FALSE)
+N("311"),
  IF(AND(VALUE(LEFT($A812,3))=312,LEFT($G812,10)="Unincepted",$B812="G "),VLOOKUP(" ULO",_312_Table3,MATCH('312'!$N$16,_312_Table3_ColumnLookup,0),FALSE),
  IF(AND(VALUE(LEFT($A812,3))=312,LEFT($G812,10)="Unincepted",$B812="O "),VLOOKUP(" ULO",_312_Table3,MATCH('312'!$V$16,_312_Table3_ColumnLookup,0),FALSE),
  IF(AND(VALUE(LEFT($A812,3))=312,LEFT($G812,10)="Unincepted",$B812="Q "),VLOOKUP(" ULO",_312_Table3,MATCH('312'!$X$16,_312_Table3_ColumnLookup,0),FALSE),
  IF(AND(VALUE(LEFT($A812,3))=312,LEFT($G812,10)="Unincepted"),VLOOKUP(" ULO",_312_Table3,MATCH(LEFT($B812,1),_312_Table3_ColumnLookup,0),FALSE),
  IF(AND(VALUE(LEFT($A812,3))=312,LEFT($G812,5)="Total",$B812="G "),VLOOKUP('312'!$F$80,_312_Table3,MATCH('312'!$N$16,_312_Table3_ColumnLookup,0),FALSE),
  IF(AND(VALUE(LEFT($A812,3))=312,LEFT($G812,5)="Total",$B812="O "),VLOOKUP('312'!$F$80,_312_Table3,MATCH('312'!$V$16,_312_Table3_ColumnLookup,0),FALSE),
  IF(AND(VALUE(LEFT($A812,3))=312,LEFT($G812,5)="Total",$B812="Q "),VLOOKUP('312'!$F$80,_312_Table3,MATCH('312'!$X$16,_312_Table3_ColumnLookup,0),FALSE),
  IF(AND(VALUE(LEFT($A812,3))=312,LEFT($G812,5)="Total"),VLOOKUP('312'!$F$80,_312_Table3,MATCH(LEFT($B812,1),_312_Table3_ColumnLookup,0),FALSE),
  IF(AND(VALUE(LEFT($A812,3))=312,LEN($I812)=4,$B812="G"),VLOOKUP($I812,_312_Table3,MATCH('312'!$N$16,_312_Table3_ColumnLookup,0),FALSE),
  IF(AND(VALUE(LEFT($A812,3))=312,LEN($I812)=4,$B812="O"),VLOOKUP($I812,_312_Table3,MATCH('312'!$V$16,_312_Table3_ColumnLookup,0),FALSE),
  IF(AND(VALUE(LEFT($A812,3))=312,LEN($I812)=4,$B812="Q"),VLOOKUP($I812,_312_Table3,MATCH('312'!$X$16,_312_Table3_ColumnLookup,0),FALSE),
  IF(AND(VALUE(LEFT($A812,3))=312,LEN($I812)=4),VLOOKUP($I812,_312_Table3,MATCH(LEFT($B812,1),_312_Table3_ColumnLookup,0),FALSE)
+N("312"),
  IF(VALUE(LEFT($A812,3))=313,VLOOKUP(VALUE(MID($B812,2,1)),_313_Table3,MATCH(MID($B812,1,1),_313_Table3_ColumnLookup,0),FALSE)
+N("313"),
  IF(AND(VALUE(LEFT($A812,3))=314,LEN($B812)=3),VLOOKUP(VALUE(MID($B812,2,2)),_314_Table3,MATCH(MID($B812,1,1),_314_Table3_ColumnLookup,0),FALSE),
  IF(VALUE(LEFT($A812,3))=314,VLOOKUP(VALUE(MID($B812,2,1)),_314_Table3,MATCH(MID($B812,1,1),_314_Table3_ColumnLookup,0),FALSE)
+N("314"),
""))))))))))))))))))))))))</f>
        <v>0</v>
      </c>
      <c r="G812" t="s">
        <v>1434</v>
      </c>
      <c r="H812" s="321">
        <f>IFERROR(
IF(ISERROR($D812)=FALSE,$D812,IF(ISERROR($E812)=FALSE,$E812,IF(ISERROR($F812)=FALSE,$F812
+N("012 checkboxes"),
IF(
IF(OR(LEFT($A812,9)="Syndicate",LEFT($A812,12)="NewSyndicate"),VLOOKUP($A812,'012'!$J:$ZW,MATCH("Link to button",'012'!$J$1:$ZW$1,0),0)
+N("309 checkbox"),
IF($C812="309 LCR Summary0",VLOOKUP("Notes990",'309'!$P:$ZZ,MATCH("Link to button",'309'!$P$1:$ZZ$1,0),0)
+N("313 checkboxes"),
IF($C812="313 Financial Information0LcmVsScr",IF($C812="309 LCR Summary0",VLOOKUP("LcmVsScr",'309'!$N:$ZZ,MATCH("Link to button",'309'!$N$1:$ZZ$1,0),0),
IF($C812="313 Financial Information0LcrDocAttached",IF($C812="309 LCR Summary0",VLOOKUP("LcrDocAttached",'309'!$N:$ZZ,MATCH("Link to button",'309'!$N$1:$ZZ$1,0),
0)))))))=1,TRUE,FALSE)
))),"")</f>
        <v>0</v>
      </c>
    </row>
    <row r="813" spans="1:11">
      <c r="A813" s="237" t="str">
        <f>VLOOKUP($G813,CSVLookups!$B:$R,MATCH(A$1,CSVLookups!$B$1:$R$1,0),FALSE)</f>
        <v>314 Additional Quantitative Analysis</v>
      </c>
      <c r="B813" s="237" t="str">
        <f>VLOOKUP($G813,CSVLookups!$B:$R,MATCH(B$1,CSVLookups!$B$1:$R$1,0),FALSE)</f>
        <v>H4</v>
      </c>
      <c r="C813" s="238" t="str">
        <f t="shared" si="13"/>
        <v>314 Additional Quantitative AnalysisH4</v>
      </c>
      <c r="D813" s="238" t="e">
        <f>IF(AND(VALUE(LEFT($A813,3))=309,LEN($B813)=3),VLOOKUP(VALUE(MID($B813,2,2)),_309_Table1,MATCH(MID($B813,1,1),_309_Table1_ColumnLookup,0),FALSE),
  IF($C813="309 LCR SummaryA",OneYearSCR,IF($C813="309 LCR SummaryB",UltimateSCR,IF(VALUE(LEFT($A813,3))=309,VLOOKUP(VALUE(MID($B813,2,1)),_309_Table1,MATCH(MID($B813,1,1),_309_Table1_ColumnLookup,0),FALSE)
+N("309"),
  IF(VALUE(LEFT($A813,3))=310,VLOOKUP(VALUE(MID($B813,2,1)),_310_Table1,MATCH(MID($B813,1,1),_310_Table1_ColumnLookup,0),FALSE)
+N("310"),
  IF(AND(VALUE(LEFT($A813,3))=311,LEN($I813)=4),VLOOKUP($I813,_311_Table1,MATCH($B813,_311_Table1_ColumnLookup,0),FALSE),
  IF(AND(VALUE(LEFT($A813,3))=311,OR($B813="I2",$B813="J2",$B813="K2",$B813="L2")),VLOOKUP('311'!$G$58,_311_Table1,MATCH(MID($B813,1,1),_311_Table1_ColumnLookup,0),FALSE),
  IF(AND(VALUE(LEFT($A813,3))=311,RIGHT($B813,5)="Total"),VLOOKUP('311'!$G$59,_311_Table1,MATCH(MID($B813,1,1),_311_Table1_ColumnLookup,0),FALSE),
  IF(VALUE(LEFT($A813,3))=311,VLOOKUP(VALUE(MID($B813,2,1)),_311_Table1,MATCH(MID($B813,1,1),_311_Table1_ColumnLookup,0),FALSE)
+N("311"),
  IF(AND(VALUE(LEFT($A813,3))=312,LEFT($G813,10)="Unincepted",$B813="G "),VLOOKUP(" ULO",_312_Table1,MATCH('312'!$N$16,_312_Table1_ColumnLookup,0),FALSE),
  IF(AND(VALUE(LEFT($A813,3))=312,LEFT($G813,10)="Unincepted",$B813="O "),VLOOKUP(" ULO",_312_Table1,MATCH('312'!$V$16,_312_Table1_ColumnLookup,0),FALSE),
  IF(AND(VALUE(LEFT($A813,3))=312,LEFT($G813,10)="Unincepted",$B813="Q "),VLOOKUP(" ULO",_312_Table1,MATCH('312'!$X$16,_312_Table1_ColumnLookup,0),FALSE),
  IF(AND(VALUE(LEFT($A813,3))=312,LEFT($G813,10)="Unincepted"),VLOOKUP(" ULO",_312_Table1,MATCH(LEFT($B813,1),_312_Table1_ColumnLookup,0),FALSE),
  IF(AND(VALUE(LEFT($A813,3))=312,LEFT($G813,5)="Total",$B813="G "),VLOOKUP('312'!$F$80,_312_Table1,MATCH('312'!$N$16,_312_Table1_ColumnLookup,0),FALSE),
  IF(AND(VALUE(LEFT($A813,3))=312,LEFT($G813,5)="Total",$B813="O "),VLOOKUP('312'!$F$80,_312_Table1,MATCH('312'!$V$16,_312_Table1_ColumnLookup,0),FALSE),
  IF(AND(VALUE(LEFT($A813,3))=312,LEFT($G813,5)="Total",$B813="Q "),VLOOKUP('312'!$F$80,_312_Table1,MATCH('312'!$X$16,_312_Table1_ColumnLookup,0),FALSE),
  IF(AND(VALUE(LEFT($A813,3))=312,LEFT($G813,5)="Total"),VLOOKUP('312'!$F$80,_312_Table1,MATCH(LEFT($B813,1),_312_Table1_ColumnLookup,0),FALSE),
  IF(AND(VALUE(LEFT($A813,3))=312,LEN($I813)=4,$B813="G"),VLOOKUP($I813,_312_Table1,MATCH('312'!$N$16,_312_Table1_ColumnLookup,0),FALSE),
  IF(AND(VALUE(LEFT($A813,3))=312,LEN($I813)=4,$B813="O"),VLOOKUP($I813,_312_Table1,MATCH('312'!$V$16,_312_Table1_ColumnLookup,0),FALSE),
  IF(AND(VALUE(LEFT($A813,3))=312,LEN($I813)=4,$B813="Q"),VLOOKUP($I813,_312_Table1,MATCH('312'!$X$16,_312_Table1_ColumnLookup,0),FALSE),
  IF(AND(VALUE(LEFT($A813,3))=312,LEN($I813)=4),VLOOKUP($I813,_312_Table1,MATCH(LEFT($B813,1),_312_Table1_ColumnLookup,0),FALSE)
+N("312"),
  IF(VALUE(LEFT($A813,3))=313,VLOOKUP(VALUE(MID($B813,2,1)),_313_Table1,MATCH(MID($B813,1,1),_313_Table1_ColumnLookup,0),FALSE)
+N("313"),
  IF(AND(VALUE(LEFT($A813,3))=314,LEN($B813)=3),VLOOKUP(VALUE(MID($B813,2,2)),_314_Table1,MATCH(MID($B813,1,1),_314_Table1_ColumnLookup,0),FALSE),
  IF(VALUE(LEFT($A813,3))=314,VLOOKUP(VALUE(MID($B813,2,1)),_314_Table1,MATCH(MID($B813,1,1),_314_Table1_ColumnLookup,0),FALSE)
+N("314"),
""))))))))))))))))))))))))</f>
        <v>#N/A</v>
      </c>
      <c r="E813" s="238" t="e">
        <f>IF(AND(VALUE(LEFT($A813,3))=309,LEN($B813)=3),VLOOKUP(VALUE(MID($B813,2,2)),_309_Table2,MATCH(MID($B813,1,1),_309_Table2_ColumnLookup,0),FALSE),
  IF($C813="309 LCR SummaryA",OneYearSCR,IF($C813="309 LCR SummaryB",UltimateSCR,IF(VALUE(LEFT($A813,3))=309,VLOOKUP(VALUE(MID($B813,2,1)),_309_Table2,MATCH(MID($B813,1,1),_309_Table2_ColumnLookup,0),FALSE)
+N("309"),
  IF(VALUE(LEFT($A813,3))=310,VLOOKUP(VALUE(MID($B813,2,1)),_310_Table2,MATCH(MID($B813,1,1),_310_Table2_ColumnLookup,0),FALSE)
+N("310"),
  IF(AND(VALUE(LEFT($A813,3))=311,LEN($I813)=4),VLOOKUP($I813,_311_Table2,MATCH($B813,_311_Table2_ColumnLookup,0),FALSE),
  IF(AND(VALUE(LEFT($A813,3))=311,OR($B813="I2",$B813="J2",$B813="K2",$B813="L2")),VLOOKUP('311'!$G$58,_311_Table2,MATCH(MID($B813,1,1),_311_Table2_ColumnLookup,0),FALSE),
  IF(AND(VALUE(LEFT($A813,3))=311,RIGHT($B813,5)="Total"),VLOOKUP('311'!$G$59,_311_Table2,MATCH(MID($B813,1,1),_311_Table2_ColumnLookup,0),FALSE),
  IF(VALUE(LEFT($A813,3))=311,VLOOKUP(VALUE(MID($B813,2,1)),_311_Table2,MATCH(MID($B813,1,1),_311_Table2_ColumnLookup,0),FALSE)
+N("311"),
  IF(AND(VALUE(LEFT($A813,3))=312,LEFT($G813,10)="Unincepted",$B813="G "),VLOOKUP(" ULO",_312_Table2,MATCH('312'!$N$16,_312_Table2_ColumnLookup,0),FALSE),
  IF(AND(VALUE(LEFT($A813,3))=312,LEFT($G813,10)="Unincepted",$B813="O "),VLOOKUP(" ULO",_312_Table2,MATCH('312'!$V$16,_312_Table2_ColumnLookup,0),FALSE),
  IF(AND(VALUE(LEFT($A813,3))=312,LEFT($G813,10)="Unincepted",$B813="Q "),VLOOKUP(" ULO",_312_Table2,MATCH('312'!$X$16,_312_Table2_ColumnLookup,0),FALSE),
  IF(AND(VALUE(LEFT($A813,3))=312,LEFT($G813,10)="Unincepted"),VLOOKUP(" ULO",_312_Table2,MATCH(LEFT($B813,1),_312_Table2_ColumnLookup,0),FALSE),
  IF(AND(VALUE(LEFT($A813,3))=312,LEFT($G813,5)="Total",$B813="G "),VLOOKUP('312'!$F$80,_312_Table2,MATCH('312'!$N$16,_312_Table2_ColumnLookup,0),FALSE),
  IF(AND(VALUE(LEFT($A813,3))=312,LEFT($G813,5)="Total",$B813="O "),VLOOKUP('312'!$F$80,_312_Table2,MATCH('312'!$V$16,_312_Table2_ColumnLookup,0),FALSE),
  IF(AND(VALUE(LEFT($A813,3))=312,LEFT($G813,5)="Total",$B813="Q "),VLOOKUP('312'!$F$80,_312_Table2,MATCH('312'!$X$16,_312_Table2_ColumnLookup,0),FALSE),
  IF(AND(VALUE(LEFT($A813,3))=312,LEFT($G813,5)="Total"),VLOOKUP('312'!$F$80,_312_Table2,MATCH(LEFT($B813,1),_312_Table2_ColumnLookup,0),FALSE),
  IF(AND(VALUE(LEFT($A813,3))=312,LEN($I813)=4,$B813="G"),VLOOKUP($I813,_312_Table2,MATCH('312'!$N$16,_312_Table2_ColumnLookup,0),FALSE),
  IF(AND(VALUE(LEFT($A813,3))=312,LEN($I813)=4,$B813="O"),VLOOKUP($I813,_312_Table2,MATCH('312'!$V$16,_312_Table2_ColumnLookup,0),FALSE),
  IF(AND(VALUE(LEFT($A813,3))=312,LEN($I813)=4,$B813="Q"),VLOOKUP($I813,_312_Table2,MATCH('312'!$X$16,_312_Table2_ColumnLookup,0),FALSE),
  IF(AND(VALUE(LEFT($A813,3))=312,LEN($I813)=4),VLOOKUP($I813,_312_Table2,MATCH(LEFT($B813,1),_312_Table2_ColumnLookup,0),FALSE)
+N("312"),
  IF(VALUE(LEFT($A813,3))=313,VLOOKUP(VALUE(MID($B813,2,1)),_313_Table2,MATCH(MID($B813,1,1),_313_Table2_ColumnLookup,0),FALSE)
+N("313"),
  IF(AND(VALUE(LEFT($A813,3))=314,LEN($B813)=3),VLOOKUP(VALUE(MID($B813,2,2)),_314_Table2,MATCH(MID($B813,1,1),_314_Table2_ColumnLookup,0),FALSE),
  IF(VALUE(LEFT($A813,3))=314,VLOOKUP(VALUE(MID($B813,2,1)),_314_Table2,MATCH(MID($B813,1,1),_314_Table2_ColumnLookup,0),FALSE)
+N("314"),
""))))))))))))))))))))))))</f>
        <v>#N/A</v>
      </c>
      <c r="F813" s="238">
        <f>IF(AND(VALUE(LEFT($A813,3))=309,LEN($B813)=3),VLOOKUP(VALUE(MID($B813,2,2)),_309_Table3,MATCH(MID($B813,1,1),_309_Table3_ColumnLookup,0),FALSE),
  IF($C813="309 LCR SummaryA",OneYearSCR,IF($C813="309 LCR SummaryB",UltimateSCR,IF(VALUE(LEFT($A813,3))=309,VLOOKUP(VALUE(MID($B813,2,1)),_309_Table3,MATCH(MID($B813,1,1),_309_Table3_ColumnLookup,0),FALSE)
+N("309"),
  IF(VALUE(LEFT($A813,3))=310,VLOOKUP(VALUE(MID($B813,2,1)),_310_Table3,MATCH(MID($B813,1,1),_310_Table3_ColumnLookup,0),FALSE)
+N("310"),
  IF(AND(VALUE(LEFT($A813,3))=311,LEN($I813)=4),VLOOKUP($I813,_311_Table3,MATCH($B813,_311_Table3_ColumnLookup,0),FALSE),
  IF(AND(VALUE(LEFT($A813,3))=311,OR($B813="I2",$B813="J2",$B813="K2",$B813="L2")),VLOOKUP('311'!$G$58,_311_Table3,MATCH(MID($B813,1,1),_311_Table3_ColumnLookup,0),FALSE),
  IF(AND(VALUE(LEFT($A813,3))=311,RIGHT($B813,5)="Total"),VLOOKUP('311'!$G$59,_311_Table3,MATCH(MID($B813,1,1),_311_Table3_ColumnLookup,0),FALSE),
  IF(VALUE(LEFT($A813,3))=311,VLOOKUP(VALUE(MID($B813,2,1)),_311_Table3,MATCH(MID($B813,1,1),_311_Table3_ColumnLookup,0),FALSE)
+N("311"),
  IF(AND(VALUE(LEFT($A813,3))=312,LEFT($G813,10)="Unincepted",$B813="G "),VLOOKUP(" ULO",_312_Table3,MATCH('312'!$N$16,_312_Table3_ColumnLookup,0),FALSE),
  IF(AND(VALUE(LEFT($A813,3))=312,LEFT($G813,10)="Unincepted",$B813="O "),VLOOKUP(" ULO",_312_Table3,MATCH('312'!$V$16,_312_Table3_ColumnLookup,0),FALSE),
  IF(AND(VALUE(LEFT($A813,3))=312,LEFT($G813,10)="Unincepted",$B813="Q "),VLOOKUP(" ULO",_312_Table3,MATCH('312'!$X$16,_312_Table3_ColumnLookup,0),FALSE),
  IF(AND(VALUE(LEFT($A813,3))=312,LEFT($G813,10)="Unincepted"),VLOOKUP(" ULO",_312_Table3,MATCH(LEFT($B813,1),_312_Table3_ColumnLookup,0),FALSE),
  IF(AND(VALUE(LEFT($A813,3))=312,LEFT($G813,5)="Total",$B813="G "),VLOOKUP('312'!$F$80,_312_Table3,MATCH('312'!$N$16,_312_Table3_ColumnLookup,0),FALSE),
  IF(AND(VALUE(LEFT($A813,3))=312,LEFT($G813,5)="Total",$B813="O "),VLOOKUP('312'!$F$80,_312_Table3,MATCH('312'!$V$16,_312_Table3_ColumnLookup,0),FALSE),
  IF(AND(VALUE(LEFT($A813,3))=312,LEFT($G813,5)="Total",$B813="Q "),VLOOKUP('312'!$F$80,_312_Table3,MATCH('312'!$X$16,_312_Table3_ColumnLookup,0),FALSE),
  IF(AND(VALUE(LEFT($A813,3))=312,LEFT($G813,5)="Total"),VLOOKUP('312'!$F$80,_312_Table3,MATCH(LEFT($B813,1),_312_Table3_ColumnLookup,0),FALSE),
  IF(AND(VALUE(LEFT($A813,3))=312,LEN($I813)=4,$B813="G"),VLOOKUP($I813,_312_Table3,MATCH('312'!$N$16,_312_Table3_ColumnLookup,0),FALSE),
  IF(AND(VALUE(LEFT($A813,3))=312,LEN($I813)=4,$B813="O"),VLOOKUP($I813,_312_Table3,MATCH('312'!$V$16,_312_Table3_ColumnLookup,0),FALSE),
  IF(AND(VALUE(LEFT($A813,3))=312,LEN($I813)=4,$B813="Q"),VLOOKUP($I813,_312_Table3,MATCH('312'!$X$16,_312_Table3_ColumnLookup,0),FALSE),
  IF(AND(VALUE(LEFT($A813,3))=312,LEN($I813)=4),VLOOKUP($I813,_312_Table3,MATCH(LEFT($B813,1),_312_Table3_ColumnLookup,0),FALSE)
+N("312"),
  IF(VALUE(LEFT($A813,3))=313,VLOOKUP(VALUE(MID($B813,2,1)),_313_Table3,MATCH(MID($B813,1,1),_313_Table3_ColumnLookup,0),FALSE)
+N("313"),
  IF(AND(VALUE(LEFT($A813,3))=314,LEN($B813)=3),VLOOKUP(VALUE(MID($B813,2,2)),_314_Table3,MATCH(MID($B813,1,1),_314_Table3_ColumnLookup,0),FALSE),
  IF(VALUE(LEFT($A813,3))=314,VLOOKUP(VALUE(MID($B813,2,1)),_314_Table3,MATCH(MID($B813,1,1),_314_Table3_ColumnLookup,0),FALSE)
+N("314"),
""))))))))))))))))))))))))</f>
        <v>0</v>
      </c>
      <c r="G813" t="s">
        <v>1486</v>
      </c>
      <c r="H813" s="321">
        <f>IFERROR(
IF(ISERROR($D813)=FALSE,$D813,IF(ISERROR($E813)=FALSE,$E813,IF(ISERROR($F813)=FALSE,$F813
+N("012 checkboxes"),
IF(
IF(OR(LEFT($A813,9)="Syndicate",LEFT($A813,12)="NewSyndicate"),VLOOKUP($A813,'012'!$J:$ZW,MATCH("Link to button",'012'!$J$1:$ZW$1,0),0)
+N("309 checkbox"),
IF($C813="309 LCR Summary0",VLOOKUP("Notes990",'309'!$P:$ZZ,MATCH("Link to button",'309'!$P$1:$ZZ$1,0),0)
+N("313 checkboxes"),
IF($C813="313 Financial Information0LcmVsScr",IF($C813="309 LCR Summary0",VLOOKUP("LcmVsScr",'309'!$N:$ZZ,MATCH("Link to button",'309'!$N$1:$ZZ$1,0),0),
IF($C813="313 Financial Information0LcrDocAttached",IF($C813="309 LCR Summary0",VLOOKUP("LcrDocAttached",'309'!$N:$ZZ,MATCH("Link to button",'309'!$N$1:$ZZ$1,0),
0)))))))=1,TRUE,FALSE)
))),"")</f>
        <v>0</v>
      </c>
    </row>
    <row r="814" spans="1:11">
      <c r="A814" s="237" t="str">
        <f>VLOOKUP($G814,CSVLookups!$B:$R,MATCH(A$1,CSVLookups!$B$1:$R$1,0),FALSE)</f>
        <v>314 Additional Quantitative Analysis</v>
      </c>
      <c r="B814" s="237" t="str">
        <f>VLOOKUP($G814,CSVLookups!$B:$R,MATCH(B$1,CSVLookups!$B$1:$R$1,0),FALSE)</f>
        <v>I4</v>
      </c>
      <c r="C814" s="238" t="str">
        <f t="shared" si="13"/>
        <v>314 Additional Quantitative AnalysisI4</v>
      </c>
      <c r="D814" s="238" t="e">
        <f>IF(AND(VALUE(LEFT($A814,3))=309,LEN($B814)=3),VLOOKUP(VALUE(MID($B814,2,2)),_309_Table1,MATCH(MID($B814,1,1),_309_Table1_ColumnLookup,0),FALSE),
  IF($C814="309 LCR SummaryA",OneYearSCR,IF($C814="309 LCR SummaryB",UltimateSCR,IF(VALUE(LEFT($A814,3))=309,VLOOKUP(VALUE(MID($B814,2,1)),_309_Table1,MATCH(MID($B814,1,1),_309_Table1_ColumnLookup,0),FALSE)
+N("309"),
  IF(VALUE(LEFT($A814,3))=310,VLOOKUP(VALUE(MID($B814,2,1)),_310_Table1,MATCH(MID($B814,1,1),_310_Table1_ColumnLookup,0),FALSE)
+N("310"),
  IF(AND(VALUE(LEFT($A814,3))=311,LEN($I814)=4),VLOOKUP($I814,_311_Table1,MATCH($B814,_311_Table1_ColumnLookup,0),FALSE),
  IF(AND(VALUE(LEFT($A814,3))=311,OR($B814="I2",$B814="J2",$B814="K2",$B814="L2")),VLOOKUP('311'!$G$58,_311_Table1,MATCH(MID($B814,1,1),_311_Table1_ColumnLookup,0),FALSE),
  IF(AND(VALUE(LEFT($A814,3))=311,RIGHT($B814,5)="Total"),VLOOKUP('311'!$G$59,_311_Table1,MATCH(MID($B814,1,1),_311_Table1_ColumnLookup,0),FALSE),
  IF(VALUE(LEFT($A814,3))=311,VLOOKUP(VALUE(MID($B814,2,1)),_311_Table1,MATCH(MID($B814,1,1),_311_Table1_ColumnLookup,0),FALSE)
+N("311"),
  IF(AND(VALUE(LEFT($A814,3))=312,LEFT($G814,10)="Unincepted",$B814="G "),VLOOKUP(" ULO",_312_Table1,MATCH('312'!$N$16,_312_Table1_ColumnLookup,0),FALSE),
  IF(AND(VALUE(LEFT($A814,3))=312,LEFT($G814,10)="Unincepted",$B814="O "),VLOOKUP(" ULO",_312_Table1,MATCH('312'!$V$16,_312_Table1_ColumnLookup,0),FALSE),
  IF(AND(VALUE(LEFT($A814,3))=312,LEFT($G814,10)="Unincepted",$B814="Q "),VLOOKUP(" ULO",_312_Table1,MATCH('312'!$X$16,_312_Table1_ColumnLookup,0),FALSE),
  IF(AND(VALUE(LEFT($A814,3))=312,LEFT($G814,10)="Unincepted"),VLOOKUP(" ULO",_312_Table1,MATCH(LEFT($B814,1),_312_Table1_ColumnLookup,0),FALSE),
  IF(AND(VALUE(LEFT($A814,3))=312,LEFT($G814,5)="Total",$B814="G "),VLOOKUP('312'!$F$80,_312_Table1,MATCH('312'!$N$16,_312_Table1_ColumnLookup,0),FALSE),
  IF(AND(VALUE(LEFT($A814,3))=312,LEFT($G814,5)="Total",$B814="O "),VLOOKUP('312'!$F$80,_312_Table1,MATCH('312'!$V$16,_312_Table1_ColumnLookup,0),FALSE),
  IF(AND(VALUE(LEFT($A814,3))=312,LEFT($G814,5)="Total",$B814="Q "),VLOOKUP('312'!$F$80,_312_Table1,MATCH('312'!$X$16,_312_Table1_ColumnLookup,0),FALSE),
  IF(AND(VALUE(LEFT($A814,3))=312,LEFT($G814,5)="Total"),VLOOKUP('312'!$F$80,_312_Table1,MATCH(LEFT($B814,1),_312_Table1_ColumnLookup,0),FALSE),
  IF(AND(VALUE(LEFT($A814,3))=312,LEN($I814)=4,$B814="G"),VLOOKUP($I814,_312_Table1,MATCH('312'!$N$16,_312_Table1_ColumnLookup,0),FALSE),
  IF(AND(VALUE(LEFT($A814,3))=312,LEN($I814)=4,$B814="O"),VLOOKUP($I814,_312_Table1,MATCH('312'!$V$16,_312_Table1_ColumnLookup,0),FALSE),
  IF(AND(VALUE(LEFT($A814,3))=312,LEN($I814)=4,$B814="Q"),VLOOKUP($I814,_312_Table1,MATCH('312'!$X$16,_312_Table1_ColumnLookup,0),FALSE),
  IF(AND(VALUE(LEFT($A814,3))=312,LEN($I814)=4),VLOOKUP($I814,_312_Table1,MATCH(LEFT($B814,1),_312_Table1_ColumnLookup,0),FALSE)
+N("312"),
  IF(VALUE(LEFT($A814,3))=313,VLOOKUP(VALUE(MID($B814,2,1)),_313_Table1,MATCH(MID($B814,1,1),_313_Table1_ColumnLookup,0),FALSE)
+N("313"),
  IF(AND(VALUE(LEFT($A814,3))=314,LEN($B814)=3),VLOOKUP(VALUE(MID($B814,2,2)),_314_Table1,MATCH(MID($B814,1,1),_314_Table1_ColumnLookup,0),FALSE),
  IF(VALUE(LEFT($A814,3))=314,VLOOKUP(VALUE(MID($B814,2,1)),_314_Table1,MATCH(MID($B814,1,1),_314_Table1_ColumnLookup,0),FALSE)
+N("314"),
""))))))))))))))))))))))))</f>
        <v>#N/A</v>
      </c>
      <c r="E814" s="238" t="e">
        <f>IF(AND(VALUE(LEFT($A814,3))=309,LEN($B814)=3),VLOOKUP(VALUE(MID($B814,2,2)),_309_Table2,MATCH(MID($B814,1,1),_309_Table2_ColumnLookup,0),FALSE),
  IF($C814="309 LCR SummaryA",OneYearSCR,IF($C814="309 LCR SummaryB",UltimateSCR,IF(VALUE(LEFT($A814,3))=309,VLOOKUP(VALUE(MID($B814,2,1)),_309_Table2,MATCH(MID($B814,1,1),_309_Table2_ColumnLookup,0),FALSE)
+N("309"),
  IF(VALUE(LEFT($A814,3))=310,VLOOKUP(VALUE(MID($B814,2,1)),_310_Table2,MATCH(MID($B814,1,1),_310_Table2_ColumnLookup,0),FALSE)
+N("310"),
  IF(AND(VALUE(LEFT($A814,3))=311,LEN($I814)=4),VLOOKUP($I814,_311_Table2,MATCH($B814,_311_Table2_ColumnLookup,0),FALSE),
  IF(AND(VALUE(LEFT($A814,3))=311,OR($B814="I2",$B814="J2",$B814="K2",$B814="L2")),VLOOKUP('311'!$G$58,_311_Table2,MATCH(MID($B814,1,1),_311_Table2_ColumnLookup,0),FALSE),
  IF(AND(VALUE(LEFT($A814,3))=311,RIGHT($B814,5)="Total"),VLOOKUP('311'!$G$59,_311_Table2,MATCH(MID($B814,1,1),_311_Table2_ColumnLookup,0),FALSE),
  IF(VALUE(LEFT($A814,3))=311,VLOOKUP(VALUE(MID($B814,2,1)),_311_Table2,MATCH(MID($B814,1,1),_311_Table2_ColumnLookup,0),FALSE)
+N("311"),
  IF(AND(VALUE(LEFT($A814,3))=312,LEFT($G814,10)="Unincepted",$B814="G "),VLOOKUP(" ULO",_312_Table2,MATCH('312'!$N$16,_312_Table2_ColumnLookup,0),FALSE),
  IF(AND(VALUE(LEFT($A814,3))=312,LEFT($G814,10)="Unincepted",$B814="O "),VLOOKUP(" ULO",_312_Table2,MATCH('312'!$V$16,_312_Table2_ColumnLookup,0),FALSE),
  IF(AND(VALUE(LEFT($A814,3))=312,LEFT($G814,10)="Unincepted",$B814="Q "),VLOOKUP(" ULO",_312_Table2,MATCH('312'!$X$16,_312_Table2_ColumnLookup,0),FALSE),
  IF(AND(VALUE(LEFT($A814,3))=312,LEFT($G814,10)="Unincepted"),VLOOKUP(" ULO",_312_Table2,MATCH(LEFT($B814,1),_312_Table2_ColumnLookup,0),FALSE),
  IF(AND(VALUE(LEFT($A814,3))=312,LEFT($G814,5)="Total",$B814="G "),VLOOKUP('312'!$F$80,_312_Table2,MATCH('312'!$N$16,_312_Table2_ColumnLookup,0),FALSE),
  IF(AND(VALUE(LEFT($A814,3))=312,LEFT($G814,5)="Total",$B814="O "),VLOOKUP('312'!$F$80,_312_Table2,MATCH('312'!$V$16,_312_Table2_ColumnLookup,0),FALSE),
  IF(AND(VALUE(LEFT($A814,3))=312,LEFT($G814,5)="Total",$B814="Q "),VLOOKUP('312'!$F$80,_312_Table2,MATCH('312'!$X$16,_312_Table2_ColumnLookup,0),FALSE),
  IF(AND(VALUE(LEFT($A814,3))=312,LEFT($G814,5)="Total"),VLOOKUP('312'!$F$80,_312_Table2,MATCH(LEFT($B814,1),_312_Table2_ColumnLookup,0),FALSE),
  IF(AND(VALUE(LEFT($A814,3))=312,LEN($I814)=4,$B814="G"),VLOOKUP($I814,_312_Table2,MATCH('312'!$N$16,_312_Table2_ColumnLookup,0),FALSE),
  IF(AND(VALUE(LEFT($A814,3))=312,LEN($I814)=4,$B814="O"),VLOOKUP($I814,_312_Table2,MATCH('312'!$V$16,_312_Table2_ColumnLookup,0),FALSE),
  IF(AND(VALUE(LEFT($A814,3))=312,LEN($I814)=4,$B814="Q"),VLOOKUP($I814,_312_Table2,MATCH('312'!$X$16,_312_Table2_ColumnLookup,0),FALSE),
  IF(AND(VALUE(LEFT($A814,3))=312,LEN($I814)=4),VLOOKUP($I814,_312_Table2,MATCH(LEFT($B814,1),_312_Table2_ColumnLookup,0),FALSE)
+N("312"),
  IF(VALUE(LEFT($A814,3))=313,VLOOKUP(VALUE(MID($B814,2,1)),_313_Table2,MATCH(MID($B814,1,1),_313_Table2_ColumnLookup,0),FALSE)
+N("313"),
  IF(AND(VALUE(LEFT($A814,3))=314,LEN($B814)=3),VLOOKUP(VALUE(MID($B814,2,2)),_314_Table2,MATCH(MID($B814,1,1),_314_Table2_ColumnLookup,0),FALSE),
  IF(VALUE(LEFT($A814,3))=314,VLOOKUP(VALUE(MID($B814,2,1)),_314_Table2,MATCH(MID($B814,1,1),_314_Table2_ColumnLookup,0),FALSE)
+N("314"),
""))))))))))))))))))))))))</f>
        <v>#N/A</v>
      </c>
      <c r="F814" s="238">
        <f>IF(AND(VALUE(LEFT($A814,3))=309,LEN($B814)=3),VLOOKUP(VALUE(MID($B814,2,2)),_309_Table3,MATCH(MID($B814,1,1),_309_Table3_ColumnLookup,0),FALSE),
  IF($C814="309 LCR SummaryA",OneYearSCR,IF($C814="309 LCR SummaryB",UltimateSCR,IF(VALUE(LEFT($A814,3))=309,VLOOKUP(VALUE(MID($B814,2,1)),_309_Table3,MATCH(MID($B814,1,1),_309_Table3_ColumnLookup,0),FALSE)
+N("309"),
  IF(VALUE(LEFT($A814,3))=310,VLOOKUP(VALUE(MID($B814,2,1)),_310_Table3,MATCH(MID($B814,1,1),_310_Table3_ColumnLookup,0),FALSE)
+N("310"),
  IF(AND(VALUE(LEFT($A814,3))=311,LEN($I814)=4),VLOOKUP($I814,_311_Table3,MATCH($B814,_311_Table3_ColumnLookup,0),FALSE),
  IF(AND(VALUE(LEFT($A814,3))=311,OR($B814="I2",$B814="J2",$B814="K2",$B814="L2")),VLOOKUP('311'!$G$58,_311_Table3,MATCH(MID($B814,1,1),_311_Table3_ColumnLookup,0),FALSE),
  IF(AND(VALUE(LEFT($A814,3))=311,RIGHT($B814,5)="Total"),VLOOKUP('311'!$G$59,_311_Table3,MATCH(MID($B814,1,1),_311_Table3_ColumnLookup,0),FALSE),
  IF(VALUE(LEFT($A814,3))=311,VLOOKUP(VALUE(MID($B814,2,1)),_311_Table3,MATCH(MID($B814,1,1),_311_Table3_ColumnLookup,0),FALSE)
+N("311"),
  IF(AND(VALUE(LEFT($A814,3))=312,LEFT($G814,10)="Unincepted",$B814="G "),VLOOKUP(" ULO",_312_Table3,MATCH('312'!$N$16,_312_Table3_ColumnLookup,0),FALSE),
  IF(AND(VALUE(LEFT($A814,3))=312,LEFT($G814,10)="Unincepted",$B814="O "),VLOOKUP(" ULO",_312_Table3,MATCH('312'!$V$16,_312_Table3_ColumnLookup,0),FALSE),
  IF(AND(VALUE(LEFT($A814,3))=312,LEFT($G814,10)="Unincepted",$B814="Q "),VLOOKUP(" ULO",_312_Table3,MATCH('312'!$X$16,_312_Table3_ColumnLookup,0),FALSE),
  IF(AND(VALUE(LEFT($A814,3))=312,LEFT($G814,10)="Unincepted"),VLOOKUP(" ULO",_312_Table3,MATCH(LEFT($B814,1),_312_Table3_ColumnLookup,0),FALSE),
  IF(AND(VALUE(LEFT($A814,3))=312,LEFT($G814,5)="Total",$B814="G "),VLOOKUP('312'!$F$80,_312_Table3,MATCH('312'!$N$16,_312_Table3_ColumnLookup,0),FALSE),
  IF(AND(VALUE(LEFT($A814,3))=312,LEFT($G814,5)="Total",$B814="O "),VLOOKUP('312'!$F$80,_312_Table3,MATCH('312'!$V$16,_312_Table3_ColumnLookup,0),FALSE),
  IF(AND(VALUE(LEFT($A814,3))=312,LEFT($G814,5)="Total",$B814="Q "),VLOOKUP('312'!$F$80,_312_Table3,MATCH('312'!$X$16,_312_Table3_ColumnLookup,0),FALSE),
  IF(AND(VALUE(LEFT($A814,3))=312,LEFT($G814,5)="Total"),VLOOKUP('312'!$F$80,_312_Table3,MATCH(LEFT($B814,1),_312_Table3_ColumnLookup,0),FALSE),
  IF(AND(VALUE(LEFT($A814,3))=312,LEN($I814)=4,$B814="G"),VLOOKUP($I814,_312_Table3,MATCH('312'!$N$16,_312_Table3_ColumnLookup,0),FALSE),
  IF(AND(VALUE(LEFT($A814,3))=312,LEN($I814)=4,$B814="O"),VLOOKUP($I814,_312_Table3,MATCH('312'!$V$16,_312_Table3_ColumnLookup,0),FALSE),
  IF(AND(VALUE(LEFT($A814,3))=312,LEN($I814)=4,$B814="Q"),VLOOKUP($I814,_312_Table3,MATCH('312'!$X$16,_312_Table3_ColumnLookup,0),FALSE),
  IF(AND(VALUE(LEFT($A814,3))=312,LEN($I814)=4),VLOOKUP($I814,_312_Table3,MATCH(LEFT($B814,1),_312_Table3_ColumnLookup,0),FALSE)
+N("312"),
  IF(VALUE(LEFT($A814,3))=313,VLOOKUP(VALUE(MID($B814,2,1)),_313_Table3,MATCH(MID($B814,1,1),_313_Table3_ColumnLookup,0),FALSE)
+N("313"),
  IF(AND(VALUE(LEFT($A814,3))=314,LEN($B814)=3),VLOOKUP(VALUE(MID($B814,2,2)),_314_Table3,MATCH(MID($B814,1,1),_314_Table3_ColumnLookup,0),FALSE),
  IF(VALUE(LEFT($A814,3))=314,VLOOKUP(VALUE(MID($B814,2,1)),_314_Table3,MATCH(MID($B814,1,1),_314_Table3_ColumnLookup,0),FALSE)
+N("314"),
""))))))))))))))))))))))))</f>
        <v>0</v>
      </c>
      <c r="G814" t="s">
        <v>1436</v>
      </c>
      <c r="H814" s="321">
        <f>IFERROR(
IF(ISERROR($D814)=FALSE,$D814,IF(ISERROR($E814)=FALSE,$E814,IF(ISERROR($F814)=FALSE,$F814
+N("012 checkboxes"),
IF(
IF(OR(LEFT($A814,9)="Syndicate",LEFT($A814,12)="NewSyndicate"),VLOOKUP($A814,'012'!$J:$ZW,MATCH("Link to button",'012'!$J$1:$ZW$1,0),0)
+N("309 checkbox"),
IF($C814="309 LCR Summary0",VLOOKUP("Notes990",'309'!$P:$ZZ,MATCH("Link to button",'309'!$P$1:$ZZ$1,0),0)
+N("313 checkboxes"),
IF($C814="313 Financial Information0LcmVsScr",IF($C814="309 LCR Summary0",VLOOKUP("LcmVsScr",'309'!$N:$ZZ,MATCH("Link to button",'309'!$N$1:$ZZ$1,0),0),
IF($C814="313 Financial Information0LcrDocAttached",IF($C814="309 LCR Summary0",VLOOKUP("LcrDocAttached",'309'!$N:$ZZ,MATCH("Link to button",'309'!$N$1:$ZZ$1,0),
0)))))))=1,TRUE,FALSE)
))),"")</f>
        <v>0</v>
      </c>
    </row>
    <row r="815" spans="1:11">
      <c r="A815" s="237" t="str">
        <f>VLOOKUP($G815,CSVLookups!$B:$R,MATCH(A$1,CSVLookups!$B$1:$R$1,0),FALSE)</f>
        <v>314 Additional Quantitative Analysis</v>
      </c>
      <c r="B815" s="237" t="str">
        <f>VLOOKUP($G815,CSVLookups!$B:$R,MATCH(B$1,CSVLookups!$B$1:$R$1,0),FALSE)</f>
        <v>G5</v>
      </c>
      <c r="C815" s="238" t="str">
        <f t="shared" si="13"/>
        <v>314 Additional Quantitative AnalysisG5</v>
      </c>
      <c r="D815" s="238" t="e">
        <f>IF(AND(VALUE(LEFT($A815,3))=309,LEN($B815)=3),VLOOKUP(VALUE(MID($B815,2,2)),_309_Table1,MATCH(MID($B815,1,1),_309_Table1_ColumnLookup,0),FALSE),
  IF($C815="309 LCR SummaryA",OneYearSCR,IF($C815="309 LCR SummaryB",UltimateSCR,IF(VALUE(LEFT($A815,3))=309,VLOOKUP(VALUE(MID($B815,2,1)),_309_Table1,MATCH(MID($B815,1,1),_309_Table1_ColumnLookup,0),FALSE)
+N("309"),
  IF(VALUE(LEFT($A815,3))=310,VLOOKUP(VALUE(MID($B815,2,1)),_310_Table1,MATCH(MID($B815,1,1),_310_Table1_ColumnLookup,0),FALSE)
+N("310"),
  IF(AND(VALUE(LEFT($A815,3))=311,LEN($I815)=4),VLOOKUP($I815,_311_Table1,MATCH($B815,_311_Table1_ColumnLookup,0),FALSE),
  IF(AND(VALUE(LEFT($A815,3))=311,OR($B815="I2",$B815="J2",$B815="K2",$B815="L2")),VLOOKUP('311'!$G$58,_311_Table1,MATCH(MID($B815,1,1),_311_Table1_ColumnLookup,0),FALSE),
  IF(AND(VALUE(LEFT($A815,3))=311,RIGHT($B815,5)="Total"),VLOOKUP('311'!$G$59,_311_Table1,MATCH(MID($B815,1,1),_311_Table1_ColumnLookup,0),FALSE),
  IF(VALUE(LEFT($A815,3))=311,VLOOKUP(VALUE(MID($B815,2,1)),_311_Table1,MATCH(MID($B815,1,1),_311_Table1_ColumnLookup,0),FALSE)
+N("311"),
  IF(AND(VALUE(LEFT($A815,3))=312,LEFT($G815,10)="Unincepted",$B815="G "),VLOOKUP(" ULO",_312_Table1,MATCH('312'!$N$16,_312_Table1_ColumnLookup,0),FALSE),
  IF(AND(VALUE(LEFT($A815,3))=312,LEFT($G815,10)="Unincepted",$B815="O "),VLOOKUP(" ULO",_312_Table1,MATCH('312'!$V$16,_312_Table1_ColumnLookup,0),FALSE),
  IF(AND(VALUE(LEFT($A815,3))=312,LEFT($G815,10)="Unincepted",$B815="Q "),VLOOKUP(" ULO",_312_Table1,MATCH('312'!$X$16,_312_Table1_ColumnLookup,0),FALSE),
  IF(AND(VALUE(LEFT($A815,3))=312,LEFT($G815,10)="Unincepted"),VLOOKUP(" ULO",_312_Table1,MATCH(LEFT($B815,1),_312_Table1_ColumnLookup,0),FALSE),
  IF(AND(VALUE(LEFT($A815,3))=312,LEFT($G815,5)="Total",$B815="G "),VLOOKUP('312'!$F$80,_312_Table1,MATCH('312'!$N$16,_312_Table1_ColumnLookup,0),FALSE),
  IF(AND(VALUE(LEFT($A815,3))=312,LEFT($G815,5)="Total",$B815="O "),VLOOKUP('312'!$F$80,_312_Table1,MATCH('312'!$V$16,_312_Table1_ColumnLookup,0),FALSE),
  IF(AND(VALUE(LEFT($A815,3))=312,LEFT($G815,5)="Total",$B815="Q "),VLOOKUP('312'!$F$80,_312_Table1,MATCH('312'!$X$16,_312_Table1_ColumnLookup,0),FALSE),
  IF(AND(VALUE(LEFT($A815,3))=312,LEFT($G815,5)="Total"),VLOOKUP('312'!$F$80,_312_Table1,MATCH(LEFT($B815,1),_312_Table1_ColumnLookup,0),FALSE),
  IF(AND(VALUE(LEFT($A815,3))=312,LEN($I815)=4,$B815="G"),VLOOKUP($I815,_312_Table1,MATCH('312'!$N$16,_312_Table1_ColumnLookup,0),FALSE),
  IF(AND(VALUE(LEFT($A815,3))=312,LEN($I815)=4,$B815="O"),VLOOKUP($I815,_312_Table1,MATCH('312'!$V$16,_312_Table1_ColumnLookup,0),FALSE),
  IF(AND(VALUE(LEFT($A815,3))=312,LEN($I815)=4,$B815="Q"),VLOOKUP($I815,_312_Table1,MATCH('312'!$X$16,_312_Table1_ColumnLookup,0),FALSE),
  IF(AND(VALUE(LEFT($A815,3))=312,LEN($I815)=4),VLOOKUP($I815,_312_Table1,MATCH(LEFT($B815,1),_312_Table1_ColumnLookup,0),FALSE)
+N("312"),
  IF(VALUE(LEFT($A815,3))=313,VLOOKUP(VALUE(MID($B815,2,1)),_313_Table1,MATCH(MID($B815,1,1),_313_Table1_ColumnLookup,0),FALSE)
+N("313"),
  IF(AND(VALUE(LEFT($A815,3))=314,LEN($B815)=3),VLOOKUP(VALUE(MID($B815,2,2)),_314_Table1,MATCH(MID($B815,1,1),_314_Table1_ColumnLookup,0),FALSE),
  IF(VALUE(LEFT($A815,3))=314,VLOOKUP(VALUE(MID($B815,2,1)),_314_Table1,MATCH(MID($B815,1,1),_314_Table1_ColumnLookup,0),FALSE)
+N("314"),
""))))))))))))))))))))))))</f>
        <v>#N/A</v>
      </c>
      <c r="E815" s="238" t="e">
        <f>IF(AND(VALUE(LEFT($A815,3))=309,LEN($B815)=3),VLOOKUP(VALUE(MID($B815,2,2)),_309_Table2,MATCH(MID($B815,1,1),_309_Table2_ColumnLookup,0),FALSE),
  IF($C815="309 LCR SummaryA",OneYearSCR,IF($C815="309 LCR SummaryB",UltimateSCR,IF(VALUE(LEFT($A815,3))=309,VLOOKUP(VALUE(MID($B815,2,1)),_309_Table2,MATCH(MID($B815,1,1),_309_Table2_ColumnLookup,0),FALSE)
+N("309"),
  IF(VALUE(LEFT($A815,3))=310,VLOOKUP(VALUE(MID($B815,2,1)),_310_Table2,MATCH(MID($B815,1,1),_310_Table2_ColumnLookup,0),FALSE)
+N("310"),
  IF(AND(VALUE(LEFT($A815,3))=311,LEN($I815)=4),VLOOKUP($I815,_311_Table2,MATCH($B815,_311_Table2_ColumnLookup,0),FALSE),
  IF(AND(VALUE(LEFT($A815,3))=311,OR($B815="I2",$B815="J2",$B815="K2",$B815="L2")),VLOOKUP('311'!$G$58,_311_Table2,MATCH(MID($B815,1,1),_311_Table2_ColumnLookup,0),FALSE),
  IF(AND(VALUE(LEFT($A815,3))=311,RIGHT($B815,5)="Total"),VLOOKUP('311'!$G$59,_311_Table2,MATCH(MID($B815,1,1),_311_Table2_ColumnLookup,0),FALSE),
  IF(VALUE(LEFT($A815,3))=311,VLOOKUP(VALUE(MID($B815,2,1)),_311_Table2,MATCH(MID($B815,1,1),_311_Table2_ColumnLookup,0),FALSE)
+N("311"),
  IF(AND(VALUE(LEFT($A815,3))=312,LEFT($G815,10)="Unincepted",$B815="G "),VLOOKUP(" ULO",_312_Table2,MATCH('312'!$N$16,_312_Table2_ColumnLookup,0),FALSE),
  IF(AND(VALUE(LEFT($A815,3))=312,LEFT($G815,10)="Unincepted",$B815="O "),VLOOKUP(" ULO",_312_Table2,MATCH('312'!$V$16,_312_Table2_ColumnLookup,0),FALSE),
  IF(AND(VALUE(LEFT($A815,3))=312,LEFT($G815,10)="Unincepted",$B815="Q "),VLOOKUP(" ULO",_312_Table2,MATCH('312'!$X$16,_312_Table2_ColumnLookup,0),FALSE),
  IF(AND(VALUE(LEFT($A815,3))=312,LEFT($G815,10)="Unincepted"),VLOOKUP(" ULO",_312_Table2,MATCH(LEFT($B815,1),_312_Table2_ColumnLookup,0),FALSE),
  IF(AND(VALUE(LEFT($A815,3))=312,LEFT($G815,5)="Total",$B815="G "),VLOOKUP('312'!$F$80,_312_Table2,MATCH('312'!$N$16,_312_Table2_ColumnLookup,0),FALSE),
  IF(AND(VALUE(LEFT($A815,3))=312,LEFT($G815,5)="Total",$B815="O "),VLOOKUP('312'!$F$80,_312_Table2,MATCH('312'!$V$16,_312_Table2_ColumnLookup,0),FALSE),
  IF(AND(VALUE(LEFT($A815,3))=312,LEFT($G815,5)="Total",$B815="Q "),VLOOKUP('312'!$F$80,_312_Table2,MATCH('312'!$X$16,_312_Table2_ColumnLookup,0),FALSE),
  IF(AND(VALUE(LEFT($A815,3))=312,LEFT($G815,5)="Total"),VLOOKUP('312'!$F$80,_312_Table2,MATCH(LEFT($B815,1),_312_Table2_ColumnLookup,0),FALSE),
  IF(AND(VALUE(LEFT($A815,3))=312,LEN($I815)=4,$B815="G"),VLOOKUP($I815,_312_Table2,MATCH('312'!$N$16,_312_Table2_ColumnLookup,0),FALSE),
  IF(AND(VALUE(LEFT($A815,3))=312,LEN($I815)=4,$B815="O"),VLOOKUP($I815,_312_Table2,MATCH('312'!$V$16,_312_Table2_ColumnLookup,0),FALSE),
  IF(AND(VALUE(LEFT($A815,3))=312,LEN($I815)=4,$B815="Q"),VLOOKUP($I815,_312_Table2,MATCH('312'!$X$16,_312_Table2_ColumnLookup,0),FALSE),
  IF(AND(VALUE(LEFT($A815,3))=312,LEN($I815)=4),VLOOKUP($I815,_312_Table2,MATCH(LEFT($B815,1),_312_Table2_ColumnLookup,0),FALSE)
+N("312"),
  IF(VALUE(LEFT($A815,3))=313,VLOOKUP(VALUE(MID($B815,2,1)),_313_Table2,MATCH(MID($B815,1,1),_313_Table2_ColumnLookup,0),FALSE)
+N("313"),
  IF(AND(VALUE(LEFT($A815,3))=314,LEN($B815)=3),VLOOKUP(VALUE(MID($B815,2,2)),_314_Table2,MATCH(MID($B815,1,1),_314_Table2_ColumnLookup,0),FALSE),
  IF(VALUE(LEFT($A815,3))=314,VLOOKUP(VALUE(MID($B815,2,1)),_314_Table2,MATCH(MID($B815,1,1),_314_Table2_ColumnLookup,0),FALSE)
+N("314"),
""))))))))))))))))))))))))</f>
        <v>#N/A</v>
      </c>
      <c r="F815" s="238">
        <f>IF(AND(VALUE(LEFT($A815,3))=309,LEN($B815)=3),VLOOKUP(VALUE(MID($B815,2,2)),_309_Table3,MATCH(MID($B815,1,1),_309_Table3_ColumnLookup,0),FALSE),
  IF($C815="309 LCR SummaryA",OneYearSCR,IF($C815="309 LCR SummaryB",UltimateSCR,IF(VALUE(LEFT($A815,3))=309,VLOOKUP(VALUE(MID($B815,2,1)),_309_Table3,MATCH(MID($B815,1,1),_309_Table3_ColumnLookup,0),FALSE)
+N("309"),
  IF(VALUE(LEFT($A815,3))=310,VLOOKUP(VALUE(MID($B815,2,1)),_310_Table3,MATCH(MID($B815,1,1),_310_Table3_ColumnLookup,0),FALSE)
+N("310"),
  IF(AND(VALUE(LEFT($A815,3))=311,LEN($I815)=4),VLOOKUP($I815,_311_Table3,MATCH($B815,_311_Table3_ColumnLookup,0),FALSE),
  IF(AND(VALUE(LEFT($A815,3))=311,OR($B815="I2",$B815="J2",$B815="K2",$B815="L2")),VLOOKUP('311'!$G$58,_311_Table3,MATCH(MID($B815,1,1),_311_Table3_ColumnLookup,0),FALSE),
  IF(AND(VALUE(LEFT($A815,3))=311,RIGHT($B815,5)="Total"),VLOOKUP('311'!$G$59,_311_Table3,MATCH(MID($B815,1,1),_311_Table3_ColumnLookup,0),FALSE),
  IF(VALUE(LEFT($A815,3))=311,VLOOKUP(VALUE(MID($B815,2,1)),_311_Table3,MATCH(MID($B815,1,1),_311_Table3_ColumnLookup,0),FALSE)
+N("311"),
  IF(AND(VALUE(LEFT($A815,3))=312,LEFT($G815,10)="Unincepted",$B815="G "),VLOOKUP(" ULO",_312_Table3,MATCH('312'!$N$16,_312_Table3_ColumnLookup,0),FALSE),
  IF(AND(VALUE(LEFT($A815,3))=312,LEFT($G815,10)="Unincepted",$B815="O "),VLOOKUP(" ULO",_312_Table3,MATCH('312'!$V$16,_312_Table3_ColumnLookup,0),FALSE),
  IF(AND(VALUE(LEFT($A815,3))=312,LEFT($G815,10)="Unincepted",$B815="Q "),VLOOKUP(" ULO",_312_Table3,MATCH('312'!$X$16,_312_Table3_ColumnLookup,0),FALSE),
  IF(AND(VALUE(LEFT($A815,3))=312,LEFT($G815,10)="Unincepted"),VLOOKUP(" ULO",_312_Table3,MATCH(LEFT($B815,1),_312_Table3_ColumnLookup,0),FALSE),
  IF(AND(VALUE(LEFT($A815,3))=312,LEFT($G815,5)="Total",$B815="G "),VLOOKUP('312'!$F$80,_312_Table3,MATCH('312'!$N$16,_312_Table3_ColumnLookup,0),FALSE),
  IF(AND(VALUE(LEFT($A815,3))=312,LEFT($G815,5)="Total",$B815="O "),VLOOKUP('312'!$F$80,_312_Table3,MATCH('312'!$V$16,_312_Table3_ColumnLookup,0),FALSE),
  IF(AND(VALUE(LEFT($A815,3))=312,LEFT($G815,5)="Total",$B815="Q "),VLOOKUP('312'!$F$80,_312_Table3,MATCH('312'!$X$16,_312_Table3_ColumnLookup,0),FALSE),
  IF(AND(VALUE(LEFT($A815,3))=312,LEFT($G815,5)="Total"),VLOOKUP('312'!$F$80,_312_Table3,MATCH(LEFT($B815,1),_312_Table3_ColumnLookup,0),FALSE),
  IF(AND(VALUE(LEFT($A815,3))=312,LEN($I815)=4,$B815="G"),VLOOKUP($I815,_312_Table3,MATCH('312'!$N$16,_312_Table3_ColumnLookup,0),FALSE),
  IF(AND(VALUE(LEFT($A815,3))=312,LEN($I815)=4,$B815="O"),VLOOKUP($I815,_312_Table3,MATCH('312'!$V$16,_312_Table3_ColumnLookup,0),FALSE),
  IF(AND(VALUE(LEFT($A815,3))=312,LEN($I815)=4,$B815="Q"),VLOOKUP($I815,_312_Table3,MATCH('312'!$X$16,_312_Table3_ColumnLookup,0),FALSE),
  IF(AND(VALUE(LEFT($A815,3))=312,LEN($I815)=4),VLOOKUP($I815,_312_Table3,MATCH(LEFT($B815,1),_312_Table3_ColumnLookup,0),FALSE)
+N("312"),
  IF(VALUE(LEFT($A815,3))=313,VLOOKUP(VALUE(MID($B815,2,1)),_313_Table3,MATCH(MID($B815,1,1),_313_Table3_ColumnLookup,0),FALSE)
+N("313"),
  IF(AND(VALUE(LEFT($A815,3))=314,LEN($B815)=3),VLOOKUP(VALUE(MID($B815,2,2)),_314_Table3,MATCH(MID($B815,1,1),_314_Table3_ColumnLookup,0),FALSE),
  IF(VALUE(LEFT($A815,3))=314,VLOOKUP(VALUE(MID($B815,2,1)),_314_Table3,MATCH(MID($B815,1,1),_314_Table3_ColumnLookup,0),FALSE)
+N("314"),
""))))))))))))))))))))))))</f>
        <v>0</v>
      </c>
      <c r="G815" t="s">
        <v>1438</v>
      </c>
      <c r="H815" s="321">
        <f>IFERROR(
IF(ISERROR($D815)=FALSE,$D815,IF(ISERROR($E815)=FALSE,$E815,IF(ISERROR($F815)=FALSE,$F815
+N("012 checkboxes"),
IF(
IF(OR(LEFT($A815,9)="Syndicate",LEFT($A815,12)="NewSyndicate"),VLOOKUP($A815,'012'!$J:$ZW,MATCH("Link to button",'012'!$J$1:$ZW$1,0),0)
+N("309 checkbox"),
IF($C815="309 LCR Summary0",VLOOKUP("Notes990",'309'!$P:$ZZ,MATCH("Link to button",'309'!$P$1:$ZZ$1,0),0)
+N("313 checkboxes"),
IF($C815="313 Financial Information0LcmVsScr",IF($C815="309 LCR Summary0",VLOOKUP("LcmVsScr",'309'!$N:$ZZ,MATCH("Link to button",'309'!$N$1:$ZZ$1,0),0),
IF($C815="313 Financial Information0LcrDocAttached",IF($C815="309 LCR Summary0",VLOOKUP("LcrDocAttached",'309'!$N:$ZZ,MATCH("Link to button",'309'!$N$1:$ZZ$1,0),
0)))))))=1,TRUE,FALSE)
))),"")</f>
        <v>0</v>
      </c>
    </row>
    <row r="816" spans="1:11">
      <c r="A816" s="237" t="str">
        <f>VLOOKUP($G816,CSVLookups!$B:$R,MATCH(A$1,CSVLookups!$B$1:$R$1,0),FALSE)</f>
        <v>314 Additional Quantitative Analysis</v>
      </c>
      <c r="B816" s="237" t="str">
        <f>VLOOKUP($G816,CSVLookups!$B:$R,MATCH(B$1,CSVLookups!$B$1:$R$1,0),FALSE)</f>
        <v>I5</v>
      </c>
      <c r="C816" s="238" t="str">
        <f t="shared" si="13"/>
        <v>314 Additional Quantitative AnalysisI5</v>
      </c>
      <c r="D816" s="238" t="e">
        <f>IF(AND(VALUE(LEFT($A816,3))=309,LEN($B816)=3),VLOOKUP(VALUE(MID($B816,2,2)),_309_Table1,MATCH(MID($B816,1,1),_309_Table1_ColumnLookup,0),FALSE),
  IF($C816="309 LCR SummaryA",OneYearSCR,IF($C816="309 LCR SummaryB",UltimateSCR,IF(VALUE(LEFT($A816,3))=309,VLOOKUP(VALUE(MID($B816,2,1)),_309_Table1,MATCH(MID($B816,1,1),_309_Table1_ColumnLookup,0),FALSE)
+N("309"),
  IF(VALUE(LEFT($A816,3))=310,VLOOKUP(VALUE(MID($B816,2,1)),_310_Table1,MATCH(MID($B816,1,1),_310_Table1_ColumnLookup,0),FALSE)
+N("310"),
  IF(AND(VALUE(LEFT($A816,3))=311,LEN($I816)=4),VLOOKUP($I816,_311_Table1,MATCH($B816,_311_Table1_ColumnLookup,0),FALSE),
  IF(AND(VALUE(LEFT($A816,3))=311,OR($B816="I2",$B816="J2",$B816="K2",$B816="L2")),VLOOKUP('311'!$G$58,_311_Table1,MATCH(MID($B816,1,1),_311_Table1_ColumnLookup,0),FALSE),
  IF(AND(VALUE(LEFT($A816,3))=311,RIGHT($B816,5)="Total"),VLOOKUP('311'!$G$59,_311_Table1,MATCH(MID($B816,1,1),_311_Table1_ColumnLookup,0),FALSE),
  IF(VALUE(LEFT($A816,3))=311,VLOOKUP(VALUE(MID($B816,2,1)),_311_Table1,MATCH(MID($B816,1,1),_311_Table1_ColumnLookup,0),FALSE)
+N("311"),
  IF(AND(VALUE(LEFT($A816,3))=312,LEFT($G816,10)="Unincepted",$B816="G "),VLOOKUP(" ULO",_312_Table1,MATCH('312'!$N$16,_312_Table1_ColumnLookup,0),FALSE),
  IF(AND(VALUE(LEFT($A816,3))=312,LEFT($G816,10)="Unincepted",$B816="O "),VLOOKUP(" ULO",_312_Table1,MATCH('312'!$V$16,_312_Table1_ColumnLookup,0),FALSE),
  IF(AND(VALUE(LEFT($A816,3))=312,LEFT($G816,10)="Unincepted",$B816="Q "),VLOOKUP(" ULO",_312_Table1,MATCH('312'!$X$16,_312_Table1_ColumnLookup,0),FALSE),
  IF(AND(VALUE(LEFT($A816,3))=312,LEFT($G816,10)="Unincepted"),VLOOKUP(" ULO",_312_Table1,MATCH(LEFT($B816,1),_312_Table1_ColumnLookup,0),FALSE),
  IF(AND(VALUE(LEFT($A816,3))=312,LEFT($G816,5)="Total",$B816="G "),VLOOKUP('312'!$F$80,_312_Table1,MATCH('312'!$N$16,_312_Table1_ColumnLookup,0),FALSE),
  IF(AND(VALUE(LEFT($A816,3))=312,LEFT($G816,5)="Total",$B816="O "),VLOOKUP('312'!$F$80,_312_Table1,MATCH('312'!$V$16,_312_Table1_ColumnLookup,0),FALSE),
  IF(AND(VALUE(LEFT($A816,3))=312,LEFT($G816,5)="Total",$B816="Q "),VLOOKUP('312'!$F$80,_312_Table1,MATCH('312'!$X$16,_312_Table1_ColumnLookup,0),FALSE),
  IF(AND(VALUE(LEFT($A816,3))=312,LEFT($G816,5)="Total"),VLOOKUP('312'!$F$80,_312_Table1,MATCH(LEFT($B816,1),_312_Table1_ColumnLookup,0),FALSE),
  IF(AND(VALUE(LEFT($A816,3))=312,LEN($I816)=4,$B816="G"),VLOOKUP($I816,_312_Table1,MATCH('312'!$N$16,_312_Table1_ColumnLookup,0),FALSE),
  IF(AND(VALUE(LEFT($A816,3))=312,LEN($I816)=4,$B816="O"),VLOOKUP($I816,_312_Table1,MATCH('312'!$V$16,_312_Table1_ColumnLookup,0),FALSE),
  IF(AND(VALUE(LEFT($A816,3))=312,LEN($I816)=4,$B816="Q"),VLOOKUP($I816,_312_Table1,MATCH('312'!$X$16,_312_Table1_ColumnLookup,0),FALSE),
  IF(AND(VALUE(LEFT($A816,3))=312,LEN($I816)=4),VLOOKUP($I816,_312_Table1,MATCH(LEFT($B816,1),_312_Table1_ColumnLookup,0),FALSE)
+N("312"),
  IF(VALUE(LEFT($A816,3))=313,VLOOKUP(VALUE(MID($B816,2,1)),_313_Table1,MATCH(MID($B816,1,1),_313_Table1_ColumnLookup,0),FALSE)
+N("313"),
  IF(AND(VALUE(LEFT($A816,3))=314,LEN($B816)=3),VLOOKUP(VALUE(MID($B816,2,2)),_314_Table1,MATCH(MID($B816,1,1),_314_Table1_ColumnLookup,0),FALSE),
  IF(VALUE(LEFT($A816,3))=314,VLOOKUP(VALUE(MID($B816,2,1)),_314_Table1,MATCH(MID($B816,1,1),_314_Table1_ColumnLookup,0),FALSE)
+N("314"),
""))))))))))))))))))))))))</f>
        <v>#N/A</v>
      </c>
      <c r="E816" s="238" t="e">
        <f>IF(AND(VALUE(LEFT($A816,3))=309,LEN($B816)=3),VLOOKUP(VALUE(MID($B816,2,2)),_309_Table2,MATCH(MID($B816,1,1),_309_Table2_ColumnLookup,0),FALSE),
  IF($C816="309 LCR SummaryA",OneYearSCR,IF($C816="309 LCR SummaryB",UltimateSCR,IF(VALUE(LEFT($A816,3))=309,VLOOKUP(VALUE(MID($B816,2,1)),_309_Table2,MATCH(MID($B816,1,1),_309_Table2_ColumnLookup,0),FALSE)
+N("309"),
  IF(VALUE(LEFT($A816,3))=310,VLOOKUP(VALUE(MID($B816,2,1)),_310_Table2,MATCH(MID($B816,1,1),_310_Table2_ColumnLookup,0),FALSE)
+N("310"),
  IF(AND(VALUE(LEFT($A816,3))=311,LEN($I816)=4),VLOOKUP($I816,_311_Table2,MATCH($B816,_311_Table2_ColumnLookup,0),FALSE),
  IF(AND(VALUE(LEFT($A816,3))=311,OR($B816="I2",$B816="J2",$B816="K2",$B816="L2")),VLOOKUP('311'!$G$58,_311_Table2,MATCH(MID($B816,1,1),_311_Table2_ColumnLookup,0),FALSE),
  IF(AND(VALUE(LEFT($A816,3))=311,RIGHT($B816,5)="Total"),VLOOKUP('311'!$G$59,_311_Table2,MATCH(MID($B816,1,1),_311_Table2_ColumnLookup,0),FALSE),
  IF(VALUE(LEFT($A816,3))=311,VLOOKUP(VALUE(MID($B816,2,1)),_311_Table2,MATCH(MID($B816,1,1),_311_Table2_ColumnLookup,0),FALSE)
+N("311"),
  IF(AND(VALUE(LEFT($A816,3))=312,LEFT($G816,10)="Unincepted",$B816="G "),VLOOKUP(" ULO",_312_Table2,MATCH('312'!$N$16,_312_Table2_ColumnLookup,0),FALSE),
  IF(AND(VALUE(LEFT($A816,3))=312,LEFT($G816,10)="Unincepted",$B816="O "),VLOOKUP(" ULO",_312_Table2,MATCH('312'!$V$16,_312_Table2_ColumnLookup,0),FALSE),
  IF(AND(VALUE(LEFT($A816,3))=312,LEFT($G816,10)="Unincepted",$B816="Q "),VLOOKUP(" ULO",_312_Table2,MATCH('312'!$X$16,_312_Table2_ColumnLookup,0),FALSE),
  IF(AND(VALUE(LEFT($A816,3))=312,LEFT($G816,10)="Unincepted"),VLOOKUP(" ULO",_312_Table2,MATCH(LEFT($B816,1),_312_Table2_ColumnLookup,0),FALSE),
  IF(AND(VALUE(LEFT($A816,3))=312,LEFT($G816,5)="Total",$B816="G "),VLOOKUP('312'!$F$80,_312_Table2,MATCH('312'!$N$16,_312_Table2_ColumnLookup,0),FALSE),
  IF(AND(VALUE(LEFT($A816,3))=312,LEFT($G816,5)="Total",$B816="O "),VLOOKUP('312'!$F$80,_312_Table2,MATCH('312'!$V$16,_312_Table2_ColumnLookup,0),FALSE),
  IF(AND(VALUE(LEFT($A816,3))=312,LEFT($G816,5)="Total",$B816="Q "),VLOOKUP('312'!$F$80,_312_Table2,MATCH('312'!$X$16,_312_Table2_ColumnLookup,0),FALSE),
  IF(AND(VALUE(LEFT($A816,3))=312,LEFT($G816,5)="Total"),VLOOKUP('312'!$F$80,_312_Table2,MATCH(LEFT($B816,1),_312_Table2_ColumnLookup,0),FALSE),
  IF(AND(VALUE(LEFT($A816,3))=312,LEN($I816)=4,$B816="G"),VLOOKUP($I816,_312_Table2,MATCH('312'!$N$16,_312_Table2_ColumnLookup,0),FALSE),
  IF(AND(VALUE(LEFT($A816,3))=312,LEN($I816)=4,$B816="O"),VLOOKUP($I816,_312_Table2,MATCH('312'!$V$16,_312_Table2_ColumnLookup,0),FALSE),
  IF(AND(VALUE(LEFT($A816,3))=312,LEN($I816)=4,$B816="Q"),VLOOKUP($I816,_312_Table2,MATCH('312'!$X$16,_312_Table2_ColumnLookup,0),FALSE),
  IF(AND(VALUE(LEFT($A816,3))=312,LEN($I816)=4),VLOOKUP($I816,_312_Table2,MATCH(LEFT($B816,1),_312_Table2_ColumnLookup,0),FALSE)
+N("312"),
  IF(VALUE(LEFT($A816,3))=313,VLOOKUP(VALUE(MID($B816,2,1)),_313_Table2,MATCH(MID($B816,1,1),_313_Table2_ColumnLookup,0),FALSE)
+N("313"),
  IF(AND(VALUE(LEFT($A816,3))=314,LEN($B816)=3),VLOOKUP(VALUE(MID($B816,2,2)),_314_Table2,MATCH(MID($B816,1,1),_314_Table2_ColumnLookup,0),FALSE),
  IF(VALUE(LEFT($A816,3))=314,VLOOKUP(VALUE(MID($B816,2,1)),_314_Table2,MATCH(MID($B816,1,1),_314_Table2_ColumnLookup,0),FALSE)
+N("314"),
""))))))))))))))))))))))))</f>
        <v>#N/A</v>
      </c>
      <c r="F816" s="238">
        <f>IF(AND(VALUE(LEFT($A816,3))=309,LEN($B816)=3),VLOOKUP(VALUE(MID($B816,2,2)),_309_Table3,MATCH(MID($B816,1,1),_309_Table3_ColumnLookup,0),FALSE),
  IF($C816="309 LCR SummaryA",OneYearSCR,IF($C816="309 LCR SummaryB",UltimateSCR,IF(VALUE(LEFT($A816,3))=309,VLOOKUP(VALUE(MID($B816,2,1)),_309_Table3,MATCH(MID($B816,1,1),_309_Table3_ColumnLookup,0),FALSE)
+N("309"),
  IF(VALUE(LEFT($A816,3))=310,VLOOKUP(VALUE(MID($B816,2,1)),_310_Table3,MATCH(MID($B816,1,1),_310_Table3_ColumnLookup,0),FALSE)
+N("310"),
  IF(AND(VALUE(LEFT($A816,3))=311,LEN($I816)=4),VLOOKUP($I816,_311_Table3,MATCH($B816,_311_Table3_ColumnLookup,0),FALSE),
  IF(AND(VALUE(LEFT($A816,3))=311,OR($B816="I2",$B816="J2",$B816="K2",$B816="L2")),VLOOKUP('311'!$G$58,_311_Table3,MATCH(MID($B816,1,1),_311_Table3_ColumnLookup,0),FALSE),
  IF(AND(VALUE(LEFT($A816,3))=311,RIGHT($B816,5)="Total"),VLOOKUP('311'!$G$59,_311_Table3,MATCH(MID($B816,1,1),_311_Table3_ColumnLookup,0),FALSE),
  IF(VALUE(LEFT($A816,3))=311,VLOOKUP(VALUE(MID($B816,2,1)),_311_Table3,MATCH(MID($B816,1,1),_311_Table3_ColumnLookup,0),FALSE)
+N("311"),
  IF(AND(VALUE(LEFT($A816,3))=312,LEFT($G816,10)="Unincepted",$B816="G "),VLOOKUP(" ULO",_312_Table3,MATCH('312'!$N$16,_312_Table3_ColumnLookup,0),FALSE),
  IF(AND(VALUE(LEFT($A816,3))=312,LEFT($G816,10)="Unincepted",$B816="O "),VLOOKUP(" ULO",_312_Table3,MATCH('312'!$V$16,_312_Table3_ColumnLookup,0),FALSE),
  IF(AND(VALUE(LEFT($A816,3))=312,LEFT($G816,10)="Unincepted",$B816="Q "),VLOOKUP(" ULO",_312_Table3,MATCH('312'!$X$16,_312_Table3_ColumnLookup,0),FALSE),
  IF(AND(VALUE(LEFT($A816,3))=312,LEFT($G816,10)="Unincepted"),VLOOKUP(" ULO",_312_Table3,MATCH(LEFT($B816,1),_312_Table3_ColumnLookup,0),FALSE),
  IF(AND(VALUE(LEFT($A816,3))=312,LEFT($G816,5)="Total",$B816="G "),VLOOKUP('312'!$F$80,_312_Table3,MATCH('312'!$N$16,_312_Table3_ColumnLookup,0),FALSE),
  IF(AND(VALUE(LEFT($A816,3))=312,LEFT($G816,5)="Total",$B816="O "),VLOOKUP('312'!$F$80,_312_Table3,MATCH('312'!$V$16,_312_Table3_ColumnLookup,0),FALSE),
  IF(AND(VALUE(LEFT($A816,3))=312,LEFT($G816,5)="Total",$B816="Q "),VLOOKUP('312'!$F$80,_312_Table3,MATCH('312'!$X$16,_312_Table3_ColumnLookup,0),FALSE),
  IF(AND(VALUE(LEFT($A816,3))=312,LEFT($G816,5)="Total"),VLOOKUP('312'!$F$80,_312_Table3,MATCH(LEFT($B816,1),_312_Table3_ColumnLookup,0),FALSE),
  IF(AND(VALUE(LEFT($A816,3))=312,LEN($I816)=4,$B816="G"),VLOOKUP($I816,_312_Table3,MATCH('312'!$N$16,_312_Table3_ColumnLookup,0),FALSE),
  IF(AND(VALUE(LEFT($A816,3))=312,LEN($I816)=4,$B816="O"),VLOOKUP($I816,_312_Table3,MATCH('312'!$V$16,_312_Table3_ColumnLookup,0),FALSE),
  IF(AND(VALUE(LEFT($A816,3))=312,LEN($I816)=4,$B816="Q"),VLOOKUP($I816,_312_Table3,MATCH('312'!$X$16,_312_Table3_ColumnLookup,0),FALSE),
  IF(AND(VALUE(LEFT($A816,3))=312,LEN($I816)=4),VLOOKUP($I816,_312_Table3,MATCH(LEFT($B816,1),_312_Table3_ColumnLookup,0),FALSE)
+N("312"),
  IF(VALUE(LEFT($A816,3))=313,VLOOKUP(VALUE(MID($B816,2,1)),_313_Table3,MATCH(MID($B816,1,1),_313_Table3_ColumnLookup,0),FALSE)
+N("313"),
  IF(AND(VALUE(LEFT($A816,3))=314,LEN($B816)=3),VLOOKUP(VALUE(MID($B816,2,2)),_314_Table3,MATCH(MID($B816,1,1),_314_Table3_ColumnLookup,0),FALSE),
  IF(VALUE(LEFT($A816,3))=314,VLOOKUP(VALUE(MID($B816,2,1)),_314_Table3,MATCH(MID($B816,1,1),_314_Table3_ColumnLookup,0),FALSE)
+N("314"),
""))))))))))))))))))))))))</f>
        <v>0</v>
      </c>
      <c r="G816" t="s">
        <v>1440</v>
      </c>
      <c r="H816" s="321">
        <f>IFERROR(
IF(ISERROR($D816)=FALSE,$D816,IF(ISERROR($E816)=FALSE,$E816,IF(ISERROR($F816)=FALSE,$F816
+N("012 checkboxes"),
IF(
IF(OR(LEFT($A816,9)="Syndicate",LEFT($A816,12)="NewSyndicate"),VLOOKUP($A816,'012'!$J:$ZW,MATCH("Link to button",'012'!$J$1:$ZW$1,0),0)
+N("309 checkbox"),
IF($C816="309 LCR Summary0",VLOOKUP("Notes990",'309'!$P:$ZZ,MATCH("Link to button",'309'!$P$1:$ZZ$1,0),0)
+N("313 checkboxes"),
IF($C816="313 Financial Information0LcmVsScr",IF($C816="309 LCR Summary0",VLOOKUP("LcmVsScr",'309'!$N:$ZZ,MATCH("Link to button",'309'!$N$1:$ZZ$1,0),0),
IF($C816="313 Financial Information0LcrDocAttached",IF($C816="309 LCR Summary0",VLOOKUP("LcrDocAttached",'309'!$N:$ZZ,MATCH("Link to button",'309'!$N$1:$ZZ$1,0),
0)))))))=1,TRUE,FALSE)
))),"")</f>
        <v>0</v>
      </c>
    </row>
    <row r="817" spans="1:8">
      <c r="A817" s="237" t="str">
        <f>VLOOKUP($G817,CSVLookups!$B:$R,MATCH(A$1,CSVLookups!$B$1:$R$1,0),FALSE)</f>
        <v>314 Additional Quantitative Analysis</v>
      </c>
      <c r="B817" s="237" t="str">
        <f>VLOOKUP($G817,CSVLookups!$B:$R,MATCH(B$1,CSVLookups!$B$1:$R$1,0),FALSE)</f>
        <v>H6</v>
      </c>
      <c r="C817" s="238" t="str">
        <f t="shared" si="13"/>
        <v>314 Additional Quantitative AnalysisH6</v>
      </c>
      <c r="D817" s="238" t="e">
        <f>IF(AND(VALUE(LEFT($A817,3))=309,LEN($B817)=3),VLOOKUP(VALUE(MID($B817,2,2)),_309_Table1,MATCH(MID($B817,1,1),_309_Table1_ColumnLookup,0),FALSE),
  IF($C817="309 LCR SummaryA",OneYearSCR,IF($C817="309 LCR SummaryB",UltimateSCR,IF(VALUE(LEFT($A817,3))=309,VLOOKUP(VALUE(MID($B817,2,1)),_309_Table1,MATCH(MID($B817,1,1),_309_Table1_ColumnLookup,0),FALSE)
+N("309"),
  IF(VALUE(LEFT($A817,3))=310,VLOOKUP(VALUE(MID($B817,2,1)),_310_Table1,MATCH(MID($B817,1,1),_310_Table1_ColumnLookup,0),FALSE)
+N("310"),
  IF(AND(VALUE(LEFT($A817,3))=311,LEN($I817)=4),VLOOKUP($I817,_311_Table1,MATCH($B817,_311_Table1_ColumnLookup,0),FALSE),
  IF(AND(VALUE(LEFT($A817,3))=311,OR($B817="I2",$B817="J2",$B817="K2",$B817="L2")),VLOOKUP('311'!$G$58,_311_Table1,MATCH(MID($B817,1,1),_311_Table1_ColumnLookup,0),FALSE),
  IF(AND(VALUE(LEFT($A817,3))=311,RIGHT($B817,5)="Total"),VLOOKUP('311'!$G$59,_311_Table1,MATCH(MID($B817,1,1),_311_Table1_ColumnLookup,0),FALSE),
  IF(VALUE(LEFT($A817,3))=311,VLOOKUP(VALUE(MID($B817,2,1)),_311_Table1,MATCH(MID($B817,1,1),_311_Table1_ColumnLookup,0),FALSE)
+N("311"),
  IF(AND(VALUE(LEFT($A817,3))=312,LEFT($G817,10)="Unincepted",$B817="G "),VLOOKUP(" ULO",_312_Table1,MATCH('312'!$N$16,_312_Table1_ColumnLookup,0),FALSE),
  IF(AND(VALUE(LEFT($A817,3))=312,LEFT($G817,10)="Unincepted",$B817="O "),VLOOKUP(" ULO",_312_Table1,MATCH('312'!$V$16,_312_Table1_ColumnLookup,0),FALSE),
  IF(AND(VALUE(LEFT($A817,3))=312,LEFT($G817,10)="Unincepted",$B817="Q "),VLOOKUP(" ULO",_312_Table1,MATCH('312'!$X$16,_312_Table1_ColumnLookup,0),FALSE),
  IF(AND(VALUE(LEFT($A817,3))=312,LEFT($G817,10)="Unincepted"),VLOOKUP(" ULO",_312_Table1,MATCH(LEFT($B817,1),_312_Table1_ColumnLookup,0),FALSE),
  IF(AND(VALUE(LEFT($A817,3))=312,LEFT($G817,5)="Total",$B817="G "),VLOOKUP('312'!$F$80,_312_Table1,MATCH('312'!$N$16,_312_Table1_ColumnLookup,0),FALSE),
  IF(AND(VALUE(LEFT($A817,3))=312,LEFT($G817,5)="Total",$B817="O "),VLOOKUP('312'!$F$80,_312_Table1,MATCH('312'!$V$16,_312_Table1_ColumnLookup,0),FALSE),
  IF(AND(VALUE(LEFT($A817,3))=312,LEFT($G817,5)="Total",$B817="Q "),VLOOKUP('312'!$F$80,_312_Table1,MATCH('312'!$X$16,_312_Table1_ColumnLookup,0),FALSE),
  IF(AND(VALUE(LEFT($A817,3))=312,LEFT($G817,5)="Total"),VLOOKUP('312'!$F$80,_312_Table1,MATCH(LEFT($B817,1),_312_Table1_ColumnLookup,0),FALSE),
  IF(AND(VALUE(LEFT($A817,3))=312,LEN($I817)=4,$B817="G"),VLOOKUP($I817,_312_Table1,MATCH('312'!$N$16,_312_Table1_ColumnLookup,0),FALSE),
  IF(AND(VALUE(LEFT($A817,3))=312,LEN($I817)=4,$B817="O"),VLOOKUP($I817,_312_Table1,MATCH('312'!$V$16,_312_Table1_ColumnLookup,0),FALSE),
  IF(AND(VALUE(LEFT($A817,3))=312,LEN($I817)=4,$B817="Q"),VLOOKUP($I817,_312_Table1,MATCH('312'!$X$16,_312_Table1_ColumnLookup,0),FALSE),
  IF(AND(VALUE(LEFT($A817,3))=312,LEN($I817)=4),VLOOKUP($I817,_312_Table1,MATCH(LEFT($B817,1),_312_Table1_ColumnLookup,0),FALSE)
+N("312"),
  IF(VALUE(LEFT($A817,3))=313,VLOOKUP(VALUE(MID($B817,2,1)),_313_Table1,MATCH(MID($B817,1,1),_313_Table1_ColumnLookup,0),FALSE)
+N("313"),
  IF(AND(VALUE(LEFT($A817,3))=314,LEN($B817)=3),VLOOKUP(VALUE(MID($B817,2,2)),_314_Table1,MATCH(MID($B817,1,1),_314_Table1_ColumnLookup,0),FALSE),
  IF(VALUE(LEFT($A817,3))=314,VLOOKUP(VALUE(MID($B817,2,1)),_314_Table1,MATCH(MID($B817,1,1),_314_Table1_ColumnLookup,0),FALSE)
+N("314"),
""))))))))))))))))))))))))</f>
        <v>#N/A</v>
      </c>
      <c r="E817" s="238" t="e">
        <f>IF(AND(VALUE(LEFT($A817,3))=309,LEN($B817)=3),VLOOKUP(VALUE(MID($B817,2,2)),_309_Table2,MATCH(MID($B817,1,1),_309_Table2_ColumnLookup,0),FALSE),
  IF($C817="309 LCR SummaryA",OneYearSCR,IF($C817="309 LCR SummaryB",UltimateSCR,IF(VALUE(LEFT($A817,3))=309,VLOOKUP(VALUE(MID($B817,2,1)),_309_Table2,MATCH(MID($B817,1,1),_309_Table2_ColumnLookup,0),FALSE)
+N("309"),
  IF(VALUE(LEFT($A817,3))=310,VLOOKUP(VALUE(MID($B817,2,1)),_310_Table2,MATCH(MID($B817,1,1),_310_Table2_ColumnLookup,0),FALSE)
+N("310"),
  IF(AND(VALUE(LEFT($A817,3))=311,LEN($I817)=4),VLOOKUP($I817,_311_Table2,MATCH($B817,_311_Table2_ColumnLookup,0),FALSE),
  IF(AND(VALUE(LEFT($A817,3))=311,OR($B817="I2",$B817="J2",$B817="K2",$B817="L2")),VLOOKUP('311'!$G$58,_311_Table2,MATCH(MID($B817,1,1),_311_Table2_ColumnLookup,0),FALSE),
  IF(AND(VALUE(LEFT($A817,3))=311,RIGHT($B817,5)="Total"),VLOOKUP('311'!$G$59,_311_Table2,MATCH(MID($B817,1,1),_311_Table2_ColumnLookup,0),FALSE),
  IF(VALUE(LEFT($A817,3))=311,VLOOKUP(VALUE(MID($B817,2,1)),_311_Table2,MATCH(MID($B817,1,1),_311_Table2_ColumnLookup,0),FALSE)
+N("311"),
  IF(AND(VALUE(LEFT($A817,3))=312,LEFT($G817,10)="Unincepted",$B817="G "),VLOOKUP(" ULO",_312_Table2,MATCH('312'!$N$16,_312_Table2_ColumnLookup,0),FALSE),
  IF(AND(VALUE(LEFT($A817,3))=312,LEFT($G817,10)="Unincepted",$B817="O "),VLOOKUP(" ULO",_312_Table2,MATCH('312'!$V$16,_312_Table2_ColumnLookup,0),FALSE),
  IF(AND(VALUE(LEFT($A817,3))=312,LEFT($G817,10)="Unincepted",$B817="Q "),VLOOKUP(" ULO",_312_Table2,MATCH('312'!$X$16,_312_Table2_ColumnLookup,0),FALSE),
  IF(AND(VALUE(LEFT($A817,3))=312,LEFT($G817,10)="Unincepted"),VLOOKUP(" ULO",_312_Table2,MATCH(LEFT($B817,1),_312_Table2_ColumnLookup,0),FALSE),
  IF(AND(VALUE(LEFT($A817,3))=312,LEFT($G817,5)="Total",$B817="G "),VLOOKUP('312'!$F$80,_312_Table2,MATCH('312'!$N$16,_312_Table2_ColumnLookup,0),FALSE),
  IF(AND(VALUE(LEFT($A817,3))=312,LEFT($G817,5)="Total",$B817="O "),VLOOKUP('312'!$F$80,_312_Table2,MATCH('312'!$V$16,_312_Table2_ColumnLookup,0),FALSE),
  IF(AND(VALUE(LEFT($A817,3))=312,LEFT($G817,5)="Total",$B817="Q "),VLOOKUP('312'!$F$80,_312_Table2,MATCH('312'!$X$16,_312_Table2_ColumnLookup,0),FALSE),
  IF(AND(VALUE(LEFT($A817,3))=312,LEFT($G817,5)="Total"),VLOOKUP('312'!$F$80,_312_Table2,MATCH(LEFT($B817,1),_312_Table2_ColumnLookup,0),FALSE),
  IF(AND(VALUE(LEFT($A817,3))=312,LEN($I817)=4,$B817="G"),VLOOKUP($I817,_312_Table2,MATCH('312'!$N$16,_312_Table2_ColumnLookup,0),FALSE),
  IF(AND(VALUE(LEFT($A817,3))=312,LEN($I817)=4,$B817="O"),VLOOKUP($I817,_312_Table2,MATCH('312'!$V$16,_312_Table2_ColumnLookup,0),FALSE),
  IF(AND(VALUE(LEFT($A817,3))=312,LEN($I817)=4,$B817="Q"),VLOOKUP($I817,_312_Table2,MATCH('312'!$X$16,_312_Table2_ColumnLookup,0),FALSE),
  IF(AND(VALUE(LEFT($A817,3))=312,LEN($I817)=4),VLOOKUP($I817,_312_Table2,MATCH(LEFT($B817,1),_312_Table2_ColumnLookup,0),FALSE)
+N("312"),
  IF(VALUE(LEFT($A817,3))=313,VLOOKUP(VALUE(MID($B817,2,1)),_313_Table2,MATCH(MID($B817,1,1),_313_Table2_ColumnLookup,0),FALSE)
+N("313"),
  IF(AND(VALUE(LEFT($A817,3))=314,LEN($B817)=3),VLOOKUP(VALUE(MID($B817,2,2)),_314_Table2,MATCH(MID($B817,1,1),_314_Table2_ColumnLookup,0),FALSE),
  IF(VALUE(LEFT($A817,3))=314,VLOOKUP(VALUE(MID($B817,2,1)),_314_Table2,MATCH(MID($B817,1,1),_314_Table2_ColumnLookup,0),FALSE)
+N("314"),
""))))))))))))))))))))))))</f>
        <v>#N/A</v>
      </c>
      <c r="F817" s="238">
        <f>IF(AND(VALUE(LEFT($A817,3))=309,LEN($B817)=3),VLOOKUP(VALUE(MID($B817,2,2)),_309_Table3,MATCH(MID($B817,1,1),_309_Table3_ColumnLookup,0),FALSE),
  IF($C817="309 LCR SummaryA",OneYearSCR,IF($C817="309 LCR SummaryB",UltimateSCR,IF(VALUE(LEFT($A817,3))=309,VLOOKUP(VALUE(MID($B817,2,1)),_309_Table3,MATCH(MID($B817,1,1),_309_Table3_ColumnLookup,0),FALSE)
+N("309"),
  IF(VALUE(LEFT($A817,3))=310,VLOOKUP(VALUE(MID($B817,2,1)),_310_Table3,MATCH(MID($B817,1,1),_310_Table3_ColumnLookup,0),FALSE)
+N("310"),
  IF(AND(VALUE(LEFT($A817,3))=311,LEN($I817)=4),VLOOKUP($I817,_311_Table3,MATCH($B817,_311_Table3_ColumnLookup,0),FALSE),
  IF(AND(VALUE(LEFT($A817,3))=311,OR($B817="I2",$B817="J2",$B817="K2",$B817="L2")),VLOOKUP('311'!$G$58,_311_Table3,MATCH(MID($B817,1,1),_311_Table3_ColumnLookup,0),FALSE),
  IF(AND(VALUE(LEFT($A817,3))=311,RIGHT($B817,5)="Total"),VLOOKUP('311'!$G$59,_311_Table3,MATCH(MID($B817,1,1),_311_Table3_ColumnLookup,0),FALSE),
  IF(VALUE(LEFT($A817,3))=311,VLOOKUP(VALUE(MID($B817,2,1)),_311_Table3,MATCH(MID($B817,1,1),_311_Table3_ColumnLookup,0),FALSE)
+N("311"),
  IF(AND(VALUE(LEFT($A817,3))=312,LEFT($G817,10)="Unincepted",$B817="G "),VLOOKUP(" ULO",_312_Table3,MATCH('312'!$N$16,_312_Table3_ColumnLookup,0),FALSE),
  IF(AND(VALUE(LEFT($A817,3))=312,LEFT($G817,10)="Unincepted",$B817="O "),VLOOKUP(" ULO",_312_Table3,MATCH('312'!$V$16,_312_Table3_ColumnLookup,0),FALSE),
  IF(AND(VALUE(LEFT($A817,3))=312,LEFT($G817,10)="Unincepted",$B817="Q "),VLOOKUP(" ULO",_312_Table3,MATCH('312'!$X$16,_312_Table3_ColumnLookup,0),FALSE),
  IF(AND(VALUE(LEFT($A817,3))=312,LEFT($G817,10)="Unincepted"),VLOOKUP(" ULO",_312_Table3,MATCH(LEFT($B817,1),_312_Table3_ColumnLookup,0),FALSE),
  IF(AND(VALUE(LEFT($A817,3))=312,LEFT($G817,5)="Total",$B817="G "),VLOOKUP('312'!$F$80,_312_Table3,MATCH('312'!$N$16,_312_Table3_ColumnLookup,0),FALSE),
  IF(AND(VALUE(LEFT($A817,3))=312,LEFT($G817,5)="Total",$B817="O "),VLOOKUP('312'!$F$80,_312_Table3,MATCH('312'!$V$16,_312_Table3_ColumnLookup,0),FALSE),
  IF(AND(VALUE(LEFT($A817,3))=312,LEFT($G817,5)="Total",$B817="Q "),VLOOKUP('312'!$F$80,_312_Table3,MATCH('312'!$X$16,_312_Table3_ColumnLookup,0),FALSE),
  IF(AND(VALUE(LEFT($A817,3))=312,LEFT($G817,5)="Total"),VLOOKUP('312'!$F$80,_312_Table3,MATCH(LEFT($B817,1),_312_Table3_ColumnLookup,0),FALSE),
  IF(AND(VALUE(LEFT($A817,3))=312,LEN($I817)=4,$B817="G"),VLOOKUP($I817,_312_Table3,MATCH('312'!$N$16,_312_Table3_ColumnLookup,0),FALSE),
  IF(AND(VALUE(LEFT($A817,3))=312,LEN($I817)=4,$B817="O"),VLOOKUP($I817,_312_Table3,MATCH('312'!$V$16,_312_Table3_ColumnLookup,0),FALSE),
  IF(AND(VALUE(LEFT($A817,3))=312,LEN($I817)=4,$B817="Q"),VLOOKUP($I817,_312_Table3,MATCH('312'!$X$16,_312_Table3_ColumnLookup,0),FALSE),
  IF(AND(VALUE(LEFT($A817,3))=312,LEN($I817)=4),VLOOKUP($I817,_312_Table3,MATCH(LEFT($B817,1),_312_Table3_ColumnLookup,0),FALSE)
+N("312"),
  IF(VALUE(LEFT($A817,3))=313,VLOOKUP(VALUE(MID($B817,2,1)),_313_Table3,MATCH(MID($B817,1,1),_313_Table3_ColumnLookup,0),FALSE)
+N("313"),
  IF(AND(VALUE(LEFT($A817,3))=314,LEN($B817)=3),VLOOKUP(VALUE(MID($B817,2,2)),_314_Table3,MATCH(MID($B817,1,1),_314_Table3_ColumnLookup,0),FALSE),
  IF(VALUE(LEFT($A817,3))=314,VLOOKUP(VALUE(MID($B817,2,1)),_314_Table3,MATCH(MID($B817,1,1),_314_Table3_ColumnLookup,0),FALSE)
+N("314"),
""))))))))))))))))))))))))</f>
        <v>0</v>
      </c>
      <c r="G817" t="s">
        <v>1442</v>
      </c>
      <c r="H817" s="321">
        <f>IFERROR(
IF(ISERROR($D817)=FALSE,$D817,IF(ISERROR($E817)=FALSE,$E817,IF(ISERROR($F817)=FALSE,$F817
+N("012 checkboxes"),
IF(
IF(OR(LEFT($A817,9)="Syndicate",LEFT($A817,12)="NewSyndicate"),VLOOKUP($A817,'012'!$J:$ZW,MATCH("Link to button",'012'!$J$1:$ZW$1,0),0)
+N("309 checkbox"),
IF($C817="309 LCR Summary0",VLOOKUP("Notes990",'309'!$P:$ZZ,MATCH("Link to button",'309'!$P$1:$ZZ$1,0),0)
+N("313 checkboxes"),
IF($C817="313 Financial Information0LcmVsScr",IF($C817="309 LCR Summary0",VLOOKUP("LcmVsScr",'309'!$N:$ZZ,MATCH("Link to button",'309'!$N$1:$ZZ$1,0),0),
IF($C817="313 Financial Information0LcrDocAttached",IF($C817="309 LCR Summary0",VLOOKUP("LcrDocAttached",'309'!$N:$ZZ,MATCH("Link to button",'309'!$N$1:$ZZ$1,0),
0)))))))=1,TRUE,FALSE)
))),"")</f>
        <v>0</v>
      </c>
    </row>
    <row r="818" spans="1:8">
      <c r="A818" s="237" t="str">
        <f>VLOOKUP($G818,CSVLookups!$B:$R,MATCH(A$1,CSVLookups!$B$1:$R$1,0),FALSE)</f>
        <v>314 Additional Quantitative Analysis</v>
      </c>
      <c r="B818" s="237" t="str">
        <f>VLOOKUP($G818,CSVLookups!$B:$R,MATCH(B$1,CSVLookups!$B$1:$R$1,0),FALSE)</f>
        <v>I6</v>
      </c>
      <c r="C818" s="238" t="str">
        <f t="shared" si="13"/>
        <v>314 Additional Quantitative AnalysisI6</v>
      </c>
      <c r="D818" s="238" t="e">
        <f>IF(AND(VALUE(LEFT($A818,3))=309,LEN($B818)=3),VLOOKUP(VALUE(MID($B818,2,2)),_309_Table1,MATCH(MID($B818,1,1),_309_Table1_ColumnLookup,0),FALSE),
  IF($C818="309 LCR SummaryA",OneYearSCR,IF($C818="309 LCR SummaryB",UltimateSCR,IF(VALUE(LEFT($A818,3))=309,VLOOKUP(VALUE(MID($B818,2,1)),_309_Table1,MATCH(MID($B818,1,1),_309_Table1_ColumnLookup,0),FALSE)
+N("309"),
  IF(VALUE(LEFT($A818,3))=310,VLOOKUP(VALUE(MID($B818,2,1)),_310_Table1,MATCH(MID($B818,1,1),_310_Table1_ColumnLookup,0),FALSE)
+N("310"),
  IF(AND(VALUE(LEFT($A818,3))=311,LEN($I818)=4),VLOOKUP($I818,_311_Table1,MATCH($B818,_311_Table1_ColumnLookup,0),FALSE),
  IF(AND(VALUE(LEFT($A818,3))=311,OR($B818="I2",$B818="J2",$B818="K2",$B818="L2")),VLOOKUP('311'!$G$58,_311_Table1,MATCH(MID($B818,1,1),_311_Table1_ColumnLookup,0),FALSE),
  IF(AND(VALUE(LEFT($A818,3))=311,RIGHT($B818,5)="Total"),VLOOKUP('311'!$G$59,_311_Table1,MATCH(MID($B818,1,1),_311_Table1_ColumnLookup,0),FALSE),
  IF(VALUE(LEFT($A818,3))=311,VLOOKUP(VALUE(MID($B818,2,1)),_311_Table1,MATCH(MID($B818,1,1),_311_Table1_ColumnLookup,0),FALSE)
+N("311"),
  IF(AND(VALUE(LEFT($A818,3))=312,LEFT($G818,10)="Unincepted",$B818="G "),VLOOKUP(" ULO",_312_Table1,MATCH('312'!$N$16,_312_Table1_ColumnLookup,0),FALSE),
  IF(AND(VALUE(LEFT($A818,3))=312,LEFT($G818,10)="Unincepted",$B818="O "),VLOOKUP(" ULO",_312_Table1,MATCH('312'!$V$16,_312_Table1_ColumnLookup,0),FALSE),
  IF(AND(VALUE(LEFT($A818,3))=312,LEFT($G818,10)="Unincepted",$B818="Q "),VLOOKUP(" ULO",_312_Table1,MATCH('312'!$X$16,_312_Table1_ColumnLookup,0),FALSE),
  IF(AND(VALUE(LEFT($A818,3))=312,LEFT($G818,10)="Unincepted"),VLOOKUP(" ULO",_312_Table1,MATCH(LEFT($B818,1),_312_Table1_ColumnLookup,0),FALSE),
  IF(AND(VALUE(LEFT($A818,3))=312,LEFT($G818,5)="Total",$B818="G "),VLOOKUP('312'!$F$80,_312_Table1,MATCH('312'!$N$16,_312_Table1_ColumnLookup,0),FALSE),
  IF(AND(VALUE(LEFT($A818,3))=312,LEFT($G818,5)="Total",$B818="O "),VLOOKUP('312'!$F$80,_312_Table1,MATCH('312'!$V$16,_312_Table1_ColumnLookup,0),FALSE),
  IF(AND(VALUE(LEFT($A818,3))=312,LEFT($G818,5)="Total",$B818="Q "),VLOOKUP('312'!$F$80,_312_Table1,MATCH('312'!$X$16,_312_Table1_ColumnLookup,0),FALSE),
  IF(AND(VALUE(LEFT($A818,3))=312,LEFT($G818,5)="Total"),VLOOKUP('312'!$F$80,_312_Table1,MATCH(LEFT($B818,1),_312_Table1_ColumnLookup,0),FALSE),
  IF(AND(VALUE(LEFT($A818,3))=312,LEN($I818)=4,$B818="G"),VLOOKUP($I818,_312_Table1,MATCH('312'!$N$16,_312_Table1_ColumnLookup,0),FALSE),
  IF(AND(VALUE(LEFT($A818,3))=312,LEN($I818)=4,$B818="O"),VLOOKUP($I818,_312_Table1,MATCH('312'!$V$16,_312_Table1_ColumnLookup,0),FALSE),
  IF(AND(VALUE(LEFT($A818,3))=312,LEN($I818)=4,$B818="Q"),VLOOKUP($I818,_312_Table1,MATCH('312'!$X$16,_312_Table1_ColumnLookup,0),FALSE),
  IF(AND(VALUE(LEFT($A818,3))=312,LEN($I818)=4),VLOOKUP($I818,_312_Table1,MATCH(LEFT($B818,1),_312_Table1_ColumnLookup,0),FALSE)
+N("312"),
  IF(VALUE(LEFT($A818,3))=313,VLOOKUP(VALUE(MID($B818,2,1)),_313_Table1,MATCH(MID($B818,1,1),_313_Table1_ColumnLookup,0),FALSE)
+N("313"),
  IF(AND(VALUE(LEFT($A818,3))=314,LEN($B818)=3),VLOOKUP(VALUE(MID($B818,2,2)),_314_Table1,MATCH(MID($B818,1,1),_314_Table1_ColumnLookup,0),FALSE),
  IF(VALUE(LEFT($A818,3))=314,VLOOKUP(VALUE(MID($B818,2,1)),_314_Table1,MATCH(MID($B818,1,1),_314_Table1_ColumnLookup,0),FALSE)
+N("314"),
""))))))))))))))))))))))))</f>
        <v>#N/A</v>
      </c>
      <c r="E818" s="238" t="e">
        <f>IF(AND(VALUE(LEFT($A818,3))=309,LEN($B818)=3),VLOOKUP(VALUE(MID($B818,2,2)),_309_Table2,MATCH(MID($B818,1,1),_309_Table2_ColumnLookup,0),FALSE),
  IF($C818="309 LCR SummaryA",OneYearSCR,IF($C818="309 LCR SummaryB",UltimateSCR,IF(VALUE(LEFT($A818,3))=309,VLOOKUP(VALUE(MID($B818,2,1)),_309_Table2,MATCH(MID($B818,1,1),_309_Table2_ColumnLookup,0),FALSE)
+N("309"),
  IF(VALUE(LEFT($A818,3))=310,VLOOKUP(VALUE(MID($B818,2,1)),_310_Table2,MATCH(MID($B818,1,1),_310_Table2_ColumnLookup,0),FALSE)
+N("310"),
  IF(AND(VALUE(LEFT($A818,3))=311,LEN($I818)=4),VLOOKUP($I818,_311_Table2,MATCH($B818,_311_Table2_ColumnLookup,0),FALSE),
  IF(AND(VALUE(LEFT($A818,3))=311,OR($B818="I2",$B818="J2",$B818="K2",$B818="L2")),VLOOKUP('311'!$G$58,_311_Table2,MATCH(MID($B818,1,1),_311_Table2_ColumnLookup,0),FALSE),
  IF(AND(VALUE(LEFT($A818,3))=311,RIGHT($B818,5)="Total"),VLOOKUP('311'!$G$59,_311_Table2,MATCH(MID($B818,1,1),_311_Table2_ColumnLookup,0),FALSE),
  IF(VALUE(LEFT($A818,3))=311,VLOOKUP(VALUE(MID($B818,2,1)),_311_Table2,MATCH(MID($B818,1,1),_311_Table2_ColumnLookup,0),FALSE)
+N("311"),
  IF(AND(VALUE(LEFT($A818,3))=312,LEFT($G818,10)="Unincepted",$B818="G "),VLOOKUP(" ULO",_312_Table2,MATCH('312'!$N$16,_312_Table2_ColumnLookup,0),FALSE),
  IF(AND(VALUE(LEFT($A818,3))=312,LEFT($G818,10)="Unincepted",$B818="O "),VLOOKUP(" ULO",_312_Table2,MATCH('312'!$V$16,_312_Table2_ColumnLookup,0),FALSE),
  IF(AND(VALUE(LEFT($A818,3))=312,LEFT($G818,10)="Unincepted",$B818="Q "),VLOOKUP(" ULO",_312_Table2,MATCH('312'!$X$16,_312_Table2_ColumnLookup,0),FALSE),
  IF(AND(VALUE(LEFT($A818,3))=312,LEFT($G818,10)="Unincepted"),VLOOKUP(" ULO",_312_Table2,MATCH(LEFT($B818,1),_312_Table2_ColumnLookup,0),FALSE),
  IF(AND(VALUE(LEFT($A818,3))=312,LEFT($G818,5)="Total",$B818="G "),VLOOKUP('312'!$F$80,_312_Table2,MATCH('312'!$N$16,_312_Table2_ColumnLookup,0),FALSE),
  IF(AND(VALUE(LEFT($A818,3))=312,LEFT($G818,5)="Total",$B818="O "),VLOOKUP('312'!$F$80,_312_Table2,MATCH('312'!$V$16,_312_Table2_ColumnLookup,0),FALSE),
  IF(AND(VALUE(LEFT($A818,3))=312,LEFT($G818,5)="Total",$B818="Q "),VLOOKUP('312'!$F$80,_312_Table2,MATCH('312'!$X$16,_312_Table2_ColumnLookup,0),FALSE),
  IF(AND(VALUE(LEFT($A818,3))=312,LEFT($G818,5)="Total"),VLOOKUP('312'!$F$80,_312_Table2,MATCH(LEFT($B818,1),_312_Table2_ColumnLookup,0),FALSE),
  IF(AND(VALUE(LEFT($A818,3))=312,LEN($I818)=4,$B818="G"),VLOOKUP($I818,_312_Table2,MATCH('312'!$N$16,_312_Table2_ColumnLookup,0),FALSE),
  IF(AND(VALUE(LEFT($A818,3))=312,LEN($I818)=4,$B818="O"),VLOOKUP($I818,_312_Table2,MATCH('312'!$V$16,_312_Table2_ColumnLookup,0),FALSE),
  IF(AND(VALUE(LEFT($A818,3))=312,LEN($I818)=4,$B818="Q"),VLOOKUP($I818,_312_Table2,MATCH('312'!$X$16,_312_Table2_ColumnLookup,0),FALSE),
  IF(AND(VALUE(LEFT($A818,3))=312,LEN($I818)=4),VLOOKUP($I818,_312_Table2,MATCH(LEFT($B818,1),_312_Table2_ColumnLookup,0),FALSE)
+N("312"),
  IF(VALUE(LEFT($A818,3))=313,VLOOKUP(VALUE(MID($B818,2,1)),_313_Table2,MATCH(MID($B818,1,1),_313_Table2_ColumnLookup,0),FALSE)
+N("313"),
  IF(AND(VALUE(LEFT($A818,3))=314,LEN($B818)=3),VLOOKUP(VALUE(MID($B818,2,2)),_314_Table2,MATCH(MID($B818,1,1),_314_Table2_ColumnLookup,0),FALSE),
  IF(VALUE(LEFT($A818,3))=314,VLOOKUP(VALUE(MID($B818,2,1)),_314_Table2,MATCH(MID($B818,1,1),_314_Table2_ColumnLookup,0),FALSE)
+N("314"),
""))))))))))))))))))))))))</f>
        <v>#N/A</v>
      </c>
      <c r="F818" s="238">
        <f>IF(AND(VALUE(LEFT($A818,3))=309,LEN($B818)=3),VLOOKUP(VALUE(MID($B818,2,2)),_309_Table3,MATCH(MID($B818,1,1),_309_Table3_ColumnLookup,0),FALSE),
  IF($C818="309 LCR SummaryA",OneYearSCR,IF($C818="309 LCR SummaryB",UltimateSCR,IF(VALUE(LEFT($A818,3))=309,VLOOKUP(VALUE(MID($B818,2,1)),_309_Table3,MATCH(MID($B818,1,1),_309_Table3_ColumnLookup,0),FALSE)
+N("309"),
  IF(VALUE(LEFT($A818,3))=310,VLOOKUP(VALUE(MID($B818,2,1)),_310_Table3,MATCH(MID($B818,1,1),_310_Table3_ColumnLookup,0),FALSE)
+N("310"),
  IF(AND(VALUE(LEFT($A818,3))=311,LEN($I818)=4),VLOOKUP($I818,_311_Table3,MATCH($B818,_311_Table3_ColumnLookup,0),FALSE),
  IF(AND(VALUE(LEFT($A818,3))=311,OR($B818="I2",$B818="J2",$B818="K2",$B818="L2")),VLOOKUP('311'!$G$58,_311_Table3,MATCH(MID($B818,1,1),_311_Table3_ColumnLookup,0),FALSE),
  IF(AND(VALUE(LEFT($A818,3))=311,RIGHT($B818,5)="Total"),VLOOKUP('311'!$G$59,_311_Table3,MATCH(MID($B818,1,1),_311_Table3_ColumnLookup,0),FALSE),
  IF(VALUE(LEFT($A818,3))=311,VLOOKUP(VALUE(MID($B818,2,1)),_311_Table3,MATCH(MID($B818,1,1),_311_Table3_ColumnLookup,0),FALSE)
+N("311"),
  IF(AND(VALUE(LEFT($A818,3))=312,LEFT($G818,10)="Unincepted",$B818="G "),VLOOKUP(" ULO",_312_Table3,MATCH('312'!$N$16,_312_Table3_ColumnLookup,0),FALSE),
  IF(AND(VALUE(LEFT($A818,3))=312,LEFT($G818,10)="Unincepted",$B818="O "),VLOOKUP(" ULO",_312_Table3,MATCH('312'!$V$16,_312_Table3_ColumnLookup,0),FALSE),
  IF(AND(VALUE(LEFT($A818,3))=312,LEFT($G818,10)="Unincepted",$B818="Q "),VLOOKUP(" ULO",_312_Table3,MATCH('312'!$X$16,_312_Table3_ColumnLookup,0),FALSE),
  IF(AND(VALUE(LEFT($A818,3))=312,LEFT($G818,10)="Unincepted"),VLOOKUP(" ULO",_312_Table3,MATCH(LEFT($B818,1),_312_Table3_ColumnLookup,0),FALSE),
  IF(AND(VALUE(LEFT($A818,3))=312,LEFT($G818,5)="Total",$B818="G "),VLOOKUP('312'!$F$80,_312_Table3,MATCH('312'!$N$16,_312_Table3_ColumnLookup,0),FALSE),
  IF(AND(VALUE(LEFT($A818,3))=312,LEFT($G818,5)="Total",$B818="O "),VLOOKUP('312'!$F$80,_312_Table3,MATCH('312'!$V$16,_312_Table3_ColumnLookup,0),FALSE),
  IF(AND(VALUE(LEFT($A818,3))=312,LEFT($G818,5)="Total",$B818="Q "),VLOOKUP('312'!$F$80,_312_Table3,MATCH('312'!$X$16,_312_Table3_ColumnLookup,0),FALSE),
  IF(AND(VALUE(LEFT($A818,3))=312,LEFT($G818,5)="Total"),VLOOKUP('312'!$F$80,_312_Table3,MATCH(LEFT($B818,1),_312_Table3_ColumnLookup,0),FALSE),
  IF(AND(VALUE(LEFT($A818,3))=312,LEN($I818)=4,$B818="G"),VLOOKUP($I818,_312_Table3,MATCH('312'!$N$16,_312_Table3_ColumnLookup,0),FALSE),
  IF(AND(VALUE(LEFT($A818,3))=312,LEN($I818)=4,$B818="O"),VLOOKUP($I818,_312_Table3,MATCH('312'!$V$16,_312_Table3_ColumnLookup,0),FALSE),
  IF(AND(VALUE(LEFT($A818,3))=312,LEN($I818)=4,$B818="Q"),VLOOKUP($I818,_312_Table3,MATCH('312'!$X$16,_312_Table3_ColumnLookup,0),FALSE),
  IF(AND(VALUE(LEFT($A818,3))=312,LEN($I818)=4),VLOOKUP($I818,_312_Table3,MATCH(LEFT($B818,1),_312_Table3_ColumnLookup,0),FALSE)
+N("312"),
  IF(VALUE(LEFT($A818,3))=313,VLOOKUP(VALUE(MID($B818,2,1)),_313_Table3,MATCH(MID($B818,1,1),_313_Table3_ColumnLookup,0),FALSE)
+N("313"),
  IF(AND(VALUE(LEFT($A818,3))=314,LEN($B818)=3),VLOOKUP(VALUE(MID($B818,2,2)),_314_Table3,MATCH(MID($B818,1,1),_314_Table3_ColumnLookup,0),FALSE),
  IF(VALUE(LEFT($A818,3))=314,VLOOKUP(VALUE(MID($B818,2,1)),_314_Table3,MATCH(MID($B818,1,1),_314_Table3_ColumnLookup,0),FALSE)
+N("314"),
""))))))))))))))))))))))))</f>
        <v>0</v>
      </c>
      <c r="G818" t="s">
        <v>1444</v>
      </c>
      <c r="H818" s="321">
        <f>IFERROR(
IF(ISERROR($D818)=FALSE,$D818,IF(ISERROR($E818)=FALSE,$E818,IF(ISERROR($F818)=FALSE,$F818
+N("012 checkboxes"),
IF(
IF(OR(LEFT($A818,9)="Syndicate",LEFT($A818,12)="NewSyndicate"),VLOOKUP($A818,'012'!$J:$ZW,MATCH("Link to button",'012'!$J$1:$ZW$1,0),0)
+N("309 checkbox"),
IF($C818="309 LCR Summary0",VLOOKUP("Notes990",'309'!$P:$ZZ,MATCH("Link to button",'309'!$P$1:$ZZ$1,0),0)
+N("313 checkboxes"),
IF($C818="313 Financial Information0LcmVsScr",IF($C818="309 LCR Summary0",VLOOKUP("LcmVsScr",'309'!$N:$ZZ,MATCH("Link to button",'309'!$N$1:$ZZ$1,0),0),
IF($C818="313 Financial Information0LcrDocAttached",IF($C818="309 LCR Summary0",VLOOKUP("LcrDocAttached",'309'!$N:$ZZ,MATCH("Link to button",'309'!$N$1:$ZZ$1,0),
0)))))))=1,TRUE,FALSE)
))),"")</f>
        <v>0</v>
      </c>
    </row>
    <row r="819" spans="1:8">
      <c r="A819" s="237" t="str">
        <f>VLOOKUP($G819,CSVLookups!$B:$R,MATCH(A$1,CSVLookups!$B$1:$R$1,0),FALSE)</f>
        <v>314 Additional Quantitative Analysis</v>
      </c>
      <c r="B819" s="237" t="str">
        <f>VLOOKUP($G819,CSVLookups!$B:$R,MATCH(B$1,CSVLookups!$B$1:$R$1,0),FALSE)</f>
        <v>H7</v>
      </c>
      <c r="C819" s="238" t="str">
        <f t="shared" si="13"/>
        <v>314 Additional Quantitative AnalysisH7</v>
      </c>
      <c r="D819" s="238" t="e">
        <f>IF(AND(VALUE(LEFT($A819,3))=309,LEN($B819)=3),VLOOKUP(VALUE(MID($B819,2,2)),_309_Table1,MATCH(MID($B819,1,1),_309_Table1_ColumnLookup,0),FALSE),
  IF($C819="309 LCR SummaryA",OneYearSCR,IF($C819="309 LCR SummaryB",UltimateSCR,IF(VALUE(LEFT($A819,3))=309,VLOOKUP(VALUE(MID($B819,2,1)),_309_Table1,MATCH(MID($B819,1,1),_309_Table1_ColumnLookup,0),FALSE)
+N("309"),
  IF(VALUE(LEFT($A819,3))=310,VLOOKUP(VALUE(MID($B819,2,1)),_310_Table1,MATCH(MID($B819,1,1),_310_Table1_ColumnLookup,0),FALSE)
+N("310"),
  IF(AND(VALUE(LEFT($A819,3))=311,LEN($I819)=4),VLOOKUP($I819,_311_Table1,MATCH($B819,_311_Table1_ColumnLookup,0),FALSE),
  IF(AND(VALUE(LEFT($A819,3))=311,OR($B819="I2",$B819="J2",$B819="K2",$B819="L2")),VLOOKUP('311'!$G$58,_311_Table1,MATCH(MID($B819,1,1),_311_Table1_ColumnLookup,0),FALSE),
  IF(AND(VALUE(LEFT($A819,3))=311,RIGHT($B819,5)="Total"),VLOOKUP('311'!$G$59,_311_Table1,MATCH(MID($B819,1,1),_311_Table1_ColumnLookup,0),FALSE),
  IF(VALUE(LEFT($A819,3))=311,VLOOKUP(VALUE(MID($B819,2,1)),_311_Table1,MATCH(MID($B819,1,1),_311_Table1_ColumnLookup,0),FALSE)
+N("311"),
  IF(AND(VALUE(LEFT($A819,3))=312,LEFT($G819,10)="Unincepted",$B819="G "),VLOOKUP(" ULO",_312_Table1,MATCH('312'!$N$16,_312_Table1_ColumnLookup,0),FALSE),
  IF(AND(VALUE(LEFT($A819,3))=312,LEFT($G819,10)="Unincepted",$B819="O "),VLOOKUP(" ULO",_312_Table1,MATCH('312'!$V$16,_312_Table1_ColumnLookup,0),FALSE),
  IF(AND(VALUE(LEFT($A819,3))=312,LEFT($G819,10)="Unincepted",$B819="Q "),VLOOKUP(" ULO",_312_Table1,MATCH('312'!$X$16,_312_Table1_ColumnLookup,0),FALSE),
  IF(AND(VALUE(LEFT($A819,3))=312,LEFT($G819,10)="Unincepted"),VLOOKUP(" ULO",_312_Table1,MATCH(LEFT($B819,1),_312_Table1_ColumnLookup,0),FALSE),
  IF(AND(VALUE(LEFT($A819,3))=312,LEFT($G819,5)="Total",$B819="G "),VLOOKUP('312'!$F$80,_312_Table1,MATCH('312'!$N$16,_312_Table1_ColumnLookup,0),FALSE),
  IF(AND(VALUE(LEFT($A819,3))=312,LEFT($G819,5)="Total",$B819="O "),VLOOKUP('312'!$F$80,_312_Table1,MATCH('312'!$V$16,_312_Table1_ColumnLookup,0),FALSE),
  IF(AND(VALUE(LEFT($A819,3))=312,LEFT($G819,5)="Total",$B819="Q "),VLOOKUP('312'!$F$80,_312_Table1,MATCH('312'!$X$16,_312_Table1_ColumnLookup,0),FALSE),
  IF(AND(VALUE(LEFT($A819,3))=312,LEFT($G819,5)="Total"),VLOOKUP('312'!$F$80,_312_Table1,MATCH(LEFT($B819,1),_312_Table1_ColumnLookup,0),FALSE),
  IF(AND(VALUE(LEFT($A819,3))=312,LEN($I819)=4,$B819="G"),VLOOKUP($I819,_312_Table1,MATCH('312'!$N$16,_312_Table1_ColumnLookup,0),FALSE),
  IF(AND(VALUE(LEFT($A819,3))=312,LEN($I819)=4,$B819="O"),VLOOKUP($I819,_312_Table1,MATCH('312'!$V$16,_312_Table1_ColumnLookup,0),FALSE),
  IF(AND(VALUE(LEFT($A819,3))=312,LEN($I819)=4,$B819="Q"),VLOOKUP($I819,_312_Table1,MATCH('312'!$X$16,_312_Table1_ColumnLookup,0),FALSE),
  IF(AND(VALUE(LEFT($A819,3))=312,LEN($I819)=4),VLOOKUP($I819,_312_Table1,MATCH(LEFT($B819,1),_312_Table1_ColumnLookup,0),FALSE)
+N("312"),
  IF(VALUE(LEFT($A819,3))=313,VLOOKUP(VALUE(MID($B819,2,1)),_313_Table1,MATCH(MID($B819,1,1),_313_Table1_ColumnLookup,0),FALSE)
+N("313"),
  IF(AND(VALUE(LEFT($A819,3))=314,LEN($B819)=3),VLOOKUP(VALUE(MID($B819,2,2)),_314_Table1,MATCH(MID($B819,1,1),_314_Table1_ColumnLookup,0),FALSE),
  IF(VALUE(LEFT($A819,3))=314,VLOOKUP(VALUE(MID($B819,2,1)),_314_Table1,MATCH(MID($B819,1,1),_314_Table1_ColumnLookup,0),FALSE)
+N("314"),
""))))))))))))))))))))))))</f>
        <v>#N/A</v>
      </c>
      <c r="E819" s="238" t="e">
        <f>IF(AND(VALUE(LEFT($A819,3))=309,LEN($B819)=3),VLOOKUP(VALUE(MID($B819,2,2)),_309_Table2,MATCH(MID($B819,1,1),_309_Table2_ColumnLookup,0),FALSE),
  IF($C819="309 LCR SummaryA",OneYearSCR,IF($C819="309 LCR SummaryB",UltimateSCR,IF(VALUE(LEFT($A819,3))=309,VLOOKUP(VALUE(MID($B819,2,1)),_309_Table2,MATCH(MID($B819,1,1),_309_Table2_ColumnLookup,0),FALSE)
+N("309"),
  IF(VALUE(LEFT($A819,3))=310,VLOOKUP(VALUE(MID($B819,2,1)),_310_Table2,MATCH(MID($B819,1,1),_310_Table2_ColumnLookup,0),FALSE)
+N("310"),
  IF(AND(VALUE(LEFT($A819,3))=311,LEN($I819)=4),VLOOKUP($I819,_311_Table2,MATCH($B819,_311_Table2_ColumnLookup,0),FALSE),
  IF(AND(VALUE(LEFT($A819,3))=311,OR($B819="I2",$B819="J2",$B819="K2",$B819="L2")),VLOOKUP('311'!$G$58,_311_Table2,MATCH(MID($B819,1,1),_311_Table2_ColumnLookup,0),FALSE),
  IF(AND(VALUE(LEFT($A819,3))=311,RIGHT($B819,5)="Total"),VLOOKUP('311'!$G$59,_311_Table2,MATCH(MID($B819,1,1),_311_Table2_ColumnLookup,0),FALSE),
  IF(VALUE(LEFT($A819,3))=311,VLOOKUP(VALUE(MID($B819,2,1)),_311_Table2,MATCH(MID($B819,1,1),_311_Table2_ColumnLookup,0),FALSE)
+N("311"),
  IF(AND(VALUE(LEFT($A819,3))=312,LEFT($G819,10)="Unincepted",$B819="G "),VLOOKUP(" ULO",_312_Table2,MATCH('312'!$N$16,_312_Table2_ColumnLookup,0),FALSE),
  IF(AND(VALUE(LEFT($A819,3))=312,LEFT($G819,10)="Unincepted",$B819="O "),VLOOKUP(" ULO",_312_Table2,MATCH('312'!$V$16,_312_Table2_ColumnLookup,0),FALSE),
  IF(AND(VALUE(LEFT($A819,3))=312,LEFT($G819,10)="Unincepted",$B819="Q "),VLOOKUP(" ULO",_312_Table2,MATCH('312'!$X$16,_312_Table2_ColumnLookup,0),FALSE),
  IF(AND(VALUE(LEFT($A819,3))=312,LEFT($G819,10)="Unincepted"),VLOOKUP(" ULO",_312_Table2,MATCH(LEFT($B819,1),_312_Table2_ColumnLookup,0),FALSE),
  IF(AND(VALUE(LEFT($A819,3))=312,LEFT($G819,5)="Total",$B819="G "),VLOOKUP('312'!$F$80,_312_Table2,MATCH('312'!$N$16,_312_Table2_ColumnLookup,0),FALSE),
  IF(AND(VALUE(LEFT($A819,3))=312,LEFT($G819,5)="Total",$B819="O "),VLOOKUP('312'!$F$80,_312_Table2,MATCH('312'!$V$16,_312_Table2_ColumnLookup,0),FALSE),
  IF(AND(VALUE(LEFT($A819,3))=312,LEFT($G819,5)="Total",$B819="Q "),VLOOKUP('312'!$F$80,_312_Table2,MATCH('312'!$X$16,_312_Table2_ColumnLookup,0),FALSE),
  IF(AND(VALUE(LEFT($A819,3))=312,LEFT($G819,5)="Total"),VLOOKUP('312'!$F$80,_312_Table2,MATCH(LEFT($B819,1),_312_Table2_ColumnLookup,0),FALSE),
  IF(AND(VALUE(LEFT($A819,3))=312,LEN($I819)=4,$B819="G"),VLOOKUP($I819,_312_Table2,MATCH('312'!$N$16,_312_Table2_ColumnLookup,0),FALSE),
  IF(AND(VALUE(LEFT($A819,3))=312,LEN($I819)=4,$B819="O"),VLOOKUP($I819,_312_Table2,MATCH('312'!$V$16,_312_Table2_ColumnLookup,0),FALSE),
  IF(AND(VALUE(LEFT($A819,3))=312,LEN($I819)=4,$B819="Q"),VLOOKUP($I819,_312_Table2,MATCH('312'!$X$16,_312_Table2_ColumnLookup,0),FALSE),
  IF(AND(VALUE(LEFT($A819,3))=312,LEN($I819)=4),VLOOKUP($I819,_312_Table2,MATCH(LEFT($B819,1),_312_Table2_ColumnLookup,0),FALSE)
+N("312"),
  IF(VALUE(LEFT($A819,3))=313,VLOOKUP(VALUE(MID($B819,2,1)),_313_Table2,MATCH(MID($B819,1,1),_313_Table2_ColumnLookup,0),FALSE)
+N("313"),
  IF(AND(VALUE(LEFT($A819,3))=314,LEN($B819)=3),VLOOKUP(VALUE(MID($B819,2,2)),_314_Table2,MATCH(MID($B819,1,1),_314_Table2_ColumnLookup,0),FALSE),
  IF(VALUE(LEFT($A819,3))=314,VLOOKUP(VALUE(MID($B819,2,1)),_314_Table2,MATCH(MID($B819,1,1),_314_Table2_ColumnLookup,0),FALSE)
+N("314"),
""))))))))))))))))))))))))</f>
        <v>#N/A</v>
      </c>
      <c r="F819" s="238">
        <f>IF(AND(VALUE(LEFT($A819,3))=309,LEN($B819)=3),VLOOKUP(VALUE(MID($B819,2,2)),_309_Table3,MATCH(MID($B819,1,1),_309_Table3_ColumnLookup,0),FALSE),
  IF($C819="309 LCR SummaryA",OneYearSCR,IF($C819="309 LCR SummaryB",UltimateSCR,IF(VALUE(LEFT($A819,3))=309,VLOOKUP(VALUE(MID($B819,2,1)),_309_Table3,MATCH(MID($B819,1,1),_309_Table3_ColumnLookup,0),FALSE)
+N("309"),
  IF(VALUE(LEFT($A819,3))=310,VLOOKUP(VALUE(MID($B819,2,1)),_310_Table3,MATCH(MID($B819,1,1),_310_Table3_ColumnLookup,0),FALSE)
+N("310"),
  IF(AND(VALUE(LEFT($A819,3))=311,LEN($I819)=4),VLOOKUP($I819,_311_Table3,MATCH($B819,_311_Table3_ColumnLookup,0),FALSE),
  IF(AND(VALUE(LEFT($A819,3))=311,OR($B819="I2",$B819="J2",$B819="K2",$B819="L2")),VLOOKUP('311'!$G$58,_311_Table3,MATCH(MID($B819,1,1),_311_Table3_ColumnLookup,0),FALSE),
  IF(AND(VALUE(LEFT($A819,3))=311,RIGHT($B819,5)="Total"),VLOOKUP('311'!$G$59,_311_Table3,MATCH(MID($B819,1,1),_311_Table3_ColumnLookup,0),FALSE),
  IF(VALUE(LEFT($A819,3))=311,VLOOKUP(VALUE(MID($B819,2,1)),_311_Table3,MATCH(MID($B819,1,1),_311_Table3_ColumnLookup,0),FALSE)
+N("311"),
  IF(AND(VALUE(LEFT($A819,3))=312,LEFT($G819,10)="Unincepted",$B819="G "),VLOOKUP(" ULO",_312_Table3,MATCH('312'!$N$16,_312_Table3_ColumnLookup,0),FALSE),
  IF(AND(VALUE(LEFT($A819,3))=312,LEFT($G819,10)="Unincepted",$B819="O "),VLOOKUP(" ULO",_312_Table3,MATCH('312'!$V$16,_312_Table3_ColumnLookup,0),FALSE),
  IF(AND(VALUE(LEFT($A819,3))=312,LEFT($G819,10)="Unincepted",$B819="Q "),VLOOKUP(" ULO",_312_Table3,MATCH('312'!$X$16,_312_Table3_ColumnLookup,0),FALSE),
  IF(AND(VALUE(LEFT($A819,3))=312,LEFT($G819,10)="Unincepted"),VLOOKUP(" ULO",_312_Table3,MATCH(LEFT($B819,1),_312_Table3_ColumnLookup,0),FALSE),
  IF(AND(VALUE(LEFT($A819,3))=312,LEFT($G819,5)="Total",$B819="G "),VLOOKUP('312'!$F$80,_312_Table3,MATCH('312'!$N$16,_312_Table3_ColumnLookup,0),FALSE),
  IF(AND(VALUE(LEFT($A819,3))=312,LEFT($G819,5)="Total",$B819="O "),VLOOKUP('312'!$F$80,_312_Table3,MATCH('312'!$V$16,_312_Table3_ColumnLookup,0),FALSE),
  IF(AND(VALUE(LEFT($A819,3))=312,LEFT($G819,5)="Total",$B819="Q "),VLOOKUP('312'!$F$80,_312_Table3,MATCH('312'!$X$16,_312_Table3_ColumnLookup,0),FALSE),
  IF(AND(VALUE(LEFT($A819,3))=312,LEFT($G819,5)="Total"),VLOOKUP('312'!$F$80,_312_Table3,MATCH(LEFT($B819,1),_312_Table3_ColumnLookup,0),FALSE),
  IF(AND(VALUE(LEFT($A819,3))=312,LEN($I819)=4,$B819="G"),VLOOKUP($I819,_312_Table3,MATCH('312'!$N$16,_312_Table3_ColumnLookup,0),FALSE),
  IF(AND(VALUE(LEFT($A819,3))=312,LEN($I819)=4,$B819="O"),VLOOKUP($I819,_312_Table3,MATCH('312'!$V$16,_312_Table3_ColumnLookup,0),FALSE),
  IF(AND(VALUE(LEFT($A819,3))=312,LEN($I819)=4,$B819="Q"),VLOOKUP($I819,_312_Table3,MATCH('312'!$X$16,_312_Table3_ColumnLookup,0),FALSE),
  IF(AND(VALUE(LEFT($A819,3))=312,LEN($I819)=4),VLOOKUP($I819,_312_Table3,MATCH(LEFT($B819,1),_312_Table3_ColumnLookup,0),FALSE)
+N("312"),
  IF(VALUE(LEFT($A819,3))=313,VLOOKUP(VALUE(MID($B819,2,1)),_313_Table3,MATCH(MID($B819,1,1),_313_Table3_ColumnLookup,0),FALSE)
+N("313"),
  IF(AND(VALUE(LEFT($A819,3))=314,LEN($B819)=3),VLOOKUP(VALUE(MID($B819,2,2)),_314_Table3,MATCH(MID($B819,1,1),_314_Table3_ColumnLookup,0),FALSE),
  IF(VALUE(LEFT($A819,3))=314,VLOOKUP(VALUE(MID($B819,2,1)),_314_Table3,MATCH(MID($B819,1,1),_314_Table3_ColumnLookup,0),FALSE)
+N("314"),
""))))))))))))))))))))))))</f>
        <v>0</v>
      </c>
      <c r="G819" t="s">
        <v>1446</v>
      </c>
      <c r="H819" s="321">
        <f>IFERROR(
IF(ISERROR($D819)=FALSE,$D819,IF(ISERROR($E819)=FALSE,$E819,IF(ISERROR($F819)=FALSE,$F819
+N("012 checkboxes"),
IF(
IF(OR(LEFT($A819,9)="Syndicate",LEFT($A819,12)="NewSyndicate"),VLOOKUP($A819,'012'!$J:$ZW,MATCH("Link to button",'012'!$J$1:$ZW$1,0),0)
+N("309 checkbox"),
IF($C819="309 LCR Summary0",VLOOKUP("Notes990",'309'!$P:$ZZ,MATCH("Link to button",'309'!$P$1:$ZZ$1,0),0)
+N("313 checkboxes"),
IF($C819="313 Financial Information0LcmVsScr",IF($C819="309 LCR Summary0",VLOOKUP("LcmVsScr",'309'!$N:$ZZ,MATCH("Link to button",'309'!$N$1:$ZZ$1,0),0),
IF($C819="313 Financial Information0LcrDocAttached",IF($C819="309 LCR Summary0",VLOOKUP("LcrDocAttached",'309'!$N:$ZZ,MATCH("Link to button",'309'!$N$1:$ZZ$1,0),
0)))))))=1,TRUE,FALSE)
))),"")</f>
        <v>0</v>
      </c>
    </row>
    <row r="820" spans="1:8">
      <c r="A820" s="237" t="str">
        <f>VLOOKUP($G820,CSVLookups!$B:$R,MATCH(A$1,CSVLookups!$B$1:$R$1,0),FALSE)</f>
        <v>314 Additional Quantitative Analysis</v>
      </c>
      <c r="B820" s="237" t="str">
        <f>VLOOKUP($G820,CSVLookups!$B:$R,MATCH(B$1,CSVLookups!$B$1:$R$1,0),FALSE)</f>
        <v>I7</v>
      </c>
      <c r="C820" s="238" t="str">
        <f t="shared" si="13"/>
        <v>314 Additional Quantitative AnalysisI7</v>
      </c>
      <c r="D820" s="238" t="e">
        <f>IF(AND(VALUE(LEFT($A820,3))=309,LEN($B820)=3),VLOOKUP(VALUE(MID($B820,2,2)),_309_Table1,MATCH(MID($B820,1,1),_309_Table1_ColumnLookup,0),FALSE),
  IF($C820="309 LCR SummaryA",OneYearSCR,IF($C820="309 LCR SummaryB",UltimateSCR,IF(VALUE(LEFT($A820,3))=309,VLOOKUP(VALUE(MID($B820,2,1)),_309_Table1,MATCH(MID($B820,1,1),_309_Table1_ColumnLookup,0),FALSE)
+N("309"),
  IF(VALUE(LEFT($A820,3))=310,VLOOKUP(VALUE(MID($B820,2,1)),_310_Table1,MATCH(MID($B820,1,1),_310_Table1_ColumnLookup,0),FALSE)
+N("310"),
  IF(AND(VALUE(LEFT($A820,3))=311,LEN($I820)=4),VLOOKUP($I820,_311_Table1,MATCH($B820,_311_Table1_ColumnLookup,0),FALSE),
  IF(AND(VALUE(LEFT($A820,3))=311,OR($B820="I2",$B820="J2",$B820="K2",$B820="L2")),VLOOKUP('311'!$G$58,_311_Table1,MATCH(MID($B820,1,1),_311_Table1_ColumnLookup,0),FALSE),
  IF(AND(VALUE(LEFT($A820,3))=311,RIGHT($B820,5)="Total"),VLOOKUP('311'!$G$59,_311_Table1,MATCH(MID($B820,1,1),_311_Table1_ColumnLookup,0),FALSE),
  IF(VALUE(LEFT($A820,3))=311,VLOOKUP(VALUE(MID($B820,2,1)),_311_Table1,MATCH(MID($B820,1,1),_311_Table1_ColumnLookup,0),FALSE)
+N("311"),
  IF(AND(VALUE(LEFT($A820,3))=312,LEFT($G820,10)="Unincepted",$B820="G "),VLOOKUP(" ULO",_312_Table1,MATCH('312'!$N$16,_312_Table1_ColumnLookup,0),FALSE),
  IF(AND(VALUE(LEFT($A820,3))=312,LEFT($G820,10)="Unincepted",$B820="O "),VLOOKUP(" ULO",_312_Table1,MATCH('312'!$V$16,_312_Table1_ColumnLookup,0),FALSE),
  IF(AND(VALUE(LEFT($A820,3))=312,LEFT($G820,10)="Unincepted",$B820="Q "),VLOOKUP(" ULO",_312_Table1,MATCH('312'!$X$16,_312_Table1_ColumnLookup,0),FALSE),
  IF(AND(VALUE(LEFT($A820,3))=312,LEFT($G820,10)="Unincepted"),VLOOKUP(" ULO",_312_Table1,MATCH(LEFT($B820,1),_312_Table1_ColumnLookup,0),FALSE),
  IF(AND(VALUE(LEFT($A820,3))=312,LEFT($G820,5)="Total",$B820="G "),VLOOKUP('312'!$F$80,_312_Table1,MATCH('312'!$N$16,_312_Table1_ColumnLookup,0),FALSE),
  IF(AND(VALUE(LEFT($A820,3))=312,LEFT($G820,5)="Total",$B820="O "),VLOOKUP('312'!$F$80,_312_Table1,MATCH('312'!$V$16,_312_Table1_ColumnLookup,0),FALSE),
  IF(AND(VALUE(LEFT($A820,3))=312,LEFT($G820,5)="Total",$B820="Q "),VLOOKUP('312'!$F$80,_312_Table1,MATCH('312'!$X$16,_312_Table1_ColumnLookup,0),FALSE),
  IF(AND(VALUE(LEFT($A820,3))=312,LEFT($G820,5)="Total"),VLOOKUP('312'!$F$80,_312_Table1,MATCH(LEFT($B820,1),_312_Table1_ColumnLookup,0),FALSE),
  IF(AND(VALUE(LEFT($A820,3))=312,LEN($I820)=4,$B820="G"),VLOOKUP($I820,_312_Table1,MATCH('312'!$N$16,_312_Table1_ColumnLookup,0),FALSE),
  IF(AND(VALUE(LEFT($A820,3))=312,LEN($I820)=4,$B820="O"),VLOOKUP($I820,_312_Table1,MATCH('312'!$V$16,_312_Table1_ColumnLookup,0),FALSE),
  IF(AND(VALUE(LEFT($A820,3))=312,LEN($I820)=4,$B820="Q"),VLOOKUP($I820,_312_Table1,MATCH('312'!$X$16,_312_Table1_ColumnLookup,0),FALSE),
  IF(AND(VALUE(LEFT($A820,3))=312,LEN($I820)=4),VLOOKUP($I820,_312_Table1,MATCH(LEFT($B820,1),_312_Table1_ColumnLookup,0),FALSE)
+N("312"),
  IF(VALUE(LEFT($A820,3))=313,VLOOKUP(VALUE(MID($B820,2,1)),_313_Table1,MATCH(MID($B820,1,1),_313_Table1_ColumnLookup,0),FALSE)
+N("313"),
  IF(AND(VALUE(LEFT($A820,3))=314,LEN($B820)=3),VLOOKUP(VALUE(MID($B820,2,2)),_314_Table1,MATCH(MID($B820,1,1),_314_Table1_ColumnLookup,0),FALSE),
  IF(VALUE(LEFT($A820,3))=314,VLOOKUP(VALUE(MID($B820,2,1)),_314_Table1,MATCH(MID($B820,1,1),_314_Table1_ColumnLookup,0),FALSE)
+N("314"),
""))))))))))))))))))))))))</f>
        <v>#N/A</v>
      </c>
      <c r="E820" s="238" t="e">
        <f>IF(AND(VALUE(LEFT($A820,3))=309,LEN($B820)=3),VLOOKUP(VALUE(MID($B820,2,2)),_309_Table2,MATCH(MID($B820,1,1),_309_Table2_ColumnLookup,0),FALSE),
  IF($C820="309 LCR SummaryA",OneYearSCR,IF($C820="309 LCR SummaryB",UltimateSCR,IF(VALUE(LEFT($A820,3))=309,VLOOKUP(VALUE(MID($B820,2,1)),_309_Table2,MATCH(MID($B820,1,1),_309_Table2_ColumnLookup,0),FALSE)
+N("309"),
  IF(VALUE(LEFT($A820,3))=310,VLOOKUP(VALUE(MID($B820,2,1)),_310_Table2,MATCH(MID($B820,1,1),_310_Table2_ColumnLookup,0),FALSE)
+N("310"),
  IF(AND(VALUE(LEFT($A820,3))=311,LEN($I820)=4),VLOOKUP($I820,_311_Table2,MATCH($B820,_311_Table2_ColumnLookup,0),FALSE),
  IF(AND(VALUE(LEFT($A820,3))=311,OR($B820="I2",$B820="J2",$B820="K2",$B820="L2")),VLOOKUP('311'!$G$58,_311_Table2,MATCH(MID($B820,1,1),_311_Table2_ColumnLookup,0),FALSE),
  IF(AND(VALUE(LEFT($A820,3))=311,RIGHT($B820,5)="Total"),VLOOKUP('311'!$G$59,_311_Table2,MATCH(MID($B820,1,1),_311_Table2_ColumnLookup,0),FALSE),
  IF(VALUE(LEFT($A820,3))=311,VLOOKUP(VALUE(MID($B820,2,1)),_311_Table2,MATCH(MID($B820,1,1),_311_Table2_ColumnLookup,0),FALSE)
+N("311"),
  IF(AND(VALUE(LEFT($A820,3))=312,LEFT($G820,10)="Unincepted",$B820="G "),VLOOKUP(" ULO",_312_Table2,MATCH('312'!$N$16,_312_Table2_ColumnLookup,0),FALSE),
  IF(AND(VALUE(LEFT($A820,3))=312,LEFT($G820,10)="Unincepted",$B820="O "),VLOOKUP(" ULO",_312_Table2,MATCH('312'!$V$16,_312_Table2_ColumnLookup,0),FALSE),
  IF(AND(VALUE(LEFT($A820,3))=312,LEFT($G820,10)="Unincepted",$B820="Q "),VLOOKUP(" ULO",_312_Table2,MATCH('312'!$X$16,_312_Table2_ColumnLookup,0),FALSE),
  IF(AND(VALUE(LEFT($A820,3))=312,LEFT($G820,10)="Unincepted"),VLOOKUP(" ULO",_312_Table2,MATCH(LEFT($B820,1),_312_Table2_ColumnLookup,0),FALSE),
  IF(AND(VALUE(LEFT($A820,3))=312,LEFT($G820,5)="Total",$B820="G "),VLOOKUP('312'!$F$80,_312_Table2,MATCH('312'!$N$16,_312_Table2_ColumnLookup,0),FALSE),
  IF(AND(VALUE(LEFT($A820,3))=312,LEFT($G820,5)="Total",$B820="O "),VLOOKUP('312'!$F$80,_312_Table2,MATCH('312'!$V$16,_312_Table2_ColumnLookup,0),FALSE),
  IF(AND(VALUE(LEFT($A820,3))=312,LEFT($G820,5)="Total",$B820="Q "),VLOOKUP('312'!$F$80,_312_Table2,MATCH('312'!$X$16,_312_Table2_ColumnLookup,0),FALSE),
  IF(AND(VALUE(LEFT($A820,3))=312,LEFT($G820,5)="Total"),VLOOKUP('312'!$F$80,_312_Table2,MATCH(LEFT($B820,1),_312_Table2_ColumnLookup,0),FALSE),
  IF(AND(VALUE(LEFT($A820,3))=312,LEN($I820)=4,$B820="G"),VLOOKUP($I820,_312_Table2,MATCH('312'!$N$16,_312_Table2_ColumnLookup,0),FALSE),
  IF(AND(VALUE(LEFT($A820,3))=312,LEN($I820)=4,$B820="O"),VLOOKUP($I820,_312_Table2,MATCH('312'!$V$16,_312_Table2_ColumnLookup,0),FALSE),
  IF(AND(VALUE(LEFT($A820,3))=312,LEN($I820)=4,$B820="Q"),VLOOKUP($I820,_312_Table2,MATCH('312'!$X$16,_312_Table2_ColumnLookup,0),FALSE),
  IF(AND(VALUE(LEFT($A820,3))=312,LEN($I820)=4),VLOOKUP($I820,_312_Table2,MATCH(LEFT($B820,1),_312_Table2_ColumnLookup,0),FALSE)
+N("312"),
  IF(VALUE(LEFT($A820,3))=313,VLOOKUP(VALUE(MID($B820,2,1)),_313_Table2,MATCH(MID($B820,1,1),_313_Table2_ColumnLookup,0),FALSE)
+N("313"),
  IF(AND(VALUE(LEFT($A820,3))=314,LEN($B820)=3),VLOOKUP(VALUE(MID($B820,2,2)),_314_Table2,MATCH(MID($B820,1,1),_314_Table2_ColumnLookup,0),FALSE),
  IF(VALUE(LEFT($A820,3))=314,VLOOKUP(VALUE(MID($B820,2,1)),_314_Table2,MATCH(MID($B820,1,1),_314_Table2_ColumnLookup,0),FALSE)
+N("314"),
""))))))))))))))))))))))))</f>
        <v>#N/A</v>
      </c>
      <c r="F820" s="238">
        <f>IF(AND(VALUE(LEFT($A820,3))=309,LEN($B820)=3),VLOOKUP(VALUE(MID($B820,2,2)),_309_Table3,MATCH(MID($B820,1,1),_309_Table3_ColumnLookup,0),FALSE),
  IF($C820="309 LCR SummaryA",OneYearSCR,IF($C820="309 LCR SummaryB",UltimateSCR,IF(VALUE(LEFT($A820,3))=309,VLOOKUP(VALUE(MID($B820,2,1)),_309_Table3,MATCH(MID($B820,1,1),_309_Table3_ColumnLookup,0),FALSE)
+N("309"),
  IF(VALUE(LEFT($A820,3))=310,VLOOKUP(VALUE(MID($B820,2,1)),_310_Table3,MATCH(MID($B820,1,1),_310_Table3_ColumnLookup,0),FALSE)
+N("310"),
  IF(AND(VALUE(LEFT($A820,3))=311,LEN($I820)=4),VLOOKUP($I820,_311_Table3,MATCH($B820,_311_Table3_ColumnLookup,0),FALSE),
  IF(AND(VALUE(LEFT($A820,3))=311,OR($B820="I2",$B820="J2",$B820="K2",$B820="L2")),VLOOKUP('311'!$G$58,_311_Table3,MATCH(MID($B820,1,1),_311_Table3_ColumnLookup,0),FALSE),
  IF(AND(VALUE(LEFT($A820,3))=311,RIGHT($B820,5)="Total"),VLOOKUP('311'!$G$59,_311_Table3,MATCH(MID($B820,1,1),_311_Table3_ColumnLookup,0),FALSE),
  IF(VALUE(LEFT($A820,3))=311,VLOOKUP(VALUE(MID($B820,2,1)),_311_Table3,MATCH(MID($B820,1,1),_311_Table3_ColumnLookup,0),FALSE)
+N("311"),
  IF(AND(VALUE(LEFT($A820,3))=312,LEFT($G820,10)="Unincepted",$B820="G "),VLOOKUP(" ULO",_312_Table3,MATCH('312'!$N$16,_312_Table3_ColumnLookup,0),FALSE),
  IF(AND(VALUE(LEFT($A820,3))=312,LEFT($G820,10)="Unincepted",$B820="O "),VLOOKUP(" ULO",_312_Table3,MATCH('312'!$V$16,_312_Table3_ColumnLookup,0),FALSE),
  IF(AND(VALUE(LEFT($A820,3))=312,LEFT($G820,10)="Unincepted",$B820="Q "),VLOOKUP(" ULO",_312_Table3,MATCH('312'!$X$16,_312_Table3_ColumnLookup,0),FALSE),
  IF(AND(VALUE(LEFT($A820,3))=312,LEFT($G820,10)="Unincepted"),VLOOKUP(" ULO",_312_Table3,MATCH(LEFT($B820,1),_312_Table3_ColumnLookup,0),FALSE),
  IF(AND(VALUE(LEFT($A820,3))=312,LEFT($G820,5)="Total",$B820="G "),VLOOKUP('312'!$F$80,_312_Table3,MATCH('312'!$N$16,_312_Table3_ColumnLookup,0),FALSE),
  IF(AND(VALUE(LEFT($A820,3))=312,LEFT($G820,5)="Total",$B820="O "),VLOOKUP('312'!$F$80,_312_Table3,MATCH('312'!$V$16,_312_Table3_ColumnLookup,0),FALSE),
  IF(AND(VALUE(LEFT($A820,3))=312,LEFT($G820,5)="Total",$B820="Q "),VLOOKUP('312'!$F$80,_312_Table3,MATCH('312'!$X$16,_312_Table3_ColumnLookup,0),FALSE),
  IF(AND(VALUE(LEFT($A820,3))=312,LEFT($G820,5)="Total"),VLOOKUP('312'!$F$80,_312_Table3,MATCH(LEFT($B820,1),_312_Table3_ColumnLookup,0),FALSE),
  IF(AND(VALUE(LEFT($A820,3))=312,LEN($I820)=4,$B820="G"),VLOOKUP($I820,_312_Table3,MATCH('312'!$N$16,_312_Table3_ColumnLookup,0),FALSE),
  IF(AND(VALUE(LEFT($A820,3))=312,LEN($I820)=4,$B820="O"),VLOOKUP($I820,_312_Table3,MATCH('312'!$V$16,_312_Table3_ColumnLookup,0),FALSE),
  IF(AND(VALUE(LEFT($A820,3))=312,LEN($I820)=4,$B820="Q"),VLOOKUP($I820,_312_Table3,MATCH('312'!$X$16,_312_Table3_ColumnLookup,0),FALSE),
  IF(AND(VALUE(LEFT($A820,3))=312,LEN($I820)=4),VLOOKUP($I820,_312_Table3,MATCH(LEFT($B820,1),_312_Table3_ColumnLookup,0),FALSE)
+N("312"),
  IF(VALUE(LEFT($A820,3))=313,VLOOKUP(VALUE(MID($B820,2,1)),_313_Table3,MATCH(MID($B820,1,1),_313_Table3_ColumnLookup,0),FALSE)
+N("313"),
  IF(AND(VALUE(LEFT($A820,3))=314,LEN($B820)=3),VLOOKUP(VALUE(MID($B820,2,2)),_314_Table3,MATCH(MID($B820,1,1),_314_Table3_ColumnLookup,0),FALSE),
  IF(VALUE(LEFT($A820,3))=314,VLOOKUP(VALUE(MID($B820,2,1)),_314_Table3,MATCH(MID($B820,1,1),_314_Table3_ColumnLookup,0),FALSE)
+N("314"),
""))))))))))))))))))))))))</f>
        <v>0</v>
      </c>
      <c r="G820" t="s">
        <v>1448</v>
      </c>
      <c r="H820" s="321">
        <f>IFERROR(
IF(ISERROR($D820)=FALSE,$D820,IF(ISERROR($E820)=FALSE,$E820,IF(ISERROR($F820)=FALSE,$F820
+N("012 checkboxes"),
IF(
IF(OR(LEFT($A820,9)="Syndicate",LEFT($A820,12)="NewSyndicate"),VLOOKUP($A820,'012'!$J:$ZW,MATCH("Link to button",'012'!$J$1:$ZW$1,0),0)
+N("309 checkbox"),
IF($C820="309 LCR Summary0",VLOOKUP("Notes990",'309'!$P:$ZZ,MATCH("Link to button",'309'!$P$1:$ZZ$1,0),0)
+N("313 checkboxes"),
IF($C820="313 Financial Information0LcmVsScr",IF($C820="309 LCR Summary0",VLOOKUP("LcmVsScr",'309'!$N:$ZZ,MATCH("Link to button",'309'!$N$1:$ZZ$1,0),0),
IF($C820="313 Financial Information0LcrDocAttached",IF($C820="309 LCR Summary0",VLOOKUP("LcrDocAttached",'309'!$N:$ZZ,MATCH("Link to button",'309'!$N$1:$ZZ$1,0),
0)))))))=1,TRUE,FALSE)
))),"")</f>
        <v>0</v>
      </c>
    </row>
    <row r="821" spans="1:8">
      <c r="A821" s="237" t="str">
        <f>VLOOKUP($G821,CSVLookups!$B:$R,MATCH(A$1,CSVLookups!$B$1:$R$1,0),FALSE)</f>
        <v>314 Additional Quantitative Analysis</v>
      </c>
      <c r="B821" s="237" t="str">
        <f>VLOOKUP($G821,CSVLookups!$B:$R,MATCH(B$1,CSVLookups!$B$1:$R$1,0),FALSE)</f>
        <v>G8</v>
      </c>
      <c r="C821" s="238" t="str">
        <f t="shared" si="13"/>
        <v>314 Additional Quantitative AnalysisG8</v>
      </c>
      <c r="D821" s="238" t="e">
        <f>IF(AND(VALUE(LEFT($A821,3))=309,LEN($B821)=3),VLOOKUP(VALUE(MID($B821,2,2)),_309_Table1,MATCH(MID($B821,1,1),_309_Table1_ColumnLookup,0),FALSE),
  IF($C821="309 LCR SummaryA",OneYearSCR,IF($C821="309 LCR SummaryB",UltimateSCR,IF(VALUE(LEFT($A821,3))=309,VLOOKUP(VALUE(MID($B821,2,1)),_309_Table1,MATCH(MID($B821,1,1),_309_Table1_ColumnLookup,0),FALSE)
+N("309"),
  IF(VALUE(LEFT($A821,3))=310,VLOOKUP(VALUE(MID($B821,2,1)),_310_Table1,MATCH(MID($B821,1,1),_310_Table1_ColumnLookup,0),FALSE)
+N("310"),
  IF(AND(VALUE(LEFT($A821,3))=311,LEN($I821)=4),VLOOKUP($I821,_311_Table1,MATCH($B821,_311_Table1_ColumnLookup,0),FALSE),
  IF(AND(VALUE(LEFT($A821,3))=311,OR($B821="I2",$B821="J2",$B821="K2",$B821="L2")),VLOOKUP('311'!$G$58,_311_Table1,MATCH(MID($B821,1,1),_311_Table1_ColumnLookup,0),FALSE),
  IF(AND(VALUE(LEFT($A821,3))=311,RIGHT($B821,5)="Total"),VLOOKUP('311'!$G$59,_311_Table1,MATCH(MID($B821,1,1),_311_Table1_ColumnLookup,0),FALSE),
  IF(VALUE(LEFT($A821,3))=311,VLOOKUP(VALUE(MID($B821,2,1)),_311_Table1,MATCH(MID($B821,1,1),_311_Table1_ColumnLookup,0),FALSE)
+N("311"),
  IF(AND(VALUE(LEFT($A821,3))=312,LEFT($G821,10)="Unincepted",$B821="G "),VLOOKUP(" ULO",_312_Table1,MATCH('312'!$N$16,_312_Table1_ColumnLookup,0),FALSE),
  IF(AND(VALUE(LEFT($A821,3))=312,LEFT($G821,10)="Unincepted",$B821="O "),VLOOKUP(" ULO",_312_Table1,MATCH('312'!$V$16,_312_Table1_ColumnLookup,0),FALSE),
  IF(AND(VALUE(LEFT($A821,3))=312,LEFT($G821,10)="Unincepted",$B821="Q "),VLOOKUP(" ULO",_312_Table1,MATCH('312'!$X$16,_312_Table1_ColumnLookup,0),FALSE),
  IF(AND(VALUE(LEFT($A821,3))=312,LEFT($G821,10)="Unincepted"),VLOOKUP(" ULO",_312_Table1,MATCH(LEFT($B821,1),_312_Table1_ColumnLookup,0),FALSE),
  IF(AND(VALUE(LEFT($A821,3))=312,LEFT($G821,5)="Total",$B821="G "),VLOOKUP('312'!$F$80,_312_Table1,MATCH('312'!$N$16,_312_Table1_ColumnLookup,0),FALSE),
  IF(AND(VALUE(LEFT($A821,3))=312,LEFT($G821,5)="Total",$B821="O "),VLOOKUP('312'!$F$80,_312_Table1,MATCH('312'!$V$16,_312_Table1_ColumnLookup,0),FALSE),
  IF(AND(VALUE(LEFT($A821,3))=312,LEFT($G821,5)="Total",$B821="Q "),VLOOKUP('312'!$F$80,_312_Table1,MATCH('312'!$X$16,_312_Table1_ColumnLookup,0),FALSE),
  IF(AND(VALUE(LEFT($A821,3))=312,LEFT($G821,5)="Total"),VLOOKUP('312'!$F$80,_312_Table1,MATCH(LEFT($B821,1),_312_Table1_ColumnLookup,0),FALSE),
  IF(AND(VALUE(LEFT($A821,3))=312,LEN($I821)=4,$B821="G"),VLOOKUP($I821,_312_Table1,MATCH('312'!$N$16,_312_Table1_ColumnLookup,0),FALSE),
  IF(AND(VALUE(LEFT($A821,3))=312,LEN($I821)=4,$B821="O"),VLOOKUP($I821,_312_Table1,MATCH('312'!$V$16,_312_Table1_ColumnLookup,0),FALSE),
  IF(AND(VALUE(LEFT($A821,3))=312,LEN($I821)=4,$B821="Q"),VLOOKUP($I821,_312_Table1,MATCH('312'!$X$16,_312_Table1_ColumnLookup,0),FALSE),
  IF(AND(VALUE(LEFT($A821,3))=312,LEN($I821)=4),VLOOKUP($I821,_312_Table1,MATCH(LEFT($B821,1),_312_Table1_ColumnLookup,0),FALSE)
+N("312"),
  IF(VALUE(LEFT($A821,3))=313,VLOOKUP(VALUE(MID($B821,2,1)),_313_Table1,MATCH(MID($B821,1,1),_313_Table1_ColumnLookup,0),FALSE)
+N("313"),
  IF(AND(VALUE(LEFT($A821,3))=314,LEN($B821)=3),VLOOKUP(VALUE(MID($B821,2,2)),_314_Table1,MATCH(MID($B821,1,1),_314_Table1_ColumnLookup,0),FALSE),
  IF(VALUE(LEFT($A821,3))=314,VLOOKUP(VALUE(MID($B821,2,1)),_314_Table1,MATCH(MID($B821,1,1),_314_Table1_ColumnLookup,0),FALSE)
+N("314"),
""))))))))))))))))))))))))</f>
        <v>#N/A</v>
      </c>
      <c r="E821" s="238" t="e">
        <f>IF(AND(VALUE(LEFT($A821,3))=309,LEN($B821)=3),VLOOKUP(VALUE(MID($B821,2,2)),_309_Table2,MATCH(MID($B821,1,1),_309_Table2_ColumnLookup,0),FALSE),
  IF($C821="309 LCR SummaryA",OneYearSCR,IF($C821="309 LCR SummaryB",UltimateSCR,IF(VALUE(LEFT($A821,3))=309,VLOOKUP(VALUE(MID($B821,2,1)),_309_Table2,MATCH(MID($B821,1,1),_309_Table2_ColumnLookup,0),FALSE)
+N("309"),
  IF(VALUE(LEFT($A821,3))=310,VLOOKUP(VALUE(MID($B821,2,1)),_310_Table2,MATCH(MID($B821,1,1),_310_Table2_ColumnLookup,0),FALSE)
+N("310"),
  IF(AND(VALUE(LEFT($A821,3))=311,LEN($I821)=4),VLOOKUP($I821,_311_Table2,MATCH($B821,_311_Table2_ColumnLookup,0),FALSE),
  IF(AND(VALUE(LEFT($A821,3))=311,OR($B821="I2",$B821="J2",$B821="K2",$B821="L2")),VLOOKUP('311'!$G$58,_311_Table2,MATCH(MID($B821,1,1),_311_Table2_ColumnLookup,0),FALSE),
  IF(AND(VALUE(LEFT($A821,3))=311,RIGHT($B821,5)="Total"),VLOOKUP('311'!$G$59,_311_Table2,MATCH(MID($B821,1,1),_311_Table2_ColumnLookup,0),FALSE),
  IF(VALUE(LEFT($A821,3))=311,VLOOKUP(VALUE(MID($B821,2,1)),_311_Table2,MATCH(MID($B821,1,1),_311_Table2_ColumnLookup,0),FALSE)
+N("311"),
  IF(AND(VALUE(LEFT($A821,3))=312,LEFT($G821,10)="Unincepted",$B821="G "),VLOOKUP(" ULO",_312_Table2,MATCH('312'!$N$16,_312_Table2_ColumnLookup,0),FALSE),
  IF(AND(VALUE(LEFT($A821,3))=312,LEFT($G821,10)="Unincepted",$B821="O "),VLOOKUP(" ULO",_312_Table2,MATCH('312'!$V$16,_312_Table2_ColumnLookup,0),FALSE),
  IF(AND(VALUE(LEFT($A821,3))=312,LEFT($G821,10)="Unincepted",$B821="Q "),VLOOKUP(" ULO",_312_Table2,MATCH('312'!$X$16,_312_Table2_ColumnLookup,0),FALSE),
  IF(AND(VALUE(LEFT($A821,3))=312,LEFT($G821,10)="Unincepted"),VLOOKUP(" ULO",_312_Table2,MATCH(LEFT($B821,1),_312_Table2_ColumnLookup,0),FALSE),
  IF(AND(VALUE(LEFT($A821,3))=312,LEFT($G821,5)="Total",$B821="G "),VLOOKUP('312'!$F$80,_312_Table2,MATCH('312'!$N$16,_312_Table2_ColumnLookup,0),FALSE),
  IF(AND(VALUE(LEFT($A821,3))=312,LEFT($G821,5)="Total",$B821="O "),VLOOKUP('312'!$F$80,_312_Table2,MATCH('312'!$V$16,_312_Table2_ColumnLookup,0),FALSE),
  IF(AND(VALUE(LEFT($A821,3))=312,LEFT($G821,5)="Total",$B821="Q "),VLOOKUP('312'!$F$80,_312_Table2,MATCH('312'!$X$16,_312_Table2_ColumnLookup,0),FALSE),
  IF(AND(VALUE(LEFT($A821,3))=312,LEFT($G821,5)="Total"),VLOOKUP('312'!$F$80,_312_Table2,MATCH(LEFT($B821,1),_312_Table2_ColumnLookup,0),FALSE),
  IF(AND(VALUE(LEFT($A821,3))=312,LEN($I821)=4,$B821="G"),VLOOKUP($I821,_312_Table2,MATCH('312'!$N$16,_312_Table2_ColumnLookup,0),FALSE),
  IF(AND(VALUE(LEFT($A821,3))=312,LEN($I821)=4,$B821="O"),VLOOKUP($I821,_312_Table2,MATCH('312'!$V$16,_312_Table2_ColumnLookup,0),FALSE),
  IF(AND(VALUE(LEFT($A821,3))=312,LEN($I821)=4,$B821="Q"),VLOOKUP($I821,_312_Table2,MATCH('312'!$X$16,_312_Table2_ColumnLookup,0),FALSE),
  IF(AND(VALUE(LEFT($A821,3))=312,LEN($I821)=4),VLOOKUP($I821,_312_Table2,MATCH(LEFT($B821,1),_312_Table2_ColumnLookup,0),FALSE)
+N("312"),
  IF(VALUE(LEFT($A821,3))=313,VLOOKUP(VALUE(MID($B821,2,1)),_313_Table2,MATCH(MID($B821,1,1),_313_Table2_ColumnLookup,0),FALSE)
+N("313"),
  IF(AND(VALUE(LEFT($A821,3))=314,LEN($B821)=3),VLOOKUP(VALUE(MID($B821,2,2)),_314_Table2,MATCH(MID($B821,1,1),_314_Table2_ColumnLookup,0),FALSE),
  IF(VALUE(LEFT($A821,3))=314,VLOOKUP(VALUE(MID($B821,2,1)),_314_Table2,MATCH(MID($B821,1,1),_314_Table2_ColumnLookup,0),FALSE)
+N("314"),
""))))))))))))))))))))))))</f>
        <v>#N/A</v>
      </c>
      <c r="F821" s="238">
        <f>IF(AND(VALUE(LEFT($A821,3))=309,LEN($B821)=3),VLOOKUP(VALUE(MID($B821,2,2)),_309_Table3,MATCH(MID($B821,1,1),_309_Table3_ColumnLookup,0),FALSE),
  IF($C821="309 LCR SummaryA",OneYearSCR,IF($C821="309 LCR SummaryB",UltimateSCR,IF(VALUE(LEFT($A821,3))=309,VLOOKUP(VALUE(MID($B821,2,1)),_309_Table3,MATCH(MID($B821,1,1),_309_Table3_ColumnLookup,0),FALSE)
+N("309"),
  IF(VALUE(LEFT($A821,3))=310,VLOOKUP(VALUE(MID($B821,2,1)),_310_Table3,MATCH(MID($B821,1,1),_310_Table3_ColumnLookup,0),FALSE)
+N("310"),
  IF(AND(VALUE(LEFT($A821,3))=311,LEN($I821)=4),VLOOKUP($I821,_311_Table3,MATCH($B821,_311_Table3_ColumnLookup,0),FALSE),
  IF(AND(VALUE(LEFT($A821,3))=311,OR($B821="I2",$B821="J2",$B821="K2",$B821="L2")),VLOOKUP('311'!$G$58,_311_Table3,MATCH(MID($B821,1,1),_311_Table3_ColumnLookup,0),FALSE),
  IF(AND(VALUE(LEFT($A821,3))=311,RIGHT($B821,5)="Total"),VLOOKUP('311'!$G$59,_311_Table3,MATCH(MID($B821,1,1),_311_Table3_ColumnLookup,0),FALSE),
  IF(VALUE(LEFT($A821,3))=311,VLOOKUP(VALUE(MID($B821,2,1)),_311_Table3,MATCH(MID($B821,1,1),_311_Table3_ColumnLookup,0),FALSE)
+N("311"),
  IF(AND(VALUE(LEFT($A821,3))=312,LEFT($G821,10)="Unincepted",$B821="G "),VLOOKUP(" ULO",_312_Table3,MATCH('312'!$N$16,_312_Table3_ColumnLookup,0),FALSE),
  IF(AND(VALUE(LEFT($A821,3))=312,LEFT($G821,10)="Unincepted",$B821="O "),VLOOKUP(" ULO",_312_Table3,MATCH('312'!$V$16,_312_Table3_ColumnLookup,0),FALSE),
  IF(AND(VALUE(LEFT($A821,3))=312,LEFT($G821,10)="Unincepted",$B821="Q "),VLOOKUP(" ULO",_312_Table3,MATCH('312'!$X$16,_312_Table3_ColumnLookup,0),FALSE),
  IF(AND(VALUE(LEFT($A821,3))=312,LEFT($G821,10)="Unincepted"),VLOOKUP(" ULO",_312_Table3,MATCH(LEFT($B821,1),_312_Table3_ColumnLookup,0),FALSE),
  IF(AND(VALUE(LEFT($A821,3))=312,LEFT($G821,5)="Total",$B821="G "),VLOOKUP('312'!$F$80,_312_Table3,MATCH('312'!$N$16,_312_Table3_ColumnLookup,0),FALSE),
  IF(AND(VALUE(LEFT($A821,3))=312,LEFT($G821,5)="Total",$B821="O "),VLOOKUP('312'!$F$80,_312_Table3,MATCH('312'!$V$16,_312_Table3_ColumnLookup,0),FALSE),
  IF(AND(VALUE(LEFT($A821,3))=312,LEFT($G821,5)="Total",$B821="Q "),VLOOKUP('312'!$F$80,_312_Table3,MATCH('312'!$X$16,_312_Table3_ColumnLookup,0),FALSE),
  IF(AND(VALUE(LEFT($A821,3))=312,LEFT($G821,5)="Total"),VLOOKUP('312'!$F$80,_312_Table3,MATCH(LEFT($B821,1),_312_Table3_ColumnLookup,0),FALSE),
  IF(AND(VALUE(LEFT($A821,3))=312,LEN($I821)=4,$B821="G"),VLOOKUP($I821,_312_Table3,MATCH('312'!$N$16,_312_Table3_ColumnLookup,0),FALSE),
  IF(AND(VALUE(LEFT($A821,3))=312,LEN($I821)=4,$B821="O"),VLOOKUP($I821,_312_Table3,MATCH('312'!$V$16,_312_Table3_ColumnLookup,0),FALSE),
  IF(AND(VALUE(LEFT($A821,3))=312,LEN($I821)=4,$B821="Q"),VLOOKUP($I821,_312_Table3,MATCH('312'!$X$16,_312_Table3_ColumnLookup,0),FALSE),
  IF(AND(VALUE(LEFT($A821,3))=312,LEN($I821)=4),VLOOKUP($I821,_312_Table3,MATCH(LEFT($B821,1),_312_Table3_ColumnLookup,0),FALSE)
+N("312"),
  IF(VALUE(LEFT($A821,3))=313,VLOOKUP(VALUE(MID($B821,2,1)),_313_Table3,MATCH(MID($B821,1,1),_313_Table3_ColumnLookup,0),FALSE)
+N("313"),
  IF(AND(VALUE(LEFT($A821,3))=314,LEN($B821)=3),VLOOKUP(VALUE(MID($B821,2,2)),_314_Table3,MATCH(MID($B821,1,1),_314_Table3_ColumnLookup,0),FALSE),
  IF(VALUE(LEFT($A821,3))=314,VLOOKUP(VALUE(MID($B821,2,1)),_314_Table3,MATCH(MID($B821,1,1),_314_Table3_ColumnLookup,0),FALSE)
+N("314"),
""))))))))))))))))))))))))</f>
        <v>0</v>
      </c>
      <c r="G821" t="s">
        <v>1450</v>
      </c>
      <c r="H821" s="321">
        <f>IFERROR(
IF(ISERROR($D821)=FALSE,$D821,IF(ISERROR($E821)=FALSE,$E821,IF(ISERROR($F821)=FALSE,$F821
+N("012 checkboxes"),
IF(
IF(OR(LEFT($A821,9)="Syndicate",LEFT($A821,12)="NewSyndicate"),VLOOKUP($A821,'012'!$J:$ZW,MATCH("Link to button",'012'!$J$1:$ZW$1,0),0)
+N("309 checkbox"),
IF($C821="309 LCR Summary0",VLOOKUP("Notes990",'309'!$P:$ZZ,MATCH("Link to button",'309'!$P$1:$ZZ$1,0),0)
+N("313 checkboxes"),
IF($C821="313 Financial Information0LcmVsScr",IF($C821="309 LCR Summary0",VLOOKUP("LcmVsScr",'309'!$N:$ZZ,MATCH("Link to button",'309'!$N$1:$ZZ$1,0),0),
IF($C821="313 Financial Information0LcrDocAttached",IF($C821="309 LCR Summary0",VLOOKUP("LcrDocAttached",'309'!$N:$ZZ,MATCH("Link to button",'309'!$N$1:$ZZ$1,0),
0)))))))=1,TRUE,FALSE)
))),"")</f>
        <v>0</v>
      </c>
    </row>
    <row r="822" spans="1:8">
      <c r="A822" s="237" t="str">
        <f>VLOOKUP($G822,CSVLookups!$B:$R,MATCH(A$1,CSVLookups!$B$1:$R$1,0),FALSE)</f>
        <v>314 Additional Quantitative Analysis</v>
      </c>
      <c r="B822" s="237" t="str">
        <f>VLOOKUP($G822,CSVLookups!$B:$R,MATCH(B$1,CSVLookups!$B$1:$R$1,0),FALSE)</f>
        <v>H8</v>
      </c>
      <c r="C822" s="238" t="str">
        <f t="shared" si="13"/>
        <v>314 Additional Quantitative AnalysisH8</v>
      </c>
      <c r="D822" s="238" t="e">
        <f>IF(AND(VALUE(LEFT($A822,3))=309,LEN($B822)=3),VLOOKUP(VALUE(MID($B822,2,2)),_309_Table1,MATCH(MID($B822,1,1),_309_Table1_ColumnLookup,0),FALSE),
  IF($C822="309 LCR SummaryA",OneYearSCR,IF($C822="309 LCR SummaryB",UltimateSCR,IF(VALUE(LEFT($A822,3))=309,VLOOKUP(VALUE(MID($B822,2,1)),_309_Table1,MATCH(MID($B822,1,1),_309_Table1_ColumnLookup,0),FALSE)
+N("309"),
  IF(VALUE(LEFT($A822,3))=310,VLOOKUP(VALUE(MID($B822,2,1)),_310_Table1,MATCH(MID($B822,1,1),_310_Table1_ColumnLookup,0),FALSE)
+N("310"),
  IF(AND(VALUE(LEFT($A822,3))=311,LEN($I822)=4),VLOOKUP($I822,_311_Table1,MATCH($B822,_311_Table1_ColumnLookup,0),FALSE),
  IF(AND(VALUE(LEFT($A822,3))=311,OR($B822="I2",$B822="J2",$B822="K2",$B822="L2")),VLOOKUP('311'!$G$58,_311_Table1,MATCH(MID($B822,1,1),_311_Table1_ColumnLookup,0),FALSE),
  IF(AND(VALUE(LEFT($A822,3))=311,RIGHT($B822,5)="Total"),VLOOKUP('311'!$G$59,_311_Table1,MATCH(MID($B822,1,1),_311_Table1_ColumnLookup,0),FALSE),
  IF(VALUE(LEFT($A822,3))=311,VLOOKUP(VALUE(MID($B822,2,1)),_311_Table1,MATCH(MID($B822,1,1),_311_Table1_ColumnLookup,0),FALSE)
+N("311"),
  IF(AND(VALUE(LEFT($A822,3))=312,LEFT($G822,10)="Unincepted",$B822="G "),VLOOKUP(" ULO",_312_Table1,MATCH('312'!$N$16,_312_Table1_ColumnLookup,0),FALSE),
  IF(AND(VALUE(LEFT($A822,3))=312,LEFT($G822,10)="Unincepted",$B822="O "),VLOOKUP(" ULO",_312_Table1,MATCH('312'!$V$16,_312_Table1_ColumnLookup,0),FALSE),
  IF(AND(VALUE(LEFT($A822,3))=312,LEFT($G822,10)="Unincepted",$B822="Q "),VLOOKUP(" ULO",_312_Table1,MATCH('312'!$X$16,_312_Table1_ColumnLookup,0),FALSE),
  IF(AND(VALUE(LEFT($A822,3))=312,LEFT($G822,10)="Unincepted"),VLOOKUP(" ULO",_312_Table1,MATCH(LEFT($B822,1),_312_Table1_ColumnLookup,0),FALSE),
  IF(AND(VALUE(LEFT($A822,3))=312,LEFT($G822,5)="Total",$B822="G "),VLOOKUP('312'!$F$80,_312_Table1,MATCH('312'!$N$16,_312_Table1_ColumnLookup,0),FALSE),
  IF(AND(VALUE(LEFT($A822,3))=312,LEFT($G822,5)="Total",$B822="O "),VLOOKUP('312'!$F$80,_312_Table1,MATCH('312'!$V$16,_312_Table1_ColumnLookup,0),FALSE),
  IF(AND(VALUE(LEFT($A822,3))=312,LEFT($G822,5)="Total",$B822="Q "),VLOOKUP('312'!$F$80,_312_Table1,MATCH('312'!$X$16,_312_Table1_ColumnLookup,0),FALSE),
  IF(AND(VALUE(LEFT($A822,3))=312,LEFT($G822,5)="Total"),VLOOKUP('312'!$F$80,_312_Table1,MATCH(LEFT($B822,1),_312_Table1_ColumnLookup,0),FALSE),
  IF(AND(VALUE(LEFT($A822,3))=312,LEN($I822)=4,$B822="G"),VLOOKUP($I822,_312_Table1,MATCH('312'!$N$16,_312_Table1_ColumnLookup,0),FALSE),
  IF(AND(VALUE(LEFT($A822,3))=312,LEN($I822)=4,$B822="O"),VLOOKUP($I822,_312_Table1,MATCH('312'!$V$16,_312_Table1_ColumnLookup,0),FALSE),
  IF(AND(VALUE(LEFT($A822,3))=312,LEN($I822)=4,$B822="Q"),VLOOKUP($I822,_312_Table1,MATCH('312'!$X$16,_312_Table1_ColumnLookup,0),FALSE),
  IF(AND(VALUE(LEFT($A822,3))=312,LEN($I822)=4),VLOOKUP($I822,_312_Table1,MATCH(LEFT($B822,1),_312_Table1_ColumnLookup,0),FALSE)
+N("312"),
  IF(VALUE(LEFT($A822,3))=313,VLOOKUP(VALUE(MID($B822,2,1)),_313_Table1,MATCH(MID($B822,1,1),_313_Table1_ColumnLookup,0),FALSE)
+N("313"),
  IF(AND(VALUE(LEFT($A822,3))=314,LEN($B822)=3),VLOOKUP(VALUE(MID($B822,2,2)),_314_Table1,MATCH(MID($B822,1,1),_314_Table1_ColumnLookup,0),FALSE),
  IF(VALUE(LEFT($A822,3))=314,VLOOKUP(VALUE(MID($B822,2,1)),_314_Table1,MATCH(MID($B822,1,1),_314_Table1_ColumnLookup,0),FALSE)
+N("314"),
""))))))))))))))))))))))))</f>
        <v>#N/A</v>
      </c>
      <c r="E822" s="238" t="e">
        <f>IF(AND(VALUE(LEFT($A822,3))=309,LEN($B822)=3),VLOOKUP(VALUE(MID($B822,2,2)),_309_Table2,MATCH(MID($B822,1,1),_309_Table2_ColumnLookup,0),FALSE),
  IF($C822="309 LCR SummaryA",OneYearSCR,IF($C822="309 LCR SummaryB",UltimateSCR,IF(VALUE(LEFT($A822,3))=309,VLOOKUP(VALUE(MID($B822,2,1)),_309_Table2,MATCH(MID($B822,1,1),_309_Table2_ColumnLookup,0),FALSE)
+N("309"),
  IF(VALUE(LEFT($A822,3))=310,VLOOKUP(VALUE(MID($B822,2,1)),_310_Table2,MATCH(MID($B822,1,1),_310_Table2_ColumnLookup,0),FALSE)
+N("310"),
  IF(AND(VALUE(LEFT($A822,3))=311,LEN($I822)=4),VLOOKUP($I822,_311_Table2,MATCH($B822,_311_Table2_ColumnLookup,0),FALSE),
  IF(AND(VALUE(LEFT($A822,3))=311,OR($B822="I2",$B822="J2",$B822="K2",$B822="L2")),VLOOKUP('311'!$G$58,_311_Table2,MATCH(MID($B822,1,1),_311_Table2_ColumnLookup,0),FALSE),
  IF(AND(VALUE(LEFT($A822,3))=311,RIGHT($B822,5)="Total"),VLOOKUP('311'!$G$59,_311_Table2,MATCH(MID($B822,1,1),_311_Table2_ColumnLookup,0),FALSE),
  IF(VALUE(LEFT($A822,3))=311,VLOOKUP(VALUE(MID($B822,2,1)),_311_Table2,MATCH(MID($B822,1,1),_311_Table2_ColumnLookup,0),FALSE)
+N("311"),
  IF(AND(VALUE(LEFT($A822,3))=312,LEFT($G822,10)="Unincepted",$B822="G "),VLOOKUP(" ULO",_312_Table2,MATCH('312'!$N$16,_312_Table2_ColumnLookup,0),FALSE),
  IF(AND(VALUE(LEFT($A822,3))=312,LEFT($G822,10)="Unincepted",$B822="O "),VLOOKUP(" ULO",_312_Table2,MATCH('312'!$V$16,_312_Table2_ColumnLookup,0),FALSE),
  IF(AND(VALUE(LEFT($A822,3))=312,LEFT($G822,10)="Unincepted",$B822="Q "),VLOOKUP(" ULO",_312_Table2,MATCH('312'!$X$16,_312_Table2_ColumnLookup,0),FALSE),
  IF(AND(VALUE(LEFT($A822,3))=312,LEFT($G822,10)="Unincepted"),VLOOKUP(" ULO",_312_Table2,MATCH(LEFT($B822,1),_312_Table2_ColumnLookup,0),FALSE),
  IF(AND(VALUE(LEFT($A822,3))=312,LEFT($G822,5)="Total",$B822="G "),VLOOKUP('312'!$F$80,_312_Table2,MATCH('312'!$N$16,_312_Table2_ColumnLookup,0),FALSE),
  IF(AND(VALUE(LEFT($A822,3))=312,LEFT($G822,5)="Total",$B822="O "),VLOOKUP('312'!$F$80,_312_Table2,MATCH('312'!$V$16,_312_Table2_ColumnLookup,0),FALSE),
  IF(AND(VALUE(LEFT($A822,3))=312,LEFT($G822,5)="Total",$B822="Q "),VLOOKUP('312'!$F$80,_312_Table2,MATCH('312'!$X$16,_312_Table2_ColumnLookup,0),FALSE),
  IF(AND(VALUE(LEFT($A822,3))=312,LEFT($G822,5)="Total"),VLOOKUP('312'!$F$80,_312_Table2,MATCH(LEFT($B822,1),_312_Table2_ColumnLookup,0),FALSE),
  IF(AND(VALUE(LEFT($A822,3))=312,LEN($I822)=4,$B822="G"),VLOOKUP($I822,_312_Table2,MATCH('312'!$N$16,_312_Table2_ColumnLookup,0),FALSE),
  IF(AND(VALUE(LEFT($A822,3))=312,LEN($I822)=4,$B822="O"),VLOOKUP($I822,_312_Table2,MATCH('312'!$V$16,_312_Table2_ColumnLookup,0),FALSE),
  IF(AND(VALUE(LEFT($A822,3))=312,LEN($I822)=4,$B822="Q"),VLOOKUP($I822,_312_Table2,MATCH('312'!$X$16,_312_Table2_ColumnLookup,0),FALSE),
  IF(AND(VALUE(LEFT($A822,3))=312,LEN($I822)=4),VLOOKUP($I822,_312_Table2,MATCH(LEFT($B822,1),_312_Table2_ColumnLookup,0),FALSE)
+N("312"),
  IF(VALUE(LEFT($A822,3))=313,VLOOKUP(VALUE(MID($B822,2,1)),_313_Table2,MATCH(MID($B822,1,1),_313_Table2_ColumnLookup,0),FALSE)
+N("313"),
  IF(AND(VALUE(LEFT($A822,3))=314,LEN($B822)=3),VLOOKUP(VALUE(MID($B822,2,2)),_314_Table2,MATCH(MID($B822,1,1),_314_Table2_ColumnLookup,0),FALSE),
  IF(VALUE(LEFT($A822,3))=314,VLOOKUP(VALUE(MID($B822,2,1)),_314_Table2,MATCH(MID($B822,1,1),_314_Table2_ColumnLookup,0),FALSE)
+N("314"),
""))))))))))))))))))))))))</f>
        <v>#N/A</v>
      </c>
      <c r="F822" s="238">
        <f>IF(AND(VALUE(LEFT($A822,3))=309,LEN($B822)=3),VLOOKUP(VALUE(MID($B822,2,2)),_309_Table3,MATCH(MID($B822,1,1),_309_Table3_ColumnLookup,0),FALSE),
  IF($C822="309 LCR SummaryA",OneYearSCR,IF($C822="309 LCR SummaryB",UltimateSCR,IF(VALUE(LEFT($A822,3))=309,VLOOKUP(VALUE(MID($B822,2,1)),_309_Table3,MATCH(MID($B822,1,1),_309_Table3_ColumnLookup,0),FALSE)
+N("309"),
  IF(VALUE(LEFT($A822,3))=310,VLOOKUP(VALUE(MID($B822,2,1)),_310_Table3,MATCH(MID($B822,1,1),_310_Table3_ColumnLookup,0),FALSE)
+N("310"),
  IF(AND(VALUE(LEFT($A822,3))=311,LEN($I822)=4),VLOOKUP($I822,_311_Table3,MATCH($B822,_311_Table3_ColumnLookup,0),FALSE),
  IF(AND(VALUE(LEFT($A822,3))=311,OR($B822="I2",$B822="J2",$B822="K2",$B822="L2")),VLOOKUP('311'!$G$58,_311_Table3,MATCH(MID($B822,1,1),_311_Table3_ColumnLookup,0),FALSE),
  IF(AND(VALUE(LEFT($A822,3))=311,RIGHT($B822,5)="Total"),VLOOKUP('311'!$G$59,_311_Table3,MATCH(MID($B822,1,1),_311_Table3_ColumnLookup,0),FALSE),
  IF(VALUE(LEFT($A822,3))=311,VLOOKUP(VALUE(MID($B822,2,1)),_311_Table3,MATCH(MID($B822,1,1),_311_Table3_ColumnLookup,0),FALSE)
+N("311"),
  IF(AND(VALUE(LEFT($A822,3))=312,LEFT($G822,10)="Unincepted",$B822="G "),VLOOKUP(" ULO",_312_Table3,MATCH('312'!$N$16,_312_Table3_ColumnLookup,0),FALSE),
  IF(AND(VALUE(LEFT($A822,3))=312,LEFT($G822,10)="Unincepted",$B822="O "),VLOOKUP(" ULO",_312_Table3,MATCH('312'!$V$16,_312_Table3_ColumnLookup,0),FALSE),
  IF(AND(VALUE(LEFT($A822,3))=312,LEFT($G822,10)="Unincepted",$B822="Q "),VLOOKUP(" ULO",_312_Table3,MATCH('312'!$X$16,_312_Table3_ColumnLookup,0),FALSE),
  IF(AND(VALUE(LEFT($A822,3))=312,LEFT($G822,10)="Unincepted"),VLOOKUP(" ULO",_312_Table3,MATCH(LEFT($B822,1),_312_Table3_ColumnLookup,0),FALSE),
  IF(AND(VALUE(LEFT($A822,3))=312,LEFT($G822,5)="Total",$B822="G "),VLOOKUP('312'!$F$80,_312_Table3,MATCH('312'!$N$16,_312_Table3_ColumnLookup,0),FALSE),
  IF(AND(VALUE(LEFT($A822,3))=312,LEFT($G822,5)="Total",$B822="O "),VLOOKUP('312'!$F$80,_312_Table3,MATCH('312'!$V$16,_312_Table3_ColumnLookup,0),FALSE),
  IF(AND(VALUE(LEFT($A822,3))=312,LEFT($G822,5)="Total",$B822="Q "),VLOOKUP('312'!$F$80,_312_Table3,MATCH('312'!$X$16,_312_Table3_ColumnLookup,0),FALSE),
  IF(AND(VALUE(LEFT($A822,3))=312,LEFT($G822,5)="Total"),VLOOKUP('312'!$F$80,_312_Table3,MATCH(LEFT($B822,1),_312_Table3_ColumnLookup,0),FALSE),
  IF(AND(VALUE(LEFT($A822,3))=312,LEN($I822)=4,$B822="G"),VLOOKUP($I822,_312_Table3,MATCH('312'!$N$16,_312_Table3_ColumnLookup,0),FALSE),
  IF(AND(VALUE(LEFT($A822,3))=312,LEN($I822)=4,$B822="O"),VLOOKUP($I822,_312_Table3,MATCH('312'!$V$16,_312_Table3_ColumnLookup,0),FALSE),
  IF(AND(VALUE(LEFT($A822,3))=312,LEN($I822)=4,$B822="Q"),VLOOKUP($I822,_312_Table3,MATCH('312'!$X$16,_312_Table3_ColumnLookup,0),FALSE),
  IF(AND(VALUE(LEFT($A822,3))=312,LEN($I822)=4),VLOOKUP($I822,_312_Table3,MATCH(LEFT($B822,1),_312_Table3_ColumnLookup,0),FALSE)
+N("312"),
  IF(VALUE(LEFT($A822,3))=313,VLOOKUP(VALUE(MID($B822,2,1)),_313_Table3,MATCH(MID($B822,1,1),_313_Table3_ColumnLookup,0),FALSE)
+N("313"),
  IF(AND(VALUE(LEFT($A822,3))=314,LEN($B822)=3),VLOOKUP(VALUE(MID($B822,2,2)),_314_Table3,MATCH(MID($B822,1,1),_314_Table3_ColumnLookup,0),FALSE),
  IF(VALUE(LEFT($A822,3))=314,VLOOKUP(VALUE(MID($B822,2,1)),_314_Table3,MATCH(MID($B822,1,1),_314_Table3_ColumnLookup,0),FALSE)
+N("314"),
""))))))))))))))))))))))))</f>
        <v>0</v>
      </c>
      <c r="G822" t="s">
        <v>1452</v>
      </c>
      <c r="H822" s="321">
        <f>IFERROR(
IF(ISERROR($D822)=FALSE,$D822,IF(ISERROR($E822)=FALSE,$E822,IF(ISERROR($F822)=FALSE,$F822
+N("012 checkboxes"),
IF(
IF(OR(LEFT($A822,9)="Syndicate",LEFT($A822,12)="NewSyndicate"),VLOOKUP($A822,'012'!$J:$ZW,MATCH("Link to button",'012'!$J$1:$ZW$1,0),0)
+N("309 checkbox"),
IF($C822="309 LCR Summary0",VLOOKUP("Notes990",'309'!$P:$ZZ,MATCH("Link to button",'309'!$P$1:$ZZ$1,0),0)
+N("313 checkboxes"),
IF($C822="313 Financial Information0LcmVsScr",IF($C822="309 LCR Summary0",VLOOKUP("LcmVsScr",'309'!$N:$ZZ,MATCH("Link to button",'309'!$N$1:$ZZ$1,0),0),
IF($C822="313 Financial Information0LcrDocAttached",IF($C822="309 LCR Summary0",VLOOKUP("LcrDocAttached",'309'!$N:$ZZ,MATCH("Link to button",'309'!$N$1:$ZZ$1,0),
0)))))))=1,TRUE,FALSE)
))),"")</f>
        <v>0</v>
      </c>
    </row>
    <row r="823" spans="1:8">
      <c r="A823" s="237" t="str">
        <f>VLOOKUP($G823,CSVLookups!$B:$R,MATCH(A$1,CSVLookups!$B$1:$R$1,0),FALSE)</f>
        <v>314 Additional Quantitative Analysis</v>
      </c>
      <c r="B823" s="237" t="str">
        <f>VLOOKUP($G823,CSVLookups!$B:$R,MATCH(B$1,CSVLookups!$B$1:$R$1,0),FALSE)</f>
        <v>I8</v>
      </c>
      <c r="C823" s="238" t="str">
        <f t="shared" si="13"/>
        <v>314 Additional Quantitative AnalysisI8</v>
      </c>
      <c r="D823" s="238" t="e">
        <f>IF(AND(VALUE(LEFT($A823,3))=309,LEN($B823)=3),VLOOKUP(VALUE(MID($B823,2,2)),_309_Table1,MATCH(MID($B823,1,1),_309_Table1_ColumnLookup,0),FALSE),
  IF($C823="309 LCR SummaryA",OneYearSCR,IF($C823="309 LCR SummaryB",UltimateSCR,IF(VALUE(LEFT($A823,3))=309,VLOOKUP(VALUE(MID($B823,2,1)),_309_Table1,MATCH(MID($B823,1,1),_309_Table1_ColumnLookup,0),FALSE)
+N("309"),
  IF(VALUE(LEFT($A823,3))=310,VLOOKUP(VALUE(MID($B823,2,1)),_310_Table1,MATCH(MID($B823,1,1),_310_Table1_ColumnLookup,0),FALSE)
+N("310"),
  IF(AND(VALUE(LEFT($A823,3))=311,LEN($I823)=4),VLOOKUP($I823,_311_Table1,MATCH($B823,_311_Table1_ColumnLookup,0),FALSE),
  IF(AND(VALUE(LEFT($A823,3))=311,OR($B823="I2",$B823="J2",$B823="K2",$B823="L2")),VLOOKUP('311'!$G$58,_311_Table1,MATCH(MID($B823,1,1),_311_Table1_ColumnLookup,0),FALSE),
  IF(AND(VALUE(LEFT($A823,3))=311,RIGHT($B823,5)="Total"),VLOOKUP('311'!$G$59,_311_Table1,MATCH(MID($B823,1,1),_311_Table1_ColumnLookup,0),FALSE),
  IF(VALUE(LEFT($A823,3))=311,VLOOKUP(VALUE(MID($B823,2,1)),_311_Table1,MATCH(MID($B823,1,1),_311_Table1_ColumnLookup,0),FALSE)
+N("311"),
  IF(AND(VALUE(LEFT($A823,3))=312,LEFT($G823,10)="Unincepted",$B823="G "),VLOOKUP(" ULO",_312_Table1,MATCH('312'!$N$16,_312_Table1_ColumnLookup,0),FALSE),
  IF(AND(VALUE(LEFT($A823,3))=312,LEFT($G823,10)="Unincepted",$B823="O "),VLOOKUP(" ULO",_312_Table1,MATCH('312'!$V$16,_312_Table1_ColumnLookup,0),FALSE),
  IF(AND(VALUE(LEFT($A823,3))=312,LEFT($G823,10)="Unincepted",$B823="Q "),VLOOKUP(" ULO",_312_Table1,MATCH('312'!$X$16,_312_Table1_ColumnLookup,0),FALSE),
  IF(AND(VALUE(LEFT($A823,3))=312,LEFT($G823,10)="Unincepted"),VLOOKUP(" ULO",_312_Table1,MATCH(LEFT($B823,1),_312_Table1_ColumnLookup,0),FALSE),
  IF(AND(VALUE(LEFT($A823,3))=312,LEFT($G823,5)="Total",$B823="G "),VLOOKUP('312'!$F$80,_312_Table1,MATCH('312'!$N$16,_312_Table1_ColumnLookup,0),FALSE),
  IF(AND(VALUE(LEFT($A823,3))=312,LEFT($G823,5)="Total",$B823="O "),VLOOKUP('312'!$F$80,_312_Table1,MATCH('312'!$V$16,_312_Table1_ColumnLookup,0),FALSE),
  IF(AND(VALUE(LEFT($A823,3))=312,LEFT($G823,5)="Total",$B823="Q "),VLOOKUP('312'!$F$80,_312_Table1,MATCH('312'!$X$16,_312_Table1_ColumnLookup,0),FALSE),
  IF(AND(VALUE(LEFT($A823,3))=312,LEFT($G823,5)="Total"),VLOOKUP('312'!$F$80,_312_Table1,MATCH(LEFT($B823,1),_312_Table1_ColumnLookup,0),FALSE),
  IF(AND(VALUE(LEFT($A823,3))=312,LEN($I823)=4,$B823="G"),VLOOKUP($I823,_312_Table1,MATCH('312'!$N$16,_312_Table1_ColumnLookup,0),FALSE),
  IF(AND(VALUE(LEFT($A823,3))=312,LEN($I823)=4,$B823="O"),VLOOKUP($I823,_312_Table1,MATCH('312'!$V$16,_312_Table1_ColumnLookup,0),FALSE),
  IF(AND(VALUE(LEFT($A823,3))=312,LEN($I823)=4,$B823="Q"),VLOOKUP($I823,_312_Table1,MATCH('312'!$X$16,_312_Table1_ColumnLookup,0),FALSE),
  IF(AND(VALUE(LEFT($A823,3))=312,LEN($I823)=4),VLOOKUP($I823,_312_Table1,MATCH(LEFT($B823,1),_312_Table1_ColumnLookup,0),FALSE)
+N("312"),
  IF(VALUE(LEFT($A823,3))=313,VLOOKUP(VALUE(MID($B823,2,1)),_313_Table1,MATCH(MID($B823,1,1),_313_Table1_ColumnLookup,0),FALSE)
+N("313"),
  IF(AND(VALUE(LEFT($A823,3))=314,LEN($B823)=3),VLOOKUP(VALUE(MID($B823,2,2)),_314_Table1,MATCH(MID($B823,1,1),_314_Table1_ColumnLookup,0),FALSE),
  IF(VALUE(LEFT($A823,3))=314,VLOOKUP(VALUE(MID($B823,2,1)),_314_Table1,MATCH(MID($B823,1,1),_314_Table1_ColumnLookup,0),FALSE)
+N("314"),
""))))))))))))))))))))))))</f>
        <v>#N/A</v>
      </c>
      <c r="E823" s="238" t="e">
        <f>IF(AND(VALUE(LEFT($A823,3))=309,LEN($B823)=3),VLOOKUP(VALUE(MID($B823,2,2)),_309_Table2,MATCH(MID($B823,1,1),_309_Table2_ColumnLookup,0),FALSE),
  IF($C823="309 LCR SummaryA",OneYearSCR,IF($C823="309 LCR SummaryB",UltimateSCR,IF(VALUE(LEFT($A823,3))=309,VLOOKUP(VALUE(MID($B823,2,1)),_309_Table2,MATCH(MID($B823,1,1),_309_Table2_ColumnLookup,0),FALSE)
+N("309"),
  IF(VALUE(LEFT($A823,3))=310,VLOOKUP(VALUE(MID($B823,2,1)),_310_Table2,MATCH(MID($B823,1,1),_310_Table2_ColumnLookup,0),FALSE)
+N("310"),
  IF(AND(VALUE(LEFT($A823,3))=311,LEN($I823)=4),VLOOKUP($I823,_311_Table2,MATCH($B823,_311_Table2_ColumnLookup,0),FALSE),
  IF(AND(VALUE(LEFT($A823,3))=311,OR($B823="I2",$B823="J2",$B823="K2",$B823="L2")),VLOOKUP('311'!$G$58,_311_Table2,MATCH(MID($B823,1,1),_311_Table2_ColumnLookup,0),FALSE),
  IF(AND(VALUE(LEFT($A823,3))=311,RIGHT($B823,5)="Total"),VLOOKUP('311'!$G$59,_311_Table2,MATCH(MID($B823,1,1),_311_Table2_ColumnLookup,0),FALSE),
  IF(VALUE(LEFT($A823,3))=311,VLOOKUP(VALUE(MID($B823,2,1)),_311_Table2,MATCH(MID($B823,1,1),_311_Table2_ColumnLookup,0),FALSE)
+N("311"),
  IF(AND(VALUE(LEFT($A823,3))=312,LEFT($G823,10)="Unincepted",$B823="G "),VLOOKUP(" ULO",_312_Table2,MATCH('312'!$N$16,_312_Table2_ColumnLookup,0),FALSE),
  IF(AND(VALUE(LEFT($A823,3))=312,LEFT($G823,10)="Unincepted",$B823="O "),VLOOKUP(" ULO",_312_Table2,MATCH('312'!$V$16,_312_Table2_ColumnLookup,0),FALSE),
  IF(AND(VALUE(LEFT($A823,3))=312,LEFT($G823,10)="Unincepted",$B823="Q "),VLOOKUP(" ULO",_312_Table2,MATCH('312'!$X$16,_312_Table2_ColumnLookup,0),FALSE),
  IF(AND(VALUE(LEFT($A823,3))=312,LEFT($G823,10)="Unincepted"),VLOOKUP(" ULO",_312_Table2,MATCH(LEFT($B823,1),_312_Table2_ColumnLookup,0),FALSE),
  IF(AND(VALUE(LEFT($A823,3))=312,LEFT($G823,5)="Total",$B823="G "),VLOOKUP('312'!$F$80,_312_Table2,MATCH('312'!$N$16,_312_Table2_ColumnLookup,0),FALSE),
  IF(AND(VALUE(LEFT($A823,3))=312,LEFT($G823,5)="Total",$B823="O "),VLOOKUP('312'!$F$80,_312_Table2,MATCH('312'!$V$16,_312_Table2_ColumnLookup,0),FALSE),
  IF(AND(VALUE(LEFT($A823,3))=312,LEFT($G823,5)="Total",$B823="Q "),VLOOKUP('312'!$F$80,_312_Table2,MATCH('312'!$X$16,_312_Table2_ColumnLookup,0),FALSE),
  IF(AND(VALUE(LEFT($A823,3))=312,LEFT($G823,5)="Total"),VLOOKUP('312'!$F$80,_312_Table2,MATCH(LEFT($B823,1),_312_Table2_ColumnLookup,0),FALSE),
  IF(AND(VALUE(LEFT($A823,3))=312,LEN($I823)=4,$B823="G"),VLOOKUP($I823,_312_Table2,MATCH('312'!$N$16,_312_Table2_ColumnLookup,0),FALSE),
  IF(AND(VALUE(LEFT($A823,3))=312,LEN($I823)=4,$B823="O"),VLOOKUP($I823,_312_Table2,MATCH('312'!$V$16,_312_Table2_ColumnLookup,0),FALSE),
  IF(AND(VALUE(LEFT($A823,3))=312,LEN($I823)=4,$B823="Q"),VLOOKUP($I823,_312_Table2,MATCH('312'!$X$16,_312_Table2_ColumnLookup,0),FALSE),
  IF(AND(VALUE(LEFT($A823,3))=312,LEN($I823)=4),VLOOKUP($I823,_312_Table2,MATCH(LEFT($B823,1),_312_Table2_ColumnLookup,0),FALSE)
+N("312"),
  IF(VALUE(LEFT($A823,3))=313,VLOOKUP(VALUE(MID($B823,2,1)),_313_Table2,MATCH(MID($B823,1,1),_313_Table2_ColumnLookup,0),FALSE)
+N("313"),
  IF(AND(VALUE(LEFT($A823,3))=314,LEN($B823)=3),VLOOKUP(VALUE(MID($B823,2,2)),_314_Table2,MATCH(MID($B823,1,1),_314_Table2_ColumnLookup,0),FALSE),
  IF(VALUE(LEFT($A823,3))=314,VLOOKUP(VALUE(MID($B823,2,1)),_314_Table2,MATCH(MID($B823,1,1),_314_Table2_ColumnLookup,0),FALSE)
+N("314"),
""))))))))))))))))))))))))</f>
        <v>#N/A</v>
      </c>
      <c r="F823" s="238">
        <f>IF(AND(VALUE(LEFT($A823,3))=309,LEN($B823)=3),VLOOKUP(VALUE(MID($B823,2,2)),_309_Table3,MATCH(MID($B823,1,1),_309_Table3_ColumnLookup,0),FALSE),
  IF($C823="309 LCR SummaryA",OneYearSCR,IF($C823="309 LCR SummaryB",UltimateSCR,IF(VALUE(LEFT($A823,3))=309,VLOOKUP(VALUE(MID($B823,2,1)),_309_Table3,MATCH(MID($B823,1,1),_309_Table3_ColumnLookup,0),FALSE)
+N("309"),
  IF(VALUE(LEFT($A823,3))=310,VLOOKUP(VALUE(MID($B823,2,1)),_310_Table3,MATCH(MID($B823,1,1),_310_Table3_ColumnLookup,0),FALSE)
+N("310"),
  IF(AND(VALUE(LEFT($A823,3))=311,LEN($I823)=4),VLOOKUP($I823,_311_Table3,MATCH($B823,_311_Table3_ColumnLookup,0),FALSE),
  IF(AND(VALUE(LEFT($A823,3))=311,OR($B823="I2",$B823="J2",$B823="K2",$B823="L2")),VLOOKUP('311'!$G$58,_311_Table3,MATCH(MID($B823,1,1),_311_Table3_ColumnLookup,0),FALSE),
  IF(AND(VALUE(LEFT($A823,3))=311,RIGHT($B823,5)="Total"),VLOOKUP('311'!$G$59,_311_Table3,MATCH(MID($B823,1,1),_311_Table3_ColumnLookup,0),FALSE),
  IF(VALUE(LEFT($A823,3))=311,VLOOKUP(VALUE(MID($B823,2,1)),_311_Table3,MATCH(MID($B823,1,1),_311_Table3_ColumnLookup,0),FALSE)
+N("311"),
  IF(AND(VALUE(LEFT($A823,3))=312,LEFT($G823,10)="Unincepted",$B823="G "),VLOOKUP(" ULO",_312_Table3,MATCH('312'!$N$16,_312_Table3_ColumnLookup,0),FALSE),
  IF(AND(VALUE(LEFT($A823,3))=312,LEFT($G823,10)="Unincepted",$B823="O "),VLOOKUP(" ULO",_312_Table3,MATCH('312'!$V$16,_312_Table3_ColumnLookup,0),FALSE),
  IF(AND(VALUE(LEFT($A823,3))=312,LEFT($G823,10)="Unincepted",$B823="Q "),VLOOKUP(" ULO",_312_Table3,MATCH('312'!$X$16,_312_Table3_ColumnLookup,0),FALSE),
  IF(AND(VALUE(LEFT($A823,3))=312,LEFT($G823,10)="Unincepted"),VLOOKUP(" ULO",_312_Table3,MATCH(LEFT($B823,1),_312_Table3_ColumnLookup,0),FALSE),
  IF(AND(VALUE(LEFT($A823,3))=312,LEFT($G823,5)="Total",$B823="G "),VLOOKUP('312'!$F$80,_312_Table3,MATCH('312'!$N$16,_312_Table3_ColumnLookup,0),FALSE),
  IF(AND(VALUE(LEFT($A823,3))=312,LEFT($G823,5)="Total",$B823="O "),VLOOKUP('312'!$F$80,_312_Table3,MATCH('312'!$V$16,_312_Table3_ColumnLookup,0),FALSE),
  IF(AND(VALUE(LEFT($A823,3))=312,LEFT($G823,5)="Total",$B823="Q "),VLOOKUP('312'!$F$80,_312_Table3,MATCH('312'!$X$16,_312_Table3_ColumnLookup,0),FALSE),
  IF(AND(VALUE(LEFT($A823,3))=312,LEFT($G823,5)="Total"),VLOOKUP('312'!$F$80,_312_Table3,MATCH(LEFT($B823,1),_312_Table3_ColumnLookup,0),FALSE),
  IF(AND(VALUE(LEFT($A823,3))=312,LEN($I823)=4,$B823="G"),VLOOKUP($I823,_312_Table3,MATCH('312'!$N$16,_312_Table3_ColumnLookup,0),FALSE),
  IF(AND(VALUE(LEFT($A823,3))=312,LEN($I823)=4,$B823="O"),VLOOKUP($I823,_312_Table3,MATCH('312'!$V$16,_312_Table3_ColumnLookup,0),FALSE),
  IF(AND(VALUE(LEFT($A823,3))=312,LEN($I823)=4,$B823="Q"),VLOOKUP($I823,_312_Table3,MATCH('312'!$X$16,_312_Table3_ColumnLookup,0),FALSE),
  IF(AND(VALUE(LEFT($A823,3))=312,LEN($I823)=4),VLOOKUP($I823,_312_Table3,MATCH(LEFT($B823,1),_312_Table3_ColumnLookup,0),FALSE)
+N("312"),
  IF(VALUE(LEFT($A823,3))=313,VLOOKUP(VALUE(MID($B823,2,1)),_313_Table3,MATCH(MID($B823,1,1),_313_Table3_ColumnLookup,0),FALSE)
+N("313"),
  IF(AND(VALUE(LEFT($A823,3))=314,LEN($B823)=3),VLOOKUP(VALUE(MID($B823,2,2)),_314_Table3,MATCH(MID($B823,1,1),_314_Table3_ColumnLookup,0),FALSE),
  IF(VALUE(LEFT($A823,3))=314,VLOOKUP(VALUE(MID($B823,2,1)),_314_Table3,MATCH(MID($B823,1,1),_314_Table3_ColumnLookup,0),FALSE)
+N("314"),
""))))))))))))))))))))))))</f>
        <v>0</v>
      </c>
      <c r="G823" t="s">
        <v>1454</v>
      </c>
      <c r="H823" s="321">
        <f>IFERROR(
IF(ISERROR($D823)=FALSE,$D823,IF(ISERROR($E823)=FALSE,$E823,IF(ISERROR($F823)=FALSE,$F823
+N("012 checkboxes"),
IF(
IF(OR(LEFT($A823,9)="Syndicate",LEFT($A823,12)="NewSyndicate"),VLOOKUP($A823,'012'!$J:$ZW,MATCH("Link to button",'012'!$J$1:$ZW$1,0),0)
+N("309 checkbox"),
IF($C823="309 LCR Summary0",VLOOKUP("Notes990",'309'!$P:$ZZ,MATCH("Link to button",'309'!$P$1:$ZZ$1,0),0)
+N("313 checkboxes"),
IF($C823="313 Financial Information0LcmVsScr",IF($C823="309 LCR Summary0",VLOOKUP("LcmVsScr",'309'!$N:$ZZ,MATCH("Link to button",'309'!$N$1:$ZZ$1,0),0),
IF($C823="313 Financial Information0LcrDocAttached",IF($C823="309 LCR Summary0",VLOOKUP("LcrDocAttached",'309'!$N:$ZZ,MATCH("Link to button",'309'!$N$1:$ZZ$1,0),
0)))))))=1,TRUE,FALSE)
))),"")</f>
        <v>0</v>
      </c>
    </row>
    <row r="824" spans="1:8">
      <c r="A824" s="237" t="str">
        <f>VLOOKUP($G824,CSVLookups!$B:$R,MATCH(A$1,CSVLookups!$B$1:$R$1,0),FALSE)</f>
        <v>314 Additional Quantitative Analysis</v>
      </c>
      <c r="B824" s="237" t="str">
        <f>VLOOKUP($G824,CSVLookups!$B:$R,MATCH(B$1,CSVLookups!$B$1:$R$1,0),FALSE)</f>
        <v>G9</v>
      </c>
      <c r="C824" s="238" t="str">
        <f t="shared" si="13"/>
        <v>314 Additional Quantitative AnalysisG9</v>
      </c>
      <c r="D824" s="238" t="e">
        <f>IF(AND(VALUE(LEFT($A824,3))=309,LEN($B824)=3),VLOOKUP(VALUE(MID($B824,2,2)),_309_Table1,MATCH(MID($B824,1,1),_309_Table1_ColumnLookup,0),FALSE),
  IF($C824="309 LCR SummaryA",OneYearSCR,IF($C824="309 LCR SummaryB",UltimateSCR,IF(VALUE(LEFT($A824,3))=309,VLOOKUP(VALUE(MID($B824,2,1)),_309_Table1,MATCH(MID($B824,1,1),_309_Table1_ColumnLookup,0),FALSE)
+N("309"),
  IF(VALUE(LEFT($A824,3))=310,VLOOKUP(VALUE(MID($B824,2,1)),_310_Table1,MATCH(MID($B824,1,1),_310_Table1_ColumnLookup,0),FALSE)
+N("310"),
  IF(AND(VALUE(LEFT($A824,3))=311,LEN($I824)=4),VLOOKUP($I824,_311_Table1,MATCH($B824,_311_Table1_ColumnLookup,0),FALSE),
  IF(AND(VALUE(LEFT($A824,3))=311,OR($B824="I2",$B824="J2",$B824="K2",$B824="L2")),VLOOKUP('311'!$G$58,_311_Table1,MATCH(MID($B824,1,1),_311_Table1_ColumnLookup,0),FALSE),
  IF(AND(VALUE(LEFT($A824,3))=311,RIGHT($B824,5)="Total"),VLOOKUP('311'!$G$59,_311_Table1,MATCH(MID($B824,1,1),_311_Table1_ColumnLookup,0),FALSE),
  IF(VALUE(LEFT($A824,3))=311,VLOOKUP(VALUE(MID($B824,2,1)),_311_Table1,MATCH(MID($B824,1,1),_311_Table1_ColumnLookup,0),FALSE)
+N("311"),
  IF(AND(VALUE(LEFT($A824,3))=312,LEFT($G824,10)="Unincepted",$B824="G "),VLOOKUP(" ULO",_312_Table1,MATCH('312'!$N$16,_312_Table1_ColumnLookup,0),FALSE),
  IF(AND(VALUE(LEFT($A824,3))=312,LEFT($G824,10)="Unincepted",$B824="O "),VLOOKUP(" ULO",_312_Table1,MATCH('312'!$V$16,_312_Table1_ColumnLookup,0),FALSE),
  IF(AND(VALUE(LEFT($A824,3))=312,LEFT($G824,10)="Unincepted",$B824="Q "),VLOOKUP(" ULO",_312_Table1,MATCH('312'!$X$16,_312_Table1_ColumnLookup,0),FALSE),
  IF(AND(VALUE(LEFT($A824,3))=312,LEFT($G824,10)="Unincepted"),VLOOKUP(" ULO",_312_Table1,MATCH(LEFT($B824,1),_312_Table1_ColumnLookup,0),FALSE),
  IF(AND(VALUE(LEFT($A824,3))=312,LEFT($G824,5)="Total",$B824="G "),VLOOKUP('312'!$F$80,_312_Table1,MATCH('312'!$N$16,_312_Table1_ColumnLookup,0),FALSE),
  IF(AND(VALUE(LEFT($A824,3))=312,LEFT($G824,5)="Total",$B824="O "),VLOOKUP('312'!$F$80,_312_Table1,MATCH('312'!$V$16,_312_Table1_ColumnLookup,0),FALSE),
  IF(AND(VALUE(LEFT($A824,3))=312,LEFT($G824,5)="Total",$B824="Q "),VLOOKUP('312'!$F$80,_312_Table1,MATCH('312'!$X$16,_312_Table1_ColumnLookup,0),FALSE),
  IF(AND(VALUE(LEFT($A824,3))=312,LEFT($G824,5)="Total"),VLOOKUP('312'!$F$80,_312_Table1,MATCH(LEFT($B824,1),_312_Table1_ColumnLookup,0),FALSE),
  IF(AND(VALUE(LEFT($A824,3))=312,LEN($I824)=4,$B824="G"),VLOOKUP($I824,_312_Table1,MATCH('312'!$N$16,_312_Table1_ColumnLookup,0),FALSE),
  IF(AND(VALUE(LEFT($A824,3))=312,LEN($I824)=4,$B824="O"),VLOOKUP($I824,_312_Table1,MATCH('312'!$V$16,_312_Table1_ColumnLookup,0),FALSE),
  IF(AND(VALUE(LEFT($A824,3))=312,LEN($I824)=4,$B824="Q"),VLOOKUP($I824,_312_Table1,MATCH('312'!$X$16,_312_Table1_ColumnLookup,0),FALSE),
  IF(AND(VALUE(LEFT($A824,3))=312,LEN($I824)=4),VLOOKUP($I824,_312_Table1,MATCH(LEFT($B824,1),_312_Table1_ColumnLookup,0),FALSE)
+N("312"),
  IF(VALUE(LEFT($A824,3))=313,VLOOKUP(VALUE(MID($B824,2,1)),_313_Table1,MATCH(MID($B824,1,1),_313_Table1_ColumnLookup,0),FALSE)
+N("313"),
  IF(AND(VALUE(LEFT($A824,3))=314,LEN($B824)=3),VLOOKUP(VALUE(MID($B824,2,2)),_314_Table1,MATCH(MID($B824,1,1),_314_Table1_ColumnLookup,0),FALSE),
  IF(VALUE(LEFT($A824,3))=314,VLOOKUP(VALUE(MID($B824,2,1)),_314_Table1,MATCH(MID($B824,1,1),_314_Table1_ColumnLookup,0),FALSE)
+N("314"),
""))))))))))))))))))))))))</f>
        <v>#N/A</v>
      </c>
      <c r="E824" s="238" t="e">
        <f>IF(AND(VALUE(LEFT($A824,3))=309,LEN($B824)=3),VLOOKUP(VALUE(MID($B824,2,2)),_309_Table2,MATCH(MID($B824,1,1),_309_Table2_ColumnLookup,0),FALSE),
  IF($C824="309 LCR SummaryA",OneYearSCR,IF($C824="309 LCR SummaryB",UltimateSCR,IF(VALUE(LEFT($A824,3))=309,VLOOKUP(VALUE(MID($B824,2,1)),_309_Table2,MATCH(MID($B824,1,1),_309_Table2_ColumnLookup,0),FALSE)
+N("309"),
  IF(VALUE(LEFT($A824,3))=310,VLOOKUP(VALUE(MID($B824,2,1)),_310_Table2,MATCH(MID($B824,1,1),_310_Table2_ColumnLookup,0),FALSE)
+N("310"),
  IF(AND(VALUE(LEFT($A824,3))=311,LEN($I824)=4),VLOOKUP($I824,_311_Table2,MATCH($B824,_311_Table2_ColumnLookup,0),FALSE),
  IF(AND(VALUE(LEFT($A824,3))=311,OR($B824="I2",$B824="J2",$B824="K2",$B824="L2")),VLOOKUP('311'!$G$58,_311_Table2,MATCH(MID($B824,1,1),_311_Table2_ColumnLookup,0),FALSE),
  IF(AND(VALUE(LEFT($A824,3))=311,RIGHT($B824,5)="Total"),VLOOKUP('311'!$G$59,_311_Table2,MATCH(MID($B824,1,1),_311_Table2_ColumnLookup,0),FALSE),
  IF(VALUE(LEFT($A824,3))=311,VLOOKUP(VALUE(MID($B824,2,1)),_311_Table2,MATCH(MID($B824,1,1),_311_Table2_ColumnLookup,0),FALSE)
+N("311"),
  IF(AND(VALUE(LEFT($A824,3))=312,LEFT($G824,10)="Unincepted",$B824="G "),VLOOKUP(" ULO",_312_Table2,MATCH('312'!$N$16,_312_Table2_ColumnLookup,0),FALSE),
  IF(AND(VALUE(LEFT($A824,3))=312,LEFT($G824,10)="Unincepted",$B824="O "),VLOOKUP(" ULO",_312_Table2,MATCH('312'!$V$16,_312_Table2_ColumnLookup,0),FALSE),
  IF(AND(VALUE(LEFT($A824,3))=312,LEFT($G824,10)="Unincepted",$B824="Q "),VLOOKUP(" ULO",_312_Table2,MATCH('312'!$X$16,_312_Table2_ColumnLookup,0),FALSE),
  IF(AND(VALUE(LEFT($A824,3))=312,LEFT($G824,10)="Unincepted"),VLOOKUP(" ULO",_312_Table2,MATCH(LEFT($B824,1),_312_Table2_ColumnLookup,0),FALSE),
  IF(AND(VALUE(LEFT($A824,3))=312,LEFT($G824,5)="Total",$B824="G "),VLOOKUP('312'!$F$80,_312_Table2,MATCH('312'!$N$16,_312_Table2_ColumnLookup,0),FALSE),
  IF(AND(VALUE(LEFT($A824,3))=312,LEFT($G824,5)="Total",$B824="O "),VLOOKUP('312'!$F$80,_312_Table2,MATCH('312'!$V$16,_312_Table2_ColumnLookup,0),FALSE),
  IF(AND(VALUE(LEFT($A824,3))=312,LEFT($G824,5)="Total",$B824="Q "),VLOOKUP('312'!$F$80,_312_Table2,MATCH('312'!$X$16,_312_Table2_ColumnLookup,0),FALSE),
  IF(AND(VALUE(LEFT($A824,3))=312,LEFT($G824,5)="Total"),VLOOKUP('312'!$F$80,_312_Table2,MATCH(LEFT($B824,1),_312_Table2_ColumnLookup,0),FALSE),
  IF(AND(VALUE(LEFT($A824,3))=312,LEN($I824)=4,$B824="G"),VLOOKUP($I824,_312_Table2,MATCH('312'!$N$16,_312_Table2_ColumnLookup,0),FALSE),
  IF(AND(VALUE(LEFT($A824,3))=312,LEN($I824)=4,$B824="O"),VLOOKUP($I824,_312_Table2,MATCH('312'!$V$16,_312_Table2_ColumnLookup,0),FALSE),
  IF(AND(VALUE(LEFT($A824,3))=312,LEN($I824)=4,$B824="Q"),VLOOKUP($I824,_312_Table2,MATCH('312'!$X$16,_312_Table2_ColumnLookup,0),FALSE),
  IF(AND(VALUE(LEFT($A824,3))=312,LEN($I824)=4),VLOOKUP($I824,_312_Table2,MATCH(LEFT($B824,1),_312_Table2_ColumnLookup,0),FALSE)
+N("312"),
  IF(VALUE(LEFT($A824,3))=313,VLOOKUP(VALUE(MID($B824,2,1)),_313_Table2,MATCH(MID($B824,1,1),_313_Table2_ColumnLookup,0),FALSE)
+N("313"),
  IF(AND(VALUE(LEFT($A824,3))=314,LEN($B824)=3),VLOOKUP(VALUE(MID($B824,2,2)),_314_Table2,MATCH(MID($B824,1,1),_314_Table2_ColumnLookup,0),FALSE),
  IF(VALUE(LEFT($A824,3))=314,VLOOKUP(VALUE(MID($B824,2,1)),_314_Table2,MATCH(MID($B824,1,1),_314_Table2_ColumnLookup,0),FALSE)
+N("314"),
""))))))))))))))))))))))))</f>
        <v>#N/A</v>
      </c>
      <c r="F824" s="238">
        <f>IF(AND(VALUE(LEFT($A824,3))=309,LEN($B824)=3),VLOOKUP(VALUE(MID($B824,2,2)),_309_Table3,MATCH(MID($B824,1,1),_309_Table3_ColumnLookup,0),FALSE),
  IF($C824="309 LCR SummaryA",OneYearSCR,IF($C824="309 LCR SummaryB",UltimateSCR,IF(VALUE(LEFT($A824,3))=309,VLOOKUP(VALUE(MID($B824,2,1)),_309_Table3,MATCH(MID($B824,1,1),_309_Table3_ColumnLookup,0),FALSE)
+N("309"),
  IF(VALUE(LEFT($A824,3))=310,VLOOKUP(VALUE(MID($B824,2,1)),_310_Table3,MATCH(MID($B824,1,1),_310_Table3_ColumnLookup,0),FALSE)
+N("310"),
  IF(AND(VALUE(LEFT($A824,3))=311,LEN($I824)=4),VLOOKUP($I824,_311_Table3,MATCH($B824,_311_Table3_ColumnLookup,0),FALSE),
  IF(AND(VALUE(LEFT($A824,3))=311,OR($B824="I2",$B824="J2",$B824="K2",$B824="L2")),VLOOKUP('311'!$G$58,_311_Table3,MATCH(MID($B824,1,1),_311_Table3_ColumnLookup,0),FALSE),
  IF(AND(VALUE(LEFT($A824,3))=311,RIGHT($B824,5)="Total"),VLOOKUP('311'!$G$59,_311_Table3,MATCH(MID($B824,1,1),_311_Table3_ColumnLookup,0),FALSE),
  IF(VALUE(LEFT($A824,3))=311,VLOOKUP(VALUE(MID($B824,2,1)),_311_Table3,MATCH(MID($B824,1,1),_311_Table3_ColumnLookup,0),FALSE)
+N("311"),
  IF(AND(VALUE(LEFT($A824,3))=312,LEFT($G824,10)="Unincepted",$B824="G "),VLOOKUP(" ULO",_312_Table3,MATCH('312'!$N$16,_312_Table3_ColumnLookup,0),FALSE),
  IF(AND(VALUE(LEFT($A824,3))=312,LEFT($G824,10)="Unincepted",$B824="O "),VLOOKUP(" ULO",_312_Table3,MATCH('312'!$V$16,_312_Table3_ColumnLookup,0),FALSE),
  IF(AND(VALUE(LEFT($A824,3))=312,LEFT($G824,10)="Unincepted",$B824="Q "),VLOOKUP(" ULO",_312_Table3,MATCH('312'!$X$16,_312_Table3_ColumnLookup,0),FALSE),
  IF(AND(VALUE(LEFT($A824,3))=312,LEFT($G824,10)="Unincepted"),VLOOKUP(" ULO",_312_Table3,MATCH(LEFT($B824,1),_312_Table3_ColumnLookup,0),FALSE),
  IF(AND(VALUE(LEFT($A824,3))=312,LEFT($G824,5)="Total",$B824="G "),VLOOKUP('312'!$F$80,_312_Table3,MATCH('312'!$N$16,_312_Table3_ColumnLookup,0),FALSE),
  IF(AND(VALUE(LEFT($A824,3))=312,LEFT($G824,5)="Total",$B824="O "),VLOOKUP('312'!$F$80,_312_Table3,MATCH('312'!$V$16,_312_Table3_ColumnLookup,0),FALSE),
  IF(AND(VALUE(LEFT($A824,3))=312,LEFT($G824,5)="Total",$B824="Q "),VLOOKUP('312'!$F$80,_312_Table3,MATCH('312'!$X$16,_312_Table3_ColumnLookup,0),FALSE),
  IF(AND(VALUE(LEFT($A824,3))=312,LEFT($G824,5)="Total"),VLOOKUP('312'!$F$80,_312_Table3,MATCH(LEFT($B824,1),_312_Table3_ColumnLookup,0),FALSE),
  IF(AND(VALUE(LEFT($A824,3))=312,LEN($I824)=4,$B824="G"),VLOOKUP($I824,_312_Table3,MATCH('312'!$N$16,_312_Table3_ColumnLookup,0),FALSE),
  IF(AND(VALUE(LEFT($A824,3))=312,LEN($I824)=4,$B824="O"),VLOOKUP($I824,_312_Table3,MATCH('312'!$V$16,_312_Table3_ColumnLookup,0),FALSE),
  IF(AND(VALUE(LEFT($A824,3))=312,LEN($I824)=4,$B824="Q"),VLOOKUP($I824,_312_Table3,MATCH('312'!$X$16,_312_Table3_ColumnLookup,0),FALSE),
  IF(AND(VALUE(LEFT($A824,3))=312,LEN($I824)=4),VLOOKUP($I824,_312_Table3,MATCH(LEFT($B824,1),_312_Table3_ColumnLookup,0),FALSE)
+N("312"),
  IF(VALUE(LEFT($A824,3))=313,VLOOKUP(VALUE(MID($B824,2,1)),_313_Table3,MATCH(MID($B824,1,1),_313_Table3_ColumnLookup,0),FALSE)
+N("313"),
  IF(AND(VALUE(LEFT($A824,3))=314,LEN($B824)=3),VLOOKUP(VALUE(MID($B824,2,2)),_314_Table3,MATCH(MID($B824,1,1),_314_Table3_ColumnLookup,0),FALSE),
  IF(VALUE(LEFT($A824,3))=314,VLOOKUP(VALUE(MID($B824,2,1)),_314_Table3,MATCH(MID($B824,1,1),_314_Table3_ColumnLookup,0),FALSE)
+N("314"),
""))))))))))))))))))))))))</f>
        <v>0</v>
      </c>
      <c r="G824" t="s">
        <v>1456</v>
      </c>
      <c r="H824" s="321">
        <f>IFERROR(
IF(ISERROR($D824)=FALSE,$D824,IF(ISERROR($E824)=FALSE,$E824,IF(ISERROR($F824)=FALSE,$F824
+N("012 checkboxes"),
IF(
IF(OR(LEFT($A824,9)="Syndicate",LEFT($A824,12)="NewSyndicate"),VLOOKUP($A824,'012'!$J:$ZW,MATCH("Link to button",'012'!$J$1:$ZW$1,0),0)
+N("309 checkbox"),
IF($C824="309 LCR Summary0",VLOOKUP("Notes990",'309'!$P:$ZZ,MATCH("Link to button",'309'!$P$1:$ZZ$1,0),0)
+N("313 checkboxes"),
IF($C824="313 Financial Information0LcmVsScr",IF($C824="309 LCR Summary0",VLOOKUP("LcmVsScr",'309'!$N:$ZZ,MATCH("Link to button",'309'!$N$1:$ZZ$1,0),0),
IF($C824="313 Financial Information0LcrDocAttached",IF($C824="309 LCR Summary0",VLOOKUP("LcrDocAttached",'309'!$N:$ZZ,MATCH("Link to button",'309'!$N$1:$ZZ$1,0),
0)))))))=1,TRUE,FALSE)
))),"")</f>
        <v>0</v>
      </c>
    </row>
    <row r="825" spans="1:8">
      <c r="A825" s="237" t="str">
        <f>VLOOKUP($G825,CSVLookups!$B:$R,MATCH(A$1,CSVLookups!$B$1:$R$1,0),FALSE)</f>
        <v>314 Additional Quantitative Analysis</v>
      </c>
      <c r="B825" s="237" t="str">
        <f>VLOOKUP($G825,CSVLookups!$B:$R,MATCH(B$1,CSVLookups!$B$1:$R$1,0),FALSE)</f>
        <v>H9</v>
      </c>
      <c r="C825" s="238" t="str">
        <f t="shared" si="13"/>
        <v>314 Additional Quantitative AnalysisH9</v>
      </c>
      <c r="D825" s="238" t="e">
        <f>IF(AND(VALUE(LEFT($A825,3))=309,LEN($B825)=3),VLOOKUP(VALUE(MID($B825,2,2)),_309_Table1,MATCH(MID($B825,1,1),_309_Table1_ColumnLookup,0),FALSE),
  IF($C825="309 LCR SummaryA",OneYearSCR,IF($C825="309 LCR SummaryB",UltimateSCR,IF(VALUE(LEFT($A825,3))=309,VLOOKUP(VALUE(MID($B825,2,1)),_309_Table1,MATCH(MID($B825,1,1),_309_Table1_ColumnLookup,0),FALSE)
+N("309"),
  IF(VALUE(LEFT($A825,3))=310,VLOOKUP(VALUE(MID($B825,2,1)),_310_Table1,MATCH(MID($B825,1,1),_310_Table1_ColumnLookup,0),FALSE)
+N("310"),
  IF(AND(VALUE(LEFT($A825,3))=311,LEN($I825)=4),VLOOKUP($I825,_311_Table1,MATCH($B825,_311_Table1_ColumnLookup,0),FALSE),
  IF(AND(VALUE(LEFT($A825,3))=311,OR($B825="I2",$B825="J2",$B825="K2",$B825="L2")),VLOOKUP('311'!$G$58,_311_Table1,MATCH(MID($B825,1,1),_311_Table1_ColumnLookup,0),FALSE),
  IF(AND(VALUE(LEFT($A825,3))=311,RIGHT($B825,5)="Total"),VLOOKUP('311'!$G$59,_311_Table1,MATCH(MID($B825,1,1),_311_Table1_ColumnLookup,0),FALSE),
  IF(VALUE(LEFT($A825,3))=311,VLOOKUP(VALUE(MID($B825,2,1)),_311_Table1,MATCH(MID($B825,1,1),_311_Table1_ColumnLookup,0),FALSE)
+N("311"),
  IF(AND(VALUE(LEFT($A825,3))=312,LEFT($G825,10)="Unincepted",$B825="G "),VLOOKUP(" ULO",_312_Table1,MATCH('312'!$N$16,_312_Table1_ColumnLookup,0),FALSE),
  IF(AND(VALUE(LEFT($A825,3))=312,LEFT($G825,10)="Unincepted",$B825="O "),VLOOKUP(" ULO",_312_Table1,MATCH('312'!$V$16,_312_Table1_ColumnLookup,0),FALSE),
  IF(AND(VALUE(LEFT($A825,3))=312,LEFT($G825,10)="Unincepted",$B825="Q "),VLOOKUP(" ULO",_312_Table1,MATCH('312'!$X$16,_312_Table1_ColumnLookup,0),FALSE),
  IF(AND(VALUE(LEFT($A825,3))=312,LEFT($G825,10)="Unincepted"),VLOOKUP(" ULO",_312_Table1,MATCH(LEFT($B825,1),_312_Table1_ColumnLookup,0),FALSE),
  IF(AND(VALUE(LEFT($A825,3))=312,LEFT($G825,5)="Total",$B825="G "),VLOOKUP('312'!$F$80,_312_Table1,MATCH('312'!$N$16,_312_Table1_ColumnLookup,0),FALSE),
  IF(AND(VALUE(LEFT($A825,3))=312,LEFT($G825,5)="Total",$B825="O "),VLOOKUP('312'!$F$80,_312_Table1,MATCH('312'!$V$16,_312_Table1_ColumnLookup,0),FALSE),
  IF(AND(VALUE(LEFT($A825,3))=312,LEFT($G825,5)="Total",$B825="Q "),VLOOKUP('312'!$F$80,_312_Table1,MATCH('312'!$X$16,_312_Table1_ColumnLookup,0),FALSE),
  IF(AND(VALUE(LEFT($A825,3))=312,LEFT($G825,5)="Total"),VLOOKUP('312'!$F$80,_312_Table1,MATCH(LEFT($B825,1),_312_Table1_ColumnLookup,0),FALSE),
  IF(AND(VALUE(LEFT($A825,3))=312,LEN($I825)=4,$B825="G"),VLOOKUP($I825,_312_Table1,MATCH('312'!$N$16,_312_Table1_ColumnLookup,0),FALSE),
  IF(AND(VALUE(LEFT($A825,3))=312,LEN($I825)=4,$B825="O"),VLOOKUP($I825,_312_Table1,MATCH('312'!$V$16,_312_Table1_ColumnLookup,0),FALSE),
  IF(AND(VALUE(LEFT($A825,3))=312,LEN($I825)=4,$B825="Q"),VLOOKUP($I825,_312_Table1,MATCH('312'!$X$16,_312_Table1_ColumnLookup,0),FALSE),
  IF(AND(VALUE(LEFT($A825,3))=312,LEN($I825)=4),VLOOKUP($I825,_312_Table1,MATCH(LEFT($B825,1),_312_Table1_ColumnLookup,0),FALSE)
+N("312"),
  IF(VALUE(LEFT($A825,3))=313,VLOOKUP(VALUE(MID($B825,2,1)),_313_Table1,MATCH(MID($B825,1,1),_313_Table1_ColumnLookup,0),FALSE)
+N("313"),
  IF(AND(VALUE(LEFT($A825,3))=314,LEN($B825)=3),VLOOKUP(VALUE(MID($B825,2,2)),_314_Table1,MATCH(MID($B825,1,1),_314_Table1_ColumnLookup,0),FALSE),
  IF(VALUE(LEFT($A825,3))=314,VLOOKUP(VALUE(MID($B825,2,1)),_314_Table1,MATCH(MID($B825,1,1),_314_Table1_ColumnLookup,0),FALSE)
+N("314"),
""))))))))))))))))))))))))</f>
        <v>#N/A</v>
      </c>
      <c r="E825" s="238" t="e">
        <f>IF(AND(VALUE(LEFT($A825,3))=309,LEN($B825)=3),VLOOKUP(VALUE(MID($B825,2,2)),_309_Table2,MATCH(MID($B825,1,1),_309_Table2_ColumnLookup,0),FALSE),
  IF($C825="309 LCR SummaryA",OneYearSCR,IF($C825="309 LCR SummaryB",UltimateSCR,IF(VALUE(LEFT($A825,3))=309,VLOOKUP(VALUE(MID($B825,2,1)),_309_Table2,MATCH(MID($B825,1,1),_309_Table2_ColumnLookup,0),FALSE)
+N("309"),
  IF(VALUE(LEFT($A825,3))=310,VLOOKUP(VALUE(MID($B825,2,1)),_310_Table2,MATCH(MID($B825,1,1),_310_Table2_ColumnLookup,0),FALSE)
+N("310"),
  IF(AND(VALUE(LEFT($A825,3))=311,LEN($I825)=4),VLOOKUP($I825,_311_Table2,MATCH($B825,_311_Table2_ColumnLookup,0),FALSE),
  IF(AND(VALUE(LEFT($A825,3))=311,OR($B825="I2",$B825="J2",$B825="K2",$B825="L2")),VLOOKUP('311'!$G$58,_311_Table2,MATCH(MID($B825,1,1),_311_Table2_ColumnLookup,0),FALSE),
  IF(AND(VALUE(LEFT($A825,3))=311,RIGHT($B825,5)="Total"),VLOOKUP('311'!$G$59,_311_Table2,MATCH(MID($B825,1,1),_311_Table2_ColumnLookup,0),FALSE),
  IF(VALUE(LEFT($A825,3))=311,VLOOKUP(VALUE(MID($B825,2,1)),_311_Table2,MATCH(MID($B825,1,1),_311_Table2_ColumnLookup,0),FALSE)
+N("311"),
  IF(AND(VALUE(LEFT($A825,3))=312,LEFT($G825,10)="Unincepted",$B825="G "),VLOOKUP(" ULO",_312_Table2,MATCH('312'!$N$16,_312_Table2_ColumnLookup,0),FALSE),
  IF(AND(VALUE(LEFT($A825,3))=312,LEFT($G825,10)="Unincepted",$B825="O "),VLOOKUP(" ULO",_312_Table2,MATCH('312'!$V$16,_312_Table2_ColumnLookup,0),FALSE),
  IF(AND(VALUE(LEFT($A825,3))=312,LEFT($G825,10)="Unincepted",$B825="Q "),VLOOKUP(" ULO",_312_Table2,MATCH('312'!$X$16,_312_Table2_ColumnLookup,0),FALSE),
  IF(AND(VALUE(LEFT($A825,3))=312,LEFT($G825,10)="Unincepted"),VLOOKUP(" ULO",_312_Table2,MATCH(LEFT($B825,1),_312_Table2_ColumnLookup,0),FALSE),
  IF(AND(VALUE(LEFT($A825,3))=312,LEFT($G825,5)="Total",$B825="G "),VLOOKUP('312'!$F$80,_312_Table2,MATCH('312'!$N$16,_312_Table2_ColumnLookup,0),FALSE),
  IF(AND(VALUE(LEFT($A825,3))=312,LEFT($G825,5)="Total",$B825="O "),VLOOKUP('312'!$F$80,_312_Table2,MATCH('312'!$V$16,_312_Table2_ColumnLookup,0),FALSE),
  IF(AND(VALUE(LEFT($A825,3))=312,LEFT($G825,5)="Total",$B825="Q "),VLOOKUP('312'!$F$80,_312_Table2,MATCH('312'!$X$16,_312_Table2_ColumnLookup,0),FALSE),
  IF(AND(VALUE(LEFT($A825,3))=312,LEFT($G825,5)="Total"),VLOOKUP('312'!$F$80,_312_Table2,MATCH(LEFT($B825,1),_312_Table2_ColumnLookup,0),FALSE),
  IF(AND(VALUE(LEFT($A825,3))=312,LEN($I825)=4,$B825="G"),VLOOKUP($I825,_312_Table2,MATCH('312'!$N$16,_312_Table2_ColumnLookup,0),FALSE),
  IF(AND(VALUE(LEFT($A825,3))=312,LEN($I825)=4,$B825="O"),VLOOKUP($I825,_312_Table2,MATCH('312'!$V$16,_312_Table2_ColumnLookup,0),FALSE),
  IF(AND(VALUE(LEFT($A825,3))=312,LEN($I825)=4,$B825="Q"),VLOOKUP($I825,_312_Table2,MATCH('312'!$X$16,_312_Table2_ColumnLookup,0),FALSE),
  IF(AND(VALUE(LEFT($A825,3))=312,LEN($I825)=4),VLOOKUP($I825,_312_Table2,MATCH(LEFT($B825,1),_312_Table2_ColumnLookup,0),FALSE)
+N("312"),
  IF(VALUE(LEFT($A825,3))=313,VLOOKUP(VALUE(MID($B825,2,1)),_313_Table2,MATCH(MID($B825,1,1),_313_Table2_ColumnLookup,0),FALSE)
+N("313"),
  IF(AND(VALUE(LEFT($A825,3))=314,LEN($B825)=3),VLOOKUP(VALUE(MID($B825,2,2)),_314_Table2,MATCH(MID($B825,1,1),_314_Table2_ColumnLookup,0),FALSE),
  IF(VALUE(LEFT($A825,3))=314,VLOOKUP(VALUE(MID($B825,2,1)),_314_Table2,MATCH(MID($B825,1,1),_314_Table2_ColumnLookup,0),FALSE)
+N("314"),
""))))))))))))))))))))))))</f>
        <v>#N/A</v>
      </c>
      <c r="F825" s="238">
        <f>IF(AND(VALUE(LEFT($A825,3))=309,LEN($B825)=3),VLOOKUP(VALUE(MID($B825,2,2)),_309_Table3,MATCH(MID($B825,1,1),_309_Table3_ColumnLookup,0),FALSE),
  IF($C825="309 LCR SummaryA",OneYearSCR,IF($C825="309 LCR SummaryB",UltimateSCR,IF(VALUE(LEFT($A825,3))=309,VLOOKUP(VALUE(MID($B825,2,1)),_309_Table3,MATCH(MID($B825,1,1),_309_Table3_ColumnLookup,0),FALSE)
+N("309"),
  IF(VALUE(LEFT($A825,3))=310,VLOOKUP(VALUE(MID($B825,2,1)),_310_Table3,MATCH(MID($B825,1,1),_310_Table3_ColumnLookup,0),FALSE)
+N("310"),
  IF(AND(VALUE(LEFT($A825,3))=311,LEN($I825)=4),VLOOKUP($I825,_311_Table3,MATCH($B825,_311_Table3_ColumnLookup,0),FALSE),
  IF(AND(VALUE(LEFT($A825,3))=311,OR($B825="I2",$B825="J2",$B825="K2",$B825="L2")),VLOOKUP('311'!$G$58,_311_Table3,MATCH(MID($B825,1,1),_311_Table3_ColumnLookup,0),FALSE),
  IF(AND(VALUE(LEFT($A825,3))=311,RIGHT($B825,5)="Total"),VLOOKUP('311'!$G$59,_311_Table3,MATCH(MID($B825,1,1),_311_Table3_ColumnLookup,0),FALSE),
  IF(VALUE(LEFT($A825,3))=311,VLOOKUP(VALUE(MID($B825,2,1)),_311_Table3,MATCH(MID($B825,1,1),_311_Table3_ColumnLookup,0),FALSE)
+N("311"),
  IF(AND(VALUE(LEFT($A825,3))=312,LEFT($G825,10)="Unincepted",$B825="G "),VLOOKUP(" ULO",_312_Table3,MATCH('312'!$N$16,_312_Table3_ColumnLookup,0),FALSE),
  IF(AND(VALUE(LEFT($A825,3))=312,LEFT($G825,10)="Unincepted",$B825="O "),VLOOKUP(" ULO",_312_Table3,MATCH('312'!$V$16,_312_Table3_ColumnLookup,0),FALSE),
  IF(AND(VALUE(LEFT($A825,3))=312,LEFT($G825,10)="Unincepted",$B825="Q "),VLOOKUP(" ULO",_312_Table3,MATCH('312'!$X$16,_312_Table3_ColumnLookup,0),FALSE),
  IF(AND(VALUE(LEFT($A825,3))=312,LEFT($G825,10)="Unincepted"),VLOOKUP(" ULO",_312_Table3,MATCH(LEFT($B825,1),_312_Table3_ColumnLookup,0),FALSE),
  IF(AND(VALUE(LEFT($A825,3))=312,LEFT($G825,5)="Total",$B825="G "),VLOOKUP('312'!$F$80,_312_Table3,MATCH('312'!$N$16,_312_Table3_ColumnLookup,0),FALSE),
  IF(AND(VALUE(LEFT($A825,3))=312,LEFT($G825,5)="Total",$B825="O "),VLOOKUP('312'!$F$80,_312_Table3,MATCH('312'!$V$16,_312_Table3_ColumnLookup,0),FALSE),
  IF(AND(VALUE(LEFT($A825,3))=312,LEFT($G825,5)="Total",$B825="Q "),VLOOKUP('312'!$F$80,_312_Table3,MATCH('312'!$X$16,_312_Table3_ColumnLookup,0),FALSE),
  IF(AND(VALUE(LEFT($A825,3))=312,LEFT($G825,5)="Total"),VLOOKUP('312'!$F$80,_312_Table3,MATCH(LEFT($B825,1),_312_Table3_ColumnLookup,0),FALSE),
  IF(AND(VALUE(LEFT($A825,3))=312,LEN($I825)=4,$B825="G"),VLOOKUP($I825,_312_Table3,MATCH('312'!$N$16,_312_Table3_ColumnLookup,0),FALSE),
  IF(AND(VALUE(LEFT($A825,3))=312,LEN($I825)=4,$B825="O"),VLOOKUP($I825,_312_Table3,MATCH('312'!$V$16,_312_Table3_ColumnLookup,0),FALSE),
  IF(AND(VALUE(LEFT($A825,3))=312,LEN($I825)=4,$B825="Q"),VLOOKUP($I825,_312_Table3,MATCH('312'!$X$16,_312_Table3_ColumnLookup,0),FALSE),
  IF(AND(VALUE(LEFT($A825,3))=312,LEN($I825)=4),VLOOKUP($I825,_312_Table3,MATCH(LEFT($B825,1),_312_Table3_ColumnLookup,0),FALSE)
+N("312"),
  IF(VALUE(LEFT($A825,3))=313,VLOOKUP(VALUE(MID($B825,2,1)),_313_Table3,MATCH(MID($B825,1,1),_313_Table3_ColumnLookup,0),FALSE)
+N("313"),
  IF(AND(VALUE(LEFT($A825,3))=314,LEN($B825)=3),VLOOKUP(VALUE(MID($B825,2,2)),_314_Table3,MATCH(MID($B825,1,1),_314_Table3_ColumnLookup,0),FALSE),
  IF(VALUE(LEFT($A825,3))=314,VLOOKUP(VALUE(MID($B825,2,1)),_314_Table3,MATCH(MID($B825,1,1),_314_Table3_ColumnLookup,0),FALSE)
+N("314"),
""))))))))))))))))))))))))</f>
        <v>0</v>
      </c>
      <c r="G825" t="s">
        <v>1457</v>
      </c>
      <c r="H825" s="321">
        <f>IFERROR(
IF(ISERROR($D825)=FALSE,$D825,IF(ISERROR($E825)=FALSE,$E825,IF(ISERROR($F825)=FALSE,$F825
+N("012 checkboxes"),
IF(
IF(OR(LEFT($A825,9)="Syndicate",LEFT($A825,12)="NewSyndicate"),VLOOKUP($A825,'012'!$J:$ZW,MATCH("Link to button",'012'!$J$1:$ZW$1,0),0)
+N("309 checkbox"),
IF($C825="309 LCR Summary0",VLOOKUP("Notes990",'309'!$P:$ZZ,MATCH("Link to button",'309'!$P$1:$ZZ$1,0),0)
+N("313 checkboxes"),
IF($C825="313 Financial Information0LcmVsScr",IF($C825="309 LCR Summary0",VLOOKUP("LcmVsScr",'309'!$N:$ZZ,MATCH("Link to button",'309'!$N$1:$ZZ$1,0),0),
IF($C825="313 Financial Information0LcrDocAttached",IF($C825="309 LCR Summary0",VLOOKUP("LcrDocAttached",'309'!$N:$ZZ,MATCH("Link to button",'309'!$N$1:$ZZ$1,0),
0)))))))=1,TRUE,FALSE)
))),"")</f>
        <v>0</v>
      </c>
    </row>
    <row r="826" spans="1:8">
      <c r="A826" s="237" t="str">
        <f>VLOOKUP($G826,CSVLookups!$B:$R,MATCH(A$1,CSVLookups!$B$1:$R$1,0),FALSE)</f>
        <v>314 Additional Quantitative Analysis</v>
      </c>
      <c r="B826" s="237" t="str">
        <f>VLOOKUP($G826,CSVLookups!$B:$R,MATCH(B$1,CSVLookups!$B$1:$R$1,0),FALSE)</f>
        <v>I9</v>
      </c>
      <c r="C826" s="238" t="str">
        <f t="shared" si="13"/>
        <v>314 Additional Quantitative AnalysisI9</v>
      </c>
      <c r="D826" s="238" t="e">
        <f>IF(AND(VALUE(LEFT($A826,3))=309,LEN($B826)=3),VLOOKUP(VALUE(MID($B826,2,2)),_309_Table1,MATCH(MID($B826,1,1),_309_Table1_ColumnLookup,0),FALSE),
  IF($C826="309 LCR SummaryA",OneYearSCR,IF($C826="309 LCR SummaryB",UltimateSCR,IF(VALUE(LEFT($A826,3))=309,VLOOKUP(VALUE(MID($B826,2,1)),_309_Table1,MATCH(MID($B826,1,1),_309_Table1_ColumnLookup,0),FALSE)
+N("309"),
  IF(VALUE(LEFT($A826,3))=310,VLOOKUP(VALUE(MID($B826,2,1)),_310_Table1,MATCH(MID($B826,1,1),_310_Table1_ColumnLookup,0),FALSE)
+N("310"),
  IF(AND(VALUE(LEFT($A826,3))=311,LEN($I826)=4),VLOOKUP($I826,_311_Table1,MATCH($B826,_311_Table1_ColumnLookup,0),FALSE),
  IF(AND(VALUE(LEFT($A826,3))=311,OR($B826="I2",$B826="J2",$B826="K2",$B826="L2")),VLOOKUP('311'!$G$58,_311_Table1,MATCH(MID($B826,1,1),_311_Table1_ColumnLookup,0),FALSE),
  IF(AND(VALUE(LEFT($A826,3))=311,RIGHT($B826,5)="Total"),VLOOKUP('311'!$G$59,_311_Table1,MATCH(MID($B826,1,1),_311_Table1_ColumnLookup,0),FALSE),
  IF(VALUE(LEFT($A826,3))=311,VLOOKUP(VALUE(MID($B826,2,1)),_311_Table1,MATCH(MID($B826,1,1),_311_Table1_ColumnLookup,0),FALSE)
+N("311"),
  IF(AND(VALUE(LEFT($A826,3))=312,LEFT($G826,10)="Unincepted",$B826="G "),VLOOKUP(" ULO",_312_Table1,MATCH('312'!$N$16,_312_Table1_ColumnLookup,0),FALSE),
  IF(AND(VALUE(LEFT($A826,3))=312,LEFT($G826,10)="Unincepted",$B826="O "),VLOOKUP(" ULO",_312_Table1,MATCH('312'!$V$16,_312_Table1_ColumnLookup,0),FALSE),
  IF(AND(VALUE(LEFT($A826,3))=312,LEFT($G826,10)="Unincepted",$B826="Q "),VLOOKUP(" ULO",_312_Table1,MATCH('312'!$X$16,_312_Table1_ColumnLookup,0),FALSE),
  IF(AND(VALUE(LEFT($A826,3))=312,LEFT($G826,10)="Unincepted"),VLOOKUP(" ULO",_312_Table1,MATCH(LEFT($B826,1),_312_Table1_ColumnLookup,0),FALSE),
  IF(AND(VALUE(LEFT($A826,3))=312,LEFT($G826,5)="Total",$B826="G "),VLOOKUP('312'!$F$80,_312_Table1,MATCH('312'!$N$16,_312_Table1_ColumnLookup,0),FALSE),
  IF(AND(VALUE(LEFT($A826,3))=312,LEFT($G826,5)="Total",$B826="O "),VLOOKUP('312'!$F$80,_312_Table1,MATCH('312'!$V$16,_312_Table1_ColumnLookup,0),FALSE),
  IF(AND(VALUE(LEFT($A826,3))=312,LEFT($G826,5)="Total",$B826="Q "),VLOOKUP('312'!$F$80,_312_Table1,MATCH('312'!$X$16,_312_Table1_ColumnLookup,0),FALSE),
  IF(AND(VALUE(LEFT($A826,3))=312,LEFT($G826,5)="Total"),VLOOKUP('312'!$F$80,_312_Table1,MATCH(LEFT($B826,1),_312_Table1_ColumnLookup,0),FALSE),
  IF(AND(VALUE(LEFT($A826,3))=312,LEN($I826)=4,$B826="G"),VLOOKUP($I826,_312_Table1,MATCH('312'!$N$16,_312_Table1_ColumnLookup,0),FALSE),
  IF(AND(VALUE(LEFT($A826,3))=312,LEN($I826)=4,$B826="O"),VLOOKUP($I826,_312_Table1,MATCH('312'!$V$16,_312_Table1_ColumnLookup,0),FALSE),
  IF(AND(VALUE(LEFT($A826,3))=312,LEN($I826)=4,$B826="Q"),VLOOKUP($I826,_312_Table1,MATCH('312'!$X$16,_312_Table1_ColumnLookup,0),FALSE),
  IF(AND(VALUE(LEFT($A826,3))=312,LEN($I826)=4),VLOOKUP($I826,_312_Table1,MATCH(LEFT($B826,1),_312_Table1_ColumnLookup,0),FALSE)
+N("312"),
  IF(VALUE(LEFT($A826,3))=313,VLOOKUP(VALUE(MID($B826,2,1)),_313_Table1,MATCH(MID($B826,1,1),_313_Table1_ColumnLookup,0),FALSE)
+N("313"),
  IF(AND(VALUE(LEFT($A826,3))=314,LEN($B826)=3),VLOOKUP(VALUE(MID($B826,2,2)),_314_Table1,MATCH(MID($B826,1,1),_314_Table1_ColumnLookup,0),FALSE),
  IF(VALUE(LEFT($A826,3))=314,VLOOKUP(VALUE(MID($B826,2,1)),_314_Table1,MATCH(MID($B826,1,1),_314_Table1_ColumnLookup,0),FALSE)
+N("314"),
""))))))))))))))))))))))))</f>
        <v>#N/A</v>
      </c>
      <c r="E826" s="238" t="e">
        <f>IF(AND(VALUE(LEFT($A826,3))=309,LEN($B826)=3),VLOOKUP(VALUE(MID($B826,2,2)),_309_Table2,MATCH(MID($B826,1,1),_309_Table2_ColumnLookup,0),FALSE),
  IF($C826="309 LCR SummaryA",OneYearSCR,IF($C826="309 LCR SummaryB",UltimateSCR,IF(VALUE(LEFT($A826,3))=309,VLOOKUP(VALUE(MID($B826,2,1)),_309_Table2,MATCH(MID($B826,1,1),_309_Table2_ColumnLookup,0),FALSE)
+N("309"),
  IF(VALUE(LEFT($A826,3))=310,VLOOKUP(VALUE(MID($B826,2,1)),_310_Table2,MATCH(MID($B826,1,1),_310_Table2_ColumnLookup,0),FALSE)
+N("310"),
  IF(AND(VALUE(LEFT($A826,3))=311,LEN($I826)=4),VLOOKUP($I826,_311_Table2,MATCH($B826,_311_Table2_ColumnLookup,0),FALSE),
  IF(AND(VALUE(LEFT($A826,3))=311,OR($B826="I2",$B826="J2",$B826="K2",$B826="L2")),VLOOKUP('311'!$G$58,_311_Table2,MATCH(MID($B826,1,1),_311_Table2_ColumnLookup,0),FALSE),
  IF(AND(VALUE(LEFT($A826,3))=311,RIGHT($B826,5)="Total"),VLOOKUP('311'!$G$59,_311_Table2,MATCH(MID($B826,1,1),_311_Table2_ColumnLookup,0),FALSE),
  IF(VALUE(LEFT($A826,3))=311,VLOOKUP(VALUE(MID($B826,2,1)),_311_Table2,MATCH(MID($B826,1,1),_311_Table2_ColumnLookup,0),FALSE)
+N("311"),
  IF(AND(VALUE(LEFT($A826,3))=312,LEFT($G826,10)="Unincepted",$B826="G "),VLOOKUP(" ULO",_312_Table2,MATCH('312'!$N$16,_312_Table2_ColumnLookup,0),FALSE),
  IF(AND(VALUE(LEFT($A826,3))=312,LEFT($G826,10)="Unincepted",$B826="O "),VLOOKUP(" ULO",_312_Table2,MATCH('312'!$V$16,_312_Table2_ColumnLookup,0),FALSE),
  IF(AND(VALUE(LEFT($A826,3))=312,LEFT($G826,10)="Unincepted",$B826="Q "),VLOOKUP(" ULO",_312_Table2,MATCH('312'!$X$16,_312_Table2_ColumnLookup,0),FALSE),
  IF(AND(VALUE(LEFT($A826,3))=312,LEFT($G826,10)="Unincepted"),VLOOKUP(" ULO",_312_Table2,MATCH(LEFT($B826,1),_312_Table2_ColumnLookup,0),FALSE),
  IF(AND(VALUE(LEFT($A826,3))=312,LEFT($G826,5)="Total",$B826="G "),VLOOKUP('312'!$F$80,_312_Table2,MATCH('312'!$N$16,_312_Table2_ColumnLookup,0),FALSE),
  IF(AND(VALUE(LEFT($A826,3))=312,LEFT($G826,5)="Total",$B826="O "),VLOOKUP('312'!$F$80,_312_Table2,MATCH('312'!$V$16,_312_Table2_ColumnLookup,0),FALSE),
  IF(AND(VALUE(LEFT($A826,3))=312,LEFT($G826,5)="Total",$B826="Q "),VLOOKUP('312'!$F$80,_312_Table2,MATCH('312'!$X$16,_312_Table2_ColumnLookup,0),FALSE),
  IF(AND(VALUE(LEFT($A826,3))=312,LEFT($G826,5)="Total"),VLOOKUP('312'!$F$80,_312_Table2,MATCH(LEFT($B826,1),_312_Table2_ColumnLookup,0),FALSE),
  IF(AND(VALUE(LEFT($A826,3))=312,LEN($I826)=4,$B826="G"),VLOOKUP($I826,_312_Table2,MATCH('312'!$N$16,_312_Table2_ColumnLookup,0),FALSE),
  IF(AND(VALUE(LEFT($A826,3))=312,LEN($I826)=4,$B826="O"),VLOOKUP($I826,_312_Table2,MATCH('312'!$V$16,_312_Table2_ColumnLookup,0),FALSE),
  IF(AND(VALUE(LEFT($A826,3))=312,LEN($I826)=4,$B826="Q"),VLOOKUP($I826,_312_Table2,MATCH('312'!$X$16,_312_Table2_ColumnLookup,0),FALSE),
  IF(AND(VALUE(LEFT($A826,3))=312,LEN($I826)=4),VLOOKUP($I826,_312_Table2,MATCH(LEFT($B826,1),_312_Table2_ColumnLookup,0),FALSE)
+N("312"),
  IF(VALUE(LEFT($A826,3))=313,VLOOKUP(VALUE(MID($B826,2,1)),_313_Table2,MATCH(MID($B826,1,1),_313_Table2_ColumnLookup,0),FALSE)
+N("313"),
  IF(AND(VALUE(LEFT($A826,3))=314,LEN($B826)=3),VLOOKUP(VALUE(MID($B826,2,2)),_314_Table2,MATCH(MID($B826,1,1),_314_Table2_ColumnLookup,0),FALSE),
  IF(VALUE(LEFT($A826,3))=314,VLOOKUP(VALUE(MID($B826,2,1)),_314_Table2,MATCH(MID($B826,1,1),_314_Table2_ColumnLookup,0),FALSE)
+N("314"),
""))))))))))))))))))))))))</f>
        <v>#N/A</v>
      </c>
      <c r="F826" s="238">
        <f>IF(AND(VALUE(LEFT($A826,3))=309,LEN($B826)=3),VLOOKUP(VALUE(MID($B826,2,2)),_309_Table3,MATCH(MID($B826,1,1),_309_Table3_ColumnLookup,0),FALSE),
  IF($C826="309 LCR SummaryA",OneYearSCR,IF($C826="309 LCR SummaryB",UltimateSCR,IF(VALUE(LEFT($A826,3))=309,VLOOKUP(VALUE(MID($B826,2,1)),_309_Table3,MATCH(MID($B826,1,1),_309_Table3_ColumnLookup,0),FALSE)
+N("309"),
  IF(VALUE(LEFT($A826,3))=310,VLOOKUP(VALUE(MID($B826,2,1)),_310_Table3,MATCH(MID($B826,1,1),_310_Table3_ColumnLookup,0),FALSE)
+N("310"),
  IF(AND(VALUE(LEFT($A826,3))=311,LEN($I826)=4),VLOOKUP($I826,_311_Table3,MATCH($B826,_311_Table3_ColumnLookup,0),FALSE),
  IF(AND(VALUE(LEFT($A826,3))=311,OR($B826="I2",$B826="J2",$B826="K2",$B826="L2")),VLOOKUP('311'!$G$58,_311_Table3,MATCH(MID($B826,1,1),_311_Table3_ColumnLookup,0),FALSE),
  IF(AND(VALUE(LEFT($A826,3))=311,RIGHT($B826,5)="Total"),VLOOKUP('311'!$G$59,_311_Table3,MATCH(MID($B826,1,1),_311_Table3_ColumnLookup,0),FALSE),
  IF(VALUE(LEFT($A826,3))=311,VLOOKUP(VALUE(MID($B826,2,1)),_311_Table3,MATCH(MID($B826,1,1),_311_Table3_ColumnLookup,0),FALSE)
+N("311"),
  IF(AND(VALUE(LEFT($A826,3))=312,LEFT($G826,10)="Unincepted",$B826="G "),VLOOKUP(" ULO",_312_Table3,MATCH('312'!$N$16,_312_Table3_ColumnLookup,0),FALSE),
  IF(AND(VALUE(LEFT($A826,3))=312,LEFT($G826,10)="Unincepted",$B826="O "),VLOOKUP(" ULO",_312_Table3,MATCH('312'!$V$16,_312_Table3_ColumnLookup,0),FALSE),
  IF(AND(VALUE(LEFT($A826,3))=312,LEFT($G826,10)="Unincepted",$B826="Q "),VLOOKUP(" ULO",_312_Table3,MATCH('312'!$X$16,_312_Table3_ColumnLookup,0),FALSE),
  IF(AND(VALUE(LEFT($A826,3))=312,LEFT($G826,10)="Unincepted"),VLOOKUP(" ULO",_312_Table3,MATCH(LEFT($B826,1),_312_Table3_ColumnLookup,0),FALSE),
  IF(AND(VALUE(LEFT($A826,3))=312,LEFT($G826,5)="Total",$B826="G "),VLOOKUP('312'!$F$80,_312_Table3,MATCH('312'!$N$16,_312_Table3_ColumnLookup,0),FALSE),
  IF(AND(VALUE(LEFT($A826,3))=312,LEFT($G826,5)="Total",$B826="O "),VLOOKUP('312'!$F$80,_312_Table3,MATCH('312'!$V$16,_312_Table3_ColumnLookup,0),FALSE),
  IF(AND(VALUE(LEFT($A826,3))=312,LEFT($G826,5)="Total",$B826="Q "),VLOOKUP('312'!$F$80,_312_Table3,MATCH('312'!$X$16,_312_Table3_ColumnLookup,0),FALSE),
  IF(AND(VALUE(LEFT($A826,3))=312,LEFT($G826,5)="Total"),VLOOKUP('312'!$F$80,_312_Table3,MATCH(LEFT($B826,1),_312_Table3_ColumnLookup,0),FALSE),
  IF(AND(VALUE(LEFT($A826,3))=312,LEN($I826)=4,$B826="G"),VLOOKUP($I826,_312_Table3,MATCH('312'!$N$16,_312_Table3_ColumnLookup,0),FALSE),
  IF(AND(VALUE(LEFT($A826,3))=312,LEN($I826)=4,$B826="O"),VLOOKUP($I826,_312_Table3,MATCH('312'!$V$16,_312_Table3_ColumnLookup,0),FALSE),
  IF(AND(VALUE(LEFT($A826,3))=312,LEN($I826)=4,$B826="Q"),VLOOKUP($I826,_312_Table3,MATCH('312'!$X$16,_312_Table3_ColumnLookup,0),FALSE),
  IF(AND(VALUE(LEFT($A826,3))=312,LEN($I826)=4),VLOOKUP($I826,_312_Table3,MATCH(LEFT($B826,1),_312_Table3_ColumnLookup,0),FALSE)
+N("312"),
  IF(VALUE(LEFT($A826,3))=313,VLOOKUP(VALUE(MID($B826,2,1)),_313_Table3,MATCH(MID($B826,1,1),_313_Table3_ColumnLookup,0),FALSE)
+N("313"),
  IF(AND(VALUE(LEFT($A826,3))=314,LEN($B826)=3),VLOOKUP(VALUE(MID($B826,2,2)),_314_Table3,MATCH(MID($B826,1,1),_314_Table3_ColumnLookup,0),FALSE),
  IF(VALUE(LEFT($A826,3))=314,VLOOKUP(VALUE(MID($B826,2,1)),_314_Table3,MATCH(MID($B826,1,1),_314_Table3_ColumnLookup,0),FALSE)
+N("314"),
""))))))))))))))))))))))))</f>
        <v>0</v>
      </c>
      <c r="G826" t="s">
        <v>1458</v>
      </c>
      <c r="H826" s="321">
        <f>IFERROR(
IF(ISERROR($D826)=FALSE,$D826,IF(ISERROR($E826)=FALSE,$E826,IF(ISERROR($F826)=FALSE,$F826
+N("012 checkboxes"),
IF(
IF(OR(LEFT($A826,9)="Syndicate",LEFT($A826,12)="NewSyndicate"),VLOOKUP($A826,'012'!$J:$ZW,MATCH("Link to button",'012'!$J$1:$ZW$1,0),0)
+N("309 checkbox"),
IF($C826="309 LCR Summary0",VLOOKUP("Notes990",'309'!$P:$ZZ,MATCH("Link to button",'309'!$P$1:$ZZ$1,0),0)
+N("313 checkboxes"),
IF($C826="313 Financial Information0LcmVsScr",IF($C826="309 LCR Summary0",VLOOKUP("LcmVsScr",'309'!$N:$ZZ,MATCH("Link to button",'309'!$N$1:$ZZ$1,0),0),
IF($C826="313 Financial Information0LcrDocAttached",IF($C826="309 LCR Summary0",VLOOKUP("LcrDocAttached",'309'!$N:$ZZ,MATCH("Link to button",'309'!$N$1:$ZZ$1,0),
0)))))))=1,TRUE,FALSE)
))),"")</f>
        <v>0</v>
      </c>
    </row>
    <row r="827" spans="1:8">
      <c r="A827" s="237" t="str">
        <f>VLOOKUP($G827,CSVLookups!$B:$R,MATCH(A$1,CSVLookups!$B$1:$R$1,0),FALSE)</f>
        <v>314 Additional Quantitative Analysis</v>
      </c>
      <c r="B827" s="237" t="str">
        <f>VLOOKUP($G827,CSVLookups!$B:$R,MATCH(B$1,CSVLookups!$B$1:$R$1,0),FALSE)</f>
        <v>I10</v>
      </c>
      <c r="C827" s="238" t="str">
        <f t="shared" si="13"/>
        <v>314 Additional Quantitative AnalysisI10</v>
      </c>
      <c r="D827" s="238" t="e">
        <f>IF(AND(VALUE(LEFT($A827,3))=309,LEN($B827)=3),VLOOKUP(VALUE(MID($B827,2,2)),_309_Table1,MATCH(MID($B827,1,1),_309_Table1_ColumnLookup,0),FALSE),
  IF($C827="309 LCR SummaryA",OneYearSCR,IF($C827="309 LCR SummaryB",UltimateSCR,IF(VALUE(LEFT($A827,3))=309,VLOOKUP(VALUE(MID($B827,2,1)),_309_Table1,MATCH(MID($B827,1,1),_309_Table1_ColumnLookup,0),FALSE)
+N("309"),
  IF(VALUE(LEFT($A827,3))=310,VLOOKUP(VALUE(MID($B827,2,1)),_310_Table1,MATCH(MID($B827,1,1),_310_Table1_ColumnLookup,0),FALSE)
+N("310"),
  IF(AND(VALUE(LEFT($A827,3))=311,LEN($I827)=4),VLOOKUP($I827,_311_Table1,MATCH($B827,_311_Table1_ColumnLookup,0),FALSE),
  IF(AND(VALUE(LEFT($A827,3))=311,OR($B827="I2",$B827="J2",$B827="K2",$B827="L2")),VLOOKUP('311'!$G$58,_311_Table1,MATCH(MID($B827,1,1),_311_Table1_ColumnLookup,0),FALSE),
  IF(AND(VALUE(LEFT($A827,3))=311,RIGHT($B827,5)="Total"),VLOOKUP('311'!$G$59,_311_Table1,MATCH(MID($B827,1,1),_311_Table1_ColumnLookup,0),FALSE),
  IF(VALUE(LEFT($A827,3))=311,VLOOKUP(VALUE(MID($B827,2,1)),_311_Table1,MATCH(MID($B827,1,1),_311_Table1_ColumnLookup,0),FALSE)
+N("311"),
  IF(AND(VALUE(LEFT($A827,3))=312,LEFT($G827,10)="Unincepted",$B827="G "),VLOOKUP(" ULO",_312_Table1,MATCH('312'!$N$16,_312_Table1_ColumnLookup,0),FALSE),
  IF(AND(VALUE(LEFT($A827,3))=312,LEFT($G827,10)="Unincepted",$B827="O "),VLOOKUP(" ULO",_312_Table1,MATCH('312'!$V$16,_312_Table1_ColumnLookup,0),FALSE),
  IF(AND(VALUE(LEFT($A827,3))=312,LEFT($G827,10)="Unincepted",$B827="Q "),VLOOKUP(" ULO",_312_Table1,MATCH('312'!$X$16,_312_Table1_ColumnLookup,0),FALSE),
  IF(AND(VALUE(LEFT($A827,3))=312,LEFT($G827,10)="Unincepted"),VLOOKUP(" ULO",_312_Table1,MATCH(LEFT($B827,1),_312_Table1_ColumnLookup,0),FALSE),
  IF(AND(VALUE(LEFT($A827,3))=312,LEFT($G827,5)="Total",$B827="G "),VLOOKUP('312'!$F$80,_312_Table1,MATCH('312'!$N$16,_312_Table1_ColumnLookup,0),FALSE),
  IF(AND(VALUE(LEFT($A827,3))=312,LEFT($G827,5)="Total",$B827="O "),VLOOKUP('312'!$F$80,_312_Table1,MATCH('312'!$V$16,_312_Table1_ColumnLookup,0),FALSE),
  IF(AND(VALUE(LEFT($A827,3))=312,LEFT($G827,5)="Total",$B827="Q "),VLOOKUP('312'!$F$80,_312_Table1,MATCH('312'!$X$16,_312_Table1_ColumnLookup,0),FALSE),
  IF(AND(VALUE(LEFT($A827,3))=312,LEFT($G827,5)="Total"),VLOOKUP('312'!$F$80,_312_Table1,MATCH(LEFT($B827,1),_312_Table1_ColumnLookup,0),FALSE),
  IF(AND(VALUE(LEFT($A827,3))=312,LEN($I827)=4,$B827="G"),VLOOKUP($I827,_312_Table1,MATCH('312'!$N$16,_312_Table1_ColumnLookup,0),FALSE),
  IF(AND(VALUE(LEFT($A827,3))=312,LEN($I827)=4,$B827="O"),VLOOKUP($I827,_312_Table1,MATCH('312'!$V$16,_312_Table1_ColumnLookup,0),FALSE),
  IF(AND(VALUE(LEFT($A827,3))=312,LEN($I827)=4,$B827="Q"),VLOOKUP($I827,_312_Table1,MATCH('312'!$X$16,_312_Table1_ColumnLookup,0),FALSE),
  IF(AND(VALUE(LEFT($A827,3))=312,LEN($I827)=4),VLOOKUP($I827,_312_Table1,MATCH(LEFT($B827,1),_312_Table1_ColumnLookup,0),FALSE)
+N("312"),
  IF(VALUE(LEFT($A827,3))=313,VLOOKUP(VALUE(MID($B827,2,1)),_313_Table1,MATCH(MID($B827,1,1),_313_Table1_ColumnLookup,0),FALSE)
+N("313"),
  IF(AND(VALUE(LEFT($A827,3))=314,LEN($B827)=3),VLOOKUP(VALUE(MID($B827,2,2)),_314_Table1,MATCH(MID($B827,1,1),_314_Table1_ColumnLookup,0),FALSE),
  IF(VALUE(LEFT($A827,3))=314,VLOOKUP(VALUE(MID($B827,2,1)),_314_Table1,MATCH(MID($B827,1,1),_314_Table1_ColumnLookup,0),FALSE)
+N("314"),
""))))))))))))))))))))))))</f>
        <v>#N/A</v>
      </c>
      <c r="E827" s="238" t="e">
        <f>IF(AND(VALUE(LEFT($A827,3))=309,LEN($B827)=3),VLOOKUP(VALUE(MID($B827,2,2)),_309_Table2,MATCH(MID($B827,1,1),_309_Table2_ColumnLookup,0),FALSE),
  IF($C827="309 LCR SummaryA",OneYearSCR,IF($C827="309 LCR SummaryB",UltimateSCR,IF(VALUE(LEFT($A827,3))=309,VLOOKUP(VALUE(MID($B827,2,1)),_309_Table2,MATCH(MID($B827,1,1),_309_Table2_ColumnLookup,0),FALSE)
+N("309"),
  IF(VALUE(LEFT($A827,3))=310,VLOOKUP(VALUE(MID($B827,2,1)),_310_Table2,MATCH(MID($B827,1,1),_310_Table2_ColumnLookup,0),FALSE)
+N("310"),
  IF(AND(VALUE(LEFT($A827,3))=311,LEN($I827)=4),VLOOKUP($I827,_311_Table2,MATCH($B827,_311_Table2_ColumnLookup,0),FALSE),
  IF(AND(VALUE(LEFT($A827,3))=311,OR($B827="I2",$B827="J2",$B827="K2",$B827="L2")),VLOOKUP('311'!$G$58,_311_Table2,MATCH(MID($B827,1,1),_311_Table2_ColumnLookup,0),FALSE),
  IF(AND(VALUE(LEFT($A827,3))=311,RIGHT($B827,5)="Total"),VLOOKUP('311'!$G$59,_311_Table2,MATCH(MID($B827,1,1),_311_Table2_ColumnLookup,0),FALSE),
  IF(VALUE(LEFT($A827,3))=311,VLOOKUP(VALUE(MID($B827,2,1)),_311_Table2,MATCH(MID($B827,1,1),_311_Table2_ColumnLookup,0),FALSE)
+N("311"),
  IF(AND(VALUE(LEFT($A827,3))=312,LEFT($G827,10)="Unincepted",$B827="G "),VLOOKUP(" ULO",_312_Table2,MATCH('312'!$N$16,_312_Table2_ColumnLookup,0),FALSE),
  IF(AND(VALUE(LEFT($A827,3))=312,LEFT($G827,10)="Unincepted",$B827="O "),VLOOKUP(" ULO",_312_Table2,MATCH('312'!$V$16,_312_Table2_ColumnLookup,0),FALSE),
  IF(AND(VALUE(LEFT($A827,3))=312,LEFT($G827,10)="Unincepted",$B827="Q "),VLOOKUP(" ULO",_312_Table2,MATCH('312'!$X$16,_312_Table2_ColumnLookup,0),FALSE),
  IF(AND(VALUE(LEFT($A827,3))=312,LEFT($G827,10)="Unincepted"),VLOOKUP(" ULO",_312_Table2,MATCH(LEFT($B827,1),_312_Table2_ColumnLookup,0),FALSE),
  IF(AND(VALUE(LEFT($A827,3))=312,LEFT($G827,5)="Total",$B827="G "),VLOOKUP('312'!$F$80,_312_Table2,MATCH('312'!$N$16,_312_Table2_ColumnLookup,0),FALSE),
  IF(AND(VALUE(LEFT($A827,3))=312,LEFT($G827,5)="Total",$B827="O "),VLOOKUP('312'!$F$80,_312_Table2,MATCH('312'!$V$16,_312_Table2_ColumnLookup,0),FALSE),
  IF(AND(VALUE(LEFT($A827,3))=312,LEFT($G827,5)="Total",$B827="Q "),VLOOKUP('312'!$F$80,_312_Table2,MATCH('312'!$X$16,_312_Table2_ColumnLookup,0),FALSE),
  IF(AND(VALUE(LEFT($A827,3))=312,LEFT($G827,5)="Total"),VLOOKUP('312'!$F$80,_312_Table2,MATCH(LEFT($B827,1),_312_Table2_ColumnLookup,0),FALSE),
  IF(AND(VALUE(LEFT($A827,3))=312,LEN($I827)=4,$B827="G"),VLOOKUP($I827,_312_Table2,MATCH('312'!$N$16,_312_Table2_ColumnLookup,0),FALSE),
  IF(AND(VALUE(LEFT($A827,3))=312,LEN($I827)=4,$B827="O"),VLOOKUP($I827,_312_Table2,MATCH('312'!$V$16,_312_Table2_ColumnLookup,0),FALSE),
  IF(AND(VALUE(LEFT($A827,3))=312,LEN($I827)=4,$B827="Q"),VLOOKUP($I827,_312_Table2,MATCH('312'!$X$16,_312_Table2_ColumnLookup,0),FALSE),
  IF(AND(VALUE(LEFT($A827,3))=312,LEN($I827)=4),VLOOKUP($I827,_312_Table2,MATCH(LEFT($B827,1),_312_Table2_ColumnLookup,0),FALSE)
+N("312"),
  IF(VALUE(LEFT($A827,3))=313,VLOOKUP(VALUE(MID($B827,2,1)),_313_Table2,MATCH(MID($B827,1,1),_313_Table2_ColumnLookup,0),FALSE)
+N("313"),
  IF(AND(VALUE(LEFT($A827,3))=314,LEN($B827)=3),VLOOKUP(VALUE(MID($B827,2,2)),_314_Table2,MATCH(MID($B827,1,1),_314_Table2_ColumnLookup,0),FALSE),
  IF(VALUE(LEFT($A827,3))=314,VLOOKUP(VALUE(MID($B827,2,1)),_314_Table2,MATCH(MID($B827,1,1),_314_Table2_ColumnLookup,0),FALSE)
+N("314"),
""))))))))))))))))))))))))</f>
        <v>#N/A</v>
      </c>
      <c r="F827" s="238">
        <f>IF(AND(VALUE(LEFT($A827,3))=309,LEN($B827)=3),VLOOKUP(VALUE(MID($B827,2,2)),_309_Table3,MATCH(MID($B827,1,1),_309_Table3_ColumnLookup,0),FALSE),
  IF($C827="309 LCR SummaryA",OneYearSCR,IF($C827="309 LCR SummaryB",UltimateSCR,IF(VALUE(LEFT($A827,3))=309,VLOOKUP(VALUE(MID($B827,2,1)),_309_Table3,MATCH(MID($B827,1,1),_309_Table3_ColumnLookup,0),FALSE)
+N("309"),
  IF(VALUE(LEFT($A827,3))=310,VLOOKUP(VALUE(MID($B827,2,1)),_310_Table3,MATCH(MID($B827,1,1),_310_Table3_ColumnLookup,0),FALSE)
+N("310"),
  IF(AND(VALUE(LEFT($A827,3))=311,LEN($I827)=4),VLOOKUP($I827,_311_Table3,MATCH($B827,_311_Table3_ColumnLookup,0),FALSE),
  IF(AND(VALUE(LEFT($A827,3))=311,OR($B827="I2",$B827="J2",$B827="K2",$B827="L2")),VLOOKUP('311'!$G$58,_311_Table3,MATCH(MID($B827,1,1),_311_Table3_ColumnLookup,0),FALSE),
  IF(AND(VALUE(LEFT($A827,3))=311,RIGHT($B827,5)="Total"),VLOOKUP('311'!$G$59,_311_Table3,MATCH(MID($B827,1,1),_311_Table3_ColumnLookup,0),FALSE),
  IF(VALUE(LEFT($A827,3))=311,VLOOKUP(VALUE(MID($B827,2,1)),_311_Table3,MATCH(MID($B827,1,1),_311_Table3_ColumnLookup,0),FALSE)
+N("311"),
  IF(AND(VALUE(LEFT($A827,3))=312,LEFT($G827,10)="Unincepted",$B827="G "),VLOOKUP(" ULO",_312_Table3,MATCH('312'!$N$16,_312_Table3_ColumnLookup,0),FALSE),
  IF(AND(VALUE(LEFT($A827,3))=312,LEFT($G827,10)="Unincepted",$B827="O "),VLOOKUP(" ULO",_312_Table3,MATCH('312'!$V$16,_312_Table3_ColumnLookup,0),FALSE),
  IF(AND(VALUE(LEFT($A827,3))=312,LEFT($G827,10)="Unincepted",$B827="Q "),VLOOKUP(" ULO",_312_Table3,MATCH('312'!$X$16,_312_Table3_ColumnLookup,0),FALSE),
  IF(AND(VALUE(LEFT($A827,3))=312,LEFT($G827,10)="Unincepted"),VLOOKUP(" ULO",_312_Table3,MATCH(LEFT($B827,1),_312_Table3_ColumnLookup,0),FALSE),
  IF(AND(VALUE(LEFT($A827,3))=312,LEFT($G827,5)="Total",$B827="G "),VLOOKUP('312'!$F$80,_312_Table3,MATCH('312'!$N$16,_312_Table3_ColumnLookup,0),FALSE),
  IF(AND(VALUE(LEFT($A827,3))=312,LEFT($G827,5)="Total",$B827="O "),VLOOKUP('312'!$F$80,_312_Table3,MATCH('312'!$V$16,_312_Table3_ColumnLookup,0),FALSE),
  IF(AND(VALUE(LEFT($A827,3))=312,LEFT($G827,5)="Total",$B827="Q "),VLOOKUP('312'!$F$80,_312_Table3,MATCH('312'!$X$16,_312_Table3_ColumnLookup,0),FALSE),
  IF(AND(VALUE(LEFT($A827,3))=312,LEFT($G827,5)="Total"),VLOOKUP('312'!$F$80,_312_Table3,MATCH(LEFT($B827,1),_312_Table3_ColumnLookup,0),FALSE),
  IF(AND(VALUE(LEFT($A827,3))=312,LEN($I827)=4,$B827="G"),VLOOKUP($I827,_312_Table3,MATCH('312'!$N$16,_312_Table3_ColumnLookup,0),FALSE),
  IF(AND(VALUE(LEFT($A827,3))=312,LEN($I827)=4,$B827="O"),VLOOKUP($I827,_312_Table3,MATCH('312'!$V$16,_312_Table3_ColumnLookup,0),FALSE),
  IF(AND(VALUE(LEFT($A827,3))=312,LEN($I827)=4,$B827="Q"),VLOOKUP($I827,_312_Table3,MATCH('312'!$X$16,_312_Table3_ColumnLookup,0),FALSE),
  IF(AND(VALUE(LEFT($A827,3))=312,LEN($I827)=4),VLOOKUP($I827,_312_Table3,MATCH(LEFT($B827,1),_312_Table3_ColumnLookup,0),FALSE)
+N("312"),
  IF(VALUE(LEFT($A827,3))=313,VLOOKUP(VALUE(MID($B827,2,1)),_313_Table3,MATCH(MID($B827,1,1),_313_Table3_ColumnLookup,0),FALSE)
+N("313"),
  IF(AND(VALUE(LEFT($A827,3))=314,LEN($B827)=3),VLOOKUP(VALUE(MID($B827,2,2)),_314_Table3,MATCH(MID($B827,1,1),_314_Table3_ColumnLookup,0),FALSE),
  IF(VALUE(LEFT($A827,3))=314,VLOOKUP(VALUE(MID($B827,2,1)),_314_Table3,MATCH(MID($B827,1,1),_314_Table3_ColumnLookup,0),FALSE)
+N("314"),
""))))))))))))))))))))))))</f>
        <v>0</v>
      </c>
      <c r="G827" t="s">
        <v>1460</v>
      </c>
      <c r="H827" s="321">
        <f>IFERROR(
IF(ISERROR($D827)=FALSE,$D827,IF(ISERROR($E827)=FALSE,$E827,IF(ISERROR($F827)=FALSE,$F827
+N("012 checkboxes"),
IF(
IF(OR(LEFT($A827,9)="Syndicate",LEFT($A827,12)="NewSyndicate"),VLOOKUP($A827,'012'!$J:$ZW,MATCH("Link to button",'012'!$J$1:$ZW$1,0),0)
+N("309 checkbox"),
IF($C827="309 LCR Summary0",VLOOKUP("Notes990",'309'!$P:$ZZ,MATCH("Link to button",'309'!$P$1:$ZZ$1,0),0)
+N("313 checkboxes"),
IF($C827="313 Financial Information0LcmVsScr",IF($C827="309 LCR Summary0",VLOOKUP("LcmVsScr",'309'!$N:$ZZ,MATCH("Link to button",'309'!$N$1:$ZZ$1,0),0),
IF($C827="313 Financial Information0LcrDocAttached",IF($C827="309 LCR Summary0",VLOOKUP("LcrDocAttached",'309'!$N:$ZZ,MATCH("Link to button",'309'!$N$1:$ZZ$1,0),
0)))))))=1,TRUE,FALSE)
))),"")</f>
        <v>0</v>
      </c>
    </row>
    <row r="828" spans="1:8">
      <c r="A828" s="237" t="str">
        <f>VLOOKUP($G828,CSVLookups!$B:$R,MATCH(A$1,CSVLookups!$B$1:$R$1,0),FALSE)</f>
        <v>314 Additional Quantitative Analysis</v>
      </c>
      <c r="B828" s="237" t="str">
        <f>VLOOKUP($G828,CSVLookups!$B:$R,MATCH(B$1,CSVLookups!$B$1:$R$1,0),FALSE)</f>
        <v>I11</v>
      </c>
      <c r="C828" s="238" t="str">
        <f t="shared" si="13"/>
        <v>314 Additional Quantitative AnalysisI11</v>
      </c>
      <c r="D828" s="238" t="e">
        <f>IF(AND(VALUE(LEFT($A828,3))=309,LEN($B828)=3),VLOOKUP(VALUE(MID($B828,2,2)),_309_Table1,MATCH(MID($B828,1,1),_309_Table1_ColumnLookup,0),FALSE),
  IF($C828="309 LCR SummaryA",OneYearSCR,IF($C828="309 LCR SummaryB",UltimateSCR,IF(VALUE(LEFT($A828,3))=309,VLOOKUP(VALUE(MID($B828,2,1)),_309_Table1,MATCH(MID($B828,1,1),_309_Table1_ColumnLookup,0),FALSE)
+N("309"),
  IF(VALUE(LEFT($A828,3))=310,VLOOKUP(VALUE(MID($B828,2,1)),_310_Table1,MATCH(MID($B828,1,1),_310_Table1_ColumnLookup,0),FALSE)
+N("310"),
  IF(AND(VALUE(LEFT($A828,3))=311,LEN($I828)=4),VLOOKUP($I828,_311_Table1,MATCH($B828,_311_Table1_ColumnLookup,0),FALSE),
  IF(AND(VALUE(LEFT($A828,3))=311,OR($B828="I2",$B828="J2",$B828="K2",$B828="L2")),VLOOKUP('311'!$G$58,_311_Table1,MATCH(MID($B828,1,1),_311_Table1_ColumnLookup,0),FALSE),
  IF(AND(VALUE(LEFT($A828,3))=311,RIGHT($B828,5)="Total"),VLOOKUP('311'!$G$59,_311_Table1,MATCH(MID($B828,1,1),_311_Table1_ColumnLookup,0),FALSE),
  IF(VALUE(LEFT($A828,3))=311,VLOOKUP(VALUE(MID($B828,2,1)),_311_Table1,MATCH(MID($B828,1,1),_311_Table1_ColumnLookup,0),FALSE)
+N("311"),
  IF(AND(VALUE(LEFT($A828,3))=312,LEFT($G828,10)="Unincepted",$B828="G "),VLOOKUP(" ULO",_312_Table1,MATCH('312'!$N$16,_312_Table1_ColumnLookup,0),FALSE),
  IF(AND(VALUE(LEFT($A828,3))=312,LEFT($G828,10)="Unincepted",$B828="O "),VLOOKUP(" ULO",_312_Table1,MATCH('312'!$V$16,_312_Table1_ColumnLookup,0),FALSE),
  IF(AND(VALUE(LEFT($A828,3))=312,LEFT($G828,10)="Unincepted",$B828="Q "),VLOOKUP(" ULO",_312_Table1,MATCH('312'!$X$16,_312_Table1_ColumnLookup,0),FALSE),
  IF(AND(VALUE(LEFT($A828,3))=312,LEFT($G828,10)="Unincepted"),VLOOKUP(" ULO",_312_Table1,MATCH(LEFT($B828,1),_312_Table1_ColumnLookup,0),FALSE),
  IF(AND(VALUE(LEFT($A828,3))=312,LEFT($G828,5)="Total",$B828="G "),VLOOKUP('312'!$F$80,_312_Table1,MATCH('312'!$N$16,_312_Table1_ColumnLookup,0),FALSE),
  IF(AND(VALUE(LEFT($A828,3))=312,LEFT($G828,5)="Total",$B828="O "),VLOOKUP('312'!$F$80,_312_Table1,MATCH('312'!$V$16,_312_Table1_ColumnLookup,0),FALSE),
  IF(AND(VALUE(LEFT($A828,3))=312,LEFT($G828,5)="Total",$B828="Q "),VLOOKUP('312'!$F$80,_312_Table1,MATCH('312'!$X$16,_312_Table1_ColumnLookup,0),FALSE),
  IF(AND(VALUE(LEFT($A828,3))=312,LEFT($G828,5)="Total"),VLOOKUP('312'!$F$80,_312_Table1,MATCH(LEFT($B828,1),_312_Table1_ColumnLookup,0),FALSE),
  IF(AND(VALUE(LEFT($A828,3))=312,LEN($I828)=4,$B828="G"),VLOOKUP($I828,_312_Table1,MATCH('312'!$N$16,_312_Table1_ColumnLookup,0),FALSE),
  IF(AND(VALUE(LEFT($A828,3))=312,LEN($I828)=4,$B828="O"),VLOOKUP($I828,_312_Table1,MATCH('312'!$V$16,_312_Table1_ColumnLookup,0),FALSE),
  IF(AND(VALUE(LEFT($A828,3))=312,LEN($I828)=4,$B828="Q"),VLOOKUP($I828,_312_Table1,MATCH('312'!$X$16,_312_Table1_ColumnLookup,0),FALSE),
  IF(AND(VALUE(LEFT($A828,3))=312,LEN($I828)=4),VLOOKUP($I828,_312_Table1,MATCH(LEFT($B828,1),_312_Table1_ColumnLookup,0),FALSE)
+N("312"),
  IF(VALUE(LEFT($A828,3))=313,VLOOKUP(VALUE(MID($B828,2,1)),_313_Table1,MATCH(MID($B828,1,1),_313_Table1_ColumnLookup,0),FALSE)
+N("313"),
  IF(AND(VALUE(LEFT($A828,3))=314,LEN($B828)=3),VLOOKUP(VALUE(MID($B828,2,2)),_314_Table1,MATCH(MID($B828,1,1),_314_Table1_ColumnLookup,0),FALSE),
  IF(VALUE(LEFT($A828,3))=314,VLOOKUP(VALUE(MID($B828,2,1)),_314_Table1,MATCH(MID($B828,1,1),_314_Table1_ColumnLookup,0),FALSE)
+N("314"),
""))))))))))))))))))))))))</f>
        <v>#N/A</v>
      </c>
      <c r="E828" s="238" t="e">
        <f>IF(AND(VALUE(LEFT($A828,3))=309,LEN($B828)=3),VLOOKUP(VALUE(MID($B828,2,2)),_309_Table2,MATCH(MID($B828,1,1),_309_Table2_ColumnLookup,0),FALSE),
  IF($C828="309 LCR SummaryA",OneYearSCR,IF($C828="309 LCR SummaryB",UltimateSCR,IF(VALUE(LEFT($A828,3))=309,VLOOKUP(VALUE(MID($B828,2,1)),_309_Table2,MATCH(MID($B828,1,1),_309_Table2_ColumnLookup,0),FALSE)
+N("309"),
  IF(VALUE(LEFT($A828,3))=310,VLOOKUP(VALUE(MID($B828,2,1)),_310_Table2,MATCH(MID($B828,1,1),_310_Table2_ColumnLookup,0),FALSE)
+N("310"),
  IF(AND(VALUE(LEFT($A828,3))=311,LEN($I828)=4),VLOOKUP($I828,_311_Table2,MATCH($B828,_311_Table2_ColumnLookup,0),FALSE),
  IF(AND(VALUE(LEFT($A828,3))=311,OR($B828="I2",$B828="J2",$B828="K2",$B828="L2")),VLOOKUP('311'!$G$58,_311_Table2,MATCH(MID($B828,1,1),_311_Table2_ColumnLookup,0),FALSE),
  IF(AND(VALUE(LEFT($A828,3))=311,RIGHT($B828,5)="Total"),VLOOKUP('311'!$G$59,_311_Table2,MATCH(MID($B828,1,1),_311_Table2_ColumnLookup,0),FALSE),
  IF(VALUE(LEFT($A828,3))=311,VLOOKUP(VALUE(MID($B828,2,1)),_311_Table2,MATCH(MID($B828,1,1),_311_Table2_ColumnLookup,0),FALSE)
+N("311"),
  IF(AND(VALUE(LEFT($A828,3))=312,LEFT($G828,10)="Unincepted",$B828="G "),VLOOKUP(" ULO",_312_Table2,MATCH('312'!$N$16,_312_Table2_ColumnLookup,0),FALSE),
  IF(AND(VALUE(LEFT($A828,3))=312,LEFT($G828,10)="Unincepted",$B828="O "),VLOOKUP(" ULO",_312_Table2,MATCH('312'!$V$16,_312_Table2_ColumnLookup,0),FALSE),
  IF(AND(VALUE(LEFT($A828,3))=312,LEFT($G828,10)="Unincepted",$B828="Q "),VLOOKUP(" ULO",_312_Table2,MATCH('312'!$X$16,_312_Table2_ColumnLookup,0),FALSE),
  IF(AND(VALUE(LEFT($A828,3))=312,LEFT($G828,10)="Unincepted"),VLOOKUP(" ULO",_312_Table2,MATCH(LEFT($B828,1),_312_Table2_ColumnLookup,0),FALSE),
  IF(AND(VALUE(LEFT($A828,3))=312,LEFT($G828,5)="Total",$B828="G "),VLOOKUP('312'!$F$80,_312_Table2,MATCH('312'!$N$16,_312_Table2_ColumnLookup,0),FALSE),
  IF(AND(VALUE(LEFT($A828,3))=312,LEFT($G828,5)="Total",$B828="O "),VLOOKUP('312'!$F$80,_312_Table2,MATCH('312'!$V$16,_312_Table2_ColumnLookup,0),FALSE),
  IF(AND(VALUE(LEFT($A828,3))=312,LEFT($G828,5)="Total",$B828="Q "),VLOOKUP('312'!$F$80,_312_Table2,MATCH('312'!$X$16,_312_Table2_ColumnLookup,0),FALSE),
  IF(AND(VALUE(LEFT($A828,3))=312,LEFT($G828,5)="Total"),VLOOKUP('312'!$F$80,_312_Table2,MATCH(LEFT($B828,1),_312_Table2_ColumnLookup,0),FALSE),
  IF(AND(VALUE(LEFT($A828,3))=312,LEN($I828)=4,$B828="G"),VLOOKUP($I828,_312_Table2,MATCH('312'!$N$16,_312_Table2_ColumnLookup,0),FALSE),
  IF(AND(VALUE(LEFT($A828,3))=312,LEN($I828)=4,$B828="O"),VLOOKUP($I828,_312_Table2,MATCH('312'!$V$16,_312_Table2_ColumnLookup,0),FALSE),
  IF(AND(VALUE(LEFT($A828,3))=312,LEN($I828)=4,$B828="Q"),VLOOKUP($I828,_312_Table2,MATCH('312'!$X$16,_312_Table2_ColumnLookup,0),FALSE),
  IF(AND(VALUE(LEFT($A828,3))=312,LEN($I828)=4),VLOOKUP($I828,_312_Table2,MATCH(LEFT($B828,1),_312_Table2_ColumnLookup,0),FALSE)
+N("312"),
  IF(VALUE(LEFT($A828,3))=313,VLOOKUP(VALUE(MID($B828,2,1)),_313_Table2,MATCH(MID($B828,1,1),_313_Table2_ColumnLookup,0),FALSE)
+N("313"),
  IF(AND(VALUE(LEFT($A828,3))=314,LEN($B828)=3),VLOOKUP(VALUE(MID($B828,2,2)),_314_Table2,MATCH(MID($B828,1,1),_314_Table2_ColumnLookup,0),FALSE),
  IF(VALUE(LEFT($A828,3))=314,VLOOKUP(VALUE(MID($B828,2,1)),_314_Table2,MATCH(MID($B828,1,1),_314_Table2_ColumnLookup,0),FALSE)
+N("314"),
""))))))))))))))))))))))))</f>
        <v>#N/A</v>
      </c>
      <c r="F828" s="238">
        <f>IF(AND(VALUE(LEFT($A828,3))=309,LEN($B828)=3),VLOOKUP(VALUE(MID($B828,2,2)),_309_Table3,MATCH(MID($B828,1,1),_309_Table3_ColumnLookup,0),FALSE),
  IF($C828="309 LCR SummaryA",OneYearSCR,IF($C828="309 LCR SummaryB",UltimateSCR,IF(VALUE(LEFT($A828,3))=309,VLOOKUP(VALUE(MID($B828,2,1)),_309_Table3,MATCH(MID($B828,1,1),_309_Table3_ColumnLookup,0),FALSE)
+N("309"),
  IF(VALUE(LEFT($A828,3))=310,VLOOKUP(VALUE(MID($B828,2,1)),_310_Table3,MATCH(MID($B828,1,1),_310_Table3_ColumnLookup,0),FALSE)
+N("310"),
  IF(AND(VALUE(LEFT($A828,3))=311,LEN($I828)=4),VLOOKUP($I828,_311_Table3,MATCH($B828,_311_Table3_ColumnLookup,0),FALSE),
  IF(AND(VALUE(LEFT($A828,3))=311,OR($B828="I2",$B828="J2",$B828="K2",$B828="L2")),VLOOKUP('311'!$G$58,_311_Table3,MATCH(MID($B828,1,1),_311_Table3_ColumnLookup,0),FALSE),
  IF(AND(VALUE(LEFT($A828,3))=311,RIGHT($B828,5)="Total"),VLOOKUP('311'!$G$59,_311_Table3,MATCH(MID($B828,1,1),_311_Table3_ColumnLookup,0),FALSE),
  IF(VALUE(LEFT($A828,3))=311,VLOOKUP(VALUE(MID($B828,2,1)),_311_Table3,MATCH(MID($B828,1,1),_311_Table3_ColumnLookup,0),FALSE)
+N("311"),
  IF(AND(VALUE(LEFT($A828,3))=312,LEFT($G828,10)="Unincepted",$B828="G "),VLOOKUP(" ULO",_312_Table3,MATCH('312'!$N$16,_312_Table3_ColumnLookup,0),FALSE),
  IF(AND(VALUE(LEFT($A828,3))=312,LEFT($G828,10)="Unincepted",$B828="O "),VLOOKUP(" ULO",_312_Table3,MATCH('312'!$V$16,_312_Table3_ColumnLookup,0),FALSE),
  IF(AND(VALUE(LEFT($A828,3))=312,LEFT($G828,10)="Unincepted",$B828="Q "),VLOOKUP(" ULO",_312_Table3,MATCH('312'!$X$16,_312_Table3_ColumnLookup,0),FALSE),
  IF(AND(VALUE(LEFT($A828,3))=312,LEFT($G828,10)="Unincepted"),VLOOKUP(" ULO",_312_Table3,MATCH(LEFT($B828,1),_312_Table3_ColumnLookup,0),FALSE),
  IF(AND(VALUE(LEFT($A828,3))=312,LEFT($G828,5)="Total",$B828="G "),VLOOKUP('312'!$F$80,_312_Table3,MATCH('312'!$N$16,_312_Table3_ColumnLookup,0),FALSE),
  IF(AND(VALUE(LEFT($A828,3))=312,LEFT($G828,5)="Total",$B828="O "),VLOOKUP('312'!$F$80,_312_Table3,MATCH('312'!$V$16,_312_Table3_ColumnLookup,0),FALSE),
  IF(AND(VALUE(LEFT($A828,3))=312,LEFT($G828,5)="Total",$B828="Q "),VLOOKUP('312'!$F$80,_312_Table3,MATCH('312'!$X$16,_312_Table3_ColumnLookup,0),FALSE),
  IF(AND(VALUE(LEFT($A828,3))=312,LEFT($G828,5)="Total"),VLOOKUP('312'!$F$80,_312_Table3,MATCH(LEFT($B828,1),_312_Table3_ColumnLookup,0),FALSE),
  IF(AND(VALUE(LEFT($A828,3))=312,LEN($I828)=4,$B828="G"),VLOOKUP($I828,_312_Table3,MATCH('312'!$N$16,_312_Table3_ColumnLookup,0),FALSE),
  IF(AND(VALUE(LEFT($A828,3))=312,LEN($I828)=4,$B828="O"),VLOOKUP($I828,_312_Table3,MATCH('312'!$V$16,_312_Table3_ColumnLookup,0),FALSE),
  IF(AND(VALUE(LEFT($A828,3))=312,LEN($I828)=4,$B828="Q"),VLOOKUP($I828,_312_Table3,MATCH('312'!$X$16,_312_Table3_ColumnLookup,0),FALSE),
  IF(AND(VALUE(LEFT($A828,3))=312,LEN($I828)=4),VLOOKUP($I828,_312_Table3,MATCH(LEFT($B828,1),_312_Table3_ColumnLookup,0),FALSE)
+N("312"),
  IF(VALUE(LEFT($A828,3))=313,VLOOKUP(VALUE(MID($B828,2,1)),_313_Table3,MATCH(MID($B828,1,1),_313_Table3_ColumnLookup,0),FALSE)
+N("313"),
  IF(AND(VALUE(LEFT($A828,3))=314,LEN($B828)=3),VLOOKUP(VALUE(MID($B828,2,2)),_314_Table3,MATCH(MID($B828,1,1),_314_Table3_ColumnLookup,0),FALSE),
  IF(VALUE(LEFT($A828,3))=314,VLOOKUP(VALUE(MID($B828,2,1)),_314_Table3,MATCH(MID($B828,1,1),_314_Table3_ColumnLookup,0),FALSE)
+N("314"),
""))))))))))))))))))))))))</f>
        <v>0</v>
      </c>
      <c r="G828" t="s">
        <v>1462</v>
      </c>
      <c r="H828" s="321">
        <f>IFERROR(
IF(ISERROR($D828)=FALSE,$D828,IF(ISERROR($E828)=FALSE,$E828,IF(ISERROR($F828)=FALSE,$F828
+N("012 checkboxes"),
IF(
IF(OR(LEFT($A828,9)="Syndicate",LEFT($A828,12)="NewSyndicate"),VLOOKUP($A828,'012'!$J:$ZW,MATCH("Link to button",'012'!$J$1:$ZW$1,0),0)
+N("309 checkbox"),
IF($C828="309 LCR Summary0",VLOOKUP("Notes990",'309'!$P:$ZZ,MATCH("Link to button",'309'!$P$1:$ZZ$1,0),0)
+N("313 checkboxes"),
IF($C828="313 Financial Information0LcmVsScr",IF($C828="309 LCR Summary0",VLOOKUP("LcmVsScr",'309'!$N:$ZZ,MATCH("Link to button",'309'!$N$1:$ZZ$1,0),0),
IF($C828="313 Financial Information0LcrDocAttached",IF($C828="309 LCR Summary0",VLOOKUP("LcrDocAttached",'309'!$N:$ZZ,MATCH("Link to button",'309'!$N$1:$ZZ$1,0),
0)))))))=1,TRUE,FALSE)
))),"")</f>
        <v>0</v>
      </c>
    </row>
    <row r="829" spans="1:8">
      <c r="A829" s="237" t="e">
        <f>VLOOKUP($G829,CSVLookups!$B:$R,MATCH(A$1,CSVLookups!$B$1:$R$1,0),FALSE)</f>
        <v>#N/A</v>
      </c>
      <c r="B829" s="237" t="e">
        <f>VLOOKUP($G829,CSVLookups!$B:$R,MATCH(B$1,CSVLookups!$B$1:$R$1,0),FALSE)</f>
        <v>#N/A</v>
      </c>
      <c r="C829" s="238" t="e">
        <f t="shared" si="13"/>
        <v>#N/A</v>
      </c>
      <c r="D829" s="238" t="e">
        <f>IF(AND(VALUE(LEFT($A829,3))=309,LEN($B829)=3),VLOOKUP(VALUE(MID($B829,2,2)),_309_Table1,MATCH(MID($B829,1,1),_309_Table1_ColumnLookup,0),FALSE),
  IF($C829="309 LCR SummaryA",OneYearSCR,IF($C829="309 LCR SummaryB",UltimateSCR,IF(VALUE(LEFT($A829,3))=309,VLOOKUP(VALUE(MID($B829,2,1)),_309_Table1,MATCH(MID($B829,1,1),_309_Table1_ColumnLookup,0),FALSE)
+N("309"),
  IF(VALUE(LEFT($A829,3))=310,VLOOKUP(VALUE(MID($B829,2,1)),_310_Table1,MATCH(MID($B829,1,1),_310_Table1_ColumnLookup,0),FALSE)
+N("310"),
  IF(AND(VALUE(LEFT($A829,3))=311,LEN($I829)=4),VLOOKUP($I829,_311_Table1,MATCH($B829,_311_Table1_ColumnLookup,0),FALSE),
  IF(AND(VALUE(LEFT($A829,3))=311,OR($B829="I2",$B829="J2",$B829="K2",$B829="L2")),VLOOKUP('311'!$G$58,_311_Table1,MATCH(MID($B829,1,1),_311_Table1_ColumnLookup,0),FALSE),
  IF(AND(VALUE(LEFT($A829,3))=311,RIGHT($B829,5)="Total"),VLOOKUP('311'!$G$59,_311_Table1,MATCH(MID($B829,1,1),_311_Table1_ColumnLookup,0),FALSE),
  IF(VALUE(LEFT($A829,3))=311,VLOOKUP(VALUE(MID($B829,2,1)),_311_Table1,MATCH(MID($B829,1,1),_311_Table1_ColumnLookup,0),FALSE)
+N("311"),
  IF(AND(VALUE(LEFT($A829,3))=312,LEFT($G829,10)="Unincepted",$B829="G "),VLOOKUP(" ULO",_312_Table1,MATCH('312'!$N$16,_312_Table1_ColumnLookup,0),FALSE),
  IF(AND(VALUE(LEFT($A829,3))=312,LEFT($G829,10)="Unincepted",$B829="O "),VLOOKUP(" ULO",_312_Table1,MATCH('312'!$V$16,_312_Table1_ColumnLookup,0),FALSE),
  IF(AND(VALUE(LEFT($A829,3))=312,LEFT($G829,10)="Unincepted",$B829="Q "),VLOOKUP(" ULO",_312_Table1,MATCH('312'!$X$16,_312_Table1_ColumnLookup,0),FALSE),
  IF(AND(VALUE(LEFT($A829,3))=312,LEFT($G829,10)="Unincepted"),VLOOKUP(" ULO",_312_Table1,MATCH(LEFT($B829,1),_312_Table1_ColumnLookup,0),FALSE),
  IF(AND(VALUE(LEFT($A829,3))=312,LEFT($G829,5)="Total",$B829="G "),VLOOKUP('312'!$F$80,_312_Table1,MATCH('312'!$N$16,_312_Table1_ColumnLookup,0),FALSE),
  IF(AND(VALUE(LEFT($A829,3))=312,LEFT($G829,5)="Total",$B829="O "),VLOOKUP('312'!$F$80,_312_Table1,MATCH('312'!$V$16,_312_Table1_ColumnLookup,0),FALSE),
  IF(AND(VALUE(LEFT($A829,3))=312,LEFT($G829,5)="Total",$B829="Q "),VLOOKUP('312'!$F$80,_312_Table1,MATCH('312'!$X$16,_312_Table1_ColumnLookup,0),FALSE),
  IF(AND(VALUE(LEFT($A829,3))=312,LEFT($G829,5)="Total"),VLOOKUP('312'!$F$80,_312_Table1,MATCH(LEFT($B829,1),_312_Table1_ColumnLookup,0),FALSE),
  IF(AND(VALUE(LEFT($A829,3))=312,LEN($I829)=4,$B829="G"),VLOOKUP($I829,_312_Table1,MATCH('312'!$N$16,_312_Table1_ColumnLookup,0),FALSE),
  IF(AND(VALUE(LEFT($A829,3))=312,LEN($I829)=4,$B829="O"),VLOOKUP($I829,_312_Table1,MATCH('312'!$V$16,_312_Table1_ColumnLookup,0),FALSE),
  IF(AND(VALUE(LEFT($A829,3))=312,LEN($I829)=4,$B829="Q"),VLOOKUP($I829,_312_Table1,MATCH('312'!$X$16,_312_Table1_ColumnLookup,0),FALSE),
  IF(AND(VALUE(LEFT($A829,3))=312,LEN($I829)=4),VLOOKUP($I829,_312_Table1,MATCH(LEFT($B829,1),_312_Table1_ColumnLookup,0),FALSE)
+N("312"),
  IF(VALUE(LEFT($A829,3))=313,VLOOKUP(VALUE(MID($B829,2,1)),_313_Table1,MATCH(MID($B829,1,1),_313_Table1_ColumnLookup,0),FALSE)
+N("313"),
  IF(AND(VALUE(LEFT($A829,3))=314,LEN($B829)=3),VLOOKUP(VALUE(MID($B829,2,2)),_314_Table1,MATCH(MID($B829,1,1),_314_Table1_ColumnLookup,0),FALSE),
  IF(VALUE(LEFT($A829,3))=314,VLOOKUP(VALUE(MID($B829,2,1)),_314_Table1,MATCH(MID($B829,1,1),_314_Table1_ColumnLookup,0),FALSE)
+N("314"),
""))))))))))))))))))))))))</f>
        <v>#N/A</v>
      </c>
      <c r="E829" s="238" t="e">
        <f>IF(AND(VALUE(LEFT($A829,3))=309,LEN($B829)=3),VLOOKUP(VALUE(MID($B829,2,2)),_309_Table2,MATCH(MID($B829,1,1),_309_Table2_ColumnLookup,0),FALSE),
  IF($C829="309 LCR SummaryA",OneYearSCR,IF($C829="309 LCR SummaryB",UltimateSCR,IF(VALUE(LEFT($A829,3))=309,VLOOKUP(VALUE(MID($B829,2,1)),_309_Table2,MATCH(MID($B829,1,1),_309_Table2_ColumnLookup,0),FALSE)
+N("309"),
  IF(VALUE(LEFT($A829,3))=310,VLOOKUP(VALUE(MID($B829,2,1)),_310_Table2,MATCH(MID($B829,1,1),_310_Table2_ColumnLookup,0),FALSE)
+N("310"),
  IF(AND(VALUE(LEFT($A829,3))=311,LEN($I829)=4),VLOOKUP($I829,_311_Table2,MATCH($B829,_311_Table2_ColumnLookup,0),FALSE),
  IF(AND(VALUE(LEFT($A829,3))=311,OR($B829="I2",$B829="J2",$B829="K2",$B829="L2")),VLOOKUP('311'!$G$58,_311_Table2,MATCH(MID($B829,1,1),_311_Table2_ColumnLookup,0),FALSE),
  IF(AND(VALUE(LEFT($A829,3))=311,RIGHT($B829,5)="Total"),VLOOKUP('311'!$G$59,_311_Table2,MATCH(MID($B829,1,1),_311_Table2_ColumnLookup,0),FALSE),
  IF(VALUE(LEFT($A829,3))=311,VLOOKUP(VALUE(MID($B829,2,1)),_311_Table2,MATCH(MID($B829,1,1),_311_Table2_ColumnLookup,0),FALSE)
+N("311"),
  IF(AND(VALUE(LEFT($A829,3))=312,LEFT($G829,10)="Unincepted",$B829="G "),VLOOKUP(" ULO",_312_Table2,MATCH('312'!$N$16,_312_Table2_ColumnLookup,0),FALSE),
  IF(AND(VALUE(LEFT($A829,3))=312,LEFT($G829,10)="Unincepted",$B829="O "),VLOOKUP(" ULO",_312_Table2,MATCH('312'!$V$16,_312_Table2_ColumnLookup,0),FALSE),
  IF(AND(VALUE(LEFT($A829,3))=312,LEFT($G829,10)="Unincepted",$B829="Q "),VLOOKUP(" ULO",_312_Table2,MATCH('312'!$X$16,_312_Table2_ColumnLookup,0),FALSE),
  IF(AND(VALUE(LEFT($A829,3))=312,LEFT($G829,10)="Unincepted"),VLOOKUP(" ULO",_312_Table2,MATCH(LEFT($B829,1),_312_Table2_ColumnLookup,0),FALSE),
  IF(AND(VALUE(LEFT($A829,3))=312,LEFT($G829,5)="Total",$B829="G "),VLOOKUP('312'!$F$80,_312_Table2,MATCH('312'!$N$16,_312_Table2_ColumnLookup,0),FALSE),
  IF(AND(VALUE(LEFT($A829,3))=312,LEFT($G829,5)="Total",$B829="O "),VLOOKUP('312'!$F$80,_312_Table2,MATCH('312'!$V$16,_312_Table2_ColumnLookup,0),FALSE),
  IF(AND(VALUE(LEFT($A829,3))=312,LEFT($G829,5)="Total",$B829="Q "),VLOOKUP('312'!$F$80,_312_Table2,MATCH('312'!$X$16,_312_Table2_ColumnLookup,0),FALSE),
  IF(AND(VALUE(LEFT($A829,3))=312,LEFT($G829,5)="Total"),VLOOKUP('312'!$F$80,_312_Table2,MATCH(LEFT($B829,1),_312_Table2_ColumnLookup,0),FALSE),
  IF(AND(VALUE(LEFT($A829,3))=312,LEN($I829)=4,$B829="G"),VLOOKUP($I829,_312_Table2,MATCH('312'!$N$16,_312_Table2_ColumnLookup,0),FALSE),
  IF(AND(VALUE(LEFT($A829,3))=312,LEN($I829)=4,$B829="O"),VLOOKUP($I829,_312_Table2,MATCH('312'!$V$16,_312_Table2_ColumnLookup,0),FALSE),
  IF(AND(VALUE(LEFT($A829,3))=312,LEN($I829)=4,$B829="Q"),VLOOKUP($I829,_312_Table2,MATCH('312'!$X$16,_312_Table2_ColumnLookup,0),FALSE),
  IF(AND(VALUE(LEFT($A829,3))=312,LEN($I829)=4),VLOOKUP($I829,_312_Table2,MATCH(LEFT($B829,1),_312_Table2_ColumnLookup,0),FALSE)
+N("312"),
  IF(VALUE(LEFT($A829,3))=313,VLOOKUP(VALUE(MID($B829,2,1)),_313_Table2,MATCH(MID($B829,1,1),_313_Table2_ColumnLookup,0),FALSE)
+N("313"),
  IF(AND(VALUE(LEFT($A829,3))=314,LEN($B829)=3),VLOOKUP(VALUE(MID($B829,2,2)),_314_Table2,MATCH(MID($B829,1,1),_314_Table2_ColumnLookup,0),FALSE),
  IF(VALUE(LEFT($A829,3))=314,VLOOKUP(VALUE(MID($B829,2,1)),_314_Table2,MATCH(MID($B829,1,1),_314_Table2_ColumnLookup,0),FALSE)
+N("314"),
""))))))))))))))))))))))))</f>
        <v>#N/A</v>
      </c>
      <c r="F829" s="238" t="e">
        <f>IF(AND(VALUE(LEFT($A829,3))=309,LEN($B829)=3),VLOOKUP(VALUE(MID($B829,2,2)),_309_Table3,MATCH(MID($B829,1,1),_309_Table3_ColumnLookup,0),FALSE),
  IF($C829="309 LCR SummaryA",OneYearSCR,IF($C829="309 LCR SummaryB",UltimateSCR,IF(VALUE(LEFT($A829,3))=309,VLOOKUP(VALUE(MID($B829,2,1)),_309_Table3,MATCH(MID($B829,1,1),_309_Table3_ColumnLookup,0),FALSE)
+N("309"),
  IF(VALUE(LEFT($A829,3))=310,VLOOKUP(VALUE(MID($B829,2,1)),_310_Table3,MATCH(MID($B829,1,1),_310_Table3_ColumnLookup,0),FALSE)
+N("310"),
  IF(AND(VALUE(LEFT($A829,3))=311,LEN($I829)=4),VLOOKUP($I829,_311_Table3,MATCH($B829,_311_Table3_ColumnLookup,0),FALSE),
  IF(AND(VALUE(LEFT($A829,3))=311,OR($B829="I2",$B829="J2",$B829="K2",$B829="L2")),VLOOKUP('311'!$G$58,_311_Table3,MATCH(MID($B829,1,1),_311_Table3_ColumnLookup,0),FALSE),
  IF(AND(VALUE(LEFT($A829,3))=311,RIGHT($B829,5)="Total"),VLOOKUP('311'!$G$59,_311_Table3,MATCH(MID($B829,1,1),_311_Table3_ColumnLookup,0),FALSE),
  IF(VALUE(LEFT($A829,3))=311,VLOOKUP(VALUE(MID($B829,2,1)),_311_Table3,MATCH(MID($B829,1,1),_311_Table3_ColumnLookup,0),FALSE)
+N("311"),
  IF(AND(VALUE(LEFT($A829,3))=312,LEFT($G829,10)="Unincepted",$B829="G "),VLOOKUP(" ULO",_312_Table3,MATCH('312'!$N$16,_312_Table3_ColumnLookup,0),FALSE),
  IF(AND(VALUE(LEFT($A829,3))=312,LEFT($G829,10)="Unincepted",$B829="O "),VLOOKUP(" ULO",_312_Table3,MATCH('312'!$V$16,_312_Table3_ColumnLookup,0),FALSE),
  IF(AND(VALUE(LEFT($A829,3))=312,LEFT($G829,10)="Unincepted",$B829="Q "),VLOOKUP(" ULO",_312_Table3,MATCH('312'!$X$16,_312_Table3_ColumnLookup,0),FALSE),
  IF(AND(VALUE(LEFT($A829,3))=312,LEFT($G829,10)="Unincepted"),VLOOKUP(" ULO",_312_Table3,MATCH(LEFT($B829,1),_312_Table3_ColumnLookup,0),FALSE),
  IF(AND(VALUE(LEFT($A829,3))=312,LEFT($G829,5)="Total",$B829="G "),VLOOKUP('312'!$F$80,_312_Table3,MATCH('312'!$N$16,_312_Table3_ColumnLookup,0),FALSE),
  IF(AND(VALUE(LEFT($A829,3))=312,LEFT($G829,5)="Total",$B829="O "),VLOOKUP('312'!$F$80,_312_Table3,MATCH('312'!$V$16,_312_Table3_ColumnLookup,0),FALSE),
  IF(AND(VALUE(LEFT($A829,3))=312,LEFT($G829,5)="Total",$B829="Q "),VLOOKUP('312'!$F$80,_312_Table3,MATCH('312'!$X$16,_312_Table3_ColumnLookup,0),FALSE),
  IF(AND(VALUE(LEFT($A829,3))=312,LEFT($G829,5)="Total"),VLOOKUP('312'!$F$80,_312_Table3,MATCH(LEFT($B829,1),_312_Table3_ColumnLookup,0),FALSE),
  IF(AND(VALUE(LEFT($A829,3))=312,LEN($I829)=4,$B829="G"),VLOOKUP($I829,_312_Table3,MATCH('312'!$N$16,_312_Table3_ColumnLookup,0),FALSE),
  IF(AND(VALUE(LEFT($A829,3))=312,LEN($I829)=4,$B829="O"),VLOOKUP($I829,_312_Table3,MATCH('312'!$V$16,_312_Table3_ColumnLookup,0),FALSE),
  IF(AND(VALUE(LEFT($A829,3))=312,LEN($I829)=4,$B829="Q"),VLOOKUP($I829,_312_Table3,MATCH('312'!$X$16,_312_Table3_ColumnLookup,0),FALSE),
  IF(AND(VALUE(LEFT($A829,3))=312,LEN($I829)=4),VLOOKUP($I829,_312_Table3,MATCH(LEFT($B829,1),_312_Table3_ColumnLookup,0),FALSE)
+N("312"),
  IF(VALUE(LEFT($A829,3))=313,VLOOKUP(VALUE(MID($B829,2,1)),_313_Table3,MATCH(MID($B829,1,1),_313_Table3_ColumnLookup,0),FALSE)
+N("313"),
  IF(AND(VALUE(LEFT($A829,3))=314,LEN($B829)=3),VLOOKUP(VALUE(MID($B829,2,2)),_314_Table3,MATCH(MID($B829,1,1),_314_Table3_ColumnLookup,0),FALSE),
  IF(VALUE(LEFT($A829,3))=314,VLOOKUP(VALUE(MID($B829,2,1)),_314_Table3,MATCH(MID($B829,1,1),_314_Table3_ColumnLookup,0),FALSE)
+N("314"),
""))))))))))))))))))))))))</f>
        <v>#N/A</v>
      </c>
      <c r="H829" s="321" t="str">
        <f>IFERROR(
IF(ISERROR($D829)=FALSE,$D829,IF(ISERROR($E829)=FALSE,$E829,IF(ISERROR($F829)=FALSE,$F829
+N("012 checkboxes"),
IF(
IF(OR(LEFT($A829,9)="Syndicate",LEFT($A829,12)="NewSyndicate"),VLOOKUP($A829,'012'!$J:$ZW,MATCH("Link to button",'012'!$J$1:$ZW$1,0),0)
+N("309 checkbox"),
IF($C829="309 LCR Summary0",VLOOKUP("Notes990",'309'!$P:$ZZ,MATCH("Link to button",'309'!$P$1:$ZZ$1,0),0)
+N("313 checkboxes"),
IF($C829="313 Financial Information0LcmVsScr",IF($C829="309 LCR Summary0",VLOOKUP("LcmVsScr",'309'!$N:$ZZ,MATCH("Link to button",'309'!$N$1:$ZZ$1,0),0),
IF($C829="313 Financial Information0LcrDocAttached",IF($C829="309 LCR Summary0",VLOOKUP("LcrDocAttached",'309'!$N:$ZZ,MATCH("Link to button",'309'!$N$1:$ZZ$1,0),
0)))))))=1,TRUE,FALSE)
))),"")</f>
        <v/>
      </c>
    </row>
    <row r="830" spans="1:8">
      <c r="A830" s="237" t="e">
        <f>VLOOKUP($G830,CSVLookups!$B:$R,MATCH(A$1,CSVLookups!$B$1:$R$1,0),FALSE)</f>
        <v>#N/A</v>
      </c>
      <c r="B830" s="237" t="e">
        <f>VLOOKUP($G830,CSVLookups!$B:$R,MATCH(B$1,CSVLookups!$B$1:$R$1,0),FALSE)</f>
        <v>#N/A</v>
      </c>
      <c r="C830" s="238" t="e">
        <f t="shared" si="13"/>
        <v>#N/A</v>
      </c>
      <c r="D830" s="238" t="e">
        <f>IF(AND(VALUE(LEFT($A830,3))=309,LEN($B830)=3),VLOOKUP(VALUE(MID($B830,2,2)),_309_Table1,MATCH(MID($B830,1,1),_309_Table1_ColumnLookup,0),FALSE),
  IF($C830="309 LCR SummaryA",OneYearSCR,IF($C830="309 LCR SummaryB",UltimateSCR,IF(VALUE(LEFT($A830,3))=309,VLOOKUP(VALUE(MID($B830,2,1)),_309_Table1,MATCH(MID($B830,1,1),_309_Table1_ColumnLookup,0),FALSE)
+N("309"),
  IF(VALUE(LEFT($A830,3))=310,VLOOKUP(VALUE(MID($B830,2,1)),_310_Table1,MATCH(MID($B830,1,1),_310_Table1_ColumnLookup,0),FALSE)
+N("310"),
  IF(AND(VALUE(LEFT($A830,3))=311,LEN($I830)=4),VLOOKUP($I830,_311_Table1,MATCH($B830,_311_Table1_ColumnLookup,0),FALSE),
  IF(AND(VALUE(LEFT($A830,3))=311,OR($B830="I2",$B830="J2",$B830="K2",$B830="L2")),VLOOKUP('311'!$G$58,_311_Table1,MATCH(MID($B830,1,1),_311_Table1_ColumnLookup,0),FALSE),
  IF(AND(VALUE(LEFT($A830,3))=311,RIGHT($B830,5)="Total"),VLOOKUP('311'!$G$59,_311_Table1,MATCH(MID($B830,1,1),_311_Table1_ColumnLookup,0),FALSE),
  IF(VALUE(LEFT($A830,3))=311,VLOOKUP(VALUE(MID($B830,2,1)),_311_Table1,MATCH(MID($B830,1,1),_311_Table1_ColumnLookup,0),FALSE)
+N("311"),
  IF(AND(VALUE(LEFT($A830,3))=312,LEFT($G830,10)="Unincepted",$B830="G "),VLOOKUP(" ULO",_312_Table1,MATCH('312'!$N$16,_312_Table1_ColumnLookup,0),FALSE),
  IF(AND(VALUE(LEFT($A830,3))=312,LEFT($G830,10)="Unincepted",$B830="O "),VLOOKUP(" ULO",_312_Table1,MATCH('312'!$V$16,_312_Table1_ColumnLookup,0),FALSE),
  IF(AND(VALUE(LEFT($A830,3))=312,LEFT($G830,10)="Unincepted",$B830="Q "),VLOOKUP(" ULO",_312_Table1,MATCH('312'!$X$16,_312_Table1_ColumnLookup,0),FALSE),
  IF(AND(VALUE(LEFT($A830,3))=312,LEFT($G830,10)="Unincepted"),VLOOKUP(" ULO",_312_Table1,MATCH(LEFT($B830,1),_312_Table1_ColumnLookup,0),FALSE),
  IF(AND(VALUE(LEFT($A830,3))=312,LEFT($G830,5)="Total",$B830="G "),VLOOKUP('312'!$F$80,_312_Table1,MATCH('312'!$N$16,_312_Table1_ColumnLookup,0),FALSE),
  IF(AND(VALUE(LEFT($A830,3))=312,LEFT($G830,5)="Total",$B830="O "),VLOOKUP('312'!$F$80,_312_Table1,MATCH('312'!$V$16,_312_Table1_ColumnLookup,0),FALSE),
  IF(AND(VALUE(LEFT($A830,3))=312,LEFT($G830,5)="Total",$B830="Q "),VLOOKUP('312'!$F$80,_312_Table1,MATCH('312'!$X$16,_312_Table1_ColumnLookup,0),FALSE),
  IF(AND(VALUE(LEFT($A830,3))=312,LEFT($G830,5)="Total"),VLOOKUP('312'!$F$80,_312_Table1,MATCH(LEFT($B830,1),_312_Table1_ColumnLookup,0),FALSE),
  IF(AND(VALUE(LEFT($A830,3))=312,LEN($I830)=4,$B830="G"),VLOOKUP($I830,_312_Table1,MATCH('312'!$N$16,_312_Table1_ColumnLookup,0),FALSE),
  IF(AND(VALUE(LEFT($A830,3))=312,LEN($I830)=4,$B830="O"),VLOOKUP($I830,_312_Table1,MATCH('312'!$V$16,_312_Table1_ColumnLookup,0),FALSE),
  IF(AND(VALUE(LEFT($A830,3))=312,LEN($I830)=4,$B830="Q"),VLOOKUP($I830,_312_Table1,MATCH('312'!$X$16,_312_Table1_ColumnLookup,0),FALSE),
  IF(AND(VALUE(LEFT($A830,3))=312,LEN($I830)=4),VLOOKUP($I830,_312_Table1,MATCH(LEFT($B830,1),_312_Table1_ColumnLookup,0),FALSE)
+N("312"),
  IF(VALUE(LEFT($A830,3))=313,VLOOKUP(VALUE(MID($B830,2,1)),_313_Table1,MATCH(MID($B830,1,1),_313_Table1_ColumnLookup,0),FALSE)
+N("313"),
  IF(AND(VALUE(LEFT($A830,3))=314,LEN($B830)=3),VLOOKUP(VALUE(MID($B830,2,2)),_314_Table1,MATCH(MID($B830,1,1),_314_Table1_ColumnLookup,0),FALSE),
  IF(VALUE(LEFT($A830,3))=314,VLOOKUP(VALUE(MID($B830,2,1)),_314_Table1,MATCH(MID($B830,1,1),_314_Table1_ColumnLookup,0),FALSE)
+N("314"),
""))))))))))))))))))))))))</f>
        <v>#N/A</v>
      </c>
      <c r="E830" s="238" t="e">
        <f>IF(AND(VALUE(LEFT($A830,3))=309,LEN($B830)=3),VLOOKUP(VALUE(MID($B830,2,2)),_309_Table2,MATCH(MID($B830,1,1),_309_Table2_ColumnLookup,0),FALSE),
  IF($C830="309 LCR SummaryA",OneYearSCR,IF($C830="309 LCR SummaryB",UltimateSCR,IF(VALUE(LEFT($A830,3))=309,VLOOKUP(VALUE(MID($B830,2,1)),_309_Table2,MATCH(MID($B830,1,1),_309_Table2_ColumnLookup,0),FALSE)
+N("309"),
  IF(VALUE(LEFT($A830,3))=310,VLOOKUP(VALUE(MID($B830,2,1)),_310_Table2,MATCH(MID($B830,1,1),_310_Table2_ColumnLookup,0),FALSE)
+N("310"),
  IF(AND(VALUE(LEFT($A830,3))=311,LEN($I830)=4),VLOOKUP($I830,_311_Table2,MATCH($B830,_311_Table2_ColumnLookup,0),FALSE),
  IF(AND(VALUE(LEFT($A830,3))=311,OR($B830="I2",$B830="J2",$B830="K2",$B830="L2")),VLOOKUP('311'!$G$58,_311_Table2,MATCH(MID($B830,1,1),_311_Table2_ColumnLookup,0),FALSE),
  IF(AND(VALUE(LEFT($A830,3))=311,RIGHT($B830,5)="Total"),VLOOKUP('311'!$G$59,_311_Table2,MATCH(MID($B830,1,1),_311_Table2_ColumnLookup,0),FALSE),
  IF(VALUE(LEFT($A830,3))=311,VLOOKUP(VALUE(MID($B830,2,1)),_311_Table2,MATCH(MID($B830,1,1),_311_Table2_ColumnLookup,0),FALSE)
+N("311"),
  IF(AND(VALUE(LEFT($A830,3))=312,LEFT($G830,10)="Unincepted",$B830="G "),VLOOKUP(" ULO",_312_Table2,MATCH('312'!$N$16,_312_Table2_ColumnLookup,0),FALSE),
  IF(AND(VALUE(LEFT($A830,3))=312,LEFT($G830,10)="Unincepted",$B830="O "),VLOOKUP(" ULO",_312_Table2,MATCH('312'!$V$16,_312_Table2_ColumnLookup,0),FALSE),
  IF(AND(VALUE(LEFT($A830,3))=312,LEFT($G830,10)="Unincepted",$B830="Q "),VLOOKUP(" ULO",_312_Table2,MATCH('312'!$X$16,_312_Table2_ColumnLookup,0),FALSE),
  IF(AND(VALUE(LEFT($A830,3))=312,LEFT($G830,10)="Unincepted"),VLOOKUP(" ULO",_312_Table2,MATCH(LEFT($B830,1),_312_Table2_ColumnLookup,0),FALSE),
  IF(AND(VALUE(LEFT($A830,3))=312,LEFT($G830,5)="Total",$B830="G "),VLOOKUP('312'!$F$80,_312_Table2,MATCH('312'!$N$16,_312_Table2_ColumnLookup,0),FALSE),
  IF(AND(VALUE(LEFT($A830,3))=312,LEFT($G830,5)="Total",$B830="O "),VLOOKUP('312'!$F$80,_312_Table2,MATCH('312'!$V$16,_312_Table2_ColumnLookup,0),FALSE),
  IF(AND(VALUE(LEFT($A830,3))=312,LEFT($G830,5)="Total",$B830="Q "),VLOOKUP('312'!$F$80,_312_Table2,MATCH('312'!$X$16,_312_Table2_ColumnLookup,0),FALSE),
  IF(AND(VALUE(LEFT($A830,3))=312,LEFT($G830,5)="Total"),VLOOKUP('312'!$F$80,_312_Table2,MATCH(LEFT($B830,1),_312_Table2_ColumnLookup,0),FALSE),
  IF(AND(VALUE(LEFT($A830,3))=312,LEN($I830)=4,$B830="G"),VLOOKUP($I830,_312_Table2,MATCH('312'!$N$16,_312_Table2_ColumnLookup,0),FALSE),
  IF(AND(VALUE(LEFT($A830,3))=312,LEN($I830)=4,$B830="O"),VLOOKUP($I830,_312_Table2,MATCH('312'!$V$16,_312_Table2_ColumnLookup,0),FALSE),
  IF(AND(VALUE(LEFT($A830,3))=312,LEN($I830)=4,$B830="Q"),VLOOKUP($I830,_312_Table2,MATCH('312'!$X$16,_312_Table2_ColumnLookup,0),FALSE),
  IF(AND(VALUE(LEFT($A830,3))=312,LEN($I830)=4),VLOOKUP($I830,_312_Table2,MATCH(LEFT($B830,1),_312_Table2_ColumnLookup,0),FALSE)
+N("312"),
  IF(VALUE(LEFT($A830,3))=313,VLOOKUP(VALUE(MID($B830,2,1)),_313_Table2,MATCH(MID($B830,1,1),_313_Table2_ColumnLookup,0),FALSE)
+N("313"),
  IF(AND(VALUE(LEFT($A830,3))=314,LEN($B830)=3),VLOOKUP(VALUE(MID($B830,2,2)),_314_Table2,MATCH(MID($B830,1,1),_314_Table2_ColumnLookup,0),FALSE),
  IF(VALUE(LEFT($A830,3))=314,VLOOKUP(VALUE(MID($B830,2,1)),_314_Table2,MATCH(MID($B830,1,1),_314_Table2_ColumnLookup,0),FALSE)
+N("314"),
""))))))))))))))))))))))))</f>
        <v>#N/A</v>
      </c>
      <c r="F830" s="238" t="e">
        <f>IF(AND(VALUE(LEFT($A830,3))=309,LEN($B830)=3),VLOOKUP(VALUE(MID($B830,2,2)),_309_Table3,MATCH(MID($B830,1,1),_309_Table3_ColumnLookup,0),FALSE),
  IF($C830="309 LCR SummaryA",OneYearSCR,IF($C830="309 LCR SummaryB",UltimateSCR,IF(VALUE(LEFT($A830,3))=309,VLOOKUP(VALUE(MID($B830,2,1)),_309_Table3,MATCH(MID($B830,1,1),_309_Table3_ColumnLookup,0),FALSE)
+N("309"),
  IF(VALUE(LEFT($A830,3))=310,VLOOKUP(VALUE(MID($B830,2,1)),_310_Table3,MATCH(MID($B830,1,1),_310_Table3_ColumnLookup,0),FALSE)
+N("310"),
  IF(AND(VALUE(LEFT($A830,3))=311,LEN($I830)=4),VLOOKUP($I830,_311_Table3,MATCH($B830,_311_Table3_ColumnLookup,0),FALSE),
  IF(AND(VALUE(LEFT($A830,3))=311,OR($B830="I2",$B830="J2",$B830="K2",$B830="L2")),VLOOKUP('311'!$G$58,_311_Table3,MATCH(MID($B830,1,1),_311_Table3_ColumnLookup,0),FALSE),
  IF(AND(VALUE(LEFT($A830,3))=311,RIGHT($B830,5)="Total"),VLOOKUP('311'!$G$59,_311_Table3,MATCH(MID($B830,1,1),_311_Table3_ColumnLookup,0),FALSE),
  IF(VALUE(LEFT($A830,3))=311,VLOOKUP(VALUE(MID($B830,2,1)),_311_Table3,MATCH(MID($B830,1,1),_311_Table3_ColumnLookup,0),FALSE)
+N("311"),
  IF(AND(VALUE(LEFT($A830,3))=312,LEFT($G830,10)="Unincepted",$B830="G "),VLOOKUP(" ULO",_312_Table3,MATCH('312'!$N$16,_312_Table3_ColumnLookup,0),FALSE),
  IF(AND(VALUE(LEFT($A830,3))=312,LEFT($G830,10)="Unincepted",$B830="O "),VLOOKUP(" ULO",_312_Table3,MATCH('312'!$V$16,_312_Table3_ColumnLookup,0),FALSE),
  IF(AND(VALUE(LEFT($A830,3))=312,LEFT($G830,10)="Unincepted",$B830="Q "),VLOOKUP(" ULO",_312_Table3,MATCH('312'!$X$16,_312_Table3_ColumnLookup,0),FALSE),
  IF(AND(VALUE(LEFT($A830,3))=312,LEFT($G830,10)="Unincepted"),VLOOKUP(" ULO",_312_Table3,MATCH(LEFT($B830,1),_312_Table3_ColumnLookup,0),FALSE),
  IF(AND(VALUE(LEFT($A830,3))=312,LEFT($G830,5)="Total",$B830="G "),VLOOKUP('312'!$F$80,_312_Table3,MATCH('312'!$N$16,_312_Table3_ColumnLookup,0),FALSE),
  IF(AND(VALUE(LEFT($A830,3))=312,LEFT($G830,5)="Total",$B830="O "),VLOOKUP('312'!$F$80,_312_Table3,MATCH('312'!$V$16,_312_Table3_ColumnLookup,0),FALSE),
  IF(AND(VALUE(LEFT($A830,3))=312,LEFT($G830,5)="Total",$B830="Q "),VLOOKUP('312'!$F$80,_312_Table3,MATCH('312'!$X$16,_312_Table3_ColumnLookup,0),FALSE),
  IF(AND(VALUE(LEFT($A830,3))=312,LEFT($G830,5)="Total"),VLOOKUP('312'!$F$80,_312_Table3,MATCH(LEFT($B830,1),_312_Table3_ColumnLookup,0),FALSE),
  IF(AND(VALUE(LEFT($A830,3))=312,LEN($I830)=4,$B830="G"),VLOOKUP($I830,_312_Table3,MATCH('312'!$N$16,_312_Table3_ColumnLookup,0),FALSE),
  IF(AND(VALUE(LEFT($A830,3))=312,LEN($I830)=4,$B830="O"),VLOOKUP($I830,_312_Table3,MATCH('312'!$V$16,_312_Table3_ColumnLookup,0),FALSE),
  IF(AND(VALUE(LEFT($A830,3))=312,LEN($I830)=4,$B830="Q"),VLOOKUP($I830,_312_Table3,MATCH('312'!$X$16,_312_Table3_ColumnLookup,0),FALSE),
  IF(AND(VALUE(LEFT($A830,3))=312,LEN($I830)=4),VLOOKUP($I830,_312_Table3,MATCH(LEFT($B830,1),_312_Table3_ColumnLookup,0),FALSE)
+N("312"),
  IF(VALUE(LEFT($A830,3))=313,VLOOKUP(VALUE(MID($B830,2,1)),_313_Table3,MATCH(MID($B830,1,1),_313_Table3_ColumnLookup,0),FALSE)
+N("313"),
  IF(AND(VALUE(LEFT($A830,3))=314,LEN($B830)=3),VLOOKUP(VALUE(MID($B830,2,2)),_314_Table3,MATCH(MID($B830,1,1),_314_Table3_ColumnLookup,0),FALSE),
  IF(VALUE(LEFT($A830,3))=314,VLOOKUP(VALUE(MID($B830,2,1)),_314_Table3,MATCH(MID($B830,1,1),_314_Table3_ColumnLookup,0),FALSE)
+N("314"),
""))))))))))))))))))))))))</f>
        <v>#N/A</v>
      </c>
      <c r="H830" s="321" t="str">
        <f>IFERROR(
IF(ISERROR($D830)=FALSE,$D830,IF(ISERROR($E830)=FALSE,$E830,IF(ISERROR($F830)=FALSE,$F830
+N("012 checkboxes"),
IF(
IF(OR(LEFT($A830,9)="Syndicate",LEFT($A830,12)="NewSyndicate"),VLOOKUP($A830,'012'!$J:$ZW,MATCH("Link to button",'012'!$J$1:$ZW$1,0),0)
+N("309 checkbox"),
IF($C830="309 LCR Summary0",VLOOKUP("Notes990",'309'!$P:$ZZ,MATCH("Link to button",'309'!$P$1:$ZZ$1,0),0)
+N("313 checkboxes"),
IF($C830="313 Financial Information0LcmVsScr",IF($C830="309 LCR Summary0",VLOOKUP("LcmVsScr",'309'!$N:$ZZ,MATCH("Link to button",'309'!$N$1:$ZZ$1,0),0),
IF($C830="313 Financial Information0LcrDocAttached",IF($C830="309 LCR Summary0",VLOOKUP("LcrDocAttached",'309'!$N:$ZZ,MATCH("Link to button",'309'!$N$1:$ZZ$1,0),
0)))))))=1,TRUE,FALSE)
))),"")</f>
        <v/>
      </c>
    </row>
    <row r="831" spans="1:8">
      <c r="A831" s="237" t="e">
        <f>VLOOKUP($G831,CSVLookups!$B:$R,MATCH(A$1,CSVLookups!$B$1:$R$1,0),FALSE)</f>
        <v>#N/A</v>
      </c>
      <c r="B831" s="237" t="e">
        <f>VLOOKUP($G831,CSVLookups!$B:$R,MATCH(B$1,CSVLookups!$B$1:$R$1,0),FALSE)</f>
        <v>#N/A</v>
      </c>
      <c r="C831" s="238" t="e">
        <f t="shared" si="13"/>
        <v>#N/A</v>
      </c>
      <c r="D831" s="238" t="e">
        <f>IF(AND(VALUE(LEFT($A831,3))=309,LEN($B831)=3),VLOOKUP(VALUE(MID($B831,2,2)),_309_Table1,MATCH(MID($B831,1,1),_309_Table1_ColumnLookup,0),FALSE),
  IF($C831="309 LCR SummaryA",OneYearSCR,IF($C831="309 LCR SummaryB",UltimateSCR,IF(VALUE(LEFT($A831,3))=309,VLOOKUP(VALUE(MID($B831,2,1)),_309_Table1,MATCH(MID($B831,1,1),_309_Table1_ColumnLookup,0),FALSE)
+N("309"),
  IF(VALUE(LEFT($A831,3))=310,VLOOKUP(VALUE(MID($B831,2,1)),_310_Table1,MATCH(MID($B831,1,1),_310_Table1_ColumnLookup,0),FALSE)
+N("310"),
  IF(AND(VALUE(LEFT($A831,3))=311,LEN($I831)=4),VLOOKUP($I831,_311_Table1,MATCH($B831,_311_Table1_ColumnLookup,0),FALSE),
  IF(AND(VALUE(LEFT($A831,3))=311,OR($B831="I2",$B831="J2",$B831="K2",$B831="L2")),VLOOKUP('311'!$G$58,_311_Table1,MATCH(MID($B831,1,1),_311_Table1_ColumnLookup,0),FALSE),
  IF(AND(VALUE(LEFT($A831,3))=311,RIGHT($B831,5)="Total"),VLOOKUP('311'!$G$59,_311_Table1,MATCH(MID($B831,1,1),_311_Table1_ColumnLookup,0),FALSE),
  IF(VALUE(LEFT($A831,3))=311,VLOOKUP(VALUE(MID($B831,2,1)),_311_Table1,MATCH(MID($B831,1,1),_311_Table1_ColumnLookup,0),FALSE)
+N("311"),
  IF(AND(VALUE(LEFT($A831,3))=312,LEFT($G831,10)="Unincepted",$B831="G "),VLOOKUP(" ULO",_312_Table1,MATCH('312'!$N$16,_312_Table1_ColumnLookup,0),FALSE),
  IF(AND(VALUE(LEFT($A831,3))=312,LEFT($G831,10)="Unincepted",$B831="O "),VLOOKUP(" ULO",_312_Table1,MATCH('312'!$V$16,_312_Table1_ColumnLookup,0),FALSE),
  IF(AND(VALUE(LEFT($A831,3))=312,LEFT($G831,10)="Unincepted",$B831="Q "),VLOOKUP(" ULO",_312_Table1,MATCH('312'!$X$16,_312_Table1_ColumnLookup,0),FALSE),
  IF(AND(VALUE(LEFT($A831,3))=312,LEFT($G831,10)="Unincepted"),VLOOKUP(" ULO",_312_Table1,MATCH(LEFT($B831,1),_312_Table1_ColumnLookup,0),FALSE),
  IF(AND(VALUE(LEFT($A831,3))=312,LEFT($G831,5)="Total",$B831="G "),VLOOKUP('312'!$F$80,_312_Table1,MATCH('312'!$N$16,_312_Table1_ColumnLookup,0),FALSE),
  IF(AND(VALUE(LEFT($A831,3))=312,LEFT($G831,5)="Total",$B831="O "),VLOOKUP('312'!$F$80,_312_Table1,MATCH('312'!$V$16,_312_Table1_ColumnLookup,0),FALSE),
  IF(AND(VALUE(LEFT($A831,3))=312,LEFT($G831,5)="Total",$B831="Q "),VLOOKUP('312'!$F$80,_312_Table1,MATCH('312'!$X$16,_312_Table1_ColumnLookup,0),FALSE),
  IF(AND(VALUE(LEFT($A831,3))=312,LEFT($G831,5)="Total"),VLOOKUP('312'!$F$80,_312_Table1,MATCH(LEFT($B831,1),_312_Table1_ColumnLookup,0),FALSE),
  IF(AND(VALUE(LEFT($A831,3))=312,LEN($I831)=4,$B831="G"),VLOOKUP($I831,_312_Table1,MATCH('312'!$N$16,_312_Table1_ColumnLookup,0),FALSE),
  IF(AND(VALUE(LEFT($A831,3))=312,LEN($I831)=4,$B831="O"),VLOOKUP($I831,_312_Table1,MATCH('312'!$V$16,_312_Table1_ColumnLookup,0),FALSE),
  IF(AND(VALUE(LEFT($A831,3))=312,LEN($I831)=4,$B831="Q"),VLOOKUP($I831,_312_Table1,MATCH('312'!$X$16,_312_Table1_ColumnLookup,0),FALSE),
  IF(AND(VALUE(LEFT($A831,3))=312,LEN($I831)=4),VLOOKUP($I831,_312_Table1,MATCH(LEFT($B831,1),_312_Table1_ColumnLookup,0),FALSE)
+N("312"),
  IF(VALUE(LEFT($A831,3))=313,VLOOKUP(VALUE(MID($B831,2,1)),_313_Table1,MATCH(MID($B831,1,1),_313_Table1_ColumnLookup,0),FALSE)
+N("313"),
  IF(AND(VALUE(LEFT($A831,3))=314,LEN($B831)=3),VLOOKUP(VALUE(MID($B831,2,2)),_314_Table1,MATCH(MID($B831,1,1),_314_Table1_ColumnLookup,0),FALSE),
  IF(VALUE(LEFT($A831,3))=314,VLOOKUP(VALUE(MID($B831,2,1)),_314_Table1,MATCH(MID($B831,1,1),_314_Table1_ColumnLookup,0),FALSE)
+N("314"),
""))))))))))))))))))))))))</f>
        <v>#N/A</v>
      </c>
      <c r="E831" s="238" t="e">
        <f>IF(AND(VALUE(LEFT($A831,3))=309,LEN($B831)=3),VLOOKUP(VALUE(MID($B831,2,2)),_309_Table2,MATCH(MID($B831,1,1),_309_Table2_ColumnLookup,0),FALSE),
  IF($C831="309 LCR SummaryA",OneYearSCR,IF($C831="309 LCR SummaryB",UltimateSCR,IF(VALUE(LEFT($A831,3))=309,VLOOKUP(VALUE(MID($B831,2,1)),_309_Table2,MATCH(MID($B831,1,1),_309_Table2_ColumnLookup,0),FALSE)
+N("309"),
  IF(VALUE(LEFT($A831,3))=310,VLOOKUP(VALUE(MID($B831,2,1)),_310_Table2,MATCH(MID($B831,1,1),_310_Table2_ColumnLookup,0),FALSE)
+N("310"),
  IF(AND(VALUE(LEFT($A831,3))=311,LEN($I831)=4),VLOOKUP($I831,_311_Table2,MATCH($B831,_311_Table2_ColumnLookup,0),FALSE),
  IF(AND(VALUE(LEFT($A831,3))=311,OR($B831="I2",$B831="J2",$B831="K2",$B831="L2")),VLOOKUP('311'!$G$58,_311_Table2,MATCH(MID($B831,1,1),_311_Table2_ColumnLookup,0),FALSE),
  IF(AND(VALUE(LEFT($A831,3))=311,RIGHT($B831,5)="Total"),VLOOKUP('311'!$G$59,_311_Table2,MATCH(MID($B831,1,1),_311_Table2_ColumnLookup,0),FALSE),
  IF(VALUE(LEFT($A831,3))=311,VLOOKUP(VALUE(MID($B831,2,1)),_311_Table2,MATCH(MID($B831,1,1),_311_Table2_ColumnLookup,0),FALSE)
+N("311"),
  IF(AND(VALUE(LEFT($A831,3))=312,LEFT($G831,10)="Unincepted",$B831="G "),VLOOKUP(" ULO",_312_Table2,MATCH('312'!$N$16,_312_Table2_ColumnLookup,0),FALSE),
  IF(AND(VALUE(LEFT($A831,3))=312,LEFT($G831,10)="Unincepted",$B831="O "),VLOOKUP(" ULO",_312_Table2,MATCH('312'!$V$16,_312_Table2_ColumnLookup,0),FALSE),
  IF(AND(VALUE(LEFT($A831,3))=312,LEFT($G831,10)="Unincepted",$B831="Q "),VLOOKUP(" ULO",_312_Table2,MATCH('312'!$X$16,_312_Table2_ColumnLookup,0),FALSE),
  IF(AND(VALUE(LEFT($A831,3))=312,LEFT($G831,10)="Unincepted"),VLOOKUP(" ULO",_312_Table2,MATCH(LEFT($B831,1),_312_Table2_ColumnLookup,0),FALSE),
  IF(AND(VALUE(LEFT($A831,3))=312,LEFT($G831,5)="Total",$B831="G "),VLOOKUP('312'!$F$80,_312_Table2,MATCH('312'!$N$16,_312_Table2_ColumnLookup,0),FALSE),
  IF(AND(VALUE(LEFT($A831,3))=312,LEFT($G831,5)="Total",$B831="O "),VLOOKUP('312'!$F$80,_312_Table2,MATCH('312'!$V$16,_312_Table2_ColumnLookup,0),FALSE),
  IF(AND(VALUE(LEFT($A831,3))=312,LEFT($G831,5)="Total",$B831="Q "),VLOOKUP('312'!$F$80,_312_Table2,MATCH('312'!$X$16,_312_Table2_ColumnLookup,0),FALSE),
  IF(AND(VALUE(LEFT($A831,3))=312,LEFT($G831,5)="Total"),VLOOKUP('312'!$F$80,_312_Table2,MATCH(LEFT($B831,1),_312_Table2_ColumnLookup,0),FALSE),
  IF(AND(VALUE(LEFT($A831,3))=312,LEN($I831)=4,$B831="G"),VLOOKUP($I831,_312_Table2,MATCH('312'!$N$16,_312_Table2_ColumnLookup,0),FALSE),
  IF(AND(VALUE(LEFT($A831,3))=312,LEN($I831)=4,$B831="O"),VLOOKUP($I831,_312_Table2,MATCH('312'!$V$16,_312_Table2_ColumnLookup,0),FALSE),
  IF(AND(VALUE(LEFT($A831,3))=312,LEN($I831)=4,$B831="Q"),VLOOKUP($I831,_312_Table2,MATCH('312'!$X$16,_312_Table2_ColumnLookup,0),FALSE),
  IF(AND(VALUE(LEFT($A831,3))=312,LEN($I831)=4),VLOOKUP($I831,_312_Table2,MATCH(LEFT($B831,1),_312_Table2_ColumnLookup,0),FALSE)
+N("312"),
  IF(VALUE(LEFT($A831,3))=313,VLOOKUP(VALUE(MID($B831,2,1)),_313_Table2,MATCH(MID($B831,1,1),_313_Table2_ColumnLookup,0),FALSE)
+N("313"),
  IF(AND(VALUE(LEFT($A831,3))=314,LEN($B831)=3),VLOOKUP(VALUE(MID($B831,2,2)),_314_Table2,MATCH(MID($B831,1,1),_314_Table2_ColumnLookup,0),FALSE),
  IF(VALUE(LEFT($A831,3))=314,VLOOKUP(VALUE(MID($B831,2,1)),_314_Table2,MATCH(MID($B831,1,1),_314_Table2_ColumnLookup,0),FALSE)
+N("314"),
""))))))))))))))))))))))))</f>
        <v>#N/A</v>
      </c>
      <c r="F831" s="238" t="e">
        <f>IF(AND(VALUE(LEFT($A831,3))=309,LEN($B831)=3),VLOOKUP(VALUE(MID($B831,2,2)),_309_Table3,MATCH(MID($B831,1,1),_309_Table3_ColumnLookup,0),FALSE),
  IF($C831="309 LCR SummaryA",OneYearSCR,IF($C831="309 LCR SummaryB",UltimateSCR,IF(VALUE(LEFT($A831,3))=309,VLOOKUP(VALUE(MID($B831,2,1)),_309_Table3,MATCH(MID($B831,1,1),_309_Table3_ColumnLookup,0),FALSE)
+N("309"),
  IF(VALUE(LEFT($A831,3))=310,VLOOKUP(VALUE(MID($B831,2,1)),_310_Table3,MATCH(MID($B831,1,1),_310_Table3_ColumnLookup,0),FALSE)
+N("310"),
  IF(AND(VALUE(LEFT($A831,3))=311,LEN($I831)=4),VLOOKUP($I831,_311_Table3,MATCH($B831,_311_Table3_ColumnLookup,0),FALSE),
  IF(AND(VALUE(LEFT($A831,3))=311,OR($B831="I2",$B831="J2",$B831="K2",$B831="L2")),VLOOKUP('311'!$G$58,_311_Table3,MATCH(MID($B831,1,1),_311_Table3_ColumnLookup,0),FALSE),
  IF(AND(VALUE(LEFT($A831,3))=311,RIGHT($B831,5)="Total"),VLOOKUP('311'!$G$59,_311_Table3,MATCH(MID($B831,1,1),_311_Table3_ColumnLookup,0),FALSE),
  IF(VALUE(LEFT($A831,3))=311,VLOOKUP(VALUE(MID($B831,2,1)),_311_Table3,MATCH(MID($B831,1,1),_311_Table3_ColumnLookup,0),FALSE)
+N("311"),
  IF(AND(VALUE(LEFT($A831,3))=312,LEFT($G831,10)="Unincepted",$B831="G "),VLOOKUP(" ULO",_312_Table3,MATCH('312'!$N$16,_312_Table3_ColumnLookup,0),FALSE),
  IF(AND(VALUE(LEFT($A831,3))=312,LEFT($G831,10)="Unincepted",$B831="O "),VLOOKUP(" ULO",_312_Table3,MATCH('312'!$V$16,_312_Table3_ColumnLookup,0),FALSE),
  IF(AND(VALUE(LEFT($A831,3))=312,LEFT($G831,10)="Unincepted",$B831="Q "),VLOOKUP(" ULO",_312_Table3,MATCH('312'!$X$16,_312_Table3_ColumnLookup,0),FALSE),
  IF(AND(VALUE(LEFT($A831,3))=312,LEFT($G831,10)="Unincepted"),VLOOKUP(" ULO",_312_Table3,MATCH(LEFT($B831,1),_312_Table3_ColumnLookup,0),FALSE),
  IF(AND(VALUE(LEFT($A831,3))=312,LEFT($G831,5)="Total",$B831="G "),VLOOKUP('312'!$F$80,_312_Table3,MATCH('312'!$N$16,_312_Table3_ColumnLookup,0),FALSE),
  IF(AND(VALUE(LEFT($A831,3))=312,LEFT($G831,5)="Total",$B831="O "),VLOOKUP('312'!$F$80,_312_Table3,MATCH('312'!$V$16,_312_Table3_ColumnLookup,0),FALSE),
  IF(AND(VALUE(LEFT($A831,3))=312,LEFT($G831,5)="Total",$B831="Q "),VLOOKUP('312'!$F$80,_312_Table3,MATCH('312'!$X$16,_312_Table3_ColumnLookup,0),FALSE),
  IF(AND(VALUE(LEFT($A831,3))=312,LEFT($G831,5)="Total"),VLOOKUP('312'!$F$80,_312_Table3,MATCH(LEFT($B831,1),_312_Table3_ColumnLookup,0),FALSE),
  IF(AND(VALUE(LEFT($A831,3))=312,LEN($I831)=4,$B831="G"),VLOOKUP($I831,_312_Table3,MATCH('312'!$N$16,_312_Table3_ColumnLookup,0),FALSE),
  IF(AND(VALUE(LEFT($A831,3))=312,LEN($I831)=4,$B831="O"),VLOOKUP($I831,_312_Table3,MATCH('312'!$V$16,_312_Table3_ColumnLookup,0),FALSE),
  IF(AND(VALUE(LEFT($A831,3))=312,LEN($I831)=4,$B831="Q"),VLOOKUP($I831,_312_Table3,MATCH('312'!$X$16,_312_Table3_ColumnLookup,0),FALSE),
  IF(AND(VALUE(LEFT($A831,3))=312,LEN($I831)=4),VLOOKUP($I831,_312_Table3,MATCH(LEFT($B831,1),_312_Table3_ColumnLookup,0),FALSE)
+N("312"),
  IF(VALUE(LEFT($A831,3))=313,VLOOKUP(VALUE(MID($B831,2,1)),_313_Table3,MATCH(MID($B831,1,1),_313_Table3_ColumnLookup,0),FALSE)
+N("313"),
  IF(AND(VALUE(LEFT($A831,3))=314,LEN($B831)=3),VLOOKUP(VALUE(MID($B831,2,2)),_314_Table3,MATCH(MID($B831,1,1),_314_Table3_ColumnLookup,0),FALSE),
  IF(VALUE(LEFT($A831,3))=314,VLOOKUP(VALUE(MID($B831,2,1)),_314_Table3,MATCH(MID($B831,1,1),_314_Table3_ColumnLookup,0),FALSE)
+N("314"),
""))))))))))))))))))))))))</f>
        <v>#N/A</v>
      </c>
      <c r="H831" s="321" t="str">
        <f>IFERROR(
IF(ISERROR($D831)=FALSE,$D831,IF(ISERROR($E831)=FALSE,$E831,IF(ISERROR($F831)=FALSE,$F831
+N("012 checkboxes"),
IF(
IF(OR(LEFT($A831,9)="Syndicate",LEFT($A831,12)="NewSyndicate"),VLOOKUP($A831,'012'!$J:$ZW,MATCH("Link to button",'012'!$J$1:$ZW$1,0),0)
+N("309 checkbox"),
IF($C831="309 LCR Summary0",VLOOKUP("Notes990",'309'!$P:$ZZ,MATCH("Link to button",'309'!$P$1:$ZZ$1,0),0)
+N("313 checkboxes"),
IF($C831="313 Financial Information0LcmVsScr",IF($C831="309 LCR Summary0",VLOOKUP("LcmVsScr",'309'!$N:$ZZ,MATCH("Link to button",'309'!$N$1:$ZZ$1,0),0),
IF($C831="313 Financial Information0LcrDocAttached",IF($C831="309 LCR Summary0",VLOOKUP("LcrDocAttached",'309'!$N:$ZZ,MATCH("Link to button",'309'!$N$1:$ZZ$1,0),
0)))))))=1,TRUE,FALSE)
))),"")</f>
        <v/>
      </c>
    </row>
    <row r="832" spans="1:8">
      <c r="A832" s="237" t="e">
        <f>VLOOKUP($G832,CSVLookups!$B:$R,MATCH(A$1,CSVLookups!$B$1:$R$1,0),FALSE)</f>
        <v>#N/A</v>
      </c>
      <c r="B832" s="237" t="e">
        <f>VLOOKUP($G832,CSVLookups!$B:$R,MATCH(B$1,CSVLookups!$B$1:$R$1,0),FALSE)</f>
        <v>#N/A</v>
      </c>
      <c r="C832" s="238" t="e">
        <f t="shared" si="13"/>
        <v>#N/A</v>
      </c>
      <c r="D832" s="238" t="e">
        <f>IF(AND(VALUE(LEFT($A832,3))=309,LEN($B832)=3),VLOOKUP(VALUE(MID($B832,2,2)),_309_Table1,MATCH(MID($B832,1,1),_309_Table1_ColumnLookup,0),FALSE),
  IF($C832="309 LCR SummaryA",OneYearSCR,IF($C832="309 LCR SummaryB",UltimateSCR,IF(VALUE(LEFT($A832,3))=309,VLOOKUP(VALUE(MID($B832,2,1)),_309_Table1,MATCH(MID($B832,1,1),_309_Table1_ColumnLookup,0),FALSE)
+N("309"),
  IF(VALUE(LEFT($A832,3))=310,VLOOKUP(VALUE(MID($B832,2,1)),_310_Table1,MATCH(MID($B832,1,1),_310_Table1_ColumnLookup,0),FALSE)
+N("310"),
  IF(AND(VALUE(LEFT($A832,3))=311,LEN($I832)=4),VLOOKUP($I832,_311_Table1,MATCH($B832,_311_Table1_ColumnLookup,0),FALSE),
  IF(AND(VALUE(LEFT($A832,3))=311,OR($B832="I2",$B832="J2",$B832="K2",$B832="L2")),VLOOKUP('311'!$G$58,_311_Table1,MATCH(MID($B832,1,1),_311_Table1_ColumnLookup,0),FALSE),
  IF(AND(VALUE(LEFT($A832,3))=311,RIGHT($B832,5)="Total"),VLOOKUP('311'!$G$59,_311_Table1,MATCH(MID($B832,1,1),_311_Table1_ColumnLookup,0),FALSE),
  IF(VALUE(LEFT($A832,3))=311,VLOOKUP(VALUE(MID($B832,2,1)),_311_Table1,MATCH(MID($B832,1,1),_311_Table1_ColumnLookup,0),FALSE)
+N("311"),
  IF(AND(VALUE(LEFT($A832,3))=312,LEFT($G832,10)="Unincepted",$B832="G "),VLOOKUP(" ULO",_312_Table1,MATCH('312'!$N$16,_312_Table1_ColumnLookup,0),FALSE),
  IF(AND(VALUE(LEFT($A832,3))=312,LEFT($G832,10)="Unincepted",$B832="O "),VLOOKUP(" ULO",_312_Table1,MATCH('312'!$V$16,_312_Table1_ColumnLookup,0),FALSE),
  IF(AND(VALUE(LEFT($A832,3))=312,LEFT($G832,10)="Unincepted",$B832="Q "),VLOOKUP(" ULO",_312_Table1,MATCH('312'!$X$16,_312_Table1_ColumnLookup,0),FALSE),
  IF(AND(VALUE(LEFT($A832,3))=312,LEFT($G832,10)="Unincepted"),VLOOKUP(" ULO",_312_Table1,MATCH(LEFT($B832,1),_312_Table1_ColumnLookup,0),FALSE),
  IF(AND(VALUE(LEFT($A832,3))=312,LEFT($G832,5)="Total",$B832="G "),VLOOKUP('312'!$F$80,_312_Table1,MATCH('312'!$N$16,_312_Table1_ColumnLookup,0),FALSE),
  IF(AND(VALUE(LEFT($A832,3))=312,LEFT($G832,5)="Total",$B832="O "),VLOOKUP('312'!$F$80,_312_Table1,MATCH('312'!$V$16,_312_Table1_ColumnLookup,0),FALSE),
  IF(AND(VALUE(LEFT($A832,3))=312,LEFT($G832,5)="Total",$B832="Q "),VLOOKUP('312'!$F$80,_312_Table1,MATCH('312'!$X$16,_312_Table1_ColumnLookup,0),FALSE),
  IF(AND(VALUE(LEFT($A832,3))=312,LEFT($G832,5)="Total"),VLOOKUP('312'!$F$80,_312_Table1,MATCH(LEFT($B832,1),_312_Table1_ColumnLookup,0),FALSE),
  IF(AND(VALUE(LEFT($A832,3))=312,LEN($I832)=4,$B832="G"),VLOOKUP($I832,_312_Table1,MATCH('312'!$N$16,_312_Table1_ColumnLookup,0),FALSE),
  IF(AND(VALUE(LEFT($A832,3))=312,LEN($I832)=4,$B832="O"),VLOOKUP($I832,_312_Table1,MATCH('312'!$V$16,_312_Table1_ColumnLookup,0),FALSE),
  IF(AND(VALUE(LEFT($A832,3))=312,LEN($I832)=4,$B832="Q"),VLOOKUP($I832,_312_Table1,MATCH('312'!$X$16,_312_Table1_ColumnLookup,0),FALSE),
  IF(AND(VALUE(LEFT($A832,3))=312,LEN($I832)=4),VLOOKUP($I832,_312_Table1,MATCH(LEFT($B832,1),_312_Table1_ColumnLookup,0),FALSE)
+N("312"),
  IF(VALUE(LEFT($A832,3))=313,VLOOKUP(VALUE(MID($B832,2,1)),_313_Table1,MATCH(MID($B832,1,1),_313_Table1_ColumnLookup,0),FALSE)
+N("313"),
  IF(AND(VALUE(LEFT($A832,3))=314,LEN($B832)=3),VLOOKUP(VALUE(MID($B832,2,2)),_314_Table1,MATCH(MID($B832,1,1),_314_Table1_ColumnLookup,0),FALSE),
  IF(VALUE(LEFT($A832,3))=314,VLOOKUP(VALUE(MID($B832,2,1)),_314_Table1,MATCH(MID($B832,1,1),_314_Table1_ColumnLookup,0),FALSE)
+N("314"),
""))))))))))))))))))))))))</f>
        <v>#N/A</v>
      </c>
      <c r="E832" s="238" t="e">
        <f>IF(AND(VALUE(LEFT($A832,3))=309,LEN($B832)=3),VLOOKUP(VALUE(MID($B832,2,2)),_309_Table2,MATCH(MID($B832,1,1),_309_Table2_ColumnLookup,0),FALSE),
  IF($C832="309 LCR SummaryA",OneYearSCR,IF($C832="309 LCR SummaryB",UltimateSCR,IF(VALUE(LEFT($A832,3))=309,VLOOKUP(VALUE(MID($B832,2,1)),_309_Table2,MATCH(MID($B832,1,1),_309_Table2_ColumnLookup,0),FALSE)
+N("309"),
  IF(VALUE(LEFT($A832,3))=310,VLOOKUP(VALUE(MID($B832,2,1)),_310_Table2,MATCH(MID($B832,1,1),_310_Table2_ColumnLookup,0),FALSE)
+N("310"),
  IF(AND(VALUE(LEFT($A832,3))=311,LEN($I832)=4),VLOOKUP($I832,_311_Table2,MATCH($B832,_311_Table2_ColumnLookup,0),FALSE),
  IF(AND(VALUE(LEFT($A832,3))=311,OR($B832="I2",$B832="J2",$B832="K2",$B832="L2")),VLOOKUP('311'!$G$58,_311_Table2,MATCH(MID($B832,1,1),_311_Table2_ColumnLookup,0),FALSE),
  IF(AND(VALUE(LEFT($A832,3))=311,RIGHT($B832,5)="Total"),VLOOKUP('311'!$G$59,_311_Table2,MATCH(MID($B832,1,1),_311_Table2_ColumnLookup,0),FALSE),
  IF(VALUE(LEFT($A832,3))=311,VLOOKUP(VALUE(MID($B832,2,1)),_311_Table2,MATCH(MID($B832,1,1),_311_Table2_ColumnLookup,0),FALSE)
+N("311"),
  IF(AND(VALUE(LEFT($A832,3))=312,LEFT($G832,10)="Unincepted",$B832="G "),VLOOKUP(" ULO",_312_Table2,MATCH('312'!$N$16,_312_Table2_ColumnLookup,0),FALSE),
  IF(AND(VALUE(LEFT($A832,3))=312,LEFT($G832,10)="Unincepted",$B832="O "),VLOOKUP(" ULO",_312_Table2,MATCH('312'!$V$16,_312_Table2_ColumnLookup,0),FALSE),
  IF(AND(VALUE(LEFT($A832,3))=312,LEFT($G832,10)="Unincepted",$B832="Q "),VLOOKUP(" ULO",_312_Table2,MATCH('312'!$X$16,_312_Table2_ColumnLookup,0),FALSE),
  IF(AND(VALUE(LEFT($A832,3))=312,LEFT($G832,10)="Unincepted"),VLOOKUP(" ULO",_312_Table2,MATCH(LEFT($B832,1),_312_Table2_ColumnLookup,0),FALSE),
  IF(AND(VALUE(LEFT($A832,3))=312,LEFT($G832,5)="Total",$B832="G "),VLOOKUP('312'!$F$80,_312_Table2,MATCH('312'!$N$16,_312_Table2_ColumnLookup,0),FALSE),
  IF(AND(VALUE(LEFT($A832,3))=312,LEFT($G832,5)="Total",$B832="O "),VLOOKUP('312'!$F$80,_312_Table2,MATCH('312'!$V$16,_312_Table2_ColumnLookup,0),FALSE),
  IF(AND(VALUE(LEFT($A832,3))=312,LEFT($G832,5)="Total",$B832="Q "),VLOOKUP('312'!$F$80,_312_Table2,MATCH('312'!$X$16,_312_Table2_ColumnLookup,0),FALSE),
  IF(AND(VALUE(LEFT($A832,3))=312,LEFT($G832,5)="Total"),VLOOKUP('312'!$F$80,_312_Table2,MATCH(LEFT($B832,1),_312_Table2_ColumnLookup,0),FALSE),
  IF(AND(VALUE(LEFT($A832,3))=312,LEN($I832)=4,$B832="G"),VLOOKUP($I832,_312_Table2,MATCH('312'!$N$16,_312_Table2_ColumnLookup,0),FALSE),
  IF(AND(VALUE(LEFT($A832,3))=312,LEN($I832)=4,$B832="O"),VLOOKUP($I832,_312_Table2,MATCH('312'!$V$16,_312_Table2_ColumnLookup,0),FALSE),
  IF(AND(VALUE(LEFT($A832,3))=312,LEN($I832)=4,$B832="Q"),VLOOKUP($I832,_312_Table2,MATCH('312'!$X$16,_312_Table2_ColumnLookup,0),FALSE),
  IF(AND(VALUE(LEFT($A832,3))=312,LEN($I832)=4),VLOOKUP($I832,_312_Table2,MATCH(LEFT($B832,1),_312_Table2_ColumnLookup,0),FALSE)
+N("312"),
  IF(VALUE(LEFT($A832,3))=313,VLOOKUP(VALUE(MID($B832,2,1)),_313_Table2,MATCH(MID($B832,1,1),_313_Table2_ColumnLookup,0),FALSE)
+N("313"),
  IF(AND(VALUE(LEFT($A832,3))=314,LEN($B832)=3),VLOOKUP(VALUE(MID($B832,2,2)),_314_Table2,MATCH(MID($B832,1,1),_314_Table2_ColumnLookup,0),FALSE),
  IF(VALUE(LEFT($A832,3))=314,VLOOKUP(VALUE(MID($B832,2,1)),_314_Table2,MATCH(MID($B832,1,1),_314_Table2_ColumnLookup,0),FALSE)
+N("314"),
""))))))))))))))))))))))))</f>
        <v>#N/A</v>
      </c>
      <c r="F832" s="238" t="e">
        <f>IF(AND(VALUE(LEFT($A832,3))=309,LEN($B832)=3),VLOOKUP(VALUE(MID($B832,2,2)),_309_Table3,MATCH(MID($B832,1,1),_309_Table3_ColumnLookup,0),FALSE),
  IF($C832="309 LCR SummaryA",OneYearSCR,IF($C832="309 LCR SummaryB",UltimateSCR,IF(VALUE(LEFT($A832,3))=309,VLOOKUP(VALUE(MID($B832,2,1)),_309_Table3,MATCH(MID($B832,1,1),_309_Table3_ColumnLookup,0),FALSE)
+N("309"),
  IF(VALUE(LEFT($A832,3))=310,VLOOKUP(VALUE(MID($B832,2,1)),_310_Table3,MATCH(MID($B832,1,1),_310_Table3_ColumnLookup,0),FALSE)
+N("310"),
  IF(AND(VALUE(LEFT($A832,3))=311,LEN($I832)=4),VLOOKUP($I832,_311_Table3,MATCH($B832,_311_Table3_ColumnLookup,0),FALSE),
  IF(AND(VALUE(LEFT($A832,3))=311,OR($B832="I2",$B832="J2",$B832="K2",$B832="L2")),VLOOKUP('311'!$G$58,_311_Table3,MATCH(MID($B832,1,1),_311_Table3_ColumnLookup,0),FALSE),
  IF(AND(VALUE(LEFT($A832,3))=311,RIGHT($B832,5)="Total"),VLOOKUP('311'!$G$59,_311_Table3,MATCH(MID($B832,1,1),_311_Table3_ColumnLookup,0),FALSE),
  IF(VALUE(LEFT($A832,3))=311,VLOOKUP(VALUE(MID($B832,2,1)),_311_Table3,MATCH(MID($B832,1,1),_311_Table3_ColumnLookup,0),FALSE)
+N("311"),
  IF(AND(VALUE(LEFT($A832,3))=312,LEFT($G832,10)="Unincepted",$B832="G "),VLOOKUP(" ULO",_312_Table3,MATCH('312'!$N$16,_312_Table3_ColumnLookup,0),FALSE),
  IF(AND(VALUE(LEFT($A832,3))=312,LEFT($G832,10)="Unincepted",$B832="O "),VLOOKUP(" ULO",_312_Table3,MATCH('312'!$V$16,_312_Table3_ColumnLookup,0),FALSE),
  IF(AND(VALUE(LEFT($A832,3))=312,LEFT($G832,10)="Unincepted",$B832="Q "),VLOOKUP(" ULO",_312_Table3,MATCH('312'!$X$16,_312_Table3_ColumnLookup,0),FALSE),
  IF(AND(VALUE(LEFT($A832,3))=312,LEFT($G832,10)="Unincepted"),VLOOKUP(" ULO",_312_Table3,MATCH(LEFT($B832,1),_312_Table3_ColumnLookup,0),FALSE),
  IF(AND(VALUE(LEFT($A832,3))=312,LEFT($G832,5)="Total",$B832="G "),VLOOKUP('312'!$F$80,_312_Table3,MATCH('312'!$N$16,_312_Table3_ColumnLookup,0),FALSE),
  IF(AND(VALUE(LEFT($A832,3))=312,LEFT($G832,5)="Total",$B832="O "),VLOOKUP('312'!$F$80,_312_Table3,MATCH('312'!$V$16,_312_Table3_ColumnLookup,0),FALSE),
  IF(AND(VALUE(LEFT($A832,3))=312,LEFT($G832,5)="Total",$B832="Q "),VLOOKUP('312'!$F$80,_312_Table3,MATCH('312'!$X$16,_312_Table3_ColumnLookup,0),FALSE),
  IF(AND(VALUE(LEFT($A832,3))=312,LEFT($G832,5)="Total"),VLOOKUP('312'!$F$80,_312_Table3,MATCH(LEFT($B832,1),_312_Table3_ColumnLookup,0),FALSE),
  IF(AND(VALUE(LEFT($A832,3))=312,LEN($I832)=4,$B832="G"),VLOOKUP($I832,_312_Table3,MATCH('312'!$N$16,_312_Table3_ColumnLookup,0),FALSE),
  IF(AND(VALUE(LEFT($A832,3))=312,LEN($I832)=4,$B832="O"),VLOOKUP($I832,_312_Table3,MATCH('312'!$V$16,_312_Table3_ColumnLookup,0),FALSE),
  IF(AND(VALUE(LEFT($A832,3))=312,LEN($I832)=4,$B832="Q"),VLOOKUP($I832,_312_Table3,MATCH('312'!$X$16,_312_Table3_ColumnLookup,0),FALSE),
  IF(AND(VALUE(LEFT($A832,3))=312,LEN($I832)=4),VLOOKUP($I832,_312_Table3,MATCH(LEFT($B832,1),_312_Table3_ColumnLookup,0),FALSE)
+N("312"),
  IF(VALUE(LEFT($A832,3))=313,VLOOKUP(VALUE(MID($B832,2,1)),_313_Table3,MATCH(MID($B832,1,1),_313_Table3_ColumnLookup,0),FALSE)
+N("313"),
  IF(AND(VALUE(LEFT($A832,3))=314,LEN($B832)=3),VLOOKUP(VALUE(MID($B832,2,2)),_314_Table3,MATCH(MID($B832,1,1),_314_Table3_ColumnLookup,0),FALSE),
  IF(VALUE(LEFT($A832,3))=314,VLOOKUP(VALUE(MID($B832,2,1)),_314_Table3,MATCH(MID($B832,1,1),_314_Table3_ColumnLookup,0),FALSE)
+N("314"),
""))))))))))))))))))))))))</f>
        <v>#N/A</v>
      </c>
      <c r="H832" s="321" t="str">
        <f>IFERROR(
IF(ISERROR($D832)=FALSE,$D832,IF(ISERROR($E832)=FALSE,$E832,IF(ISERROR($F832)=FALSE,$F832
+N("012 checkboxes"),
IF(
IF(OR(LEFT($A832,9)="Syndicate",LEFT($A832,12)="NewSyndicate"),VLOOKUP($A832,'012'!$J:$ZW,MATCH("Link to button",'012'!$J$1:$ZW$1,0),0)
+N("309 checkbox"),
IF($C832="309 LCR Summary0",VLOOKUP("Notes990",'309'!$P:$ZZ,MATCH("Link to button",'309'!$P$1:$ZZ$1,0),0)
+N("313 checkboxes"),
IF($C832="313 Financial Information0LcmVsScr",IF($C832="309 LCR Summary0",VLOOKUP("LcmVsScr",'309'!$N:$ZZ,MATCH("Link to button",'309'!$N$1:$ZZ$1,0),0),
IF($C832="313 Financial Information0LcrDocAttached",IF($C832="309 LCR Summary0",VLOOKUP("LcrDocAttached",'309'!$N:$ZZ,MATCH("Link to button",'309'!$N$1:$ZZ$1,0),
0)))))))=1,TRUE,FALSE)
))),"")</f>
        <v/>
      </c>
    </row>
    <row r="833" spans="1:8">
      <c r="A833" s="237" t="e">
        <f>VLOOKUP($G833,CSVLookups!$B:$R,MATCH(A$1,CSVLookups!$B$1:$R$1,0),FALSE)</f>
        <v>#N/A</v>
      </c>
      <c r="B833" s="237" t="e">
        <f>VLOOKUP($G833,CSVLookups!$B:$R,MATCH(B$1,CSVLookups!$B$1:$R$1,0),FALSE)</f>
        <v>#N/A</v>
      </c>
      <c r="C833" s="238" t="e">
        <f t="shared" si="13"/>
        <v>#N/A</v>
      </c>
      <c r="D833" s="238" t="e">
        <f>IF(AND(VALUE(LEFT($A833,3))=309,LEN($B833)=3),VLOOKUP(VALUE(MID($B833,2,2)),_309_Table1,MATCH(MID($B833,1,1),_309_Table1_ColumnLookup,0),FALSE),
  IF($C833="309 LCR SummaryA",OneYearSCR,IF($C833="309 LCR SummaryB",UltimateSCR,IF(VALUE(LEFT($A833,3))=309,VLOOKUP(VALUE(MID($B833,2,1)),_309_Table1,MATCH(MID($B833,1,1),_309_Table1_ColumnLookup,0),FALSE)
+N("309"),
  IF(VALUE(LEFT($A833,3))=310,VLOOKUP(VALUE(MID($B833,2,1)),_310_Table1,MATCH(MID($B833,1,1),_310_Table1_ColumnLookup,0),FALSE)
+N("310"),
  IF(AND(VALUE(LEFT($A833,3))=311,LEN($I833)=4),VLOOKUP($I833,_311_Table1,MATCH($B833,_311_Table1_ColumnLookup,0),FALSE),
  IF(AND(VALUE(LEFT($A833,3))=311,OR($B833="I2",$B833="J2",$B833="K2",$B833="L2")),VLOOKUP('311'!$G$58,_311_Table1,MATCH(MID($B833,1,1),_311_Table1_ColumnLookup,0),FALSE),
  IF(AND(VALUE(LEFT($A833,3))=311,RIGHT($B833,5)="Total"),VLOOKUP('311'!$G$59,_311_Table1,MATCH(MID($B833,1,1),_311_Table1_ColumnLookup,0),FALSE),
  IF(VALUE(LEFT($A833,3))=311,VLOOKUP(VALUE(MID($B833,2,1)),_311_Table1,MATCH(MID($B833,1,1),_311_Table1_ColumnLookup,0),FALSE)
+N("311"),
  IF(AND(VALUE(LEFT($A833,3))=312,LEFT($G833,10)="Unincepted",$B833="G "),VLOOKUP(" ULO",_312_Table1,MATCH('312'!$N$16,_312_Table1_ColumnLookup,0),FALSE),
  IF(AND(VALUE(LEFT($A833,3))=312,LEFT($G833,10)="Unincepted",$B833="O "),VLOOKUP(" ULO",_312_Table1,MATCH('312'!$V$16,_312_Table1_ColumnLookup,0),FALSE),
  IF(AND(VALUE(LEFT($A833,3))=312,LEFT($G833,10)="Unincepted",$B833="Q "),VLOOKUP(" ULO",_312_Table1,MATCH('312'!$X$16,_312_Table1_ColumnLookup,0),FALSE),
  IF(AND(VALUE(LEFT($A833,3))=312,LEFT($G833,10)="Unincepted"),VLOOKUP(" ULO",_312_Table1,MATCH(LEFT($B833,1),_312_Table1_ColumnLookup,0),FALSE),
  IF(AND(VALUE(LEFT($A833,3))=312,LEFT($G833,5)="Total",$B833="G "),VLOOKUP('312'!$F$80,_312_Table1,MATCH('312'!$N$16,_312_Table1_ColumnLookup,0),FALSE),
  IF(AND(VALUE(LEFT($A833,3))=312,LEFT($G833,5)="Total",$B833="O "),VLOOKUP('312'!$F$80,_312_Table1,MATCH('312'!$V$16,_312_Table1_ColumnLookup,0),FALSE),
  IF(AND(VALUE(LEFT($A833,3))=312,LEFT($G833,5)="Total",$B833="Q "),VLOOKUP('312'!$F$80,_312_Table1,MATCH('312'!$X$16,_312_Table1_ColumnLookup,0),FALSE),
  IF(AND(VALUE(LEFT($A833,3))=312,LEFT($G833,5)="Total"),VLOOKUP('312'!$F$80,_312_Table1,MATCH(LEFT($B833,1),_312_Table1_ColumnLookup,0),FALSE),
  IF(AND(VALUE(LEFT($A833,3))=312,LEN($I833)=4,$B833="G"),VLOOKUP($I833,_312_Table1,MATCH('312'!$N$16,_312_Table1_ColumnLookup,0),FALSE),
  IF(AND(VALUE(LEFT($A833,3))=312,LEN($I833)=4,$B833="O"),VLOOKUP($I833,_312_Table1,MATCH('312'!$V$16,_312_Table1_ColumnLookup,0),FALSE),
  IF(AND(VALUE(LEFT($A833,3))=312,LEN($I833)=4,$B833="Q"),VLOOKUP($I833,_312_Table1,MATCH('312'!$X$16,_312_Table1_ColumnLookup,0),FALSE),
  IF(AND(VALUE(LEFT($A833,3))=312,LEN($I833)=4),VLOOKUP($I833,_312_Table1,MATCH(LEFT($B833,1),_312_Table1_ColumnLookup,0),FALSE)
+N("312"),
  IF(VALUE(LEFT($A833,3))=313,VLOOKUP(VALUE(MID($B833,2,1)),_313_Table1,MATCH(MID($B833,1,1),_313_Table1_ColumnLookup,0),FALSE)
+N("313"),
  IF(AND(VALUE(LEFT($A833,3))=314,LEN($B833)=3),VLOOKUP(VALUE(MID($B833,2,2)),_314_Table1,MATCH(MID($B833,1,1),_314_Table1_ColumnLookup,0),FALSE),
  IF(VALUE(LEFT($A833,3))=314,VLOOKUP(VALUE(MID($B833,2,1)),_314_Table1,MATCH(MID($B833,1,1),_314_Table1_ColumnLookup,0),FALSE)
+N("314"),
""))))))))))))))))))))))))</f>
        <v>#N/A</v>
      </c>
      <c r="E833" s="238" t="e">
        <f>IF(AND(VALUE(LEFT($A833,3))=309,LEN($B833)=3),VLOOKUP(VALUE(MID($B833,2,2)),_309_Table2,MATCH(MID($B833,1,1),_309_Table2_ColumnLookup,0),FALSE),
  IF($C833="309 LCR SummaryA",OneYearSCR,IF($C833="309 LCR SummaryB",UltimateSCR,IF(VALUE(LEFT($A833,3))=309,VLOOKUP(VALUE(MID($B833,2,1)),_309_Table2,MATCH(MID($B833,1,1),_309_Table2_ColumnLookup,0),FALSE)
+N("309"),
  IF(VALUE(LEFT($A833,3))=310,VLOOKUP(VALUE(MID($B833,2,1)),_310_Table2,MATCH(MID($B833,1,1),_310_Table2_ColumnLookup,0),FALSE)
+N("310"),
  IF(AND(VALUE(LEFT($A833,3))=311,LEN($I833)=4),VLOOKUP($I833,_311_Table2,MATCH($B833,_311_Table2_ColumnLookup,0),FALSE),
  IF(AND(VALUE(LEFT($A833,3))=311,OR($B833="I2",$B833="J2",$B833="K2",$B833="L2")),VLOOKUP('311'!$G$58,_311_Table2,MATCH(MID($B833,1,1),_311_Table2_ColumnLookup,0),FALSE),
  IF(AND(VALUE(LEFT($A833,3))=311,RIGHT($B833,5)="Total"),VLOOKUP('311'!$G$59,_311_Table2,MATCH(MID($B833,1,1),_311_Table2_ColumnLookup,0),FALSE),
  IF(VALUE(LEFT($A833,3))=311,VLOOKUP(VALUE(MID($B833,2,1)),_311_Table2,MATCH(MID($B833,1,1),_311_Table2_ColumnLookup,0),FALSE)
+N("311"),
  IF(AND(VALUE(LEFT($A833,3))=312,LEFT($G833,10)="Unincepted",$B833="G "),VLOOKUP(" ULO",_312_Table2,MATCH('312'!$N$16,_312_Table2_ColumnLookup,0),FALSE),
  IF(AND(VALUE(LEFT($A833,3))=312,LEFT($G833,10)="Unincepted",$B833="O "),VLOOKUP(" ULO",_312_Table2,MATCH('312'!$V$16,_312_Table2_ColumnLookup,0),FALSE),
  IF(AND(VALUE(LEFT($A833,3))=312,LEFT($G833,10)="Unincepted",$B833="Q "),VLOOKUP(" ULO",_312_Table2,MATCH('312'!$X$16,_312_Table2_ColumnLookup,0),FALSE),
  IF(AND(VALUE(LEFT($A833,3))=312,LEFT($G833,10)="Unincepted"),VLOOKUP(" ULO",_312_Table2,MATCH(LEFT($B833,1),_312_Table2_ColumnLookup,0),FALSE),
  IF(AND(VALUE(LEFT($A833,3))=312,LEFT($G833,5)="Total",$B833="G "),VLOOKUP('312'!$F$80,_312_Table2,MATCH('312'!$N$16,_312_Table2_ColumnLookup,0),FALSE),
  IF(AND(VALUE(LEFT($A833,3))=312,LEFT($G833,5)="Total",$B833="O "),VLOOKUP('312'!$F$80,_312_Table2,MATCH('312'!$V$16,_312_Table2_ColumnLookup,0),FALSE),
  IF(AND(VALUE(LEFT($A833,3))=312,LEFT($G833,5)="Total",$B833="Q "),VLOOKUP('312'!$F$80,_312_Table2,MATCH('312'!$X$16,_312_Table2_ColumnLookup,0),FALSE),
  IF(AND(VALUE(LEFT($A833,3))=312,LEFT($G833,5)="Total"),VLOOKUP('312'!$F$80,_312_Table2,MATCH(LEFT($B833,1),_312_Table2_ColumnLookup,0),FALSE),
  IF(AND(VALUE(LEFT($A833,3))=312,LEN($I833)=4,$B833="G"),VLOOKUP($I833,_312_Table2,MATCH('312'!$N$16,_312_Table2_ColumnLookup,0),FALSE),
  IF(AND(VALUE(LEFT($A833,3))=312,LEN($I833)=4,$B833="O"),VLOOKUP($I833,_312_Table2,MATCH('312'!$V$16,_312_Table2_ColumnLookup,0),FALSE),
  IF(AND(VALUE(LEFT($A833,3))=312,LEN($I833)=4,$B833="Q"),VLOOKUP($I833,_312_Table2,MATCH('312'!$X$16,_312_Table2_ColumnLookup,0),FALSE),
  IF(AND(VALUE(LEFT($A833,3))=312,LEN($I833)=4),VLOOKUP($I833,_312_Table2,MATCH(LEFT($B833,1),_312_Table2_ColumnLookup,0),FALSE)
+N("312"),
  IF(VALUE(LEFT($A833,3))=313,VLOOKUP(VALUE(MID($B833,2,1)),_313_Table2,MATCH(MID($B833,1,1),_313_Table2_ColumnLookup,0),FALSE)
+N("313"),
  IF(AND(VALUE(LEFT($A833,3))=314,LEN($B833)=3),VLOOKUP(VALUE(MID($B833,2,2)),_314_Table2,MATCH(MID($B833,1,1),_314_Table2_ColumnLookup,0),FALSE),
  IF(VALUE(LEFT($A833,3))=314,VLOOKUP(VALUE(MID($B833,2,1)),_314_Table2,MATCH(MID($B833,1,1),_314_Table2_ColumnLookup,0),FALSE)
+N("314"),
""))))))))))))))))))))))))</f>
        <v>#N/A</v>
      </c>
      <c r="F833" s="238" t="e">
        <f>IF(AND(VALUE(LEFT($A833,3))=309,LEN($B833)=3),VLOOKUP(VALUE(MID($B833,2,2)),_309_Table3,MATCH(MID($B833,1,1),_309_Table3_ColumnLookup,0),FALSE),
  IF($C833="309 LCR SummaryA",OneYearSCR,IF($C833="309 LCR SummaryB",UltimateSCR,IF(VALUE(LEFT($A833,3))=309,VLOOKUP(VALUE(MID($B833,2,1)),_309_Table3,MATCH(MID($B833,1,1),_309_Table3_ColumnLookup,0),FALSE)
+N("309"),
  IF(VALUE(LEFT($A833,3))=310,VLOOKUP(VALUE(MID($B833,2,1)),_310_Table3,MATCH(MID($B833,1,1),_310_Table3_ColumnLookup,0),FALSE)
+N("310"),
  IF(AND(VALUE(LEFT($A833,3))=311,LEN($I833)=4),VLOOKUP($I833,_311_Table3,MATCH($B833,_311_Table3_ColumnLookup,0),FALSE),
  IF(AND(VALUE(LEFT($A833,3))=311,OR($B833="I2",$B833="J2",$B833="K2",$B833="L2")),VLOOKUP('311'!$G$58,_311_Table3,MATCH(MID($B833,1,1),_311_Table3_ColumnLookup,0),FALSE),
  IF(AND(VALUE(LEFT($A833,3))=311,RIGHT($B833,5)="Total"),VLOOKUP('311'!$G$59,_311_Table3,MATCH(MID($B833,1,1),_311_Table3_ColumnLookup,0),FALSE),
  IF(VALUE(LEFT($A833,3))=311,VLOOKUP(VALUE(MID($B833,2,1)),_311_Table3,MATCH(MID($B833,1,1),_311_Table3_ColumnLookup,0),FALSE)
+N("311"),
  IF(AND(VALUE(LEFT($A833,3))=312,LEFT($G833,10)="Unincepted",$B833="G "),VLOOKUP(" ULO",_312_Table3,MATCH('312'!$N$16,_312_Table3_ColumnLookup,0),FALSE),
  IF(AND(VALUE(LEFT($A833,3))=312,LEFT($G833,10)="Unincepted",$B833="O "),VLOOKUP(" ULO",_312_Table3,MATCH('312'!$V$16,_312_Table3_ColumnLookup,0),FALSE),
  IF(AND(VALUE(LEFT($A833,3))=312,LEFT($G833,10)="Unincepted",$B833="Q "),VLOOKUP(" ULO",_312_Table3,MATCH('312'!$X$16,_312_Table3_ColumnLookup,0),FALSE),
  IF(AND(VALUE(LEFT($A833,3))=312,LEFT($G833,10)="Unincepted"),VLOOKUP(" ULO",_312_Table3,MATCH(LEFT($B833,1),_312_Table3_ColumnLookup,0),FALSE),
  IF(AND(VALUE(LEFT($A833,3))=312,LEFT($G833,5)="Total",$B833="G "),VLOOKUP('312'!$F$80,_312_Table3,MATCH('312'!$N$16,_312_Table3_ColumnLookup,0),FALSE),
  IF(AND(VALUE(LEFT($A833,3))=312,LEFT($G833,5)="Total",$B833="O "),VLOOKUP('312'!$F$80,_312_Table3,MATCH('312'!$V$16,_312_Table3_ColumnLookup,0),FALSE),
  IF(AND(VALUE(LEFT($A833,3))=312,LEFT($G833,5)="Total",$B833="Q "),VLOOKUP('312'!$F$80,_312_Table3,MATCH('312'!$X$16,_312_Table3_ColumnLookup,0),FALSE),
  IF(AND(VALUE(LEFT($A833,3))=312,LEFT($G833,5)="Total"),VLOOKUP('312'!$F$80,_312_Table3,MATCH(LEFT($B833,1),_312_Table3_ColumnLookup,0),FALSE),
  IF(AND(VALUE(LEFT($A833,3))=312,LEN($I833)=4,$B833="G"),VLOOKUP($I833,_312_Table3,MATCH('312'!$N$16,_312_Table3_ColumnLookup,0),FALSE),
  IF(AND(VALUE(LEFT($A833,3))=312,LEN($I833)=4,$B833="O"),VLOOKUP($I833,_312_Table3,MATCH('312'!$V$16,_312_Table3_ColumnLookup,0),FALSE),
  IF(AND(VALUE(LEFT($A833,3))=312,LEN($I833)=4,$B833="Q"),VLOOKUP($I833,_312_Table3,MATCH('312'!$X$16,_312_Table3_ColumnLookup,0),FALSE),
  IF(AND(VALUE(LEFT($A833,3))=312,LEN($I833)=4),VLOOKUP($I833,_312_Table3,MATCH(LEFT($B833,1),_312_Table3_ColumnLookup,0),FALSE)
+N("312"),
  IF(VALUE(LEFT($A833,3))=313,VLOOKUP(VALUE(MID($B833,2,1)),_313_Table3,MATCH(MID($B833,1,1),_313_Table3_ColumnLookup,0),FALSE)
+N("313"),
  IF(AND(VALUE(LEFT($A833,3))=314,LEN($B833)=3),VLOOKUP(VALUE(MID($B833,2,2)),_314_Table3,MATCH(MID($B833,1,1),_314_Table3_ColumnLookup,0),FALSE),
  IF(VALUE(LEFT($A833,3))=314,VLOOKUP(VALUE(MID($B833,2,1)),_314_Table3,MATCH(MID($B833,1,1),_314_Table3_ColumnLookup,0),FALSE)
+N("314"),
""))))))))))))))))))))))))</f>
        <v>#N/A</v>
      </c>
      <c r="H833" s="321" t="str">
        <f>IFERROR(
IF(ISERROR($D833)=FALSE,$D833,IF(ISERROR($E833)=FALSE,$E833,IF(ISERROR($F833)=FALSE,$F833
+N("012 checkboxes"),
IF(
IF(OR(LEFT($A833,9)="Syndicate",LEFT($A833,12)="NewSyndicate"),VLOOKUP($A833,'012'!$J:$ZW,MATCH("Link to button",'012'!$J$1:$ZW$1,0),0)
+N("309 checkbox"),
IF($C833="309 LCR Summary0",VLOOKUP("Notes990",'309'!$P:$ZZ,MATCH("Link to button",'309'!$P$1:$ZZ$1,0),0)
+N("313 checkboxes"),
IF($C833="313 Financial Information0LcmVsScr",IF($C833="309 LCR Summary0",VLOOKUP("LcmVsScr",'309'!$N:$ZZ,MATCH("Link to button",'309'!$N$1:$ZZ$1,0),0),
IF($C833="313 Financial Information0LcrDocAttached",IF($C833="309 LCR Summary0",VLOOKUP("LcrDocAttached",'309'!$N:$ZZ,MATCH("Link to button",'309'!$N$1:$ZZ$1,0),
0)))))))=1,TRUE,FALSE)
))),"")</f>
        <v/>
      </c>
    </row>
    <row r="834" spans="1:8">
      <c r="A834" s="237" t="e">
        <f>VLOOKUP($G834,CSVLookups!$B:$R,MATCH(A$1,CSVLookups!$B$1:$R$1,0),FALSE)</f>
        <v>#N/A</v>
      </c>
      <c r="B834" s="237" t="e">
        <f>VLOOKUP($G834,CSVLookups!$B:$R,MATCH(B$1,CSVLookups!$B$1:$R$1,0),FALSE)</f>
        <v>#N/A</v>
      </c>
      <c r="C834" s="238" t="e">
        <f t="shared" si="13"/>
        <v>#N/A</v>
      </c>
      <c r="D834" s="238" t="e">
        <f>IF(AND(VALUE(LEFT($A834,3))=309,LEN($B834)=3),VLOOKUP(VALUE(MID($B834,2,2)),_309_Table1,MATCH(MID($B834,1,1),_309_Table1_ColumnLookup,0),FALSE),
  IF($C834="309 LCR SummaryA",OneYearSCR,IF($C834="309 LCR SummaryB",UltimateSCR,IF(VALUE(LEFT($A834,3))=309,VLOOKUP(VALUE(MID($B834,2,1)),_309_Table1,MATCH(MID($B834,1,1),_309_Table1_ColumnLookup,0),FALSE)
+N("309"),
  IF(VALUE(LEFT($A834,3))=310,VLOOKUP(VALUE(MID($B834,2,1)),_310_Table1,MATCH(MID($B834,1,1),_310_Table1_ColumnLookup,0),FALSE)
+N("310"),
  IF(AND(VALUE(LEFT($A834,3))=311,LEN($I834)=4),VLOOKUP($I834,_311_Table1,MATCH($B834,_311_Table1_ColumnLookup,0),FALSE),
  IF(AND(VALUE(LEFT($A834,3))=311,OR($B834="I2",$B834="J2",$B834="K2",$B834="L2")),VLOOKUP('311'!$G$58,_311_Table1,MATCH(MID($B834,1,1),_311_Table1_ColumnLookup,0),FALSE),
  IF(AND(VALUE(LEFT($A834,3))=311,RIGHT($B834,5)="Total"),VLOOKUP('311'!$G$59,_311_Table1,MATCH(MID($B834,1,1),_311_Table1_ColumnLookup,0),FALSE),
  IF(VALUE(LEFT($A834,3))=311,VLOOKUP(VALUE(MID($B834,2,1)),_311_Table1,MATCH(MID($B834,1,1),_311_Table1_ColumnLookup,0),FALSE)
+N("311"),
  IF(AND(VALUE(LEFT($A834,3))=312,LEFT($G834,10)="Unincepted",$B834="G "),VLOOKUP(" ULO",_312_Table1,MATCH('312'!$N$16,_312_Table1_ColumnLookup,0),FALSE),
  IF(AND(VALUE(LEFT($A834,3))=312,LEFT($G834,10)="Unincepted",$B834="O "),VLOOKUP(" ULO",_312_Table1,MATCH('312'!$V$16,_312_Table1_ColumnLookup,0),FALSE),
  IF(AND(VALUE(LEFT($A834,3))=312,LEFT($G834,10)="Unincepted",$B834="Q "),VLOOKUP(" ULO",_312_Table1,MATCH('312'!$X$16,_312_Table1_ColumnLookup,0),FALSE),
  IF(AND(VALUE(LEFT($A834,3))=312,LEFT($G834,10)="Unincepted"),VLOOKUP(" ULO",_312_Table1,MATCH(LEFT($B834,1),_312_Table1_ColumnLookup,0),FALSE),
  IF(AND(VALUE(LEFT($A834,3))=312,LEFT($G834,5)="Total",$B834="G "),VLOOKUP('312'!$F$80,_312_Table1,MATCH('312'!$N$16,_312_Table1_ColumnLookup,0),FALSE),
  IF(AND(VALUE(LEFT($A834,3))=312,LEFT($G834,5)="Total",$B834="O "),VLOOKUP('312'!$F$80,_312_Table1,MATCH('312'!$V$16,_312_Table1_ColumnLookup,0),FALSE),
  IF(AND(VALUE(LEFT($A834,3))=312,LEFT($G834,5)="Total",$B834="Q "),VLOOKUP('312'!$F$80,_312_Table1,MATCH('312'!$X$16,_312_Table1_ColumnLookup,0),FALSE),
  IF(AND(VALUE(LEFT($A834,3))=312,LEFT($G834,5)="Total"),VLOOKUP('312'!$F$80,_312_Table1,MATCH(LEFT($B834,1),_312_Table1_ColumnLookup,0),FALSE),
  IF(AND(VALUE(LEFT($A834,3))=312,LEN($I834)=4,$B834="G"),VLOOKUP($I834,_312_Table1,MATCH('312'!$N$16,_312_Table1_ColumnLookup,0),FALSE),
  IF(AND(VALUE(LEFT($A834,3))=312,LEN($I834)=4,$B834="O"),VLOOKUP($I834,_312_Table1,MATCH('312'!$V$16,_312_Table1_ColumnLookup,0),FALSE),
  IF(AND(VALUE(LEFT($A834,3))=312,LEN($I834)=4,$B834="Q"),VLOOKUP($I834,_312_Table1,MATCH('312'!$X$16,_312_Table1_ColumnLookup,0),FALSE),
  IF(AND(VALUE(LEFT($A834,3))=312,LEN($I834)=4),VLOOKUP($I834,_312_Table1,MATCH(LEFT($B834,1),_312_Table1_ColumnLookup,0),FALSE)
+N("312"),
  IF(VALUE(LEFT($A834,3))=313,VLOOKUP(VALUE(MID($B834,2,1)),_313_Table1,MATCH(MID($B834,1,1),_313_Table1_ColumnLookup,0),FALSE)
+N("313"),
  IF(AND(VALUE(LEFT($A834,3))=314,LEN($B834)=3),VLOOKUP(VALUE(MID($B834,2,2)),_314_Table1,MATCH(MID($B834,1,1),_314_Table1_ColumnLookup,0),FALSE),
  IF(VALUE(LEFT($A834,3))=314,VLOOKUP(VALUE(MID($B834,2,1)),_314_Table1,MATCH(MID($B834,1,1),_314_Table1_ColumnLookup,0),FALSE)
+N("314"),
""))))))))))))))))))))))))</f>
        <v>#N/A</v>
      </c>
      <c r="E834" s="238" t="e">
        <f>IF(AND(VALUE(LEFT($A834,3))=309,LEN($B834)=3),VLOOKUP(VALUE(MID($B834,2,2)),_309_Table2,MATCH(MID($B834,1,1),_309_Table2_ColumnLookup,0),FALSE),
  IF($C834="309 LCR SummaryA",OneYearSCR,IF($C834="309 LCR SummaryB",UltimateSCR,IF(VALUE(LEFT($A834,3))=309,VLOOKUP(VALUE(MID($B834,2,1)),_309_Table2,MATCH(MID($B834,1,1),_309_Table2_ColumnLookup,0),FALSE)
+N("309"),
  IF(VALUE(LEFT($A834,3))=310,VLOOKUP(VALUE(MID($B834,2,1)),_310_Table2,MATCH(MID($B834,1,1),_310_Table2_ColumnLookup,0),FALSE)
+N("310"),
  IF(AND(VALUE(LEFT($A834,3))=311,LEN($I834)=4),VLOOKUP($I834,_311_Table2,MATCH($B834,_311_Table2_ColumnLookup,0),FALSE),
  IF(AND(VALUE(LEFT($A834,3))=311,OR($B834="I2",$B834="J2",$B834="K2",$B834="L2")),VLOOKUP('311'!$G$58,_311_Table2,MATCH(MID($B834,1,1),_311_Table2_ColumnLookup,0),FALSE),
  IF(AND(VALUE(LEFT($A834,3))=311,RIGHT($B834,5)="Total"),VLOOKUP('311'!$G$59,_311_Table2,MATCH(MID($B834,1,1),_311_Table2_ColumnLookup,0),FALSE),
  IF(VALUE(LEFT($A834,3))=311,VLOOKUP(VALUE(MID($B834,2,1)),_311_Table2,MATCH(MID($B834,1,1),_311_Table2_ColumnLookup,0),FALSE)
+N("311"),
  IF(AND(VALUE(LEFT($A834,3))=312,LEFT($G834,10)="Unincepted",$B834="G "),VLOOKUP(" ULO",_312_Table2,MATCH('312'!$N$16,_312_Table2_ColumnLookup,0),FALSE),
  IF(AND(VALUE(LEFT($A834,3))=312,LEFT($G834,10)="Unincepted",$B834="O "),VLOOKUP(" ULO",_312_Table2,MATCH('312'!$V$16,_312_Table2_ColumnLookup,0),FALSE),
  IF(AND(VALUE(LEFT($A834,3))=312,LEFT($G834,10)="Unincepted",$B834="Q "),VLOOKUP(" ULO",_312_Table2,MATCH('312'!$X$16,_312_Table2_ColumnLookup,0),FALSE),
  IF(AND(VALUE(LEFT($A834,3))=312,LEFT($G834,10)="Unincepted"),VLOOKUP(" ULO",_312_Table2,MATCH(LEFT($B834,1),_312_Table2_ColumnLookup,0),FALSE),
  IF(AND(VALUE(LEFT($A834,3))=312,LEFT($G834,5)="Total",$B834="G "),VLOOKUP('312'!$F$80,_312_Table2,MATCH('312'!$N$16,_312_Table2_ColumnLookup,0),FALSE),
  IF(AND(VALUE(LEFT($A834,3))=312,LEFT($G834,5)="Total",$B834="O "),VLOOKUP('312'!$F$80,_312_Table2,MATCH('312'!$V$16,_312_Table2_ColumnLookup,0),FALSE),
  IF(AND(VALUE(LEFT($A834,3))=312,LEFT($G834,5)="Total",$B834="Q "),VLOOKUP('312'!$F$80,_312_Table2,MATCH('312'!$X$16,_312_Table2_ColumnLookup,0),FALSE),
  IF(AND(VALUE(LEFT($A834,3))=312,LEFT($G834,5)="Total"),VLOOKUP('312'!$F$80,_312_Table2,MATCH(LEFT($B834,1),_312_Table2_ColumnLookup,0),FALSE),
  IF(AND(VALUE(LEFT($A834,3))=312,LEN($I834)=4,$B834="G"),VLOOKUP($I834,_312_Table2,MATCH('312'!$N$16,_312_Table2_ColumnLookup,0),FALSE),
  IF(AND(VALUE(LEFT($A834,3))=312,LEN($I834)=4,$B834="O"),VLOOKUP($I834,_312_Table2,MATCH('312'!$V$16,_312_Table2_ColumnLookup,0),FALSE),
  IF(AND(VALUE(LEFT($A834,3))=312,LEN($I834)=4,$B834="Q"),VLOOKUP($I834,_312_Table2,MATCH('312'!$X$16,_312_Table2_ColumnLookup,0),FALSE),
  IF(AND(VALUE(LEFT($A834,3))=312,LEN($I834)=4),VLOOKUP($I834,_312_Table2,MATCH(LEFT($B834,1),_312_Table2_ColumnLookup,0),FALSE)
+N("312"),
  IF(VALUE(LEFT($A834,3))=313,VLOOKUP(VALUE(MID($B834,2,1)),_313_Table2,MATCH(MID($B834,1,1),_313_Table2_ColumnLookup,0),FALSE)
+N("313"),
  IF(AND(VALUE(LEFT($A834,3))=314,LEN($B834)=3),VLOOKUP(VALUE(MID($B834,2,2)),_314_Table2,MATCH(MID($B834,1,1),_314_Table2_ColumnLookup,0),FALSE),
  IF(VALUE(LEFT($A834,3))=314,VLOOKUP(VALUE(MID($B834,2,1)),_314_Table2,MATCH(MID($B834,1,1),_314_Table2_ColumnLookup,0),FALSE)
+N("314"),
""))))))))))))))))))))))))</f>
        <v>#N/A</v>
      </c>
      <c r="F834" s="238" t="e">
        <f>IF(AND(VALUE(LEFT($A834,3))=309,LEN($B834)=3),VLOOKUP(VALUE(MID($B834,2,2)),_309_Table3,MATCH(MID($B834,1,1),_309_Table3_ColumnLookup,0),FALSE),
  IF($C834="309 LCR SummaryA",OneYearSCR,IF($C834="309 LCR SummaryB",UltimateSCR,IF(VALUE(LEFT($A834,3))=309,VLOOKUP(VALUE(MID($B834,2,1)),_309_Table3,MATCH(MID($B834,1,1),_309_Table3_ColumnLookup,0),FALSE)
+N("309"),
  IF(VALUE(LEFT($A834,3))=310,VLOOKUP(VALUE(MID($B834,2,1)),_310_Table3,MATCH(MID($B834,1,1),_310_Table3_ColumnLookup,0),FALSE)
+N("310"),
  IF(AND(VALUE(LEFT($A834,3))=311,LEN($I834)=4),VLOOKUP($I834,_311_Table3,MATCH($B834,_311_Table3_ColumnLookup,0),FALSE),
  IF(AND(VALUE(LEFT($A834,3))=311,OR($B834="I2",$B834="J2",$B834="K2",$B834="L2")),VLOOKUP('311'!$G$58,_311_Table3,MATCH(MID($B834,1,1),_311_Table3_ColumnLookup,0),FALSE),
  IF(AND(VALUE(LEFT($A834,3))=311,RIGHT($B834,5)="Total"),VLOOKUP('311'!$G$59,_311_Table3,MATCH(MID($B834,1,1),_311_Table3_ColumnLookup,0),FALSE),
  IF(VALUE(LEFT($A834,3))=311,VLOOKUP(VALUE(MID($B834,2,1)),_311_Table3,MATCH(MID($B834,1,1),_311_Table3_ColumnLookup,0),FALSE)
+N("311"),
  IF(AND(VALUE(LEFT($A834,3))=312,LEFT($G834,10)="Unincepted",$B834="G "),VLOOKUP(" ULO",_312_Table3,MATCH('312'!$N$16,_312_Table3_ColumnLookup,0),FALSE),
  IF(AND(VALUE(LEFT($A834,3))=312,LEFT($G834,10)="Unincepted",$B834="O "),VLOOKUP(" ULO",_312_Table3,MATCH('312'!$V$16,_312_Table3_ColumnLookup,0),FALSE),
  IF(AND(VALUE(LEFT($A834,3))=312,LEFT($G834,10)="Unincepted",$B834="Q "),VLOOKUP(" ULO",_312_Table3,MATCH('312'!$X$16,_312_Table3_ColumnLookup,0),FALSE),
  IF(AND(VALUE(LEFT($A834,3))=312,LEFT($G834,10)="Unincepted"),VLOOKUP(" ULO",_312_Table3,MATCH(LEFT($B834,1),_312_Table3_ColumnLookup,0),FALSE),
  IF(AND(VALUE(LEFT($A834,3))=312,LEFT($G834,5)="Total",$B834="G "),VLOOKUP('312'!$F$80,_312_Table3,MATCH('312'!$N$16,_312_Table3_ColumnLookup,0),FALSE),
  IF(AND(VALUE(LEFT($A834,3))=312,LEFT($G834,5)="Total",$B834="O "),VLOOKUP('312'!$F$80,_312_Table3,MATCH('312'!$V$16,_312_Table3_ColumnLookup,0),FALSE),
  IF(AND(VALUE(LEFT($A834,3))=312,LEFT($G834,5)="Total",$B834="Q "),VLOOKUP('312'!$F$80,_312_Table3,MATCH('312'!$X$16,_312_Table3_ColumnLookup,0),FALSE),
  IF(AND(VALUE(LEFT($A834,3))=312,LEFT($G834,5)="Total"),VLOOKUP('312'!$F$80,_312_Table3,MATCH(LEFT($B834,1),_312_Table3_ColumnLookup,0),FALSE),
  IF(AND(VALUE(LEFT($A834,3))=312,LEN($I834)=4,$B834="G"),VLOOKUP($I834,_312_Table3,MATCH('312'!$N$16,_312_Table3_ColumnLookup,0),FALSE),
  IF(AND(VALUE(LEFT($A834,3))=312,LEN($I834)=4,$B834="O"),VLOOKUP($I834,_312_Table3,MATCH('312'!$V$16,_312_Table3_ColumnLookup,0),FALSE),
  IF(AND(VALUE(LEFT($A834,3))=312,LEN($I834)=4,$B834="Q"),VLOOKUP($I834,_312_Table3,MATCH('312'!$X$16,_312_Table3_ColumnLookup,0),FALSE),
  IF(AND(VALUE(LEFT($A834,3))=312,LEN($I834)=4),VLOOKUP($I834,_312_Table3,MATCH(LEFT($B834,1),_312_Table3_ColumnLookup,0),FALSE)
+N("312"),
  IF(VALUE(LEFT($A834,3))=313,VLOOKUP(VALUE(MID($B834,2,1)),_313_Table3,MATCH(MID($B834,1,1),_313_Table3_ColumnLookup,0),FALSE)
+N("313"),
  IF(AND(VALUE(LEFT($A834,3))=314,LEN($B834)=3),VLOOKUP(VALUE(MID($B834,2,2)),_314_Table3,MATCH(MID($B834,1,1),_314_Table3_ColumnLookup,0),FALSE),
  IF(VALUE(LEFT($A834,3))=314,VLOOKUP(VALUE(MID($B834,2,1)),_314_Table3,MATCH(MID($B834,1,1),_314_Table3_ColumnLookup,0),FALSE)
+N("314"),
""))))))))))))))))))))))))</f>
        <v>#N/A</v>
      </c>
      <c r="H834" s="321" t="str">
        <f>IFERROR(
IF(ISERROR($D834)=FALSE,$D834,IF(ISERROR($E834)=FALSE,$E834,IF(ISERROR($F834)=FALSE,$F834
+N("012 checkboxes"),
IF(
IF(OR(LEFT($A834,9)="Syndicate",LEFT($A834,12)="NewSyndicate"),VLOOKUP($A834,'012'!$J:$ZW,MATCH("Link to button",'012'!$J$1:$ZW$1,0),0)
+N("309 checkbox"),
IF($C834="309 LCR Summary0",VLOOKUP("Notes990",'309'!$P:$ZZ,MATCH("Link to button",'309'!$P$1:$ZZ$1,0),0)
+N("313 checkboxes"),
IF($C834="313 Financial Information0LcmVsScr",IF($C834="309 LCR Summary0",VLOOKUP("LcmVsScr",'309'!$N:$ZZ,MATCH("Link to button",'309'!$N$1:$ZZ$1,0),0),
IF($C834="313 Financial Information0LcrDocAttached",IF($C834="309 LCR Summary0",VLOOKUP("LcrDocAttached",'309'!$N:$ZZ,MATCH("Link to button",'309'!$N$1:$ZZ$1,0),
0)))))))=1,TRUE,FALSE)
))),"")</f>
        <v/>
      </c>
    </row>
    <row r="835" spans="1:8">
      <c r="A835" s="237" t="e">
        <f>VLOOKUP($G835,CSVLookups!$B:$R,MATCH(A$1,CSVLookups!$B$1:$R$1,0),FALSE)</f>
        <v>#N/A</v>
      </c>
      <c r="B835" s="237" t="e">
        <f>VLOOKUP($G835,CSVLookups!$B:$R,MATCH(B$1,CSVLookups!$B$1:$R$1,0),FALSE)</f>
        <v>#N/A</v>
      </c>
      <c r="C835" s="238" t="e">
        <f t="shared" si="13"/>
        <v>#N/A</v>
      </c>
      <c r="D835" s="238" t="e">
        <f>IF(AND(VALUE(LEFT($A835,3))=309,LEN($B835)=3),VLOOKUP(VALUE(MID($B835,2,2)),_309_Table1,MATCH(MID($B835,1,1),_309_Table1_ColumnLookup,0),FALSE),
  IF($C835="309 LCR SummaryA",OneYearSCR,IF($C835="309 LCR SummaryB",UltimateSCR,IF(VALUE(LEFT($A835,3))=309,VLOOKUP(VALUE(MID($B835,2,1)),_309_Table1,MATCH(MID($B835,1,1),_309_Table1_ColumnLookup,0),FALSE)
+N("309"),
  IF(VALUE(LEFT($A835,3))=310,VLOOKUP(VALUE(MID($B835,2,1)),_310_Table1,MATCH(MID($B835,1,1),_310_Table1_ColumnLookup,0),FALSE)
+N("310"),
  IF(AND(VALUE(LEFT($A835,3))=311,LEN($I835)=4),VLOOKUP($I835,_311_Table1,MATCH($B835,_311_Table1_ColumnLookup,0),FALSE),
  IF(AND(VALUE(LEFT($A835,3))=311,OR($B835="I2",$B835="J2",$B835="K2",$B835="L2")),VLOOKUP('311'!$G$58,_311_Table1,MATCH(MID($B835,1,1),_311_Table1_ColumnLookup,0),FALSE),
  IF(AND(VALUE(LEFT($A835,3))=311,RIGHT($B835,5)="Total"),VLOOKUP('311'!$G$59,_311_Table1,MATCH(MID($B835,1,1),_311_Table1_ColumnLookup,0),FALSE),
  IF(VALUE(LEFT($A835,3))=311,VLOOKUP(VALUE(MID($B835,2,1)),_311_Table1,MATCH(MID($B835,1,1),_311_Table1_ColumnLookup,0),FALSE)
+N("311"),
  IF(AND(VALUE(LEFT($A835,3))=312,LEFT($G835,10)="Unincepted",$B835="G "),VLOOKUP(" ULO",_312_Table1,MATCH('312'!$N$16,_312_Table1_ColumnLookup,0),FALSE),
  IF(AND(VALUE(LEFT($A835,3))=312,LEFT($G835,10)="Unincepted",$B835="O "),VLOOKUP(" ULO",_312_Table1,MATCH('312'!$V$16,_312_Table1_ColumnLookup,0),FALSE),
  IF(AND(VALUE(LEFT($A835,3))=312,LEFT($G835,10)="Unincepted",$B835="Q "),VLOOKUP(" ULO",_312_Table1,MATCH('312'!$X$16,_312_Table1_ColumnLookup,0),FALSE),
  IF(AND(VALUE(LEFT($A835,3))=312,LEFT($G835,10)="Unincepted"),VLOOKUP(" ULO",_312_Table1,MATCH(LEFT($B835,1),_312_Table1_ColumnLookup,0),FALSE),
  IF(AND(VALUE(LEFT($A835,3))=312,LEFT($G835,5)="Total",$B835="G "),VLOOKUP('312'!$F$80,_312_Table1,MATCH('312'!$N$16,_312_Table1_ColumnLookup,0),FALSE),
  IF(AND(VALUE(LEFT($A835,3))=312,LEFT($G835,5)="Total",$B835="O "),VLOOKUP('312'!$F$80,_312_Table1,MATCH('312'!$V$16,_312_Table1_ColumnLookup,0),FALSE),
  IF(AND(VALUE(LEFT($A835,3))=312,LEFT($G835,5)="Total",$B835="Q "),VLOOKUP('312'!$F$80,_312_Table1,MATCH('312'!$X$16,_312_Table1_ColumnLookup,0),FALSE),
  IF(AND(VALUE(LEFT($A835,3))=312,LEFT($G835,5)="Total"),VLOOKUP('312'!$F$80,_312_Table1,MATCH(LEFT($B835,1),_312_Table1_ColumnLookup,0),FALSE),
  IF(AND(VALUE(LEFT($A835,3))=312,LEN($I835)=4,$B835="G"),VLOOKUP($I835,_312_Table1,MATCH('312'!$N$16,_312_Table1_ColumnLookup,0),FALSE),
  IF(AND(VALUE(LEFT($A835,3))=312,LEN($I835)=4,$B835="O"),VLOOKUP($I835,_312_Table1,MATCH('312'!$V$16,_312_Table1_ColumnLookup,0),FALSE),
  IF(AND(VALUE(LEFT($A835,3))=312,LEN($I835)=4,$B835="Q"),VLOOKUP($I835,_312_Table1,MATCH('312'!$X$16,_312_Table1_ColumnLookup,0),FALSE),
  IF(AND(VALUE(LEFT($A835,3))=312,LEN($I835)=4),VLOOKUP($I835,_312_Table1,MATCH(LEFT($B835,1),_312_Table1_ColumnLookup,0),FALSE)
+N("312"),
  IF(VALUE(LEFT($A835,3))=313,VLOOKUP(VALUE(MID($B835,2,1)),_313_Table1,MATCH(MID($B835,1,1),_313_Table1_ColumnLookup,0),FALSE)
+N("313"),
  IF(AND(VALUE(LEFT($A835,3))=314,LEN($B835)=3),VLOOKUP(VALUE(MID($B835,2,2)),_314_Table1,MATCH(MID($B835,1,1),_314_Table1_ColumnLookup,0),FALSE),
  IF(VALUE(LEFT($A835,3))=314,VLOOKUP(VALUE(MID($B835,2,1)),_314_Table1,MATCH(MID($B835,1,1),_314_Table1_ColumnLookup,0),FALSE)
+N("314"),
""))))))))))))))))))))))))</f>
        <v>#N/A</v>
      </c>
      <c r="E835" s="238" t="e">
        <f>IF(AND(VALUE(LEFT($A835,3))=309,LEN($B835)=3),VLOOKUP(VALUE(MID($B835,2,2)),_309_Table2,MATCH(MID($B835,1,1),_309_Table2_ColumnLookup,0),FALSE),
  IF($C835="309 LCR SummaryA",OneYearSCR,IF($C835="309 LCR SummaryB",UltimateSCR,IF(VALUE(LEFT($A835,3))=309,VLOOKUP(VALUE(MID($B835,2,1)),_309_Table2,MATCH(MID($B835,1,1),_309_Table2_ColumnLookup,0),FALSE)
+N("309"),
  IF(VALUE(LEFT($A835,3))=310,VLOOKUP(VALUE(MID($B835,2,1)),_310_Table2,MATCH(MID($B835,1,1),_310_Table2_ColumnLookup,0),FALSE)
+N("310"),
  IF(AND(VALUE(LEFT($A835,3))=311,LEN($I835)=4),VLOOKUP($I835,_311_Table2,MATCH($B835,_311_Table2_ColumnLookup,0),FALSE),
  IF(AND(VALUE(LEFT($A835,3))=311,OR($B835="I2",$B835="J2",$B835="K2",$B835="L2")),VLOOKUP('311'!$G$58,_311_Table2,MATCH(MID($B835,1,1),_311_Table2_ColumnLookup,0),FALSE),
  IF(AND(VALUE(LEFT($A835,3))=311,RIGHT($B835,5)="Total"),VLOOKUP('311'!$G$59,_311_Table2,MATCH(MID($B835,1,1),_311_Table2_ColumnLookup,0),FALSE),
  IF(VALUE(LEFT($A835,3))=311,VLOOKUP(VALUE(MID($B835,2,1)),_311_Table2,MATCH(MID($B835,1,1),_311_Table2_ColumnLookup,0),FALSE)
+N("311"),
  IF(AND(VALUE(LEFT($A835,3))=312,LEFT($G835,10)="Unincepted",$B835="G "),VLOOKUP(" ULO",_312_Table2,MATCH('312'!$N$16,_312_Table2_ColumnLookup,0),FALSE),
  IF(AND(VALUE(LEFT($A835,3))=312,LEFT($G835,10)="Unincepted",$B835="O "),VLOOKUP(" ULO",_312_Table2,MATCH('312'!$V$16,_312_Table2_ColumnLookup,0),FALSE),
  IF(AND(VALUE(LEFT($A835,3))=312,LEFT($G835,10)="Unincepted",$B835="Q "),VLOOKUP(" ULO",_312_Table2,MATCH('312'!$X$16,_312_Table2_ColumnLookup,0),FALSE),
  IF(AND(VALUE(LEFT($A835,3))=312,LEFT($G835,10)="Unincepted"),VLOOKUP(" ULO",_312_Table2,MATCH(LEFT($B835,1),_312_Table2_ColumnLookup,0),FALSE),
  IF(AND(VALUE(LEFT($A835,3))=312,LEFT($G835,5)="Total",$B835="G "),VLOOKUP('312'!$F$80,_312_Table2,MATCH('312'!$N$16,_312_Table2_ColumnLookup,0),FALSE),
  IF(AND(VALUE(LEFT($A835,3))=312,LEFT($G835,5)="Total",$B835="O "),VLOOKUP('312'!$F$80,_312_Table2,MATCH('312'!$V$16,_312_Table2_ColumnLookup,0),FALSE),
  IF(AND(VALUE(LEFT($A835,3))=312,LEFT($G835,5)="Total",$B835="Q "),VLOOKUP('312'!$F$80,_312_Table2,MATCH('312'!$X$16,_312_Table2_ColumnLookup,0),FALSE),
  IF(AND(VALUE(LEFT($A835,3))=312,LEFT($G835,5)="Total"),VLOOKUP('312'!$F$80,_312_Table2,MATCH(LEFT($B835,1),_312_Table2_ColumnLookup,0),FALSE),
  IF(AND(VALUE(LEFT($A835,3))=312,LEN($I835)=4,$B835="G"),VLOOKUP($I835,_312_Table2,MATCH('312'!$N$16,_312_Table2_ColumnLookup,0),FALSE),
  IF(AND(VALUE(LEFT($A835,3))=312,LEN($I835)=4,$B835="O"),VLOOKUP($I835,_312_Table2,MATCH('312'!$V$16,_312_Table2_ColumnLookup,0),FALSE),
  IF(AND(VALUE(LEFT($A835,3))=312,LEN($I835)=4,$B835="Q"),VLOOKUP($I835,_312_Table2,MATCH('312'!$X$16,_312_Table2_ColumnLookup,0),FALSE),
  IF(AND(VALUE(LEFT($A835,3))=312,LEN($I835)=4),VLOOKUP($I835,_312_Table2,MATCH(LEFT($B835,1),_312_Table2_ColumnLookup,0),FALSE)
+N("312"),
  IF(VALUE(LEFT($A835,3))=313,VLOOKUP(VALUE(MID($B835,2,1)),_313_Table2,MATCH(MID($B835,1,1),_313_Table2_ColumnLookup,0),FALSE)
+N("313"),
  IF(AND(VALUE(LEFT($A835,3))=314,LEN($B835)=3),VLOOKUP(VALUE(MID($B835,2,2)),_314_Table2,MATCH(MID($B835,1,1),_314_Table2_ColumnLookup,0),FALSE),
  IF(VALUE(LEFT($A835,3))=314,VLOOKUP(VALUE(MID($B835,2,1)),_314_Table2,MATCH(MID($B835,1,1),_314_Table2_ColumnLookup,0),FALSE)
+N("314"),
""))))))))))))))))))))))))</f>
        <v>#N/A</v>
      </c>
      <c r="F835" s="238" t="e">
        <f>IF(AND(VALUE(LEFT($A835,3))=309,LEN($B835)=3),VLOOKUP(VALUE(MID($B835,2,2)),_309_Table3,MATCH(MID($B835,1,1),_309_Table3_ColumnLookup,0),FALSE),
  IF($C835="309 LCR SummaryA",OneYearSCR,IF($C835="309 LCR SummaryB",UltimateSCR,IF(VALUE(LEFT($A835,3))=309,VLOOKUP(VALUE(MID($B835,2,1)),_309_Table3,MATCH(MID($B835,1,1),_309_Table3_ColumnLookup,0),FALSE)
+N("309"),
  IF(VALUE(LEFT($A835,3))=310,VLOOKUP(VALUE(MID($B835,2,1)),_310_Table3,MATCH(MID($B835,1,1),_310_Table3_ColumnLookup,0),FALSE)
+N("310"),
  IF(AND(VALUE(LEFT($A835,3))=311,LEN($I835)=4),VLOOKUP($I835,_311_Table3,MATCH($B835,_311_Table3_ColumnLookup,0),FALSE),
  IF(AND(VALUE(LEFT($A835,3))=311,OR($B835="I2",$B835="J2",$B835="K2",$B835="L2")),VLOOKUP('311'!$G$58,_311_Table3,MATCH(MID($B835,1,1),_311_Table3_ColumnLookup,0),FALSE),
  IF(AND(VALUE(LEFT($A835,3))=311,RIGHT($B835,5)="Total"),VLOOKUP('311'!$G$59,_311_Table3,MATCH(MID($B835,1,1),_311_Table3_ColumnLookup,0),FALSE),
  IF(VALUE(LEFT($A835,3))=311,VLOOKUP(VALUE(MID($B835,2,1)),_311_Table3,MATCH(MID($B835,1,1),_311_Table3_ColumnLookup,0),FALSE)
+N("311"),
  IF(AND(VALUE(LEFT($A835,3))=312,LEFT($G835,10)="Unincepted",$B835="G "),VLOOKUP(" ULO",_312_Table3,MATCH('312'!$N$16,_312_Table3_ColumnLookup,0),FALSE),
  IF(AND(VALUE(LEFT($A835,3))=312,LEFT($G835,10)="Unincepted",$B835="O "),VLOOKUP(" ULO",_312_Table3,MATCH('312'!$V$16,_312_Table3_ColumnLookup,0),FALSE),
  IF(AND(VALUE(LEFT($A835,3))=312,LEFT($G835,10)="Unincepted",$B835="Q "),VLOOKUP(" ULO",_312_Table3,MATCH('312'!$X$16,_312_Table3_ColumnLookup,0),FALSE),
  IF(AND(VALUE(LEFT($A835,3))=312,LEFT($G835,10)="Unincepted"),VLOOKUP(" ULO",_312_Table3,MATCH(LEFT($B835,1),_312_Table3_ColumnLookup,0),FALSE),
  IF(AND(VALUE(LEFT($A835,3))=312,LEFT($G835,5)="Total",$B835="G "),VLOOKUP('312'!$F$80,_312_Table3,MATCH('312'!$N$16,_312_Table3_ColumnLookup,0),FALSE),
  IF(AND(VALUE(LEFT($A835,3))=312,LEFT($G835,5)="Total",$B835="O "),VLOOKUP('312'!$F$80,_312_Table3,MATCH('312'!$V$16,_312_Table3_ColumnLookup,0),FALSE),
  IF(AND(VALUE(LEFT($A835,3))=312,LEFT($G835,5)="Total",$B835="Q "),VLOOKUP('312'!$F$80,_312_Table3,MATCH('312'!$X$16,_312_Table3_ColumnLookup,0),FALSE),
  IF(AND(VALUE(LEFT($A835,3))=312,LEFT($G835,5)="Total"),VLOOKUP('312'!$F$80,_312_Table3,MATCH(LEFT($B835,1),_312_Table3_ColumnLookup,0),FALSE),
  IF(AND(VALUE(LEFT($A835,3))=312,LEN($I835)=4,$B835="G"),VLOOKUP($I835,_312_Table3,MATCH('312'!$N$16,_312_Table3_ColumnLookup,0),FALSE),
  IF(AND(VALUE(LEFT($A835,3))=312,LEN($I835)=4,$B835="O"),VLOOKUP($I835,_312_Table3,MATCH('312'!$V$16,_312_Table3_ColumnLookup,0),FALSE),
  IF(AND(VALUE(LEFT($A835,3))=312,LEN($I835)=4,$B835="Q"),VLOOKUP($I835,_312_Table3,MATCH('312'!$X$16,_312_Table3_ColumnLookup,0),FALSE),
  IF(AND(VALUE(LEFT($A835,3))=312,LEN($I835)=4),VLOOKUP($I835,_312_Table3,MATCH(LEFT($B835,1),_312_Table3_ColumnLookup,0),FALSE)
+N("312"),
  IF(VALUE(LEFT($A835,3))=313,VLOOKUP(VALUE(MID($B835,2,1)),_313_Table3,MATCH(MID($B835,1,1),_313_Table3_ColumnLookup,0),FALSE)
+N("313"),
  IF(AND(VALUE(LEFT($A835,3))=314,LEN($B835)=3),VLOOKUP(VALUE(MID($B835,2,2)),_314_Table3,MATCH(MID($B835,1,1),_314_Table3_ColumnLookup,0),FALSE),
  IF(VALUE(LEFT($A835,3))=314,VLOOKUP(VALUE(MID($B835,2,1)),_314_Table3,MATCH(MID($B835,1,1),_314_Table3_ColumnLookup,0),FALSE)
+N("314"),
""))))))))))))))))))))))))</f>
        <v>#N/A</v>
      </c>
      <c r="H835" s="321" t="str">
        <f>IFERROR(
IF(ISERROR($D835)=FALSE,$D835,IF(ISERROR($E835)=FALSE,$E835,IF(ISERROR($F835)=FALSE,$F835
+N("012 checkboxes"),
IF(
IF(OR(LEFT($A835,9)="Syndicate",LEFT($A835,12)="NewSyndicate"),VLOOKUP($A835,'012'!$J:$ZW,MATCH("Link to button",'012'!$J$1:$ZW$1,0),0)
+N("309 checkbox"),
IF($C835="309 LCR Summary0",VLOOKUP("Notes990",'309'!$P:$ZZ,MATCH("Link to button",'309'!$P$1:$ZZ$1,0),0)
+N("313 checkboxes"),
IF($C835="313 Financial Information0LcmVsScr",IF($C835="309 LCR Summary0",VLOOKUP("LcmVsScr",'309'!$N:$ZZ,MATCH("Link to button",'309'!$N$1:$ZZ$1,0),0),
IF($C835="313 Financial Information0LcrDocAttached",IF($C835="309 LCR Summary0",VLOOKUP("LcrDocAttached",'309'!$N:$ZZ,MATCH("Link to button",'309'!$N$1:$ZZ$1,0),
0)))))))=1,TRUE,FALSE)
))),"")</f>
        <v/>
      </c>
    </row>
    <row r="836" spans="1:8">
      <c r="A836" s="237" t="e">
        <f>VLOOKUP($G836,CSVLookups!$B:$R,MATCH(A$1,CSVLookups!$B$1:$R$1,0),FALSE)</f>
        <v>#N/A</v>
      </c>
      <c r="B836" s="237" t="e">
        <f>VLOOKUP($G836,CSVLookups!$B:$R,MATCH(B$1,CSVLookups!$B$1:$R$1,0),FALSE)</f>
        <v>#N/A</v>
      </c>
      <c r="C836" s="238" t="e">
        <f t="shared" si="13"/>
        <v>#N/A</v>
      </c>
      <c r="D836" s="238" t="e">
        <f>IF(AND(VALUE(LEFT($A836,3))=309,LEN($B836)=3),VLOOKUP(VALUE(MID($B836,2,2)),_309_Table1,MATCH(MID($B836,1,1),_309_Table1_ColumnLookup,0),FALSE),
  IF($C836="309 LCR SummaryA",OneYearSCR,IF($C836="309 LCR SummaryB",UltimateSCR,IF(VALUE(LEFT($A836,3))=309,VLOOKUP(VALUE(MID($B836,2,1)),_309_Table1,MATCH(MID($B836,1,1),_309_Table1_ColumnLookup,0),FALSE)
+N("309"),
  IF(VALUE(LEFT($A836,3))=310,VLOOKUP(VALUE(MID($B836,2,1)),_310_Table1,MATCH(MID($B836,1,1),_310_Table1_ColumnLookup,0),FALSE)
+N("310"),
  IF(AND(VALUE(LEFT($A836,3))=311,LEN($I836)=4),VLOOKUP($I836,_311_Table1,MATCH($B836,_311_Table1_ColumnLookup,0),FALSE),
  IF(AND(VALUE(LEFT($A836,3))=311,OR($B836="I2",$B836="J2",$B836="K2",$B836="L2")),VLOOKUP('311'!$G$58,_311_Table1,MATCH(MID($B836,1,1),_311_Table1_ColumnLookup,0),FALSE),
  IF(AND(VALUE(LEFT($A836,3))=311,RIGHT($B836,5)="Total"),VLOOKUP('311'!$G$59,_311_Table1,MATCH(MID($B836,1,1),_311_Table1_ColumnLookup,0),FALSE),
  IF(VALUE(LEFT($A836,3))=311,VLOOKUP(VALUE(MID($B836,2,1)),_311_Table1,MATCH(MID($B836,1,1),_311_Table1_ColumnLookup,0),FALSE)
+N("311"),
  IF(AND(VALUE(LEFT($A836,3))=312,LEFT($G836,10)="Unincepted",$B836="G "),VLOOKUP(" ULO",_312_Table1,MATCH('312'!$N$16,_312_Table1_ColumnLookup,0),FALSE),
  IF(AND(VALUE(LEFT($A836,3))=312,LEFT($G836,10)="Unincepted",$B836="O "),VLOOKUP(" ULO",_312_Table1,MATCH('312'!$V$16,_312_Table1_ColumnLookup,0),FALSE),
  IF(AND(VALUE(LEFT($A836,3))=312,LEFT($G836,10)="Unincepted",$B836="Q "),VLOOKUP(" ULO",_312_Table1,MATCH('312'!$X$16,_312_Table1_ColumnLookup,0),FALSE),
  IF(AND(VALUE(LEFT($A836,3))=312,LEFT($G836,10)="Unincepted"),VLOOKUP(" ULO",_312_Table1,MATCH(LEFT($B836,1),_312_Table1_ColumnLookup,0),FALSE),
  IF(AND(VALUE(LEFT($A836,3))=312,LEFT($G836,5)="Total",$B836="G "),VLOOKUP('312'!$F$80,_312_Table1,MATCH('312'!$N$16,_312_Table1_ColumnLookup,0),FALSE),
  IF(AND(VALUE(LEFT($A836,3))=312,LEFT($G836,5)="Total",$B836="O "),VLOOKUP('312'!$F$80,_312_Table1,MATCH('312'!$V$16,_312_Table1_ColumnLookup,0),FALSE),
  IF(AND(VALUE(LEFT($A836,3))=312,LEFT($G836,5)="Total",$B836="Q "),VLOOKUP('312'!$F$80,_312_Table1,MATCH('312'!$X$16,_312_Table1_ColumnLookup,0),FALSE),
  IF(AND(VALUE(LEFT($A836,3))=312,LEFT($G836,5)="Total"),VLOOKUP('312'!$F$80,_312_Table1,MATCH(LEFT($B836,1),_312_Table1_ColumnLookup,0),FALSE),
  IF(AND(VALUE(LEFT($A836,3))=312,LEN($I836)=4,$B836="G"),VLOOKUP($I836,_312_Table1,MATCH('312'!$N$16,_312_Table1_ColumnLookup,0),FALSE),
  IF(AND(VALUE(LEFT($A836,3))=312,LEN($I836)=4,$B836="O"),VLOOKUP($I836,_312_Table1,MATCH('312'!$V$16,_312_Table1_ColumnLookup,0),FALSE),
  IF(AND(VALUE(LEFT($A836,3))=312,LEN($I836)=4,$B836="Q"),VLOOKUP($I836,_312_Table1,MATCH('312'!$X$16,_312_Table1_ColumnLookup,0),FALSE),
  IF(AND(VALUE(LEFT($A836,3))=312,LEN($I836)=4),VLOOKUP($I836,_312_Table1,MATCH(LEFT($B836,1),_312_Table1_ColumnLookup,0),FALSE)
+N("312"),
  IF(VALUE(LEFT($A836,3))=313,VLOOKUP(VALUE(MID($B836,2,1)),_313_Table1,MATCH(MID($B836,1,1),_313_Table1_ColumnLookup,0),FALSE)
+N("313"),
  IF(AND(VALUE(LEFT($A836,3))=314,LEN($B836)=3),VLOOKUP(VALUE(MID($B836,2,2)),_314_Table1,MATCH(MID($B836,1,1),_314_Table1_ColumnLookup,0),FALSE),
  IF(VALUE(LEFT($A836,3))=314,VLOOKUP(VALUE(MID($B836,2,1)),_314_Table1,MATCH(MID($B836,1,1),_314_Table1_ColumnLookup,0),FALSE)
+N("314"),
""))))))))))))))))))))))))</f>
        <v>#N/A</v>
      </c>
      <c r="E836" s="238" t="e">
        <f>IF(AND(VALUE(LEFT($A836,3))=309,LEN($B836)=3),VLOOKUP(VALUE(MID($B836,2,2)),_309_Table2,MATCH(MID($B836,1,1),_309_Table2_ColumnLookup,0),FALSE),
  IF($C836="309 LCR SummaryA",OneYearSCR,IF($C836="309 LCR SummaryB",UltimateSCR,IF(VALUE(LEFT($A836,3))=309,VLOOKUP(VALUE(MID($B836,2,1)),_309_Table2,MATCH(MID($B836,1,1),_309_Table2_ColumnLookup,0),FALSE)
+N("309"),
  IF(VALUE(LEFT($A836,3))=310,VLOOKUP(VALUE(MID($B836,2,1)),_310_Table2,MATCH(MID($B836,1,1),_310_Table2_ColumnLookup,0),FALSE)
+N("310"),
  IF(AND(VALUE(LEFT($A836,3))=311,LEN($I836)=4),VLOOKUP($I836,_311_Table2,MATCH($B836,_311_Table2_ColumnLookup,0),FALSE),
  IF(AND(VALUE(LEFT($A836,3))=311,OR($B836="I2",$B836="J2",$B836="K2",$B836="L2")),VLOOKUP('311'!$G$58,_311_Table2,MATCH(MID($B836,1,1),_311_Table2_ColumnLookup,0),FALSE),
  IF(AND(VALUE(LEFT($A836,3))=311,RIGHT($B836,5)="Total"),VLOOKUP('311'!$G$59,_311_Table2,MATCH(MID($B836,1,1),_311_Table2_ColumnLookup,0),FALSE),
  IF(VALUE(LEFT($A836,3))=311,VLOOKUP(VALUE(MID($B836,2,1)),_311_Table2,MATCH(MID($B836,1,1),_311_Table2_ColumnLookup,0),FALSE)
+N("311"),
  IF(AND(VALUE(LEFT($A836,3))=312,LEFT($G836,10)="Unincepted",$B836="G "),VLOOKUP(" ULO",_312_Table2,MATCH('312'!$N$16,_312_Table2_ColumnLookup,0),FALSE),
  IF(AND(VALUE(LEFT($A836,3))=312,LEFT($G836,10)="Unincepted",$B836="O "),VLOOKUP(" ULO",_312_Table2,MATCH('312'!$V$16,_312_Table2_ColumnLookup,0),FALSE),
  IF(AND(VALUE(LEFT($A836,3))=312,LEFT($G836,10)="Unincepted",$B836="Q "),VLOOKUP(" ULO",_312_Table2,MATCH('312'!$X$16,_312_Table2_ColumnLookup,0),FALSE),
  IF(AND(VALUE(LEFT($A836,3))=312,LEFT($G836,10)="Unincepted"),VLOOKUP(" ULO",_312_Table2,MATCH(LEFT($B836,1),_312_Table2_ColumnLookup,0),FALSE),
  IF(AND(VALUE(LEFT($A836,3))=312,LEFT($G836,5)="Total",$B836="G "),VLOOKUP('312'!$F$80,_312_Table2,MATCH('312'!$N$16,_312_Table2_ColumnLookup,0),FALSE),
  IF(AND(VALUE(LEFT($A836,3))=312,LEFT($G836,5)="Total",$B836="O "),VLOOKUP('312'!$F$80,_312_Table2,MATCH('312'!$V$16,_312_Table2_ColumnLookup,0),FALSE),
  IF(AND(VALUE(LEFT($A836,3))=312,LEFT($G836,5)="Total",$B836="Q "),VLOOKUP('312'!$F$80,_312_Table2,MATCH('312'!$X$16,_312_Table2_ColumnLookup,0),FALSE),
  IF(AND(VALUE(LEFT($A836,3))=312,LEFT($G836,5)="Total"),VLOOKUP('312'!$F$80,_312_Table2,MATCH(LEFT($B836,1),_312_Table2_ColumnLookup,0),FALSE),
  IF(AND(VALUE(LEFT($A836,3))=312,LEN($I836)=4,$B836="G"),VLOOKUP($I836,_312_Table2,MATCH('312'!$N$16,_312_Table2_ColumnLookup,0),FALSE),
  IF(AND(VALUE(LEFT($A836,3))=312,LEN($I836)=4,$B836="O"),VLOOKUP($I836,_312_Table2,MATCH('312'!$V$16,_312_Table2_ColumnLookup,0),FALSE),
  IF(AND(VALUE(LEFT($A836,3))=312,LEN($I836)=4,$B836="Q"),VLOOKUP($I836,_312_Table2,MATCH('312'!$X$16,_312_Table2_ColumnLookup,0),FALSE),
  IF(AND(VALUE(LEFT($A836,3))=312,LEN($I836)=4),VLOOKUP($I836,_312_Table2,MATCH(LEFT($B836,1),_312_Table2_ColumnLookup,0),FALSE)
+N("312"),
  IF(VALUE(LEFT($A836,3))=313,VLOOKUP(VALUE(MID($B836,2,1)),_313_Table2,MATCH(MID($B836,1,1),_313_Table2_ColumnLookup,0),FALSE)
+N("313"),
  IF(AND(VALUE(LEFT($A836,3))=314,LEN($B836)=3),VLOOKUP(VALUE(MID($B836,2,2)),_314_Table2,MATCH(MID($B836,1,1),_314_Table2_ColumnLookup,0),FALSE),
  IF(VALUE(LEFT($A836,3))=314,VLOOKUP(VALUE(MID($B836,2,1)),_314_Table2,MATCH(MID($B836,1,1),_314_Table2_ColumnLookup,0),FALSE)
+N("314"),
""))))))))))))))))))))))))</f>
        <v>#N/A</v>
      </c>
      <c r="F836" s="238" t="e">
        <f>IF(AND(VALUE(LEFT($A836,3))=309,LEN($B836)=3),VLOOKUP(VALUE(MID($B836,2,2)),_309_Table3,MATCH(MID($B836,1,1),_309_Table3_ColumnLookup,0),FALSE),
  IF($C836="309 LCR SummaryA",OneYearSCR,IF($C836="309 LCR SummaryB",UltimateSCR,IF(VALUE(LEFT($A836,3))=309,VLOOKUP(VALUE(MID($B836,2,1)),_309_Table3,MATCH(MID($B836,1,1),_309_Table3_ColumnLookup,0),FALSE)
+N("309"),
  IF(VALUE(LEFT($A836,3))=310,VLOOKUP(VALUE(MID($B836,2,1)),_310_Table3,MATCH(MID($B836,1,1),_310_Table3_ColumnLookup,0),FALSE)
+N("310"),
  IF(AND(VALUE(LEFT($A836,3))=311,LEN($I836)=4),VLOOKUP($I836,_311_Table3,MATCH($B836,_311_Table3_ColumnLookup,0),FALSE),
  IF(AND(VALUE(LEFT($A836,3))=311,OR($B836="I2",$B836="J2",$B836="K2",$B836="L2")),VLOOKUP('311'!$G$58,_311_Table3,MATCH(MID($B836,1,1),_311_Table3_ColumnLookup,0),FALSE),
  IF(AND(VALUE(LEFT($A836,3))=311,RIGHT($B836,5)="Total"),VLOOKUP('311'!$G$59,_311_Table3,MATCH(MID($B836,1,1),_311_Table3_ColumnLookup,0),FALSE),
  IF(VALUE(LEFT($A836,3))=311,VLOOKUP(VALUE(MID($B836,2,1)),_311_Table3,MATCH(MID($B836,1,1),_311_Table3_ColumnLookup,0),FALSE)
+N("311"),
  IF(AND(VALUE(LEFT($A836,3))=312,LEFT($G836,10)="Unincepted",$B836="G "),VLOOKUP(" ULO",_312_Table3,MATCH('312'!$N$16,_312_Table3_ColumnLookup,0),FALSE),
  IF(AND(VALUE(LEFT($A836,3))=312,LEFT($G836,10)="Unincepted",$B836="O "),VLOOKUP(" ULO",_312_Table3,MATCH('312'!$V$16,_312_Table3_ColumnLookup,0),FALSE),
  IF(AND(VALUE(LEFT($A836,3))=312,LEFT($G836,10)="Unincepted",$B836="Q "),VLOOKUP(" ULO",_312_Table3,MATCH('312'!$X$16,_312_Table3_ColumnLookup,0),FALSE),
  IF(AND(VALUE(LEFT($A836,3))=312,LEFT($G836,10)="Unincepted"),VLOOKUP(" ULO",_312_Table3,MATCH(LEFT($B836,1),_312_Table3_ColumnLookup,0),FALSE),
  IF(AND(VALUE(LEFT($A836,3))=312,LEFT($G836,5)="Total",$B836="G "),VLOOKUP('312'!$F$80,_312_Table3,MATCH('312'!$N$16,_312_Table3_ColumnLookup,0),FALSE),
  IF(AND(VALUE(LEFT($A836,3))=312,LEFT($G836,5)="Total",$B836="O "),VLOOKUP('312'!$F$80,_312_Table3,MATCH('312'!$V$16,_312_Table3_ColumnLookup,0),FALSE),
  IF(AND(VALUE(LEFT($A836,3))=312,LEFT($G836,5)="Total",$B836="Q "),VLOOKUP('312'!$F$80,_312_Table3,MATCH('312'!$X$16,_312_Table3_ColumnLookup,0),FALSE),
  IF(AND(VALUE(LEFT($A836,3))=312,LEFT($G836,5)="Total"),VLOOKUP('312'!$F$80,_312_Table3,MATCH(LEFT($B836,1),_312_Table3_ColumnLookup,0),FALSE),
  IF(AND(VALUE(LEFT($A836,3))=312,LEN($I836)=4,$B836="G"),VLOOKUP($I836,_312_Table3,MATCH('312'!$N$16,_312_Table3_ColumnLookup,0),FALSE),
  IF(AND(VALUE(LEFT($A836,3))=312,LEN($I836)=4,$B836="O"),VLOOKUP($I836,_312_Table3,MATCH('312'!$V$16,_312_Table3_ColumnLookup,0),FALSE),
  IF(AND(VALUE(LEFT($A836,3))=312,LEN($I836)=4,$B836="Q"),VLOOKUP($I836,_312_Table3,MATCH('312'!$X$16,_312_Table3_ColumnLookup,0),FALSE),
  IF(AND(VALUE(LEFT($A836,3))=312,LEN($I836)=4),VLOOKUP($I836,_312_Table3,MATCH(LEFT($B836,1),_312_Table3_ColumnLookup,0),FALSE)
+N("312"),
  IF(VALUE(LEFT($A836,3))=313,VLOOKUP(VALUE(MID($B836,2,1)),_313_Table3,MATCH(MID($B836,1,1),_313_Table3_ColumnLookup,0),FALSE)
+N("313"),
  IF(AND(VALUE(LEFT($A836,3))=314,LEN($B836)=3),VLOOKUP(VALUE(MID($B836,2,2)),_314_Table3,MATCH(MID($B836,1,1),_314_Table3_ColumnLookup,0),FALSE),
  IF(VALUE(LEFT($A836,3))=314,VLOOKUP(VALUE(MID($B836,2,1)),_314_Table3,MATCH(MID($B836,1,1),_314_Table3_ColumnLookup,0),FALSE)
+N("314"),
""))))))))))))))))))))))))</f>
        <v>#N/A</v>
      </c>
      <c r="H836" s="321" t="str">
        <f>IFERROR(
IF(ISERROR($D836)=FALSE,$D836,IF(ISERROR($E836)=FALSE,$E836,IF(ISERROR($F836)=FALSE,$F836
+N("012 checkboxes"),
IF(
IF(OR(LEFT($A836,9)="Syndicate",LEFT($A836,12)="NewSyndicate"),VLOOKUP($A836,'012'!$J:$ZW,MATCH("Link to button",'012'!$J$1:$ZW$1,0),0)
+N("309 checkbox"),
IF($C836="309 LCR Summary0",VLOOKUP("Notes990",'309'!$P:$ZZ,MATCH("Link to button",'309'!$P$1:$ZZ$1,0),0)
+N("313 checkboxes"),
IF($C836="313 Financial Information0LcmVsScr",IF($C836="309 LCR Summary0",VLOOKUP("LcmVsScr",'309'!$N:$ZZ,MATCH("Link to button",'309'!$N$1:$ZZ$1,0),0),
IF($C836="313 Financial Information0LcrDocAttached",IF($C836="309 LCR Summary0",VLOOKUP("LcrDocAttached",'309'!$N:$ZZ,MATCH("Link to button",'309'!$N$1:$ZZ$1,0),
0)))))))=1,TRUE,FALSE)
))),"")</f>
        <v/>
      </c>
    </row>
    <row r="837" spans="1:8">
      <c r="A837" s="237" t="e">
        <f>VLOOKUP($G837,CSVLookups!$B:$R,MATCH(A$1,CSVLookups!$B$1:$R$1,0),FALSE)</f>
        <v>#N/A</v>
      </c>
      <c r="B837" s="237" t="e">
        <f>VLOOKUP($G837,CSVLookups!$B:$R,MATCH(B$1,CSVLookups!$B$1:$R$1,0),FALSE)</f>
        <v>#N/A</v>
      </c>
      <c r="C837" s="238" t="e">
        <f t="shared" si="13"/>
        <v>#N/A</v>
      </c>
      <c r="D837" s="238" t="e">
        <f>IF(AND(VALUE(LEFT($A837,3))=309,LEN($B837)=3),VLOOKUP(VALUE(MID($B837,2,2)),_309_Table1,MATCH(MID($B837,1,1),_309_Table1_ColumnLookup,0),FALSE),
  IF($C837="309 LCR SummaryA",OneYearSCR,IF($C837="309 LCR SummaryB",UltimateSCR,IF(VALUE(LEFT($A837,3))=309,VLOOKUP(VALUE(MID($B837,2,1)),_309_Table1,MATCH(MID($B837,1,1),_309_Table1_ColumnLookup,0),FALSE)
+N("309"),
  IF(VALUE(LEFT($A837,3))=310,VLOOKUP(VALUE(MID($B837,2,1)),_310_Table1,MATCH(MID($B837,1,1),_310_Table1_ColumnLookup,0),FALSE)
+N("310"),
  IF(AND(VALUE(LEFT($A837,3))=311,LEN($I837)=4),VLOOKUP($I837,_311_Table1,MATCH($B837,_311_Table1_ColumnLookup,0),FALSE),
  IF(AND(VALUE(LEFT($A837,3))=311,OR($B837="I2",$B837="J2",$B837="K2",$B837="L2")),VLOOKUP('311'!$G$58,_311_Table1,MATCH(MID($B837,1,1),_311_Table1_ColumnLookup,0),FALSE),
  IF(AND(VALUE(LEFT($A837,3))=311,RIGHT($B837,5)="Total"),VLOOKUP('311'!$G$59,_311_Table1,MATCH(MID($B837,1,1),_311_Table1_ColumnLookup,0),FALSE),
  IF(VALUE(LEFT($A837,3))=311,VLOOKUP(VALUE(MID($B837,2,1)),_311_Table1,MATCH(MID($B837,1,1),_311_Table1_ColumnLookup,0),FALSE)
+N("311"),
  IF(AND(VALUE(LEFT($A837,3))=312,LEFT($G837,10)="Unincepted",$B837="G "),VLOOKUP(" ULO",_312_Table1,MATCH('312'!$N$16,_312_Table1_ColumnLookup,0),FALSE),
  IF(AND(VALUE(LEFT($A837,3))=312,LEFT($G837,10)="Unincepted",$B837="O "),VLOOKUP(" ULO",_312_Table1,MATCH('312'!$V$16,_312_Table1_ColumnLookup,0),FALSE),
  IF(AND(VALUE(LEFT($A837,3))=312,LEFT($G837,10)="Unincepted",$B837="Q "),VLOOKUP(" ULO",_312_Table1,MATCH('312'!$X$16,_312_Table1_ColumnLookup,0),FALSE),
  IF(AND(VALUE(LEFT($A837,3))=312,LEFT($G837,10)="Unincepted"),VLOOKUP(" ULO",_312_Table1,MATCH(LEFT($B837,1),_312_Table1_ColumnLookup,0),FALSE),
  IF(AND(VALUE(LEFT($A837,3))=312,LEFT($G837,5)="Total",$B837="G "),VLOOKUP('312'!$F$80,_312_Table1,MATCH('312'!$N$16,_312_Table1_ColumnLookup,0),FALSE),
  IF(AND(VALUE(LEFT($A837,3))=312,LEFT($G837,5)="Total",$B837="O "),VLOOKUP('312'!$F$80,_312_Table1,MATCH('312'!$V$16,_312_Table1_ColumnLookup,0),FALSE),
  IF(AND(VALUE(LEFT($A837,3))=312,LEFT($G837,5)="Total",$B837="Q "),VLOOKUP('312'!$F$80,_312_Table1,MATCH('312'!$X$16,_312_Table1_ColumnLookup,0),FALSE),
  IF(AND(VALUE(LEFT($A837,3))=312,LEFT($G837,5)="Total"),VLOOKUP('312'!$F$80,_312_Table1,MATCH(LEFT($B837,1),_312_Table1_ColumnLookup,0),FALSE),
  IF(AND(VALUE(LEFT($A837,3))=312,LEN($I837)=4,$B837="G"),VLOOKUP($I837,_312_Table1,MATCH('312'!$N$16,_312_Table1_ColumnLookup,0),FALSE),
  IF(AND(VALUE(LEFT($A837,3))=312,LEN($I837)=4,$B837="O"),VLOOKUP($I837,_312_Table1,MATCH('312'!$V$16,_312_Table1_ColumnLookup,0),FALSE),
  IF(AND(VALUE(LEFT($A837,3))=312,LEN($I837)=4,$B837="Q"),VLOOKUP($I837,_312_Table1,MATCH('312'!$X$16,_312_Table1_ColumnLookup,0),FALSE),
  IF(AND(VALUE(LEFT($A837,3))=312,LEN($I837)=4),VLOOKUP($I837,_312_Table1,MATCH(LEFT($B837,1),_312_Table1_ColumnLookup,0),FALSE)
+N("312"),
  IF(VALUE(LEFT($A837,3))=313,VLOOKUP(VALUE(MID($B837,2,1)),_313_Table1,MATCH(MID($B837,1,1),_313_Table1_ColumnLookup,0),FALSE)
+N("313"),
  IF(AND(VALUE(LEFT($A837,3))=314,LEN($B837)=3),VLOOKUP(VALUE(MID($B837,2,2)),_314_Table1,MATCH(MID($B837,1,1),_314_Table1_ColumnLookup,0),FALSE),
  IF(VALUE(LEFT($A837,3))=314,VLOOKUP(VALUE(MID($B837,2,1)),_314_Table1,MATCH(MID($B837,1,1),_314_Table1_ColumnLookup,0),FALSE)
+N("314"),
""))))))))))))))))))))))))</f>
        <v>#N/A</v>
      </c>
      <c r="E837" s="238" t="e">
        <f>IF(AND(VALUE(LEFT($A837,3))=309,LEN($B837)=3),VLOOKUP(VALUE(MID($B837,2,2)),_309_Table2,MATCH(MID($B837,1,1),_309_Table2_ColumnLookup,0),FALSE),
  IF($C837="309 LCR SummaryA",OneYearSCR,IF($C837="309 LCR SummaryB",UltimateSCR,IF(VALUE(LEFT($A837,3))=309,VLOOKUP(VALUE(MID($B837,2,1)),_309_Table2,MATCH(MID($B837,1,1),_309_Table2_ColumnLookup,0),FALSE)
+N("309"),
  IF(VALUE(LEFT($A837,3))=310,VLOOKUP(VALUE(MID($B837,2,1)),_310_Table2,MATCH(MID($B837,1,1),_310_Table2_ColumnLookup,0),FALSE)
+N("310"),
  IF(AND(VALUE(LEFT($A837,3))=311,LEN($I837)=4),VLOOKUP($I837,_311_Table2,MATCH($B837,_311_Table2_ColumnLookup,0),FALSE),
  IF(AND(VALUE(LEFT($A837,3))=311,OR($B837="I2",$B837="J2",$B837="K2",$B837="L2")),VLOOKUP('311'!$G$58,_311_Table2,MATCH(MID($B837,1,1),_311_Table2_ColumnLookup,0),FALSE),
  IF(AND(VALUE(LEFT($A837,3))=311,RIGHT($B837,5)="Total"),VLOOKUP('311'!$G$59,_311_Table2,MATCH(MID($B837,1,1),_311_Table2_ColumnLookup,0),FALSE),
  IF(VALUE(LEFT($A837,3))=311,VLOOKUP(VALUE(MID($B837,2,1)),_311_Table2,MATCH(MID($B837,1,1),_311_Table2_ColumnLookup,0),FALSE)
+N("311"),
  IF(AND(VALUE(LEFT($A837,3))=312,LEFT($G837,10)="Unincepted",$B837="G "),VLOOKUP(" ULO",_312_Table2,MATCH('312'!$N$16,_312_Table2_ColumnLookup,0),FALSE),
  IF(AND(VALUE(LEFT($A837,3))=312,LEFT($G837,10)="Unincepted",$B837="O "),VLOOKUP(" ULO",_312_Table2,MATCH('312'!$V$16,_312_Table2_ColumnLookup,0),FALSE),
  IF(AND(VALUE(LEFT($A837,3))=312,LEFT($G837,10)="Unincepted",$B837="Q "),VLOOKUP(" ULO",_312_Table2,MATCH('312'!$X$16,_312_Table2_ColumnLookup,0),FALSE),
  IF(AND(VALUE(LEFT($A837,3))=312,LEFT($G837,10)="Unincepted"),VLOOKUP(" ULO",_312_Table2,MATCH(LEFT($B837,1),_312_Table2_ColumnLookup,0),FALSE),
  IF(AND(VALUE(LEFT($A837,3))=312,LEFT($G837,5)="Total",$B837="G "),VLOOKUP('312'!$F$80,_312_Table2,MATCH('312'!$N$16,_312_Table2_ColumnLookup,0),FALSE),
  IF(AND(VALUE(LEFT($A837,3))=312,LEFT($G837,5)="Total",$B837="O "),VLOOKUP('312'!$F$80,_312_Table2,MATCH('312'!$V$16,_312_Table2_ColumnLookup,0),FALSE),
  IF(AND(VALUE(LEFT($A837,3))=312,LEFT($G837,5)="Total",$B837="Q "),VLOOKUP('312'!$F$80,_312_Table2,MATCH('312'!$X$16,_312_Table2_ColumnLookup,0),FALSE),
  IF(AND(VALUE(LEFT($A837,3))=312,LEFT($G837,5)="Total"),VLOOKUP('312'!$F$80,_312_Table2,MATCH(LEFT($B837,1),_312_Table2_ColumnLookup,0),FALSE),
  IF(AND(VALUE(LEFT($A837,3))=312,LEN($I837)=4,$B837="G"),VLOOKUP($I837,_312_Table2,MATCH('312'!$N$16,_312_Table2_ColumnLookup,0),FALSE),
  IF(AND(VALUE(LEFT($A837,3))=312,LEN($I837)=4,$B837="O"),VLOOKUP($I837,_312_Table2,MATCH('312'!$V$16,_312_Table2_ColumnLookup,0),FALSE),
  IF(AND(VALUE(LEFT($A837,3))=312,LEN($I837)=4,$B837="Q"),VLOOKUP($I837,_312_Table2,MATCH('312'!$X$16,_312_Table2_ColumnLookup,0),FALSE),
  IF(AND(VALUE(LEFT($A837,3))=312,LEN($I837)=4),VLOOKUP($I837,_312_Table2,MATCH(LEFT($B837,1),_312_Table2_ColumnLookup,0),FALSE)
+N("312"),
  IF(VALUE(LEFT($A837,3))=313,VLOOKUP(VALUE(MID($B837,2,1)),_313_Table2,MATCH(MID($B837,1,1),_313_Table2_ColumnLookup,0),FALSE)
+N("313"),
  IF(AND(VALUE(LEFT($A837,3))=314,LEN($B837)=3),VLOOKUP(VALUE(MID($B837,2,2)),_314_Table2,MATCH(MID($B837,1,1),_314_Table2_ColumnLookup,0),FALSE),
  IF(VALUE(LEFT($A837,3))=314,VLOOKUP(VALUE(MID($B837,2,1)),_314_Table2,MATCH(MID($B837,1,1),_314_Table2_ColumnLookup,0),FALSE)
+N("314"),
""))))))))))))))))))))))))</f>
        <v>#N/A</v>
      </c>
      <c r="F837" s="238" t="e">
        <f>IF(AND(VALUE(LEFT($A837,3))=309,LEN($B837)=3),VLOOKUP(VALUE(MID($B837,2,2)),_309_Table3,MATCH(MID($B837,1,1),_309_Table3_ColumnLookup,0),FALSE),
  IF($C837="309 LCR SummaryA",OneYearSCR,IF($C837="309 LCR SummaryB",UltimateSCR,IF(VALUE(LEFT($A837,3))=309,VLOOKUP(VALUE(MID($B837,2,1)),_309_Table3,MATCH(MID($B837,1,1),_309_Table3_ColumnLookup,0),FALSE)
+N("309"),
  IF(VALUE(LEFT($A837,3))=310,VLOOKUP(VALUE(MID($B837,2,1)),_310_Table3,MATCH(MID($B837,1,1),_310_Table3_ColumnLookup,0),FALSE)
+N("310"),
  IF(AND(VALUE(LEFT($A837,3))=311,LEN($I837)=4),VLOOKUP($I837,_311_Table3,MATCH($B837,_311_Table3_ColumnLookup,0),FALSE),
  IF(AND(VALUE(LEFT($A837,3))=311,OR($B837="I2",$B837="J2",$B837="K2",$B837="L2")),VLOOKUP('311'!$G$58,_311_Table3,MATCH(MID($B837,1,1),_311_Table3_ColumnLookup,0),FALSE),
  IF(AND(VALUE(LEFT($A837,3))=311,RIGHT($B837,5)="Total"),VLOOKUP('311'!$G$59,_311_Table3,MATCH(MID($B837,1,1),_311_Table3_ColumnLookup,0),FALSE),
  IF(VALUE(LEFT($A837,3))=311,VLOOKUP(VALUE(MID($B837,2,1)),_311_Table3,MATCH(MID($B837,1,1),_311_Table3_ColumnLookup,0),FALSE)
+N("311"),
  IF(AND(VALUE(LEFT($A837,3))=312,LEFT($G837,10)="Unincepted",$B837="G "),VLOOKUP(" ULO",_312_Table3,MATCH('312'!$N$16,_312_Table3_ColumnLookup,0),FALSE),
  IF(AND(VALUE(LEFT($A837,3))=312,LEFT($G837,10)="Unincepted",$B837="O "),VLOOKUP(" ULO",_312_Table3,MATCH('312'!$V$16,_312_Table3_ColumnLookup,0),FALSE),
  IF(AND(VALUE(LEFT($A837,3))=312,LEFT($G837,10)="Unincepted",$B837="Q "),VLOOKUP(" ULO",_312_Table3,MATCH('312'!$X$16,_312_Table3_ColumnLookup,0),FALSE),
  IF(AND(VALUE(LEFT($A837,3))=312,LEFT($G837,10)="Unincepted"),VLOOKUP(" ULO",_312_Table3,MATCH(LEFT($B837,1),_312_Table3_ColumnLookup,0),FALSE),
  IF(AND(VALUE(LEFT($A837,3))=312,LEFT($G837,5)="Total",$B837="G "),VLOOKUP('312'!$F$80,_312_Table3,MATCH('312'!$N$16,_312_Table3_ColumnLookup,0),FALSE),
  IF(AND(VALUE(LEFT($A837,3))=312,LEFT($G837,5)="Total",$B837="O "),VLOOKUP('312'!$F$80,_312_Table3,MATCH('312'!$V$16,_312_Table3_ColumnLookup,0),FALSE),
  IF(AND(VALUE(LEFT($A837,3))=312,LEFT($G837,5)="Total",$B837="Q "),VLOOKUP('312'!$F$80,_312_Table3,MATCH('312'!$X$16,_312_Table3_ColumnLookup,0),FALSE),
  IF(AND(VALUE(LEFT($A837,3))=312,LEFT($G837,5)="Total"),VLOOKUP('312'!$F$80,_312_Table3,MATCH(LEFT($B837,1),_312_Table3_ColumnLookup,0),FALSE),
  IF(AND(VALUE(LEFT($A837,3))=312,LEN($I837)=4,$B837="G"),VLOOKUP($I837,_312_Table3,MATCH('312'!$N$16,_312_Table3_ColumnLookup,0),FALSE),
  IF(AND(VALUE(LEFT($A837,3))=312,LEN($I837)=4,$B837="O"),VLOOKUP($I837,_312_Table3,MATCH('312'!$V$16,_312_Table3_ColumnLookup,0),FALSE),
  IF(AND(VALUE(LEFT($A837,3))=312,LEN($I837)=4,$B837="Q"),VLOOKUP($I837,_312_Table3,MATCH('312'!$X$16,_312_Table3_ColumnLookup,0),FALSE),
  IF(AND(VALUE(LEFT($A837,3))=312,LEN($I837)=4),VLOOKUP($I837,_312_Table3,MATCH(LEFT($B837,1),_312_Table3_ColumnLookup,0),FALSE)
+N("312"),
  IF(VALUE(LEFT($A837,3))=313,VLOOKUP(VALUE(MID($B837,2,1)),_313_Table3,MATCH(MID($B837,1,1),_313_Table3_ColumnLookup,0),FALSE)
+N("313"),
  IF(AND(VALUE(LEFT($A837,3))=314,LEN($B837)=3),VLOOKUP(VALUE(MID($B837,2,2)),_314_Table3,MATCH(MID($B837,1,1),_314_Table3_ColumnLookup,0),FALSE),
  IF(VALUE(LEFT($A837,3))=314,VLOOKUP(VALUE(MID($B837,2,1)),_314_Table3,MATCH(MID($B837,1,1),_314_Table3_ColumnLookup,0),FALSE)
+N("314"),
""))))))))))))))))))))))))</f>
        <v>#N/A</v>
      </c>
      <c r="H837" s="321" t="str">
        <f>IFERROR(
IF(ISERROR($D837)=FALSE,$D837,IF(ISERROR($E837)=FALSE,$E837,IF(ISERROR($F837)=FALSE,$F837
+N("012 checkboxes"),
IF(
IF(OR(LEFT($A837,9)="Syndicate",LEFT($A837,12)="NewSyndicate"),VLOOKUP($A837,'012'!$J:$ZW,MATCH("Link to button",'012'!$J$1:$ZW$1,0),0)
+N("309 checkbox"),
IF($C837="309 LCR Summary0",VLOOKUP("Notes990",'309'!$P:$ZZ,MATCH("Link to button",'309'!$P$1:$ZZ$1,0),0)
+N("313 checkboxes"),
IF($C837="313 Financial Information0LcmVsScr",IF($C837="309 LCR Summary0",VLOOKUP("LcmVsScr",'309'!$N:$ZZ,MATCH("Link to button",'309'!$N$1:$ZZ$1,0),0),
IF($C837="313 Financial Information0LcrDocAttached",IF($C837="309 LCR Summary0",VLOOKUP("LcrDocAttached",'309'!$N:$ZZ,MATCH("Link to button",'309'!$N$1:$ZZ$1,0),
0)))))))=1,TRUE,FALSE)
))),"")</f>
        <v/>
      </c>
    </row>
    <row r="838" spans="1:8">
      <c r="A838" s="237" t="e">
        <f>VLOOKUP($G838,CSVLookups!$B:$R,MATCH(A$1,CSVLookups!$B$1:$R$1,0),FALSE)</f>
        <v>#N/A</v>
      </c>
      <c r="B838" s="237" t="e">
        <f>VLOOKUP($G838,CSVLookups!$B:$R,MATCH(B$1,CSVLookups!$B$1:$R$1,0),FALSE)</f>
        <v>#N/A</v>
      </c>
      <c r="C838" s="238" t="e">
        <f t="shared" si="13"/>
        <v>#N/A</v>
      </c>
      <c r="D838" s="238" t="e">
        <f>IF(AND(VALUE(LEFT($A838,3))=309,LEN($B838)=3),VLOOKUP(VALUE(MID($B838,2,2)),_309_Table1,MATCH(MID($B838,1,1),_309_Table1_ColumnLookup,0),FALSE),
  IF($C838="309 LCR SummaryA",OneYearSCR,IF($C838="309 LCR SummaryB",UltimateSCR,IF(VALUE(LEFT($A838,3))=309,VLOOKUP(VALUE(MID($B838,2,1)),_309_Table1,MATCH(MID($B838,1,1),_309_Table1_ColumnLookup,0),FALSE)
+N("309"),
  IF(VALUE(LEFT($A838,3))=310,VLOOKUP(VALUE(MID($B838,2,1)),_310_Table1,MATCH(MID($B838,1,1),_310_Table1_ColumnLookup,0),FALSE)
+N("310"),
  IF(AND(VALUE(LEFT($A838,3))=311,LEN($I838)=4),VLOOKUP($I838,_311_Table1,MATCH($B838,_311_Table1_ColumnLookup,0),FALSE),
  IF(AND(VALUE(LEFT($A838,3))=311,OR($B838="I2",$B838="J2",$B838="K2",$B838="L2")),VLOOKUP('311'!$G$58,_311_Table1,MATCH(MID($B838,1,1),_311_Table1_ColumnLookup,0),FALSE),
  IF(AND(VALUE(LEFT($A838,3))=311,RIGHT($B838,5)="Total"),VLOOKUP('311'!$G$59,_311_Table1,MATCH(MID($B838,1,1),_311_Table1_ColumnLookup,0),FALSE),
  IF(VALUE(LEFT($A838,3))=311,VLOOKUP(VALUE(MID($B838,2,1)),_311_Table1,MATCH(MID($B838,1,1),_311_Table1_ColumnLookup,0),FALSE)
+N("311"),
  IF(AND(VALUE(LEFT($A838,3))=312,LEFT($G838,10)="Unincepted",$B838="G "),VLOOKUP(" ULO",_312_Table1,MATCH('312'!$N$16,_312_Table1_ColumnLookup,0),FALSE),
  IF(AND(VALUE(LEFT($A838,3))=312,LEFT($G838,10)="Unincepted",$B838="O "),VLOOKUP(" ULO",_312_Table1,MATCH('312'!$V$16,_312_Table1_ColumnLookup,0),FALSE),
  IF(AND(VALUE(LEFT($A838,3))=312,LEFT($G838,10)="Unincepted",$B838="Q "),VLOOKUP(" ULO",_312_Table1,MATCH('312'!$X$16,_312_Table1_ColumnLookup,0),FALSE),
  IF(AND(VALUE(LEFT($A838,3))=312,LEFT($G838,10)="Unincepted"),VLOOKUP(" ULO",_312_Table1,MATCH(LEFT($B838,1),_312_Table1_ColumnLookup,0),FALSE),
  IF(AND(VALUE(LEFT($A838,3))=312,LEFT($G838,5)="Total",$B838="G "),VLOOKUP('312'!$F$80,_312_Table1,MATCH('312'!$N$16,_312_Table1_ColumnLookup,0),FALSE),
  IF(AND(VALUE(LEFT($A838,3))=312,LEFT($G838,5)="Total",$B838="O "),VLOOKUP('312'!$F$80,_312_Table1,MATCH('312'!$V$16,_312_Table1_ColumnLookup,0),FALSE),
  IF(AND(VALUE(LEFT($A838,3))=312,LEFT($G838,5)="Total",$B838="Q "),VLOOKUP('312'!$F$80,_312_Table1,MATCH('312'!$X$16,_312_Table1_ColumnLookup,0),FALSE),
  IF(AND(VALUE(LEFT($A838,3))=312,LEFT($G838,5)="Total"),VLOOKUP('312'!$F$80,_312_Table1,MATCH(LEFT($B838,1),_312_Table1_ColumnLookup,0),FALSE),
  IF(AND(VALUE(LEFT($A838,3))=312,LEN($I838)=4,$B838="G"),VLOOKUP($I838,_312_Table1,MATCH('312'!$N$16,_312_Table1_ColumnLookup,0),FALSE),
  IF(AND(VALUE(LEFT($A838,3))=312,LEN($I838)=4,$B838="O"),VLOOKUP($I838,_312_Table1,MATCH('312'!$V$16,_312_Table1_ColumnLookup,0),FALSE),
  IF(AND(VALUE(LEFT($A838,3))=312,LEN($I838)=4,$B838="Q"),VLOOKUP($I838,_312_Table1,MATCH('312'!$X$16,_312_Table1_ColumnLookup,0),FALSE),
  IF(AND(VALUE(LEFT($A838,3))=312,LEN($I838)=4),VLOOKUP($I838,_312_Table1,MATCH(LEFT($B838,1),_312_Table1_ColumnLookup,0),FALSE)
+N("312"),
  IF(VALUE(LEFT($A838,3))=313,VLOOKUP(VALUE(MID($B838,2,1)),_313_Table1,MATCH(MID($B838,1,1),_313_Table1_ColumnLookup,0),FALSE)
+N("313"),
  IF(AND(VALUE(LEFT($A838,3))=314,LEN($B838)=3),VLOOKUP(VALUE(MID($B838,2,2)),_314_Table1,MATCH(MID($B838,1,1),_314_Table1_ColumnLookup,0),FALSE),
  IF(VALUE(LEFT($A838,3))=314,VLOOKUP(VALUE(MID($B838,2,1)),_314_Table1,MATCH(MID($B838,1,1),_314_Table1_ColumnLookup,0),FALSE)
+N("314"),
""))))))))))))))))))))))))</f>
        <v>#N/A</v>
      </c>
      <c r="E838" s="238" t="e">
        <f>IF(AND(VALUE(LEFT($A838,3))=309,LEN($B838)=3),VLOOKUP(VALUE(MID($B838,2,2)),_309_Table2,MATCH(MID($B838,1,1),_309_Table2_ColumnLookup,0),FALSE),
  IF($C838="309 LCR SummaryA",OneYearSCR,IF($C838="309 LCR SummaryB",UltimateSCR,IF(VALUE(LEFT($A838,3))=309,VLOOKUP(VALUE(MID($B838,2,1)),_309_Table2,MATCH(MID($B838,1,1),_309_Table2_ColumnLookup,0),FALSE)
+N("309"),
  IF(VALUE(LEFT($A838,3))=310,VLOOKUP(VALUE(MID($B838,2,1)),_310_Table2,MATCH(MID($B838,1,1),_310_Table2_ColumnLookup,0),FALSE)
+N("310"),
  IF(AND(VALUE(LEFT($A838,3))=311,LEN($I838)=4),VLOOKUP($I838,_311_Table2,MATCH($B838,_311_Table2_ColumnLookup,0),FALSE),
  IF(AND(VALUE(LEFT($A838,3))=311,OR($B838="I2",$B838="J2",$B838="K2",$B838="L2")),VLOOKUP('311'!$G$58,_311_Table2,MATCH(MID($B838,1,1),_311_Table2_ColumnLookup,0),FALSE),
  IF(AND(VALUE(LEFT($A838,3))=311,RIGHT($B838,5)="Total"),VLOOKUP('311'!$G$59,_311_Table2,MATCH(MID($B838,1,1),_311_Table2_ColumnLookup,0),FALSE),
  IF(VALUE(LEFT($A838,3))=311,VLOOKUP(VALUE(MID($B838,2,1)),_311_Table2,MATCH(MID($B838,1,1),_311_Table2_ColumnLookup,0),FALSE)
+N("311"),
  IF(AND(VALUE(LEFT($A838,3))=312,LEFT($G838,10)="Unincepted",$B838="G "),VLOOKUP(" ULO",_312_Table2,MATCH('312'!$N$16,_312_Table2_ColumnLookup,0),FALSE),
  IF(AND(VALUE(LEFT($A838,3))=312,LEFT($G838,10)="Unincepted",$B838="O "),VLOOKUP(" ULO",_312_Table2,MATCH('312'!$V$16,_312_Table2_ColumnLookup,0),FALSE),
  IF(AND(VALUE(LEFT($A838,3))=312,LEFT($G838,10)="Unincepted",$B838="Q "),VLOOKUP(" ULO",_312_Table2,MATCH('312'!$X$16,_312_Table2_ColumnLookup,0),FALSE),
  IF(AND(VALUE(LEFT($A838,3))=312,LEFT($G838,10)="Unincepted"),VLOOKUP(" ULO",_312_Table2,MATCH(LEFT($B838,1),_312_Table2_ColumnLookup,0),FALSE),
  IF(AND(VALUE(LEFT($A838,3))=312,LEFT($G838,5)="Total",$B838="G "),VLOOKUP('312'!$F$80,_312_Table2,MATCH('312'!$N$16,_312_Table2_ColumnLookup,0),FALSE),
  IF(AND(VALUE(LEFT($A838,3))=312,LEFT($G838,5)="Total",$B838="O "),VLOOKUP('312'!$F$80,_312_Table2,MATCH('312'!$V$16,_312_Table2_ColumnLookup,0),FALSE),
  IF(AND(VALUE(LEFT($A838,3))=312,LEFT($G838,5)="Total",$B838="Q "),VLOOKUP('312'!$F$80,_312_Table2,MATCH('312'!$X$16,_312_Table2_ColumnLookup,0),FALSE),
  IF(AND(VALUE(LEFT($A838,3))=312,LEFT($G838,5)="Total"),VLOOKUP('312'!$F$80,_312_Table2,MATCH(LEFT($B838,1),_312_Table2_ColumnLookup,0),FALSE),
  IF(AND(VALUE(LEFT($A838,3))=312,LEN($I838)=4,$B838="G"),VLOOKUP($I838,_312_Table2,MATCH('312'!$N$16,_312_Table2_ColumnLookup,0),FALSE),
  IF(AND(VALUE(LEFT($A838,3))=312,LEN($I838)=4,$B838="O"),VLOOKUP($I838,_312_Table2,MATCH('312'!$V$16,_312_Table2_ColumnLookup,0),FALSE),
  IF(AND(VALUE(LEFT($A838,3))=312,LEN($I838)=4,$B838="Q"),VLOOKUP($I838,_312_Table2,MATCH('312'!$X$16,_312_Table2_ColumnLookup,0),FALSE),
  IF(AND(VALUE(LEFT($A838,3))=312,LEN($I838)=4),VLOOKUP($I838,_312_Table2,MATCH(LEFT($B838,1),_312_Table2_ColumnLookup,0),FALSE)
+N("312"),
  IF(VALUE(LEFT($A838,3))=313,VLOOKUP(VALUE(MID($B838,2,1)),_313_Table2,MATCH(MID($B838,1,1),_313_Table2_ColumnLookup,0),FALSE)
+N("313"),
  IF(AND(VALUE(LEFT($A838,3))=314,LEN($B838)=3),VLOOKUP(VALUE(MID($B838,2,2)),_314_Table2,MATCH(MID($B838,1,1),_314_Table2_ColumnLookup,0),FALSE),
  IF(VALUE(LEFT($A838,3))=314,VLOOKUP(VALUE(MID($B838,2,1)),_314_Table2,MATCH(MID($B838,1,1),_314_Table2_ColumnLookup,0),FALSE)
+N("314"),
""))))))))))))))))))))))))</f>
        <v>#N/A</v>
      </c>
      <c r="F838" s="238" t="e">
        <f>IF(AND(VALUE(LEFT($A838,3))=309,LEN($B838)=3),VLOOKUP(VALUE(MID($B838,2,2)),_309_Table3,MATCH(MID($B838,1,1),_309_Table3_ColumnLookup,0),FALSE),
  IF($C838="309 LCR SummaryA",OneYearSCR,IF($C838="309 LCR SummaryB",UltimateSCR,IF(VALUE(LEFT($A838,3))=309,VLOOKUP(VALUE(MID($B838,2,1)),_309_Table3,MATCH(MID($B838,1,1),_309_Table3_ColumnLookup,0),FALSE)
+N("309"),
  IF(VALUE(LEFT($A838,3))=310,VLOOKUP(VALUE(MID($B838,2,1)),_310_Table3,MATCH(MID($B838,1,1),_310_Table3_ColumnLookup,0),FALSE)
+N("310"),
  IF(AND(VALUE(LEFT($A838,3))=311,LEN($I838)=4),VLOOKUP($I838,_311_Table3,MATCH($B838,_311_Table3_ColumnLookup,0),FALSE),
  IF(AND(VALUE(LEFT($A838,3))=311,OR($B838="I2",$B838="J2",$B838="K2",$B838="L2")),VLOOKUP('311'!$G$58,_311_Table3,MATCH(MID($B838,1,1),_311_Table3_ColumnLookup,0),FALSE),
  IF(AND(VALUE(LEFT($A838,3))=311,RIGHT($B838,5)="Total"),VLOOKUP('311'!$G$59,_311_Table3,MATCH(MID($B838,1,1),_311_Table3_ColumnLookup,0),FALSE),
  IF(VALUE(LEFT($A838,3))=311,VLOOKUP(VALUE(MID($B838,2,1)),_311_Table3,MATCH(MID($B838,1,1),_311_Table3_ColumnLookup,0),FALSE)
+N("311"),
  IF(AND(VALUE(LEFT($A838,3))=312,LEFT($G838,10)="Unincepted",$B838="G "),VLOOKUP(" ULO",_312_Table3,MATCH('312'!$N$16,_312_Table3_ColumnLookup,0),FALSE),
  IF(AND(VALUE(LEFT($A838,3))=312,LEFT($G838,10)="Unincepted",$B838="O "),VLOOKUP(" ULO",_312_Table3,MATCH('312'!$V$16,_312_Table3_ColumnLookup,0),FALSE),
  IF(AND(VALUE(LEFT($A838,3))=312,LEFT($G838,10)="Unincepted",$B838="Q "),VLOOKUP(" ULO",_312_Table3,MATCH('312'!$X$16,_312_Table3_ColumnLookup,0),FALSE),
  IF(AND(VALUE(LEFT($A838,3))=312,LEFT($G838,10)="Unincepted"),VLOOKUP(" ULO",_312_Table3,MATCH(LEFT($B838,1),_312_Table3_ColumnLookup,0),FALSE),
  IF(AND(VALUE(LEFT($A838,3))=312,LEFT($G838,5)="Total",$B838="G "),VLOOKUP('312'!$F$80,_312_Table3,MATCH('312'!$N$16,_312_Table3_ColumnLookup,0),FALSE),
  IF(AND(VALUE(LEFT($A838,3))=312,LEFT($G838,5)="Total",$B838="O "),VLOOKUP('312'!$F$80,_312_Table3,MATCH('312'!$V$16,_312_Table3_ColumnLookup,0),FALSE),
  IF(AND(VALUE(LEFT($A838,3))=312,LEFT($G838,5)="Total",$B838="Q "),VLOOKUP('312'!$F$80,_312_Table3,MATCH('312'!$X$16,_312_Table3_ColumnLookup,0),FALSE),
  IF(AND(VALUE(LEFT($A838,3))=312,LEFT($G838,5)="Total"),VLOOKUP('312'!$F$80,_312_Table3,MATCH(LEFT($B838,1),_312_Table3_ColumnLookup,0),FALSE),
  IF(AND(VALUE(LEFT($A838,3))=312,LEN($I838)=4,$B838="G"),VLOOKUP($I838,_312_Table3,MATCH('312'!$N$16,_312_Table3_ColumnLookup,0),FALSE),
  IF(AND(VALUE(LEFT($A838,3))=312,LEN($I838)=4,$B838="O"),VLOOKUP($I838,_312_Table3,MATCH('312'!$V$16,_312_Table3_ColumnLookup,0),FALSE),
  IF(AND(VALUE(LEFT($A838,3))=312,LEN($I838)=4,$B838="Q"),VLOOKUP($I838,_312_Table3,MATCH('312'!$X$16,_312_Table3_ColumnLookup,0),FALSE),
  IF(AND(VALUE(LEFT($A838,3))=312,LEN($I838)=4),VLOOKUP($I838,_312_Table3,MATCH(LEFT($B838,1),_312_Table3_ColumnLookup,0),FALSE)
+N("312"),
  IF(VALUE(LEFT($A838,3))=313,VLOOKUP(VALUE(MID($B838,2,1)),_313_Table3,MATCH(MID($B838,1,1),_313_Table3_ColumnLookup,0),FALSE)
+N("313"),
  IF(AND(VALUE(LEFT($A838,3))=314,LEN($B838)=3),VLOOKUP(VALUE(MID($B838,2,2)),_314_Table3,MATCH(MID($B838,1,1),_314_Table3_ColumnLookup,0),FALSE),
  IF(VALUE(LEFT($A838,3))=314,VLOOKUP(VALUE(MID($B838,2,1)),_314_Table3,MATCH(MID($B838,1,1),_314_Table3_ColumnLookup,0),FALSE)
+N("314"),
""))))))))))))))))))))))))</f>
        <v>#N/A</v>
      </c>
      <c r="H838" s="321" t="str">
        <f>IFERROR(
IF(ISERROR($D838)=FALSE,$D838,IF(ISERROR($E838)=FALSE,$E838,IF(ISERROR($F838)=FALSE,$F838
+N("012 checkboxes"),
IF(
IF(OR(LEFT($A838,9)="Syndicate",LEFT($A838,12)="NewSyndicate"),VLOOKUP($A838,'012'!$J:$ZW,MATCH("Link to button",'012'!$J$1:$ZW$1,0),0)
+N("309 checkbox"),
IF($C838="309 LCR Summary0",VLOOKUP("Notes990",'309'!$P:$ZZ,MATCH("Link to button",'309'!$P$1:$ZZ$1,0),0)
+N("313 checkboxes"),
IF($C838="313 Financial Information0LcmVsScr",IF($C838="309 LCR Summary0",VLOOKUP("LcmVsScr",'309'!$N:$ZZ,MATCH("Link to button",'309'!$N$1:$ZZ$1,0),0),
IF($C838="313 Financial Information0LcrDocAttached",IF($C838="309 LCR Summary0",VLOOKUP("LcrDocAttached",'309'!$N:$ZZ,MATCH("Link to button",'309'!$N$1:$ZZ$1,0),
0)))))))=1,TRUE,FALSE)
))),"")</f>
        <v/>
      </c>
    </row>
    <row r="839" spans="1:8">
      <c r="A839" s="237" t="e">
        <f>VLOOKUP($G839,CSVLookups!$B:$R,MATCH(A$1,CSVLookups!$B$1:$R$1,0),FALSE)</f>
        <v>#N/A</v>
      </c>
      <c r="B839" s="237" t="e">
        <f>VLOOKUP($G839,CSVLookups!$B:$R,MATCH(B$1,CSVLookups!$B$1:$R$1,0),FALSE)</f>
        <v>#N/A</v>
      </c>
      <c r="C839" s="238" t="e">
        <f t="shared" si="13"/>
        <v>#N/A</v>
      </c>
      <c r="D839" s="238" t="e">
        <f>IF(AND(VALUE(LEFT($A839,3))=309,LEN($B839)=3),VLOOKUP(VALUE(MID($B839,2,2)),_309_Table1,MATCH(MID($B839,1,1),_309_Table1_ColumnLookup,0),FALSE),
  IF($C839="309 LCR SummaryA",OneYearSCR,IF($C839="309 LCR SummaryB",UltimateSCR,IF(VALUE(LEFT($A839,3))=309,VLOOKUP(VALUE(MID($B839,2,1)),_309_Table1,MATCH(MID($B839,1,1),_309_Table1_ColumnLookup,0),FALSE)
+N("309"),
  IF(VALUE(LEFT($A839,3))=310,VLOOKUP(VALUE(MID($B839,2,1)),_310_Table1,MATCH(MID($B839,1,1),_310_Table1_ColumnLookup,0),FALSE)
+N("310"),
  IF(AND(VALUE(LEFT($A839,3))=311,LEN($I839)=4),VLOOKUP($I839,_311_Table1,MATCH($B839,_311_Table1_ColumnLookup,0),FALSE),
  IF(AND(VALUE(LEFT($A839,3))=311,OR($B839="I2",$B839="J2",$B839="K2",$B839="L2")),VLOOKUP('311'!$G$58,_311_Table1,MATCH(MID($B839,1,1),_311_Table1_ColumnLookup,0),FALSE),
  IF(AND(VALUE(LEFT($A839,3))=311,RIGHT($B839,5)="Total"),VLOOKUP('311'!$G$59,_311_Table1,MATCH(MID($B839,1,1),_311_Table1_ColumnLookup,0),FALSE),
  IF(VALUE(LEFT($A839,3))=311,VLOOKUP(VALUE(MID($B839,2,1)),_311_Table1,MATCH(MID($B839,1,1),_311_Table1_ColumnLookup,0),FALSE)
+N("311"),
  IF(AND(VALUE(LEFT($A839,3))=312,LEFT($G839,10)="Unincepted",$B839="G "),VLOOKUP(" ULO",_312_Table1,MATCH('312'!$N$16,_312_Table1_ColumnLookup,0),FALSE),
  IF(AND(VALUE(LEFT($A839,3))=312,LEFT($G839,10)="Unincepted",$B839="O "),VLOOKUP(" ULO",_312_Table1,MATCH('312'!$V$16,_312_Table1_ColumnLookup,0),FALSE),
  IF(AND(VALUE(LEFT($A839,3))=312,LEFT($G839,10)="Unincepted",$B839="Q "),VLOOKUP(" ULO",_312_Table1,MATCH('312'!$X$16,_312_Table1_ColumnLookup,0),FALSE),
  IF(AND(VALUE(LEFT($A839,3))=312,LEFT($G839,10)="Unincepted"),VLOOKUP(" ULO",_312_Table1,MATCH(LEFT($B839,1),_312_Table1_ColumnLookup,0),FALSE),
  IF(AND(VALUE(LEFT($A839,3))=312,LEFT($G839,5)="Total",$B839="G "),VLOOKUP('312'!$F$80,_312_Table1,MATCH('312'!$N$16,_312_Table1_ColumnLookup,0),FALSE),
  IF(AND(VALUE(LEFT($A839,3))=312,LEFT($G839,5)="Total",$B839="O "),VLOOKUP('312'!$F$80,_312_Table1,MATCH('312'!$V$16,_312_Table1_ColumnLookup,0),FALSE),
  IF(AND(VALUE(LEFT($A839,3))=312,LEFT($G839,5)="Total",$B839="Q "),VLOOKUP('312'!$F$80,_312_Table1,MATCH('312'!$X$16,_312_Table1_ColumnLookup,0),FALSE),
  IF(AND(VALUE(LEFT($A839,3))=312,LEFT($G839,5)="Total"),VLOOKUP('312'!$F$80,_312_Table1,MATCH(LEFT($B839,1),_312_Table1_ColumnLookup,0),FALSE),
  IF(AND(VALUE(LEFT($A839,3))=312,LEN($I839)=4,$B839="G"),VLOOKUP($I839,_312_Table1,MATCH('312'!$N$16,_312_Table1_ColumnLookup,0),FALSE),
  IF(AND(VALUE(LEFT($A839,3))=312,LEN($I839)=4,$B839="O"),VLOOKUP($I839,_312_Table1,MATCH('312'!$V$16,_312_Table1_ColumnLookup,0),FALSE),
  IF(AND(VALUE(LEFT($A839,3))=312,LEN($I839)=4,$B839="Q"),VLOOKUP($I839,_312_Table1,MATCH('312'!$X$16,_312_Table1_ColumnLookup,0),FALSE),
  IF(AND(VALUE(LEFT($A839,3))=312,LEN($I839)=4),VLOOKUP($I839,_312_Table1,MATCH(LEFT($B839,1),_312_Table1_ColumnLookup,0),FALSE)
+N("312"),
  IF(VALUE(LEFT($A839,3))=313,VLOOKUP(VALUE(MID($B839,2,1)),_313_Table1,MATCH(MID($B839,1,1),_313_Table1_ColumnLookup,0),FALSE)
+N("313"),
  IF(AND(VALUE(LEFT($A839,3))=314,LEN($B839)=3),VLOOKUP(VALUE(MID($B839,2,2)),_314_Table1,MATCH(MID($B839,1,1),_314_Table1_ColumnLookup,0),FALSE),
  IF(VALUE(LEFT($A839,3))=314,VLOOKUP(VALUE(MID($B839,2,1)),_314_Table1,MATCH(MID($B839,1,1),_314_Table1_ColumnLookup,0),FALSE)
+N("314"),
""))))))))))))))))))))))))</f>
        <v>#N/A</v>
      </c>
      <c r="E839" s="238" t="e">
        <f>IF(AND(VALUE(LEFT($A839,3))=309,LEN($B839)=3),VLOOKUP(VALUE(MID($B839,2,2)),_309_Table2,MATCH(MID($B839,1,1),_309_Table2_ColumnLookup,0),FALSE),
  IF($C839="309 LCR SummaryA",OneYearSCR,IF($C839="309 LCR SummaryB",UltimateSCR,IF(VALUE(LEFT($A839,3))=309,VLOOKUP(VALUE(MID($B839,2,1)),_309_Table2,MATCH(MID($B839,1,1),_309_Table2_ColumnLookup,0),FALSE)
+N("309"),
  IF(VALUE(LEFT($A839,3))=310,VLOOKUP(VALUE(MID($B839,2,1)),_310_Table2,MATCH(MID($B839,1,1),_310_Table2_ColumnLookup,0),FALSE)
+N("310"),
  IF(AND(VALUE(LEFT($A839,3))=311,LEN($I839)=4),VLOOKUP($I839,_311_Table2,MATCH($B839,_311_Table2_ColumnLookup,0),FALSE),
  IF(AND(VALUE(LEFT($A839,3))=311,OR($B839="I2",$B839="J2",$B839="K2",$B839="L2")),VLOOKUP('311'!$G$58,_311_Table2,MATCH(MID($B839,1,1),_311_Table2_ColumnLookup,0),FALSE),
  IF(AND(VALUE(LEFT($A839,3))=311,RIGHT($B839,5)="Total"),VLOOKUP('311'!$G$59,_311_Table2,MATCH(MID($B839,1,1),_311_Table2_ColumnLookup,0),FALSE),
  IF(VALUE(LEFT($A839,3))=311,VLOOKUP(VALUE(MID($B839,2,1)),_311_Table2,MATCH(MID($B839,1,1),_311_Table2_ColumnLookup,0),FALSE)
+N("311"),
  IF(AND(VALUE(LEFT($A839,3))=312,LEFT($G839,10)="Unincepted",$B839="G "),VLOOKUP(" ULO",_312_Table2,MATCH('312'!$N$16,_312_Table2_ColumnLookup,0),FALSE),
  IF(AND(VALUE(LEFT($A839,3))=312,LEFT($G839,10)="Unincepted",$B839="O "),VLOOKUP(" ULO",_312_Table2,MATCH('312'!$V$16,_312_Table2_ColumnLookup,0),FALSE),
  IF(AND(VALUE(LEFT($A839,3))=312,LEFT($G839,10)="Unincepted",$B839="Q "),VLOOKUP(" ULO",_312_Table2,MATCH('312'!$X$16,_312_Table2_ColumnLookup,0),FALSE),
  IF(AND(VALUE(LEFT($A839,3))=312,LEFT($G839,10)="Unincepted"),VLOOKUP(" ULO",_312_Table2,MATCH(LEFT($B839,1),_312_Table2_ColumnLookup,0),FALSE),
  IF(AND(VALUE(LEFT($A839,3))=312,LEFT($G839,5)="Total",$B839="G "),VLOOKUP('312'!$F$80,_312_Table2,MATCH('312'!$N$16,_312_Table2_ColumnLookup,0),FALSE),
  IF(AND(VALUE(LEFT($A839,3))=312,LEFT($G839,5)="Total",$B839="O "),VLOOKUP('312'!$F$80,_312_Table2,MATCH('312'!$V$16,_312_Table2_ColumnLookup,0),FALSE),
  IF(AND(VALUE(LEFT($A839,3))=312,LEFT($G839,5)="Total",$B839="Q "),VLOOKUP('312'!$F$80,_312_Table2,MATCH('312'!$X$16,_312_Table2_ColumnLookup,0),FALSE),
  IF(AND(VALUE(LEFT($A839,3))=312,LEFT($G839,5)="Total"),VLOOKUP('312'!$F$80,_312_Table2,MATCH(LEFT($B839,1),_312_Table2_ColumnLookup,0),FALSE),
  IF(AND(VALUE(LEFT($A839,3))=312,LEN($I839)=4,$B839="G"),VLOOKUP($I839,_312_Table2,MATCH('312'!$N$16,_312_Table2_ColumnLookup,0),FALSE),
  IF(AND(VALUE(LEFT($A839,3))=312,LEN($I839)=4,$B839="O"),VLOOKUP($I839,_312_Table2,MATCH('312'!$V$16,_312_Table2_ColumnLookup,0),FALSE),
  IF(AND(VALUE(LEFT($A839,3))=312,LEN($I839)=4,$B839="Q"),VLOOKUP($I839,_312_Table2,MATCH('312'!$X$16,_312_Table2_ColumnLookup,0),FALSE),
  IF(AND(VALUE(LEFT($A839,3))=312,LEN($I839)=4),VLOOKUP($I839,_312_Table2,MATCH(LEFT($B839,1),_312_Table2_ColumnLookup,0),FALSE)
+N("312"),
  IF(VALUE(LEFT($A839,3))=313,VLOOKUP(VALUE(MID($B839,2,1)),_313_Table2,MATCH(MID($B839,1,1),_313_Table2_ColumnLookup,0),FALSE)
+N("313"),
  IF(AND(VALUE(LEFT($A839,3))=314,LEN($B839)=3),VLOOKUP(VALUE(MID($B839,2,2)),_314_Table2,MATCH(MID($B839,1,1),_314_Table2_ColumnLookup,0),FALSE),
  IF(VALUE(LEFT($A839,3))=314,VLOOKUP(VALUE(MID($B839,2,1)),_314_Table2,MATCH(MID($B839,1,1),_314_Table2_ColumnLookup,0),FALSE)
+N("314"),
""))))))))))))))))))))))))</f>
        <v>#N/A</v>
      </c>
      <c r="F839" s="238" t="e">
        <f>IF(AND(VALUE(LEFT($A839,3))=309,LEN($B839)=3),VLOOKUP(VALUE(MID($B839,2,2)),_309_Table3,MATCH(MID($B839,1,1),_309_Table3_ColumnLookup,0),FALSE),
  IF($C839="309 LCR SummaryA",OneYearSCR,IF($C839="309 LCR SummaryB",UltimateSCR,IF(VALUE(LEFT($A839,3))=309,VLOOKUP(VALUE(MID($B839,2,1)),_309_Table3,MATCH(MID($B839,1,1),_309_Table3_ColumnLookup,0),FALSE)
+N("309"),
  IF(VALUE(LEFT($A839,3))=310,VLOOKUP(VALUE(MID($B839,2,1)),_310_Table3,MATCH(MID($B839,1,1),_310_Table3_ColumnLookup,0),FALSE)
+N("310"),
  IF(AND(VALUE(LEFT($A839,3))=311,LEN($I839)=4),VLOOKUP($I839,_311_Table3,MATCH($B839,_311_Table3_ColumnLookup,0),FALSE),
  IF(AND(VALUE(LEFT($A839,3))=311,OR($B839="I2",$B839="J2",$B839="K2",$B839="L2")),VLOOKUP('311'!$G$58,_311_Table3,MATCH(MID($B839,1,1),_311_Table3_ColumnLookup,0),FALSE),
  IF(AND(VALUE(LEFT($A839,3))=311,RIGHT($B839,5)="Total"),VLOOKUP('311'!$G$59,_311_Table3,MATCH(MID($B839,1,1),_311_Table3_ColumnLookup,0),FALSE),
  IF(VALUE(LEFT($A839,3))=311,VLOOKUP(VALUE(MID($B839,2,1)),_311_Table3,MATCH(MID($B839,1,1),_311_Table3_ColumnLookup,0),FALSE)
+N("311"),
  IF(AND(VALUE(LEFT($A839,3))=312,LEFT($G839,10)="Unincepted",$B839="G "),VLOOKUP(" ULO",_312_Table3,MATCH('312'!$N$16,_312_Table3_ColumnLookup,0),FALSE),
  IF(AND(VALUE(LEFT($A839,3))=312,LEFT($G839,10)="Unincepted",$B839="O "),VLOOKUP(" ULO",_312_Table3,MATCH('312'!$V$16,_312_Table3_ColumnLookup,0),FALSE),
  IF(AND(VALUE(LEFT($A839,3))=312,LEFT($G839,10)="Unincepted",$B839="Q "),VLOOKUP(" ULO",_312_Table3,MATCH('312'!$X$16,_312_Table3_ColumnLookup,0),FALSE),
  IF(AND(VALUE(LEFT($A839,3))=312,LEFT($G839,10)="Unincepted"),VLOOKUP(" ULO",_312_Table3,MATCH(LEFT($B839,1),_312_Table3_ColumnLookup,0),FALSE),
  IF(AND(VALUE(LEFT($A839,3))=312,LEFT($G839,5)="Total",$B839="G "),VLOOKUP('312'!$F$80,_312_Table3,MATCH('312'!$N$16,_312_Table3_ColumnLookup,0),FALSE),
  IF(AND(VALUE(LEFT($A839,3))=312,LEFT($G839,5)="Total",$B839="O "),VLOOKUP('312'!$F$80,_312_Table3,MATCH('312'!$V$16,_312_Table3_ColumnLookup,0),FALSE),
  IF(AND(VALUE(LEFT($A839,3))=312,LEFT($G839,5)="Total",$B839="Q "),VLOOKUP('312'!$F$80,_312_Table3,MATCH('312'!$X$16,_312_Table3_ColumnLookup,0),FALSE),
  IF(AND(VALUE(LEFT($A839,3))=312,LEFT($G839,5)="Total"),VLOOKUP('312'!$F$80,_312_Table3,MATCH(LEFT($B839,1),_312_Table3_ColumnLookup,0),FALSE),
  IF(AND(VALUE(LEFT($A839,3))=312,LEN($I839)=4,$B839="G"),VLOOKUP($I839,_312_Table3,MATCH('312'!$N$16,_312_Table3_ColumnLookup,0),FALSE),
  IF(AND(VALUE(LEFT($A839,3))=312,LEN($I839)=4,$B839="O"),VLOOKUP($I839,_312_Table3,MATCH('312'!$V$16,_312_Table3_ColumnLookup,0),FALSE),
  IF(AND(VALUE(LEFT($A839,3))=312,LEN($I839)=4,$B839="Q"),VLOOKUP($I839,_312_Table3,MATCH('312'!$X$16,_312_Table3_ColumnLookup,0),FALSE),
  IF(AND(VALUE(LEFT($A839,3))=312,LEN($I839)=4),VLOOKUP($I839,_312_Table3,MATCH(LEFT($B839,1),_312_Table3_ColumnLookup,0),FALSE)
+N("312"),
  IF(VALUE(LEFT($A839,3))=313,VLOOKUP(VALUE(MID($B839,2,1)),_313_Table3,MATCH(MID($B839,1,1),_313_Table3_ColumnLookup,0),FALSE)
+N("313"),
  IF(AND(VALUE(LEFT($A839,3))=314,LEN($B839)=3),VLOOKUP(VALUE(MID($B839,2,2)),_314_Table3,MATCH(MID($B839,1,1),_314_Table3_ColumnLookup,0),FALSE),
  IF(VALUE(LEFT($A839,3))=314,VLOOKUP(VALUE(MID($B839,2,1)),_314_Table3,MATCH(MID($B839,1,1),_314_Table3_ColumnLookup,0),FALSE)
+N("314"),
""))))))))))))))))))))))))</f>
        <v>#N/A</v>
      </c>
      <c r="H839" s="321" t="str">
        <f>IFERROR(
IF(ISERROR($D839)=FALSE,$D839,IF(ISERROR($E839)=FALSE,$E839,IF(ISERROR($F839)=FALSE,$F839
+N("012 checkboxes"),
IF(
IF(OR(LEFT($A839,9)="Syndicate",LEFT($A839,12)="NewSyndicate"),VLOOKUP($A839,'012'!$J:$ZW,MATCH("Link to button",'012'!$J$1:$ZW$1,0),0)
+N("309 checkbox"),
IF($C839="309 LCR Summary0",VLOOKUP("Notes990",'309'!$P:$ZZ,MATCH("Link to button",'309'!$P$1:$ZZ$1,0),0)
+N("313 checkboxes"),
IF($C839="313 Financial Information0LcmVsScr",IF($C839="309 LCR Summary0",VLOOKUP("LcmVsScr",'309'!$N:$ZZ,MATCH("Link to button",'309'!$N$1:$ZZ$1,0),0),
IF($C839="313 Financial Information0LcrDocAttached",IF($C839="309 LCR Summary0",VLOOKUP("LcrDocAttached",'309'!$N:$ZZ,MATCH("Link to button",'309'!$N$1:$ZZ$1,0),
0)))))))=1,TRUE,FALSE)
))),"")</f>
        <v/>
      </c>
    </row>
    <row r="840" spans="1:8">
      <c r="A840" s="237" t="e">
        <f>VLOOKUP($G840,CSVLookups!$B:$R,MATCH(A$1,CSVLookups!$B$1:$R$1,0),FALSE)</f>
        <v>#N/A</v>
      </c>
      <c r="B840" s="237" t="e">
        <f>VLOOKUP($G840,CSVLookups!$B:$R,MATCH(B$1,CSVLookups!$B$1:$R$1,0),FALSE)</f>
        <v>#N/A</v>
      </c>
      <c r="C840" s="238" t="e">
        <f t="shared" si="13"/>
        <v>#N/A</v>
      </c>
      <c r="D840" s="238" t="e">
        <f>IF(AND(VALUE(LEFT($A840,3))=309,LEN($B840)=3),VLOOKUP(VALUE(MID($B840,2,2)),_309_Table1,MATCH(MID($B840,1,1),_309_Table1_ColumnLookup,0),FALSE),
  IF($C840="309 LCR SummaryA",OneYearSCR,IF($C840="309 LCR SummaryB",UltimateSCR,IF(VALUE(LEFT($A840,3))=309,VLOOKUP(VALUE(MID($B840,2,1)),_309_Table1,MATCH(MID($B840,1,1),_309_Table1_ColumnLookup,0),FALSE)
+N("309"),
  IF(VALUE(LEFT($A840,3))=310,VLOOKUP(VALUE(MID($B840,2,1)),_310_Table1,MATCH(MID($B840,1,1),_310_Table1_ColumnLookup,0),FALSE)
+N("310"),
  IF(AND(VALUE(LEFT($A840,3))=311,LEN($I840)=4),VLOOKUP($I840,_311_Table1,MATCH($B840,_311_Table1_ColumnLookup,0),FALSE),
  IF(AND(VALUE(LEFT($A840,3))=311,OR($B840="I2",$B840="J2",$B840="K2",$B840="L2")),VLOOKUP('311'!$G$58,_311_Table1,MATCH(MID($B840,1,1),_311_Table1_ColumnLookup,0),FALSE),
  IF(AND(VALUE(LEFT($A840,3))=311,RIGHT($B840,5)="Total"),VLOOKUP('311'!$G$59,_311_Table1,MATCH(MID($B840,1,1),_311_Table1_ColumnLookup,0),FALSE),
  IF(VALUE(LEFT($A840,3))=311,VLOOKUP(VALUE(MID($B840,2,1)),_311_Table1,MATCH(MID($B840,1,1),_311_Table1_ColumnLookup,0),FALSE)
+N("311"),
  IF(AND(VALUE(LEFT($A840,3))=312,LEFT($G840,10)="Unincepted",$B840="G "),VLOOKUP(" ULO",_312_Table1,MATCH('312'!$N$16,_312_Table1_ColumnLookup,0),FALSE),
  IF(AND(VALUE(LEFT($A840,3))=312,LEFT($G840,10)="Unincepted",$B840="O "),VLOOKUP(" ULO",_312_Table1,MATCH('312'!$V$16,_312_Table1_ColumnLookup,0),FALSE),
  IF(AND(VALUE(LEFT($A840,3))=312,LEFT($G840,10)="Unincepted",$B840="Q "),VLOOKUP(" ULO",_312_Table1,MATCH('312'!$X$16,_312_Table1_ColumnLookup,0),FALSE),
  IF(AND(VALUE(LEFT($A840,3))=312,LEFT($G840,10)="Unincepted"),VLOOKUP(" ULO",_312_Table1,MATCH(LEFT($B840,1),_312_Table1_ColumnLookup,0),FALSE),
  IF(AND(VALUE(LEFT($A840,3))=312,LEFT($G840,5)="Total",$B840="G "),VLOOKUP('312'!$F$80,_312_Table1,MATCH('312'!$N$16,_312_Table1_ColumnLookup,0),FALSE),
  IF(AND(VALUE(LEFT($A840,3))=312,LEFT($G840,5)="Total",$B840="O "),VLOOKUP('312'!$F$80,_312_Table1,MATCH('312'!$V$16,_312_Table1_ColumnLookup,0),FALSE),
  IF(AND(VALUE(LEFT($A840,3))=312,LEFT($G840,5)="Total",$B840="Q "),VLOOKUP('312'!$F$80,_312_Table1,MATCH('312'!$X$16,_312_Table1_ColumnLookup,0),FALSE),
  IF(AND(VALUE(LEFT($A840,3))=312,LEFT($G840,5)="Total"),VLOOKUP('312'!$F$80,_312_Table1,MATCH(LEFT($B840,1),_312_Table1_ColumnLookup,0),FALSE),
  IF(AND(VALUE(LEFT($A840,3))=312,LEN($I840)=4,$B840="G"),VLOOKUP($I840,_312_Table1,MATCH('312'!$N$16,_312_Table1_ColumnLookup,0),FALSE),
  IF(AND(VALUE(LEFT($A840,3))=312,LEN($I840)=4,$B840="O"),VLOOKUP($I840,_312_Table1,MATCH('312'!$V$16,_312_Table1_ColumnLookup,0),FALSE),
  IF(AND(VALUE(LEFT($A840,3))=312,LEN($I840)=4,$B840="Q"),VLOOKUP($I840,_312_Table1,MATCH('312'!$X$16,_312_Table1_ColumnLookup,0),FALSE),
  IF(AND(VALUE(LEFT($A840,3))=312,LEN($I840)=4),VLOOKUP($I840,_312_Table1,MATCH(LEFT($B840,1),_312_Table1_ColumnLookup,0),FALSE)
+N("312"),
  IF(VALUE(LEFT($A840,3))=313,VLOOKUP(VALUE(MID($B840,2,1)),_313_Table1,MATCH(MID($B840,1,1),_313_Table1_ColumnLookup,0),FALSE)
+N("313"),
  IF(AND(VALUE(LEFT($A840,3))=314,LEN($B840)=3),VLOOKUP(VALUE(MID($B840,2,2)),_314_Table1,MATCH(MID($B840,1,1),_314_Table1_ColumnLookup,0),FALSE),
  IF(VALUE(LEFT($A840,3))=314,VLOOKUP(VALUE(MID($B840,2,1)),_314_Table1,MATCH(MID($B840,1,1),_314_Table1_ColumnLookup,0),FALSE)
+N("314"),
""))))))))))))))))))))))))</f>
        <v>#N/A</v>
      </c>
      <c r="E840" s="238" t="e">
        <f>IF(AND(VALUE(LEFT($A840,3))=309,LEN($B840)=3),VLOOKUP(VALUE(MID($B840,2,2)),_309_Table2,MATCH(MID($B840,1,1),_309_Table2_ColumnLookup,0),FALSE),
  IF($C840="309 LCR SummaryA",OneYearSCR,IF($C840="309 LCR SummaryB",UltimateSCR,IF(VALUE(LEFT($A840,3))=309,VLOOKUP(VALUE(MID($B840,2,1)),_309_Table2,MATCH(MID($B840,1,1),_309_Table2_ColumnLookup,0),FALSE)
+N("309"),
  IF(VALUE(LEFT($A840,3))=310,VLOOKUP(VALUE(MID($B840,2,1)),_310_Table2,MATCH(MID($B840,1,1),_310_Table2_ColumnLookup,0),FALSE)
+N("310"),
  IF(AND(VALUE(LEFT($A840,3))=311,LEN($I840)=4),VLOOKUP($I840,_311_Table2,MATCH($B840,_311_Table2_ColumnLookup,0),FALSE),
  IF(AND(VALUE(LEFT($A840,3))=311,OR($B840="I2",$B840="J2",$B840="K2",$B840="L2")),VLOOKUP('311'!$G$58,_311_Table2,MATCH(MID($B840,1,1),_311_Table2_ColumnLookup,0),FALSE),
  IF(AND(VALUE(LEFT($A840,3))=311,RIGHT($B840,5)="Total"),VLOOKUP('311'!$G$59,_311_Table2,MATCH(MID($B840,1,1),_311_Table2_ColumnLookup,0),FALSE),
  IF(VALUE(LEFT($A840,3))=311,VLOOKUP(VALUE(MID($B840,2,1)),_311_Table2,MATCH(MID($B840,1,1),_311_Table2_ColumnLookup,0),FALSE)
+N("311"),
  IF(AND(VALUE(LEFT($A840,3))=312,LEFT($G840,10)="Unincepted",$B840="G "),VLOOKUP(" ULO",_312_Table2,MATCH('312'!$N$16,_312_Table2_ColumnLookup,0),FALSE),
  IF(AND(VALUE(LEFT($A840,3))=312,LEFT($G840,10)="Unincepted",$B840="O "),VLOOKUP(" ULO",_312_Table2,MATCH('312'!$V$16,_312_Table2_ColumnLookup,0),FALSE),
  IF(AND(VALUE(LEFT($A840,3))=312,LEFT($G840,10)="Unincepted",$B840="Q "),VLOOKUP(" ULO",_312_Table2,MATCH('312'!$X$16,_312_Table2_ColumnLookup,0),FALSE),
  IF(AND(VALUE(LEFT($A840,3))=312,LEFT($G840,10)="Unincepted"),VLOOKUP(" ULO",_312_Table2,MATCH(LEFT($B840,1),_312_Table2_ColumnLookup,0),FALSE),
  IF(AND(VALUE(LEFT($A840,3))=312,LEFT($G840,5)="Total",$B840="G "),VLOOKUP('312'!$F$80,_312_Table2,MATCH('312'!$N$16,_312_Table2_ColumnLookup,0),FALSE),
  IF(AND(VALUE(LEFT($A840,3))=312,LEFT($G840,5)="Total",$B840="O "),VLOOKUP('312'!$F$80,_312_Table2,MATCH('312'!$V$16,_312_Table2_ColumnLookup,0),FALSE),
  IF(AND(VALUE(LEFT($A840,3))=312,LEFT($G840,5)="Total",$B840="Q "),VLOOKUP('312'!$F$80,_312_Table2,MATCH('312'!$X$16,_312_Table2_ColumnLookup,0),FALSE),
  IF(AND(VALUE(LEFT($A840,3))=312,LEFT($G840,5)="Total"),VLOOKUP('312'!$F$80,_312_Table2,MATCH(LEFT($B840,1),_312_Table2_ColumnLookup,0),FALSE),
  IF(AND(VALUE(LEFT($A840,3))=312,LEN($I840)=4,$B840="G"),VLOOKUP($I840,_312_Table2,MATCH('312'!$N$16,_312_Table2_ColumnLookup,0),FALSE),
  IF(AND(VALUE(LEFT($A840,3))=312,LEN($I840)=4,$B840="O"),VLOOKUP($I840,_312_Table2,MATCH('312'!$V$16,_312_Table2_ColumnLookup,0),FALSE),
  IF(AND(VALUE(LEFT($A840,3))=312,LEN($I840)=4,$B840="Q"),VLOOKUP($I840,_312_Table2,MATCH('312'!$X$16,_312_Table2_ColumnLookup,0),FALSE),
  IF(AND(VALUE(LEFT($A840,3))=312,LEN($I840)=4),VLOOKUP($I840,_312_Table2,MATCH(LEFT($B840,1),_312_Table2_ColumnLookup,0),FALSE)
+N("312"),
  IF(VALUE(LEFT($A840,3))=313,VLOOKUP(VALUE(MID($B840,2,1)),_313_Table2,MATCH(MID($B840,1,1),_313_Table2_ColumnLookup,0),FALSE)
+N("313"),
  IF(AND(VALUE(LEFT($A840,3))=314,LEN($B840)=3),VLOOKUP(VALUE(MID($B840,2,2)),_314_Table2,MATCH(MID($B840,1,1),_314_Table2_ColumnLookup,0),FALSE),
  IF(VALUE(LEFT($A840,3))=314,VLOOKUP(VALUE(MID($B840,2,1)),_314_Table2,MATCH(MID($B840,1,1),_314_Table2_ColumnLookup,0),FALSE)
+N("314"),
""))))))))))))))))))))))))</f>
        <v>#N/A</v>
      </c>
      <c r="F840" s="238" t="e">
        <f>IF(AND(VALUE(LEFT($A840,3))=309,LEN($B840)=3),VLOOKUP(VALUE(MID($B840,2,2)),_309_Table3,MATCH(MID($B840,1,1),_309_Table3_ColumnLookup,0),FALSE),
  IF($C840="309 LCR SummaryA",OneYearSCR,IF($C840="309 LCR SummaryB",UltimateSCR,IF(VALUE(LEFT($A840,3))=309,VLOOKUP(VALUE(MID($B840,2,1)),_309_Table3,MATCH(MID($B840,1,1),_309_Table3_ColumnLookup,0),FALSE)
+N("309"),
  IF(VALUE(LEFT($A840,3))=310,VLOOKUP(VALUE(MID($B840,2,1)),_310_Table3,MATCH(MID($B840,1,1),_310_Table3_ColumnLookup,0),FALSE)
+N("310"),
  IF(AND(VALUE(LEFT($A840,3))=311,LEN($I840)=4),VLOOKUP($I840,_311_Table3,MATCH($B840,_311_Table3_ColumnLookup,0),FALSE),
  IF(AND(VALUE(LEFT($A840,3))=311,OR($B840="I2",$B840="J2",$B840="K2",$B840="L2")),VLOOKUP('311'!$G$58,_311_Table3,MATCH(MID($B840,1,1),_311_Table3_ColumnLookup,0),FALSE),
  IF(AND(VALUE(LEFT($A840,3))=311,RIGHT($B840,5)="Total"),VLOOKUP('311'!$G$59,_311_Table3,MATCH(MID($B840,1,1),_311_Table3_ColumnLookup,0),FALSE),
  IF(VALUE(LEFT($A840,3))=311,VLOOKUP(VALUE(MID($B840,2,1)),_311_Table3,MATCH(MID($B840,1,1),_311_Table3_ColumnLookup,0),FALSE)
+N("311"),
  IF(AND(VALUE(LEFT($A840,3))=312,LEFT($G840,10)="Unincepted",$B840="G "),VLOOKUP(" ULO",_312_Table3,MATCH('312'!$N$16,_312_Table3_ColumnLookup,0),FALSE),
  IF(AND(VALUE(LEFT($A840,3))=312,LEFT($G840,10)="Unincepted",$B840="O "),VLOOKUP(" ULO",_312_Table3,MATCH('312'!$V$16,_312_Table3_ColumnLookup,0),FALSE),
  IF(AND(VALUE(LEFT($A840,3))=312,LEFT($G840,10)="Unincepted",$B840="Q "),VLOOKUP(" ULO",_312_Table3,MATCH('312'!$X$16,_312_Table3_ColumnLookup,0),FALSE),
  IF(AND(VALUE(LEFT($A840,3))=312,LEFT($G840,10)="Unincepted"),VLOOKUP(" ULO",_312_Table3,MATCH(LEFT($B840,1),_312_Table3_ColumnLookup,0),FALSE),
  IF(AND(VALUE(LEFT($A840,3))=312,LEFT($G840,5)="Total",$B840="G "),VLOOKUP('312'!$F$80,_312_Table3,MATCH('312'!$N$16,_312_Table3_ColumnLookup,0),FALSE),
  IF(AND(VALUE(LEFT($A840,3))=312,LEFT($G840,5)="Total",$B840="O "),VLOOKUP('312'!$F$80,_312_Table3,MATCH('312'!$V$16,_312_Table3_ColumnLookup,0),FALSE),
  IF(AND(VALUE(LEFT($A840,3))=312,LEFT($G840,5)="Total",$B840="Q "),VLOOKUP('312'!$F$80,_312_Table3,MATCH('312'!$X$16,_312_Table3_ColumnLookup,0),FALSE),
  IF(AND(VALUE(LEFT($A840,3))=312,LEFT($G840,5)="Total"),VLOOKUP('312'!$F$80,_312_Table3,MATCH(LEFT($B840,1),_312_Table3_ColumnLookup,0),FALSE),
  IF(AND(VALUE(LEFT($A840,3))=312,LEN($I840)=4,$B840="G"),VLOOKUP($I840,_312_Table3,MATCH('312'!$N$16,_312_Table3_ColumnLookup,0),FALSE),
  IF(AND(VALUE(LEFT($A840,3))=312,LEN($I840)=4,$B840="O"),VLOOKUP($I840,_312_Table3,MATCH('312'!$V$16,_312_Table3_ColumnLookup,0),FALSE),
  IF(AND(VALUE(LEFT($A840,3))=312,LEN($I840)=4,$B840="Q"),VLOOKUP($I840,_312_Table3,MATCH('312'!$X$16,_312_Table3_ColumnLookup,0),FALSE),
  IF(AND(VALUE(LEFT($A840,3))=312,LEN($I840)=4),VLOOKUP($I840,_312_Table3,MATCH(LEFT($B840,1),_312_Table3_ColumnLookup,0),FALSE)
+N("312"),
  IF(VALUE(LEFT($A840,3))=313,VLOOKUP(VALUE(MID($B840,2,1)),_313_Table3,MATCH(MID($B840,1,1),_313_Table3_ColumnLookup,0),FALSE)
+N("313"),
  IF(AND(VALUE(LEFT($A840,3))=314,LEN($B840)=3),VLOOKUP(VALUE(MID($B840,2,2)),_314_Table3,MATCH(MID($B840,1,1),_314_Table3_ColumnLookup,0),FALSE),
  IF(VALUE(LEFT($A840,3))=314,VLOOKUP(VALUE(MID($B840,2,1)),_314_Table3,MATCH(MID($B840,1,1),_314_Table3_ColumnLookup,0),FALSE)
+N("314"),
""))))))))))))))))))))))))</f>
        <v>#N/A</v>
      </c>
      <c r="H840" s="321" t="str">
        <f>IFERROR(
IF(ISERROR($D840)=FALSE,$D840,IF(ISERROR($E840)=FALSE,$E840,IF(ISERROR($F840)=FALSE,$F840
+N("012 checkboxes"),
IF(
IF(OR(LEFT($A840,9)="Syndicate",LEFT($A840,12)="NewSyndicate"),VLOOKUP($A840,'012'!$J:$ZW,MATCH("Link to button",'012'!$J$1:$ZW$1,0),0)
+N("309 checkbox"),
IF($C840="309 LCR Summary0",VLOOKUP("Notes990",'309'!$P:$ZZ,MATCH("Link to button",'309'!$P$1:$ZZ$1,0),0)
+N("313 checkboxes"),
IF($C840="313 Financial Information0LcmVsScr",IF($C840="309 LCR Summary0",VLOOKUP("LcmVsScr",'309'!$N:$ZZ,MATCH("Link to button",'309'!$N$1:$ZZ$1,0),0),
IF($C840="313 Financial Information0LcrDocAttached",IF($C840="309 LCR Summary0",VLOOKUP("LcrDocAttached",'309'!$N:$ZZ,MATCH("Link to button",'309'!$N$1:$ZZ$1,0),
0)))))))=1,TRUE,FALSE)
))),"")</f>
        <v/>
      </c>
    </row>
    <row r="841" spans="1:8">
      <c r="A841" s="237" t="e">
        <f>VLOOKUP($G841,CSVLookups!$B:$R,MATCH(A$1,CSVLookups!$B$1:$R$1,0),FALSE)</f>
        <v>#N/A</v>
      </c>
      <c r="B841" s="237" t="e">
        <f>VLOOKUP($G841,CSVLookups!$B:$R,MATCH(B$1,CSVLookups!$B$1:$R$1,0),FALSE)</f>
        <v>#N/A</v>
      </c>
      <c r="C841" s="238" t="e">
        <f t="shared" si="13"/>
        <v>#N/A</v>
      </c>
      <c r="D841" s="238" t="e">
        <f>IF(AND(VALUE(LEFT($A841,3))=309,LEN($B841)=3),VLOOKUP(VALUE(MID($B841,2,2)),_309_Table1,MATCH(MID($B841,1,1),_309_Table1_ColumnLookup,0),FALSE),
  IF($C841="309 LCR SummaryA",OneYearSCR,IF($C841="309 LCR SummaryB",UltimateSCR,IF(VALUE(LEFT($A841,3))=309,VLOOKUP(VALUE(MID($B841,2,1)),_309_Table1,MATCH(MID($B841,1,1),_309_Table1_ColumnLookup,0),FALSE)
+N("309"),
  IF(VALUE(LEFT($A841,3))=310,VLOOKUP(VALUE(MID($B841,2,1)),_310_Table1,MATCH(MID($B841,1,1),_310_Table1_ColumnLookup,0),FALSE)
+N("310"),
  IF(AND(VALUE(LEFT($A841,3))=311,LEN($I841)=4),VLOOKUP($I841,_311_Table1,MATCH($B841,_311_Table1_ColumnLookup,0),FALSE),
  IF(AND(VALUE(LEFT($A841,3))=311,OR($B841="I2",$B841="J2",$B841="K2",$B841="L2")),VLOOKUP('311'!$G$58,_311_Table1,MATCH(MID($B841,1,1),_311_Table1_ColumnLookup,0),FALSE),
  IF(AND(VALUE(LEFT($A841,3))=311,RIGHT($B841,5)="Total"),VLOOKUP('311'!$G$59,_311_Table1,MATCH(MID($B841,1,1),_311_Table1_ColumnLookup,0),FALSE),
  IF(VALUE(LEFT($A841,3))=311,VLOOKUP(VALUE(MID($B841,2,1)),_311_Table1,MATCH(MID($B841,1,1),_311_Table1_ColumnLookup,0),FALSE)
+N("311"),
  IF(AND(VALUE(LEFT($A841,3))=312,LEFT($G841,10)="Unincepted",$B841="G "),VLOOKUP(" ULO",_312_Table1,MATCH('312'!$N$16,_312_Table1_ColumnLookup,0),FALSE),
  IF(AND(VALUE(LEFT($A841,3))=312,LEFT($G841,10)="Unincepted",$B841="O "),VLOOKUP(" ULO",_312_Table1,MATCH('312'!$V$16,_312_Table1_ColumnLookup,0),FALSE),
  IF(AND(VALUE(LEFT($A841,3))=312,LEFT($G841,10)="Unincepted",$B841="Q "),VLOOKUP(" ULO",_312_Table1,MATCH('312'!$X$16,_312_Table1_ColumnLookup,0),FALSE),
  IF(AND(VALUE(LEFT($A841,3))=312,LEFT($G841,10)="Unincepted"),VLOOKUP(" ULO",_312_Table1,MATCH(LEFT($B841,1),_312_Table1_ColumnLookup,0),FALSE),
  IF(AND(VALUE(LEFT($A841,3))=312,LEFT($G841,5)="Total",$B841="G "),VLOOKUP('312'!$F$80,_312_Table1,MATCH('312'!$N$16,_312_Table1_ColumnLookup,0),FALSE),
  IF(AND(VALUE(LEFT($A841,3))=312,LEFT($G841,5)="Total",$B841="O "),VLOOKUP('312'!$F$80,_312_Table1,MATCH('312'!$V$16,_312_Table1_ColumnLookup,0),FALSE),
  IF(AND(VALUE(LEFT($A841,3))=312,LEFT($G841,5)="Total",$B841="Q "),VLOOKUP('312'!$F$80,_312_Table1,MATCH('312'!$X$16,_312_Table1_ColumnLookup,0),FALSE),
  IF(AND(VALUE(LEFT($A841,3))=312,LEFT($G841,5)="Total"),VLOOKUP('312'!$F$80,_312_Table1,MATCH(LEFT($B841,1),_312_Table1_ColumnLookup,0),FALSE),
  IF(AND(VALUE(LEFT($A841,3))=312,LEN($I841)=4,$B841="G"),VLOOKUP($I841,_312_Table1,MATCH('312'!$N$16,_312_Table1_ColumnLookup,0),FALSE),
  IF(AND(VALUE(LEFT($A841,3))=312,LEN($I841)=4,$B841="O"),VLOOKUP($I841,_312_Table1,MATCH('312'!$V$16,_312_Table1_ColumnLookup,0),FALSE),
  IF(AND(VALUE(LEFT($A841,3))=312,LEN($I841)=4,$B841="Q"),VLOOKUP($I841,_312_Table1,MATCH('312'!$X$16,_312_Table1_ColumnLookup,0),FALSE),
  IF(AND(VALUE(LEFT($A841,3))=312,LEN($I841)=4),VLOOKUP($I841,_312_Table1,MATCH(LEFT($B841,1),_312_Table1_ColumnLookup,0),FALSE)
+N("312"),
  IF(VALUE(LEFT($A841,3))=313,VLOOKUP(VALUE(MID($B841,2,1)),_313_Table1,MATCH(MID($B841,1,1),_313_Table1_ColumnLookup,0),FALSE)
+N("313"),
  IF(AND(VALUE(LEFT($A841,3))=314,LEN($B841)=3),VLOOKUP(VALUE(MID($B841,2,2)),_314_Table1,MATCH(MID($B841,1,1),_314_Table1_ColumnLookup,0),FALSE),
  IF(VALUE(LEFT($A841,3))=314,VLOOKUP(VALUE(MID($B841,2,1)),_314_Table1,MATCH(MID($B841,1,1),_314_Table1_ColumnLookup,0),FALSE)
+N("314"),
""))))))))))))))))))))))))</f>
        <v>#N/A</v>
      </c>
      <c r="E841" s="238" t="e">
        <f>IF(AND(VALUE(LEFT($A841,3))=309,LEN($B841)=3),VLOOKUP(VALUE(MID($B841,2,2)),_309_Table2,MATCH(MID($B841,1,1),_309_Table2_ColumnLookup,0),FALSE),
  IF($C841="309 LCR SummaryA",OneYearSCR,IF($C841="309 LCR SummaryB",UltimateSCR,IF(VALUE(LEFT($A841,3))=309,VLOOKUP(VALUE(MID($B841,2,1)),_309_Table2,MATCH(MID($B841,1,1),_309_Table2_ColumnLookup,0),FALSE)
+N("309"),
  IF(VALUE(LEFT($A841,3))=310,VLOOKUP(VALUE(MID($B841,2,1)),_310_Table2,MATCH(MID($B841,1,1),_310_Table2_ColumnLookup,0),FALSE)
+N("310"),
  IF(AND(VALUE(LEFT($A841,3))=311,LEN($I841)=4),VLOOKUP($I841,_311_Table2,MATCH($B841,_311_Table2_ColumnLookup,0),FALSE),
  IF(AND(VALUE(LEFT($A841,3))=311,OR($B841="I2",$B841="J2",$B841="K2",$B841="L2")),VLOOKUP('311'!$G$58,_311_Table2,MATCH(MID($B841,1,1),_311_Table2_ColumnLookup,0),FALSE),
  IF(AND(VALUE(LEFT($A841,3))=311,RIGHT($B841,5)="Total"),VLOOKUP('311'!$G$59,_311_Table2,MATCH(MID($B841,1,1),_311_Table2_ColumnLookup,0),FALSE),
  IF(VALUE(LEFT($A841,3))=311,VLOOKUP(VALUE(MID($B841,2,1)),_311_Table2,MATCH(MID($B841,1,1),_311_Table2_ColumnLookup,0),FALSE)
+N("311"),
  IF(AND(VALUE(LEFT($A841,3))=312,LEFT($G841,10)="Unincepted",$B841="G "),VLOOKUP(" ULO",_312_Table2,MATCH('312'!$N$16,_312_Table2_ColumnLookup,0),FALSE),
  IF(AND(VALUE(LEFT($A841,3))=312,LEFT($G841,10)="Unincepted",$B841="O "),VLOOKUP(" ULO",_312_Table2,MATCH('312'!$V$16,_312_Table2_ColumnLookup,0),FALSE),
  IF(AND(VALUE(LEFT($A841,3))=312,LEFT($G841,10)="Unincepted",$B841="Q "),VLOOKUP(" ULO",_312_Table2,MATCH('312'!$X$16,_312_Table2_ColumnLookup,0),FALSE),
  IF(AND(VALUE(LEFT($A841,3))=312,LEFT($G841,10)="Unincepted"),VLOOKUP(" ULO",_312_Table2,MATCH(LEFT($B841,1),_312_Table2_ColumnLookup,0),FALSE),
  IF(AND(VALUE(LEFT($A841,3))=312,LEFT($G841,5)="Total",$B841="G "),VLOOKUP('312'!$F$80,_312_Table2,MATCH('312'!$N$16,_312_Table2_ColumnLookup,0),FALSE),
  IF(AND(VALUE(LEFT($A841,3))=312,LEFT($G841,5)="Total",$B841="O "),VLOOKUP('312'!$F$80,_312_Table2,MATCH('312'!$V$16,_312_Table2_ColumnLookup,0),FALSE),
  IF(AND(VALUE(LEFT($A841,3))=312,LEFT($G841,5)="Total",$B841="Q "),VLOOKUP('312'!$F$80,_312_Table2,MATCH('312'!$X$16,_312_Table2_ColumnLookup,0),FALSE),
  IF(AND(VALUE(LEFT($A841,3))=312,LEFT($G841,5)="Total"),VLOOKUP('312'!$F$80,_312_Table2,MATCH(LEFT($B841,1),_312_Table2_ColumnLookup,0),FALSE),
  IF(AND(VALUE(LEFT($A841,3))=312,LEN($I841)=4,$B841="G"),VLOOKUP($I841,_312_Table2,MATCH('312'!$N$16,_312_Table2_ColumnLookup,0),FALSE),
  IF(AND(VALUE(LEFT($A841,3))=312,LEN($I841)=4,$B841="O"),VLOOKUP($I841,_312_Table2,MATCH('312'!$V$16,_312_Table2_ColumnLookup,0),FALSE),
  IF(AND(VALUE(LEFT($A841,3))=312,LEN($I841)=4,$B841="Q"),VLOOKUP($I841,_312_Table2,MATCH('312'!$X$16,_312_Table2_ColumnLookup,0),FALSE),
  IF(AND(VALUE(LEFT($A841,3))=312,LEN($I841)=4),VLOOKUP($I841,_312_Table2,MATCH(LEFT($B841,1),_312_Table2_ColumnLookup,0),FALSE)
+N("312"),
  IF(VALUE(LEFT($A841,3))=313,VLOOKUP(VALUE(MID($B841,2,1)),_313_Table2,MATCH(MID($B841,1,1),_313_Table2_ColumnLookup,0),FALSE)
+N("313"),
  IF(AND(VALUE(LEFT($A841,3))=314,LEN($B841)=3),VLOOKUP(VALUE(MID($B841,2,2)),_314_Table2,MATCH(MID($B841,1,1),_314_Table2_ColumnLookup,0),FALSE),
  IF(VALUE(LEFT($A841,3))=314,VLOOKUP(VALUE(MID($B841,2,1)),_314_Table2,MATCH(MID($B841,1,1),_314_Table2_ColumnLookup,0),FALSE)
+N("314"),
""))))))))))))))))))))))))</f>
        <v>#N/A</v>
      </c>
      <c r="F841" s="238" t="e">
        <f>IF(AND(VALUE(LEFT($A841,3))=309,LEN($B841)=3),VLOOKUP(VALUE(MID($B841,2,2)),_309_Table3,MATCH(MID($B841,1,1),_309_Table3_ColumnLookup,0),FALSE),
  IF($C841="309 LCR SummaryA",OneYearSCR,IF($C841="309 LCR SummaryB",UltimateSCR,IF(VALUE(LEFT($A841,3))=309,VLOOKUP(VALUE(MID($B841,2,1)),_309_Table3,MATCH(MID($B841,1,1),_309_Table3_ColumnLookup,0),FALSE)
+N("309"),
  IF(VALUE(LEFT($A841,3))=310,VLOOKUP(VALUE(MID($B841,2,1)),_310_Table3,MATCH(MID($B841,1,1),_310_Table3_ColumnLookup,0),FALSE)
+N("310"),
  IF(AND(VALUE(LEFT($A841,3))=311,LEN($I841)=4),VLOOKUP($I841,_311_Table3,MATCH($B841,_311_Table3_ColumnLookup,0),FALSE),
  IF(AND(VALUE(LEFT($A841,3))=311,OR($B841="I2",$B841="J2",$B841="K2",$B841="L2")),VLOOKUP('311'!$G$58,_311_Table3,MATCH(MID($B841,1,1),_311_Table3_ColumnLookup,0),FALSE),
  IF(AND(VALUE(LEFT($A841,3))=311,RIGHT($B841,5)="Total"),VLOOKUP('311'!$G$59,_311_Table3,MATCH(MID($B841,1,1),_311_Table3_ColumnLookup,0),FALSE),
  IF(VALUE(LEFT($A841,3))=311,VLOOKUP(VALUE(MID($B841,2,1)),_311_Table3,MATCH(MID($B841,1,1),_311_Table3_ColumnLookup,0),FALSE)
+N("311"),
  IF(AND(VALUE(LEFT($A841,3))=312,LEFT($G841,10)="Unincepted",$B841="G "),VLOOKUP(" ULO",_312_Table3,MATCH('312'!$N$16,_312_Table3_ColumnLookup,0),FALSE),
  IF(AND(VALUE(LEFT($A841,3))=312,LEFT($G841,10)="Unincepted",$B841="O "),VLOOKUP(" ULO",_312_Table3,MATCH('312'!$V$16,_312_Table3_ColumnLookup,0),FALSE),
  IF(AND(VALUE(LEFT($A841,3))=312,LEFT($G841,10)="Unincepted",$B841="Q "),VLOOKUP(" ULO",_312_Table3,MATCH('312'!$X$16,_312_Table3_ColumnLookup,0),FALSE),
  IF(AND(VALUE(LEFT($A841,3))=312,LEFT($G841,10)="Unincepted"),VLOOKUP(" ULO",_312_Table3,MATCH(LEFT($B841,1),_312_Table3_ColumnLookup,0),FALSE),
  IF(AND(VALUE(LEFT($A841,3))=312,LEFT($G841,5)="Total",$B841="G "),VLOOKUP('312'!$F$80,_312_Table3,MATCH('312'!$N$16,_312_Table3_ColumnLookup,0),FALSE),
  IF(AND(VALUE(LEFT($A841,3))=312,LEFT($G841,5)="Total",$B841="O "),VLOOKUP('312'!$F$80,_312_Table3,MATCH('312'!$V$16,_312_Table3_ColumnLookup,0),FALSE),
  IF(AND(VALUE(LEFT($A841,3))=312,LEFT($G841,5)="Total",$B841="Q "),VLOOKUP('312'!$F$80,_312_Table3,MATCH('312'!$X$16,_312_Table3_ColumnLookup,0),FALSE),
  IF(AND(VALUE(LEFT($A841,3))=312,LEFT($G841,5)="Total"),VLOOKUP('312'!$F$80,_312_Table3,MATCH(LEFT($B841,1),_312_Table3_ColumnLookup,0),FALSE),
  IF(AND(VALUE(LEFT($A841,3))=312,LEN($I841)=4,$B841="G"),VLOOKUP($I841,_312_Table3,MATCH('312'!$N$16,_312_Table3_ColumnLookup,0),FALSE),
  IF(AND(VALUE(LEFT($A841,3))=312,LEN($I841)=4,$B841="O"),VLOOKUP($I841,_312_Table3,MATCH('312'!$V$16,_312_Table3_ColumnLookup,0),FALSE),
  IF(AND(VALUE(LEFT($A841,3))=312,LEN($I841)=4,$B841="Q"),VLOOKUP($I841,_312_Table3,MATCH('312'!$X$16,_312_Table3_ColumnLookup,0),FALSE),
  IF(AND(VALUE(LEFT($A841,3))=312,LEN($I841)=4),VLOOKUP($I841,_312_Table3,MATCH(LEFT($B841,1),_312_Table3_ColumnLookup,0),FALSE)
+N("312"),
  IF(VALUE(LEFT($A841,3))=313,VLOOKUP(VALUE(MID($B841,2,1)),_313_Table3,MATCH(MID($B841,1,1),_313_Table3_ColumnLookup,0),FALSE)
+N("313"),
  IF(AND(VALUE(LEFT($A841,3))=314,LEN($B841)=3),VLOOKUP(VALUE(MID($B841,2,2)),_314_Table3,MATCH(MID($B841,1,1),_314_Table3_ColumnLookup,0),FALSE),
  IF(VALUE(LEFT($A841,3))=314,VLOOKUP(VALUE(MID($B841,2,1)),_314_Table3,MATCH(MID($B841,1,1),_314_Table3_ColumnLookup,0),FALSE)
+N("314"),
""))))))))))))))))))))))))</f>
        <v>#N/A</v>
      </c>
      <c r="H841" s="321" t="str">
        <f>IFERROR(
IF(ISERROR($D841)=FALSE,$D841,IF(ISERROR($E841)=FALSE,$E841,IF(ISERROR($F841)=FALSE,$F841
+N("012 checkboxes"),
IF(
IF(OR(LEFT($A841,9)="Syndicate",LEFT($A841,12)="NewSyndicate"),VLOOKUP($A841,'012'!$J:$ZW,MATCH("Link to button",'012'!$J$1:$ZW$1,0),0)
+N("309 checkbox"),
IF($C841="309 LCR Summary0",VLOOKUP("Notes990",'309'!$P:$ZZ,MATCH("Link to button",'309'!$P$1:$ZZ$1,0),0)
+N("313 checkboxes"),
IF($C841="313 Financial Information0LcmVsScr",IF($C841="309 LCR Summary0",VLOOKUP("LcmVsScr",'309'!$N:$ZZ,MATCH("Link to button",'309'!$N$1:$ZZ$1,0),0),
IF($C841="313 Financial Information0LcrDocAttached",IF($C841="309 LCR Summary0",VLOOKUP("LcrDocAttached",'309'!$N:$ZZ,MATCH("Link to button",'309'!$N$1:$ZZ$1,0),
0)))))))=1,TRUE,FALSE)
))),"")</f>
        <v/>
      </c>
    </row>
    <row r="842" spans="1:8">
      <c r="A842" s="237" t="e">
        <f>VLOOKUP($G842,CSVLookups!$B:$R,MATCH(A$1,CSVLookups!$B$1:$R$1,0),FALSE)</f>
        <v>#N/A</v>
      </c>
      <c r="B842" s="237" t="e">
        <f>VLOOKUP($G842,CSVLookups!$B:$R,MATCH(B$1,CSVLookups!$B$1:$R$1,0),FALSE)</f>
        <v>#N/A</v>
      </c>
      <c r="C842" s="238" t="e">
        <f t="shared" si="13"/>
        <v>#N/A</v>
      </c>
      <c r="D842" s="238" t="e">
        <f>IF(AND(VALUE(LEFT($A842,3))=309,LEN($B842)=3),VLOOKUP(VALUE(MID($B842,2,2)),_309_Table1,MATCH(MID($B842,1,1),_309_Table1_ColumnLookup,0),FALSE),
  IF($C842="309 LCR SummaryA",OneYearSCR,IF($C842="309 LCR SummaryB",UltimateSCR,IF(VALUE(LEFT($A842,3))=309,VLOOKUP(VALUE(MID($B842,2,1)),_309_Table1,MATCH(MID($B842,1,1),_309_Table1_ColumnLookup,0),FALSE)
+N("309"),
  IF(VALUE(LEFT($A842,3))=310,VLOOKUP(VALUE(MID($B842,2,1)),_310_Table1,MATCH(MID($B842,1,1),_310_Table1_ColumnLookup,0),FALSE)
+N("310"),
  IF(AND(VALUE(LEFT($A842,3))=311,LEN($I842)=4),VLOOKUP($I842,_311_Table1,MATCH($B842,_311_Table1_ColumnLookup,0),FALSE),
  IF(AND(VALUE(LEFT($A842,3))=311,OR($B842="I2",$B842="J2",$B842="K2",$B842="L2")),VLOOKUP('311'!$G$58,_311_Table1,MATCH(MID($B842,1,1),_311_Table1_ColumnLookup,0),FALSE),
  IF(AND(VALUE(LEFT($A842,3))=311,RIGHT($B842,5)="Total"),VLOOKUP('311'!$G$59,_311_Table1,MATCH(MID($B842,1,1),_311_Table1_ColumnLookup,0),FALSE),
  IF(VALUE(LEFT($A842,3))=311,VLOOKUP(VALUE(MID($B842,2,1)),_311_Table1,MATCH(MID($B842,1,1),_311_Table1_ColumnLookup,0),FALSE)
+N("311"),
  IF(AND(VALUE(LEFT($A842,3))=312,LEFT($G842,10)="Unincepted",$B842="G "),VLOOKUP(" ULO",_312_Table1,MATCH('312'!$N$16,_312_Table1_ColumnLookup,0),FALSE),
  IF(AND(VALUE(LEFT($A842,3))=312,LEFT($G842,10)="Unincepted",$B842="O "),VLOOKUP(" ULO",_312_Table1,MATCH('312'!$V$16,_312_Table1_ColumnLookup,0),FALSE),
  IF(AND(VALUE(LEFT($A842,3))=312,LEFT($G842,10)="Unincepted",$B842="Q "),VLOOKUP(" ULO",_312_Table1,MATCH('312'!$X$16,_312_Table1_ColumnLookup,0),FALSE),
  IF(AND(VALUE(LEFT($A842,3))=312,LEFT($G842,10)="Unincepted"),VLOOKUP(" ULO",_312_Table1,MATCH(LEFT($B842,1),_312_Table1_ColumnLookup,0),FALSE),
  IF(AND(VALUE(LEFT($A842,3))=312,LEFT($G842,5)="Total",$B842="G "),VLOOKUP('312'!$F$80,_312_Table1,MATCH('312'!$N$16,_312_Table1_ColumnLookup,0),FALSE),
  IF(AND(VALUE(LEFT($A842,3))=312,LEFT($G842,5)="Total",$B842="O "),VLOOKUP('312'!$F$80,_312_Table1,MATCH('312'!$V$16,_312_Table1_ColumnLookup,0),FALSE),
  IF(AND(VALUE(LEFT($A842,3))=312,LEFT($G842,5)="Total",$B842="Q "),VLOOKUP('312'!$F$80,_312_Table1,MATCH('312'!$X$16,_312_Table1_ColumnLookup,0),FALSE),
  IF(AND(VALUE(LEFT($A842,3))=312,LEFT($G842,5)="Total"),VLOOKUP('312'!$F$80,_312_Table1,MATCH(LEFT($B842,1),_312_Table1_ColumnLookup,0),FALSE),
  IF(AND(VALUE(LEFT($A842,3))=312,LEN($I842)=4,$B842="G"),VLOOKUP($I842,_312_Table1,MATCH('312'!$N$16,_312_Table1_ColumnLookup,0),FALSE),
  IF(AND(VALUE(LEFT($A842,3))=312,LEN($I842)=4,$B842="O"),VLOOKUP($I842,_312_Table1,MATCH('312'!$V$16,_312_Table1_ColumnLookup,0),FALSE),
  IF(AND(VALUE(LEFT($A842,3))=312,LEN($I842)=4,$B842="Q"),VLOOKUP($I842,_312_Table1,MATCH('312'!$X$16,_312_Table1_ColumnLookup,0),FALSE),
  IF(AND(VALUE(LEFT($A842,3))=312,LEN($I842)=4),VLOOKUP($I842,_312_Table1,MATCH(LEFT($B842,1),_312_Table1_ColumnLookup,0),FALSE)
+N("312"),
  IF(VALUE(LEFT($A842,3))=313,VLOOKUP(VALUE(MID($B842,2,1)),_313_Table1,MATCH(MID($B842,1,1),_313_Table1_ColumnLookup,0),FALSE)
+N("313"),
  IF(AND(VALUE(LEFT($A842,3))=314,LEN($B842)=3),VLOOKUP(VALUE(MID($B842,2,2)),_314_Table1,MATCH(MID($B842,1,1),_314_Table1_ColumnLookup,0),FALSE),
  IF(VALUE(LEFT($A842,3))=314,VLOOKUP(VALUE(MID($B842,2,1)),_314_Table1,MATCH(MID($B842,1,1),_314_Table1_ColumnLookup,0),FALSE)
+N("314"),
""))))))))))))))))))))))))</f>
        <v>#N/A</v>
      </c>
      <c r="E842" s="238" t="e">
        <f>IF(AND(VALUE(LEFT($A842,3))=309,LEN($B842)=3),VLOOKUP(VALUE(MID($B842,2,2)),_309_Table2,MATCH(MID($B842,1,1),_309_Table2_ColumnLookup,0),FALSE),
  IF($C842="309 LCR SummaryA",OneYearSCR,IF($C842="309 LCR SummaryB",UltimateSCR,IF(VALUE(LEFT($A842,3))=309,VLOOKUP(VALUE(MID($B842,2,1)),_309_Table2,MATCH(MID($B842,1,1),_309_Table2_ColumnLookup,0),FALSE)
+N("309"),
  IF(VALUE(LEFT($A842,3))=310,VLOOKUP(VALUE(MID($B842,2,1)),_310_Table2,MATCH(MID($B842,1,1),_310_Table2_ColumnLookup,0),FALSE)
+N("310"),
  IF(AND(VALUE(LEFT($A842,3))=311,LEN($I842)=4),VLOOKUP($I842,_311_Table2,MATCH($B842,_311_Table2_ColumnLookup,0),FALSE),
  IF(AND(VALUE(LEFT($A842,3))=311,OR($B842="I2",$B842="J2",$B842="K2",$B842="L2")),VLOOKUP('311'!$G$58,_311_Table2,MATCH(MID($B842,1,1),_311_Table2_ColumnLookup,0),FALSE),
  IF(AND(VALUE(LEFT($A842,3))=311,RIGHT($B842,5)="Total"),VLOOKUP('311'!$G$59,_311_Table2,MATCH(MID($B842,1,1),_311_Table2_ColumnLookup,0),FALSE),
  IF(VALUE(LEFT($A842,3))=311,VLOOKUP(VALUE(MID($B842,2,1)),_311_Table2,MATCH(MID($B842,1,1),_311_Table2_ColumnLookup,0),FALSE)
+N("311"),
  IF(AND(VALUE(LEFT($A842,3))=312,LEFT($G842,10)="Unincepted",$B842="G "),VLOOKUP(" ULO",_312_Table2,MATCH('312'!$N$16,_312_Table2_ColumnLookup,0),FALSE),
  IF(AND(VALUE(LEFT($A842,3))=312,LEFT($G842,10)="Unincepted",$B842="O "),VLOOKUP(" ULO",_312_Table2,MATCH('312'!$V$16,_312_Table2_ColumnLookup,0),FALSE),
  IF(AND(VALUE(LEFT($A842,3))=312,LEFT($G842,10)="Unincepted",$B842="Q "),VLOOKUP(" ULO",_312_Table2,MATCH('312'!$X$16,_312_Table2_ColumnLookup,0),FALSE),
  IF(AND(VALUE(LEFT($A842,3))=312,LEFT($G842,10)="Unincepted"),VLOOKUP(" ULO",_312_Table2,MATCH(LEFT($B842,1),_312_Table2_ColumnLookup,0),FALSE),
  IF(AND(VALUE(LEFT($A842,3))=312,LEFT($G842,5)="Total",$B842="G "),VLOOKUP('312'!$F$80,_312_Table2,MATCH('312'!$N$16,_312_Table2_ColumnLookup,0),FALSE),
  IF(AND(VALUE(LEFT($A842,3))=312,LEFT($G842,5)="Total",$B842="O "),VLOOKUP('312'!$F$80,_312_Table2,MATCH('312'!$V$16,_312_Table2_ColumnLookup,0),FALSE),
  IF(AND(VALUE(LEFT($A842,3))=312,LEFT($G842,5)="Total",$B842="Q "),VLOOKUP('312'!$F$80,_312_Table2,MATCH('312'!$X$16,_312_Table2_ColumnLookup,0),FALSE),
  IF(AND(VALUE(LEFT($A842,3))=312,LEFT($G842,5)="Total"),VLOOKUP('312'!$F$80,_312_Table2,MATCH(LEFT($B842,1),_312_Table2_ColumnLookup,0),FALSE),
  IF(AND(VALUE(LEFT($A842,3))=312,LEN($I842)=4,$B842="G"),VLOOKUP($I842,_312_Table2,MATCH('312'!$N$16,_312_Table2_ColumnLookup,0),FALSE),
  IF(AND(VALUE(LEFT($A842,3))=312,LEN($I842)=4,$B842="O"),VLOOKUP($I842,_312_Table2,MATCH('312'!$V$16,_312_Table2_ColumnLookup,0),FALSE),
  IF(AND(VALUE(LEFT($A842,3))=312,LEN($I842)=4,$B842="Q"),VLOOKUP($I842,_312_Table2,MATCH('312'!$X$16,_312_Table2_ColumnLookup,0),FALSE),
  IF(AND(VALUE(LEFT($A842,3))=312,LEN($I842)=4),VLOOKUP($I842,_312_Table2,MATCH(LEFT($B842,1),_312_Table2_ColumnLookup,0),FALSE)
+N("312"),
  IF(VALUE(LEFT($A842,3))=313,VLOOKUP(VALUE(MID($B842,2,1)),_313_Table2,MATCH(MID($B842,1,1),_313_Table2_ColumnLookup,0),FALSE)
+N("313"),
  IF(AND(VALUE(LEFT($A842,3))=314,LEN($B842)=3),VLOOKUP(VALUE(MID($B842,2,2)),_314_Table2,MATCH(MID($B842,1,1),_314_Table2_ColumnLookup,0),FALSE),
  IF(VALUE(LEFT($A842,3))=314,VLOOKUP(VALUE(MID($B842,2,1)),_314_Table2,MATCH(MID($B842,1,1),_314_Table2_ColumnLookup,0),FALSE)
+N("314"),
""))))))))))))))))))))))))</f>
        <v>#N/A</v>
      </c>
      <c r="F842" s="238" t="e">
        <f>IF(AND(VALUE(LEFT($A842,3))=309,LEN($B842)=3),VLOOKUP(VALUE(MID($B842,2,2)),_309_Table3,MATCH(MID($B842,1,1),_309_Table3_ColumnLookup,0),FALSE),
  IF($C842="309 LCR SummaryA",OneYearSCR,IF($C842="309 LCR SummaryB",UltimateSCR,IF(VALUE(LEFT($A842,3))=309,VLOOKUP(VALUE(MID($B842,2,1)),_309_Table3,MATCH(MID($B842,1,1),_309_Table3_ColumnLookup,0),FALSE)
+N("309"),
  IF(VALUE(LEFT($A842,3))=310,VLOOKUP(VALUE(MID($B842,2,1)),_310_Table3,MATCH(MID($B842,1,1),_310_Table3_ColumnLookup,0),FALSE)
+N("310"),
  IF(AND(VALUE(LEFT($A842,3))=311,LEN($I842)=4),VLOOKUP($I842,_311_Table3,MATCH($B842,_311_Table3_ColumnLookup,0),FALSE),
  IF(AND(VALUE(LEFT($A842,3))=311,OR($B842="I2",$B842="J2",$B842="K2",$B842="L2")),VLOOKUP('311'!$G$58,_311_Table3,MATCH(MID($B842,1,1),_311_Table3_ColumnLookup,0),FALSE),
  IF(AND(VALUE(LEFT($A842,3))=311,RIGHT($B842,5)="Total"),VLOOKUP('311'!$G$59,_311_Table3,MATCH(MID($B842,1,1),_311_Table3_ColumnLookup,0),FALSE),
  IF(VALUE(LEFT($A842,3))=311,VLOOKUP(VALUE(MID($B842,2,1)),_311_Table3,MATCH(MID($B842,1,1),_311_Table3_ColumnLookup,0),FALSE)
+N("311"),
  IF(AND(VALUE(LEFT($A842,3))=312,LEFT($G842,10)="Unincepted",$B842="G "),VLOOKUP(" ULO",_312_Table3,MATCH('312'!$N$16,_312_Table3_ColumnLookup,0),FALSE),
  IF(AND(VALUE(LEFT($A842,3))=312,LEFT($G842,10)="Unincepted",$B842="O "),VLOOKUP(" ULO",_312_Table3,MATCH('312'!$V$16,_312_Table3_ColumnLookup,0),FALSE),
  IF(AND(VALUE(LEFT($A842,3))=312,LEFT($G842,10)="Unincepted",$B842="Q "),VLOOKUP(" ULO",_312_Table3,MATCH('312'!$X$16,_312_Table3_ColumnLookup,0),FALSE),
  IF(AND(VALUE(LEFT($A842,3))=312,LEFT($G842,10)="Unincepted"),VLOOKUP(" ULO",_312_Table3,MATCH(LEFT($B842,1),_312_Table3_ColumnLookup,0),FALSE),
  IF(AND(VALUE(LEFT($A842,3))=312,LEFT($G842,5)="Total",$B842="G "),VLOOKUP('312'!$F$80,_312_Table3,MATCH('312'!$N$16,_312_Table3_ColumnLookup,0),FALSE),
  IF(AND(VALUE(LEFT($A842,3))=312,LEFT($G842,5)="Total",$B842="O "),VLOOKUP('312'!$F$80,_312_Table3,MATCH('312'!$V$16,_312_Table3_ColumnLookup,0),FALSE),
  IF(AND(VALUE(LEFT($A842,3))=312,LEFT($G842,5)="Total",$B842="Q "),VLOOKUP('312'!$F$80,_312_Table3,MATCH('312'!$X$16,_312_Table3_ColumnLookup,0),FALSE),
  IF(AND(VALUE(LEFT($A842,3))=312,LEFT($G842,5)="Total"),VLOOKUP('312'!$F$80,_312_Table3,MATCH(LEFT($B842,1),_312_Table3_ColumnLookup,0),FALSE),
  IF(AND(VALUE(LEFT($A842,3))=312,LEN($I842)=4,$B842="G"),VLOOKUP($I842,_312_Table3,MATCH('312'!$N$16,_312_Table3_ColumnLookup,0),FALSE),
  IF(AND(VALUE(LEFT($A842,3))=312,LEN($I842)=4,$B842="O"),VLOOKUP($I842,_312_Table3,MATCH('312'!$V$16,_312_Table3_ColumnLookup,0),FALSE),
  IF(AND(VALUE(LEFT($A842,3))=312,LEN($I842)=4,$B842="Q"),VLOOKUP($I842,_312_Table3,MATCH('312'!$X$16,_312_Table3_ColumnLookup,0),FALSE),
  IF(AND(VALUE(LEFT($A842,3))=312,LEN($I842)=4),VLOOKUP($I842,_312_Table3,MATCH(LEFT($B842,1),_312_Table3_ColumnLookup,0),FALSE)
+N("312"),
  IF(VALUE(LEFT($A842,3))=313,VLOOKUP(VALUE(MID($B842,2,1)),_313_Table3,MATCH(MID($B842,1,1),_313_Table3_ColumnLookup,0),FALSE)
+N("313"),
  IF(AND(VALUE(LEFT($A842,3))=314,LEN($B842)=3),VLOOKUP(VALUE(MID($B842,2,2)),_314_Table3,MATCH(MID($B842,1,1),_314_Table3_ColumnLookup,0),FALSE),
  IF(VALUE(LEFT($A842,3))=314,VLOOKUP(VALUE(MID($B842,2,1)),_314_Table3,MATCH(MID($B842,1,1),_314_Table3_ColumnLookup,0),FALSE)
+N("314"),
""))))))))))))))))))))))))</f>
        <v>#N/A</v>
      </c>
      <c r="H842" s="321" t="str">
        <f>IFERROR(
IF(ISERROR($D842)=FALSE,$D842,IF(ISERROR($E842)=FALSE,$E842,IF(ISERROR($F842)=FALSE,$F842
+N("012 checkboxes"),
IF(
IF(OR(LEFT($A842,9)="Syndicate",LEFT($A842,12)="NewSyndicate"),VLOOKUP($A842,'012'!$J:$ZW,MATCH("Link to button",'012'!$J$1:$ZW$1,0),0)
+N("309 checkbox"),
IF($C842="309 LCR Summary0",VLOOKUP("Notes990",'309'!$P:$ZZ,MATCH("Link to button",'309'!$P$1:$ZZ$1,0),0)
+N("313 checkboxes"),
IF($C842="313 Financial Information0LcmVsScr",IF($C842="309 LCR Summary0",VLOOKUP("LcmVsScr",'309'!$N:$ZZ,MATCH("Link to button",'309'!$N$1:$ZZ$1,0),0),
IF($C842="313 Financial Information0LcrDocAttached",IF($C842="309 LCR Summary0",VLOOKUP("LcrDocAttached",'309'!$N:$ZZ,MATCH("Link to button",'309'!$N$1:$ZZ$1,0),
0)))))))=1,TRUE,FALSE)
))),"")</f>
        <v/>
      </c>
    </row>
    <row r="843" spans="1:8">
      <c r="A843" s="237" t="e">
        <f>VLOOKUP($G843,CSVLookups!$B:$R,MATCH(A$1,CSVLookups!$B$1:$R$1,0),FALSE)</f>
        <v>#N/A</v>
      </c>
      <c r="B843" s="237" t="e">
        <f>VLOOKUP($G843,CSVLookups!$B:$R,MATCH(B$1,CSVLookups!$B$1:$R$1,0),FALSE)</f>
        <v>#N/A</v>
      </c>
      <c r="C843" s="238" t="e">
        <f t="shared" si="13"/>
        <v>#N/A</v>
      </c>
      <c r="D843" s="238" t="e">
        <f>IF(AND(VALUE(LEFT($A843,3))=309,LEN($B843)=3),VLOOKUP(VALUE(MID($B843,2,2)),_309_Table1,MATCH(MID($B843,1,1),_309_Table1_ColumnLookup,0),FALSE),
  IF($C843="309 LCR SummaryA",OneYearSCR,IF($C843="309 LCR SummaryB",UltimateSCR,IF(VALUE(LEFT($A843,3))=309,VLOOKUP(VALUE(MID($B843,2,1)),_309_Table1,MATCH(MID($B843,1,1),_309_Table1_ColumnLookup,0),FALSE)
+N("309"),
  IF(VALUE(LEFT($A843,3))=310,VLOOKUP(VALUE(MID($B843,2,1)),_310_Table1,MATCH(MID($B843,1,1),_310_Table1_ColumnLookup,0),FALSE)
+N("310"),
  IF(AND(VALUE(LEFT($A843,3))=311,LEN($I843)=4),VLOOKUP($I843,_311_Table1,MATCH($B843,_311_Table1_ColumnLookup,0),FALSE),
  IF(AND(VALUE(LEFT($A843,3))=311,OR($B843="I2",$B843="J2",$B843="K2",$B843="L2")),VLOOKUP('311'!$G$58,_311_Table1,MATCH(MID($B843,1,1),_311_Table1_ColumnLookup,0),FALSE),
  IF(AND(VALUE(LEFT($A843,3))=311,RIGHT($B843,5)="Total"),VLOOKUP('311'!$G$59,_311_Table1,MATCH(MID($B843,1,1),_311_Table1_ColumnLookup,0),FALSE),
  IF(VALUE(LEFT($A843,3))=311,VLOOKUP(VALUE(MID($B843,2,1)),_311_Table1,MATCH(MID($B843,1,1),_311_Table1_ColumnLookup,0),FALSE)
+N("311"),
  IF(AND(VALUE(LEFT($A843,3))=312,LEFT($G843,10)="Unincepted",$B843="G "),VLOOKUP(" ULO",_312_Table1,MATCH('312'!$N$16,_312_Table1_ColumnLookup,0),FALSE),
  IF(AND(VALUE(LEFT($A843,3))=312,LEFT($G843,10)="Unincepted",$B843="O "),VLOOKUP(" ULO",_312_Table1,MATCH('312'!$V$16,_312_Table1_ColumnLookup,0),FALSE),
  IF(AND(VALUE(LEFT($A843,3))=312,LEFT($G843,10)="Unincepted",$B843="Q "),VLOOKUP(" ULO",_312_Table1,MATCH('312'!$X$16,_312_Table1_ColumnLookup,0),FALSE),
  IF(AND(VALUE(LEFT($A843,3))=312,LEFT($G843,10)="Unincepted"),VLOOKUP(" ULO",_312_Table1,MATCH(LEFT($B843,1),_312_Table1_ColumnLookup,0),FALSE),
  IF(AND(VALUE(LEFT($A843,3))=312,LEFT($G843,5)="Total",$B843="G "),VLOOKUP('312'!$F$80,_312_Table1,MATCH('312'!$N$16,_312_Table1_ColumnLookup,0),FALSE),
  IF(AND(VALUE(LEFT($A843,3))=312,LEFT($G843,5)="Total",$B843="O "),VLOOKUP('312'!$F$80,_312_Table1,MATCH('312'!$V$16,_312_Table1_ColumnLookup,0),FALSE),
  IF(AND(VALUE(LEFT($A843,3))=312,LEFT($G843,5)="Total",$B843="Q "),VLOOKUP('312'!$F$80,_312_Table1,MATCH('312'!$X$16,_312_Table1_ColumnLookup,0),FALSE),
  IF(AND(VALUE(LEFT($A843,3))=312,LEFT($G843,5)="Total"),VLOOKUP('312'!$F$80,_312_Table1,MATCH(LEFT($B843,1),_312_Table1_ColumnLookup,0),FALSE),
  IF(AND(VALUE(LEFT($A843,3))=312,LEN($I843)=4,$B843="G"),VLOOKUP($I843,_312_Table1,MATCH('312'!$N$16,_312_Table1_ColumnLookup,0),FALSE),
  IF(AND(VALUE(LEFT($A843,3))=312,LEN($I843)=4,$B843="O"),VLOOKUP($I843,_312_Table1,MATCH('312'!$V$16,_312_Table1_ColumnLookup,0),FALSE),
  IF(AND(VALUE(LEFT($A843,3))=312,LEN($I843)=4,$B843="Q"),VLOOKUP($I843,_312_Table1,MATCH('312'!$X$16,_312_Table1_ColumnLookup,0),FALSE),
  IF(AND(VALUE(LEFT($A843,3))=312,LEN($I843)=4),VLOOKUP($I843,_312_Table1,MATCH(LEFT($B843,1),_312_Table1_ColumnLookup,0),FALSE)
+N("312"),
  IF(VALUE(LEFT($A843,3))=313,VLOOKUP(VALUE(MID($B843,2,1)),_313_Table1,MATCH(MID($B843,1,1),_313_Table1_ColumnLookup,0),FALSE)
+N("313"),
  IF(AND(VALUE(LEFT($A843,3))=314,LEN($B843)=3),VLOOKUP(VALUE(MID($B843,2,2)),_314_Table1,MATCH(MID($B843,1,1),_314_Table1_ColumnLookup,0),FALSE),
  IF(VALUE(LEFT($A843,3))=314,VLOOKUP(VALUE(MID($B843,2,1)),_314_Table1,MATCH(MID($B843,1,1),_314_Table1_ColumnLookup,0),FALSE)
+N("314"),
""))))))))))))))))))))))))</f>
        <v>#N/A</v>
      </c>
      <c r="E843" s="238" t="e">
        <f>IF(AND(VALUE(LEFT($A843,3))=309,LEN($B843)=3),VLOOKUP(VALUE(MID($B843,2,2)),_309_Table2,MATCH(MID($B843,1,1),_309_Table2_ColumnLookup,0),FALSE),
  IF($C843="309 LCR SummaryA",OneYearSCR,IF($C843="309 LCR SummaryB",UltimateSCR,IF(VALUE(LEFT($A843,3))=309,VLOOKUP(VALUE(MID($B843,2,1)),_309_Table2,MATCH(MID($B843,1,1),_309_Table2_ColumnLookup,0),FALSE)
+N("309"),
  IF(VALUE(LEFT($A843,3))=310,VLOOKUP(VALUE(MID($B843,2,1)),_310_Table2,MATCH(MID($B843,1,1),_310_Table2_ColumnLookup,0),FALSE)
+N("310"),
  IF(AND(VALUE(LEFT($A843,3))=311,LEN($I843)=4),VLOOKUP($I843,_311_Table2,MATCH($B843,_311_Table2_ColumnLookup,0),FALSE),
  IF(AND(VALUE(LEFT($A843,3))=311,OR($B843="I2",$B843="J2",$B843="K2",$B843="L2")),VLOOKUP('311'!$G$58,_311_Table2,MATCH(MID($B843,1,1),_311_Table2_ColumnLookup,0),FALSE),
  IF(AND(VALUE(LEFT($A843,3))=311,RIGHT($B843,5)="Total"),VLOOKUP('311'!$G$59,_311_Table2,MATCH(MID($B843,1,1),_311_Table2_ColumnLookup,0),FALSE),
  IF(VALUE(LEFT($A843,3))=311,VLOOKUP(VALUE(MID($B843,2,1)),_311_Table2,MATCH(MID($B843,1,1),_311_Table2_ColumnLookup,0),FALSE)
+N("311"),
  IF(AND(VALUE(LEFT($A843,3))=312,LEFT($G843,10)="Unincepted",$B843="G "),VLOOKUP(" ULO",_312_Table2,MATCH('312'!$N$16,_312_Table2_ColumnLookup,0),FALSE),
  IF(AND(VALUE(LEFT($A843,3))=312,LEFT($G843,10)="Unincepted",$B843="O "),VLOOKUP(" ULO",_312_Table2,MATCH('312'!$V$16,_312_Table2_ColumnLookup,0),FALSE),
  IF(AND(VALUE(LEFT($A843,3))=312,LEFT($G843,10)="Unincepted",$B843="Q "),VLOOKUP(" ULO",_312_Table2,MATCH('312'!$X$16,_312_Table2_ColumnLookup,0),FALSE),
  IF(AND(VALUE(LEFT($A843,3))=312,LEFT($G843,10)="Unincepted"),VLOOKUP(" ULO",_312_Table2,MATCH(LEFT($B843,1),_312_Table2_ColumnLookup,0),FALSE),
  IF(AND(VALUE(LEFT($A843,3))=312,LEFT($G843,5)="Total",$B843="G "),VLOOKUP('312'!$F$80,_312_Table2,MATCH('312'!$N$16,_312_Table2_ColumnLookup,0),FALSE),
  IF(AND(VALUE(LEFT($A843,3))=312,LEFT($G843,5)="Total",$B843="O "),VLOOKUP('312'!$F$80,_312_Table2,MATCH('312'!$V$16,_312_Table2_ColumnLookup,0),FALSE),
  IF(AND(VALUE(LEFT($A843,3))=312,LEFT($G843,5)="Total",$B843="Q "),VLOOKUP('312'!$F$80,_312_Table2,MATCH('312'!$X$16,_312_Table2_ColumnLookup,0),FALSE),
  IF(AND(VALUE(LEFT($A843,3))=312,LEFT($G843,5)="Total"),VLOOKUP('312'!$F$80,_312_Table2,MATCH(LEFT($B843,1),_312_Table2_ColumnLookup,0),FALSE),
  IF(AND(VALUE(LEFT($A843,3))=312,LEN($I843)=4,$B843="G"),VLOOKUP($I843,_312_Table2,MATCH('312'!$N$16,_312_Table2_ColumnLookup,0),FALSE),
  IF(AND(VALUE(LEFT($A843,3))=312,LEN($I843)=4,$B843="O"),VLOOKUP($I843,_312_Table2,MATCH('312'!$V$16,_312_Table2_ColumnLookup,0),FALSE),
  IF(AND(VALUE(LEFT($A843,3))=312,LEN($I843)=4,$B843="Q"),VLOOKUP($I843,_312_Table2,MATCH('312'!$X$16,_312_Table2_ColumnLookup,0),FALSE),
  IF(AND(VALUE(LEFT($A843,3))=312,LEN($I843)=4),VLOOKUP($I843,_312_Table2,MATCH(LEFT($B843,1),_312_Table2_ColumnLookup,0),FALSE)
+N("312"),
  IF(VALUE(LEFT($A843,3))=313,VLOOKUP(VALUE(MID($B843,2,1)),_313_Table2,MATCH(MID($B843,1,1),_313_Table2_ColumnLookup,0),FALSE)
+N("313"),
  IF(AND(VALUE(LEFT($A843,3))=314,LEN($B843)=3),VLOOKUP(VALUE(MID($B843,2,2)),_314_Table2,MATCH(MID($B843,1,1),_314_Table2_ColumnLookup,0),FALSE),
  IF(VALUE(LEFT($A843,3))=314,VLOOKUP(VALUE(MID($B843,2,1)),_314_Table2,MATCH(MID($B843,1,1),_314_Table2_ColumnLookup,0),FALSE)
+N("314"),
""))))))))))))))))))))))))</f>
        <v>#N/A</v>
      </c>
      <c r="F843" s="238" t="e">
        <f>IF(AND(VALUE(LEFT($A843,3))=309,LEN($B843)=3),VLOOKUP(VALUE(MID($B843,2,2)),_309_Table3,MATCH(MID($B843,1,1),_309_Table3_ColumnLookup,0),FALSE),
  IF($C843="309 LCR SummaryA",OneYearSCR,IF($C843="309 LCR SummaryB",UltimateSCR,IF(VALUE(LEFT($A843,3))=309,VLOOKUP(VALUE(MID($B843,2,1)),_309_Table3,MATCH(MID($B843,1,1),_309_Table3_ColumnLookup,0),FALSE)
+N("309"),
  IF(VALUE(LEFT($A843,3))=310,VLOOKUP(VALUE(MID($B843,2,1)),_310_Table3,MATCH(MID($B843,1,1),_310_Table3_ColumnLookup,0),FALSE)
+N("310"),
  IF(AND(VALUE(LEFT($A843,3))=311,LEN($I843)=4),VLOOKUP($I843,_311_Table3,MATCH($B843,_311_Table3_ColumnLookup,0),FALSE),
  IF(AND(VALUE(LEFT($A843,3))=311,OR($B843="I2",$B843="J2",$B843="K2",$B843="L2")),VLOOKUP('311'!$G$58,_311_Table3,MATCH(MID($B843,1,1),_311_Table3_ColumnLookup,0),FALSE),
  IF(AND(VALUE(LEFT($A843,3))=311,RIGHT($B843,5)="Total"),VLOOKUP('311'!$G$59,_311_Table3,MATCH(MID($B843,1,1),_311_Table3_ColumnLookup,0),FALSE),
  IF(VALUE(LEFT($A843,3))=311,VLOOKUP(VALUE(MID($B843,2,1)),_311_Table3,MATCH(MID($B843,1,1),_311_Table3_ColumnLookup,0),FALSE)
+N("311"),
  IF(AND(VALUE(LEFT($A843,3))=312,LEFT($G843,10)="Unincepted",$B843="G "),VLOOKUP(" ULO",_312_Table3,MATCH('312'!$N$16,_312_Table3_ColumnLookup,0),FALSE),
  IF(AND(VALUE(LEFT($A843,3))=312,LEFT($G843,10)="Unincepted",$B843="O "),VLOOKUP(" ULO",_312_Table3,MATCH('312'!$V$16,_312_Table3_ColumnLookup,0),FALSE),
  IF(AND(VALUE(LEFT($A843,3))=312,LEFT($G843,10)="Unincepted",$B843="Q "),VLOOKUP(" ULO",_312_Table3,MATCH('312'!$X$16,_312_Table3_ColumnLookup,0),FALSE),
  IF(AND(VALUE(LEFT($A843,3))=312,LEFT($G843,10)="Unincepted"),VLOOKUP(" ULO",_312_Table3,MATCH(LEFT($B843,1),_312_Table3_ColumnLookup,0),FALSE),
  IF(AND(VALUE(LEFT($A843,3))=312,LEFT($G843,5)="Total",$B843="G "),VLOOKUP('312'!$F$80,_312_Table3,MATCH('312'!$N$16,_312_Table3_ColumnLookup,0),FALSE),
  IF(AND(VALUE(LEFT($A843,3))=312,LEFT($G843,5)="Total",$B843="O "),VLOOKUP('312'!$F$80,_312_Table3,MATCH('312'!$V$16,_312_Table3_ColumnLookup,0),FALSE),
  IF(AND(VALUE(LEFT($A843,3))=312,LEFT($G843,5)="Total",$B843="Q "),VLOOKUP('312'!$F$80,_312_Table3,MATCH('312'!$X$16,_312_Table3_ColumnLookup,0),FALSE),
  IF(AND(VALUE(LEFT($A843,3))=312,LEFT($G843,5)="Total"),VLOOKUP('312'!$F$80,_312_Table3,MATCH(LEFT($B843,1),_312_Table3_ColumnLookup,0),FALSE),
  IF(AND(VALUE(LEFT($A843,3))=312,LEN($I843)=4,$B843="G"),VLOOKUP($I843,_312_Table3,MATCH('312'!$N$16,_312_Table3_ColumnLookup,0),FALSE),
  IF(AND(VALUE(LEFT($A843,3))=312,LEN($I843)=4,$B843="O"),VLOOKUP($I843,_312_Table3,MATCH('312'!$V$16,_312_Table3_ColumnLookup,0),FALSE),
  IF(AND(VALUE(LEFT($A843,3))=312,LEN($I843)=4,$B843="Q"),VLOOKUP($I843,_312_Table3,MATCH('312'!$X$16,_312_Table3_ColumnLookup,0),FALSE),
  IF(AND(VALUE(LEFT($A843,3))=312,LEN($I843)=4),VLOOKUP($I843,_312_Table3,MATCH(LEFT($B843,1),_312_Table3_ColumnLookup,0),FALSE)
+N("312"),
  IF(VALUE(LEFT($A843,3))=313,VLOOKUP(VALUE(MID($B843,2,1)),_313_Table3,MATCH(MID($B843,1,1),_313_Table3_ColumnLookup,0),FALSE)
+N("313"),
  IF(AND(VALUE(LEFT($A843,3))=314,LEN($B843)=3),VLOOKUP(VALUE(MID($B843,2,2)),_314_Table3,MATCH(MID($B843,1,1),_314_Table3_ColumnLookup,0),FALSE),
  IF(VALUE(LEFT($A843,3))=314,VLOOKUP(VALUE(MID($B843,2,1)),_314_Table3,MATCH(MID($B843,1,1),_314_Table3_ColumnLookup,0),FALSE)
+N("314"),
""))))))))))))))))))))))))</f>
        <v>#N/A</v>
      </c>
      <c r="H843" s="321" t="str">
        <f>IFERROR(
IF(ISERROR($D843)=FALSE,$D843,IF(ISERROR($E843)=FALSE,$E843,IF(ISERROR($F843)=FALSE,$F843
+N("012 checkboxes"),
IF(
IF(OR(LEFT($A843,9)="Syndicate",LEFT($A843,12)="NewSyndicate"),VLOOKUP($A843,'012'!$J:$ZW,MATCH("Link to button",'012'!$J$1:$ZW$1,0),0)
+N("309 checkbox"),
IF($C843="309 LCR Summary0",VLOOKUP("Notes990",'309'!$P:$ZZ,MATCH("Link to button",'309'!$P$1:$ZZ$1,0),0)
+N("313 checkboxes"),
IF($C843="313 Financial Information0LcmVsScr",IF($C843="309 LCR Summary0",VLOOKUP("LcmVsScr",'309'!$N:$ZZ,MATCH("Link to button",'309'!$N$1:$ZZ$1,0),0),
IF($C843="313 Financial Information0LcrDocAttached",IF($C843="309 LCR Summary0",VLOOKUP("LcrDocAttached",'309'!$N:$ZZ,MATCH("Link to button",'309'!$N$1:$ZZ$1,0),
0)))))))=1,TRUE,FALSE)
))),"")</f>
        <v/>
      </c>
    </row>
    <row r="844" spans="1:8">
      <c r="A844" s="237" t="e">
        <f>VLOOKUP($G844,CSVLookups!$B:$R,MATCH(A$1,CSVLookups!$B$1:$R$1,0),FALSE)</f>
        <v>#N/A</v>
      </c>
      <c r="B844" s="237" t="e">
        <f>VLOOKUP($G844,CSVLookups!$B:$R,MATCH(B$1,CSVLookups!$B$1:$R$1,0),FALSE)</f>
        <v>#N/A</v>
      </c>
      <c r="C844" s="238" t="e">
        <f t="shared" si="13"/>
        <v>#N/A</v>
      </c>
      <c r="D844" s="238" t="e">
        <f>IF(AND(VALUE(LEFT($A844,3))=309,LEN($B844)=3),VLOOKUP(VALUE(MID($B844,2,2)),_309_Table1,MATCH(MID($B844,1,1),_309_Table1_ColumnLookup,0),FALSE),
  IF($C844="309 LCR SummaryA",OneYearSCR,IF($C844="309 LCR SummaryB",UltimateSCR,IF(VALUE(LEFT($A844,3))=309,VLOOKUP(VALUE(MID($B844,2,1)),_309_Table1,MATCH(MID($B844,1,1),_309_Table1_ColumnLookup,0),FALSE)
+N("309"),
  IF(VALUE(LEFT($A844,3))=310,VLOOKUP(VALUE(MID($B844,2,1)),_310_Table1,MATCH(MID($B844,1,1),_310_Table1_ColumnLookup,0),FALSE)
+N("310"),
  IF(AND(VALUE(LEFT($A844,3))=311,LEN($I844)=4),VLOOKUP($I844,_311_Table1,MATCH($B844,_311_Table1_ColumnLookup,0),FALSE),
  IF(AND(VALUE(LEFT($A844,3))=311,OR($B844="I2",$B844="J2",$B844="K2",$B844="L2")),VLOOKUP('311'!$G$58,_311_Table1,MATCH(MID($B844,1,1),_311_Table1_ColumnLookup,0),FALSE),
  IF(AND(VALUE(LEFT($A844,3))=311,RIGHT($B844,5)="Total"),VLOOKUP('311'!$G$59,_311_Table1,MATCH(MID($B844,1,1),_311_Table1_ColumnLookup,0),FALSE),
  IF(VALUE(LEFT($A844,3))=311,VLOOKUP(VALUE(MID($B844,2,1)),_311_Table1,MATCH(MID($B844,1,1),_311_Table1_ColumnLookup,0),FALSE)
+N("311"),
  IF(AND(VALUE(LEFT($A844,3))=312,LEFT($G844,10)="Unincepted",$B844="G "),VLOOKUP(" ULO",_312_Table1,MATCH('312'!$N$16,_312_Table1_ColumnLookup,0),FALSE),
  IF(AND(VALUE(LEFT($A844,3))=312,LEFT($G844,10)="Unincepted",$B844="O "),VLOOKUP(" ULO",_312_Table1,MATCH('312'!$V$16,_312_Table1_ColumnLookup,0),FALSE),
  IF(AND(VALUE(LEFT($A844,3))=312,LEFT($G844,10)="Unincepted",$B844="Q "),VLOOKUP(" ULO",_312_Table1,MATCH('312'!$X$16,_312_Table1_ColumnLookup,0),FALSE),
  IF(AND(VALUE(LEFT($A844,3))=312,LEFT($G844,10)="Unincepted"),VLOOKUP(" ULO",_312_Table1,MATCH(LEFT($B844,1),_312_Table1_ColumnLookup,0),FALSE),
  IF(AND(VALUE(LEFT($A844,3))=312,LEFT($G844,5)="Total",$B844="G "),VLOOKUP('312'!$F$80,_312_Table1,MATCH('312'!$N$16,_312_Table1_ColumnLookup,0),FALSE),
  IF(AND(VALUE(LEFT($A844,3))=312,LEFT($G844,5)="Total",$B844="O "),VLOOKUP('312'!$F$80,_312_Table1,MATCH('312'!$V$16,_312_Table1_ColumnLookup,0),FALSE),
  IF(AND(VALUE(LEFT($A844,3))=312,LEFT($G844,5)="Total",$B844="Q "),VLOOKUP('312'!$F$80,_312_Table1,MATCH('312'!$X$16,_312_Table1_ColumnLookup,0),FALSE),
  IF(AND(VALUE(LEFT($A844,3))=312,LEFT($G844,5)="Total"),VLOOKUP('312'!$F$80,_312_Table1,MATCH(LEFT($B844,1),_312_Table1_ColumnLookup,0),FALSE),
  IF(AND(VALUE(LEFT($A844,3))=312,LEN($I844)=4,$B844="G"),VLOOKUP($I844,_312_Table1,MATCH('312'!$N$16,_312_Table1_ColumnLookup,0),FALSE),
  IF(AND(VALUE(LEFT($A844,3))=312,LEN($I844)=4,$B844="O"),VLOOKUP($I844,_312_Table1,MATCH('312'!$V$16,_312_Table1_ColumnLookup,0),FALSE),
  IF(AND(VALUE(LEFT($A844,3))=312,LEN($I844)=4,$B844="Q"),VLOOKUP($I844,_312_Table1,MATCH('312'!$X$16,_312_Table1_ColumnLookup,0),FALSE),
  IF(AND(VALUE(LEFT($A844,3))=312,LEN($I844)=4),VLOOKUP($I844,_312_Table1,MATCH(LEFT($B844,1),_312_Table1_ColumnLookup,0),FALSE)
+N("312"),
  IF(VALUE(LEFT($A844,3))=313,VLOOKUP(VALUE(MID($B844,2,1)),_313_Table1,MATCH(MID($B844,1,1),_313_Table1_ColumnLookup,0),FALSE)
+N("313"),
  IF(AND(VALUE(LEFT($A844,3))=314,LEN($B844)=3),VLOOKUP(VALUE(MID($B844,2,2)),_314_Table1,MATCH(MID($B844,1,1),_314_Table1_ColumnLookup,0),FALSE),
  IF(VALUE(LEFT($A844,3))=314,VLOOKUP(VALUE(MID($B844,2,1)),_314_Table1,MATCH(MID($B844,1,1),_314_Table1_ColumnLookup,0),FALSE)
+N("314"),
""))))))))))))))))))))))))</f>
        <v>#N/A</v>
      </c>
      <c r="E844" s="238" t="e">
        <f>IF(AND(VALUE(LEFT($A844,3))=309,LEN($B844)=3),VLOOKUP(VALUE(MID($B844,2,2)),_309_Table2,MATCH(MID($B844,1,1),_309_Table2_ColumnLookup,0),FALSE),
  IF($C844="309 LCR SummaryA",OneYearSCR,IF($C844="309 LCR SummaryB",UltimateSCR,IF(VALUE(LEFT($A844,3))=309,VLOOKUP(VALUE(MID($B844,2,1)),_309_Table2,MATCH(MID($B844,1,1),_309_Table2_ColumnLookup,0),FALSE)
+N("309"),
  IF(VALUE(LEFT($A844,3))=310,VLOOKUP(VALUE(MID($B844,2,1)),_310_Table2,MATCH(MID($B844,1,1),_310_Table2_ColumnLookup,0),FALSE)
+N("310"),
  IF(AND(VALUE(LEFT($A844,3))=311,LEN($I844)=4),VLOOKUP($I844,_311_Table2,MATCH($B844,_311_Table2_ColumnLookup,0),FALSE),
  IF(AND(VALUE(LEFT($A844,3))=311,OR($B844="I2",$B844="J2",$B844="K2",$B844="L2")),VLOOKUP('311'!$G$58,_311_Table2,MATCH(MID($B844,1,1),_311_Table2_ColumnLookup,0),FALSE),
  IF(AND(VALUE(LEFT($A844,3))=311,RIGHT($B844,5)="Total"),VLOOKUP('311'!$G$59,_311_Table2,MATCH(MID($B844,1,1),_311_Table2_ColumnLookup,0),FALSE),
  IF(VALUE(LEFT($A844,3))=311,VLOOKUP(VALUE(MID($B844,2,1)),_311_Table2,MATCH(MID($B844,1,1),_311_Table2_ColumnLookup,0),FALSE)
+N("311"),
  IF(AND(VALUE(LEFT($A844,3))=312,LEFT($G844,10)="Unincepted",$B844="G "),VLOOKUP(" ULO",_312_Table2,MATCH('312'!$N$16,_312_Table2_ColumnLookup,0),FALSE),
  IF(AND(VALUE(LEFT($A844,3))=312,LEFT($G844,10)="Unincepted",$B844="O "),VLOOKUP(" ULO",_312_Table2,MATCH('312'!$V$16,_312_Table2_ColumnLookup,0),FALSE),
  IF(AND(VALUE(LEFT($A844,3))=312,LEFT($G844,10)="Unincepted",$B844="Q "),VLOOKUP(" ULO",_312_Table2,MATCH('312'!$X$16,_312_Table2_ColumnLookup,0),FALSE),
  IF(AND(VALUE(LEFT($A844,3))=312,LEFT($G844,10)="Unincepted"),VLOOKUP(" ULO",_312_Table2,MATCH(LEFT($B844,1),_312_Table2_ColumnLookup,0),FALSE),
  IF(AND(VALUE(LEFT($A844,3))=312,LEFT($G844,5)="Total",$B844="G "),VLOOKUP('312'!$F$80,_312_Table2,MATCH('312'!$N$16,_312_Table2_ColumnLookup,0),FALSE),
  IF(AND(VALUE(LEFT($A844,3))=312,LEFT($G844,5)="Total",$B844="O "),VLOOKUP('312'!$F$80,_312_Table2,MATCH('312'!$V$16,_312_Table2_ColumnLookup,0),FALSE),
  IF(AND(VALUE(LEFT($A844,3))=312,LEFT($G844,5)="Total",$B844="Q "),VLOOKUP('312'!$F$80,_312_Table2,MATCH('312'!$X$16,_312_Table2_ColumnLookup,0),FALSE),
  IF(AND(VALUE(LEFT($A844,3))=312,LEFT($G844,5)="Total"),VLOOKUP('312'!$F$80,_312_Table2,MATCH(LEFT($B844,1),_312_Table2_ColumnLookup,0),FALSE),
  IF(AND(VALUE(LEFT($A844,3))=312,LEN($I844)=4,$B844="G"),VLOOKUP($I844,_312_Table2,MATCH('312'!$N$16,_312_Table2_ColumnLookup,0),FALSE),
  IF(AND(VALUE(LEFT($A844,3))=312,LEN($I844)=4,$B844="O"),VLOOKUP($I844,_312_Table2,MATCH('312'!$V$16,_312_Table2_ColumnLookup,0),FALSE),
  IF(AND(VALUE(LEFT($A844,3))=312,LEN($I844)=4,$B844="Q"),VLOOKUP($I844,_312_Table2,MATCH('312'!$X$16,_312_Table2_ColumnLookup,0),FALSE),
  IF(AND(VALUE(LEFT($A844,3))=312,LEN($I844)=4),VLOOKUP($I844,_312_Table2,MATCH(LEFT($B844,1),_312_Table2_ColumnLookup,0),FALSE)
+N("312"),
  IF(VALUE(LEFT($A844,3))=313,VLOOKUP(VALUE(MID($B844,2,1)),_313_Table2,MATCH(MID($B844,1,1),_313_Table2_ColumnLookup,0),FALSE)
+N("313"),
  IF(AND(VALUE(LEFT($A844,3))=314,LEN($B844)=3),VLOOKUP(VALUE(MID($B844,2,2)),_314_Table2,MATCH(MID($B844,1,1),_314_Table2_ColumnLookup,0),FALSE),
  IF(VALUE(LEFT($A844,3))=314,VLOOKUP(VALUE(MID($B844,2,1)),_314_Table2,MATCH(MID($B844,1,1),_314_Table2_ColumnLookup,0),FALSE)
+N("314"),
""))))))))))))))))))))))))</f>
        <v>#N/A</v>
      </c>
      <c r="F844" s="238" t="e">
        <f>IF(AND(VALUE(LEFT($A844,3))=309,LEN($B844)=3),VLOOKUP(VALUE(MID($B844,2,2)),_309_Table3,MATCH(MID($B844,1,1),_309_Table3_ColumnLookup,0),FALSE),
  IF($C844="309 LCR SummaryA",OneYearSCR,IF($C844="309 LCR SummaryB",UltimateSCR,IF(VALUE(LEFT($A844,3))=309,VLOOKUP(VALUE(MID($B844,2,1)),_309_Table3,MATCH(MID($B844,1,1),_309_Table3_ColumnLookup,0),FALSE)
+N("309"),
  IF(VALUE(LEFT($A844,3))=310,VLOOKUP(VALUE(MID($B844,2,1)),_310_Table3,MATCH(MID($B844,1,1),_310_Table3_ColumnLookup,0),FALSE)
+N("310"),
  IF(AND(VALUE(LEFT($A844,3))=311,LEN($I844)=4),VLOOKUP($I844,_311_Table3,MATCH($B844,_311_Table3_ColumnLookup,0),FALSE),
  IF(AND(VALUE(LEFT($A844,3))=311,OR($B844="I2",$B844="J2",$B844="K2",$B844="L2")),VLOOKUP('311'!$G$58,_311_Table3,MATCH(MID($B844,1,1),_311_Table3_ColumnLookup,0),FALSE),
  IF(AND(VALUE(LEFT($A844,3))=311,RIGHT($B844,5)="Total"),VLOOKUP('311'!$G$59,_311_Table3,MATCH(MID($B844,1,1),_311_Table3_ColumnLookup,0),FALSE),
  IF(VALUE(LEFT($A844,3))=311,VLOOKUP(VALUE(MID($B844,2,1)),_311_Table3,MATCH(MID($B844,1,1),_311_Table3_ColumnLookup,0),FALSE)
+N("311"),
  IF(AND(VALUE(LEFT($A844,3))=312,LEFT($G844,10)="Unincepted",$B844="G "),VLOOKUP(" ULO",_312_Table3,MATCH('312'!$N$16,_312_Table3_ColumnLookup,0),FALSE),
  IF(AND(VALUE(LEFT($A844,3))=312,LEFT($G844,10)="Unincepted",$B844="O "),VLOOKUP(" ULO",_312_Table3,MATCH('312'!$V$16,_312_Table3_ColumnLookup,0),FALSE),
  IF(AND(VALUE(LEFT($A844,3))=312,LEFT($G844,10)="Unincepted",$B844="Q "),VLOOKUP(" ULO",_312_Table3,MATCH('312'!$X$16,_312_Table3_ColumnLookup,0),FALSE),
  IF(AND(VALUE(LEFT($A844,3))=312,LEFT($G844,10)="Unincepted"),VLOOKUP(" ULO",_312_Table3,MATCH(LEFT($B844,1),_312_Table3_ColumnLookup,0),FALSE),
  IF(AND(VALUE(LEFT($A844,3))=312,LEFT($G844,5)="Total",$B844="G "),VLOOKUP('312'!$F$80,_312_Table3,MATCH('312'!$N$16,_312_Table3_ColumnLookup,0),FALSE),
  IF(AND(VALUE(LEFT($A844,3))=312,LEFT($G844,5)="Total",$B844="O "),VLOOKUP('312'!$F$80,_312_Table3,MATCH('312'!$V$16,_312_Table3_ColumnLookup,0),FALSE),
  IF(AND(VALUE(LEFT($A844,3))=312,LEFT($G844,5)="Total",$B844="Q "),VLOOKUP('312'!$F$80,_312_Table3,MATCH('312'!$X$16,_312_Table3_ColumnLookup,0),FALSE),
  IF(AND(VALUE(LEFT($A844,3))=312,LEFT($G844,5)="Total"),VLOOKUP('312'!$F$80,_312_Table3,MATCH(LEFT($B844,1),_312_Table3_ColumnLookup,0),FALSE),
  IF(AND(VALUE(LEFT($A844,3))=312,LEN($I844)=4,$B844="G"),VLOOKUP($I844,_312_Table3,MATCH('312'!$N$16,_312_Table3_ColumnLookup,0),FALSE),
  IF(AND(VALUE(LEFT($A844,3))=312,LEN($I844)=4,$B844="O"),VLOOKUP($I844,_312_Table3,MATCH('312'!$V$16,_312_Table3_ColumnLookup,0),FALSE),
  IF(AND(VALUE(LEFT($A844,3))=312,LEN($I844)=4,$B844="Q"),VLOOKUP($I844,_312_Table3,MATCH('312'!$X$16,_312_Table3_ColumnLookup,0),FALSE),
  IF(AND(VALUE(LEFT($A844,3))=312,LEN($I844)=4),VLOOKUP($I844,_312_Table3,MATCH(LEFT($B844,1),_312_Table3_ColumnLookup,0),FALSE)
+N("312"),
  IF(VALUE(LEFT($A844,3))=313,VLOOKUP(VALUE(MID($B844,2,1)),_313_Table3,MATCH(MID($B844,1,1),_313_Table3_ColumnLookup,0),FALSE)
+N("313"),
  IF(AND(VALUE(LEFT($A844,3))=314,LEN($B844)=3),VLOOKUP(VALUE(MID($B844,2,2)),_314_Table3,MATCH(MID($B844,1,1),_314_Table3_ColumnLookup,0),FALSE),
  IF(VALUE(LEFT($A844,3))=314,VLOOKUP(VALUE(MID($B844,2,1)),_314_Table3,MATCH(MID($B844,1,1),_314_Table3_ColumnLookup,0),FALSE)
+N("314"),
""))))))))))))))))))))))))</f>
        <v>#N/A</v>
      </c>
      <c r="H844" s="321" t="str">
        <f>IFERROR(
IF(ISERROR($D844)=FALSE,$D844,IF(ISERROR($E844)=FALSE,$E844,IF(ISERROR($F844)=FALSE,$F844
+N("012 checkboxes"),
IF(
IF(OR(LEFT($A844,9)="Syndicate",LEFT($A844,12)="NewSyndicate"),VLOOKUP($A844,'012'!$J:$ZW,MATCH("Link to button",'012'!$J$1:$ZW$1,0),0)
+N("309 checkbox"),
IF($C844="309 LCR Summary0",VLOOKUP("Notes990",'309'!$P:$ZZ,MATCH("Link to button",'309'!$P$1:$ZZ$1,0),0)
+N("313 checkboxes"),
IF($C844="313 Financial Information0LcmVsScr",IF($C844="309 LCR Summary0",VLOOKUP("LcmVsScr",'309'!$N:$ZZ,MATCH("Link to button",'309'!$N$1:$ZZ$1,0),0),
IF($C844="313 Financial Information0LcrDocAttached",IF($C844="309 LCR Summary0",VLOOKUP("LcrDocAttached",'309'!$N:$ZZ,MATCH("Link to button",'309'!$N$1:$ZZ$1,0),
0)))))))=1,TRUE,FALSE)
))),"")</f>
        <v/>
      </c>
    </row>
    <row r="845" spans="1:8">
      <c r="A845" s="237" t="e">
        <f>VLOOKUP($G845,CSVLookups!$B:$R,MATCH(A$1,CSVLookups!$B$1:$R$1,0),FALSE)</f>
        <v>#N/A</v>
      </c>
      <c r="B845" s="237" t="e">
        <f>VLOOKUP($G845,CSVLookups!$B:$R,MATCH(B$1,CSVLookups!$B$1:$R$1,0),FALSE)</f>
        <v>#N/A</v>
      </c>
      <c r="C845" s="238" t="e">
        <f t="shared" si="13"/>
        <v>#N/A</v>
      </c>
      <c r="D845" s="238" t="e">
        <f>IF(AND(VALUE(LEFT($A845,3))=309,LEN($B845)=3),VLOOKUP(VALUE(MID($B845,2,2)),_309_Table1,MATCH(MID($B845,1,1),_309_Table1_ColumnLookup,0),FALSE),
  IF($C845="309 LCR SummaryA",OneYearSCR,IF($C845="309 LCR SummaryB",UltimateSCR,IF(VALUE(LEFT($A845,3))=309,VLOOKUP(VALUE(MID($B845,2,1)),_309_Table1,MATCH(MID($B845,1,1),_309_Table1_ColumnLookup,0),FALSE)
+N("309"),
  IF(VALUE(LEFT($A845,3))=310,VLOOKUP(VALUE(MID($B845,2,1)),_310_Table1,MATCH(MID($B845,1,1),_310_Table1_ColumnLookup,0),FALSE)
+N("310"),
  IF(AND(VALUE(LEFT($A845,3))=311,LEN($I845)=4),VLOOKUP($I845,_311_Table1,MATCH($B845,_311_Table1_ColumnLookup,0),FALSE),
  IF(AND(VALUE(LEFT($A845,3))=311,OR($B845="I2",$B845="J2",$B845="K2",$B845="L2")),VLOOKUP('311'!$G$58,_311_Table1,MATCH(MID($B845,1,1),_311_Table1_ColumnLookup,0),FALSE),
  IF(AND(VALUE(LEFT($A845,3))=311,RIGHT($B845,5)="Total"),VLOOKUP('311'!$G$59,_311_Table1,MATCH(MID($B845,1,1),_311_Table1_ColumnLookup,0),FALSE),
  IF(VALUE(LEFT($A845,3))=311,VLOOKUP(VALUE(MID($B845,2,1)),_311_Table1,MATCH(MID($B845,1,1),_311_Table1_ColumnLookup,0),FALSE)
+N("311"),
  IF(AND(VALUE(LEFT($A845,3))=312,LEFT($G845,10)="Unincepted",$B845="G "),VLOOKUP(" ULO",_312_Table1,MATCH('312'!$N$16,_312_Table1_ColumnLookup,0),FALSE),
  IF(AND(VALUE(LEFT($A845,3))=312,LEFT($G845,10)="Unincepted",$B845="O "),VLOOKUP(" ULO",_312_Table1,MATCH('312'!$V$16,_312_Table1_ColumnLookup,0),FALSE),
  IF(AND(VALUE(LEFT($A845,3))=312,LEFT($G845,10)="Unincepted",$B845="Q "),VLOOKUP(" ULO",_312_Table1,MATCH('312'!$X$16,_312_Table1_ColumnLookup,0),FALSE),
  IF(AND(VALUE(LEFT($A845,3))=312,LEFT($G845,10)="Unincepted"),VLOOKUP(" ULO",_312_Table1,MATCH(LEFT($B845,1),_312_Table1_ColumnLookup,0),FALSE),
  IF(AND(VALUE(LEFT($A845,3))=312,LEFT($G845,5)="Total",$B845="G "),VLOOKUP('312'!$F$80,_312_Table1,MATCH('312'!$N$16,_312_Table1_ColumnLookup,0),FALSE),
  IF(AND(VALUE(LEFT($A845,3))=312,LEFT($G845,5)="Total",$B845="O "),VLOOKUP('312'!$F$80,_312_Table1,MATCH('312'!$V$16,_312_Table1_ColumnLookup,0),FALSE),
  IF(AND(VALUE(LEFT($A845,3))=312,LEFT($G845,5)="Total",$B845="Q "),VLOOKUP('312'!$F$80,_312_Table1,MATCH('312'!$X$16,_312_Table1_ColumnLookup,0),FALSE),
  IF(AND(VALUE(LEFT($A845,3))=312,LEFT($G845,5)="Total"),VLOOKUP('312'!$F$80,_312_Table1,MATCH(LEFT($B845,1),_312_Table1_ColumnLookup,0),FALSE),
  IF(AND(VALUE(LEFT($A845,3))=312,LEN($I845)=4,$B845="G"),VLOOKUP($I845,_312_Table1,MATCH('312'!$N$16,_312_Table1_ColumnLookup,0),FALSE),
  IF(AND(VALUE(LEFT($A845,3))=312,LEN($I845)=4,$B845="O"),VLOOKUP($I845,_312_Table1,MATCH('312'!$V$16,_312_Table1_ColumnLookup,0),FALSE),
  IF(AND(VALUE(LEFT($A845,3))=312,LEN($I845)=4,$B845="Q"),VLOOKUP($I845,_312_Table1,MATCH('312'!$X$16,_312_Table1_ColumnLookup,0),FALSE),
  IF(AND(VALUE(LEFT($A845,3))=312,LEN($I845)=4),VLOOKUP($I845,_312_Table1,MATCH(LEFT($B845,1),_312_Table1_ColumnLookup,0),FALSE)
+N("312"),
  IF(VALUE(LEFT($A845,3))=313,VLOOKUP(VALUE(MID($B845,2,1)),_313_Table1,MATCH(MID($B845,1,1),_313_Table1_ColumnLookup,0),FALSE)
+N("313"),
  IF(AND(VALUE(LEFT($A845,3))=314,LEN($B845)=3),VLOOKUP(VALUE(MID($B845,2,2)),_314_Table1,MATCH(MID($B845,1,1),_314_Table1_ColumnLookup,0),FALSE),
  IF(VALUE(LEFT($A845,3))=314,VLOOKUP(VALUE(MID($B845,2,1)),_314_Table1,MATCH(MID($B845,1,1),_314_Table1_ColumnLookup,0),FALSE)
+N("314"),
""))))))))))))))))))))))))</f>
        <v>#N/A</v>
      </c>
      <c r="E845" s="238" t="e">
        <f>IF(AND(VALUE(LEFT($A845,3))=309,LEN($B845)=3),VLOOKUP(VALUE(MID($B845,2,2)),_309_Table2,MATCH(MID($B845,1,1),_309_Table2_ColumnLookup,0),FALSE),
  IF($C845="309 LCR SummaryA",OneYearSCR,IF($C845="309 LCR SummaryB",UltimateSCR,IF(VALUE(LEFT($A845,3))=309,VLOOKUP(VALUE(MID($B845,2,1)),_309_Table2,MATCH(MID($B845,1,1),_309_Table2_ColumnLookup,0),FALSE)
+N("309"),
  IF(VALUE(LEFT($A845,3))=310,VLOOKUP(VALUE(MID($B845,2,1)),_310_Table2,MATCH(MID($B845,1,1),_310_Table2_ColumnLookup,0),FALSE)
+N("310"),
  IF(AND(VALUE(LEFT($A845,3))=311,LEN($I845)=4),VLOOKUP($I845,_311_Table2,MATCH($B845,_311_Table2_ColumnLookup,0),FALSE),
  IF(AND(VALUE(LEFT($A845,3))=311,OR($B845="I2",$B845="J2",$B845="K2",$B845="L2")),VLOOKUP('311'!$G$58,_311_Table2,MATCH(MID($B845,1,1),_311_Table2_ColumnLookup,0),FALSE),
  IF(AND(VALUE(LEFT($A845,3))=311,RIGHT($B845,5)="Total"),VLOOKUP('311'!$G$59,_311_Table2,MATCH(MID($B845,1,1),_311_Table2_ColumnLookup,0),FALSE),
  IF(VALUE(LEFT($A845,3))=311,VLOOKUP(VALUE(MID($B845,2,1)),_311_Table2,MATCH(MID($B845,1,1),_311_Table2_ColumnLookup,0),FALSE)
+N("311"),
  IF(AND(VALUE(LEFT($A845,3))=312,LEFT($G845,10)="Unincepted",$B845="G "),VLOOKUP(" ULO",_312_Table2,MATCH('312'!$N$16,_312_Table2_ColumnLookup,0),FALSE),
  IF(AND(VALUE(LEFT($A845,3))=312,LEFT($G845,10)="Unincepted",$B845="O "),VLOOKUP(" ULO",_312_Table2,MATCH('312'!$V$16,_312_Table2_ColumnLookup,0),FALSE),
  IF(AND(VALUE(LEFT($A845,3))=312,LEFT($G845,10)="Unincepted",$B845="Q "),VLOOKUP(" ULO",_312_Table2,MATCH('312'!$X$16,_312_Table2_ColumnLookup,0),FALSE),
  IF(AND(VALUE(LEFT($A845,3))=312,LEFT($G845,10)="Unincepted"),VLOOKUP(" ULO",_312_Table2,MATCH(LEFT($B845,1),_312_Table2_ColumnLookup,0),FALSE),
  IF(AND(VALUE(LEFT($A845,3))=312,LEFT($G845,5)="Total",$B845="G "),VLOOKUP('312'!$F$80,_312_Table2,MATCH('312'!$N$16,_312_Table2_ColumnLookup,0),FALSE),
  IF(AND(VALUE(LEFT($A845,3))=312,LEFT($G845,5)="Total",$B845="O "),VLOOKUP('312'!$F$80,_312_Table2,MATCH('312'!$V$16,_312_Table2_ColumnLookup,0),FALSE),
  IF(AND(VALUE(LEFT($A845,3))=312,LEFT($G845,5)="Total",$B845="Q "),VLOOKUP('312'!$F$80,_312_Table2,MATCH('312'!$X$16,_312_Table2_ColumnLookup,0),FALSE),
  IF(AND(VALUE(LEFT($A845,3))=312,LEFT($G845,5)="Total"),VLOOKUP('312'!$F$80,_312_Table2,MATCH(LEFT($B845,1),_312_Table2_ColumnLookup,0),FALSE),
  IF(AND(VALUE(LEFT($A845,3))=312,LEN($I845)=4,$B845="G"),VLOOKUP($I845,_312_Table2,MATCH('312'!$N$16,_312_Table2_ColumnLookup,0),FALSE),
  IF(AND(VALUE(LEFT($A845,3))=312,LEN($I845)=4,$B845="O"),VLOOKUP($I845,_312_Table2,MATCH('312'!$V$16,_312_Table2_ColumnLookup,0),FALSE),
  IF(AND(VALUE(LEFT($A845,3))=312,LEN($I845)=4,$B845="Q"),VLOOKUP($I845,_312_Table2,MATCH('312'!$X$16,_312_Table2_ColumnLookup,0),FALSE),
  IF(AND(VALUE(LEFT($A845,3))=312,LEN($I845)=4),VLOOKUP($I845,_312_Table2,MATCH(LEFT($B845,1),_312_Table2_ColumnLookup,0),FALSE)
+N("312"),
  IF(VALUE(LEFT($A845,3))=313,VLOOKUP(VALUE(MID($B845,2,1)),_313_Table2,MATCH(MID($B845,1,1),_313_Table2_ColumnLookup,0),FALSE)
+N("313"),
  IF(AND(VALUE(LEFT($A845,3))=314,LEN($B845)=3),VLOOKUP(VALUE(MID($B845,2,2)),_314_Table2,MATCH(MID($B845,1,1),_314_Table2_ColumnLookup,0),FALSE),
  IF(VALUE(LEFT($A845,3))=314,VLOOKUP(VALUE(MID($B845,2,1)),_314_Table2,MATCH(MID($B845,1,1),_314_Table2_ColumnLookup,0),FALSE)
+N("314"),
""))))))))))))))))))))))))</f>
        <v>#N/A</v>
      </c>
      <c r="F845" s="238" t="e">
        <f>IF(AND(VALUE(LEFT($A845,3))=309,LEN($B845)=3),VLOOKUP(VALUE(MID($B845,2,2)),_309_Table3,MATCH(MID($B845,1,1),_309_Table3_ColumnLookup,0),FALSE),
  IF($C845="309 LCR SummaryA",OneYearSCR,IF($C845="309 LCR SummaryB",UltimateSCR,IF(VALUE(LEFT($A845,3))=309,VLOOKUP(VALUE(MID($B845,2,1)),_309_Table3,MATCH(MID($B845,1,1),_309_Table3_ColumnLookup,0),FALSE)
+N("309"),
  IF(VALUE(LEFT($A845,3))=310,VLOOKUP(VALUE(MID($B845,2,1)),_310_Table3,MATCH(MID($B845,1,1),_310_Table3_ColumnLookup,0),FALSE)
+N("310"),
  IF(AND(VALUE(LEFT($A845,3))=311,LEN($I845)=4),VLOOKUP($I845,_311_Table3,MATCH($B845,_311_Table3_ColumnLookup,0),FALSE),
  IF(AND(VALUE(LEFT($A845,3))=311,OR($B845="I2",$B845="J2",$B845="K2",$B845="L2")),VLOOKUP('311'!$G$58,_311_Table3,MATCH(MID($B845,1,1),_311_Table3_ColumnLookup,0),FALSE),
  IF(AND(VALUE(LEFT($A845,3))=311,RIGHT($B845,5)="Total"),VLOOKUP('311'!$G$59,_311_Table3,MATCH(MID($B845,1,1),_311_Table3_ColumnLookup,0),FALSE),
  IF(VALUE(LEFT($A845,3))=311,VLOOKUP(VALUE(MID($B845,2,1)),_311_Table3,MATCH(MID($B845,1,1),_311_Table3_ColumnLookup,0),FALSE)
+N("311"),
  IF(AND(VALUE(LEFT($A845,3))=312,LEFT($G845,10)="Unincepted",$B845="G "),VLOOKUP(" ULO",_312_Table3,MATCH('312'!$N$16,_312_Table3_ColumnLookup,0),FALSE),
  IF(AND(VALUE(LEFT($A845,3))=312,LEFT($G845,10)="Unincepted",$B845="O "),VLOOKUP(" ULO",_312_Table3,MATCH('312'!$V$16,_312_Table3_ColumnLookup,0),FALSE),
  IF(AND(VALUE(LEFT($A845,3))=312,LEFT($G845,10)="Unincepted",$B845="Q "),VLOOKUP(" ULO",_312_Table3,MATCH('312'!$X$16,_312_Table3_ColumnLookup,0),FALSE),
  IF(AND(VALUE(LEFT($A845,3))=312,LEFT($G845,10)="Unincepted"),VLOOKUP(" ULO",_312_Table3,MATCH(LEFT($B845,1),_312_Table3_ColumnLookup,0),FALSE),
  IF(AND(VALUE(LEFT($A845,3))=312,LEFT($G845,5)="Total",$B845="G "),VLOOKUP('312'!$F$80,_312_Table3,MATCH('312'!$N$16,_312_Table3_ColumnLookup,0),FALSE),
  IF(AND(VALUE(LEFT($A845,3))=312,LEFT($G845,5)="Total",$B845="O "),VLOOKUP('312'!$F$80,_312_Table3,MATCH('312'!$V$16,_312_Table3_ColumnLookup,0),FALSE),
  IF(AND(VALUE(LEFT($A845,3))=312,LEFT($G845,5)="Total",$B845="Q "),VLOOKUP('312'!$F$80,_312_Table3,MATCH('312'!$X$16,_312_Table3_ColumnLookup,0),FALSE),
  IF(AND(VALUE(LEFT($A845,3))=312,LEFT($G845,5)="Total"),VLOOKUP('312'!$F$80,_312_Table3,MATCH(LEFT($B845,1),_312_Table3_ColumnLookup,0),FALSE),
  IF(AND(VALUE(LEFT($A845,3))=312,LEN($I845)=4,$B845="G"),VLOOKUP($I845,_312_Table3,MATCH('312'!$N$16,_312_Table3_ColumnLookup,0),FALSE),
  IF(AND(VALUE(LEFT($A845,3))=312,LEN($I845)=4,$B845="O"),VLOOKUP($I845,_312_Table3,MATCH('312'!$V$16,_312_Table3_ColumnLookup,0),FALSE),
  IF(AND(VALUE(LEFT($A845,3))=312,LEN($I845)=4,$B845="Q"),VLOOKUP($I845,_312_Table3,MATCH('312'!$X$16,_312_Table3_ColumnLookup,0),FALSE),
  IF(AND(VALUE(LEFT($A845,3))=312,LEN($I845)=4),VLOOKUP($I845,_312_Table3,MATCH(LEFT($B845,1),_312_Table3_ColumnLookup,0),FALSE)
+N("312"),
  IF(VALUE(LEFT($A845,3))=313,VLOOKUP(VALUE(MID($B845,2,1)),_313_Table3,MATCH(MID($B845,1,1),_313_Table3_ColumnLookup,0),FALSE)
+N("313"),
  IF(AND(VALUE(LEFT($A845,3))=314,LEN($B845)=3),VLOOKUP(VALUE(MID($B845,2,2)),_314_Table3,MATCH(MID($B845,1,1),_314_Table3_ColumnLookup,0),FALSE),
  IF(VALUE(LEFT($A845,3))=314,VLOOKUP(VALUE(MID($B845,2,1)),_314_Table3,MATCH(MID($B845,1,1),_314_Table3_ColumnLookup,0),FALSE)
+N("314"),
""))))))))))))))))))))))))</f>
        <v>#N/A</v>
      </c>
      <c r="H845" s="321" t="str">
        <f>IFERROR(
IF(ISERROR($D845)=FALSE,$D845,IF(ISERROR($E845)=FALSE,$E845,IF(ISERROR($F845)=FALSE,$F845
+N("012 checkboxes"),
IF(
IF(OR(LEFT($A845,9)="Syndicate",LEFT($A845,12)="NewSyndicate"),VLOOKUP($A845,'012'!$J:$ZW,MATCH("Link to button",'012'!$J$1:$ZW$1,0),0)
+N("309 checkbox"),
IF($C845="309 LCR Summary0",VLOOKUP("Notes990",'309'!$P:$ZZ,MATCH("Link to button",'309'!$P$1:$ZZ$1,0),0)
+N("313 checkboxes"),
IF($C845="313 Financial Information0LcmVsScr",IF($C845="309 LCR Summary0",VLOOKUP("LcmVsScr",'309'!$N:$ZZ,MATCH("Link to button",'309'!$N$1:$ZZ$1,0),0),
IF($C845="313 Financial Information0LcrDocAttached",IF($C845="309 LCR Summary0",VLOOKUP("LcrDocAttached",'309'!$N:$ZZ,MATCH("Link to button",'309'!$N$1:$ZZ$1,0),
0)))))))=1,TRUE,FALSE)
))),"")</f>
        <v/>
      </c>
    </row>
    <row r="846" spans="1:8">
      <c r="A846" s="237" t="e">
        <f>VLOOKUP($G846,CSVLookups!$B:$R,MATCH(A$1,CSVLookups!$B$1:$R$1,0),FALSE)</f>
        <v>#N/A</v>
      </c>
      <c r="B846" s="237" t="e">
        <f>VLOOKUP($G846,CSVLookups!$B:$R,MATCH(B$1,CSVLookups!$B$1:$R$1,0),FALSE)</f>
        <v>#N/A</v>
      </c>
      <c r="C846" s="238" t="e">
        <f t="shared" si="13"/>
        <v>#N/A</v>
      </c>
      <c r="D846" s="238" t="e">
        <f>IF(AND(VALUE(LEFT($A846,3))=309,LEN($B846)=3),VLOOKUP(VALUE(MID($B846,2,2)),_309_Table1,MATCH(MID($B846,1,1),_309_Table1_ColumnLookup,0),FALSE),
  IF($C846="309 LCR SummaryA",OneYearSCR,IF($C846="309 LCR SummaryB",UltimateSCR,IF(VALUE(LEFT($A846,3))=309,VLOOKUP(VALUE(MID($B846,2,1)),_309_Table1,MATCH(MID($B846,1,1),_309_Table1_ColumnLookup,0),FALSE)
+N("309"),
  IF(VALUE(LEFT($A846,3))=310,VLOOKUP(VALUE(MID($B846,2,1)),_310_Table1,MATCH(MID($B846,1,1),_310_Table1_ColumnLookup,0),FALSE)
+N("310"),
  IF(AND(VALUE(LEFT($A846,3))=311,LEN($I846)=4),VLOOKUP($I846,_311_Table1,MATCH($B846,_311_Table1_ColumnLookup,0),FALSE),
  IF(AND(VALUE(LEFT($A846,3))=311,OR($B846="I2",$B846="J2",$B846="K2",$B846="L2")),VLOOKUP('311'!$G$58,_311_Table1,MATCH(MID($B846,1,1),_311_Table1_ColumnLookup,0),FALSE),
  IF(AND(VALUE(LEFT($A846,3))=311,RIGHT($B846,5)="Total"),VLOOKUP('311'!$G$59,_311_Table1,MATCH(MID($B846,1,1),_311_Table1_ColumnLookup,0),FALSE),
  IF(VALUE(LEFT($A846,3))=311,VLOOKUP(VALUE(MID($B846,2,1)),_311_Table1,MATCH(MID($B846,1,1),_311_Table1_ColumnLookup,0),FALSE)
+N("311"),
  IF(AND(VALUE(LEFT($A846,3))=312,LEFT($G846,10)="Unincepted",$B846="G "),VLOOKUP(" ULO",_312_Table1,MATCH('312'!$N$16,_312_Table1_ColumnLookup,0),FALSE),
  IF(AND(VALUE(LEFT($A846,3))=312,LEFT($G846,10)="Unincepted",$B846="O "),VLOOKUP(" ULO",_312_Table1,MATCH('312'!$V$16,_312_Table1_ColumnLookup,0),FALSE),
  IF(AND(VALUE(LEFT($A846,3))=312,LEFT($G846,10)="Unincepted",$B846="Q "),VLOOKUP(" ULO",_312_Table1,MATCH('312'!$X$16,_312_Table1_ColumnLookup,0),FALSE),
  IF(AND(VALUE(LEFT($A846,3))=312,LEFT($G846,10)="Unincepted"),VLOOKUP(" ULO",_312_Table1,MATCH(LEFT($B846,1),_312_Table1_ColumnLookup,0),FALSE),
  IF(AND(VALUE(LEFT($A846,3))=312,LEFT($G846,5)="Total",$B846="G "),VLOOKUP('312'!$F$80,_312_Table1,MATCH('312'!$N$16,_312_Table1_ColumnLookup,0),FALSE),
  IF(AND(VALUE(LEFT($A846,3))=312,LEFT($G846,5)="Total",$B846="O "),VLOOKUP('312'!$F$80,_312_Table1,MATCH('312'!$V$16,_312_Table1_ColumnLookup,0),FALSE),
  IF(AND(VALUE(LEFT($A846,3))=312,LEFT($G846,5)="Total",$B846="Q "),VLOOKUP('312'!$F$80,_312_Table1,MATCH('312'!$X$16,_312_Table1_ColumnLookup,0),FALSE),
  IF(AND(VALUE(LEFT($A846,3))=312,LEFT($G846,5)="Total"),VLOOKUP('312'!$F$80,_312_Table1,MATCH(LEFT($B846,1),_312_Table1_ColumnLookup,0),FALSE),
  IF(AND(VALUE(LEFT($A846,3))=312,LEN($I846)=4,$B846="G"),VLOOKUP($I846,_312_Table1,MATCH('312'!$N$16,_312_Table1_ColumnLookup,0),FALSE),
  IF(AND(VALUE(LEFT($A846,3))=312,LEN($I846)=4,$B846="O"),VLOOKUP($I846,_312_Table1,MATCH('312'!$V$16,_312_Table1_ColumnLookup,0),FALSE),
  IF(AND(VALUE(LEFT($A846,3))=312,LEN($I846)=4,$B846="Q"),VLOOKUP($I846,_312_Table1,MATCH('312'!$X$16,_312_Table1_ColumnLookup,0),FALSE),
  IF(AND(VALUE(LEFT($A846,3))=312,LEN($I846)=4),VLOOKUP($I846,_312_Table1,MATCH(LEFT($B846,1),_312_Table1_ColumnLookup,0),FALSE)
+N("312"),
  IF(VALUE(LEFT($A846,3))=313,VLOOKUP(VALUE(MID($B846,2,1)),_313_Table1,MATCH(MID($B846,1,1),_313_Table1_ColumnLookup,0),FALSE)
+N("313"),
  IF(AND(VALUE(LEFT($A846,3))=314,LEN($B846)=3),VLOOKUP(VALUE(MID($B846,2,2)),_314_Table1,MATCH(MID($B846,1,1),_314_Table1_ColumnLookup,0),FALSE),
  IF(VALUE(LEFT($A846,3))=314,VLOOKUP(VALUE(MID($B846,2,1)),_314_Table1,MATCH(MID($B846,1,1),_314_Table1_ColumnLookup,0),FALSE)
+N("314"),
""))))))))))))))))))))))))</f>
        <v>#N/A</v>
      </c>
      <c r="E846" s="238" t="e">
        <f>IF(AND(VALUE(LEFT($A846,3))=309,LEN($B846)=3),VLOOKUP(VALUE(MID($B846,2,2)),_309_Table2,MATCH(MID($B846,1,1),_309_Table2_ColumnLookup,0),FALSE),
  IF($C846="309 LCR SummaryA",OneYearSCR,IF($C846="309 LCR SummaryB",UltimateSCR,IF(VALUE(LEFT($A846,3))=309,VLOOKUP(VALUE(MID($B846,2,1)),_309_Table2,MATCH(MID($B846,1,1),_309_Table2_ColumnLookup,0),FALSE)
+N("309"),
  IF(VALUE(LEFT($A846,3))=310,VLOOKUP(VALUE(MID($B846,2,1)),_310_Table2,MATCH(MID($B846,1,1),_310_Table2_ColumnLookup,0),FALSE)
+N("310"),
  IF(AND(VALUE(LEFT($A846,3))=311,LEN($I846)=4),VLOOKUP($I846,_311_Table2,MATCH($B846,_311_Table2_ColumnLookup,0),FALSE),
  IF(AND(VALUE(LEFT($A846,3))=311,OR($B846="I2",$B846="J2",$B846="K2",$B846="L2")),VLOOKUP('311'!$G$58,_311_Table2,MATCH(MID($B846,1,1),_311_Table2_ColumnLookup,0),FALSE),
  IF(AND(VALUE(LEFT($A846,3))=311,RIGHT($B846,5)="Total"),VLOOKUP('311'!$G$59,_311_Table2,MATCH(MID($B846,1,1),_311_Table2_ColumnLookup,0),FALSE),
  IF(VALUE(LEFT($A846,3))=311,VLOOKUP(VALUE(MID($B846,2,1)),_311_Table2,MATCH(MID($B846,1,1),_311_Table2_ColumnLookup,0),FALSE)
+N("311"),
  IF(AND(VALUE(LEFT($A846,3))=312,LEFT($G846,10)="Unincepted",$B846="G "),VLOOKUP(" ULO",_312_Table2,MATCH('312'!$N$16,_312_Table2_ColumnLookup,0),FALSE),
  IF(AND(VALUE(LEFT($A846,3))=312,LEFT($G846,10)="Unincepted",$B846="O "),VLOOKUP(" ULO",_312_Table2,MATCH('312'!$V$16,_312_Table2_ColumnLookup,0),FALSE),
  IF(AND(VALUE(LEFT($A846,3))=312,LEFT($G846,10)="Unincepted",$B846="Q "),VLOOKUP(" ULO",_312_Table2,MATCH('312'!$X$16,_312_Table2_ColumnLookup,0),FALSE),
  IF(AND(VALUE(LEFT($A846,3))=312,LEFT($G846,10)="Unincepted"),VLOOKUP(" ULO",_312_Table2,MATCH(LEFT($B846,1),_312_Table2_ColumnLookup,0),FALSE),
  IF(AND(VALUE(LEFT($A846,3))=312,LEFT($G846,5)="Total",$B846="G "),VLOOKUP('312'!$F$80,_312_Table2,MATCH('312'!$N$16,_312_Table2_ColumnLookup,0),FALSE),
  IF(AND(VALUE(LEFT($A846,3))=312,LEFT($G846,5)="Total",$B846="O "),VLOOKUP('312'!$F$80,_312_Table2,MATCH('312'!$V$16,_312_Table2_ColumnLookup,0),FALSE),
  IF(AND(VALUE(LEFT($A846,3))=312,LEFT($G846,5)="Total",$B846="Q "),VLOOKUP('312'!$F$80,_312_Table2,MATCH('312'!$X$16,_312_Table2_ColumnLookup,0),FALSE),
  IF(AND(VALUE(LEFT($A846,3))=312,LEFT($G846,5)="Total"),VLOOKUP('312'!$F$80,_312_Table2,MATCH(LEFT($B846,1),_312_Table2_ColumnLookup,0),FALSE),
  IF(AND(VALUE(LEFT($A846,3))=312,LEN($I846)=4,$B846="G"),VLOOKUP($I846,_312_Table2,MATCH('312'!$N$16,_312_Table2_ColumnLookup,0),FALSE),
  IF(AND(VALUE(LEFT($A846,3))=312,LEN($I846)=4,$B846="O"),VLOOKUP($I846,_312_Table2,MATCH('312'!$V$16,_312_Table2_ColumnLookup,0),FALSE),
  IF(AND(VALUE(LEFT($A846,3))=312,LEN($I846)=4,$B846="Q"),VLOOKUP($I846,_312_Table2,MATCH('312'!$X$16,_312_Table2_ColumnLookup,0),FALSE),
  IF(AND(VALUE(LEFT($A846,3))=312,LEN($I846)=4),VLOOKUP($I846,_312_Table2,MATCH(LEFT($B846,1),_312_Table2_ColumnLookup,0),FALSE)
+N("312"),
  IF(VALUE(LEFT($A846,3))=313,VLOOKUP(VALUE(MID($B846,2,1)),_313_Table2,MATCH(MID($B846,1,1),_313_Table2_ColumnLookup,0),FALSE)
+N("313"),
  IF(AND(VALUE(LEFT($A846,3))=314,LEN($B846)=3),VLOOKUP(VALUE(MID($B846,2,2)),_314_Table2,MATCH(MID($B846,1,1),_314_Table2_ColumnLookup,0),FALSE),
  IF(VALUE(LEFT($A846,3))=314,VLOOKUP(VALUE(MID($B846,2,1)),_314_Table2,MATCH(MID($B846,1,1),_314_Table2_ColumnLookup,0),FALSE)
+N("314"),
""))))))))))))))))))))))))</f>
        <v>#N/A</v>
      </c>
      <c r="F846" s="238" t="e">
        <f>IF(AND(VALUE(LEFT($A846,3))=309,LEN($B846)=3),VLOOKUP(VALUE(MID($B846,2,2)),_309_Table3,MATCH(MID($B846,1,1),_309_Table3_ColumnLookup,0),FALSE),
  IF($C846="309 LCR SummaryA",OneYearSCR,IF($C846="309 LCR SummaryB",UltimateSCR,IF(VALUE(LEFT($A846,3))=309,VLOOKUP(VALUE(MID($B846,2,1)),_309_Table3,MATCH(MID($B846,1,1),_309_Table3_ColumnLookup,0),FALSE)
+N("309"),
  IF(VALUE(LEFT($A846,3))=310,VLOOKUP(VALUE(MID($B846,2,1)),_310_Table3,MATCH(MID($B846,1,1),_310_Table3_ColumnLookup,0),FALSE)
+N("310"),
  IF(AND(VALUE(LEFT($A846,3))=311,LEN($I846)=4),VLOOKUP($I846,_311_Table3,MATCH($B846,_311_Table3_ColumnLookup,0),FALSE),
  IF(AND(VALUE(LEFT($A846,3))=311,OR($B846="I2",$B846="J2",$B846="K2",$B846="L2")),VLOOKUP('311'!$G$58,_311_Table3,MATCH(MID($B846,1,1),_311_Table3_ColumnLookup,0),FALSE),
  IF(AND(VALUE(LEFT($A846,3))=311,RIGHT($B846,5)="Total"),VLOOKUP('311'!$G$59,_311_Table3,MATCH(MID($B846,1,1),_311_Table3_ColumnLookup,0),FALSE),
  IF(VALUE(LEFT($A846,3))=311,VLOOKUP(VALUE(MID($B846,2,1)),_311_Table3,MATCH(MID($B846,1,1),_311_Table3_ColumnLookup,0),FALSE)
+N("311"),
  IF(AND(VALUE(LEFT($A846,3))=312,LEFT($G846,10)="Unincepted",$B846="G "),VLOOKUP(" ULO",_312_Table3,MATCH('312'!$N$16,_312_Table3_ColumnLookup,0),FALSE),
  IF(AND(VALUE(LEFT($A846,3))=312,LEFT($G846,10)="Unincepted",$B846="O "),VLOOKUP(" ULO",_312_Table3,MATCH('312'!$V$16,_312_Table3_ColumnLookup,0),FALSE),
  IF(AND(VALUE(LEFT($A846,3))=312,LEFT($G846,10)="Unincepted",$B846="Q "),VLOOKUP(" ULO",_312_Table3,MATCH('312'!$X$16,_312_Table3_ColumnLookup,0),FALSE),
  IF(AND(VALUE(LEFT($A846,3))=312,LEFT($G846,10)="Unincepted"),VLOOKUP(" ULO",_312_Table3,MATCH(LEFT($B846,1),_312_Table3_ColumnLookup,0),FALSE),
  IF(AND(VALUE(LEFT($A846,3))=312,LEFT($G846,5)="Total",$B846="G "),VLOOKUP('312'!$F$80,_312_Table3,MATCH('312'!$N$16,_312_Table3_ColumnLookup,0),FALSE),
  IF(AND(VALUE(LEFT($A846,3))=312,LEFT($G846,5)="Total",$B846="O "),VLOOKUP('312'!$F$80,_312_Table3,MATCH('312'!$V$16,_312_Table3_ColumnLookup,0),FALSE),
  IF(AND(VALUE(LEFT($A846,3))=312,LEFT($G846,5)="Total",$B846="Q "),VLOOKUP('312'!$F$80,_312_Table3,MATCH('312'!$X$16,_312_Table3_ColumnLookup,0),FALSE),
  IF(AND(VALUE(LEFT($A846,3))=312,LEFT($G846,5)="Total"),VLOOKUP('312'!$F$80,_312_Table3,MATCH(LEFT($B846,1),_312_Table3_ColumnLookup,0),FALSE),
  IF(AND(VALUE(LEFT($A846,3))=312,LEN($I846)=4,$B846="G"),VLOOKUP($I846,_312_Table3,MATCH('312'!$N$16,_312_Table3_ColumnLookup,0),FALSE),
  IF(AND(VALUE(LEFT($A846,3))=312,LEN($I846)=4,$B846="O"),VLOOKUP($I846,_312_Table3,MATCH('312'!$V$16,_312_Table3_ColumnLookup,0),FALSE),
  IF(AND(VALUE(LEFT($A846,3))=312,LEN($I846)=4,$B846="Q"),VLOOKUP($I846,_312_Table3,MATCH('312'!$X$16,_312_Table3_ColumnLookup,0),FALSE),
  IF(AND(VALUE(LEFT($A846,3))=312,LEN($I846)=4),VLOOKUP($I846,_312_Table3,MATCH(LEFT($B846,1),_312_Table3_ColumnLookup,0),FALSE)
+N("312"),
  IF(VALUE(LEFT($A846,3))=313,VLOOKUP(VALUE(MID($B846,2,1)),_313_Table3,MATCH(MID($B846,1,1),_313_Table3_ColumnLookup,0),FALSE)
+N("313"),
  IF(AND(VALUE(LEFT($A846,3))=314,LEN($B846)=3),VLOOKUP(VALUE(MID($B846,2,2)),_314_Table3,MATCH(MID($B846,1,1),_314_Table3_ColumnLookup,0),FALSE),
  IF(VALUE(LEFT($A846,3))=314,VLOOKUP(VALUE(MID($B846,2,1)),_314_Table3,MATCH(MID($B846,1,1),_314_Table3_ColumnLookup,0),FALSE)
+N("314"),
""))))))))))))))))))))))))</f>
        <v>#N/A</v>
      </c>
      <c r="H846" s="321" t="str">
        <f>IFERROR(
IF(ISERROR($D846)=FALSE,$D846,IF(ISERROR($E846)=FALSE,$E846,IF(ISERROR($F846)=FALSE,$F846
+N("012 checkboxes"),
IF(
IF(OR(LEFT($A846,9)="Syndicate",LEFT($A846,12)="NewSyndicate"),VLOOKUP($A846,'012'!$J:$ZW,MATCH("Link to button",'012'!$J$1:$ZW$1,0),0)
+N("309 checkbox"),
IF($C846="309 LCR Summary0",VLOOKUP("Notes990",'309'!$P:$ZZ,MATCH("Link to button",'309'!$P$1:$ZZ$1,0),0)
+N("313 checkboxes"),
IF($C846="313 Financial Information0LcmVsScr",IF($C846="309 LCR Summary0",VLOOKUP("LcmVsScr",'309'!$N:$ZZ,MATCH("Link to button",'309'!$N$1:$ZZ$1,0),0),
IF($C846="313 Financial Information0LcrDocAttached",IF($C846="309 LCR Summary0",VLOOKUP("LcrDocAttached",'309'!$N:$ZZ,MATCH("Link to button",'309'!$N$1:$ZZ$1,0),
0)))))))=1,TRUE,FALSE)
))),"")</f>
        <v/>
      </c>
    </row>
    <row r="847" spans="1:8">
      <c r="A847" s="237" t="e">
        <f>VLOOKUP($G847,CSVLookups!$B:$R,MATCH(A$1,CSVLookups!$B$1:$R$1,0),FALSE)</f>
        <v>#N/A</v>
      </c>
      <c r="B847" s="237" t="e">
        <f>VLOOKUP($G847,CSVLookups!$B:$R,MATCH(B$1,CSVLookups!$B$1:$R$1,0),FALSE)</f>
        <v>#N/A</v>
      </c>
      <c r="C847" s="238" t="e">
        <f t="shared" si="13"/>
        <v>#N/A</v>
      </c>
      <c r="D847" s="238" t="e">
        <f>IF(AND(VALUE(LEFT($A847,3))=309,LEN($B847)=3),VLOOKUP(VALUE(MID($B847,2,2)),_309_Table1,MATCH(MID($B847,1,1),_309_Table1_ColumnLookup,0),FALSE),
  IF($C847="309 LCR SummaryA",OneYearSCR,IF($C847="309 LCR SummaryB",UltimateSCR,IF(VALUE(LEFT($A847,3))=309,VLOOKUP(VALUE(MID($B847,2,1)),_309_Table1,MATCH(MID($B847,1,1),_309_Table1_ColumnLookup,0),FALSE)
+N("309"),
  IF(VALUE(LEFT($A847,3))=310,VLOOKUP(VALUE(MID($B847,2,1)),_310_Table1,MATCH(MID($B847,1,1),_310_Table1_ColumnLookup,0),FALSE)
+N("310"),
  IF(AND(VALUE(LEFT($A847,3))=311,LEN($I847)=4),VLOOKUP($I847,_311_Table1,MATCH($B847,_311_Table1_ColumnLookup,0),FALSE),
  IF(AND(VALUE(LEFT($A847,3))=311,OR($B847="I2",$B847="J2",$B847="K2",$B847="L2")),VLOOKUP('311'!$G$58,_311_Table1,MATCH(MID($B847,1,1),_311_Table1_ColumnLookup,0),FALSE),
  IF(AND(VALUE(LEFT($A847,3))=311,RIGHT($B847,5)="Total"),VLOOKUP('311'!$G$59,_311_Table1,MATCH(MID($B847,1,1),_311_Table1_ColumnLookup,0),FALSE),
  IF(VALUE(LEFT($A847,3))=311,VLOOKUP(VALUE(MID($B847,2,1)),_311_Table1,MATCH(MID($B847,1,1),_311_Table1_ColumnLookup,0),FALSE)
+N("311"),
  IF(AND(VALUE(LEFT($A847,3))=312,LEFT($G847,10)="Unincepted",$B847="G "),VLOOKUP(" ULO",_312_Table1,MATCH('312'!$N$16,_312_Table1_ColumnLookup,0),FALSE),
  IF(AND(VALUE(LEFT($A847,3))=312,LEFT($G847,10)="Unincepted",$B847="O "),VLOOKUP(" ULO",_312_Table1,MATCH('312'!$V$16,_312_Table1_ColumnLookup,0),FALSE),
  IF(AND(VALUE(LEFT($A847,3))=312,LEFT($G847,10)="Unincepted",$B847="Q "),VLOOKUP(" ULO",_312_Table1,MATCH('312'!$X$16,_312_Table1_ColumnLookup,0),FALSE),
  IF(AND(VALUE(LEFT($A847,3))=312,LEFT($G847,10)="Unincepted"),VLOOKUP(" ULO",_312_Table1,MATCH(LEFT($B847,1),_312_Table1_ColumnLookup,0),FALSE),
  IF(AND(VALUE(LEFT($A847,3))=312,LEFT($G847,5)="Total",$B847="G "),VLOOKUP('312'!$F$80,_312_Table1,MATCH('312'!$N$16,_312_Table1_ColumnLookup,0),FALSE),
  IF(AND(VALUE(LEFT($A847,3))=312,LEFT($G847,5)="Total",$B847="O "),VLOOKUP('312'!$F$80,_312_Table1,MATCH('312'!$V$16,_312_Table1_ColumnLookup,0),FALSE),
  IF(AND(VALUE(LEFT($A847,3))=312,LEFT($G847,5)="Total",$B847="Q "),VLOOKUP('312'!$F$80,_312_Table1,MATCH('312'!$X$16,_312_Table1_ColumnLookup,0),FALSE),
  IF(AND(VALUE(LEFT($A847,3))=312,LEFT($G847,5)="Total"),VLOOKUP('312'!$F$80,_312_Table1,MATCH(LEFT($B847,1),_312_Table1_ColumnLookup,0),FALSE),
  IF(AND(VALUE(LEFT($A847,3))=312,LEN($I847)=4,$B847="G"),VLOOKUP($I847,_312_Table1,MATCH('312'!$N$16,_312_Table1_ColumnLookup,0),FALSE),
  IF(AND(VALUE(LEFT($A847,3))=312,LEN($I847)=4,$B847="O"),VLOOKUP($I847,_312_Table1,MATCH('312'!$V$16,_312_Table1_ColumnLookup,0),FALSE),
  IF(AND(VALUE(LEFT($A847,3))=312,LEN($I847)=4,$B847="Q"),VLOOKUP($I847,_312_Table1,MATCH('312'!$X$16,_312_Table1_ColumnLookup,0),FALSE),
  IF(AND(VALUE(LEFT($A847,3))=312,LEN($I847)=4),VLOOKUP($I847,_312_Table1,MATCH(LEFT($B847,1),_312_Table1_ColumnLookup,0),FALSE)
+N("312"),
  IF(VALUE(LEFT($A847,3))=313,VLOOKUP(VALUE(MID($B847,2,1)),_313_Table1,MATCH(MID($B847,1,1),_313_Table1_ColumnLookup,0),FALSE)
+N("313"),
  IF(AND(VALUE(LEFT($A847,3))=314,LEN($B847)=3),VLOOKUP(VALUE(MID($B847,2,2)),_314_Table1,MATCH(MID($B847,1,1),_314_Table1_ColumnLookup,0),FALSE),
  IF(VALUE(LEFT($A847,3))=314,VLOOKUP(VALUE(MID($B847,2,1)),_314_Table1,MATCH(MID($B847,1,1),_314_Table1_ColumnLookup,0),FALSE)
+N("314"),
""))))))))))))))))))))))))</f>
        <v>#N/A</v>
      </c>
      <c r="E847" s="238" t="e">
        <f>IF(AND(VALUE(LEFT($A847,3))=309,LEN($B847)=3),VLOOKUP(VALUE(MID($B847,2,2)),_309_Table2,MATCH(MID($B847,1,1),_309_Table2_ColumnLookup,0),FALSE),
  IF($C847="309 LCR SummaryA",OneYearSCR,IF($C847="309 LCR SummaryB",UltimateSCR,IF(VALUE(LEFT($A847,3))=309,VLOOKUP(VALUE(MID($B847,2,1)),_309_Table2,MATCH(MID($B847,1,1),_309_Table2_ColumnLookup,0),FALSE)
+N("309"),
  IF(VALUE(LEFT($A847,3))=310,VLOOKUP(VALUE(MID($B847,2,1)),_310_Table2,MATCH(MID($B847,1,1),_310_Table2_ColumnLookup,0),FALSE)
+N("310"),
  IF(AND(VALUE(LEFT($A847,3))=311,LEN($I847)=4),VLOOKUP($I847,_311_Table2,MATCH($B847,_311_Table2_ColumnLookup,0),FALSE),
  IF(AND(VALUE(LEFT($A847,3))=311,OR($B847="I2",$B847="J2",$B847="K2",$B847="L2")),VLOOKUP('311'!$G$58,_311_Table2,MATCH(MID($B847,1,1),_311_Table2_ColumnLookup,0),FALSE),
  IF(AND(VALUE(LEFT($A847,3))=311,RIGHT($B847,5)="Total"),VLOOKUP('311'!$G$59,_311_Table2,MATCH(MID($B847,1,1),_311_Table2_ColumnLookup,0),FALSE),
  IF(VALUE(LEFT($A847,3))=311,VLOOKUP(VALUE(MID($B847,2,1)),_311_Table2,MATCH(MID($B847,1,1),_311_Table2_ColumnLookup,0),FALSE)
+N("311"),
  IF(AND(VALUE(LEFT($A847,3))=312,LEFT($G847,10)="Unincepted",$B847="G "),VLOOKUP(" ULO",_312_Table2,MATCH('312'!$N$16,_312_Table2_ColumnLookup,0),FALSE),
  IF(AND(VALUE(LEFT($A847,3))=312,LEFT($G847,10)="Unincepted",$B847="O "),VLOOKUP(" ULO",_312_Table2,MATCH('312'!$V$16,_312_Table2_ColumnLookup,0),FALSE),
  IF(AND(VALUE(LEFT($A847,3))=312,LEFT($G847,10)="Unincepted",$B847="Q "),VLOOKUP(" ULO",_312_Table2,MATCH('312'!$X$16,_312_Table2_ColumnLookup,0),FALSE),
  IF(AND(VALUE(LEFT($A847,3))=312,LEFT($G847,10)="Unincepted"),VLOOKUP(" ULO",_312_Table2,MATCH(LEFT($B847,1),_312_Table2_ColumnLookup,0),FALSE),
  IF(AND(VALUE(LEFT($A847,3))=312,LEFT($G847,5)="Total",$B847="G "),VLOOKUP('312'!$F$80,_312_Table2,MATCH('312'!$N$16,_312_Table2_ColumnLookup,0),FALSE),
  IF(AND(VALUE(LEFT($A847,3))=312,LEFT($G847,5)="Total",$B847="O "),VLOOKUP('312'!$F$80,_312_Table2,MATCH('312'!$V$16,_312_Table2_ColumnLookup,0),FALSE),
  IF(AND(VALUE(LEFT($A847,3))=312,LEFT($G847,5)="Total",$B847="Q "),VLOOKUP('312'!$F$80,_312_Table2,MATCH('312'!$X$16,_312_Table2_ColumnLookup,0),FALSE),
  IF(AND(VALUE(LEFT($A847,3))=312,LEFT($G847,5)="Total"),VLOOKUP('312'!$F$80,_312_Table2,MATCH(LEFT($B847,1),_312_Table2_ColumnLookup,0),FALSE),
  IF(AND(VALUE(LEFT($A847,3))=312,LEN($I847)=4,$B847="G"),VLOOKUP($I847,_312_Table2,MATCH('312'!$N$16,_312_Table2_ColumnLookup,0),FALSE),
  IF(AND(VALUE(LEFT($A847,3))=312,LEN($I847)=4,$B847="O"),VLOOKUP($I847,_312_Table2,MATCH('312'!$V$16,_312_Table2_ColumnLookup,0),FALSE),
  IF(AND(VALUE(LEFT($A847,3))=312,LEN($I847)=4,$B847="Q"),VLOOKUP($I847,_312_Table2,MATCH('312'!$X$16,_312_Table2_ColumnLookup,0),FALSE),
  IF(AND(VALUE(LEFT($A847,3))=312,LEN($I847)=4),VLOOKUP($I847,_312_Table2,MATCH(LEFT($B847,1),_312_Table2_ColumnLookup,0),FALSE)
+N("312"),
  IF(VALUE(LEFT($A847,3))=313,VLOOKUP(VALUE(MID($B847,2,1)),_313_Table2,MATCH(MID($B847,1,1),_313_Table2_ColumnLookup,0),FALSE)
+N("313"),
  IF(AND(VALUE(LEFT($A847,3))=314,LEN($B847)=3),VLOOKUP(VALUE(MID($B847,2,2)),_314_Table2,MATCH(MID($B847,1,1),_314_Table2_ColumnLookup,0),FALSE),
  IF(VALUE(LEFT($A847,3))=314,VLOOKUP(VALUE(MID($B847,2,1)),_314_Table2,MATCH(MID($B847,1,1),_314_Table2_ColumnLookup,0),FALSE)
+N("314"),
""))))))))))))))))))))))))</f>
        <v>#N/A</v>
      </c>
      <c r="F847" s="238" t="e">
        <f>IF(AND(VALUE(LEFT($A847,3))=309,LEN($B847)=3),VLOOKUP(VALUE(MID($B847,2,2)),_309_Table3,MATCH(MID($B847,1,1),_309_Table3_ColumnLookup,0),FALSE),
  IF($C847="309 LCR SummaryA",OneYearSCR,IF($C847="309 LCR SummaryB",UltimateSCR,IF(VALUE(LEFT($A847,3))=309,VLOOKUP(VALUE(MID($B847,2,1)),_309_Table3,MATCH(MID($B847,1,1),_309_Table3_ColumnLookup,0),FALSE)
+N("309"),
  IF(VALUE(LEFT($A847,3))=310,VLOOKUP(VALUE(MID($B847,2,1)),_310_Table3,MATCH(MID($B847,1,1),_310_Table3_ColumnLookup,0),FALSE)
+N("310"),
  IF(AND(VALUE(LEFT($A847,3))=311,LEN($I847)=4),VLOOKUP($I847,_311_Table3,MATCH($B847,_311_Table3_ColumnLookup,0),FALSE),
  IF(AND(VALUE(LEFT($A847,3))=311,OR($B847="I2",$B847="J2",$B847="K2",$B847="L2")),VLOOKUP('311'!$G$58,_311_Table3,MATCH(MID($B847,1,1),_311_Table3_ColumnLookup,0),FALSE),
  IF(AND(VALUE(LEFT($A847,3))=311,RIGHT($B847,5)="Total"),VLOOKUP('311'!$G$59,_311_Table3,MATCH(MID($B847,1,1),_311_Table3_ColumnLookup,0),FALSE),
  IF(VALUE(LEFT($A847,3))=311,VLOOKUP(VALUE(MID($B847,2,1)),_311_Table3,MATCH(MID($B847,1,1),_311_Table3_ColumnLookup,0),FALSE)
+N("311"),
  IF(AND(VALUE(LEFT($A847,3))=312,LEFT($G847,10)="Unincepted",$B847="G "),VLOOKUP(" ULO",_312_Table3,MATCH('312'!$N$16,_312_Table3_ColumnLookup,0),FALSE),
  IF(AND(VALUE(LEFT($A847,3))=312,LEFT($G847,10)="Unincepted",$B847="O "),VLOOKUP(" ULO",_312_Table3,MATCH('312'!$V$16,_312_Table3_ColumnLookup,0),FALSE),
  IF(AND(VALUE(LEFT($A847,3))=312,LEFT($G847,10)="Unincepted",$B847="Q "),VLOOKUP(" ULO",_312_Table3,MATCH('312'!$X$16,_312_Table3_ColumnLookup,0),FALSE),
  IF(AND(VALUE(LEFT($A847,3))=312,LEFT($G847,10)="Unincepted"),VLOOKUP(" ULO",_312_Table3,MATCH(LEFT($B847,1),_312_Table3_ColumnLookup,0),FALSE),
  IF(AND(VALUE(LEFT($A847,3))=312,LEFT($G847,5)="Total",$B847="G "),VLOOKUP('312'!$F$80,_312_Table3,MATCH('312'!$N$16,_312_Table3_ColumnLookup,0),FALSE),
  IF(AND(VALUE(LEFT($A847,3))=312,LEFT($G847,5)="Total",$B847="O "),VLOOKUP('312'!$F$80,_312_Table3,MATCH('312'!$V$16,_312_Table3_ColumnLookup,0),FALSE),
  IF(AND(VALUE(LEFT($A847,3))=312,LEFT($G847,5)="Total",$B847="Q "),VLOOKUP('312'!$F$80,_312_Table3,MATCH('312'!$X$16,_312_Table3_ColumnLookup,0),FALSE),
  IF(AND(VALUE(LEFT($A847,3))=312,LEFT($G847,5)="Total"),VLOOKUP('312'!$F$80,_312_Table3,MATCH(LEFT($B847,1),_312_Table3_ColumnLookup,0),FALSE),
  IF(AND(VALUE(LEFT($A847,3))=312,LEN($I847)=4,$B847="G"),VLOOKUP($I847,_312_Table3,MATCH('312'!$N$16,_312_Table3_ColumnLookup,0),FALSE),
  IF(AND(VALUE(LEFT($A847,3))=312,LEN($I847)=4,$B847="O"),VLOOKUP($I847,_312_Table3,MATCH('312'!$V$16,_312_Table3_ColumnLookup,0),FALSE),
  IF(AND(VALUE(LEFT($A847,3))=312,LEN($I847)=4,$B847="Q"),VLOOKUP($I847,_312_Table3,MATCH('312'!$X$16,_312_Table3_ColumnLookup,0),FALSE),
  IF(AND(VALUE(LEFT($A847,3))=312,LEN($I847)=4),VLOOKUP($I847,_312_Table3,MATCH(LEFT($B847,1),_312_Table3_ColumnLookup,0),FALSE)
+N("312"),
  IF(VALUE(LEFT($A847,3))=313,VLOOKUP(VALUE(MID($B847,2,1)),_313_Table3,MATCH(MID($B847,1,1),_313_Table3_ColumnLookup,0),FALSE)
+N("313"),
  IF(AND(VALUE(LEFT($A847,3))=314,LEN($B847)=3),VLOOKUP(VALUE(MID($B847,2,2)),_314_Table3,MATCH(MID($B847,1,1),_314_Table3_ColumnLookup,0),FALSE),
  IF(VALUE(LEFT($A847,3))=314,VLOOKUP(VALUE(MID($B847,2,1)),_314_Table3,MATCH(MID($B847,1,1),_314_Table3_ColumnLookup,0),FALSE)
+N("314"),
""))))))))))))))))))))))))</f>
        <v>#N/A</v>
      </c>
      <c r="H847" s="321" t="str">
        <f>IFERROR(
IF(ISERROR($D847)=FALSE,$D847,IF(ISERROR($E847)=FALSE,$E847,IF(ISERROR($F847)=FALSE,$F847
+N("012 checkboxes"),
IF(
IF(OR(LEFT($A847,9)="Syndicate",LEFT($A847,12)="NewSyndicate"),VLOOKUP($A847,'012'!$J:$ZW,MATCH("Link to button",'012'!$J$1:$ZW$1,0),0)
+N("309 checkbox"),
IF($C847="309 LCR Summary0",VLOOKUP("Notes990",'309'!$P:$ZZ,MATCH("Link to button",'309'!$P$1:$ZZ$1,0),0)
+N("313 checkboxes"),
IF($C847="313 Financial Information0LcmVsScr",IF($C847="309 LCR Summary0",VLOOKUP("LcmVsScr",'309'!$N:$ZZ,MATCH("Link to button",'309'!$N$1:$ZZ$1,0),0),
IF($C847="313 Financial Information0LcrDocAttached",IF($C847="309 LCR Summary0",VLOOKUP("LcrDocAttached",'309'!$N:$ZZ,MATCH("Link to button",'309'!$N$1:$ZZ$1,0),
0)))))))=1,TRUE,FALSE)
))),"")</f>
        <v/>
      </c>
    </row>
    <row r="848" spans="1:8">
      <c r="A848" s="237" t="e">
        <f>VLOOKUP($G848,CSVLookups!$B:$R,MATCH(A$1,CSVLookups!$B$1:$R$1,0),FALSE)</f>
        <v>#N/A</v>
      </c>
      <c r="B848" s="237" t="e">
        <f>VLOOKUP($G848,CSVLookups!$B:$R,MATCH(B$1,CSVLookups!$B$1:$R$1,0),FALSE)</f>
        <v>#N/A</v>
      </c>
      <c r="C848" s="238" t="e">
        <f t="shared" si="13"/>
        <v>#N/A</v>
      </c>
      <c r="D848" s="238" t="e">
        <f>IF(AND(VALUE(LEFT($A848,3))=309,LEN($B848)=3),VLOOKUP(VALUE(MID($B848,2,2)),_309_Table1,MATCH(MID($B848,1,1),_309_Table1_ColumnLookup,0),FALSE),
  IF($C848="309 LCR SummaryA",OneYearSCR,IF($C848="309 LCR SummaryB",UltimateSCR,IF(VALUE(LEFT($A848,3))=309,VLOOKUP(VALUE(MID($B848,2,1)),_309_Table1,MATCH(MID($B848,1,1),_309_Table1_ColumnLookup,0),FALSE)
+N("309"),
  IF(VALUE(LEFT($A848,3))=310,VLOOKUP(VALUE(MID($B848,2,1)),_310_Table1,MATCH(MID($B848,1,1),_310_Table1_ColumnLookup,0),FALSE)
+N("310"),
  IF(AND(VALUE(LEFT($A848,3))=311,LEN($I848)=4),VLOOKUP($I848,_311_Table1,MATCH($B848,_311_Table1_ColumnLookup,0),FALSE),
  IF(AND(VALUE(LEFT($A848,3))=311,OR($B848="I2",$B848="J2",$B848="K2",$B848="L2")),VLOOKUP('311'!$G$58,_311_Table1,MATCH(MID($B848,1,1),_311_Table1_ColumnLookup,0),FALSE),
  IF(AND(VALUE(LEFT($A848,3))=311,RIGHT($B848,5)="Total"),VLOOKUP('311'!$G$59,_311_Table1,MATCH(MID($B848,1,1),_311_Table1_ColumnLookup,0),FALSE),
  IF(VALUE(LEFT($A848,3))=311,VLOOKUP(VALUE(MID($B848,2,1)),_311_Table1,MATCH(MID($B848,1,1),_311_Table1_ColumnLookup,0),FALSE)
+N("311"),
  IF(AND(VALUE(LEFT($A848,3))=312,LEFT($G848,10)="Unincepted",$B848="G "),VLOOKUP(" ULO",_312_Table1,MATCH('312'!$N$16,_312_Table1_ColumnLookup,0),FALSE),
  IF(AND(VALUE(LEFT($A848,3))=312,LEFT($G848,10)="Unincepted",$B848="O "),VLOOKUP(" ULO",_312_Table1,MATCH('312'!$V$16,_312_Table1_ColumnLookup,0),FALSE),
  IF(AND(VALUE(LEFT($A848,3))=312,LEFT($G848,10)="Unincepted",$B848="Q "),VLOOKUP(" ULO",_312_Table1,MATCH('312'!$X$16,_312_Table1_ColumnLookup,0),FALSE),
  IF(AND(VALUE(LEFT($A848,3))=312,LEFT($G848,10)="Unincepted"),VLOOKUP(" ULO",_312_Table1,MATCH(LEFT($B848,1),_312_Table1_ColumnLookup,0),FALSE),
  IF(AND(VALUE(LEFT($A848,3))=312,LEFT($G848,5)="Total",$B848="G "),VLOOKUP('312'!$F$80,_312_Table1,MATCH('312'!$N$16,_312_Table1_ColumnLookup,0),FALSE),
  IF(AND(VALUE(LEFT($A848,3))=312,LEFT($G848,5)="Total",$B848="O "),VLOOKUP('312'!$F$80,_312_Table1,MATCH('312'!$V$16,_312_Table1_ColumnLookup,0),FALSE),
  IF(AND(VALUE(LEFT($A848,3))=312,LEFT($G848,5)="Total",$B848="Q "),VLOOKUP('312'!$F$80,_312_Table1,MATCH('312'!$X$16,_312_Table1_ColumnLookup,0),FALSE),
  IF(AND(VALUE(LEFT($A848,3))=312,LEFT($G848,5)="Total"),VLOOKUP('312'!$F$80,_312_Table1,MATCH(LEFT($B848,1),_312_Table1_ColumnLookup,0),FALSE),
  IF(AND(VALUE(LEFT($A848,3))=312,LEN($I848)=4,$B848="G"),VLOOKUP($I848,_312_Table1,MATCH('312'!$N$16,_312_Table1_ColumnLookup,0),FALSE),
  IF(AND(VALUE(LEFT($A848,3))=312,LEN($I848)=4,$B848="O"),VLOOKUP($I848,_312_Table1,MATCH('312'!$V$16,_312_Table1_ColumnLookup,0),FALSE),
  IF(AND(VALUE(LEFT($A848,3))=312,LEN($I848)=4,$B848="Q"),VLOOKUP($I848,_312_Table1,MATCH('312'!$X$16,_312_Table1_ColumnLookup,0),FALSE),
  IF(AND(VALUE(LEFT($A848,3))=312,LEN($I848)=4),VLOOKUP($I848,_312_Table1,MATCH(LEFT($B848,1),_312_Table1_ColumnLookup,0),FALSE)
+N("312"),
  IF(VALUE(LEFT($A848,3))=313,VLOOKUP(VALUE(MID($B848,2,1)),_313_Table1,MATCH(MID($B848,1,1),_313_Table1_ColumnLookup,0),FALSE)
+N("313"),
  IF(AND(VALUE(LEFT($A848,3))=314,LEN($B848)=3),VLOOKUP(VALUE(MID($B848,2,2)),_314_Table1,MATCH(MID($B848,1,1),_314_Table1_ColumnLookup,0),FALSE),
  IF(VALUE(LEFT($A848,3))=314,VLOOKUP(VALUE(MID($B848,2,1)),_314_Table1,MATCH(MID($B848,1,1),_314_Table1_ColumnLookup,0),FALSE)
+N("314"),
""))))))))))))))))))))))))</f>
        <v>#N/A</v>
      </c>
      <c r="E848" s="238" t="e">
        <f>IF(AND(VALUE(LEFT($A848,3))=309,LEN($B848)=3),VLOOKUP(VALUE(MID($B848,2,2)),_309_Table2,MATCH(MID($B848,1,1),_309_Table2_ColumnLookup,0),FALSE),
  IF($C848="309 LCR SummaryA",OneYearSCR,IF($C848="309 LCR SummaryB",UltimateSCR,IF(VALUE(LEFT($A848,3))=309,VLOOKUP(VALUE(MID($B848,2,1)),_309_Table2,MATCH(MID($B848,1,1),_309_Table2_ColumnLookup,0),FALSE)
+N("309"),
  IF(VALUE(LEFT($A848,3))=310,VLOOKUP(VALUE(MID($B848,2,1)),_310_Table2,MATCH(MID($B848,1,1),_310_Table2_ColumnLookup,0),FALSE)
+N("310"),
  IF(AND(VALUE(LEFT($A848,3))=311,LEN($I848)=4),VLOOKUP($I848,_311_Table2,MATCH($B848,_311_Table2_ColumnLookup,0),FALSE),
  IF(AND(VALUE(LEFT($A848,3))=311,OR($B848="I2",$B848="J2",$B848="K2",$B848="L2")),VLOOKUP('311'!$G$58,_311_Table2,MATCH(MID($B848,1,1),_311_Table2_ColumnLookup,0),FALSE),
  IF(AND(VALUE(LEFT($A848,3))=311,RIGHT($B848,5)="Total"),VLOOKUP('311'!$G$59,_311_Table2,MATCH(MID($B848,1,1),_311_Table2_ColumnLookup,0),FALSE),
  IF(VALUE(LEFT($A848,3))=311,VLOOKUP(VALUE(MID($B848,2,1)),_311_Table2,MATCH(MID($B848,1,1),_311_Table2_ColumnLookup,0),FALSE)
+N("311"),
  IF(AND(VALUE(LEFT($A848,3))=312,LEFT($G848,10)="Unincepted",$B848="G "),VLOOKUP(" ULO",_312_Table2,MATCH('312'!$N$16,_312_Table2_ColumnLookup,0),FALSE),
  IF(AND(VALUE(LEFT($A848,3))=312,LEFT($G848,10)="Unincepted",$B848="O "),VLOOKUP(" ULO",_312_Table2,MATCH('312'!$V$16,_312_Table2_ColumnLookup,0),FALSE),
  IF(AND(VALUE(LEFT($A848,3))=312,LEFT($G848,10)="Unincepted",$B848="Q "),VLOOKUP(" ULO",_312_Table2,MATCH('312'!$X$16,_312_Table2_ColumnLookup,0),FALSE),
  IF(AND(VALUE(LEFT($A848,3))=312,LEFT($G848,10)="Unincepted"),VLOOKUP(" ULO",_312_Table2,MATCH(LEFT($B848,1),_312_Table2_ColumnLookup,0),FALSE),
  IF(AND(VALUE(LEFT($A848,3))=312,LEFT($G848,5)="Total",$B848="G "),VLOOKUP('312'!$F$80,_312_Table2,MATCH('312'!$N$16,_312_Table2_ColumnLookup,0),FALSE),
  IF(AND(VALUE(LEFT($A848,3))=312,LEFT($G848,5)="Total",$B848="O "),VLOOKUP('312'!$F$80,_312_Table2,MATCH('312'!$V$16,_312_Table2_ColumnLookup,0),FALSE),
  IF(AND(VALUE(LEFT($A848,3))=312,LEFT($G848,5)="Total",$B848="Q "),VLOOKUP('312'!$F$80,_312_Table2,MATCH('312'!$X$16,_312_Table2_ColumnLookup,0),FALSE),
  IF(AND(VALUE(LEFT($A848,3))=312,LEFT($G848,5)="Total"),VLOOKUP('312'!$F$80,_312_Table2,MATCH(LEFT($B848,1),_312_Table2_ColumnLookup,0),FALSE),
  IF(AND(VALUE(LEFT($A848,3))=312,LEN($I848)=4,$B848="G"),VLOOKUP($I848,_312_Table2,MATCH('312'!$N$16,_312_Table2_ColumnLookup,0),FALSE),
  IF(AND(VALUE(LEFT($A848,3))=312,LEN($I848)=4,$B848="O"),VLOOKUP($I848,_312_Table2,MATCH('312'!$V$16,_312_Table2_ColumnLookup,0),FALSE),
  IF(AND(VALUE(LEFT($A848,3))=312,LEN($I848)=4,$B848="Q"),VLOOKUP($I848,_312_Table2,MATCH('312'!$X$16,_312_Table2_ColumnLookup,0),FALSE),
  IF(AND(VALUE(LEFT($A848,3))=312,LEN($I848)=4),VLOOKUP($I848,_312_Table2,MATCH(LEFT($B848,1),_312_Table2_ColumnLookup,0),FALSE)
+N("312"),
  IF(VALUE(LEFT($A848,3))=313,VLOOKUP(VALUE(MID($B848,2,1)),_313_Table2,MATCH(MID($B848,1,1),_313_Table2_ColumnLookup,0),FALSE)
+N("313"),
  IF(AND(VALUE(LEFT($A848,3))=314,LEN($B848)=3),VLOOKUP(VALUE(MID($B848,2,2)),_314_Table2,MATCH(MID($B848,1,1),_314_Table2_ColumnLookup,0),FALSE),
  IF(VALUE(LEFT($A848,3))=314,VLOOKUP(VALUE(MID($B848,2,1)),_314_Table2,MATCH(MID($B848,1,1),_314_Table2_ColumnLookup,0),FALSE)
+N("314"),
""))))))))))))))))))))))))</f>
        <v>#N/A</v>
      </c>
      <c r="F848" s="238" t="e">
        <f>IF(AND(VALUE(LEFT($A848,3))=309,LEN($B848)=3),VLOOKUP(VALUE(MID($B848,2,2)),_309_Table3,MATCH(MID($B848,1,1),_309_Table3_ColumnLookup,0),FALSE),
  IF($C848="309 LCR SummaryA",OneYearSCR,IF($C848="309 LCR SummaryB",UltimateSCR,IF(VALUE(LEFT($A848,3))=309,VLOOKUP(VALUE(MID($B848,2,1)),_309_Table3,MATCH(MID($B848,1,1),_309_Table3_ColumnLookup,0),FALSE)
+N("309"),
  IF(VALUE(LEFT($A848,3))=310,VLOOKUP(VALUE(MID($B848,2,1)),_310_Table3,MATCH(MID($B848,1,1),_310_Table3_ColumnLookup,0),FALSE)
+N("310"),
  IF(AND(VALUE(LEFT($A848,3))=311,LEN($I848)=4),VLOOKUP($I848,_311_Table3,MATCH($B848,_311_Table3_ColumnLookup,0),FALSE),
  IF(AND(VALUE(LEFT($A848,3))=311,OR($B848="I2",$B848="J2",$B848="K2",$B848="L2")),VLOOKUP('311'!$G$58,_311_Table3,MATCH(MID($B848,1,1),_311_Table3_ColumnLookup,0),FALSE),
  IF(AND(VALUE(LEFT($A848,3))=311,RIGHT($B848,5)="Total"),VLOOKUP('311'!$G$59,_311_Table3,MATCH(MID($B848,1,1),_311_Table3_ColumnLookup,0),FALSE),
  IF(VALUE(LEFT($A848,3))=311,VLOOKUP(VALUE(MID($B848,2,1)),_311_Table3,MATCH(MID($B848,1,1),_311_Table3_ColumnLookup,0),FALSE)
+N("311"),
  IF(AND(VALUE(LEFT($A848,3))=312,LEFT($G848,10)="Unincepted",$B848="G "),VLOOKUP(" ULO",_312_Table3,MATCH('312'!$N$16,_312_Table3_ColumnLookup,0),FALSE),
  IF(AND(VALUE(LEFT($A848,3))=312,LEFT($G848,10)="Unincepted",$B848="O "),VLOOKUP(" ULO",_312_Table3,MATCH('312'!$V$16,_312_Table3_ColumnLookup,0),FALSE),
  IF(AND(VALUE(LEFT($A848,3))=312,LEFT($G848,10)="Unincepted",$B848="Q "),VLOOKUP(" ULO",_312_Table3,MATCH('312'!$X$16,_312_Table3_ColumnLookup,0),FALSE),
  IF(AND(VALUE(LEFT($A848,3))=312,LEFT($G848,10)="Unincepted"),VLOOKUP(" ULO",_312_Table3,MATCH(LEFT($B848,1),_312_Table3_ColumnLookup,0),FALSE),
  IF(AND(VALUE(LEFT($A848,3))=312,LEFT($G848,5)="Total",$B848="G "),VLOOKUP('312'!$F$80,_312_Table3,MATCH('312'!$N$16,_312_Table3_ColumnLookup,0),FALSE),
  IF(AND(VALUE(LEFT($A848,3))=312,LEFT($G848,5)="Total",$B848="O "),VLOOKUP('312'!$F$80,_312_Table3,MATCH('312'!$V$16,_312_Table3_ColumnLookup,0),FALSE),
  IF(AND(VALUE(LEFT($A848,3))=312,LEFT($G848,5)="Total",$B848="Q "),VLOOKUP('312'!$F$80,_312_Table3,MATCH('312'!$X$16,_312_Table3_ColumnLookup,0),FALSE),
  IF(AND(VALUE(LEFT($A848,3))=312,LEFT($G848,5)="Total"),VLOOKUP('312'!$F$80,_312_Table3,MATCH(LEFT($B848,1),_312_Table3_ColumnLookup,0),FALSE),
  IF(AND(VALUE(LEFT($A848,3))=312,LEN($I848)=4,$B848="G"),VLOOKUP($I848,_312_Table3,MATCH('312'!$N$16,_312_Table3_ColumnLookup,0),FALSE),
  IF(AND(VALUE(LEFT($A848,3))=312,LEN($I848)=4,$B848="O"),VLOOKUP($I848,_312_Table3,MATCH('312'!$V$16,_312_Table3_ColumnLookup,0),FALSE),
  IF(AND(VALUE(LEFT($A848,3))=312,LEN($I848)=4,$B848="Q"),VLOOKUP($I848,_312_Table3,MATCH('312'!$X$16,_312_Table3_ColumnLookup,0),FALSE),
  IF(AND(VALUE(LEFT($A848,3))=312,LEN($I848)=4),VLOOKUP($I848,_312_Table3,MATCH(LEFT($B848,1),_312_Table3_ColumnLookup,0),FALSE)
+N("312"),
  IF(VALUE(LEFT($A848,3))=313,VLOOKUP(VALUE(MID($B848,2,1)),_313_Table3,MATCH(MID($B848,1,1),_313_Table3_ColumnLookup,0),FALSE)
+N("313"),
  IF(AND(VALUE(LEFT($A848,3))=314,LEN($B848)=3),VLOOKUP(VALUE(MID($B848,2,2)),_314_Table3,MATCH(MID($B848,1,1),_314_Table3_ColumnLookup,0),FALSE),
  IF(VALUE(LEFT($A848,3))=314,VLOOKUP(VALUE(MID($B848,2,1)),_314_Table3,MATCH(MID($B848,1,1),_314_Table3_ColumnLookup,0),FALSE)
+N("314"),
""))))))))))))))))))))))))</f>
        <v>#N/A</v>
      </c>
      <c r="H848" s="321" t="str">
        <f>IFERROR(
IF(ISERROR($D848)=FALSE,$D848,IF(ISERROR($E848)=FALSE,$E848,IF(ISERROR($F848)=FALSE,$F848
+N("012 checkboxes"),
IF(
IF(OR(LEFT($A848,9)="Syndicate",LEFT($A848,12)="NewSyndicate"),VLOOKUP($A848,'012'!$J:$ZW,MATCH("Link to button",'012'!$J$1:$ZW$1,0),0)
+N("309 checkbox"),
IF($C848="309 LCR Summary0",VLOOKUP("Notes990",'309'!$P:$ZZ,MATCH("Link to button",'309'!$P$1:$ZZ$1,0),0)
+N("313 checkboxes"),
IF($C848="313 Financial Information0LcmVsScr",IF($C848="309 LCR Summary0",VLOOKUP("LcmVsScr",'309'!$N:$ZZ,MATCH("Link to button",'309'!$N$1:$ZZ$1,0),0),
IF($C848="313 Financial Information0LcrDocAttached",IF($C848="309 LCR Summary0",VLOOKUP("LcrDocAttached",'309'!$N:$ZZ,MATCH("Link to button",'309'!$N$1:$ZZ$1,0),
0)))))))=1,TRUE,FALSE)
))),"")</f>
        <v/>
      </c>
    </row>
    <row r="849" spans="1:8">
      <c r="A849" s="237" t="e">
        <f>VLOOKUP($G849,CSVLookups!$B:$R,MATCH(A$1,CSVLookups!$B$1:$R$1,0),FALSE)</f>
        <v>#N/A</v>
      </c>
      <c r="B849" s="237" t="e">
        <f>VLOOKUP($G849,CSVLookups!$B:$R,MATCH(B$1,CSVLookups!$B$1:$R$1,0),FALSE)</f>
        <v>#N/A</v>
      </c>
      <c r="C849" s="238" t="e">
        <f t="shared" si="13"/>
        <v>#N/A</v>
      </c>
      <c r="D849" s="238" t="e">
        <f>IF(AND(VALUE(LEFT($A849,3))=309,LEN($B849)=3),VLOOKUP(VALUE(MID($B849,2,2)),_309_Table1,MATCH(MID($B849,1,1),_309_Table1_ColumnLookup,0),FALSE),
  IF($C849="309 LCR SummaryA",OneYearSCR,IF($C849="309 LCR SummaryB",UltimateSCR,IF(VALUE(LEFT($A849,3))=309,VLOOKUP(VALUE(MID($B849,2,1)),_309_Table1,MATCH(MID($B849,1,1),_309_Table1_ColumnLookup,0),FALSE)
+N("309"),
  IF(VALUE(LEFT($A849,3))=310,VLOOKUP(VALUE(MID($B849,2,1)),_310_Table1,MATCH(MID($B849,1,1),_310_Table1_ColumnLookup,0),FALSE)
+N("310"),
  IF(AND(VALUE(LEFT($A849,3))=311,LEN($I849)=4),VLOOKUP($I849,_311_Table1,MATCH($B849,_311_Table1_ColumnLookup,0),FALSE),
  IF(AND(VALUE(LEFT($A849,3))=311,OR($B849="I2",$B849="J2",$B849="K2",$B849="L2")),VLOOKUP('311'!$G$58,_311_Table1,MATCH(MID($B849,1,1),_311_Table1_ColumnLookup,0),FALSE),
  IF(AND(VALUE(LEFT($A849,3))=311,RIGHT($B849,5)="Total"),VLOOKUP('311'!$G$59,_311_Table1,MATCH(MID($B849,1,1),_311_Table1_ColumnLookup,0),FALSE),
  IF(VALUE(LEFT($A849,3))=311,VLOOKUP(VALUE(MID($B849,2,1)),_311_Table1,MATCH(MID($B849,1,1),_311_Table1_ColumnLookup,0),FALSE)
+N("311"),
  IF(AND(VALUE(LEFT($A849,3))=312,LEFT($G849,10)="Unincepted",$B849="G "),VLOOKUP(" ULO",_312_Table1,MATCH('312'!$N$16,_312_Table1_ColumnLookup,0),FALSE),
  IF(AND(VALUE(LEFT($A849,3))=312,LEFT($G849,10)="Unincepted",$B849="O "),VLOOKUP(" ULO",_312_Table1,MATCH('312'!$V$16,_312_Table1_ColumnLookup,0),FALSE),
  IF(AND(VALUE(LEFT($A849,3))=312,LEFT($G849,10)="Unincepted",$B849="Q "),VLOOKUP(" ULO",_312_Table1,MATCH('312'!$X$16,_312_Table1_ColumnLookup,0),FALSE),
  IF(AND(VALUE(LEFT($A849,3))=312,LEFT($G849,10)="Unincepted"),VLOOKUP(" ULO",_312_Table1,MATCH(LEFT($B849,1),_312_Table1_ColumnLookup,0),FALSE),
  IF(AND(VALUE(LEFT($A849,3))=312,LEFT($G849,5)="Total",$B849="G "),VLOOKUP('312'!$F$80,_312_Table1,MATCH('312'!$N$16,_312_Table1_ColumnLookup,0),FALSE),
  IF(AND(VALUE(LEFT($A849,3))=312,LEFT($G849,5)="Total",$B849="O "),VLOOKUP('312'!$F$80,_312_Table1,MATCH('312'!$V$16,_312_Table1_ColumnLookup,0),FALSE),
  IF(AND(VALUE(LEFT($A849,3))=312,LEFT($G849,5)="Total",$B849="Q "),VLOOKUP('312'!$F$80,_312_Table1,MATCH('312'!$X$16,_312_Table1_ColumnLookup,0),FALSE),
  IF(AND(VALUE(LEFT($A849,3))=312,LEFT($G849,5)="Total"),VLOOKUP('312'!$F$80,_312_Table1,MATCH(LEFT($B849,1),_312_Table1_ColumnLookup,0),FALSE),
  IF(AND(VALUE(LEFT($A849,3))=312,LEN($I849)=4,$B849="G"),VLOOKUP($I849,_312_Table1,MATCH('312'!$N$16,_312_Table1_ColumnLookup,0),FALSE),
  IF(AND(VALUE(LEFT($A849,3))=312,LEN($I849)=4,$B849="O"),VLOOKUP($I849,_312_Table1,MATCH('312'!$V$16,_312_Table1_ColumnLookup,0),FALSE),
  IF(AND(VALUE(LEFT($A849,3))=312,LEN($I849)=4,$B849="Q"),VLOOKUP($I849,_312_Table1,MATCH('312'!$X$16,_312_Table1_ColumnLookup,0),FALSE),
  IF(AND(VALUE(LEFT($A849,3))=312,LEN($I849)=4),VLOOKUP($I849,_312_Table1,MATCH(LEFT($B849,1),_312_Table1_ColumnLookup,0),FALSE)
+N("312"),
  IF(VALUE(LEFT($A849,3))=313,VLOOKUP(VALUE(MID($B849,2,1)),_313_Table1,MATCH(MID($B849,1,1),_313_Table1_ColumnLookup,0),FALSE)
+N("313"),
  IF(AND(VALUE(LEFT($A849,3))=314,LEN($B849)=3),VLOOKUP(VALUE(MID($B849,2,2)),_314_Table1,MATCH(MID($B849,1,1),_314_Table1_ColumnLookup,0),FALSE),
  IF(VALUE(LEFT($A849,3))=314,VLOOKUP(VALUE(MID($B849,2,1)),_314_Table1,MATCH(MID($B849,1,1),_314_Table1_ColumnLookup,0),FALSE)
+N("314"),
""))))))))))))))))))))))))</f>
        <v>#N/A</v>
      </c>
      <c r="E849" s="238" t="e">
        <f>IF(AND(VALUE(LEFT($A849,3))=309,LEN($B849)=3),VLOOKUP(VALUE(MID($B849,2,2)),_309_Table2,MATCH(MID($B849,1,1),_309_Table2_ColumnLookup,0),FALSE),
  IF($C849="309 LCR SummaryA",OneYearSCR,IF($C849="309 LCR SummaryB",UltimateSCR,IF(VALUE(LEFT($A849,3))=309,VLOOKUP(VALUE(MID($B849,2,1)),_309_Table2,MATCH(MID($B849,1,1),_309_Table2_ColumnLookup,0),FALSE)
+N("309"),
  IF(VALUE(LEFT($A849,3))=310,VLOOKUP(VALUE(MID($B849,2,1)),_310_Table2,MATCH(MID($B849,1,1),_310_Table2_ColumnLookup,0),FALSE)
+N("310"),
  IF(AND(VALUE(LEFT($A849,3))=311,LEN($I849)=4),VLOOKUP($I849,_311_Table2,MATCH($B849,_311_Table2_ColumnLookup,0),FALSE),
  IF(AND(VALUE(LEFT($A849,3))=311,OR($B849="I2",$B849="J2",$B849="K2",$B849="L2")),VLOOKUP('311'!$G$58,_311_Table2,MATCH(MID($B849,1,1),_311_Table2_ColumnLookup,0),FALSE),
  IF(AND(VALUE(LEFT($A849,3))=311,RIGHT($B849,5)="Total"),VLOOKUP('311'!$G$59,_311_Table2,MATCH(MID($B849,1,1),_311_Table2_ColumnLookup,0),FALSE),
  IF(VALUE(LEFT($A849,3))=311,VLOOKUP(VALUE(MID($B849,2,1)),_311_Table2,MATCH(MID($B849,1,1),_311_Table2_ColumnLookup,0),FALSE)
+N("311"),
  IF(AND(VALUE(LEFT($A849,3))=312,LEFT($G849,10)="Unincepted",$B849="G "),VLOOKUP(" ULO",_312_Table2,MATCH('312'!$N$16,_312_Table2_ColumnLookup,0),FALSE),
  IF(AND(VALUE(LEFT($A849,3))=312,LEFT($G849,10)="Unincepted",$B849="O "),VLOOKUP(" ULO",_312_Table2,MATCH('312'!$V$16,_312_Table2_ColumnLookup,0),FALSE),
  IF(AND(VALUE(LEFT($A849,3))=312,LEFT($G849,10)="Unincepted",$B849="Q "),VLOOKUP(" ULO",_312_Table2,MATCH('312'!$X$16,_312_Table2_ColumnLookup,0),FALSE),
  IF(AND(VALUE(LEFT($A849,3))=312,LEFT($G849,10)="Unincepted"),VLOOKUP(" ULO",_312_Table2,MATCH(LEFT($B849,1),_312_Table2_ColumnLookup,0),FALSE),
  IF(AND(VALUE(LEFT($A849,3))=312,LEFT($G849,5)="Total",$B849="G "),VLOOKUP('312'!$F$80,_312_Table2,MATCH('312'!$N$16,_312_Table2_ColumnLookup,0),FALSE),
  IF(AND(VALUE(LEFT($A849,3))=312,LEFT($G849,5)="Total",$B849="O "),VLOOKUP('312'!$F$80,_312_Table2,MATCH('312'!$V$16,_312_Table2_ColumnLookup,0),FALSE),
  IF(AND(VALUE(LEFT($A849,3))=312,LEFT($G849,5)="Total",$B849="Q "),VLOOKUP('312'!$F$80,_312_Table2,MATCH('312'!$X$16,_312_Table2_ColumnLookup,0),FALSE),
  IF(AND(VALUE(LEFT($A849,3))=312,LEFT($G849,5)="Total"),VLOOKUP('312'!$F$80,_312_Table2,MATCH(LEFT($B849,1),_312_Table2_ColumnLookup,0),FALSE),
  IF(AND(VALUE(LEFT($A849,3))=312,LEN($I849)=4,$B849="G"),VLOOKUP($I849,_312_Table2,MATCH('312'!$N$16,_312_Table2_ColumnLookup,0),FALSE),
  IF(AND(VALUE(LEFT($A849,3))=312,LEN($I849)=4,$B849="O"),VLOOKUP($I849,_312_Table2,MATCH('312'!$V$16,_312_Table2_ColumnLookup,0),FALSE),
  IF(AND(VALUE(LEFT($A849,3))=312,LEN($I849)=4,$B849="Q"),VLOOKUP($I849,_312_Table2,MATCH('312'!$X$16,_312_Table2_ColumnLookup,0),FALSE),
  IF(AND(VALUE(LEFT($A849,3))=312,LEN($I849)=4),VLOOKUP($I849,_312_Table2,MATCH(LEFT($B849,1),_312_Table2_ColumnLookup,0),FALSE)
+N("312"),
  IF(VALUE(LEFT($A849,3))=313,VLOOKUP(VALUE(MID($B849,2,1)),_313_Table2,MATCH(MID($B849,1,1),_313_Table2_ColumnLookup,0),FALSE)
+N("313"),
  IF(AND(VALUE(LEFT($A849,3))=314,LEN($B849)=3),VLOOKUP(VALUE(MID($B849,2,2)),_314_Table2,MATCH(MID($B849,1,1),_314_Table2_ColumnLookup,0),FALSE),
  IF(VALUE(LEFT($A849,3))=314,VLOOKUP(VALUE(MID($B849,2,1)),_314_Table2,MATCH(MID($B849,1,1),_314_Table2_ColumnLookup,0),FALSE)
+N("314"),
""))))))))))))))))))))))))</f>
        <v>#N/A</v>
      </c>
      <c r="F849" s="238" t="e">
        <f>IF(AND(VALUE(LEFT($A849,3))=309,LEN($B849)=3),VLOOKUP(VALUE(MID($B849,2,2)),_309_Table3,MATCH(MID($B849,1,1),_309_Table3_ColumnLookup,0),FALSE),
  IF($C849="309 LCR SummaryA",OneYearSCR,IF($C849="309 LCR SummaryB",UltimateSCR,IF(VALUE(LEFT($A849,3))=309,VLOOKUP(VALUE(MID($B849,2,1)),_309_Table3,MATCH(MID($B849,1,1),_309_Table3_ColumnLookup,0),FALSE)
+N("309"),
  IF(VALUE(LEFT($A849,3))=310,VLOOKUP(VALUE(MID($B849,2,1)),_310_Table3,MATCH(MID($B849,1,1),_310_Table3_ColumnLookup,0),FALSE)
+N("310"),
  IF(AND(VALUE(LEFT($A849,3))=311,LEN($I849)=4),VLOOKUP($I849,_311_Table3,MATCH($B849,_311_Table3_ColumnLookup,0),FALSE),
  IF(AND(VALUE(LEFT($A849,3))=311,OR($B849="I2",$B849="J2",$B849="K2",$B849="L2")),VLOOKUP('311'!$G$58,_311_Table3,MATCH(MID($B849,1,1),_311_Table3_ColumnLookup,0),FALSE),
  IF(AND(VALUE(LEFT($A849,3))=311,RIGHT($B849,5)="Total"),VLOOKUP('311'!$G$59,_311_Table3,MATCH(MID($B849,1,1),_311_Table3_ColumnLookup,0),FALSE),
  IF(VALUE(LEFT($A849,3))=311,VLOOKUP(VALUE(MID($B849,2,1)),_311_Table3,MATCH(MID($B849,1,1),_311_Table3_ColumnLookup,0),FALSE)
+N("311"),
  IF(AND(VALUE(LEFT($A849,3))=312,LEFT($G849,10)="Unincepted",$B849="G "),VLOOKUP(" ULO",_312_Table3,MATCH('312'!$N$16,_312_Table3_ColumnLookup,0),FALSE),
  IF(AND(VALUE(LEFT($A849,3))=312,LEFT($G849,10)="Unincepted",$B849="O "),VLOOKUP(" ULO",_312_Table3,MATCH('312'!$V$16,_312_Table3_ColumnLookup,0),FALSE),
  IF(AND(VALUE(LEFT($A849,3))=312,LEFT($G849,10)="Unincepted",$B849="Q "),VLOOKUP(" ULO",_312_Table3,MATCH('312'!$X$16,_312_Table3_ColumnLookup,0),FALSE),
  IF(AND(VALUE(LEFT($A849,3))=312,LEFT($G849,10)="Unincepted"),VLOOKUP(" ULO",_312_Table3,MATCH(LEFT($B849,1),_312_Table3_ColumnLookup,0),FALSE),
  IF(AND(VALUE(LEFT($A849,3))=312,LEFT($G849,5)="Total",$B849="G "),VLOOKUP('312'!$F$80,_312_Table3,MATCH('312'!$N$16,_312_Table3_ColumnLookup,0),FALSE),
  IF(AND(VALUE(LEFT($A849,3))=312,LEFT($G849,5)="Total",$B849="O "),VLOOKUP('312'!$F$80,_312_Table3,MATCH('312'!$V$16,_312_Table3_ColumnLookup,0),FALSE),
  IF(AND(VALUE(LEFT($A849,3))=312,LEFT($G849,5)="Total",$B849="Q "),VLOOKUP('312'!$F$80,_312_Table3,MATCH('312'!$X$16,_312_Table3_ColumnLookup,0),FALSE),
  IF(AND(VALUE(LEFT($A849,3))=312,LEFT($G849,5)="Total"),VLOOKUP('312'!$F$80,_312_Table3,MATCH(LEFT($B849,1),_312_Table3_ColumnLookup,0),FALSE),
  IF(AND(VALUE(LEFT($A849,3))=312,LEN($I849)=4,$B849="G"),VLOOKUP($I849,_312_Table3,MATCH('312'!$N$16,_312_Table3_ColumnLookup,0),FALSE),
  IF(AND(VALUE(LEFT($A849,3))=312,LEN($I849)=4,$B849="O"),VLOOKUP($I849,_312_Table3,MATCH('312'!$V$16,_312_Table3_ColumnLookup,0),FALSE),
  IF(AND(VALUE(LEFT($A849,3))=312,LEN($I849)=4,$B849="Q"),VLOOKUP($I849,_312_Table3,MATCH('312'!$X$16,_312_Table3_ColumnLookup,0),FALSE),
  IF(AND(VALUE(LEFT($A849,3))=312,LEN($I849)=4),VLOOKUP($I849,_312_Table3,MATCH(LEFT($B849,1),_312_Table3_ColumnLookup,0),FALSE)
+N("312"),
  IF(VALUE(LEFT($A849,3))=313,VLOOKUP(VALUE(MID($B849,2,1)),_313_Table3,MATCH(MID($B849,1,1),_313_Table3_ColumnLookup,0),FALSE)
+N("313"),
  IF(AND(VALUE(LEFT($A849,3))=314,LEN($B849)=3),VLOOKUP(VALUE(MID($B849,2,2)),_314_Table3,MATCH(MID($B849,1,1),_314_Table3_ColumnLookup,0),FALSE),
  IF(VALUE(LEFT($A849,3))=314,VLOOKUP(VALUE(MID($B849,2,1)),_314_Table3,MATCH(MID($B849,1,1),_314_Table3_ColumnLookup,0),FALSE)
+N("314"),
""))))))))))))))))))))))))</f>
        <v>#N/A</v>
      </c>
      <c r="H849" s="321" t="str">
        <f>IFERROR(
IF(ISERROR($D849)=FALSE,$D849,IF(ISERROR($E849)=FALSE,$E849,IF(ISERROR($F849)=FALSE,$F849
+N("012 checkboxes"),
IF(
IF(OR(LEFT($A849,9)="Syndicate",LEFT($A849,12)="NewSyndicate"),VLOOKUP($A849,'012'!$J:$ZW,MATCH("Link to button",'012'!$J$1:$ZW$1,0),0)
+N("309 checkbox"),
IF($C849="309 LCR Summary0",VLOOKUP("Notes990",'309'!$P:$ZZ,MATCH("Link to button",'309'!$P$1:$ZZ$1,0),0)
+N("313 checkboxes"),
IF($C849="313 Financial Information0LcmVsScr",IF($C849="309 LCR Summary0",VLOOKUP("LcmVsScr",'309'!$N:$ZZ,MATCH("Link to button",'309'!$N$1:$ZZ$1,0),0),
IF($C849="313 Financial Information0LcrDocAttached",IF($C849="309 LCR Summary0",VLOOKUP("LcrDocAttached",'309'!$N:$ZZ,MATCH("Link to button",'309'!$N$1:$ZZ$1,0),
0)))))))=1,TRUE,FALSE)
))),"")</f>
        <v/>
      </c>
    </row>
    <row r="850" spans="1:8">
      <c r="A850" s="237" t="e">
        <f>VLOOKUP($G850,CSVLookups!$B:$R,MATCH(A$1,CSVLookups!$B$1:$R$1,0),FALSE)</f>
        <v>#N/A</v>
      </c>
      <c r="B850" s="237" t="e">
        <f>VLOOKUP($G850,CSVLookups!$B:$R,MATCH(B$1,CSVLookups!$B$1:$R$1,0),FALSE)</f>
        <v>#N/A</v>
      </c>
      <c r="C850" s="238" t="e">
        <f t="shared" si="13"/>
        <v>#N/A</v>
      </c>
      <c r="D850" s="238" t="e">
        <f>IF(AND(VALUE(LEFT($A850,3))=309,LEN($B850)=3),VLOOKUP(VALUE(MID($B850,2,2)),_309_Table1,MATCH(MID($B850,1,1),_309_Table1_ColumnLookup,0),FALSE),
  IF($C850="309 LCR SummaryA",OneYearSCR,IF($C850="309 LCR SummaryB",UltimateSCR,IF(VALUE(LEFT($A850,3))=309,VLOOKUP(VALUE(MID($B850,2,1)),_309_Table1,MATCH(MID($B850,1,1),_309_Table1_ColumnLookup,0),FALSE)
+N("309"),
  IF(VALUE(LEFT($A850,3))=310,VLOOKUP(VALUE(MID($B850,2,1)),_310_Table1,MATCH(MID($B850,1,1),_310_Table1_ColumnLookup,0),FALSE)
+N("310"),
  IF(AND(VALUE(LEFT($A850,3))=311,LEN($I850)=4),VLOOKUP($I850,_311_Table1,MATCH($B850,_311_Table1_ColumnLookup,0),FALSE),
  IF(AND(VALUE(LEFT($A850,3))=311,OR($B850="I2",$B850="J2",$B850="K2",$B850="L2")),VLOOKUP('311'!$G$58,_311_Table1,MATCH(MID($B850,1,1),_311_Table1_ColumnLookup,0),FALSE),
  IF(AND(VALUE(LEFT($A850,3))=311,RIGHT($B850,5)="Total"),VLOOKUP('311'!$G$59,_311_Table1,MATCH(MID($B850,1,1),_311_Table1_ColumnLookup,0),FALSE),
  IF(VALUE(LEFT($A850,3))=311,VLOOKUP(VALUE(MID($B850,2,1)),_311_Table1,MATCH(MID($B850,1,1),_311_Table1_ColumnLookup,0),FALSE)
+N("311"),
  IF(AND(VALUE(LEFT($A850,3))=312,LEFT($G850,10)="Unincepted",$B850="G "),VLOOKUP(" ULO",_312_Table1,MATCH('312'!$N$16,_312_Table1_ColumnLookup,0),FALSE),
  IF(AND(VALUE(LEFT($A850,3))=312,LEFT($G850,10)="Unincepted",$B850="O "),VLOOKUP(" ULO",_312_Table1,MATCH('312'!$V$16,_312_Table1_ColumnLookup,0),FALSE),
  IF(AND(VALUE(LEFT($A850,3))=312,LEFT($G850,10)="Unincepted",$B850="Q "),VLOOKUP(" ULO",_312_Table1,MATCH('312'!$X$16,_312_Table1_ColumnLookup,0),FALSE),
  IF(AND(VALUE(LEFT($A850,3))=312,LEFT($G850,10)="Unincepted"),VLOOKUP(" ULO",_312_Table1,MATCH(LEFT($B850,1),_312_Table1_ColumnLookup,0),FALSE),
  IF(AND(VALUE(LEFT($A850,3))=312,LEFT($G850,5)="Total",$B850="G "),VLOOKUP('312'!$F$80,_312_Table1,MATCH('312'!$N$16,_312_Table1_ColumnLookup,0),FALSE),
  IF(AND(VALUE(LEFT($A850,3))=312,LEFT($G850,5)="Total",$B850="O "),VLOOKUP('312'!$F$80,_312_Table1,MATCH('312'!$V$16,_312_Table1_ColumnLookup,0),FALSE),
  IF(AND(VALUE(LEFT($A850,3))=312,LEFT($G850,5)="Total",$B850="Q "),VLOOKUP('312'!$F$80,_312_Table1,MATCH('312'!$X$16,_312_Table1_ColumnLookup,0),FALSE),
  IF(AND(VALUE(LEFT($A850,3))=312,LEFT($G850,5)="Total"),VLOOKUP('312'!$F$80,_312_Table1,MATCH(LEFT($B850,1),_312_Table1_ColumnLookup,0),FALSE),
  IF(AND(VALUE(LEFT($A850,3))=312,LEN($I850)=4,$B850="G"),VLOOKUP($I850,_312_Table1,MATCH('312'!$N$16,_312_Table1_ColumnLookup,0),FALSE),
  IF(AND(VALUE(LEFT($A850,3))=312,LEN($I850)=4,$B850="O"),VLOOKUP($I850,_312_Table1,MATCH('312'!$V$16,_312_Table1_ColumnLookup,0),FALSE),
  IF(AND(VALUE(LEFT($A850,3))=312,LEN($I850)=4,$B850="Q"),VLOOKUP($I850,_312_Table1,MATCH('312'!$X$16,_312_Table1_ColumnLookup,0),FALSE),
  IF(AND(VALUE(LEFT($A850,3))=312,LEN($I850)=4),VLOOKUP($I850,_312_Table1,MATCH(LEFT($B850,1),_312_Table1_ColumnLookup,0),FALSE)
+N("312"),
  IF(VALUE(LEFT($A850,3))=313,VLOOKUP(VALUE(MID($B850,2,1)),_313_Table1,MATCH(MID($B850,1,1),_313_Table1_ColumnLookup,0),FALSE)
+N("313"),
  IF(AND(VALUE(LEFT($A850,3))=314,LEN($B850)=3),VLOOKUP(VALUE(MID($B850,2,2)),_314_Table1,MATCH(MID($B850,1,1),_314_Table1_ColumnLookup,0),FALSE),
  IF(VALUE(LEFT($A850,3))=314,VLOOKUP(VALUE(MID($B850,2,1)),_314_Table1,MATCH(MID($B850,1,1),_314_Table1_ColumnLookup,0),FALSE)
+N("314"),
""))))))))))))))))))))))))</f>
        <v>#N/A</v>
      </c>
      <c r="E850" s="238" t="e">
        <f>IF(AND(VALUE(LEFT($A850,3))=309,LEN($B850)=3),VLOOKUP(VALUE(MID($B850,2,2)),_309_Table2,MATCH(MID($B850,1,1),_309_Table2_ColumnLookup,0),FALSE),
  IF($C850="309 LCR SummaryA",OneYearSCR,IF($C850="309 LCR SummaryB",UltimateSCR,IF(VALUE(LEFT($A850,3))=309,VLOOKUP(VALUE(MID($B850,2,1)),_309_Table2,MATCH(MID($B850,1,1),_309_Table2_ColumnLookup,0),FALSE)
+N("309"),
  IF(VALUE(LEFT($A850,3))=310,VLOOKUP(VALUE(MID($B850,2,1)),_310_Table2,MATCH(MID($B850,1,1),_310_Table2_ColumnLookup,0),FALSE)
+N("310"),
  IF(AND(VALUE(LEFT($A850,3))=311,LEN($I850)=4),VLOOKUP($I850,_311_Table2,MATCH($B850,_311_Table2_ColumnLookup,0),FALSE),
  IF(AND(VALUE(LEFT($A850,3))=311,OR($B850="I2",$B850="J2",$B850="K2",$B850="L2")),VLOOKUP('311'!$G$58,_311_Table2,MATCH(MID($B850,1,1),_311_Table2_ColumnLookup,0),FALSE),
  IF(AND(VALUE(LEFT($A850,3))=311,RIGHT($B850,5)="Total"),VLOOKUP('311'!$G$59,_311_Table2,MATCH(MID($B850,1,1),_311_Table2_ColumnLookup,0),FALSE),
  IF(VALUE(LEFT($A850,3))=311,VLOOKUP(VALUE(MID($B850,2,1)),_311_Table2,MATCH(MID($B850,1,1),_311_Table2_ColumnLookup,0),FALSE)
+N("311"),
  IF(AND(VALUE(LEFT($A850,3))=312,LEFT($G850,10)="Unincepted",$B850="G "),VLOOKUP(" ULO",_312_Table2,MATCH('312'!$N$16,_312_Table2_ColumnLookup,0),FALSE),
  IF(AND(VALUE(LEFT($A850,3))=312,LEFT($G850,10)="Unincepted",$B850="O "),VLOOKUP(" ULO",_312_Table2,MATCH('312'!$V$16,_312_Table2_ColumnLookup,0),FALSE),
  IF(AND(VALUE(LEFT($A850,3))=312,LEFT($G850,10)="Unincepted",$B850="Q "),VLOOKUP(" ULO",_312_Table2,MATCH('312'!$X$16,_312_Table2_ColumnLookup,0),FALSE),
  IF(AND(VALUE(LEFT($A850,3))=312,LEFT($G850,10)="Unincepted"),VLOOKUP(" ULO",_312_Table2,MATCH(LEFT($B850,1),_312_Table2_ColumnLookup,0),FALSE),
  IF(AND(VALUE(LEFT($A850,3))=312,LEFT($G850,5)="Total",$B850="G "),VLOOKUP('312'!$F$80,_312_Table2,MATCH('312'!$N$16,_312_Table2_ColumnLookup,0),FALSE),
  IF(AND(VALUE(LEFT($A850,3))=312,LEFT($G850,5)="Total",$B850="O "),VLOOKUP('312'!$F$80,_312_Table2,MATCH('312'!$V$16,_312_Table2_ColumnLookup,0),FALSE),
  IF(AND(VALUE(LEFT($A850,3))=312,LEFT($G850,5)="Total",$B850="Q "),VLOOKUP('312'!$F$80,_312_Table2,MATCH('312'!$X$16,_312_Table2_ColumnLookup,0),FALSE),
  IF(AND(VALUE(LEFT($A850,3))=312,LEFT($G850,5)="Total"),VLOOKUP('312'!$F$80,_312_Table2,MATCH(LEFT($B850,1),_312_Table2_ColumnLookup,0),FALSE),
  IF(AND(VALUE(LEFT($A850,3))=312,LEN($I850)=4,$B850="G"),VLOOKUP($I850,_312_Table2,MATCH('312'!$N$16,_312_Table2_ColumnLookup,0),FALSE),
  IF(AND(VALUE(LEFT($A850,3))=312,LEN($I850)=4,$B850="O"),VLOOKUP($I850,_312_Table2,MATCH('312'!$V$16,_312_Table2_ColumnLookup,0),FALSE),
  IF(AND(VALUE(LEFT($A850,3))=312,LEN($I850)=4,$B850="Q"),VLOOKUP($I850,_312_Table2,MATCH('312'!$X$16,_312_Table2_ColumnLookup,0),FALSE),
  IF(AND(VALUE(LEFT($A850,3))=312,LEN($I850)=4),VLOOKUP($I850,_312_Table2,MATCH(LEFT($B850,1),_312_Table2_ColumnLookup,0),FALSE)
+N("312"),
  IF(VALUE(LEFT($A850,3))=313,VLOOKUP(VALUE(MID($B850,2,1)),_313_Table2,MATCH(MID($B850,1,1),_313_Table2_ColumnLookup,0),FALSE)
+N("313"),
  IF(AND(VALUE(LEFT($A850,3))=314,LEN($B850)=3),VLOOKUP(VALUE(MID($B850,2,2)),_314_Table2,MATCH(MID($B850,1,1),_314_Table2_ColumnLookup,0),FALSE),
  IF(VALUE(LEFT($A850,3))=314,VLOOKUP(VALUE(MID($B850,2,1)),_314_Table2,MATCH(MID($B850,1,1),_314_Table2_ColumnLookup,0),FALSE)
+N("314"),
""))))))))))))))))))))))))</f>
        <v>#N/A</v>
      </c>
      <c r="F850" s="238" t="e">
        <f>IF(AND(VALUE(LEFT($A850,3))=309,LEN($B850)=3),VLOOKUP(VALUE(MID($B850,2,2)),_309_Table3,MATCH(MID($B850,1,1),_309_Table3_ColumnLookup,0),FALSE),
  IF($C850="309 LCR SummaryA",OneYearSCR,IF($C850="309 LCR SummaryB",UltimateSCR,IF(VALUE(LEFT($A850,3))=309,VLOOKUP(VALUE(MID($B850,2,1)),_309_Table3,MATCH(MID($B850,1,1),_309_Table3_ColumnLookup,0),FALSE)
+N("309"),
  IF(VALUE(LEFT($A850,3))=310,VLOOKUP(VALUE(MID($B850,2,1)),_310_Table3,MATCH(MID($B850,1,1),_310_Table3_ColumnLookup,0),FALSE)
+N("310"),
  IF(AND(VALUE(LEFT($A850,3))=311,LEN($I850)=4),VLOOKUP($I850,_311_Table3,MATCH($B850,_311_Table3_ColumnLookup,0),FALSE),
  IF(AND(VALUE(LEFT($A850,3))=311,OR($B850="I2",$B850="J2",$B850="K2",$B850="L2")),VLOOKUP('311'!$G$58,_311_Table3,MATCH(MID($B850,1,1),_311_Table3_ColumnLookup,0),FALSE),
  IF(AND(VALUE(LEFT($A850,3))=311,RIGHT($B850,5)="Total"),VLOOKUP('311'!$G$59,_311_Table3,MATCH(MID($B850,1,1),_311_Table3_ColumnLookup,0),FALSE),
  IF(VALUE(LEFT($A850,3))=311,VLOOKUP(VALUE(MID($B850,2,1)),_311_Table3,MATCH(MID($B850,1,1),_311_Table3_ColumnLookup,0),FALSE)
+N("311"),
  IF(AND(VALUE(LEFT($A850,3))=312,LEFT($G850,10)="Unincepted",$B850="G "),VLOOKUP(" ULO",_312_Table3,MATCH('312'!$N$16,_312_Table3_ColumnLookup,0),FALSE),
  IF(AND(VALUE(LEFT($A850,3))=312,LEFT($G850,10)="Unincepted",$B850="O "),VLOOKUP(" ULO",_312_Table3,MATCH('312'!$V$16,_312_Table3_ColumnLookup,0),FALSE),
  IF(AND(VALUE(LEFT($A850,3))=312,LEFT($G850,10)="Unincepted",$B850="Q "),VLOOKUP(" ULO",_312_Table3,MATCH('312'!$X$16,_312_Table3_ColumnLookup,0),FALSE),
  IF(AND(VALUE(LEFT($A850,3))=312,LEFT($G850,10)="Unincepted"),VLOOKUP(" ULO",_312_Table3,MATCH(LEFT($B850,1),_312_Table3_ColumnLookup,0),FALSE),
  IF(AND(VALUE(LEFT($A850,3))=312,LEFT($G850,5)="Total",$B850="G "),VLOOKUP('312'!$F$80,_312_Table3,MATCH('312'!$N$16,_312_Table3_ColumnLookup,0),FALSE),
  IF(AND(VALUE(LEFT($A850,3))=312,LEFT($G850,5)="Total",$B850="O "),VLOOKUP('312'!$F$80,_312_Table3,MATCH('312'!$V$16,_312_Table3_ColumnLookup,0),FALSE),
  IF(AND(VALUE(LEFT($A850,3))=312,LEFT($G850,5)="Total",$B850="Q "),VLOOKUP('312'!$F$80,_312_Table3,MATCH('312'!$X$16,_312_Table3_ColumnLookup,0),FALSE),
  IF(AND(VALUE(LEFT($A850,3))=312,LEFT($G850,5)="Total"),VLOOKUP('312'!$F$80,_312_Table3,MATCH(LEFT($B850,1),_312_Table3_ColumnLookup,0),FALSE),
  IF(AND(VALUE(LEFT($A850,3))=312,LEN($I850)=4,$B850="G"),VLOOKUP($I850,_312_Table3,MATCH('312'!$N$16,_312_Table3_ColumnLookup,0),FALSE),
  IF(AND(VALUE(LEFT($A850,3))=312,LEN($I850)=4,$B850="O"),VLOOKUP($I850,_312_Table3,MATCH('312'!$V$16,_312_Table3_ColumnLookup,0),FALSE),
  IF(AND(VALUE(LEFT($A850,3))=312,LEN($I850)=4,$B850="Q"),VLOOKUP($I850,_312_Table3,MATCH('312'!$X$16,_312_Table3_ColumnLookup,0),FALSE),
  IF(AND(VALUE(LEFT($A850,3))=312,LEN($I850)=4),VLOOKUP($I850,_312_Table3,MATCH(LEFT($B850,1),_312_Table3_ColumnLookup,0),FALSE)
+N("312"),
  IF(VALUE(LEFT($A850,3))=313,VLOOKUP(VALUE(MID($B850,2,1)),_313_Table3,MATCH(MID($B850,1,1),_313_Table3_ColumnLookup,0),FALSE)
+N("313"),
  IF(AND(VALUE(LEFT($A850,3))=314,LEN($B850)=3),VLOOKUP(VALUE(MID($B850,2,2)),_314_Table3,MATCH(MID($B850,1,1),_314_Table3_ColumnLookup,0),FALSE),
  IF(VALUE(LEFT($A850,3))=314,VLOOKUP(VALUE(MID($B850,2,1)),_314_Table3,MATCH(MID($B850,1,1),_314_Table3_ColumnLookup,0),FALSE)
+N("314"),
""))))))))))))))))))))))))</f>
        <v>#N/A</v>
      </c>
      <c r="H850" s="321" t="str">
        <f>IFERROR(
IF(ISERROR($D850)=FALSE,$D850,IF(ISERROR($E850)=FALSE,$E850,IF(ISERROR($F850)=FALSE,$F850
+N("012 checkboxes"),
IF(
IF(OR(LEFT($A850,9)="Syndicate",LEFT($A850,12)="NewSyndicate"),VLOOKUP($A850,'012'!$J:$ZW,MATCH("Link to button",'012'!$J$1:$ZW$1,0),0)
+N("309 checkbox"),
IF($C850="309 LCR Summary0",VLOOKUP("Notes990",'309'!$P:$ZZ,MATCH("Link to button",'309'!$P$1:$ZZ$1,0),0)
+N("313 checkboxes"),
IF($C850="313 Financial Information0LcmVsScr",IF($C850="309 LCR Summary0",VLOOKUP("LcmVsScr",'309'!$N:$ZZ,MATCH("Link to button",'309'!$N$1:$ZZ$1,0),0),
IF($C850="313 Financial Information0LcrDocAttached",IF($C850="309 LCR Summary0",VLOOKUP("LcrDocAttached",'309'!$N:$ZZ,MATCH("Link to button",'309'!$N$1:$ZZ$1,0),
0)))))))=1,TRUE,FALSE)
))),"")</f>
        <v/>
      </c>
    </row>
    <row r="851" spans="1:8">
      <c r="A851" s="237" t="e">
        <f>VLOOKUP($G851,CSVLookups!$B:$R,MATCH(A$1,CSVLookups!$B$1:$R$1,0),FALSE)</f>
        <v>#N/A</v>
      </c>
      <c r="B851" s="237" t="e">
        <f>VLOOKUP($G851,CSVLookups!$B:$R,MATCH(B$1,CSVLookups!$B$1:$R$1,0),FALSE)</f>
        <v>#N/A</v>
      </c>
      <c r="C851" s="238" t="e">
        <f t="shared" si="13"/>
        <v>#N/A</v>
      </c>
      <c r="D851" s="238" t="e">
        <f>IF(AND(VALUE(LEFT($A851,3))=309,LEN($B851)=3),VLOOKUP(VALUE(MID($B851,2,2)),_309_Table1,MATCH(MID($B851,1,1),_309_Table1_ColumnLookup,0),FALSE),
  IF($C851="309 LCR SummaryA",OneYearSCR,IF($C851="309 LCR SummaryB",UltimateSCR,IF(VALUE(LEFT($A851,3))=309,VLOOKUP(VALUE(MID($B851,2,1)),_309_Table1,MATCH(MID($B851,1,1),_309_Table1_ColumnLookup,0),FALSE)
+N("309"),
  IF(VALUE(LEFT($A851,3))=310,VLOOKUP(VALUE(MID($B851,2,1)),_310_Table1,MATCH(MID($B851,1,1),_310_Table1_ColumnLookup,0),FALSE)
+N("310"),
  IF(AND(VALUE(LEFT($A851,3))=311,LEN($I851)=4),VLOOKUP($I851,_311_Table1,MATCH($B851,_311_Table1_ColumnLookup,0),FALSE),
  IF(AND(VALUE(LEFT($A851,3))=311,OR($B851="I2",$B851="J2",$B851="K2",$B851="L2")),VLOOKUP('311'!$G$58,_311_Table1,MATCH(MID($B851,1,1),_311_Table1_ColumnLookup,0),FALSE),
  IF(AND(VALUE(LEFT($A851,3))=311,RIGHT($B851,5)="Total"),VLOOKUP('311'!$G$59,_311_Table1,MATCH(MID($B851,1,1),_311_Table1_ColumnLookup,0),FALSE),
  IF(VALUE(LEFT($A851,3))=311,VLOOKUP(VALUE(MID($B851,2,1)),_311_Table1,MATCH(MID($B851,1,1),_311_Table1_ColumnLookup,0),FALSE)
+N("311"),
  IF(AND(VALUE(LEFT($A851,3))=312,LEFT($G851,10)="Unincepted",$B851="G "),VLOOKUP(" ULO",_312_Table1,MATCH('312'!$N$16,_312_Table1_ColumnLookup,0),FALSE),
  IF(AND(VALUE(LEFT($A851,3))=312,LEFT($G851,10)="Unincepted",$B851="O "),VLOOKUP(" ULO",_312_Table1,MATCH('312'!$V$16,_312_Table1_ColumnLookup,0),FALSE),
  IF(AND(VALUE(LEFT($A851,3))=312,LEFT($G851,10)="Unincepted",$B851="Q "),VLOOKUP(" ULO",_312_Table1,MATCH('312'!$X$16,_312_Table1_ColumnLookup,0),FALSE),
  IF(AND(VALUE(LEFT($A851,3))=312,LEFT($G851,10)="Unincepted"),VLOOKUP(" ULO",_312_Table1,MATCH(LEFT($B851,1),_312_Table1_ColumnLookup,0),FALSE),
  IF(AND(VALUE(LEFT($A851,3))=312,LEFT($G851,5)="Total",$B851="G "),VLOOKUP('312'!$F$80,_312_Table1,MATCH('312'!$N$16,_312_Table1_ColumnLookup,0),FALSE),
  IF(AND(VALUE(LEFT($A851,3))=312,LEFT($G851,5)="Total",$B851="O "),VLOOKUP('312'!$F$80,_312_Table1,MATCH('312'!$V$16,_312_Table1_ColumnLookup,0),FALSE),
  IF(AND(VALUE(LEFT($A851,3))=312,LEFT($G851,5)="Total",$B851="Q "),VLOOKUP('312'!$F$80,_312_Table1,MATCH('312'!$X$16,_312_Table1_ColumnLookup,0),FALSE),
  IF(AND(VALUE(LEFT($A851,3))=312,LEFT($G851,5)="Total"),VLOOKUP('312'!$F$80,_312_Table1,MATCH(LEFT($B851,1),_312_Table1_ColumnLookup,0),FALSE),
  IF(AND(VALUE(LEFT($A851,3))=312,LEN($I851)=4,$B851="G"),VLOOKUP($I851,_312_Table1,MATCH('312'!$N$16,_312_Table1_ColumnLookup,0),FALSE),
  IF(AND(VALUE(LEFT($A851,3))=312,LEN($I851)=4,$B851="O"),VLOOKUP($I851,_312_Table1,MATCH('312'!$V$16,_312_Table1_ColumnLookup,0),FALSE),
  IF(AND(VALUE(LEFT($A851,3))=312,LEN($I851)=4,$B851="Q"),VLOOKUP($I851,_312_Table1,MATCH('312'!$X$16,_312_Table1_ColumnLookup,0),FALSE),
  IF(AND(VALUE(LEFT($A851,3))=312,LEN($I851)=4),VLOOKUP($I851,_312_Table1,MATCH(LEFT($B851,1),_312_Table1_ColumnLookup,0),FALSE)
+N("312"),
  IF(VALUE(LEFT($A851,3))=313,VLOOKUP(VALUE(MID($B851,2,1)),_313_Table1,MATCH(MID($B851,1,1),_313_Table1_ColumnLookup,0),FALSE)
+N("313"),
  IF(AND(VALUE(LEFT($A851,3))=314,LEN($B851)=3),VLOOKUP(VALUE(MID($B851,2,2)),_314_Table1,MATCH(MID($B851,1,1),_314_Table1_ColumnLookup,0),FALSE),
  IF(VALUE(LEFT($A851,3))=314,VLOOKUP(VALUE(MID($B851,2,1)),_314_Table1,MATCH(MID($B851,1,1),_314_Table1_ColumnLookup,0),FALSE)
+N("314"),
""))))))))))))))))))))))))</f>
        <v>#N/A</v>
      </c>
      <c r="E851" s="238" t="e">
        <f>IF(AND(VALUE(LEFT($A851,3))=309,LEN($B851)=3),VLOOKUP(VALUE(MID($B851,2,2)),_309_Table2,MATCH(MID($B851,1,1),_309_Table2_ColumnLookup,0),FALSE),
  IF($C851="309 LCR SummaryA",OneYearSCR,IF($C851="309 LCR SummaryB",UltimateSCR,IF(VALUE(LEFT($A851,3))=309,VLOOKUP(VALUE(MID($B851,2,1)),_309_Table2,MATCH(MID($B851,1,1),_309_Table2_ColumnLookup,0),FALSE)
+N("309"),
  IF(VALUE(LEFT($A851,3))=310,VLOOKUP(VALUE(MID($B851,2,1)),_310_Table2,MATCH(MID($B851,1,1),_310_Table2_ColumnLookup,0),FALSE)
+N("310"),
  IF(AND(VALUE(LEFT($A851,3))=311,LEN($I851)=4),VLOOKUP($I851,_311_Table2,MATCH($B851,_311_Table2_ColumnLookup,0),FALSE),
  IF(AND(VALUE(LEFT($A851,3))=311,OR($B851="I2",$B851="J2",$B851="K2",$B851="L2")),VLOOKUP('311'!$G$58,_311_Table2,MATCH(MID($B851,1,1),_311_Table2_ColumnLookup,0),FALSE),
  IF(AND(VALUE(LEFT($A851,3))=311,RIGHT($B851,5)="Total"),VLOOKUP('311'!$G$59,_311_Table2,MATCH(MID($B851,1,1),_311_Table2_ColumnLookup,0),FALSE),
  IF(VALUE(LEFT($A851,3))=311,VLOOKUP(VALUE(MID($B851,2,1)),_311_Table2,MATCH(MID($B851,1,1),_311_Table2_ColumnLookup,0),FALSE)
+N("311"),
  IF(AND(VALUE(LEFT($A851,3))=312,LEFT($G851,10)="Unincepted",$B851="G "),VLOOKUP(" ULO",_312_Table2,MATCH('312'!$N$16,_312_Table2_ColumnLookup,0),FALSE),
  IF(AND(VALUE(LEFT($A851,3))=312,LEFT($G851,10)="Unincepted",$B851="O "),VLOOKUP(" ULO",_312_Table2,MATCH('312'!$V$16,_312_Table2_ColumnLookup,0),FALSE),
  IF(AND(VALUE(LEFT($A851,3))=312,LEFT($G851,10)="Unincepted",$B851="Q "),VLOOKUP(" ULO",_312_Table2,MATCH('312'!$X$16,_312_Table2_ColumnLookup,0),FALSE),
  IF(AND(VALUE(LEFT($A851,3))=312,LEFT($G851,10)="Unincepted"),VLOOKUP(" ULO",_312_Table2,MATCH(LEFT($B851,1),_312_Table2_ColumnLookup,0),FALSE),
  IF(AND(VALUE(LEFT($A851,3))=312,LEFT($G851,5)="Total",$B851="G "),VLOOKUP('312'!$F$80,_312_Table2,MATCH('312'!$N$16,_312_Table2_ColumnLookup,0),FALSE),
  IF(AND(VALUE(LEFT($A851,3))=312,LEFT($G851,5)="Total",$B851="O "),VLOOKUP('312'!$F$80,_312_Table2,MATCH('312'!$V$16,_312_Table2_ColumnLookup,0),FALSE),
  IF(AND(VALUE(LEFT($A851,3))=312,LEFT($G851,5)="Total",$B851="Q "),VLOOKUP('312'!$F$80,_312_Table2,MATCH('312'!$X$16,_312_Table2_ColumnLookup,0),FALSE),
  IF(AND(VALUE(LEFT($A851,3))=312,LEFT($G851,5)="Total"),VLOOKUP('312'!$F$80,_312_Table2,MATCH(LEFT($B851,1),_312_Table2_ColumnLookup,0),FALSE),
  IF(AND(VALUE(LEFT($A851,3))=312,LEN($I851)=4,$B851="G"),VLOOKUP($I851,_312_Table2,MATCH('312'!$N$16,_312_Table2_ColumnLookup,0),FALSE),
  IF(AND(VALUE(LEFT($A851,3))=312,LEN($I851)=4,$B851="O"),VLOOKUP($I851,_312_Table2,MATCH('312'!$V$16,_312_Table2_ColumnLookup,0),FALSE),
  IF(AND(VALUE(LEFT($A851,3))=312,LEN($I851)=4,$B851="Q"),VLOOKUP($I851,_312_Table2,MATCH('312'!$X$16,_312_Table2_ColumnLookup,0),FALSE),
  IF(AND(VALUE(LEFT($A851,3))=312,LEN($I851)=4),VLOOKUP($I851,_312_Table2,MATCH(LEFT($B851,1),_312_Table2_ColumnLookup,0),FALSE)
+N("312"),
  IF(VALUE(LEFT($A851,3))=313,VLOOKUP(VALUE(MID($B851,2,1)),_313_Table2,MATCH(MID($B851,1,1),_313_Table2_ColumnLookup,0),FALSE)
+N("313"),
  IF(AND(VALUE(LEFT($A851,3))=314,LEN($B851)=3),VLOOKUP(VALUE(MID($B851,2,2)),_314_Table2,MATCH(MID($B851,1,1),_314_Table2_ColumnLookup,0),FALSE),
  IF(VALUE(LEFT($A851,3))=314,VLOOKUP(VALUE(MID($B851,2,1)),_314_Table2,MATCH(MID($B851,1,1),_314_Table2_ColumnLookup,0),FALSE)
+N("314"),
""))))))))))))))))))))))))</f>
        <v>#N/A</v>
      </c>
      <c r="F851" s="238" t="e">
        <f>IF(AND(VALUE(LEFT($A851,3))=309,LEN($B851)=3),VLOOKUP(VALUE(MID($B851,2,2)),_309_Table3,MATCH(MID($B851,1,1),_309_Table3_ColumnLookup,0),FALSE),
  IF($C851="309 LCR SummaryA",OneYearSCR,IF($C851="309 LCR SummaryB",UltimateSCR,IF(VALUE(LEFT($A851,3))=309,VLOOKUP(VALUE(MID($B851,2,1)),_309_Table3,MATCH(MID($B851,1,1),_309_Table3_ColumnLookup,0),FALSE)
+N("309"),
  IF(VALUE(LEFT($A851,3))=310,VLOOKUP(VALUE(MID($B851,2,1)),_310_Table3,MATCH(MID($B851,1,1),_310_Table3_ColumnLookup,0),FALSE)
+N("310"),
  IF(AND(VALUE(LEFT($A851,3))=311,LEN($I851)=4),VLOOKUP($I851,_311_Table3,MATCH($B851,_311_Table3_ColumnLookup,0),FALSE),
  IF(AND(VALUE(LEFT($A851,3))=311,OR($B851="I2",$B851="J2",$B851="K2",$B851="L2")),VLOOKUP('311'!$G$58,_311_Table3,MATCH(MID($B851,1,1),_311_Table3_ColumnLookup,0),FALSE),
  IF(AND(VALUE(LEFT($A851,3))=311,RIGHT($B851,5)="Total"),VLOOKUP('311'!$G$59,_311_Table3,MATCH(MID($B851,1,1),_311_Table3_ColumnLookup,0),FALSE),
  IF(VALUE(LEFT($A851,3))=311,VLOOKUP(VALUE(MID($B851,2,1)),_311_Table3,MATCH(MID($B851,1,1),_311_Table3_ColumnLookup,0),FALSE)
+N("311"),
  IF(AND(VALUE(LEFT($A851,3))=312,LEFT($G851,10)="Unincepted",$B851="G "),VLOOKUP(" ULO",_312_Table3,MATCH('312'!$N$16,_312_Table3_ColumnLookup,0),FALSE),
  IF(AND(VALUE(LEFT($A851,3))=312,LEFT($G851,10)="Unincepted",$B851="O "),VLOOKUP(" ULO",_312_Table3,MATCH('312'!$V$16,_312_Table3_ColumnLookup,0),FALSE),
  IF(AND(VALUE(LEFT($A851,3))=312,LEFT($G851,10)="Unincepted",$B851="Q "),VLOOKUP(" ULO",_312_Table3,MATCH('312'!$X$16,_312_Table3_ColumnLookup,0),FALSE),
  IF(AND(VALUE(LEFT($A851,3))=312,LEFT($G851,10)="Unincepted"),VLOOKUP(" ULO",_312_Table3,MATCH(LEFT($B851,1),_312_Table3_ColumnLookup,0),FALSE),
  IF(AND(VALUE(LEFT($A851,3))=312,LEFT($G851,5)="Total",$B851="G "),VLOOKUP('312'!$F$80,_312_Table3,MATCH('312'!$N$16,_312_Table3_ColumnLookup,0),FALSE),
  IF(AND(VALUE(LEFT($A851,3))=312,LEFT($G851,5)="Total",$B851="O "),VLOOKUP('312'!$F$80,_312_Table3,MATCH('312'!$V$16,_312_Table3_ColumnLookup,0),FALSE),
  IF(AND(VALUE(LEFT($A851,3))=312,LEFT($G851,5)="Total",$B851="Q "),VLOOKUP('312'!$F$80,_312_Table3,MATCH('312'!$X$16,_312_Table3_ColumnLookup,0),FALSE),
  IF(AND(VALUE(LEFT($A851,3))=312,LEFT($G851,5)="Total"),VLOOKUP('312'!$F$80,_312_Table3,MATCH(LEFT($B851,1),_312_Table3_ColumnLookup,0),FALSE),
  IF(AND(VALUE(LEFT($A851,3))=312,LEN($I851)=4,$B851="G"),VLOOKUP($I851,_312_Table3,MATCH('312'!$N$16,_312_Table3_ColumnLookup,0),FALSE),
  IF(AND(VALUE(LEFT($A851,3))=312,LEN($I851)=4,$B851="O"),VLOOKUP($I851,_312_Table3,MATCH('312'!$V$16,_312_Table3_ColumnLookup,0),FALSE),
  IF(AND(VALUE(LEFT($A851,3))=312,LEN($I851)=4,$B851="Q"),VLOOKUP($I851,_312_Table3,MATCH('312'!$X$16,_312_Table3_ColumnLookup,0),FALSE),
  IF(AND(VALUE(LEFT($A851,3))=312,LEN($I851)=4),VLOOKUP($I851,_312_Table3,MATCH(LEFT($B851,1),_312_Table3_ColumnLookup,0),FALSE)
+N("312"),
  IF(VALUE(LEFT($A851,3))=313,VLOOKUP(VALUE(MID($B851,2,1)),_313_Table3,MATCH(MID($B851,1,1),_313_Table3_ColumnLookup,0),FALSE)
+N("313"),
  IF(AND(VALUE(LEFT($A851,3))=314,LEN($B851)=3),VLOOKUP(VALUE(MID($B851,2,2)),_314_Table3,MATCH(MID($B851,1,1),_314_Table3_ColumnLookup,0),FALSE),
  IF(VALUE(LEFT($A851,3))=314,VLOOKUP(VALUE(MID($B851,2,1)),_314_Table3,MATCH(MID($B851,1,1),_314_Table3_ColumnLookup,0),FALSE)
+N("314"),
""))))))))))))))))))))))))</f>
        <v>#N/A</v>
      </c>
      <c r="H851" s="321" t="str">
        <f>IFERROR(
IF(ISERROR($D851)=FALSE,$D851,IF(ISERROR($E851)=FALSE,$E851,IF(ISERROR($F851)=FALSE,$F851
+N("012 checkboxes"),
IF(
IF(OR(LEFT($A851,9)="Syndicate",LEFT($A851,12)="NewSyndicate"),VLOOKUP($A851,'012'!$J:$ZW,MATCH("Link to button",'012'!$J$1:$ZW$1,0),0)
+N("309 checkbox"),
IF($C851="309 LCR Summary0",VLOOKUP("Notes990",'309'!$P:$ZZ,MATCH("Link to button",'309'!$P$1:$ZZ$1,0),0)
+N("313 checkboxes"),
IF($C851="313 Financial Information0LcmVsScr",IF($C851="309 LCR Summary0",VLOOKUP("LcmVsScr",'309'!$N:$ZZ,MATCH("Link to button",'309'!$N$1:$ZZ$1,0),0),
IF($C851="313 Financial Information0LcrDocAttached",IF($C851="309 LCR Summary0",VLOOKUP("LcrDocAttached",'309'!$N:$ZZ,MATCH("Link to button",'309'!$N$1:$ZZ$1,0),
0)))))))=1,TRUE,FALSE)
))),"")</f>
        <v/>
      </c>
    </row>
    <row r="852" spans="1:8">
      <c r="A852" s="237" t="e">
        <f>VLOOKUP($G852,CSVLookups!$B:$R,MATCH(A$1,CSVLookups!$B$1:$R$1,0),FALSE)</f>
        <v>#N/A</v>
      </c>
      <c r="B852" s="237" t="e">
        <f>VLOOKUP($G852,CSVLookups!$B:$R,MATCH(B$1,CSVLookups!$B$1:$R$1,0),FALSE)</f>
        <v>#N/A</v>
      </c>
      <c r="C852" s="238" t="e">
        <f t="shared" si="13"/>
        <v>#N/A</v>
      </c>
      <c r="D852" s="238" t="e">
        <f>IF(AND(VALUE(LEFT($A852,3))=309,LEN($B852)=3),VLOOKUP(VALUE(MID($B852,2,2)),_309_Table1,MATCH(MID($B852,1,1),_309_Table1_ColumnLookup,0),FALSE),
  IF($C852="309 LCR SummaryA",OneYearSCR,IF($C852="309 LCR SummaryB",UltimateSCR,IF(VALUE(LEFT($A852,3))=309,VLOOKUP(VALUE(MID($B852,2,1)),_309_Table1,MATCH(MID($B852,1,1),_309_Table1_ColumnLookup,0),FALSE)
+N("309"),
  IF(VALUE(LEFT($A852,3))=310,VLOOKUP(VALUE(MID($B852,2,1)),_310_Table1,MATCH(MID($B852,1,1),_310_Table1_ColumnLookup,0),FALSE)
+N("310"),
  IF(AND(VALUE(LEFT($A852,3))=311,LEN($I852)=4),VLOOKUP($I852,_311_Table1,MATCH($B852,_311_Table1_ColumnLookup,0),FALSE),
  IF(AND(VALUE(LEFT($A852,3))=311,OR($B852="I2",$B852="J2",$B852="K2",$B852="L2")),VLOOKUP('311'!$G$58,_311_Table1,MATCH(MID($B852,1,1),_311_Table1_ColumnLookup,0),FALSE),
  IF(AND(VALUE(LEFT($A852,3))=311,RIGHT($B852,5)="Total"),VLOOKUP('311'!$G$59,_311_Table1,MATCH(MID($B852,1,1),_311_Table1_ColumnLookup,0),FALSE),
  IF(VALUE(LEFT($A852,3))=311,VLOOKUP(VALUE(MID($B852,2,1)),_311_Table1,MATCH(MID($B852,1,1),_311_Table1_ColumnLookup,0),FALSE)
+N("311"),
  IF(AND(VALUE(LEFT($A852,3))=312,LEFT($G852,10)="Unincepted",$B852="G "),VLOOKUP(" ULO",_312_Table1,MATCH('312'!$N$16,_312_Table1_ColumnLookup,0),FALSE),
  IF(AND(VALUE(LEFT($A852,3))=312,LEFT($G852,10)="Unincepted",$B852="O "),VLOOKUP(" ULO",_312_Table1,MATCH('312'!$V$16,_312_Table1_ColumnLookup,0),FALSE),
  IF(AND(VALUE(LEFT($A852,3))=312,LEFT($G852,10)="Unincepted",$B852="Q "),VLOOKUP(" ULO",_312_Table1,MATCH('312'!$X$16,_312_Table1_ColumnLookup,0),FALSE),
  IF(AND(VALUE(LEFT($A852,3))=312,LEFT($G852,10)="Unincepted"),VLOOKUP(" ULO",_312_Table1,MATCH(LEFT($B852,1),_312_Table1_ColumnLookup,0),FALSE),
  IF(AND(VALUE(LEFT($A852,3))=312,LEFT($G852,5)="Total",$B852="G "),VLOOKUP('312'!$F$80,_312_Table1,MATCH('312'!$N$16,_312_Table1_ColumnLookup,0),FALSE),
  IF(AND(VALUE(LEFT($A852,3))=312,LEFT($G852,5)="Total",$B852="O "),VLOOKUP('312'!$F$80,_312_Table1,MATCH('312'!$V$16,_312_Table1_ColumnLookup,0),FALSE),
  IF(AND(VALUE(LEFT($A852,3))=312,LEFT($G852,5)="Total",$B852="Q "),VLOOKUP('312'!$F$80,_312_Table1,MATCH('312'!$X$16,_312_Table1_ColumnLookup,0),FALSE),
  IF(AND(VALUE(LEFT($A852,3))=312,LEFT($G852,5)="Total"),VLOOKUP('312'!$F$80,_312_Table1,MATCH(LEFT($B852,1),_312_Table1_ColumnLookup,0),FALSE),
  IF(AND(VALUE(LEFT($A852,3))=312,LEN($I852)=4,$B852="G"),VLOOKUP($I852,_312_Table1,MATCH('312'!$N$16,_312_Table1_ColumnLookup,0),FALSE),
  IF(AND(VALUE(LEFT($A852,3))=312,LEN($I852)=4,$B852="O"),VLOOKUP($I852,_312_Table1,MATCH('312'!$V$16,_312_Table1_ColumnLookup,0),FALSE),
  IF(AND(VALUE(LEFT($A852,3))=312,LEN($I852)=4,$B852="Q"),VLOOKUP($I852,_312_Table1,MATCH('312'!$X$16,_312_Table1_ColumnLookup,0),FALSE),
  IF(AND(VALUE(LEFT($A852,3))=312,LEN($I852)=4),VLOOKUP($I852,_312_Table1,MATCH(LEFT($B852,1),_312_Table1_ColumnLookup,0),FALSE)
+N("312"),
  IF(VALUE(LEFT($A852,3))=313,VLOOKUP(VALUE(MID($B852,2,1)),_313_Table1,MATCH(MID($B852,1,1),_313_Table1_ColumnLookup,0),FALSE)
+N("313"),
  IF(AND(VALUE(LEFT($A852,3))=314,LEN($B852)=3),VLOOKUP(VALUE(MID($B852,2,2)),_314_Table1,MATCH(MID($B852,1,1),_314_Table1_ColumnLookup,0),FALSE),
  IF(VALUE(LEFT($A852,3))=314,VLOOKUP(VALUE(MID($B852,2,1)),_314_Table1,MATCH(MID($B852,1,1),_314_Table1_ColumnLookup,0),FALSE)
+N("314"),
""))))))))))))))))))))))))</f>
        <v>#N/A</v>
      </c>
      <c r="E852" s="238" t="e">
        <f>IF(AND(VALUE(LEFT($A852,3))=309,LEN($B852)=3),VLOOKUP(VALUE(MID($B852,2,2)),_309_Table2,MATCH(MID($B852,1,1),_309_Table2_ColumnLookup,0),FALSE),
  IF($C852="309 LCR SummaryA",OneYearSCR,IF($C852="309 LCR SummaryB",UltimateSCR,IF(VALUE(LEFT($A852,3))=309,VLOOKUP(VALUE(MID($B852,2,1)),_309_Table2,MATCH(MID($B852,1,1),_309_Table2_ColumnLookup,0),FALSE)
+N("309"),
  IF(VALUE(LEFT($A852,3))=310,VLOOKUP(VALUE(MID($B852,2,1)),_310_Table2,MATCH(MID($B852,1,1),_310_Table2_ColumnLookup,0),FALSE)
+N("310"),
  IF(AND(VALUE(LEFT($A852,3))=311,LEN($I852)=4),VLOOKUP($I852,_311_Table2,MATCH($B852,_311_Table2_ColumnLookup,0),FALSE),
  IF(AND(VALUE(LEFT($A852,3))=311,OR($B852="I2",$B852="J2",$B852="K2",$B852="L2")),VLOOKUP('311'!$G$58,_311_Table2,MATCH(MID($B852,1,1),_311_Table2_ColumnLookup,0),FALSE),
  IF(AND(VALUE(LEFT($A852,3))=311,RIGHT($B852,5)="Total"),VLOOKUP('311'!$G$59,_311_Table2,MATCH(MID($B852,1,1),_311_Table2_ColumnLookup,0),FALSE),
  IF(VALUE(LEFT($A852,3))=311,VLOOKUP(VALUE(MID($B852,2,1)),_311_Table2,MATCH(MID($B852,1,1),_311_Table2_ColumnLookup,0),FALSE)
+N("311"),
  IF(AND(VALUE(LEFT($A852,3))=312,LEFT($G852,10)="Unincepted",$B852="G "),VLOOKUP(" ULO",_312_Table2,MATCH('312'!$N$16,_312_Table2_ColumnLookup,0),FALSE),
  IF(AND(VALUE(LEFT($A852,3))=312,LEFT($G852,10)="Unincepted",$B852="O "),VLOOKUP(" ULO",_312_Table2,MATCH('312'!$V$16,_312_Table2_ColumnLookup,0),FALSE),
  IF(AND(VALUE(LEFT($A852,3))=312,LEFT($G852,10)="Unincepted",$B852="Q "),VLOOKUP(" ULO",_312_Table2,MATCH('312'!$X$16,_312_Table2_ColumnLookup,0),FALSE),
  IF(AND(VALUE(LEFT($A852,3))=312,LEFT($G852,10)="Unincepted"),VLOOKUP(" ULO",_312_Table2,MATCH(LEFT($B852,1),_312_Table2_ColumnLookup,0),FALSE),
  IF(AND(VALUE(LEFT($A852,3))=312,LEFT($G852,5)="Total",$B852="G "),VLOOKUP('312'!$F$80,_312_Table2,MATCH('312'!$N$16,_312_Table2_ColumnLookup,0),FALSE),
  IF(AND(VALUE(LEFT($A852,3))=312,LEFT($G852,5)="Total",$B852="O "),VLOOKUP('312'!$F$80,_312_Table2,MATCH('312'!$V$16,_312_Table2_ColumnLookup,0),FALSE),
  IF(AND(VALUE(LEFT($A852,3))=312,LEFT($G852,5)="Total",$B852="Q "),VLOOKUP('312'!$F$80,_312_Table2,MATCH('312'!$X$16,_312_Table2_ColumnLookup,0),FALSE),
  IF(AND(VALUE(LEFT($A852,3))=312,LEFT($G852,5)="Total"),VLOOKUP('312'!$F$80,_312_Table2,MATCH(LEFT($B852,1),_312_Table2_ColumnLookup,0),FALSE),
  IF(AND(VALUE(LEFT($A852,3))=312,LEN($I852)=4,$B852="G"),VLOOKUP($I852,_312_Table2,MATCH('312'!$N$16,_312_Table2_ColumnLookup,0),FALSE),
  IF(AND(VALUE(LEFT($A852,3))=312,LEN($I852)=4,$B852="O"),VLOOKUP($I852,_312_Table2,MATCH('312'!$V$16,_312_Table2_ColumnLookup,0),FALSE),
  IF(AND(VALUE(LEFT($A852,3))=312,LEN($I852)=4,$B852="Q"),VLOOKUP($I852,_312_Table2,MATCH('312'!$X$16,_312_Table2_ColumnLookup,0),FALSE),
  IF(AND(VALUE(LEFT($A852,3))=312,LEN($I852)=4),VLOOKUP($I852,_312_Table2,MATCH(LEFT($B852,1),_312_Table2_ColumnLookup,0),FALSE)
+N("312"),
  IF(VALUE(LEFT($A852,3))=313,VLOOKUP(VALUE(MID($B852,2,1)),_313_Table2,MATCH(MID($B852,1,1),_313_Table2_ColumnLookup,0),FALSE)
+N("313"),
  IF(AND(VALUE(LEFT($A852,3))=314,LEN($B852)=3),VLOOKUP(VALUE(MID($B852,2,2)),_314_Table2,MATCH(MID($B852,1,1),_314_Table2_ColumnLookup,0),FALSE),
  IF(VALUE(LEFT($A852,3))=314,VLOOKUP(VALUE(MID($B852,2,1)),_314_Table2,MATCH(MID($B852,1,1),_314_Table2_ColumnLookup,0),FALSE)
+N("314"),
""))))))))))))))))))))))))</f>
        <v>#N/A</v>
      </c>
      <c r="F852" s="238" t="e">
        <f>IF(AND(VALUE(LEFT($A852,3))=309,LEN($B852)=3),VLOOKUP(VALUE(MID($B852,2,2)),_309_Table3,MATCH(MID($B852,1,1),_309_Table3_ColumnLookup,0),FALSE),
  IF($C852="309 LCR SummaryA",OneYearSCR,IF($C852="309 LCR SummaryB",UltimateSCR,IF(VALUE(LEFT($A852,3))=309,VLOOKUP(VALUE(MID($B852,2,1)),_309_Table3,MATCH(MID($B852,1,1),_309_Table3_ColumnLookup,0),FALSE)
+N("309"),
  IF(VALUE(LEFT($A852,3))=310,VLOOKUP(VALUE(MID($B852,2,1)),_310_Table3,MATCH(MID($B852,1,1),_310_Table3_ColumnLookup,0),FALSE)
+N("310"),
  IF(AND(VALUE(LEFT($A852,3))=311,LEN($I852)=4),VLOOKUP($I852,_311_Table3,MATCH($B852,_311_Table3_ColumnLookup,0),FALSE),
  IF(AND(VALUE(LEFT($A852,3))=311,OR($B852="I2",$B852="J2",$B852="K2",$B852="L2")),VLOOKUP('311'!$G$58,_311_Table3,MATCH(MID($B852,1,1),_311_Table3_ColumnLookup,0),FALSE),
  IF(AND(VALUE(LEFT($A852,3))=311,RIGHT($B852,5)="Total"),VLOOKUP('311'!$G$59,_311_Table3,MATCH(MID($B852,1,1),_311_Table3_ColumnLookup,0),FALSE),
  IF(VALUE(LEFT($A852,3))=311,VLOOKUP(VALUE(MID($B852,2,1)),_311_Table3,MATCH(MID($B852,1,1),_311_Table3_ColumnLookup,0),FALSE)
+N("311"),
  IF(AND(VALUE(LEFT($A852,3))=312,LEFT($G852,10)="Unincepted",$B852="G "),VLOOKUP(" ULO",_312_Table3,MATCH('312'!$N$16,_312_Table3_ColumnLookup,0),FALSE),
  IF(AND(VALUE(LEFT($A852,3))=312,LEFT($G852,10)="Unincepted",$B852="O "),VLOOKUP(" ULO",_312_Table3,MATCH('312'!$V$16,_312_Table3_ColumnLookup,0),FALSE),
  IF(AND(VALUE(LEFT($A852,3))=312,LEFT($G852,10)="Unincepted",$B852="Q "),VLOOKUP(" ULO",_312_Table3,MATCH('312'!$X$16,_312_Table3_ColumnLookup,0),FALSE),
  IF(AND(VALUE(LEFT($A852,3))=312,LEFT($G852,10)="Unincepted"),VLOOKUP(" ULO",_312_Table3,MATCH(LEFT($B852,1),_312_Table3_ColumnLookup,0),FALSE),
  IF(AND(VALUE(LEFT($A852,3))=312,LEFT($G852,5)="Total",$B852="G "),VLOOKUP('312'!$F$80,_312_Table3,MATCH('312'!$N$16,_312_Table3_ColumnLookup,0),FALSE),
  IF(AND(VALUE(LEFT($A852,3))=312,LEFT($G852,5)="Total",$B852="O "),VLOOKUP('312'!$F$80,_312_Table3,MATCH('312'!$V$16,_312_Table3_ColumnLookup,0),FALSE),
  IF(AND(VALUE(LEFT($A852,3))=312,LEFT($G852,5)="Total",$B852="Q "),VLOOKUP('312'!$F$80,_312_Table3,MATCH('312'!$X$16,_312_Table3_ColumnLookup,0),FALSE),
  IF(AND(VALUE(LEFT($A852,3))=312,LEFT($G852,5)="Total"),VLOOKUP('312'!$F$80,_312_Table3,MATCH(LEFT($B852,1),_312_Table3_ColumnLookup,0),FALSE),
  IF(AND(VALUE(LEFT($A852,3))=312,LEN($I852)=4,$B852="G"),VLOOKUP($I852,_312_Table3,MATCH('312'!$N$16,_312_Table3_ColumnLookup,0),FALSE),
  IF(AND(VALUE(LEFT($A852,3))=312,LEN($I852)=4,$B852="O"),VLOOKUP($I852,_312_Table3,MATCH('312'!$V$16,_312_Table3_ColumnLookup,0),FALSE),
  IF(AND(VALUE(LEFT($A852,3))=312,LEN($I852)=4,$B852="Q"),VLOOKUP($I852,_312_Table3,MATCH('312'!$X$16,_312_Table3_ColumnLookup,0),FALSE),
  IF(AND(VALUE(LEFT($A852,3))=312,LEN($I852)=4),VLOOKUP($I852,_312_Table3,MATCH(LEFT($B852,1),_312_Table3_ColumnLookup,0),FALSE)
+N("312"),
  IF(VALUE(LEFT($A852,3))=313,VLOOKUP(VALUE(MID($B852,2,1)),_313_Table3,MATCH(MID($B852,1,1),_313_Table3_ColumnLookup,0),FALSE)
+N("313"),
  IF(AND(VALUE(LEFT($A852,3))=314,LEN($B852)=3),VLOOKUP(VALUE(MID($B852,2,2)),_314_Table3,MATCH(MID($B852,1,1),_314_Table3_ColumnLookup,0),FALSE),
  IF(VALUE(LEFT($A852,3))=314,VLOOKUP(VALUE(MID($B852,2,1)),_314_Table3,MATCH(MID($B852,1,1),_314_Table3_ColumnLookup,0),FALSE)
+N("314"),
""))))))))))))))))))))))))</f>
        <v>#N/A</v>
      </c>
      <c r="H852" s="321" t="str">
        <f>IFERROR(
IF(ISERROR($D852)=FALSE,$D852,IF(ISERROR($E852)=FALSE,$E852,IF(ISERROR($F852)=FALSE,$F852
+N("012 checkboxes"),
IF(
IF(OR(LEFT($A852,9)="Syndicate",LEFT($A852,12)="NewSyndicate"),VLOOKUP($A852,'012'!$J:$ZW,MATCH("Link to button",'012'!$J$1:$ZW$1,0),0)
+N("309 checkbox"),
IF($C852="309 LCR Summary0",VLOOKUP("Notes990",'309'!$P:$ZZ,MATCH("Link to button",'309'!$P$1:$ZZ$1,0),0)
+N("313 checkboxes"),
IF($C852="313 Financial Information0LcmVsScr",IF($C852="309 LCR Summary0",VLOOKUP("LcmVsScr",'309'!$N:$ZZ,MATCH("Link to button",'309'!$N$1:$ZZ$1,0),0),
IF($C852="313 Financial Information0LcrDocAttached",IF($C852="309 LCR Summary0",VLOOKUP("LcrDocAttached",'309'!$N:$ZZ,MATCH("Link to button",'309'!$N$1:$ZZ$1,0),
0)))))))=1,TRUE,FALSE)
))),"")</f>
        <v/>
      </c>
    </row>
    <row r="853" spans="1:8">
      <c r="A853" s="237" t="e">
        <f>VLOOKUP($G853,CSVLookups!$B:$R,MATCH(A$1,CSVLookups!$B$1:$R$1,0),FALSE)</f>
        <v>#N/A</v>
      </c>
      <c r="B853" s="237" t="e">
        <f>VLOOKUP($G853,CSVLookups!$B:$R,MATCH(B$1,CSVLookups!$B$1:$R$1,0),FALSE)</f>
        <v>#N/A</v>
      </c>
      <c r="C853" s="238" t="e">
        <f t="shared" si="13"/>
        <v>#N/A</v>
      </c>
      <c r="D853" s="238" t="e">
        <f>IF(AND(VALUE(LEFT($A853,3))=309,LEN($B853)=3),VLOOKUP(VALUE(MID($B853,2,2)),_309_Table1,MATCH(MID($B853,1,1),_309_Table1_ColumnLookup,0),FALSE),
  IF($C853="309 LCR SummaryA",OneYearSCR,IF($C853="309 LCR SummaryB",UltimateSCR,IF(VALUE(LEFT($A853,3))=309,VLOOKUP(VALUE(MID($B853,2,1)),_309_Table1,MATCH(MID($B853,1,1),_309_Table1_ColumnLookup,0),FALSE)
+N("309"),
  IF(VALUE(LEFT($A853,3))=310,VLOOKUP(VALUE(MID($B853,2,1)),_310_Table1,MATCH(MID($B853,1,1),_310_Table1_ColumnLookup,0),FALSE)
+N("310"),
  IF(AND(VALUE(LEFT($A853,3))=311,LEN($I853)=4),VLOOKUP($I853,_311_Table1,MATCH($B853,_311_Table1_ColumnLookup,0),FALSE),
  IF(AND(VALUE(LEFT($A853,3))=311,OR($B853="I2",$B853="J2",$B853="K2",$B853="L2")),VLOOKUP('311'!$G$58,_311_Table1,MATCH(MID($B853,1,1),_311_Table1_ColumnLookup,0),FALSE),
  IF(AND(VALUE(LEFT($A853,3))=311,RIGHT($B853,5)="Total"),VLOOKUP('311'!$G$59,_311_Table1,MATCH(MID($B853,1,1),_311_Table1_ColumnLookup,0),FALSE),
  IF(VALUE(LEFT($A853,3))=311,VLOOKUP(VALUE(MID($B853,2,1)),_311_Table1,MATCH(MID($B853,1,1),_311_Table1_ColumnLookup,0),FALSE)
+N("311"),
  IF(AND(VALUE(LEFT($A853,3))=312,LEFT($G853,10)="Unincepted",$B853="G "),VLOOKUP(" ULO",_312_Table1,MATCH('312'!$N$16,_312_Table1_ColumnLookup,0),FALSE),
  IF(AND(VALUE(LEFT($A853,3))=312,LEFT($G853,10)="Unincepted",$B853="O "),VLOOKUP(" ULO",_312_Table1,MATCH('312'!$V$16,_312_Table1_ColumnLookup,0),FALSE),
  IF(AND(VALUE(LEFT($A853,3))=312,LEFT($G853,10)="Unincepted",$B853="Q "),VLOOKUP(" ULO",_312_Table1,MATCH('312'!$X$16,_312_Table1_ColumnLookup,0),FALSE),
  IF(AND(VALUE(LEFT($A853,3))=312,LEFT($G853,10)="Unincepted"),VLOOKUP(" ULO",_312_Table1,MATCH(LEFT($B853,1),_312_Table1_ColumnLookup,0),FALSE),
  IF(AND(VALUE(LEFT($A853,3))=312,LEFT($G853,5)="Total",$B853="G "),VLOOKUP('312'!$F$80,_312_Table1,MATCH('312'!$N$16,_312_Table1_ColumnLookup,0),FALSE),
  IF(AND(VALUE(LEFT($A853,3))=312,LEFT($G853,5)="Total",$B853="O "),VLOOKUP('312'!$F$80,_312_Table1,MATCH('312'!$V$16,_312_Table1_ColumnLookup,0),FALSE),
  IF(AND(VALUE(LEFT($A853,3))=312,LEFT($G853,5)="Total",$B853="Q "),VLOOKUP('312'!$F$80,_312_Table1,MATCH('312'!$X$16,_312_Table1_ColumnLookup,0),FALSE),
  IF(AND(VALUE(LEFT($A853,3))=312,LEFT($G853,5)="Total"),VLOOKUP('312'!$F$80,_312_Table1,MATCH(LEFT($B853,1),_312_Table1_ColumnLookup,0),FALSE),
  IF(AND(VALUE(LEFT($A853,3))=312,LEN($I853)=4,$B853="G"),VLOOKUP($I853,_312_Table1,MATCH('312'!$N$16,_312_Table1_ColumnLookup,0),FALSE),
  IF(AND(VALUE(LEFT($A853,3))=312,LEN($I853)=4,$B853="O"),VLOOKUP($I853,_312_Table1,MATCH('312'!$V$16,_312_Table1_ColumnLookup,0),FALSE),
  IF(AND(VALUE(LEFT($A853,3))=312,LEN($I853)=4,$B853="Q"),VLOOKUP($I853,_312_Table1,MATCH('312'!$X$16,_312_Table1_ColumnLookup,0),FALSE),
  IF(AND(VALUE(LEFT($A853,3))=312,LEN($I853)=4),VLOOKUP($I853,_312_Table1,MATCH(LEFT($B853,1),_312_Table1_ColumnLookup,0),FALSE)
+N("312"),
  IF(VALUE(LEFT($A853,3))=313,VLOOKUP(VALUE(MID($B853,2,1)),_313_Table1,MATCH(MID($B853,1,1),_313_Table1_ColumnLookup,0),FALSE)
+N("313"),
  IF(AND(VALUE(LEFT($A853,3))=314,LEN($B853)=3),VLOOKUP(VALUE(MID($B853,2,2)),_314_Table1,MATCH(MID($B853,1,1),_314_Table1_ColumnLookup,0),FALSE),
  IF(VALUE(LEFT($A853,3))=314,VLOOKUP(VALUE(MID($B853,2,1)),_314_Table1,MATCH(MID($B853,1,1),_314_Table1_ColumnLookup,0),FALSE)
+N("314"),
""))))))))))))))))))))))))</f>
        <v>#N/A</v>
      </c>
      <c r="E853" s="238" t="e">
        <f>IF(AND(VALUE(LEFT($A853,3))=309,LEN($B853)=3),VLOOKUP(VALUE(MID($B853,2,2)),_309_Table2,MATCH(MID($B853,1,1),_309_Table2_ColumnLookup,0),FALSE),
  IF($C853="309 LCR SummaryA",OneYearSCR,IF($C853="309 LCR SummaryB",UltimateSCR,IF(VALUE(LEFT($A853,3))=309,VLOOKUP(VALUE(MID($B853,2,1)),_309_Table2,MATCH(MID($B853,1,1),_309_Table2_ColumnLookup,0),FALSE)
+N("309"),
  IF(VALUE(LEFT($A853,3))=310,VLOOKUP(VALUE(MID($B853,2,1)),_310_Table2,MATCH(MID($B853,1,1),_310_Table2_ColumnLookup,0),FALSE)
+N("310"),
  IF(AND(VALUE(LEFT($A853,3))=311,LEN($I853)=4),VLOOKUP($I853,_311_Table2,MATCH($B853,_311_Table2_ColumnLookup,0),FALSE),
  IF(AND(VALUE(LEFT($A853,3))=311,OR($B853="I2",$B853="J2",$B853="K2",$B853="L2")),VLOOKUP('311'!$G$58,_311_Table2,MATCH(MID($B853,1,1),_311_Table2_ColumnLookup,0),FALSE),
  IF(AND(VALUE(LEFT($A853,3))=311,RIGHT($B853,5)="Total"),VLOOKUP('311'!$G$59,_311_Table2,MATCH(MID($B853,1,1),_311_Table2_ColumnLookup,0),FALSE),
  IF(VALUE(LEFT($A853,3))=311,VLOOKUP(VALUE(MID($B853,2,1)),_311_Table2,MATCH(MID($B853,1,1),_311_Table2_ColumnLookup,0),FALSE)
+N("311"),
  IF(AND(VALUE(LEFT($A853,3))=312,LEFT($G853,10)="Unincepted",$B853="G "),VLOOKUP(" ULO",_312_Table2,MATCH('312'!$N$16,_312_Table2_ColumnLookup,0),FALSE),
  IF(AND(VALUE(LEFT($A853,3))=312,LEFT($G853,10)="Unincepted",$B853="O "),VLOOKUP(" ULO",_312_Table2,MATCH('312'!$V$16,_312_Table2_ColumnLookup,0),FALSE),
  IF(AND(VALUE(LEFT($A853,3))=312,LEFT($G853,10)="Unincepted",$B853="Q "),VLOOKUP(" ULO",_312_Table2,MATCH('312'!$X$16,_312_Table2_ColumnLookup,0),FALSE),
  IF(AND(VALUE(LEFT($A853,3))=312,LEFT($G853,10)="Unincepted"),VLOOKUP(" ULO",_312_Table2,MATCH(LEFT($B853,1),_312_Table2_ColumnLookup,0),FALSE),
  IF(AND(VALUE(LEFT($A853,3))=312,LEFT($G853,5)="Total",$B853="G "),VLOOKUP('312'!$F$80,_312_Table2,MATCH('312'!$N$16,_312_Table2_ColumnLookup,0),FALSE),
  IF(AND(VALUE(LEFT($A853,3))=312,LEFT($G853,5)="Total",$B853="O "),VLOOKUP('312'!$F$80,_312_Table2,MATCH('312'!$V$16,_312_Table2_ColumnLookup,0),FALSE),
  IF(AND(VALUE(LEFT($A853,3))=312,LEFT($G853,5)="Total",$B853="Q "),VLOOKUP('312'!$F$80,_312_Table2,MATCH('312'!$X$16,_312_Table2_ColumnLookup,0),FALSE),
  IF(AND(VALUE(LEFT($A853,3))=312,LEFT($G853,5)="Total"),VLOOKUP('312'!$F$80,_312_Table2,MATCH(LEFT($B853,1),_312_Table2_ColumnLookup,0),FALSE),
  IF(AND(VALUE(LEFT($A853,3))=312,LEN($I853)=4,$B853="G"),VLOOKUP($I853,_312_Table2,MATCH('312'!$N$16,_312_Table2_ColumnLookup,0),FALSE),
  IF(AND(VALUE(LEFT($A853,3))=312,LEN($I853)=4,$B853="O"),VLOOKUP($I853,_312_Table2,MATCH('312'!$V$16,_312_Table2_ColumnLookup,0),FALSE),
  IF(AND(VALUE(LEFT($A853,3))=312,LEN($I853)=4,$B853="Q"),VLOOKUP($I853,_312_Table2,MATCH('312'!$X$16,_312_Table2_ColumnLookup,0),FALSE),
  IF(AND(VALUE(LEFT($A853,3))=312,LEN($I853)=4),VLOOKUP($I853,_312_Table2,MATCH(LEFT($B853,1),_312_Table2_ColumnLookup,0),FALSE)
+N("312"),
  IF(VALUE(LEFT($A853,3))=313,VLOOKUP(VALUE(MID($B853,2,1)),_313_Table2,MATCH(MID($B853,1,1),_313_Table2_ColumnLookup,0),FALSE)
+N("313"),
  IF(AND(VALUE(LEFT($A853,3))=314,LEN($B853)=3),VLOOKUP(VALUE(MID($B853,2,2)),_314_Table2,MATCH(MID($B853,1,1),_314_Table2_ColumnLookup,0),FALSE),
  IF(VALUE(LEFT($A853,3))=314,VLOOKUP(VALUE(MID($B853,2,1)),_314_Table2,MATCH(MID($B853,1,1),_314_Table2_ColumnLookup,0),FALSE)
+N("314"),
""))))))))))))))))))))))))</f>
        <v>#N/A</v>
      </c>
      <c r="F853" s="238" t="e">
        <f>IF(AND(VALUE(LEFT($A853,3))=309,LEN($B853)=3),VLOOKUP(VALUE(MID($B853,2,2)),_309_Table3,MATCH(MID($B853,1,1),_309_Table3_ColumnLookup,0),FALSE),
  IF($C853="309 LCR SummaryA",OneYearSCR,IF($C853="309 LCR SummaryB",UltimateSCR,IF(VALUE(LEFT($A853,3))=309,VLOOKUP(VALUE(MID($B853,2,1)),_309_Table3,MATCH(MID($B853,1,1),_309_Table3_ColumnLookup,0),FALSE)
+N("309"),
  IF(VALUE(LEFT($A853,3))=310,VLOOKUP(VALUE(MID($B853,2,1)),_310_Table3,MATCH(MID($B853,1,1),_310_Table3_ColumnLookup,0),FALSE)
+N("310"),
  IF(AND(VALUE(LEFT($A853,3))=311,LEN($I853)=4),VLOOKUP($I853,_311_Table3,MATCH($B853,_311_Table3_ColumnLookup,0),FALSE),
  IF(AND(VALUE(LEFT($A853,3))=311,OR($B853="I2",$B853="J2",$B853="K2",$B853="L2")),VLOOKUP('311'!$G$58,_311_Table3,MATCH(MID($B853,1,1),_311_Table3_ColumnLookup,0),FALSE),
  IF(AND(VALUE(LEFT($A853,3))=311,RIGHT($B853,5)="Total"),VLOOKUP('311'!$G$59,_311_Table3,MATCH(MID($B853,1,1),_311_Table3_ColumnLookup,0),FALSE),
  IF(VALUE(LEFT($A853,3))=311,VLOOKUP(VALUE(MID($B853,2,1)),_311_Table3,MATCH(MID($B853,1,1),_311_Table3_ColumnLookup,0),FALSE)
+N("311"),
  IF(AND(VALUE(LEFT($A853,3))=312,LEFT($G853,10)="Unincepted",$B853="G "),VLOOKUP(" ULO",_312_Table3,MATCH('312'!$N$16,_312_Table3_ColumnLookup,0),FALSE),
  IF(AND(VALUE(LEFT($A853,3))=312,LEFT($G853,10)="Unincepted",$B853="O "),VLOOKUP(" ULO",_312_Table3,MATCH('312'!$V$16,_312_Table3_ColumnLookup,0),FALSE),
  IF(AND(VALUE(LEFT($A853,3))=312,LEFT($G853,10)="Unincepted",$B853="Q "),VLOOKUP(" ULO",_312_Table3,MATCH('312'!$X$16,_312_Table3_ColumnLookup,0),FALSE),
  IF(AND(VALUE(LEFT($A853,3))=312,LEFT($G853,10)="Unincepted"),VLOOKUP(" ULO",_312_Table3,MATCH(LEFT($B853,1),_312_Table3_ColumnLookup,0),FALSE),
  IF(AND(VALUE(LEFT($A853,3))=312,LEFT($G853,5)="Total",$B853="G "),VLOOKUP('312'!$F$80,_312_Table3,MATCH('312'!$N$16,_312_Table3_ColumnLookup,0),FALSE),
  IF(AND(VALUE(LEFT($A853,3))=312,LEFT($G853,5)="Total",$B853="O "),VLOOKUP('312'!$F$80,_312_Table3,MATCH('312'!$V$16,_312_Table3_ColumnLookup,0),FALSE),
  IF(AND(VALUE(LEFT($A853,3))=312,LEFT($G853,5)="Total",$B853="Q "),VLOOKUP('312'!$F$80,_312_Table3,MATCH('312'!$X$16,_312_Table3_ColumnLookup,0),FALSE),
  IF(AND(VALUE(LEFT($A853,3))=312,LEFT($G853,5)="Total"),VLOOKUP('312'!$F$80,_312_Table3,MATCH(LEFT($B853,1),_312_Table3_ColumnLookup,0),FALSE),
  IF(AND(VALUE(LEFT($A853,3))=312,LEN($I853)=4,$B853="G"),VLOOKUP($I853,_312_Table3,MATCH('312'!$N$16,_312_Table3_ColumnLookup,0),FALSE),
  IF(AND(VALUE(LEFT($A853,3))=312,LEN($I853)=4,$B853="O"),VLOOKUP($I853,_312_Table3,MATCH('312'!$V$16,_312_Table3_ColumnLookup,0),FALSE),
  IF(AND(VALUE(LEFT($A853,3))=312,LEN($I853)=4,$B853="Q"),VLOOKUP($I853,_312_Table3,MATCH('312'!$X$16,_312_Table3_ColumnLookup,0),FALSE),
  IF(AND(VALUE(LEFT($A853,3))=312,LEN($I853)=4),VLOOKUP($I853,_312_Table3,MATCH(LEFT($B853,1),_312_Table3_ColumnLookup,0),FALSE)
+N("312"),
  IF(VALUE(LEFT($A853,3))=313,VLOOKUP(VALUE(MID($B853,2,1)),_313_Table3,MATCH(MID($B853,1,1),_313_Table3_ColumnLookup,0),FALSE)
+N("313"),
  IF(AND(VALUE(LEFT($A853,3))=314,LEN($B853)=3),VLOOKUP(VALUE(MID($B853,2,2)),_314_Table3,MATCH(MID($B853,1,1),_314_Table3_ColumnLookup,0),FALSE),
  IF(VALUE(LEFT($A853,3))=314,VLOOKUP(VALUE(MID($B853,2,1)),_314_Table3,MATCH(MID($B853,1,1),_314_Table3_ColumnLookup,0),FALSE)
+N("314"),
""))))))))))))))))))))))))</f>
        <v>#N/A</v>
      </c>
      <c r="H853" s="321" t="str">
        <f>IFERROR(
IF(ISERROR($D853)=FALSE,$D853,IF(ISERROR($E853)=FALSE,$E853,IF(ISERROR($F853)=FALSE,$F853
+N("012 checkboxes"),
IF(
IF(OR(LEFT($A853,9)="Syndicate",LEFT($A853,12)="NewSyndicate"),VLOOKUP($A853,'012'!$J:$ZW,MATCH("Link to button",'012'!$J$1:$ZW$1,0),0)
+N("309 checkbox"),
IF($C853="309 LCR Summary0",VLOOKUP("Notes990",'309'!$P:$ZZ,MATCH("Link to button",'309'!$P$1:$ZZ$1,0),0)
+N("313 checkboxes"),
IF($C853="313 Financial Information0LcmVsScr",IF($C853="309 LCR Summary0",VLOOKUP("LcmVsScr",'309'!$N:$ZZ,MATCH("Link to button",'309'!$N$1:$ZZ$1,0),0),
IF($C853="313 Financial Information0LcrDocAttached",IF($C853="309 LCR Summary0",VLOOKUP("LcrDocAttached",'309'!$N:$ZZ,MATCH("Link to button",'309'!$N$1:$ZZ$1,0),
0)))))))=1,TRUE,FALSE)
))),"")</f>
        <v/>
      </c>
    </row>
    <row r="854" spans="1:8">
      <c r="A854" s="237" t="e">
        <f>VLOOKUP($G854,CSVLookups!$B:$R,MATCH(A$1,CSVLookups!$B$1:$R$1,0),FALSE)</f>
        <v>#N/A</v>
      </c>
      <c r="B854" s="237" t="e">
        <f>VLOOKUP($G854,CSVLookups!$B:$R,MATCH(B$1,CSVLookups!$B$1:$R$1,0),FALSE)</f>
        <v>#N/A</v>
      </c>
      <c r="C854" s="238" t="e">
        <f t="shared" si="13"/>
        <v>#N/A</v>
      </c>
      <c r="D854" s="238" t="e">
        <f>IF(AND(VALUE(LEFT($A854,3))=309,LEN($B854)=3),VLOOKUP(VALUE(MID($B854,2,2)),_309_Table1,MATCH(MID($B854,1,1),_309_Table1_ColumnLookup,0),FALSE),
  IF($C854="309 LCR SummaryA",OneYearSCR,IF($C854="309 LCR SummaryB",UltimateSCR,IF(VALUE(LEFT($A854,3))=309,VLOOKUP(VALUE(MID($B854,2,1)),_309_Table1,MATCH(MID($B854,1,1),_309_Table1_ColumnLookup,0),FALSE)
+N("309"),
  IF(VALUE(LEFT($A854,3))=310,VLOOKUP(VALUE(MID($B854,2,1)),_310_Table1,MATCH(MID($B854,1,1),_310_Table1_ColumnLookup,0),FALSE)
+N("310"),
  IF(AND(VALUE(LEFT($A854,3))=311,LEN($I854)=4),VLOOKUP($I854,_311_Table1,MATCH($B854,_311_Table1_ColumnLookup,0),FALSE),
  IF(AND(VALUE(LEFT($A854,3))=311,OR($B854="I2",$B854="J2",$B854="K2",$B854="L2")),VLOOKUP('311'!$G$58,_311_Table1,MATCH(MID($B854,1,1),_311_Table1_ColumnLookup,0),FALSE),
  IF(AND(VALUE(LEFT($A854,3))=311,RIGHT($B854,5)="Total"),VLOOKUP('311'!$G$59,_311_Table1,MATCH(MID($B854,1,1),_311_Table1_ColumnLookup,0),FALSE),
  IF(VALUE(LEFT($A854,3))=311,VLOOKUP(VALUE(MID($B854,2,1)),_311_Table1,MATCH(MID($B854,1,1),_311_Table1_ColumnLookup,0),FALSE)
+N("311"),
  IF(AND(VALUE(LEFT($A854,3))=312,LEFT($G854,10)="Unincepted",$B854="G "),VLOOKUP(" ULO",_312_Table1,MATCH('312'!$N$16,_312_Table1_ColumnLookup,0),FALSE),
  IF(AND(VALUE(LEFT($A854,3))=312,LEFT($G854,10)="Unincepted",$B854="O "),VLOOKUP(" ULO",_312_Table1,MATCH('312'!$V$16,_312_Table1_ColumnLookup,0),FALSE),
  IF(AND(VALUE(LEFT($A854,3))=312,LEFT($G854,10)="Unincepted",$B854="Q "),VLOOKUP(" ULO",_312_Table1,MATCH('312'!$X$16,_312_Table1_ColumnLookup,0),FALSE),
  IF(AND(VALUE(LEFT($A854,3))=312,LEFT($G854,10)="Unincepted"),VLOOKUP(" ULO",_312_Table1,MATCH(LEFT($B854,1),_312_Table1_ColumnLookup,0),FALSE),
  IF(AND(VALUE(LEFT($A854,3))=312,LEFT($G854,5)="Total",$B854="G "),VLOOKUP('312'!$F$80,_312_Table1,MATCH('312'!$N$16,_312_Table1_ColumnLookup,0),FALSE),
  IF(AND(VALUE(LEFT($A854,3))=312,LEFT($G854,5)="Total",$B854="O "),VLOOKUP('312'!$F$80,_312_Table1,MATCH('312'!$V$16,_312_Table1_ColumnLookup,0),FALSE),
  IF(AND(VALUE(LEFT($A854,3))=312,LEFT($G854,5)="Total",$B854="Q "),VLOOKUP('312'!$F$80,_312_Table1,MATCH('312'!$X$16,_312_Table1_ColumnLookup,0),FALSE),
  IF(AND(VALUE(LEFT($A854,3))=312,LEFT($G854,5)="Total"),VLOOKUP('312'!$F$80,_312_Table1,MATCH(LEFT($B854,1),_312_Table1_ColumnLookup,0),FALSE),
  IF(AND(VALUE(LEFT($A854,3))=312,LEN($I854)=4,$B854="G"),VLOOKUP($I854,_312_Table1,MATCH('312'!$N$16,_312_Table1_ColumnLookup,0),FALSE),
  IF(AND(VALUE(LEFT($A854,3))=312,LEN($I854)=4,$B854="O"),VLOOKUP($I854,_312_Table1,MATCH('312'!$V$16,_312_Table1_ColumnLookup,0),FALSE),
  IF(AND(VALUE(LEFT($A854,3))=312,LEN($I854)=4,$B854="Q"),VLOOKUP($I854,_312_Table1,MATCH('312'!$X$16,_312_Table1_ColumnLookup,0),FALSE),
  IF(AND(VALUE(LEFT($A854,3))=312,LEN($I854)=4),VLOOKUP($I854,_312_Table1,MATCH(LEFT($B854,1),_312_Table1_ColumnLookup,0),FALSE)
+N("312"),
  IF(VALUE(LEFT($A854,3))=313,VLOOKUP(VALUE(MID($B854,2,1)),_313_Table1,MATCH(MID($B854,1,1),_313_Table1_ColumnLookup,0),FALSE)
+N("313"),
  IF(AND(VALUE(LEFT($A854,3))=314,LEN($B854)=3),VLOOKUP(VALUE(MID($B854,2,2)),_314_Table1,MATCH(MID($B854,1,1),_314_Table1_ColumnLookup,0),FALSE),
  IF(VALUE(LEFT($A854,3))=314,VLOOKUP(VALUE(MID($B854,2,1)),_314_Table1,MATCH(MID($B854,1,1),_314_Table1_ColumnLookup,0),FALSE)
+N("314"),
""))))))))))))))))))))))))</f>
        <v>#N/A</v>
      </c>
      <c r="E854" s="238" t="e">
        <f>IF(AND(VALUE(LEFT($A854,3))=309,LEN($B854)=3),VLOOKUP(VALUE(MID($B854,2,2)),_309_Table2,MATCH(MID($B854,1,1),_309_Table2_ColumnLookup,0),FALSE),
  IF($C854="309 LCR SummaryA",OneYearSCR,IF($C854="309 LCR SummaryB",UltimateSCR,IF(VALUE(LEFT($A854,3))=309,VLOOKUP(VALUE(MID($B854,2,1)),_309_Table2,MATCH(MID($B854,1,1),_309_Table2_ColumnLookup,0),FALSE)
+N("309"),
  IF(VALUE(LEFT($A854,3))=310,VLOOKUP(VALUE(MID($B854,2,1)),_310_Table2,MATCH(MID($B854,1,1),_310_Table2_ColumnLookup,0),FALSE)
+N("310"),
  IF(AND(VALUE(LEFT($A854,3))=311,LEN($I854)=4),VLOOKUP($I854,_311_Table2,MATCH($B854,_311_Table2_ColumnLookup,0),FALSE),
  IF(AND(VALUE(LEFT($A854,3))=311,OR($B854="I2",$B854="J2",$B854="K2",$B854="L2")),VLOOKUP('311'!$G$58,_311_Table2,MATCH(MID($B854,1,1),_311_Table2_ColumnLookup,0),FALSE),
  IF(AND(VALUE(LEFT($A854,3))=311,RIGHT($B854,5)="Total"),VLOOKUP('311'!$G$59,_311_Table2,MATCH(MID($B854,1,1),_311_Table2_ColumnLookup,0),FALSE),
  IF(VALUE(LEFT($A854,3))=311,VLOOKUP(VALUE(MID($B854,2,1)),_311_Table2,MATCH(MID($B854,1,1),_311_Table2_ColumnLookup,0),FALSE)
+N("311"),
  IF(AND(VALUE(LEFT($A854,3))=312,LEFT($G854,10)="Unincepted",$B854="G "),VLOOKUP(" ULO",_312_Table2,MATCH('312'!$N$16,_312_Table2_ColumnLookup,0),FALSE),
  IF(AND(VALUE(LEFT($A854,3))=312,LEFT($G854,10)="Unincepted",$B854="O "),VLOOKUP(" ULO",_312_Table2,MATCH('312'!$V$16,_312_Table2_ColumnLookup,0),FALSE),
  IF(AND(VALUE(LEFT($A854,3))=312,LEFT($G854,10)="Unincepted",$B854="Q "),VLOOKUP(" ULO",_312_Table2,MATCH('312'!$X$16,_312_Table2_ColumnLookup,0),FALSE),
  IF(AND(VALUE(LEFT($A854,3))=312,LEFT($G854,10)="Unincepted"),VLOOKUP(" ULO",_312_Table2,MATCH(LEFT($B854,1),_312_Table2_ColumnLookup,0),FALSE),
  IF(AND(VALUE(LEFT($A854,3))=312,LEFT($G854,5)="Total",$B854="G "),VLOOKUP('312'!$F$80,_312_Table2,MATCH('312'!$N$16,_312_Table2_ColumnLookup,0),FALSE),
  IF(AND(VALUE(LEFT($A854,3))=312,LEFT($G854,5)="Total",$B854="O "),VLOOKUP('312'!$F$80,_312_Table2,MATCH('312'!$V$16,_312_Table2_ColumnLookup,0),FALSE),
  IF(AND(VALUE(LEFT($A854,3))=312,LEFT($G854,5)="Total",$B854="Q "),VLOOKUP('312'!$F$80,_312_Table2,MATCH('312'!$X$16,_312_Table2_ColumnLookup,0),FALSE),
  IF(AND(VALUE(LEFT($A854,3))=312,LEFT($G854,5)="Total"),VLOOKUP('312'!$F$80,_312_Table2,MATCH(LEFT($B854,1),_312_Table2_ColumnLookup,0),FALSE),
  IF(AND(VALUE(LEFT($A854,3))=312,LEN($I854)=4,$B854="G"),VLOOKUP($I854,_312_Table2,MATCH('312'!$N$16,_312_Table2_ColumnLookup,0),FALSE),
  IF(AND(VALUE(LEFT($A854,3))=312,LEN($I854)=4,$B854="O"),VLOOKUP($I854,_312_Table2,MATCH('312'!$V$16,_312_Table2_ColumnLookup,0),FALSE),
  IF(AND(VALUE(LEFT($A854,3))=312,LEN($I854)=4,$B854="Q"),VLOOKUP($I854,_312_Table2,MATCH('312'!$X$16,_312_Table2_ColumnLookup,0),FALSE),
  IF(AND(VALUE(LEFT($A854,3))=312,LEN($I854)=4),VLOOKUP($I854,_312_Table2,MATCH(LEFT($B854,1),_312_Table2_ColumnLookup,0),FALSE)
+N("312"),
  IF(VALUE(LEFT($A854,3))=313,VLOOKUP(VALUE(MID($B854,2,1)),_313_Table2,MATCH(MID($B854,1,1),_313_Table2_ColumnLookup,0),FALSE)
+N("313"),
  IF(AND(VALUE(LEFT($A854,3))=314,LEN($B854)=3),VLOOKUP(VALUE(MID($B854,2,2)),_314_Table2,MATCH(MID($B854,1,1),_314_Table2_ColumnLookup,0),FALSE),
  IF(VALUE(LEFT($A854,3))=314,VLOOKUP(VALUE(MID($B854,2,1)),_314_Table2,MATCH(MID($B854,1,1),_314_Table2_ColumnLookup,0),FALSE)
+N("314"),
""))))))))))))))))))))))))</f>
        <v>#N/A</v>
      </c>
      <c r="F854" s="238" t="e">
        <f>IF(AND(VALUE(LEFT($A854,3))=309,LEN($B854)=3),VLOOKUP(VALUE(MID($B854,2,2)),_309_Table3,MATCH(MID($B854,1,1),_309_Table3_ColumnLookup,0),FALSE),
  IF($C854="309 LCR SummaryA",OneYearSCR,IF($C854="309 LCR SummaryB",UltimateSCR,IF(VALUE(LEFT($A854,3))=309,VLOOKUP(VALUE(MID($B854,2,1)),_309_Table3,MATCH(MID($B854,1,1),_309_Table3_ColumnLookup,0),FALSE)
+N("309"),
  IF(VALUE(LEFT($A854,3))=310,VLOOKUP(VALUE(MID($B854,2,1)),_310_Table3,MATCH(MID($B854,1,1),_310_Table3_ColumnLookup,0),FALSE)
+N("310"),
  IF(AND(VALUE(LEFT($A854,3))=311,LEN($I854)=4),VLOOKUP($I854,_311_Table3,MATCH($B854,_311_Table3_ColumnLookup,0),FALSE),
  IF(AND(VALUE(LEFT($A854,3))=311,OR($B854="I2",$B854="J2",$B854="K2",$B854="L2")),VLOOKUP('311'!$G$58,_311_Table3,MATCH(MID($B854,1,1),_311_Table3_ColumnLookup,0),FALSE),
  IF(AND(VALUE(LEFT($A854,3))=311,RIGHT($B854,5)="Total"),VLOOKUP('311'!$G$59,_311_Table3,MATCH(MID($B854,1,1),_311_Table3_ColumnLookup,0),FALSE),
  IF(VALUE(LEFT($A854,3))=311,VLOOKUP(VALUE(MID($B854,2,1)),_311_Table3,MATCH(MID($B854,1,1),_311_Table3_ColumnLookup,0),FALSE)
+N("311"),
  IF(AND(VALUE(LEFT($A854,3))=312,LEFT($G854,10)="Unincepted",$B854="G "),VLOOKUP(" ULO",_312_Table3,MATCH('312'!$N$16,_312_Table3_ColumnLookup,0),FALSE),
  IF(AND(VALUE(LEFT($A854,3))=312,LEFT($G854,10)="Unincepted",$B854="O "),VLOOKUP(" ULO",_312_Table3,MATCH('312'!$V$16,_312_Table3_ColumnLookup,0),FALSE),
  IF(AND(VALUE(LEFT($A854,3))=312,LEFT($G854,10)="Unincepted",$B854="Q "),VLOOKUP(" ULO",_312_Table3,MATCH('312'!$X$16,_312_Table3_ColumnLookup,0),FALSE),
  IF(AND(VALUE(LEFT($A854,3))=312,LEFT($G854,10)="Unincepted"),VLOOKUP(" ULO",_312_Table3,MATCH(LEFT($B854,1),_312_Table3_ColumnLookup,0),FALSE),
  IF(AND(VALUE(LEFT($A854,3))=312,LEFT($G854,5)="Total",$B854="G "),VLOOKUP('312'!$F$80,_312_Table3,MATCH('312'!$N$16,_312_Table3_ColumnLookup,0),FALSE),
  IF(AND(VALUE(LEFT($A854,3))=312,LEFT($G854,5)="Total",$B854="O "),VLOOKUP('312'!$F$80,_312_Table3,MATCH('312'!$V$16,_312_Table3_ColumnLookup,0),FALSE),
  IF(AND(VALUE(LEFT($A854,3))=312,LEFT($G854,5)="Total",$B854="Q "),VLOOKUP('312'!$F$80,_312_Table3,MATCH('312'!$X$16,_312_Table3_ColumnLookup,0),FALSE),
  IF(AND(VALUE(LEFT($A854,3))=312,LEFT($G854,5)="Total"),VLOOKUP('312'!$F$80,_312_Table3,MATCH(LEFT($B854,1),_312_Table3_ColumnLookup,0),FALSE),
  IF(AND(VALUE(LEFT($A854,3))=312,LEN($I854)=4,$B854="G"),VLOOKUP($I854,_312_Table3,MATCH('312'!$N$16,_312_Table3_ColumnLookup,0),FALSE),
  IF(AND(VALUE(LEFT($A854,3))=312,LEN($I854)=4,$B854="O"),VLOOKUP($I854,_312_Table3,MATCH('312'!$V$16,_312_Table3_ColumnLookup,0),FALSE),
  IF(AND(VALUE(LEFT($A854,3))=312,LEN($I854)=4,$B854="Q"),VLOOKUP($I854,_312_Table3,MATCH('312'!$X$16,_312_Table3_ColumnLookup,0),FALSE),
  IF(AND(VALUE(LEFT($A854,3))=312,LEN($I854)=4),VLOOKUP($I854,_312_Table3,MATCH(LEFT($B854,1),_312_Table3_ColumnLookup,0),FALSE)
+N("312"),
  IF(VALUE(LEFT($A854,3))=313,VLOOKUP(VALUE(MID($B854,2,1)),_313_Table3,MATCH(MID($B854,1,1),_313_Table3_ColumnLookup,0),FALSE)
+N("313"),
  IF(AND(VALUE(LEFT($A854,3))=314,LEN($B854)=3),VLOOKUP(VALUE(MID($B854,2,2)),_314_Table3,MATCH(MID($B854,1,1),_314_Table3_ColumnLookup,0),FALSE),
  IF(VALUE(LEFT($A854,3))=314,VLOOKUP(VALUE(MID($B854,2,1)),_314_Table3,MATCH(MID($B854,1,1),_314_Table3_ColumnLookup,0),FALSE)
+N("314"),
""))))))))))))))))))))))))</f>
        <v>#N/A</v>
      </c>
      <c r="H854" s="321" t="str">
        <f>IFERROR(
IF(ISERROR($D854)=FALSE,$D854,IF(ISERROR($E854)=FALSE,$E854,IF(ISERROR($F854)=FALSE,$F854
+N("012 checkboxes"),
IF(
IF(OR(LEFT($A854,9)="Syndicate",LEFT($A854,12)="NewSyndicate"),VLOOKUP($A854,'012'!$J:$ZW,MATCH("Link to button",'012'!$J$1:$ZW$1,0),0)
+N("309 checkbox"),
IF($C854="309 LCR Summary0",VLOOKUP("Notes990",'309'!$P:$ZZ,MATCH("Link to button",'309'!$P$1:$ZZ$1,0),0)
+N("313 checkboxes"),
IF($C854="313 Financial Information0LcmVsScr",IF($C854="309 LCR Summary0",VLOOKUP("LcmVsScr",'309'!$N:$ZZ,MATCH("Link to button",'309'!$N$1:$ZZ$1,0),0),
IF($C854="313 Financial Information0LcrDocAttached",IF($C854="309 LCR Summary0",VLOOKUP("LcrDocAttached",'309'!$N:$ZZ,MATCH("Link to button",'309'!$N$1:$ZZ$1,0),
0)))))))=1,TRUE,FALSE)
))),"")</f>
        <v/>
      </c>
    </row>
    <row r="855" spans="1:8">
      <c r="A855" s="237" t="e">
        <f>VLOOKUP($G855,CSVLookups!$B:$R,MATCH(A$1,CSVLookups!$B$1:$R$1,0),FALSE)</f>
        <v>#N/A</v>
      </c>
      <c r="B855" s="237" t="e">
        <f>VLOOKUP($G855,CSVLookups!$B:$R,MATCH(B$1,CSVLookups!$B$1:$R$1,0),FALSE)</f>
        <v>#N/A</v>
      </c>
      <c r="C855" s="238" t="e">
        <f t="shared" si="13"/>
        <v>#N/A</v>
      </c>
      <c r="D855" s="238" t="e">
        <f>IF(AND(VALUE(LEFT($A855,3))=309,LEN($B855)=3),VLOOKUP(VALUE(MID($B855,2,2)),_309_Table1,MATCH(MID($B855,1,1),_309_Table1_ColumnLookup,0),FALSE),
  IF($C855="309 LCR SummaryA",OneYearSCR,IF($C855="309 LCR SummaryB",UltimateSCR,IF(VALUE(LEFT($A855,3))=309,VLOOKUP(VALUE(MID($B855,2,1)),_309_Table1,MATCH(MID($B855,1,1),_309_Table1_ColumnLookup,0),FALSE)
+N("309"),
  IF(VALUE(LEFT($A855,3))=310,VLOOKUP(VALUE(MID($B855,2,1)),_310_Table1,MATCH(MID($B855,1,1),_310_Table1_ColumnLookup,0),FALSE)
+N("310"),
  IF(AND(VALUE(LEFT($A855,3))=311,LEN($I855)=4),VLOOKUP($I855,_311_Table1,MATCH($B855,_311_Table1_ColumnLookup,0),FALSE),
  IF(AND(VALUE(LEFT($A855,3))=311,OR($B855="I2",$B855="J2",$B855="K2",$B855="L2")),VLOOKUP('311'!$G$58,_311_Table1,MATCH(MID($B855,1,1),_311_Table1_ColumnLookup,0),FALSE),
  IF(AND(VALUE(LEFT($A855,3))=311,RIGHT($B855,5)="Total"),VLOOKUP('311'!$G$59,_311_Table1,MATCH(MID($B855,1,1),_311_Table1_ColumnLookup,0),FALSE),
  IF(VALUE(LEFT($A855,3))=311,VLOOKUP(VALUE(MID($B855,2,1)),_311_Table1,MATCH(MID($B855,1,1),_311_Table1_ColumnLookup,0),FALSE)
+N("311"),
  IF(AND(VALUE(LEFT($A855,3))=312,LEFT($G855,10)="Unincepted",$B855="G "),VLOOKUP(" ULO",_312_Table1,MATCH('312'!$N$16,_312_Table1_ColumnLookup,0),FALSE),
  IF(AND(VALUE(LEFT($A855,3))=312,LEFT($G855,10)="Unincepted",$B855="O "),VLOOKUP(" ULO",_312_Table1,MATCH('312'!$V$16,_312_Table1_ColumnLookup,0),FALSE),
  IF(AND(VALUE(LEFT($A855,3))=312,LEFT($G855,10)="Unincepted",$B855="Q "),VLOOKUP(" ULO",_312_Table1,MATCH('312'!$X$16,_312_Table1_ColumnLookup,0),FALSE),
  IF(AND(VALUE(LEFT($A855,3))=312,LEFT($G855,10)="Unincepted"),VLOOKUP(" ULO",_312_Table1,MATCH(LEFT($B855,1),_312_Table1_ColumnLookup,0),FALSE),
  IF(AND(VALUE(LEFT($A855,3))=312,LEFT($G855,5)="Total",$B855="G "),VLOOKUP('312'!$F$80,_312_Table1,MATCH('312'!$N$16,_312_Table1_ColumnLookup,0),FALSE),
  IF(AND(VALUE(LEFT($A855,3))=312,LEFT($G855,5)="Total",$B855="O "),VLOOKUP('312'!$F$80,_312_Table1,MATCH('312'!$V$16,_312_Table1_ColumnLookup,0),FALSE),
  IF(AND(VALUE(LEFT($A855,3))=312,LEFT($G855,5)="Total",$B855="Q "),VLOOKUP('312'!$F$80,_312_Table1,MATCH('312'!$X$16,_312_Table1_ColumnLookup,0),FALSE),
  IF(AND(VALUE(LEFT($A855,3))=312,LEFT($G855,5)="Total"),VLOOKUP('312'!$F$80,_312_Table1,MATCH(LEFT($B855,1),_312_Table1_ColumnLookup,0),FALSE),
  IF(AND(VALUE(LEFT($A855,3))=312,LEN($I855)=4,$B855="G"),VLOOKUP($I855,_312_Table1,MATCH('312'!$N$16,_312_Table1_ColumnLookup,0),FALSE),
  IF(AND(VALUE(LEFT($A855,3))=312,LEN($I855)=4,$B855="O"),VLOOKUP($I855,_312_Table1,MATCH('312'!$V$16,_312_Table1_ColumnLookup,0),FALSE),
  IF(AND(VALUE(LEFT($A855,3))=312,LEN($I855)=4,$B855="Q"),VLOOKUP($I855,_312_Table1,MATCH('312'!$X$16,_312_Table1_ColumnLookup,0),FALSE),
  IF(AND(VALUE(LEFT($A855,3))=312,LEN($I855)=4),VLOOKUP($I855,_312_Table1,MATCH(LEFT($B855,1),_312_Table1_ColumnLookup,0),FALSE)
+N("312"),
  IF(VALUE(LEFT($A855,3))=313,VLOOKUP(VALUE(MID($B855,2,1)),_313_Table1,MATCH(MID($B855,1,1),_313_Table1_ColumnLookup,0),FALSE)
+N("313"),
  IF(AND(VALUE(LEFT($A855,3))=314,LEN($B855)=3),VLOOKUP(VALUE(MID($B855,2,2)),_314_Table1,MATCH(MID($B855,1,1),_314_Table1_ColumnLookup,0),FALSE),
  IF(VALUE(LEFT($A855,3))=314,VLOOKUP(VALUE(MID($B855,2,1)),_314_Table1,MATCH(MID($B855,1,1),_314_Table1_ColumnLookup,0),FALSE)
+N("314"),
""))))))))))))))))))))))))</f>
        <v>#N/A</v>
      </c>
      <c r="E855" s="238" t="e">
        <f>IF(AND(VALUE(LEFT($A855,3))=309,LEN($B855)=3),VLOOKUP(VALUE(MID($B855,2,2)),_309_Table2,MATCH(MID($B855,1,1),_309_Table2_ColumnLookup,0),FALSE),
  IF($C855="309 LCR SummaryA",OneYearSCR,IF($C855="309 LCR SummaryB",UltimateSCR,IF(VALUE(LEFT($A855,3))=309,VLOOKUP(VALUE(MID($B855,2,1)),_309_Table2,MATCH(MID($B855,1,1),_309_Table2_ColumnLookup,0),FALSE)
+N("309"),
  IF(VALUE(LEFT($A855,3))=310,VLOOKUP(VALUE(MID($B855,2,1)),_310_Table2,MATCH(MID($B855,1,1),_310_Table2_ColumnLookup,0),FALSE)
+N("310"),
  IF(AND(VALUE(LEFT($A855,3))=311,LEN($I855)=4),VLOOKUP($I855,_311_Table2,MATCH($B855,_311_Table2_ColumnLookup,0),FALSE),
  IF(AND(VALUE(LEFT($A855,3))=311,OR($B855="I2",$B855="J2",$B855="K2",$B855="L2")),VLOOKUP('311'!$G$58,_311_Table2,MATCH(MID($B855,1,1),_311_Table2_ColumnLookup,0),FALSE),
  IF(AND(VALUE(LEFT($A855,3))=311,RIGHT($B855,5)="Total"),VLOOKUP('311'!$G$59,_311_Table2,MATCH(MID($B855,1,1),_311_Table2_ColumnLookup,0),FALSE),
  IF(VALUE(LEFT($A855,3))=311,VLOOKUP(VALUE(MID($B855,2,1)),_311_Table2,MATCH(MID($B855,1,1),_311_Table2_ColumnLookup,0),FALSE)
+N("311"),
  IF(AND(VALUE(LEFT($A855,3))=312,LEFT($G855,10)="Unincepted",$B855="G "),VLOOKUP(" ULO",_312_Table2,MATCH('312'!$N$16,_312_Table2_ColumnLookup,0),FALSE),
  IF(AND(VALUE(LEFT($A855,3))=312,LEFT($G855,10)="Unincepted",$B855="O "),VLOOKUP(" ULO",_312_Table2,MATCH('312'!$V$16,_312_Table2_ColumnLookup,0),FALSE),
  IF(AND(VALUE(LEFT($A855,3))=312,LEFT($G855,10)="Unincepted",$B855="Q "),VLOOKUP(" ULO",_312_Table2,MATCH('312'!$X$16,_312_Table2_ColumnLookup,0),FALSE),
  IF(AND(VALUE(LEFT($A855,3))=312,LEFT($G855,10)="Unincepted"),VLOOKUP(" ULO",_312_Table2,MATCH(LEFT($B855,1),_312_Table2_ColumnLookup,0),FALSE),
  IF(AND(VALUE(LEFT($A855,3))=312,LEFT($G855,5)="Total",$B855="G "),VLOOKUP('312'!$F$80,_312_Table2,MATCH('312'!$N$16,_312_Table2_ColumnLookup,0),FALSE),
  IF(AND(VALUE(LEFT($A855,3))=312,LEFT($G855,5)="Total",$B855="O "),VLOOKUP('312'!$F$80,_312_Table2,MATCH('312'!$V$16,_312_Table2_ColumnLookup,0),FALSE),
  IF(AND(VALUE(LEFT($A855,3))=312,LEFT($G855,5)="Total",$B855="Q "),VLOOKUP('312'!$F$80,_312_Table2,MATCH('312'!$X$16,_312_Table2_ColumnLookup,0),FALSE),
  IF(AND(VALUE(LEFT($A855,3))=312,LEFT($G855,5)="Total"),VLOOKUP('312'!$F$80,_312_Table2,MATCH(LEFT($B855,1),_312_Table2_ColumnLookup,0),FALSE),
  IF(AND(VALUE(LEFT($A855,3))=312,LEN($I855)=4,$B855="G"),VLOOKUP($I855,_312_Table2,MATCH('312'!$N$16,_312_Table2_ColumnLookup,0),FALSE),
  IF(AND(VALUE(LEFT($A855,3))=312,LEN($I855)=4,$B855="O"),VLOOKUP($I855,_312_Table2,MATCH('312'!$V$16,_312_Table2_ColumnLookup,0),FALSE),
  IF(AND(VALUE(LEFT($A855,3))=312,LEN($I855)=4,$B855="Q"),VLOOKUP($I855,_312_Table2,MATCH('312'!$X$16,_312_Table2_ColumnLookup,0),FALSE),
  IF(AND(VALUE(LEFT($A855,3))=312,LEN($I855)=4),VLOOKUP($I855,_312_Table2,MATCH(LEFT($B855,1),_312_Table2_ColumnLookup,0),FALSE)
+N("312"),
  IF(VALUE(LEFT($A855,3))=313,VLOOKUP(VALUE(MID($B855,2,1)),_313_Table2,MATCH(MID($B855,1,1),_313_Table2_ColumnLookup,0),FALSE)
+N("313"),
  IF(AND(VALUE(LEFT($A855,3))=314,LEN($B855)=3),VLOOKUP(VALUE(MID($B855,2,2)),_314_Table2,MATCH(MID($B855,1,1),_314_Table2_ColumnLookup,0),FALSE),
  IF(VALUE(LEFT($A855,3))=314,VLOOKUP(VALUE(MID($B855,2,1)),_314_Table2,MATCH(MID($B855,1,1),_314_Table2_ColumnLookup,0),FALSE)
+N("314"),
""))))))))))))))))))))))))</f>
        <v>#N/A</v>
      </c>
      <c r="F855" s="238" t="e">
        <f>IF(AND(VALUE(LEFT($A855,3))=309,LEN($B855)=3),VLOOKUP(VALUE(MID($B855,2,2)),_309_Table3,MATCH(MID($B855,1,1),_309_Table3_ColumnLookup,0),FALSE),
  IF($C855="309 LCR SummaryA",OneYearSCR,IF($C855="309 LCR SummaryB",UltimateSCR,IF(VALUE(LEFT($A855,3))=309,VLOOKUP(VALUE(MID($B855,2,1)),_309_Table3,MATCH(MID($B855,1,1),_309_Table3_ColumnLookup,0),FALSE)
+N("309"),
  IF(VALUE(LEFT($A855,3))=310,VLOOKUP(VALUE(MID($B855,2,1)),_310_Table3,MATCH(MID($B855,1,1),_310_Table3_ColumnLookup,0),FALSE)
+N("310"),
  IF(AND(VALUE(LEFT($A855,3))=311,LEN($I855)=4),VLOOKUP($I855,_311_Table3,MATCH($B855,_311_Table3_ColumnLookup,0),FALSE),
  IF(AND(VALUE(LEFT($A855,3))=311,OR($B855="I2",$B855="J2",$B855="K2",$B855="L2")),VLOOKUP('311'!$G$58,_311_Table3,MATCH(MID($B855,1,1),_311_Table3_ColumnLookup,0),FALSE),
  IF(AND(VALUE(LEFT($A855,3))=311,RIGHT($B855,5)="Total"),VLOOKUP('311'!$G$59,_311_Table3,MATCH(MID($B855,1,1),_311_Table3_ColumnLookup,0),FALSE),
  IF(VALUE(LEFT($A855,3))=311,VLOOKUP(VALUE(MID($B855,2,1)),_311_Table3,MATCH(MID($B855,1,1),_311_Table3_ColumnLookup,0),FALSE)
+N("311"),
  IF(AND(VALUE(LEFT($A855,3))=312,LEFT($G855,10)="Unincepted",$B855="G "),VLOOKUP(" ULO",_312_Table3,MATCH('312'!$N$16,_312_Table3_ColumnLookup,0),FALSE),
  IF(AND(VALUE(LEFT($A855,3))=312,LEFT($G855,10)="Unincepted",$B855="O "),VLOOKUP(" ULO",_312_Table3,MATCH('312'!$V$16,_312_Table3_ColumnLookup,0),FALSE),
  IF(AND(VALUE(LEFT($A855,3))=312,LEFT($G855,10)="Unincepted",$B855="Q "),VLOOKUP(" ULO",_312_Table3,MATCH('312'!$X$16,_312_Table3_ColumnLookup,0),FALSE),
  IF(AND(VALUE(LEFT($A855,3))=312,LEFT($G855,10)="Unincepted"),VLOOKUP(" ULO",_312_Table3,MATCH(LEFT($B855,1),_312_Table3_ColumnLookup,0),FALSE),
  IF(AND(VALUE(LEFT($A855,3))=312,LEFT($G855,5)="Total",$B855="G "),VLOOKUP('312'!$F$80,_312_Table3,MATCH('312'!$N$16,_312_Table3_ColumnLookup,0),FALSE),
  IF(AND(VALUE(LEFT($A855,3))=312,LEFT($G855,5)="Total",$B855="O "),VLOOKUP('312'!$F$80,_312_Table3,MATCH('312'!$V$16,_312_Table3_ColumnLookup,0),FALSE),
  IF(AND(VALUE(LEFT($A855,3))=312,LEFT($G855,5)="Total",$B855="Q "),VLOOKUP('312'!$F$80,_312_Table3,MATCH('312'!$X$16,_312_Table3_ColumnLookup,0),FALSE),
  IF(AND(VALUE(LEFT($A855,3))=312,LEFT($G855,5)="Total"),VLOOKUP('312'!$F$80,_312_Table3,MATCH(LEFT($B855,1),_312_Table3_ColumnLookup,0),FALSE),
  IF(AND(VALUE(LEFT($A855,3))=312,LEN($I855)=4,$B855="G"),VLOOKUP($I855,_312_Table3,MATCH('312'!$N$16,_312_Table3_ColumnLookup,0),FALSE),
  IF(AND(VALUE(LEFT($A855,3))=312,LEN($I855)=4,$B855="O"),VLOOKUP($I855,_312_Table3,MATCH('312'!$V$16,_312_Table3_ColumnLookup,0),FALSE),
  IF(AND(VALUE(LEFT($A855,3))=312,LEN($I855)=4,$B855="Q"),VLOOKUP($I855,_312_Table3,MATCH('312'!$X$16,_312_Table3_ColumnLookup,0),FALSE),
  IF(AND(VALUE(LEFT($A855,3))=312,LEN($I855)=4),VLOOKUP($I855,_312_Table3,MATCH(LEFT($B855,1),_312_Table3_ColumnLookup,0),FALSE)
+N("312"),
  IF(VALUE(LEFT($A855,3))=313,VLOOKUP(VALUE(MID($B855,2,1)),_313_Table3,MATCH(MID($B855,1,1),_313_Table3_ColumnLookup,0),FALSE)
+N("313"),
  IF(AND(VALUE(LEFT($A855,3))=314,LEN($B855)=3),VLOOKUP(VALUE(MID($B855,2,2)),_314_Table3,MATCH(MID($B855,1,1),_314_Table3_ColumnLookup,0),FALSE),
  IF(VALUE(LEFT($A855,3))=314,VLOOKUP(VALUE(MID($B855,2,1)),_314_Table3,MATCH(MID($B855,1,1),_314_Table3_ColumnLookup,0),FALSE)
+N("314"),
""))))))))))))))))))))))))</f>
        <v>#N/A</v>
      </c>
      <c r="H855" s="321" t="str">
        <f>IFERROR(
IF(ISERROR($D855)=FALSE,$D855,IF(ISERROR($E855)=FALSE,$E855,IF(ISERROR($F855)=FALSE,$F855
+N("012 checkboxes"),
IF(
IF(OR(LEFT($A855,9)="Syndicate",LEFT($A855,12)="NewSyndicate"),VLOOKUP($A855,'012'!$J:$ZW,MATCH("Link to button",'012'!$J$1:$ZW$1,0),0)
+N("309 checkbox"),
IF($C855="309 LCR Summary0",VLOOKUP("Notes990",'309'!$P:$ZZ,MATCH("Link to button",'309'!$P$1:$ZZ$1,0),0)
+N("313 checkboxes"),
IF($C855="313 Financial Information0LcmVsScr",IF($C855="309 LCR Summary0",VLOOKUP("LcmVsScr",'309'!$N:$ZZ,MATCH("Link to button",'309'!$N$1:$ZZ$1,0),0),
IF($C855="313 Financial Information0LcrDocAttached",IF($C855="309 LCR Summary0",VLOOKUP("LcrDocAttached",'309'!$N:$ZZ,MATCH("Link to button",'309'!$N$1:$ZZ$1,0),
0)))))))=1,TRUE,FALSE)
))),"")</f>
        <v/>
      </c>
    </row>
    <row r="856" spans="1:8">
      <c r="A856" s="237" t="e">
        <f>VLOOKUP($G856,CSVLookups!$B:$R,MATCH(A$1,CSVLookups!$B$1:$R$1,0),FALSE)</f>
        <v>#N/A</v>
      </c>
      <c r="B856" s="237" t="e">
        <f>VLOOKUP($G856,CSVLookups!$B:$R,MATCH(B$1,CSVLookups!$B$1:$R$1,0),FALSE)</f>
        <v>#N/A</v>
      </c>
      <c r="C856" s="238" t="e">
        <f t="shared" si="13"/>
        <v>#N/A</v>
      </c>
      <c r="D856" s="238" t="e">
        <f>IF(AND(VALUE(LEFT($A856,3))=309,LEN($B856)=3),VLOOKUP(VALUE(MID($B856,2,2)),_309_Table1,MATCH(MID($B856,1,1),_309_Table1_ColumnLookup,0),FALSE),
  IF($C856="309 LCR SummaryA",OneYearSCR,IF($C856="309 LCR SummaryB",UltimateSCR,IF(VALUE(LEFT($A856,3))=309,VLOOKUP(VALUE(MID($B856,2,1)),_309_Table1,MATCH(MID($B856,1,1),_309_Table1_ColumnLookup,0),FALSE)
+N("309"),
  IF(VALUE(LEFT($A856,3))=310,VLOOKUP(VALUE(MID($B856,2,1)),_310_Table1,MATCH(MID($B856,1,1),_310_Table1_ColumnLookup,0),FALSE)
+N("310"),
  IF(AND(VALUE(LEFT($A856,3))=311,LEN($I856)=4),VLOOKUP($I856,_311_Table1,MATCH($B856,_311_Table1_ColumnLookup,0),FALSE),
  IF(AND(VALUE(LEFT($A856,3))=311,OR($B856="I2",$B856="J2",$B856="K2",$B856="L2")),VLOOKUP('311'!$G$58,_311_Table1,MATCH(MID($B856,1,1),_311_Table1_ColumnLookup,0),FALSE),
  IF(AND(VALUE(LEFT($A856,3))=311,RIGHT($B856,5)="Total"),VLOOKUP('311'!$G$59,_311_Table1,MATCH(MID($B856,1,1),_311_Table1_ColumnLookup,0),FALSE),
  IF(VALUE(LEFT($A856,3))=311,VLOOKUP(VALUE(MID($B856,2,1)),_311_Table1,MATCH(MID($B856,1,1),_311_Table1_ColumnLookup,0),FALSE)
+N("311"),
  IF(AND(VALUE(LEFT($A856,3))=312,LEFT($G856,10)="Unincepted",$B856="G "),VLOOKUP(" ULO",_312_Table1,MATCH('312'!$N$16,_312_Table1_ColumnLookup,0),FALSE),
  IF(AND(VALUE(LEFT($A856,3))=312,LEFT($G856,10)="Unincepted",$B856="O "),VLOOKUP(" ULO",_312_Table1,MATCH('312'!$V$16,_312_Table1_ColumnLookup,0),FALSE),
  IF(AND(VALUE(LEFT($A856,3))=312,LEFT($G856,10)="Unincepted",$B856="Q "),VLOOKUP(" ULO",_312_Table1,MATCH('312'!$X$16,_312_Table1_ColumnLookup,0),FALSE),
  IF(AND(VALUE(LEFT($A856,3))=312,LEFT($G856,10)="Unincepted"),VLOOKUP(" ULO",_312_Table1,MATCH(LEFT($B856,1),_312_Table1_ColumnLookup,0),FALSE),
  IF(AND(VALUE(LEFT($A856,3))=312,LEFT($G856,5)="Total",$B856="G "),VLOOKUP('312'!$F$80,_312_Table1,MATCH('312'!$N$16,_312_Table1_ColumnLookup,0),FALSE),
  IF(AND(VALUE(LEFT($A856,3))=312,LEFT($G856,5)="Total",$B856="O "),VLOOKUP('312'!$F$80,_312_Table1,MATCH('312'!$V$16,_312_Table1_ColumnLookup,0),FALSE),
  IF(AND(VALUE(LEFT($A856,3))=312,LEFT($G856,5)="Total",$B856="Q "),VLOOKUP('312'!$F$80,_312_Table1,MATCH('312'!$X$16,_312_Table1_ColumnLookup,0),FALSE),
  IF(AND(VALUE(LEFT($A856,3))=312,LEFT($G856,5)="Total"),VLOOKUP('312'!$F$80,_312_Table1,MATCH(LEFT($B856,1),_312_Table1_ColumnLookup,0),FALSE),
  IF(AND(VALUE(LEFT($A856,3))=312,LEN($I856)=4,$B856="G"),VLOOKUP($I856,_312_Table1,MATCH('312'!$N$16,_312_Table1_ColumnLookup,0),FALSE),
  IF(AND(VALUE(LEFT($A856,3))=312,LEN($I856)=4,$B856="O"),VLOOKUP($I856,_312_Table1,MATCH('312'!$V$16,_312_Table1_ColumnLookup,0),FALSE),
  IF(AND(VALUE(LEFT($A856,3))=312,LEN($I856)=4,$B856="Q"),VLOOKUP($I856,_312_Table1,MATCH('312'!$X$16,_312_Table1_ColumnLookup,0),FALSE),
  IF(AND(VALUE(LEFT($A856,3))=312,LEN($I856)=4),VLOOKUP($I856,_312_Table1,MATCH(LEFT($B856,1),_312_Table1_ColumnLookup,0),FALSE)
+N("312"),
  IF(VALUE(LEFT($A856,3))=313,VLOOKUP(VALUE(MID($B856,2,1)),_313_Table1,MATCH(MID($B856,1,1),_313_Table1_ColumnLookup,0),FALSE)
+N("313"),
  IF(AND(VALUE(LEFT($A856,3))=314,LEN($B856)=3),VLOOKUP(VALUE(MID($B856,2,2)),_314_Table1,MATCH(MID($B856,1,1),_314_Table1_ColumnLookup,0),FALSE),
  IF(VALUE(LEFT($A856,3))=314,VLOOKUP(VALUE(MID($B856,2,1)),_314_Table1,MATCH(MID($B856,1,1),_314_Table1_ColumnLookup,0),FALSE)
+N("314"),
""))))))))))))))))))))))))</f>
        <v>#N/A</v>
      </c>
      <c r="E856" s="238" t="e">
        <f>IF(AND(VALUE(LEFT($A856,3))=309,LEN($B856)=3),VLOOKUP(VALUE(MID($B856,2,2)),_309_Table2,MATCH(MID($B856,1,1),_309_Table2_ColumnLookup,0),FALSE),
  IF($C856="309 LCR SummaryA",OneYearSCR,IF($C856="309 LCR SummaryB",UltimateSCR,IF(VALUE(LEFT($A856,3))=309,VLOOKUP(VALUE(MID($B856,2,1)),_309_Table2,MATCH(MID($B856,1,1),_309_Table2_ColumnLookup,0),FALSE)
+N("309"),
  IF(VALUE(LEFT($A856,3))=310,VLOOKUP(VALUE(MID($B856,2,1)),_310_Table2,MATCH(MID($B856,1,1),_310_Table2_ColumnLookup,0),FALSE)
+N("310"),
  IF(AND(VALUE(LEFT($A856,3))=311,LEN($I856)=4),VLOOKUP($I856,_311_Table2,MATCH($B856,_311_Table2_ColumnLookup,0),FALSE),
  IF(AND(VALUE(LEFT($A856,3))=311,OR($B856="I2",$B856="J2",$B856="K2",$B856="L2")),VLOOKUP('311'!$G$58,_311_Table2,MATCH(MID($B856,1,1),_311_Table2_ColumnLookup,0),FALSE),
  IF(AND(VALUE(LEFT($A856,3))=311,RIGHT($B856,5)="Total"),VLOOKUP('311'!$G$59,_311_Table2,MATCH(MID($B856,1,1),_311_Table2_ColumnLookup,0),FALSE),
  IF(VALUE(LEFT($A856,3))=311,VLOOKUP(VALUE(MID($B856,2,1)),_311_Table2,MATCH(MID($B856,1,1),_311_Table2_ColumnLookup,0),FALSE)
+N("311"),
  IF(AND(VALUE(LEFT($A856,3))=312,LEFT($G856,10)="Unincepted",$B856="G "),VLOOKUP(" ULO",_312_Table2,MATCH('312'!$N$16,_312_Table2_ColumnLookup,0),FALSE),
  IF(AND(VALUE(LEFT($A856,3))=312,LEFT($G856,10)="Unincepted",$B856="O "),VLOOKUP(" ULO",_312_Table2,MATCH('312'!$V$16,_312_Table2_ColumnLookup,0),FALSE),
  IF(AND(VALUE(LEFT($A856,3))=312,LEFT($G856,10)="Unincepted",$B856="Q "),VLOOKUP(" ULO",_312_Table2,MATCH('312'!$X$16,_312_Table2_ColumnLookup,0),FALSE),
  IF(AND(VALUE(LEFT($A856,3))=312,LEFT($G856,10)="Unincepted"),VLOOKUP(" ULO",_312_Table2,MATCH(LEFT($B856,1),_312_Table2_ColumnLookup,0),FALSE),
  IF(AND(VALUE(LEFT($A856,3))=312,LEFT($G856,5)="Total",$B856="G "),VLOOKUP('312'!$F$80,_312_Table2,MATCH('312'!$N$16,_312_Table2_ColumnLookup,0),FALSE),
  IF(AND(VALUE(LEFT($A856,3))=312,LEFT($G856,5)="Total",$B856="O "),VLOOKUP('312'!$F$80,_312_Table2,MATCH('312'!$V$16,_312_Table2_ColumnLookup,0),FALSE),
  IF(AND(VALUE(LEFT($A856,3))=312,LEFT($G856,5)="Total",$B856="Q "),VLOOKUP('312'!$F$80,_312_Table2,MATCH('312'!$X$16,_312_Table2_ColumnLookup,0),FALSE),
  IF(AND(VALUE(LEFT($A856,3))=312,LEFT($G856,5)="Total"),VLOOKUP('312'!$F$80,_312_Table2,MATCH(LEFT($B856,1),_312_Table2_ColumnLookup,0),FALSE),
  IF(AND(VALUE(LEFT($A856,3))=312,LEN($I856)=4,$B856="G"),VLOOKUP($I856,_312_Table2,MATCH('312'!$N$16,_312_Table2_ColumnLookup,0),FALSE),
  IF(AND(VALUE(LEFT($A856,3))=312,LEN($I856)=4,$B856="O"),VLOOKUP($I856,_312_Table2,MATCH('312'!$V$16,_312_Table2_ColumnLookup,0),FALSE),
  IF(AND(VALUE(LEFT($A856,3))=312,LEN($I856)=4,$B856="Q"),VLOOKUP($I856,_312_Table2,MATCH('312'!$X$16,_312_Table2_ColumnLookup,0),FALSE),
  IF(AND(VALUE(LEFT($A856,3))=312,LEN($I856)=4),VLOOKUP($I856,_312_Table2,MATCH(LEFT($B856,1),_312_Table2_ColumnLookup,0),FALSE)
+N("312"),
  IF(VALUE(LEFT($A856,3))=313,VLOOKUP(VALUE(MID($B856,2,1)),_313_Table2,MATCH(MID($B856,1,1),_313_Table2_ColumnLookup,0),FALSE)
+N("313"),
  IF(AND(VALUE(LEFT($A856,3))=314,LEN($B856)=3),VLOOKUP(VALUE(MID($B856,2,2)),_314_Table2,MATCH(MID($B856,1,1),_314_Table2_ColumnLookup,0),FALSE),
  IF(VALUE(LEFT($A856,3))=314,VLOOKUP(VALUE(MID($B856,2,1)),_314_Table2,MATCH(MID($B856,1,1),_314_Table2_ColumnLookup,0),FALSE)
+N("314"),
""))))))))))))))))))))))))</f>
        <v>#N/A</v>
      </c>
      <c r="F856" s="238" t="e">
        <f>IF(AND(VALUE(LEFT($A856,3))=309,LEN($B856)=3),VLOOKUP(VALUE(MID($B856,2,2)),_309_Table3,MATCH(MID($B856,1,1),_309_Table3_ColumnLookup,0),FALSE),
  IF($C856="309 LCR SummaryA",OneYearSCR,IF($C856="309 LCR SummaryB",UltimateSCR,IF(VALUE(LEFT($A856,3))=309,VLOOKUP(VALUE(MID($B856,2,1)),_309_Table3,MATCH(MID($B856,1,1),_309_Table3_ColumnLookup,0),FALSE)
+N("309"),
  IF(VALUE(LEFT($A856,3))=310,VLOOKUP(VALUE(MID($B856,2,1)),_310_Table3,MATCH(MID($B856,1,1),_310_Table3_ColumnLookup,0),FALSE)
+N("310"),
  IF(AND(VALUE(LEFT($A856,3))=311,LEN($I856)=4),VLOOKUP($I856,_311_Table3,MATCH($B856,_311_Table3_ColumnLookup,0),FALSE),
  IF(AND(VALUE(LEFT($A856,3))=311,OR($B856="I2",$B856="J2",$B856="K2",$B856="L2")),VLOOKUP('311'!$G$58,_311_Table3,MATCH(MID($B856,1,1),_311_Table3_ColumnLookup,0),FALSE),
  IF(AND(VALUE(LEFT($A856,3))=311,RIGHT($B856,5)="Total"),VLOOKUP('311'!$G$59,_311_Table3,MATCH(MID($B856,1,1),_311_Table3_ColumnLookup,0),FALSE),
  IF(VALUE(LEFT($A856,3))=311,VLOOKUP(VALUE(MID($B856,2,1)),_311_Table3,MATCH(MID($B856,1,1),_311_Table3_ColumnLookup,0),FALSE)
+N("311"),
  IF(AND(VALUE(LEFT($A856,3))=312,LEFT($G856,10)="Unincepted",$B856="G "),VLOOKUP(" ULO",_312_Table3,MATCH('312'!$N$16,_312_Table3_ColumnLookup,0),FALSE),
  IF(AND(VALUE(LEFT($A856,3))=312,LEFT($G856,10)="Unincepted",$B856="O "),VLOOKUP(" ULO",_312_Table3,MATCH('312'!$V$16,_312_Table3_ColumnLookup,0),FALSE),
  IF(AND(VALUE(LEFT($A856,3))=312,LEFT($G856,10)="Unincepted",$B856="Q "),VLOOKUP(" ULO",_312_Table3,MATCH('312'!$X$16,_312_Table3_ColumnLookup,0),FALSE),
  IF(AND(VALUE(LEFT($A856,3))=312,LEFT($G856,10)="Unincepted"),VLOOKUP(" ULO",_312_Table3,MATCH(LEFT($B856,1),_312_Table3_ColumnLookup,0),FALSE),
  IF(AND(VALUE(LEFT($A856,3))=312,LEFT($G856,5)="Total",$B856="G "),VLOOKUP('312'!$F$80,_312_Table3,MATCH('312'!$N$16,_312_Table3_ColumnLookup,0),FALSE),
  IF(AND(VALUE(LEFT($A856,3))=312,LEFT($G856,5)="Total",$B856="O "),VLOOKUP('312'!$F$80,_312_Table3,MATCH('312'!$V$16,_312_Table3_ColumnLookup,0),FALSE),
  IF(AND(VALUE(LEFT($A856,3))=312,LEFT($G856,5)="Total",$B856="Q "),VLOOKUP('312'!$F$80,_312_Table3,MATCH('312'!$X$16,_312_Table3_ColumnLookup,0),FALSE),
  IF(AND(VALUE(LEFT($A856,3))=312,LEFT($G856,5)="Total"),VLOOKUP('312'!$F$80,_312_Table3,MATCH(LEFT($B856,1),_312_Table3_ColumnLookup,0),FALSE),
  IF(AND(VALUE(LEFT($A856,3))=312,LEN($I856)=4,$B856="G"),VLOOKUP($I856,_312_Table3,MATCH('312'!$N$16,_312_Table3_ColumnLookup,0),FALSE),
  IF(AND(VALUE(LEFT($A856,3))=312,LEN($I856)=4,$B856="O"),VLOOKUP($I856,_312_Table3,MATCH('312'!$V$16,_312_Table3_ColumnLookup,0),FALSE),
  IF(AND(VALUE(LEFT($A856,3))=312,LEN($I856)=4,$B856="Q"),VLOOKUP($I856,_312_Table3,MATCH('312'!$X$16,_312_Table3_ColumnLookup,0),FALSE),
  IF(AND(VALUE(LEFT($A856,3))=312,LEN($I856)=4),VLOOKUP($I856,_312_Table3,MATCH(LEFT($B856,1),_312_Table3_ColumnLookup,0),FALSE)
+N("312"),
  IF(VALUE(LEFT($A856,3))=313,VLOOKUP(VALUE(MID($B856,2,1)),_313_Table3,MATCH(MID($B856,1,1),_313_Table3_ColumnLookup,0),FALSE)
+N("313"),
  IF(AND(VALUE(LEFT($A856,3))=314,LEN($B856)=3),VLOOKUP(VALUE(MID($B856,2,2)),_314_Table3,MATCH(MID($B856,1,1),_314_Table3_ColumnLookup,0),FALSE),
  IF(VALUE(LEFT($A856,3))=314,VLOOKUP(VALUE(MID($B856,2,1)),_314_Table3,MATCH(MID($B856,1,1),_314_Table3_ColumnLookup,0),FALSE)
+N("314"),
""))))))))))))))))))))))))</f>
        <v>#N/A</v>
      </c>
      <c r="H856" s="321" t="str">
        <f>IFERROR(
IF(ISERROR($D856)=FALSE,$D856,IF(ISERROR($E856)=FALSE,$E856,IF(ISERROR($F856)=FALSE,$F856
+N("012 checkboxes"),
IF(
IF(OR(LEFT($A856,9)="Syndicate",LEFT($A856,12)="NewSyndicate"),VLOOKUP($A856,'012'!$J:$ZW,MATCH("Link to button",'012'!$J$1:$ZW$1,0),0)
+N("309 checkbox"),
IF($C856="309 LCR Summary0",VLOOKUP("Notes990",'309'!$P:$ZZ,MATCH("Link to button",'309'!$P$1:$ZZ$1,0),0)
+N("313 checkboxes"),
IF($C856="313 Financial Information0LcmVsScr",IF($C856="309 LCR Summary0",VLOOKUP("LcmVsScr",'309'!$N:$ZZ,MATCH("Link to button",'309'!$N$1:$ZZ$1,0),0),
IF($C856="313 Financial Information0LcrDocAttached",IF($C856="309 LCR Summary0",VLOOKUP("LcrDocAttached",'309'!$N:$ZZ,MATCH("Link to button",'309'!$N$1:$ZZ$1,0),
0)))))))=1,TRUE,FALSE)
))),"")</f>
        <v/>
      </c>
    </row>
    <row r="857" spans="1:8">
      <c r="A857" s="237" t="e">
        <f>VLOOKUP($G857,CSVLookups!$B:$R,MATCH(A$1,CSVLookups!$B$1:$R$1,0),FALSE)</f>
        <v>#N/A</v>
      </c>
      <c r="B857" s="237" t="e">
        <f>VLOOKUP($G857,CSVLookups!$B:$R,MATCH(B$1,CSVLookups!$B$1:$R$1,0),FALSE)</f>
        <v>#N/A</v>
      </c>
      <c r="C857" s="238" t="e">
        <f t="shared" si="13"/>
        <v>#N/A</v>
      </c>
      <c r="D857" s="238" t="e">
        <f>IF(AND(VALUE(LEFT($A857,3))=309,LEN($B857)=3),VLOOKUP(VALUE(MID($B857,2,2)),_309_Table1,MATCH(MID($B857,1,1),_309_Table1_ColumnLookup,0),FALSE),
  IF($C857="309 LCR SummaryA",OneYearSCR,IF($C857="309 LCR SummaryB",UltimateSCR,IF(VALUE(LEFT($A857,3))=309,VLOOKUP(VALUE(MID($B857,2,1)),_309_Table1,MATCH(MID($B857,1,1),_309_Table1_ColumnLookup,0),FALSE)
+N("309"),
  IF(VALUE(LEFT($A857,3))=310,VLOOKUP(VALUE(MID($B857,2,1)),_310_Table1,MATCH(MID($B857,1,1),_310_Table1_ColumnLookup,0),FALSE)
+N("310"),
  IF(AND(VALUE(LEFT($A857,3))=311,LEN($I857)=4),VLOOKUP($I857,_311_Table1,MATCH($B857,_311_Table1_ColumnLookup,0),FALSE),
  IF(AND(VALUE(LEFT($A857,3))=311,OR($B857="I2",$B857="J2",$B857="K2",$B857="L2")),VLOOKUP('311'!$G$58,_311_Table1,MATCH(MID($B857,1,1),_311_Table1_ColumnLookup,0),FALSE),
  IF(AND(VALUE(LEFT($A857,3))=311,RIGHT($B857,5)="Total"),VLOOKUP('311'!$G$59,_311_Table1,MATCH(MID($B857,1,1),_311_Table1_ColumnLookup,0),FALSE),
  IF(VALUE(LEFT($A857,3))=311,VLOOKUP(VALUE(MID($B857,2,1)),_311_Table1,MATCH(MID($B857,1,1),_311_Table1_ColumnLookup,0),FALSE)
+N("311"),
  IF(AND(VALUE(LEFT($A857,3))=312,LEFT($G857,10)="Unincepted",$B857="G "),VLOOKUP(" ULO",_312_Table1,MATCH('312'!$N$16,_312_Table1_ColumnLookup,0),FALSE),
  IF(AND(VALUE(LEFT($A857,3))=312,LEFT($G857,10)="Unincepted",$B857="O "),VLOOKUP(" ULO",_312_Table1,MATCH('312'!$V$16,_312_Table1_ColumnLookup,0),FALSE),
  IF(AND(VALUE(LEFT($A857,3))=312,LEFT($G857,10)="Unincepted",$B857="Q "),VLOOKUP(" ULO",_312_Table1,MATCH('312'!$X$16,_312_Table1_ColumnLookup,0),FALSE),
  IF(AND(VALUE(LEFT($A857,3))=312,LEFT($G857,10)="Unincepted"),VLOOKUP(" ULO",_312_Table1,MATCH(LEFT($B857,1),_312_Table1_ColumnLookup,0),FALSE),
  IF(AND(VALUE(LEFT($A857,3))=312,LEFT($G857,5)="Total",$B857="G "),VLOOKUP('312'!$F$80,_312_Table1,MATCH('312'!$N$16,_312_Table1_ColumnLookup,0),FALSE),
  IF(AND(VALUE(LEFT($A857,3))=312,LEFT($G857,5)="Total",$B857="O "),VLOOKUP('312'!$F$80,_312_Table1,MATCH('312'!$V$16,_312_Table1_ColumnLookup,0),FALSE),
  IF(AND(VALUE(LEFT($A857,3))=312,LEFT($G857,5)="Total",$B857="Q "),VLOOKUP('312'!$F$80,_312_Table1,MATCH('312'!$X$16,_312_Table1_ColumnLookup,0),FALSE),
  IF(AND(VALUE(LEFT($A857,3))=312,LEFT($G857,5)="Total"),VLOOKUP('312'!$F$80,_312_Table1,MATCH(LEFT($B857,1),_312_Table1_ColumnLookup,0),FALSE),
  IF(AND(VALUE(LEFT($A857,3))=312,LEN($I857)=4,$B857="G"),VLOOKUP($I857,_312_Table1,MATCH('312'!$N$16,_312_Table1_ColumnLookup,0),FALSE),
  IF(AND(VALUE(LEFT($A857,3))=312,LEN($I857)=4,$B857="O"),VLOOKUP($I857,_312_Table1,MATCH('312'!$V$16,_312_Table1_ColumnLookup,0),FALSE),
  IF(AND(VALUE(LEFT($A857,3))=312,LEN($I857)=4,$B857="Q"),VLOOKUP($I857,_312_Table1,MATCH('312'!$X$16,_312_Table1_ColumnLookup,0),FALSE),
  IF(AND(VALUE(LEFT($A857,3))=312,LEN($I857)=4),VLOOKUP($I857,_312_Table1,MATCH(LEFT($B857,1),_312_Table1_ColumnLookup,0),FALSE)
+N("312"),
  IF(VALUE(LEFT($A857,3))=313,VLOOKUP(VALUE(MID($B857,2,1)),_313_Table1,MATCH(MID($B857,1,1),_313_Table1_ColumnLookup,0),FALSE)
+N("313"),
  IF(AND(VALUE(LEFT($A857,3))=314,LEN($B857)=3),VLOOKUP(VALUE(MID($B857,2,2)),_314_Table1,MATCH(MID($B857,1,1),_314_Table1_ColumnLookup,0),FALSE),
  IF(VALUE(LEFT($A857,3))=314,VLOOKUP(VALUE(MID($B857,2,1)),_314_Table1,MATCH(MID($B857,1,1),_314_Table1_ColumnLookup,0),FALSE)
+N("314"),
""))))))))))))))))))))))))</f>
        <v>#N/A</v>
      </c>
      <c r="E857" s="238" t="e">
        <f>IF(AND(VALUE(LEFT($A857,3))=309,LEN($B857)=3),VLOOKUP(VALUE(MID($B857,2,2)),_309_Table2,MATCH(MID($B857,1,1),_309_Table2_ColumnLookup,0),FALSE),
  IF($C857="309 LCR SummaryA",OneYearSCR,IF($C857="309 LCR SummaryB",UltimateSCR,IF(VALUE(LEFT($A857,3))=309,VLOOKUP(VALUE(MID($B857,2,1)),_309_Table2,MATCH(MID($B857,1,1),_309_Table2_ColumnLookup,0),FALSE)
+N("309"),
  IF(VALUE(LEFT($A857,3))=310,VLOOKUP(VALUE(MID($B857,2,1)),_310_Table2,MATCH(MID($B857,1,1),_310_Table2_ColumnLookup,0),FALSE)
+N("310"),
  IF(AND(VALUE(LEFT($A857,3))=311,LEN($I857)=4),VLOOKUP($I857,_311_Table2,MATCH($B857,_311_Table2_ColumnLookup,0),FALSE),
  IF(AND(VALUE(LEFT($A857,3))=311,OR($B857="I2",$B857="J2",$B857="K2",$B857="L2")),VLOOKUP('311'!$G$58,_311_Table2,MATCH(MID($B857,1,1),_311_Table2_ColumnLookup,0),FALSE),
  IF(AND(VALUE(LEFT($A857,3))=311,RIGHT($B857,5)="Total"),VLOOKUP('311'!$G$59,_311_Table2,MATCH(MID($B857,1,1),_311_Table2_ColumnLookup,0),FALSE),
  IF(VALUE(LEFT($A857,3))=311,VLOOKUP(VALUE(MID($B857,2,1)),_311_Table2,MATCH(MID($B857,1,1),_311_Table2_ColumnLookup,0),FALSE)
+N("311"),
  IF(AND(VALUE(LEFT($A857,3))=312,LEFT($G857,10)="Unincepted",$B857="G "),VLOOKUP(" ULO",_312_Table2,MATCH('312'!$N$16,_312_Table2_ColumnLookup,0),FALSE),
  IF(AND(VALUE(LEFT($A857,3))=312,LEFT($G857,10)="Unincepted",$B857="O "),VLOOKUP(" ULO",_312_Table2,MATCH('312'!$V$16,_312_Table2_ColumnLookup,0),FALSE),
  IF(AND(VALUE(LEFT($A857,3))=312,LEFT($G857,10)="Unincepted",$B857="Q "),VLOOKUP(" ULO",_312_Table2,MATCH('312'!$X$16,_312_Table2_ColumnLookup,0),FALSE),
  IF(AND(VALUE(LEFT($A857,3))=312,LEFT($G857,10)="Unincepted"),VLOOKUP(" ULO",_312_Table2,MATCH(LEFT($B857,1),_312_Table2_ColumnLookup,0),FALSE),
  IF(AND(VALUE(LEFT($A857,3))=312,LEFT($G857,5)="Total",$B857="G "),VLOOKUP('312'!$F$80,_312_Table2,MATCH('312'!$N$16,_312_Table2_ColumnLookup,0),FALSE),
  IF(AND(VALUE(LEFT($A857,3))=312,LEFT($G857,5)="Total",$B857="O "),VLOOKUP('312'!$F$80,_312_Table2,MATCH('312'!$V$16,_312_Table2_ColumnLookup,0),FALSE),
  IF(AND(VALUE(LEFT($A857,3))=312,LEFT($G857,5)="Total",$B857="Q "),VLOOKUP('312'!$F$80,_312_Table2,MATCH('312'!$X$16,_312_Table2_ColumnLookup,0),FALSE),
  IF(AND(VALUE(LEFT($A857,3))=312,LEFT($G857,5)="Total"),VLOOKUP('312'!$F$80,_312_Table2,MATCH(LEFT($B857,1),_312_Table2_ColumnLookup,0),FALSE),
  IF(AND(VALUE(LEFT($A857,3))=312,LEN($I857)=4,$B857="G"),VLOOKUP($I857,_312_Table2,MATCH('312'!$N$16,_312_Table2_ColumnLookup,0),FALSE),
  IF(AND(VALUE(LEFT($A857,3))=312,LEN($I857)=4,$B857="O"),VLOOKUP($I857,_312_Table2,MATCH('312'!$V$16,_312_Table2_ColumnLookup,0),FALSE),
  IF(AND(VALUE(LEFT($A857,3))=312,LEN($I857)=4,$B857="Q"),VLOOKUP($I857,_312_Table2,MATCH('312'!$X$16,_312_Table2_ColumnLookup,0),FALSE),
  IF(AND(VALUE(LEFT($A857,3))=312,LEN($I857)=4),VLOOKUP($I857,_312_Table2,MATCH(LEFT($B857,1),_312_Table2_ColumnLookup,0),FALSE)
+N("312"),
  IF(VALUE(LEFT($A857,3))=313,VLOOKUP(VALUE(MID($B857,2,1)),_313_Table2,MATCH(MID($B857,1,1),_313_Table2_ColumnLookup,0),FALSE)
+N("313"),
  IF(AND(VALUE(LEFT($A857,3))=314,LEN($B857)=3),VLOOKUP(VALUE(MID($B857,2,2)),_314_Table2,MATCH(MID($B857,1,1),_314_Table2_ColumnLookup,0),FALSE),
  IF(VALUE(LEFT($A857,3))=314,VLOOKUP(VALUE(MID($B857,2,1)),_314_Table2,MATCH(MID($B857,1,1),_314_Table2_ColumnLookup,0),FALSE)
+N("314"),
""))))))))))))))))))))))))</f>
        <v>#N/A</v>
      </c>
      <c r="F857" s="238" t="e">
        <f>IF(AND(VALUE(LEFT($A857,3))=309,LEN($B857)=3),VLOOKUP(VALUE(MID($B857,2,2)),_309_Table3,MATCH(MID($B857,1,1),_309_Table3_ColumnLookup,0),FALSE),
  IF($C857="309 LCR SummaryA",OneYearSCR,IF($C857="309 LCR SummaryB",UltimateSCR,IF(VALUE(LEFT($A857,3))=309,VLOOKUP(VALUE(MID($B857,2,1)),_309_Table3,MATCH(MID($B857,1,1),_309_Table3_ColumnLookup,0),FALSE)
+N("309"),
  IF(VALUE(LEFT($A857,3))=310,VLOOKUP(VALUE(MID($B857,2,1)),_310_Table3,MATCH(MID($B857,1,1),_310_Table3_ColumnLookup,0),FALSE)
+N("310"),
  IF(AND(VALUE(LEFT($A857,3))=311,LEN($I857)=4),VLOOKUP($I857,_311_Table3,MATCH($B857,_311_Table3_ColumnLookup,0),FALSE),
  IF(AND(VALUE(LEFT($A857,3))=311,OR($B857="I2",$B857="J2",$B857="K2",$B857="L2")),VLOOKUP('311'!$G$58,_311_Table3,MATCH(MID($B857,1,1),_311_Table3_ColumnLookup,0),FALSE),
  IF(AND(VALUE(LEFT($A857,3))=311,RIGHT($B857,5)="Total"),VLOOKUP('311'!$G$59,_311_Table3,MATCH(MID($B857,1,1),_311_Table3_ColumnLookup,0),FALSE),
  IF(VALUE(LEFT($A857,3))=311,VLOOKUP(VALUE(MID($B857,2,1)),_311_Table3,MATCH(MID($B857,1,1),_311_Table3_ColumnLookup,0),FALSE)
+N("311"),
  IF(AND(VALUE(LEFT($A857,3))=312,LEFT($G857,10)="Unincepted",$B857="G "),VLOOKUP(" ULO",_312_Table3,MATCH('312'!$N$16,_312_Table3_ColumnLookup,0),FALSE),
  IF(AND(VALUE(LEFT($A857,3))=312,LEFT($G857,10)="Unincepted",$B857="O "),VLOOKUP(" ULO",_312_Table3,MATCH('312'!$V$16,_312_Table3_ColumnLookup,0),FALSE),
  IF(AND(VALUE(LEFT($A857,3))=312,LEFT($G857,10)="Unincepted",$B857="Q "),VLOOKUP(" ULO",_312_Table3,MATCH('312'!$X$16,_312_Table3_ColumnLookup,0),FALSE),
  IF(AND(VALUE(LEFT($A857,3))=312,LEFT($G857,10)="Unincepted"),VLOOKUP(" ULO",_312_Table3,MATCH(LEFT($B857,1),_312_Table3_ColumnLookup,0),FALSE),
  IF(AND(VALUE(LEFT($A857,3))=312,LEFT($G857,5)="Total",$B857="G "),VLOOKUP('312'!$F$80,_312_Table3,MATCH('312'!$N$16,_312_Table3_ColumnLookup,0),FALSE),
  IF(AND(VALUE(LEFT($A857,3))=312,LEFT($G857,5)="Total",$B857="O "),VLOOKUP('312'!$F$80,_312_Table3,MATCH('312'!$V$16,_312_Table3_ColumnLookup,0),FALSE),
  IF(AND(VALUE(LEFT($A857,3))=312,LEFT($G857,5)="Total",$B857="Q "),VLOOKUP('312'!$F$80,_312_Table3,MATCH('312'!$X$16,_312_Table3_ColumnLookup,0),FALSE),
  IF(AND(VALUE(LEFT($A857,3))=312,LEFT($G857,5)="Total"),VLOOKUP('312'!$F$80,_312_Table3,MATCH(LEFT($B857,1),_312_Table3_ColumnLookup,0),FALSE),
  IF(AND(VALUE(LEFT($A857,3))=312,LEN($I857)=4,$B857="G"),VLOOKUP($I857,_312_Table3,MATCH('312'!$N$16,_312_Table3_ColumnLookup,0),FALSE),
  IF(AND(VALUE(LEFT($A857,3))=312,LEN($I857)=4,$B857="O"),VLOOKUP($I857,_312_Table3,MATCH('312'!$V$16,_312_Table3_ColumnLookup,0),FALSE),
  IF(AND(VALUE(LEFT($A857,3))=312,LEN($I857)=4,$B857="Q"),VLOOKUP($I857,_312_Table3,MATCH('312'!$X$16,_312_Table3_ColumnLookup,0),FALSE),
  IF(AND(VALUE(LEFT($A857,3))=312,LEN($I857)=4),VLOOKUP($I857,_312_Table3,MATCH(LEFT($B857,1),_312_Table3_ColumnLookup,0),FALSE)
+N("312"),
  IF(VALUE(LEFT($A857,3))=313,VLOOKUP(VALUE(MID($B857,2,1)),_313_Table3,MATCH(MID($B857,1,1),_313_Table3_ColumnLookup,0),FALSE)
+N("313"),
  IF(AND(VALUE(LEFT($A857,3))=314,LEN($B857)=3),VLOOKUP(VALUE(MID($B857,2,2)),_314_Table3,MATCH(MID($B857,1,1),_314_Table3_ColumnLookup,0),FALSE),
  IF(VALUE(LEFT($A857,3))=314,VLOOKUP(VALUE(MID($B857,2,1)),_314_Table3,MATCH(MID($B857,1,1),_314_Table3_ColumnLookup,0),FALSE)
+N("314"),
""))))))))))))))))))))))))</f>
        <v>#N/A</v>
      </c>
      <c r="H857" s="321" t="str">
        <f>IFERROR(
IF(ISERROR($D857)=FALSE,$D857,IF(ISERROR($E857)=FALSE,$E857,IF(ISERROR($F857)=FALSE,$F857
+N("012 checkboxes"),
IF(
IF(OR(LEFT($A857,9)="Syndicate",LEFT($A857,12)="NewSyndicate"),VLOOKUP($A857,'012'!$J:$ZW,MATCH("Link to button",'012'!$J$1:$ZW$1,0),0)
+N("309 checkbox"),
IF($C857="309 LCR Summary0",VLOOKUP("Notes990",'309'!$P:$ZZ,MATCH("Link to button",'309'!$P$1:$ZZ$1,0),0)
+N("313 checkboxes"),
IF($C857="313 Financial Information0LcmVsScr",IF($C857="309 LCR Summary0",VLOOKUP("LcmVsScr",'309'!$N:$ZZ,MATCH("Link to button",'309'!$N$1:$ZZ$1,0),0),
IF($C857="313 Financial Information0LcrDocAttached",IF($C857="309 LCR Summary0",VLOOKUP("LcrDocAttached",'309'!$N:$ZZ,MATCH("Link to button",'309'!$N$1:$ZZ$1,0),
0)))))))=1,TRUE,FALSE)
))),"")</f>
        <v/>
      </c>
    </row>
    <row r="858" spans="1:8">
      <c r="A858" s="237" t="e">
        <f>VLOOKUP($G858,CSVLookups!$B:$R,MATCH(A$1,CSVLookups!$B$1:$R$1,0),FALSE)</f>
        <v>#N/A</v>
      </c>
      <c r="B858" s="237" t="e">
        <f>VLOOKUP($G858,CSVLookups!$B:$R,MATCH(B$1,CSVLookups!$B$1:$R$1,0),FALSE)</f>
        <v>#N/A</v>
      </c>
      <c r="C858" s="238" t="e">
        <f t="shared" si="13"/>
        <v>#N/A</v>
      </c>
      <c r="D858" s="238" t="e">
        <f>IF(AND(VALUE(LEFT($A858,3))=309,LEN($B858)=3),VLOOKUP(VALUE(MID($B858,2,2)),_309_Table1,MATCH(MID($B858,1,1),_309_Table1_ColumnLookup,0),FALSE),
  IF($C858="309 LCR SummaryA",OneYearSCR,IF($C858="309 LCR SummaryB",UltimateSCR,IF(VALUE(LEFT($A858,3))=309,VLOOKUP(VALUE(MID($B858,2,1)),_309_Table1,MATCH(MID($B858,1,1),_309_Table1_ColumnLookup,0),FALSE)
+N("309"),
  IF(VALUE(LEFT($A858,3))=310,VLOOKUP(VALUE(MID($B858,2,1)),_310_Table1,MATCH(MID($B858,1,1),_310_Table1_ColumnLookup,0),FALSE)
+N("310"),
  IF(AND(VALUE(LEFT($A858,3))=311,LEN($I858)=4),VLOOKUP($I858,_311_Table1,MATCH($B858,_311_Table1_ColumnLookup,0),FALSE),
  IF(AND(VALUE(LEFT($A858,3))=311,OR($B858="I2",$B858="J2",$B858="K2",$B858="L2")),VLOOKUP('311'!$G$58,_311_Table1,MATCH(MID($B858,1,1),_311_Table1_ColumnLookup,0),FALSE),
  IF(AND(VALUE(LEFT($A858,3))=311,RIGHT($B858,5)="Total"),VLOOKUP('311'!$G$59,_311_Table1,MATCH(MID($B858,1,1),_311_Table1_ColumnLookup,0),FALSE),
  IF(VALUE(LEFT($A858,3))=311,VLOOKUP(VALUE(MID($B858,2,1)),_311_Table1,MATCH(MID($B858,1,1),_311_Table1_ColumnLookup,0),FALSE)
+N("311"),
  IF(AND(VALUE(LEFT($A858,3))=312,LEFT($G858,10)="Unincepted",$B858="G "),VLOOKUP(" ULO",_312_Table1,MATCH('312'!$N$16,_312_Table1_ColumnLookup,0),FALSE),
  IF(AND(VALUE(LEFT($A858,3))=312,LEFT($G858,10)="Unincepted",$B858="O "),VLOOKUP(" ULO",_312_Table1,MATCH('312'!$V$16,_312_Table1_ColumnLookup,0),FALSE),
  IF(AND(VALUE(LEFT($A858,3))=312,LEFT($G858,10)="Unincepted",$B858="Q "),VLOOKUP(" ULO",_312_Table1,MATCH('312'!$X$16,_312_Table1_ColumnLookup,0),FALSE),
  IF(AND(VALUE(LEFT($A858,3))=312,LEFT($G858,10)="Unincepted"),VLOOKUP(" ULO",_312_Table1,MATCH(LEFT($B858,1),_312_Table1_ColumnLookup,0),FALSE),
  IF(AND(VALUE(LEFT($A858,3))=312,LEFT($G858,5)="Total",$B858="G "),VLOOKUP('312'!$F$80,_312_Table1,MATCH('312'!$N$16,_312_Table1_ColumnLookup,0),FALSE),
  IF(AND(VALUE(LEFT($A858,3))=312,LEFT($G858,5)="Total",$B858="O "),VLOOKUP('312'!$F$80,_312_Table1,MATCH('312'!$V$16,_312_Table1_ColumnLookup,0),FALSE),
  IF(AND(VALUE(LEFT($A858,3))=312,LEFT($G858,5)="Total",$B858="Q "),VLOOKUP('312'!$F$80,_312_Table1,MATCH('312'!$X$16,_312_Table1_ColumnLookup,0),FALSE),
  IF(AND(VALUE(LEFT($A858,3))=312,LEFT($G858,5)="Total"),VLOOKUP('312'!$F$80,_312_Table1,MATCH(LEFT($B858,1),_312_Table1_ColumnLookup,0),FALSE),
  IF(AND(VALUE(LEFT($A858,3))=312,LEN($I858)=4,$B858="G"),VLOOKUP($I858,_312_Table1,MATCH('312'!$N$16,_312_Table1_ColumnLookup,0),FALSE),
  IF(AND(VALUE(LEFT($A858,3))=312,LEN($I858)=4,$B858="O"),VLOOKUP($I858,_312_Table1,MATCH('312'!$V$16,_312_Table1_ColumnLookup,0),FALSE),
  IF(AND(VALUE(LEFT($A858,3))=312,LEN($I858)=4,$B858="Q"),VLOOKUP($I858,_312_Table1,MATCH('312'!$X$16,_312_Table1_ColumnLookup,0),FALSE),
  IF(AND(VALUE(LEFT($A858,3))=312,LEN($I858)=4),VLOOKUP($I858,_312_Table1,MATCH(LEFT($B858,1),_312_Table1_ColumnLookup,0),FALSE)
+N("312"),
  IF(VALUE(LEFT($A858,3))=313,VLOOKUP(VALUE(MID($B858,2,1)),_313_Table1,MATCH(MID($B858,1,1),_313_Table1_ColumnLookup,0),FALSE)
+N("313"),
  IF(AND(VALUE(LEFT($A858,3))=314,LEN($B858)=3),VLOOKUP(VALUE(MID($B858,2,2)),_314_Table1,MATCH(MID($B858,1,1),_314_Table1_ColumnLookup,0),FALSE),
  IF(VALUE(LEFT($A858,3))=314,VLOOKUP(VALUE(MID($B858,2,1)),_314_Table1,MATCH(MID($B858,1,1),_314_Table1_ColumnLookup,0),FALSE)
+N("314"),
""))))))))))))))))))))))))</f>
        <v>#N/A</v>
      </c>
      <c r="E858" s="238" t="e">
        <f>IF(AND(VALUE(LEFT($A858,3))=309,LEN($B858)=3),VLOOKUP(VALUE(MID($B858,2,2)),_309_Table2,MATCH(MID($B858,1,1),_309_Table2_ColumnLookup,0),FALSE),
  IF($C858="309 LCR SummaryA",OneYearSCR,IF($C858="309 LCR SummaryB",UltimateSCR,IF(VALUE(LEFT($A858,3))=309,VLOOKUP(VALUE(MID($B858,2,1)),_309_Table2,MATCH(MID($B858,1,1),_309_Table2_ColumnLookup,0),FALSE)
+N("309"),
  IF(VALUE(LEFT($A858,3))=310,VLOOKUP(VALUE(MID($B858,2,1)),_310_Table2,MATCH(MID($B858,1,1),_310_Table2_ColumnLookup,0),FALSE)
+N("310"),
  IF(AND(VALUE(LEFT($A858,3))=311,LEN($I858)=4),VLOOKUP($I858,_311_Table2,MATCH($B858,_311_Table2_ColumnLookup,0),FALSE),
  IF(AND(VALUE(LEFT($A858,3))=311,OR($B858="I2",$B858="J2",$B858="K2",$B858="L2")),VLOOKUP('311'!$G$58,_311_Table2,MATCH(MID($B858,1,1),_311_Table2_ColumnLookup,0),FALSE),
  IF(AND(VALUE(LEFT($A858,3))=311,RIGHT($B858,5)="Total"),VLOOKUP('311'!$G$59,_311_Table2,MATCH(MID($B858,1,1),_311_Table2_ColumnLookup,0),FALSE),
  IF(VALUE(LEFT($A858,3))=311,VLOOKUP(VALUE(MID($B858,2,1)),_311_Table2,MATCH(MID($B858,1,1),_311_Table2_ColumnLookup,0),FALSE)
+N("311"),
  IF(AND(VALUE(LEFT($A858,3))=312,LEFT($G858,10)="Unincepted",$B858="G "),VLOOKUP(" ULO",_312_Table2,MATCH('312'!$N$16,_312_Table2_ColumnLookup,0),FALSE),
  IF(AND(VALUE(LEFT($A858,3))=312,LEFT($G858,10)="Unincepted",$B858="O "),VLOOKUP(" ULO",_312_Table2,MATCH('312'!$V$16,_312_Table2_ColumnLookup,0),FALSE),
  IF(AND(VALUE(LEFT($A858,3))=312,LEFT($G858,10)="Unincepted",$B858="Q "),VLOOKUP(" ULO",_312_Table2,MATCH('312'!$X$16,_312_Table2_ColumnLookup,0),FALSE),
  IF(AND(VALUE(LEFT($A858,3))=312,LEFT($G858,10)="Unincepted"),VLOOKUP(" ULO",_312_Table2,MATCH(LEFT($B858,1),_312_Table2_ColumnLookup,0),FALSE),
  IF(AND(VALUE(LEFT($A858,3))=312,LEFT($G858,5)="Total",$B858="G "),VLOOKUP('312'!$F$80,_312_Table2,MATCH('312'!$N$16,_312_Table2_ColumnLookup,0),FALSE),
  IF(AND(VALUE(LEFT($A858,3))=312,LEFT($G858,5)="Total",$B858="O "),VLOOKUP('312'!$F$80,_312_Table2,MATCH('312'!$V$16,_312_Table2_ColumnLookup,0),FALSE),
  IF(AND(VALUE(LEFT($A858,3))=312,LEFT($G858,5)="Total",$B858="Q "),VLOOKUP('312'!$F$80,_312_Table2,MATCH('312'!$X$16,_312_Table2_ColumnLookup,0),FALSE),
  IF(AND(VALUE(LEFT($A858,3))=312,LEFT($G858,5)="Total"),VLOOKUP('312'!$F$80,_312_Table2,MATCH(LEFT($B858,1),_312_Table2_ColumnLookup,0),FALSE),
  IF(AND(VALUE(LEFT($A858,3))=312,LEN($I858)=4,$B858="G"),VLOOKUP($I858,_312_Table2,MATCH('312'!$N$16,_312_Table2_ColumnLookup,0),FALSE),
  IF(AND(VALUE(LEFT($A858,3))=312,LEN($I858)=4,$B858="O"),VLOOKUP($I858,_312_Table2,MATCH('312'!$V$16,_312_Table2_ColumnLookup,0),FALSE),
  IF(AND(VALUE(LEFT($A858,3))=312,LEN($I858)=4,$B858="Q"),VLOOKUP($I858,_312_Table2,MATCH('312'!$X$16,_312_Table2_ColumnLookup,0),FALSE),
  IF(AND(VALUE(LEFT($A858,3))=312,LEN($I858)=4),VLOOKUP($I858,_312_Table2,MATCH(LEFT($B858,1),_312_Table2_ColumnLookup,0),FALSE)
+N("312"),
  IF(VALUE(LEFT($A858,3))=313,VLOOKUP(VALUE(MID($B858,2,1)),_313_Table2,MATCH(MID($B858,1,1),_313_Table2_ColumnLookup,0),FALSE)
+N("313"),
  IF(AND(VALUE(LEFT($A858,3))=314,LEN($B858)=3),VLOOKUP(VALUE(MID($B858,2,2)),_314_Table2,MATCH(MID($B858,1,1),_314_Table2_ColumnLookup,0),FALSE),
  IF(VALUE(LEFT($A858,3))=314,VLOOKUP(VALUE(MID($B858,2,1)),_314_Table2,MATCH(MID($B858,1,1),_314_Table2_ColumnLookup,0),FALSE)
+N("314"),
""))))))))))))))))))))))))</f>
        <v>#N/A</v>
      </c>
      <c r="F858" s="238" t="e">
        <f>IF(AND(VALUE(LEFT($A858,3))=309,LEN($B858)=3),VLOOKUP(VALUE(MID($B858,2,2)),_309_Table3,MATCH(MID($B858,1,1),_309_Table3_ColumnLookup,0),FALSE),
  IF($C858="309 LCR SummaryA",OneYearSCR,IF($C858="309 LCR SummaryB",UltimateSCR,IF(VALUE(LEFT($A858,3))=309,VLOOKUP(VALUE(MID($B858,2,1)),_309_Table3,MATCH(MID($B858,1,1),_309_Table3_ColumnLookup,0),FALSE)
+N("309"),
  IF(VALUE(LEFT($A858,3))=310,VLOOKUP(VALUE(MID($B858,2,1)),_310_Table3,MATCH(MID($B858,1,1),_310_Table3_ColumnLookup,0),FALSE)
+N("310"),
  IF(AND(VALUE(LEFT($A858,3))=311,LEN($I858)=4),VLOOKUP($I858,_311_Table3,MATCH($B858,_311_Table3_ColumnLookup,0),FALSE),
  IF(AND(VALUE(LEFT($A858,3))=311,OR($B858="I2",$B858="J2",$B858="K2",$B858="L2")),VLOOKUP('311'!$G$58,_311_Table3,MATCH(MID($B858,1,1),_311_Table3_ColumnLookup,0),FALSE),
  IF(AND(VALUE(LEFT($A858,3))=311,RIGHT($B858,5)="Total"),VLOOKUP('311'!$G$59,_311_Table3,MATCH(MID($B858,1,1),_311_Table3_ColumnLookup,0),FALSE),
  IF(VALUE(LEFT($A858,3))=311,VLOOKUP(VALUE(MID($B858,2,1)),_311_Table3,MATCH(MID($B858,1,1),_311_Table3_ColumnLookup,0),FALSE)
+N("311"),
  IF(AND(VALUE(LEFT($A858,3))=312,LEFT($G858,10)="Unincepted",$B858="G "),VLOOKUP(" ULO",_312_Table3,MATCH('312'!$N$16,_312_Table3_ColumnLookup,0),FALSE),
  IF(AND(VALUE(LEFT($A858,3))=312,LEFT($G858,10)="Unincepted",$B858="O "),VLOOKUP(" ULO",_312_Table3,MATCH('312'!$V$16,_312_Table3_ColumnLookup,0),FALSE),
  IF(AND(VALUE(LEFT($A858,3))=312,LEFT($G858,10)="Unincepted",$B858="Q "),VLOOKUP(" ULO",_312_Table3,MATCH('312'!$X$16,_312_Table3_ColumnLookup,0),FALSE),
  IF(AND(VALUE(LEFT($A858,3))=312,LEFT($G858,10)="Unincepted"),VLOOKUP(" ULO",_312_Table3,MATCH(LEFT($B858,1),_312_Table3_ColumnLookup,0),FALSE),
  IF(AND(VALUE(LEFT($A858,3))=312,LEFT($G858,5)="Total",$B858="G "),VLOOKUP('312'!$F$80,_312_Table3,MATCH('312'!$N$16,_312_Table3_ColumnLookup,0),FALSE),
  IF(AND(VALUE(LEFT($A858,3))=312,LEFT($G858,5)="Total",$B858="O "),VLOOKUP('312'!$F$80,_312_Table3,MATCH('312'!$V$16,_312_Table3_ColumnLookup,0),FALSE),
  IF(AND(VALUE(LEFT($A858,3))=312,LEFT($G858,5)="Total",$B858="Q "),VLOOKUP('312'!$F$80,_312_Table3,MATCH('312'!$X$16,_312_Table3_ColumnLookup,0),FALSE),
  IF(AND(VALUE(LEFT($A858,3))=312,LEFT($G858,5)="Total"),VLOOKUP('312'!$F$80,_312_Table3,MATCH(LEFT($B858,1),_312_Table3_ColumnLookup,0),FALSE),
  IF(AND(VALUE(LEFT($A858,3))=312,LEN($I858)=4,$B858="G"),VLOOKUP($I858,_312_Table3,MATCH('312'!$N$16,_312_Table3_ColumnLookup,0),FALSE),
  IF(AND(VALUE(LEFT($A858,3))=312,LEN($I858)=4,$B858="O"),VLOOKUP($I858,_312_Table3,MATCH('312'!$V$16,_312_Table3_ColumnLookup,0),FALSE),
  IF(AND(VALUE(LEFT($A858,3))=312,LEN($I858)=4,$B858="Q"),VLOOKUP($I858,_312_Table3,MATCH('312'!$X$16,_312_Table3_ColumnLookup,0),FALSE),
  IF(AND(VALUE(LEFT($A858,3))=312,LEN($I858)=4),VLOOKUP($I858,_312_Table3,MATCH(LEFT($B858,1),_312_Table3_ColumnLookup,0),FALSE)
+N("312"),
  IF(VALUE(LEFT($A858,3))=313,VLOOKUP(VALUE(MID($B858,2,1)),_313_Table3,MATCH(MID($B858,1,1),_313_Table3_ColumnLookup,0),FALSE)
+N("313"),
  IF(AND(VALUE(LEFT($A858,3))=314,LEN($B858)=3),VLOOKUP(VALUE(MID($B858,2,2)),_314_Table3,MATCH(MID($B858,1,1),_314_Table3_ColumnLookup,0),FALSE),
  IF(VALUE(LEFT($A858,3))=314,VLOOKUP(VALUE(MID($B858,2,1)),_314_Table3,MATCH(MID($B858,1,1),_314_Table3_ColumnLookup,0),FALSE)
+N("314"),
""))))))))))))))))))))))))</f>
        <v>#N/A</v>
      </c>
      <c r="H858" s="321" t="str">
        <f>IFERROR(
IF(ISERROR($D858)=FALSE,$D858,IF(ISERROR($E858)=FALSE,$E858,IF(ISERROR($F858)=FALSE,$F858
+N("012 checkboxes"),
IF(
IF(OR(LEFT($A858,9)="Syndicate",LEFT($A858,12)="NewSyndicate"),VLOOKUP($A858,'012'!$J:$ZW,MATCH("Link to button",'012'!$J$1:$ZW$1,0),0)
+N("309 checkbox"),
IF($C858="309 LCR Summary0",VLOOKUP("Notes990",'309'!$P:$ZZ,MATCH("Link to button",'309'!$P$1:$ZZ$1,0),0)
+N("313 checkboxes"),
IF($C858="313 Financial Information0LcmVsScr",IF($C858="309 LCR Summary0",VLOOKUP("LcmVsScr",'309'!$N:$ZZ,MATCH("Link to button",'309'!$N$1:$ZZ$1,0),0),
IF($C858="313 Financial Information0LcrDocAttached",IF($C858="309 LCR Summary0",VLOOKUP("LcrDocAttached",'309'!$N:$ZZ,MATCH("Link to button",'309'!$N$1:$ZZ$1,0),
0)))))))=1,TRUE,FALSE)
))),"")</f>
        <v/>
      </c>
    </row>
    <row r="859" spans="1:8">
      <c r="A859" s="237" t="e">
        <f>VLOOKUP($G859,CSVLookups!$B:$R,MATCH(A$1,CSVLookups!$B$1:$R$1,0),FALSE)</f>
        <v>#N/A</v>
      </c>
      <c r="B859" s="237" t="e">
        <f>VLOOKUP($G859,CSVLookups!$B:$R,MATCH(B$1,CSVLookups!$B$1:$R$1,0),FALSE)</f>
        <v>#N/A</v>
      </c>
      <c r="C859" s="238" t="e">
        <f t="shared" si="13"/>
        <v>#N/A</v>
      </c>
      <c r="D859" s="238" t="e">
        <f>IF(AND(VALUE(LEFT($A859,3))=309,LEN($B859)=3),VLOOKUP(VALUE(MID($B859,2,2)),_309_Table1,MATCH(MID($B859,1,1),_309_Table1_ColumnLookup,0),FALSE),
  IF($C859="309 LCR SummaryA",OneYearSCR,IF($C859="309 LCR SummaryB",UltimateSCR,IF(VALUE(LEFT($A859,3))=309,VLOOKUP(VALUE(MID($B859,2,1)),_309_Table1,MATCH(MID($B859,1,1),_309_Table1_ColumnLookup,0),FALSE)
+N("309"),
  IF(VALUE(LEFT($A859,3))=310,VLOOKUP(VALUE(MID($B859,2,1)),_310_Table1,MATCH(MID($B859,1,1),_310_Table1_ColumnLookup,0),FALSE)
+N("310"),
  IF(AND(VALUE(LEFT($A859,3))=311,LEN($I859)=4),VLOOKUP($I859,_311_Table1,MATCH($B859,_311_Table1_ColumnLookup,0),FALSE),
  IF(AND(VALUE(LEFT($A859,3))=311,OR($B859="I2",$B859="J2",$B859="K2",$B859="L2")),VLOOKUP('311'!$G$58,_311_Table1,MATCH(MID($B859,1,1),_311_Table1_ColumnLookup,0),FALSE),
  IF(AND(VALUE(LEFT($A859,3))=311,RIGHT($B859,5)="Total"),VLOOKUP('311'!$G$59,_311_Table1,MATCH(MID($B859,1,1),_311_Table1_ColumnLookup,0),FALSE),
  IF(VALUE(LEFT($A859,3))=311,VLOOKUP(VALUE(MID($B859,2,1)),_311_Table1,MATCH(MID($B859,1,1),_311_Table1_ColumnLookup,0),FALSE)
+N("311"),
  IF(AND(VALUE(LEFT($A859,3))=312,LEFT($G859,10)="Unincepted",$B859="G "),VLOOKUP(" ULO",_312_Table1,MATCH('312'!$N$16,_312_Table1_ColumnLookup,0),FALSE),
  IF(AND(VALUE(LEFT($A859,3))=312,LEFT($G859,10)="Unincepted",$B859="O "),VLOOKUP(" ULO",_312_Table1,MATCH('312'!$V$16,_312_Table1_ColumnLookup,0),FALSE),
  IF(AND(VALUE(LEFT($A859,3))=312,LEFT($G859,10)="Unincepted",$B859="Q "),VLOOKUP(" ULO",_312_Table1,MATCH('312'!$X$16,_312_Table1_ColumnLookup,0),FALSE),
  IF(AND(VALUE(LEFT($A859,3))=312,LEFT($G859,10)="Unincepted"),VLOOKUP(" ULO",_312_Table1,MATCH(LEFT($B859,1),_312_Table1_ColumnLookup,0),FALSE),
  IF(AND(VALUE(LEFT($A859,3))=312,LEFT($G859,5)="Total",$B859="G "),VLOOKUP('312'!$F$80,_312_Table1,MATCH('312'!$N$16,_312_Table1_ColumnLookup,0),FALSE),
  IF(AND(VALUE(LEFT($A859,3))=312,LEFT($G859,5)="Total",$B859="O "),VLOOKUP('312'!$F$80,_312_Table1,MATCH('312'!$V$16,_312_Table1_ColumnLookup,0),FALSE),
  IF(AND(VALUE(LEFT($A859,3))=312,LEFT($G859,5)="Total",$B859="Q "),VLOOKUP('312'!$F$80,_312_Table1,MATCH('312'!$X$16,_312_Table1_ColumnLookup,0),FALSE),
  IF(AND(VALUE(LEFT($A859,3))=312,LEFT($G859,5)="Total"),VLOOKUP('312'!$F$80,_312_Table1,MATCH(LEFT($B859,1),_312_Table1_ColumnLookup,0),FALSE),
  IF(AND(VALUE(LEFT($A859,3))=312,LEN($I859)=4,$B859="G"),VLOOKUP($I859,_312_Table1,MATCH('312'!$N$16,_312_Table1_ColumnLookup,0),FALSE),
  IF(AND(VALUE(LEFT($A859,3))=312,LEN($I859)=4,$B859="O"),VLOOKUP($I859,_312_Table1,MATCH('312'!$V$16,_312_Table1_ColumnLookup,0),FALSE),
  IF(AND(VALUE(LEFT($A859,3))=312,LEN($I859)=4,$B859="Q"),VLOOKUP($I859,_312_Table1,MATCH('312'!$X$16,_312_Table1_ColumnLookup,0),FALSE),
  IF(AND(VALUE(LEFT($A859,3))=312,LEN($I859)=4),VLOOKUP($I859,_312_Table1,MATCH(LEFT($B859,1),_312_Table1_ColumnLookup,0),FALSE)
+N("312"),
  IF(VALUE(LEFT($A859,3))=313,VLOOKUP(VALUE(MID($B859,2,1)),_313_Table1,MATCH(MID($B859,1,1),_313_Table1_ColumnLookup,0),FALSE)
+N("313"),
  IF(AND(VALUE(LEFT($A859,3))=314,LEN($B859)=3),VLOOKUP(VALUE(MID($B859,2,2)),_314_Table1,MATCH(MID($B859,1,1),_314_Table1_ColumnLookup,0),FALSE),
  IF(VALUE(LEFT($A859,3))=314,VLOOKUP(VALUE(MID($B859,2,1)),_314_Table1,MATCH(MID($B859,1,1),_314_Table1_ColumnLookup,0),FALSE)
+N("314"),
""))))))))))))))))))))))))</f>
        <v>#N/A</v>
      </c>
      <c r="E859" s="238" t="e">
        <f>IF(AND(VALUE(LEFT($A859,3))=309,LEN($B859)=3),VLOOKUP(VALUE(MID($B859,2,2)),_309_Table2,MATCH(MID($B859,1,1),_309_Table2_ColumnLookup,0),FALSE),
  IF($C859="309 LCR SummaryA",OneYearSCR,IF($C859="309 LCR SummaryB",UltimateSCR,IF(VALUE(LEFT($A859,3))=309,VLOOKUP(VALUE(MID($B859,2,1)),_309_Table2,MATCH(MID($B859,1,1),_309_Table2_ColumnLookup,0),FALSE)
+N("309"),
  IF(VALUE(LEFT($A859,3))=310,VLOOKUP(VALUE(MID($B859,2,1)),_310_Table2,MATCH(MID($B859,1,1),_310_Table2_ColumnLookup,0),FALSE)
+N("310"),
  IF(AND(VALUE(LEFT($A859,3))=311,LEN($I859)=4),VLOOKUP($I859,_311_Table2,MATCH($B859,_311_Table2_ColumnLookup,0),FALSE),
  IF(AND(VALUE(LEFT($A859,3))=311,OR($B859="I2",$B859="J2",$B859="K2",$B859="L2")),VLOOKUP('311'!$G$58,_311_Table2,MATCH(MID($B859,1,1),_311_Table2_ColumnLookup,0),FALSE),
  IF(AND(VALUE(LEFT($A859,3))=311,RIGHT($B859,5)="Total"),VLOOKUP('311'!$G$59,_311_Table2,MATCH(MID($B859,1,1),_311_Table2_ColumnLookup,0),FALSE),
  IF(VALUE(LEFT($A859,3))=311,VLOOKUP(VALUE(MID($B859,2,1)),_311_Table2,MATCH(MID($B859,1,1),_311_Table2_ColumnLookup,0),FALSE)
+N("311"),
  IF(AND(VALUE(LEFT($A859,3))=312,LEFT($G859,10)="Unincepted",$B859="G "),VLOOKUP(" ULO",_312_Table2,MATCH('312'!$N$16,_312_Table2_ColumnLookup,0),FALSE),
  IF(AND(VALUE(LEFT($A859,3))=312,LEFT($G859,10)="Unincepted",$B859="O "),VLOOKUP(" ULO",_312_Table2,MATCH('312'!$V$16,_312_Table2_ColumnLookup,0),FALSE),
  IF(AND(VALUE(LEFT($A859,3))=312,LEFT($G859,10)="Unincepted",$B859="Q "),VLOOKUP(" ULO",_312_Table2,MATCH('312'!$X$16,_312_Table2_ColumnLookup,0),FALSE),
  IF(AND(VALUE(LEFT($A859,3))=312,LEFT($G859,10)="Unincepted"),VLOOKUP(" ULO",_312_Table2,MATCH(LEFT($B859,1),_312_Table2_ColumnLookup,0),FALSE),
  IF(AND(VALUE(LEFT($A859,3))=312,LEFT($G859,5)="Total",$B859="G "),VLOOKUP('312'!$F$80,_312_Table2,MATCH('312'!$N$16,_312_Table2_ColumnLookup,0),FALSE),
  IF(AND(VALUE(LEFT($A859,3))=312,LEFT($G859,5)="Total",$B859="O "),VLOOKUP('312'!$F$80,_312_Table2,MATCH('312'!$V$16,_312_Table2_ColumnLookup,0),FALSE),
  IF(AND(VALUE(LEFT($A859,3))=312,LEFT($G859,5)="Total",$B859="Q "),VLOOKUP('312'!$F$80,_312_Table2,MATCH('312'!$X$16,_312_Table2_ColumnLookup,0),FALSE),
  IF(AND(VALUE(LEFT($A859,3))=312,LEFT($G859,5)="Total"),VLOOKUP('312'!$F$80,_312_Table2,MATCH(LEFT($B859,1),_312_Table2_ColumnLookup,0),FALSE),
  IF(AND(VALUE(LEFT($A859,3))=312,LEN($I859)=4,$B859="G"),VLOOKUP($I859,_312_Table2,MATCH('312'!$N$16,_312_Table2_ColumnLookup,0),FALSE),
  IF(AND(VALUE(LEFT($A859,3))=312,LEN($I859)=4,$B859="O"),VLOOKUP($I859,_312_Table2,MATCH('312'!$V$16,_312_Table2_ColumnLookup,0),FALSE),
  IF(AND(VALUE(LEFT($A859,3))=312,LEN($I859)=4,$B859="Q"),VLOOKUP($I859,_312_Table2,MATCH('312'!$X$16,_312_Table2_ColumnLookup,0),FALSE),
  IF(AND(VALUE(LEFT($A859,3))=312,LEN($I859)=4),VLOOKUP($I859,_312_Table2,MATCH(LEFT($B859,1),_312_Table2_ColumnLookup,0),FALSE)
+N("312"),
  IF(VALUE(LEFT($A859,3))=313,VLOOKUP(VALUE(MID($B859,2,1)),_313_Table2,MATCH(MID($B859,1,1),_313_Table2_ColumnLookup,0),FALSE)
+N("313"),
  IF(AND(VALUE(LEFT($A859,3))=314,LEN($B859)=3),VLOOKUP(VALUE(MID($B859,2,2)),_314_Table2,MATCH(MID($B859,1,1),_314_Table2_ColumnLookup,0),FALSE),
  IF(VALUE(LEFT($A859,3))=314,VLOOKUP(VALUE(MID($B859,2,1)),_314_Table2,MATCH(MID($B859,1,1),_314_Table2_ColumnLookup,0),FALSE)
+N("314"),
""))))))))))))))))))))))))</f>
        <v>#N/A</v>
      </c>
      <c r="F859" s="238" t="e">
        <f>IF(AND(VALUE(LEFT($A859,3))=309,LEN($B859)=3),VLOOKUP(VALUE(MID($B859,2,2)),_309_Table3,MATCH(MID($B859,1,1),_309_Table3_ColumnLookup,0),FALSE),
  IF($C859="309 LCR SummaryA",OneYearSCR,IF($C859="309 LCR SummaryB",UltimateSCR,IF(VALUE(LEFT($A859,3))=309,VLOOKUP(VALUE(MID($B859,2,1)),_309_Table3,MATCH(MID($B859,1,1),_309_Table3_ColumnLookup,0),FALSE)
+N("309"),
  IF(VALUE(LEFT($A859,3))=310,VLOOKUP(VALUE(MID($B859,2,1)),_310_Table3,MATCH(MID($B859,1,1),_310_Table3_ColumnLookup,0),FALSE)
+N("310"),
  IF(AND(VALUE(LEFT($A859,3))=311,LEN($I859)=4),VLOOKUP($I859,_311_Table3,MATCH($B859,_311_Table3_ColumnLookup,0),FALSE),
  IF(AND(VALUE(LEFT($A859,3))=311,OR($B859="I2",$B859="J2",$B859="K2",$B859="L2")),VLOOKUP('311'!$G$58,_311_Table3,MATCH(MID($B859,1,1),_311_Table3_ColumnLookup,0),FALSE),
  IF(AND(VALUE(LEFT($A859,3))=311,RIGHT($B859,5)="Total"),VLOOKUP('311'!$G$59,_311_Table3,MATCH(MID($B859,1,1),_311_Table3_ColumnLookup,0),FALSE),
  IF(VALUE(LEFT($A859,3))=311,VLOOKUP(VALUE(MID($B859,2,1)),_311_Table3,MATCH(MID($B859,1,1),_311_Table3_ColumnLookup,0),FALSE)
+N("311"),
  IF(AND(VALUE(LEFT($A859,3))=312,LEFT($G859,10)="Unincepted",$B859="G "),VLOOKUP(" ULO",_312_Table3,MATCH('312'!$N$16,_312_Table3_ColumnLookup,0),FALSE),
  IF(AND(VALUE(LEFT($A859,3))=312,LEFT($G859,10)="Unincepted",$B859="O "),VLOOKUP(" ULO",_312_Table3,MATCH('312'!$V$16,_312_Table3_ColumnLookup,0),FALSE),
  IF(AND(VALUE(LEFT($A859,3))=312,LEFT($G859,10)="Unincepted",$B859="Q "),VLOOKUP(" ULO",_312_Table3,MATCH('312'!$X$16,_312_Table3_ColumnLookup,0),FALSE),
  IF(AND(VALUE(LEFT($A859,3))=312,LEFT($G859,10)="Unincepted"),VLOOKUP(" ULO",_312_Table3,MATCH(LEFT($B859,1),_312_Table3_ColumnLookup,0),FALSE),
  IF(AND(VALUE(LEFT($A859,3))=312,LEFT($G859,5)="Total",$B859="G "),VLOOKUP('312'!$F$80,_312_Table3,MATCH('312'!$N$16,_312_Table3_ColumnLookup,0),FALSE),
  IF(AND(VALUE(LEFT($A859,3))=312,LEFT($G859,5)="Total",$B859="O "),VLOOKUP('312'!$F$80,_312_Table3,MATCH('312'!$V$16,_312_Table3_ColumnLookup,0),FALSE),
  IF(AND(VALUE(LEFT($A859,3))=312,LEFT($G859,5)="Total",$B859="Q "),VLOOKUP('312'!$F$80,_312_Table3,MATCH('312'!$X$16,_312_Table3_ColumnLookup,0),FALSE),
  IF(AND(VALUE(LEFT($A859,3))=312,LEFT($G859,5)="Total"),VLOOKUP('312'!$F$80,_312_Table3,MATCH(LEFT($B859,1),_312_Table3_ColumnLookup,0),FALSE),
  IF(AND(VALUE(LEFT($A859,3))=312,LEN($I859)=4,$B859="G"),VLOOKUP($I859,_312_Table3,MATCH('312'!$N$16,_312_Table3_ColumnLookup,0),FALSE),
  IF(AND(VALUE(LEFT($A859,3))=312,LEN($I859)=4,$B859="O"),VLOOKUP($I859,_312_Table3,MATCH('312'!$V$16,_312_Table3_ColumnLookup,0),FALSE),
  IF(AND(VALUE(LEFT($A859,3))=312,LEN($I859)=4,$B859="Q"),VLOOKUP($I859,_312_Table3,MATCH('312'!$X$16,_312_Table3_ColumnLookup,0),FALSE),
  IF(AND(VALUE(LEFT($A859,3))=312,LEN($I859)=4),VLOOKUP($I859,_312_Table3,MATCH(LEFT($B859,1),_312_Table3_ColumnLookup,0),FALSE)
+N("312"),
  IF(VALUE(LEFT($A859,3))=313,VLOOKUP(VALUE(MID($B859,2,1)),_313_Table3,MATCH(MID($B859,1,1),_313_Table3_ColumnLookup,0),FALSE)
+N("313"),
  IF(AND(VALUE(LEFT($A859,3))=314,LEN($B859)=3),VLOOKUP(VALUE(MID($B859,2,2)),_314_Table3,MATCH(MID($B859,1,1),_314_Table3_ColumnLookup,0),FALSE),
  IF(VALUE(LEFT($A859,3))=314,VLOOKUP(VALUE(MID($B859,2,1)),_314_Table3,MATCH(MID($B859,1,1),_314_Table3_ColumnLookup,0),FALSE)
+N("314"),
""))))))))))))))))))))))))</f>
        <v>#N/A</v>
      </c>
      <c r="H859" s="321" t="str">
        <f>IFERROR(
IF(ISERROR($D859)=FALSE,$D859,IF(ISERROR($E859)=FALSE,$E859,IF(ISERROR($F859)=FALSE,$F859
+N("012 checkboxes"),
IF(
IF(OR(LEFT($A859,9)="Syndicate",LEFT($A859,12)="NewSyndicate"),VLOOKUP($A859,'012'!$J:$ZW,MATCH("Link to button",'012'!$J$1:$ZW$1,0),0)
+N("309 checkbox"),
IF($C859="309 LCR Summary0",VLOOKUP("Notes990",'309'!$P:$ZZ,MATCH("Link to button",'309'!$P$1:$ZZ$1,0),0)
+N("313 checkboxes"),
IF($C859="313 Financial Information0LcmVsScr",IF($C859="309 LCR Summary0",VLOOKUP("LcmVsScr",'309'!$N:$ZZ,MATCH("Link to button",'309'!$N$1:$ZZ$1,0),0),
IF($C859="313 Financial Information0LcrDocAttached",IF($C859="309 LCR Summary0",VLOOKUP("LcrDocAttached",'309'!$N:$ZZ,MATCH("Link to button",'309'!$N$1:$ZZ$1,0),
0)))))))=1,TRUE,FALSE)
))),"")</f>
        <v/>
      </c>
    </row>
    <row r="860" spans="1:8">
      <c r="A860" s="237" t="e">
        <f>VLOOKUP($G860,CSVLookups!$B:$R,MATCH(A$1,CSVLookups!$B$1:$R$1,0),FALSE)</f>
        <v>#N/A</v>
      </c>
      <c r="B860" s="237" t="e">
        <f>VLOOKUP($G860,CSVLookups!$B:$R,MATCH(B$1,CSVLookups!$B$1:$R$1,0),FALSE)</f>
        <v>#N/A</v>
      </c>
      <c r="C860" s="238" t="e">
        <f t="shared" si="13"/>
        <v>#N/A</v>
      </c>
      <c r="D860" s="238" t="e">
        <f>IF(AND(VALUE(LEFT($A860,3))=309,LEN($B860)=3),VLOOKUP(VALUE(MID($B860,2,2)),_309_Table1,MATCH(MID($B860,1,1),_309_Table1_ColumnLookup,0),FALSE),
  IF($C860="309 LCR SummaryA",OneYearSCR,IF($C860="309 LCR SummaryB",UltimateSCR,IF(VALUE(LEFT($A860,3))=309,VLOOKUP(VALUE(MID($B860,2,1)),_309_Table1,MATCH(MID($B860,1,1),_309_Table1_ColumnLookup,0),FALSE)
+N("309"),
  IF(VALUE(LEFT($A860,3))=310,VLOOKUP(VALUE(MID($B860,2,1)),_310_Table1,MATCH(MID($B860,1,1),_310_Table1_ColumnLookup,0),FALSE)
+N("310"),
  IF(AND(VALUE(LEFT($A860,3))=311,LEN($I860)=4),VLOOKUP($I860,_311_Table1,MATCH($B860,_311_Table1_ColumnLookup,0),FALSE),
  IF(AND(VALUE(LEFT($A860,3))=311,OR($B860="I2",$B860="J2",$B860="K2",$B860="L2")),VLOOKUP('311'!$G$58,_311_Table1,MATCH(MID($B860,1,1),_311_Table1_ColumnLookup,0),FALSE),
  IF(AND(VALUE(LEFT($A860,3))=311,RIGHT($B860,5)="Total"),VLOOKUP('311'!$G$59,_311_Table1,MATCH(MID($B860,1,1),_311_Table1_ColumnLookup,0),FALSE),
  IF(VALUE(LEFT($A860,3))=311,VLOOKUP(VALUE(MID($B860,2,1)),_311_Table1,MATCH(MID($B860,1,1),_311_Table1_ColumnLookup,0),FALSE)
+N("311"),
  IF(AND(VALUE(LEFT($A860,3))=312,LEFT($G860,10)="Unincepted",$B860="G "),VLOOKUP(" ULO",_312_Table1,MATCH('312'!$N$16,_312_Table1_ColumnLookup,0),FALSE),
  IF(AND(VALUE(LEFT($A860,3))=312,LEFT($G860,10)="Unincepted",$B860="O "),VLOOKUP(" ULO",_312_Table1,MATCH('312'!$V$16,_312_Table1_ColumnLookup,0),FALSE),
  IF(AND(VALUE(LEFT($A860,3))=312,LEFT($G860,10)="Unincepted",$B860="Q "),VLOOKUP(" ULO",_312_Table1,MATCH('312'!$X$16,_312_Table1_ColumnLookup,0),FALSE),
  IF(AND(VALUE(LEFT($A860,3))=312,LEFT($G860,10)="Unincepted"),VLOOKUP(" ULO",_312_Table1,MATCH(LEFT($B860,1),_312_Table1_ColumnLookup,0),FALSE),
  IF(AND(VALUE(LEFT($A860,3))=312,LEFT($G860,5)="Total",$B860="G "),VLOOKUP('312'!$F$80,_312_Table1,MATCH('312'!$N$16,_312_Table1_ColumnLookup,0),FALSE),
  IF(AND(VALUE(LEFT($A860,3))=312,LEFT($G860,5)="Total",$B860="O "),VLOOKUP('312'!$F$80,_312_Table1,MATCH('312'!$V$16,_312_Table1_ColumnLookup,0),FALSE),
  IF(AND(VALUE(LEFT($A860,3))=312,LEFT($G860,5)="Total",$B860="Q "),VLOOKUP('312'!$F$80,_312_Table1,MATCH('312'!$X$16,_312_Table1_ColumnLookup,0),FALSE),
  IF(AND(VALUE(LEFT($A860,3))=312,LEFT($G860,5)="Total"),VLOOKUP('312'!$F$80,_312_Table1,MATCH(LEFT($B860,1),_312_Table1_ColumnLookup,0),FALSE),
  IF(AND(VALUE(LEFT($A860,3))=312,LEN($I860)=4,$B860="G"),VLOOKUP($I860,_312_Table1,MATCH('312'!$N$16,_312_Table1_ColumnLookup,0),FALSE),
  IF(AND(VALUE(LEFT($A860,3))=312,LEN($I860)=4,$B860="O"),VLOOKUP($I860,_312_Table1,MATCH('312'!$V$16,_312_Table1_ColumnLookup,0),FALSE),
  IF(AND(VALUE(LEFT($A860,3))=312,LEN($I860)=4,$B860="Q"),VLOOKUP($I860,_312_Table1,MATCH('312'!$X$16,_312_Table1_ColumnLookup,0),FALSE),
  IF(AND(VALUE(LEFT($A860,3))=312,LEN($I860)=4),VLOOKUP($I860,_312_Table1,MATCH(LEFT($B860,1),_312_Table1_ColumnLookup,0),FALSE)
+N("312"),
  IF(VALUE(LEFT($A860,3))=313,VLOOKUP(VALUE(MID($B860,2,1)),_313_Table1,MATCH(MID($B860,1,1),_313_Table1_ColumnLookup,0),FALSE)
+N("313"),
  IF(AND(VALUE(LEFT($A860,3))=314,LEN($B860)=3),VLOOKUP(VALUE(MID($B860,2,2)),_314_Table1,MATCH(MID($B860,1,1),_314_Table1_ColumnLookup,0),FALSE),
  IF(VALUE(LEFT($A860,3))=314,VLOOKUP(VALUE(MID($B860,2,1)),_314_Table1,MATCH(MID($B860,1,1),_314_Table1_ColumnLookup,0),FALSE)
+N("314"),
""))))))))))))))))))))))))</f>
        <v>#N/A</v>
      </c>
      <c r="E860" s="238" t="e">
        <f>IF(AND(VALUE(LEFT($A860,3))=309,LEN($B860)=3),VLOOKUP(VALUE(MID($B860,2,2)),_309_Table2,MATCH(MID($B860,1,1),_309_Table2_ColumnLookup,0),FALSE),
  IF($C860="309 LCR SummaryA",OneYearSCR,IF($C860="309 LCR SummaryB",UltimateSCR,IF(VALUE(LEFT($A860,3))=309,VLOOKUP(VALUE(MID($B860,2,1)),_309_Table2,MATCH(MID($B860,1,1),_309_Table2_ColumnLookup,0),FALSE)
+N("309"),
  IF(VALUE(LEFT($A860,3))=310,VLOOKUP(VALUE(MID($B860,2,1)),_310_Table2,MATCH(MID($B860,1,1),_310_Table2_ColumnLookup,0),FALSE)
+N("310"),
  IF(AND(VALUE(LEFT($A860,3))=311,LEN($I860)=4),VLOOKUP($I860,_311_Table2,MATCH($B860,_311_Table2_ColumnLookup,0),FALSE),
  IF(AND(VALUE(LEFT($A860,3))=311,OR($B860="I2",$B860="J2",$B860="K2",$B860="L2")),VLOOKUP('311'!$G$58,_311_Table2,MATCH(MID($B860,1,1),_311_Table2_ColumnLookup,0),FALSE),
  IF(AND(VALUE(LEFT($A860,3))=311,RIGHT($B860,5)="Total"),VLOOKUP('311'!$G$59,_311_Table2,MATCH(MID($B860,1,1),_311_Table2_ColumnLookup,0),FALSE),
  IF(VALUE(LEFT($A860,3))=311,VLOOKUP(VALUE(MID($B860,2,1)),_311_Table2,MATCH(MID($B860,1,1),_311_Table2_ColumnLookup,0),FALSE)
+N("311"),
  IF(AND(VALUE(LEFT($A860,3))=312,LEFT($G860,10)="Unincepted",$B860="G "),VLOOKUP(" ULO",_312_Table2,MATCH('312'!$N$16,_312_Table2_ColumnLookup,0),FALSE),
  IF(AND(VALUE(LEFT($A860,3))=312,LEFT($G860,10)="Unincepted",$B860="O "),VLOOKUP(" ULO",_312_Table2,MATCH('312'!$V$16,_312_Table2_ColumnLookup,0),FALSE),
  IF(AND(VALUE(LEFT($A860,3))=312,LEFT($G860,10)="Unincepted",$B860="Q "),VLOOKUP(" ULO",_312_Table2,MATCH('312'!$X$16,_312_Table2_ColumnLookup,0),FALSE),
  IF(AND(VALUE(LEFT($A860,3))=312,LEFT($G860,10)="Unincepted"),VLOOKUP(" ULO",_312_Table2,MATCH(LEFT($B860,1),_312_Table2_ColumnLookup,0),FALSE),
  IF(AND(VALUE(LEFT($A860,3))=312,LEFT($G860,5)="Total",$B860="G "),VLOOKUP('312'!$F$80,_312_Table2,MATCH('312'!$N$16,_312_Table2_ColumnLookup,0),FALSE),
  IF(AND(VALUE(LEFT($A860,3))=312,LEFT($G860,5)="Total",$B860="O "),VLOOKUP('312'!$F$80,_312_Table2,MATCH('312'!$V$16,_312_Table2_ColumnLookup,0),FALSE),
  IF(AND(VALUE(LEFT($A860,3))=312,LEFT($G860,5)="Total",$B860="Q "),VLOOKUP('312'!$F$80,_312_Table2,MATCH('312'!$X$16,_312_Table2_ColumnLookup,0),FALSE),
  IF(AND(VALUE(LEFT($A860,3))=312,LEFT($G860,5)="Total"),VLOOKUP('312'!$F$80,_312_Table2,MATCH(LEFT($B860,1),_312_Table2_ColumnLookup,0),FALSE),
  IF(AND(VALUE(LEFT($A860,3))=312,LEN($I860)=4,$B860="G"),VLOOKUP($I860,_312_Table2,MATCH('312'!$N$16,_312_Table2_ColumnLookup,0),FALSE),
  IF(AND(VALUE(LEFT($A860,3))=312,LEN($I860)=4,$B860="O"),VLOOKUP($I860,_312_Table2,MATCH('312'!$V$16,_312_Table2_ColumnLookup,0),FALSE),
  IF(AND(VALUE(LEFT($A860,3))=312,LEN($I860)=4,$B860="Q"),VLOOKUP($I860,_312_Table2,MATCH('312'!$X$16,_312_Table2_ColumnLookup,0),FALSE),
  IF(AND(VALUE(LEFT($A860,3))=312,LEN($I860)=4),VLOOKUP($I860,_312_Table2,MATCH(LEFT($B860,1),_312_Table2_ColumnLookup,0),FALSE)
+N("312"),
  IF(VALUE(LEFT($A860,3))=313,VLOOKUP(VALUE(MID($B860,2,1)),_313_Table2,MATCH(MID($B860,1,1),_313_Table2_ColumnLookup,0),FALSE)
+N("313"),
  IF(AND(VALUE(LEFT($A860,3))=314,LEN($B860)=3),VLOOKUP(VALUE(MID($B860,2,2)),_314_Table2,MATCH(MID($B860,1,1),_314_Table2_ColumnLookup,0),FALSE),
  IF(VALUE(LEFT($A860,3))=314,VLOOKUP(VALUE(MID($B860,2,1)),_314_Table2,MATCH(MID($B860,1,1),_314_Table2_ColumnLookup,0),FALSE)
+N("314"),
""))))))))))))))))))))))))</f>
        <v>#N/A</v>
      </c>
      <c r="F860" s="238" t="e">
        <f>IF(AND(VALUE(LEFT($A860,3))=309,LEN($B860)=3),VLOOKUP(VALUE(MID($B860,2,2)),_309_Table3,MATCH(MID($B860,1,1),_309_Table3_ColumnLookup,0),FALSE),
  IF($C860="309 LCR SummaryA",OneYearSCR,IF($C860="309 LCR SummaryB",UltimateSCR,IF(VALUE(LEFT($A860,3))=309,VLOOKUP(VALUE(MID($B860,2,1)),_309_Table3,MATCH(MID($B860,1,1),_309_Table3_ColumnLookup,0),FALSE)
+N("309"),
  IF(VALUE(LEFT($A860,3))=310,VLOOKUP(VALUE(MID($B860,2,1)),_310_Table3,MATCH(MID($B860,1,1),_310_Table3_ColumnLookup,0),FALSE)
+N("310"),
  IF(AND(VALUE(LEFT($A860,3))=311,LEN($I860)=4),VLOOKUP($I860,_311_Table3,MATCH($B860,_311_Table3_ColumnLookup,0),FALSE),
  IF(AND(VALUE(LEFT($A860,3))=311,OR($B860="I2",$B860="J2",$B860="K2",$B860="L2")),VLOOKUP('311'!$G$58,_311_Table3,MATCH(MID($B860,1,1),_311_Table3_ColumnLookup,0),FALSE),
  IF(AND(VALUE(LEFT($A860,3))=311,RIGHT($B860,5)="Total"),VLOOKUP('311'!$G$59,_311_Table3,MATCH(MID($B860,1,1),_311_Table3_ColumnLookup,0),FALSE),
  IF(VALUE(LEFT($A860,3))=311,VLOOKUP(VALUE(MID($B860,2,1)),_311_Table3,MATCH(MID($B860,1,1),_311_Table3_ColumnLookup,0),FALSE)
+N("311"),
  IF(AND(VALUE(LEFT($A860,3))=312,LEFT($G860,10)="Unincepted",$B860="G "),VLOOKUP(" ULO",_312_Table3,MATCH('312'!$N$16,_312_Table3_ColumnLookup,0),FALSE),
  IF(AND(VALUE(LEFT($A860,3))=312,LEFT($G860,10)="Unincepted",$B860="O "),VLOOKUP(" ULO",_312_Table3,MATCH('312'!$V$16,_312_Table3_ColumnLookup,0),FALSE),
  IF(AND(VALUE(LEFT($A860,3))=312,LEFT($G860,10)="Unincepted",$B860="Q "),VLOOKUP(" ULO",_312_Table3,MATCH('312'!$X$16,_312_Table3_ColumnLookup,0),FALSE),
  IF(AND(VALUE(LEFT($A860,3))=312,LEFT($G860,10)="Unincepted"),VLOOKUP(" ULO",_312_Table3,MATCH(LEFT($B860,1),_312_Table3_ColumnLookup,0),FALSE),
  IF(AND(VALUE(LEFT($A860,3))=312,LEFT($G860,5)="Total",$B860="G "),VLOOKUP('312'!$F$80,_312_Table3,MATCH('312'!$N$16,_312_Table3_ColumnLookup,0),FALSE),
  IF(AND(VALUE(LEFT($A860,3))=312,LEFT($G860,5)="Total",$B860="O "),VLOOKUP('312'!$F$80,_312_Table3,MATCH('312'!$V$16,_312_Table3_ColumnLookup,0),FALSE),
  IF(AND(VALUE(LEFT($A860,3))=312,LEFT($G860,5)="Total",$B860="Q "),VLOOKUP('312'!$F$80,_312_Table3,MATCH('312'!$X$16,_312_Table3_ColumnLookup,0),FALSE),
  IF(AND(VALUE(LEFT($A860,3))=312,LEFT($G860,5)="Total"),VLOOKUP('312'!$F$80,_312_Table3,MATCH(LEFT($B860,1),_312_Table3_ColumnLookup,0),FALSE),
  IF(AND(VALUE(LEFT($A860,3))=312,LEN($I860)=4,$B860="G"),VLOOKUP($I860,_312_Table3,MATCH('312'!$N$16,_312_Table3_ColumnLookup,0),FALSE),
  IF(AND(VALUE(LEFT($A860,3))=312,LEN($I860)=4,$B860="O"),VLOOKUP($I860,_312_Table3,MATCH('312'!$V$16,_312_Table3_ColumnLookup,0),FALSE),
  IF(AND(VALUE(LEFT($A860,3))=312,LEN($I860)=4,$B860="Q"),VLOOKUP($I860,_312_Table3,MATCH('312'!$X$16,_312_Table3_ColumnLookup,0),FALSE),
  IF(AND(VALUE(LEFT($A860,3))=312,LEN($I860)=4),VLOOKUP($I860,_312_Table3,MATCH(LEFT($B860,1),_312_Table3_ColumnLookup,0),FALSE)
+N("312"),
  IF(VALUE(LEFT($A860,3))=313,VLOOKUP(VALUE(MID($B860,2,1)),_313_Table3,MATCH(MID($B860,1,1),_313_Table3_ColumnLookup,0),FALSE)
+N("313"),
  IF(AND(VALUE(LEFT($A860,3))=314,LEN($B860)=3),VLOOKUP(VALUE(MID($B860,2,2)),_314_Table3,MATCH(MID($B860,1,1),_314_Table3_ColumnLookup,0),FALSE),
  IF(VALUE(LEFT($A860,3))=314,VLOOKUP(VALUE(MID($B860,2,1)),_314_Table3,MATCH(MID($B860,1,1),_314_Table3_ColumnLookup,0),FALSE)
+N("314"),
""))))))))))))))))))))))))</f>
        <v>#N/A</v>
      </c>
      <c r="H860" s="321" t="str">
        <f>IFERROR(
IF(ISERROR($D860)=FALSE,$D860,IF(ISERROR($E860)=FALSE,$E860,IF(ISERROR($F860)=FALSE,$F860
+N("012 checkboxes"),
IF(
IF(OR(LEFT($A860,9)="Syndicate",LEFT($A860,12)="NewSyndicate"),VLOOKUP($A860,'012'!$J:$ZW,MATCH("Link to button",'012'!$J$1:$ZW$1,0),0)
+N("309 checkbox"),
IF($C860="309 LCR Summary0",VLOOKUP("Notes990",'309'!$P:$ZZ,MATCH("Link to button",'309'!$P$1:$ZZ$1,0),0)
+N("313 checkboxes"),
IF($C860="313 Financial Information0LcmVsScr",IF($C860="309 LCR Summary0",VLOOKUP("LcmVsScr",'309'!$N:$ZZ,MATCH("Link to button",'309'!$N$1:$ZZ$1,0),0),
IF($C860="313 Financial Information0LcrDocAttached",IF($C860="309 LCR Summary0",VLOOKUP("LcrDocAttached",'309'!$N:$ZZ,MATCH("Link to button",'309'!$N$1:$ZZ$1,0),
0)))))))=1,TRUE,FALSE)
))),"")</f>
        <v/>
      </c>
    </row>
    <row r="861" spans="1:8">
      <c r="A861" s="237" t="e">
        <f>VLOOKUP($G861,CSVLookups!$B:$R,MATCH(A$1,CSVLookups!$B$1:$R$1,0),FALSE)</f>
        <v>#N/A</v>
      </c>
      <c r="B861" s="237" t="e">
        <f>VLOOKUP($G861,CSVLookups!$B:$R,MATCH(B$1,CSVLookups!$B$1:$R$1,0),FALSE)</f>
        <v>#N/A</v>
      </c>
      <c r="C861" s="238" t="e">
        <f t="shared" si="13"/>
        <v>#N/A</v>
      </c>
      <c r="D861" s="238" t="e">
        <f>IF(AND(VALUE(LEFT($A861,3))=309,LEN($B861)=3),VLOOKUP(VALUE(MID($B861,2,2)),_309_Table1,MATCH(MID($B861,1,1),_309_Table1_ColumnLookup,0),FALSE),
  IF($C861="309 LCR SummaryA",OneYearSCR,IF($C861="309 LCR SummaryB",UltimateSCR,IF(VALUE(LEFT($A861,3))=309,VLOOKUP(VALUE(MID($B861,2,1)),_309_Table1,MATCH(MID($B861,1,1),_309_Table1_ColumnLookup,0),FALSE)
+N("309"),
  IF(VALUE(LEFT($A861,3))=310,VLOOKUP(VALUE(MID($B861,2,1)),_310_Table1,MATCH(MID($B861,1,1),_310_Table1_ColumnLookup,0),FALSE)
+N("310"),
  IF(AND(VALUE(LEFT($A861,3))=311,LEN($I861)=4),VLOOKUP($I861,_311_Table1,MATCH($B861,_311_Table1_ColumnLookup,0),FALSE),
  IF(AND(VALUE(LEFT($A861,3))=311,OR($B861="I2",$B861="J2",$B861="K2",$B861="L2")),VLOOKUP('311'!$G$58,_311_Table1,MATCH(MID($B861,1,1),_311_Table1_ColumnLookup,0),FALSE),
  IF(AND(VALUE(LEFT($A861,3))=311,RIGHT($B861,5)="Total"),VLOOKUP('311'!$G$59,_311_Table1,MATCH(MID($B861,1,1),_311_Table1_ColumnLookup,0),FALSE),
  IF(VALUE(LEFT($A861,3))=311,VLOOKUP(VALUE(MID($B861,2,1)),_311_Table1,MATCH(MID($B861,1,1),_311_Table1_ColumnLookup,0),FALSE)
+N("311"),
  IF(AND(VALUE(LEFT($A861,3))=312,LEFT($G861,10)="Unincepted",$B861="G "),VLOOKUP(" ULO",_312_Table1,MATCH('312'!$N$16,_312_Table1_ColumnLookup,0),FALSE),
  IF(AND(VALUE(LEFT($A861,3))=312,LEFT($G861,10)="Unincepted",$B861="O "),VLOOKUP(" ULO",_312_Table1,MATCH('312'!$V$16,_312_Table1_ColumnLookup,0),FALSE),
  IF(AND(VALUE(LEFT($A861,3))=312,LEFT($G861,10)="Unincepted",$B861="Q "),VLOOKUP(" ULO",_312_Table1,MATCH('312'!$X$16,_312_Table1_ColumnLookup,0),FALSE),
  IF(AND(VALUE(LEFT($A861,3))=312,LEFT($G861,10)="Unincepted"),VLOOKUP(" ULO",_312_Table1,MATCH(LEFT($B861,1),_312_Table1_ColumnLookup,0),FALSE),
  IF(AND(VALUE(LEFT($A861,3))=312,LEFT($G861,5)="Total",$B861="G "),VLOOKUP('312'!$F$80,_312_Table1,MATCH('312'!$N$16,_312_Table1_ColumnLookup,0),FALSE),
  IF(AND(VALUE(LEFT($A861,3))=312,LEFT($G861,5)="Total",$B861="O "),VLOOKUP('312'!$F$80,_312_Table1,MATCH('312'!$V$16,_312_Table1_ColumnLookup,0),FALSE),
  IF(AND(VALUE(LEFT($A861,3))=312,LEFT($G861,5)="Total",$B861="Q "),VLOOKUP('312'!$F$80,_312_Table1,MATCH('312'!$X$16,_312_Table1_ColumnLookup,0),FALSE),
  IF(AND(VALUE(LEFT($A861,3))=312,LEFT($G861,5)="Total"),VLOOKUP('312'!$F$80,_312_Table1,MATCH(LEFT($B861,1),_312_Table1_ColumnLookup,0),FALSE),
  IF(AND(VALUE(LEFT($A861,3))=312,LEN($I861)=4,$B861="G"),VLOOKUP($I861,_312_Table1,MATCH('312'!$N$16,_312_Table1_ColumnLookup,0),FALSE),
  IF(AND(VALUE(LEFT($A861,3))=312,LEN($I861)=4,$B861="O"),VLOOKUP($I861,_312_Table1,MATCH('312'!$V$16,_312_Table1_ColumnLookup,0),FALSE),
  IF(AND(VALUE(LEFT($A861,3))=312,LEN($I861)=4,$B861="Q"),VLOOKUP($I861,_312_Table1,MATCH('312'!$X$16,_312_Table1_ColumnLookup,0),FALSE),
  IF(AND(VALUE(LEFT($A861,3))=312,LEN($I861)=4),VLOOKUP($I861,_312_Table1,MATCH(LEFT($B861,1),_312_Table1_ColumnLookup,0),FALSE)
+N("312"),
  IF(VALUE(LEFT($A861,3))=313,VLOOKUP(VALUE(MID($B861,2,1)),_313_Table1,MATCH(MID($B861,1,1),_313_Table1_ColumnLookup,0),FALSE)
+N("313"),
  IF(AND(VALUE(LEFT($A861,3))=314,LEN($B861)=3),VLOOKUP(VALUE(MID($B861,2,2)),_314_Table1,MATCH(MID($B861,1,1),_314_Table1_ColumnLookup,0),FALSE),
  IF(VALUE(LEFT($A861,3))=314,VLOOKUP(VALUE(MID($B861,2,1)),_314_Table1,MATCH(MID($B861,1,1),_314_Table1_ColumnLookup,0),FALSE)
+N("314"),
""))))))))))))))))))))))))</f>
        <v>#N/A</v>
      </c>
      <c r="E861" s="238" t="e">
        <f>IF(AND(VALUE(LEFT($A861,3))=309,LEN($B861)=3),VLOOKUP(VALUE(MID($B861,2,2)),_309_Table2,MATCH(MID($B861,1,1),_309_Table2_ColumnLookup,0),FALSE),
  IF($C861="309 LCR SummaryA",OneYearSCR,IF($C861="309 LCR SummaryB",UltimateSCR,IF(VALUE(LEFT($A861,3))=309,VLOOKUP(VALUE(MID($B861,2,1)),_309_Table2,MATCH(MID($B861,1,1),_309_Table2_ColumnLookup,0),FALSE)
+N("309"),
  IF(VALUE(LEFT($A861,3))=310,VLOOKUP(VALUE(MID($B861,2,1)),_310_Table2,MATCH(MID($B861,1,1),_310_Table2_ColumnLookup,0),FALSE)
+N("310"),
  IF(AND(VALUE(LEFT($A861,3))=311,LEN($I861)=4),VLOOKUP($I861,_311_Table2,MATCH($B861,_311_Table2_ColumnLookup,0),FALSE),
  IF(AND(VALUE(LEFT($A861,3))=311,OR($B861="I2",$B861="J2",$B861="K2",$B861="L2")),VLOOKUP('311'!$G$58,_311_Table2,MATCH(MID($B861,1,1),_311_Table2_ColumnLookup,0),FALSE),
  IF(AND(VALUE(LEFT($A861,3))=311,RIGHT($B861,5)="Total"),VLOOKUP('311'!$G$59,_311_Table2,MATCH(MID($B861,1,1),_311_Table2_ColumnLookup,0),FALSE),
  IF(VALUE(LEFT($A861,3))=311,VLOOKUP(VALUE(MID($B861,2,1)),_311_Table2,MATCH(MID($B861,1,1),_311_Table2_ColumnLookup,0),FALSE)
+N("311"),
  IF(AND(VALUE(LEFT($A861,3))=312,LEFT($G861,10)="Unincepted",$B861="G "),VLOOKUP(" ULO",_312_Table2,MATCH('312'!$N$16,_312_Table2_ColumnLookup,0),FALSE),
  IF(AND(VALUE(LEFT($A861,3))=312,LEFT($G861,10)="Unincepted",$B861="O "),VLOOKUP(" ULO",_312_Table2,MATCH('312'!$V$16,_312_Table2_ColumnLookup,0),FALSE),
  IF(AND(VALUE(LEFT($A861,3))=312,LEFT($G861,10)="Unincepted",$B861="Q "),VLOOKUP(" ULO",_312_Table2,MATCH('312'!$X$16,_312_Table2_ColumnLookup,0),FALSE),
  IF(AND(VALUE(LEFT($A861,3))=312,LEFT($G861,10)="Unincepted"),VLOOKUP(" ULO",_312_Table2,MATCH(LEFT($B861,1),_312_Table2_ColumnLookup,0),FALSE),
  IF(AND(VALUE(LEFT($A861,3))=312,LEFT($G861,5)="Total",$B861="G "),VLOOKUP('312'!$F$80,_312_Table2,MATCH('312'!$N$16,_312_Table2_ColumnLookup,0),FALSE),
  IF(AND(VALUE(LEFT($A861,3))=312,LEFT($G861,5)="Total",$B861="O "),VLOOKUP('312'!$F$80,_312_Table2,MATCH('312'!$V$16,_312_Table2_ColumnLookup,0),FALSE),
  IF(AND(VALUE(LEFT($A861,3))=312,LEFT($G861,5)="Total",$B861="Q "),VLOOKUP('312'!$F$80,_312_Table2,MATCH('312'!$X$16,_312_Table2_ColumnLookup,0),FALSE),
  IF(AND(VALUE(LEFT($A861,3))=312,LEFT($G861,5)="Total"),VLOOKUP('312'!$F$80,_312_Table2,MATCH(LEFT($B861,1),_312_Table2_ColumnLookup,0),FALSE),
  IF(AND(VALUE(LEFT($A861,3))=312,LEN($I861)=4,$B861="G"),VLOOKUP($I861,_312_Table2,MATCH('312'!$N$16,_312_Table2_ColumnLookup,0),FALSE),
  IF(AND(VALUE(LEFT($A861,3))=312,LEN($I861)=4,$B861="O"),VLOOKUP($I861,_312_Table2,MATCH('312'!$V$16,_312_Table2_ColumnLookup,0),FALSE),
  IF(AND(VALUE(LEFT($A861,3))=312,LEN($I861)=4,$B861="Q"),VLOOKUP($I861,_312_Table2,MATCH('312'!$X$16,_312_Table2_ColumnLookup,0),FALSE),
  IF(AND(VALUE(LEFT($A861,3))=312,LEN($I861)=4),VLOOKUP($I861,_312_Table2,MATCH(LEFT($B861,1),_312_Table2_ColumnLookup,0),FALSE)
+N("312"),
  IF(VALUE(LEFT($A861,3))=313,VLOOKUP(VALUE(MID($B861,2,1)),_313_Table2,MATCH(MID($B861,1,1),_313_Table2_ColumnLookup,0),FALSE)
+N("313"),
  IF(AND(VALUE(LEFT($A861,3))=314,LEN($B861)=3),VLOOKUP(VALUE(MID($B861,2,2)),_314_Table2,MATCH(MID($B861,1,1),_314_Table2_ColumnLookup,0),FALSE),
  IF(VALUE(LEFT($A861,3))=314,VLOOKUP(VALUE(MID($B861,2,1)),_314_Table2,MATCH(MID($B861,1,1),_314_Table2_ColumnLookup,0),FALSE)
+N("314"),
""))))))))))))))))))))))))</f>
        <v>#N/A</v>
      </c>
      <c r="F861" s="238" t="e">
        <f>IF(AND(VALUE(LEFT($A861,3))=309,LEN($B861)=3),VLOOKUP(VALUE(MID($B861,2,2)),_309_Table3,MATCH(MID($B861,1,1),_309_Table3_ColumnLookup,0),FALSE),
  IF($C861="309 LCR SummaryA",OneYearSCR,IF($C861="309 LCR SummaryB",UltimateSCR,IF(VALUE(LEFT($A861,3))=309,VLOOKUP(VALUE(MID($B861,2,1)),_309_Table3,MATCH(MID($B861,1,1),_309_Table3_ColumnLookup,0),FALSE)
+N("309"),
  IF(VALUE(LEFT($A861,3))=310,VLOOKUP(VALUE(MID($B861,2,1)),_310_Table3,MATCH(MID($B861,1,1),_310_Table3_ColumnLookup,0),FALSE)
+N("310"),
  IF(AND(VALUE(LEFT($A861,3))=311,LEN($I861)=4),VLOOKUP($I861,_311_Table3,MATCH($B861,_311_Table3_ColumnLookup,0),FALSE),
  IF(AND(VALUE(LEFT($A861,3))=311,OR($B861="I2",$B861="J2",$B861="K2",$B861="L2")),VLOOKUP('311'!$G$58,_311_Table3,MATCH(MID($B861,1,1),_311_Table3_ColumnLookup,0),FALSE),
  IF(AND(VALUE(LEFT($A861,3))=311,RIGHT($B861,5)="Total"),VLOOKUP('311'!$G$59,_311_Table3,MATCH(MID($B861,1,1),_311_Table3_ColumnLookup,0),FALSE),
  IF(VALUE(LEFT($A861,3))=311,VLOOKUP(VALUE(MID($B861,2,1)),_311_Table3,MATCH(MID($B861,1,1),_311_Table3_ColumnLookup,0),FALSE)
+N("311"),
  IF(AND(VALUE(LEFT($A861,3))=312,LEFT($G861,10)="Unincepted",$B861="G "),VLOOKUP(" ULO",_312_Table3,MATCH('312'!$N$16,_312_Table3_ColumnLookup,0),FALSE),
  IF(AND(VALUE(LEFT($A861,3))=312,LEFT($G861,10)="Unincepted",$B861="O "),VLOOKUP(" ULO",_312_Table3,MATCH('312'!$V$16,_312_Table3_ColumnLookup,0),FALSE),
  IF(AND(VALUE(LEFT($A861,3))=312,LEFT($G861,10)="Unincepted",$B861="Q "),VLOOKUP(" ULO",_312_Table3,MATCH('312'!$X$16,_312_Table3_ColumnLookup,0),FALSE),
  IF(AND(VALUE(LEFT($A861,3))=312,LEFT($G861,10)="Unincepted"),VLOOKUP(" ULO",_312_Table3,MATCH(LEFT($B861,1),_312_Table3_ColumnLookup,0),FALSE),
  IF(AND(VALUE(LEFT($A861,3))=312,LEFT($G861,5)="Total",$B861="G "),VLOOKUP('312'!$F$80,_312_Table3,MATCH('312'!$N$16,_312_Table3_ColumnLookup,0),FALSE),
  IF(AND(VALUE(LEFT($A861,3))=312,LEFT($G861,5)="Total",$B861="O "),VLOOKUP('312'!$F$80,_312_Table3,MATCH('312'!$V$16,_312_Table3_ColumnLookup,0),FALSE),
  IF(AND(VALUE(LEFT($A861,3))=312,LEFT($G861,5)="Total",$B861="Q "),VLOOKUP('312'!$F$80,_312_Table3,MATCH('312'!$X$16,_312_Table3_ColumnLookup,0),FALSE),
  IF(AND(VALUE(LEFT($A861,3))=312,LEFT($G861,5)="Total"),VLOOKUP('312'!$F$80,_312_Table3,MATCH(LEFT($B861,1),_312_Table3_ColumnLookup,0),FALSE),
  IF(AND(VALUE(LEFT($A861,3))=312,LEN($I861)=4,$B861="G"),VLOOKUP($I861,_312_Table3,MATCH('312'!$N$16,_312_Table3_ColumnLookup,0),FALSE),
  IF(AND(VALUE(LEFT($A861,3))=312,LEN($I861)=4,$B861="O"),VLOOKUP($I861,_312_Table3,MATCH('312'!$V$16,_312_Table3_ColumnLookup,0),FALSE),
  IF(AND(VALUE(LEFT($A861,3))=312,LEN($I861)=4,$B861="Q"),VLOOKUP($I861,_312_Table3,MATCH('312'!$X$16,_312_Table3_ColumnLookup,0),FALSE),
  IF(AND(VALUE(LEFT($A861,3))=312,LEN($I861)=4),VLOOKUP($I861,_312_Table3,MATCH(LEFT($B861,1),_312_Table3_ColumnLookup,0),FALSE)
+N("312"),
  IF(VALUE(LEFT($A861,3))=313,VLOOKUP(VALUE(MID($B861,2,1)),_313_Table3,MATCH(MID($B861,1,1),_313_Table3_ColumnLookup,0),FALSE)
+N("313"),
  IF(AND(VALUE(LEFT($A861,3))=314,LEN($B861)=3),VLOOKUP(VALUE(MID($B861,2,2)),_314_Table3,MATCH(MID($B861,1,1),_314_Table3_ColumnLookup,0),FALSE),
  IF(VALUE(LEFT($A861,3))=314,VLOOKUP(VALUE(MID($B861,2,1)),_314_Table3,MATCH(MID($B861,1,1),_314_Table3_ColumnLookup,0),FALSE)
+N("314"),
""))))))))))))))))))))))))</f>
        <v>#N/A</v>
      </c>
      <c r="H861" s="321" t="str">
        <f>IFERROR(
IF(ISERROR($D861)=FALSE,$D861,IF(ISERROR($E861)=FALSE,$E861,IF(ISERROR($F861)=FALSE,$F861
+N("012 checkboxes"),
IF(
IF(OR(LEFT($A861,9)="Syndicate",LEFT($A861,12)="NewSyndicate"),VLOOKUP($A861,'012'!$J:$ZW,MATCH("Link to button",'012'!$J$1:$ZW$1,0),0)
+N("309 checkbox"),
IF($C861="309 LCR Summary0",VLOOKUP("Notes990",'309'!$P:$ZZ,MATCH("Link to button",'309'!$P$1:$ZZ$1,0),0)
+N("313 checkboxes"),
IF($C861="313 Financial Information0LcmVsScr",IF($C861="309 LCR Summary0",VLOOKUP("LcmVsScr",'309'!$N:$ZZ,MATCH("Link to button",'309'!$N$1:$ZZ$1,0),0),
IF($C861="313 Financial Information0LcrDocAttached",IF($C861="309 LCR Summary0",VLOOKUP("LcrDocAttached",'309'!$N:$ZZ,MATCH("Link to button",'309'!$N$1:$ZZ$1,0),
0)))))))=1,TRUE,FALSE)
))),"")</f>
        <v/>
      </c>
    </row>
    <row r="862" spans="1:8">
      <c r="A862" s="237" t="e">
        <f>VLOOKUP($G862,CSVLookups!$B:$R,MATCH(A$1,CSVLookups!$B$1:$R$1,0),FALSE)</f>
        <v>#N/A</v>
      </c>
      <c r="B862" s="237" t="e">
        <f>VLOOKUP($G862,CSVLookups!$B:$R,MATCH(B$1,CSVLookups!$B$1:$R$1,0),FALSE)</f>
        <v>#N/A</v>
      </c>
      <c r="C862" s="238" t="e">
        <f t="shared" si="13"/>
        <v>#N/A</v>
      </c>
      <c r="D862" s="238" t="e">
        <f>IF(AND(VALUE(LEFT($A862,3))=309,LEN($B862)=3),VLOOKUP(VALUE(MID($B862,2,2)),_309_Table1,MATCH(MID($B862,1,1),_309_Table1_ColumnLookup,0),FALSE),
  IF($C862="309 LCR SummaryA",OneYearSCR,IF($C862="309 LCR SummaryB",UltimateSCR,IF(VALUE(LEFT($A862,3))=309,VLOOKUP(VALUE(MID($B862,2,1)),_309_Table1,MATCH(MID($B862,1,1),_309_Table1_ColumnLookup,0),FALSE)
+N("309"),
  IF(VALUE(LEFT($A862,3))=310,VLOOKUP(VALUE(MID($B862,2,1)),_310_Table1,MATCH(MID($B862,1,1),_310_Table1_ColumnLookup,0),FALSE)
+N("310"),
  IF(AND(VALUE(LEFT($A862,3))=311,LEN($I862)=4),VLOOKUP($I862,_311_Table1,MATCH($B862,_311_Table1_ColumnLookup,0),FALSE),
  IF(AND(VALUE(LEFT($A862,3))=311,OR($B862="I2",$B862="J2",$B862="K2",$B862="L2")),VLOOKUP('311'!$G$58,_311_Table1,MATCH(MID($B862,1,1),_311_Table1_ColumnLookup,0),FALSE),
  IF(AND(VALUE(LEFT($A862,3))=311,RIGHT($B862,5)="Total"),VLOOKUP('311'!$G$59,_311_Table1,MATCH(MID($B862,1,1),_311_Table1_ColumnLookup,0),FALSE),
  IF(VALUE(LEFT($A862,3))=311,VLOOKUP(VALUE(MID($B862,2,1)),_311_Table1,MATCH(MID($B862,1,1),_311_Table1_ColumnLookup,0),FALSE)
+N("311"),
  IF(AND(VALUE(LEFT($A862,3))=312,LEFT($G862,10)="Unincepted",$B862="G "),VLOOKUP(" ULO",_312_Table1,MATCH('312'!$N$16,_312_Table1_ColumnLookup,0),FALSE),
  IF(AND(VALUE(LEFT($A862,3))=312,LEFT($G862,10)="Unincepted",$B862="O "),VLOOKUP(" ULO",_312_Table1,MATCH('312'!$V$16,_312_Table1_ColumnLookup,0),FALSE),
  IF(AND(VALUE(LEFT($A862,3))=312,LEFT($G862,10)="Unincepted",$B862="Q "),VLOOKUP(" ULO",_312_Table1,MATCH('312'!$X$16,_312_Table1_ColumnLookup,0),FALSE),
  IF(AND(VALUE(LEFT($A862,3))=312,LEFT($G862,10)="Unincepted"),VLOOKUP(" ULO",_312_Table1,MATCH(LEFT($B862,1),_312_Table1_ColumnLookup,0),FALSE),
  IF(AND(VALUE(LEFT($A862,3))=312,LEFT($G862,5)="Total",$B862="G "),VLOOKUP('312'!$F$80,_312_Table1,MATCH('312'!$N$16,_312_Table1_ColumnLookup,0),FALSE),
  IF(AND(VALUE(LEFT($A862,3))=312,LEFT($G862,5)="Total",$B862="O "),VLOOKUP('312'!$F$80,_312_Table1,MATCH('312'!$V$16,_312_Table1_ColumnLookup,0),FALSE),
  IF(AND(VALUE(LEFT($A862,3))=312,LEFT($G862,5)="Total",$B862="Q "),VLOOKUP('312'!$F$80,_312_Table1,MATCH('312'!$X$16,_312_Table1_ColumnLookup,0),FALSE),
  IF(AND(VALUE(LEFT($A862,3))=312,LEFT($G862,5)="Total"),VLOOKUP('312'!$F$80,_312_Table1,MATCH(LEFT($B862,1),_312_Table1_ColumnLookup,0),FALSE),
  IF(AND(VALUE(LEFT($A862,3))=312,LEN($I862)=4,$B862="G"),VLOOKUP($I862,_312_Table1,MATCH('312'!$N$16,_312_Table1_ColumnLookup,0),FALSE),
  IF(AND(VALUE(LEFT($A862,3))=312,LEN($I862)=4,$B862="O"),VLOOKUP($I862,_312_Table1,MATCH('312'!$V$16,_312_Table1_ColumnLookup,0),FALSE),
  IF(AND(VALUE(LEFT($A862,3))=312,LEN($I862)=4,$B862="Q"),VLOOKUP($I862,_312_Table1,MATCH('312'!$X$16,_312_Table1_ColumnLookup,0),FALSE),
  IF(AND(VALUE(LEFT($A862,3))=312,LEN($I862)=4),VLOOKUP($I862,_312_Table1,MATCH(LEFT($B862,1),_312_Table1_ColumnLookup,0),FALSE)
+N("312"),
  IF(VALUE(LEFT($A862,3))=313,VLOOKUP(VALUE(MID($B862,2,1)),_313_Table1,MATCH(MID($B862,1,1),_313_Table1_ColumnLookup,0),FALSE)
+N("313"),
  IF(AND(VALUE(LEFT($A862,3))=314,LEN($B862)=3),VLOOKUP(VALUE(MID($B862,2,2)),_314_Table1,MATCH(MID($B862,1,1),_314_Table1_ColumnLookup,0),FALSE),
  IF(VALUE(LEFT($A862,3))=314,VLOOKUP(VALUE(MID($B862,2,1)),_314_Table1,MATCH(MID($B862,1,1),_314_Table1_ColumnLookup,0),FALSE)
+N("314"),
""))))))))))))))))))))))))</f>
        <v>#N/A</v>
      </c>
      <c r="E862" s="238" t="e">
        <f>IF(AND(VALUE(LEFT($A862,3))=309,LEN($B862)=3),VLOOKUP(VALUE(MID($B862,2,2)),_309_Table2,MATCH(MID($B862,1,1),_309_Table2_ColumnLookup,0),FALSE),
  IF($C862="309 LCR SummaryA",OneYearSCR,IF($C862="309 LCR SummaryB",UltimateSCR,IF(VALUE(LEFT($A862,3))=309,VLOOKUP(VALUE(MID($B862,2,1)),_309_Table2,MATCH(MID($B862,1,1),_309_Table2_ColumnLookup,0),FALSE)
+N("309"),
  IF(VALUE(LEFT($A862,3))=310,VLOOKUP(VALUE(MID($B862,2,1)),_310_Table2,MATCH(MID($B862,1,1),_310_Table2_ColumnLookup,0),FALSE)
+N("310"),
  IF(AND(VALUE(LEFT($A862,3))=311,LEN($I862)=4),VLOOKUP($I862,_311_Table2,MATCH($B862,_311_Table2_ColumnLookup,0),FALSE),
  IF(AND(VALUE(LEFT($A862,3))=311,OR($B862="I2",$B862="J2",$B862="K2",$B862="L2")),VLOOKUP('311'!$G$58,_311_Table2,MATCH(MID($B862,1,1),_311_Table2_ColumnLookup,0),FALSE),
  IF(AND(VALUE(LEFT($A862,3))=311,RIGHT($B862,5)="Total"),VLOOKUP('311'!$G$59,_311_Table2,MATCH(MID($B862,1,1),_311_Table2_ColumnLookup,0),FALSE),
  IF(VALUE(LEFT($A862,3))=311,VLOOKUP(VALUE(MID($B862,2,1)),_311_Table2,MATCH(MID($B862,1,1),_311_Table2_ColumnLookup,0),FALSE)
+N("311"),
  IF(AND(VALUE(LEFT($A862,3))=312,LEFT($G862,10)="Unincepted",$B862="G "),VLOOKUP(" ULO",_312_Table2,MATCH('312'!$N$16,_312_Table2_ColumnLookup,0),FALSE),
  IF(AND(VALUE(LEFT($A862,3))=312,LEFT($G862,10)="Unincepted",$B862="O "),VLOOKUP(" ULO",_312_Table2,MATCH('312'!$V$16,_312_Table2_ColumnLookup,0),FALSE),
  IF(AND(VALUE(LEFT($A862,3))=312,LEFT($G862,10)="Unincepted",$B862="Q "),VLOOKUP(" ULO",_312_Table2,MATCH('312'!$X$16,_312_Table2_ColumnLookup,0),FALSE),
  IF(AND(VALUE(LEFT($A862,3))=312,LEFT($G862,10)="Unincepted"),VLOOKUP(" ULO",_312_Table2,MATCH(LEFT($B862,1),_312_Table2_ColumnLookup,0),FALSE),
  IF(AND(VALUE(LEFT($A862,3))=312,LEFT($G862,5)="Total",$B862="G "),VLOOKUP('312'!$F$80,_312_Table2,MATCH('312'!$N$16,_312_Table2_ColumnLookup,0),FALSE),
  IF(AND(VALUE(LEFT($A862,3))=312,LEFT($G862,5)="Total",$B862="O "),VLOOKUP('312'!$F$80,_312_Table2,MATCH('312'!$V$16,_312_Table2_ColumnLookup,0),FALSE),
  IF(AND(VALUE(LEFT($A862,3))=312,LEFT($G862,5)="Total",$B862="Q "),VLOOKUP('312'!$F$80,_312_Table2,MATCH('312'!$X$16,_312_Table2_ColumnLookup,0),FALSE),
  IF(AND(VALUE(LEFT($A862,3))=312,LEFT($G862,5)="Total"),VLOOKUP('312'!$F$80,_312_Table2,MATCH(LEFT($B862,1),_312_Table2_ColumnLookup,0),FALSE),
  IF(AND(VALUE(LEFT($A862,3))=312,LEN($I862)=4,$B862="G"),VLOOKUP($I862,_312_Table2,MATCH('312'!$N$16,_312_Table2_ColumnLookup,0),FALSE),
  IF(AND(VALUE(LEFT($A862,3))=312,LEN($I862)=4,$B862="O"),VLOOKUP($I862,_312_Table2,MATCH('312'!$V$16,_312_Table2_ColumnLookup,0),FALSE),
  IF(AND(VALUE(LEFT($A862,3))=312,LEN($I862)=4,$B862="Q"),VLOOKUP($I862,_312_Table2,MATCH('312'!$X$16,_312_Table2_ColumnLookup,0),FALSE),
  IF(AND(VALUE(LEFT($A862,3))=312,LEN($I862)=4),VLOOKUP($I862,_312_Table2,MATCH(LEFT($B862,1),_312_Table2_ColumnLookup,0),FALSE)
+N("312"),
  IF(VALUE(LEFT($A862,3))=313,VLOOKUP(VALUE(MID($B862,2,1)),_313_Table2,MATCH(MID($B862,1,1),_313_Table2_ColumnLookup,0),FALSE)
+N("313"),
  IF(AND(VALUE(LEFT($A862,3))=314,LEN($B862)=3),VLOOKUP(VALUE(MID($B862,2,2)),_314_Table2,MATCH(MID($B862,1,1),_314_Table2_ColumnLookup,0),FALSE),
  IF(VALUE(LEFT($A862,3))=314,VLOOKUP(VALUE(MID($B862,2,1)),_314_Table2,MATCH(MID($B862,1,1),_314_Table2_ColumnLookup,0),FALSE)
+N("314"),
""))))))))))))))))))))))))</f>
        <v>#N/A</v>
      </c>
      <c r="F862" s="238" t="e">
        <f>IF(AND(VALUE(LEFT($A862,3))=309,LEN($B862)=3),VLOOKUP(VALUE(MID($B862,2,2)),_309_Table3,MATCH(MID($B862,1,1),_309_Table3_ColumnLookup,0),FALSE),
  IF($C862="309 LCR SummaryA",OneYearSCR,IF($C862="309 LCR SummaryB",UltimateSCR,IF(VALUE(LEFT($A862,3))=309,VLOOKUP(VALUE(MID($B862,2,1)),_309_Table3,MATCH(MID($B862,1,1),_309_Table3_ColumnLookup,0),FALSE)
+N("309"),
  IF(VALUE(LEFT($A862,3))=310,VLOOKUP(VALUE(MID($B862,2,1)),_310_Table3,MATCH(MID($B862,1,1),_310_Table3_ColumnLookup,0),FALSE)
+N("310"),
  IF(AND(VALUE(LEFT($A862,3))=311,LEN($I862)=4),VLOOKUP($I862,_311_Table3,MATCH($B862,_311_Table3_ColumnLookup,0),FALSE),
  IF(AND(VALUE(LEFT($A862,3))=311,OR($B862="I2",$B862="J2",$B862="K2",$B862="L2")),VLOOKUP('311'!$G$58,_311_Table3,MATCH(MID($B862,1,1),_311_Table3_ColumnLookup,0),FALSE),
  IF(AND(VALUE(LEFT($A862,3))=311,RIGHT($B862,5)="Total"),VLOOKUP('311'!$G$59,_311_Table3,MATCH(MID($B862,1,1),_311_Table3_ColumnLookup,0),FALSE),
  IF(VALUE(LEFT($A862,3))=311,VLOOKUP(VALUE(MID($B862,2,1)),_311_Table3,MATCH(MID($B862,1,1),_311_Table3_ColumnLookup,0),FALSE)
+N("311"),
  IF(AND(VALUE(LEFT($A862,3))=312,LEFT($G862,10)="Unincepted",$B862="G "),VLOOKUP(" ULO",_312_Table3,MATCH('312'!$N$16,_312_Table3_ColumnLookup,0),FALSE),
  IF(AND(VALUE(LEFT($A862,3))=312,LEFT($G862,10)="Unincepted",$B862="O "),VLOOKUP(" ULO",_312_Table3,MATCH('312'!$V$16,_312_Table3_ColumnLookup,0),FALSE),
  IF(AND(VALUE(LEFT($A862,3))=312,LEFT($G862,10)="Unincepted",$B862="Q "),VLOOKUP(" ULO",_312_Table3,MATCH('312'!$X$16,_312_Table3_ColumnLookup,0),FALSE),
  IF(AND(VALUE(LEFT($A862,3))=312,LEFT($G862,10)="Unincepted"),VLOOKUP(" ULO",_312_Table3,MATCH(LEFT($B862,1),_312_Table3_ColumnLookup,0),FALSE),
  IF(AND(VALUE(LEFT($A862,3))=312,LEFT($G862,5)="Total",$B862="G "),VLOOKUP('312'!$F$80,_312_Table3,MATCH('312'!$N$16,_312_Table3_ColumnLookup,0),FALSE),
  IF(AND(VALUE(LEFT($A862,3))=312,LEFT($G862,5)="Total",$B862="O "),VLOOKUP('312'!$F$80,_312_Table3,MATCH('312'!$V$16,_312_Table3_ColumnLookup,0),FALSE),
  IF(AND(VALUE(LEFT($A862,3))=312,LEFT($G862,5)="Total",$B862="Q "),VLOOKUP('312'!$F$80,_312_Table3,MATCH('312'!$X$16,_312_Table3_ColumnLookup,0),FALSE),
  IF(AND(VALUE(LEFT($A862,3))=312,LEFT($G862,5)="Total"),VLOOKUP('312'!$F$80,_312_Table3,MATCH(LEFT($B862,1),_312_Table3_ColumnLookup,0),FALSE),
  IF(AND(VALUE(LEFT($A862,3))=312,LEN($I862)=4,$B862="G"),VLOOKUP($I862,_312_Table3,MATCH('312'!$N$16,_312_Table3_ColumnLookup,0),FALSE),
  IF(AND(VALUE(LEFT($A862,3))=312,LEN($I862)=4,$B862="O"),VLOOKUP($I862,_312_Table3,MATCH('312'!$V$16,_312_Table3_ColumnLookup,0),FALSE),
  IF(AND(VALUE(LEFT($A862,3))=312,LEN($I862)=4,$B862="Q"),VLOOKUP($I862,_312_Table3,MATCH('312'!$X$16,_312_Table3_ColumnLookup,0),FALSE),
  IF(AND(VALUE(LEFT($A862,3))=312,LEN($I862)=4),VLOOKUP($I862,_312_Table3,MATCH(LEFT($B862,1),_312_Table3_ColumnLookup,0),FALSE)
+N("312"),
  IF(VALUE(LEFT($A862,3))=313,VLOOKUP(VALUE(MID($B862,2,1)),_313_Table3,MATCH(MID($B862,1,1),_313_Table3_ColumnLookup,0),FALSE)
+N("313"),
  IF(AND(VALUE(LEFT($A862,3))=314,LEN($B862)=3),VLOOKUP(VALUE(MID($B862,2,2)),_314_Table3,MATCH(MID($B862,1,1),_314_Table3_ColumnLookup,0),FALSE),
  IF(VALUE(LEFT($A862,3))=314,VLOOKUP(VALUE(MID($B862,2,1)),_314_Table3,MATCH(MID($B862,1,1),_314_Table3_ColumnLookup,0),FALSE)
+N("314"),
""))))))))))))))))))))))))</f>
        <v>#N/A</v>
      </c>
      <c r="H862" s="321" t="str">
        <f>IFERROR(
IF(ISERROR($D862)=FALSE,$D862,IF(ISERROR($E862)=FALSE,$E862,IF(ISERROR($F862)=FALSE,$F862
+N("012 checkboxes"),
IF(
IF(OR(LEFT($A862,9)="Syndicate",LEFT($A862,12)="NewSyndicate"),VLOOKUP($A862,'012'!$J:$ZW,MATCH("Link to button",'012'!$J$1:$ZW$1,0),0)
+N("309 checkbox"),
IF($C862="309 LCR Summary0",VLOOKUP("Notes990",'309'!$P:$ZZ,MATCH("Link to button",'309'!$P$1:$ZZ$1,0),0)
+N("313 checkboxes"),
IF($C862="313 Financial Information0LcmVsScr",IF($C862="309 LCR Summary0",VLOOKUP("LcmVsScr",'309'!$N:$ZZ,MATCH("Link to button",'309'!$N$1:$ZZ$1,0),0),
IF($C862="313 Financial Information0LcrDocAttached",IF($C862="309 LCR Summary0",VLOOKUP("LcrDocAttached",'309'!$N:$ZZ,MATCH("Link to button",'309'!$N$1:$ZZ$1,0),
0)))))))=1,TRUE,FALSE)
))),"")</f>
        <v/>
      </c>
    </row>
    <row r="863" spans="1:8">
      <c r="A863" s="237" t="e">
        <f>VLOOKUP($G863,CSVLookups!$B:$R,MATCH(A$1,CSVLookups!$B$1:$R$1,0),FALSE)</f>
        <v>#N/A</v>
      </c>
      <c r="B863" s="237" t="e">
        <f>VLOOKUP($G863,CSVLookups!$B:$R,MATCH(B$1,CSVLookups!$B$1:$R$1,0),FALSE)</f>
        <v>#N/A</v>
      </c>
      <c r="C863" s="238" t="e">
        <f t="shared" si="13"/>
        <v>#N/A</v>
      </c>
      <c r="D863" s="238" t="e">
        <f>IF(AND(VALUE(LEFT($A863,3))=309,LEN($B863)=3),VLOOKUP(VALUE(MID($B863,2,2)),_309_Table1,MATCH(MID($B863,1,1),_309_Table1_ColumnLookup,0),FALSE),
  IF($C863="309 LCR SummaryA",OneYearSCR,IF($C863="309 LCR SummaryB",UltimateSCR,IF(VALUE(LEFT($A863,3))=309,VLOOKUP(VALUE(MID($B863,2,1)),_309_Table1,MATCH(MID($B863,1,1),_309_Table1_ColumnLookup,0),FALSE)
+N("309"),
  IF(VALUE(LEFT($A863,3))=310,VLOOKUP(VALUE(MID($B863,2,1)),_310_Table1,MATCH(MID($B863,1,1),_310_Table1_ColumnLookup,0),FALSE)
+N("310"),
  IF(AND(VALUE(LEFT($A863,3))=311,LEN($I863)=4),VLOOKUP($I863,_311_Table1,MATCH($B863,_311_Table1_ColumnLookup,0),FALSE),
  IF(AND(VALUE(LEFT($A863,3))=311,OR($B863="I2",$B863="J2",$B863="K2",$B863="L2")),VLOOKUP('311'!$G$58,_311_Table1,MATCH(MID($B863,1,1),_311_Table1_ColumnLookup,0),FALSE),
  IF(AND(VALUE(LEFT($A863,3))=311,RIGHT($B863,5)="Total"),VLOOKUP('311'!$G$59,_311_Table1,MATCH(MID($B863,1,1),_311_Table1_ColumnLookup,0),FALSE),
  IF(VALUE(LEFT($A863,3))=311,VLOOKUP(VALUE(MID($B863,2,1)),_311_Table1,MATCH(MID($B863,1,1),_311_Table1_ColumnLookup,0),FALSE)
+N("311"),
  IF(AND(VALUE(LEFT($A863,3))=312,LEFT($G863,10)="Unincepted",$B863="G "),VLOOKUP(" ULO",_312_Table1,MATCH('312'!$N$16,_312_Table1_ColumnLookup,0),FALSE),
  IF(AND(VALUE(LEFT($A863,3))=312,LEFT($G863,10)="Unincepted",$B863="O "),VLOOKUP(" ULO",_312_Table1,MATCH('312'!$V$16,_312_Table1_ColumnLookup,0),FALSE),
  IF(AND(VALUE(LEFT($A863,3))=312,LEFT($G863,10)="Unincepted",$B863="Q "),VLOOKUP(" ULO",_312_Table1,MATCH('312'!$X$16,_312_Table1_ColumnLookup,0),FALSE),
  IF(AND(VALUE(LEFT($A863,3))=312,LEFT($G863,10)="Unincepted"),VLOOKUP(" ULO",_312_Table1,MATCH(LEFT($B863,1),_312_Table1_ColumnLookup,0),FALSE),
  IF(AND(VALUE(LEFT($A863,3))=312,LEFT($G863,5)="Total",$B863="G "),VLOOKUP('312'!$F$80,_312_Table1,MATCH('312'!$N$16,_312_Table1_ColumnLookup,0),FALSE),
  IF(AND(VALUE(LEFT($A863,3))=312,LEFT($G863,5)="Total",$B863="O "),VLOOKUP('312'!$F$80,_312_Table1,MATCH('312'!$V$16,_312_Table1_ColumnLookup,0),FALSE),
  IF(AND(VALUE(LEFT($A863,3))=312,LEFT($G863,5)="Total",$B863="Q "),VLOOKUP('312'!$F$80,_312_Table1,MATCH('312'!$X$16,_312_Table1_ColumnLookup,0),FALSE),
  IF(AND(VALUE(LEFT($A863,3))=312,LEFT($G863,5)="Total"),VLOOKUP('312'!$F$80,_312_Table1,MATCH(LEFT($B863,1),_312_Table1_ColumnLookup,0),FALSE),
  IF(AND(VALUE(LEFT($A863,3))=312,LEN($I863)=4,$B863="G"),VLOOKUP($I863,_312_Table1,MATCH('312'!$N$16,_312_Table1_ColumnLookup,0),FALSE),
  IF(AND(VALUE(LEFT($A863,3))=312,LEN($I863)=4,$B863="O"),VLOOKUP($I863,_312_Table1,MATCH('312'!$V$16,_312_Table1_ColumnLookup,0),FALSE),
  IF(AND(VALUE(LEFT($A863,3))=312,LEN($I863)=4,$B863="Q"),VLOOKUP($I863,_312_Table1,MATCH('312'!$X$16,_312_Table1_ColumnLookup,0),FALSE),
  IF(AND(VALUE(LEFT($A863,3))=312,LEN($I863)=4),VLOOKUP($I863,_312_Table1,MATCH(LEFT($B863,1),_312_Table1_ColumnLookup,0),FALSE)
+N("312"),
  IF(VALUE(LEFT($A863,3))=313,VLOOKUP(VALUE(MID($B863,2,1)),_313_Table1,MATCH(MID($B863,1,1),_313_Table1_ColumnLookup,0),FALSE)
+N("313"),
  IF(AND(VALUE(LEFT($A863,3))=314,LEN($B863)=3),VLOOKUP(VALUE(MID($B863,2,2)),_314_Table1,MATCH(MID($B863,1,1),_314_Table1_ColumnLookup,0),FALSE),
  IF(VALUE(LEFT($A863,3))=314,VLOOKUP(VALUE(MID($B863,2,1)),_314_Table1,MATCH(MID($B863,1,1),_314_Table1_ColumnLookup,0),FALSE)
+N("314"),
""))))))))))))))))))))))))</f>
        <v>#N/A</v>
      </c>
      <c r="E863" s="238" t="e">
        <f>IF(AND(VALUE(LEFT($A863,3))=309,LEN($B863)=3),VLOOKUP(VALUE(MID($B863,2,2)),_309_Table2,MATCH(MID($B863,1,1),_309_Table2_ColumnLookup,0),FALSE),
  IF($C863="309 LCR SummaryA",OneYearSCR,IF($C863="309 LCR SummaryB",UltimateSCR,IF(VALUE(LEFT($A863,3))=309,VLOOKUP(VALUE(MID($B863,2,1)),_309_Table2,MATCH(MID($B863,1,1),_309_Table2_ColumnLookup,0),FALSE)
+N("309"),
  IF(VALUE(LEFT($A863,3))=310,VLOOKUP(VALUE(MID($B863,2,1)),_310_Table2,MATCH(MID($B863,1,1),_310_Table2_ColumnLookup,0),FALSE)
+N("310"),
  IF(AND(VALUE(LEFT($A863,3))=311,LEN($I863)=4),VLOOKUP($I863,_311_Table2,MATCH($B863,_311_Table2_ColumnLookup,0),FALSE),
  IF(AND(VALUE(LEFT($A863,3))=311,OR($B863="I2",$B863="J2",$B863="K2",$B863="L2")),VLOOKUP('311'!$G$58,_311_Table2,MATCH(MID($B863,1,1),_311_Table2_ColumnLookup,0),FALSE),
  IF(AND(VALUE(LEFT($A863,3))=311,RIGHT($B863,5)="Total"),VLOOKUP('311'!$G$59,_311_Table2,MATCH(MID($B863,1,1),_311_Table2_ColumnLookup,0),FALSE),
  IF(VALUE(LEFT($A863,3))=311,VLOOKUP(VALUE(MID($B863,2,1)),_311_Table2,MATCH(MID($B863,1,1),_311_Table2_ColumnLookup,0),FALSE)
+N("311"),
  IF(AND(VALUE(LEFT($A863,3))=312,LEFT($G863,10)="Unincepted",$B863="G "),VLOOKUP(" ULO",_312_Table2,MATCH('312'!$N$16,_312_Table2_ColumnLookup,0),FALSE),
  IF(AND(VALUE(LEFT($A863,3))=312,LEFT($G863,10)="Unincepted",$B863="O "),VLOOKUP(" ULO",_312_Table2,MATCH('312'!$V$16,_312_Table2_ColumnLookup,0),FALSE),
  IF(AND(VALUE(LEFT($A863,3))=312,LEFT($G863,10)="Unincepted",$B863="Q "),VLOOKUP(" ULO",_312_Table2,MATCH('312'!$X$16,_312_Table2_ColumnLookup,0),FALSE),
  IF(AND(VALUE(LEFT($A863,3))=312,LEFT($G863,10)="Unincepted"),VLOOKUP(" ULO",_312_Table2,MATCH(LEFT($B863,1),_312_Table2_ColumnLookup,0),FALSE),
  IF(AND(VALUE(LEFT($A863,3))=312,LEFT($G863,5)="Total",$B863="G "),VLOOKUP('312'!$F$80,_312_Table2,MATCH('312'!$N$16,_312_Table2_ColumnLookup,0),FALSE),
  IF(AND(VALUE(LEFT($A863,3))=312,LEFT($G863,5)="Total",$B863="O "),VLOOKUP('312'!$F$80,_312_Table2,MATCH('312'!$V$16,_312_Table2_ColumnLookup,0),FALSE),
  IF(AND(VALUE(LEFT($A863,3))=312,LEFT($G863,5)="Total",$B863="Q "),VLOOKUP('312'!$F$80,_312_Table2,MATCH('312'!$X$16,_312_Table2_ColumnLookup,0),FALSE),
  IF(AND(VALUE(LEFT($A863,3))=312,LEFT($G863,5)="Total"),VLOOKUP('312'!$F$80,_312_Table2,MATCH(LEFT($B863,1),_312_Table2_ColumnLookup,0),FALSE),
  IF(AND(VALUE(LEFT($A863,3))=312,LEN($I863)=4,$B863="G"),VLOOKUP($I863,_312_Table2,MATCH('312'!$N$16,_312_Table2_ColumnLookup,0),FALSE),
  IF(AND(VALUE(LEFT($A863,3))=312,LEN($I863)=4,$B863="O"),VLOOKUP($I863,_312_Table2,MATCH('312'!$V$16,_312_Table2_ColumnLookup,0),FALSE),
  IF(AND(VALUE(LEFT($A863,3))=312,LEN($I863)=4,$B863="Q"),VLOOKUP($I863,_312_Table2,MATCH('312'!$X$16,_312_Table2_ColumnLookup,0),FALSE),
  IF(AND(VALUE(LEFT($A863,3))=312,LEN($I863)=4),VLOOKUP($I863,_312_Table2,MATCH(LEFT($B863,1),_312_Table2_ColumnLookup,0),FALSE)
+N("312"),
  IF(VALUE(LEFT($A863,3))=313,VLOOKUP(VALUE(MID($B863,2,1)),_313_Table2,MATCH(MID($B863,1,1),_313_Table2_ColumnLookup,0),FALSE)
+N("313"),
  IF(AND(VALUE(LEFT($A863,3))=314,LEN($B863)=3),VLOOKUP(VALUE(MID($B863,2,2)),_314_Table2,MATCH(MID($B863,1,1),_314_Table2_ColumnLookup,0),FALSE),
  IF(VALUE(LEFT($A863,3))=314,VLOOKUP(VALUE(MID($B863,2,1)),_314_Table2,MATCH(MID($B863,1,1),_314_Table2_ColumnLookup,0),FALSE)
+N("314"),
""))))))))))))))))))))))))</f>
        <v>#N/A</v>
      </c>
      <c r="F863" s="238" t="e">
        <f>IF(AND(VALUE(LEFT($A863,3))=309,LEN($B863)=3),VLOOKUP(VALUE(MID($B863,2,2)),_309_Table3,MATCH(MID($B863,1,1),_309_Table3_ColumnLookup,0),FALSE),
  IF($C863="309 LCR SummaryA",OneYearSCR,IF($C863="309 LCR SummaryB",UltimateSCR,IF(VALUE(LEFT($A863,3))=309,VLOOKUP(VALUE(MID($B863,2,1)),_309_Table3,MATCH(MID($B863,1,1),_309_Table3_ColumnLookup,0),FALSE)
+N("309"),
  IF(VALUE(LEFT($A863,3))=310,VLOOKUP(VALUE(MID($B863,2,1)),_310_Table3,MATCH(MID($B863,1,1),_310_Table3_ColumnLookup,0),FALSE)
+N("310"),
  IF(AND(VALUE(LEFT($A863,3))=311,LEN($I863)=4),VLOOKUP($I863,_311_Table3,MATCH($B863,_311_Table3_ColumnLookup,0),FALSE),
  IF(AND(VALUE(LEFT($A863,3))=311,OR($B863="I2",$B863="J2",$B863="K2",$B863="L2")),VLOOKUP('311'!$G$58,_311_Table3,MATCH(MID($B863,1,1),_311_Table3_ColumnLookup,0),FALSE),
  IF(AND(VALUE(LEFT($A863,3))=311,RIGHT($B863,5)="Total"),VLOOKUP('311'!$G$59,_311_Table3,MATCH(MID($B863,1,1),_311_Table3_ColumnLookup,0),FALSE),
  IF(VALUE(LEFT($A863,3))=311,VLOOKUP(VALUE(MID($B863,2,1)),_311_Table3,MATCH(MID($B863,1,1),_311_Table3_ColumnLookup,0),FALSE)
+N("311"),
  IF(AND(VALUE(LEFT($A863,3))=312,LEFT($G863,10)="Unincepted",$B863="G "),VLOOKUP(" ULO",_312_Table3,MATCH('312'!$N$16,_312_Table3_ColumnLookup,0),FALSE),
  IF(AND(VALUE(LEFT($A863,3))=312,LEFT($G863,10)="Unincepted",$B863="O "),VLOOKUP(" ULO",_312_Table3,MATCH('312'!$V$16,_312_Table3_ColumnLookup,0),FALSE),
  IF(AND(VALUE(LEFT($A863,3))=312,LEFT($G863,10)="Unincepted",$B863="Q "),VLOOKUP(" ULO",_312_Table3,MATCH('312'!$X$16,_312_Table3_ColumnLookup,0),FALSE),
  IF(AND(VALUE(LEFT($A863,3))=312,LEFT($G863,10)="Unincepted"),VLOOKUP(" ULO",_312_Table3,MATCH(LEFT($B863,1),_312_Table3_ColumnLookup,0),FALSE),
  IF(AND(VALUE(LEFT($A863,3))=312,LEFT($G863,5)="Total",$B863="G "),VLOOKUP('312'!$F$80,_312_Table3,MATCH('312'!$N$16,_312_Table3_ColumnLookup,0),FALSE),
  IF(AND(VALUE(LEFT($A863,3))=312,LEFT($G863,5)="Total",$B863="O "),VLOOKUP('312'!$F$80,_312_Table3,MATCH('312'!$V$16,_312_Table3_ColumnLookup,0),FALSE),
  IF(AND(VALUE(LEFT($A863,3))=312,LEFT($G863,5)="Total",$B863="Q "),VLOOKUP('312'!$F$80,_312_Table3,MATCH('312'!$X$16,_312_Table3_ColumnLookup,0),FALSE),
  IF(AND(VALUE(LEFT($A863,3))=312,LEFT($G863,5)="Total"),VLOOKUP('312'!$F$80,_312_Table3,MATCH(LEFT($B863,1),_312_Table3_ColumnLookup,0),FALSE),
  IF(AND(VALUE(LEFT($A863,3))=312,LEN($I863)=4,$B863="G"),VLOOKUP($I863,_312_Table3,MATCH('312'!$N$16,_312_Table3_ColumnLookup,0),FALSE),
  IF(AND(VALUE(LEFT($A863,3))=312,LEN($I863)=4,$B863="O"),VLOOKUP($I863,_312_Table3,MATCH('312'!$V$16,_312_Table3_ColumnLookup,0),FALSE),
  IF(AND(VALUE(LEFT($A863,3))=312,LEN($I863)=4,$B863="Q"),VLOOKUP($I863,_312_Table3,MATCH('312'!$X$16,_312_Table3_ColumnLookup,0),FALSE),
  IF(AND(VALUE(LEFT($A863,3))=312,LEN($I863)=4),VLOOKUP($I863,_312_Table3,MATCH(LEFT($B863,1),_312_Table3_ColumnLookup,0),FALSE)
+N("312"),
  IF(VALUE(LEFT($A863,3))=313,VLOOKUP(VALUE(MID($B863,2,1)),_313_Table3,MATCH(MID($B863,1,1),_313_Table3_ColumnLookup,0),FALSE)
+N("313"),
  IF(AND(VALUE(LEFT($A863,3))=314,LEN($B863)=3),VLOOKUP(VALUE(MID($B863,2,2)),_314_Table3,MATCH(MID($B863,1,1),_314_Table3_ColumnLookup,0),FALSE),
  IF(VALUE(LEFT($A863,3))=314,VLOOKUP(VALUE(MID($B863,2,1)),_314_Table3,MATCH(MID($B863,1,1),_314_Table3_ColumnLookup,0),FALSE)
+N("314"),
""))))))))))))))))))))))))</f>
        <v>#N/A</v>
      </c>
      <c r="H863" s="321" t="str">
        <f>IFERROR(
IF(ISERROR($D863)=FALSE,$D863,IF(ISERROR($E863)=FALSE,$E863,IF(ISERROR($F863)=FALSE,$F863
+N("012 checkboxes"),
IF(
IF(OR(LEFT($A863,9)="Syndicate",LEFT($A863,12)="NewSyndicate"),VLOOKUP($A863,'012'!$J:$ZW,MATCH("Link to button",'012'!$J$1:$ZW$1,0),0)
+N("309 checkbox"),
IF($C863="309 LCR Summary0",VLOOKUP("Notes990",'309'!$P:$ZZ,MATCH("Link to button",'309'!$P$1:$ZZ$1,0),0)
+N("313 checkboxes"),
IF($C863="313 Financial Information0LcmVsScr",IF($C863="309 LCR Summary0",VLOOKUP("LcmVsScr",'309'!$N:$ZZ,MATCH("Link to button",'309'!$N$1:$ZZ$1,0),0),
IF($C863="313 Financial Information0LcrDocAttached",IF($C863="309 LCR Summary0",VLOOKUP("LcrDocAttached",'309'!$N:$ZZ,MATCH("Link to button",'309'!$N$1:$ZZ$1,0),
0)))))))=1,TRUE,FALSE)
))),"")</f>
        <v/>
      </c>
    </row>
    <row r="864" spans="1:8">
      <c r="A864" s="237" t="e">
        <f>VLOOKUP($G864,CSVLookups!$B:$R,MATCH(A$1,CSVLookups!$B$1:$R$1,0),FALSE)</f>
        <v>#N/A</v>
      </c>
      <c r="B864" s="237" t="e">
        <f>VLOOKUP($G864,CSVLookups!$B:$R,MATCH(B$1,CSVLookups!$B$1:$R$1,0),FALSE)</f>
        <v>#N/A</v>
      </c>
      <c r="C864" s="238" t="e">
        <f t="shared" ref="C864:C927" si="14">IF(OR(LEFT($A864,4)="Base",LEFT($A864,4)="Synd",LEFT($A864,7)="NewSynd"),"",
IF(OR(AND(LEN($I864=0),OR(LEFT($A864,3)*1=311,LEFT($A864,3)*1=312,LEFT($A864,3)*1=313)),LEN($I864)=4),
CONCATENATE($A864,$B864,$I864,
IF(LEFT($G864,LEN("NetOfRI"))="NetOfRI","Net Insurance Claims brought forward",
IF(LEFT($G864,LEN("Adjustments"))="Adjustments","Adjustments",
IF(LEFT($G864,LEN("NewBusiness"))="NewBusiness","New Business",
IF(LEFT($G864,LEN("TotalClaims"))="TotalClaims","Total Claims",
IF(LEFT($G864,LEN("TotalAdjustments"))="TotalAdjustments","Adjustments",
IF(LEFT($G864,LEN("TotalNewBusiness"))="TotalNewBusiness","New Business",
IF(LEFT($G864,LEN("Unincepted"))="Unincepted","Unincepted",
IF(LEFT($G864,LEN("Total"))="Total","Total",
IF($G864="LcmVsScr","LcmVsScr",
IF($G864="LcrDocAttached","LcrDocAttached",
""))))))))))),CONCATENATE($A864,$B864)))</f>
        <v>#N/A</v>
      </c>
      <c r="D864" s="238" t="e">
        <f>IF(AND(VALUE(LEFT($A864,3))=309,LEN($B864)=3),VLOOKUP(VALUE(MID($B864,2,2)),_309_Table1,MATCH(MID($B864,1,1),_309_Table1_ColumnLookup,0),FALSE),
  IF($C864="309 LCR SummaryA",OneYearSCR,IF($C864="309 LCR SummaryB",UltimateSCR,IF(VALUE(LEFT($A864,3))=309,VLOOKUP(VALUE(MID($B864,2,1)),_309_Table1,MATCH(MID($B864,1,1),_309_Table1_ColumnLookup,0),FALSE)
+N("309"),
  IF(VALUE(LEFT($A864,3))=310,VLOOKUP(VALUE(MID($B864,2,1)),_310_Table1,MATCH(MID($B864,1,1),_310_Table1_ColumnLookup,0),FALSE)
+N("310"),
  IF(AND(VALUE(LEFT($A864,3))=311,LEN($I864)=4),VLOOKUP($I864,_311_Table1,MATCH($B864,_311_Table1_ColumnLookup,0),FALSE),
  IF(AND(VALUE(LEFT($A864,3))=311,OR($B864="I2",$B864="J2",$B864="K2",$B864="L2")),VLOOKUP('311'!$G$58,_311_Table1,MATCH(MID($B864,1,1),_311_Table1_ColumnLookup,0),FALSE),
  IF(AND(VALUE(LEFT($A864,3))=311,RIGHT($B864,5)="Total"),VLOOKUP('311'!$G$59,_311_Table1,MATCH(MID($B864,1,1),_311_Table1_ColumnLookup,0),FALSE),
  IF(VALUE(LEFT($A864,3))=311,VLOOKUP(VALUE(MID($B864,2,1)),_311_Table1,MATCH(MID($B864,1,1),_311_Table1_ColumnLookup,0),FALSE)
+N("311"),
  IF(AND(VALUE(LEFT($A864,3))=312,LEFT($G864,10)="Unincepted",$B864="G "),VLOOKUP(" ULO",_312_Table1,MATCH('312'!$N$16,_312_Table1_ColumnLookup,0),FALSE),
  IF(AND(VALUE(LEFT($A864,3))=312,LEFT($G864,10)="Unincepted",$B864="O "),VLOOKUP(" ULO",_312_Table1,MATCH('312'!$V$16,_312_Table1_ColumnLookup,0),FALSE),
  IF(AND(VALUE(LEFT($A864,3))=312,LEFT($G864,10)="Unincepted",$B864="Q "),VLOOKUP(" ULO",_312_Table1,MATCH('312'!$X$16,_312_Table1_ColumnLookup,0),FALSE),
  IF(AND(VALUE(LEFT($A864,3))=312,LEFT($G864,10)="Unincepted"),VLOOKUP(" ULO",_312_Table1,MATCH(LEFT($B864,1),_312_Table1_ColumnLookup,0),FALSE),
  IF(AND(VALUE(LEFT($A864,3))=312,LEFT($G864,5)="Total",$B864="G "),VLOOKUP('312'!$F$80,_312_Table1,MATCH('312'!$N$16,_312_Table1_ColumnLookup,0),FALSE),
  IF(AND(VALUE(LEFT($A864,3))=312,LEFT($G864,5)="Total",$B864="O "),VLOOKUP('312'!$F$80,_312_Table1,MATCH('312'!$V$16,_312_Table1_ColumnLookup,0),FALSE),
  IF(AND(VALUE(LEFT($A864,3))=312,LEFT($G864,5)="Total",$B864="Q "),VLOOKUP('312'!$F$80,_312_Table1,MATCH('312'!$X$16,_312_Table1_ColumnLookup,0),FALSE),
  IF(AND(VALUE(LEFT($A864,3))=312,LEFT($G864,5)="Total"),VLOOKUP('312'!$F$80,_312_Table1,MATCH(LEFT($B864,1),_312_Table1_ColumnLookup,0),FALSE),
  IF(AND(VALUE(LEFT($A864,3))=312,LEN($I864)=4,$B864="G"),VLOOKUP($I864,_312_Table1,MATCH('312'!$N$16,_312_Table1_ColumnLookup,0),FALSE),
  IF(AND(VALUE(LEFT($A864,3))=312,LEN($I864)=4,$B864="O"),VLOOKUP($I864,_312_Table1,MATCH('312'!$V$16,_312_Table1_ColumnLookup,0),FALSE),
  IF(AND(VALUE(LEFT($A864,3))=312,LEN($I864)=4,$B864="Q"),VLOOKUP($I864,_312_Table1,MATCH('312'!$X$16,_312_Table1_ColumnLookup,0),FALSE),
  IF(AND(VALUE(LEFT($A864,3))=312,LEN($I864)=4),VLOOKUP($I864,_312_Table1,MATCH(LEFT($B864,1),_312_Table1_ColumnLookup,0),FALSE)
+N("312"),
  IF(VALUE(LEFT($A864,3))=313,VLOOKUP(VALUE(MID($B864,2,1)),_313_Table1,MATCH(MID($B864,1,1),_313_Table1_ColumnLookup,0),FALSE)
+N("313"),
  IF(AND(VALUE(LEFT($A864,3))=314,LEN($B864)=3),VLOOKUP(VALUE(MID($B864,2,2)),_314_Table1,MATCH(MID($B864,1,1),_314_Table1_ColumnLookup,0),FALSE),
  IF(VALUE(LEFT($A864,3))=314,VLOOKUP(VALUE(MID($B864,2,1)),_314_Table1,MATCH(MID($B864,1,1),_314_Table1_ColumnLookup,0),FALSE)
+N("314"),
""))))))))))))))))))))))))</f>
        <v>#N/A</v>
      </c>
      <c r="E864" s="238" t="e">
        <f>IF(AND(VALUE(LEFT($A864,3))=309,LEN($B864)=3),VLOOKUP(VALUE(MID($B864,2,2)),_309_Table2,MATCH(MID($B864,1,1),_309_Table2_ColumnLookup,0),FALSE),
  IF($C864="309 LCR SummaryA",OneYearSCR,IF($C864="309 LCR SummaryB",UltimateSCR,IF(VALUE(LEFT($A864,3))=309,VLOOKUP(VALUE(MID($B864,2,1)),_309_Table2,MATCH(MID($B864,1,1),_309_Table2_ColumnLookup,0),FALSE)
+N("309"),
  IF(VALUE(LEFT($A864,3))=310,VLOOKUP(VALUE(MID($B864,2,1)),_310_Table2,MATCH(MID($B864,1,1),_310_Table2_ColumnLookup,0),FALSE)
+N("310"),
  IF(AND(VALUE(LEFT($A864,3))=311,LEN($I864)=4),VLOOKUP($I864,_311_Table2,MATCH($B864,_311_Table2_ColumnLookup,0),FALSE),
  IF(AND(VALUE(LEFT($A864,3))=311,OR($B864="I2",$B864="J2",$B864="K2",$B864="L2")),VLOOKUP('311'!$G$58,_311_Table2,MATCH(MID($B864,1,1),_311_Table2_ColumnLookup,0),FALSE),
  IF(AND(VALUE(LEFT($A864,3))=311,RIGHT($B864,5)="Total"),VLOOKUP('311'!$G$59,_311_Table2,MATCH(MID($B864,1,1),_311_Table2_ColumnLookup,0),FALSE),
  IF(VALUE(LEFT($A864,3))=311,VLOOKUP(VALUE(MID($B864,2,1)),_311_Table2,MATCH(MID($B864,1,1),_311_Table2_ColumnLookup,0),FALSE)
+N("311"),
  IF(AND(VALUE(LEFT($A864,3))=312,LEFT($G864,10)="Unincepted",$B864="G "),VLOOKUP(" ULO",_312_Table2,MATCH('312'!$N$16,_312_Table2_ColumnLookup,0),FALSE),
  IF(AND(VALUE(LEFT($A864,3))=312,LEFT($G864,10)="Unincepted",$B864="O "),VLOOKUP(" ULO",_312_Table2,MATCH('312'!$V$16,_312_Table2_ColumnLookup,0),FALSE),
  IF(AND(VALUE(LEFT($A864,3))=312,LEFT($G864,10)="Unincepted",$B864="Q "),VLOOKUP(" ULO",_312_Table2,MATCH('312'!$X$16,_312_Table2_ColumnLookup,0),FALSE),
  IF(AND(VALUE(LEFT($A864,3))=312,LEFT($G864,10)="Unincepted"),VLOOKUP(" ULO",_312_Table2,MATCH(LEFT($B864,1),_312_Table2_ColumnLookup,0),FALSE),
  IF(AND(VALUE(LEFT($A864,3))=312,LEFT($G864,5)="Total",$B864="G "),VLOOKUP('312'!$F$80,_312_Table2,MATCH('312'!$N$16,_312_Table2_ColumnLookup,0),FALSE),
  IF(AND(VALUE(LEFT($A864,3))=312,LEFT($G864,5)="Total",$B864="O "),VLOOKUP('312'!$F$80,_312_Table2,MATCH('312'!$V$16,_312_Table2_ColumnLookup,0),FALSE),
  IF(AND(VALUE(LEFT($A864,3))=312,LEFT($G864,5)="Total",$B864="Q "),VLOOKUP('312'!$F$80,_312_Table2,MATCH('312'!$X$16,_312_Table2_ColumnLookup,0),FALSE),
  IF(AND(VALUE(LEFT($A864,3))=312,LEFT($G864,5)="Total"),VLOOKUP('312'!$F$80,_312_Table2,MATCH(LEFT($B864,1),_312_Table2_ColumnLookup,0),FALSE),
  IF(AND(VALUE(LEFT($A864,3))=312,LEN($I864)=4,$B864="G"),VLOOKUP($I864,_312_Table2,MATCH('312'!$N$16,_312_Table2_ColumnLookup,0),FALSE),
  IF(AND(VALUE(LEFT($A864,3))=312,LEN($I864)=4,$B864="O"),VLOOKUP($I864,_312_Table2,MATCH('312'!$V$16,_312_Table2_ColumnLookup,0),FALSE),
  IF(AND(VALUE(LEFT($A864,3))=312,LEN($I864)=4,$B864="Q"),VLOOKUP($I864,_312_Table2,MATCH('312'!$X$16,_312_Table2_ColumnLookup,0),FALSE),
  IF(AND(VALUE(LEFT($A864,3))=312,LEN($I864)=4),VLOOKUP($I864,_312_Table2,MATCH(LEFT($B864,1),_312_Table2_ColumnLookup,0),FALSE)
+N("312"),
  IF(VALUE(LEFT($A864,3))=313,VLOOKUP(VALUE(MID($B864,2,1)),_313_Table2,MATCH(MID($B864,1,1),_313_Table2_ColumnLookup,0),FALSE)
+N("313"),
  IF(AND(VALUE(LEFT($A864,3))=314,LEN($B864)=3),VLOOKUP(VALUE(MID($B864,2,2)),_314_Table2,MATCH(MID($B864,1,1),_314_Table2_ColumnLookup,0),FALSE),
  IF(VALUE(LEFT($A864,3))=314,VLOOKUP(VALUE(MID($B864,2,1)),_314_Table2,MATCH(MID($B864,1,1),_314_Table2_ColumnLookup,0),FALSE)
+N("314"),
""))))))))))))))))))))))))</f>
        <v>#N/A</v>
      </c>
      <c r="F864" s="238" t="e">
        <f>IF(AND(VALUE(LEFT($A864,3))=309,LEN($B864)=3),VLOOKUP(VALUE(MID($B864,2,2)),_309_Table3,MATCH(MID($B864,1,1),_309_Table3_ColumnLookup,0),FALSE),
  IF($C864="309 LCR SummaryA",OneYearSCR,IF($C864="309 LCR SummaryB",UltimateSCR,IF(VALUE(LEFT($A864,3))=309,VLOOKUP(VALUE(MID($B864,2,1)),_309_Table3,MATCH(MID($B864,1,1),_309_Table3_ColumnLookup,0),FALSE)
+N("309"),
  IF(VALUE(LEFT($A864,3))=310,VLOOKUP(VALUE(MID($B864,2,1)),_310_Table3,MATCH(MID($B864,1,1),_310_Table3_ColumnLookup,0),FALSE)
+N("310"),
  IF(AND(VALUE(LEFT($A864,3))=311,LEN($I864)=4),VLOOKUP($I864,_311_Table3,MATCH($B864,_311_Table3_ColumnLookup,0),FALSE),
  IF(AND(VALUE(LEFT($A864,3))=311,OR($B864="I2",$B864="J2",$B864="K2",$B864="L2")),VLOOKUP('311'!$G$58,_311_Table3,MATCH(MID($B864,1,1),_311_Table3_ColumnLookup,0),FALSE),
  IF(AND(VALUE(LEFT($A864,3))=311,RIGHT($B864,5)="Total"),VLOOKUP('311'!$G$59,_311_Table3,MATCH(MID($B864,1,1),_311_Table3_ColumnLookup,0),FALSE),
  IF(VALUE(LEFT($A864,3))=311,VLOOKUP(VALUE(MID($B864,2,1)),_311_Table3,MATCH(MID($B864,1,1),_311_Table3_ColumnLookup,0),FALSE)
+N("311"),
  IF(AND(VALUE(LEFT($A864,3))=312,LEFT($G864,10)="Unincepted",$B864="G "),VLOOKUP(" ULO",_312_Table3,MATCH('312'!$N$16,_312_Table3_ColumnLookup,0),FALSE),
  IF(AND(VALUE(LEFT($A864,3))=312,LEFT($G864,10)="Unincepted",$B864="O "),VLOOKUP(" ULO",_312_Table3,MATCH('312'!$V$16,_312_Table3_ColumnLookup,0),FALSE),
  IF(AND(VALUE(LEFT($A864,3))=312,LEFT($G864,10)="Unincepted",$B864="Q "),VLOOKUP(" ULO",_312_Table3,MATCH('312'!$X$16,_312_Table3_ColumnLookup,0),FALSE),
  IF(AND(VALUE(LEFT($A864,3))=312,LEFT($G864,10)="Unincepted"),VLOOKUP(" ULO",_312_Table3,MATCH(LEFT($B864,1),_312_Table3_ColumnLookup,0),FALSE),
  IF(AND(VALUE(LEFT($A864,3))=312,LEFT($G864,5)="Total",$B864="G "),VLOOKUP('312'!$F$80,_312_Table3,MATCH('312'!$N$16,_312_Table3_ColumnLookup,0),FALSE),
  IF(AND(VALUE(LEFT($A864,3))=312,LEFT($G864,5)="Total",$B864="O "),VLOOKUP('312'!$F$80,_312_Table3,MATCH('312'!$V$16,_312_Table3_ColumnLookup,0),FALSE),
  IF(AND(VALUE(LEFT($A864,3))=312,LEFT($G864,5)="Total",$B864="Q "),VLOOKUP('312'!$F$80,_312_Table3,MATCH('312'!$X$16,_312_Table3_ColumnLookup,0),FALSE),
  IF(AND(VALUE(LEFT($A864,3))=312,LEFT($G864,5)="Total"),VLOOKUP('312'!$F$80,_312_Table3,MATCH(LEFT($B864,1),_312_Table3_ColumnLookup,0),FALSE),
  IF(AND(VALUE(LEFT($A864,3))=312,LEN($I864)=4,$B864="G"),VLOOKUP($I864,_312_Table3,MATCH('312'!$N$16,_312_Table3_ColumnLookup,0),FALSE),
  IF(AND(VALUE(LEFT($A864,3))=312,LEN($I864)=4,$B864="O"),VLOOKUP($I864,_312_Table3,MATCH('312'!$V$16,_312_Table3_ColumnLookup,0),FALSE),
  IF(AND(VALUE(LEFT($A864,3))=312,LEN($I864)=4,$B864="Q"),VLOOKUP($I864,_312_Table3,MATCH('312'!$X$16,_312_Table3_ColumnLookup,0),FALSE),
  IF(AND(VALUE(LEFT($A864,3))=312,LEN($I864)=4),VLOOKUP($I864,_312_Table3,MATCH(LEFT($B864,1),_312_Table3_ColumnLookup,0),FALSE)
+N("312"),
  IF(VALUE(LEFT($A864,3))=313,VLOOKUP(VALUE(MID($B864,2,1)),_313_Table3,MATCH(MID($B864,1,1),_313_Table3_ColumnLookup,0),FALSE)
+N("313"),
  IF(AND(VALUE(LEFT($A864,3))=314,LEN($B864)=3),VLOOKUP(VALUE(MID($B864,2,2)),_314_Table3,MATCH(MID($B864,1,1),_314_Table3_ColumnLookup,0),FALSE),
  IF(VALUE(LEFT($A864,3))=314,VLOOKUP(VALUE(MID($B864,2,1)),_314_Table3,MATCH(MID($B864,1,1),_314_Table3_ColumnLookup,0),FALSE)
+N("314"),
""))))))))))))))))))))))))</f>
        <v>#N/A</v>
      </c>
      <c r="H864" s="321" t="str">
        <f>IFERROR(
IF(ISERROR($D864)=FALSE,$D864,IF(ISERROR($E864)=FALSE,$E864,IF(ISERROR($F864)=FALSE,$F864
+N("012 checkboxes"),
IF(
IF(OR(LEFT($A864,9)="Syndicate",LEFT($A864,12)="NewSyndicate"),VLOOKUP($A864,'012'!$J:$ZW,MATCH("Link to button",'012'!$J$1:$ZW$1,0),0)
+N("309 checkbox"),
IF($C864="309 LCR Summary0",VLOOKUP("Notes990",'309'!$P:$ZZ,MATCH("Link to button",'309'!$P$1:$ZZ$1,0),0)
+N("313 checkboxes"),
IF($C864="313 Financial Information0LcmVsScr",IF($C864="309 LCR Summary0",VLOOKUP("LcmVsScr",'309'!$N:$ZZ,MATCH("Link to button",'309'!$N$1:$ZZ$1,0),0),
IF($C864="313 Financial Information0LcrDocAttached",IF($C864="309 LCR Summary0",VLOOKUP("LcrDocAttached",'309'!$N:$ZZ,MATCH("Link to button",'309'!$N$1:$ZZ$1,0),
0)))))))=1,TRUE,FALSE)
))),"")</f>
        <v/>
      </c>
    </row>
    <row r="865" spans="1:8">
      <c r="A865" s="237" t="e">
        <f>VLOOKUP($G865,CSVLookups!$B:$R,MATCH(A$1,CSVLookups!$B$1:$R$1,0),FALSE)</f>
        <v>#N/A</v>
      </c>
      <c r="B865" s="237" t="e">
        <f>VLOOKUP($G865,CSVLookups!$B:$R,MATCH(B$1,CSVLookups!$B$1:$R$1,0),FALSE)</f>
        <v>#N/A</v>
      </c>
      <c r="C865" s="238" t="e">
        <f t="shared" si="14"/>
        <v>#N/A</v>
      </c>
      <c r="D865" s="238" t="e">
        <f>IF(AND(VALUE(LEFT($A865,3))=309,LEN($B865)=3),VLOOKUP(VALUE(MID($B865,2,2)),_309_Table1,MATCH(MID($B865,1,1),_309_Table1_ColumnLookup,0),FALSE),
  IF($C865="309 LCR SummaryA",OneYearSCR,IF($C865="309 LCR SummaryB",UltimateSCR,IF(VALUE(LEFT($A865,3))=309,VLOOKUP(VALUE(MID($B865,2,1)),_309_Table1,MATCH(MID($B865,1,1),_309_Table1_ColumnLookup,0),FALSE)
+N("309"),
  IF(VALUE(LEFT($A865,3))=310,VLOOKUP(VALUE(MID($B865,2,1)),_310_Table1,MATCH(MID($B865,1,1),_310_Table1_ColumnLookup,0),FALSE)
+N("310"),
  IF(AND(VALUE(LEFT($A865,3))=311,LEN($I865)=4),VLOOKUP($I865,_311_Table1,MATCH($B865,_311_Table1_ColumnLookup,0),FALSE),
  IF(AND(VALUE(LEFT($A865,3))=311,OR($B865="I2",$B865="J2",$B865="K2",$B865="L2")),VLOOKUP('311'!$G$58,_311_Table1,MATCH(MID($B865,1,1),_311_Table1_ColumnLookup,0),FALSE),
  IF(AND(VALUE(LEFT($A865,3))=311,RIGHT($B865,5)="Total"),VLOOKUP('311'!$G$59,_311_Table1,MATCH(MID($B865,1,1),_311_Table1_ColumnLookup,0),FALSE),
  IF(VALUE(LEFT($A865,3))=311,VLOOKUP(VALUE(MID($B865,2,1)),_311_Table1,MATCH(MID($B865,1,1),_311_Table1_ColumnLookup,0),FALSE)
+N("311"),
  IF(AND(VALUE(LEFT($A865,3))=312,LEFT($G865,10)="Unincepted",$B865="G "),VLOOKUP(" ULO",_312_Table1,MATCH('312'!$N$16,_312_Table1_ColumnLookup,0),FALSE),
  IF(AND(VALUE(LEFT($A865,3))=312,LEFT($G865,10)="Unincepted",$B865="O "),VLOOKUP(" ULO",_312_Table1,MATCH('312'!$V$16,_312_Table1_ColumnLookup,0),FALSE),
  IF(AND(VALUE(LEFT($A865,3))=312,LEFT($G865,10)="Unincepted",$B865="Q "),VLOOKUP(" ULO",_312_Table1,MATCH('312'!$X$16,_312_Table1_ColumnLookup,0),FALSE),
  IF(AND(VALUE(LEFT($A865,3))=312,LEFT($G865,10)="Unincepted"),VLOOKUP(" ULO",_312_Table1,MATCH(LEFT($B865,1),_312_Table1_ColumnLookup,0),FALSE),
  IF(AND(VALUE(LEFT($A865,3))=312,LEFT($G865,5)="Total",$B865="G "),VLOOKUP('312'!$F$80,_312_Table1,MATCH('312'!$N$16,_312_Table1_ColumnLookup,0),FALSE),
  IF(AND(VALUE(LEFT($A865,3))=312,LEFT($G865,5)="Total",$B865="O "),VLOOKUP('312'!$F$80,_312_Table1,MATCH('312'!$V$16,_312_Table1_ColumnLookup,0),FALSE),
  IF(AND(VALUE(LEFT($A865,3))=312,LEFT($G865,5)="Total",$B865="Q "),VLOOKUP('312'!$F$80,_312_Table1,MATCH('312'!$X$16,_312_Table1_ColumnLookup,0),FALSE),
  IF(AND(VALUE(LEFT($A865,3))=312,LEFT($G865,5)="Total"),VLOOKUP('312'!$F$80,_312_Table1,MATCH(LEFT($B865,1),_312_Table1_ColumnLookup,0),FALSE),
  IF(AND(VALUE(LEFT($A865,3))=312,LEN($I865)=4,$B865="G"),VLOOKUP($I865,_312_Table1,MATCH('312'!$N$16,_312_Table1_ColumnLookup,0),FALSE),
  IF(AND(VALUE(LEFT($A865,3))=312,LEN($I865)=4,$B865="O"),VLOOKUP($I865,_312_Table1,MATCH('312'!$V$16,_312_Table1_ColumnLookup,0),FALSE),
  IF(AND(VALUE(LEFT($A865,3))=312,LEN($I865)=4,$B865="Q"),VLOOKUP($I865,_312_Table1,MATCH('312'!$X$16,_312_Table1_ColumnLookup,0),FALSE),
  IF(AND(VALUE(LEFT($A865,3))=312,LEN($I865)=4),VLOOKUP($I865,_312_Table1,MATCH(LEFT($B865,1),_312_Table1_ColumnLookup,0),FALSE)
+N("312"),
  IF(VALUE(LEFT($A865,3))=313,VLOOKUP(VALUE(MID($B865,2,1)),_313_Table1,MATCH(MID($B865,1,1),_313_Table1_ColumnLookup,0),FALSE)
+N("313"),
  IF(AND(VALUE(LEFT($A865,3))=314,LEN($B865)=3),VLOOKUP(VALUE(MID($B865,2,2)),_314_Table1,MATCH(MID($B865,1,1),_314_Table1_ColumnLookup,0),FALSE),
  IF(VALUE(LEFT($A865,3))=314,VLOOKUP(VALUE(MID($B865,2,1)),_314_Table1,MATCH(MID($B865,1,1),_314_Table1_ColumnLookup,0),FALSE)
+N("314"),
""))))))))))))))))))))))))</f>
        <v>#N/A</v>
      </c>
      <c r="E865" s="238" t="e">
        <f>IF(AND(VALUE(LEFT($A865,3))=309,LEN($B865)=3),VLOOKUP(VALUE(MID($B865,2,2)),_309_Table2,MATCH(MID($B865,1,1),_309_Table2_ColumnLookup,0),FALSE),
  IF($C865="309 LCR SummaryA",OneYearSCR,IF($C865="309 LCR SummaryB",UltimateSCR,IF(VALUE(LEFT($A865,3))=309,VLOOKUP(VALUE(MID($B865,2,1)),_309_Table2,MATCH(MID($B865,1,1),_309_Table2_ColumnLookup,0),FALSE)
+N("309"),
  IF(VALUE(LEFT($A865,3))=310,VLOOKUP(VALUE(MID($B865,2,1)),_310_Table2,MATCH(MID($B865,1,1),_310_Table2_ColumnLookup,0),FALSE)
+N("310"),
  IF(AND(VALUE(LEFT($A865,3))=311,LEN($I865)=4),VLOOKUP($I865,_311_Table2,MATCH($B865,_311_Table2_ColumnLookup,0),FALSE),
  IF(AND(VALUE(LEFT($A865,3))=311,OR($B865="I2",$B865="J2",$B865="K2",$B865="L2")),VLOOKUP('311'!$G$58,_311_Table2,MATCH(MID($B865,1,1),_311_Table2_ColumnLookup,0),FALSE),
  IF(AND(VALUE(LEFT($A865,3))=311,RIGHT($B865,5)="Total"),VLOOKUP('311'!$G$59,_311_Table2,MATCH(MID($B865,1,1),_311_Table2_ColumnLookup,0),FALSE),
  IF(VALUE(LEFT($A865,3))=311,VLOOKUP(VALUE(MID($B865,2,1)),_311_Table2,MATCH(MID($B865,1,1),_311_Table2_ColumnLookup,0),FALSE)
+N("311"),
  IF(AND(VALUE(LEFT($A865,3))=312,LEFT($G865,10)="Unincepted",$B865="G "),VLOOKUP(" ULO",_312_Table2,MATCH('312'!$N$16,_312_Table2_ColumnLookup,0),FALSE),
  IF(AND(VALUE(LEFT($A865,3))=312,LEFT($G865,10)="Unincepted",$B865="O "),VLOOKUP(" ULO",_312_Table2,MATCH('312'!$V$16,_312_Table2_ColumnLookup,0),FALSE),
  IF(AND(VALUE(LEFT($A865,3))=312,LEFT($G865,10)="Unincepted",$B865="Q "),VLOOKUP(" ULO",_312_Table2,MATCH('312'!$X$16,_312_Table2_ColumnLookup,0),FALSE),
  IF(AND(VALUE(LEFT($A865,3))=312,LEFT($G865,10)="Unincepted"),VLOOKUP(" ULO",_312_Table2,MATCH(LEFT($B865,1),_312_Table2_ColumnLookup,0),FALSE),
  IF(AND(VALUE(LEFT($A865,3))=312,LEFT($G865,5)="Total",$B865="G "),VLOOKUP('312'!$F$80,_312_Table2,MATCH('312'!$N$16,_312_Table2_ColumnLookup,0),FALSE),
  IF(AND(VALUE(LEFT($A865,3))=312,LEFT($G865,5)="Total",$B865="O "),VLOOKUP('312'!$F$80,_312_Table2,MATCH('312'!$V$16,_312_Table2_ColumnLookup,0),FALSE),
  IF(AND(VALUE(LEFT($A865,3))=312,LEFT($G865,5)="Total",$B865="Q "),VLOOKUP('312'!$F$80,_312_Table2,MATCH('312'!$X$16,_312_Table2_ColumnLookup,0),FALSE),
  IF(AND(VALUE(LEFT($A865,3))=312,LEFT($G865,5)="Total"),VLOOKUP('312'!$F$80,_312_Table2,MATCH(LEFT($B865,1),_312_Table2_ColumnLookup,0),FALSE),
  IF(AND(VALUE(LEFT($A865,3))=312,LEN($I865)=4,$B865="G"),VLOOKUP($I865,_312_Table2,MATCH('312'!$N$16,_312_Table2_ColumnLookup,0),FALSE),
  IF(AND(VALUE(LEFT($A865,3))=312,LEN($I865)=4,$B865="O"),VLOOKUP($I865,_312_Table2,MATCH('312'!$V$16,_312_Table2_ColumnLookup,0),FALSE),
  IF(AND(VALUE(LEFT($A865,3))=312,LEN($I865)=4,$B865="Q"),VLOOKUP($I865,_312_Table2,MATCH('312'!$X$16,_312_Table2_ColumnLookup,0),FALSE),
  IF(AND(VALUE(LEFT($A865,3))=312,LEN($I865)=4),VLOOKUP($I865,_312_Table2,MATCH(LEFT($B865,1),_312_Table2_ColumnLookup,0),FALSE)
+N("312"),
  IF(VALUE(LEFT($A865,3))=313,VLOOKUP(VALUE(MID($B865,2,1)),_313_Table2,MATCH(MID($B865,1,1),_313_Table2_ColumnLookup,0),FALSE)
+N("313"),
  IF(AND(VALUE(LEFT($A865,3))=314,LEN($B865)=3),VLOOKUP(VALUE(MID($B865,2,2)),_314_Table2,MATCH(MID($B865,1,1),_314_Table2_ColumnLookup,0),FALSE),
  IF(VALUE(LEFT($A865,3))=314,VLOOKUP(VALUE(MID($B865,2,1)),_314_Table2,MATCH(MID($B865,1,1),_314_Table2_ColumnLookup,0),FALSE)
+N("314"),
""))))))))))))))))))))))))</f>
        <v>#N/A</v>
      </c>
      <c r="F865" s="238" t="e">
        <f>IF(AND(VALUE(LEFT($A865,3))=309,LEN($B865)=3),VLOOKUP(VALUE(MID($B865,2,2)),_309_Table3,MATCH(MID($B865,1,1),_309_Table3_ColumnLookup,0),FALSE),
  IF($C865="309 LCR SummaryA",OneYearSCR,IF($C865="309 LCR SummaryB",UltimateSCR,IF(VALUE(LEFT($A865,3))=309,VLOOKUP(VALUE(MID($B865,2,1)),_309_Table3,MATCH(MID($B865,1,1),_309_Table3_ColumnLookup,0),FALSE)
+N("309"),
  IF(VALUE(LEFT($A865,3))=310,VLOOKUP(VALUE(MID($B865,2,1)),_310_Table3,MATCH(MID($B865,1,1),_310_Table3_ColumnLookup,0),FALSE)
+N("310"),
  IF(AND(VALUE(LEFT($A865,3))=311,LEN($I865)=4),VLOOKUP($I865,_311_Table3,MATCH($B865,_311_Table3_ColumnLookup,0),FALSE),
  IF(AND(VALUE(LEFT($A865,3))=311,OR($B865="I2",$B865="J2",$B865="K2",$B865="L2")),VLOOKUP('311'!$G$58,_311_Table3,MATCH(MID($B865,1,1),_311_Table3_ColumnLookup,0),FALSE),
  IF(AND(VALUE(LEFT($A865,3))=311,RIGHT($B865,5)="Total"),VLOOKUP('311'!$G$59,_311_Table3,MATCH(MID($B865,1,1),_311_Table3_ColumnLookup,0),FALSE),
  IF(VALUE(LEFT($A865,3))=311,VLOOKUP(VALUE(MID($B865,2,1)),_311_Table3,MATCH(MID($B865,1,1),_311_Table3_ColumnLookup,0),FALSE)
+N("311"),
  IF(AND(VALUE(LEFT($A865,3))=312,LEFT($G865,10)="Unincepted",$B865="G "),VLOOKUP(" ULO",_312_Table3,MATCH('312'!$N$16,_312_Table3_ColumnLookup,0),FALSE),
  IF(AND(VALUE(LEFT($A865,3))=312,LEFT($G865,10)="Unincepted",$B865="O "),VLOOKUP(" ULO",_312_Table3,MATCH('312'!$V$16,_312_Table3_ColumnLookup,0),FALSE),
  IF(AND(VALUE(LEFT($A865,3))=312,LEFT($G865,10)="Unincepted",$B865="Q "),VLOOKUP(" ULO",_312_Table3,MATCH('312'!$X$16,_312_Table3_ColumnLookup,0),FALSE),
  IF(AND(VALUE(LEFT($A865,3))=312,LEFT($G865,10)="Unincepted"),VLOOKUP(" ULO",_312_Table3,MATCH(LEFT($B865,1),_312_Table3_ColumnLookup,0),FALSE),
  IF(AND(VALUE(LEFT($A865,3))=312,LEFT($G865,5)="Total",$B865="G "),VLOOKUP('312'!$F$80,_312_Table3,MATCH('312'!$N$16,_312_Table3_ColumnLookup,0),FALSE),
  IF(AND(VALUE(LEFT($A865,3))=312,LEFT($G865,5)="Total",$B865="O "),VLOOKUP('312'!$F$80,_312_Table3,MATCH('312'!$V$16,_312_Table3_ColumnLookup,0),FALSE),
  IF(AND(VALUE(LEFT($A865,3))=312,LEFT($G865,5)="Total",$B865="Q "),VLOOKUP('312'!$F$80,_312_Table3,MATCH('312'!$X$16,_312_Table3_ColumnLookup,0),FALSE),
  IF(AND(VALUE(LEFT($A865,3))=312,LEFT($G865,5)="Total"),VLOOKUP('312'!$F$80,_312_Table3,MATCH(LEFT($B865,1),_312_Table3_ColumnLookup,0),FALSE),
  IF(AND(VALUE(LEFT($A865,3))=312,LEN($I865)=4,$B865="G"),VLOOKUP($I865,_312_Table3,MATCH('312'!$N$16,_312_Table3_ColumnLookup,0),FALSE),
  IF(AND(VALUE(LEFT($A865,3))=312,LEN($I865)=4,$B865="O"),VLOOKUP($I865,_312_Table3,MATCH('312'!$V$16,_312_Table3_ColumnLookup,0),FALSE),
  IF(AND(VALUE(LEFT($A865,3))=312,LEN($I865)=4,$B865="Q"),VLOOKUP($I865,_312_Table3,MATCH('312'!$X$16,_312_Table3_ColumnLookup,0),FALSE),
  IF(AND(VALUE(LEFT($A865,3))=312,LEN($I865)=4),VLOOKUP($I865,_312_Table3,MATCH(LEFT($B865,1),_312_Table3_ColumnLookup,0),FALSE)
+N("312"),
  IF(VALUE(LEFT($A865,3))=313,VLOOKUP(VALUE(MID($B865,2,1)),_313_Table3,MATCH(MID($B865,1,1),_313_Table3_ColumnLookup,0),FALSE)
+N("313"),
  IF(AND(VALUE(LEFT($A865,3))=314,LEN($B865)=3),VLOOKUP(VALUE(MID($B865,2,2)),_314_Table3,MATCH(MID($B865,1,1),_314_Table3_ColumnLookup,0),FALSE),
  IF(VALUE(LEFT($A865,3))=314,VLOOKUP(VALUE(MID($B865,2,1)),_314_Table3,MATCH(MID($B865,1,1),_314_Table3_ColumnLookup,0),FALSE)
+N("314"),
""))))))))))))))))))))))))</f>
        <v>#N/A</v>
      </c>
      <c r="H865" s="321" t="str">
        <f>IFERROR(
IF(ISERROR($D865)=FALSE,$D865,IF(ISERROR($E865)=FALSE,$E865,IF(ISERROR($F865)=FALSE,$F865
+N("012 checkboxes"),
IF(
IF(OR(LEFT($A865,9)="Syndicate",LEFT($A865,12)="NewSyndicate"),VLOOKUP($A865,'012'!$J:$ZW,MATCH("Link to button",'012'!$J$1:$ZW$1,0),0)
+N("309 checkbox"),
IF($C865="309 LCR Summary0",VLOOKUP("Notes990",'309'!$P:$ZZ,MATCH("Link to button",'309'!$P$1:$ZZ$1,0),0)
+N("313 checkboxes"),
IF($C865="313 Financial Information0LcmVsScr",IF($C865="309 LCR Summary0",VLOOKUP("LcmVsScr",'309'!$N:$ZZ,MATCH("Link to button",'309'!$N$1:$ZZ$1,0),0),
IF($C865="313 Financial Information0LcrDocAttached",IF($C865="309 LCR Summary0",VLOOKUP("LcrDocAttached",'309'!$N:$ZZ,MATCH("Link to button",'309'!$N$1:$ZZ$1,0),
0)))))))=1,TRUE,FALSE)
))),"")</f>
        <v/>
      </c>
    </row>
    <row r="866" spans="1:8">
      <c r="A866" s="237" t="e">
        <f>VLOOKUP($G866,CSVLookups!$B:$R,MATCH(A$1,CSVLookups!$B$1:$R$1,0),FALSE)</f>
        <v>#N/A</v>
      </c>
      <c r="B866" s="237" t="e">
        <f>VLOOKUP($G866,CSVLookups!$B:$R,MATCH(B$1,CSVLookups!$B$1:$R$1,0),FALSE)</f>
        <v>#N/A</v>
      </c>
      <c r="C866" s="238" t="e">
        <f t="shared" si="14"/>
        <v>#N/A</v>
      </c>
      <c r="D866" s="238" t="e">
        <f>IF(AND(VALUE(LEFT($A866,3))=309,LEN($B866)=3),VLOOKUP(VALUE(MID($B866,2,2)),_309_Table1,MATCH(MID($B866,1,1),_309_Table1_ColumnLookup,0),FALSE),
  IF($C866="309 LCR SummaryA",OneYearSCR,IF($C866="309 LCR SummaryB",UltimateSCR,IF(VALUE(LEFT($A866,3))=309,VLOOKUP(VALUE(MID($B866,2,1)),_309_Table1,MATCH(MID($B866,1,1),_309_Table1_ColumnLookup,0),FALSE)
+N("309"),
  IF(VALUE(LEFT($A866,3))=310,VLOOKUP(VALUE(MID($B866,2,1)),_310_Table1,MATCH(MID($B866,1,1),_310_Table1_ColumnLookup,0),FALSE)
+N("310"),
  IF(AND(VALUE(LEFT($A866,3))=311,LEN($I866)=4),VLOOKUP($I866,_311_Table1,MATCH($B866,_311_Table1_ColumnLookup,0),FALSE),
  IF(AND(VALUE(LEFT($A866,3))=311,OR($B866="I2",$B866="J2",$B866="K2",$B866="L2")),VLOOKUP('311'!$G$58,_311_Table1,MATCH(MID($B866,1,1),_311_Table1_ColumnLookup,0),FALSE),
  IF(AND(VALUE(LEFT($A866,3))=311,RIGHT($B866,5)="Total"),VLOOKUP('311'!$G$59,_311_Table1,MATCH(MID($B866,1,1),_311_Table1_ColumnLookup,0),FALSE),
  IF(VALUE(LEFT($A866,3))=311,VLOOKUP(VALUE(MID($B866,2,1)),_311_Table1,MATCH(MID($B866,1,1),_311_Table1_ColumnLookup,0),FALSE)
+N("311"),
  IF(AND(VALUE(LEFT($A866,3))=312,LEFT($G866,10)="Unincepted",$B866="G "),VLOOKUP(" ULO",_312_Table1,MATCH('312'!$N$16,_312_Table1_ColumnLookup,0),FALSE),
  IF(AND(VALUE(LEFT($A866,3))=312,LEFT($G866,10)="Unincepted",$B866="O "),VLOOKUP(" ULO",_312_Table1,MATCH('312'!$V$16,_312_Table1_ColumnLookup,0),FALSE),
  IF(AND(VALUE(LEFT($A866,3))=312,LEFT($G866,10)="Unincepted",$B866="Q "),VLOOKUP(" ULO",_312_Table1,MATCH('312'!$X$16,_312_Table1_ColumnLookup,0),FALSE),
  IF(AND(VALUE(LEFT($A866,3))=312,LEFT($G866,10)="Unincepted"),VLOOKUP(" ULO",_312_Table1,MATCH(LEFT($B866,1),_312_Table1_ColumnLookup,0),FALSE),
  IF(AND(VALUE(LEFT($A866,3))=312,LEFT($G866,5)="Total",$B866="G "),VLOOKUP('312'!$F$80,_312_Table1,MATCH('312'!$N$16,_312_Table1_ColumnLookup,0),FALSE),
  IF(AND(VALUE(LEFT($A866,3))=312,LEFT($G866,5)="Total",$B866="O "),VLOOKUP('312'!$F$80,_312_Table1,MATCH('312'!$V$16,_312_Table1_ColumnLookup,0),FALSE),
  IF(AND(VALUE(LEFT($A866,3))=312,LEFT($G866,5)="Total",$B866="Q "),VLOOKUP('312'!$F$80,_312_Table1,MATCH('312'!$X$16,_312_Table1_ColumnLookup,0),FALSE),
  IF(AND(VALUE(LEFT($A866,3))=312,LEFT($G866,5)="Total"),VLOOKUP('312'!$F$80,_312_Table1,MATCH(LEFT($B866,1),_312_Table1_ColumnLookup,0),FALSE),
  IF(AND(VALUE(LEFT($A866,3))=312,LEN($I866)=4,$B866="G"),VLOOKUP($I866,_312_Table1,MATCH('312'!$N$16,_312_Table1_ColumnLookup,0),FALSE),
  IF(AND(VALUE(LEFT($A866,3))=312,LEN($I866)=4,$B866="O"),VLOOKUP($I866,_312_Table1,MATCH('312'!$V$16,_312_Table1_ColumnLookup,0),FALSE),
  IF(AND(VALUE(LEFT($A866,3))=312,LEN($I866)=4,$B866="Q"),VLOOKUP($I866,_312_Table1,MATCH('312'!$X$16,_312_Table1_ColumnLookup,0),FALSE),
  IF(AND(VALUE(LEFT($A866,3))=312,LEN($I866)=4),VLOOKUP($I866,_312_Table1,MATCH(LEFT($B866,1),_312_Table1_ColumnLookup,0),FALSE)
+N("312"),
  IF(VALUE(LEFT($A866,3))=313,VLOOKUP(VALUE(MID($B866,2,1)),_313_Table1,MATCH(MID($B866,1,1),_313_Table1_ColumnLookup,0),FALSE)
+N("313"),
  IF(AND(VALUE(LEFT($A866,3))=314,LEN($B866)=3),VLOOKUP(VALUE(MID($B866,2,2)),_314_Table1,MATCH(MID($B866,1,1),_314_Table1_ColumnLookup,0),FALSE),
  IF(VALUE(LEFT($A866,3))=314,VLOOKUP(VALUE(MID($B866,2,1)),_314_Table1,MATCH(MID($B866,1,1),_314_Table1_ColumnLookup,0),FALSE)
+N("314"),
""))))))))))))))))))))))))</f>
        <v>#N/A</v>
      </c>
      <c r="E866" s="238" t="e">
        <f>IF(AND(VALUE(LEFT($A866,3))=309,LEN($B866)=3),VLOOKUP(VALUE(MID($B866,2,2)),_309_Table2,MATCH(MID($B866,1,1),_309_Table2_ColumnLookup,0),FALSE),
  IF($C866="309 LCR SummaryA",OneYearSCR,IF($C866="309 LCR SummaryB",UltimateSCR,IF(VALUE(LEFT($A866,3))=309,VLOOKUP(VALUE(MID($B866,2,1)),_309_Table2,MATCH(MID($B866,1,1),_309_Table2_ColumnLookup,0),FALSE)
+N("309"),
  IF(VALUE(LEFT($A866,3))=310,VLOOKUP(VALUE(MID($B866,2,1)),_310_Table2,MATCH(MID($B866,1,1),_310_Table2_ColumnLookup,0),FALSE)
+N("310"),
  IF(AND(VALUE(LEFT($A866,3))=311,LEN($I866)=4),VLOOKUP($I866,_311_Table2,MATCH($B866,_311_Table2_ColumnLookup,0),FALSE),
  IF(AND(VALUE(LEFT($A866,3))=311,OR($B866="I2",$B866="J2",$B866="K2",$B866="L2")),VLOOKUP('311'!$G$58,_311_Table2,MATCH(MID($B866,1,1),_311_Table2_ColumnLookup,0),FALSE),
  IF(AND(VALUE(LEFT($A866,3))=311,RIGHT($B866,5)="Total"),VLOOKUP('311'!$G$59,_311_Table2,MATCH(MID($B866,1,1),_311_Table2_ColumnLookup,0),FALSE),
  IF(VALUE(LEFT($A866,3))=311,VLOOKUP(VALUE(MID($B866,2,1)),_311_Table2,MATCH(MID($B866,1,1),_311_Table2_ColumnLookup,0),FALSE)
+N("311"),
  IF(AND(VALUE(LEFT($A866,3))=312,LEFT($G866,10)="Unincepted",$B866="G "),VLOOKUP(" ULO",_312_Table2,MATCH('312'!$N$16,_312_Table2_ColumnLookup,0),FALSE),
  IF(AND(VALUE(LEFT($A866,3))=312,LEFT($G866,10)="Unincepted",$B866="O "),VLOOKUP(" ULO",_312_Table2,MATCH('312'!$V$16,_312_Table2_ColumnLookup,0),FALSE),
  IF(AND(VALUE(LEFT($A866,3))=312,LEFT($G866,10)="Unincepted",$B866="Q "),VLOOKUP(" ULO",_312_Table2,MATCH('312'!$X$16,_312_Table2_ColumnLookup,0),FALSE),
  IF(AND(VALUE(LEFT($A866,3))=312,LEFT($G866,10)="Unincepted"),VLOOKUP(" ULO",_312_Table2,MATCH(LEFT($B866,1),_312_Table2_ColumnLookup,0),FALSE),
  IF(AND(VALUE(LEFT($A866,3))=312,LEFT($G866,5)="Total",$B866="G "),VLOOKUP('312'!$F$80,_312_Table2,MATCH('312'!$N$16,_312_Table2_ColumnLookup,0),FALSE),
  IF(AND(VALUE(LEFT($A866,3))=312,LEFT($G866,5)="Total",$B866="O "),VLOOKUP('312'!$F$80,_312_Table2,MATCH('312'!$V$16,_312_Table2_ColumnLookup,0),FALSE),
  IF(AND(VALUE(LEFT($A866,3))=312,LEFT($G866,5)="Total",$B866="Q "),VLOOKUP('312'!$F$80,_312_Table2,MATCH('312'!$X$16,_312_Table2_ColumnLookup,0),FALSE),
  IF(AND(VALUE(LEFT($A866,3))=312,LEFT($G866,5)="Total"),VLOOKUP('312'!$F$80,_312_Table2,MATCH(LEFT($B866,1),_312_Table2_ColumnLookup,0),FALSE),
  IF(AND(VALUE(LEFT($A866,3))=312,LEN($I866)=4,$B866="G"),VLOOKUP($I866,_312_Table2,MATCH('312'!$N$16,_312_Table2_ColumnLookup,0),FALSE),
  IF(AND(VALUE(LEFT($A866,3))=312,LEN($I866)=4,$B866="O"),VLOOKUP($I866,_312_Table2,MATCH('312'!$V$16,_312_Table2_ColumnLookup,0),FALSE),
  IF(AND(VALUE(LEFT($A866,3))=312,LEN($I866)=4,$B866="Q"),VLOOKUP($I866,_312_Table2,MATCH('312'!$X$16,_312_Table2_ColumnLookup,0),FALSE),
  IF(AND(VALUE(LEFT($A866,3))=312,LEN($I866)=4),VLOOKUP($I866,_312_Table2,MATCH(LEFT($B866,1),_312_Table2_ColumnLookup,0),FALSE)
+N("312"),
  IF(VALUE(LEFT($A866,3))=313,VLOOKUP(VALUE(MID($B866,2,1)),_313_Table2,MATCH(MID($B866,1,1),_313_Table2_ColumnLookup,0),FALSE)
+N("313"),
  IF(AND(VALUE(LEFT($A866,3))=314,LEN($B866)=3),VLOOKUP(VALUE(MID($B866,2,2)),_314_Table2,MATCH(MID($B866,1,1),_314_Table2_ColumnLookup,0),FALSE),
  IF(VALUE(LEFT($A866,3))=314,VLOOKUP(VALUE(MID($B866,2,1)),_314_Table2,MATCH(MID($B866,1,1),_314_Table2_ColumnLookup,0),FALSE)
+N("314"),
""))))))))))))))))))))))))</f>
        <v>#N/A</v>
      </c>
      <c r="F866" s="238" t="e">
        <f>IF(AND(VALUE(LEFT($A866,3))=309,LEN($B866)=3),VLOOKUP(VALUE(MID($B866,2,2)),_309_Table3,MATCH(MID($B866,1,1),_309_Table3_ColumnLookup,0),FALSE),
  IF($C866="309 LCR SummaryA",OneYearSCR,IF($C866="309 LCR SummaryB",UltimateSCR,IF(VALUE(LEFT($A866,3))=309,VLOOKUP(VALUE(MID($B866,2,1)),_309_Table3,MATCH(MID($B866,1,1),_309_Table3_ColumnLookup,0),FALSE)
+N("309"),
  IF(VALUE(LEFT($A866,3))=310,VLOOKUP(VALUE(MID($B866,2,1)),_310_Table3,MATCH(MID($B866,1,1),_310_Table3_ColumnLookup,0),FALSE)
+N("310"),
  IF(AND(VALUE(LEFT($A866,3))=311,LEN($I866)=4),VLOOKUP($I866,_311_Table3,MATCH($B866,_311_Table3_ColumnLookup,0),FALSE),
  IF(AND(VALUE(LEFT($A866,3))=311,OR($B866="I2",$B866="J2",$B866="K2",$B866="L2")),VLOOKUP('311'!$G$58,_311_Table3,MATCH(MID($B866,1,1),_311_Table3_ColumnLookup,0),FALSE),
  IF(AND(VALUE(LEFT($A866,3))=311,RIGHT($B866,5)="Total"),VLOOKUP('311'!$G$59,_311_Table3,MATCH(MID($B866,1,1),_311_Table3_ColumnLookup,0),FALSE),
  IF(VALUE(LEFT($A866,3))=311,VLOOKUP(VALUE(MID($B866,2,1)),_311_Table3,MATCH(MID($B866,1,1),_311_Table3_ColumnLookup,0),FALSE)
+N("311"),
  IF(AND(VALUE(LEFT($A866,3))=312,LEFT($G866,10)="Unincepted",$B866="G "),VLOOKUP(" ULO",_312_Table3,MATCH('312'!$N$16,_312_Table3_ColumnLookup,0),FALSE),
  IF(AND(VALUE(LEFT($A866,3))=312,LEFT($G866,10)="Unincepted",$B866="O "),VLOOKUP(" ULO",_312_Table3,MATCH('312'!$V$16,_312_Table3_ColumnLookup,0),FALSE),
  IF(AND(VALUE(LEFT($A866,3))=312,LEFT($G866,10)="Unincepted",$B866="Q "),VLOOKUP(" ULO",_312_Table3,MATCH('312'!$X$16,_312_Table3_ColumnLookup,0),FALSE),
  IF(AND(VALUE(LEFT($A866,3))=312,LEFT($G866,10)="Unincepted"),VLOOKUP(" ULO",_312_Table3,MATCH(LEFT($B866,1),_312_Table3_ColumnLookup,0),FALSE),
  IF(AND(VALUE(LEFT($A866,3))=312,LEFT($G866,5)="Total",$B866="G "),VLOOKUP('312'!$F$80,_312_Table3,MATCH('312'!$N$16,_312_Table3_ColumnLookup,0),FALSE),
  IF(AND(VALUE(LEFT($A866,3))=312,LEFT($G866,5)="Total",$B866="O "),VLOOKUP('312'!$F$80,_312_Table3,MATCH('312'!$V$16,_312_Table3_ColumnLookup,0),FALSE),
  IF(AND(VALUE(LEFT($A866,3))=312,LEFT($G866,5)="Total",$B866="Q "),VLOOKUP('312'!$F$80,_312_Table3,MATCH('312'!$X$16,_312_Table3_ColumnLookup,0),FALSE),
  IF(AND(VALUE(LEFT($A866,3))=312,LEFT($G866,5)="Total"),VLOOKUP('312'!$F$80,_312_Table3,MATCH(LEFT($B866,1),_312_Table3_ColumnLookup,0),FALSE),
  IF(AND(VALUE(LEFT($A866,3))=312,LEN($I866)=4,$B866="G"),VLOOKUP($I866,_312_Table3,MATCH('312'!$N$16,_312_Table3_ColumnLookup,0),FALSE),
  IF(AND(VALUE(LEFT($A866,3))=312,LEN($I866)=4,$B866="O"),VLOOKUP($I866,_312_Table3,MATCH('312'!$V$16,_312_Table3_ColumnLookup,0),FALSE),
  IF(AND(VALUE(LEFT($A866,3))=312,LEN($I866)=4,$B866="Q"),VLOOKUP($I866,_312_Table3,MATCH('312'!$X$16,_312_Table3_ColumnLookup,0),FALSE),
  IF(AND(VALUE(LEFT($A866,3))=312,LEN($I866)=4),VLOOKUP($I866,_312_Table3,MATCH(LEFT($B866,1),_312_Table3_ColumnLookup,0),FALSE)
+N("312"),
  IF(VALUE(LEFT($A866,3))=313,VLOOKUP(VALUE(MID($B866,2,1)),_313_Table3,MATCH(MID($B866,1,1),_313_Table3_ColumnLookup,0),FALSE)
+N("313"),
  IF(AND(VALUE(LEFT($A866,3))=314,LEN($B866)=3),VLOOKUP(VALUE(MID($B866,2,2)),_314_Table3,MATCH(MID($B866,1,1),_314_Table3_ColumnLookup,0),FALSE),
  IF(VALUE(LEFT($A866,3))=314,VLOOKUP(VALUE(MID($B866,2,1)),_314_Table3,MATCH(MID($B866,1,1),_314_Table3_ColumnLookup,0),FALSE)
+N("314"),
""))))))))))))))))))))))))</f>
        <v>#N/A</v>
      </c>
      <c r="H866" s="321" t="str">
        <f>IFERROR(
IF(ISERROR($D866)=FALSE,$D866,IF(ISERROR($E866)=FALSE,$E866,IF(ISERROR($F866)=FALSE,$F866
+N("012 checkboxes"),
IF(
IF(OR(LEFT($A866,9)="Syndicate",LEFT($A866,12)="NewSyndicate"),VLOOKUP($A866,'012'!$J:$ZW,MATCH("Link to button",'012'!$J$1:$ZW$1,0),0)
+N("309 checkbox"),
IF($C866="309 LCR Summary0",VLOOKUP("Notes990",'309'!$P:$ZZ,MATCH("Link to button",'309'!$P$1:$ZZ$1,0),0)
+N("313 checkboxes"),
IF($C866="313 Financial Information0LcmVsScr",IF($C866="309 LCR Summary0",VLOOKUP("LcmVsScr",'309'!$N:$ZZ,MATCH("Link to button",'309'!$N$1:$ZZ$1,0),0),
IF($C866="313 Financial Information0LcrDocAttached",IF($C866="309 LCR Summary0",VLOOKUP("LcrDocAttached",'309'!$N:$ZZ,MATCH("Link to button",'309'!$N$1:$ZZ$1,0),
0)))))))=1,TRUE,FALSE)
))),"")</f>
        <v/>
      </c>
    </row>
    <row r="867" spans="1:8">
      <c r="A867" s="237" t="e">
        <f>VLOOKUP($G867,CSVLookups!$B:$R,MATCH(A$1,CSVLookups!$B$1:$R$1,0),FALSE)</f>
        <v>#N/A</v>
      </c>
      <c r="B867" s="237" t="e">
        <f>VLOOKUP($G867,CSVLookups!$B:$R,MATCH(B$1,CSVLookups!$B$1:$R$1,0),FALSE)</f>
        <v>#N/A</v>
      </c>
      <c r="C867" s="238" t="e">
        <f t="shared" si="14"/>
        <v>#N/A</v>
      </c>
      <c r="D867" s="238" t="e">
        <f>IF(AND(VALUE(LEFT($A867,3))=309,LEN($B867)=3),VLOOKUP(VALUE(MID($B867,2,2)),_309_Table1,MATCH(MID($B867,1,1),_309_Table1_ColumnLookup,0),FALSE),
  IF($C867="309 LCR SummaryA",OneYearSCR,IF($C867="309 LCR SummaryB",UltimateSCR,IF(VALUE(LEFT($A867,3))=309,VLOOKUP(VALUE(MID($B867,2,1)),_309_Table1,MATCH(MID($B867,1,1),_309_Table1_ColumnLookup,0),FALSE)
+N("309"),
  IF(VALUE(LEFT($A867,3))=310,VLOOKUP(VALUE(MID($B867,2,1)),_310_Table1,MATCH(MID($B867,1,1),_310_Table1_ColumnLookup,0),FALSE)
+N("310"),
  IF(AND(VALUE(LEFT($A867,3))=311,LEN($I867)=4),VLOOKUP($I867,_311_Table1,MATCH($B867,_311_Table1_ColumnLookup,0),FALSE),
  IF(AND(VALUE(LEFT($A867,3))=311,OR($B867="I2",$B867="J2",$B867="K2",$B867="L2")),VLOOKUP('311'!$G$58,_311_Table1,MATCH(MID($B867,1,1),_311_Table1_ColumnLookup,0),FALSE),
  IF(AND(VALUE(LEFT($A867,3))=311,RIGHT($B867,5)="Total"),VLOOKUP('311'!$G$59,_311_Table1,MATCH(MID($B867,1,1),_311_Table1_ColumnLookup,0),FALSE),
  IF(VALUE(LEFT($A867,3))=311,VLOOKUP(VALUE(MID($B867,2,1)),_311_Table1,MATCH(MID($B867,1,1),_311_Table1_ColumnLookup,0),FALSE)
+N("311"),
  IF(AND(VALUE(LEFT($A867,3))=312,LEFT($G867,10)="Unincepted",$B867="G "),VLOOKUP(" ULO",_312_Table1,MATCH('312'!$N$16,_312_Table1_ColumnLookup,0),FALSE),
  IF(AND(VALUE(LEFT($A867,3))=312,LEFT($G867,10)="Unincepted",$B867="O "),VLOOKUP(" ULO",_312_Table1,MATCH('312'!$V$16,_312_Table1_ColumnLookup,0),FALSE),
  IF(AND(VALUE(LEFT($A867,3))=312,LEFT($G867,10)="Unincepted",$B867="Q "),VLOOKUP(" ULO",_312_Table1,MATCH('312'!$X$16,_312_Table1_ColumnLookup,0),FALSE),
  IF(AND(VALUE(LEFT($A867,3))=312,LEFT($G867,10)="Unincepted"),VLOOKUP(" ULO",_312_Table1,MATCH(LEFT($B867,1),_312_Table1_ColumnLookup,0),FALSE),
  IF(AND(VALUE(LEFT($A867,3))=312,LEFT($G867,5)="Total",$B867="G "),VLOOKUP('312'!$F$80,_312_Table1,MATCH('312'!$N$16,_312_Table1_ColumnLookup,0),FALSE),
  IF(AND(VALUE(LEFT($A867,3))=312,LEFT($G867,5)="Total",$B867="O "),VLOOKUP('312'!$F$80,_312_Table1,MATCH('312'!$V$16,_312_Table1_ColumnLookup,0),FALSE),
  IF(AND(VALUE(LEFT($A867,3))=312,LEFT($G867,5)="Total",$B867="Q "),VLOOKUP('312'!$F$80,_312_Table1,MATCH('312'!$X$16,_312_Table1_ColumnLookup,0),FALSE),
  IF(AND(VALUE(LEFT($A867,3))=312,LEFT($G867,5)="Total"),VLOOKUP('312'!$F$80,_312_Table1,MATCH(LEFT($B867,1),_312_Table1_ColumnLookup,0),FALSE),
  IF(AND(VALUE(LEFT($A867,3))=312,LEN($I867)=4,$B867="G"),VLOOKUP($I867,_312_Table1,MATCH('312'!$N$16,_312_Table1_ColumnLookup,0),FALSE),
  IF(AND(VALUE(LEFT($A867,3))=312,LEN($I867)=4,$B867="O"),VLOOKUP($I867,_312_Table1,MATCH('312'!$V$16,_312_Table1_ColumnLookup,0),FALSE),
  IF(AND(VALUE(LEFT($A867,3))=312,LEN($I867)=4,$B867="Q"),VLOOKUP($I867,_312_Table1,MATCH('312'!$X$16,_312_Table1_ColumnLookup,0),FALSE),
  IF(AND(VALUE(LEFT($A867,3))=312,LEN($I867)=4),VLOOKUP($I867,_312_Table1,MATCH(LEFT($B867,1),_312_Table1_ColumnLookup,0),FALSE)
+N("312"),
  IF(VALUE(LEFT($A867,3))=313,VLOOKUP(VALUE(MID($B867,2,1)),_313_Table1,MATCH(MID($B867,1,1),_313_Table1_ColumnLookup,0),FALSE)
+N("313"),
  IF(AND(VALUE(LEFT($A867,3))=314,LEN($B867)=3),VLOOKUP(VALUE(MID($B867,2,2)),_314_Table1,MATCH(MID($B867,1,1),_314_Table1_ColumnLookup,0),FALSE),
  IF(VALUE(LEFT($A867,3))=314,VLOOKUP(VALUE(MID($B867,2,1)),_314_Table1,MATCH(MID($B867,1,1),_314_Table1_ColumnLookup,0),FALSE)
+N("314"),
""))))))))))))))))))))))))</f>
        <v>#N/A</v>
      </c>
      <c r="E867" s="238" t="e">
        <f>IF(AND(VALUE(LEFT($A867,3))=309,LEN($B867)=3),VLOOKUP(VALUE(MID($B867,2,2)),_309_Table2,MATCH(MID($B867,1,1),_309_Table2_ColumnLookup,0),FALSE),
  IF($C867="309 LCR SummaryA",OneYearSCR,IF($C867="309 LCR SummaryB",UltimateSCR,IF(VALUE(LEFT($A867,3))=309,VLOOKUP(VALUE(MID($B867,2,1)),_309_Table2,MATCH(MID($B867,1,1),_309_Table2_ColumnLookup,0),FALSE)
+N("309"),
  IF(VALUE(LEFT($A867,3))=310,VLOOKUP(VALUE(MID($B867,2,1)),_310_Table2,MATCH(MID($B867,1,1),_310_Table2_ColumnLookup,0),FALSE)
+N("310"),
  IF(AND(VALUE(LEFT($A867,3))=311,LEN($I867)=4),VLOOKUP($I867,_311_Table2,MATCH($B867,_311_Table2_ColumnLookup,0),FALSE),
  IF(AND(VALUE(LEFT($A867,3))=311,OR($B867="I2",$B867="J2",$B867="K2",$B867="L2")),VLOOKUP('311'!$G$58,_311_Table2,MATCH(MID($B867,1,1),_311_Table2_ColumnLookup,0),FALSE),
  IF(AND(VALUE(LEFT($A867,3))=311,RIGHT($B867,5)="Total"),VLOOKUP('311'!$G$59,_311_Table2,MATCH(MID($B867,1,1),_311_Table2_ColumnLookup,0),FALSE),
  IF(VALUE(LEFT($A867,3))=311,VLOOKUP(VALUE(MID($B867,2,1)),_311_Table2,MATCH(MID($B867,1,1),_311_Table2_ColumnLookup,0),FALSE)
+N("311"),
  IF(AND(VALUE(LEFT($A867,3))=312,LEFT($G867,10)="Unincepted",$B867="G "),VLOOKUP(" ULO",_312_Table2,MATCH('312'!$N$16,_312_Table2_ColumnLookup,0),FALSE),
  IF(AND(VALUE(LEFT($A867,3))=312,LEFT($G867,10)="Unincepted",$B867="O "),VLOOKUP(" ULO",_312_Table2,MATCH('312'!$V$16,_312_Table2_ColumnLookup,0),FALSE),
  IF(AND(VALUE(LEFT($A867,3))=312,LEFT($G867,10)="Unincepted",$B867="Q "),VLOOKUP(" ULO",_312_Table2,MATCH('312'!$X$16,_312_Table2_ColumnLookup,0),FALSE),
  IF(AND(VALUE(LEFT($A867,3))=312,LEFT($G867,10)="Unincepted"),VLOOKUP(" ULO",_312_Table2,MATCH(LEFT($B867,1),_312_Table2_ColumnLookup,0),FALSE),
  IF(AND(VALUE(LEFT($A867,3))=312,LEFT($G867,5)="Total",$B867="G "),VLOOKUP('312'!$F$80,_312_Table2,MATCH('312'!$N$16,_312_Table2_ColumnLookup,0),FALSE),
  IF(AND(VALUE(LEFT($A867,3))=312,LEFT($G867,5)="Total",$B867="O "),VLOOKUP('312'!$F$80,_312_Table2,MATCH('312'!$V$16,_312_Table2_ColumnLookup,0),FALSE),
  IF(AND(VALUE(LEFT($A867,3))=312,LEFT($G867,5)="Total",$B867="Q "),VLOOKUP('312'!$F$80,_312_Table2,MATCH('312'!$X$16,_312_Table2_ColumnLookup,0),FALSE),
  IF(AND(VALUE(LEFT($A867,3))=312,LEFT($G867,5)="Total"),VLOOKUP('312'!$F$80,_312_Table2,MATCH(LEFT($B867,1),_312_Table2_ColumnLookup,0),FALSE),
  IF(AND(VALUE(LEFT($A867,3))=312,LEN($I867)=4,$B867="G"),VLOOKUP($I867,_312_Table2,MATCH('312'!$N$16,_312_Table2_ColumnLookup,0),FALSE),
  IF(AND(VALUE(LEFT($A867,3))=312,LEN($I867)=4,$B867="O"),VLOOKUP($I867,_312_Table2,MATCH('312'!$V$16,_312_Table2_ColumnLookup,0),FALSE),
  IF(AND(VALUE(LEFT($A867,3))=312,LEN($I867)=4,$B867="Q"),VLOOKUP($I867,_312_Table2,MATCH('312'!$X$16,_312_Table2_ColumnLookup,0),FALSE),
  IF(AND(VALUE(LEFT($A867,3))=312,LEN($I867)=4),VLOOKUP($I867,_312_Table2,MATCH(LEFT($B867,1),_312_Table2_ColumnLookup,0),FALSE)
+N("312"),
  IF(VALUE(LEFT($A867,3))=313,VLOOKUP(VALUE(MID($B867,2,1)),_313_Table2,MATCH(MID($B867,1,1),_313_Table2_ColumnLookup,0),FALSE)
+N("313"),
  IF(AND(VALUE(LEFT($A867,3))=314,LEN($B867)=3),VLOOKUP(VALUE(MID($B867,2,2)),_314_Table2,MATCH(MID($B867,1,1),_314_Table2_ColumnLookup,0),FALSE),
  IF(VALUE(LEFT($A867,3))=314,VLOOKUP(VALUE(MID($B867,2,1)),_314_Table2,MATCH(MID($B867,1,1),_314_Table2_ColumnLookup,0),FALSE)
+N("314"),
""))))))))))))))))))))))))</f>
        <v>#N/A</v>
      </c>
      <c r="F867" s="238" t="e">
        <f>IF(AND(VALUE(LEFT($A867,3))=309,LEN($B867)=3),VLOOKUP(VALUE(MID($B867,2,2)),_309_Table3,MATCH(MID($B867,1,1),_309_Table3_ColumnLookup,0),FALSE),
  IF($C867="309 LCR SummaryA",OneYearSCR,IF($C867="309 LCR SummaryB",UltimateSCR,IF(VALUE(LEFT($A867,3))=309,VLOOKUP(VALUE(MID($B867,2,1)),_309_Table3,MATCH(MID($B867,1,1),_309_Table3_ColumnLookup,0),FALSE)
+N("309"),
  IF(VALUE(LEFT($A867,3))=310,VLOOKUP(VALUE(MID($B867,2,1)),_310_Table3,MATCH(MID($B867,1,1),_310_Table3_ColumnLookup,0),FALSE)
+N("310"),
  IF(AND(VALUE(LEFT($A867,3))=311,LEN($I867)=4),VLOOKUP($I867,_311_Table3,MATCH($B867,_311_Table3_ColumnLookup,0),FALSE),
  IF(AND(VALUE(LEFT($A867,3))=311,OR($B867="I2",$B867="J2",$B867="K2",$B867="L2")),VLOOKUP('311'!$G$58,_311_Table3,MATCH(MID($B867,1,1),_311_Table3_ColumnLookup,0),FALSE),
  IF(AND(VALUE(LEFT($A867,3))=311,RIGHT($B867,5)="Total"),VLOOKUP('311'!$G$59,_311_Table3,MATCH(MID($B867,1,1),_311_Table3_ColumnLookup,0),FALSE),
  IF(VALUE(LEFT($A867,3))=311,VLOOKUP(VALUE(MID($B867,2,1)),_311_Table3,MATCH(MID($B867,1,1),_311_Table3_ColumnLookup,0),FALSE)
+N("311"),
  IF(AND(VALUE(LEFT($A867,3))=312,LEFT($G867,10)="Unincepted",$B867="G "),VLOOKUP(" ULO",_312_Table3,MATCH('312'!$N$16,_312_Table3_ColumnLookup,0),FALSE),
  IF(AND(VALUE(LEFT($A867,3))=312,LEFT($G867,10)="Unincepted",$B867="O "),VLOOKUP(" ULO",_312_Table3,MATCH('312'!$V$16,_312_Table3_ColumnLookup,0),FALSE),
  IF(AND(VALUE(LEFT($A867,3))=312,LEFT($G867,10)="Unincepted",$B867="Q "),VLOOKUP(" ULO",_312_Table3,MATCH('312'!$X$16,_312_Table3_ColumnLookup,0),FALSE),
  IF(AND(VALUE(LEFT($A867,3))=312,LEFT($G867,10)="Unincepted"),VLOOKUP(" ULO",_312_Table3,MATCH(LEFT($B867,1),_312_Table3_ColumnLookup,0),FALSE),
  IF(AND(VALUE(LEFT($A867,3))=312,LEFT($G867,5)="Total",$B867="G "),VLOOKUP('312'!$F$80,_312_Table3,MATCH('312'!$N$16,_312_Table3_ColumnLookup,0),FALSE),
  IF(AND(VALUE(LEFT($A867,3))=312,LEFT($G867,5)="Total",$B867="O "),VLOOKUP('312'!$F$80,_312_Table3,MATCH('312'!$V$16,_312_Table3_ColumnLookup,0),FALSE),
  IF(AND(VALUE(LEFT($A867,3))=312,LEFT($G867,5)="Total",$B867="Q "),VLOOKUP('312'!$F$80,_312_Table3,MATCH('312'!$X$16,_312_Table3_ColumnLookup,0),FALSE),
  IF(AND(VALUE(LEFT($A867,3))=312,LEFT($G867,5)="Total"),VLOOKUP('312'!$F$80,_312_Table3,MATCH(LEFT($B867,1),_312_Table3_ColumnLookup,0),FALSE),
  IF(AND(VALUE(LEFT($A867,3))=312,LEN($I867)=4,$B867="G"),VLOOKUP($I867,_312_Table3,MATCH('312'!$N$16,_312_Table3_ColumnLookup,0),FALSE),
  IF(AND(VALUE(LEFT($A867,3))=312,LEN($I867)=4,$B867="O"),VLOOKUP($I867,_312_Table3,MATCH('312'!$V$16,_312_Table3_ColumnLookup,0),FALSE),
  IF(AND(VALUE(LEFT($A867,3))=312,LEN($I867)=4,$B867="Q"),VLOOKUP($I867,_312_Table3,MATCH('312'!$X$16,_312_Table3_ColumnLookup,0),FALSE),
  IF(AND(VALUE(LEFT($A867,3))=312,LEN($I867)=4),VLOOKUP($I867,_312_Table3,MATCH(LEFT($B867,1),_312_Table3_ColumnLookup,0),FALSE)
+N("312"),
  IF(VALUE(LEFT($A867,3))=313,VLOOKUP(VALUE(MID($B867,2,1)),_313_Table3,MATCH(MID($B867,1,1),_313_Table3_ColumnLookup,0),FALSE)
+N("313"),
  IF(AND(VALUE(LEFT($A867,3))=314,LEN($B867)=3),VLOOKUP(VALUE(MID($B867,2,2)),_314_Table3,MATCH(MID($B867,1,1),_314_Table3_ColumnLookup,0),FALSE),
  IF(VALUE(LEFT($A867,3))=314,VLOOKUP(VALUE(MID($B867,2,1)),_314_Table3,MATCH(MID($B867,1,1),_314_Table3_ColumnLookup,0),FALSE)
+N("314"),
""))))))))))))))))))))))))</f>
        <v>#N/A</v>
      </c>
      <c r="H867" s="321" t="str">
        <f>IFERROR(
IF(ISERROR($D867)=FALSE,$D867,IF(ISERROR($E867)=FALSE,$E867,IF(ISERROR($F867)=FALSE,$F867
+N("012 checkboxes"),
IF(
IF(OR(LEFT($A867,9)="Syndicate",LEFT($A867,12)="NewSyndicate"),VLOOKUP($A867,'012'!$J:$ZW,MATCH("Link to button",'012'!$J$1:$ZW$1,0),0)
+N("309 checkbox"),
IF($C867="309 LCR Summary0",VLOOKUP("Notes990",'309'!$P:$ZZ,MATCH("Link to button",'309'!$P$1:$ZZ$1,0),0)
+N("313 checkboxes"),
IF($C867="313 Financial Information0LcmVsScr",IF($C867="309 LCR Summary0",VLOOKUP("LcmVsScr",'309'!$N:$ZZ,MATCH("Link to button",'309'!$N$1:$ZZ$1,0),0),
IF($C867="313 Financial Information0LcrDocAttached",IF($C867="309 LCR Summary0",VLOOKUP("LcrDocAttached",'309'!$N:$ZZ,MATCH("Link to button",'309'!$N$1:$ZZ$1,0),
0)))))))=1,TRUE,FALSE)
))),"")</f>
        <v/>
      </c>
    </row>
    <row r="868" spans="1:8">
      <c r="A868" s="237" t="e">
        <f>VLOOKUP($G868,CSVLookups!$B:$R,MATCH(A$1,CSVLookups!$B$1:$R$1,0),FALSE)</f>
        <v>#N/A</v>
      </c>
      <c r="B868" s="237" t="e">
        <f>VLOOKUP($G868,CSVLookups!$B:$R,MATCH(B$1,CSVLookups!$B$1:$R$1,0),FALSE)</f>
        <v>#N/A</v>
      </c>
      <c r="C868" s="238" t="e">
        <f t="shared" si="14"/>
        <v>#N/A</v>
      </c>
      <c r="D868" s="238" t="e">
        <f>IF(AND(VALUE(LEFT($A868,3))=309,LEN($B868)=3),VLOOKUP(VALUE(MID($B868,2,2)),_309_Table1,MATCH(MID($B868,1,1),_309_Table1_ColumnLookup,0),FALSE),
  IF($C868="309 LCR SummaryA",OneYearSCR,IF($C868="309 LCR SummaryB",UltimateSCR,IF(VALUE(LEFT($A868,3))=309,VLOOKUP(VALUE(MID($B868,2,1)),_309_Table1,MATCH(MID($B868,1,1),_309_Table1_ColumnLookup,0),FALSE)
+N("309"),
  IF(VALUE(LEFT($A868,3))=310,VLOOKUP(VALUE(MID($B868,2,1)),_310_Table1,MATCH(MID($B868,1,1),_310_Table1_ColumnLookup,0),FALSE)
+N("310"),
  IF(AND(VALUE(LEFT($A868,3))=311,LEN($I868)=4),VLOOKUP($I868,_311_Table1,MATCH($B868,_311_Table1_ColumnLookup,0),FALSE),
  IF(AND(VALUE(LEFT($A868,3))=311,OR($B868="I2",$B868="J2",$B868="K2",$B868="L2")),VLOOKUP('311'!$G$58,_311_Table1,MATCH(MID($B868,1,1),_311_Table1_ColumnLookup,0),FALSE),
  IF(AND(VALUE(LEFT($A868,3))=311,RIGHT($B868,5)="Total"),VLOOKUP('311'!$G$59,_311_Table1,MATCH(MID($B868,1,1),_311_Table1_ColumnLookup,0),FALSE),
  IF(VALUE(LEFT($A868,3))=311,VLOOKUP(VALUE(MID($B868,2,1)),_311_Table1,MATCH(MID($B868,1,1),_311_Table1_ColumnLookup,0),FALSE)
+N("311"),
  IF(AND(VALUE(LEFT($A868,3))=312,LEFT($G868,10)="Unincepted",$B868="G "),VLOOKUP(" ULO",_312_Table1,MATCH('312'!$N$16,_312_Table1_ColumnLookup,0),FALSE),
  IF(AND(VALUE(LEFT($A868,3))=312,LEFT($G868,10)="Unincepted",$B868="O "),VLOOKUP(" ULO",_312_Table1,MATCH('312'!$V$16,_312_Table1_ColumnLookup,0),FALSE),
  IF(AND(VALUE(LEFT($A868,3))=312,LEFT($G868,10)="Unincepted",$B868="Q "),VLOOKUP(" ULO",_312_Table1,MATCH('312'!$X$16,_312_Table1_ColumnLookup,0),FALSE),
  IF(AND(VALUE(LEFT($A868,3))=312,LEFT($G868,10)="Unincepted"),VLOOKUP(" ULO",_312_Table1,MATCH(LEFT($B868,1),_312_Table1_ColumnLookup,0),FALSE),
  IF(AND(VALUE(LEFT($A868,3))=312,LEFT($G868,5)="Total",$B868="G "),VLOOKUP('312'!$F$80,_312_Table1,MATCH('312'!$N$16,_312_Table1_ColumnLookup,0),FALSE),
  IF(AND(VALUE(LEFT($A868,3))=312,LEFT($G868,5)="Total",$B868="O "),VLOOKUP('312'!$F$80,_312_Table1,MATCH('312'!$V$16,_312_Table1_ColumnLookup,0),FALSE),
  IF(AND(VALUE(LEFT($A868,3))=312,LEFT($G868,5)="Total",$B868="Q "),VLOOKUP('312'!$F$80,_312_Table1,MATCH('312'!$X$16,_312_Table1_ColumnLookup,0),FALSE),
  IF(AND(VALUE(LEFT($A868,3))=312,LEFT($G868,5)="Total"),VLOOKUP('312'!$F$80,_312_Table1,MATCH(LEFT($B868,1),_312_Table1_ColumnLookup,0),FALSE),
  IF(AND(VALUE(LEFT($A868,3))=312,LEN($I868)=4,$B868="G"),VLOOKUP($I868,_312_Table1,MATCH('312'!$N$16,_312_Table1_ColumnLookup,0),FALSE),
  IF(AND(VALUE(LEFT($A868,3))=312,LEN($I868)=4,$B868="O"),VLOOKUP($I868,_312_Table1,MATCH('312'!$V$16,_312_Table1_ColumnLookup,0),FALSE),
  IF(AND(VALUE(LEFT($A868,3))=312,LEN($I868)=4,$B868="Q"),VLOOKUP($I868,_312_Table1,MATCH('312'!$X$16,_312_Table1_ColumnLookup,0),FALSE),
  IF(AND(VALUE(LEFT($A868,3))=312,LEN($I868)=4),VLOOKUP($I868,_312_Table1,MATCH(LEFT($B868,1),_312_Table1_ColumnLookup,0),FALSE)
+N("312"),
  IF(VALUE(LEFT($A868,3))=313,VLOOKUP(VALUE(MID($B868,2,1)),_313_Table1,MATCH(MID($B868,1,1),_313_Table1_ColumnLookup,0),FALSE)
+N("313"),
  IF(AND(VALUE(LEFT($A868,3))=314,LEN($B868)=3),VLOOKUP(VALUE(MID($B868,2,2)),_314_Table1,MATCH(MID($B868,1,1),_314_Table1_ColumnLookup,0),FALSE),
  IF(VALUE(LEFT($A868,3))=314,VLOOKUP(VALUE(MID($B868,2,1)),_314_Table1,MATCH(MID($B868,1,1),_314_Table1_ColumnLookup,0),FALSE)
+N("314"),
""))))))))))))))))))))))))</f>
        <v>#N/A</v>
      </c>
      <c r="E868" s="238" t="e">
        <f>IF(AND(VALUE(LEFT($A868,3))=309,LEN($B868)=3),VLOOKUP(VALUE(MID($B868,2,2)),_309_Table2,MATCH(MID($B868,1,1),_309_Table2_ColumnLookup,0),FALSE),
  IF($C868="309 LCR SummaryA",OneYearSCR,IF($C868="309 LCR SummaryB",UltimateSCR,IF(VALUE(LEFT($A868,3))=309,VLOOKUP(VALUE(MID($B868,2,1)),_309_Table2,MATCH(MID($B868,1,1),_309_Table2_ColumnLookup,0),FALSE)
+N("309"),
  IF(VALUE(LEFT($A868,3))=310,VLOOKUP(VALUE(MID($B868,2,1)),_310_Table2,MATCH(MID($B868,1,1),_310_Table2_ColumnLookup,0),FALSE)
+N("310"),
  IF(AND(VALUE(LEFT($A868,3))=311,LEN($I868)=4),VLOOKUP($I868,_311_Table2,MATCH($B868,_311_Table2_ColumnLookup,0),FALSE),
  IF(AND(VALUE(LEFT($A868,3))=311,OR($B868="I2",$B868="J2",$B868="K2",$B868="L2")),VLOOKUP('311'!$G$58,_311_Table2,MATCH(MID($B868,1,1),_311_Table2_ColumnLookup,0),FALSE),
  IF(AND(VALUE(LEFT($A868,3))=311,RIGHT($B868,5)="Total"),VLOOKUP('311'!$G$59,_311_Table2,MATCH(MID($B868,1,1),_311_Table2_ColumnLookup,0),FALSE),
  IF(VALUE(LEFT($A868,3))=311,VLOOKUP(VALUE(MID($B868,2,1)),_311_Table2,MATCH(MID($B868,1,1),_311_Table2_ColumnLookup,0),FALSE)
+N("311"),
  IF(AND(VALUE(LEFT($A868,3))=312,LEFT($G868,10)="Unincepted",$B868="G "),VLOOKUP(" ULO",_312_Table2,MATCH('312'!$N$16,_312_Table2_ColumnLookup,0),FALSE),
  IF(AND(VALUE(LEFT($A868,3))=312,LEFT($G868,10)="Unincepted",$B868="O "),VLOOKUP(" ULO",_312_Table2,MATCH('312'!$V$16,_312_Table2_ColumnLookup,0),FALSE),
  IF(AND(VALUE(LEFT($A868,3))=312,LEFT($G868,10)="Unincepted",$B868="Q "),VLOOKUP(" ULO",_312_Table2,MATCH('312'!$X$16,_312_Table2_ColumnLookup,0),FALSE),
  IF(AND(VALUE(LEFT($A868,3))=312,LEFT($G868,10)="Unincepted"),VLOOKUP(" ULO",_312_Table2,MATCH(LEFT($B868,1),_312_Table2_ColumnLookup,0),FALSE),
  IF(AND(VALUE(LEFT($A868,3))=312,LEFT($G868,5)="Total",$B868="G "),VLOOKUP('312'!$F$80,_312_Table2,MATCH('312'!$N$16,_312_Table2_ColumnLookup,0),FALSE),
  IF(AND(VALUE(LEFT($A868,3))=312,LEFT($G868,5)="Total",$B868="O "),VLOOKUP('312'!$F$80,_312_Table2,MATCH('312'!$V$16,_312_Table2_ColumnLookup,0),FALSE),
  IF(AND(VALUE(LEFT($A868,3))=312,LEFT($G868,5)="Total",$B868="Q "),VLOOKUP('312'!$F$80,_312_Table2,MATCH('312'!$X$16,_312_Table2_ColumnLookup,0),FALSE),
  IF(AND(VALUE(LEFT($A868,3))=312,LEFT($G868,5)="Total"),VLOOKUP('312'!$F$80,_312_Table2,MATCH(LEFT($B868,1),_312_Table2_ColumnLookup,0),FALSE),
  IF(AND(VALUE(LEFT($A868,3))=312,LEN($I868)=4,$B868="G"),VLOOKUP($I868,_312_Table2,MATCH('312'!$N$16,_312_Table2_ColumnLookup,0),FALSE),
  IF(AND(VALUE(LEFT($A868,3))=312,LEN($I868)=4,$B868="O"),VLOOKUP($I868,_312_Table2,MATCH('312'!$V$16,_312_Table2_ColumnLookup,0),FALSE),
  IF(AND(VALUE(LEFT($A868,3))=312,LEN($I868)=4,$B868="Q"),VLOOKUP($I868,_312_Table2,MATCH('312'!$X$16,_312_Table2_ColumnLookup,0),FALSE),
  IF(AND(VALUE(LEFT($A868,3))=312,LEN($I868)=4),VLOOKUP($I868,_312_Table2,MATCH(LEFT($B868,1),_312_Table2_ColumnLookup,0),FALSE)
+N("312"),
  IF(VALUE(LEFT($A868,3))=313,VLOOKUP(VALUE(MID($B868,2,1)),_313_Table2,MATCH(MID($B868,1,1),_313_Table2_ColumnLookup,0),FALSE)
+N("313"),
  IF(AND(VALUE(LEFT($A868,3))=314,LEN($B868)=3),VLOOKUP(VALUE(MID($B868,2,2)),_314_Table2,MATCH(MID($B868,1,1),_314_Table2_ColumnLookup,0),FALSE),
  IF(VALUE(LEFT($A868,3))=314,VLOOKUP(VALUE(MID($B868,2,1)),_314_Table2,MATCH(MID($B868,1,1),_314_Table2_ColumnLookup,0),FALSE)
+N("314"),
""))))))))))))))))))))))))</f>
        <v>#N/A</v>
      </c>
      <c r="F868" s="238" t="e">
        <f>IF(AND(VALUE(LEFT($A868,3))=309,LEN($B868)=3),VLOOKUP(VALUE(MID($B868,2,2)),_309_Table3,MATCH(MID($B868,1,1),_309_Table3_ColumnLookup,0),FALSE),
  IF($C868="309 LCR SummaryA",OneYearSCR,IF($C868="309 LCR SummaryB",UltimateSCR,IF(VALUE(LEFT($A868,3))=309,VLOOKUP(VALUE(MID($B868,2,1)),_309_Table3,MATCH(MID($B868,1,1),_309_Table3_ColumnLookup,0),FALSE)
+N("309"),
  IF(VALUE(LEFT($A868,3))=310,VLOOKUP(VALUE(MID($B868,2,1)),_310_Table3,MATCH(MID($B868,1,1),_310_Table3_ColumnLookup,0),FALSE)
+N("310"),
  IF(AND(VALUE(LEFT($A868,3))=311,LEN($I868)=4),VLOOKUP($I868,_311_Table3,MATCH($B868,_311_Table3_ColumnLookup,0),FALSE),
  IF(AND(VALUE(LEFT($A868,3))=311,OR($B868="I2",$B868="J2",$B868="K2",$B868="L2")),VLOOKUP('311'!$G$58,_311_Table3,MATCH(MID($B868,1,1),_311_Table3_ColumnLookup,0),FALSE),
  IF(AND(VALUE(LEFT($A868,3))=311,RIGHT($B868,5)="Total"),VLOOKUP('311'!$G$59,_311_Table3,MATCH(MID($B868,1,1),_311_Table3_ColumnLookup,0),FALSE),
  IF(VALUE(LEFT($A868,3))=311,VLOOKUP(VALUE(MID($B868,2,1)),_311_Table3,MATCH(MID($B868,1,1),_311_Table3_ColumnLookup,0),FALSE)
+N("311"),
  IF(AND(VALUE(LEFT($A868,3))=312,LEFT($G868,10)="Unincepted",$B868="G "),VLOOKUP(" ULO",_312_Table3,MATCH('312'!$N$16,_312_Table3_ColumnLookup,0),FALSE),
  IF(AND(VALUE(LEFT($A868,3))=312,LEFT($G868,10)="Unincepted",$B868="O "),VLOOKUP(" ULO",_312_Table3,MATCH('312'!$V$16,_312_Table3_ColumnLookup,0),FALSE),
  IF(AND(VALUE(LEFT($A868,3))=312,LEFT($G868,10)="Unincepted",$B868="Q "),VLOOKUP(" ULO",_312_Table3,MATCH('312'!$X$16,_312_Table3_ColumnLookup,0),FALSE),
  IF(AND(VALUE(LEFT($A868,3))=312,LEFT($G868,10)="Unincepted"),VLOOKUP(" ULO",_312_Table3,MATCH(LEFT($B868,1),_312_Table3_ColumnLookup,0),FALSE),
  IF(AND(VALUE(LEFT($A868,3))=312,LEFT($G868,5)="Total",$B868="G "),VLOOKUP('312'!$F$80,_312_Table3,MATCH('312'!$N$16,_312_Table3_ColumnLookup,0),FALSE),
  IF(AND(VALUE(LEFT($A868,3))=312,LEFT($G868,5)="Total",$B868="O "),VLOOKUP('312'!$F$80,_312_Table3,MATCH('312'!$V$16,_312_Table3_ColumnLookup,0),FALSE),
  IF(AND(VALUE(LEFT($A868,3))=312,LEFT($G868,5)="Total",$B868="Q "),VLOOKUP('312'!$F$80,_312_Table3,MATCH('312'!$X$16,_312_Table3_ColumnLookup,0),FALSE),
  IF(AND(VALUE(LEFT($A868,3))=312,LEFT($G868,5)="Total"),VLOOKUP('312'!$F$80,_312_Table3,MATCH(LEFT($B868,1),_312_Table3_ColumnLookup,0),FALSE),
  IF(AND(VALUE(LEFT($A868,3))=312,LEN($I868)=4,$B868="G"),VLOOKUP($I868,_312_Table3,MATCH('312'!$N$16,_312_Table3_ColumnLookup,0),FALSE),
  IF(AND(VALUE(LEFT($A868,3))=312,LEN($I868)=4,$B868="O"),VLOOKUP($I868,_312_Table3,MATCH('312'!$V$16,_312_Table3_ColumnLookup,0),FALSE),
  IF(AND(VALUE(LEFT($A868,3))=312,LEN($I868)=4,$B868="Q"),VLOOKUP($I868,_312_Table3,MATCH('312'!$X$16,_312_Table3_ColumnLookup,0),FALSE),
  IF(AND(VALUE(LEFT($A868,3))=312,LEN($I868)=4),VLOOKUP($I868,_312_Table3,MATCH(LEFT($B868,1),_312_Table3_ColumnLookup,0),FALSE)
+N("312"),
  IF(VALUE(LEFT($A868,3))=313,VLOOKUP(VALUE(MID($B868,2,1)),_313_Table3,MATCH(MID($B868,1,1),_313_Table3_ColumnLookup,0),FALSE)
+N("313"),
  IF(AND(VALUE(LEFT($A868,3))=314,LEN($B868)=3),VLOOKUP(VALUE(MID($B868,2,2)),_314_Table3,MATCH(MID($B868,1,1),_314_Table3_ColumnLookup,0),FALSE),
  IF(VALUE(LEFT($A868,3))=314,VLOOKUP(VALUE(MID($B868,2,1)),_314_Table3,MATCH(MID($B868,1,1),_314_Table3_ColumnLookup,0),FALSE)
+N("314"),
""))))))))))))))))))))))))</f>
        <v>#N/A</v>
      </c>
      <c r="H868" s="321" t="str">
        <f>IFERROR(
IF(ISERROR($D868)=FALSE,$D868,IF(ISERROR($E868)=FALSE,$E868,IF(ISERROR($F868)=FALSE,$F868
+N("012 checkboxes"),
IF(
IF(OR(LEFT($A868,9)="Syndicate",LEFT($A868,12)="NewSyndicate"),VLOOKUP($A868,'012'!$J:$ZW,MATCH("Link to button",'012'!$J$1:$ZW$1,0),0)
+N("309 checkbox"),
IF($C868="309 LCR Summary0",VLOOKUP("Notes990",'309'!$P:$ZZ,MATCH("Link to button",'309'!$P$1:$ZZ$1,0),0)
+N("313 checkboxes"),
IF($C868="313 Financial Information0LcmVsScr",IF($C868="309 LCR Summary0",VLOOKUP("LcmVsScr",'309'!$N:$ZZ,MATCH("Link to button",'309'!$N$1:$ZZ$1,0),0),
IF($C868="313 Financial Information0LcrDocAttached",IF($C868="309 LCR Summary0",VLOOKUP("LcrDocAttached",'309'!$N:$ZZ,MATCH("Link to button",'309'!$N$1:$ZZ$1,0),
0)))))))=1,TRUE,FALSE)
))),"")</f>
        <v/>
      </c>
    </row>
    <row r="869" spans="1:8">
      <c r="A869" s="237" t="e">
        <f>VLOOKUP($G869,CSVLookups!$B:$R,MATCH(A$1,CSVLookups!$B$1:$R$1,0),FALSE)</f>
        <v>#N/A</v>
      </c>
      <c r="B869" s="237" t="e">
        <f>VLOOKUP($G869,CSVLookups!$B:$R,MATCH(B$1,CSVLookups!$B$1:$R$1,0),FALSE)</f>
        <v>#N/A</v>
      </c>
      <c r="C869" s="238" t="e">
        <f t="shared" si="14"/>
        <v>#N/A</v>
      </c>
      <c r="D869" s="238" t="e">
        <f>IF(AND(VALUE(LEFT($A869,3))=309,LEN($B869)=3),VLOOKUP(VALUE(MID($B869,2,2)),_309_Table1,MATCH(MID($B869,1,1),_309_Table1_ColumnLookup,0),FALSE),
  IF($C869="309 LCR SummaryA",OneYearSCR,IF($C869="309 LCR SummaryB",UltimateSCR,IF(VALUE(LEFT($A869,3))=309,VLOOKUP(VALUE(MID($B869,2,1)),_309_Table1,MATCH(MID($B869,1,1),_309_Table1_ColumnLookup,0),FALSE)
+N("309"),
  IF(VALUE(LEFT($A869,3))=310,VLOOKUP(VALUE(MID($B869,2,1)),_310_Table1,MATCH(MID($B869,1,1),_310_Table1_ColumnLookup,0),FALSE)
+N("310"),
  IF(AND(VALUE(LEFT($A869,3))=311,LEN($I869)=4),VLOOKUP($I869,_311_Table1,MATCH($B869,_311_Table1_ColumnLookup,0),FALSE),
  IF(AND(VALUE(LEFT($A869,3))=311,OR($B869="I2",$B869="J2",$B869="K2",$B869="L2")),VLOOKUP('311'!$G$58,_311_Table1,MATCH(MID($B869,1,1),_311_Table1_ColumnLookup,0),FALSE),
  IF(AND(VALUE(LEFT($A869,3))=311,RIGHT($B869,5)="Total"),VLOOKUP('311'!$G$59,_311_Table1,MATCH(MID($B869,1,1),_311_Table1_ColumnLookup,0),FALSE),
  IF(VALUE(LEFT($A869,3))=311,VLOOKUP(VALUE(MID($B869,2,1)),_311_Table1,MATCH(MID($B869,1,1),_311_Table1_ColumnLookup,0),FALSE)
+N("311"),
  IF(AND(VALUE(LEFT($A869,3))=312,LEFT($G869,10)="Unincepted",$B869="G "),VLOOKUP(" ULO",_312_Table1,MATCH('312'!$N$16,_312_Table1_ColumnLookup,0),FALSE),
  IF(AND(VALUE(LEFT($A869,3))=312,LEFT($G869,10)="Unincepted",$B869="O "),VLOOKUP(" ULO",_312_Table1,MATCH('312'!$V$16,_312_Table1_ColumnLookup,0),FALSE),
  IF(AND(VALUE(LEFT($A869,3))=312,LEFT($G869,10)="Unincepted",$B869="Q "),VLOOKUP(" ULO",_312_Table1,MATCH('312'!$X$16,_312_Table1_ColumnLookup,0),FALSE),
  IF(AND(VALUE(LEFT($A869,3))=312,LEFT($G869,10)="Unincepted"),VLOOKUP(" ULO",_312_Table1,MATCH(LEFT($B869,1),_312_Table1_ColumnLookup,0),FALSE),
  IF(AND(VALUE(LEFT($A869,3))=312,LEFT($G869,5)="Total",$B869="G "),VLOOKUP('312'!$F$80,_312_Table1,MATCH('312'!$N$16,_312_Table1_ColumnLookup,0),FALSE),
  IF(AND(VALUE(LEFT($A869,3))=312,LEFT($G869,5)="Total",$B869="O "),VLOOKUP('312'!$F$80,_312_Table1,MATCH('312'!$V$16,_312_Table1_ColumnLookup,0),FALSE),
  IF(AND(VALUE(LEFT($A869,3))=312,LEFT($G869,5)="Total",$B869="Q "),VLOOKUP('312'!$F$80,_312_Table1,MATCH('312'!$X$16,_312_Table1_ColumnLookup,0),FALSE),
  IF(AND(VALUE(LEFT($A869,3))=312,LEFT($G869,5)="Total"),VLOOKUP('312'!$F$80,_312_Table1,MATCH(LEFT($B869,1),_312_Table1_ColumnLookup,0),FALSE),
  IF(AND(VALUE(LEFT($A869,3))=312,LEN($I869)=4,$B869="G"),VLOOKUP($I869,_312_Table1,MATCH('312'!$N$16,_312_Table1_ColumnLookup,0),FALSE),
  IF(AND(VALUE(LEFT($A869,3))=312,LEN($I869)=4,$B869="O"),VLOOKUP($I869,_312_Table1,MATCH('312'!$V$16,_312_Table1_ColumnLookup,0),FALSE),
  IF(AND(VALUE(LEFT($A869,3))=312,LEN($I869)=4,$B869="Q"),VLOOKUP($I869,_312_Table1,MATCH('312'!$X$16,_312_Table1_ColumnLookup,0),FALSE),
  IF(AND(VALUE(LEFT($A869,3))=312,LEN($I869)=4),VLOOKUP($I869,_312_Table1,MATCH(LEFT($B869,1),_312_Table1_ColumnLookup,0),FALSE)
+N("312"),
  IF(VALUE(LEFT($A869,3))=313,VLOOKUP(VALUE(MID($B869,2,1)),_313_Table1,MATCH(MID($B869,1,1),_313_Table1_ColumnLookup,0),FALSE)
+N("313"),
  IF(AND(VALUE(LEFT($A869,3))=314,LEN($B869)=3),VLOOKUP(VALUE(MID($B869,2,2)),_314_Table1,MATCH(MID($B869,1,1),_314_Table1_ColumnLookup,0),FALSE),
  IF(VALUE(LEFT($A869,3))=314,VLOOKUP(VALUE(MID($B869,2,1)),_314_Table1,MATCH(MID($B869,1,1),_314_Table1_ColumnLookup,0),FALSE)
+N("314"),
""))))))))))))))))))))))))</f>
        <v>#N/A</v>
      </c>
      <c r="E869" s="238" t="e">
        <f>IF(AND(VALUE(LEFT($A869,3))=309,LEN($B869)=3),VLOOKUP(VALUE(MID($B869,2,2)),_309_Table2,MATCH(MID($B869,1,1),_309_Table2_ColumnLookup,0),FALSE),
  IF($C869="309 LCR SummaryA",OneYearSCR,IF($C869="309 LCR SummaryB",UltimateSCR,IF(VALUE(LEFT($A869,3))=309,VLOOKUP(VALUE(MID($B869,2,1)),_309_Table2,MATCH(MID($B869,1,1),_309_Table2_ColumnLookup,0),FALSE)
+N("309"),
  IF(VALUE(LEFT($A869,3))=310,VLOOKUP(VALUE(MID($B869,2,1)),_310_Table2,MATCH(MID($B869,1,1),_310_Table2_ColumnLookup,0),FALSE)
+N("310"),
  IF(AND(VALUE(LEFT($A869,3))=311,LEN($I869)=4),VLOOKUP($I869,_311_Table2,MATCH($B869,_311_Table2_ColumnLookup,0),FALSE),
  IF(AND(VALUE(LEFT($A869,3))=311,OR($B869="I2",$B869="J2",$B869="K2",$B869="L2")),VLOOKUP('311'!$G$58,_311_Table2,MATCH(MID($B869,1,1),_311_Table2_ColumnLookup,0),FALSE),
  IF(AND(VALUE(LEFT($A869,3))=311,RIGHT($B869,5)="Total"),VLOOKUP('311'!$G$59,_311_Table2,MATCH(MID($B869,1,1),_311_Table2_ColumnLookup,0),FALSE),
  IF(VALUE(LEFT($A869,3))=311,VLOOKUP(VALUE(MID($B869,2,1)),_311_Table2,MATCH(MID($B869,1,1),_311_Table2_ColumnLookup,0),FALSE)
+N("311"),
  IF(AND(VALUE(LEFT($A869,3))=312,LEFT($G869,10)="Unincepted",$B869="G "),VLOOKUP(" ULO",_312_Table2,MATCH('312'!$N$16,_312_Table2_ColumnLookup,0),FALSE),
  IF(AND(VALUE(LEFT($A869,3))=312,LEFT($G869,10)="Unincepted",$B869="O "),VLOOKUP(" ULO",_312_Table2,MATCH('312'!$V$16,_312_Table2_ColumnLookup,0),FALSE),
  IF(AND(VALUE(LEFT($A869,3))=312,LEFT($G869,10)="Unincepted",$B869="Q "),VLOOKUP(" ULO",_312_Table2,MATCH('312'!$X$16,_312_Table2_ColumnLookup,0),FALSE),
  IF(AND(VALUE(LEFT($A869,3))=312,LEFT($G869,10)="Unincepted"),VLOOKUP(" ULO",_312_Table2,MATCH(LEFT($B869,1),_312_Table2_ColumnLookup,0),FALSE),
  IF(AND(VALUE(LEFT($A869,3))=312,LEFT($G869,5)="Total",$B869="G "),VLOOKUP('312'!$F$80,_312_Table2,MATCH('312'!$N$16,_312_Table2_ColumnLookup,0),FALSE),
  IF(AND(VALUE(LEFT($A869,3))=312,LEFT($G869,5)="Total",$B869="O "),VLOOKUP('312'!$F$80,_312_Table2,MATCH('312'!$V$16,_312_Table2_ColumnLookup,0),FALSE),
  IF(AND(VALUE(LEFT($A869,3))=312,LEFT($G869,5)="Total",$B869="Q "),VLOOKUP('312'!$F$80,_312_Table2,MATCH('312'!$X$16,_312_Table2_ColumnLookup,0),FALSE),
  IF(AND(VALUE(LEFT($A869,3))=312,LEFT($G869,5)="Total"),VLOOKUP('312'!$F$80,_312_Table2,MATCH(LEFT($B869,1),_312_Table2_ColumnLookup,0),FALSE),
  IF(AND(VALUE(LEFT($A869,3))=312,LEN($I869)=4,$B869="G"),VLOOKUP($I869,_312_Table2,MATCH('312'!$N$16,_312_Table2_ColumnLookup,0),FALSE),
  IF(AND(VALUE(LEFT($A869,3))=312,LEN($I869)=4,$B869="O"),VLOOKUP($I869,_312_Table2,MATCH('312'!$V$16,_312_Table2_ColumnLookup,0),FALSE),
  IF(AND(VALUE(LEFT($A869,3))=312,LEN($I869)=4,$B869="Q"),VLOOKUP($I869,_312_Table2,MATCH('312'!$X$16,_312_Table2_ColumnLookup,0),FALSE),
  IF(AND(VALUE(LEFT($A869,3))=312,LEN($I869)=4),VLOOKUP($I869,_312_Table2,MATCH(LEFT($B869,1),_312_Table2_ColumnLookup,0),FALSE)
+N("312"),
  IF(VALUE(LEFT($A869,3))=313,VLOOKUP(VALUE(MID($B869,2,1)),_313_Table2,MATCH(MID($B869,1,1),_313_Table2_ColumnLookup,0),FALSE)
+N("313"),
  IF(AND(VALUE(LEFT($A869,3))=314,LEN($B869)=3),VLOOKUP(VALUE(MID($B869,2,2)),_314_Table2,MATCH(MID($B869,1,1),_314_Table2_ColumnLookup,0),FALSE),
  IF(VALUE(LEFT($A869,3))=314,VLOOKUP(VALUE(MID($B869,2,1)),_314_Table2,MATCH(MID($B869,1,1),_314_Table2_ColumnLookup,0),FALSE)
+N("314"),
""))))))))))))))))))))))))</f>
        <v>#N/A</v>
      </c>
      <c r="F869" s="238" t="e">
        <f>IF(AND(VALUE(LEFT($A869,3))=309,LEN($B869)=3),VLOOKUP(VALUE(MID($B869,2,2)),_309_Table3,MATCH(MID($B869,1,1),_309_Table3_ColumnLookup,0),FALSE),
  IF($C869="309 LCR SummaryA",OneYearSCR,IF($C869="309 LCR SummaryB",UltimateSCR,IF(VALUE(LEFT($A869,3))=309,VLOOKUP(VALUE(MID($B869,2,1)),_309_Table3,MATCH(MID($B869,1,1),_309_Table3_ColumnLookup,0),FALSE)
+N("309"),
  IF(VALUE(LEFT($A869,3))=310,VLOOKUP(VALUE(MID($B869,2,1)),_310_Table3,MATCH(MID($B869,1,1),_310_Table3_ColumnLookup,0),FALSE)
+N("310"),
  IF(AND(VALUE(LEFT($A869,3))=311,LEN($I869)=4),VLOOKUP($I869,_311_Table3,MATCH($B869,_311_Table3_ColumnLookup,0),FALSE),
  IF(AND(VALUE(LEFT($A869,3))=311,OR($B869="I2",$B869="J2",$B869="K2",$B869="L2")),VLOOKUP('311'!$G$58,_311_Table3,MATCH(MID($B869,1,1),_311_Table3_ColumnLookup,0),FALSE),
  IF(AND(VALUE(LEFT($A869,3))=311,RIGHT($B869,5)="Total"),VLOOKUP('311'!$G$59,_311_Table3,MATCH(MID($B869,1,1),_311_Table3_ColumnLookup,0),FALSE),
  IF(VALUE(LEFT($A869,3))=311,VLOOKUP(VALUE(MID($B869,2,1)),_311_Table3,MATCH(MID($B869,1,1),_311_Table3_ColumnLookup,0),FALSE)
+N("311"),
  IF(AND(VALUE(LEFT($A869,3))=312,LEFT($G869,10)="Unincepted",$B869="G "),VLOOKUP(" ULO",_312_Table3,MATCH('312'!$N$16,_312_Table3_ColumnLookup,0),FALSE),
  IF(AND(VALUE(LEFT($A869,3))=312,LEFT($G869,10)="Unincepted",$B869="O "),VLOOKUP(" ULO",_312_Table3,MATCH('312'!$V$16,_312_Table3_ColumnLookup,0),FALSE),
  IF(AND(VALUE(LEFT($A869,3))=312,LEFT($G869,10)="Unincepted",$B869="Q "),VLOOKUP(" ULO",_312_Table3,MATCH('312'!$X$16,_312_Table3_ColumnLookup,0),FALSE),
  IF(AND(VALUE(LEFT($A869,3))=312,LEFT($G869,10)="Unincepted"),VLOOKUP(" ULO",_312_Table3,MATCH(LEFT($B869,1),_312_Table3_ColumnLookup,0),FALSE),
  IF(AND(VALUE(LEFT($A869,3))=312,LEFT($G869,5)="Total",$B869="G "),VLOOKUP('312'!$F$80,_312_Table3,MATCH('312'!$N$16,_312_Table3_ColumnLookup,0),FALSE),
  IF(AND(VALUE(LEFT($A869,3))=312,LEFT($G869,5)="Total",$B869="O "),VLOOKUP('312'!$F$80,_312_Table3,MATCH('312'!$V$16,_312_Table3_ColumnLookup,0),FALSE),
  IF(AND(VALUE(LEFT($A869,3))=312,LEFT($G869,5)="Total",$B869="Q "),VLOOKUP('312'!$F$80,_312_Table3,MATCH('312'!$X$16,_312_Table3_ColumnLookup,0),FALSE),
  IF(AND(VALUE(LEFT($A869,3))=312,LEFT($G869,5)="Total"),VLOOKUP('312'!$F$80,_312_Table3,MATCH(LEFT($B869,1),_312_Table3_ColumnLookup,0),FALSE),
  IF(AND(VALUE(LEFT($A869,3))=312,LEN($I869)=4,$B869="G"),VLOOKUP($I869,_312_Table3,MATCH('312'!$N$16,_312_Table3_ColumnLookup,0),FALSE),
  IF(AND(VALUE(LEFT($A869,3))=312,LEN($I869)=4,$B869="O"),VLOOKUP($I869,_312_Table3,MATCH('312'!$V$16,_312_Table3_ColumnLookup,0),FALSE),
  IF(AND(VALUE(LEFT($A869,3))=312,LEN($I869)=4,$B869="Q"),VLOOKUP($I869,_312_Table3,MATCH('312'!$X$16,_312_Table3_ColumnLookup,0),FALSE),
  IF(AND(VALUE(LEFT($A869,3))=312,LEN($I869)=4),VLOOKUP($I869,_312_Table3,MATCH(LEFT($B869,1),_312_Table3_ColumnLookup,0),FALSE)
+N("312"),
  IF(VALUE(LEFT($A869,3))=313,VLOOKUP(VALUE(MID($B869,2,1)),_313_Table3,MATCH(MID($B869,1,1),_313_Table3_ColumnLookup,0),FALSE)
+N("313"),
  IF(AND(VALUE(LEFT($A869,3))=314,LEN($B869)=3),VLOOKUP(VALUE(MID($B869,2,2)),_314_Table3,MATCH(MID($B869,1,1),_314_Table3_ColumnLookup,0),FALSE),
  IF(VALUE(LEFT($A869,3))=314,VLOOKUP(VALUE(MID($B869,2,1)),_314_Table3,MATCH(MID($B869,1,1),_314_Table3_ColumnLookup,0),FALSE)
+N("314"),
""))))))))))))))))))))))))</f>
        <v>#N/A</v>
      </c>
      <c r="H869" s="321" t="str">
        <f>IFERROR(
IF(ISERROR($D869)=FALSE,$D869,IF(ISERROR($E869)=FALSE,$E869,IF(ISERROR($F869)=FALSE,$F869
+N("012 checkboxes"),
IF(
IF(OR(LEFT($A869,9)="Syndicate",LEFT($A869,12)="NewSyndicate"),VLOOKUP($A869,'012'!$J:$ZW,MATCH("Link to button",'012'!$J$1:$ZW$1,0),0)
+N("309 checkbox"),
IF($C869="309 LCR Summary0",VLOOKUP("Notes990",'309'!$P:$ZZ,MATCH("Link to button",'309'!$P$1:$ZZ$1,0),0)
+N("313 checkboxes"),
IF($C869="313 Financial Information0LcmVsScr",IF($C869="309 LCR Summary0",VLOOKUP("LcmVsScr",'309'!$N:$ZZ,MATCH("Link to button",'309'!$N$1:$ZZ$1,0),0),
IF($C869="313 Financial Information0LcrDocAttached",IF($C869="309 LCR Summary0",VLOOKUP("LcrDocAttached",'309'!$N:$ZZ,MATCH("Link to button",'309'!$N$1:$ZZ$1,0),
0)))))))=1,TRUE,FALSE)
))),"")</f>
        <v/>
      </c>
    </row>
    <row r="870" spans="1:8">
      <c r="A870" s="237" t="e">
        <f>VLOOKUP($G870,CSVLookups!$B:$R,MATCH(A$1,CSVLookups!$B$1:$R$1,0),FALSE)</f>
        <v>#N/A</v>
      </c>
      <c r="B870" s="237" t="e">
        <f>VLOOKUP($G870,CSVLookups!$B:$R,MATCH(B$1,CSVLookups!$B$1:$R$1,0),FALSE)</f>
        <v>#N/A</v>
      </c>
      <c r="C870" s="238" t="e">
        <f t="shared" si="14"/>
        <v>#N/A</v>
      </c>
      <c r="D870" s="238" t="e">
        <f>IF(AND(VALUE(LEFT($A870,3))=309,LEN($B870)=3),VLOOKUP(VALUE(MID($B870,2,2)),_309_Table1,MATCH(MID($B870,1,1),_309_Table1_ColumnLookup,0),FALSE),
  IF($C870="309 LCR SummaryA",OneYearSCR,IF($C870="309 LCR SummaryB",UltimateSCR,IF(VALUE(LEFT($A870,3))=309,VLOOKUP(VALUE(MID($B870,2,1)),_309_Table1,MATCH(MID($B870,1,1),_309_Table1_ColumnLookup,0),FALSE)
+N("309"),
  IF(VALUE(LEFT($A870,3))=310,VLOOKUP(VALUE(MID($B870,2,1)),_310_Table1,MATCH(MID($B870,1,1),_310_Table1_ColumnLookup,0),FALSE)
+N("310"),
  IF(AND(VALUE(LEFT($A870,3))=311,LEN($I870)=4),VLOOKUP($I870,_311_Table1,MATCH($B870,_311_Table1_ColumnLookup,0),FALSE),
  IF(AND(VALUE(LEFT($A870,3))=311,OR($B870="I2",$B870="J2",$B870="K2",$B870="L2")),VLOOKUP('311'!$G$58,_311_Table1,MATCH(MID($B870,1,1),_311_Table1_ColumnLookup,0),FALSE),
  IF(AND(VALUE(LEFT($A870,3))=311,RIGHT($B870,5)="Total"),VLOOKUP('311'!$G$59,_311_Table1,MATCH(MID($B870,1,1),_311_Table1_ColumnLookup,0),FALSE),
  IF(VALUE(LEFT($A870,3))=311,VLOOKUP(VALUE(MID($B870,2,1)),_311_Table1,MATCH(MID($B870,1,1),_311_Table1_ColumnLookup,0),FALSE)
+N("311"),
  IF(AND(VALUE(LEFT($A870,3))=312,LEFT($G870,10)="Unincepted",$B870="G "),VLOOKUP(" ULO",_312_Table1,MATCH('312'!$N$16,_312_Table1_ColumnLookup,0),FALSE),
  IF(AND(VALUE(LEFT($A870,3))=312,LEFT($G870,10)="Unincepted",$B870="O "),VLOOKUP(" ULO",_312_Table1,MATCH('312'!$V$16,_312_Table1_ColumnLookup,0),FALSE),
  IF(AND(VALUE(LEFT($A870,3))=312,LEFT($G870,10)="Unincepted",$B870="Q "),VLOOKUP(" ULO",_312_Table1,MATCH('312'!$X$16,_312_Table1_ColumnLookup,0),FALSE),
  IF(AND(VALUE(LEFT($A870,3))=312,LEFT($G870,10)="Unincepted"),VLOOKUP(" ULO",_312_Table1,MATCH(LEFT($B870,1),_312_Table1_ColumnLookup,0),FALSE),
  IF(AND(VALUE(LEFT($A870,3))=312,LEFT($G870,5)="Total",$B870="G "),VLOOKUP('312'!$F$80,_312_Table1,MATCH('312'!$N$16,_312_Table1_ColumnLookup,0),FALSE),
  IF(AND(VALUE(LEFT($A870,3))=312,LEFT($G870,5)="Total",$B870="O "),VLOOKUP('312'!$F$80,_312_Table1,MATCH('312'!$V$16,_312_Table1_ColumnLookup,0),FALSE),
  IF(AND(VALUE(LEFT($A870,3))=312,LEFT($G870,5)="Total",$B870="Q "),VLOOKUP('312'!$F$80,_312_Table1,MATCH('312'!$X$16,_312_Table1_ColumnLookup,0),FALSE),
  IF(AND(VALUE(LEFT($A870,3))=312,LEFT($G870,5)="Total"),VLOOKUP('312'!$F$80,_312_Table1,MATCH(LEFT($B870,1),_312_Table1_ColumnLookup,0),FALSE),
  IF(AND(VALUE(LEFT($A870,3))=312,LEN($I870)=4,$B870="G"),VLOOKUP($I870,_312_Table1,MATCH('312'!$N$16,_312_Table1_ColumnLookup,0),FALSE),
  IF(AND(VALUE(LEFT($A870,3))=312,LEN($I870)=4,$B870="O"),VLOOKUP($I870,_312_Table1,MATCH('312'!$V$16,_312_Table1_ColumnLookup,0),FALSE),
  IF(AND(VALUE(LEFT($A870,3))=312,LEN($I870)=4,$B870="Q"),VLOOKUP($I870,_312_Table1,MATCH('312'!$X$16,_312_Table1_ColumnLookup,0),FALSE),
  IF(AND(VALUE(LEFT($A870,3))=312,LEN($I870)=4),VLOOKUP($I870,_312_Table1,MATCH(LEFT($B870,1),_312_Table1_ColumnLookup,0),FALSE)
+N("312"),
  IF(VALUE(LEFT($A870,3))=313,VLOOKUP(VALUE(MID($B870,2,1)),_313_Table1,MATCH(MID($B870,1,1),_313_Table1_ColumnLookup,0),FALSE)
+N("313"),
  IF(AND(VALUE(LEFT($A870,3))=314,LEN($B870)=3),VLOOKUP(VALUE(MID($B870,2,2)),_314_Table1,MATCH(MID($B870,1,1),_314_Table1_ColumnLookup,0),FALSE),
  IF(VALUE(LEFT($A870,3))=314,VLOOKUP(VALUE(MID($B870,2,1)),_314_Table1,MATCH(MID($B870,1,1),_314_Table1_ColumnLookup,0),FALSE)
+N("314"),
""))))))))))))))))))))))))</f>
        <v>#N/A</v>
      </c>
      <c r="E870" s="238" t="e">
        <f>IF(AND(VALUE(LEFT($A870,3))=309,LEN($B870)=3),VLOOKUP(VALUE(MID($B870,2,2)),_309_Table2,MATCH(MID($B870,1,1),_309_Table2_ColumnLookup,0),FALSE),
  IF($C870="309 LCR SummaryA",OneYearSCR,IF($C870="309 LCR SummaryB",UltimateSCR,IF(VALUE(LEFT($A870,3))=309,VLOOKUP(VALUE(MID($B870,2,1)),_309_Table2,MATCH(MID($B870,1,1),_309_Table2_ColumnLookup,0),FALSE)
+N("309"),
  IF(VALUE(LEFT($A870,3))=310,VLOOKUP(VALUE(MID($B870,2,1)),_310_Table2,MATCH(MID($B870,1,1),_310_Table2_ColumnLookup,0),FALSE)
+N("310"),
  IF(AND(VALUE(LEFT($A870,3))=311,LEN($I870)=4),VLOOKUP($I870,_311_Table2,MATCH($B870,_311_Table2_ColumnLookup,0),FALSE),
  IF(AND(VALUE(LEFT($A870,3))=311,OR($B870="I2",$B870="J2",$B870="K2",$B870="L2")),VLOOKUP('311'!$G$58,_311_Table2,MATCH(MID($B870,1,1),_311_Table2_ColumnLookup,0),FALSE),
  IF(AND(VALUE(LEFT($A870,3))=311,RIGHT($B870,5)="Total"),VLOOKUP('311'!$G$59,_311_Table2,MATCH(MID($B870,1,1),_311_Table2_ColumnLookup,0),FALSE),
  IF(VALUE(LEFT($A870,3))=311,VLOOKUP(VALUE(MID($B870,2,1)),_311_Table2,MATCH(MID($B870,1,1),_311_Table2_ColumnLookup,0),FALSE)
+N("311"),
  IF(AND(VALUE(LEFT($A870,3))=312,LEFT($G870,10)="Unincepted",$B870="G "),VLOOKUP(" ULO",_312_Table2,MATCH('312'!$N$16,_312_Table2_ColumnLookup,0),FALSE),
  IF(AND(VALUE(LEFT($A870,3))=312,LEFT($G870,10)="Unincepted",$B870="O "),VLOOKUP(" ULO",_312_Table2,MATCH('312'!$V$16,_312_Table2_ColumnLookup,0),FALSE),
  IF(AND(VALUE(LEFT($A870,3))=312,LEFT($G870,10)="Unincepted",$B870="Q "),VLOOKUP(" ULO",_312_Table2,MATCH('312'!$X$16,_312_Table2_ColumnLookup,0),FALSE),
  IF(AND(VALUE(LEFT($A870,3))=312,LEFT($G870,10)="Unincepted"),VLOOKUP(" ULO",_312_Table2,MATCH(LEFT($B870,1),_312_Table2_ColumnLookup,0),FALSE),
  IF(AND(VALUE(LEFT($A870,3))=312,LEFT($G870,5)="Total",$B870="G "),VLOOKUP('312'!$F$80,_312_Table2,MATCH('312'!$N$16,_312_Table2_ColumnLookup,0),FALSE),
  IF(AND(VALUE(LEFT($A870,3))=312,LEFT($G870,5)="Total",$B870="O "),VLOOKUP('312'!$F$80,_312_Table2,MATCH('312'!$V$16,_312_Table2_ColumnLookup,0),FALSE),
  IF(AND(VALUE(LEFT($A870,3))=312,LEFT($G870,5)="Total",$B870="Q "),VLOOKUP('312'!$F$80,_312_Table2,MATCH('312'!$X$16,_312_Table2_ColumnLookup,0),FALSE),
  IF(AND(VALUE(LEFT($A870,3))=312,LEFT($G870,5)="Total"),VLOOKUP('312'!$F$80,_312_Table2,MATCH(LEFT($B870,1),_312_Table2_ColumnLookup,0),FALSE),
  IF(AND(VALUE(LEFT($A870,3))=312,LEN($I870)=4,$B870="G"),VLOOKUP($I870,_312_Table2,MATCH('312'!$N$16,_312_Table2_ColumnLookup,0),FALSE),
  IF(AND(VALUE(LEFT($A870,3))=312,LEN($I870)=4,$B870="O"),VLOOKUP($I870,_312_Table2,MATCH('312'!$V$16,_312_Table2_ColumnLookup,0),FALSE),
  IF(AND(VALUE(LEFT($A870,3))=312,LEN($I870)=4,$B870="Q"),VLOOKUP($I870,_312_Table2,MATCH('312'!$X$16,_312_Table2_ColumnLookup,0),FALSE),
  IF(AND(VALUE(LEFT($A870,3))=312,LEN($I870)=4),VLOOKUP($I870,_312_Table2,MATCH(LEFT($B870,1),_312_Table2_ColumnLookup,0),FALSE)
+N("312"),
  IF(VALUE(LEFT($A870,3))=313,VLOOKUP(VALUE(MID($B870,2,1)),_313_Table2,MATCH(MID($B870,1,1),_313_Table2_ColumnLookup,0),FALSE)
+N("313"),
  IF(AND(VALUE(LEFT($A870,3))=314,LEN($B870)=3),VLOOKUP(VALUE(MID($B870,2,2)),_314_Table2,MATCH(MID($B870,1,1),_314_Table2_ColumnLookup,0),FALSE),
  IF(VALUE(LEFT($A870,3))=314,VLOOKUP(VALUE(MID($B870,2,1)),_314_Table2,MATCH(MID($B870,1,1),_314_Table2_ColumnLookup,0),FALSE)
+N("314"),
""))))))))))))))))))))))))</f>
        <v>#N/A</v>
      </c>
      <c r="F870" s="238" t="e">
        <f>IF(AND(VALUE(LEFT($A870,3))=309,LEN($B870)=3),VLOOKUP(VALUE(MID($B870,2,2)),_309_Table3,MATCH(MID($B870,1,1),_309_Table3_ColumnLookup,0),FALSE),
  IF($C870="309 LCR SummaryA",OneYearSCR,IF($C870="309 LCR SummaryB",UltimateSCR,IF(VALUE(LEFT($A870,3))=309,VLOOKUP(VALUE(MID($B870,2,1)),_309_Table3,MATCH(MID($B870,1,1),_309_Table3_ColumnLookup,0),FALSE)
+N("309"),
  IF(VALUE(LEFT($A870,3))=310,VLOOKUP(VALUE(MID($B870,2,1)),_310_Table3,MATCH(MID($B870,1,1),_310_Table3_ColumnLookup,0),FALSE)
+N("310"),
  IF(AND(VALUE(LEFT($A870,3))=311,LEN($I870)=4),VLOOKUP($I870,_311_Table3,MATCH($B870,_311_Table3_ColumnLookup,0),FALSE),
  IF(AND(VALUE(LEFT($A870,3))=311,OR($B870="I2",$B870="J2",$B870="K2",$B870="L2")),VLOOKUP('311'!$G$58,_311_Table3,MATCH(MID($B870,1,1),_311_Table3_ColumnLookup,0),FALSE),
  IF(AND(VALUE(LEFT($A870,3))=311,RIGHT($B870,5)="Total"),VLOOKUP('311'!$G$59,_311_Table3,MATCH(MID($B870,1,1),_311_Table3_ColumnLookup,0),FALSE),
  IF(VALUE(LEFT($A870,3))=311,VLOOKUP(VALUE(MID($B870,2,1)),_311_Table3,MATCH(MID($B870,1,1),_311_Table3_ColumnLookup,0),FALSE)
+N("311"),
  IF(AND(VALUE(LEFT($A870,3))=312,LEFT($G870,10)="Unincepted",$B870="G "),VLOOKUP(" ULO",_312_Table3,MATCH('312'!$N$16,_312_Table3_ColumnLookup,0),FALSE),
  IF(AND(VALUE(LEFT($A870,3))=312,LEFT($G870,10)="Unincepted",$B870="O "),VLOOKUP(" ULO",_312_Table3,MATCH('312'!$V$16,_312_Table3_ColumnLookup,0),FALSE),
  IF(AND(VALUE(LEFT($A870,3))=312,LEFT($G870,10)="Unincepted",$B870="Q "),VLOOKUP(" ULO",_312_Table3,MATCH('312'!$X$16,_312_Table3_ColumnLookup,0),FALSE),
  IF(AND(VALUE(LEFT($A870,3))=312,LEFT($G870,10)="Unincepted"),VLOOKUP(" ULO",_312_Table3,MATCH(LEFT($B870,1),_312_Table3_ColumnLookup,0),FALSE),
  IF(AND(VALUE(LEFT($A870,3))=312,LEFT($G870,5)="Total",$B870="G "),VLOOKUP('312'!$F$80,_312_Table3,MATCH('312'!$N$16,_312_Table3_ColumnLookup,0),FALSE),
  IF(AND(VALUE(LEFT($A870,3))=312,LEFT($G870,5)="Total",$B870="O "),VLOOKUP('312'!$F$80,_312_Table3,MATCH('312'!$V$16,_312_Table3_ColumnLookup,0),FALSE),
  IF(AND(VALUE(LEFT($A870,3))=312,LEFT($G870,5)="Total",$B870="Q "),VLOOKUP('312'!$F$80,_312_Table3,MATCH('312'!$X$16,_312_Table3_ColumnLookup,0),FALSE),
  IF(AND(VALUE(LEFT($A870,3))=312,LEFT($G870,5)="Total"),VLOOKUP('312'!$F$80,_312_Table3,MATCH(LEFT($B870,1),_312_Table3_ColumnLookup,0),FALSE),
  IF(AND(VALUE(LEFT($A870,3))=312,LEN($I870)=4,$B870="G"),VLOOKUP($I870,_312_Table3,MATCH('312'!$N$16,_312_Table3_ColumnLookup,0),FALSE),
  IF(AND(VALUE(LEFT($A870,3))=312,LEN($I870)=4,$B870="O"),VLOOKUP($I870,_312_Table3,MATCH('312'!$V$16,_312_Table3_ColumnLookup,0),FALSE),
  IF(AND(VALUE(LEFT($A870,3))=312,LEN($I870)=4,$B870="Q"),VLOOKUP($I870,_312_Table3,MATCH('312'!$X$16,_312_Table3_ColumnLookup,0),FALSE),
  IF(AND(VALUE(LEFT($A870,3))=312,LEN($I870)=4),VLOOKUP($I870,_312_Table3,MATCH(LEFT($B870,1),_312_Table3_ColumnLookup,0),FALSE)
+N("312"),
  IF(VALUE(LEFT($A870,3))=313,VLOOKUP(VALUE(MID($B870,2,1)),_313_Table3,MATCH(MID($B870,1,1),_313_Table3_ColumnLookup,0),FALSE)
+N("313"),
  IF(AND(VALUE(LEFT($A870,3))=314,LEN($B870)=3),VLOOKUP(VALUE(MID($B870,2,2)),_314_Table3,MATCH(MID($B870,1,1),_314_Table3_ColumnLookup,0),FALSE),
  IF(VALUE(LEFT($A870,3))=314,VLOOKUP(VALUE(MID($B870,2,1)),_314_Table3,MATCH(MID($B870,1,1),_314_Table3_ColumnLookup,0),FALSE)
+N("314"),
""))))))))))))))))))))))))</f>
        <v>#N/A</v>
      </c>
      <c r="H870" s="321" t="str">
        <f>IFERROR(
IF(ISERROR($D870)=FALSE,$D870,IF(ISERROR($E870)=FALSE,$E870,IF(ISERROR($F870)=FALSE,$F870
+N("012 checkboxes"),
IF(
IF(OR(LEFT($A870,9)="Syndicate",LEFT($A870,12)="NewSyndicate"),VLOOKUP($A870,'012'!$J:$ZW,MATCH("Link to button",'012'!$J$1:$ZW$1,0),0)
+N("309 checkbox"),
IF($C870="309 LCR Summary0",VLOOKUP("Notes990",'309'!$P:$ZZ,MATCH("Link to button",'309'!$P$1:$ZZ$1,0),0)
+N("313 checkboxes"),
IF($C870="313 Financial Information0LcmVsScr",IF($C870="309 LCR Summary0",VLOOKUP("LcmVsScr",'309'!$N:$ZZ,MATCH("Link to button",'309'!$N$1:$ZZ$1,0),0),
IF($C870="313 Financial Information0LcrDocAttached",IF($C870="309 LCR Summary0",VLOOKUP("LcrDocAttached",'309'!$N:$ZZ,MATCH("Link to button",'309'!$N$1:$ZZ$1,0),
0)))))))=1,TRUE,FALSE)
))),"")</f>
        <v/>
      </c>
    </row>
    <row r="871" spans="1:8">
      <c r="A871" s="237" t="e">
        <f>VLOOKUP($G871,CSVLookups!$B:$R,MATCH(A$1,CSVLookups!$B$1:$R$1,0),FALSE)</f>
        <v>#N/A</v>
      </c>
      <c r="B871" s="237" t="e">
        <f>VLOOKUP($G871,CSVLookups!$B:$R,MATCH(B$1,CSVLookups!$B$1:$R$1,0),FALSE)</f>
        <v>#N/A</v>
      </c>
      <c r="C871" s="238" t="e">
        <f t="shared" si="14"/>
        <v>#N/A</v>
      </c>
      <c r="D871" s="238" t="e">
        <f>IF(AND(VALUE(LEFT($A871,3))=309,LEN($B871)=3),VLOOKUP(VALUE(MID($B871,2,2)),_309_Table1,MATCH(MID($B871,1,1),_309_Table1_ColumnLookup,0),FALSE),
  IF($C871="309 LCR SummaryA",OneYearSCR,IF($C871="309 LCR SummaryB",UltimateSCR,IF(VALUE(LEFT($A871,3))=309,VLOOKUP(VALUE(MID($B871,2,1)),_309_Table1,MATCH(MID($B871,1,1),_309_Table1_ColumnLookup,0),FALSE)
+N("309"),
  IF(VALUE(LEFT($A871,3))=310,VLOOKUP(VALUE(MID($B871,2,1)),_310_Table1,MATCH(MID($B871,1,1),_310_Table1_ColumnLookup,0),FALSE)
+N("310"),
  IF(AND(VALUE(LEFT($A871,3))=311,LEN($I871)=4),VLOOKUP($I871,_311_Table1,MATCH($B871,_311_Table1_ColumnLookup,0),FALSE),
  IF(AND(VALUE(LEFT($A871,3))=311,OR($B871="I2",$B871="J2",$B871="K2",$B871="L2")),VLOOKUP('311'!$G$58,_311_Table1,MATCH(MID($B871,1,1),_311_Table1_ColumnLookup,0),FALSE),
  IF(AND(VALUE(LEFT($A871,3))=311,RIGHT($B871,5)="Total"),VLOOKUP('311'!$G$59,_311_Table1,MATCH(MID($B871,1,1),_311_Table1_ColumnLookup,0),FALSE),
  IF(VALUE(LEFT($A871,3))=311,VLOOKUP(VALUE(MID($B871,2,1)),_311_Table1,MATCH(MID($B871,1,1),_311_Table1_ColumnLookup,0),FALSE)
+N("311"),
  IF(AND(VALUE(LEFT($A871,3))=312,LEFT($G871,10)="Unincepted",$B871="G "),VLOOKUP(" ULO",_312_Table1,MATCH('312'!$N$16,_312_Table1_ColumnLookup,0),FALSE),
  IF(AND(VALUE(LEFT($A871,3))=312,LEFT($G871,10)="Unincepted",$B871="O "),VLOOKUP(" ULO",_312_Table1,MATCH('312'!$V$16,_312_Table1_ColumnLookup,0),FALSE),
  IF(AND(VALUE(LEFT($A871,3))=312,LEFT($G871,10)="Unincepted",$B871="Q "),VLOOKUP(" ULO",_312_Table1,MATCH('312'!$X$16,_312_Table1_ColumnLookup,0),FALSE),
  IF(AND(VALUE(LEFT($A871,3))=312,LEFT($G871,10)="Unincepted"),VLOOKUP(" ULO",_312_Table1,MATCH(LEFT($B871,1),_312_Table1_ColumnLookup,0),FALSE),
  IF(AND(VALUE(LEFT($A871,3))=312,LEFT($G871,5)="Total",$B871="G "),VLOOKUP('312'!$F$80,_312_Table1,MATCH('312'!$N$16,_312_Table1_ColumnLookup,0),FALSE),
  IF(AND(VALUE(LEFT($A871,3))=312,LEFT($G871,5)="Total",$B871="O "),VLOOKUP('312'!$F$80,_312_Table1,MATCH('312'!$V$16,_312_Table1_ColumnLookup,0),FALSE),
  IF(AND(VALUE(LEFT($A871,3))=312,LEFT($G871,5)="Total",$B871="Q "),VLOOKUP('312'!$F$80,_312_Table1,MATCH('312'!$X$16,_312_Table1_ColumnLookup,0),FALSE),
  IF(AND(VALUE(LEFT($A871,3))=312,LEFT($G871,5)="Total"),VLOOKUP('312'!$F$80,_312_Table1,MATCH(LEFT($B871,1),_312_Table1_ColumnLookup,0),FALSE),
  IF(AND(VALUE(LEFT($A871,3))=312,LEN($I871)=4,$B871="G"),VLOOKUP($I871,_312_Table1,MATCH('312'!$N$16,_312_Table1_ColumnLookup,0),FALSE),
  IF(AND(VALUE(LEFT($A871,3))=312,LEN($I871)=4,$B871="O"),VLOOKUP($I871,_312_Table1,MATCH('312'!$V$16,_312_Table1_ColumnLookup,0),FALSE),
  IF(AND(VALUE(LEFT($A871,3))=312,LEN($I871)=4,$B871="Q"),VLOOKUP($I871,_312_Table1,MATCH('312'!$X$16,_312_Table1_ColumnLookup,0),FALSE),
  IF(AND(VALUE(LEFT($A871,3))=312,LEN($I871)=4),VLOOKUP($I871,_312_Table1,MATCH(LEFT($B871,1),_312_Table1_ColumnLookup,0),FALSE)
+N("312"),
  IF(VALUE(LEFT($A871,3))=313,VLOOKUP(VALUE(MID($B871,2,1)),_313_Table1,MATCH(MID($B871,1,1),_313_Table1_ColumnLookup,0),FALSE)
+N("313"),
  IF(AND(VALUE(LEFT($A871,3))=314,LEN($B871)=3),VLOOKUP(VALUE(MID($B871,2,2)),_314_Table1,MATCH(MID($B871,1,1),_314_Table1_ColumnLookup,0),FALSE),
  IF(VALUE(LEFT($A871,3))=314,VLOOKUP(VALUE(MID($B871,2,1)),_314_Table1,MATCH(MID($B871,1,1),_314_Table1_ColumnLookup,0),FALSE)
+N("314"),
""))))))))))))))))))))))))</f>
        <v>#N/A</v>
      </c>
      <c r="E871" s="238" t="e">
        <f>IF(AND(VALUE(LEFT($A871,3))=309,LEN($B871)=3),VLOOKUP(VALUE(MID($B871,2,2)),_309_Table2,MATCH(MID($B871,1,1),_309_Table2_ColumnLookup,0),FALSE),
  IF($C871="309 LCR SummaryA",OneYearSCR,IF($C871="309 LCR SummaryB",UltimateSCR,IF(VALUE(LEFT($A871,3))=309,VLOOKUP(VALUE(MID($B871,2,1)),_309_Table2,MATCH(MID($B871,1,1),_309_Table2_ColumnLookup,0),FALSE)
+N("309"),
  IF(VALUE(LEFT($A871,3))=310,VLOOKUP(VALUE(MID($B871,2,1)),_310_Table2,MATCH(MID($B871,1,1),_310_Table2_ColumnLookup,0),FALSE)
+N("310"),
  IF(AND(VALUE(LEFT($A871,3))=311,LEN($I871)=4),VLOOKUP($I871,_311_Table2,MATCH($B871,_311_Table2_ColumnLookup,0),FALSE),
  IF(AND(VALUE(LEFT($A871,3))=311,OR($B871="I2",$B871="J2",$B871="K2",$B871="L2")),VLOOKUP('311'!$G$58,_311_Table2,MATCH(MID($B871,1,1),_311_Table2_ColumnLookup,0),FALSE),
  IF(AND(VALUE(LEFT($A871,3))=311,RIGHT($B871,5)="Total"),VLOOKUP('311'!$G$59,_311_Table2,MATCH(MID($B871,1,1),_311_Table2_ColumnLookup,0),FALSE),
  IF(VALUE(LEFT($A871,3))=311,VLOOKUP(VALUE(MID($B871,2,1)),_311_Table2,MATCH(MID($B871,1,1),_311_Table2_ColumnLookup,0),FALSE)
+N("311"),
  IF(AND(VALUE(LEFT($A871,3))=312,LEFT($G871,10)="Unincepted",$B871="G "),VLOOKUP(" ULO",_312_Table2,MATCH('312'!$N$16,_312_Table2_ColumnLookup,0),FALSE),
  IF(AND(VALUE(LEFT($A871,3))=312,LEFT($G871,10)="Unincepted",$B871="O "),VLOOKUP(" ULO",_312_Table2,MATCH('312'!$V$16,_312_Table2_ColumnLookup,0),FALSE),
  IF(AND(VALUE(LEFT($A871,3))=312,LEFT($G871,10)="Unincepted",$B871="Q "),VLOOKUP(" ULO",_312_Table2,MATCH('312'!$X$16,_312_Table2_ColumnLookup,0),FALSE),
  IF(AND(VALUE(LEFT($A871,3))=312,LEFT($G871,10)="Unincepted"),VLOOKUP(" ULO",_312_Table2,MATCH(LEFT($B871,1),_312_Table2_ColumnLookup,0),FALSE),
  IF(AND(VALUE(LEFT($A871,3))=312,LEFT($G871,5)="Total",$B871="G "),VLOOKUP('312'!$F$80,_312_Table2,MATCH('312'!$N$16,_312_Table2_ColumnLookup,0),FALSE),
  IF(AND(VALUE(LEFT($A871,3))=312,LEFT($G871,5)="Total",$B871="O "),VLOOKUP('312'!$F$80,_312_Table2,MATCH('312'!$V$16,_312_Table2_ColumnLookup,0),FALSE),
  IF(AND(VALUE(LEFT($A871,3))=312,LEFT($G871,5)="Total",$B871="Q "),VLOOKUP('312'!$F$80,_312_Table2,MATCH('312'!$X$16,_312_Table2_ColumnLookup,0),FALSE),
  IF(AND(VALUE(LEFT($A871,3))=312,LEFT($G871,5)="Total"),VLOOKUP('312'!$F$80,_312_Table2,MATCH(LEFT($B871,1),_312_Table2_ColumnLookup,0),FALSE),
  IF(AND(VALUE(LEFT($A871,3))=312,LEN($I871)=4,$B871="G"),VLOOKUP($I871,_312_Table2,MATCH('312'!$N$16,_312_Table2_ColumnLookup,0),FALSE),
  IF(AND(VALUE(LEFT($A871,3))=312,LEN($I871)=4,$B871="O"),VLOOKUP($I871,_312_Table2,MATCH('312'!$V$16,_312_Table2_ColumnLookup,0),FALSE),
  IF(AND(VALUE(LEFT($A871,3))=312,LEN($I871)=4,$B871="Q"),VLOOKUP($I871,_312_Table2,MATCH('312'!$X$16,_312_Table2_ColumnLookup,0),FALSE),
  IF(AND(VALUE(LEFT($A871,3))=312,LEN($I871)=4),VLOOKUP($I871,_312_Table2,MATCH(LEFT($B871,1),_312_Table2_ColumnLookup,0),FALSE)
+N("312"),
  IF(VALUE(LEFT($A871,3))=313,VLOOKUP(VALUE(MID($B871,2,1)),_313_Table2,MATCH(MID($B871,1,1),_313_Table2_ColumnLookup,0),FALSE)
+N("313"),
  IF(AND(VALUE(LEFT($A871,3))=314,LEN($B871)=3),VLOOKUP(VALUE(MID($B871,2,2)),_314_Table2,MATCH(MID($B871,1,1),_314_Table2_ColumnLookup,0),FALSE),
  IF(VALUE(LEFT($A871,3))=314,VLOOKUP(VALUE(MID($B871,2,1)),_314_Table2,MATCH(MID($B871,1,1),_314_Table2_ColumnLookup,0),FALSE)
+N("314"),
""))))))))))))))))))))))))</f>
        <v>#N/A</v>
      </c>
      <c r="F871" s="238" t="e">
        <f>IF(AND(VALUE(LEFT($A871,3))=309,LEN($B871)=3),VLOOKUP(VALUE(MID($B871,2,2)),_309_Table3,MATCH(MID($B871,1,1),_309_Table3_ColumnLookup,0),FALSE),
  IF($C871="309 LCR SummaryA",OneYearSCR,IF($C871="309 LCR SummaryB",UltimateSCR,IF(VALUE(LEFT($A871,3))=309,VLOOKUP(VALUE(MID($B871,2,1)),_309_Table3,MATCH(MID($B871,1,1),_309_Table3_ColumnLookup,0),FALSE)
+N("309"),
  IF(VALUE(LEFT($A871,3))=310,VLOOKUP(VALUE(MID($B871,2,1)),_310_Table3,MATCH(MID($B871,1,1),_310_Table3_ColumnLookup,0),FALSE)
+N("310"),
  IF(AND(VALUE(LEFT($A871,3))=311,LEN($I871)=4),VLOOKUP($I871,_311_Table3,MATCH($B871,_311_Table3_ColumnLookup,0),FALSE),
  IF(AND(VALUE(LEFT($A871,3))=311,OR($B871="I2",$B871="J2",$B871="K2",$B871="L2")),VLOOKUP('311'!$G$58,_311_Table3,MATCH(MID($B871,1,1),_311_Table3_ColumnLookup,0),FALSE),
  IF(AND(VALUE(LEFT($A871,3))=311,RIGHT($B871,5)="Total"),VLOOKUP('311'!$G$59,_311_Table3,MATCH(MID($B871,1,1),_311_Table3_ColumnLookup,0),FALSE),
  IF(VALUE(LEFT($A871,3))=311,VLOOKUP(VALUE(MID($B871,2,1)),_311_Table3,MATCH(MID($B871,1,1),_311_Table3_ColumnLookup,0),FALSE)
+N("311"),
  IF(AND(VALUE(LEFT($A871,3))=312,LEFT($G871,10)="Unincepted",$B871="G "),VLOOKUP(" ULO",_312_Table3,MATCH('312'!$N$16,_312_Table3_ColumnLookup,0),FALSE),
  IF(AND(VALUE(LEFT($A871,3))=312,LEFT($G871,10)="Unincepted",$B871="O "),VLOOKUP(" ULO",_312_Table3,MATCH('312'!$V$16,_312_Table3_ColumnLookup,0),FALSE),
  IF(AND(VALUE(LEFT($A871,3))=312,LEFT($G871,10)="Unincepted",$B871="Q "),VLOOKUP(" ULO",_312_Table3,MATCH('312'!$X$16,_312_Table3_ColumnLookup,0),FALSE),
  IF(AND(VALUE(LEFT($A871,3))=312,LEFT($G871,10)="Unincepted"),VLOOKUP(" ULO",_312_Table3,MATCH(LEFT($B871,1),_312_Table3_ColumnLookup,0),FALSE),
  IF(AND(VALUE(LEFT($A871,3))=312,LEFT($G871,5)="Total",$B871="G "),VLOOKUP('312'!$F$80,_312_Table3,MATCH('312'!$N$16,_312_Table3_ColumnLookup,0),FALSE),
  IF(AND(VALUE(LEFT($A871,3))=312,LEFT($G871,5)="Total",$B871="O "),VLOOKUP('312'!$F$80,_312_Table3,MATCH('312'!$V$16,_312_Table3_ColumnLookup,0),FALSE),
  IF(AND(VALUE(LEFT($A871,3))=312,LEFT($G871,5)="Total",$B871="Q "),VLOOKUP('312'!$F$80,_312_Table3,MATCH('312'!$X$16,_312_Table3_ColumnLookup,0),FALSE),
  IF(AND(VALUE(LEFT($A871,3))=312,LEFT($G871,5)="Total"),VLOOKUP('312'!$F$80,_312_Table3,MATCH(LEFT($B871,1),_312_Table3_ColumnLookup,0),FALSE),
  IF(AND(VALUE(LEFT($A871,3))=312,LEN($I871)=4,$B871="G"),VLOOKUP($I871,_312_Table3,MATCH('312'!$N$16,_312_Table3_ColumnLookup,0),FALSE),
  IF(AND(VALUE(LEFT($A871,3))=312,LEN($I871)=4,$B871="O"),VLOOKUP($I871,_312_Table3,MATCH('312'!$V$16,_312_Table3_ColumnLookup,0),FALSE),
  IF(AND(VALUE(LEFT($A871,3))=312,LEN($I871)=4,$B871="Q"),VLOOKUP($I871,_312_Table3,MATCH('312'!$X$16,_312_Table3_ColumnLookup,0),FALSE),
  IF(AND(VALUE(LEFT($A871,3))=312,LEN($I871)=4),VLOOKUP($I871,_312_Table3,MATCH(LEFT($B871,1),_312_Table3_ColumnLookup,0),FALSE)
+N("312"),
  IF(VALUE(LEFT($A871,3))=313,VLOOKUP(VALUE(MID($B871,2,1)),_313_Table3,MATCH(MID($B871,1,1),_313_Table3_ColumnLookup,0),FALSE)
+N("313"),
  IF(AND(VALUE(LEFT($A871,3))=314,LEN($B871)=3),VLOOKUP(VALUE(MID($B871,2,2)),_314_Table3,MATCH(MID($B871,1,1),_314_Table3_ColumnLookup,0),FALSE),
  IF(VALUE(LEFT($A871,3))=314,VLOOKUP(VALUE(MID($B871,2,1)),_314_Table3,MATCH(MID($B871,1,1),_314_Table3_ColumnLookup,0),FALSE)
+N("314"),
""))))))))))))))))))))))))</f>
        <v>#N/A</v>
      </c>
      <c r="H871" s="321" t="str">
        <f>IFERROR(
IF(ISERROR($D871)=FALSE,$D871,IF(ISERROR($E871)=FALSE,$E871,IF(ISERROR($F871)=FALSE,$F871
+N("012 checkboxes"),
IF(
IF(OR(LEFT($A871,9)="Syndicate",LEFT($A871,12)="NewSyndicate"),VLOOKUP($A871,'012'!$J:$ZW,MATCH("Link to button",'012'!$J$1:$ZW$1,0),0)
+N("309 checkbox"),
IF($C871="309 LCR Summary0",VLOOKUP("Notes990",'309'!$P:$ZZ,MATCH("Link to button",'309'!$P$1:$ZZ$1,0),0)
+N("313 checkboxes"),
IF($C871="313 Financial Information0LcmVsScr",IF($C871="309 LCR Summary0",VLOOKUP("LcmVsScr",'309'!$N:$ZZ,MATCH("Link to button",'309'!$N$1:$ZZ$1,0),0),
IF($C871="313 Financial Information0LcrDocAttached",IF($C871="309 LCR Summary0",VLOOKUP("LcrDocAttached",'309'!$N:$ZZ,MATCH("Link to button",'309'!$N$1:$ZZ$1,0),
0)))))))=1,TRUE,FALSE)
))),"")</f>
        <v/>
      </c>
    </row>
    <row r="872" spans="1:8">
      <c r="A872" s="237" t="e">
        <f>VLOOKUP($G872,CSVLookups!$B:$R,MATCH(A$1,CSVLookups!$B$1:$R$1,0),FALSE)</f>
        <v>#N/A</v>
      </c>
      <c r="B872" s="237" t="e">
        <f>VLOOKUP($G872,CSVLookups!$B:$R,MATCH(B$1,CSVLookups!$B$1:$R$1,0),FALSE)</f>
        <v>#N/A</v>
      </c>
      <c r="C872" s="238" t="e">
        <f t="shared" si="14"/>
        <v>#N/A</v>
      </c>
      <c r="D872" s="238" t="e">
        <f>IF(AND(VALUE(LEFT($A872,3))=309,LEN($B872)=3),VLOOKUP(VALUE(MID($B872,2,2)),_309_Table1,MATCH(MID($B872,1,1),_309_Table1_ColumnLookup,0),FALSE),
  IF($C872="309 LCR SummaryA",OneYearSCR,IF($C872="309 LCR SummaryB",UltimateSCR,IF(VALUE(LEFT($A872,3))=309,VLOOKUP(VALUE(MID($B872,2,1)),_309_Table1,MATCH(MID($B872,1,1),_309_Table1_ColumnLookup,0),FALSE)
+N("309"),
  IF(VALUE(LEFT($A872,3))=310,VLOOKUP(VALUE(MID($B872,2,1)),_310_Table1,MATCH(MID($B872,1,1),_310_Table1_ColumnLookup,0),FALSE)
+N("310"),
  IF(AND(VALUE(LEFT($A872,3))=311,LEN($I872)=4),VLOOKUP($I872,_311_Table1,MATCH($B872,_311_Table1_ColumnLookup,0),FALSE),
  IF(AND(VALUE(LEFT($A872,3))=311,OR($B872="I2",$B872="J2",$B872="K2",$B872="L2")),VLOOKUP('311'!$G$58,_311_Table1,MATCH(MID($B872,1,1),_311_Table1_ColumnLookup,0),FALSE),
  IF(AND(VALUE(LEFT($A872,3))=311,RIGHT($B872,5)="Total"),VLOOKUP('311'!$G$59,_311_Table1,MATCH(MID($B872,1,1),_311_Table1_ColumnLookup,0),FALSE),
  IF(VALUE(LEFT($A872,3))=311,VLOOKUP(VALUE(MID($B872,2,1)),_311_Table1,MATCH(MID($B872,1,1),_311_Table1_ColumnLookup,0),FALSE)
+N("311"),
  IF(AND(VALUE(LEFT($A872,3))=312,LEFT($G872,10)="Unincepted",$B872="G "),VLOOKUP(" ULO",_312_Table1,MATCH('312'!$N$16,_312_Table1_ColumnLookup,0),FALSE),
  IF(AND(VALUE(LEFT($A872,3))=312,LEFT($G872,10)="Unincepted",$B872="O "),VLOOKUP(" ULO",_312_Table1,MATCH('312'!$V$16,_312_Table1_ColumnLookup,0),FALSE),
  IF(AND(VALUE(LEFT($A872,3))=312,LEFT($G872,10)="Unincepted",$B872="Q "),VLOOKUP(" ULO",_312_Table1,MATCH('312'!$X$16,_312_Table1_ColumnLookup,0),FALSE),
  IF(AND(VALUE(LEFT($A872,3))=312,LEFT($G872,10)="Unincepted"),VLOOKUP(" ULO",_312_Table1,MATCH(LEFT($B872,1),_312_Table1_ColumnLookup,0),FALSE),
  IF(AND(VALUE(LEFT($A872,3))=312,LEFT($G872,5)="Total",$B872="G "),VLOOKUP('312'!$F$80,_312_Table1,MATCH('312'!$N$16,_312_Table1_ColumnLookup,0),FALSE),
  IF(AND(VALUE(LEFT($A872,3))=312,LEFT($G872,5)="Total",$B872="O "),VLOOKUP('312'!$F$80,_312_Table1,MATCH('312'!$V$16,_312_Table1_ColumnLookup,0),FALSE),
  IF(AND(VALUE(LEFT($A872,3))=312,LEFT($G872,5)="Total",$B872="Q "),VLOOKUP('312'!$F$80,_312_Table1,MATCH('312'!$X$16,_312_Table1_ColumnLookup,0),FALSE),
  IF(AND(VALUE(LEFT($A872,3))=312,LEFT($G872,5)="Total"),VLOOKUP('312'!$F$80,_312_Table1,MATCH(LEFT($B872,1),_312_Table1_ColumnLookup,0),FALSE),
  IF(AND(VALUE(LEFT($A872,3))=312,LEN($I872)=4,$B872="G"),VLOOKUP($I872,_312_Table1,MATCH('312'!$N$16,_312_Table1_ColumnLookup,0),FALSE),
  IF(AND(VALUE(LEFT($A872,3))=312,LEN($I872)=4,$B872="O"),VLOOKUP($I872,_312_Table1,MATCH('312'!$V$16,_312_Table1_ColumnLookup,0),FALSE),
  IF(AND(VALUE(LEFT($A872,3))=312,LEN($I872)=4,$B872="Q"),VLOOKUP($I872,_312_Table1,MATCH('312'!$X$16,_312_Table1_ColumnLookup,0),FALSE),
  IF(AND(VALUE(LEFT($A872,3))=312,LEN($I872)=4),VLOOKUP($I872,_312_Table1,MATCH(LEFT($B872,1),_312_Table1_ColumnLookup,0),FALSE)
+N("312"),
  IF(VALUE(LEFT($A872,3))=313,VLOOKUP(VALUE(MID($B872,2,1)),_313_Table1,MATCH(MID($B872,1,1),_313_Table1_ColumnLookup,0),FALSE)
+N("313"),
  IF(AND(VALUE(LEFT($A872,3))=314,LEN($B872)=3),VLOOKUP(VALUE(MID($B872,2,2)),_314_Table1,MATCH(MID($B872,1,1),_314_Table1_ColumnLookup,0),FALSE),
  IF(VALUE(LEFT($A872,3))=314,VLOOKUP(VALUE(MID($B872,2,1)),_314_Table1,MATCH(MID($B872,1,1),_314_Table1_ColumnLookup,0),FALSE)
+N("314"),
""))))))))))))))))))))))))</f>
        <v>#N/A</v>
      </c>
      <c r="E872" s="238" t="e">
        <f>IF(AND(VALUE(LEFT($A872,3))=309,LEN($B872)=3),VLOOKUP(VALUE(MID($B872,2,2)),_309_Table2,MATCH(MID($B872,1,1),_309_Table2_ColumnLookup,0),FALSE),
  IF($C872="309 LCR SummaryA",OneYearSCR,IF($C872="309 LCR SummaryB",UltimateSCR,IF(VALUE(LEFT($A872,3))=309,VLOOKUP(VALUE(MID($B872,2,1)),_309_Table2,MATCH(MID($B872,1,1),_309_Table2_ColumnLookup,0),FALSE)
+N("309"),
  IF(VALUE(LEFT($A872,3))=310,VLOOKUP(VALUE(MID($B872,2,1)),_310_Table2,MATCH(MID($B872,1,1),_310_Table2_ColumnLookup,0),FALSE)
+N("310"),
  IF(AND(VALUE(LEFT($A872,3))=311,LEN($I872)=4),VLOOKUP($I872,_311_Table2,MATCH($B872,_311_Table2_ColumnLookup,0),FALSE),
  IF(AND(VALUE(LEFT($A872,3))=311,OR($B872="I2",$B872="J2",$B872="K2",$B872="L2")),VLOOKUP('311'!$G$58,_311_Table2,MATCH(MID($B872,1,1),_311_Table2_ColumnLookup,0),FALSE),
  IF(AND(VALUE(LEFT($A872,3))=311,RIGHT($B872,5)="Total"),VLOOKUP('311'!$G$59,_311_Table2,MATCH(MID($B872,1,1),_311_Table2_ColumnLookup,0),FALSE),
  IF(VALUE(LEFT($A872,3))=311,VLOOKUP(VALUE(MID($B872,2,1)),_311_Table2,MATCH(MID($B872,1,1),_311_Table2_ColumnLookup,0),FALSE)
+N("311"),
  IF(AND(VALUE(LEFT($A872,3))=312,LEFT($G872,10)="Unincepted",$B872="G "),VLOOKUP(" ULO",_312_Table2,MATCH('312'!$N$16,_312_Table2_ColumnLookup,0),FALSE),
  IF(AND(VALUE(LEFT($A872,3))=312,LEFT($G872,10)="Unincepted",$B872="O "),VLOOKUP(" ULO",_312_Table2,MATCH('312'!$V$16,_312_Table2_ColumnLookup,0),FALSE),
  IF(AND(VALUE(LEFT($A872,3))=312,LEFT($G872,10)="Unincepted",$B872="Q "),VLOOKUP(" ULO",_312_Table2,MATCH('312'!$X$16,_312_Table2_ColumnLookup,0),FALSE),
  IF(AND(VALUE(LEFT($A872,3))=312,LEFT($G872,10)="Unincepted"),VLOOKUP(" ULO",_312_Table2,MATCH(LEFT($B872,1),_312_Table2_ColumnLookup,0),FALSE),
  IF(AND(VALUE(LEFT($A872,3))=312,LEFT($G872,5)="Total",$B872="G "),VLOOKUP('312'!$F$80,_312_Table2,MATCH('312'!$N$16,_312_Table2_ColumnLookup,0),FALSE),
  IF(AND(VALUE(LEFT($A872,3))=312,LEFT($G872,5)="Total",$B872="O "),VLOOKUP('312'!$F$80,_312_Table2,MATCH('312'!$V$16,_312_Table2_ColumnLookup,0),FALSE),
  IF(AND(VALUE(LEFT($A872,3))=312,LEFT($G872,5)="Total",$B872="Q "),VLOOKUP('312'!$F$80,_312_Table2,MATCH('312'!$X$16,_312_Table2_ColumnLookup,0),FALSE),
  IF(AND(VALUE(LEFT($A872,3))=312,LEFT($G872,5)="Total"),VLOOKUP('312'!$F$80,_312_Table2,MATCH(LEFT($B872,1),_312_Table2_ColumnLookup,0),FALSE),
  IF(AND(VALUE(LEFT($A872,3))=312,LEN($I872)=4,$B872="G"),VLOOKUP($I872,_312_Table2,MATCH('312'!$N$16,_312_Table2_ColumnLookup,0),FALSE),
  IF(AND(VALUE(LEFT($A872,3))=312,LEN($I872)=4,$B872="O"),VLOOKUP($I872,_312_Table2,MATCH('312'!$V$16,_312_Table2_ColumnLookup,0),FALSE),
  IF(AND(VALUE(LEFT($A872,3))=312,LEN($I872)=4,$B872="Q"),VLOOKUP($I872,_312_Table2,MATCH('312'!$X$16,_312_Table2_ColumnLookup,0),FALSE),
  IF(AND(VALUE(LEFT($A872,3))=312,LEN($I872)=4),VLOOKUP($I872,_312_Table2,MATCH(LEFT($B872,1),_312_Table2_ColumnLookup,0),FALSE)
+N("312"),
  IF(VALUE(LEFT($A872,3))=313,VLOOKUP(VALUE(MID($B872,2,1)),_313_Table2,MATCH(MID($B872,1,1),_313_Table2_ColumnLookup,0),FALSE)
+N("313"),
  IF(AND(VALUE(LEFT($A872,3))=314,LEN($B872)=3),VLOOKUP(VALUE(MID($B872,2,2)),_314_Table2,MATCH(MID($B872,1,1),_314_Table2_ColumnLookup,0),FALSE),
  IF(VALUE(LEFT($A872,3))=314,VLOOKUP(VALUE(MID($B872,2,1)),_314_Table2,MATCH(MID($B872,1,1),_314_Table2_ColumnLookup,0),FALSE)
+N("314"),
""))))))))))))))))))))))))</f>
        <v>#N/A</v>
      </c>
      <c r="F872" s="238" t="e">
        <f>IF(AND(VALUE(LEFT($A872,3))=309,LEN($B872)=3),VLOOKUP(VALUE(MID($B872,2,2)),_309_Table3,MATCH(MID($B872,1,1),_309_Table3_ColumnLookup,0),FALSE),
  IF($C872="309 LCR SummaryA",OneYearSCR,IF($C872="309 LCR SummaryB",UltimateSCR,IF(VALUE(LEFT($A872,3))=309,VLOOKUP(VALUE(MID($B872,2,1)),_309_Table3,MATCH(MID($B872,1,1),_309_Table3_ColumnLookup,0),FALSE)
+N("309"),
  IF(VALUE(LEFT($A872,3))=310,VLOOKUP(VALUE(MID($B872,2,1)),_310_Table3,MATCH(MID($B872,1,1),_310_Table3_ColumnLookup,0),FALSE)
+N("310"),
  IF(AND(VALUE(LEFT($A872,3))=311,LEN($I872)=4),VLOOKUP($I872,_311_Table3,MATCH($B872,_311_Table3_ColumnLookup,0),FALSE),
  IF(AND(VALUE(LEFT($A872,3))=311,OR($B872="I2",$B872="J2",$B872="K2",$B872="L2")),VLOOKUP('311'!$G$58,_311_Table3,MATCH(MID($B872,1,1),_311_Table3_ColumnLookup,0),FALSE),
  IF(AND(VALUE(LEFT($A872,3))=311,RIGHT($B872,5)="Total"),VLOOKUP('311'!$G$59,_311_Table3,MATCH(MID($B872,1,1),_311_Table3_ColumnLookup,0),FALSE),
  IF(VALUE(LEFT($A872,3))=311,VLOOKUP(VALUE(MID($B872,2,1)),_311_Table3,MATCH(MID($B872,1,1),_311_Table3_ColumnLookup,0),FALSE)
+N("311"),
  IF(AND(VALUE(LEFT($A872,3))=312,LEFT($G872,10)="Unincepted",$B872="G "),VLOOKUP(" ULO",_312_Table3,MATCH('312'!$N$16,_312_Table3_ColumnLookup,0),FALSE),
  IF(AND(VALUE(LEFT($A872,3))=312,LEFT($G872,10)="Unincepted",$B872="O "),VLOOKUP(" ULO",_312_Table3,MATCH('312'!$V$16,_312_Table3_ColumnLookup,0),FALSE),
  IF(AND(VALUE(LEFT($A872,3))=312,LEFT($G872,10)="Unincepted",$B872="Q "),VLOOKUP(" ULO",_312_Table3,MATCH('312'!$X$16,_312_Table3_ColumnLookup,0),FALSE),
  IF(AND(VALUE(LEFT($A872,3))=312,LEFT($G872,10)="Unincepted"),VLOOKUP(" ULO",_312_Table3,MATCH(LEFT($B872,1),_312_Table3_ColumnLookup,0),FALSE),
  IF(AND(VALUE(LEFT($A872,3))=312,LEFT($G872,5)="Total",$B872="G "),VLOOKUP('312'!$F$80,_312_Table3,MATCH('312'!$N$16,_312_Table3_ColumnLookup,0),FALSE),
  IF(AND(VALUE(LEFT($A872,3))=312,LEFT($G872,5)="Total",$B872="O "),VLOOKUP('312'!$F$80,_312_Table3,MATCH('312'!$V$16,_312_Table3_ColumnLookup,0),FALSE),
  IF(AND(VALUE(LEFT($A872,3))=312,LEFT($G872,5)="Total",$B872="Q "),VLOOKUP('312'!$F$80,_312_Table3,MATCH('312'!$X$16,_312_Table3_ColumnLookup,0),FALSE),
  IF(AND(VALUE(LEFT($A872,3))=312,LEFT($G872,5)="Total"),VLOOKUP('312'!$F$80,_312_Table3,MATCH(LEFT($B872,1),_312_Table3_ColumnLookup,0),FALSE),
  IF(AND(VALUE(LEFT($A872,3))=312,LEN($I872)=4,$B872="G"),VLOOKUP($I872,_312_Table3,MATCH('312'!$N$16,_312_Table3_ColumnLookup,0),FALSE),
  IF(AND(VALUE(LEFT($A872,3))=312,LEN($I872)=4,$B872="O"),VLOOKUP($I872,_312_Table3,MATCH('312'!$V$16,_312_Table3_ColumnLookup,0),FALSE),
  IF(AND(VALUE(LEFT($A872,3))=312,LEN($I872)=4,$B872="Q"),VLOOKUP($I872,_312_Table3,MATCH('312'!$X$16,_312_Table3_ColumnLookup,0),FALSE),
  IF(AND(VALUE(LEFT($A872,3))=312,LEN($I872)=4),VLOOKUP($I872,_312_Table3,MATCH(LEFT($B872,1),_312_Table3_ColumnLookup,0),FALSE)
+N("312"),
  IF(VALUE(LEFT($A872,3))=313,VLOOKUP(VALUE(MID($B872,2,1)),_313_Table3,MATCH(MID($B872,1,1),_313_Table3_ColumnLookup,0),FALSE)
+N("313"),
  IF(AND(VALUE(LEFT($A872,3))=314,LEN($B872)=3),VLOOKUP(VALUE(MID($B872,2,2)),_314_Table3,MATCH(MID($B872,1,1),_314_Table3_ColumnLookup,0),FALSE),
  IF(VALUE(LEFT($A872,3))=314,VLOOKUP(VALUE(MID($B872,2,1)),_314_Table3,MATCH(MID($B872,1,1),_314_Table3_ColumnLookup,0),FALSE)
+N("314"),
""))))))))))))))))))))))))</f>
        <v>#N/A</v>
      </c>
      <c r="H872" s="321" t="str">
        <f>IFERROR(
IF(ISERROR($D872)=FALSE,$D872,IF(ISERROR($E872)=FALSE,$E872,IF(ISERROR($F872)=FALSE,$F872
+N("012 checkboxes"),
IF(
IF(OR(LEFT($A872,9)="Syndicate",LEFT($A872,12)="NewSyndicate"),VLOOKUP($A872,'012'!$J:$ZW,MATCH("Link to button",'012'!$J$1:$ZW$1,0),0)
+N("309 checkbox"),
IF($C872="309 LCR Summary0",VLOOKUP("Notes990",'309'!$P:$ZZ,MATCH("Link to button",'309'!$P$1:$ZZ$1,0),0)
+N("313 checkboxes"),
IF($C872="313 Financial Information0LcmVsScr",IF($C872="309 LCR Summary0",VLOOKUP("LcmVsScr",'309'!$N:$ZZ,MATCH("Link to button",'309'!$N$1:$ZZ$1,0),0),
IF($C872="313 Financial Information0LcrDocAttached",IF($C872="309 LCR Summary0",VLOOKUP("LcrDocAttached",'309'!$N:$ZZ,MATCH("Link to button",'309'!$N$1:$ZZ$1,0),
0)))))))=1,TRUE,FALSE)
))),"")</f>
        <v/>
      </c>
    </row>
    <row r="873" spans="1:8">
      <c r="A873" s="237" t="e">
        <f>VLOOKUP($G873,CSVLookups!$B:$R,MATCH(A$1,CSVLookups!$B$1:$R$1,0),FALSE)</f>
        <v>#N/A</v>
      </c>
      <c r="B873" s="237" t="e">
        <f>VLOOKUP($G873,CSVLookups!$B:$R,MATCH(B$1,CSVLookups!$B$1:$R$1,0),FALSE)</f>
        <v>#N/A</v>
      </c>
      <c r="C873" s="238" t="e">
        <f t="shared" si="14"/>
        <v>#N/A</v>
      </c>
      <c r="D873" s="238" t="e">
        <f>IF(AND(VALUE(LEFT($A873,3))=309,LEN($B873)=3),VLOOKUP(VALUE(MID($B873,2,2)),_309_Table1,MATCH(MID($B873,1,1),_309_Table1_ColumnLookup,0),FALSE),
  IF($C873="309 LCR SummaryA",OneYearSCR,IF($C873="309 LCR SummaryB",UltimateSCR,IF(VALUE(LEFT($A873,3))=309,VLOOKUP(VALUE(MID($B873,2,1)),_309_Table1,MATCH(MID($B873,1,1),_309_Table1_ColumnLookup,0),FALSE)
+N("309"),
  IF(VALUE(LEFT($A873,3))=310,VLOOKUP(VALUE(MID($B873,2,1)),_310_Table1,MATCH(MID($B873,1,1),_310_Table1_ColumnLookup,0),FALSE)
+N("310"),
  IF(AND(VALUE(LEFT($A873,3))=311,LEN($I873)=4),VLOOKUP($I873,_311_Table1,MATCH($B873,_311_Table1_ColumnLookup,0),FALSE),
  IF(AND(VALUE(LEFT($A873,3))=311,OR($B873="I2",$B873="J2",$B873="K2",$B873="L2")),VLOOKUP('311'!$G$58,_311_Table1,MATCH(MID($B873,1,1),_311_Table1_ColumnLookup,0),FALSE),
  IF(AND(VALUE(LEFT($A873,3))=311,RIGHT($B873,5)="Total"),VLOOKUP('311'!$G$59,_311_Table1,MATCH(MID($B873,1,1),_311_Table1_ColumnLookup,0),FALSE),
  IF(VALUE(LEFT($A873,3))=311,VLOOKUP(VALUE(MID($B873,2,1)),_311_Table1,MATCH(MID($B873,1,1),_311_Table1_ColumnLookup,0),FALSE)
+N("311"),
  IF(AND(VALUE(LEFT($A873,3))=312,LEFT($G873,10)="Unincepted",$B873="G "),VLOOKUP(" ULO",_312_Table1,MATCH('312'!$N$16,_312_Table1_ColumnLookup,0),FALSE),
  IF(AND(VALUE(LEFT($A873,3))=312,LEFT($G873,10)="Unincepted",$B873="O "),VLOOKUP(" ULO",_312_Table1,MATCH('312'!$V$16,_312_Table1_ColumnLookup,0),FALSE),
  IF(AND(VALUE(LEFT($A873,3))=312,LEFT($G873,10)="Unincepted",$B873="Q "),VLOOKUP(" ULO",_312_Table1,MATCH('312'!$X$16,_312_Table1_ColumnLookup,0),FALSE),
  IF(AND(VALUE(LEFT($A873,3))=312,LEFT($G873,10)="Unincepted"),VLOOKUP(" ULO",_312_Table1,MATCH(LEFT($B873,1),_312_Table1_ColumnLookup,0),FALSE),
  IF(AND(VALUE(LEFT($A873,3))=312,LEFT($G873,5)="Total",$B873="G "),VLOOKUP('312'!$F$80,_312_Table1,MATCH('312'!$N$16,_312_Table1_ColumnLookup,0),FALSE),
  IF(AND(VALUE(LEFT($A873,3))=312,LEFT($G873,5)="Total",$B873="O "),VLOOKUP('312'!$F$80,_312_Table1,MATCH('312'!$V$16,_312_Table1_ColumnLookup,0),FALSE),
  IF(AND(VALUE(LEFT($A873,3))=312,LEFT($G873,5)="Total",$B873="Q "),VLOOKUP('312'!$F$80,_312_Table1,MATCH('312'!$X$16,_312_Table1_ColumnLookup,0),FALSE),
  IF(AND(VALUE(LEFT($A873,3))=312,LEFT($G873,5)="Total"),VLOOKUP('312'!$F$80,_312_Table1,MATCH(LEFT($B873,1),_312_Table1_ColumnLookup,0),FALSE),
  IF(AND(VALUE(LEFT($A873,3))=312,LEN($I873)=4,$B873="G"),VLOOKUP($I873,_312_Table1,MATCH('312'!$N$16,_312_Table1_ColumnLookup,0),FALSE),
  IF(AND(VALUE(LEFT($A873,3))=312,LEN($I873)=4,$B873="O"),VLOOKUP($I873,_312_Table1,MATCH('312'!$V$16,_312_Table1_ColumnLookup,0),FALSE),
  IF(AND(VALUE(LEFT($A873,3))=312,LEN($I873)=4,$B873="Q"),VLOOKUP($I873,_312_Table1,MATCH('312'!$X$16,_312_Table1_ColumnLookup,0),FALSE),
  IF(AND(VALUE(LEFT($A873,3))=312,LEN($I873)=4),VLOOKUP($I873,_312_Table1,MATCH(LEFT($B873,1),_312_Table1_ColumnLookup,0),FALSE)
+N("312"),
  IF(VALUE(LEFT($A873,3))=313,VLOOKUP(VALUE(MID($B873,2,1)),_313_Table1,MATCH(MID($B873,1,1),_313_Table1_ColumnLookup,0),FALSE)
+N("313"),
  IF(AND(VALUE(LEFT($A873,3))=314,LEN($B873)=3),VLOOKUP(VALUE(MID($B873,2,2)),_314_Table1,MATCH(MID($B873,1,1),_314_Table1_ColumnLookup,0),FALSE),
  IF(VALUE(LEFT($A873,3))=314,VLOOKUP(VALUE(MID($B873,2,1)),_314_Table1,MATCH(MID($B873,1,1),_314_Table1_ColumnLookup,0),FALSE)
+N("314"),
""))))))))))))))))))))))))</f>
        <v>#N/A</v>
      </c>
      <c r="E873" s="238" t="e">
        <f>IF(AND(VALUE(LEFT($A873,3))=309,LEN($B873)=3),VLOOKUP(VALUE(MID($B873,2,2)),_309_Table2,MATCH(MID($B873,1,1),_309_Table2_ColumnLookup,0),FALSE),
  IF($C873="309 LCR SummaryA",OneYearSCR,IF($C873="309 LCR SummaryB",UltimateSCR,IF(VALUE(LEFT($A873,3))=309,VLOOKUP(VALUE(MID($B873,2,1)),_309_Table2,MATCH(MID($B873,1,1),_309_Table2_ColumnLookup,0),FALSE)
+N("309"),
  IF(VALUE(LEFT($A873,3))=310,VLOOKUP(VALUE(MID($B873,2,1)),_310_Table2,MATCH(MID($B873,1,1),_310_Table2_ColumnLookup,0),FALSE)
+N("310"),
  IF(AND(VALUE(LEFT($A873,3))=311,LEN($I873)=4),VLOOKUP($I873,_311_Table2,MATCH($B873,_311_Table2_ColumnLookup,0),FALSE),
  IF(AND(VALUE(LEFT($A873,3))=311,OR($B873="I2",$B873="J2",$B873="K2",$B873="L2")),VLOOKUP('311'!$G$58,_311_Table2,MATCH(MID($B873,1,1),_311_Table2_ColumnLookup,0),FALSE),
  IF(AND(VALUE(LEFT($A873,3))=311,RIGHT($B873,5)="Total"),VLOOKUP('311'!$G$59,_311_Table2,MATCH(MID($B873,1,1),_311_Table2_ColumnLookup,0),FALSE),
  IF(VALUE(LEFT($A873,3))=311,VLOOKUP(VALUE(MID($B873,2,1)),_311_Table2,MATCH(MID($B873,1,1),_311_Table2_ColumnLookup,0),FALSE)
+N("311"),
  IF(AND(VALUE(LEFT($A873,3))=312,LEFT($G873,10)="Unincepted",$B873="G "),VLOOKUP(" ULO",_312_Table2,MATCH('312'!$N$16,_312_Table2_ColumnLookup,0),FALSE),
  IF(AND(VALUE(LEFT($A873,3))=312,LEFT($G873,10)="Unincepted",$B873="O "),VLOOKUP(" ULO",_312_Table2,MATCH('312'!$V$16,_312_Table2_ColumnLookup,0),FALSE),
  IF(AND(VALUE(LEFT($A873,3))=312,LEFT($G873,10)="Unincepted",$B873="Q "),VLOOKUP(" ULO",_312_Table2,MATCH('312'!$X$16,_312_Table2_ColumnLookup,0),FALSE),
  IF(AND(VALUE(LEFT($A873,3))=312,LEFT($G873,10)="Unincepted"),VLOOKUP(" ULO",_312_Table2,MATCH(LEFT($B873,1),_312_Table2_ColumnLookup,0),FALSE),
  IF(AND(VALUE(LEFT($A873,3))=312,LEFT($G873,5)="Total",$B873="G "),VLOOKUP('312'!$F$80,_312_Table2,MATCH('312'!$N$16,_312_Table2_ColumnLookup,0),FALSE),
  IF(AND(VALUE(LEFT($A873,3))=312,LEFT($G873,5)="Total",$B873="O "),VLOOKUP('312'!$F$80,_312_Table2,MATCH('312'!$V$16,_312_Table2_ColumnLookup,0),FALSE),
  IF(AND(VALUE(LEFT($A873,3))=312,LEFT($G873,5)="Total",$B873="Q "),VLOOKUP('312'!$F$80,_312_Table2,MATCH('312'!$X$16,_312_Table2_ColumnLookup,0),FALSE),
  IF(AND(VALUE(LEFT($A873,3))=312,LEFT($G873,5)="Total"),VLOOKUP('312'!$F$80,_312_Table2,MATCH(LEFT($B873,1),_312_Table2_ColumnLookup,0),FALSE),
  IF(AND(VALUE(LEFT($A873,3))=312,LEN($I873)=4,$B873="G"),VLOOKUP($I873,_312_Table2,MATCH('312'!$N$16,_312_Table2_ColumnLookup,0),FALSE),
  IF(AND(VALUE(LEFT($A873,3))=312,LEN($I873)=4,$B873="O"),VLOOKUP($I873,_312_Table2,MATCH('312'!$V$16,_312_Table2_ColumnLookup,0),FALSE),
  IF(AND(VALUE(LEFT($A873,3))=312,LEN($I873)=4,$B873="Q"),VLOOKUP($I873,_312_Table2,MATCH('312'!$X$16,_312_Table2_ColumnLookup,0),FALSE),
  IF(AND(VALUE(LEFT($A873,3))=312,LEN($I873)=4),VLOOKUP($I873,_312_Table2,MATCH(LEFT($B873,1),_312_Table2_ColumnLookup,0),FALSE)
+N("312"),
  IF(VALUE(LEFT($A873,3))=313,VLOOKUP(VALUE(MID($B873,2,1)),_313_Table2,MATCH(MID($B873,1,1),_313_Table2_ColumnLookup,0),FALSE)
+N("313"),
  IF(AND(VALUE(LEFT($A873,3))=314,LEN($B873)=3),VLOOKUP(VALUE(MID($B873,2,2)),_314_Table2,MATCH(MID($B873,1,1),_314_Table2_ColumnLookup,0),FALSE),
  IF(VALUE(LEFT($A873,3))=314,VLOOKUP(VALUE(MID($B873,2,1)),_314_Table2,MATCH(MID($B873,1,1),_314_Table2_ColumnLookup,0),FALSE)
+N("314"),
""))))))))))))))))))))))))</f>
        <v>#N/A</v>
      </c>
      <c r="F873" s="238" t="e">
        <f>IF(AND(VALUE(LEFT($A873,3))=309,LEN($B873)=3),VLOOKUP(VALUE(MID($B873,2,2)),_309_Table3,MATCH(MID($B873,1,1),_309_Table3_ColumnLookup,0),FALSE),
  IF($C873="309 LCR SummaryA",OneYearSCR,IF($C873="309 LCR SummaryB",UltimateSCR,IF(VALUE(LEFT($A873,3))=309,VLOOKUP(VALUE(MID($B873,2,1)),_309_Table3,MATCH(MID($B873,1,1),_309_Table3_ColumnLookup,0),FALSE)
+N("309"),
  IF(VALUE(LEFT($A873,3))=310,VLOOKUP(VALUE(MID($B873,2,1)),_310_Table3,MATCH(MID($B873,1,1),_310_Table3_ColumnLookup,0),FALSE)
+N("310"),
  IF(AND(VALUE(LEFT($A873,3))=311,LEN($I873)=4),VLOOKUP($I873,_311_Table3,MATCH($B873,_311_Table3_ColumnLookup,0),FALSE),
  IF(AND(VALUE(LEFT($A873,3))=311,OR($B873="I2",$B873="J2",$B873="K2",$B873="L2")),VLOOKUP('311'!$G$58,_311_Table3,MATCH(MID($B873,1,1),_311_Table3_ColumnLookup,0),FALSE),
  IF(AND(VALUE(LEFT($A873,3))=311,RIGHT($B873,5)="Total"),VLOOKUP('311'!$G$59,_311_Table3,MATCH(MID($B873,1,1),_311_Table3_ColumnLookup,0),FALSE),
  IF(VALUE(LEFT($A873,3))=311,VLOOKUP(VALUE(MID($B873,2,1)),_311_Table3,MATCH(MID($B873,1,1),_311_Table3_ColumnLookup,0),FALSE)
+N("311"),
  IF(AND(VALUE(LEFT($A873,3))=312,LEFT($G873,10)="Unincepted",$B873="G "),VLOOKUP(" ULO",_312_Table3,MATCH('312'!$N$16,_312_Table3_ColumnLookup,0),FALSE),
  IF(AND(VALUE(LEFT($A873,3))=312,LEFT($G873,10)="Unincepted",$B873="O "),VLOOKUP(" ULO",_312_Table3,MATCH('312'!$V$16,_312_Table3_ColumnLookup,0),FALSE),
  IF(AND(VALUE(LEFT($A873,3))=312,LEFT($G873,10)="Unincepted",$B873="Q "),VLOOKUP(" ULO",_312_Table3,MATCH('312'!$X$16,_312_Table3_ColumnLookup,0),FALSE),
  IF(AND(VALUE(LEFT($A873,3))=312,LEFT($G873,10)="Unincepted"),VLOOKUP(" ULO",_312_Table3,MATCH(LEFT($B873,1),_312_Table3_ColumnLookup,0),FALSE),
  IF(AND(VALUE(LEFT($A873,3))=312,LEFT($G873,5)="Total",$B873="G "),VLOOKUP('312'!$F$80,_312_Table3,MATCH('312'!$N$16,_312_Table3_ColumnLookup,0),FALSE),
  IF(AND(VALUE(LEFT($A873,3))=312,LEFT($G873,5)="Total",$B873="O "),VLOOKUP('312'!$F$80,_312_Table3,MATCH('312'!$V$16,_312_Table3_ColumnLookup,0),FALSE),
  IF(AND(VALUE(LEFT($A873,3))=312,LEFT($G873,5)="Total",$B873="Q "),VLOOKUP('312'!$F$80,_312_Table3,MATCH('312'!$X$16,_312_Table3_ColumnLookup,0),FALSE),
  IF(AND(VALUE(LEFT($A873,3))=312,LEFT($G873,5)="Total"),VLOOKUP('312'!$F$80,_312_Table3,MATCH(LEFT($B873,1),_312_Table3_ColumnLookup,0),FALSE),
  IF(AND(VALUE(LEFT($A873,3))=312,LEN($I873)=4,$B873="G"),VLOOKUP($I873,_312_Table3,MATCH('312'!$N$16,_312_Table3_ColumnLookup,0),FALSE),
  IF(AND(VALUE(LEFT($A873,3))=312,LEN($I873)=4,$B873="O"),VLOOKUP($I873,_312_Table3,MATCH('312'!$V$16,_312_Table3_ColumnLookup,0),FALSE),
  IF(AND(VALUE(LEFT($A873,3))=312,LEN($I873)=4,$B873="Q"),VLOOKUP($I873,_312_Table3,MATCH('312'!$X$16,_312_Table3_ColumnLookup,0),FALSE),
  IF(AND(VALUE(LEFT($A873,3))=312,LEN($I873)=4),VLOOKUP($I873,_312_Table3,MATCH(LEFT($B873,1),_312_Table3_ColumnLookup,0),FALSE)
+N("312"),
  IF(VALUE(LEFT($A873,3))=313,VLOOKUP(VALUE(MID($B873,2,1)),_313_Table3,MATCH(MID($B873,1,1),_313_Table3_ColumnLookup,0),FALSE)
+N("313"),
  IF(AND(VALUE(LEFT($A873,3))=314,LEN($B873)=3),VLOOKUP(VALUE(MID($B873,2,2)),_314_Table3,MATCH(MID($B873,1,1),_314_Table3_ColumnLookup,0),FALSE),
  IF(VALUE(LEFT($A873,3))=314,VLOOKUP(VALUE(MID($B873,2,1)),_314_Table3,MATCH(MID($B873,1,1),_314_Table3_ColumnLookup,0),FALSE)
+N("314"),
""))))))))))))))))))))))))</f>
        <v>#N/A</v>
      </c>
      <c r="H873" s="321" t="str">
        <f>IFERROR(
IF(ISERROR($D873)=FALSE,$D873,IF(ISERROR($E873)=FALSE,$E873,IF(ISERROR($F873)=FALSE,$F873
+N("012 checkboxes"),
IF(
IF(OR(LEFT($A873,9)="Syndicate",LEFT($A873,12)="NewSyndicate"),VLOOKUP($A873,'012'!$J:$ZW,MATCH("Link to button",'012'!$J$1:$ZW$1,0),0)
+N("309 checkbox"),
IF($C873="309 LCR Summary0",VLOOKUP("Notes990",'309'!$P:$ZZ,MATCH("Link to button",'309'!$P$1:$ZZ$1,0),0)
+N("313 checkboxes"),
IF($C873="313 Financial Information0LcmVsScr",IF($C873="309 LCR Summary0",VLOOKUP("LcmVsScr",'309'!$N:$ZZ,MATCH("Link to button",'309'!$N$1:$ZZ$1,0),0),
IF($C873="313 Financial Information0LcrDocAttached",IF($C873="309 LCR Summary0",VLOOKUP("LcrDocAttached",'309'!$N:$ZZ,MATCH("Link to button",'309'!$N$1:$ZZ$1,0),
0)))))))=1,TRUE,FALSE)
))),"")</f>
        <v/>
      </c>
    </row>
    <row r="874" spans="1:8">
      <c r="A874" s="237" t="e">
        <f>VLOOKUP($G874,CSVLookups!$B:$R,MATCH(A$1,CSVLookups!$B$1:$R$1,0),FALSE)</f>
        <v>#N/A</v>
      </c>
      <c r="B874" s="237" t="e">
        <f>VLOOKUP($G874,CSVLookups!$B:$R,MATCH(B$1,CSVLookups!$B$1:$R$1,0),FALSE)</f>
        <v>#N/A</v>
      </c>
      <c r="C874" s="238" t="e">
        <f t="shared" si="14"/>
        <v>#N/A</v>
      </c>
      <c r="D874" s="238" t="e">
        <f>IF(AND(VALUE(LEFT($A874,3))=309,LEN($B874)=3),VLOOKUP(VALUE(MID($B874,2,2)),_309_Table1,MATCH(MID($B874,1,1),_309_Table1_ColumnLookup,0),FALSE),
  IF($C874="309 LCR SummaryA",OneYearSCR,IF($C874="309 LCR SummaryB",UltimateSCR,IF(VALUE(LEFT($A874,3))=309,VLOOKUP(VALUE(MID($B874,2,1)),_309_Table1,MATCH(MID($B874,1,1),_309_Table1_ColumnLookup,0),FALSE)
+N("309"),
  IF(VALUE(LEFT($A874,3))=310,VLOOKUP(VALUE(MID($B874,2,1)),_310_Table1,MATCH(MID($B874,1,1),_310_Table1_ColumnLookup,0),FALSE)
+N("310"),
  IF(AND(VALUE(LEFT($A874,3))=311,LEN($I874)=4),VLOOKUP($I874,_311_Table1,MATCH($B874,_311_Table1_ColumnLookup,0),FALSE),
  IF(AND(VALUE(LEFT($A874,3))=311,OR($B874="I2",$B874="J2",$B874="K2",$B874="L2")),VLOOKUP('311'!$G$58,_311_Table1,MATCH(MID($B874,1,1),_311_Table1_ColumnLookup,0),FALSE),
  IF(AND(VALUE(LEFT($A874,3))=311,RIGHT($B874,5)="Total"),VLOOKUP('311'!$G$59,_311_Table1,MATCH(MID($B874,1,1),_311_Table1_ColumnLookup,0),FALSE),
  IF(VALUE(LEFT($A874,3))=311,VLOOKUP(VALUE(MID($B874,2,1)),_311_Table1,MATCH(MID($B874,1,1),_311_Table1_ColumnLookup,0),FALSE)
+N("311"),
  IF(AND(VALUE(LEFT($A874,3))=312,LEFT($G874,10)="Unincepted",$B874="G "),VLOOKUP(" ULO",_312_Table1,MATCH('312'!$N$16,_312_Table1_ColumnLookup,0),FALSE),
  IF(AND(VALUE(LEFT($A874,3))=312,LEFT($G874,10)="Unincepted",$B874="O "),VLOOKUP(" ULO",_312_Table1,MATCH('312'!$V$16,_312_Table1_ColumnLookup,0),FALSE),
  IF(AND(VALUE(LEFT($A874,3))=312,LEFT($G874,10)="Unincepted",$B874="Q "),VLOOKUP(" ULO",_312_Table1,MATCH('312'!$X$16,_312_Table1_ColumnLookup,0),FALSE),
  IF(AND(VALUE(LEFT($A874,3))=312,LEFT($G874,10)="Unincepted"),VLOOKUP(" ULO",_312_Table1,MATCH(LEFT($B874,1),_312_Table1_ColumnLookup,0),FALSE),
  IF(AND(VALUE(LEFT($A874,3))=312,LEFT($G874,5)="Total",$B874="G "),VLOOKUP('312'!$F$80,_312_Table1,MATCH('312'!$N$16,_312_Table1_ColumnLookup,0),FALSE),
  IF(AND(VALUE(LEFT($A874,3))=312,LEFT($G874,5)="Total",$B874="O "),VLOOKUP('312'!$F$80,_312_Table1,MATCH('312'!$V$16,_312_Table1_ColumnLookup,0),FALSE),
  IF(AND(VALUE(LEFT($A874,3))=312,LEFT($G874,5)="Total",$B874="Q "),VLOOKUP('312'!$F$80,_312_Table1,MATCH('312'!$X$16,_312_Table1_ColumnLookup,0),FALSE),
  IF(AND(VALUE(LEFT($A874,3))=312,LEFT($G874,5)="Total"),VLOOKUP('312'!$F$80,_312_Table1,MATCH(LEFT($B874,1),_312_Table1_ColumnLookup,0),FALSE),
  IF(AND(VALUE(LEFT($A874,3))=312,LEN($I874)=4,$B874="G"),VLOOKUP($I874,_312_Table1,MATCH('312'!$N$16,_312_Table1_ColumnLookup,0),FALSE),
  IF(AND(VALUE(LEFT($A874,3))=312,LEN($I874)=4,$B874="O"),VLOOKUP($I874,_312_Table1,MATCH('312'!$V$16,_312_Table1_ColumnLookup,0),FALSE),
  IF(AND(VALUE(LEFT($A874,3))=312,LEN($I874)=4,$B874="Q"),VLOOKUP($I874,_312_Table1,MATCH('312'!$X$16,_312_Table1_ColumnLookup,0),FALSE),
  IF(AND(VALUE(LEFT($A874,3))=312,LEN($I874)=4),VLOOKUP($I874,_312_Table1,MATCH(LEFT($B874,1),_312_Table1_ColumnLookup,0),FALSE)
+N("312"),
  IF(VALUE(LEFT($A874,3))=313,VLOOKUP(VALUE(MID($B874,2,1)),_313_Table1,MATCH(MID($B874,1,1),_313_Table1_ColumnLookup,0),FALSE)
+N("313"),
  IF(AND(VALUE(LEFT($A874,3))=314,LEN($B874)=3),VLOOKUP(VALUE(MID($B874,2,2)),_314_Table1,MATCH(MID($B874,1,1),_314_Table1_ColumnLookup,0),FALSE),
  IF(VALUE(LEFT($A874,3))=314,VLOOKUP(VALUE(MID($B874,2,1)),_314_Table1,MATCH(MID($B874,1,1),_314_Table1_ColumnLookup,0),FALSE)
+N("314"),
""))))))))))))))))))))))))</f>
        <v>#N/A</v>
      </c>
      <c r="E874" s="238" t="e">
        <f>IF(AND(VALUE(LEFT($A874,3))=309,LEN($B874)=3),VLOOKUP(VALUE(MID($B874,2,2)),_309_Table2,MATCH(MID($B874,1,1),_309_Table2_ColumnLookup,0),FALSE),
  IF($C874="309 LCR SummaryA",OneYearSCR,IF($C874="309 LCR SummaryB",UltimateSCR,IF(VALUE(LEFT($A874,3))=309,VLOOKUP(VALUE(MID($B874,2,1)),_309_Table2,MATCH(MID($B874,1,1),_309_Table2_ColumnLookup,0),FALSE)
+N("309"),
  IF(VALUE(LEFT($A874,3))=310,VLOOKUP(VALUE(MID($B874,2,1)),_310_Table2,MATCH(MID($B874,1,1),_310_Table2_ColumnLookup,0),FALSE)
+N("310"),
  IF(AND(VALUE(LEFT($A874,3))=311,LEN($I874)=4),VLOOKUP($I874,_311_Table2,MATCH($B874,_311_Table2_ColumnLookup,0),FALSE),
  IF(AND(VALUE(LEFT($A874,3))=311,OR($B874="I2",$B874="J2",$B874="K2",$B874="L2")),VLOOKUP('311'!$G$58,_311_Table2,MATCH(MID($B874,1,1),_311_Table2_ColumnLookup,0),FALSE),
  IF(AND(VALUE(LEFT($A874,3))=311,RIGHT($B874,5)="Total"),VLOOKUP('311'!$G$59,_311_Table2,MATCH(MID($B874,1,1),_311_Table2_ColumnLookup,0),FALSE),
  IF(VALUE(LEFT($A874,3))=311,VLOOKUP(VALUE(MID($B874,2,1)),_311_Table2,MATCH(MID($B874,1,1),_311_Table2_ColumnLookup,0),FALSE)
+N("311"),
  IF(AND(VALUE(LEFT($A874,3))=312,LEFT($G874,10)="Unincepted",$B874="G "),VLOOKUP(" ULO",_312_Table2,MATCH('312'!$N$16,_312_Table2_ColumnLookup,0),FALSE),
  IF(AND(VALUE(LEFT($A874,3))=312,LEFT($G874,10)="Unincepted",$B874="O "),VLOOKUP(" ULO",_312_Table2,MATCH('312'!$V$16,_312_Table2_ColumnLookup,0),FALSE),
  IF(AND(VALUE(LEFT($A874,3))=312,LEFT($G874,10)="Unincepted",$B874="Q "),VLOOKUP(" ULO",_312_Table2,MATCH('312'!$X$16,_312_Table2_ColumnLookup,0),FALSE),
  IF(AND(VALUE(LEFT($A874,3))=312,LEFT($G874,10)="Unincepted"),VLOOKUP(" ULO",_312_Table2,MATCH(LEFT($B874,1),_312_Table2_ColumnLookup,0),FALSE),
  IF(AND(VALUE(LEFT($A874,3))=312,LEFT($G874,5)="Total",$B874="G "),VLOOKUP('312'!$F$80,_312_Table2,MATCH('312'!$N$16,_312_Table2_ColumnLookup,0),FALSE),
  IF(AND(VALUE(LEFT($A874,3))=312,LEFT($G874,5)="Total",$B874="O "),VLOOKUP('312'!$F$80,_312_Table2,MATCH('312'!$V$16,_312_Table2_ColumnLookup,0),FALSE),
  IF(AND(VALUE(LEFT($A874,3))=312,LEFT($G874,5)="Total",$B874="Q "),VLOOKUP('312'!$F$80,_312_Table2,MATCH('312'!$X$16,_312_Table2_ColumnLookup,0),FALSE),
  IF(AND(VALUE(LEFT($A874,3))=312,LEFT($G874,5)="Total"),VLOOKUP('312'!$F$80,_312_Table2,MATCH(LEFT($B874,1),_312_Table2_ColumnLookup,0),FALSE),
  IF(AND(VALUE(LEFT($A874,3))=312,LEN($I874)=4,$B874="G"),VLOOKUP($I874,_312_Table2,MATCH('312'!$N$16,_312_Table2_ColumnLookup,0),FALSE),
  IF(AND(VALUE(LEFT($A874,3))=312,LEN($I874)=4,$B874="O"),VLOOKUP($I874,_312_Table2,MATCH('312'!$V$16,_312_Table2_ColumnLookup,0),FALSE),
  IF(AND(VALUE(LEFT($A874,3))=312,LEN($I874)=4,$B874="Q"),VLOOKUP($I874,_312_Table2,MATCH('312'!$X$16,_312_Table2_ColumnLookup,0),FALSE),
  IF(AND(VALUE(LEFT($A874,3))=312,LEN($I874)=4),VLOOKUP($I874,_312_Table2,MATCH(LEFT($B874,1),_312_Table2_ColumnLookup,0),FALSE)
+N("312"),
  IF(VALUE(LEFT($A874,3))=313,VLOOKUP(VALUE(MID($B874,2,1)),_313_Table2,MATCH(MID($B874,1,1),_313_Table2_ColumnLookup,0),FALSE)
+N("313"),
  IF(AND(VALUE(LEFT($A874,3))=314,LEN($B874)=3),VLOOKUP(VALUE(MID($B874,2,2)),_314_Table2,MATCH(MID($B874,1,1),_314_Table2_ColumnLookup,0),FALSE),
  IF(VALUE(LEFT($A874,3))=314,VLOOKUP(VALUE(MID($B874,2,1)),_314_Table2,MATCH(MID($B874,1,1),_314_Table2_ColumnLookup,0),FALSE)
+N("314"),
""))))))))))))))))))))))))</f>
        <v>#N/A</v>
      </c>
      <c r="F874" s="238" t="e">
        <f>IF(AND(VALUE(LEFT($A874,3))=309,LEN($B874)=3),VLOOKUP(VALUE(MID($B874,2,2)),_309_Table3,MATCH(MID($B874,1,1),_309_Table3_ColumnLookup,0),FALSE),
  IF($C874="309 LCR SummaryA",OneYearSCR,IF($C874="309 LCR SummaryB",UltimateSCR,IF(VALUE(LEFT($A874,3))=309,VLOOKUP(VALUE(MID($B874,2,1)),_309_Table3,MATCH(MID($B874,1,1),_309_Table3_ColumnLookup,0),FALSE)
+N("309"),
  IF(VALUE(LEFT($A874,3))=310,VLOOKUP(VALUE(MID($B874,2,1)),_310_Table3,MATCH(MID($B874,1,1),_310_Table3_ColumnLookup,0),FALSE)
+N("310"),
  IF(AND(VALUE(LEFT($A874,3))=311,LEN($I874)=4),VLOOKUP($I874,_311_Table3,MATCH($B874,_311_Table3_ColumnLookup,0),FALSE),
  IF(AND(VALUE(LEFT($A874,3))=311,OR($B874="I2",$B874="J2",$B874="K2",$B874="L2")),VLOOKUP('311'!$G$58,_311_Table3,MATCH(MID($B874,1,1),_311_Table3_ColumnLookup,0),FALSE),
  IF(AND(VALUE(LEFT($A874,3))=311,RIGHT($B874,5)="Total"),VLOOKUP('311'!$G$59,_311_Table3,MATCH(MID($B874,1,1),_311_Table3_ColumnLookup,0),FALSE),
  IF(VALUE(LEFT($A874,3))=311,VLOOKUP(VALUE(MID($B874,2,1)),_311_Table3,MATCH(MID($B874,1,1),_311_Table3_ColumnLookup,0),FALSE)
+N("311"),
  IF(AND(VALUE(LEFT($A874,3))=312,LEFT($G874,10)="Unincepted",$B874="G "),VLOOKUP(" ULO",_312_Table3,MATCH('312'!$N$16,_312_Table3_ColumnLookup,0),FALSE),
  IF(AND(VALUE(LEFT($A874,3))=312,LEFT($G874,10)="Unincepted",$B874="O "),VLOOKUP(" ULO",_312_Table3,MATCH('312'!$V$16,_312_Table3_ColumnLookup,0),FALSE),
  IF(AND(VALUE(LEFT($A874,3))=312,LEFT($G874,10)="Unincepted",$B874="Q "),VLOOKUP(" ULO",_312_Table3,MATCH('312'!$X$16,_312_Table3_ColumnLookup,0),FALSE),
  IF(AND(VALUE(LEFT($A874,3))=312,LEFT($G874,10)="Unincepted"),VLOOKUP(" ULO",_312_Table3,MATCH(LEFT($B874,1),_312_Table3_ColumnLookup,0),FALSE),
  IF(AND(VALUE(LEFT($A874,3))=312,LEFT($G874,5)="Total",$B874="G "),VLOOKUP('312'!$F$80,_312_Table3,MATCH('312'!$N$16,_312_Table3_ColumnLookup,0),FALSE),
  IF(AND(VALUE(LEFT($A874,3))=312,LEFT($G874,5)="Total",$B874="O "),VLOOKUP('312'!$F$80,_312_Table3,MATCH('312'!$V$16,_312_Table3_ColumnLookup,0),FALSE),
  IF(AND(VALUE(LEFT($A874,3))=312,LEFT($G874,5)="Total",$B874="Q "),VLOOKUP('312'!$F$80,_312_Table3,MATCH('312'!$X$16,_312_Table3_ColumnLookup,0),FALSE),
  IF(AND(VALUE(LEFT($A874,3))=312,LEFT($G874,5)="Total"),VLOOKUP('312'!$F$80,_312_Table3,MATCH(LEFT($B874,1),_312_Table3_ColumnLookup,0),FALSE),
  IF(AND(VALUE(LEFT($A874,3))=312,LEN($I874)=4,$B874="G"),VLOOKUP($I874,_312_Table3,MATCH('312'!$N$16,_312_Table3_ColumnLookup,0),FALSE),
  IF(AND(VALUE(LEFT($A874,3))=312,LEN($I874)=4,$B874="O"),VLOOKUP($I874,_312_Table3,MATCH('312'!$V$16,_312_Table3_ColumnLookup,0),FALSE),
  IF(AND(VALUE(LEFT($A874,3))=312,LEN($I874)=4,$B874="Q"),VLOOKUP($I874,_312_Table3,MATCH('312'!$X$16,_312_Table3_ColumnLookup,0),FALSE),
  IF(AND(VALUE(LEFT($A874,3))=312,LEN($I874)=4),VLOOKUP($I874,_312_Table3,MATCH(LEFT($B874,1),_312_Table3_ColumnLookup,0),FALSE)
+N("312"),
  IF(VALUE(LEFT($A874,3))=313,VLOOKUP(VALUE(MID($B874,2,1)),_313_Table3,MATCH(MID($B874,1,1),_313_Table3_ColumnLookup,0),FALSE)
+N("313"),
  IF(AND(VALUE(LEFT($A874,3))=314,LEN($B874)=3),VLOOKUP(VALUE(MID($B874,2,2)),_314_Table3,MATCH(MID($B874,1,1),_314_Table3_ColumnLookup,0),FALSE),
  IF(VALUE(LEFT($A874,3))=314,VLOOKUP(VALUE(MID($B874,2,1)),_314_Table3,MATCH(MID($B874,1,1),_314_Table3_ColumnLookup,0),FALSE)
+N("314"),
""))))))))))))))))))))))))</f>
        <v>#N/A</v>
      </c>
      <c r="H874" s="321" t="str">
        <f>IFERROR(
IF(ISERROR($D874)=FALSE,$D874,IF(ISERROR($E874)=FALSE,$E874,IF(ISERROR($F874)=FALSE,$F874
+N("012 checkboxes"),
IF(
IF(OR(LEFT($A874,9)="Syndicate",LEFT($A874,12)="NewSyndicate"),VLOOKUP($A874,'012'!$J:$ZW,MATCH("Link to button",'012'!$J$1:$ZW$1,0),0)
+N("309 checkbox"),
IF($C874="309 LCR Summary0",VLOOKUP("Notes990",'309'!$P:$ZZ,MATCH("Link to button",'309'!$P$1:$ZZ$1,0),0)
+N("313 checkboxes"),
IF($C874="313 Financial Information0LcmVsScr",IF($C874="309 LCR Summary0",VLOOKUP("LcmVsScr",'309'!$N:$ZZ,MATCH("Link to button",'309'!$N$1:$ZZ$1,0),0),
IF($C874="313 Financial Information0LcrDocAttached",IF($C874="309 LCR Summary0",VLOOKUP("LcrDocAttached",'309'!$N:$ZZ,MATCH("Link to button",'309'!$N$1:$ZZ$1,0),
0)))))))=1,TRUE,FALSE)
))),"")</f>
        <v/>
      </c>
    </row>
    <row r="875" spans="1:8">
      <c r="A875" s="237" t="e">
        <f>VLOOKUP($G875,CSVLookups!$B:$R,MATCH(A$1,CSVLookups!$B$1:$R$1,0),FALSE)</f>
        <v>#N/A</v>
      </c>
      <c r="B875" s="237" t="e">
        <f>VLOOKUP($G875,CSVLookups!$B:$R,MATCH(B$1,CSVLookups!$B$1:$R$1,0),FALSE)</f>
        <v>#N/A</v>
      </c>
      <c r="C875" s="238" t="e">
        <f t="shared" si="14"/>
        <v>#N/A</v>
      </c>
      <c r="D875" s="238" t="e">
        <f>IF(AND(VALUE(LEFT($A875,3))=309,LEN($B875)=3),VLOOKUP(VALUE(MID($B875,2,2)),_309_Table1,MATCH(MID($B875,1,1),_309_Table1_ColumnLookup,0),FALSE),
  IF($C875="309 LCR SummaryA",OneYearSCR,IF($C875="309 LCR SummaryB",UltimateSCR,IF(VALUE(LEFT($A875,3))=309,VLOOKUP(VALUE(MID($B875,2,1)),_309_Table1,MATCH(MID($B875,1,1),_309_Table1_ColumnLookup,0),FALSE)
+N("309"),
  IF(VALUE(LEFT($A875,3))=310,VLOOKUP(VALUE(MID($B875,2,1)),_310_Table1,MATCH(MID($B875,1,1),_310_Table1_ColumnLookup,0),FALSE)
+N("310"),
  IF(AND(VALUE(LEFT($A875,3))=311,LEN($I875)=4),VLOOKUP($I875,_311_Table1,MATCH($B875,_311_Table1_ColumnLookup,0),FALSE),
  IF(AND(VALUE(LEFT($A875,3))=311,OR($B875="I2",$B875="J2",$B875="K2",$B875="L2")),VLOOKUP('311'!$G$58,_311_Table1,MATCH(MID($B875,1,1),_311_Table1_ColumnLookup,0),FALSE),
  IF(AND(VALUE(LEFT($A875,3))=311,RIGHT($B875,5)="Total"),VLOOKUP('311'!$G$59,_311_Table1,MATCH(MID($B875,1,1),_311_Table1_ColumnLookup,0),FALSE),
  IF(VALUE(LEFT($A875,3))=311,VLOOKUP(VALUE(MID($B875,2,1)),_311_Table1,MATCH(MID($B875,1,1),_311_Table1_ColumnLookup,0),FALSE)
+N("311"),
  IF(AND(VALUE(LEFT($A875,3))=312,LEFT($G875,10)="Unincepted",$B875="G "),VLOOKUP(" ULO",_312_Table1,MATCH('312'!$N$16,_312_Table1_ColumnLookup,0),FALSE),
  IF(AND(VALUE(LEFT($A875,3))=312,LEFT($G875,10)="Unincepted",$B875="O "),VLOOKUP(" ULO",_312_Table1,MATCH('312'!$V$16,_312_Table1_ColumnLookup,0),FALSE),
  IF(AND(VALUE(LEFT($A875,3))=312,LEFT($G875,10)="Unincepted",$B875="Q "),VLOOKUP(" ULO",_312_Table1,MATCH('312'!$X$16,_312_Table1_ColumnLookup,0),FALSE),
  IF(AND(VALUE(LEFT($A875,3))=312,LEFT($G875,10)="Unincepted"),VLOOKUP(" ULO",_312_Table1,MATCH(LEFT($B875,1),_312_Table1_ColumnLookup,0),FALSE),
  IF(AND(VALUE(LEFT($A875,3))=312,LEFT($G875,5)="Total",$B875="G "),VLOOKUP('312'!$F$80,_312_Table1,MATCH('312'!$N$16,_312_Table1_ColumnLookup,0),FALSE),
  IF(AND(VALUE(LEFT($A875,3))=312,LEFT($G875,5)="Total",$B875="O "),VLOOKUP('312'!$F$80,_312_Table1,MATCH('312'!$V$16,_312_Table1_ColumnLookup,0),FALSE),
  IF(AND(VALUE(LEFT($A875,3))=312,LEFT($G875,5)="Total",$B875="Q "),VLOOKUP('312'!$F$80,_312_Table1,MATCH('312'!$X$16,_312_Table1_ColumnLookup,0),FALSE),
  IF(AND(VALUE(LEFT($A875,3))=312,LEFT($G875,5)="Total"),VLOOKUP('312'!$F$80,_312_Table1,MATCH(LEFT($B875,1),_312_Table1_ColumnLookup,0),FALSE),
  IF(AND(VALUE(LEFT($A875,3))=312,LEN($I875)=4,$B875="G"),VLOOKUP($I875,_312_Table1,MATCH('312'!$N$16,_312_Table1_ColumnLookup,0),FALSE),
  IF(AND(VALUE(LEFT($A875,3))=312,LEN($I875)=4,$B875="O"),VLOOKUP($I875,_312_Table1,MATCH('312'!$V$16,_312_Table1_ColumnLookup,0),FALSE),
  IF(AND(VALUE(LEFT($A875,3))=312,LEN($I875)=4,$B875="Q"),VLOOKUP($I875,_312_Table1,MATCH('312'!$X$16,_312_Table1_ColumnLookup,0),FALSE),
  IF(AND(VALUE(LEFT($A875,3))=312,LEN($I875)=4),VLOOKUP($I875,_312_Table1,MATCH(LEFT($B875,1),_312_Table1_ColumnLookup,0),FALSE)
+N("312"),
  IF(VALUE(LEFT($A875,3))=313,VLOOKUP(VALUE(MID($B875,2,1)),_313_Table1,MATCH(MID($B875,1,1),_313_Table1_ColumnLookup,0),FALSE)
+N("313"),
  IF(AND(VALUE(LEFT($A875,3))=314,LEN($B875)=3),VLOOKUP(VALUE(MID($B875,2,2)),_314_Table1,MATCH(MID($B875,1,1),_314_Table1_ColumnLookup,0),FALSE),
  IF(VALUE(LEFT($A875,3))=314,VLOOKUP(VALUE(MID($B875,2,1)),_314_Table1,MATCH(MID($B875,1,1),_314_Table1_ColumnLookup,0),FALSE)
+N("314"),
""))))))))))))))))))))))))</f>
        <v>#N/A</v>
      </c>
      <c r="E875" s="238" t="e">
        <f>IF(AND(VALUE(LEFT($A875,3))=309,LEN($B875)=3),VLOOKUP(VALUE(MID($B875,2,2)),_309_Table2,MATCH(MID($B875,1,1),_309_Table2_ColumnLookup,0),FALSE),
  IF($C875="309 LCR SummaryA",OneYearSCR,IF($C875="309 LCR SummaryB",UltimateSCR,IF(VALUE(LEFT($A875,3))=309,VLOOKUP(VALUE(MID($B875,2,1)),_309_Table2,MATCH(MID($B875,1,1),_309_Table2_ColumnLookup,0),FALSE)
+N("309"),
  IF(VALUE(LEFT($A875,3))=310,VLOOKUP(VALUE(MID($B875,2,1)),_310_Table2,MATCH(MID($B875,1,1),_310_Table2_ColumnLookup,0),FALSE)
+N("310"),
  IF(AND(VALUE(LEFT($A875,3))=311,LEN($I875)=4),VLOOKUP($I875,_311_Table2,MATCH($B875,_311_Table2_ColumnLookup,0),FALSE),
  IF(AND(VALUE(LEFT($A875,3))=311,OR($B875="I2",$B875="J2",$B875="K2",$B875="L2")),VLOOKUP('311'!$G$58,_311_Table2,MATCH(MID($B875,1,1),_311_Table2_ColumnLookup,0),FALSE),
  IF(AND(VALUE(LEFT($A875,3))=311,RIGHT($B875,5)="Total"),VLOOKUP('311'!$G$59,_311_Table2,MATCH(MID($B875,1,1),_311_Table2_ColumnLookup,0),FALSE),
  IF(VALUE(LEFT($A875,3))=311,VLOOKUP(VALUE(MID($B875,2,1)),_311_Table2,MATCH(MID($B875,1,1),_311_Table2_ColumnLookup,0),FALSE)
+N("311"),
  IF(AND(VALUE(LEFT($A875,3))=312,LEFT($G875,10)="Unincepted",$B875="G "),VLOOKUP(" ULO",_312_Table2,MATCH('312'!$N$16,_312_Table2_ColumnLookup,0),FALSE),
  IF(AND(VALUE(LEFT($A875,3))=312,LEFT($G875,10)="Unincepted",$B875="O "),VLOOKUP(" ULO",_312_Table2,MATCH('312'!$V$16,_312_Table2_ColumnLookup,0),FALSE),
  IF(AND(VALUE(LEFT($A875,3))=312,LEFT($G875,10)="Unincepted",$B875="Q "),VLOOKUP(" ULO",_312_Table2,MATCH('312'!$X$16,_312_Table2_ColumnLookup,0),FALSE),
  IF(AND(VALUE(LEFT($A875,3))=312,LEFT($G875,10)="Unincepted"),VLOOKUP(" ULO",_312_Table2,MATCH(LEFT($B875,1),_312_Table2_ColumnLookup,0),FALSE),
  IF(AND(VALUE(LEFT($A875,3))=312,LEFT($G875,5)="Total",$B875="G "),VLOOKUP('312'!$F$80,_312_Table2,MATCH('312'!$N$16,_312_Table2_ColumnLookup,0),FALSE),
  IF(AND(VALUE(LEFT($A875,3))=312,LEFT($G875,5)="Total",$B875="O "),VLOOKUP('312'!$F$80,_312_Table2,MATCH('312'!$V$16,_312_Table2_ColumnLookup,0),FALSE),
  IF(AND(VALUE(LEFT($A875,3))=312,LEFT($G875,5)="Total",$B875="Q "),VLOOKUP('312'!$F$80,_312_Table2,MATCH('312'!$X$16,_312_Table2_ColumnLookup,0),FALSE),
  IF(AND(VALUE(LEFT($A875,3))=312,LEFT($G875,5)="Total"),VLOOKUP('312'!$F$80,_312_Table2,MATCH(LEFT($B875,1),_312_Table2_ColumnLookup,0),FALSE),
  IF(AND(VALUE(LEFT($A875,3))=312,LEN($I875)=4,$B875="G"),VLOOKUP($I875,_312_Table2,MATCH('312'!$N$16,_312_Table2_ColumnLookup,0),FALSE),
  IF(AND(VALUE(LEFT($A875,3))=312,LEN($I875)=4,$B875="O"),VLOOKUP($I875,_312_Table2,MATCH('312'!$V$16,_312_Table2_ColumnLookup,0),FALSE),
  IF(AND(VALUE(LEFT($A875,3))=312,LEN($I875)=4,$B875="Q"),VLOOKUP($I875,_312_Table2,MATCH('312'!$X$16,_312_Table2_ColumnLookup,0),FALSE),
  IF(AND(VALUE(LEFT($A875,3))=312,LEN($I875)=4),VLOOKUP($I875,_312_Table2,MATCH(LEFT($B875,1),_312_Table2_ColumnLookup,0),FALSE)
+N("312"),
  IF(VALUE(LEFT($A875,3))=313,VLOOKUP(VALUE(MID($B875,2,1)),_313_Table2,MATCH(MID($B875,1,1),_313_Table2_ColumnLookup,0),FALSE)
+N("313"),
  IF(AND(VALUE(LEFT($A875,3))=314,LEN($B875)=3),VLOOKUP(VALUE(MID($B875,2,2)),_314_Table2,MATCH(MID($B875,1,1),_314_Table2_ColumnLookup,0),FALSE),
  IF(VALUE(LEFT($A875,3))=314,VLOOKUP(VALUE(MID($B875,2,1)),_314_Table2,MATCH(MID($B875,1,1),_314_Table2_ColumnLookup,0),FALSE)
+N("314"),
""))))))))))))))))))))))))</f>
        <v>#N/A</v>
      </c>
      <c r="F875" s="238" t="e">
        <f>IF(AND(VALUE(LEFT($A875,3))=309,LEN($B875)=3),VLOOKUP(VALUE(MID($B875,2,2)),_309_Table3,MATCH(MID($B875,1,1),_309_Table3_ColumnLookup,0),FALSE),
  IF($C875="309 LCR SummaryA",OneYearSCR,IF($C875="309 LCR SummaryB",UltimateSCR,IF(VALUE(LEFT($A875,3))=309,VLOOKUP(VALUE(MID($B875,2,1)),_309_Table3,MATCH(MID($B875,1,1),_309_Table3_ColumnLookup,0),FALSE)
+N("309"),
  IF(VALUE(LEFT($A875,3))=310,VLOOKUP(VALUE(MID($B875,2,1)),_310_Table3,MATCH(MID($B875,1,1),_310_Table3_ColumnLookup,0),FALSE)
+N("310"),
  IF(AND(VALUE(LEFT($A875,3))=311,LEN($I875)=4),VLOOKUP($I875,_311_Table3,MATCH($B875,_311_Table3_ColumnLookup,0),FALSE),
  IF(AND(VALUE(LEFT($A875,3))=311,OR($B875="I2",$B875="J2",$B875="K2",$B875="L2")),VLOOKUP('311'!$G$58,_311_Table3,MATCH(MID($B875,1,1),_311_Table3_ColumnLookup,0),FALSE),
  IF(AND(VALUE(LEFT($A875,3))=311,RIGHT($B875,5)="Total"),VLOOKUP('311'!$G$59,_311_Table3,MATCH(MID($B875,1,1),_311_Table3_ColumnLookup,0),FALSE),
  IF(VALUE(LEFT($A875,3))=311,VLOOKUP(VALUE(MID($B875,2,1)),_311_Table3,MATCH(MID($B875,1,1),_311_Table3_ColumnLookup,0),FALSE)
+N("311"),
  IF(AND(VALUE(LEFT($A875,3))=312,LEFT($G875,10)="Unincepted",$B875="G "),VLOOKUP(" ULO",_312_Table3,MATCH('312'!$N$16,_312_Table3_ColumnLookup,0),FALSE),
  IF(AND(VALUE(LEFT($A875,3))=312,LEFT($G875,10)="Unincepted",$B875="O "),VLOOKUP(" ULO",_312_Table3,MATCH('312'!$V$16,_312_Table3_ColumnLookup,0),FALSE),
  IF(AND(VALUE(LEFT($A875,3))=312,LEFT($G875,10)="Unincepted",$B875="Q "),VLOOKUP(" ULO",_312_Table3,MATCH('312'!$X$16,_312_Table3_ColumnLookup,0),FALSE),
  IF(AND(VALUE(LEFT($A875,3))=312,LEFT($G875,10)="Unincepted"),VLOOKUP(" ULO",_312_Table3,MATCH(LEFT($B875,1),_312_Table3_ColumnLookup,0),FALSE),
  IF(AND(VALUE(LEFT($A875,3))=312,LEFT($G875,5)="Total",$B875="G "),VLOOKUP('312'!$F$80,_312_Table3,MATCH('312'!$N$16,_312_Table3_ColumnLookup,0),FALSE),
  IF(AND(VALUE(LEFT($A875,3))=312,LEFT($G875,5)="Total",$B875="O "),VLOOKUP('312'!$F$80,_312_Table3,MATCH('312'!$V$16,_312_Table3_ColumnLookup,0),FALSE),
  IF(AND(VALUE(LEFT($A875,3))=312,LEFT($G875,5)="Total",$B875="Q "),VLOOKUP('312'!$F$80,_312_Table3,MATCH('312'!$X$16,_312_Table3_ColumnLookup,0),FALSE),
  IF(AND(VALUE(LEFT($A875,3))=312,LEFT($G875,5)="Total"),VLOOKUP('312'!$F$80,_312_Table3,MATCH(LEFT($B875,1),_312_Table3_ColumnLookup,0),FALSE),
  IF(AND(VALUE(LEFT($A875,3))=312,LEN($I875)=4,$B875="G"),VLOOKUP($I875,_312_Table3,MATCH('312'!$N$16,_312_Table3_ColumnLookup,0),FALSE),
  IF(AND(VALUE(LEFT($A875,3))=312,LEN($I875)=4,$B875="O"),VLOOKUP($I875,_312_Table3,MATCH('312'!$V$16,_312_Table3_ColumnLookup,0),FALSE),
  IF(AND(VALUE(LEFT($A875,3))=312,LEN($I875)=4,$B875="Q"),VLOOKUP($I875,_312_Table3,MATCH('312'!$X$16,_312_Table3_ColumnLookup,0),FALSE),
  IF(AND(VALUE(LEFT($A875,3))=312,LEN($I875)=4),VLOOKUP($I875,_312_Table3,MATCH(LEFT($B875,1),_312_Table3_ColumnLookup,0),FALSE)
+N("312"),
  IF(VALUE(LEFT($A875,3))=313,VLOOKUP(VALUE(MID($B875,2,1)),_313_Table3,MATCH(MID($B875,1,1),_313_Table3_ColumnLookup,0),FALSE)
+N("313"),
  IF(AND(VALUE(LEFT($A875,3))=314,LEN($B875)=3),VLOOKUP(VALUE(MID($B875,2,2)),_314_Table3,MATCH(MID($B875,1,1),_314_Table3_ColumnLookup,0),FALSE),
  IF(VALUE(LEFT($A875,3))=314,VLOOKUP(VALUE(MID($B875,2,1)),_314_Table3,MATCH(MID($B875,1,1),_314_Table3_ColumnLookup,0),FALSE)
+N("314"),
""))))))))))))))))))))))))</f>
        <v>#N/A</v>
      </c>
      <c r="H875" s="321" t="str">
        <f>IFERROR(
IF(ISERROR($D875)=FALSE,$D875,IF(ISERROR($E875)=FALSE,$E875,IF(ISERROR($F875)=FALSE,$F875
+N("012 checkboxes"),
IF(
IF(OR(LEFT($A875,9)="Syndicate",LEFT($A875,12)="NewSyndicate"),VLOOKUP($A875,'012'!$J:$ZW,MATCH("Link to button",'012'!$J$1:$ZW$1,0),0)
+N("309 checkbox"),
IF($C875="309 LCR Summary0",VLOOKUP("Notes990",'309'!$P:$ZZ,MATCH("Link to button",'309'!$P$1:$ZZ$1,0),0)
+N("313 checkboxes"),
IF($C875="313 Financial Information0LcmVsScr",IF($C875="309 LCR Summary0",VLOOKUP("LcmVsScr",'309'!$N:$ZZ,MATCH("Link to button",'309'!$N$1:$ZZ$1,0),0),
IF($C875="313 Financial Information0LcrDocAttached",IF($C875="309 LCR Summary0",VLOOKUP("LcrDocAttached",'309'!$N:$ZZ,MATCH("Link to button",'309'!$N$1:$ZZ$1,0),
0)))))))=1,TRUE,FALSE)
))),"")</f>
        <v/>
      </c>
    </row>
    <row r="876" spans="1:8">
      <c r="A876" s="237" t="e">
        <f>VLOOKUP($G876,CSVLookups!$B:$R,MATCH(A$1,CSVLookups!$B$1:$R$1,0),FALSE)</f>
        <v>#N/A</v>
      </c>
      <c r="B876" s="237" t="e">
        <f>VLOOKUP($G876,CSVLookups!$B:$R,MATCH(B$1,CSVLookups!$B$1:$R$1,0),FALSE)</f>
        <v>#N/A</v>
      </c>
      <c r="C876" s="238" t="e">
        <f t="shared" si="14"/>
        <v>#N/A</v>
      </c>
      <c r="D876" s="238" t="e">
        <f>IF(AND(VALUE(LEFT($A876,3))=309,LEN($B876)=3),VLOOKUP(VALUE(MID($B876,2,2)),_309_Table1,MATCH(MID($B876,1,1),_309_Table1_ColumnLookup,0),FALSE),
  IF($C876="309 LCR SummaryA",OneYearSCR,IF($C876="309 LCR SummaryB",UltimateSCR,IF(VALUE(LEFT($A876,3))=309,VLOOKUP(VALUE(MID($B876,2,1)),_309_Table1,MATCH(MID($B876,1,1),_309_Table1_ColumnLookup,0),FALSE)
+N("309"),
  IF(VALUE(LEFT($A876,3))=310,VLOOKUP(VALUE(MID($B876,2,1)),_310_Table1,MATCH(MID($B876,1,1),_310_Table1_ColumnLookup,0),FALSE)
+N("310"),
  IF(AND(VALUE(LEFT($A876,3))=311,LEN($I876)=4),VLOOKUP($I876,_311_Table1,MATCH($B876,_311_Table1_ColumnLookup,0),FALSE),
  IF(AND(VALUE(LEFT($A876,3))=311,OR($B876="I2",$B876="J2",$B876="K2",$B876="L2")),VLOOKUP('311'!$G$58,_311_Table1,MATCH(MID($B876,1,1),_311_Table1_ColumnLookup,0),FALSE),
  IF(AND(VALUE(LEFT($A876,3))=311,RIGHT($B876,5)="Total"),VLOOKUP('311'!$G$59,_311_Table1,MATCH(MID($B876,1,1),_311_Table1_ColumnLookup,0),FALSE),
  IF(VALUE(LEFT($A876,3))=311,VLOOKUP(VALUE(MID($B876,2,1)),_311_Table1,MATCH(MID($B876,1,1),_311_Table1_ColumnLookup,0),FALSE)
+N("311"),
  IF(AND(VALUE(LEFT($A876,3))=312,LEFT($G876,10)="Unincepted",$B876="G "),VLOOKUP(" ULO",_312_Table1,MATCH('312'!$N$16,_312_Table1_ColumnLookup,0),FALSE),
  IF(AND(VALUE(LEFT($A876,3))=312,LEFT($G876,10)="Unincepted",$B876="O "),VLOOKUP(" ULO",_312_Table1,MATCH('312'!$V$16,_312_Table1_ColumnLookup,0),FALSE),
  IF(AND(VALUE(LEFT($A876,3))=312,LEFT($G876,10)="Unincepted",$B876="Q "),VLOOKUP(" ULO",_312_Table1,MATCH('312'!$X$16,_312_Table1_ColumnLookup,0),FALSE),
  IF(AND(VALUE(LEFT($A876,3))=312,LEFT($G876,10)="Unincepted"),VLOOKUP(" ULO",_312_Table1,MATCH(LEFT($B876,1),_312_Table1_ColumnLookup,0),FALSE),
  IF(AND(VALUE(LEFT($A876,3))=312,LEFT($G876,5)="Total",$B876="G "),VLOOKUP('312'!$F$80,_312_Table1,MATCH('312'!$N$16,_312_Table1_ColumnLookup,0),FALSE),
  IF(AND(VALUE(LEFT($A876,3))=312,LEFT($G876,5)="Total",$B876="O "),VLOOKUP('312'!$F$80,_312_Table1,MATCH('312'!$V$16,_312_Table1_ColumnLookup,0),FALSE),
  IF(AND(VALUE(LEFT($A876,3))=312,LEFT($G876,5)="Total",$B876="Q "),VLOOKUP('312'!$F$80,_312_Table1,MATCH('312'!$X$16,_312_Table1_ColumnLookup,0),FALSE),
  IF(AND(VALUE(LEFT($A876,3))=312,LEFT($G876,5)="Total"),VLOOKUP('312'!$F$80,_312_Table1,MATCH(LEFT($B876,1),_312_Table1_ColumnLookup,0),FALSE),
  IF(AND(VALUE(LEFT($A876,3))=312,LEN($I876)=4,$B876="G"),VLOOKUP($I876,_312_Table1,MATCH('312'!$N$16,_312_Table1_ColumnLookup,0),FALSE),
  IF(AND(VALUE(LEFT($A876,3))=312,LEN($I876)=4,$B876="O"),VLOOKUP($I876,_312_Table1,MATCH('312'!$V$16,_312_Table1_ColumnLookup,0),FALSE),
  IF(AND(VALUE(LEFT($A876,3))=312,LEN($I876)=4,$B876="Q"),VLOOKUP($I876,_312_Table1,MATCH('312'!$X$16,_312_Table1_ColumnLookup,0),FALSE),
  IF(AND(VALUE(LEFT($A876,3))=312,LEN($I876)=4),VLOOKUP($I876,_312_Table1,MATCH(LEFT($B876,1),_312_Table1_ColumnLookup,0),FALSE)
+N("312"),
  IF(VALUE(LEFT($A876,3))=313,VLOOKUP(VALUE(MID($B876,2,1)),_313_Table1,MATCH(MID($B876,1,1),_313_Table1_ColumnLookup,0),FALSE)
+N("313"),
  IF(AND(VALUE(LEFT($A876,3))=314,LEN($B876)=3),VLOOKUP(VALUE(MID($B876,2,2)),_314_Table1,MATCH(MID($B876,1,1),_314_Table1_ColumnLookup,0),FALSE),
  IF(VALUE(LEFT($A876,3))=314,VLOOKUP(VALUE(MID($B876,2,1)),_314_Table1,MATCH(MID($B876,1,1),_314_Table1_ColumnLookup,0),FALSE)
+N("314"),
""))))))))))))))))))))))))</f>
        <v>#N/A</v>
      </c>
      <c r="E876" s="238" t="e">
        <f>IF(AND(VALUE(LEFT($A876,3))=309,LEN($B876)=3),VLOOKUP(VALUE(MID($B876,2,2)),_309_Table2,MATCH(MID($B876,1,1),_309_Table2_ColumnLookup,0),FALSE),
  IF($C876="309 LCR SummaryA",OneYearSCR,IF($C876="309 LCR SummaryB",UltimateSCR,IF(VALUE(LEFT($A876,3))=309,VLOOKUP(VALUE(MID($B876,2,1)),_309_Table2,MATCH(MID($B876,1,1),_309_Table2_ColumnLookup,0),FALSE)
+N("309"),
  IF(VALUE(LEFT($A876,3))=310,VLOOKUP(VALUE(MID($B876,2,1)),_310_Table2,MATCH(MID($B876,1,1),_310_Table2_ColumnLookup,0),FALSE)
+N("310"),
  IF(AND(VALUE(LEFT($A876,3))=311,LEN($I876)=4),VLOOKUP($I876,_311_Table2,MATCH($B876,_311_Table2_ColumnLookup,0),FALSE),
  IF(AND(VALUE(LEFT($A876,3))=311,OR($B876="I2",$B876="J2",$B876="K2",$B876="L2")),VLOOKUP('311'!$G$58,_311_Table2,MATCH(MID($B876,1,1),_311_Table2_ColumnLookup,0),FALSE),
  IF(AND(VALUE(LEFT($A876,3))=311,RIGHT($B876,5)="Total"),VLOOKUP('311'!$G$59,_311_Table2,MATCH(MID($B876,1,1),_311_Table2_ColumnLookup,0),FALSE),
  IF(VALUE(LEFT($A876,3))=311,VLOOKUP(VALUE(MID($B876,2,1)),_311_Table2,MATCH(MID($B876,1,1),_311_Table2_ColumnLookup,0),FALSE)
+N("311"),
  IF(AND(VALUE(LEFT($A876,3))=312,LEFT($G876,10)="Unincepted",$B876="G "),VLOOKUP(" ULO",_312_Table2,MATCH('312'!$N$16,_312_Table2_ColumnLookup,0),FALSE),
  IF(AND(VALUE(LEFT($A876,3))=312,LEFT($G876,10)="Unincepted",$B876="O "),VLOOKUP(" ULO",_312_Table2,MATCH('312'!$V$16,_312_Table2_ColumnLookup,0),FALSE),
  IF(AND(VALUE(LEFT($A876,3))=312,LEFT($G876,10)="Unincepted",$B876="Q "),VLOOKUP(" ULO",_312_Table2,MATCH('312'!$X$16,_312_Table2_ColumnLookup,0),FALSE),
  IF(AND(VALUE(LEFT($A876,3))=312,LEFT($G876,10)="Unincepted"),VLOOKUP(" ULO",_312_Table2,MATCH(LEFT($B876,1),_312_Table2_ColumnLookup,0),FALSE),
  IF(AND(VALUE(LEFT($A876,3))=312,LEFT($G876,5)="Total",$B876="G "),VLOOKUP('312'!$F$80,_312_Table2,MATCH('312'!$N$16,_312_Table2_ColumnLookup,0),FALSE),
  IF(AND(VALUE(LEFT($A876,3))=312,LEFT($G876,5)="Total",$B876="O "),VLOOKUP('312'!$F$80,_312_Table2,MATCH('312'!$V$16,_312_Table2_ColumnLookup,0),FALSE),
  IF(AND(VALUE(LEFT($A876,3))=312,LEFT($G876,5)="Total",$B876="Q "),VLOOKUP('312'!$F$80,_312_Table2,MATCH('312'!$X$16,_312_Table2_ColumnLookup,0),FALSE),
  IF(AND(VALUE(LEFT($A876,3))=312,LEFT($G876,5)="Total"),VLOOKUP('312'!$F$80,_312_Table2,MATCH(LEFT($B876,1),_312_Table2_ColumnLookup,0),FALSE),
  IF(AND(VALUE(LEFT($A876,3))=312,LEN($I876)=4,$B876="G"),VLOOKUP($I876,_312_Table2,MATCH('312'!$N$16,_312_Table2_ColumnLookup,0),FALSE),
  IF(AND(VALUE(LEFT($A876,3))=312,LEN($I876)=4,$B876="O"),VLOOKUP($I876,_312_Table2,MATCH('312'!$V$16,_312_Table2_ColumnLookup,0),FALSE),
  IF(AND(VALUE(LEFT($A876,3))=312,LEN($I876)=4,$B876="Q"),VLOOKUP($I876,_312_Table2,MATCH('312'!$X$16,_312_Table2_ColumnLookup,0),FALSE),
  IF(AND(VALUE(LEFT($A876,3))=312,LEN($I876)=4),VLOOKUP($I876,_312_Table2,MATCH(LEFT($B876,1),_312_Table2_ColumnLookup,0),FALSE)
+N("312"),
  IF(VALUE(LEFT($A876,3))=313,VLOOKUP(VALUE(MID($B876,2,1)),_313_Table2,MATCH(MID($B876,1,1),_313_Table2_ColumnLookup,0),FALSE)
+N("313"),
  IF(AND(VALUE(LEFT($A876,3))=314,LEN($B876)=3),VLOOKUP(VALUE(MID($B876,2,2)),_314_Table2,MATCH(MID($B876,1,1),_314_Table2_ColumnLookup,0),FALSE),
  IF(VALUE(LEFT($A876,3))=314,VLOOKUP(VALUE(MID($B876,2,1)),_314_Table2,MATCH(MID($B876,1,1),_314_Table2_ColumnLookup,0),FALSE)
+N("314"),
""))))))))))))))))))))))))</f>
        <v>#N/A</v>
      </c>
      <c r="F876" s="238" t="e">
        <f>IF(AND(VALUE(LEFT($A876,3))=309,LEN($B876)=3),VLOOKUP(VALUE(MID($B876,2,2)),_309_Table3,MATCH(MID($B876,1,1),_309_Table3_ColumnLookup,0),FALSE),
  IF($C876="309 LCR SummaryA",OneYearSCR,IF($C876="309 LCR SummaryB",UltimateSCR,IF(VALUE(LEFT($A876,3))=309,VLOOKUP(VALUE(MID($B876,2,1)),_309_Table3,MATCH(MID($B876,1,1),_309_Table3_ColumnLookup,0),FALSE)
+N("309"),
  IF(VALUE(LEFT($A876,3))=310,VLOOKUP(VALUE(MID($B876,2,1)),_310_Table3,MATCH(MID($B876,1,1),_310_Table3_ColumnLookup,0),FALSE)
+N("310"),
  IF(AND(VALUE(LEFT($A876,3))=311,LEN($I876)=4),VLOOKUP($I876,_311_Table3,MATCH($B876,_311_Table3_ColumnLookup,0),FALSE),
  IF(AND(VALUE(LEFT($A876,3))=311,OR($B876="I2",$B876="J2",$B876="K2",$B876="L2")),VLOOKUP('311'!$G$58,_311_Table3,MATCH(MID($B876,1,1),_311_Table3_ColumnLookup,0),FALSE),
  IF(AND(VALUE(LEFT($A876,3))=311,RIGHT($B876,5)="Total"),VLOOKUP('311'!$G$59,_311_Table3,MATCH(MID($B876,1,1),_311_Table3_ColumnLookup,0),FALSE),
  IF(VALUE(LEFT($A876,3))=311,VLOOKUP(VALUE(MID($B876,2,1)),_311_Table3,MATCH(MID($B876,1,1),_311_Table3_ColumnLookup,0),FALSE)
+N("311"),
  IF(AND(VALUE(LEFT($A876,3))=312,LEFT($G876,10)="Unincepted",$B876="G "),VLOOKUP(" ULO",_312_Table3,MATCH('312'!$N$16,_312_Table3_ColumnLookup,0),FALSE),
  IF(AND(VALUE(LEFT($A876,3))=312,LEFT($G876,10)="Unincepted",$B876="O "),VLOOKUP(" ULO",_312_Table3,MATCH('312'!$V$16,_312_Table3_ColumnLookup,0),FALSE),
  IF(AND(VALUE(LEFT($A876,3))=312,LEFT($G876,10)="Unincepted",$B876="Q "),VLOOKUP(" ULO",_312_Table3,MATCH('312'!$X$16,_312_Table3_ColumnLookup,0),FALSE),
  IF(AND(VALUE(LEFT($A876,3))=312,LEFT($G876,10)="Unincepted"),VLOOKUP(" ULO",_312_Table3,MATCH(LEFT($B876,1),_312_Table3_ColumnLookup,0),FALSE),
  IF(AND(VALUE(LEFT($A876,3))=312,LEFT($G876,5)="Total",$B876="G "),VLOOKUP('312'!$F$80,_312_Table3,MATCH('312'!$N$16,_312_Table3_ColumnLookup,0),FALSE),
  IF(AND(VALUE(LEFT($A876,3))=312,LEFT($G876,5)="Total",$B876="O "),VLOOKUP('312'!$F$80,_312_Table3,MATCH('312'!$V$16,_312_Table3_ColumnLookup,0),FALSE),
  IF(AND(VALUE(LEFT($A876,3))=312,LEFT($G876,5)="Total",$B876="Q "),VLOOKUP('312'!$F$80,_312_Table3,MATCH('312'!$X$16,_312_Table3_ColumnLookup,0),FALSE),
  IF(AND(VALUE(LEFT($A876,3))=312,LEFT($G876,5)="Total"),VLOOKUP('312'!$F$80,_312_Table3,MATCH(LEFT($B876,1),_312_Table3_ColumnLookup,0),FALSE),
  IF(AND(VALUE(LEFT($A876,3))=312,LEN($I876)=4,$B876="G"),VLOOKUP($I876,_312_Table3,MATCH('312'!$N$16,_312_Table3_ColumnLookup,0),FALSE),
  IF(AND(VALUE(LEFT($A876,3))=312,LEN($I876)=4,$B876="O"),VLOOKUP($I876,_312_Table3,MATCH('312'!$V$16,_312_Table3_ColumnLookup,0),FALSE),
  IF(AND(VALUE(LEFT($A876,3))=312,LEN($I876)=4,$B876="Q"),VLOOKUP($I876,_312_Table3,MATCH('312'!$X$16,_312_Table3_ColumnLookup,0),FALSE),
  IF(AND(VALUE(LEFT($A876,3))=312,LEN($I876)=4),VLOOKUP($I876,_312_Table3,MATCH(LEFT($B876,1),_312_Table3_ColumnLookup,0),FALSE)
+N("312"),
  IF(VALUE(LEFT($A876,3))=313,VLOOKUP(VALUE(MID($B876,2,1)),_313_Table3,MATCH(MID($B876,1,1),_313_Table3_ColumnLookup,0),FALSE)
+N("313"),
  IF(AND(VALUE(LEFT($A876,3))=314,LEN($B876)=3),VLOOKUP(VALUE(MID($B876,2,2)),_314_Table3,MATCH(MID($B876,1,1),_314_Table3_ColumnLookup,0),FALSE),
  IF(VALUE(LEFT($A876,3))=314,VLOOKUP(VALUE(MID($B876,2,1)),_314_Table3,MATCH(MID($B876,1,1),_314_Table3_ColumnLookup,0),FALSE)
+N("314"),
""))))))))))))))))))))))))</f>
        <v>#N/A</v>
      </c>
      <c r="H876" s="321" t="str">
        <f>IFERROR(
IF(ISERROR($D876)=FALSE,$D876,IF(ISERROR($E876)=FALSE,$E876,IF(ISERROR($F876)=FALSE,$F876
+N("012 checkboxes"),
IF(
IF(OR(LEFT($A876,9)="Syndicate",LEFT($A876,12)="NewSyndicate"),VLOOKUP($A876,'012'!$J:$ZW,MATCH("Link to button",'012'!$J$1:$ZW$1,0),0)
+N("309 checkbox"),
IF($C876="309 LCR Summary0",VLOOKUP("Notes990",'309'!$P:$ZZ,MATCH("Link to button",'309'!$P$1:$ZZ$1,0),0)
+N("313 checkboxes"),
IF($C876="313 Financial Information0LcmVsScr",IF($C876="309 LCR Summary0",VLOOKUP("LcmVsScr",'309'!$N:$ZZ,MATCH("Link to button",'309'!$N$1:$ZZ$1,0),0),
IF($C876="313 Financial Information0LcrDocAttached",IF($C876="309 LCR Summary0",VLOOKUP("LcrDocAttached",'309'!$N:$ZZ,MATCH("Link to button",'309'!$N$1:$ZZ$1,0),
0)))))))=1,TRUE,FALSE)
))),"")</f>
        <v/>
      </c>
    </row>
    <row r="877" spans="1:8">
      <c r="A877" s="237" t="e">
        <f>VLOOKUP($G877,CSVLookups!$B:$R,MATCH(A$1,CSVLookups!$B$1:$R$1,0),FALSE)</f>
        <v>#N/A</v>
      </c>
      <c r="B877" s="237" t="e">
        <f>VLOOKUP($G877,CSVLookups!$B:$R,MATCH(B$1,CSVLookups!$B$1:$R$1,0),FALSE)</f>
        <v>#N/A</v>
      </c>
      <c r="C877" s="238" t="e">
        <f t="shared" si="14"/>
        <v>#N/A</v>
      </c>
      <c r="D877" s="238" t="e">
        <f>IF(AND(VALUE(LEFT($A877,3))=309,LEN($B877)=3),VLOOKUP(VALUE(MID($B877,2,2)),_309_Table1,MATCH(MID($B877,1,1),_309_Table1_ColumnLookup,0),FALSE),
  IF($C877="309 LCR SummaryA",OneYearSCR,IF($C877="309 LCR SummaryB",UltimateSCR,IF(VALUE(LEFT($A877,3))=309,VLOOKUP(VALUE(MID($B877,2,1)),_309_Table1,MATCH(MID($B877,1,1),_309_Table1_ColumnLookup,0),FALSE)
+N("309"),
  IF(VALUE(LEFT($A877,3))=310,VLOOKUP(VALUE(MID($B877,2,1)),_310_Table1,MATCH(MID($B877,1,1),_310_Table1_ColumnLookup,0),FALSE)
+N("310"),
  IF(AND(VALUE(LEFT($A877,3))=311,LEN($I877)=4),VLOOKUP($I877,_311_Table1,MATCH($B877,_311_Table1_ColumnLookup,0),FALSE),
  IF(AND(VALUE(LEFT($A877,3))=311,OR($B877="I2",$B877="J2",$B877="K2",$B877="L2")),VLOOKUP('311'!$G$58,_311_Table1,MATCH(MID($B877,1,1),_311_Table1_ColumnLookup,0),FALSE),
  IF(AND(VALUE(LEFT($A877,3))=311,RIGHT($B877,5)="Total"),VLOOKUP('311'!$G$59,_311_Table1,MATCH(MID($B877,1,1),_311_Table1_ColumnLookup,0),FALSE),
  IF(VALUE(LEFT($A877,3))=311,VLOOKUP(VALUE(MID($B877,2,1)),_311_Table1,MATCH(MID($B877,1,1),_311_Table1_ColumnLookup,0),FALSE)
+N("311"),
  IF(AND(VALUE(LEFT($A877,3))=312,LEFT($G877,10)="Unincepted",$B877="G "),VLOOKUP(" ULO",_312_Table1,MATCH('312'!$N$16,_312_Table1_ColumnLookup,0),FALSE),
  IF(AND(VALUE(LEFT($A877,3))=312,LEFT($G877,10)="Unincepted",$B877="O "),VLOOKUP(" ULO",_312_Table1,MATCH('312'!$V$16,_312_Table1_ColumnLookup,0),FALSE),
  IF(AND(VALUE(LEFT($A877,3))=312,LEFT($G877,10)="Unincepted",$B877="Q "),VLOOKUP(" ULO",_312_Table1,MATCH('312'!$X$16,_312_Table1_ColumnLookup,0),FALSE),
  IF(AND(VALUE(LEFT($A877,3))=312,LEFT($G877,10)="Unincepted"),VLOOKUP(" ULO",_312_Table1,MATCH(LEFT($B877,1),_312_Table1_ColumnLookup,0),FALSE),
  IF(AND(VALUE(LEFT($A877,3))=312,LEFT($G877,5)="Total",$B877="G "),VLOOKUP('312'!$F$80,_312_Table1,MATCH('312'!$N$16,_312_Table1_ColumnLookup,0),FALSE),
  IF(AND(VALUE(LEFT($A877,3))=312,LEFT($G877,5)="Total",$B877="O "),VLOOKUP('312'!$F$80,_312_Table1,MATCH('312'!$V$16,_312_Table1_ColumnLookup,0),FALSE),
  IF(AND(VALUE(LEFT($A877,3))=312,LEFT($G877,5)="Total",$B877="Q "),VLOOKUP('312'!$F$80,_312_Table1,MATCH('312'!$X$16,_312_Table1_ColumnLookup,0),FALSE),
  IF(AND(VALUE(LEFT($A877,3))=312,LEFT($G877,5)="Total"),VLOOKUP('312'!$F$80,_312_Table1,MATCH(LEFT($B877,1),_312_Table1_ColumnLookup,0),FALSE),
  IF(AND(VALUE(LEFT($A877,3))=312,LEN($I877)=4,$B877="G"),VLOOKUP($I877,_312_Table1,MATCH('312'!$N$16,_312_Table1_ColumnLookup,0),FALSE),
  IF(AND(VALUE(LEFT($A877,3))=312,LEN($I877)=4,$B877="O"),VLOOKUP($I877,_312_Table1,MATCH('312'!$V$16,_312_Table1_ColumnLookup,0),FALSE),
  IF(AND(VALUE(LEFT($A877,3))=312,LEN($I877)=4,$B877="Q"),VLOOKUP($I877,_312_Table1,MATCH('312'!$X$16,_312_Table1_ColumnLookup,0),FALSE),
  IF(AND(VALUE(LEFT($A877,3))=312,LEN($I877)=4),VLOOKUP($I877,_312_Table1,MATCH(LEFT($B877,1),_312_Table1_ColumnLookup,0),FALSE)
+N("312"),
  IF(VALUE(LEFT($A877,3))=313,VLOOKUP(VALUE(MID($B877,2,1)),_313_Table1,MATCH(MID($B877,1,1),_313_Table1_ColumnLookup,0),FALSE)
+N("313"),
  IF(AND(VALUE(LEFT($A877,3))=314,LEN($B877)=3),VLOOKUP(VALUE(MID($B877,2,2)),_314_Table1,MATCH(MID($B877,1,1),_314_Table1_ColumnLookup,0),FALSE),
  IF(VALUE(LEFT($A877,3))=314,VLOOKUP(VALUE(MID($B877,2,1)),_314_Table1,MATCH(MID($B877,1,1),_314_Table1_ColumnLookup,0),FALSE)
+N("314"),
""))))))))))))))))))))))))</f>
        <v>#N/A</v>
      </c>
      <c r="E877" s="238" t="e">
        <f>IF(AND(VALUE(LEFT($A877,3))=309,LEN($B877)=3),VLOOKUP(VALUE(MID($B877,2,2)),_309_Table2,MATCH(MID($B877,1,1),_309_Table2_ColumnLookup,0),FALSE),
  IF($C877="309 LCR SummaryA",OneYearSCR,IF($C877="309 LCR SummaryB",UltimateSCR,IF(VALUE(LEFT($A877,3))=309,VLOOKUP(VALUE(MID($B877,2,1)),_309_Table2,MATCH(MID($B877,1,1),_309_Table2_ColumnLookup,0),FALSE)
+N("309"),
  IF(VALUE(LEFT($A877,3))=310,VLOOKUP(VALUE(MID($B877,2,1)),_310_Table2,MATCH(MID($B877,1,1),_310_Table2_ColumnLookup,0),FALSE)
+N("310"),
  IF(AND(VALUE(LEFT($A877,3))=311,LEN($I877)=4),VLOOKUP($I877,_311_Table2,MATCH($B877,_311_Table2_ColumnLookup,0),FALSE),
  IF(AND(VALUE(LEFT($A877,3))=311,OR($B877="I2",$B877="J2",$B877="K2",$B877="L2")),VLOOKUP('311'!$G$58,_311_Table2,MATCH(MID($B877,1,1),_311_Table2_ColumnLookup,0),FALSE),
  IF(AND(VALUE(LEFT($A877,3))=311,RIGHT($B877,5)="Total"),VLOOKUP('311'!$G$59,_311_Table2,MATCH(MID($B877,1,1),_311_Table2_ColumnLookup,0),FALSE),
  IF(VALUE(LEFT($A877,3))=311,VLOOKUP(VALUE(MID($B877,2,1)),_311_Table2,MATCH(MID($B877,1,1),_311_Table2_ColumnLookup,0),FALSE)
+N("311"),
  IF(AND(VALUE(LEFT($A877,3))=312,LEFT($G877,10)="Unincepted",$B877="G "),VLOOKUP(" ULO",_312_Table2,MATCH('312'!$N$16,_312_Table2_ColumnLookup,0),FALSE),
  IF(AND(VALUE(LEFT($A877,3))=312,LEFT($G877,10)="Unincepted",$B877="O "),VLOOKUP(" ULO",_312_Table2,MATCH('312'!$V$16,_312_Table2_ColumnLookup,0),FALSE),
  IF(AND(VALUE(LEFT($A877,3))=312,LEFT($G877,10)="Unincepted",$B877="Q "),VLOOKUP(" ULO",_312_Table2,MATCH('312'!$X$16,_312_Table2_ColumnLookup,0),FALSE),
  IF(AND(VALUE(LEFT($A877,3))=312,LEFT($G877,10)="Unincepted"),VLOOKUP(" ULO",_312_Table2,MATCH(LEFT($B877,1),_312_Table2_ColumnLookup,0),FALSE),
  IF(AND(VALUE(LEFT($A877,3))=312,LEFT($G877,5)="Total",$B877="G "),VLOOKUP('312'!$F$80,_312_Table2,MATCH('312'!$N$16,_312_Table2_ColumnLookup,0),FALSE),
  IF(AND(VALUE(LEFT($A877,3))=312,LEFT($G877,5)="Total",$B877="O "),VLOOKUP('312'!$F$80,_312_Table2,MATCH('312'!$V$16,_312_Table2_ColumnLookup,0),FALSE),
  IF(AND(VALUE(LEFT($A877,3))=312,LEFT($G877,5)="Total",$B877="Q "),VLOOKUP('312'!$F$80,_312_Table2,MATCH('312'!$X$16,_312_Table2_ColumnLookup,0),FALSE),
  IF(AND(VALUE(LEFT($A877,3))=312,LEFT($G877,5)="Total"),VLOOKUP('312'!$F$80,_312_Table2,MATCH(LEFT($B877,1),_312_Table2_ColumnLookup,0),FALSE),
  IF(AND(VALUE(LEFT($A877,3))=312,LEN($I877)=4,$B877="G"),VLOOKUP($I877,_312_Table2,MATCH('312'!$N$16,_312_Table2_ColumnLookup,0),FALSE),
  IF(AND(VALUE(LEFT($A877,3))=312,LEN($I877)=4,$B877="O"),VLOOKUP($I877,_312_Table2,MATCH('312'!$V$16,_312_Table2_ColumnLookup,0),FALSE),
  IF(AND(VALUE(LEFT($A877,3))=312,LEN($I877)=4,$B877="Q"),VLOOKUP($I877,_312_Table2,MATCH('312'!$X$16,_312_Table2_ColumnLookup,0),FALSE),
  IF(AND(VALUE(LEFT($A877,3))=312,LEN($I877)=4),VLOOKUP($I877,_312_Table2,MATCH(LEFT($B877,1),_312_Table2_ColumnLookup,0),FALSE)
+N("312"),
  IF(VALUE(LEFT($A877,3))=313,VLOOKUP(VALUE(MID($B877,2,1)),_313_Table2,MATCH(MID($B877,1,1),_313_Table2_ColumnLookup,0),FALSE)
+N("313"),
  IF(AND(VALUE(LEFT($A877,3))=314,LEN($B877)=3),VLOOKUP(VALUE(MID($B877,2,2)),_314_Table2,MATCH(MID($B877,1,1),_314_Table2_ColumnLookup,0),FALSE),
  IF(VALUE(LEFT($A877,3))=314,VLOOKUP(VALUE(MID($B877,2,1)),_314_Table2,MATCH(MID($B877,1,1),_314_Table2_ColumnLookup,0),FALSE)
+N("314"),
""))))))))))))))))))))))))</f>
        <v>#N/A</v>
      </c>
      <c r="F877" s="238" t="e">
        <f>IF(AND(VALUE(LEFT($A877,3))=309,LEN($B877)=3),VLOOKUP(VALUE(MID($B877,2,2)),_309_Table3,MATCH(MID($B877,1,1),_309_Table3_ColumnLookup,0),FALSE),
  IF($C877="309 LCR SummaryA",OneYearSCR,IF($C877="309 LCR SummaryB",UltimateSCR,IF(VALUE(LEFT($A877,3))=309,VLOOKUP(VALUE(MID($B877,2,1)),_309_Table3,MATCH(MID($B877,1,1),_309_Table3_ColumnLookup,0),FALSE)
+N("309"),
  IF(VALUE(LEFT($A877,3))=310,VLOOKUP(VALUE(MID($B877,2,1)),_310_Table3,MATCH(MID($B877,1,1),_310_Table3_ColumnLookup,0),FALSE)
+N("310"),
  IF(AND(VALUE(LEFT($A877,3))=311,LEN($I877)=4),VLOOKUP($I877,_311_Table3,MATCH($B877,_311_Table3_ColumnLookup,0),FALSE),
  IF(AND(VALUE(LEFT($A877,3))=311,OR($B877="I2",$B877="J2",$B877="K2",$B877="L2")),VLOOKUP('311'!$G$58,_311_Table3,MATCH(MID($B877,1,1),_311_Table3_ColumnLookup,0),FALSE),
  IF(AND(VALUE(LEFT($A877,3))=311,RIGHT($B877,5)="Total"),VLOOKUP('311'!$G$59,_311_Table3,MATCH(MID($B877,1,1),_311_Table3_ColumnLookup,0),FALSE),
  IF(VALUE(LEFT($A877,3))=311,VLOOKUP(VALUE(MID($B877,2,1)),_311_Table3,MATCH(MID($B877,1,1),_311_Table3_ColumnLookup,0),FALSE)
+N("311"),
  IF(AND(VALUE(LEFT($A877,3))=312,LEFT($G877,10)="Unincepted",$B877="G "),VLOOKUP(" ULO",_312_Table3,MATCH('312'!$N$16,_312_Table3_ColumnLookup,0),FALSE),
  IF(AND(VALUE(LEFT($A877,3))=312,LEFT($G877,10)="Unincepted",$B877="O "),VLOOKUP(" ULO",_312_Table3,MATCH('312'!$V$16,_312_Table3_ColumnLookup,0),FALSE),
  IF(AND(VALUE(LEFT($A877,3))=312,LEFT($G877,10)="Unincepted",$B877="Q "),VLOOKUP(" ULO",_312_Table3,MATCH('312'!$X$16,_312_Table3_ColumnLookup,0),FALSE),
  IF(AND(VALUE(LEFT($A877,3))=312,LEFT($G877,10)="Unincepted"),VLOOKUP(" ULO",_312_Table3,MATCH(LEFT($B877,1),_312_Table3_ColumnLookup,0),FALSE),
  IF(AND(VALUE(LEFT($A877,3))=312,LEFT($G877,5)="Total",$B877="G "),VLOOKUP('312'!$F$80,_312_Table3,MATCH('312'!$N$16,_312_Table3_ColumnLookup,0),FALSE),
  IF(AND(VALUE(LEFT($A877,3))=312,LEFT($G877,5)="Total",$B877="O "),VLOOKUP('312'!$F$80,_312_Table3,MATCH('312'!$V$16,_312_Table3_ColumnLookup,0),FALSE),
  IF(AND(VALUE(LEFT($A877,3))=312,LEFT($G877,5)="Total",$B877="Q "),VLOOKUP('312'!$F$80,_312_Table3,MATCH('312'!$X$16,_312_Table3_ColumnLookup,0),FALSE),
  IF(AND(VALUE(LEFT($A877,3))=312,LEFT($G877,5)="Total"),VLOOKUP('312'!$F$80,_312_Table3,MATCH(LEFT($B877,1),_312_Table3_ColumnLookup,0),FALSE),
  IF(AND(VALUE(LEFT($A877,3))=312,LEN($I877)=4,$B877="G"),VLOOKUP($I877,_312_Table3,MATCH('312'!$N$16,_312_Table3_ColumnLookup,0),FALSE),
  IF(AND(VALUE(LEFT($A877,3))=312,LEN($I877)=4,$B877="O"),VLOOKUP($I877,_312_Table3,MATCH('312'!$V$16,_312_Table3_ColumnLookup,0),FALSE),
  IF(AND(VALUE(LEFT($A877,3))=312,LEN($I877)=4,$B877="Q"),VLOOKUP($I877,_312_Table3,MATCH('312'!$X$16,_312_Table3_ColumnLookup,0),FALSE),
  IF(AND(VALUE(LEFT($A877,3))=312,LEN($I877)=4),VLOOKUP($I877,_312_Table3,MATCH(LEFT($B877,1),_312_Table3_ColumnLookup,0),FALSE)
+N("312"),
  IF(VALUE(LEFT($A877,3))=313,VLOOKUP(VALUE(MID($B877,2,1)),_313_Table3,MATCH(MID($B877,1,1),_313_Table3_ColumnLookup,0),FALSE)
+N("313"),
  IF(AND(VALUE(LEFT($A877,3))=314,LEN($B877)=3),VLOOKUP(VALUE(MID($B877,2,2)),_314_Table3,MATCH(MID($B877,1,1),_314_Table3_ColumnLookup,0),FALSE),
  IF(VALUE(LEFT($A877,3))=314,VLOOKUP(VALUE(MID($B877,2,1)),_314_Table3,MATCH(MID($B877,1,1),_314_Table3_ColumnLookup,0),FALSE)
+N("314"),
""))))))))))))))))))))))))</f>
        <v>#N/A</v>
      </c>
      <c r="H877" s="321" t="str">
        <f>IFERROR(
IF(ISERROR($D877)=FALSE,$D877,IF(ISERROR($E877)=FALSE,$E877,IF(ISERROR($F877)=FALSE,$F877
+N("012 checkboxes"),
IF(
IF(OR(LEFT($A877,9)="Syndicate",LEFT($A877,12)="NewSyndicate"),VLOOKUP($A877,'012'!$J:$ZW,MATCH("Link to button",'012'!$J$1:$ZW$1,0),0)
+N("309 checkbox"),
IF($C877="309 LCR Summary0",VLOOKUP("Notes990",'309'!$P:$ZZ,MATCH("Link to button",'309'!$P$1:$ZZ$1,0),0)
+N("313 checkboxes"),
IF($C877="313 Financial Information0LcmVsScr",IF($C877="309 LCR Summary0",VLOOKUP("LcmVsScr",'309'!$N:$ZZ,MATCH("Link to button",'309'!$N$1:$ZZ$1,0),0),
IF($C877="313 Financial Information0LcrDocAttached",IF($C877="309 LCR Summary0",VLOOKUP("LcrDocAttached",'309'!$N:$ZZ,MATCH("Link to button",'309'!$N$1:$ZZ$1,0),
0)))))))=1,TRUE,FALSE)
))),"")</f>
        <v/>
      </c>
    </row>
    <row r="878" spans="1:8">
      <c r="A878" s="237" t="e">
        <f>VLOOKUP($G878,CSVLookups!$B:$R,MATCH(A$1,CSVLookups!$B$1:$R$1,0),FALSE)</f>
        <v>#N/A</v>
      </c>
      <c r="B878" s="237" t="e">
        <f>VLOOKUP($G878,CSVLookups!$B:$R,MATCH(B$1,CSVLookups!$B$1:$R$1,0),FALSE)</f>
        <v>#N/A</v>
      </c>
      <c r="C878" s="238" t="e">
        <f t="shared" si="14"/>
        <v>#N/A</v>
      </c>
      <c r="D878" s="238" t="e">
        <f>IF(AND(VALUE(LEFT($A878,3))=309,LEN($B878)=3),VLOOKUP(VALUE(MID($B878,2,2)),_309_Table1,MATCH(MID($B878,1,1),_309_Table1_ColumnLookup,0),FALSE),
  IF($C878="309 LCR SummaryA",OneYearSCR,IF($C878="309 LCR SummaryB",UltimateSCR,IF(VALUE(LEFT($A878,3))=309,VLOOKUP(VALUE(MID($B878,2,1)),_309_Table1,MATCH(MID($B878,1,1),_309_Table1_ColumnLookup,0),FALSE)
+N("309"),
  IF(VALUE(LEFT($A878,3))=310,VLOOKUP(VALUE(MID($B878,2,1)),_310_Table1,MATCH(MID($B878,1,1),_310_Table1_ColumnLookup,0),FALSE)
+N("310"),
  IF(AND(VALUE(LEFT($A878,3))=311,LEN($I878)=4),VLOOKUP($I878,_311_Table1,MATCH($B878,_311_Table1_ColumnLookup,0),FALSE),
  IF(AND(VALUE(LEFT($A878,3))=311,OR($B878="I2",$B878="J2",$B878="K2",$B878="L2")),VLOOKUP('311'!$G$58,_311_Table1,MATCH(MID($B878,1,1),_311_Table1_ColumnLookup,0),FALSE),
  IF(AND(VALUE(LEFT($A878,3))=311,RIGHT($B878,5)="Total"),VLOOKUP('311'!$G$59,_311_Table1,MATCH(MID($B878,1,1),_311_Table1_ColumnLookup,0),FALSE),
  IF(VALUE(LEFT($A878,3))=311,VLOOKUP(VALUE(MID($B878,2,1)),_311_Table1,MATCH(MID($B878,1,1),_311_Table1_ColumnLookup,0),FALSE)
+N("311"),
  IF(AND(VALUE(LEFT($A878,3))=312,LEFT($G878,10)="Unincepted",$B878="G "),VLOOKUP(" ULO",_312_Table1,MATCH('312'!$N$16,_312_Table1_ColumnLookup,0),FALSE),
  IF(AND(VALUE(LEFT($A878,3))=312,LEFT($G878,10)="Unincepted",$B878="O "),VLOOKUP(" ULO",_312_Table1,MATCH('312'!$V$16,_312_Table1_ColumnLookup,0),FALSE),
  IF(AND(VALUE(LEFT($A878,3))=312,LEFT($G878,10)="Unincepted",$B878="Q "),VLOOKUP(" ULO",_312_Table1,MATCH('312'!$X$16,_312_Table1_ColumnLookup,0),FALSE),
  IF(AND(VALUE(LEFT($A878,3))=312,LEFT($G878,10)="Unincepted"),VLOOKUP(" ULO",_312_Table1,MATCH(LEFT($B878,1),_312_Table1_ColumnLookup,0),FALSE),
  IF(AND(VALUE(LEFT($A878,3))=312,LEFT($G878,5)="Total",$B878="G "),VLOOKUP('312'!$F$80,_312_Table1,MATCH('312'!$N$16,_312_Table1_ColumnLookup,0),FALSE),
  IF(AND(VALUE(LEFT($A878,3))=312,LEFT($G878,5)="Total",$B878="O "),VLOOKUP('312'!$F$80,_312_Table1,MATCH('312'!$V$16,_312_Table1_ColumnLookup,0),FALSE),
  IF(AND(VALUE(LEFT($A878,3))=312,LEFT($G878,5)="Total",$B878="Q "),VLOOKUP('312'!$F$80,_312_Table1,MATCH('312'!$X$16,_312_Table1_ColumnLookup,0),FALSE),
  IF(AND(VALUE(LEFT($A878,3))=312,LEFT($G878,5)="Total"),VLOOKUP('312'!$F$80,_312_Table1,MATCH(LEFT($B878,1),_312_Table1_ColumnLookup,0),FALSE),
  IF(AND(VALUE(LEFT($A878,3))=312,LEN($I878)=4,$B878="G"),VLOOKUP($I878,_312_Table1,MATCH('312'!$N$16,_312_Table1_ColumnLookup,0),FALSE),
  IF(AND(VALUE(LEFT($A878,3))=312,LEN($I878)=4,$B878="O"),VLOOKUP($I878,_312_Table1,MATCH('312'!$V$16,_312_Table1_ColumnLookup,0),FALSE),
  IF(AND(VALUE(LEFT($A878,3))=312,LEN($I878)=4,$B878="Q"),VLOOKUP($I878,_312_Table1,MATCH('312'!$X$16,_312_Table1_ColumnLookup,0),FALSE),
  IF(AND(VALUE(LEFT($A878,3))=312,LEN($I878)=4),VLOOKUP($I878,_312_Table1,MATCH(LEFT($B878,1),_312_Table1_ColumnLookup,0),FALSE)
+N("312"),
  IF(VALUE(LEFT($A878,3))=313,VLOOKUP(VALUE(MID($B878,2,1)),_313_Table1,MATCH(MID($B878,1,1),_313_Table1_ColumnLookup,0),FALSE)
+N("313"),
  IF(AND(VALUE(LEFT($A878,3))=314,LEN($B878)=3),VLOOKUP(VALUE(MID($B878,2,2)),_314_Table1,MATCH(MID($B878,1,1),_314_Table1_ColumnLookup,0),FALSE),
  IF(VALUE(LEFT($A878,3))=314,VLOOKUP(VALUE(MID($B878,2,1)),_314_Table1,MATCH(MID($B878,1,1),_314_Table1_ColumnLookup,0),FALSE)
+N("314"),
""))))))))))))))))))))))))</f>
        <v>#N/A</v>
      </c>
      <c r="E878" s="238" t="e">
        <f>IF(AND(VALUE(LEFT($A878,3))=309,LEN($B878)=3),VLOOKUP(VALUE(MID($B878,2,2)),_309_Table2,MATCH(MID($B878,1,1),_309_Table2_ColumnLookup,0),FALSE),
  IF($C878="309 LCR SummaryA",OneYearSCR,IF($C878="309 LCR SummaryB",UltimateSCR,IF(VALUE(LEFT($A878,3))=309,VLOOKUP(VALUE(MID($B878,2,1)),_309_Table2,MATCH(MID($B878,1,1),_309_Table2_ColumnLookup,0),FALSE)
+N("309"),
  IF(VALUE(LEFT($A878,3))=310,VLOOKUP(VALUE(MID($B878,2,1)),_310_Table2,MATCH(MID($B878,1,1),_310_Table2_ColumnLookup,0),FALSE)
+N("310"),
  IF(AND(VALUE(LEFT($A878,3))=311,LEN($I878)=4),VLOOKUP($I878,_311_Table2,MATCH($B878,_311_Table2_ColumnLookup,0),FALSE),
  IF(AND(VALUE(LEFT($A878,3))=311,OR($B878="I2",$B878="J2",$B878="K2",$B878="L2")),VLOOKUP('311'!$G$58,_311_Table2,MATCH(MID($B878,1,1),_311_Table2_ColumnLookup,0),FALSE),
  IF(AND(VALUE(LEFT($A878,3))=311,RIGHT($B878,5)="Total"),VLOOKUP('311'!$G$59,_311_Table2,MATCH(MID($B878,1,1),_311_Table2_ColumnLookup,0),FALSE),
  IF(VALUE(LEFT($A878,3))=311,VLOOKUP(VALUE(MID($B878,2,1)),_311_Table2,MATCH(MID($B878,1,1),_311_Table2_ColumnLookup,0),FALSE)
+N("311"),
  IF(AND(VALUE(LEFT($A878,3))=312,LEFT($G878,10)="Unincepted",$B878="G "),VLOOKUP(" ULO",_312_Table2,MATCH('312'!$N$16,_312_Table2_ColumnLookup,0),FALSE),
  IF(AND(VALUE(LEFT($A878,3))=312,LEFT($G878,10)="Unincepted",$B878="O "),VLOOKUP(" ULO",_312_Table2,MATCH('312'!$V$16,_312_Table2_ColumnLookup,0),FALSE),
  IF(AND(VALUE(LEFT($A878,3))=312,LEFT($G878,10)="Unincepted",$B878="Q "),VLOOKUP(" ULO",_312_Table2,MATCH('312'!$X$16,_312_Table2_ColumnLookup,0),FALSE),
  IF(AND(VALUE(LEFT($A878,3))=312,LEFT($G878,10)="Unincepted"),VLOOKUP(" ULO",_312_Table2,MATCH(LEFT($B878,1),_312_Table2_ColumnLookup,0),FALSE),
  IF(AND(VALUE(LEFT($A878,3))=312,LEFT($G878,5)="Total",$B878="G "),VLOOKUP('312'!$F$80,_312_Table2,MATCH('312'!$N$16,_312_Table2_ColumnLookup,0),FALSE),
  IF(AND(VALUE(LEFT($A878,3))=312,LEFT($G878,5)="Total",$B878="O "),VLOOKUP('312'!$F$80,_312_Table2,MATCH('312'!$V$16,_312_Table2_ColumnLookup,0),FALSE),
  IF(AND(VALUE(LEFT($A878,3))=312,LEFT($G878,5)="Total",$B878="Q "),VLOOKUP('312'!$F$80,_312_Table2,MATCH('312'!$X$16,_312_Table2_ColumnLookup,0),FALSE),
  IF(AND(VALUE(LEFT($A878,3))=312,LEFT($G878,5)="Total"),VLOOKUP('312'!$F$80,_312_Table2,MATCH(LEFT($B878,1),_312_Table2_ColumnLookup,0),FALSE),
  IF(AND(VALUE(LEFT($A878,3))=312,LEN($I878)=4,$B878="G"),VLOOKUP($I878,_312_Table2,MATCH('312'!$N$16,_312_Table2_ColumnLookup,0),FALSE),
  IF(AND(VALUE(LEFT($A878,3))=312,LEN($I878)=4,$B878="O"),VLOOKUP($I878,_312_Table2,MATCH('312'!$V$16,_312_Table2_ColumnLookup,0),FALSE),
  IF(AND(VALUE(LEFT($A878,3))=312,LEN($I878)=4,$B878="Q"),VLOOKUP($I878,_312_Table2,MATCH('312'!$X$16,_312_Table2_ColumnLookup,0),FALSE),
  IF(AND(VALUE(LEFT($A878,3))=312,LEN($I878)=4),VLOOKUP($I878,_312_Table2,MATCH(LEFT($B878,1),_312_Table2_ColumnLookup,0),FALSE)
+N("312"),
  IF(VALUE(LEFT($A878,3))=313,VLOOKUP(VALUE(MID($B878,2,1)),_313_Table2,MATCH(MID($B878,1,1),_313_Table2_ColumnLookup,0),FALSE)
+N("313"),
  IF(AND(VALUE(LEFT($A878,3))=314,LEN($B878)=3),VLOOKUP(VALUE(MID($B878,2,2)),_314_Table2,MATCH(MID($B878,1,1),_314_Table2_ColumnLookup,0),FALSE),
  IF(VALUE(LEFT($A878,3))=314,VLOOKUP(VALUE(MID($B878,2,1)),_314_Table2,MATCH(MID($B878,1,1),_314_Table2_ColumnLookup,0),FALSE)
+N("314"),
""))))))))))))))))))))))))</f>
        <v>#N/A</v>
      </c>
      <c r="F878" s="238" t="e">
        <f>IF(AND(VALUE(LEFT($A878,3))=309,LEN($B878)=3),VLOOKUP(VALUE(MID($B878,2,2)),_309_Table3,MATCH(MID($B878,1,1),_309_Table3_ColumnLookup,0),FALSE),
  IF($C878="309 LCR SummaryA",OneYearSCR,IF($C878="309 LCR SummaryB",UltimateSCR,IF(VALUE(LEFT($A878,3))=309,VLOOKUP(VALUE(MID($B878,2,1)),_309_Table3,MATCH(MID($B878,1,1),_309_Table3_ColumnLookup,0),FALSE)
+N("309"),
  IF(VALUE(LEFT($A878,3))=310,VLOOKUP(VALUE(MID($B878,2,1)),_310_Table3,MATCH(MID($B878,1,1),_310_Table3_ColumnLookup,0),FALSE)
+N("310"),
  IF(AND(VALUE(LEFT($A878,3))=311,LEN($I878)=4),VLOOKUP($I878,_311_Table3,MATCH($B878,_311_Table3_ColumnLookup,0),FALSE),
  IF(AND(VALUE(LEFT($A878,3))=311,OR($B878="I2",$B878="J2",$B878="K2",$B878="L2")),VLOOKUP('311'!$G$58,_311_Table3,MATCH(MID($B878,1,1),_311_Table3_ColumnLookup,0),FALSE),
  IF(AND(VALUE(LEFT($A878,3))=311,RIGHT($B878,5)="Total"),VLOOKUP('311'!$G$59,_311_Table3,MATCH(MID($B878,1,1),_311_Table3_ColumnLookup,0),FALSE),
  IF(VALUE(LEFT($A878,3))=311,VLOOKUP(VALUE(MID($B878,2,1)),_311_Table3,MATCH(MID($B878,1,1),_311_Table3_ColumnLookup,0),FALSE)
+N("311"),
  IF(AND(VALUE(LEFT($A878,3))=312,LEFT($G878,10)="Unincepted",$B878="G "),VLOOKUP(" ULO",_312_Table3,MATCH('312'!$N$16,_312_Table3_ColumnLookup,0),FALSE),
  IF(AND(VALUE(LEFT($A878,3))=312,LEFT($G878,10)="Unincepted",$B878="O "),VLOOKUP(" ULO",_312_Table3,MATCH('312'!$V$16,_312_Table3_ColumnLookup,0),FALSE),
  IF(AND(VALUE(LEFT($A878,3))=312,LEFT($G878,10)="Unincepted",$B878="Q "),VLOOKUP(" ULO",_312_Table3,MATCH('312'!$X$16,_312_Table3_ColumnLookup,0),FALSE),
  IF(AND(VALUE(LEFT($A878,3))=312,LEFT($G878,10)="Unincepted"),VLOOKUP(" ULO",_312_Table3,MATCH(LEFT($B878,1),_312_Table3_ColumnLookup,0),FALSE),
  IF(AND(VALUE(LEFT($A878,3))=312,LEFT($G878,5)="Total",$B878="G "),VLOOKUP('312'!$F$80,_312_Table3,MATCH('312'!$N$16,_312_Table3_ColumnLookup,0),FALSE),
  IF(AND(VALUE(LEFT($A878,3))=312,LEFT($G878,5)="Total",$B878="O "),VLOOKUP('312'!$F$80,_312_Table3,MATCH('312'!$V$16,_312_Table3_ColumnLookup,0),FALSE),
  IF(AND(VALUE(LEFT($A878,3))=312,LEFT($G878,5)="Total",$B878="Q "),VLOOKUP('312'!$F$80,_312_Table3,MATCH('312'!$X$16,_312_Table3_ColumnLookup,0),FALSE),
  IF(AND(VALUE(LEFT($A878,3))=312,LEFT($G878,5)="Total"),VLOOKUP('312'!$F$80,_312_Table3,MATCH(LEFT($B878,1),_312_Table3_ColumnLookup,0),FALSE),
  IF(AND(VALUE(LEFT($A878,3))=312,LEN($I878)=4,$B878="G"),VLOOKUP($I878,_312_Table3,MATCH('312'!$N$16,_312_Table3_ColumnLookup,0),FALSE),
  IF(AND(VALUE(LEFT($A878,3))=312,LEN($I878)=4,$B878="O"),VLOOKUP($I878,_312_Table3,MATCH('312'!$V$16,_312_Table3_ColumnLookup,0),FALSE),
  IF(AND(VALUE(LEFT($A878,3))=312,LEN($I878)=4,$B878="Q"),VLOOKUP($I878,_312_Table3,MATCH('312'!$X$16,_312_Table3_ColumnLookup,0),FALSE),
  IF(AND(VALUE(LEFT($A878,3))=312,LEN($I878)=4),VLOOKUP($I878,_312_Table3,MATCH(LEFT($B878,1),_312_Table3_ColumnLookup,0),FALSE)
+N("312"),
  IF(VALUE(LEFT($A878,3))=313,VLOOKUP(VALUE(MID($B878,2,1)),_313_Table3,MATCH(MID($B878,1,1),_313_Table3_ColumnLookup,0),FALSE)
+N("313"),
  IF(AND(VALUE(LEFT($A878,3))=314,LEN($B878)=3),VLOOKUP(VALUE(MID($B878,2,2)),_314_Table3,MATCH(MID($B878,1,1),_314_Table3_ColumnLookup,0),FALSE),
  IF(VALUE(LEFT($A878,3))=314,VLOOKUP(VALUE(MID($B878,2,1)),_314_Table3,MATCH(MID($B878,1,1),_314_Table3_ColumnLookup,0),FALSE)
+N("314"),
""))))))))))))))))))))))))</f>
        <v>#N/A</v>
      </c>
      <c r="H878" s="321" t="str">
        <f>IFERROR(
IF(ISERROR($D878)=FALSE,$D878,IF(ISERROR($E878)=FALSE,$E878,IF(ISERROR($F878)=FALSE,$F878
+N("012 checkboxes"),
IF(
IF(OR(LEFT($A878,9)="Syndicate",LEFT($A878,12)="NewSyndicate"),VLOOKUP($A878,'012'!$J:$ZW,MATCH("Link to button",'012'!$J$1:$ZW$1,0),0)
+N("309 checkbox"),
IF($C878="309 LCR Summary0",VLOOKUP("Notes990",'309'!$P:$ZZ,MATCH("Link to button",'309'!$P$1:$ZZ$1,0),0)
+N("313 checkboxes"),
IF($C878="313 Financial Information0LcmVsScr",IF($C878="309 LCR Summary0",VLOOKUP("LcmVsScr",'309'!$N:$ZZ,MATCH("Link to button",'309'!$N$1:$ZZ$1,0),0),
IF($C878="313 Financial Information0LcrDocAttached",IF($C878="309 LCR Summary0",VLOOKUP("LcrDocAttached",'309'!$N:$ZZ,MATCH("Link to button",'309'!$N$1:$ZZ$1,0),
0)))))))=1,TRUE,FALSE)
))),"")</f>
        <v/>
      </c>
    </row>
    <row r="879" spans="1:8">
      <c r="A879" s="237" t="e">
        <f>VLOOKUP($G879,CSVLookups!$B:$R,MATCH(A$1,CSVLookups!$B$1:$R$1,0),FALSE)</f>
        <v>#N/A</v>
      </c>
      <c r="B879" s="237" t="e">
        <f>VLOOKUP($G879,CSVLookups!$B:$R,MATCH(B$1,CSVLookups!$B$1:$R$1,0),FALSE)</f>
        <v>#N/A</v>
      </c>
      <c r="C879" s="238" t="e">
        <f t="shared" si="14"/>
        <v>#N/A</v>
      </c>
      <c r="D879" s="238" t="e">
        <f>IF(AND(VALUE(LEFT($A879,3))=309,LEN($B879)=3),VLOOKUP(VALUE(MID($B879,2,2)),_309_Table1,MATCH(MID($B879,1,1),_309_Table1_ColumnLookup,0),FALSE),
  IF($C879="309 LCR SummaryA",OneYearSCR,IF($C879="309 LCR SummaryB",UltimateSCR,IF(VALUE(LEFT($A879,3))=309,VLOOKUP(VALUE(MID($B879,2,1)),_309_Table1,MATCH(MID($B879,1,1),_309_Table1_ColumnLookup,0),FALSE)
+N("309"),
  IF(VALUE(LEFT($A879,3))=310,VLOOKUP(VALUE(MID($B879,2,1)),_310_Table1,MATCH(MID($B879,1,1),_310_Table1_ColumnLookup,0),FALSE)
+N("310"),
  IF(AND(VALUE(LEFT($A879,3))=311,LEN($I879)=4),VLOOKUP($I879,_311_Table1,MATCH($B879,_311_Table1_ColumnLookup,0),FALSE),
  IF(AND(VALUE(LEFT($A879,3))=311,OR($B879="I2",$B879="J2",$B879="K2",$B879="L2")),VLOOKUP('311'!$G$58,_311_Table1,MATCH(MID($B879,1,1),_311_Table1_ColumnLookup,0),FALSE),
  IF(AND(VALUE(LEFT($A879,3))=311,RIGHT($B879,5)="Total"),VLOOKUP('311'!$G$59,_311_Table1,MATCH(MID($B879,1,1),_311_Table1_ColumnLookup,0),FALSE),
  IF(VALUE(LEFT($A879,3))=311,VLOOKUP(VALUE(MID($B879,2,1)),_311_Table1,MATCH(MID($B879,1,1),_311_Table1_ColumnLookup,0),FALSE)
+N("311"),
  IF(AND(VALUE(LEFT($A879,3))=312,LEFT($G879,10)="Unincepted",$B879="G "),VLOOKUP(" ULO",_312_Table1,MATCH('312'!$N$16,_312_Table1_ColumnLookup,0),FALSE),
  IF(AND(VALUE(LEFT($A879,3))=312,LEFT($G879,10)="Unincepted",$B879="O "),VLOOKUP(" ULO",_312_Table1,MATCH('312'!$V$16,_312_Table1_ColumnLookup,0),FALSE),
  IF(AND(VALUE(LEFT($A879,3))=312,LEFT($G879,10)="Unincepted",$B879="Q "),VLOOKUP(" ULO",_312_Table1,MATCH('312'!$X$16,_312_Table1_ColumnLookup,0),FALSE),
  IF(AND(VALUE(LEFT($A879,3))=312,LEFT($G879,10)="Unincepted"),VLOOKUP(" ULO",_312_Table1,MATCH(LEFT($B879,1),_312_Table1_ColumnLookup,0),FALSE),
  IF(AND(VALUE(LEFT($A879,3))=312,LEFT($G879,5)="Total",$B879="G "),VLOOKUP('312'!$F$80,_312_Table1,MATCH('312'!$N$16,_312_Table1_ColumnLookup,0),FALSE),
  IF(AND(VALUE(LEFT($A879,3))=312,LEFT($G879,5)="Total",$B879="O "),VLOOKUP('312'!$F$80,_312_Table1,MATCH('312'!$V$16,_312_Table1_ColumnLookup,0),FALSE),
  IF(AND(VALUE(LEFT($A879,3))=312,LEFT($G879,5)="Total",$B879="Q "),VLOOKUP('312'!$F$80,_312_Table1,MATCH('312'!$X$16,_312_Table1_ColumnLookup,0),FALSE),
  IF(AND(VALUE(LEFT($A879,3))=312,LEFT($G879,5)="Total"),VLOOKUP('312'!$F$80,_312_Table1,MATCH(LEFT($B879,1),_312_Table1_ColumnLookup,0),FALSE),
  IF(AND(VALUE(LEFT($A879,3))=312,LEN($I879)=4,$B879="G"),VLOOKUP($I879,_312_Table1,MATCH('312'!$N$16,_312_Table1_ColumnLookup,0),FALSE),
  IF(AND(VALUE(LEFT($A879,3))=312,LEN($I879)=4,$B879="O"),VLOOKUP($I879,_312_Table1,MATCH('312'!$V$16,_312_Table1_ColumnLookup,0),FALSE),
  IF(AND(VALUE(LEFT($A879,3))=312,LEN($I879)=4,$B879="Q"),VLOOKUP($I879,_312_Table1,MATCH('312'!$X$16,_312_Table1_ColumnLookup,0),FALSE),
  IF(AND(VALUE(LEFT($A879,3))=312,LEN($I879)=4),VLOOKUP($I879,_312_Table1,MATCH(LEFT($B879,1),_312_Table1_ColumnLookup,0),FALSE)
+N("312"),
  IF(VALUE(LEFT($A879,3))=313,VLOOKUP(VALUE(MID($B879,2,1)),_313_Table1,MATCH(MID($B879,1,1),_313_Table1_ColumnLookup,0),FALSE)
+N("313"),
  IF(AND(VALUE(LEFT($A879,3))=314,LEN($B879)=3),VLOOKUP(VALUE(MID($B879,2,2)),_314_Table1,MATCH(MID($B879,1,1),_314_Table1_ColumnLookup,0),FALSE),
  IF(VALUE(LEFT($A879,3))=314,VLOOKUP(VALUE(MID($B879,2,1)),_314_Table1,MATCH(MID($B879,1,1),_314_Table1_ColumnLookup,0),FALSE)
+N("314"),
""))))))))))))))))))))))))</f>
        <v>#N/A</v>
      </c>
      <c r="E879" s="238" t="e">
        <f>IF(AND(VALUE(LEFT($A879,3))=309,LEN($B879)=3),VLOOKUP(VALUE(MID($B879,2,2)),_309_Table2,MATCH(MID($B879,1,1),_309_Table2_ColumnLookup,0),FALSE),
  IF($C879="309 LCR SummaryA",OneYearSCR,IF($C879="309 LCR SummaryB",UltimateSCR,IF(VALUE(LEFT($A879,3))=309,VLOOKUP(VALUE(MID($B879,2,1)),_309_Table2,MATCH(MID($B879,1,1),_309_Table2_ColumnLookup,0),FALSE)
+N("309"),
  IF(VALUE(LEFT($A879,3))=310,VLOOKUP(VALUE(MID($B879,2,1)),_310_Table2,MATCH(MID($B879,1,1),_310_Table2_ColumnLookup,0),FALSE)
+N("310"),
  IF(AND(VALUE(LEFT($A879,3))=311,LEN($I879)=4),VLOOKUP($I879,_311_Table2,MATCH($B879,_311_Table2_ColumnLookup,0),FALSE),
  IF(AND(VALUE(LEFT($A879,3))=311,OR($B879="I2",$B879="J2",$B879="K2",$B879="L2")),VLOOKUP('311'!$G$58,_311_Table2,MATCH(MID($B879,1,1),_311_Table2_ColumnLookup,0),FALSE),
  IF(AND(VALUE(LEFT($A879,3))=311,RIGHT($B879,5)="Total"),VLOOKUP('311'!$G$59,_311_Table2,MATCH(MID($B879,1,1),_311_Table2_ColumnLookup,0),FALSE),
  IF(VALUE(LEFT($A879,3))=311,VLOOKUP(VALUE(MID($B879,2,1)),_311_Table2,MATCH(MID($B879,1,1),_311_Table2_ColumnLookup,0),FALSE)
+N("311"),
  IF(AND(VALUE(LEFT($A879,3))=312,LEFT($G879,10)="Unincepted",$B879="G "),VLOOKUP(" ULO",_312_Table2,MATCH('312'!$N$16,_312_Table2_ColumnLookup,0),FALSE),
  IF(AND(VALUE(LEFT($A879,3))=312,LEFT($G879,10)="Unincepted",$B879="O "),VLOOKUP(" ULO",_312_Table2,MATCH('312'!$V$16,_312_Table2_ColumnLookup,0),FALSE),
  IF(AND(VALUE(LEFT($A879,3))=312,LEFT($G879,10)="Unincepted",$B879="Q "),VLOOKUP(" ULO",_312_Table2,MATCH('312'!$X$16,_312_Table2_ColumnLookup,0),FALSE),
  IF(AND(VALUE(LEFT($A879,3))=312,LEFT($G879,10)="Unincepted"),VLOOKUP(" ULO",_312_Table2,MATCH(LEFT($B879,1),_312_Table2_ColumnLookup,0),FALSE),
  IF(AND(VALUE(LEFT($A879,3))=312,LEFT($G879,5)="Total",$B879="G "),VLOOKUP('312'!$F$80,_312_Table2,MATCH('312'!$N$16,_312_Table2_ColumnLookup,0),FALSE),
  IF(AND(VALUE(LEFT($A879,3))=312,LEFT($G879,5)="Total",$B879="O "),VLOOKUP('312'!$F$80,_312_Table2,MATCH('312'!$V$16,_312_Table2_ColumnLookup,0),FALSE),
  IF(AND(VALUE(LEFT($A879,3))=312,LEFT($G879,5)="Total",$B879="Q "),VLOOKUP('312'!$F$80,_312_Table2,MATCH('312'!$X$16,_312_Table2_ColumnLookup,0),FALSE),
  IF(AND(VALUE(LEFT($A879,3))=312,LEFT($G879,5)="Total"),VLOOKUP('312'!$F$80,_312_Table2,MATCH(LEFT($B879,1),_312_Table2_ColumnLookup,0),FALSE),
  IF(AND(VALUE(LEFT($A879,3))=312,LEN($I879)=4,$B879="G"),VLOOKUP($I879,_312_Table2,MATCH('312'!$N$16,_312_Table2_ColumnLookup,0),FALSE),
  IF(AND(VALUE(LEFT($A879,3))=312,LEN($I879)=4,$B879="O"),VLOOKUP($I879,_312_Table2,MATCH('312'!$V$16,_312_Table2_ColumnLookup,0),FALSE),
  IF(AND(VALUE(LEFT($A879,3))=312,LEN($I879)=4,$B879="Q"),VLOOKUP($I879,_312_Table2,MATCH('312'!$X$16,_312_Table2_ColumnLookup,0),FALSE),
  IF(AND(VALUE(LEFT($A879,3))=312,LEN($I879)=4),VLOOKUP($I879,_312_Table2,MATCH(LEFT($B879,1),_312_Table2_ColumnLookup,0),FALSE)
+N("312"),
  IF(VALUE(LEFT($A879,3))=313,VLOOKUP(VALUE(MID($B879,2,1)),_313_Table2,MATCH(MID($B879,1,1),_313_Table2_ColumnLookup,0),FALSE)
+N("313"),
  IF(AND(VALUE(LEFT($A879,3))=314,LEN($B879)=3),VLOOKUP(VALUE(MID($B879,2,2)),_314_Table2,MATCH(MID($B879,1,1),_314_Table2_ColumnLookup,0),FALSE),
  IF(VALUE(LEFT($A879,3))=314,VLOOKUP(VALUE(MID($B879,2,1)),_314_Table2,MATCH(MID($B879,1,1),_314_Table2_ColumnLookup,0),FALSE)
+N("314"),
""))))))))))))))))))))))))</f>
        <v>#N/A</v>
      </c>
      <c r="F879" s="238" t="e">
        <f>IF(AND(VALUE(LEFT($A879,3))=309,LEN($B879)=3),VLOOKUP(VALUE(MID($B879,2,2)),_309_Table3,MATCH(MID($B879,1,1),_309_Table3_ColumnLookup,0),FALSE),
  IF($C879="309 LCR SummaryA",OneYearSCR,IF($C879="309 LCR SummaryB",UltimateSCR,IF(VALUE(LEFT($A879,3))=309,VLOOKUP(VALUE(MID($B879,2,1)),_309_Table3,MATCH(MID($B879,1,1),_309_Table3_ColumnLookup,0),FALSE)
+N("309"),
  IF(VALUE(LEFT($A879,3))=310,VLOOKUP(VALUE(MID($B879,2,1)),_310_Table3,MATCH(MID($B879,1,1),_310_Table3_ColumnLookup,0),FALSE)
+N("310"),
  IF(AND(VALUE(LEFT($A879,3))=311,LEN($I879)=4),VLOOKUP($I879,_311_Table3,MATCH($B879,_311_Table3_ColumnLookup,0),FALSE),
  IF(AND(VALUE(LEFT($A879,3))=311,OR($B879="I2",$B879="J2",$B879="K2",$B879="L2")),VLOOKUP('311'!$G$58,_311_Table3,MATCH(MID($B879,1,1),_311_Table3_ColumnLookup,0),FALSE),
  IF(AND(VALUE(LEFT($A879,3))=311,RIGHT($B879,5)="Total"),VLOOKUP('311'!$G$59,_311_Table3,MATCH(MID($B879,1,1),_311_Table3_ColumnLookup,0),FALSE),
  IF(VALUE(LEFT($A879,3))=311,VLOOKUP(VALUE(MID($B879,2,1)),_311_Table3,MATCH(MID($B879,1,1),_311_Table3_ColumnLookup,0),FALSE)
+N("311"),
  IF(AND(VALUE(LEFT($A879,3))=312,LEFT($G879,10)="Unincepted",$B879="G "),VLOOKUP(" ULO",_312_Table3,MATCH('312'!$N$16,_312_Table3_ColumnLookup,0),FALSE),
  IF(AND(VALUE(LEFT($A879,3))=312,LEFT($G879,10)="Unincepted",$B879="O "),VLOOKUP(" ULO",_312_Table3,MATCH('312'!$V$16,_312_Table3_ColumnLookup,0),FALSE),
  IF(AND(VALUE(LEFT($A879,3))=312,LEFT($G879,10)="Unincepted",$B879="Q "),VLOOKUP(" ULO",_312_Table3,MATCH('312'!$X$16,_312_Table3_ColumnLookup,0),FALSE),
  IF(AND(VALUE(LEFT($A879,3))=312,LEFT($G879,10)="Unincepted"),VLOOKUP(" ULO",_312_Table3,MATCH(LEFT($B879,1),_312_Table3_ColumnLookup,0),FALSE),
  IF(AND(VALUE(LEFT($A879,3))=312,LEFT($G879,5)="Total",$B879="G "),VLOOKUP('312'!$F$80,_312_Table3,MATCH('312'!$N$16,_312_Table3_ColumnLookup,0),FALSE),
  IF(AND(VALUE(LEFT($A879,3))=312,LEFT($G879,5)="Total",$B879="O "),VLOOKUP('312'!$F$80,_312_Table3,MATCH('312'!$V$16,_312_Table3_ColumnLookup,0),FALSE),
  IF(AND(VALUE(LEFT($A879,3))=312,LEFT($G879,5)="Total",$B879="Q "),VLOOKUP('312'!$F$80,_312_Table3,MATCH('312'!$X$16,_312_Table3_ColumnLookup,0),FALSE),
  IF(AND(VALUE(LEFT($A879,3))=312,LEFT($G879,5)="Total"),VLOOKUP('312'!$F$80,_312_Table3,MATCH(LEFT($B879,1),_312_Table3_ColumnLookup,0),FALSE),
  IF(AND(VALUE(LEFT($A879,3))=312,LEN($I879)=4,$B879="G"),VLOOKUP($I879,_312_Table3,MATCH('312'!$N$16,_312_Table3_ColumnLookup,0),FALSE),
  IF(AND(VALUE(LEFT($A879,3))=312,LEN($I879)=4,$B879="O"),VLOOKUP($I879,_312_Table3,MATCH('312'!$V$16,_312_Table3_ColumnLookup,0),FALSE),
  IF(AND(VALUE(LEFT($A879,3))=312,LEN($I879)=4,$B879="Q"),VLOOKUP($I879,_312_Table3,MATCH('312'!$X$16,_312_Table3_ColumnLookup,0),FALSE),
  IF(AND(VALUE(LEFT($A879,3))=312,LEN($I879)=4),VLOOKUP($I879,_312_Table3,MATCH(LEFT($B879,1),_312_Table3_ColumnLookup,0),FALSE)
+N("312"),
  IF(VALUE(LEFT($A879,3))=313,VLOOKUP(VALUE(MID($B879,2,1)),_313_Table3,MATCH(MID($B879,1,1),_313_Table3_ColumnLookup,0),FALSE)
+N("313"),
  IF(AND(VALUE(LEFT($A879,3))=314,LEN($B879)=3),VLOOKUP(VALUE(MID($B879,2,2)),_314_Table3,MATCH(MID($B879,1,1),_314_Table3_ColumnLookup,0),FALSE),
  IF(VALUE(LEFT($A879,3))=314,VLOOKUP(VALUE(MID($B879,2,1)),_314_Table3,MATCH(MID($B879,1,1),_314_Table3_ColumnLookup,0),FALSE)
+N("314"),
""))))))))))))))))))))))))</f>
        <v>#N/A</v>
      </c>
      <c r="H879" s="321" t="str">
        <f>IFERROR(
IF(ISERROR($D879)=FALSE,$D879,IF(ISERROR($E879)=FALSE,$E879,IF(ISERROR($F879)=FALSE,$F879
+N("012 checkboxes"),
IF(
IF(OR(LEFT($A879,9)="Syndicate",LEFT($A879,12)="NewSyndicate"),VLOOKUP($A879,'012'!$J:$ZW,MATCH("Link to button",'012'!$J$1:$ZW$1,0),0)
+N("309 checkbox"),
IF($C879="309 LCR Summary0",VLOOKUP("Notes990",'309'!$P:$ZZ,MATCH("Link to button",'309'!$P$1:$ZZ$1,0),0)
+N("313 checkboxes"),
IF($C879="313 Financial Information0LcmVsScr",IF($C879="309 LCR Summary0",VLOOKUP("LcmVsScr",'309'!$N:$ZZ,MATCH("Link to button",'309'!$N$1:$ZZ$1,0),0),
IF($C879="313 Financial Information0LcrDocAttached",IF($C879="309 LCR Summary0",VLOOKUP("LcrDocAttached",'309'!$N:$ZZ,MATCH("Link to button",'309'!$N$1:$ZZ$1,0),
0)))))))=1,TRUE,FALSE)
))),"")</f>
        <v/>
      </c>
    </row>
    <row r="880" spans="1:8">
      <c r="A880" s="237" t="e">
        <f>VLOOKUP($G880,CSVLookups!$B:$R,MATCH(A$1,CSVLookups!$B$1:$R$1,0),FALSE)</f>
        <v>#N/A</v>
      </c>
      <c r="B880" s="237" t="e">
        <f>VLOOKUP($G880,CSVLookups!$B:$R,MATCH(B$1,CSVLookups!$B$1:$R$1,0),FALSE)</f>
        <v>#N/A</v>
      </c>
      <c r="C880" s="238" t="e">
        <f t="shared" si="14"/>
        <v>#N/A</v>
      </c>
      <c r="D880" s="238" t="e">
        <f>IF(AND(VALUE(LEFT($A880,3))=309,LEN($B880)=3),VLOOKUP(VALUE(MID($B880,2,2)),_309_Table1,MATCH(MID($B880,1,1),_309_Table1_ColumnLookup,0),FALSE),
  IF($C880="309 LCR SummaryA",OneYearSCR,IF($C880="309 LCR SummaryB",UltimateSCR,IF(VALUE(LEFT($A880,3))=309,VLOOKUP(VALUE(MID($B880,2,1)),_309_Table1,MATCH(MID($B880,1,1),_309_Table1_ColumnLookup,0),FALSE)
+N("309"),
  IF(VALUE(LEFT($A880,3))=310,VLOOKUP(VALUE(MID($B880,2,1)),_310_Table1,MATCH(MID($B880,1,1),_310_Table1_ColumnLookup,0),FALSE)
+N("310"),
  IF(AND(VALUE(LEFT($A880,3))=311,LEN($I880)=4),VLOOKUP($I880,_311_Table1,MATCH($B880,_311_Table1_ColumnLookup,0),FALSE),
  IF(AND(VALUE(LEFT($A880,3))=311,OR($B880="I2",$B880="J2",$B880="K2",$B880="L2")),VLOOKUP('311'!$G$58,_311_Table1,MATCH(MID($B880,1,1),_311_Table1_ColumnLookup,0),FALSE),
  IF(AND(VALUE(LEFT($A880,3))=311,RIGHT($B880,5)="Total"),VLOOKUP('311'!$G$59,_311_Table1,MATCH(MID($B880,1,1),_311_Table1_ColumnLookup,0),FALSE),
  IF(VALUE(LEFT($A880,3))=311,VLOOKUP(VALUE(MID($B880,2,1)),_311_Table1,MATCH(MID($B880,1,1),_311_Table1_ColumnLookup,0),FALSE)
+N("311"),
  IF(AND(VALUE(LEFT($A880,3))=312,LEFT($G880,10)="Unincepted",$B880="G "),VLOOKUP(" ULO",_312_Table1,MATCH('312'!$N$16,_312_Table1_ColumnLookup,0),FALSE),
  IF(AND(VALUE(LEFT($A880,3))=312,LEFT($G880,10)="Unincepted",$B880="O "),VLOOKUP(" ULO",_312_Table1,MATCH('312'!$V$16,_312_Table1_ColumnLookup,0),FALSE),
  IF(AND(VALUE(LEFT($A880,3))=312,LEFT($G880,10)="Unincepted",$B880="Q "),VLOOKUP(" ULO",_312_Table1,MATCH('312'!$X$16,_312_Table1_ColumnLookup,0),FALSE),
  IF(AND(VALUE(LEFT($A880,3))=312,LEFT($G880,10)="Unincepted"),VLOOKUP(" ULO",_312_Table1,MATCH(LEFT($B880,1),_312_Table1_ColumnLookup,0),FALSE),
  IF(AND(VALUE(LEFT($A880,3))=312,LEFT($G880,5)="Total",$B880="G "),VLOOKUP('312'!$F$80,_312_Table1,MATCH('312'!$N$16,_312_Table1_ColumnLookup,0),FALSE),
  IF(AND(VALUE(LEFT($A880,3))=312,LEFT($G880,5)="Total",$B880="O "),VLOOKUP('312'!$F$80,_312_Table1,MATCH('312'!$V$16,_312_Table1_ColumnLookup,0),FALSE),
  IF(AND(VALUE(LEFT($A880,3))=312,LEFT($G880,5)="Total",$B880="Q "),VLOOKUP('312'!$F$80,_312_Table1,MATCH('312'!$X$16,_312_Table1_ColumnLookup,0),FALSE),
  IF(AND(VALUE(LEFT($A880,3))=312,LEFT($G880,5)="Total"),VLOOKUP('312'!$F$80,_312_Table1,MATCH(LEFT($B880,1),_312_Table1_ColumnLookup,0),FALSE),
  IF(AND(VALUE(LEFT($A880,3))=312,LEN($I880)=4,$B880="G"),VLOOKUP($I880,_312_Table1,MATCH('312'!$N$16,_312_Table1_ColumnLookup,0),FALSE),
  IF(AND(VALUE(LEFT($A880,3))=312,LEN($I880)=4,$B880="O"),VLOOKUP($I880,_312_Table1,MATCH('312'!$V$16,_312_Table1_ColumnLookup,0),FALSE),
  IF(AND(VALUE(LEFT($A880,3))=312,LEN($I880)=4,$B880="Q"),VLOOKUP($I880,_312_Table1,MATCH('312'!$X$16,_312_Table1_ColumnLookup,0),FALSE),
  IF(AND(VALUE(LEFT($A880,3))=312,LEN($I880)=4),VLOOKUP($I880,_312_Table1,MATCH(LEFT($B880,1),_312_Table1_ColumnLookup,0),FALSE)
+N("312"),
  IF(VALUE(LEFT($A880,3))=313,VLOOKUP(VALUE(MID($B880,2,1)),_313_Table1,MATCH(MID($B880,1,1),_313_Table1_ColumnLookup,0),FALSE)
+N("313"),
  IF(AND(VALUE(LEFT($A880,3))=314,LEN($B880)=3),VLOOKUP(VALUE(MID($B880,2,2)),_314_Table1,MATCH(MID($B880,1,1),_314_Table1_ColumnLookup,0),FALSE),
  IF(VALUE(LEFT($A880,3))=314,VLOOKUP(VALUE(MID($B880,2,1)),_314_Table1,MATCH(MID($B880,1,1),_314_Table1_ColumnLookup,0),FALSE)
+N("314"),
""))))))))))))))))))))))))</f>
        <v>#N/A</v>
      </c>
      <c r="E880" s="238" t="e">
        <f>IF(AND(VALUE(LEFT($A880,3))=309,LEN($B880)=3),VLOOKUP(VALUE(MID($B880,2,2)),_309_Table2,MATCH(MID($B880,1,1),_309_Table2_ColumnLookup,0),FALSE),
  IF($C880="309 LCR SummaryA",OneYearSCR,IF($C880="309 LCR SummaryB",UltimateSCR,IF(VALUE(LEFT($A880,3))=309,VLOOKUP(VALUE(MID($B880,2,1)),_309_Table2,MATCH(MID($B880,1,1),_309_Table2_ColumnLookup,0),FALSE)
+N("309"),
  IF(VALUE(LEFT($A880,3))=310,VLOOKUP(VALUE(MID($B880,2,1)),_310_Table2,MATCH(MID($B880,1,1),_310_Table2_ColumnLookup,0),FALSE)
+N("310"),
  IF(AND(VALUE(LEFT($A880,3))=311,LEN($I880)=4),VLOOKUP($I880,_311_Table2,MATCH($B880,_311_Table2_ColumnLookup,0),FALSE),
  IF(AND(VALUE(LEFT($A880,3))=311,OR($B880="I2",$B880="J2",$B880="K2",$B880="L2")),VLOOKUP('311'!$G$58,_311_Table2,MATCH(MID($B880,1,1),_311_Table2_ColumnLookup,0),FALSE),
  IF(AND(VALUE(LEFT($A880,3))=311,RIGHT($B880,5)="Total"),VLOOKUP('311'!$G$59,_311_Table2,MATCH(MID($B880,1,1),_311_Table2_ColumnLookup,0),FALSE),
  IF(VALUE(LEFT($A880,3))=311,VLOOKUP(VALUE(MID($B880,2,1)),_311_Table2,MATCH(MID($B880,1,1),_311_Table2_ColumnLookup,0),FALSE)
+N("311"),
  IF(AND(VALUE(LEFT($A880,3))=312,LEFT($G880,10)="Unincepted",$B880="G "),VLOOKUP(" ULO",_312_Table2,MATCH('312'!$N$16,_312_Table2_ColumnLookup,0),FALSE),
  IF(AND(VALUE(LEFT($A880,3))=312,LEFT($G880,10)="Unincepted",$B880="O "),VLOOKUP(" ULO",_312_Table2,MATCH('312'!$V$16,_312_Table2_ColumnLookup,0),FALSE),
  IF(AND(VALUE(LEFT($A880,3))=312,LEFT($G880,10)="Unincepted",$B880="Q "),VLOOKUP(" ULO",_312_Table2,MATCH('312'!$X$16,_312_Table2_ColumnLookup,0),FALSE),
  IF(AND(VALUE(LEFT($A880,3))=312,LEFT($G880,10)="Unincepted"),VLOOKUP(" ULO",_312_Table2,MATCH(LEFT($B880,1),_312_Table2_ColumnLookup,0),FALSE),
  IF(AND(VALUE(LEFT($A880,3))=312,LEFT($G880,5)="Total",$B880="G "),VLOOKUP('312'!$F$80,_312_Table2,MATCH('312'!$N$16,_312_Table2_ColumnLookup,0),FALSE),
  IF(AND(VALUE(LEFT($A880,3))=312,LEFT($G880,5)="Total",$B880="O "),VLOOKUP('312'!$F$80,_312_Table2,MATCH('312'!$V$16,_312_Table2_ColumnLookup,0),FALSE),
  IF(AND(VALUE(LEFT($A880,3))=312,LEFT($G880,5)="Total",$B880="Q "),VLOOKUP('312'!$F$80,_312_Table2,MATCH('312'!$X$16,_312_Table2_ColumnLookup,0),FALSE),
  IF(AND(VALUE(LEFT($A880,3))=312,LEFT($G880,5)="Total"),VLOOKUP('312'!$F$80,_312_Table2,MATCH(LEFT($B880,1),_312_Table2_ColumnLookup,0),FALSE),
  IF(AND(VALUE(LEFT($A880,3))=312,LEN($I880)=4,$B880="G"),VLOOKUP($I880,_312_Table2,MATCH('312'!$N$16,_312_Table2_ColumnLookup,0),FALSE),
  IF(AND(VALUE(LEFT($A880,3))=312,LEN($I880)=4,$B880="O"),VLOOKUP($I880,_312_Table2,MATCH('312'!$V$16,_312_Table2_ColumnLookup,0),FALSE),
  IF(AND(VALUE(LEFT($A880,3))=312,LEN($I880)=4,$B880="Q"),VLOOKUP($I880,_312_Table2,MATCH('312'!$X$16,_312_Table2_ColumnLookup,0),FALSE),
  IF(AND(VALUE(LEFT($A880,3))=312,LEN($I880)=4),VLOOKUP($I880,_312_Table2,MATCH(LEFT($B880,1),_312_Table2_ColumnLookup,0),FALSE)
+N("312"),
  IF(VALUE(LEFT($A880,3))=313,VLOOKUP(VALUE(MID($B880,2,1)),_313_Table2,MATCH(MID($B880,1,1),_313_Table2_ColumnLookup,0),FALSE)
+N("313"),
  IF(AND(VALUE(LEFT($A880,3))=314,LEN($B880)=3),VLOOKUP(VALUE(MID($B880,2,2)),_314_Table2,MATCH(MID($B880,1,1),_314_Table2_ColumnLookup,0),FALSE),
  IF(VALUE(LEFT($A880,3))=314,VLOOKUP(VALUE(MID($B880,2,1)),_314_Table2,MATCH(MID($B880,1,1),_314_Table2_ColumnLookup,0),FALSE)
+N("314"),
""))))))))))))))))))))))))</f>
        <v>#N/A</v>
      </c>
      <c r="F880" s="238" t="e">
        <f>IF(AND(VALUE(LEFT($A880,3))=309,LEN($B880)=3),VLOOKUP(VALUE(MID($B880,2,2)),_309_Table3,MATCH(MID($B880,1,1),_309_Table3_ColumnLookup,0),FALSE),
  IF($C880="309 LCR SummaryA",OneYearSCR,IF($C880="309 LCR SummaryB",UltimateSCR,IF(VALUE(LEFT($A880,3))=309,VLOOKUP(VALUE(MID($B880,2,1)),_309_Table3,MATCH(MID($B880,1,1),_309_Table3_ColumnLookup,0),FALSE)
+N("309"),
  IF(VALUE(LEFT($A880,3))=310,VLOOKUP(VALUE(MID($B880,2,1)),_310_Table3,MATCH(MID($B880,1,1),_310_Table3_ColumnLookup,0),FALSE)
+N("310"),
  IF(AND(VALUE(LEFT($A880,3))=311,LEN($I880)=4),VLOOKUP($I880,_311_Table3,MATCH($B880,_311_Table3_ColumnLookup,0),FALSE),
  IF(AND(VALUE(LEFT($A880,3))=311,OR($B880="I2",$B880="J2",$B880="K2",$B880="L2")),VLOOKUP('311'!$G$58,_311_Table3,MATCH(MID($B880,1,1),_311_Table3_ColumnLookup,0),FALSE),
  IF(AND(VALUE(LEFT($A880,3))=311,RIGHT($B880,5)="Total"),VLOOKUP('311'!$G$59,_311_Table3,MATCH(MID($B880,1,1),_311_Table3_ColumnLookup,0),FALSE),
  IF(VALUE(LEFT($A880,3))=311,VLOOKUP(VALUE(MID($B880,2,1)),_311_Table3,MATCH(MID($B880,1,1),_311_Table3_ColumnLookup,0),FALSE)
+N("311"),
  IF(AND(VALUE(LEFT($A880,3))=312,LEFT($G880,10)="Unincepted",$B880="G "),VLOOKUP(" ULO",_312_Table3,MATCH('312'!$N$16,_312_Table3_ColumnLookup,0),FALSE),
  IF(AND(VALUE(LEFT($A880,3))=312,LEFT($G880,10)="Unincepted",$B880="O "),VLOOKUP(" ULO",_312_Table3,MATCH('312'!$V$16,_312_Table3_ColumnLookup,0),FALSE),
  IF(AND(VALUE(LEFT($A880,3))=312,LEFT($G880,10)="Unincepted",$B880="Q "),VLOOKUP(" ULO",_312_Table3,MATCH('312'!$X$16,_312_Table3_ColumnLookup,0),FALSE),
  IF(AND(VALUE(LEFT($A880,3))=312,LEFT($G880,10)="Unincepted"),VLOOKUP(" ULO",_312_Table3,MATCH(LEFT($B880,1),_312_Table3_ColumnLookup,0),FALSE),
  IF(AND(VALUE(LEFT($A880,3))=312,LEFT($G880,5)="Total",$B880="G "),VLOOKUP('312'!$F$80,_312_Table3,MATCH('312'!$N$16,_312_Table3_ColumnLookup,0),FALSE),
  IF(AND(VALUE(LEFT($A880,3))=312,LEFT($G880,5)="Total",$B880="O "),VLOOKUP('312'!$F$80,_312_Table3,MATCH('312'!$V$16,_312_Table3_ColumnLookup,0),FALSE),
  IF(AND(VALUE(LEFT($A880,3))=312,LEFT($G880,5)="Total",$B880="Q "),VLOOKUP('312'!$F$80,_312_Table3,MATCH('312'!$X$16,_312_Table3_ColumnLookup,0),FALSE),
  IF(AND(VALUE(LEFT($A880,3))=312,LEFT($G880,5)="Total"),VLOOKUP('312'!$F$80,_312_Table3,MATCH(LEFT($B880,1),_312_Table3_ColumnLookup,0),FALSE),
  IF(AND(VALUE(LEFT($A880,3))=312,LEN($I880)=4,$B880="G"),VLOOKUP($I880,_312_Table3,MATCH('312'!$N$16,_312_Table3_ColumnLookup,0),FALSE),
  IF(AND(VALUE(LEFT($A880,3))=312,LEN($I880)=4,$B880="O"),VLOOKUP($I880,_312_Table3,MATCH('312'!$V$16,_312_Table3_ColumnLookup,0),FALSE),
  IF(AND(VALUE(LEFT($A880,3))=312,LEN($I880)=4,$B880="Q"),VLOOKUP($I880,_312_Table3,MATCH('312'!$X$16,_312_Table3_ColumnLookup,0),FALSE),
  IF(AND(VALUE(LEFT($A880,3))=312,LEN($I880)=4),VLOOKUP($I880,_312_Table3,MATCH(LEFT($B880,1),_312_Table3_ColumnLookup,0),FALSE)
+N("312"),
  IF(VALUE(LEFT($A880,3))=313,VLOOKUP(VALUE(MID($B880,2,1)),_313_Table3,MATCH(MID($B880,1,1),_313_Table3_ColumnLookup,0),FALSE)
+N("313"),
  IF(AND(VALUE(LEFT($A880,3))=314,LEN($B880)=3),VLOOKUP(VALUE(MID($B880,2,2)),_314_Table3,MATCH(MID($B880,1,1),_314_Table3_ColumnLookup,0),FALSE),
  IF(VALUE(LEFT($A880,3))=314,VLOOKUP(VALUE(MID($B880,2,1)),_314_Table3,MATCH(MID($B880,1,1),_314_Table3_ColumnLookup,0),FALSE)
+N("314"),
""))))))))))))))))))))))))</f>
        <v>#N/A</v>
      </c>
      <c r="H880" s="321" t="str">
        <f>IFERROR(
IF(ISERROR($D880)=FALSE,$D880,IF(ISERROR($E880)=FALSE,$E880,IF(ISERROR($F880)=FALSE,$F880
+N("012 checkboxes"),
IF(
IF(OR(LEFT($A880,9)="Syndicate",LEFT($A880,12)="NewSyndicate"),VLOOKUP($A880,'012'!$J:$ZW,MATCH("Link to button",'012'!$J$1:$ZW$1,0),0)
+N("309 checkbox"),
IF($C880="309 LCR Summary0",VLOOKUP("Notes990",'309'!$P:$ZZ,MATCH("Link to button",'309'!$P$1:$ZZ$1,0),0)
+N("313 checkboxes"),
IF($C880="313 Financial Information0LcmVsScr",IF($C880="309 LCR Summary0",VLOOKUP("LcmVsScr",'309'!$N:$ZZ,MATCH("Link to button",'309'!$N$1:$ZZ$1,0),0),
IF($C880="313 Financial Information0LcrDocAttached",IF($C880="309 LCR Summary0",VLOOKUP("LcrDocAttached",'309'!$N:$ZZ,MATCH("Link to button",'309'!$N$1:$ZZ$1,0),
0)))))))=1,TRUE,FALSE)
))),"")</f>
        <v/>
      </c>
    </row>
    <row r="881" spans="1:8">
      <c r="A881" s="237" t="e">
        <f>VLOOKUP($G881,CSVLookups!$B:$R,MATCH(A$1,CSVLookups!$B$1:$R$1,0),FALSE)</f>
        <v>#N/A</v>
      </c>
      <c r="B881" s="237" t="e">
        <f>VLOOKUP($G881,CSVLookups!$B:$R,MATCH(B$1,CSVLookups!$B$1:$R$1,0),FALSE)</f>
        <v>#N/A</v>
      </c>
      <c r="C881" s="238" t="e">
        <f t="shared" si="14"/>
        <v>#N/A</v>
      </c>
      <c r="D881" s="238" t="e">
        <f>IF(AND(VALUE(LEFT($A881,3))=309,LEN($B881)=3),VLOOKUP(VALUE(MID($B881,2,2)),_309_Table1,MATCH(MID($B881,1,1),_309_Table1_ColumnLookup,0),FALSE),
  IF($C881="309 LCR SummaryA",OneYearSCR,IF($C881="309 LCR SummaryB",UltimateSCR,IF(VALUE(LEFT($A881,3))=309,VLOOKUP(VALUE(MID($B881,2,1)),_309_Table1,MATCH(MID($B881,1,1),_309_Table1_ColumnLookup,0),FALSE)
+N("309"),
  IF(VALUE(LEFT($A881,3))=310,VLOOKUP(VALUE(MID($B881,2,1)),_310_Table1,MATCH(MID($B881,1,1),_310_Table1_ColumnLookup,0),FALSE)
+N("310"),
  IF(AND(VALUE(LEFT($A881,3))=311,LEN($I881)=4),VLOOKUP($I881,_311_Table1,MATCH($B881,_311_Table1_ColumnLookup,0),FALSE),
  IF(AND(VALUE(LEFT($A881,3))=311,OR($B881="I2",$B881="J2",$B881="K2",$B881="L2")),VLOOKUP('311'!$G$58,_311_Table1,MATCH(MID($B881,1,1),_311_Table1_ColumnLookup,0),FALSE),
  IF(AND(VALUE(LEFT($A881,3))=311,RIGHT($B881,5)="Total"),VLOOKUP('311'!$G$59,_311_Table1,MATCH(MID($B881,1,1),_311_Table1_ColumnLookup,0),FALSE),
  IF(VALUE(LEFT($A881,3))=311,VLOOKUP(VALUE(MID($B881,2,1)),_311_Table1,MATCH(MID($B881,1,1),_311_Table1_ColumnLookup,0),FALSE)
+N("311"),
  IF(AND(VALUE(LEFT($A881,3))=312,LEFT($G881,10)="Unincepted",$B881="G "),VLOOKUP(" ULO",_312_Table1,MATCH('312'!$N$16,_312_Table1_ColumnLookup,0),FALSE),
  IF(AND(VALUE(LEFT($A881,3))=312,LEFT($G881,10)="Unincepted",$B881="O "),VLOOKUP(" ULO",_312_Table1,MATCH('312'!$V$16,_312_Table1_ColumnLookup,0),FALSE),
  IF(AND(VALUE(LEFT($A881,3))=312,LEFT($G881,10)="Unincepted",$B881="Q "),VLOOKUP(" ULO",_312_Table1,MATCH('312'!$X$16,_312_Table1_ColumnLookup,0),FALSE),
  IF(AND(VALUE(LEFT($A881,3))=312,LEFT($G881,10)="Unincepted"),VLOOKUP(" ULO",_312_Table1,MATCH(LEFT($B881,1),_312_Table1_ColumnLookup,0),FALSE),
  IF(AND(VALUE(LEFT($A881,3))=312,LEFT($G881,5)="Total",$B881="G "),VLOOKUP('312'!$F$80,_312_Table1,MATCH('312'!$N$16,_312_Table1_ColumnLookup,0),FALSE),
  IF(AND(VALUE(LEFT($A881,3))=312,LEFT($G881,5)="Total",$B881="O "),VLOOKUP('312'!$F$80,_312_Table1,MATCH('312'!$V$16,_312_Table1_ColumnLookup,0),FALSE),
  IF(AND(VALUE(LEFT($A881,3))=312,LEFT($G881,5)="Total",$B881="Q "),VLOOKUP('312'!$F$80,_312_Table1,MATCH('312'!$X$16,_312_Table1_ColumnLookup,0),FALSE),
  IF(AND(VALUE(LEFT($A881,3))=312,LEFT($G881,5)="Total"),VLOOKUP('312'!$F$80,_312_Table1,MATCH(LEFT($B881,1),_312_Table1_ColumnLookup,0),FALSE),
  IF(AND(VALUE(LEFT($A881,3))=312,LEN($I881)=4,$B881="G"),VLOOKUP($I881,_312_Table1,MATCH('312'!$N$16,_312_Table1_ColumnLookup,0),FALSE),
  IF(AND(VALUE(LEFT($A881,3))=312,LEN($I881)=4,$B881="O"),VLOOKUP($I881,_312_Table1,MATCH('312'!$V$16,_312_Table1_ColumnLookup,0),FALSE),
  IF(AND(VALUE(LEFT($A881,3))=312,LEN($I881)=4,$B881="Q"),VLOOKUP($I881,_312_Table1,MATCH('312'!$X$16,_312_Table1_ColumnLookup,0),FALSE),
  IF(AND(VALUE(LEFT($A881,3))=312,LEN($I881)=4),VLOOKUP($I881,_312_Table1,MATCH(LEFT($B881,1),_312_Table1_ColumnLookup,0),FALSE)
+N("312"),
  IF(VALUE(LEFT($A881,3))=313,VLOOKUP(VALUE(MID($B881,2,1)),_313_Table1,MATCH(MID($B881,1,1),_313_Table1_ColumnLookup,0),FALSE)
+N("313"),
  IF(AND(VALUE(LEFT($A881,3))=314,LEN($B881)=3),VLOOKUP(VALUE(MID($B881,2,2)),_314_Table1,MATCH(MID($B881,1,1),_314_Table1_ColumnLookup,0),FALSE),
  IF(VALUE(LEFT($A881,3))=314,VLOOKUP(VALUE(MID($B881,2,1)),_314_Table1,MATCH(MID($B881,1,1),_314_Table1_ColumnLookup,0),FALSE)
+N("314"),
""))))))))))))))))))))))))</f>
        <v>#N/A</v>
      </c>
      <c r="E881" s="238" t="e">
        <f>IF(AND(VALUE(LEFT($A881,3))=309,LEN($B881)=3),VLOOKUP(VALUE(MID($B881,2,2)),_309_Table2,MATCH(MID($B881,1,1),_309_Table2_ColumnLookup,0),FALSE),
  IF($C881="309 LCR SummaryA",OneYearSCR,IF($C881="309 LCR SummaryB",UltimateSCR,IF(VALUE(LEFT($A881,3))=309,VLOOKUP(VALUE(MID($B881,2,1)),_309_Table2,MATCH(MID($B881,1,1),_309_Table2_ColumnLookup,0),FALSE)
+N("309"),
  IF(VALUE(LEFT($A881,3))=310,VLOOKUP(VALUE(MID($B881,2,1)),_310_Table2,MATCH(MID($B881,1,1),_310_Table2_ColumnLookup,0),FALSE)
+N("310"),
  IF(AND(VALUE(LEFT($A881,3))=311,LEN($I881)=4),VLOOKUP($I881,_311_Table2,MATCH($B881,_311_Table2_ColumnLookup,0),FALSE),
  IF(AND(VALUE(LEFT($A881,3))=311,OR($B881="I2",$B881="J2",$B881="K2",$B881="L2")),VLOOKUP('311'!$G$58,_311_Table2,MATCH(MID($B881,1,1),_311_Table2_ColumnLookup,0),FALSE),
  IF(AND(VALUE(LEFT($A881,3))=311,RIGHT($B881,5)="Total"),VLOOKUP('311'!$G$59,_311_Table2,MATCH(MID($B881,1,1),_311_Table2_ColumnLookup,0),FALSE),
  IF(VALUE(LEFT($A881,3))=311,VLOOKUP(VALUE(MID($B881,2,1)),_311_Table2,MATCH(MID($B881,1,1),_311_Table2_ColumnLookup,0),FALSE)
+N("311"),
  IF(AND(VALUE(LEFT($A881,3))=312,LEFT($G881,10)="Unincepted",$B881="G "),VLOOKUP(" ULO",_312_Table2,MATCH('312'!$N$16,_312_Table2_ColumnLookup,0),FALSE),
  IF(AND(VALUE(LEFT($A881,3))=312,LEFT($G881,10)="Unincepted",$B881="O "),VLOOKUP(" ULO",_312_Table2,MATCH('312'!$V$16,_312_Table2_ColumnLookup,0),FALSE),
  IF(AND(VALUE(LEFT($A881,3))=312,LEFT($G881,10)="Unincepted",$B881="Q "),VLOOKUP(" ULO",_312_Table2,MATCH('312'!$X$16,_312_Table2_ColumnLookup,0),FALSE),
  IF(AND(VALUE(LEFT($A881,3))=312,LEFT($G881,10)="Unincepted"),VLOOKUP(" ULO",_312_Table2,MATCH(LEFT($B881,1),_312_Table2_ColumnLookup,0),FALSE),
  IF(AND(VALUE(LEFT($A881,3))=312,LEFT($G881,5)="Total",$B881="G "),VLOOKUP('312'!$F$80,_312_Table2,MATCH('312'!$N$16,_312_Table2_ColumnLookup,0),FALSE),
  IF(AND(VALUE(LEFT($A881,3))=312,LEFT($G881,5)="Total",$B881="O "),VLOOKUP('312'!$F$80,_312_Table2,MATCH('312'!$V$16,_312_Table2_ColumnLookup,0),FALSE),
  IF(AND(VALUE(LEFT($A881,3))=312,LEFT($G881,5)="Total",$B881="Q "),VLOOKUP('312'!$F$80,_312_Table2,MATCH('312'!$X$16,_312_Table2_ColumnLookup,0),FALSE),
  IF(AND(VALUE(LEFT($A881,3))=312,LEFT($G881,5)="Total"),VLOOKUP('312'!$F$80,_312_Table2,MATCH(LEFT($B881,1),_312_Table2_ColumnLookup,0),FALSE),
  IF(AND(VALUE(LEFT($A881,3))=312,LEN($I881)=4,$B881="G"),VLOOKUP($I881,_312_Table2,MATCH('312'!$N$16,_312_Table2_ColumnLookup,0),FALSE),
  IF(AND(VALUE(LEFT($A881,3))=312,LEN($I881)=4,$B881="O"),VLOOKUP($I881,_312_Table2,MATCH('312'!$V$16,_312_Table2_ColumnLookup,0),FALSE),
  IF(AND(VALUE(LEFT($A881,3))=312,LEN($I881)=4,$B881="Q"),VLOOKUP($I881,_312_Table2,MATCH('312'!$X$16,_312_Table2_ColumnLookup,0),FALSE),
  IF(AND(VALUE(LEFT($A881,3))=312,LEN($I881)=4),VLOOKUP($I881,_312_Table2,MATCH(LEFT($B881,1),_312_Table2_ColumnLookup,0),FALSE)
+N("312"),
  IF(VALUE(LEFT($A881,3))=313,VLOOKUP(VALUE(MID($B881,2,1)),_313_Table2,MATCH(MID($B881,1,1),_313_Table2_ColumnLookup,0),FALSE)
+N("313"),
  IF(AND(VALUE(LEFT($A881,3))=314,LEN($B881)=3),VLOOKUP(VALUE(MID($B881,2,2)),_314_Table2,MATCH(MID($B881,1,1),_314_Table2_ColumnLookup,0),FALSE),
  IF(VALUE(LEFT($A881,3))=314,VLOOKUP(VALUE(MID($B881,2,1)),_314_Table2,MATCH(MID($B881,1,1),_314_Table2_ColumnLookup,0),FALSE)
+N("314"),
""))))))))))))))))))))))))</f>
        <v>#N/A</v>
      </c>
      <c r="F881" s="238" t="e">
        <f>IF(AND(VALUE(LEFT($A881,3))=309,LEN($B881)=3),VLOOKUP(VALUE(MID($B881,2,2)),_309_Table3,MATCH(MID($B881,1,1),_309_Table3_ColumnLookup,0),FALSE),
  IF($C881="309 LCR SummaryA",OneYearSCR,IF($C881="309 LCR SummaryB",UltimateSCR,IF(VALUE(LEFT($A881,3))=309,VLOOKUP(VALUE(MID($B881,2,1)),_309_Table3,MATCH(MID($B881,1,1),_309_Table3_ColumnLookup,0),FALSE)
+N("309"),
  IF(VALUE(LEFT($A881,3))=310,VLOOKUP(VALUE(MID($B881,2,1)),_310_Table3,MATCH(MID($B881,1,1),_310_Table3_ColumnLookup,0),FALSE)
+N("310"),
  IF(AND(VALUE(LEFT($A881,3))=311,LEN($I881)=4),VLOOKUP($I881,_311_Table3,MATCH($B881,_311_Table3_ColumnLookup,0),FALSE),
  IF(AND(VALUE(LEFT($A881,3))=311,OR($B881="I2",$B881="J2",$B881="K2",$B881="L2")),VLOOKUP('311'!$G$58,_311_Table3,MATCH(MID($B881,1,1),_311_Table3_ColumnLookup,0),FALSE),
  IF(AND(VALUE(LEFT($A881,3))=311,RIGHT($B881,5)="Total"),VLOOKUP('311'!$G$59,_311_Table3,MATCH(MID($B881,1,1),_311_Table3_ColumnLookup,0),FALSE),
  IF(VALUE(LEFT($A881,3))=311,VLOOKUP(VALUE(MID($B881,2,1)),_311_Table3,MATCH(MID($B881,1,1),_311_Table3_ColumnLookup,0),FALSE)
+N("311"),
  IF(AND(VALUE(LEFT($A881,3))=312,LEFT($G881,10)="Unincepted",$B881="G "),VLOOKUP(" ULO",_312_Table3,MATCH('312'!$N$16,_312_Table3_ColumnLookup,0),FALSE),
  IF(AND(VALUE(LEFT($A881,3))=312,LEFT($G881,10)="Unincepted",$B881="O "),VLOOKUP(" ULO",_312_Table3,MATCH('312'!$V$16,_312_Table3_ColumnLookup,0),FALSE),
  IF(AND(VALUE(LEFT($A881,3))=312,LEFT($G881,10)="Unincepted",$B881="Q "),VLOOKUP(" ULO",_312_Table3,MATCH('312'!$X$16,_312_Table3_ColumnLookup,0),FALSE),
  IF(AND(VALUE(LEFT($A881,3))=312,LEFT($G881,10)="Unincepted"),VLOOKUP(" ULO",_312_Table3,MATCH(LEFT($B881,1),_312_Table3_ColumnLookup,0),FALSE),
  IF(AND(VALUE(LEFT($A881,3))=312,LEFT($G881,5)="Total",$B881="G "),VLOOKUP('312'!$F$80,_312_Table3,MATCH('312'!$N$16,_312_Table3_ColumnLookup,0),FALSE),
  IF(AND(VALUE(LEFT($A881,3))=312,LEFT($G881,5)="Total",$B881="O "),VLOOKUP('312'!$F$80,_312_Table3,MATCH('312'!$V$16,_312_Table3_ColumnLookup,0),FALSE),
  IF(AND(VALUE(LEFT($A881,3))=312,LEFT($G881,5)="Total",$B881="Q "),VLOOKUP('312'!$F$80,_312_Table3,MATCH('312'!$X$16,_312_Table3_ColumnLookup,0),FALSE),
  IF(AND(VALUE(LEFT($A881,3))=312,LEFT($G881,5)="Total"),VLOOKUP('312'!$F$80,_312_Table3,MATCH(LEFT($B881,1),_312_Table3_ColumnLookup,0),FALSE),
  IF(AND(VALUE(LEFT($A881,3))=312,LEN($I881)=4,$B881="G"),VLOOKUP($I881,_312_Table3,MATCH('312'!$N$16,_312_Table3_ColumnLookup,0),FALSE),
  IF(AND(VALUE(LEFT($A881,3))=312,LEN($I881)=4,$B881="O"),VLOOKUP($I881,_312_Table3,MATCH('312'!$V$16,_312_Table3_ColumnLookup,0),FALSE),
  IF(AND(VALUE(LEFT($A881,3))=312,LEN($I881)=4,$B881="Q"),VLOOKUP($I881,_312_Table3,MATCH('312'!$X$16,_312_Table3_ColumnLookup,0),FALSE),
  IF(AND(VALUE(LEFT($A881,3))=312,LEN($I881)=4),VLOOKUP($I881,_312_Table3,MATCH(LEFT($B881,1),_312_Table3_ColumnLookup,0),FALSE)
+N("312"),
  IF(VALUE(LEFT($A881,3))=313,VLOOKUP(VALUE(MID($B881,2,1)),_313_Table3,MATCH(MID($B881,1,1),_313_Table3_ColumnLookup,0),FALSE)
+N("313"),
  IF(AND(VALUE(LEFT($A881,3))=314,LEN($B881)=3),VLOOKUP(VALUE(MID($B881,2,2)),_314_Table3,MATCH(MID($B881,1,1),_314_Table3_ColumnLookup,0),FALSE),
  IF(VALUE(LEFT($A881,3))=314,VLOOKUP(VALUE(MID($B881,2,1)),_314_Table3,MATCH(MID($B881,1,1),_314_Table3_ColumnLookup,0),FALSE)
+N("314"),
""))))))))))))))))))))))))</f>
        <v>#N/A</v>
      </c>
      <c r="H881" s="321" t="str">
        <f>IFERROR(
IF(ISERROR($D881)=FALSE,$D881,IF(ISERROR($E881)=FALSE,$E881,IF(ISERROR($F881)=FALSE,$F881
+N("012 checkboxes"),
IF(
IF(OR(LEFT($A881,9)="Syndicate",LEFT($A881,12)="NewSyndicate"),VLOOKUP($A881,'012'!$J:$ZW,MATCH("Link to button",'012'!$J$1:$ZW$1,0),0)
+N("309 checkbox"),
IF($C881="309 LCR Summary0",VLOOKUP("Notes990",'309'!$P:$ZZ,MATCH("Link to button",'309'!$P$1:$ZZ$1,0),0)
+N("313 checkboxes"),
IF($C881="313 Financial Information0LcmVsScr",IF($C881="309 LCR Summary0",VLOOKUP("LcmVsScr",'309'!$N:$ZZ,MATCH("Link to button",'309'!$N$1:$ZZ$1,0),0),
IF($C881="313 Financial Information0LcrDocAttached",IF($C881="309 LCR Summary0",VLOOKUP("LcrDocAttached",'309'!$N:$ZZ,MATCH("Link to button",'309'!$N$1:$ZZ$1,0),
0)))))))=1,TRUE,FALSE)
))),"")</f>
        <v/>
      </c>
    </row>
    <row r="882" spans="1:8">
      <c r="A882" s="237" t="e">
        <f>VLOOKUP($G882,CSVLookups!$B:$R,MATCH(A$1,CSVLookups!$B$1:$R$1,0),FALSE)</f>
        <v>#N/A</v>
      </c>
      <c r="B882" s="237" t="e">
        <f>VLOOKUP($G882,CSVLookups!$B:$R,MATCH(B$1,CSVLookups!$B$1:$R$1,0),FALSE)</f>
        <v>#N/A</v>
      </c>
      <c r="C882" s="238" t="e">
        <f t="shared" si="14"/>
        <v>#N/A</v>
      </c>
      <c r="D882" s="238" t="e">
        <f>IF(AND(VALUE(LEFT($A882,3))=309,LEN($B882)=3),VLOOKUP(VALUE(MID($B882,2,2)),_309_Table1,MATCH(MID($B882,1,1),_309_Table1_ColumnLookup,0),FALSE),
  IF($C882="309 LCR SummaryA",OneYearSCR,IF($C882="309 LCR SummaryB",UltimateSCR,IF(VALUE(LEFT($A882,3))=309,VLOOKUP(VALUE(MID($B882,2,1)),_309_Table1,MATCH(MID($B882,1,1),_309_Table1_ColumnLookup,0),FALSE)
+N("309"),
  IF(VALUE(LEFT($A882,3))=310,VLOOKUP(VALUE(MID($B882,2,1)),_310_Table1,MATCH(MID($B882,1,1),_310_Table1_ColumnLookup,0),FALSE)
+N("310"),
  IF(AND(VALUE(LEFT($A882,3))=311,LEN($I882)=4),VLOOKUP($I882,_311_Table1,MATCH($B882,_311_Table1_ColumnLookup,0),FALSE),
  IF(AND(VALUE(LEFT($A882,3))=311,OR($B882="I2",$B882="J2",$B882="K2",$B882="L2")),VLOOKUP('311'!$G$58,_311_Table1,MATCH(MID($B882,1,1),_311_Table1_ColumnLookup,0),FALSE),
  IF(AND(VALUE(LEFT($A882,3))=311,RIGHT($B882,5)="Total"),VLOOKUP('311'!$G$59,_311_Table1,MATCH(MID($B882,1,1),_311_Table1_ColumnLookup,0),FALSE),
  IF(VALUE(LEFT($A882,3))=311,VLOOKUP(VALUE(MID($B882,2,1)),_311_Table1,MATCH(MID($B882,1,1),_311_Table1_ColumnLookup,0),FALSE)
+N("311"),
  IF(AND(VALUE(LEFT($A882,3))=312,LEFT($G882,10)="Unincepted",$B882="G "),VLOOKUP(" ULO",_312_Table1,MATCH('312'!$N$16,_312_Table1_ColumnLookup,0),FALSE),
  IF(AND(VALUE(LEFT($A882,3))=312,LEFT($G882,10)="Unincepted",$B882="O "),VLOOKUP(" ULO",_312_Table1,MATCH('312'!$V$16,_312_Table1_ColumnLookup,0),FALSE),
  IF(AND(VALUE(LEFT($A882,3))=312,LEFT($G882,10)="Unincepted",$B882="Q "),VLOOKUP(" ULO",_312_Table1,MATCH('312'!$X$16,_312_Table1_ColumnLookup,0),FALSE),
  IF(AND(VALUE(LEFT($A882,3))=312,LEFT($G882,10)="Unincepted"),VLOOKUP(" ULO",_312_Table1,MATCH(LEFT($B882,1),_312_Table1_ColumnLookup,0),FALSE),
  IF(AND(VALUE(LEFT($A882,3))=312,LEFT($G882,5)="Total",$B882="G "),VLOOKUP('312'!$F$80,_312_Table1,MATCH('312'!$N$16,_312_Table1_ColumnLookup,0),FALSE),
  IF(AND(VALUE(LEFT($A882,3))=312,LEFT($G882,5)="Total",$B882="O "),VLOOKUP('312'!$F$80,_312_Table1,MATCH('312'!$V$16,_312_Table1_ColumnLookup,0),FALSE),
  IF(AND(VALUE(LEFT($A882,3))=312,LEFT($G882,5)="Total",$B882="Q "),VLOOKUP('312'!$F$80,_312_Table1,MATCH('312'!$X$16,_312_Table1_ColumnLookup,0),FALSE),
  IF(AND(VALUE(LEFT($A882,3))=312,LEFT($G882,5)="Total"),VLOOKUP('312'!$F$80,_312_Table1,MATCH(LEFT($B882,1),_312_Table1_ColumnLookup,0),FALSE),
  IF(AND(VALUE(LEFT($A882,3))=312,LEN($I882)=4,$B882="G"),VLOOKUP($I882,_312_Table1,MATCH('312'!$N$16,_312_Table1_ColumnLookup,0),FALSE),
  IF(AND(VALUE(LEFT($A882,3))=312,LEN($I882)=4,$B882="O"),VLOOKUP($I882,_312_Table1,MATCH('312'!$V$16,_312_Table1_ColumnLookup,0),FALSE),
  IF(AND(VALUE(LEFT($A882,3))=312,LEN($I882)=4,$B882="Q"),VLOOKUP($I882,_312_Table1,MATCH('312'!$X$16,_312_Table1_ColumnLookup,0),FALSE),
  IF(AND(VALUE(LEFT($A882,3))=312,LEN($I882)=4),VLOOKUP($I882,_312_Table1,MATCH(LEFT($B882,1),_312_Table1_ColumnLookup,0),FALSE)
+N("312"),
  IF(VALUE(LEFT($A882,3))=313,VLOOKUP(VALUE(MID($B882,2,1)),_313_Table1,MATCH(MID($B882,1,1),_313_Table1_ColumnLookup,0),FALSE)
+N("313"),
  IF(AND(VALUE(LEFT($A882,3))=314,LEN($B882)=3),VLOOKUP(VALUE(MID($B882,2,2)),_314_Table1,MATCH(MID($B882,1,1),_314_Table1_ColumnLookup,0),FALSE),
  IF(VALUE(LEFT($A882,3))=314,VLOOKUP(VALUE(MID($B882,2,1)),_314_Table1,MATCH(MID($B882,1,1),_314_Table1_ColumnLookup,0),FALSE)
+N("314"),
""))))))))))))))))))))))))</f>
        <v>#N/A</v>
      </c>
      <c r="E882" s="238" t="e">
        <f>IF(AND(VALUE(LEFT($A882,3))=309,LEN($B882)=3),VLOOKUP(VALUE(MID($B882,2,2)),_309_Table2,MATCH(MID($B882,1,1),_309_Table2_ColumnLookup,0),FALSE),
  IF($C882="309 LCR SummaryA",OneYearSCR,IF($C882="309 LCR SummaryB",UltimateSCR,IF(VALUE(LEFT($A882,3))=309,VLOOKUP(VALUE(MID($B882,2,1)),_309_Table2,MATCH(MID($B882,1,1),_309_Table2_ColumnLookup,0),FALSE)
+N("309"),
  IF(VALUE(LEFT($A882,3))=310,VLOOKUP(VALUE(MID($B882,2,1)),_310_Table2,MATCH(MID($B882,1,1),_310_Table2_ColumnLookup,0),FALSE)
+N("310"),
  IF(AND(VALUE(LEFT($A882,3))=311,LEN($I882)=4),VLOOKUP($I882,_311_Table2,MATCH($B882,_311_Table2_ColumnLookup,0),FALSE),
  IF(AND(VALUE(LEFT($A882,3))=311,OR($B882="I2",$B882="J2",$B882="K2",$B882="L2")),VLOOKUP('311'!$G$58,_311_Table2,MATCH(MID($B882,1,1),_311_Table2_ColumnLookup,0),FALSE),
  IF(AND(VALUE(LEFT($A882,3))=311,RIGHT($B882,5)="Total"),VLOOKUP('311'!$G$59,_311_Table2,MATCH(MID($B882,1,1),_311_Table2_ColumnLookup,0),FALSE),
  IF(VALUE(LEFT($A882,3))=311,VLOOKUP(VALUE(MID($B882,2,1)),_311_Table2,MATCH(MID($B882,1,1),_311_Table2_ColumnLookup,0),FALSE)
+N("311"),
  IF(AND(VALUE(LEFT($A882,3))=312,LEFT($G882,10)="Unincepted",$B882="G "),VLOOKUP(" ULO",_312_Table2,MATCH('312'!$N$16,_312_Table2_ColumnLookup,0),FALSE),
  IF(AND(VALUE(LEFT($A882,3))=312,LEFT($G882,10)="Unincepted",$B882="O "),VLOOKUP(" ULO",_312_Table2,MATCH('312'!$V$16,_312_Table2_ColumnLookup,0),FALSE),
  IF(AND(VALUE(LEFT($A882,3))=312,LEFT($G882,10)="Unincepted",$B882="Q "),VLOOKUP(" ULO",_312_Table2,MATCH('312'!$X$16,_312_Table2_ColumnLookup,0),FALSE),
  IF(AND(VALUE(LEFT($A882,3))=312,LEFT($G882,10)="Unincepted"),VLOOKUP(" ULO",_312_Table2,MATCH(LEFT($B882,1),_312_Table2_ColumnLookup,0),FALSE),
  IF(AND(VALUE(LEFT($A882,3))=312,LEFT($G882,5)="Total",$B882="G "),VLOOKUP('312'!$F$80,_312_Table2,MATCH('312'!$N$16,_312_Table2_ColumnLookup,0),FALSE),
  IF(AND(VALUE(LEFT($A882,3))=312,LEFT($G882,5)="Total",$B882="O "),VLOOKUP('312'!$F$80,_312_Table2,MATCH('312'!$V$16,_312_Table2_ColumnLookup,0),FALSE),
  IF(AND(VALUE(LEFT($A882,3))=312,LEFT($G882,5)="Total",$B882="Q "),VLOOKUP('312'!$F$80,_312_Table2,MATCH('312'!$X$16,_312_Table2_ColumnLookup,0),FALSE),
  IF(AND(VALUE(LEFT($A882,3))=312,LEFT($G882,5)="Total"),VLOOKUP('312'!$F$80,_312_Table2,MATCH(LEFT($B882,1),_312_Table2_ColumnLookup,0),FALSE),
  IF(AND(VALUE(LEFT($A882,3))=312,LEN($I882)=4,$B882="G"),VLOOKUP($I882,_312_Table2,MATCH('312'!$N$16,_312_Table2_ColumnLookup,0),FALSE),
  IF(AND(VALUE(LEFT($A882,3))=312,LEN($I882)=4,$B882="O"),VLOOKUP($I882,_312_Table2,MATCH('312'!$V$16,_312_Table2_ColumnLookup,0),FALSE),
  IF(AND(VALUE(LEFT($A882,3))=312,LEN($I882)=4,$B882="Q"),VLOOKUP($I882,_312_Table2,MATCH('312'!$X$16,_312_Table2_ColumnLookup,0),FALSE),
  IF(AND(VALUE(LEFT($A882,3))=312,LEN($I882)=4),VLOOKUP($I882,_312_Table2,MATCH(LEFT($B882,1),_312_Table2_ColumnLookup,0),FALSE)
+N("312"),
  IF(VALUE(LEFT($A882,3))=313,VLOOKUP(VALUE(MID($B882,2,1)),_313_Table2,MATCH(MID($B882,1,1),_313_Table2_ColumnLookup,0),FALSE)
+N("313"),
  IF(AND(VALUE(LEFT($A882,3))=314,LEN($B882)=3),VLOOKUP(VALUE(MID($B882,2,2)),_314_Table2,MATCH(MID($B882,1,1),_314_Table2_ColumnLookup,0),FALSE),
  IF(VALUE(LEFT($A882,3))=314,VLOOKUP(VALUE(MID($B882,2,1)),_314_Table2,MATCH(MID($B882,1,1),_314_Table2_ColumnLookup,0),FALSE)
+N("314"),
""))))))))))))))))))))))))</f>
        <v>#N/A</v>
      </c>
      <c r="F882" s="238" t="e">
        <f>IF(AND(VALUE(LEFT($A882,3))=309,LEN($B882)=3),VLOOKUP(VALUE(MID($B882,2,2)),_309_Table3,MATCH(MID($B882,1,1),_309_Table3_ColumnLookup,0),FALSE),
  IF($C882="309 LCR SummaryA",OneYearSCR,IF($C882="309 LCR SummaryB",UltimateSCR,IF(VALUE(LEFT($A882,3))=309,VLOOKUP(VALUE(MID($B882,2,1)),_309_Table3,MATCH(MID($B882,1,1),_309_Table3_ColumnLookup,0),FALSE)
+N("309"),
  IF(VALUE(LEFT($A882,3))=310,VLOOKUP(VALUE(MID($B882,2,1)),_310_Table3,MATCH(MID($B882,1,1),_310_Table3_ColumnLookup,0),FALSE)
+N("310"),
  IF(AND(VALUE(LEFT($A882,3))=311,LEN($I882)=4),VLOOKUP($I882,_311_Table3,MATCH($B882,_311_Table3_ColumnLookup,0),FALSE),
  IF(AND(VALUE(LEFT($A882,3))=311,OR($B882="I2",$B882="J2",$B882="K2",$B882="L2")),VLOOKUP('311'!$G$58,_311_Table3,MATCH(MID($B882,1,1),_311_Table3_ColumnLookup,0),FALSE),
  IF(AND(VALUE(LEFT($A882,3))=311,RIGHT($B882,5)="Total"),VLOOKUP('311'!$G$59,_311_Table3,MATCH(MID($B882,1,1),_311_Table3_ColumnLookup,0),FALSE),
  IF(VALUE(LEFT($A882,3))=311,VLOOKUP(VALUE(MID($B882,2,1)),_311_Table3,MATCH(MID($B882,1,1),_311_Table3_ColumnLookup,0),FALSE)
+N("311"),
  IF(AND(VALUE(LEFT($A882,3))=312,LEFT($G882,10)="Unincepted",$B882="G "),VLOOKUP(" ULO",_312_Table3,MATCH('312'!$N$16,_312_Table3_ColumnLookup,0),FALSE),
  IF(AND(VALUE(LEFT($A882,3))=312,LEFT($G882,10)="Unincepted",$B882="O "),VLOOKUP(" ULO",_312_Table3,MATCH('312'!$V$16,_312_Table3_ColumnLookup,0),FALSE),
  IF(AND(VALUE(LEFT($A882,3))=312,LEFT($G882,10)="Unincepted",$B882="Q "),VLOOKUP(" ULO",_312_Table3,MATCH('312'!$X$16,_312_Table3_ColumnLookup,0),FALSE),
  IF(AND(VALUE(LEFT($A882,3))=312,LEFT($G882,10)="Unincepted"),VLOOKUP(" ULO",_312_Table3,MATCH(LEFT($B882,1),_312_Table3_ColumnLookup,0),FALSE),
  IF(AND(VALUE(LEFT($A882,3))=312,LEFT($G882,5)="Total",$B882="G "),VLOOKUP('312'!$F$80,_312_Table3,MATCH('312'!$N$16,_312_Table3_ColumnLookup,0),FALSE),
  IF(AND(VALUE(LEFT($A882,3))=312,LEFT($G882,5)="Total",$B882="O "),VLOOKUP('312'!$F$80,_312_Table3,MATCH('312'!$V$16,_312_Table3_ColumnLookup,0),FALSE),
  IF(AND(VALUE(LEFT($A882,3))=312,LEFT($G882,5)="Total",$B882="Q "),VLOOKUP('312'!$F$80,_312_Table3,MATCH('312'!$X$16,_312_Table3_ColumnLookup,0),FALSE),
  IF(AND(VALUE(LEFT($A882,3))=312,LEFT($G882,5)="Total"),VLOOKUP('312'!$F$80,_312_Table3,MATCH(LEFT($B882,1),_312_Table3_ColumnLookup,0),FALSE),
  IF(AND(VALUE(LEFT($A882,3))=312,LEN($I882)=4,$B882="G"),VLOOKUP($I882,_312_Table3,MATCH('312'!$N$16,_312_Table3_ColumnLookup,0),FALSE),
  IF(AND(VALUE(LEFT($A882,3))=312,LEN($I882)=4,$B882="O"),VLOOKUP($I882,_312_Table3,MATCH('312'!$V$16,_312_Table3_ColumnLookup,0),FALSE),
  IF(AND(VALUE(LEFT($A882,3))=312,LEN($I882)=4,$B882="Q"),VLOOKUP($I882,_312_Table3,MATCH('312'!$X$16,_312_Table3_ColumnLookup,0),FALSE),
  IF(AND(VALUE(LEFT($A882,3))=312,LEN($I882)=4),VLOOKUP($I882,_312_Table3,MATCH(LEFT($B882,1),_312_Table3_ColumnLookup,0),FALSE)
+N("312"),
  IF(VALUE(LEFT($A882,3))=313,VLOOKUP(VALUE(MID($B882,2,1)),_313_Table3,MATCH(MID($B882,1,1),_313_Table3_ColumnLookup,0),FALSE)
+N("313"),
  IF(AND(VALUE(LEFT($A882,3))=314,LEN($B882)=3),VLOOKUP(VALUE(MID($B882,2,2)),_314_Table3,MATCH(MID($B882,1,1),_314_Table3_ColumnLookup,0),FALSE),
  IF(VALUE(LEFT($A882,3))=314,VLOOKUP(VALUE(MID($B882,2,1)),_314_Table3,MATCH(MID($B882,1,1),_314_Table3_ColumnLookup,0),FALSE)
+N("314"),
""))))))))))))))))))))))))</f>
        <v>#N/A</v>
      </c>
      <c r="H882" s="321" t="str">
        <f>IFERROR(
IF(ISERROR($D882)=FALSE,$D882,IF(ISERROR($E882)=FALSE,$E882,IF(ISERROR($F882)=FALSE,$F882
+N("012 checkboxes"),
IF(
IF(OR(LEFT($A882,9)="Syndicate",LEFT($A882,12)="NewSyndicate"),VLOOKUP($A882,'012'!$J:$ZW,MATCH("Link to button",'012'!$J$1:$ZW$1,0),0)
+N("309 checkbox"),
IF($C882="309 LCR Summary0",VLOOKUP("Notes990",'309'!$P:$ZZ,MATCH("Link to button",'309'!$P$1:$ZZ$1,0),0)
+N("313 checkboxes"),
IF($C882="313 Financial Information0LcmVsScr",IF($C882="309 LCR Summary0",VLOOKUP("LcmVsScr",'309'!$N:$ZZ,MATCH("Link to button",'309'!$N$1:$ZZ$1,0),0),
IF($C882="313 Financial Information0LcrDocAttached",IF($C882="309 LCR Summary0",VLOOKUP("LcrDocAttached",'309'!$N:$ZZ,MATCH("Link to button",'309'!$N$1:$ZZ$1,0),
0)))))))=1,TRUE,FALSE)
))),"")</f>
        <v/>
      </c>
    </row>
    <row r="883" spans="1:8">
      <c r="A883" s="237" t="e">
        <f>VLOOKUP($G883,CSVLookups!$B:$R,MATCH(A$1,CSVLookups!$B$1:$R$1,0),FALSE)</f>
        <v>#N/A</v>
      </c>
      <c r="B883" s="237" t="e">
        <f>VLOOKUP($G883,CSVLookups!$B:$R,MATCH(B$1,CSVLookups!$B$1:$R$1,0),FALSE)</f>
        <v>#N/A</v>
      </c>
      <c r="C883" s="238" t="e">
        <f t="shared" si="14"/>
        <v>#N/A</v>
      </c>
      <c r="D883" s="238" t="e">
        <f>IF(AND(VALUE(LEFT($A883,3))=309,LEN($B883)=3),VLOOKUP(VALUE(MID($B883,2,2)),_309_Table1,MATCH(MID($B883,1,1),_309_Table1_ColumnLookup,0),FALSE),
  IF($C883="309 LCR SummaryA",OneYearSCR,IF($C883="309 LCR SummaryB",UltimateSCR,IF(VALUE(LEFT($A883,3))=309,VLOOKUP(VALUE(MID($B883,2,1)),_309_Table1,MATCH(MID($B883,1,1),_309_Table1_ColumnLookup,0),FALSE)
+N("309"),
  IF(VALUE(LEFT($A883,3))=310,VLOOKUP(VALUE(MID($B883,2,1)),_310_Table1,MATCH(MID($B883,1,1),_310_Table1_ColumnLookup,0),FALSE)
+N("310"),
  IF(AND(VALUE(LEFT($A883,3))=311,LEN($I883)=4),VLOOKUP($I883,_311_Table1,MATCH($B883,_311_Table1_ColumnLookup,0),FALSE),
  IF(AND(VALUE(LEFT($A883,3))=311,OR($B883="I2",$B883="J2",$B883="K2",$B883="L2")),VLOOKUP('311'!$G$58,_311_Table1,MATCH(MID($B883,1,1),_311_Table1_ColumnLookup,0),FALSE),
  IF(AND(VALUE(LEFT($A883,3))=311,RIGHT($B883,5)="Total"),VLOOKUP('311'!$G$59,_311_Table1,MATCH(MID($B883,1,1),_311_Table1_ColumnLookup,0),FALSE),
  IF(VALUE(LEFT($A883,3))=311,VLOOKUP(VALUE(MID($B883,2,1)),_311_Table1,MATCH(MID($B883,1,1),_311_Table1_ColumnLookup,0),FALSE)
+N("311"),
  IF(AND(VALUE(LEFT($A883,3))=312,LEFT($G883,10)="Unincepted",$B883="G "),VLOOKUP(" ULO",_312_Table1,MATCH('312'!$N$16,_312_Table1_ColumnLookup,0),FALSE),
  IF(AND(VALUE(LEFT($A883,3))=312,LEFT($G883,10)="Unincepted",$B883="O "),VLOOKUP(" ULO",_312_Table1,MATCH('312'!$V$16,_312_Table1_ColumnLookup,0),FALSE),
  IF(AND(VALUE(LEFT($A883,3))=312,LEFT($G883,10)="Unincepted",$B883="Q "),VLOOKUP(" ULO",_312_Table1,MATCH('312'!$X$16,_312_Table1_ColumnLookup,0),FALSE),
  IF(AND(VALUE(LEFT($A883,3))=312,LEFT($G883,10)="Unincepted"),VLOOKUP(" ULO",_312_Table1,MATCH(LEFT($B883,1),_312_Table1_ColumnLookup,0),FALSE),
  IF(AND(VALUE(LEFT($A883,3))=312,LEFT($G883,5)="Total",$B883="G "),VLOOKUP('312'!$F$80,_312_Table1,MATCH('312'!$N$16,_312_Table1_ColumnLookup,0),FALSE),
  IF(AND(VALUE(LEFT($A883,3))=312,LEFT($G883,5)="Total",$B883="O "),VLOOKUP('312'!$F$80,_312_Table1,MATCH('312'!$V$16,_312_Table1_ColumnLookup,0),FALSE),
  IF(AND(VALUE(LEFT($A883,3))=312,LEFT($G883,5)="Total",$B883="Q "),VLOOKUP('312'!$F$80,_312_Table1,MATCH('312'!$X$16,_312_Table1_ColumnLookup,0),FALSE),
  IF(AND(VALUE(LEFT($A883,3))=312,LEFT($G883,5)="Total"),VLOOKUP('312'!$F$80,_312_Table1,MATCH(LEFT($B883,1),_312_Table1_ColumnLookup,0),FALSE),
  IF(AND(VALUE(LEFT($A883,3))=312,LEN($I883)=4,$B883="G"),VLOOKUP($I883,_312_Table1,MATCH('312'!$N$16,_312_Table1_ColumnLookup,0),FALSE),
  IF(AND(VALUE(LEFT($A883,3))=312,LEN($I883)=4,$B883="O"),VLOOKUP($I883,_312_Table1,MATCH('312'!$V$16,_312_Table1_ColumnLookup,0),FALSE),
  IF(AND(VALUE(LEFT($A883,3))=312,LEN($I883)=4,$B883="Q"),VLOOKUP($I883,_312_Table1,MATCH('312'!$X$16,_312_Table1_ColumnLookup,0),FALSE),
  IF(AND(VALUE(LEFT($A883,3))=312,LEN($I883)=4),VLOOKUP($I883,_312_Table1,MATCH(LEFT($B883,1),_312_Table1_ColumnLookup,0),FALSE)
+N("312"),
  IF(VALUE(LEFT($A883,3))=313,VLOOKUP(VALUE(MID($B883,2,1)),_313_Table1,MATCH(MID($B883,1,1),_313_Table1_ColumnLookup,0),FALSE)
+N("313"),
  IF(AND(VALUE(LEFT($A883,3))=314,LEN($B883)=3),VLOOKUP(VALUE(MID($B883,2,2)),_314_Table1,MATCH(MID($B883,1,1),_314_Table1_ColumnLookup,0),FALSE),
  IF(VALUE(LEFT($A883,3))=314,VLOOKUP(VALUE(MID($B883,2,1)),_314_Table1,MATCH(MID($B883,1,1),_314_Table1_ColumnLookup,0),FALSE)
+N("314"),
""))))))))))))))))))))))))</f>
        <v>#N/A</v>
      </c>
      <c r="E883" s="238" t="e">
        <f>IF(AND(VALUE(LEFT($A883,3))=309,LEN($B883)=3),VLOOKUP(VALUE(MID($B883,2,2)),_309_Table2,MATCH(MID($B883,1,1),_309_Table2_ColumnLookup,0),FALSE),
  IF($C883="309 LCR SummaryA",OneYearSCR,IF($C883="309 LCR SummaryB",UltimateSCR,IF(VALUE(LEFT($A883,3))=309,VLOOKUP(VALUE(MID($B883,2,1)),_309_Table2,MATCH(MID($B883,1,1),_309_Table2_ColumnLookup,0),FALSE)
+N("309"),
  IF(VALUE(LEFT($A883,3))=310,VLOOKUP(VALUE(MID($B883,2,1)),_310_Table2,MATCH(MID($B883,1,1),_310_Table2_ColumnLookup,0),FALSE)
+N("310"),
  IF(AND(VALUE(LEFT($A883,3))=311,LEN($I883)=4),VLOOKUP($I883,_311_Table2,MATCH($B883,_311_Table2_ColumnLookup,0),FALSE),
  IF(AND(VALUE(LEFT($A883,3))=311,OR($B883="I2",$B883="J2",$B883="K2",$B883="L2")),VLOOKUP('311'!$G$58,_311_Table2,MATCH(MID($B883,1,1),_311_Table2_ColumnLookup,0),FALSE),
  IF(AND(VALUE(LEFT($A883,3))=311,RIGHT($B883,5)="Total"),VLOOKUP('311'!$G$59,_311_Table2,MATCH(MID($B883,1,1),_311_Table2_ColumnLookup,0),FALSE),
  IF(VALUE(LEFT($A883,3))=311,VLOOKUP(VALUE(MID($B883,2,1)),_311_Table2,MATCH(MID($B883,1,1),_311_Table2_ColumnLookup,0),FALSE)
+N("311"),
  IF(AND(VALUE(LEFT($A883,3))=312,LEFT($G883,10)="Unincepted",$B883="G "),VLOOKUP(" ULO",_312_Table2,MATCH('312'!$N$16,_312_Table2_ColumnLookup,0),FALSE),
  IF(AND(VALUE(LEFT($A883,3))=312,LEFT($G883,10)="Unincepted",$B883="O "),VLOOKUP(" ULO",_312_Table2,MATCH('312'!$V$16,_312_Table2_ColumnLookup,0),FALSE),
  IF(AND(VALUE(LEFT($A883,3))=312,LEFT($G883,10)="Unincepted",$B883="Q "),VLOOKUP(" ULO",_312_Table2,MATCH('312'!$X$16,_312_Table2_ColumnLookup,0),FALSE),
  IF(AND(VALUE(LEFT($A883,3))=312,LEFT($G883,10)="Unincepted"),VLOOKUP(" ULO",_312_Table2,MATCH(LEFT($B883,1),_312_Table2_ColumnLookup,0),FALSE),
  IF(AND(VALUE(LEFT($A883,3))=312,LEFT($G883,5)="Total",$B883="G "),VLOOKUP('312'!$F$80,_312_Table2,MATCH('312'!$N$16,_312_Table2_ColumnLookup,0),FALSE),
  IF(AND(VALUE(LEFT($A883,3))=312,LEFT($G883,5)="Total",$B883="O "),VLOOKUP('312'!$F$80,_312_Table2,MATCH('312'!$V$16,_312_Table2_ColumnLookup,0),FALSE),
  IF(AND(VALUE(LEFT($A883,3))=312,LEFT($G883,5)="Total",$B883="Q "),VLOOKUP('312'!$F$80,_312_Table2,MATCH('312'!$X$16,_312_Table2_ColumnLookup,0),FALSE),
  IF(AND(VALUE(LEFT($A883,3))=312,LEFT($G883,5)="Total"),VLOOKUP('312'!$F$80,_312_Table2,MATCH(LEFT($B883,1),_312_Table2_ColumnLookup,0),FALSE),
  IF(AND(VALUE(LEFT($A883,3))=312,LEN($I883)=4,$B883="G"),VLOOKUP($I883,_312_Table2,MATCH('312'!$N$16,_312_Table2_ColumnLookup,0),FALSE),
  IF(AND(VALUE(LEFT($A883,3))=312,LEN($I883)=4,$B883="O"),VLOOKUP($I883,_312_Table2,MATCH('312'!$V$16,_312_Table2_ColumnLookup,0),FALSE),
  IF(AND(VALUE(LEFT($A883,3))=312,LEN($I883)=4,$B883="Q"),VLOOKUP($I883,_312_Table2,MATCH('312'!$X$16,_312_Table2_ColumnLookup,0),FALSE),
  IF(AND(VALUE(LEFT($A883,3))=312,LEN($I883)=4),VLOOKUP($I883,_312_Table2,MATCH(LEFT($B883,1),_312_Table2_ColumnLookup,0),FALSE)
+N("312"),
  IF(VALUE(LEFT($A883,3))=313,VLOOKUP(VALUE(MID($B883,2,1)),_313_Table2,MATCH(MID($B883,1,1),_313_Table2_ColumnLookup,0),FALSE)
+N("313"),
  IF(AND(VALUE(LEFT($A883,3))=314,LEN($B883)=3),VLOOKUP(VALUE(MID($B883,2,2)),_314_Table2,MATCH(MID($B883,1,1),_314_Table2_ColumnLookup,0),FALSE),
  IF(VALUE(LEFT($A883,3))=314,VLOOKUP(VALUE(MID($B883,2,1)),_314_Table2,MATCH(MID($B883,1,1),_314_Table2_ColumnLookup,0),FALSE)
+N("314"),
""))))))))))))))))))))))))</f>
        <v>#N/A</v>
      </c>
      <c r="F883" s="238" t="e">
        <f>IF(AND(VALUE(LEFT($A883,3))=309,LEN($B883)=3),VLOOKUP(VALUE(MID($B883,2,2)),_309_Table3,MATCH(MID($B883,1,1),_309_Table3_ColumnLookup,0),FALSE),
  IF($C883="309 LCR SummaryA",OneYearSCR,IF($C883="309 LCR SummaryB",UltimateSCR,IF(VALUE(LEFT($A883,3))=309,VLOOKUP(VALUE(MID($B883,2,1)),_309_Table3,MATCH(MID($B883,1,1),_309_Table3_ColumnLookup,0),FALSE)
+N("309"),
  IF(VALUE(LEFT($A883,3))=310,VLOOKUP(VALUE(MID($B883,2,1)),_310_Table3,MATCH(MID($B883,1,1),_310_Table3_ColumnLookup,0),FALSE)
+N("310"),
  IF(AND(VALUE(LEFT($A883,3))=311,LEN($I883)=4),VLOOKUP($I883,_311_Table3,MATCH($B883,_311_Table3_ColumnLookup,0),FALSE),
  IF(AND(VALUE(LEFT($A883,3))=311,OR($B883="I2",$B883="J2",$B883="K2",$B883="L2")),VLOOKUP('311'!$G$58,_311_Table3,MATCH(MID($B883,1,1),_311_Table3_ColumnLookup,0),FALSE),
  IF(AND(VALUE(LEFT($A883,3))=311,RIGHT($B883,5)="Total"),VLOOKUP('311'!$G$59,_311_Table3,MATCH(MID($B883,1,1),_311_Table3_ColumnLookup,0),FALSE),
  IF(VALUE(LEFT($A883,3))=311,VLOOKUP(VALUE(MID($B883,2,1)),_311_Table3,MATCH(MID($B883,1,1),_311_Table3_ColumnLookup,0),FALSE)
+N("311"),
  IF(AND(VALUE(LEFT($A883,3))=312,LEFT($G883,10)="Unincepted",$B883="G "),VLOOKUP(" ULO",_312_Table3,MATCH('312'!$N$16,_312_Table3_ColumnLookup,0),FALSE),
  IF(AND(VALUE(LEFT($A883,3))=312,LEFT($G883,10)="Unincepted",$B883="O "),VLOOKUP(" ULO",_312_Table3,MATCH('312'!$V$16,_312_Table3_ColumnLookup,0),FALSE),
  IF(AND(VALUE(LEFT($A883,3))=312,LEFT($G883,10)="Unincepted",$B883="Q "),VLOOKUP(" ULO",_312_Table3,MATCH('312'!$X$16,_312_Table3_ColumnLookup,0),FALSE),
  IF(AND(VALUE(LEFT($A883,3))=312,LEFT($G883,10)="Unincepted"),VLOOKUP(" ULO",_312_Table3,MATCH(LEFT($B883,1),_312_Table3_ColumnLookup,0),FALSE),
  IF(AND(VALUE(LEFT($A883,3))=312,LEFT($G883,5)="Total",$B883="G "),VLOOKUP('312'!$F$80,_312_Table3,MATCH('312'!$N$16,_312_Table3_ColumnLookup,0),FALSE),
  IF(AND(VALUE(LEFT($A883,3))=312,LEFT($G883,5)="Total",$B883="O "),VLOOKUP('312'!$F$80,_312_Table3,MATCH('312'!$V$16,_312_Table3_ColumnLookup,0),FALSE),
  IF(AND(VALUE(LEFT($A883,3))=312,LEFT($G883,5)="Total",$B883="Q "),VLOOKUP('312'!$F$80,_312_Table3,MATCH('312'!$X$16,_312_Table3_ColumnLookup,0),FALSE),
  IF(AND(VALUE(LEFT($A883,3))=312,LEFT($G883,5)="Total"),VLOOKUP('312'!$F$80,_312_Table3,MATCH(LEFT($B883,1),_312_Table3_ColumnLookup,0),FALSE),
  IF(AND(VALUE(LEFT($A883,3))=312,LEN($I883)=4,$B883="G"),VLOOKUP($I883,_312_Table3,MATCH('312'!$N$16,_312_Table3_ColumnLookup,0),FALSE),
  IF(AND(VALUE(LEFT($A883,3))=312,LEN($I883)=4,$B883="O"),VLOOKUP($I883,_312_Table3,MATCH('312'!$V$16,_312_Table3_ColumnLookup,0),FALSE),
  IF(AND(VALUE(LEFT($A883,3))=312,LEN($I883)=4,$B883="Q"),VLOOKUP($I883,_312_Table3,MATCH('312'!$X$16,_312_Table3_ColumnLookup,0),FALSE),
  IF(AND(VALUE(LEFT($A883,3))=312,LEN($I883)=4),VLOOKUP($I883,_312_Table3,MATCH(LEFT($B883,1),_312_Table3_ColumnLookup,0),FALSE)
+N("312"),
  IF(VALUE(LEFT($A883,3))=313,VLOOKUP(VALUE(MID($B883,2,1)),_313_Table3,MATCH(MID($B883,1,1),_313_Table3_ColumnLookup,0),FALSE)
+N("313"),
  IF(AND(VALUE(LEFT($A883,3))=314,LEN($B883)=3),VLOOKUP(VALUE(MID($B883,2,2)),_314_Table3,MATCH(MID($B883,1,1),_314_Table3_ColumnLookup,0),FALSE),
  IF(VALUE(LEFT($A883,3))=314,VLOOKUP(VALUE(MID($B883,2,1)),_314_Table3,MATCH(MID($B883,1,1),_314_Table3_ColumnLookup,0),FALSE)
+N("314"),
""))))))))))))))))))))))))</f>
        <v>#N/A</v>
      </c>
      <c r="H883" s="321" t="str">
        <f>IFERROR(
IF(ISERROR($D883)=FALSE,$D883,IF(ISERROR($E883)=FALSE,$E883,IF(ISERROR($F883)=FALSE,$F883
+N("012 checkboxes"),
IF(
IF(OR(LEFT($A883,9)="Syndicate",LEFT($A883,12)="NewSyndicate"),VLOOKUP($A883,'012'!$J:$ZW,MATCH("Link to button",'012'!$J$1:$ZW$1,0),0)
+N("309 checkbox"),
IF($C883="309 LCR Summary0",VLOOKUP("Notes990",'309'!$P:$ZZ,MATCH("Link to button",'309'!$P$1:$ZZ$1,0),0)
+N("313 checkboxes"),
IF($C883="313 Financial Information0LcmVsScr",IF($C883="309 LCR Summary0",VLOOKUP("LcmVsScr",'309'!$N:$ZZ,MATCH("Link to button",'309'!$N$1:$ZZ$1,0),0),
IF($C883="313 Financial Information0LcrDocAttached",IF($C883="309 LCR Summary0",VLOOKUP("LcrDocAttached",'309'!$N:$ZZ,MATCH("Link to button",'309'!$N$1:$ZZ$1,0),
0)))))))=1,TRUE,FALSE)
))),"")</f>
        <v/>
      </c>
    </row>
    <row r="884" spans="1:8">
      <c r="A884" s="237" t="e">
        <f>VLOOKUP($G884,CSVLookups!$B:$R,MATCH(A$1,CSVLookups!$B$1:$R$1,0),FALSE)</f>
        <v>#N/A</v>
      </c>
      <c r="B884" s="237" t="e">
        <f>VLOOKUP($G884,CSVLookups!$B:$R,MATCH(B$1,CSVLookups!$B$1:$R$1,0),FALSE)</f>
        <v>#N/A</v>
      </c>
      <c r="C884" s="238" t="e">
        <f t="shared" si="14"/>
        <v>#N/A</v>
      </c>
      <c r="D884" s="238" t="e">
        <f>IF(AND(VALUE(LEFT($A884,3))=309,LEN($B884)=3),VLOOKUP(VALUE(MID($B884,2,2)),_309_Table1,MATCH(MID($B884,1,1),_309_Table1_ColumnLookup,0),FALSE),
  IF($C884="309 LCR SummaryA",OneYearSCR,IF($C884="309 LCR SummaryB",UltimateSCR,IF(VALUE(LEFT($A884,3))=309,VLOOKUP(VALUE(MID($B884,2,1)),_309_Table1,MATCH(MID($B884,1,1),_309_Table1_ColumnLookup,0),FALSE)
+N("309"),
  IF(VALUE(LEFT($A884,3))=310,VLOOKUP(VALUE(MID($B884,2,1)),_310_Table1,MATCH(MID($B884,1,1),_310_Table1_ColumnLookup,0),FALSE)
+N("310"),
  IF(AND(VALUE(LEFT($A884,3))=311,LEN($I884)=4),VLOOKUP($I884,_311_Table1,MATCH($B884,_311_Table1_ColumnLookup,0),FALSE),
  IF(AND(VALUE(LEFT($A884,3))=311,OR($B884="I2",$B884="J2",$B884="K2",$B884="L2")),VLOOKUP('311'!$G$58,_311_Table1,MATCH(MID($B884,1,1),_311_Table1_ColumnLookup,0),FALSE),
  IF(AND(VALUE(LEFT($A884,3))=311,RIGHT($B884,5)="Total"),VLOOKUP('311'!$G$59,_311_Table1,MATCH(MID($B884,1,1),_311_Table1_ColumnLookup,0),FALSE),
  IF(VALUE(LEFT($A884,3))=311,VLOOKUP(VALUE(MID($B884,2,1)),_311_Table1,MATCH(MID($B884,1,1),_311_Table1_ColumnLookup,0),FALSE)
+N("311"),
  IF(AND(VALUE(LEFT($A884,3))=312,LEFT($G884,10)="Unincepted",$B884="G "),VLOOKUP(" ULO",_312_Table1,MATCH('312'!$N$16,_312_Table1_ColumnLookup,0),FALSE),
  IF(AND(VALUE(LEFT($A884,3))=312,LEFT($G884,10)="Unincepted",$B884="O "),VLOOKUP(" ULO",_312_Table1,MATCH('312'!$V$16,_312_Table1_ColumnLookup,0),FALSE),
  IF(AND(VALUE(LEFT($A884,3))=312,LEFT($G884,10)="Unincepted",$B884="Q "),VLOOKUP(" ULO",_312_Table1,MATCH('312'!$X$16,_312_Table1_ColumnLookup,0),FALSE),
  IF(AND(VALUE(LEFT($A884,3))=312,LEFT($G884,10)="Unincepted"),VLOOKUP(" ULO",_312_Table1,MATCH(LEFT($B884,1),_312_Table1_ColumnLookup,0),FALSE),
  IF(AND(VALUE(LEFT($A884,3))=312,LEFT($G884,5)="Total",$B884="G "),VLOOKUP('312'!$F$80,_312_Table1,MATCH('312'!$N$16,_312_Table1_ColumnLookup,0),FALSE),
  IF(AND(VALUE(LEFT($A884,3))=312,LEFT($G884,5)="Total",$B884="O "),VLOOKUP('312'!$F$80,_312_Table1,MATCH('312'!$V$16,_312_Table1_ColumnLookup,0),FALSE),
  IF(AND(VALUE(LEFT($A884,3))=312,LEFT($G884,5)="Total",$B884="Q "),VLOOKUP('312'!$F$80,_312_Table1,MATCH('312'!$X$16,_312_Table1_ColumnLookup,0),FALSE),
  IF(AND(VALUE(LEFT($A884,3))=312,LEFT($G884,5)="Total"),VLOOKUP('312'!$F$80,_312_Table1,MATCH(LEFT($B884,1),_312_Table1_ColumnLookup,0),FALSE),
  IF(AND(VALUE(LEFT($A884,3))=312,LEN($I884)=4,$B884="G"),VLOOKUP($I884,_312_Table1,MATCH('312'!$N$16,_312_Table1_ColumnLookup,0),FALSE),
  IF(AND(VALUE(LEFT($A884,3))=312,LEN($I884)=4,$B884="O"),VLOOKUP($I884,_312_Table1,MATCH('312'!$V$16,_312_Table1_ColumnLookup,0),FALSE),
  IF(AND(VALUE(LEFT($A884,3))=312,LEN($I884)=4,$B884="Q"),VLOOKUP($I884,_312_Table1,MATCH('312'!$X$16,_312_Table1_ColumnLookup,0),FALSE),
  IF(AND(VALUE(LEFT($A884,3))=312,LEN($I884)=4),VLOOKUP($I884,_312_Table1,MATCH(LEFT($B884,1),_312_Table1_ColumnLookup,0),FALSE)
+N("312"),
  IF(VALUE(LEFT($A884,3))=313,VLOOKUP(VALUE(MID($B884,2,1)),_313_Table1,MATCH(MID($B884,1,1),_313_Table1_ColumnLookup,0),FALSE)
+N("313"),
  IF(AND(VALUE(LEFT($A884,3))=314,LEN($B884)=3),VLOOKUP(VALUE(MID($B884,2,2)),_314_Table1,MATCH(MID($B884,1,1),_314_Table1_ColumnLookup,0),FALSE),
  IF(VALUE(LEFT($A884,3))=314,VLOOKUP(VALUE(MID($B884,2,1)),_314_Table1,MATCH(MID($B884,1,1),_314_Table1_ColumnLookup,0),FALSE)
+N("314"),
""))))))))))))))))))))))))</f>
        <v>#N/A</v>
      </c>
      <c r="E884" s="238" t="e">
        <f>IF(AND(VALUE(LEFT($A884,3))=309,LEN($B884)=3),VLOOKUP(VALUE(MID($B884,2,2)),_309_Table2,MATCH(MID($B884,1,1),_309_Table2_ColumnLookup,0),FALSE),
  IF($C884="309 LCR SummaryA",OneYearSCR,IF($C884="309 LCR SummaryB",UltimateSCR,IF(VALUE(LEFT($A884,3))=309,VLOOKUP(VALUE(MID($B884,2,1)),_309_Table2,MATCH(MID($B884,1,1),_309_Table2_ColumnLookup,0),FALSE)
+N("309"),
  IF(VALUE(LEFT($A884,3))=310,VLOOKUP(VALUE(MID($B884,2,1)),_310_Table2,MATCH(MID($B884,1,1),_310_Table2_ColumnLookup,0),FALSE)
+N("310"),
  IF(AND(VALUE(LEFT($A884,3))=311,LEN($I884)=4),VLOOKUP($I884,_311_Table2,MATCH($B884,_311_Table2_ColumnLookup,0),FALSE),
  IF(AND(VALUE(LEFT($A884,3))=311,OR($B884="I2",$B884="J2",$B884="K2",$B884="L2")),VLOOKUP('311'!$G$58,_311_Table2,MATCH(MID($B884,1,1),_311_Table2_ColumnLookup,0),FALSE),
  IF(AND(VALUE(LEFT($A884,3))=311,RIGHT($B884,5)="Total"),VLOOKUP('311'!$G$59,_311_Table2,MATCH(MID($B884,1,1),_311_Table2_ColumnLookup,0),FALSE),
  IF(VALUE(LEFT($A884,3))=311,VLOOKUP(VALUE(MID($B884,2,1)),_311_Table2,MATCH(MID($B884,1,1),_311_Table2_ColumnLookup,0),FALSE)
+N("311"),
  IF(AND(VALUE(LEFT($A884,3))=312,LEFT($G884,10)="Unincepted",$B884="G "),VLOOKUP(" ULO",_312_Table2,MATCH('312'!$N$16,_312_Table2_ColumnLookup,0),FALSE),
  IF(AND(VALUE(LEFT($A884,3))=312,LEFT($G884,10)="Unincepted",$B884="O "),VLOOKUP(" ULO",_312_Table2,MATCH('312'!$V$16,_312_Table2_ColumnLookup,0),FALSE),
  IF(AND(VALUE(LEFT($A884,3))=312,LEFT($G884,10)="Unincepted",$B884="Q "),VLOOKUP(" ULO",_312_Table2,MATCH('312'!$X$16,_312_Table2_ColumnLookup,0),FALSE),
  IF(AND(VALUE(LEFT($A884,3))=312,LEFT($G884,10)="Unincepted"),VLOOKUP(" ULO",_312_Table2,MATCH(LEFT($B884,1),_312_Table2_ColumnLookup,0),FALSE),
  IF(AND(VALUE(LEFT($A884,3))=312,LEFT($G884,5)="Total",$B884="G "),VLOOKUP('312'!$F$80,_312_Table2,MATCH('312'!$N$16,_312_Table2_ColumnLookup,0),FALSE),
  IF(AND(VALUE(LEFT($A884,3))=312,LEFT($G884,5)="Total",$B884="O "),VLOOKUP('312'!$F$80,_312_Table2,MATCH('312'!$V$16,_312_Table2_ColumnLookup,0),FALSE),
  IF(AND(VALUE(LEFT($A884,3))=312,LEFT($G884,5)="Total",$B884="Q "),VLOOKUP('312'!$F$80,_312_Table2,MATCH('312'!$X$16,_312_Table2_ColumnLookup,0),FALSE),
  IF(AND(VALUE(LEFT($A884,3))=312,LEFT($G884,5)="Total"),VLOOKUP('312'!$F$80,_312_Table2,MATCH(LEFT($B884,1),_312_Table2_ColumnLookup,0),FALSE),
  IF(AND(VALUE(LEFT($A884,3))=312,LEN($I884)=4,$B884="G"),VLOOKUP($I884,_312_Table2,MATCH('312'!$N$16,_312_Table2_ColumnLookup,0),FALSE),
  IF(AND(VALUE(LEFT($A884,3))=312,LEN($I884)=4,$B884="O"),VLOOKUP($I884,_312_Table2,MATCH('312'!$V$16,_312_Table2_ColumnLookup,0),FALSE),
  IF(AND(VALUE(LEFT($A884,3))=312,LEN($I884)=4,$B884="Q"),VLOOKUP($I884,_312_Table2,MATCH('312'!$X$16,_312_Table2_ColumnLookup,0),FALSE),
  IF(AND(VALUE(LEFT($A884,3))=312,LEN($I884)=4),VLOOKUP($I884,_312_Table2,MATCH(LEFT($B884,1),_312_Table2_ColumnLookup,0),FALSE)
+N("312"),
  IF(VALUE(LEFT($A884,3))=313,VLOOKUP(VALUE(MID($B884,2,1)),_313_Table2,MATCH(MID($B884,1,1),_313_Table2_ColumnLookup,0),FALSE)
+N("313"),
  IF(AND(VALUE(LEFT($A884,3))=314,LEN($B884)=3),VLOOKUP(VALUE(MID($B884,2,2)),_314_Table2,MATCH(MID($B884,1,1),_314_Table2_ColumnLookup,0),FALSE),
  IF(VALUE(LEFT($A884,3))=314,VLOOKUP(VALUE(MID($B884,2,1)),_314_Table2,MATCH(MID($B884,1,1),_314_Table2_ColumnLookup,0),FALSE)
+N("314"),
""))))))))))))))))))))))))</f>
        <v>#N/A</v>
      </c>
      <c r="F884" s="238" t="e">
        <f>IF(AND(VALUE(LEFT($A884,3))=309,LEN($B884)=3),VLOOKUP(VALUE(MID($B884,2,2)),_309_Table3,MATCH(MID($B884,1,1),_309_Table3_ColumnLookup,0),FALSE),
  IF($C884="309 LCR SummaryA",OneYearSCR,IF($C884="309 LCR SummaryB",UltimateSCR,IF(VALUE(LEFT($A884,3))=309,VLOOKUP(VALUE(MID($B884,2,1)),_309_Table3,MATCH(MID($B884,1,1),_309_Table3_ColumnLookup,0),FALSE)
+N("309"),
  IF(VALUE(LEFT($A884,3))=310,VLOOKUP(VALUE(MID($B884,2,1)),_310_Table3,MATCH(MID($B884,1,1),_310_Table3_ColumnLookup,0),FALSE)
+N("310"),
  IF(AND(VALUE(LEFT($A884,3))=311,LEN($I884)=4),VLOOKUP($I884,_311_Table3,MATCH($B884,_311_Table3_ColumnLookup,0),FALSE),
  IF(AND(VALUE(LEFT($A884,3))=311,OR($B884="I2",$B884="J2",$B884="K2",$B884="L2")),VLOOKUP('311'!$G$58,_311_Table3,MATCH(MID($B884,1,1),_311_Table3_ColumnLookup,0),FALSE),
  IF(AND(VALUE(LEFT($A884,3))=311,RIGHT($B884,5)="Total"),VLOOKUP('311'!$G$59,_311_Table3,MATCH(MID($B884,1,1),_311_Table3_ColumnLookup,0),FALSE),
  IF(VALUE(LEFT($A884,3))=311,VLOOKUP(VALUE(MID($B884,2,1)),_311_Table3,MATCH(MID($B884,1,1),_311_Table3_ColumnLookup,0),FALSE)
+N("311"),
  IF(AND(VALUE(LEFT($A884,3))=312,LEFT($G884,10)="Unincepted",$B884="G "),VLOOKUP(" ULO",_312_Table3,MATCH('312'!$N$16,_312_Table3_ColumnLookup,0),FALSE),
  IF(AND(VALUE(LEFT($A884,3))=312,LEFT($G884,10)="Unincepted",$B884="O "),VLOOKUP(" ULO",_312_Table3,MATCH('312'!$V$16,_312_Table3_ColumnLookup,0),FALSE),
  IF(AND(VALUE(LEFT($A884,3))=312,LEFT($G884,10)="Unincepted",$B884="Q "),VLOOKUP(" ULO",_312_Table3,MATCH('312'!$X$16,_312_Table3_ColumnLookup,0),FALSE),
  IF(AND(VALUE(LEFT($A884,3))=312,LEFT($G884,10)="Unincepted"),VLOOKUP(" ULO",_312_Table3,MATCH(LEFT($B884,1),_312_Table3_ColumnLookup,0),FALSE),
  IF(AND(VALUE(LEFT($A884,3))=312,LEFT($G884,5)="Total",$B884="G "),VLOOKUP('312'!$F$80,_312_Table3,MATCH('312'!$N$16,_312_Table3_ColumnLookup,0),FALSE),
  IF(AND(VALUE(LEFT($A884,3))=312,LEFT($G884,5)="Total",$B884="O "),VLOOKUP('312'!$F$80,_312_Table3,MATCH('312'!$V$16,_312_Table3_ColumnLookup,0),FALSE),
  IF(AND(VALUE(LEFT($A884,3))=312,LEFT($G884,5)="Total",$B884="Q "),VLOOKUP('312'!$F$80,_312_Table3,MATCH('312'!$X$16,_312_Table3_ColumnLookup,0),FALSE),
  IF(AND(VALUE(LEFT($A884,3))=312,LEFT($G884,5)="Total"),VLOOKUP('312'!$F$80,_312_Table3,MATCH(LEFT($B884,1),_312_Table3_ColumnLookup,0),FALSE),
  IF(AND(VALUE(LEFT($A884,3))=312,LEN($I884)=4,$B884="G"),VLOOKUP($I884,_312_Table3,MATCH('312'!$N$16,_312_Table3_ColumnLookup,0),FALSE),
  IF(AND(VALUE(LEFT($A884,3))=312,LEN($I884)=4,$B884="O"),VLOOKUP($I884,_312_Table3,MATCH('312'!$V$16,_312_Table3_ColumnLookup,0),FALSE),
  IF(AND(VALUE(LEFT($A884,3))=312,LEN($I884)=4,$B884="Q"),VLOOKUP($I884,_312_Table3,MATCH('312'!$X$16,_312_Table3_ColumnLookup,0),FALSE),
  IF(AND(VALUE(LEFT($A884,3))=312,LEN($I884)=4),VLOOKUP($I884,_312_Table3,MATCH(LEFT($B884,1),_312_Table3_ColumnLookup,0),FALSE)
+N("312"),
  IF(VALUE(LEFT($A884,3))=313,VLOOKUP(VALUE(MID($B884,2,1)),_313_Table3,MATCH(MID($B884,1,1),_313_Table3_ColumnLookup,0),FALSE)
+N("313"),
  IF(AND(VALUE(LEFT($A884,3))=314,LEN($B884)=3),VLOOKUP(VALUE(MID($B884,2,2)),_314_Table3,MATCH(MID($B884,1,1),_314_Table3_ColumnLookup,0),FALSE),
  IF(VALUE(LEFT($A884,3))=314,VLOOKUP(VALUE(MID($B884,2,1)),_314_Table3,MATCH(MID($B884,1,1),_314_Table3_ColumnLookup,0),FALSE)
+N("314"),
""))))))))))))))))))))))))</f>
        <v>#N/A</v>
      </c>
      <c r="H884" s="321" t="str">
        <f>IFERROR(
IF(ISERROR($D884)=FALSE,$D884,IF(ISERROR($E884)=FALSE,$E884,IF(ISERROR($F884)=FALSE,$F884
+N("012 checkboxes"),
IF(
IF(OR(LEFT($A884,9)="Syndicate",LEFT($A884,12)="NewSyndicate"),VLOOKUP($A884,'012'!$J:$ZW,MATCH("Link to button",'012'!$J$1:$ZW$1,0),0)
+N("309 checkbox"),
IF($C884="309 LCR Summary0",VLOOKUP("Notes990",'309'!$P:$ZZ,MATCH("Link to button",'309'!$P$1:$ZZ$1,0),0)
+N("313 checkboxes"),
IF($C884="313 Financial Information0LcmVsScr",IF($C884="309 LCR Summary0",VLOOKUP("LcmVsScr",'309'!$N:$ZZ,MATCH("Link to button",'309'!$N$1:$ZZ$1,0),0),
IF($C884="313 Financial Information0LcrDocAttached",IF($C884="309 LCR Summary0",VLOOKUP("LcrDocAttached",'309'!$N:$ZZ,MATCH("Link to button",'309'!$N$1:$ZZ$1,0),
0)))))))=1,TRUE,FALSE)
))),"")</f>
        <v/>
      </c>
    </row>
    <row r="885" spans="1:8">
      <c r="A885" s="237" t="e">
        <f>VLOOKUP($G885,CSVLookups!$B:$R,MATCH(A$1,CSVLookups!$B$1:$R$1,0),FALSE)</f>
        <v>#N/A</v>
      </c>
      <c r="B885" s="237" t="e">
        <f>VLOOKUP($G885,CSVLookups!$B:$R,MATCH(B$1,CSVLookups!$B$1:$R$1,0),FALSE)</f>
        <v>#N/A</v>
      </c>
      <c r="C885" s="238" t="e">
        <f t="shared" si="14"/>
        <v>#N/A</v>
      </c>
      <c r="D885" s="238" t="e">
        <f>IF(AND(VALUE(LEFT($A885,3))=309,LEN($B885)=3),VLOOKUP(VALUE(MID($B885,2,2)),_309_Table1,MATCH(MID($B885,1,1),_309_Table1_ColumnLookup,0),FALSE),
  IF($C885="309 LCR SummaryA",OneYearSCR,IF($C885="309 LCR SummaryB",UltimateSCR,IF(VALUE(LEFT($A885,3))=309,VLOOKUP(VALUE(MID($B885,2,1)),_309_Table1,MATCH(MID($B885,1,1),_309_Table1_ColumnLookup,0),FALSE)
+N("309"),
  IF(VALUE(LEFT($A885,3))=310,VLOOKUP(VALUE(MID($B885,2,1)),_310_Table1,MATCH(MID($B885,1,1),_310_Table1_ColumnLookup,0),FALSE)
+N("310"),
  IF(AND(VALUE(LEFT($A885,3))=311,LEN($I885)=4),VLOOKUP($I885,_311_Table1,MATCH($B885,_311_Table1_ColumnLookup,0),FALSE),
  IF(AND(VALUE(LEFT($A885,3))=311,OR($B885="I2",$B885="J2",$B885="K2",$B885="L2")),VLOOKUP('311'!$G$58,_311_Table1,MATCH(MID($B885,1,1),_311_Table1_ColumnLookup,0),FALSE),
  IF(AND(VALUE(LEFT($A885,3))=311,RIGHT($B885,5)="Total"),VLOOKUP('311'!$G$59,_311_Table1,MATCH(MID($B885,1,1),_311_Table1_ColumnLookup,0),FALSE),
  IF(VALUE(LEFT($A885,3))=311,VLOOKUP(VALUE(MID($B885,2,1)),_311_Table1,MATCH(MID($B885,1,1),_311_Table1_ColumnLookup,0),FALSE)
+N("311"),
  IF(AND(VALUE(LEFT($A885,3))=312,LEFT($G885,10)="Unincepted",$B885="G "),VLOOKUP(" ULO",_312_Table1,MATCH('312'!$N$16,_312_Table1_ColumnLookup,0),FALSE),
  IF(AND(VALUE(LEFT($A885,3))=312,LEFT($G885,10)="Unincepted",$B885="O "),VLOOKUP(" ULO",_312_Table1,MATCH('312'!$V$16,_312_Table1_ColumnLookup,0),FALSE),
  IF(AND(VALUE(LEFT($A885,3))=312,LEFT($G885,10)="Unincepted",$B885="Q "),VLOOKUP(" ULO",_312_Table1,MATCH('312'!$X$16,_312_Table1_ColumnLookup,0),FALSE),
  IF(AND(VALUE(LEFT($A885,3))=312,LEFT($G885,10)="Unincepted"),VLOOKUP(" ULO",_312_Table1,MATCH(LEFT($B885,1),_312_Table1_ColumnLookup,0),FALSE),
  IF(AND(VALUE(LEFT($A885,3))=312,LEFT($G885,5)="Total",$B885="G "),VLOOKUP('312'!$F$80,_312_Table1,MATCH('312'!$N$16,_312_Table1_ColumnLookup,0),FALSE),
  IF(AND(VALUE(LEFT($A885,3))=312,LEFT($G885,5)="Total",$B885="O "),VLOOKUP('312'!$F$80,_312_Table1,MATCH('312'!$V$16,_312_Table1_ColumnLookup,0),FALSE),
  IF(AND(VALUE(LEFT($A885,3))=312,LEFT($G885,5)="Total",$B885="Q "),VLOOKUP('312'!$F$80,_312_Table1,MATCH('312'!$X$16,_312_Table1_ColumnLookup,0),FALSE),
  IF(AND(VALUE(LEFT($A885,3))=312,LEFT($G885,5)="Total"),VLOOKUP('312'!$F$80,_312_Table1,MATCH(LEFT($B885,1),_312_Table1_ColumnLookup,0),FALSE),
  IF(AND(VALUE(LEFT($A885,3))=312,LEN($I885)=4,$B885="G"),VLOOKUP($I885,_312_Table1,MATCH('312'!$N$16,_312_Table1_ColumnLookup,0),FALSE),
  IF(AND(VALUE(LEFT($A885,3))=312,LEN($I885)=4,$B885="O"),VLOOKUP($I885,_312_Table1,MATCH('312'!$V$16,_312_Table1_ColumnLookup,0),FALSE),
  IF(AND(VALUE(LEFT($A885,3))=312,LEN($I885)=4,$B885="Q"),VLOOKUP($I885,_312_Table1,MATCH('312'!$X$16,_312_Table1_ColumnLookup,0),FALSE),
  IF(AND(VALUE(LEFT($A885,3))=312,LEN($I885)=4),VLOOKUP($I885,_312_Table1,MATCH(LEFT($B885,1),_312_Table1_ColumnLookup,0),FALSE)
+N("312"),
  IF(VALUE(LEFT($A885,3))=313,VLOOKUP(VALUE(MID($B885,2,1)),_313_Table1,MATCH(MID($B885,1,1),_313_Table1_ColumnLookup,0),FALSE)
+N("313"),
  IF(AND(VALUE(LEFT($A885,3))=314,LEN($B885)=3),VLOOKUP(VALUE(MID($B885,2,2)),_314_Table1,MATCH(MID($B885,1,1),_314_Table1_ColumnLookup,0),FALSE),
  IF(VALUE(LEFT($A885,3))=314,VLOOKUP(VALUE(MID($B885,2,1)),_314_Table1,MATCH(MID($B885,1,1),_314_Table1_ColumnLookup,0),FALSE)
+N("314"),
""))))))))))))))))))))))))</f>
        <v>#N/A</v>
      </c>
      <c r="E885" s="238" t="e">
        <f>IF(AND(VALUE(LEFT($A885,3))=309,LEN($B885)=3),VLOOKUP(VALUE(MID($B885,2,2)),_309_Table2,MATCH(MID($B885,1,1),_309_Table2_ColumnLookup,0),FALSE),
  IF($C885="309 LCR SummaryA",OneYearSCR,IF($C885="309 LCR SummaryB",UltimateSCR,IF(VALUE(LEFT($A885,3))=309,VLOOKUP(VALUE(MID($B885,2,1)),_309_Table2,MATCH(MID($B885,1,1),_309_Table2_ColumnLookup,0),FALSE)
+N("309"),
  IF(VALUE(LEFT($A885,3))=310,VLOOKUP(VALUE(MID($B885,2,1)),_310_Table2,MATCH(MID($B885,1,1),_310_Table2_ColumnLookup,0),FALSE)
+N("310"),
  IF(AND(VALUE(LEFT($A885,3))=311,LEN($I885)=4),VLOOKUP($I885,_311_Table2,MATCH($B885,_311_Table2_ColumnLookup,0),FALSE),
  IF(AND(VALUE(LEFT($A885,3))=311,OR($B885="I2",$B885="J2",$B885="K2",$B885="L2")),VLOOKUP('311'!$G$58,_311_Table2,MATCH(MID($B885,1,1),_311_Table2_ColumnLookup,0),FALSE),
  IF(AND(VALUE(LEFT($A885,3))=311,RIGHT($B885,5)="Total"),VLOOKUP('311'!$G$59,_311_Table2,MATCH(MID($B885,1,1),_311_Table2_ColumnLookup,0),FALSE),
  IF(VALUE(LEFT($A885,3))=311,VLOOKUP(VALUE(MID($B885,2,1)),_311_Table2,MATCH(MID($B885,1,1),_311_Table2_ColumnLookup,0),FALSE)
+N("311"),
  IF(AND(VALUE(LEFT($A885,3))=312,LEFT($G885,10)="Unincepted",$B885="G "),VLOOKUP(" ULO",_312_Table2,MATCH('312'!$N$16,_312_Table2_ColumnLookup,0),FALSE),
  IF(AND(VALUE(LEFT($A885,3))=312,LEFT($G885,10)="Unincepted",$B885="O "),VLOOKUP(" ULO",_312_Table2,MATCH('312'!$V$16,_312_Table2_ColumnLookup,0),FALSE),
  IF(AND(VALUE(LEFT($A885,3))=312,LEFT($G885,10)="Unincepted",$B885="Q "),VLOOKUP(" ULO",_312_Table2,MATCH('312'!$X$16,_312_Table2_ColumnLookup,0),FALSE),
  IF(AND(VALUE(LEFT($A885,3))=312,LEFT($G885,10)="Unincepted"),VLOOKUP(" ULO",_312_Table2,MATCH(LEFT($B885,1),_312_Table2_ColumnLookup,0),FALSE),
  IF(AND(VALUE(LEFT($A885,3))=312,LEFT($G885,5)="Total",$B885="G "),VLOOKUP('312'!$F$80,_312_Table2,MATCH('312'!$N$16,_312_Table2_ColumnLookup,0),FALSE),
  IF(AND(VALUE(LEFT($A885,3))=312,LEFT($G885,5)="Total",$B885="O "),VLOOKUP('312'!$F$80,_312_Table2,MATCH('312'!$V$16,_312_Table2_ColumnLookup,0),FALSE),
  IF(AND(VALUE(LEFT($A885,3))=312,LEFT($G885,5)="Total",$B885="Q "),VLOOKUP('312'!$F$80,_312_Table2,MATCH('312'!$X$16,_312_Table2_ColumnLookup,0),FALSE),
  IF(AND(VALUE(LEFT($A885,3))=312,LEFT($G885,5)="Total"),VLOOKUP('312'!$F$80,_312_Table2,MATCH(LEFT($B885,1),_312_Table2_ColumnLookup,0),FALSE),
  IF(AND(VALUE(LEFT($A885,3))=312,LEN($I885)=4,$B885="G"),VLOOKUP($I885,_312_Table2,MATCH('312'!$N$16,_312_Table2_ColumnLookup,0),FALSE),
  IF(AND(VALUE(LEFT($A885,3))=312,LEN($I885)=4,$B885="O"),VLOOKUP($I885,_312_Table2,MATCH('312'!$V$16,_312_Table2_ColumnLookup,0),FALSE),
  IF(AND(VALUE(LEFT($A885,3))=312,LEN($I885)=4,$B885="Q"),VLOOKUP($I885,_312_Table2,MATCH('312'!$X$16,_312_Table2_ColumnLookup,0),FALSE),
  IF(AND(VALUE(LEFT($A885,3))=312,LEN($I885)=4),VLOOKUP($I885,_312_Table2,MATCH(LEFT($B885,1),_312_Table2_ColumnLookup,0),FALSE)
+N("312"),
  IF(VALUE(LEFT($A885,3))=313,VLOOKUP(VALUE(MID($B885,2,1)),_313_Table2,MATCH(MID($B885,1,1),_313_Table2_ColumnLookup,0),FALSE)
+N("313"),
  IF(AND(VALUE(LEFT($A885,3))=314,LEN($B885)=3),VLOOKUP(VALUE(MID($B885,2,2)),_314_Table2,MATCH(MID($B885,1,1),_314_Table2_ColumnLookup,0),FALSE),
  IF(VALUE(LEFT($A885,3))=314,VLOOKUP(VALUE(MID($B885,2,1)),_314_Table2,MATCH(MID($B885,1,1),_314_Table2_ColumnLookup,0),FALSE)
+N("314"),
""))))))))))))))))))))))))</f>
        <v>#N/A</v>
      </c>
      <c r="F885" s="238" t="e">
        <f>IF(AND(VALUE(LEFT($A885,3))=309,LEN($B885)=3),VLOOKUP(VALUE(MID($B885,2,2)),_309_Table3,MATCH(MID($B885,1,1),_309_Table3_ColumnLookup,0),FALSE),
  IF($C885="309 LCR SummaryA",OneYearSCR,IF($C885="309 LCR SummaryB",UltimateSCR,IF(VALUE(LEFT($A885,3))=309,VLOOKUP(VALUE(MID($B885,2,1)),_309_Table3,MATCH(MID($B885,1,1),_309_Table3_ColumnLookup,0),FALSE)
+N("309"),
  IF(VALUE(LEFT($A885,3))=310,VLOOKUP(VALUE(MID($B885,2,1)),_310_Table3,MATCH(MID($B885,1,1),_310_Table3_ColumnLookup,0),FALSE)
+N("310"),
  IF(AND(VALUE(LEFT($A885,3))=311,LEN($I885)=4),VLOOKUP($I885,_311_Table3,MATCH($B885,_311_Table3_ColumnLookup,0),FALSE),
  IF(AND(VALUE(LEFT($A885,3))=311,OR($B885="I2",$B885="J2",$B885="K2",$B885="L2")),VLOOKUP('311'!$G$58,_311_Table3,MATCH(MID($B885,1,1),_311_Table3_ColumnLookup,0),FALSE),
  IF(AND(VALUE(LEFT($A885,3))=311,RIGHT($B885,5)="Total"),VLOOKUP('311'!$G$59,_311_Table3,MATCH(MID($B885,1,1),_311_Table3_ColumnLookup,0),FALSE),
  IF(VALUE(LEFT($A885,3))=311,VLOOKUP(VALUE(MID($B885,2,1)),_311_Table3,MATCH(MID($B885,1,1),_311_Table3_ColumnLookup,0),FALSE)
+N("311"),
  IF(AND(VALUE(LEFT($A885,3))=312,LEFT($G885,10)="Unincepted",$B885="G "),VLOOKUP(" ULO",_312_Table3,MATCH('312'!$N$16,_312_Table3_ColumnLookup,0),FALSE),
  IF(AND(VALUE(LEFT($A885,3))=312,LEFT($G885,10)="Unincepted",$B885="O "),VLOOKUP(" ULO",_312_Table3,MATCH('312'!$V$16,_312_Table3_ColumnLookup,0),FALSE),
  IF(AND(VALUE(LEFT($A885,3))=312,LEFT($G885,10)="Unincepted",$B885="Q "),VLOOKUP(" ULO",_312_Table3,MATCH('312'!$X$16,_312_Table3_ColumnLookup,0),FALSE),
  IF(AND(VALUE(LEFT($A885,3))=312,LEFT($G885,10)="Unincepted"),VLOOKUP(" ULO",_312_Table3,MATCH(LEFT($B885,1),_312_Table3_ColumnLookup,0),FALSE),
  IF(AND(VALUE(LEFT($A885,3))=312,LEFT($G885,5)="Total",$B885="G "),VLOOKUP('312'!$F$80,_312_Table3,MATCH('312'!$N$16,_312_Table3_ColumnLookup,0),FALSE),
  IF(AND(VALUE(LEFT($A885,3))=312,LEFT($G885,5)="Total",$B885="O "),VLOOKUP('312'!$F$80,_312_Table3,MATCH('312'!$V$16,_312_Table3_ColumnLookup,0),FALSE),
  IF(AND(VALUE(LEFT($A885,3))=312,LEFT($G885,5)="Total",$B885="Q "),VLOOKUP('312'!$F$80,_312_Table3,MATCH('312'!$X$16,_312_Table3_ColumnLookup,0),FALSE),
  IF(AND(VALUE(LEFT($A885,3))=312,LEFT($G885,5)="Total"),VLOOKUP('312'!$F$80,_312_Table3,MATCH(LEFT($B885,1),_312_Table3_ColumnLookup,0),FALSE),
  IF(AND(VALUE(LEFT($A885,3))=312,LEN($I885)=4,$B885="G"),VLOOKUP($I885,_312_Table3,MATCH('312'!$N$16,_312_Table3_ColumnLookup,0),FALSE),
  IF(AND(VALUE(LEFT($A885,3))=312,LEN($I885)=4,$B885="O"),VLOOKUP($I885,_312_Table3,MATCH('312'!$V$16,_312_Table3_ColumnLookup,0),FALSE),
  IF(AND(VALUE(LEFT($A885,3))=312,LEN($I885)=4,$B885="Q"),VLOOKUP($I885,_312_Table3,MATCH('312'!$X$16,_312_Table3_ColumnLookup,0),FALSE),
  IF(AND(VALUE(LEFT($A885,3))=312,LEN($I885)=4),VLOOKUP($I885,_312_Table3,MATCH(LEFT($B885,1),_312_Table3_ColumnLookup,0),FALSE)
+N("312"),
  IF(VALUE(LEFT($A885,3))=313,VLOOKUP(VALUE(MID($B885,2,1)),_313_Table3,MATCH(MID($B885,1,1),_313_Table3_ColumnLookup,0),FALSE)
+N("313"),
  IF(AND(VALUE(LEFT($A885,3))=314,LEN($B885)=3),VLOOKUP(VALUE(MID($B885,2,2)),_314_Table3,MATCH(MID($B885,1,1),_314_Table3_ColumnLookup,0),FALSE),
  IF(VALUE(LEFT($A885,3))=314,VLOOKUP(VALUE(MID($B885,2,1)),_314_Table3,MATCH(MID($B885,1,1),_314_Table3_ColumnLookup,0),FALSE)
+N("314"),
""))))))))))))))))))))))))</f>
        <v>#N/A</v>
      </c>
      <c r="H885" s="321" t="str">
        <f>IFERROR(
IF(ISERROR($D885)=FALSE,$D885,IF(ISERROR($E885)=FALSE,$E885,IF(ISERROR($F885)=FALSE,$F885
+N("012 checkboxes"),
IF(
IF(OR(LEFT($A885,9)="Syndicate",LEFT($A885,12)="NewSyndicate"),VLOOKUP($A885,'012'!$J:$ZW,MATCH("Link to button",'012'!$J$1:$ZW$1,0),0)
+N("309 checkbox"),
IF($C885="309 LCR Summary0",VLOOKUP("Notes990",'309'!$P:$ZZ,MATCH("Link to button",'309'!$P$1:$ZZ$1,0),0)
+N("313 checkboxes"),
IF($C885="313 Financial Information0LcmVsScr",IF($C885="309 LCR Summary0",VLOOKUP("LcmVsScr",'309'!$N:$ZZ,MATCH("Link to button",'309'!$N$1:$ZZ$1,0),0),
IF($C885="313 Financial Information0LcrDocAttached",IF($C885="309 LCR Summary0",VLOOKUP("LcrDocAttached",'309'!$N:$ZZ,MATCH("Link to button",'309'!$N$1:$ZZ$1,0),
0)))))))=1,TRUE,FALSE)
))),"")</f>
        <v/>
      </c>
    </row>
    <row r="886" spans="1:8">
      <c r="A886" s="237" t="e">
        <f>VLOOKUP($G886,CSVLookups!$B:$R,MATCH(A$1,CSVLookups!$B$1:$R$1,0),FALSE)</f>
        <v>#N/A</v>
      </c>
      <c r="B886" s="237" t="e">
        <f>VLOOKUP($G886,CSVLookups!$B:$R,MATCH(B$1,CSVLookups!$B$1:$R$1,0),FALSE)</f>
        <v>#N/A</v>
      </c>
      <c r="C886" s="238" t="e">
        <f t="shared" si="14"/>
        <v>#N/A</v>
      </c>
      <c r="D886" s="238" t="e">
        <f>IF(AND(VALUE(LEFT($A886,3))=309,LEN($B886)=3),VLOOKUP(VALUE(MID($B886,2,2)),_309_Table1,MATCH(MID($B886,1,1),_309_Table1_ColumnLookup,0),FALSE),
  IF($C886="309 LCR SummaryA",OneYearSCR,IF($C886="309 LCR SummaryB",UltimateSCR,IF(VALUE(LEFT($A886,3))=309,VLOOKUP(VALUE(MID($B886,2,1)),_309_Table1,MATCH(MID($B886,1,1),_309_Table1_ColumnLookup,0),FALSE)
+N("309"),
  IF(VALUE(LEFT($A886,3))=310,VLOOKUP(VALUE(MID($B886,2,1)),_310_Table1,MATCH(MID($B886,1,1),_310_Table1_ColumnLookup,0),FALSE)
+N("310"),
  IF(AND(VALUE(LEFT($A886,3))=311,LEN($I886)=4),VLOOKUP($I886,_311_Table1,MATCH($B886,_311_Table1_ColumnLookup,0),FALSE),
  IF(AND(VALUE(LEFT($A886,3))=311,OR($B886="I2",$B886="J2",$B886="K2",$B886="L2")),VLOOKUP('311'!$G$58,_311_Table1,MATCH(MID($B886,1,1),_311_Table1_ColumnLookup,0),FALSE),
  IF(AND(VALUE(LEFT($A886,3))=311,RIGHT($B886,5)="Total"),VLOOKUP('311'!$G$59,_311_Table1,MATCH(MID($B886,1,1),_311_Table1_ColumnLookup,0),FALSE),
  IF(VALUE(LEFT($A886,3))=311,VLOOKUP(VALUE(MID($B886,2,1)),_311_Table1,MATCH(MID($B886,1,1),_311_Table1_ColumnLookup,0),FALSE)
+N("311"),
  IF(AND(VALUE(LEFT($A886,3))=312,LEFT($G886,10)="Unincepted",$B886="G "),VLOOKUP(" ULO",_312_Table1,MATCH('312'!$N$16,_312_Table1_ColumnLookup,0),FALSE),
  IF(AND(VALUE(LEFT($A886,3))=312,LEFT($G886,10)="Unincepted",$B886="O "),VLOOKUP(" ULO",_312_Table1,MATCH('312'!$V$16,_312_Table1_ColumnLookup,0),FALSE),
  IF(AND(VALUE(LEFT($A886,3))=312,LEFT($G886,10)="Unincepted",$B886="Q "),VLOOKUP(" ULO",_312_Table1,MATCH('312'!$X$16,_312_Table1_ColumnLookup,0),FALSE),
  IF(AND(VALUE(LEFT($A886,3))=312,LEFT($G886,10)="Unincepted"),VLOOKUP(" ULO",_312_Table1,MATCH(LEFT($B886,1),_312_Table1_ColumnLookup,0),FALSE),
  IF(AND(VALUE(LEFT($A886,3))=312,LEFT($G886,5)="Total",$B886="G "),VLOOKUP('312'!$F$80,_312_Table1,MATCH('312'!$N$16,_312_Table1_ColumnLookup,0),FALSE),
  IF(AND(VALUE(LEFT($A886,3))=312,LEFT($G886,5)="Total",$B886="O "),VLOOKUP('312'!$F$80,_312_Table1,MATCH('312'!$V$16,_312_Table1_ColumnLookup,0),FALSE),
  IF(AND(VALUE(LEFT($A886,3))=312,LEFT($G886,5)="Total",$B886="Q "),VLOOKUP('312'!$F$80,_312_Table1,MATCH('312'!$X$16,_312_Table1_ColumnLookup,0),FALSE),
  IF(AND(VALUE(LEFT($A886,3))=312,LEFT($G886,5)="Total"),VLOOKUP('312'!$F$80,_312_Table1,MATCH(LEFT($B886,1),_312_Table1_ColumnLookup,0),FALSE),
  IF(AND(VALUE(LEFT($A886,3))=312,LEN($I886)=4,$B886="G"),VLOOKUP($I886,_312_Table1,MATCH('312'!$N$16,_312_Table1_ColumnLookup,0),FALSE),
  IF(AND(VALUE(LEFT($A886,3))=312,LEN($I886)=4,$B886="O"),VLOOKUP($I886,_312_Table1,MATCH('312'!$V$16,_312_Table1_ColumnLookup,0),FALSE),
  IF(AND(VALUE(LEFT($A886,3))=312,LEN($I886)=4,$B886="Q"),VLOOKUP($I886,_312_Table1,MATCH('312'!$X$16,_312_Table1_ColumnLookup,0),FALSE),
  IF(AND(VALUE(LEFT($A886,3))=312,LEN($I886)=4),VLOOKUP($I886,_312_Table1,MATCH(LEFT($B886,1),_312_Table1_ColumnLookup,0),FALSE)
+N("312"),
  IF(VALUE(LEFT($A886,3))=313,VLOOKUP(VALUE(MID($B886,2,1)),_313_Table1,MATCH(MID($B886,1,1),_313_Table1_ColumnLookup,0),FALSE)
+N("313"),
  IF(AND(VALUE(LEFT($A886,3))=314,LEN($B886)=3),VLOOKUP(VALUE(MID($B886,2,2)),_314_Table1,MATCH(MID($B886,1,1),_314_Table1_ColumnLookup,0),FALSE),
  IF(VALUE(LEFT($A886,3))=314,VLOOKUP(VALUE(MID($B886,2,1)),_314_Table1,MATCH(MID($B886,1,1),_314_Table1_ColumnLookup,0),FALSE)
+N("314"),
""))))))))))))))))))))))))</f>
        <v>#N/A</v>
      </c>
      <c r="E886" s="238" t="e">
        <f>IF(AND(VALUE(LEFT($A886,3))=309,LEN($B886)=3),VLOOKUP(VALUE(MID($B886,2,2)),_309_Table2,MATCH(MID($B886,1,1),_309_Table2_ColumnLookup,0),FALSE),
  IF($C886="309 LCR SummaryA",OneYearSCR,IF($C886="309 LCR SummaryB",UltimateSCR,IF(VALUE(LEFT($A886,3))=309,VLOOKUP(VALUE(MID($B886,2,1)),_309_Table2,MATCH(MID($B886,1,1),_309_Table2_ColumnLookup,0),FALSE)
+N("309"),
  IF(VALUE(LEFT($A886,3))=310,VLOOKUP(VALUE(MID($B886,2,1)),_310_Table2,MATCH(MID($B886,1,1),_310_Table2_ColumnLookup,0),FALSE)
+N("310"),
  IF(AND(VALUE(LEFT($A886,3))=311,LEN($I886)=4),VLOOKUP($I886,_311_Table2,MATCH($B886,_311_Table2_ColumnLookup,0),FALSE),
  IF(AND(VALUE(LEFT($A886,3))=311,OR($B886="I2",$B886="J2",$B886="K2",$B886="L2")),VLOOKUP('311'!$G$58,_311_Table2,MATCH(MID($B886,1,1),_311_Table2_ColumnLookup,0),FALSE),
  IF(AND(VALUE(LEFT($A886,3))=311,RIGHT($B886,5)="Total"),VLOOKUP('311'!$G$59,_311_Table2,MATCH(MID($B886,1,1),_311_Table2_ColumnLookup,0),FALSE),
  IF(VALUE(LEFT($A886,3))=311,VLOOKUP(VALUE(MID($B886,2,1)),_311_Table2,MATCH(MID($B886,1,1),_311_Table2_ColumnLookup,0),FALSE)
+N("311"),
  IF(AND(VALUE(LEFT($A886,3))=312,LEFT($G886,10)="Unincepted",$B886="G "),VLOOKUP(" ULO",_312_Table2,MATCH('312'!$N$16,_312_Table2_ColumnLookup,0),FALSE),
  IF(AND(VALUE(LEFT($A886,3))=312,LEFT($G886,10)="Unincepted",$B886="O "),VLOOKUP(" ULO",_312_Table2,MATCH('312'!$V$16,_312_Table2_ColumnLookup,0),FALSE),
  IF(AND(VALUE(LEFT($A886,3))=312,LEFT($G886,10)="Unincepted",$B886="Q "),VLOOKUP(" ULO",_312_Table2,MATCH('312'!$X$16,_312_Table2_ColumnLookup,0),FALSE),
  IF(AND(VALUE(LEFT($A886,3))=312,LEFT($G886,10)="Unincepted"),VLOOKUP(" ULO",_312_Table2,MATCH(LEFT($B886,1),_312_Table2_ColumnLookup,0),FALSE),
  IF(AND(VALUE(LEFT($A886,3))=312,LEFT($G886,5)="Total",$B886="G "),VLOOKUP('312'!$F$80,_312_Table2,MATCH('312'!$N$16,_312_Table2_ColumnLookup,0),FALSE),
  IF(AND(VALUE(LEFT($A886,3))=312,LEFT($G886,5)="Total",$B886="O "),VLOOKUP('312'!$F$80,_312_Table2,MATCH('312'!$V$16,_312_Table2_ColumnLookup,0),FALSE),
  IF(AND(VALUE(LEFT($A886,3))=312,LEFT($G886,5)="Total",$B886="Q "),VLOOKUP('312'!$F$80,_312_Table2,MATCH('312'!$X$16,_312_Table2_ColumnLookup,0),FALSE),
  IF(AND(VALUE(LEFT($A886,3))=312,LEFT($G886,5)="Total"),VLOOKUP('312'!$F$80,_312_Table2,MATCH(LEFT($B886,1),_312_Table2_ColumnLookup,0),FALSE),
  IF(AND(VALUE(LEFT($A886,3))=312,LEN($I886)=4,$B886="G"),VLOOKUP($I886,_312_Table2,MATCH('312'!$N$16,_312_Table2_ColumnLookup,0),FALSE),
  IF(AND(VALUE(LEFT($A886,3))=312,LEN($I886)=4,$B886="O"),VLOOKUP($I886,_312_Table2,MATCH('312'!$V$16,_312_Table2_ColumnLookup,0),FALSE),
  IF(AND(VALUE(LEFT($A886,3))=312,LEN($I886)=4,$B886="Q"),VLOOKUP($I886,_312_Table2,MATCH('312'!$X$16,_312_Table2_ColumnLookup,0),FALSE),
  IF(AND(VALUE(LEFT($A886,3))=312,LEN($I886)=4),VLOOKUP($I886,_312_Table2,MATCH(LEFT($B886,1),_312_Table2_ColumnLookup,0),FALSE)
+N("312"),
  IF(VALUE(LEFT($A886,3))=313,VLOOKUP(VALUE(MID($B886,2,1)),_313_Table2,MATCH(MID($B886,1,1),_313_Table2_ColumnLookup,0),FALSE)
+N("313"),
  IF(AND(VALUE(LEFT($A886,3))=314,LEN($B886)=3),VLOOKUP(VALUE(MID($B886,2,2)),_314_Table2,MATCH(MID($B886,1,1),_314_Table2_ColumnLookup,0),FALSE),
  IF(VALUE(LEFT($A886,3))=314,VLOOKUP(VALUE(MID($B886,2,1)),_314_Table2,MATCH(MID($B886,1,1),_314_Table2_ColumnLookup,0),FALSE)
+N("314"),
""))))))))))))))))))))))))</f>
        <v>#N/A</v>
      </c>
      <c r="F886" s="238" t="e">
        <f>IF(AND(VALUE(LEFT($A886,3))=309,LEN($B886)=3),VLOOKUP(VALUE(MID($B886,2,2)),_309_Table3,MATCH(MID($B886,1,1),_309_Table3_ColumnLookup,0),FALSE),
  IF($C886="309 LCR SummaryA",OneYearSCR,IF($C886="309 LCR SummaryB",UltimateSCR,IF(VALUE(LEFT($A886,3))=309,VLOOKUP(VALUE(MID($B886,2,1)),_309_Table3,MATCH(MID($B886,1,1),_309_Table3_ColumnLookup,0),FALSE)
+N("309"),
  IF(VALUE(LEFT($A886,3))=310,VLOOKUP(VALUE(MID($B886,2,1)),_310_Table3,MATCH(MID($B886,1,1),_310_Table3_ColumnLookup,0),FALSE)
+N("310"),
  IF(AND(VALUE(LEFT($A886,3))=311,LEN($I886)=4),VLOOKUP($I886,_311_Table3,MATCH($B886,_311_Table3_ColumnLookup,0),FALSE),
  IF(AND(VALUE(LEFT($A886,3))=311,OR($B886="I2",$B886="J2",$B886="K2",$B886="L2")),VLOOKUP('311'!$G$58,_311_Table3,MATCH(MID($B886,1,1),_311_Table3_ColumnLookup,0),FALSE),
  IF(AND(VALUE(LEFT($A886,3))=311,RIGHT($B886,5)="Total"),VLOOKUP('311'!$G$59,_311_Table3,MATCH(MID($B886,1,1),_311_Table3_ColumnLookup,0),FALSE),
  IF(VALUE(LEFT($A886,3))=311,VLOOKUP(VALUE(MID($B886,2,1)),_311_Table3,MATCH(MID($B886,1,1),_311_Table3_ColumnLookup,0),FALSE)
+N("311"),
  IF(AND(VALUE(LEFT($A886,3))=312,LEFT($G886,10)="Unincepted",$B886="G "),VLOOKUP(" ULO",_312_Table3,MATCH('312'!$N$16,_312_Table3_ColumnLookup,0),FALSE),
  IF(AND(VALUE(LEFT($A886,3))=312,LEFT($G886,10)="Unincepted",$B886="O "),VLOOKUP(" ULO",_312_Table3,MATCH('312'!$V$16,_312_Table3_ColumnLookup,0),FALSE),
  IF(AND(VALUE(LEFT($A886,3))=312,LEFT($G886,10)="Unincepted",$B886="Q "),VLOOKUP(" ULO",_312_Table3,MATCH('312'!$X$16,_312_Table3_ColumnLookup,0),FALSE),
  IF(AND(VALUE(LEFT($A886,3))=312,LEFT($G886,10)="Unincepted"),VLOOKUP(" ULO",_312_Table3,MATCH(LEFT($B886,1),_312_Table3_ColumnLookup,0),FALSE),
  IF(AND(VALUE(LEFT($A886,3))=312,LEFT($G886,5)="Total",$B886="G "),VLOOKUP('312'!$F$80,_312_Table3,MATCH('312'!$N$16,_312_Table3_ColumnLookup,0),FALSE),
  IF(AND(VALUE(LEFT($A886,3))=312,LEFT($G886,5)="Total",$B886="O "),VLOOKUP('312'!$F$80,_312_Table3,MATCH('312'!$V$16,_312_Table3_ColumnLookup,0),FALSE),
  IF(AND(VALUE(LEFT($A886,3))=312,LEFT($G886,5)="Total",$B886="Q "),VLOOKUP('312'!$F$80,_312_Table3,MATCH('312'!$X$16,_312_Table3_ColumnLookup,0),FALSE),
  IF(AND(VALUE(LEFT($A886,3))=312,LEFT($G886,5)="Total"),VLOOKUP('312'!$F$80,_312_Table3,MATCH(LEFT($B886,1),_312_Table3_ColumnLookup,0),FALSE),
  IF(AND(VALUE(LEFT($A886,3))=312,LEN($I886)=4,$B886="G"),VLOOKUP($I886,_312_Table3,MATCH('312'!$N$16,_312_Table3_ColumnLookup,0),FALSE),
  IF(AND(VALUE(LEFT($A886,3))=312,LEN($I886)=4,$B886="O"),VLOOKUP($I886,_312_Table3,MATCH('312'!$V$16,_312_Table3_ColumnLookup,0),FALSE),
  IF(AND(VALUE(LEFT($A886,3))=312,LEN($I886)=4,$B886="Q"),VLOOKUP($I886,_312_Table3,MATCH('312'!$X$16,_312_Table3_ColumnLookup,0),FALSE),
  IF(AND(VALUE(LEFT($A886,3))=312,LEN($I886)=4),VLOOKUP($I886,_312_Table3,MATCH(LEFT($B886,1),_312_Table3_ColumnLookup,0),FALSE)
+N("312"),
  IF(VALUE(LEFT($A886,3))=313,VLOOKUP(VALUE(MID($B886,2,1)),_313_Table3,MATCH(MID($B886,1,1),_313_Table3_ColumnLookup,0),FALSE)
+N("313"),
  IF(AND(VALUE(LEFT($A886,3))=314,LEN($B886)=3),VLOOKUP(VALUE(MID($B886,2,2)),_314_Table3,MATCH(MID($B886,1,1),_314_Table3_ColumnLookup,0),FALSE),
  IF(VALUE(LEFT($A886,3))=314,VLOOKUP(VALUE(MID($B886,2,1)),_314_Table3,MATCH(MID($B886,1,1),_314_Table3_ColumnLookup,0),FALSE)
+N("314"),
""))))))))))))))))))))))))</f>
        <v>#N/A</v>
      </c>
      <c r="H886" s="321" t="str">
        <f>IFERROR(
IF(ISERROR($D886)=FALSE,$D886,IF(ISERROR($E886)=FALSE,$E886,IF(ISERROR($F886)=FALSE,$F886
+N("012 checkboxes"),
IF(
IF(OR(LEFT($A886,9)="Syndicate",LEFT($A886,12)="NewSyndicate"),VLOOKUP($A886,'012'!$J:$ZW,MATCH("Link to button",'012'!$J$1:$ZW$1,0),0)
+N("309 checkbox"),
IF($C886="309 LCR Summary0",VLOOKUP("Notes990",'309'!$P:$ZZ,MATCH("Link to button",'309'!$P$1:$ZZ$1,0),0)
+N("313 checkboxes"),
IF($C886="313 Financial Information0LcmVsScr",IF($C886="309 LCR Summary0",VLOOKUP("LcmVsScr",'309'!$N:$ZZ,MATCH("Link to button",'309'!$N$1:$ZZ$1,0),0),
IF($C886="313 Financial Information0LcrDocAttached",IF($C886="309 LCR Summary0",VLOOKUP("LcrDocAttached",'309'!$N:$ZZ,MATCH("Link to button",'309'!$N$1:$ZZ$1,0),
0)))))))=1,TRUE,FALSE)
))),"")</f>
        <v/>
      </c>
    </row>
    <row r="887" spans="1:8">
      <c r="A887" s="237" t="e">
        <f>VLOOKUP($G887,CSVLookups!$B:$R,MATCH(A$1,CSVLookups!$B$1:$R$1,0),FALSE)</f>
        <v>#N/A</v>
      </c>
      <c r="B887" s="237" t="e">
        <f>VLOOKUP($G887,CSVLookups!$B:$R,MATCH(B$1,CSVLookups!$B$1:$R$1,0),FALSE)</f>
        <v>#N/A</v>
      </c>
      <c r="C887" s="238" t="e">
        <f t="shared" si="14"/>
        <v>#N/A</v>
      </c>
      <c r="D887" s="238" t="e">
        <f>IF(AND(VALUE(LEFT($A887,3))=309,LEN($B887)=3),VLOOKUP(VALUE(MID($B887,2,2)),_309_Table1,MATCH(MID($B887,1,1),_309_Table1_ColumnLookup,0),FALSE),
  IF($C887="309 LCR SummaryA",OneYearSCR,IF($C887="309 LCR SummaryB",UltimateSCR,IF(VALUE(LEFT($A887,3))=309,VLOOKUP(VALUE(MID($B887,2,1)),_309_Table1,MATCH(MID($B887,1,1),_309_Table1_ColumnLookup,0),FALSE)
+N("309"),
  IF(VALUE(LEFT($A887,3))=310,VLOOKUP(VALUE(MID($B887,2,1)),_310_Table1,MATCH(MID($B887,1,1),_310_Table1_ColumnLookup,0),FALSE)
+N("310"),
  IF(AND(VALUE(LEFT($A887,3))=311,LEN($I887)=4),VLOOKUP($I887,_311_Table1,MATCH($B887,_311_Table1_ColumnLookup,0),FALSE),
  IF(AND(VALUE(LEFT($A887,3))=311,OR($B887="I2",$B887="J2",$B887="K2",$B887="L2")),VLOOKUP('311'!$G$58,_311_Table1,MATCH(MID($B887,1,1),_311_Table1_ColumnLookup,0),FALSE),
  IF(AND(VALUE(LEFT($A887,3))=311,RIGHT($B887,5)="Total"),VLOOKUP('311'!$G$59,_311_Table1,MATCH(MID($B887,1,1),_311_Table1_ColumnLookup,0),FALSE),
  IF(VALUE(LEFT($A887,3))=311,VLOOKUP(VALUE(MID($B887,2,1)),_311_Table1,MATCH(MID($B887,1,1),_311_Table1_ColumnLookup,0),FALSE)
+N("311"),
  IF(AND(VALUE(LEFT($A887,3))=312,LEFT($G887,10)="Unincepted",$B887="G "),VLOOKUP(" ULO",_312_Table1,MATCH('312'!$N$16,_312_Table1_ColumnLookup,0),FALSE),
  IF(AND(VALUE(LEFT($A887,3))=312,LEFT($G887,10)="Unincepted",$B887="O "),VLOOKUP(" ULO",_312_Table1,MATCH('312'!$V$16,_312_Table1_ColumnLookup,0),FALSE),
  IF(AND(VALUE(LEFT($A887,3))=312,LEFT($G887,10)="Unincepted",$B887="Q "),VLOOKUP(" ULO",_312_Table1,MATCH('312'!$X$16,_312_Table1_ColumnLookup,0),FALSE),
  IF(AND(VALUE(LEFT($A887,3))=312,LEFT($G887,10)="Unincepted"),VLOOKUP(" ULO",_312_Table1,MATCH(LEFT($B887,1),_312_Table1_ColumnLookup,0),FALSE),
  IF(AND(VALUE(LEFT($A887,3))=312,LEFT($G887,5)="Total",$B887="G "),VLOOKUP('312'!$F$80,_312_Table1,MATCH('312'!$N$16,_312_Table1_ColumnLookup,0),FALSE),
  IF(AND(VALUE(LEFT($A887,3))=312,LEFT($G887,5)="Total",$B887="O "),VLOOKUP('312'!$F$80,_312_Table1,MATCH('312'!$V$16,_312_Table1_ColumnLookup,0),FALSE),
  IF(AND(VALUE(LEFT($A887,3))=312,LEFT($G887,5)="Total",$B887="Q "),VLOOKUP('312'!$F$80,_312_Table1,MATCH('312'!$X$16,_312_Table1_ColumnLookup,0),FALSE),
  IF(AND(VALUE(LEFT($A887,3))=312,LEFT($G887,5)="Total"),VLOOKUP('312'!$F$80,_312_Table1,MATCH(LEFT($B887,1),_312_Table1_ColumnLookup,0),FALSE),
  IF(AND(VALUE(LEFT($A887,3))=312,LEN($I887)=4,$B887="G"),VLOOKUP($I887,_312_Table1,MATCH('312'!$N$16,_312_Table1_ColumnLookup,0),FALSE),
  IF(AND(VALUE(LEFT($A887,3))=312,LEN($I887)=4,$B887="O"),VLOOKUP($I887,_312_Table1,MATCH('312'!$V$16,_312_Table1_ColumnLookup,0),FALSE),
  IF(AND(VALUE(LEFT($A887,3))=312,LEN($I887)=4,$B887="Q"),VLOOKUP($I887,_312_Table1,MATCH('312'!$X$16,_312_Table1_ColumnLookup,0),FALSE),
  IF(AND(VALUE(LEFT($A887,3))=312,LEN($I887)=4),VLOOKUP($I887,_312_Table1,MATCH(LEFT($B887,1),_312_Table1_ColumnLookup,0),FALSE)
+N("312"),
  IF(VALUE(LEFT($A887,3))=313,VLOOKUP(VALUE(MID($B887,2,1)),_313_Table1,MATCH(MID($B887,1,1),_313_Table1_ColumnLookup,0),FALSE)
+N("313"),
  IF(AND(VALUE(LEFT($A887,3))=314,LEN($B887)=3),VLOOKUP(VALUE(MID($B887,2,2)),_314_Table1,MATCH(MID($B887,1,1),_314_Table1_ColumnLookup,0),FALSE),
  IF(VALUE(LEFT($A887,3))=314,VLOOKUP(VALUE(MID($B887,2,1)),_314_Table1,MATCH(MID($B887,1,1),_314_Table1_ColumnLookup,0),FALSE)
+N("314"),
""))))))))))))))))))))))))</f>
        <v>#N/A</v>
      </c>
      <c r="E887" s="238" t="e">
        <f>IF(AND(VALUE(LEFT($A887,3))=309,LEN($B887)=3),VLOOKUP(VALUE(MID($B887,2,2)),_309_Table2,MATCH(MID($B887,1,1),_309_Table2_ColumnLookup,0),FALSE),
  IF($C887="309 LCR SummaryA",OneYearSCR,IF($C887="309 LCR SummaryB",UltimateSCR,IF(VALUE(LEFT($A887,3))=309,VLOOKUP(VALUE(MID($B887,2,1)),_309_Table2,MATCH(MID($B887,1,1),_309_Table2_ColumnLookup,0),FALSE)
+N("309"),
  IF(VALUE(LEFT($A887,3))=310,VLOOKUP(VALUE(MID($B887,2,1)),_310_Table2,MATCH(MID($B887,1,1),_310_Table2_ColumnLookup,0),FALSE)
+N("310"),
  IF(AND(VALUE(LEFT($A887,3))=311,LEN($I887)=4),VLOOKUP($I887,_311_Table2,MATCH($B887,_311_Table2_ColumnLookup,0),FALSE),
  IF(AND(VALUE(LEFT($A887,3))=311,OR($B887="I2",$B887="J2",$B887="K2",$B887="L2")),VLOOKUP('311'!$G$58,_311_Table2,MATCH(MID($B887,1,1),_311_Table2_ColumnLookup,0),FALSE),
  IF(AND(VALUE(LEFT($A887,3))=311,RIGHT($B887,5)="Total"),VLOOKUP('311'!$G$59,_311_Table2,MATCH(MID($B887,1,1),_311_Table2_ColumnLookup,0),FALSE),
  IF(VALUE(LEFT($A887,3))=311,VLOOKUP(VALUE(MID($B887,2,1)),_311_Table2,MATCH(MID($B887,1,1),_311_Table2_ColumnLookup,0),FALSE)
+N("311"),
  IF(AND(VALUE(LEFT($A887,3))=312,LEFT($G887,10)="Unincepted",$B887="G "),VLOOKUP(" ULO",_312_Table2,MATCH('312'!$N$16,_312_Table2_ColumnLookup,0),FALSE),
  IF(AND(VALUE(LEFT($A887,3))=312,LEFT($G887,10)="Unincepted",$B887="O "),VLOOKUP(" ULO",_312_Table2,MATCH('312'!$V$16,_312_Table2_ColumnLookup,0),FALSE),
  IF(AND(VALUE(LEFT($A887,3))=312,LEFT($G887,10)="Unincepted",$B887="Q "),VLOOKUP(" ULO",_312_Table2,MATCH('312'!$X$16,_312_Table2_ColumnLookup,0),FALSE),
  IF(AND(VALUE(LEFT($A887,3))=312,LEFT($G887,10)="Unincepted"),VLOOKUP(" ULO",_312_Table2,MATCH(LEFT($B887,1),_312_Table2_ColumnLookup,0),FALSE),
  IF(AND(VALUE(LEFT($A887,3))=312,LEFT($G887,5)="Total",$B887="G "),VLOOKUP('312'!$F$80,_312_Table2,MATCH('312'!$N$16,_312_Table2_ColumnLookup,0),FALSE),
  IF(AND(VALUE(LEFT($A887,3))=312,LEFT($G887,5)="Total",$B887="O "),VLOOKUP('312'!$F$80,_312_Table2,MATCH('312'!$V$16,_312_Table2_ColumnLookup,0),FALSE),
  IF(AND(VALUE(LEFT($A887,3))=312,LEFT($G887,5)="Total",$B887="Q "),VLOOKUP('312'!$F$80,_312_Table2,MATCH('312'!$X$16,_312_Table2_ColumnLookup,0),FALSE),
  IF(AND(VALUE(LEFT($A887,3))=312,LEFT($G887,5)="Total"),VLOOKUP('312'!$F$80,_312_Table2,MATCH(LEFT($B887,1),_312_Table2_ColumnLookup,0),FALSE),
  IF(AND(VALUE(LEFT($A887,3))=312,LEN($I887)=4,$B887="G"),VLOOKUP($I887,_312_Table2,MATCH('312'!$N$16,_312_Table2_ColumnLookup,0),FALSE),
  IF(AND(VALUE(LEFT($A887,3))=312,LEN($I887)=4,$B887="O"),VLOOKUP($I887,_312_Table2,MATCH('312'!$V$16,_312_Table2_ColumnLookup,0),FALSE),
  IF(AND(VALUE(LEFT($A887,3))=312,LEN($I887)=4,$B887="Q"),VLOOKUP($I887,_312_Table2,MATCH('312'!$X$16,_312_Table2_ColumnLookup,0),FALSE),
  IF(AND(VALUE(LEFT($A887,3))=312,LEN($I887)=4),VLOOKUP($I887,_312_Table2,MATCH(LEFT($B887,1),_312_Table2_ColumnLookup,0),FALSE)
+N("312"),
  IF(VALUE(LEFT($A887,3))=313,VLOOKUP(VALUE(MID($B887,2,1)),_313_Table2,MATCH(MID($B887,1,1),_313_Table2_ColumnLookup,0),FALSE)
+N("313"),
  IF(AND(VALUE(LEFT($A887,3))=314,LEN($B887)=3),VLOOKUP(VALUE(MID($B887,2,2)),_314_Table2,MATCH(MID($B887,1,1),_314_Table2_ColumnLookup,0),FALSE),
  IF(VALUE(LEFT($A887,3))=314,VLOOKUP(VALUE(MID($B887,2,1)),_314_Table2,MATCH(MID($B887,1,1),_314_Table2_ColumnLookup,0),FALSE)
+N("314"),
""))))))))))))))))))))))))</f>
        <v>#N/A</v>
      </c>
      <c r="F887" s="238" t="e">
        <f>IF(AND(VALUE(LEFT($A887,3))=309,LEN($B887)=3),VLOOKUP(VALUE(MID($B887,2,2)),_309_Table3,MATCH(MID($B887,1,1),_309_Table3_ColumnLookup,0),FALSE),
  IF($C887="309 LCR SummaryA",OneYearSCR,IF($C887="309 LCR SummaryB",UltimateSCR,IF(VALUE(LEFT($A887,3))=309,VLOOKUP(VALUE(MID($B887,2,1)),_309_Table3,MATCH(MID($B887,1,1),_309_Table3_ColumnLookup,0),FALSE)
+N("309"),
  IF(VALUE(LEFT($A887,3))=310,VLOOKUP(VALUE(MID($B887,2,1)),_310_Table3,MATCH(MID($B887,1,1),_310_Table3_ColumnLookup,0),FALSE)
+N("310"),
  IF(AND(VALUE(LEFT($A887,3))=311,LEN($I887)=4),VLOOKUP($I887,_311_Table3,MATCH($B887,_311_Table3_ColumnLookup,0),FALSE),
  IF(AND(VALUE(LEFT($A887,3))=311,OR($B887="I2",$B887="J2",$B887="K2",$B887="L2")),VLOOKUP('311'!$G$58,_311_Table3,MATCH(MID($B887,1,1),_311_Table3_ColumnLookup,0),FALSE),
  IF(AND(VALUE(LEFT($A887,3))=311,RIGHT($B887,5)="Total"),VLOOKUP('311'!$G$59,_311_Table3,MATCH(MID($B887,1,1),_311_Table3_ColumnLookup,0),FALSE),
  IF(VALUE(LEFT($A887,3))=311,VLOOKUP(VALUE(MID($B887,2,1)),_311_Table3,MATCH(MID($B887,1,1),_311_Table3_ColumnLookup,0),FALSE)
+N("311"),
  IF(AND(VALUE(LEFT($A887,3))=312,LEFT($G887,10)="Unincepted",$B887="G "),VLOOKUP(" ULO",_312_Table3,MATCH('312'!$N$16,_312_Table3_ColumnLookup,0),FALSE),
  IF(AND(VALUE(LEFT($A887,3))=312,LEFT($G887,10)="Unincepted",$B887="O "),VLOOKUP(" ULO",_312_Table3,MATCH('312'!$V$16,_312_Table3_ColumnLookup,0),FALSE),
  IF(AND(VALUE(LEFT($A887,3))=312,LEFT($G887,10)="Unincepted",$B887="Q "),VLOOKUP(" ULO",_312_Table3,MATCH('312'!$X$16,_312_Table3_ColumnLookup,0),FALSE),
  IF(AND(VALUE(LEFT($A887,3))=312,LEFT($G887,10)="Unincepted"),VLOOKUP(" ULO",_312_Table3,MATCH(LEFT($B887,1),_312_Table3_ColumnLookup,0),FALSE),
  IF(AND(VALUE(LEFT($A887,3))=312,LEFT($G887,5)="Total",$B887="G "),VLOOKUP('312'!$F$80,_312_Table3,MATCH('312'!$N$16,_312_Table3_ColumnLookup,0),FALSE),
  IF(AND(VALUE(LEFT($A887,3))=312,LEFT($G887,5)="Total",$B887="O "),VLOOKUP('312'!$F$80,_312_Table3,MATCH('312'!$V$16,_312_Table3_ColumnLookup,0),FALSE),
  IF(AND(VALUE(LEFT($A887,3))=312,LEFT($G887,5)="Total",$B887="Q "),VLOOKUP('312'!$F$80,_312_Table3,MATCH('312'!$X$16,_312_Table3_ColumnLookup,0),FALSE),
  IF(AND(VALUE(LEFT($A887,3))=312,LEFT($G887,5)="Total"),VLOOKUP('312'!$F$80,_312_Table3,MATCH(LEFT($B887,1),_312_Table3_ColumnLookup,0),FALSE),
  IF(AND(VALUE(LEFT($A887,3))=312,LEN($I887)=4,$B887="G"),VLOOKUP($I887,_312_Table3,MATCH('312'!$N$16,_312_Table3_ColumnLookup,0),FALSE),
  IF(AND(VALUE(LEFT($A887,3))=312,LEN($I887)=4,$B887="O"),VLOOKUP($I887,_312_Table3,MATCH('312'!$V$16,_312_Table3_ColumnLookup,0),FALSE),
  IF(AND(VALUE(LEFT($A887,3))=312,LEN($I887)=4,$B887="Q"),VLOOKUP($I887,_312_Table3,MATCH('312'!$X$16,_312_Table3_ColumnLookup,0),FALSE),
  IF(AND(VALUE(LEFT($A887,3))=312,LEN($I887)=4),VLOOKUP($I887,_312_Table3,MATCH(LEFT($B887,1),_312_Table3_ColumnLookup,0),FALSE)
+N("312"),
  IF(VALUE(LEFT($A887,3))=313,VLOOKUP(VALUE(MID($B887,2,1)),_313_Table3,MATCH(MID($B887,1,1),_313_Table3_ColumnLookup,0),FALSE)
+N("313"),
  IF(AND(VALUE(LEFT($A887,3))=314,LEN($B887)=3),VLOOKUP(VALUE(MID($B887,2,2)),_314_Table3,MATCH(MID($B887,1,1),_314_Table3_ColumnLookup,0),FALSE),
  IF(VALUE(LEFT($A887,3))=314,VLOOKUP(VALUE(MID($B887,2,1)),_314_Table3,MATCH(MID($B887,1,1),_314_Table3_ColumnLookup,0),FALSE)
+N("314"),
""))))))))))))))))))))))))</f>
        <v>#N/A</v>
      </c>
      <c r="H887" s="321" t="str">
        <f>IFERROR(
IF(ISERROR($D887)=FALSE,$D887,IF(ISERROR($E887)=FALSE,$E887,IF(ISERROR($F887)=FALSE,$F887
+N("012 checkboxes"),
IF(
IF(OR(LEFT($A887,9)="Syndicate",LEFT($A887,12)="NewSyndicate"),VLOOKUP($A887,'012'!$J:$ZW,MATCH("Link to button",'012'!$J$1:$ZW$1,0),0)
+N("309 checkbox"),
IF($C887="309 LCR Summary0",VLOOKUP("Notes990",'309'!$P:$ZZ,MATCH("Link to button",'309'!$P$1:$ZZ$1,0),0)
+N("313 checkboxes"),
IF($C887="313 Financial Information0LcmVsScr",IF($C887="309 LCR Summary0",VLOOKUP("LcmVsScr",'309'!$N:$ZZ,MATCH("Link to button",'309'!$N$1:$ZZ$1,0),0),
IF($C887="313 Financial Information0LcrDocAttached",IF($C887="309 LCR Summary0",VLOOKUP("LcrDocAttached",'309'!$N:$ZZ,MATCH("Link to button",'309'!$N$1:$ZZ$1,0),
0)))))))=1,TRUE,FALSE)
))),"")</f>
        <v/>
      </c>
    </row>
    <row r="888" spans="1:8">
      <c r="A888" s="237" t="e">
        <f>VLOOKUP($G888,CSVLookups!$B:$R,MATCH(A$1,CSVLookups!$B$1:$R$1,0),FALSE)</f>
        <v>#N/A</v>
      </c>
      <c r="B888" s="237" t="e">
        <f>VLOOKUP($G888,CSVLookups!$B:$R,MATCH(B$1,CSVLookups!$B$1:$R$1,0),FALSE)</f>
        <v>#N/A</v>
      </c>
      <c r="C888" s="238" t="e">
        <f t="shared" si="14"/>
        <v>#N/A</v>
      </c>
      <c r="D888" s="238" t="e">
        <f>IF(AND(VALUE(LEFT($A888,3))=309,LEN($B888)=3),VLOOKUP(VALUE(MID($B888,2,2)),_309_Table1,MATCH(MID($B888,1,1),_309_Table1_ColumnLookup,0),FALSE),
  IF($C888="309 LCR SummaryA",OneYearSCR,IF($C888="309 LCR SummaryB",UltimateSCR,IF(VALUE(LEFT($A888,3))=309,VLOOKUP(VALUE(MID($B888,2,1)),_309_Table1,MATCH(MID($B888,1,1),_309_Table1_ColumnLookup,0),FALSE)
+N("309"),
  IF(VALUE(LEFT($A888,3))=310,VLOOKUP(VALUE(MID($B888,2,1)),_310_Table1,MATCH(MID($B888,1,1),_310_Table1_ColumnLookup,0),FALSE)
+N("310"),
  IF(AND(VALUE(LEFT($A888,3))=311,LEN($I888)=4),VLOOKUP($I888,_311_Table1,MATCH($B888,_311_Table1_ColumnLookup,0),FALSE),
  IF(AND(VALUE(LEFT($A888,3))=311,OR($B888="I2",$B888="J2",$B888="K2",$B888="L2")),VLOOKUP('311'!$G$58,_311_Table1,MATCH(MID($B888,1,1),_311_Table1_ColumnLookup,0),FALSE),
  IF(AND(VALUE(LEFT($A888,3))=311,RIGHT($B888,5)="Total"),VLOOKUP('311'!$G$59,_311_Table1,MATCH(MID($B888,1,1),_311_Table1_ColumnLookup,0),FALSE),
  IF(VALUE(LEFT($A888,3))=311,VLOOKUP(VALUE(MID($B888,2,1)),_311_Table1,MATCH(MID($B888,1,1),_311_Table1_ColumnLookup,0),FALSE)
+N("311"),
  IF(AND(VALUE(LEFT($A888,3))=312,LEFT($G888,10)="Unincepted",$B888="G "),VLOOKUP(" ULO",_312_Table1,MATCH('312'!$N$16,_312_Table1_ColumnLookup,0),FALSE),
  IF(AND(VALUE(LEFT($A888,3))=312,LEFT($G888,10)="Unincepted",$B888="O "),VLOOKUP(" ULO",_312_Table1,MATCH('312'!$V$16,_312_Table1_ColumnLookup,0),FALSE),
  IF(AND(VALUE(LEFT($A888,3))=312,LEFT($G888,10)="Unincepted",$B888="Q "),VLOOKUP(" ULO",_312_Table1,MATCH('312'!$X$16,_312_Table1_ColumnLookup,0),FALSE),
  IF(AND(VALUE(LEFT($A888,3))=312,LEFT($G888,10)="Unincepted"),VLOOKUP(" ULO",_312_Table1,MATCH(LEFT($B888,1),_312_Table1_ColumnLookup,0),FALSE),
  IF(AND(VALUE(LEFT($A888,3))=312,LEFT($G888,5)="Total",$B888="G "),VLOOKUP('312'!$F$80,_312_Table1,MATCH('312'!$N$16,_312_Table1_ColumnLookup,0),FALSE),
  IF(AND(VALUE(LEFT($A888,3))=312,LEFT($G888,5)="Total",$B888="O "),VLOOKUP('312'!$F$80,_312_Table1,MATCH('312'!$V$16,_312_Table1_ColumnLookup,0),FALSE),
  IF(AND(VALUE(LEFT($A888,3))=312,LEFT($G888,5)="Total",$B888="Q "),VLOOKUP('312'!$F$80,_312_Table1,MATCH('312'!$X$16,_312_Table1_ColumnLookup,0),FALSE),
  IF(AND(VALUE(LEFT($A888,3))=312,LEFT($G888,5)="Total"),VLOOKUP('312'!$F$80,_312_Table1,MATCH(LEFT($B888,1),_312_Table1_ColumnLookup,0),FALSE),
  IF(AND(VALUE(LEFT($A888,3))=312,LEN($I888)=4,$B888="G"),VLOOKUP($I888,_312_Table1,MATCH('312'!$N$16,_312_Table1_ColumnLookup,0),FALSE),
  IF(AND(VALUE(LEFT($A888,3))=312,LEN($I888)=4,$B888="O"),VLOOKUP($I888,_312_Table1,MATCH('312'!$V$16,_312_Table1_ColumnLookup,0),FALSE),
  IF(AND(VALUE(LEFT($A888,3))=312,LEN($I888)=4,$B888="Q"),VLOOKUP($I888,_312_Table1,MATCH('312'!$X$16,_312_Table1_ColumnLookup,0),FALSE),
  IF(AND(VALUE(LEFT($A888,3))=312,LEN($I888)=4),VLOOKUP($I888,_312_Table1,MATCH(LEFT($B888,1),_312_Table1_ColumnLookup,0),FALSE)
+N("312"),
  IF(VALUE(LEFT($A888,3))=313,VLOOKUP(VALUE(MID($B888,2,1)),_313_Table1,MATCH(MID($B888,1,1),_313_Table1_ColumnLookup,0),FALSE)
+N("313"),
  IF(AND(VALUE(LEFT($A888,3))=314,LEN($B888)=3),VLOOKUP(VALUE(MID($B888,2,2)),_314_Table1,MATCH(MID($B888,1,1),_314_Table1_ColumnLookup,0),FALSE),
  IF(VALUE(LEFT($A888,3))=314,VLOOKUP(VALUE(MID($B888,2,1)),_314_Table1,MATCH(MID($B888,1,1),_314_Table1_ColumnLookup,0),FALSE)
+N("314"),
""))))))))))))))))))))))))</f>
        <v>#N/A</v>
      </c>
      <c r="E888" s="238" t="e">
        <f>IF(AND(VALUE(LEFT($A888,3))=309,LEN($B888)=3),VLOOKUP(VALUE(MID($B888,2,2)),_309_Table2,MATCH(MID($B888,1,1),_309_Table2_ColumnLookup,0),FALSE),
  IF($C888="309 LCR SummaryA",OneYearSCR,IF($C888="309 LCR SummaryB",UltimateSCR,IF(VALUE(LEFT($A888,3))=309,VLOOKUP(VALUE(MID($B888,2,1)),_309_Table2,MATCH(MID($B888,1,1),_309_Table2_ColumnLookup,0),FALSE)
+N("309"),
  IF(VALUE(LEFT($A888,3))=310,VLOOKUP(VALUE(MID($B888,2,1)),_310_Table2,MATCH(MID($B888,1,1),_310_Table2_ColumnLookup,0),FALSE)
+N("310"),
  IF(AND(VALUE(LEFT($A888,3))=311,LEN($I888)=4),VLOOKUP($I888,_311_Table2,MATCH($B888,_311_Table2_ColumnLookup,0),FALSE),
  IF(AND(VALUE(LEFT($A888,3))=311,OR($B888="I2",$B888="J2",$B888="K2",$B888="L2")),VLOOKUP('311'!$G$58,_311_Table2,MATCH(MID($B888,1,1),_311_Table2_ColumnLookup,0),FALSE),
  IF(AND(VALUE(LEFT($A888,3))=311,RIGHT($B888,5)="Total"),VLOOKUP('311'!$G$59,_311_Table2,MATCH(MID($B888,1,1),_311_Table2_ColumnLookup,0),FALSE),
  IF(VALUE(LEFT($A888,3))=311,VLOOKUP(VALUE(MID($B888,2,1)),_311_Table2,MATCH(MID($B888,1,1),_311_Table2_ColumnLookup,0),FALSE)
+N("311"),
  IF(AND(VALUE(LEFT($A888,3))=312,LEFT($G888,10)="Unincepted",$B888="G "),VLOOKUP(" ULO",_312_Table2,MATCH('312'!$N$16,_312_Table2_ColumnLookup,0),FALSE),
  IF(AND(VALUE(LEFT($A888,3))=312,LEFT($G888,10)="Unincepted",$B888="O "),VLOOKUP(" ULO",_312_Table2,MATCH('312'!$V$16,_312_Table2_ColumnLookup,0),FALSE),
  IF(AND(VALUE(LEFT($A888,3))=312,LEFT($G888,10)="Unincepted",$B888="Q "),VLOOKUP(" ULO",_312_Table2,MATCH('312'!$X$16,_312_Table2_ColumnLookup,0),FALSE),
  IF(AND(VALUE(LEFT($A888,3))=312,LEFT($G888,10)="Unincepted"),VLOOKUP(" ULO",_312_Table2,MATCH(LEFT($B888,1),_312_Table2_ColumnLookup,0),FALSE),
  IF(AND(VALUE(LEFT($A888,3))=312,LEFT($G888,5)="Total",$B888="G "),VLOOKUP('312'!$F$80,_312_Table2,MATCH('312'!$N$16,_312_Table2_ColumnLookup,0),FALSE),
  IF(AND(VALUE(LEFT($A888,3))=312,LEFT($G888,5)="Total",$B888="O "),VLOOKUP('312'!$F$80,_312_Table2,MATCH('312'!$V$16,_312_Table2_ColumnLookup,0),FALSE),
  IF(AND(VALUE(LEFT($A888,3))=312,LEFT($G888,5)="Total",$B888="Q "),VLOOKUP('312'!$F$80,_312_Table2,MATCH('312'!$X$16,_312_Table2_ColumnLookup,0),FALSE),
  IF(AND(VALUE(LEFT($A888,3))=312,LEFT($G888,5)="Total"),VLOOKUP('312'!$F$80,_312_Table2,MATCH(LEFT($B888,1),_312_Table2_ColumnLookup,0),FALSE),
  IF(AND(VALUE(LEFT($A888,3))=312,LEN($I888)=4,$B888="G"),VLOOKUP($I888,_312_Table2,MATCH('312'!$N$16,_312_Table2_ColumnLookup,0),FALSE),
  IF(AND(VALUE(LEFT($A888,3))=312,LEN($I888)=4,$B888="O"),VLOOKUP($I888,_312_Table2,MATCH('312'!$V$16,_312_Table2_ColumnLookup,0),FALSE),
  IF(AND(VALUE(LEFT($A888,3))=312,LEN($I888)=4,$B888="Q"),VLOOKUP($I888,_312_Table2,MATCH('312'!$X$16,_312_Table2_ColumnLookup,0),FALSE),
  IF(AND(VALUE(LEFT($A888,3))=312,LEN($I888)=4),VLOOKUP($I888,_312_Table2,MATCH(LEFT($B888,1),_312_Table2_ColumnLookup,0),FALSE)
+N("312"),
  IF(VALUE(LEFT($A888,3))=313,VLOOKUP(VALUE(MID($B888,2,1)),_313_Table2,MATCH(MID($B888,1,1),_313_Table2_ColumnLookup,0),FALSE)
+N("313"),
  IF(AND(VALUE(LEFT($A888,3))=314,LEN($B888)=3),VLOOKUP(VALUE(MID($B888,2,2)),_314_Table2,MATCH(MID($B888,1,1),_314_Table2_ColumnLookup,0),FALSE),
  IF(VALUE(LEFT($A888,3))=314,VLOOKUP(VALUE(MID($B888,2,1)),_314_Table2,MATCH(MID($B888,1,1),_314_Table2_ColumnLookup,0),FALSE)
+N("314"),
""))))))))))))))))))))))))</f>
        <v>#N/A</v>
      </c>
      <c r="F888" s="238" t="e">
        <f>IF(AND(VALUE(LEFT($A888,3))=309,LEN($B888)=3),VLOOKUP(VALUE(MID($B888,2,2)),_309_Table3,MATCH(MID($B888,1,1),_309_Table3_ColumnLookup,0),FALSE),
  IF($C888="309 LCR SummaryA",OneYearSCR,IF($C888="309 LCR SummaryB",UltimateSCR,IF(VALUE(LEFT($A888,3))=309,VLOOKUP(VALUE(MID($B888,2,1)),_309_Table3,MATCH(MID($B888,1,1),_309_Table3_ColumnLookup,0),FALSE)
+N("309"),
  IF(VALUE(LEFT($A888,3))=310,VLOOKUP(VALUE(MID($B888,2,1)),_310_Table3,MATCH(MID($B888,1,1),_310_Table3_ColumnLookup,0),FALSE)
+N("310"),
  IF(AND(VALUE(LEFT($A888,3))=311,LEN($I888)=4),VLOOKUP($I888,_311_Table3,MATCH($B888,_311_Table3_ColumnLookup,0),FALSE),
  IF(AND(VALUE(LEFT($A888,3))=311,OR($B888="I2",$B888="J2",$B888="K2",$B888="L2")),VLOOKUP('311'!$G$58,_311_Table3,MATCH(MID($B888,1,1),_311_Table3_ColumnLookup,0),FALSE),
  IF(AND(VALUE(LEFT($A888,3))=311,RIGHT($B888,5)="Total"),VLOOKUP('311'!$G$59,_311_Table3,MATCH(MID($B888,1,1),_311_Table3_ColumnLookup,0),FALSE),
  IF(VALUE(LEFT($A888,3))=311,VLOOKUP(VALUE(MID($B888,2,1)),_311_Table3,MATCH(MID($B888,1,1),_311_Table3_ColumnLookup,0),FALSE)
+N("311"),
  IF(AND(VALUE(LEFT($A888,3))=312,LEFT($G888,10)="Unincepted",$B888="G "),VLOOKUP(" ULO",_312_Table3,MATCH('312'!$N$16,_312_Table3_ColumnLookup,0),FALSE),
  IF(AND(VALUE(LEFT($A888,3))=312,LEFT($G888,10)="Unincepted",$B888="O "),VLOOKUP(" ULO",_312_Table3,MATCH('312'!$V$16,_312_Table3_ColumnLookup,0),FALSE),
  IF(AND(VALUE(LEFT($A888,3))=312,LEFT($G888,10)="Unincepted",$B888="Q "),VLOOKUP(" ULO",_312_Table3,MATCH('312'!$X$16,_312_Table3_ColumnLookup,0),FALSE),
  IF(AND(VALUE(LEFT($A888,3))=312,LEFT($G888,10)="Unincepted"),VLOOKUP(" ULO",_312_Table3,MATCH(LEFT($B888,1),_312_Table3_ColumnLookup,0),FALSE),
  IF(AND(VALUE(LEFT($A888,3))=312,LEFT($G888,5)="Total",$B888="G "),VLOOKUP('312'!$F$80,_312_Table3,MATCH('312'!$N$16,_312_Table3_ColumnLookup,0),FALSE),
  IF(AND(VALUE(LEFT($A888,3))=312,LEFT($G888,5)="Total",$B888="O "),VLOOKUP('312'!$F$80,_312_Table3,MATCH('312'!$V$16,_312_Table3_ColumnLookup,0),FALSE),
  IF(AND(VALUE(LEFT($A888,3))=312,LEFT($G888,5)="Total",$B888="Q "),VLOOKUP('312'!$F$80,_312_Table3,MATCH('312'!$X$16,_312_Table3_ColumnLookup,0),FALSE),
  IF(AND(VALUE(LEFT($A888,3))=312,LEFT($G888,5)="Total"),VLOOKUP('312'!$F$80,_312_Table3,MATCH(LEFT($B888,1),_312_Table3_ColumnLookup,0),FALSE),
  IF(AND(VALUE(LEFT($A888,3))=312,LEN($I888)=4,$B888="G"),VLOOKUP($I888,_312_Table3,MATCH('312'!$N$16,_312_Table3_ColumnLookup,0),FALSE),
  IF(AND(VALUE(LEFT($A888,3))=312,LEN($I888)=4,$B888="O"),VLOOKUP($I888,_312_Table3,MATCH('312'!$V$16,_312_Table3_ColumnLookup,0),FALSE),
  IF(AND(VALUE(LEFT($A888,3))=312,LEN($I888)=4,$B888="Q"),VLOOKUP($I888,_312_Table3,MATCH('312'!$X$16,_312_Table3_ColumnLookup,0),FALSE),
  IF(AND(VALUE(LEFT($A888,3))=312,LEN($I888)=4),VLOOKUP($I888,_312_Table3,MATCH(LEFT($B888,1),_312_Table3_ColumnLookup,0),FALSE)
+N("312"),
  IF(VALUE(LEFT($A888,3))=313,VLOOKUP(VALUE(MID($B888,2,1)),_313_Table3,MATCH(MID($B888,1,1),_313_Table3_ColumnLookup,0),FALSE)
+N("313"),
  IF(AND(VALUE(LEFT($A888,3))=314,LEN($B888)=3),VLOOKUP(VALUE(MID($B888,2,2)),_314_Table3,MATCH(MID($B888,1,1),_314_Table3_ColumnLookup,0),FALSE),
  IF(VALUE(LEFT($A888,3))=314,VLOOKUP(VALUE(MID($B888,2,1)),_314_Table3,MATCH(MID($B888,1,1),_314_Table3_ColumnLookup,0),FALSE)
+N("314"),
""))))))))))))))))))))))))</f>
        <v>#N/A</v>
      </c>
      <c r="H888" s="321" t="str">
        <f>IFERROR(
IF(ISERROR($D888)=FALSE,$D888,IF(ISERROR($E888)=FALSE,$E888,IF(ISERROR($F888)=FALSE,$F888
+N("012 checkboxes"),
IF(
IF(OR(LEFT($A888,9)="Syndicate",LEFT($A888,12)="NewSyndicate"),VLOOKUP($A888,'012'!$J:$ZW,MATCH("Link to button",'012'!$J$1:$ZW$1,0),0)
+N("309 checkbox"),
IF($C888="309 LCR Summary0",VLOOKUP("Notes990",'309'!$P:$ZZ,MATCH("Link to button",'309'!$P$1:$ZZ$1,0),0)
+N("313 checkboxes"),
IF($C888="313 Financial Information0LcmVsScr",IF($C888="309 LCR Summary0",VLOOKUP("LcmVsScr",'309'!$N:$ZZ,MATCH("Link to button",'309'!$N$1:$ZZ$1,0),0),
IF($C888="313 Financial Information0LcrDocAttached",IF($C888="309 LCR Summary0",VLOOKUP("LcrDocAttached",'309'!$N:$ZZ,MATCH("Link to button",'309'!$N$1:$ZZ$1,0),
0)))))))=1,TRUE,FALSE)
))),"")</f>
        <v/>
      </c>
    </row>
    <row r="889" spans="1:8">
      <c r="A889" s="237" t="e">
        <f>VLOOKUP($G889,CSVLookups!$B:$R,MATCH(A$1,CSVLookups!$B$1:$R$1,0),FALSE)</f>
        <v>#N/A</v>
      </c>
      <c r="B889" s="237" t="e">
        <f>VLOOKUP($G889,CSVLookups!$B:$R,MATCH(B$1,CSVLookups!$B$1:$R$1,0),FALSE)</f>
        <v>#N/A</v>
      </c>
      <c r="C889" s="238" t="e">
        <f t="shared" si="14"/>
        <v>#N/A</v>
      </c>
      <c r="D889" s="238" t="e">
        <f>IF(AND(VALUE(LEFT($A889,3))=309,LEN($B889)=3),VLOOKUP(VALUE(MID($B889,2,2)),_309_Table1,MATCH(MID($B889,1,1),_309_Table1_ColumnLookup,0),FALSE),
  IF($C889="309 LCR SummaryA",OneYearSCR,IF($C889="309 LCR SummaryB",UltimateSCR,IF(VALUE(LEFT($A889,3))=309,VLOOKUP(VALUE(MID($B889,2,1)),_309_Table1,MATCH(MID($B889,1,1),_309_Table1_ColumnLookup,0),FALSE)
+N("309"),
  IF(VALUE(LEFT($A889,3))=310,VLOOKUP(VALUE(MID($B889,2,1)),_310_Table1,MATCH(MID($B889,1,1),_310_Table1_ColumnLookup,0),FALSE)
+N("310"),
  IF(AND(VALUE(LEFT($A889,3))=311,LEN($I889)=4),VLOOKUP($I889,_311_Table1,MATCH($B889,_311_Table1_ColumnLookup,0),FALSE),
  IF(AND(VALUE(LEFT($A889,3))=311,OR($B889="I2",$B889="J2",$B889="K2",$B889="L2")),VLOOKUP('311'!$G$58,_311_Table1,MATCH(MID($B889,1,1),_311_Table1_ColumnLookup,0),FALSE),
  IF(AND(VALUE(LEFT($A889,3))=311,RIGHT($B889,5)="Total"),VLOOKUP('311'!$G$59,_311_Table1,MATCH(MID($B889,1,1),_311_Table1_ColumnLookup,0),FALSE),
  IF(VALUE(LEFT($A889,3))=311,VLOOKUP(VALUE(MID($B889,2,1)),_311_Table1,MATCH(MID($B889,1,1),_311_Table1_ColumnLookup,0),FALSE)
+N("311"),
  IF(AND(VALUE(LEFT($A889,3))=312,LEFT($G889,10)="Unincepted",$B889="G "),VLOOKUP(" ULO",_312_Table1,MATCH('312'!$N$16,_312_Table1_ColumnLookup,0),FALSE),
  IF(AND(VALUE(LEFT($A889,3))=312,LEFT($G889,10)="Unincepted",$B889="O "),VLOOKUP(" ULO",_312_Table1,MATCH('312'!$V$16,_312_Table1_ColumnLookup,0),FALSE),
  IF(AND(VALUE(LEFT($A889,3))=312,LEFT($G889,10)="Unincepted",$B889="Q "),VLOOKUP(" ULO",_312_Table1,MATCH('312'!$X$16,_312_Table1_ColumnLookup,0),FALSE),
  IF(AND(VALUE(LEFT($A889,3))=312,LEFT($G889,10)="Unincepted"),VLOOKUP(" ULO",_312_Table1,MATCH(LEFT($B889,1),_312_Table1_ColumnLookup,0),FALSE),
  IF(AND(VALUE(LEFT($A889,3))=312,LEFT($G889,5)="Total",$B889="G "),VLOOKUP('312'!$F$80,_312_Table1,MATCH('312'!$N$16,_312_Table1_ColumnLookup,0),FALSE),
  IF(AND(VALUE(LEFT($A889,3))=312,LEFT($G889,5)="Total",$B889="O "),VLOOKUP('312'!$F$80,_312_Table1,MATCH('312'!$V$16,_312_Table1_ColumnLookup,0),FALSE),
  IF(AND(VALUE(LEFT($A889,3))=312,LEFT($G889,5)="Total",$B889="Q "),VLOOKUP('312'!$F$80,_312_Table1,MATCH('312'!$X$16,_312_Table1_ColumnLookup,0),FALSE),
  IF(AND(VALUE(LEFT($A889,3))=312,LEFT($G889,5)="Total"),VLOOKUP('312'!$F$80,_312_Table1,MATCH(LEFT($B889,1),_312_Table1_ColumnLookup,0),FALSE),
  IF(AND(VALUE(LEFT($A889,3))=312,LEN($I889)=4,$B889="G"),VLOOKUP($I889,_312_Table1,MATCH('312'!$N$16,_312_Table1_ColumnLookup,0),FALSE),
  IF(AND(VALUE(LEFT($A889,3))=312,LEN($I889)=4,$B889="O"),VLOOKUP($I889,_312_Table1,MATCH('312'!$V$16,_312_Table1_ColumnLookup,0),FALSE),
  IF(AND(VALUE(LEFT($A889,3))=312,LEN($I889)=4,$B889="Q"),VLOOKUP($I889,_312_Table1,MATCH('312'!$X$16,_312_Table1_ColumnLookup,0),FALSE),
  IF(AND(VALUE(LEFT($A889,3))=312,LEN($I889)=4),VLOOKUP($I889,_312_Table1,MATCH(LEFT($B889,1),_312_Table1_ColumnLookup,0),FALSE)
+N("312"),
  IF(VALUE(LEFT($A889,3))=313,VLOOKUP(VALUE(MID($B889,2,1)),_313_Table1,MATCH(MID($B889,1,1),_313_Table1_ColumnLookup,0),FALSE)
+N("313"),
  IF(AND(VALUE(LEFT($A889,3))=314,LEN($B889)=3),VLOOKUP(VALUE(MID($B889,2,2)),_314_Table1,MATCH(MID($B889,1,1),_314_Table1_ColumnLookup,0),FALSE),
  IF(VALUE(LEFT($A889,3))=314,VLOOKUP(VALUE(MID($B889,2,1)),_314_Table1,MATCH(MID($B889,1,1),_314_Table1_ColumnLookup,0),FALSE)
+N("314"),
""))))))))))))))))))))))))</f>
        <v>#N/A</v>
      </c>
      <c r="E889" s="238" t="e">
        <f>IF(AND(VALUE(LEFT($A889,3))=309,LEN($B889)=3),VLOOKUP(VALUE(MID($B889,2,2)),_309_Table2,MATCH(MID($B889,1,1),_309_Table2_ColumnLookup,0),FALSE),
  IF($C889="309 LCR SummaryA",OneYearSCR,IF($C889="309 LCR SummaryB",UltimateSCR,IF(VALUE(LEFT($A889,3))=309,VLOOKUP(VALUE(MID($B889,2,1)),_309_Table2,MATCH(MID($B889,1,1),_309_Table2_ColumnLookup,0),FALSE)
+N("309"),
  IF(VALUE(LEFT($A889,3))=310,VLOOKUP(VALUE(MID($B889,2,1)),_310_Table2,MATCH(MID($B889,1,1),_310_Table2_ColumnLookup,0),FALSE)
+N("310"),
  IF(AND(VALUE(LEFT($A889,3))=311,LEN($I889)=4),VLOOKUP($I889,_311_Table2,MATCH($B889,_311_Table2_ColumnLookup,0),FALSE),
  IF(AND(VALUE(LEFT($A889,3))=311,OR($B889="I2",$B889="J2",$B889="K2",$B889="L2")),VLOOKUP('311'!$G$58,_311_Table2,MATCH(MID($B889,1,1),_311_Table2_ColumnLookup,0),FALSE),
  IF(AND(VALUE(LEFT($A889,3))=311,RIGHT($B889,5)="Total"),VLOOKUP('311'!$G$59,_311_Table2,MATCH(MID($B889,1,1),_311_Table2_ColumnLookup,0),FALSE),
  IF(VALUE(LEFT($A889,3))=311,VLOOKUP(VALUE(MID($B889,2,1)),_311_Table2,MATCH(MID($B889,1,1),_311_Table2_ColumnLookup,0),FALSE)
+N("311"),
  IF(AND(VALUE(LEFT($A889,3))=312,LEFT($G889,10)="Unincepted",$B889="G "),VLOOKUP(" ULO",_312_Table2,MATCH('312'!$N$16,_312_Table2_ColumnLookup,0),FALSE),
  IF(AND(VALUE(LEFT($A889,3))=312,LEFT($G889,10)="Unincepted",$B889="O "),VLOOKUP(" ULO",_312_Table2,MATCH('312'!$V$16,_312_Table2_ColumnLookup,0),FALSE),
  IF(AND(VALUE(LEFT($A889,3))=312,LEFT($G889,10)="Unincepted",$B889="Q "),VLOOKUP(" ULO",_312_Table2,MATCH('312'!$X$16,_312_Table2_ColumnLookup,0),FALSE),
  IF(AND(VALUE(LEFT($A889,3))=312,LEFT($G889,10)="Unincepted"),VLOOKUP(" ULO",_312_Table2,MATCH(LEFT($B889,1),_312_Table2_ColumnLookup,0),FALSE),
  IF(AND(VALUE(LEFT($A889,3))=312,LEFT($G889,5)="Total",$B889="G "),VLOOKUP('312'!$F$80,_312_Table2,MATCH('312'!$N$16,_312_Table2_ColumnLookup,0),FALSE),
  IF(AND(VALUE(LEFT($A889,3))=312,LEFT($G889,5)="Total",$B889="O "),VLOOKUP('312'!$F$80,_312_Table2,MATCH('312'!$V$16,_312_Table2_ColumnLookup,0),FALSE),
  IF(AND(VALUE(LEFT($A889,3))=312,LEFT($G889,5)="Total",$B889="Q "),VLOOKUP('312'!$F$80,_312_Table2,MATCH('312'!$X$16,_312_Table2_ColumnLookup,0),FALSE),
  IF(AND(VALUE(LEFT($A889,3))=312,LEFT($G889,5)="Total"),VLOOKUP('312'!$F$80,_312_Table2,MATCH(LEFT($B889,1),_312_Table2_ColumnLookup,0),FALSE),
  IF(AND(VALUE(LEFT($A889,3))=312,LEN($I889)=4,$B889="G"),VLOOKUP($I889,_312_Table2,MATCH('312'!$N$16,_312_Table2_ColumnLookup,0),FALSE),
  IF(AND(VALUE(LEFT($A889,3))=312,LEN($I889)=4,$B889="O"),VLOOKUP($I889,_312_Table2,MATCH('312'!$V$16,_312_Table2_ColumnLookup,0),FALSE),
  IF(AND(VALUE(LEFT($A889,3))=312,LEN($I889)=4,$B889="Q"),VLOOKUP($I889,_312_Table2,MATCH('312'!$X$16,_312_Table2_ColumnLookup,0),FALSE),
  IF(AND(VALUE(LEFT($A889,3))=312,LEN($I889)=4),VLOOKUP($I889,_312_Table2,MATCH(LEFT($B889,1),_312_Table2_ColumnLookup,0),FALSE)
+N("312"),
  IF(VALUE(LEFT($A889,3))=313,VLOOKUP(VALUE(MID($B889,2,1)),_313_Table2,MATCH(MID($B889,1,1),_313_Table2_ColumnLookup,0),FALSE)
+N("313"),
  IF(AND(VALUE(LEFT($A889,3))=314,LEN($B889)=3),VLOOKUP(VALUE(MID($B889,2,2)),_314_Table2,MATCH(MID($B889,1,1),_314_Table2_ColumnLookup,0),FALSE),
  IF(VALUE(LEFT($A889,3))=314,VLOOKUP(VALUE(MID($B889,2,1)),_314_Table2,MATCH(MID($B889,1,1),_314_Table2_ColumnLookup,0),FALSE)
+N("314"),
""))))))))))))))))))))))))</f>
        <v>#N/A</v>
      </c>
      <c r="F889" s="238" t="e">
        <f>IF(AND(VALUE(LEFT($A889,3))=309,LEN($B889)=3),VLOOKUP(VALUE(MID($B889,2,2)),_309_Table3,MATCH(MID($B889,1,1),_309_Table3_ColumnLookup,0),FALSE),
  IF($C889="309 LCR SummaryA",OneYearSCR,IF($C889="309 LCR SummaryB",UltimateSCR,IF(VALUE(LEFT($A889,3))=309,VLOOKUP(VALUE(MID($B889,2,1)),_309_Table3,MATCH(MID($B889,1,1),_309_Table3_ColumnLookup,0),FALSE)
+N("309"),
  IF(VALUE(LEFT($A889,3))=310,VLOOKUP(VALUE(MID($B889,2,1)),_310_Table3,MATCH(MID($B889,1,1),_310_Table3_ColumnLookup,0),FALSE)
+N("310"),
  IF(AND(VALUE(LEFT($A889,3))=311,LEN($I889)=4),VLOOKUP($I889,_311_Table3,MATCH($B889,_311_Table3_ColumnLookup,0),FALSE),
  IF(AND(VALUE(LEFT($A889,3))=311,OR($B889="I2",$B889="J2",$B889="K2",$B889="L2")),VLOOKUP('311'!$G$58,_311_Table3,MATCH(MID($B889,1,1),_311_Table3_ColumnLookup,0),FALSE),
  IF(AND(VALUE(LEFT($A889,3))=311,RIGHT($B889,5)="Total"),VLOOKUP('311'!$G$59,_311_Table3,MATCH(MID($B889,1,1),_311_Table3_ColumnLookup,0),FALSE),
  IF(VALUE(LEFT($A889,3))=311,VLOOKUP(VALUE(MID($B889,2,1)),_311_Table3,MATCH(MID($B889,1,1),_311_Table3_ColumnLookup,0),FALSE)
+N("311"),
  IF(AND(VALUE(LEFT($A889,3))=312,LEFT($G889,10)="Unincepted",$B889="G "),VLOOKUP(" ULO",_312_Table3,MATCH('312'!$N$16,_312_Table3_ColumnLookup,0),FALSE),
  IF(AND(VALUE(LEFT($A889,3))=312,LEFT($G889,10)="Unincepted",$B889="O "),VLOOKUP(" ULO",_312_Table3,MATCH('312'!$V$16,_312_Table3_ColumnLookup,0),FALSE),
  IF(AND(VALUE(LEFT($A889,3))=312,LEFT($G889,10)="Unincepted",$B889="Q "),VLOOKUP(" ULO",_312_Table3,MATCH('312'!$X$16,_312_Table3_ColumnLookup,0),FALSE),
  IF(AND(VALUE(LEFT($A889,3))=312,LEFT($G889,10)="Unincepted"),VLOOKUP(" ULO",_312_Table3,MATCH(LEFT($B889,1),_312_Table3_ColumnLookup,0),FALSE),
  IF(AND(VALUE(LEFT($A889,3))=312,LEFT($G889,5)="Total",$B889="G "),VLOOKUP('312'!$F$80,_312_Table3,MATCH('312'!$N$16,_312_Table3_ColumnLookup,0),FALSE),
  IF(AND(VALUE(LEFT($A889,3))=312,LEFT($G889,5)="Total",$B889="O "),VLOOKUP('312'!$F$80,_312_Table3,MATCH('312'!$V$16,_312_Table3_ColumnLookup,0),FALSE),
  IF(AND(VALUE(LEFT($A889,3))=312,LEFT($G889,5)="Total",$B889="Q "),VLOOKUP('312'!$F$80,_312_Table3,MATCH('312'!$X$16,_312_Table3_ColumnLookup,0),FALSE),
  IF(AND(VALUE(LEFT($A889,3))=312,LEFT($G889,5)="Total"),VLOOKUP('312'!$F$80,_312_Table3,MATCH(LEFT($B889,1),_312_Table3_ColumnLookup,0),FALSE),
  IF(AND(VALUE(LEFT($A889,3))=312,LEN($I889)=4,$B889="G"),VLOOKUP($I889,_312_Table3,MATCH('312'!$N$16,_312_Table3_ColumnLookup,0),FALSE),
  IF(AND(VALUE(LEFT($A889,3))=312,LEN($I889)=4,$B889="O"),VLOOKUP($I889,_312_Table3,MATCH('312'!$V$16,_312_Table3_ColumnLookup,0),FALSE),
  IF(AND(VALUE(LEFT($A889,3))=312,LEN($I889)=4,$B889="Q"),VLOOKUP($I889,_312_Table3,MATCH('312'!$X$16,_312_Table3_ColumnLookup,0),FALSE),
  IF(AND(VALUE(LEFT($A889,3))=312,LEN($I889)=4),VLOOKUP($I889,_312_Table3,MATCH(LEFT($B889,1),_312_Table3_ColumnLookup,0),FALSE)
+N("312"),
  IF(VALUE(LEFT($A889,3))=313,VLOOKUP(VALUE(MID($B889,2,1)),_313_Table3,MATCH(MID($B889,1,1),_313_Table3_ColumnLookup,0),FALSE)
+N("313"),
  IF(AND(VALUE(LEFT($A889,3))=314,LEN($B889)=3),VLOOKUP(VALUE(MID($B889,2,2)),_314_Table3,MATCH(MID($B889,1,1),_314_Table3_ColumnLookup,0),FALSE),
  IF(VALUE(LEFT($A889,3))=314,VLOOKUP(VALUE(MID($B889,2,1)),_314_Table3,MATCH(MID($B889,1,1),_314_Table3_ColumnLookup,0),FALSE)
+N("314"),
""))))))))))))))))))))))))</f>
        <v>#N/A</v>
      </c>
      <c r="H889" s="321" t="str">
        <f>IFERROR(
IF(ISERROR($D889)=FALSE,$D889,IF(ISERROR($E889)=FALSE,$E889,IF(ISERROR($F889)=FALSE,$F889
+N("012 checkboxes"),
IF(
IF(OR(LEFT($A889,9)="Syndicate",LEFT($A889,12)="NewSyndicate"),VLOOKUP($A889,'012'!$J:$ZW,MATCH("Link to button",'012'!$J$1:$ZW$1,0),0)
+N("309 checkbox"),
IF($C889="309 LCR Summary0",VLOOKUP("Notes990",'309'!$P:$ZZ,MATCH("Link to button",'309'!$P$1:$ZZ$1,0),0)
+N("313 checkboxes"),
IF($C889="313 Financial Information0LcmVsScr",IF($C889="309 LCR Summary0",VLOOKUP("LcmVsScr",'309'!$N:$ZZ,MATCH("Link to button",'309'!$N$1:$ZZ$1,0),0),
IF($C889="313 Financial Information0LcrDocAttached",IF($C889="309 LCR Summary0",VLOOKUP("LcrDocAttached",'309'!$N:$ZZ,MATCH("Link to button",'309'!$N$1:$ZZ$1,0),
0)))))))=1,TRUE,FALSE)
))),"")</f>
        <v/>
      </c>
    </row>
    <row r="890" spans="1:8">
      <c r="A890" s="237" t="e">
        <f>VLOOKUP($G890,CSVLookups!$B:$R,MATCH(A$1,CSVLookups!$B$1:$R$1,0),FALSE)</f>
        <v>#N/A</v>
      </c>
      <c r="B890" s="237" t="e">
        <f>VLOOKUP($G890,CSVLookups!$B:$R,MATCH(B$1,CSVLookups!$B$1:$R$1,0),FALSE)</f>
        <v>#N/A</v>
      </c>
      <c r="C890" s="238" t="e">
        <f t="shared" si="14"/>
        <v>#N/A</v>
      </c>
      <c r="D890" s="238" t="e">
        <f>IF(AND(VALUE(LEFT($A890,3))=309,LEN($B890)=3),VLOOKUP(VALUE(MID($B890,2,2)),_309_Table1,MATCH(MID($B890,1,1),_309_Table1_ColumnLookup,0),FALSE),
  IF($C890="309 LCR SummaryA",OneYearSCR,IF($C890="309 LCR SummaryB",UltimateSCR,IF(VALUE(LEFT($A890,3))=309,VLOOKUP(VALUE(MID($B890,2,1)),_309_Table1,MATCH(MID($B890,1,1),_309_Table1_ColumnLookup,0),FALSE)
+N("309"),
  IF(VALUE(LEFT($A890,3))=310,VLOOKUP(VALUE(MID($B890,2,1)),_310_Table1,MATCH(MID($B890,1,1),_310_Table1_ColumnLookup,0),FALSE)
+N("310"),
  IF(AND(VALUE(LEFT($A890,3))=311,LEN($I890)=4),VLOOKUP($I890,_311_Table1,MATCH($B890,_311_Table1_ColumnLookup,0),FALSE),
  IF(AND(VALUE(LEFT($A890,3))=311,OR($B890="I2",$B890="J2",$B890="K2",$B890="L2")),VLOOKUP('311'!$G$58,_311_Table1,MATCH(MID($B890,1,1),_311_Table1_ColumnLookup,0),FALSE),
  IF(AND(VALUE(LEFT($A890,3))=311,RIGHT($B890,5)="Total"),VLOOKUP('311'!$G$59,_311_Table1,MATCH(MID($B890,1,1),_311_Table1_ColumnLookup,0),FALSE),
  IF(VALUE(LEFT($A890,3))=311,VLOOKUP(VALUE(MID($B890,2,1)),_311_Table1,MATCH(MID($B890,1,1),_311_Table1_ColumnLookup,0),FALSE)
+N("311"),
  IF(AND(VALUE(LEFT($A890,3))=312,LEFT($G890,10)="Unincepted",$B890="G "),VLOOKUP(" ULO",_312_Table1,MATCH('312'!$N$16,_312_Table1_ColumnLookup,0),FALSE),
  IF(AND(VALUE(LEFT($A890,3))=312,LEFT($G890,10)="Unincepted",$B890="O "),VLOOKUP(" ULO",_312_Table1,MATCH('312'!$V$16,_312_Table1_ColumnLookup,0),FALSE),
  IF(AND(VALUE(LEFT($A890,3))=312,LEFT($G890,10)="Unincepted",$B890="Q "),VLOOKUP(" ULO",_312_Table1,MATCH('312'!$X$16,_312_Table1_ColumnLookup,0),FALSE),
  IF(AND(VALUE(LEFT($A890,3))=312,LEFT($G890,10)="Unincepted"),VLOOKUP(" ULO",_312_Table1,MATCH(LEFT($B890,1),_312_Table1_ColumnLookup,0),FALSE),
  IF(AND(VALUE(LEFT($A890,3))=312,LEFT($G890,5)="Total",$B890="G "),VLOOKUP('312'!$F$80,_312_Table1,MATCH('312'!$N$16,_312_Table1_ColumnLookup,0),FALSE),
  IF(AND(VALUE(LEFT($A890,3))=312,LEFT($G890,5)="Total",$B890="O "),VLOOKUP('312'!$F$80,_312_Table1,MATCH('312'!$V$16,_312_Table1_ColumnLookup,0),FALSE),
  IF(AND(VALUE(LEFT($A890,3))=312,LEFT($G890,5)="Total",$B890="Q "),VLOOKUP('312'!$F$80,_312_Table1,MATCH('312'!$X$16,_312_Table1_ColumnLookup,0),FALSE),
  IF(AND(VALUE(LEFT($A890,3))=312,LEFT($G890,5)="Total"),VLOOKUP('312'!$F$80,_312_Table1,MATCH(LEFT($B890,1),_312_Table1_ColumnLookup,0),FALSE),
  IF(AND(VALUE(LEFT($A890,3))=312,LEN($I890)=4,$B890="G"),VLOOKUP($I890,_312_Table1,MATCH('312'!$N$16,_312_Table1_ColumnLookup,0),FALSE),
  IF(AND(VALUE(LEFT($A890,3))=312,LEN($I890)=4,$B890="O"),VLOOKUP($I890,_312_Table1,MATCH('312'!$V$16,_312_Table1_ColumnLookup,0),FALSE),
  IF(AND(VALUE(LEFT($A890,3))=312,LEN($I890)=4,$B890="Q"),VLOOKUP($I890,_312_Table1,MATCH('312'!$X$16,_312_Table1_ColumnLookup,0),FALSE),
  IF(AND(VALUE(LEFT($A890,3))=312,LEN($I890)=4),VLOOKUP($I890,_312_Table1,MATCH(LEFT($B890,1),_312_Table1_ColumnLookup,0),FALSE)
+N("312"),
  IF(VALUE(LEFT($A890,3))=313,VLOOKUP(VALUE(MID($B890,2,1)),_313_Table1,MATCH(MID($B890,1,1),_313_Table1_ColumnLookup,0),FALSE)
+N("313"),
  IF(AND(VALUE(LEFT($A890,3))=314,LEN($B890)=3),VLOOKUP(VALUE(MID($B890,2,2)),_314_Table1,MATCH(MID($B890,1,1),_314_Table1_ColumnLookup,0),FALSE),
  IF(VALUE(LEFT($A890,3))=314,VLOOKUP(VALUE(MID($B890,2,1)),_314_Table1,MATCH(MID($B890,1,1),_314_Table1_ColumnLookup,0),FALSE)
+N("314"),
""))))))))))))))))))))))))</f>
        <v>#N/A</v>
      </c>
      <c r="E890" s="238" t="e">
        <f>IF(AND(VALUE(LEFT($A890,3))=309,LEN($B890)=3),VLOOKUP(VALUE(MID($B890,2,2)),_309_Table2,MATCH(MID($B890,1,1),_309_Table2_ColumnLookup,0),FALSE),
  IF($C890="309 LCR SummaryA",OneYearSCR,IF($C890="309 LCR SummaryB",UltimateSCR,IF(VALUE(LEFT($A890,3))=309,VLOOKUP(VALUE(MID($B890,2,1)),_309_Table2,MATCH(MID($B890,1,1),_309_Table2_ColumnLookup,0),FALSE)
+N("309"),
  IF(VALUE(LEFT($A890,3))=310,VLOOKUP(VALUE(MID($B890,2,1)),_310_Table2,MATCH(MID($B890,1,1),_310_Table2_ColumnLookup,0),FALSE)
+N("310"),
  IF(AND(VALUE(LEFT($A890,3))=311,LEN($I890)=4),VLOOKUP($I890,_311_Table2,MATCH($B890,_311_Table2_ColumnLookup,0),FALSE),
  IF(AND(VALUE(LEFT($A890,3))=311,OR($B890="I2",$B890="J2",$B890="K2",$B890="L2")),VLOOKUP('311'!$G$58,_311_Table2,MATCH(MID($B890,1,1),_311_Table2_ColumnLookup,0),FALSE),
  IF(AND(VALUE(LEFT($A890,3))=311,RIGHT($B890,5)="Total"),VLOOKUP('311'!$G$59,_311_Table2,MATCH(MID($B890,1,1),_311_Table2_ColumnLookup,0),FALSE),
  IF(VALUE(LEFT($A890,3))=311,VLOOKUP(VALUE(MID($B890,2,1)),_311_Table2,MATCH(MID($B890,1,1),_311_Table2_ColumnLookup,0),FALSE)
+N("311"),
  IF(AND(VALUE(LEFT($A890,3))=312,LEFT($G890,10)="Unincepted",$B890="G "),VLOOKUP(" ULO",_312_Table2,MATCH('312'!$N$16,_312_Table2_ColumnLookup,0),FALSE),
  IF(AND(VALUE(LEFT($A890,3))=312,LEFT($G890,10)="Unincepted",$B890="O "),VLOOKUP(" ULO",_312_Table2,MATCH('312'!$V$16,_312_Table2_ColumnLookup,0),FALSE),
  IF(AND(VALUE(LEFT($A890,3))=312,LEFT($G890,10)="Unincepted",$B890="Q "),VLOOKUP(" ULO",_312_Table2,MATCH('312'!$X$16,_312_Table2_ColumnLookup,0),FALSE),
  IF(AND(VALUE(LEFT($A890,3))=312,LEFT($G890,10)="Unincepted"),VLOOKUP(" ULO",_312_Table2,MATCH(LEFT($B890,1),_312_Table2_ColumnLookup,0),FALSE),
  IF(AND(VALUE(LEFT($A890,3))=312,LEFT($G890,5)="Total",$B890="G "),VLOOKUP('312'!$F$80,_312_Table2,MATCH('312'!$N$16,_312_Table2_ColumnLookup,0),FALSE),
  IF(AND(VALUE(LEFT($A890,3))=312,LEFT($G890,5)="Total",$B890="O "),VLOOKUP('312'!$F$80,_312_Table2,MATCH('312'!$V$16,_312_Table2_ColumnLookup,0),FALSE),
  IF(AND(VALUE(LEFT($A890,3))=312,LEFT($G890,5)="Total",$B890="Q "),VLOOKUP('312'!$F$80,_312_Table2,MATCH('312'!$X$16,_312_Table2_ColumnLookup,0),FALSE),
  IF(AND(VALUE(LEFT($A890,3))=312,LEFT($G890,5)="Total"),VLOOKUP('312'!$F$80,_312_Table2,MATCH(LEFT($B890,1),_312_Table2_ColumnLookup,0),FALSE),
  IF(AND(VALUE(LEFT($A890,3))=312,LEN($I890)=4,$B890="G"),VLOOKUP($I890,_312_Table2,MATCH('312'!$N$16,_312_Table2_ColumnLookup,0),FALSE),
  IF(AND(VALUE(LEFT($A890,3))=312,LEN($I890)=4,$B890="O"),VLOOKUP($I890,_312_Table2,MATCH('312'!$V$16,_312_Table2_ColumnLookup,0),FALSE),
  IF(AND(VALUE(LEFT($A890,3))=312,LEN($I890)=4,$B890="Q"),VLOOKUP($I890,_312_Table2,MATCH('312'!$X$16,_312_Table2_ColumnLookup,0),FALSE),
  IF(AND(VALUE(LEFT($A890,3))=312,LEN($I890)=4),VLOOKUP($I890,_312_Table2,MATCH(LEFT($B890,1),_312_Table2_ColumnLookup,0),FALSE)
+N("312"),
  IF(VALUE(LEFT($A890,3))=313,VLOOKUP(VALUE(MID($B890,2,1)),_313_Table2,MATCH(MID($B890,1,1),_313_Table2_ColumnLookup,0),FALSE)
+N("313"),
  IF(AND(VALUE(LEFT($A890,3))=314,LEN($B890)=3),VLOOKUP(VALUE(MID($B890,2,2)),_314_Table2,MATCH(MID($B890,1,1),_314_Table2_ColumnLookup,0),FALSE),
  IF(VALUE(LEFT($A890,3))=314,VLOOKUP(VALUE(MID($B890,2,1)),_314_Table2,MATCH(MID($B890,1,1),_314_Table2_ColumnLookup,0),FALSE)
+N("314"),
""))))))))))))))))))))))))</f>
        <v>#N/A</v>
      </c>
      <c r="F890" s="238" t="e">
        <f>IF(AND(VALUE(LEFT($A890,3))=309,LEN($B890)=3),VLOOKUP(VALUE(MID($B890,2,2)),_309_Table3,MATCH(MID($B890,1,1),_309_Table3_ColumnLookup,0),FALSE),
  IF($C890="309 LCR SummaryA",OneYearSCR,IF($C890="309 LCR SummaryB",UltimateSCR,IF(VALUE(LEFT($A890,3))=309,VLOOKUP(VALUE(MID($B890,2,1)),_309_Table3,MATCH(MID($B890,1,1),_309_Table3_ColumnLookup,0),FALSE)
+N("309"),
  IF(VALUE(LEFT($A890,3))=310,VLOOKUP(VALUE(MID($B890,2,1)),_310_Table3,MATCH(MID($B890,1,1),_310_Table3_ColumnLookup,0),FALSE)
+N("310"),
  IF(AND(VALUE(LEFT($A890,3))=311,LEN($I890)=4),VLOOKUP($I890,_311_Table3,MATCH($B890,_311_Table3_ColumnLookup,0),FALSE),
  IF(AND(VALUE(LEFT($A890,3))=311,OR($B890="I2",$B890="J2",$B890="K2",$B890="L2")),VLOOKUP('311'!$G$58,_311_Table3,MATCH(MID($B890,1,1),_311_Table3_ColumnLookup,0),FALSE),
  IF(AND(VALUE(LEFT($A890,3))=311,RIGHT($B890,5)="Total"),VLOOKUP('311'!$G$59,_311_Table3,MATCH(MID($B890,1,1),_311_Table3_ColumnLookup,0),FALSE),
  IF(VALUE(LEFT($A890,3))=311,VLOOKUP(VALUE(MID($B890,2,1)),_311_Table3,MATCH(MID($B890,1,1),_311_Table3_ColumnLookup,0),FALSE)
+N("311"),
  IF(AND(VALUE(LEFT($A890,3))=312,LEFT($G890,10)="Unincepted",$B890="G "),VLOOKUP(" ULO",_312_Table3,MATCH('312'!$N$16,_312_Table3_ColumnLookup,0),FALSE),
  IF(AND(VALUE(LEFT($A890,3))=312,LEFT($G890,10)="Unincepted",$B890="O "),VLOOKUP(" ULO",_312_Table3,MATCH('312'!$V$16,_312_Table3_ColumnLookup,0),FALSE),
  IF(AND(VALUE(LEFT($A890,3))=312,LEFT($G890,10)="Unincepted",$B890="Q "),VLOOKUP(" ULO",_312_Table3,MATCH('312'!$X$16,_312_Table3_ColumnLookup,0),FALSE),
  IF(AND(VALUE(LEFT($A890,3))=312,LEFT($G890,10)="Unincepted"),VLOOKUP(" ULO",_312_Table3,MATCH(LEFT($B890,1),_312_Table3_ColumnLookup,0),FALSE),
  IF(AND(VALUE(LEFT($A890,3))=312,LEFT($G890,5)="Total",$B890="G "),VLOOKUP('312'!$F$80,_312_Table3,MATCH('312'!$N$16,_312_Table3_ColumnLookup,0),FALSE),
  IF(AND(VALUE(LEFT($A890,3))=312,LEFT($G890,5)="Total",$B890="O "),VLOOKUP('312'!$F$80,_312_Table3,MATCH('312'!$V$16,_312_Table3_ColumnLookup,0),FALSE),
  IF(AND(VALUE(LEFT($A890,3))=312,LEFT($G890,5)="Total",$B890="Q "),VLOOKUP('312'!$F$80,_312_Table3,MATCH('312'!$X$16,_312_Table3_ColumnLookup,0),FALSE),
  IF(AND(VALUE(LEFT($A890,3))=312,LEFT($G890,5)="Total"),VLOOKUP('312'!$F$80,_312_Table3,MATCH(LEFT($B890,1),_312_Table3_ColumnLookup,0),FALSE),
  IF(AND(VALUE(LEFT($A890,3))=312,LEN($I890)=4,$B890="G"),VLOOKUP($I890,_312_Table3,MATCH('312'!$N$16,_312_Table3_ColumnLookup,0),FALSE),
  IF(AND(VALUE(LEFT($A890,3))=312,LEN($I890)=4,$B890="O"),VLOOKUP($I890,_312_Table3,MATCH('312'!$V$16,_312_Table3_ColumnLookup,0),FALSE),
  IF(AND(VALUE(LEFT($A890,3))=312,LEN($I890)=4,$B890="Q"),VLOOKUP($I890,_312_Table3,MATCH('312'!$X$16,_312_Table3_ColumnLookup,0),FALSE),
  IF(AND(VALUE(LEFT($A890,3))=312,LEN($I890)=4),VLOOKUP($I890,_312_Table3,MATCH(LEFT($B890,1),_312_Table3_ColumnLookup,0),FALSE)
+N("312"),
  IF(VALUE(LEFT($A890,3))=313,VLOOKUP(VALUE(MID($B890,2,1)),_313_Table3,MATCH(MID($B890,1,1),_313_Table3_ColumnLookup,0),FALSE)
+N("313"),
  IF(AND(VALUE(LEFT($A890,3))=314,LEN($B890)=3),VLOOKUP(VALUE(MID($B890,2,2)),_314_Table3,MATCH(MID($B890,1,1),_314_Table3_ColumnLookup,0),FALSE),
  IF(VALUE(LEFT($A890,3))=314,VLOOKUP(VALUE(MID($B890,2,1)),_314_Table3,MATCH(MID($B890,1,1),_314_Table3_ColumnLookup,0),FALSE)
+N("314"),
""))))))))))))))))))))))))</f>
        <v>#N/A</v>
      </c>
      <c r="H890" s="321" t="str">
        <f>IFERROR(
IF(ISERROR($D890)=FALSE,$D890,IF(ISERROR($E890)=FALSE,$E890,IF(ISERROR($F890)=FALSE,$F890
+N("012 checkboxes"),
IF(
IF(OR(LEFT($A890,9)="Syndicate",LEFT($A890,12)="NewSyndicate"),VLOOKUP($A890,'012'!$J:$ZW,MATCH("Link to button",'012'!$J$1:$ZW$1,0),0)
+N("309 checkbox"),
IF($C890="309 LCR Summary0",VLOOKUP("Notes990",'309'!$P:$ZZ,MATCH("Link to button",'309'!$P$1:$ZZ$1,0),0)
+N("313 checkboxes"),
IF($C890="313 Financial Information0LcmVsScr",IF($C890="309 LCR Summary0",VLOOKUP("LcmVsScr",'309'!$N:$ZZ,MATCH("Link to button",'309'!$N$1:$ZZ$1,0),0),
IF($C890="313 Financial Information0LcrDocAttached",IF($C890="309 LCR Summary0",VLOOKUP("LcrDocAttached",'309'!$N:$ZZ,MATCH("Link to button",'309'!$N$1:$ZZ$1,0),
0)))))))=1,TRUE,FALSE)
))),"")</f>
        <v/>
      </c>
    </row>
    <row r="891" spans="1:8">
      <c r="A891" s="237" t="e">
        <f>VLOOKUP($G891,CSVLookups!$B:$R,MATCH(A$1,CSVLookups!$B$1:$R$1,0),FALSE)</f>
        <v>#N/A</v>
      </c>
      <c r="B891" s="237" t="e">
        <f>VLOOKUP($G891,CSVLookups!$B:$R,MATCH(B$1,CSVLookups!$B$1:$R$1,0),FALSE)</f>
        <v>#N/A</v>
      </c>
      <c r="C891" s="238" t="e">
        <f t="shared" si="14"/>
        <v>#N/A</v>
      </c>
      <c r="D891" s="238" t="e">
        <f>IF(AND(VALUE(LEFT($A891,3))=309,LEN($B891)=3),VLOOKUP(VALUE(MID($B891,2,2)),_309_Table1,MATCH(MID($B891,1,1),_309_Table1_ColumnLookup,0),FALSE),
  IF($C891="309 LCR SummaryA",OneYearSCR,IF($C891="309 LCR SummaryB",UltimateSCR,IF(VALUE(LEFT($A891,3))=309,VLOOKUP(VALUE(MID($B891,2,1)),_309_Table1,MATCH(MID($B891,1,1),_309_Table1_ColumnLookup,0),FALSE)
+N("309"),
  IF(VALUE(LEFT($A891,3))=310,VLOOKUP(VALUE(MID($B891,2,1)),_310_Table1,MATCH(MID($B891,1,1),_310_Table1_ColumnLookup,0),FALSE)
+N("310"),
  IF(AND(VALUE(LEFT($A891,3))=311,LEN($I891)=4),VLOOKUP($I891,_311_Table1,MATCH($B891,_311_Table1_ColumnLookup,0),FALSE),
  IF(AND(VALUE(LEFT($A891,3))=311,OR($B891="I2",$B891="J2",$B891="K2",$B891="L2")),VLOOKUP('311'!$G$58,_311_Table1,MATCH(MID($B891,1,1),_311_Table1_ColumnLookup,0),FALSE),
  IF(AND(VALUE(LEFT($A891,3))=311,RIGHT($B891,5)="Total"),VLOOKUP('311'!$G$59,_311_Table1,MATCH(MID($B891,1,1),_311_Table1_ColumnLookup,0),FALSE),
  IF(VALUE(LEFT($A891,3))=311,VLOOKUP(VALUE(MID($B891,2,1)),_311_Table1,MATCH(MID($B891,1,1),_311_Table1_ColumnLookup,0),FALSE)
+N("311"),
  IF(AND(VALUE(LEFT($A891,3))=312,LEFT($G891,10)="Unincepted",$B891="G "),VLOOKUP(" ULO",_312_Table1,MATCH('312'!$N$16,_312_Table1_ColumnLookup,0),FALSE),
  IF(AND(VALUE(LEFT($A891,3))=312,LEFT($G891,10)="Unincepted",$B891="O "),VLOOKUP(" ULO",_312_Table1,MATCH('312'!$V$16,_312_Table1_ColumnLookup,0),FALSE),
  IF(AND(VALUE(LEFT($A891,3))=312,LEFT($G891,10)="Unincepted",$B891="Q "),VLOOKUP(" ULO",_312_Table1,MATCH('312'!$X$16,_312_Table1_ColumnLookup,0),FALSE),
  IF(AND(VALUE(LEFT($A891,3))=312,LEFT($G891,10)="Unincepted"),VLOOKUP(" ULO",_312_Table1,MATCH(LEFT($B891,1),_312_Table1_ColumnLookup,0),FALSE),
  IF(AND(VALUE(LEFT($A891,3))=312,LEFT($G891,5)="Total",$B891="G "),VLOOKUP('312'!$F$80,_312_Table1,MATCH('312'!$N$16,_312_Table1_ColumnLookup,0),FALSE),
  IF(AND(VALUE(LEFT($A891,3))=312,LEFT($G891,5)="Total",$B891="O "),VLOOKUP('312'!$F$80,_312_Table1,MATCH('312'!$V$16,_312_Table1_ColumnLookup,0),FALSE),
  IF(AND(VALUE(LEFT($A891,3))=312,LEFT($G891,5)="Total",$B891="Q "),VLOOKUP('312'!$F$80,_312_Table1,MATCH('312'!$X$16,_312_Table1_ColumnLookup,0),FALSE),
  IF(AND(VALUE(LEFT($A891,3))=312,LEFT($G891,5)="Total"),VLOOKUP('312'!$F$80,_312_Table1,MATCH(LEFT($B891,1),_312_Table1_ColumnLookup,0),FALSE),
  IF(AND(VALUE(LEFT($A891,3))=312,LEN($I891)=4,$B891="G"),VLOOKUP($I891,_312_Table1,MATCH('312'!$N$16,_312_Table1_ColumnLookup,0),FALSE),
  IF(AND(VALUE(LEFT($A891,3))=312,LEN($I891)=4,$B891="O"),VLOOKUP($I891,_312_Table1,MATCH('312'!$V$16,_312_Table1_ColumnLookup,0),FALSE),
  IF(AND(VALUE(LEFT($A891,3))=312,LEN($I891)=4,$B891="Q"),VLOOKUP($I891,_312_Table1,MATCH('312'!$X$16,_312_Table1_ColumnLookup,0),FALSE),
  IF(AND(VALUE(LEFT($A891,3))=312,LEN($I891)=4),VLOOKUP($I891,_312_Table1,MATCH(LEFT($B891,1),_312_Table1_ColumnLookup,0),FALSE)
+N("312"),
  IF(VALUE(LEFT($A891,3))=313,VLOOKUP(VALUE(MID($B891,2,1)),_313_Table1,MATCH(MID($B891,1,1),_313_Table1_ColumnLookup,0),FALSE)
+N("313"),
  IF(AND(VALUE(LEFT($A891,3))=314,LEN($B891)=3),VLOOKUP(VALUE(MID($B891,2,2)),_314_Table1,MATCH(MID($B891,1,1),_314_Table1_ColumnLookup,0),FALSE),
  IF(VALUE(LEFT($A891,3))=314,VLOOKUP(VALUE(MID($B891,2,1)),_314_Table1,MATCH(MID($B891,1,1),_314_Table1_ColumnLookup,0),FALSE)
+N("314"),
""))))))))))))))))))))))))</f>
        <v>#N/A</v>
      </c>
      <c r="E891" s="238" t="e">
        <f>IF(AND(VALUE(LEFT($A891,3))=309,LEN($B891)=3),VLOOKUP(VALUE(MID($B891,2,2)),_309_Table2,MATCH(MID($B891,1,1),_309_Table2_ColumnLookup,0),FALSE),
  IF($C891="309 LCR SummaryA",OneYearSCR,IF($C891="309 LCR SummaryB",UltimateSCR,IF(VALUE(LEFT($A891,3))=309,VLOOKUP(VALUE(MID($B891,2,1)),_309_Table2,MATCH(MID($B891,1,1),_309_Table2_ColumnLookup,0),FALSE)
+N("309"),
  IF(VALUE(LEFT($A891,3))=310,VLOOKUP(VALUE(MID($B891,2,1)),_310_Table2,MATCH(MID($B891,1,1),_310_Table2_ColumnLookup,0),FALSE)
+N("310"),
  IF(AND(VALUE(LEFT($A891,3))=311,LEN($I891)=4),VLOOKUP($I891,_311_Table2,MATCH($B891,_311_Table2_ColumnLookup,0),FALSE),
  IF(AND(VALUE(LEFT($A891,3))=311,OR($B891="I2",$B891="J2",$B891="K2",$B891="L2")),VLOOKUP('311'!$G$58,_311_Table2,MATCH(MID($B891,1,1),_311_Table2_ColumnLookup,0),FALSE),
  IF(AND(VALUE(LEFT($A891,3))=311,RIGHT($B891,5)="Total"),VLOOKUP('311'!$G$59,_311_Table2,MATCH(MID($B891,1,1),_311_Table2_ColumnLookup,0),FALSE),
  IF(VALUE(LEFT($A891,3))=311,VLOOKUP(VALUE(MID($B891,2,1)),_311_Table2,MATCH(MID($B891,1,1),_311_Table2_ColumnLookup,0),FALSE)
+N("311"),
  IF(AND(VALUE(LEFT($A891,3))=312,LEFT($G891,10)="Unincepted",$B891="G "),VLOOKUP(" ULO",_312_Table2,MATCH('312'!$N$16,_312_Table2_ColumnLookup,0),FALSE),
  IF(AND(VALUE(LEFT($A891,3))=312,LEFT($G891,10)="Unincepted",$B891="O "),VLOOKUP(" ULO",_312_Table2,MATCH('312'!$V$16,_312_Table2_ColumnLookup,0),FALSE),
  IF(AND(VALUE(LEFT($A891,3))=312,LEFT($G891,10)="Unincepted",$B891="Q "),VLOOKUP(" ULO",_312_Table2,MATCH('312'!$X$16,_312_Table2_ColumnLookup,0),FALSE),
  IF(AND(VALUE(LEFT($A891,3))=312,LEFT($G891,10)="Unincepted"),VLOOKUP(" ULO",_312_Table2,MATCH(LEFT($B891,1),_312_Table2_ColumnLookup,0),FALSE),
  IF(AND(VALUE(LEFT($A891,3))=312,LEFT($G891,5)="Total",$B891="G "),VLOOKUP('312'!$F$80,_312_Table2,MATCH('312'!$N$16,_312_Table2_ColumnLookup,0),FALSE),
  IF(AND(VALUE(LEFT($A891,3))=312,LEFT($G891,5)="Total",$B891="O "),VLOOKUP('312'!$F$80,_312_Table2,MATCH('312'!$V$16,_312_Table2_ColumnLookup,0),FALSE),
  IF(AND(VALUE(LEFT($A891,3))=312,LEFT($G891,5)="Total",$B891="Q "),VLOOKUP('312'!$F$80,_312_Table2,MATCH('312'!$X$16,_312_Table2_ColumnLookup,0),FALSE),
  IF(AND(VALUE(LEFT($A891,3))=312,LEFT($G891,5)="Total"),VLOOKUP('312'!$F$80,_312_Table2,MATCH(LEFT($B891,1),_312_Table2_ColumnLookup,0),FALSE),
  IF(AND(VALUE(LEFT($A891,3))=312,LEN($I891)=4,$B891="G"),VLOOKUP($I891,_312_Table2,MATCH('312'!$N$16,_312_Table2_ColumnLookup,0),FALSE),
  IF(AND(VALUE(LEFT($A891,3))=312,LEN($I891)=4,$B891="O"),VLOOKUP($I891,_312_Table2,MATCH('312'!$V$16,_312_Table2_ColumnLookup,0),FALSE),
  IF(AND(VALUE(LEFT($A891,3))=312,LEN($I891)=4,$B891="Q"),VLOOKUP($I891,_312_Table2,MATCH('312'!$X$16,_312_Table2_ColumnLookup,0),FALSE),
  IF(AND(VALUE(LEFT($A891,3))=312,LEN($I891)=4),VLOOKUP($I891,_312_Table2,MATCH(LEFT($B891,1),_312_Table2_ColumnLookup,0),FALSE)
+N("312"),
  IF(VALUE(LEFT($A891,3))=313,VLOOKUP(VALUE(MID($B891,2,1)),_313_Table2,MATCH(MID($B891,1,1),_313_Table2_ColumnLookup,0),FALSE)
+N("313"),
  IF(AND(VALUE(LEFT($A891,3))=314,LEN($B891)=3),VLOOKUP(VALUE(MID($B891,2,2)),_314_Table2,MATCH(MID($B891,1,1),_314_Table2_ColumnLookup,0),FALSE),
  IF(VALUE(LEFT($A891,3))=314,VLOOKUP(VALUE(MID($B891,2,1)),_314_Table2,MATCH(MID($B891,1,1),_314_Table2_ColumnLookup,0),FALSE)
+N("314"),
""))))))))))))))))))))))))</f>
        <v>#N/A</v>
      </c>
      <c r="F891" s="238" t="e">
        <f>IF(AND(VALUE(LEFT($A891,3))=309,LEN($B891)=3),VLOOKUP(VALUE(MID($B891,2,2)),_309_Table3,MATCH(MID($B891,1,1),_309_Table3_ColumnLookup,0),FALSE),
  IF($C891="309 LCR SummaryA",OneYearSCR,IF($C891="309 LCR SummaryB",UltimateSCR,IF(VALUE(LEFT($A891,3))=309,VLOOKUP(VALUE(MID($B891,2,1)),_309_Table3,MATCH(MID($B891,1,1),_309_Table3_ColumnLookup,0),FALSE)
+N("309"),
  IF(VALUE(LEFT($A891,3))=310,VLOOKUP(VALUE(MID($B891,2,1)),_310_Table3,MATCH(MID($B891,1,1),_310_Table3_ColumnLookup,0),FALSE)
+N("310"),
  IF(AND(VALUE(LEFT($A891,3))=311,LEN($I891)=4),VLOOKUP($I891,_311_Table3,MATCH($B891,_311_Table3_ColumnLookup,0),FALSE),
  IF(AND(VALUE(LEFT($A891,3))=311,OR($B891="I2",$B891="J2",$B891="K2",$B891="L2")),VLOOKUP('311'!$G$58,_311_Table3,MATCH(MID($B891,1,1),_311_Table3_ColumnLookup,0),FALSE),
  IF(AND(VALUE(LEFT($A891,3))=311,RIGHT($B891,5)="Total"),VLOOKUP('311'!$G$59,_311_Table3,MATCH(MID($B891,1,1),_311_Table3_ColumnLookup,0),FALSE),
  IF(VALUE(LEFT($A891,3))=311,VLOOKUP(VALUE(MID($B891,2,1)),_311_Table3,MATCH(MID($B891,1,1),_311_Table3_ColumnLookup,0),FALSE)
+N("311"),
  IF(AND(VALUE(LEFT($A891,3))=312,LEFT($G891,10)="Unincepted",$B891="G "),VLOOKUP(" ULO",_312_Table3,MATCH('312'!$N$16,_312_Table3_ColumnLookup,0),FALSE),
  IF(AND(VALUE(LEFT($A891,3))=312,LEFT($G891,10)="Unincepted",$B891="O "),VLOOKUP(" ULO",_312_Table3,MATCH('312'!$V$16,_312_Table3_ColumnLookup,0),FALSE),
  IF(AND(VALUE(LEFT($A891,3))=312,LEFT($G891,10)="Unincepted",$B891="Q "),VLOOKUP(" ULO",_312_Table3,MATCH('312'!$X$16,_312_Table3_ColumnLookup,0),FALSE),
  IF(AND(VALUE(LEFT($A891,3))=312,LEFT($G891,10)="Unincepted"),VLOOKUP(" ULO",_312_Table3,MATCH(LEFT($B891,1),_312_Table3_ColumnLookup,0),FALSE),
  IF(AND(VALUE(LEFT($A891,3))=312,LEFT($G891,5)="Total",$B891="G "),VLOOKUP('312'!$F$80,_312_Table3,MATCH('312'!$N$16,_312_Table3_ColumnLookup,0),FALSE),
  IF(AND(VALUE(LEFT($A891,3))=312,LEFT($G891,5)="Total",$B891="O "),VLOOKUP('312'!$F$80,_312_Table3,MATCH('312'!$V$16,_312_Table3_ColumnLookup,0),FALSE),
  IF(AND(VALUE(LEFT($A891,3))=312,LEFT($G891,5)="Total",$B891="Q "),VLOOKUP('312'!$F$80,_312_Table3,MATCH('312'!$X$16,_312_Table3_ColumnLookup,0),FALSE),
  IF(AND(VALUE(LEFT($A891,3))=312,LEFT($G891,5)="Total"),VLOOKUP('312'!$F$80,_312_Table3,MATCH(LEFT($B891,1),_312_Table3_ColumnLookup,0),FALSE),
  IF(AND(VALUE(LEFT($A891,3))=312,LEN($I891)=4,$B891="G"),VLOOKUP($I891,_312_Table3,MATCH('312'!$N$16,_312_Table3_ColumnLookup,0),FALSE),
  IF(AND(VALUE(LEFT($A891,3))=312,LEN($I891)=4,$B891="O"),VLOOKUP($I891,_312_Table3,MATCH('312'!$V$16,_312_Table3_ColumnLookup,0),FALSE),
  IF(AND(VALUE(LEFT($A891,3))=312,LEN($I891)=4,$B891="Q"),VLOOKUP($I891,_312_Table3,MATCH('312'!$X$16,_312_Table3_ColumnLookup,0),FALSE),
  IF(AND(VALUE(LEFT($A891,3))=312,LEN($I891)=4),VLOOKUP($I891,_312_Table3,MATCH(LEFT($B891,1),_312_Table3_ColumnLookup,0),FALSE)
+N("312"),
  IF(VALUE(LEFT($A891,3))=313,VLOOKUP(VALUE(MID($B891,2,1)),_313_Table3,MATCH(MID($B891,1,1),_313_Table3_ColumnLookup,0),FALSE)
+N("313"),
  IF(AND(VALUE(LEFT($A891,3))=314,LEN($B891)=3),VLOOKUP(VALUE(MID($B891,2,2)),_314_Table3,MATCH(MID($B891,1,1),_314_Table3_ColumnLookup,0),FALSE),
  IF(VALUE(LEFT($A891,3))=314,VLOOKUP(VALUE(MID($B891,2,1)),_314_Table3,MATCH(MID($B891,1,1),_314_Table3_ColumnLookup,0),FALSE)
+N("314"),
""))))))))))))))))))))))))</f>
        <v>#N/A</v>
      </c>
      <c r="H891" s="321" t="str">
        <f>IFERROR(
IF(ISERROR($D891)=FALSE,$D891,IF(ISERROR($E891)=FALSE,$E891,IF(ISERROR($F891)=FALSE,$F891
+N("012 checkboxes"),
IF(
IF(OR(LEFT($A891,9)="Syndicate",LEFT($A891,12)="NewSyndicate"),VLOOKUP($A891,'012'!$J:$ZW,MATCH("Link to button",'012'!$J$1:$ZW$1,0),0)
+N("309 checkbox"),
IF($C891="309 LCR Summary0",VLOOKUP("Notes990",'309'!$P:$ZZ,MATCH("Link to button",'309'!$P$1:$ZZ$1,0),0)
+N("313 checkboxes"),
IF($C891="313 Financial Information0LcmVsScr",IF($C891="309 LCR Summary0",VLOOKUP("LcmVsScr",'309'!$N:$ZZ,MATCH("Link to button",'309'!$N$1:$ZZ$1,0),0),
IF($C891="313 Financial Information0LcrDocAttached",IF($C891="309 LCR Summary0",VLOOKUP("LcrDocAttached",'309'!$N:$ZZ,MATCH("Link to button",'309'!$N$1:$ZZ$1,0),
0)))))))=1,TRUE,FALSE)
))),"")</f>
        <v/>
      </c>
    </row>
    <row r="892" spans="1:8">
      <c r="A892" s="237" t="e">
        <f>VLOOKUP($G892,CSVLookups!$B:$R,MATCH(A$1,CSVLookups!$B$1:$R$1,0),FALSE)</f>
        <v>#N/A</v>
      </c>
      <c r="B892" s="237" t="e">
        <f>VLOOKUP($G892,CSVLookups!$B:$R,MATCH(B$1,CSVLookups!$B$1:$R$1,0),FALSE)</f>
        <v>#N/A</v>
      </c>
      <c r="C892" s="238" t="e">
        <f t="shared" si="14"/>
        <v>#N/A</v>
      </c>
      <c r="D892" s="238" t="e">
        <f>IF(AND(VALUE(LEFT($A892,3))=309,LEN($B892)=3),VLOOKUP(VALUE(MID($B892,2,2)),_309_Table1,MATCH(MID($B892,1,1),_309_Table1_ColumnLookup,0),FALSE),
  IF($C892="309 LCR SummaryA",OneYearSCR,IF($C892="309 LCR SummaryB",UltimateSCR,IF(VALUE(LEFT($A892,3))=309,VLOOKUP(VALUE(MID($B892,2,1)),_309_Table1,MATCH(MID($B892,1,1),_309_Table1_ColumnLookup,0),FALSE)
+N("309"),
  IF(VALUE(LEFT($A892,3))=310,VLOOKUP(VALUE(MID($B892,2,1)),_310_Table1,MATCH(MID($B892,1,1),_310_Table1_ColumnLookup,0),FALSE)
+N("310"),
  IF(AND(VALUE(LEFT($A892,3))=311,LEN($I892)=4),VLOOKUP($I892,_311_Table1,MATCH($B892,_311_Table1_ColumnLookup,0),FALSE),
  IF(AND(VALUE(LEFT($A892,3))=311,OR($B892="I2",$B892="J2",$B892="K2",$B892="L2")),VLOOKUP('311'!$G$58,_311_Table1,MATCH(MID($B892,1,1),_311_Table1_ColumnLookup,0),FALSE),
  IF(AND(VALUE(LEFT($A892,3))=311,RIGHT($B892,5)="Total"),VLOOKUP('311'!$G$59,_311_Table1,MATCH(MID($B892,1,1),_311_Table1_ColumnLookup,0),FALSE),
  IF(VALUE(LEFT($A892,3))=311,VLOOKUP(VALUE(MID($B892,2,1)),_311_Table1,MATCH(MID($B892,1,1),_311_Table1_ColumnLookup,0),FALSE)
+N("311"),
  IF(AND(VALUE(LEFT($A892,3))=312,LEFT($G892,10)="Unincepted",$B892="G "),VLOOKUP(" ULO",_312_Table1,MATCH('312'!$N$16,_312_Table1_ColumnLookup,0),FALSE),
  IF(AND(VALUE(LEFT($A892,3))=312,LEFT($G892,10)="Unincepted",$B892="O "),VLOOKUP(" ULO",_312_Table1,MATCH('312'!$V$16,_312_Table1_ColumnLookup,0),FALSE),
  IF(AND(VALUE(LEFT($A892,3))=312,LEFT($G892,10)="Unincepted",$B892="Q "),VLOOKUP(" ULO",_312_Table1,MATCH('312'!$X$16,_312_Table1_ColumnLookup,0),FALSE),
  IF(AND(VALUE(LEFT($A892,3))=312,LEFT($G892,10)="Unincepted"),VLOOKUP(" ULO",_312_Table1,MATCH(LEFT($B892,1),_312_Table1_ColumnLookup,0),FALSE),
  IF(AND(VALUE(LEFT($A892,3))=312,LEFT($G892,5)="Total",$B892="G "),VLOOKUP('312'!$F$80,_312_Table1,MATCH('312'!$N$16,_312_Table1_ColumnLookup,0),FALSE),
  IF(AND(VALUE(LEFT($A892,3))=312,LEFT($G892,5)="Total",$B892="O "),VLOOKUP('312'!$F$80,_312_Table1,MATCH('312'!$V$16,_312_Table1_ColumnLookup,0),FALSE),
  IF(AND(VALUE(LEFT($A892,3))=312,LEFT($G892,5)="Total",$B892="Q "),VLOOKUP('312'!$F$80,_312_Table1,MATCH('312'!$X$16,_312_Table1_ColumnLookup,0),FALSE),
  IF(AND(VALUE(LEFT($A892,3))=312,LEFT($G892,5)="Total"),VLOOKUP('312'!$F$80,_312_Table1,MATCH(LEFT($B892,1),_312_Table1_ColumnLookup,0),FALSE),
  IF(AND(VALUE(LEFT($A892,3))=312,LEN($I892)=4,$B892="G"),VLOOKUP($I892,_312_Table1,MATCH('312'!$N$16,_312_Table1_ColumnLookup,0),FALSE),
  IF(AND(VALUE(LEFT($A892,3))=312,LEN($I892)=4,$B892="O"),VLOOKUP($I892,_312_Table1,MATCH('312'!$V$16,_312_Table1_ColumnLookup,0),FALSE),
  IF(AND(VALUE(LEFT($A892,3))=312,LEN($I892)=4,$B892="Q"),VLOOKUP($I892,_312_Table1,MATCH('312'!$X$16,_312_Table1_ColumnLookup,0),FALSE),
  IF(AND(VALUE(LEFT($A892,3))=312,LEN($I892)=4),VLOOKUP($I892,_312_Table1,MATCH(LEFT($B892,1),_312_Table1_ColumnLookup,0),FALSE)
+N("312"),
  IF(VALUE(LEFT($A892,3))=313,VLOOKUP(VALUE(MID($B892,2,1)),_313_Table1,MATCH(MID($B892,1,1),_313_Table1_ColumnLookup,0),FALSE)
+N("313"),
  IF(AND(VALUE(LEFT($A892,3))=314,LEN($B892)=3),VLOOKUP(VALUE(MID($B892,2,2)),_314_Table1,MATCH(MID($B892,1,1),_314_Table1_ColumnLookup,0),FALSE),
  IF(VALUE(LEFT($A892,3))=314,VLOOKUP(VALUE(MID($B892,2,1)),_314_Table1,MATCH(MID($B892,1,1),_314_Table1_ColumnLookup,0),FALSE)
+N("314"),
""))))))))))))))))))))))))</f>
        <v>#N/A</v>
      </c>
      <c r="E892" s="238" t="e">
        <f>IF(AND(VALUE(LEFT($A892,3))=309,LEN($B892)=3),VLOOKUP(VALUE(MID($B892,2,2)),_309_Table2,MATCH(MID($B892,1,1),_309_Table2_ColumnLookup,0),FALSE),
  IF($C892="309 LCR SummaryA",OneYearSCR,IF($C892="309 LCR SummaryB",UltimateSCR,IF(VALUE(LEFT($A892,3))=309,VLOOKUP(VALUE(MID($B892,2,1)),_309_Table2,MATCH(MID($B892,1,1),_309_Table2_ColumnLookup,0),FALSE)
+N("309"),
  IF(VALUE(LEFT($A892,3))=310,VLOOKUP(VALUE(MID($B892,2,1)),_310_Table2,MATCH(MID($B892,1,1),_310_Table2_ColumnLookup,0),FALSE)
+N("310"),
  IF(AND(VALUE(LEFT($A892,3))=311,LEN($I892)=4),VLOOKUP($I892,_311_Table2,MATCH($B892,_311_Table2_ColumnLookup,0),FALSE),
  IF(AND(VALUE(LEFT($A892,3))=311,OR($B892="I2",$B892="J2",$B892="K2",$B892="L2")),VLOOKUP('311'!$G$58,_311_Table2,MATCH(MID($B892,1,1),_311_Table2_ColumnLookup,0),FALSE),
  IF(AND(VALUE(LEFT($A892,3))=311,RIGHT($B892,5)="Total"),VLOOKUP('311'!$G$59,_311_Table2,MATCH(MID($B892,1,1),_311_Table2_ColumnLookup,0),FALSE),
  IF(VALUE(LEFT($A892,3))=311,VLOOKUP(VALUE(MID($B892,2,1)),_311_Table2,MATCH(MID($B892,1,1),_311_Table2_ColumnLookup,0),FALSE)
+N("311"),
  IF(AND(VALUE(LEFT($A892,3))=312,LEFT($G892,10)="Unincepted",$B892="G "),VLOOKUP(" ULO",_312_Table2,MATCH('312'!$N$16,_312_Table2_ColumnLookup,0),FALSE),
  IF(AND(VALUE(LEFT($A892,3))=312,LEFT($G892,10)="Unincepted",$B892="O "),VLOOKUP(" ULO",_312_Table2,MATCH('312'!$V$16,_312_Table2_ColumnLookup,0),FALSE),
  IF(AND(VALUE(LEFT($A892,3))=312,LEFT($G892,10)="Unincepted",$B892="Q "),VLOOKUP(" ULO",_312_Table2,MATCH('312'!$X$16,_312_Table2_ColumnLookup,0),FALSE),
  IF(AND(VALUE(LEFT($A892,3))=312,LEFT($G892,10)="Unincepted"),VLOOKUP(" ULO",_312_Table2,MATCH(LEFT($B892,1),_312_Table2_ColumnLookup,0),FALSE),
  IF(AND(VALUE(LEFT($A892,3))=312,LEFT($G892,5)="Total",$B892="G "),VLOOKUP('312'!$F$80,_312_Table2,MATCH('312'!$N$16,_312_Table2_ColumnLookup,0),FALSE),
  IF(AND(VALUE(LEFT($A892,3))=312,LEFT($G892,5)="Total",$B892="O "),VLOOKUP('312'!$F$80,_312_Table2,MATCH('312'!$V$16,_312_Table2_ColumnLookup,0),FALSE),
  IF(AND(VALUE(LEFT($A892,3))=312,LEFT($G892,5)="Total",$B892="Q "),VLOOKUP('312'!$F$80,_312_Table2,MATCH('312'!$X$16,_312_Table2_ColumnLookup,0),FALSE),
  IF(AND(VALUE(LEFT($A892,3))=312,LEFT($G892,5)="Total"),VLOOKUP('312'!$F$80,_312_Table2,MATCH(LEFT($B892,1),_312_Table2_ColumnLookup,0),FALSE),
  IF(AND(VALUE(LEFT($A892,3))=312,LEN($I892)=4,$B892="G"),VLOOKUP($I892,_312_Table2,MATCH('312'!$N$16,_312_Table2_ColumnLookup,0),FALSE),
  IF(AND(VALUE(LEFT($A892,3))=312,LEN($I892)=4,$B892="O"),VLOOKUP($I892,_312_Table2,MATCH('312'!$V$16,_312_Table2_ColumnLookup,0),FALSE),
  IF(AND(VALUE(LEFT($A892,3))=312,LEN($I892)=4,$B892="Q"),VLOOKUP($I892,_312_Table2,MATCH('312'!$X$16,_312_Table2_ColumnLookup,0),FALSE),
  IF(AND(VALUE(LEFT($A892,3))=312,LEN($I892)=4),VLOOKUP($I892,_312_Table2,MATCH(LEFT($B892,1),_312_Table2_ColumnLookup,0),FALSE)
+N("312"),
  IF(VALUE(LEFT($A892,3))=313,VLOOKUP(VALUE(MID($B892,2,1)),_313_Table2,MATCH(MID($B892,1,1),_313_Table2_ColumnLookup,0),FALSE)
+N("313"),
  IF(AND(VALUE(LEFT($A892,3))=314,LEN($B892)=3),VLOOKUP(VALUE(MID($B892,2,2)),_314_Table2,MATCH(MID($B892,1,1),_314_Table2_ColumnLookup,0),FALSE),
  IF(VALUE(LEFT($A892,3))=314,VLOOKUP(VALUE(MID($B892,2,1)),_314_Table2,MATCH(MID($B892,1,1),_314_Table2_ColumnLookup,0),FALSE)
+N("314"),
""))))))))))))))))))))))))</f>
        <v>#N/A</v>
      </c>
      <c r="F892" s="238" t="e">
        <f>IF(AND(VALUE(LEFT($A892,3))=309,LEN($B892)=3),VLOOKUP(VALUE(MID($B892,2,2)),_309_Table3,MATCH(MID($B892,1,1),_309_Table3_ColumnLookup,0),FALSE),
  IF($C892="309 LCR SummaryA",OneYearSCR,IF($C892="309 LCR SummaryB",UltimateSCR,IF(VALUE(LEFT($A892,3))=309,VLOOKUP(VALUE(MID($B892,2,1)),_309_Table3,MATCH(MID($B892,1,1),_309_Table3_ColumnLookup,0),FALSE)
+N("309"),
  IF(VALUE(LEFT($A892,3))=310,VLOOKUP(VALUE(MID($B892,2,1)),_310_Table3,MATCH(MID($B892,1,1),_310_Table3_ColumnLookup,0),FALSE)
+N("310"),
  IF(AND(VALUE(LEFT($A892,3))=311,LEN($I892)=4),VLOOKUP($I892,_311_Table3,MATCH($B892,_311_Table3_ColumnLookup,0),FALSE),
  IF(AND(VALUE(LEFT($A892,3))=311,OR($B892="I2",$B892="J2",$B892="K2",$B892="L2")),VLOOKUP('311'!$G$58,_311_Table3,MATCH(MID($B892,1,1),_311_Table3_ColumnLookup,0),FALSE),
  IF(AND(VALUE(LEFT($A892,3))=311,RIGHT($B892,5)="Total"),VLOOKUP('311'!$G$59,_311_Table3,MATCH(MID($B892,1,1),_311_Table3_ColumnLookup,0),FALSE),
  IF(VALUE(LEFT($A892,3))=311,VLOOKUP(VALUE(MID($B892,2,1)),_311_Table3,MATCH(MID($B892,1,1),_311_Table3_ColumnLookup,0),FALSE)
+N("311"),
  IF(AND(VALUE(LEFT($A892,3))=312,LEFT($G892,10)="Unincepted",$B892="G "),VLOOKUP(" ULO",_312_Table3,MATCH('312'!$N$16,_312_Table3_ColumnLookup,0),FALSE),
  IF(AND(VALUE(LEFT($A892,3))=312,LEFT($G892,10)="Unincepted",$B892="O "),VLOOKUP(" ULO",_312_Table3,MATCH('312'!$V$16,_312_Table3_ColumnLookup,0),FALSE),
  IF(AND(VALUE(LEFT($A892,3))=312,LEFT($G892,10)="Unincepted",$B892="Q "),VLOOKUP(" ULO",_312_Table3,MATCH('312'!$X$16,_312_Table3_ColumnLookup,0),FALSE),
  IF(AND(VALUE(LEFT($A892,3))=312,LEFT($G892,10)="Unincepted"),VLOOKUP(" ULO",_312_Table3,MATCH(LEFT($B892,1),_312_Table3_ColumnLookup,0),FALSE),
  IF(AND(VALUE(LEFT($A892,3))=312,LEFT($G892,5)="Total",$B892="G "),VLOOKUP('312'!$F$80,_312_Table3,MATCH('312'!$N$16,_312_Table3_ColumnLookup,0),FALSE),
  IF(AND(VALUE(LEFT($A892,3))=312,LEFT($G892,5)="Total",$B892="O "),VLOOKUP('312'!$F$80,_312_Table3,MATCH('312'!$V$16,_312_Table3_ColumnLookup,0),FALSE),
  IF(AND(VALUE(LEFT($A892,3))=312,LEFT($G892,5)="Total",$B892="Q "),VLOOKUP('312'!$F$80,_312_Table3,MATCH('312'!$X$16,_312_Table3_ColumnLookup,0),FALSE),
  IF(AND(VALUE(LEFT($A892,3))=312,LEFT($G892,5)="Total"),VLOOKUP('312'!$F$80,_312_Table3,MATCH(LEFT($B892,1),_312_Table3_ColumnLookup,0),FALSE),
  IF(AND(VALUE(LEFT($A892,3))=312,LEN($I892)=4,$B892="G"),VLOOKUP($I892,_312_Table3,MATCH('312'!$N$16,_312_Table3_ColumnLookup,0),FALSE),
  IF(AND(VALUE(LEFT($A892,3))=312,LEN($I892)=4,$B892="O"),VLOOKUP($I892,_312_Table3,MATCH('312'!$V$16,_312_Table3_ColumnLookup,0),FALSE),
  IF(AND(VALUE(LEFT($A892,3))=312,LEN($I892)=4,$B892="Q"),VLOOKUP($I892,_312_Table3,MATCH('312'!$X$16,_312_Table3_ColumnLookup,0),FALSE),
  IF(AND(VALUE(LEFT($A892,3))=312,LEN($I892)=4),VLOOKUP($I892,_312_Table3,MATCH(LEFT($B892,1),_312_Table3_ColumnLookup,0),FALSE)
+N("312"),
  IF(VALUE(LEFT($A892,3))=313,VLOOKUP(VALUE(MID($B892,2,1)),_313_Table3,MATCH(MID($B892,1,1),_313_Table3_ColumnLookup,0),FALSE)
+N("313"),
  IF(AND(VALUE(LEFT($A892,3))=314,LEN($B892)=3),VLOOKUP(VALUE(MID($B892,2,2)),_314_Table3,MATCH(MID($B892,1,1),_314_Table3_ColumnLookup,0),FALSE),
  IF(VALUE(LEFT($A892,3))=314,VLOOKUP(VALUE(MID($B892,2,1)),_314_Table3,MATCH(MID($B892,1,1),_314_Table3_ColumnLookup,0),FALSE)
+N("314"),
""))))))))))))))))))))))))</f>
        <v>#N/A</v>
      </c>
      <c r="H892" s="321" t="str">
        <f>IFERROR(
IF(ISERROR($D892)=FALSE,$D892,IF(ISERROR($E892)=FALSE,$E892,IF(ISERROR($F892)=FALSE,$F892
+N("012 checkboxes"),
IF(
IF(OR(LEFT($A892,9)="Syndicate",LEFT($A892,12)="NewSyndicate"),VLOOKUP($A892,'012'!$J:$ZW,MATCH("Link to button",'012'!$J$1:$ZW$1,0),0)
+N("309 checkbox"),
IF($C892="309 LCR Summary0",VLOOKUP("Notes990",'309'!$P:$ZZ,MATCH("Link to button",'309'!$P$1:$ZZ$1,0),0)
+N("313 checkboxes"),
IF($C892="313 Financial Information0LcmVsScr",IF($C892="309 LCR Summary0",VLOOKUP("LcmVsScr",'309'!$N:$ZZ,MATCH("Link to button",'309'!$N$1:$ZZ$1,0),0),
IF($C892="313 Financial Information0LcrDocAttached",IF($C892="309 LCR Summary0",VLOOKUP("LcrDocAttached",'309'!$N:$ZZ,MATCH("Link to button",'309'!$N$1:$ZZ$1,0),
0)))))))=1,TRUE,FALSE)
))),"")</f>
        <v/>
      </c>
    </row>
    <row r="893" spans="1:8">
      <c r="A893" s="237" t="e">
        <f>VLOOKUP($G893,CSVLookups!$B:$R,MATCH(A$1,CSVLookups!$B$1:$R$1,0),FALSE)</f>
        <v>#N/A</v>
      </c>
      <c r="B893" s="237" t="e">
        <f>VLOOKUP($G893,CSVLookups!$B:$R,MATCH(B$1,CSVLookups!$B$1:$R$1,0),FALSE)</f>
        <v>#N/A</v>
      </c>
      <c r="C893" s="238" t="e">
        <f t="shared" si="14"/>
        <v>#N/A</v>
      </c>
      <c r="D893" s="238" t="e">
        <f>IF(AND(VALUE(LEFT($A893,3))=309,LEN($B893)=3),VLOOKUP(VALUE(MID($B893,2,2)),_309_Table1,MATCH(MID($B893,1,1),_309_Table1_ColumnLookup,0),FALSE),
  IF($C893="309 LCR SummaryA",OneYearSCR,IF($C893="309 LCR SummaryB",UltimateSCR,IF(VALUE(LEFT($A893,3))=309,VLOOKUP(VALUE(MID($B893,2,1)),_309_Table1,MATCH(MID($B893,1,1),_309_Table1_ColumnLookup,0),FALSE)
+N("309"),
  IF(VALUE(LEFT($A893,3))=310,VLOOKUP(VALUE(MID($B893,2,1)),_310_Table1,MATCH(MID($B893,1,1),_310_Table1_ColumnLookup,0),FALSE)
+N("310"),
  IF(AND(VALUE(LEFT($A893,3))=311,LEN($I893)=4),VLOOKUP($I893,_311_Table1,MATCH($B893,_311_Table1_ColumnLookup,0),FALSE),
  IF(AND(VALUE(LEFT($A893,3))=311,OR($B893="I2",$B893="J2",$B893="K2",$B893="L2")),VLOOKUP('311'!$G$58,_311_Table1,MATCH(MID($B893,1,1),_311_Table1_ColumnLookup,0),FALSE),
  IF(AND(VALUE(LEFT($A893,3))=311,RIGHT($B893,5)="Total"),VLOOKUP('311'!$G$59,_311_Table1,MATCH(MID($B893,1,1),_311_Table1_ColumnLookup,0),FALSE),
  IF(VALUE(LEFT($A893,3))=311,VLOOKUP(VALUE(MID($B893,2,1)),_311_Table1,MATCH(MID($B893,1,1),_311_Table1_ColumnLookup,0),FALSE)
+N("311"),
  IF(AND(VALUE(LEFT($A893,3))=312,LEFT($G893,10)="Unincepted",$B893="G "),VLOOKUP(" ULO",_312_Table1,MATCH('312'!$N$16,_312_Table1_ColumnLookup,0),FALSE),
  IF(AND(VALUE(LEFT($A893,3))=312,LEFT($G893,10)="Unincepted",$B893="O "),VLOOKUP(" ULO",_312_Table1,MATCH('312'!$V$16,_312_Table1_ColumnLookup,0),FALSE),
  IF(AND(VALUE(LEFT($A893,3))=312,LEFT($G893,10)="Unincepted",$B893="Q "),VLOOKUP(" ULO",_312_Table1,MATCH('312'!$X$16,_312_Table1_ColumnLookup,0),FALSE),
  IF(AND(VALUE(LEFT($A893,3))=312,LEFT($G893,10)="Unincepted"),VLOOKUP(" ULO",_312_Table1,MATCH(LEFT($B893,1),_312_Table1_ColumnLookup,0),FALSE),
  IF(AND(VALUE(LEFT($A893,3))=312,LEFT($G893,5)="Total",$B893="G "),VLOOKUP('312'!$F$80,_312_Table1,MATCH('312'!$N$16,_312_Table1_ColumnLookup,0),FALSE),
  IF(AND(VALUE(LEFT($A893,3))=312,LEFT($G893,5)="Total",$B893="O "),VLOOKUP('312'!$F$80,_312_Table1,MATCH('312'!$V$16,_312_Table1_ColumnLookup,0),FALSE),
  IF(AND(VALUE(LEFT($A893,3))=312,LEFT($G893,5)="Total",$B893="Q "),VLOOKUP('312'!$F$80,_312_Table1,MATCH('312'!$X$16,_312_Table1_ColumnLookup,0),FALSE),
  IF(AND(VALUE(LEFT($A893,3))=312,LEFT($G893,5)="Total"),VLOOKUP('312'!$F$80,_312_Table1,MATCH(LEFT($B893,1),_312_Table1_ColumnLookup,0),FALSE),
  IF(AND(VALUE(LEFT($A893,3))=312,LEN($I893)=4,$B893="G"),VLOOKUP($I893,_312_Table1,MATCH('312'!$N$16,_312_Table1_ColumnLookup,0),FALSE),
  IF(AND(VALUE(LEFT($A893,3))=312,LEN($I893)=4,$B893="O"),VLOOKUP($I893,_312_Table1,MATCH('312'!$V$16,_312_Table1_ColumnLookup,0),FALSE),
  IF(AND(VALUE(LEFT($A893,3))=312,LEN($I893)=4,$B893="Q"),VLOOKUP($I893,_312_Table1,MATCH('312'!$X$16,_312_Table1_ColumnLookup,0),FALSE),
  IF(AND(VALUE(LEFT($A893,3))=312,LEN($I893)=4),VLOOKUP($I893,_312_Table1,MATCH(LEFT($B893,1),_312_Table1_ColumnLookup,0),FALSE)
+N("312"),
  IF(VALUE(LEFT($A893,3))=313,VLOOKUP(VALUE(MID($B893,2,1)),_313_Table1,MATCH(MID($B893,1,1),_313_Table1_ColumnLookup,0),FALSE)
+N("313"),
  IF(AND(VALUE(LEFT($A893,3))=314,LEN($B893)=3),VLOOKUP(VALUE(MID($B893,2,2)),_314_Table1,MATCH(MID($B893,1,1),_314_Table1_ColumnLookup,0),FALSE),
  IF(VALUE(LEFT($A893,3))=314,VLOOKUP(VALUE(MID($B893,2,1)),_314_Table1,MATCH(MID($B893,1,1),_314_Table1_ColumnLookup,0),FALSE)
+N("314"),
""))))))))))))))))))))))))</f>
        <v>#N/A</v>
      </c>
      <c r="E893" s="238" t="e">
        <f>IF(AND(VALUE(LEFT($A893,3))=309,LEN($B893)=3),VLOOKUP(VALUE(MID($B893,2,2)),_309_Table2,MATCH(MID($B893,1,1),_309_Table2_ColumnLookup,0),FALSE),
  IF($C893="309 LCR SummaryA",OneYearSCR,IF($C893="309 LCR SummaryB",UltimateSCR,IF(VALUE(LEFT($A893,3))=309,VLOOKUP(VALUE(MID($B893,2,1)),_309_Table2,MATCH(MID($B893,1,1),_309_Table2_ColumnLookup,0),FALSE)
+N("309"),
  IF(VALUE(LEFT($A893,3))=310,VLOOKUP(VALUE(MID($B893,2,1)),_310_Table2,MATCH(MID($B893,1,1),_310_Table2_ColumnLookup,0),FALSE)
+N("310"),
  IF(AND(VALUE(LEFT($A893,3))=311,LEN($I893)=4),VLOOKUP($I893,_311_Table2,MATCH($B893,_311_Table2_ColumnLookup,0),FALSE),
  IF(AND(VALUE(LEFT($A893,3))=311,OR($B893="I2",$B893="J2",$B893="K2",$B893="L2")),VLOOKUP('311'!$G$58,_311_Table2,MATCH(MID($B893,1,1),_311_Table2_ColumnLookup,0),FALSE),
  IF(AND(VALUE(LEFT($A893,3))=311,RIGHT($B893,5)="Total"),VLOOKUP('311'!$G$59,_311_Table2,MATCH(MID($B893,1,1),_311_Table2_ColumnLookup,0),FALSE),
  IF(VALUE(LEFT($A893,3))=311,VLOOKUP(VALUE(MID($B893,2,1)),_311_Table2,MATCH(MID($B893,1,1),_311_Table2_ColumnLookup,0),FALSE)
+N("311"),
  IF(AND(VALUE(LEFT($A893,3))=312,LEFT($G893,10)="Unincepted",$B893="G "),VLOOKUP(" ULO",_312_Table2,MATCH('312'!$N$16,_312_Table2_ColumnLookup,0),FALSE),
  IF(AND(VALUE(LEFT($A893,3))=312,LEFT($G893,10)="Unincepted",$B893="O "),VLOOKUP(" ULO",_312_Table2,MATCH('312'!$V$16,_312_Table2_ColumnLookup,0),FALSE),
  IF(AND(VALUE(LEFT($A893,3))=312,LEFT($G893,10)="Unincepted",$B893="Q "),VLOOKUP(" ULO",_312_Table2,MATCH('312'!$X$16,_312_Table2_ColumnLookup,0),FALSE),
  IF(AND(VALUE(LEFT($A893,3))=312,LEFT($G893,10)="Unincepted"),VLOOKUP(" ULO",_312_Table2,MATCH(LEFT($B893,1),_312_Table2_ColumnLookup,0),FALSE),
  IF(AND(VALUE(LEFT($A893,3))=312,LEFT($G893,5)="Total",$B893="G "),VLOOKUP('312'!$F$80,_312_Table2,MATCH('312'!$N$16,_312_Table2_ColumnLookup,0),FALSE),
  IF(AND(VALUE(LEFT($A893,3))=312,LEFT($G893,5)="Total",$B893="O "),VLOOKUP('312'!$F$80,_312_Table2,MATCH('312'!$V$16,_312_Table2_ColumnLookup,0),FALSE),
  IF(AND(VALUE(LEFT($A893,3))=312,LEFT($G893,5)="Total",$B893="Q "),VLOOKUP('312'!$F$80,_312_Table2,MATCH('312'!$X$16,_312_Table2_ColumnLookup,0),FALSE),
  IF(AND(VALUE(LEFT($A893,3))=312,LEFT($G893,5)="Total"),VLOOKUP('312'!$F$80,_312_Table2,MATCH(LEFT($B893,1),_312_Table2_ColumnLookup,0),FALSE),
  IF(AND(VALUE(LEFT($A893,3))=312,LEN($I893)=4,$B893="G"),VLOOKUP($I893,_312_Table2,MATCH('312'!$N$16,_312_Table2_ColumnLookup,0),FALSE),
  IF(AND(VALUE(LEFT($A893,3))=312,LEN($I893)=4,$B893="O"),VLOOKUP($I893,_312_Table2,MATCH('312'!$V$16,_312_Table2_ColumnLookup,0),FALSE),
  IF(AND(VALUE(LEFT($A893,3))=312,LEN($I893)=4,$B893="Q"),VLOOKUP($I893,_312_Table2,MATCH('312'!$X$16,_312_Table2_ColumnLookup,0),FALSE),
  IF(AND(VALUE(LEFT($A893,3))=312,LEN($I893)=4),VLOOKUP($I893,_312_Table2,MATCH(LEFT($B893,1),_312_Table2_ColumnLookup,0),FALSE)
+N("312"),
  IF(VALUE(LEFT($A893,3))=313,VLOOKUP(VALUE(MID($B893,2,1)),_313_Table2,MATCH(MID($B893,1,1),_313_Table2_ColumnLookup,0),FALSE)
+N("313"),
  IF(AND(VALUE(LEFT($A893,3))=314,LEN($B893)=3),VLOOKUP(VALUE(MID($B893,2,2)),_314_Table2,MATCH(MID($B893,1,1),_314_Table2_ColumnLookup,0),FALSE),
  IF(VALUE(LEFT($A893,3))=314,VLOOKUP(VALUE(MID($B893,2,1)),_314_Table2,MATCH(MID($B893,1,1),_314_Table2_ColumnLookup,0),FALSE)
+N("314"),
""))))))))))))))))))))))))</f>
        <v>#N/A</v>
      </c>
      <c r="F893" s="238" t="e">
        <f>IF(AND(VALUE(LEFT($A893,3))=309,LEN($B893)=3),VLOOKUP(VALUE(MID($B893,2,2)),_309_Table3,MATCH(MID($B893,1,1),_309_Table3_ColumnLookup,0),FALSE),
  IF($C893="309 LCR SummaryA",OneYearSCR,IF($C893="309 LCR SummaryB",UltimateSCR,IF(VALUE(LEFT($A893,3))=309,VLOOKUP(VALUE(MID($B893,2,1)),_309_Table3,MATCH(MID($B893,1,1),_309_Table3_ColumnLookup,0),FALSE)
+N("309"),
  IF(VALUE(LEFT($A893,3))=310,VLOOKUP(VALUE(MID($B893,2,1)),_310_Table3,MATCH(MID($B893,1,1),_310_Table3_ColumnLookup,0),FALSE)
+N("310"),
  IF(AND(VALUE(LEFT($A893,3))=311,LEN($I893)=4),VLOOKUP($I893,_311_Table3,MATCH($B893,_311_Table3_ColumnLookup,0),FALSE),
  IF(AND(VALUE(LEFT($A893,3))=311,OR($B893="I2",$B893="J2",$B893="K2",$B893="L2")),VLOOKUP('311'!$G$58,_311_Table3,MATCH(MID($B893,1,1),_311_Table3_ColumnLookup,0),FALSE),
  IF(AND(VALUE(LEFT($A893,3))=311,RIGHT($B893,5)="Total"),VLOOKUP('311'!$G$59,_311_Table3,MATCH(MID($B893,1,1),_311_Table3_ColumnLookup,0),FALSE),
  IF(VALUE(LEFT($A893,3))=311,VLOOKUP(VALUE(MID($B893,2,1)),_311_Table3,MATCH(MID($B893,1,1),_311_Table3_ColumnLookup,0),FALSE)
+N("311"),
  IF(AND(VALUE(LEFT($A893,3))=312,LEFT($G893,10)="Unincepted",$B893="G "),VLOOKUP(" ULO",_312_Table3,MATCH('312'!$N$16,_312_Table3_ColumnLookup,0),FALSE),
  IF(AND(VALUE(LEFT($A893,3))=312,LEFT($G893,10)="Unincepted",$B893="O "),VLOOKUP(" ULO",_312_Table3,MATCH('312'!$V$16,_312_Table3_ColumnLookup,0),FALSE),
  IF(AND(VALUE(LEFT($A893,3))=312,LEFT($G893,10)="Unincepted",$B893="Q "),VLOOKUP(" ULO",_312_Table3,MATCH('312'!$X$16,_312_Table3_ColumnLookup,0),FALSE),
  IF(AND(VALUE(LEFT($A893,3))=312,LEFT($G893,10)="Unincepted"),VLOOKUP(" ULO",_312_Table3,MATCH(LEFT($B893,1),_312_Table3_ColumnLookup,0),FALSE),
  IF(AND(VALUE(LEFT($A893,3))=312,LEFT($G893,5)="Total",$B893="G "),VLOOKUP('312'!$F$80,_312_Table3,MATCH('312'!$N$16,_312_Table3_ColumnLookup,0),FALSE),
  IF(AND(VALUE(LEFT($A893,3))=312,LEFT($G893,5)="Total",$B893="O "),VLOOKUP('312'!$F$80,_312_Table3,MATCH('312'!$V$16,_312_Table3_ColumnLookup,0),FALSE),
  IF(AND(VALUE(LEFT($A893,3))=312,LEFT($G893,5)="Total",$B893="Q "),VLOOKUP('312'!$F$80,_312_Table3,MATCH('312'!$X$16,_312_Table3_ColumnLookup,0),FALSE),
  IF(AND(VALUE(LEFT($A893,3))=312,LEFT($G893,5)="Total"),VLOOKUP('312'!$F$80,_312_Table3,MATCH(LEFT($B893,1),_312_Table3_ColumnLookup,0),FALSE),
  IF(AND(VALUE(LEFT($A893,3))=312,LEN($I893)=4,$B893="G"),VLOOKUP($I893,_312_Table3,MATCH('312'!$N$16,_312_Table3_ColumnLookup,0),FALSE),
  IF(AND(VALUE(LEFT($A893,3))=312,LEN($I893)=4,$B893="O"),VLOOKUP($I893,_312_Table3,MATCH('312'!$V$16,_312_Table3_ColumnLookup,0),FALSE),
  IF(AND(VALUE(LEFT($A893,3))=312,LEN($I893)=4,$B893="Q"),VLOOKUP($I893,_312_Table3,MATCH('312'!$X$16,_312_Table3_ColumnLookup,0),FALSE),
  IF(AND(VALUE(LEFT($A893,3))=312,LEN($I893)=4),VLOOKUP($I893,_312_Table3,MATCH(LEFT($B893,1),_312_Table3_ColumnLookup,0),FALSE)
+N("312"),
  IF(VALUE(LEFT($A893,3))=313,VLOOKUP(VALUE(MID($B893,2,1)),_313_Table3,MATCH(MID($B893,1,1),_313_Table3_ColumnLookup,0),FALSE)
+N("313"),
  IF(AND(VALUE(LEFT($A893,3))=314,LEN($B893)=3),VLOOKUP(VALUE(MID($B893,2,2)),_314_Table3,MATCH(MID($B893,1,1),_314_Table3_ColumnLookup,0),FALSE),
  IF(VALUE(LEFT($A893,3))=314,VLOOKUP(VALUE(MID($B893,2,1)),_314_Table3,MATCH(MID($B893,1,1),_314_Table3_ColumnLookup,0),FALSE)
+N("314"),
""))))))))))))))))))))))))</f>
        <v>#N/A</v>
      </c>
      <c r="H893" s="321" t="str">
        <f>IFERROR(
IF(ISERROR($D893)=FALSE,$D893,IF(ISERROR($E893)=FALSE,$E893,IF(ISERROR($F893)=FALSE,$F893
+N("012 checkboxes"),
IF(
IF(OR(LEFT($A893,9)="Syndicate",LEFT($A893,12)="NewSyndicate"),VLOOKUP($A893,'012'!$J:$ZW,MATCH("Link to button",'012'!$J$1:$ZW$1,0),0)
+N("309 checkbox"),
IF($C893="309 LCR Summary0",VLOOKUP("Notes990",'309'!$P:$ZZ,MATCH("Link to button",'309'!$P$1:$ZZ$1,0),0)
+N("313 checkboxes"),
IF($C893="313 Financial Information0LcmVsScr",IF($C893="309 LCR Summary0",VLOOKUP("LcmVsScr",'309'!$N:$ZZ,MATCH("Link to button",'309'!$N$1:$ZZ$1,0),0),
IF($C893="313 Financial Information0LcrDocAttached",IF($C893="309 LCR Summary0",VLOOKUP("LcrDocAttached",'309'!$N:$ZZ,MATCH("Link to button",'309'!$N$1:$ZZ$1,0),
0)))))))=1,TRUE,FALSE)
))),"")</f>
        <v/>
      </c>
    </row>
    <row r="894" spans="1:8">
      <c r="A894" s="237" t="e">
        <f>VLOOKUP($G894,CSVLookups!$B:$R,MATCH(A$1,CSVLookups!$B$1:$R$1,0),FALSE)</f>
        <v>#N/A</v>
      </c>
      <c r="B894" s="237" t="e">
        <f>VLOOKUP($G894,CSVLookups!$B:$R,MATCH(B$1,CSVLookups!$B$1:$R$1,0),FALSE)</f>
        <v>#N/A</v>
      </c>
      <c r="C894" s="238" t="e">
        <f t="shared" si="14"/>
        <v>#N/A</v>
      </c>
      <c r="D894" s="238" t="e">
        <f>IF(AND(VALUE(LEFT($A894,3))=309,LEN($B894)=3),VLOOKUP(VALUE(MID($B894,2,2)),_309_Table1,MATCH(MID($B894,1,1),_309_Table1_ColumnLookup,0),FALSE),
  IF($C894="309 LCR SummaryA",OneYearSCR,IF($C894="309 LCR SummaryB",UltimateSCR,IF(VALUE(LEFT($A894,3))=309,VLOOKUP(VALUE(MID($B894,2,1)),_309_Table1,MATCH(MID($B894,1,1),_309_Table1_ColumnLookup,0),FALSE)
+N("309"),
  IF(VALUE(LEFT($A894,3))=310,VLOOKUP(VALUE(MID($B894,2,1)),_310_Table1,MATCH(MID($B894,1,1),_310_Table1_ColumnLookup,0),FALSE)
+N("310"),
  IF(AND(VALUE(LEFT($A894,3))=311,LEN($I894)=4),VLOOKUP($I894,_311_Table1,MATCH($B894,_311_Table1_ColumnLookup,0),FALSE),
  IF(AND(VALUE(LEFT($A894,3))=311,OR($B894="I2",$B894="J2",$B894="K2",$B894="L2")),VLOOKUP('311'!$G$58,_311_Table1,MATCH(MID($B894,1,1),_311_Table1_ColumnLookup,0),FALSE),
  IF(AND(VALUE(LEFT($A894,3))=311,RIGHT($B894,5)="Total"),VLOOKUP('311'!$G$59,_311_Table1,MATCH(MID($B894,1,1),_311_Table1_ColumnLookup,0),FALSE),
  IF(VALUE(LEFT($A894,3))=311,VLOOKUP(VALUE(MID($B894,2,1)),_311_Table1,MATCH(MID($B894,1,1),_311_Table1_ColumnLookup,0),FALSE)
+N("311"),
  IF(AND(VALUE(LEFT($A894,3))=312,LEFT($G894,10)="Unincepted",$B894="G "),VLOOKUP(" ULO",_312_Table1,MATCH('312'!$N$16,_312_Table1_ColumnLookup,0),FALSE),
  IF(AND(VALUE(LEFT($A894,3))=312,LEFT($G894,10)="Unincepted",$B894="O "),VLOOKUP(" ULO",_312_Table1,MATCH('312'!$V$16,_312_Table1_ColumnLookup,0),FALSE),
  IF(AND(VALUE(LEFT($A894,3))=312,LEFT($G894,10)="Unincepted",$B894="Q "),VLOOKUP(" ULO",_312_Table1,MATCH('312'!$X$16,_312_Table1_ColumnLookup,0),FALSE),
  IF(AND(VALUE(LEFT($A894,3))=312,LEFT($G894,10)="Unincepted"),VLOOKUP(" ULO",_312_Table1,MATCH(LEFT($B894,1),_312_Table1_ColumnLookup,0),FALSE),
  IF(AND(VALUE(LEFT($A894,3))=312,LEFT($G894,5)="Total",$B894="G "),VLOOKUP('312'!$F$80,_312_Table1,MATCH('312'!$N$16,_312_Table1_ColumnLookup,0),FALSE),
  IF(AND(VALUE(LEFT($A894,3))=312,LEFT($G894,5)="Total",$B894="O "),VLOOKUP('312'!$F$80,_312_Table1,MATCH('312'!$V$16,_312_Table1_ColumnLookup,0),FALSE),
  IF(AND(VALUE(LEFT($A894,3))=312,LEFT($G894,5)="Total",$B894="Q "),VLOOKUP('312'!$F$80,_312_Table1,MATCH('312'!$X$16,_312_Table1_ColumnLookup,0),FALSE),
  IF(AND(VALUE(LEFT($A894,3))=312,LEFT($G894,5)="Total"),VLOOKUP('312'!$F$80,_312_Table1,MATCH(LEFT($B894,1),_312_Table1_ColumnLookup,0),FALSE),
  IF(AND(VALUE(LEFT($A894,3))=312,LEN($I894)=4,$B894="G"),VLOOKUP($I894,_312_Table1,MATCH('312'!$N$16,_312_Table1_ColumnLookup,0),FALSE),
  IF(AND(VALUE(LEFT($A894,3))=312,LEN($I894)=4,$B894="O"),VLOOKUP($I894,_312_Table1,MATCH('312'!$V$16,_312_Table1_ColumnLookup,0),FALSE),
  IF(AND(VALUE(LEFT($A894,3))=312,LEN($I894)=4,$B894="Q"),VLOOKUP($I894,_312_Table1,MATCH('312'!$X$16,_312_Table1_ColumnLookup,0),FALSE),
  IF(AND(VALUE(LEFT($A894,3))=312,LEN($I894)=4),VLOOKUP($I894,_312_Table1,MATCH(LEFT($B894,1),_312_Table1_ColumnLookup,0),FALSE)
+N("312"),
  IF(VALUE(LEFT($A894,3))=313,VLOOKUP(VALUE(MID($B894,2,1)),_313_Table1,MATCH(MID($B894,1,1),_313_Table1_ColumnLookup,0),FALSE)
+N("313"),
  IF(AND(VALUE(LEFT($A894,3))=314,LEN($B894)=3),VLOOKUP(VALUE(MID($B894,2,2)),_314_Table1,MATCH(MID($B894,1,1),_314_Table1_ColumnLookup,0),FALSE),
  IF(VALUE(LEFT($A894,3))=314,VLOOKUP(VALUE(MID($B894,2,1)),_314_Table1,MATCH(MID($B894,1,1),_314_Table1_ColumnLookup,0),FALSE)
+N("314"),
""))))))))))))))))))))))))</f>
        <v>#N/A</v>
      </c>
      <c r="E894" s="238" t="e">
        <f>IF(AND(VALUE(LEFT($A894,3))=309,LEN($B894)=3),VLOOKUP(VALUE(MID($B894,2,2)),_309_Table2,MATCH(MID($B894,1,1),_309_Table2_ColumnLookup,0),FALSE),
  IF($C894="309 LCR SummaryA",OneYearSCR,IF($C894="309 LCR SummaryB",UltimateSCR,IF(VALUE(LEFT($A894,3))=309,VLOOKUP(VALUE(MID($B894,2,1)),_309_Table2,MATCH(MID($B894,1,1),_309_Table2_ColumnLookup,0),FALSE)
+N("309"),
  IF(VALUE(LEFT($A894,3))=310,VLOOKUP(VALUE(MID($B894,2,1)),_310_Table2,MATCH(MID($B894,1,1),_310_Table2_ColumnLookup,0),FALSE)
+N("310"),
  IF(AND(VALUE(LEFT($A894,3))=311,LEN($I894)=4),VLOOKUP($I894,_311_Table2,MATCH($B894,_311_Table2_ColumnLookup,0),FALSE),
  IF(AND(VALUE(LEFT($A894,3))=311,OR($B894="I2",$B894="J2",$B894="K2",$B894="L2")),VLOOKUP('311'!$G$58,_311_Table2,MATCH(MID($B894,1,1),_311_Table2_ColumnLookup,0),FALSE),
  IF(AND(VALUE(LEFT($A894,3))=311,RIGHT($B894,5)="Total"),VLOOKUP('311'!$G$59,_311_Table2,MATCH(MID($B894,1,1),_311_Table2_ColumnLookup,0),FALSE),
  IF(VALUE(LEFT($A894,3))=311,VLOOKUP(VALUE(MID($B894,2,1)),_311_Table2,MATCH(MID($B894,1,1),_311_Table2_ColumnLookup,0),FALSE)
+N("311"),
  IF(AND(VALUE(LEFT($A894,3))=312,LEFT($G894,10)="Unincepted",$B894="G "),VLOOKUP(" ULO",_312_Table2,MATCH('312'!$N$16,_312_Table2_ColumnLookup,0),FALSE),
  IF(AND(VALUE(LEFT($A894,3))=312,LEFT($G894,10)="Unincepted",$B894="O "),VLOOKUP(" ULO",_312_Table2,MATCH('312'!$V$16,_312_Table2_ColumnLookup,0),FALSE),
  IF(AND(VALUE(LEFT($A894,3))=312,LEFT($G894,10)="Unincepted",$B894="Q "),VLOOKUP(" ULO",_312_Table2,MATCH('312'!$X$16,_312_Table2_ColumnLookup,0),FALSE),
  IF(AND(VALUE(LEFT($A894,3))=312,LEFT($G894,10)="Unincepted"),VLOOKUP(" ULO",_312_Table2,MATCH(LEFT($B894,1),_312_Table2_ColumnLookup,0),FALSE),
  IF(AND(VALUE(LEFT($A894,3))=312,LEFT($G894,5)="Total",$B894="G "),VLOOKUP('312'!$F$80,_312_Table2,MATCH('312'!$N$16,_312_Table2_ColumnLookup,0),FALSE),
  IF(AND(VALUE(LEFT($A894,3))=312,LEFT($G894,5)="Total",$B894="O "),VLOOKUP('312'!$F$80,_312_Table2,MATCH('312'!$V$16,_312_Table2_ColumnLookup,0),FALSE),
  IF(AND(VALUE(LEFT($A894,3))=312,LEFT($G894,5)="Total",$B894="Q "),VLOOKUP('312'!$F$80,_312_Table2,MATCH('312'!$X$16,_312_Table2_ColumnLookup,0),FALSE),
  IF(AND(VALUE(LEFT($A894,3))=312,LEFT($G894,5)="Total"),VLOOKUP('312'!$F$80,_312_Table2,MATCH(LEFT($B894,1),_312_Table2_ColumnLookup,0),FALSE),
  IF(AND(VALUE(LEFT($A894,3))=312,LEN($I894)=4,$B894="G"),VLOOKUP($I894,_312_Table2,MATCH('312'!$N$16,_312_Table2_ColumnLookup,0),FALSE),
  IF(AND(VALUE(LEFT($A894,3))=312,LEN($I894)=4,$B894="O"),VLOOKUP($I894,_312_Table2,MATCH('312'!$V$16,_312_Table2_ColumnLookup,0),FALSE),
  IF(AND(VALUE(LEFT($A894,3))=312,LEN($I894)=4,$B894="Q"),VLOOKUP($I894,_312_Table2,MATCH('312'!$X$16,_312_Table2_ColumnLookup,0),FALSE),
  IF(AND(VALUE(LEFT($A894,3))=312,LEN($I894)=4),VLOOKUP($I894,_312_Table2,MATCH(LEFT($B894,1),_312_Table2_ColumnLookup,0),FALSE)
+N("312"),
  IF(VALUE(LEFT($A894,3))=313,VLOOKUP(VALUE(MID($B894,2,1)),_313_Table2,MATCH(MID($B894,1,1),_313_Table2_ColumnLookup,0),FALSE)
+N("313"),
  IF(AND(VALUE(LEFT($A894,3))=314,LEN($B894)=3),VLOOKUP(VALUE(MID($B894,2,2)),_314_Table2,MATCH(MID($B894,1,1),_314_Table2_ColumnLookup,0),FALSE),
  IF(VALUE(LEFT($A894,3))=314,VLOOKUP(VALUE(MID($B894,2,1)),_314_Table2,MATCH(MID($B894,1,1),_314_Table2_ColumnLookup,0),FALSE)
+N("314"),
""))))))))))))))))))))))))</f>
        <v>#N/A</v>
      </c>
      <c r="F894" s="238" t="e">
        <f>IF(AND(VALUE(LEFT($A894,3))=309,LEN($B894)=3),VLOOKUP(VALUE(MID($B894,2,2)),_309_Table3,MATCH(MID($B894,1,1),_309_Table3_ColumnLookup,0),FALSE),
  IF($C894="309 LCR SummaryA",OneYearSCR,IF($C894="309 LCR SummaryB",UltimateSCR,IF(VALUE(LEFT($A894,3))=309,VLOOKUP(VALUE(MID($B894,2,1)),_309_Table3,MATCH(MID($B894,1,1),_309_Table3_ColumnLookup,0),FALSE)
+N("309"),
  IF(VALUE(LEFT($A894,3))=310,VLOOKUP(VALUE(MID($B894,2,1)),_310_Table3,MATCH(MID($B894,1,1),_310_Table3_ColumnLookup,0),FALSE)
+N("310"),
  IF(AND(VALUE(LEFT($A894,3))=311,LEN($I894)=4),VLOOKUP($I894,_311_Table3,MATCH($B894,_311_Table3_ColumnLookup,0),FALSE),
  IF(AND(VALUE(LEFT($A894,3))=311,OR($B894="I2",$B894="J2",$B894="K2",$B894="L2")),VLOOKUP('311'!$G$58,_311_Table3,MATCH(MID($B894,1,1),_311_Table3_ColumnLookup,0),FALSE),
  IF(AND(VALUE(LEFT($A894,3))=311,RIGHT($B894,5)="Total"),VLOOKUP('311'!$G$59,_311_Table3,MATCH(MID($B894,1,1),_311_Table3_ColumnLookup,0),FALSE),
  IF(VALUE(LEFT($A894,3))=311,VLOOKUP(VALUE(MID($B894,2,1)),_311_Table3,MATCH(MID($B894,1,1),_311_Table3_ColumnLookup,0),FALSE)
+N("311"),
  IF(AND(VALUE(LEFT($A894,3))=312,LEFT($G894,10)="Unincepted",$B894="G "),VLOOKUP(" ULO",_312_Table3,MATCH('312'!$N$16,_312_Table3_ColumnLookup,0),FALSE),
  IF(AND(VALUE(LEFT($A894,3))=312,LEFT($G894,10)="Unincepted",$B894="O "),VLOOKUP(" ULO",_312_Table3,MATCH('312'!$V$16,_312_Table3_ColumnLookup,0),FALSE),
  IF(AND(VALUE(LEFT($A894,3))=312,LEFT($G894,10)="Unincepted",$B894="Q "),VLOOKUP(" ULO",_312_Table3,MATCH('312'!$X$16,_312_Table3_ColumnLookup,0),FALSE),
  IF(AND(VALUE(LEFT($A894,3))=312,LEFT($G894,10)="Unincepted"),VLOOKUP(" ULO",_312_Table3,MATCH(LEFT($B894,1),_312_Table3_ColumnLookup,0),FALSE),
  IF(AND(VALUE(LEFT($A894,3))=312,LEFT($G894,5)="Total",$B894="G "),VLOOKUP('312'!$F$80,_312_Table3,MATCH('312'!$N$16,_312_Table3_ColumnLookup,0),FALSE),
  IF(AND(VALUE(LEFT($A894,3))=312,LEFT($G894,5)="Total",$B894="O "),VLOOKUP('312'!$F$80,_312_Table3,MATCH('312'!$V$16,_312_Table3_ColumnLookup,0),FALSE),
  IF(AND(VALUE(LEFT($A894,3))=312,LEFT($G894,5)="Total",$B894="Q "),VLOOKUP('312'!$F$80,_312_Table3,MATCH('312'!$X$16,_312_Table3_ColumnLookup,0),FALSE),
  IF(AND(VALUE(LEFT($A894,3))=312,LEFT($G894,5)="Total"),VLOOKUP('312'!$F$80,_312_Table3,MATCH(LEFT($B894,1),_312_Table3_ColumnLookup,0),FALSE),
  IF(AND(VALUE(LEFT($A894,3))=312,LEN($I894)=4,$B894="G"),VLOOKUP($I894,_312_Table3,MATCH('312'!$N$16,_312_Table3_ColumnLookup,0),FALSE),
  IF(AND(VALUE(LEFT($A894,3))=312,LEN($I894)=4,$B894="O"),VLOOKUP($I894,_312_Table3,MATCH('312'!$V$16,_312_Table3_ColumnLookup,0),FALSE),
  IF(AND(VALUE(LEFT($A894,3))=312,LEN($I894)=4,$B894="Q"),VLOOKUP($I894,_312_Table3,MATCH('312'!$X$16,_312_Table3_ColumnLookup,0),FALSE),
  IF(AND(VALUE(LEFT($A894,3))=312,LEN($I894)=4),VLOOKUP($I894,_312_Table3,MATCH(LEFT($B894,1),_312_Table3_ColumnLookup,0),FALSE)
+N("312"),
  IF(VALUE(LEFT($A894,3))=313,VLOOKUP(VALUE(MID($B894,2,1)),_313_Table3,MATCH(MID($B894,1,1),_313_Table3_ColumnLookup,0),FALSE)
+N("313"),
  IF(AND(VALUE(LEFT($A894,3))=314,LEN($B894)=3),VLOOKUP(VALUE(MID($B894,2,2)),_314_Table3,MATCH(MID($B894,1,1),_314_Table3_ColumnLookup,0),FALSE),
  IF(VALUE(LEFT($A894,3))=314,VLOOKUP(VALUE(MID($B894,2,1)),_314_Table3,MATCH(MID($B894,1,1),_314_Table3_ColumnLookup,0),FALSE)
+N("314"),
""))))))))))))))))))))))))</f>
        <v>#N/A</v>
      </c>
      <c r="H894" s="321" t="str">
        <f>IFERROR(
IF(ISERROR($D894)=FALSE,$D894,IF(ISERROR($E894)=FALSE,$E894,IF(ISERROR($F894)=FALSE,$F894
+N("012 checkboxes"),
IF(
IF(OR(LEFT($A894,9)="Syndicate",LEFT($A894,12)="NewSyndicate"),VLOOKUP($A894,'012'!$J:$ZW,MATCH("Link to button",'012'!$J$1:$ZW$1,0),0)
+N("309 checkbox"),
IF($C894="309 LCR Summary0",VLOOKUP("Notes990",'309'!$P:$ZZ,MATCH("Link to button",'309'!$P$1:$ZZ$1,0),0)
+N("313 checkboxes"),
IF($C894="313 Financial Information0LcmVsScr",IF($C894="309 LCR Summary0",VLOOKUP("LcmVsScr",'309'!$N:$ZZ,MATCH("Link to button",'309'!$N$1:$ZZ$1,0),0),
IF($C894="313 Financial Information0LcrDocAttached",IF($C894="309 LCR Summary0",VLOOKUP("LcrDocAttached",'309'!$N:$ZZ,MATCH("Link to button",'309'!$N$1:$ZZ$1,0),
0)))))))=1,TRUE,FALSE)
))),"")</f>
        <v/>
      </c>
    </row>
    <row r="895" spans="1:8">
      <c r="A895" s="237" t="e">
        <f>VLOOKUP($G895,CSVLookups!$B:$R,MATCH(A$1,CSVLookups!$B$1:$R$1,0),FALSE)</f>
        <v>#N/A</v>
      </c>
      <c r="B895" s="237" t="e">
        <f>VLOOKUP($G895,CSVLookups!$B:$R,MATCH(B$1,CSVLookups!$B$1:$R$1,0),FALSE)</f>
        <v>#N/A</v>
      </c>
      <c r="C895" s="238" t="e">
        <f t="shared" si="14"/>
        <v>#N/A</v>
      </c>
      <c r="D895" s="238" t="e">
        <f>IF(AND(VALUE(LEFT($A895,3))=309,LEN($B895)=3),VLOOKUP(VALUE(MID($B895,2,2)),_309_Table1,MATCH(MID($B895,1,1),_309_Table1_ColumnLookup,0),FALSE),
  IF($C895="309 LCR SummaryA",OneYearSCR,IF($C895="309 LCR SummaryB",UltimateSCR,IF(VALUE(LEFT($A895,3))=309,VLOOKUP(VALUE(MID($B895,2,1)),_309_Table1,MATCH(MID($B895,1,1),_309_Table1_ColumnLookup,0),FALSE)
+N("309"),
  IF(VALUE(LEFT($A895,3))=310,VLOOKUP(VALUE(MID($B895,2,1)),_310_Table1,MATCH(MID($B895,1,1),_310_Table1_ColumnLookup,0),FALSE)
+N("310"),
  IF(AND(VALUE(LEFT($A895,3))=311,LEN($I895)=4),VLOOKUP($I895,_311_Table1,MATCH($B895,_311_Table1_ColumnLookup,0),FALSE),
  IF(AND(VALUE(LEFT($A895,3))=311,OR($B895="I2",$B895="J2",$B895="K2",$B895="L2")),VLOOKUP('311'!$G$58,_311_Table1,MATCH(MID($B895,1,1),_311_Table1_ColumnLookup,0),FALSE),
  IF(AND(VALUE(LEFT($A895,3))=311,RIGHT($B895,5)="Total"),VLOOKUP('311'!$G$59,_311_Table1,MATCH(MID($B895,1,1),_311_Table1_ColumnLookup,0),FALSE),
  IF(VALUE(LEFT($A895,3))=311,VLOOKUP(VALUE(MID($B895,2,1)),_311_Table1,MATCH(MID($B895,1,1),_311_Table1_ColumnLookup,0),FALSE)
+N("311"),
  IF(AND(VALUE(LEFT($A895,3))=312,LEFT($G895,10)="Unincepted",$B895="G "),VLOOKUP(" ULO",_312_Table1,MATCH('312'!$N$16,_312_Table1_ColumnLookup,0),FALSE),
  IF(AND(VALUE(LEFT($A895,3))=312,LEFT($G895,10)="Unincepted",$B895="O "),VLOOKUP(" ULO",_312_Table1,MATCH('312'!$V$16,_312_Table1_ColumnLookup,0),FALSE),
  IF(AND(VALUE(LEFT($A895,3))=312,LEFT($G895,10)="Unincepted",$B895="Q "),VLOOKUP(" ULO",_312_Table1,MATCH('312'!$X$16,_312_Table1_ColumnLookup,0),FALSE),
  IF(AND(VALUE(LEFT($A895,3))=312,LEFT($G895,10)="Unincepted"),VLOOKUP(" ULO",_312_Table1,MATCH(LEFT($B895,1),_312_Table1_ColumnLookup,0),FALSE),
  IF(AND(VALUE(LEFT($A895,3))=312,LEFT($G895,5)="Total",$B895="G "),VLOOKUP('312'!$F$80,_312_Table1,MATCH('312'!$N$16,_312_Table1_ColumnLookup,0),FALSE),
  IF(AND(VALUE(LEFT($A895,3))=312,LEFT($G895,5)="Total",$B895="O "),VLOOKUP('312'!$F$80,_312_Table1,MATCH('312'!$V$16,_312_Table1_ColumnLookup,0),FALSE),
  IF(AND(VALUE(LEFT($A895,3))=312,LEFT($G895,5)="Total",$B895="Q "),VLOOKUP('312'!$F$80,_312_Table1,MATCH('312'!$X$16,_312_Table1_ColumnLookup,0),FALSE),
  IF(AND(VALUE(LEFT($A895,3))=312,LEFT($G895,5)="Total"),VLOOKUP('312'!$F$80,_312_Table1,MATCH(LEFT($B895,1),_312_Table1_ColumnLookup,0),FALSE),
  IF(AND(VALUE(LEFT($A895,3))=312,LEN($I895)=4,$B895="G"),VLOOKUP($I895,_312_Table1,MATCH('312'!$N$16,_312_Table1_ColumnLookup,0),FALSE),
  IF(AND(VALUE(LEFT($A895,3))=312,LEN($I895)=4,$B895="O"),VLOOKUP($I895,_312_Table1,MATCH('312'!$V$16,_312_Table1_ColumnLookup,0),FALSE),
  IF(AND(VALUE(LEFT($A895,3))=312,LEN($I895)=4,$B895="Q"),VLOOKUP($I895,_312_Table1,MATCH('312'!$X$16,_312_Table1_ColumnLookup,0),FALSE),
  IF(AND(VALUE(LEFT($A895,3))=312,LEN($I895)=4),VLOOKUP($I895,_312_Table1,MATCH(LEFT($B895,1),_312_Table1_ColumnLookup,0),FALSE)
+N("312"),
  IF(VALUE(LEFT($A895,3))=313,VLOOKUP(VALUE(MID($B895,2,1)),_313_Table1,MATCH(MID($B895,1,1),_313_Table1_ColumnLookup,0),FALSE)
+N("313"),
  IF(AND(VALUE(LEFT($A895,3))=314,LEN($B895)=3),VLOOKUP(VALUE(MID($B895,2,2)),_314_Table1,MATCH(MID($B895,1,1),_314_Table1_ColumnLookup,0),FALSE),
  IF(VALUE(LEFT($A895,3))=314,VLOOKUP(VALUE(MID($B895,2,1)),_314_Table1,MATCH(MID($B895,1,1),_314_Table1_ColumnLookup,0),FALSE)
+N("314"),
""))))))))))))))))))))))))</f>
        <v>#N/A</v>
      </c>
      <c r="E895" s="238" t="e">
        <f>IF(AND(VALUE(LEFT($A895,3))=309,LEN($B895)=3),VLOOKUP(VALUE(MID($B895,2,2)),_309_Table2,MATCH(MID($B895,1,1),_309_Table2_ColumnLookup,0),FALSE),
  IF($C895="309 LCR SummaryA",OneYearSCR,IF($C895="309 LCR SummaryB",UltimateSCR,IF(VALUE(LEFT($A895,3))=309,VLOOKUP(VALUE(MID($B895,2,1)),_309_Table2,MATCH(MID($B895,1,1),_309_Table2_ColumnLookup,0),FALSE)
+N("309"),
  IF(VALUE(LEFT($A895,3))=310,VLOOKUP(VALUE(MID($B895,2,1)),_310_Table2,MATCH(MID($B895,1,1),_310_Table2_ColumnLookup,0),FALSE)
+N("310"),
  IF(AND(VALUE(LEFT($A895,3))=311,LEN($I895)=4),VLOOKUP($I895,_311_Table2,MATCH($B895,_311_Table2_ColumnLookup,0),FALSE),
  IF(AND(VALUE(LEFT($A895,3))=311,OR($B895="I2",$B895="J2",$B895="K2",$B895="L2")),VLOOKUP('311'!$G$58,_311_Table2,MATCH(MID($B895,1,1),_311_Table2_ColumnLookup,0),FALSE),
  IF(AND(VALUE(LEFT($A895,3))=311,RIGHT($B895,5)="Total"),VLOOKUP('311'!$G$59,_311_Table2,MATCH(MID($B895,1,1),_311_Table2_ColumnLookup,0),FALSE),
  IF(VALUE(LEFT($A895,3))=311,VLOOKUP(VALUE(MID($B895,2,1)),_311_Table2,MATCH(MID($B895,1,1),_311_Table2_ColumnLookup,0),FALSE)
+N("311"),
  IF(AND(VALUE(LEFT($A895,3))=312,LEFT($G895,10)="Unincepted",$B895="G "),VLOOKUP(" ULO",_312_Table2,MATCH('312'!$N$16,_312_Table2_ColumnLookup,0),FALSE),
  IF(AND(VALUE(LEFT($A895,3))=312,LEFT($G895,10)="Unincepted",$B895="O "),VLOOKUP(" ULO",_312_Table2,MATCH('312'!$V$16,_312_Table2_ColumnLookup,0),FALSE),
  IF(AND(VALUE(LEFT($A895,3))=312,LEFT($G895,10)="Unincepted",$B895="Q "),VLOOKUP(" ULO",_312_Table2,MATCH('312'!$X$16,_312_Table2_ColumnLookup,0),FALSE),
  IF(AND(VALUE(LEFT($A895,3))=312,LEFT($G895,10)="Unincepted"),VLOOKUP(" ULO",_312_Table2,MATCH(LEFT($B895,1),_312_Table2_ColumnLookup,0),FALSE),
  IF(AND(VALUE(LEFT($A895,3))=312,LEFT($G895,5)="Total",$B895="G "),VLOOKUP('312'!$F$80,_312_Table2,MATCH('312'!$N$16,_312_Table2_ColumnLookup,0),FALSE),
  IF(AND(VALUE(LEFT($A895,3))=312,LEFT($G895,5)="Total",$B895="O "),VLOOKUP('312'!$F$80,_312_Table2,MATCH('312'!$V$16,_312_Table2_ColumnLookup,0),FALSE),
  IF(AND(VALUE(LEFT($A895,3))=312,LEFT($G895,5)="Total",$B895="Q "),VLOOKUP('312'!$F$80,_312_Table2,MATCH('312'!$X$16,_312_Table2_ColumnLookup,0),FALSE),
  IF(AND(VALUE(LEFT($A895,3))=312,LEFT($G895,5)="Total"),VLOOKUP('312'!$F$80,_312_Table2,MATCH(LEFT($B895,1),_312_Table2_ColumnLookup,0),FALSE),
  IF(AND(VALUE(LEFT($A895,3))=312,LEN($I895)=4,$B895="G"),VLOOKUP($I895,_312_Table2,MATCH('312'!$N$16,_312_Table2_ColumnLookup,0),FALSE),
  IF(AND(VALUE(LEFT($A895,3))=312,LEN($I895)=4,$B895="O"),VLOOKUP($I895,_312_Table2,MATCH('312'!$V$16,_312_Table2_ColumnLookup,0),FALSE),
  IF(AND(VALUE(LEFT($A895,3))=312,LEN($I895)=4,$B895="Q"),VLOOKUP($I895,_312_Table2,MATCH('312'!$X$16,_312_Table2_ColumnLookup,0),FALSE),
  IF(AND(VALUE(LEFT($A895,3))=312,LEN($I895)=4),VLOOKUP($I895,_312_Table2,MATCH(LEFT($B895,1),_312_Table2_ColumnLookup,0),FALSE)
+N("312"),
  IF(VALUE(LEFT($A895,3))=313,VLOOKUP(VALUE(MID($B895,2,1)),_313_Table2,MATCH(MID($B895,1,1),_313_Table2_ColumnLookup,0),FALSE)
+N("313"),
  IF(AND(VALUE(LEFT($A895,3))=314,LEN($B895)=3),VLOOKUP(VALUE(MID($B895,2,2)),_314_Table2,MATCH(MID($B895,1,1),_314_Table2_ColumnLookup,0),FALSE),
  IF(VALUE(LEFT($A895,3))=314,VLOOKUP(VALUE(MID($B895,2,1)),_314_Table2,MATCH(MID($B895,1,1),_314_Table2_ColumnLookup,0),FALSE)
+N("314"),
""))))))))))))))))))))))))</f>
        <v>#N/A</v>
      </c>
      <c r="F895" s="238" t="e">
        <f>IF(AND(VALUE(LEFT($A895,3))=309,LEN($B895)=3),VLOOKUP(VALUE(MID($B895,2,2)),_309_Table3,MATCH(MID($B895,1,1),_309_Table3_ColumnLookup,0),FALSE),
  IF($C895="309 LCR SummaryA",OneYearSCR,IF($C895="309 LCR SummaryB",UltimateSCR,IF(VALUE(LEFT($A895,3))=309,VLOOKUP(VALUE(MID($B895,2,1)),_309_Table3,MATCH(MID($B895,1,1),_309_Table3_ColumnLookup,0),FALSE)
+N("309"),
  IF(VALUE(LEFT($A895,3))=310,VLOOKUP(VALUE(MID($B895,2,1)),_310_Table3,MATCH(MID($B895,1,1),_310_Table3_ColumnLookup,0),FALSE)
+N("310"),
  IF(AND(VALUE(LEFT($A895,3))=311,LEN($I895)=4),VLOOKUP($I895,_311_Table3,MATCH($B895,_311_Table3_ColumnLookup,0),FALSE),
  IF(AND(VALUE(LEFT($A895,3))=311,OR($B895="I2",$B895="J2",$B895="K2",$B895="L2")),VLOOKUP('311'!$G$58,_311_Table3,MATCH(MID($B895,1,1),_311_Table3_ColumnLookup,0),FALSE),
  IF(AND(VALUE(LEFT($A895,3))=311,RIGHT($B895,5)="Total"),VLOOKUP('311'!$G$59,_311_Table3,MATCH(MID($B895,1,1),_311_Table3_ColumnLookup,0),FALSE),
  IF(VALUE(LEFT($A895,3))=311,VLOOKUP(VALUE(MID($B895,2,1)),_311_Table3,MATCH(MID($B895,1,1),_311_Table3_ColumnLookup,0),FALSE)
+N("311"),
  IF(AND(VALUE(LEFT($A895,3))=312,LEFT($G895,10)="Unincepted",$B895="G "),VLOOKUP(" ULO",_312_Table3,MATCH('312'!$N$16,_312_Table3_ColumnLookup,0),FALSE),
  IF(AND(VALUE(LEFT($A895,3))=312,LEFT($G895,10)="Unincepted",$B895="O "),VLOOKUP(" ULO",_312_Table3,MATCH('312'!$V$16,_312_Table3_ColumnLookup,0),FALSE),
  IF(AND(VALUE(LEFT($A895,3))=312,LEFT($G895,10)="Unincepted",$B895="Q "),VLOOKUP(" ULO",_312_Table3,MATCH('312'!$X$16,_312_Table3_ColumnLookup,0),FALSE),
  IF(AND(VALUE(LEFT($A895,3))=312,LEFT($G895,10)="Unincepted"),VLOOKUP(" ULO",_312_Table3,MATCH(LEFT($B895,1),_312_Table3_ColumnLookup,0),FALSE),
  IF(AND(VALUE(LEFT($A895,3))=312,LEFT($G895,5)="Total",$B895="G "),VLOOKUP('312'!$F$80,_312_Table3,MATCH('312'!$N$16,_312_Table3_ColumnLookup,0),FALSE),
  IF(AND(VALUE(LEFT($A895,3))=312,LEFT($G895,5)="Total",$B895="O "),VLOOKUP('312'!$F$80,_312_Table3,MATCH('312'!$V$16,_312_Table3_ColumnLookup,0),FALSE),
  IF(AND(VALUE(LEFT($A895,3))=312,LEFT($G895,5)="Total",$B895="Q "),VLOOKUP('312'!$F$80,_312_Table3,MATCH('312'!$X$16,_312_Table3_ColumnLookup,0),FALSE),
  IF(AND(VALUE(LEFT($A895,3))=312,LEFT($G895,5)="Total"),VLOOKUP('312'!$F$80,_312_Table3,MATCH(LEFT($B895,1),_312_Table3_ColumnLookup,0),FALSE),
  IF(AND(VALUE(LEFT($A895,3))=312,LEN($I895)=4,$B895="G"),VLOOKUP($I895,_312_Table3,MATCH('312'!$N$16,_312_Table3_ColumnLookup,0),FALSE),
  IF(AND(VALUE(LEFT($A895,3))=312,LEN($I895)=4,$B895="O"),VLOOKUP($I895,_312_Table3,MATCH('312'!$V$16,_312_Table3_ColumnLookup,0),FALSE),
  IF(AND(VALUE(LEFT($A895,3))=312,LEN($I895)=4,$B895="Q"),VLOOKUP($I895,_312_Table3,MATCH('312'!$X$16,_312_Table3_ColumnLookup,0),FALSE),
  IF(AND(VALUE(LEFT($A895,3))=312,LEN($I895)=4),VLOOKUP($I895,_312_Table3,MATCH(LEFT($B895,1),_312_Table3_ColumnLookup,0),FALSE)
+N("312"),
  IF(VALUE(LEFT($A895,3))=313,VLOOKUP(VALUE(MID($B895,2,1)),_313_Table3,MATCH(MID($B895,1,1),_313_Table3_ColumnLookup,0),FALSE)
+N("313"),
  IF(AND(VALUE(LEFT($A895,3))=314,LEN($B895)=3),VLOOKUP(VALUE(MID($B895,2,2)),_314_Table3,MATCH(MID($B895,1,1),_314_Table3_ColumnLookup,0),FALSE),
  IF(VALUE(LEFT($A895,3))=314,VLOOKUP(VALUE(MID($B895,2,1)),_314_Table3,MATCH(MID($B895,1,1),_314_Table3_ColumnLookup,0),FALSE)
+N("314"),
""))))))))))))))))))))))))</f>
        <v>#N/A</v>
      </c>
      <c r="H895" s="321" t="str">
        <f>IFERROR(
IF(ISERROR($D895)=FALSE,$D895,IF(ISERROR($E895)=FALSE,$E895,IF(ISERROR($F895)=FALSE,$F895
+N("012 checkboxes"),
IF(
IF(OR(LEFT($A895,9)="Syndicate",LEFT($A895,12)="NewSyndicate"),VLOOKUP($A895,'012'!$J:$ZW,MATCH("Link to button",'012'!$J$1:$ZW$1,0),0)
+N("309 checkbox"),
IF($C895="309 LCR Summary0",VLOOKUP("Notes990",'309'!$P:$ZZ,MATCH("Link to button",'309'!$P$1:$ZZ$1,0),0)
+N("313 checkboxes"),
IF($C895="313 Financial Information0LcmVsScr",IF($C895="309 LCR Summary0",VLOOKUP("LcmVsScr",'309'!$N:$ZZ,MATCH("Link to button",'309'!$N$1:$ZZ$1,0),0),
IF($C895="313 Financial Information0LcrDocAttached",IF($C895="309 LCR Summary0",VLOOKUP("LcrDocAttached",'309'!$N:$ZZ,MATCH("Link to button",'309'!$N$1:$ZZ$1,0),
0)))))))=1,TRUE,FALSE)
))),"")</f>
        <v/>
      </c>
    </row>
    <row r="896" spans="1:8">
      <c r="A896" s="237" t="e">
        <f>VLOOKUP($G896,CSVLookups!$B:$R,MATCH(A$1,CSVLookups!$B$1:$R$1,0),FALSE)</f>
        <v>#N/A</v>
      </c>
      <c r="B896" s="237" t="e">
        <f>VLOOKUP($G896,CSVLookups!$B:$R,MATCH(B$1,CSVLookups!$B$1:$R$1,0),FALSE)</f>
        <v>#N/A</v>
      </c>
      <c r="C896" s="238" t="e">
        <f t="shared" si="14"/>
        <v>#N/A</v>
      </c>
      <c r="D896" s="238" t="e">
        <f>IF(AND(VALUE(LEFT($A896,3))=309,LEN($B896)=3),VLOOKUP(VALUE(MID($B896,2,2)),_309_Table1,MATCH(MID($B896,1,1),_309_Table1_ColumnLookup,0),FALSE),
  IF($C896="309 LCR SummaryA",OneYearSCR,IF($C896="309 LCR SummaryB",UltimateSCR,IF(VALUE(LEFT($A896,3))=309,VLOOKUP(VALUE(MID($B896,2,1)),_309_Table1,MATCH(MID($B896,1,1),_309_Table1_ColumnLookup,0),FALSE)
+N("309"),
  IF(VALUE(LEFT($A896,3))=310,VLOOKUP(VALUE(MID($B896,2,1)),_310_Table1,MATCH(MID($B896,1,1),_310_Table1_ColumnLookup,0),FALSE)
+N("310"),
  IF(AND(VALUE(LEFT($A896,3))=311,LEN($I896)=4),VLOOKUP($I896,_311_Table1,MATCH($B896,_311_Table1_ColumnLookup,0),FALSE),
  IF(AND(VALUE(LEFT($A896,3))=311,OR($B896="I2",$B896="J2",$B896="K2",$B896="L2")),VLOOKUP('311'!$G$58,_311_Table1,MATCH(MID($B896,1,1),_311_Table1_ColumnLookup,0),FALSE),
  IF(AND(VALUE(LEFT($A896,3))=311,RIGHT($B896,5)="Total"),VLOOKUP('311'!$G$59,_311_Table1,MATCH(MID($B896,1,1),_311_Table1_ColumnLookup,0),FALSE),
  IF(VALUE(LEFT($A896,3))=311,VLOOKUP(VALUE(MID($B896,2,1)),_311_Table1,MATCH(MID($B896,1,1),_311_Table1_ColumnLookup,0),FALSE)
+N("311"),
  IF(AND(VALUE(LEFT($A896,3))=312,LEFT($G896,10)="Unincepted",$B896="G "),VLOOKUP(" ULO",_312_Table1,MATCH('312'!$N$16,_312_Table1_ColumnLookup,0),FALSE),
  IF(AND(VALUE(LEFT($A896,3))=312,LEFT($G896,10)="Unincepted",$B896="O "),VLOOKUP(" ULO",_312_Table1,MATCH('312'!$V$16,_312_Table1_ColumnLookup,0),FALSE),
  IF(AND(VALUE(LEFT($A896,3))=312,LEFT($G896,10)="Unincepted",$B896="Q "),VLOOKUP(" ULO",_312_Table1,MATCH('312'!$X$16,_312_Table1_ColumnLookup,0),FALSE),
  IF(AND(VALUE(LEFT($A896,3))=312,LEFT($G896,10)="Unincepted"),VLOOKUP(" ULO",_312_Table1,MATCH(LEFT($B896,1),_312_Table1_ColumnLookup,0),FALSE),
  IF(AND(VALUE(LEFT($A896,3))=312,LEFT($G896,5)="Total",$B896="G "),VLOOKUP('312'!$F$80,_312_Table1,MATCH('312'!$N$16,_312_Table1_ColumnLookup,0),FALSE),
  IF(AND(VALUE(LEFT($A896,3))=312,LEFT($G896,5)="Total",$B896="O "),VLOOKUP('312'!$F$80,_312_Table1,MATCH('312'!$V$16,_312_Table1_ColumnLookup,0),FALSE),
  IF(AND(VALUE(LEFT($A896,3))=312,LEFT($G896,5)="Total",$B896="Q "),VLOOKUP('312'!$F$80,_312_Table1,MATCH('312'!$X$16,_312_Table1_ColumnLookup,0),FALSE),
  IF(AND(VALUE(LEFT($A896,3))=312,LEFT($G896,5)="Total"),VLOOKUP('312'!$F$80,_312_Table1,MATCH(LEFT($B896,1),_312_Table1_ColumnLookup,0),FALSE),
  IF(AND(VALUE(LEFT($A896,3))=312,LEN($I896)=4,$B896="G"),VLOOKUP($I896,_312_Table1,MATCH('312'!$N$16,_312_Table1_ColumnLookup,0),FALSE),
  IF(AND(VALUE(LEFT($A896,3))=312,LEN($I896)=4,$B896="O"),VLOOKUP($I896,_312_Table1,MATCH('312'!$V$16,_312_Table1_ColumnLookup,0),FALSE),
  IF(AND(VALUE(LEFT($A896,3))=312,LEN($I896)=4,$B896="Q"),VLOOKUP($I896,_312_Table1,MATCH('312'!$X$16,_312_Table1_ColumnLookup,0),FALSE),
  IF(AND(VALUE(LEFT($A896,3))=312,LEN($I896)=4),VLOOKUP($I896,_312_Table1,MATCH(LEFT($B896,1),_312_Table1_ColumnLookup,0),FALSE)
+N("312"),
  IF(VALUE(LEFT($A896,3))=313,VLOOKUP(VALUE(MID($B896,2,1)),_313_Table1,MATCH(MID($B896,1,1),_313_Table1_ColumnLookup,0),FALSE)
+N("313"),
  IF(AND(VALUE(LEFT($A896,3))=314,LEN($B896)=3),VLOOKUP(VALUE(MID($B896,2,2)),_314_Table1,MATCH(MID($B896,1,1),_314_Table1_ColumnLookup,0),FALSE),
  IF(VALUE(LEFT($A896,3))=314,VLOOKUP(VALUE(MID($B896,2,1)),_314_Table1,MATCH(MID($B896,1,1),_314_Table1_ColumnLookup,0),FALSE)
+N("314"),
""))))))))))))))))))))))))</f>
        <v>#N/A</v>
      </c>
      <c r="E896" s="238" t="e">
        <f>IF(AND(VALUE(LEFT($A896,3))=309,LEN($B896)=3),VLOOKUP(VALUE(MID($B896,2,2)),_309_Table2,MATCH(MID($B896,1,1),_309_Table2_ColumnLookup,0),FALSE),
  IF($C896="309 LCR SummaryA",OneYearSCR,IF($C896="309 LCR SummaryB",UltimateSCR,IF(VALUE(LEFT($A896,3))=309,VLOOKUP(VALUE(MID($B896,2,1)),_309_Table2,MATCH(MID($B896,1,1),_309_Table2_ColumnLookup,0),FALSE)
+N("309"),
  IF(VALUE(LEFT($A896,3))=310,VLOOKUP(VALUE(MID($B896,2,1)),_310_Table2,MATCH(MID($B896,1,1),_310_Table2_ColumnLookup,0),FALSE)
+N("310"),
  IF(AND(VALUE(LEFT($A896,3))=311,LEN($I896)=4),VLOOKUP($I896,_311_Table2,MATCH($B896,_311_Table2_ColumnLookup,0),FALSE),
  IF(AND(VALUE(LEFT($A896,3))=311,OR($B896="I2",$B896="J2",$B896="K2",$B896="L2")),VLOOKUP('311'!$G$58,_311_Table2,MATCH(MID($B896,1,1),_311_Table2_ColumnLookup,0),FALSE),
  IF(AND(VALUE(LEFT($A896,3))=311,RIGHT($B896,5)="Total"),VLOOKUP('311'!$G$59,_311_Table2,MATCH(MID($B896,1,1),_311_Table2_ColumnLookup,0),FALSE),
  IF(VALUE(LEFT($A896,3))=311,VLOOKUP(VALUE(MID($B896,2,1)),_311_Table2,MATCH(MID($B896,1,1),_311_Table2_ColumnLookup,0),FALSE)
+N("311"),
  IF(AND(VALUE(LEFT($A896,3))=312,LEFT($G896,10)="Unincepted",$B896="G "),VLOOKUP(" ULO",_312_Table2,MATCH('312'!$N$16,_312_Table2_ColumnLookup,0),FALSE),
  IF(AND(VALUE(LEFT($A896,3))=312,LEFT($G896,10)="Unincepted",$B896="O "),VLOOKUP(" ULO",_312_Table2,MATCH('312'!$V$16,_312_Table2_ColumnLookup,0),FALSE),
  IF(AND(VALUE(LEFT($A896,3))=312,LEFT($G896,10)="Unincepted",$B896="Q "),VLOOKUP(" ULO",_312_Table2,MATCH('312'!$X$16,_312_Table2_ColumnLookup,0),FALSE),
  IF(AND(VALUE(LEFT($A896,3))=312,LEFT($G896,10)="Unincepted"),VLOOKUP(" ULO",_312_Table2,MATCH(LEFT($B896,1),_312_Table2_ColumnLookup,0),FALSE),
  IF(AND(VALUE(LEFT($A896,3))=312,LEFT($G896,5)="Total",$B896="G "),VLOOKUP('312'!$F$80,_312_Table2,MATCH('312'!$N$16,_312_Table2_ColumnLookup,0),FALSE),
  IF(AND(VALUE(LEFT($A896,3))=312,LEFT($G896,5)="Total",$B896="O "),VLOOKUP('312'!$F$80,_312_Table2,MATCH('312'!$V$16,_312_Table2_ColumnLookup,0),FALSE),
  IF(AND(VALUE(LEFT($A896,3))=312,LEFT($G896,5)="Total",$B896="Q "),VLOOKUP('312'!$F$80,_312_Table2,MATCH('312'!$X$16,_312_Table2_ColumnLookup,0),FALSE),
  IF(AND(VALUE(LEFT($A896,3))=312,LEFT($G896,5)="Total"),VLOOKUP('312'!$F$80,_312_Table2,MATCH(LEFT($B896,1),_312_Table2_ColumnLookup,0),FALSE),
  IF(AND(VALUE(LEFT($A896,3))=312,LEN($I896)=4,$B896="G"),VLOOKUP($I896,_312_Table2,MATCH('312'!$N$16,_312_Table2_ColumnLookup,0),FALSE),
  IF(AND(VALUE(LEFT($A896,3))=312,LEN($I896)=4,$B896="O"),VLOOKUP($I896,_312_Table2,MATCH('312'!$V$16,_312_Table2_ColumnLookup,0),FALSE),
  IF(AND(VALUE(LEFT($A896,3))=312,LEN($I896)=4,$B896="Q"),VLOOKUP($I896,_312_Table2,MATCH('312'!$X$16,_312_Table2_ColumnLookup,0),FALSE),
  IF(AND(VALUE(LEFT($A896,3))=312,LEN($I896)=4),VLOOKUP($I896,_312_Table2,MATCH(LEFT($B896,1),_312_Table2_ColumnLookup,0),FALSE)
+N("312"),
  IF(VALUE(LEFT($A896,3))=313,VLOOKUP(VALUE(MID($B896,2,1)),_313_Table2,MATCH(MID($B896,1,1),_313_Table2_ColumnLookup,0),FALSE)
+N("313"),
  IF(AND(VALUE(LEFT($A896,3))=314,LEN($B896)=3),VLOOKUP(VALUE(MID($B896,2,2)),_314_Table2,MATCH(MID($B896,1,1),_314_Table2_ColumnLookup,0),FALSE),
  IF(VALUE(LEFT($A896,3))=314,VLOOKUP(VALUE(MID($B896,2,1)),_314_Table2,MATCH(MID($B896,1,1),_314_Table2_ColumnLookup,0),FALSE)
+N("314"),
""))))))))))))))))))))))))</f>
        <v>#N/A</v>
      </c>
      <c r="F896" s="238" t="e">
        <f>IF(AND(VALUE(LEFT($A896,3))=309,LEN($B896)=3),VLOOKUP(VALUE(MID($B896,2,2)),_309_Table3,MATCH(MID($B896,1,1),_309_Table3_ColumnLookup,0),FALSE),
  IF($C896="309 LCR SummaryA",OneYearSCR,IF($C896="309 LCR SummaryB",UltimateSCR,IF(VALUE(LEFT($A896,3))=309,VLOOKUP(VALUE(MID($B896,2,1)),_309_Table3,MATCH(MID($B896,1,1),_309_Table3_ColumnLookup,0),FALSE)
+N("309"),
  IF(VALUE(LEFT($A896,3))=310,VLOOKUP(VALUE(MID($B896,2,1)),_310_Table3,MATCH(MID($B896,1,1),_310_Table3_ColumnLookup,0),FALSE)
+N("310"),
  IF(AND(VALUE(LEFT($A896,3))=311,LEN($I896)=4),VLOOKUP($I896,_311_Table3,MATCH($B896,_311_Table3_ColumnLookup,0),FALSE),
  IF(AND(VALUE(LEFT($A896,3))=311,OR($B896="I2",$B896="J2",$B896="K2",$B896="L2")),VLOOKUP('311'!$G$58,_311_Table3,MATCH(MID($B896,1,1),_311_Table3_ColumnLookup,0),FALSE),
  IF(AND(VALUE(LEFT($A896,3))=311,RIGHT($B896,5)="Total"),VLOOKUP('311'!$G$59,_311_Table3,MATCH(MID($B896,1,1),_311_Table3_ColumnLookup,0),FALSE),
  IF(VALUE(LEFT($A896,3))=311,VLOOKUP(VALUE(MID($B896,2,1)),_311_Table3,MATCH(MID($B896,1,1),_311_Table3_ColumnLookup,0),FALSE)
+N("311"),
  IF(AND(VALUE(LEFT($A896,3))=312,LEFT($G896,10)="Unincepted",$B896="G "),VLOOKUP(" ULO",_312_Table3,MATCH('312'!$N$16,_312_Table3_ColumnLookup,0),FALSE),
  IF(AND(VALUE(LEFT($A896,3))=312,LEFT($G896,10)="Unincepted",$B896="O "),VLOOKUP(" ULO",_312_Table3,MATCH('312'!$V$16,_312_Table3_ColumnLookup,0),FALSE),
  IF(AND(VALUE(LEFT($A896,3))=312,LEFT($G896,10)="Unincepted",$B896="Q "),VLOOKUP(" ULO",_312_Table3,MATCH('312'!$X$16,_312_Table3_ColumnLookup,0),FALSE),
  IF(AND(VALUE(LEFT($A896,3))=312,LEFT($G896,10)="Unincepted"),VLOOKUP(" ULO",_312_Table3,MATCH(LEFT($B896,1),_312_Table3_ColumnLookup,0),FALSE),
  IF(AND(VALUE(LEFT($A896,3))=312,LEFT($G896,5)="Total",$B896="G "),VLOOKUP('312'!$F$80,_312_Table3,MATCH('312'!$N$16,_312_Table3_ColumnLookup,0),FALSE),
  IF(AND(VALUE(LEFT($A896,3))=312,LEFT($G896,5)="Total",$B896="O "),VLOOKUP('312'!$F$80,_312_Table3,MATCH('312'!$V$16,_312_Table3_ColumnLookup,0),FALSE),
  IF(AND(VALUE(LEFT($A896,3))=312,LEFT($G896,5)="Total",$B896="Q "),VLOOKUP('312'!$F$80,_312_Table3,MATCH('312'!$X$16,_312_Table3_ColumnLookup,0),FALSE),
  IF(AND(VALUE(LEFT($A896,3))=312,LEFT($G896,5)="Total"),VLOOKUP('312'!$F$80,_312_Table3,MATCH(LEFT($B896,1),_312_Table3_ColumnLookup,0),FALSE),
  IF(AND(VALUE(LEFT($A896,3))=312,LEN($I896)=4,$B896="G"),VLOOKUP($I896,_312_Table3,MATCH('312'!$N$16,_312_Table3_ColumnLookup,0),FALSE),
  IF(AND(VALUE(LEFT($A896,3))=312,LEN($I896)=4,$B896="O"),VLOOKUP($I896,_312_Table3,MATCH('312'!$V$16,_312_Table3_ColumnLookup,0),FALSE),
  IF(AND(VALUE(LEFT($A896,3))=312,LEN($I896)=4,$B896="Q"),VLOOKUP($I896,_312_Table3,MATCH('312'!$X$16,_312_Table3_ColumnLookup,0),FALSE),
  IF(AND(VALUE(LEFT($A896,3))=312,LEN($I896)=4),VLOOKUP($I896,_312_Table3,MATCH(LEFT($B896,1),_312_Table3_ColumnLookup,0),FALSE)
+N("312"),
  IF(VALUE(LEFT($A896,3))=313,VLOOKUP(VALUE(MID($B896,2,1)),_313_Table3,MATCH(MID($B896,1,1),_313_Table3_ColumnLookup,0),FALSE)
+N("313"),
  IF(AND(VALUE(LEFT($A896,3))=314,LEN($B896)=3),VLOOKUP(VALUE(MID($B896,2,2)),_314_Table3,MATCH(MID($B896,1,1),_314_Table3_ColumnLookup,0),FALSE),
  IF(VALUE(LEFT($A896,3))=314,VLOOKUP(VALUE(MID($B896,2,1)),_314_Table3,MATCH(MID($B896,1,1),_314_Table3_ColumnLookup,0),FALSE)
+N("314"),
""))))))))))))))))))))))))</f>
        <v>#N/A</v>
      </c>
      <c r="H896" s="321" t="str">
        <f>IFERROR(
IF(ISERROR($D896)=FALSE,$D896,IF(ISERROR($E896)=FALSE,$E896,IF(ISERROR($F896)=FALSE,$F896
+N("012 checkboxes"),
IF(
IF(OR(LEFT($A896,9)="Syndicate",LEFT($A896,12)="NewSyndicate"),VLOOKUP($A896,'012'!$J:$ZW,MATCH("Link to button",'012'!$J$1:$ZW$1,0),0)
+N("309 checkbox"),
IF($C896="309 LCR Summary0",VLOOKUP("Notes990",'309'!$P:$ZZ,MATCH("Link to button",'309'!$P$1:$ZZ$1,0),0)
+N("313 checkboxes"),
IF($C896="313 Financial Information0LcmVsScr",IF($C896="309 LCR Summary0",VLOOKUP("LcmVsScr",'309'!$N:$ZZ,MATCH("Link to button",'309'!$N$1:$ZZ$1,0),0),
IF($C896="313 Financial Information0LcrDocAttached",IF($C896="309 LCR Summary0",VLOOKUP("LcrDocAttached",'309'!$N:$ZZ,MATCH("Link to button",'309'!$N$1:$ZZ$1,0),
0)))))))=1,TRUE,FALSE)
))),"")</f>
        <v/>
      </c>
    </row>
    <row r="897" spans="1:8">
      <c r="A897" s="237" t="e">
        <f>VLOOKUP($G897,CSVLookups!$B:$R,MATCH(A$1,CSVLookups!$B$1:$R$1,0),FALSE)</f>
        <v>#N/A</v>
      </c>
      <c r="B897" s="237" t="e">
        <f>VLOOKUP($G897,CSVLookups!$B:$R,MATCH(B$1,CSVLookups!$B$1:$R$1,0),FALSE)</f>
        <v>#N/A</v>
      </c>
      <c r="C897" s="238" t="e">
        <f t="shared" si="14"/>
        <v>#N/A</v>
      </c>
      <c r="D897" s="238" t="e">
        <f>IF(AND(VALUE(LEFT($A897,3))=309,LEN($B897)=3),VLOOKUP(VALUE(MID($B897,2,2)),_309_Table1,MATCH(MID($B897,1,1),_309_Table1_ColumnLookup,0),FALSE),
  IF($C897="309 LCR SummaryA",OneYearSCR,IF($C897="309 LCR SummaryB",UltimateSCR,IF(VALUE(LEFT($A897,3))=309,VLOOKUP(VALUE(MID($B897,2,1)),_309_Table1,MATCH(MID($B897,1,1),_309_Table1_ColumnLookup,0),FALSE)
+N("309"),
  IF(VALUE(LEFT($A897,3))=310,VLOOKUP(VALUE(MID($B897,2,1)),_310_Table1,MATCH(MID($B897,1,1),_310_Table1_ColumnLookup,0),FALSE)
+N("310"),
  IF(AND(VALUE(LEFT($A897,3))=311,LEN($I897)=4),VLOOKUP($I897,_311_Table1,MATCH($B897,_311_Table1_ColumnLookup,0),FALSE),
  IF(AND(VALUE(LEFT($A897,3))=311,OR($B897="I2",$B897="J2",$B897="K2",$B897="L2")),VLOOKUP('311'!$G$58,_311_Table1,MATCH(MID($B897,1,1),_311_Table1_ColumnLookup,0),FALSE),
  IF(AND(VALUE(LEFT($A897,3))=311,RIGHT($B897,5)="Total"),VLOOKUP('311'!$G$59,_311_Table1,MATCH(MID($B897,1,1),_311_Table1_ColumnLookup,0),FALSE),
  IF(VALUE(LEFT($A897,3))=311,VLOOKUP(VALUE(MID($B897,2,1)),_311_Table1,MATCH(MID($B897,1,1),_311_Table1_ColumnLookup,0),FALSE)
+N("311"),
  IF(AND(VALUE(LEFT($A897,3))=312,LEFT($G897,10)="Unincepted",$B897="G "),VLOOKUP(" ULO",_312_Table1,MATCH('312'!$N$16,_312_Table1_ColumnLookup,0),FALSE),
  IF(AND(VALUE(LEFT($A897,3))=312,LEFT($G897,10)="Unincepted",$B897="O "),VLOOKUP(" ULO",_312_Table1,MATCH('312'!$V$16,_312_Table1_ColumnLookup,0),FALSE),
  IF(AND(VALUE(LEFT($A897,3))=312,LEFT($G897,10)="Unincepted",$B897="Q "),VLOOKUP(" ULO",_312_Table1,MATCH('312'!$X$16,_312_Table1_ColumnLookup,0),FALSE),
  IF(AND(VALUE(LEFT($A897,3))=312,LEFT($G897,10)="Unincepted"),VLOOKUP(" ULO",_312_Table1,MATCH(LEFT($B897,1),_312_Table1_ColumnLookup,0),FALSE),
  IF(AND(VALUE(LEFT($A897,3))=312,LEFT($G897,5)="Total",$B897="G "),VLOOKUP('312'!$F$80,_312_Table1,MATCH('312'!$N$16,_312_Table1_ColumnLookup,0),FALSE),
  IF(AND(VALUE(LEFT($A897,3))=312,LEFT($G897,5)="Total",$B897="O "),VLOOKUP('312'!$F$80,_312_Table1,MATCH('312'!$V$16,_312_Table1_ColumnLookup,0),FALSE),
  IF(AND(VALUE(LEFT($A897,3))=312,LEFT($G897,5)="Total",$B897="Q "),VLOOKUP('312'!$F$80,_312_Table1,MATCH('312'!$X$16,_312_Table1_ColumnLookup,0),FALSE),
  IF(AND(VALUE(LEFT($A897,3))=312,LEFT($G897,5)="Total"),VLOOKUP('312'!$F$80,_312_Table1,MATCH(LEFT($B897,1),_312_Table1_ColumnLookup,0),FALSE),
  IF(AND(VALUE(LEFT($A897,3))=312,LEN($I897)=4,$B897="G"),VLOOKUP($I897,_312_Table1,MATCH('312'!$N$16,_312_Table1_ColumnLookup,0),FALSE),
  IF(AND(VALUE(LEFT($A897,3))=312,LEN($I897)=4,$B897="O"),VLOOKUP($I897,_312_Table1,MATCH('312'!$V$16,_312_Table1_ColumnLookup,0),FALSE),
  IF(AND(VALUE(LEFT($A897,3))=312,LEN($I897)=4,$B897="Q"),VLOOKUP($I897,_312_Table1,MATCH('312'!$X$16,_312_Table1_ColumnLookup,0),FALSE),
  IF(AND(VALUE(LEFT($A897,3))=312,LEN($I897)=4),VLOOKUP($I897,_312_Table1,MATCH(LEFT($B897,1),_312_Table1_ColumnLookup,0),FALSE)
+N("312"),
  IF(VALUE(LEFT($A897,3))=313,VLOOKUP(VALUE(MID($B897,2,1)),_313_Table1,MATCH(MID($B897,1,1),_313_Table1_ColumnLookup,0),FALSE)
+N("313"),
  IF(AND(VALUE(LEFT($A897,3))=314,LEN($B897)=3),VLOOKUP(VALUE(MID($B897,2,2)),_314_Table1,MATCH(MID($B897,1,1),_314_Table1_ColumnLookup,0),FALSE),
  IF(VALUE(LEFT($A897,3))=314,VLOOKUP(VALUE(MID($B897,2,1)),_314_Table1,MATCH(MID($B897,1,1),_314_Table1_ColumnLookup,0),FALSE)
+N("314"),
""))))))))))))))))))))))))</f>
        <v>#N/A</v>
      </c>
      <c r="E897" s="238" t="e">
        <f>IF(AND(VALUE(LEFT($A897,3))=309,LEN($B897)=3),VLOOKUP(VALUE(MID($B897,2,2)),_309_Table2,MATCH(MID($B897,1,1),_309_Table2_ColumnLookup,0),FALSE),
  IF($C897="309 LCR SummaryA",OneYearSCR,IF($C897="309 LCR SummaryB",UltimateSCR,IF(VALUE(LEFT($A897,3))=309,VLOOKUP(VALUE(MID($B897,2,1)),_309_Table2,MATCH(MID($B897,1,1),_309_Table2_ColumnLookup,0),FALSE)
+N("309"),
  IF(VALUE(LEFT($A897,3))=310,VLOOKUP(VALUE(MID($B897,2,1)),_310_Table2,MATCH(MID($B897,1,1),_310_Table2_ColumnLookup,0),FALSE)
+N("310"),
  IF(AND(VALUE(LEFT($A897,3))=311,LEN($I897)=4),VLOOKUP($I897,_311_Table2,MATCH($B897,_311_Table2_ColumnLookup,0),FALSE),
  IF(AND(VALUE(LEFT($A897,3))=311,OR($B897="I2",$B897="J2",$B897="K2",$B897="L2")),VLOOKUP('311'!$G$58,_311_Table2,MATCH(MID($B897,1,1),_311_Table2_ColumnLookup,0),FALSE),
  IF(AND(VALUE(LEFT($A897,3))=311,RIGHT($B897,5)="Total"),VLOOKUP('311'!$G$59,_311_Table2,MATCH(MID($B897,1,1),_311_Table2_ColumnLookup,0),FALSE),
  IF(VALUE(LEFT($A897,3))=311,VLOOKUP(VALUE(MID($B897,2,1)),_311_Table2,MATCH(MID($B897,1,1),_311_Table2_ColumnLookup,0),FALSE)
+N("311"),
  IF(AND(VALUE(LEFT($A897,3))=312,LEFT($G897,10)="Unincepted",$B897="G "),VLOOKUP(" ULO",_312_Table2,MATCH('312'!$N$16,_312_Table2_ColumnLookup,0),FALSE),
  IF(AND(VALUE(LEFT($A897,3))=312,LEFT($G897,10)="Unincepted",$B897="O "),VLOOKUP(" ULO",_312_Table2,MATCH('312'!$V$16,_312_Table2_ColumnLookup,0),FALSE),
  IF(AND(VALUE(LEFT($A897,3))=312,LEFT($G897,10)="Unincepted",$B897="Q "),VLOOKUP(" ULO",_312_Table2,MATCH('312'!$X$16,_312_Table2_ColumnLookup,0),FALSE),
  IF(AND(VALUE(LEFT($A897,3))=312,LEFT($G897,10)="Unincepted"),VLOOKUP(" ULO",_312_Table2,MATCH(LEFT($B897,1),_312_Table2_ColumnLookup,0),FALSE),
  IF(AND(VALUE(LEFT($A897,3))=312,LEFT($G897,5)="Total",$B897="G "),VLOOKUP('312'!$F$80,_312_Table2,MATCH('312'!$N$16,_312_Table2_ColumnLookup,0),FALSE),
  IF(AND(VALUE(LEFT($A897,3))=312,LEFT($G897,5)="Total",$B897="O "),VLOOKUP('312'!$F$80,_312_Table2,MATCH('312'!$V$16,_312_Table2_ColumnLookup,0),FALSE),
  IF(AND(VALUE(LEFT($A897,3))=312,LEFT($G897,5)="Total",$B897="Q "),VLOOKUP('312'!$F$80,_312_Table2,MATCH('312'!$X$16,_312_Table2_ColumnLookup,0),FALSE),
  IF(AND(VALUE(LEFT($A897,3))=312,LEFT($G897,5)="Total"),VLOOKUP('312'!$F$80,_312_Table2,MATCH(LEFT($B897,1),_312_Table2_ColumnLookup,0),FALSE),
  IF(AND(VALUE(LEFT($A897,3))=312,LEN($I897)=4,$B897="G"),VLOOKUP($I897,_312_Table2,MATCH('312'!$N$16,_312_Table2_ColumnLookup,0),FALSE),
  IF(AND(VALUE(LEFT($A897,3))=312,LEN($I897)=4,$B897="O"),VLOOKUP($I897,_312_Table2,MATCH('312'!$V$16,_312_Table2_ColumnLookup,0),FALSE),
  IF(AND(VALUE(LEFT($A897,3))=312,LEN($I897)=4,$B897="Q"),VLOOKUP($I897,_312_Table2,MATCH('312'!$X$16,_312_Table2_ColumnLookup,0),FALSE),
  IF(AND(VALUE(LEFT($A897,3))=312,LEN($I897)=4),VLOOKUP($I897,_312_Table2,MATCH(LEFT($B897,1),_312_Table2_ColumnLookup,0),FALSE)
+N("312"),
  IF(VALUE(LEFT($A897,3))=313,VLOOKUP(VALUE(MID($B897,2,1)),_313_Table2,MATCH(MID($B897,1,1),_313_Table2_ColumnLookup,0),FALSE)
+N("313"),
  IF(AND(VALUE(LEFT($A897,3))=314,LEN($B897)=3),VLOOKUP(VALUE(MID($B897,2,2)),_314_Table2,MATCH(MID($B897,1,1),_314_Table2_ColumnLookup,0),FALSE),
  IF(VALUE(LEFT($A897,3))=314,VLOOKUP(VALUE(MID($B897,2,1)),_314_Table2,MATCH(MID($B897,1,1),_314_Table2_ColumnLookup,0),FALSE)
+N("314"),
""))))))))))))))))))))))))</f>
        <v>#N/A</v>
      </c>
      <c r="F897" s="238" t="e">
        <f>IF(AND(VALUE(LEFT($A897,3))=309,LEN($B897)=3),VLOOKUP(VALUE(MID($B897,2,2)),_309_Table3,MATCH(MID($B897,1,1),_309_Table3_ColumnLookup,0),FALSE),
  IF($C897="309 LCR SummaryA",OneYearSCR,IF($C897="309 LCR SummaryB",UltimateSCR,IF(VALUE(LEFT($A897,3))=309,VLOOKUP(VALUE(MID($B897,2,1)),_309_Table3,MATCH(MID($B897,1,1),_309_Table3_ColumnLookup,0),FALSE)
+N("309"),
  IF(VALUE(LEFT($A897,3))=310,VLOOKUP(VALUE(MID($B897,2,1)),_310_Table3,MATCH(MID($B897,1,1),_310_Table3_ColumnLookup,0),FALSE)
+N("310"),
  IF(AND(VALUE(LEFT($A897,3))=311,LEN($I897)=4),VLOOKUP($I897,_311_Table3,MATCH($B897,_311_Table3_ColumnLookup,0),FALSE),
  IF(AND(VALUE(LEFT($A897,3))=311,OR($B897="I2",$B897="J2",$B897="K2",$B897="L2")),VLOOKUP('311'!$G$58,_311_Table3,MATCH(MID($B897,1,1),_311_Table3_ColumnLookup,0),FALSE),
  IF(AND(VALUE(LEFT($A897,3))=311,RIGHT($B897,5)="Total"),VLOOKUP('311'!$G$59,_311_Table3,MATCH(MID($B897,1,1),_311_Table3_ColumnLookup,0),FALSE),
  IF(VALUE(LEFT($A897,3))=311,VLOOKUP(VALUE(MID($B897,2,1)),_311_Table3,MATCH(MID($B897,1,1),_311_Table3_ColumnLookup,0),FALSE)
+N("311"),
  IF(AND(VALUE(LEFT($A897,3))=312,LEFT($G897,10)="Unincepted",$B897="G "),VLOOKUP(" ULO",_312_Table3,MATCH('312'!$N$16,_312_Table3_ColumnLookup,0),FALSE),
  IF(AND(VALUE(LEFT($A897,3))=312,LEFT($G897,10)="Unincepted",$B897="O "),VLOOKUP(" ULO",_312_Table3,MATCH('312'!$V$16,_312_Table3_ColumnLookup,0),FALSE),
  IF(AND(VALUE(LEFT($A897,3))=312,LEFT($G897,10)="Unincepted",$B897="Q "),VLOOKUP(" ULO",_312_Table3,MATCH('312'!$X$16,_312_Table3_ColumnLookup,0),FALSE),
  IF(AND(VALUE(LEFT($A897,3))=312,LEFT($G897,10)="Unincepted"),VLOOKUP(" ULO",_312_Table3,MATCH(LEFT($B897,1),_312_Table3_ColumnLookup,0),FALSE),
  IF(AND(VALUE(LEFT($A897,3))=312,LEFT($G897,5)="Total",$B897="G "),VLOOKUP('312'!$F$80,_312_Table3,MATCH('312'!$N$16,_312_Table3_ColumnLookup,0),FALSE),
  IF(AND(VALUE(LEFT($A897,3))=312,LEFT($G897,5)="Total",$B897="O "),VLOOKUP('312'!$F$80,_312_Table3,MATCH('312'!$V$16,_312_Table3_ColumnLookup,0),FALSE),
  IF(AND(VALUE(LEFT($A897,3))=312,LEFT($G897,5)="Total",$B897="Q "),VLOOKUP('312'!$F$80,_312_Table3,MATCH('312'!$X$16,_312_Table3_ColumnLookup,0),FALSE),
  IF(AND(VALUE(LEFT($A897,3))=312,LEFT($G897,5)="Total"),VLOOKUP('312'!$F$80,_312_Table3,MATCH(LEFT($B897,1),_312_Table3_ColumnLookup,0),FALSE),
  IF(AND(VALUE(LEFT($A897,3))=312,LEN($I897)=4,$B897="G"),VLOOKUP($I897,_312_Table3,MATCH('312'!$N$16,_312_Table3_ColumnLookup,0),FALSE),
  IF(AND(VALUE(LEFT($A897,3))=312,LEN($I897)=4,$B897="O"),VLOOKUP($I897,_312_Table3,MATCH('312'!$V$16,_312_Table3_ColumnLookup,0),FALSE),
  IF(AND(VALUE(LEFT($A897,3))=312,LEN($I897)=4,$B897="Q"),VLOOKUP($I897,_312_Table3,MATCH('312'!$X$16,_312_Table3_ColumnLookup,0),FALSE),
  IF(AND(VALUE(LEFT($A897,3))=312,LEN($I897)=4),VLOOKUP($I897,_312_Table3,MATCH(LEFT($B897,1),_312_Table3_ColumnLookup,0),FALSE)
+N("312"),
  IF(VALUE(LEFT($A897,3))=313,VLOOKUP(VALUE(MID($B897,2,1)),_313_Table3,MATCH(MID($B897,1,1),_313_Table3_ColumnLookup,0),FALSE)
+N("313"),
  IF(AND(VALUE(LEFT($A897,3))=314,LEN($B897)=3),VLOOKUP(VALUE(MID($B897,2,2)),_314_Table3,MATCH(MID($B897,1,1),_314_Table3_ColumnLookup,0),FALSE),
  IF(VALUE(LEFT($A897,3))=314,VLOOKUP(VALUE(MID($B897,2,1)),_314_Table3,MATCH(MID($B897,1,1),_314_Table3_ColumnLookup,0),FALSE)
+N("314"),
""))))))))))))))))))))))))</f>
        <v>#N/A</v>
      </c>
      <c r="H897" s="321" t="str">
        <f>IFERROR(
IF(ISERROR($D897)=FALSE,$D897,IF(ISERROR($E897)=FALSE,$E897,IF(ISERROR($F897)=FALSE,$F897
+N("012 checkboxes"),
IF(
IF(OR(LEFT($A897,9)="Syndicate",LEFT($A897,12)="NewSyndicate"),VLOOKUP($A897,'012'!$J:$ZW,MATCH("Link to button",'012'!$J$1:$ZW$1,0),0)
+N("309 checkbox"),
IF($C897="309 LCR Summary0",VLOOKUP("Notes990",'309'!$P:$ZZ,MATCH("Link to button",'309'!$P$1:$ZZ$1,0),0)
+N("313 checkboxes"),
IF($C897="313 Financial Information0LcmVsScr",IF($C897="309 LCR Summary0",VLOOKUP("LcmVsScr",'309'!$N:$ZZ,MATCH("Link to button",'309'!$N$1:$ZZ$1,0),0),
IF($C897="313 Financial Information0LcrDocAttached",IF($C897="309 LCR Summary0",VLOOKUP("LcrDocAttached",'309'!$N:$ZZ,MATCH("Link to button",'309'!$N$1:$ZZ$1,0),
0)))))))=1,TRUE,FALSE)
))),"")</f>
        <v/>
      </c>
    </row>
    <row r="898" spans="1:8">
      <c r="A898" s="237" t="e">
        <f>VLOOKUP($G898,CSVLookups!$B:$R,MATCH(A$1,CSVLookups!$B$1:$R$1,0),FALSE)</f>
        <v>#N/A</v>
      </c>
      <c r="B898" s="237" t="e">
        <f>VLOOKUP($G898,CSVLookups!$B:$R,MATCH(B$1,CSVLookups!$B$1:$R$1,0),FALSE)</f>
        <v>#N/A</v>
      </c>
      <c r="C898" s="238" t="e">
        <f t="shared" si="14"/>
        <v>#N/A</v>
      </c>
      <c r="D898" s="238" t="e">
        <f>IF(AND(VALUE(LEFT($A898,3))=309,LEN($B898)=3),VLOOKUP(VALUE(MID($B898,2,2)),_309_Table1,MATCH(MID($B898,1,1),_309_Table1_ColumnLookup,0),FALSE),
  IF($C898="309 LCR SummaryA",OneYearSCR,IF($C898="309 LCR SummaryB",UltimateSCR,IF(VALUE(LEFT($A898,3))=309,VLOOKUP(VALUE(MID($B898,2,1)),_309_Table1,MATCH(MID($B898,1,1),_309_Table1_ColumnLookup,0),FALSE)
+N("309"),
  IF(VALUE(LEFT($A898,3))=310,VLOOKUP(VALUE(MID($B898,2,1)),_310_Table1,MATCH(MID($B898,1,1),_310_Table1_ColumnLookup,0),FALSE)
+N("310"),
  IF(AND(VALUE(LEFT($A898,3))=311,LEN($I898)=4),VLOOKUP($I898,_311_Table1,MATCH($B898,_311_Table1_ColumnLookup,0),FALSE),
  IF(AND(VALUE(LEFT($A898,3))=311,OR($B898="I2",$B898="J2",$B898="K2",$B898="L2")),VLOOKUP('311'!$G$58,_311_Table1,MATCH(MID($B898,1,1),_311_Table1_ColumnLookup,0),FALSE),
  IF(AND(VALUE(LEFT($A898,3))=311,RIGHT($B898,5)="Total"),VLOOKUP('311'!$G$59,_311_Table1,MATCH(MID($B898,1,1),_311_Table1_ColumnLookup,0),FALSE),
  IF(VALUE(LEFT($A898,3))=311,VLOOKUP(VALUE(MID($B898,2,1)),_311_Table1,MATCH(MID($B898,1,1),_311_Table1_ColumnLookup,0),FALSE)
+N("311"),
  IF(AND(VALUE(LEFT($A898,3))=312,LEFT($G898,10)="Unincepted",$B898="G "),VLOOKUP(" ULO",_312_Table1,MATCH('312'!$N$16,_312_Table1_ColumnLookup,0),FALSE),
  IF(AND(VALUE(LEFT($A898,3))=312,LEFT($G898,10)="Unincepted",$B898="O "),VLOOKUP(" ULO",_312_Table1,MATCH('312'!$V$16,_312_Table1_ColumnLookup,0),FALSE),
  IF(AND(VALUE(LEFT($A898,3))=312,LEFT($G898,10)="Unincepted",$B898="Q "),VLOOKUP(" ULO",_312_Table1,MATCH('312'!$X$16,_312_Table1_ColumnLookup,0),FALSE),
  IF(AND(VALUE(LEFT($A898,3))=312,LEFT($G898,10)="Unincepted"),VLOOKUP(" ULO",_312_Table1,MATCH(LEFT($B898,1),_312_Table1_ColumnLookup,0),FALSE),
  IF(AND(VALUE(LEFT($A898,3))=312,LEFT($G898,5)="Total",$B898="G "),VLOOKUP('312'!$F$80,_312_Table1,MATCH('312'!$N$16,_312_Table1_ColumnLookup,0),FALSE),
  IF(AND(VALUE(LEFT($A898,3))=312,LEFT($G898,5)="Total",$B898="O "),VLOOKUP('312'!$F$80,_312_Table1,MATCH('312'!$V$16,_312_Table1_ColumnLookup,0),FALSE),
  IF(AND(VALUE(LEFT($A898,3))=312,LEFT($G898,5)="Total",$B898="Q "),VLOOKUP('312'!$F$80,_312_Table1,MATCH('312'!$X$16,_312_Table1_ColumnLookup,0),FALSE),
  IF(AND(VALUE(LEFT($A898,3))=312,LEFT($G898,5)="Total"),VLOOKUP('312'!$F$80,_312_Table1,MATCH(LEFT($B898,1),_312_Table1_ColumnLookup,0),FALSE),
  IF(AND(VALUE(LEFT($A898,3))=312,LEN($I898)=4,$B898="G"),VLOOKUP($I898,_312_Table1,MATCH('312'!$N$16,_312_Table1_ColumnLookup,0),FALSE),
  IF(AND(VALUE(LEFT($A898,3))=312,LEN($I898)=4,$B898="O"),VLOOKUP($I898,_312_Table1,MATCH('312'!$V$16,_312_Table1_ColumnLookup,0),FALSE),
  IF(AND(VALUE(LEFT($A898,3))=312,LEN($I898)=4,$B898="Q"),VLOOKUP($I898,_312_Table1,MATCH('312'!$X$16,_312_Table1_ColumnLookup,0),FALSE),
  IF(AND(VALUE(LEFT($A898,3))=312,LEN($I898)=4),VLOOKUP($I898,_312_Table1,MATCH(LEFT($B898,1),_312_Table1_ColumnLookup,0),FALSE)
+N("312"),
  IF(VALUE(LEFT($A898,3))=313,VLOOKUP(VALUE(MID($B898,2,1)),_313_Table1,MATCH(MID($B898,1,1),_313_Table1_ColumnLookup,0),FALSE)
+N("313"),
  IF(AND(VALUE(LEFT($A898,3))=314,LEN($B898)=3),VLOOKUP(VALUE(MID($B898,2,2)),_314_Table1,MATCH(MID($B898,1,1),_314_Table1_ColumnLookup,0),FALSE),
  IF(VALUE(LEFT($A898,3))=314,VLOOKUP(VALUE(MID($B898,2,1)),_314_Table1,MATCH(MID($B898,1,1),_314_Table1_ColumnLookup,0),FALSE)
+N("314"),
""))))))))))))))))))))))))</f>
        <v>#N/A</v>
      </c>
      <c r="E898" s="238" t="e">
        <f>IF(AND(VALUE(LEFT($A898,3))=309,LEN($B898)=3),VLOOKUP(VALUE(MID($B898,2,2)),_309_Table2,MATCH(MID($B898,1,1),_309_Table2_ColumnLookup,0),FALSE),
  IF($C898="309 LCR SummaryA",OneYearSCR,IF($C898="309 LCR SummaryB",UltimateSCR,IF(VALUE(LEFT($A898,3))=309,VLOOKUP(VALUE(MID($B898,2,1)),_309_Table2,MATCH(MID($B898,1,1),_309_Table2_ColumnLookup,0),FALSE)
+N("309"),
  IF(VALUE(LEFT($A898,3))=310,VLOOKUP(VALUE(MID($B898,2,1)),_310_Table2,MATCH(MID($B898,1,1),_310_Table2_ColumnLookup,0),FALSE)
+N("310"),
  IF(AND(VALUE(LEFT($A898,3))=311,LEN($I898)=4),VLOOKUP($I898,_311_Table2,MATCH($B898,_311_Table2_ColumnLookup,0),FALSE),
  IF(AND(VALUE(LEFT($A898,3))=311,OR($B898="I2",$B898="J2",$B898="K2",$B898="L2")),VLOOKUP('311'!$G$58,_311_Table2,MATCH(MID($B898,1,1),_311_Table2_ColumnLookup,0),FALSE),
  IF(AND(VALUE(LEFT($A898,3))=311,RIGHT($B898,5)="Total"),VLOOKUP('311'!$G$59,_311_Table2,MATCH(MID($B898,1,1),_311_Table2_ColumnLookup,0),FALSE),
  IF(VALUE(LEFT($A898,3))=311,VLOOKUP(VALUE(MID($B898,2,1)),_311_Table2,MATCH(MID($B898,1,1),_311_Table2_ColumnLookup,0),FALSE)
+N("311"),
  IF(AND(VALUE(LEFT($A898,3))=312,LEFT($G898,10)="Unincepted",$B898="G "),VLOOKUP(" ULO",_312_Table2,MATCH('312'!$N$16,_312_Table2_ColumnLookup,0),FALSE),
  IF(AND(VALUE(LEFT($A898,3))=312,LEFT($G898,10)="Unincepted",$B898="O "),VLOOKUP(" ULO",_312_Table2,MATCH('312'!$V$16,_312_Table2_ColumnLookup,0),FALSE),
  IF(AND(VALUE(LEFT($A898,3))=312,LEFT($G898,10)="Unincepted",$B898="Q "),VLOOKUP(" ULO",_312_Table2,MATCH('312'!$X$16,_312_Table2_ColumnLookup,0),FALSE),
  IF(AND(VALUE(LEFT($A898,3))=312,LEFT($G898,10)="Unincepted"),VLOOKUP(" ULO",_312_Table2,MATCH(LEFT($B898,1),_312_Table2_ColumnLookup,0),FALSE),
  IF(AND(VALUE(LEFT($A898,3))=312,LEFT($G898,5)="Total",$B898="G "),VLOOKUP('312'!$F$80,_312_Table2,MATCH('312'!$N$16,_312_Table2_ColumnLookup,0),FALSE),
  IF(AND(VALUE(LEFT($A898,3))=312,LEFT($G898,5)="Total",$B898="O "),VLOOKUP('312'!$F$80,_312_Table2,MATCH('312'!$V$16,_312_Table2_ColumnLookup,0),FALSE),
  IF(AND(VALUE(LEFT($A898,3))=312,LEFT($G898,5)="Total",$B898="Q "),VLOOKUP('312'!$F$80,_312_Table2,MATCH('312'!$X$16,_312_Table2_ColumnLookup,0),FALSE),
  IF(AND(VALUE(LEFT($A898,3))=312,LEFT($G898,5)="Total"),VLOOKUP('312'!$F$80,_312_Table2,MATCH(LEFT($B898,1),_312_Table2_ColumnLookup,0),FALSE),
  IF(AND(VALUE(LEFT($A898,3))=312,LEN($I898)=4,$B898="G"),VLOOKUP($I898,_312_Table2,MATCH('312'!$N$16,_312_Table2_ColumnLookup,0),FALSE),
  IF(AND(VALUE(LEFT($A898,3))=312,LEN($I898)=4,$B898="O"),VLOOKUP($I898,_312_Table2,MATCH('312'!$V$16,_312_Table2_ColumnLookup,0),FALSE),
  IF(AND(VALUE(LEFT($A898,3))=312,LEN($I898)=4,$B898="Q"),VLOOKUP($I898,_312_Table2,MATCH('312'!$X$16,_312_Table2_ColumnLookup,0),FALSE),
  IF(AND(VALUE(LEFT($A898,3))=312,LEN($I898)=4),VLOOKUP($I898,_312_Table2,MATCH(LEFT($B898,1),_312_Table2_ColumnLookup,0),FALSE)
+N("312"),
  IF(VALUE(LEFT($A898,3))=313,VLOOKUP(VALUE(MID($B898,2,1)),_313_Table2,MATCH(MID($B898,1,1),_313_Table2_ColumnLookup,0),FALSE)
+N("313"),
  IF(AND(VALUE(LEFT($A898,3))=314,LEN($B898)=3),VLOOKUP(VALUE(MID($B898,2,2)),_314_Table2,MATCH(MID($B898,1,1),_314_Table2_ColumnLookup,0),FALSE),
  IF(VALUE(LEFT($A898,3))=314,VLOOKUP(VALUE(MID($B898,2,1)),_314_Table2,MATCH(MID($B898,1,1),_314_Table2_ColumnLookup,0),FALSE)
+N("314"),
""))))))))))))))))))))))))</f>
        <v>#N/A</v>
      </c>
      <c r="F898" s="238" t="e">
        <f>IF(AND(VALUE(LEFT($A898,3))=309,LEN($B898)=3),VLOOKUP(VALUE(MID($B898,2,2)),_309_Table3,MATCH(MID($B898,1,1),_309_Table3_ColumnLookup,0),FALSE),
  IF($C898="309 LCR SummaryA",OneYearSCR,IF($C898="309 LCR SummaryB",UltimateSCR,IF(VALUE(LEFT($A898,3))=309,VLOOKUP(VALUE(MID($B898,2,1)),_309_Table3,MATCH(MID($B898,1,1),_309_Table3_ColumnLookup,0),FALSE)
+N("309"),
  IF(VALUE(LEFT($A898,3))=310,VLOOKUP(VALUE(MID($B898,2,1)),_310_Table3,MATCH(MID($B898,1,1),_310_Table3_ColumnLookup,0),FALSE)
+N("310"),
  IF(AND(VALUE(LEFT($A898,3))=311,LEN($I898)=4),VLOOKUP($I898,_311_Table3,MATCH($B898,_311_Table3_ColumnLookup,0),FALSE),
  IF(AND(VALUE(LEFT($A898,3))=311,OR($B898="I2",$B898="J2",$B898="K2",$B898="L2")),VLOOKUP('311'!$G$58,_311_Table3,MATCH(MID($B898,1,1),_311_Table3_ColumnLookup,0),FALSE),
  IF(AND(VALUE(LEFT($A898,3))=311,RIGHT($B898,5)="Total"),VLOOKUP('311'!$G$59,_311_Table3,MATCH(MID($B898,1,1),_311_Table3_ColumnLookup,0),FALSE),
  IF(VALUE(LEFT($A898,3))=311,VLOOKUP(VALUE(MID($B898,2,1)),_311_Table3,MATCH(MID($B898,1,1),_311_Table3_ColumnLookup,0),FALSE)
+N("311"),
  IF(AND(VALUE(LEFT($A898,3))=312,LEFT($G898,10)="Unincepted",$B898="G "),VLOOKUP(" ULO",_312_Table3,MATCH('312'!$N$16,_312_Table3_ColumnLookup,0),FALSE),
  IF(AND(VALUE(LEFT($A898,3))=312,LEFT($G898,10)="Unincepted",$B898="O "),VLOOKUP(" ULO",_312_Table3,MATCH('312'!$V$16,_312_Table3_ColumnLookup,0),FALSE),
  IF(AND(VALUE(LEFT($A898,3))=312,LEFT($G898,10)="Unincepted",$B898="Q "),VLOOKUP(" ULO",_312_Table3,MATCH('312'!$X$16,_312_Table3_ColumnLookup,0),FALSE),
  IF(AND(VALUE(LEFT($A898,3))=312,LEFT($G898,10)="Unincepted"),VLOOKUP(" ULO",_312_Table3,MATCH(LEFT($B898,1),_312_Table3_ColumnLookup,0),FALSE),
  IF(AND(VALUE(LEFT($A898,3))=312,LEFT($G898,5)="Total",$B898="G "),VLOOKUP('312'!$F$80,_312_Table3,MATCH('312'!$N$16,_312_Table3_ColumnLookup,0),FALSE),
  IF(AND(VALUE(LEFT($A898,3))=312,LEFT($G898,5)="Total",$B898="O "),VLOOKUP('312'!$F$80,_312_Table3,MATCH('312'!$V$16,_312_Table3_ColumnLookup,0),FALSE),
  IF(AND(VALUE(LEFT($A898,3))=312,LEFT($G898,5)="Total",$B898="Q "),VLOOKUP('312'!$F$80,_312_Table3,MATCH('312'!$X$16,_312_Table3_ColumnLookup,0),FALSE),
  IF(AND(VALUE(LEFT($A898,3))=312,LEFT($G898,5)="Total"),VLOOKUP('312'!$F$80,_312_Table3,MATCH(LEFT($B898,1),_312_Table3_ColumnLookup,0),FALSE),
  IF(AND(VALUE(LEFT($A898,3))=312,LEN($I898)=4,$B898="G"),VLOOKUP($I898,_312_Table3,MATCH('312'!$N$16,_312_Table3_ColumnLookup,0),FALSE),
  IF(AND(VALUE(LEFT($A898,3))=312,LEN($I898)=4,$B898="O"),VLOOKUP($I898,_312_Table3,MATCH('312'!$V$16,_312_Table3_ColumnLookup,0),FALSE),
  IF(AND(VALUE(LEFT($A898,3))=312,LEN($I898)=4,$B898="Q"),VLOOKUP($I898,_312_Table3,MATCH('312'!$X$16,_312_Table3_ColumnLookup,0),FALSE),
  IF(AND(VALUE(LEFT($A898,3))=312,LEN($I898)=4),VLOOKUP($I898,_312_Table3,MATCH(LEFT($B898,1),_312_Table3_ColumnLookup,0),FALSE)
+N("312"),
  IF(VALUE(LEFT($A898,3))=313,VLOOKUP(VALUE(MID($B898,2,1)),_313_Table3,MATCH(MID($B898,1,1),_313_Table3_ColumnLookup,0),FALSE)
+N("313"),
  IF(AND(VALUE(LEFT($A898,3))=314,LEN($B898)=3),VLOOKUP(VALUE(MID($B898,2,2)),_314_Table3,MATCH(MID($B898,1,1),_314_Table3_ColumnLookup,0),FALSE),
  IF(VALUE(LEFT($A898,3))=314,VLOOKUP(VALUE(MID($B898,2,1)),_314_Table3,MATCH(MID($B898,1,1),_314_Table3_ColumnLookup,0),FALSE)
+N("314"),
""))))))))))))))))))))))))</f>
        <v>#N/A</v>
      </c>
      <c r="H898" s="321" t="str">
        <f>IFERROR(
IF(ISERROR($D898)=FALSE,$D898,IF(ISERROR($E898)=FALSE,$E898,IF(ISERROR($F898)=FALSE,$F898
+N("012 checkboxes"),
IF(
IF(OR(LEFT($A898,9)="Syndicate",LEFT($A898,12)="NewSyndicate"),VLOOKUP($A898,'012'!$J:$ZW,MATCH("Link to button",'012'!$J$1:$ZW$1,0),0)
+N("309 checkbox"),
IF($C898="309 LCR Summary0",VLOOKUP("Notes990",'309'!$P:$ZZ,MATCH("Link to button",'309'!$P$1:$ZZ$1,0),0)
+N("313 checkboxes"),
IF($C898="313 Financial Information0LcmVsScr",IF($C898="309 LCR Summary0",VLOOKUP("LcmVsScr",'309'!$N:$ZZ,MATCH("Link to button",'309'!$N$1:$ZZ$1,0),0),
IF($C898="313 Financial Information0LcrDocAttached",IF($C898="309 LCR Summary0",VLOOKUP("LcrDocAttached",'309'!$N:$ZZ,MATCH("Link to button",'309'!$N$1:$ZZ$1,0),
0)))))))=1,TRUE,FALSE)
))),"")</f>
        <v/>
      </c>
    </row>
    <row r="899" spans="1:8">
      <c r="A899" s="237" t="e">
        <f>VLOOKUP($G899,CSVLookups!$B:$R,MATCH(A$1,CSVLookups!$B$1:$R$1,0),FALSE)</f>
        <v>#N/A</v>
      </c>
      <c r="B899" s="237" t="e">
        <f>VLOOKUP($G899,CSVLookups!$B:$R,MATCH(B$1,CSVLookups!$B$1:$R$1,0),FALSE)</f>
        <v>#N/A</v>
      </c>
      <c r="C899" s="238" t="e">
        <f t="shared" si="14"/>
        <v>#N/A</v>
      </c>
      <c r="D899" s="238" t="e">
        <f>IF(AND(VALUE(LEFT($A899,3))=309,LEN($B899)=3),VLOOKUP(VALUE(MID($B899,2,2)),_309_Table1,MATCH(MID($B899,1,1),_309_Table1_ColumnLookup,0),FALSE),
  IF($C899="309 LCR SummaryA",OneYearSCR,IF($C899="309 LCR SummaryB",UltimateSCR,IF(VALUE(LEFT($A899,3))=309,VLOOKUP(VALUE(MID($B899,2,1)),_309_Table1,MATCH(MID($B899,1,1),_309_Table1_ColumnLookup,0),FALSE)
+N("309"),
  IF(VALUE(LEFT($A899,3))=310,VLOOKUP(VALUE(MID($B899,2,1)),_310_Table1,MATCH(MID($B899,1,1),_310_Table1_ColumnLookup,0),FALSE)
+N("310"),
  IF(AND(VALUE(LEFT($A899,3))=311,LEN($I899)=4),VLOOKUP($I899,_311_Table1,MATCH($B899,_311_Table1_ColumnLookup,0),FALSE),
  IF(AND(VALUE(LEFT($A899,3))=311,OR($B899="I2",$B899="J2",$B899="K2",$B899="L2")),VLOOKUP('311'!$G$58,_311_Table1,MATCH(MID($B899,1,1),_311_Table1_ColumnLookup,0),FALSE),
  IF(AND(VALUE(LEFT($A899,3))=311,RIGHT($B899,5)="Total"),VLOOKUP('311'!$G$59,_311_Table1,MATCH(MID($B899,1,1),_311_Table1_ColumnLookup,0),FALSE),
  IF(VALUE(LEFT($A899,3))=311,VLOOKUP(VALUE(MID($B899,2,1)),_311_Table1,MATCH(MID($B899,1,1),_311_Table1_ColumnLookup,0),FALSE)
+N("311"),
  IF(AND(VALUE(LEFT($A899,3))=312,LEFT($G899,10)="Unincepted",$B899="G "),VLOOKUP(" ULO",_312_Table1,MATCH('312'!$N$16,_312_Table1_ColumnLookup,0),FALSE),
  IF(AND(VALUE(LEFT($A899,3))=312,LEFT($G899,10)="Unincepted",$B899="O "),VLOOKUP(" ULO",_312_Table1,MATCH('312'!$V$16,_312_Table1_ColumnLookup,0),FALSE),
  IF(AND(VALUE(LEFT($A899,3))=312,LEFT($G899,10)="Unincepted",$B899="Q "),VLOOKUP(" ULO",_312_Table1,MATCH('312'!$X$16,_312_Table1_ColumnLookup,0),FALSE),
  IF(AND(VALUE(LEFT($A899,3))=312,LEFT($G899,10)="Unincepted"),VLOOKUP(" ULO",_312_Table1,MATCH(LEFT($B899,1),_312_Table1_ColumnLookup,0),FALSE),
  IF(AND(VALUE(LEFT($A899,3))=312,LEFT($G899,5)="Total",$B899="G "),VLOOKUP('312'!$F$80,_312_Table1,MATCH('312'!$N$16,_312_Table1_ColumnLookup,0),FALSE),
  IF(AND(VALUE(LEFT($A899,3))=312,LEFT($G899,5)="Total",$B899="O "),VLOOKUP('312'!$F$80,_312_Table1,MATCH('312'!$V$16,_312_Table1_ColumnLookup,0),FALSE),
  IF(AND(VALUE(LEFT($A899,3))=312,LEFT($G899,5)="Total",$B899="Q "),VLOOKUP('312'!$F$80,_312_Table1,MATCH('312'!$X$16,_312_Table1_ColumnLookup,0),FALSE),
  IF(AND(VALUE(LEFT($A899,3))=312,LEFT($G899,5)="Total"),VLOOKUP('312'!$F$80,_312_Table1,MATCH(LEFT($B899,1),_312_Table1_ColumnLookup,0),FALSE),
  IF(AND(VALUE(LEFT($A899,3))=312,LEN($I899)=4,$B899="G"),VLOOKUP($I899,_312_Table1,MATCH('312'!$N$16,_312_Table1_ColumnLookup,0),FALSE),
  IF(AND(VALUE(LEFT($A899,3))=312,LEN($I899)=4,$B899="O"),VLOOKUP($I899,_312_Table1,MATCH('312'!$V$16,_312_Table1_ColumnLookup,0),FALSE),
  IF(AND(VALUE(LEFT($A899,3))=312,LEN($I899)=4,$B899="Q"),VLOOKUP($I899,_312_Table1,MATCH('312'!$X$16,_312_Table1_ColumnLookup,0),FALSE),
  IF(AND(VALUE(LEFT($A899,3))=312,LEN($I899)=4),VLOOKUP($I899,_312_Table1,MATCH(LEFT($B899,1),_312_Table1_ColumnLookup,0),FALSE)
+N("312"),
  IF(VALUE(LEFT($A899,3))=313,VLOOKUP(VALUE(MID($B899,2,1)),_313_Table1,MATCH(MID($B899,1,1),_313_Table1_ColumnLookup,0),FALSE)
+N("313"),
  IF(AND(VALUE(LEFT($A899,3))=314,LEN($B899)=3),VLOOKUP(VALUE(MID($B899,2,2)),_314_Table1,MATCH(MID($B899,1,1),_314_Table1_ColumnLookup,0),FALSE),
  IF(VALUE(LEFT($A899,3))=314,VLOOKUP(VALUE(MID($B899,2,1)),_314_Table1,MATCH(MID($B899,1,1),_314_Table1_ColumnLookup,0),FALSE)
+N("314"),
""))))))))))))))))))))))))</f>
        <v>#N/A</v>
      </c>
      <c r="E899" s="238" t="e">
        <f>IF(AND(VALUE(LEFT($A899,3))=309,LEN($B899)=3),VLOOKUP(VALUE(MID($B899,2,2)),_309_Table2,MATCH(MID($B899,1,1),_309_Table2_ColumnLookup,0),FALSE),
  IF($C899="309 LCR SummaryA",OneYearSCR,IF($C899="309 LCR SummaryB",UltimateSCR,IF(VALUE(LEFT($A899,3))=309,VLOOKUP(VALUE(MID($B899,2,1)),_309_Table2,MATCH(MID($B899,1,1),_309_Table2_ColumnLookup,0),FALSE)
+N("309"),
  IF(VALUE(LEFT($A899,3))=310,VLOOKUP(VALUE(MID($B899,2,1)),_310_Table2,MATCH(MID($B899,1,1),_310_Table2_ColumnLookup,0),FALSE)
+N("310"),
  IF(AND(VALUE(LEFT($A899,3))=311,LEN($I899)=4),VLOOKUP($I899,_311_Table2,MATCH($B899,_311_Table2_ColumnLookup,0),FALSE),
  IF(AND(VALUE(LEFT($A899,3))=311,OR($B899="I2",$B899="J2",$B899="K2",$B899="L2")),VLOOKUP('311'!$G$58,_311_Table2,MATCH(MID($B899,1,1),_311_Table2_ColumnLookup,0),FALSE),
  IF(AND(VALUE(LEFT($A899,3))=311,RIGHT($B899,5)="Total"),VLOOKUP('311'!$G$59,_311_Table2,MATCH(MID($B899,1,1),_311_Table2_ColumnLookup,0),FALSE),
  IF(VALUE(LEFT($A899,3))=311,VLOOKUP(VALUE(MID($B899,2,1)),_311_Table2,MATCH(MID($B899,1,1),_311_Table2_ColumnLookup,0),FALSE)
+N("311"),
  IF(AND(VALUE(LEFT($A899,3))=312,LEFT($G899,10)="Unincepted",$B899="G "),VLOOKUP(" ULO",_312_Table2,MATCH('312'!$N$16,_312_Table2_ColumnLookup,0),FALSE),
  IF(AND(VALUE(LEFT($A899,3))=312,LEFT($G899,10)="Unincepted",$B899="O "),VLOOKUP(" ULO",_312_Table2,MATCH('312'!$V$16,_312_Table2_ColumnLookup,0),FALSE),
  IF(AND(VALUE(LEFT($A899,3))=312,LEFT($G899,10)="Unincepted",$B899="Q "),VLOOKUP(" ULO",_312_Table2,MATCH('312'!$X$16,_312_Table2_ColumnLookup,0),FALSE),
  IF(AND(VALUE(LEFT($A899,3))=312,LEFT($G899,10)="Unincepted"),VLOOKUP(" ULO",_312_Table2,MATCH(LEFT($B899,1),_312_Table2_ColumnLookup,0),FALSE),
  IF(AND(VALUE(LEFT($A899,3))=312,LEFT($G899,5)="Total",$B899="G "),VLOOKUP('312'!$F$80,_312_Table2,MATCH('312'!$N$16,_312_Table2_ColumnLookup,0),FALSE),
  IF(AND(VALUE(LEFT($A899,3))=312,LEFT($G899,5)="Total",$B899="O "),VLOOKUP('312'!$F$80,_312_Table2,MATCH('312'!$V$16,_312_Table2_ColumnLookup,0),FALSE),
  IF(AND(VALUE(LEFT($A899,3))=312,LEFT($G899,5)="Total",$B899="Q "),VLOOKUP('312'!$F$80,_312_Table2,MATCH('312'!$X$16,_312_Table2_ColumnLookup,0),FALSE),
  IF(AND(VALUE(LEFT($A899,3))=312,LEFT($G899,5)="Total"),VLOOKUP('312'!$F$80,_312_Table2,MATCH(LEFT($B899,1),_312_Table2_ColumnLookup,0),FALSE),
  IF(AND(VALUE(LEFT($A899,3))=312,LEN($I899)=4,$B899="G"),VLOOKUP($I899,_312_Table2,MATCH('312'!$N$16,_312_Table2_ColumnLookup,0),FALSE),
  IF(AND(VALUE(LEFT($A899,3))=312,LEN($I899)=4,$B899="O"),VLOOKUP($I899,_312_Table2,MATCH('312'!$V$16,_312_Table2_ColumnLookup,0),FALSE),
  IF(AND(VALUE(LEFT($A899,3))=312,LEN($I899)=4,$B899="Q"),VLOOKUP($I899,_312_Table2,MATCH('312'!$X$16,_312_Table2_ColumnLookup,0),FALSE),
  IF(AND(VALUE(LEFT($A899,3))=312,LEN($I899)=4),VLOOKUP($I899,_312_Table2,MATCH(LEFT($B899,1),_312_Table2_ColumnLookup,0),FALSE)
+N("312"),
  IF(VALUE(LEFT($A899,3))=313,VLOOKUP(VALUE(MID($B899,2,1)),_313_Table2,MATCH(MID($B899,1,1),_313_Table2_ColumnLookup,0),FALSE)
+N("313"),
  IF(AND(VALUE(LEFT($A899,3))=314,LEN($B899)=3),VLOOKUP(VALUE(MID($B899,2,2)),_314_Table2,MATCH(MID($B899,1,1),_314_Table2_ColumnLookup,0),FALSE),
  IF(VALUE(LEFT($A899,3))=314,VLOOKUP(VALUE(MID($B899,2,1)),_314_Table2,MATCH(MID($B899,1,1),_314_Table2_ColumnLookup,0),FALSE)
+N("314"),
""))))))))))))))))))))))))</f>
        <v>#N/A</v>
      </c>
      <c r="F899" s="238" t="e">
        <f>IF(AND(VALUE(LEFT($A899,3))=309,LEN($B899)=3),VLOOKUP(VALUE(MID($B899,2,2)),_309_Table3,MATCH(MID($B899,1,1),_309_Table3_ColumnLookup,0),FALSE),
  IF($C899="309 LCR SummaryA",OneYearSCR,IF($C899="309 LCR SummaryB",UltimateSCR,IF(VALUE(LEFT($A899,3))=309,VLOOKUP(VALUE(MID($B899,2,1)),_309_Table3,MATCH(MID($B899,1,1),_309_Table3_ColumnLookup,0),FALSE)
+N("309"),
  IF(VALUE(LEFT($A899,3))=310,VLOOKUP(VALUE(MID($B899,2,1)),_310_Table3,MATCH(MID($B899,1,1),_310_Table3_ColumnLookup,0),FALSE)
+N("310"),
  IF(AND(VALUE(LEFT($A899,3))=311,LEN($I899)=4),VLOOKUP($I899,_311_Table3,MATCH($B899,_311_Table3_ColumnLookup,0),FALSE),
  IF(AND(VALUE(LEFT($A899,3))=311,OR($B899="I2",$B899="J2",$B899="K2",$B899="L2")),VLOOKUP('311'!$G$58,_311_Table3,MATCH(MID($B899,1,1),_311_Table3_ColumnLookup,0),FALSE),
  IF(AND(VALUE(LEFT($A899,3))=311,RIGHT($B899,5)="Total"),VLOOKUP('311'!$G$59,_311_Table3,MATCH(MID($B899,1,1),_311_Table3_ColumnLookup,0),FALSE),
  IF(VALUE(LEFT($A899,3))=311,VLOOKUP(VALUE(MID($B899,2,1)),_311_Table3,MATCH(MID($B899,1,1),_311_Table3_ColumnLookup,0),FALSE)
+N("311"),
  IF(AND(VALUE(LEFT($A899,3))=312,LEFT($G899,10)="Unincepted",$B899="G "),VLOOKUP(" ULO",_312_Table3,MATCH('312'!$N$16,_312_Table3_ColumnLookup,0),FALSE),
  IF(AND(VALUE(LEFT($A899,3))=312,LEFT($G899,10)="Unincepted",$B899="O "),VLOOKUP(" ULO",_312_Table3,MATCH('312'!$V$16,_312_Table3_ColumnLookup,0),FALSE),
  IF(AND(VALUE(LEFT($A899,3))=312,LEFT($G899,10)="Unincepted",$B899="Q "),VLOOKUP(" ULO",_312_Table3,MATCH('312'!$X$16,_312_Table3_ColumnLookup,0),FALSE),
  IF(AND(VALUE(LEFT($A899,3))=312,LEFT($G899,10)="Unincepted"),VLOOKUP(" ULO",_312_Table3,MATCH(LEFT($B899,1),_312_Table3_ColumnLookup,0),FALSE),
  IF(AND(VALUE(LEFT($A899,3))=312,LEFT($G899,5)="Total",$B899="G "),VLOOKUP('312'!$F$80,_312_Table3,MATCH('312'!$N$16,_312_Table3_ColumnLookup,0),FALSE),
  IF(AND(VALUE(LEFT($A899,3))=312,LEFT($G899,5)="Total",$B899="O "),VLOOKUP('312'!$F$80,_312_Table3,MATCH('312'!$V$16,_312_Table3_ColumnLookup,0),FALSE),
  IF(AND(VALUE(LEFT($A899,3))=312,LEFT($G899,5)="Total",$B899="Q "),VLOOKUP('312'!$F$80,_312_Table3,MATCH('312'!$X$16,_312_Table3_ColumnLookup,0),FALSE),
  IF(AND(VALUE(LEFT($A899,3))=312,LEFT($G899,5)="Total"),VLOOKUP('312'!$F$80,_312_Table3,MATCH(LEFT($B899,1),_312_Table3_ColumnLookup,0),FALSE),
  IF(AND(VALUE(LEFT($A899,3))=312,LEN($I899)=4,$B899="G"),VLOOKUP($I899,_312_Table3,MATCH('312'!$N$16,_312_Table3_ColumnLookup,0),FALSE),
  IF(AND(VALUE(LEFT($A899,3))=312,LEN($I899)=4,$B899="O"),VLOOKUP($I899,_312_Table3,MATCH('312'!$V$16,_312_Table3_ColumnLookup,0),FALSE),
  IF(AND(VALUE(LEFT($A899,3))=312,LEN($I899)=4,$B899="Q"),VLOOKUP($I899,_312_Table3,MATCH('312'!$X$16,_312_Table3_ColumnLookup,0),FALSE),
  IF(AND(VALUE(LEFT($A899,3))=312,LEN($I899)=4),VLOOKUP($I899,_312_Table3,MATCH(LEFT($B899,1),_312_Table3_ColumnLookup,0),FALSE)
+N("312"),
  IF(VALUE(LEFT($A899,3))=313,VLOOKUP(VALUE(MID($B899,2,1)),_313_Table3,MATCH(MID($B899,1,1),_313_Table3_ColumnLookup,0),FALSE)
+N("313"),
  IF(AND(VALUE(LEFT($A899,3))=314,LEN($B899)=3),VLOOKUP(VALUE(MID($B899,2,2)),_314_Table3,MATCH(MID($B899,1,1),_314_Table3_ColumnLookup,0),FALSE),
  IF(VALUE(LEFT($A899,3))=314,VLOOKUP(VALUE(MID($B899,2,1)),_314_Table3,MATCH(MID($B899,1,1),_314_Table3_ColumnLookup,0),FALSE)
+N("314"),
""))))))))))))))))))))))))</f>
        <v>#N/A</v>
      </c>
      <c r="H899" s="321" t="str">
        <f>IFERROR(
IF(ISERROR($D899)=FALSE,$D899,IF(ISERROR($E899)=FALSE,$E899,IF(ISERROR($F899)=FALSE,$F899
+N("012 checkboxes"),
IF(
IF(OR(LEFT($A899,9)="Syndicate",LEFT($A899,12)="NewSyndicate"),VLOOKUP($A899,'012'!$J:$ZW,MATCH("Link to button",'012'!$J$1:$ZW$1,0),0)
+N("309 checkbox"),
IF($C899="309 LCR Summary0",VLOOKUP("Notes990",'309'!$P:$ZZ,MATCH("Link to button",'309'!$P$1:$ZZ$1,0),0)
+N("313 checkboxes"),
IF($C899="313 Financial Information0LcmVsScr",IF($C899="309 LCR Summary0",VLOOKUP("LcmVsScr",'309'!$N:$ZZ,MATCH("Link to button",'309'!$N$1:$ZZ$1,0),0),
IF($C899="313 Financial Information0LcrDocAttached",IF($C899="309 LCR Summary0",VLOOKUP("LcrDocAttached",'309'!$N:$ZZ,MATCH("Link to button",'309'!$N$1:$ZZ$1,0),
0)))))))=1,TRUE,FALSE)
))),"")</f>
        <v/>
      </c>
    </row>
    <row r="900" spans="1:8">
      <c r="A900" s="237" t="e">
        <f>VLOOKUP($G900,CSVLookups!$B:$R,MATCH(A$1,CSVLookups!$B$1:$R$1,0),FALSE)</f>
        <v>#N/A</v>
      </c>
      <c r="B900" s="237" t="e">
        <f>VLOOKUP($G900,CSVLookups!$B:$R,MATCH(B$1,CSVLookups!$B$1:$R$1,0),FALSE)</f>
        <v>#N/A</v>
      </c>
      <c r="C900" s="238" t="e">
        <f t="shared" si="14"/>
        <v>#N/A</v>
      </c>
      <c r="D900" s="238" t="e">
        <f>IF(AND(VALUE(LEFT($A900,3))=309,LEN($B900)=3),VLOOKUP(VALUE(MID($B900,2,2)),_309_Table1,MATCH(MID($B900,1,1),_309_Table1_ColumnLookup,0),FALSE),
  IF($C900="309 LCR SummaryA",OneYearSCR,IF($C900="309 LCR SummaryB",UltimateSCR,IF(VALUE(LEFT($A900,3))=309,VLOOKUP(VALUE(MID($B900,2,1)),_309_Table1,MATCH(MID($B900,1,1),_309_Table1_ColumnLookup,0),FALSE)
+N("309"),
  IF(VALUE(LEFT($A900,3))=310,VLOOKUP(VALUE(MID($B900,2,1)),_310_Table1,MATCH(MID($B900,1,1),_310_Table1_ColumnLookup,0),FALSE)
+N("310"),
  IF(AND(VALUE(LEFT($A900,3))=311,LEN($I900)=4),VLOOKUP($I900,_311_Table1,MATCH($B900,_311_Table1_ColumnLookup,0),FALSE),
  IF(AND(VALUE(LEFT($A900,3))=311,OR($B900="I2",$B900="J2",$B900="K2",$B900="L2")),VLOOKUP('311'!$G$58,_311_Table1,MATCH(MID($B900,1,1),_311_Table1_ColumnLookup,0),FALSE),
  IF(AND(VALUE(LEFT($A900,3))=311,RIGHT($B900,5)="Total"),VLOOKUP('311'!$G$59,_311_Table1,MATCH(MID($B900,1,1),_311_Table1_ColumnLookup,0),FALSE),
  IF(VALUE(LEFT($A900,3))=311,VLOOKUP(VALUE(MID($B900,2,1)),_311_Table1,MATCH(MID($B900,1,1),_311_Table1_ColumnLookup,0),FALSE)
+N("311"),
  IF(AND(VALUE(LEFT($A900,3))=312,LEFT($G900,10)="Unincepted",$B900="G "),VLOOKUP(" ULO",_312_Table1,MATCH('312'!$N$16,_312_Table1_ColumnLookup,0),FALSE),
  IF(AND(VALUE(LEFT($A900,3))=312,LEFT($G900,10)="Unincepted",$B900="O "),VLOOKUP(" ULO",_312_Table1,MATCH('312'!$V$16,_312_Table1_ColumnLookup,0),FALSE),
  IF(AND(VALUE(LEFT($A900,3))=312,LEFT($G900,10)="Unincepted",$B900="Q "),VLOOKUP(" ULO",_312_Table1,MATCH('312'!$X$16,_312_Table1_ColumnLookup,0),FALSE),
  IF(AND(VALUE(LEFT($A900,3))=312,LEFT($G900,10)="Unincepted"),VLOOKUP(" ULO",_312_Table1,MATCH(LEFT($B900,1),_312_Table1_ColumnLookup,0),FALSE),
  IF(AND(VALUE(LEFT($A900,3))=312,LEFT($G900,5)="Total",$B900="G "),VLOOKUP('312'!$F$80,_312_Table1,MATCH('312'!$N$16,_312_Table1_ColumnLookup,0),FALSE),
  IF(AND(VALUE(LEFT($A900,3))=312,LEFT($G900,5)="Total",$B900="O "),VLOOKUP('312'!$F$80,_312_Table1,MATCH('312'!$V$16,_312_Table1_ColumnLookup,0),FALSE),
  IF(AND(VALUE(LEFT($A900,3))=312,LEFT($G900,5)="Total",$B900="Q "),VLOOKUP('312'!$F$80,_312_Table1,MATCH('312'!$X$16,_312_Table1_ColumnLookup,0),FALSE),
  IF(AND(VALUE(LEFT($A900,3))=312,LEFT($G900,5)="Total"),VLOOKUP('312'!$F$80,_312_Table1,MATCH(LEFT($B900,1),_312_Table1_ColumnLookup,0),FALSE),
  IF(AND(VALUE(LEFT($A900,3))=312,LEN($I900)=4,$B900="G"),VLOOKUP($I900,_312_Table1,MATCH('312'!$N$16,_312_Table1_ColumnLookup,0),FALSE),
  IF(AND(VALUE(LEFT($A900,3))=312,LEN($I900)=4,$B900="O"),VLOOKUP($I900,_312_Table1,MATCH('312'!$V$16,_312_Table1_ColumnLookup,0),FALSE),
  IF(AND(VALUE(LEFT($A900,3))=312,LEN($I900)=4,$B900="Q"),VLOOKUP($I900,_312_Table1,MATCH('312'!$X$16,_312_Table1_ColumnLookup,0),FALSE),
  IF(AND(VALUE(LEFT($A900,3))=312,LEN($I900)=4),VLOOKUP($I900,_312_Table1,MATCH(LEFT($B900,1),_312_Table1_ColumnLookup,0),FALSE)
+N("312"),
  IF(VALUE(LEFT($A900,3))=313,VLOOKUP(VALUE(MID($B900,2,1)),_313_Table1,MATCH(MID($B900,1,1),_313_Table1_ColumnLookup,0),FALSE)
+N("313"),
  IF(AND(VALUE(LEFT($A900,3))=314,LEN($B900)=3),VLOOKUP(VALUE(MID($B900,2,2)),_314_Table1,MATCH(MID($B900,1,1),_314_Table1_ColumnLookup,0),FALSE),
  IF(VALUE(LEFT($A900,3))=314,VLOOKUP(VALUE(MID($B900,2,1)),_314_Table1,MATCH(MID($B900,1,1),_314_Table1_ColumnLookup,0),FALSE)
+N("314"),
""))))))))))))))))))))))))</f>
        <v>#N/A</v>
      </c>
      <c r="E900" s="238" t="e">
        <f>IF(AND(VALUE(LEFT($A900,3))=309,LEN($B900)=3),VLOOKUP(VALUE(MID($B900,2,2)),_309_Table2,MATCH(MID($B900,1,1),_309_Table2_ColumnLookup,0),FALSE),
  IF($C900="309 LCR SummaryA",OneYearSCR,IF($C900="309 LCR SummaryB",UltimateSCR,IF(VALUE(LEFT($A900,3))=309,VLOOKUP(VALUE(MID($B900,2,1)),_309_Table2,MATCH(MID($B900,1,1),_309_Table2_ColumnLookup,0),FALSE)
+N("309"),
  IF(VALUE(LEFT($A900,3))=310,VLOOKUP(VALUE(MID($B900,2,1)),_310_Table2,MATCH(MID($B900,1,1),_310_Table2_ColumnLookup,0),FALSE)
+N("310"),
  IF(AND(VALUE(LEFT($A900,3))=311,LEN($I900)=4),VLOOKUP($I900,_311_Table2,MATCH($B900,_311_Table2_ColumnLookup,0),FALSE),
  IF(AND(VALUE(LEFT($A900,3))=311,OR($B900="I2",$B900="J2",$B900="K2",$B900="L2")),VLOOKUP('311'!$G$58,_311_Table2,MATCH(MID($B900,1,1),_311_Table2_ColumnLookup,0),FALSE),
  IF(AND(VALUE(LEFT($A900,3))=311,RIGHT($B900,5)="Total"),VLOOKUP('311'!$G$59,_311_Table2,MATCH(MID($B900,1,1),_311_Table2_ColumnLookup,0),FALSE),
  IF(VALUE(LEFT($A900,3))=311,VLOOKUP(VALUE(MID($B900,2,1)),_311_Table2,MATCH(MID($B900,1,1),_311_Table2_ColumnLookup,0),FALSE)
+N("311"),
  IF(AND(VALUE(LEFT($A900,3))=312,LEFT($G900,10)="Unincepted",$B900="G "),VLOOKUP(" ULO",_312_Table2,MATCH('312'!$N$16,_312_Table2_ColumnLookup,0),FALSE),
  IF(AND(VALUE(LEFT($A900,3))=312,LEFT($G900,10)="Unincepted",$B900="O "),VLOOKUP(" ULO",_312_Table2,MATCH('312'!$V$16,_312_Table2_ColumnLookup,0),FALSE),
  IF(AND(VALUE(LEFT($A900,3))=312,LEFT($G900,10)="Unincepted",$B900="Q "),VLOOKUP(" ULO",_312_Table2,MATCH('312'!$X$16,_312_Table2_ColumnLookup,0),FALSE),
  IF(AND(VALUE(LEFT($A900,3))=312,LEFT($G900,10)="Unincepted"),VLOOKUP(" ULO",_312_Table2,MATCH(LEFT($B900,1),_312_Table2_ColumnLookup,0),FALSE),
  IF(AND(VALUE(LEFT($A900,3))=312,LEFT($G900,5)="Total",$B900="G "),VLOOKUP('312'!$F$80,_312_Table2,MATCH('312'!$N$16,_312_Table2_ColumnLookup,0),FALSE),
  IF(AND(VALUE(LEFT($A900,3))=312,LEFT($G900,5)="Total",$B900="O "),VLOOKUP('312'!$F$80,_312_Table2,MATCH('312'!$V$16,_312_Table2_ColumnLookup,0),FALSE),
  IF(AND(VALUE(LEFT($A900,3))=312,LEFT($G900,5)="Total",$B900="Q "),VLOOKUP('312'!$F$80,_312_Table2,MATCH('312'!$X$16,_312_Table2_ColumnLookup,0),FALSE),
  IF(AND(VALUE(LEFT($A900,3))=312,LEFT($G900,5)="Total"),VLOOKUP('312'!$F$80,_312_Table2,MATCH(LEFT($B900,1),_312_Table2_ColumnLookup,0),FALSE),
  IF(AND(VALUE(LEFT($A900,3))=312,LEN($I900)=4,$B900="G"),VLOOKUP($I900,_312_Table2,MATCH('312'!$N$16,_312_Table2_ColumnLookup,0),FALSE),
  IF(AND(VALUE(LEFT($A900,3))=312,LEN($I900)=4,$B900="O"),VLOOKUP($I900,_312_Table2,MATCH('312'!$V$16,_312_Table2_ColumnLookup,0),FALSE),
  IF(AND(VALUE(LEFT($A900,3))=312,LEN($I900)=4,$B900="Q"),VLOOKUP($I900,_312_Table2,MATCH('312'!$X$16,_312_Table2_ColumnLookup,0),FALSE),
  IF(AND(VALUE(LEFT($A900,3))=312,LEN($I900)=4),VLOOKUP($I900,_312_Table2,MATCH(LEFT($B900,1),_312_Table2_ColumnLookup,0),FALSE)
+N("312"),
  IF(VALUE(LEFT($A900,3))=313,VLOOKUP(VALUE(MID($B900,2,1)),_313_Table2,MATCH(MID($B900,1,1),_313_Table2_ColumnLookup,0),FALSE)
+N("313"),
  IF(AND(VALUE(LEFT($A900,3))=314,LEN($B900)=3),VLOOKUP(VALUE(MID($B900,2,2)),_314_Table2,MATCH(MID($B900,1,1),_314_Table2_ColumnLookup,0),FALSE),
  IF(VALUE(LEFT($A900,3))=314,VLOOKUP(VALUE(MID($B900,2,1)),_314_Table2,MATCH(MID($B900,1,1),_314_Table2_ColumnLookup,0),FALSE)
+N("314"),
""))))))))))))))))))))))))</f>
        <v>#N/A</v>
      </c>
      <c r="F900" s="238" t="e">
        <f>IF(AND(VALUE(LEFT($A900,3))=309,LEN($B900)=3),VLOOKUP(VALUE(MID($B900,2,2)),_309_Table3,MATCH(MID($B900,1,1),_309_Table3_ColumnLookup,0),FALSE),
  IF($C900="309 LCR SummaryA",OneYearSCR,IF($C900="309 LCR SummaryB",UltimateSCR,IF(VALUE(LEFT($A900,3))=309,VLOOKUP(VALUE(MID($B900,2,1)),_309_Table3,MATCH(MID($B900,1,1),_309_Table3_ColumnLookup,0),FALSE)
+N("309"),
  IF(VALUE(LEFT($A900,3))=310,VLOOKUP(VALUE(MID($B900,2,1)),_310_Table3,MATCH(MID($B900,1,1),_310_Table3_ColumnLookup,0),FALSE)
+N("310"),
  IF(AND(VALUE(LEFT($A900,3))=311,LEN($I900)=4),VLOOKUP($I900,_311_Table3,MATCH($B900,_311_Table3_ColumnLookup,0),FALSE),
  IF(AND(VALUE(LEFT($A900,3))=311,OR($B900="I2",$B900="J2",$B900="K2",$B900="L2")),VLOOKUP('311'!$G$58,_311_Table3,MATCH(MID($B900,1,1),_311_Table3_ColumnLookup,0),FALSE),
  IF(AND(VALUE(LEFT($A900,3))=311,RIGHT($B900,5)="Total"),VLOOKUP('311'!$G$59,_311_Table3,MATCH(MID($B900,1,1),_311_Table3_ColumnLookup,0),FALSE),
  IF(VALUE(LEFT($A900,3))=311,VLOOKUP(VALUE(MID($B900,2,1)),_311_Table3,MATCH(MID($B900,1,1),_311_Table3_ColumnLookup,0),FALSE)
+N("311"),
  IF(AND(VALUE(LEFT($A900,3))=312,LEFT($G900,10)="Unincepted",$B900="G "),VLOOKUP(" ULO",_312_Table3,MATCH('312'!$N$16,_312_Table3_ColumnLookup,0),FALSE),
  IF(AND(VALUE(LEFT($A900,3))=312,LEFT($G900,10)="Unincepted",$B900="O "),VLOOKUP(" ULO",_312_Table3,MATCH('312'!$V$16,_312_Table3_ColumnLookup,0),FALSE),
  IF(AND(VALUE(LEFT($A900,3))=312,LEFT($G900,10)="Unincepted",$B900="Q "),VLOOKUP(" ULO",_312_Table3,MATCH('312'!$X$16,_312_Table3_ColumnLookup,0),FALSE),
  IF(AND(VALUE(LEFT($A900,3))=312,LEFT($G900,10)="Unincepted"),VLOOKUP(" ULO",_312_Table3,MATCH(LEFT($B900,1),_312_Table3_ColumnLookup,0),FALSE),
  IF(AND(VALUE(LEFT($A900,3))=312,LEFT($G900,5)="Total",$B900="G "),VLOOKUP('312'!$F$80,_312_Table3,MATCH('312'!$N$16,_312_Table3_ColumnLookup,0),FALSE),
  IF(AND(VALUE(LEFT($A900,3))=312,LEFT($G900,5)="Total",$B900="O "),VLOOKUP('312'!$F$80,_312_Table3,MATCH('312'!$V$16,_312_Table3_ColumnLookup,0),FALSE),
  IF(AND(VALUE(LEFT($A900,3))=312,LEFT($G900,5)="Total",$B900="Q "),VLOOKUP('312'!$F$80,_312_Table3,MATCH('312'!$X$16,_312_Table3_ColumnLookup,0),FALSE),
  IF(AND(VALUE(LEFT($A900,3))=312,LEFT($G900,5)="Total"),VLOOKUP('312'!$F$80,_312_Table3,MATCH(LEFT($B900,1),_312_Table3_ColumnLookup,0),FALSE),
  IF(AND(VALUE(LEFT($A900,3))=312,LEN($I900)=4,$B900="G"),VLOOKUP($I900,_312_Table3,MATCH('312'!$N$16,_312_Table3_ColumnLookup,0),FALSE),
  IF(AND(VALUE(LEFT($A900,3))=312,LEN($I900)=4,$B900="O"),VLOOKUP($I900,_312_Table3,MATCH('312'!$V$16,_312_Table3_ColumnLookup,0),FALSE),
  IF(AND(VALUE(LEFT($A900,3))=312,LEN($I900)=4,$B900="Q"),VLOOKUP($I900,_312_Table3,MATCH('312'!$X$16,_312_Table3_ColumnLookup,0),FALSE),
  IF(AND(VALUE(LEFT($A900,3))=312,LEN($I900)=4),VLOOKUP($I900,_312_Table3,MATCH(LEFT($B900,1),_312_Table3_ColumnLookup,0),FALSE)
+N("312"),
  IF(VALUE(LEFT($A900,3))=313,VLOOKUP(VALUE(MID($B900,2,1)),_313_Table3,MATCH(MID($B900,1,1),_313_Table3_ColumnLookup,0),FALSE)
+N("313"),
  IF(AND(VALUE(LEFT($A900,3))=314,LEN($B900)=3),VLOOKUP(VALUE(MID($B900,2,2)),_314_Table3,MATCH(MID($B900,1,1),_314_Table3_ColumnLookup,0),FALSE),
  IF(VALUE(LEFT($A900,3))=314,VLOOKUP(VALUE(MID($B900,2,1)),_314_Table3,MATCH(MID($B900,1,1),_314_Table3_ColumnLookup,0),FALSE)
+N("314"),
""))))))))))))))))))))))))</f>
        <v>#N/A</v>
      </c>
      <c r="H900" s="321" t="str">
        <f>IFERROR(
IF(ISERROR($D900)=FALSE,$D900,IF(ISERROR($E900)=FALSE,$E900,IF(ISERROR($F900)=FALSE,$F900
+N("012 checkboxes"),
IF(
IF(OR(LEFT($A900,9)="Syndicate",LEFT($A900,12)="NewSyndicate"),VLOOKUP($A900,'012'!$J:$ZW,MATCH("Link to button",'012'!$J$1:$ZW$1,0),0)
+N("309 checkbox"),
IF($C900="309 LCR Summary0",VLOOKUP("Notes990",'309'!$P:$ZZ,MATCH("Link to button",'309'!$P$1:$ZZ$1,0),0)
+N("313 checkboxes"),
IF($C900="313 Financial Information0LcmVsScr",IF($C900="309 LCR Summary0",VLOOKUP("LcmVsScr",'309'!$N:$ZZ,MATCH("Link to button",'309'!$N$1:$ZZ$1,0),0),
IF($C900="313 Financial Information0LcrDocAttached",IF($C900="309 LCR Summary0",VLOOKUP("LcrDocAttached",'309'!$N:$ZZ,MATCH("Link to button",'309'!$N$1:$ZZ$1,0),
0)))))))=1,TRUE,FALSE)
))),"")</f>
        <v/>
      </c>
    </row>
    <row r="901" spans="1:8">
      <c r="A901" s="237" t="e">
        <f>VLOOKUP($G901,CSVLookups!$B:$R,MATCH(A$1,CSVLookups!$B$1:$R$1,0),FALSE)</f>
        <v>#N/A</v>
      </c>
      <c r="B901" s="237" t="e">
        <f>VLOOKUP($G901,CSVLookups!$B:$R,MATCH(B$1,CSVLookups!$B$1:$R$1,0),FALSE)</f>
        <v>#N/A</v>
      </c>
      <c r="C901" s="238" t="e">
        <f t="shared" si="14"/>
        <v>#N/A</v>
      </c>
      <c r="D901" s="238" t="e">
        <f>IF(AND(VALUE(LEFT($A901,3))=309,LEN($B901)=3),VLOOKUP(VALUE(MID($B901,2,2)),_309_Table1,MATCH(MID($B901,1,1),_309_Table1_ColumnLookup,0),FALSE),
  IF($C901="309 LCR SummaryA",OneYearSCR,IF($C901="309 LCR SummaryB",UltimateSCR,IF(VALUE(LEFT($A901,3))=309,VLOOKUP(VALUE(MID($B901,2,1)),_309_Table1,MATCH(MID($B901,1,1),_309_Table1_ColumnLookup,0),FALSE)
+N("309"),
  IF(VALUE(LEFT($A901,3))=310,VLOOKUP(VALUE(MID($B901,2,1)),_310_Table1,MATCH(MID($B901,1,1),_310_Table1_ColumnLookup,0),FALSE)
+N("310"),
  IF(AND(VALUE(LEFT($A901,3))=311,LEN($I901)=4),VLOOKUP($I901,_311_Table1,MATCH($B901,_311_Table1_ColumnLookup,0),FALSE),
  IF(AND(VALUE(LEFT($A901,3))=311,OR($B901="I2",$B901="J2",$B901="K2",$B901="L2")),VLOOKUP('311'!$G$58,_311_Table1,MATCH(MID($B901,1,1),_311_Table1_ColumnLookup,0),FALSE),
  IF(AND(VALUE(LEFT($A901,3))=311,RIGHT($B901,5)="Total"),VLOOKUP('311'!$G$59,_311_Table1,MATCH(MID($B901,1,1),_311_Table1_ColumnLookup,0),FALSE),
  IF(VALUE(LEFT($A901,3))=311,VLOOKUP(VALUE(MID($B901,2,1)),_311_Table1,MATCH(MID($B901,1,1),_311_Table1_ColumnLookup,0),FALSE)
+N("311"),
  IF(AND(VALUE(LEFT($A901,3))=312,LEFT($G901,10)="Unincepted",$B901="G "),VLOOKUP(" ULO",_312_Table1,MATCH('312'!$N$16,_312_Table1_ColumnLookup,0),FALSE),
  IF(AND(VALUE(LEFT($A901,3))=312,LEFT($G901,10)="Unincepted",$B901="O "),VLOOKUP(" ULO",_312_Table1,MATCH('312'!$V$16,_312_Table1_ColumnLookup,0),FALSE),
  IF(AND(VALUE(LEFT($A901,3))=312,LEFT($G901,10)="Unincepted",$B901="Q "),VLOOKUP(" ULO",_312_Table1,MATCH('312'!$X$16,_312_Table1_ColumnLookup,0),FALSE),
  IF(AND(VALUE(LEFT($A901,3))=312,LEFT($G901,10)="Unincepted"),VLOOKUP(" ULO",_312_Table1,MATCH(LEFT($B901,1),_312_Table1_ColumnLookup,0),FALSE),
  IF(AND(VALUE(LEFT($A901,3))=312,LEFT($G901,5)="Total",$B901="G "),VLOOKUP('312'!$F$80,_312_Table1,MATCH('312'!$N$16,_312_Table1_ColumnLookup,0),FALSE),
  IF(AND(VALUE(LEFT($A901,3))=312,LEFT($G901,5)="Total",$B901="O "),VLOOKUP('312'!$F$80,_312_Table1,MATCH('312'!$V$16,_312_Table1_ColumnLookup,0),FALSE),
  IF(AND(VALUE(LEFT($A901,3))=312,LEFT($G901,5)="Total",$B901="Q "),VLOOKUP('312'!$F$80,_312_Table1,MATCH('312'!$X$16,_312_Table1_ColumnLookup,0),FALSE),
  IF(AND(VALUE(LEFT($A901,3))=312,LEFT($G901,5)="Total"),VLOOKUP('312'!$F$80,_312_Table1,MATCH(LEFT($B901,1),_312_Table1_ColumnLookup,0),FALSE),
  IF(AND(VALUE(LEFT($A901,3))=312,LEN($I901)=4,$B901="G"),VLOOKUP($I901,_312_Table1,MATCH('312'!$N$16,_312_Table1_ColumnLookup,0),FALSE),
  IF(AND(VALUE(LEFT($A901,3))=312,LEN($I901)=4,$B901="O"),VLOOKUP($I901,_312_Table1,MATCH('312'!$V$16,_312_Table1_ColumnLookup,0),FALSE),
  IF(AND(VALUE(LEFT($A901,3))=312,LEN($I901)=4,$B901="Q"),VLOOKUP($I901,_312_Table1,MATCH('312'!$X$16,_312_Table1_ColumnLookup,0),FALSE),
  IF(AND(VALUE(LEFT($A901,3))=312,LEN($I901)=4),VLOOKUP($I901,_312_Table1,MATCH(LEFT($B901,1),_312_Table1_ColumnLookup,0),FALSE)
+N("312"),
  IF(VALUE(LEFT($A901,3))=313,VLOOKUP(VALUE(MID($B901,2,1)),_313_Table1,MATCH(MID($B901,1,1),_313_Table1_ColumnLookup,0),FALSE)
+N("313"),
  IF(AND(VALUE(LEFT($A901,3))=314,LEN($B901)=3),VLOOKUP(VALUE(MID($B901,2,2)),_314_Table1,MATCH(MID($B901,1,1),_314_Table1_ColumnLookup,0),FALSE),
  IF(VALUE(LEFT($A901,3))=314,VLOOKUP(VALUE(MID($B901,2,1)),_314_Table1,MATCH(MID($B901,1,1),_314_Table1_ColumnLookup,0),FALSE)
+N("314"),
""))))))))))))))))))))))))</f>
        <v>#N/A</v>
      </c>
      <c r="E901" s="238" t="e">
        <f>IF(AND(VALUE(LEFT($A901,3))=309,LEN($B901)=3),VLOOKUP(VALUE(MID($B901,2,2)),_309_Table2,MATCH(MID($B901,1,1),_309_Table2_ColumnLookup,0),FALSE),
  IF($C901="309 LCR SummaryA",OneYearSCR,IF($C901="309 LCR SummaryB",UltimateSCR,IF(VALUE(LEFT($A901,3))=309,VLOOKUP(VALUE(MID($B901,2,1)),_309_Table2,MATCH(MID($B901,1,1),_309_Table2_ColumnLookup,0),FALSE)
+N("309"),
  IF(VALUE(LEFT($A901,3))=310,VLOOKUP(VALUE(MID($B901,2,1)),_310_Table2,MATCH(MID($B901,1,1),_310_Table2_ColumnLookup,0),FALSE)
+N("310"),
  IF(AND(VALUE(LEFT($A901,3))=311,LEN($I901)=4),VLOOKUP($I901,_311_Table2,MATCH($B901,_311_Table2_ColumnLookup,0),FALSE),
  IF(AND(VALUE(LEFT($A901,3))=311,OR($B901="I2",$B901="J2",$B901="K2",$B901="L2")),VLOOKUP('311'!$G$58,_311_Table2,MATCH(MID($B901,1,1),_311_Table2_ColumnLookup,0),FALSE),
  IF(AND(VALUE(LEFT($A901,3))=311,RIGHT($B901,5)="Total"),VLOOKUP('311'!$G$59,_311_Table2,MATCH(MID($B901,1,1),_311_Table2_ColumnLookup,0),FALSE),
  IF(VALUE(LEFT($A901,3))=311,VLOOKUP(VALUE(MID($B901,2,1)),_311_Table2,MATCH(MID($B901,1,1),_311_Table2_ColumnLookup,0),FALSE)
+N("311"),
  IF(AND(VALUE(LEFT($A901,3))=312,LEFT($G901,10)="Unincepted",$B901="G "),VLOOKUP(" ULO",_312_Table2,MATCH('312'!$N$16,_312_Table2_ColumnLookup,0),FALSE),
  IF(AND(VALUE(LEFT($A901,3))=312,LEFT($G901,10)="Unincepted",$B901="O "),VLOOKUP(" ULO",_312_Table2,MATCH('312'!$V$16,_312_Table2_ColumnLookup,0),FALSE),
  IF(AND(VALUE(LEFT($A901,3))=312,LEFT($G901,10)="Unincepted",$B901="Q "),VLOOKUP(" ULO",_312_Table2,MATCH('312'!$X$16,_312_Table2_ColumnLookup,0),FALSE),
  IF(AND(VALUE(LEFT($A901,3))=312,LEFT($G901,10)="Unincepted"),VLOOKUP(" ULO",_312_Table2,MATCH(LEFT($B901,1),_312_Table2_ColumnLookup,0),FALSE),
  IF(AND(VALUE(LEFT($A901,3))=312,LEFT($G901,5)="Total",$B901="G "),VLOOKUP('312'!$F$80,_312_Table2,MATCH('312'!$N$16,_312_Table2_ColumnLookup,0),FALSE),
  IF(AND(VALUE(LEFT($A901,3))=312,LEFT($G901,5)="Total",$B901="O "),VLOOKUP('312'!$F$80,_312_Table2,MATCH('312'!$V$16,_312_Table2_ColumnLookup,0),FALSE),
  IF(AND(VALUE(LEFT($A901,3))=312,LEFT($G901,5)="Total",$B901="Q "),VLOOKUP('312'!$F$80,_312_Table2,MATCH('312'!$X$16,_312_Table2_ColumnLookup,0),FALSE),
  IF(AND(VALUE(LEFT($A901,3))=312,LEFT($G901,5)="Total"),VLOOKUP('312'!$F$80,_312_Table2,MATCH(LEFT($B901,1),_312_Table2_ColumnLookup,0),FALSE),
  IF(AND(VALUE(LEFT($A901,3))=312,LEN($I901)=4,$B901="G"),VLOOKUP($I901,_312_Table2,MATCH('312'!$N$16,_312_Table2_ColumnLookup,0),FALSE),
  IF(AND(VALUE(LEFT($A901,3))=312,LEN($I901)=4,$B901="O"),VLOOKUP($I901,_312_Table2,MATCH('312'!$V$16,_312_Table2_ColumnLookup,0),FALSE),
  IF(AND(VALUE(LEFT($A901,3))=312,LEN($I901)=4,$B901="Q"),VLOOKUP($I901,_312_Table2,MATCH('312'!$X$16,_312_Table2_ColumnLookup,0),FALSE),
  IF(AND(VALUE(LEFT($A901,3))=312,LEN($I901)=4),VLOOKUP($I901,_312_Table2,MATCH(LEFT($B901,1),_312_Table2_ColumnLookup,0),FALSE)
+N("312"),
  IF(VALUE(LEFT($A901,3))=313,VLOOKUP(VALUE(MID($B901,2,1)),_313_Table2,MATCH(MID($B901,1,1),_313_Table2_ColumnLookup,0),FALSE)
+N("313"),
  IF(AND(VALUE(LEFT($A901,3))=314,LEN($B901)=3),VLOOKUP(VALUE(MID($B901,2,2)),_314_Table2,MATCH(MID($B901,1,1),_314_Table2_ColumnLookup,0),FALSE),
  IF(VALUE(LEFT($A901,3))=314,VLOOKUP(VALUE(MID($B901,2,1)),_314_Table2,MATCH(MID($B901,1,1),_314_Table2_ColumnLookup,0),FALSE)
+N("314"),
""))))))))))))))))))))))))</f>
        <v>#N/A</v>
      </c>
      <c r="F901" s="238" t="e">
        <f>IF(AND(VALUE(LEFT($A901,3))=309,LEN($B901)=3),VLOOKUP(VALUE(MID($B901,2,2)),_309_Table3,MATCH(MID($B901,1,1),_309_Table3_ColumnLookup,0),FALSE),
  IF($C901="309 LCR SummaryA",OneYearSCR,IF($C901="309 LCR SummaryB",UltimateSCR,IF(VALUE(LEFT($A901,3))=309,VLOOKUP(VALUE(MID($B901,2,1)),_309_Table3,MATCH(MID($B901,1,1),_309_Table3_ColumnLookup,0),FALSE)
+N("309"),
  IF(VALUE(LEFT($A901,3))=310,VLOOKUP(VALUE(MID($B901,2,1)),_310_Table3,MATCH(MID($B901,1,1),_310_Table3_ColumnLookup,0),FALSE)
+N("310"),
  IF(AND(VALUE(LEFT($A901,3))=311,LEN($I901)=4),VLOOKUP($I901,_311_Table3,MATCH($B901,_311_Table3_ColumnLookup,0),FALSE),
  IF(AND(VALUE(LEFT($A901,3))=311,OR($B901="I2",$B901="J2",$B901="K2",$B901="L2")),VLOOKUP('311'!$G$58,_311_Table3,MATCH(MID($B901,1,1),_311_Table3_ColumnLookup,0),FALSE),
  IF(AND(VALUE(LEFT($A901,3))=311,RIGHT($B901,5)="Total"),VLOOKUP('311'!$G$59,_311_Table3,MATCH(MID($B901,1,1),_311_Table3_ColumnLookup,0),FALSE),
  IF(VALUE(LEFT($A901,3))=311,VLOOKUP(VALUE(MID($B901,2,1)),_311_Table3,MATCH(MID($B901,1,1),_311_Table3_ColumnLookup,0),FALSE)
+N("311"),
  IF(AND(VALUE(LEFT($A901,3))=312,LEFT($G901,10)="Unincepted",$B901="G "),VLOOKUP(" ULO",_312_Table3,MATCH('312'!$N$16,_312_Table3_ColumnLookup,0),FALSE),
  IF(AND(VALUE(LEFT($A901,3))=312,LEFT($G901,10)="Unincepted",$B901="O "),VLOOKUP(" ULO",_312_Table3,MATCH('312'!$V$16,_312_Table3_ColumnLookup,0),FALSE),
  IF(AND(VALUE(LEFT($A901,3))=312,LEFT($G901,10)="Unincepted",$B901="Q "),VLOOKUP(" ULO",_312_Table3,MATCH('312'!$X$16,_312_Table3_ColumnLookup,0),FALSE),
  IF(AND(VALUE(LEFT($A901,3))=312,LEFT($G901,10)="Unincepted"),VLOOKUP(" ULO",_312_Table3,MATCH(LEFT($B901,1),_312_Table3_ColumnLookup,0),FALSE),
  IF(AND(VALUE(LEFT($A901,3))=312,LEFT($G901,5)="Total",$B901="G "),VLOOKUP('312'!$F$80,_312_Table3,MATCH('312'!$N$16,_312_Table3_ColumnLookup,0),FALSE),
  IF(AND(VALUE(LEFT($A901,3))=312,LEFT($G901,5)="Total",$B901="O "),VLOOKUP('312'!$F$80,_312_Table3,MATCH('312'!$V$16,_312_Table3_ColumnLookup,0),FALSE),
  IF(AND(VALUE(LEFT($A901,3))=312,LEFT($G901,5)="Total",$B901="Q "),VLOOKUP('312'!$F$80,_312_Table3,MATCH('312'!$X$16,_312_Table3_ColumnLookup,0),FALSE),
  IF(AND(VALUE(LEFT($A901,3))=312,LEFT($G901,5)="Total"),VLOOKUP('312'!$F$80,_312_Table3,MATCH(LEFT($B901,1),_312_Table3_ColumnLookup,0),FALSE),
  IF(AND(VALUE(LEFT($A901,3))=312,LEN($I901)=4,$B901="G"),VLOOKUP($I901,_312_Table3,MATCH('312'!$N$16,_312_Table3_ColumnLookup,0),FALSE),
  IF(AND(VALUE(LEFT($A901,3))=312,LEN($I901)=4,$B901="O"),VLOOKUP($I901,_312_Table3,MATCH('312'!$V$16,_312_Table3_ColumnLookup,0),FALSE),
  IF(AND(VALUE(LEFT($A901,3))=312,LEN($I901)=4,$B901="Q"),VLOOKUP($I901,_312_Table3,MATCH('312'!$X$16,_312_Table3_ColumnLookup,0),FALSE),
  IF(AND(VALUE(LEFT($A901,3))=312,LEN($I901)=4),VLOOKUP($I901,_312_Table3,MATCH(LEFT($B901,1),_312_Table3_ColumnLookup,0),FALSE)
+N("312"),
  IF(VALUE(LEFT($A901,3))=313,VLOOKUP(VALUE(MID($B901,2,1)),_313_Table3,MATCH(MID($B901,1,1),_313_Table3_ColumnLookup,0),FALSE)
+N("313"),
  IF(AND(VALUE(LEFT($A901,3))=314,LEN($B901)=3),VLOOKUP(VALUE(MID($B901,2,2)),_314_Table3,MATCH(MID($B901,1,1),_314_Table3_ColumnLookup,0),FALSE),
  IF(VALUE(LEFT($A901,3))=314,VLOOKUP(VALUE(MID($B901,2,1)),_314_Table3,MATCH(MID($B901,1,1),_314_Table3_ColumnLookup,0),FALSE)
+N("314"),
""))))))))))))))))))))))))</f>
        <v>#N/A</v>
      </c>
      <c r="H901" s="321" t="str">
        <f>IFERROR(
IF(ISERROR($D901)=FALSE,$D901,IF(ISERROR($E901)=FALSE,$E901,IF(ISERROR($F901)=FALSE,$F901
+N("012 checkboxes"),
IF(
IF(OR(LEFT($A901,9)="Syndicate",LEFT($A901,12)="NewSyndicate"),VLOOKUP($A901,'012'!$J:$ZW,MATCH("Link to button",'012'!$J$1:$ZW$1,0),0)
+N("309 checkbox"),
IF($C901="309 LCR Summary0",VLOOKUP("Notes990",'309'!$P:$ZZ,MATCH("Link to button",'309'!$P$1:$ZZ$1,0),0)
+N("313 checkboxes"),
IF($C901="313 Financial Information0LcmVsScr",IF($C901="309 LCR Summary0",VLOOKUP("LcmVsScr",'309'!$N:$ZZ,MATCH("Link to button",'309'!$N$1:$ZZ$1,0),0),
IF($C901="313 Financial Information0LcrDocAttached",IF($C901="309 LCR Summary0",VLOOKUP("LcrDocAttached",'309'!$N:$ZZ,MATCH("Link to button",'309'!$N$1:$ZZ$1,0),
0)))))))=1,TRUE,FALSE)
))),"")</f>
        <v/>
      </c>
    </row>
    <row r="902" spans="1:8">
      <c r="A902" s="237" t="e">
        <f>VLOOKUP($G902,CSVLookups!$B:$R,MATCH(A$1,CSVLookups!$B$1:$R$1,0),FALSE)</f>
        <v>#N/A</v>
      </c>
      <c r="B902" s="237" t="e">
        <f>VLOOKUP($G902,CSVLookups!$B:$R,MATCH(B$1,CSVLookups!$B$1:$R$1,0),FALSE)</f>
        <v>#N/A</v>
      </c>
      <c r="C902" s="238" t="e">
        <f t="shared" si="14"/>
        <v>#N/A</v>
      </c>
      <c r="D902" s="238" t="e">
        <f>IF(AND(VALUE(LEFT($A902,3))=309,LEN($B902)=3),VLOOKUP(VALUE(MID($B902,2,2)),_309_Table1,MATCH(MID($B902,1,1),_309_Table1_ColumnLookup,0),FALSE),
  IF($C902="309 LCR SummaryA",OneYearSCR,IF($C902="309 LCR SummaryB",UltimateSCR,IF(VALUE(LEFT($A902,3))=309,VLOOKUP(VALUE(MID($B902,2,1)),_309_Table1,MATCH(MID($B902,1,1),_309_Table1_ColumnLookup,0),FALSE)
+N("309"),
  IF(VALUE(LEFT($A902,3))=310,VLOOKUP(VALUE(MID($B902,2,1)),_310_Table1,MATCH(MID($B902,1,1),_310_Table1_ColumnLookup,0),FALSE)
+N("310"),
  IF(AND(VALUE(LEFT($A902,3))=311,LEN($I902)=4),VLOOKUP($I902,_311_Table1,MATCH($B902,_311_Table1_ColumnLookup,0),FALSE),
  IF(AND(VALUE(LEFT($A902,3))=311,OR($B902="I2",$B902="J2",$B902="K2",$B902="L2")),VLOOKUP('311'!$G$58,_311_Table1,MATCH(MID($B902,1,1),_311_Table1_ColumnLookup,0),FALSE),
  IF(AND(VALUE(LEFT($A902,3))=311,RIGHT($B902,5)="Total"),VLOOKUP('311'!$G$59,_311_Table1,MATCH(MID($B902,1,1),_311_Table1_ColumnLookup,0),FALSE),
  IF(VALUE(LEFT($A902,3))=311,VLOOKUP(VALUE(MID($B902,2,1)),_311_Table1,MATCH(MID($B902,1,1),_311_Table1_ColumnLookup,0),FALSE)
+N("311"),
  IF(AND(VALUE(LEFT($A902,3))=312,LEFT($G902,10)="Unincepted",$B902="G "),VLOOKUP(" ULO",_312_Table1,MATCH('312'!$N$16,_312_Table1_ColumnLookup,0),FALSE),
  IF(AND(VALUE(LEFT($A902,3))=312,LEFT($G902,10)="Unincepted",$B902="O "),VLOOKUP(" ULO",_312_Table1,MATCH('312'!$V$16,_312_Table1_ColumnLookup,0),FALSE),
  IF(AND(VALUE(LEFT($A902,3))=312,LEFT($G902,10)="Unincepted",$B902="Q "),VLOOKUP(" ULO",_312_Table1,MATCH('312'!$X$16,_312_Table1_ColumnLookup,0),FALSE),
  IF(AND(VALUE(LEFT($A902,3))=312,LEFT($G902,10)="Unincepted"),VLOOKUP(" ULO",_312_Table1,MATCH(LEFT($B902,1),_312_Table1_ColumnLookup,0),FALSE),
  IF(AND(VALUE(LEFT($A902,3))=312,LEFT($G902,5)="Total",$B902="G "),VLOOKUP('312'!$F$80,_312_Table1,MATCH('312'!$N$16,_312_Table1_ColumnLookup,0),FALSE),
  IF(AND(VALUE(LEFT($A902,3))=312,LEFT($G902,5)="Total",$B902="O "),VLOOKUP('312'!$F$80,_312_Table1,MATCH('312'!$V$16,_312_Table1_ColumnLookup,0),FALSE),
  IF(AND(VALUE(LEFT($A902,3))=312,LEFT($G902,5)="Total",$B902="Q "),VLOOKUP('312'!$F$80,_312_Table1,MATCH('312'!$X$16,_312_Table1_ColumnLookup,0),FALSE),
  IF(AND(VALUE(LEFT($A902,3))=312,LEFT($G902,5)="Total"),VLOOKUP('312'!$F$80,_312_Table1,MATCH(LEFT($B902,1),_312_Table1_ColumnLookup,0),FALSE),
  IF(AND(VALUE(LEFT($A902,3))=312,LEN($I902)=4,$B902="G"),VLOOKUP($I902,_312_Table1,MATCH('312'!$N$16,_312_Table1_ColumnLookup,0),FALSE),
  IF(AND(VALUE(LEFT($A902,3))=312,LEN($I902)=4,$B902="O"),VLOOKUP($I902,_312_Table1,MATCH('312'!$V$16,_312_Table1_ColumnLookup,0),FALSE),
  IF(AND(VALUE(LEFT($A902,3))=312,LEN($I902)=4,$B902="Q"),VLOOKUP($I902,_312_Table1,MATCH('312'!$X$16,_312_Table1_ColumnLookup,0),FALSE),
  IF(AND(VALUE(LEFT($A902,3))=312,LEN($I902)=4),VLOOKUP($I902,_312_Table1,MATCH(LEFT($B902,1),_312_Table1_ColumnLookup,0),FALSE)
+N("312"),
  IF(VALUE(LEFT($A902,3))=313,VLOOKUP(VALUE(MID($B902,2,1)),_313_Table1,MATCH(MID($B902,1,1),_313_Table1_ColumnLookup,0),FALSE)
+N("313"),
  IF(AND(VALUE(LEFT($A902,3))=314,LEN($B902)=3),VLOOKUP(VALUE(MID($B902,2,2)),_314_Table1,MATCH(MID($B902,1,1),_314_Table1_ColumnLookup,0),FALSE),
  IF(VALUE(LEFT($A902,3))=314,VLOOKUP(VALUE(MID($B902,2,1)),_314_Table1,MATCH(MID($B902,1,1),_314_Table1_ColumnLookup,0),FALSE)
+N("314"),
""))))))))))))))))))))))))</f>
        <v>#N/A</v>
      </c>
      <c r="E902" s="238" t="e">
        <f>IF(AND(VALUE(LEFT($A902,3))=309,LEN($B902)=3),VLOOKUP(VALUE(MID($B902,2,2)),_309_Table2,MATCH(MID($B902,1,1),_309_Table2_ColumnLookup,0),FALSE),
  IF($C902="309 LCR SummaryA",OneYearSCR,IF($C902="309 LCR SummaryB",UltimateSCR,IF(VALUE(LEFT($A902,3))=309,VLOOKUP(VALUE(MID($B902,2,1)),_309_Table2,MATCH(MID($B902,1,1),_309_Table2_ColumnLookup,0),FALSE)
+N("309"),
  IF(VALUE(LEFT($A902,3))=310,VLOOKUP(VALUE(MID($B902,2,1)),_310_Table2,MATCH(MID($B902,1,1),_310_Table2_ColumnLookup,0),FALSE)
+N("310"),
  IF(AND(VALUE(LEFT($A902,3))=311,LEN($I902)=4),VLOOKUP($I902,_311_Table2,MATCH($B902,_311_Table2_ColumnLookup,0),FALSE),
  IF(AND(VALUE(LEFT($A902,3))=311,OR($B902="I2",$B902="J2",$B902="K2",$B902="L2")),VLOOKUP('311'!$G$58,_311_Table2,MATCH(MID($B902,1,1),_311_Table2_ColumnLookup,0),FALSE),
  IF(AND(VALUE(LEFT($A902,3))=311,RIGHT($B902,5)="Total"),VLOOKUP('311'!$G$59,_311_Table2,MATCH(MID($B902,1,1),_311_Table2_ColumnLookup,0),FALSE),
  IF(VALUE(LEFT($A902,3))=311,VLOOKUP(VALUE(MID($B902,2,1)),_311_Table2,MATCH(MID($B902,1,1),_311_Table2_ColumnLookup,0),FALSE)
+N("311"),
  IF(AND(VALUE(LEFT($A902,3))=312,LEFT($G902,10)="Unincepted",$B902="G "),VLOOKUP(" ULO",_312_Table2,MATCH('312'!$N$16,_312_Table2_ColumnLookup,0),FALSE),
  IF(AND(VALUE(LEFT($A902,3))=312,LEFT($G902,10)="Unincepted",$B902="O "),VLOOKUP(" ULO",_312_Table2,MATCH('312'!$V$16,_312_Table2_ColumnLookup,0),FALSE),
  IF(AND(VALUE(LEFT($A902,3))=312,LEFT($G902,10)="Unincepted",$B902="Q "),VLOOKUP(" ULO",_312_Table2,MATCH('312'!$X$16,_312_Table2_ColumnLookup,0),FALSE),
  IF(AND(VALUE(LEFT($A902,3))=312,LEFT($G902,10)="Unincepted"),VLOOKUP(" ULO",_312_Table2,MATCH(LEFT($B902,1),_312_Table2_ColumnLookup,0),FALSE),
  IF(AND(VALUE(LEFT($A902,3))=312,LEFT($G902,5)="Total",$B902="G "),VLOOKUP('312'!$F$80,_312_Table2,MATCH('312'!$N$16,_312_Table2_ColumnLookup,0),FALSE),
  IF(AND(VALUE(LEFT($A902,3))=312,LEFT($G902,5)="Total",$B902="O "),VLOOKUP('312'!$F$80,_312_Table2,MATCH('312'!$V$16,_312_Table2_ColumnLookup,0),FALSE),
  IF(AND(VALUE(LEFT($A902,3))=312,LEFT($G902,5)="Total",$B902="Q "),VLOOKUP('312'!$F$80,_312_Table2,MATCH('312'!$X$16,_312_Table2_ColumnLookup,0),FALSE),
  IF(AND(VALUE(LEFT($A902,3))=312,LEFT($G902,5)="Total"),VLOOKUP('312'!$F$80,_312_Table2,MATCH(LEFT($B902,1),_312_Table2_ColumnLookup,0),FALSE),
  IF(AND(VALUE(LEFT($A902,3))=312,LEN($I902)=4,$B902="G"),VLOOKUP($I902,_312_Table2,MATCH('312'!$N$16,_312_Table2_ColumnLookup,0),FALSE),
  IF(AND(VALUE(LEFT($A902,3))=312,LEN($I902)=4,$B902="O"),VLOOKUP($I902,_312_Table2,MATCH('312'!$V$16,_312_Table2_ColumnLookup,0),FALSE),
  IF(AND(VALUE(LEFT($A902,3))=312,LEN($I902)=4,$B902="Q"),VLOOKUP($I902,_312_Table2,MATCH('312'!$X$16,_312_Table2_ColumnLookup,0),FALSE),
  IF(AND(VALUE(LEFT($A902,3))=312,LEN($I902)=4),VLOOKUP($I902,_312_Table2,MATCH(LEFT($B902,1),_312_Table2_ColumnLookup,0),FALSE)
+N("312"),
  IF(VALUE(LEFT($A902,3))=313,VLOOKUP(VALUE(MID($B902,2,1)),_313_Table2,MATCH(MID($B902,1,1),_313_Table2_ColumnLookup,0),FALSE)
+N("313"),
  IF(AND(VALUE(LEFT($A902,3))=314,LEN($B902)=3),VLOOKUP(VALUE(MID($B902,2,2)),_314_Table2,MATCH(MID($B902,1,1),_314_Table2_ColumnLookup,0),FALSE),
  IF(VALUE(LEFT($A902,3))=314,VLOOKUP(VALUE(MID($B902,2,1)),_314_Table2,MATCH(MID($B902,1,1),_314_Table2_ColumnLookup,0),FALSE)
+N("314"),
""))))))))))))))))))))))))</f>
        <v>#N/A</v>
      </c>
      <c r="F902" s="238" t="e">
        <f>IF(AND(VALUE(LEFT($A902,3))=309,LEN($B902)=3),VLOOKUP(VALUE(MID($B902,2,2)),_309_Table3,MATCH(MID($B902,1,1),_309_Table3_ColumnLookup,0),FALSE),
  IF($C902="309 LCR SummaryA",OneYearSCR,IF($C902="309 LCR SummaryB",UltimateSCR,IF(VALUE(LEFT($A902,3))=309,VLOOKUP(VALUE(MID($B902,2,1)),_309_Table3,MATCH(MID($B902,1,1),_309_Table3_ColumnLookup,0),FALSE)
+N("309"),
  IF(VALUE(LEFT($A902,3))=310,VLOOKUP(VALUE(MID($B902,2,1)),_310_Table3,MATCH(MID($B902,1,1),_310_Table3_ColumnLookup,0),FALSE)
+N("310"),
  IF(AND(VALUE(LEFT($A902,3))=311,LEN($I902)=4),VLOOKUP($I902,_311_Table3,MATCH($B902,_311_Table3_ColumnLookup,0),FALSE),
  IF(AND(VALUE(LEFT($A902,3))=311,OR($B902="I2",$B902="J2",$B902="K2",$B902="L2")),VLOOKUP('311'!$G$58,_311_Table3,MATCH(MID($B902,1,1),_311_Table3_ColumnLookup,0),FALSE),
  IF(AND(VALUE(LEFT($A902,3))=311,RIGHT($B902,5)="Total"),VLOOKUP('311'!$G$59,_311_Table3,MATCH(MID($B902,1,1),_311_Table3_ColumnLookup,0),FALSE),
  IF(VALUE(LEFT($A902,3))=311,VLOOKUP(VALUE(MID($B902,2,1)),_311_Table3,MATCH(MID($B902,1,1),_311_Table3_ColumnLookup,0),FALSE)
+N("311"),
  IF(AND(VALUE(LEFT($A902,3))=312,LEFT($G902,10)="Unincepted",$B902="G "),VLOOKUP(" ULO",_312_Table3,MATCH('312'!$N$16,_312_Table3_ColumnLookup,0),FALSE),
  IF(AND(VALUE(LEFT($A902,3))=312,LEFT($G902,10)="Unincepted",$B902="O "),VLOOKUP(" ULO",_312_Table3,MATCH('312'!$V$16,_312_Table3_ColumnLookup,0),FALSE),
  IF(AND(VALUE(LEFT($A902,3))=312,LEFT($G902,10)="Unincepted",$B902="Q "),VLOOKUP(" ULO",_312_Table3,MATCH('312'!$X$16,_312_Table3_ColumnLookup,0),FALSE),
  IF(AND(VALUE(LEFT($A902,3))=312,LEFT($G902,10)="Unincepted"),VLOOKUP(" ULO",_312_Table3,MATCH(LEFT($B902,1),_312_Table3_ColumnLookup,0),FALSE),
  IF(AND(VALUE(LEFT($A902,3))=312,LEFT($G902,5)="Total",$B902="G "),VLOOKUP('312'!$F$80,_312_Table3,MATCH('312'!$N$16,_312_Table3_ColumnLookup,0),FALSE),
  IF(AND(VALUE(LEFT($A902,3))=312,LEFT($G902,5)="Total",$B902="O "),VLOOKUP('312'!$F$80,_312_Table3,MATCH('312'!$V$16,_312_Table3_ColumnLookup,0),FALSE),
  IF(AND(VALUE(LEFT($A902,3))=312,LEFT($G902,5)="Total",$B902="Q "),VLOOKUP('312'!$F$80,_312_Table3,MATCH('312'!$X$16,_312_Table3_ColumnLookup,0),FALSE),
  IF(AND(VALUE(LEFT($A902,3))=312,LEFT($G902,5)="Total"),VLOOKUP('312'!$F$80,_312_Table3,MATCH(LEFT($B902,1),_312_Table3_ColumnLookup,0),FALSE),
  IF(AND(VALUE(LEFT($A902,3))=312,LEN($I902)=4,$B902="G"),VLOOKUP($I902,_312_Table3,MATCH('312'!$N$16,_312_Table3_ColumnLookup,0),FALSE),
  IF(AND(VALUE(LEFT($A902,3))=312,LEN($I902)=4,$B902="O"),VLOOKUP($I902,_312_Table3,MATCH('312'!$V$16,_312_Table3_ColumnLookup,0),FALSE),
  IF(AND(VALUE(LEFT($A902,3))=312,LEN($I902)=4,$B902="Q"),VLOOKUP($I902,_312_Table3,MATCH('312'!$X$16,_312_Table3_ColumnLookup,0),FALSE),
  IF(AND(VALUE(LEFT($A902,3))=312,LEN($I902)=4),VLOOKUP($I902,_312_Table3,MATCH(LEFT($B902,1),_312_Table3_ColumnLookup,0),FALSE)
+N("312"),
  IF(VALUE(LEFT($A902,3))=313,VLOOKUP(VALUE(MID($B902,2,1)),_313_Table3,MATCH(MID($B902,1,1),_313_Table3_ColumnLookup,0),FALSE)
+N("313"),
  IF(AND(VALUE(LEFT($A902,3))=314,LEN($B902)=3),VLOOKUP(VALUE(MID($B902,2,2)),_314_Table3,MATCH(MID($B902,1,1),_314_Table3_ColumnLookup,0),FALSE),
  IF(VALUE(LEFT($A902,3))=314,VLOOKUP(VALUE(MID($B902,2,1)),_314_Table3,MATCH(MID($B902,1,1),_314_Table3_ColumnLookup,0),FALSE)
+N("314"),
""))))))))))))))))))))))))</f>
        <v>#N/A</v>
      </c>
      <c r="H902" s="321" t="str">
        <f>IFERROR(
IF(ISERROR($D902)=FALSE,$D902,IF(ISERROR($E902)=FALSE,$E902,IF(ISERROR($F902)=FALSE,$F902
+N("012 checkboxes"),
IF(
IF(OR(LEFT($A902,9)="Syndicate",LEFT($A902,12)="NewSyndicate"),VLOOKUP($A902,'012'!$J:$ZW,MATCH("Link to button",'012'!$J$1:$ZW$1,0),0)
+N("309 checkbox"),
IF($C902="309 LCR Summary0",VLOOKUP("Notes990",'309'!$P:$ZZ,MATCH("Link to button",'309'!$P$1:$ZZ$1,0),0)
+N("313 checkboxes"),
IF($C902="313 Financial Information0LcmVsScr",IF($C902="309 LCR Summary0",VLOOKUP("LcmVsScr",'309'!$N:$ZZ,MATCH("Link to button",'309'!$N$1:$ZZ$1,0),0),
IF($C902="313 Financial Information0LcrDocAttached",IF($C902="309 LCR Summary0",VLOOKUP("LcrDocAttached",'309'!$N:$ZZ,MATCH("Link to button",'309'!$N$1:$ZZ$1,0),
0)))))))=1,TRUE,FALSE)
))),"")</f>
        <v/>
      </c>
    </row>
    <row r="903" spans="1:8">
      <c r="A903" s="237" t="e">
        <f>VLOOKUP($G903,CSVLookups!$B:$R,MATCH(A$1,CSVLookups!$B$1:$R$1,0),FALSE)</f>
        <v>#N/A</v>
      </c>
      <c r="B903" s="237" t="e">
        <f>VLOOKUP($G903,CSVLookups!$B:$R,MATCH(B$1,CSVLookups!$B$1:$R$1,0),FALSE)</f>
        <v>#N/A</v>
      </c>
      <c r="C903" s="238" t="e">
        <f t="shared" si="14"/>
        <v>#N/A</v>
      </c>
      <c r="D903" s="238" t="e">
        <f>IF(AND(VALUE(LEFT($A903,3))=309,LEN($B903)=3),VLOOKUP(VALUE(MID($B903,2,2)),_309_Table1,MATCH(MID($B903,1,1),_309_Table1_ColumnLookup,0),FALSE),
  IF($C903="309 LCR SummaryA",OneYearSCR,IF($C903="309 LCR SummaryB",UltimateSCR,IF(VALUE(LEFT($A903,3))=309,VLOOKUP(VALUE(MID($B903,2,1)),_309_Table1,MATCH(MID($B903,1,1),_309_Table1_ColumnLookup,0),FALSE)
+N("309"),
  IF(VALUE(LEFT($A903,3))=310,VLOOKUP(VALUE(MID($B903,2,1)),_310_Table1,MATCH(MID($B903,1,1),_310_Table1_ColumnLookup,0),FALSE)
+N("310"),
  IF(AND(VALUE(LEFT($A903,3))=311,LEN($I903)=4),VLOOKUP($I903,_311_Table1,MATCH($B903,_311_Table1_ColumnLookup,0),FALSE),
  IF(AND(VALUE(LEFT($A903,3))=311,OR($B903="I2",$B903="J2",$B903="K2",$B903="L2")),VLOOKUP('311'!$G$58,_311_Table1,MATCH(MID($B903,1,1),_311_Table1_ColumnLookup,0),FALSE),
  IF(AND(VALUE(LEFT($A903,3))=311,RIGHT($B903,5)="Total"),VLOOKUP('311'!$G$59,_311_Table1,MATCH(MID($B903,1,1),_311_Table1_ColumnLookup,0),FALSE),
  IF(VALUE(LEFT($A903,3))=311,VLOOKUP(VALUE(MID($B903,2,1)),_311_Table1,MATCH(MID($B903,1,1),_311_Table1_ColumnLookup,0),FALSE)
+N("311"),
  IF(AND(VALUE(LEFT($A903,3))=312,LEFT($G903,10)="Unincepted",$B903="G "),VLOOKUP(" ULO",_312_Table1,MATCH('312'!$N$16,_312_Table1_ColumnLookup,0),FALSE),
  IF(AND(VALUE(LEFT($A903,3))=312,LEFT($G903,10)="Unincepted",$B903="O "),VLOOKUP(" ULO",_312_Table1,MATCH('312'!$V$16,_312_Table1_ColumnLookup,0),FALSE),
  IF(AND(VALUE(LEFT($A903,3))=312,LEFT($G903,10)="Unincepted",$B903="Q "),VLOOKUP(" ULO",_312_Table1,MATCH('312'!$X$16,_312_Table1_ColumnLookup,0),FALSE),
  IF(AND(VALUE(LEFT($A903,3))=312,LEFT($G903,10)="Unincepted"),VLOOKUP(" ULO",_312_Table1,MATCH(LEFT($B903,1),_312_Table1_ColumnLookup,0),FALSE),
  IF(AND(VALUE(LEFT($A903,3))=312,LEFT($G903,5)="Total",$B903="G "),VLOOKUP('312'!$F$80,_312_Table1,MATCH('312'!$N$16,_312_Table1_ColumnLookup,0),FALSE),
  IF(AND(VALUE(LEFT($A903,3))=312,LEFT($G903,5)="Total",$B903="O "),VLOOKUP('312'!$F$80,_312_Table1,MATCH('312'!$V$16,_312_Table1_ColumnLookup,0),FALSE),
  IF(AND(VALUE(LEFT($A903,3))=312,LEFT($G903,5)="Total",$B903="Q "),VLOOKUP('312'!$F$80,_312_Table1,MATCH('312'!$X$16,_312_Table1_ColumnLookup,0),FALSE),
  IF(AND(VALUE(LEFT($A903,3))=312,LEFT($G903,5)="Total"),VLOOKUP('312'!$F$80,_312_Table1,MATCH(LEFT($B903,1),_312_Table1_ColumnLookup,0),FALSE),
  IF(AND(VALUE(LEFT($A903,3))=312,LEN($I903)=4,$B903="G"),VLOOKUP($I903,_312_Table1,MATCH('312'!$N$16,_312_Table1_ColumnLookup,0),FALSE),
  IF(AND(VALUE(LEFT($A903,3))=312,LEN($I903)=4,$B903="O"),VLOOKUP($I903,_312_Table1,MATCH('312'!$V$16,_312_Table1_ColumnLookup,0),FALSE),
  IF(AND(VALUE(LEFT($A903,3))=312,LEN($I903)=4,$B903="Q"),VLOOKUP($I903,_312_Table1,MATCH('312'!$X$16,_312_Table1_ColumnLookup,0),FALSE),
  IF(AND(VALUE(LEFT($A903,3))=312,LEN($I903)=4),VLOOKUP($I903,_312_Table1,MATCH(LEFT($B903,1),_312_Table1_ColumnLookup,0),FALSE)
+N("312"),
  IF(VALUE(LEFT($A903,3))=313,VLOOKUP(VALUE(MID($B903,2,1)),_313_Table1,MATCH(MID($B903,1,1),_313_Table1_ColumnLookup,0),FALSE)
+N("313"),
  IF(AND(VALUE(LEFT($A903,3))=314,LEN($B903)=3),VLOOKUP(VALUE(MID($B903,2,2)),_314_Table1,MATCH(MID($B903,1,1),_314_Table1_ColumnLookup,0),FALSE),
  IF(VALUE(LEFT($A903,3))=314,VLOOKUP(VALUE(MID($B903,2,1)),_314_Table1,MATCH(MID($B903,1,1),_314_Table1_ColumnLookup,0),FALSE)
+N("314"),
""))))))))))))))))))))))))</f>
        <v>#N/A</v>
      </c>
      <c r="E903" s="238" t="e">
        <f>IF(AND(VALUE(LEFT($A903,3))=309,LEN($B903)=3),VLOOKUP(VALUE(MID($B903,2,2)),_309_Table2,MATCH(MID($B903,1,1),_309_Table2_ColumnLookup,0),FALSE),
  IF($C903="309 LCR SummaryA",OneYearSCR,IF($C903="309 LCR SummaryB",UltimateSCR,IF(VALUE(LEFT($A903,3))=309,VLOOKUP(VALUE(MID($B903,2,1)),_309_Table2,MATCH(MID($B903,1,1),_309_Table2_ColumnLookup,0),FALSE)
+N("309"),
  IF(VALUE(LEFT($A903,3))=310,VLOOKUP(VALUE(MID($B903,2,1)),_310_Table2,MATCH(MID($B903,1,1),_310_Table2_ColumnLookup,0),FALSE)
+N("310"),
  IF(AND(VALUE(LEFT($A903,3))=311,LEN($I903)=4),VLOOKUP($I903,_311_Table2,MATCH($B903,_311_Table2_ColumnLookup,0),FALSE),
  IF(AND(VALUE(LEFT($A903,3))=311,OR($B903="I2",$B903="J2",$B903="K2",$B903="L2")),VLOOKUP('311'!$G$58,_311_Table2,MATCH(MID($B903,1,1),_311_Table2_ColumnLookup,0),FALSE),
  IF(AND(VALUE(LEFT($A903,3))=311,RIGHT($B903,5)="Total"),VLOOKUP('311'!$G$59,_311_Table2,MATCH(MID($B903,1,1),_311_Table2_ColumnLookup,0),FALSE),
  IF(VALUE(LEFT($A903,3))=311,VLOOKUP(VALUE(MID($B903,2,1)),_311_Table2,MATCH(MID($B903,1,1),_311_Table2_ColumnLookup,0),FALSE)
+N("311"),
  IF(AND(VALUE(LEFT($A903,3))=312,LEFT($G903,10)="Unincepted",$B903="G "),VLOOKUP(" ULO",_312_Table2,MATCH('312'!$N$16,_312_Table2_ColumnLookup,0),FALSE),
  IF(AND(VALUE(LEFT($A903,3))=312,LEFT($G903,10)="Unincepted",$B903="O "),VLOOKUP(" ULO",_312_Table2,MATCH('312'!$V$16,_312_Table2_ColumnLookup,0),FALSE),
  IF(AND(VALUE(LEFT($A903,3))=312,LEFT($G903,10)="Unincepted",$B903="Q "),VLOOKUP(" ULO",_312_Table2,MATCH('312'!$X$16,_312_Table2_ColumnLookup,0),FALSE),
  IF(AND(VALUE(LEFT($A903,3))=312,LEFT($G903,10)="Unincepted"),VLOOKUP(" ULO",_312_Table2,MATCH(LEFT($B903,1),_312_Table2_ColumnLookup,0),FALSE),
  IF(AND(VALUE(LEFT($A903,3))=312,LEFT($G903,5)="Total",$B903="G "),VLOOKUP('312'!$F$80,_312_Table2,MATCH('312'!$N$16,_312_Table2_ColumnLookup,0),FALSE),
  IF(AND(VALUE(LEFT($A903,3))=312,LEFT($G903,5)="Total",$B903="O "),VLOOKUP('312'!$F$80,_312_Table2,MATCH('312'!$V$16,_312_Table2_ColumnLookup,0),FALSE),
  IF(AND(VALUE(LEFT($A903,3))=312,LEFT($G903,5)="Total",$B903="Q "),VLOOKUP('312'!$F$80,_312_Table2,MATCH('312'!$X$16,_312_Table2_ColumnLookup,0),FALSE),
  IF(AND(VALUE(LEFT($A903,3))=312,LEFT($G903,5)="Total"),VLOOKUP('312'!$F$80,_312_Table2,MATCH(LEFT($B903,1),_312_Table2_ColumnLookup,0),FALSE),
  IF(AND(VALUE(LEFT($A903,3))=312,LEN($I903)=4,$B903="G"),VLOOKUP($I903,_312_Table2,MATCH('312'!$N$16,_312_Table2_ColumnLookup,0),FALSE),
  IF(AND(VALUE(LEFT($A903,3))=312,LEN($I903)=4,$B903="O"),VLOOKUP($I903,_312_Table2,MATCH('312'!$V$16,_312_Table2_ColumnLookup,0),FALSE),
  IF(AND(VALUE(LEFT($A903,3))=312,LEN($I903)=4,$B903="Q"),VLOOKUP($I903,_312_Table2,MATCH('312'!$X$16,_312_Table2_ColumnLookup,0),FALSE),
  IF(AND(VALUE(LEFT($A903,3))=312,LEN($I903)=4),VLOOKUP($I903,_312_Table2,MATCH(LEFT($B903,1),_312_Table2_ColumnLookup,0),FALSE)
+N("312"),
  IF(VALUE(LEFT($A903,3))=313,VLOOKUP(VALUE(MID($B903,2,1)),_313_Table2,MATCH(MID($B903,1,1),_313_Table2_ColumnLookup,0),FALSE)
+N("313"),
  IF(AND(VALUE(LEFT($A903,3))=314,LEN($B903)=3),VLOOKUP(VALUE(MID($B903,2,2)),_314_Table2,MATCH(MID($B903,1,1),_314_Table2_ColumnLookup,0),FALSE),
  IF(VALUE(LEFT($A903,3))=314,VLOOKUP(VALUE(MID($B903,2,1)),_314_Table2,MATCH(MID($B903,1,1),_314_Table2_ColumnLookup,0),FALSE)
+N("314"),
""))))))))))))))))))))))))</f>
        <v>#N/A</v>
      </c>
      <c r="F903" s="238" t="e">
        <f>IF(AND(VALUE(LEFT($A903,3))=309,LEN($B903)=3),VLOOKUP(VALUE(MID($B903,2,2)),_309_Table3,MATCH(MID($B903,1,1),_309_Table3_ColumnLookup,0),FALSE),
  IF($C903="309 LCR SummaryA",OneYearSCR,IF($C903="309 LCR SummaryB",UltimateSCR,IF(VALUE(LEFT($A903,3))=309,VLOOKUP(VALUE(MID($B903,2,1)),_309_Table3,MATCH(MID($B903,1,1),_309_Table3_ColumnLookup,0),FALSE)
+N("309"),
  IF(VALUE(LEFT($A903,3))=310,VLOOKUP(VALUE(MID($B903,2,1)),_310_Table3,MATCH(MID($B903,1,1),_310_Table3_ColumnLookup,0),FALSE)
+N("310"),
  IF(AND(VALUE(LEFT($A903,3))=311,LEN($I903)=4),VLOOKUP($I903,_311_Table3,MATCH($B903,_311_Table3_ColumnLookup,0),FALSE),
  IF(AND(VALUE(LEFT($A903,3))=311,OR($B903="I2",$B903="J2",$B903="K2",$B903="L2")),VLOOKUP('311'!$G$58,_311_Table3,MATCH(MID($B903,1,1),_311_Table3_ColumnLookup,0),FALSE),
  IF(AND(VALUE(LEFT($A903,3))=311,RIGHT($B903,5)="Total"),VLOOKUP('311'!$G$59,_311_Table3,MATCH(MID($B903,1,1),_311_Table3_ColumnLookup,0),FALSE),
  IF(VALUE(LEFT($A903,3))=311,VLOOKUP(VALUE(MID($B903,2,1)),_311_Table3,MATCH(MID($B903,1,1),_311_Table3_ColumnLookup,0),FALSE)
+N("311"),
  IF(AND(VALUE(LEFT($A903,3))=312,LEFT($G903,10)="Unincepted",$B903="G "),VLOOKUP(" ULO",_312_Table3,MATCH('312'!$N$16,_312_Table3_ColumnLookup,0),FALSE),
  IF(AND(VALUE(LEFT($A903,3))=312,LEFT($G903,10)="Unincepted",$B903="O "),VLOOKUP(" ULO",_312_Table3,MATCH('312'!$V$16,_312_Table3_ColumnLookup,0),FALSE),
  IF(AND(VALUE(LEFT($A903,3))=312,LEFT($G903,10)="Unincepted",$B903="Q "),VLOOKUP(" ULO",_312_Table3,MATCH('312'!$X$16,_312_Table3_ColumnLookup,0),FALSE),
  IF(AND(VALUE(LEFT($A903,3))=312,LEFT($G903,10)="Unincepted"),VLOOKUP(" ULO",_312_Table3,MATCH(LEFT($B903,1),_312_Table3_ColumnLookup,0),FALSE),
  IF(AND(VALUE(LEFT($A903,3))=312,LEFT($G903,5)="Total",$B903="G "),VLOOKUP('312'!$F$80,_312_Table3,MATCH('312'!$N$16,_312_Table3_ColumnLookup,0),FALSE),
  IF(AND(VALUE(LEFT($A903,3))=312,LEFT($G903,5)="Total",$B903="O "),VLOOKUP('312'!$F$80,_312_Table3,MATCH('312'!$V$16,_312_Table3_ColumnLookup,0),FALSE),
  IF(AND(VALUE(LEFT($A903,3))=312,LEFT($G903,5)="Total",$B903="Q "),VLOOKUP('312'!$F$80,_312_Table3,MATCH('312'!$X$16,_312_Table3_ColumnLookup,0),FALSE),
  IF(AND(VALUE(LEFT($A903,3))=312,LEFT($G903,5)="Total"),VLOOKUP('312'!$F$80,_312_Table3,MATCH(LEFT($B903,1),_312_Table3_ColumnLookup,0),FALSE),
  IF(AND(VALUE(LEFT($A903,3))=312,LEN($I903)=4,$B903="G"),VLOOKUP($I903,_312_Table3,MATCH('312'!$N$16,_312_Table3_ColumnLookup,0),FALSE),
  IF(AND(VALUE(LEFT($A903,3))=312,LEN($I903)=4,$B903="O"),VLOOKUP($I903,_312_Table3,MATCH('312'!$V$16,_312_Table3_ColumnLookup,0),FALSE),
  IF(AND(VALUE(LEFT($A903,3))=312,LEN($I903)=4,$B903="Q"),VLOOKUP($I903,_312_Table3,MATCH('312'!$X$16,_312_Table3_ColumnLookup,0),FALSE),
  IF(AND(VALUE(LEFT($A903,3))=312,LEN($I903)=4),VLOOKUP($I903,_312_Table3,MATCH(LEFT($B903,1),_312_Table3_ColumnLookup,0),FALSE)
+N("312"),
  IF(VALUE(LEFT($A903,3))=313,VLOOKUP(VALUE(MID($B903,2,1)),_313_Table3,MATCH(MID($B903,1,1),_313_Table3_ColumnLookup,0),FALSE)
+N("313"),
  IF(AND(VALUE(LEFT($A903,3))=314,LEN($B903)=3),VLOOKUP(VALUE(MID($B903,2,2)),_314_Table3,MATCH(MID($B903,1,1),_314_Table3_ColumnLookup,0),FALSE),
  IF(VALUE(LEFT($A903,3))=314,VLOOKUP(VALUE(MID($B903,2,1)),_314_Table3,MATCH(MID($B903,1,1),_314_Table3_ColumnLookup,0),FALSE)
+N("314"),
""))))))))))))))))))))))))</f>
        <v>#N/A</v>
      </c>
      <c r="H903" s="321" t="str">
        <f>IFERROR(
IF(ISERROR($D903)=FALSE,$D903,IF(ISERROR($E903)=FALSE,$E903,IF(ISERROR($F903)=FALSE,$F903
+N("012 checkboxes"),
IF(
IF(OR(LEFT($A903,9)="Syndicate",LEFT($A903,12)="NewSyndicate"),VLOOKUP($A903,'012'!$J:$ZW,MATCH("Link to button",'012'!$J$1:$ZW$1,0),0)
+N("309 checkbox"),
IF($C903="309 LCR Summary0",VLOOKUP("Notes990",'309'!$P:$ZZ,MATCH("Link to button",'309'!$P$1:$ZZ$1,0),0)
+N("313 checkboxes"),
IF($C903="313 Financial Information0LcmVsScr",IF($C903="309 LCR Summary0",VLOOKUP("LcmVsScr",'309'!$N:$ZZ,MATCH("Link to button",'309'!$N$1:$ZZ$1,0),0),
IF($C903="313 Financial Information0LcrDocAttached",IF($C903="309 LCR Summary0",VLOOKUP("LcrDocAttached",'309'!$N:$ZZ,MATCH("Link to button",'309'!$N$1:$ZZ$1,0),
0)))))))=1,TRUE,FALSE)
))),"")</f>
        <v/>
      </c>
    </row>
    <row r="904" spans="1:8">
      <c r="A904" s="237" t="e">
        <f>VLOOKUP($G904,CSVLookups!$B:$R,MATCH(A$1,CSVLookups!$B$1:$R$1,0),FALSE)</f>
        <v>#N/A</v>
      </c>
      <c r="B904" s="237" t="e">
        <f>VLOOKUP($G904,CSVLookups!$B:$R,MATCH(B$1,CSVLookups!$B$1:$R$1,0),FALSE)</f>
        <v>#N/A</v>
      </c>
      <c r="C904" s="238" t="e">
        <f t="shared" si="14"/>
        <v>#N/A</v>
      </c>
      <c r="D904" s="238" t="e">
        <f>IF(AND(VALUE(LEFT($A904,3))=309,LEN($B904)=3),VLOOKUP(VALUE(MID($B904,2,2)),_309_Table1,MATCH(MID($B904,1,1),_309_Table1_ColumnLookup,0),FALSE),
  IF($C904="309 LCR SummaryA",OneYearSCR,IF($C904="309 LCR SummaryB",UltimateSCR,IF(VALUE(LEFT($A904,3))=309,VLOOKUP(VALUE(MID($B904,2,1)),_309_Table1,MATCH(MID($B904,1,1),_309_Table1_ColumnLookup,0),FALSE)
+N("309"),
  IF(VALUE(LEFT($A904,3))=310,VLOOKUP(VALUE(MID($B904,2,1)),_310_Table1,MATCH(MID($B904,1,1),_310_Table1_ColumnLookup,0),FALSE)
+N("310"),
  IF(AND(VALUE(LEFT($A904,3))=311,LEN($I904)=4),VLOOKUP($I904,_311_Table1,MATCH($B904,_311_Table1_ColumnLookup,0),FALSE),
  IF(AND(VALUE(LEFT($A904,3))=311,OR($B904="I2",$B904="J2",$B904="K2",$B904="L2")),VLOOKUP('311'!$G$58,_311_Table1,MATCH(MID($B904,1,1),_311_Table1_ColumnLookup,0),FALSE),
  IF(AND(VALUE(LEFT($A904,3))=311,RIGHT($B904,5)="Total"),VLOOKUP('311'!$G$59,_311_Table1,MATCH(MID($B904,1,1),_311_Table1_ColumnLookup,0),FALSE),
  IF(VALUE(LEFT($A904,3))=311,VLOOKUP(VALUE(MID($B904,2,1)),_311_Table1,MATCH(MID($B904,1,1),_311_Table1_ColumnLookup,0),FALSE)
+N("311"),
  IF(AND(VALUE(LEFT($A904,3))=312,LEFT($G904,10)="Unincepted",$B904="G "),VLOOKUP(" ULO",_312_Table1,MATCH('312'!$N$16,_312_Table1_ColumnLookup,0),FALSE),
  IF(AND(VALUE(LEFT($A904,3))=312,LEFT($G904,10)="Unincepted",$B904="O "),VLOOKUP(" ULO",_312_Table1,MATCH('312'!$V$16,_312_Table1_ColumnLookup,0),FALSE),
  IF(AND(VALUE(LEFT($A904,3))=312,LEFT($G904,10)="Unincepted",$B904="Q "),VLOOKUP(" ULO",_312_Table1,MATCH('312'!$X$16,_312_Table1_ColumnLookup,0),FALSE),
  IF(AND(VALUE(LEFT($A904,3))=312,LEFT($G904,10)="Unincepted"),VLOOKUP(" ULO",_312_Table1,MATCH(LEFT($B904,1),_312_Table1_ColumnLookup,0),FALSE),
  IF(AND(VALUE(LEFT($A904,3))=312,LEFT($G904,5)="Total",$B904="G "),VLOOKUP('312'!$F$80,_312_Table1,MATCH('312'!$N$16,_312_Table1_ColumnLookup,0),FALSE),
  IF(AND(VALUE(LEFT($A904,3))=312,LEFT($G904,5)="Total",$B904="O "),VLOOKUP('312'!$F$80,_312_Table1,MATCH('312'!$V$16,_312_Table1_ColumnLookup,0),FALSE),
  IF(AND(VALUE(LEFT($A904,3))=312,LEFT($G904,5)="Total",$B904="Q "),VLOOKUP('312'!$F$80,_312_Table1,MATCH('312'!$X$16,_312_Table1_ColumnLookup,0),FALSE),
  IF(AND(VALUE(LEFT($A904,3))=312,LEFT($G904,5)="Total"),VLOOKUP('312'!$F$80,_312_Table1,MATCH(LEFT($B904,1),_312_Table1_ColumnLookup,0),FALSE),
  IF(AND(VALUE(LEFT($A904,3))=312,LEN($I904)=4,$B904="G"),VLOOKUP($I904,_312_Table1,MATCH('312'!$N$16,_312_Table1_ColumnLookup,0),FALSE),
  IF(AND(VALUE(LEFT($A904,3))=312,LEN($I904)=4,$B904="O"),VLOOKUP($I904,_312_Table1,MATCH('312'!$V$16,_312_Table1_ColumnLookup,0),FALSE),
  IF(AND(VALUE(LEFT($A904,3))=312,LEN($I904)=4,$B904="Q"),VLOOKUP($I904,_312_Table1,MATCH('312'!$X$16,_312_Table1_ColumnLookup,0),FALSE),
  IF(AND(VALUE(LEFT($A904,3))=312,LEN($I904)=4),VLOOKUP($I904,_312_Table1,MATCH(LEFT($B904,1),_312_Table1_ColumnLookup,0),FALSE)
+N("312"),
  IF(VALUE(LEFT($A904,3))=313,VLOOKUP(VALUE(MID($B904,2,1)),_313_Table1,MATCH(MID($B904,1,1),_313_Table1_ColumnLookup,0),FALSE)
+N("313"),
  IF(AND(VALUE(LEFT($A904,3))=314,LEN($B904)=3),VLOOKUP(VALUE(MID($B904,2,2)),_314_Table1,MATCH(MID($B904,1,1),_314_Table1_ColumnLookup,0),FALSE),
  IF(VALUE(LEFT($A904,3))=314,VLOOKUP(VALUE(MID($B904,2,1)),_314_Table1,MATCH(MID($B904,1,1),_314_Table1_ColumnLookup,0),FALSE)
+N("314"),
""))))))))))))))))))))))))</f>
        <v>#N/A</v>
      </c>
      <c r="E904" s="238" t="e">
        <f>IF(AND(VALUE(LEFT($A904,3))=309,LEN($B904)=3),VLOOKUP(VALUE(MID($B904,2,2)),_309_Table2,MATCH(MID($B904,1,1),_309_Table2_ColumnLookup,0),FALSE),
  IF($C904="309 LCR SummaryA",OneYearSCR,IF($C904="309 LCR SummaryB",UltimateSCR,IF(VALUE(LEFT($A904,3))=309,VLOOKUP(VALUE(MID($B904,2,1)),_309_Table2,MATCH(MID($B904,1,1),_309_Table2_ColumnLookup,0),FALSE)
+N("309"),
  IF(VALUE(LEFT($A904,3))=310,VLOOKUP(VALUE(MID($B904,2,1)),_310_Table2,MATCH(MID($B904,1,1),_310_Table2_ColumnLookup,0),FALSE)
+N("310"),
  IF(AND(VALUE(LEFT($A904,3))=311,LEN($I904)=4),VLOOKUP($I904,_311_Table2,MATCH($B904,_311_Table2_ColumnLookup,0),FALSE),
  IF(AND(VALUE(LEFT($A904,3))=311,OR($B904="I2",$B904="J2",$B904="K2",$B904="L2")),VLOOKUP('311'!$G$58,_311_Table2,MATCH(MID($B904,1,1),_311_Table2_ColumnLookup,0),FALSE),
  IF(AND(VALUE(LEFT($A904,3))=311,RIGHT($B904,5)="Total"),VLOOKUP('311'!$G$59,_311_Table2,MATCH(MID($B904,1,1),_311_Table2_ColumnLookup,0),FALSE),
  IF(VALUE(LEFT($A904,3))=311,VLOOKUP(VALUE(MID($B904,2,1)),_311_Table2,MATCH(MID($B904,1,1),_311_Table2_ColumnLookup,0),FALSE)
+N("311"),
  IF(AND(VALUE(LEFT($A904,3))=312,LEFT($G904,10)="Unincepted",$B904="G "),VLOOKUP(" ULO",_312_Table2,MATCH('312'!$N$16,_312_Table2_ColumnLookup,0),FALSE),
  IF(AND(VALUE(LEFT($A904,3))=312,LEFT($G904,10)="Unincepted",$B904="O "),VLOOKUP(" ULO",_312_Table2,MATCH('312'!$V$16,_312_Table2_ColumnLookup,0),FALSE),
  IF(AND(VALUE(LEFT($A904,3))=312,LEFT($G904,10)="Unincepted",$B904="Q "),VLOOKUP(" ULO",_312_Table2,MATCH('312'!$X$16,_312_Table2_ColumnLookup,0),FALSE),
  IF(AND(VALUE(LEFT($A904,3))=312,LEFT($G904,10)="Unincepted"),VLOOKUP(" ULO",_312_Table2,MATCH(LEFT($B904,1),_312_Table2_ColumnLookup,0),FALSE),
  IF(AND(VALUE(LEFT($A904,3))=312,LEFT($G904,5)="Total",$B904="G "),VLOOKUP('312'!$F$80,_312_Table2,MATCH('312'!$N$16,_312_Table2_ColumnLookup,0),FALSE),
  IF(AND(VALUE(LEFT($A904,3))=312,LEFT($G904,5)="Total",$B904="O "),VLOOKUP('312'!$F$80,_312_Table2,MATCH('312'!$V$16,_312_Table2_ColumnLookup,0),FALSE),
  IF(AND(VALUE(LEFT($A904,3))=312,LEFT($G904,5)="Total",$B904="Q "),VLOOKUP('312'!$F$80,_312_Table2,MATCH('312'!$X$16,_312_Table2_ColumnLookup,0),FALSE),
  IF(AND(VALUE(LEFT($A904,3))=312,LEFT($G904,5)="Total"),VLOOKUP('312'!$F$80,_312_Table2,MATCH(LEFT($B904,1),_312_Table2_ColumnLookup,0),FALSE),
  IF(AND(VALUE(LEFT($A904,3))=312,LEN($I904)=4,$B904="G"),VLOOKUP($I904,_312_Table2,MATCH('312'!$N$16,_312_Table2_ColumnLookup,0),FALSE),
  IF(AND(VALUE(LEFT($A904,3))=312,LEN($I904)=4,$B904="O"),VLOOKUP($I904,_312_Table2,MATCH('312'!$V$16,_312_Table2_ColumnLookup,0),FALSE),
  IF(AND(VALUE(LEFT($A904,3))=312,LEN($I904)=4,$B904="Q"),VLOOKUP($I904,_312_Table2,MATCH('312'!$X$16,_312_Table2_ColumnLookup,0),FALSE),
  IF(AND(VALUE(LEFT($A904,3))=312,LEN($I904)=4),VLOOKUP($I904,_312_Table2,MATCH(LEFT($B904,1),_312_Table2_ColumnLookup,0),FALSE)
+N("312"),
  IF(VALUE(LEFT($A904,3))=313,VLOOKUP(VALUE(MID($B904,2,1)),_313_Table2,MATCH(MID($B904,1,1),_313_Table2_ColumnLookup,0),FALSE)
+N("313"),
  IF(AND(VALUE(LEFT($A904,3))=314,LEN($B904)=3),VLOOKUP(VALUE(MID($B904,2,2)),_314_Table2,MATCH(MID($B904,1,1),_314_Table2_ColumnLookup,0),FALSE),
  IF(VALUE(LEFT($A904,3))=314,VLOOKUP(VALUE(MID($B904,2,1)),_314_Table2,MATCH(MID($B904,1,1),_314_Table2_ColumnLookup,0),FALSE)
+N("314"),
""))))))))))))))))))))))))</f>
        <v>#N/A</v>
      </c>
      <c r="F904" s="238" t="e">
        <f>IF(AND(VALUE(LEFT($A904,3))=309,LEN($B904)=3),VLOOKUP(VALUE(MID($B904,2,2)),_309_Table3,MATCH(MID($B904,1,1),_309_Table3_ColumnLookup,0),FALSE),
  IF($C904="309 LCR SummaryA",OneYearSCR,IF($C904="309 LCR SummaryB",UltimateSCR,IF(VALUE(LEFT($A904,3))=309,VLOOKUP(VALUE(MID($B904,2,1)),_309_Table3,MATCH(MID($B904,1,1),_309_Table3_ColumnLookup,0),FALSE)
+N("309"),
  IF(VALUE(LEFT($A904,3))=310,VLOOKUP(VALUE(MID($B904,2,1)),_310_Table3,MATCH(MID($B904,1,1),_310_Table3_ColumnLookup,0),FALSE)
+N("310"),
  IF(AND(VALUE(LEFT($A904,3))=311,LEN($I904)=4),VLOOKUP($I904,_311_Table3,MATCH($B904,_311_Table3_ColumnLookup,0),FALSE),
  IF(AND(VALUE(LEFT($A904,3))=311,OR($B904="I2",$B904="J2",$B904="K2",$B904="L2")),VLOOKUP('311'!$G$58,_311_Table3,MATCH(MID($B904,1,1),_311_Table3_ColumnLookup,0),FALSE),
  IF(AND(VALUE(LEFT($A904,3))=311,RIGHT($B904,5)="Total"),VLOOKUP('311'!$G$59,_311_Table3,MATCH(MID($B904,1,1),_311_Table3_ColumnLookup,0),FALSE),
  IF(VALUE(LEFT($A904,3))=311,VLOOKUP(VALUE(MID($B904,2,1)),_311_Table3,MATCH(MID($B904,1,1),_311_Table3_ColumnLookup,0),FALSE)
+N("311"),
  IF(AND(VALUE(LEFT($A904,3))=312,LEFT($G904,10)="Unincepted",$B904="G "),VLOOKUP(" ULO",_312_Table3,MATCH('312'!$N$16,_312_Table3_ColumnLookup,0),FALSE),
  IF(AND(VALUE(LEFT($A904,3))=312,LEFT($G904,10)="Unincepted",$B904="O "),VLOOKUP(" ULO",_312_Table3,MATCH('312'!$V$16,_312_Table3_ColumnLookup,0),FALSE),
  IF(AND(VALUE(LEFT($A904,3))=312,LEFT($G904,10)="Unincepted",$B904="Q "),VLOOKUP(" ULO",_312_Table3,MATCH('312'!$X$16,_312_Table3_ColumnLookup,0),FALSE),
  IF(AND(VALUE(LEFT($A904,3))=312,LEFT($G904,10)="Unincepted"),VLOOKUP(" ULO",_312_Table3,MATCH(LEFT($B904,1),_312_Table3_ColumnLookup,0),FALSE),
  IF(AND(VALUE(LEFT($A904,3))=312,LEFT($G904,5)="Total",$B904="G "),VLOOKUP('312'!$F$80,_312_Table3,MATCH('312'!$N$16,_312_Table3_ColumnLookup,0),FALSE),
  IF(AND(VALUE(LEFT($A904,3))=312,LEFT($G904,5)="Total",$B904="O "),VLOOKUP('312'!$F$80,_312_Table3,MATCH('312'!$V$16,_312_Table3_ColumnLookup,0),FALSE),
  IF(AND(VALUE(LEFT($A904,3))=312,LEFT($G904,5)="Total",$B904="Q "),VLOOKUP('312'!$F$80,_312_Table3,MATCH('312'!$X$16,_312_Table3_ColumnLookup,0),FALSE),
  IF(AND(VALUE(LEFT($A904,3))=312,LEFT($G904,5)="Total"),VLOOKUP('312'!$F$80,_312_Table3,MATCH(LEFT($B904,1),_312_Table3_ColumnLookup,0),FALSE),
  IF(AND(VALUE(LEFT($A904,3))=312,LEN($I904)=4,$B904="G"),VLOOKUP($I904,_312_Table3,MATCH('312'!$N$16,_312_Table3_ColumnLookup,0),FALSE),
  IF(AND(VALUE(LEFT($A904,3))=312,LEN($I904)=4,$B904="O"),VLOOKUP($I904,_312_Table3,MATCH('312'!$V$16,_312_Table3_ColumnLookup,0),FALSE),
  IF(AND(VALUE(LEFT($A904,3))=312,LEN($I904)=4,$B904="Q"),VLOOKUP($I904,_312_Table3,MATCH('312'!$X$16,_312_Table3_ColumnLookup,0),FALSE),
  IF(AND(VALUE(LEFT($A904,3))=312,LEN($I904)=4),VLOOKUP($I904,_312_Table3,MATCH(LEFT($B904,1),_312_Table3_ColumnLookup,0),FALSE)
+N("312"),
  IF(VALUE(LEFT($A904,3))=313,VLOOKUP(VALUE(MID($B904,2,1)),_313_Table3,MATCH(MID($B904,1,1),_313_Table3_ColumnLookup,0),FALSE)
+N("313"),
  IF(AND(VALUE(LEFT($A904,3))=314,LEN($B904)=3),VLOOKUP(VALUE(MID($B904,2,2)),_314_Table3,MATCH(MID($B904,1,1),_314_Table3_ColumnLookup,0),FALSE),
  IF(VALUE(LEFT($A904,3))=314,VLOOKUP(VALUE(MID($B904,2,1)),_314_Table3,MATCH(MID($B904,1,1),_314_Table3_ColumnLookup,0),FALSE)
+N("314"),
""))))))))))))))))))))))))</f>
        <v>#N/A</v>
      </c>
      <c r="H904" s="321" t="str">
        <f>IFERROR(
IF(ISERROR($D904)=FALSE,$D904,IF(ISERROR($E904)=FALSE,$E904,IF(ISERROR($F904)=FALSE,$F904
+N("012 checkboxes"),
IF(
IF(OR(LEFT($A904,9)="Syndicate",LEFT($A904,12)="NewSyndicate"),VLOOKUP($A904,'012'!$J:$ZW,MATCH("Link to button",'012'!$J$1:$ZW$1,0),0)
+N("309 checkbox"),
IF($C904="309 LCR Summary0",VLOOKUP("Notes990",'309'!$P:$ZZ,MATCH("Link to button",'309'!$P$1:$ZZ$1,0),0)
+N("313 checkboxes"),
IF($C904="313 Financial Information0LcmVsScr",IF($C904="309 LCR Summary0",VLOOKUP("LcmVsScr",'309'!$N:$ZZ,MATCH("Link to button",'309'!$N$1:$ZZ$1,0),0),
IF($C904="313 Financial Information0LcrDocAttached",IF($C904="309 LCR Summary0",VLOOKUP("LcrDocAttached",'309'!$N:$ZZ,MATCH("Link to button",'309'!$N$1:$ZZ$1,0),
0)))))))=1,TRUE,FALSE)
))),"")</f>
        <v/>
      </c>
    </row>
    <row r="905" spans="1:8">
      <c r="A905" s="237" t="e">
        <f>VLOOKUP($G905,CSVLookups!$B:$R,MATCH(A$1,CSVLookups!$B$1:$R$1,0),FALSE)</f>
        <v>#N/A</v>
      </c>
      <c r="B905" s="237" t="e">
        <f>VLOOKUP($G905,CSVLookups!$B:$R,MATCH(B$1,CSVLookups!$B$1:$R$1,0),FALSE)</f>
        <v>#N/A</v>
      </c>
      <c r="C905" s="238" t="e">
        <f t="shared" si="14"/>
        <v>#N/A</v>
      </c>
      <c r="D905" s="238" t="e">
        <f>IF(AND(VALUE(LEFT($A905,3))=309,LEN($B905)=3),VLOOKUP(VALUE(MID($B905,2,2)),_309_Table1,MATCH(MID($B905,1,1),_309_Table1_ColumnLookup,0),FALSE),
  IF($C905="309 LCR SummaryA",OneYearSCR,IF($C905="309 LCR SummaryB",UltimateSCR,IF(VALUE(LEFT($A905,3))=309,VLOOKUP(VALUE(MID($B905,2,1)),_309_Table1,MATCH(MID($B905,1,1),_309_Table1_ColumnLookup,0),FALSE)
+N("309"),
  IF(VALUE(LEFT($A905,3))=310,VLOOKUP(VALUE(MID($B905,2,1)),_310_Table1,MATCH(MID($B905,1,1),_310_Table1_ColumnLookup,0),FALSE)
+N("310"),
  IF(AND(VALUE(LEFT($A905,3))=311,LEN($I905)=4),VLOOKUP($I905,_311_Table1,MATCH($B905,_311_Table1_ColumnLookup,0),FALSE),
  IF(AND(VALUE(LEFT($A905,3))=311,OR($B905="I2",$B905="J2",$B905="K2",$B905="L2")),VLOOKUP('311'!$G$58,_311_Table1,MATCH(MID($B905,1,1),_311_Table1_ColumnLookup,0),FALSE),
  IF(AND(VALUE(LEFT($A905,3))=311,RIGHT($B905,5)="Total"),VLOOKUP('311'!$G$59,_311_Table1,MATCH(MID($B905,1,1),_311_Table1_ColumnLookup,0),FALSE),
  IF(VALUE(LEFT($A905,3))=311,VLOOKUP(VALUE(MID($B905,2,1)),_311_Table1,MATCH(MID($B905,1,1),_311_Table1_ColumnLookup,0),FALSE)
+N("311"),
  IF(AND(VALUE(LEFT($A905,3))=312,LEFT($G905,10)="Unincepted",$B905="G "),VLOOKUP(" ULO",_312_Table1,MATCH('312'!$N$16,_312_Table1_ColumnLookup,0),FALSE),
  IF(AND(VALUE(LEFT($A905,3))=312,LEFT($G905,10)="Unincepted",$B905="O "),VLOOKUP(" ULO",_312_Table1,MATCH('312'!$V$16,_312_Table1_ColumnLookup,0),FALSE),
  IF(AND(VALUE(LEFT($A905,3))=312,LEFT($G905,10)="Unincepted",$B905="Q "),VLOOKUP(" ULO",_312_Table1,MATCH('312'!$X$16,_312_Table1_ColumnLookup,0),FALSE),
  IF(AND(VALUE(LEFT($A905,3))=312,LEFT($G905,10)="Unincepted"),VLOOKUP(" ULO",_312_Table1,MATCH(LEFT($B905,1),_312_Table1_ColumnLookup,0),FALSE),
  IF(AND(VALUE(LEFT($A905,3))=312,LEFT($G905,5)="Total",$B905="G "),VLOOKUP('312'!$F$80,_312_Table1,MATCH('312'!$N$16,_312_Table1_ColumnLookup,0),FALSE),
  IF(AND(VALUE(LEFT($A905,3))=312,LEFT($G905,5)="Total",$B905="O "),VLOOKUP('312'!$F$80,_312_Table1,MATCH('312'!$V$16,_312_Table1_ColumnLookup,0),FALSE),
  IF(AND(VALUE(LEFT($A905,3))=312,LEFT($G905,5)="Total",$B905="Q "),VLOOKUP('312'!$F$80,_312_Table1,MATCH('312'!$X$16,_312_Table1_ColumnLookup,0),FALSE),
  IF(AND(VALUE(LEFT($A905,3))=312,LEFT($G905,5)="Total"),VLOOKUP('312'!$F$80,_312_Table1,MATCH(LEFT($B905,1),_312_Table1_ColumnLookup,0),FALSE),
  IF(AND(VALUE(LEFT($A905,3))=312,LEN($I905)=4,$B905="G"),VLOOKUP($I905,_312_Table1,MATCH('312'!$N$16,_312_Table1_ColumnLookup,0),FALSE),
  IF(AND(VALUE(LEFT($A905,3))=312,LEN($I905)=4,$B905="O"),VLOOKUP($I905,_312_Table1,MATCH('312'!$V$16,_312_Table1_ColumnLookup,0),FALSE),
  IF(AND(VALUE(LEFT($A905,3))=312,LEN($I905)=4,$B905="Q"),VLOOKUP($I905,_312_Table1,MATCH('312'!$X$16,_312_Table1_ColumnLookup,0),FALSE),
  IF(AND(VALUE(LEFT($A905,3))=312,LEN($I905)=4),VLOOKUP($I905,_312_Table1,MATCH(LEFT($B905,1),_312_Table1_ColumnLookup,0),FALSE)
+N("312"),
  IF(VALUE(LEFT($A905,3))=313,VLOOKUP(VALUE(MID($B905,2,1)),_313_Table1,MATCH(MID($B905,1,1),_313_Table1_ColumnLookup,0),FALSE)
+N("313"),
  IF(AND(VALUE(LEFT($A905,3))=314,LEN($B905)=3),VLOOKUP(VALUE(MID($B905,2,2)),_314_Table1,MATCH(MID($B905,1,1),_314_Table1_ColumnLookup,0),FALSE),
  IF(VALUE(LEFT($A905,3))=314,VLOOKUP(VALUE(MID($B905,2,1)),_314_Table1,MATCH(MID($B905,1,1),_314_Table1_ColumnLookup,0),FALSE)
+N("314"),
""))))))))))))))))))))))))</f>
        <v>#N/A</v>
      </c>
      <c r="E905" s="238" t="e">
        <f>IF(AND(VALUE(LEFT($A905,3))=309,LEN($B905)=3),VLOOKUP(VALUE(MID($B905,2,2)),_309_Table2,MATCH(MID($B905,1,1),_309_Table2_ColumnLookup,0),FALSE),
  IF($C905="309 LCR SummaryA",OneYearSCR,IF($C905="309 LCR SummaryB",UltimateSCR,IF(VALUE(LEFT($A905,3))=309,VLOOKUP(VALUE(MID($B905,2,1)),_309_Table2,MATCH(MID($B905,1,1),_309_Table2_ColumnLookup,0),FALSE)
+N("309"),
  IF(VALUE(LEFT($A905,3))=310,VLOOKUP(VALUE(MID($B905,2,1)),_310_Table2,MATCH(MID($B905,1,1),_310_Table2_ColumnLookup,0),FALSE)
+N("310"),
  IF(AND(VALUE(LEFT($A905,3))=311,LEN($I905)=4),VLOOKUP($I905,_311_Table2,MATCH($B905,_311_Table2_ColumnLookup,0),FALSE),
  IF(AND(VALUE(LEFT($A905,3))=311,OR($B905="I2",$B905="J2",$B905="K2",$B905="L2")),VLOOKUP('311'!$G$58,_311_Table2,MATCH(MID($B905,1,1),_311_Table2_ColumnLookup,0),FALSE),
  IF(AND(VALUE(LEFT($A905,3))=311,RIGHT($B905,5)="Total"),VLOOKUP('311'!$G$59,_311_Table2,MATCH(MID($B905,1,1),_311_Table2_ColumnLookup,0),FALSE),
  IF(VALUE(LEFT($A905,3))=311,VLOOKUP(VALUE(MID($B905,2,1)),_311_Table2,MATCH(MID($B905,1,1),_311_Table2_ColumnLookup,0),FALSE)
+N("311"),
  IF(AND(VALUE(LEFT($A905,3))=312,LEFT($G905,10)="Unincepted",$B905="G "),VLOOKUP(" ULO",_312_Table2,MATCH('312'!$N$16,_312_Table2_ColumnLookup,0),FALSE),
  IF(AND(VALUE(LEFT($A905,3))=312,LEFT($G905,10)="Unincepted",$B905="O "),VLOOKUP(" ULO",_312_Table2,MATCH('312'!$V$16,_312_Table2_ColumnLookup,0),FALSE),
  IF(AND(VALUE(LEFT($A905,3))=312,LEFT($G905,10)="Unincepted",$B905="Q "),VLOOKUP(" ULO",_312_Table2,MATCH('312'!$X$16,_312_Table2_ColumnLookup,0),FALSE),
  IF(AND(VALUE(LEFT($A905,3))=312,LEFT($G905,10)="Unincepted"),VLOOKUP(" ULO",_312_Table2,MATCH(LEFT($B905,1),_312_Table2_ColumnLookup,0),FALSE),
  IF(AND(VALUE(LEFT($A905,3))=312,LEFT($G905,5)="Total",$B905="G "),VLOOKUP('312'!$F$80,_312_Table2,MATCH('312'!$N$16,_312_Table2_ColumnLookup,0),FALSE),
  IF(AND(VALUE(LEFT($A905,3))=312,LEFT($G905,5)="Total",$B905="O "),VLOOKUP('312'!$F$80,_312_Table2,MATCH('312'!$V$16,_312_Table2_ColumnLookup,0),FALSE),
  IF(AND(VALUE(LEFT($A905,3))=312,LEFT($G905,5)="Total",$B905="Q "),VLOOKUP('312'!$F$80,_312_Table2,MATCH('312'!$X$16,_312_Table2_ColumnLookup,0),FALSE),
  IF(AND(VALUE(LEFT($A905,3))=312,LEFT($G905,5)="Total"),VLOOKUP('312'!$F$80,_312_Table2,MATCH(LEFT($B905,1),_312_Table2_ColumnLookup,0),FALSE),
  IF(AND(VALUE(LEFT($A905,3))=312,LEN($I905)=4,$B905="G"),VLOOKUP($I905,_312_Table2,MATCH('312'!$N$16,_312_Table2_ColumnLookup,0),FALSE),
  IF(AND(VALUE(LEFT($A905,3))=312,LEN($I905)=4,$B905="O"),VLOOKUP($I905,_312_Table2,MATCH('312'!$V$16,_312_Table2_ColumnLookup,0),FALSE),
  IF(AND(VALUE(LEFT($A905,3))=312,LEN($I905)=4,$B905="Q"),VLOOKUP($I905,_312_Table2,MATCH('312'!$X$16,_312_Table2_ColumnLookup,0),FALSE),
  IF(AND(VALUE(LEFT($A905,3))=312,LEN($I905)=4),VLOOKUP($I905,_312_Table2,MATCH(LEFT($B905,1),_312_Table2_ColumnLookup,0),FALSE)
+N("312"),
  IF(VALUE(LEFT($A905,3))=313,VLOOKUP(VALUE(MID($B905,2,1)),_313_Table2,MATCH(MID($B905,1,1),_313_Table2_ColumnLookup,0),FALSE)
+N("313"),
  IF(AND(VALUE(LEFT($A905,3))=314,LEN($B905)=3),VLOOKUP(VALUE(MID($B905,2,2)),_314_Table2,MATCH(MID($B905,1,1),_314_Table2_ColumnLookup,0),FALSE),
  IF(VALUE(LEFT($A905,3))=314,VLOOKUP(VALUE(MID($B905,2,1)),_314_Table2,MATCH(MID($B905,1,1),_314_Table2_ColumnLookup,0),FALSE)
+N("314"),
""))))))))))))))))))))))))</f>
        <v>#N/A</v>
      </c>
      <c r="F905" s="238" t="e">
        <f>IF(AND(VALUE(LEFT($A905,3))=309,LEN($B905)=3),VLOOKUP(VALUE(MID($B905,2,2)),_309_Table3,MATCH(MID($B905,1,1),_309_Table3_ColumnLookup,0),FALSE),
  IF($C905="309 LCR SummaryA",OneYearSCR,IF($C905="309 LCR SummaryB",UltimateSCR,IF(VALUE(LEFT($A905,3))=309,VLOOKUP(VALUE(MID($B905,2,1)),_309_Table3,MATCH(MID($B905,1,1),_309_Table3_ColumnLookup,0),FALSE)
+N("309"),
  IF(VALUE(LEFT($A905,3))=310,VLOOKUP(VALUE(MID($B905,2,1)),_310_Table3,MATCH(MID($B905,1,1),_310_Table3_ColumnLookup,0),FALSE)
+N("310"),
  IF(AND(VALUE(LEFT($A905,3))=311,LEN($I905)=4),VLOOKUP($I905,_311_Table3,MATCH($B905,_311_Table3_ColumnLookup,0),FALSE),
  IF(AND(VALUE(LEFT($A905,3))=311,OR($B905="I2",$B905="J2",$B905="K2",$B905="L2")),VLOOKUP('311'!$G$58,_311_Table3,MATCH(MID($B905,1,1),_311_Table3_ColumnLookup,0),FALSE),
  IF(AND(VALUE(LEFT($A905,3))=311,RIGHT($B905,5)="Total"),VLOOKUP('311'!$G$59,_311_Table3,MATCH(MID($B905,1,1),_311_Table3_ColumnLookup,0),FALSE),
  IF(VALUE(LEFT($A905,3))=311,VLOOKUP(VALUE(MID($B905,2,1)),_311_Table3,MATCH(MID($B905,1,1),_311_Table3_ColumnLookup,0),FALSE)
+N("311"),
  IF(AND(VALUE(LEFT($A905,3))=312,LEFT($G905,10)="Unincepted",$B905="G "),VLOOKUP(" ULO",_312_Table3,MATCH('312'!$N$16,_312_Table3_ColumnLookup,0),FALSE),
  IF(AND(VALUE(LEFT($A905,3))=312,LEFT($G905,10)="Unincepted",$B905="O "),VLOOKUP(" ULO",_312_Table3,MATCH('312'!$V$16,_312_Table3_ColumnLookup,0),FALSE),
  IF(AND(VALUE(LEFT($A905,3))=312,LEFT($G905,10)="Unincepted",$B905="Q "),VLOOKUP(" ULO",_312_Table3,MATCH('312'!$X$16,_312_Table3_ColumnLookup,0),FALSE),
  IF(AND(VALUE(LEFT($A905,3))=312,LEFT($G905,10)="Unincepted"),VLOOKUP(" ULO",_312_Table3,MATCH(LEFT($B905,1),_312_Table3_ColumnLookup,0),FALSE),
  IF(AND(VALUE(LEFT($A905,3))=312,LEFT($G905,5)="Total",$B905="G "),VLOOKUP('312'!$F$80,_312_Table3,MATCH('312'!$N$16,_312_Table3_ColumnLookup,0),FALSE),
  IF(AND(VALUE(LEFT($A905,3))=312,LEFT($G905,5)="Total",$B905="O "),VLOOKUP('312'!$F$80,_312_Table3,MATCH('312'!$V$16,_312_Table3_ColumnLookup,0),FALSE),
  IF(AND(VALUE(LEFT($A905,3))=312,LEFT($G905,5)="Total",$B905="Q "),VLOOKUP('312'!$F$80,_312_Table3,MATCH('312'!$X$16,_312_Table3_ColumnLookup,0),FALSE),
  IF(AND(VALUE(LEFT($A905,3))=312,LEFT($G905,5)="Total"),VLOOKUP('312'!$F$80,_312_Table3,MATCH(LEFT($B905,1),_312_Table3_ColumnLookup,0),FALSE),
  IF(AND(VALUE(LEFT($A905,3))=312,LEN($I905)=4,$B905="G"),VLOOKUP($I905,_312_Table3,MATCH('312'!$N$16,_312_Table3_ColumnLookup,0),FALSE),
  IF(AND(VALUE(LEFT($A905,3))=312,LEN($I905)=4,$B905="O"),VLOOKUP($I905,_312_Table3,MATCH('312'!$V$16,_312_Table3_ColumnLookup,0),FALSE),
  IF(AND(VALUE(LEFT($A905,3))=312,LEN($I905)=4,$B905="Q"),VLOOKUP($I905,_312_Table3,MATCH('312'!$X$16,_312_Table3_ColumnLookup,0),FALSE),
  IF(AND(VALUE(LEFT($A905,3))=312,LEN($I905)=4),VLOOKUP($I905,_312_Table3,MATCH(LEFT($B905,1),_312_Table3_ColumnLookup,0),FALSE)
+N("312"),
  IF(VALUE(LEFT($A905,3))=313,VLOOKUP(VALUE(MID($B905,2,1)),_313_Table3,MATCH(MID($B905,1,1),_313_Table3_ColumnLookup,0),FALSE)
+N("313"),
  IF(AND(VALUE(LEFT($A905,3))=314,LEN($B905)=3),VLOOKUP(VALUE(MID($B905,2,2)),_314_Table3,MATCH(MID($B905,1,1),_314_Table3_ColumnLookup,0),FALSE),
  IF(VALUE(LEFT($A905,3))=314,VLOOKUP(VALUE(MID($B905,2,1)),_314_Table3,MATCH(MID($B905,1,1),_314_Table3_ColumnLookup,0),FALSE)
+N("314"),
""))))))))))))))))))))))))</f>
        <v>#N/A</v>
      </c>
      <c r="H905" s="321" t="str">
        <f>IFERROR(
IF(ISERROR($D905)=FALSE,$D905,IF(ISERROR($E905)=FALSE,$E905,IF(ISERROR($F905)=FALSE,$F905
+N("012 checkboxes"),
IF(
IF(OR(LEFT($A905,9)="Syndicate",LEFT($A905,12)="NewSyndicate"),VLOOKUP($A905,'012'!$J:$ZW,MATCH("Link to button",'012'!$J$1:$ZW$1,0),0)
+N("309 checkbox"),
IF($C905="309 LCR Summary0",VLOOKUP("Notes990",'309'!$P:$ZZ,MATCH("Link to button",'309'!$P$1:$ZZ$1,0),0)
+N("313 checkboxes"),
IF($C905="313 Financial Information0LcmVsScr",IF($C905="309 LCR Summary0",VLOOKUP("LcmVsScr",'309'!$N:$ZZ,MATCH("Link to button",'309'!$N$1:$ZZ$1,0),0),
IF($C905="313 Financial Information0LcrDocAttached",IF($C905="309 LCR Summary0",VLOOKUP("LcrDocAttached",'309'!$N:$ZZ,MATCH("Link to button",'309'!$N$1:$ZZ$1,0),
0)))))))=1,TRUE,FALSE)
))),"")</f>
        <v/>
      </c>
    </row>
    <row r="906" spans="1:8">
      <c r="A906" s="237" t="e">
        <f>VLOOKUP($G906,CSVLookups!$B:$R,MATCH(A$1,CSVLookups!$B$1:$R$1,0),FALSE)</f>
        <v>#N/A</v>
      </c>
      <c r="B906" s="237" t="e">
        <f>VLOOKUP($G906,CSVLookups!$B:$R,MATCH(B$1,CSVLookups!$B$1:$R$1,0),FALSE)</f>
        <v>#N/A</v>
      </c>
      <c r="C906" s="238" t="e">
        <f t="shared" si="14"/>
        <v>#N/A</v>
      </c>
      <c r="D906" s="238" t="e">
        <f>IF(AND(VALUE(LEFT($A906,3))=309,LEN($B906)=3),VLOOKUP(VALUE(MID($B906,2,2)),_309_Table1,MATCH(MID($B906,1,1),_309_Table1_ColumnLookup,0),FALSE),
  IF($C906="309 LCR SummaryA",OneYearSCR,IF($C906="309 LCR SummaryB",UltimateSCR,IF(VALUE(LEFT($A906,3))=309,VLOOKUP(VALUE(MID($B906,2,1)),_309_Table1,MATCH(MID($B906,1,1),_309_Table1_ColumnLookup,0),FALSE)
+N("309"),
  IF(VALUE(LEFT($A906,3))=310,VLOOKUP(VALUE(MID($B906,2,1)),_310_Table1,MATCH(MID($B906,1,1),_310_Table1_ColumnLookup,0),FALSE)
+N("310"),
  IF(AND(VALUE(LEFT($A906,3))=311,LEN($I906)=4),VLOOKUP($I906,_311_Table1,MATCH($B906,_311_Table1_ColumnLookup,0),FALSE),
  IF(AND(VALUE(LEFT($A906,3))=311,OR($B906="I2",$B906="J2",$B906="K2",$B906="L2")),VLOOKUP('311'!$G$58,_311_Table1,MATCH(MID($B906,1,1),_311_Table1_ColumnLookup,0),FALSE),
  IF(AND(VALUE(LEFT($A906,3))=311,RIGHT($B906,5)="Total"),VLOOKUP('311'!$G$59,_311_Table1,MATCH(MID($B906,1,1),_311_Table1_ColumnLookup,0),FALSE),
  IF(VALUE(LEFT($A906,3))=311,VLOOKUP(VALUE(MID($B906,2,1)),_311_Table1,MATCH(MID($B906,1,1),_311_Table1_ColumnLookup,0),FALSE)
+N("311"),
  IF(AND(VALUE(LEFT($A906,3))=312,LEFT($G906,10)="Unincepted",$B906="G "),VLOOKUP(" ULO",_312_Table1,MATCH('312'!$N$16,_312_Table1_ColumnLookup,0),FALSE),
  IF(AND(VALUE(LEFT($A906,3))=312,LEFT($G906,10)="Unincepted",$B906="O "),VLOOKUP(" ULO",_312_Table1,MATCH('312'!$V$16,_312_Table1_ColumnLookup,0),FALSE),
  IF(AND(VALUE(LEFT($A906,3))=312,LEFT($G906,10)="Unincepted",$B906="Q "),VLOOKUP(" ULO",_312_Table1,MATCH('312'!$X$16,_312_Table1_ColumnLookup,0),FALSE),
  IF(AND(VALUE(LEFT($A906,3))=312,LEFT($G906,10)="Unincepted"),VLOOKUP(" ULO",_312_Table1,MATCH(LEFT($B906,1),_312_Table1_ColumnLookup,0),FALSE),
  IF(AND(VALUE(LEFT($A906,3))=312,LEFT($G906,5)="Total",$B906="G "),VLOOKUP('312'!$F$80,_312_Table1,MATCH('312'!$N$16,_312_Table1_ColumnLookup,0),FALSE),
  IF(AND(VALUE(LEFT($A906,3))=312,LEFT($G906,5)="Total",$B906="O "),VLOOKUP('312'!$F$80,_312_Table1,MATCH('312'!$V$16,_312_Table1_ColumnLookup,0),FALSE),
  IF(AND(VALUE(LEFT($A906,3))=312,LEFT($G906,5)="Total",$B906="Q "),VLOOKUP('312'!$F$80,_312_Table1,MATCH('312'!$X$16,_312_Table1_ColumnLookup,0),FALSE),
  IF(AND(VALUE(LEFT($A906,3))=312,LEFT($G906,5)="Total"),VLOOKUP('312'!$F$80,_312_Table1,MATCH(LEFT($B906,1),_312_Table1_ColumnLookup,0),FALSE),
  IF(AND(VALUE(LEFT($A906,3))=312,LEN($I906)=4,$B906="G"),VLOOKUP($I906,_312_Table1,MATCH('312'!$N$16,_312_Table1_ColumnLookup,0),FALSE),
  IF(AND(VALUE(LEFT($A906,3))=312,LEN($I906)=4,$B906="O"),VLOOKUP($I906,_312_Table1,MATCH('312'!$V$16,_312_Table1_ColumnLookup,0),FALSE),
  IF(AND(VALUE(LEFT($A906,3))=312,LEN($I906)=4,$B906="Q"),VLOOKUP($I906,_312_Table1,MATCH('312'!$X$16,_312_Table1_ColumnLookup,0),FALSE),
  IF(AND(VALUE(LEFT($A906,3))=312,LEN($I906)=4),VLOOKUP($I906,_312_Table1,MATCH(LEFT($B906,1),_312_Table1_ColumnLookup,0),FALSE)
+N("312"),
  IF(VALUE(LEFT($A906,3))=313,VLOOKUP(VALUE(MID($B906,2,1)),_313_Table1,MATCH(MID($B906,1,1),_313_Table1_ColumnLookup,0),FALSE)
+N("313"),
  IF(AND(VALUE(LEFT($A906,3))=314,LEN($B906)=3),VLOOKUP(VALUE(MID($B906,2,2)),_314_Table1,MATCH(MID($B906,1,1),_314_Table1_ColumnLookup,0),FALSE),
  IF(VALUE(LEFT($A906,3))=314,VLOOKUP(VALUE(MID($B906,2,1)),_314_Table1,MATCH(MID($B906,1,1),_314_Table1_ColumnLookup,0),FALSE)
+N("314"),
""))))))))))))))))))))))))</f>
        <v>#N/A</v>
      </c>
      <c r="E906" s="238" t="e">
        <f>IF(AND(VALUE(LEFT($A906,3))=309,LEN($B906)=3),VLOOKUP(VALUE(MID($B906,2,2)),_309_Table2,MATCH(MID($B906,1,1),_309_Table2_ColumnLookup,0),FALSE),
  IF($C906="309 LCR SummaryA",OneYearSCR,IF($C906="309 LCR SummaryB",UltimateSCR,IF(VALUE(LEFT($A906,3))=309,VLOOKUP(VALUE(MID($B906,2,1)),_309_Table2,MATCH(MID($B906,1,1),_309_Table2_ColumnLookup,0),FALSE)
+N("309"),
  IF(VALUE(LEFT($A906,3))=310,VLOOKUP(VALUE(MID($B906,2,1)),_310_Table2,MATCH(MID($B906,1,1),_310_Table2_ColumnLookup,0),FALSE)
+N("310"),
  IF(AND(VALUE(LEFT($A906,3))=311,LEN($I906)=4),VLOOKUP($I906,_311_Table2,MATCH($B906,_311_Table2_ColumnLookup,0),FALSE),
  IF(AND(VALUE(LEFT($A906,3))=311,OR($B906="I2",$B906="J2",$B906="K2",$B906="L2")),VLOOKUP('311'!$G$58,_311_Table2,MATCH(MID($B906,1,1),_311_Table2_ColumnLookup,0),FALSE),
  IF(AND(VALUE(LEFT($A906,3))=311,RIGHT($B906,5)="Total"),VLOOKUP('311'!$G$59,_311_Table2,MATCH(MID($B906,1,1),_311_Table2_ColumnLookup,0),FALSE),
  IF(VALUE(LEFT($A906,3))=311,VLOOKUP(VALUE(MID($B906,2,1)),_311_Table2,MATCH(MID($B906,1,1),_311_Table2_ColumnLookup,0),FALSE)
+N("311"),
  IF(AND(VALUE(LEFT($A906,3))=312,LEFT($G906,10)="Unincepted",$B906="G "),VLOOKUP(" ULO",_312_Table2,MATCH('312'!$N$16,_312_Table2_ColumnLookup,0),FALSE),
  IF(AND(VALUE(LEFT($A906,3))=312,LEFT($G906,10)="Unincepted",$B906="O "),VLOOKUP(" ULO",_312_Table2,MATCH('312'!$V$16,_312_Table2_ColumnLookup,0),FALSE),
  IF(AND(VALUE(LEFT($A906,3))=312,LEFT($G906,10)="Unincepted",$B906="Q "),VLOOKUP(" ULO",_312_Table2,MATCH('312'!$X$16,_312_Table2_ColumnLookup,0),FALSE),
  IF(AND(VALUE(LEFT($A906,3))=312,LEFT($G906,10)="Unincepted"),VLOOKUP(" ULO",_312_Table2,MATCH(LEFT($B906,1),_312_Table2_ColumnLookup,0),FALSE),
  IF(AND(VALUE(LEFT($A906,3))=312,LEFT($G906,5)="Total",$B906="G "),VLOOKUP('312'!$F$80,_312_Table2,MATCH('312'!$N$16,_312_Table2_ColumnLookup,0),FALSE),
  IF(AND(VALUE(LEFT($A906,3))=312,LEFT($G906,5)="Total",$B906="O "),VLOOKUP('312'!$F$80,_312_Table2,MATCH('312'!$V$16,_312_Table2_ColumnLookup,0),FALSE),
  IF(AND(VALUE(LEFT($A906,3))=312,LEFT($G906,5)="Total",$B906="Q "),VLOOKUP('312'!$F$80,_312_Table2,MATCH('312'!$X$16,_312_Table2_ColumnLookup,0),FALSE),
  IF(AND(VALUE(LEFT($A906,3))=312,LEFT($G906,5)="Total"),VLOOKUP('312'!$F$80,_312_Table2,MATCH(LEFT($B906,1),_312_Table2_ColumnLookup,0),FALSE),
  IF(AND(VALUE(LEFT($A906,3))=312,LEN($I906)=4,$B906="G"),VLOOKUP($I906,_312_Table2,MATCH('312'!$N$16,_312_Table2_ColumnLookup,0),FALSE),
  IF(AND(VALUE(LEFT($A906,3))=312,LEN($I906)=4,$B906="O"),VLOOKUP($I906,_312_Table2,MATCH('312'!$V$16,_312_Table2_ColumnLookup,0),FALSE),
  IF(AND(VALUE(LEFT($A906,3))=312,LEN($I906)=4,$B906="Q"),VLOOKUP($I906,_312_Table2,MATCH('312'!$X$16,_312_Table2_ColumnLookup,0),FALSE),
  IF(AND(VALUE(LEFT($A906,3))=312,LEN($I906)=4),VLOOKUP($I906,_312_Table2,MATCH(LEFT($B906,1),_312_Table2_ColumnLookup,0),FALSE)
+N("312"),
  IF(VALUE(LEFT($A906,3))=313,VLOOKUP(VALUE(MID($B906,2,1)),_313_Table2,MATCH(MID($B906,1,1),_313_Table2_ColumnLookup,0),FALSE)
+N("313"),
  IF(AND(VALUE(LEFT($A906,3))=314,LEN($B906)=3),VLOOKUP(VALUE(MID($B906,2,2)),_314_Table2,MATCH(MID($B906,1,1),_314_Table2_ColumnLookup,0),FALSE),
  IF(VALUE(LEFT($A906,3))=314,VLOOKUP(VALUE(MID($B906,2,1)),_314_Table2,MATCH(MID($B906,1,1),_314_Table2_ColumnLookup,0),FALSE)
+N("314"),
""))))))))))))))))))))))))</f>
        <v>#N/A</v>
      </c>
      <c r="F906" s="238" t="e">
        <f>IF(AND(VALUE(LEFT($A906,3))=309,LEN($B906)=3),VLOOKUP(VALUE(MID($B906,2,2)),_309_Table3,MATCH(MID($B906,1,1),_309_Table3_ColumnLookup,0),FALSE),
  IF($C906="309 LCR SummaryA",OneYearSCR,IF($C906="309 LCR SummaryB",UltimateSCR,IF(VALUE(LEFT($A906,3))=309,VLOOKUP(VALUE(MID($B906,2,1)),_309_Table3,MATCH(MID($B906,1,1),_309_Table3_ColumnLookup,0),FALSE)
+N("309"),
  IF(VALUE(LEFT($A906,3))=310,VLOOKUP(VALUE(MID($B906,2,1)),_310_Table3,MATCH(MID($B906,1,1),_310_Table3_ColumnLookup,0),FALSE)
+N("310"),
  IF(AND(VALUE(LEFT($A906,3))=311,LEN($I906)=4),VLOOKUP($I906,_311_Table3,MATCH($B906,_311_Table3_ColumnLookup,0),FALSE),
  IF(AND(VALUE(LEFT($A906,3))=311,OR($B906="I2",$B906="J2",$B906="K2",$B906="L2")),VLOOKUP('311'!$G$58,_311_Table3,MATCH(MID($B906,1,1),_311_Table3_ColumnLookup,0),FALSE),
  IF(AND(VALUE(LEFT($A906,3))=311,RIGHT($B906,5)="Total"),VLOOKUP('311'!$G$59,_311_Table3,MATCH(MID($B906,1,1),_311_Table3_ColumnLookup,0),FALSE),
  IF(VALUE(LEFT($A906,3))=311,VLOOKUP(VALUE(MID($B906,2,1)),_311_Table3,MATCH(MID($B906,1,1),_311_Table3_ColumnLookup,0),FALSE)
+N("311"),
  IF(AND(VALUE(LEFT($A906,3))=312,LEFT($G906,10)="Unincepted",$B906="G "),VLOOKUP(" ULO",_312_Table3,MATCH('312'!$N$16,_312_Table3_ColumnLookup,0),FALSE),
  IF(AND(VALUE(LEFT($A906,3))=312,LEFT($G906,10)="Unincepted",$B906="O "),VLOOKUP(" ULO",_312_Table3,MATCH('312'!$V$16,_312_Table3_ColumnLookup,0),FALSE),
  IF(AND(VALUE(LEFT($A906,3))=312,LEFT($G906,10)="Unincepted",$B906="Q "),VLOOKUP(" ULO",_312_Table3,MATCH('312'!$X$16,_312_Table3_ColumnLookup,0),FALSE),
  IF(AND(VALUE(LEFT($A906,3))=312,LEFT($G906,10)="Unincepted"),VLOOKUP(" ULO",_312_Table3,MATCH(LEFT($B906,1),_312_Table3_ColumnLookup,0),FALSE),
  IF(AND(VALUE(LEFT($A906,3))=312,LEFT($G906,5)="Total",$B906="G "),VLOOKUP('312'!$F$80,_312_Table3,MATCH('312'!$N$16,_312_Table3_ColumnLookup,0),FALSE),
  IF(AND(VALUE(LEFT($A906,3))=312,LEFT($G906,5)="Total",$B906="O "),VLOOKUP('312'!$F$80,_312_Table3,MATCH('312'!$V$16,_312_Table3_ColumnLookup,0),FALSE),
  IF(AND(VALUE(LEFT($A906,3))=312,LEFT($G906,5)="Total",$B906="Q "),VLOOKUP('312'!$F$80,_312_Table3,MATCH('312'!$X$16,_312_Table3_ColumnLookup,0),FALSE),
  IF(AND(VALUE(LEFT($A906,3))=312,LEFT($G906,5)="Total"),VLOOKUP('312'!$F$80,_312_Table3,MATCH(LEFT($B906,1),_312_Table3_ColumnLookup,0),FALSE),
  IF(AND(VALUE(LEFT($A906,3))=312,LEN($I906)=4,$B906="G"),VLOOKUP($I906,_312_Table3,MATCH('312'!$N$16,_312_Table3_ColumnLookup,0),FALSE),
  IF(AND(VALUE(LEFT($A906,3))=312,LEN($I906)=4,$B906="O"),VLOOKUP($I906,_312_Table3,MATCH('312'!$V$16,_312_Table3_ColumnLookup,0),FALSE),
  IF(AND(VALUE(LEFT($A906,3))=312,LEN($I906)=4,$B906="Q"),VLOOKUP($I906,_312_Table3,MATCH('312'!$X$16,_312_Table3_ColumnLookup,0),FALSE),
  IF(AND(VALUE(LEFT($A906,3))=312,LEN($I906)=4),VLOOKUP($I906,_312_Table3,MATCH(LEFT($B906,1),_312_Table3_ColumnLookup,0),FALSE)
+N("312"),
  IF(VALUE(LEFT($A906,3))=313,VLOOKUP(VALUE(MID($B906,2,1)),_313_Table3,MATCH(MID($B906,1,1),_313_Table3_ColumnLookup,0),FALSE)
+N("313"),
  IF(AND(VALUE(LEFT($A906,3))=314,LEN($B906)=3),VLOOKUP(VALUE(MID($B906,2,2)),_314_Table3,MATCH(MID($B906,1,1),_314_Table3_ColumnLookup,0),FALSE),
  IF(VALUE(LEFT($A906,3))=314,VLOOKUP(VALUE(MID($B906,2,1)),_314_Table3,MATCH(MID($B906,1,1),_314_Table3_ColumnLookup,0),FALSE)
+N("314"),
""))))))))))))))))))))))))</f>
        <v>#N/A</v>
      </c>
      <c r="H906" s="321" t="str">
        <f>IFERROR(
IF(ISERROR($D906)=FALSE,$D906,IF(ISERROR($E906)=FALSE,$E906,IF(ISERROR($F906)=FALSE,$F906
+N("012 checkboxes"),
IF(
IF(OR(LEFT($A906,9)="Syndicate",LEFT($A906,12)="NewSyndicate"),VLOOKUP($A906,'012'!$J:$ZW,MATCH("Link to button",'012'!$J$1:$ZW$1,0),0)
+N("309 checkbox"),
IF($C906="309 LCR Summary0",VLOOKUP("Notes990",'309'!$P:$ZZ,MATCH("Link to button",'309'!$P$1:$ZZ$1,0),0)
+N("313 checkboxes"),
IF($C906="313 Financial Information0LcmVsScr",IF($C906="309 LCR Summary0",VLOOKUP("LcmVsScr",'309'!$N:$ZZ,MATCH("Link to button",'309'!$N$1:$ZZ$1,0),0),
IF($C906="313 Financial Information0LcrDocAttached",IF($C906="309 LCR Summary0",VLOOKUP("LcrDocAttached",'309'!$N:$ZZ,MATCH("Link to button",'309'!$N$1:$ZZ$1,0),
0)))))))=1,TRUE,FALSE)
))),"")</f>
        <v/>
      </c>
    </row>
    <row r="907" spans="1:8">
      <c r="A907" s="237" t="e">
        <f>VLOOKUP($G907,CSVLookups!$B:$R,MATCH(A$1,CSVLookups!$B$1:$R$1,0),FALSE)</f>
        <v>#N/A</v>
      </c>
      <c r="B907" s="237" t="e">
        <f>VLOOKUP($G907,CSVLookups!$B:$R,MATCH(B$1,CSVLookups!$B$1:$R$1,0),FALSE)</f>
        <v>#N/A</v>
      </c>
      <c r="C907" s="238" t="e">
        <f t="shared" si="14"/>
        <v>#N/A</v>
      </c>
      <c r="D907" s="238" t="e">
        <f>IF(AND(VALUE(LEFT($A907,3))=309,LEN($B907)=3),VLOOKUP(VALUE(MID($B907,2,2)),_309_Table1,MATCH(MID($B907,1,1),_309_Table1_ColumnLookup,0),FALSE),
  IF($C907="309 LCR SummaryA",OneYearSCR,IF($C907="309 LCR SummaryB",UltimateSCR,IF(VALUE(LEFT($A907,3))=309,VLOOKUP(VALUE(MID($B907,2,1)),_309_Table1,MATCH(MID($B907,1,1),_309_Table1_ColumnLookup,0),FALSE)
+N("309"),
  IF(VALUE(LEFT($A907,3))=310,VLOOKUP(VALUE(MID($B907,2,1)),_310_Table1,MATCH(MID($B907,1,1),_310_Table1_ColumnLookup,0),FALSE)
+N("310"),
  IF(AND(VALUE(LEFT($A907,3))=311,LEN($I907)=4),VLOOKUP($I907,_311_Table1,MATCH($B907,_311_Table1_ColumnLookup,0),FALSE),
  IF(AND(VALUE(LEFT($A907,3))=311,OR($B907="I2",$B907="J2",$B907="K2",$B907="L2")),VLOOKUP('311'!$G$58,_311_Table1,MATCH(MID($B907,1,1),_311_Table1_ColumnLookup,0),FALSE),
  IF(AND(VALUE(LEFT($A907,3))=311,RIGHT($B907,5)="Total"),VLOOKUP('311'!$G$59,_311_Table1,MATCH(MID($B907,1,1),_311_Table1_ColumnLookup,0),FALSE),
  IF(VALUE(LEFT($A907,3))=311,VLOOKUP(VALUE(MID($B907,2,1)),_311_Table1,MATCH(MID($B907,1,1),_311_Table1_ColumnLookup,0),FALSE)
+N("311"),
  IF(AND(VALUE(LEFT($A907,3))=312,LEFT($G907,10)="Unincepted",$B907="G "),VLOOKUP(" ULO",_312_Table1,MATCH('312'!$N$16,_312_Table1_ColumnLookup,0),FALSE),
  IF(AND(VALUE(LEFT($A907,3))=312,LEFT($G907,10)="Unincepted",$B907="O "),VLOOKUP(" ULO",_312_Table1,MATCH('312'!$V$16,_312_Table1_ColumnLookup,0),FALSE),
  IF(AND(VALUE(LEFT($A907,3))=312,LEFT($G907,10)="Unincepted",$B907="Q "),VLOOKUP(" ULO",_312_Table1,MATCH('312'!$X$16,_312_Table1_ColumnLookup,0),FALSE),
  IF(AND(VALUE(LEFT($A907,3))=312,LEFT($G907,10)="Unincepted"),VLOOKUP(" ULO",_312_Table1,MATCH(LEFT($B907,1),_312_Table1_ColumnLookup,0),FALSE),
  IF(AND(VALUE(LEFT($A907,3))=312,LEFT($G907,5)="Total",$B907="G "),VLOOKUP('312'!$F$80,_312_Table1,MATCH('312'!$N$16,_312_Table1_ColumnLookup,0),FALSE),
  IF(AND(VALUE(LEFT($A907,3))=312,LEFT($G907,5)="Total",$B907="O "),VLOOKUP('312'!$F$80,_312_Table1,MATCH('312'!$V$16,_312_Table1_ColumnLookup,0),FALSE),
  IF(AND(VALUE(LEFT($A907,3))=312,LEFT($G907,5)="Total",$B907="Q "),VLOOKUP('312'!$F$80,_312_Table1,MATCH('312'!$X$16,_312_Table1_ColumnLookup,0),FALSE),
  IF(AND(VALUE(LEFT($A907,3))=312,LEFT($G907,5)="Total"),VLOOKUP('312'!$F$80,_312_Table1,MATCH(LEFT($B907,1),_312_Table1_ColumnLookup,0),FALSE),
  IF(AND(VALUE(LEFT($A907,3))=312,LEN($I907)=4,$B907="G"),VLOOKUP($I907,_312_Table1,MATCH('312'!$N$16,_312_Table1_ColumnLookup,0),FALSE),
  IF(AND(VALUE(LEFT($A907,3))=312,LEN($I907)=4,$B907="O"),VLOOKUP($I907,_312_Table1,MATCH('312'!$V$16,_312_Table1_ColumnLookup,0),FALSE),
  IF(AND(VALUE(LEFT($A907,3))=312,LEN($I907)=4,$B907="Q"),VLOOKUP($I907,_312_Table1,MATCH('312'!$X$16,_312_Table1_ColumnLookup,0),FALSE),
  IF(AND(VALUE(LEFT($A907,3))=312,LEN($I907)=4),VLOOKUP($I907,_312_Table1,MATCH(LEFT($B907,1),_312_Table1_ColumnLookup,0),FALSE)
+N("312"),
  IF(VALUE(LEFT($A907,3))=313,VLOOKUP(VALUE(MID($B907,2,1)),_313_Table1,MATCH(MID($B907,1,1),_313_Table1_ColumnLookup,0),FALSE)
+N("313"),
  IF(AND(VALUE(LEFT($A907,3))=314,LEN($B907)=3),VLOOKUP(VALUE(MID($B907,2,2)),_314_Table1,MATCH(MID($B907,1,1),_314_Table1_ColumnLookup,0),FALSE),
  IF(VALUE(LEFT($A907,3))=314,VLOOKUP(VALUE(MID($B907,2,1)),_314_Table1,MATCH(MID($B907,1,1),_314_Table1_ColumnLookup,0),FALSE)
+N("314"),
""))))))))))))))))))))))))</f>
        <v>#N/A</v>
      </c>
      <c r="E907" s="238" t="e">
        <f>IF(AND(VALUE(LEFT($A907,3))=309,LEN($B907)=3),VLOOKUP(VALUE(MID($B907,2,2)),_309_Table2,MATCH(MID($B907,1,1),_309_Table2_ColumnLookup,0),FALSE),
  IF($C907="309 LCR SummaryA",OneYearSCR,IF($C907="309 LCR SummaryB",UltimateSCR,IF(VALUE(LEFT($A907,3))=309,VLOOKUP(VALUE(MID($B907,2,1)),_309_Table2,MATCH(MID($B907,1,1),_309_Table2_ColumnLookup,0),FALSE)
+N("309"),
  IF(VALUE(LEFT($A907,3))=310,VLOOKUP(VALUE(MID($B907,2,1)),_310_Table2,MATCH(MID($B907,1,1),_310_Table2_ColumnLookup,0),FALSE)
+N("310"),
  IF(AND(VALUE(LEFT($A907,3))=311,LEN($I907)=4),VLOOKUP($I907,_311_Table2,MATCH($B907,_311_Table2_ColumnLookup,0),FALSE),
  IF(AND(VALUE(LEFT($A907,3))=311,OR($B907="I2",$B907="J2",$B907="K2",$B907="L2")),VLOOKUP('311'!$G$58,_311_Table2,MATCH(MID($B907,1,1),_311_Table2_ColumnLookup,0),FALSE),
  IF(AND(VALUE(LEFT($A907,3))=311,RIGHT($B907,5)="Total"),VLOOKUP('311'!$G$59,_311_Table2,MATCH(MID($B907,1,1),_311_Table2_ColumnLookup,0),FALSE),
  IF(VALUE(LEFT($A907,3))=311,VLOOKUP(VALUE(MID($B907,2,1)),_311_Table2,MATCH(MID($B907,1,1),_311_Table2_ColumnLookup,0),FALSE)
+N("311"),
  IF(AND(VALUE(LEFT($A907,3))=312,LEFT($G907,10)="Unincepted",$B907="G "),VLOOKUP(" ULO",_312_Table2,MATCH('312'!$N$16,_312_Table2_ColumnLookup,0),FALSE),
  IF(AND(VALUE(LEFT($A907,3))=312,LEFT($G907,10)="Unincepted",$B907="O "),VLOOKUP(" ULO",_312_Table2,MATCH('312'!$V$16,_312_Table2_ColumnLookup,0),FALSE),
  IF(AND(VALUE(LEFT($A907,3))=312,LEFT($G907,10)="Unincepted",$B907="Q "),VLOOKUP(" ULO",_312_Table2,MATCH('312'!$X$16,_312_Table2_ColumnLookup,0),FALSE),
  IF(AND(VALUE(LEFT($A907,3))=312,LEFT($G907,10)="Unincepted"),VLOOKUP(" ULO",_312_Table2,MATCH(LEFT($B907,1),_312_Table2_ColumnLookup,0),FALSE),
  IF(AND(VALUE(LEFT($A907,3))=312,LEFT($G907,5)="Total",$B907="G "),VLOOKUP('312'!$F$80,_312_Table2,MATCH('312'!$N$16,_312_Table2_ColumnLookup,0),FALSE),
  IF(AND(VALUE(LEFT($A907,3))=312,LEFT($G907,5)="Total",$B907="O "),VLOOKUP('312'!$F$80,_312_Table2,MATCH('312'!$V$16,_312_Table2_ColumnLookup,0),FALSE),
  IF(AND(VALUE(LEFT($A907,3))=312,LEFT($G907,5)="Total",$B907="Q "),VLOOKUP('312'!$F$80,_312_Table2,MATCH('312'!$X$16,_312_Table2_ColumnLookup,0),FALSE),
  IF(AND(VALUE(LEFT($A907,3))=312,LEFT($G907,5)="Total"),VLOOKUP('312'!$F$80,_312_Table2,MATCH(LEFT($B907,1),_312_Table2_ColumnLookup,0),FALSE),
  IF(AND(VALUE(LEFT($A907,3))=312,LEN($I907)=4,$B907="G"),VLOOKUP($I907,_312_Table2,MATCH('312'!$N$16,_312_Table2_ColumnLookup,0),FALSE),
  IF(AND(VALUE(LEFT($A907,3))=312,LEN($I907)=4,$B907="O"),VLOOKUP($I907,_312_Table2,MATCH('312'!$V$16,_312_Table2_ColumnLookup,0),FALSE),
  IF(AND(VALUE(LEFT($A907,3))=312,LEN($I907)=4,$B907="Q"),VLOOKUP($I907,_312_Table2,MATCH('312'!$X$16,_312_Table2_ColumnLookup,0),FALSE),
  IF(AND(VALUE(LEFT($A907,3))=312,LEN($I907)=4),VLOOKUP($I907,_312_Table2,MATCH(LEFT($B907,1),_312_Table2_ColumnLookup,0),FALSE)
+N("312"),
  IF(VALUE(LEFT($A907,3))=313,VLOOKUP(VALUE(MID($B907,2,1)),_313_Table2,MATCH(MID($B907,1,1),_313_Table2_ColumnLookup,0),FALSE)
+N("313"),
  IF(AND(VALUE(LEFT($A907,3))=314,LEN($B907)=3),VLOOKUP(VALUE(MID($B907,2,2)),_314_Table2,MATCH(MID($B907,1,1),_314_Table2_ColumnLookup,0),FALSE),
  IF(VALUE(LEFT($A907,3))=314,VLOOKUP(VALUE(MID($B907,2,1)),_314_Table2,MATCH(MID($B907,1,1),_314_Table2_ColumnLookup,0),FALSE)
+N("314"),
""))))))))))))))))))))))))</f>
        <v>#N/A</v>
      </c>
      <c r="F907" s="238" t="e">
        <f>IF(AND(VALUE(LEFT($A907,3))=309,LEN($B907)=3),VLOOKUP(VALUE(MID($B907,2,2)),_309_Table3,MATCH(MID($B907,1,1),_309_Table3_ColumnLookup,0),FALSE),
  IF($C907="309 LCR SummaryA",OneYearSCR,IF($C907="309 LCR SummaryB",UltimateSCR,IF(VALUE(LEFT($A907,3))=309,VLOOKUP(VALUE(MID($B907,2,1)),_309_Table3,MATCH(MID($B907,1,1),_309_Table3_ColumnLookup,0),FALSE)
+N("309"),
  IF(VALUE(LEFT($A907,3))=310,VLOOKUP(VALUE(MID($B907,2,1)),_310_Table3,MATCH(MID($B907,1,1),_310_Table3_ColumnLookup,0),FALSE)
+N("310"),
  IF(AND(VALUE(LEFT($A907,3))=311,LEN($I907)=4),VLOOKUP($I907,_311_Table3,MATCH($B907,_311_Table3_ColumnLookup,0),FALSE),
  IF(AND(VALUE(LEFT($A907,3))=311,OR($B907="I2",$B907="J2",$B907="K2",$B907="L2")),VLOOKUP('311'!$G$58,_311_Table3,MATCH(MID($B907,1,1),_311_Table3_ColumnLookup,0),FALSE),
  IF(AND(VALUE(LEFT($A907,3))=311,RIGHT($B907,5)="Total"),VLOOKUP('311'!$G$59,_311_Table3,MATCH(MID($B907,1,1),_311_Table3_ColumnLookup,0),FALSE),
  IF(VALUE(LEFT($A907,3))=311,VLOOKUP(VALUE(MID($B907,2,1)),_311_Table3,MATCH(MID($B907,1,1),_311_Table3_ColumnLookup,0),FALSE)
+N("311"),
  IF(AND(VALUE(LEFT($A907,3))=312,LEFT($G907,10)="Unincepted",$B907="G "),VLOOKUP(" ULO",_312_Table3,MATCH('312'!$N$16,_312_Table3_ColumnLookup,0),FALSE),
  IF(AND(VALUE(LEFT($A907,3))=312,LEFT($G907,10)="Unincepted",$B907="O "),VLOOKUP(" ULO",_312_Table3,MATCH('312'!$V$16,_312_Table3_ColumnLookup,0),FALSE),
  IF(AND(VALUE(LEFT($A907,3))=312,LEFT($G907,10)="Unincepted",$B907="Q "),VLOOKUP(" ULO",_312_Table3,MATCH('312'!$X$16,_312_Table3_ColumnLookup,0),FALSE),
  IF(AND(VALUE(LEFT($A907,3))=312,LEFT($G907,10)="Unincepted"),VLOOKUP(" ULO",_312_Table3,MATCH(LEFT($B907,1),_312_Table3_ColumnLookup,0),FALSE),
  IF(AND(VALUE(LEFT($A907,3))=312,LEFT($G907,5)="Total",$B907="G "),VLOOKUP('312'!$F$80,_312_Table3,MATCH('312'!$N$16,_312_Table3_ColumnLookup,0),FALSE),
  IF(AND(VALUE(LEFT($A907,3))=312,LEFT($G907,5)="Total",$B907="O "),VLOOKUP('312'!$F$80,_312_Table3,MATCH('312'!$V$16,_312_Table3_ColumnLookup,0),FALSE),
  IF(AND(VALUE(LEFT($A907,3))=312,LEFT($G907,5)="Total",$B907="Q "),VLOOKUP('312'!$F$80,_312_Table3,MATCH('312'!$X$16,_312_Table3_ColumnLookup,0),FALSE),
  IF(AND(VALUE(LEFT($A907,3))=312,LEFT($G907,5)="Total"),VLOOKUP('312'!$F$80,_312_Table3,MATCH(LEFT($B907,1),_312_Table3_ColumnLookup,0),FALSE),
  IF(AND(VALUE(LEFT($A907,3))=312,LEN($I907)=4,$B907="G"),VLOOKUP($I907,_312_Table3,MATCH('312'!$N$16,_312_Table3_ColumnLookup,0),FALSE),
  IF(AND(VALUE(LEFT($A907,3))=312,LEN($I907)=4,$B907="O"),VLOOKUP($I907,_312_Table3,MATCH('312'!$V$16,_312_Table3_ColumnLookup,0),FALSE),
  IF(AND(VALUE(LEFT($A907,3))=312,LEN($I907)=4,$B907="Q"),VLOOKUP($I907,_312_Table3,MATCH('312'!$X$16,_312_Table3_ColumnLookup,0),FALSE),
  IF(AND(VALUE(LEFT($A907,3))=312,LEN($I907)=4),VLOOKUP($I907,_312_Table3,MATCH(LEFT($B907,1),_312_Table3_ColumnLookup,0),FALSE)
+N("312"),
  IF(VALUE(LEFT($A907,3))=313,VLOOKUP(VALUE(MID($B907,2,1)),_313_Table3,MATCH(MID($B907,1,1),_313_Table3_ColumnLookup,0),FALSE)
+N("313"),
  IF(AND(VALUE(LEFT($A907,3))=314,LEN($B907)=3),VLOOKUP(VALUE(MID($B907,2,2)),_314_Table3,MATCH(MID($B907,1,1),_314_Table3_ColumnLookup,0),FALSE),
  IF(VALUE(LEFT($A907,3))=314,VLOOKUP(VALUE(MID($B907,2,1)),_314_Table3,MATCH(MID($B907,1,1),_314_Table3_ColumnLookup,0),FALSE)
+N("314"),
""))))))))))))))))))))))))</f>
        <v>#N/A</v>
      </c>
      <c r="H907" s="321" t="str">
        <f>IFERROR(
IF(ISERROR($D907)=FALSE,$D907,IF(ISERROR($E907)=FALSE,$E907,IF(ISERROR($F907)=FALSE,$F907
+N("012 checkboxes"),
IF(
IF(OR(LEFT($A907,9)="Syndicate",LEFT($A907,12)="NewSyndicate"),VLOOKUP($A907,'012'!$J:$ZW,MATCH("Link to button",'012'!$J$1:$ZW$1,0),0)
+N("309 checkbox"),
IF($C907="309 LCR Summary0",VLOOKUP("Notes990",'309'!$P:$ZZ,MATCH("Link to button",'309'!$P$1:$ZZ$1,0),0)
+N("313 checkboxes"),
IF($C907="313 Financial Information0LcmVsScr",IF($C907="309 LCR Summary0",VLOOKUP("LcmVsScr",'309'!$N:$ZZ,MATCH("Link to button",'309'!$N$1:$ZZ$1,0),0),
IF($C907="313 Financial Information0LcrDocAttached",IF($C907="309 LCR Summary0",VLOOKUP("LcrDocAttached",'309'!$N:$ZZ,MATCH("Link to button",'309'!$N$1:$ZZ$1,0),
0)))))))=1,TRUE,FALSE)
))),"")</f>
        <v/>
      </c>
    </row>
    <row r="908" spans="1:8">
      <c r="A908" s="237" t="e">
        <f>VLOOKUP($G908,CSVLookups!$B:$R,MATCH(A$1,CSVLookups!$B$1:$R$1,0),FALSE)</f>
        <v>#N/A</v>
      </c>
      <c r="B908" s="237" t="e">
        <f>VLOOKUP($G908,CSVLookups!$B:$R,MATCH(B$1,CSVLookups!$B$1:$R$1,0),FALSE)</f>
        <v>#N/A</v>
      </c>
      <c r="C908" s="238" t="e">
        <f t="shared" si="14"/>
        <v>#N/A</v>
      </c>
      <c r="D908" s="238" t="e">
        <f>IF(AND(VALUE(LEFT($A908,3))=309,LEN($B908)=3),VLOOKUP(VALUE(MID($B908,2,2)),_309_Table1,MATCH(MID($B908,1,1),_309_Table1_ColumnLookup,0),FALSE),
  IF($C908="309 LCR SummaryA",OneYearSCR,IF($C908="309 LCR SummaryB",UltimateSCR,IF(VALUE(LEFT($A908,3))=309,VLOOKUP(VALUE(MID($B908,2,1)),_309_Table1,MATCH(MID($B908,1,1),_309_Table1_ColumnLookup,0),FALSE)
+N("309"),
  IF(VALUE(LEFT($A908,3))=310,VLOOKUP(VALUE(MID($B908,2,1)),_310_Table1,MATCH(MID($B908,1,1),_310_Table1_ColumnLookup,0),FALSE)
+N("310"),
  IF(AND(VALUE(LEFT($A908,3))=311,LEN($I908)=4),VLOOKUP($I908,_311_Table1,MATCH($B908,_311_Table1_ColumnLookup,0),FALSE),
  IF(AND(VALUE(LEFT($A908,3))=311,OR($B908="I2",$B908="J2",$B908="K2",$B908="L2")),VLOOKUP('311'!$G$58,_311_Table1,MATCH(MID($B908,1,1),_311_Table1_ColumnLookup,0),FALSE),
  IF(AND(VALUE(LEFT($A908,3))=311,RIGHT($B908,5)="Total"),VLOOKUP('311'!$G$59,_311_Table1,MATCH(MID($B908,1,1),_311_Table1_ColumnLookup,0),FALSE),
  IF(VALUE(LEFT($A908,3))=311,VLOOKUP(VALUE(MID($B908,2,1)),_311_Table1,MATCH(MID($B908,1,1),_311_Table1_ColumnLookup,0),FALSE)
+N("311"),
  IF(AND(VALUE(LEFT($A908,3))=312,LEFT($G908,10)="Unincepted",$B908="G "),VLOOKUP(" ULO",_312_Table1,MATCH('312'!$N$16,_312_Table1_ColumnLookup,0),FALSE),
  IF(AND(VALUE(LEFT($A908,3))=312,LEFT($G908,10)="Unincepted",$B908="O "),VLOOKUP(" ULO",_312_Table1,MATCH('312'!$V$16,_312_Table1_ColumnLookup,0),FALSE),
  IF(AND(VALUE(LEFT($A908,3))=312,LEFT($G908,10)="Unincepted",$B908="Q "),VLOOKUP(" ULO",_312_Table1,MATCH('312'!$X$16,_312_Table1_ColumnLookup,0),FALSE),
  IF(AND(VALUE(LEFT($A908,3))=312,LEFT($G908,10)="Unincepted"),VLOOKUP(" ULO",_312_Table1,MATCH(LEFT($B908,1),_312_Table1_ColumnLookup,0),FALSE),
  IF(AND(VALUE(LEFT($A908,3))=312,LEFT($G908,5)="Total",$B908="G "),VLOOKUP('312'!$F$80,_312_Table1,MATCH('312'!$N$16,_312_Table1_ColumnLookup,0),FALSE),
  IF(AND(VALUE(LEFT($A908,3))=312,LEFT($G908,5)="Total",$B908="O "),VLOOKUP('312'!$F$80,_312_Table1,MATCH('312'!$V$16,_312_Table1_ColumnLookup,0),FALSE),
  IF(AND(VALUE(LEFT($A908,3))=312,LEFT($G908,5)="Total",$B908="Q "),VLOOKUP('312'!$F$80,_312_Table1,MATCH('312'!$X$16,_312_Table1_ColumnLookup,0),FALSE),
  IF(AND(VALUE(LEFT($A908,3))=312,LEFT($G908,5)="Total"),VLOOKUP('312'!$F$80,_312_Table1,MATCH(LEFT($B908,1),_312_Table1_ColumnLookup,0),FALSE),
  IF(AND(VALUE(LEFT($A908,3))=312,LEN($I908)=4,$B908="G"),VLOOKUP($I908,_312_Table1,MATCH('312'!$N$16,_312_Table1_ColumnLookup,0),FALSE),
  IF(AND(VALUE(LEFT($A908,3))=312,LEN($I908)=4,$B908="O"),VLOOKUP($I908,_312_Table1,MATCH('312'!$V$16,_312_Table1_ColumnLookup,0),FALSE),
  IF(AND(VALUE(LEFT($A908,3))=312,LEN($I908)=4,$B908="Q"),VLOOKUP($I908,_312_Table1,MATCH('312'!$X$16,_312_Table1_ColumnLookup,0),FALSE),
  IF(AND(VALUE(LEFT($A908,3))=312,LEN($I908)=4),VLOOKUP($I908,_312_Table1,MATCH(LEFT($B908,1),_312_Table1_ColumnLookup,0),FALSE)
+N("312"),
  IF(VALUE(LEFT($A908,3))=313,VLOOKUP(VALUE(MID($B908,2,1)),_313_Table1,MATCH(MID($B908,1,1),_313_Table1_ColumnLookup,0),FALSE)
+N("313"),
  IF(AND(VALUE(LEFT($A908,3))=314,LEN($B908)=3),VLOOKUP(VALUE(MID($B908,2,2)),_314_Table1,MATCH(MID($B908,1,1),_314_Table1_ColumnLookup,0),FALSE),
  IF(VALUE(LEFT($A908,3))=314,VLOOKUP(VALUE(MID($B908,2,1)),_314_Table1,MATCH(MID($B908,1,1),_314_Table1_ColumnLookup,0),FALSE)
+N("314"),
""))))))))))))))))))))))))</f>
        <v>#N/A</v>
      </c>
      <c r="E908" s="238" t="e">
        <f>IF(AND(VALUE(LEFT($A908,3))=309,LEN($B908)=3),VLOOKUP(VALUE(MID($B908,2,2)),_309_Table2,MATCH(MID($B908,1,1),_309_Table2_ColumnLookup,0),FALSE),
  IF($C908="309 LCR SummaryA",OneYearSCR,IF($C908="309 LCR SummaryB",UltimateSCR,IF(VALUE(LEFT($A908,3))=309,VLOOKUP(VALUE(MID($B908,2,1)),_309_Table2,MATCH(MID($B908,1,1),_309_Table2_ColumnLookup,0),FALSE)
+N("309"),
  IF(VALUE(LEFT($A908,3))=310,VLOOKUP(VALUE(MID($B908,2,1)),_310_Table2,MATCH(MID($B908,1,1),_310_Table2_ColumnLookup,0),FALSE)
+N("310"),
  IF(AND(VALUE(LEFT($A908,3))=311,LEN($I908)=4),VLOOKUP($I908,_311_Table2,MATCH($B908,_311_Table2_ColumnLookup,0),FALSE),
  IF(AND(VALUE(LEFT($A908,3))=311,OR($B908="I2",$B908="J2",$B908="K2",$B908="L2")),VLOOKUP('311'!$G$58,_311_Table2,MATCH(MID($B908,1,1),_311_Table2_ColumnLookup,0),FALSE),
  IF(AND(VALUE(LEFT($A908,3))=311,RIGHT($B908,5)="Total"),VLOOKUP('311'!$G$59,_311_Table2,MATCH(MID($B908,1,1),_311_Table2_ColumnLookup,0),FALSE),
  IF(VALUE(LEFT($A908,3))=311,VLOOKUP(VALUE(MID($B908,2,1)),_311_Table2,MATCH(MID($B908,1,1),_311_Table2_ColumnLookup,0),FALSE)
+N("311"),
  IF(AND(VALUE(LEFT($A908,3))=312,LEFT($G908,10)="Unincepted",$B908="G "),VLOOKUP(" ULO",_312_Table2,MATCH('312'!$N$16,_312_Table2_ColumnLookup,0),FALSE),
  IF(AND(VALUE(LEFT($A908,3))=312,LEFT($G908,10)="Unincepted",$B908="O "),VLOOKUP(" ULO",_312_Table2,MATCH('312'!$V$16,_312_Table2_ColumnLookup,0),FALSE),
  IF(AND(VALUE(LEFT($A908,3))=312,LEFT($G908,10)="Unincepted",$B908="Q "),VLOOKUP(" ULO",_312_Table2,MATCH('312'!$X$16,_312_Table2_ColumnLookup,0),FALSE),
  IF(AND(VALUE(LEFT($A908,3))=312,LEFT($G908,10)="Unincepted"),VLOOKUP(" ULO",_312_Table2,MATCH(LEFT($B908,1),_312_Table2_ColumnLookup,0),FALSE),
  IF(AND(VALUE(LEFT($A908,3))=312,LEFT($G908,5)="Total",$B908="G "),VLOOKUP('312'!$F$80,_312_Table2,MATCH('312'!$N$16,_312_Table2_ColumnLookup,0),FALSE),
  IF(AND(VALUE(LEFT($A908,3))=312,LEFT($G908,5)="Total",$B908="O "),VLOOKUP('312'!$F$80,_312_Table2,MATCH('312'!$V$16,_312_Table2_ColumnLookup,0),FALSE),
  IF(AND(VALUE(LEFT($A908,3))=312,LEFT($G908,5)="Total",$B908="Q "),VLOOKUP('312'!$F$80,_312_Table2,MATCH('312'!$X$16,_312_Table2_ColumnLookup,0),FALSE),
  IF(AND(VALUE(LEFT($A908,3))=312,LEFT($G908,5)="Total"),VLOOKUP('312'!$F$80,_312_Table2,MATCH(LEFT($B908,1),_312_Table2_ColumnLookup,0),FALSE),
  IF(AND(VALUE(LEFT($A908,3))=312,LEN($I908)=4,$B908="G"),VLOOKUP($I908,_312_Table2,MATCH('312'!$N$16,_312_Table2_ColumnLookup,0),FALSE),
  IF(AND(VALUE(LEFT($A908,3))=312,LEN($I908)=4,$B908="O"),VLOOKUP($I908,_312_Table2,MATCH('312'!$V$16,_312_Table2_ColumnLookup,0),FALSE),
  IF(AND(VALUE(LEFT($A908,3))=312,LEN($I908)=4,$B908="Q"),VLOOKUP($I908,_312_Table2,MATCH('312'!$X$16,_312_Table2_ColumnLookup,0),FALSE),
  IF(AND(VALUE(LEFT($A908,3))=312,LEN($I908)=4),VLOOKUP($I908,_312_Table2,MATCH(LEFT($B908,1),_312_Table2_ColumnLookup,0),FALSE)
+N("312"),
  IF(VALUE(LEFT($A908,3))=313,VLOOKUP(VALUE(MID($B908,2,1)),_313_Table2,MATCH(MID($B908,1,1),_313_Table2_ColumnLookup,0),FALSE)
+N("313"),
  IF(AND(VALUE(LEFT($A908,3))=314,LEN($B908)=3),VLOOKUP(VALUE(MID($B908,2,2)),_314_Table2,MATCH(MID($B908,1,1),_314_Table2_ColumnLookup,0),FALSE),
  IF(VALUE(LEFT($A908,3))=314,VLOOKUP(VALUE(MID($B908,2,1)),_314_Table2,MATCH(MID($B908,1,1),_314_Table2_ColumnLookup,0),FALSE)
+N("314"),
""))))))))))))))))))))))))</f>
        <v>#N/A</v>
      </c>
      <c r="F908" s="238" t="e">
        <f>IF(AND(VALUE(LEFT($A908,3))=309,LEN($B908)=3),VLOOKUP(VALUE(MID($B908,2,2)),_309_Table3,MATCH(MID($B908,1,1),_309_Table3_ColumnLookup,0),FALSE),
  IF($C908="309 LCR SummaryA",OneYearSCR,IF($C908="309 LCR SummaryB",UltimateSCR,IF(VALUE(LEFT($A908,3))=309,VLOOKUP(VALUE(MID($B908,2,1)),_309_Table3,MATCH(MID($B908,1,1),_309_Table3_ColumnLookup,0),FALSE)
+N("309"),
  IF(VALUE(LEFT($A908,3))=310,VLOOKUP(VALUE(MID($B908,2,1)),_310_Table3,MATCH(MID($B908,1,1),_310_Table3_ColumnLookup,0),FALSE)
+N("310"),
  IF(AND(VALUE(LEFT($A908,3))=311,LEN($I908)=4),VLOOKUP($I908,_311_Table3,MATCH($B908,_311_Table3_ColumnLookup,0),FALSE),
  IF(AND(VALUE(LEFT($A908,3))=311,OR($B908="I2",$B908="J2",$B908="K2",$B908="L2")),VLOOKUP('311'!$G$58,_311_Table3,MATCH(MID($B908,1,1),_311_Table3_ColumnLookup,0),FALSE),
  IF(AND(VALUE(LEFT($A908,3))=311,RIGHT($B908,5)="Total"),VLOOKUP('311'!$G$59,_311_Table3,MATCH(MID($B908,1,1),_311_Table3_ColumnLookup,0),FALSE),
  IF(VALUE(LEFT($A908,3))=311,VLOOKUP(VALUE(MID($B908,2,1)),_311_Table3,MATCH(MID($B908,1,1),_311_Table3_ColumnLookup,0),FALSE)
+N("311"),
  IF(AND(VALUE(LEFT($A908,3))=312,LEFT($G908,10)="Unincepted",$B908="G "),VLOOKUP(" ULO",_312_Table3,MATCH('312'!$N$16,_312_Table3_ColumnLookup,0),FALSE),
  IF(AND(VALUE(LEFT($A908,3))=312,LEFT($G908,10)="Unincepted",$B908="O "),VLOOKUP(" ULO",_312_Table3,MATCH('312'!$V$16,_312_Table3_ColumnLookup,0),FALSE),
  IF(AND(VALUE(LEFT($A908,3))=312,LEFT($G908,10)="Unincepted",$B908="Q "),VLOOKUP(" ULO",_312_Table3,MATCH('312'!$X$16,_312_Table3_ColumnLookup,0),FALSE),
  IF(AND(VALUE(LEFT($A908,3))=312,LEFT($G908,10)="Unincepted"),VLOOKUP(" ULO",_312_Table3,MATCH(LEFT($B908,1),_312_Table3_ColumnLookup,0),FALSE),
  IF(AND(VALUE(LEFT($A908,3))=312,LEFT($G908,5)="Total",$B908="G "),VLOOKUP('312'!$F$80,_312_Table3,MATCH('312'!$N$16,_312_Table3_ColumnLookup,0),FALSE),
  IF(AND(VALUE(LEFT($A908,3))=312,LEFT($G908,5)="Total",$B908="O "),VLOOKUP('312'!$F$80,_312_Table3,MATCH('312'!$V$16,_312_Table3_ColumnLookup,0),FALSE),
  IF(AND(VALUE(LEFT($A908,3))=312,LEFT($G908,5)="Total",$B908="Q "),VLOOKUP('312'!$F$80,_312_Table3,MATCH('312'!$X$16,_312_Table3_ColumnLookup,0),FALSE),
  IF(AND(VALUE(LEFT($A908,3))=312,LEFT($G908,5)="Total"),VLOOKUP('312'!$F$80,_312_Table3,MATCH(LEFT($B908,1),_312_Table3_ColumnLookup,0),FALSE),
  IF(AND(VALUE(LEFT($A908,3))=312,LEN($I908)=4,$B908="G"),VLOOKUP($I908,_312_Table3,MATCH('312'!$N$16,_312_Table3_ColumnLookup,0),FALSE),
  IF(AND(VALUE(LEFT($A908,3))=312,LEN($I908)=4,$B908="O"),VLOOKUP($I908,_312_Table3,MATCH('312'!$V$16,_312_Table3_ColumnLookup,0),FALSE),
  IF(AND(VALUE(LEFT($A908,3))=312,LEN($I908)=4,$B908="Q"),VLOOKUP($I908,_312_Table3,MATCH('312'!$X$16,_312_Table3_ColumnLookup,0),FALSE),
  IF(AND(VALUE(LEFT($A908,3))=312,LEN($I908)=4),VLOOKUP($I908,_312_Table3,MATCH(LEFT($B908,1),_312_Table3_ColumnLookup,0),FALSE)
+N("312"),
  IF(VALUE(LEFT($A908,3))=313,VLOOKUP(VALUE(MID($B908,2,1)),_313_Table3,MATCH(MID($B908,1,1),_313_Table3_ColumnLookup,0),FALSE)
+N("313"),
  IF(AND(VALUE(LEFT($A908,3))=314,LEN($B908)=3),VLOOKUP(VALUE(MID($B908,2,2)),_314_Table3,MATCH(MID($B908,1,1),_314_Table3_ColumnLookup,0),FALSE),
  IF(VALUE(LEFT($A908,3))=314,VLOOKUP(VALUE(MID($B908,2,1)),_314_Table3,MATCH(MID($B908,1,1),_314_Table3_ColumnLookup,0),FALSE)
+N("314"),
""))))))))))))))))))))))))</f>
        <v>#N/A</v>
      </c>
      <c r="H908" s="321" t="str">
        <f>IFERROR(
IF(ISERROR($D908)=FALSE,$D908,IF(ISERROR($E908)=FALSE,$E908,IF(ISERROR($F908)=FALSE,$F908
+N("012 checkboxes"),
IF(
IF(OR(LEFT($A908,9)="Syndicate",LEFT($A908,12)="NewSyndicate"),VLOOKUP($A908,'012'!$J:$ZW,MATCH("Link to button",'012'!$J$1:$ZW$1,0),0)
+N("309 checkbox"),
IF($C908="309 LCR Summary0",VLOOKUP("Notes990",'309'!$P:$ZZ,MATCH("Link to button",'309'!$P$1:$ZZ$1,0),0)
+N("313 checkboxes"),
IF($C908="313 Financial Information0LcmVsScr",IF($C908="309 LCR Summary0",VLOOKUP("LcmVsScr",'309'!$N:$ZZ,MATCH("Link to button",'309'!$N$1:$ZZ$1,0),0),
IF($C908="313 Financial Information0LcrDocAttached",IF($C908="309 LCR Summary0",VLOOKUP("LcrDocAttached",'309'!$N:$ZZ,MATCH("Link to button",'309'!$N$1:$ZZ$1,0),
0)))))))=1,TRUE,FALSE)
))),"")</f>
        <v/>
      </c>
    </row>
    <row r="909" spans="1:8">
      <c r="A909" s="237" t="e">
        <f>VLOOKUP($G909,CSVLookups!$B:$R,MATCH(A$1,CSVLookups!$B$1:$R$1,0),FALSE)</f>
        <v>#N/A</v>
      </c>
      <c r="B909" s="237" t="e">
        <f>VLOOKUP($G909,CSVLookups!$B:$R,MATCH(B$1,CSVLookups!$B$1:$R$1,0),FALSE)</f>
        <v>#N/A</v>
      </c>
      <c r="C909" s="238" t="e">
        <f t="shared" si="14"/>
        <v>#N/A</v>
      </c>
      <c r="D909" s="238" t="e">
        <f>IF(AND(VALUE(LEFT($A909,3))=309,LEN($B909)=3),VLOOKUP(VALUE(MID($B909,2,2)),_309_Table1,MATCH(MID($B909,1,1),_309_Table1_ColumnLookup,0),FALSE),
  IF($C909="309 LCR SummaryA",OneYearSCR,IF($C909="309 LCR SummaryB",UltimateSCR,IF(VALUE(LEFT($A909,3))=309,VLOOKUP(VALUE(MID($B909,2,1)),_309_Table1,MATCH(MID($B909,1,1),_309_Table1_ColumnLookup,0),FALSE)
+N("309"),
  IF(VALUE(LEFT($A909,3))=310,VLOOKUP(VALUE(MID($B909,2,1)),_310_Table1,MATCH(MID($B909,1,1),_310_Table1_ColumnLookup,0),FALSE)
+N("310"),
  IF(AND(VALUE(LEFT($A909,3))=311,LEN($I909)=4),VLOOKUP($I909,_311_Table1,MATCH($B909,_311_Table1_ColumnLookup,0),FALSE),
  IF(AND(VALUE(LEFT($A909,3))=311,OR($B909="I2",$B909="J2",$B909="K2",$B909="L2")),VLOOKUP('311'!$G$58,_311_Table1,MATCH(MID($B909,1,1),_311_Table1_ColumnLookup,0),FALSE),
  IF(AND(VALUE(LEFT($A909,3))=311,RIGHT($B909,5)="Total"),VLOOKUP('311'!$G$59,_311_Table1,MATCH(MID($B909,1,1),_311_Table1_ColumnLookup,0),FALSE),
  IF(VALUE(LEFT($A909,3))=311,VLOOKUP(VALUE(MID($B909,2,1)),_311_Table1,MATCH(MID($B909,1,1),_311_Table1_ColumnLookup,0),FALSE)
+N("311"),
  IF(AND(VALUE(LEFT($A909,3))=312,LEFT($G909,10)="Unincepted",$B909="G "),VLOOKUP(" ULO",_312_Table1,MATCH('312'!$N$16,_312_Table1_ColumnLookup,0),FALSE),
  IF(AND(VALUE(LEFT($A909,3))=312,LEFT($G909,10)="Unincepted",$B909="O "),VLOOKUP(" ULO",_312_Table1,MATCH('312'!$V$16,_312_Table1_ColumnLookup,0),FALSE),
  IF(AND(VALUE(LEFT($A909,3))=312,LEFT($G909,10)="Unincepted",$B909="Q "),VLOOKUP(" ULO",_312_Table1,MATCH('312'!$X$16,_312_Table1_ColumnLookup,0),FALSE),
  IF(AND(VALUE(LEFT($A909,3))=312,LEFT($G909,10)="Unincepted"),VLOOKUP(" ULO",_312_Table1,MATCH(LEFT($B909,1),_312_Table1_ColumnLookup,0),FALSE),
  IF(AND(VALUE(LEFT($A909,3))=312,LEFT($G909,5)="Total",$B909="G "),VLOOKUP('312'!$F$80,_312_Table1,MATCH('312'!$N$16,_312_Table1_ColumnLookup,0),FALSE),
  IF(AND(VALUE(LEFT($A909,3))=312,LEFT($G909,5)="Total",$B909="O "),VLOOKUP('312'!$F$80,_312_Table1,MATCH('312'!$V$16,_312_Table1_ColumnLookup,0),FALSE),
  IF(AND(VALUE(LEFT($A909,3))=312,LEFT($G909,5)="Total",$B909="Q "),VLOOKUP('312'!$F$80,_312_Table1,MATCH('312'!$X$16,_312_Table1_ColumnLookup,0),FALSE),
  IF(AND(VALUE(LEFT($A909,3))=312,LEFT($G909,5)="Total"),VLOOKUP('312'!$F$80,_312_Table1,MATCH(LEFT($B909,1),_312_Table1_ColumnLookup,0),FALSE),
  IF(AND(VALUE(LEFT($A909,3))=312,LEN($I909)=4,$B909="G"),VLOOKUP($I909,_312_Table1,MATCH('312'!$N$16,_312_Table1_ColumnLookup,0),FALSE),
  IF(AND(VALUE(LEFT($A909,3))=312,LEN($I909)=4,$B909="O"),VLOOKUP($I909,_312_Table1,MATCH('312'!$V$16,_312_Table1_ColumnLookup,0),FALSE),
  IF(AND(VALUE(LEFT($A909,3))=312,LEN($I909)=4,$B909="Q"),VLOOKUP($I909,_312_Table1,MATCH('312'!$X$16,_312_Table1_ColumnLookup,0),FALSE),
  IF(AND(VALUE(LEFT($A909,3))=312,LEN($I909)=4),VLOOKUP($I909,_312_Table1,MATCH(LEFT($B909,1),_312_Table1_ColumnLookup,0),FALSE)
+N("312"),
  IF(VALUE(LEFT($A909,3))=313,VLOOKUP(VALUE(MID($B909,2,1)),_313_Table1,MATCH(MID($B909,1,1),_313_Table1_ColumnLookup,0),FALSE)
+N("313"),
  IF(AND(VALUE(LEFT($A909,3))=314,LEN($B909)=3),VLOOKUP(VALUE(MID($B909,2,2)),_314_Table1,MATCH(MID($B909,1,1),_314_Table1_ColumnLookup,0),FALSE),
  IF(VALUE(LEFT($A909,3))=314,VLOOKUP(VALUE(MID($B909,2,1)),_314_Table1,MATCH(MID($B909,1,1),_314_Table1_ColumnLookup,0),FALSE)
+N("314"),
""))))))))))))))))))))))))</f>
        <v>#N/A</v>
      </c>
      <c r="E909" s="238" t="e">
        <f>IF(AND(VALUE(LEFT($A909,3))=309,LEN($B909)=3),VLOOKUP(VALUE(MID($B909,2,2)),_309_Table2,MATCH(MID($B909,1,1),_309_Table2_ColumnLookup,0),FALSE),
  IF($C909="309 LCR SummaryA",OneYearSCR,IF($C909="309 LCR SummaryB",UltimateSCR,IF(VALUE(LEFT($A909,3))=309,VLOOKUP(VALUE(MID($B909,2,1)),_309_Table2,MATCH(MID($B909,1,1),_309_Table2_ColumnLookup,0),FALSE)
+N("309"),
  IF(VALUE(LEFT($A909,3))=310,VLOOKUP(VALUE(MID($B909,2,1)),_310_Table2,MATCH(MID($B909,1,1),_310_Table2_ColumnLookup,0),FALSE)
+N("310"),
  IF(AND(VALUE(LEFT($A909,3))=311,LEN($I909)=4),VLOOKUP($I909,_311_Table2,MATCH($B909,_311_Table2_ColumnLookup,0),FALSE),
  IF(AND(VALUE(LEFT($A909,3))=311,OR($B909="I2",$B909="J2",$B909="K2",$B909="L2")),VLOOKUP('311'!$G$58,_311_Table2,MATCH(MID($B909,1,1),_311_Table2_ColumnLookup,0),FALSE),
  IF(AND(VALUE(LEFT($A909,3))=311,RIGHT($B909,5)="Total"),VLOOKUP('311'!$G$59,_311_Table2,MATCH(MID($B909,1,1),_311_Table2_ColumnLookup,0),FALSE),
  IF(VALUE(LEFT($A909,3))=311,VLOOKUP(VALUE(MID($B909,2,1)),_311_Table2,MATCH(MID($B909,1,1),_311_Table2_ColumnLookup,0),FALSE)
+N("311"),
  IF(AND(VALUE(LEFT($A909,3))=312,LEFT($G909,10)="Unincepted",$B909="G "),VLOOKUP(" ULO",_312_Table2,MATCH('312'!$N$16,_312_Table2_ColumnLookup,0),FALSE),
  IF(AND(VALUE(LEFT($A909,3))=312,LEFT($G909,10)="Unincepted",$B909="O "),VLOOKUP(" ULO",_312_Table2,MATCH('312'!$V$16,_312_Table2_ColumnLookup,0),FALSE),
  IF(AND(VALUE(LEFT($A909,3))=312,LEFT($G909,10)="Unincepted",$B909="Q "),VLOOKUP(" ULO",_312_Table2,MATCH('312'!$X$16,_312_Table2_ColumnLookup,0),FALSE),
  IF(AND(VALUE(LEFT($A909,3))=312,LEFT($G909,10)="Unincepted"),VLOOKUP(" ULO",_312_Table2,MATCH(LEFT($B909,1),_312_Table2_ColumnLookup,0),FALSE),
  IF(AND(VALUE(LEFT($A909,3))=312,LEFT($G909,5)="Total",$B909="G "),VLOOKUP('312'!$F$80,_312_Table2,MATCH('312'!$N$16,_312_Table2_ColumnLookup,0),FALSE),
  IF(AND(VALUE(LEFT($A909,3))=312,LEFT($G909,5)="Total",$B909="O "),VLOOKUP('312'!$F$80,_312_Table2,MATCH('312'!$V$16,_312_Table2_ColumnLookup,0),FALSE),
  IF(AND(VALUE(LEFT($A909,3))=312,LEFT($G909,5)="Total",$B909="Q "),VLOOKUP('312'!$F$80,_312_Table2,MATCH('312'!$X$16,_312_Table2_ColumnLookup,0),FALSE),
  IF(AND(VALUE(LEFT($A909,3))=312,LEFT($G909,5)="Total"),VLOOKUP('312'!$F$80,_312_Table2,MATCH(LEFT($B909,1),_312_Table2_ColumnLookup,0),FALSE),
  IF(AND(VALUE(LEFT($A909,3))=312,LEN($I909)=4,$B909="G"),VLOOKUP($I909,_312_Table2,MATCH('312'!$N$16,_312_Table2_ColumnLookup,0),FALSE),
  IF(AND(VALUE(LEFT($A909,3))=312,LEN($I909)=4,$B909="O"),VLOOKUP($I909,_312_Table2,MATCH('312'!$V$16,_312_Table2_ColumnLookup,0),FALSE),
  IF(AND(VALUE(LEFT($A909,3))=312,LEN($I909)=4,$B909="Q"),VLOOKUP($I909,_312_Table2,MATCH('312'!$X$16,_312_Table2_ColumnLookup,0),FALSE),
  IF(AND(VALUE(LEFT($A909,3))=312,LEN($I909)=4),VLOOKUP($I909,_312_Table2,MATCH(LEFT($B909,1),_312_Table2_ColumnLookup,0),FALSE)
+N("312"),
  IF(VALUE(LEFT($A909,3))=313,VLOOKUP(VALUE(MID($B909,2,1)),_313_Table2,MATCH(MID($B909,1,1),_313_Table2_ColumnLookup,0),FALSE)
+N("313"),
  IF(AND(VALUE(LEFT($A909,3))=314,LEN($B909)=3),VLOOKUP(VALUE(MID($B909,2,2)),_314_Table2,MATCH(MID($B909,1,1),_314_Table2_ColumnLookup,0),FALSE),
  IF(VALUE(LEFT($A909,3))=314,VLOOKUP(VALUE(MID($B909,2,1)),_314_Table2,MATCH(MID($B909,1,1),_314_Table2_ColumnLookup,0),FALSE)
+N("314"),
""))))))))))))))))))))))))</f>
        <v>#N/A</v>
      </c>
      <c r="F909" s="238" t="e">
        <f>IF(AND(VALUE(LEFT($A909,3))=309,LEN($B909)=3),VLOOKUP(VALUE(MID($B909,2,2)),_309_Table3,MATCH(MID($B909,1,1),_309_Table3_ColumnLookup,0),FALSE),
  IF($C909="309 LCR SummaryA",OneYearSCR,IF($C909="309 LCR SummaryB",UltimateSCR,IF(VALUE(LEFT($A909,3))=309,VLOOKUP(VALUE(MID($B909,2,1)),_309_Table3,MATCH(MID($B909,1,1),_309_Table3_ColumnLookup,0),FALSE)
+N("309"),
  IF(VALUE(LEFT($A909,3))=310,VLOOKUP(VALUE(MID($B909,2,1)),_310_Table3,MATCH(MID($B909,1,1),_310_Table3_ColumnLookup,0),FALSE)
+N("310"),
  IF(AND(VALUE(LEFT($A909,3))=311,LEN($I909)=4),VLOOKUP($I909,_311_Table3,MATCH($B909,_311_Table3_ColumnLookup,0),FALSE),
  IF(AND(VALUE(LEFT($A909,3))=311,OR($B909="I2",$B909="J2",$B909="K2",$B909="L2")),VLOOKUP('311'!$G$58,_311_Table3,MATCH(MID($B909,1,1),_311_Table3_ColumnLookup,0),FALSE),
  IF(AND(VALUE(LEFT($A909,3))=311,RIGHT($B909,5)="Total"),VLOOKUP('311'!$G$59,_311_Table3,MATCH(MID($B909,1,1),_311_Table3_ColumnLookup,0),FALSE),
  IF(VALUE(LEFT($A909,3))=311,VLOOKUP(VALUE(MID($B909,2,1)),_311_Table3,MATCH(MID($B909,1,1),_311_Table3_ColumnLookup,0),FALSE)
+N("311"),
  IF(AND(VALUE(LEFT($A909,3))=312,LEFT($G909,10)="Unincepted",$B909="G "),VLOOKUP(" ULO",_312_Table3,MATCH('312'!$N$16,_312_Table3_ColumnLookup,0),FALSE),
  IF(AND(VALUE(LEFT($A909,3))=312,LEFT($G909,10)="Unincepted",$B909="O "),VLOOKUP(" ULO",_312_Table3,MATCH('312'!$V$16,_312_Table3_ColumnLookup,0),FALSE),
  IF(AND(VALUE(LEFT($A909,3))=312,LEFT($G909,10)="Unincepted",$B909="Q "),VLOOKUP(" ULO",_312_Table3,MATCH('312'!$X$16,_312_Table3_ColumnLookup,0),FALSE),
  IF(AND(VALUE(LEFT($A909,3))=312,LEFT($G909,10)="Unincepted"),VLOOKUP(" ULO",_312_Table3,MATCH(LEFT($B909,1),_312_Table3_ColumnLookup,0),FALSE),
  IF(AND(VALUE(LEFT($A909,3))=312,LEFT($G909,5)="Total",$B909="G "),VLOOKUP('312'!$F$80,_312_Table3,MATCH('312'!$N$16,_312_Table3_ColumnLookup,0),FALSE),
  IF(AND(VALUE(LEFT($A909,3))=312,LEFT($G909,5)="Total",$B909="O "),VLOOKUP('312'!$F$80,_312_Table3,MATCH('312'!$V$16,_312_Table3_ColumnLookup,0),FALSE),
  IF(AND(VALUE(LEFT($A909,3))=312,LEFT($G909,5)="Total",$B909="Q "),VLOOKUP('312'!$F$80,_312_Table3,MATCH('312'!$X$16,_312_Table3_ColumnLookup,0),FALSE),
  IF(AND(VALUE(LEFT($A909,3))=312,LEFT($G909,5)="Total"),VLOOKUP('312'!$F$80,_312_Table3,MATCH(LEFT($B909,1),_312_Table3_ColumnLookup,0),FALSE),
  IF(AND(VALUE(LEFT($A909,3))=312,LEN($I909)=4,$B909="G"),VLOOKUP($I909,_312_Table3,MATCH('312'!$N$16,_312_Table3_ColumnLookup,0),FALSE),
  IF(AND(VALUE(LEFT($A909,3))=312,LEN($I909)=4,$B909="O"),VLOOKUP($I909,_312_Table3,MATCH('312'!$V$16,_312_Table3_ColumnLookup,0),FALSE),
  IF(AND(VALUE(LEFT($A909,3))=312,LEN($I909)=4,$B909="Q"),VLOOKUP($I909,_312_Table3,MATCH('312'!$X$16,_312_Table3_ColumnLookup,0),FALSE),
  IF(AND(VALUE(LEFT($A909,3))=312,LEN($I909)=4),VLOOKUP($I909,_312_Table3,MATCH(LEFT($B909,1),_312_Table3_ColumnLookup,0),FALSE)
+N("312"),
  IF(VALUE(LEFT($A909,3))=313,VLOOKUP(VALUE(MID($B909,2,1)),_313_Table3,MATCH(MID($B909,1,1),_313_Table3_ColumnLookup,0),FALSE)
+N("313"),
  IF(AND(VALUE(LEFT($A909,3))=314,LEN($B909)=3),VLOOKUP(VALUE(MID($B909,2,2)),_314_Table3,MATCH(MID($B909,1,1),_314_Table3_ColumnLookup,0),FALSE),
  IF(VALUE(LEFT($A909,3))=314,VLOOKUP(VALUE(MID($B909,2,1)),_314_Table3,MATCH(MID($B909,1,1),_314_Table3_ColumnLookup,0),FALSE)
+N("314"),
""))))))))))))))))))))))))</f>
        <v>#N/A</v>
      </c>
      <c r="H909" s="321" t="str">
        <f>IFERROR(
IF(ISERROR($D909)=FALSE,$D909,IF(ISERROR($E909)=FALSE,$E909,IF(ISERROR($F909)=FALSE,$F909
+N("012 checkboxes"),
IF(
IF(OR(LEFT($A909,9)="Syndicate",LEFT($A909,12)="NewSyndicate"),VLOOKUP($A909,'012'!$J:$ZW,MATCH("Link to button",'012'!$J$1:$ZW$1,0),0)
+N("309 checkbox"),
IF($C909="309 LCR Summary0",VLOOKUP("Notes990",'309'!$P:$ZZ,MATCH("Link to button",'309'!$P$1:$ZZ$1,0),0)
+N("313 checkboxes"),
IF($C909="313 Financial Information0LcmVsScr",IF($C909="309 LCR Summary0",VLOOKUP("LcmVsScr",'309'!$N:$ZZ,MATCH("Link to button",'309'!$N$1:$ZZ$1,0),0),
IF($C909="313 Financial Information0LcrDocAttached",IF($C909="309 LCR Summary0",VLOOKUP("LcrDocAttached",'309'!$N:$ZZ,MATCH("Link to button",'309'!$N$1:$ZZ$1,0),
0)))))))=1,TRUE,FALSE)
))),"")</f>
        <v/>
      </c>
    </row>
    <row r="910" spans="1:8">
      <c r="A910" s="237" t="e">
        <f>VLOOKUP($G910,CSVLookups!$B:$R,MATCH(A$1,CSVLookups!$B$1:$R$1,0),FALSE)</f>
        <v>#N/A</v>
      </c>
      <c r="B910" s="237" t="e">
        <f>VLOOKUP($G910,CSVLookups!$B:$R,MATCH(B$1,CSVLookups!$B$1:$R$1,0),FALSE)</f>
        <v>#N/A</v>
      </c>
      <c r="C910" s="238" t="e">
        <f t="shared" si="14"/>
        <v>#N/A</v>
      </c>
      <c r="D910" s="238" t="e">
        <f>IF(AND(VALUE(LEFT($A910,3))=309,LEN($B910)=3),VLOOKUP(VALUE(MID($B910,2,2)),_309_Table1,MATCH(MID($B910,1,1),_309_Table1_ColumnLookup,0),FALSE),
  IF($C910="309 LCR SummaryA",OneYearSCR,IF($C910="309 LCR SummaryB",UltimateSCR,IF(VALUE(LEFT($A910,3))=309,VLOOKUP(VALUE(MID($B910,2,1)),_309_Table1,MATCH(MID($B910,1,1),_309_Table1_ColumnLookup,0),FALSE)
+N("309"),
  IF(VALUE(LEFT($A910,3))=310,VLOOKUP(VALUE(MID($B910,2,1)),_310_Table1,MATCH(MID($B910,1,1),_310_Table1_ColumnLookup,0),FALSE)
+N("310"),
  IF(AND(VALUE(LEFT($A910,3))=311,LEN($I910)=4),VLOOKUP($I910,_311_Table1,MATCH($B910,_311_Table1_ColumnLookup,0),FALSE),
  IF(AND(VALUE(LEFT($A910,3))=311,OR($B910="I2",$B910="J2",$B910="K2",$B910="L2")),VLOOKUP('311'!$G$58,_311_Table1,MATCH(MID($B910,1,1),_311_Table1_ColumnLookup,0),FALSE),
  IF(AND(VALUE(LEFT($A910,3))=311,RIGHT($B910,5)="Total"),VLOOKUP('311'!$G$59,_311_Table1,MATCH(MID($B910,1,1),_311_Table1_ColumnLookup,0),FALSE),
  IF(VALUE(LEFT($A910,3))=311,VLOOKUP(VALUE(MID($B910,2,1)),_311_Table1,MATCH(MID($B910,1,1),_311_Table1_ColumnLookup,0),FALSE)
+N("311"),
  IF(AND(VALUE(LEFT($A910,3))=312,LEFT($G910,10)="Unincepted",$B910="G "),VLOOKUP(" ULO",_312_Table1,MATCH('312'!$N$16,_312_Table1_ColumnLookup,0),FALSE),
  IF(AND(VALUE(LEFT($A910,3))=312,LEFT($G910,10)="Unincepted",$B910="O "),VLOOKUP(" ULO",_312_Table1,MATCH('312'!$V$16,_312_Table1_ColumnLookup,0),FALSE),
  IF(AND(VALUE(LEFT($A910,3))=312,LEFT($G910,10)="Unincepted",$B910="Q "),VLOOKUP(" ULO",_312_Table1,MATCH('312'!$X$16,_312_Table1_ColumnLookup,0),FALSE),
  IF(AND(VALUE(LEFT($A910,3))=312,LEFT($G910,10)="Unincepted"),VLOOKUP(" ULO",_312_Table1,MATCH(LEFT($B910,1),_312_Table1_ColumnLookup,0),FALSE),
  IF(AND(VALUE(LEFT($A910,3))=312,LEFT($G910,5)="Total",$B910="G "),VLOOKUP('312'!$F$80,_312_Table1,MATCH('312'!$N$16,_312_Table1_ColumnLookup,0),FALSE),
  IF(AND(VALUE(LEFT($A910,3))=312,LEFT($G910,5)="Total",$B910="O "),VLOOKUP('312'!$F$80,_312_Table1,MATCH('312'!$V$16,_312_Table1_ColumnLookup,0),FALSE),
  IF(AND(VALUE(LEFT($A910,3))=312,LEFT($G910,5)="Total",$B910="Q "),VLOOKUP('312'!$F$80,_312_Table1,MATCH('312'!$X$16,_312_Table1_ColumnLookup,0),FALSE),
  IF(AND(VALUE(LEFT($A910,3))=312,LEFT($G910,5)="Total"),VLOOKUP('312'!$F$80,_312_Table1,MATCH(LEFT($B910,1),_312_Table1_ColumnLookup,0),FALSE),
  IF(AND(VALUE(LEFT($A910,3))=312,LEN($I910)=4,$B910="G"),VLOOKUP($I910,_312_Table1,MATCH('312'!$N$16,_312_Table1_ColumnLookup,0),FALSE),
  IF(AND(VALUE(LEFT($A910,3))=312,LEN($I910)=4,$B910="O"),VLOOKUP($I910,_312_Table1,MATCH('312'!$V$16,_312_Table1_ColumnLookup,0),FALSE),
  IF(AND(VALUE(LEFT($A910,3))=312,LEN($I910)=4,$B910="Q"),VLOOKUP($I910,_312_Table1,MATCH('312'!$X$16,_312_Table1_ColumnLookup,0),FALSE),
  IF(AND(VALUE(LEFT($A910,3))=312,LEN($I910)=4),VLOOKUP($I910,_312_Table1,MATCH(LEFT($B910,1),_312_Table1_ColumnLookup,0),FALSE)
+N("312"),
  IF(VALUE(LEFT($A910,3))=313,VLOOKUP(VALUE(MID($B910,2,1)),_313_Table1,MATCH(MID($B910,1,1),_313_Table1_ColumnLookup,0),FALSE)
+N("313"),
  IF(AND(VALUE(LEFT($A910,3))=314,LEN($B910)=3),VLOOKUP(VALUE(MID($B910,2,2)),_314_Table1,MATCH(MID($B910,1,1),_314_Table1_ColumnLookup,0),FALSE),
  IF(VALUE(LEFT($A910,3))=314,VLOOKUP(VALUE(MID($B910,2,1)),_314_Table1,MATCH(MID($B910,1,1),_314_Table1_ColumnLookup,0),FALSE)
+N("314"),
""))))))))))))))))))))))))</f>
        <v>#N/A</v>
      </c>
      <c r="E910" s="238" t="e">
        <f>IF(AND(VALUE(LEFT($A910,3))=309,LEN($B910)=3),VLOOKUP(VALUE(MID($B910,2,2)),_309_Table2,MATCH(MID($B910,1,1),_309_Table2_ColumnLookup,0),FALSE),
  IF($C910="309 LCR SummaryA",OneYearSCR,IF($C910="309 LCR SummaryB",UltimateSCR,IF(VALUE(LEFT($A910,3))=309,VLOOKUP(VALUE(MID($B910,2,1)),_309_Table2,MATCH(MID($B910,1,1),_309_Table2_ColumnLookup,0),FALSE)
+N("309"),
  IF(VALUE(LEFT($A910,3))=310,VLOOKUP(VALUE(MID($B910,2,1)),_310_Table2,MATCH(MID($B910,1,1),_310_Table2_ColumnLookup,0),FALSE)
+N("310"),
  IF(AND(VALUE(LEFT($A910,3))=311,LEN($I910)=4),VLOOKUP($I910,_311_Table2,MATCH($B910,_311_Table2_ColumnLookup,0),FALSE),
  IF(AND(VALUE(LEFT($A910,3))=311,OR($B910="I2",$B910="J2",$B910="K2",$B910="L2")),VLOOKUP('311'!$G$58,_311_Table2,MATCH(MID($B910,1,1),_311_Table2_ColumnLookup,0),FALSE),
  IF(AND(VALUE(LEFT($A910,3))=311,RIGHT($B910,5)="Total"),VLOOKUP('311'!$G$59,_311_Table2,MATCH(MID($B910,1,1),_311_Table2_ColumnLookup,0),FALSE),
  IF(VALUE(LEFT($A910,3))=311,VLOOKUP(VALUE(MID($B910,2,1)),_311_Table2,MATCH(MID($B910,1,1),_311_Table2_ColumnLookup,0),FALSE)
+N("311"),
  IF(AND(VALUE(LEFT($A910,3))=312,LEFT($G910,10)="Unincepted",$B910="G "),VLOOKUP(" ULO",_312_Table2,MATCH('312'!$N$16,_312_Table2_ColumnLookup,0),FALSE),
  IF(AND(VALUE(LEFT($A910,3))=312,LEFT($G910,10)="Unincepted",$B910="O "),VLOOKUP(" ULO",_312_Table2,MATCH('312'!$V$16,_312_Table2_ColumnLookup,0),FALSE),
  IF(AND(VALUE(LEFT($A910,3))=312,LEFT($G910,10)="Unincepted",$B910="Q "),VLOOKUP(" ULO",_312_Table2,MATCH('312'!$X$16,_312_Table2_ColumnLookup,0),FALSE),
  IF(AND(VALUE(LEFT($A910,3))=312,LEFT($G910,10)="Unincepted"),VLOOKUP(" ULO",_312_Table2,MATCH(LEFT($B910,1),_312_Table2_ColumnLookup,0),FALSE),
  IF(AND(VALUE(LEFT($A910,3))=312,LEFT($G910,5)="Total",$B910="G "),VLOOKUP('312'!$F$80,_312_Table2,MATCH('312'!$N$16,_312_Table2_ColumnLookup,0),FALSE),
  IF(AND(VALUE(LEFT($A910,3))=312,LEFT($G910,5)="Total",$B910="O "),VLOOKUP('312'!$F$80,_312_Table2,MATCH('312'!$V$16,_312_Table2_ColumnLookup,0),FALSE),
  IF(AND(VALUE(LEFT($A910,3))=312,LEFT($G910,5)="Total",$B910="Q "),VLOOKUP('312'!$F$80,_312_Table2,MATCH('312'!$X$16,_312_Table2_ColumnLookup,0),FALSE),
  IF(AND(VALUE(LEFT($A910,3))=312,LEFT($G910,5)="Total"),VLOOKUP('312'!$F$80,_312_Table2,MATCH(LEFT($B910,1),_312_Table2_ColumnLookup,0),FALSE),
  IF(AND(VALUE(LEFT($A910,3))=312,LEN($I910)=4,$B910="G"),VLOOKUP($I910,_312_Table2,MATCH('312'!$N$16,_312_Table2_ColumnLookup,0),FALSE),
  IF(AND(VALUE(LEFT($A910,3))=312,LEN($I910)=4,$B910="O"),VLOOKUP($I910,_312_Table2,MATCH('312'!$V$16,_312_Table2_ColumnLookup,0),FALSE),
  IF(AND(VALUE(LEFT($A910,3))=312,LEN($I910)=4,$B910="Q"),VLOOKUP($I910,_312_Table2,MATCH('312'!$X$16,_312_Table2_ColumnLookup,0),FALSE),
  IF(AND(VALUE(LEFT($A910,3))=312,LEN($I910)=4),VLOOKUP($I910,_312_Table2,MATCH(LEFT($B910,1),_312_Table2_ColumnLookup,0),FALSE)
+N("312"),
  IF(VALUE(LEFT($A910,3))=313,VLOOKUP(VALUE(MID($B910,2,1)),_313_Table2,MATCH(MID($B910,1,1),_313_Table2_ColumnLookup,0),FALSE)
+N("313"),
  IF(AND(VALUE(LEFT($A910,3))=314,LEN($B910)=3),VLOOKUP(VALUE(MID($B910,2,2)),_314_Table2,MATCH(MID($B910,1,1),_314_Table2_ColumnLookup,0),FALSE),
  IF(VALUE(LEFT($A910,3))=314,VLOOKUP(VALUE(MID($B910,2,1)),_314_Table2,MATCH(MID($B910,1,1),_314_Table2_ColumnLookup,0),FALSE)
+N("314"),
""))))))))))))))))))))))))</f>
        <v>#N/A</v>
      </c>
      <c r="F910" s="238" t="e">
        <f>IF(AND(VALUE(LEFT($A910,3))=309,LEN($B910)=3),VLOOKUP(VALUE(MID($B910,2,2)),_309_Table3,MATCH(MID($B910,1,1),_309_Table3_ColumnLookup,0),FALSE),
  IF($C910="309 LCR SummaryA",OneYearSCR,IF($C910="309 LCR SummaryB",UltimateSCR,IF(VALUE(LEFT($A910,3))=309,VLOOKUP(VALUE(MID($B910,2,1)),_309_Table3,MATCH(MID($B910,1,1),_309_Table3_ColumnLookup,0),FALSE)
+N("309"),
  IF(VALUE(LEFT($A910,3))=310,VLOOKUP(VALUE(MID($B910,2,1)),_310_Table3,MATCH(MID($B910,1,1),_310_Table3_ColumnLookup,0),FALSE)
+N("310"),
  IF(AND(VALUE(LEFT($A910,3))=311,LEN($I910)=4),VLOOKUP($I910,_311_Table3,MATCH($B910,_311_Table3_ColumnLookup,0),FALSE),
  IF(AND(VALUE(LEFT($A910,3))=311,OR($B910="I2",$B910="J2",$B910="K2",$B910="L2")),VLOOKUP('311'!$G$58,_311_Table3,MATCH(MID($B910,1,1),_311_Table3_ColumnLookup,0),FALSE),
  IF(AND(VALUE(LEFT($A910,3))=311,RIGHT($B910,5)="Total"),VLOOKUP('311'!$G$59,_311_Table3,MATCH(MID($B910,1,1),_311_Table3_ColumnLookup,0),FALSE),
  IF(VALUE(LEFT($A910,3))=311,VLOOKUP(VALUE(MID($B910,2,1)),_311_Table3,MATCH(MID($B910,1,1),_311_Table3_ColumnLookup,0),FALSE)
+N("311"),
  IF(AND(VALUE(LEFT($A910,3))=312,LEFT($G910,10)="Unincepted",$B910="G "),VLOOKUP(" ULO",_312_Table3,MATCH('312'!$N$16,_312_Table3_ColumnLookup,0),FALSE),
  IF(AND(VALUE(LEFT($A910,3))=312,LEFT($G910,10)="Unincepted",$B910="O "),VLOOKUP(" ULO",_312_Table3,MATCH('312'!$V$16,_312_Table3_ColumnLookup,0),FALSE),
  IF(AND(VALUE(LEFT($A910,3))=312,LEFT($G910,10)="Unincepted",$B910="Q "),VLOOKUP(" ULO",_312_Table3,MATCH('312'!$X$16,_312_Table3_ColumnLookup,0),FALSE),
  IF(AND(VALUE(LEFT($A910,3))=312,LEFT($G910,10)="Unincepted"),VLOOKUP(" ULO",_312_Table3,MATCH(LEFT($B910,1),_312_Table3_ColumnLookup,0),FALSE),
  IF(AND(VALUE(LEFT($A910,3))=312,LEFT($G910,5)="Total",$B910="G "),VLOOKUP('312'!$F$80,_312_Table3,MATCH('312'!$N$16,_312_Table3_ColumnLookup,0),FALSE),
  IF(AND(VALUE(LEFT($A910,3))=312,LEFT($G910,5)="Total",$B910="O "),VLOOKUP('312'!$F$80,_312_Table3,MATCH('312'!$V$16,_312_Table3_ColumnLookup,0),FALSE),
  IF(AND(VALUE(LEFT($A910,3))=312,LEFT($G910,5)="Total",$B910="Q "),VLOOKUP('312'!$F$80,_312_Table3,MATCH('312'!$X$16,_312_Table3_ColumnLookup,0),FALSE),
  IF(AND(VALUE(LEFT($A910,3))=312,LEFT($G910,5)="Total"),VLOOKUP('312'!$F$80,_312_Table3,MATCH(LEFT($B910,1),_312_Table3_ColumnLookup,0),FALSE),
  IF(AND(VALUE(LEFT($A910,3))=312,LEN($I910)=4,$B910="G"),VLOOKUP($I910,_312_Table3,MATCH('312'!$N$16,_312_Table3_ColumnLookup,0),FALSE),
  IF(AND(VALUE(LEFT($A910,3))=312,LEN($I910)=4,$B910="O"),VLOOKUP($I910,_312_Table3,MATCH('312'!$V$16,_312_Table3_ColumnLookup,0),FALSE),
  IF(AND(VALUE(LEFT($A910,3))=312,LEN($I910)=4,$B910="Q"),VLOOKUP($I910,_312_Table3,MATCH('312'!$X$16,_312_Table3_ColumnLookup,0),FALSE),
  IF(AND(VALUE(LEFT($A910,3))=312,LEN($I910)=4),VLOOKUP($I910,_312_Table3,MATCH(LEFT($B910,1),_312_Table3_ColumnLookup,0),FALSE)
+N("312"),
  IF(VALUE(LEFT($A910,3))=313,VLOOKUP(VALUE(MID($B910,2,1)),_313_Table3,MATCH(MID($B910,1,1),_313_Table3_ColumnLookup,0),FALSE)
+N("313"),
  IF(AND(VALUE(LEFT($A910,3))=314,LEN($B910)=3),VLOOKUP(VALUE(MID($B910,2,2)),_314_Table3,MATCH(MID($B910,1,1),_314_Table3_ColumnLookup,0),FALSE),
  IF(VALUE(LEFT($A910,3))=314,VLOOKUP(VALUE(MID($B910,2,1)),_314_Table3,MATCH(MID($B910,1,1),_314_Table3_ColumnLookup,0),FALSE)
+N("314"),
""))))))))))))))))))))))))</f>
        <v>#N/A</v>
      </c>
      <c r="H910" s="321" t="str">
        <f>IFERROR(
IF(ISERROR($D910)=FALSE,$D910,IF(ISERROR($E910)=FALSE,$E910,IF(ISERROR($F910)=FALSE,$F910
+N("012 checkboxes"),
IF(
IF(OR(LEFT($A910,9)="Syndicate",LEFT($A910,12)="NewSyndicate"),VLOOKUP($A910,'012'!$J:$ZW,MATCH("Link to button",'012'!$J$1:$ZW$1,0),0)
+N("309 checkbox"),
IF($C910="309 LCR Summary0",VLOOKUP("Notes990",'309'!$P:$ZZ,MATCH("Link to button",'309'!$P$1:$ZZ$1,0),0)
+N("313 checkboxes"),
IF($C910="313 Financial Information0LcmVsScr",IF($C910="309 LCR Summary0",VLOOKUP("LcmVsScr",'309'!$N:$ZZ,MATCH("Link to button",'309'!$N$1:$ZZ$1,0),0),
IF($C910="313 Financial Information0LcrDocAttached",IF($C910="309 LCR Summary0",VLOOKUP("LcrDocAttached",'309'!$N:$ZZ,MATCH("Link to button",'309'!$N$1:$ZZ$1,0),
0)))))))=1,TRUE,FALSE)
))),"")</f>
        <v/>
      </c>
    </row>
    <row r="911" spans="1:8">
      <c r="A911" s="237" t="e">
        <f>VLOOKUP($G911,CSVLookups!$B:$R,MATCH(A$1,CSVLookups!$B$1:$R$1,0),FALSE)</f>
        <v>#N/A</v>
      </c>
      <c r="B911" s="237" t="e">
        <f>VLOOKUP($G911,CSVLookups!$B:$R,MATCH(B$1,CSVLookups!$B$1:$R$1,0),FALSE)</f>
        <v>#N/A</v>
      </c>
      <c r="C911" s="238" t="e">
        <f t="shared" si="14"/>
        <v>#N/A</v>
      </c>
      <c r="D911" s="238" t="e">
        <f>IF(AND(VALUE(LEFT($A911,3))=309,LEN($B911)=3),VLOOKUP(VALUE(MID($B911,2,2)),_309_Table1,MATCH(MID($B911,1,1),_309_Table1_ColumnLookup,0),FALSE),
  IF($C911="309 LCR SummaryA",OneYearSCR,IF($C911="309 LCR SummaryB",UltimateSCR,IF(VALUE(LEFT($A911,3))=309,VLOOKUP(VALUE(MID($B911,2,1)),_309_Table1,MATCH(MID($B911,1,1),_309_Table1_ColumnLookup,0),FALSE)
+N("309"),
  IF(VALUE(LEFT($A911,3))=310,VLOOKUP(VALUE(MID($B911,2,1)),_310_Table1,MATCH(MID($B911,1,1),_310_Table1_ColumnLookup,0),FALSE)
+N("310"),
  IF(AND(VALUE(LEFT($A911,3))=311,LEN($I911)=4),VLOOKUP($I911,_311_Table1,MATCH($B911,_311_Table1_ColumnLookup,0),FALSE),
  IF(AND(VALUE(LEFT($A911,3))=311,OR($B911="I2",$B911="J2",$B911="K2",$B911="L2")),VLOOKUP('311'!$G$58,_311_Table1,MATCH(MID($B911,1,1),_311_Table1_ColumnLookup,0),FALSE),
  IF(AND(VALUE(LEFT($A911,3))=311,RIGHT($B911,5)="Total"),VLOOKUP('311'!$G$59,_311_Table1,MATCH(MID($B911,1,1),_311_Table1_ColumnLookup,0),FALSE),
  IF(VALUE(LEFT($A911,3))=311,VLOOKUP(VALUE(MID($B911,2,1)),_311_Table1,MATCH(MID($B911,1,1),_311_Table1_ColumnLookup,0),FALSE)
+N("311"),
  IF(AND(VALUE(LEFT($A911,3))=312,LEFT($G911,10)="Unincepted",$B911="G "),VLOOKUP(" ULO",_312_Table1,MATCH('312'!$N$16,_312_Table1_ColumnLookup,0),FALSE),
  IF(AND(VALUE(LEFT($A911,3))=312,LEFT($G911,10)="Unincepted",$B911="O "),VLOOKUP(" ULO",_312_Table1,MATCH('312'!$V$16,_312_Table1_ColumnLookup,0),FALSE),
  IF(AND(VALUE(LEFT($A911,3))=312,LEFT($G911,10)="Unincepted",$B911="Q "),VLOOKUP(" ULO",_312_Table1,MATCH('312'!$X$16,_312_Table1_ColumnLookup,0),FALSE),
  IF(AND(VALUE(LEFT($A911,3))=312,LEFT($G911,10)="Unincepted"),VLOOKUP(" ULO",_312_Table1,MATCH(LEFT($B911,1),_312_Table1_ColumnLookup,0),FALSE),
  IF(AND(VALUE(LEFT($A911,3))=312,LEFT($G911,5)="Total",$B911="G "),VLOOKUP('312'!$F$80,_312_Table1,MATCH('312'!$N$16,_312_Table1_ColumnLookup,0),FALSE),
  IF(AND(VALUE(LEFT($A911,3))=312,LEFT($G911,5)="Total",$B911="O "),VLOOKUP('312'!$F$80,_312_Table1,MATCH('312'!$V$16,_312_Table1_ColumnLookup,0),FALSE),
  IF(AND(VALUE(LEFT($A911,3))=312,LEFT($G911,5)="Total",$B911="Q "),VLOOKUP('312'!$F$80,_312_Table1,MATCH('312'!$X$16,_312_Table1_ColumnLookup,0),FALSE),
  IF(AND(VALUE(LEFT($A911,3))=312,LEFT($G911,5)="Total"),VLOOKUP('312'!$F$80,_312_Table1,MATCH(LEFT($B911,1),_312_Table1_ColumnLookup,0),FALSE),
  IF(AND(VALUE(LEFT($A911,3))=312,LEN($I911)=4,$B911="G"),VLOOKUP($I911,_312_Table1,MATCH('312'!$N$16,_312_Table1_ColumnLookup,0),FALSE),
  IF(AND(VALUE(LEFT($A911,3))=312,LEN($I911)=4,$B911="O"),VLOOKUP($I911,_312_Table1,MATCH('312'!$V$16,_312_Table1_ColumnLookup,0),FALSE),
  IF(AND(VALUE(LEFT($A911,3))=312,LEN($I911)=4,$B911="Q"),VLOOKUP($I911,_312_Table1,MATCH('312'!$X$16,_312_Table1_ColumnLookup,0),FALSE),
  IF(AND(VALUE(LEFT($A911,3))=312,LEN($I911)=4),VLOOKUP($I911,_312_Table1,MATCH(LEFT($B911,1),_312_Table1_ColumnLookup,0),FALSE)
+N("312"),
  IF(VALUE(LEFT($A911,3))=313,VLOOKUP(VALUE(MID($B911,2,1)),_313_Table1,MATCH(MID($B911,1,1),_313_Table1_ColumnLookup,0),FALSE)
+N("313"),
  IF(AND(VALUE(LEFT($A911,3))=314,LEN($B911)=3),VLOOKUP(VALUE(MID($B911,2,2)),_314_Table1,MATCH(MID($B911,1,1),_314_Table1_ColumnLookup,0),FALSE),
  IF(VALUE(LEFT($A911,3))=314,VLOOKUP(VALUE(MID($B911,2,1)),_314_Table1,MATCH(MID($B911,1,1),_314_Table1_ColumnLookup,0),FALSE)
+N("314"),
""))))))))))))))))))))))))</f>
        <v>#N/A</v>
      </c>
      <c r="E911" s="238" t="e">
        <f>IF(AND(VALUE(LEFT($A911,3))=309,LEN($B911)=3),VLOOKUP(VALUE(MID($B911,2,2)),_309_Table2,MATCH(MID($B911,1,1),_309_Table2_ColumnLookup,0),FALSE),
  IF($C911="309 LCR SummaryA",OneYearSCR,IF($C911="309 LCR SummaryB",UltimateSCR,IF(VALUE(LEFT($A911,3))=309,VLOOKUP(VALUE(MID($B911,2,1)),_309_Table2,MATCH(MID($B911,1,1),_309_Table2_ColumnLookup,0),FALSE)
+N("309"),
  IF(VALUE(LEFT($A911,3))=310,VLOOKUP(VALUE(MID($B911,2,1)),_310_Table2,MATCH(MID($B911,1,1),_310_Table2_ColumnLookup,0),FALSE)
+N("310"),
  IF(AND(VALUE(LEFT($A911,3))=311,LEN($I911)=4),VLOOKUP($I911,_311_Table2,MATCH($B911,_311_Table2_ColumnLookup,0),FALSE),
  IF(AND(VALUE(LEFT($A911,3))=311,OR($B911="I2",$B911="J2",$B911="K2",$B911="L2")),VLOOKUP('311'!$G$58,_311_Table2,MATCH(MID($B911,1,1),_311_Table2_ColumnLookup,0),FALSE),
  IF(AND(VALUE(LEFT($A911,3))=311,RIGHT($B911,5)="Total"),VLOOKUP('311'!$G$59,_311_Table2,MATCH(MID($B911,1,1),_311_Table2_ColumnLookup,0),FALSE),
  IF(VALUE(LEFT($A911,3))=311,VLOOKUP(VALUE(MID($B911,2,1)),_311_Table2,MATCH(MID($B911,1,1),_311_Table2_ColumnLookup,0),FALSE)
+N("311"),
  IF(AND(VALUE(LEFT($A911,3))=312,LEFT($G911,10)="Unincepted",$B911="G "),VLOOKUP(" ULO",_312_Table2,MATCH('312'!$N$16,_312_Table2_ColumnLookup,0),FALSE),
  IF(AND(VALUE(LEFT($A911,3))=312,LEFT($G911,10)="Unincepted",$B911="O "),VLOOKUP(" ULO",_312_Table2,MATCH('312'!$V$16,_312_Table2_ColumnLookup,0),FALSE),
  IF(AND(VALUE(LEFT($A911,3))=312,LEFT($G911,10)="Unincepted",$B911="Q "),VLOOKUP(" ULO",_312_Table2,MATCH('312'!$X$16,_312_Table2_ColumnLookup,0),FALSE),
  IF(AND(VALUE(LEFT($A911,3))=312,LEFT($G911,10)="Unincepted"),VLOOKUP(" ULO",_312_Table2,MATCH(LEFT($B911,1),_312_Table2_ColumnLookup,0),FALSE),
  IF(AND(VALUE(LEFT($A911,3))=312,LEFT($G911,5)="Total",$B911="G "),VLOOKUP('312'!$F$80,_312_Table2,MATCH('312'!$N$16,_312_Table2_ColumnLookup,0),FALSE),
  IF(AND(VALUE(LEFT($A911,3))=312,LEFT($G911,5)="Total",$B911="O "),VLOOKUP('312'!$F$80,_312_Table2,MATCH('312'!$V$16,_312_Table2_ColumnLookup,0),FALSE),
  IF(AND(VALUE(LEFT($A911,3))=312,LEFT($G911,5)="Total",$B911="Q "),VLOOKUP('312'!$F$80,_312_Table2,MATCH('312'!$X$16,_312_Table2_ColumnLookup,0),FALSE),
  IF(AND(VALUE(LEFT($A911,3))=312,LEFT($G911,5)="Total"),VLOOKUP('312'!$F$80,_312_Table2,MATCH(LEFT($B911,1),_312_Table2_ColumnLookup,0),FALSE),
  IF(AND(VALUE(LEFT($A911,3))=312,LEN($I911)=4,$B911="G"),VLOOKUP($I911,_312_Table2,MATCH('312'!$N$16,_312_Table2_ColumnLookup,0),FALSE),
  IF(AND(VALUE(LEFT($A911,3))=312,LEN($I911)=4,$B911="O"),VLOOKUP($I911,_312_Table2,MATCH('312'!$V$16,_312_Table2_ColumnLookup,0),FALSE),
  IF(AND(VALUE(LEFT($A911,3))=312,LEN($I911)=4,$B911="Q"),VLOOKUP($I911,_312_Table2,MATCH('312'!$X$16,_312_Table2_ColumnLookup,0),FALSE),
  IF(AND(VALUE(LEFT($A911,3))=312,LEN($I911)=4),VLOOKUP($I911,_312_Table2,MATCH(LEFT($B911,1),_312_Table2_ColumnLookup,0),FALSE)
+N("312"),
  IF(VALUE(LEFT($A911,3))=313,VLOOKUP(VALUE(MID($B911,2,1)),_313_Table2,MATCH(MID($B911,1,1),_313_Table2_ColumnLookup,0),FALSE)
+N("313"),
  IF(AND(VALUE(LEFT($A911,3))=314,LEN($B911)=3),VLOOKUP(VALUE(MID($B911,2,2)),_314_Table2,MATCH(MID($B911,1,1),_314_Table2_ColumnLookup,0),FALSE),
  IF(VALUE(LEFT($A911,3))=314,VLOOKUP(VALUE(MID($B911,2,1)),_314_Table2,MATCH(MID($B911,1,1),_314_Table2_ColumnLookup,0),FALSE)
+N("314"),
""))))))))))))))))))))))))</f>
        <v>#N/A</v>
      </c>
      <c r="F911" s="238" t="e">
        <f>IF(AND(VALUE(LEFT($A911,3))=309,LEN($B911)=3),VLOOKUP(VALUE(MID($B911,2,2)),_309_Table3,MATCH(MID($B911,1,1),_309_Table3_ColumnLookup,0),FALSE),
  IF($C911="309 LCR SummaryA",OneYearSCR,IF($C911="309 LCR SummaryB",UltimateSCR,IF(VALUE(LEFT($A911,3))=309,VLOOKUP(VALUE(MID($B911,2,1)),_309_Table3,MATCH(MID($B911,1,1),_309_Table3_ColumnLookup,0),FALSE)
+N("309"),
  IF(VALUE(LEFT($A911,3))=310,VLOOKUP(VALUE(MID($B911,2,1)),_310_Table3,MATCH(MID($B911,1,1),_310_Table3_ColumnLookup,0),FALSE)
+N("310"),
  IF(AND(VALUE(LEFT($A911,3))=311,LEN($I911)=4),VLOOKUP($I911,_311_Table3,MATCH($B911,_311_Table3_ColumnLookup,0),FALSE),
  IF(AND(VALUE(LEFT($A911,3))=311,OR($B911="I2",$B911="J2",$B911="K2",$B911="L2")),VLOOKUP('311'!$G$58,_311_Table3,MATCH(MID($B911,1,1),_311_Table3_ColumnLookup,0),FALSE),
  IF(AND(VALUE(LEFT($A911,3))=311,RIGHT($B911,5)="Total"),VLOOKUP('311'!$G$59,_311_Table3,MATCH(MID($B911,1,1),_311_Table3_ColumnLookup,0),FALSE),
  IF(VALUE(LEFT($A911,3))=311,VLOOKUP(VALUE(MID($B911,2,1)),_311_Table3,MATCH(MID($B911,1,1),_311_Table3_ColumnLookup,0),FALSE)
+N("311"),
  IF(AND(VALUE(LEFT($A911,3))=312,LEFT($G911,10)="Unincepted",$B911="G "),VLOOKUP(" ULO",_312_Table3,MATCH('312'!$N$16,_312_Table3_ColumnLookup,0),FALSE),
  IF(AND(VALUE(LEFT($A911,3))=312,LEFT($G911,10)="Unincepted",$B911="O "),VLOOKUP(" ULO",_312_Table3,MATCH('312'!$V$16,_312_Table3_ColumnLookup,0),FALSE),
  IF(AND(VALUE(LEFT($A911,3))=312,LEFT($G911,10)="Unincepted",$B911="Q "),VLOOKUP(" ULO",_312_Table3,MATCH('312'!$X$16,_312_Table3_ColumnLookup,0),FALSE),
  IF(AND(VALUE(LEFT($A911,3))=312,LEFT($G911,10)="Unincepted"),VLOOKUP(" ULO",_312_Table3,MATCH(LEFT($B911,1),_312_Table3_ColumnLookup,0),FALSE),
  IF(AND(VALUE(LEFT($A911,3))=312,LEFT($G911,5)="Total",$B911="G "),VLOOKUP('312'!$F$80,_312_Table3,MATCH('312'!$N$16,_312_Table3_ColumnLookup,0),FALSE),
  IF(AND(VALUE(LEFT($A911,3))=312,LEFT($G911,5)="Total",$B911="O "),VLOOKUP('312'!$F$80,_312_Table3,MATCH('312'!$V$16,_312_Table3_ColumnLookup,0),FALSE),
  IF(AND(VALUE(LEFT($A911,3))=312,LEFT($G911,5)="Total",$B911="Q "),VLOOKUP('312'!$F$80,_312_Table3,MATCH('312'!$X$16,_312_Table3_ColumnLookup,0),FALSE),
  IF(AND(VALUE(LEFT($A911,3))=312,LEFT($G911,5)="Total"),VLOOKUP('312'!$F$80,_312_Table3,MATCH(LEFT($B911,1),_312_Table3_ColumnLookup,0),FALSE),
  IF(AND(VALUE(LEFT($A911,3))=312,LEN($I911)=4,$B911="G"),VLOOKUP($I911,_312_Table3,MATCH('312'!$N$16,_312_Table3_ColumnLookup,0),FALSE),
  IF(AND(VALUE(LEFT($A911,3))=312,LEN($I911)=4,$B911="O"),VLOOKUP($I911,_312_Table3,MATCH('312'!$V$16,_312_Table3_ColumnLookup,0),FALSE),
  IF(AND(VALUE(LEFT($A911,3))=312,LEN($I911)=4,$B911="Q"),VLOOKUP($I911,_312_Table3,MATCH('312'!$X$16,_312_Table3_ColumnLookup,0),FALSE),
  IF(AND(VALUE(LEFT($A911,3))=312,LEN($I911)=4),VLOOKUP($I911,_312_Table3,MATCH(LEFT($B911,1),_312_Table3_ColumnLookup,0),FALSE)
+N("312"),
  IF(VALUE(LEFT($A911,3))=313,VLOOKUP(VALUE(MID($B911,2,1)),_313_Table3,MATCH(MID($B911,1,1),_313_Table3_ColumnLookup,0),FALSE)
+N("313"),
  IF(AND(VALUE(LEFT($A911,3))=314,LEN($B911)=3),VLOOKUP(VALUE(MID($B911,2,2)),_314_Table3,MATCH(MID($B911,1,1),_314_Table3_ColumnLookup,0),FALSE),
  IF(VALUE(LEFT($A911,3))=314,VLOOKUP(VALUE(MID($B911,2,1)),_314_Table3,MATCH(MID($B911,1,1),_314_Table3_ColumnLookup,0),FALSE)
+N("314"),
""))))))))))))))))))))))))</f>
        <v>#N/A</v>
      </c>
      <c r="H911" s="321" t="str">
        <f>IFERROR(
IF(ISERROR($D911)=FALSE,$D911,IF(ISERROR($E911)=FALSE,$E911,IF(ISERROR($F911)=FALSE,$F911
+N("012 checkboxes"),
IF(
IF(OR(LEFT($A911,9)="Syndicate",LEFT($A911,12)="NewSyndicate"),VLOOKUP($A911,'012'!$J:$ZW,MATCH("Link to button",'012'!$J$1:$ZW$1,0),0)
+N("309 checkbox"),
IF($C911="309 LCR Summary0",VLOOKUP("Notes990",'309'!$P:$ZZ,MATCH("Link to button",'309'!$P$1:$ZZ$1,0),0)
+N("313 checkboxes"),
IF($C911="313 Financial Information0LcmVsScr",IF($C911="309 LCR Summary0",VLOOKUP("LcmVsScr",'309'!$N:$ZZ,MATCH("Link to button",'309'!$N$1:$ZZ$1,0),0),
IF($C911="313 Financial Information0LcrDocAttached",IF($C911="309 LCR Summary0",VLOOKUP("LcrDocAttached",'309'!$N:$ZZ,MATCH("Link to button",'309'!$N$1:$ZZ$1,0),
0)))))))=1,TRUE,FALSE)
))),"")</f>
        <v/>
      </c>
    </row>
    <row r="912" spans="1:8">
      <c r="A912" s="237" t="e">
        <f>VLOOKUP($G912,CSVLookups!$B:$R,MATCH(A$1,CSVLookups!$B$1:$R$1,0),FALSE)</f>
        <v>#N/A</v>
      </c>
      <c r="B912" s="237" t="e">
        <f>VLOOKUP($G912,CSVLookups!$B:$R,MATCH(B$1,CSVLookups!$B$1:$R$1,0),FALSE)</f>
        <v>#N/A</v>
      </c>
      <c r="C912" s="238" t="e">
        <f t="shared" si="14"/>
        <v>#N/A</v>
      </c>
      <c r="D912" s="238" t="e">
        <f>IF(AND(VALUE(LEFT($A912,3))=309,LEN($B912)=3),VLOOKUP(VALUE(MID($B912,2,2)),_309_Table1,MATCH(MID($B912,1,1),_309_Table1_ColumnLookup,0),FALSE),
  IF($C912="309 LCR SummaryA",OneYearSCR,IF($C912="309 LCR SummaryB",UltimateSCR,IF(VALUE(LEFT($A912,3))=309,VLOOKUP(VALUE(MID($B912,2,1)),_309_Table1,MATCH(MID($B912,1,1),_309_Table1_ColumnLookup,0),FALSE)
+N("309"),
  IF(VALUE(LEFT($A912,3))=310,VLOOKUP(VALUE(MID($B912,2,1)),_310_Table1,MATCH(MID($B912,1,1),_310_Table1_ColumnLookup,0),FALSE)
+N("310"),
  IF(AND(VALUE(LEFT($A912,3))=311,LEN($I912)=4),VLOOKUP($I912,_311_Table1,MATCH($B912,_311_Table1_ColumnLookup,0),FALSE),
  IF(AND(VALUE(LEFT($A912,3))=311,OR($B912="I2",$B912="J2",$B912="K2",$B912="L2")),VLOOKUP('311'!$G$58,_311_Table1,MATCH(MID($B912,1,1),_311_Table1_ColumnLookup,0),FALSE),
  IF(AND(VALUE(LEFT($A912,3))=311,RIGHT($B912,5)="Total"),VLOOKUP('311'!$G$59,_311_Table1,MATCH(MID($B912,1,1),_311_Table1_ColumnLookup,0),FALSE),
  IF(VALUE(LEFT($A912,3))=311,VLOOKUP(VALUE(MID($B912,2,1)),_311_Table1,MATCH(MID($B912,1,1),_311_Table1_ColumnLookup,0),FALSE)
+N("311"),
  IF(AND(VALUE(LEFT($A912,3))=312,LEFT($G912,10)="Unincepted",$B912="G "),VLOOKUP(" ULO",_312_Table1,MATCH('312'!$N$16,_312_Table1_ColumnLookup,0),FALSE),
  IF(AND(VALUE(LEFT($A912,3))=312,LEFT($G912,10)="Unincepted",$B912="O "),VLOOKUP(" ULO",_312_Table1,MATCH('312'!$V$16,_312_Table1_ColumnLookup,0),FALSE),
  IF(AND(VALUE(LEFT($A912,3))=312,LEFT($G912,10)="Unincepted",$B912="Q "),VLOOKUP(" ULO",_312_Table1,MATCH('312'!$X$16,_312_Table1_ColumnLookup,0),FALSE),
  IF(AND(VALUE(LEFT($A912,3))=312,LEFT($G912,10)="Unincepted"),VLOOKUP(" ULO",_312_Table1,MATCH(LEFT($B912,1),_312_Table1_ColumnLookup,0),FALSE),
  IF(AND(VALUE(LEFT($A912,3))=312,LEFT($G912,5)="Total",$B912="G "),VLOOKUP('312'!$F$80,_312_Table1,MATCH('312'!$N$16,_312_Table1_ColumnLookup,0),FALSE),
  IF(AND(VALUE(LEFT($A912,3))=312,LEFT($G912,5)="Total",$B912="O "),VLOOKUP('312'!$F$80,_312_Table1,MATCH('312'!$V$16,_312_Table1_ColumnLookup,0),FALSE),
  IF(AND(VALUE(LEFT($A912,3))=312,LEFT($G912,5)="Total",$B912="Q "),VLOOKUP('312'!$F$80,_312_Table1,MATCH('312'!$X$16,_312_Table1_ColumnLookup,0),FALSE),
  IF(AND(VALUE(LEFT($A912,3))=312,LEFT($G912,5)="Total"),VLOOKUP('312'!$F$80,_312_Table1,MATCH(LEFT($B912,1),_312_Table1_ColumnLookup,0),FALSE),
  IF(AND(VALUE(LEFT($A912,3))=312,LEN($I912)=4,$B912="G"),VLOOKUP($I912,_312_Table1,MATCH('312'!$N$16,_312_Table1_ColumnLookup,0),FALSE),
  IF(AND(VALUE(LEFT($A912,3))=312,LEN($I912)=4,$B912="O"),VLOOKUP($I912,_312_Table1,MATCH('312'!$V$16,_312_Table1_ColumnLookup,0),FALSE),
  IF(AND(VALUE(LEFT($A912,3))=312,LEN($I912)=4,$B912="Q"),VLOOKUP($I912,_312_Table1,MATCH('312'!$X$16,_312_Table1_ColumnLookup,0),FALSE),
  IF(AND(VALUE(LEFT($A912,3))=312,LEN($I912)=4),VLOOKUP($I912,_312_Table1,MATCH(LEFT($B912,1),_312_Table1_ColumnLookup,0),FALSE)
+N("312"),
  IF(VALUE(LEFT($A912,3))=313,VLOOKUP(VALUE(MID($B912,2,1)),_313_Table1,MATCH(MID($B912,1,1),_313_Table1_ColumnLookup,0),FALSE)
+N("313"),
  IF(AND(VALUE(LEFT($A912,3))=314,LEN($B912)=3),VLOOKUP(VALUE(MID($B912,2,2)),_314_Table1,MATCH(MID($B912,1,1),_314_Table1_ColumnLookup,0),FALSE),
  IF(VALUE(LEFT($A912,3))=314,VLOOKUP(VALUE(MID($B912,2,1)),_314_Table1,MATCH(MID($B912,1,1),_314_Table1_ColumnLookup,0),FALSE)
+N("314"),
""))))))))))))))))))))))))</f>
        <v>#N/A</v>
      </c>
      <c r="E912" s="238" t="e">
        <f>IF(AND(VALUE(LEFT($A912,3))=309,LEN($B912)=3),VLOOKUP(VALUE(MID($B912,2,2)),_309_Table2,MATCH(MID($B912,1,1),_309_Table2_ColumnLookup,0),FALSE),
  IF($C912="309 LCR SummaryA",OneYearSCR,IF($C912="309 LCR SummaryB",UltimateSCR,IF(VALUE(LEFT($A912,3))=309,VLOOKUP(VALUE(MID($B912,2,1)),_309_Table2,MATCH(MID($B912,1,1),_309_Table2_ColumnLookup,0),FALSE)
+N("309"),
  IF(VALUE(LEFT($A912,3))=310,VLOOKUP(VALUE(MID($B912,2,1)),_310_Table2,MATCH(MID($B912,1,1),_310_Table2_ColumnLookup,0),FALSE)
+N("310"),
  IF(AND(VALUE(LEFT($A912,3))=311,LEN($I912)=4),VLOOKUP($I912,_311_Table2,MATCH($B912,_311_Table2_ColumnLookup,0),FALSE),
  IF(AND(VALUE(LEFT($A912,3))=311,OR($B912="I2",$B912="J2",$B912="K2",$B912="L2")),VLOOKUP('311'!$G$58,_311_Table2,MATCH(MID($B912,1,1),_311_Table2_ColumnLookup,0),FALSE),
  IF(AND(VALUE(LEFT($A912,3))=311,RIGHT($B912,5)="Total"),VLOOKUP('311'!$G$59,_311_Table2,MATCH(MID($B912,1,1),_311_Table2_ColumnLookup,0),FALSE),
  IF(VALUE(LEFT($A912,3))=311,VLOOKUP(VALUE(MID($B912,2,1)),_311_Table2,MATCH(MID($B912,1,1),_311_Table2_ColumnLookup,0),FALSE)
+N("311"),
  IF(AND(VALUE(LEFT($A912,3))=312,LEFT($G912,10)="Unincepted",$B912="G "),VLOOKUP(" ULO",_312_Table2,MATCH('312'!$N$16,_312_Table2_ColumnLookup,0),FALSE),
  IF(AND(VALUE(LEFT($A912,3))=312,LEFT($G912,10)="Unincepted",$B912="O "),VLOOKUP(" ULO",_312_Table2,MATCH('312'!$V$16,_312_Table2_ColumnLookup,0),FALSE),
  IF(AND(VALUE(LEFT($A912,3))=312,LEFT($G912,10)="Unincepted",$B912="Q "),VLOOKUP(" ULO",_312_Table2,MATCH('312'!$X$16,_312_Table2_ColumnLookup,0),FALSE),
  IF(AND(VALUE(LEFT($A912,3))=312,LEFT($G912,10)="Unincepted"),VLOOKUP(" ULO",_312_Table2,MATCH(LEFT($B912,1),_312_Table2_ColumnLookup,0),FALSE),
  IF(AND(VALUE(LEFT($A912,3))=312,LEFT($G912,5)="Total",$B912="G "),VLOOKUP('312'!$F$80,_312_Table2,MATCH('312'!$N$16,_312_Table2_ColumnLookup,0),FALSE),
  IF(AND(VALUE(LEFT($A912,3))=312,LEFT($G912,5)="Total",$B912="O "),VLOOKUP('312'!$F$80,_312_Table2,MATCH('312'!$V$16,_312_Table2_ColumnLookup,0),FALSE),
  IF(AND(VALUE(LEFT($A912,3))=312,LEFT($G912,5)="Total",$B912="Q "),VLOOKUP('312'!$F$80,_312_Table2,MATCH('312'!$X$16,_312_Table2_ColumnLookup,0),FALSE),
  IF(AND(VALUE(LEFT($A912,3))=312,LEFT($G912,5)="Total"),VLOOKUP('312'!$F$80,_312_Table2,MATCH(LEFT($B912,1),_312_Table2_ColumnLookup,0),FALSE),
  IF(AND(VALUE(LEFT($A912,3))=312,LEN($I912)=4,$B912="G"),VLOOKUP($I912,_312_Table2,MATCH('312'!$N$16,_312_Table2_ColumnLookup,0),FALSE),
  IF(AND(VALUE(LEFT($A912,3))=312,LEN($I912)=4,$B912="O"),VLOOKUP($I912,_312_Table2,MATCH('312'!$V$16,_312_Table2_ColumnLookup,0),FALSE),
  IF(AND(VALUE(LEFT($A912,3))=312,LEN($I912)=4,$B912="Q"),VLOOKUP($I912,_312_Table2,MATCH('312'!$X$16,_312_Table2_ColumnLookup,0),FALSE),
  IF(AND(VALUE(LEFT($A912,3))=312,LEN($I912)=4),VLOOKUP($I912,_312_Table2,MATCH(LEFT($B912,1),_312_Table2_ColumnLookup,0),FALSE)
+N("312"),
  IF(VALUE(LEFT($A912,3))=313,VLOOKUP(VALUE(MID($B912,2,1)),_313_Table2,MATCH(MID($B912,1,1),_313_Table2_ColumnLookup,0),FALSE)
+N("313"),
  IF(AND(VALUE(LEFT($A912,3))=314,LEN($B912)=3),VLOOKUP(VALUE(MID($B912,2,2)),_314_Table2,MATCH(MID($B912,1,1),_314_Table2_ColumnLookup,0),FALSE),
  IF(VALUE(LEFT($A912,3))=314,VLOOKUP(VALUE(MID($B912,2,1)),_314_Table2,MATCH(MID($B912,1,1),_314_Table2_ColumnLookup,0),FALSE)
+N("314"),
""))))))))))))))))))))))))</f>
        <v>#N/A</v>
      </c>
      <c r="F912" s="238" t="e">
        <f>IF(AND(VALUE(LEFT($A912,3))=309,LEN($B912)=3),VLOOKUP(VALUE(MID($B912,2,2)),_309_Table3,MATCH(MID($B912,1,1),_309_Table3_ColumnLookup,0),FALSE),
  IF($C912="309 LCR SummaryA",OneYearSCR,IF($C912="309 LCR SummaryB",UltimateSCR,IF(VALUE(LEFT($A912,3))=309,VLOOKUP(VALUE(MID($B912,2,1)),_309_Table3,MATCH(MID($B912,1,1),_309_Table3_ColumnLookup,0),FALSE)
+N("309"),
  IF(VALUE(LEFT($A912,3))=310,VLOOKUP(VALUE(MID($B912,2,1)),_310_Table3,MATCH(MID($B912,1,1),_310_Table3_ColumnLookup,0),FALSE)
+N("310"),
  IF(AND(VALUE(LEFT($A912,3))=311,LEN($I912)=4),VLOOKUP($I912,_311_Table3,MATCH($B912,_311_Table3_ColumnLookup,0),FALSE),
  IF(AND(VALUE(LEFT($A912,3))=311,OR($B912="I2",$B912="J2",$B912="K2",$B912="L2")),VLOOKUP('311'!$G$58,_311_Table3,MATCH(MID($B912,1,1),_311_Table3_ColumnLookup,0),FALSE),
  IF(AND(VALUE(LEFT($A912,3))=311,RIGHT($B912,5)="Total"),VLOOKUP('311'!$G$59,_311_Table3,MATCH(MID($B912,1,1),_311_Table3_ColumnLookup,0),FALSE),
  IF(VALUE(LEFT($A912,3))=311,VLOOKUP(VALUE(MID($B912,2,1)),_311_Table3,MATCH(MID($B912,1,1),_311_Table3_ColumnLookup,0),FALSE)
+N("311"),
  IF(AND(VALUE(LEFT($A912,3))=312,LEFT($G912,10)="Unincepted",$B912="G "),VLOOKUP(" ULO",_312_Table3,MATCH('312'!$N$16,_312_Table3_ColumnLookup,0),FALSE),
  IF(AND(VALUE(LEFT($A912,3))=312,LEFT($G912,10)="Unincepted",$B912="O "),VLOOKUP(" ULO",_312_Table3,MATCH('312'!$V$16,_312_Table3_ColumnLookup,0),FALSE),
  IF(AND(VALUE(LEFT($A912,3))=312,LEFT($G912,10)="Unincepted",$B912="Q "),VLOOKUP(" ULO",_312_Table3,MATCH('312'!$X$16,_312_Table3_ColumnLookup,0),FALSE),
  IF(AND(VALUE(LEFT($A912,3))=312,LEFT($G912,10)="Unincepted"),VLOOKUP(" ULO",_312_Table3,MATCH(LEFT($B912,1),_312_Table3_ColumnLookup,0),FALSE),
  IF(AND(VALUE(LEFT($A912,3))=312,LEFT($G912,5)="Total",$B912="G "),VLOOKUP('312'!$F$80,_312_Table3,MATCH('312'!$N$16,_312_Table3_ColumnLookup,0),FALSE),
  IF(AND(VALUE(LEFT($A912,3))=312,LEFT($G912,5)="Total",$B912="O "),VLOOKUP('312'!$F$80,_312_Table3,MATCH('312'!$V$16,_312_Table3_ColumnLookup,0),FALSE),
  IF(AND(VALUE(LEFT($A912,3))=312,LEFT($G912,5)="Total",$B912="Q "),VLOOKUP('312'!$F$80,_312_Table3,MATCH('312'!$X$16,_312_Table3_ColumnLookup,0),FALSE),
  IF(AND(VALUE(LEFT($A912,3))=312,LEFT($G912,5)="Total"),VLOOKUP('312'!$F$80,_312_Table3,MATCH(LEFT($B912,1),_312_Table3_ColumnLookup,0),FALSE),
  IF(AND(VALUE(LEFT($A912,3))=312,LEN($I912)=4,$B912="G"),VLOOKUP($I912,_312_Table3,MATCH('312'!$N$16,_312_Table3_ColumnLookup,0),FALSE),
  IF(AND(VALUE(LEFT($A912,3))=312,LEN($I912)=4,$B912="O"),VLOOKUP($I912,_312_Table3,MATCH('312'!$V$16,_312_Table3_ColumnLookup,0),FALSE),
  IF(AND(VALUE(LEFT($A912,3))=312,LEN($I912)=4,$B912="Q"),VLOOKUP($I912,_312_Table3,MATCH('312'!$X$16,_312_Table3_ColumnLookup,0),FALSE),
  IF(AND(VALUE(LEFT($A912,3))=312,LEN($I912)=4),VLOOKUP($I912,_312_Table3,MATCH(LEFT($B912,1),_312_Table3_ColumnLookup,0),FALSE)
+N("312"),
  IF(VALUE(LEFT($A912,3))=313,VLOOKUP(VALUE(MID($B912,2,1)),_313_Table3,MATCH(MID($B912,1,1),_313_Table3_ColumnLookup,0),FALSE)
+N("313"),
  IF(AND(VALUE(LEFT($A912,3))=314,LEN($B912)=3),VLOOKUP(VALUE(MID($B912,2,2)),_314_Table3,MATCH(MID($B912,1,1),_314_Table3_ColumnLookup,0),FALSE),
  IF(VALUE(LEFT($A912,3))=314,VLOOKUP(VALUE(MID($B912,2,1)),_314_Table3,MATCH(MID($B912,1,1),_314_Table3_ColumnLookup,0),FALSE)
+N("314"),
""))))))))))))))))))))))))</f>
        <v>#N/A</v>
      </c>
      <c r="H912" s="321" t="str">
        <f>IFERROR(
IF(ISERROR($D912)=FALSE,$D912,IF(ISERROR($E912)=FALSE,$E912,IF(ISERROR($F912)=FALSE,$F912
+N("012 checkboxes"),
IF(
IF(OR(LEFT($A912,9)="Syndicate",LEFT($A912,12)="NewSyndicate"),VLOOKUP($A912,'012'!$J:$ZW,MATCH("Link to button",'012'!$J$1:$ZW$1,0),0)
+N("309 checkbox"),
IF($C912="309 LCR Summary0",VLOOKUP("Notes990",'309'!$P:$ZZ,MATCH("Link to button",'309'!$P$1:$ZZ$1,0),0)
+N("313 checkboxes"),
IF($C912="313 Financial Information0LcmVsScr",IF($C912="309 LCR Summary0",VLOOKUP("LcmVsScr",'309'!$N:$ZZ,MATCH("Link to button",'309'!$N$1:$ZZ$1,0),0),
IF($C912="313 Financial Information0LcrDocAttached",IF($C912="309 LCR Summary0",VLOOKUP("LcrDocAttached",'309'!$N:$ZZ,MATCH("Link to button",'309'!$N$1:$ZZ$1,0),
0)))))))=1,TRUE,FALSE)
))),"")</f>
        <v/>
      </c>
    </row>
    <row r="913" spans="1:8">
      <c r="A913" s="237" t="e">
        <f>VLOOKUP($G913,CSVLookups!$B:$R,MATCH(A$1,CSVLookups!$B$1:$R$1,0),FALSE)</f>
        <v>#N/A</v>
      </c>
      <c r="B913" s="237" t="e">
        <f>VLOOKUP($G913,CSVLookups!$B:$R,MATCH(B$1,CSVLookups!$B$1:$R$1,0),FALSE)</f>
        <v>#N/A</v>
      </c>
      <c r="C913" s="238" t="e">
        <f t="shared" si="14"/>
        <v>#N/A</v>
      </c>
      <c r="D913" s="238" t="e">
        <f>IF(AND(VALUE(LEFT($A913,3))=309,LEN($B913)=3),VLOOKUP(VALUE(MID($B913,2,2)),_309_Table1,MATCH(MID($B913,1,1),_309_Table1_ColumnLookup,0),FALSE),
  IF($C913="309 LCR SummaryA",OneYearSCR,IF($C913="309 LCR SummaryB",UltimateSCR,IF(VALUE(LEFT($A913,3))=309,VLOOKUP(VALUE(MID($B913,2,1)),_309_Table1,MATCH(MID($B913,1,1),_309_Table1_ColumnLookup,0),FALSE)
+N("309"),
  IF(VALUE(LEFT($A913,3))=310,VLOOKUP(VALUE(MID($B913,2,1)),_310_Table1,MATCH(MID($B913,1,1),_310_Table1_ColumnLookup,0),FALSE)
+N("310"),
  IF(AND(VALUE(LEFT($A913,3))=311,LEN($I913)=4),VLOOKUP($I913,_311_Table1,MATCH($B913,_311_Table1_ColumnLookup,0),FALSE),
  IF(AND(VALUE(LEFT($A913,3))=311,OR($B913="I2",$B913="J2",$B913="K2",$B913="L2")),VLOOKUP('311'!$G$58,_311_Table1,MATCH(MID($B913,1,1),_311_Table1_ColumnLookup,0),FALSE),
  IF(AND(VALUE(LEFT($A913,3))=311,RIGHT($B913,5)="Total"),VLOOKUP('311'!$G$59,_311_Table1,MATCH(MID($B913,1,1),_311_Table1_ColumnLookup,0),FALSE),
  IF(VALUE(LEFT($A913,3))=311,VLOOKUP(VALUE(MID($B913,2,1)),_311_Table1,MATCH(MID($B913,1,1),_311_Table1_ColumnLookup,0),FALSE)
+N("311"),
  IF(AND(VALUE(LEFT($A913,3))=312,LEFT($G913,10)="Unincepted",$B913="G "),VLOOKUP(" ULO",_312_Table1,MATCH('312'!$N$16,_312_Table1_ColumnLookup,0),FALSE),
  IF(AND(VALUE(LEFT($A913,3))=312,LEFT($G913,10)="Unincepted",$B913="O "),VLOOKUP(" ULO",_312_Table1,MATCH('312'!$V$16,_312_Table1_ColumnLookup,0),FALSE),
  IF(AND(VALUE(LEFT($A913,3))=312,LEFT($G913,10)="Unincepted",$B913="Q "),VLOOKUP(" ULO",_312_Table1,MATCH('312'!$X$16,_312_Table1_ColumnLookup,0),FALSE),
  IF(AND(VALUE(LEFT($A913,3))=312,LEFT($G913,10)="Unincepted"),VLOOKUP(" ULO",_312_Table1,MATCH(LEFT($B913,1),_312_Table1_ColumnLookup,0),FALSE),
  IF(AND(VALUE(LEFT($A913,3))=312,LEFT($G913,5)="Total",$B913="G "),VLOOKUP('312'!$F$80,_312_Table1,MATCH('312'!$N$16,_312_Table1_ColumnLookup,0),FALSE),
  IF(AND(VALUE(LEFT($A913,3))=312,LEFT($G913,5)="Total",$B913="O "),VLOOKUP('312'!$F$80,_312_Table1,MATCH('312'!$V$16,_312_Table1_ColumnLookup,0),FALSE),
  IF(AND(VALUE(LEFT($A913,3))=312,LEFT($G913,5)="Total",$B913="Q "),VLOOKUP('312'!$F$80,_312_Table1,MATCH('312'!$X$16,_312_Table1_ColumnLookup,0),FALSE),
  IF(AND(VALUE(LEFT($A913,3))=312,LEFT($G913,5)="Total"),VLOOKUP('312'!$F$80,_312_Table1,MATCH(LEFT($B913,1),_312_Table1_ColumnLookup,0),FALSE),
  IF(AND(VALUE(LEFT($A913,3))=312,LEN($I913)=4,$B913="G"),VLOOKUP($I913,_312_Table1,MATCH('312'!$N$16,_312_Table1_ColumnLookup,0),FALSE),
  IF(AND(VALUE(LEFT($A913,3))=312,LEN($I913)=4,$B913="O"),VLOOKUP($I913,_312_Table1,MATCH('312'!$V$16,_312_Table1_ColumnLookup,0),FALSE),
  IF(AND(VALUE(LEFT($A913,3))=312,LEN($I913)=4,$B913="Q"),VLOOKUP($I913,_312_Table1,MATCH('312'!$X$16,_312_Table1_ColumnLookup,0),FALSE),
  IF(AND(VALUE(LEFT($A913,3))=312,LEN($I913)=4),VLOOKUP($I913,_312_Table1,MATCH(LEFT($B913,1),_312_Table1_ColumnLookup,0),FALSE)
+N("312"),
  IF(VALUE(LEFT($A913,3))=313,VLOOKUP(VALUE(MID($B913,2,1)),_313_Table1,MATCH(MID($B913,1,1),_313_Table1_ColumnLookup,0),FALSE)
+N("313"),
  IF(AND(VALUE(LEFT($A913,3))=314,LEN($B913)=3),VLOOKUP(VALUE(MID($B913,2,2)),_314_Table1,MATCH(MID($B913,1,1),_314_Table1_ColumnLookup,0),FALSE),
  IF(VALUE(LEFT($A913,3))=314,VLOOKUP(VALUE(MID($B913,2,1)),_314_Table1,MATCH(MID($B913,1,1),_314_Table1_ColumnLookup,0),FALSE)
+N("314"),
""))))))))))))))))))))))))</f>
        <v>#N/A</v>
      </c>
      <c r="E913" s="238" t="e">
        <f>IF(AND(VALUE(LEFT($A913,3))=309,LEN($B913)=3),VLOOKUP(VALUE(MID($B913,2,2)),_309_Table2,MATCH(MID($B913,1,1),_309_Table2_ColumnLookup,0),FALSE),
  IF($C913="309 LCR SummaryA",OneYearSCR,IF($C913="309 LCR SummaryB",UltimateSCR,IF(VALUE(LEFT($A913,3))=309,VLOOKUP(VALUE(MID($B913,2,1)),_309_Table2,MATCH(MID($B913,1,1),_309_Table2_ColumnLookup,0),FALSE)
+N("309"),
  IF(VALUE(LEFT($A913,3))=310,VLOOKUP(VALUE(MID($B913,2,1)),_310_Table2,MATCH(MID($B913,1,1),_310_Table2_ColumnLookup,0),FALSE)
+N("310"),
  IF(AND(VALUE(LEFT($A913,3))=311,LEN($I913)=4),VLOOKUP($I913,_311_Table2,MATCH($B913,_311_Table2_ColumnLookup,0),FALSE),
  IF(AND(VALUE(LEFT($A913,3))=311,OR($B913="I2",$B913="J2",$B913="K2",$B913="L2")),VLOOKUP('311'!$G$58,_311_Table2,MATCH(MID($B913,1,1),_311_Table2_ColumnLookup,0),FALSE),
  IF(AND(VALUE(LEFT($A913,3))=311,RIGHT($B913,5)="Total"),VLOOKUP('311'!$G$59,_311_Table2,MATCH(MID($B913,1,1),_311_Table2_ColumnLookup,0),FALSE),
  IF(VALUE(LEFT($A913,3))=311,VLOOKUP(VALUE(MID($B913,2,1)),_311_Table2,MATCH(MID($B913,1,1),_311_Table2_ColumnLookup,0),FALSE)
+N("311"),
  IF(AND(VALUE(LEFT($A913,3))=312,LEFT($G913,10)="Unincepted",$B913="G "),VLOOKUP(" ULO",_312_Table2,MATCH('312'!$N$16,_312_Table2_ColumnLookup,0),FALSE),
  IF(AND(VALUE(LEFT($A913,3))=312,LEFT($G913,10)="Unincepted",$B913="O "),VLOOKUP(" ULO",_312_Table2,MATCH('312'!$V$16,_312_Table2_ColumnLookup,0),FALSE),
  IF(AND(VALUE(LEFT($A913,3))=312,LEFT($G913,10)="Unincepted",$B913="Q "),VLOOKUP(" ULO",_312_Table2,MATCH('312'!$X$16,_312_Table2_ColumnLookup,0),FALSE),
  IF(AND(VALUE(LEFT($A913,3))=312,LEFT($G913,10)="Unincepted"),VLOOKUP(" ULO",_312_Table2,MATCH(LEFT($B913,1),_312_Table2_ColumnLookup,0),FALSE),
  IF(AND(VALUE(LEFT($A913,3))=312,LEFT($G913,5)="Total",$B913="G "),VLOOKUP('312'!$F$80,_312_Table2,MATCH('312'!$N$16,_312_Table2_ColumnLookup,0),FALSE),
  IF(AND(VALUE(LEFT($A913,3))=312,LEFT($G913,5)="Total",$B913="O "),VLOOKUP('312'!$F$80,_312_Table2,MATCH('312'!$V$16,_312_Table2_ColumnLookup,0),FALSE),
  IF(AND(VALUE(LEFT($A913,3))=312,LEFT($G913,5)="Total",$B913="Q "),VLOOKUP('312'!$F$80,_312_Table2,MATCH('312'!$X$16,_312_Table2_ColumnLookup,0),FALSE),
  IF(AND(VALUE(LEFT($A913,3))=312,LEFT($G913,5)="Total"),VLOOKUP('312'!$F$80,_312_Table2,MATCH(LEFT($B913,1),_312_Table2_ColumnLookup,0),FALSE),
  IF(AND(VALUE(LEFT($A913,3))=312,LEN($I913)=4,$B913="G"),VLOOKUP($I913,_312_Table2,MATCH('312'!$N$16,_312_Table2_ColumnLookup,0),FALSE),
  IF(AND(VALUE(LEFT($A913,3))=312,LEN($I913)=4,$B913="O"),VLOOKUP($I913,_312_Table2,MATCH('312'!$V$16,_312_Table2_ColumnLookup,0),FALSE),
  IF(AND(VALUE(LEFT($A913,3))=312,LEN($I913)=4,$B913="Q"),VLOOKUP($I913,_312_Table2,MATCH('312'!$X$16,_312_Table2_ColumnLookup,0),FALSE),
  IF(AND(VALUE(LEFT($A913,3))=312,LEN($I913)=4),VLOOKUP($I913,_312_Table2,MATCH(LEFT($B913,1),_312_Table2_ColumnLookup,0),FALSE)
+N("312"),
  IF(VALUE(LEFT($A913,3))=313,VLOOKUP(VALUE(MID($B913,2,1)),_313_Table2,MATCH(MID($B913,1,1),_313_Table2_ColumnLookup,0),FALSE)
+N("313"),
  IF(AND(VALUE(LEFT($A913,3))=314,LEN($B913)=3),VLOOKUP(VALUE(MID($B913,2,2)),_314_Table2,MATCH(MID($B913,1,1),_314_Table2_ColumnLookup,0),FALSE),
  IF(VALUE(LEFT($A913,3))=314,VLOOKUP(VALUE(MID($B913,2,1)),_314_Table2,MATCH(MID($B913,1,1),_314_Table2_ColumnLookup,0),FALSE)
+N("314"),
""))))))))))))))))))))))))</f>
        <v>#N/A</v>
      </c>
      <c r="F913" s="238" t="e">
        <f>IF(AND(VALUE(LEFT($A913,3))=309,LEN($B913)=3),VLOOKUP(VALUE(MID($B913,2,2)),_309_Table3,MATCH(MID($B913,1,1),_309_Table3_ColumnLookup,0),FALSE),
  IF($C913="309 LCR SummaryA",OneYearSCR,IF($C913="309 LCR SummaryB",UltimateSCR,IF(VALUE(LEFT($A913,3))=309,VLOOKUP(VALUE(MID($B913,2,1)),_309_Table3,MATCH(MID($B913,1,1),_309_Table3_ColumnLookup,0),FALSE)
+N("309"),
  IF(VALUE(LEFT($A913,3))=310,VLOOKUP(VALUE(MID($B913,2,1)),_310_Table3,MATCH(MID($B913,1,1),_310_Table3_ColumnLookup,0),FALSE)
+N("310"),
  IF(AND(VALUE(LEFT($A913,3))=311,LEN($I913)=4),VLOOKUP($I913,_311_Table3,MATCH($B913,_311_Table3_ColumnLookup,0),FALSE),
  IF(AND(VALUE(LEFT($A913,3))=311,OR($B913="I2",$B913="J2",$B913="K2",$B913="L2")),VLOOKUP('311'!$G$58,_311_Table3,MATCH(MID($B913,1,1),_311_Table3_ColumnLookup,0),FALSE),
  IF(AND(VALUE(LEFT($A913,3))=311,RIGHT($B913,5)="Total"),VLOOKUP('311'!$G$59,_311_Table3,MATCH(MID($B913,1,1),_311_Table3_ColumnLookup,0),FALSE),
  IF(VALUE(LEFT($A913,3))=311,VLOOKUP(VALUE(MID($B913,2,1)),_311_Table3,MATCH(MID($B913,1,1),_311_Table3_ColumnLookup,0),FALSE)
+N("311"),
  IF(AND(VALUE(LEFT($A913,3))=312,LEFT($G913,10)="Unincepted",$B913="G "),VLOOKUP(" ULO",_312_Table3,MATCH('312'!$N$16,_312_Table3_ColumnLookup,0),FALSE),
  IF(AND(VALUE(LEFT($A913,3))=312,LEFT($G913,10)="Unincepted",$B913="O "),VLOOKUP(" ULO",_312_Table3,MATCH('312'!$V$16,_312_Table3_ColumnLookup,0),FALSE),
  IF(AND(VALUE(LEFT($A913,3))=312,LEFT($G913,10)="Unincepted",$B913="Q "),VLOOKUP(" ULO",_312_Table3,MATCH('312'!$X$16,_312_Table3_ColumnLookup,0),FALSE),
  IF(AND(VALUE(LEFT($A913,3))=312,LEFT($G913,10)="Unincepted"),VLOOKUP(" ULO",_312_Table3,MATCH(LEFT($B913,1),_312_Table3_ColumnLookup,0),FALSE),
  IF(AND(VALUE(LEFT($A913,3))=312,LEFT($G913,5)="Total",$B913="G "),VLOOKUP('312'!$F$80,_312_Table3,MATCH('312'!$N$16,_312_Table3_ColumnLookup,0),FALSE),
  IF(AND(VALUE(LEFT($A913,3))=312,LEFT($G913,5)="Total",$B913="O "),VLOOKUP('312'!$F$80,_312_Table3,MATCH('312'!$V$16,_312_Table3_ColumnLookup,0),FALSE),
  IF(AND(VALUE(LEFT($A913,3))=312,LEFT($G913,5)="Total",$B913="Q "),VLOOKUP('312'!$F$80,_312_Table3,MATCH('312'!$X$16,_312_Table3_ColumnLookup,0),FALSE),
  IF(AND(VALUE(LEFT($A913,3))=312,LEFT($G913,5)="Total"),VLOOKUP('312'!$F$80,_312_Table3,MATCH(LEFT($B913,1),_312_Table3_ColumnLookup,0),FALSE),
  IF(AND(VALUE(LEFT($A913,3))=312,LEN($I913)=4,$B913="G"),VLOOKUP($I913,_312_Table3,MATCH('312'!$N$16,_312_Table3_ColumnLookup,0),FALSE),
  IF(AND(VALUE(LEFT($A913,3))=312,LEN($I913)=4,$B913="O"),VLOOKUP($I913,_312_Table3,MATCH('312'!$V$16,_312_Table3_ColumnLookup,0),FALSE),
  IF(AND(VALUE(LEFT($A913,3))=312,LEN($I913)=4,$B913="Q"),VLOOKUP($I913,_312_Table3,MATCH('312'!$X$16,_312_Table3_ColumnLookup,0),FALSE),
  IF(AND(VALUE(LEFT($A913,3))=312,LEN($I913)=4),VLOOKUP($I913,_312_Table3,MATCH(LEFT($B913,1),_312_Table3_ColumnLookup,0),FALSE)
+N("312"),
  IF(VALUE(LEFT($A913,3))=313,VLOOKUP(VALUE(MID($B913,2,1)),_313_Table3,MATCH(MID($B913,1,1),_313_Table3_ColumnLookup,0),FALSE)
+N("313"),
  IF(AND(VALUE(LEFT($A913,3))=314,LEN($B913)=3),VLOOKUP(VALUE(MID($B913,2,2)),_314_Table3,MATCH(MID($B913,1,1),_314_Table3_ColumnLookup,0),FALSE),
  IF(VALUE(LEFT($A913,3))=314,VLOOKUP(VALUE(MID($B913,2,1)),_314_Table3,MATCH(MID($B913,1,1),_314_Table3_ColumnLookup,0),FALSE)
+N("314"),
""))))))))))))))))))))))))</f>
        <v>#N/A</v>
      </c>
      <c r="H913" s="321" t="str">
        <f>IFERROR(
IF(ISERROR($D913)=FALSE,$D913,IF(ISERROR($E913)=FALSE,$E913,IF(ISERROR($F913)=FALSE,$F913
+N("012 checkboxes"),
IF(
IF(OR(LEFT($A913,9)="Syndicate",LEFT($A913,12)="NewSyndicate"),VLOOKUP($A913,'012'!$J:$ZW,MATCH("Link to button",'012'!$J$1:$ZW$1,0),0)
+N("309 checkbox"),
IF($C913="309 LCR Summary0",VLOOKUP("Notes990",'309'!$P:$ZZ,MATCH("Link to button",'309'!$P$1:$ZZ$1,0),0)
+N("313 checkboxes"),
IF($C913="313 Financial Information0LcmVsScr",IF($C913="309 LCR Summary0",VLOOKUP("LcmVsScr",'309'!$N:$ZZ,MATCH("Link to button",'309'!$N$1:$ZZ$1,0),0),
IF($C913="313 Financial Information0LcrDocAttached",IF($C913="309 LCR Summary0",VLOOKUP("LcrDocAttached",'309'!$N:$ZZ,MATCH("Link to button",'309'!$N$1:$ZZ$1,0),
0)))))))=1,TRUE,FALSE)
))),"")</f>
        <v/>
      </c>
    </row>
    <row r="914" spans="1:8">
      <c r="A914" s="237" t="e">
        <f>VLOOKUP($G914,CSVLookups!$B:$R,MATCH(A$1,CSVLookups!$B$1:$R$1,0),FALSE)</f>
        <v>#N/A</v>
      </c>
      <c r="B914" s="237" t="e">
        <f>VLOOKUP($G914,CSVLookups!$B:$R,MATCH(B$1,CSVLookups!$B$1:$R$1,0),FALSE)</f>
        <v>#N/A</v>
      </c>
      <c r="C914" s="238" t="e">
        <f t="shared" si="14"/>
        <v>#N/A</v>
      </c>
      <c r="D914" s="238" t="e">
        <f>IF(AND(VALUE(LEFT($A914,3))=309,LEN($B914)=3),VLOOKUP(VALUE(MID($B914,2,2)),_309_Table1,MATCH(MID($B914,1,1),_309_Table1_ColumnLookup,0),FALSE),
  IF($C914="309 LCR SummaryA",OneYearSCR,IF($C914="309 LCR SummaryB",UltimateSCR,IF(VALUE(LEFT($A914,3))=309,VLOOKUP(VALUE(MID($B914,2,1)),_309_Table1,MATCH(MID($B914,1,1),_309_Table1_ColumnLookup,0),FALSE)
+N("309"),
  IF(VALUE(LEFT($A914,3))=310,VLOOKUP(VALUE(MID($B914,2,1)),_310_Table1,MATCH(MID($B914,1,1),_310_Table1_ColumnLookup,0),FALSE)
+N("310"),
  IF(AND(VALUE(LEFT($A914,3))=311,LEN($I914)=4),VLOOKUP($I914,_311_Table1,MATCH($B914,_311_Table1_ColumnLookup,0),FALSE),
  IF(AND(VALUE(LEFT($A914,3))=311,OR($B914="I2",$B914="J2",$B914="K2",$B914="L2")),VLOOKUP('311'!$G$58,_311_Table1,MATCH(MID($B914,1,1),_311_Table1_ColumnLookup,0),FALSE),
  IF(AND(VALUE(LEFT($A914,3))=311,RIGHT($B914,5)="Total"),VLOOKUP('311'!$G$59,_311_Table1,MATCH(MID($B914,1,1),_311_Table1_ColumnLookup,0),FALSE),
  IF(VALUE(LEFT($A914,3))=311,VLOOKUP(VALUE(MID($B914,2,1)),_311_Table1,MATCH(MID($B914,1,1),_311_Table1_ColumnLookup,0),FALSE)
+N("311"),
  IF(AND(VALUE(LEFT($A914,3))=312,LEFT($G914,10)="Unincepted",$B914="G "),VLOOKUP(" ULO",_312_Table1,MATCH('312'!$N$16,_312_Table1_ColumnLookup,0),FALSE),
  IF(AND(VALUE(LEFT($A914,3))=312,LEFT($G914,10)="Unincepted",$B914="O "),VLOOKUP(" ULO",_312_Table1,MATCH('312'!$V$16,_312_Table1_ColumnLookup,0),FALSE),
  IF(AND(VALUE(LEFT($A914,3))=312,LEFT($G914,10)="Unincepted",$B914="Q "),VLOOKUP(" ULO",_312_Table1,MATCH('312'!$X$16,_312_Table1_ColumnLookup,0),FALSE),
  IF(AND(VALUE(LEFT($A914,3))=312,LEFT($G914,10)="Unincepted"),VLOOKUP(" ULO",_312_Table1,MATCH(LEFT($B914,1),_312_Table1_ColumnLookup,0),FALSE),
  IF(AND(VALUE(LEFT($A914,3))=312,LEFT($G914,5)="Total",$B914="G "),VLOOKUP('312'!$F$80,_312_Table1,MATCH('312'!$N$16,_312_Table1_ColumnLookup,0),FALSE),
  IF(AND(VALUE(LEFT($A914,3))=312,LEFT($G914,5)="Total",$B914="O "),VLOOKUP('312'!$F$80,_312_Table1,MATCH('312'!$V$16,_312_Table1_ColumnLookup,0),FALSE),
  IF(AND(VALUE(LEFT($A914,3))=312,LEFT($G914,5)="Total",$B914="Q "),VLOOKUP('312'!$F$80,_312_Table1,MATCH('312'!$X$16,_312_Table1_ColumnLookup,0),FALSE),
  IF(AND(VALUE(LEFT($A914,3))=312,LEFT($G914,5)="Total"),VLOOKUP('312'!$F$80,_312_Table1,MATCH(LEFT($B914,1),_312_Table1_ColumnLookup,0),FALSE),
  IF(AND(VALUE(LEFT($A914,3))=312,LEN($I914)=4,$B914="G"),VLOOKUP($I914,_312_Table1,MATCH('312'!$N$16,_312_Table1_ColumnLookup,0),FALSE),
  IF(AND(VALUE(LEFT($A914,3))=312,LEN($I914)=4,$B914="O"),VLOOKUP($I914,_312_Table1,MATCH('312'!$V$16,_312_Table1_ColumnLookup,0),FALSE),
  IF(AND(VALUE(LEFT($A914,3))=312,LEN($I914)=4,$B914="Q"),VLOOKUP($I914,_312_Table1,MATCH('312'!$X$16,_312_Table1_ColumnLookup,0),FALSE),
  IF(AND(VALUE(LEFT($A914,3))=312,LEN($I914)=4),VLOOKUP($I914,_312_Table1,MATCH(LEFT($B914,1),_312_Table1_ColumnLookup,0),FALSE)
+N("312"),
  IF(VALUE(LEFT($A914,3))=313,VLOOKUP(VALUE(MID($B914,2,1)),_313_Table1,MATCH(MID($B914,1,1),_313_Table1_ColumnLookup,0),FALSE)
+N("313"),
  IF(AND(VALUE(LEFT($A914,3))=314,LEN($B914)=3),VLOOKUP(VALUE(MID($B914,2,2)),_314_Table1,MATCH(MID($B914,1,1),_314_Table1_ColumnLookup,0),FALSE),
  IF(VALUE(LEFT($A914,3))=314,VLOOKUP(VALUE(MID($B914,2,1)),_314_Table1,MATCH(MID($B914,1,1),_314_Table1_ColumnLookup,0),FALSE)
+N("314"),
""))))))))))))))))))))))))</f>
        <v>#N/A</v>
      </c>
      <c r="E914" s="238" t="e">
        <f>IF(AND(VALUE(LEFT($A914,3))=309,LEN($B914)=3),VLOOKUP(VALUE(MID($B914,2,2)),_309_Table2,MATCH(MID($B914,1,1),_309_Table2_ColumnLookup,0),FALSE),
  IF($C914="309 LCR SummaryA",OneYearSCR,IF($C914="309 LCR SummaryB",UltimateSCR,IF(VALUE(LEFT($A914,3))=309,VLOOKUP(VALUE(MID($B914,2,1)),_309_Table2,MATCH(MID($B914,1,1),_309_Table2_ColumnLookup,0),FALSE)
+N("309"),
  IF(VALUE(LEFT($A914,3))=310,VLOOKUP(VALUE(MID($B914,2,1)),_310_Table2,MATCH(MID($B914,1,1),_310_Table2_ColumnLookup,0),FALSE)
+N("310"),
  IF(AND(VALUE(LEFT($A914,3))=311,LEN($I914)=4),VLOOKUP($I914,_311_Table2,MATCH($B914,_311_Table2_ColumnLookup,0),FALSE),
  IF(AND(VALUE(LEFT($A914,3))=311,OR($B914="I2",$B914="J2",$B914="K2",$B914="L2")),VLOOKUP('311'!$G$58,_311_Table2,MATCH(MID($B914,1,1),_311_Table2_ColumnLookup,0),FALSE),
  IF(AND(VALUE(LEFT($A914,3))=311,RIGHT($B914,5)="Total"),VLOOKUP('311'!$G$59,_311_Table2,MATCH(MID($B914,1,1),_311_Table2_ColumnLookup,0),FALSE),
  IF(VALUE(LEFT($A914,3))=311,VLOOKUP(VALUE(MID($B914,2,1)),_311_Table2,MATCH(MID($B914,1,1),_311_Table2_ColumnLookup,0),FALSE)
+N("311"),
  IF(AND(VALUE(LEFT($A914,3))=312,LEFT($G914,10)="Unincepted",$B914="G "),VLOOKUP(" ULO",_312_Table2,MATCH('312'!$N$16,_312_Table2_ColumnLookup,0),FALSE),
  IF(AND(VALUE(LEFT($A914,3))=312,LEFT($G914,10)="Unincepted",$B914="O "),VLOOKUP(" ULO",_312_Table2,MATCH('312'!$V$16,_312_Table2_ColumnLookup,0),FALSE),
  IF(AND(VALUE(LEFT($A914,3))=312,LEFT($G914,10)="Unincepted",$B914="Q "),VLOOKUP(" ULO",_312_Table2,MATCH('312'!$X$16,_312_Table2_ColumnLookup,0),FALSE),
  IF(AND(VALUE(LEFT($A914,3))=312,LEFT($G914,10)="Unincepted"),VLOOKUP(" ULO",_312_Table2,MATCH(LEFT($B914,1),_312_Table2_ColumnLookup,0),FALSE),
  IF(AND(VALUE(LEFT($A914,3))=312,LEFT($G914,5)="Total",$B914="G "),VLOOKUP('312'!$F$80,_312_Table2,MATCH('312'!$N$16,_312_Table2_ColumnLookup,0),FALSE),
  IF(AND(VALUE(LEFT($A914,3))=312,LEFT($G914,5)="Total",$B914="O "),VLOOKUP('312'!$F$80,_312_Table2,MATCH('312'!$V$16,_312_Table2_ColumnLookup,0),FALSE),
  IF(AND(VALUE(LEFT($A914,3))=312,LEFT($G914,5)="Total",$B914="Q "),VLOOKUP('312'!$F$80,_312_Table2,MATCH('312'!$X$16,_312_Table2_ColumnLookup,0),FALSE),
  IF(AND(VALUE(LEFT($A914,3))=312,LEFT($G914,5)="Total"),VLOOKUP('312'!$F$80,_312_Table2,MATCH(LEFT($B914,1),_312_Table2_ColumnLookup,0),FALSE),
  IF(AND(VALUE(LEFT($A914,3))=312,LEN($I914)=4,$B914="G"),VLOOKUP($I914,_312_Table2,MATCH('312'!$N$16,_312_Table2_ColumnLookup,0),FALSE),
  IF(AND(VALUE(LEFT($A914,3))=312,LEN($I914)=4,$B914="O"),VLOOKUP($I914,_312_Table2,MATCH('312'!$V$16,_312_Table2_ColumnLookup,0),FALSE),
  IF(AND(VALUE(LEFT($A914,3))=312,LEN($I914)=4,$B914="Q"),VLOOKUP($I914,_312_Table2,MATCH('312'!$X$16,_312_Table2_ColumnLookup,0),FALSE),
  IF(AND(VALUE(LEFT($A914,3))=312,LEN($I914)=4),VLOOKUP($I914,_312_Table2,MATCH(LEFT($B914,1),_312_Table2_ColumnLookup,0),FALSE)
+N("312"),
  IF(VALUE(LEFT($A914,3))=313,VLOOKUP(VALUE(MID($B914,2,1)),_313_Table2,MATCH(MID($B914,1,1),_313_Table2_ColumnLookup,0),FALSE)
+N("313"),
  IF(AND(VALUE(LEFT($A914,3))=314,LEN($B914)=3),VLOOKUP(VALUE(MID($B914,2,2)),_314_Table2,MATCH(MID($B914,1,1),_314_Table2_ColumnLookup,0),FALSE),
  IF(VALUE(LEFT($A914,3))=314,VLOOKUP(VALUE(MID($B914,2,1)),_314_Table2,MATCH(MID($B914,1,1),_314_Table2_ColumnLookup,0),FALSE)
+N("314"),
""))))))))))))))))))))))))</f>
        <v>#N/A</v>
      </c>
      <c r="F914" s="238" t="e">
        <f>IF(AND(VALUE(LEFT($A914,3))=309,LEN($B914)=3),VLOOKUP(VALUE(MID($B914,2,2)),_309_Table3,MATCH(MID($B914,1,1),_309_Table3_ColumnLookup,0),FALSE),
  IF($C914="309 LCR SummaryA",OneYearSCR,IF($C914="309 LCR SummaryB",UltimateSCR,IF(VALUE(LEFT($A914,3))=309,VLOOKUP(VALUE(MID($B914,2,1)),_309_Table3,MATCH(MID($B914,1,1),_309_Table3_ColumnLookup,0),FALSE)
+N("309"),
  IF(VALUE(LEFT($A914,3))=310,VLOOKUP(VALUE(MID($B914,2,1)),_310_Table3,MATCH(MID($B914,1,1),_310_Table3_ColumnLookup,0),FALSE)
+N("310"),
  IF(AND(VALUE(LEFT($A914,3))=311,LEN($I914)=4),VLOOKUP($I914,_311_Table3,MATCH($B914,_311_Table3_ColumnLookup,0),FALSE),
  IF(AND(VALUE(LEFT($A914,3))=311,OR($B914="I2",$B914="J2",$B914="K2",$B914="L2")),VLOOKUP('311'!$G$58,_311_Table3,MATCH(MID($B914,1,1),_311_Table3_ColumnLookup,0),FALSE),
  IF(AND(VALUE(LEFT($A914,3))=311,RIGHT($B914,5)="Total"),VLOOKUP('311'!$G$59,_311_Table3,MATCH(MID($B914,1,1),_311_Table3_ColumnLookup,0),FALSE),
  IF(VALUE(LEFT($A914,3))=311,VLOOKUP(VALUE(MID($B914,2,1)),_311_Table3,MATCH(MID($B914,1,1),_311_Table3_ColumnLookup,0),FALSE)
+N("311"),
  IF(AND(VALUE(LEFT($A914,3))=312,LEFT($G914,10)="Unincepted",$B914="G "),VLOOKUP(" ULO",_312_Table3,MATCH('312'!$N$16,_312_Table3_ColumnLookup,0),FALSE),
  IF(AND(VALUE(LEFT($A914,3))=312,LEFT($G914,10)="Unincepted",$B914="O "),VLOOKUP(" ULO",_312_Table3,MATCH('312'!$V$16,_312_Table3_ColumnLookup,0),FALSE),
  IF(AND(VALUE(LEFT($A914,3))=312,LEFT($G914,10)="Unincepted",$B914="Q "),VLOOKUP(" ULO",_312_Table3,MATCH('312'!$X$16,_312_Table3_ColumnLookup,0),FALSE),
  IF(AND(VALUE(LEFT($A914,3))=312,LEFT($G914,10)="Unincepted"),VLOOKUP(" ULO",_312_Table3,MATCH(LEFT($B914,1),_312_Table3_ColumnLookup,0),FALSE),
  IF(AND(VALUE(LEFT($A914,3))=312,LEFT($G914,5)="Total",$B914="G "),VLOOKUP('312'!$F$80,_312_Table3,MATCH('312'!$N$16,_312_Table3_ColumnLookup,0),FALSE),
  IF(AND(VALUE(LEFT($A914,3))=312,LEFT($G914,5)="Total",$B914="O "),VLOOKUP('312'!$F$80,_312_Table3,MATCH('312'!$V$16,_312_Table3_ColumnLookup,0),FALSE),
  IF(AND(VALUE(LEFT($A914,3))=312,LEFT($G914,5)="Total",$B914="Q "),VLOOKUP('312'!$F$80,_312_Table3,MATCH('312'!$X$16,_312_Table3_ColumnLookup,0),FALSE),
  IF(AND(VALUE(LEFT($A914,3))=312,LEFT($G914,5)="Total"),VLOOKUP('312'!$F$80,_312_Table3,MATCH(LEFT($B914,1),_312_Table3_ColumnLookup,0),FALSE),
  IF(AND(VALUE(LEFT($A914,3))=312,LEN($I914)=4,$B914="G"),VLOOKUP($I914,_312_Table3,MATCH('312'!$N$16,_312_Table3_ColumnLookup,0),FALSE),
  IF(AND(VALUE(LEFT($A914,3))=312,LEN($I914)=4,$B914="O"),VLOOKUP($I914,_312_Table3,MATCH('312'!$V$16,_312_Table3_ColumnLookup,0),FALSE),
  IF(AND(VALUE(LEFT($A914,3))=312,LEN($I914)=4,$B914="Q"),VLOOKUP($I914,_312_Table3,MATCH('312'!$X$16,_312_Table3_ColumnLookup,0),FALSE),
  IF(AND(VALUE(LEFT($A914,3))=312,LEN($I914)=4),VLOOKUP($I914,_312_Table3,MATCH(LEFT($B914,1),_312_Table3_ColumnLookup,0),FALSE)
+N("312"),
  IF(VALUE(LEFT($A914,3))=313,VLOOKUP(VALUE(MID($B914,2,1)),_313_Table3,MATCH(MID($B914,1,1),_313_Table3_ColumnLookup,0),FALSE)
+N("313"),
  IF(AND(VALUE(LEFT($A914,3))=314,LEN($B914)=3),VLOOKUP(VALUE(MID($B914,2,2)),_314_Table3,MATCH(MID($B914,1,1),_314_Table3_ColumnLookup,0),FALSE),
  IF(VALUE(LEFT($A914,3))=314,VLOOKUP(VALUE(MID($B914,2,1)),_314_Table3,MATCH(MID($B914,1,1),_314_Table3_ColumnLookup,0),FALSE)
+N("314"),
""))))))))))))))))))))))))</f>
        <v>#N/A</v>
      </c>
      <c r="H914" s="321" t="str">
        <f>IFERROR(
IF(ISERROR($D914)=FALSE,$D914,IF(ISERROR($E914)=FALSE,$E914,IF(ISERROR($F914)=FALSE,$F914
+N("012 checkboxes"),
IF(
IF(OR(LEFT($A914,9)="Syndicate",LEFT($A914,12)="NewSyndicate"),VLOOKUP($A914,'012'!$J:$ZW,MATCH("Link to button",'012'!$J$1:$ZW$1,0),0)
+N("309 checkbox"),
IF($C914="309 LCR Summary0",VLOOKUP("Notes990",'309'!$P:$ZZ,MATCH("Link to button",'309'!$P$1:$ZZ$1,0),0)
+N("313 checkboxes"),
IF($C914="313 Financial Information0LcmVsScr",IF($C914="309 LCR Summary0",VLOOKUP("LcmVsScr",'309'!$N:$ZZ,MATCH("Link to button",'309'!$N$1:$ZZ$1,0),0),
IF($C914="313 Financial Information0LcrDocAttached",IF($C914="309 LCR Summary0",VLOOKUP("LcrDocAttached",'309'!$N:$ZZ,MATCH("Link to button",'309'!$N$1:$ZZ$1,0),
0)))))))=1,TRUE,FALSE)
))),"")</f>
        <v/>
      </c>
    </row>
    <row r="915" spans="1:8">
      <c r="A915" s="237" t="e">
        <f>VLOOKUP($G915,CSVLookups!$B:$R,MATCH(A$1,CSVLookups!$B$1:$R$1,0),FALSE)</f>
        <v>#N/A</v>
      </c>
      <c r="B915" s="237" t="e">
        <f>VLOOKUP($G915,CSVLookups!$B:$R,MATCH(B$1,CSVLookups!$B$1:$R$1,0),FALSE)</f>
        <v>#N/A</v>
      </c>
      <c r="C915" s="238" t="e">
        <f t="shared" si="14"/>
        <v>#N/A</v>
      </c>
      <c r="D915" s="238" t="e">
        <f>IF(AND(VALUE(LEFT($A915,3))=309,LEN($B915)=3),VLOOKUP(VALUE(MID($B915,2,2)),_309_Table1,MATCH(MID($B915,1,1),_309_Table1_ColumnLookup,0),FALSE),
  IF($C915="309 LCR SummaryA",OneYearSCR,IF($C915="309 LCR SummaryB",UltimateSCR,IF(VALUE(LEFT($A915,3))=309,VLOOKUP(VALUE(MID($B915,2,1)),_309_Table1,MATCH(MID($B915,1,1),_309_Table1_ColumnLookup,0),FALSE)
+N("309"),
  IF(VALUE(LEFT($A915,3))=310,VLOOKUP(VALUE(MID($B915,2,1)),_310_Table1,MATCH(MID($B915,1,1),_310_Table1_ColumnLookup,0),FALSE)
+N("310"),
  IF(AND(VALUE(LEFT($A915,3))=311,LEN($I915)=4),VLOOKUP($I915,_311_Table1,MATCH($B915,_311_Table1_ColumnLookup,0),FALSE),
  IF(AND(VALUE(LEFT($A915,3))=311,OR($B915="I2",$B915="J2",$B915="K2",$B915="L2")),VLOOKUP('311'!$G$58,_311_Table1,MATCH(MID($B915,1,1),_311_Table1_ColumnLookup,0),FALSE),
  IF(AND(VALUE(LEFT($A915,3))=311,RIGHT($B915,5)="Total"),VLOOKUP('311'!$G$59,_311_Table1,MATCH(MID($B915,1,1),_311_Table1_ColumnLookup,0),FALSE),
  IF(VALUE(LEFT($A915,3))=311,VLOOKUP(VALUE(MID($B915,2,1)),_311_Table1,MATCH(MID($B915,1,1),_311_Table1_ColumnLookup,0),FALSE)
+N("311"),
  IF(AND(VALUE(LEFT($A915,3))=312,LEFT($G915,10)="Unincepted",$B915="G "),VLOOKUP(" ULO",_312_Table1,MATCH('312'!$N$16,_312_Table1_ColumnLookup,0),FALSE),
  IF(AND(VALUE(LEFT($A915,3))=312,LEFT($G915,10)="Unincepted",$B915="O "),VLOOKUP(" ULO",_312_Table1,MATCH('312'!$V$16,_312_Table1_ColumnLookup,0),FALSE),
  IF(AND(VALUE(LEFT($A915,3))=312,LEFT($G915,10)="Unincepted",$B915="Q "),VLOOKUP(" ULO",_312_Table1,MATCH('312'!$X$16,_312_Table1_ColumnLookup,0),FALSE),
  IF(AND(VALUE(LEFT($A915,3))=312,LEFT($G915,10)="Unincepted"),VLOOKUP(" ULO",_312_Table1,MATCH(LEFT($B915,1),_312_Table1_ColumnLookup,0),FALSE),
  IF(AND(VALUE(LEFT($A915,3))=312,LEFT($G915,5)="Total",$B915="G "),VLOOKUP('312'!$F$80,_312_Table1,MATCH('312'!$N$16,_312_Table1_ColumnLookup,0),FALSE),
  IF(AND(VALUE(LEFT($A915,3))=312,LEFT($G915,5)="Total",$B915="O "),VLOOKUP('312'!$F$80,_312_Table1,MATCH('312'!$V$16,_312_Table1_ColumnLookup,0),FALSE),
  IF(AND(VALUE(LEFT($A915,3))=312,LEFT($G915,5)="Total",$B915="Q "),VLOOKUP('312'!$F$80,_312_Table1,MATCH('312'!$X$16,_312_Table1_ColumnLookup,0),FALSE),
  IF(AND(VALUE(LEFT($A915,3))=312,LEFT($G915,5)="Total"),VLOOKUP('312'!$F$80,_312_Table1,MATCH(LEFT($B915,1),_312_Table1_ColumnLookup,0),FALSE),
  IF(AND(VALUE(LEFT($A915,3))=312,LEN($I915)=4,$B915="G"),VLOOKUP($I915,_312_Table1,MATCH('312'!$N$16,_312_Table1_ColumnLookup,0),FALSE),
  IF(AND(VALUE(LEFT($A915,3))=312,LEN($I915)=4,$B915="O"),VLOOKUP($I915,_312_Table1,MATCH('312'!$V$16,_312_Table1_ColumnLookup,0),FALSE),
  IF(AND(VALUE(LEFT($A915,3))=312,LEN($I915)=4,$B915="Q"),VLOOKUP($I915,_312_Table1,MATCH('312'!$X$16,_312_Table1_ColumnLookup,0),FALSE),
  IF(AND(VALUE(LEFT($A915,3))=312,LEN($I915)=4),VLOOKUP($I915,_312_Table1,MATCH(LEFT($B915,1),_312_Table1_ColumnLookup,0),FALSE)
+N("312"),
  IF(VALUE(LEFT($A915,3))=313,VLOOKUP(VALUE(MID($B915,2,1)),_313_Table1,MATCH(MID($B915,1,1),_313_Table1_ColumnLookup,0),FALSE)
+N("313"),
  IF(AND(VALUE(LEFT($A915,3))=314,LEN($B915)=3),VLOOKUP(VALUE(MID($B915,2,2)),_314_Table1,MATCH(MID($B915,1,1),_314_Table1_ColumnLookup,0),FALSE),
  IF(VALUE(LEFT($A915,3))=314,VLOOKUP(VALUE(MID($B915,2,1)),_314_Table1,MATCH(MID($B915,1,1),_314_Table1_ColumnLookup,0),FALSE)
+N("314"),
""))))))))))))))))))))))))</f>
        <v>#N/A</v>
      </c>
      <c r="E915" s="238" t="e">
        <f>IF(AND(VALUE(LEFT($A915,3))=309,LEN($B915)=3),VLOOKUP(VALUE(MID($B915,2,2)),_309_Table2,MATCH(MID($B915,1,1),_309_Table2_ColumnLookup,0),FALSE),
  IF($C915="309 LCR SummaryA",OneYearSCR,IF($C915="309 LCR SummaryB",UltimateSCR,IF(VALUE(LEFT($A915,3))=309,VLOOKUP(VALUE(MID($B915,2,1)),_309_Table2,MATCH(MID($B915,1,1),_309_Table2_ColumnLookup,0),FALSE)
+N("309"),
  IF(VALUE(LEFT($A915,3))=310,VLOOKUP(VALUE(MID($B915,2,1)),_310_Table2,MATCH(MID($B915,1,1),_310_Table2_ColumnLookup,0),FALSE)
+N("310"),
  IF(AND(VALUE(LEFT($A915,3))=311,LEN($I915)=4),VLOOKUP($I915,_311_Table2,MATCH($B915,_311_Table2_ColumnLookup,0),FALSE),
  IF(AND(VALUE(LEFT($A915,3))=311,OR($B915="I2",$B915="J2",$B915="K2",$B915="L2")),VLOOKUP('311'!$G$58,_311_Table2,MATCH(MID($B915,1,1),_311_Table2_ColumnLookup,0),FALSE),
  IF(AND(VALUE(LEFT($A915,3))=311,RIGHT($B915,5)="Total"),VLOOKUP('311'!$G$59,_311_Table2,MATCH(MID($B915,1,1),_311_Table2_ColumnLookup,0),FALSE),
  IF(VALUE(LEFT($A915,3))=311,VLOOKUP(VALUE(MID($B915,2,1)),_311_Table2,MATCH(MID($B915,1,1),_311_Table2_ColumnLookup,0),FALSE)
+N("311"),
  IF(AND(VALUE(LEFT($A915,3))=312,LEFT($G915,10)="Unincepted",$B915="G "),VLOOKUP(" ULO",_312_Table2,MATCH('312'!$N$16,_312_Table2_ColumnLookup,0),FALSE),
  IF(AND(VALUE(LEFT($A915,3))=312,LEFT($G915,10)="Unincepted",$B915="O "),VLOOKUP(" ULO",_312_Table2,MATCH('312'!$V$16,_312_Table2_ColumnLookup,0),FALSE),
  IF(AND(VALUE(LEFT($A915,3))=312,LEFT($G915,10)="Unincepted",$B915="Q "),VLOOKUP(" ULO",_312_Table2,MATCH('312'!$X$16,_312_Table2_ColumnLookup,0),FALSE),
  IF(AND(VALUE(LEFT($A915,3))=312,LEFT($G915,10)="Unincepted"),VLOOKUP(" ULO",_312_Table2,MATCH(LEFT($B915,1),_312_Table2_ColumnLookup,0),FALSE),
  IF(AND(VALUE(LEFT($A915,3))=312,LEFT($G915,5)="Total",$B915="G "),VLOOKUP('312'!$F$80,_312_Table2,MATCH('312'!$N$16,_312_Table2_ColumnLookup,0),FALSE),
  IF(AND(VALUE(LEFT($A915,3))=312,LEFT($G915,5)="Total",$B915="O "),VLOOKUP('312'!$F$80,_312_Table2,MATCH('312'!$V$16,_312_Table2_ColumnLookup,0),FALSE),
  IF(AND(VALUE(LEFT($A915,3))=312,LEFT($G915,5)="Total",$B915="Q "),VLOOKUP('312'!$F$80,_312_Table2,MATCH('312'!$X$16,_312_Table2_ColumnLookup,0),FALSE),
  IF(AND(VALUE(LEFT($A915,3))=312,LEFT($G915,5)="Total"),VLOOKUP('312'!$F$80,_312_Table2,MATCH(LEFT($B915,1),_312_Table2_ColumnLookup,0),FALSE),
  IF(AND(VALUE(LEFT($A915,3))=312,LEN($I915)=4,$B915="G"),VLOOKUP($I915,_312_Table2,MATCH('312'!$N$16,_312_Table2_ColumnLookup,0),FALSE),
  IF(AND(VALUE(LEFT($A915,3))=312,LEN($I915)=4,$B915="O"),VLOOKUP($I915,_312_Table2,MATCH('312'!$V$16,_312_Table2_ColumnLookup,0),FALSE),
  IF(AND(VALUE(LEFT($A915,3))=312,LEN($I915)=4,$B915="Q"),VLOOKUP($I915,_312_Table2,MATCH('312'!$X$16,_312_Table2_ColumnLookup,0),FALSE),
  IF(AND(VALUE(LEFT($A915,3))=312,LEN($I915)=4),VLOOKUP($I915,_312_Table2,MATCH(LEFT($B915,1),_312_Table2_ColumnLookup,0),FALSE)
+N("312"),
  IF(VALUE(LEFT($A915,3))=313,VLOOKUP(VALUE(MID($B915,2,1)),_313_Table2,MATCH(MID($B915,1,1),_313_Table2_ColumnLookup,0),FALSE)
+N("313"),
  IF(AND(VALUE(LEFT($A915,3))=314,LEN($B915)=3),VLOOKUP(VALUE(MID($B915,2,2)),_314_Table2,MATCH(MID($B915,1,1),_314_Table2_ColumnLookup,0),FALSE),
  IF(VALUE(LEFT($A915,3))=314,VLOOKUP(VALUE(MID($B915,2,1)),_314_Table2,MATCH(MID($B915,1,1),_314_Table2_ColumnLookup,0),FALSE)
+N("314"),
""))))))))))))))))))))))))</f>
        <v>#N/A</v>
      </c>
      <c r="F915" s="238" t="e">
        <f>IF(AND(VALUE(LEFT($A915,3))=309,LEN($B915)=3),VLOOKUP(VALUE(MID($B915,2,2)),_309_Table3,MATCH(MID($B915,1,1),_309_Table3_ColumnLookup,0),FALSE),
  IF($C915="309 LCR SummaryA",OneYearSCR,IF($C915="309 LCR SummaryB",UltimateSCR,IF(VALUE(LEFT($A915,3))=309,VLOOKUP(VALUE(MID($B915,2,1)),_309_Table3,MATCH(MID($B915,1,1),_309_Table3_ColumnLookup,0),FALSE)
+N("309"),
  IF(VALUE(LEFT($A915,3))=310,VLOOKUP(VALUE(MID($B915,2,1)),_310_Table3,MATCH(MID($B915,1,1),_310_Table3_ColumnLookup,0),FALSE)
+N("310"),
  IF(AND(VALUE(LEFT($A915,3))=311,LEN($I915)=4),VLOOKUP($I915,_311_Table3,MATCH($B915,_311_Table3_ColumnLookup,0),FALSE),
  IF(AND(VALUE(LEFT($A915,3))=311,OR($B915="I2",$B915="J2",$B915="K2",$B915="L2")),VLOOKUP('311'!$G$58,_311_Table3,MATCH(MID($B915,1,1),_311_Table3_ColumnLookup,0),FALSE),
  IF(AND(VALUE(LEFT($A915,3))=311,RIGHT($B915,5)="Total"),VLOOKUP('311'!$G$59,_311_Table3,MATCH(MID($B915,1,1),_311_Table3_ColumnLookup,0),FALSE),
  IF(VALUE(LEFT($A915,3))=311,VLOOKUP(VALUE(MID($B915,2,1)),_311_Table3,MATCH(MID($B915,1,1),_311_Table3_ColumnLookup,0),FALSE)
+N("311"),
  IF(AND(VALUE(LEFT($A915,3))=312,LEFT($G915,10)="Unincepted",$B915="G "),VLOOKUP(" ULO",_312_Table3,MATCH('312'!$N$16,_312_Table3_ColumnLookup,0),FALSE),
  IF(AND(VALUE(LEFT($A915,3))=312,LEFT($G915,10)="Unincepted",$B915="O "),VLOOKUP(" ULO",_312_Table3,MATCH('312'!$V$16,_312_Table3_ColumnLookup,0),FALSE),
  IF(AND(VALUE(LEFT($A915,3))=312,LEFT($G915,10)="Unincepted",$B915="Q "),VLOOKUP(" ULO",_312_Table3,MATCH('312'!$X$16,_312_Table3_ColumnLookup,0),FALSE),
  IF(AND(VALUE(LEFT($A915,3))=312,LEFT($G915,10)="Unincepted"),VLOOKUP(" ULO",_312_Table3,MATCH(LEFT($B915,1),_312_Table3_ColumnLookup,0),FALSE),
  IF(AND(VALUE(LEFT($A915,3))=312,LEFT($G915,5)="Total",$B915="G "),VLOOKUP('312'!$F$80,_312_Table3,MATCH('312'!$N$16,_312_Table3_ColumnLookup,0),FALSE),
  IF(AND(VALUE(LEFT($A915,3))=312,LEFT($G915,5)="Total",$B915="O "),VLOOKUP('312'!$F$80,_312_Table3,MATCH('312'!$V$16,_312_Table3_ColumnLookup,0),FALSE),
  IF(AND(VALUE(LEFT($A915,3))=312,LEFT($G915,5)="Total",$B915="Q "),VLOOKUP('312'!$F$80,_312_Table3,MATCH('312'!$X$16,_312_Table3_ColumnLookup,0),FALSE),
  IF(AND(VALUE(LEFT($A915,3))=312,LEFT($G915,5)="Total"),VLOOKUP('312'!$F$80,_312_Table3,MATCH(LEFT($B915,1),_312_Table3_ColumnLookup,0),FALSE),
  IF(AND(VALUE(LEFT($A915,3))=312,LEN($I915)=4,$B915="G"),VLOOKUP($I915,_312_Table3,MATCH('312'!$N$16,_312_Table3_ColumnLookup,0),FALSE),
  IF(AND(VALUE(LEFT($A915,3))=312,LEN($I915)=4,$B915="O"),VLOOKUP($I915,_312_Table3,MATCH('312'!$V$16,_312_Table3_ColumnLookup,0),FALSE),
  IF(AND(VALUE(LEFT($A915,3))=312,LEN($I915)=4,$B915="Q"),VLOOKUP($I915,_312_Table3,MATCH('312'!$X$16,_312_Table3_ColumnLookup,0),FALSE),
  IF(AND(VALUE(LEFT($A915,3))=312,LEN($I915)=4),VLOOKUP($I915,_312_Table3,MATCH(LEFT($B915,1),_312_Table3_ColumnLookup,0),FALSE)
+N("312"),
  IF(VALUE(LEFT($A915,3))=313,VLOOKUP(VALUE(MID($B915,2,1)),_313_Table3,MATCH(MID($B915,1,1),_313_Table3_ColumnLookup,0),FALSE)
+N("313"),
  IF(AND(VALUE(LEFT($A915,3))=314,LEN($B915)=3),VLOOKUP(VALUE(MID($B915,2,2)),_314_Table3,MATCH(MID($B915,1,1),_314_Table3_ColumnLookup,0),FALSE),
  IF(VALUE(LEFT($A915,3))=314,VLOOKUP(VALUE(MID($B915,2,1)),_314_Table3,MATCH(MID($B915,1,1),_314_Table3_ColumnLookup,0),FALSE)
+N("314"),
""))))))))))))))))))))))))</f>
        <v>#N/A</v>
      </c>
      <c r="H915" s="321" t="str">
        <f>IFERROR(
IF(ISERROR($D915)=FALSE,$D915,IF(ISERROR($E915)=FALSE,$E915,IF(ISERROR($F915)=FALSE,$F915
+N("012 checkboxes"),
IF(
IF(OR(LEFT($A915,9)="Syndicate",LEFT($A915,12)="NewSyndicate"),VLOOKUP($A915,'012'!$J:$ZW,MATCH("Link to button",'012'!$J$1:$ZW$1,0),0)
+N("309 checkbox"),
IF($C915="309 LCR Summary0",VLOOKUP("Notes990",'309'!$P:$ZZ,MATCH("Link to button",'309'!$P$1:$ZZ$1,0),0)
+N("313 checkboxes"),
IF($C915="313 Financial Information0LcmVsScr",IF($C915="309 LCR Summary0",VLOOKUP("LcmVsScr",'309'!$N:$ZZ,MATCH("Link to button",'309'!$N$1:$ZZ$1,0),0),
IF($C915="313 Financial Information0LcrDocAttached",IF($C915="309 LCR Summary0",VLOOKUP("LcrDocAttached",'309'!$N:$ZZ,MATCH("Link to button",'309'!$N$1:$ZZ$1,0),
0)))))))=1,TRUE,FALSE)
))),"")</f>
        <v/>
      </c>
    </row>
    <row r="916" spans="1:8">
      <c r="A916" s="237" t="e">
        <f>VLOOKUP($G916,CSVLookups!$B:$R,MATCH(A$1,CSVLookups!$B$1:$R$1,0),FALSE)</f>
        <v>#N/A</v>
      </c>
      <c r="B916" s="237" t="e">
        <f>VLOOKUP($G916,CSVLookups!$B:$R,MATCH(B$1,CSVLookups!$B$1:$R$1,0),FALSE)</f>
        <v>#N/A</v>
      </c>
      <c r="C916" s="238" t="e">
        <f t="shared" si="14"/>
        <v>#N/A</v>
      </c>
      <c r="D916" s="238" t="e">
        <f>IF(AND(VALUE(LEFT($A916,3))=309,LEN($B916)=3),VLOOKUP(VALUE(MID($B916,2,2)),_309_Table1,MATCH(MID($B916,1,1),_309_Table1_ColumnLookup,0),FALSE),
  IF($C916="309 LCR SummaryA",OneYearSCR,IF($C916="309 LCR SummaryB",UltimateSCR,IF(VALUE(LEFT($A916,3))=309,VLOOKUP(VALUE(MID($B916,2,1)),_309_Table1,MATCH(MID($B916,1,1),_309_Table1_ColumnLookup,0),FALSE)
+N("309"),
  IF(VALUE(LEFT($A916,3))=310,VLOOKUP(VALUE(MID($B916,2,1)),_310_Table1,MATCH(MID($B916,1,1),_310_Table1_ColumnLookup,0),FALSE)
+N("310"),
  IF(AND(VALUE(LEFT($A916,3))=311,LEN($I916)=4),VLOOKUP($I916,_311_Table1,MATCH($B916,_311_Table1_ColumnLookup,0),FALSE),
  IF(AND(VALUE(LEFT($A916,3))=311,OR($B916="I2",$B916="J2",$B916="K2",$B916="L2")),VLOOKUP('311'!$G$58,_311_Table1,MATCH(MID($B916,1,1),_311_Table1_ColumnLookup,0),FALSE),
  IF(AND(VALUE(LEFT($A916,3))=311,RIGHT($B916,5)="Total"),VLOOKUP('311'!$G$59,_311_Table1,MATCH(MID($B916,1,1),_311_Table1_ColumnLookup,0),FALSE),
  IF(VALUE(LEFT($A916,3))=311,VLOOKUP(VALUE(MID($B916,2,1)),_311_Table1,MATCH(MID($B916,1,1),_311_Table1_ColumnLookup,0),FALSE)
+N("311"),
  IF(AND(VALUE(LEFT($A916,3))=312,LEFT($G916,10)="Unincepted",$B916="G "),VLOOKUP(" ULO",_312_Table1,MATCH('312'!$N$16,_312_Table1_ColumnLookup,0),FALSE),
  IF(AND(VALUE(LEFT($A916,3))=312,LEFT($G916,10)="Unincepted",$B916="O "),VLOOKUP(" ULO",_312_Table1,MATCH('312'!$V$16,_312_Table1_ColumnLookup,0),FALSE),
  IF(AND(VALUE(LEFT($A916,3))=312,LEFT($G916,10)="Unincepted",$B916="Q "),VLOOKUP(" ULO",_312_Table1,MATCH('312'!$X$16,_312_Table1_ColumnLookup,0),FALSE),
  IF(AND(VALUE(LEFT($A916,3))=312,LEFT($G916,10)="Unincepted"),VLOOKUP(" ULO",_312_Table1,MATCH(LEFT($B916,1),_312_Table1_ColumnLookup,0),FALSE),
  IF(AND(VALUE(LEFT($A916,3))=312,LEFT($G916,5)="Total",$B916="G "),VLOOKUP('312'!$F$80,_312_Table1,MATCH('312'!$N$16,_312_Table1_ColumnLookup,0),FALSE),
  IF(AND(VALUE(LEFT($A916,3))=312,LEFT($G916,5)="Total",$B916="O "),VLOOKUP('312'!$F$80,_312_Table1,MATCH('312'!$V$16,_312_Table1_ColumnLookup,0),FALSE),
  IF(AND(VALUE(LEFT($A916,3))=312,LEFT($G916,5)="Total",$B916="Q "),VLOOKUP('312'!$F$80,_312_Table1,MATCH('312'!$X$16,_312_Table1_ColumnLookup,0),FALSE),
  IF(AND(VALUE(LEFT($A916,3))=312,LEFT($G916,5)="Total"),VLOOKUP('312'!$F$80,_312_Table1,MATCH(LEFT($B916,1),_312_Table1_ColumnLookup,0),FALSE),
  IF(AND(VALUE(LEFT($A916,3))=312,LEN($I916)=4,$B916="G"),VLOOKUP($I916,_312_Table1,MATCH('312'!$N$16,_312_Table1_ColumnLookup,0),FALSE),
  IF(AND(VALUE(LEFT($A916,3))=312,LEN($I916)=4,$B916="O"),VLOOKUP($I916,_312_Table1,MATCH('312'!$V$16,_312_Table1_ColumnLookup,0),FALSE),
  IF(AND(VALUE(LEFT($A916,3))=312,LEN($I916)=4,$B916="Q"),VLOOKUP($I916,_312_Table1,MATCH('312'!$X$16,_312_Table1_ColumnLookup,0),FALSE),
  IF(AND(VALUE(LEFT($A916,3))=312,LEN($I916)=4),VLOOKUP($I916,_312_Table1,MATCH(LEFT($B916,1),_312_Table1_ColumnLookup,0),FALSE)
+N("312"),
  IF(VALUE(LEFT($A916,3))=313,VLOOKUP(VALUE(MID($B916,2,1)),_313_Table1,MATCH(MID($B916,1,1),_313_Table1_ColumnLookup,0),FALSE)
+N("313"),
  IF(AND(VALUE(LEFT($A916,3))=314,LEN($B916)=3),VLOOKUP(VALUE(MID($B916,2,2)),_314_Table1,MATCH(MID($B916,1,1),_314_Table1_ColumnLookup,0),FALSE),
  IF(VALUE(LEFT($A916,3))=314,VLOOKUP(VALUE(MID($B916,2,1)),_314_Table1,MATCH(MID($B916,1,1),_314_Table1_ColumnLookup,0),FALSE)
+N("314"),
""))))))))))))))))))))))))</f>
        <v>#N/A</v>
      </c>
      <c r="E916" s="238" t="e">
        <f>IF(AND(VALUE(LEFT($A916,3))=309,LEN($B916)=3),VLOOKUP(VALUE(MID($B916,2,2)),_309_Table2,MATCH(MID($B916,1,1),_309_Table2_ColumnLookup,0),FALSE),
  IF($C916="309 LCR SummaryA",OneYearSCR,IF($C916="309 LCR SummaryB",UltimateSCR,IF(VALUE(LEFT($A916,3))=309,VLOOKUP(VALUE(MID($B916,2,1)),_309_Table2,MATCH(MID($B916,1,1),_309_Table2_ColumnLookup,0),FALSE)
+N("309"),
  IF(VALUE(LEFT($A916,3))=310,VLOOKUP(VALUE(MID($B916,2,1)),_310_Table2,MATCH(MID($B916,1,1),_310_Table2_ColumnLookup,0),FALSE)
+N("310"),
  IF(AND(VALUE(LEFT($A916,3))=311,LEN($I916)=4),VLOOKUP($I916,_311_Table2,MATCH($B916,_311_Table2_ColumnLookup,0),FALSE),
  IF(AND(VALUE(LEFT($A916,3))=311,OR($B916="I2",$B916="J2",$B916="K2",$B916="L2")),VLOOKUP('311'!$G$58,_311_Table2,MATCH(MID($B916,1,1),_311_Table2_ColumnLookup,0),FALSE),
  IF(AND(VALUE(LEFT($A916,3))=311,RIGHT($B916,5)="Total"),VLOOKUP('311'!$G$59,_311_Table2,MATCH(MID($B916,1,1),_311_Table2_ColumnLookup,0),FALSE),
  IF(VALUE(LEFT($A916,3))=311,VLOOKUP(VALUE(MID($B916,2,1)),_311_Table2,MATCH(MID($B916,1,1),_311_Table2_ColumnLookup,0),FALSE)
+N("311"),
  IF(AND(VALUE(LEFT($A916,3))=312,LEFT($G916,10)="Unincepted",$B916="G "),VLOOKUP(" ULO",_312_Table2,MATCH('312'!$N$16,_312_Table2_ColumnLookup,0),FALSE),
  IF(AND(VALUE(LEFT($A916,3))=312,LEFT($G916,10)="Unincepted",$B916="O "),VLOOKUP(" ULO",_312_Table2,MATCH('312'!$V$16,_312_Table2_ColumnLookup,0),FALSE),
  IF(AND(VALUE(LEFT($A916,3))=312,LEFT($G916,10)="Unincepted",$B916="Q "),VLOOKUP(" ULO",_312_Table2,MATCH('312'!$X$16,_312_Table2_ColumnLookup,0),FALSE),
  IF(AND(VALUE(LEFT($A916,3))=312,LEFT($G916,10)="Unincepted"),VLOOKUP(" ULO",_312_Table2,MATCH(LEFT($B916,1),_312_Table2_ColumnLookup,0),FALSE),
  IF(AND(VALUE(LEFT($A916,3))=312,LEFT($G916,5)="Total",$B916="G "),VLOOKUP('312'!$F$80,_312_Table2,MATCH('312'!$N$16,_312_Table2_ColumnLookup,0),FALSE),
  IF(AND(VALUE(LEFT($A916,3))=312,LEFT($G916,5)="Total",$B916="O "),VLOOKUP('312'!$F$80,_312_Table2,MATCH('312'!$V$16,_312_Table2_ColumnLookup,0),FALSE),
  IF(AND(VALUE(LEFT($A916,3))=312,LEFT($G916,5)="Total",$B916="Q "),VLOOKUP('312'!$F$80,_312_Table2,MATCH('312'!$X$16,_312_Table2_ColumnLookup,0),FALSE),
  IF(AND(VALUE(LEFT($A916,3))=312,LEFT($G916,5)="Total"),VLOOKUP('312'!$F$80,_312_Table2,MATCH(LEFT($B916,1),_312_Table2_ColumnLookup,0),FALSE),
  IF(AND(VALUE(LEFT($A916,3))=312,LEN($I916)=4,$B916="G"),VLOOKUP($I916,_312_Table2,MATCH('312'!$N$16,_312_Table2_ColumnLookup,0),FALSE),
  IF(AND(VALUE(LEFT($A916,3))=312,LEN($I916)=4,$B916="O"),VLOOKUP($I916,_312_Table2,MATCH('312'!$V$16,_312_Table2_ColumnLookup,0),FALSE),
  IF(AND(VALUE(LEFT($A916,3))=312,LEN($I916)=4,$B916="Q"),VLOOKUP($I916,_312_Table2,MATCH('312'!$X$16,_312_Table2_ColumnLookup,0),FALSE),
  IF(AND(VALUE(LEFT($A916,3))=312,LEN($I916)=4),VLOOKUP($I916,_312_Table2,MATCH(LEFT($B916,1),_312_Table2_ColumnLookup,0),FALSE)
+N("312"),
  IF(VALUE(LEFT($A916,3))=313,VLOOKUP(VALUE(MID($B916,2,1)),_313_Table2,MATCH(MID($B916,1,1),_313_Table2_ColumnLookup,0),FALSE)
+N("313"),
  IF(AND(VALUE(LEFT($A916,3))=314,LEN($B916)=3),VLOOKUP(VALUE(MID($B916,2,2)),_314_Table2,MATCH(MID($B916,1,1),_314_Table2_ColumnLookup,0),FALSE),
  IF(VALUE(LEFT($A916,3))=314,VLOOKUP(VALUE(MID($B916,2,1)),_314_Table2,MATCH(MID($B916,1,1),_314_Table2_ColumnLookup,0),FALSE)
+N("314"),
""))))))))))))))))))))))))</f>
        <v>#N/A</v>
      </c>
      <c r="F916" s="238" t="e">
        <f>IF(AND(VALUE(LEFT($A916,3))=309,LEN($B916)=3),VLOOKUP(VALUE(MID($B916,2,2)),_309_Table3,MATCH(MID($B916,1,1),_309_Table3_ColumnLookup,0),FALSE),
  IF($C916="309 LCR SummaryA",OneYearSCR,IF($C916="309 LCR SummaryB",UltimateSCR,IF(VALUE(LEFT($A916,3))=309,VLOOKUP(VALUE(MID($B916,2,1)),_309_Table3,MATCH(MID($B916,1,1),_309_Table3_ColumnLookup,0),FALSE)
+N("309"),
  IF(VALUE(LEFT($A916,3))=310,VLOOKUP(VALUE(MID($B916,2,1)),_310_Table3,MATCH(MID($B916,1,1),_310_Table3_ColumnLookup,0),FALSE)
+N("310"),
  IF(AND(VALUE(LEFT($A916,3))=311,LEN($I916)=4),VLOOKUP($I916,_311_Table3,MATCH($B916,_311_Table3_ColumnLookup,0),FALSE),
  IF(AND(VALUE(LEFT($A916,3))=311,OR($B916="I2",$B916="J2",$B916="K2",$B916="L2")),VLOOKUP('311'!$G$58,_311_Table3,MATCH(MID($B916,1,1),_311_Table3_ColumnLookup,0),FALSE),
  IF(AND(VALUE(LEFT($A916,3))=311,RIGHT($B916,5)="Total"),VLOOKUP('311'!$G$59,_311_Table3,MATCH(MID($B916,1,1),_311_Table3_ColumnLookup,0),FALSE),
  IF(VALUE(LEFT($A916,3))=311,VLOOKUP(VALUE(MID($B916,2,1)),_311_Table3,MATCH(MID($B916,1,1),_311_Table3_ColumnLookup,0),FALSE)
+N("311"),
  IF(AND(VALUE(LEFT($A916,3))=312,LEFT($G916,10)="Unincepted",$B916="G "),VLOOKUP(" ULO",_312_Table3,MATCH('312'!$N$16,_312_Table3_ColumnLookup,0),FALSE),
  IF(AND(VALUE(LEFT($A916,3))=312,LEFT($G916,10)="Unincepted",$B916="O "),VLOOKUP(" ULO",_312_Table3,MATCH('312'!$V$16,_312_Table3_ColumnLookup,0),FALSE),
  IF(AND(VALUE(LEFT($A916,3))=312,LEFT($G916,10)="Unincepted",$B916="Q "),VLOOKUP(" ULO",_312_Table3,MATCH('312'!$X$16,_312_Table3_ColumnLookup,0),FALSE),
  IF(AND(VALUE(LEFT($A916,3))=312,LEFT($G916,10)="Unincepted"),VLOOKUP(" ULO",_312_Table3,MATCH(LEFT($B916,1),_312_Table3_ColumnLookup,0),FALSE),
  IF(AND(VALUE(LEFT($A916,3))=312,LEFT($G916,5)="Total",$B916="G "),VLOOKUP('312'!$F$80,_312_Table3,MATCH('312'!$N$16,_312_Table3_ColumnLookup,0),FALSE),
  IF(AND(VALUE(LEFT($A916,3))=312,LEFT($G916,5)="Total",$B916="O "),VLOOKUP('312'!$F$80,_312_Table3,MATCH('312'!$V$16,_312_Table3_ColumnLookup,0),FALSE),
  IF(AND(VALUE(LEFT($A916,3))=312,LEFT($G916,5)="Total",$B916="Q "),VLOOKUP('312'!$F$80,_312_Table3,MATCH('312'!$X$16,_312_Table3_ColumnLookup,0),FALSE),
  IF(AND(VALUE(LEFT($A916,3))=312,LEFT($G916,5)="Total"),VLOOKUP('312'!$F$80,_312_Table3,MATCH(LEFT($B916,1),_312_Table3_ColumnLookup,0),FALSE),
  IF(AND(VALUE(LEFT($A916,3))=312,LEN($I916)=4,$B916="G"),VLOOKUP($I916,_312_Table3,MATCH('312'!$N$16,_312_Table3_ColumnLookup,0),FALSE),
  IF(AND(VALUE(LEFT($A916,3))=312,LEN($I916)=4,$B916="O"),VLOOKUP($I916,_312_Table3,MATCH('312'!$V$16,_312_Table3_ColumnLookup,0),FALSE),
  IF(AND(VALUE(LEFT($A916,3))=312,LEN($I916)=4,$B916="Q"),VLOOKUP($I916,_312_Table3,MATCH('312'!$X$16,_312_Table3_ColumnLookup,0),FALSE),
  IF(AND(VALUE(LEFT($A916,3))=312,LEN($I916)=4),VLOOKUP($I916,_312_Table3,MATCH(LEFT($B916,1),_312_Table3_ColumnLookup,0),FALSE)
+N("312"),
  IF(VALUE(LEFT($A916,3))=313,VLOOKUP(VALUE(MID($B916,2,1)),_313_Table3,MATCH(MID($B916,1,1),_313_Table3_ColumnLookup,0),FALSE)
+N("313"),
  IF(AND(VALUE(LEFT($A916,3))=314,LEN($B916)=3),VLOOKUP(VALUE(MID($B916,2,2)),_314_Table3,MATCH(MID($B916,1,1),_314_Table3_ColumnLookup,0),FALSE),
  IF(VALUE(LEFT($A916,3))=314,VLOOKUP(VALUE(MID($B916,2,1)),_314_Table3,MATCH(MID($B916,1,1),_314_Table3_ColumnLookup,0),FALSE)
+N("314"),
""))))))))))))))))))))))))</f>
        <v>#N/A</v>
      </c>
      <c r="H916" s="321" t="str">
        <f>IFERROR(
IF(ISERROR($D916)=FALSE,$D916,IF(ISERROR($E916)=FALSE,$E916,IF(ISERROR($F916)=FALSE,$F916
+N("012 checkboxes"),
IF(
IF(OR(LEFT($A916,9)="Syndicate",LEFT($A916,12)="NewSyndicate"),VLOOKUP($A916,'012'!$J:$ZW,MATCH("Link to button",'012'!$J$1:$ZW$1,0),0)
+N("309 checkbox"),
IF($C916="309 LCR Summary0",VLOOKUP("Notes990",'309'!$P:$ZZ,MATCH("Link to button",'309'!$P$1:$ZZ$1,0),0)
+N("313 checkboxes"),
IF($C916="313 Financial Information0LcmVsScr",IF($C916="309 LCR Summary0",VLOOKUP("LcmVsScr",'309'!$N:$ZZ,MATCH("Link to button",'309'!$N$1:$ZZ$1,0),0),
IF($C916="313 Financial Information0LcrDocAttached",IF($C916="309 LCR Summary0",VLOOKUP("LcrDocAttached",'309'!$N:$ZZ,MATCH("Link to button",'309'!$N$1:$ZZ$1,0),
0)))))))=1,TRUE,FALSE)
))),"")</f>
        <v/>
      </c>
    </row>
    <row r="917" spans="1:8">
      <c r="A917" s="237" t="e">
        <f>VLOOKUP($G917,CSVLookups!$B:$R,MATCH(A$1,CSVLookups!$B$1:$R$1,0),FALSE)</f>
        <v>#N/A</v>
      </c>
      <c r="B917" s="237" t="e">
        <f>VLOOKUP($G917,CSVLookups!$B:$R,MATCH(B$1,CSVLookups!$B$1:$R$1,0),FALSE)</f>
        <v>#N/A</v>
      </c>
      <c r="C917" s="238" t="e">
        <f t="shared" si="14"/>
        <v>#N/A</v>
      </c>
      <c r="D917" s="238" t="e">
        <f>IF(AND(VALUE(LEFT($A917,3))=309,LEN($B917)=3),VLOOKUP(VALUE(MID($B917,2,2)),_309_Table1,MATCH(MID($B917,1,1),_309_Table1_ColumnLookup,0),FALSE),
  IF($C917="309 LCR SummaryA",OneYearSCR,IF($C917="309 LCR SummaryB",UltimateSCR,IF(VALUE(LEFT($A917,3))=309,VLOOKUP(VALUE(MID($B917,2,1)),_309_Table1,MATCH(MID($B917,1,1),_309_Table1_ColumnLookup,0),FALSE)
+N("309"),
  IF(VALUE(LEFT($A917,3))=310,VLOOKUP(VALUE(MID($B917,2,1)),_310_Table1,MATCH(MID($B917,1,1),_310_Table1_ColumnLookup,0),FALSE)
+N("310"),
  IF(AND(VALUE(LEFT($A917,3))=311,LEN($I917)=4),VLOOKUP($I917,_311_Table1,MATCH($B917,_311_Table1_ColumnLookup,0),FALSE),
  IF(AND(VALUE(LEFT($A917,3))=311,OR($B917="I2",$B917="J2",$B917="K2",$B917="L2")),VLOOKUP('311'!$G$58,_311_Table1,MATCH(MID($B917,1,1),_311_Table1_ColumnLookup,0),FALSE),
  IF(AND(VALUE(LEFT($A917,3))=311,RIGHT($B917,5)="Total"),VLOOKUP('311'!$G$59,_311_Table1,MATCH(MID($B917,1,1),_311_Table1_ColumnLookup,0),FALSE),
  IF(VALUE(LEFT($A917,3))=311,VLOOKUP(VALUE(MID($B917,2,1)),_311_Table1,MATCH(MID($B917,1,1),_311_Table1_ColumnLookup,0),FALSE)
+N("311"),
  IF(AND(VALUE(LEFT($A917,3))=312,LEFT($G917,10)="Unincepted",$B917="G "),VLOOKUP(" ULO",_312_Table1,MATCH('312'!$N$16,_312_Table1_ColumnLookup,0),FALSE),
  IF(AND(VALUE(LEFT($A917,3))=312,LEFT($G917,10)="Unincepted",$B917="O "),VLOOKUP(" ULO",_312_Table1,MATCH('312'!$V$16,_312_Table1_ColumnLookup,0),FALSE),
  IF(AND(VALUE(LEFT($A917,3))=312,LEFT($G917,10)="Unincepted",$B917="Q "),VLOOKUP(" ULO",_312_Table1,MATCH('312'!$X$16,_312_Table1_ColumnLookup,0),FALSE),
  IF(AND(VALUE(LEFT($A917,3))=312,LEFT($G917,10)="Unincepted"),VLOOKUP(" ULO",_312_Table1,MATCH(LEFT($B917,1),_312_Table1_ColumnLookup,0),FALSE),
  IF(AND(VALUE(LEFT($A917,3))=312,LEFT($G917,5)="Total",$B917="G "),VLOOKUP('312'!$F$80,_312_Table1,MATCH('312'!$N$16,_312_Table1_ColumnLookup,0),FALSE),
  IF(AND(VALUE(LEFT($A917,3))=312,LEFT($G917,5)="Total",$B917="O "),VLOOKUP('312'!$F$80,_312_Table1,MATCH('312'!$V$16,_312_Table1_ColumnLookup,0),FALSE),
  IF(AND(VALUE(LEFT($A917,3))=312,LEFT($G917,5)="Total",$B917="Q "),VLOOKUP('312'!$F$80,_312_Table1,MATCH('312'!$X$16,_312_Table1_ColumnLookup,0),FALSE),
  IF(AND(VALUE(LEFT($A917,3))=312,LEFT($G917,5)="Total"),VLOOKUP('312'!$F$80,_312_Table1,MATCH(LEFT($B917,1),_312_Table1_ColumnLookup,0),FALSE),
  IF(AND(VALUE(LEFT($A917,3))=312,LEN($I917)=4,$B917="G"),VLOOKUP($I917,_312_Table1,MATCH('312'!$N$16,_312_Table1_ColumnLookup,0),FALSE),
  IF(AND(VALUE(LEFT($A917,3))=312,LEN($I917)=4,$B917="O"),VLOOKUP($I917,_312_Table1,MATCH('312'!$V$16,_312_Table1_ColumnLookup,0),FALSE),
  IF(AND(VALUE(LEFT($A917,3))=312,LEN($I917)=4,$B917="Q"),VLOOKUP($I917,_312_Table1,MATCH('312'!$X$16,_312_Table1_ColumnLookup,0),FALSE),
  IF(AND(VALUE(LEFT($A917,3))=312,LEN($I917)=4),VLOOKUP($I917,_312_Table1,MATCH(LEFT($B917,1),_312_Table1_ColumnLookup,0),FALSE)
+N("312"),
  IF(VALUE(LEFT($A917,3))=313,VLOOKUP(VALUE(MID($B917,2,1)),_313_Table1,MATCH(MID($B917,1,1),_313_Table1_ColumnLookup,0),FALSE)
+N("313"),
  IF(AND(VALUE(LEFT($A917,3))=314,LEN($B917)=3),VLOOKUP(VALUE(MID($B917,2,2)),_314_Table1,MATCH(MID($B917,1,1),_314_Table1_ColumnLookup,0),FALSE),
  IF(VALUE(LEFT($A917,3))=314,VLOOKUP(VALUE(MID($B917,2,1)),_314_Table1,MATCH(MID($B917,1,1),_314_Table1_ColumnLookup,0),FALSE)
+N("314"),
""))))))))))))))))))))))))</f>
        <v>#N/A</v>
      </c>
      <c r="E917" s="238" t="e">
        <f>IF(AND(VALUE(LEFT($A917,3))=309,LEN($B917)=3),VLOOKUP(VALUE(MID($B917,2,2)),_309_Table2,MATCH(MID($B917,1,1),_309_Table2_ColumnLookup,0),FALSE),
  IF($C917="309 LCR SummaryA",OneYearSCR,IF($C917="309 LCR SummaryB",UltimateSCR,IF(VALUE(LEFT($A917,3))=309,VLOOKUP(VALUE(MID($B917,2,1)),_309_Table2,MATCH(MID($B917,1,1),_309_Table2_ColumnLookup,0),FALSE)
+N("309"),
  IF(VALUE(LEFT($A917,3))=310,VLOOKUP(VALUE(MID($B917,2,1)),_310_Table2,MATCH(MID($B917,1,1),_310_Table2_ColumnLookup,0),FALSE)
+N("310"),
  IF(AND(VALUE(LEFT($A917,3))=311,LEN($I917)=4),VLOOKUP($I917,_311_Table2,MATCH($B917,_311_Table2_ColumnLookup,0),FALSE),
  IF(AND(VALUE(LEFT($A917,3))=311,OR($B917="I2",$B917="J2",$B917="K2",$B917="L2")),VLOOKUP('311'!$G$58,_311_Table2,MATCH(MID($B917,1,1),_311_Table2_ColumnLookup,0),FALSE),
  IF(AND(VALUE(LEFT($A917,3))=311,RIGHT($B917,5)="Total"),VLOOKUP('311'!$G$59,_311_Table2,MATCH(MID($B917,1,1),_311_Table2_ColumnLookup,0),FALSE),
  IF(VALUE(LEFT($A917,3))=311,VLOOKUP(VALUE(MID($B917,2,1)),_311_Table2,MATCH(MID($B917,1,1),_311_Table2_ColumnLookup,0),FALSE)
+N("311"),
  IF(AND(VALUE(LEFT($A917,3))=312,LEFT($G917,10)="Unincepted",$B917="G "),VLOOKUP(" ULO",_312_Table2,MATCH('312'!$N$16,_312_Table2_ColumnLookup,0),FALSE),
  IF(AND(VALUE(LEFT($A917,3))=312,LEFT($G917,10)="Unincepted",$B917="O "),VLOOKUP(" ULO",_312_Table2,MATCH('312'!$V$16,_312_Table2_ColumnLookup,0),FALSE),
  IF(AND(VALUE(LEFT($A917,3))=312,LEFT($G917,10)="Unincepted",$B917="Q "),VLOOKUP(" ULO",_312_Table2,MATCH('312'!$X$16,_312_Table2_ColumnLookup,0),FALSE),
  IF(AND(VALUE(LEFT($A917,3))=312,LEFT($G917,10)="Unincepted"),VLOOKUP(" ULO",_312_Table2,MATCH(LEFT($B917,1),_312_Table2_ColumnLookup,0),FALSE),
  IF(AND(VALUE(LEFT($A917,3))=312,LEFT($G917,5)="Total",$B917="G "),VLOOKUP('312'!$F$80,_312_Table2,MATCH('312'!$N$16,_312_Table2_ColumnLookup,0),FALSE),
  IF(AND(VALUE(LEFT($A917,3))=312,LEFT($G917,5)="Total",$B917="O "),VLOOKUP('312'!$F$80,_312_Table2,MATCH('312'!$V$16,_312_Table2_ColumnLookup,0),FALSE),
  IF(AND(VALUE(LEFT($A917,3))=312,LEFT($G917,5)="Total",$B917="Q "),VLOOKUP('312'!$F$80,_312_Table2,MATCH('312'!$X$16,_312_Table2_ColumnLookup,0),FALSE),
  IF(AND(VALUE(LEFT($A917,3))=312,LEFT($G917,5)="Total"),VLOOKUP('312'!$F$80,_312_Table2,MATCH(LEFT($B917,1),_312_Table2_ColumnLookup,0),FALSE),
  IF(AND(VALUE(LEFT($A917,3))=312,LEN($I917)=4,$B917="G"),VLOOKUP($I917,_312_Table2,MATCH('312'!$N$16,_312_Table2_ColumnLookup,0),FALSE),
  IF(AND(VALUE(LEFT($A917,3))=312,LEN($I917)=4,$B917="O"),VLOOKUP($I917,_312_Table2,MATCH('312'!$V$16,_312_Table2_ColumnLookup,0),FALSE),
  IF(AND(VALUE(LEFT($A917,3))=312,LEN($I917)=4,$B917="Q"),VLOOKUP($I917,_312_Table2,MATCH('312'!$X$16,_312_Table2_ColumnLookup,0),FALSE),
  IF(AND(VALUE(LEFT($A917,3))=312,LEN($I917)=4),VLOOKUP($I917,_312_Table2,MATCH(LEFT($B917,1),_312_Table2_ColumnLookup,0),FALSE)
+N("312"),
  IF(VALUE(LEFT($A917,3))=313,VLOOKUP(VALUE(MID($B917,2,1)),_313_Table2,MATCH(MID($B917,1,1),_313_Table2_ColumnLookup,0),FALSE)
+N("313"),
  IF(AND(VALUE(LEFT($A917,3))=314,LEN($B917)=3),VLOOKUP(VALUE(MID($B917,2,2)),_314_Table2,MATCH(MID($B917,1,1),_314_Table2_ColumnLookup,0),FALSE),
  IF(VALUE(LEFT($A917,3))=314,VLOOKUP(VALUE(MID($B917,2,1)),_314_Table2,MATCH(MID($B917,1,1),_314_Table2_ColumnLookup,0),FALSE)
+N("314"),
""))))))))))))))))))))))))</f>
        <v>#N/A</v>
      </c>
      <c r="F917" s="238" t="e">
        <f>IF(AND(VALUE(LEFT($A917,3))=309,LEN($B917)=3),VLOOKUP(VALUE(MID($B917,2,2)),_309_Table3,MATCH(MID($B917,1,1),_309_Table3_ColumnLookup,0),FALSE),
  IF($C917="309 LCR SummaryA",OneYearSCR,IF($C917="309 LCR SummaryB",UltimateSCR,IF(VALUE(LEFT($A917,3))=309,VLOOKUP(VALUE(MID($B917,2,1)),_309_Table3,MATCH(MID($B917,1,1),_309_Table3_ColumnLookup,0),FALSE)
+N("309"),
  IF(VALUE(LEFT($A917,3))=310,VLOOKUP(VALUE(MID($B917,2,1)),_310_Table3,MATCH(MID($B917,1,1),_310_Table3_ColumnLookup,0),FALSE)
+N("310"),
  IF(AND(VALUE(LEFT($A917,3))=311,LEN($I917)=4),VLOOKUP($I917,_311_Table3,MATCH($B917,_311_Table3_ColumnLookup,0),FALSE),
  IF(AND(VALUE(LEFT($A917,3))=311,OR($B917="I2",$B917="J2",$B917="K2",$B917="L2")),VLOOKUP('311'!$G$58,_311_Table3,MATCH(MID($B917,1,1),_311_Table3_ColumnLookup,0),FALSE),
  IF(AND(VALUE(LEFT($A917,3))=311,RIGHT($B917,5)="Total"),VLOOKUP('311'!$G$59,_311_Table3,MATCH(MID($B917,1,1),_311_Table3_ColumnLookup,0),FALSE),
  IF(VALUE(LEFT($A917,3))=311,VLOOKUP(VALUE(MID($B917,2,1)),_311_Table3,MATCH(MID($B917,1,1),_311_Table3_ColumnLookup,0),FALSE)
+N("311"),
  IF(AND(VALUE(LEFT($A917,3))=312,LEFT($G917,10)="Unincepted",$B917="G "),VLOOKUP(" ULO",_312_Table3,MATCH('312'!$N$16,_312_Table3_ColumnLookup,0),FALSE),
  IF(AND(VALUE(LEFT($A917,3))=312,LEFT($G917,10)="Unincepted",$B917="O "),VLOOKUP(" ULO",_312_Table3,MATCH('312'!$V$16,_312_Table3_ColumnLookup,0),FALSE),
  IF(AND(VALUE(LEFT($A917,3))=312,LEFT($G917,10)="Unincepted",$B917="Q "),VLOOKUP(" ULO",_312_Table3,MATCH('312'!$X$16,_312_Table3_ColumnLookup,0),FALSE),
  IF(AND(VALUE(LEFT($A917,3))=312,LEFT($G917,10)="Unincepted"),VLOOKUP(" ULO",_312_Table3,MATCH(LEFT($B917,1),_312_Table3_ColumnLookup,0),FALSE),
  IF(AND(VALUE(LEFT($A917,3))=312,LEFT($G917,5)="Total",$B917="G "),VLOOKUP('312'!$F$80,_312_Table3,MATCH('312'!$N$16,_312_Table3_ColumnLookup,0),FALSE),
  IF(AND(VALUE(LEFT($A917,3))=312,LEFT($G917,5)="Total",$B917="O "),VLOOKUP('312'!$F$80,_312_Table3,MATCH('312'!$V$16,_312_Table3_ColumnLookup,0),FALSE),
  IF(AND(VALUE(LEFT($A917,3))=312,LEFT($G917,5)="Total",$B917="Q "),VLOOKUP('312'!$F$80,_312_Table3,MATCH('312'!$X$16,_312_Table3_ColumnLookup,0),FALSE),
  IF(AND(VALUE(LEFT($A917,3))=312,LEFT($G917,5)="Total"),VLOOKUP('312'!$F$80,_312_Table3,MATCH(LEFT($B917,1),_312_Table3_ColumnLookup,0),FALSE),
  IF(AND(VALUE(LEFT($A917,3))=312,LEN($I917)=4,$B917="G"),VLOOKUP($I917,_312_Table3,MATCH('312'!$N$16,_312_Table3_ColumnLookup,0),FALSE),
  IF(AND(VALUE(LEFT($A917,3))=312,LEN($I917)=4,$B917="O"),VLOOKUP($I917,_312_Table3,MATCH('312'!$V$16,_312_Table3_ColumnLookup,0),FALSE),
  IF(AND(VALUE(LEFT($A917,3))=312,LEN($I917)=4,$B917="Q"),VLOOKUP($I917,_312_Table3,MATCH('312'!$X$16,_312_Table3_ColumnLookup,0),FALSE),
  IF(AND(VALUE(LEFT($A917,3))=312,LEN($I917)=4),VLOOKUP($I917,_312_Table3,MATCH(LEFT($B917,1),_312_Table3_ColumnLookup,0),FALSE)
+N("312"),
  IF(VALUE(LEFT($A917,3))=313,VLOOKUP(VALUE(MID($B917,2,1)),_313_Table3,MATCH(MID($B917,1,1),_313_Table3_ColumnLookup,0),FALSE)
+N("313"),
  IF(AND(VALUE(LEFT($A917,3))=314,LEN($B917)=3),VLOOKUP(VALUE(MID($B917,2,2)),_314_Table3,MATCH(MID($B917,1,1),_314_Table3_ColumnLookup,0),FALSE),
  IF(VALUE(LEFT($A917,3))=314,VLOOKUP(VALUE(MID($B917,2,1)),_314_Table3,MATCH(MID($B917,1,1),_314_Table3_ColumnLookup,0),FALSE)
+N("314"),
""))))))))))))))))))))))))</f>
        <v>#N/A</v>
      </c>
      <c r="H917" s="321" t="str">
        <f>IFERROR(
IF(ISERROR($D917)=FALSE,$D917,IF(ISERROR($E917)=FALSE,$E917,IF(ISERROR($F917)=FALSE,$F917
+N("012 checkboxes"),
IF(
IF(OR(LEFT($A917,9)="Syndicate",LEFT($A917,12)="NewSyndicate"),VLOOKUP($A917,'012'!$J:$ZW,MATCH("Link to button",'012'!$J$1:$ZW$1,0),0)
+N("309 checkbox"),
IF($C917="309 LCR Summary0",VLOOKUP("Notes990",'309'!$P:$ZZ,MATCH("Link to button",'309'!$P$1:$ZZ$1,0),0)
+N("313 checkboxes"),
IF($C917="313 Financial Information0LcmVsScr",IF($C917="309 LCR Summary0",VLOOKUP("LcmVsScr",'309'!$N:$ZZ,MATCH("Link to button",'309'!$N$1:$ZZ$1,0),0),
IF($C917="313 Financial Information0LcrDocAttached",IF($C917="309 LCR Summary0",VLOOKUP("LcrDocAttached",'309'!$N:$ZZ,MATCH("Link to button",'309'!$N$1:$ZZ$1,0),
0)))))))=1,TRUE,FALSE)
))),"")</f>
        <v/>
      </c>
    </row>
    <row r="918" spans="1:8">
      <c r="A918" s="237" t="e">
        <f>VLOOKUP($G918,CSVLookups!$B:$R,MATCH(A$1,CSVLookups!$B$1:$R$1,0),FALSE)</f>
        <v>#N/A</v>
      </c>
      <c r="B918" s="237" t="e">
        <f>VLOOKUP($G918,CSVLookups!$B:$R,MATCH(B$1,CSVLookups!$B$1:$R$1,0),FALSE)</f>
        <v>#N/A</v>
      </c>
      <c r="C918" s="238" t="e">
        <f t="shared" si="14"/>
        <v>#N/A</v>
      </c>
      <c r="D918" s="238" t="e">
        <f>IF(AND(VALUE(LEFT($A918,3))=309,LEN($B918)=3),VLOOKUP(VALUE(MID($B918,2,2)),_309_Table1,MATCH(MID($B918,1,1),_309_Table1_ColumnLookup,0),FALSE),
  IF($C918="309 LCR SummaryA",OneYearSCR,IF($C918="309 LCR SummaryB",UltimateSCR,IF(VALUE(LEFT($A918,3))=309,VLOOKUP(VALUE(MID($B918,2,1)),_309_Table1,MATCH(MID($B918,1,1),_309_Table1_ColumnLookup,0),FALSE)
+N("309"),
  IF(VALUE(LEFT($A918,3))=310,VLOOKUP(VALUE(MID($B918,2,1)),_310_Table1,MATCH(MID($B918,1,1),_310_Table1_ColumnLookup,0),FALSE)
+N("310"),
  IF(AND(VALUE(LEFT($A918,3))=311,LEN($I918)=4),VLOOKUP($I918,_311_Table1,MATCH($B918,_311_Table1_ColumnLookup,0),FALSE),
  IF(AND(VALUE(LEFT($A918,3))=311,OR($B918="I2",$B918="J2",$B918="K2",$B918="L2")),VLOOKUP('311'!$G$58,_311_Table1,MATCH(MID($B918,1,1),_311_Table1_ColumnLookup,0),FALSE),
  IF(AND(VALUE(LEFT($A918,3))=311,RIGHT($B918,5)="Total"),VLOOKUP('311'!$G$59,_311_Table1,MATCH(MID($B918,1,1),_311_Table1_ColumnLookup,0),FALSE),
  IF(VALUE(LEFT($A918,3))=311,VLOOKUP(VALUE(MID($B918,2,1)),_311_Table1,MATCH(MID($B918,1,1),_311_Table1_ColumnLookup,0),FALSE)
+N("311"),
  IF(AND(VALUE(LEFT($A918,3))=312,LEFT($G918,10)="Unincepted",$B918="G "),VLOOKUP(" ULO",_312_Table1,MATCH('312'!$N$16,_312_Table1_ColumnLookup,0),FALSE),
  IF(AND(VALUE(LEFT($A918,3))=312,LEFT($G918,10)="Unincepted",$B918="O "),VLOOKUP(" ULO",_312_Table1,MATCH('312'!$V$16,_312_Table1_ColumnLookup,0),FALSE),
  IF(AND(VALUE(LEFT($A918,3))=312,LEFT($G918,10)="Unincepted",$B918="Q "),VLOOKUP(" ULO",_312_Table1,MATCH('312'!$X$16,_312_Table1_ColumnLookup,0),FALSE),
  IF(AND(VALUE(LEFT($A918,3))=312,LEFT($G918,10)="Unincepted"),VLOOKUP(" ULO",_312_Table1,MATCH(LEFT($B918,1),_312_Table1_ColumnLookup,0),FALSE),
  IF(AND(VALUE(LEFT($A918,3))=312,LEFT($G918,5)="Total",$B918="G "),VLOOKUP('312'!$F$80,_312_Table1,MATCH('312'!$N$16,_312_Table1_ColumnLookup,0),FALSE),
  IF(AND(VALUE(LEFT($A918,3))=312,LEFT($G918,5)="Total",$B918="O "),VLOOKUP('312'!$F$80,_312_Table1,MATCH('312'!$V$16,_312_Table1_ColumnLookup,0),FALSE),
  IF(AND(VALUE(LEFT($A918,3))=312,LEFT($G918,5)="Total",$B918="Q "),VLOOKUP('312'!$F$80,_312_Table1,MATCH('312'!$X$16,_312_Table1_ColumnLookup,0),FALSE),
  IF(AND(VALUE(LEFT($A918,3))=312,LEFT($G918,5)="Total"),VLOOKUP('312'!$F$80,_312_Table1,MATCH(LEFT($B918,1),_312_Table1_ColumnLookup,0),FALSE),
  IF(AND(VALUE(LEFT($A918,3))=312,LEN($I918)=4,$B918="G"),VLOOKUP($I918,_312_Table1,MATCH('312'!$N$16,_312_Table1_ColumnLookup,0),FALSE),
  IF(AND(VALUE(LEFT($A918,3))=312,LEN($I918)=4,$B918="O"),VLOOKUP($I918,_312_Table1,MATCH('312'!$V$16,_312_Table1_ColumnLookup,0),FALSE),
  IF(AND(VALUE(LEFT($A918,3))=312,LEN($I918)=4,$B918="Q"),VLOOKUP($I918,_312_Table1,MATCH('312'!$X$16,_312_Table1_ColumnLookup,0),FALSE),
  IF(AND(VALUE(LEFT($A918,3))=312,LEN($I918)=4),VLOOKUP($I918,_312_Table1,MATCH(LEFT($B918,1),_312_Table1_ColumnLookup,0),FALSE)
+N("312"),
  IF(VALUE(LEFT($A918,3))=313,VLOOKUP(VALUE(MID($B918,2,1)),_313_Table1,MATCH(MID($B918,1,1),_313_Table1_ColumnLookup,0),FALSE)
+N("313"),
  IF(AND(VALUE(LEFT($A918,3))=314,LEN($B918)=3),VLOOKUP(VALUE(MID($B918,2,2)),_314_Table1,MATCH(MID($B918,1,1),_314_Table1_ColumnLookup,0),FALSE),
  IF(VALUE(LEFT($A918,3))=314,VLOOKUP(VALUE(MID($B918,2,1)),_314_Table1,MATCH(MID($B918,1,1),_314_Table1_ColumnLookup,0),FALSE)
+N("314"),
""))))))))))))))))))))))))</f>
        <v>#N/A</v>
      </c>
      <c r="E918" s="238" t="e">
        <f>IF(AND(VALUE(LEFT($A918,3))=309,LEN($B918)=3),VLOOKUP(VALUE(MID($B918,2,2)),_309_Table2,MATCH(MID($B918,1,1),_309_Table2_ColumnLookup,0),FALSE),
  IF($C918="309 LCR SummaryA",OneYearSCR,IF($C918="309 LCR SummaryB",UltimateSCR,IF(VALUE(LEFT($A918,3))=309,VLOOKUP(VALUE(MID($B918,2,1)),_309_Table2,MATCH(MID($B918,1,1),_309_Table2_ColumnLookup,0),FALSE)
+N("309"),
  IF(VALUE(LEFT($A918,3))=310,VLOOKUP(VALUE(MID($B918,2,1)),_310_Table2,MATCH(MID($B918,1,1),_310_Table2_ColumnLookup,0),FALSE)
+N("310"),
  IF(AND(VALUE(LEFT($A918,3))=311,LEN($I918)=4),VLOOKUP($I918,_311_Table2,MATCH($B918,_311_Table2_ColumnLookup,0),FALSE),
  IF(AND(VALUE(LEFT($A918,3))=311,OR($B918="I2",$B918="J2",$B918="K2",$B918="L2")),VLOOKUP('311'!$G$58,_311_Table2,MATCH(MID($B918,1,1),_311_Table2_ColumnLookup,0),FALSE),
  IF(AND(VALUE(LEFT($A918,3))=311,RIGHT($B918,5)="Total"),VLOOKUP('311'!$G$59,_311_Table2,MATCH(MID($B918,1,1),_311_Table2_ColumnLookup,0),FALSE),
  IF(VALUE(LEFT($A918,3))=311,VLOOKUP(VALUE(MID($B918,2,1)),_311_Table2,MATCH(MID($B918,1,1),_311_Table2_ColumnLookup,0),FALSE)
+N("311"),
  IF(AND(VALUE(LEFT($A918,3))=312,LEFT($G918,10)="Unincepted",$B918="G "),VLOOKUP(" ULO",_312_Table2,MATCH('312'!$N$16,_312_Table2_ColumnLookup,0),FALSE),
  IF(AND(VALUE(LEFT($A918,3))=312,LEFT($G918,10)="Unincepted",$B918="O "),VLOOKUP(" ULO",_312_Table2,MATCH('312'!$V$16,_312_Table2_ColumnLookup,0),FALSE),
  IF(AND(VALUE(LEFT($A918,3))=312,LEFT($G918,10)="Unincepted",$B918="Q "),VLOOKUP(" ULO",_312_Table2,MATCH('312'!$X$16,_312_Table2_ColumnLookup,0),FALSE),
  IF(AND(VALUE(LEFT($A918,3))=312,LEFT($G918,10)="Unincepted"),VLOOKUP(" ULO",_312_Table2,MATCH(LEFT($B918,1),_312_Table2_ColumnLookup,0),FALSE),
  IF(AND(VALUE(LEFT($A918,3))=312,LEFT($G918,5)="Total",$B918="G "),VLOOKUP('312'!$F$80,_312_Table2,MATCH('312'!$N$16,_312_Table2_ColumnLookup,0),FALSE),
  IF(AND(VALUE(LEFT($A918,3))=312,LEFT($G918,5)="Total",$B918="O "),VLOOKUP('312'!$F$80,_312_Table2,MATCH('312'!$V$16,_312_Table2_ColumnLookup,0),FALSE),
  IF(AND(VALUE(LEFT($A918,3))=312,LEFT($G918,5)="Total",$B918="Q "),VLOOKUP('312'!$F$80,_312_Table2,MATCH('312'!$X$16,_312_Table2_ColumnLookup,0),FALSE),
  IF(AND(VALUE(LEFT($A918,3))=312,LEFT($G918,5)="Total"),VLOOKUP('312'!$F$80,_312_Table2,MATCH(LEFT($B918,1),_312_Table2_ColumnLookup,0),FALSE),
  IF(AND(VALUE(LEFT($A918,3))=312,LEN($I918)=4,$B918="G"),VLOOKUP($I918,_312_Table2,MATCH('312'!$N$16,_312_Table2_ColumnLookup,0),FALSE),
  IF(AND(VALUE(LEFT($A918,3))=312,LEN($I918)=4,$B918="O"),VLOOKUP($I918,_312_Table2,MATCH('312'!$V$16,_312_Table2_ColumnLookup,0),FALSE),
  IF(AND(VALUE(LEFT($A918,3))=312,LEN($I918)=4,$B918="Q"),VLOOKUP($I918,_312_Table2,MATCH('312'!$X$16,_312_Table2_ColumnLookup,0),FALSE),
  IF(AND(VALUE(LEFT($A918,3))=312,LEN($I918)=4),VLOOKUP($I918,_312_Table2,MATCH(LEFT($B918,1),_312_Table2_ColumnLookup,0),FALSE)
+N("312"),
  IF(VALUE(LEFT($A918,3))=313,VLOOKUP(VALUE(MID($B918,2,1)),_313_Table2,MATCH(MID($B918,1,1),_313_Table2_ColumnLookup,0),FALSE)
+N("313"),
  IF(AND(VALUE(LEFT($A918,3))=314,LEN($B918)=3),VLOOKUP(VALUE(MID($B918,2,2)),_314_Table2,MATCH(MID($B918,1,1),_314_Table2_ColumnLookup,0),FALSE),
  IF(VALUE(LEFT($A918,3))=314,VLOOKUP(VALUE(MID($B918,2,1)),_314_Table2,MATCH(MID($B918,1,1),_314_Table2_ColumnLookup,0),FALSE)
+N("314"),
""))))))))))))))))))))))))</f>
        <v>#N/A</v>
      </c>
      <c r="F918" s="238" t="e">
        <f>IF(AND(VALUE(LEFT($A918,3))=309,LEN($B918)=3),VLOOKUP(VALUE(MID($B918,2,2)),_309_Table3,MATCH(MID($B918,1,1),_309_Table3_ColumnLookup,0),FALSE),
  IF($C918="309 LCR SummaryA",OneYearSCR,IF($C918="309 LCR SummaryB",UltimateSCR,IF(VALUE(LEFT($A918,3))=309,VLOOKUP(VALUE(MID($B918,2,1)),_309_Table3,MATCH(MID($B918,1,1),_309_Table3_ColumnLookup,0),FALSE)
+N("309"),
  IF(VALUE(LEFT($A918,3))=310,VLOOKUP(VALUE(MID($B918,2,1)),_310_Table3,MATCH(MID($B918,1,1),_310_Table3_ColumnLookup,0),FALSE)
+N("310"),
  IF(AND(VALUE(LEFT($A918,3))=311,LEN($I918)=4),VLOOKUP($I918,_311_Table3,MATCH($B918,_311_Table3_ColumnLookup,0),FALSE),
  IF(AND(VALUE(LEFT($A918,3))=311,OR($B918="I2",$B918="J2",$B918="K2",$B918="L2")),VLOOKUP('311'!$G$58,_311_Table3,MATCH(MID($B918,1,1),_311_Table3_ColumnLookup,0),FALSE),
  IF(AND(VALUE(LEFT($A918,3))=311,RIGHT($B918,5)="Total"),VLOOKUP('311'!$G$59,_311_Table3,MATCH(MID($B918,1,1),_311_Table3_ColumnLookup,0),FALSE),
  IF(VALUE(LEFT($A918,3))=311,VLOOKUP(VALUE(MID($B918,2,1)),_311_Table3,MATCH(MID($B918,1,1),_311_Table3_ColumnLookup,0),FALSE)
+N("311"),
  IF(AND(VALUE(LEFT($A918,3))=312,LEFT($G918,10)="Unincepted",$B918="G "),VLOOKUP(" ULO",_312_Table3,MATCH('312'!$N$16,_312_Table3_ColumnLookup,0),FALSE),
  IF(AND(VALUE(LEFT($A918,3))=312,LEFT($G918,10)="Unincepted",$B918="O "),VLOOKUP(" ULO",_312_Table3,MATCH('312'!$V$16,_312_Table3_ColumnLookup,0),FALSE),
  IF(AND(VALUE(LEFT($A918,3))=312,LEFT($G918,10)="Unincepted",$B918="Q "),VLOOKUP(" ULO",_312_Table3,MATCH('312'!$X$16,_312_Table3_ColumnLookup,0),FALSE),
  IF(AND(VALUE(LEFT($A918,3))=312,LEFT($G918,10)="Unincepted"),VLOOKUP(" ULO",_312_Table3,MATCH(LEFT($B918,1),_312_Table3_ColumnLookup,0),FALSE),
  IF(AND(VALUE(LEFT($A918,3))=312,LEFT($G918,5)="Total",$B918="G "),VLOOKUP('312'!$F$80,_312_Table3,MATCH('312'!$N$16,_312_Table3_ColumnLookup,0),FALSE),
  IF(AND(VALUE(LEFT($A918,3))=312,LEFT($G918,5)="Total",$B918="O "),VLOOKUP('312'!$F$80,_312_Table3,MATCH('312'!$V$16,_312_Table3_ColumnLookup,0),FALSE),
  IF(AND(VALUE(LEFT($A918,3))=312,LEFT($G918,5)="Total",$B918="Q "),VLOOKUP('312'!$F$80,_312_Table3,MATCH('312'!$X$16,_312_Table3_ColumnLookup,0),FALSE),
  IF(AND(VALUE(LEFT($A918,3))=312,LEFT($G918,5)="Total"),VLOOKUP('312'!$F$80,_312_Table3,MATCH(LEFT($B918,1),_312_Table3_ColumnLookup,0),FALSE),
  IF(AND(VALUE(LEFT($A918,3))=312,LEN($I918)=4,$B918="G"),VLOOKUP($I918,_312_Table3,MATCH('312'!$N$16,_312_Table3_ColumnLookup,0),FALSE),
  IF(AND(VALUE(LEFT($A918,3))=312,LEN($I918)=4,$B918="O"),VLOOKUP($I918,_312_Table3,MATCH('312'!$V$16,_312_Table3_ColumnLookup,0),FALSE),
  IF(AND(VALUE(LEFT($A918,3))=312,LEN($I918)=4,$B918="Q"),VLOOKUP($I918,_312_Table3,MATCH('312'!$X$16,_312_Table3_ColumnLookup,0),FALSE),
  IF(AND(VALUE(LEFT($A918,3))=312,LEN($I918)=4),VLOOKUP($I918,_312_Table3,MATCH(LEFT($B918,1),_312_Table3_ColumnLookup,0),FALSE)
+N("312"),
  IF(VALUE(LEFT($A918,3))=313,VLOOKUP(VALUE(MID($B918,2,1)),_313_Table3,MATCH(MID($B918,1,1),_313_Table3_ColumnLookup,0),FALSE)
+N("313"),
  IF(AND(VALUE(LEFT($A918,3))=314,LEN($B918)=3),VLOOKUP(VALUE(MID($B918,2,2)),_314_Table3,MATCH(MID($B918,1,1),_314_Table3_ColumnLookup,0),FALSE),
  IF(VALUE(LEFT($A918,3))=314,VLOOKUP(VALUE(MID($B918,2,1)),_314_Table3,MATCH(MID($B918,1,1),_314_Table3_ColumnLookup,0),FALSE)
+N("314"),
""))))))))))))))))))))))))</f>
        <v>#N/A</v>
      </c>
      <c r="H918" s="321" t="str">
        <f>IFERROR(
IF(ISERROR($D918)=FALSE,$D918,IF(ISERROR($E918)=FALSE,$E918,IF(ISERROR($F918)=FALSE,$F918
+N("012 checkboxes"),
IF(
IF(OR(LEFT($A918,9)="Syndicate",LEFT($A918,12)="NewSyndicate"),VLOOKUP($A918,'012'!$J:$ZW,MATCH("Link to button",'012'!$J$1:$ZW$1,0),0)
+N("309 checkbox"),
IF($C918="309 LCR Summary0",VLOOKUP("Notes990",'309'!$P:$ZZ,MATCH("Link to button",'309'!$P$1:$ZZ$1,0),0)
+N("313 checkboxes"),
IF($C918="313 Financial Information0LcmVsScr",IF($C918="309 LCR Summary0",VLOOKUP("LcmVsScr",'309'!$N:$ZZ,MATCH("Link to button",'309'!$N$1:$ZZ$1,0),0),
IF($C918="313 Financial Information0LcrDocAttached",IF($C918="309 LCR Summary0",VLOOKUP("LcrDocAttached",'309'!$N:$ZZ,MATCH("Link to button",'309'!$N$1:$ZZ$1,0),
0)))))))=1,TRUE,FALSE)
))),"")</f>
        <v/>
      </c>
    </row>
    <row r="919" spans="1:8">
      <c r="A919" s="237" t="e">
        <f>VLOOKUP($G919,CSVLookups!$B:$R,MATCH(A$1,CSVLookups!$B$1:$R$1,0),FALSE)</f>
        <v>#N/A</v>
      </c>
      <c r="B919" s="237" t="e">
        <f>VLOOKUP($G919,CSVLookups!$B:$R,MATCH(B$1,CSVLookups!$B$1:$R$1,0),FALSE)</f>
        <v>#N/A</v>
      </c>
      <c r="C919" s="238" t="e">
        <f t="shared" si="14"/>
        <v>#N/A</v>
      </c>
      <c r="D919" s="238" t="e">
        <f>IF(AND(VALUE(LEFT($A919,3))=309,LEN($B919)=3),VLOOKUP(VALUE(MID($B919,2,2)),_309_Table1,MATCH(MID($B919,1,1),_309_Table1_ColumnLookup,0),FALSE),
  IF($C919="309 LCR SummaryA",OneYearSCR,IF($C919="309 LCR SummaryB",UltimateSCR,IF(VALUE(LEFT($A919,3))=309,VLOOKUP(VALUE(MID($B919,2,1)),_309_Table1,MATCH(MID($B919,1,1),_309_Table1_ColumnLookup,0),FALSE)
+N("309"),
  IF(VALUE(LEFT($A919,3))=310,VLOOKUP(VALUE(MID($B919,2,1)),_310_Table1,MATCH(MID($B919,1,1),_310_Table1_ColumnLookup,0),FALSE)
+N("310"),
  IF(AND(VALUE(LEFT($A919,3))=311,LEN($I919)=4),VLOOKUP($I919,_311_Table1,MATCH($B919,_311_Table1_ColumnLookup,0),FALSE),
  IF(AND(VALUE(LEFT($A919,3))=311,OR($B919="I2",$B919="J2",$B919="K2",$B919="L2")),VLOOKUP('311'!$G$58,_311_Table1,MATCH(MID($B919,1,1),_311_Table1_ColumnLookup,0),FALSE),
  IF(AND(VALUE(LEFT($A919,3))=311,RIGHT($B919,5)="Total"),VLOOKUP('311'!$G$59,_311_Table1,MATCH(MID($B919,1,1),_311_Table1_ColumnLookup,0),FALSE),
  IF(VALUE(LEFT($A919,3))=311,VLOOKUP(VALUE(MID($B919,2,1)),_311_Table1,MATCH(MID($B919,1,1),_311_Table1_ColumnLookup,0),FALSE)
+N("311"),
  IF(AND(VALUE(LEFT($A919,3))=312,LEFT($G919,10)="Unincepted",$B919="G "),VLOOKUP(" ULO",_312_Table1,MATCH('312'!$N$16,_312_Table1_ColumnLookup,0),FALSE),
  IF(AND(VALUE(LEFT($A919,3))=312,LEFT($G919,10)="Unincepted",$B919="O "),VLOOKUP(" ULO",_312_Table1,MATCH('312'!$V$16,_312_Table1_ColumnLookup,0),FALSE),
  IF(AND(VALUE(LEFT($A919,3))=312,LEFT($G919,10)="Unincepted",$B919="Q "),VLOOKUP(" ULO",_312_Table1,MATCH('312'!$X$16,_312_Table1_ColumnLookup,0),FALSE),
  IF(AND(VALUE(LEFT($A919,3))=312,LEFT($G919,10)="Unincepted"),VLOOKUP(" ULO",_312_Table1,MATCH(LEFT($B919,1),_312_Table1_ColumnLookup,0),FALSE),
  IF(AND(VALUE(LEFT($A919,3))=312,LEFT($G919,5)="Total",$B919="G "),VLOOKUP('312'!$F$80,_312_Table1,MATCH('312'!$N$16,_312_Table1_ColumnLookup,0),FALSE),
  IF(AND(VALUE(LEFT($A919,3))=312,LEFT($G919,5)="Total",$B919="O "),VLOOKUP('312'!$F$80,_312_Table1,MATCH('312'!$V$16,_312_Table1_ColumnLookup,0),FALSE),
  IF(AND(VALUE(LEFT($A919,3))=312,LEFT($G919,5)="Total",$B919="Q "),VLOOKUP('312'!$F$80,_312_Table1,MATCH('312'!$X$16,_312_Table1_ColumnLookup,0),FALSE),
  IF(AND(VALUE(LEFT($A919,3))=312,LEFT($G919,5)="Total"),VLOOKUP('312'!$F$80,_312_Table1,MATCH(LEFT($B919,1),_312_Table1_ColumnLookup,0),FALSE),
  IF(AND(VALUE(LEFT($A919,3))=312,LEN($I919)=4,$B919="G"),VLOOKUP($I919,_312_Table1,MATCH('312'!$N$16,_312_Table1_ColumnLookup,0),FALSE),
  IF(AND(VALUE(LEFT($A919,3))=312,LEN($I919)=4,$B919="O"),VLOOKUP($I919,_312_Table1,MATCH('312'!$V$16,_312_Table1_ColumnLookup,0),FALSE),
  IF(AND(VALUE(LEFT($A919,3))=312,LEN($I919)=4,$B919="Q"),VLOOKUP($I919,_312_Table1,MATCH('312'!$X$16,_312_Table1_ColumnLookup,0),FALSE),
  IF(AND(VALUE(LEFT($A919,3))=312,LEN($I919)=4),VLOOKUP($I919,_312_Table1,MATCH(LEFT($B919,1),_312_Table1_ColumnLookup,0),FALSE)
+N("312"),
  IF(VALUE(LEFT($A919,3))=313,VLOOKUP(VALUE(MID($B919,2,1)),_313_Table1,MATCH(MID($B919,1,1),_313_Table1_ColumnLookup,0),FALSE)
+N("313"),
  IF(AND(VALUE(LEFT($A919,3))=314,LEN($B919)=3),VLOOKUP(VALUE(MID($B919,2,2)),_314_Table1,MATCH(MID($B919,1,1),_314_Table1_ColumnLookup,0),FALSE),
  IF(VALUE(LEFT($A919,3))=314,VLOOKUP(VALUE(MID($B919,2,1)),_314_Table1,MATCH(MID($B919,1,1),_314_Table1_ColumnLookup,0),FALSE)
+N("314"),
""))))))))))))))))))))))))</f>
        <v>#N/A</v>
      </c>
      <c r="E919" s="238" t="e">
        <f>IF(AND(VALUE(LEFT($A919,3))=309,LEN($B919)=3),VLOOKUP(VALUE(MID($B919,2,2)),_309_Table2,MATCH(MID($B919,1,1),_309_Table2_ColumnLookup,0),FALSE),
  IF($C919="309 LCR SummaryA",OneYearSCR,IF($C919="309 LCR SummaryB",UltimateSCR,IF(VALUE(LEFT($A919,3))=309,VLOOKUP(VALUE(MID($B919,2,1)),_309_Table2,MATCH(MID($B919,1,1),_309_Table2_ColumnLookup,0),FALSE)
+N("309"),
  IF(VALUE(LEFT($A919,3))=310,VLOOKUP(VALUE(MID($B919,2,1)),_310_Table2,MATCH(MID($B919,1,1),_310_Table2_ColumnLookup,0),FALSE)
+N("310"),
  IF(AND(VALUE(LEFT($A919,3))=311,LEN($I919)=4),VLOOKUP($I919,_311_Table2,MATCH($B919,_311_Table2_ColumnLookup,0),FALSE),
  IF(AND(VALUE(LEFT($A919,3))=311,OR($B919="I2",$B919="J2",$B919="K2",$B919="L2")),VLOOKUP('311'!$G$58,_311_Table2,MATCH(MID($B919,1,1),_311_Table2_ColumnLookup,0),FALSE),
  IF(AND(VALUE(LEFT($A919,3))=311,RIGHT($B919,5)="Total"),VLOOKUP('311'!$G$59,_311_Table2,MATCH(MID($B919,1,1),_311_Table2_ColumnLookup,0),FALSE),
  IF(VALUE(LEFT($A919,3))=311,VLOOKUP(VALUE(MID($B919,2,1)),_311_Table2,MATCH(MID($B919,1,1),_311_Table2_ColumnLookup,0),FALSE)
+N("311"),
  IF(AND(VALUE(LEFT($A919,3))=312,LEFT($G919,10)="Unincepted",$B919="G "),VLOOKUP(" ULO",_312_Table2,MATCH('312'!$N$16,_312_Table2_ColumnLookup,0),FALSE),
  IF(AND(VALUE(LEFT($A919,3))=312,LEFT($G919,10)="Unincepted",$B919="O "),VLOOKUP(" ULO",_312_Table2,MATCH('312'!$V$16,_312_Table2_ColumnLookup,0),FALSE),
  IF(AND(VALUE(LEFT($A919,3))=312,LEFT($G919,10)="Unincepted",$B919="Q "),VLOOKUP(" ULO",_312_Table2,MATCH('312'!$X$16,_312_Table2_ColumnLookup,0),FALSE),
  IF(AND(VALUE(LEFT($A919,3))=312,LEFT($G919,10)="Unincepted"),VLOOKUP(" ULO",_312_Table2,MATCH(LEFT($B919,1),_312_Table2_ColumnLookup,0),FALSE),
  IF(AND(VALUE(LEFT($A919,3))=312,LEFT($G919,5)="Total",$B919="G "),VLOOKUP('312'!$F$80,_312_Table2,MATCH('312'!$N$16,_312_Table2_ColumnLookup,0),FALSE),
  IF(AND(VALUE(LEFT($A919,3))=312,LEFT($G919,5)="Total",$B919="O "),VLOOKUP('312'!$F$80,_312_Table2,MATCH('312'!$V$16,_312_Table2_ColumnLookup,0),FALSE),
  IF(AND(VALUE(LEFT($A919,3))=312,LEFT($G919,5)="Total",$B919="Q "),VLOOKUP('312'!$F$80,_312_Table2,MATCH('312'!$X$16,_312_Table2_ColumnLookup,0),FALSE),
  IF(AND(VALUE(LEFT($A919,3))=312,LEFT($G919,5)="Total"),VLOOKUP('312'!$F$80,_312_Table2,MATCH(LEFT($B919,1),_312_Table2_ColumnLookup,0),FALSE),
  IF(AND(VALUE(LEFT($A919,3))=312,LEN($I919)=4,$B919="G"),VLOOKUP($I919,_312_Table2,MATCH('312'!$N$16,_312_Table2_ColumnLookup,0),FALSE),
  IF(AND(VALUE(LEFT($A919,3))=312,LEN($I919)=4,$B919="O"),VLOOKUP($I919,_312_Table2,MATCH('312'!$V$16,_312_Table2_ColumnLookup,0),FALSE),
  IF(AND(VALUE(LEFT($A919,3))=312,LEN($I919)=4,$B919="Q"),VLOOKUP($I919,_312_Table2,MATCH('312'!$X$16,_312_Table2_ColumnLookup,0),FALSE),
  IF(AND(VALUE(LEFT($A919,3))=312,LEN($I919)=4),VLOOKUP($I919,_312_Table2,MATCH(LEFT($B919,1),_312_Table2_ColumnLookup,0),FALSE)
+N("312"),
  IF(VALUE(LEFT($A919,3))=313,VLOOKUP(VALUE(MID($B919,2,1)),_313_Table2,MATCH(MID($B919,1,1),_313_Table2_ColumnLookup,0),FALSE)
+N("313"),
  IF(AND(VALUE(LEFT($A919,3))=314,LEN($B919)=3),VLOOKUP(VALUE(MID($B919,2,2)),_314_Table2,MATCH(MID($B919,1,1),_314_Table2_ColumnLookup,0),FALSE),
  IF(VALUE(LEFT($A919,3))=314,VLOOKUP(VALUE(MID($B919,2,1)),_314_Table2,MATCH(MID($B919,1,1),_314_Table2_ColumnLookup,0),FALSE)
+N("314"),
""))))))))))))))))))))))))</f>
        <v>#N/A</v>
      </c>
      <c r="F919" s="238" t="e">
        <f>IF(AND(VALUE(LEFT($A919,3))=309,LEN($B919)=3),VLOOKUP(VALUE(MID($B919,2,2)),_309_Table3,MATCH(MID($B919,1,1),_309_Table3_ColumnLookup,0),FALSE),
  IF($C919="309 LCR SummaryA",OneYearSCR,IF($C919="309 LCR SummaryB",UltimateSCR,IF(VALUE(LEFT($A919,3))=309,VLOOKUP(VALUE(MID($B919,2,1)),_309_Table3,MATCH(MID($B919,1,1),_309_Table3_ColumnLookup,0),FALSE)
+N("309"),
  IF(VALUE(LEFT($A919,3))=310,VLOOKUP(VALUE(MID($B919,2,1)),_310_Table3,MATCH(MID($B919,1,1),_310_Table3_ColumnLookup,0),FALSE)
+N("310"),
  IF(AND(VALUE(LEFT($A919,3))=311,LEN($I919)=4),VLOOKUP($I919,_311_Table3,MATCH($B919,_311_Table3_ColumnLookup,0),FALSE),
  IF(AND(VALUE(LEFT($A919,3))=311,OR($B919="I2",$B919="J2",$B919="K2",$B919="L2")),VLOOKUP('311'!$G$58,_311_Table3,MATCH(MID($B919,1,1),_311_Table3_ColumnLookup,0),FALSE),
  IF(AND(VALUE(LEFT($A919,3))=311,RIGHT($B919,5)="Total"),VLOOKUP('311'!$G$59,_311_Table3,MATCH(MID($B919,1,1),_311_Table3_ColumnLookup,0),FALSE),
  IF(VALUE(LEFT($A919,3))=311,VLOOKUP(VALUE(MID($B919,2,1)),_311_Table3,MATCH(MID($B919,1,1),_311_Table3_ColumnLookup,0),FALSE)
+N("311"),
  IF(AND(VALUE(LEFT($A919,3))=312,LEFT($G919,10)="Unincepted",$B919="G "),VLOOKUP(" ULO",_312_Table3,MATCH('312'!$N$16,_312_Table3_ColumnLookup,0),FALSE),
  IF(AND(VALUE(LEFT($A919,3))=312,LEFT($G919,10)="Unincepted",$B919="O "),VLOOKUP(" ULO",_312_Table3,MATCH('312'!$V$16,_312_Table3_ColumnLookup,0),FALSE),
  IF(AND(VALUE(LEFT($A919,3))=312,LEFT($G919,10)="Unincepted",$B919="Q "),VLOOKUP(" ULO",_312_Table3,MATCH('312'!$X$16,_312_Table3_ColumnLookup,0),FALSE),
  IF(AND(VALUE(LEFT($A919,3))=312,LEFT($G919,10)="Unincepted"),VLOOKUP(" ULO",_312_Table3,MATCH(LEFT($B919,1),_312_Table3_ColumnLookup,0),FALSE),
  IF(AND(VALUE(LEFT($A919,3))=312,LEFT($G919,5)="Total",$B919="G "),VLOOKUP('312'!$F$80,_312_Table3,MATCH('312'!$N$16,_312_Table3_ColumnLookup,0),FALSE),
  IF(AND(VALUE(LEFT($A919,3))=312,LEFT($G919,5)="Total",$B919="O "),VLOOKUP('312'!$F$80,_312_Table3,MATCH('312'!$V$16,_312_Table3_ColumnLookup,0),FALSE),
  IF(AND(VALUE(LEFT($A919,3))=312,LEFT($G919,5)="Total",$B919="Q "),VLOOKUP('312'!$F$80,_312_Table3,MATCH('312'!$X$16,_312_Table3_ColumnLookup,0),FALSE),
  IF(AND(VALUE(LEFT($A919,3))=312,LEFT($G919,5)="Total"),VLOOKUP('312'!$F$80,_312_Table3,MATCH(LEFT($B919,1),_312_Table3_ColumnLookup,0),FALSE),
  IF(AND(VALUE(LEFT($A919,3))=312,LEN($I919)=4,$B919="G"),VLOOKUP($I919,_312_Table3,MATCH('312'!$N$16,_312_Table3_ColumnLookup,0),FALSE),
  IF(AND(VALUE(LEFT($A919,3))=312,LEN($I919)=4,$B919="O"),VLOOKUP($I919,_312_Table3,MATCH('312'!$V$16,_312_Table3_ColumnLookup,0),FALSE),
  IF(AND(VALUE(LEFT($A919,3))=312,LEN($I919)=4,$B919="Q"),VLOOKUP($I919,_312_Table3,MATCH('312'!$X$16,_312_Table3_ColumnLookup,0),FALSE),
  IF(AND(VALUE(LEFT($A919,3))=312,LEN($I919)=4),VLOOKUP($I919,_312_Table3,MATCH(LEFT($B919,1),_312_Table3_ColumnLookup,0),FALSE)
+N("312"),
  IF(VALUE(LEFT($A919,3))=313,VLOOKUP(VALUE(MID($B919,2,1)),_313_Table3,MATCH(MID($B919,1,1),_313_Table3_ColumnLookup,0),FALSE)
+N("313"),
  IF(AND(VALUE(LEFT($A919,3))=314,LEN($B919)=3),VLOOKUP(VALUE(MID($B919,2,2)),_314_Table3,MATCH(MID($B919,1,1),_314_Table3_ColumnLookup,0),FALSE),
  IF(VALUE(LEFT($A919,3))=314,VLOOKUP(VALUE(MID($B919,2,1)),_314_Table3,MATCH(MID($B919,1,1),_314_Table3_ColumnLookup,0),FALSE)
+N("314"),
""))))))))))))))))))))))))</f>
        <v>#N/A</v>
      </c>
      <c r="H919" s="321" t="str">
        <f>IFERROR(
IF(ISERROR($D919)=FALSE,$D919,IF(ISERROR($E919)=FALSE,$E919,IF(ISERROR($F919)=FALSE,$F919
+N("012 checkboxes"),
IF(
IF(OR(LEFT($A919,9)="Syndicate",LEFT($A919,12)="NewSyndicate"),VLOOKUP($A919,'012'!$J:$ZW,MATCH("Link to button",'012'!$J$1:$ZW$1,0),0)
+N("309 checkbox"),
IF($C919="309 LCR Summary0",VLOOKUP("Notes990",'309'!$P:$ZZ,MATCH("Link to button",'309'!$P$1:$ZZ$1,0),0)
+N("313 checkboxes"),
IF($C919="313 Financial Information0LcmVsScr",IF($C919="309 LCR Summary0",VLOOKUP("LcmVsScr",'309'!$N:$ZZ,MATCH("Link to button",'309'!$N$1:$ZZ$1,0),0),
IF($C919="313 Financial Information0LcrDocAttached",IF($C919="309 LCR Summary0",VLOOKUP("LcrDocAttached",'309'!$N:$ZZ,MATCH("Link to button",'309'!$N$1:$ZZ$1,0),
0)))))))=1,TRUE,FALSE)
))),"")</f>
        <v/>
      </c>
    </row>
    <row r="920" spans="1:8">
      <c r="A920" s="237" t="e">
        <f>VLOOKUP($G920,CSVLookups!$B:$R,MATCH(A$1,CSVLookups!$B$1:$R$1,0),FALSE)</f>
        <v>#N/A</v>
      </c>
      <c r="B920" s="237" t="e">
        <f>VLOOKUP($G920,CSVLookups!$B:$R,MATCH(B$1,CSVLookups!$B$1:$R$1,0),FALSE)</f>
        <v>#N/A</v>
      </c>
      <c r="C920" s="238" t="e">
        <f t="shared" si="14"/>
        <v>#N/A</v>
      </c>
      <c r="D920" s="238" t="e">
        <f>IF(AND(VALUE(LEFT($A920,3))=309,LEN($B920)=3),VLOOKUP(VALUE(MID($B920,2,2)),_309_Table1,MATCH(MID($B920,1,1),_309_Table1_ColumnLookup,0),FALSE),
  IF($C920="309 LCR SummaryA",OneYearSCR,IF($C920="309 LCR SummaryB",UltimateSCR,IF(VALUE(LEFT($A920,3))=309,VLOOKUP(VALUE(MID($B920,2,1)),_309_Table1,MATCH(MID($B920,1,1),_309_Table1_ColumnLookup,0),FALSE)
+N("309"),
  IF(VALUE(LEFT($A920,3))=310,VLOOKUP(VALUE(MID($B920,2,1)),_310_Table1,MATCH(MID($B920,1,1),_310_Table1_ColumnLookup,0),FALSE)
+N("310"),
  IF(AND(VALUE(LEFT($A920,3))=311,LEN($I920)=4),VLOOKUP($I920,_311_Table1,MATCH($B920,_311_Table1_ColumnLookup,0),FALSE),
  IF(AND(VALUE(LEFT($A920,3))=311,OR($B920="I2",$B920="J2",$B920="K2",$B920="L2")),VLOOKUP('311'!$G$58,_311_Table1,MATCH(MID($B920,1,1),_311_Table1_ColumnLookup,0),FALSE),
  IF(AND(VALUE(LEFT($A920,3))=311,RIGHT($B920,5)="Total"),VLOOKUP('311'!$G$59,_311_Table1,MATCH(MID($B920,1,1),_311_Table1_ColumnLookup,0),FALSE),
  IF(VALUE(LEFT($A920,3))=311,VLOOKUP(VALUE(MID($B920,2,1)),_311_Table1,MATCH(MID($B920,1,1),_311_Table1_ColumnLookup,0),FALSE)
+N("311"),
  IF(AND(VALUE(LEFT($A920,3))=312,LEFT($G920,10)="Unincepted",$B920="G "),VLOOKUP(" ULO",_312_Table1,MATCH('312'!$N$16,_312_Table1_ColumnLookup,0),FALSE),
  IF(AND(VALUE(LEFT($A920,3))=312,LEFT($G920,10)="Unincepted",$B920="O "),VLOOKUP(" ULO",_312_Table1,MATCH('312'!$V$16,_312_Table1_ColumnLookup,0),FALSE),
  IF(AND(VALUE(LEFT($A920,3))=312,LEFT($G920,10)="Unincepted",$B920="Q "),VLOOKUP(" ULO",_312_Table1,MATCH('312'!$X$16,_312_Table1_ColumnLookup,0),FALSE),
  IF(AND(VALUE(LEFT($A920,3))=312,LEFT($G920,10)="Unincepted"),VLOOKUP(" ULO",_312_Table1,MATCH(LEFT($B920,1),_312_Table1_ColumnLookup,0),FALSE),
  IF(AND(VALUE(LEFT($A920,3))=312,LEFT($G920,5)="Total",$B920="G "),VLOOKUP('312'!$F$80,_312_Table1,MATCH('312'!$N$16,_312_Table1_ColumnLookup,0),FALSE),
  IF(AND(VALUE(LEFT($A920,3))=312,LEFT($G920,5)="Total",$B920="O "),VLOOKUP('312'!$F$80,_312_Table1,MATCH('312'!$V$16,_312_Table1_ColumnLookup,0),FALSE),
  IF(AND(VALUE(LEFT($A920,3))=312,LEFT($G920,5)="Total",$B920="Q "),VLOOKUP('312'!$F$80,_312_Table1,MATCH('312'!$X$16,_312_Table1_ColumnLookup,0),FALSE),
  IF(AND(VALUE(LEFT($A920,3))=312,LEFT($G920,5)="Total"),VLOOKUP('312'!$F$80,_312_Table1,MATCH(LEFT($B920,1),_312_Table1_ColumnLookup,0),FALSE),
  IF(AND(VALUE(LEFT($A920,3))=312,LEN($I920)=4,$B920="G"),VLOOKUP($I920,_312_Table1,MATCH('312'!$N$16,_312_Table1_ColumnLookup,0),FALSE),
  IF(AND(VALUE(LEFT($A920,3))=312,LEN($I920)=4,$B920="O"),VLOOKUP($I920,_312_Table1,MATCH('312'!$V$16,_312_Table1_ColumnLookup,0),FALSE),
  IF(AND(VALUE(LEFT($A920,3))=312,LEN($I920)=4,$B920="Q"),VLOOKUP($I920,_312_Table1,MATCH('312'!$X$16,_312_Table1_ColumnLookup,0),FALSE),
  IF(AND(VALUE(LEFT($A920,3))=312,LEN($I920)=4),VLOOKUP($I920,_312_Table1,MATCH(LEFT($B920,1),_312_Table1_ColumnLookup,0),FALSE)
+N("312"),
  IF(VALUE(LEFT($A920,3))=313,VLOOKUP(VALUE(MID($B920,2,1)),_313_Table1,MATCH(MID($B920,1,1),_313_Table1_ColumnLookup,0),FALSE)
+N("313"),
  IF(AND(VALUE(LEFT($A920,3))=314,LEN($B920)=3),VLOOKUP(VALUE(MID($B920,2,2)),_314_Table1,MATCH(MID($B920,1,1),_314_Table1_ColumnLookup,0),FALSE),
  IF(VALUE(LEFT($A920,3))=314,VLOOKUP(VALUE(MID($B920,2,1)),_314_Table1,MATCH(MID($B920,1,1),_314_Table1_ColumnLookup,0),FALSE)
+N("314"),
""))))))))))))))))))))))))</f>
        <v>#N/A</v>
      </c>
      <c r="E920" s="238" t="e">
        <f>IF(AND(VALUE(LEFT($A920,3))=309,LEN($B920)=3),VLOOKUP(VALUE(MID($B920,2,2)),_309_Table2,MATCH(MID($B920,1,1),_309_Table2_ColumnLookup,0),FALSE),
  IF($C920="309 LCR SummaryA",OneYearSCR,IF($C920="309 LCR SummaryB",UltimateSCR,IF(VALUE(LEFT($A920,3))=309,VLOOKUP(VALUE(MID($B920,2,1)),_309_Table2,MATCH(MID($B920,1,1),_309_Table2_ColumnLookup,0),FALSE)
+N("309"),
  IF(VALUE(LEFT($A920,3))=310,VLOOKUP(VALUE(MID($B920,2,1)),_310_Table2,MATCH(MID($B920,1,1),_310_Table2_ColumnLookup,0),FALSE)
+N("310"),
  IF(AND(VALUE(LEFT($A920,3))=311,LEN($I920)=4),VLOOKUP($I920,_311_Table2,MATCH($B920,_311_Table2_ColumnLookup,0),FALSE),
  IF(AND(VALUE(LEFT($A920,3))=311,OR($B920="I2",$B920="J2",$B920="K2",$B920="L2")),VLOOKUP('311'!$G$58,_311_Table2,MATCH(MID($B920,1,1),_311_Table2_ColumnLookup,0),FALSE),
  IF(AND(VALUE(LEFT($A920,3))=311,RIGHT($B920,5)="Total"),VLOOKUP('311'!$G$59,_311_Table2,MATCH(MID($B920,1,1),_311_Table2_ColumnLookup,0),FALSE),
  IF(VALUE(LEFT($A920,3))=311,VLOOKUP(VALUE(MID($B920,2,1)),_311_Table2,MATCH(MID($B920,1,1),_311_Table2_ColumnLookup,0),FALSE)
+N("311"),
  IF(AND(VALUE(LEFT($A920,3))=312,LEFT($G920,10)="Unincepted",$B920="G "),VLOOKUP(" ULO",_312_Table2,MATCH('312'!$N$16,_312_Table2_ColumnLookup,0),FALSE),
  IF(AND(VALUE(LEFT($A920,3))=312,LEFT($G920,10)="Unincepted",$B920="O "),VLOOKUP(" ULO",_312_Table2,MATCH('312'!$V$16,_312_Table2_ColumnLookup,0),FALSE),
  IF(AND(VALUE(LEFT($A920,3))=312,LEFT($G920,10)="Unincepted",$B920="Q "),VLOOKUP(" ULO",_312_Table2,MATCH('312'!$X$16,_312_Table2_ColumnLookup,0),FALSE),
  IF(AND(VALUE(LEFT($A920,3))=312,LEFT($G920,10)="Unincepted"),VLOOKUP(" ULO",_312_Table2,MATCH(LEFT($B920,1),_312_Table2_ColumnLookup,0),FALSE),
  IF(AND(VALUE(LEFT($A920,3))=312,LEFT($G920,5)="Total",$B920="G "),VLOOKUP('312'!$F$80,_312_Table2,MATCH('312'!$N$16,_312_Table2_ColumnLookup,0),FALSE),
  IF(AND(VALUE(LEFT($A920,3))=312,LEFT($G920,5)="Total",$B920="O "),VLOOKUP('312'!$F$80,_312_Table2,MATCH('312'!$V$16,_312_Table2_ColumnLookup,0),FALSE),
  IF(AND(VALUE(LEFT($A920,3))=312,LEFT($G920,5)="Total",$B920="Q "),VLOOKUP('312'!$F$80,_312_Table2,MATCH('312'!$X$16,_312_Table2_ColumnLookup,0),FALSE),
  IF(AND(VALUE(LEFT($A920,3))=312,LEFT($G920,5)="Total"),VLOOKUP('312'!$F$80,_312_Table2,MATCH(LEFT($B920,1),_312_Table2_ColumnLookup,0),FALSE),
  IF(AND(VALUE(LEFT($A920,3))=312,LEN($I920)=4,$B920="G"),VLOOKUP($I920,_312_Table2,MATCH('312'!$N$16,_312_Table2_ColumnLookup,0),FALSE),
  IF(AND(VALUE(LEFT($A920,3))=312,LEN($I920)=4,$B920="O"),VLOOKUP($I920,_312_Table2,MATCH('312'!$V$16,_312_Table2_ColumnLookup,0),FALSE),
  IF(AND(VALUE(LEFT($A920,3))=312,LEN($I920)=4,$B920="Q"),VLOOKUP($I920,_312_Table2,MATCH('312'!$X$16,_312_Table2_ColumnLookup,0),FALSE),
  IF(AND(VALUE(LEFT($A920,3))=312,LEN($I920)=4),VLOOKUP($I920,_312_Table2,MATCH(LEFT($B920,1),_312_Table2_ColumnLookup,0),FALSE)
+N("312"),
  IF(VALUE(LEFT($A920,3))=313,VLOOKUP(VALUE(MID($B920,2,1)),_313_Table2,MATCH(MID($B920,1,1),_313_Table2_ColumnLookup,0),FALSE)
+N("313"),
  IF(AND(VALUE(LEFT($A920,3))=314,LEN($B920)=3),VLOOKUP(VALUE(MID($B920,2,2)),_314_Table2,MATCH(MID($B920,1,1),_314_Table2_ColumnLookup,0),FALSE),
  IF(VALUE(LEFT($A920,3))=314,VLOOKUP(VALUE(MID($B920,2,1)),_314_Table2,MATCH(MID($B920,1,1),_314_Table2_ColumnLookup,0),FALSE)
+N("314"),
""))))))))))))))))))))))))</f>
        <v>#N/A</v>
      </c>
      <c r="F920" s="238" t="e">
        <f>IF(AND(VALUE(LEFT($A920,3))=309,LEN($B920)=3),VLOOKUP(VALUE(MID($B920,2,2)),_309_Table3,MATCH(MID($B920,1,1),_309_Table3_ColumnLookup,0),FALSE),
  IF($C920="309 LCR SummaryA",OneYearSCR,IF($C920="309 LCR SummaryB",UltimateSCR,IF(VALUE(LEFT($A920,3))=309,VLOOKUP(VALUE(MID($B920,2,1)),_309_Table3,MATCH(MID($B920,1,1),_309_Table3_ColumnLookup,0),FALSE)
+N("309"),
  IF(VALUE(LEFT($A920,3))=310,VLOOKUP(VALUE(MID($B920,2,1)),_310_Table3,MATCH(MID($B920,1,1),_310_Table3_ColumnLookup,0),FALSE)
+N("310"),
  IF(AND(VALUE(LEFT($A920,3))=311,LEN($I920)=4),VLOOKUP($I920,_311_Table3,MATCH($B920,_311_Table3_ColumnLookup,0),FALSE),
  IF(AND(VALUE(LEFT($A920,3))=311,OR($B920="I2",$B920="J2",$B920="K2",$B920="L2")),VLOOKUP('311'!$G$58,_311_Table3,MATCH(MID($B920,1,1),_311_Table3_ColumnLookup,0),FALSE),
  IF(AND(VALUE(LEFT($A920,3))=311,RIGHT($B920,5)="Total"),VLOOKUP('311'!$G$59,_311_Table3,MATCH(MID($B920,1,1),_311_Table3_ColumnLookup,0),FALSE),
  IF(VALUE(LEFT($A920,3))=311,VLOOKUP(VALUE(MID($B920,2,1)),_311_Table3,MATCH(MID($B920,1,1),_311_Table3_ColumnLookup,0),FALSE)
+N("311"),
  IF(AND(VALUE(LEFT($A920,3))=312,LEFT($G920,10)="Unincepted",$B920="G "),VLOOKUP(" ULO",_312_Table3,MATCH('312'!$N$16,_312_Table3_ColumnLookup,0),FALSE),
  IF(AND(VALUE(LEFT($A920,3))=312,LEFT($G920,10)="Unincepted",$B920="O "),VLOOKUP(" ULO",_312_Table3,MATCH('312'!$V$16,_312_Table3_ColumnLookup,0),FALSE),
  IF(AND(VALUE(LEFT($A920,3))=312,LEFT($G920,10)="Unincepted",$B920="Q "),VLOOKUP(" ULO",_312_Table3,MATCH('312'!$X$16,_312_Table3_ColumnLookup,0),FALSE),
  IF(AND(VALUE(LEFT($A920,3))=312,LEFT($G920,10)="Unincepted"),VLOOKUP(" ULO",_312_Table3,MATCH(LEFT($B920,1),_312_Table3_ColumnLookup,0),FALSE),
  IF(AND(VALUE(LEFT($A920,3))=312,LEFT($G920,5)="Total",$B920="G "),VLOOKUP('312'!$F$80,_312_Table3,MATCH('312'!$N$16,_312_Table3_ColumnLookup,0),FALSE),
  IF(AND(VALUE(LEFT($A920,3))=312,LEFT($G920,5)="Total",$B920="O "),VLOOKUP('312'!$F$80,_312_Table3,MATCH('312'!$V$16,_312_Table3_ColumnLookup,0),FALSE),
  IF(AND(VALUE(LEFT($A920,3))=312,LEFT($G920,5)="Total",$B920="Q "),VLOOKUP('312'!$F$80,_312_Table3,MATCH('312'!$X$16,_312_Table3_ColumnLookup,0),FALSE),
  IF(AND(VALUE(LEFT($A920,3))=312,LEFT($G920,5)="Total"),VLOOKUP('312'!$F$80,_312_Table3,MATCH(LEFT($B920,1),_312_Table3_ColumnLookup,0),FALSE),
  IF(AND(VALUE(LEFT($A920,3))=312,LEN($I920)=4,$B920="G"),VLOOKUP($I920,_312_Table3,MATCH('312'!$N$16,_312_Table3_ColumnLookup,0),FALSE),
  IF(AND(VALUE(LEFT($A920,3))=312,LEN($I920)=4,$B920="O"),VLOOKUP($I920,_312_Table3,MATCH('312'!$V$16,_312_Table3_ColumnLookup,0),FALSE),
  IF(AND(VALUE(LEFT($A920,3))=312,LEN($I920)=4,$B920="Q"),VLOOKUP($I920,_312_Table3,MATCH('312'!$X$16,_312_Table3_ColumnLookup,0),FALSE),
  IF(AND(VALUE(LEFT($A920,3))=312,LEN($I920)=4),VLOOKUP($I920,_312_Table3,MATCH(LEFT($B920,1),_312_Table3_ColumnLookup,0),FALSE)
+N("312"),
  IF(VALUE(LEFT($A920,3))=313,VLOOKUP(VALUE(MID($B920,2,1)),_313_Table3,MATCH(MID($B920,1,1),_313_Table3_ColumnLookup,0),FALSE)
+N("313"),
  IF(AND(VALUE(LEFT($A920,3))=314,LEN($B920)=3),VLOOKUP(VALUE(MID($B920,2,2)),_314_Table3,MATCH(MID($B920,1,1),_314_Table3_ColumnLookup,0),FALSE),
  IF(VALUE(LEFT($A920,3))=314,VLOOKUP(VALUE(MID($B920,2,1)),_314_Table3,MATCH(MID($B920,1,1),_314_Table3_ColumnLookup,0),FALSE)
+N("314"),
""))))))))))))))))))))))))</f>
        <v>#N/A</v>
      </c>
      <c r="H920" s="321" t="str">
        <f>IFERROR(
IF(ISERROR($D920)=FALSE,$D920,IF(ISERROR($E920)=FALSE,$E920,IF(ISERROR($F920)=FALSE,$F920
+N("012 checkboxes"),
IF(
IF(OR(LEFT($A920,9)="Syndicate",LEFT($A920,12)="NewSyndicate"),VLOOKUP($A920,'012'!$J:$ZW,MATCH("Link to button",'012'!$J$1:$ZW$1,0),0)
+N("309 checkbox"),
IF($C920="309 LCR Summary0",VLOOKUP("Notes990",'309'!$P:$ZZ,MATCH("Link to button",'309'!$P$1:$ZZ$1,0),0)
+N("313 checkboxes"),
IF($C920="313 Financial Information0LcmVsScr",IF($C920="309 LCR Summary0",VLOOKUP("LcmVsScr",'309'!$N:$ZZ,MATCH("Link to button",'309'!$N$1:$ZZ$1,0),0),
IF($C920="313 Financial Information0LcrDocAttached",IF($C920="309 LCR Summary0",VLOOKUP("LcrDocAttached",'309'!$N:$ZZ,MATCH("Link to button",'309'!$N$1:$ZZ$1,0),
0)))))))=1,TRUE,FALSE)
))),"")</f>
        <v/>
      </c>
    </row>
    <row r="921" spans="1:8">
      <c r="A921" s="237" t="e">
        <f>VLOOKUP($G921,CSVLookups!$B:$R,MATCH(A$1,CSVLookups!$B$1:$R$1,0),FALSE)</f>
        <v>#N/A</v>
      </c>
      <c r="B921" s="237" t="e">
        <f>VLOOKUP($G921,CSVLookups!$B:$R,MATCH(B$1,CSVLookups!$B$1:$R$1,0),FALSE)</f>
        <v>#N/A</v>
      </c>
      <c r="C921" s="238" t="e">
        <f t="shared" si="14"/>
        <v>#N/A</v>
      </c>
      <c r="D921" s="238" t="e">
        <f>IF(AND(VALUE(LEFT($A921,3))=309,LEN($B921)=3),VLOOKUP(VALUE(MID($B921,2,2)),_309_Table1,MATCH(MID($B921,1,1),_309_Table1_ColumnLookup,0),FALSE),
  IF($C921="309 LCR SummaryA",OneYearSCR,IF($C921="309 LCR SummaryB",UltimateSCR,IF(VALUE(LEFT($A921,3))=309,VLOOKUP(VALUE(MID($B921,2,1)),_309_Table1,MATCH(MID($B921,1,1),_309_Table1_ColumnLookup,0),FALSE)
+N("309"),
  IF(VALUE(LEFT($A921,3))=310,VLOOKUP(VALUE(MID($B921,2,1)),_310_Table1,MATCH(MID($B921,1,1),_310_Table1_ColumnLookup,0),FALSE)
+N("310"),
  IF(AND(VALUE(LEFT($A921,3))=311,LEN($I921)=4),VLOOKUP($I921,_311_Table1,MATCH($B921,_311_Table1_ColumnLookup,0),FALSE),
  IF(AND(VALUE(LEFT($A921,3))=311,OR($B921="I2",$B921="J2",$B921="K2",$B921="L2")),VLOOKUP('311'!$G$58,_311_Table1,MATCH(MID($B921,1,1),_311_Table1_ColumnLookup,0),FALSE),
  IF(AND(VALUE(LEFT($A921,3))=311,RIGHT($B921,5)="Total"),VLOOKUP('311'!$G$59,_311_Table1,MATCH(MID($B921,1,1),_311_Table1_ColumnLookup,0),FALSE),
  IF(VALUE(LEFT($A921,3))=311,VLOOKUP(VALUE(MID($B921,2,1)),_311_Table1,MATCH(MID($B921,1,1),_311_Table1_ColumnLookup,0),FALSE)
+N("311"),
  IF(AND(VALUE(LEFT($A921,3))=312,LEFT($G921,10)="Unincepted",$B921="G "),VLOOKUP(" ULO",_312_Table1,MATCH('312'!$N$16,_312_Table1_ColumnLookup,0),FALSE),
  IF(AND(VALUE(LEFT($A921,3))=312,LEFT($G921,10)="Unincepted",$B921="O "),VLOOKUP(" ULO",_312_Table1,MATCH('312'!$V$16,_312_Table1_ColumnLookup,0),FALSE),
  IF(AND(VALUE(LEFT($A921,3))=312,LEFT($G921,10)="Unincepted",$B921="Q "),VLOOKUP(" ULO",_312_Table1,MATCH('312'!$X$16,_312_Table1_ColumnLookup,0),FALSE),
  IF(AND(VALUE(LEFT($A921,3))=312,LEFT($G921,10)="Unincepted"),VLOOKUP(" ULO",_312_Table1,MATCH(LEFT($B921,1),_312_Table1_ColumnLookup,0),FALSE),
  IF(AND(VALUE(LEFT($A921,3))=312,LEFT($G921,5)="Total",$B921="G "),VLOOKUP('312'!$F$80,_312_Table1,MATCH('312'!$N$16,_312_Table1_ColumnLookup,0),FALSE),
  IF(AND(VALUE(LEFT($A921,3))=312,LEFT($G921,5)="Total",$B921="O "),VLOOKUP('312'!$F$80,_312_Table1,MATCH('312'!$V$16,_312_Table1_ColumnLookup,0),FALSE),
  IF(AND(VALUE(LEFT($A921,3))=312,LEFT($G921,5)="Total",$B921="Q "),VLOOKUP('312'!$F$80,_312_Table1,MATCH('312'!$X$16,_312_Table1_ColumnLookup,0),FALSE),
  IF(AND(VALUE(LEFT($A921,3))=312,LEFT($G921,5)="Total"),VLOOKUP('312'!$F$80,_312_Table1,MATCH(LEFT($B921,1),_312_Table1_ColumnLookup,0),FALSE),
  IF(AND(VALUE(LEFT($A921,3))=312,LEN($I921)=4,$B921="G"),VLOOKUP($I921,_312_Table1,MATCH('312'!$N$16,_312_Table1_ColumnLookup,0),FALSE),
  IF(AND(VALUE(LEFT($A921,3))=312,LEN($I921)=4,$B921="O"),VLOOKUP($I921,_312_Table1,MATCH('312'!$V$16,_312_Table1_ColumnLookup,0),FALSE),
  IF(AND(VALUE(LEFT($A921,3))=312,LEN($I921)=4,$B921="Q"),VLOOKUP($I921,_312_Table1,MATCH('312'!$X$16,_312_Table1_ColumnLookup,0),FALSE),
  IF(AND(VALUE(LEFT($A921,3))=312,LEN($I921)=4),VLOOKUP($I921,_312_Table1,MATCH(LEFT($B921,1),_312_Table1_ColumnLookup,0),FALSE)
+N("312"),
  IF(VALUE(LEFT($A921,3))=313,VLOOKUP(VALUE(MID($B921,2,1)),_313_Table1,MATCH(MID($B921,1,1),_313_Table1_ColumnLookup,0),FALSE)
+N("313"),
  IF(AND(VALUE(LEFT($A921,3))=314,LEN($B921)=3),VLOOKUP(VALUE(MID($B921,2,2)),_314_Table1,MATCH(MID($B921,1,1),_314_Table1_ColumnLookup,0),FALSE),
  IF(VALUE(LEFT($A921,3))=314,VLOOKUP(VALUE(MID($B921,2,1)),_314_Table1,MATCH(MID($B921,1,1),_314_Table1_ColumnLookup,0),FALSE)
+N("314"),
""))))))))))))))))))))))))</f>
        <v>#N/A</v>
      </c>
      <c r="E921" s="238" t="e">
        <f>IF(AND(VALUE(LEFT($A921,3))=309,LEN($B921)=3),VLOOKUP(VALUE(MID($B921,2,2)),_309_Table2,MATCH(MID($B921,1,1),_309_Table2_ColumnLookup,0),FALSE),
  IF($C921="309 LCR SummaryA",OneYearSCR,IF($C921="309 LCR SummaryB",UltimateSCR,IF(VALUE(LEFT($A921,3))=309,VLOOKUP(VALUE(MID($B921,2,1)),_309_Table2,MATCH(MID($B921,1,1),_309_Table2_ColumnLookup,0),FALSE)
+N("309"),
  IF(VALUE(LEFT($A921,3))=310,VLOOKUP(VALUE(MID($B921,2,1)),_310_Table2,MATCH(MID($B921,1,1),_310_Table2_ColumnLookup,0),FALSE)
+N("310"),
  IF(AND(VALUE(LEFT($A921,3))=311,LEN($I921)=4),VLOOKUP($I921,_311_Table2,MATCH($B921,_311_Table2_ColumnLookup,0),FALSE),
  IF(AND(VALUE(LEFT($A921,3))=311,OR($B921="I2",$B921="J2",$B921="K2",$B921="L2")),VLOOKUP('311'!$G$58,_311_Table2,MATCH(MID($B921,1,1),_311_Table2_ColumnLookup,0),FALSE),
  IF(AND(VALUE(LEFT($A921,3))=311,RIGHT($B921,5)="Total"),VLOOKUP('311'!$G$59,_311_Table2,MATCH(MID($B921,1,1),_311_Table2_ColumnLookup,0),FALSE),
  IF(VALUE(LEFT($A921,3))=311,VLOOKUP(VALUE(MID($B921,2,1)),_311_Table2,MATCH(MID($B921,1,1),_311_Table2_ColumnLookup,0),FALSE)
+N("311"),
  IF(AND(VALUE(LEFT($A921,3))=312,LEFT($G921,10)="Unincepted",$B921="G "),VLOOKUP(" ULO",_312_Table2,MATCH('312'!$N$16,_312_Table2_ColumnLookup,0),FALSE),
  IF(AND(VALUE(LEFT($A921,3))=312,LEFT($G921,10)="Unincepted",$B921="O "),VLOOKUP(" ULO",_312_Table2,MATCH('312'!$V$16,_312_Table2_ColumnLookup,0),FALSE),
  IF(AND(VALUE(LEFT($A921,3))=312,LEFT($G921,10)="Unincepted",$B921="Q "),VLOOKUP(" ULO",_312_Table2,MATCH('312'!$X$16,_312_Table2_ColumnLookup,0),FALSE),
  IF(AND(VALUE(LEFT($A921,3))=312,LEFT($G921,10)="Unincepted"),VLOOKUP(" ULO",_312_Table2,MATCH(LEFT($B921,1),_312_Table2_ColumnLookup,0),FALSE),
  IF(AND(VALUE(LEFT($A921,3))=312,LEFT($G921,5)="Total",$B921="G "),VLOOKUP('312'!$F$80,_312_Table2,MATCH('312'!$N$16,_312_Table2_ColumnLookup,0),FALSE),
  IF(AND(VALUE(LEFT($A921,3))=312,LEFT($G921,5)="Total",$B921="O "),VLOOKUP('312'!$F$80,_312_Table2,MATCH('312'!$V$16,_312_Table2_ColumnLookup,0),FALSE),
  IF(AND(VALUE(LEFT($A921,3))=312,LEFT($G921,5)="Total",$B921="Q "),VLOOKUP('312'!$F$80,_312_Table2,MATCH('312'!$X$16,_312_Table2_ColumnLookup,0),FALSE),
  IF(AND(VALUE(LEFT($A921,3))=312,LEFT($G921,5)="Total"),VLOOKUP('312'!$F$80,_312_Table2,MATCH(LEFT($B921,1),_312_Table2_ColumnLookup,0),FALSE),
  IF(AND(VALUE(LEFT($A921,3))=312,LEN($I921)=4,$B921="G"),VLOOKUP($I921,_312_Table2,MATCH('312'!$N$16,_312_Table2_ColumnLookup,0),FALSE),
  IF(AND(VALUE(LEFT($A921,3))=312,LEN($I921)=4,$B921="O"),VLOOKUP($I921,_312_Table2,MATCH('312'!$V$16,_312_Table2_ColumnLookup,0),FALSE),
  IF(AND(VALUE(LEFT($A921,3))=312,LEN($I921)=4,$B921="Q"),VLOOKUP($I921,_312_Table2,MATCH('312'!$X$16,_312_Table2_ColumnLookup,0),FALSE),
  IF(AND(VALUE(LEFT($A921,3))=312,LEN($I921)=4),VLOOKUP($I921,_312_Table2,MATCH(LEFT($B921,1),_312_Table2_ColumnLookup,0),FALSE)
+N("312"),
  IF(VALUE(LEFT($A921,3))=313,VLOOKUP(VALUE(MID($B921,2,1)),_313_Table2,MATCH(MID($B921,1,1),_313_Table2_ColumnLookup,0),FALSE)
+N("313"),
  IF(AND(VALUE(LEFT($A921,3))=314,LEN($B921)=3),VLOOKUP(VALUE(MID($B921,2,2)),_314_Table2,MATCH(MID($B921,1,1),_314_Table2_ColumnLookup,0),FALSE),
  IF(VALUE(LEFT($A921,3))=314,VLOOKUP(VALUE(MID($B921,2,1)),_314_Table2,MATCH(MID($B921,1,1),_314_Table2_ColumnLookup,0),FALSE)
+N("314"),
""))))))))))))))))))))))))</f>
        <v>#N/A</v>
      </c>
      <c r="F921" s="238" t="e">
        <f>IF(AND(VALUE(LEFT($A921,3))=309,LEN($B921)=3),VLOOKUP(VALUE(MID($B921,2,2)),_309_Table3,MATCH(MID($B921,1,1),_309_Table3_ColumnLookup,0),FALSE),
  IF($C921="309 LCR SummaryA",OneYearSCR,IF($C921="309 LCR SummaryB",UltimateSCR,IF(VALUE(LEFT($A921,3))=309,VLOOKUP(VALUE(MID($B921,2,1)),_309_Table3,MATCH(MID($B921,1,1),_309_Table3_ColumnLookup,0),FALSE)
+N("309"),
  IF(VALUE(LEFT($A921,3))=310,VLOOKUP(VALUE(MID($B921,2,1)),_310_Table3,MATCH(MID($B921,1,1),_310_Table3_ColumnLookup,0),FALSE)
+N("310"),
  IF(AND(VALUE(LEFT($A921,3))=311,LEN($I921)=4),VLOOKUP($I921,_311_Table3,MATCH($B921,_311_Table3_ColumnLookup,0),FALSE),
  IF(AND(VALUE(LEFT($A921,3))=311,OR($B921="I2",$B921="J2",$B921="K2",$B921="L2")),VLOOKUP('311'!$G$58,_311_Table3,MATCH(MID($B921,1,1),_311_Table3_ColumnLookup,0),FALSE),
  IF(AND(VALUE(LEFT($A921,3))=311,RIGHT($B921,5)="Total"),VLOOKUP('311'!$G$59,_311_Table3,MATCH(MID($B921,1,1),_311_Table3_ColumnLookup,0),FALSE),
  IF(VALUE(LEFT($A921,3))=311,VLOOKUP(VALUE(MID($B921,2,1)),_311_Table3,MATCH(MID($B921,1,1),_311_Table3_ColumnLookup,0),FALSE)
+N("311"),
  IF(AND(VALUE(LEFT($A921,3))=312,LEFT($G921,10)="Unincepted",$B921="G "),VLOOKUP(" ULO",_312_Table3,MATCH('312'!$N$16,_312_Table3_ColumnLookup,0),FALSE),
  IF(AND(VALUE(LEFT($A921,3))=312,LEFT($G921,10)="Unincepted",$B921="O "),VLOOKUP(" ULO",_312_Table3,MATCH('312'!$V$16,_312_Table3_ColumnLookup,0),FALSE),
  IF(AND(VALUE(LEFT($A921,3))=312,LEFT($G921,10)="Unincepted",$B921="Q "),VLOOKUP(" ULO",_312_Table3,MATCH('312'!$X$16,_312_Table3_ColumnLookup,0),FALSE),
  IF(AND(VALUE(LEFT($A921,3))=312,LEFT($G921,10)="Unincepted"),VLOOKUP(" ULO",_312_Table3,MATCH(LEFT($B921,1),_312_Table3_ColumnLookup,0),FALSE),
  IF(AND(VALUE(LEFT($A921,3))=312,LEFT($G921,5)="Total",$B921="G "),VLOOKUP('312'!$F$80,_312_Table3,MATCH('312'!$N$16,_312_Table3_ColumnLookup,0),FALSE),
  IF(AND(VALUE(LEFT($A921,3))=312,LEFT($G921,5)="Total",$B921="O "),VLOOKUP('312'!$F$80,_312_Table3,MATCH('312'!$V$16,_312_Table3_ColumnLookup,0),FALSE),
  IF(AND(VALUE(LEFT($A921,3))=312,LEFT($G921,5)="Total",$B921="Q "),VLOOKUP('312'!$F$80,_312_Table3,MATCH('312'!$X$16,_312_Table3_ColumnLookup,0),FALSE),
  IF(AND(VALUE(LEFT($A921,3))=312,LEFT($G921,5)="Total"),VLOOKUP('312'!$F$80,_312_Table3,MATCH(LEFT($B921,1),_312_Table3_ColumnLookup,0),FALSE),
  IF(AND(VALUE(LEFT($A921,3))=312,LEN($I921)=4,$B921="G"),VLOOKUP($I921,_312_Table3,MATCH('312'!$N$16,_312_Table3_ColumnLookup,0),FALSE),
  IF(AND(VALUE(LEFT($A921,3))=312,LEN($I921)=4,$B921="O"),VLOOKUP($I921,_312_Table3,MATCH('312'!$V$16,_312_Table3_ColumnLookup,0),FALSE),
  IF(AND(VALUE(LEFT($A921,3))=312,LEN($I921)=4,$B921="Q"),VLOOKUP($I921,_312_Table3,MATCH('312'!$X$16,_312_Table3_ColumnLookup,0),FALSE),
  IF(AND(VALUE(LEFT($A921,3))=312,LEN($I921)=4),VLOOKUP($I921,_312_Table3,MATCH(LEFT($B921,1),_312_Table3_ColumnLookup,0),FALSE)
+N("312"),
  IF(VALUE(LEFT($A921,3))=313,VLOOKUP(VALUE(MID($B921,2,1)),_313_Table3,MATCH(MID($B921,1,1),_313_Table3_ColumnLookup,0),FALSE)
+N("313"),
  IF(AND(VALUE(LEFT($A921,3))=314,LEN($B921)=3),VLOOKUP(VALUE(MID($B921,2,2)),_314_Table3,MATCH(MID($B921,1,1),_314_Table3_ColumnLookup,0),FALSE),
  IF(VALUE(LEFT($A921,3))=314,VLOOKUP(VALUE(MID($B921,2,1)),_314_Table3,MATCH(MID($B921,1,1),_314_Table3_ColumnLookup,0),FALSE)
+N("314"),
""))))))))))))))))))))))))</f>
        <v>#N/A</v>
      </c>
      <c r="H921" s="321" t="str">
        <f>IFERROR(
IF(ISERROR($D921)=FALSE,$D921,IF(ISERROR($E921)=FALSE,$E921,IF(ISERROR($F921)=FALSE,$F921
+N("012 checkboxes"),
IF(
IF(OR(LEFT($A921,9)="Syndicate",LEFT($A921,12)="NewSyndicate"),VLOOKUP($A921,'012'!$J:$ZW,MATCH("Link to button",'012'!$J$1:$ZW$1,0),0)
+N("309 checkbox"),
IF($C921="309 LCR Summary0",VLOOKUP("Notes990",'309'!$P:$ZZ,MATCH("Link to button",'309'!$P$1:$ZZ$1,0),0)
+N("313 checkboxes"),
IF($C921="313 Financial Information0LcmVsScr",IF($C921="309 LCR Summary0",VLOOKUP("LcmVsScr",'309'!$N:$ZZ,MATCH("Link to button",'309'!$N$1:$ZZ$1,0),0),
IF($C921="313 Financial Information0LcrDocAttached",IF($C921="309 LCR Summary0",VLOOKUP("LcrDocAttached",'309'!$N:$ZZ,MATCH("Link to button",'309'!$N$1:$ZZ$1,0),
0)))))))=1,TRUE,FALSE)
))),"")</f>
        <v/>
      </c>
    </row>
    <row r="922" spans="1:8">
      <c r="A922" s="237" t="e">
        <f>VLOOKUP($G922,CSVLookups!$B:$R,MATCH(A$1,CSVLookups!$B$1:$R$1,0),FALSE)</f>
        <v>#N/A</v>
      </c>
      <c r="B922" s="237" t="e">
        <f>VLOOKUP($G922,CSVLookups!$B:$R,MATCH(B$1,CSVLookups!$B$1:$R$1,0),FALSE)</f>
        <v>#N/A</v>
      </c>
      <c r="C922" s="238" t="e">
        <f t="shared" si="14"/>
        <v>#N/A</v>
      </c>
      <c r="D922" s="238" t="e">
        <f>IF(AND(VALUE(LEFT($A922,3))=309,LEN($B922)=3),VLOOKUP(VALUE(MID($B922,2,2)),_309_Table1,MATCH(MID($B922,1,1),_309_Table1_ColumnLookup,0),FALSE),
  IF($C922="309 LCR SummaryA",OneYearSCR,IF($C922="309 LCR SummaryB",UltimateSCR,IF(VALUE(LEFT($A922,3))=309,VLOOKUP(VALUE(MID($B922,2,1)),_309_Table1,MATCH(MID($B922,1,1),_309_Table1_ColumnLookup,0),FALSE)
+N("309"),
  IF(VALUE(LEFT($A922,3))=310,VLOOKUP(VALUE(MID($B922,2,1)),_310_Table1,MATCH(MID($B922,1,1),_310_Table1_ColumnLookup,0),FALSE)
+N("310"),
  IF(AND(VALUE(LEFT($A922,3))=311,LEN($I922)=4),VLOOKUP($I922,_311_Table1,MATCH($B922,_311_Table1_ColumnLookup,0),FALSE),
  IF(AND(VALUE(LEFT($A922,3))=311,OR($B922="I2",$B922="J2",$B922="K2",$B922="L2")),VLOOKUP('311'!$G$58,_311_Table1,MATCH(MID($B922,1,1),_311_Table1_ColumnLookup,0),FALSE),
  IF(AND(VALUE(LEFT($A922,3))=311,RIGHT($B922,5)="Total"),VLOOKUP('311'!$G$59,_311_Table1,MATCH(MID($B922,1,1),_311_Table1_ColumnLookup,0),FALSE),
  IF(VALUE(LEFT($A922,3))=311,VLOOKUP(VALUE(MID($B922,2,1)),_311_Table1,MATCH(MID($B922,1,1),_311_Table1_ColumnLookup,0),FALSE)
+N("311"),
  IF(AND(VALUE(LEFT($A922,3))=312,LEFT($G922,10)="Unincepted",$B922="G "),VLOOKUP(" ULO",_312_Table1,MATCH('312'!$N$16,_312_Table1_ColumnLookup,0),FALSE),
  IF(AND(VALUE(LEFT($A922,3))=312,LEFT($G922,10)="Unincepted",$B922="O "),VLOOKUP(" ULO",_312_Table1,MATCH('312'!$V$16,_312_Table1_ColumnLookup,0),FALSE),
  IF(AND(VALUE(LEFT($A922,3))=312,LEFT($G922,10)="Unincepted",$B922="Q "),VLOOKUP(" ULO",_312_Table1,MATCH('312'!$X$16,_312_Table1_ColumnLookup,0),FALSE),
  IF(AND(VALUE(LEFT($A922,3))=312,LEFT($G922,10)="Unincepted"),VLOOKUP(" ULO",_312_Table1,MATCH(LEFT($B922,1),_312_Table1_ColumnLookup,0),FALSE),
  IF(AND(VALUE(LEFT($A922,3))=312,LEFT($G922,5)="Total",$B922="G "),VLOOKUP('312'!$F$80,_312_Table1,MATCH('312'!$N$16,_312_Table1_ColumnLookup,0),FALSE),
  IF(AND(VALUE(LEFT($A922,3))=312,LEFT($G922,5)="Total",$B922="O "),VLOOKUP('312'!$F$80,_312_Table1,MATCH('312'!$V$16,_312_Table1_ColumnLookup,0),FALSE),
  IF(AND(VALUE(LEFT($A922,3))=312,LEFT($G922,5)="Total",$B922="Q "),VLOOKUP('312'!$F$80,_312_Table1,MATCH('312'!$X$16,_312_Table1_ColumnLookup,0),FALSE),
  IF(AND(VALUE(LEFT($A922,3))=312,LEFT($G922,5)="Total"),VLOOKUP('312'!$F$80,_312_Table1,MATCH(LEFT($B922,1),_312_Table1_ColumnLookup,0),FALSE),
  IF(AND(VALUE(LEFT($A922,3))=312,LEN($I922)=4,$B922="G"),VLOOKUP($I922,_312_Table1,MATCH('312'!$N$16,_312_Table1_ColumnLookup,0),FALSE),
  IF(AND(VALUE(LEFT($A922,3))=312,LEN($I922)=4,$B922="O"),VLOOKUP($I922,_312_Table1,MATCH('312'!$V$16,_312_Table1_ColumnLookup,0),FALSE),
  IF(AND(VALUE(LEFT($A922,3))=312,LEN($I922)=4,$B922="Q"),VLOOKUP($I922,_312_Table1,MATCH('312'!$X$16,_312_Table1_ColumnLookup,0),FALSE),
  IF(AND(VALUE(LEFT($A922,3))=312,LEN($I922)=4),VLOOKUP($I922,_312_Table1,MATCH(LEFT($B922,1),_312_Table1_ColumnLookup,0),FALSE)
+N("312"),
  IF(VALUE(LEFT($A922,3))=313,VLOOKUP(VALUE(MID($B922,2,1)),_313_Table1,MATCH(MID($B922,1,1),_313_Table1_ColumnLookup,0),FALSE)
+N("313"),
  IF(AND(VALUE(LEFT($A922,3))=314,LEN($B922)=3),VLOOKUP(VALUE(MID($B922,2,2)),_314_Table1,MATCH(MID($B922,1,1),_314_Table1_ColumnLookup,0),FALSE),
  IF(VALUE(LEFT($A922,3))=314,VLOOKUP(VALUE(MID($B922,2,1)),_314_Table1,MATCH(MID($B922,1,1),_314_Table1_ColumnLookup,0),FALSE)
+N("314"),
""))))))))))))))))))))))))</f>
        <v>#N/A</v>
      </c>
      <c r="E922" s="238" t="e">
        <f>IF(AND(VALUE(LEFT($A922,3))=309,LEN($B922)=3),VLOOKUP(VALUE(MID($B922,2,2)),_309_Table2,MATCH(MID($B922,1,1),_309_Table2_ColumnLookup,0),FALSE),
  IF($C922="309 LCR SummaryA",OneYearSCR,IF($C922="309 LCR SummaryB",UltimateSCR,IF(VALUE(LEFT($A922,3))=309,VLOOKUP(VALUE(MID($B922,2,1)),_309_Table2,MATCH(MID($B922,1,1),_309_Table2_ColumnLookup,0),FALSE)
+N("309"),
  IF(VALUE(LEFT($A922,3))=310,VLOOKUP(VALUE(MID($B922,2,1)),_310_Table2,MATCH(MID($B922,1,1),_310_Table2_ColumnLookup,0),FALSE)
+N("310"),
  IF(AND(VALUE(LEFT($A922,3))=311,LEN($I922)=4),VLOOKUP($I922,_311_Table2,MATCH($B922,_311_Table2_ColumnLookup,0),FALSE),
  IF(AND(VALUE(LEFT($A922,3))=311,OR($B922="I2",$B922="J2",$B922="K2",$B922="L2")),VLOOKUP('311'!$G$58,_311_Table2,MATCH(MID($B922,1,1),_311_Table2_ColumnLookup,0),FALSE),
  IF(AND(VALUE(LEFT($A922,3))=311,RIGHT($B922,5)="Total"),VLOOKUP('311'!$G$59,_311_Table2,MATCH(MID($B922,1,1),_311_Table2_ColumnLookup,0),FALSE),
  IF(VALUE(LEFT($A922,3))=311,VLOOKUP(VALUE(MID($B922,2,1)),_311_Table2,MATCH(MID($B922,1,1),_311_Table2_ColumnLookup,0),FALSE)
+N("311"),
  IF(AND(VALUE(LEFT($A922,3))=312,LEFT($G922,10)="Unincepted",$B922="G "),VLOOKUP(" ULO",_312_Table2,MATCH('312'!$N$16,_312_Table2_ColumnLookup,0),FALSE),
  IF(AND(VALUE(LEFT($A922,3))=312,LEFT($G922,10)="Unincepted",$B922="O "),VLOOKUP(" ULO",_312_Table2,MATCH('312'!$V$16,_312_Table2_ColumnLookup,0),FALSE),
  IF(AND(VALUE(LEFT($A922,3))=312,LEFT($G922,10)="Unincepted",$B922="Q "),VLOOKUP(" ULO",_312_Table2,MATCH('312'!$X$16,_312_Table2_ColumnLookup,0),FALSE),
  IF(AND(VALUE(LEFT($A922,3))=312,LEFT($G922,10)="Unincepted"),VLOOKUP(" ULO",_312_Table2,MATCH(LEFT($B922,1),_312_Table2_ColumnLookup,0),FALSE),
  IF(AND(VALUE(LEFT($A922,3))=312,LEFT($G922,5)="Total",$B922="G "),VLOOKUP('312'!$F$80,_312_Table2,MATCH('312'!$N$16,_312_Table2_ColumnLookup,0),FALSE),
  IF(AND(VALUE(LEFT($A922,3))=312,LEFT($G922,5)="Total",$B922="O "),VLOOKUP('312'!$F$80,_312_Table2,MATCH('312'!$V$16,_312_Table2_ColumnLookup,0),FALSE),
  IF(AND(VALUE(LEFT($A922,3))=312,LEFT($G922,5)="Total",$B922="Q "),VLOOKUP('312'!$F$80,_312_Table2,MATCH('312'!$X$16,_312_Table2_ColumnLookup,0),FALSE),
  IF(AND(VALUE(LEFT($A922,3))=312,LEFT($G922,5)="Total"),VLOOKUP('312'!$F$80,_312_Table2,MATCH(LEFT($B922,1),_312_Table2_ColumnLookup,0),FALSE),
  IF(AND(VALUE(LEFT($A922,3))=312,LEN($I922)=4,$B922="G"),VLOOKUP($I922,_312_Table2,MATCH('312'!$N$16,_312_Table2_ColumnLookup,0),FALSE),
  IF(AND(VALUE(LEFT($A922,3))=312,LEN($I922)=4,$B922="O"),VLOOKUP($I922,_312_Table2,MATCH('312'!$V$16,_312_Table2_ColumnLookup,0),FALSE),
  IF(AND(VALUE(LEFT($A922,3))=312,LEN($I922)=4,$B922="Q"),VLOOKUP($I922,_312_Table2,MATCH('312'!$X$16,_312_Table2_ColumnLookup,0),FALSE),
  IF(AND(VALUE(LEFT($A922,3))=312,LEN($I922)=4),VLOOKUP($I922,_312_Table2,MATCH(LEFT($B922,1),_312_Table2_ColumnLookup,0),FALSE)
+N("312"),
  IF(VALUE(LEFT($A922,3))=313,VLOOKUP(VALUE(MID($B922,2,1)),_313_Table2,MATCH(MID($B922,1,1),_313_Table2_ColumnLookup,0),FALSE)
+N("313"),
  IF(AND(VALUE(LEFT($A922,3))=314,LEN($B922)=3),VLOOKUP(VALUE(MID($B922,2,2)),_314_Table2,MATCH(MID($B922,1,1),_314_Table2_ColumnLookup,0),FALSE),
  IF(VALUE(LEFT($A922,3))=314,VLOOKUP(VALUE(MID($B922,2,1)),_314_Table2,MATCH(MID($B922,1,1),_314_Table2_ColumnLookup,0),FALSE)
+N("314"),
""))))))))))))))))))))))))</f>
        <v>#N/A</v>
      </c>
      <c r="F922" s="238" t="e">
        <f>IF(AND(VALUE(LEFT($A922,3))=309,LEN($B922)=3),VLOOKUP(VALUE(MID($B922,2,2)),_309_Table3,MATCH(MID($B922,1,1),_309_Table3_ColumnLookup,0),FALSE),
  IF($C922="309 LCR SummaryA",OneYearSCR,IF($C922="309 LCR SummaryB",UltimateSCR,IF(VALUE(LEFT($A922,3))=309,VLOOKUP(VALUE(MID($B922,2,1)),_309_Table3,MATCH(MID($B922,1,1),_309_Table3_ColumnLookup,0),FALSE)
+N("309"),
  IF(VALUE(LEFT($A922,3))=310,VLOOKUP(VALUE(MID($B922,2,1)),_310_Table3,MATCH(MID($B922,1,1),_310_Table3_ColumnLookup,0),FALSE)
+N("310"),
  IF(AND(VALUE(LEFT($A922,3))=311,LEN($I922)=4),VLOOKUP($I922,_311_Table3,MATCH($B922,_311_Table3_ColumnLookup,0),FALSE),
  IF(AND(VALUE(LEFT($A922,3))=311,OR($B922="I2",$B922="J2",$B922="K2",$B922="L2")),VLOOKUP('311'!$G$58,_311_Table3,MATCH(MID($B922,1,1),_311_Table3_ColumnLookup,0),FALSE),
  IF(AND(VALUE(LEFT($A922,3))=311,RIGHT($B922,5)="Total"),VLOOKUP('311'!$G$59,_311_Table3,MATCH(MID($B922,1,1),_311_Table3_ColumnLookup,0),FALSE),
  IF(VALUE(LEFT($A922,3))=311,VLOOKUP(VALUE(MID($B922,2,1)),_311_Table3,MATCH(MID($B922,1,1),_311_Table3_ColumnLookup,0),FALSE)
+N("311"),
  IF(AND(VALUE(LEFT($A922,3))=312,LEFT($G922,10)="Unincepted",$B922="G "),VLOOKUP(" ULO",_312_Table3,MATCH('312'!$N$16,_312_Table3_ColumnLookup,0),FALSE),
  IF(AND(VALUE(LEFT($A922,3))=312,LEFT($G922,10)="Unincepted",$B922="O "),VLOOKUP(" ULO",_312_Table3,MATCH('312'!$V$16,_312_Table3_ColumnLookup,0),FALSE),
  IF(AND(VALUE(LEFT($A922,3))=312,LEFT($G922,10)="Unincepted",$B922="Q "),VLOOKUP(" ULO",_312_Table3,MATCH('312'!$X$16,_312_Table3_ColumnLookup,0),FALSE),
  IF(AND(VALUE(LEFT($A922,3))=312,LEFT($G922,10)="Unincepted"),VLOOKUP(" ULO",_312_Table3,MATCH(LEFT($B922,1),_312_Table3_ColumnLookup,0),FALSE),
  IF(AND(VALUE(LEFT($A922,3))=312,LEFT($G922,5)="Total",$B922="G "),VLOOKUP('312'!$F$80,_312_Table3,MATCH('312'!$N$16,_312_Table3_ColumnLookup,0),FALSE),
  IF(AND(VALUE(LEFT($A922,3))=312,LEFT($G922,5)="Total",$B922="O "),VLOOKUP('312'!$F$80,_312_Table3,MATCH('312'!$V$16,_312_Table3_ColumnLookup,0),FALSE),
  IF(AND(VALUE(LEFT($A922,3))=312,LEFT($G922,5)="Total",$B922="Q "),VLOOKUP('312'!$F$80,_312_Table3,MATCH('312'!$X$16,_312_Table3_ColumnLookup,0),FALSE),
  IF(AND(VALUE(LEFT($A922,3))=312,LEFT($G922,5)="Total"),VLOOKUP('312'!$F$80,_312_Table3,MATCH(LEFT($B922,1),_312_Table3_ColumnLookup,0),FALSE),
  IF(AND(VALUE(LEFT($A922,3))=312,LEN($I922)=4,$B922="G"),VLOOKUP($I922,_312_Table3,MATCH('312'!$N$16,_312_Table3_ColumnLookup,0),FALSE),
  IF(AND(VALUE(LEFT($A922,3))=312,LEN($I922)=4,$B922="O"),VLOOKUP($I922,_312_Table3,MATCH('312'!$V$16,_312_Table3_ColumnLookup,0),FALSE),
  IF(AND(VALUE(LEFT($A922,3))=312,LEN($I922)=4,$B922="Q"),VLOOKUP($I922,_312_Table3,MATCH('312'!$X$16,_312_Table3_ColumnLookup,0),FALSE),
  IF(AND(VALUE(LEFT($A922,3))=312,LEN($I922)=4),VLOOKUP($I922,_312_Table3,MATCH(LEFT($B922,1),_312_Table3_ColumnLookup,0),FALSE)
+N("312"),
  IF(VALUE(LEFT($A922,3))=313,VLOOKUP(VALUE(MID($B922,2,1)),_313_Table3,MATCH(MID($B922,1,1),_313_Table3_ColumnLookup,0),FALSE)
+N("313"),
  IF(AND(VALUE(LEFT($A922,3))=314,LEN($B922)=3),VLOOKUP(VALUE(MID($B922,2,2)),_314_Table3,MATCH(MID($B922,1,1),_314_Table3_ColumnLookup,0),FALSE),
  IF(VALUE(LEFT($A922,3))=314,VLOOKUP(VALUE(MID($B922,2,1)),_314_Table3,MATCH(MID($B922,1,1),_314_Table3_ColumnLookup,0),FALSE)
+N("314"),
""))))))))))))))))))))))))</f>
        <v>#N/A</v>
      </c>
      <c r="H922" s="321" t="str">
        <f>IFERROR(
IF(ISERROR($D922)=FALSE,$D922,IF(ISERROR($E922)=FALSE,$E922,IF(ISERROR($F922)=FALSE,$F922
+N("012 checkboxes"),
IF(
IF(OR(LEFT($A922,9)="Syndicate",LEFT($A922,12)="NewSyndicate"),VLOOKUP($A922,'012'!$J:$ZW,MATCH("Link to button",'012'!$J$1:$ZW$1,0),0)
+N("309 checkbox"),
IF($C922="309 LCR Summary0",VLOOKUP("Notes990",'309'!$P:$ZZ,MATCH("Link to button",'309'!$P$1:$ZZ$1,0),0)
+N("313 checkboxes"),
IF($C922="313 Financial Information0LcmVsScr",IF($C922="309 LCR Summary0",VLOOKUP("LcmVsScr",'309'!$N:$ZZ,MATCH("Link to button",'309'!$N$1:$ZZ$1,0),0),
IF($C922="313 Financial Information0LcrDocAttached",IF($C922="309 LCR Summary0",VLOOKUP("LcrDocAttached",'309'!$N:$ZZ,MATCH("Link to button",'309'!$N$1:$ZZ$1,0),
0)))))))=1,TRUE,FALSE)
))),"")</f>
        <v/>
      </c>
    </row>
    <row r="923" spans="1:8">
      <c r="A923" s="237" t="e">
        <f>VLOOKUP($G923,CSVLookups!$B:$R,MATCH(A$1,CSVLookups!$B$1:$R$1,0),FALSE)</f>
        <v>#N/A</v>
      </c>
      <c r="B923" s="237" t="e">
        <f>VLOOKUP($G923,CSVLookups!$B:$R,MATCH(B$1,CSVLookups!$B$1:$R$1,0),FALSE)</f>
        <v>#N/A</v>
      </c>
      <c r="C923" s="238" t="e">
        <f t="shared" si="14"/>
        <v>#N/A</v>
      </c>
      <c r="D923" s="238" t="e">
        <f>IF(AND(VALUE(LEFT($A923,3))=309,LEN($B923)=3),VLOOKUP(VALUE(MID($B923,2,2)),_309_Table1,MATCH(MID($B923,1,1),_309_Table1_ColumnLookup,0),FALSE),
  IF($C923="309 LCR SummaryA",OneYearSCR,IF($C923="309 LCR SummaryB",UltimateSCR,IF(VALUE(LEFT($A923,3))=309,VLOOKUP(VALUE(MID($B923,2,1)),_309_Table1,MATCH(MID($B923,1,1),_309_Table1_ColumnLookup,0),FALSE)
+N("309"),
  IF(VALUE(LEFT($A923,3))=310,VLOOKUP(VALUE(MID($B923,2,1)),_310_Table1,MATCH(MID($B923,1,1),_310_Table1_ColumnLookup,0),FALSE)
+N("310"),
  IF(AND(VALUE(LEFT($A923,3))=311,LEN($I923)=4),VLOOKUP($I923,_311_Table1,MATCH($B923,_311_Table1_ColumnLookup,0),FALSE),
  IF(AND(VALUE(LEFT($A923,3))=311,OR($B923="I2",$B923="J2",$B923="K2",$B923="L2")),VLOOKUP('311'!$G$58,_311_Table1,MATCH(MID($B923,1,1),_311_Table1_ColumnLookup,0),FALSE),
  IF(AND(VALUE(LEFT($A923,3))=311,RIGHT($B923,5)="Total"),VLOOKUP('311'!$G$59,_311_Table1,MATCH(MID($B923,1,1),_311_Table1_ColumnLookup,0),FALSE),
  IF(VALUE(LEFT($A923,3))=311,VLOOKUP(VALUE(MID($B923,2,1)),_311_Table1,MATCH(MID($B923,1,1),_311_Table1_ColumnLookup,0),FALSE)
+N("311"),
  IF(AND(VALUE(LEFT($A923,3))=312,LEFT($G923,10)="Unincepted",$B923="G "),VLOOKUP(" ULO",_312_Table1,MATCH('312'!$N$16,_312_Table1_ColumnLookup,0),FALSE),
  IF(AND(VALUE(LEFT($A923,3))=312,LEFT($G923,10)="Unincepted",$B923="O "),VLOOKUP(" ULO",_312_Table1,MATCH('312'!$V$16,_312_Table1_ColumnLookup,0),FALSE),
  IF(AND(VALUE(LEFT($A923,3))=312,LEFT($G923,10)="Unincepted",$B923="Q "),VLOOKUP(" ULO",_312_Table1,MATCH('312'!$X$16,_312_Table1_ColumnLookup,0),FALSE),
  IF(AND(VALUE(LEFT($A923,3))=312,LEFT($G923,10)="Unincepted"),VLOOKUP(" ULO",_312_Table1,MATCH(LEFT($B923,1),_312_Table1_ColumnLookup,0),FALSE),
  IF(AND(VALUE(LEFT($A923,3))=312,LEFT($G923,5)="Total",$B923="G "),VLOOKUP('312'!$F$80,_312_Table1,MATCH('312'!$N$16,_312_Table1_ColumnLookup,0),FALSE),
  IF(AND(VALUE(LEFT($A923,3))=312,LEFT($G923,5)="Total",$B923="O "),VLOOKUP('312'!$F$80,_312_Table1,MATCH('312'!$V$16,_312_Table1_ColumnLookup,0),FALSE),
  IF(AND(VALUE(LEFT($A923,3))=312,LEFT($G923,5)="Total",$B923="Q "),VLOOKUP('312'!$F$80,_312_Table1,MATCH('312'!$X$16,_312_Table1_ColumnLookup,0),FALSE),
  IF(AND(VALUE(LEFT($A923,3))=312,LEFT($G923,5)="Total"),VLOOKUP('312'!$F$80,_312_Table1,MATCH(LEFT($B923,1),_312_Table1_ColumnLookup,0),FALSE),
  IF(AND(VALUE(LEFT($A923,3))=312,LEN($I923)=4,$B923="G"),VLOOKUP($I923,_312_Table1,MATCH('312'!$N$16,_312_Table1_ColumnLookup,0),FALSE),
  IF(AND(VALUE(LEFT($A923,3))=312,LEN($I923)=4,$B923="O"),VLOOKUP($I923,_312_Table1,MATCH('312'!$V$16,_312_Table1_ColumnLookup,0),FALSE),
  IF(AND(VALUE(LEFT($A923,3))=312,LEN($I923)=4,$B923="Q"),VLOOKUP($I923,_312_Table1,MATCH('312'!$X$16,_312_Table1_ColumnLookup,0),FALSE),
  IF(AND(VALUE(LEFT($A923,3))=312,LEN($I923)=4),VLOOKUP($I923,_312_Table1,MATCH(LEFT($B923,1),_312_Table1_ColumnLookup,0),FALSE)
+N("312"),
  IF(VALUE(LEFT($A923,3))=313,VLOOKUP(VALUE(MID($B923,2,1)),_313_Table1,MATCH(MID($B923,1,1),_313_Table1_ColumnLookup,0),FALSE)
+N("313"),
  IF(AND(VALUE(LEFT($A923,3))=314,LEN($B923)=3),VLOOKUP(VALUE(MID($B923,2,2)),_314_Table1,MATCH(MID($B923,1,1),_314_Table1_ColumnLookup,0),FALSE),
  IF(VALUE(LEFT($A923,3))=314,VLOOKUP(VALUE(MID($B923,2,1)),_314_Table1,MATCH(MID($B923,1,1),_314_Table1_ColumnLookup,0),FALSE)
+N("314"),
""))))))))))))))))))))))))</f>
        <v>#N/A</v>
      </c>
      <c r="E923" s="238" t="e">
        <f>IF(AND(VALUE(LEFT($A923,3))=309,LEN($B923)=3),VLOOKUP(VALUE(MID($B923,2,2)),_309_Table2,MATCH(MID($B923,1,1),_309_Table2_ColumnLookup,0),FALSE),
  IF($C923="309 LCR SummaryA",OneYearSCR,IF($C923="309 LCR SummaryB",UltimateSCR,IF(VALUE(LEFT($A923,3))=309,VLOOKUP(VALUE(MID($B923,2,1)),_309_Table2,MATCH(MID($B923,1,1),_309_Table2_ColumnLookup,0),FALSE)
+N("309"),
  IF(VALUE(LEFT($A923,3))=310,VLOOKUP(VALUE(MID($B923,2,1)),_310_Table2,MATCH(MID($B923,1,1),_310_Table2_ColumnLookup,0),FALSE)
+N("310"),
  IF(AND(VALUE(LEFT($A923,3))=311,LEN($I923)=4),VLOOKUP($I923,_311_Table2,MATCH($B923,_311_Table2_ColumnLookup,0),FALSE),
  IF(AND(VALUE(LEFT($A923,3))=311,OR($B923="I2",$B923="J2",$B923="K2",$B923="L2")),VLOOKUP('311'!$G$58,_311_Table2,MATCH(MID($B923,1,1),_311_Table2_ColumnLookup,0),FALSE),
  IF(AND(VALUE(LEFT($A923,3))=311,RIGHT($B923,5)="Total"),VLOOKUP('311'!$G$59,_311_Table2,MATCH(MID($B923,1,1),_311_Table2_ColumnLookup,0),FALSE),
  IF(VALUE(LEFT($A923,3))=311,VLOOKUP(VALUE(MID($B923,2,1)),_311_Table2,MATCH(MID($B923,1,1),_311_Table2_ColumnLookup,0),FALSE)
+N("311"),
  IF(AND(VALUE(LEFT($A923,3))=312,LEFT($G923,10)="Unincepted",$B923="G "),VLOOKUP(" ULO",_312_Table2,MATCH('312'!$N$16,_312_Table2_ColumnLookup,0),FALSE),
  IF(AND(VALUE(LEFT($A923,3))=312,LEFT($G923,10)="Unincepted",$B923="O "),VLOOKUP(" ULO",_312_Table2,MATCH('312'!$V$16,_312_Table2_ColumnLookup,0),FALSE),
  IF(AND(VALUE(LEFT($A923,3))=312,LEFT($G923,10)="Unincepted",$B923="Q "),VLOOKUP(" ULO",_312_Table2,MATCH('312'!$X$16,_312_Table2_ColumnLookup,0),FALSE),
  IF(AND(VALUE(LEFT($A923,3))=312,LEFT($G923,10)="Unincepted"),VLOOKUP(" ULO",_312_Table2,MATCH(LEFT($B923,1),_312_Table2_ColumnLookup,0),FALSE),
  IF(AND(VALUE(LEFT($A923,3))=312,LEFT($G923,5)="Total",$B923="G "),VLOOKUP('312'!$F$80,_312_Table2,MATCH('312'!$N$16,_312_Table2_ColumnLookup,0),FALSE),
  IF(AND(VALUE(LEFT($A923,3))=312,LEFT($G923,5)="Total",$B923="O "),VLOOKUP('312'!$F$80,_312_Table2,MATCH('312'!$V$16,_312_Table2_ColumnLookup,0),FALSE),
  IF(AND(VALUE(LEFT($A923,3))=312,LEFT($G923,5)="Total",$B923="Q "),VLOOKUP('312'!$F$80,_312_Table2,MATCH('312'!$X$16,_312_Table2_ColumnLookup,0),FALSE),
  IF(AND(VALUE(LEFT($A923,3))=312,LEFT($G923,5)="Total"),VLOOKUP('312'!$F$80,_312_Table2,MATCH(LEFT($B923,1),_312_Table2_ColumnLookup,0),FALSE),
  IF(AND(VALUE(LEFT($A923,3))=312,LEN($I923)=4,$B923="G"),VLOOKUP($I923,_312_Table2,MATCH('312'!$N$16,_312_Table2_ColumnLookup,0),FALSE),
  IF(AND(VALUE(LEFT($A923,3))=312,LEN($I923)=4,$B923="O"),VLOOKUP($I923,_312_Table2,MATCH('312'!$V$16,_312_Table2_ColumnLookup,0),FALSE),
  IF(AND(VALUE(LEFT($A923,3))=312,LEN($I923)=4,$B923="Q"),VLOOKUP($I923,_312_Table2,MATCH('312'!$X$16,_312_Table2_ColumnLookup,0),FALSE),
  IF(AND(VALUE(LEFT($A923,3))=312,LEN($I923)=4),VLOOKUP($I923,_312_Table2,MATCH(LEFT($B923,1),_312_Table2_ColumnLookup,0),FALSE)
+N("312"),
  IF(VALUE(LEFT($A923,3))=313,VLOOKUP(VALUE(MID($B923,2,1)),_313_Table2,MATCH(MID($B923,1,1),_313_Table2_ColumnLookup,0),FALSE)
+N("313"),
  IF(AND(VALUE(LEFT($A923,3))=314,LEN($B923)=3),VLOOKUP(VALUE(MID($B923,2,2)),_314_Table2,MATCH(MID($B923,1,1),_314_Table2_ColumnLookup,0),FALSE),
  IF(VALUE(LEFT($A923,3))=314,VLOOKUP(VALUE(MID($B923,2,1)),_314_Table2,MATCH(MID($B923,1,1),_314_Table2_ColumnLookup,0),FALSE)
+N("314"),
""))))))))))))))))))))))))</f>
        <v>#N/A</v>
      </c>
      <c r="F923" s="238" t="e">
        <f>IF(AND(VALUE(LEFT($A923,3))=309,LEN($B923)=3),VLOOKUP(VALUE(MID($B923,2,2)),_309_Table3,MATCH(MID($B923,1,1),_309_Table3_ColumnLookup,0),FALSE),
  IF($C923="309 LCR SummaryA",OneYearSCR,IF($C923="309 LCR SummaryB",UltimateSCR,IF(VALUE(LEFT($A923,3))=309,VLOOKUP(VALUE(MID($B923,2,1)),_309_Table3,MATCH(MID($B923,1,1),_309_Table3_ColumnLookup,0),FALSE)
+N("309"),
  IF(VALUE(LEFT($A923,3))=310,VLOOKUP(VALUE(MID($B923,2,1)),_310_Table3,MATCH(MID($B923,1,1),_310_Table3_ColumnLookup,0),FALSE)
+N("310"),
  IF(AND(VALUE(LEFT($A923,3))=311,LEN($I923)=4),VLOOKUP($I923,_311_Table3,MATCH($B923,_311_Table3_ColumnLookup,0),FALSE),
  IF(AND(VALUE(LEFT($A923,3))=311,OR($B923="I2",$B923="J2",$B923="K2",$B923="L2")),VLOOKUP('311'!$G$58,_311_Table3,MATCH(MID($B923,1,1),_311_Table3_ColumnLookup,0),FALSE),
  IF(AND(VALUE(LEFT($A923,3))=311,RIGHT($B923,5)="Total"),VLOOKUP('311'!$G$59,_311_Table3,MATCH(MID($B923,1,1),_311_Table3_ColumnLookup,0),FALSE),
  IF(VALUE(LEFT($A923,3))=311,VLOOKUP(VALUE(MID($B923,2,1)),_311_Table3,MATCH(MID($B923,1,1),_311_Table3_ColumnLookup,0),FALSE)
+N("311"),
  IF(AND(VALUE(LEFT($A923,3))=312,LEFT($G923,10)="Unincepted",$B923="G "),VLOOKUP(" ULO",_312_Table3,MATCH('312'!$N$16,_312_Table3_ColumnLookup,0),FALSE),
  IF(AND(VALUE(LEFT($A923,3))=312,LEFT($G923,10)="Unincepted",$B923="O "),VLOOKUP(" ULO",_312_Table3,MATCH('312'!$V$16,_312_Table3_ColumnLookup,0),FALSE),
  IF(AND(VALUE(LEFT($A923,3))=312,LEFT($G923,10)="Unincepted",$B923="Q "),VLOOKUP(" ULO",_312_Table3,MATCH('312'!$X$16,_312_Table3_ColumnLookup,0),FALSE),
  IF(AND(VALUE(LEFT($A923,3))=312,LEFT($G923,10)="Unincepted"),VLOOKUP(" ULO",_312_Table3,MATCH(LEFT($B923,1),_312_Table3_ColumnLookup,0),FALSE),
  IF(AND(VALUE(LEFT($A923,3))=312,LEFT($G923,5)="Total",$B923="G "),VLOOKUP('312'!$F$80,_312_Table3,MATCH('312'!$N$16,_312_Table3_ColumnLookup,0),FALSE),
  IF(AND(VALUE(LEFT($A923,3))=312,LEFT($G923,5)="Total",$B923="O "),VLOOKUP('312'!$F$80,_312_Table3,MATCH('312'!$V$16,_312_Table3_ColumnLookup,0),FALSE),
  IF(AND(VALUE(LEFT($A923,3))=312,LEFT($G923,5)="Total",$B923="Q "),VLOOKUP('312'!$F$80,_312_Table3,MATCH('312'!$X$16,_312_Table3_ColumnLookup,0),FALSE),
  IF(AND(VALUE(LEFT($A923,3))=312,LEFT($G923,5)="Total"),VLOOKUP('312'!$F$80,_312_Table3,MATCH(LEFT($B923,1),_312_Table3_ColumnLookup,0),FALSE),
  IF(AND(VALUE(LEFT($A923,3))=312,LEN($I923)=4,$B923="G"),VLOOKUP($I923,_312_Table3,MATCH('312'!$N$16,_312_Table3_ColumnLookup,0),FALSE),
  IF(AND(VALUE(LEFT($A923,3))=312,LEN($I923)=4,$B923="O"),VLOOKUP($I923,_312_Table3,MATCH('312'!$V$16,_312_Table3_ColumnLookup,0),FALSE),
  IF(AND(VALUE(LEFT($A923,3))=312,LEN($I923)=4,$B923="Q"),VLOOKUP($I923,_312_Table3,MATCH('312'!$X$16,_312_Table3_ColumnLookup,0),FALSE),
  IF(AND(VALUE(LEFT($A923,3))=312,LEN($I923)=4),VLOOKUP($I923,_312_Table3,MATCH(LEFT($B923,1),_312_Table3_ColumnLookup,0),FALSE)
+N("312"),
  IF(VALUE(LEFT($A923,3))=313,VLOOKUP(VALUE(MID($B923,2,1)),_313_Table3,MATCH(MID($B923,1,1),_313_Table3_ColumnLookup,0),FALSE)
+N("313"),
  IF(AND(VALUE(LEFT($A923,3))=314,LEN($B923)=3),VLOOKUP(VALUE(MID($B923,2,2)),_314_Table3,MATCH(MID($B923,1,1),_314_Table3_ColumnLookup,0),FALSE),
  IF(VALUE(LEFT($A923,3))=314,VLOOKUP(VALUE(MID($B923,2,1)),_314_Table3,MATCH(MID($B923,1,1),_314_Table3_ColumnLookup,0),FALSE)
+N("314"),
""))))))))))))))))))))))))</f>
        <v>#N/A</v>
      </c>
      <c r="H923" s="321" t="str">
        <f>IFERROR(
IF(ISERROR($D923)=FALSE,$D923,IF(ISERROR($E923)=FALSE,$E923,IF(ISERROR($F923)=FALSE,$F923
+N("012 checkboxes"),
IF(
IF(OR(LEFT($A923,9)="Syndicate",LEFT($A923,12)="NewSyndicate"),VLOOKUP($A923,'012'!$J:$ZW,MATCH("Link to button",'012'!$J$1:$ZW$1,0),0)
+N("309 checkbox"),
IF($C923="309 LCR Summary0",VLOOKUP("Notes990",'309'!$P:$ZZ,MATCH("Link to button",'309'!$P$1:$ZZ$1,0),0)
+N("313 checkboxes"),
IF($C923="313 Financial Information0LcmVsScr",IF($C923="309 LCR Summary0",VLOOKUP("LcmVsScr",'309'!$N:$ZZ,MATCH("Link to button",'309'!$N$1:$ZZ$1,0),0),
IF($C923="313 Financial Information0LcrDocAttached",IF($C923="309 LCR Summary0",VLOOKUP("LcrDocAttached",'309'!$N:$ZZ,MATCH("Link to button",'309'!$N$1:$ZZ$1,0),
0)))))))=1,TRUE,FALSE)
))),"")</f>
        <v/>
      </c>
    </row>
    <row r="924" spans="1:8">
      <c r="A924" s="237" t="e">
        <f>VLOOKUP($G924,CSVLookups!$B:$R,MATCH(A$1,CSVLookups!$B$1:$R$1,0),FALSE)</f>
        <v>#N/A</v>
      </c>
      <c r="B924" s="237" t="e">
        <f>VLOOKUP($G924,CSVLookups!$B:$R,MATCH(B$1,CSVLookups!$B$1:$R$1,0),FALSE)</f>
        <v>#N/A</v>
      </c>
      <c r="C924" s="238" t="e">
        <f t="shared" si="14"/>
        <v>#N/A</v>
      </c>
      <c r="D924" s="238" t="e">
        <f>IF(AND(VALUE(LEFT($A924,3))=309,LEN($B924)=3),VLOOKUP(VALUE(MID($B924,2,2)),_309_Table1,MATCH(MID($B924,1,1),_309_Table1_ColumnLookup,0),FALSE),
  IF($C924="309 LCR SummaryA",OneYearSCR,IF($C924="309 LCR SummaryB",UltimateSCR,IF(VALUE(LEFT($A924,3))=309,VLOOKUP(VALUE(MID($B924,2,1)),_309_Table1,MATCH(MID($B924,1,1),_309_Table1_ColumnLookup,0),FALSE)
+N("309"),
  IF(VALUE(LEFT($A924,3))=310,VLOOKUP(VALUE(MID($B924,2,1)),_310_Table1,MATCH(MID($B924,1,1),_310_Table1_ColumnLookup,0),FALSE)
+N("310"),
  IF(AND(VALUE(LEFT($A924,3))=311,LEN($I924)=4),VLOOKUP($I924,_311_Table1,MATCH($B924,_311_Table1_ColumnLookup,0),FALSE),
  IF(AND(VALUE(LEFT($A924,3))=311,OR($B924="I2",$B924="J2",$B924="K2",$B924="L2")),VLOOKUP('311'!$G$58,_311_Table1,MATCH(MID($B924,1,1),_311_Table1_ColumnLookup,0),FALSE),
  IF(AND(VALUE(LEFT($A924,3))=311,RIGHT($B924,5)="Total"),VLOOKUP('311'!$G$59,_311_Table1,MATCH(MID($B924,1,1),_311_Table1_ColumnLookup,0),FALSE),
  IF(VALUE(LEFT($A924,3))=311,VLOOKUP(VALUE(MID($B924,2,1)),_311_Table1,MATCH(MID($B924,1,1),_311_Table1_ColumnLookup,0),FALSE)
+N("311"),
  IF(AND(VALUE(LEFT($A924,3))=312,LEFT($G924,10)="Unincepted",$B924="G "),VLOOKUP(" ULO",_312_Table1,MATCH('312'!$N$16,_312_Table1_ColumnLookup,0),FALSE),
  IF(AND(VALUE(LEFT($A924,3))=312,LEFT($G924,10)="Unincepted",$B924="O "),VLOOKUP(" ULO",_312_Table1,MATCH('312'!$V$16,_312_Table1_ColumnLookup,0),FALSE),
  IF(AND(VALUE(LEFT($A924,3))=312,LEFT($G924,10)="Unincepted",$B924="Q "),VLOOKUP(" ULO",_312_Table1,MATCH('312'!$X$16,_312_Table1_ColumnLookup,0),FALSE),
  IF(AND(VALUE(LEFT($A924,3))=312,LEFT($G924,10)="Unincepted"),VLOOKUP(" ULO",_312_Table1,MATCH(LEFT($B924,1),_312_Table1_ColumnLookup,0),FALSE),
  IF(AND(VALUE(LEFT($A924,3))=312,LEFT($G924,5)="Total",$B924="G "),VLOOKUP('312'!$F$80,_312_Table1,MATCH('312'!$N$16,_312_Table1_ColumnLookup,0),FALSE),
  IF(AND(VALUE(LEFT($A924,3))=312,LEFT($G924,5)="Total",$B924="O "),VLOOKUP('312'!$F$80,_312_Table1,MATCH('312'!$V$16,_312_Table1_ColumnLookup,0),FALSE),
  IF(AND(VALUE(LEFT($A924,3))=312,LEFT($G924,5)="Total",$B924="Q "),VLOOKUP('312'!$F$80,_312_Table1,MATCH('312'!$X$16,_312_Table1_ColumnLookup,0),FALSE),
  IF(AND(VALUE(LEFT($A924,3))=312,LEFT($G924,5)="Total"),VLOOKUP('312'!$F$80,_312_Table1,MATCH(LEFT($B924,1),_312_Table1_ColumnLookup,0),FALSE),
  IF(AND(VALUE(LEFT($A924,3))=312,LEN($I924)=4,$B924="G"),VLOOKUP($I924,_312_Table1,MATCH('312'!$N$16,_312_Table1_ColumnLookup,0),FALSE),
  IF(AND(VALUE(LEFT($A924,3))=312,LEN($I924)=4,$B924="O"),VLOOKUP($I924,_312_Table1,MATCH('312'!$V$16,_312_Table1_ColumnLookup,0),FALSE),
  IF(AND(VALUE(LEFT($A924,3))=312,LEN($I924)=4,$B924="Q"),VLOOKUP($I924,_312_Table1,MATCH('312'!$X$16,_312_Table1_ColumnLookup,0),FALSE),
  IF(AND(VALUE(LEFT($A924,3))=312,LEN($I924)=4),VLOOKUP($I924,_312_Table1,MATCH(LEFT($B924,1),_312_Table1_ColumnLookup,0),FALSE)
+N("312"),
  IF(VALUE(LEFT($A924,3))=313,VLOOKUP(VALUE(MID($B924,2,1)),_313_Table1,MATCH(MID($B924,1,1),_313_Table1_ColumnLookup,0),FALSE)
+N("313"),
  IF(AND(VALUE(LEFT($A924,3))=314,LEN($B924)=3),VLOOKUP(VALUE(MID($B924,2,2)),_314_Table1,MATCH(MID($B924,1,1),_314_Table1_ColumnLookup,0),FALSE),
  IF(VALUE(LEFT($A924,3))=314,VLOOKUP(VALUE(MID($B924,2,1)),_314_Table1,MATCH(MID($B924,1,1),_314_Table1_ColumnLookup,0),FALSE)
+N("314"),
""))))))))))))))))))))))))</f>
        <v>#N/A</v>
      </c>
      <c r="E924" s="238" t="e">
        <f>IF(AND(VALUE(LEFT($A924,3))=309,LEN($B924)=3),VLOOKUP(VALUE(MID($B924,2,2)),_309_Table2,MATCH(MID($B924,1,1),_309_Table2_ColumnLookup,0),FALSE),
  IF($C924="309 LCR SummaryA",OneYearSCR,IF($C924="309 LCR SummaryB",UltimateSCR,IF(VALUE(LEFT($A924,3))=309,VLOOKUP(VALUE(MID($B924,2,1)),_309_Table2,MATCH(MID($B924,1,1),_309_Table2_ColumnLookup,0),FALSE)
+N("309"),
  IF(VALUE(LEFT($A924,3))=310,VLOOKUP(VALUE(MID($B924,2,1)),_310_Table2,MATCH(MID($B924,1,1),_310_Table2_ColumnLookup,0),FALSE)
+N("310"),
  IF(AND(VALUE(LEFT($A924,3))=311,LEN($I924)=4),VLOOKUP($I924,_311_Table2,MATCH($B924,_311_Table2_ColumnLookup,0),FALSE),
  IF(AND(VALUE(LEFT($A924,3))=311,OR($B924="I2",$B924="J2",$B924="K2",$B924="L2")),VLOOKUP('311'!$G$58,_311_Table2,MATCH(MID($B924,1,1),_311_Table2_ColumnLookup,0),FALSE),
  IF(AND(VALUE(LEFT($A924,3))=311,RIGHT($B924,5)="Total"),VLOOKUP('311'!$G$59,_311_Table2,MATCH(MID($B924,1,1),_311_Table2_ColumnLookup,0),FALSE),
  IF(VALUE(LEFT($A924,3))=311,VLOOKUP(VALUE(MID($B924,2,1)),_311_Table2,MATCH(MID($B924,1,1),_311_Table2_ColumnLookup,0),FALSE)
+N("311"),
  IF(AND(VALUE(LEFT($A924,3))=312,LEFT($G924,10)="Unincepted",$B924="G "),VLOOKUP(" ULO",_312_Table2,MATCH('312'!$N$16,_312_Table2_ColumnLookup,0),FALSE),
  IF(AND(VALUE(LEFT($A924,3))=312,LEFT($G924,10)="Unincepted",$B924="O "),VLOOKUP(" ULO",_312_Table2,MATCH('312'!$V$16,_312_Table2_ColumnLookup,0),FALSE),
  IF(AND(VALUE(LEFT($A924,3))=312,LEFT($G924,10)="Unincepted",$B924="Q "),VLOOKUP(" ULO",_312_Table2,MATCH('312'!$X$16,_312_Table2_ColumnLookup,0),FALSE),
  IF(AND(VALUE(LEFT($A924,3))=312,LEFT($G924,10)="Unincepted"),VLOOKUP(" ULO",_312_Table2,MATCH(LEFT($B924,1),_312_Table2_ColumnLookup,0),FALSE),
  IF(AND(VALUE(LEFT($A924,3))=312,LEFT($G924,5)="Total",$B924="G "),VLOOKUP('312'!$F$80,_312_Table2,MATCH('312'!$N$16,_312_Table2_ColumnLookup,0),FALSE),
  IF(AND(VALUE(LEFT($A924,3))=312,LEFT($G924,5)="Total",$B924="O "),VLOOKUP('312'!$F$80,_312_Table2,MATCH('312'!$V$16,_312_Table2_ColumnLookup,0),FALSE),
  IF(AND(VALUE(LEFT($A924,3))=312,LEFT($G924,5)="Total",$B924="Q "),VLOOKUP('312'!$F$80,_312_Table2,MATCH('312'!$X$16,_312_Table2_ColumnLookup,0),FALSE),
  IF(AND(VALUE(LEFT($A924,3))=312,LEFT($G924,5)="Total"),VLOOKUP('312'!$F$80,_312_Table2,MATCH(LEFT($B924,1),_312_Table2_ColumnLookup,0),FALSE),
  IF(AND(VALUE(LEFT($A924,3))=312,LEN($I924)=4,$B924="G"),VLOOKUP($I924,_312_Table2,MATCH('312'!$N$16,_312_Table2_ColumnLookup,0),FALSE),
  IF(AND(VALUE(LEFT($A924,3))=312,LEN($I924)=4,$B924="O"),VLOOKUP($I924,_312_Table2,MATCH('312'!$V$16,_312_Table2_ColumnLookup,0),FALSE),
  IF(AND(VALUE(LEFT($A924,3))=312,LEN($I924)=4,$B924="Q"),VLOOKUP($I924,_312_Table2,MATCH('312'!$X$16,_312_Table2_ColumnLookup,0),FALSE),
  IF(AND(VALUE(LEFT($A924,3))=312,LEN($I924)=4),VLOOKUP($I924,_312_Table2,MATCH(LEFT($B924,1),_312_Table2_ColumnLookup,0),FALSE)
+N("312"),
  IF(VALUE(LEFT($A924,3))=313,VLOOKUP(VALUE(MID($B924,2,1)),_313_Table2,MATCH(MID($B924,1,1),_313_Table2_ColumnLookup,0),FALSE)
+N("313"),
  IF(AND(VALUE(LEFT($A924,3))=314,LEN($B924)=3),VLOOKUP(VALUE(MID($B924,2,2)),_314_Table2,MATCH(MID($B924,1,1),_314_Table2_ColumnLookup,0),FALSE),
  IF(VALUE(LEFT($A924,3))=314,VLOOKUP(VALUE(MID($B924,2,1)),_314_Table2,MATCH(MID($B924,1,1),_314_Table2_ColumnLookup,0),FALSE)
+N("314"),
""))))))))))))))))))))))))</f>
        <v>#N/A</v>
      </c>
      <c r="F924" s="238" t="e">
        <f>IF(AND(VALUE(LEFT($A924,3))=309,LEN($B924)=3),VLOOKUP(VALUE(MID($B924,2,2)),_309_Table3,MATCH(MID($B924,1,1),_309_Table3_ColumnLookup,0),FALSE),
  IF($C924="309 LCR SummaryA",OneYearSCR,IF($C924="309 LCR SummaryB",UltimateSCR,IF(VALUE(LEFT($A924,3))=309,VLOOKUP(VALUE(MID($B924,2,1)),_309_Table3,MATCH(MID($B924,1,1),_309_Table3_ColumnLookup,0),FALSE)
+N("309"),
  IF(VALUE(LEFT($A924,3))=310,VLOOKUP(VALUE(MID($B924,2,1)),_310_Table3,MATCH(MID($B924,1,1),_310_Table3_ColumnLookup,0),FALSE)
+N("310"),
  IF(AND(VALUE(LEFT($A924,3))=311,LEN($I924)=4),VLOOKUP($I924,_311_Table3,MATCH($B924,_311_Table3_ColumnLookup,0),FALSE),
  IF(AND(VALUE(LEFT($A924,3))=311,OR($B924="I2",$B924="J2",$B924="K2",$B924="L2")),VLOOKUP('311'!$G$58,_311_Table3,MATCH(MID($B924,1,1),_311_Table3_ColumnLookup,0),FALSE),
  IF(AND(VALUE(LEFT($A924,3))=311,RIGHT($B924,5)="Total"),VLOOKUP('311'!$G$59,_311_Table3,MATCH(MID($B924,1,1),_311_Table3_ColumnLookup,0),FALSE),
  IF(VALUE(LEFT($A924,3))=311,VLOOKUP(VALUE(MID($B924,2,1)),_311_Table3,MATCH(MID($B924,1,1),_311_Table3_ColumnLookup,0),FALSE)
+N("311"),
  IF(AND(VALUE(LEFT($A924,3))=312,LEFT($G924,10)="Unincepted",$B924="G "),VLOOKUP(" ULO",_312_Table3,MATCH('312'!$N$16,_312_Table3_ColumnLookup,0),FALSE),
  IF(AND(VALUE(LEFT($A924,3))=312,LEFT($G924,10)="Unincepted",$B924="O "),VLOOKUP(" ULO",_312_Table3,MATCH('312'!$V$16,_312_Table3_ColumnLookup,0),FALSE),
  IF(AND(VALUE(LEFT($A924,3))=312,LEFT($G924,10)="Unincepted",$B924="Q "),VLOOKUP(" ULO",_312_Table3,MATCH('312'!$X$16,_312_Table3_ColumnLookup,0),FALSE),
  IF(AND(VALUE(LEFT($A924,3))=312,LEFT($G924,10)="Unincepted"),VLOOKUP(" ULO",_312_Table3,MATCH(LEFT($B924,1),_312_Table3_ColumnLookup,0),FALSE),
  IF(AND(VALUE(LEFT($A924,3))=312,LEFT($G924,5)="Total",$B924="G "),VLOOKUP('312'!$F$80,_312_Table3,MATCH('312'!$N$16,_312_Table3_ColumnLookup,0),FALSE),
  IF(AND(VALUE(LEFT($A924,3))=312,LEFT($G924,5)="Total",$B924="O "),VLOOKUP('312'!$F$80,_312_Table3,MATCH('312'!$V$16,_312_Table3_ColumnLookup,0),FALSE),
  IF(AND(VALUE(LEFT($A924,3))=312,LEFT($G924,5)="Total",$B924="Q "),VLOOKUP('312'!$F$80,_312_Table3,MATCH('312'!$X$16,_312_Table3_ColumnLookup,0),FALSE),
  IF(AND(VALUE(LEFT($A924,3))=312,LEFT($G924,5)="Total"),VLOOKUP('312'!$F$80,_312_Table3,MATCH(LEFT($B924,1),_312_Table3_ColumnLookup,0),FALSE),
  IF(AND(VALUE(LEFT($A924,3))=312,LEN($I924)=4,$B924="G"),VLOOKUP($I924,_312_Table3,MATCH('312'!$N$16,_312_Table3_ColumnLookup,0),FALSE),
  IF(AND(VALUE(LEFT($A924,3))=312,LEN($I924)=4,$B924="O"),VLOOKUP($I924,_312_Table3,MATCH('312'!$V$16,_312_Table3_ColumnLookup,0),FALSE),
  IF(AND(VALUE(LEFT($A924,3))=312,LEN($I924)=4,$B924="Q"),VLOOKUP($I924,_312_Table3,MATCH('312'!$X$16,_312_Table3_ColumnLookup,0),FALSE),
  IF(AND(VALUE(LEFT($A924,3))=312,LEN($I924)=4),VLOOKUP($I924,_312_Table3,MATCH(LEFT($B924,1),_312_Table3_ColumnLookup,0),FALSE)
+N("312"),
  IF(VALUE(LEFT($A924,3))=313,VLOOKUP(VALUE(MID($B924,2,1)),_313_Table3,MATCH(MID($B924,1,1),_313_Table3_ColumnLookup,0),FALSE)
+N("313"),
  IF(AND(VALUE(LEFT($A924,3))=314,LEN($B924)=3),VLOOKUP(VALUE(MID($B924,2,2)),_314_Table3,MATCH(MID($B924,1,1),_314_Table3_ColumnLookup,0),FALSE),
  IF(VALUE(LEFT($A924,3))=314,VLOOKUP(VALUE(MID($B924,2,1)),_314_Table3,MATCH(MID($B924,1,1),_314_Table3_ColumnLookup,0),FALSE)
+N("314"),
""))))))))))))))))))))))))</f>
        <v>#N/A</v>
      </c>
      <c r="H924" s="321" t="str">
        <f>IFERROR(
IF(ISERROR($D924)=FALSE,$D924,IF(ISERROR($E924)=FALSE,$E924,IF(ISERROR($F924)=FALSE,$F924
+N("012 checkboxes"),
IF(
IF(OR(LEFT($A924,9)="Syndicate",LEFT($A924,12)="NewSyndicate"),VLOOKUP($A924,'012'!$J:$ZW,MATCH("Link to button",'012'!$J$1:$ZW$1,0),0)
+N("309 checkbox"),
IF($C924="309 LCR Summary0",VLOOKUP("Notes990",'309'!$P:$ZZ,MATCH("Link to button",'309'!$P$1:$ZZ$1,0),0)
+N("313 checkboxes"),
IF($C924="313 Financial Information0LcmVsScr",IF($C924="309 LCR Summary0",VLOOKUP("LcmVsScr",'309'!$N:$ZZ,MATCH("Link to button",'309'!$N$1:$ZZ$1,0),0),
IF($C924="313 Financial Information0LcrDocAttached",IF($C924="309 LCR Summary0",VLOOKUP("LcrDocAttached",'309'!$N:$ZZ,MATCH("Link to button",'309'!$N$1:$ZZ$1,0),
0)))))))=1,TRUE,FALSE)
))),"")</f>
        <v/>
      </c>
    </row>
    <row r="925" spans="1:8">
      <c r="A925" s="237" t="e">
        <f>VLOOKUP($G925,CSVLookups!$B:$R,MATCH(A$1,CSVLookups!$B$1:$R$1,0),FALSE)</f>
        <v>#N/A</v>
      </c>
      <c r="B925" s="237" t="e">
        <f>VLOOKUP($G925,CSVLookups!$B:$R,MATCH(B$1,CSVLookups!$B$1:$R$1,0),FALSE)</f>
        <v>#N/A</v>
      </c>
      <c r="C925" s="238" t="e">
        <f t="shared" si="14"/>
        <v>#N/A</v>
      </c>
      <c r="D925" s="238" t="e">
        <f>IF(AND(VALUE(LEFT($A925,3))=309,LEN($B925)=3),VLOOKUP(VALUE(MID($B925,2,2)),_309_Table1,MATCH(MID($B925,1,1),_309_Table1_ColumnLookup,0),FALSE),
  IF($C925="309 LCR SummaryA",OneYearSCR,IF($C925="309 LCR SummaryB",UltimateSCR,IF(VALUE(LEFT($A925,3))=309,VLOOKUP(VALUE(MID($B925,2,1)),_309_Table1,MATCH(MID($B925,1,1),_309_Table1_ColumnLookup,0),FALSE)
+N("309"),
  IF(VALUE(LEFT($A925,3))=310,VLOOKUP(VALUE(MID($B925,2,1)),_310_Table1,MATCH(MID($B925,1,1),_310_Table1_ColumnLookup,0),FALSE)
+N("310"),
  IF(AND(VALUE(LEFT($A925,3))=311,LEN($I925)=4),VLOOKUP($I925,_311_Table1,MATCH($B925,_311_Table1_ColumnLookup,0),FALSE),
  IF(AND(VALUE(LEFT($A925,3))=311,OR($B925="I2",$B925="J2",$B925="K2",$B925="L2")),VLOOKUP('311'!$G$58,_311_Table1,MATCH(MID($B925,1,1),_311_Table1_ColumnLookup,0),FALSE),
  IF(AND(VALUE(LEFT($A925,3))=311,RIGHT($B925,5)="Total"),VLOOKUP('311'!$G$59,_311_Table1,MATCH(MID($B925,1,1),_311_Table1_ColumnLookup,0),FALSE),
  IF(VALUE(LEFT($A925,3))=311,VLOOKUP(VALUE(MID($B925,2,1)),_311_Table1,MATCH(MID($B925,1,1),_311_Table1_ColumnLookup,0),FALSE)
+N("311"),
  IF(AND(VALUE(LEFT($A925,3))=312,LEFT($G925,10)="Unincepted",$B925="G "),VLOOKUP(" ULO",_312_Table1,MATCH('312'!$N$16,_312_Table1_ColumnLookup,0),FALSE),
  IF(AND(VALUE(LEFT($A925,3))=312,LEFT($G925,10)="Unincepted",$B925="O "),VLOOKUP(" ULO",_312_Table1,MATCH('312'!$V$16,_312_Table1_ColumnLookup,0),FALSE),
  IF(AND(VALUE(LEFT($A925,3))=312,LEFT($G925,10)="Unincepted",$B925="Q "),VLOOKUP(" ULO",_312_Table1,MATCH('312'!$X$16,_312_Table1_ColumnLookup,0),FALSE),
  IF(AND(VALUE(LEFT($A925,3))=312,LEFT($G925,10)="Unincepted"),VLOOKUP(" ULO",_312_Table1,MATCH(LEFT($B925,1),_312_Table1_ColumnLookup,0),FALSE),
  IF(AND(VALUE(LEFT($A925,3))=312,LEFT($G925,5)="Total",$B925="G "),VLOOKUP('312'!$F$80,_312_Table1,MATCH('312'!$N$16,_312_Table1_ColumnLookup,0),FALSE),
  IF(AND(VALUE(LEFT($A925,3))=312,LEFT($G925,5)="Total",$B925="O "),VLOOKUP('312'!$F$80,_312_Table1,MATCH('312'!$V$16,_312_Table1_ColumnLookup,0),FALSE),
  IF(AND(VALUE(LEFT($A925,3))=312,LEFT($G925,5)="Total",$B925="Q "),VLOOKUP('312'!$F$80,_312_Table1,MATCH('312'!$X$16,_312_Table1_ColumnLookup,0),FALSE),
  IF(AND(VALUE(LEFT($A925,3))=312,LEFT($G925,5)="Total"),VLOOKUP('312'!$F$80,_312_Table1,MATCH(LEFT($B925,1),_312_Table1_ColumnLookup,0),FALSE),
  IF(AND(VALUE(LEFT($A925,3))=312,LEN($I925)=4,$B925="G"),VLOOKUP($I925,_312_Table1,MATCH('312'!$N$16,_312_Table1_ColumnLookup,0),FALSE),
  IF(AND(VALUE(LEFT($A925,3))=312,LEN($I925)=4,$B925="O"),VLOOKUP($I925,_312_Table1,MATCH('312'!$V$16,_312_Table1_ColumnLookup,0),FALSE),
  IF(AND(VALUE(LEFT($A925,3))=312,LEN($I925)=4,$B925="Q"),VLOOKUP($I925,_312_Table1,MATCH('312'!$X$16,_312_Table1_ColumnLookup,0),FALSE),
  IF(AND(VALUE(LEFT($A925,3))=312,LEN($I925)=4),VLOOKUP($I925,_312_Table1,MATCH(LEFT($B925,1),_312_Table1_ColumnLookup,0),FALSE)
+N("312"),
  IF(VALUE(LEFT($A925,3))=313,VLOOKUP(VALUE(MID($B925,2,1)),_313_Table1,MATCH(MID($B925,1,1),_313_Table1_ColumnLookup,0),FALSE)
+N("313"),
  IF(AND(VALUE(LEFT($A925,3))=314,LEN($B925)=3),VLOOKUP(VALUE(MID($B925,2,2)),_314_Table1,MATCH(MID($B925,1,1),_314_Table1_ColumnLookup,0),FALSE),
  IF(VALUE(LEFT($A925,3))=314,VLOOKUP(VALUE(MID($B925,2,1)),_314_Table1,MATCH(MID($B925,1,1),_314_Table1_ColumnLookup,0),FALSE)
+N("314"),
""))))))))))))))))))))))))</f>
        <v>#N/A</v>
      </c>
      <c r="E925" s="238" t="e">
        <f>IF(AND(VALUE(LEFT($A925,3))=309,LEN($B925)=3),VLOOKUP(VALUE(MID($B925,2,2)),_309_Table2,MATCH(MID($B925,1,1),_309_Table2_ColumnLookup,0),FALSE),
  IF($C925="309 LCR SummaryA",OneYearSCR,IF($C925="309 LCR SummaryB",UltimateSCR,IF(VALUE(LEFT($A925,3))=309,VLOOKUP(VALUE(MID($B925,2,1)),_309_Table2,MATCH(MID($B925,1,1),_309_Table2_ColumnLookup,0),FALSE)
+N("309"),
  IF(VALUE(LEFT($A925,3))=310,VLOOKUP(VALUE(MID($B925,2,1)),_310_Table2,MATCH(MID($B925,1,1),_310_Table2_ColumnLookup,0),FALSE)
+N("310"),
  IF(AND(VALUE(LEFT($A925,3))=311,LEN($I925)=4),VLOOKUP($I925,_311_Table2,MATCH($B925,_311_Table2_ColumnLookup,0),FALSE),
  IF(AND(VALUE(LEFT($A925,3))=311,OR($B925="I2",$B925="J2",$B925="K2",$B925="L2")),VLOOKUP('311'!$G$58,_311_Table2,MATCH(MID($B925,1,1),_311_Table2_ColumnLookup,0),FALSE),
  IF(AND(VALUE(LEFT($A925,3))=311,RIGHT($B925,5)="Total"),VLOOKUP('311'!$G$59,_311_Table2,MATCH(MID($B925,1,1),_311_Table2_ColumnLookup,0),FALSE),
  IF(VALUE(LEFT($A925,3))=311,VLOOKUP(VALUE(MID($B925,2,1)),_311_Table2,MATCH(MID($B925,1,1),_311_Table2_ColumnLookup,0),FALSE)
+N("311"),
  IF(AND(VALUE(LEFT($A925,3))=312,LEFT($G925,10)="Unincepted",$B925="G "),VLOOKUP(" ULO",_312_Table2,MATCH('312'!$N$16,_312_Table2_ColumnLookup,0),FALSE),
  IF(AND(VALUE(LEFT($A925,3))=312,LEFT($G925,10)="Unincepted",$B925="O "),VLOOKUP(" ULO",_312_Table2,MATCH('312'!$V$16,_312_Table2_ColumnLookup,0),FALSE),
  IF(AND(VALUE(LEFT($A925,3))=312,LEFT($G925,10)="Unincepted",$B925="Q "),VLOOKUP(" ULO",_312_Table2,MATCH('312'!$X$16,_312_Table2_ColumnLookup,0),FALSE),
  IF(AND(VALUE(LEFT($A925,3))=312,LEFT($G925,10)="Unincepted"),VLOOKUP(" ULO",_312_Table2,MATCH(LEFT($B925,1),_312_Table2_ColumnLookup,0),FALSE),
  IF(AND(VALUE(LEFT($A925,3))=312,LEFT($G925,5)="Total",$B925="G "),VLOOKUP('312'!$F$80,_312_Table2,MATCH('312'!$N$16,_312_Table2_ColumnLookup,0),FALSE),
  IF(AND(VALUE(LEFT($A925,3))=312,LEFT($G925,5)="Total",$B925="O "),VLOOKUP('312'!$F$80,_312_Table2,MATCH('312'!$V$16,_312_Table2_ColumnLookup,0),FALSE),
  IF(AND(VALUE(LEFT($A925,3))=312,LEFT($G925,5)="Total",$B925="Q "),VLOOKUP('312'!$F$80,_312_Table2,MATCH('312'!$X$16,_312_Table2_ColumnLookup,0),FALSE),
  IF(AND(VALUE(LEFT($A925,3))=312,LEFT($G925,5)="Total"),VLOOKUP('312'!$F$80,_312_Table2,MATCH(LEFT($B925,1),_312_Table2_ColumnLookup,0),FALSE),
  IF(AND(VALUE(LEFT($A925,3))=312,LEN($I925)=4,$B925="G"),VLOOKUP($I925,_312_Table2,MATCH('312'!$N$16,_312_Table2_ColumnLookup,0),FALSE),
  IF(AND(VALUE(LEFT($A925,3))=312,LEN($I925)=4,$B925="O"),VLOOKUP($I925,_312_Table2,MATCH('312'!$V$16,_312_Table2_ColumnLookup,0),FALSE),
  IF(AND(VALUE(LEFT($A925,3))=312,LEN($I925)=4,$B925="Q"),VLOOKUP($I925,_312_Table2,MATCH('312'!$X$16,_312_Table2_ColumnLookup,0),FALSE),
  IF(AND(VALUE(LEFT($A925,3))=312,LEN($I925)=4),VLOOKUP($I925,_312_Table2,MATCH(LEFT($B925,1),_312_Table2_ColumnLookup,0),FALSE)
+N("312"),
  IF(VALUE(LEFT($A925,3))=313,VLOOKUP(VALUE(MID($B925,2,1)),_313_Table2,MATCH(MID($B925,1,1),_313_Table2_ColumnLookup,0),FALSE)
+N("313"),
  IF(AND(VALUE(LEFT($A925,3))=314,LEN($B925)=3),VLOOKUP(VALUE(MID($B925,2,2)),_314_Table2,MATCH(MID($B925,1,1),_314_Table2_ColumnLookup,0),FALSE),
  IF(VALUE(LEFT($A925,3))=314,VLOOKUP(VALUE(MID($B925,2,1)),_314_Table2,MATCH(MID($B925,1,1),_314_Table2_ColumnLookup,0),FALSE)
+N("314"),
""))))))))))))))))))))))))</f>
        <v>#N/A</v>
      </c>
      <c r="F925" s="238" t="e">
        <f>IF(AND(VALUE(LEFT($A925,3))=309,LEN($B925)=3),VLOOKUP(VALUE(MID($B925,2,2)),_309_Table3,MATCH(MID($B925,1,1),_309_Table3_ColumnLookup,0),FALSE),
  IF($C925="309 LCR SummaryA",OneYearSCR,IF($C925="309 LCR SummaryB",UltimateSCR,IF(VALUE(LEFT($A925,3))=309,VLOOKUP(VALUE(MID($B925,2,1)),_309_Table3,MATCH(MID($B925,1,1),_309_Table3_ColumnLookup,0),FALSE)
+N("309"),
  IF(VALUE(LEFT($A925,3))=310,VLOOKUP(VALUE(MID($B925,2,1)),_310_Table3,MATCH(MID($B925,1,1),_310_Table3_ColumnLookup,0),FALSE)
+N("310"),
  IF(AND(VALUE(LEFT($A925,3))=311,LEN($I925)=4),VLOOKUP($I925,_311_Table3,MATCH($B925,_311_Table3_ColumnLookup,0),FALSE),
  IF(AND(VALUE(LEFT($A925,3))=311,OR($B925="I2",$B925="J2",$B925="K2",$B925="L2")),VLOOKUP('311'!$G$58,_311_Table3,MATCH(MID($B925,1,1),_311_Table3_ColumnLookup,0),FALSE),
  IF(AND(VALUE(LEFT($A925,3))=311,RIGHT($B925,5)="Total"),VLOOKUP('311'!$G$59,_311_Table3,MATCH(MID($B925,1,1),_311_Table3_ColumnLookup,0),FALSE),
  IF(VALUE(LEFT($A925,3))=311,VLOOKUP(VALUE(MID($B925,2,1)),_311_Table3,MATCH(MID($B925,1,1),_311_Table3_ColumnLookup,0),FALSE)
+N("311"),
  IF(AND(VALUE(LEFT($A925,3))=312,LEFT($G925,10)="Unincepted",$B925="G "),VLOOKUP(" ULO",_312_Table3,MATCH('312'!$N$16,_312_Table3_ColumnLookup,0),FALSE),
  IF(AND(VALUE(LEFT($A925,3))=312,LEFT($G925,10)="Unincepted",$B925="O "),VLOOKUP(" ULO",_312_Table3,MATCH('312'!$V$16,_312_Table3_ColumnLookup,0),FALSE),
  IF(AND(VALUE(LEFT($A925,3))=312,LEFT($G925,10)="Unincepted",$B925="Q "),VLOOKUP(" ULO",_312_Table3,MATCH('312'!$X$16,_312_Table3_ColumnLookup,0),FALSE),
  IF(AND(VALUE(LEFT($A925,3))=312,LEFT($G925,10)="Unincepted"),VLOOKUP(" ULO",_312_Table3,MATCH(LEFT($B925,1),_312_Table3_ColumnLookup,0),FALSE),
  IF(AND(VALUE(LEFT($A925,3))=312,LEFT($G925,5)="Total",$B925="G "),VLOOKUP('312'!$F$80,_312_Table3,MATCH('312'!$N$16,_312_Table3_ColumnLookup,0),FALSE),
  IF(AND(VALUE(LEFT($A925,3))=312,LEFT($G925,5)="Total",$B925="O "),VLOOKUP('312'!$F$80,_312_Table3,MATCH('312'!$V$16,_312_Table3_ColumnLookup,0),FALSE),
  IF(AND(VALUE(LEFT($A925,3))=312,LEFT($G925,5)="Total",$B925="Q "),VLOOKUP('312'!$F$80,_312_Table3,MATCH('312'!$X$16,_312_Table3_ColumnLookup,0),FALSE),
  IF(AND(VALUE(LEFT($A925,3))=312,LEFT($G925,5)="Total"),VLOOKUP('312'!$F$80,_312_Table3,MATCH(LEFT($B925,1),_312_Table3_ColumnLookup,0),FALSE),
  IF(AND(VALUE(LEFT($A925,3))=312,LEN($I925)=4,$B925="G"),VLOOKUP($I925,_312_Table3,MATCH('312'!$N$16,_312_Table3_ColumnLookup,0),FALSE),
  IF(AND(VALUE(LEFT($A925,3))=312,LEN($I925)=4,$B925="O"),VLOOKUP($I925,_312_Table3,MATCH('312'!$V$16,_312_Table3_ColumnLookup,0),FALSE),
  IF(AND(VALUE(LEFT($A925,3))=312,LEN($I925)=4,$B925="Q"),VLOOKUP($I925,_312_Table3,MATCH('312'!$X$16,_312_Table3_ColumnLookup,0),FALSE),
  IF(AND(VALUE(LEFT($A925,3))=312,LEN($I925)=4),VLOOKUP($I925,_312_Table3,MATCH(LEFT($B925,1),_312_Table3_ColumnLookup,0),FALSE)
+N("312"),
  IF(VALUE(LEFT($A925,3))=313,VLOOKUP(VALUE(MID($B925,2,1)),_313_Table3,MATCH(MID($B925,1,1),_313_Table3_ColumnLookup,0),FALSE)
+N("313"),
  IF(AND(VALUE(LEFT($A925,3))=314,LEN($B925)=3),VLOOKUP(VALUE(MID($B925,2,2)),_314_Table3,MATCH(MID($B925,1,1),_314_Table3_ColumnLookup,0),FALSE),
  IF(VALUE(LEFT($A925,3))=314,VLOOKUP(VALUE(MID($B925,2,1)),_314_Table3,MATCH(MID($B925,1,1),_314_Table3_ColumnLookup,0),FALSE)
+N("314"),
""))))))))))))))))))))))))</f>
        <v>#N/A</v>
      </c>
      <c r="H925" s="321" t="str">
        <f>IFERROR(
IF(ISERROR($D925)=FALSE,$D925,IF(ISERROR($E925)=FALSE,$E925,IF(ISERROR($F925)=FALSE,$F925
+N("012 checkboxes"),
IF(
IF(OR(LEFT($A925,9)="Syndicate",LEFT($A925,12)="NewSyndicate"),VLOOKUP($A925,'012'!$J:$ZW,MATCH("Link to button",'012'!$J$1:$ZW$1,0),0)
+N("309 checkbox"),
IF($C925="309 LCR Summary0",VLOOKUP("Notes990",'309'!$P:$ZZ,MATCH("Link to button",'309'!$P$1:$ZZ$1,0),0)
+N("313 checkboxes"),
IF($C925="313 Financial Information0LcmVsScr",IF($C925="309 LCR Summary0",VLOOKUP("LcmVsScr",'309'!$N:$ZZ,MATCH("Link to button",'309'!$N$1:$ZZ$1,0),0),
IF($C925="313 Financial Information0LcrDocAttached",IF($C925="309 LCR Summary0",VLOOKUP("LcrDocAttached",'309'!$N:$ZZ,MATCH("Link to button",'309'!$N$1:$ZZ$1,0),
0)))))))=1,TRUE,FALSE)
))),"")</f>
        <v/>
      </c>
    </row>
    <row r="926" spans="1:8">
      <c r="A926" s="237" t="e">
        <f>VLOOKUP($G926,CSVLookups!$B:$R,MATCH(A$1,CSVLookups!$B$1:$R$1,0),FALSE)</f>
        <v>#N/A</v>
      </c>
      <c r="B926" s="237" t="e">
        <f>VLOOKUP($G926,CSVLookups!$B:$R,MATCH(B$1,CSVLookups!$B$1:$R$1,0),FALSE)</f>
        <v>#N/A</v>
      </c>
      <c r="C926" s="238" t="e">
        <f t="shared" si="14"/>
        <v>#N/A</v>
      </c>
      <c r="D926" s="238" t="e">
        <f>IF(AND(VALUE(LEFT($A926,3))=309,LEN($B926)=3),VLOOKUP(VALUE(MID($B926,2,2)),_309_Table1,MATCH(MID($B926,1,1),_309_Table1_ColumnLookup,0),FALSE),
  IF($C926="309 LCR SummaryA",OneYearSCR,IF($C926="309 LCR SummaryB",UltimateSCR,IF(VALUE(LEFT($A926,3))=309,VLOOKUP(VALUE(MID($B926,2,1)),_309_Table1,MATCH(MID($B926,1,1),_309_Table1_ColumnLookup,0),FALSE)
+N("309"),
  IF(VALUE(LEFT($A926,3))=310,VLOOKUP(VALUE(MID($B926,2,1)),_310_Table1,MATCH(MID($B926,1,1),_310_Table1_ColumnLookup,0),FALSE)
+N("310"),
  IF(AND(VALUE(LEFT($A926,3))=311,LEN($I926)=4),VLOOKUP($I926,_311_Table1,MATCH($B926,_311_Table1_ColumnLookup,0),FALSE),
  IF(AND(VALUE(LEFT($A926,3))=311,OR($B926="I2",$B926="J2",$B926="K2",$B926="L2")),VLOOKUP('311'!$G$58,_311_Table1,MATCH(MID($B926,1,1),_311_Table1_ColumnLookup,0),FALSE),
  IF(AND(VALUE(LEFT($A926,3))=311,RIGHT($B926,5)="Total"),VLOOKUP('311'!$G$59,_311_Table1,MATCH(MID($B926,1,1),_311_Table1_ColumnLookup,0),FALSE),
  IF(VALUE(LEFT($A926,3))=311,VLOOKUP(VALUE(MID($B926,2,1)),_311_Table1,MATCH(MID($B926,1,1),_311_Table1_ColumnLookup,0),FALSE)
+N("311"),
  IF(AND(VALUE(LEFT($A926,3))=312,LEFT($G926,10)="Unincepted",$B926="G "),VLOOKUP(" ULO",_312_Table1,MATCH('312'!$N$16,_312_Table1_ColumnLookup,0),FALSE),
  IF(AND(VALUE(LEFT($A926,3))=312,LEFT($G926,10)="Unincepted",$B926="O "),VLOOKUP(" ULO",_312_Table1,MATCH('312'!$V$16,_312_Table1_ColumnLookup,0),FALSE),
  IF(AND(VALUE(LEFT($A926,3))=312,LEFT($G926,10)="Unincepted",$B926="Q "),VLOOKUP(" ULO",_312_Table1,MATCH('312'!$X$16,_312_Table1_ColumnLookup,0),FALSE),
  IF(AND(VALUE(LEFT($A926,3))=312,LEFT($G926,10)="Unincepted"),VLOOKUP(" ULO",_312_Table1,MATCH(LEFT($B926,1),_312_Table1_ColumnLookup,0),FALSE),
  IF(AND(VALUE(LEFT($A926,3))=312,LEFT($G926,5)="Total",$B926="G "),VLOOKUP('312'!$F$80,_312_Table1,MATCH('312'!$N$16,_312_Table1_ColumnLookup,0),FALSE),
  IF(AND(VALUE(LEFT($A926,3))=312,LEFT($G926,5)="Total",$B926="O "),VLOOKUP('312'!$F$80,_312_Table1,MATCH('312'!$V$16,_312_Table1_ColumnLookup,0),FALSE),
  IF(AND(VALUE(LEFT($A926,3))=312,LEFT($G926,5)="Total",$B926="Q "),VLOOKUP('312'!$F$80,_312_Table1,MATCH('312'!$X$16,_312_Table1_ColumnLookup,0),FALSE),
  IF(AND(VALUE(LEFT($A926,3))=312,LEFT($G926,5)="Total"),VLOOKUP('312'!$F$80,_312_Table1,MATCH(LEFT($B926,1),_312_Table1_ColumnLookup,0),FALSE),
  IF(AND(VALUE(LEFT($A926,3))=312,LEN($I926)=4,$B926="G"),VLOOKUP($I926,_312_Table1,MATCH('312'!$N$16,_312_Table1_ColumnLookup,0),FALSE),
  IF(AND(VALUE(LEFT($A926,3))=312,LEN($I926)=4,$B926="O"),VLOOKUP($I926,_312_Table1,MATCH('312'!$V$16,_312_Table1_ColumnLookup,0),FALSE),
  IF(AND(VALUE(LEFT($A926,3))=312,LEN($I926)=4,$B926="Q"),VLOOKUP($I926,_312_Table1,MATCH('312'!$X$16,_312_Table1_ColumnLookup,0),FALSE),
  IF(AND(VALUE(LEFT($A926,3))=312,LEN($I926)=4),VLOOKUP($I926,_312_Table1,MATCH(LEFT($B926,1),_312_Table1_ColumnLookup,0),FALSE)
+N("312"),
  IF(VALUE(LEFT($A926,3))=313,VLOOKUP(VALUE(MID($B926,2,1)),_313_Table1,MATCH(MID($B926,1,1),_313_Table1_ColumnLookup,0),FALSE)
+N("313"),
  IF(AND(VALUE(LEFT($A926,3))=314,LEN($B926)=3),VLOOKUP(VALUE(MID($B926,2,2)),_314_Table1,MATCH(MID($B926,1,1),_314_Table1_ColumnLookup,0),FALSE),
  IF(VALUE(LEFT($A926,3))=314,VLOOKUP(VALUE(MID($B926,2,1)),_314_Table1,MATCH(MID($B926,1,1),_314_Table1_ColumnLookup,0),FALSE)
+N("314"),
""))))))))))))))))))))))))</f>
        <v>#N/A</v>
      </c>
      <c r="E926" s="238" t="e">
        <f>IF(AND(VALUE(LEFT($A926,3))=309,LEN($B926)=3),VLOOKUP(VALUE(MID($B926,2,2)),_309_Table2,MATCH(MID($B926,1,1),_309_Table2_ColumnLookup,0),FALSE),
  IF($C926="309 LCR SummaryA",OneYearSCR,IF($C926="309 LCR SummaryB",UltimateSCR,IF(VALUE(LEFT($A926,3))=309,VLOOKUP(VALUE(MID($B926,2,1)),_309_Table2,MATCH(MID($B926,1,1),_309_Table2_ColumnLookup,0),FALSE)
+N("309"),
  IF(VALUE(LEFT($A926,3))=310,VLOOKUP(VALUE(MID($B926,2,1)),_310_Table2,MATCH(MID($B926,1,1),_310_Table2_ColumnLookup,0),FALSE)
+N("310"),
  IF(AND(VALUE(LEFT($A926,3))=311,LEN($I926)=4),VLOOKUP($I926,_311_Table2,MATCH($B926,_311_Table2_ColumnLookup,0),FALSE),
  IF(AND(VALUE(LEFT($A926,3))=311,OR($B926="I2",$B926="J2",$B926="K2",$B926="L2")),VLOOKUP('311'!$G$58,_311_Table2,MATCH(MID($B926,1,1),_311_Table2_ColumnLookup,0),FALSE),
  IF(AND(VALUE(LEFT($A926,3))=311,RIGHT($B926,5)="Total"),VLOOKUP('311'!$G$59,_311_Table2,MATCH(MID($B926,1,1),_311_Table2_ColumnLookup,0),FALSE),
  IF(VALUE(LEFT($A926,3))=311,VLOOKUP(VALUE(MID($B926,2,1)),_311_Table2,MATCH(MID($B926,1,1),_311_Table2_ColumnLookup,0),FALSE)
+N("311"),
  IF(AND(VALUE(LEFT($A926,3))=312,LEFT($G926,10)="Unincepted",$B926="G "),VLOOKUP(" ULO",_312_Table2,MATCH('312'!$N$16,_312_Table2_ColumnLookup,0),FALSE),
  IF(AND(VALUE(LEFT($A926,3))=312,LEFT($G926,10)="Unincepted",$B926="O "),VLOOKUP(" ULO",_312_Table2,MATCH('312'!$V$16,_312_Table2_ColumnLookup,0),FALSE),
  IF(AND(VALUE(LEFT($A926,3))=312,LEFT($G926,10)="Unincepted",$B926="Q "),VLOOKUP(" ULO",_312_Table2,MATCH('312'!$X$16,_312_Table2_ColumnLookup,0),FALSE),
  IF(AND(VALUE(LEFT($A926,3))=312,LEFT($G926,10)="Unincepted"),VLOOKUP(" ULO",_312_Table2,MATCH(LEFT($B926,1),_312_Table2_ColumnLookup,0),FALSE),
  IF(AND(VALUE(LEFT($A926,3))=312,LEFT($G926,5)="Total",$B926="G "),VLOOKUP('312'!$F$80,_312_Table2,MATCH('312'!$N$16,_312_Table2_ColumnLookup,0),FALSE),
  IF(AND(VALUE(LEFT($A926,3))=312,LEFT($G926,5)="Total",$B926="O "),VLOOKUP('312'!$F$80,_312_Table2,MATCH('312'!$V$16,_312_Table2_ColumnLookup,0),FALSE),
  IF(AND(VALUE(LEFT($A926,3))=312,LEFT($G926,5)="Total",$B926="Q "),VLOOKUP('312'!$F$80,_312_Table2,MATCH('312'!$X$16,_312_Table2_ColumnLookup,0),FALSE),
  IF(AND(VALUE(LEFT($A926,3))=312,LEFT($G926,5)="Total"),VLOOKUP('312'!$F$80,_312_Table2,MATCH(LEFT($B926,1),_312_Table2_ColumnLookup,0),FALSE),
  IF(AND(VALUE(LEFT($A926,3))=312,LEN($I926)=4,$B926="G"),VLOOKUP($I926,_312_Table2,MATCH('312'!$N$16,_312_Table2_ColumnLookup,0),FALSE),
  IF(AND(VALUE(LEFT($A926,3))=312,LEN($I926)=4,$B926="O"),VLOOKUP($I926,_312_Table2,MATCH('312'!$V$16,_312_Table2_ColumnLookup,0),FALSE),
  IF(AND(VALUE(LEFT($A926,3))=312,LEN($I926)=4,$B926="Q"),VLOOKUP($I926,_312_Table2,MATCH('312'!$X$16,_312_Table2_ColumnLookup,0),FALSE),
  IF(AND(VALUE(LEFT($A926,3))=312,LEN($I926)=4),VLOOKUP($I926,_312_Table2,MATCH(LEFT($B926,1),_312_Table2_ColumnLookup,0),FALSE)
+N("312"),
  IF(VALUE(LEFT($A926,3))=313,VLOOKUP(VALUE(MID($B926,2,1)),_313_Table2,MATCH(MID($B926,1,1),_313_Table2_ColumnLookup,0),FALSE)
+N("313"),
  IF(AND(VALUE(LEFT($A926,3))=314,LEN($B926)=3),VLOOKUP(VALUE(MID($B926,2,2)),_314_Table2,MATCH(MID($B926,1,1),_314_Table2_ColumnLookup,0),FALSE),
  IF(VALUE(LEFT($A926,3))=314,VLOOKUP(VALUE(MID($B926,2,1)),_314_Table2,MATCH(MID($B926,1,1),_314_Table2_ColumnLookup,0),FALSE)
+N("314"),
""))))))))))))))))))))))))</f>
        <v>#N/A</v>
      </c>
      <c r="F926" s="238" t="e">
        <f>IF(AND(VALUE(LEFT($A926,3))=309,LEN($B926)=3),VLOOKUP(VALUE(MID($B926,2,2)),_309_Table3,MATCH(MID($B926,1,1),_309_Table3_ColumnLookup,0),FALSE),
  IF($C926="309 LCR SummaryA",OneYearSCR,IF($C926="309 LCR SummaryB",UltimateSCR,IF(VALUE(LEFT($A926,3))=309,VLOOKUP(VALUE(MID($B926,2,1)),_309_Table3,MATCH(MID($B926,1,1),_309_Table3_ColumnLookup,0),FALSE)
+N("309"),
  IF(VALUE(LEFT($A926,3))=310,VLOOKUP(VALUE(MID($B926,2,1)),_310_Table3,MATCH(MID($B926,1,1),_310_Table3_ColumnLookup,0),FALSE)
+N("310"),
  IF(AND(VALUE(LEFT($A926,3))=311,LEN($I926)=4),VLOOKUP($I926,_311_Table3,MATCH($B926,_311_Table3_ColumnLookup,0),FALSE),
  IF(AND(VALUE(LEFT($A926,3))=311,OR($B926="I2",$B926="J2",$B926="K2",$B926="L2")),VLOOKUP('311'!$G$58,_311_Table3,MATCH(MID($B926,1,1),_311_Table3_ColumnLookup,0),FALSE),
  IF(AND(VALUE(LEFT($A926,3))=311,RIGHT($B926,5)="Total"),VLOOKUP('311'!$G$59,_311_Table3,MATCH(MID($B926,1,1),_311_Table3_ColumnLookup,0),FALSE),
  IF(VALUE(LEFT($A926,3))=311,VLOOKUP(VALUE(MID($B926,2,1)),_311_Table3,MATCH(MID($B926,1,1),_311_Table3_ColumnLookup,0),FALSE)
+N("311"),
  IF(AND(VALUE(LEFT($A926,3))=312,LEFT($G926,10)="Unincepted",$B926="G "),VLOOKUP(" ULO",_312_Table3,MATCH('312'!$N$16,_312_Table3_ColumnLookup,0),FALSE),
  IF(AND(VALUE(LEFT($A926,3))=312,LEFT($G926,10)="Unincepted",$B926="O "),VLOOKUP(" ULO",_312_Table3,MATCH('312'!$V$16,_312_Table3_ColumnLookup,0),FALSE),
  IF(AND(VALUE(LEFT($A926,3))=312,LEFT($G926,10)="Unincepted",$B926="Q "),VLOOKUP(" ULO",_312_Table3,MATCH('312'!$X$16,_312_Table3_ColumnLookup,0),FALSE),
  IF(AND(VALUE(LEFT($A926,3))=312,LEFT($G926,10)="Unincepted"),VLOOKUP(" ULO",_312_Table3,MATCH(LEFT($B926,1),_312_Table3_ColumnLookup,0),FALSE),
  IF(AND(VALUE(LEFT($A926,3))=312,LEFT($G926,5)="Total",$B926="G "),VLOOKUP('312'!$F$80,_312_Table3,MATCH('312'!$N$16,_312_Table3_ColumnLookup,0),FALSE),
  IF(AND(VALUE(LEFT($A926,3))=312,LEFT($G926,5)="Total",$B926="O "),VLOOKUP('312'!$F$80,_312_Table3,MATCH('312'!$V$16,_312_Table3_ColumnLookup,0),FALSE),
  IF(AND(VALUE(LEFT($A926,3))=312,LEFT($G926,5)="Total",$B926="Q "),VLOOKUP('312'!$F$80,_312_Table3,MATCH('312'!$X$16,_312_Table3_ColumnLookup,0),FALSE),
  IF(AND(VALUE(LEFT($A926,3))=312,LEFT($G926,5)="Total"),VLOOKUP('312'!$F$80,_312_Table3,MATCH(LEFT($B926,1),_312_Table3_ColumnLookup,0),FALSE),
  IF(AND(VALUE(LEFT($A926,3))=312,LEN($I926)=4,$B926="G"),VLOOKUP($I926,_312_Table3,MATCH('312'!$N$16,_312_Table3_ColumnLookup,0),FALSE),
  IF(AND(VALUE(LEFT($A926,3))=312,LEN($I926)=4,$B926="O"),VLOOKUP($I926,_312_Table3,MATCH('312'!$V$16,_312_Table3_ColumnLookup,0),FALSE),
  IF(AND(VALUE(LEFT($A926,3))=312,LEN($I926)=4,$B926="Q"),VLOOKUP($I926,_312_Table3,MATCH('312'!$X$16,_312_Table3_ColumnLookup,0),FALSE),
  IF(AND(VALUE(LEFT($A926,3))=312,LEN($I926)=4),VLOOKUP($I926,_312_Table3,MATCH(LEFT($B926,1),_312_Table3_ColumnLookup,0),FALSE)
+N("312"),
  IF(VALUE(LEFT($A926,3))=313,VLOOKUP(VALUE(MID($B926,2,1)),_313_Table3,MATCH(MID($B926,1,1),_313_Table3_ColumnLookup,0),FALSE)
+N("313"),
  IF(AND(VALUE(LEFT($A926,3))=314,LEN($B926)=3),VLOOKUP(VALUE(MID($B926,2,2)),_314_Table3,MATCH(MID($B926,1,1),_314_Table3_ColumnLookup,0),FALSE),
  IF(VALUE(LEFT($A926,3))=314,VLOOKUP(VALUE(MID($B926,2,1)),_314_Table3,MATCH(MID($B926,1,1),_314_Table3_ColumnLookup,0),FALSE)
+N("314"),
""))))))))))))))))))))))))</f>
        <v>#N/A</v>
      </c>
      <c r="H926" s="321" t="str">
        <f>IFERROR(
IF(ISERROR($D926)=FALSE,$D926,IF(ISERROR($E926)=FALSE,$E926,IF(ISERROR($F926)=FALSE,$F926
+N("012 checkboxes"),
IF(
IF(OR(LEFT($A926,9)="Syndicate",LEFT($A926,12)="NewSyndicate"),VLOOKUP($A926,'012'!$J:$ZW,MATCH("Link to button",'012'!$J$1:$ZW$1,0),0)
+N("309 checkbox"),
IF($C926="309 LCR Summary0",VLOOKUP("Notes990",'309'!$P:$ZZ,MATCH("Link to button",'309'!$P$1:$ZZ$1,0),0)
+N("313 checkboxes"),
IF($C926="313 Financial Information0LcmVsScr",IF($C926="309 LCR Summary0",VLOOKUP("LcmVsScr",'309'!$N:$ZZ,MATCH("Link to button",'309'!$N$1:$ZZ$1,0),0),
IF($C926="313 Financial Information0LcrDocAttached",IF($C926="309 LCR Summary0",VLOOKUP("LcrDocAttached",'309'!$N:$ZZ,MATCH("Link to button",'309'!$N$1:$ZZ$1,0),
0)))))))=1,TRUE,FALSE)
))),"")</f>
        <v/>
      </c>
    </row>
    <row r="927" spans="1:8">
      <c r="A927" s="237" t="e">
        <f>VLOOKUP($G927,CSVLookups!$B:$R,MATCH(A$1,CSVLookups!$B$1:$R$1,0),FALSE)</f>
        <v>#N/A</v>
      </c>
      <c r="B927" s="237" t="e">
        <f>VLOOKUP($G927,CSVLookups!$B:$R,MATCH(B$1,CSVLookups!$B$1:$R$1,0),FALSE)</f>
        <v>#N/A</v>
      </c>
      <c r="C927" s="238" t="e">
        <f t="shared" si="14"/>
        <v>#N/A</v>
      </c>
      <c r="D927" s="238" t="e">
        <f>IF(AND(VALUE(LEFT($A927,3))=309,LEN($B927)=3),VLOOKUP(VALUE(MID($B927,2,2)),_309_Table1,MATCH(MID($B927,1,1),_309_Table1_ColumnLookup,0),FALSE),
  IF($C927="309 LCR SummaryA",OneYearSCR,IF($C927="309 LCR SummaryB",UltimateSCR,IF(VALUE(LEFT($A927,3))=309,VLOOKUP(VALUE(MID($B927,2,1)),_309_Table1,MATCH(MID($B927,1,1),_309_Table1_ColumnLookup,0),FALSE)
+N("309"),
  IF(VALUE(LEFT($A927,3))=310,VLOOKUP(VALUE(MID($B927,2,1)),_310_Table1,MATCH(MID($B927,1,1),_310_Table1_ColumnLookup,0),FALSE)
+N("310"),
  IF(AND(VALUE(LEFT($A927,3))=311,LEN($I927)=4),VLOOKUP($I927,_311_Table1,MATCH($B927,_311_Table1_ColumnLookup,0),FALSE),
  IF(AND(VALUE(LEFT($A927,3))=311,OR($B927="I2",$B927="J2",$B927="K2",$B927="L2")),VLOOKUP('311'!$G$58,_311_Table1,MATCH(MID($B927,1,1),_311_Table1_ColumnLookup,0),FALSE),
  IF(AND(VALUE(LEFT($A927,3))=311,RIGHT($B927,5)="Total"),VLOOKUP('311'!$G$59,_311_Table1,MATCH(MID($B927,1,1),_311_Table1_ColumnLookup,0),FALSE),
  IF(VALUE(LEFT($A927,3))=311,VLOOKUP(VALUE(MID($B927,2,1)),_311_Table1,MATCH(MID($B927,1,1),_311_Table1_ColumnLookup,0),FALSE)
+N("311"),
  IF(AND(VALUE(LEFT($A927,3))=312,LEFT($G927,10)="Unincepted",$B927="G "),VLOOKUP(" ULO",_312_Table1,MATCH('312'!$N$16,_312_Table1_ColumnLookup,0),FALSE),
  IF(AND(VALUE(LEFT($A927,3))=312,LEFT($G927,10)="Unincepted",$B927="O "),VLOOKUP(" ULO",_312_Table1,MATCH('312'!$V$16,_312_Table1_ColumnLookup,0),FALSE),
  IF(AND(VALUE(LEFT($A927,3))=312,LEFT($G927,10)="Unincepted",$B927="Q "),VLOOKUP(" ULO",_312_Table1,MATCH('312'!$X$16,_312_Table1_ColumnLookup,0),FALSE),
  IF(AND(VALUE(LEFT($A927,3))=312,LEFT($G927,10)="Unincepted"),VLOOKUP(" ULO",_312_Table1,MATCH(LEFT($B927,1),_312_Table1_ColumnLookup,0),FALSE),
  IF(AND(VALUE(LEFT($A927,3))=312,LEFT($G927,5)="Total",$B927="G "),VLOOKUP('312'!$F$80,_312_Table1,MATCH('312'!$N$16,_312_Table1_ColumnLookup,0),FALSE),
  IF(AND(VALUE(LEFT($A927,3))=312,LEFT($G927,5)="Total",$B927="O "),VLOOKUP('312'!$F$80,_312_Table1,MATCH('312'!$V$16,_312_Table1_ColumnLookup,0),FALSE),
  IF(AND(VALUE(LEFT($A927,3))=312,LEFT($G927,5)="Total",$B927="Q "),VLOOKUP('312'!$F$80,_312_Table1,MATCH('312'!$X$16,_312_Table1_ColumnLookup,0),FALSE),
  IF(AND(VALUE(LEFT($A927,3))=312,LEFT($G927,5)="Total"),VLOOKUP('312'!$F$80,_312_Table1,MATCH(LEFT($B927,1),_312_Table1_ColumnLookup,0),FALSE),
  IF(AND(VALUE(LEFT($A927,3))=312,LEN($I927)=4,$B927="G"),VLOOKUP($I927,_312_Table1,MATCH('312'!$N$16,_312_Table1_ColumnLookup,0),FALSE),
  IF(AND(VALUE(LEFT($A927,3))=312,LEN($I927)=4,$B927="O"),VLOOKUP($I927,_312_Table1,MATCH('312'!$V$16,_312_Table1_ColumnLookup,0),FALSE),
  IF(AND(VALUE(LEFT($A927,3))=312,LEN($I927)=4,$B927="Q"),VLOOKUP($I927,_312_Table1,MATCH('312'!$X$16,_312_Table1_ColumnLookup,0),FALSE),
  IF(AND(VALUE(LEFT($A927,3))=312,LEN($I927)=4),VLOOKUP($I927,_312_Table1,MATCH(LEFT($B927,1),_312_Table1_ColumnLookup,0),FALSE)
+N("312"),
  IF(VALUE(LEFT($A927,3))=313,VLOOKUP(VALUE(MID($B927,2,1)),_313_Table1,MATCH(MID($B927,1,1),_313_Table1_ColumnLookup,0),FALSE)
+N("313"),
  IF(AND(VALUE(LEFT($A927,3))=314,LEN($B927)=3),VLOOKUP(VALUE(MID($B927,2,2)),_314_Table1,MATCH(MID($B927,1,1),_314_Table1_ColumnLookup,0),FALSE),
  IF(VALUE(LEFT($A927,3))=314,VLOOKUP(VALUE(MID($B927,2,1)),_314_Table1,MATCH(MID($B927,1,1),_314_Table1_ColumnLookup,0),FALSE)
+N("314"),
""))))))))))))))))))))))))</f>
        <v>#N/A</v>
      </c>
      <c r="E927" s="238" t="e">
        <f>IF(AND(VALUE(LEFT($A927,3))=309,LEN($B927)=3),VLOOKUP(VALUE(MID($B927,2,2)),_309_Table2,MATCH(MID($B927,1,1),_309_Table2_ColumnLookup,0),FALSE),
  IF($C927="309 LCR SummaryA",OneYearSCR,IF($C927="309 LCR SummaryB",UltimateSCR,IF(VALUE(LEFT($A927,3))=309,VLOOKUP(VALUE(MID($B927,2,1)),_309_Table2,MATCH(MID($B927,1,1),_309_Table2_ColumnLookup,0),FALSE)
+N("309"),
  IF(VALUE(LEFT($A927,3))=310,VLOOKUP(VALUE(MID($B927,2,1)),_310_Table2,MATCH(MID($B927,1,1),_310_Table2_ColumnLookup,0),FALSE)
+N("310"),
  IF(AND(VALUE(LEFT($A927,3))=311,LEN($I927)=4),VLOOKUP($I927,_311_Table2,MATCH($B927,_311_Table2_ColumnLookup,0),FALSE),
  IF(AND(VALUE(LEFT($A927,3))=311,OR($B927="I2",$B927="J2",$B927="K2",$B927="L2")),VLOOKUP('311'!$G$58,_311_Table2,MATCH(MID($B927,1,1),_311_Table2_ColumnLookup,0),FALSE),
  IF(AND(VALUE(LEFT($A927,3))=311,RIGHT($B927,5)="Total"),VLOOKUP('311'!$G$59,_311_Table2,MATCH(MID($B927,1,1),_311_Table2_ColumnLookup,0),FALSE),
  IF(VALUE(LEFT($A927,3))=311,VLOOKUP(VALUE(MID($B927,2,1)),_311_Table2,MATCH(MID($B927,1,1),_311_Table2_ColumnLookup,0),FALSE)
+N("311"),
  IF(AND(VALUE(LEFT($A927,3))=312,LEFT($G927,10)="Unincepted",$B927="G "),VLOOKUP(" ULO",_312_Table2,MATCH('312'!$N$16,_312_Table2_ColumnLookup,0),FALSE),
  IF(AND(VALUE(LEFT($A927,3))=312,LEFT($G927,10)="Unincepted",$B927="O "),VLOOKUP(" ULO",_312_Table2,MATCH('312'!$V$16,_312_Table2_ColumnLookup,0),FALSE),
  IF(AND(VALUE(LEFT($A927,3))=312,LEFT($G927,10)="Unincepted",$B927="Q "),VLOOKUP(" ULO",_312_Table2,MATCH('312'!$X$16,_312_Table2_ColumnLookup,0),FALSE),
  IF(AND(VALUE(LEFT($A927,3))=312,LEFT($G927,10)="Unincepted"),VLOOKUP(" ULO",_312_Table2,MATCH(LEFT($B927,1),_312_Table2_ColumnLookup,0),FALSE),
  IF(AND(VALUE(LEFT($A927,3))=312,LEFT($G927,5)="Total",$B927="G "),VLOOKUP('312'!$F$80,_312_Table2,MATCH('312'!$N$16,_312_Table2_ColumnLookup,0),FALSE),
  IF(AND(VALUE(LEFT($A927,3))=312,LEFT($G927,5)="Total",$B927="O "),VLOOKUP('312'!$F$80,_312_Table2,MATCH('312'!$V$16,_312_Table2_ColumnLookup,0),FALSE),
  IF(AND(VALUE(LEFT($A927,3))=312,LEFT($G927,5)="Total",$B927="Q "),VLOOKUP('312'!$F$80,_312_Table2,MATCH('312'!$X$16,_312_Table2_ColumnLookup,0),FALSE),
  IF(AND(VALUE(LEFT($A927,3))=312,LEFT($G927,5)="Total"),VLOOKUP('312'!$F$80,_312_Table2,MATCH(LEFT($B927,1),_312_Table2_ColumnLookup,0),FALSE),
  IF(AND(VALUE(LEFT($A927,3))=312,LEN($I927)=4,$B927="G"),VLOOKUP($I927,_312_Table2,MATCH('312'!$N$16,_312_Table2_ColumnLookup,0),FALSE),
  IF(AND(VALUE(LEFT($A927,3))=312,LEN($I927)=4,$B927="O"),VLOOKUP($I927,_312_Table2,MATCH('312'!$V$16,_312_Table2_ColumnLookup,0),FALSE),
  IF(AND(VALUE(LEFT($A927,3))=312,LEN($I927)=4,$B927="Q"),VLOOKUP($I927,_312_Table2,MATCH('312'!$X$16,_312_Table2_ColumnLookup,0),FALSE),
  IF(AND(VALUE(LEFT($A927,3))=312,LEN($I927)=4),VLOOKUP($I927,_312_Table2,MATCH(LEFT($B927,1),_312_Table2_ColumnLookup,0),FALSE)
+N("312"),
  IF(VALUE(LEFT($A927,3))=313,VLOOKUP(VALUE(MID($B927,2,1)),_313_Table2,MATCH(MID($B927,1,1),_313_Table2_ColumnLookup,0),FALSE)
+N("313"),
  IF(AND(VALUE(LEFT($A927,3))=314,LEN($B927)=3),VLOOKUP(VALUE(MID($B927,2,2)),_314_Table2,MATCH(MID($B927,1,1),_314_Table2_ColumnLookup,0),FALSE),
  IF(VALUE(LEFT($A927,3))=314,VLOOKUP(VALUE(MID($B927,2,1)),_314_Table2,MATCH(MID($B927,1,1),_314_Table2_ColumnLookup,0),FALSE)
+N("314"),
""))))))))))))))))))))))))</f>
        <v>#N/A</v>
      </c>
      <c r="F927" s="238" t="e">
        <f>IF(AND(VALUE(LEFT($A927,3))=309,LEN($B927)=3),VLOOKUP(VALUE(MID($B927,2,2)),_309_Table3,MATCH(MID($B927,1,1),_309_Table3_ColumnLookup,0),FALSE),
  IF($C927="309 LCR SummaryA",OneYearSCR,IF($C927="309 LCR SummaryB",UltimateSCR,IF(VALUE(LEFT($A927,3))=309,VLOOKUP(VALUE(MID($B927,2,1)),_309_Table3,MATCH(MID($B927,1,1),_309_Table3_ColumnLookup,0),FALSE)
+N("309"),
  IF(VALUE(LEFT($A927,3))=310,VLOOKUP(VALUE(MID($B927,2,1)),_310_Table3,MATCH(MID($B927,1,1),_310_Table3_ColumnLookup,0),FALSE)
+N("310"),
  IF(AND(VALUE(LEFT($A927,3))=311,LEN($I927)=4),VLOOKUP($I927,_311_Table3,MATCH($B927,_311_Table3_ColumnLookup,0),FALSE),
  IF(AND(VALUE(LEFT($A927,3))=311,OR($B927="I2",$B927="J2",$B927="K2",$B927="L2")),VLOOKUP('311'!$G$58,_311_Table3,MATCH(MID($B927,1,1),_311_Table3_ColumnLookup,0),FALSE),
  IF(AND(VALUE(LEFT($A927,3))=311,RIGHT($B927,5)="Total"),VLOOKUP('311'!$G$59,_311_Table3,MATCH(MID($B927,1,1),_311_Table3_ColumnLookup,0),FALSE),
  IF(VALUE(LEFT($A927,3))=311,VLOOKUP(VALUE(MID($B927,2,1)),_311_Table3,MATCH(MID($B927,1,1),_311_Table3_ColumnLookup,0),FALSE)
+N("311"),
  IF(AND(VALUE(LEFT($A927,3))=312,LEFT($G927,10)="Unincepted",$B927="G "),VLOOKUP(" ULO",_312_Table3,MATCH('312'!$N$16,_312_Table3_ColumnLookup,0),FALSE),
  IF(AND(VALUE(LEFT($A927,3))=312,LEFT($G927,10)="Unincepted",$B927="O "),VLOOKUP(" ULO",_312_Table3,MATCH('312'!$V$16,_312_Table3_ColumnLookup,0),FALSE),
  IF(AND(VALUE(LEFT($A927,3))=312,LEFT($G927,10)="Unincepted",$B927="Q "),VLOOKUP(" ULO",_312_Table3,MATCH('312'!$X$16,_312_Table3_ColumnLookup,0),FALSE),
  IF(AND(VALUE(LEFT($A927,3))=312,LEFT($G927,10)="Unincepted"),VLOOKUP(" ULO",_312_Table3,MATCH(LEFT($B927,1),_312_Table3_ColumnLookup,0),FALSE),
  IF(AND(VALUE(LEFT($A927,3))=312,LEFT($G927,5)="Total",$B927="G "),VLOOKUP('312'!$F$80,_312_Table3,MATCH('312'!$N$16,_312_Table3_ColumnLookup,0),FALSE),
  IF(AND(VALUE(LEFT($A927,3))=312,LEFT($G927,5)="Total",$B927="O "),VLOOKUP('312'!$F$80,_312_Table3,MATCH('312'!$V$16,_312_Table3_ColumnLookup,0),FALSE),
  IF(AND(VALUE(LEFT($A927,3))=312,LEFT($G927,5)="Total",$B927="Q "),VLOOKUP('312'!$F$80,_312_Table3,MATCH('312'!$X$16,_312_Table3_ColumnLookup,0),FALSE),
  IF(AND(VALUE(LEFT($A927,3))=312,LEFT($G927,5)="Total"),VLOOKUP('312'!$F$80,_312_Table3,MATCH(LEFT($B927,1),_312_Table3_ColumnLookup,0),FALSE),
  IF(AND(VALUE(LEFT($A927,3))=312,LEN($I927)=4,$B927="G"),VLOOKUP($I927,_312_Table3,MATCH('312'!$N$16,_312_Table3_ColumnLookup,0),FALSE),
  IF(AND(VALUE(LEFT($A927,3))=312,LEN($I927)=4,$B927="O"),VLOOKUP($I927,_312_Table3,MATCH('312'!$V$16,_312_Table3_ColumnLookup,0),FALSE),
  IF(AND(VALUE(LEFT($A927,3))=312,LEN($I927)=4,$B927="Q"),VLOOKUP($I927,_312_Table3,MATCH('312'!$X$16,_312_Table3_ColumnLookup,0),FALSE),
  IF(AND(VALUE(LEFT($A927,3))=312,LEN($I927)=4),VLOOKUP($I927,_312_Table3,MATCH(LEFT($B927,1),_312_Table3_ColumnLookup,0),FALSE)
+N("312"),
  IF(VALUE(LEFT($A927,3))=313,VLOOKUP(VALUE(MID($B927,2,1)),_313_Table3,MATCH(MID($B927,1,1),_313_Table3_ColumnLookup,0),FALSE)
+N("313"),
  IF(AND(VALUE(LEFT($A927,3))=314,LEN($B927)=3),VLOOKUP(VALUE(MID($B927,2,2)),_314_Table3,MATCH(MID($B927,1,1),_314_Table3_ColumnLookup,0),FALSE),
  IF(VALUE(LEFT($A927,3))=314,VLOOKUP(VALUE(MID($B927,2,1)),_314_Table3,MATCH(MID($B927,1,1),_314_Table3_ColumnLookup,0),FALSE)
+N("314"),
""))))))))))))))))))))))))</f>
        <v>#N/A</v>
      </c>
      <c r="H927" s="321" t="str">
        <f>IFERROR(
IF(ISERROR($D927)=FALSE,$D927,IF(ISERROR($E927)=FALSE,$E927,IF(ISERROR($F927)=FALSE,$F927
+N("012 checkboxes"),
IF(
IF(OR(LEFT($A927,9)="Syndicate",LEFT($A927,12)="NewSyndicate"),VLOOKUP($A927,'012'!$J:$ZW,MATCH("Link to button",'012'!$J$1:$ZW$1,0),0)
+N("309 checkbox"),
IF($C927="309 LCR Summary0",VLOOKUP("Notes990",'309'!$P:$ZZ,MATCH("Link to button",'309'!$P$1:$ZZ$1,0),0)
+N("313 checkboxes"),
IF($C927="313 Financial Information0LcmVsScr",IF($C927="309 LCR Summary0",VLOOKUP("LcmVsScr",'309'!$N:$ZZ,MATCH("Link to button",'309'!$N$1:$ZZ$1,0),0),
IF($C927="313 Financial Information0LcrDocAttached",IF($C927="309 LCR Summary0",VLOOKUP("LcrDocAttached",'309'!$N:$ZZ,MATCH("Link to button",'309'!$N$1:$ZZ$1,0),
0)))))))=1,TRUE,FALSE)
))),"")</f>
        <v/>
      </c>
    </row>
    <row r="928" spans="1:8">
      <c r="A928" s="237" t="e">
        <f>VLOOKUP($G928,CSVLookups!$B:$R,MATCH(A$1,CSVLookups!$B$1:$R$1,0),FALSE)</f>
        <v>#N/A</v>
      </c>
      <c r="B928" s="237" t="e">
        <f>VLOOKUP($G928,CSVLookups!$B:$R,MATCH(B$1,CSVLookups!$B$1:$R$1,0),FALSE)</f>
        <v>#N/A</v>
      </c>
      <c r="C928" s="238" t="e">
        <f t="shared" ref="C928:C991" si="15">IF(OR(LEFT($A928,4)="Base",LEFT($A928,4)="Synd",LEFT($A928,7)="NewSynd"),"",
IF(OR(AND(LEN($I928=0),OR(LEFT($A928,3)*1=311,LEFT($A928,3)*1=312,LEFT($A928,3)*1=313)),LEN($I928)=4),
CONCATENATE($A928,$B928,$I928,
IF(LEFT($G928,LEN("NetOfRI"))="NetOfRI","Net Insurance Claims brought forward",
IF(LEFT($G928,LEN("Adjustments"))="Adjustments","Adjustments",
IF(LEFT($G928,LEN("NewBusiness"))="NewBusiness","New Business",
IF(LEFT($G928,LEN("TotalClaims"))="TotalClaims","Total Claims",
IF(LEFT($G928,LEN("TotalAdjustments"))="TotalAdjustments","Adjustments",
IF(LEFT($G928,LEN("TotalNewBusiness"))="TotalNewBusiness","New Business",
IF(LEFT($G928,LEN("Unincepted"))="Unincepted","Unincepted",
IF(LEFT($G928,LEN("Total"))="Total","Total",
IF($G928="LcmVsScr","LcmVsScr",
IF($G928="LcrDocAttached","LcrDocAttached",
""))))))))))),CONCATENATE($A928,$B928)))</f>
        <v>#N/A</v>
      </c>
      <c r="D928" s="238" t="e">
        <f>IF(AND(VALUE(LEFT($A928,3))=309,LEN($B928)=3),VLOOKUP(VALUE(MID($B928,2,2)),_309_Table1,MATCH(MID($B928,1,1),_309_Table1_ColumnLookup,0),FALSE),
  IF($C928="309 LCR SummaryA",OneYearSCR,IF($C928="309 LCR SummaryB",UltimateSCR,IF(VALUE(LEFT($A928,3))=309,VLOOKUP(VALUE(MID($B928,2,1)),_309_Table1,MATCH(MID($B928,1,1),_309_Table1_ColumnLookup,0),FALSE)
+N("309"),
  IF(VALUE(LEFT($A928,3))=310,VLOOKUP(VALUE(MID($B928,2,1)),_310_Table1,MATCH(MID($B928,1,1),_310_Table1_ColumnLookup,0),FALSE)
+N("310"),
  IF(AND(VALUE(LEFT($A928,3))=311,LEN($I928)=4),VLOOKUP($I928,_311_Table1,MATCH($B928,_311_Table1_ColumnLookup,0),FALSE),
  IF(AND(VALUE(LEFT($A928,3))=311,OR($B928="I2",$B928="J2",$B928="K2",$B928="L2")),VLOOKUP('311'!$G$58,_311_Table1,MATCH(MID($B928,1,1),_311_Table1_ColumnLookup,0),FALSE),
  IF(AND(VALUE(LEFT($A928,3))=311,RIGHT($B928,5)="Total"),VLOOKUP('311'!$G$59,_311_Table1,MATCH(MID($B928,1,1),_311_Table1_ColumnLookup,0),FALSE),
  IF(VALUE(LEFT($A928,3))=311,VLOOKUP(VALUE(MID($B928,2,1)),_311_Table1,MATCH(MID($B928,1,1),_311_Table1_ColumnLookup,0),FALSE)
+N("311"),
  IF(AND(VALUE(LEFT($A928,3))=312,LEFT($G928,10)="Unincepted",$B928="G "),VLOOKUP(" ULO",_312_Table1,MATCH('312'!$N$16,_312_Table1_ColumnLookup,0),FALSE),
  IF(AND(VALUE(LEFT($A928,3))=312,LEFT($G928,10)="Unincepted",$B928="O "),VLOOKUP(" ULO",_312_Table1,MATCH('312'!$V$16,_312_Table1_ColumnLookup,0),FALSE),
  IF(AND(VALUE(LEFT($A928,3))=312,LEFT($G928,10)="Unincepted",$B928="Q "),VLOOKUP(" ULO",_312_Table1,MATCH('312'!$X$16,_312_Table1_ColumnLookup,0),FALSE),
  IF(AND(VALUE(LEFT($A928,3))=312,LEFT($G928,10)="Unincepted"),VLOOKUP(" ULO",_312_Table1,MATCH(LEFT($B928,1),_312_Table1_ColumnLookup,0),FALSE),
  IF(AND(VALUE(LEFT($A928,3))=312,LEFT($G928,5)="Total",$B928="G "),VLOOKUP('312'!$F$80,_312_Table1,MATCH('312'!$N$16,_312_Table1_ColumnLookup,0),FALSE),
  IF(AND(VALUE(LEFT($A928,3))=312,LEFT($G928,5)="Total",$B928="O "),VLOOKUP('312'!$F$80,_312_Table1,MATCH('312'!$V$16,_312_Table1_ColumnLookup,0),FALSE),
  IF(AND(VALUE(LEFT($A928,3))=312,LEFT($G928,5)="Total",$B928="Q "),VLOOKUP('312'!$F$80,_312_Table1,MATCH('312'!$X$16,_312_Table1_ColumnLookup,0),FALSE),
  IF(AND(VALUE(LEFT($A928,3))=312,LEFT($G928,5)="Total"),VLOOKUP('312'!$F$80,_312_Table1,MATCH(LEFT($B928,1),_312_Table1_ColumnLookup,0),FALSE),
  IF(AND(VALUE(LEFT($A928,3))=312,LEN($I928)=4,$B928="G"),VLOOKUP($I928,_312_Table1,MATCH('312'!$N$16,_312_Table1_ColumnLookup,0),FALSE),
  IF(AND(VALUE(LEFT($A928,3))=312,LEN($I928)=4,$B928="O"),VLOOKUP($I928,_312_Table1,MATCH('312'!$V$16,_312_Table1_ColumnLookup,0),FALSE),
  IF(AND(VALUE(LEFT($A928,3))=312,LEN($I928)=4,$B928="Q"),VLOOKUP($I928,_312_Table1,MATCH('312'!$X$16,_312_Table1_ColumnLookup,0),FALSE),
  IF(AND(VALUE(LEFT($A928,3))=312,LEN($I928)=4),VLOOKUP($I928,_312_Table1,MATCH(LEFT($B928,1),_312_Table1_ColumnLookup,0),FALSE)
+N("312"),
  IF(VALUE(LEFT($A928,3))=313,VLOOKUP(VALUE(MID($B928,2,1)),_313_Table1,MATCH(MID($B928,1,1),_313_Table1_ColumnLookup,0),FALSE)
+N("313"),
  IF(AND(VALUE(LEFT($A928,3))=314,LEN($B928)=3),VLOOKUP(VALUE(MID($B928,2,2)),_314_Table1,MATCH(MID($B928,1,1),_314_Table1_ColumnLookup,0),FALSE),
  IF(VALUE(LEFT($A928,3))=314,VLOOKUP(VALUE(MID($B928,2,1)),_314_Table1,MATCH(MID($B928,1,1),_314_Table1_ColumnLookup,0),FALSE)
+N("314"),
""))))))))))))))))))))))))</f>
        <v>#N/A</v>
      </c>
      <c r="E928" s="238" t="e">
        <f>IF(AND(VALUE(LEFT($A928,3))=309,LEN($B928)=3),VLOOKUP(VALUE(MID($B928,2,2)),_309_Table2,MATCH(MID($B928,1,1),_309_Table2_ColumnLookup,0),FALSE),
  IF($C928="309 LCR SummaryA",OneYearSCR,IF($C928="309 LCR SummaryB",UltimateSCR,IF(VALUE(LEFT($A928,3))=309,VLOOKUP(VALUE(MID($B928,2,1)),_309_Table2,MATCH(MID($B928,1,1),_309_Table2_ColumnLookup,0),FALSE)
+N("309"),
  IF(VALUE(LEFT($A928,3))=310,VLOOKUP(VALUE(MID($B928,2,1)),_310_Table2,MATCH(MID($B928,1,1),_310_Table2_ColumnLookup,0),FALSE)
+N("310"),
  IF(AND(VALUE(LEFT($A928,3))=311,LEN($I928)=4),VLOOKUP($I928,_311_Table2,MATCH($B928,_311_Table2_ColumnLookup,0),FALSE),
  IF(AND(VALUE(LEFT($A928,3))=311,OR($B928="I2",$B928="J2",$B928="K2",$B928="L2")),VLOOKUP('311'!$G$58,_311_Table2,MATCH(MID($B928,1,1),_311_Table2_ColumnLookup,0),FALSE),
  IF(AND(VALUE(LEFT($A928,3))=311,RIGHT($B928,5)="Total"),VLOOKUP('311'!$G$59,_311_Table2,MATCH(MID($B928,1,1),_311_Table2_ColumnLookup,0),FALSE),
  IF(VALUE(LEFT($A928,3))=311,VLOOKUP(VALUE(MID($B928,2,1)),_311_Table2,MATCH(MID($B928,1,1),_311_Table2_ColumnLookup,0),FALSE)
+N("311"),
  IF(AND(VALUE(LEFT($A928,3))=312,LEFT($G928,10)="Unincepted",$B928="G "),VLOOKUP(" ULO",_312_Table2,MATCH('312'!$N$16,_312_Table2_ColumnLookup,0),FALSE),
  IF(AND(VALUE(LEFT($A928,3))=312,LEFT($G928,10)="Unincepted",$B928="O "),VLOOKUP(" ULO",_312_Table2,MATCH('312'!$V$16,_312_Table2_ColumnLookup,0),FALSE),
  IF(AND(VALUE(LEFT($A928,3))=312,LEFT($G928,10)="Unincepted",$B928="Q "),VLOOKUP(" ULO",_312_Table2,MATCH('312'!$X$16,_312_Table2_ColumnLookup,0),FALSE),
  IF(AND(VALUE(LEFT($A928,3))=312,LEFT($G928,10)="Unincepted"),VLOOKUP(" ULO",_312_Table2,MATCH(LEFT($B928,1),_312_Table2_ColumnLookup,0),FALSE),
  IF(AND(VALUE(LEFT($A928,3))=312,LEFT($G928,5)="Total",$B928="G "),VLOOKUP('312'!$F$80,_312_Table2,MATCH('312'!$N$16,_312_Table2_ColumnLookup,0),FALSE),
  IF(AND(VALUE(LEFT($A928,3))=312,LEFT($G928,5)="Total",$B928="O "),VLOOKUP('312'!$F$80,_312_Table2,MATCH('312'!$V$16,_312_Table2_ColumnLookup,0),FALSE),
  IF(AND(VALUE(LEFT($A928,3))=312,LEFT($G928,5)="Total",$B928="Q "),VLOOKUP('312'!$F$80,_312_Table2,MATCH('312'!$X$16,_312_Table2_ColumnLookup,0),FALSE),
  IF(AND(VALUE(LEFT($A928,3))=312,LEFT($G928,5)="Total"),VLOOKUP('312'!$F$80,_312_Table2,MATCH(LEFT($B928,1),_312_Table2_ColumnLookup,0),FALSE),
  IF(AND(VALUE(LEFT($A928,3))=312,LEN($I928)=4,$B928="G"),VLOOKUP($I928,_312_Table2,MATCH('312'!$N$16,_312_Table2_ColumnLookup,0),FALSE),
  IF(AND(VALUE(LEFT($A928,3))=312,LEN($I928)=4,$B928="O"),VLOOKUP($I928,_312_Table2,MATCH('312'!$V$16,_312_Table2_ColumnLookup,0),FALSE),
  IF(AND(VALUE(LEFT($A928,3))=312,LEN($I928)=4,$B928="Q"),VLOOKUP($I928,_312_Table2,MATCH('312'!$X$16,_312_Table2_ColumnLookup,0),FALSE),
  IF(AND(VALUE(LEFT($A928,3))=312,LEN($I928)=4),VLOOKUP($I928,_312_Table2,MATCH(LEFT($B928,1),_312_Table2_ColumnLookup,0),FALSE)
+N("312"),
  IF(VALUE(LEFT($A928,3))=313,VLOOKUP(VALUE(MID($B928,2,1)),_313_Table2,MATCH(MID($B928,1,1),_313_Table2_ColumnLookup,0),FALSE)
+N("313"),
  IF(AND(VALUE(LEFT($A928,3))=314,LEN($B928)=3),VLOOKUP(VALUE(MID($B928,2,2)),_314_Table2,MATCH(MID($B928,1,1),_314_Table2_ColumnLookup,0),FALSE),
  IF(VALUE(LEFT($A928,3))=314,VLOOKUP(VALUE(MID($B928,2,1)),_314_Table2,MATCH(MID($B928,1,1),_314_Table2_ColumnLookup,0),FALSE)
+N("314"),
""))))))))))))))))))))))))</f>
        <v>#N/A</v>
      </c>
      <c r="F928" s="238" t="e">
        <f>IF(AND(VALUE(LEFT($A928,3))=309,LEN($B928)=3),VLOOKUP(VALUE(MID($B928,2,2)),_309_Table3,MATCH(MID($B928,1,1),_309_Table3_ColumnLookup,0),FALSE),
  IF($C928="309 LCR SummaryA",OneYearSCR,IF($C928="309 LCR SummaryB",UltimateSCR,IF(VALUE(LEFT($A928,3))=309,VLOOKUP(VALUE(MID($B928,2,1)),_309_Table3,MATCH(MID($B928,1,1),_309_Table3_ColumnLookup,0),FALSE)
+N("309"),
  IF(VALUE(LEFT($A928,3))=310,VLOOKUP(VALUE(MID($B928,2,1)),_310_Table3,MATCH(MID($B928,1,1),_310_Table3_ColumnLookup,0),FALSE)
+N("310"),
  IF(AND(VALUE(LEFT($A928,3))=311,LEN($I928)=4),VLOOKUP($I928,_311_Table3,MATCH($B928,_311_Table3_ColumnLookup,0),FALSE),
  IF(AND(VALUE(LEFT($A928,3))=311,OR($B928="I2",$B928="J2",$B928="K2",$B928="L2")),VLOOKUP('311'!$G$58,_311_Table3,MATCH(MID($B928,1,1),_311_Table3_ColumnLookup,0),FALSE),
  IF(AND(VALUE(LEFT($A928,3))=311,RIGHT($B928,5)="Total"),VLOOKUP('311'!$G$59,_311_Table3,MATCH(MID($B928,1,1),_311_Table3_ColumnLookup,0),FALSE),
  IF(VALUE(LEFT($A928,3))=311,VLOOKUP(VALUE(MID($B928,2,1)),_311_Table3,MATCH(MID($B928,1,1),_311_Table3_ColumnLookup,0),FALSE)
+N("311"),
  IF(AND(VALUE(LEFT($A928,3))=312,LEFT($G928,10)="Unincepted",$B928="G "),VLOOKUP(" ULO",_312_Table3,MATCH('312'!$N$16,_312_Table3_ColumnLookup,0),FALSE),
  IF(AND(VALUE(LEFT($A928,3))=312,LEFT($G928,10)="Unincepted",$B928="O "),VLOOKUP(" ULO",_312_Table3,MATCH('312'!$V$16,_312_Table3_ColumnLookup,0),FALSE),
  IF(AND(VALUE(LEFT($A928,3))=312,LEFT($G928,10)="Unincepted",$B928="Q "),VLOOKUP(" ULO",_312_Table3,MATCH('312'!$X$16,_312_Table3_ColumnLookup,0),FALSE),
  IF(AND(VALUE(LEFT($A928,3))=312,LEFT($G928,10)="Unincepted"),VLOOKUP(" ULO",_312_Table3,MATCH(LEFT($B928,1),_312_Table3_ColumnLookup,0),FALSE),
  IF(AND(VALUE(LEFT($A928,3))=312,LEFT($G928,5)="Total",$B928="G "),VLOOKUP('312'!$F$80,_312_Table3,MATCH('312'!$N$16,_312_Table3_ColumnLookup,0),FALSE),
  IF(AND(VALUE(LEFT($A928,3))=312,LEFT($G928,5)="Total",$B928="O "),VLOOKUP('312'!$F$80,_312_Table3,MATCH('312'!$V$16,_312_Table3_ColumnLookup,0),FALSE),
  IF(AND(VALUE(LEFT($A928,3))=312,LEFT($G928,5)="Total",$B928="Q "),VLOOKUP('312'!$F$80,_312_Table3,MATCH('312'!$X$16,_312_Table3_ColumnLookup,0),FALSE),
  IF(AND(VALUE(LEFT($A928,3))=312,LEFT($G928,5)="Total"),VLOOKUP('312'!$F$80,_312_Table3,MATCH(LEFT($B928,1),_312_Table3_ColumnLookup,0),FALSE),
  IF(AND(VALUE(LEFT($A928,3))=312,LEN($I928)=4,$B928="G"),VLOOKUP($I928,_312_Table3,MATCH('312'!$N$16,_312_Table3_ColumnLookup,0),FALSE),
  IF(AND(VALUE(LEFT($A928,3))=312,LEN($I928)=4,$B928="O"),VLOOKUP($I928,_312_Table3,MATCH('312'!$V$16,_312_Table3_ColumnLookup,0),FALSE),
  IF(AND(VALUE(LEFT($A928,3))=312,LEN($I928)=4,$B928="Q"),VLOOKUP($I928,_312_Table3,MATCH('312'!$X$16,_312_Table3_ColumnLookup,0),FALSE),
  IF(AND(VALUE(LEFT($A928,3))=312,LEN($I928)=4),VLOOKUP($I928,_312_Table3,MATCH(LEFT($B928,1),_312_Table3_ColumnLookup,0),FALSE)
+N("312"),
  IF(VALUE(LEFT($A928,3))=313,VLOOKUP(VALUE(MID($B928,2,1)),_313_Table3,MATCH(MID($B928,1,1),_313_Table3_ColumnLookup,0),FALSE)
+N("313"),
  IF(AND(VALUE(LEFT($A928,3))=314,LEN($B928)=3),VLOOKUP(VALUE(MID($B928,2,2)),_314_Table3,MATCH(MID($B928,1,1),_314_Table3_ColumnLookup,0),FALSE),
  IF(VALUE(LEFT($A928,3))=314,VLOOKUP(VALUE(MID($B928,2,1)),_314_Table3,MATCH(MID($B928,1,1),_314_Table3_ColumnLookup,0),FALSE)
+N("314"),
""))))))))))))))))))))))))</f>
        <v>#N/A</v>
      </c>
      <c r="H928" s="321" t="str">
        <f>IFERROR(
IF(ISERROR($D928)=FALSE,$D928,IF(ISERROR($E928)=FALSE,$E928,IF(ISERROR($F928)=FALSE,$F928
+N("012 checkboxes"),
IF(
IF(OR(LEFT($A928,9)="Syndicate",LEFT($A928,12)="NewSyndicate"),VLOOKUP($A928,'012'!$J:$ZW,MATCH("Link to button",'012'!$J$1:$ZW$1,0),0)
+N("309 checkbox"),
IF($C928="309 LCR Summary0",VLOOKUP("Notes990",'309'!$P:$ZZ,MATCH("Link to button",'309'!$P$1:$ZZ$1,0),0)
+N("313 checkboxes"),
IF($C928="313 Financial Information0LcmVsScr",IF($C928="309 LCR Summary0",VLOOKUP("LcmVsScr",'309'!$N:$ZZ,MATCH("Link to button",'309'!$N$1:$ZZ$1,0),0),
IF($C928="313 Financial Information0LcrDocAttached",IF($C928="309 LCR Summary0",VLOOKUP("LcrDocAttached",'309'!$N:$ZZ,MATCH("Link to button",'309'!$N$1:$ZZ$1,0),
0)))))))=1,TRUE,FALSE)
))),"")</f>
        <v/>
      </c>
    </row>
    <row r="929" spans="1:8">
      <c r="A929" s="237" t="e">
        <f>VLOOKUP($G929,CSVLookups!$B:$R,MATCH(A$1,CSVLookups!$B$1:$R$1,0),FALSE)</f>
        <v>#N/A</v>
      </c>
      <c r="B929" s="237" t="e">
        <f>VLOOKUP($G929,CSVLookups!$B:$R,MATCH(B$1,CSVLookups!$B$1:$R$1,0),FALSE)</f>
        <v>#N/A</v>
      </c>
      <c r="C929" s="238" t="e">
        <f t="shared" si="15"/>
        <v>#N/A</v>
      </c>
      <c r="D929" s="238" t="e">
        <f>IF(AND(VALUE(LEFT($A929,3))=309,LEN($B929)=3),VLOOKUP(VALUE(MID($B929,2,2)),_309_Table1,MATCH(MID($B929,1,1),_309_Table1_ColumnLookup,0),FALSE),
  IF($C929="309 LCR SummaryA",OneYearSCR,IF($C929="309 LCR SummaryB",UltimateSCR,IF(VALUE(LEFT($A929,3))=309,VLOOKUP(VALUE(MID($B929,2,1)),_309_Table1,MATCH(MID($B929,1,1),_309_Table1_ColumnLookup,0),FALSE)
+N("309"),
  IF(VALUE(LEFT($A929,3))=310,VLOOKUP(VALUE(MID($B929,2,1)),_310_Table1,MATCH(MID($B929,1,1),_310_Table1_ColumnLookup,0),FALSE)
+N("310"),
  IF(AND(VALUE(LEFT($A929,3))=311,LEN($I929)=4),VLOOKUP($I929,_311_Table1,MATCH($B929,_311_Table1_ColumnLookup,0),FALSE),
  IF(AND(VALUE(LEFT($A929,3))=311,OR($B929="I2",$B929="J2",$B929="K2",$B929="L2")),VLOOKUP('311'!$G$58,_311_Table1,MATCH(MID($B929,1,1),_311_Table1_ColumnLookup,0),FALSE),
  IF(AND(VALUE(LEFT($A929,3))=311,RIGHT($B929,5)="Total"),VLOOKUP('311'!$G$59,_311_Table1,MATCH(MID($B929,1,1),_311_Table1_ColumnLookup,0),FALSE),
  IF(VALUE(LEFT($A929,3))=311,VLOOKUP(VALUE(MID($B929,2,1)),_311_Table1,MATCH(MID($B929,1,1),_311_Table1_ColumnLookup,0),FALSE)
+N("311"),
  IF(AND(VALUE(LEFT($A929,3))=312,LEFT($G929,10)="Unincepted",$B929="G "),VLOOKUP(" ULO",_312_Table1,MATCH('312'!$N$16,_312_Table1_ColumnLookup,0),FALSE),
  IF(AND(VALUE(LEFT($A929,3))=312,LEFT($G929,10)="Unincepted",$B929="O "),VLOOKUP(" ULO",_312_Table1,MATCH('312'!$V$16,_312_Table1_ColumnLookup,0),FALSE),
  IF(AND(VALUE(LEFT($A929,3))=312,LEFT($G929,10)="Unincepted",$B929="Q "),VLOOKUP(" ULO",_312_Table1,MATCH('312'!$X$16,_312_Table1_ColumnLookup,0),FALSE),
  IF(AND(VALUE(LEFT($A929,3))=312,LEFT($G929,10)="Unincepted"),VLOOKUP(" ULO",_312_Table1,MATCH(LEFT($B929,1),_312_Table1_ColumnLookup,0),FALSE),
  IF(AND(VALUE(LEFT($A929,3))=312,LEFT($G929,5)="Total",$B929="G "),VLOOKUP('312'!$F$80,_312_Table1,MATCH('312'!$N$16,_312_Table1_ColumnLookup,0),FALSE),
  IF(AND(VALUE(LEFT($A929,3))=312,LEFT($G929,5)="Total",$B929="O "),VLOOKUP('312'!$F$80,_312_Table1,MATCH('312'!$V$16,_312_Table1_ColumnLookup,0),FALSE),
  IF(AND(VALUE(LEFT($A929,3))=312,LEFT($G929,5)="Total",$B929="Q "),VLOOKUP('312'!$F$80,_312_Table1,MATCH('312'!$X$16,_312_Table1_ColumnLookup,0),FALSE),
  IF(AND(VALUE(LEFT($A929,3))=312,LEFT($G929,5)="Total"),VLOOKUP('312'!$F$80,_312_Table1,MATCH(LEFT($B929,1),_312_Table1_ColumnLookup,0),FALSE),
  IF(AND(VALUE(LEFT($A929,3))=312,LEN($I929)=4,$B929="G"),VLOOKUP($I929,_312_Table1,MATCH('312'!$N$16,_312_Table1_ColumnLookup,0),FALSE),
  IF(AND(VALUE(LEFT($A929,3))=312,LEN($I929)=4,$B929="O"),VLOOKUP($I929,_312_Table1,MATCH('312'!$V$16,_312_Table1_ColumnLookup,0),FALSE),
  IF(AND(VALUE(LEFT($A929,3))=312,LEN($I929)=4,$B929="Q"),VLOOKUP($I929,_312_Table1,MATCH('312'!$X$16,_312_Table1_ColumnLookup,0),FALSE),
  IF(AND(VALUE(LEFT($A929,3))=312,LEN($I929)=4),VLOOKUP($I929,_312_Table1,MATCH(LEFT($B929,1),_312_Table1_ColumnLookup,0),FALSE)
+N("312"),
  IF(VALUE(LEFT($A929,3))=313,VLOOKUP(VALUE(MID($B929,2,1)),_313_Table1,MATCH(MID($B929,1,1),_313_Table1_ColumnLookup,0),FALSE)
+N("313"),
  IF(AND(VALUE(LEFT($A929,3))=314,LEN($B929)=3),VLOOKUP(VALUE(MID($B929,2,2)),_314_Table1,MATCH(MID($B929,1,1),_314_Table1_ColumnLookup,0),FALSE),
  IF(VALUE(LEFT($A929,3))=314,VLOOKUP(VALUE(MID($B929,2,1)),_314_Table1,MATCH(MID($B929,1,1),_314_Table1_ColumnLookup,0),FALSE)
+N("314"),
""))))))))))))))))))))))))</f>
        <v>#N/A</v>
      </c>
      <c r="E929" s="238" t="e">
        <f>IF(AND(VALUE(LEFT($A929,3))=309,LEN($B929)=3),VLOOKUP(VALUE(MID($B929,2,2)),_309_Table2,MATCH(MID($B929,1,1),_309_Table2_ColumnLookup,0),FALSE),
  IF($C929="309 LCR SummaryA",OneYearSCR,IF($C929="309 LCR SummaryB",UltimateSCR,IF(VALUE(LEFT($A929,3))=309,VLOOKUP(VALUE(MID($B929,2,1)),_309_Table2,MATCH(MID($B929,1,1),_309_Table2_ColumnLookup,0),FALSE)
+N("309"),
  IF(VALUE(LEFT($A929,3))=310,VLOOKUP(VALUE(MID($B929,2,1)),_310_Table2,MATCH(MID($B929,1,1),_310_Table2_ColumnLookup,0),FALSE)
+N("310"),
  IF(AND(VALUE(LEFT($A929,3))=311,LEN($I929)=4),VLOOKUP($I929,_311_Table2,MATCH($B929,_311_Table2_ColumnLookup,0),FALSE),
  IF(AND(VALUE(LEFT($A929,3))=311,OR($B929="I2",$B929="J2",$B929="K2",$B929="L2")),VLOOKUP('311'!$G$58,_311_Table2,MATCH(MID($B929,1,1),_311_Table2_ColumnLookup,0),FALSE),
  IF(AND(VALUE(LEFT($A929,3))=311,RIGHT($B929,5)="Total"),VLOOKUP('311'!$G$59,_311_Table2,MATCH(MID($B929,1,1),_311_Table2_ColumnLookup,0),FALSE),
  IF(VALUE(LEFT($A929,3))=311,VLOOKUP(VALUE(MID($B929,2,1)),_311_Table2,MATCH(MID($B929,1,1),_311_Table2_ColumnLookup,0),FALSE)
+N("311"),
  IF(AND(VALUE(LEFT($A929,3))=312,LEFT($G929,10)="Unincepted",$B929="G "),VLOOKUP(" ULO",_312_Table2,MATCH('312'!$N$16,_312_Table2_ColumnLookup,0),FALSE),
  IF(AND(VALUE(LEFT($A929,3))=312,LEFT($G929,10)="Unincepted",$B929="O "),VLOOKUP(" ULO",_312_Table2,MATCH('312'!$V$16,_312_Table2_ColumnLookup,0),FALSE),
  IF(AND(VALUE(LEFT($A929,3))=312,LEFT($G929,10)="Unincepted",$B929="Q "),VLOOKUP(" ULO",_312_Table2,MATCH('312'!$X$16,_312_Table2_ColumnLookup,0),FALSE),
  IF(AND(VALUE(LEFT($A929,3))=312,LEFT($G929,10)="Unincepted"),VLOOKUP(" ULO",_312_Table2,MATCH(LEFT($B929,1),_312_Table2_ColumnLookup,0),FALSE),
  IF(AND(VALUE(LEFT($A929,3))=312,LEFT($G929,5)="Total",$B929="G "),VLOOKUP('312'!$F$80,_312_Table2,MATCH('312'!$N$16,_312_Table2_ColumnLookup,0),FALSE),
  IF(AND(VALUE(LEFT($A929,3))=312,LEFT($G929,5)="Total",$B929="O "),VLOOKUP('312'!$F$80,_312_Table2,MATCH('312'!$V$16,_312_Table2_ColumnLookup,0),FALSE),
  IF(AND(VALUE(LEFT($A929,3))=312,LEFT($G929,5)="Total",$B929="Q "),VLOOKUP('312'!$F$80,_312_Table2,MATCH('312'!$X$16,_312_Table2_ColumnLookup,0),FALSE),
  IF(AND(VALUE(LEFT($A929,3))=312,LEFT($G929,5)="Total"),VLOOKUP('312'!$F$80,_312_Table2,MATCH(LEFT($B929,1),_312_Table2_ColumnLookup,0),FALSE),
  IF(AND(VALUE(LEFT($A929,3))=312,LEN($I929)=4,$B929="G"),VLOOKUP($I929,_312_Table2,MATCH('312'!$N$16,_312_Table2_ColumnLookup,0),FALSE),
  IF(AND(VALUE(LEFT($A929,3))=312,LEN($I929)=4,$B929="O"),VLOOKUP($I929,_312_Table2,MATCH('312'!$V$16,_312_Table2_ColumnLookup,0),FALSE),
  IF(AND(VALUE(LEFT($A929,3))=312,LEN($I929)=4,$B929="Q"),VLOOKUP($I929,_312_Table2,MATCH('312'!$X$16,_312_Table2_ColumnLookup,0),FALSE),
  IF(AND(VALUE(LEFT($A929,3))=312,LEN($I929)=4),VLOOKUP($I929,_312_Table2,MATCH(LEFT($B929,1),_312_Table2_ColumnLookup,0),FALSE)
+N("312"),
  IF(VALUE(LEFT($A929,3))=313,VLOOKUP(VALUE(MID($B929,2,1)),_313_Table2,MATCH(MID($B929,1,1),_313_Table2_ColumnLookup,0),FALSE)
+N("313"),
  IF(AND(VALUE(LEFT($A929,3))=314,LEN($B929)=3),VLOOKUP(VALUE(MID($B929,2,2)),_314_Table2,MATCH(MID($B929,1,1),_314_Table2_ColumnLookup,0),FALSE),
  IF(VALUE(LEFT($A929,3))=314,VLOOKUP(VALUE(MID($B929,2,1)),_314_Table2,MATCH(MID($B929,1,1),_314_Table2_ColumnLookup,0),FALSE)
+N("314"),
""))))))))))))))))))))))))</f>
        <v>#N/A</v>
      </c>
      <c r="F929" s="238" t="e">
        <f>IF(AND(VALUE(LEFT($A929,3))=309,LEN($B929)=3),VLOOKUP(VALUE(MID($B929,2,2)),_309_Table3,MATCH(MID($B929,1,1),_309_Table3_ColumnLookup,0),FALSE),
  IF($C929="309 LCR SummaryA",OneYearSCR,IF($C929="309 LCR SummaryB",UltimateSCR,IF(VALUE(LEFT($A929,3))=309,VLOOKUP(VALUE(MID($B929,2,1)),_309_Table3,MATCH(MID($B929,1,1),_309_Table3_ColumnLookup,0),FALSE)
+N("309"),
  IF(VALUE(LEFT($A929,3))=310,VLOOKUP(VALUE(MID($B929,2,1)),_310_Table3,MATCH(MID($B929,1,1),_310_Table3_ColumnLookup,0),FALSE)
+N("310"),
  IF(AND(VALUE(LEFT($A929,3))=311,LEN($I929)=4),VLOOKUP($I929,_311_Table3,MATCH($B929,_311_Table3_ColumnLookup,0),FALSE),
  IF(AND(VALUE(LEFT($A929,3))=311,OR($B929="I2",$B929="J2",$B929="K2",$B929="L2")),VLOOKUP('311'!$G$58,_311_Table3,MATCH(MID($B929,1,1),_311_Table3_ColumnLookup,0),FALSE),
  IF(AND(VALUE(LEFT($A929,3))=311,RIGHT($B929,5)="Total"),VLOOKUP('311'!$G$59,_311_Table3,MATCH(MID($B929,1,1),_311_Table3_ColumnLookup,0),FALSE),
  IF(VALUE(LEFT($A929,3))=311,VLOOKUP(VALUE(MID($B929,2,1)),_311_Table3,MATCH(MID($B929,1,1),_311_Table3_ColumnLookup,0),FALSE)
+N("311"),
  IF(AND(VALUE(LEFT($A929,3))=312,LEFT($G929,10)="Unincepted",$B929="G "),VLOOKUP(" ULO",_312_Table3,MATCH('312'!$N$16,_312_Table3_ColumnLookup,0),FALSE),
  IF(AND(VALUE(LEFT($A929,3))=312,LEFT($G929,10)="Unincepted",$B929="O "),VLOOKUP(" ULO",_312_Table3,MATCH('312'!$V$16,_312_Table3_ColumnLookup,0),FALSE),
  IF(AND(VALUE(LEFT($A929,3))=312,LEFT($G929,10)="Unincepted",$B929="Q "),VLOOKUP(" ULO",_312_Table3,MATCH('312'!$X$16,_312_Table3_ColumnLookup,0),FALSE),
  IF(AND(VALUE(LEFT($A929,3))=312,LEFT($G929,10)="Unincepted"),VLOOKUP(" ULO",_312_Table3,MATCH(LEFT($B929,1),_312_Table3_ColumnLookup,0),FALSE),
  IF(AND(VALUE(LEFT($A929,3))=312,LEFT($G929,5)="Total",$B929="G "),VLOOKUP('312'!$F$80,_312_Table3,MATCH('312'!$N$16,_312_Table3_ColumnLookup,0),FALSE),
  IF(AND(VALUE(LEFT($A929,3))=312,LEFT($G929,5)="Total",$B929="O "),VLOOKUP('312'!$F$80,_312_Table3,MATCH('312'!$V$16,_312_Table3_ColumnLookup,0),FALSE),
  IF(AND(VALUE(LEFT($A929,3))=312,LEFT($G929,5)="Total",$B929="Q "),VLOOKUP('312'!$F$80,_312_Table3,MATCH('312'!$X$16,_312_Table3_ColumnLookup,0),FALSE),
  IF(AND(VALUE(LEFT($A929,3))=312,LEFT($G929,5)="Total"),VLOOKUP('312'!$F$80,_312_Table3,MATCH(LEFT($B929,1),_312_Table3_ColumnLookup,0),FALSE),
  IF(AND(VALUE(LEFT($A929,3))=312,LEN($I929)=4,$B929="G"),VLOOKUP($I929,_312_Table3,MATCH('312'!$N$16,_312_Table3_ColumnLookup,0),FALSE),
  IF(AND(VALUE(LEFT($A929,3))=312,LEN($I929)=4,$B929="O"),VLOOKUP($I929,_312_Table3,MATCH('312'!$V$16,_312_Table3_ColumnLookup,0),FALSE),
  IF(AND(VALUE(LEFT($A929,3))=312,LEN($I929)=4,$B929="Q"),VLOOKUP($I929,_312_Table3,MATCH('312'!$X$16,_312_Table3_ColumnLookup,0),FALSE),
  IF(AND(VALUE(LEFT($A929,3))=312,LEN($I929)=4),VLOOKUP($I929,_312_Table3,MATCH(LEFT($B929,1),_312_Table3_ColumnLookup,0),FALSE)
+N("312"),
  IF(VALUE(LEFT($A929,3))=313,VLOOKUP(VALUE(MID($B929,2,1)),_313_Table3,MATCH(MID($B929,1,1),_313_Table3_ColumnLookup,0),FALSE)
+N("313"),
  IF(AND(VALUE(LEFT($A929,3))=314,LEN($B929)=3),VLOOKUP(VALUE(MID($B929,2,2)),_314_Table3,MATCH(MID($B929,1,1),_314_Table3_ColumnLookup,0),FALSE),
  IF(VALUE(LEFT($A929,3))=314,VLOOKUP(VALUE(MID($B929,2,1)),_314_Table3,MATCH(MID($B929,1,1),_314_Table3_ColumnLookup,0),FALSE)
+N("314"),
""))))))))))))))))))))))))</f>
        <v>#N/A</v>
      </c>
      <c r="H929" s="321" t="str">
        <f>IFERROR(
IF(ISERROR($D929)=FALSE,$D929,IF(ISERROR($E929)=FALSE,$E929,IF(ISERROR($F929)=FALSE,$F929
+N("012 checkboxes"),
IF(
IF(OR(LEFT($A929,9)="Syndicate",LEFT($A929,12)="NewSyndicate"),VLOOKUP($A929,'012'!$J:$ZW,MATCH("Link to button",'012'!$J$1:$ZW$1,0),0)
+N("309 checkbox"),
IF($C929="309 LCR Summary0",VLOOKUP("Notes990",'309'!$P:$ZZ,MATCH("Link to button",'309'!$P$1:$ZZ$1,0),0)
+N("313 checkboxes"),
IF($C929="313 Financial Information0LcmVsScr",IF($C929="309 LCR Summary0",VLOOKUP("LcmVsScr",'309'!$N:$ZZ,MATCH("Link to button",'309'!$N$1:$ZZ$1,0),0),
IF($C929="313 Financial Information0LcrDocAttached",IF($C929="309 LCR Summary0",VLOOKUP("LcrDocAttached",'309'!$N:$ZZ,MATCH("Link to button",'309'!$N$1:$ZZ$1,0),
0)))))))=1,TRUE,FALSE)
))),"")</f>
        <v/>
      </c>
    </row>
    <row r="930" spans="1:8">
      <c r="A930" s="237" t="e">
        <f>VLOOKUP($G930,CSVLookups!$B:$R,MATCH(A$1,CSVLookups!$B$1:$R$1,0),FALSE)</f>
        <v>#N/A</v>
      </c>
      <c r="B930" s="237" t="e">
        <f>VLOOKUP($G930,CSVLookups!$B:$R,MATCH(B$1,CSVLookups!$B$1:$R$1,0),FALSE)</f>
        <v>#N/A</v>
      </c>
      <c r="C930" s="238" t="e">
        <f t="shared" si="15"/>
        <v>#N/A</v>
      </c>
      <c r="D930" s="238" t="e">
        <f>IF(AND(VALUE(LEFT($A930,3))=309,LEN($B930)=3),VLOOKUP(VALUE(MID($B930,2,2)),_309_Table1,MATCH(MID($B930,1,1),_309_Table1_ColumnLookup,0),FALSE),
  IF($C930="309 LCR SummaryA",OneYearSCR,IF($C930="309 LCR SummaryB",UltimateSCR,IF(VALUE(LEFT($A930,3))=309,VLOOKUP(VALUE(MID($B930,2,1)),_309_Table1,MATCH(MID($B930,1,1),_309_Table1_ColumnLookup,0),FALSE)
+N("309"),
  IF(VALUE(LEFT($A930,3))=310,VLOOKUP(VALUE(MID($B930,2,1)),_310_Table1,MATCH(MID($B930,1,1),_310_Table1_ColumnLookup,0),FALSE)
+N("310"),
  IF(AND(VALUE(LEFT($A930,3))=311,LEN($I930)=4),VLOOKUP($I930,_311_Table1,MATCH($B930,_311_Table1_ColumnLookup,0),FALSE),
  IF(AND(VALUE(LEFT($A930,3))=311,OR($B930="I2",$B930="J2",$B930="K2",$B930="L2")),VLOOKUP('311'!$G$58,_311_Table1,MATCH(MID($B930,1,1),_311_Table1_ColumnLookup,0),FALSE),
  IF(AND(VALUE(LEFT($A930,3))=311,RIGHT($B930,5)="Total"),VLOOKUP('311'!$G$59,_311_Table1,MATCH(MID($B930,1,1),_311_Table1_ColumnLookup,0),FALSE),
  IF(VALUE(LEFT($A930,3))=311,VLOOKUP(VALUE(MID($B930,2,1)),_311_Table1,MATCH(MID($B930,1,1),_311_Table1_ColumnLookup,0),FALSE)
+N("311"),
  IF(AND(VALUE(LEFT($A930,3))=312,LEFT($G930,10)="Unincepted",$B930="G "),VLOOKUP(" ULO",_312_Table1,MATCH('312'!$N$16,_312_Table1_ColumnLookup,0),FALSE),
  IF(AND(VALUE(LEFT($A930,3))=312,LEFT($G930,10)="Unincepted",$B930="O "),VLOOKUP(" ULO",_312_Table1,MATCH('312'!$V$16,_312_Table1_ColumnLookup,0),FALSE),
  IF(AND(VALUE(LEFT($A930,3))=312,LEFT($G930,10)="Unincepted",$B930="Q "),VLOOKUP(" ULO",_312_Table1,MATCH('312'!$X$16,_312_Table1_ColumnLookup,0),FALSE),
  IF(AND(VALUE(LEFT($A930,3))=312,LEFT($G930,10)="Unincepted"),VLOOKUP(" ULO",_312_Table1,MATCH(LEFT($B930,1),_312_Table1_ColumnLookup,0),FALSE),
  IF(AND(VALUE(LEFT($A930,3))=312,LEFT($G930,5)="Total",$B930="G "),VLOOKUP('312'!$F$80,_312_Table1,MATCH('312'!$N$16,_312_Table1_ColumnLookup,0),FALSE),
  IF(AND(VALUE(LEFT($A930,3))=312,LEFT($G930,5)="Total",$B930="O "),VLOOKUP('312'!$F$80,_312_Table1,MATCH('312'!$V$16,_312_Table1_ColumnLookup,0),FALSE),
  IF(AND(VALUE(LEFT($A930,3))=312,LEFT($G930,5)="Total",$B930="Q "),VLOOKUP('312'!$F$80,_312_Table1,MATCH('312'!$X$16,_312_Table1_ColumnLookup,0),FALSE),
  IF(AND(VALUE(LEFT($A930,3))=312,LEFT($G930,5)="Total"),VLOOKUP('312'!$F$80,_312_Table1,MATCH(LEFT($B930,1),_312_Table1_ColumnLookup,0),FALSE),
  IF(AND(VALUE(LEFT($A930,3))=312,LEN($I930)=4,$B930="G"),VLOOKUP($I930,_312_Table1,MATCH('312'!$N$16,_312_Table1_ColumnLookup,0),FALSE),
  IF(AND(VALUE(LEFT($A930,3))=312,LEN($I930)=4,$B930="O"),VLOOKUP($I930,_312_Table1,MATCH('312'!$V$16,_312_Table1_ColumnLookup,0),FALSE),
  IF(AND(VALUE(LEFT($A930,3))=312,LEN($I930)=4,$B930="Q"),VLOOKUP($I930,_312_Table1,MATCH('312'!$X$16,_312_Table1_ColumnLookup,0),FALSE),
  IF(AND(VALUE(LEFT($A930,3))=312,LEN($I930)=4),VLOOKUP($I930,_312_Table1,MATCH(LEFT($B930,1),_312_Table1_ColumnLookup,0),FALSE)
+N("312"),
  IF(VALUE(LEFT($A930,3))=313,VLOOKUP(VALUE(MID($B930,2,1)),_313_Table1,MATCH(MID($B930,1,1),_313_Table1_ColumnLookup,0),FALSE)
+N("313"),
  IF(AND(VALUE(LEFT($A930,3))=314,LEN($B930)=3),VLOOKUP(VALUE(MID($B930,2,2)),_314_Table1,MATCH(MID($B930,1,1),_314_Table1_ColumnLookup,0),FALSE),
  IF(VALUE(LEFT($A930,3))=314,VLOOKUP(VALUE(MID($B930,2,1)),_314_Table1,MATCH(MID($B930,1,1),_314_Table1_ColumnLookup,0),FALSE)
+N("314"),
""))))))))))))))))))))))))</f>
        <v>#N/A</v>
      </c>
      <c r="E930" s="238" t="e">
        <f>IF(AND(VALUE(LEFT($A930,3))=309,LEN($B930)=3),VLOOKUP(VALUE(MID($B930,2,2)),_309_Table2,MATCH(MID($B930,1,1),_309_Table2_ColumnLookup,0),FALSE),
  IF($C930="309 LCR SummaryA",OneYearSCR,IF($C930="309 LCR SummaryB",UltimateSCR,IF(VALUE(LEFT($A930,3))=309,VLOOKUP(VALUE(MID($B930,2,1)),_309_Table2,MATCH(MID($B930,1,1),_309_Table2_ColumnLookup,0),FALSE)
+N("309"),
  IF(VALUE(LEFT($A930,3))=310,VLOOKUP(VALUE(MID($B930,2,1)),_310_Table2,MATCH(MID($B930,1,1),_310_Table2_ColumnLookup,0),FALSE)
+N("310"),
  IF(AND(VALUE(LEFT($A930,3))=311,LEN($I930)=4),VLOOKUP($I930,_311_Table2,MATCH($B930,_311_Table2_ColumnLookup,0),FALSE),
  IF(AND(VALUE(LEFT($A930,3))=311,OR($B930="I2",$B930="J2",$B930="K2",$B930="L2")),VLOOKUP('311'!$G$58,_311_Table2,MATCH(MID($B930,1,1),_311_Table2_ColumnLookup,0),FALSE),
  IF(AND(VALUE(LEFT($A930,3))=311,RIGHT($B930,5)="Total"),VLOOKUP('311'!$G$59,_311_Table2,MATCH(MID($B930,1,1),_311_Table2_ColumnLookup,0),FALSE),
  IF(VALUE(LEFT($A930,3))=311,VLOOKUP(VALUE(MID($B930,2,1)),_311_Table2,MATCH(MID($B930,1,1),_311_Table2_ColumnLookup,0),FALSE)
+N("311"),
  IF(AND(VALUE(LEFT($A930,3))=312,LEFT($G930,10)="Unincepted",$B930="G "),VLOOKUP(" ULO",_312_Table2,MATCH('312'!$N$16,_312_Table2_ColumnLookup,0),FALSE),
  IF(AND(VALUE(LEFT($A930,3))=312,LEFT($G930,10)="Unincepted",$B930="O "),VLOOKUP(" ULO",_312_Table2,MATCH('312'!$V$16,_312_Table2_ColumnLookup,0),FALSE),
  IF(AND(VALUE(LEFT($A930,3))=312,LEFT($G930,10)="Unincepted",$B930="Q "),VLOOKUP(" ULO",_312_Table2,MATCH('312'!$X$16,_312_Table2_ColumnLookup,0),FALSE),
  IF(AND(VALUE(LEFT($A930,3))=312,LEFT($G930,10)="Unincepted"),VLOOKUP(" ULO",_312_Table2,MATCH(LEFT($B930,1),_312_Table2_ColumnLookup,0),FALSE),
  IF(AND(VALUE(LEFT($A930,3))=312,LEFT($G930,5)="Total",$B930="G "),VLOOKUP('312'!$F$80,_312_Table2,MATCH('312'!$N$16,_312_Table2_ColumnLookup,0),FALSE),
  IF(AND(VALUE(LEFT($A930,3))=312,LEFT($G930,5)="Total",$B930="O "),VLOOKUP('312'!$F$80,_312_Table2,MATCH('312'!$V$16,_312_Table2_ColumnLookup,0),FALSE),
  IF(AND(VALUE(LEFT($A930,3))=312,LEFT($G930,5)="Total",$B930="Q "),VLOOKUP('312'!$F$80,_312_Table2,MATCH('312'!$X$16,_312_Table2_ColumnLookup,0),FALSE),
  IF(AND(VALUE(LEFT($A930,3))=312,LEFT($G930,5)="Total"),VLOOKUP('312'!$F$80,_312_Table2,MATCH(LEFT($B930,1),_312_Table2_ColumnLookup,0),FALSE),
  IF(AND(VALUE(LEFT($A930,3))=312,LEN($I930)=4,$B930="G"),VLOOKUP($I930,_312_Table2,MATCH('312'!$N$16,_312_Table2_ColumnLookup,0),FALSE),
  IF(AND(VALUE(LEFT($A930,3))=312,LEN($I930)=4,$B930="O"),VLOOKUP($I930,_312_Table2,MATCH('312'!$V$16,_312_Table2_ColumnLookup,0),FALSE),
  IF(AND(VALUE(LEFT($A930,3))=312,LEN($I930)=4,$B930="Q"),VLOOKUP($I930,_312_Table2,MATCH('312'!$X$16,_312_Table2_ColumnLookup,0),FALSE),
  IF(AND(VALUE(LEFT($A930,3))=312,LEN($I930)=4),VLOOKUP($I930,_312_Table2,MATCH(LEFT($B930,1),_312_Table2_ColumnLookup,0),FALSE)
+N("312"),
  IF(VALUE(LEFT($A930,3))=313,VLOOKUP(VALUE(MID($B930,2,1)),_313_Table2,MATCH(MID($B930,1,1),_313_Table2_ColumnLookup,0),FALSE)
+N("313"),
  IF(AND(VALUE(LEFT($A930,3))=314,LEN($B930)=3),VLOOKUP(VALUE(MID($B930,2,2)),_314_Table2,MATCH(MID($B930,1,1),_314_Table2_ColumnLookup,0),FALSE),
  IF(VALUE(LEFT($A930,3))=314,VLOOKUP(VALUE(MID($B930,2,1)),_314_Table2,MATCH(MID($B930,1,1),_314_Table2_ColumnLookup,0),FALSE)
+N("314"),
""))))))))))))))))))))))))</f>
        <v>#N/A</v>
      </c>
      <c r="F930" s="238" t="e">
        <f>IF(AND(VALUE(LEFT($A930,3))=309,LEN($B930)=3),VLOOKUP(VALUE(MID($B930,2,2)),_309_Table3,MATCH(MID($B930,1,1),_309_Table3_ColumnLookup,0),FALSE),
  IF($C930="309 LCR SummaryA",OneYearSCR,IF($C930="309 LCR SummaryB",UltimateSCR,IF(VALUE(LEFT($A930,3))=309,VLOOKUP(VALUE(MID($B930,2,1)),_309_Table3,MATCH(MID($B930,1,1),_309_Table3_ColumnLookup,0),FALSE)
+N("309"),
  IF(VALUE(LEFT($A930,3))=310,VLOOKUP(VALUE(MID($B930,2,1)),_310_Table3,MATCH(MID($B930,1,1),_310_Table3_ColumnLookup,0),FALSE)
+N("310"),
  IF(AND(VALUE(LEFT($A930,3))=311,LEN($I930)=4),VLOOKUP($I930,_311_Table3,MATCH($B930,_311_Table3_ColumnLookup,0),FALSE),
  IF(AND(VALUE(LEFT($A930,3))=311,OR($B930="I2",$B930="J2",$B930="K2",$B930="L2")),VLOOKUP('311'!$G$58,_311_Table3,MATCH(MID($B930,1,1),_311_Table3_ColumnLookup,0),FALSE),
  IF(AND(VALUE(LEFT($A930,3))=311,RIGHT($B930,5)="Total"),VLOOKUP('311'!$G$59,_311_Table3,MATCH(MID($B930,1,1),_311_Table3_ColumnLookup,0),FALSE),
  IF(VALUE(LEFT($A930,3))=311,VLOOKUP(VALUE(MID($B930,2,1)),_311_Table3,MATCH(MID($B930,1,1),_311_Table3_ColumnLookup,0),FALSE)
+N("311"),
  IF(AND(VALUE(LEFT($A930,3))=312,LEFT($G930,10)="Unincepted",$B930="G "),VLOOKUP(" ULO",_312_Table3,MATCH('312'!$N$16,_312_Table3_ColumnLookup,0),FALSE),
  IF(AND(VALUE(LEFT($A930,3))=312,LEFT($G930,10)="Unincepted",$B930="O "),VLOOKUP(" ULO",_312_Table3,MATCH('312'!$V$16,_312_Table3_ColumnLookup,0),FALSE),
  IF(AND(VALUE(LEFT($A930,3))=312,LEFT($G930,10)="Unincepted",$B930="Q "),VLOOKUP(" ULO",_312_Table3,MATCH('312'!$X$16,_312_Table3_ColumnLookup,0),FALSE),
  IF(AND(VALUE(LEFT($A930,3))=312,LEFT($G930,10)="Unincepted"),VLOOKUP(" ULO",_312_Table3,MATCH(LEFT($B930,1),_312_Table3_ColumnLookup,0),FALSE),
  IF(AND(VALUE(LEFT($A930,3))=312,LEFT($G930,5)="Total",$B930="G "),VLOOKUP('312'!$F$80,_312_Table3,MATCH('312'!$N$16,_312_Table3_ColumnLookup,0),FALSE),
  IF(AND(VALUE(LEFT($A930,3))=312,LEFT($G930,5)="Total",$B930="O "),VLOOKUP('312'!$F$80,_312_Table3,MATCH('312'!$V$16,_312_Table3_ColumnLookup,0),FALSE),
  IF(AND(VALUE(LEFT($A930,3))=312,LEFT($G930,5)="Total",$B930="Q "),VLOOKUP('312'!$F$80,_312_Table3,MATCH('312'!$X$16,_312_Table3_ColumnLookup,0),FALSE),
  IF(AND(VALUE(LEFT($A930,3))=312,LEFT($G930,5)="Total"),VLOOKUP('312'!$F$80,_312_Table3,MATCH(LEFT($B930,1),_312_Table3_ColumnLookup,0),FALSE),
  IF(AND(VALUE(LEFT($A930,3))=312,LEN($I930)=4,$B930="G"),VLOOKUP($I930,_312_Table3,MATCH('312'!$N$16,_312_Table3_ColumnLookup,0),FALSE),
  IF(AND(VALUE(LEFT($A930,3))=312,LEN($I930)=4,$B930="O"),VLOOKUP($I930,_312_Table3,MATCH('312'!$V$16,_312_Table3_ColumnLookup,0),FALSE),
  IF(AND(VALUE(LEFT($A930,3))=312,LEN($I930)=4,$B930="Q"),VLOOKUP($I930,_312_Table3,MATCH('312'!$X$16,_312_Table3_ColumnLookup,0),FALSE),
  IF(AND(VALUE(LEFT($A930,3))=312,LEN($I930)=4),VLOOKUP($I930,_312_Table3,MATCH(LEFT($B930,1),_312_Table3_ColumnLookup,0),FALSE)
+N("312"),
  IF(VALUE(LEFT($A930,3))=313,VLOOKUP(VALUE(MID($B930,2,1)),_313_Table3,MATCH(MID($B930,1,1),_313_Table3_ColumnLookup,0),FALSE)
+N("313"),
  IF(AND(VALUE(LEFT($A930,3))=314,LEN($B930)=3),VLOOKUP(VALUE(MID($B930,2,2)),_314_Table3,MATCH(MID($B930,1,1),_314_Table3_ColumnLookup,0),FALSE),
  IF(VALUE(LEFT($A930,3))=314,VLOOKUP(VALUE(MID($B930,2,1)),_314_Table3,MATCH(MID($B930,1,1),_314_Table3_ColumnLookup,0),FALSE)
+N("314"),
""))))))))))))))))))))))))</f>
        <v>#N/A</v>
      </c>
      <c r="H930" s="321" t="str">
        <f>IFERROR(
IF(ISERROR($D930)=FALSE,$D930,IF(ISERROR($E930)=FALSE,$E930,IF(ISERROR($F930)=FALSE,$F930
+N("012 checkboxes"),
IF(
IF(OR(LEFT($A930,9)="Syndicate",LEFT($A930,12)="NewSyndicate"),VLOOKUP($A930,'012'!$J:$ZW,MATCH("Link to button",'012'!$J$1:$ZW$1,0),0)
+N("309 checkbox"),
IF($C930="309 LCR Summary0",VLOOKUP("Notes990",'309'!$P:$ZZ,MATCH("Link to button",'309'!$P$1:$ZZ$1,0),0)
+N("313 checkboxes"),
IF($C930="313 Financial Information0LcmVsScr",IF($C930="309 LCR Summary0",VLOOKUP("LcmVsScr",'309'!$N:$ZZ,MATCH("Link to button",'309'!$N$1:$ZZ$1,0),0),
IF($C930="313 Financial Information0LcrDocAttached",IF($C930="309 LCR Summary0",VLOOKUP("LcrDocAttached",'309'!$N:$ZZ,MATCH("Link to button",'309'!$N$1:$ZZ$1,0),
0)))))))=1,TRUE,FALSE)
))),"")</f>
        <v/>
      </c>
    </row>
    <row r="931" spans="1:8">
      <c r="A931" s="237" t="e">
        <f>VLOOKUP($G931,CSVLookups!$B:$R,MATCH(A$1,CSVLookups!$B$1:$R$1,0),FALSE)</f>
        <v>#N/A</v>
      </c>
      <c r="B931" s="237" t="e">
        <f>VLOOKUP($G931,CSVLookups!$B:$R,MATCH(B$1,CSVLookups!$B$1:$R$1,0),FALSE)</f>
        <v>#N/A</v>
      </c>
      <c r="C931" s="238" t="e">
        <f t="shared" si="15"/>
        <v>#N/A</v>
      </c>
      <c r="D931" s="238" t="e">
        <f>IF(AND(VALUE(LEFT($A931,3))=309,LEN($B931)=3),VLOOKUP(VALUE(MID($B931,2,2)),_309_Table1,MATCH(MID($B931,1,1),_309_Table1_ColumnLookup,0),FALSE),
  IF($C931="309 LCR SummaryA",OneYearSCR,IF($C931="309 LCR SummaryB",UltimateSCR,IF(VALUE(LEFT($A931,3))=309,VLOOKUP(VALUE(MID($B931,2,1)),_309_Table1,MATCH(MID($B931,1,1),_309_Table1_ColumnLookup,0),FALSE)
+N("309"),
  IF(VALUE(LEFT($A931,3))=310,VLOOKUP(VALUE(MID($B931,2,1)),_310_Table1,MATCH(MID($B931,1,1),_310_Table1_ColumnLookup,0),FALSE)
+N("310"),
  IF(AND(VALUE(LEFT($A931,3))=311,LEN($I931)=4),VLOOKUP($I931,_311_Table1,MATCH($B931,_311_Table1_ColumnLookup,0),FALSE),
  IF(AND(VALUE(LEFT($A931,3))=311,OR($B931="I2",$B931="J2",$B931="K2",$B931="L2")),VLOOKUP('311'!$G$58,_311_Table1,MATCH(MID($B931,1,1),_311_Table1_ColumnLookup,0),FALSE),
  IF(AND(VALUE(LEFT($A931,3))=311,RIGHT($B931,5)="Total"),VLOOKUP('311'!$G$59,_311_Table1,MATCH(MID($B931,1,1),_311_Table1_ColumnLookup,0),FALSE),
  IF(VALUE(LEFT($A931,3))=311,VLOOKUP(VALUE(MID($B931,2,1)),_311_Table1,MATCH(MID($B931,1,1),_311_Table1_ColumnLookup,0),FALSE)
+N("311"),
  IF(AND(VALUE(LEFT($A931,3))=312,LEFT($G931,10)="Unincepted",$B931="G "),VLOOKUP(" ULO",_312_Table1,MATCH('312'!$N$16,_312_Table1_ColumnLookup,0),FALSE),
  IF(AND(VALUE(LEFT($A931,3))=312,LEFT($G931,10)="Unincepted",$B931="O "),VLOOKUP(" ULO",_312_Table1,MATCH('312'!$V$16,_312_Table1_ColumnLookup,0),FALSE),
  IF(AND(VALUE(LEFT($A931,3))=312,LEFT($G931,10)="Unincepted",$B931="Q "),VLOOKUP(" ULO",_312_Table1,MATCH('312'!$X$16,_312_Table1_ColumnLookup,0),FALSE),
  IF(AND(VALUE(LEFT($A931,3))=312,LEFT($G931,10)="Unincepted"),VLOOKUP(" ULO",_312_Table1,MATCH(LEFT($B931,1),_312_Table1_ColumnLookup,0),FALSE),
  IF(AND(VALUE(LEFT($A931,3))=312,LEFT($G931,5)="Total",$B931="G "),VLOOKUP('312'!$F$80,_312_Table1,MATCH('312'!$N$16,_312_Table1_ColumnLookup,0),FALSE),
  IF(AND(VALUE(LEFT($A931,3))=312,LEFT($G931,5)="Total",$B931="O "),VLOOKUP('312'!$F$80,_312_Table1,MATCH('312'!$V$16,_312_Table1_ColumnLookup,0),FALSE),
  IF(AND(VALUE(LEFT($A931,3))=312,LEFT($G931,5)="Total",$B931="Q "),VLOOKUP('312'!$F$80,_312_Table1,MATCH('312'!$X$16,_312_Table1_ColumnLookup,0),FALSE),
  IF(AND(VALUE(LEFT($A931,3))=312,LEFT($G931,5)="Total"),VLOOKUP('312'!$F$80,_312_Table1,MATCH(LEFT($B931,1),_312_Table1_ColumnLookup,0),FALSE),
  IF(AND(VALUE(LEFT($A931,3))=312,LEN($I931)=4,$B931="G"),VLOOKUP($I931,_312_Table1,MATCH('312'!$N$16,_312_Table1_ColumnLookup,0),FALSE),
  IF(AND(VALUE(LEFT($A931,3))=312,LEN($I931)=4,$B931="O"),VLOOKUP($I931,_312_Table1,MATCH('312'!$V$16,_312_Table1_ColumnLookup,0),FALSE),
  IF(AND(VALUE(LEFT($A931,3))=312,LEN($I931)=4,$B931="Q"),VLOOKUP($I931,_312_Table1,MATCH('312'!$X$16,_312_Table1_ColumnLookup,0),FALSE),
  IF(AND(VALUE(LEFT($A931,3))=312,LEN($I931)=4),VLOOKUP($I931,_312_Table1,MATCH(LEFT($B931,1),_312_Table1_ColumnLookup,0),FALSE)
+N("312"),
  IF(VALUE(LEFT($A931,3))=313,VLOOKUP(VALUE(MID($B931,2,1)),_313_Table1,MATCH(MID($B931,1,1),_313_Table1_ColumnLookup,0),FALSE)
+N("313"),
  IF(AND(VALUE(LEFT($A931,3))=314,LEN($B931)=3),VLOOKUP(VALUE(MID($B931,2,2)),_314_Table1,MATCH(MID($B931,1,1),_314_Table1_ColumnLookup,0),FALSE),
  IF(VALUE(LEFT($A931,3))=314,VLOOKUP(VALUE(MID($B931,2,1)),_314_Table1,MATCH(MID($B931,1,1),_314_Table1_ColumnLookup,0),FALSE)
+N("314"),
""))))))))))))))))))))))))</f>
        <v>#N/A</v>
      </c>
      <c r="E931" s="238" t="e">
        <f>IF(AND(VALUE(LEFT($A931,3))=309,LEN($B931)=3),VLOOKUP(VALUE(MID($B931,2,2)),_309_Table2,MATCH(MID($B931,1,1),_309_Table2_ColumnLookup,0),FALSE),
  IF($C931="309 LCR SummaryA",OneYearSCR,IF($C931="309 LCR SummaryB",UltimateSCR,IF(VALUE(LEFT($A931,3))=309,VLOOKUP(VALUE(MID($B931,2,1)),_309_Table2,MATCH(MID($B931,1,1),_309_Table2_ColumnLookup,0),FALSE)
+N("309"),
  IF(VALUE(LEFT($A931,3))=310,VLOOKUP(VALUE(MID($B931,2,1)),_310_Table2,MATCH(MID($B931,1,1),_310_Table2_ColumnLookup,0),FALSE)
+N("310"),
  IF(AND(VALUE(LEFT($A931,3))=311,LEN($I931)=4),VLOOKUP($I931,_311_Table2,MATCH($B931,_311_Table2_ColumnLookup,0),FALSE),
  IF(AND(VALUE(LEFT($A931,3))=311,OR($B931="I2",$B931="J2",$B931="K2",$B931="L2")),VLOOKUP('311'!$G$58,_311_Table2,MATCH(MID($B931,1,1),_311_Table2_ColumnLookup,0),FALSE),
  IF(AND(VALUE(LEFT($A931,3))=311,RIGHT($B931,5)="Total"),VLOOKUP('311'!$G$59,_311_Table2,MATCH(MID($B931,1,1),_311_Table2_ColumnLookup,0),FALSE),
  IF(VALUE(LEFT($A931,3))=311,VLOOKUP(VALUE(MID($B931,2,1)),_311_Table2,MATCH(MID($B931,1,1),_311_Table2_ColumnLookup,0),FALSE)
+N("311"),
  IF(AND(VALUE(LEFT($A931,3))=312,LEFT($G931,10)="Unincepted",$B931="G "),VLOOKUP(" ULO",_312_Table2,MATCH('312'!$N$16,_312_Table2_ColumnLookup,0),FALSE),
  IF(AND(VALUE(LEFT($A931,3))=312,LEFT($G931,10)="Unincepted",$B931="O "),VLOOKUP(" ULO",_312_Table2,MATCH('312'!$V$16,_312_Table2_ColumnLookup,0),FALSE),
  IF(AND(VALUE(LEFT($A931,3))=312,LEFT($G931,10)="Unincepted",$B931="Q "),VLOOKUP(" ULO",_312_Table2,MATCH('312'!$X$16,_312_Table2_ColumnLookup,0),FALSE),
  IF(AND(VALUE(LEFT($A931,3))=312,LEFT($G931,10)="Unincepted"),VLOOKUP(" ULO",_312_Table2,MATCH(LEFT($B931,1),_312_Table2_ColumnLookup,0),FALSE),
  IF(AND(VALUE(LEFT($A931,3))=312,LEFT($G931,5)="Total",$B931="G "),VLOOKUP('312'!$F$80,_312_Table2,MATCH('312'!$N$16,_312_Table2_ColumnLookup,0),FALSE),
  IF(AND(VALUE(LEFT($A931,3))=312,LEFT($G931,5)="Total",$B931="O "),VLOOKUP('312'!$F$80,_312_Table2,MATCH('312'!$V$16,_312_Table2_ColumnLookup,0),FALSE),
  IF(AND(VALUE(LEFT($A931,3))=312,LEFT($G931,5)="Total",$B931="Q "),VLOOKUP('312'!$F$80,_312_Table2,MATCH('312'!$X$16,_312_Table2_ColumnLookup,0),FALSE),
  IF(AND(VALUE(LEFT($A931,3))=312,LEFT($G931,5)="Total"),VLOOKUP('312'!$F$80,_312_Table2,MATCH(LEFT($B931,1),_312_Table2_ColumnLookup,0),FALSE),
  IF(AND(VALUE(LEFT($A931,3))=312,LEN($I931)=4,$B931="G"),VLOOKUP($I931,_312_Table2,MATCH('312'!$N$16,_312_Table2_ColumnLookup,0),FALSE),
  IF(AND(VALUE(LEFT($A931,3))=312,LEN($I931)=4,$B931="O"),VLOOKUP($I931,_312_Table2,MATCH('312'!$V$16,_312_Table2_ColumnLookup,0),FALSE),
  IF(AND(VALUE(LEFT($A931,3))=312,LEN($I931)=4,$B931="Q"),VLOOKUP($I931,_312_Table2,MATCH('312'!$X$16,_312_Table2_ColumnLookup,0),FALSE),
  IF(AND(VALUE(LEFT($A931,3))=312,LEN($I931)=4),VLOOKUP($I931,_312_Table2,MATCH(LEFT($B931,1),_312_Table2_ColumnLookup,0),FALSE)
+N("312"),
  IF(VALUE(LEFT($A931,3))=313,VLOOKUP(VALUE(MID($B931,2,1)),_313_Table2,MATCH(MID($B931,1,1),_313_Table2_ColumnLookup,0),FALSE)
+N("313"),
  IF(AND(VALUE(LEFT($A931,3))=314,LEN($B931)=3),VLOOKUP(VALUE(MID($B931,2,2)),_314_Table2,MATCH(MID($B931,1,1),_314_Table2_ColumnLookup,0),FALSE),
  IF(VALUE(LEFT($A931,3))=314,VLOOKUP(VALUE(MID($B931,2,1)),_314_Table2,MATCH(MID($B931,1,1),_314_Table2_ColumnLookup,0),FALSE)
+N("314"),
""))))))))))))))))))))))))</f>
        <v>#N/A</v>
      </c>
      <c r="F931" s="238" t="e">
        <f>IF(AND(VALUE(LEFT($A931,3))=309,LEN($B931)=3),VLOOKUP(VALUE(MID($B931,2,2)),_309_Table3,MATCH(MID($B931,1,1),_309_Table3_ColumnLookup,0),FALSE),
  IF($C931="309 LCR SummaryA",OneYearSCR,IF($C931="309 LCR SummaryB",UltimateSCR,IF(VALUE(LEFT($A931,3))=309,VLOOKUP(VALUE(MID($B931,2,1)),_309_Table3,MATCH(MID($B931,1,1),_309_Table3_ColumnLookup,0),FALSE)
+N("309"),
  IF(VALUE(LEFT($A931,3))=310,VLOOKUP(VALUE(MID($B931,2,1)),_310_Table3,MATCH(MID($B931,1,1),_310_Table3_ColumnLookup,0),FALSE)
+N("310"),
  IF(AND(VALUE(LEFT($A931,3))=311,LEN($I931)=4),VLOOKUP($I931,_311_Table3,MATCH($B931,_311_Table3_ColumnLookup,0),FALSE),
  IF(AND(VALUE(LEFT($A931,3))=311,OR($B931="I2",$B931="J2",$B931="K2",$B931="L2")),VLOOKUP('311'!$G$58,_311_Table3,MATCH(MID($B931,1,1),_311_Table3_ColumnLookup,0),FALSE),
  IF(AND(VALUE(LEFT($A931,3))=311,RIGHT($B931,5)="Total"),VLOOKUP('311'!$G$59,_311_Table3,MATCH(MID($B931,1,1),_311_Table3_ColumnLookup,0),FALSE),
  IF(VALUE(LEFT($A931,3))=311,VLOOKUP(VALUE(MID($B931,2,1)),_311_Table3,MATCH(MID($B931,1,1),_311_Table3_ColumnLookup,0),FALSE)
+N("311"),
  IF(AND(VALUE(LEFT($A931,3))=312,LEFT($G931,10)="Unincepted",$B931="G "),VLOOKUP(" ULO",_312_Table3,MATCH('312'!$N$16,_312_Table3_ColumnLookup,0),FALSE),
  IF(AND(VALUE(LEFT($A931,3))=312,LEFT($G931,10)="Unincepted",$B931="O "),VLOOKUP(" ULO",_312_Table3,MATCH('312'!$V$16,_312_Table3_ColumnLookup,0),FALSE),
  IF(AND(VALUE(LEFT($A931,3))=312,LEFT($G931,10)="Unincepted",$B931="Q "),VLOOKUP(" ULO",_312_Table3,MATCH('312'!$X$16,_312_Table3_ColumnLookup,0),FALSE),
  IF(AND(VALUE(LEFT($A931,3))=312,LEFT($G931,10)="Unincepted"),VLOOKUP(" ULO",_312_Table3,MATCH(LEFT($B931,1),_312_Table3_ColumnLookup,0),FALSE),
  IF(AND(VALUE(LEFT($A931,3))=312,LEFT($G931,5)="Total",$B931="G "),VLOOKUP('312'!$F$80,_312_Table3,MATCH('312'!$N$16,_312_Table3_ColumnLookup,0),FALSE),
  IF(AND(VALUE(LEFT($A931,3))=312,LEFT($G931,5)="Total",$B931="O "),VLOOKUP('312'!$F$80,_312_Table3,MATCH('312'!$V$16,_312_Table3_ColumnLookup,0),FALSE),
  IF(AND(VALUE(LEFT($A931,3))=312,LEFT($G931,5)="Total",$B931="Q "),VLOOKUP('312'!$F$80,_312_Table3,MATCH('312'!$X$16,_312_Table3_ColumnLookup,0),FALSE),
  IF(AND(VALUE(LEFT($A931,3))=312,LEFT($G931,5)="Total"),VLOOKUP('312'!$F$80,_312_Table3,MATCH(LEFT($B931,1),_312_Table3_ColumnLookup,0),FALSE),
  IF(AND(VALUE(LEFT($A931,3))=312,LEN($I931)=4,$B931="G"),VLOOKUP($I931,_312_Table3,MATCH('312'!$N$16,_312_Table3_ColumnLookup,0),FALSE),
  IF(AND(VALUE(LEFT($A931,3))=312,LEN($I931)=4,$B931="O"),VLOOKUP($I931,_312_Table3,MATCH('312'!$V$16,_312_Table3_ColumnLookup,0),FALSE),
  IF(AND(VALUE(LEFT($A931,3))=312,LEN($I931)=4,$B931="Q"),VLOOKUP($I931,_312_Table3,MATCH('312'!$X$16,_312_Table3_ColumnLookup,0),FALSE),
  IF(AND(VALUE(LEFT($A931,3))=312,LEN($I931)=4),VLOOKUP($I931,_312_Table3,MATCH(LEFT($B931,1),_312_Table3_ColumnLookup,0),FALSE)
+N("312"),
  IF(VALUE(LEFT($A931,3))=313,VLOOKUP(VALUE(MID($B931,2,1)),_313_Table3,MATCH(MID($B931,1,1),_313_Table3_ColumnLookup,0),FALSE)
+N("313"),
  IF(AND(VALUE(LEFT($A931,3))=314,LEN($B931)=3),VLOOKUP(VALUE(MID($B931,2,2)),_314_Table3,MATCH(MID($B931,1,1),_314_Table3_ColumnLookup,0),FALSE),
  IF(VALUE(LEFT($A931,3))=314,VLOOKUP(VALUE(MID($B931,2,1)),_314_Table3,MATCH(MID($B931,1,1),_314_Table3_ColumnLookup,0),FALSE)
+N("314"),
""))))))))))))))))))))))))</f>
        <v>#N/A</v>
      </c>
      <c r="H931" s="321" t="str">
        <f>IFERROR(
IF(ISERROR($D931)=FALSE,$D931,IF(ISERROR($E931)=FALSE,$E931,IF(ISERROR($F931)=FALSE,$F931
+N("012 checkboxes"),
IF(
IF(OR(LEFT($A931,9)="Syndicate",LEFT($A931,12)="NewSyndicate"),VLOOKUP($A931,'012'!$J:$ZW,MATCH("Link to button",'012'!$J$1:$ZW$1,0),0)
+N("309 checkbox"),
IF($C931="309 LCR Summary0",VLOOKUP("Notes990",'309'!$P:$ZZ,MATCH("Link to button",'309'!$P$1:$ZZ$1,0),0)
+N("313 checkboxes"),
IF($C931="313 Financial Information0LcmVsScr",IF($C931="309 LCR Summary0",VLOOKUP("LcmVsScr",'309'!$N:$ZZ,MATCH("Link to button",'309'!$N$1:$ZZ$1,0),0),
IF($C931="313 Financial Information0LcrDocAttached",IF($C931="309 LCR Summary0",VLOOKUP("LcrDocAttached",'309'!$N:$ZZ,MATCH("Link to button",'309'!$N$1:$ZZ$1,0),
0)))))))=1,TRUE,FALSE)
))),"")</f>
        <v/>
      </c>
    </row>
    <row r="932" spans="1:8">
      <c r="A932" s="237" t="e">
        <f>VLOOKUP($G932,CSVLookups!$B:$R,MATCH(A$1,CSVLookups!$B$1:$R$1,0),FALSE)</f>
        <v>#N/A</v>
      </c>
      <c r="B932" s="237" t="e">
        <f>VLOOKUP($G932,CSVLookups!$B:$R,MATCH(B$1,CSVLookups!$B$1:$R$1,0),FALSE)</f>
        <v>#N/A</v>
      </c>
      <c r="C932" s="238" t="e">
        <f t="shared" si="15"/>
        <v>#N/A</v>
      </c>
      <c r="D932" s="238" t="e">
        <f>IF(AND(VALUE(LEFT($A932,3))=309,LEN($B932)=3),VLOOKUP(VALUE(MID($B932,2,2)),_309_Table1,MATCH(MID($B932,1,1),_309_Table1_ColumnLookup,0),FALSE),
  IF($C932="309 LCR SummaryA",OneYearSCR,IF($C932="309 LCR SummaryB",UltimateSCR,IF(VALUE(LEFT($A932,3))=309,VLOOKUP(VALUE(MID($B932,2,1)),_309_Table1,MATCH(MID($B932,1,1),_309_Table1_ColumnLookup,0),FALSE)
+N("309"),
  IF(VALUE(LEFT($A932,3))=310,VLOOKUP(VALUE(MID($B932,2,1)),_310_Table1,MATCH(MID($B932,1,1),_310_Table1_ColumnLookup,0),FALSE)
+N("310"),
  IF(AND(VALUE(LEFT($A932,3))=311,LEN($I932)=4),VLOOKUP($I932,_311_Table1,MATCH($B932,_311_Table1_ColumnLookup,0),FALSE),
  IF(AND(VALUE(LEFT($A932,3))=311,OR($B932="I2",$B932="J2",$B932="K2",$B932="L2")),VLOOKUP('311'!$G$58,_311_Table1,MATCH(MID($B932,1,1),_311_Table1_ColumnLookup,0),FALSE),
  IF(AND(VALUE(LEFT($A932,3))=311,RIGHT($B932,5)="Total"),VLOOKUP('311'!$G$59,_311_Table1,MATCH(MID($B932,1,1),_311_Table1_ColumnLookup,0),FALSE),
  IF(VALUE(LEFT($A932,3))=311,VLOOKUP(VALUE(MID($B932,2,1)),_311_Table1,MATCH(MID($B932,1,1),_311_Table1_ColumnLookup,0),FALSE)
+N("311"),
  IF(AND(VALUE(LEFT($A932,3))=312,LEFT($G932,10)="Unincepted",$B932="G "),VLOOKUP(" ULO",_312_Table1,MATCH('312'!$N$16,_312_Table1_ColumnLookup,0),FALSE),
  IF(AND(VALUE(LEFT($A932,3))=312,LEFT($G932,10)="Unincepted",$B932="O "),VLOOKUP(" ULO",_312_Table1,MATCH('312'!$V$16,_312_Table1_ColumnLookup,0),FALSE),
  IF(AND(VALUE(LEFT($A932,3))=312,LEFT($G932,10)="Unincepted",$B932="Q "),VLOOKUP(" ULO",_312_Table1,MATCH('312'!$X$16,_312_Table1_ColumnLookup,0),FALSE),
  IF(AND(VALUE(LEFT($A932,3))=312,LEFT($G932,10)="Unincepted"),VLOOKUP(" ULO",_312_Table1,MATCH(LEFT($B932,1),_312_Table1_ColumnLookup,0),FALSE),
  IF(AND(VALUE(LEFT($A932,3))=312,LEFT($G932,5)="Total",$B932="G "),VLOOKUP('312'!$F$80,_312_Table1,MATCH('312'!$N$16,_312_Table1_ColumnLookup,0),FALSE),
  IF(AND(VALUE(LEFT($A932,3))=312,LEFT($G932,5)="Total",$B932="O "),VLOOKUP('312'!$F$80,_312_Table1,MATCH('312'!$V$16,_312_Table1_ColumnLookup,0),FALSE),
  IF(AND(VALUE(LEFT($A932,3))=312,LEFT($G932,5)="Total",$B932="Q "),VLOOKUP('312'!$F$80,_312_Table1,MATCH('312'!$X$16,_312_Table1_ColumnLookup,0),FALSE),
  IF(AND(VALUE(LEFT($A932,3))=312,LEFT($G932,5)="Total"),VLOOKUP('312'!$F$80,_312_Table1,MATCH(LEFT($B932,1),_312_Table1_ColumnLookup,0),FALSE),
  IF(AND(VALUE(LEFT($A932,3))=312,LEN($I932)=4,$B932="G"),VLOOKUP($I932,_312_Table1,MATCH('312'!$N$16,_312_Table1_ColumnLookup,0),FALSE),
  IF(AND(VALUE(LEFT($A932,3))=312,LEN($I932)=4,$B932="O"),VLOOKUP($I932,_312_Table1,MATCH('312'!$V$16,_312_Table1_ColumnLookup,0),FALSE),
  IF(AND(VALUE(LEFT($A932,3))=312,LEN($I932)=4,$B932="Q"),VLOOKUP($I932,_312_Table1,MATCH('312'!$X$16,_312_Table1_ColumnLookup,0),FALSE),
  IF(AND(VALUE(LEFT($A932,3))=312,LEN($I932)=4),VLOOKUP($I932,_312_Table1,MATCH(LEFT($B932,1),_312_Table1_ColumnLookup,0),FALSE)
+N("312"),
  IF(VALUE(LEFT($A932,3))=313,VLOOKUP(VALUE(MID($B932,2,1)),_313_Table1,MATCH(MID($B932,1,1),_313_Table1_ColumnLookup,0),FALSE)
+N("313"),
  IF(AND(VALUE(LEFT($A932,3))=314,LEN($B932)=3),VLOOKUP(VALUE(MID($B932,2,2)),_314_Table1,MATCH(MID($B932,1,1),_314_Table1_ColumnLookup,0),FALSE),
  IF(VALUE(LEFT($A932,3))=314,VLOOKUP(VALUE(MID($B932,2,1)),_314_Table1,MATCH(MID($B932,1,1),_314_Table1_ColumnLookup,0),FALSE)
+N("314"),
""))))))))))))))))))))))))</f>
        <v>#N/A</v>
      </c>
      <c r="E932" s="238" t="e">
        <f>IF(AND(VALUE(LEFT($A932,3))=309,LEN($B932)=3),VLOOKUP(VALUE(MID($B932,2,2)),_309_Table2,MATCH(MID($B932,1,1),_309_Table2_ColumnLookup,0),FALSE),
  IF($C932="309 LCR SummaryA",OneYearSCR,IF($C932="309 LCR SummaryB",UltimateSCR,IF(VALUE(LEFT($A932,3))=309,VLOOKUP(VALUE(MID($B932,2,1)),_309_Table2,MATCH(MID($B932,1,1),_309_Table2_ColumnLookup,0),FALSE)
+N("309"),
  IF(VALUE(LEFT($A932,3))=310,VLOOKUP(VALUE(MID($B932,2,1)),_310_Table2,MATCH(MID($B932,1,1),_310_Table2_ColumnLookup,0),FALSE)
+N("310"),
  IF(AND(VALUE(LEFT($A932,3))=311,LEN($I932)=4),VLOOKUP($I932,_311_Table2,MATCH($B932,_311_Table2_ColumnLookup,0),FALSE),
  IF(AND(VALUE(LEFT($A932,3))=311,OR($B932="I2",$B932="J2",$B932="K2",$B932="L2")),VLOOKUP('311'!$G$58,_311_Table2,MATCH(MID($B932,1,1),_311_Table2_ColumnLookup,0),FALSE),
  IF(AND(VALUE(LEFT($A932,3))=311,RIGHT($B932,5)="Total"),VLOOKUP('311'!$G$59,_311_Table2,MATCH(MID($B932,1,1),_311_Table2_ColumnLookup,0),FALSE),
  IF(VALUE(LEFT($A932,3))=311,VLOOKUP(VALUE(MID($B932,2,1)),_311_Table2,MATCH(MID($B932,1,1),_311_Table2_ColumnLookup,0),FALSE)
+N("311"),
  IF(AND(VALUE(LEFT($A932,3))=312,LEFT($G932,10)="Unincepted",$B932="G "),VLOOKUP(" ULO",_312_Table2,MATCH('312'!$N$16,_312_Table2_ColumnLookup,0),FALSE),
  IF(AND(VALUE(LEFT($A932,3))=312,LEFT($G932,10)="Unincepted",$B932="O "),VLOOKUP(" ULO",_312_Table2,MATCH('312'!$V$16,_312_Table2_ColumnLookup,0),FALSE),
  IF(AND(VALUE(LEFT($A932,3))=312,LEFT($G932,10)="Unincepted",$B932="Q "),VLOOKUP(" ULO",_312_Table2,MATCH('312'!$X$16,_312_Table2_ColumnLookup,0),FALSE),
  IF(AND(VALUE(LEFT($A932,3))=312,LEFT($G932,10)="Unincepted"),VLOOKUP(" ULO",_312_Table2,MATCH(LEFT($B932,1),_312_Table2_ColumnLookup,0),FALSE),
  IF(AND(VALUE(LEFT($A932,3))=312,LEFT($G932,5)="Total",$B932="G "),VLOOKUP('312'!$F$80,_312_Table2,MATCH('312'!$N$16,_312_Table2_ColumnLookup,0),FALSE),
  IF(AND(VALUE(LEFT($A932,3))=312,LEFT($G932,5)="Total",$B932="O "),VLOOKUP('312'!$F$80,_312_Table2,MATCH('312'!$V$16,_312_Table2_ColumnLookup,0),FALSE),
  IF(AND(VALUE(LEFT($A932,3))=312,LEFT($G932,5)="Total",$B932="Q "),VLOOKUP('312'!$F$80,_312_Table2,MATCH('312'!$X$16,_312_Table2_ColumnLookup,0),FALSE),
  IF(AND(VALUE(LEFT($A932,3))=312,LEFT($G932,5)="Total"),VLOOKUP('312'!$F$80,_312_Table2,MATCH(LEFT($B932,1),_312_Table2_ColumnLookup,0),FALSE),
  IF(AND(VALUE(LEFT($A932,3))=312,LEN($I932)=4,$B932="G"),VLOOKUP($I932,_312_Table2,MATCH('312'!$N$16,_312_Table2_ColumnLookup,0),FALSE),
  IF(AND(VALUE(LEFT($A932,3))=312,LEN($I932)=4,$B932="O"),VLOOKUP($I932,_312_Table2,MATCH('312'!$V$16,_312_Table2_ColumnLookup,0),FALSE),
  IF(AND(VALUE(LEFT($A932,3))=312,LEN($I932)=4,$B932="Q"),VLOOKUP($I932,_312_Table2,MATCH('312'!$X$16,_312_Table2_ColumnLookup,0),FALSE),
  IF(AND(VALUE(LEFT($A932,3))=312,LEN($I932)=4),VLOOKUP($I932,_312_Table2,MATCH(LEFT($B932,1),_312_Table2_ColumnLookup,0),FALSE)
+N("312"),
  IF(VALUE(LEFT($A932,3))=313,VLOOKUP(VALUE(MID($B932,2,1)),_313_Table2,MATCH(MID($B932,1,1),_313_Table2_ColumnLookup,0),FALSE)
+N("313"),
  IF(AND(VALUE(LEFT($A932,3))=314,LEN($B932)=3),VLOOKUP(VALUE(MID($B932,2,2)),_314_Table2,MATCH(MID($B932,1,1),_314_Table2_ColumnLookup,0),FALSE),
  IF(VALUE(LEFT($A932,3))=314,VLOOKUP(VALUE(MID($B932,2,1)),_314_Table2,MATCH(MID($B932,1,1),_314_Table2_ColumnLookup,0),FALSE)
+N("314"),
""))))))))))))))))))))))))</f>
        <v>#N/A</v>
      </c>
      <c r="F932" s="238" t="e">
        <f>IF(AND(VALUE(LEFT($A932,3))=309,LEN($B932)=3),VLOOKUP(VALUE(MID($B932,2,2)),_309_Table3,MATCH(MID($B932,1,1),_309_Table3_ColumnLookup,0),FALSE),
  IF($C932="309 LCR SummaryA",OneYearSCR,IF($C932="309 LCR SummaryB",UltimateSCR,IF(VALUE(LEFT($A932,3))=309,VLOOKUP(VALUE(MID($B932,2,1)),_309_Table3,MATCH(MID($B932,1,1),_309_Table3_ColumnLookup,0),FALSE)
+N("309"),
  IF(VALUE(LEFT($A932,3))=310,VLOOKUP(VALUE(MID($B932,2,1)),_310_Table3,MATCH(MID($B932,1,1),_310_Table3_ColumnLookup,0),FALSE)
+N("310"),
  IF(AND(VALUE(LEFT($A932,3))=311,LEN($I932)=4),VLOOKUP($I932,_311_Table3,MATCH($B932,_311_Table3_ColumnLookup,0),FALSE),
  IF(AND(VALUE(LEFT($A932,3))=311,OR($B932="I2",$B932="J2",$B932="K2",$B932="L2")),VLOOKUP('311'!$G$58,_311_Table3,MATCH(MID($B932,1,1),_311_Table3_ColumnLookup,0),FALSE),
  IF(AND(VALUE(LEFT($A932,3))=311,RIGHT($B932,5)="Total"),VLOOKUP('311'!$G$59,_311_Table3,MATCH(MID($B932,1,1),_311_Table3_ColumnLookup,0),FALSE),
  IF(VALUE(LEFT($A932,3))=311,VLOOKUP(VALUE(MID($B932,2,1)),_311_Table3,MATCH(MID($B932,1,1),_311_Table3_ColumnLookup,0),FALSE)
+N("311"),
  IF(AND(VALUE(LEFT($A932,3))=312,LEFT($G932,10)="Unincepted",$B932="G "),VLOOKUP(" ULO",_312_Table3,MATCH('312'!$N$16,_312_Table3_ColumnLookup,0),FALSE),
  IF(AND(VALUE(LEFT($A932,3))=312,LEFT($G932,10)="Unincepted",$B932="O "),VLOOKUP(" ULO",_312_Table3,MATCH('312'!$V$16,_312_Table3_ColumnLookup,0),FALSE),
  IF(AND(VALUE(LEFT($A932,3))=312,LEFT($G932,10)="Unincepted",$B932="Q "),VLOOKUP(" ULO",_312_Table3,MATCH('312'!$X$16,_312_Table3_ColumnLookup,0),FALSE),
  IF(AND(VALUE(LEFT($A932,3))=312,LEFT($G932,10)="Unincepted"),VLOOKUP(" ULO",_312_Table3,MATCH(LEFT($B932,1),_312_Table3_ColumnLookup,0),FALSE),
  IF(AND(VALUE(LEFT($A932,3))=312,LEFT($G932,5)="Total",$B932="G "),VLOOKUP('312'!$F$80,_312_Table3,MATCH('312'!$N$16,_312_Table3_ColumnLookup,0),FALSE),
  IF(AND(VALUE(LEFT($A932,3))=312,LEFT($G932,5)="Total",$B932="O "),VLOOKUP('312'!$F$80,_312_Table3,MATCH('312'!$V$16,_312_Table3_ColumnLookup,0),FALSE),
  IF(AND(VALUE(LEFT($A932,3))=312,LEFT($G932,5)="Total",$B932="Q "),VLOOKUP('312'!$F$80,_312_Table3,MATCH('312'!$X$16,_312_Table3_ColumnLookup,0),FALSE),
  IF(AND(VALUE(LEFT($A932,3))=312,LEFT($G932,5)="Total"),VLOOKUP('312'!$F$80,_312_Table3,MATCH(LEFT($B932,1),_312_Table3_ColumnLookup,0),FALSE),
  IF(AND(VALUE(LEFT($A932,3))=312,LEN($I932)=4,$B932="G"),VLOOKUP($I932,_312_Table3,MATCH('312'!$N$16,_312_Table3_ColumnLookup,0),FALSE),
  IF(AND(VALUE(LEFT($A932,3))=312,LEN($I932)=4,$B932="O"),VLOOKUP($I932,_312_Table3,MATCH('312'!$V$16,_312_Table3_ColumnLookup,0),FALSE),
  IF(AND(VALUE(LEFT($A932,3))=312,LEN($I932)=4,$B932="Q"),VLOOKUP($I932,_312_Table3,MATCH('312'!$X$16,_312_Table3_ColumnLookup,0),FALSE),
  IF(AND(VALUE(LEFT($A932,3))=312,LEN($I932)=4),VLOOKUP($I932,_312_Table3,MATCH(LEFT($B932,1),_312_Table3_ColumnLookup,0),FALSE)
+N("312"),
  IF(VALUE(LEFT($A932,3))=313,VLOOKUP(VALUE(MID($B932,2,1)),_313_Table3,MATCH(MID($B932,1,1),_313_Table3_ColumnLookup,0),FALSE)
+N("313"),
  IF(AND(VALUE(LEFT($A932,3))=314,LEN($B932)=3),VLOOKUP(VALUE(MID($B932,2,2)),_314_Table3,MATCH(MID($B932,1,1),_314_Table3_ColumnLookup,0),FALSE),
  IF(VALUE(LEFT($A932,3))=314,VLOOKUP(VALUE(MID($B932,2,1)),_314_Table3,MATCH(MID($B932,1,1),_314_Table3_ColumnLookup,0),FALSE)
+N("314"),
""))))))))))))))))))))))))</f>
        <v>#N/A</v>
      </c>
      <c r="H932" s="321" t="str">
        <f>IFERROR(
IF(ISERROR($D932)=FALSE,$D932,IF(ISERROR($E932)=FALSE,$E932,IF(ISERROR($F932)=FALSE,$F932
+N("012 checkboxes"),
IF(
IF(OR(LEFT($A932,9)="Syndicate",LEFT($A932,12)="NewSyndicate"),VLOOKUP($A932,'012'!$J:$ZW,MATCH("Link to button",'012'!$J$1:$ZW$1,0),0)
+N("309 checkbox"),
IF($C932="309 LCR Summary0",VLOOKUP("Notes990",'309'!$P:$ZZ,MATCH("Link to button",'309'!$P$1:$ZZ$1,0),0)
+N("313 checkboxes"),
IF($C932="313 Financial Information0LcmVsScr",IF($C932="309 LCR Summary0",VLOOKUP("LcmVsScr",'309'!$N:$ZZ,MATCH("Link to button",'309'!$N$1:$ZZ$1,0),0),
IF($C932="313 Financial Information0LcrDocAttached",IF($C932="309 LCR Summary0",VLOOKUP("LcrDocAttached",'309'!$N:$ZZ,MATCH("Link to button",'309'!$N$1:$ZZ$1,0),
0)))))))=1,TRUE,FALSE)
))),"")</f>
        <v/>
      </c>
    </row>
    <row r="933" spans="1:8">
      <c r="A933" s="237" t="e">
        <f>VLOOKUP($G933,CSVLookups!$B:$R,MATCH(A$1,CSVLookups!$B$1:$R$1,0),FALSE)</f>
        <v>#N/A</v>
      </c>
      <c r="B933" s="237" t="e">
        <f>VLOOKUP($G933,CSVLookups!$B:$R,MATCH(B$1,CSVLookups!$B$1:$R$1,0),FALSE)</f>
        <v>#N/A</v>
      </c>
      <c r="C933" s="238" t="e">
        <f t="shared" si="15"/>
        <v>#N/A</v>
      </c>
      <c r="D933" s="238" t="e">
        <f>IF(AND(VALUE(LEFT($A933,3))=309,LEN($B933)=3),VLOOKUP(VALUE(MID($B933,2,2)),_309_Table1,MATCH(MID($B933,1,1),_309_Table1_ColumnLookup,0),FALSE),
  IF($C933="309 LCR SummaryA",OneYearSCR,IF($C933="309 LCR SummaryB",UltimateSCR,IF(VALUE(LEFT($A933,3))=309,VLOOKUP(VALUE(MID($B933,2,1)),_309_Table1,MATCH(MID($B933,1,1),_309_Table1_ColumnLookup,0),FALSE)
+N("309"),
  IF(VALUE(LEFT($A933,3))=310,VLOOKUP(VALUE(MID($B933,2,1)),_310_Table1,MATCH(MID($B933,1,1),_310_Table1_ColumnLookup,0),FALSE)
+N("310"),
  IF(AND(VALUE(LEFT($A933,3))=311,LEN($I933)=4),VLOOKUP($I933,_311_Table1,MATCH($B933,_311_Table1_ColumnLookup,0),FALSE),
  IF(AND(VALUE(LEFT($A933,3))=311,OR($B933="I2",$B933="J2",$B933="K2",$B933="L2")),VLOOKUP('311'!$G$58,_311_Table1,MATCH(MID($B933,1,1),_311_Table1_ColumnLookup,0),FALSE),
  IF(AND(VALUE(LEFT($A933,3))=311,RIGHT($B933,5)="Total"),VLOOKUP('311'!$G$59,_311_Table1,MATCH(MID($B933,1,1),_311_Table1_ColumnLookup,0),FALSE),
  IF(VALUE(LEFT($A933,3))=311,VLOOKUP(VALUE(MID($B933,2,1)),_311_Table1,MATCH(MID($B933,1,1),_311_Table1_ColumnLookup,0),FALSE)
+N("311"),
  IF(AND(VALUE(LEFT($A933,3))=312,LEFT($G933,10)="Unincepted",$B933="G "),VLOOKUP(" ULO",_312_Table1,MATCH('312'!$N$16,_312_Table1_ColumnLookup,0),FALSE),
  IF(AND(VALUE(LEFT($A933,3))=312,LEFT($G933,10)="Unincepted",$B933="O "),VLOOKUP(" ULO",_312_Table1,MATCH('312'!$V$16,_312_Table1_ColumnLookup,0),FALSE),
  IF(AND(VALUE(LEFT($A933,3))=312,LEFT($G933,10)="Unincepted",$B933="Q "),VLOOKUP(" ULO",_312_Table1,MATCH('312'!$X$16,_312_Table1_ColumnLookup,0),FALSE),
  IF(AND(VALUE(LEFT($A933,3))=312,LEFT($G933,10)="Unincepted"),VLOOKUP(" ULO",_312_Table1,MATCH(LEFT($B933,1),_312_Table1_ColumnLookup,0),FALSE),
  IF(AND(VALUE(LEFT($A933,3))=312,LEFT($G933,5)="Total",$B933="G "),VLOOKUP('312'!$F$80,_312_Table1,MATCH('312'!$N$16,_312_Table1_ColumnLookup,0),FALSE),
  IF(AND(VALUE(LEFT($A933,3))=312,LEFT($G933,5)="Total",$B933="O "),VLOOKUP('312'!$F$80,_312_Table1,MATCH('312'!$V$16,_312_Table1_ColumnLookup,0),FALSE),
  IF(AND(VALUE(LEFT($A933,3))=312,LEFT($G933,5)="Total",$B933="Q "),VLOOKUP('312'!$F$80,_312_Table1,MATCH('312'!$X$16,_312_Table1_ColumnLookup,0),FALSE),
  IF(AND(VALUE(LEFT($A933,3))=312,LEFT($G933,5)="Total"),VLOOKUP('312'!$F$80,_312_Table1,MATCH(LEFT($B933,1),_312_Table1_ColumnLookup,0),FALSE),
  IF(AND(VALUE(LEFT($A933,3))=312,LEN($I933)=4,$B933="G"),VLOOKUP($I933,_312_Table1,MATCH('312'!$N$16,_312_Table1_ColumnLookup,0),FALSE),
  IF(AND(VALUE(LEFT($A933,3))=312,LEN($I933)=4,$B933="O"),VLOOKUP($I933,_312_Table1,MATCH('312'!$V$16,_312_Table1_ColumnLookup,0),FALSE),
  IF(AND(VALUE(LEFT($A933,3))=312,LEN($I933)=4,$B933="Q"),VLOOKUP($I933,_312_Table1,MATCH('312'!$X$16,_312_Table1_ColumnLookup,0),FALSE),
  IF(AND(VALUE(LEFT($A933,3))=312,LEN($I933)=4),VLOOKUP($I933,_312_Table1,MATCH(LEFT($B933,1),_312_Table1_ColumnLookup,0),FALSE)
+N("312"),
  IF(VALUE(LEFT($A933,3))=313,VLOOKUP(VALUE(MID($B933,2,1)),_313_Table1,MATCH(MID($B933,1,1),_313_Table1_ColumnLookup,0),FALSE)
+N("313"),
  IF(AND(VALUE(LEFT($A933,3))=314,LEN($B933)=3),VLOOKUP(VALUE(MID($B933,2,2)),_314_Table1,MATCH(MID($B933,1,1),_314_Table1_ColumnLookup,0),FALSE),
  IF(VALUE(LEFT($A933,3))=314,VLOOKUP(VALUE(MID($B933,2,1)),_314_Table1,MATCH(MID($B933,1,1),_314_Table1_ColumnLookup,0),FALSE)
+N("314"),
""))))))))))))))))))))))))</f>
        <v>#N/A</v>
      </c>
      <c r="E933" s="238" t="e">
        <f>IF(AND(VALUE(LEFT($A933,3))=309,LEN($B933)=3),VLOOKUP(VALUE(MID($B933,2,2)),_309_Table2,MATCH(MID($B933,1,1),_309_Table2_ColumnLookup,0),FALSE),
  IF($C933="309 LCR SummaryA",OneYearSCR,IF($C933="309 LCR SummaryB",UltimateSCR,IF(VALUE(LEFT($A933,3))=309,VLOOKUP(VALUE(MID($B933,2,1)),_309_Table2,MATCH(MID($B933,1,1),_309_Table2_ColumnLookup,0),FALSE)
+N("309"),
  IF(VALUE(LEFT($A933,3))=310,VLOOKUP(VALUE(MID($B933,2,1)),_310_Table2,MATCH(MID($B933,1,1),_310_Table2_ColumnLookup,0),FALSE)
+N("310"),
  IF(AND(VALUE(LEFT($A933,3))=311,LEN($I933)=4),VLOOKUP($I933,_311_Table2,MATCH($B933,_311_Table2_ColumnLookup,0),FALSE),
  IF(AND(VALUE(LEFT($A933,3))=311,OR($B933="I2",$B933="J2",$B933="K2",$B933="L2")),VLOOKUP('311'!$G$58,_311_Table2,MATCH(MID($B933,1,1),_311_Table2_ColumnLookup,0),FALSE),
  IF(AND(VALUE(LEFT($A933,3))=311,RIGHT($B933,5)="Total"),VLOOKUP('311'!$G$59,_311_Table2,MATCH(MID($B933,1,1),_311_Table2_ColumnLookup,0),FALSE),
  IF(VALUE(LEFT($A933,3))=311,VLOOKUP(VALUE(MID($B933,2,1)),_311_Table2,MATCH(MID($B933,1,1),_311_Table2_ColumnLookup,0),FALSE)
+N("311"),
  IF(AND(VALUE(LEFT($A933,3))=312,LEFT($G933,10)="Unincepted",$B933="G "),VLOOKUP(" ULO",_312_Table2,MATCH('312'!$N$16,_312_Table2_ColumnLookup,0),FALSE),
  IF(AND(VALUE(LEFT($A933,3))=312,LEFT($G933,10)="Unincepted",$B933="O "),VLOOKUP(" ULO",_312_Table2,MATCH('312'!$V$16,_312_Table2_ColumnLookup,0),FALSE),
  IF(AND(VALUE(LEFT($A933,3))=312,LEFT($G933,10)="Unincepted",$B933="Q "),VLOOKUP(" ULO",_312_Table2,MATCH('312'!$X$16,_312_Table2_ColumnLookup,0),FALSE),
  IF(AND(VALUE(LEFT($A933,3))=312,LEFT($G933,10)="Unincepted"),VLOOKUP(" ULO",_312_Table2,MATCH(LEFT($B933,1),_312_Table2_ColumnLookup,0),FALSE),
  IF(AND(VALUE(LEFT($A933,3))=312,LEFT($G933,5)="Total",$B933="G "),VLOOKUP('312'!$F$80,_312_Table2,MATCH('312'!$N$16,_312_Table2_ColumnLookup,0),FALSE),
  IF(AND(VALUE(LEFT($A933,3))=312,LEFT($G933,5)="Total",$B933="O "),VLOOKUP('312'!$F$80,_312_Table2,MATCH('312'!$V$16,_312_Table2_ColumnLookup,0),FALSE),
  IF(AND(VALUE(LEFT($A933,3))=312,LEFT($G933,5)="Total",$B933="Q "),VLOOKUP('312'!$F$80,_312_Table2,MATCH('312'!$X$16,_312_Table2_ColumnLookup,0),FALSE),
  IF(AND(VALUE(LEFT($A933,3))=312,LEFT($G933,5)="Total"),VLOOKUP('312'!$F$80,_312_Table2,MATCH(LEFT($B933,1),_312_Table2_ColumnLookup,0),FALSE),
  IF(AND(VALUE(LEFT($A933,3))=312,LEN($I933)=4,$B933="G"),VLOOKUP($I933,_312_Table2,MATCH('312'!$N$16,_312_Table2_ColumnLookup,0),FALSE),
  IF(AND(VALUE(LEFT($A933,3))=312,LEN($I933)=4,$B933="O"),VLOOKUP($I933,_312_Table2,MATCH('312'!$V$16,_312_Table2_ColumnLookup,0),FALSE),
  IF(AND(VALUE(LEFT($A933,3))=312,LEN($I933)=4,$B933="Q"),VLOOKUP($I933,_312_Table2,MATCH('312'!$X$16,_312_Table2_ColumnLookup,0),FALSE),
  IF(AND(VALUE(LEFT($A933,3))=312,LEN($I933)=4),VLOOKUP($I933,_312_Table2,MATCH(LEFT($B933,1),_312_Table2_ColumnLookup,0),FALSE)
+N("312"),
  IF(VALUE(LEFT($A933,3))=313,VLOOKUP(VALUE(MID($B933,2,1)),_313_Table2,MATCH(MID($B933,1,1),_313_Table2_ColumnLookup,0),FALSE)
+N("313"),
  IF(AND(VALUE(LEFT($A933,3))=314,LEN($B933)=3),VLOOKUP(VALUE(MID($B933,2,2)),_314_Table2,MATCH(MID($B933,1,1),_314_Table2_ColumnLookup,0),FALSE),
  IF(VALUE(LEFT($A933,3))=314,VLOOKUP(VALUE(MID($B933,2,1)),_314_Table2,MATCH(MID($B933,1,1),_314_Table2_ColumnLookup,0),FALSE)
+N("314"),
""))))))))))))))))))))))))</f>
        <v>#N/A</v>
      </c>
      <c r="F933" s="238" t="e">
        <f>IF(AND(VALUE(LEFT($A933,3))=309,LEN($B933)=3),VLOOKUP(VALUE(MID($B933,2,2)),_309_Table3,MATCH(MID($B933,1,1),_309_Table3_ColumnLookup,0),FALSE),
  IF($C933="309 LCR SummaryA",OneYearSCR,IF($C933="309 LCR SummaryB",UltimateSCR,IF(VALUE(LEFT($A933,3))=309,VLOOKUP(VALUE(MID($B933,2,1)),_309_Table3,MATCH(MID($B933,1,1),_309_Table3_ColumnLookup,0),FALSE)
+N("309"),
  IF(VALUE(LEFT($A933,3))=310,VLOOKUP(VALUE(MID($B933,2,1)),_310_Table3,MATCH(MID($B933,1,1),_310_Table3_ColumnLookup,0),FALSE)
+N("310"),
  IF(AND(VALUE(LEFT($A933,3))=311,LEN($I933)=4),VLOOKUP($I933,_311_Table3,MATCH($B933,_311_Table3_ColumnLookup,0),FALSE),
  IF(AND(VALUE(LEFT($A933,3))=311,OR($B933="I2",$B933="J2",$B933="K2",$B933="L2")),VLOOKUP('311'!$G$58,_311_Table3,MATCH(MID($B933,1,1),_311_Table3_ColumnLookup,0),FALSE),
  IF(AND(VALUE(LEFT($A933,3))=311,RIGHT($B933,5)="Total"),VLOOKUP('311'!$G$59,_311_Table3,MATCH(MID($B933,1,1),_311_Table3_ColumnLookup,0),FALSE),
  IF(VALUE(LEFT($A933,3))=311,VLOOKUP(VALUE(MID($B933,2,1)),_311_Table3,MATCH(MID($B933,1,1),_311_Table3_ColumnLookup,0),FALSE)
+N("311"),
  IF(AND(VALUE(LEFT($A933,3))=312,LEFT($G933,10)="Unincepted",$B933="G "),VLOOKUP(" ULO",_312_Table3,MATCH('312'!$N$16,_312_Table3_ColumnLookup,0),FALSE),
  IF(AND(VALUE(LEFT($A933,3))=312,LEFT($G933,10)="Unincepted",$B933="O "),VLOOKUP(" ULO",_312_Table3,MATCH('312'!$V$16,_312_Table3_ColumnLookup,0),FALSE),
  IF(AND(VALUE(LEFT($A933,3))=312,LEFT($G933,10)="Unincepted",$B933="Q "),VLOOKUP(" ULO",_312_Table3,MATCH('312'!$X$16,_312_Table3_ColumnLookup,0),FALSE),
  IF(AND(VALUE(LEFT($A933,3))=312,LEFT($G933,10)="Unincepted"),VLOOKUP(" ULO",_312_Table3,MATCH(LEFT($B933,1),_312_Table3_ColumnLookup,0),FALSE),
  IF(AND(VALUE(LEFT($A933,3))=312,LEFT($G933,5)="Total",$B933="G "),VLOOKUP('312'!$F$80,_312_Table3,MATCH('312'!$N$16,_312_Table3_ColumnLookup,0),FALSE),
  IF(AND(VALUE(LEFT($A933,3))=312,LEFT($G933,5)="Total",$B933="O "),VLOOKUP('312'!$F$80,_312_Table3,MATCH('312'!$V$16,_312_Table3_ColumnLookup,0),FALSE),
  IF(AND(VALUE(LEFT($A933,3))=312,LEFT($G933,5)="Total",$B933="Q "),VLOOKUP('312'!$F$80,_312_Table3,MATCH('312'!$X$16,_312_Table3_ColumnLookup,0),FALSE),
  IF(AND(VALUE(LEFT($A933,3))=312,LEFT($G933,5)="Total"),VLOOKUP('312'!$F$80,_312_Table3,MATCH(LEFT($B933,1),_312_Table3_ColumnLookup,0),FALSE),
  IF(AND(VALUE(LEFT($A933,3))=312,LEN($I933)=4,$B933="G"),VLOOKUP($I933,_312_Table3,MATCH('312'!$N$16,_312_Table3_ColumnLookup,0),FALSE),
  IF(AND(VALUE(LEFT($A933,3))=312,LEN($I933)=4,$B933="O"),VLOOKUP($I933,_312_Table3,MATCH('312'!$V$16,_312_Table3_ColumnLookup,0),FALSE),
  IF(AND(VALUE(LEFT($A933,3))=312,LEN($I933)=4,$B933="Q"),VLOOKUP($I933,_312_Table3,MATCH('312'!$X$16,_312_Table3_ColumnLookup,0),FALSE),
  IF(AND(VALUE(LEFT($A933,3))=312,LEN($I933)=4),VLOOKUP($I933,_312_Table3,MATCH(LEFT($B933,1),_312_Table3_ColumnLookup,0),FALSE)
+N("312"),
  IF(VALUE(LEFT($A933,3))=313,VLOOKUP(VALUE(MID($B933,2,1)),_313_Table3,MATCH(MID($B933,1,1),_313_Table3_ColumnLookup,0),FALSE)
+N("313"),
  IF(AND(VALUE(LEFT($A933,3))=314,LEN($B933)=3),VLOOKUP(VALUE(MID($B933,2,2)),_314_Table3,MATCH(MID($B933,1,1),_314_Table3_ColumnLookup,0),FALSE),
  IF(VALUE(LEFT($A933,3))=314,VLOOKUP(VALUE(MID($B933,2,1)),_314_Table3,MATCH(MID($B933,1,1),_314_Table3_ColumnLookup,0),FALSE)
+N("314"),
""))))))))))))))))))))))))</f>
        <v>#N/A</v>
      </c>
      <c r="H933" s="321" t="str">
        <f>IFERROR(
IF(ISERROR($D933)=FALSE,$D933,IF(ISERROR($E933)=FALSE,$E933,IF(ISERROR($F933)=FALSE,$F933
+N("012 checkboxes"),
IF(
IF(OR(LEFT($A933,9)="Syndicate",LEFT($A933,12)="NewSyndicate"),VLOOKUP($A933,'012'!$J:$ZW,MATCH("Link to button",'012'!$J$1:$ZW$1,0),0)
+N("309 checkbox"),
IF($C933="309 LCR Summary0",VLOOKUP("Notes990",'309'!$P:$ZZ,MATCH("Link to button",'309'!$P$1:$ZZ$1,0),0)
+N("313 checkboxes"),
IF($C933="313 Financial Information0LcmVsScr",IF($C933="309 LCR Summary0",VLOOKUP("LcmVsScr",'309'!$N:$ZZ,MATCH("Link to button",'309'!$N$1:$ZZ$1,0),0),
IF($C933="313 Financial Information0LcrDocAttached",IF($C933="309 LCR Summary0",VLOOKUP("LcrDocAttached",'309'!$N:$ZZ,MATCH("Link to button",'309'!$N$1:$ZZ$1,0),
0)))))))=1,TRUE,FALSE)
))),"")</f>
        <v/>
      </c>
    </row>
    <row r="934" spans="1:8">
      <c r="A934" s="237" t="e">
        <f>VLOOKUP($G934,CSVLookups!$B:$R,MATCH(A$1,CSVLookups!$B$1:$R$1,0),FALSE)</f>
        <v>#N/A</v>
      </c>
      <c r="B934" s="237" t="e">
        <f>VLOOKUP($G934,CSVLookups!$B:$R,MATCH(B$1,CSVLookups!$B$1:$R$1,0),FALSE)</f>
        <v>#N/A</v>
      </c>
      <c r="C934" s="238" t="e">
        <f t="shared" si="15"/>
        <v>#N/A</v>
      </c>
      <c r="D934" s="238" t="e">
        <f>IF(AND(VALUE(LEFT($A934,3))=309,LEN($B934)=3),VLOOKUP(VALUE(MID($B934,2,2)),_309_Table1,MATCH(MID($B934,1,1),_309_Table1_ColumnLookup,0),FALSE),
  IF($C934="309 LCR SummaryA",OneYearSCR,IF($C934="309 LCR SummaryB",UltimateSCR,IF(VALUE(LEFT($A934,3))=309,VLOOKUP(VALUE(MID($B934,2,1)),_309_Table1,MATCH(MID($B934,1,1),_309_Table1_ColumnLookup,0),FALSE)
+N("309"),
  IF(VALUE(LEFT($A934,3))=310,VLOOKUP(VALUE(MID($B934,2,1)),_310_Table1,MATCH(MID($B934,1,1),_310_Table1_ColumnLookup,0),FALSE)
+N("310"),
  IF(AND(VALUE(LEFT($A934,3))=311,LEN($I934)=4),VLOOKUP($I934,_311_Table1,MATCH($B934,_311_Table1_ColumnLookup,0),FALSE),
  IF(AND(VALUE(LEFT($A934,3))=311,OR($B934="I2",$B934="J2",$B934="K2",$B934="L2")),VLOOKUP('311'!$G$58,_311_Table1,MATCH(MID($B934,1,1),_311_Table1_ColumnLookup,0),FALSE),
  IF(AND(VALUE(LEFT($A934,3))=311,RIGHT($B934,5)="Total"),VLOOKUP('311'!$G$59,_311_Table1,MATCH(MID($B934,1,1),_311_Table1_ColumnLookup,0),FALSE),
  IF(VALUE(LEFT($A934,3))=311,VLOOKUP(VALUE(MID($B934,2,1)),_311_Table1,MATCH(MID($B934,1,1),_311_Table1_ColumnLookup,0),FALSE)
+N("311"),
  IF(AND(VALUE(LEFT($A934,3))=312,LEFT($G934,10)="Unincepted",$B934="G "),VLOOKUP(" ULO",_312_Table1,MATCH('312'!$N$16,_312_Table1_ColumnLookup,0),FALSE),
  IF(AND(VALUE(LEFT($A934,3))=312,LEFT($G934,10)="Unincepted",$B934="O "),VLOOKUP(" ULO",_312_Table1,MATCH('312'!$V$16,_312_Table1_ColumnLookup,0),FALSE),
  IF(AND(VALUE(LEFT($A934,3))=312,LEFT($G934,10)="Unincepted",$B934="Q "),VLOOKUP(" ULO",_312_Table1,MATCH('312'!$X$16,_312_Table1_ColumnLookup,0),FALSE),
  IF(AND(VALUE(LEFT($A934,3))=312,LEFT($G934,10)="Unincepted"),VLOOKUP(" ULO",_312_Table1,MATCH(LEFT($B934,1),_312_Table1_ColumnLookup,0),FALSE),
  IF(AND(VALUE(LEFT($A934,3))=312,LEFT($G934,5)="Total",$B934="G "),VLOOKUP('312'!$F$80,_312_Table1,MATCH('312'!$N$16,_312_Table1_ColumnLookup,0),FALSE),
  IF(AND(VALUE(LEFT($A934,3))=312,LEFT($G934,5)="Total",$B934="O "),VLOOKUP('312'!$F$80,_312_Table1,MATCH('312'!$V$16,_312_Table1_ColumnLookup,0),FALSE),
  IF(AND(VALUE(LEFT($A934,3))=312,LEFT($G934,5)="Total",$B934="Q "),VLOOKUP('312'!$F$80,_312_Table1,MATCH('312'!$X$16,_312_Table1_ColumnLookup,0),FALSE),
  IF(AND(VALUE(LEFT($A934,3))=312,LEFT($G934,5)="Total"),VLOOKUP('312'!$F$80,_312_Table1,MATCH(LEFT($B934,1),_312_Table1_ColumnLookup,0),FALSE),
  IF(AND(VALUE(LEFT($A934,3))=312,LEN($I934)=4,$B934="G"),VLOOKUP($I934,_312_Table1,MATCH('312'!$N$16,_312_Table1_ColumnLookup,0),FALSE),
  IF(AND(VALUE(LEFT($A934,3))=312,LEN($I934)=4,$B934="O"),VLOOKUP($I934,_312_Table1,MATCH('312'!$V$16,_312_Table1_ColumnLookup,0),FALSE),
  IF(AND(VALUE(LEFT($A934,3))=312,LEN($I934)=4,$B934="Q"),VLOOKUP($I934,_312_Table1,MATCH('312'!$X$16,_312_Table1_ColumnLookup,0),FALSE),
  IF(AND(VALUE(LEFT($A934,3))=312,LEN($I934)=4),VLOOKUP($I934,_312_Table1,MATCH(LEFT($B934,1),_312_Table1_ColumnLookup,0),FALSE)
+N("312"),
  IF(VALUE(LEFT($A934,3))=313,VLOOKUP(VALUE(MID($B934,2,1)),_313_Table1,MATCH(MID($B934,1,1),_313_Table1_ColumnLookup,0),FALSE)
+N("313"),
  IF(AND(VALUE(LEFT($A934,3))=314,LEN($B934)=3),VLOOKUP(VALUE(MID($B934,2,2)),_314_Table1,MATCH(MID($B934,1,1),_314_Table1_ColumnLookup,0),FALSE),
  IF(VALUE(LEFT($A934,3))=314,VLOOKUP(VALUE(MID($B934,2,1)),_314_Table1,MATCH(MID($B934,1,1),_314_Table1_ColumnLookup,0),FALSE)
+N("314"),
""))))))))))))))))))))))))</f>
        <v>#N/A</v>
      </c>
      <c r="E934" s="238" t="e">
        <f>IF(AND(VALUE(LEFT($A934,3))=309,LEN($B934)=3),VLOOKUP(VALUE(MID($B934,2,2)),_309_Table2,MATCH(MID($B934,1,1),_309_Table2_ColumnLookup,0),FALSE),
  IF($C934="309 LCR SummaryA",OneYearSCR,IF($C934="309 LCR SummaryB",UltimateSCR,IF(VALUE(LEFT($A934,3))=309,VLOOKUP(VALUE(MID($B934,2,1)),_309_Table2,MATCH(MID($B934,1,1),_309_Table2_ColumnLookup,0),FALSE)
+N("309"),
  IF(VALUE(LEFT($A934,3))=310,VLOOKUP(VALUE(MID($B934,2,1)),_310_Table2,MATCH(MID($B934,1,1),_310_Table2_ColumnLookup,0),FALSE)
+N("310"),
  IF(AND(VALUE(LEFT($A934,3))=311,LEN($I934)=4),VLOOKUP($I934,_311_Table2,MATCH($B934,_311_Table2_ColumnLookup,0),FALSE),
  IF(AND(VALUE(LEFT($A934,3))=311,OR($B934="I2",$B934="J2",$B934="K2",$B934="L2")),VLOOKUP('311'!$G$58,_311_Table2,MATCH(MID($B934,1,1),_311_Table2_ColumnLookup,0),FALSE),
  IF(AND(VALUE(LEFT($A934,3))=311,RIGHT($B934,5)="Total"),VLOOKUP('311'!$G$59,_311_Table2,MATCH(MID($B934,1,1),_311_Table2_ColumnLookup,0),FALSE),
  IF(VALUE(LEFT($A934,3))=311,VLOOKUP(VALUE(MID($B934,2,1)),_311_Table2,MATCH(MID($B934,1,1),_311_Table2_ColumnLookup,0),FALSE)
+N("311"),
  IF(AND(VALUE(LEFT($A934,3))=312,LEFT($G934,10)="Unincepted",$B934="G "),VLOOKUP(" ULO",_312_Table2,MATCH('312'!$N$16,_312_Table2_ColumnLookup,0),FALSE),
  IF(AND(VALUE(LEFT($A934,3))=312,LEFT($G934,10)="Unincepted",$B934="O "),VLOOKUP(" ULO",_312_Table2,MATCH('312'!$V$16,_312_Table2_ColumnLookup,0),FALSE),
  IF(AND(VALUE(LEFT($A934,3))=312,LEFT($G934,10)="Unincepted",$B934="Q "),VLOOKUP(" ULO",_312_Table2,MATCH('312'!$X$16,_312_Table2_ColumnLookup,0),FALSE),
  IF(AND(VALUE(LEFT($A934,3))=312,LEFT($G934,10)="Unincepted"),VLOOKUP(" ULO",_312_Table2,MATCH(LEFT($B934,1),_312_Table2_ColumnLookup,0),FALSE),
  IF(AND(VALUE(LEFT($A934,3))=312,LEFT($G934,5)="Total",$B934="G "),VLOOKUP('312'!$F$80,_312_Table2,MATCH('312'!$N$16,_312_Table2_ColumnLookup,0),FALSE),
  IF(AND(VALUE(LEFT($A934,3))=312,LEFT($G934,5)="Total",$B934="O "),VLOOKUP('312'!$F$80,_312_Table2,MATCH('312'!$V$16,_312_Table2_ColumnLookup,0),FALSE),
  IF(AND(VALUE(LEFT($A934,3))=312,LEFT($G934,5)="Total",$B934="Q "),VLOOKUP('312'!$F$80,_312_Table2,MATCH('312'!$X$16,_312_Table2_ColumnLookup,0),FALSE),
  IF(AND(VALUE(LEFT($A934,3))=312,LEFT($G934,5)="Total"),VLOOKUP('312'!$F$80,_312_Table2,MATCH(LEFT($B934,1),_312_Table2_ColumnLookup,0),FALSE),
  IF(AND(VALUE(LEFT($A934,3))=312,LEN($I934)=4,$B934="G"),VLOOKUP($I934,_312_Table2,MATCH('312'!$N$16,_312_Table2_ColumnLookup,0),FALSE),
  IF(AND(VALUE(LEFT($A934,3))=312,LEN($I934)=4,$B934="O"),VLOOKUP($I934,_312_Table2,MATCH('312'!$V$16,_312_Table2_ColumnLookup,0),FALSE),
  IF(AND(VALUE(LEFT($A934,3))=312,LEN($I934)=4,$B934="Q"),VLOOKUP($I934,_312_Table2,MATCH('312'!$X$16,_312_Table2_ColumnLookup,0),FALSE),
  IF(AND(VALUE(LEFT($A934,3))=312,LEN($I934)=4),VLOOKUP($I934,_312_Table2,MATCH(LEFT($B934,1),_312_Table2_ColumnLookup,0),FALSE)
+N("312"),
  IF(VALUE(LEFT($A934,3))=313,VLOOKUP(VALUE(MID($B934,2,1)),_313_Table2,MATCH(MID($B934,1,1),_313_Table2_ColumnLookup,0),FALSE)
+N("313"),
  IF(AND(VALUE(LEFT($A934,3))=314,LEN($B934)=3),VLOOKUP(VALUE(MID($B934,2,2)),_314_Table2,MATCH(MID($B934,1,1),_314_Table2_ColumnLookup,0),FALSE),
  IF(VALUE(LEFT($A934,3))=314,VLOOKUP(VALUE(MID($B934,2,1)),_314_Table2,MATCH(MID($B934,1,1),_314_Table2_ColumnLookup,0),FALSE)
+N("314"),
""))))))))))))))))))))))))</f>
        <v>#N/A</v>
      </c>
      <c r="F934" s="238" t="e">
        <f>IF(AND(VALUE(LEFT($A934,3))=309,LEN($B934)=3),VLOOKUP(VALUE(MID($B934,2,2)),_309_Table3,MATCH(MID($B934,1,1),_309_Table3_ColumnLookup,0),FALSE),
  IF($C934="309 LCR SummaryA",OneYearSCR,IF($C934="309 LCR SummaryB",UltimateSCR,IF(VALUE(LEFT($A934,3))=309,VLOOKUP(VALUE(MID($B934,2,1)),_309_Table3,MATCH(MID($B934,1,1),_309_Table3_ColumnLookup,0),FALSE)
+N("309"),
  IF(VALUE(LEFT($A934,3))=310,VLOOKUP(VALUE(MID($B934,2,1)),_310_Table3,MATCH(MID($B934,1,1),_310_Table3_ColumnLookup,0),FALSE)
+N("310"),
  IF(AND(VALUE(LEFT($A934,3))=311,LEN($I934)=4),VLOOKUP($I934,_311_Table3,MATCH($B934,_311_Table3_ColumnLookup,0),FALSE),
  IF(AND(VALUE(LEFT($A934,3))=311,OR($B934="I2",$B934="J2",$B934="K2",$B934="L2")),VLOOKUP('311'!$G$58,_311_Table3,MATCH(MID($B934,1,1),_311_Table3_ColumnLookup,0),FALSE),
  IF(AND(VALUE(LEFT($A934,3))=311,RIGHT($B934,5)="Total"),VLOOKUP('311'!$G$59,_311_Table3,MATCH(MID($B934,1,1),_311_Table3_ColumnLookup,0),FALSE),
  IF(VALUE(LEFT($A934,3))=311,VLOOKUP(VALUE(MID($B934,2,1)),_311_Table3,MATCH(MID($B934,1,1),_311_Table3_ColumnLookup,0),FALSE)
+N("311"),
  IF(AND(VALUE(LEFT($A934,3))=312,LEFT($G934,10)="Unincepted",$B934="G "),VLOOKUP(" ULO",_312_Table3,MATCH('312'!$N$16,_312_Table3_ColumnLookup,0),FALSE),
  IF(AND(VALUE(LEFT($A934,3))=312,LEFT($G934,10)="Unincepted",$B934="O "),VLOOKUP(" ULO",_312_Table3,MATCH('312'!$V$16,_312_Table3_ColumnLookup,0),FALSE),
  IF(AND(VALUE(LEFT($A934,3))=312,LEFT($G934,10)="Unincepted",$B934="Q "),VLOOKUP(" ULO",_312_Table3,MATCH('312'!$X$16,_312_Table3_ColumnLookup,0),FALSE),
  IF(AND(VALUE(LEFT($A934,3))=312,LEFT($G934,10)="Unincepted"),VLOOKUP(" ULO",_312_Table3,MATCH(LEFT($B934,1),_312_Table3_ColumnLookup,0),FALSE),
  IF(AND(VALUE(LEFT($A934,3))=312,LEFT($G934,5)="Total",$B934="G "),VLOOKUP('312'!$F$80,_312_Table3,MATCH('312'!$N$16,_312_Table3_ColumnLookup,0),FALSE),
  IF(AND(VALUE(LEFT($A934,3))=312,LEFT($G934,5)="Total",$B934="O "),VLOOKUP('312'!$F$80,_312_Table3,MATCH('312'!$V$16,_312_Table3_ColumnLookup,0),FALSE),
  IF(AND(VALUE(LEFT($A934,3))=312,LEFT($G934,5)="Total",$B934="Q "),VLOOKUP('312'!$F$80,_312_Table3,MATCH('312'!$X$16,_312_Table3_ColumnLookup,0),FALSE),
  IF(AND(VALUE(LEFT($A934,3))=312,LEFT($G934,5)="Total"),VLOOKUP('312'!$F$80,_312_Table3,MATCH(LEFT($B934,1),_312_Table3_ColumnLookup,0),FALSE),
  IF(AND(VALUE(LEFT($A934,3))=312,LEN($I934)=4,$B934="G"),VLOOKUP($I934,_312_Table3,MATCH('312'!$N$16,_312_Table3_ColumnLookup,0),FALSE),
  IF(AND(VALUE(LEFT($A934,3))=312,LEN($I934)=4,$B934="O"),VLOOKUP($I934,_312_Table3,MATCH('312'!$V$16,_312_Table3_ColumnLookup,0),FALSE),
  IF(AND(VALUE(LEFT($A934,3))=312,LEN($I934)=4,$B934="Q"),VLOOKUP($I934,_312_Table3,MATCH('312'!$X$16,_312_Table3_ColumnLookup,0),FALSE),
  IF(AND(VALUE(LEFT($A934,3))=312,LEN($I934)=4),VLOOKUP($I934,_312_Table3,MATCH(LEFT($B934,1),_312_Table3_ColumnLookup,0),FALSE)
+N("312"),
  IF(VALUE(LEFT($A934,3))=313,VLOOKUP(VALUE(MID($B934,2,1)),_313_Table3,MATCH(MID($B934,1,1),_313_Table3_ColumnLookup,0),FALSE)
+N("313"),
  IF(AND(VALUE(LEFT($A934,3))=314,LEN($B934)=3),VLOOKUP(VALUE(MID($B934,2,2)),_314_Table3,MATCH(MID($B934,1,1),_314_Table3_ColumnLookup,0),FALSE),
  IF(VALUE(LEFT($A934,3))=314,VLOOKUP(VALUE(MID($B934,2,1)),_314_Table3,MATCH(MID($B934,1,1),_314_Table3_ColumnLookup,0),FALSE)
+N("314"),
""))))))))))))))))))))))))</f>
        <v>#N/A</v>
      </c>
      <c r="H934" s="321" t="str">
        <f>IFERROR(
IF(ISERROR($D934)=FALSE,$D934,IF(ISERROR($E934)=FALSE,$E934,IF(ISERROR($F934)=FALSE,$F934
+N("012 checkboxes"),
IF(
IF(OR(LEFT($A934,9)="Syndicate",LEFT($A934,12)="NewSyndicate"),VLOOKUP($A934,'012'!$J:$ZW,MATCH("Link to button",'012'!$J$1:$ZW$1,0),0)
+N("309 checkbox"),
IF($C934="309 LCR Summary0",VLOOKUP("Notes990",'309'!$P:$ZZ,MATCH("Link to button",'309'!$P$1:$ZZ$1,0),0)
+N("313 checkboxes"),
IF($C934="313 Financial Information0LcmVsScr",IF($C934="309 LCR Summary0",VLOOKUP("LcmVsScr",'309'!$N:$ZZ,MATCH("Link to button",'309'!$N$1:$ZZ$1,0),0),
IF($C934="313 Financial Information0LcrDocAttached",IF($C934="309 LCR Summary0",VLOOKUP("LcrDocAttached",'309'!$N:$ZZ,MATCH("Link to button",'309'!$N$1:$ZZ$1,0),
0)))))))=1,TRUE,FALSE)
))),"")</f>
        <v/>
      </c>
    </row>
    <row r="935" spans="1:8">
      <c r="A935" s="237" t="e">
        <f>VLOOKUP($G935,CSVLookups!$B:$R,MATCH(A$1,CSVLookups!$B$1:$R$1,0),FALSE)</f>
        <v>#N/A</v>
      </c>
      <c r="B935" s="237" t="e">
        <f>VLOOKUP($G935,CSVLookups!$B:$R,MATCH(B$1,CSVLookups!$B$1:$R$1,0),FALSE)</f>
        <v>#N/A</v>
      </c>
      <c r="C935" s="238" t="e">
        <f t="shared" si="15"/>
        <v>#N/A</v>
      </c>
      <c r="D935" s="238" t="e">
        <f>IF(AND(VALUE(LEFT($A935,3))=309,LEN($B935)=3),VLOOKUP(VALUE(MID($B935,2,2)),_309_Table1,MATCH(MID($B935,1,1),_309_Table1_ColumnLookup,0),FALSE),
  IF($C935="309 LCR SummaryA",OneYearSCR,IF($C935="309 LCR SummaryB",UltimateSCR,IF(VALUE(LEFT($A935,3))=309,VLOOKUP(VALUE(MID($B935,2,1)),_309_Table1,MATCH(MID($B935,1,1),_309_Table1_ColumnLookup,0),FALSE)
+N("309"),
  IF(VALUE(LEFT($A935,3))=310,VLOOKUP(VALUE(MID($B935,2,1)),_310_Table1,MATCH(MID($B935,1,1),_310_Table1_ColumnLookup,0),FALSE)
+N("310"),
  IF(AND(VALUE(LEFT($A935,3))=311,LEN($I935)=4),VLOOKUP($I935,_311_Table1,MATCH($B935,_311_Table1_ColumnLookup,0),FALSE),
  IF(AND(VALUE(LEFT($A935,3))=311,OR($B935="I2",$B935="J2",$B935="K2",$B935="L2")),VLOOKUP('311'!$G$58,_311_Table1,MATCH(MID($B935,1,1),_311_Table1_ColumnLookup,0),FALSE),
  IF(AND(VALUE(LEFT($A935,3))=311,RIGHT($B935,5)="Total"),VLOOKUP('311'!$G$59,_311_Table1,MATCH(MID($B935,1,1),_311_Table1_ColumnLookup,0),FALSE),
  IF(VALUE(LEFT($A935,3))=311,VLOOKUP(VALUE(MID($B935,2,1)),_311_Table1,MATCH(MID($B935,1,1),_311_Table1_ColumnLookup,0),FALSE)
+N("311"),
  IF(AND(VALUE(LEFT($A935,3))=312,LEFT($G935,10)="Unincepted",$B935="G "),VLOOKUP(" ULO",_312_Table1,MATCH('312'!$N$16,_312_Table1_ColumnLookup,0),FALSE),
  IF(AND(VALUE(LEFT($A935,3))=312,LEFT($G935,10)="Unincepted",$B935="O "),VLOOKUP(" ULO",_312_Table1,MATCH('312'!$V$16,_312_Table1_ColumnLookup,0),FALSE),
  IF(AND(VALUE(LEFT($A935,3))=312,LEFT($G935,10)="Unincepted",$B935="Q "),VLOOKUP(" ULO",_312_Table1,MATCH('312'!$X$16,_312_Table1_ColumnLookup,0),FALSE),
  IF(AND(VALUE(LEFT($A935,3))=312,LEFT($G935,10)="Unincepted"),VLOOKUP(" ULO",_312_Table1,MATCH(LEFT($B935,1),_312_Table1_ColumnLookup,0),FALSE),
  IF(AND(VALUE(LEFT($A935,3))=312,LEFT($G935,5)="Total",$B935="G "),VLOOKUP('312'!$F$80,_312_Table1,MATCH('312'!$N$16,_312_Table1_ColumnLookup,0),FALSE),
  IF(AND(VALUE(LEFT($A935,3))=312,LEFT($G935,5)="Total",$B935="O "),VLOOKUP('312'!$F$80,_312_Table1,MATCH('312'!$V$16,_312_Table1_ColumnLookup,0),FALSE),
  IF(AND(VALUE(LEFT($A935,3))=312,LEFT($G935,5)="Total",$B935="Q "),VLOOKUP('312'!$F$80,_312_Table1,MATCH('312'!$X$16,_312_Table1_ColumnLookup,0),FALSE),
  IF(AND(VALUE(LEFT($A935,3))=312,LEFT($G935,5)="Total"),VLOOKUP('312'!$F$80,_312_Table1,MATCH(LEFT($B935,1),_312_Table1_ColumnLookup,0),FALSE),
  IF(AND(VALUE(LEFT($A935,3))=312,LEN($I935)=4,$B935="G"),VLOOKUP($I935,_312_Table1,MATCH('312'!$N$16,_312_Table1_ColumnLookup,0),FALSE),
  IF(AND(VALUE(LEFT($A935,3))=312,LEN($I935)=4,$B935="O"),VLOOKUP($I935,_312_Table1,MATCH('312'!$V$16,_312_Table1_ColumnLookup,0),FALSE),
  IF(AND(VALUE(LEFT($A935,3))=312,LEN($I935)=4,$B935="Q"),VLOOKUP($I935,_312_Table1,MATCH('312'!$X$16,_312_Table1_ColumnLookup,0),FALSE),
  IF(AND(VALUE(LEFT($A935,3))=312,LEN($I935)=4),VLOOKUP($I935,_312_Table1,MATCH(LEFT($B935,1),_312_Table1_ColumnLookup,0),FALSE)
+N("312"),
  IF(VALUE(LEFT($A935,3))=313,VLOOKUP(VALUE(MID($B935,2,1)),_313_Table1,MATCH(MID($B935,1,1),_313_Table1_ColumnLookup,0),FALSE)
+N("313"),
  IF(AND(VALUE(LEFT($A935,3))=314,LEN($B935)=3),VLOOKUP(VALUE(MID($B935,2,2)),_314_Table1,MATCH(MID($B935,1,1),_314_Table1_ColumnLookup,0),FALSE),
  IF(VALUE(LEFT($A935,3))=314,VLOOKUP(VALUE(MID($B935,2,1)),_314_Table1,MATCH(MID($B935,1,1),_314_Table1_ColumnLookup,0),FALSE)
+N("314"),
""))))))))))))))))))))))))</f>
        <v>#N/A</v>
      </c>
      <c r="E935" s="238" t="e">
        <f>IF(AND(VALUE(LEFT($A935,3))=309,LEN($B935)=3),VLOOKUP(VALUE(MID($B935,2,2)),_309_Table2,MATCH(MID($B935,1,1),_309_Table2_ColumnLookup,0),FALSE),
  IF($C935="309 LCR SummaryA",OneYearSCR,IF($C935="309 LCR SummaryB",UltimateSCR,IF(VALUE(LEFT($A935,3))=309,VLOOKUP(VALUE(MID($B935,2,1)),_309_Table2,MATCH(MID($B935,1,1),_309_Table2_ColumnLookup,0),FALSE)
+N("309"),
  IF(VALUE(LEFT($A935,3))=310,VLOOKUP(VALUE(MID($B935,2,1)),_310_Table2,MATCH(MID($B935,1,1),_310_Table2_ColumnLookup,0),FALSE)
+N("310"),
  IF(AND(VALUE(LEFT($A935,3))=311,LEN($I935)=4),VLOOKUP($I935,_311_Table2,MATCH($B935,_311_Table2_ColumnLookup,0),FALSE),
  IF(AND(VALUE(LEFT($A935,3))=311,OR($B935="I2",$B935="J2",$B935="K2",$B935="L2")),VLOOKUP('311'!$G$58,_311_Table2,MATCH(MID($B935,1,1),_311_Table2_ColumnLookup,0),FALSE),
  IF(AND(VALUE(LEFT($A935,3))=311,RIGHT($B935,5)="Total"),VLOOKUP('311'!$G$59,_311_Table2,MATCH(MID($B935,1,1),_311_Table2_ColumnLookup,0),FALSE),
  IF(VALUE(LEFT($A935,3))=311,VLOOKUP(VALUE(MID($B935,2,1)),_311_Table2,MATCH(MID($B935,1,1),_311_Table2_ColumnLookup,0),FALSE)
+N("311"),
  IF(AND(VALUE(LEFT($A935,3))=312,LEFT($G935,10)="Unincepted",$B935="G "),VLOOKUP(" ULO",_312_Table2,MATCH('312'!$N$16,_312_Table2_ColumnLookup,0),FALSE),
  IF(AND(VALUE(LEFT($A935,3))=312,LEFT($G935,10)="Unincepted",$B935="O "),VLOOKUP(" ULO",_312_Table2,MATCH('312'!$V$16,_312_Table2_ColumnLookup,0),FALSE),
  IF(AND(VALUE(LEFT($A935,3))=312,LEFT($G935,10)="Unincepted",$B935="Q "),VLOOKUP(" ULO",_312_Table2,MATCH('312'!$X$16,_312_Table2_ColumnLookup,0),FALSE),
  IF(AND(VALUE(LEFT($A935,3))=312,LEFT($G935,10)="Unincepted"),VLOOKUP(" ULO",_312_Table2,MATCH(LEFT($B935,1),_312_Table2_ColumnLookup,0),FALSE),
  IF(AND(VALUE(LEFT($A935,3))=312,LEFT($G935,5)="Total",$B935="G "),VLOOKUP('312'!$F$80,_312_Table2,MATCH('312'!$N$16,_312_Table2_ColumnLookup,0),FALSE),
  IF(AND(VALUE(LEFT($A935,3))=312,LEFT($G935,5)="Total",$B935="O "),VLOOKUP('312'!$F$80,_312_Table2,MATCH('312'!$V$16,_312_Table2_ColumnLookup,0),FALSE),
  IF(AND(VALUE(LEFT($A935,3))=312,LEFT($G935,5)="Total",$B935="Q "),VLOOKUP('312'!$F$80,_312_Table2,MATCH('312'!$X$16,_312_Table2_ColumnLookup,0),FALSE),
  IF(AND(VALUE(LEFT($A935,3))=312,LEFT($G935,5)="Total"),VLOOKUP('312'!$F$80,_312_Table2,MATCH(LEFT($B935,1),_312_Table2_ColumnLookup,0),FALSE),
  IF(AND(VALUE(LEFT($A935,3))=312,LEN($I935)=4,$B935="G"),VLOOKUP($I935,_312_Table2,MATCH('312'!$N$16,_312_Table2_ColumnLookup,0),FALSE),
  IF(AND(VALUE(LEFT($A935,3))=312,LEN($I935)=4,$B935="O"),VLOOKUP($I935,_312_Table2,MATCH('312'!$V$16,_312_Table2_ColumnLookup,0),FALSE),
  IF(AND(VALUE(LEFT($A935,3))=312,LEN($I935)=4,$B935="Q"),VLOOKUP($I935,_312_Table2,MATCH('312'!$X$16,_312_Table2_ColumnLookup,0),FALSE),
  IF(AND(VALUE(LEFT($A935,3))=312,LEN($I935)=4),VLOOKUP($I935,_312_Table2,MATCH(LEFT($B935,1),_312_Table2_ColumnLookup,0),FALSE)
+N("312"),
  IF(VALUE(LEFT($A935,3))=313,VLOOKUP(VALUE(MID($B935,2,1)),_313_Table2,MATCH(MID($B935,1,1),_313_Table2_ColumnLookup,0),FALSE)
+N("313"),
  IF(AND(VALUE(LEFT($A935,3))=314,LEN($B935)=3),VLOOKUP(VALUE(MID($B935,2,2)),_314_Table2,MATCH(MID($B935,1,1),_314_Table2_ColumnLookup,0),FALSE),
  IF(VALUE(LEFT($A935,3))=314,VLOOKUP(VALUE(MID($B935,2,1)),_314_Table2,MATCH(MID($B935,1,1),_314_Table2_ColumnLookup,0),FALSE)
+N("314"),
""))))))))))))))))))))))))</f>
        <v>#N/A</v>
      </c>
      <c r="F935" s="238" t="e">
        <f>IF(AND(VALUE(LEFT($A935,3))=309,LEN($B935)=3),VLOOKUP(VALUE(MID($B935,2,2)),_309_Table3,MATCH(MID($B935,1,1),_309_Table3_ColumnLookup,0),FALSE),
  IF($C935="309 LCR SummaryA",OneYearSCR,IF($C935="309 LCR SummaryB",UltimateSCR,IF(VALUE(LEFT($A935,3))=309,VLOOKUP(VALUE(MID($B935,2,1)),_309_Table3,MATCH(MID($B935,1,1),_309_Table3_ColumnLookup,0),FALSE)
+N("309"),
  IF(VALUE(LEFT($A935,3))=310,VLOOKUP(VALUE(MID($B935,2,1)),_310_Table3,MATCH(MID($B935,1,1),_310_Table3_ColumnLookup,0),FALSE)
+N("310"),
  IF(AND(VALUE(LEFT($A935,3))=311,LEN($I935)=4),VLOOKUP($I935,_311_Table3,MATCH($B935,_311_Table3_ColumnLookup,0),FALSE),
  IF(AND(VALUE(LEFT($A935,3))=311,OR($B935="I2",$B935="J2",$B935="K2",$B935="L2")),VLOOKUP('311'!$G$58,_311_Table3,MATCH(MID($B935,1,1),_311_Table3_ColumnLookup,0),FALSE),
  IF(AND(VALUE(LEFT($A935,3))=311,RIGHT($B935,5)="Total"),VLOOKUP('311'!$G$59,_311_Table3,MATCH(MID($B935,1,1),_311_Table3_ColumnLookup,0),FALSE),
  IF(VALUE(LEFT($A935,3))=311,VLOOKUP(VALUE(MID($B935,2,1)),_311_Table3,MATCH(MID($B935,1,1),_311_Table3_ColumnLookup,0),FALSE)
+N("311"),
  IF(AND(VALUE(LEFT($A935,3))=312,LEFT($G935,10)="Unincepted",$B935="G "),VLOOKUP(" ULO",_312_Table3,MATCH('312'!$N$16,_312_Table3_ColumnLookup,0),FALSE),
  IF(AND(VALUE(LEFT($A935,3))=312,LEFT($G935,10)="Unincepted",$B935="O "),VLOOKUP(" ULO",_312_Table3,MATCH('312'!$V$16,_312_Table3_ColumnLookup,0),FALSE),
  IF(AND(VALUE(LEFT($A935,3))=312,LEFT($G935,10)="Unincepted",$B935="Q "),VLOOKUP(" ULO",_312_Table3,MATCH('312'!$X$16,_312_Table3_ColumnLookup,0),FALSE),
  IF(AND(VALUE(LEFT($A935,3))=312,LEFT($G935,10)="Unincepted"),VLOOKUP(" ULO",_312_Table3,MATCH(LEFT($B935,1),_312_Table3_ColumnLookup,0),FALSE),
  IF(AND(VALUE(LEFT($A935,3))=312,LEFT($G935,5)="Total",$B935="G "),VLOOKUP('312'!$F$80,_312_Table3,MATCH('312'!$N$16,_312_Table3_ColumnLookup,0),FALSE),
  IF(AND(VALUE(LEFT($A935,3))=312,LEFT($G935,5)="Total",$B935="O "),VLOOKUP('312'!$F$80,_312_Table3,MATCH('312'!$V$16,_312_Table3_ColumnLookup,0),FALSE),
  IF(AND(VALUE(LEFT($A935,3))=312,LEFT($G935,5)="Total",$B935="Q "),VLOOKUP('312'!$F$80,_312_Table3,MATCH('312'!$X$16,_312_Table3_ColumnLookup,0),FALSE),
  IF(AND(VALUE(LEFT($A935,3))=312,LEFT($G935,5)="Total"),VLOOKUP('312'!$F$80,_312_Table3,MATCH(LEFT($B935,1),_312_Table3_ColumnLookup,0),FALSE),
  IF(AND(VALUE(LEFT($A935,3))=312,LEN($I935)=4,$B935="G"),VLOOKUP($I935,_312_Table3,MATCH('312'!$N$16,_312_Table3_ColumnLookup,0),FALSE),
  IF(AND(VALUE(LEFT($A935,3))=312,LEN($I935)=4,$B935="O"),VLOOKUP($I935,_312_Table3,MATCH('312'!$V$16,_312_Table3_ColumnLookup,0),FALSE),
  IF(AND(VALUE(LEFT($A935,3))=312,LEN($I935)=4,$B935="Q"),VLOOKUP($I935,_312_Table3,MATCH('312'!$X$16,_312_Table3_ColumnLookup,0),FALSE),
  IF(AND(VALUE(LEFT($A935,3))=312,LEN($I935)=4),VLOOKUP($I935,_312_Table3,MATCH(LEFT($B935,1),_312_Table3_ColumnLookup,0),FALSE)
+N("312"),
  IF(VALUE(LEFT($A935,3))=313,VLOOKUP(VALUE(MID($B935,2,1)),_313_Table3,MATCH(MID($B935,1,1),_313_Table3_ColumnLookup,0),FALSE)
+N("313"),
  IF(AND(VALUE(LEFT($A935,3))=314,LEN($B935)=3),VLOOKUP(VALUE(MID($B935,2,2)),_314_Table3,MATCH(MID($B935,1,1),_314_Table3_ColumnLookup,0),FALSE),
  IF(VALUE(LEFT($A935,3))=314,VLOOKUP(VALUE(MID($B935,2,1)),_314_Table3,MATCH(MID($B935,1,1),_314_Table3_ColumnLookup,0),FALSE)
+N("314"),
""))))))))))))))))))))))))</f>
        <v>#N/A</v>
      </c>
      <c r="H935" s="321" t="str">
        <f>IFERROR(
IF(ISERROR($D935)=FALSE,$D935,IF(ISERROR($E935)=FALSE,$E935,IF(ISERROR($F935)=FALSE,$F935
+N("012 checkboxes"),
IF(
IF(OR(LEFT($A935,9)="Syndicate",LEFT($A935,12)="NewSyndicate"),VLOOKUP($A935,'012'!$J:$ZW,MATCH("Link to button",'012'!$J$1:$ZW$1,0),0)
+N("309 checkbox"),
IF($C935="309 LCR Summary0",VLOOKUP("Notes990",'309'!$P:$ZZ,MATCH("Link to button",'309'!$P$1:$ZZ$1,0),0)
+N("313 checkboxes"),
IF($C935="313 Financial Information0LcmVsScr",IF($C935="309 LCR Summary0",VLOOKUP("LcmVsScr",'309'!$N:$ZZ,MATCH("Link to button",'309'!$N$1:$ZZ$1,0),0),
IF($C935="313 Financial Information0LcrDocAttached",IF($C935="309 LCR Summary0",VLOOKUP("LcrDocAttached",'309'!$N:$ZZ,MATCH("Link to button",'309'!$N$1:$ZZ$1,0),
0)))))))=1,TRUE,FALSE)
))),"")</f>
        <v/>
      </c>
    </row>
    <row r="936" spans="1:8">
      <c r="A936" s="237" t="e">
        <f>VLOOKUP($G936,CSVLookups!$B:$R,MATCH(A$1,CSVLookups!$B$1:$R$1,0),FALSE)</f>
        <v>#N/A</v>
      </c>
      <c r="B936" s="237" t="e">
        <f>VLOOKUP($G936,CSVLookups!$B:$R,MATCH(B$1,CSVLookups!$B$1:$R$1,0),FALSE)</f>
        <v>#N/A</v>
      </c>
      <c r="C936" s="238" t="e">
        <f t="shared" si="15"/>
        <v>#N/A</v>
      </c>
      <c r="D936" s="238" t="e">
        <f>IF(AND(VALUE(LEFT($A936,3))=309,LEN($B936)=3),VLOOKUP(VALUE(MID($B936,2,2)),_309_Table1,MATCH(MID($B936,1,1),_309_Table1_ColumnLookup,0),FALSE),
  IF($C936="309 LCR SummaryA",OneYearSCR,IF($C936="309 LCR SummaryB",UltimateSCR,IF(VALUE(LEFT($A936,3))=309,VLOOKUP(VALUE(MID($B936,2,1)),_309_Table1,MATCH(MID($B936,1,1),_309_Table1_ColumnLookup,0),FALSE)
+N("309"),
  IF(VALUE(LEFT($A936,3))=310,VLOOKUP(VALUE(MID($B936,2,1)),_310_Table1,MATCH(MID($B936,1,1),_310_Table1_ColumnLookup,0),FALSE)
+N("310"),
  IF(AND(VALUE(LEFT($A936,3))=311,LEN($I936)=4),VLOOKUP($I936,_311_Table1,MATCH($B936,_311_Table1_ColumnLookup,0),FALSE),
  IF(AND(VALUE(LEFT($A936,3))=311,OR($B936="I2",$B936="J2",$B936="K2",$B936="L2")),VLOOKUP('311'!$G$58,_311_Table1,MATCH(MID($B936,1,1),_311_Table1_ColumnLookup,0),FALSE),
  IF(AND(VALUE(LEFT($A936,3))=311,RIGHT($B936,5)="Total"),VLOOKUP('311'!$G$59,_311_Table1,MATCH(MID($B936,1,1),_311_Table1_ColumnLookup,0),FALSE),
  IF(VALUE(LEFT($A936,3))=311,VLOOKUP(VALUE(MID($B936,2,1)),_311_Table1,MATCH(MID($B936,1,1),_311_Table1_ColumnLookup,0),FALSE)
+N("311"),
  IF(AND(VALUE(LEFT($A936,3))=312,LEFT($G936,10)="Unincepted",$B936="G "),VLOOKUP(" ULO",_312_Table1,MATCH('312'!$N$16,_312_Table1_ColumnLookup,0),FALSE),
  IF(AND(VALUE(LEFT($A936,3))=312,LEFT($G936,10)="Unincepted",$B936="O "),VLOOKUP(" ULO",_312_Table1,MATCH('312'!$V$16,_312_Table1_ColumnLookup,0),FALSE),
  IF(AND(VALUE(LEFT($A936,3))=312,LEFT($G936,10)="Unincepted",$B936="Q "),VLOOKUP(" ULO",_312_Table1,MATCH('312'!$X$16,_312_Table1_ColumnLookup,0),FALSE),
  IF(AND(VALUE(LEFT($A936,3))=312,LEFT($G936,10)="Unincepted"),VLOOKUP(" ULO",_312_Table1,MATCH(LEFT($B936,1),_312_Table1_ColumnLookup,0),FALSE),
  IF(AND(VALUE(LEFT($A936,3))=312,LEFT($G936,5)="Total",$B936="G "),VLOOKUP('312'!$F$80,_312_Table1,MATCH('312'!$N$16,_312_Table1_ColumnLookup,0),FALSE),
  IF(AND(VALUE(LEFT($A936,3))=312,LEFT($G936,5)="Total",$B936="O "),VLOOKUP('312'!$F$80,_312_Table1,MATCH('312'!$V$16,_312_Table1_ColumnLookup,0),FALSE),
  IF(AND(VALUE(LEFT($A936,3))=312,LEFT($G936,5)="Total",$B936="Q "),VLOOKUP('312'!$F$80,_312_Table1,MATCH('312'!$X$16,_312_Table1_ColumnLookup,0),FALSE),
  IF(AND(VALUE(LEFT($A936,3))=312,LEFT($G936,5)="Total"),VLOOKUP('312'!$F$80,_312_Table1,MATCH(LEFT($B936,1),_312_Table1_ColumnLookup,0),FALSE),
  IF(AND(VALUE(LEFT($A936,3))=312,LEN($I936)=4,$B936="G"),VLOOKUP($I936,_312_Table1,MATCH('312'!$N$16,_312_Table1_ColumnLookup,0),FALSE),
  IF(AND(VALUE(LEFT($A936,3))=312,LEN($I936)=4,$B936="O"),VLOOKUP($I936,_312_Table1,MATCH('312'!$V$16,_312_Table1_ColumnLookup,0),FALSE),
  IF(AND(VALUE(LEFT($A936,3))=312,LEN($I936)=4,$B936="Q"),VLOOKUP($I936,_312_Table1,MATCH('312'!$X$16,_312_Table1_ColumnLookup,0),FALSE),
  IF(AND(VALUE(LEFT($A936,3))=312,LEN($I936)=4),VLOOKUP($I936,_312_Table1,MATCH(LEFT($B936,1),_312_Table1_ColumnLookup,0),FALSE)
+N("312"),
  IF(VALUE(LEFT($A936,3))=313,VLOOKUP(VALUE(MID($B936,2,1)),_313_Table1,MATCH(MID($B936,1,1),_313_Table1_ColumnLookup,0),FALSE)
+N("313"),
  IF(AND(VALUE(LEFT($A936,3))=314,LEN($B936)=3),VLOOKUP(VALUE(MID($B936,2,2)),_314_Table1,MATCH(MID($B936,1,1),_314_Table1_ColumnLookup,0),FALSE),
  IF(VALUE(LEFT($A936,3))=314,VLOOKUP(VALUE(MID($B936,2,1)),_314_Table1,MATCH(MID($B936,1,1),_314_Table1_ColumnLookup,0),FALSE)
+N("314"),
""))))))))))))))))))))))))</f>
        <v>#N/A</v>
      </c>
      <c r="E936" s="238" t="e">
        <f>IF(AND(VALUE(LEFT($A936,3))=309,LEN($B936)=3),VLOOKUP(VALUE(MID($B936,2,2)),_309_Table2,MATCH(MID($B936,1,1),_309_Table2_ColumnLookup,0),FALSE),
  IF($C936="309 LCR SummaryA",OneYearSCR,IF($C936="309 LCR SummaryB",UltimateSCR,IF(VALUE(LEFT($A936,3))=309,VLOOKUP(VALUE(MID($B936,2,1)),_309_Table2,MATCH(MID($B936,1,1),_309_Table2_ColumnLookup,0),FALSE)
+N("309"),
  IF(VALUE(LEFT($A936,3))=310,VLOOKUP(VALUE(MID($B936,2,1)),_310_Table2,MATCH(MID($B936,1,1),_310_Table2_ColumnLookup,0),FALSE)
+N("310"),
  IF(AND(VALUE(LEFT($A936,3))=311,LEN($I936)=4),VLOOKUP($I936,_311_Table2,MATCH($B936,_311_Table2_ColumnLookup,0),FALSE),
  IF(AND(VALUE(LEFT($A936,3))=311,OR($B936="I2",$B936="J2",$B936="K2",$B936="L2")),VLOOKUP('311'!$G$58,_311_Table2,MATCH(MID($B936,1,1),_311_Table2_ColumnLookup,0),FALSE),
  IF(AND(VALUE(LEFT($A936,3))=311,RIGHT($B936,5)="Total"),VLOOKUP('311'!$G$59,_311_Table2,MATCH(MID($B936,1,1),_311_Table2_ColumnLookup,0),FALSE),
  IF(VALUE(LEFT($A936,3))=311,VLOOKUP(VALUE(MID($B936,2,1)),_311_Table2,MATCH(MID($B936,1,1),_311_Table2_ColumnLookup,0),FALSE)
+N("311"),
  IF(AND(VALUE(LEFT($A936,3))=312,LEFT($G936,10)="Unincepted",$B936="G "),VLOOKUP(" ULO",_312_Table2,MATCH('312'!$N$16,_312_Table2_ColumnLookup,0),FALSE),
  IF(AND(VALUE(LEFT($A936,3))=312,LEFT($G936,10)="Unincepted",$B936="O "),VLOOKUP(" ULO",_312_Table2,MATCH('312'!$V$16,_312_Table2_ColumnLookup,0),FALSE),
  IF(AND(VALUE(LEFT($A936,3))=312,LEFT($G936,10)="Unincepted",$B936="Q "),VLOOKUP(" ULO",_312_Table2,MATCH('312'!$X$16,_312_Table2_ColumnLookup,0),FALSE),
  IF(AND(VALUE(LEFT($A936,3))=312,LEFT($G936,10)="Unincepted"),VLOOKUP(" ULO",_312_Table2,MATCH(LEFT($B936,1),_312_Table2_ColumnLookup,0),FALSE),
  IF(AND(VALUE(LEFT($A936,3))=312,LEFT($G936,5)="Total",$B936="G "),VLOOKUP('312'!$F$80,_312_Table2,MATCH('312'!$N$16,_312_Table2_ColumnLookup,0),FALSE),
  IF(AND(VALUE(LEFT($A936,3))=312,LEFT($G936,5)="Total",$B936="O "),VLOOKUP('312'!$F$80,_312_Table2,MATCH('312'!$V$16,_312_Table2_ColumnLookup,0),FALSE),
  IF(AND(VALUE(LEFT($A936,3))=312,LEFT($G936,5)="Total",$B936="Q "),VLOOKUP('312'!$F$80,_312_Table2,MATCH('312'!$X$16,_312_Table2_ColumnLookup,0),FALSE),
  IF(AND(VALUE(LEFT($A936,3))=312,LEFT($G936,5)="Total"),VLOOKUP('312'!$F$80,_312_Table2,MATCH(LEFT($B936,1),_312_Table2_ColumnLookup,0),FALSE),
  IF(AND(VALUE(LEFT($A936,3))=312,LEN($I936)=4,$B936="G"),VLOOKUP($I936,_312_Table2,MATCH('312'!$N$16,_312_Table2_ColumnLookup,0),FALSE),
  IF(AND(VALUE(LEFT($A936,3))=312,LEN($I936)=4,$B936="O"),VLOOKUP($I936,_312_Table2,MATCH('312'!$V$16,_312_Table2_ColumnLookup,0),FALSE),
  IF(AND(VALUE(LEFT($A936,3))=312,LEN($I936)=4,$B936="Q"),VLOOKUP($I936,_312_Table2,MATCH('312'!$X$16,_312_Table2_ColumnLookup,0),FALSE),
  IF(AND(VALUE(LEFT($A936,3))=312,LEN($I936)=4),VLOOKUP($I936,_312_Table2,MATCH(LEFT($B936,1),_312_Table2_ColumnLookup,0),FALSE)
+N("312"),
  IF(VALUE(LEFT($A936,3))=313,VLOOKUP(VALUE(MID($B936,2,1)),_313_Table2,MATCH(MID($B936,1,1),_313_Table2_ColumnLookup,0),FALSE)
+N("313"),
  IF(AND(VALUE(LEFT($A936,3))=314,LEN($B936)=3),VLOOKUP(VALUE(MID($B936,2,2)),_314_Table2,MATCH(MID($B936,1,1),_314_Table2_ColumnLookup,0),FALSE),
  IF(VALUE(LEFT($A936,3))=314,VLOOKUP(VALUE(MID($B936,2,1)),_314_Table2,MATCH(MID($B936,1,1),_314_Table2_ColumnLookup,0),FALSE)
+N("314"),
""))))))))))))))))))))))))</f>
        <v>#N/A</v>
      </c>
      <c r="F936" s="238" t="e">
        <f>IF(AND(VALUE(LEFT($A936,3))=309,LEN($B936)=3),VLOOKUP(VALUE(MID($B936,2,2)),_309_Table3,MATCH(MID($B936,1,1),_309_Table3_ColumnLookup,0),FALSE),
  IF($C936="309 LCR SummaryA",OneYearSCR,IF($C936="309 LCR SummaryB",UltimateSCR,IF(VALUE(LEFT($A936,3))=309,VLOOKUP(VALUE(MID($B936,2,1)),_309_Table3,MATCH(MID($B936,1,1),_309_Table3_ColumnLookup,0),FALSE)
+N("309"),
  IF(VALUE(LEFT($A936,3))=310,VLOOKUP(VALUE(MID($B936,2,1)),_310_Table3,MATCH(MID($B936,1,1),_310_Table3_ColumnLookup,0),FALSE)
+N("310"),
  IF(AND(VALUE(LEFT($A936,3))=311,LEN($I936)=4),VLOOKUP($I936,_311_Table3,MATCH($B936,_311_Table3_ColumnLookup,0),FALSE),
  IF(AND(VALUE(LEFT($A936,3))=311,OR($B936="I2",$B936="J2",$B936="K2",$B936="L2")),VLOOKUP('311'!$G$58,_311_Table3,MATCH(MID($B936,1,1),_311_Table3_ColumnLookup,0),FALSE),
  IF(AND(VALUE(LEFT($A936,3))=311,RIGHT($B936,5)="Total"),VLOOKUP('311'!$G$59,_311_Table3,MATCH(MID($B936,1,1),_311_Table3_ColumnLookup,0),FALSE),
  IF(VALUE(LEFT($A936,3))=311,VLOOKUP(VALUE(MID($B936,2,1)),_311_Table3,MATCH(MID($B936,1,1),_311_Table3_ColumnLookup,0),FALSE)
+N("311"),
  IF(AND(VALUE(LEFT($A936,3))=312,LEFT($G936,10)="Unincepted",$B936="G "),VLOOKUP(" ULO",_312_Table3,MATCH('312'!$N$16,_312_Table3_ColumnLookup,0),FALSE),
  IF(AND(VALUE(LEFT($A936,3))=312,LEFT($G936,10)="Unincepted",$B936="O "),VLOOKUP(" ULO",_312_Table3,MATCH('312'!$V$16,_312_Table3_ColumnLookup,0),FALSE),
  IF(AND(VALUE(LEFT($A936,3))=312,LEFT($G936,10)="Unincepted",$B936="Q "),VLOOKUP(" ULO",_312_Table3,MATCH('312'!$X$16,_312_Table3_ColumnLookup,0),FALSE),
  IF(AND(VALUE(LEFT($A936,3))=312,LEFT($G936,10)="Unincepted"),VLOOKUP(" ULO",_312_Table3,MATCH(LEFT($B936,1),_312_Table3_ColumnLookup,0),FALSE),
  IF(AND(VALUE(LEFT($A936,3))=312,LEFT($G936,5)="Total",$B936="G "),VLOOKUP('312'!$F$80,_312_Table3,MATCH('312'!$N$16,_312_Table3_ColumnLookup,0),FALSE),
  IF(AND(VALUE(LEFT($A936,3))=312,LEFT($G936,5)="Total",$B936="O "),VLOOKUP('312'!$F$80,_312_Table3,MATCH('312'!$V$16,_312_Table3_ColumnLookup,0),FALSE),
  IF(AND(VALUE(LEFT($A936,3))=312,LEFT($G936,5)="Total",$B936="Q "),VLOOKUP('312'!$F$80,_312_Table3,MATCH('312'!$X$16,_312_Table3_ColumnLookup,0),FALSE),
  IF(AND(VALUE(LEFT($A936,3))=312,LEFT($G936,5)="Total"),VLOOKUP('312'!$F$80,_312_Table3,MATCH(LEFT($B936,1),_312_Table3_ColumnLookup,0),FALSE),
  IF(AND(VALUE(LEFT($A936,3))=312,LEN($I936)=4,$B936="G"),VLOOKUP($I936,_312_Table3,MATCH('312'!$N$16,_312_Table3_ColumnLookup,0),FALSE),
  IF(AND(VALUE(LEFT($A936,3))=312,LEN($I936)=4,$B936="O"),VLOOKUP($I936,_312_Table3,MATCH('312'!$V$16,_312_Table3_ColumnLookup,0),FALSE),
  IF(AND(VALUE(LEFT($A936,3))=312,LEN($I936)=4,$B936="Q"),VLOOKUP($I936,_312_Table3,MATCH('312'!$X$16,_312_Table3_ColumnLookup,0),FALSE),
  IF(AND(VALUE(LEFT($A936,3))=312,LEN($I936)=4),VLOOKUP($I936,_312_Table3,MATCH(LEFT($B936,1),_312_Table3_ColumnLookup,0),FALSE)
+N("312"),
  IF(VALUE(LEFT($A936,3))=313,VLOOKUP(VALUE(MID($B936,2,1)),_313_Table3,MATCH(MID($B936,1,1),_313_Table3_ColumnLookup,0),FALSE)
+N("313"),
  IF(AND(VALUE(LEFT($A936,3))=314,LEN($B936)=3),VLOOKUP(VALUE(MID($B936,2,2)),_314_Table3,MATCH(MID($B936,1,1),_314_Table3_ColumnLookup,0),FALSE),
  IF(VALUE(LEFT($A936,3))=314,VLOOKUP(VALUE(MID($B936,2,1)),_314_Table3,MATCH(MID($B936,1,1),_314_Table3_ColumnLookup,0),FALSE)
+N("314"),
""))))))))))))))))))))))))</f>
        <v>#N/A</v>
      </c>
      <c r="H936" s="321" t="str">
        <f>IFERROR(
IF(ISERROR($D936)=FALSE,$D936,IF(ISERROR($E936)=FALSE,$E936,IF(ISERROR($F936)=FALSE,$F936
+N("012 checkboxes"),
IF(
IF(OR(LEFT($A936,9)="Syndicate",LEFT($A936,12)="NewSyndicate"),VLOOKUP($A936,'012'!$J:$ZW,MATCH("Link to button",'012'!$J$1:$ZW$1,0),0)
+N("309 checkbox"),
IF($C936="309 LCR Summary0",VLOOKUP("Notes990",'309'!$P:$ZZ,MATCH("Link to button",'309'!$P$1:$ZZ$1,0),0)
+N("313 checkboxes"),
IF($C936="313 Financial Information0LcmVsScr",IF($C936="309 LCR Summary0",VLOOKUP("LcmVsScr",'309'!$N:$ZZ,MATCH("Link to button",'309'!$N$1:$ZZ$1,0),0),
IF($C936="313 Financial Information0LcrDocAttached",IF($C936="309 LCR Summary0",VLOOKUP("LcrDocAttached",'309'!$N:$ZZ,MATCH("Link to button",'309'!$N$1:$ZZ$1,0),
0)))))))=1,TRUE,FALSE)
))),"")</f>
        <v/>
      </c>
    </row>
    <row r="937" spans="1:8">
      <c r="A937" s="237" t="e">
        <f>VLOOKUP($G937,CSVLookups!$B:$R,MATCH(A$1,CSVLookups!$B$1:$R$1,0),FALSE)</f>
        <v>#N/A</v>
      </c>
      <c r="B937" s="237" t="e">
        <f>VLOOKUP($G937,CSVLookups!$B:$R,MATCH(B$1,CSVLookups!$B$1:$R$1,0),FALSE)</f>
        <v>#N/A</v>
      </c>
      <c r="C937" s="238" t="e">
        <f t="shared" si="15"/>
        <v>#N/A</v>
      </c>
      <c r="D937" s="238" t="e">
        <f>IF(AND(VALUE(LEFT($A937,3))=309,LEN($B937)=3),VLOOKUP(VALUE(MID($B937,2,2)),_309_Table1,MATCH(MID($B937,1,1),_309_Table1_ColumnLookup,0),FALSE),
  IF($C937="309 LCR SummaryA",OneYearSCR,IF($C937="309 LCR SummaryB",UltimateSCR,IF(VALUE(LEFT($A937,3))=309,VLOOKUP(VALUE(MID($B937,2,1)),_309_Table1,MATCH(MID($B937,1,1),_309_Table1_ColumnLookup,0),FALSE)
+N("309"),
  IF(VALUE(LEFT($A937,3))=310,VLOOKUP(VALUE(MID($B937,2,1)),_310_Table1,MATCH(MID($B937,1,1),_310_Table1_ColumnLookup,0),FALSE)
+N("310"),
  IF(AND(VALUE(LEFT($A937,3))=311,LEN($I937)=4),VLOOKUP($I937,_311_Table1,MATCH($B937,_311_Table1_ColumnLookup,0),FALSE),
  IF(AND(VALUE(LEFT($A937,3))=311,OR($B937="I2",$B937="J2",$B937="K2",$B937="L2")),VLOOKUP('311'!$G$58,_311_Table1,MATCH(MID($B937,1,1),_311_Table1_ColumnLookup,0),FALSE),
  IF(AND(VALUE(LEFT($A937,3))=311,RIGHT($B937,5)="Total"),VLOOKUP('311'!$G$59,_311_Table1,MATCH(MID($B937,1,1),_311_Table1_ColumnLookup,0),FALSE),
  IF(VALUE(LEFT($A937,3))=311,VLOOKUP(VALUE(MID($B937,2,1)),_311_Table1,MATCH(MID($B937,1,1),_311_Table1_ColumnLookup,0),FALSE)
+N("311"),
  IF(AND(VALUE(LEFT($A937,3))=312,LEFT($G937,10)="Unincepted",$B937="G "),VLOOKUP(" ULO",_312_Table1,MATCH('312'!$N$16,_312_Table1_ColumnLookup,0),FALSE),
  IF(AND(VALUE(LEFT($A937,3))=312,LEFT($G937,10)="Unincepted",$B937="O "),VLOOKUP(" ULO",_312_Table1,MATCH('312'!$V$16,_312_Table1_ColumnLookup,0),FALSE),
  IF(AND(VALUE(LEFT($A937,3))=312,LEFT($G937,10)="Unincepted",$B937="Q "),VLOOKUP(" ULO",_312_Table1,MATCH('312'!$X$16,_312_Table1_ColumnLookup,0),FALSE),
  IF(AND(VALUE(LEFT($A937,3))=312,LEFT($G937,10)="Unincepted"),VLOOKUP(" ULO",_312_Table1,MATCH(LEFT($B937,1),_312_Table1_ColumnLookup,0),FALSE),
  IF(AND(VALUE(LEFT($A937,3))=312,LEFT($G937,5)="Total",$B937="G "),VLOOKUP('312'!$F$80,_312_Table1,MATCH('312'!$N$16,_312_Table1_ColumnLookup,0),FALSE),
  IF(AND(VALUE(LEFT($A937,3))=312,LEFT($G937,5)="Total",$B937="O "),VLOOKUP('312'!$F$80,_312_Table1,MATCH('312'!$V$16,_312_Table1_ColumnLookup,0),FALSE),
  IF(AND(VALUE(LEFT($A937,3))=312,LEFT($G937,5)="Total",$B937="Q "),VLOOKUP('312'!$F$80,_312_Table1,MATCH('312'!$X$16,_312_Table1_ColumnLookup,0),FALSE),
  IF(AND(VALUE(LEFT($A937,3))=312,LEFT($G937,5)="Total"),VLOOKUP('312'!$F$80,_312_Table1,MATCH(LEFT($B937,1),_312_Table1_ColumnLookup,0),FALSE),
  IF(AND(VALUE(LEFT($A937,3))=312,LEN($I937)=4,$B937="G"),VLOOKUP($I937,_312_Table1,MATCH('312'!$N$16,_312_Table1_ColumnLookup,0),FALSE),
  IF(AND(VALUE(LEFT($A937,3))=312,LEN($I937)=4,$B937="O"),VLOOKUP($I937,_312_Table1,MATCH('312'!$V$16,_312_Table1_ColumnLookup,0),FALSE),
  IF(AND(VALUE(LEFT($A937,3))=312,LEN($I937)=4,$B937="Q"),VLOOKUP($I937,_312_Table1,MATCH('312'!$X$16,_312_Table1_ColumnLookup,0),FALSE),
  IF(AND(VALUE(LEFT($A937,3))=312,LEN($I937)=4),VLOOKUP($I937,_312_Table1,MATCH(LEFT($B937,1),_312_Table1_ColumnLookup,0),FALSE)
+N("312"),
  IF(VALUE(LEFT($A937,3))=313,VLOOKUP(VALUE(MID($B937,2,1)),_313_Table1,MATCH(MID($B937,1,1),_313_Table1_ColumnLookup,0),FALSE)
+N("313"),
  IF(AND(VALUE(LEFT($A937,3))=314,LEN($B937)=3),VLOOKUP(VALUE(MID($B937,2,2)),_314_Table1,MATCH(MID($B937,1,1),_314_Table1_ColumnLookup,0),FALSE),
  IF(VALUE(LEFT($A937,3))=314,VLOOKUP(VALUE(MID($B937,2,1)),_314_Table1,MATCH(MID($B937,1,1),_314_Table1_ColumnLookup,0),FALSE)
+N("314"),
""))))))))))))))))))))))))</f>
        <v>#N/A</v>
      </c>
      <c r="E937" s="238" t="e">
        <f>IF(AND(VALUE(LEFT($A937,3))=309,LEN($B937)=3),VLOOKUP(VALUE(MID($B937,2,2)),_309_Table2,MATCH(MID($B937,1,1),_309_Table2_ColumnLookup,0),FALSE),
  IF($C937="309 LCR SummaryA",OneYearSCR,IF($C937="309 LCR SummaryB",UltimateSCR,IF(VALUE(LEFT($A937,3))=309,VLOOKUP(VALUE(MID($B937,2,1)),_309_Table2,MATCH(MID($B937,1,1),_309_Table2_ColumnLookup,0),FALSE)
+N("309"),
  IF(VALUE(LEFT($A937,3))=310,VLOOKUP(VALUE(MID($B937,2,1)),_310_Table2,MATCH(MID($B937,1,1),_310_Table2_ColumnLookup,0),FALSE)
+N("310"),
  IF(AND(VALUE(LEFT($A937,3))=311,LEN($I937)=4),VLOOKUP($I937,_311_Table2,MATCH($B937,_311_Table2_ColumnLookup,0),FALSE),
  IF(AND(VALUE(LEFT($A937,3))=311,OR($B937="I2",$B937="J2",$B937="K2",$B937="L2")),VLOOKUP('311'!$G$58,_311_Table2,MATCH(MID($B937,1,1),_311_Table2_ColumnLookup,0),FALSE),
  IF(AND(VALUE(LEFT($A937,3))=311,RIGHT($B937,5)="Total"),VLOOKUP('311'!$G$59,_311_Table2,MATCH(MID($B937,1,1),_311_Table2_ColumnLookup,0),FALSE),
  IF(VALUE(LEFT($A937,3))=311,VLOOKUP(VALUE(MID($B937,2,1)),_311_Table2,MATCH(MID($B937,1,1),_311_Table2_ColumnLookup,0),FALSE)
+N("311"),
  IF(AND(VALUE(LEFT($A937,3))=312,LEFT($G937,10)="Unincepted",$B937="G "),VLOOKUP(" ULO",_312_Table2,MATCH('312'!$N$16,_312_Table2_ColumnLookup,0),FALSE),
  IF(AND(VALUE(LEFT($A937,3))=312,LEFT($G937,10)="Unincepted",$B937="O "),VLOOKUP(" ULO",_312_Table2,MATCH('312'!$V$16,_312_Table2_ColumnLookup,0),FALSE),
  IF(AND(VALUE(LEFT($A937,3))=312,LEFT($G937,10)="Unincepted",$B937="Q "),VLOOKUP(" ULO",_312_Table2,MATCH('312'!$X$16,_312_Table2_ColumnLookup,0),FALSE),
  IF(AND(VALUE(LEFT($A937,3))=312,LEFT($G937,10)="Unincepted"),VLOOKUP(" ULO",_312_Table2,MATCH(LEFT($B937,1),_312_Table2_ColumnLookup,0),FALSE),
  IF(AND(VALUE(LEFT($A937,3))=312,LEFT($G937,5)="Total",$B937="G "),VLOOKUP('312'!$F$80,_312_Table2,MATCH('312'!$N$16,_312_Table2_ColumnLookup,0),FALSE),
  IF(AND(VALUE(LEFT($A937,3))=312,LEFT($G937,5)="Total",$B937="O "),VLOOKUP('312'!$F$80,_312_Table2,MATCH('312'!$V$16,_312_Table2_ColumnLookup,0),FALSE),
  IF(AND(VALUE(LEFT($A937,3))=312,LEFT($G937,5)="Total",$B937="Q "),VLOOKUP('312'!$F$80,_312_Table2,MATCH('312'!$X$16,_312_Table2_ColumnLookup,0),FALSE),
  IF(AND(VALUE(LEFT($A937,3))=312,LEFT($G937,5)="Total"),VLOOKUP('312'!$F$80,_312_Table2,MATCH(LEFT($B937,1),_312_Table2_ColumnLookup,0),FALSE),
  IF(AND(VALUE(LEFT($A937,3))=312,LEN($I937)=4,$B937="G"),VLOOKUP($I937,_312_Table2,MATCH('312'!$N$16,_312_Table2_ColumnLookup,0),FALSE),
  IF(AND(VALUE(LEFT($A937,3))=312,LEN($I937)=4,$B937="O"),VLOOKUP($I937,_312_Table2,MATCH('312'!$V$16,_312_Table2_ColumnLookup,0),FALSE),
  IF(AND(VALUE(LEFT($A937,3))=312,LEN($I937)=4,$B937="Q"),VLOOKUP($I937,_312_Table2,MATCH('312'!$X$16,_312_Table2_ColumnLookup,0),FALSE),
  IF(AND(VALUE(LEFT($A937,3))=312,LEN($I937)=4),VLOOKUP($I937,_312_Table2,MATCH(LEFT($B937,1),_312_Table2_ColumnLookup,0),FALSE)
+N("312"),
  IF(VALUE(LEFT($A937,3))=313,VLOOKUP(VALUE(MID($B937,2,1)),_313_Table2,MATCH(MID($B937,1,1),_313_Table2_ColumnLookup,0),FALSE)
+N("313"),
  IF(AND(VALUE(LEFT($A937,3))=314,LEN($B937)=3),VLOOKUP(VALUE(MID($B937,2,2)),_314_Table2,MATCH(MID($B937,1,1),_314_Table2_ColumnLookup,0),FALSE),
  IF(VALUE(LEFT($A937,3))=314,VLOOKUP(VALUE(MID($B937,2,1)),_314_Table2,MATCH(MID($B937,1,1),_314_Table2_ColumnLookup,0),FALSE)
+N("314"),
""))))))))))))))))))))))))</f>
        <v>#N/A</v>
      </c>
      <c r="F937" s="238" t="e">
        <f>IF(AND(VALUE(LEFT($A937,3))=309,LEN($B937)=3),VLOOKUP(VALUE(MID($B937,2,2)),_309_Table3,MATCH(MID($B937,1,1),_309_Table3_ColumnLookup,0),FALSE),
  IF($C937="309 LCR SummaryA",OneYearSCR,IF($C937="309 LCR SummaryB",UltimateSCR,IF(VALUE(LEFT($A937,3))=309,VLOOKUP(VALUE(MID($B937,2,1)),_309_Table3,MATCH(MID($B937,1,1),_309_Table3_ColumnLookup,0),FALSE)
+N("309"),
  IF(VALUE(LEFT($A937,3))=310,VLOOKUP(VALUE(MID($B937,2,1)),_310_Table3,MATCH(MID($B937,1,1),_310_Table3_ColumnLookup,0),FALSE)
+N("310"),
  IF(AND(VALUE(LEFT($A937,3))=311,LEN($I937)=4),VLOOKUP($I937,_311_Table3,MATCH($B937,_311_Table3_ColumnLookup,0),FALSE),
  IF(AND(VALUE(LEFT($A937,3))=311,OR($B937="I2",$B937="J2",$B937="K2",$B937="L2")),VLOOKUP('311'!$G$58,_311_Table3,MATCH(MID($B937,1,1),_311_Table3_ColumnLookup,0),FALSE),
  IF(AND(VALUE(LEFT($A937,3))=311,RIGHT($B937,5)="Total"),VLOOKUP('311'!$G$59,_311_Table3,MATCH(MID($B937,1,1),_311_Table3_ColumnLookup,0),FALSE),
  IF(VALUE(LEFT($A937,3))=311,VLOOKUP(VALUE(MID($B937,2,1)),_311_Table3,MATCH(MID($B937,1,1),_311_Table3_ColumnLookup,0),FALSE)
+N("311"),
  IF(AND(VALUE(LEFT($A937,3))=312,LEFT($G937,10)="Unincepted",$B937="G "),VLOOKUP(" ULO",_312_Table3,MATCH('312'!$N$16,_312_Table3_ColumnLookup,0),FALSE),
  IF(AND(VALUE(LEFT($A937,3))=312,LEFT($G937,10)="Unincepted",$B937="O "),VLOOKUP(" ULO",_312_Table3,MATCH('312'!$V$16,_312_Table3_ColumnLookup,0),FALSE),
  IF(AND(VALUE(LEFT($A937,3))=312,LEFT($G937,10)="Unincepted",$B937="Q "),VLOOKUP(" ULO",_312_Table3,MATCH('312'!$X$16,_312_Table3_ColumnLookup,0),FALSE),
  IF(AND(VALUE(LEFT($A937,3))=312,LEFT($G937,10)="Unincepted"),VLOOKUP(" ULO",_312_Table3,MATCH(LEFT($B937,1),_312_Table3_ColumnLookup,0),FALSE),
  IF(AND(VALUE(LEFT($A937,3))=312,LEFT($G937,5)="Total",$B937="G "),VLOOKUP('312'!$F$80,_312_Table3,MATCH('312'!$N$16,_312_Table3_ColumnLookup,0),FALSE),
  IF(AND(VALUE(LEFT($A937,3))=312,LEFT($G937,5)="Total",$B937="O "),VLOOKUP('312'!$F$80,_312_Table3,MATCH('312'!$V$16,_312_Table3_ColumnLookup,0),FALSE),
  IF(AND(VALUE(LEFT($A937,3))=312,LEFT($G937,5)="Total",$B937="Q "),VLOOKUP('312'!$F$80,_312_Table3,MATCH('312'!$X$16,_312_Table3_ColumnLookup,0),FALSE),
  IF(AND(VALUE(LEFT($A937,3))=312,LEFT($G937,5)="Total"),VLOOKUP('312'!$F$80,_312_Table3,MATCH(LEFT($B937,1),_312_Table3_ColumnLookup,0),FALSE),
  IF(AND(VALUE(LEFT($A937,3))=312,LEN($I937)=4,$B937="G"),VLOOKUP($I937,_312_Table3,MATCH('312'!$N$16,_312_Table3_ColumnLookup,0),FALSE),
  IF(AND(VALUE(LEFT($A937,3))=312,LEN($I937)=4,$B937="O"),VLOOKUP($I937,_312_Table3,MATCH('312'!$V$16,_312_Table3_ColumnLookup,0),FALSE),
  IF(AND(VALUE(LEFT($A937,3))=312,LEN($I937)=4,$B937="Q"),VLOOKUP($I937,_312_Table3,MATCH('312'!$X$16,_312_Table3_ColumnLookup,0),FALSE),
  IF(AND(VALUE(LEFT($A937,3))=312,LEN($I937)=4),VLOOKUP($I937,_312_Table3,MATCH(LEFT($B937,1),_312_Table3_ColumnLookup,0),FALSE)
+N("312"),
  IF(VALUE(LEFT($A937,3))=313,VLOOKUP(VALUE(MID($B937,2,1)),_313_Table3,MATCH(MID($B937,1,1),_313_Table3_ColumnLookup,0),FALSE)
+N("313"),
  IF(AND(VALUE(LEFT($A937,3))=314,LEN($B937)=3),VLOOKUP(VALUE(MID($B937,2,2)),_314_Table3,MATCH(MID($B937,1,1),_314_Table3_ColumnLookup,0),FALSE),
  IF(VALUE(LEFT($A937,3))=314,VLOOKUP(VALUE(MID($B937,2,1)),_314_Table3,MATCH(MID($B937,1,1),_314_Table3_ColumnLookup,0),FALSE)
+N("314"),
""))))))))))))))))))))))))</f>
        <v>#N/A</v>
      </c>
      <c r="H937" s="321" t="str">
        <f>IFERROR(
IF(ISERROR($D937)=FALSE,$D937,IF(ISERROR($E937)=FALSE,$E937,IF(ISERROR($F937)=FALSE,$F937
+N("012 checkboxes"),
IF(
IF(OR(LEFT($A937,9)="Syndicate",LEFT($A937,12)="NewSyndicate"),VLOOKUP($A937,'012'!$J:$ZW,MATCH("Link to button",'012'!$J$1:$ZW$1,0),0)
+N("309 checkbox"),
IF($C937="309 LCR Summary0",VLOOKUP("Notes990",'309'!$P:$ZZ,MATCH("Link to button",'309'!$P$1:$ZZ$1,0),0)
+N("313 checkboxes"),
IF($C937="313 Financial Information0LcmVsScr",IF($C937="309 LCR Summary0",VLOOKUP("LcmVsScr",'309'!$N:$ZZ,MATCH("Link to button",'309'!$N$1:$ZZ$1,0),0),
IF($C937="313 Financial Information0LcrDocAttached",IF($C937="309 LCR Summary0",VLOOKUP("LcrDocAttached",'309'!$N:$ZZ,MATCH("Link to button",'309'!$N$1:$ZZ$1,0),
0)))))))=1,TRUE,FALSE)
))),"")</f>
        <v/>
      </c>
    </row>
    <row r="938" spans="1:8">
      <c r="A938" s="237" t="e">
        <f>VLOOKUP($G938,CSVLookups!$B:$R,MATCH(A$1,CSVLookups!$B$1:$R$1,0),FALSE)</f>
        <v>#N/A</v>
      </c>
      <c r="B938" s="237" t="e">
        <f>VLOOKUP($G938,CSVLookups!$B:$R,MATCH(B$1,CSVLookups!$B$1:$R$1,0),FALSE)</f>
        <v>#N/A</v>
      </c>
      <c r="C938" s="238" t="e">
        <f t="shared" si="15"/>
        <v>#N/A</v>
      </c>
      <c r="D938" s="238" t="e">
        <f>IF(AND(VALUE(LEFT($A938,3))=309,LEN($B938)=3),VLOOKUP(VALUE(MID($B938,2,2)),_309_Table1,MATCH(MID($B938,1,1),_309_Table1_ColumnLookup,0),FALSE),
  IF($C938="309 LCR SummaryA",OneYearSCR,IF($C938="309 LCR SummaryB",UltimateSCR,IF(VALUE(LEFT($A938,3))=309,VLOOKUP(VALUE(MID($B938,2,1)),_309_Table1,MATCH(MID($B938,1,1),_309_Table1_ColumnLookup,0),FALSE)
+N("309"),
  IF(VALUE(LEFT($A938,3))=310,VLOOKUP(VALUE(MID($B938,2,1)),_310_Table1,MATCH(MID($B938,1,1),_310_Table1_ColumnLookup,0),FALSE)
+N("310"),
  IF(AND(VALUE(LEFT($A938,3))=311,LEN($I938)=4),VLOOKUP($I938,_311_Table1,MATCH($B938,_311_Table1_ColumnLookup,0),FALSE),
  IF(AND(VALUE(LEFT($A938,3))=311,OR($B938="I2",$B938="J2",$B938="K2",$B938="L2")),VLOOKUP('311'!$G$58,_311_Table1,MATCH(MID($B938,1,1),_311_Table1_ColumnLookup,0),FALSE),
  IF(AND(VALUE(LEFT($A938,3))=311,RIGHT($B938,5)="Total"),VLOOKUP('311'!$G$59,_311_Table1,MATCH(MID($B938,1,1),_311_Table1_ColumnLookup,0),FALSE),
  IF(VALUE(LEFT($A938,3))=311,VLOOKUP(VALUE(MID($B938,2,1)),_311_Table1,MATCH(MID($B938,1,1),_311_Table1_ColumnLookup,0),FALSE)
+N("311"),
  IF(AND(VALUE(LEFT($A938,3))=312,LEFT($G938,10)="Unincepted",$B938="G "),VLOOKUP(" ULO",_312_Table1,MATCH('312'!$N$16,_312_Table1_ColumnLookup,0),FALSE),
  IF(AND(VALUE(LEFT($A938,3))=312,LEFT($G938,10)="Unincepted",$B938="O "),VLOOKUP(" ULO",_312_Table1,MATCH('312'!$V$16,_312_Table1_ColumnLookup,0),FALSE),
  IF(AND(VALUE(LEFT($A938,3))=312,LEFT($G938,10)="Unincepted",$B938="Q "),VLOOKUP(" ULO",_312_Table1,MATCH('312'!$X$16,_312_Table1_ColumnLookup,0),FALSE),
  IF(AND(VALUE(LEFT($A938,3))=312,LEFT($G938,10)="Unincepted"),VLOOKUP(" ULO",_312_Table1,MATCH(LEFT($B938,1),_312_Table1_ColumnLookup,0),FALSE),
  IF(AND(VALUE(LEFT($A938,3))=312,LEFT($G938,5)="Total",$B938="G "),VLOOKUP('312'!$F$80,_312_Table1,MATCH('312'!$N$16,_312_Table1_ColumnLookup,0),FALSE),
  IF(AND(VALUE(LEFT($A938,3))=312,LEFT($G938,5)="Total",$B938="O "),VLOOKUP('312'!$F$80,_312_Table1,MATCH('312'!$V$16,_312_Table1_ColumnLookup,0),FALSE),
  IF(AND(VALUE(LEFT($A938,3))=312,LEFT($G938,5)="Total",$B938="Q "),VLOOKUP('312'!$F$80,_312_Table1,MATCH('312'!$X$16,_312_Table1_ColumnLookup,0),FALSE),
  IF(AND(VALUE(LEFT($A938,3))=312,LEFT($G938,5)="Total"),VLOOKUP('312'!$F$80,_312_Table1,MATCH(LEFT($B938,1),_312_Table1_ColumnLookup,0),FALSE),
  IF(AND(VALUE(LEFT($A938,3))=312,LEN($I938)=4,$B938="G"),VLOOKUP($I938,_312_Table1,MATCH('312'!$N$16,_312_Table1_ColumnLookup,0),FALSE),
  IF(AND(VALUE(LEFT($A938,3))=312,LEN($I938)=4,$B938="O"),VLOOKUP($I938,_312_Table1,MATCH('312'!$V$16,_312_Table1_ColumnLookup,0),FALSE),
  IF(AND(VALUE(LEFT($A938,3))=312,LEN($I938)=4,$B938="Q"),VLOOKUP($I938,_312_Table1,MATCH('312'!$X$16,_312_Table1_ColumnLookup,0),FALSE),
  IF(AND(VALUE(LEFT($A938,3))=312,LEN($I938)=4),VLOOKUP($I938,_312_Table1,MATCH(LEFT($B938,1),_312_Table1_ColumnLookup,0),FALSE)
+N("312"),
  IF(VALUE(LEFT($A938,3))=313,VLOOKUP(VALUE(MID($B938,2,1)),_313_Table1,MATCH(MID($B938,1,1),_313_Table1_ColumnLookup,0),FALSE)
+N("313"),
  IF(AND(VALUE(LEFT($A938,3))=314,LEN($B938)=3),VLOOKUP(VALUE(MID($B938,2,2)),_314_Table1,MATCH(MID($B938,1,1),_314_Table1_ColumnLookup,0),FALSE),
  IF(VALUE(LEFT($A938,3))=314,VLOOKUP(VALUE(MID($B938,2,1)),_314_Table1,MATCH(MID($B938,1,1),_314_Table1_ColumnLookup,0),FALSE)
+N("314"),
""))))))))))))))))))))))))</f>
        <v>#N/A</v>
      </c>
      <c r="E938" s="238" t="e">
        <f>IF(AND(VALUE(LEFT($A938,3))=309,LEN($B938)=3),VLOOKUP(VALUE(MID($B938,2,2)),_309_Table2,MATCH(MID($B938,1,1),_309_Table2_ColumnLookup,0),FALSE),
  IF($C938="309 LCR SummaryA",OneYearSCR,IF($C938="309 LCR SummaryB",UltimateSCR,IF(VALUE(LEFT($A938,3))=309,VLOOKUP(VALUE(MID($B938,2,1)),_309_Table2,MATCH(MID($B938,1,1),_309_Table2_ColumnLookup,0),FALSE)
+N("309"),
  IF(VALUE(LEFT($A938,3))=310,VLOOKUP(VALUE(MID($B938,2,1)),_310_Table2,MATCH(MID($B938,1,1),_310_Table2_ColumnLookup,0),FALSE)
+N("310"),
  IF(AND(VALUE(LEFT($A938,3))=311,LEN($I938)=4),VLOOKUP($I938,_311_Table2,MATCH($B938,_311_Table2_ColumnLookup,0),FALSE),
  IF(AND(VALUE(LEFT($A938,3))=311,OR($B938="I2",$B938="J2",$B938="K2",$B938="L2")),VLOOKUP('311'!$G$58,_311_Table2,MATCH(MID($B938,1,1),_311_Table2_ColumnLookup,0),FALSE),
  IF(AND(VALUE(LEFT($A938,3))=311,RIGHT($B938,5)="Total"),VLOOKUP('311'!$G$59,_311_Table2,MATCH(MID($B938,1,1),_311_Table2_ColumnLookup,0),FALSE),
  IF(VALUE(LEFT($A938,3))=311,VLOOKUP(VALUE(MID($B938,2,1)),_311_Table2,MATCH(MID($B938,1,1),_311_Table2_ColumnLookup,0),FALSE)
+N("311"),
  IF(AND(VALUE(LEFT($A938,3))=312,LEFT($G938,10)="Unincepted",$B938="G "),VLOOKUP(" ULO",_312_Table2,MATCH('312'!$N$16,_312_Table2_ColumnLookup,0),FALSE),
  IF(AND(VALUE(LEFT($A938,3))=312,LEFT($G938,10)="Unincepted",$B938="O "),VLOOKUP(" ULO",_312_Table2,MATCH('312'!$V$16,_312_Table2_ColumnLookup,0),FALSE),
  IF(AND(VALUE(LEFT($A938,3))=312,LEFT($G938,10)="Unincepted",$B938="Q "),VLOOKUP(" ULO",_312_Table2,MATCH('312'!$X$16,_312_Table2_ColumnLookup,0),FALSE),
  IF(AND(VALUE(LEFT($A938,3))=312,LEFT($G938,10)="Unincepted"),VLOOKUP(" ULO",_312_Table2,MATCH(LEFT($B938,1),_312_Table2_ColumnLookup,0),FALSE),
  IF(AND(VALUE(LEFT($A938,3))=312,LEFT($G938,5)="Total",$B938="G "),VLOOKUP('312'!$F$80,_312_Table2,MATCH('312'!$N$16,_312_Table2_ColumnLookup,0),FALSE),
  IF(AND(VALUE(LEFT($A938,3))=312,LEFT($G938,5)="Total",$B938="O "),VLOOKUP('312'!$F$80,_312_Table2,MATCH('312'!$V$16,_312_Table2_ColumnLookup,0),FALSE),
  IF(AND(VALUE(LEFT($A938,3))=312,LEFT($G938,5)="Total",$B938="Q "),VLOOKUP('312'!$F$80,_312_Table2,MATCH('312'!$X$16,_312_Table2_ColumnLookup,0),FALSE),
  IF(AND(VALUE(LEFT($A938,3))=312,LEFT($G938,5)="Total"),VLOOKUP('312'!$F$80,_312_Table2,MATCH(LEFT($B938,1),_312_Table2_ColumnLookup,0),FALSE),
  IF(AND(VALUE(LEFT($A938,3))=312,LEN($I938)=4,$B938="G"),VLOOKUP($I938,_312_Table2,MATCH('312'!$N$16,_312_Table2_ColumnLookup,0),FALSE),
  IF(AND(VALUE(LEFT($A938,3))=312,LEN($I938)=4,$B938="O"),VLOOKUP($I938,_312_Table2,MATCH('312'!$V$16,_312_Table2_ColumnLookup,0),FALSE),
  IF(AND(VALUE(LEFT($A938,3))=312,LEN($I938)=4,$B938="Q"),VLOOKUP($I938,_312_Table2,MATCH('312'!$X$16,_312_Table2_ColumnLookup,0),FALSE),
  IF(AND(VALUE(LEFT($A938,3))=312,LEN($I938)=4),VLOOKUP($I938,_312_Table2,MATCH(LEFT($B938,1),_312_Table2_ColumnLookup,0),FALSE)
+N("312"),
  IF(VALUE(LEFT($A938,3))=313,VLOOKUP(VALUE(MID($B938,2,1)),_313_Table2,MATCH(MID($B938,1,1),_313_Table2_ColumnLookup,0),FALSE)
+N("313"),
  IF(AND(VALUE(LEFT($A938,3))=314,LEN($B938)=3),VLOOKUP(VALUE(MID($B938,2,2)),_314_Table2,MATCH(MID($B938,1,1),_314_Table2_ColumnLookup,0),FALSE),
  IF(VALUE(LEFT($A938,3))=314,VLOOKUP(VALUE(MID($B938,2,1)),_314_Table2,MATCH(MID($B938,1,1),_314_Table2_ColumnLookup,0),FALSE)
+N("314"),
""))))))))))))))))))))))))</f>
        <v>#N/A</v>
      </c>
      <c r="F938" s="238" t="e">
        <f>IF(AND(VALUE(LEFT($A938,3))=309,LEN($B938)=3),VLOOKUP(VALUE(MID($B938,2,2)),_309_Table3,MATCH(MID($B938,1,1),_309_Table3_ColumnLookup,0),FALSE),
  IF($C938="309 LCR SummaryA",OneYearSCR,IF($C938="309 LCR SummaryB",UltimateSCR,IF(VALUE(LEFT($A938,3))=309,VLOOKUP(VALUE(MID($B938,2,1)),_309_Table3,MATCH(MID($B938,1,1),_309_Table3_ColumnLookup,0),FALSE)
+N("309"),
  IF(VALUE(LEFT($A938,3))=310,VLOOKUP(VALUE(MID($B938,2,1)),_310_Table3,MATCH(MID($B938,1,1),_310_Table3_ColumnLookup,0),FALSE)
+N("310"),
  IF(AND(VALUE(LEFT($A938,3))=311,LEN($I938)=4),VLOOKUP($I938,_311_Table3,MATCH($B938,_311_Table3_ColumnLookup,0),FALSE),
  IF(AND(VALUE(LEFT($A938,3))=311,OR($B938="I2",$B938="J2",$B938="K2",$B938="L2")),VLOOKUP('311'!$G$58,_311_Table3,MATCH(MID($B938,1,1),_311_Table3_ColumnLookup,0),FALSE),
  IF(AND(VALUE(LEFT($A938,3))=311,RIGHT($B938,5)="Total"),VLOOKUP('311'!$G$59,_311_Table3,MATCH(MID($B938,1,1),_311_Table3_ColumnLookup,0),FALSE),
  IF(VALUE(LEFT($A938,3))=311,VLOOKUP(VALUE(MID($B938,2,1)),_311_Table3,MATCH(MID($B938,1,1),_311_Table3_ColumnLookup,0),FALSE)
+N("311"),
  IF(AND(VALUE(LEFT($A938,3))=312,LEFT($G938,10)="Unincepted",$B938="G "),VLOOKUP(" ULO",_312_Table3,MATCH('312'!$N$16,_312_Table3_ColumnLookup,0),FALSE),
  IF(AND(VALUE(LEFT($A938,3))=312,LEFT($G938,10)="Unincepted",$B938="O "),VLOOKUP(" ULO",_312_Table3,MATCH('312'!$V$16,_312_Table3_ColumnLookup,0),FALSE),
  IF(AND(VALUE(LEFT($A938,3))=312,LEFT($G938,10)="Unincepted",$B938="Q "),VLOOKUP(" ULO",_312_Table3,MATCH('312'!$X$16,_312_Table3_ColumnLookup,0),FALSE),
  IF(AND(VALUE(LEFT($A938,3))=312,LEFT($G938,10)="Unincepted"),VLOOKUP(" ULO",_312_Table3,MATCH(LEFT($B938,1),_312_Table3_ColumnLookup,0),FALSE),
  IF(AND(VALUE(LEFT($A938,3))=312,LEFT($G938,5)="Total",$B938="G "),VLOOKUP('312'!$F$80,_312_Table3,MATCH('312'!$N$16,_312_Table3_ColumnLookup,0),FALSE),
  IF(AND(VALUE(LEFT($A938,3))=312,LEFT($G938,5)="Total",$B938="O "),VLOOKUP('312'!$F$80,_312_Table3,MATCH('312'!$V$16,_312_Table3_ColumnLookup,0),FALSE),
  IF(AND(VALUE(LEFT($A938,3))=312,LEFT($G938,5)="Total",$B938="Q "),VLOOKUP('312'!$F$80,_312_Table3,MATCH('312'!$X$16,_312_Table3_ColumnLookup,0),FALSE),
  IF(AND(VALUE(LEFT($A938,3))=312,LEFT($G938,5)="Total"),VLOOKUP('312'!$F$80,_312_Table3,MATCH(LEFT($B938,1),_312_Table3_ColumnLookup,0),FALSE),
  IF(AND(VALUE(LEFT($A938,3))=312,LEN($I938)=4,$B938="G"),VLOOKUP($I938,_312_Table3,MATCH('312'!$N$16,_312_Table3_ColumnLookup,0),FALSE),
  IF(AND(VALUE(LEFT($A938,3))=312,LEN($I938)=4,$B938="O"),VLOOKUP($I938,_312_Table3,MATCH('312'!$V$16,_312_Table3_ColumnLookup,0),FALSE),
  IF(AND(VALUE(LEFT($A938,3))=312,LEN($I938)=4,$B938="Q"),VLOOKUP($I938,_312_Table3,MATCH('312'!$X$16,_312_Table3_ColumnLookup,0),FALSE),
  IF(AND(VALUE(LEFT($A938,3))=312,LEN($I938)=4),VLOOKUP($I938,_312_Table3,MATCH(LEFT($B938,1),_312_Table3_ColumnLookup,0),FALSE)
+N("312"),
  IF(VALUE(LEFT($A938,3))=313,VLOOKUP(VALUE(MID($B938,2,1)),_313_Table3,MATCH(MID($B938,1,1),_313_Table3_ColumnLookup,0),FALSE)
+N("313"),
  IF(AND(VALUE(LEFT($A938,3))=314,LEN($B938)=3),VLOOKUP(VALUE(MID($B938,2,2)),_314_Table3,MATCH(MID($B938,1,1),_314_Table3_ColumnLookup,0),FALSE),
  IF(VALUE(LEFT($A938,3))=314,VLOOKUP(VALUE(MID($B938,2,1)),_314_Table3,MATCH(MID($B938,1,1),_314_Table3_ColumnLookup,0),FALSE)
+N("314"),
""))))))))))))))))))))))))</f>
        <v>#N/A</v>
      </c>
      <c r="H938" s="321" t="str">
        <f>IFERROR(
IF(ISERROR($D938)=FALSE,$D938,IF(ISERROR($E938)=FALSE,$E938,IF(ISERROR($F938)=FALSE,$F938
+N("012 checkboxes"),
IF(
IF(OR(LEFT($A938,9)="Syndicate",LEFT($A938,12)="NewSyndicate"),VLOOKUP($A938,'012'!$J:$ZW,MATCH("Link to button",'012'!$J$1:$ZW$1,0),0)
+N("309 checkbox"),
IF($C938="309 LCR Summary0",VLOOKUP("Notes990",'309'!$P:$ZZ,MATCH("Link to button",'309'!$P$1:$ZZ$1,0),0)
+N("313 checkboxes"),
IF($C938="313 Financial Information0LcmVsScr",IF($C938="309 LCR Summary0",VLOOKUP("LcmVsScr",'309'!$N:$ZZ,MATCH("Link to button",'309'!$N$1:$ZZ$1,0),0),
IF($C938="313 Financial Information0LcrDocAttached",IF($C938="309 LCR Summary0",VLOOKUP("LcrDocAttached",'309'!$N:$ZZ,MATCH("Link to button",'309'!$N$1:$ZZ$1,0),
0)))))))=1,TRUE,FALSE)
))),"")</f>
        <v/>
      </c>
    </row>
    <row r="939" spans="1:8">
      <c r="A939" s="237" t="e">
        <f>VLOOKUP($G939,CSVLookups!$B:$R,MATCH(A$1,CSVLookups!$B$1:$R$1,0),FALSE)</f>
        <v>#N/A</v>
      </c>
      <c r="B939" s="237" t="e">
        <f>VLOOKUP($G939,CSVLookups!$B:$R,MATCH(B$1,CSVLookups!$B$1:$R$1,0),FALSE)</f>
        <v>#N/A</v>
      </c>
      <c r="C939" s="238" t="e">
        <f t="shared" si="15"/>
        <v>#N/A</v>
      </c>
      <c r="D939" s="238" t="e">
        <f>IF(AND(VALUE(LEFT($A939,3))=309,LEN($B939)=3),VLOOKUP(VALUE(MID($B939,2,2)),_309_Table1,MATCH(MID($B939,1,1),_309_Table1_ColumnLookup,0),FALSE),
  IF($C939="309 LCR SummaryA",OneYearSCR,IF($C939="309 LCR SummaryB",UltimateSCR,IF(VALUE(LEFT($A939,3))=309,VLOOKUP(VALUE(MID($B939,2,1)),_309_Table1,MATCH(MID($B939,1,1),_309_Table1_ColumnLookup,0),FALSE)
+N("309"),
  IF(VALUE(LEFT($A939,3))=310,VLOOKUP(VALUE(MID($B939,2,1)),_310_Table1,MATCH(MID($B939,1,1),_310_Table1_ColumnLookup,0),FALSE)
+N("310"),
  IF(AND(VALUE(LEFT($A939,3))=311,LEN($I939)=4),VLOOKUP($I939,_311_Table1,MATCH($B939,_311_Table1_ColumnLookup,0),FALSE),
  IF(AND(VALUE(LEFT($A939,3))=311,OR($B939="I2",$B939="J2",$B939="K2",$B939="L2")),VLOOKUP('311'!$G$58,_311_Table1,MATCH(MID($B939,1,1),_311_Table1_ColumnLookup,0),FALSE),
  IF(AND(VALUE(LEFT($A939,3))=311,RIGHT($B939,5)="Total"),VLOOKUP('311'!$G$59,_311_Table1,MATCH(MID($B939,1,1),_311_Table1_ColumnLookup,0),FALSE),
  IF(VALUE(LEFT($A939,3))=311,VLOOKUP(VALUE(MID($B939,2,1)),_311_Table1,MATCH(MID($B939,1,1),_311_Table1_ColumnLookup,0),FALSE)
+N("311"),
  IF(AND(VALUE(LEFT($A939,3))=312,LEFT($G939,10)="Unincepted",$B939="G "),VLOOKUP(" ULO",_312_Table1,MATCH('312'!$N$16,_312_Table1_ColumnLookup,0),FALSE),
  IF(AND(VALUE(LEFT($A939,3))=312,LEFT($G939,10)="Unincepted",$B939="O "),VLOOKUP(" ULO",_312_Table1,MATCH('312'!$V$16,_312_Table1_ColumnLookup,0),FALSE),
  IF(AND(VALUE(LEFT($A939,3))=312,LEFT($G939,10)="Unincepted",$B939="Q "),VLOOKUP(" ULO",_312_Table1,MATCH('312'!$X$16,_312_Table1_ColumnLookup,0),FALSE),
  IF(AND(VALUE(LEFT($A939,3))=312,LEFT($G939,10)="Unincepted"),VLOOKUP(" ULO",_312_Table1,MATCH(LEFT($B939,1),_312_Table1_ColumnLookup,0),FALSE),
  IF(AND(VALUE(LEFT($A939,3))=312,LEFT($G939,5)="Total",$B939="G "),VLOOKUP('312'!$F$80,_312_Table1,MATCH('312'!$N$16,_312_Table1_ColumnLookup,0),FALSE),
  IF(AND(VALUE(LEFT($A939,3))=312,LEFT($G939,5)="Total",$B939="O "),VLOOKUP('312'!$F$80,_312_Table1,MATCH('312'!$V$16,_312_Table1_ColumnLookup,0),FALSE),
  IF(AND(VALUE(LEFT($A939,3))=312,LEFT($G939,5)="Total",$B939="Q "),VLOOKUP('312'!$F$80,_312_Table1,MATCH('312'!$X$16,_312_Table1_ColumnLookup,0),FALSE),
  IF(AND(VALUE(LEFT($A939,3))=312,LEFT($G939,5)="Total"),VLOOKUP('312'!$F$80,_312_Table1,MATCH(LEFT($B939,1),_312_Table1_ColumnLookup,0),FALSE),
  IF(AND(VALUE(LEFT($A939,3))=312,LEN($I939)=4,$B939="G"),VLOOKUP($I939,_312_Table1,MATCH('312'!$N$16,_312_Table1_ColumnLookup,0),FALSE),
  IF(AND(VALUE(LEFT($A939,3))=312,LEN($I939)=4,$B939="O"),VLOOKUP($I939,_312_Table1,MATCH('312'!$V$16,_312_Table1_ColumnLookup,0),FALSE),
  IF(AND(VALUE(LEFT($A939,3))=312,LEN($I939)=4,$B939="Q"),VLOOKUP($I939,_312_Table1,MATCH('312'!$X$16,_312_Table1_ColumnLookup,0),FALSE),
  IF(AND(VALUE(LEFT($A939,3))=312,LEN($I939)=4),VLOOKUP($I939,_312_Table1,MATCH(LEFT($B939,1),_312_Table1_ColumnLookup,0),FALSE)
+N("312"),
  IF(VALUE(LEFT($A939,3))=313,VLOOKUP(VALUE(MID($B939,2,1)),_313_Table1,MATCH(MID($B939,1,1),_313_Table1_ColumnLookup,0),FALSE)
+N("313"),
  IF(AND(VALUE(LEFT($A939,3))=314,LEN($B939)=3),VLOOKUP(VALUE(MID($B939,2,2)),_314_Table1,MATCH(MID($B939,1,1),_314_Table1_ColumnLookup,0),FALSE),
  IF(VALUE(LEFT($A939,3))=314,VLOOKUP(VALUE(MID($B939,2,1)),_314_Table1,MATCH(MID($B939,1,1),_314_Table1_ColumnLookup,0),FALSE)
+N("314"),
""))))))))))))))))))))))))</f>
        <v>#N/A</v>
      </c>
      <c r="E939" s="238" t="e">
        <f>IF(AND(VALUE(LEFT($A939,3))=309,LEN($B939)=3),VLOOKUP(VALUE(MID($B939,2,2)),_309_Table2,MATCH(MID($B939,1,1),_309_Table2_ColumnLookup,0),FALSE),
  IF($C939="309 LCR SummaryA",OneYearSCR,IF($C939="309 LCR SummaryB",UltimateSCR,IF(VALUE(LEFT($A939,3))=309,VLOOKUP(VALUE(MID($B939,2,1)),_309_Table2,MATCH(MID($B939,1,1),_309_Table2_ColumnLookup,0),FALSE)
+N("309"),
  IF(VALUE(LEFT($A939,3))=310,VLOOKUP(VALUE(MID($B939,2,1)),_310_Table2,MATCH(MID($B939,1,1),_310_Table2_ColumnLookup,0),FALSE)
+N("310"),
  IF(AND(VALUE(LEFT($A939,3))=311,LEN($I939)=4),VLOOKUP($I939,_311_Table2,MATCH($B939,_311_Table2_ColumnLookup,0),FALSE),
  IF(AND(VALUE(LEFT($A939,3))=311,OR($B939="I2",$B939="J2",$B939="K2",$B939="L2")),VLOOKUP('311'!$G$58,_311_Table2,MATCH(MID($B939,1,1),_311_Table2_ColumnLookup,0),FALSE),
  IF(AND(VALUE(LEFT($A939,3))=311,RIGHT($B939,5)="Total"),VLOOKUP('311'!$G$59,_311_Table2,MATCH(MID($B939,1,1),_311_Table2_ColumnLookup,0),FALSE),
  IF(VALUE(LEFT($A939,3))=311,VLOOKUP(VALUE(MID($B939,2,1)),_311_Table2,MATCH(MID($B939,1,1),_311_Table2_ColumnLookup,0),FALSE)
+N("311"),
  IF(AND(VALUE(LEFT($A939,3))=312,LEFT($G939,10)="Unincepted",$B939="G "),VLOOKUP(" ULO",_312_Table2,MATCH('312'!$N$16,_312_Table2_ColumnLookup,0),FALSE),
  IF(AND(VALUE(LEFT($A939,3))=312,LEFT($G939,10)="Unincepted",$B939="O "),VLOOKUP(" ULO",_312_Table2,MATCH('312'!$V$16,_312_Table2_ColumnLookup,0),FALSE),
  IF(AND(VALUE(LEFT($A939,3))=312,LEFT($G939,10)="Unincepted",$B939="Q "),VLOOKUP(" ULO",_312_Table2,MATCH('312'!$X$16,_312_Table2_ColumnLookup,0),FALSE),
  IF(AND(VALUE(LEFT($A939,3))=312,LEFT($G939,10)="Unincepted"),VLOOKUP(" ULO",_312_Table2,MATCH(LEFT($B939,1),_312_Table2_ColumnLookup,0),FALSE),
  IF(AND(VALUE(LEFT($A939,3))=312,LEFT($G939,5)="Total",$B939="G "),VLOOKUP('312'!$F$80,_312_Table2,MATCH('312'!$N$16,_312_Table2_ColumnLookup,0),FALSE),
  IF(AND(VALUE(LEFT($A939,3))=312,LEFT($G939,5)="Total",$B939="O "),VLOOKUP('312'!$F$80,_312_Table2,MATCH('312'!$V$16,_312_Table2_ColumnLookup,0),FALSE),
  IF(AND(VALUE(LEFT($A939,3))=312,LEFT($G939,5)="Total",$B939="Q "),VLOOKUP('312'!$F$80,_312_Table2,MATCH('312'!$X$16,_312_Table2_ColumnLookup,0),FALSE),
  IF(AND(VALUE(LEFT($A939,3))=312,LEFT($G939,5)="Total"),VLOOKUP('312'!$F$80,_312_Table2,MATCH(LEFT($B939,1),_312_Table2_ColumnLookup,0),FALSE),
  IF(AND(VALUE(LEFT($A939,3))=312,LEN($I939)=4,$B939="G"),VLOOKUP($I939,_312_Table2,MATCH('312'!$N$16,_312_Table2_ColumnLookup,0),FALSE),
  IF(AND(VALUE(LEFT($A939,3))=312,LEN($I939)=4,$B939="O"),VLOOKUP($I939,_312_Table2,MATCH('312'!$V$16,_312_Table2_ColumnLookup,0),FALSE),
  IF(AND(VALUE(LEFT($A939,3))=312,LEN($I939)=4,$B939="Q"),VLOOKUP($I939,_312_Table2,MATCH('312'!$X$16,_312_Table2_ColumnLookup,0),FALSE),
  IF(AND(VALUE(LEFT($A939,3))=312,LEN($I939)=4),VLOOKUP($I939,_312_Table2,MATCH(LEFT($B939,1),_312_Table2_ColumnLookup,0),FALSE)
+N("312"),
  IF(VALUE(LEFT($A939,3))=313,VLOOKUP(VALUE(MID($B939,2,1)),_313_Table2,MATCH(MID($B939,1,1),_313_Table2_ColumnLookup,0),FALSE)
+N("313"),
  IF(AND(VALUE(LEFT($A939,3))=314,LEN($B939)=3),VLOOKUP(VALUE(MID($B939,2,2)),_314_Table2,MATCH(MID($B939,1,1),_314_Table2_ColumnLookup,0),FALSE),
  IF(VALUE(LEFT($A939,3))=314,VLOOKUP(VALUE(MID($B939,2,1)),_314_Table2,MATCH(MID($B939,1,1),_314_Table2_ColumnLookup,0),FALSE)
+N("314"),
""))))))))))))))))))))))))</f>
        <v>#N/A</v>
      </c>
      <c r="F939" s="238" t="e">
        <f>IF(AND(VALUE(LEFT($A939,3))=309,LEN($B939)=3),VLOOKUP(VALUE(MID($B939,2,2)),_309_Table3,MATCH(MID($B939,1,1),_309_Table3_ColumnLookup,0),FALSE),
  IF($C939="309 LCR SummaryA",OneYearSCR,IF($C939="309 LCR SummaryB",UltimateSCR,IF(VALUE(LEFT($A939,3))=309,VLOOKUP(VALUE(MID($B939,2,1)),_309_Table3,MATCH(MID($B939,1,1),_309_Table3_ColumnLookup,0),FALSE)
+N("309"),
  IF(VALUE(LEFT($A939,3))=310,VLOOKUP(VALUE(MID($B939,2,1)),_310_Table3,MATCH(MID($B939,1,1),_310_Table3_ColumnLookup,0),FALSE)
+N("310"),
  IF(AND(VALUE(LEFT($A939,3))=311,LEN($I939)=4),VLOOKUP($I939,_311_Table3,MATCH($B939,_311_Table3_ColumnLookup,0),FALSE),
  IF(AND(VALUE(LEFT($A939,3))=311,OR($B939="I2",$B939="J2",$B939="K2",$B939="L2")),VLOOKUP('311'!$G$58,_311_Table3,MATCH(MID($B939,1,1),_311_Table3_ColumnLookup,0),FALSE),
  IF(AND(VALUE(LEFT($A939,3))=311,RIGHT($B939,5)="Total"),VLOOKUP('311'!$G$59,_311_Table3,MATCH(MID($B939,1,1),_311_Table3_ColumnLookup,0),FALSE),
  IF(VALUE(LEFT($A939,3))=311,VLOOKUP(VALUE(MID($B939,2,1)),_311_Table3,MATCH(MID($B939,1,1),_311_Table3_ColumnLookup,0),FALSE)
+N("311"),
  IF(AND(VALUE(LEFT($A939,3))=312,LEFT($G939,10)="Unincepted",$B939="G "),VLOOKUP(" ULO",_312_Table3,MATCH('312'!$N$16,_312_Table3_ColumnLookup,0),FALSE),
  IF(AND(VALUE(LEFT($A939,3))=312,LEFT($G939,10)="Unincepted",$B939="O "),VLOOKUP(" ULO",_312_Table3,MATCH('312'!$V$16,_312_Table3_ColumnLookup,0),FALSE),
  IF(AND(VALUE(LEFT($A939,3))=312,LEFT($G939,10)="Unincepted",$B939="Q "),VLOOKUP(" ULO",_312_Table3,MATCH('312'!$X$16,_312_Table3_ColumnLookup,0),FALSE),
  IF(AND(VALUE(LEFT($A939,3))=312,LEFT($G939,10)="Unincepted"),VLOOKUP(" ULO",_312_Table3,MATCH(LEFT($B939,1),_312_Table3_ColumnLookup,0),FALSE),
  IF(AND(VALUE(LEFT($A939,3))=312,LEFT($G939,5)="Total",$B939="G "),VLOOKUP('312'!$F$80,_312_Table3,MATCH('312'!$N$16,_312_Table3_ColumnLookup,0),FALSE),
  IF(AND(VALUE(LEFT($A939,3))=312,LEFT($G939,5)="Total",$B939="O "),VLOOKUP('312'!$F$80,_312_Table3,MATCH('312'!$V$16,_312_Table3_ColumnLookup,0),FALSE),
  IF(AND(VALUE(LEFT($A939,3))=312,LEFT($G939,5)="Total",$B939="Q "),VLOOKUP('312'!$F$80,_312_Table3,MATCH('312'!$X$16,_312_Table3_ColumnLookup,0),FALSE),
  IF(AND(VALUE(LEFT($A939,3))=312,LEFT($G939,5)="Total"),VLOOKUP('312'!$F$80,_312_Table3,MATCH(LEFT($B939,1),_312_Table3_ColumnLookup,0),FALSE),
  IF(AND(VALUE(LEFT($A939,3))=312,LEN($I939)=4,$B939="G"),VLOOKUP($I939,_312_Table3,MATCH('312'!$N$16,_312_Table3_ColumnLookup,0),FALSE),
  IF(AND(VALUE(LEFT($A939,3))=312,LEN($I939)=4,$B939="O"),VLOOKUP($I939,_312_Table3,MATCH('312'!$V$16,_312_Table3_ColumnLookup,0),FALSE),
  IF(AND(VALUE(LEFT($A939,3))=312,LEN($I939)=4,$B939="Q"),VLOOKUP($I939,_312_Table3,MATCH('312'!$X$16,_312_Table3_ColumnLookup,0),FALSE),
  IF(AND(VALUE(LEFT($A939,3))=312,LEN($I939)=4),VLOOKUP($I939,_312_Table3,MATCH(LEFT($B939,1),_312_Table3_ColumnLookup,0),FALSE)
+N("312"),
  IF(VALUE(LEFT($A939,3))=313,VLOOKUP(VALUE(MID($B939,2,1)),_313_Table3,MATCH(MID($B939,1,1),_313_Table3_ColumnLookup,0),FALSE)
+N("313"),
  IF(AND(VALUE(LEFT($A939,3))=314,LEN($B939)=3),VLOOKUP(VALUE(MID($B939,2,2)),_314_Table3,MATCH(MID($B939,1,1),_314_Table3_ColumnLookup,0),FALSE),
  IF(VALUE(LEFT($A939,3))=314,VLOOKUP(VALUE(MID($B939,2,1)),_314_Table3,MATCH(MID($B939,1,1),_314_Table3_ColumnLookup,0),FALSE)
+N("314"),
""))))))))))))))))))))))))</f>
        <v>#N/A</v>
      </c>
      <c r="H939" s="321" t="str">
        <f>IFERROR(
IF(ISERROR($D939)=FALSE,$D939,IF(ISERROR($E939)=FALSE,$E939,IF(ISERROR($F939)=FALSE,$F939
+N("012 checkboxes"),
IF(
IF(OR(LEFT($A939,9)="Syndicate",LEFT($A939,12)="NewSyndicate"),VLOOKUP($A939,'012'!$J:$ZW,MATCH("Link to button",'012'!$J$1:$ZW$1,0),0)
+N("309 checkbox"),
IF($C939="309 LCR Summary0",VLOOKUP("Notes990",'309'!$P:$ZZ,MATCH("Link to button",'309'!$P$1:$ZZ$1,0),0)
+N("313 checkboxes"),
IF($C939="313 Financial Information0LcmVsScr",IF($C939="309 LCR Summary0",VLOOKUP("LcmVsScr",'309'!$N:$ZZ,MATCH("Link to button",'309'!$N$1:$ZZ$1,0),0),
IF($C939="313 Financial Information0LcrDocAttached",IF($C939="309 LCR Summary0",VLOOKUP("LcrDocAttached",'309'!$N:$ZZ,MATCH("Link to button",'309'!$N$1:$ZZ$1,0),
0)))))))=1,TRUE,FALSE)
))),"")</f>
        <v/>
      </c>
    </row>
    <row r="940" spans="1:8">
      <c r="A940" s="237" t="e">
        <f>VLOOKUP($G940,CSVLookups!$B:$R,MATCH(A$1,CSVLookups!$B$1:$R$1,0),FALSE)</f>
        <v>#N/A</v>
      </c>
      <c r="B940" s="237" t="e">
        <f>VLOOKUP($G940,CSVLookups!$B:$R,MATCH(B$1,CSVLookups!$B$1:$R$1,0),FALSE)</f>
        <v>#N/A</v>
      </c>
      <c r="C940" s="238" t="e">
        <f t="shared" si="15"/>
        <v>#N/A</v>
      </c>
      <c r="D940" s="238" t="e">
        <f>IF(AND(VALUE(LEFT($A940,3))=309,LEN($B940)=3),VLOOKUP(VALUE(MID($B940,2,2)),_309_Table1,MATCH(MID($B940,1,1),_309_Table1_ColumnLookup,0),FALSE),
  IF($C940="309 LCR SummaryA",OneYearSCR,IF($C940="309 LCR SummaryB",UltimateSCR,IF(VALUE(LEFT($A940,3))=309,VLOOKUP(VALUE(MID($B940,2,1)),_309_Table1,MATCH(MID($B940,1,1),_309_Table1_ColumnLookup,0),FALSE)
+N("309"),
  IF(VALUE(LEFT($A940,3))=310,VLOOKUP(VALUE(MID($B940,2,1)),_310_Table1,MATCH(MID($B940,1,1),_310_Table1_ColumnLookup,0),FALSE)
+N("310"),
  IF(AND(VALUE(LEFT($A940,3))=311,LEN($I940)=4),VLOOKUP($I940,_311_Table1,MATCH($B940,_311_Table1_ColumnLookup,0),FALSE),
  IF(AND(VALUE(LEFT($A940,3))=311,OR($B940="I2",$B940="J2",$B940="K2",$B940="L2")),VLOOKUP('311'!$G$58,_311_Table1,MATCH(MID($B940,1,1),_311_Table1_ColumnLookup,0),FALSE),
  IF(AND(VALUE(LEFT($A940,3))=311,RIGHT($B940,5)="Total"),VLOOKUP('311'!$G$59,_311_Table1,MATCH(MID($B940,1,1),_311_Table1_ColumnLookup,0),FALSE),
  IF(VALUE(LEFT($A940,3))=311,VLOOKUP(VALUE(MID($B940,2,1)),_311_Table1,MATCH(MID($B940,1,1),_311_Table1_ColumnLookup,0),FALSE)
+N("311"),
  IF(AND(VALUE(LEFT($A940,3))=312,LEFT($G940,10)="Unincepted",$B940="G "),VLOOKUP(" ULO",_312_Table1,MATCH('312'!$N$16,_312_Table1_ColumnLookup,0),FALSE),
  IF(AND(VALUE(LEFT($A940,3))=312,LEFT($G940,10)="Unincepted",$B940="O "),VLOOKUP(" ULO",_312_Table1,MATCH('312'!$V$16,_312_Table1_ColumnLookup,0),FALSE),
  IF(AND(VALUE(LEFT($A940,3))=312,LEFT($G940,10)="Unincepted",$B940="Q "),VLOOKUP(" ULO",_312_Table1,MATCH('312'!$X$16,_312_Table1_ColumnLookup,0),FALSE),
  IF(AND(VALUE(LEFT($A940,3))=312,LEFT($G940,10)="Unincepted"),VLOOKUP(" ULO",_312_Table1,MATCH(LEFT($B940,1),_312_Table1_ColumnLookup,0),FALSE),
  IF(AND(VALUE(LEFT($A940,3))=312,LEFT($G940,5)="Total",$B940="G "),VLOOKUP('312'!$F$80,_312_Table1,MATCH('312'!$N$16,_312_Table1_ColumnLookup,0),FALSE),
  IF(AND(VALUE(LEFT($A940,3))=312,LEFT($G940,5)="Total",$B940="O "),VLOOKUP('312'!$F$80,_312_Table1,MATCH('312'!$V$16,_312_Table1_ColumnLookup,0),FALSE),
  IF(AND(VALUE(LEFT($A940,3))=312,LEFT($G940,5)="Total",$B940="Q "),VLOOKUP('312'!$F$80,_312_Table1,MATCH('312'!$X$16,_312_Table1_ColumnLookup,0),FALSE),
  IF(AND(VALUE(LEFT($A940,3))=312,LEFT($G940,5)="Total"),VLOOKUP('312'!$F$80,_312_Table1,MATCH(LEFT($B940,1),_312_Table1_ColumnLookup,0),FALSE),
  IF(AND(VALUE(LEFT($A940,3))=312,LEN($I940)=4,$B940="G"),VLOOKUP($I940,_312_Table1,MATCH('312'!$N$16,_312_Table1_ColumnLookup,0),FALSE),
  IF(AND(VALUE(LEFT($A940,3))=312,LEN($I940)=4,$B940="O"),VLOOKUP($I940,_312_Table1,MATCH('312'!$V$16,_312_Table1_ColumnLookup,0),FALSE),
  IF(AND(VALUE(LEFT($A940,3))=312,LEN($I940)=4,$B940="Q"),VLOOKUP($I940,_312_Table1,MATCH('312'!$X$16,_312_Table1_ColumnLookup,0),FALSE),
  IF(AND(VALUE(LEFT($A940,3))=312,LEN($I940)=4),VLOOKUP($I940,_312_Table1,MATCH(LEFT($B940,1),_312_Table1_ColumnLookup,0),FALSE)
+N("312"),
  IF(VALUE(LEFT($A940,3))=313,VLOOKUP(VALUE(MID($B940,2,1)),_313_Table1,MATCH(MID($B940,1,1),_313_Table1_ColumnLookup,0),FALSE)
+N("313"),
  IF(AND(VALUE(LEFT($A940,3))=314,LEN($B940)=3),VLOOKUP(VALUE(MID($B940,2,2)),_314_Table1,MATCH(MID($B940,1,1),_314_Table1_ColumnLookup,0),FALSE),
  IF(VALUE(LEFT($A940,3))=314,VLOOKUP(VALUE(MID($B940,2,1)),_314_Table1,MATCH(MID($B940,1,1),_314_Table1_ColumnLookup,0),FALSE)
+N("314"),
""))))))))))))))))))))))))</f>
        <v>#N/A</v>
      </c>
      <c r="E940" s="238" t="e">
        <f>IF(AND(VALUE(LEFT($A940,3))=309,LEN($B940)=3),VLOOKUP(VALUE(MID($B940,2,2)),_309_Table2,MATCH(MID($B940,1,1),_309_Table2_ColumnLookup,0),FALSE),
  IF($C940="309 LCR SummaryA",OneYearSCR,IF($C940="309 LCR SummaryB",UltimateSCR,IF(VALUE(LEFT($A940,3))=309,VLOOKUP(VALUE(MID($B940,2,1)),_309_Table2,MATCH(MID($B940,1,1),_309_Table2_ColumnLookup,0),FALSE)
+N("309"),
  IF(VALUE(LEFT($A940,3))=310,VLOOKUP(VALUE(MID($B940,2,1)),_310_Table2,MATCH(MID($B940,1,1),_310_Table2_ColumnLookup,0),FALSE)
+N("310"),
  IF(AND(VALUE(LEFT($A940,3))=311,LEN($I940)=4),VLOOKUP($I940,_311_Table2,MATCH($B940,_311_Table2_ColumnLookup,0),FALSE),
  IF(AND(VALUE(LEFT($A940,3))=311,OR($B940="I2",$B940="J2",$B940="K2",$B940="L2")),VLOOKUP('311'!$G$58,_311_Table2,MATCH(MID($B940,1,1),_311_Table2_ColumnLookup,0),FALSE),
  IF(AND(VALUE(LEFT($A940,3))=311,RIGHT($B940,5)="Total"),VLOOKUP('311'!$G$59,_311_Table2,MATCH(MID($B940,1,1),_311_Table2_ColumnLookup,0),FALSE),
  IF(VALUE(LEFT($A940,3))=311,VLOOKUP(VALUE(MID($B940,2,1)),_311_Table2,MATCH(MID($B940,1,1),_311_Table2_ColumnLookup,0),FALSE)
+N("311"),
  IF(AND(VALUE(LEFT($A940,3))=312,LEFT($G940,10)="Unincepted",$B940="G "),VLOOKUP(" ULO",_312_Table2,MATCH('312'!$N$16,_312_Table2_ColumnLookup,0),FALSE),
  IF(AND(VALUE(LEFT($A940,3))=312,LEFT($G940,10)="Unincepted",$B940="O "),VLOOKUP(" ULO",_312_Table2,MATCH('312'!$V$16,_312_Table2_ColumnLookup,0),FALSE),
  IF(AND(VALUE(LEFT($A940,3))=312,LEFT($G940,10)="Unincepted",$B940="Q "),VLOOKUP(" ULO",_312_Table2,MATCH('312'!$X$16,_312_Table2_ColumnLookup,0),FALSE),
  IF(AND(VALUE(LEFT($A940,3))=312,LEFT($G940,10)="Unincepted"),VLOOKUP(" ULO",_312_Table2,MATCH(LEFT($B940,1),_312_Table2_ColumnLookup,0),FALSE),
  IF(AND(VALUE(LEFT($A940,3))=312,LEFT($G940,5)="Total",$B940="G "),VLOOKUP('312'!$F$80,_312_Table2,MATCH('312'!$N$16,_312_Table2_ColumnLookup,0),FALSE),
  IF(AND(VALUE(LEFT($A940,3))=312,LEFT($G940,5)="Total",$B940="O "),VLOOKUP('312'!$F$80,_312_Table2,MATCH('312'!$V$16,_312_Table2_ColumnLookup,0),FALSE),
  IF(AND(VALUE(LEFT($A940,3))=312,LEFT($G940,5)="Total",$B940="Q "),VLOOKUP('312'!$F$80,_312_Table2,MATCH('312'!$X$16,_312_Table2_ColumnLookup,0),FALSE),
  IF(AND(VALUE(LEFT($A940,3))=312,LEFT($G940,5)="Total"),VLOOKUP('312'!$F$80,_312_Table2,MATCH(LEFT($B940,1),_312_Table2_ColumnLookup,0),FALSE),
  IF(AND(VALUE(LEFT($A940,3))=312,LEN($I940)=4,$B940="G"),VLOOKUP($I940,_312_Table2,MATCH('312'!$N$16,_312_Table2_ColumnLookup,0),FALSE),
  IF(AND(VALUE(LEFT($A940,3))=312,LEN($I940)=4,$B940="O"),VLOOKUP($I940,_312_Table2,MATCH('312'!$V$16,_312_Table2_ColumnLookup,0),FALSE),
  IF(AND(VALUE(LEFT($A940,3))=312,LEN($I940)=4,$B940="Q"),VLOOKUP($I940,_312_Table2,MATCH('312'!$X$16,_312_Table2_ColumnLookup,0),FALSE),
  IF(AND(VALUE(LEFT($A940,3))=312,LEN($I940)=4),VLOOKUP($I940,_312_Table2,MATCH(LEFT($B940,1),_312_Table2_ColumnLookup,0),FALSE)
+N("312"),
  IF(VALUE(LEFT($A940,3))=313,VLOOKUP(VALUE(MID($B940,2,1)),_313_Table2,MATCH(MID($B940,1,1),_313_Table2_ColumnLookup,0),FALSE)
+N("313"),
  IF(AND(VALUE(LEFT($A940,3))=314,LEN($B940)=3),VLOOKUP(VALUE(MID($B940,2,2)),_314_Table2,MATCH(MID($B940,1,1),_314_Table2_ColumnLookup,0),FALSE),
  IF(VALUE(LEFT($A940,3))=314,VLOOKUP(VALUE(MID($B940,2,1)),_314_Table2,MATCH(MID($B940,1,1),_314_Table2_ColumnLookup,0),FALSE)
+N("314"),
""))))))))))))))))))))))))</f>
        <v>#N/A</v>
      </c>
      <c r="F940" s="238" t="e">
        <f>IF(AND(VALUE(LEFT($A940,3))=309,LEN($B940)=3),VLOOKUP(VALUE(MID($B940,2,2)),_309_Table3,MATCH(MID($B940,1,1),_309_Table3_ColumnLookup,0),FALSE),
  IF($C940="309 LCR SummaryA",OneYearSCR,IF($C940="309 LCR SummaryB",UltimateSCR,IF(VALUE(LEFT($A940,3))=309,VLOOKUP(VALUE(MID($B940,2,1)),_309_Table3,MATCH(MID($B940,1,1),_309_Table3_ColumnLookup,0),FALSE)
+N("309"),
  IF(VALUE(LEFT($A940,3))=310,VLOOKUP(VALUE(MID($B940,2,1)),_310_Table3,MATCH(MID($B940,1,1),_310_Table3_ColumnLookup,0),FALSE)
+N("310"),
  IF(AND(VALUE(LEFT($A940,3))=311,LEN($I940)=4),VLOOKUP($I940,_311_Table3,MATCH($B940,_311_Table3_ColumnLookup,0),FALSE),
  IF(AND(VALUE(LEFT($A940,3))=311,OR($B940="I2",$B940="J2",$B940="K2",$B940="L2")),VLOOKUP('311'!$G$58,_311_Table3,MATCH(MID($B940,1,1),_311_Table3_ColumnLookup,0),FALSE),
  IF(AND(VALUE(LEFT($A940,3))=311,RIGHT($B940,5)="Total"),VLOOKUP('311'!$G$59,_311_Table3,MATCH(MID($B940,1,1),_311_Table3_ColumnLookup,0),FALSE),
  IF(VALUE(LEFT($A940,3))=311,VLOOKUP(VALUE(MID($B940,2,1)),_311_Table3,MATCH(MID($B940,1,1),_311_Table3_ColumnLookup,0),FALSE)
+N("311"),
  IF(AND(VALUE(LEFT($A940,3))=312,LEFT($G940,10)="Unincepted",$B940="G "),VLOOKUP(" ULO",_312_Table3,MATCH('312'!$N$16,_312_Table3_ColumnLookup,0),FALSE),
  IF(AND(VALUE(LEFT($A940,3))=312,LEFT($G940,10)="Unincepted",$B940="O "),VLOOKUP(" ULO",_312_Table3,MATCH('312'!$V$16,_312_Table3_ColumnLookup,0),FALSE),
  IF(AND(VALUE(LEFT($A940,3))=312,LEFT($G940,10)="Unincepted",$B940="Q "),VLOOKUP(" ULO",_312_Table3,MATCH('312'!$X$16,_312_Table3_ColumnLookup,0),FALSE),
  IF(AND(VALUE(LEFT($A940,3))=312,LEFT($G940,10)="Unincepted"),VLOOKUP(" ULO",_312_Table3,MATCH(LEFT($B940,1),_312_Table3_ColumnLookup,0),FALSE),
  IF(AND(VALUE(LEFT($A940,3))=312,LEFT($G940,5)="Total",$B940="G "),VLOOKUP('312'!$F$80,_312_Table3,MATCH('312'!$N$16,_312_Table3_ColumnLookup,0),FALSE),
  IF(AND(VALUE(LEFT($A940,3))=312,LEFT($G940,5)="Total",$B940="O "),VLOOKUP('312'!$F$80,_312_Table3,MATCH('312'!$V$16,_312_Table3_ColumnLookup,0),FALSE),
  IF(AND(VALUE(LEFT($A940,3))=312,LEFT($G940,5)="Total",$B940="Q "),VLOOKUP('312'!$F$80,_312_Table3,MATCH('312'!$X$16,_312_Table3_ColumnLookup,0),FALSE),
  IF(AND(VALUE(LEFT($A940,3))=312,LEFT($G940,5)="Total"),VLOOKUP('312'!$F$80,_312_Table3,MATCH(LEFT($B940,1),_312_Table3_ColumnLookup,0),FALSE),
  IF(AND(VALUE(LEFT($A940,3))=312,LEN($I940)=4,$B940="G"),VLOOKUP($I940,_312_Table3,MATCH('312'!$N$16,_312_Table3_ColumnLookup,0),FALSE),
  IF(AND(VALUE(LEFT($A940,3))=312,LEN($I940)=4,$B940="O"),VLOOKUP($I940,_312_Table3,MATCH('312'!$V$16,_312_Table3_ColumnLookup,0),FALSE),
  IF(AND(VALUE(LEFT($A940,3))=312,LEN($I940)=4,$B940="Q"),VLOOKUP($I940,_312_Table3,MATCH('312'!$X$16,_312_Table3_ColumnLookup,0),FALSE),
  IF(AND(VALUE(LEFT($A940,3))=312,LEN($I940)=4),VLOOKUP($I940,_312_Table3,MATCH(LEFT($B940,1),_312_Table3_ColumnLookup,0),FALSE)
+N("312"),
  IF(VALUE(LEFT($A940,3))=313,VLOOKUP(VALUE(MID($B940,2,1)),_313_Table3,MATCH(MID($B940,1,1),_313_Table3_ColumnLookup,0),FALSE)
+N("313"),
  IF(AND(VALUE(LEFT($A940,3))=314,LEN($B940)=3),VLOOKUP(VALUE(MID($B940,2,2)),_314_Table3,MATCH(MID($B940,1,1),_314_Table3_ColumnLookup,0),FALSE),
  IF(VALUE(LEFT($A940,3))=314,VLOOKUP(VALUE(MID($B940,2,1)),_314_Table3,MATCH(MID($B940,1,1),_314_Table3_ColumnLookup,0),FALSE)
+N("314"),
""))))))))))))))))))))))))</f>
        <v>#N/A</v>
      </c>
      <c r="H940" s="321" t="str">
        <f>IFERROR(
IF(ISERROR($D940)=FALSE,$D940,IF(ISERROR($E940)=FALSE,$E940,IF(ISERROR($F940)=FALSE,$F940
+N("012 checkboxes"),
IF(
IF(OR(LEFT($A940,9)="Syndicate",LEFT($A940,12)="NewSyndicate"),VLOOKUP($A940,'012'!$J:$ZW,MATCH("Link to button",'012'!$J$1:$ZW$1,0),0)
+N("309 checkbox"),
IF($C940="309 LCR Summary0",VLOOKUP("Notes990",'309'!$P:$ZZ,MATCH("Link to button",'309'!$P$1:$ZZ$1,0),0)
+N("313 checkboxes"),
IF($C940="313 Financial Information0LcmVsScr",IF($C940="309 LCR Summary0",VLOOKUP("LcmVsScr",'309'!$N:$ZZ,MATCH("Link to button",'309'!$N$1:$ZZ$1,0),0),
IF($C940="313 Financial Information0LcrDocAttached",IF($C940="309 LCR Summary0",VLOOKUP("LcrDocAttached",'309'!$N:$ZZ,MATCH("Link to button",'309'!$N$1:$ZZ$1,0),
0)))))))=1,TRUE,FALSE)
))),"")</f>
        <v/>
      </c>
    </row>
    <row r="941" spans="1:8">
      <c r="A941" s="237" t="e">
        <f>VLOOKUP($G941,CSVLookups!$B:$R,MATCH(A$1,CSVLookups!$B$1:$R$1,0),FALSE)</f>
        <v>#N/A</v>
      </c>
      <c r="B941" s="237" t="e">
        <f>VLOOKUP($G941,CSVLookups!$B:$R,MATCH(B$1,CSVLookups!$B$1:$R$1,0),FALSE)</f>
        <v>#N/A</v>
      </c>
      <c r="C941" s="238" t="e">
        <f t="shared" si="15"/>
        <v>#N/A</v>
      </c>
      <c r="D941" s="238" t="e">
        <f>IF(AND(VALUE(LEFT($A941,3))=309,LEN($B941)=3),VLOOKUP(VALUE(MID($B941,2,2)),_309_Table1,MATCH(MID($B941,1,1),_309_Table1_ColumnLookup,0),FALSE),
  IF($C941="309 LCR SummaryA",OneYearSCR,IF($C941="309 LCR SummaryB",UltimateSCR,IF(VALUE(LEFT($A941,3))=309,VLOOKUP(VALUE(MID($B941,2,1)),_309_Table1,MATCH(MID($B941,1,1),_309_Table1_ColumnLookup,0),FALSE)
+N("309"),
  IF(VALUE(LEFT($A941,3))=310,VLOOKUP(VALUE(MID($B941,2,1)),_310_Table1,MATCH(MID($B941,1,1),_310_Table1_ColumnLookup,0),FALSE)
+N("310"),
  IF(AND(VALUE(LEFT($A941,3))=311,LEN($I941)=4),VLOOKUP($I941,_311_Table1,MATCH($B941,_311_Table1_ColumnLookup,0),FALSE),
  IF(AND(VALUE(LEFT($A941,3))=311,OR($B941="I2",$B941="J2",$B941="K2",$B941="L2")),VLOOKUP('311'!$G$58,_311_Table1,MATCH(MID($B941,1,1),_311_Table1_ColumnLookup,0),FALSE),
  IF(AND(VALUE(LEFT($A941,3))=311,RIGHT($B941,5)="Total"),VLOOKUP('311'!$G$59,_311_Table1,MATCH(MID($B941,1,1),_311_Table1_ColumnLookup,0),FALSE),
  IF(VALUE(LEFT($A941,3))=311,VLOOKUP(VALUE(MID($B941,2,1)),_311_Table1,MATCH(MID($B941,1,1),_311_Table1_ColumnLookup,0),FALSE)
+N("311"),
  IF(AND(VALUE(LEFT($A941,3))=312,LEFT($G941,10)="Unincepted",$B941="G "),VLOOKUP(" ULO",_312_Table1,MATCH('312'!$N$16,_312_Table1_ColumnLookup,0),FALSE),
  IF(AND(VALUE(LEFT($A941,3))=312,LEFT($G941,10)="Unincepted",$B941="O "),VLOOKUP(" ULO",_312_Table1,MATCH('312'!$V$16,_312_Table1_ColumnLookup,0),FALSE),
  IF(AND(VALUE(LEFT($A941,3))=312,LEFT($G941,10)="Unincepted",$B941="Q "),VLOOKUP(" ULO",_312_Table1,MATCH('312'!$X$16,_312_Table1_ColumnLookup,0),FALSE),
  IF(AND(VALUE(LEFT($A941,3))=312,LEFT($G941,10)="Unincepted"),VLOOKUP(" ULO",_312_Table1,MATCH(LEFT($B941,1),_312_Table1_ColumnLookup,0),FALSE),
  IF(AND(VALUE(LEFT($A941,3))=312,LEFT($G941,5)="Total",$B941="G "),VLOOKUP('312'!$F$80,_312_Table1,MATCH('312'!$N$16,_312_Table1_ColumnLookup,0),FALSE),
  IF(AND(VALUE(LEFT($A941,3))=312,LEFT($G941,5)="Total",$B941="O "),VLOOKUP('312'!$F$80,_312_Table1,MATCH('312'!$V$16,_312_Table1_ColumnLookup,0),FALSE),
  IF(AND(VALUE(LEFT($A941,3))=312,LEFT($G941,5)="Total",$B941="Q "),VLOOKUP('312'!$F$80,_312_Table1,MATCH('312'!$X$16,_312_Table1_ColumnLookup,0),FALSE),
  IF(AND(VALUE(LEFT($A941,3))=312,LEFT($G941,5)="Total"),VLOOKUP('312'!$F$80,_312_Table1,MATCH(LEFT($B941,1),_312_Table1_ColumnLookup,0),FALSE),
  IF(AND(VALUE(LEFT($A941,3))=312,LEN($I941)=4,$B941="G"),VLOOKUP($I941,_312_Table1,MATCH('312'!$N$16,_312_Table1_ColumnLookup,0),FALSE),
  IF(AND(VALUE(LEFT($A941,3))=312,LEN($I941)=4,$B941="O"),VLOOKUP($I941,_312_Table1,MATCH('312'!$V$16,_312_Table1_ColumnLookup,0),FALSE),
  IF(AND(VALUE(LEFT($A941,3))=312,LEN($I941)=4,$B941="Q"),VLOOKUP($I941,_312_Table1,MATCH('312'!$X$16,_312_Table1_ColumnLookup,0),FALSE),
  IF(AND(VALUE(LEFT($A941,3))=312,LEN($I941)=4),VLOOKUP($I941,_312_Table1,MATCH(LEFT($B941,1),_312_Table1_ColumnLookup,0),FALSE)
+N("312"),
  IF(VALUE(LEFT($A941,3))=313,VLOOKUP(VALUE(MID($B941,2,1)),_313_Table1,MATCH(MID($B941,1,1),_313_Table1_ColumnLookup,0),FALSE)
+N("313"),
  IF(AND(VALUE(LEFT($A941,3))=314,LEN($B941)=3),VLOOKUP(VALUE(MID($B941,2,2)),_314_Table1,MATCH(MID($B941,1,1),_314_Table1_ColumnLookup,0),FALSE),
  IF(VALUE(LEFT($A941,3))=314,VLOOKUP(VALUE(MID($B941,2,1)),_314_Table1,MATCH(MID($B941,1,1),_314_Table1_ColumnLookup,0),FALSE)
+N("314"),
""))))))))))))))))))))))))</f>
        <v>#N/A</v>
      </c>
      <c r="E941" s="238" t="e">
        <f>IF(AND(VALUE(LEFT($A941,3))=309,LEN($B941)=3),VLOOKUP(VALUE(MID($B941,2,2)),_309_Table2,MATCH(MID($B941,1,1),_309_Table2_ColumnLookup,0),FALSE),
  IF($C941="309 LCR SummaryA",OneYearSCR,IF($C941="309 LCR SummaryB",UltimateSCR,IF(VALUE(LEFT($A941,3))=309,VLOOKUP(VALUE(MID($B941,2,1)),_309_Table2,MATCH(MID($B941,1,1),_309_Table2_ColumnLookup,0),FALSE)
+N("309"),
  IF(VALUE(LEFT($A941,3))=310,VLOOKUP(VALUE(MID($B941,2,1)),_310_Table2,MATCH(MID($B941,1,1),_310_Table2_ColumnLookup,0),FALSE)
+N("310"),
  IF(AND(VALUE(LEFT($A941,3))=311,LEN($I941)=4),VLOOKUP($I941,_311_Table2,MATCH($B941,_311_Table2_ColumnLookup,0),FALSE),
  IF(AND(VALUE(LEFT($A941,3))=311,OR($B941="I2",$B941="J2",$B941="K2",$B941="L2")),VLOOKUP('311'!$G$58,_311_Table2,MATCH(MID($B941,1,1),_311_Table2_ColumnLookup,0),FALSE),
  IF(AND(VALUE(LEFT($A941,3))=311,RIGHT($B941,5)="Total"),VLOOKUP('311'!$G$59,_311_Table2,MATCH(MID($B941,1,1),_311_Table2_ColumnLookup,0),FALSE),
  IF(VALUE(LEFT($A941,3))=311,VLOOKUP(VALUE(MID($B941,2,1)),_311_Table2,MATCH(MID($B941,1,1),_311_Table2_ColumnLookup,0),FALSE)
+N("311"),
  IF(AND(VALUE(LEFT($A941,3))=312,LEFT($G941,10)="Unincepted",$B941="G "),VLOOKUP(" ULO",_312_Table2,MATCH('312'!$N$16,_312_Table2_ColumnLookup,0),FALSE),
  IF(AND(VALUE(LEFT($A941,3))=312,LEFT($G941,10)="Unincepted",$B941="O "),VLOOKUP(" ULO",_312_Table2,MATCH('312'!$V$16,_312_Table2_ColumnLookup,0),FALSE),
  IF(AND(VALUE(LEFT($A941,3))=312,LEFT($G941,10)="Unincepted",$B941="Q "),VLOOKUP(" ULO",_312_Table2,MATCH('312'!$X$16,_312_Table2_ColumnLookup,0),FALSE),
  IF(AND(VALUE(LEFT($A941,3))=312,LEFT($G941,10)="Unincepted"),VLOOKUP(" ULO",_312_Table2,MATCH(LEFT($B941,1),_312_Table2_ColumnLookup,0),FALSE),
  IF(AND(VALUE(LEFT($A941,3))=312,LEFT($G941,5)="Total",$B941="G "),VLOOKUP('312'!$F$80,_312_Table2,MATCH('312'!$N$16,_312_Table2_ColumnLookup,0),FALSE),
  IF(AND(VALUE(LEFT($A941,3))=312,LEFT($G941,5)="Total",$B941="O "),VLOOKUP('312'!$F$80,_312_Table2,MATCH('312'!$V$16,_312_Table2_ColumnLookup,0),FALSE),
  IF(AND(VALUE(LEFT($A941,3))=312,LEFT($G941,5)="Total",$B941="Q "),VLOOKUP('312'!$F$80,_312_Table2,MATCH('312'!$X$16,_312_Table2_ColumnLookup,0),FALSE),
  IF(AND(VALUE(LEFT($A941,3))=312,LEFT($G941,5)="Total"),VLOOKUP('312'!$F$80,_312_Table2,MATCH(LEFT($B941,1),_312_Table2_ColumnLookup,0),FALSE),
  IF(AND(VALUE(LEFT($A941,3))=312,LEN($I941)=4,$B941="G"),VLOOKUP($I941,_312_Table2,MATCH('312'!$N$16,_312_Table2_ColumnLookup,0),FALSE),
  IF(AND(VALUE(LEFT($A941,3))=312,LEN($I941)=4,$B941="O"),VLOOKUP($I941,_312_Table2,MATCH('312'!$V$16,_312_Table2_ColumnLookup,0),FALSE),
  IF(AND(VALUE(LEFT($A941,3))=312,LEN($I941)=4,$B941="Q"),VLOOKUP($I941,_312_Table2,MATCH('312'!$X$16,_312_Table2_ColumnLookup,0),FALSE),
  IF(AND(VALUE(LEFT($A941,3))=312,LEN($I941)=4),VLOOKUP($I941,_312_Table2,MATCH(LEFT($B941,1),_312_Table2_ColumnLookup,0),FALSE)
+N("312"),
  IF(VALUE(LEFT($A941,3))=313,VLOOKUP(VALUE(MID($B941,2,1)),_313_Table2,MATCH(MID($B941,1,1),_313_Table2_ColumnLookup,0),FALSE)
+N("313"),
  IF(AND(VALUE(LEFT($A941,3))=314,LEN($B941)=3),VLOOKUP(VALUE(MID($B941,2,2)),_314_Table2,MATCH(MID($B941,1,1),_314_Table2_ColumnLookup,0),FALSE),
  IF(VALUE(LEFT($A941,3))=314,VLOOKUP(VALUE(MID($B941,2,1)),_314_Table2,MATCH(MID($B941,1,1),_314_Table2_ColumnLookup,0),FALSE)
+N("314"),
""))))))))))))))))))))))))</f>
        <v>#N/A</v>
      </c>
      <c r="F941" s="238" t="e">
        <f>IF(AND(VALUE(LEFT($A941,3))=309,LEN($B941)=3),VLOOKUP(VALUE(MID($B941,2,2)),_309_Table3,MATCH(MID($B941,1,1),_309_Table3_ColumnLookup,0),FALSE),
  IF($C941="309 LCR SummaryA",OneYearSCR,IF($C941="309 LCR SummaryB",UltimateSCR,IF(VALUE(LEFT($A941,3))=309,VLOOKUP(VALUE(MID($B941,2,1)),_309_Table3,MATCH(MID($B941,1,1),_309_Table3_ColumnLookup,0),FALSE)
+N("309"),
  IF(VALUE(LEFT($A941,3))=310,VLOOKUP(VALUE(MID($B941,2,1)),_310_Table3,MATCH(MID($B941,1,1),_310_Table3_ColumnLookup,0),FALSE)
+N("310"),
  IF(AND(VALUE(LEFT($A941,3))=311,LEN($I941)=4),VLOOKUP($I941,_311_Table3,MATCH($B941,_311_Table3_ColumnLookup,0),FALSE),
  IF(AND(VALUE(LEFT($A941,3))=311,OR($B941="I2",$B941="J2",$B941="K2",$B941="L2")),VLOOKUP('311'!$G$58,_311_Table3,MATCH(MID($B941,1,1),_311_Table3_ColumnLookup,0),FALSE),
  IF(AND(VALUE(LEFT($A941,3))=311,RIGHT($B941,5)="Total"),VLOOKUP('311'!$G$59,_311_Table3,MATCH(MID($B941,1,1),_311_Table3_ColumnLookup,0),FALSE),
  IF(VALUE(LEFT($A941,3))=311,VLOOKUP(VALUE(MID($B941,2,1)),_311_Table3,MATCH(MID($B941,1,1),_311_Table3_ColumnLookup,0),FALSE)
+N("311"),
  IF(AND(VALUE(LEFT($A941,3))=312,LEFT($G941,10)="Unincepted",$B941="G "),VLOOKUP(" ULO",_312_Table3,MATCH('312'!$N$16,_312_Table3_ColumnLookup,0),FALSE),
  IF(AND(VALUE(LEFT($A941,3))=312,LEFT($G941,10)="Unincepted",$B941="O "),VLOOKUP(" ULO",_312_Table3,MATCH('312'!$V$16,_312_Table3_ColumnLookup,0),FALSE),
  IF(AND(VALUE(LEFT($A941,3))=312,LEFT($G941,10)="Unincepted",$B941="Q "),VLOOKUP(" ULO",_312_Table3,MATCH('312'!$X$16,_312_Table3_ColumnLookup,0),FALSE),
  IF(AND(VALUE(LEFT($A941,3))=312,LEFT($G941,10)="Unincepted"),VLOOKUP(" ULO",_312_Table3,MATCH(LEFT($B941,1),_312_Table3_ColumnLookup,0),FALSE),
  IF(AND(VALUE(LEFT($A941,3))=312,LEFT($G941,5)="Total",$B941="G "),VLOOKUP('312'!$F$80,_312_Table3,MATCH('312'!$N$16,_312_Table3_ColumnLookup,0),FALSE),
  IF(AND(VALUE(LEFT($A941,3))=312,LEFT($G941,5)="Total",$B941="O "),VLOOKUP('312'!$F$80,_312_Table3,MATCH('312'!$V$16,_312_Table3_ColumnLookup,0),FALSE),
  IF(AND(VALUE(LEFT($A941,3))=312,LEFT($G941,5)="Total",$B941="Q "),VLOOKUP('312'!$F$80,_312_Table3,MATCH('312'!$X$16,_312_Table3_ColumnLookup,0),FALSE),
  IF(AND(VALUE(LEFT($A941,3))=312,LEFT($G941,5)="Total"),VLOOKUP('312'!$F$80,_312_Table3,MATCH(LEFT($B941,1),_312_Table3_ColumnLookup,0),FALSE),
  IF(AND(VALUE(LEFT($A941,3))=312,LEN($I941)=4,$B941="G"),VLOOKUP($I941,_312_Table3,MATCH('312'!$N$16,_312_Table3_ColumnLookup,0),FALSE),
  IF(AND(VALUE(LEFT($A941,3))=312,LEN($I941)=4,$B941="O"),VLOOKUP($I941,_312_Table3,MATCH('312'!$V$16,_312_Table3_ColumnLookup,0),FALSE),
  IF(AND(VALUE(LEFT($A941,3))=312,LEN($I941)=4,$B941="Q"),VLOOKUP($I941,_312_Table3,MATCH('312'!$X$16,_312_Table3_ColumnLookup,0),FALSE),
  IF(AND(VALUE(LEFT($A941,3))=312,LEN($I941)=4),VLOOKUP($I941,_312_Table3,MATCH(LEFT($B941,1),_312_Table3_ColumnLookup,0),FALSE)
+N("312"),
  IF(VALUE(LEFT($A941,3))=313,VLOOKUP(VALUE(MID($B941,2,1)),_313_Table3,MATCH(MID($B941,1,1),_313_Table3_ColumnLookup,0),FALSE)
+N("313"),
  IF(AND(VALUE(LEFT($A941,3))=314,LEN($B941)=3),VLOOKUP(VALUE(MID($B941,2,2)),_314_Table3,MATCH(MID($B941,1,1),_314_Table3_ColumnLookup,0),FALSE),
  IF(VALUE(LEFT($A941,3))=314,VLOOKUP(VALUE(MID($B941,2,1)),_314_Table3,MATCH(MID($B941,1,1),_314_Table3_ColumnLookup,0),FALSE)
+N("314"),
""))))))))))))))))))))))))</f>
        <v>#N/A</v>
      </c>
      <c r="H941" s="321" t="str">
        <f>IFERROR(
IF(ISERROR($D941)=FALSE,$D941,IF(ISERROR($E941)=FALSE,$E941,IF(ISERROR($F941)=FALSE,$F941
+N("012 checkboxes"),
IF(
IF(OR(LEFT($A941,9)="Syndicate",LEFT($A941,12)="NewSyndicate"),VLOOKUP($A941,'012'!$J:$ZW,MATCH("Link to button",'012'!$J$1:$ZW$1,0),0)
+N("309 checkbox"),
IF($C941="309 LCR Summary0",VLOOKUP("Notes990",'309'!$P:$ZZ,MATCH("Link to button",'309'!$P$1:$ZZ$1,0),0)
+N("313 checkboxes"),
IF($C941="313 Financial Information0LcmVsScr",IF($C941="309 LCR Summary0",VLOOKUP("LcmVsScr",'309'!$N:$ZZ,MATCH("Link to button",'309'!$N$1:$ZZ$1,0),0),
IF($C941="313 Financial Information0LcrDocAttached",IF($C941="309 LCR Summary0",VLOOKUP("LcrDocAttached",'309'!$N:$ZZ,MATCH("Link to button",'309'!$N$1:$ZZ$1,0),
0)))))))=1,TRUE,FALSE)
))),"")</f>
        <v/>
      </c>
    </row>
    <row r="942" spans="1:8">
      <c r="A942" s="237" t="e">
        <f>VLOOKUP($G942,CSVLookups!$B:$R,MATCH(A$1,CSVLookups!$B$1:$R$1,0),FALSE)</f>
        <v>#N/A</v>
      </c>
      <c r="B942" s="237" t="e">
        <f>VLOOKUP($G942,CSVLookups!$B:$R,MATCH(B$1,CSVLookups!$B$1:$R$1,0),FALSE)</f>
        <v>#N/A</v>
      </c>
      <c r="C942" s="238" t="e">
        <f t="shared" si="15"/>
        <v>#N/A</v>
      </c>
      <c r="D942" s="238" t="e">
        <f>IF(AND(VALUE(LEFT($A942,3))=309,LEN($B942)=3),VLOOKUP(VALUE(MID($B942,2,2)),_309_Table1,MATCH(MID($B942,1,1),_309_Table1_ColumnLookup,0),FALSE),
  IF($C942="309 LCR SummaryA",OneYearSCR,IF($C942="309 LCR SummaryB",UltimateSCR,IF(VALUE(LEFT($A942,3))=309,VLOOKUP(VALUE(MID($B942,2,1)),_309_Table1,MATCH(MID($B942,1,1),_309_Table1_ColumnLookup,0),FALSE)
+N("309"),
  IF(VALUE(LEFT($A942,3))=310,VLOOKUP(VALUE(MID($B942,2,1)),_310_Table1,MATCH(MID($B942,1,1),_310_Table1_ColumnLookup,0),FALSE)
+N("310"),
  IF(AND(VALUE(LEFT($A942,3))=311,LEN($I942)=4),VLOOKUP($I942,_311_Table1,MATCH($B942,_311_Table1_ColumnLookup,0),FALSE),
  IF(AND(VALUE(LEFT($A942,3))=311,OR($B942="I2",$B942="J2",$B942="K2",$B942="L2")),VLOOKUP('311'!$G$58,_311_Table1,MATCH(MID($B942,1,1),_311_Table1_ColumnLookup,0),FALSE),
  IF(AND(VALUE(LEFT($A942,3))=311,RIGHT($B942,5)="Total"),VLOOKUP('311'!$G$59,_311_Table1,MATCH(MID($B942,1,1),_311_Table1_ColumnLookup,0),FALSE),
  IF(VALUE(LEFT($A942,3))=311,VLOOKUP(VALUE(MID($B942,2,1)),_311_Table1,MATCH(MID($B942,1,1),_311_Table1_ColumnLookup,0),FALSE)
+N("311"),
  IF(AND(VALUE(LEFT($A942,3))=312,LEFT($G942,10)="Unincepted",$B942="G "),VLOOKUP(" ULO",_312_Table1,MATCH('312'!$N$16,_312_Table1_ColumnLookup,0),FALSE),
  IF(AND(VALUE(LEFT($A942,3))=312,LEFT($G942,10)="Unincepted",$B942="O "),VLOOKUP(" ULO",_312_Table1,MATCH('312'!$V$16,_312_Table1_ColumnLookup,0),FALSE),
  IF(AND(VALUE(LEFT($A942,3))=312,LEFT($G942,10)="Unincepted",$B942="Q "),VLOOKUP(" ULO",_312_Table1,MATCH('312'!$X$16,_312_Table1_ColumnLookup,0),FALSE),
  IF(AND(VALUE(LEFT($A942,3))=312,LEFT($G942,10)="Unincepted"),VLOOKUP(" ULO",_312_Table1,MATCH(LEFT($B942,1),_312_Table1_ColumnLookup,0),FALSE),
  IF(AND(VALUE(LEFT($A942,3))=312,LEFT($G942,5)="Total",$B942="G "),VLOOKUP('312'!$F$80,_312_Table1,MATCH('312'!$N$16,_312_Table1_ColumnLookup,0),FALSE),
  IF(AND(VALUE(LEFT($A942,3))=312,LEFT($G942,5)="Total",$B942="O "),VLOOKUP('312'!$F$80,_312_Table1,MATCH('312'!$V$16,_312_Table1_ColumnLookup,0),FALSE),
  IF(AND(VALUE(LEFT($A942,3))=312,LEFT($G942,5)="Total",$B942="Q "),VLOOKUP('312'!$F$80,_312_Table1,MATCH('312'!$X$16,_312_Table1_ColumnLookup,0),FALSE),
  IF(AND(VALUE(LEFT($A942,3))=312,LEFT($G942,5)="Total"),VLOOKUP('312'!$F$80,_312_Table1,MATCH(LEFT($B942,1),_312_Table1_ColumnLookup,0),FALSE),
  IF(AND(VALUE(LEFT($A942,3))=312,LEN($I942)=4,$B942="G"),VLOOKUP($I942,_312_Table1,MATCH('312'!$N$16,_312_Table1_ColumnLookup,0),FALSE),
  IF(AND(VALUE(LEFT($A942,3))=312,LEN($I942)=4,$B942="O"),VLOOKUP($I942,_312_Table1,MATCH('312'!$V$16,_312_Table1_ColumnLookup,0),FALSE),
  IF(AND(VALUE(LEFT($A942,3))=312,LEN($I942)=4,$B942="Q"),VLOOKUP($I942,_312_Table1,MATCH('312'!$X$16,_312_Table1_ColumnLookup,0),FALSE),
  IF(AND(VALUE(LEFT($A942,3))=312,LEN($I942)=4),VLOOKUP($I942,_312_Table1,MATCH(LEFT($B942,1),_312_Table1_ColumnLookup,0),FALSE)
+N("312"),
  IF(VALUE(LEFT($A942,3))=313,VLOOKUP(VALUE(MID($B942,2,1)),_313_Table1,MATCH(MID($B942,1,1),_313_Table1_ColumnLookup,0),FALSE)
+N("313"),
  IF(AND(VALUE(LEFT($A942,3))=314,LEN($B942)=3),VLOOKUP(VALUE(MID($B942,2,2)),_314_Table1,MATCH(MID($B942,1,1),_314_Table1_ColumnLookup,0),FALSE),
  IF(VALUE(LEFT($A942,3))=314,VLOOKUP(VALUE(MID($B942,2,1)),_314_Table1,MATCH(MID($B942,1,1),_314_Table1_ColumnLookup,0),FALSE)
+N("314"),
""))))))))))))))))))))))))</f>
        <v>#N/A</v>
      </c>
      <c r="E942" s="238" t="e">
        <f>IF(AND(VALUE(LEFT($A942,3))=309,LEN($B942)=3),VLOOKUP(VALUE(MID($B942,2,2)),_309_Table2,MATCH(MID($B942,1,1),_309_Table2_ColumnLookup,0),FALSE),
  IF($C942="309 LCR SummaryA",OneYearSCR,IF($C942="309 LCR SummaryB",UltimateSCR,IF(VALUE(LEFT($A942,3))=309,VLOOKUP(VALUE(MID($B942,2,1)),_309_Table2,MATCH(MID($B942,1,1),_309_Table2_ColumnLookup,0),FALSE)
+N("309"),
  IF(VALUE(LEFT($A942,3))=310,VLOOKUP(VALUE(MID($B942,2,1)),_310_Table2,MATCH(MID($B942,1,1),_310_Table2_ColumnLookup,0),FALSE)
+N("310"),
  IF(AND(VALUE(LEFT($A942,3))=311,LEN($I942)=4),VLOOKUP($I942,_311_Table2,MATCH($B942,_311_Table2_ColumnLookup,0),FALSE),
  IF(AND(VALUE(LEFT($A942,3))=311,OR($B942="I2",$B942="J2",$B942="K2",$B942="L2")),VLOOKUP('311'!$G$58,_311_Table2,MATCH(MID($B942,1,1),_311_Table2_ColumnLookup,0),FALSE),
  IF(AND(VALUE(LEFT($A942,3))=311,RIGHT($B942,5)="Total"),VLOOKUP('311'!$G$59,_311_Table2,MATCH(MID($B942,1,1),_311_Table2_ColumnLookup,0),FALSE),
  IF(VALUE(LEFT($A942,3))=311,VLOOKUP(VALUE(MID($B942,2,1)),_311_Table2,MATCH(MID($B942,1,1),_311_Table2_ColumnLookup,0),FALSE)
+N("311"),
  IF(AND(VALUE(LEFT($A942,3))=312,LEFT($G942,10)="Unincepted",$B942="G "),VLOOKUP(" ULO",_312_Table2,MATCH('312'!$N$16,_312_Table2_ColumnLookup,0),FALSE),
  IF(AND(VALUE(LEFT($A942,3))=312,LEFT($G942,10)="Unincepted",$B942="O "),VLOOKUP(" ULO",_312_Table2,MATCH('312'!$V$16,_312_Table2_ColumnLookup,0),FALSE),
  IF(AND(VALUE(LEFT($A942,3))=312,LEFT($G942,10)="Unincepted",$B942="Q "),VLOOKUP(" ULO",_312_Table2,MATCH('312'!$X$16,_312_Table2_ColumnLookup,0),FALSE),
  IF(AND(VALUE(LEFT($A942,3))=312,LEFT($G942,10)="Unincepted"),VLOOKUP(" ULO",_312_Table2,MATCH(LEFT($B942,1),_312_Table2_ColumnLookup,0),FALSE),
  IF(AND(VALUE(LEFT($A942,3))=312,LEFT($G942,5)="Total",$B942="G "),VLOOKUP('312'!$F$80,_312_Table2,MATCH('312'!$N$16,_312_Table2_ColumnLookup,0),FALSE),
  IF(AND(VALUE(LEFT($A942,3))=312,LEFT($G942,5)="Total",$B942="O "),VLOOKUP('312'!$F$80,_312_Table2,MATCH('312'!$V$16,_312_Table2_ColumnLookup,0),FALSE),
  IF(AND(VALUE(LEFT($A942,3))=312,LEFT($G942,5)="Total",$B942="Q "),VLOOKUP('312'!$F$80,_312_Table2,MATCH('312'!$X$16,_312_Table2_ColumnLookup,0),FALSE),
  IF(AND(VALUE(LEFT($A942,3))=312,LEFT($G942,5)="Total"),VLOOKUP('312'!$F$80,_312_Table2,MATCH(LEFT($B942,1),_312_Table2_ColumnLookup,0),FALSE),
  IF(AND(VALUE(LEFT($A942,3))=312,LEN($I942)=4,$B942="G"),VLOOKUP($I942,_312_Table2,MATCH('312'!$N$16,_312_Table2_ColumnLookup,0),FALSE),
  IF(AND(VALUE(LEFT($A942,3))=312,LEN($I942)=4,$B942="O"),VLOOKUP($I942,_312_Table2,MATCH('312'!$V$16,_312_Table2_ColumnLookup,0),FALSE),
  IF(AND(VALUE(LEFT($A942,3))=312,LEN($I942)=4,$B942="Q"),VLOOKUP($I942,_312_Table2,MATCH('312'!$X$16,_312_Table2_ColumnLookup,0),FALSE),
  IF(AND(VALUE(LEFT($A942,3))=312,LEN($I942)=4),VLOOKUP($I942,_312_Table2,MATCH(LEFT($B942,1),_312_Table2_ColumnLookup,0),FALSE)
+N("312"),
  IF(VALUE(LEFT($A942,3))=313,VLOOKUP(VALUE(MID($B942,2,1)),_313_Table2,MATCH(MID($B942,1,1),_313_Table2_ColumnLookup,0),FALSE)
+N("313"),
  IF(AND(VALUE(LEFT($A942,3))=314,LEN($B942)=3),VLOOKUP(VALUE(MID($B942,2,2)),_314_Table2,MATCH(MID($B942,1,1),_314_Table2_ColumnLookup,0),FALSE),
  IF(VALUE(LEFT($A942,3))=314,VLOOKUP(VALUE(MID($B942,2,1)),_314_Table2,MATCH(MID($B942,1,1),_314_Table2_ColumnLookup,0),FALSE)
+N("314"),
""))))))))))))))))))))))))</f>
        <v>#N/A</v>
      </c>
      <c r="F942" s="238" t="e">
        <f>IF(AND(VALUE(LEFT($A942,3))=309,LEN($B942)=3),VLOOKUP(VALUE(MID($B942,2,2)),_309_Table3,MATCH(MID($B942,1,1),_309_Table3_ColumnLookup,0),FALSE),
  IF($C942="309 LCR SummaryA",OneYearSCR,IF($C942="309 LCR SummaryB",UltimateSCR,IF(VALUE(LEFT($A942,3))=309,VLOOKUP(VALUE(MID($B942,2,1)),_309_Table3,MATCH(MID($B942,1,1),_309_Table3_ColumnLookup,0),FALSE)
+N("309"),
  IF(VALUE(LEFT($A942,3))=310,VLOOKUP(VALUE(MID($B942,2,1)),_310_Table3,MATCH(MID($B942,1,1),_310_Table3_ColumnLookup,0),FALSE)
+N("310"),
  IF(AND(VALUE(LEFT($A942,3))=311,LEN($I942)=4),VLOOKUP($I942,_311_Table3,MATCH($B942,_311_Table3_ColumnLookup,0),FALSE),
  IF(AND(VALUE(LEFT($A942,3))=311,OR($B942="I2",$B942="J2",$B942="K2",$B942="L2")),VLOOKUP('311'!$G$58,_311_Table3,MATCH(MID($B942,1,1),_311_Table3_ColumnLookup,0),FALSE),
  IF(AND(VALUE(LEFT($A942,3))=311,RIGHT($B942,5)="Total"),VLOOKUP('311'!$G$59,_311_Table3,MATCH(MID($B942,1,1),_311_Table3_ColumnLookup,0),FALSE),
  IF(VALUE(LEFT($A942,3))=311,VLOOKUP(VALUE(MID($B942,2,1)),_311_Table3,MATCH(MID($B942,1,1),_311_Table3_ColumnLookup,0),FALSE)
+N("311"),
  IF(AND(VALUE(LEFT($A942,3))=312,LEFT($G942,10)="Unincepted",$B942="G "),VLOOKUP(" ULO",_312_Table3,MATCH('312'!$N$16,_312_Table3_ColumnLookup,0),FALSE),
  IF(AND(VALUE(LEFT($A942,3))=312,LEFT($G942,10)="Unincepted",$B942="O "),VLOOKUP(" ULO",_312_Table3,MATCH('312'!$V$16,_312_Table3_ColumnLookup,0),FALSE),
  IF(AND(VALUE(LEFT($A942,3))=312,LEFT($G942,10)="Unincepted",$B942="Q "),VLOOKUP(" ULO",_312_Table3,MATCH('312'!$X$16,_312_Table3_ColumnLookup,0),FALSE),
  IF(AND(VALUE(LEFT($A942,3))=312,LEFT($G942,10)="Unincepted"),VLOOKUP(" ULO",_312_Table3,MATCH(LEFT($B942,1),_312_Table3_ColumnLookup,0),FALSE),
  IF(AND(VALUE(LEFT($A942,3))=312,LEFT($G942,5)="Total",$B942="G "),VLOOKUP('312'!$F$80,_312_Table3,MATCH('312'!$N$16,_312_Table3_ColumnLookup,0),FALSE),
  IF(AND(VALUE(LEFT($A942,3))=312,LEFT($G942,5)="Total",$B942="O "),VLOOKUP('312'!$F$80,_312_Table3,MATCH('312'!$V$16,_312_Table3_ColumnLookup,0),FALSE),
  IF(AND(VALUE(LEFT($A942,3))=312,LEFT($G942,5)="Total",$B942="Q "),VLOOKUP('312'!$F$80,_312_Table3,MATCH('312'!$X$16,_312_Table3_ColumnLookup,0),FALSE),
  IF(AND(VALUE(LEFT($A942,3))=312,LEFT($G942,5)="Total"),VLOOKUP('312'!$F$80,_312_Table3,MATCH(LEFT($B942,1),_312_Table3_ColumnLookup,0),FALSE),
  IF(AND(VALUE(LEFT($A942,3))=312,LEN($I942)=4,$B942="G"),VLOOKUP($I942,_312_Table3,MATCH('312'!$N$16,_312_Table3_ColumnLookup,0),FALSE),
  IF(AND(VALUE(LEFT($A942,3))=312,LEN($I942)=4,$B942="O"),VLOOKUP($I942,_312_Table3,MATCH('312'!$V$16,_312_Table3_ColumnLookup,0),FALSE),
  IF(AND(VALUE(LEFT($A942,3))=312,LEN($I942)=4,$B942="Q"),VLOOKUP($I942,_312_Table3,MATCH('312'!$X$16,_312_Table3_ColumnLookup,0),FALSE),
  IF(AND(VALUE(LEFT($A942,3))=312,LEN($I942)=4),VLOOKUP($I942,_312_Table3,MATCH(LEFT($B942,1),_312_Table3_ColumnLookup,0),FALSE)
+N("312"),
  IF(VALUE(LEFT($A942,3))=313,VLOOKUP(VALUE(MID($B942,2,1)),_313_Table3,MATCH(MID($B942,1,1),_313_Table3_ColumnLookup,0),FALSE)
+N("313"),
  IF(AND(VALUE(LEFT($A942,3))=314,LEN($B942)=3),VLOOKUP(VALUE(MID($B942,2,2)),_314_Table3,MATCH(MID($B942,1,1),_314_Table3_ColumnLookup,0),FALSE),
  IF(VALUE(LEFT($A942,3))=314,VLOOKUP(VALUE(MID($B942,2,1)),_314_Table3,MATCH(MID($B942,1,1),_314_Table3_ColumnLookup,0),FALSE)
+N("314"),
""))))))))))))))))))))))))</f>
        <v>#N/A</v>
      </c>
      <c r="H942" s="321" t="str">
        <f>IFERROR(
IF(ISERROR($D942)=FALSE,$D942,IF(ISERROR($E942)=FALSE,$E942,IF(ISERROR($F942)=FALSE,$F942
+N("012 checkboxes"),
IF(
IF(OR(LEFT($A942,9)="Syndicate",LEFT($A942,12)="NewSyndicate"),VLOOKUP($A942,'012'!$J:$ZW,MATCH("Link to button",'012'!$J$1:$ZW$1,0),0)
+N("309 checkbox"),
IF($C942="309 LCR Summary0",VLOOKUP("Notes990",'309'!$P:$ZZ,MATCH("Link to button",'309'!$P$1:$ZZ$1,0),0)
+N("313 checkboxes"),
IF($C942="313 Financial Information0LcmVsScr",IF($C942="309 LCR Summary0",VLOOKUP("LcmVsScr",'309'!$N:$ZZ,MATCH("Link to button",'309'!$N$1:$ZZ$1,0),0),
IF($C942="313 Financial Information0LcrDocAttached",IF($C942="309 LCR Summary0",VLOOKUP("LcrDocAttached",'309'!$N:$ZZ,MATCH("Link to button",'309'!$N$1:$ZZ$1,0),
0)))))))=1,TRUE,FALSE)
))),"")</f>
        <v/>
      </c>
    </row>
    <row r="943" spans="1:8">
      <c r="A943" s="237" t="e">
        <f>VLOOKUP($G943,CSVLookups!$B:$R,MATCH(A$1,CSVLookups!$B$1:$R$1,0),FALSE)</f>
        <v>#N/A</v>
      </c>
      <c r="B943" s="237" t="e">
        <f>VLOOKUP($G943,CSVLookups!$B:$R,MATCH(B$1,CSVLookups!$B$1:$R$1,0),FALSE)</f>
        <v>#N/A</v>
      </c>
      <c r="C943" s="238" t="e">
        <f t="shared" si="15"/>
        <v>#N/A</v>
      </c>
      <c r="D943" s="238" t="e">
        <f>IF(AND(VALUE(LEFT($A943,3))=309,LEN($B943)=3),VLOOKUP(VALUE(MID($B943,2,2)),_309_Table1,MATCH(MID($B943,1,1),_309_Table1_ColumnLookup,0),FALSE),
  IF($C943="309 LCR SummaryA",OneYearSCR,IF($C943="309 LCR SummaryB",UltimateSCR,IF(VALUE(LEFT($A943,3))=309,VLOOKUP(VALUE(MID($B943,2,1)),_309_Table1,MATCH(MID($B943,1,1),_309_Table1_ColumnLookup,0),FALSE)
+N("309"),
  IF(VALUE(LEFT($A943,3))=310,VLOOKUP(VALUE(MID($B943,2,1)),_310_Table1,MATCH(MID($B943,1,1),_310_Table1_ColumnLookup,0),FALSE)
+N("310"),
  IF(AND(VALUE(LEFT($A943,3))=311,LEN($I943)=4),VLOOKUP($I943,_311_Table1,MATCH($B943,_311_Table1_ColumnLookup,0),FALSE),
  IF(AND(VALUE(LEFT($A943,3))=311,OR($B943="I2",$B943="J2",$B943="K2",$B943="L2")),VLOOKUP('311'!$G$58,_311_Table1,MATCH(MID($B943,1,1),_311_Table1_ColumnLookup,0),FALSE),
  IF(AND(VALUE(LEFT($A943,3))=311,RIGHT($B943,5)="Total"),VLOOKUP('311'!$G$59,_311_Table1,MATCH(MID($B943,1,1),_311_Table1_ColumnLookup,0),FALSE),
  IF(VALUE(LEFT($A943,3))=311,VLOOKUP(VALUE(MID($B943,2,1)),_311_Table1,MATCH(MID($B943,1,1),_311_Table1_ColumnLookup,0),FALSE)
+N("311"),
  IF(AND(VALUE(LEFT($A943,3))=312,LEFT($G943,10)="Unincepted",$B943="G "),VLOOKUP(" ULO",_312_Table1,MATCH('312'!$N$16,_312_Table1_ColumnLookup,0),FALSE),
  IF(AND(VALUE(LEFT($A943,3))=312,LEFT($G943,10)="Unincepted",$B943="O "),VLOOKUP(" ULO",_312_Table1,MATCH('312'!$V$16,_312_Table1_ColumnLookup,0),FALSE),
  IF(AND(VALUE(LEFT($A943,3))=312,LEFT($G943,10)="Unincepted",$B943="Q "),VLOOKUP(" ULO",_312_Table1,MATCH('312'!$X$16,_312_Table1_ColumnLookup,0),FALSE),
  IF(AND(VALUE(LEFT($A943,3))=312,LEFT($G943,10)="Unincepted"),VLOOKUP(" ULO",_312_Table1,MATCH(LEFT($B943,1),_312_Table1_ColumnLookup,0),FALSE),
  IF(AND(VALUE(LEFT($A943,3))=312,LEFT($G943,5)="Total",$B943="G "),VLOOKUP('312'!$F$80,_312_Table1,MATCH('312'!$N$16,_312_Table1_ColumnLookup,0),FALSE),
  IF(AND(VALUE(LEFT($A943,3))=312,LEFT($G943,5)="Total",$B943="O "),VLOOKUP('312'!$F$80,_312_Table1,MATCH('312'!$V$16,_312_Table1_ColumnLookup,0),FALSE),
  IF(AND(VALUE(LEFT($A943,3))=312,LEFT($G943,5)="Total",$B943="Q "),VLOOKUP('312'!$F$80,_312_Table1,MATCH('312'!$X$16,_312_Table1_ColumnLookup,0),FALSE),
  IF(AND(VALUE(LEFT($A943,3))=312,LEFT($G943,5)="Total"),VLOOKUP('312'!$F$80,_312_Table1,MATCH(LEFT($B943,1),_312_Table1_ColumnLookup,0),FALSE),
  IF(AND(VALUE(LEFT($A943,3))=312,LEN($I943)=4,$B943="G"),VLOOKUP($I943,_312_Table1,MATCH('312'!$N$16,_312_Table1_ColumnLookup,0),FALSE),
  IF(AND(VALUE(LEFT($A943,3))=312,LEN($I943)=4,$B943="O"),VLOOKUP($I943,_312_Table1,MATCH('312'!$V$16,_312_Table1_ColumnLookup,0),FALSE),
  IF(AND(VALUE(LEFT($A943,3))=312,LEN($I943)=4,$B943="Q"),VLOOKUP($I943,_312_Table1,MATCH('312'!$X$16,_312_Table1_ColumnLookup,0),FALSE),
  IF(AND(VALUE(LEFT($A943,3))=312,LEN($I943)=4),VLOOKUP($I943,_312_Table1,MATCH(LEFT($B943,1),_312_Table1_ColumnLookup,0),FALSE)
+N("312"),
  IF(VALUE(LEFT($A943,3))=313,VLOOKUP(VALUE(MID($B943,2,1)),_313_Table1,MATCH(MID($B943,1,1),_313_Table1_ColumnLookup,0),FALSE)
+N("313"),
  IF(AND(VALUE(LEFT($A943,3))=314,LEN($B943)=3),VLOOKUP(VALUE(MID($B943,2,2)),_314_Table1,MATCH(MID($B943,1,1),_314_Table1_ColumnLookup,0),FALSE),
  IF(VALUE(LEFT($A943,3))=314,VLOOKUP(VALUE(MID($B943,2,1)),_314_Table1,MATCH(MID($B943,1,1),_314_Table1_ColumnLookup,0),FALSE)
+N("314"),
""))))))))))))))))))))))))</f>
        <v>#N/A</v>
      </c>
      <c r="E943" s="238" t="e">
        <f>IF(AND(VALUE(LEFT($A943,3))=309,LEN($B943)=3),VLOOKUP(VALUE(MID($B943,2,2)),_309_Table2,MATCH(MID($B943,1,1),_309_Table2_ColumnLookup,0),FALSE),
  IF($C943="309 LCR SummaryA",OneYearSCR,IF($C943="309 LCR SummaryB",UltimateSCR,IF(VALUE(LEFT($A943,3))=309,VLOOKUP(VALUE(MID($B943,2,1)),_309_Table2,MATCH(MID($B943,1,1),_309_Table2_ColumnLookup,0),FALSE)
+N("309"),
  IF(VALUE(LEFT($A943,3))=310,VLOOKUP(VALUE(MID($B943,2,1)),_310_Table2,MATCH(MID($B943,1,1),_310_Table2_ColumnLookup,0),FALSE)
+N("310"),
  IF(AND(VALUE(LEFT($A943,3))=311,LEN($I943)=4),VLOOKUP($I943,_311_Table2,MATCH($B943,_311_Table2_ColumnLookup,0),FALSE),
  IF(AND(VALUE(LEFT($A943,3))=311,OR($B943="I2",$B943="J2",$B943="K2",$B943="L2")),VLOOKUP('311'!$G$58,_311_Table2,MATCH(MID($B943,1,1),_311_Table2_ColumnLookup,0),FALSE),
  IF(AND(VALUE(LEFT($A943,3))=311,RIGHT($B943,5)="Total"),VLOOKUP('311'!$G$59,_311_Table2,MATCH(MID($B943,1,1),_311_Table2_ColumnLookup,0),FALSE),
  IF(VALUE(LEFT($A943,3))=311,VLOOKUP(VALUE(MID($B943,2,1)),_311_Table2,MATCH(MID($B943,1,1),_311_Table2_ColumnLookup,0),FALSE)
+N("311"),
  IF(AND(VALUE(LEFT($A943,3))=312,LEFT($G943,10)="Unincepted",$B943="G "),VLOOKUP(" ULO",_312_Table2,MATCH('312'!$N$16,_312_Table2_ColumnLookup,0),FALSE),
  IF(AND(VALUE(LEFT($A943,3))=312,LEFT($G943,10)="Unincepted",$B943="O "),VLOOKUP(" ULO",_312_Table2,MATCH('312'!$V$16,_312_Table2_ColumnLookup,0),FALSE),
  IF(AND(VALUE(LEFT($A943,3))=312,LEFT($G943,10)="Unincepted",$B943="Q "),VLOOKUP(" ULO",_312_Table2,MATCH('312'!$X$16,_312_Table2_ColumnLookup,0),FALSE),
  IF(AND(VALUE(LEFT($A943,3))=312,LEFT($G943,10)="Unincepted"),VLOOKUP(" ULO",_312_Table2,MATCH(LEFT($B943,1),_312_Table2_ColumnLookup,0),FALSE),
  IF(AND(VALUE(LEFT($A943,3))=312,LEFT($G943,5)="Total",$B943="G "),VLOOKUP('312'!$F$80,_312_Table2,MATCH('312'!$N$16,_312_Table2_ColumnLookup,0),FALSE),
  IF(AND(VALUE(LEFT($A943,3))=312,LEFT($G943,5)="Total",$B943="O "),VLOOKUP('312'!$F$80,_312_Table2,MATCH('312'!$V$16,_312_Table2_ColumnLookup,0),FALSE),
  IF(AND(VALUE(LEFT($A943,3))=312,LEFT($G943,5)="Total",$B943="Q "),VLOOKUP('312'!$F$80,_312_Table2,MATCH('312'!$X$16,_312_Table2_ColumnLookup,0),FALSE),
  IF(AND(VALUE(LEFT($A943,3))=312,LEFT($G943,5)="Total"),VLOOKUP('312'!$F$80,_312_Table2,MATCH(LEFT($B943,1),_312_Table2_ColumnLookup,0),FALSE),
  IF(AND(VALUE(LEFT($A943,3))=312,LEN($I943)=4,$B943="G"),VLOOKUP($I943,_312_Table2,MATCH('312'!$N$16,_312_Table2_ColumnLookup,0),FALSE),
  IF(AND(VALUE(LEFT($A943,3))=312,LEN($I943)=4,$B943="O"),VLOOKUP($I943,_312_Table2,MATCH('312'!$V$16,_312_Table2_ColumnLookup,0),FALSE),
  IF(AND(VALUE(LEFT($A943,3))=312,LEN($I943)=4,$B943="Q"),VLOOKUP($I943,_312_Table2,MATCH('312'!$X$16,_312_Table2_ColumnLookup,0),FALSE),
  IF(AND(VALUE(LEFT($A943,3))=312,LEN($I943)=4),VLOOKUP($I943,_312_Table2,MATCH(LEFT($B943,1),_312_Table2_ColumnLookup,0),FALSE)
+N("312"),
  IF(VALUE(LEFT($A943,3))=313,VLOOKUP(VALUE(MID($B943,2,1)),_313_Table2,MATCH(MID($B943,1,1),_313_Table2_ColumnLookup,0),FALSE)
+N("313"),
  IF(AND(VALUE(LEFT($A943,3))=314,LEN($B943)=3),VLOOKUP(VALUE(MID($B943,2,2)),_314_Table2,MATCH(MID($B943,1,1),_314_Table2_ColumnLookup,0),FALSE),
  IF(VALUE(LEFT($A943,3))=314,VLOOKUP(VALUE(MID($B943,2,1)),_314_Table2,MATCH(MID($B943,1,1),_314_Table2_ColumnLookup,0),FALSE)
+N("314"),
""))))))))))))))))))))))))</f>
        <v>#N/A</v>
      </c>
      <c r="F943" s="238" t="e">
        <f>IF(AND(VALUE(LEFT($A943,3))=309,LEN($B943)=3),VLOOKUP(VALUE(MID($B943,2,2)),_309_Table3,MATCH(MID($B943,1,1),_309_Table3_ColumnLookup,0),FALSE),
  IF($C943="309 LCR SummaryA",OneYearSCR,IF($C943="309 LCR SummaryB",UltimateSCR,IF(VALUE(LEFT($A943,3))=309,VLOOKUP(VALUE(MID($B943,2,1)),_309_Table3,MATCH(MID($B943,1,1),_309_Table3_ColumnLookup,0),FALSE)
+N("309"),
  IF(VALUE(LEFT($A943,3))=310,VLOOKUP(VALUE(MID($B943,2,1)),_310_Table3,MATCH(MID($B943,1,1),_310_Table3_ColumnLookup,0),FALSE)
+N("310"),
  IF(AND(VALUE(LEFT($A943,3))=311,LEN($I943)=4),VLOOKUP($I943,_311_Table3,MATCH($B943,_311_Table3_ColumnLookup,0),FALSE),
  IF(AND(VALUE(LEFT($A943,3))=311,OR($B943="I2",$B943="J2",$B943="K2",$B943="L2")),VLOOKUP('311'!$G$58,_311_Table3,MATCH(MID($B943,1,1),_311_Table3_ColumnLookup,0),FALSE),
  IF(AND(VALUE(LEFT($A943,3))=311,RIGHT($B943,5)="Total"),VLOOKUP('311'!$G$59,_311_Table3,MATCH(MID($B943,1,1),_311_Table3_ColumnLookup,0),FALSE),
  IF(VALUE(LEFT($A943,3))=311,VLOOKUP(VALUE(MID($B943,2,1)),_311_Table3,MATCH(MID($B943,1,1),_311_Table3_ColumnLookup,0),FALSE)
+N("311"),
  IF(AND(VALUE(LEFT($A943,3))=312,LEFT($G943,10)="Unincepted",$B943="G "),VLOOKUP(" ULO",_312_Table3,MATCH('312'!$N$16,_312_Table3_ColumnLookup,0),FALSE),
  IF(AND(VALUE(LEFT($A943,3))=312,LEFT($G943,10)="Unincepted",$B943="O "),VLOOKUP(" ULO",_312_Table3,MATCH('312'!$V$16,_312_Table3_ColumnLookup,0),FALSE),
  IF(AND(VALUE(LEFT($A943,3))=312,LEFT($G943,10)="Unincepted",$B943="Q "),VLOOKUP(" ULO",_312_Table3,MATCH('312'!$X$16,_312_Table3_ColumnLookup,0),FALSE),
  IF(AND(VALUE(LEFT($A943,3))=312,LEFT($G943,10)="Unincepted"),VLOOKUP(" ULO",_312_Table3,MATCH(LEFT($B943,1),_312_Table3_ColumnLookup,0),FALSE),
  IF(AND(VALUE(LEFT($A943,3))=312,LEFT($G943,5)="Total",$B943="G "),VLOOKUP('312'!$F$80,_312_Table3,MATCH('312'!$N$16,_312_Table3_ColumnLookup,0),FALSE),
  IF(AND(VALUE(LEFT($A943,3))=312,LEFT($G943,5)="Total",$B943="O "),VLOOKUP('312'!$F$80,_312_Table3,MATCH('312'!$V$16,_312_Table3_ColumnLookup,0),FALSE),
  IF(AND(VALUE(LEFT($A943,3))=312,LEFT($G943,5)="Total",$B943="Q "),VLOOKUP('312'!$F$80,_312_Table3,MATCH('312'!$X$16,_312_Table3_ColumnLookup,0),FALSE),
  IF(AND(VALUE(LEFT($A943,3))=312,LEFT($G943,5)="Total"),VLOOKUP('312'!$F$80,_312_Table3,MATCH(LEFT($B943,1),_312_Table3_ColumnLookup,0),FALSE),
  IF(AND(VALUE(LEFT($A943,3))=312,LEN($I943)=4,$B943="G"),VLOOKUP($I943,_312_Table3,MATCH('312'!$N$16,_312_Table3_ColumnLookup,0),FALSE),
  IF(AND(VALUE(LEFT($A943,3))=312,LEN($I943)=4,$B943="O"),VLOOKUP($I943,_312_Table3,MATCH('312'!$V$16,_312_Table3_ColumnLookup,0),FALSE),
  IF(AND(VALUE(LEFT($A943,3))=312,LEN($I943)=4,$B943="Q"),VLOOKUP($I943,_312_Table3,MATCH('312'!$X$16,_312_Table3_ColumnLookup,0),FALSE),
  IF(AND(VALUE(LEFT($A943,3))=312,LEN($I943)=4),VLOOKUP($I943,_312_Table3,MATCH(LEFT($B943,1),_312_Table3_ColumnLookup,0),FALSE)
+N("312"),
  IF(VALUE(LEFT($A943,3))=313,VLOOKUP(VALUE(MID($B943,2,1)),_313_Table3,MATCH(MID($B943,1,1),_313_Table3_ColumnLookup,0),FALSE)
+N("313"),
  IF(AND(VALUE(LEFT($A943,3))=314,LEN($B943)=3),VLOOKUP(VALUE(MID($B943,2,2)),_314_Table3,MATCH(MID($B943,1,1),_314_Table3_ColumnLookup,0),FALSE),
  IF(VALUE(LEFT($A943,3))=314,VLOOKUP(VALUE(MID($B943,2,1)),_314_Table3,MATCH(MID($B943,1,1),_314_Table3_ColumnLookup,0),FALSE)
+N("314"),
""))))))))))))))))))))))))</f>
        <v>#N/A</v>
      </c>
      <c r="H943" s="321" t="str">
        <f>IFERROR(
IF(ISERROR($D943)=FALSE,$D943,IF(ISERROR($E943)=FALSE,$E943,IF(ISERROR($F943)=FALSE,$F943
+N("012 checkboxes"),
IF(
IF(OR(LEFT($A943,9)="Syndicate",LEFT($A943,12)="NewSyndicate"),VLOOKUP($A943,'012'!$J:$ZW,MATCH("Link to button",'012'!$J$1:$ZW$1,0),0)
+N("309 checkbox"),
IF($C943="309 LCR Summary0",VLOOKUP("Notes990",'309'!$P:$ZZ,MATCH("Link to button",'309'!$P$1:$ZZ$1,0),0)
+N("313 checkboxes"),
IF($C943="313 Financial Information0LcmVsScr",IF($C943="309 LCR Summary0",VLOOKUP("LcmVsScr",'309'!$N:$ZZ,MATCH("Link to button",'309'!$N$1:$ZZ$1,0),0),
IF($C943="313 Financial Information0LcrDocAttached",IF($C943="309 LCR Summary0",VLOOKUP("LcrDocAttached",'309'!$N:$ZZ,MATCH("Link to button",'309'!$N$1:$ZZ$1,0),
0)))))))=1,TRUE,FALSE)
))),"")</f>
        <v/>
      </c>
    </row>
    <row r="944" spans="1:8">
      <c r="A944" s="237" t="e">
        <f>VLOOKUP($G944,CSVLookups!$B:$R,MATCH(A$1,CSVLookups!$B$1:$R$1,0),FALSE)</f>
        <v>#N/A</v>
      </c>
      <c r="B944" s="237" t="e">
        <f>VLOOKUP($G944,CSVLookups!$B:$R,MATCH(B$1,CSVLookups!$B$1:$R$1,0),FALSE)</f>
        <v>#N/A</v>
      </c>
      <c r="C944" s="238" t="e">
        <f t="shared" si="15"/>
        <v>#N/A</v>
      </c>
      <c r="D944" s="238" t="e">
        <f>IF(AND(VALUE(LEFT($A944,3))=309,LEN($B944)=3),VLOOKUP(VALUE(MID($B944,2,2)),_309_Table1,MATCH(MID($B944,1,1),_309_Table1_ColumnLookup,0),FALSE),
  IF($C944="309 LCR SummaryA",OneYearSCR,IF($C944="309 LCR SummaryB",UltimateSCR,IF(VALUE(LEFT($A944,3))=309,VLOOKUP(VALUE(MID($B944,2,1)),_309_Table1,MATCH(MID($B944,1,1),_309_Table1_ColumnLookup,0),FALSE)
+N("309"),
  IF(VALUE(LEFT($A944,3))=310,VLOOKUP(VALUE(MID($B944,2,1)),_310_Table1,MATCH(MID($B944,1,1),_310_Table1_ColumnLookup,0),FALSE)
+N("310"),
  IF(AND(VALUE(LEFT($A944,3))=311,LEN($I944)=4),VLOOKUP($I944,_311_Table1,MATCH($B944,_311_Table1_ColumnLookup,0),FALSE),
  IF(AND(VALUE(LEFT($A944,3))=311,OR($B944="I2",$B944="J2",$B944="K2",$B944="L2")),VLOOKUP('311'!$G$58,_311_Table1,MATCH(MID($B944,1,1),_311_Table1_ColumnLookup,0),FALSE),
  IF(AND(VALUE(LEFT($A944,3))=311,RIGHT($B944,5)="Total"),VLOOKUP('311'!$G$59,_311_Table1,MATCH(MID($B944,1,1),_311_Table1_ColumnLookup,0),FALSE),
  IF(VALUE(LEFT($A944,3))=311,VLOOKUP(VALUE(MID($B944,2,1)),_311_Table1,MATCH(MID($B944,1,1),_311_Table1_ColumnLookup,0),FALSE)
+N("311"),
  IF(AND(VALUE(LEFT($A944,3))=312,LEFT($G944,10)="Unincepted",$B944="G "),VLOOKUP(" ULO",_312_Table1,MATCH('312'!$N$16,_312_Table1_ColumnLookup,0),FALSE),
  IF(AND(VALUE(LEFT($A944,3))=312,LEFT($G944,10)="Unincepted",$B944="O "),VLOOKUP(" ULO",_312_Table1,MATCH('312'!$V$16,_312_Table1_ColumnLookup,0),FALSE),
  IF(AND(VALUE(LEFT($A944,3))=312,LEFT($G944,10)="Unincepted",$B944="Q "),VLOOKUP(" ULO",_312_Table1,MATCH('312'!$X$16,_312_Table1_ColumnLookup,0),FALSE),
  IF(AND(VALUE(LEFT($A944,3))=312,LEFT($G944,10)="Unincepted"),VLOOKUP(" ULO",_312_Table1,MATCH(LEFT($B944,1),_312_Table1_ColumnLookup,0),FALSE),
  IF(AND(VALUE(LEFT($A944,3))=312,LEFT($G944,5)="Total",$B944="G "),VLOOKUP('312'!$F$80,_312_Table1,MATCH('312'!$N$16,_312_Table1_ColumnLookup,0),FALSE),
  IF(AND(VALUE(LEFT($A944,3))=312,LEFT($G944,5)="Total",$B944="O "),VLOOKUP('312'!$F$80,_312_Table1,MATCH('312'!$V$16,_312_Table1_ColumnLookup,0),FALSE),
  IF(AND(VALUE(LEFT($A944,3))=312,LEFT($G944,5)="Total",$B944="Q "),VLOOKUP('312'!$F$80,_312_Table1,MATCH('312'!$X$16,_312_Table1_ColumnLookup,0),FALSE),
  IF(AND(VALUE(LEFT($A944,3))=312,LEFT($G944,5)="Total"),VLOOKUP('312'!$F$80,_312_Table1,MATCH(LEFT($B944,1),_312_Table1_ColumnLookup,0),FALSE),
  IF(AND(VALUE(LEFT($A944,3))=312,LEN($I944)=4,$B944="G"),VLOOKUP($I944,_312_Table1,MATCH('312'!$N$16,_312_Table1_ColumnLookup,0),FALSE),
  IF(AND(VALUE(LEFT($A944,3))=312,LEN($I944)=4,$B944="O"),VLOOKUP($I944,_312_Table1,MATCH('312'!$V$16,_312_Table1_ColumnLookup,0),FALSE),
  IF(AND(VALUE(LEFT($A944,3))=312,LEN($I944)=4,$B944="Q"),VLOOKUP($I944,_312_Table1,MATCH('312'!$X$16,_312_Table1_ColumnLookup,0),FALSE),
  IF(AND(VALUE(LEFT($A944,3))=312,LEN($I944)=4),VLOOKUP($I944,_312_Table1,MATCH(LEFT($B944,1),_312_Table1_ColumnLookup,0),FALSE)
+N("312"),
  IF(VALUE(LEFT($A944,3))=313,VLOOKUP(VALUE(MID($B944,2,1)),_313_Table1,MATCH(MID($B944,1,1),_313_Table1_ColumnLookup,0),FALSE)
+N("313"),
  IF(AND(VALUE(LEFT($A944,3))=314,LEN($B944)=3),VLOOKUP(VALUE(MID($B944,2,2)),_314_Table1,MATCH(MID($B944,1,1),_314_Table1_ColumnLookup,0),FALSE),
  IF(VALUE(LEFT($A944,3))=314,VLOOKUP(VALUE(MID($B944,2,1)),_314_Table1,MATCH(MID($B944,1,1),_314_Table1_ColumnLookup,0),FALSE)
+N("314"),
""))))))))))))))))))))))))</f>
        <v>#N/A</v>
      </c>
      <c r="E944" s="238" t="e">
        <f>IF(AND(VALUE(LEFT($A944,3))=309,LEN($B944)=3),VLOOKUP(VALUE(MID($B944,2,2)),_309_Table2,MATCH(MID($B944,1,1),_309_Table2_ColumnLookup,0),FALSE),
  IF($C944="309 LCR SummaryA",OneYearSCR,IF($C944="309 LCR SummaryB",UltimateSCR,IF(VALUE(LEFT($A944,3))=309,VLOOKUP(VALUE(MID($B944,2,1)),_309_Table2,MATCH(MID($B944,1,1),_309_Table2_ColumnLookup,0),FALSE)
+N("309"),
  IF(VALUE(LEFT($A944,3))=310,VLOOKUP(VALUE(MID($B944,2,1)),_310_Table2,MATCH(MID($B944,1,1),_310_Table2_ColumnLookup,0),FALSE)
+N("310"),
  IF(AND(VALUE(LEFT($A944,3))=311,LEN($I944)=4),VLOOKUP($I944,_311_Table2,MATCH($B944,_311_Table2_ColumnLookup,0),FALSE),
  IF(AND(VALUE(LEFT($A944,3))=311,OR($B944="I2",$B944="J2",$B944="K2",$B944="L2")),VLOOKUP('311'!$G$58,_311_Table2,MATCH(MID($B944,1,1),_311_Table2_ColumnLookup,0),FALSE),
  IF(AND(VALUE(LEFT($A944,3))=311,RIGHT($B944,5)="Total"),VLOOKUP('311'!$G$59,_311_Table2,MATCH(MID($B944,1,1),_311_Table2_ColumnLookup,0),FALSE),
  IF(VALUE(LEFT($A944,3))=311,VLOOKUP(VALUE(MID($B944,2,1)),_311_Table2,MATCH(MID($B944,1,1),_311_Table2_ColumnLookup,0),FALSE)
+N("311"),
  IF(AND(VALUE(LEFT($A944,3))=312,LEFT($G944,10)="Unincepted",$B944="G "),VLOOKUP(" ULO",_312_Table2,MATCH('312'!$N$16,_312_Table2_ColumnLookup,0),FALSE),
  IF(AND(VALUE(LEFT($A944,3))=312,LEFT($G944,10)="Unincepted",$B944="O "),VLOOKUP(" ULO",_312_Table2,MATCH('312'!$V$16,_312_Table2_ColumnLookup,0),FALSE),
  IF(AND(VALUE(LEFT($A944,3))=312,LEFT($G944,10)="Unincepted",$B944="Q "),VLOOKUP(" ULO",_312_Table2,MATCH('312'!$X$16,_312_Table2_ColumnLookup,0),FALSE),
  IF(AND(VALUE(LEFT($A944,3))=312,LEFT($G944,10)="Unincepted"),VLOOKUP(" ULO",_312_Table2,MATCH(LEFT($B944,1),_312_Table2_ColumnLookup,0),FALSE),
  IF(AND(VALUE(LEFT($A944,3))=312,LEFT($G944,5)="Total",$B944="G "),VLOOKUP('312'!$F$80,_312_Table2,MATCH('312'!$N$16,_312_Table2_ColumnLookup,0),FALSE),
  IF(AND(VALUE(LEFT($A944,3))=312,LEFT($G944,5)="Total",$B944="O "),VLOOKUP('312'!$F$80,_312_Table2,MATCH('312'!$V$16,_312_Table2_ColumnLookup,0),FALSE),
  IF(AND(VALUE(LEFT($A944,3))=312,LEFT($G944,5)="Total",$B944="Q "),VLOOKUP('312'!$F$80,_312_Table2,MATCH('312'!$X$16,_312_Table2_ColumnLookup,0),FALSE),
  IF(AND(VALUE(LEFT($A944,3))=312,LEFT($G944,5)="Total"),VLOOKUP('312'!$F$80,_312_Table2,MATCH(LEFT($B944,1),_312_Table2_ColumnLookup,0),FALSE),
  IF(AND(VALUE(LEFT($A944,3))=312,LEN($I944)=4,$B944="G"),VLOOKUP($I944,_312_Table2,MATCH('312'!$N$16,_312_Table2_ColumnLookup,0),FALSE),
  IF(AND(VALUE(LEFT($A944,3))=312,LEN($I944)=4,$B944="O"),VLOOKUP($I944,_312_Table2,MATCH('312'!$V$16,_312_Table2_ColumnLookup,0),FALSE),
  IF(AND(VALUE(LEFT($A944,3))=312,LEN($I944)=4,$B944="Q"),VLOOKUP($I944,_312_Table2,MATCH('312'!$X$16,_312_Table2_ColumnLookup,0),FALSE),
  IF(AND(VALUE(LEFT($A944,3))=312,LEN($I944)=4),VLOOKUP($I944,_312_Table2,MATCH(LEFT($B944,1),_312_Table2_ColumnLookup,0),FALSE)
+N("312"),
  IF(VALUE(LEFT($A944,3))=313,VLOOKUP(VALUE(MID($B944,2,1)),_313_Table2,MATCH(MID($B944,1,1),_313_Table2_ColumnLookup,0),FALSE)
+N("313"),
  IF(AND(VALUE(LEFT($A944,3))=314,LEN($B944)=3),VLOOKUP(VALUE(MID($B944,2,2)),_314_Table2,MATCH(MID($B944,1,1),_314_Table2_ColumnLookup,0),FALSE),
  IF(VALUE(LEFT($A944,3))=314,VLOOKUP(VALUE(MID($B944,2,1)),_314_Table2,MATCH(MID($B944,1,1),_314_Table2_ColumnLookup,0),FALSE)
+N("314"),
""))))))))))))))))))))))))</f>
        <v>#N/A</v>
      </c>
      <c r="F944" s="238" t="e">
        <f>IF(AND(VALUE(LEFT($A944,3))=309,LEN($B944)=3),VLOOKUP(VALUE(MID($B944,2,2)),_309_Table3,MATCH(MID($B944,1,1),_309_Table3_ColumnLookup,0),FALSE),
  IF($C944="309 LCR SummaryA",OneYearSCR,IF($C944="309 LCR SummaryB",UltimateSCR,IF(VALUE(LEFT($A944,3))=309,VLOOKUP(VALUE(MID($B944,2,1)),_309_Table3,MATCH(MID($B944,1,1),_309_Table3_ColumnLookup,0),FALSE)
+N("309"),
  IF(VALUE(LEFT($A944,3))=310,VLOOKUP(VALUE(MID($B944,2,1)),_310_Table3,MATCH(MID($B944,1,1),_310_Table3_ColumnLookup,0),FALSE)
+N("310"),
  IF(AND(VALUE(LEFT($A944,3))=311,LEN($I944)=4),VLOOKUP($I944,_311_Table3,MATCH($B944,_311_Table3_ColumnLookup,0),FALSE),
  IF(AND(VALUE(LEFT($A944,3))=311,OR($B944="I2",$B944="J2",$B944="K2",$B944="L2")),VLOOKUP('311'!$G$58,_311_Table3,MATCH(MID($B944,1,1),_311_Table3_ColumnLookup,0),FALSE),
  IF(AND(VALUE(LEFT($A944,3))=311,RIGHT($B944,5)="Total"),VLOOKUP('311'!$G$59,_311_Table3,MATCH(MID($B944,1,1),_311_Table3_ColumnLookup,0),FALSE),
  IF(VALUE(LEFT($A944,3))=311,VLOOKUP(VALUE(MID($B944,2,1)),_311_Table3,MATCH(MID($B944,1,1),_311_Table3_ColumnLookup,0),FALSE)
+N("311"),
  IF(AND(VALUE(LEFT($A944,3))=312,LEFT($G944,10)="Unincepted",$B944="G "),VLOOKUP(" ULO",_312_Table3,MATCH('312'!$N$16,_312_Table3_ColumnLookup,0),FALSE),
  IF(AND(VALUE(LEFT($A944,3))=312,LEFT($G944,10)="Unincepted",$B944="O "),VLOOKUP(" ULO",_312_Table3,MATCH('312'!$V$16,_312_Table3_ColumnLookup,0),FALSE),
  IF(AND(VALUE(LEFT($A944,3))=312,LEFT($G944,10)="Unincepted",$B944="Q "),VLOOKUP(" ULO",_312_Table3,MATCH('312'!$X$16,_312_Table3_ColumnLookup,0),FALSE),
  IF(AND(VALUE(LEFT($A944,3))=312,LEFT($G944,10)="Unincepted"),VLOOKUP(" ULO",_312_Table3,MATCH(LEFT($B944,1),_312_Table3_ColumnLookup,0),FALSE),
  IF(AND(VALUE(LEFT($A944,3))=312,LEFT($G944,5)="Total",$B944="G "),VLOOKUP('312'!$F$80,_312_Table3,MATCH('312'!$N$16,_312_Table3_ColumnLookup,0),FALSE),
  IF(AND(VALUE(LEFT($A944,3))=312,LEFT($G944,5)="Total",$B944="O "),VLOOKUP('312'!$F$80,_312_Table3,MATCH('312'!$V$16,_312_Table3_ColumnLookup,0),FALSE),
  IF(AND(VALUE(LEFT($A944,3))=312,LEFT($G944,5)="Total",$B944="Q "),VLOOKUP('312'!$F$80,_312_Table3,MATCH('312'!$X$16,_312_Table3_ColumnLookup,0),FALSE),
  IF(AND(VALUE(LEFT($A944,3))=312,LEFT($G944,5)="Total"),VLOOKUP('312'!$F$80,_312_Table3,MATCH(LEFT($B944,1),_312_Table3_ColumnLookup,0),FALSE),
  IF(AND(VALUE(LEFT($A944,3))=312,LEN($I944)=4,$B944="G"),VLOOKUP($I944,_312_Table3,MATCH('312'!$N$16,_312_Table3_ColumnLookup,0),FALSE),
  IF(AND(VALUE(LEFT($A944,3))=312,LEN($I944)=4,$B944="O"),VLOOKUP($I944,_312_Table3,MATCH('312'!$V$16,_312_Table3_ColumnLookup,0),FALSE),
  IF(AND(VALUE(LEFT($A944,3))=312,LEN($I944)=4,$B944="Q"),VLOOKUP($I944,_312_Table3,MATCH('312'!$X$16,_312_Table3_ColumnLookup,0),FALSE),
  IF(AND(VALUE(LEFT($A944,3))=312,LEN($I944)=4),VLOOKUP($I944,_312_Table3,MATCH(LEFT($B944,1),_312_Table3_ColumnLookup,0),FALSE)
+N("312"),
  IF(VALUE(LEFT($A944,3))=313,VLOOKUP(VALUE(MID($B944,2,1)),_313_Table3,MATCH(MID($B944,1,1),_313_Table3_ColumnLookup,0),FALSE)
+N("313"),
  IF(AND(VALUE(LEFT($A944,3))=314,LEN($B944)=3),VLOOKUP(VALUE(MID($B944,2,2)),_314_Table3,MATCH(MID($B944,1,1),_314_Table3_ColumnLookup,0),FALSE),
  IF(VALUE(LEFT($A944,3))=314,VLOOKUP(VALUE(MID($B944,2,1)),_314_Table3,MATCH(MID($B944,1,1),_314_Table3_ColumnLookup,0),FALSE)
+N("314"),
""))))))))))))))))))))))))</f>
        <v>#N/A</v>
      </c>
      <c r="H944" s="321" t="str">
        <f>IFERROR(
IF(ISERROR($D944)=FALSE,$D944,IF(ISERROR($E944)=FALSE,$E944,IF(ISERROR($F944)=FALSE,$F944
+N("012 checkboxes"),
IF(
IF(OR(LEFT($A944,9)="Syndicate",LEFT($A944,12)="NewSyndicate"),VLOOKUP($A944,'012'!$J:$ZW,MATCH("Link to button",'012'!$J$1:$ZW$1,0),0)
+N("309 checkbox"),
IF($C944="309 LCR Summary0",VLOOKUP("Notes990",'309'!$P:$ZZ,MATCH("Link to button",'309'!$P$1:$ZZ$1,0),0)
+N("313 checkboxes"),
IF($C944="313 Financial Information0LcmVsScr",IF($C944="309 LCR Summary0",VLOOKUP("LcmVsScr",'309'!$N:$ZZ,MATCH("Link to button",'309'!$N$1:$ZZ$1,0),0),
IF($C944="313 Financial Information0LcrDocAttached",IF($C944="309 LCR Summary0",VLOOKUP("LcrDocAttached",'309'!$N:$ZZ,MATCH("Link to button",'309'!$N$1:$ZZ$1,0),
0)))))))=1,TRUE,FALSE)
))),"")</f>
        <v/>
      </c>
    </row>
    <row r="945" spans="1:8">
      <c r="A945" s="237" t="e">
        <f>VLOOKUP($G945,CSVLookups!$B:$R,MATCH(A$1,CSVLookups!$B$1:$R$1,0),FALSE)</f>
        <v>#N/A</v>
      </c>
      <c r="B945" s="237" t="e">
        <f>VLOOKUP($G945,CSVLookups!$B:$R,MATCH(B$1,CSVLookups!$B$1:$R$1,0),FALSE)</f>
        <v>#N/A</v>
      </c>
      <c r="C945" s="238" t="e">
        <f t="shared" si="15"/>
        <v>#N/A</v>
      </c>
      <c r="D945" s="238" t="e">
        <f>IF(AND(VALUE(LEFT($A945,3))=309,LEN($B945)=3),VLOOKUP(VALUE(MID($B945,2,2)),_309_Table1,MATCH(MID($B945,1,1),_309_Table1_ColumnLookup,0),FALSE),
  IF($C945="309 LCR SummaryA",OneYearSCR,IF($C945="309 LCR SummaryB",UltimateSCR,IF(VALUE(LEFT($A945,3))=309,VLOOKUP(VALUE(MID($B945,2,1)),_309_Table1,MATCH(MID($B945,1,1),_309_Table1_ColumnLookup,0),FALSE)
+N("309"),
  IF(VALUE(LEFT($A945,3))=310,VLOOKUP(VALUE(MID($B945,2,1)),_310_Table1,MATCH(MID($B945,1,1),_310_Table1_ColumnLookup,0),FALSE)
+N("310"),
  IF(AND(VALUE(LEFT($A945,3))=311,LEN($I945)=4),VLOOKUP($I945,_311_Table1,MATCH($B945,_311_Table1_ColumnLookup,0),FALSE),
  IF(AND(VALUE(LEFT($A945,3))=311,OR($B945="I2",$B945="J2",$B945="K2",$B945="L2")),VLOOKUP('311'!$G$58,_311_Table1,MATCH(MID($B945,1,1),_311_Table1_ColumnLookup,0),FALSE),
  IF(AND(VALUE(LEFT($A945,3))=311,RIGHT($B945,5)="Total"),VLOOKUP('311'!$G$59,_311_Table1,MATCH(MID($B945,1,1),_311_Table1_ColumnLookup,0),FALSE),
  IF(VALUE(LEFT($A945,3))=311,VLOOKUP(VALUE(MID($B945,2,1)),_311_Table1,MATCH(MID($B945,1,1),_311_Table1_ColumnLookup,0),FALSE)
+N("311"),
  IF(AND(VALUE(LEFT($A945,3))=312,LEFT($G945,10)="Unincepted",$B945="G "),VLOOKUP(" ULO",_312_Table1,MATCH('312'!$N$16,_312_Table1_ColumnLookup,0),FALSE),
  IF(AND(VALUE(LEFT($A945,3))=312,LEFT($G945,10)="Unincepted",$B945="O "),VLOOKUP(" ULO",_312_Table1,MATCH('312'!$V$16,_312_Table1_ColumnLookup,0),FALSE),
  IF(AND(VALUE(LEFT($A945,3))=312,LEFT($G945,10)="Unincepted",$B945="Q "),VLOOKUP(" ULO",_312_Table1,MATCH('312'!$X$16,_312_Table1_ColumnLookup,0),FALSE),
  IF(AND(VALUE(LEFT($A945,3))=312,LEFT($G945,10)="Unincepted"),VLOOKUP(" ULO",_312_Table1,MATCH(LEFT($B945,1),_312_Table1_ColumnLookup,0),FALSE),
  IF(AND(VALUE(LEFT($A945,3))=312,LEFT($G945,5)="Total",$B945="G "),VLOOKUP('312'!$F$80,_312_Table1,MATCH('312'!$N$16,_312_Table1_ColumnLookup,0),FALSE),
  IF(AND(VALUE(LEFT($A945,3))=312,LEFT($G945,5)="Total",$B945="O "),VLOOKUP('312'!$F$80,_312_Table1,MATCH('312'!$V$16,_312_Table1_ColumnLookup,0),FALSE),
  IF(AND(VALUE(LEFT($A945,3))=312,LEFT($G945,5)="Total",$B945="Q "),VLOOKUP('312'!$F$80,_312_Table1,MATCH('312'!$X$16,_312_Table1_ColumnLookup,0),FALSE),
  IF(AND(VALUE(LEFT($A945,3))=312,LEFT($G945,5)="Total"),VLOOKUP('312'!$F$80,_312_Table1,MATCH(LEFT($B945,1),_312_Table1_ColumnLookup,0),FALSE),
  IF(AND(VALUE(LEFT($A945,3))=312,LEN($I945)=4,$B945="G"),VLOOKUP($I945,_312_Table1,MATCH('312'!$N$16,_312_Table1_ColumnLookup,0),FALSE),
  IF(AND(VALUE(LEFT($A945,3))=312,LEN($I945)=4,$B945="O"),VLOOKUP($I945,_312_Table1,MATCH('312'!$V$16,_312_Table1_ColumnLookup,0),FALSE),
  IF(AND(VALUE(LEFT($A945,3))=312,LEN($I945)=4,$B945="Q"),VLOOKUP($I945,_312_Table1,MATCH('312'!$X$16,_312_Table1_ColumnLookup,0),FALSE),
  IF(AND(VALUE(LEFT($A945,3))=312,LEN($I945)=4),VLOOKUP($I945,_312_Table1,MATCH(LEFT($B945,1),_312_Table1_ColumnLookup,0),FALSE)
+N("312"),
  IF(VALUE(LEFT($A945,3))=313,VLOOKUP(VALUE(MID($B945,2,1)),_313_Table1,MATCH(MID($B945,1,1),_313_Table1_ColumnLookup,0),FALSE)
+N("313"),
  IF(AND(VALUE(LEFT($A945,3))=314,LEN($B945)=3),VLOOKUP(VALUE(MID($B945,2,2)),_314_Table1,MATCH(MID($B945,1,1),_314_Table1_ColumnLookup,0),FALSE),
  IF(VALUE(LEFT($A945,3))=314,VLOOKUP(VALUE(MID($B945,2,1)),_314_Table1,MATCH(MID($B945,1,1),_314_Table1_ColumnLookup,0),FALSE)
+N("314"),
""))))))))))))))))))))))))</f>
        <v>#N/A</v>
      </c>
      <c r="E945" s="238" t="e">
        <f>IF(AND(VALUE(LEFT($A945,3))=309,LEN($B945)=3),VLOOKUP(VALUE(MID($B945,2,2)),_309_Table2,MATCH(MID($B945,1,1),_309_Table2_ColumnLookup,0),FALSE),
  IF($C945="309 LCR SummaryA",OneYearSCR,IF($C945="309 LCR SummaryB",UltimateSCR,IF(VALUE(LEFT($A945,3))=309,VLOOKUP(VALUE(MID($B945,2,1)),_309_Table2,MATCH(MID($B945,1,1),_309_Table2_ColumnLookup,0),FALSE)
+N("309"),
  IF(VALUE(LEFT($A945,3))=310,VLOOKUP(VALUE(MID($B945,2,1)),_310_Table2,MATCH(MID($B945,1,1),_310_Table2_ColumnLookup,0),FALSE)
+N("310"),
  IF(AND(VALUE(LEFT($A945,3))=311,LEN($I945)=4),VLOOKUP($I945,_311_Table2,MATCH($B945,_311_Table2_ColumnLookup,0),FALSE),
  IF(AND(VALUE(LEFT($A945,3))=311,OR($B945="I2",$B945="J2",$B945="K2",$B945="L2")),VLOOKUP('311'!$G$58,_311_Table2,MATCH(MID($B945,1,1),_311_Table2_ColumnLookup,0),FALSE),
  IF(AND(VALUE(LEFT($A945,3))=311,RIGHT($B945,5)="Total"),VLOOKUP('311'!$G$59,_311_Table2,MATCH(MID($B945,1,1),_311_Table2_ColumnLookup,0),FALSE),
  IF(VALUE(LEFT($A945,3))=311,VLOOKUP(VALUE(MID($B945,2,1)),_311_Table2,MATCH(MID($B945,1,1),_311_Table2_ColumnLookup,0),FALSE)
+N("311"),
  IF(AND(VALUE(LEFT($A945,3))=312,LEFT($G945,10)="Unincepted",$B945="G "),VLOOKUP(" ULO",_312_Table2,MATCH('312'!$N$16,_312_Table2_ColumnLookup,0),FALSE),
  IF(AND(VALUE(LEFT($A945,3))=312,LEFT($G945,10)="Unincepted",$B945="O "),VLOOKUP(" ULO",_312_Table2,MATCH('312'!$V$16,_312_Table2_ColumnLookup,0),FALSE),
  IF(AND(VALUE(LEFT($A945,3))=312,LEFT($G945,10)="Unincepted",$B945="Q "),VLOOKUP(" ULO",_312_Table2,MATCH('312'!$X$16,_312_Table2_ColumnLookup,0),FALSE),
  IF(AND(VALUE(LEFT($A945,3))=312,LEFT($G945,10)="Unincepted"),VLOOKUP(" ULO",_312_Table2,MATCH(LEFT($B945,1),_312_Table2_ColumnLookup,0),FALSE),
  IF(AND(VALUE(LEFT($A945,3))=312,LEFT($G945,5)="Total",$B945="G "),VLOOKUP('312'!$F$80,_312_Table2,MATCH('312'!$N$16,_312_Table2_ColumnLookup,0),FALSE),
  IF(AND(VALUE(LEFT($A945,3))=312,LEFT($G945,5)="Total",$B945="O "),VLOOKUP('312'!$F$80,_312_Table2,MATCH('312'!$V$16,_312_Table2_ColumnLookup,0),FALSE),
  IF(AND(VALUE(LEFT($A945,3))=312,LEFT($G945,5)="Total",$B945="Q "),VLOOKUP('312'!$F$80,_312_Table2,MATCH('312'!$X$16,_312_Table2_ColumnLookup,0),FALSE),
  IF(AND(VALUE(LEFT($A945,3))=312,LEFT($G945,5)="Total"),VLOOKUP('312'!$F$80,_312_Table2,MATCH(LEFT($B945,1),_312_Table2_ColumnLookup,0),FALSE),
  IF(AND(VALUE(LEFT($A945,3))=312,LEN($I945)=4,$B945="G"),VLOOKUP($I945,_312_Table2,MATCH('312'!$N$16,_312_Table2_ColumnLookup,0),FALSE),
  IF(AND(VALUE(LEFT($A945,3))=312,LEN($I945)=4,$B945="O"),VLOOKUP($I945,_312_Table2,MATCH('312'!$V$16,_312_Table2_ColumnLookup,0),FALSE),
  IF(AND(VALUE(LEFT($A945,3))=312,LEN($I945)=4,$B945="Q"),VLOOKUP($I945,_312_Table2,MATCH('312'!$X$16,_312_Table2_ColumnLookup,0),FALSE),
  IF(AND(VALUE(LEFT($A945,3))=312,LEN($I945)=4),VLOOKUP($I945,_312_Table2,MATCH(LEFT($B945,1),_312_Table2_ColumnLookup,0),FALSE)
+N("312"),
  IF(VALUE(LEFT($A945,3))=313,VLOOKUP(VALUE(MID($B945,2,1)),_313_Table2,MATCH(MID($B945,1,1),_313_Table2_ColumnLookup,0),FALSE)
+N("313"),
  IF(AND(VALUE(LEFT($A945,3))=314,LEN($B945)=3),VLOOKUP(VALUE(MID($B945,2,2)),_314_Table2,MATCH(MID($B945,1,1),_314_Table2_ColumnLookup,0),FALSE),
  IF(VALUE(LEFT($A945,3))=314,VLOOKUP(VALUE(MID($B945,2,1)),_314_Table2,MATCH(MID($B945,1,1),_314_Table2_ColumnLookup,0),FALSE)
+N("314"),
""))))))))))))))))))))))))</f>
        <v>#N/A</v>
      </c>
      <c r="F945" s="238" t="e">
        <f>IF(AND(VALUE(LEFT($A945,3))=309,LEN($B945)=3),VLOOKUP(VALUE(MID($B945,2,2)),_309_Table3,MATCH(MID($B945,1,1),_309_Table3_ColumnLookup,0),FALSE),
  IF($C945="309 LCR SummaryA",OneYearSCR,IF($C945="309 LCR SummaryB",UltimateSCR,IF(VALUE(LEFT($A945,3))=309,VLOOKUP(VALUE(MID($B945,2,1)),_309_Table3,MATCH(MID($B945,1,1),_309_Table3_ColumnLookup,0),FALSE)
+N("309"),
  IF(VALUE(LEFT($A945,3))=310,VLOOKUP(VALUE(MID($B945,2,1)),_310_Table3,MATCH(MID($B945,1,1),_310_Table3_ColumnLookup,0),FALSE)
+N("310"),
  IF(AND(VALUE(LEFT($A945,3))=311,LEN($I945)=4),VLOOKUP($I945,_311_Table3,MATCH($B945,_311_Table3_ColumnLookup,0),FALSE),
  IF(AND(VALUE(LEFT($A945,3))=311,OR($B945="I2",$B945="J2",$B945="K2",$B945="L2")),VLOOKUP('311'!$G$58,_311_Table3,MATCH(MID($B945,1,1),_311_Table3_ColumnLookup,0),FALSE),
  IF(AND(VALUE(LEFT($A945,3))=311,RIGHT($B945,5)="Total"),VLOOKUP('311'!$G$59,_311_Table3,MATCH(MID($B945,1,1),_311_Table3_ColumnLookup,0),FALSE),
  IF(VALUE(LEFT($A945,3))=311,VLOOKUP(VALUE(MID($B945,2,1)),_311_Table3,MATCH(MID($B945,1,1),_311_Table3_ColumnLookup,0),FALSE)
+N("311"),
  IF(AND(VALUE(LEFT($A945,3))=312,LEFT($G945,10)="Unincepted",$B945="G "),VLOOKUP(" ULO",_312_Table3,MATCH('312'!$N$16,_312_Table3_ColumnLookup,0),FALSE),
  IF(AND(VALUE(LEFT($A945,3))=312,LEFT($G945,10)="Unincepted",$B945="O "),VLOOKUP(" ULO",_312_Table3,MATCH('312'!$V$16,_312_Table3_ColumnLookup,0),FALSE),
  IF(AND(VALUE(LEFT($A945,3))=312,LEFT($G945,10)="Unincepted",$B945="Q "),VLOOKUP(" ULO",_312_Table3,MATCH('312'!$X$16,_312_Table3_ColumnLookup,0),FALSE),
  IF(AND(VALUE(LEFT($A945,3))=312,LEFT($G945,10)="Unincepted"),VLOOKUP(" ULO",_312_Table3,MATCH(LEFT($B945,1),_312_Table3_ColumnLookup,0),FALSE),
  IF(AND(VALUE(LEFT($A945,3))=312,LEFT($G945,5)="Total",$B945="G "),VLOOKUP('312'!$F$80,_312_Table3,MATCH('312'!$N$16,_312_Table3_ColumnLookup,0),FALSE),
  IF(AND(VALUE(LEFT($A945,3))=312,LEFT($G945,5)="Total",$B945="O "),VLOOKUP('312'!$F$80,_312_Table3,MATCH('312'!$V$16,_312_Table3_ColumnLookup,0),FALSE),
  IF(AND(VALUE(LEFT($A945,3))=312,LEFT($G945,5)="Total",$B945="Q "),VLOOKUP('312'!$F$80,_312_Table3,MATCH('312'!$X$16,_312_Table3_ColumnLookup,0),FALSE),
  IF(AND(VALUE(LEFT($A945,3))=312,LEFT($G945,5)="Total"),VLOOKUP('312'!$F$80,_312_Table3,MATCH(LEFT($B945,1),_312_Table3_ColumnLookup,0),FALSE),
  IF(AND(VALUE(LEFT($A945,3))=312,LEN($I945)=4,$B945="G"),VLOOKUP($I945,_312_Table3,MATCH('312'!$N$16,_312_Table3_ColumnLookup,0),FALSE),
  IF(AND(VALUE(LEFT($A945,3))=312,LEN($I945)=4,$B945="O"),VLOOKUP($I945,_312_Table3,MATCH('312'!$V$16,_312_Table3_ColumnLookup,0),FALSE),
  IF(AND(VALUE(LEFT($A945,3))=312,LEN($I945)=4,$B945="Q"),VLOOKUP($I945,_312_Table3,MATCH('312'!$X$16,_312_Table3_ColumnLookup,0),FALSE),
  IF(AND(VALUE(LEFT($A945,3))=312,LEN($I945)=4),VLOOKUP($I945,_312_Table3,MATCH(LEFT($B945,1),_312_Table3_ColumnLookup,0),FALSE)
+N("312"),
  IF(VALUE(LEFT($A945,3))=313,VLOOKUP(VALUE(MID($B945,2,1)),_313_Table3,MATCH(MID($B945,1,1),_313_Table3_ColumnLookup,0),FALSE)
+N("313"),
  IF(AND(VALUE(LEFT($A945,3))=314,LEN($B945)=3),VLOOKUP(VALUE(MID($B945,2,2)),_314_Table3,MATCH(MID($B945,1,1),_314_Table3_ColumnLookup,0),FALSE),
  IF(VALUE(LEFT($A945,3))=314,VLOOKUP(VALUE(MID($B945,2,1)),_314_Table3,MATCH(MID($B945,1,1),_314_Table3_ColumnLookup,0),FALSE)
+N("314"),
""))))))))))))))))))))))))</f>
        <v>#N/A</v>
      </c>
      <c r="H945" s="321" t="str">
        <f>IFERROR(
IF(ISERROR($D945)=FALSE,$D945,IF(ISERROR($E945)=FALSE,$E945,IF(ISERROR($F945)=FALSE,$F945
+N("012 checkboxes"),
IF(
IF(OR(LEFT($A945,9)="Syndicate",LEFT($A945,12)="NewSyndicate"),VLOOKUP($A945,'012'!$J:$ZW,MATCH("Link to button",'012'!$J$1:$ZW$1,0),0)
+N("309 checkbox"),
IF($C945="309 LCR Summary0",VLOOKUP("Notes990",'309'!$P:$ZZ,MATCH("Link to button",'309'!$P$1:$ZZ$1,0),0)
+N("313 checkboxes"),
IF($C945="313 Financial Information0LcmVsScr",IF($C945="309 LCR Summary0",VLOOKUP("LcmVsScr",'309'!$N:$ZZ,MATCH("Link to button",'309'!$N$1:$ZZ$1,0),0),
IF($C945="313 Financial Information0LcrDocAttached",IF($C945="309 LCR Summary0",VLOOKUP("LcrDocAttached",'309'!$N:$ZZ,MATCH("Link to button",'309'!$N$1:$ZZ$1,0),
0)))))))=1,TRUE,FALSE)
))),"")</f>
        <v/>
      </c>
    </row>
    <row r="946" spans="1:8">
      <c r="A946" s="237" t="e">
        <f>VLOOKUP($G946,CSVLookups!$B:$R,MATCH(A$1,CSVLookups!$B$1:$R$1,0),FALSE)</f>
        <v>#N/A</v>
      </c>
      <c r="B946" s="237" t="e">
        <f>VLOOKUP($G946,CSVLookups!$B:$R,MATCH(B$1,CSVLookups!$B$1:$R$1,0),FALSE)</f>
        <v>#N/A</v>
      </c>
      <c r="C946" s="238" t="e">
        <f t="shared" si="15"/>
        <v>#N/A</v>
      </c>
      <c r="D946" s="238" t="e">
        <f>IF(AND(VALUE(LEFT($A946,3))=309,LEN($B946)=3),VLOOKUP(VALUE(MID($B946,2,2)),_309_Table1,MATCH(MID($B946,1,1),_309_Table1_ColumnLookup,0),FALSE),
  IF($C946="309 LCR SummaryA",OneYearSCR,IF($C946="309 LCR SummaryB",UltimateSCR,IF(VALUE(LEFT($A946,3))=309,VLOOKUP(VALUE(MID($B946,2,1)),_309_Table1,MATCH(MID($B946,1,1),_309_Table1_ColumnLookup,0),FALSE)
+N("309"),
  IF(VALUE(LEFT($A946,3))=310,VLOOKUP(VALUE(MID($B946,2,1)),_310_Table1,MATCH(MID($B946,1,1),_310_Table1_ColumnLookup,0),FALSE)
+N("310"),
  IF(AND(VALUE(LEFT($A946,3))=311,LEN($I946)=4),VLOOKUP($I946,_311_Table1,MATCH($B946,_311_Table1_ColumnLookup,0),FALSE),
  IF(AND(VALUE(LEFT($A946,3))=311,OR($B946="I2",$B946="J2",$B946="K2",$B946="L2")),VLOOKUP('311'!$G$58,_311_Table1,MATCH(MID($B946,1,1),_311_Table1_ColumnLookup,0),FALSE),
  IF(AND(VALUE(LEFT($A946,3))=311,RIGHT($B946,5)="Total"),VLOOKUP('311'!$G$59,_311_Table1,MATCH(MID($B946,1,1),_311_Table1_ColumnLookup,0),FALSE),
  IF(VALUE(LEFT($A946,3))=311,VLOOKUP(VALUE(MID($B946,2,1)),_311_Table1,MATCH(MID($B946,1,1),_311_Table1_ColumnLookup,0),FALSE)
+N("311"),
  IF(AND(VALUE(LEFT($A946,3))=312,LEFT($G946,10)="Unincepted",$B946="G "),VLOOKUP(" ULO",_312_Table1,MATCH('312'!$N$16,_312_Table1_ColumnLookup,0),FALSE),
  IF(AND(VALUE(LEFT($A946,3))=312,LEFT($G946,10)="Unincepted",$B946="O "),VLOOKUP(" ULO",_312_Table1,MATCH('312'!$V$16,_312_Table1_ColumnLookup,0),FALSE),
  IF(AND(VALUE(LEFT($A946,3))=312,LEFT($G946,10)="Unincepted",$B946="Q "),VLOOKUP(" ULO",_312_Table1,MATCH('312'!$X$16,_312_Table1_ColumnLookup,0),FALSE),
  IF(AND(VALUE(LEFT($A946,3))=312,LEFT($G946,10)="Unincepted"),VLOOKUP(" ULO",_312_Table1,MATCH(LEFT($B946,1),_312_Table1_ColumnLookup,0),FALSE),
  IF(AND(VALUE(LEFT($A946,3))=312,LEFT($G946,5)="Total",$B946="G "),VLOOKUP('312'!$F$80,_312_Table1,MATCH('312'!$N$16,_312_Table1_ColumnLookup,0),FALSE),
  IF(AND(VALUE(LEFT($A946,3))=312,LEFT($G946,5)="Total",$B946="O "),VLOOKUP('312'!$F$80,_312_Table1,MATCH('312'!$V$16,_312_Table1_ColumnLookup,0),FALSE),
  IF(AND(VALUE(LEFT($A946,3))=312,LEFT($G946,5)="Total",$B946="Q "),VLOOKUP('312'!$F$80,_312_Table1,MATCH('312'!$X$16,_312_Table1_ColumnLookup,0),FALSE),
  IF(AND(VALUE(LEFT($A946,3))=312,LEFT($G946,5)="Total"),VLOOKUP('312'!$F$80,_312_Table1,MATCH(LEFT($B946,1),_312_Table1_ColumnLookup,0),FALSE),
  IF(AND(VALUE(LEFT($A946,3))=312,LEN($I946)=4,$B946="G"),VLOOKUP($I946,_312_Table1,MATCH('312'!$N$16,_312_Table1_ColumnLookup,0),FALSE),
  IF(AND(VALUE(LEFT($A946,3))=312,LEN($I946)=4,$B946="O"),VLOOKUP($I946,_312_Table1,MATCH('312'!$V$16,_312_Table1_ColumnLookup,0),FALSE),
  IF(AND(VALUE(LEFT($A946,3))=312,LEN($I946)=4,$B946="Q"),VLOOKUP($I946,_312_Table1,MATCH('312'!$X$16,_312_Table1_ColumnLookup,0),FALSE),
  IF(AND(VALUE(LEFT($A946,3))=312,LEN($I946)=4),VLOOKUP($I946,_312_Table1,MATCH(LEFT($B946,1),_312_Table1_ColumnLookup,0),FALSE)
+N("312"),
  IF(VALUE(LEFT($A946,3))=313,VLOOKUP(VALUE(MID($B946,2,1)),_313_Table1,MATCH(MID($B946,1,1),_313_Table1_ColumnLookup,0),FALSE)
+N("313"),
  IF(AND(VALUE(LEFT($A946,3))=314,LEN($B946)=3),VLOOKUP(VALUE(MID($B946,2,2)),_314_Table1,MATCH(MID($B946,1,1),_314_Table1_ColumnLookup,0),FALSE),
  IF(VALUE(LEFT($A946,3))=314,VLOOKUP(VALUE(MID($B946,2,1)),_314_Table1,MATCH(MID($B946,1,1),_314_Table1_ColumnLookup,0),FALSE)
+N("314"),
""))))))))))))))))))))))))</f>
        <v>#N/A</v>
      </c>
      <c r="E946" s="238" t="e">
        <f>IF(AND(VALUE(LEFT($A946,3))=309,LEN($B946)=3),VLOOKUP(VALUE(MID($B946,2,2)),_309_Table2,MATCH(MID($B946,1,1),_309_Table2_ColumnLookup,0),FALSE),
  IF($C946="309 LCR SummaryA",OneYearSCR,IF($C946="309 LCR SummaryB",UltimateSCR,IF(VALUE(LEFT($A946,3))=309,VLOOKUP(VALUE(MID($B946,2,1)),_309_Table2,MATCH(MID($B946,1,1),_309_Table2_ColumnLookup,0),FALSE)
+N("309"),
  IF(VALUE(LEFT($A946,3))=310,VLOOKUP(VALUE(MID($B946,2,1)),_310_Table2,MATCH(MID($B946,1,1),_310_Table2_ColumnLookup,0),FALSE)
+N("310"),
  IF(AND(VALUE(LEFT($A946,3))=311,LEN($I946)=4),VLOOKUP($I946,_311_Table2,MATCH($B946,_311_Table2_ColumnLookup,0),FALSE),
  IF(AND(VALUE(LEFT($A946,3))=311,OR($B946="I2",$B946="J2",$B946="K2",$B946="L2")),VLOOKUP('311'!$G$58,_311_Table2,MATCH(MID($B946,1,1),_311_Table2_ColumnLookup,0),FALSE),
  IF(AND(VALUE(LEFT($A946,3))=311,RIGHT($B946,5)="Total"),VLOOKUP('311'!$G$59,_311_Table2,MATCH(MID($B946,1,1),_311_Table2_ColumnLookup,0),FALSE),
  IF(VALUE(LEFT($A946,3))=311,VLOOKUP(VALUE(MID($B946,2,1)),_311_Table2,MATCH(MID($B946,1,1),_311_Table2_ColumnLookup,0),FALSE)
+N("311"),
  IF(AND(VALUE(LEFT($A946,3))=312,LEFT($G946,10)="Unincepted",$B946="G "),VLOOKUP(" ULO",_312_Table2,MATCH('312'!$N$16,_312_Table2_ColumnLookup,0),FALSE),
  IF(AND(VALUE(LEFT($A946,3))=312,LEFT($G946,10)="Unincepted",$B946="O "),VLOOKUP(" ULO",_312_Table2,MATCH('312'!$V$16,_312_Table2_ColumnLookup,0),FALSE),
  IF(AND(VALUE(LEFT($A946,3))=312,LEFT($G946,10)="Unincepted",$B946="Q "),VLOOKUP(" ULO",_312_Table2,MATCH('312'!$X$16,_312_Table2_ColumnLookup,0),FALSE),
  IF(AND(VALUE(LEFT($A946,3))=312,LEFT($G946,10)="Unincepted"),VLOOKUP(" ULO",_312_Table2,MATCH(LEFT($B946,1),_312_Table2_ColumnLookup,0),FALSE),
  IF(AND(VALUE(LEFT($A946,3))=312,LEFT($G946,5)="Total",$B946="G "),VLOOKUP('312'!$F$80,_312_Table2,MATCH('312'!$N$16,_312_Table2_ColumnLookup,0),FALSE),
  IF(AND(VALUE(LEFT($A946,3))=312,LEFT($G946,5)="Total",$B946="O "),VLOOKUP('312'!$F$80,_312_Table2,MATCH('312'!$V$16,_312_Table2_ColumnLookup,0),FALSE),
  IF(AND(VALUE(LEFT($A946,3))=312,LEFT($G946,5)="Total",$B946="Q "),VLOOKUP('312'!$F$80,_312_Table2,MATCH('312'!$X$16,_312_Table2_ColumnLookup,0),FALSE),
  IF(AND(VALUE(LEFT($A946,3))=312,LEFT($G946,5)="Total"),VLOOKUP('312'!$F$80,_312_Table2,MATCH(LEFT($B946,1),_312_Table2_ColumnLookup,0),FALSE),
  IF(AND(VALUE(LEFT($A946,3))=312,LEN($I946)=4,$B946="G"),VLOOKUP($I946,_312_Table2,MATCH('312'!$N$16,_312_Table2_ColumnLookup,0),FALSE),
  IF(AND(VALUE(LEFT($A946,3))=312,LEN($I946)=4,$B946="O"),VLOOKUP($I946,_312_Table2,MATCH('312'!$V$16,_312_Table2_ColumnLookup,0),FALSE),
  IF(AND(VALUE(LEFT($A946,3))=312,LEN($I946)=4,$B946="Q"),VLOOKUP($I946,_312_Table2,MATCH('312'!$X$16,_312_Table2_ColumnLookup,0),FALSE),
  IF(AND(VALUE(LEFT($A946,3))=312,LEN($I946)=4),VLOOKUP($I946,_312_Table2,MATCH(LEFT($B946,1),_312_Table2_ColumnLookup,0),FALSE)
+N("312"),
  IF(VALUE(LEFT($A946,3))=313,VLOOKUP(VALUE(MID($B946,2,1)),_313_Table2,MATCH(MID($B946,1,1),_313_Table2_ColumnLookup,0),FALSE)
+N("313"),
  IF(AND(VALUE(LEFT($A946,3))=314,LEN($B946)=3),VLOOKUP(VALUE(MID($B946,2,2)),_314_Table2,MATCH(MID($B946,1,1),_314_Table2_ColumnLookup,0),FALSE),
  IF(VALUE(LEFT($A946,3))=314,VLOOKUP(VALUE(MID($B946,2,1)),_314_Table2,MATCH(MID($B946,1,1),_314_Table2_ColumnLookup,0),FALSE)
+N("314"),
""))))))))))))))))))))))))</f>
        <v>#N/A</v>
      </c>
      <c r="F946" s="238" t="e">
        <f>IF(AND(VALUE(LEFT($A946,3))=309,LEN($B946)=3),VLOOKUP(VALUE(MID($B946,2,2)),_309_Table3,MATCH(MID($B946,1,1),_309_Table3_ColumnLookup,0),FALSE),
  IF($C946="309 LCR SummaryA",OneYearSCR,IF($C946="309 LCR SummaryB",UltimateSCR,IF(VALUE(LEFT($A946,3))=309,VLOOKUP(VALUE(MID($B946,2,1)),_309_Table3,MATCH(MID($B946,1,1),_309_Table3_ColumnLookup,0),FALSE)
+N("309"),
  IF(VALUE(LEFT($A946,3))=310,VLOOKUP(VALUE(MID($B946,2,1)),_310_Table3,MATCH(MID($B946,1,1),_310_Table3_ColumnLookup,0),FALSE)
+N("310"),
  IF(AND(VALUE(LEFT($A946,3))=311,LEN($I946)=4),VLOOKUP($I946,_311_Table3,MATCH($B946,_311_Table3_ColumnLookup,0),FALSE),
  IF(AND(VALUE(LEFT($A946,3))=311,OR($B946="I2",$B946="J2",$B946="K2",$B946="L2")),VLOOKUP('311'!$G$58,_311_Table3,MATCH(MID($B946,1,1),_311_Table3_ColumnLookup,0),FALSE),
  IF(AND(VALUE(LEFT($A946,3))=311,RIGHT($B946,5)="Total"),VLOOKUP('311'!$G$59,_311_Table3,MATCH(MID($B946,1,1),_311_Table3_ColumnLookup,0),FALSE),
  IF(VALUE(LEFT($A946,3))=311,VLOOKUP(VALUE(MID($B946,2,1)),_311_Table3,MATCH(MID($B946,1,1),_311_Table3_ColumnLookup,0),FALSE)
+N("311"),
  IF(AND(VALUE(LEFT($A946,3))=312,LEFT($G946,10)="Unincepted",$B946="G "),VLOOKUP(" ULO",_312_Table3,MATCH('312'!$N$16,_312_Table3_ColumnLookup,0),FALSE),
  IF(AND(VALUE(LEFT($A946,3))=312,LEFT($G946,10)="Unincepted",$B946="O "),VLOOKUP(" ULO",_312_Table3,MATCH('312'!$V$16,_312_Table3_ColumnLookup,0),FALSE),
  IF(AND(VALUE(LEFT($A946,3))=312,LEFT($G946,10)="Unincepted",$B946="Q "),VLOOKUP(" ULO",_312_Table3,MATCH('312'!$X$16,_312_Table3_ColumnLookup,0),FALSE),
  IF(AND(VALUE(LEFT($A946,3))=312,LEFT($G946,10)="Unincepted"),VLOOKUP(" ULO",_312_Table3,MATCH(LEFT($B946,1),_312_Table3_ColumnLookup,0),FALSE),
  IF(AND(VALUE(LEFT($A946,3))=312,LEFT($G946,5)="Total",$B946="G "),VLOOKUP('312'!$F$80,_312_Table3,MATCH('312'!$N$16,_312_Table3_ColumnLookup,0),FALSE),
  IF(AND(VALUE(LEFT($A946,3))=312,LEFT($G946,5)="Total",$B946="O "),VLOOKUP('312'!$F$80,_312_Table3,MATCH('312'!$V$16,_312_Table3_ColumnLookup,0),FALSE),
  IF(AND(VALUE(LEFT($A946,3))=312,LEFT($G946,5)="Total",$B946="Q "),VLOOKUP('312'!$F$80,_312_Table3,MATCH('312'!$X$16,_312_Table3_ColumnLookup,0),FALSE),
  IF(AND(VALUE(LEFT($A946,3))=312,LEFT($G946,5)="Total"),VLOOKUP('312'!$F$80,_312_Table3,MATCH(LEFT($B946,1),_312_Table3_ColumnLookup,0),FALSE),
  IF(AND(VALUE(LEFT($A946,3))=312,LEN($I946)=4,$B946="G"),VLOOKUP($I946,_312_Table3,MATCH('312'!$N$16,_312_Table3_ColumnLookup,0),FALSE),
  IF(AND(VALUE(LEFT($A946,3))=312,LEN($I946)=4,$B946="O"),VLOOKUP($I946,_312_Table3,MATCH('312'!$V$16,_312_Table3_ColumnLookup,0),FALSE),
  IF(AND(VALUE(LEFT($A946,3))=312,LEN($I946)=4,$B946="Q"),VLOOKUP($I946,_312_Table3,MATCH('312'!$X$16,_312_Table3_ColumnLookup,0),FALSE),
  IF(AND(VALUE(LEFT($A946,3))=312,LEN($I946)=4),VLOOKUP($I946,_312_Table3,MATCH(LEFT($B946,1),_312_Table3_ColumnLookup,0),FALSE)
+N("312"),
  IF(VALUE(LEFT($A946,3))=313,VLOOKUP(VALUE(MID($B946,2,1)),_313_Table3,MATCH(MID($B946,1,1),_313_Table3_ColumnLookup,0),FALSE)
+N("313"),
  IF(AND(VALUE(LEFT($A946,3))=314,LEN($B946)=3),VLOOKUP(VALUE(MID($B946,2,2)),_314_Table3,MATCH(MID($B946,1,1),_314_Table3_ColumnLookup,0),FALSE),
  IF(VALUE(LEFT($A946,3))=314,VLOOKUP(VALUE(MID($B946,2,1)),_314_Table3,MATCH(MID($B946,1,1),_314_Table3_ColumnLookup,0),FALSE)
+N("314"),
""))))))))))))))))))))))))</f>
        <v>#N/A</v>
      </c>
      <c r="H946" s="321" t="str">
        <f>IFERROR(
IF(ISERROR($D946)=FALSE,$D946,IF(ISERROR($E946)=FALSE,$E946,IF(ISERROR($F946)=FALSE,$F946
+N("012 checkboxes"),
IF(
IF(OR(LEFT($A946,9)="Syndicate",LEFT($A946,12)="NewSyndicate"),VLOOKUP($A946,'012'!$J:$ZW,MATCH("Link to button",'012'!$J$1:$ZW$1,0),0)
+N("309 checkbox"),
IF($C946="309 LCR Summary0",VLOOKUP("Notes990",'309'!$P:$ZZ,MATCH("Link to button",'309'!$P$1:$ZZ$1,0),0)
+N("313 checkboxes"),
IF($C946="313 Financial Information0LcmVsScr",IF($C946="309 LCR Summary0",VLOOKUP("LcmVsScr",'309'!$N:$ZZ,MATCH("Link to button",'309'!$N$1:$ZZ$1,0),0),
IF($C946="313 Financial Information0LcrDocAttached",IF($C946="309 LCR Summary0",VLOOKUP("LcrDocAttached",'309'!$N:$ZZ,MATCH("Link to button",'309'!$N$1:$ZZ$1,0),
0)))))))=1,TRUE,FALSE)
))),"")</f>
        <v/>
      </c>
    </row>
    <row r="947" spans="1:8">
      <c r="A947" s="237" t="e">
        <f>VLOOKUP($G947,CSVLookups!$B:$R,MATCH(A$1,CSVLookups!$B$1:$R$1,0),FALSE)</f>
        <v>#N/A</v>
      </c>
      <c r="B947" s="237" t="e">
        <f>VLOOKUP($G947,CSVLookups!$B:$R,MATCH(B$1,CSVLookups!$B$1:$R$1,0),FALSE)</f>
        <v>#N/A</v>
      </c>
      <c r="C947" s="238" t="e">
        <f t="shared" si="15"/>
        <v>#N/A</v>
      </c>
      <c r="D947" s="238" t="e">
        <f>IF(AND(VALUE(LEFT($A947,3))=309,LEN($B947)=3),VLOOKUP(VALUE(MID($B947,2,2)),_309_Table1,MATCH(MID($B947,1,1),_309_Table1_ColumnLookup,0),FALSE),
  IF($C947="309 LCR SummaryA",OneYearSCR,IF($C947="309 LCR SummaryB",UltimateSCR,IF(VALUE(LEFT($A947,3))=309,VLOOKUP(VALUE(MID($B947,2,1)),_309_Table1,MATCH(MID($B947,1,1),_309_Table1_ColumnLookup,0),FALSE)
+N("309"),
  IF(VALUE(LEFT($A947,3))=310,VLOOKUP(VALUE(MID($B947,2,1)),_310_Table1,MATCH(MID($B947,1,1),_310_Table1_ColumnLookup,0),FALSE)
+N("310"),
  IF(AND(VALUE(LEFT($A947,3))=311,LEN($I947)=4),VLOOKUP($I947,_311_Table1,MATCH($B947,_311_Table1_ColumnLookup,0),FALSE),
  IF(AND(VALUE(LEFT($A947,3))=311,OR($B947="I2",$B947="J2",$B947="K2",$B947="L2")),VLOOKUP('311'!$G$58,_311_Table1,MATCH(MID($B947,1,1),_311_Table1_ColumnLookup,0),FALSE),
  IF(AND(VALUE(LEFT($A947,3))=311,RIGHT($B947,5)="Total"),VLOOKUP('311'!$G$59,_311_Table1,MATCH(MID($B947,1,1),_311_Table1_ColumnLookup,0),FALSE),
  IF(VALUE(LEFT($A947,3))=311,VLOOKUP(VALUE(MID($B947,2,1)),_311_Table1,MATCH(MID($B947,1,1),_311_Table1_ColumnLookup,0),FALSE)
+N("311"),
  IF(AND(VALUE(LEFT($A947,3))=312,LEFT($G947,10)="Unincepted",$B947="G "),VLOOKUP(" ULO",_312_Table1,MATCH('312'!$N$16,_312_Table1_ColumnLookup,0),FALSE),
  IF(AND(VALUE(LEFT($A947,3))=312,LEFT($G947,10)="Unincepted",$B947="O "),VLOOKUP(" ULO",_312_Table1,MATCH('312'!$V$16,_312_Table1_ColumnLookup,0),FALSE),
  IF(AND(VALUE(LEFT($A947,3))=312,LEFT($G947,10)="Unincepted",$B947="Q "),VLOOKUP(" ULO",_312_Table1,MATCH('312'!$X$16,_312_Table1_ColumnLookup,0),FALSE),
  IF(AND(VALUE(LEFT($A947,3))=312,LEFT($G947,10)="Unincepted"),VLOOKUP(" ULO",_312_Table1,MATCH(LEFT($B947,1),_312_Table1_ColumnLookup,0),FALSE),
  IF(AND(VALUE(LEFT($A947,3))=312,LEFT($G947,5)="Total",$B947="G "),VLOOKUP('312'!$F$80,_312_Table1,MATCH('312'!$N$16,_312_Table1_ColumnLookup,0),FALSE),
  IF(AND(VALUE(LEFT($A947,3))=312,LEFT($G947,5)="Total",$B947="O "),VLOOKUP('312'!$F$80,_312_Table1,MATCH('312'!$V$16,_312_Table1_ColumnLookup,0),FALSE),
  IF(AND(VALUE(LEFT($A947,3))=312,LEFT($G947,5)="Total",$B947="Q "),VLOOKUP('312'!$F$80,_312_Table1,MATCH('312'!$X$16,_312_Table1_ColumnLookup,0),FALSE),
  IF(AND(VALUE(LEFT($A947,3))=312,LEFT($G947,5)="Total"),VLOOKUP('312'!$F$80,_312_Table1,MATCH(LEFT($B947,1),_312_Table1_ColumnLookup,0),FALSE),
  IF(AND(VALUE(LEFT($A947,3))=312,LEN($I947)=4,$B947="G"),VLOOKUP($I947,_312_Table1,MATCH('312'!$N$16,_312_Table1_ColumnLookup,0),FALSE),
  IF(AND(VALUE(LEFT($A947,3))=312,LEN($I947)=4,$B947="O"),VLOOKUP($I947,_312_Table1,MATCH('312'!$V$16,_312_Table1_ColumnLookup,0),FALSE),
  IF(AND(VALUE(LEFT($A947,3))=312,LEN($I947)=4,$B947="Q"),VLOOKUP($I947,_312_Table1,MATCH('312'!$X$16,_312_Table1_ColumnLookup,0),FALSE),
  IF(AND(VALUE(LEFT($A947,3))=312,LEN($I947)=4),VLOOKUP($I947,_312_Table1,MATCH(LEFT($B947,1),_312_Table1_ColumnLookup,0),FALSE)
+N("312"),
  IF(VALUE(LEFT($A947,3))=313,VLOOKUP(VALUE(MID($B947,2,1)),_313_Table1,MATCH(MID($B947,1,1),_313_Table1_ColumnLookup,0),FALSE)
+N("313"),
  IF(AND(VALUE(LEFT($A947,3))=314,LEN($B947)=3),VLOOKUP(VALUE(MID($B947,2,2)),_314_Table1,MATCH(MID($B947,1,1),_314_Table1_ColumnLookup,0),FALSE),
  IF(VALUE(LEFT($A947,3))=314,VLOOKUP(VALUE(MID($B947,2,1)),_314_Table1,MATCH(MID($B947,1,1),_314_Table1_ColumnLookup,0),FALSE)
+N("314"),
""))))))))))))))))))))))))</f>
        <v>#N/A</v>
      </c>
      <c r="E947" s="238" t="e">
        <f>IF(AND(VALUE(LEFT($A947,3))=309,LEN($B947)=3),VLOOKUP(VALUE(MID($B947,2,2)),_309_Table2,MATCH(MID($B947,1,1),_309_Table2_ColumnLookup,0),FALSE),
  IF($C947="309 LCR SummaryA",OneYearSCR,IF($C947="309 LCR SummaryB",UltimateSCR,IF(VALUE(LEFT($A947,3))=309,VLOOKUP(VALUE(MID($B947,2,1)),_309_Table2,MATCH(MID($B947,1,1),_309_Table2_ColumnLookup,0),FALSE)
+N("309"),
  IF(VALUE(LEFT($A947,3))=310,VLOOKUP(VALUE(MID($B947,2,1)),_310_Table2,MATCH(MID($B947,1,1),_310_Table2_ColumnLookup,0),FALSE)
+N("310"),
  IF(AND(VALUE(LEFT($A947,3))=311,LEN($I947)=4),VLOOKUP($I947,_311_Table2,MATCH($B947,_311_Table2_ColumnLookup,0),FALSE),
  IF(AND(VALUE(LEFT($A947,3))=311,OR($B947="I2",$B947="J2",$B947="K2",$B947="L2")),VLOOKUP('311'!$G$58,_311_Table2,MATCH(MID($B947,1,1),_311_Table2_ColumnLookup,0),FALSE),
  IF(AND(VALUE(LEFT($A947,3))=311,RIGHT($B947,5)="Total"),VLOOKUP('311'!$G$59,_311_Table2,MATCH(MID($B947,1,1),_311_Table2_ColumnLookup,0),FALSE),
  IF(VALUE(LEFT($A947,3))=311,VLOOKUP(VALUE(MID($B947,2,1)),_311_Table2,MATCH(MID($B947,1,1),_311_Table2_ColumnLookup,0),FALSE)
+N("311"),
  IF(AND(VALUE(LEFT($A947,3))=312,LEFT($G947,10)="Unincepted",$B947="G "),VLOOKUP(" ULO",_312_Table2,MATCH('312'!$N$16,_312_Table2_ColumnLookup,0),FALSE),
  IF(AND(VALUE(LEFT($A947,3))=312,LEFT($G947,10)="Unincepted",$B947="O "),VLOOKUP(" ULO",_312_Table2,MATCH('312'!$V$16,_312_Table2_ColumnLookup,0),FALSE),
  IF(AND(VALUE(LEFT($A947,3))=312,LEFT($G947,10)="Unincepted",$B947="Q "),VLOOKUP(" ULO",_312_Table2,MATCH('312'!$X$16,_312_Table2_ColumnLookup,0),FALSE),
  IF(AND(VALUE(LEFT($A947,3))=312,LEFT($G947,10)="Unincepted"),VLOOKUP(" ULO",_312_Table2,MATCH(LEFT($B947,1),_312_Table2_ColumnLookup,0),FALSE),
  IF(AND(VALUE(LEFT($A947,3))=312,LEFT($G947,5)="Total",$B947="G "),VLOOKUP('312'!$F$80,_312_Table2,MATCH('312'!$N$16,_312_Table2_ColumnLookup,0),FALSE),
  IF(AND(VALUE(LEFT($A947,3))=312,LEFT($G947,5)="Total",$B947="O "),VLOOKUP('312'!$F$80,_312_Table2,MATCH('312'!$V$16,_312_Table2_ColumnLookup,0),FALSE),
  IF(AND(VALUE(LEFT($A947,3))=312,LEFT($G947,5)="Total",$B947="Q "),VLOOKUP('312'!$F$80,_312_Table2,MATCH('312'!$X$16,_312_Table2_ColumnLookup,0),FALSE),
  IF(AND(VALUE(LEFT($A947,3))=312,LEFT($G947,5)="Total"),VLOOKUP('312'!$F$80,_312_Table2,MATCH(LEFT($B947,1),_312_Table2_ColumnLookup,0),FALSE),
  IF(AND(VALUE(LEFT($A947,3))=312,LEN($I947)=4,$B947="G"),VLOOKUP($I947,_312_Table2,MATCH('312'!$N$16,_312_Table2_ColumnLookup,0),FALSE),
  IF(AND(VALUE(LEFT($A947,3))=312,LEN($I947)=4,$B947="O"),VLOOKUP($I947,_312_Table2,MATCH('312'!$V$16,_312_Table2_ColumnLookup,0),FALSE),
  IF(AND(VALUE(LEFT($A947,3))=312,LEN($I947)=4,$B947="Q"),VLOOKUP($I947,_312_Table2,MATCH('312'!$X$16,_312_Table2_ColumnLookup,0),FALSE),
  IF(AND(VALUE(LEFT($A947,3))=312,LEN($I947)=4),VLOOKUP($I947,_312_Table2,MATCH(LEFT($B947,1),_312_Table2_ColumnLookup,0),FALSE)
+N("312"),
  IF(VALUE(LEFT($A947,3))=313,VLOOKUP(VALUE(MID($B947,2,1)),_313_Table2,MATCH(MID($B947,1,1),_313_Table2_ColumnLookup,0),FALSE)
+N("313"),
  IF(AND(VALUE(LEFT($A947,3))=314,LEN($B947)=3),VLOOKUP(VALUE(MID($B947,2,2)),_314_Table2,MATCH(MID($B947,1,1),_314_Table2_ColumnLookup,0),FALSE),
  IF(VALUE(LEFT($A947,3))=314,VLOOKUP(VALUE(MID($B947,2,1)),_314_Table2,MATCH(MID($B947,1,1),_314_Table2_ColumnLookup,0),FALSE)
+N("314"),
""))))))))))))))))))))))))</f>
        <v>#N/A</v>
      </c>
      <c r="F947" s="238" t="e">
        <f>IF(AND(VALUE(LEFT($A947,3))=309,LEN($B947)=3),VLOOKUP(VALUE(MID($B947,2,2)),_309_Table3,MATCH(MID($B947,1,1),_309_Table3_ColumnLookup,0),FALSE),
  IF($C947="309 LCR SummaryA",OneYearSCR,IF($C947="309 LCR SummaryB",UltimateSCR,IF(VALUE(LEFT($A947,3))=309,VLOOKUP(VALUE(MID($B947,2,1)),_309_Table3,MATCH(MID($B947,1,1),_309_Table3_ColumnLookup,0),FALSE)
+N("309"),
  IF(VALUE(LEFT($A947,3))=310,VLOOKUP(VALUE(MID($B947,2,1)),_310_Table3,MATCH(MID($B947,1,1),_310_Table3_ColumnLookup,0),FALSE)
+N("310"),
  IF(AND(VALUE(LEFT($A947,3))=311,LEN($I947)=4),VLOOKUP($I947,_311_Table3,MATCH($B947,_311_Table3_ColumnLookup,0),FALSE),
  IF(AND(VALUE(LEFT($A947,3))=311,OR($B947="I2",$B947="J2",$B947="K2",$B947="L2")),VLOOKUP('311'!$G$58,_311_Table3,MATCH(MID($B947,1,1),_311_Table3_ColumnLookup,0),FALSE),
  IF(AND(VALUE(LEFT($A947,3))=311,RIGHT($B947,5)="Total"),VLOOKUP('311'!$G$59,_311_Table3,MATCH(MID($B947,1,1),_311_Table3_ColumnLookup,0),FALSE),
  IF(VALUE(LEFT($A947,3))=311,VLOOKUP(VALUE(MID($B947,2,1)),_311_Table3,MATCH(MID($B947,1,1),_311_Table3_ColumnLookup,0),FALSE)
+N("311"),
  IF(AND(VALUE(LEFT($A947,3))=312,LEFT($G947,10)="Unincepted",$B947="G "),VLOOKUP(" ULO",_312_Table3,MATCH('312'!$N$16,_312_Table3_ColumnLookup,0),FALSE),
  IF(AND(VALUE(LEFT($A947,3))=312,LEFT($G947,10)="Unincepted",$B947="O "),VLOOKUP(" ULO",_312_Table3,MATCH('312'!$V$16,_312_Table3_ColumnLookup,0),FALSE),
  IF(AND(VALUE(LEFT($A947,3))=312,LEFT($G947,10)="Unincepted",$B947="Q "),VLOOKUP(" ULO",_312_Table3,MATCH('312'!$X$16,_312_Table3_ColumnLookup,0),FALSE),
  IF(AND(VALUE(LEFT($A947,3))=312,LEFT($G947,10)="Unincepted"),VLOOKUP(" ULO",_312_Table3,MATCH(LEFT($B947,1),_312_Table3_ColumnLookup,0),FALSE),
  IF(AND(VALUE(LEFT($A947,3))=312,LEFT($G947,5)="Total",$B947="G "),VLOOKUP('312'!$F$80,_312_Table3,MATCH('312'!$N$16,_312_Table3_ColumnLookup,0),FALSE),
  IF(AND(VALUE(LEFT($A947,3))=312,LEFT($G947,5)="Total",$B947="O "),VLOOKUP('312'!$F$80,_312_Table3,MATCH('312'!$V$16,_312_Table3_ColumnLookup,0),FALSE),
  IF(AND(VALUE(LEFT($A947,3))=312,LEFT($G947,5)="Total",$B947="Q "),VLOOKUP('312'!$F$80,_312_Table3,MATCH('312'!$X$16,_312_Table3_ColumnLookup,0),FALSE),
  IF(AND(VALUE(LEFT($A947,3))=312,LEFT($G947,5)="Total"),VLOOKUP('312'!$F$80,_312_Table3,MATCH(LEFT($B947,1),_312_Table3_ColumnLookup,0),FALSE),
  IF(AND(VALUE(LEFT($A947,3))=312,LEN($I947)=4,$B947="G"),VLOOKUP($I947,_312_Table3,MATCH('312'!$N$16,_312_Table3_ColumnLookup,0),FALSE),
  IF(AND(VALUE(LEFT($A947,3))=312,LEN($I947)=4,$B947="O"),VLOOKUP($I947,_312_Table3,MATCH('312'!$V$16,_312_Table3_ColumnLookup,0),FALSE),
  IF(AND(VALUE(LEFT($A947,3))=312,LEN($I947)=4,$B947="Q"),VLOOKUP($I947,_312_Table3,MATCH('312'!$X$16,_312_Table3_ColumnLookup,0),FALSE),
  IF(AND(VALUE(LEFT($A947,3))=312,LEN($I947)=4),VLOOKUP($I947,_312_Table3,MATCH(LEFT($B947,1),_312_Table3_ColumnLookup,0),FALSE)
+N("312"),
  IF(VALUE(LEFT($A947,3))=313,VLOOKUP(VALUE(MID($B947,2,1)),_313_Table3,MATCH(MID($B947,1,1),_313_Table3_ColumnLookup,0),FALSE)
+N("313"),
  IF(AND(VALUE(LEFT($A947,3))=314,LEN($B947)=3),VLOOKUP(VALUE(MID($B947,2,2)),_314_Table3,MATCH(MID($B947,1,1),_314_Table3_ColumnLookup,0),FALSE),
  IF(VALUE(LEFT($A947,3))=314,VLOOKUP(VALUE(MID($B947,2,1)),_314_Table3,MATCH(MID($B947,1,1),_314_Table3_ColumnLookup,0),FALSE)
+N("314"),
""))))))))))))))))))))))))</f>
        <v>#N/A</v>
      </c>
      <c r="H947" s="321" t="str">
        <f>IFERROR(
IF(ISERROR($D947)=FALSE,$D947,IF(ISERROR($E947)=FALSE,$E947,IF(ISERROR($F947)=FALSE,$F947
+N("012 checkboxes"),
IF(
IF(OR(LEFT($A947,9)="Syndicate",LEFT($A947,12)="NewSyndicate"),VLOOKUP($A947,'012'!$J:$ZW,MATCH("Link to button",'012'!$J$1:$ZW$1,0),0)
+N("309 checkbox"),
IF($C947="309 LCR Summary0",VLOOKUP("Notes990",'309'!$P:$ZZ,MATCH("Link to button",'309'!$P$1:$ZZ$1,0),0)
+N("313 checkboxes"),
IF($C947="313 Financial Information0LcmVsScr",IF($C947="309 LCR Summary0",VLOOKUP("LcmVsScr",'309'!$N:$ZZ,MATCH("Link to button",'309'!$N$1:$ZZ$1,0),0),
IF($C947="313 Financial Information0LcrDocAttached",IF($C947="309 LCR Summary0",VLOOKUP("LcrDocAttached",'309'!$N:$ZZ,MATCH("Link to button",'309'!$N$1:$ZZ$1,0),
0)))))))=1,TRUE,FALSE)
))),"")</f>
        <v/>
      </c>
    </row>
    <row r="948" spans="1:8">
      <c r="A948" s="237" t="e">
        <f>VLOOKUP($G948,CSVLookups!$B:$R,MATCH(A$1,CSVLookups!$B$1:$R$1,0),FALSE)</f>
        <v>#N/A</v>
      </c>
      <c r="B948" s="237" t="e">
        <f>VLOOKUP($G948,CSVLookups!$B:$R,MATCH(B$1,CSVLookups!$B$1:$R$1,0),FALSE)</f>
        <v>#N/A</v>
      </c>
      <c r="C948" s="238" t="e">
        <f t="shared" si="15"/>
        <v>#N/A</v>
      </c>
      <c r="D948" s="238" t="e">
        <f>IF(AND(VALUE(LEFT($A948,3))=309,LEN($B948)=3),VLOOKUP(VALUE(MID($B948,2,2)),_309_Table1,MATCH(MID($B948,1,1),_309_Table1_ColumnLookup,0),FALSE),
  IF($C948="309 LCR SummaryA",OneYearSCR,IF($C948="309 LCR SummaryB",UltimateSCR,IF(VALUE(LEFT($A948,3))=309,VLOOKUP(VALUE(MID($B948,2,1)),_309_Table1,MATCH(MID($B948,1,1),_309_Table1_ColumnLookup,0),FALSE)
+N("309"),
  IF(VALUE(LEFT($A948,3))=310,VLOOKUP(VALUE(MID($B948,2,1)),_310_Table1,MATCH(MID($B948,1,1),_310_Table1_ColumnLookup,0),FALSE)
+N("310"),
  IF(AND(VALUE(LEFT($A948,3))=311,LEN($I948)=4),VLOOKUP($I948,_311_Table1,MATCH($B948,_311_Table1_ColumnLookup,0),FALSE),
  IF(AND(VALUE(LEFT($A948,3))=311,OR($B948="I2",$B948="J2",$B948="K2",$B948="L2")),VLOOKUP('311'!$G$58,_311_Table1,MATCH(MID($B948,1,1),_311_Table1_ColumnLookup,0),FALSE),
  IF(AND(VALUE(LEFT($A948,3))=311,RIGHT($B948,5)="Total"),VLOOKUP('311'!$G$59,_311_Table1,MATCH(MID($B948,1,1),_311_Table1_ColumnLookup,0),FALSE),
  IF(VALUE(LEFT($A948,3))=311,VLOOKUP(VALUE(MID($B948,2,1)),_311_Table1,MATCH(MID($B948,1,1),_311_Table1_ColumnLookup,0),FALSE)
+N("311"),
  IF(AND(VALUE(LEFT($A948,3))=312,LEFT($G948,10)="Unincepted",$B948="G "),VLOOKUP(" ULO",_312_Table1,MATCH('312'!$N$16,_312_Table1_ColumnLookup,0),FALSE),
  IF(AND(VALUE(LEFT($A948,3))=312,LEFT($G948,10)="Unincepted",$B948="O "),VLOOKUP(" ULO",_312_Table1,MATCH('312'!$V$16,_312_Table1_ColumnLookup,0),FALSE),
  IF(AND(VALUE(LEFT($A948,3))=312,LEFT($G948,10)="Unincepted",$B948="Q "),VLOOKUP(" ULO",_312_Table1,MATCH('312'!$X$16,_312_Table1_ColumnLookup,0),FALSE),
  IF(AND(VALUE(LEFT($A948,3))=312,LEFT($G948,10)="Unincepted"),VLOOKUP(" ULO",_312_Table1,MATCH(LEFT($B948,1),_312_Table1_ColumnLookup,0),FALSE),
  IF(AND(VALUE(LEFT($A948,3))=312,LEFT($G948,5)="Total",$B948="G "),VLOOKUP('312'!$F$80,_312_Table1,MATCH('312'!$N$16,_312_Table1_ColumnLookup,0),FALSE),
  IF(AND(VALUE(LEFT($A948,3))=312,LEFT($G948,5)="Total",$B948="O "),VLOOKUP('312'!$F$80,_312_Table1,MATCH('312'!$V$16,_312_Table1_ColumnLookup,0),FALSE),
  IF(AND(VALUE(LEFT($A948,3))=312,LEFT($G948,5)="Total",$B948="Q "),VLOOKUP('312'!$F$80,_312_Table1,MATCH('312'!$X$16,_312_Table1_ColumnLookup,0),FALSE),
  IF(AND(VALUE(LEFT($A948,3))=312,LEFT($G948,5)="Total"),VLOOKUP('312'!$F$80,_312_Table1,MATCH(LEFT($B948,1),_312_Table1_ColumnLookup,0),FALSE),
  IF(AND(VALUE(LEFT($A948,3))=312,LEN($I948)=4,$B948="G"),VLOOKUP($I948,_312_Table1,MATCH('312'!$N$16,_312_Table1_ColumnLookup,0),FALSE),
  IF(AND(VALUE(LEFT($A948,3))=312,LEN($I948)=4,$B948="O"),VLOOKUP($I948,_312_Table1,MATCH('312'!$V$16,_312_Table1_ColumnLookup,0),FALSE),
  IF(AND(VALUE(LEFT($A948,3))=312,LEN($I948)=4,$B948="Q"),VLOOKUP($I948,_312_Table1,MATCH('312'!$X$16,_312_Table1_ColumnLookup,0),FALSE),
  IF(AND(VALUE(LEFT($A948,3))=312,LEN($I948)=4),VLOOKUP($I948,_312_Table1,MATCH(LEFT($B948,1),_312_Table1_ColumnLookup,0),FALSE)
+N("312"),
  IF(VALUE(LEFT($A948,3))=313,VLOOKUP(VALUE(MID($B948,2,1)),_313_Table1,MATCH(MID($B948,1,1),_313_Table1_ColumnLookup,0),FALSE)
+N("313"),
  IF(AND(VALUE(LEFT($A948,3))=314,LEN($B948)=3),VLOOKUP(VALUE(MID($B948,2,2)),_314_Table1,MATCH(MID($B948,1,1),_314_Table1_ColumnLookup,0),FALSE),
  IF(VALUE(LEFT($A948,3))=314,VLOOKUP(VALUE(MID($B948,2,1)),_314_Table1,MATCH(MID($B948,1,1),_314_Table1_ColumnLookup,0),FALSE)
+N("314"),
""))))))))))))))))))))))))</f>
        <v>#N/A</v>
      </c>
      <c r="E948" s="238" t="e">
        <f>IF(AND(VALUE(LEFT($A948,3))=309,LEN($B948)=3),VLOOKUP(VALUE(MID($B948,2,2)),_309_Table2,MATCH(MID($B948,1,1),_309_Table2_ColumnLookup,0),FALSE),
  IF($C948="309 LCR SummaryA",OneYearSCR,IF($C948="309 LCR SummaryB",UltimateSCR,IF(VALUE(LEFT($A948,3))=309,VLOOKUP(VALUE(MID($B948,2,1)),_309_Table2,MATCH(MID($B948,1,1),_309_Table2_ColumnLookup,0),FALSE)
+N("309"),
  IF(VALUE(LEFT($A948,3))=310,VLOOKUP(VALUE(MID($B948,2,1)),_310_Table2,MATCH(MID($B948,1,1),_310_Table2_ColumnLookup,0),FALSE)
+N("310"),
  IF(AND(VALUE(LEFT($A948,3))=311,LEN($I948)=4),VLOOKUP($I948,_311_Table2,MATCH($B948,_311_Table2_ColumnLookup,0),FALSE),
  IF(AND(VALUE(LEFT($A948,3))=311,OR($B948="I2",$B948="J2",$B948="K2",$B948="L2")),VLOOKUP('311'!$G$58,_311_Table2,MATCH(MID($B948,1,1),_311_Table2_ColumnLookup,0),FALSE),
  IF(AND(VALUE(LEFT($A948,3))=311,RIGHT($B948,5)="Total"),VLOOKUP('311'!$G$59,_311_Table2,MATCH(MID($B948,1,1),_311_Table2_ColumnLookup,0),FALSE),
  IF(VALUE(LEFT($A948,3))=311,VLOOKUP(VALUE(MID($B948,2,1)),_311_Table2,MATCH(MID($B948,1,1),_311_Table2_ColumnLookup,0),FALSE)
+N("311"),
  IF(AND(VALUE(LEFT($A948,3))=312,LEFT($G948,10)="Unincepted",$B948="G "),VLOOKUP(" ULO",_312_Table2,MATCH('312'!$N$16,_312_Table2_ColumnLookup,0),FALSE),
  IF(AND(VALUE(LEFT($A948,3))=312,LEFT($G948,10)="Unincepted",$B948="O "),VLOOKUP(" ULO",_312_Table2,MATCH('312'!$V$16,_312_Table2_ColumnLookup,0),FALSE),
  IF(AND(VALUE(LEFT($A948,3))=312,LEFT($G948,10)="Unincepted",$B948="Q "),VLOOKUP(" ULO",_312_Table2,MATCH('312'!$X$16,_312_Table2_ColumnLookup,0),FALSE),
  IF(AND(VALUE(LEFT($A948,3))=312,LEFT($G948,10)="Unincepted"),VLOOKUP(" ULO",_312_Table2,MATCH(LEFT($B948,1),_312_Table2_ColumnLookup,0),FALSE),
  IF(AND(VALUE(LEFT($A948,3))=312,LEFT($G948,5)="Total",$B948="G "),VLOOKUP('312'!$F$80,_312_Table2,MATCH('312'!$N$16,_312_Table2_ColumnLookup,0),FALSE),
  IF(AND(VALUE(LEFT($A948,3))=312,LEFT($G948,5)="Total",$B948="O "),VLOOKUP('312'!$F$80,_312_Table2,MATCH('312'!$V$16,_312_Table2_ColumnLookup,0),FALSE),
  IF(AND(VALUE(LEFT($A948,3))=312,LEFT($G948,5)="Total",$B948="Q "),VLOOKUP('312'!$F$80,_312_Table2,MATCH('312'!$X$16,_312_Table2_ColumnLookup,0),FALSE),
  IF(AND(VALUE(LEFT($A948,3))=312,LEFT($G948,5)="Total"),VLOOKUP('312'!$F$80,_312_Table2,MATCH(LEFT($B948,1),_312_Table2_ColumnLookup,0),FALSE),
  IF(AND(VALUE(LEFT($A948,3))=312,LEN($I948)=4,$B948="G"),VLOOKUP($I948,_312_Table2,MATCH('312'!$N$16,_312_Table2_ColumnLookup,0),FALSE),
  IF(AND(VALUE(LEFT($A948,3))=312,LEN($I948)=4,$B948="O"),VLOOKUP($I948,_312_Table2,MATCH('312'!$V$16,_312_Table2_ColumnLookup,0),FALSE),
  IF(AND(VALUE(LEFT($A948,3))=312,LEN($I948)=4,$B948="Q"),VLOOKUP($I948,_312_Table2,MATCH('312'!$X$16,_312_Table2_ColumnLookup,0),FALSE),
  IF(AND(VALUE(LEFT($A948,3))=312,LEN($I948)=4),VLOOKUP($I948,_312_Table2,MATCH(LEFT($B948,1),_312_Table2_ColumnLookup,0),FALSE)
+N("312"),
  IF(VALUE(LEFT($A948,3))=313,VLOOKUP(VALUE(MID($B948,2,1)),_313_Table2,MATCH(MID($B948,1,1),_313_Table2_ColumnLookup,0),FALSE)
+N("313"),
  IF(AND(VALUE(LEFT($A948,3))=314,LEN($B948)=3),VLOOKUP(VALUE(MID($B948,2,2)),_314_Table2,MATCH(MID($B948,1,1),_314_Table2_ColumnLookup,0),FALSE),
  IF(VALUE(LEFT($A948,3))=314,VLOOKUP(VALUE(MID($B948,2,1)),_314_Table2,MATCH(MID($B948,1,1),_314_Table2_ColumnLookup,0),FALSE)
+N("314"),
""))))))))))))))))))))))))</f>
        <v>#N/A</v>
      </c>
      <c r="F948" s="238" t="e">
        <f>IF(AND(VALUE(LEFT($A948,3))=309,LEN($B948)=3),VLOOKUP(VALUE(MID($B948,2,2)),_309_Table3,MATCH(MID($B948,1,1),_309_Table3_ColumnLookup,0),FALSE),
  IF($C948="309 LCR SummaryA",OneYearSCR,IF($C948="309 LCR SummaryB",UltimateSCR,IF(VALUE(LEFT($A948,3))=309,VLOOKUP(VALUE(MID($B948,2,1)),_309_Table3,MATCH(MID($B948,1,1),_309_Table3_ColumnLookup,0),FALSE)
+N("309"),
  IF(VALUE(LEFT($A948,3))=310,VLOOKUP(VALUE(MID($B948,2,1)),_310_Table3,MATCH(MID($B948,1,1),_310_Table3_ColumnLookup,0),FALSE)
+N("310"),
  IF(AND(VALUE(LEFT($A948,3))=311,LEN($I948)=4),VLOOKUP($I948,_311_Table3,MATCH($B948,_311_Table3_ColumnLookup,0),FALSE),
  IF(AND(VALUE(LEFT($A948,3))=311,OR($B948="I2",$B948="J2",$B948="K2",$B948="L2")),VLOOKUP('311'!$G$58,_311_Table3,MATCH(MID($B948,1,1),_311_Table3_ColumnLookup,0),FALSE),
  IF(AND(VALUE(LEFT($A948,3))=311,RIGHT($B948,5)="Total"),VLOOKUP('311'!$G$59,_311_Table3,MATCH(MID($B948,1,1),_311_Table3_ColumnLookup,0),FALSE),
  IF(VALUE(LEFT($A948,3))=311,VLOOKUP(VALUE(MID($B948,2,1)),_311_Table3,MATCH(MID($B948,1,1),_311_Table3_ColumnLookup,0),FALSE)
+N("311"),
  IF(AND(VALUE(LEFT($A948,3))=312,LEFT($G948,10)="Unincepted",$B948="G "),VLOOKUP(" ULO",_312_Table3,MATCH('312'!$N$16,_312_Table3_ColumnLookup,0),FALSE),
  IF(AND(VALUE(LEFT($A948,3))=312,LEFT($G948,10)="Unincepted",$B948="O "),VLOOKUP(" ULO",_312_Table3,MATCH('312'!$V$16,_312_Table3_ColumnLookup,0),FALSE),
  IF(AND(VALUE(LEFT($A948,3))=312,LEFT($G948,10)="Unincepted",$B948="Q "),VLOOKUP(" ULO",_312_Table3,MATCH('312'!$X$16,_312_Table3_ColumnLookup,0),FALSE),
  IF(AND(VALUE(LEFT($A948,3))=312,LEFT($G948,10)="Unincepted"),VLOOKUP(" ULO",_312_Table3,MATCH(LEFT($B948,1),_312_Table3_ColumnLookup,0),FALSE),
  IF(AND(VALUE(LEFT($A948,3))=312,LEFT($G948,5)="Total",$B948="G "),VLOOKUP('312'!$F$80,_312_Table3,MATCH('312'!$N$16,_312_Table3_ColumnLookup,0),FALSE),
  IF(AND(VALUE(LEFT($A948,3))=312,LEFT($G948,5)="Total",$B948="O "),VLOOKUP('312'!$F$80,_312_Table3,MATCH('312'!$V$16,_312_Table3_ColumnLookup,0),FALSE),
  IF(AND(VALUE(LEFT($A948,3))=312,LEFT($G948,5)="Total",$B948="Q "),VLOOKUP('312'!$F$80,_312_Table3,MATCH('312'!$X$16,_312_Table3_ColumnLookup,0),FALSE),
  IF(AND(VALUE(LEFT($A948,3))=312,LEFT($G948,5)="Total"),VLOOKUP('312'!$F$80,_312_Table3,MATCH(LEFT($B948,1),_312_Table3_ColumnLookup,0),FALSE),
  IF(AND(VALUE(LEFT($A948,3))=312,LEN($I948)=4,$B948="G"),VLOOKUP($I948,_312_Table3,MATCH('312'!$N$16,_312_Table3_ColumnLookup,0),FALSE),
  IF(AND(VALUE(LEFT($A948,3))=312,LEN($I948)=4,$B948="O"),VLOOKUP($I948,_312_Table3,MATCH('312'!$V$16,_312_Table3_ColumnLookup,0),FALSE),
  IF(AND(VALUE(LEFT($A948,3))=312,LEN($I948)=4,$B948="Q"),VLOOKUP($I948,_312_Table3,MATCH('312'!$X$16,_312_Table3_ColumnLookup,0),FALSE),
  IF(AND(VALUE(LEFT($A948,3))=312,LEN($I948)=4),VLOOKUP($I948,_312_Table3,MATCH(LEFT($B948,1),_312_Table3_ColumnLookup,0),FALSE)
+N("312"),
  IF(VALUE(LEFT($A948,3))=313,VLOOKUP(VALUE(MID($B948,2,1)),_313_Table3,MATCH(MID($B948,1,1),_313_Table3_ColumnLookup,0),FALSE)
+N("313"),
  IF(AND(VALUE(LEFT($A948,3))=314,LEN($B948)=3),VLOOKUP(VALUE(MID($B948,2,2)),_314_Table3,MATCH(MID($B948,1,1),_314_Table3_ColumnLookup,0),FALSE),
  IF(VALUE(LEFT($A948,3))=314,VLOOKUP(VALUE(MID($B948,2,1)),_314_Table3,MATCH(MID($B948,1,1),_314_Table3_ColumnLookup,0),FALSE)
+N("314"),
""))))))))))))))))))))))))</f>
        <v>#N/A</v>
      </c>
      <c r="H948" s="321" t="str">
        <f>IFERROR(
IF(ISERROR($D948)=FALSE,$D948,IF(ISERROR($E948)=FALSE,$E948,IF(ISERROR($F948)=FALSE,$F948
+N("012 checkboxes"),
IF(
IF(OR(LEFT($A948,9)="Syndicate",LEFT($A948,12)="NewSyndicate"),VLOOKUP($A948,'012'!$J:$ZW,MATCH("Link to button",'012'!$J$1:$ZW$1,0),0)
+N("309 checkbox"),
IF($C948="309 LCR Summary0",VLOOKUP("Notes990",'309'!$P:$ZZ,MATCH("Link to button",'309'!$P$1:$ZZ$1,0),0)
+N("313 checkboxes"),
IF($C948="313 Financial Information0LcmVsScr",IF($C948="309 LCR Summary0",VLOOKUP("LcmVsScr",'309'!$N:$ZZ,MATCH("Link to button",'309'!$N$1:$ZZ$1,0),0),
IF($C948="313 Financial Information0LcrDocAttached",IF($C948="309 LCR Summary0",VLOOKUP("LcrDocAttached",'309'!$N:$ZZ,MATCH("Link to button",'309'!$N$1:$ZZ$1,0),
0)))))))=1,TRUE,FALSE)
))),"")</f>
        <v/>
      </c>
    </row>
    <row r="949" spans="1:8">
      <c r="A949" s="237" t="e">
        <f>VLOOKUP($G949,CSVLookups!$B:$R,MATCH(A$1,CSVLookups!$B$1:$R$1,0),FALSE)</f>
        <v>#N/A</v>
      </c>
      <c r="B949" s="237" t="e">
        <f>VLOOKUP($G949,CSVLookups!$B:$R,MATCH(B$1,CSVLookups!$B$1:$R$1,0),FALSE)</f>
        <v>#N/A</v>
      </c>
      <c r="C949" s="238" t="e">
        <f t="shared" si="15"/>
        <v>#N/A</v>
      </c>
      <c r="D949" s="238" t="e">
        <f>IF(AND(VALUE(LEFT($A949,3))=309,LEN($B949)=3),VLOOKUP(VALUE(MID($B949,2,2)),_309_Table1,MATCH(MID($B949,1,1),_309_Table1_ColumnLookup,0),FALSE),
  IF($C949="309 LCR SummaryA",OneYearSCR,IF($C949="309 LCR SummaryB",UltimateSCR,IF(VALUE(LEFT($A949,3))=309,VLOOKUP(VALUE(MID($B949,2,1)),_309_Table1,MATCH(MID($B949,1,1),_309_Table1_ColumnLookup,0),FALSE)
+N("309"),
  IF(VALUE(LEFT($A949,3))=310,VLOOKUP(VALUE(MID($B949,2,1)),_310_Table1,MATCH(MID($B949,1,1),_310_Table1_ColumnLookup,0),FALSE)
+N("310"),
  IF(AND(VALUE(LEFT($A949,3))=311,LEN($I949)=4),VLOOKUP($I949,_311_Table1,MATCH($B949,_311_Table1_ColumnLookup,0),FALSE),
  IF(AND(VALUE(LEFT($A949,3))=311,OR($B949="I2",$B949="J2",$B949="K2",$B949="L2")),VLOOKUP('311'!$G$58,_311_Table1,MATCH(MID($B949,1,1),_311_Table1_ColumnLookup,0),FALSE),
  IF(AND(VALUE(LEFT($A949,3))=311,RIGHT($B949,5)="Total"),VLOOKUP('311'!$G$59,_311_Table1,MATCH(MID($B949,1,1),_311_Table1_ColumnLookup,0),FALSE),
  IF(VALUE(LEFT($A949,3))=311,VLOOKUP(VALUE(MID($B949,2,1)),_311_Table1,MATCH(MID($B949,1,1),_311_Table1_ColumnLookup,0),FALSE)
+N("311"),
  IF(AND(VALUE(LEFT($A949,3))=312,LEFT($G949,10)="Unincepted",$B949="G "),VLOOKUP(" ULO",_312_Table1,MATCH('312'!$N$16,_312_Table1_ColumnLookup,0),FALSE),
  IF(AND(VALUE(LEFT($A949,3))=312,LEFT($G949,10)="Unincepted",$B949="O "),VLOOKUP(" ULO",_312_Table1,MATCH('312'!$V$16,_312_Table1_ColumnLookup,0),FALSE),
  IF(AND(VALUE(LEFT($A949,3))=312,LEFT($G949,10)="Unincepted",$B949="Q "),VLOOKUP(" ULO",_312_Table1,MATCH('312'!$X$16,_312_Table1_ColumnLookup,0),FALSE),
  IF(AND(VALUE(LEFT($A949,3))=312,LEFT($G949,10)="Unincepted"),VLOOKUP(" ULO",_312_Table1,MATCH(LEFT($B949,1),_312_Table1_ColumnLookup,0),FALSE),
  IF(AND(VALUE(LEFT($A949,3))=312,LEFT($G949,5)="Total",$B949="G "),VLOOKUP('312'!$F$80,_312_Table1,MATCH('312'!$N$16,_312_Table1_ColumnLookup,0),FALSE),
  IF(AND(VALUE(LEFT($A949,3))=312,LEFT($G949,5)="Total",$B949="O "),VLOOKUP('312'!$F$80,_312_Table1,MATCH('312'!$V$16,_312_Table1_ColumnLookup,0),FALSE),
  IF(AND(VALUE(LEFT($A949,3))=312,LEFT($G949,5)="Total",$B949="Q "),VLOOKUP('312'!$F$80,_312_Table1,MATCH('312'!$X$16,_312_Table1_ColumnLookup,0),FALSE),
  IF(AND(VALUE(LEFT($A949,3))=312,LEFT($G949,5)="Total"),VLOOKUP('312'!$F$80,_312_Table1,MATCH(LEFT($B949,1),_312_Table1_ColumnLookup,0),FALSE),
  IF(AND(VALUE(LEFT($A949,3))=312,LEN($I949)=4,$B949="G"),VLOOKUP($I949,_312_Table1,MATCH('312'!$N$16,_312_Table1_ColumnLookup,0),FALSE),
  IF(AND(VALUE(LEFT($A949,3))=312,LEN($I949)=4,$B949="O"),VLOOKUP($I949,_312_Table1,MATCH('312'!$V$16,_312_Table1_ColumnLookup,0),FALSE),
  IF(AND(VALUE(LEFT($A949,3))=312,LEN($I949)=4,$B949="Q"),VLOOKUP($I949,_312_Table1,MATCH('312'!$X$16,_312_Table1_ColumnLookup,0),FALSE),
  IF(AND(VALUE(LEFT($A949,3))=312,LEN($I949)=4),VLOOKUP($I949,_312_Table1,MATCH(LEFT($B949,1),_312_Table1_ColumnLookup,0),FALSE)
+N("312"),
  IF(VALUE(LEFT($A949,3))=313,VLOOKUP(VALUE(MID($B949,2,1)),_313_Table1,MATCH(MID($B949,1,1),_313_Table1_ColumnLookup,0),FALSE)
+N("313"),
  IF(AND(VALUE(LEFT($A949,3))=314,LEN($B949)=3),VLOOKUP(VALUE(MID($B949,2,2)),_314_Table1,MATCH(MID($B949,1,1),_314_Table1_ColumnLookup,0),FALSE),
  IF(VALUE(LEFT($A949,3))=314,VLOOKUP(VALUE(MID($B949,2,1)),_314_Table1,MATCH(MID($B949,1,1),_314_Table1_ColumnLookup,0),FALSE)
+N("314"),
""))))))))))))))))))))))))</f>
        <v>#N/A</v>
      </c>
      <c r="E949" s="238" t="e">
        <f>IF(AND(VALUE(LEFT($A949,3))=309,LEN($B949)=3),VLOOKUP(VALUE(MID($B949,2,2)),_309_Table2,MATCH(MID($B949,1,1),_309_Table2_ColumnLookup,0),FALSE),
  IF($C949="309 LCR SummaryA",OneYearSCR,IF($C949="309 LCR SummaryB",UltimateSCR,IF(VALUE(LEFT($A949,3))=309,VLOOKUP(VALUE(MID($B949,2,1)),_309_Table2,MATCH(MID($B949,1,1),_309_Table2_ColumnLookup,0),FALSE)
+N("309"),
  IF(VALUE(LEFT($A949,3))=310,VLOOKUP(VALUE(MID($B949,2,1)),_310_Table2,MATCH(MID($B949,1,1),_310_Table2_ColumnLookup,0),FALSE)
+N("310"),
  IF(AND(VALUE(LEFT($A949,3))=311,LEN($I949)=4),VLOOKUP($I949,_311_Table2,MATCH($B949,_311_Table2_ColumnLookup,0),FALSE),
  IF(AND(VALUE(LEFT($A949,3))=311,OR($B949="I2",$B949="J2",$B949="K2",$B949="L2")),VLOOKUP('311'!$G$58,_311_Table2,MATCH(MID($B949,1,1),_311_Table2_ColumnLookup,0),FALSE),
  IF(AND(VALUE(LEFT($A949,3))=311,RIGHT($B949,5)="Total"),VLOOKUP('311'!$G$59,_311_Table2,MATCH(MID($B949,1,1),_311_Table2_ColumnLookup,0),FALSE),
  IF(VALUE(LEFT($A949,3))=311,VLOOKUP(VALUE(MID($B949,2,1)),_311_Table2,MATCH(MID($B949,1,1),_311_Table2_ColumnLookup,0),FALSE)
+N("311"),
  IF(AND(VALUE(LEFT($A949,3))=312,LEFT($G949,10)="Unincepted",$B949="G "),VLOOKUP(" ULO",_312_Table2,MATCH('312'!$N$16,_312_Table2_ColumnLookup,0),FALSE),
  IF(AND(VALUE(LEFT($A949,3))=312,LEFT($G949,10)="Unincepted",$B949="O "),VLOOKUP(" ULO",_312_Table2,MATCH('312'!$V$16,_312_Table2_ColumnLookup,0),FALSE),
  IF(AND(VALUE(LEFT($A949,3))=312,LEFT($G949,10)="Unincepted",$B949="Q "),VLOOKUP(" ULO",_312_Table2,MATCH('312'!$X$16,_312_Table2_ColumnLookup,0),FALSE),
  IF(AND(VALUE(LEFT($A949,3))=312,LEFT($G949,10)="Unincepted"),VLOOKUP(" ULO",_312_Table2,MATCH(LEFT($B949,1),_312_Table2_ColumnLookup,0),FALSE),
  IF(AND(VALUE(LEFT($A949,3))=312,LEFT($G949,5)="Total",$B949="G "),VLOOKUP('312'!$F$80,_312_Table2,MATCH('312'!$N$16,_312_Table2_ColumnLookup,0),FALSE),
  IF(AND(VALUE(LEFT($A949,3))=312,LEFT($G949,5)="Total",$B949="O "),VLOOKUP('312'!$F$80,_312_Table2,MATCH('312'!$V$16,_312_Table2_ColumnLookup,0),FALSE),
  IF(AND(VALUE(LEFT($A949,3))=312,LEFT($G949,5)="Total",$B949="Q "),VLOOKUP('312'!$F$80,_312_Table2,MATCH('312'!$X$16,_312_Table2_ColumnLookup,0),FALSE),
  IF(AND(VALUE(LEFT($A949,3))=312,LEFT($G949,5)="Total"),VLOOKUP('312'!$F$80,_312_Table2,MATCH(LEFT($B949,1),_312_Table2_ColumnLookup,0),FALSE),
  IF(AND(VALUE(LEFT($A949,3))=312,LEN($I949)=4,$B949="G"),VLOOKUP($I949,_312_Table2,MATCH('312'!$N$16,_312_Table2_ColumnLookup,0),FALSE),
  IF(AND(VALUE(LEFT($A949,3))=312,LEN($I949)=4,$B949="O"),VLOOKUP($I949,_312_Table2,MATCH('312'!$V$16,_312_Table2_ColumnLookup,0),FALSE),
  IF(AND(VALUE(LEFT($A949,3))=312,LEN($I949)=4,$B949="Q"),VLOOKUP($I949,_312_Table2,MATCH('312'!$X$16,_312_Table2_ColumnLookup,0),FALSE),
  IF(AND(VALUE(LEFT($A949,3))=312,LEN($I949)=4),VLOOKUP($I949,_312_Table2,MATCH(LEFT($B949,1),_312_Table2_ColumnLookup,0),FALSE)
+N("312"),
  IF(VALUE(LEFT($A949,3))=313,VLOOKUP(VALUE(MID($B949,2,1)),_313_Table2,MATCH(MID($B949,1,1),_313_Table2_ColumnLookup,0),FALSE)
+N("313"),
  IF(AND(VALUE(LEFT($A949,3))=314,LEN($B949)=3),VLOOKUP(VALUE(MID($B949,2,2)),_314_Table2,MATCH(MID($B949,1,1),_314_Table2_ColumnLookup,0),FALSE),
  IF(VALUE(LEFT($A949,3))=314,VLOOKUP(VALUE(MID($B949,2,1)),_314_Table2,MATCH(MID($B949,1,1),_314_Table2_ColumnLookup,0),FALSE)
+N("314"),
""))))))))))))))))))))))))</f>
        <v>#N/A</v>
      </c>
      <c r="F949" s="238" t="e">
        <f>IF(AND(VALUE(LEFT($A949,3))=309,LEN($B949)=3),VLOOKUP(VALUE(MID($B949,2,2)),_309_Table3,MATCH(MID($B949,1,1),_309_Table3_ColumnLookup,0),FALSE),
  IF($C949="309 LCR SummaryA",OneYearSCR,IF($C949="309 LCR SummaryB",UltimateSCR,IF(VALUE(LEFT($A949,3))=309,VLOOKUP(VALUE(MID($B949,2,1)),_309_Table3,MATCH(MID($B949,1,1),_309_Table3_ColumnLookup,0),FALSE)
+N("309"),
  IF(VALUE(LEFT($A949,3))=310,VLOOKUP(VALUE(MID($B949,2,1)),_310_Table3,MATCH(MID($B949,1,1),_310_Table3_ColumnLookup,0),FALSE)
+N("310"),
  IF(AND(VALUE(LEFT($A949,3))=311,LEN($I949)=4),VLOOKUP($I949,_311_Table3,MATCH($B949,_311_Table3_ColumnLookup,0),FALSE),
  IF(AND(VALUE(LEFT($A949,3))=311,OR($B949="I2",$B949="J2",$B949="K2",$B949="L2")),VLOOKUP('311'!$G$58,_311_Table3,MATCH(MID($B949,1,1),_311_Table3_ColumnLookup,0),FALSE),
  IF(AND(VALUE(LEFT($A949,3))=311,RIGHT($B949,5)="Total"),VLOOKUP('311'!$G$59,_311_Table3,MATCH(MID($B949,1,1),_311_Table3_ColumnLookup,0),FALSE),
  IF(VALUE(LEFT($A949,3))=311,VLOOKUP(VALUE(MID($B949,2,1)),_311_Table3,MATCH(MID($B949,1,1),_311_Table3_ColumnLookup,0),FALSE)
+N("311"),
  IF(AND(VALUE(LEFT($A949,3))=312,LEFT($G949,10)="Unincepted",$B949="G "),VLOOKUP(" ULO",_312_Table3,MATCH('312'!$N$16,_312_Table3_ColumnLookup,0),FALSE),
  IF(AND(VALUE(LEFT($A949,3))=312,LEFT($G949,10)="Unincepted",$B949="O "),VLOOKUP(" ULO",_312_Table3,MATCH('312'!$V$16,_312_Table3_ColumnLookup,0),FALSE),
  IF(AND(VALUE(LEFT($A949,3))=312,LEFT($G949,10)="Unincepted",$B949="Q "),VLOOKUP(" ULO",_312_Table3,MATCH('312'!$X$16,_312_Table3_ColumnLookup,0),FALSE),
  IF(AND(VALUE(LEFT($A949,3))=312,LEFT($G949,10)="Unincepted"),VLOOKUP(" ULO",_312_Table3,MATCH(LEFT($B949,1),_312_Table3_ColumnLookup,0),FALSE),
  IF(AND(VALUE(LEFT($A949,3))=312,LEFT($G949,5)="Total",$B949="G "),VLOOKUP('312'!$F$80,_312_Table3,MATCH('312'!$N$16,_312_Table3_ColumnLookup,0),FALSE),
  IF(AND(VALUE(LEFT($A949,3))=312,LEFT($G949,5)="Total",$B949="O "),VLOOKUP('312'!$F$80,_312_Table3,MATCH('312'!$V$16,_312_Table3_ColumnLookup,0),FALSE),
  IF(AND(VALUE(LEFT($A949,3))=312,LEFT($G949,5)="Total",$B949="Q "),VLOOKUP('312'!$F$80,_312_Table3,MATCH('312'!$X$16,_312_Table3_ColumnLookup,0),FALSE),
  IF(AND(VALUE(LEFT($A949,3))=312,LEFT($G949,5)="Total"),VLOOKUP('312'!$F$80,_312_Table3,MATCH(LEFT($B949,1),_312_Table3_ColumnLookup,0),FALSE),
  IF(AND(VALUE(LEFT($A949,3))=312,LEN($I949)=4,$B949="G"),VLOOKUP($I949,_312_Table3,MATCH('312'!$N$16,_312_Table3_ColumnLookup,0),FALSE),
  IF(AND(VALUE(LEFT($A949,3))=312,LEN($I949)=4,$B949="O"),VLOOKUP($I949,_312_Table3,MATCH('312'!$V$16,_312_Table3_ColumnLookup,0),FALSE),
  IF(AND(VALUE(LEFT($A949,3))=312,LEN($I949)=4,$B949="Q"),VLOOKUP($I949,_312_Table3,MATCH('312'!$X$16,_312_Table3_ColumnLookup,0),FALSE),
  IF(AND(VALUE(LEFT($A949,3))=312,LEN($I949)=4),VLOOKUP($I949,_312_Table3,MATCH(LEFT($B949,1),_312_Table3_ColumnLookup,0),FALSE)
+N("312"),
  IF(VALUE(LEFT($A949,3))=313,VLOOKUP(VALUE(MID($B949,2,1)),_313_Table3,MATCH(MID($B949,1,1),_313_Table3_ColumnLookup,0),FALSE)
+N("313"),
  IF(AND(VALUE(LEFT($A949,3))=314,LEN($B949)=3),VLOOKUP(VALUE(MID($B949,2,2)),_314_Table3,MATCH(MID($B949,1,1),_314_Table3_ColumnLookup,0),FALSE),
  IF(VALUE(LEFT($A949,3))=314,VLOOKUP(VALUE(MID($B949,2,1)),_314_Table3,MATCH(MID($B949,1,1),_314_Table3_ColumnLookup,0),FALSE)
+N("314"),
""))))))))))))))))))))))))</f>
        <v>#N/A</v>
      </c>
      <c r="H949" s="321" t="str">
        <f>IFERROR(
IF(ISERROR($D949)=FALSE,$D949,IF(ISERROR($E949)=FALSE,$E949,IF(ISERROR($F949)=FALSE,$F949
+N("012 checkboxes"),
IF(
IF(OR(LEFT($A949,9)="Syndicate",LEFT($A949,12)="NewSyndicate"),VLOOKUP($A949,'012'!$J:$ZW,MATCH("Link to button",'012'!$J$1:$ZW$1,0),0)
+N("309 checkbox"),
IF($C949="309 LCR Summary0",VLOOKUP("Notes990",'309'!$P:$ZZ,MATCH("Link to button",'309'!$P$1:$ZZ$1,0),0)
+N("313 checkboxes"),
IF($C949="313 Financial Information0LcmVsScr",IF($C949="309 LCR Summary0",VLOOKUP("LcmVsScr",'309'!$N:$ZZ,MATCH("Link to button",'309'!$N$1:$ZZ$1,0),0),
IF($C949="313 Financial Information0LcrDocAttached",IF($C949="309 LCR Summary0",VLOOKUP("LcrDocAttached",'309'!$N:$ZZ,MATCH("Link to button",'309'!$N$1:$ZZ$1,0),
0)))))))=1,TRUE,FALSE)
))),"")</f>
        <v/>
      </c>
    </row>
    <row r="950" spans="1:8">
      <c r="A950" s="237" t="e">
        <f>VLOOKUP($G950,CSVLookups!$B:$R,MATCH(A$1,CSVLookups!$B$1:$R$1,0),FALSE)</f>
        <v>#N/A</v>
      </c>
      <c r="B950" s="237" t="e">
        <f>VLOOKUP($G950,CSVLookups!$B:$R,MATCH(B$1,CSVLookups!$B$1:$R$1,0),FALSE)</f>
        <v>#N/A</v>
      </c>
      <c r="C950" s="238" t="e">
        <f t="shared" si="15"/>
        <v>#N/A</v>
      </c>
      <c r="D950" s="238" t="e">
        <f>IF(AND(VALUE(LEFT($A950,3))=309,LEN($B950)=3),VLOOKUP(VALUE(MID($B950,2,2)),_309_Table1,MATCH(MID($B950,1,1),_309_Table1_ColumnLookup,0),FALSE),
  IF($C950="309 LCR SummaryA",OneYearSCR,IF($C950="309 LCR SummaryB",UltimateSCR,IF(VALUE(LEFT($A950,3))=309,VLOOKUP(VALUE(MID($B950,2,1)),_309_Table1,MATCH(MID($B950,1,1),_309_Table1_ColumnLookup,0),FALSE)
+N("309"),
  IF(VALUE(LEFT($A950,3))=310,VLOOKUP(VALUE(MID($B950,2,1)),_310_Table1,MATCH(MID($B950,1,1),_310_Table1_ColumnLookup,0),FALSE)
+N("310"),
  IF(AND(VALUE(LEFT($A950,3))=311,LEN($I950)=4),VLOOKUP($I950,_311_Table1,MATCH($B950,_311_Table1_ColumnLookup,0),FALSE),
  IF(AND(VALUE(LEFT($A950,3))=311,OR($B950="I2",$B950="J2",$B950="K2",$B950="L2")),VLOOKUP('311'!$G$58,_311_Table1,MATCH(MID($B950,1,1),_311_Table1_ColumnLookup,0),FALSE),
  IF(AND(VALUE(LEFT($A950,3))=311,RIGHT($B950,5)="Total"),VLOOKUP('311'!$G$59,_311_Table1,MATCH(MID($B950,1,1),_311_Table1_ColumnLookup,0),FALSE),
  IF(VALUE(LEFT($A950,3))=311,VLOOKUP(VALUE(MID($B950,2,1)),_311_Table1,MATCH(MID($B950,1,1),_311_Table1_ColumnLookup,0),FALSE)
+N("311"),
  IF(AND(VALUE(LEFT($A950,3))=312,LEFT($G950,10)="Unincepted",$B950="G "),VLOOKUP(" ULO",_312_Table1,MATCH('312'!$N$16,_312_Table1_ColumnLookup,0),FALSE),
  IF(AND(VALUE(LEFT($A950,3))=312,LEFT($G950,10)="Unincepted",$B950="O "),VLOOKUP(" ULO",_312_Table1,MATCH('312'!$V$16,_312_Table1_ColumnLookup,0),FALSE),
  IF(AND(VALUE(LEFT($A950,3))=312,LEFT($G950,10)="Unincepted",$B950="Q "),VLOOKUP(" ULO",_312_Table1,MATCH('312'!$X$16,_312_Table1_ColumnLookup,0),FALSE),
  IF(AND(VALUE(LEFT($A950,3))=312,LEFT($G950,10)="Unincepted"),VLOOKUP(" ULO",_312_Table1,MATCH(LEFT($B950,1),_312_Table1_ColumnLookup,0),FALSE),
  IF(AND(VALUE(LEFT($A950,3))=312,LEFT($G950,5)="Total",$B950="G "),VLOOKUP('312'!$F$80,_312_Table1,MATCH('312'!$N$16,_312_Table1_ColumnLookup,0),FALSE),
  IF(AND(VALUE(LEFT($A950,3))=312,LEFT($G950,5)="Total",$B950="O "),VLOOKUP('312'!$F$80,_312_Table1,MATCH('312'!$V$16,_312_Table1_ColumnLookup,0),FALSE),
  IF(AND(VALUE(LEFT($A950,3))=312,LEFT($G950,5)="Total",$B950="Q "),VLOOKUP('312'!$F$80,_312_Table1,MATCH('312'!$X$16,_312_Table1_ColumnLookup,0),FALSE),
  IF(AND(VALUE(LEFT($A950,3))=312,LEFT($G950,5)="Total"),VLOOKUP('312'!$F$80,_312_Table1,MATCH(LEFT($B950,1),_312_Table1_ColumnLookup,0),FALSE),
  IF(AND(VALUE(LEFT($A950,3))=312,LEN($I950)=4,$B950="G"),VLOOKUP($I950,_312_Table1,MATCH('312'!$N$16,_312_Table1_ColumnLookup,0),FALSE),
  IF(AND(VALUE(LEFT($A950,3))=312,LEN($I950)=4,$B950="O"),VLOOKUP($I950,_312_Table1,MATCH('312'!$V$16,_312_Table1_ColumnLookup,0),FALSE),
  IF(AND(VALUE(LEFT($A950,3))=312,LEN($I950)=4,$B950="Q"),VLOOKUP($I950,_312_Table1,MATCH('312'!$X$16,_312_Table1_ColumnLookup,0),FALSE),
  IF(AND(VALUE(LEFT($A950,3))=312,LEN($I950)=4),VLOOKUP($I950,_312_Table1,MATCH(LEFT($B950,1),_312_Table1_ColumnLookup,0),FALSE)
+N("312"),
  IF(VALUE(LEFT($A950,3))=313,VLOOKUP(VALUE(MID($B950,2,1)),_313_Table1,MATCH(MID($B950,1,1),_313_Table1_ColumnLookup,0),FALSE)
+N("313"),
  IF(AND(VALUE(LEFT($A950,3))=314,LEN($B950)=3),VLOOKUP(VALUE(MID($B950,2,2)),_314_Table1,MATCH(MID($B950,1,1),_314_Table1_ColumnLookup,0),FALSE),
  IF(VALUE(LEFT($A950,3))=314,VLOOKUP(VALUE(MID($B950,2,1)),_314_Table1,MATCH(MID($B950,1,1),_314_Table1_ColumnLookup,0),FALSE)
+N("314"),
""))))))))))))))))))))))))</f>
        <v>#N/A</v>
      </c>
      <c r="E950" s="238" t="e">
        <f>IF(AND(VALUE(LEFT($A950,3))=309,LEN($B950)=3),VLOOKUP(VALUE(MID($B950,2,2)),_309_Table2,MATCH(MID($B950,1,1),_309_Table2_ColumnLookup,0),FALSE),
  IF($C950="309 LCR SummaryA",OneYearSCR,IF($C950="309 LCR SummaryB",UltimateSCR,IF(VALUE(LEFT($A950,3))=309,VLOOKUP(VALUE(MID($B950,2,1)),_309_Table2,MATCH(MID($B950,1,1),_309_Table2_ColumnLookup,0),FALSE)
+N("309"),
  IF(VALUE(LEFT($A950,3))=310,VLOOKUP(VALUE(MID($B950,2,1)),_310_Table2,MATCH(MID($B950,1,1),_310_Table2_ColumnLookup,0),FALSE)
+N("310"),
  IF(AND(VALUE(LEFT($A950,3))=311,LEN($I950)=4),VLOOKUP($I950,_311_Table2,MATCH($B950,_311_Table2_ColumnLookup,0),FALSE),
  IF(AND(VALUE(LEFT($A950,3))=311,OR($B950="I2",$B950="J2",$B950="K2",$B950="L2")),VLOOKUP('311'!$G$58,_311_Table2,MATCH(MID($B950,1,1),_311_Table2_ColumnLookup,0),FALSE),
  IF(AND(VALUE(LEFT($A950,3))=311,RIGHT($B950,5)="Total"),VLOOKUP('311'!$G$59,_311_Table2,MATCH(MID($B950,1,1),_311_Table2_ColumnLookup,0),FALSE),
  IF(VALUE(LEFT($A950,3))=311,VLOOKUP(VALUE(MID($B950,2,1)),_311_Table2,MATCH(MID($B950,1,1),_311_Table2_ColumnLookup,0),FALSE)
+N("311"),
  IF(AND(VALUE(LEFT($A950,3))=312,LEFT($G950,10)="Unincepted",$B950="G "),VLOOKUP(" ULO",_312_Table2,MATCH('312'!$N$16,_312_Table2_ColumnLookup,0),FALSE),
  IF(AND(VALUE(LEFT($A950,3))=312,LEFT($G950,10)="Unincepted",$B950="O "),VLOOKUP(" ULO",_312_Table2,MATCH('312'!$V$16,_312_Table2_ColumnLookup,0),FALSE),
  IF(AND(VALUE(LEFT($A950,3))=312,LEFT($G950,10)="Unincepted",$B950="Q "),VLOOKUP(" ULO",_312_Table2,MATCH('312'!$X$16,_312_Table2_ColumnLookup,0),FALSE),
  IF(AND(VALUE(LEFT($A950,3))=312,LEFT($G950,10)="Unincepted"),VLOOKUP(" ULO",_312_Table2,MATCH(LEFT($B950,1),_312_Table2_ColumnLookup,0),FALSE),
  IF(AND(VALUE(LEFT($A950,3))=312,LEFT($G950,5)="Total",$B950="G "),VLOOKUP('312'!$F$80,_312_Table2,MATCH('312'!$N$16,_312_Table2_ColumnLookup,0),FALSE),
  IF(AND(VALUE(LEFT($A950,3))=312,LEFT($G950,5)="Total",$B950="O "),VLOOKUP('312'!$F$80,_312_Table2,MATCH('312'!$V$16,_312_Table2_ColumnLookup,0),FALSE),
  IF(AND(VALUE(LEFT($A950,3))=312,LEFT($G950,5)="Total",$B950="Q "),VLOOKUP('312'!$F$80,_312_Table2,MATCH('312'!$X$16,_312_Table2_ColumnLookup,0),FALSE),
  IF(AND(VALUE(LEFT($A950,3))=312,LEFT($G950,5)="Total"),VLOOKUP('312'!$F$80,_312_Table2,MATCH(LEFT($B950,1),_312_Table2_ColumnLookup,0),FALSE),
  IF(AND(VALUE(LEFT($A950,3))=312,LEN($I950)=4,$B950="G"),VLOOKUP($I950,_312_Table2,MATCH('312'!$N$16,_312_Table2_ColumnLookup,0),FALSE),
  IF(AND(VALUE(LEFT($A950,3))=312,LEN($I950)=4,$B950="O"),VLOOKUP($I950,_312_Table2,MATCH('312'!$V$16,_312_Table2_ColumnLookup,0),FALSE),
  IF(AND(VALUE(LEFT($A950,3))=312,LEN($I950)=4,$B950="Q"),VLOOKUP($I950,_312_Table2,MATCH('312'!$X$16,_312_Table2_ColumnLookup,0),FALSE),
  IF(AND(VALUE(LEFT($A950,3))=312,LEN($I950)=4),VLOOKUP($I950,_312_Table2,MATCH(LEFT($B950,1),_312_Table2_ColumnLookup,0),FALSE)
+N("312"),
  IF(VALUE(LEFT($A950,3))=313,VLOOKUP(VALUE(MID($B950,2,1)),_313_Table2,MATCH(MID($B950,1,1),_313_Table2_ColumnLookup,0),FALSE)
+N("313"),
  IF(AND(VALUE(LEFT($A950,3))=314,LEN($B950)=3),VLOOKUP(VALUE(MID($B950,2,2)),_314_Table2,MATCH(MID($B950,1,1),_314_Table2_ColumnLookup,0),FALSE),
  IF(VALUE(LEFT($A950,3))=314,VLOOKUP(VALUE(MID($B950,2,1)),_314_Table2,MATCH(MID($B950,1,1),_314_Table2_ColumnLookup,0),FALSE)
+N("314"),
""))))))))))))))))))))))))</f>
        <v>#N/A</v>
      </c>
      <c r="F950" s="238" t="e">
        <f>IF(AND(VALUE(LEFT($A950,3))=309,LEN($B950)=3),VLOOKUP(VALUE(MID($B950,2,2)),_309_Table3,MATCH(MID($B950,1,1),_309_Table3_ColumnLookup,0),FALSE),
  IF($C950="309 LCR SummaryA",OneYearSCR,IF($C950="309 LCR SummaryB",UltimateSCR,IF(VALUE(LEFT($A950,3))=309,VLOOKUP(VALUE(MID($B950,2,1)),_309_Table3,MATCH(MID($B950,1,1),_309_Table3_ColumnLookup,0),FALSE)
+N("309"),
  IF(VALUE(LEFT($A950,3))=310,VLOOKUP(VALUE(MID($B950,2,1)),_310_Table3,MATCH(MID($B950,1,1),_310_Table3_ColumnLookup,0),FALSE)
+N("310"),
  IF(AND(VALUE(LEFT($A950,3))=311,LEN($I950)=4),VLOOKUP($I950,_311_Table3,MATCH($B950,_311_Table3_ColumnLookup,0),FALSE),
  IF(AND(VALUE(LEFT($A950,3))=311,OR($B950="I2",$B950="J2",$B950="K2",$B950="L2")),VLOOKUP('311'!$G$58,_311_Table3,MATCH(MID($B950,1,1),_311_Table3_ColumnLookup,0),FALSE),
  IF(AND(VALUE(LEFT($A950,3))=311,RIGHT($B950,5)="Total"),VLOOKUP('311'!$G$59,_311_Table3,MATCH(MID($B950,1,1),_311_Table3_ColumnLookup,0),FALSE),
  IF(VALUE(LEFT($A950,3))=311,VLOOKUP(VALUE(MID($B950,2,1)),_311_Table3,MATCH(MID($B950,1,1),_311_Table3_ColumnLookup,0),FALSE)
+N("311"),
  IF(AND(VALUE(LEFT($A950,3))=312,LEFT($G950,10)="Unincepted",$B950="G "),VLOOKUP(" ULO",_312_Table3,MATCH('312'!$N$16,_312_Table3_ColumnLookup,0),FALSE),
  IF(AND(VALUE(LEFT($A950,3))=312,LEFT($G950,10)="Unincepted",$B950="O "),VLOOKUP(" ULO",_312_Table3,MATCH('312'!$V$16,_312_Table3_ColumnLookup,0),FALSE),
  IF(AND(VALUE(LEFT($A950,3))=312,LEFT($G950,10)="Unincepted",$B950="Q "),VLOOKUP(" ULO",_312_Table3,MATCH('312'!$X$16,_312_Table3_ColumnLookup,0),FALSE),
  IF(AND(VALUE(LEFT($A950,3))=312,LEFT($G950,10)="Unincepted"),VLOOKUP(" ULO",_312_Table3,MATCH(LEFT($B950,1),_312_Table3_ColumnLookup,0),FALSE),
  IF(AND(VALUE(LEFT($A950,3))=312,LEFT($G950,5)="Total",$B950="G "),VLOOKUP('312'!$F$80,_312_Table3,MATCH('312'!$N$16,_312_Table3_ColumnLookup,0),FALSE),
  IF(AND(VALUE(LEFT($A950,3))=312,LEFT($G950,5)="Total",$B950="O "),VLOOKUP('312'!$F$80,_312_Table3,MATCH('312'!$V$16,_312_Table3_ColumnLookup,0),FALSE),
  IF(AND(VALUE(LEFT($A950,3))=312,LEFT($G950,5)="Total",$B950="Q "),VLOOKUP('312'!$F$80,_312_Table3,MATCH('312'!$X$16,_312_Table3_ColumnLookup,0),FALSE),
  IF(AND(VALUE(LEFT($A950,3))=312,LEFT($G950,5)="Total"),VLOOKUP('312'!$F$80,_312_Table3,MATCH(LEFT($B950,1),_312_Table3_ColumnLookup,0),FALSE),
  IF(AND(VALUE(LEFT($A950,3))=312,LEN($I950)=4,$B950="G"),VLOOKUP($I950,_312_Table3,MATCH('312'!$N$16,_312_Table3_ColumnLookup,0),FALSE),
  IF(AND(VALUE(LEFT($A950,3))=312,LEN($I950)=4,$B950="O"),VLOOKUP($I950,_312_Table3,MATCH('312'!$V$16,_312_Table3_ColumnLookup,0),FALSE),
  IF(AND(VALUE(LEFT($A950,3))=312,LEN($I950)=4,$B950="Q"),VLOOKUP($I950,_312_Table3,MATCH('312'!$X$16,_312_Table3_ColumnLookup,0),FALSE),
  IF(AND(VALUE(LEFT($A950,3))=312,LEN($I950)=4),VLOOKUP($I950,_312_Table3,MATCH(LEFT($B950,1),_312_Table3_ColumnLookup,0),FALSE)
+N("312"),
  IF(VALUE(LEFT($A950,3))=313,VLOOKUP(VALUE(MID($B950,2,1)),_313_Table3,MATCH(MID($B950,1,1),_313_Table3_ColumnLookup,0),FALSE)
+N("313"),
  IF(AND(VALUE(LEFT($A950,3))=314,LEN($B950)=3),VLOOKUP(VALUE(MID($B950,2,2)),_314_Table3,MATCH(MID($B950,1,1),_314_Table3_ColumnLookup,0),FALSE),
  IF(VALUE(LEFT($A950,3))=314,VLOOKUP(VALUE(MID($B950,2,1)),_314_Table3,MATCH(MID($B950,1,1),_314_Table3_ColumnLookup,0),FALSE)
+N("314"),
""))))))))))))))))))))))))</f>
        <v>#N/A</v>
      </c>
      <c r="H950" s="321" t="str">
        <f>IFERROR(
IF(ISERROR($D950)=FALSE,$D950,IF(ISERROR($E950)=FALSE,$E950,IF(ISERROR($F950)=FALSE,$F950
+N("012 checkboxes"),
IF(
IF(OR(LEFT($A950,9)="Syndicate",LEFT($A950,12)="NewSyndicate"),VLOOKUP($A950,'012'!$J:$ZW,MATCH("Link to button",'012'!$J$1:$ZW$1,0),0)
+N("309 checkbox"),
IF($C950="309 LCR Summary0",VLOOKUP("Notes990",'309'!$P:$ZZ,MATCH("Link to button",'309'!$P$1:$ZZ$1,0),0)
+N("313 checkboxes"),
IF($C950="313 Financial Information0LcmVsScr",IF($C950="309 LCR Summary0",VLOOKUP("LcmVsScr",'309'!$N:$ZZ,MATCH("Link to button",'309'!$N$1:$ZZ$1,0),0),
IF($C950="313 Financial Information0LcrDocAttached",IF($C950="309 LCR Summary0",VLOOKUP("LcrDocAttached",'309'!$N:$ZZ,MATCH("Link to button",'309'!$N$1:$ZZ$1,0),
0)))))))=1,TRUE,FALSE)
))),"")</f>
        <v/>
      </c>
    </row>
    <row r="951" spans="1:8">
      <c r="A951" s="237" t="e">
        <f>VLOOKUP($G951,CSVLookups!$B:$R,MATCH(A$1,CSVLookups!$B$1:$R$1,0),FALSE)</f>
        <v>#N/A</v>
      </c>
      <c r="B951" s="237" t="e">
        <f>VLOOKUP($G951,CSVLookups!$B:$R,MATCH(B$1,CSVLookups!$B$1:$R$1,0),FALSE)</f>
        <v>#N/A</v>
      </c>
      <c r="C951" s="238" t="e">
        <f t="shared" si="15"/>
        <v>#N/A</v>
      </c>
      <c r="D951" s="238" t="e">
        <f>IF(AND(VALUE(LEFT($A951,3))=309,LEN($B951)=3),VLOOKUP(VALUE(MID($B951,2,2)),_309_Table1,MATCH(MID($B951,1,1),_309_Table1_ColumnLookup,0),FALSE),
  IF($C951="309 LCR SummaryA",OneYearSCR,IF($C951="309 LCR SummaryB",UltimateSCR,IF(VALUE(LEFT($A951,3))=309,VLOOKUP(VALUE(MID($B951,2,1)),_309_Table1,MATCH(MID($B951,1,1),_309_Table1_ColumnLookup,0),FALSE)
+N("309"),
  IF(VALUE(LEFT($A951,3))=310,VLOOKUP(VALUE(MID($B951,2,1)),_310_Table1,MATCH(MID($B951,1,1),_310_Table1_ColumnLookup,0),FALSE)
+N("310"),
  IF(AND(VALUE(LEFT($A951,3))=311,LEN($I951)=4),VLOOKUP($I951,_311_Table1,MATCH($B951,_311_Table1_ColumnLookup,0),FALSE),
  IF(AND(VALUE(LEFT($A951,3))=311,OR($B951="I2",$B951="J2",$B951="K2",$B951="L2")),VLOOKUP('311'!$G$58,_311_Table1,MATCH(MID($B951,1,1),_311_Table1_ColumnLookup,0),FALSE),
  IF(AND(VALUE(LEFT($A951,3))=311,RIGHT($B951,5)="Total"),VLOOKUP('311'!$G$59,_311_Table1,MATCH(MID($B951,1,1),_311_Table1_ColumnLookup,0),FALSE),
  IF(VALUE(LEFT($A951,3))=311,VLOOKUP(VALUE(MID($B951,2,1)),_311_Table1,MATCH(MID($B951,1,1),_311_Table1_ColumnLookup,0),FALSE)
+N("311"),
  IF(AND(VALUE(LEFT($A951,3))=312,LEFT($G951,10)="Unincepted",$B951="G "),VLOOKUP(" ULO",_312_Table1,MATCH('312'!$N$16,_312_Table1_ColumnLookup,0),FALSE),
  IF(AND(VALUE(LEFT($A951,3))=312,LEFT($G951,10)="Unincepted",$B951="O "),VLOOKUP(" ULO",_312_Table1,MATCH('312'!$V$16,_312_Table1_ColumnLookup,0),FALSE),
  IF(AND(VALUE(LEFT($A951,3))=312,LEFT($G951,10)="Unincepted",$B951="Q "),VLOOKUP(" ULO",_312_Table1,MATCH('312'!$X$16,_312_Table1_ColumnLookup,0),FALSE),
  IF(AND(VALUE(LEFT($A951,3))=312,LEFT($G951,10)="Unincepted"),VLOOKUP(" ULO",_312_Table1,MATCH(LEFT($B951,1),_312_Table1_ColumnLookup,0),FALSE),
  IF(AND(VALUE(LEFT($A951,3))=312,LEFT($G951,5)="Total",$B951="G "),VLOOKUP('312'!$F$80,_312_Table1,MATCH('312'!$N$16,_312_Table1_ColumnLookup,0),FALSE),
  IF(AND(VALUE(LEFT($A951,3))=312,LEFT($G951,5)="Total",$B951="O "),VLOOKUP('312'!$F$80,_312_Table1,MATCH('312'!$V$16,_312_Table1_ColumnLookup,0),FALSE),
  IF(AND(VALUE(LEFT($A951,3))=312,LEFT($G951,5)="Total",$B951="Q "),VLOOKUP('312'!$F$80,_312_Table1,MATCH('312'!$X$16,_312_Table1_ColumnLookup,0),FALSE),
  IF(AND(VALUE(LEFT($A951,3))=312,LEFT($G951,5)="Total"),VLOOKUP('312'!$F$80,_312_Table1,MATCH(LEFT($B951,1),_312_Table1_ColumnLookup,0),FALSE),
  IF(AND(VALUE(LEFT($A951,3))=312,LEN($I951)=4,$B951="G"),VLOOKUP($I951,_312_Table1,MATCH('312'!$N$16,_312_Table1_ColumnLookup,0),FALSE),
  IF(AND(VALUE(LEFT($A951,3))=312,LEN($I951)=4,$B951="O"),VLOOKUP($I951,_312_Table1,MATCH('312'!$V$16,_312_Table1_ColumnLookup,0),FALSE),
  IF(AND(VALUE(LEFT($A951,3))=312,LEN($I951)=4,$B951="Q"),VLOOKUP($I951,_312_Table1,MATCH('312'!$X$16,_312_Table1_ColumnLookup,0),FALSE),
  IF(AND(VALUE(LEFT($A951,3))=312,LEN($I951)=4),VLOOKUP($I951,_312_Table1,MATCH(LEFT($B951,1),_312_Table1_ColumnLookup,0),FALSE)
+N("312"),
  IF(VALUE(LEFT($A951,3))=313,VLOOKUP(VALUE(MID($B951,2,1)),_313_Table1,MATCH(MID($B951,1,1),_313_Table1_ColumnLookup,0),FALSE)
+N("313"),
  IF(AND(VALUE(LEFT($A951,3))=314,LEN($B951)=3),VLOOKUP(VALUE(MID($B951,2,2)),_314_Table1,MATCH(MID($B951,1,1),_314_Table1_ColumnLookup,0),FALSE),
  IF(VALUE(LEFT($A951,3))=314,VLOOKUP(VALUE(MID($B951,2,1)),_314_Table1,MATCH(MID($B951,1,1),_314_Table1_ColumnLookup,0),FALSE)
+N("314"),
""))))))))))))))))))))))))</f>
        <v>#N/A</v>
      </c>
      <c r="E951" s="238" t="e">
        <f>IF(AND(VALUE(LEFT($A951,3))=309,LEN($B951)=3),VLOOKUP(VALUE(MID($B951,2,2)),_309_Table2,MATCH(MID($B951,1,1),_309_Table2_ColumnLookup,0),FALSE),
  IF($C951="309 LCR SummaryA",OneYearSCR,IF($C951="309 LCR SummaryB",UltimateSCR,IF(VALUE(LEFT($A951,3))=309,VLOOKUP(VALUE(MID($B951,2,1)),_309_Table2,MATCH(MID($B951,1,1),_309_Table2_ColumnLookup,0),FALSE)
+N("309"),
  IF(VALUE(LEFT($A951,3))=310,VLOOKUP(VALUE(MID($B951,2,1)),_310_Table2,MATCH(MID($B951,1,1),_310_Table2_ColumnLookup,0),FALSE)
+N("310"),
  IF(AND(VALUE(LEFT($A951,3))=311,LEN($I951)=4),VLOOKUP($I951,_311_Table2,MATCH($B951,_311_Table2_ColumnLookup,0),FALSE),
  IF(AND(VALUE(LEFT($A951,3))=311,OR($B951="I2",$B951="J2",$B951="K2",$B951="L2")),VLOOKUP('311'!$G$58,_311_Table2,MATCH(MID($B951,1,1),_311_Table2_ColumnLookup,0),FALSE),
  IF(AND(VALUE(LEFT($A951,3))=311,RIGHT($B951,5)="Total"),VLOOKUP('311'!$G$59,_311_Table2,MATCH(MID($B951,1,1),_311_Table2_ColumnLookup,0),FALSE),
  IF(VALUE(LEFT($A951,3))=311,VLOOKUP(VALUE(MID($B951,2,1)),_311_Table2,MATCH(MID($B951,1,1),_311_Table2_ColumnLookup,0),FALSE)
+N("311"),
  IF(AND(VALUE(LEFT($A951,3))=312,LEFT($G951,10)="Unincepted",$B951="G "),VLOOKUP(" ULO",_312_Table2,MATCH('312'!$N$16,_312_Table2_ColumnLookup,0),FALSE),
  IF(AND(VALUE(LEFT($A951,3))=312,LEFT($G951,10)="Unincepted",$B951="O "),VLOOKUP(" ULO",_312_Table2,MATCH('312'!$V$16,_312_Table2_ColumnLookup,0),FALSE),
  IF(AND(VALUE(LEFT($A951,3))=312,LEFT($G951,10)="Unincepted",$B951="Q "),VLOOKUP(" ULO",_312_Table2,MATCH('312'!$X$16,_312_Table2_ColumnLookup,0),FALSE),
  IF(AND(VALUE(LEFT($A951,3))=312,LEFT($G951,10)="Unincepted"),VLOOKUP(" ULO",_312_Table2,MATCH(LEFT($B951,1),_312_Table2_ColumnLookup,0),FALSE),
  IF(AND(VALUE(LEFT($A951,3))=312,LEFT($G951,5)="Total",$B951="G "),VLOOKUP('312'!$F$80,_312_Table2,MATCH('312'!$N$16,_312_Table2_ColumnLookup,0),FALSE),
  IF(AND(VALUE(LEFT($A951,3))=312,LEFT($G951,5)="Total",$B951="O "),VLOOKUP('312'!$F$80,_312_Table2,MATCH('312'!$V$16,_312_Table2_ColumnLookup,0),FALSE),
  IF(AND(VALUE(LEFT($A951,3))=312,LEFT($G951,5)="Total",$B951="Q "),VLOOKUP('312'!$F$80,_312_Table2,MATCH('312'!$X$16,_312_Table2_ColumnLookup,0),FALSE),
  IF(AND(VALUE(LEFT($A951,3))=312,LEFT($G951,5)="Total"),VLOOKUP('312'!$F$80,_312_Table2,MATCH(LEFT($B951,1),_312_Table2_ColumnLookup,0),FALSE),
  IF(AND(VALUE(LEFT($A951,3))=312,LEN($I951)=4,$B951="G"),VLOOKUP($I951,_312_Table2,MATCH('312'!$N$16,_312_Table2_ColumnLookup,0),FALSE),
  IF(AND(VALUE(LEFT($A951,3))=312,LEN($I951)=4,$B951="O"),VLOOKUP($I951,_312_Table2,MATCH('312'!$V$16,_312_Table2_ColumnLookup,0),FALSE),
  IF(AND(VALUE(LEFT($A951,3))=312,LEN($I951)=4,$B951="Q"),VLOOKUP($I951,_312_Table2,MATCH('312'!$X$16,_312_Table2_ColumnLookup,0),FALSE),
  IF(AND(VALUE(LEFT($A951,3))=312,LEN($I951)=4),VLOOKUP($I951,_312_Table2,MATCH(LEFT($B951,1),_312_Table2_ColumnLookup,0),FALSE)
+N("312"),
  IF(VALUE(LEFT($A951,3))=313,VLOOKUP(VALUE(MID($B951,2,1)),_313_Table2,MATCH(MID($B951,1,1),_313_Table2_ColumnLookup,0),FALSE)
+N("313"),
  IF(AND(VALUE(LEFT($A951,3))=314,LEN($B951)=3),VLOOKUP(VALUE(MID($B951,2,2)),_314_Table2,MATCH(MID($B951,1,1),_314_Table2_ColumnLookup,0),FALSE),
  IF(VALUE(LEFT($A951,3))=314,VLOOKUP(VALUE(MID($B951,2,1)),_314_Table2,MATCH(MID($B951,1,1),_314_Table2_ColumnLookup,0),FALSE)
+N("314"),
""))))))))))))))))))))))))</f>
        <v>#N/A</v>
      </c>
      <c r="F951" s="238" t="e">
        <f>IF(AND(VALUE(LEFT($A951,3))=309,LEN($B951)=3),VLOOKUP(VALUE(MID($B951,2,2)),_309_Table3,MATCH(MID($B951,1,1),_309_Table3_ColumnLookup,0),FALSE),
  IF($C951="309 LCR SummaryA",OneYearSCR,IF($C951="309 LCR SummaryB",UltimateSCR,IF(VALUE(LEFT($A951,3))=309,VLOOKUP(VALUE(MID($B951,2,1)),_309_Table3,MATCH(MID($B951,1,1),_309_Table3_ColumnLookup,0),FALSE)
+N("309"),
  IF(VALUE(LEFT($A951,3))=310,VLOOKUP(VALUE(MID($B951,2,1)),_310_Table3,MATCH(MID($B951,1,1),_310_Table3_ColumnLookup,0),FALSE)
+N("310"),
  IF(AND(VALUE(LEFT($A951,3))=311,LEN($I951)=4),VLOOKUP($I951,_311_Table3,MATCH($B951,_311_Table3_ColumnLookup,0),FALSE),
  IF(AND(VALUE(LEFT($A951,3))=311,OR($B951="I2",$B951="J2",$B951="K2",$B951="L2")),VLOOKUP('311'!$G$58,_311_Table3,MATCH(MID($B951,1,1),_311_Table3_ColumnLookup,0),FALSE),
  IF(AND(VALUE(LEFT($A951,3))=311,RIGHT($B951,5)="Total"),VLOOKUP('311'!$G$59,_311_Table3,MATCH(MID($B951,1,1),_311_Table3_ColumnLookup,0),FALSE),
  IF(VALUE(LEFT($A951,3))=311,VLOOKUP(VALUE(MID($B951,2,1)),_311_Table3,MATCH(MID($B951,1,1),_311_Table3_ColumnLookup,0),FALSE)
+N("311"),
  IF(AND(VALUE(LEFT($A951,3))=312,LEFT($G951,10)="Unincepted",$B951="G "),VLOOKUP(" ULO",_312_Table3,MATCH('312'!$N$16,_312_Table3_ColumnLookup,0),FALSE),
  IF(AND(VALUE(LEFT($A951,3))=312,LEFT($G951,10)="Unincepted",$B951="O "),VLOOKUP(" ULO",_312_Table3,MATCH('312'!$V$16,_312_Table3_ColumnLookup,0),FALSE),
  IF(AND(VALUE(LEFT($A951,3))=312,LEFT($G951,10)="Unincepted",$B951="Q "),VLOOKUP(" ULO",_312_Table3,MATCH('312'!$X$16,_312_Table3_ColumnLookup,0),FALSE),
  IF(AND(VALUE(LEFT($A951,3))=312,LEFT($G951,10)="Unincepted"),VLOOKUP(" ULO",_312_Table3,MATCH(LEFT($B951,1),_312_Table3_ColumnLookup,0),FALSE),
  IF(AND(VALUE(LEFT($A951,3))=312,LEFT($G951,5)="Total",$B951="G "),VLOOKUP('312'!$F$80,_312_Table3,MATCH('312'!$N$16,_312_Table3_ColumnLookup,0),FALSE),
  IF(AND(VALUE(LEFT($A951,3))=312,LEFT($G951,5)="Total",$B951="O "),VLOOKUP('312'!$F$80,_312_Table3,MATCH('312'!$V$16,_312_Table3_ColumnLookup,0),FALSE),
  IF(AND(VALUE(LEFT($A951,3))=312,LEFT($G951,5)="Total",$B951="Q "),VLOOKUP('312'!$F$80,_312_Table3,MATCH('312'!$X$16,_312_Table3_ColumnLookup,0),FALSE),
  IF(AND(VALUE(LEFT($A951,3))=312,LEFT($G951,5)="Total"),VLOOKUP('312'!$F$80,_312_Table3,MATCH(LEFT($B951,1),_312_Table3_ColumnLookup,0),FALSE),
  IF(AND(VALUE(LEFT($A951,3))=312,LEN($I951)=4,$B951="G"),VLOOKUP($I951,_312_Table3,MATCH('312'!$N$16,_312_Table3_ColumnLookup,0),FALSE),
  IF(AND(VALUE(LEFT($A951,3))=312,LEN($I951)=4,$B951="O"),VLOOKUP($I951,_312_Table3,MATCH('312'!$V$16,_312_Table3_ColumnLookup,0),FALSE),
  IF(AND(VALUE(LEFT($A951,3))=312,LEN($I951)=4,$B951="Q"),VLOOKUP($I951,_312_Table3,MATCH('312'!$X$16,_312_Table3_ColumnLookup,0),FALSE),
  IF(AND(VALUE(LEFT($A951,3))=312,LEN($I951)=4),VLOOKUP($I951,_312_Table3,MATCH(LEFT($B951,1),_312_Table3_ColumnLookup,0),FALSE)
+N("312"),
  IF(VALUE(LEFT($A951,3))=313,VLOOKUP(VALUE(MID($B951,2,1)),_313_Table3,MATCH(MID($B951,1,1),_313_Table3_ColumnLookup,0),FALSE)
+N("313"),
  IF(AND(VALUE(LEFT($A951,3))=314,LEN($B951)=3),VLOOKUP(VALUE(MID($B951,2,2)),_314_Table3,MATCH(MID($B951,1,1),_314_Table3_ColumnLookup,0),FALSE),
  IF(VALUE(LEFT($A951,3))=314,VLOOKUP(VALUE(MID($B951,2,1)),_314_Table3,MATCH(MID($B951,1,1),_314_Table3_ColumnLookup,0),FALSE)
+N("314"),
""))))))))))))))))))))))))</f>
        <v>#N/A</v>
      </c>
      <c r="H951" s="321" t="str">
        <f>IFERROR(
IF(ISERROR($D951)=FALSE,$D951,IF(ISERROR($E951)=FALSE,$E951,IF(ISERROR($F951)=FALSE,$F951
+N("012 checkboxes"),
IF(
IF(OR(LEFT($A951,9)="Syndicate",LEFT($A951,12)="NewSyndicate"),VLOOKUP($A951,'012'!$J:$ZW,MATCH("Link to button",'012'!$J$1:$ZW$1,0),0)
+N("309 checkbox"),
IF($C951="309 LCR Summary0",VLOOKUP("Notes990",'309'!$P:$ZZ,MATCH("Link to button",'309'!$P$1:$ZZ$1,0),0)
+N("313 checkboxes"),
IF($C951="313 Financial Information0LcmVsScr",IF($C951="309 LCR Summary0",VLOOKUP("LcmVsScr",'309'!$N:$ZZ,MATCH("Link to button",'309'!$N$1:$ZZ$1,0),0),
IF($C951="313 Financial Information0LcrDocAttached",IF($C951="309 LCR Summary0",VLOOKUP("LcrDocAttached",'309'!$N:$ZZ,MATCH("Link to button",'309'!$N$1:$ZZ$1,0),
0)))))))=1,TRUE,FALSE)
))),"")</f>
        <v/>
      </c>
    </row>
    <row r="952" spans="1:8">
      <c r="A952" s="237" t="e">
        <f>VLOOKUP($G952,CSVLookups!$B:$R,MATCH(A$1,CSVLookups!$B$1:$R$1,0),FALSE)</f>
        <v>#N/A</v>
      </c>
      <c r="B952" s="237" t="e">
        <f>VLOOKUP($G952,CSVLookups!$B:$R,MATCH(B$1,CSVLookups!$B$1:$R$1,0),FALSE)</f>
        <v>#N/A</v>
      </c>
      <c r="C952" s="238" t="e">
        <f t="shared" si="15"/>
        <v>#N/A</v>
      </c>
      <c r="D952" s="238" t="e">
        <f>IF(AND(VALUE(LEFT($A952,3))=309,LEN($B952)=3),VLOOKUP(VALUE(MID($B952,2,2)),_309_Table1,MATCH(MID($B952,1,1),_309_Table1_ColumnLookup,0),FALSE),
  IF($C952="309 LCR SummaryA",OneYearSCR,IF($C952="309 LCR SummaryB",UltimateSCR,IF(VALUE(LEFT($A952,3))=309,VLOOKUP(VALUE(MID($B952,2,1)),_309_Table1,MATCH(MID($B952,1,1),_309_Table1_ColumnLookup,0),FALSE)
+N("309"),
  IF(VALUE(LEFT($A952,3))=310,VLOOKUP(VALUE(MID($B952,2,1)),_310_Table1,MATCH(MID($B952,1,1),_310_Table1_ColumnLookup,0),FALSE)
+N("310"),
  IF(AND(VALUE(LEFT($A952,3))=311,LEN($I952)=4),VLOOKUP($I952,_311_Table1,MATCH($B952,_311_Table1_ColumnLookup,0),FALSE),
  IF(AND(VALUE(LEFT($A952,3))=311,OR($B952="I2",$B952="J2",$B952="K2",$B952="L2")),VLOOKUP('311'!$G$58,_311_Table1,MATCH(MID($B952,1,1),_311_Table1_ColumnLookup,0),FALSE),
  IF(AND(VALUE(LEFT($A952,3))=311,RIGHT($B952,5)="Total"),VLOOKUP('311'!$G$59,_311_Table1,MATCH(MID($B952,1,1),_311_Table1_ColumnLookup,0),FALSE),
  IF(VALUE(LEFT($A952,3))=311,VLOOKUP(VALUE(MID($B952,2,1)),_311_Table1,MATCH(MID($B952,1,1),_311_Table1_ColumnLookup,0),FALSE)
+N("311"),
  IF(AND(VALUE(LEFT($A952,3))=312,LEFT($G952,10)="Unincepted",$B952="G "),VLOOKUP(" ULO",_312_Table1,MATCH('312'!$N$16,_312_Table1_ColumnLookup,0),FALSE),
  IF(AND(VALUE(LEFT($A952,3))=312,LEFT($G952,10)="Unincepted",$B952="O "),VLOOKUP(" ULO",_312_Table1,MATCH('312'!$V$16,_312_Table1_ColumnLookup,0),FALSE),
  IF(AND(VALUE(LEFT($A952,3))=312,LEFT($G952,10)="Unincepted",$B952="Q "),VLOOKUP(" ULO",_312_Table1,MATCH('312'!$X$16,_312_Table1_ColumnLookup,0),FALSE),
  IF(AND(VALUE(LEFT($A952,3))=312,LEFT($G952,10)="Unincepted"),VLOOKUP(" ULO",_312_Table1,MATCH(LEFT($B952,1),_312_Table1_ColumnLookup,0),FALSE),
  IF(AND(VALUE(LEFT($A952,3))=312,LEFT($G952,5)="Total",$B952="G "),VLOOKUP('312'!$F$80,_312_Table1,MATCH('312'!$N$16,_312_Table1_ColumnLookup,0),FALSE),
  IF(AND(VALUE(LEFT($A952,3))=312,LEFT($G952,5)="Total",$B952="O "),VLOOKUP('312'!$F$80,_312_Table1,MATCH('312'!$V$16,_312_Table1_ColumnLookup,0),FALSE),
  IF(AND(VALUE(LEFT($A952,3))=312,LEFT($G952,5)="Total",$B952="Q "),VLOOKUP('312'!$F$80,_312_Table1,MATCH('312'!$X$16,_312_Table1_ColumnLookup,0),FALSE),
  IF(AND(VALUE(LEFT($A952,3))=312,LEFT($G952,5)="Total"),VLOOKUP('312'!$F$80,_312_Table1,MATCH(LEFT($B952,1),_312_Table1_ColumnLookup,0),FALSE),
  IF(AND(VALUE(LEFT($A952,3))=312,LEN($I952)=4,$B952="G"),VLOOKUP($I952,_312_Table1,MATCH('312'!$N$16,_312_Table1_ColumnLookup,0),FALSE),
  IF(AND(VALUE(LEFT($A952,3))=312,LEN($I952)=4,$B952="O"),VLOOKUP($I952,_312_Table1,MATCH('312'!$V$16,_312_Table1_ColumnLookup,0),FALSE),
  IF(AND(VALUE(LEFT($A952,3))=312,LEN($I952)=4,$B952="Q"),VLOOKUP($I952,_312_Table1,MATCH('312'!$X$16,_312_Table1_ColumnLookup,0),FALSE),
  IF(AND(VALUE(LEFT($A952,3))=312,LEN($I952)=4),VLOOKUP($I952,_312_Table1,MATCH(LEFT($B952,1),_312_Table1_ColumnLookup,0),FALSE)
+N("312"),
  IF(VALUE(LEFT($A952,3))=313,VLOOKUP(VALUE(MID($B952,2,1)),_313_Table1,MATCH(MID($B952,1,1),_313_Table1_ColumnLookup,0),FALSE)
+N("313"),
  IF(AND(VALUE(LEFT($A952,3))=314,LEN($B952)=3),VLOOKUP(VALUE(MID($B952,2,2)),_314_Table1,MATCH(MID($B952,1,1),_314_Table1_ColumnLookup,0),FALSE),
  IF(VALUE(LEFT($A952,3))=314,VLOOKUP(VALUE(MID($B952,2,1)),_314_Table1,MATCH(MID($B952,1,1),_314_Table1_ColumnLookup,0),FALSE)
+N("314"),
""))))))))))))))))))))))))</f>
        <v>#N/A</v>
      </c>
      <c r="E952" s="238" t="e">
        <f>IF(AND(VALUE(LEFT($A952,3))=309,LEN($B952)=3),VLOOKUP(VALUE(MID($B952,2,2)),_309_Table2,MATCH(MID($B952,1,1),_309_Table2_ColumnLookup,0),FALSE),
  IF($C952="309 LCR SummaryA",OneYearSCR,IF($C952="309 LCR SummaryB",UltimateSCR,IF(VALUE(LEFT($A952,3))=309,VLOOKUP(VALUE(MID($B952,2,1)),_309_Table2,MATCH(MID($B952,1,1),_309_Table2_ColumnLookup,0),FALSE)
+N("309"),
  IF(VALUE(LEFT($A952,3))=310,VLOOKUP(VALUE(MID($B952,2,1)),_310_Table2,MATCH(MID($B952,1,1),_310_Table2_ColumnLookup,0),FALSE)
+N("310"),
  IF(AND(VALUE(LEFT($A952,3))=311,LEN($I952)=4),VLOOKUP($I952,_311_Table2,MATCH($B952,_311_Table2_ColumnLookup,0),FALSE),
  IF(AND(VALUE(LEFT($A952,3))=311,OR($B952="I2",$B952="J2",$B952="K2",$B952="L2")),VLOOKUP('311'!$G$58,_311_Table2,MATCH(MID($B952,1,1),_311_Table2_ColumnLookup,0),FALSE),
  IF(AND(VALUE(LEFT($A952,3))=311,RIGHT($B952,5)="Total"),VLOOKUP('311'!$G$59,_311_Table2,MATCH(MID($B952,1,1),_311_Table2_ColumnLookup,0),FALSE),
  IF(VALUE(LEFT($A952,3))=311,VLOOKUP(VALUE(MID($B952,2,1)),_311_Table2,MATCH(MID($B952,1,1),_311_Table2_ColumnLookup,0),FALSE)
+N("311"),
  IF(AND(VALUE(LEFT($A952,3))=312,LEFT($G952,10)="Unincepted",$B952="G "),VLOOKUP(" ULO",_312_Table2,MATCH('312'!$N$16,_312_Table2_ColumnLookup,0),FALSE),
  IF(AND(VALUE(LEFT($A952,3))=312,LEFT($G952,10)="Unincepted",$B952="O "),VLOOKUP(" ULO",_312_Table2,MATCH('312'!$V$16,_312_Table2_ColumnLookup,0),FALSE),
  IF(AND(VALUE(LEFT($A952,3))=312,LEFT($G952,10)="Unincepted",$B952="Q "),VLOOKUP(" ULO",_312_Table2,MATCH('312'!$X$16,_312_Table2_ColumnLookup,0),FALSE),
  IF(AND(VALUE(LEFT($A952,3))=312,LEFT($G952,10)="Unincepted"),VLOOKUP(" ULO",_312_Table2,MATCH(LEFT($B952,1),_312_Table2_ColumnLookup,0),FALSE),
  IF(AND(VALUE(LEFT($A952,3))=312,LEFT($G952,5)="Total",$B952="G "),VLOOKUP('312'!$F$80,_312_Table2,MATCH('312'!$N$16,_312_Table2_ColumnLookup,0),FALSE),
  IF(AND(VALUE(LEFT($A952,3))=312,LEFT($G952,5)="Total",$B952="O "),VLOOKUP('312'!$F$80,_312_Table2,MATCH('312'!$V$16,_312_Table2_ColumnLookup,0),FALSE),
  IF(AND(VALUE(LEFT($A952,3))=312,LEFT($G952,5)="Total",$B952="Q "),VLOOKUP('312'!$F$80,_312_Table2,MATCH('312'!$X$16,_312_Table2_ColumnLookup,0),FALSE),
  IF(AND(VALUE(LEFT($A952,3))=312,LEFT($G952,5)="Total"),VLOOKUP('312'!$F$80,_312_Table2,MATCH(LEFT($B952,1),_312_Table2_ColumnLookup,0),FALSE),
  IF(AND(VALUE(LEFT($A952,3))=312,LEN($I952)=4,$B952="G"),VLOOKUP($I952,_312_Table2,MATCH('312'!$N$16,_312_Table2_ColumnLookup,0),FALSE),
  IF(AND(VALUE(LEFT($A952,3))=312,LEN($I952)=4,$B952="O"),VLOOKUP($I952,_312_Table2,MATCH('312'!$V$16,_312_Table2_ColumnLookup,0),FALSE),
  IF(AND(VALUE(LEFT($A952,3))=312,LEN($I952)=4,$B952="Q"),VLOOKUP($I952,_312_Table2,MATCH('312'!$X$16,_312_Table2_ColumnLookup,0),FALSE),
  IF(AND(VALUE(LEFT($A952,3))=312,LEN($I952)=4),VLOOKUP($I952,_312_Table2,MATCH(LEFT($B952,1),_312_Table2_ColumnLookup,0),FALSE)
+N("312"),
  IF(VALUE(LEFT($A952,3))=313,VLOOKUP(VALUE(MID($B952,2,1)),_313_Table2,MATCH(MID($B952,1,1),_313_Table2_ColumnLookup,0),FALSE)
+N("313"),
  IF(AND(VALUE(LEFT($A952,3))=314,LEN($B952)=3),VLOOKUP(VALUE(MID($B952,2,2)),_314_Table2,MATCH(MID($B952,1,1),_314_Table2_ColumnLookup,0),FALSE),
  IF(VALUE(LEFT($A952,3))=314,VLOOKUP(VALUE(MID($B952,2,1)),_314_Table2,MATCH(MID($B952,1,1),_314_Table2_ColumnLookup,0),FALSE)
+N("314"),
""))))))))))))))))))))))))</f>
        <v>#N/A</v>
      </c>
      <c r="F952" s="238" t="e">
        <f>IF(AND(VALUE(LEFT($A952,3))=309,LEN($B952)=3),VLOOKUP(VALUE(MID($B952,2,2)),_309_Table3,MATCH(MID($B952,1,1),_309_Table3_ColumnLookup,0),FALSE),
  IF($C952="309 LCR SummaryA",OneYearSCR,IF($C952="309 LCR SummaryB",UltimateSCR,IF(VALUE(LEFT($A952,3))=309,VLOOKUP(VALUE(MID($B952,2,1)),_309_Table3,MATCH(MID($B952,1,1),_309_Table3_ColumnLookup,0),FALSE)
+N("309"),
  IF(VALUE(LEFT($A952,3))=310,VLOOKUP(VALUE(MID($B952,2,1)),_310_Table3,MATCH(MID($B952,1,1),_310_Table3_ColumnLookup,0),FALSE)
+N("310"),
  IF(AND(VALUE(LEFT($A952,3))=311,LEN($I952)=4),VLOOKUP($I952,_311_Table3,MATCH($B952,_311_Table3_ColumnLookup,0),FALSE),
  IF(AND(VALUE(LEFT($A952,3))=311,OR($B952="I2",$B952="J2",$B952="K2",$B952="L2")),VLOOKUP('311'!$G$58,_311_Table3,MATCH(MID($B952,1,1),_311_Table3_ColumnLookup,0),FALSE),
  IF(AND(VALUE(LEFT($A952,3))=311,RIGHT($B952,5)="Total"),VLOOKUP('311'!$G$59,_311_Table3,MATCH(MID($B952,1,1),_311_Table3_ColumnLookup,0),FALSE),
  IF(VALUE(LEFT($A952,3))=311,VLOOKUP(VALUE(MID($B952,2,1)),_311_Table3,MATCH(MID($B952,1,1),_311_Table3_ColumnLookup,0),FALSE)
+N("311"),
  IF(AND(VALUE(LEFT($A952,3))=312,LEFT($G952,10)="Unincepted",$B952="G "),VLOOKUP(" ULO",_312_Table3,MATCH('312'!$N$16,_312_Table3_ColumnLookup,0),FALSE),
  IF(AND(VALUE(LEFT($A952,3))=312,LEFT($G952,10)="Unincepted",$B952="O "),VLOOKUP(" ULO",_312_Table3,MATCH('312'!$V$16,_312_Table3_ColumnLookup,0),FALSE),
  IF(AND(VALUE(LEFT($A952,3))=312,LEFT($G952,10)="Unincepted",$B952="Q "),VLOOKUP(" ULO",_312_Table3,MATCH('312'!$X$16,_312_Table3_ColumnLookup,0),FALSE),
  IF(AND(VALUE(LEFT($A952,3))=312,LEFT($G952,10)="Unincepted"),VLOOKUP(" ULO",_312_Table3,MATCH(LEFT($B952,1),_312_Table3_ColumnLookup,0),FALSE),
  IF(AND(VALUE(LEFT($A952,3))=312,LEFT($G952,5)="Total",$B952="G "),VLOOKUP('312'!$F$80,_312_Table3,MATCH('312'!$N$16,_312_Table3_ColumnLookup,0),FALSE),
  IF(AND(VALUE(LEFT($A952,3))=312,LEFT($G952,5)="Total",$B952="O "),VLOOKUP('312'!$F$80,_312_Table3,MATCH('312'!$V$16,_312_Table3_ColumnLookup,0),FALSE),
  IF(AND(VALUE(LEFT($A952,3))=312,LEFT($G952,5)="Total",$B952="Q "),VLOOKUP('312'!$F$80,_312_Table3,MATCH('312'!$X$16,_312_Table3_ColumnLookup,0),FALSE),
  IF(AND(VALUE(LEFT($A952,3))=312,LEFT($G952,5)="Total"),VLOOKUP('312'!$F$80,_312_Table3,MATCH(LEFT($B952,1),_312_Table3_ColumnLookup,0),FALSE),
  IF(AND(VALUE(LEFT($A952,3))=312,LEN($I952)=4,$B952="G"),VLOOKUP($I952,_312_Table3,MATCH('312'!$N$16,_312_Table3_ColumnLookup,0),FALSE),
  IF(AND(VALUE(LEFT($A952,3))=312,LEN($I952)=4,$B952="O"),VLOOKUP($I952,_312_Table3,MATCH('312'!$V$16,_312_Table3_ColumnLookup,0),FALSE),
  IF(AND(VALUE(LEFT($A952,3))=312,LEN($I952)=4,$B952="Q"),VLOOKUP($I952,_312_Table3,MATCH('312'!$X$16,_312_Table3_ColumnLookup,0),FALSE),
  IF(AND(VALUE(LEFT($A952,3))=312,LEN($I952)=4),VLOOKUP($I952,_312_Table3,MATCH(LEFT($B952,1),_312_Table3_ColumnLookup,0),FALSE)
+N("312"),
  IF(VALUE(LEFT($A952,3))=313,VLOOKUP(VALUE(MID($B952,2,1)),_313_Table3,MATCH(MID($B952,1,1),_313_Table3_ColumnLookup,0),FALSE)
+N("313"),
  IF(AND(VALUE(LEFT($A952,3))=314,LEN($B952)=3),VLOOKUP(VALUE(MID($B952,2,2)),_314_Table3,MATCH(MID($B952,1,1),_314_Table3_ColumnLookup,0),FALSE),
  IF(VALUE(LEFT($A952,3))=314,VLOOKUP(VALUE(MID($B952,2,1)),_314_Table3,MATCH(MID($B952,1,1),_314_Table3_ColumnLookup,0),FALSE)
+N("314"),
""))))))))))))))))))))))))</f>
        <v>#N/A</v>
      </c>
      <c r="H952" s="321" t="str">
        <f>IFERROR(
IF(ISERROR($D952)=FALSE,$D952,IF(ISERROR($E952)=FALSE,$E952,IF(ISERROR($F952)=FALSE,$F952
+N("012 checkboxes"),
IF(
IF(OR(LEFT($A952,9)="Syndicate",LEFT($A952,12)="NewSyndicate"),VLOOKUP($A952,'012'!$J:$ZW,MATCH("Link to button",'012'!$J$1:$ZW$1,0),0)
+N("309 checkbox"),
IF($C952="309 LCR Summary0",VLOOKUP("Notes990",'309'!$P:$ZZ,MATCH("Link to button",'309'!$P$1:$ZZ$1,0),0)
+N("313 checkboxes"),
IF($C952="313 Financial Information0LcmVsScr",IF($C952="309 LCR Summary0",VLOOKUP("LcmVsScr",'309'!$N:$ZZ,MATCH("Link to button",'309'!$N$1:$ZZ$1,0),0),
IF($C952="313 Financial Information0LcrDocAttached",IF($C952="309 LCR Summary0",VLOOKUP("LcrDocAttached",'309'!$N:$ZZ,MATCH("Link to button",'309'!$N$1:$ZZ$1,0),
0)))))))=1,TRUE,FALSE)
))),"")</f>
        <v/>
      </c>
    </row>
    <row r="953" spans="1:8">
      <c r="A953" s="237" t="e">
        <f>VLOOKUP($G953,CSVLookups!$B:$R,MATCH(A$1,CSVLookups!$B$1:$R$1,0),FALSE)</f>
        <v>#N/A</v>
      </c>
      <c r="B953" s="237" t="e">
        <f>VLOOKUP($G953,CSVLookups!$B:$R,MATCH(B$1,CSVLookups!$B$1:$R$1,0),FALSE)</f>
        <v>#N/A</v>
      </c>
      <c r="C953" s="238" t="e">
        <f t="shared" si="15"/>
        <v>#N/A</v>
      </c>
      <c r="D953" s="238" t="e">
        <f>IF(AND(VALUE(LEFT($A953,3))=309,LEN($B953)=3),VLOOKUP(VALUE(MID($B953,2,2)),_309_Table1,MATCH(MID($B953,1,1),_309_Table1_ColumnLookup,0),FALSE),
  IF($C953="309 LCR SummaryA",OneYearSCR,IF($C953="309 LCR SummaryB",UltimateSCR,IF(VALUE(LEFT($A953,3))=309,VLOOKUP(VALUE(MID($B953,2,1)),_309_Table1,MATCH(MID($B953,1,1),_309_Table1_ColumnLookup,0),FALSE)
+N("309"),
  IF(VALUE(LEFT($A953,3))=310,VLOOKUP(VALUE(MID($B953,2,1)),_310_Table1,MATCH(MID($B953,1,1),_310_Table1_ColumnLookup,0),FALSE)
+N("310"),
  IF(AND(VALUE(LEFT($A953,3))=311,LEN($I953)=4),VLOOKUP($I953,_311_Table1,MATCH($B953,_311_Table1_ColumnLookup,0),FALSE),
  IF(AND(VALUE(LEFT($A953,3))=311,OR($B953="I2",$B953="J2",$B953="K2",$B953="L2")),VLOOKUP('311'!$G$58,_311_Table1,MATCH(MID($B953,1,1),_311_Table1_ColumnLookup,0),FALSE),
  IF(AND(VALUE(LEFT($A953,3))=311,RIGHT($B953,5)="Total"),VLOOKUP('311'!$G$59,_311_Table1,MATCH(MID($B953,1,1),_311_Table1_ColumnLookup,0),FALSE),
  IF(VALUE(LEFT($A953,3))=311,VLOOKUP(VALUE(MID($B953,2,1)),_311_Table1,MATCH(MID($B953,1,1),_311_Table1_ColumnLookup,0),FALSE)
+N("311"),
  IF(AND(VALUE(LEFT($A953,3))=312,LEFT($G953,10)="Unincepted",$B953="G "),VLOOKUP(" ULO",_312_Table1,MATCH('312'!$N$16,_312_Table1_ColumnLookup,0),FALSE),
  IF(AND(VALUE(LEFT($A953,3))=312,LEFT($G953,10)="Unincepted",$B953="O "),VLOOKUP(" ULO",_312_Table1,MATCH('312'!$V$16,_312_Table1_ColumnLookup,0),FALSE),
  IF(AND(VALUE(LEFT($A953,3))=312,LEFT($G953,10)="Unincepted",$B953="Q "),VLOOKUP(" ULO",_312_Table1,MATCH('312'!$X$16,_312_Table1_ColumnLookup,0),FALSE),
  IF(AND(VALUE(LEFT($A953,3))=312,LEFT($G953,10)="Unincepted"),VLOOKUP(" ULO",_312_Table1,MATCH(LEFT($B953,1),_312_Table1_ColumnLookup,0),FALSE),
  IF(AND(VALUE(LEFT($A953,3))=312,LEFT($G953,5)="Total",$B953="G "),VLOOKUP('312'!$F$80,_312_Table1,MATCH('312'!$N$16,_312_Table1_ColumnLookup,0),FALSE),
  IF(AND(VALUE(LEFT($A953,3))=312,LEFT($G953,5)="Total",$B953="O "),VLOOKUP('312'!$F$80,_312_Table1,MATCH('312'!$V$16,_312_Table1_ColumnLookup,0),FALSE),
  IF(AND(VALUE(LEFT($A953,3))=312,LEFT($G953,5)="Total",$B953="Q "),VLOOKUP('312'!$F$80,_312_Table1,MATCH('312'!$X$16,_312_Table1_ColumnLookup,0),FALSE),
  IF(AND(VALUE(LEFT($A953,3))=312,LEFT($G953,5)="Total"),VLOOKUP('312'!$F$80,_312_Table1,MATCH(LEFT($B953,1),_312_Table1_ColumnLookup,0),FALSE),
  IF(AND(VALUE(LEFT($A953,3))=312,LEN($I953)=4,$B953="G"),VLOOKUP($I953,_312_Table1,MATCH('312'!$N$16,_312_Table1_ColumnLookup,0),FALSE),
  IF(AND(VALUE(LEFT($A953,3))=312,LEN($I953)=4,$B953="O"),VLOOKUP($I953,_312_Table1,MATCH('312'!$V$16,_312_Table1_ColumnLookup,0),FALSE),
  IF(AND(VALUE(LEFT($A953,3))=312,LEN($I953)=4,$B953="Q"),VLOOKUP($I953,_312_Table1,MATCH('312'!$X$16,_312_Table1_ColumnLookup,0),FALSE),
  IF(AND(VALUE(LEFT($A953,3))=312,LEN($I953)=4),VLOOKUP($I953,_312_Table1,MATCH(LEFT($B953,1),_312_Table1_ColumnLookup,0),FALSE)
+N("312"),
  IF(VALUE(LEFT($A953,3))=313,VLOOKUP(VALUE(MID($B953,2,1)),_313_Table1,MATCH(MID($B953,1,1),_313_Table1_ColumnLookup,0),FALSE)
+N("313"),
  IF(AND(VALUE(LEFT($A953,3))=314,LEN($B953)=3),VLOOKUP(VALUE(MID($B953,2,2)),_314_Table1,MATCH(MID($B953,1,1),_314_Table1_ColumnLookup,0),FALSE),
  IF(VALUE(LEFT($A953,3))=314,VLOOKUP(VALUE(MID($B953,2,1)),_314_Table1,MATCH(MID($B953,1,1),_314_Table1_ColumnLookup,0),FALSE)
+N("314"),
""))))))))))))))))))))))))</f>
        <v>#N/A</v>
      </c>
      <c r="E953" s="238" t="e">
        <f>IF(AND(VALUE(LEFT($A953,3))=309,LEN($B953)=3),VLOOKUP(VALUE(MID($B953,2,2)),_309_Table2,MATCH(MID($B953,1,1),_309_Table2_ColumnLookup,0),FALSE),
  IF($C953="309 LCR SummaryA",OneYearSCR,IF($C953="309 LCR SummaryB",UltimateSCR,IF(VALUE(LEFT($A953,3))=309,VLOOKUP(VALUE(MID($B953,2,1)),_309_Table2,MATCH(MID($B953,1,1),_309_Table2_ColumnLookup,0),FALSE)
+N("309"),
  IF(VALUE(LEFT($A953,3))=310,VLOOKUP(VALUE(MID($B953,2,1)),_310_Table2,MATCH(MID($B953,1,1),_310_Table2_ColumnLookup,0),FALSE)
+N("310"),
  IF(AND(VALUE(LEFT($A953,3))=311,LEN($I953)=4),VLOOKUP($I953,_311_Table2,MATCH($B953,_311_Table2_ColumnLookup,0),FALSE),
  IF(AND(VALUE(LEFT($A953,3))=311,OR($B953="I2",$B953="J2",$B953="K2",$B953="L2")),VLOOKUP('311'!$G$58,_311_Table2,MATCH(MID($B953,1,1),_311_Table2_ColumnLookup,0),FALSE),
  IF(AND(VALUE(LEFT($A953,3))=311,RIGHT($B953,5)="Total"),VLOOKUP('311'!$G$59,_311_Table2,MATCH(MID($B953,1,1),_311_Table2_ColumnLookup,0),FALSE),
  IF(VALUE(LEFT($A953,3))=311,VLOOKUP(VALUE(MID($B953,2,1)),_311_Table2,MATCH(MID($B953,1,1),_311_Table2_ColumnLookup,0),FALSE)
+N("311"),
  IF(AND(VALUE(LEFT($A953,3))=312,LEFT($G953,10)="Unincepted",$B953="G "),VLOOKUP(" ULO",_312_Table2,MATCH('312'!$N$16,_312_Table2_ColumnLookup,0),FALSE),
  IF(AND(VALUE(LEFT($A953,3))=312,LEFT($G953,10)="Unincepted",$B953="O "),VLOOKUP(" ULO",_312_Table2,MATCH('312'!$V$16,_312_Table2_ColumnLookup,0),FALSE),
  IF(AND(VALUE(LEFT($A953,3))=312,LEFT($G953,10)="Unincepted",$B953="Q "),VLOOKUP(" ULO",_312_Table2,MATCH('312'!$X$16,_312_Table2_ColumnLookup,0),FALSE),
  IF(AND(VALUE(LEFT($A953,3))=312,LEFT($G953,10)="Unincepted"),VLOOKUP(" ULO",_312_Table2,MATCH(LEFT($B953,1),_312_Table2_ColumnLookup,0),FALSE),
  IF(AND(VALUE(LEFT($A953,3))=312,LEFT($G953,5)="Total",$B953="G "),VLOOKUP('312'!$F$80,_312_Table2,MATCH('312'!$N$16,_312_Table2_ColumnLookup,0),FALSE),
  IF(AND(VALUE(LEFT($A953,3))=312,LEFT($G953,5)="Total",$B953="O "),VLOOKUP('312'!$F$80,_312_Table2,MATCH('312'!$V$16,_312_Table2_ColumnLookup,0),FALSE),
  IF(AND(VALUE(LEFT($A953,3))=312,LEFT($G953,5)="Total",$B953="Q "),VLOOKUP('312'!$F$80,_312_Table2,MATCH('312'!$X$16,_312_Table2_ColumnLookup,0),FALSE),
  IF(AND(VALUE(LEFT($A953,3))=312,LEFT($G953,5)="Total"),VLOOKUP('312'!$F$80,_312_Table2,MATCH(LEFT($B953,1),_312_Table2_ColumnLookup,0),FALSE),
  IF(AND(VALUE(LEFT($A953,3))=312,LEN($I953)=4,$B953="G"),VLOOKUP($I953,_312_Table2,MATCH('312'!$N$16,_312_Table2_ColumnLookup,0),FALSE),
  IF(AND(VALUE(LEFT($A953,3))=312,LEN($I953)=4,$B953="O"),VLOOKUP($I953,_312_Table2,MATCH('312'!$V$16,_312_Table2_ColumnLookup,0),FALSE),
  IF(AND(VALUE(LEFT($A953,3))=312,LEN($I953)=4,$B953="Q"),VLOOKUP($I953,_312_Table2,MATCH('312'!$X$16,_312_Table2_ColumnLookup,0),FALSE),
  IF(AND(VALUE(LEFT($A953,3))=312,LEN($I953)=4),VLOOKUP($I953,_312_Table2,MATCH(LEFT($B953,1),_312_Table2_ColumnLookup,0),FALSE)
+N("312"),
  IF(VALUE(LEFT($A953,3))=313,VLOOKUP(VALUE(MID($B953,2,1)),_313_Table2,MATCH(MID($B953,1,1),_313_Table2_ColumnLookup,0),FALSE)
+N("313"),
  IF(AND(VALUE(LEFT($A953,3))=314,LEN($B953)=3),VLOOKUP(VALUE(MID($B953,2,2)),_314_Table2,MATCH(MID($B953,1,1),_314_Table2_ColumnLookup,0),FALSE),
  IF(VALUE(LEFT($A953,3))=314,VLOOKUP(VALUE(MID($B953,2,1)),_314_Table2,MATCH(MID($B953,1,1),_314_Table2_ColumnLookup,0),FALSE)
+N("314"),
""))))))))))))))))))))))))</f>
        <v>#N/A</v>
      </c>
      <c r="F953" s="238" t="e">
        <f>IF(AND(VALUE(LEFT($A953,3))=309,LEN($B953)=3),VLOOKUP(VALUE(MID($B953,2,2)),_309_Table3,MATCH(MID($B953,1,1),_309_Table3_ColumnLookup,0),FALSE),
  IF($C953="309 LCR SummaryA",OneYearSCR,IF($C953="309 LCR SummaryB",UltimateSCR,IF(VALUE(LEFT($A953,3))=309,VLOOKUP(VALUE(MID($B953,2,1)),_309_Table3,MATCH(MID($B953,1,1),_309_Table3_ColumnLookup,0),FALSE)
+N("309"),
  IF(VALUE(LEFT($A953,3))=310,VLOOKUP(VALUE(MID($B953,2,1)),_310_Table3,MATCH(MID($B953,1,1),_310_Table3_ColumnLookup,0),FALSE)
+N("310"),
  IF(AND(VALUE(LEFT($A953,3))=311,LEN($I953)=4),VLOOKUP($I953,_311_Table3,MATCH($B953,_311_Table3_ColumnLookup,0),FALSE),
  IF(AND(VALUE(LEFT($A953,3))=311,OR($B953="I2",$B953="J2",$B953="K2",$B953="L2")),VLOOKUP('311'!$G$58,_311_Table3,MATCH(MID($B953,1,1),_311_Table3_ColumnLookup,0),FALSE),
  IF(AND(VALUE(LEFT($A953,3))=311,RIGHT($B953,5)="Total"),VLOOKUP('311'!$G$59,_311_Table3,MATCH(MID($B953,1,1),_311_Table3_ColumnLookup,0),FALSE),
  IF(VALUE(LEFT($A953,3))=311,VLOOKUP(VALUE(MID($B953,2,1)),_311_Table3,MATCH(MID($B953,1,1),_311_Table3_ColumnLookup,0),FALSE)
+N("311"),
  IF(AND(VALUE(LEFT($A953,3))=312,LEFT($G953,10)="Unincepted",$B953="G "),VLOOKUP(" ULO",_312_Table3,MATCH('312'!$N$16,_312_Table3_ColumnLookup,0),FALSE),
  IF(AND(VALUE(LEFT($A953,3))=312,LEFT($G953,10)="Unincepted",$B953="O "),VLOOKUP(" ULO",_312_Table3,MATCH('312'!$V$16,_312_Table3_ColumnLookup,0),FALSE),
  IF(AND(VALUE(LEFT($A953,3))=312,LEFT($G953,10)="Unincepted",$B953="Q "),VLOOKUP(" ULO",_312_Table3,MATCH('312'!$X$16,_312_Table3_ColumnLookup,0),FALSE),
  IF(AND(VALUE(LEFT($A953,3))=312,LEFT($G953,10)="Unincepted"),VLOOKUP(" ULO",_312_Table3,MATCH(LEFT($B953,1),_312_Table3_ColumnLookup,0),FALSE),
  IF(AND(VALUE(LEFT($A953,3))=312,LEFT($G953,5)="Total",$B953="G "),VLOOKUP('312'!$F$80,_312_Table3,MATCH('312'!$N$16,_312_Table3_ColumnLookup,0),FALSE),
  IF(AND(VALUE(LEFT($A953,3))=312,LEFT($G953,5)="Total",$B953="O "),VLOOKUP('312'!$F$80,_312_Table3,MATCH('312'!$V$16,_312_Table3_ColumnLookup,0),FALSE),
  IF(AND(VALUE(LEFT($A953,3))=312,LEFT($G953,5)="Total",$B953="Q "),VLOOKUP('312'!$F$80,_312_Table3,MATCH('312'!$X$16,_312_Table3_ColumnLookup,0),FALSE),
  IF(AND(VALUE(LEFT($A953,3))=312,LEFT($G953,5)="Total"),VLOOKUP('312'!$F$80,_312_Table3,MATCH(LEFT($B953,1),_312_Table3_ColumnLookup,0),FALSE),
  IF(AND(VALUE(LEFT($A953,3))=312,LEN($I953)=4,$B953="G"),VLOOKUP($I953,_312_Table3,MATCH('312'!$N$16,_312_Table3_ColumnLookup,0),FALSE),
  IF(AND(VALUE(LEFT($A953,3))=312,LEN($I953)=4,$B953="O"),VLOOKUP($I953,_312_Table3,MATCH('312'!$V$16,_312_Table3_ColumnLookup,0),FALSE),
  IF(AND(VALUE(LEFT($A953,3))=312,LEN($I953)=4,$B953="Q"),VLOOKUP($I953,_312_Table3,MATCH('312'!$X$16,_312_Table3_ColumnLookup,0),FALSE),
  IF(AND(VALUE(LEFT($A953,3))=312,LEN($I953)=4),VLOOKUP($I953,_312_Table3,MATCH(LEFT($B953,1),_312_Table3_ColumnLookup,0),FALSE)
+N("312"),
  IF(VALUE(LEFT($A953,3))=313,VLOOKUP(VALUE(MID($B953,2,1)),_313_Table3,MATCH(MID($B953,1,1),_313_Table3_ColumnLookup,0),FALSE)
+N("313"),
  IF(AND(VALUE(LEFT($A953,3))=314,LEN($B953)=3),VLOOKUP(VALUE(MID($B953,2,2)),_314_Table3,MATCH(MID($B953,1,1),_314_Table3_ColumnLookup,0),FALSE),
  IF(VALUE(LEFT($A953,3))=314,VLOOKUP(VALUE(MID($B953,2,1)),_314_Table3,MATCH(MID($B953,1,1),_314_Table3_ColumnLookup,0),FALSE)
+N("314"),
""))))))))))))))))))))))))</f>
        <v>#N/A</v>
      </c>
      <c r="H953" s="321" t="str">
        <f>IFERROR(
IF(ISERROR($D953)=FALSE,$D953,IF(ISERROR($E953)=FALSE,$E953,IF(ISERROR($F953)=FALSE,$F953
+N("012 checkboxes"),
IF(
IF(OR(LEFT($A953,9)="Syndicate",LEFT($A953,12)="NewSyndicate"),VLOOKUP($A953,'012'!$J:$ZW,MATCH("Link to button",'012'!$J$1:$ZW$1,0),0)
+N("309 checkbox"),
IF($C953="309 LCR Summary0",VLOOKUP("Notes990",'309'!$P:$ZZ,MATCH("Link to button",'309'!$P$1:$ZZ$1,0),0)
+N("313 checkboxes"),
IF($C953="313 Financial Information0LcmVsScr",IF($C953="309 LCR Summary0",VLOOKUP("LcmVsScr",'309'!$N:$ZZ,MATCH("Link to button",'309'!$N$1:$ZZ$1,0),0),
IF($C953="313 Financial Information0LcrDocAttached",IF($C953="309 LCR Summary0",VLOOKUP("LcrDocAttached",'309'!$N:$ZZ,MATCH("Link to button",'309'!$N$1:$ZZ$1,0),
0)))))))=1,TRUE,FALSE)
))),"")</f>
        <v/>
      </c>
    </row>
    <row r="954" spans="1:8">
      <c r="A954" s="237" t="e">
        <f>VLOOKUP($G954,CSVLookups!$B:$R,MATCH(A$1,CSVLookups!$B$1:$R$1,0),FALSE)</f>
        <v>#N/A</v>
      </c>
      <c r="B954" s="237" t="e">
        <f>VLOOKUP($G954,CSVLookups!$B:$R,MATCH(B$1,CSVLookups!$B$1:$R$1,0),FALSE)</f>
        <v>#N/A</v>
      </c>
      <c r="C954" s="238" t="e">
        <f t="shared" si="15"/>
        <v>#N/A</v>
      </c>
      <c r="D954" s="238" t="e">
        <f>IF(AND(VALUE(LEFT($A954,3))=309,LEN($B954)=3),VLOOKUP(VALUE(MID($B954,2,2)),_309_Table1,MATCH(MID($B954,1,1),_309_Table1_ColumnLookup,0),FALSE),
  IF($C954="309 LCR SummaryA",OneYearSCR,IF($C954="309 LCR SummaryB",UltimateSCR,IF(VALUE(LEFT($A954,3))=309,VLOOKUP(VALUE(MID($B954,2,1)),_309_Table1,MATCH(MID($B954,1,1),_309_Table1_ColumnLookup,0),FALSE)
+N("309"),
  IF(VALUE(LEFT($A954,3))=310,VLOOKUP(VALUE(MID($B954,2,1)),_310_Table1,MATCH(MID($B954,1,1),_310_Table1_ColumnLookup,0),FALSE)
+N("310"),
  IF(AND(VALUE(LEFT($A954,3))=311,LEN($I954)=4),VLOOKUP($I954,_311_Table1,MATCH($B954,_311_Table1_ColumnLookup,0),FALSE),
  IF(AND(VALUE(LEFT($A954,3))=311,OR($B954="I2",$B954="J2",$B954="K2",$B954="L2")),VLOOKUP('311'!$G$58,_311_Table1,MATCH(MID($B954,1,1),_311_Table1_ColumnLookup,0),FALSE),
  IF(AND(VALUE(LEFT($A954,3))=311,RIGHT($B954,5)="Total"),VLOOKUP('311'!$G$59,_311_Table1,MATCH(MID($B954,1,1),_311_Table1_ColumnLookup,0),FALSE),
  IF(VALUE(LEFT($A954,3))=311,VLOOKUP(VALUE(MID($B954,2,1)),_311_Table1,MATCH(MID($B954,1,1),_311_Table1_ColumnLookup,0),FALSE)
+N("311"),
  IF(AND(VALUE(LEFT($A954,3))=312,LEFT($G954,10)="Unincepted",$B954="G "),VLOOKUP(" ULO",_312_Table1,MATCH('312'!$N$16,_312_Table1_ColumnLookup,0),FALSE),
  IF(AND(VALUE(LEFT($A954,3))=312,LEFT($G954,10)="Unincepted",$B954="O "),VLOOKUP(" ULO",_312_Table1,MATCH('312'!$V$16,_312_Table1_ColumnLookup,0),FALSE),
  IF(AND(VALUE(LEFT($A954,3))=312,LEFT($G954,10)="Unincepted",$B954="Q "),VLOOKUP(" ULO",_312_Table1,MATCH('312'!$X$16,_312_Table1_ColumnLookup,0),FALSE),
  IF(AND(VALUE(LEFT($A954,3))=312,LEFT($G954,10)="Unincepted"),VLOOKUP(" ULO",_312_Table1,MATCH(LEFT($B954,1),_312_Table1_ColumnLookup,0),FALSE),
  IF(AND(VALUE(LEFT($A954,3))=312,LEFT($G954,5)="Total",$B954="G "),VLOOKUP('312'!$F$80,_312_Table1,MATCH('312'!$N$16,_312_Table1_ColumnLookup,0),FALSE),
  IF(AND(VALUE(LEFT($A954,3))=312,LEFT($G954,5)="Total",$B954="O "),VLOOKUP('312'!$F$80,_312_Table1,MATCH('312'!$V$16,_312_Table1_ColumnLookup,0),FALSE),
  IF(AND(VALUE(LEFT($A954,3))=312,LEFT($G954,5)="Total",$B954="Q "),VLOOKUP('312'!$F$80,_312_Table1,MATCH('312'!$X$16,_312_Table1_ColumnLookup,0),FALSE),
  IF(AND(VALUE(LEFT($A954,3))=312,LEFT($G954,5)="Total"),VLOOKUP('312'!$F$80,_312_Table1,MATCH(LEFT($B954,1),_312_Table1_ColumnLookup,0),FALSE),
  IF(AND(VALUE(LEFT($A954,3))=312,LEN($I954)=4,$B954="G"),VLOOKUP($I954,_312_Table1,MATCH('312'!$N$16,_312_Table1_ColumnLookup,0),FALSE),
  IF(AND(VALUE(LEFT($A954,3))=312,LEN($I954)=4,$B954="O"),VLOOKUP($I954,_312_Table1,MATCH('312'!$V$16,_312_Table1_ColumnLookup,0),FALSE),
  IF(AND(VALUE(LEFT($A954,3))=312,LEN($I954)=4,$B954="Q"),VLOOKUP($I954,_312_Table1,MATCH('312'!$X$16,_312_Table1_ColumnLookup,0),FALSE),
  IF(AND(VALUE(LEFT($A954,3))=312,LEN($I954)=4),VLOOKUP($I954,_312_Table1,MATCH(LEFT($B954,1),_312_Table1_ColumnLookup,0),FALSE)
+N("312"),
  IF(VALUE(LEFT($A954,3))=313,VLOOKUP(VALUE(MID($B954,2,1)),_313_Table1,MATCH(MID($B954,1,1),_313_Table1_ColumnLookup,0),FALSE)
+N("313"),
  IF(AND(VALUE(LEFT($A954,3))=314,LEN($B954)=3),VLOOKUP(VALUE(MID($B954,2,2)),_314_Table1,MATCH(MID($B954,1,1),_314_Table1_ColumnLookup,0),FALSE),
  IF(VALUE(LEFT($A954,3))=314,VLOOKUP(VALUE(MID($B954,2,1)),_314_Table1,MATCH(MID($B954,1,1),_314_Table1_ColumnLookup,0),FALSE)
+N("314"),
""))))))))))))))))))))))))</f>
        <v>#N/A</v>
      </c>
      <c r="E954" s="238" t="e">
        <f>IF(AND(VALUE(LEFT($A954,3))=309,LEN($B954)=3),VLOOKUP(VALUE(MID($B954,2,2)),_309_Table2,MATCH(MID($B954,1,1),_309_Table2_ColumnLookup,0),FALSE),
  IF($C954="309 LCR SummaryA",OneYearSCR,IF($C954="309 LCR SummaryB",UltimateSCR,IF(VALUE(LEFT($A954,3))=309,VLOOKUP(VALUE(MID($B954,2,1)),_309_Table2,MATCH(MID($B954,1,1),_309_Table2_ColumnLookup,0),FALSE)
+N("309"),
  IF(VALUE(LEFT($A954,3))=310,VLOOKUP(VALUE(MID($B954,2,1)),_310_Table2,MATCH(MID($B954,1,1),_310_Table2_ColumnLookup,0),FALSE)
+N("310"),
  IF(AND(VALUE(LEFT($A954,3))=311,LEN($I954)=4),VLOOKUP($I954,_311_Table2,MATCH($B954,_311_Table2_ColumnLookup,0),FALSE),
  IF(AND(VALUE(LEFT($A954,3))=311,OR($B954="I2",$B954="J2",$B954="K2",$B954="L2")),VLOOKUP('311'!$G$58,_311_Table2,MATCH(MID($B954,1,1),_311_Table2_ColumnLookup,0),FALSE),
  IF(AND(VALUE(LEFT($A954,3))=311,RIGHT($B954,5)="Total"),VLOOKUP('311'!$G$59,_311_Table2,MATCH(MID($B954,1,1),_311_Table2_ColumnLookup,0),FALSE),
  IF(VALUE(LEFT($A954,3))=311,VLOOKUP(VALUE(MID($B954,2,1)),_311_Table2,MATCH(MID($B954,1,1),_311_Table2_ColumnLookup,0),FALSE)
+N("311"),
  IF(AND(VALUE(LEFT($A954,3))=312,LEFT($G954,10)="Unincepted",$B954="G "),VLOOKUP(" ULO",_312_Table2,MATCH('312'!$N$16,_312_Table2_ColumnLookup,0),FALSE),
  IF(AND(VALUE(LEFT($A954,3))=312,LEFT($G954,10)="Unincepted",$B954="O "),VLOOKUP(" ULO",_312_Table2,MATCH('312'!$V$16,_312_Table2_ColumnLookup,0),FALSE),
  IF(AND(VALUE(LEFT($A954,3))=312,LEFT($G954,10)="Unincepted",$B954="Q "),VLOOKUP(" ULO",_312_Table2,MATCH('312'!$X$16,_312_Table2_ColumnLookup,0),FALSE),
  IF(AND(VALUE(LEFT($A954,3))=312,LEFT($G954,10)="Unincepted"),VLOOKUP(" ULO",_312_Table2,MATCH(LEFT($B954,1),_312_Table2_ColumnLookup,0),FALSE),
  IF(AND(VALUE(LEFT($A954,3))=312,LEFT($G954,5)="Total",$B954="G "),VLOOKUP('312'!$F$80,_312_Table2,MATCH('312'!$N$16,_312_Table2_ColumnLookup,0),FALSE),
  IF(AND(VALUE(LEFT($A954,3))=312,LEFT($G954,5)="Total",$B954="O "),VLOOKUP('312'!$F$80,_312_Table2,MATCH('312'!$V$16,_312_Table2_ColumnLookup,0),FALSE),
  IF(AND(VALUE(LEFT($A954,3))=312,LEFT($G954,5)="Total",$B954="Q "),VLOOKUP('312'!$F$80,_312_Table2,MATCH('312'!$X$16,_312_Table2_ColumnLookup,0),FALSE),
  IF(AND(VALUE(LEFT($A954,3))=312,LEFT($G954,5)="Total"),VLOOKUP('312'!$F$80,_312_Table2,MATCH(LEFT($B954,1),_312_Table2_ColumnLookup,0),FALSE),
  IF(AND(VALUE(LEFT($A954,3))=312,LEN($I954)=4,$B954="G"),VLOOKUP($I954,_312_Table2,MATCH('312'!$N$16,_312_Table2_ColumnLookup,0),FALSE),
  IF(AND(VALUE(LEFT($A954,3))=312,LEN($I954)=4,$B954="O"),VLOOKUP($I954,_312_Table2,MATCH('312'!$V$16,_312_Table2_ColumnLookup,0),FALSE),
  IF(AND(VALUE(LEFT($A954,3))=312,LEN($I954)=4,$B954="Q"),VLOOKUP($I954,_312_Table2,MATCH('312'!$X$16,_312_Table2_ColumnLookup,0),FALSE),
  IF(AND(VALUE(LEFT($A954,3))=312,LEN($I954)=4),VLOOKUP($I954,_312_Table2,MATCH(LEFT($B954,1),_312_Table2_ColumnLookup,0),FALSE)
+N("312"),
  IF(VALUE(LEFT($A954,3))=313,VLOOKUP(VALUE(MID($B954,2,1)),_313_Table2,MATCH(MID($B954,1,1),_313_Table2_ColumnLookup,0),FALSE)
+N("313"),
  IF(AND(VALUE(LEFT($A954,3))=314,LEN($B954)=3),VLOOKUP(VALUE(MID($B954,2,2)),_314_Table2,MATCH(MID($B954,1,1),_314_Table2_ColumnLookup,0),FALSE),
  IF(VALUE(LEFT($A954,3))=314,VLOOKUP(VALUE(MID($B954,2,1)),_314_Table2,MATCH(MID($B954,1,1),_314_Table2_ColumnLookup,0),FALSE)
+N("314"),
""))))))))))))))))))))))))</f>
        <v>#N/A</v>
      </c>
      <c r="F954" s="238" t="e">
        <f>IF(AND(VALUE(LEFT($A954,3))=309,LEN($B954)=3),VLOOKUP(VALUE(MID($B954,2,2)),_309_Table3,MATCH(MID($B954,1,1),_309_Table3_ColumnLookup,0),FALSE),
  IF($C954="309 LCR SummaryA",OneYearSCR,IF($C954="309 LCR SummaryB",UltimateSCR,IF(VALUE(LEFT($A954,3))=309,VLOOKUP(VALUE(MID($B954,2,1)),_309_Table3,MATCH(MID($B954,1,1),_309_Table3_ColumnLookup,0),FALSE)
+N("309"),
  IF(VALUE(LEFT($A954,3))=310,VLOOKUP(VALUE(MID($B954,2,1)),_310_Table3,MATCH(MID($B954,1,1),_310_Table3_ColumnLookup,0),FALSE)
+N("310"),
  IF(AND(VALUE(LEFT($A954,3))=311,LEN($I954)=4),VLOOKUP($I954,_311_Table3,MATCH($B954,_311_Table3_ColumnLookup,0),FALSE),
  IF(AND(VALUE(LEFT($A954,3))=311,OR($B954="I2",$B954="J2",$B954="K2",$B954="L2")),VLOOKUP('311'!$G$58,_311_Table3,MATCH(MID($B954,1,1),_311_Table3_ColumnLookup,0),FALSE),
  IF(AND(VALUE(LEFT($A954,3))=311,RIGHT($B954,5)="Total"),VLOOKUP('311'!$G$59,_311_Table3,MATCH(MID($B954,1,1),_311_Table3_ColumnLookup,0),FALSE),
  IF(VALUE(LEFT($A954,3))=311,VLOOKUP(VALUE(MID($B954,2,1)),_311_Table3,MATCH(MID($B954,1,1),_311_Table3_ColumnLookup,0),FALSE)
+N("311"),
  IF(AND(VALUE(LEFT($A954,3))=312,LEFT($G954,10)="Unincepted",$B954="G "),VLOOKUP(" ULO",_312_Table3,MATCH('312'!$N$16,_312_Table3_ColumnLookup,0),FALSE),
  IF(AND(VALUE(LEFT($A954,3))=312,LEFT($G954,10)="Unincepted",$B954="O "),VLOOKUP(" ULO",_312_Table3,MATCH('312'!$V$16,_312_Table3_ColumnLookup,0),FALSE),
  IF(AND(VALUE(LEFT($A954,3))=312,LEFT($G954,10)="Unincepted",$B954="Q "),VLOOKUP(" ULO",_312_Table3,MATCH('312'!$X$16,_312_Table3_ColumnLookup,0),FALSE),
  IF(AND(VALUE(LEFT($A954,3))=312,LEFT($G954,10)="Unincepted"),VLOOKUP(" ULO",_312_Table3,MATCH(LEFT($B954,1),_312_Table3_ColumnLookup,0),FALSE),
  IF(AND(VALUE(LEFT($A954,3))=312,LEFT($G954,5)="Total",$B954="G "),VLOOKUP('312'!$F$80,_312_Table3,MATCH('312'!$N$16,_312_Table3_ColumnLookup,0),FALSE),
  IF(AND(VALUE(LEFT($A954,3))=312,LEFT($G954,5)="Total",$B954="O "),VLOOKUP('312'!$F$80,_312_Table3,MATCH('312'!$V$16,_312_Table3_ColumnLookup,0),FALSE),
  IF(AND(VALUE(LEFT($A954,3))=312,LEFT($G954,5)="Total",$B954="Q "),VLOOKUP('312'!$F$80,_312_Table3,MATCH('312'!$X$16,_312_Table3_ColumnLookup,0),FALSE),
  IF(AND(VALUE(LEFT($A954,3))=312,LEFT($G954,5)="Total"),VLOOKUP('312'!$F$80,_312_Table3,MATCH(LEFT($B954,1),_312_Table3_ColumnLookup,0),FALSE),
  IF(AND(VALUE(LEFT($A954,3))=312,LEN($I954)=4,$B954="G"),VLOOKUP($I954,_312_Table3,MATCH('312'!$N$16,_312_Table3_ColumnLookup,0),FALSE),
  IF(AND(VALUE(LEFT($A954,3))=312,LEN($I954)=4,$B954="O"),VLOOKUP($I954,_312_Table3,MATCH('312'!$V$16,_312_Table3_ColumnLookup,0),FALSE),
  IF(AND(VALUE(LEFT($A954,3))=312,LEN($I954)=4,$B954="Q"),VLOOKUP($I954,_312_Table3,MATCH('312'!$X$16,_312_Table3_ColumnLookup,0),FALSE),
  IF(AND(VALUE(LEFT($A954,3))=312,LEN($I954)=4),VLOOKUP($I954,_312_Table3,MATCH(LEFT($B954,1),_312_Table3_ColumnLookup,0),FALSE)
+N("312"),
  IF(VALUE(LEFT($A954,3))=313,VLOOKUP(VALUE(MID($B954,2,1)),_313_Table3,MATCH(MID($B954,1,1),_313_Table3_ColumnLookup,0),FALSE)
+N("313"),
  IF(AND(VALUE(LEFT($A954,3))=314,LEN($B954)=3),VLOOKUP(VALUE(MID($B954,2,2)),_314_Table3,MATCH(MID($B954,1,1),_314_Table3_ColumnLookup,0),FALSE),
  IF(VALUE(LEFT($A954,3))=314,VLOOKUP(VALUE(MID($B954,2,1)),_314_Table3,MATCH(MID($B954,1,1),_314_Table3_ColumnLookup,0),FALSE)
+N("314"),
""))))))))))))))))))))))))</f>
        <v>#N/A</v>
      </c>
      <c r="H954" s="321" t="str">
        <f>IFERROR(
IF(ISERROR($D954)=FALSE,$D954,IF(ISERROR($E954)=FALSE,$E954,IF(ISERROR($F954)=FALSE,$F954
+N("012 checkboxes"),
IF(
IF(OR(LEFT($A954,9)="Syndicate",LEFT($A954,12)="NewSyndicate"),VLOOKUP($A954,'012'!$J:$ZW,MATCH("Link to button",'012'!$J$1:$ZW$1,0),0)
+N("309 checkbox"),
IF($C954="309 LCR Summary0",VLOOKUP("Notes990",'309'!$P:$ZZ,MATCH("Link to button",'309'!$P$1:$ZZ$1,0),0)
+N("313 checkboxes"),
IF($C954="313 Financial Information0LcmVsScr",IF($C954="309 LCR Summary0",VLOOKUP("LcmVsScr",'309'!$N:$ZZ,MATCH("Link to button",'309'!$N$1:$ZZ$1,0),0),
IF($C954="313 Financial Information0LcrDocAttached",IF($C954="309 LCR Summary0",VLOOKUP("LcrDocAttached",'309'!$N:$ZZ,MATCH("Link to button",'309'!$N$1:$ZZ$1,0),
0)))))))=1,TRUE,FALSE)
))),"")</f>
        <v/>
      </c>
    </row>
    <row r="955" spans="1:8">
      <c r="A955" s="237" t="e">
        <f>VLOOKUP($G955,CSVLookups!$B:$R,MATCH(A$1,CSVLookups!$B$1:$R$1,0),FALSE)</f>
        <v>#N/A</v>
      </c>
      <c r="B955" s="237" t="e">
        <f>VLOOKUP($G955,CSVLookups!$B:$R,MATCH(B$1,CSVLookups!$B$1:$R$1,0),FALSE)</f>
        <v>#N/A</v>
      </c>
      <c r="C955" s="238" t="e">
        <f t="shared" si="15"/>
        <v>#N/A</v>
      </c>
      <c r="D955" s="238" t="e">
        <f>IF(AND(VALUE(LEFT($A955,3))=309,LEN($B955)=3),VLOOKUP(VALUE(MID($B955,2,2)),_309_Table1,MATCH(MID($B955,1,1),_309_Table1_ColumnLookup,0),FALSE),
  IF($C955="309 LCR SummaryA",OneYearSCR,IF($C955="309 LCR SummaryB",UltimateSCR,IF(VALUE(LEFT($A955,3))=309,VLOOKUP(VALUE(MID($B955,2,1)),_309_Table1,MATCH(MID($B955,1,1),_309_Table1_ColumnLookup,0),FALSE)
+N("309"),
  IF(VALUE(LEFT($A955,3))=310,VLOOKUP(VALUE(MID($B955,2,1)),_310_Table1,MATCH(MID($B955,1,1),_310_Table1_ColumnLookup,0),FALSE)
+N("310"),
  IF(AND(VALUE(LEFT($A955,3))=311,LEN($I955)=4),VLOOKUP($I955,_311_Table1,MATCH($B955,_311_Table1_ColumnLookup,0),FALSE),
  IF(AND(VALUE(LEFT($A955,3))=311,OR($B955="I2",$B955="J2",$B955="K2",$B955="L2")),VLOOKUP('311'!$G$58,_311_Table1,MATCH(MID($B955,1,1),_311_Table1_ColumnLookup,0),FALSE),
  IF(AND(VALUE(LEFT($A955,3))=311,RIGHT($B955,5)="Total"),VLOOKUP('311'!$G$59,_311_Table1,MATCH(MID($B955,1,1),_311_Table1_ColumnLookup,0),FALSE),
  IF(VALUE(LEFT($A955,3))=311,VLOOKUP(VALUE(MID($B955,2,1)),_311_Table1,MATCH(MID($B955,1,1),_311_Table1_ColumnLookup,0),FALSE)
+N("311"),
  IF(AND(VALUE(LEFT($A955,3))=312,LEFT($G955,10)="Unincepted",$B955="G "),VLOOKUP(" ULO",_312_Table1,MATCH('312'!$N$16,_312_Table1_ColumnLookup,0),FALSE),
  IF(AND(VALUE(LEFT($A955,3))=312,LEFT($G955,10)="Unincepted",$B955="O "),VLOOKUP(" ULO",_312_Table1,MATCH('312'!$V$16,_312_Table1_ColumnLookup,0),FALSE),
  IF(AND(VALUE(LEFT($A955,3))=312,LEFT($G955,10)="Unincepted",$B955="Q "),VLOOKUP(" ULO",_312_Table1,MATCH('312'!$X$16,_312_Table1_ColumnLookup,0),FALSE),
  IF(AND(VALUE(LEFT($A955,3))=312,LEFT($G955,10)="Unincepted"),VLOOKUP(" ULO",_312_Table1,MATCH(LEFT($B955,1),_312_Table1_ColumnLookup,0),FALSE),
  IF(AND(VALUE(LEFT($A955,3))=312,LEFT($G955,5)="Total",$B955="G "),VLOOKUP('312'!$F$80,_312_Table1,MATCH('312'!$N$16,_312_Table1_ColumnLookup,0),FALSE),
  IF(AND(VALUE(LEFT($A955,3))=312,LEFT($G955,5)="Total",$B955="O "),VLOOKUP('312'!$F$80,_312_Table1,MATCH('312'!$V$16,_312_Table1_ColumnLookup,0),FALSE),
  IF(AND(VALUE(LEFT($A955,3))=312,LEFT($G955,5)="Total",$B955="Q "),VLOOKUP('312'!$F$80,_312_Table1,MATCH('312'!$X$16,_312_Table1_ColumnLookup,0),FALSE),
  IF(AND(VALUE(LEFT($A955,3))=312,LEFT($G955,5)="Total"),VLOOKUP('312'!$F$80,_312_Table1,MATCH(LEFT($B955,1),_312_Table1_ColumnLookup,0),FALSE),
  IF(AND(VALUE(LEFT($A955,3))=312,LEN($I955)=4,$B955="G"),VLOOKUP($I955,_312_Table1,MATCH('312'!$N$16,_312_Table1_ColumnLookup,0),FALSE),
  IF(AND(VALUE(LEFT($A955,3))=312,LEN($I955)=4,$B955="O"),VLOOKUP($I955,_312_Table1,MATCH('312'!$V$16,_312_Table1_ColumnLookup,0),FALSE),
  IF(AND(VALUE(LEFT($A955,3))=312,LEN($I955)=4,$B955="Q"),VLOOKUP($I955,_312_Table1,MATCH('312'!$X$16,_312_Table1_ColumnLookup,0),FALSE),
  IF(AND(VALUE(LEFT($A955,3))=312,LEN($I955)=4),VLOOKUP($I955,_312_Table1,MATCH(LEFT($B955,1),_312_Table1_ColumnLookup,0),FALSE)
+N("312"),
  IF(VALUE(LEFT($A955,3))=313,VLOOKUP(VALUE(MID($B955,2,1)),_313_Table1,MATCH(MID($B955,1,1),_313_Table1_ColumnLookup,0),FALSE)
+N("313"),
  IF(AND(VALUE(LEFT($A955,3))=314,LEN($B955)=3),VLOOKUP(VALUE(MID($B955,2,2)),_314_Table1,MATCH(MID($B955,1,1),_314_Table1_ColumnLookup,0),FALSE),
  IF(VALUE(LEFT($A955,3))=314,VLOOKUP(VALUE(MID($B955,2,1)),_314_Table1,MATCH(MID($B955,1,1),_314_Table1_ColumnLookup,0),FALSE)
+N("314"),
""))))))))))))))))))))))))</f>
        <v>#N/A</v>
      </c>
      <c r="E955" s="238" t="e">
        <f>IF(AND(VALUE(LEFT($A955,3))=309,LEN($B955)=3),VLOOKUP(VALUE(MID($B955,2,2)),_309_Table2,MATCH(MID($B955,1,1),_309_Table2_ColumnLookup,0),FALSE),
  IF($C955="309 LCR SummaryA",OneYearSCR,IF($C955="309 LCR SummaryB",UltimateSCR,IF(VALUE(LEFT($A955,3))=309,VLOOKUP(VALUE(MID($B955,2,1)),_309_Table2,MATCH(MID($B955,1,1),_309_Table2_ColumnLookup,0),FALSE)
+N("309"),
  IF(VALUE(LEFT($A955,3))=310,VLOOKUP(VALUE(MID($B955,2,1)),_310_Table2,MATCH(MID($B955,1,1),_310_Table2_ColumnLookup,0),FALSE)
+N("310"),
  IF(AND(VALUE(LEFT($A955,3))=311,LEN($I955)=4),VLOOKUP($I955,_311_Table2,MATCH($B955,_311_Table2_ColumnLookup,0),FALSE),
  IF(AND(VALUE(LEFT($A955,3))=311,OR($B955="I2",$B955="J2",$B955="K2",$B955="L2")),VLOOKUP('311'!$G$58,_311_Table2,MATCH(MID($B955,1,1),_311_Table2_ColumnLookup,0),FALSE),
  IF(AND(VALUE(LEFT($A955,3))=311,RIGHT($B955,5)="Total"),VLOOKUP('311'!$G$59,_311_Table2,MATCH(MID($B955,1,1),_311_Table2_ColumnLookup,0),FALSE),
  IF(VALUE(LEFT($A955,3))=311,VLOOKUP(VALUE(MID($B955,2,1)),_311_Table2,MATCH(MID($B955,1,1),_311_Table2_ColumnLookup,0),FALSE)
+N("311"),
  IF(AND(VALUE(LEFT($A955,3))=312,LEFT($G955,10)="Unincepted",$B955="G "),VLOOKUP(" ULO",_312_Table2,MATCH('312'!$N$16,_312_Table2_ColumnLookup,0),FALSE),
  IF(AND(VALUE(LEFT($A955,3))=312,LEFT($G955,10)="Unincepted",$B955="O "),VLOOKUP(" ULO",_312_Table2,MATCH('312'!$V$16,_312_Table2_ColumnLookup,0),FALSE),
  IF(AND(VALUE(LEFT($A955,3))=312,LEFT($G955,10)="Unincepted",$B955="Q "),VLOOKUP(" ULO",_312_Table2,MATCH('312'!$X$16,_312_Table2_ColumnLookup,0),FALSE),
  IF(AND(VALUE(LEFT($A955,3))=312,LEFT($G955,10)="Unincepted"),VLOOKUP(" ULO",_312_Table2,MATCH(LEFT($B955,1),_312_Table2_ColumnLookup,0),FALSE),
  IF(AND(VALUE(LEFT($A955,3))=312,LEFT($G955,5)="Total",$B955="G "),VLOOKUP('312'!$F$80,_312_Table2,MATCH('312'!$N$16,_312_Table2_ColumnLookup,0),FALSE),
  IF(AND(VALUE(LEFT($A955,3))=312,LEFT($G955,5)="Total",$B955="O "),VLOOKUP('312'!$F$80,_312_Table2,MATCH('312'!$V$16,_312_Table2_ColumnLookup,0),FALSE),
  IF(AND(VALUE(LEFT($A955,3))=312,LEFT($G955,5)="Total",$B955="Q "),VLOOKUP('312'!$F$80,_312_Table2,MATCH('312'!$X$16,_312_Table2_ColumnLookup,0),FALSE),
  IF(AND(VALUE(LEFT($A955,3))=312,LEFT($G955,5)="Total"),VLOOKUP('312'!$F$80,_312_Table2,MATCH(LEFT($B955,1),_312_Table2_ColumnLookup,0),FALSE),
  IF(AND(VALUE(LEFT($A955,3))=312,LEN($I955)=4,$B955="G"),VLOOKUP($I955,_312_Table2,MATCH('312'!$N$16,_312_Table2_ColumnLookup,0),FALSE),
  IF(AND(VALUE(LEFT($A955,3))=312,LEN($I955)=4,$B955="O"),VLOOKUP($I955,_312_Table2,MATCH('312'!$V$16,_312_Table2_ColumnLookup,0),FALSE),
  IF(AND(VALUE(LEFT($A955,3))=312,LEN($I955)=4,$B955="Q"),VLOOKUP($I955,_312_Table2,MATCH('312'!$X$16,_312_Table2_ColumnLookup,0),FALSE),
  IF(AND(VALUE(LEFT($A955,3))=312,LEN($I955)=4),VLOOKUP($I955,_312_Table2,MATCH(LEFT($B955,1),_312_Table2_ColumnLookup,0),FALSE)
+N("312"),
  IF(VALUE(LEFT($A955,3))=313,VLOOKUP(VALUE(MID($B955,2,1)),_313_Table2,MATCH(MID($B955,1,1),_313_Table2_ColumnLookup,0),FALSE)
+N("313"),
  IF(AND(VALUE(LEFT($A955,3))=314,LEN($B955)=3),VLOOKUP(VALUE(MID($B955,2,2)),_314_Table2,MATCH(MID($B955,1,1),_314_Table2_ColumnLookup,0),FALSE),
  IF(VALUE(LEFT($A955,3))=314,VLOOKUP(VALUE(MID($B955,2,1)),_314_Table2,MATCH(MID($B955,1,1),_314_Table2_ColumnLookup,0),FALSE)
+N("314"),
""))))))))))))))))))))))))</f>
        <v>#N/A</v>
      </c>
      <c r="F955" s="238" t="e">
        <f>IF(AND(VALUE(LEFT($A955,3))=309,LEN($B955)=3),VLOOKUP(VALUE(MID($B955,2,2)),_309_Table3,MATCH(MID($B955,1,1),_309_Table3_ColumnLookup,0),FALSE),
  IF($C955="309 LCR SummaryA",OneYearSCR,IF($C955="309 LCR SummaryB",UltimateSCR,IF(VALUE(LEFT($A955,3))=309,VLOOKUP(VALUE(MID($B955,2,1)),_309_Table3,MATCH(MID($B955,1,1),_309_Table3_ColumnLookup,0),FALSE)
+N("309"),
  IF(VALUE(LEFT($A955,3))=310,VLOOKUP(VALUE(MID($B955,2,1)),_310_Table3,MATCH(MID($B955,1,1),_310_Table3_ColumnLookup,0),FALSE)
+N("310"),
  IF(AND(VALUE(LEFT($A955,3))=311,LEN($I955)=4),VLOOKUP($I955,_311_Table3,MATCH($B955,_311_Table3_ColumnLookup,0),FALSE),
  IF(AND(VALUE(LEFT($A955,3))=311,OR($B955="I2",$B955="J2",$B955="K2",$B955="L2")),VLOOKUP('311'!$G$58,_311_Table3,MATCH(MID($B955,1,1),_311_Table3_ColumnLookup,0),FALSE),
  IF(AND(VALUE(LEFT($A955,3))=311,RIGHT($B955,5)="Total"),VLOOKUP('311'!$G$59,_311_Table3,MATCH(MID($B955,1,1),_311_Table3_ColumnLookup,0),FALSE),
  IF(VALUE(LEFT($A955,3))=311,VLOOKUP(VALUE(MID($B955,2,1)),_311_Table3,MATCH(MID($B955,1,1),_311_Table3_ColumnLookup,0),FALSE)
+N("311"),
  IF(AND(VALUE(LEFT($A955,3))=312,LEFT($G955,10)="Unincepted",$B955="G "),VLOOKUP(" ULO",_312_Table3,MATCH('312'!$N$16,_312_Table3_ColumnLookup,0),FALSE),
  IF(AND(VALUE(LEFT($A955,3))=312,LEFT($G955,10)="Unincepted",$B955="O "),VLOOKUP(" ULO",_312_Table3,MATCH('312'!$V$16,_312_Table3_ColumnLookup,0),FALSE),
  IF(AND(VALUE(LEFT($A955,3))=312,LEFT($G955,10)="Unincepted",$B955="Q "),VLOOKUP(" ULO",_312_Table3,MATCH('312'!$X$16,_312_Table3_ColumnLookup,0),FALSE),
  IF(AND(VALUE(LEFT($A955,3))=312,LEFT($G955,10)="Unincepted"),VLOOKUP(" ULO",_312_Table3,MATCH(LEFT($B955,1),_312_Table3_ColumnLookup,0),FALSE),
  IF(AND(VALUE(LEFT($A955,3))=312,LEFT($G955,5)="Total",$B955="G "),VLOOKUP('312'!$F$80,_312_Table3,MATCH('312'!$N$16,_312_Table3_ColumnLookup,0),FALSE),
  IF(AND(VALUE(LEFT($A955,3))=312,LEFT($G955,5)="Total",$B955="O "),VLOOKUP('312'!$F$80,_312_Table3,MATCH('312'!$V$16,_312_Table3_ColumnLookup,0),FALSE),
  IF(AND(VALUE(LEFT($A955,3))=312,LEFT($G955,5)="Total",$B955="Q "),VLOOKUP('312'!$F$80,_312_Table3,MATCH('312'!$X$16,_312_Table3_ColumnLookup,0),FALSE),
  IF(AND(VALUE(LEFT($A955,3))=312,LEFT($G955,5)="Total"),VLOOKUP('312'!$F$80,_312_Table3,MATCH(LEFT($B955,1),_312_Table3_ColumnLookup,0),FALSE),
  IF(AND(VALUE(LEFT($A955,3))=312,LEN($I955)=4,$B955="G"),VLOOKUP($I955,_312_Table3,MATCH('312'!$N$16,_312_Table3_ColumnLookup,0),FALSE),
  IF(AND(VALUE(LEFT($A955,3))=312,LEN($I955)=4,$B955="O"),VLOOKUP($I955,_312_Table3,MATCH('312'!$V$16,_312_Table3_ColumnLookup,0),FALSE),
  IF(AND(VALUE(LEFT($A955,3))=312,LEN($I955)=4,$B955="Q"),VLOOKUP($I955,_312_Table3,MATCH('312'!$X$16,_312_Table3_ColumnLookup,0),FALSE),
  IF(AND(VALUE(LEFT($A955,3))=312,LEN($I955)=4),VLOOKUP($I955,_312_Table3,MATCH(LEFT($B955,1),_312_Table3_ColumnLookup,0),FALSE)
+N("312"),
  IF(VALUE(LEFT($A955,3))=313,VLOOKUP(VALUE(MID($B955,2,1)),_313_Table3,MATCH(MID($B955,1,1),_313_Table3_ColumnLookup,0),FALSE)
+N("313"),
  IF(AND(VALUE(LEFT($A955,3))=314,LEN($B955)=3),VLOOKUP(VALUE(MID($B955,2,2)),_314_Table3,MATCH(MID($B955,1,1),_314_Table3_ColumnLookup,0),FALSE),
  IF(VALUE(LEFT($A955,3))=314,VLOOKUP(VALUE(MID($B955,2,1)),_314_Table3,MATCH(MID($B955,1,1),_314_Table3_ColumnLookup,0),FALSE)
+N("314"),
""))))))))))))))))))))))))</f>
        <v>#N/A</v>
      </c>
      <c r="H955" s="321" t="str">
        <f>IFERROR(
IF(ISERROR($D955)=FALSE,$D955,IF(ISERROR($E955)=FALSE,$E955,IF(ISERROR($F955)=FALSE,$F955
+N("012 checkboxes"),
IF(
IF(OR(LEFT($A955,9)="Syndicate",LEFT($A955,12)="NewSyndicate"),VLOOKUP($A955,'012'!$J:$ZW,MATCH("Link to button",'012'!$J$1:$ZW$1,0),0)
+N("309 checkbox"),
IF($C955="309 LCR Summary0",VLOOKUP("Notes990",'309'!$P:$ZZ,MATCH("Link to button",'309'!$P$1:$ZZ$1,0),0)
+N("313 checkboxes"),
IF($C955="313 Financial Information0LcmVsScr",IF($C955="309 LCR Summary0",VLOOKUP("LcmVsScr",'309'!$N:$ZZ,MATCH("Link to button",'309'!$N$1:$ZZ$1,0),0),
IF($C955="313 Financial Information0LcrDocAttached",IF($C955="309 LCR Summary0",VLOOKUP("LcrDocAttached",'309'!$N:$ZZ,MATCH("Link to button",'309'!$N$1:$ZZ$1,0),
0)))))))=1,TRUE,FALSE)
))),"")</f>
        <v/>
      </c>
    </row>
    <row r="956" spans="1:8">
      <c r="A956" s="237" t="e">
        <f>VLOOKUP($G956,CSVLookups!$B:$R,MATCH(A$1,CSVLookups!$B$1:$R$1,0),FALSE)</f>
        <v>#N/A</v>
      </c>
      <c r="B956" s="237" t="e">
        <f>VLOOKUP($G956,CSVLookups!$B:$R,MATCH(B$1,CSVLookups!$B$1:$R$1,0),FALSE)</f>
        <v>#N/A</v>
      </c>
      <c r="C956" s="238" t="e">
        <f t="shared" si="15"/>
        <v>#N/A</v>
      </c>
      <c r="D956" s="238" t="e">
        <f>IF(AND(VALUE(LEFT($A956,3))=309,LEN($B956)=3),VLOOKUP(VALUE(MID($B956,2,2)),_309_Table1,MATCH(MID($B956,1,1),_309_Table1_ColumnLookup,0),FALSE),
  IF($C956="309 LCR SummaryA",OneYearSCR,IF($C956="309 LCR SummaryB",UltimateSCR,IF(VALUE(LEFT($A956,3))=309,VLOOKUP(VALUE(MID($B956,2,1)),_309_Table1,MATCH(MID($B956,1,1),_309_Table1_ColumnLookup,0),FALSE)
+N("309"),
  IF(VALUE(LEFT($A956,3))=310,VLOOKUP(VALUE(MID($B956,2,1)),_310_Table1,MATCH(MID($B956,1,1),_310_Table1_ColumnLookup,0),FALSE)
+N("310"),
  IF(AND(VALUE(LEFT($A956,3))=311,LEN($I956)=4),VLOOKUP($I956,_311_Table1,MATCH($B956,_311_Table1_ColumnLookup,0),FALSE),
  IF(AND(VALUE(LEFT($A956,3))=311,OR($B956="I2",$B956="J2",$B956="K2",$B956="L2")),VLOOKUP('311'!$G$58,_311_Table1,MATCH(MID($B956,1,1),_311_Table1_ColumnLookup,0),FALSE),
  IF(AND(VALUE(LEFT($A956,3))=311,RIGHT($B956,5)="Total"),VLOOKUP('311'!$G$59,_311_Table1,MATCH(MID($B956,1,1),_311_Table1_ColumnLookup,0),FALSE),
  IF(VALUE(LEFT($A956,3))=311,VLOOKUP(VALUE(MID($B956,2,1)),_311_Table1,MATCH(MID($B956,1,1),_311_Table1_ColumnLookup,0),FALSE)
+N("311"),
  IF(AND(VALUE(LEFT($A956,3))=312,LEFT($G956,10)="Unincepted",$B956="G "),VLOOKUP(" ULO",_312_Table1,MATCH('312'!$N$16,_312_Table1_ColumnLookup,0),FALSE),
  IF(AND(VALUE(LEFT($A956,3))=312,LEFT($G956,10)="Unincepted",$B956="O "),VLOOKUP(" ULO",_312_Table1,MATCH('312'!$V$16,_312_Table1_ColumnLookup,0),FALSE),
  IF(AND(VALUE(LEFT($A956,3))=312,LEFT($G956,10)="Unincepted",$B956="Q "),VLOOKUP(" ULO",_312_Table1,MATCH('312'!$X$16,_312_Table1_ColumnLookup,0),FALSE),
  IF(AND(VALUE(LEFT($A956,3))=312,LEFT($G956,10)="Unincepted"),VLOOKUP(" ULO",_312_Table1,MATCH(LEFT($B956,1),_312_Table1_ColumnLookup,0),FALSE),
  IF(AND(VALUE(LEFT($A956,3))=312,LEFT($G956,5)="Total",$B956="G "),VLOOKUP('312'!$F$80,_312_Table1,MATCH('312'!$N$16,_312_Table1_ColumnLookup,0),FALSE),
  IF(AND(VALUE(LEFT($A956,3))=312,LEFT($G956,5)="Total",$B956="O "),VLOOKUP('312'!$F$80,_312_Table1,MATCH('312'!$V$16,_312_Table1_ColumnLookup,0),FALSE),
  IF(AND(VALUE(LEFT($A956,3))=312,LEFT($G956,5)="Total",$B956="Q "),VLOOKUP('312'!$F$80,_312_Table1,MATCH('312'!$X$16,_312_Table1_ColumnLookup,0),FALSE),
  IF(AND(VALUE(LEFT($A956,3))=312,LEFT($G956,5)="Total"),VLOOKUP('312'!$F$80,_312_Table1,MATCH(LEFT($B956,1),_312_Table1_ColumnLookup,0),FALSE),
  IF(AND(VALUE(LEFT($A956,3))=312,LEN($I956)=4,$B956="G"),VLOOKUP($I956,_312_Table1,MATCH('312'!$N$16,_312_Table1_ColumnLookup,0),FALSE),
  IF(AND(VALUE(LEFT($A956,3))=312,LEN($I956)=4,$B956="O"),VLOOKUP($I956,_312_Table1,MATCH('312'!$V$16,_312_Table1_ColumnLookup,0),FALSE),
  IF(AND(VALUE(LEFT($A956,3))=312,LEN($I956)=4,$B956="Q"),VLOOKUP($I956,_312_Table1,MATCH('312'!$X$16,_312_Table1_ColumnLookup,0),FALSE),
  IF(AND(VALUE(LEFT($A956,3))=312,LEN($I956)=4),VLOOKUP($I956,_312_Table1,MATCH(LEFT($B956,1),_312_Table1_ColumnLookup,0),FALSE)
+N("312"),
  IF(VALUE(LEFT($A956,3))=313,VLOOKUP(VALUE(MID($B956,2,1)),_313_Table1,MATCH(MID($B956,1,1),_313_Table1_ColumnLookup,0),FALSE)
+N("313"),
  IF(AND(VALUE(LEFT($A956,3))=314,LEN($B956)=3),VLOOKUP(VALUE(MID($B956,2,2)),_314_Table1,MATCH(MID($B956,1,1),_314_Table1_ColumnLookup,0),FALSE),
  IF(VALUE(LEFT($A956,3))=314,VLOOKUP(VALUE(MID($B956,2,1)),_314_Table1,MATCH(MID($B956,1,1),_314_Table1_ColumnLookup,0),FALSE)
+N("314"),
""))))))))))))))))))))))))</f>
        <v>#N/A</v>
      </c>
      <c r="E956" s="238" t="e">
        <f>IF(AND(VALUE(LEFT($A956,3))=309,LEN($B956)=3),VLOOKUP(VALUE(MID($B956,2,2)),_309_Table2,MATCH(MID($B956,1,1),_309_Table2_ColumnLookup,0),FALSE),
  IF($C956="309 LCR SummaryA",OneYearSCR,IF($C956="309 LCR SummaryB",UltimateSCR,IF(VALUE(LEFT($A956,3))=309,VLOOKUP(VALUE(MID($B956,2,1)),_309_Table2,MATCH(MID($B956,1,1),_309_Table2_ColumnLookup,0),FALSE)
+N("309"),
  IF(VALUE(LEFT($A956,3))=310,VLOOKUP(VALUE(MID($B956,2,1)),_310_Table2,MATCH(MID($B956,1,1),_310_Table2_ColumnLookup,0),FALSE)
+N("310"),
  IF(AND(VALUE(LEFT($A956,3))=311,LEN($I956)=4),VLOOKUP($I956,_311_Table2,MATCH($B956,_311_Table2_ColumnLookup,0),FALSE),
  IF(AND(VALUE(LEFT($A956,3))=311,OR($B956="I2",$B956="J2",$B956="K2",$B956="L2")),VLOOKUP('311'!$G$58,_311_Table2,MATCH(MID($B956,1,1),_311_Table2_ColumnLookup,0),FALSE),
  IF(AND(VALUE(LEFT($A956,3))=311,RIGHT($B956,5)="Total"),VLOOKUP('311'!$G$59,_311_Table2,MATCH(MID($B956,1,1),_311_Table2_ColumnLookup,0),FALSE),
  IF(VALUE(LEFT($A956,3))=311,VLOOKUP(VALUE(MID($B956,2,1)),_311_Table2,MATCH(MID($B956,1,1),_311_Table2_ColumnLookup,0),FALSE)
+N("311"),
  IF(AND(VALUE(LEFT($A956,3))=312,LEFT($G956,10)="Unincepted",$B956="G "),VLOOKUP(" ULO",_312_Table2,MATCH('312'!$N$16,_312_Table2_ColumnLookup,0),FALSE),
  IF(AND(VALUE(LEFT($A956,3))=312,LEFT($G956,10)="Unincepted",$B956="O "),VLOOKUP(" ULO",_312_Table2,MATCH('312'!$V$16,_312_Table2_ColumnLookup,0),FALSE),
  IF(AND(VALUE(LEFT($A956,3))=312,LEFT($G956,10)="Unincepted",$B956="Q "),VLOOKUP(" ULO",_312_Table2,MATCH('312'!$X$16,_312_Table2_ColumnLookup,0),FALSE),
  IF(AND(VALUE(LEFT($A956,3))=312,LEFT($G956,10)="Unincepted"),VLOOKUP(" ULO",_312_Table2,MATCH(LEFT($B956,1),_312_Table2_ColumnLookup,0),FALSE),
  IF(AND(VALUE(LEFT($A956,3))=312,LEFT($G956,5)="Total",$B956="G "),VLOOKUP('312'!$F$80,_312_Table2,MATCH('312'!$N$16,_312_Table2_ColumnLookup,0),FALSE),
  IF(AND(VALUE(LEFT($A956,3))=312,LEFT($G956,5)="Total",$B956="O "),VLOOKUP('312'!$F$80,_312_Table2,MATCH('312'!$V$16,_312_Table2_ColumnLookup,0),FALSE),
  IF(AND(VALUE(LEFT($A956,3))=312,LEFT($G956,5)="Total",$B956="Q "),VLOOKUP('312'!$F$80,_312_Table2,MATCH('312'!$X$16,_312_Table2_ColumnLookup,0),FALSE),
  IF(AND(VALUE(LEFT($A956,3))=312,LEFT($G956,5)="Total"),VLOOKUP('312'!$F$80,_312_Table2,MATCH(LEFT($B956,1),_312_Table2_ColumnLookup,0),FALSE),
  IF(AND(VALUE(LEFT($A956,3))=312,LEN($I956)=4,$B956="G"),VLOOKUP($I956,_312_Table2,MATCH('312'!$N$16,_312_Table2_ColumnLookup,0),FALSE),
  IF(AND(VALUE(LEFT($A956,3))=312,LEN($I956)=4,$B956="O"),VLOOKUP($I956,_312_Table2,MATCH('312'!$V$16,_312_Table2_ColumnLookup,0),FALSE),
  IF(AND(VALUE(LEFT($A956,3))=312,LEN($I956)=4,$B956="Q"),VLOOKUP($I956,_312_Table2,MATCH('312'!$X$16,_312_Table2_ColumnLookup,0),FALSE),
  IF(AND(VALUE(LEFT($A956,3))=312,LEN($I956)=4),VLOOKUP($I956,_312_Table2,MATCH(LEFT($B956,1),_312_Table2_ColumnLookup,0),FALSE)
+N("312"),
  IF(VALUE(LEFT($A956,3))=313,VLOOKUP(VALUE(MID($B956,2,1)),_313_Table2,MATCH(MID($B956,1,1),_313_Table2_ColumnLookup,0),FALSE)
+N("313"),
  IF(AND(VALUE(LEFT($A956,3))=314,LEN($B956)=3),VLOOKUP(VALUE(MID($B956,2,2)),_314_Table2,MATCH(MID($B956,1,1),_314_Table2_ColumnLookup,0),FALSE),
  IF(VALUE(LEFT($A956,3))=314,VLOOKUP(VALUE(MID($B956,2,1)),_314_Table2,MATCH(MID($B956,1,1),_314_Table2_ColumnLookup,0),FALSE)
+N("314"),
""))))))))))))))))))))))))</f>
        <v>#N/A</v>
      </c>
      <c r="F956" s="238" t="e">
        <f>IF(AND(VALUE(LEFT($A956,3))=309,LEN($B956)=3),VLOOKUP(VALUE(MID($B956,2,2)),_309_Table3,MATCH(MID($B956,1,1),_309_Table3_ColumnLookup,0),FALSE),
  IF($C956="309 LCR SummaryA",OneYearSCR,IF($C956="309 LCR SummaryB",UltimateSCR,IF(VALUE(LEFT($A956,3))=309,VLOOKUP(VALUE(MID($B956,2,1)),_309_Table3,MATCH(MID($B956,1,1),_309_Table3_ColumnLookup,0),FALSE)
+N("309"),
  IF(VALUE(LEFT($A956,3))=310,VLOOKUP(VALUE(MID($B956,2,1)),_310_Table3,MATCH(MID($B956,1,1),_310_Table3_ColumnLookup,0),FALSE)
+N("310"),
  IF(AND(VALUE(LEFT($A956,3))=311,LEN($I956)=4),VLOOKUP($I956,_311_Table3,MATCH($B956,_311_Table3_ColumnLookup,0),FALSE),
  IF(AND(VALUE(LEFT($A956,3))=311,OR($B956="I2",$B956="J2",$B956="K2",$B956="L2")),VLOOKUP('311'!$G$58,_311_Table3,MATCH(MID($B956,1,1),_311_Table3_ColumnLookup,0),FALSE),
  IF(AND(VALUE(LEFT($A956,3))=311,RIGHT($B956,5)="Total"),VLOOKUP('311'!$G$59,_311_Table3,MATCH(MID($B956,1,1),_311_Table3_ColumnLookup,0),FALSE),
  IF(VALUE(LEFT($A956,3))=311,VLOOKUP(VALUE(MID($B956,2,1)),_311_Table3,MATCH(MID($B956,1,1),_311_Table3_ColumnLookup,0),FALSE)
+N("311"),
  IF(AND(VALUE(LEFT($A956,3))=312,LEFT($G956,10)="Unincepted",$B956="G "),VLOOKUP(" ULO",_312_Table3,MATCH('312'!$N$16,_312_Table3_ColumnLookup,0),FALSE),
  IF(AND(VALUE(LEFT($A956,3))=312,LEFT($G956,10)="Unincepted",$B956="O "),VLOOKUP(" ULO",_312_Table3,MATCH('312'!$V$16,_312_Table3_ColumnLookup,0),FALSE),
  IF(AND(VALUE(LEFT($A956,3))=312,LEFT($G956,10)="Unincepted",$B956="Q "),VLOOKUP(" ULO",_312_Table3,MATCH('312'!$X$16,_312_Table3_ColumnLookup,0),FALSE),
  IF(AND(VALUE(LEFT($A956,3))=312,LEFT($G956,10)="Unincepted"),VLOOKUP(" ULO",_312_Table3,MATCH(LEFT($B956,1),_312_Table3_ColumnLookup,0),FALSE),
  IF(AND(VALUE(LEFT($A956,3))=312,LEFT($G956,5)="Total",$B956="G "),VLOOKUP('312'!$F$80,_312_Table3,MATCH('312'!$N$16,_312_Table3_ColumnLookup,0),FALSE),
  IF(AND(VALUE(LEFT($A956,3))=312,LEFT($G956,5)="Total",$B956="O "),VLOOKUP('312'!$F$80,_312_Table3,MATCH('312'!$V$16,_312_Table3_ColumnLookup,0),FALSE),
  IF(AND(VALUE(LEFT($A956,3))=312,LEFT($G956,5)="Total",$B956="Q "),VLOOKUP('312'!$F$80,_312_Table3,MATCH('312'!$X$16,_312_Table3_ColumnLookup,0),FALSE),
  IF(AND(VALUE(LEFT($A956,3))=312,LEFT($G956,5)="Total"),VLOOKUP('312'!$F$80,_312_Table3,MATCH(LEFT($B956,1),_312_Table3_ColumnLookup,0),FALSE),
  IF(AND(VALUE(LEFT($A956,3))=312,LEN($I956)=4,$B956="G"),VLOOKUP($I956,_312_Table3,MATCH('312'!$N$16,_312_Table3_ColumnLookup,0),FALSE),
  IF(AND(VALUE(LEFT($A956,3))=312,LEN($I956)=4,$B956="O"),VLOOKUP($I956,_312_Table3,MATCH('312'!$V$16,_312_Table3_ColumnLookup,0),FALSE),
  IF(AND(VALUE(LEFT($A956,3))=312,LEN($I956)=4,$B956="Q"),VLOOKUP($I956,_312_Table3,MATCH('312'!$X$16,_312_Table3_ColumnLookup,0),FALSE),
  IF(AND(VALUE(LEFT($A956,3))=312,LEN($I956)=4),VLOOKUP($I956,_312_Table3,MATCH(LEFT($B956,1),_312_Table3_ColumnLookup,0),FALSE)
+N("312"),
  IF(VALUE(LEFT($A956,3))=313,VLOOKUP(VALUE(MID($B956,2,1)),_313_Table3,MATCH(MID($B956,1,1),_313_Table3_ColumnLookup,0),FALSE)
+N("313"),
  IF(AND(VALUE(LEFT($A956,3))=314,LEN($B956)=3),VLOOKUP(VALUE(MID($B956,2,2)),_314_Table3,MATCH(MID($B956,1,1),_314_Table3_ColumnLookup,0),FALSE),
  IF(VALUE(LEFT($A956,3))=314,VLOOKUP(VALUE(MID($B956,2,1)),_314_Table3,MATCH(MID($B956,1,1),_314_Table3_ColumnLookup,0),FALSE)
+N("314"),
""))))))))))))))))))))))))</f>
        <v>#N/A</v>
      </c>
      <c r="H956" s="321" t="str">
        <f>IFERROR(
IF(ISERROR($D956)=FALSE,$D956,IF(ISERROR($E956)=FALSE,$E956,IF(ISERROR($F956)=FALSE,$F956
+N("012 checkboxes"),
IF(
IF(OR(LEFT($A956,9)="Syndicate",LEFT($A956,12)="NewSyndicate"),VLOOKUP($A956,'012'!$J:$ZW,MATCH("Link to button",'012'!$J$1:$ZW$1,0),0)
+N("309 checkbox"),
IF($C956="309 LCR Summary0",VLOOKUP("Notes990",'309'!$P:$ZZ,MATCH("Link to button",'309'!$P$1:$ZZ$1,0),0)
+N("313 checkboxes"),
IF($C956="313 Financial Information0LcmVsScr",IF($C956="309 LCR Summary0",VLOOKUP("LcmVsScr",'309'!$N:$ZZ,MATCH("Link to button",'309'!$N$1:$ZZ$1,0),0),
IF($C956="313 Financial Information0LcrDocAttached",IF($C956="309 LCR Summary0",VLOOKUP("LcrDocAttached",'309'!$N:$ZZ,MATCH("Link to button",'309'!$N$1:$ZZ$1,0),
0)))))))=1,TRUE,FALSE)
))),"")</f>
        <v/>
      </c>
    </row>
    <row r="957" spans="1:8">
      <c r="A957" s="237" t="e">
        <f>VLOOKUP($G957,CSVLookups!$B:$R,MATCH(A$1,CSVLookups!$B$1:$R$1,0),FALSE)</f>
        <v>#N/A</v>
      </c>
      <c r="B957" s="237" t="e">
        <f>VLOOKUP($G957,CSVLookups!$B:$R,MATCH(B$1,CSVLookups!$B$1:$R$1,0),FALSE)</f>
        <v>#N/A</v>
      </c>
      <c r="C957" s="238" t="e">
        <f t="shared" si="15"/>
        <v>#N/A</v>
      </c>
      <c r="D957" s="238" t="e">
        <f>IF(AND(VALUE(LEFT($A957,3))=309,LEN($B957)=3),VLOOKUP(VALUE(MID($B957,2,2)),_309_Table1,MATCH(MID($B957,1,1),_309_Table1_ColumnLookup,0),FALSE),
  IF($C957="309 LCR SummaryA",OneYearSCR,IF($C957="309 LCR SummaryB",UltimateSCR,IF(VALUE(LEFT($A957,3))=309,VLOOKUP(VALUE(MID($B957,2,1)),_309_Table1,MATCH(MID($B957,1,1),_309_Table1_ColumnLookup,0),FALSE)
+N("309"),
  IF(VALUE(LEFT($A957,3))=310,VLOOKUP(VALUE(MID($B957,2,1)),_310_Table1,MATCH(MID($B957,1,1),_310_Table1_ColumnLookup,0),FALSE)
+N("310"),
  IF(AND(VALUE(LEFT($A957,3))=311,LEN($I957)=4),VLOOKUP($I957,_311_Table1,MATCH($B957,_311_Table1_ColumnLookup,0),FALSE),
  IF(AND(VALUE(LEFT($A957,3))=311,OR($B957="I2",$B957="J2",$B957="K2",$B957="L2")),VLOOKUP('311'!$G$58,_311_Table1,MATCH(MID($B957,1,1),_311_Table1_ColumnLookup,0),FALSE),
  IF(AND(VALUE(LEFT($A957,3))=311,RIGHT($B957,5)="Total"),VLOOKUP('311'!$G$59,_311_Table1,MATCH(MID($B957,1,1),_311_Table1_ColumnLookup,0),FALSE),
  IF(VALUE(LEFT($A957,3))=311,VLOOKUP(VALUE(MID($B957,2,1)),_311_Table1,MATCH(MID($B957,1,1),_311_Table1_ColumnLookup,0),FALSE)
+N("311"),
  IF(AND(VALUE(LEFT($A957,3))=312,LEFT($G957,10)="Unincepted",$B957="G "),VLOOKUP(" ULO",_312_Table1,MATCH('312'!$N$16,_312_Table1_ColumnLookup,0),FALSE),
  IF(AND(VALUE(LEFT($A957,3))=312,LEFT($G957,10)="Unincepted",$B957="O "),VLOOKUP(" ULO",_312_Table1,MATCH('312'!$V$16,_312_Table1_ColumnLookup,0),FALSE),
  IF(AND(VALUE(LEFT($A957,3))=312,LEFT($G957,10)="Unincepted",$B957="Q "),VLOOKUP(" ULO",_312_Table1,MATCH('312'!$X$16,_312_Table1_ColumnLookup,0),FALSE),
  IF(AND(VALUE(LEFT($A957,3))=312,LEFT($G957,10)="Unincepted"),VLOOKUP(" ULO",_312_Table1,MATCH(LEFT($B957,1),_312_Table1_ColumnLookup,0),FALSE),
  IF(AND(VALUE(LEFT($A957,3))=312,LEFT($G957,5)="Total",$B957="G "),VLOOKUP('312'!$F$80,_312_Table1,MATCH('312'!$N$16,_312_Table1_ColumnLookup,0),FALSE),
  IF(AND(VALUE(LEFT($A957,3))=312,LEFT($G957,5)="Total",$B957="O "),VLOOKUP('312'!$F$80,_312_Table1,MATCH('312'!$V$16,_312_Table1_ColumnLookup,0),FALSE),
  IF(AND(VALUE(LEFT($A957,3))=312,LEFT($G957,5)="Total",$B957="Q "),VLOOKUP('312'!$F$80,_312_Table1,MATCH('312'!$X$16,_312_Table1_ColumnLookup,0),FALSE),
  IF(AND(VALUE(LEFT($A957,3))=312,LEFT($G957,5)="Total"),VLOOKUP('312'!$F$80,_312_Table1,MATCH(LEFT($B957,1),_312_Table1_ColumnLookup,0),FALSE),
  IF(AND(VALUE(LEFT($A957,3))=312,LEN($I957)=4,$B957="G"),VLOOKUP($I957,_312_Table1,MATCH('312'!$N$16,_312_Table1_ColumnLookup,0),FALSE),
  IF(AND(VALUE(LEFT($A957,3))=312,LEN($I957)=4,$B957="O"),VLOOKUP($I957,_312_Table1,MATCH('312'!$V$16,_312_Table1_ColumnLookup,0),FALSE),
  IF(AND(VALUE(LEFT($A957,3))=312,LEN($I957)=4,$B957="Q"),VLOOKUP($I957,_312_Table1,MATCH('312'!$X$16,_312_Table1_ColumnLookup,0),FALSE),
  IF(AND(VALUE(LEFT($A957,3))=312,LEN($I957)=4),VLOOKUP($I957,_312_Table1,MATCH(LEFT($B957,1),_312_Table1_ColumnLookup,0),FALSE)
+N("312"),
  IF(VALUE(LEFT($A957,3))=313,VLOOKUP(VALUE(MID($B957,2,1)),_313_Table1,MATCH(MID($B957,1,1),_313_Table1_ColumnLookup,0),FALSE)
+N("313"),
  IF(AND(VALUE(LEFT($A957,3))=314,LEN($B957)=3),VLOOKUP(VALUE(MID($B957,2,2)),_314_Table1,MATCH(MID($B957,1,1),_314_Table1_ColumnLookup,0),FALSE),
  IF(VALUE(LEFT($A957,3))=314,VLOOKUP(VALUE(MID($B957,2,1)),_314_Table1,MATCH(MID($B957,1,1),_314_Table1_ColumnLookup,0),FALSE)
+N("314"),
""))))))))))))))))))))))))</f>
        <v>#N/A</v>
      </c>
      <c r="E957" s="238" t="e">
        <f>IF(AND(VALUE(LEFT($A957,3))=309,LEN($B957)=3),VLOOKUP(VALUE(MID($B957,2,2)),_309_Table2,MATCH(MID($B957,1,1),_309_Table2_ColumnLookup,0),FALSE),
  IF($C957="309 LCR SummaryA",OneYearSCR,IF($C957="309 LCR SummaryB",UltimateSCR,IF(VALUE(LEFT($A957,3))=309,VLOOKUP(VALUE(MID($B957,2,1)),_309_Table2,MATCH(MID($B957,1,1),_309_Table2_ColumnLookup,0),FALSE)
+N("309"),
  IF(VALUE(LEFT($A957,3))=310,VLOOKUP(VALUE(MID($B957,2,1)),_310_Table2,MATCH(MID($B957,1,1),_310_Table2_ColumnLookup,0),FALSE)
+N("310"),
  IF(AND(VALUE(LEFT($A957,3))=311,LEN($I957)=4),VLOOKUP($I957,_311_Table2,MATCH($B957,_311_Table2_ColumnLookup,0),FALSE),
  IF(AND(VALUE(LEFT($A957,3))=311,OR($B957="I2",$B957="J2",$B957="K2",$B957="L2")),VLOOKUP('311'!$G$58,_311_Table2,MATCH(MID($B957,1,1),_311_Table2_ColumnLookup,0),FALSE),
  IF(AND(VALUE(LEFT($A957,3))=311,RIGHT($B957,5)="Total"),VLOOKUP('311'!$G$59,_311_Table2,MATCH(MID($B957,1,1),_311_Table2_ColumnLookup,0),FALSE),
  IF(VALUE(LEFT($A957,3))=311,VLOOKUP(VALUE(MID($B957,2,1)),_311_Table2,MATCH(MID($B957,1,1),_311_Table2_ColumnLookup,0),FALSE)
+N("311"),
  IF(AND(VALUE(LEFT($A957,3))=312,LEFT($G957,10)="Unincepted",$B957="G "),VLOOKUP(" ULO",_312_Table2,MATCH('312'!$N$16,_312_Table2_ColumnLookup,0),FALSE),
  IF(AND(VALUE(LEFT($A957,3))=312,LEFT($G957,10)="Unincepted",$B957="O "),VLOOKUP(" ULO",_312_Table2,MATCH('312'!$V$16,_312_Table2_ColumnLookup,0),FALSE),
  IF(AND(VALUE(LEFT($A957,3))=312,LEFT($G957,10)="Unincepted",$B957="Q "),VLOOKUP(" ULO",_312_Table2,MATCH('312'!$X$16,_312_Table2_ColumnLookup,0),FALSE),
  IF(AND(VALUE(LEFT($A957,3))=312,LEFT($G957,10)="Unincepted"),VLOOKUP(" ULO",_312_Table2,MATCH(LEFT($B957,1),_312_Table2_ColumnLookup,0),FALSE),
  IF(AND(VALUE(LEFT($A957,3))=312,LEFT($G957,5)="Total",$B957="G "),VLOOKUP('312'!$F$80,_312_Table2,MATCH('312'!$N$16,_312_Table2_ColumnLookup,0),FALSE),
  IF(AND(VALUE(LEFT($A957,3))=312,LEFT($G957,5)="Total",$B957="O "),VLOOKUP('312'!$F$80,_312_Table2,MATCH('312'!$V$16,_312_Table2_ColumnLookup,0),FALSE),
  IF(AND(VALUE(LEFT($A957,3))=312,LEFT($G957,5)="Total",$B957="Q "),VLOOKUP('312'!$F$80,_312_Table2,MATCH('312'!$X$16,_312_Table2_ColumnLookup,0),FALSE),
  IF(AND(VALUE(LEFT($A957,3))=312,LEFT($G957,5)="Total"),VLOOKUP('312'!$F$80,_312_Table2,MATCH(LEFT($B957,1),_312_Table2_ColumnLookup,0),FALSE),
  IF(AND(VALUE(LEFT($A957,3))=312,LEN($I957)=4,$B957="G"),VLOOKUP($I957,_312_Table2,MATCH('312'!$N$16,_312_Table2_ColumnLookup,0),FALSE),
  IF(AND(VALUE(LEFT($A957,3))=312,LEN($I957)=4,$B957="O"),VLOOKUP($I957,_312_Table2,MATCH('312'!$V$16,_312_Table2_ColumnLookup,0),FALSE),
  IF(AND(VALUE(LEFT($A957,3))=312,LEN($I957)=4,$B957="Q"),VLOOKUP($I957,_312_Table2,MATCH('312'!$X$16,_312_Table2_ColumnLookup,0),FALSE),
  IF(AND(VALUE(LEFT($A957,3))=312,LEN($I957)=4),VLOOKUP($I957,_312_Table2,MATCH(LEFT($B957,1),_312_Table2_ColumnLookup,0),FALSE)
+N("312"),
  IF(VALUE(LEFT($A957,3))=313,VLOOKUP(VALUE(MID($B957,2,1)),_313_Table2,MATCH(MID($B957,1,1),_313_Table2_ColumnLookup,0),FALSE)
+N("313"),
  IF(AND(VALUE(LEFT($A957,3))=314,LEN($B957)=3),VLOOKUP(VALUE(MID($B957,2,2)),_314_Table2,MATCH(MID($B957,1,1),_314_Table2_ColumnLookup,0),FALSE),
  IF(VALUE(LEFT($A957,3))=314,VLOOKUP(VALUE(MID($B957,2,1)),_314_Table2,MATCH(MID($B957,1,1),_314_Table2_ColumnLookup,0),FALSE)
+N("314"),
""))))))))))))))))))))))))</f>
        <v>#N/A</v>
      </c>
      <c r="F957" s="238" t="e">
        <f>IF(AND(VALUE(LEFT($A957,3))=309,LEN($B957)=3),VLOOKUP(VALUE(MID($B957,2,2)),_309_Table3,MATCH(MID($B957,1,1),_309_Table3_ColumnLookup,0),FALSE),
  IF($C957="309 LCR SummaryA",OneYearSCR,IF($C957="309 LCR SummaryB",UltimateSCR,IF(VALUE(LEFT($A957,3))=309,VLOOKUP(VALUE(MID($B957,2,1)),_309_Table3,MATCH(MID($B957,1,1),_309_Table3_ColumnLookup,0),FALSE)
+N("309"),
  IF(VALUE(LEFT($A957,3))=310,VLOOKUP(VALUE(MID($B957,2,1)),_310_Table3,MATCH(MID($B957,1,1),_310_Table3_ColumnLookup,0),FALSE)
+N("310"),
  IF(AND(VALUE(LEFT($A957,3))=311,LEN($I957)=4),VLOOKUP($I957,_311_Table3,MATCH($B957,_311_Table3_ColumnLookup,0),FALSE),
  IF(AND(VALUE(LEFT($A957,3))=311,OR($B957="I2",$B957="J2",$B957="K2",$B957="L2")),VLOOKUP('311'!$G$58,_311_Table3,MATCH(MID($B957,1,1),_311_Table3_ColumnLookup,0),FALSE),
  IF(AND(VALUE(LEFT($A957,3))=311,RIGHT($B957,5)="Total"),VLOOKUP('311'!$G$59,_311_Table3,MATCH(MID($B957,1,1),_311_Table3_ColumnLookup,0),FALSE),
  IF(VALUE(LEFT($A957,3))=311,VLOOKUP(VALUE(MID($B957,2,1)),_311_Table3,MATCH(MID($B957,1,1),_311_Table3_ColumnLookup,0),FALSE)
+N("311"),
  IF(AND(VALUE(LEFT($A957,3))=312,LEFT($G957,10)="Unincepted",$B957="G "),VLOOKUP(" ULO",_312_Table3,MATCH('312'!$N$16,_312_Table3_ColumnLookup,0),FALSE),
  IF(AND(VALUE(LEFT($A957,3))=312,LEFT($G957,10)="Unincepted",$B957="O "),VLOOKUP(" ULO",_312_Table3,MATCH('312'!$V$16,_312_Table3_ColumnLookup,0),FALSE),
  IF(AND(VALUE(LEFT($A957,3))=312,LEFT($G957,10)="Unincepted",$B957="Q "),VLOOKUP(" ULO",_312_Table3,MATCH('312'!$X$16,_312_Table3_ColumnLookup,0),FALSE),
  IF(AND(VALUE(LEFT($A957,3))=312,LEFT($G957,10)="Unincepted"),VLOOKUP(" ULO",_312_Table3,MATCH(LEFT($B957,1),_312_Table3_ColumnLookup,0),FALSE),
  IF(AND(VALUE(LEFT($A957,3))=312,LEFT($G957,5)="Total",$B957="G "),VLOOKUP('312'!$F$80,_312_Table3,MATCH('312'!$N$16,_312_Table3_ColumnLookup,0),FALSE),
  IF(AND(VALUE(LEFT($A957,3))=312,LEFT($G957,5)="Total",$B957="O "),VLOOKUP('312'!$F$80,_312_Table3,MATCH('312'!$V$16,_312_Table3_ColumnLookup,0),FALSE),
  IF(AND(VALUE(LEFT($A957,3))=312,LEFT($G957,5)="Total",$B957="Q "),VLOOKUP('312'!$F$80,_312_Table3,MATCH('312'!$X$16,_312_Table3_ColumnLookup,0),FALSE),
  IF(AND(VALUE(LEFT($A957,3))=312,LEFT($G957,5)="Total"),VLOOKUP('312'!$F$80,_312_Table3,MATCH(LEFT($B957,1),_312_Table3_ColumnLookup,0),FALSE),
  IF(AND(VALUE(LEFT($A957,3))=312,LEN($I957)=4,$B957="G"),VLOOKUP($I957,_312_Table3,MATCH('312'!$N$16,_312_Table3_ColumnLookup,0),FALSE),
  IF(AND(VALUE(LEFT($A957,3))=312,LEN($I957)=4,$B957="O"),VLOOKUP($I957,_312_Table3,MATCH('312'!$V$16,_312_Table3_ColumnLookup,0),FALSE),
  IF(AND(VALUE(LEFT($A957,3))=312,LEN($I957)=4,$B957="Q"),VLOOKUP($I957,_312_Table3,MATCH('312'!$X$16,_312_Table3_ColumnLookup,0),FALSE),
  IF(AND(VALUE(LEFT($A957,3))=312,LEN($I957)=4),VLOOKUP($I957,_312_Table3,MATCH(LEFT($B957,1),_312_Table3_ColumnLookup,0),FALSE)
+N("312"),
  IF(VALUE(LEFT($A957,3))=313,VLOOKUP(VALUE(MID($B957,2,1)),_313_Table3,MATCH(MID($B957,1,1),_313_Table3_ColumnLookup,0),FALSE)
+N("313"),
  IF(AND(VALUE(LEFT($A957,3))=314,LEN($B957)=3),VLOOKUP(VALUE(MID($B957,2,2)),_314_Table3,MATCH(MID($B957,1,1),_314_Table3_ColumnLookup,0),FALSE),
  IF(VALUE(LEFT($A957,3))=314,VLOOKUP(VALUE(MID($B957,2,1)),_314_Table3,MATCH(MID($B957,1,1),_314_Table3_ColumnLookup,0),FALSE)
+N("314"),
""))))))))))))))))))))))))</f>
        <v>#N/A</v>
      </c>
      <c r="H957" s="321" t="str">
        <f>IFERROR(
IF(ISERROR($D957)=FALSE,$D957,IF(ISERROR($E957)=FALSE,$E957,IF(ISERROR($F957)=FALSE,$F957
+N("012 checkboxes"),
IF(
IF(OR(LEFT($A957,9)="Syndicate",LEFT($A957,12)="NewSyndicate"),VLOOKUP($A957,'012'!$J:$ZW,MATCH("Link to button",'012'!$J$1:$ZW$1,0),0)
+N("309 checkbox"),
IF($C957="309 LCR Summary0",VLOOKUP("Notes990",'309'!$P:$ZZ,MATCH("Link to button",'309'!$P$1:$ZZ$1,0),0)
+N("313 checkboxes"),
IF($C957="313 Financial Information0LcmVsScr",IF($C957="309 LCR Summary0",VLOOKUP("LcmVsScr",'309'!$N:$ZZ,MATCH("Link to button",'309'!$N$1:$ZZ$1,0),0),
IF($C957="313 Financial Information0LcrDocAttached",IF($C957="309 LCR Summary0",VLOOKUP("LcrDocAttached",'309'!$N:$ZZ,MATCH("Link to button",'309'!$N$1:$ZZ$1,0),
0)))))))=1,TRUE,FALSE)
))),"")</f>
        <v/>
      </c>
    </row>
    <row r="958" spans="1:8">
      <c r="A958" s="237" t="e">
        <f>VLOOKUP($G958,CSVLookups!$B:$R,MATCH(A$1,CSVLookups!$B$1:$R$1,0),FALSE)</f>
        <v>#N/A</v>
      </c>
      <c r="B958" s="237" t="e">
        <f>VLOOKUP($G958,CSVLookups!$B:$R,MATCH(B$1,CSVLookups!$B$1:$R$1,0),FALSE)</f>
        <v>#N/A</v>
      </c>
      <c r="C958" s="238" t="e">
        <f t="shared" si="15"/>
        <v>#N/A</v>
      </c>
      <c r="D958" s="238" t="e">
        <f>IF(AND(VALUE(LEFT($A958,3))=309,LEN($B958)=3),VLOOKUP(VALUE(MID($B958,2,2)),_309_Table1,MATCH(MID($B958,1,1),_309_Table1_ColumnLookup,0),FALSE),
  IF($C958="309 LCR SummaryA",OneYearSCR,IF($C958="309 LCR SummaryB",UltimateSCR,IF(VALUE(LEFT($A958,3))=309,VLOOKUP(VALUE(MID($B958,2,1)),_309_Table1,MATCH(MID($B958,1,1),_309_Table1_ColumnLookup,0),FALSE)
+N("309"),
  IF(VALUE(LEFT($A958,3))=310,VLOOKUP(VALUE(MID($B958,2,1)),_310_Table1,MATCH(MID($B958,1,1),_310_Table1_ColumnLookup,0),FALSE)
+N("310"),
  IF(AND(VALUE(LEFT($A958,3))=311,LEN($I958)=4),VLOOKUP($I958,_311_Table1,MATCH($B958,_311_Table1_ColumnLookup,0),FALSE),
  IF(AND(VALUE(LEFT($A958,3))=311,OR($B958="I2",$B958="J2",$B958="K2",$B958="L2")),VLOOKUP('311'!$G$58,_311_Table1,MATCH(MID($B958,1,1),_311_Table1_ColumnLookup,0),FALSE),
  IF(AND(VALUE(LEFT($A958,3))=311,RIGHT($B958,5)="Total"),VLOOKUP('311'!$G$59,_311_Table1,MATCH(MID($B958,1,1),_311_Table1_ColumnLookup,0),FALSE),
  IF(VALUE(LEFT($A958,3))=311,VLOOKUP(VALUE(MID($B958,2,1)),_311_Table1,MATCH(MID($B958,1,1),_311_Table1_ColumnLookup,0),FALSE)
+N("311"),
  IF(AND(VALUE(LEFT($A958,3))=312,LEFT($G958,10)="Unincepted",$B958="G "),VLOOKUP(" ULO",_312_Table1,MATCH('312'!$N$16,_312_Table1_ColumnLookup,0),FALSE),
  IF(AND(VALUE(LEFT($A958,3))=312,LEFT($G958,10)="Unincepted",$B958="O "),VLOOKUP(" ULO",_312_Table1,MATCH('312'!$V$16,_312_Table1_ColumnLookup,0),FALSE),
  IF(AND(VALUE(LEFT($A958,3))=312,LEFT($G958,10)="Unincepted",$B958="Q "),VLOOKUP(" ULO",_312_Table1,MATCH('312'!$X$16,_312_Table1_ColumnLookup,0),FALSE),
  IF(AND(VALUE(LEFT($A958,3))=312,LEFT($G958,10)="Unincepted"),VLOOKUP(" ULO",_312_Table1,MATCH(LEFT($B958,1),_312_Table1_ColumnLookup,0),FALSE),
  IF(AND(VALUE(LEFT($A958,3))=312,LEFT($G958,5)="Total",$B958="G "),VLOOKUP('312'!$F$80,_312_Table1,MATCH('312'!$N$16,_312_Table1_ColumnLookup,0),FALSE),
  IF(AND(VALUE(LEFT($A958,3))=312,LEFT($G958,5)="Total",$B958="O "),VLOOKUP('312'!$F$80,_312_Table1,MATCH('312'!$V$16,_312_Table1_ColumnLookup,0),FALSE),
  IF(AND(VALUE(LEFT($A958,3))=312,LEFT($G958,5)="Total",$B958="Q "),VLOOKUP('312'!$F$80,_312_Table1,MATCH('312'!$X$16,_312_Table1_ColumnLookup,0),FALSE),
  IF(AND(VALUE(LEFT($A958,3))=312,LEFT($G958,5)="Total"),VLOOKUP('312'!$F$80,_312_Table1,MATCH(LEFT($B958,1),_312_Table1_ColumnLookup,0),FALSE),
  IF(AND(VALUE(LEFT($A958,3))=312,LEN($I958)=4,$B958="G"),VLOOKUP($I958,_312_Table1,MATCH('312'!$N$16,_312_Table1_ColumnLookup,0),FALSE),
  IF(AND(VALUE(LEFT($A958,3))=312,LEN($I958)=4,$B958="O"),VLOOKUP($I958,_312_Table1,MATCH('312'!$V$16,_312_Table1_ColumnLookup,0),FALSE),
  IF(AND(VALUE(LEFT($A958,3))=312,LEN($I958)=4,$B958="Q"),VLOOKUP($I958,_312_Table1,MATCH('312'!$X$16,_312_Table1_ColumnLookup,0),FALSE),
  IF(AND(VALUE(LEFT($A958,3))=312,LEN($I958)=4),VLOOKUP($I958,_312_Table1,MATCH(LEFT($B958,1),_312_Table1_ColumnLookup,0),FALSE)
+N("312"),
  IF(VALUE(LEFT($A958,3))=313,VLOOKUP(VALUE(MID($B958,2,1)),_313_Table1,MATCH(MID($B958,1,1),_313_Table1_ColumnLookup,0),FALSE)
+N("313"),
  IF(AND(VALUE(LEFT($A958,3))=314,LEN($B958)=3),VLOOKUP(VALUE(MID($B958,2,2)),_314_Table1,MATCH(MID($B958,1,1),_314_Table1_ColumnLookup,0),FALSE),
  IF(VALUE(LEFT($A958,3))=314,VLOOKUP(VALUE(MID($B958,2,1)),_314_Table1,MATCH(MID($B958,1,1),_314_Table1_ColumnLookup,0),FALSE)
+N("314"),
""))))))))))))))))))))))))</f>
        <v>#N/A</v>
      </c>
      <c r="E958" s="238" t="e">
        <f>IF(AND(VALUE(LEFT($A958,3))=309,LEN($B958)=3),VLOOKUP(VALUE(MID($B958,2,2)),_309_Table2,MATCH(MID($B958,1,1),_309_Table2_ColumnLookup,0),FALSE),
  IF($C958="309 LCR SummaryA",OneYearSCR,IF($C958="309 LCR SummaryB",UltimateSCR,IF(VALUE(LEFT($A958,3))=309,VLOOKUP(VALUE(MID($B958,2,1)),_309_Table2,MATCH(MID($B958,1,1),_309_Table2_ColumnLookup,0),FALSE)
+N("309"),
  IF(VALUE(LEFT($A958,3))=310,VLOOKUP(VALUE(MID($B958,2,1)),_310_Table2,MATCH(MID($B958,1,1),_310_Table2_ColumnLookup,0),FALSE)
+N("310"),
  IF(AND(VALUE(LEFT($A958,3))=311,LEN($I958)=4),VLOOKUP($I958,_311_Table2,MATCH($B958,_311_Table2_ColumnLookup,0),FALSE),
  IF(AND(VALUE(LEFT($A958,3))=311,OR($B958="I2",$B958="J2",$B958="K2",$B958="L2")),VLOOKUP('311'!$G$58,_311_Table2,MATCH(MID($B958,1,1),_311_Table2_ColumnLookup,0),FALSE),
  IF(AND(VALUE(LEFT($A958,3))=311,RIGHT($B958,5)="Total"),VLOOKUP('311'!$G$59,_311_Table2,MATCH(MID($B958,1,1),_311_Table2_ColumnLookup,0),FALSE),
  IF(VALUE(LEFT($A958,3))=311,VLOOKUP(VALUE(MID($B958,2,1)),_311_Table2,MATCH(MID($B958,1,1),_311_Table2_ColumnLookup,0),FALSE)
+N("311"),
  IF(AND(VALUE(LEFT($A958,3))=312,LEFT($G958,10)="Unincepted",$B958="G "),VLOOKUP(" ULO",_312_Table2,MATCH('312'!$N$16,_312_Table2_ColumnLookup,0),FALSE),
  IF(AND(VALUE(LEFT($A958,3))=312,LEFT($G958,10)="Unincepted",$B958="O "),VLOOKUP(" ULO",_312_Table2,MATCH('312'!$V$16,_312_Table2_ColumnLookup,0),FALSE),
  IF(AND(VALUE(LEFT($A958,3))=312,LEFT($G958,10)="Unincepted",$B958="Q "),VLOOKUP(" ULO",_312_Table2,MATCH('312'!$X$16,_312_Table2_ColumnLookup,0),FALSE),
  IF(AND(VALUE(LEFT($A958,3))=312,LEFT($G958,10)="Unincepted"),VLOOKUP(" ULO",_312_Table2,MATCH(LEFT($B958,1),_312_Table2_ColumnLookup,0),FALSE),
  IF(AND(VALUE(LEFT($A958,3))=312,LEFT($G958,5)="Total",$B958="G "),VLOOKUP('312'!$F$80,_312_Table2,MATCH('312'!$N$16,_312_Table2_ColumnLookup,0),FALSE),
  IF(AND(VALUE(LEFT($A958,3))=312,LEFT($G958,5)="Total",$B958="O "),VLOOKUP('312'!$F$80,_312_Table2,MATCH('312'!$V$16,_312_Table2_ColumnLookup,0),FALSE),
  IF(AND(VALUE(LEFT($A958,3))=312,LEFT($G958,5)="Total",$B958="Q "),VLOOKUP('312'!$F$80,_312_Table2,MATCH('312'!$X$16,_312_Table2_ColumnLookup,0),FALSE),
  IF(AND(VALUE(LEFT($A958,3))=312,LEFT($G958,5)="Total"),VLOOKUP('312'!$F$80,_312_Table2,MATCH(LEFT($B958,1),_312_Table2_ColumnLookup,0),FALSE),
  IF(AND(VALUE(LEFT($A958,3))=312,LEN($I958)=4,$B958="G"),VLOOKUP($I958,_312_Table2,MATCH('312'!$N$16,_312_Table2_ColumnLookup,0),FALSE),
  IF(AND(VALUE(LEFT($A958,3))=312,LEN($I958)=4,$B958="O"),VLOOKUP($I958,_312_Table2,MATCH('312'!$V$16,_312_Table2_ColumnLookup,0),FALSE),
  IF(AND(VALUE(LEFT($A958,3))=312,LEN($I958)=4,$B958="Q"),VLOOKUP($I958,_312_Table2,MATCH('312'!$X$16,_312_Table2_ColumnLookup,0),FALSE),
  IF(AND(VALUE(LEFT($A958,3))=312,LEN($I958)=4),VLOOKUP($I958,_312_Table2,MATCH(LEFT($B958,1),_312_Table2_ColumnLookup,0),FALSE)
+N("312"),
  IF(VALUE(LEFT($A958,3))=313,VLOOKUP(VALUE(MID($B958,2,1)),_313_Table2,MATCH(MID($B958,1,1),_313_Table2_ColumnLookup,0),FALSE)
+N("313"),
  IF(AND(VALUE(LEFT($A958,3))=314,LEN($B958)=3),VLOOKUP(VALUE(MID($B958,2,2)),_314_Table2,MATCH(MID($B958,1,1),_314_Table2_ColumnLookup,0),FALSE),
  IF(VALUE(LEFT($A958,3))=314,VLOOKUP(VALUE(MID($B958,2,1)),_314_Table2,MATCH(MID($B958,1,1),_314_Table2_ColumnLookup,0),FALSE)
+N("314"),
""))))))))))))))))))))))))</f>
        <v>#N/A</v>
      </c>
      <c r="F958" s="238" t="e">
        <f>IF(AND(VALUE(LEFT($A958,3))=309,LEN($B958)=3),VLOOKUP(VALUE(MID($B958,2,2)),_309_Table3,MATCH(MID($B958,1,1),_309_Table3_ColumnLookup,0),FALSE),
  IF($C958="309 LCR SummaryA",OneYearSCR,IF($C958="309 LCR SummaryB",UltimateSCR,IF(VALUE(LEFT($A958,3))=309,VLOOKUP(VALUE(MID($B958,2,1)),_309_Table3,MATCH(MID($B958,1,1),_309_Table3_ColumnLookup,0),FALSE)
+N("309"),
  IF(VALUE(LEFT($A958,3))=310,VLOOKUP(VALUE(MID($B958,2,1)),_310_Table3,MATCH(MID($B958,1,1),_310_Table3_ColumnLookup,0),FALSE)
+N("310"),
  IF(AND(VALUE(LEFT($A958,3))=311,LEN($I958)=4),VLOOKUP($I958,_311_Table3,MATCH($B958,_311_Table3_ColumnLookup,0),FALSE),
  IF(AND(VALUE(LEFT($A958,3))=311,OR($B958="I2",$B958="J2",$B958="K2",$B958="L2")),VLOOKUP('311'!$G$58,_311_Table3,MATCH(MID($B958,1,1),_311_Table3_ColumnLookup,0),FALSE),
  IF(AND(VALUE(LEFT($A958,3))=311,RIGHT($B958,5)="Total"),VLOOKUP('311'!$G$59,_311_Table3,MATCH(MID($B958,1,1),_311_Table3_ColumnLookup,0),FALSE),
  IF(VALUE(LEFT($A958,3))=311,VLOOKUP(VALUE(MID($B958,2,1)),_311_Table3,MATCH(MID($B958,1,1),_311_Table3_ColumnLookup,0),FALSE)
+N("311"),
  IF(AND(VALUE(LEFT($A958,3))=312,LEFT($G958,10)="Unincepted",$B958="G "),VLOOKUP(" ULO",_312_Table3,MATCH('312'!$N$16,_312_Table3_ColumnLookup,0),FALSE),
  IF(AND(VALUE(LEFT($A958,3))=312,LEFT($G958,10)="Unincepted",$B958="O "),VLOOKUP(" ULO",_312_Table3,MATCH('312'!$V$16,_312_Table3_ColumnLookup,0),FALSE),
  IF(AND(VALUE(LEFT($A958,3))=312,LEFT($G958,10)="Unincepted",$B958="Q "),VLOOKUP(" ULO",_312_Table3,MATCH('312'!$X$16,_312_Table3_ColumnLookup,0),FALSE),
  IF(AND(VALUE(LEFT($A958,3))=312,LEFT($G958,10)="Unincepted"),VLOOKUP(" ULO",_312_Table3,MATCH(LEFT($B958,1),_312_Table3_ColumnLookup,0),FALSE),
  IF(AND(VALUE(LEFT($A958,3))=312,LEFT($G958,5)="Total",$B958="G "),VLOOKUP('312'!$F$80,_312_Table3,MATCH('312'!$N$16,_312_Table3_ColumnLookup,0),FALSE),
  IF(AND(VALUE(LEFT($A958,3))=312,LEFT($G958,5)="Total",$B958="O "),VLOOKUP('312'!$F$80,_312_Table3,MATCH('312'!$V$16,_312_Table3_ColumnLookup,0),FALSE),
  IF(AND(VALUE(LEFT($A958,3))=312,LEFT($G958,5)="Total",$B958="Q "),VLOOKUP('312'!$F$80,_312_Table3,MATCH('312'!$X$16,_312_Table3_ColumnLookup,0),FALSE),
  IF(AND(VALUE(LEFT($A958,3))=312,LEFT($G958,5)="Total"),VLOOKUP('312'!$F$80,_312_Table3,MATCH(LEFT($B958,1),_312_Table3_ColumnLookup,0),FALSE),
  IF(AND(VALUE(LEFT($A958,3))=312,LEN($I958)=4,$B958="G"),VLOOKUP($I958,_312_Table3,MATCH('312'!$N$16,_312_Table3_ColumnLookup,0),FALSE),
  IF(AND(VALUE(LEFT($A958,3))=312,LEN($I958)=4,$B958="O"),VLOOKUP($I958,_312_Table3,MATCH('312'!$V$16,_312_Table3_ColumnLookup,0),FALSE),
  IF(AND(VALUE(LEFT($A958,3))=312,LEN($I958)=4,$B958="Q"),VLOOKUP($I958,_312_Table3,MATCH('312'!$X$16,_312_Table3_ColumnLookup,0),FALSE),
  IF(AND(VALUE(LEFT($A958,3))=312,LEN($I958)=4),VLOOKUP($I958,_312_Table3,MATCH(LEFT($B958,1),_312_Table3_ColumnLookup,0),FALSE)
+N("312"),
  IF(VALUE(LEFT($A958,3))=313,VLOOKUP(VALUE(MID($B958,2,1)),_313_Table3,MATCH(MID($B958,1,1),_313_Table3_ColumnLookup,0),FALSE)
+N("313"),
  IF(AND(VALUE(LEFT($A958,3))=314,LEN($B958)=3),VLOOKUP(VALUE(MID($B958,2,2)),_314_Table3,MATCH(MID($B958,1,1),_314_Table3_ColumnLookup,0),FALSE),
  IF(VALUE(LEFT($A958,3))=314,VLOOKUP(VALUE(MID($B958,2,1)),_314_Table3,MATCH(MID($B958,1,1),_314_Table3_ColumnLookup,0),FALSE)
+N("314"),
""))))))))))))))))))))))))</f>
        <v>#N/A</v>
      </c>
      <c r="H958" s="321" t="str">
        <f>IFERROR(
IF(ISERROR($D958)=FALSE,$D958,IF(ISERROR($E958)=FALSE,$E958,IF(ISERROR($F958)=FALSE,$F958
+N("012 checkboxes"),
IF(
IF(OR(LEFT($A958,9)="Syndicate",LEFT($A958,12)="NewSyndicate"),VLOOKUP($A958,'012'!$J:$ZW,MATCH("Link to button",'012'!$J$1:$ZW$1,0),0)
+N("309 checkbox"),
IF($C958="309 LCR Summary0",VLOOKUP("Notes990",'309'!$P:$ZZ,MATCH("Link to button",'309'!$P$1:$ZZ$1,0),0)
+N("313 checkboxes"),
IF($C958="313 Financial Information0LcmVsScr",IF($C958="309 LCR Summary0",VLOOKUP("LcmVsScr",'309'!$N:$ZZ,MATCH("Link to button",'309'!$N$1:$ZZ$1,0),0),
IF($C958="313 Financial Information0LcrDocAttached",IF($C958="309 LCR Summary0",VLOOKUP("LcrDocAttached",'309'!$N:$ZZ,MATCH("Link to button",'309'!$N$1:$ZZ$1,0),
0)))))))=1,TRUE,FALSE)
))),"")</f>
        <v/>
      </c>
    </row>
    <row r="959" spans="1:8">
      <c r="A959" s="237" t="e">
        <f>VLOOKUP($G959,CSVLookups!$B:$R,MATCH(A$1,CSVLookups!$B$1:$R$1,0),FALSE)</f>
        <v>#N/A</v>
      </c>
      <c r="B959" s="237" t="e">
        <f>VLOOKUP($G959,CSVLookups!$B:$R,MATCH(B$1,CSVLookups!$B$1:$R$1,0),FALSE)</f>
        <v>#N/A</v>
      </c>
      <c r="C959" s="238" t="e">
        <f t="shared" si="15"/>
        <v>#N/A</v>
      </c>
      <c r="D959" s="238" t="e">
        <f>IF(AND(VALUE(LEFT($A959,3))=309,LEN($B959)=3),VLOOKUP(VALUE(MID($B959,2,2)),_309_Table1,MATCH(MID($B959,1,1),_309_Table1_ColumnLookup,0),FALSE),
  IF($C959="309 LCR SummaryA",OneYearSCR,IF($C959="309 LCR SummaryB",UltimateSCR,IF(VALUE(LEFT($A959,3))=309,VLOOKUP(VALUE(MID($B959,2,1)),_309_Table1,MATCH(MID($B959,1,1),_309_Table1_ColumnLookup,0),FALSE)
+N("309"),
  IF(VALUE(LEFT($A959,3))=310,VLOOKUP(VALUE(MID($B959,2,1)),_310_Table1,MATCH(MID($B959,1,1),_310_Table1_ColumnLookup,0),FALSE)
+N("310"),
  IF(AND(VALUE(LEFT($A959,3))=311,LEN($I959)=4),VLOOKUP($I959,_311_Table1,MATCH($B959,_311_Table1_ColumnLookup,0),FALSE),
  IF(AND(VALUE(LEFT($A959,3))=311,OR($B959="I2",$B959="J2",$B959="K2",$B959="L2")),VLOOKUP('311'!$G$58,_311_Table1,MATCH(MID($B959,1,1),_311_Table1_ColumnLookup,0),FALSE),
  IF(AND(VALUE(LEFT($A959,3))=311,RIGHT($B959,5)="Total"),VLOOKUP('311'!$G$59,_311_Table1,MATCH(MID($B959,1,1),_311_Table1_ColumnLookup,0),FALSE),
  IF(VALUE(LEFT($A959,3))=311,VLOOKUP(VALUE(MID($B959,2,1)),_311_Table1,MATCH(MID($B959,1,1),_311_Table1_ColumnLookup,0),FALSE)
+N("311"),
  IF(AND(VALUE(LEFT($A959,3))=312,LEFT($G959,10)="Unincepted",$B959="G "),VLOOKUP(" ULO",_312_Table1,MATCH('312'!$N$16,_312_Table1_ColumnLookup,0),FALSE),
  IF(AND(VALUE(LEFT($A959,3))=312,LEFT($G959,10)="Unincepted",$B959="O "),VLOOKUP(" ULO",_312_Table1,MATCH('312'!$V$16,_312_Table1_ColumnLookup,0),FALSE),
  IF(AND(VALUE(LEFT($A959,3))=312,LEFT($G959,10)="Unincepted",$B959="Q "),VLOOKUP(" ULO",_312_Table1,MATCH('312'!$X$16,_312_Table1_ColumnLookup,0),FALSE),
  IF(AND(VALUE(LEFT($A959,3))=312,LEFT($G959,10)="Unincepted"),VLOOKUP(" ULO",_312_Table1,MATCH(LEFT($B959,1),_312_Table1_ColumnLookup,0),FALSE),
  IF(AND(VALUE(LEFT($A959,3))=312,LEFT($G959,5)="Total",$B959="G "),VLOOKUP('312'!$F$80,_312_Table1,MATCH('312'!$N$16,_312_Table1_ColumnLookup,0),FALSE),
  IF(AND(VALUE(LEFT($A959,3))=312,LEFT($G959,5)="Total",$B959="O "),VLOOKUP('312'!$F$80,_312_Table1,MATCH('312'!$V$16,_312_Table1_ColumnLookup,0),FALSE),
  IF(AND(VALUE(LEFT($A959,3))=312,LEFT($G959,5)="Total",$B959="Q "),VLOOKUP('312'!$F$80,_312_Table1,MATCH('312'!$X$16,_312_Table1_ColumnLookup,0),FALSE),
  IF(AND(VALUE(LEFT($A959,3))=312,LEFT($G959,5)="Total"),VLOOKUP('312'!$F$80,_312_Table1,MATCH(LEFT($B959,1),_312_Table1_ColumnLookup,0),FALSE),
  IF(AND(VALUE(LEFT($A959,3))=312,LEN($I959)=4,$B959="G"),VLOOKUP($I959,_312_Table1,MATCH('312'!$N$16,_312_Table1_ColumnLookup,0),FALSE),
  IF(AND(VALUE(LEFT($A959,3))=312,LEN($I959)=4,$B959="O"),VLOOKUP($I959,_312_Table1,MATCH('312'!$V$16,_312_Table1_ColumnLookup,0),FALSE),
  IF(AND(VALUE(LEFT($A959,3))=312,LEN($I959)=4,$B959="Q"),VLOOKUP($I959,_312_Table1,MATCH('312'!$X$16,_312_Table1_ColumnLookup,0),FALSE),
  IF(AND(VALUE(LEFT($A959,3))=312,LEN($I959)=4),VLOOKUP($I959,_312_Table1,MATCH(LEFT($B959,1),_312_Table1_ColumnLookup,0),FALSE)
+N("312"),
  IF(VALUE(LEFT($A959,3))=313,VLOOKUP(VALUE(MID($B959,2,1)),_313_Table1,MATCH(MID($B959,1,1),_313_Table1_ColumnLookup,0),FALSE)
+N("313"),
  IF(AND(VALUE(LEFT($A959,3))=314,LEN($B959)=3),VLOOKUP(VALUE(MID($B959,2,2)),_314_Table1,MATCH(MID($B959,1,1),_314_Table1_ColumnLookup,0),FALSE),
  IF(VALUE(LEFT($A959,3))=314,VLOOKUP(VALUE(MID($B959,2,1)),_314_Table1,MATCH(MID($B959,1,1),_314_Table1_ColumnLookup,0),FALSE)
+N("314"),
""))))))))))))))))))))))))</f>
        <v>#N/A</v>
      </c>
      <c r="E959" s="238" t="e">
        <f>IF(AND(VALUE(LEFT($A959,3))=309,LEN($B959)=3),VLOOKUP(VALUE(MID($B959,2,2)),_309_Table2,MATCH(MID($B959,1,1),_309_Table2_ColumnLookup,0),FALSE),
  IF($C959="309 LCR SummaryA",OneYearSCR,IF($C959="309 LCR SummaryB",UltimateSCR,IF(VALUE(LEFT($A959,3))=309,VLOOKUP(VALUE(MID($B959,2,1)),_309_Table2,MATCH(MID($B959,1,1),_309_Table2_ColumnLookup,0),FALSE)
+N("309"),
  IF(VALUE(LEFT($A959,3))=310,VLOOKUP(VALUE(MID($B959,2,1)),_310_Table2,MATCH(MID($B959,1,1),_310_Table2_ColumnLookup,0),FALSE)
+N("310"),
  IF(AND(VALUE(LEFT($A959,3))=311,LEN($I959)=4),VLOOKUP($I959,_311_Table2,MATCH($B959,_311_Table2_ColumnLookup,0),FALSE),
  IF(AND(VALUE(LEFT($A959,3))=311,OR($B959="I2",$B959="J2",$B959="K2",$B959="L2")),VLOOKUP('311'!$G$58,_311_Table2,MATCH(MID($B959,1,1),_311_Table2_ColumnLookup,0),FALSE),
  IF(AND(VALUE(LEFT($A959,3))=311,RIGHT($B959,5)="Total"),VLOOKUP('311'!$G$59,_311_Table2,MATCH(MID($B959,1,1),_311_Table2_ColumnLookup,0),FALSE),
  IF(VALUE(LEFT($A959,3))=311,VLOOKUP(VALUE(MID($B959,2,1)),_311_Table2,MATCH(MID($B959,1,1),_311_Table2_ColumnLookup,0),FALSE)
+N("311"),
  IF(AND(VALUE(LEFT($A959,3))=312,LEFT($G959,10)="Unincepted",$B959="G "),VLOOKUP(" ULO",_312_Table2,MATCH('312'!$N$16,_312_Table2_ColumnLookup,0),FALSE),
  IF(AND(VALUE(LEFT($A959,3))=312,LEFT($G959,10)="Unincepted",$B959="O "),VLOOKUP(" ULO",_312_Table2,MATCH('312'!$V$16,_312_Table2_ColumnLookup,0),FALSE),
  IF(AND(VALUE(LEFT($A959,3))=312,LEFT($G959,10)="Unincepted",$B959="Q "),VLOOKUP(" ULO",_312_Table2,MATCH('312'!$X$16,_312_Table2_ColumnLookup,0),FALSE),
  IF(AND(VALUE(LEFT($A959,3))=312,LEFT($G959,10)="Unincepted"),VLOOKUP(" ULO",_312_Table2,MATCH(LEFT($B959,1),_312_Table2_ColumnLookup,0),FALSE),
  IF(AND(VALUE(LEFT($A959,3))=312,LEFT($G959,5)="Total",$B959="G "),VLOOKUP('312'!$F$80,_312_Table2,MATCH('312'!$N$16,_312_Table2_ColumnLookup,0),FALSE),
  IF(AND(VALUE(LEFT($A959,3))=312,LEFT($G959,5)="Total",$B959="O "),VLOOKUP('312'!$F$80,_312_Table2,MATCH('312'!$V$16,_312_Table2_ColumnLookup,0),FALSE),
  IF(AND(VALUE(LEFT($A959,3))=312,LEFT($G959,5)="Total",$B959="Q "),VLOOKUP('312'!$F$80,_312_Table2,MATCH('312'!$X$16,_312_Table2_ColumnLookup,0),FALSE),
  IF(AND(VALUE(LEFT($A959,3))=312,LEFT($G959,5)="Total"),VLOOKUP('312'!$F$80,_312_Table2,MATCH(LEFT($B959,1),_312_Table2_ColumnLookup,0),FALSE),
  IF(AND(VALUE(LEFT($A959,3))=312,LEN($I959)=4,$B959="G"),VLOOKUP($I959,_312_Table2,MATCH('312'!$N$16,_312_Table2_ColumnLookup,0),FALSE),
  IF(AND(VALUE(LEFT($A959,3))=312,LEN($I959)=4,$B959="O"),VLOOKUP($I959,_312_Table2,MATCH('312'!$V$16,_312_Table2_ColumnLookup,0),FALSE),
  IF(AND(VALUE(LEFT($A959,3))=312,LEN($I959)=4,$B959="Q"),VLOOKUP($I959,_312_Table2,MATCH('312'!$X$16,_312_Table2_ColumnLookup,0),FALSE),
  IF(AND(VALUE(LEFT($A959,3))=312,LEN($I959)=4),VLOOKUP($I959,_312_Table2,MATCH(LEFT($B959,1),_312_Table2_ColumnLookup,0),FALSE)
+N("312"),
  IF(VALUE(LEFT($A959,3))=313,VLOOKUP(VALUE(MID($B959,2,1)),_313_Table2,MATCH(MID($B959,1,1),_313_Table2_ColumnLookup,0),FALSE)
+N("313"),
  IF(AND(VALUE(LEFT($A959,3))=314,LEN($B959)=3),VLOOKUP(VALUE(MID($B959,2,2)),_314_Table2,MATCH(MID($B959,1,1),_314_Table2_ColumnLookup,0),FALSE),
  IF(VALUE(LEFT($A959,3))=314,VLOOKUP(VALUE(MID($B959,2,1)),_314_Table2,MATCH(MID($B959,1,1),_314_Table2_ColumnLookup,0),FALSE)
+N("314"),
""))))))))))))))))))))))))</f>
        <v>#N/A</v>
      </c>
      <c r="F959" s="238" t="e">
        <f>IF(AND(VALUE(LEFT($A959,3))=309,LEN($B959)=3),VLOOKUP(VALUE(MID($B959,2,2)),_309_Table3,MATCH(MID($B959,1,1),_309_Table3_ColumnLookup,0),FALSE),
  IF($C959="309 LCR SummaryA",OneYearSCR,IF($C959="309 LCR SummaryB",UltimateSCR,IF(VALUE(LEFT($A959,3))=309,VLOOKUP(VALUE(MID($B959,2,1)),_309_Table3,MATCH(MID($B959,1,1),_309_Table3_ColumnLookup,0),FALSE)
+N("309"),
  IF(VALUE(LEFT($A959,3))=310,VLOOKUP(VALUE(MID($B959,2,1)),_310_Table3,MATCH(MID($B959,1,1),_310_Table3_ColumnLookup,0),FALSE)
+N("310"),
  IF(AND(VALUE(LEFT($A959,3))=311,LEN($I959)=4),VLOOKUP($I959,_311_Table3,MATCH($B959,_311_Table3_ColumnLookup,0),FALSE),
  IF(AND(VALUE(LEFT($A959,3))=311,OR($B959="I2",$B959="J2",$B959="K2",$B959="L2")),VLOOKUP('311'!$G$58,_311_Table3,MATCH(MID($B959,1,1),_311_Table3_ColumnLookup,0),FALSE),
  IF(AND(VALUE(LEFT($A959,3))=311,RIGHT($B959,5)="Total"),VLOOKUP('311'!$G$59,_311_Table3,MATCH(MID($B959,1,1),_311_Table3_ColumnLookup,0),FALSE),
  IF(VALUE(LEFT($A959,3))=311,VLOOKUP(VALUE(MID($B959,2,1)),_311_Table3,MATCH(MID($B959,1,1),_311_Table3_ColumnLookup,0),FALSE)
+N("311"),
  IF(AND(VALUE(LEFT($A959,3))=312,LEFT($G959,10)="Unincepted",$B959="G "),VLOOKUP(" ULO",_312_Table3,MATCH('312'!$N$16,_312_Table3_ColumnLookup,0),FALSE),
  IF(AND(VALUE(LEFT($A959,3))=312,LEFT($G959,10)="Unincepted",$B959="O "),VLOOKUP(" ULO",_312_Table3,MATCH('312'!$V$16,_312_Table3_ColumnLookup,0),FALSE),
  IF(AND(VALUE(LEFT($A959,3))=312,LEFT($G959,10)="Unincepted",$B959="Q "),VLOOKUP(" ULO",_312_Table3,MATCH('312'!$X$16,_312_Table3_ColumnLookup,0),FALSE),
  IF(AND(VALUE(LEFT($A959,3))=312,LEFT($G959,10)="Unincepted"),VLOOKUP(" ULO",_312_Table3,MATCH(LEFT($B959,1),_312_Table3_ColumnLookup,0),FALSE),
  IF(AND(VALUE(LEFT($A959,3))=312,LEFT($G959,5)="Total",$B959="G "),VLOOKUP('312'!$F$80,_312_Table3,MATCH('312'!$N$16,_312_Table3_ColumnLookup,0),FALSE),
  IF(AND(VALUE(LEFT($A959,3))=312,LEFT($G959,5)="Total",$B959="O "),VLOOKUP('312'!$F$80,_312_Table3,MATCH('312'!$V$16,_312_Table3_ColumnLookup,0),FALSE),
  IF(AND(VALUE(LEFT($A959,3))=312,LEFT($G959,5)="Total",$B959="Q "),VLOOKUP('312'!$F$80,_312_Table3,MATCH('312'!$X$16,_312_Table3_ColumnLookup,0),FALSE),
  IF(AND(VALUE(LEFT($A959,3))=312,LEFT($G959,5)="Total"),VLOOKUP('312'!$F$80,_312_Table3,MATCH(LEFT($B959,1),_312_Table3_ColumnLookup,0),FALSE),
  IF(AND(VALUE(LEFT($A959,3))=312,LEN($I959)=4,$B959="G"),VLOOKUP($I959,_312_Table3,MATCH('312'!$N$16,_312_Table3_ColumnLookup,0),FALSE),
  IF(AND(VALUE(LEFT($A959,3))=312,LEN($I959)=4,$B959="O"),VLOOKUP($I959,_312_Table3,MATCH('312'!$V$16,_312_Table3_ColumnLookup,0),FALSE),
  IF(AND(VALUE(LEFT($A959,3))=312,LEN($I959)=4,$B959="Q"),VLOOKUP($I959,_312_Table3,MATCH('312'!$X$16,_312_Table3_ColumnLookup,0),FALSE),
  IF(AND(VALUE(LEFT($A959,3))=312,LEN($I959)=4),VLOOKUP($I959,_312_Table3,MATCH(LEFT($B959,1),_312_Table3_ColumnLookup,0),FALSE)
+N("312"),
  IF(VALUE(LEFT($A959,3))=313,VLOOKUP(VALUE(MID($B959,2,1)),_313_Table3,MATCH(MID($B959,1,1),_313_Table3_ColumnLookup,0),FALSE)
+N("313"),
  IF(AND(VALUE(LEFT($A959,3))=314,LEN($B959)=3),VLOOKUP(VALUE(MID($B959,2,2)),_314_Table3,MATCH(MID($B959,1,1),_314_Table3_ColumnLookup,0),FALSE),
  IF(VALUE(LEFT($A959,3))=314,VLOOKUP(VALUE(MID($B959,2,1)),_314_Table3,MATCH(MID($B959,1,1),_314_Table3_ColumnLookup,0),FALSE)
+N("314"),
""))))))))))))))))))))))))</f>
        <v>#N/A</v>
      </c>
      <c r="H959" s="321" t="str">
        <f>IFERROR(
IF(ISERROR($D959)=FALSE,$D959,IF(ISERROR($E959)=FALSE,$E959,IF(ISERROR($F959)=FALSE,$F959
+N("012 checkboxes"),
IF(
IF(OR(LEFT($A959,9)="Syndicate",LEFT($A959,12)="NewSyndicate"),VLOOKUP($A959,'012'!$J:$ZW,MATCH("Link to button",'012'!$J$1:$ZW$1,0),0)
+N("309 checkbox"),
IF($C959="309 LCR Summary0",VLOOKUP("Notes990",'309'!$P:$ZZ,MATCH("Link to button",'309'!$P$1:$ZZ$1,0),0)
+N("313 checkboxes"),
IF($C959="313 Financial Information0LcmVsScr",IF($C959="309 LCR Summary0",VLOOKUP("LcmVsScr",'309'!$N:$ZZ,MATCH("Link to button",'309'!$N$1:$ZZ$1,0),0),
IF($C959="313 Financial Information0LcrDocAttached",IF($C959="309 LCR Summary0",VLOOKUP("LcrDocAttached",'309'!$N:$ZZ,MATCH("Link to button",'309'!$N$1:$ZZ$1,0),
0)))))))=1,TRUE,FALSE)
))),"")</f>
        <v/>
      </c>
    </row>
    <row r="960" spans="1:8">
      <c r="A960" s="237" t="e">
        <f>VLOOKUP($G960,CSVLookups!$B:$R,MATCH(A$1,CSVLookups!$B$1:$R$1,0),FALSE)</f>
        <v>#N/A</v>
      </c>
      <c r="B960" s="237" t="e">
        <f>VLOOKUP($G960,CSVLookups!$B:$R,MATCH(B$1,CSVLookups!$B$1:$R$1,0),FALSE)</f>
        <v>#N/A</v>
      </c>
      <c r="C960" s="238" t="e">
        <f t="shared" si="15"/>
        <v>#N/A</v>
      </c>
      <c r="D960" s="238" t="e">
        <f>IF(AND(VALUE(LEFT($A960,3))=309,LEN($B960)=3),VLOOKUP(VALUE(MID($B960,2,2)),_309_Table1,MATCH(MID($B960,1,1),_309_Table1_ColumnLookup,0),FALSE),
  IF($C960="309 LCR SummaryA",OneYearSCR,IF($C960="309 LCR SummaryB",UltimateSCR,IF(VALUE(LEFT($A960,3))=309,VLOOKUP(VALUE(MID($B960,2,1)),_309_Table1,MATCH(MID($B960,1,1),_309_Table1_ColumnLookup,0),FALSE)
+N("309"),
  IF(VALUE(LEFT($A960,3))=310,VLOOKUP(VALUE(MID($B960,2,1)),_310_Table1,MATCH(MID($B960,1,1),_310_Table1_ColumnLookup,0),FALSE)
+N("310"),
  IF(AND(VALUE(LEFT($A960,3))=311,LEN($I960)=4),VLOOKUP($I960,_311_Table1,MATCH($B960,_311_Table1_ColumnLookup,0),FALSE),
  IF(AND(VALUE(LEFT($A960,3))=311,OR($B960="I2",$B960="J2",$B960="K2",$B960="L2")),VLOOKUP('311'!$G$58,_311_Table1,MATCH(MID($B960,1,1),_311_Table1_ColumnLookup,0),FALSE),
  IF(AND(VALUE(LEFT($A960,3))=311,RIGHT($B960,5)="Total"),VLOOKUP('311'!$G$59,_311_Table1,MATCH(MID($B960,1,1),_311_Table1_ColumnLookup,0),FALSE),
  IF(VALUE(LEFT($A960,3))=311,VLOOKUP(VALUE(MID($B960,2,1)),_311_Table1,MATCH(MID($B960,1,1),_311_Table1_ColumnLookup,0),FALSE)
+N("311"),
  IF(AND(VALUE(LEFT($A960,3))=312,LEFT($G960,10)="Unincepted",$B960="G "),VLOOKUP(" ULO",_312_Table1,MATCH('312'!$N$16,_312_Table1_ColumnLookup,0),FALSE),
  IF(AND(VALUE(LEFT($A960,3))=312,LEFT($G960,10)="Unincepted",$B960="O "),VLOOKUP(" ULO",_312_Table1,MATCH('312'!$V$16,_312_Table1_ColumnLookup,0),FALSE),
  IF(AND(VALUE(LEFT($A960,3))=312,LEFT($G960,10)="Unincepted",$B960="Q "),VLOOKUP(" ULO",_312_Table1,MATCH('312'!$X$16,_312_Table1_ColumnLookup,0),FALSE),
  IF(AND(VALUE(LEFT($A960,3))=312,LEFT($G960,10)="Unincepted"),VLOOKUP(" ULO",_312_Table1,MATCH(LEFT($B960,1),_312_Table1_ColumnLookup,0),FALSE),
  IF(AND(VALUE(LEFT($A960,3))=312,LEFT($G960,5)="Total",$B960="G "),VLOOKUP('312'!$F$80,_312_Table1,MATCH('312'!$N$16,_312_Table1_ColumnLookup,0),FALSE),
  IF(AND(VALUE(LEFT($A960,3))=312,LEFT($G960,5)="Total",$B960="O "),VLOOKUP('312'!$F$80,_312_Table1,MATCH('312'!$V$16,_312_Table1_ColumnLookup,0),FALSE),
  IF(AND(VALUE(LEFT($A960,3))=312,LEFT($G960,5)="Total",$B960="Q "),VLOOKUP('312'!$F$80,_312_Table1,MATCH('312'!$X$16,_312_Table1_ColumnLookup,0),FALSE),
  IF(AND(VALUE(LEFT($A960,3))=312,LEFT($G960,5)="Total"),VLOOKUP('312'!$F$80,_312_Table1,MATCH(LEFT($B960,1),_312_Table1_ColumnLookup,0),FALSE),
  IF(AND(VALUE(LEFT($A960,3))=312,LEN($I960)=4,$B960="G"),VLOOKUP($I960,_312_Table1,MATCH('312'!$N$16,_312_Table1_ColumnLookup,0),FALSE),
  IF(AND(VALUE(LEFT($A960,3))=312,LEN($I960)=4,$B960="O"),VLOOKUP($I960,_312_Table1,MATCH('312'!$V$16,_312_Table1_ColumnLookup,0),FALSE),
  IF(AND(VALUE(LEFT($A960,3))=312,LEN($I960)=4,$B960="Q"),VLOOKUP($I960,_312_Table1,MATCH('312'!$X$16,_312_Table1_ColumnLookup,0),FALSE),
  IF(AND(VALUE(LEFT($A960,3))=312,LEN($I960)=4),VLOOKUP($I960,_312_Table1,MATCH(LEFT($B960,1),_312_Table1_ColumnLookup,0),FALSE)
+N("312"),
  IF(VALUE(LEFT($A960,3))=313,VLOOKUP(VALUE(MID($B960,2,1)),_313_Table1,MATCH(MID($B960,1,1),_313_Table1_ColumnLookup,0),FALSE)
+N("313"),
  IF(AND(VALUE(LEFT($A960,3))=314,LEN($B960)=3),VLOOKUP(VALUE(MID($B960,2,2)),_314_Table1,MATCH(MID($B960,1,1),_314_Table1_ColumnLookup,0),FALSE),
  IF(VALUE(LEFT($A960,3))=314,VLOOKUP(VALUE(MID($B960,2,1)),_314_Table1,MATCH(MID($B960,1,1),_314_Table1_ColumnLookup,0),FALSE)
+N("314"),
""))))))))))))))))))))))))</f>
        <v>#N/A</v>
      </c>
      <c r="E960" s="238" t="e">
        <f>IF(AND(VALUE(LEFT($A960,3))=309,LEN($B960)=3),VLOOKUP(VALUE(MID($B960,2,2)),_309_Table2,MATCH(MID($B960,1,1),_309_Table2_ColumnLookup,0),FALSE),
  IF($C960="309 LCR SummaryA",OneYearSCR,IF($C960="309 LCR SummaryB",UltimateSCR,IF(VALUE(LEFT($A960,3))=309,VLOOKUP(VALUE(MID($B960,2,1)),_309_Table2,MATCH(MID($B960,1,1),_309_Table2_ColumnLookup,0),FALSE)
+N("309"),
  IF(VALUE(LEFT($A960,3))=310,VLOOKUP(VALUE(MID($B960,2,1)),_310_Table2,MATCH(MID($B960,1,1),_310_Table2_ColumnLookup,0),FALSE)
+N("310"),
  IF(AND(VALUE(LEFT($A960,3))=311,LEN($I960)=4),VLOOKUP($I960,_311_Table2,MATCH($B960,_311_Table2_ColumnLookup,0),FALSE),
  IF(AND(VALUE(LEFT($A960,3))=311,OR($B960="I2",$B960="J2",$B960="K2",$B960="L2")),VLOOKUP('311'!$G$58,_311_Table2,MATCH(MID($B960,1,1),_311_Table2_ColumnLookup,0),FALSE),
  IF(AND(VALUE(LEFT($A960,3))=311,RIGHT($B960,5)="Total"),VLOOKUP('311'!$G$59,_311_Table2,MATCH(MID($B960,1,1),_311_Table2_ColumnLookup,0),FALSE),
  IF(VALUE(LEFT($A960,3))=311,VLOOKUP(VALUE(MID($B960,2,1)),_311_Table2,MATCH(MID($B960,1,1),_311_Table2_ColumnLookup,0),FALSE)
+N("311"),
  IF(AND(VALUE(LEFT($A960,3))=312,LEFT($G960,10)="Unincepted",$B960="G "),VLOOKUP(" ULO",_312_Table2,MATCH('312'!$N$16,_312_Table2_ColumnLookup,0),FALSE),
  IF(AND(VALUE(LEFT($A960,3))=312,LEFT($G960,10)="Unincepted",$B960="O "),VLOOKUP(" ULO",_312_Table2,MATCH('312'!$V$16,_312_Table2_ColumnLookup,0),FALSE),
  IF(AND(VALUE(LEFT($A960,3))=312,LEFT($G960,10)="Unincepted",$B960="Q "),VLOOKUP(" ULO",_312_Table2,MATCH('312'!$X$16,_312_Table2_ColumnLookup,0),FALSE),
  IF(AND(VALUE(LEFT($A960,3))=312,LEFT($G960,10)="Unincepted"),VLOOKUP(" ULO",_312_Table2,MATCH(LEFT($B960,1),_312_Table2_ColumnLookup,0),FALSE),
  IF(AND(VALUE(LEFT($A960,3))=312,LEFT($G960,5)="Total",$B960="G "),VLOOKUP('312'!$F$80,_312_Table2,MATCH('312'!$N$16,_312_Table2_ColumnLookup,0),FALSE),
  IF(AND(VALUE(LEFT($A960,3))=312,LEFT($G960,5)="Total",$B960="O "),VLOOKUP('312'!$F$80,_312_Table2,MATCH('312'!$V$16,_312_Table2_ColumnLookup,0),FALSE),
  IF(AND(VALUE(LEFT($A960,3))=312,LEFT($G960,5)="Total",$B960="Q "),VLOOKUP('312'!$F$80,_312_Table2,MATCH('312'!$X$16,_312_Table2_ColumnLookup,0),FALSE),
  IF(AND(VALUE(LEFT($A960,3))=312,LEFT($G960,5)="Total"),VLOOKUP('312'!$F$80,_312_Table2,MATCH(LEFT($B960,1),_312_Table2_ColumnLookup,0),FALSE),
  IF(AND(VALUE(LEFT($A960,3))=312,LEN($I960)=4,$B960="G"),VLOOKUP($I960,_312_Table2,MATCH('312'!$N$16,_312_Table2_ColumnLookup,0),FALSE),
  IF(AND(VALUE(LEFT($A960,3))=312,LEN($I960)=4,$B960="O"),VLOOKUP($I960,_312_Table2,MATCH('312'!$V$16,_312_Table2_ColumnLookup,0),FALSE),
  IF(AND(VALUE(LEFT($A960,3))=312,LEN($I960)=4,$B960="Q"),VLOOKUP($I960,_312_Table2,MATCH('312'!$X$16,_312_Table2_ColumnLookup,0),FALSE),
  IF(AND(VALUE(LEFT($A960,3))=312,LEN($I960)=4),VLOOKUP($I960,_312_Table2,MATCH(LEFT($B960,1),_312_Table2_ColumnLookup,0),FALSE)
+N("312"),
  IF(VALUE(LEFT($A960,3))=313,VLOOKUP(VALUE(MID($B960,2,1)),_313_Table2,MATCH(MID($B960,1,1),_313_Table2_ColumnLookup,0),FALSE)
+N("313"),
  IF(AND(VALUE(LEFT($A960,3))=314,LEN($B960)=3),VLOOKUP(VALUE(MID($B960,2,2)),_314_Table2,MATCH(MID($B960,1,1),_314_Table2_ColumnLookup,0),FALSE),
  IF(VALUE(LEFT($A960,3))=314,VLOOKUP(VALUE(MID($B960,2,1)),_314_Table2,MATCH(MID($B960,1,1),_314_Table2_ColumnLookup,0),FALSE)
+N("314"),
""))))))))))))))))))))))))</f>
        <v>#N/A</v>
      </c>
      <c r="F960" s="238" t="e">
        <f>IF(AND(VALUE(LEFT($A960,3))=309,LEN($B960)=3),VLOOKUP(VALUE(MID($B960,2,2)),_309_Table3,MATCH(MID($B960,1,1),_309_Table3_ColumnLookup,0),FALSE),
  IF($C960="309 LCR SummaryA",OneYearSCR,IF($C960="309 LCR SummaryB",UltimateSCR,IF(VALUE(LEFT($A960,3))=309,VLOOKUP(VALUE(MID($B960,2,1)),_309_Table3,MATCH(MID($B960,1,1),_309_Table3_ColumnLookup,0),FALSE)
+N("309"),
  IF(VALUE(LEFT($A960,3))=310,VLOOKUP(VALUE(MID($B960,2,1)),_310_Table3,MATCH(MID($B960,1,1),_310_Table3_ColumnLookup,0),FALSE)
+N("310"),
  IF(AND(VALUE(LEFT($A960,3))=311,LEN($I960)=4),VLOOKUP($I960,_311_Table3,MATCH($B960,_311_Table3_ColumnLookup,0),FALSE),
  IF(AND(VALUE(LEFT($A960,3))=311,OR($B960="I2",$B960="J2",$B960="K2",$B960="L2")),VLOOKUP('311'!$G$58,_311_Table3,MATCH(MID($B960,1,1),_311_Table3_ColumnLookup,0),FALSE),
  IF(AND(VALUE(LEFT($A960,3))=311,RIGHT($B960,5)="Total"),VLOOKUP('311'!$G$59,_311_Table3,MATCH(MID($B960,1,1),_311_Table3_ColumnLookup,0),FALSE),
  IF(VALUE(LEFT($A960,3))=311,VLOOKUP(VALUE(MID($B960,2,1)),_311_Table3,MATCH(MID($B960,1,1),_311_Table3_ColumnLookup,0),FALSE)
+N("311"),
  IF(AND(VALUE(LEFT($A960,3))=312,LEFT($G960,10)="Unincepted",$B960="G "),VLOOKUP(" ULO",_312_Table3,MATCH('312'!$N$16,_312_Table3_ColumnLookup,0),FALSE),
  IF(AND(VALUE(LEFT($A960,3))=312,LEFT($G960,10)="Unincepted",$B960="O "),VLOOKUP(" ULO",_312_Table3,MATCH('312'!$V$16,_312_Table3_ColumnLookup,0),FALSE),
  IF(AND(VALUE(LEFT($A960,3))=312,LEFT($G960,10)="Unincepted",$B960="Q "),VLOOKUP(" ULO",_312_Table3,MATCH('312'!$X$16,_312_Table3_ColumnLookup,0),FALSE),
  IF(AND(VALUE(LEFT($A960,3))=312,LEFT($G960,10)="Unincepted"),VLOOKUP(" ULO",_312_Table3,MATCH(LEFT($B960,1),_312_Table3_ColumnLookup,0),FALSE),
  IF(AND(VALUE(LEFT($A960,3))=312,LEFT($G960,5)="Total",$B960="G "),VLOOKUP('312'!$F$80,_312_Table3,MATCH('312'!$N$16,_312_Table3_ColumnLookup,0),FALSE),
  IF(AND(VALUE(LEFT($A960,3))=312,LEFT($G960,5)="Total",$B960="O "),VLOOKUP('312'!$F$80,_312_Table3,MATCH('312'!$V$16,_312_Table3_ColumnLookup,0),FALSE),
  IF(AND(VALUE(LEFT($A960,3))=312,LEFT($G960,5)="Total",$B960="Q "),VLOOKUP('312'!$F$80,_312_Table3,MATCH('312'!$X$16,_312_Table3_ColumnLookup,0),FALSE),
  IF(AND(VALUE(LEFT($A960,3))=312,LEFT($G960,5)="Total"),VLOOKUP('312'!$F$80,_312_Table3,MATCH(LEFT($B960,1),_312_Table3_ColumnLookup,0),FALSE),
  IF(AND(VALUE(LEFT($A960,3))=312,LEN($I960)=4,$B960="G"),VLOOKUP($I960,_312_Table3,MATCH('312'!$N$16,_312_Table3_ColumnLookup,0),FALSE),
  IF(AND(VALUE(LEFT($A960,3))=312,LEN($I960)=4,$B960="O"),VLOOKUP($I960,_312_Table3,MATCH('312'!$V$16,_312_Table3_ColumnLookup,0),FALSE),
  IF(AND(VALUE(LEFT($A960,3))=312,LEN($I960)=4,$B960="Q"),VLOOKUP($I960,_312_Table3,MATCH('312'!$X$16,_312_Table3_ColumnLookup,0),FALSE),
  IF(AND(VALUE(LEFT($A960,3))=312,LEN($I960)=4),VLOOKUP($I960,_312_Table3,MATCH(LEFT($B960,1),_312_Table3_ColumnLookup,0),FALSE)
+N("312"),
  IF(VALUE(LEFT($A960,3))=313,VLOOKUP(VALUE(MID($B960,2,1)),_313_Table3,MATCH(MID($B960,1,1),_313_Table3_ColumnLookup,0),FALSE)
+N("313"),
  IF(AND(VALUE(LEFT($A960,3))=314,LEN($B960)=3),VLOOKUP(VALUE(MID($B960,2,2)),_314_Table3,MATCH(MID($B960,1,1),_314_Table3_ColumnLookup,0),FALSE),
  IF(VALUE(LEFT($A960,3))=314,VLOOKUP(VALUE(MID($B960,2,1)),_314_Table3,MATCH(MID($B960,1,1),_314_Table3_ColumnLookup,0),FALSE)
+N("314"),
""))))))))))))))))))))))))</f>
        <v>#N/A</v>
      </c>
      <c r="H960" s="321" t="str">
        <f>IFERROR(
IF(ISERROR($D960)=FALSE,$D960,IF(ISERROR($E960)=FALSE,$E960,IF(ISERROR($F960)=FALSE,$F960
+N("012 checkboxes"),
IF(
IF(OR(LEFT($A960,9)="Syndicate",LEFT($A960,12)="NewSyndicate"),VLOOKUP($A960,'012'!$J:$ZW,MATCH("Link to button",'012'!$J$1:$ZW$1,0),0)
+N("309 checkbox"),
IF($C960="309 LCR Summary0",VLOOKUP("Notes990",'309'!$P:$ZZ,MATCH("Link to button",'309'!$P$1:$ZZ$1,0),0)
+N("313 checkboxes"),
IF($C960="313 Financial Information0LcmVsScr",IF($C960="309 LCR Summary0",VLOOKUP("LcmVsScr",'309'!$N:$ZZ,MATCH("Link to button",'309'!$N$1:$ZZ$1,0),0),
IF($C960="313 Financial Information0LcrDocAttached",IF($C960="309 LCR Summary0",VLOOKUP("LcrDocAttached",'309'!$N:$ZZ,MATCH("Link to button",'309'!$N$1:$ZZ$1,0),
0)))))))=1,TRUE,FALSE)
))),"")</f>
        <v/>
      </c>
    </row>
    <row r="961" spans="1:8">
      <c r="A961" s="237" t="e">
        <f>VLOOKUP($G961,CSVLookups!$B:$R,MATCH(A$1,CSVLookups!$B$1:$R$1,0),FALSE)</f>
        <v>#N/A</v>
      </c>
      <c r="B961" s="237" t="e">
        <f>VLOOKUP($G961,CSVLookups!$B:$R,MATCH(B$1,CSVLookups!$B$1:$R$1,0),FALSE)</f>
        <v>#N/A</v>
      </c>
      <c r="C961" s="238" t="e">
        <f t="shared" si="15"/>
        <v>#N/A</v>
      </c>
      <c r="D961" s="238" t="e">
        <f>IF(AND(VALUE(LEFT($A961,3))=309,LEN($B961)=3),VLOOKUP(VALUE(MID($B961,2,2)),_309_Table1,MATCH(MID($B961,1,1),_309_Table1_ColumnLookup,0),FALSE),
  IF($C961="309 LCR SummaryA",OneYearSCR,IF($C961="309 LCR SummaryB",UltimateSCR,IF(VALUE(LEFT($A961,3))=309,VLOOKUP(VALUE(MID($B961,2,1)),_309_Table1,MATCH(MID($B961,1,1),_309_Table1_ColumnLookup,0),FALSE)
+N("309"),
  IF(VALUE(LEFT($A961,3))=310,VLOOKUP(VALUE(MID($B961,2,1)),_310_Table1,MATCH(MID($B961,1,1),_310_Table1_ColumnLookup,0),FALSE)
+N("310"),
  IF(AND(VALUE(LEFT($A961,3))=311,LEN($I961)=4),VLOOKUP($I961,_311_Table1,MATCH($B961,_311_Table1_ColumnLookup,0),FALSE),
  IF(AND(VALUE(LEFT($A961,3))=311,OR($B961="I2",$B961="J2",$B961="K2",$B961="L2")),VLOOKUP('311'!$G$58,_311_Table1,MATCH(MID($B961,1,1),_311_Table1_ColumnLookup,0),FALSE),
  IF(AND(VALUE(LEFT($A961,3))=311,RIGHT($B961,5)="Total"),VLOOKUP('311'!$G$59,_311_Table1,MATCH(MID($B961,1,1),_311_Table1_ColumnLookup,0),FALSE),
  IF(VALUE(LEFT($A961,3))=311,VLOOKUP(VALUE(MID($B961,2,1)),_311_Table1,MATCH(MID($B961,1,1),_311_Table1_ColumnLookup,0),FALSE)
+N("311"),
  IF(AND(VALUE(LEFT($A961,3))=312,LEFT($G961,10)="Unincepted",$B961="G "),VLOOKUP(" ULO",_312_Table1,MATCH('312'!$N$16,_312_Table1_ColumnLookup,0),FALSE),
  IF(AND(VALUE(LEFT($A961,3))=312,LEFT($G961,10)="Unincepted",$B961="O "),VLOOKUP(" ULO",_312_Table1,MATCH('312'!$V$16,_312_Table1_ColumnLookup,0),FALSE),
  IF(AND(VALUE(LEFT($A961,3))=312,LEFT($G961,10)="Unincepted",$B961="Q "),VLOOKUP(" ULO",_312_Table1,MATCH('312'!$X$16,_312_Table1_ColumnLookup,0),FALSE),
  IF(AND(VALUE(LEFT($A961,3))=312,LEFT($G961,10)="Unincepted"),VLOOKUP(" ULO",_312_Table1,MATCH(LEFT($B961,1),_312_Table1_ColumnLookup,0),FALSE),
  IF(AND(VALUE(LEFT($A961,3))=312,LEFT($G961,5)="Total",$B961="G "),VLOOKUP('312'!$F$80,_312_Table1,MATCH('312'!$N$16,_312_Table1_ColumnLookup,0),FALSE),
  IF(AND(VALUE(LEFT($A961,3))=312,LEFT($G961,5)="Total",$B961="O "),VLOOKUP('312'!$F$80,_312_Table1,MATCH('312'!$V$16,_312_Table1_ColumnLookup,0),FALSE),
  IF(AND(VALUE(LEFT($A961,3))=312,LEFT($G961,5)="Total",$B961="Q "),VLOOKUP('312'!$F$80,_312_Table1,MATCH('312'!$X$16,_312_Table1_ColumnLookup,0),FALSE),
  IF(AND(VALUE(LEFT($A961,3))=312,LEFT($G961,5)="Total"),VLOOKUP('312'!$F$80,_312_Table1,MATCH(LEFT($B961,1),_312_Table1_ColumnLookup,0),FALSE),
  IF(AND(VALUE(LEFT($A961,3))=312,LEN($I961)=4,$B961="G"),VLOOKUP($I961,_312_Table1,MATCH('312'!$N$16,_312_Table1_ColumnLookup,0),FALSE),
  IF(AND(VALUE(LEFT($A961,3))=312,LEN($I961)=4,$B961="O"),VLOOKUP($I961,_312_Table1,MATCH('312'!$V$16,_312_Table1_ColumnLookup,0),FALSE),
  IF(AND(VALUE(LEFT($A961,3))=312,LEN($I961)=4,$B961="Q"),VLOOKUP($I961,_312_Table1,MATCH('312'!$X$16,_312_Table1_ColumnLookup,0),FALSE),
  IF(AND(VALUE(LEFT($A961,3))=312,LEN($I961)=4),VLOOKUP($I961,_312_Table1,MATCH(LEFT($B961,1),_312_Table1_ColumnLookup,0),FALSE)
+N("312"),
  IF(VALUE(LEFT($A961,3))=313,VLOOKUP(VALUE(MID($B961,2,1)),_313_Table1,MATCH(MID($B961,1,1),_313_Table1_ColumnLookup,0),FALSE)
+N("313"),
  IF(AND(VALUE(LEFT($A961,3))=314,LEN($B961)=3),VLOOKUP(VALUE(MID($B961,2,2)),_314_Table1,MATCH(MID($B961,1,1),_314_Table1_ColumnLookup,0),FALSE),
  IF(VALUE(LEFT($A961,3))=314,VLOOKUP(VALUE(MID($B961,2,1)),_314_Table1,MATCH(MID($B961,1,1),_314_Table1_ColumnLookup,0),FALSE)
+N("314"),
""))))))))))))))))))))))))</f>
        <v>#N/A</v>
      </c>
      <c r="E961" s="238" t="e">
        <f>IF(AND(VALUE(LEFT($A961,3))=309,LEN($B961)=3),VLOOKUP(VALUE(MID($B961,2,2)),_309_Table2,MATCH(MID($B961,1,1),_309_Table2_ColumnLookup,0),FALSE),
  IF($C961="309 LCR SummaryA",OneYearSCR,IF($C961="309 LCR SummaryB",UltimateSCR,IF(VALUE(LEFT($A961,3))=309,VLOOKUP(VALUE(MID($B961,2,1)),_309_Table2,MATCH(MID($B961,1,1),_309_Table2_ColumnLookup,0),FALSE)
+N("309"),
  IF(VALUE(LEFT($A961,3))=310,VLOOKUP(VALUE(MID($B961,2,1)),_310_Table2,MATCH(MID($B961,1,1),_310_Table2_ColumnLookup,0),FALSE)
+N("310"),
  IF(AND(VALUE(LEFT($A961,3))=311,LEN($I961)=4),VLOOKUP($I961,_311_Table2,MATCH($B961,_311_Table2_ColumnLookup,0),FALSE),
  IF(AND(VALUE(LEFT($A961,3))=311,OR($B961="I2",$B961="J2",$B961="K2",$B961="L2")),VLOOKUP('311'!$G$58,_311_Table2,MATCH(MID($B961,1,1),_311_Table2_ColumnLookup,0),FALSE),
  IF(AND(VALUE(LEFT($A961,3))=311,RIGHT($B961,5)="Total"),VLOOKUP('311'!$G$59,_311_Table2,MATCH(MID($B961,1,1),_311_Table2_ColumnLookup,0),FALSE),
  IF(VALUE(LEFT($A961,3))=311,VLOOKUP(VALUE(MID($B961,2,1)),_311_Table2,MATCH(MID($B961,1,1),_311_Table2_ColumnLookup,0),FALSE)
+N("311"),
  IF(AND(VALUE(LEFT($A961,3))=312,LEFT($G961,10)="Unincepted",$B961="G "),VLOOKUP(" ULO",_312_Table2,MATCH('312'!$N$16,_312_Table2_ColumnLookup,0),FALSE),
  IF(AND(VALUE(LEFT($A961,3))=312,LEFT($G961,10)="Unincepted",$B961="O "),VLOOKUP(" ULO",_312_Table2,MATCH('312'!$V$16,_312_Table2_ColumnLookup,0),FALSE),
  IF(AND(VALUE(LEFT($A961,3))=312,LEFT($G961,10)="Unincepted",$B961="Q "),VLOOKUP(" ULO",_312_Table2,MATCH('312'!$X$16,_312_Table2_ColumnLookup,0),FALSE),
  IF(AND(VALUE(LEFT($A961,3))=312,LEFT($G961,10)="Unincepted"),VLOOKUP(" ULO",_312_Table2,MATCH(LEFT($B961,1),_312_Table2_ColumnLookup,0),FALSE),
  IF(AND(VALUE(LEFT($A961,3))=312,LEFT($G961,5)="Total",$B961="G "),VLOOKUP('312'!$F$80,_312_Table2,MATCH('312'!$N$16,_312_Table2_ColumnLookup,0),FALSE),
  IF(AND(VALUE(LEFT($A961,3))=312,LEFT($G961,5)="Total",$B961="O "),VLOOKUP('312'!$F$80,_312_Table2,MATCH('312'!$V$16,_312_Table2_ColumnLookup,0),FALSE),
  IF(AND(VALUE(LEFT($A961,3))=312,LEFT($G961,5)="Total",$B961="Q "),VLOOKUP('312'!$F$80,_312_Table2,MATCH('312'!$X$16,_312_Table2_ColumnLookup,0),FALSE),
  IF(AND(VALUE(LEFT($A961,3))=312,LEFT($G961,5)="Total"),VLOOKUP('312'!$F$80,_312_Table2,MATCH(LEFT($B961,1),_312_Table2_ColumnLookup,0),FALSE),
  IF(AND(VALUE(LEFT($A961,3))=312,LEN($I961)=4,$B961="G"),VLOOKUP($I961,_312_Table2,MATCH('312'!$N$16,_312_Table2_ColumnLookup,0),FALSE),
  IF(AND(VALUE(LEFT($A961,3))=312,LEN($I961)=4,$B961="O"),VLOOKUP($I961,_312_Table2,MATCH('312'!$V$16,_312_Table2_ColumnLookup,0),FALSE),
  IF(AND(VALUE(LEFT($A961,3))=312,LEN($I961)=4,$B961="Q"),VLOOKUP($I961,_312_Table2,MATCH('312'!$X$16,_312_Table2_ColumnLookup,0),FALSE),
  IF(AND(VALUE(LEFT($A961,3))=312,LEN($I961)=4),VLOOKUP($I961,_312_Table2,MATCH(LEFT($B961,1),_312_Table2_ColumnLookup,0),FALSE)
+N("312"),
  IF(VALUE(LEFT($A961,3))=313,VLOOKUP(VALUE(MID($B961,2,1)),_313_Table2,MATCH(MID($B961,1,1),_313_Table2_ColumnLookup,0),FALSE)
+N("313"),
  IF(AND(VALUE(LEFT($A961,3))=314,LEN($B961)=3),VLOOKUP(VALUE(MID($B961,2,2)),_314_Table2,MATCH(MID($B961,1,1),_314_Table2_ColumnLookup,0),FALSE),
  IF(VALUE(LEFT($A961,3))=314,VLOOKUP(VALUE(MID($B961,2,1)),_314_Table2,MATCH(MID($B961,1,1),_314_Table2_ColumnLookup,0),FALSE)
+N("314"),
""))))))))))))))))))))))))</f>
        <v>#N/A</v>
      </c>
      <c r="F961" s="238" t="e">
        <f>IF(AND(VALUE(LEFT($A961,3))=309,LEN($B961)=3),VLOOKUP(VALUE(MID($B961,2,2)),_309_Table3,MATCH(MID($B961,1,1),_309_Table3_ColumnLookup,0),FALSE),
  IF($C961="309 LCR SummaryA",OneYearSCR,IF($C961="309 LCR SummaryB",UltimateSCR,IF(VALUE(LEFT($A961,3))=309,VLOOKUP(VALUE(MID($B961,2,1)),_309_Table3,MATCH(MID($B961,1,1),_309_Table3_ColumnLookup,0),FALSE)
+N("309"),
  IF(VALUE(LEFT($A961,3))=310,VLOOKUP(VALUE(MID($B961,2,1)),_310_Table3,MATCH(MID($B961,1,1),_310_Table3_ColumnLookup,0),FALSE)
+N("310"),
  IF(AND(VALUE(LEFT($A961,3))=311,LEN($I961)=4),VLOOKUP($I961,_311_Table3,MATCH($B961,_311_Table3_ColumnLookup,0),FALSE),
  IF(AND(VALUE(LEFT($A961,3))=311,OR($B961="I2",$B961="J2",$B961="K2",$B961="L2")),VLOOKUP('311'!$G$58,_311_Table3,MATCH(MID($B961,1,1),_311_Table3_ColumnLookup,0),FALSE),
  IF(AND(VALUE(LEFT($A961,3))=311,RIGHT($B961,5)="Total"),VLOOKUP('311'!$G$59,_311_Table3,MATCH(MID($B961,1,1),_311_Table3_ColumnLookup,0),FALSE),
  IF(VALUE(LEFT($A961,3))=311,VLOOKUP(VALUE(MID($B961,2,1)),_311_Table3,MATCH(MID($B961,1,1),_311_Table3_ColumnLookup,0),FALSE)
+N("311"),
  IF(AND(VALUE(LEFT($A961,3))=312,LEFT($G961,10)="Unincepted",$B961="G "),VLOOKUP(" ULO",_312_Table3,MATCH('312'!$N$16,_312_Table3_ColumnLookup,0),FALSE),
  IF(AND(VALUE(LEFT($A961,3))=312,LEFT($G961,10)="Unincepted",$B961="O "),VLOOKUP(" ULO",_312_Table3,MATCH('312'!$V$16,_312_Table3_ColumnLookup,0),FALSE),
  IF(AND(VALUE(LEFT($A961,3))=312,LEFT($G961,10)="Unincepted",$B961="Q "),VLOOKUP(" ULO",_312_Table3,MATCH('312'!$X$16,_312_Table3_ColumnLookup,0),FALSE),
  IF(AND(VALUE(LEFT($A961,3))=312,LEFT($G961,10)="Unincepted"),VLOOKUP(" ULO",_312_Table3,MATCH(LEFT($B961,1),_312_Table3_ColumnLookup,0),FALSE),
  IF(AND(VALUE(LEFT($A961,3))=312,LEFT($G961,5)="Total",$B961="G "),VLOOKUP('312'!$F$80,_312_Table3,MATCH('312'!$N$16,_312_Table3_ColumnLookup,0),FALSE),
  IF(AND(VALUE(LEFT($A961,3))=312,LEFT($G961,5)="Total",$B961="O "),VLOOKUP('312'!$F$80,_312_Table3,MATCH('312'!$V$16,_312_Table3_ColumnLookup,0),FALSE),
  IF(AND(VALUE(LEFT($A961,3))=312,LEFT($G961,5)="Total",$B961="Q "),VLOOKUP('312'!$F$80,_312_Table3,MATCH('312'!$X$16,_312_Table3_ColumnLookup,0),FALSE),
  IF(AND(VALUE(LEFT($A961,3))=312,LEFT($G961,5)="Total"),VLOOKUP('312'!$F$80,_312_Table3,MATCH(LEFT($B961,1),_312_Table3_ColumnLookup,0),FALSE),
  IF(AND(VALUE(LEFT($A961,3))=312,LEN($I961)=4,$B961="G"),VLOOKUP($I961,_312_Table3,MATCH('312'!$N$16,_312_Table3_ColumnLookup,0),FALSE),
  IF(AND(VALUE(LEFT($A961,3))=312,LEN($I961)=4,$B961="O"),VLOOKUP($I961,_312_Table3,MATCH('312'!$V$16,_312_Table3_ColumnLookup,0),FALSE),
  IF(AND(VALUE(LEFT($A961,3))=312,LEN($I961)=4,$B961="Q"),VLOOKUP($I961,_312_Table3,MATCH('312'!$X$16,_312_Table3_ColumnLookup,0),FALSE),
  IF(AND(VALUE(LEFT($A961,3))=312,LEN($I961)=4),VLOOKUP($I961,_312_Table3,MATCH(LEFT($B961,1),_312_Table3_ColumnLookup,0),FALSE)
+N("312"),
  IF(VALUE(LEFT($A961,3))=313,VLOOKUP(VALUE(MID($B961,2,1)),_313_Table3,MATCH(MID($B961,1,1),_313_Table3_ColumnLookup,0),FALSE)
+N("313"),
  IF(AND(VALUE(LEFT($A961,3))=314,LEN($B961)=3),VLOOKUP(VALUE(MID($B961,2,2)),_314_Table3,MATCH(MID($B961,1,1),_314_Table3_ColumnLookup,0),FALSE),
  IF(VALUE(LEFT($A961,3))=314,VLOOKUP(VALUE(MID($B961,2,1)),_314_Table3,MATCH(MID($B961,1,1),_314_Table3_ColumnLookup,0),FALSE)
+N("314"),
""))))))))))))))))))))))))</f>
        <v>#N/A</v>
      </c>
      <c r="H961" s="321" t="str">
        <f>IFERROR(
IF(ISERROR($D961)=FALSE,$D961,IF(ISERROR($E961)=FALSE,$E961,IF(ISERROR($F961)=FALSE,$F961
+N("012 checkboxes"),
IF(
IF(OR(LEFT($A961,9)="Syndicate",LEFT($A961,12)="NewSyndicate"),VLOOKUP($A961,'012'!$J:$ZW,MATCH("Link to button",'012'!$J$1:$ZW$1,0),0)
+N("309 checkbox"),
IF($C961="309 LCR Summary0",VLOOKUP("Notes990",'309'!$P:$ZZ,MATCH("Link to button",'309'!$P$1:$ZZ$1,0),0)
+N("313 checkboxes"),
IF($C961="313 Financial Information0LcmVsScr",IF($C961="309 LCR Summary0",VLOOKUP("LcmVsScr",'309'!$N:$ZZ,MATCH("Link to button",'309'!$N$1:$ZZ$1,0),0),
IF($C961="313 Financial Information0LcrDocAttached",IF($C961="309 LCR Summary0",VLOOKUP("LcrDocAttached",'309'!$N:$ZZ,MATCH("Link to button",'309'!$N$1:$ZZ$1,0),
0)))))))=1,TRUE,FALSE)
))),"")</f>
        <v/>
      </c>
    </row>
    <row r="962" spans="1:8">
      <c r="A962" s="237" t="e">
        <f>VLOOKUP($G962,CSVLookups!$B:$R,MATCH(A$1,CSVLookups!$B$1:$R$1,0),FALSE)</f>
        <v>#N/A</v>
      </c>
      <c r="B962" s="237" t="e">
        <f>VLOOKUP($G962,CSVLookups!$B:$R,MATCH(B$1,CSVLookups!$B$1:$R$1,0),FALSE)</f>
        <v>#N/A</v>
      </c>
      <c r="C962" s="238" t="e">
        <f t="shared" si="15"/>
        <v>#N/A</v>
      </c>
      <c r="D962" s="238" t="e">
        <f>IF(AND(VALUE(LEFT($A962,3))=309,LEN($B962)=3),VLOOKUP(VALUE(MID($B962,2,2)),_309_Table1,MATCH(MID($B962,1,1),_309_Table1_ColumnLookup,0),FALSE),
  IF($C962="309 LCR SummaryA",OneYearSCR,IF($C962="309 LCR SummaryB",UltimateSCR,IF(VALUE(LEFT($A962,3))=309,VLOOKUP(VALUE(MID($B962,2,1)),_309_Table1,MATCH(MID($B962,1,1),_309_Table1_ColumnLookup,0),FALSE)
+N("309"),
  IF(VALUE(LEFT($A962,3))=310,VLOOKUP(VALUE(MID($B962,2,1)),_310_Table1,MATCH(MID($B962,1,1),_310_Table1_ColumnLookup,0),FALSE)
+N("310"),
  IF(AND(VALUE(LEFT($A962,3))=311,LEN($I962)=4),VLOOKUP($I962,_311_Table1,MATCH($B962,_311_Table1_ColumnLookup,0),FALSE),
  IF(AND(VALUE(LEFT($A962,3))=311,OR($B962="I2",$B962="J2",$B962="K2",$B962="L2")),VLOOKUP('311'!$G$58,_311_Table1,MATCH(MID($B962,1,1),_311_Table1_ColumnLookup,0),FALSE),
  IF(AND(VALUE(LEFT($A962,3))=311,RIGHT($B962,5)="Total"),VLOOKUP('311'!$G$59,_311_Table1,MATCH(MID($B962,1,1),_311_Table1_ColumnLookup,0),FALSE),
  IF(VALUE(LEFT($A962,3))=311,VLOOKUP(VALUE(MID($B962,2,1)),_311_Table1,MATCH(MID($B962,1,1),_311_Table1_ColumnLookup,0),FALSE)
+N("311"),
  IF(AND(VALUE(LEFT($A962,3))=312,LEFT($G962,10)="Unincepted",$B962="G "),VLOOKUP(" ULO",_312_Table1,MATCH('312'!$N$16,_312_Table1_ColumnLookup,0),FALSE),
  IF(AND(VALUE(LEFT($A962,3))=312,LEFT($G962,10)="Unincepted",$B962="O "),VLOOKUP(" ULO",_312_Table1,MATCH('312'!$V$16,_312_Table1_ColumnLookup,0),FALSE),
  IF(AND(VALUE(LEFT($A962,3))=312,LEFT($G962,10)="Unincepted",$B962="Q "),VLOOKUP(" ULO",_312_Table1,MATCH('312'!$X$16,_312_Table1_ColumnLookup,0),FALSE),
  IF(AND(VALUE(LEFT($A962,3))=312,LEFT($G962,10)="Unincepted"),VLOOKUP(" ULO",_312_Table1,MATCH(LEFT($B962,1),_312_Table1_ColumnLookup,0),FALSE),
  IF(AND(VALUE(LEFT($A962,3))=312,LEFT($G962,5)="Total",$B962="G "),VLOOKUP('312'!$F$80,_312_Table1,MATCH('312'!$N$16,_312_Table1_ColumnLookup,0),FALSE),
  IF(AND(VALUE(LEFT($A962,3))=312,LEFT($G962,5)="Total",$B962="O "),VLOOKUP('312'!$F$80,_312_Table1,MATCH('312'!$V$16,_312_Table1_ColumnLookup,0),FALSE),
  IF(AND(VALUE(LEFT($A962,3))=312,LEFT($G962,5)="Total",$B962="Q "),VLOOKUP('312'!$F$80,_312_Table1,MATCH('312'!$X$16,_312_Table1_ColumnLookup,0),FALSE),
  IF(AND(VALUE(LEFT($A962,3))=312,LEFT($G962,5)="Total"),VLOOKUP('312'!$F$80,_312_Table1,MATCH(LEFT($B962,1),_312_Table1_ColumnLookup,0),FALSE),
  IF(AND(VALUE(LEFT($A962,3))=312,LEN($I962)=4,$B962="G"),VLOOKUP($I962,_312_Table1,MATCH('312'!$N$16,_312_Table1_ColumnLookup,0),FALSE),
  IF(AND(VALUE(LEFT($A962,3))=312,LEN($I962)=4,$B962="O"),VLOOKUP($I962,_312_Table1,MATCH('312'!$V$16,_312_Table1_ColumnLookup,0),FALSE),
  IF(AND(VALUE(LEFT($A962,3))=312,LEN($I962)=4,$B962="Q"),VLOOKUP($I962,_312_Table1,MATCH('312'!$X$16,_312_Table1_ColumnLookup,0),FALSE),
  IF(AND(VALUE(LEFT($A962,3))=312,LEN($I962)=4),VLOOKUP($I962,_312_Table1,MATCH(LEFT($B962,1),_312_Table1_ColumnLookup,0),FALSE)
+N("312"),
  IF(VALUE(LEFT($A962,3))=313,VLOOKUP(VALUE(MID($B962,2,1)),_313_Table1,MATCH(MID($B962,1,1),_313_Table1_ColumnLookup,0),FALSE)
+N("313"),
  IF(AND(VALUE(LEFT($A962,3))=314,LEN($B962)=3),VLOOKUP(VALUE(MID($B962,2,2)),_314_Table1,MATCH(MID($B962,1,1),_314_Table1_ColumnLookup,0),FALSE),
  IF(VALUE(LEFT($A962,3))=314,VLOOKUP(VALUE(MID($B962,2,1)),_314_Table1,MATCH(MID($B962,1,1),_314_Table1_ColumnLookup,0),FALSE)
+N("314"),
""))))))))))))))))))))))))</f>
        <v>#N/A</v>
      </c>
      <c r="E962" s="238" t="e">
        <f>IF(AND(VALUE(LEFT($A962,3))=309,LEN($B962)=3),VLOOKUP(VALUE(MID($B962,2,2)),_309_Table2,MATCH(MID($B962,1,1),_309_Table2_ColumnLookup,0),FALSE),
  IF($C962="309 LCR SummaryA",OneYearSCR,IF($C962="309 LCR SummaryB",UltimateSCR,IF(VALUE(LEFT($A962,3))=309,VLOOKUP(VALUE(MID($B962,2,1)),_309_Table2,MATCH(MID($B962,1,1),_309_Table2_ColumnLookup,0),FALSE)
+N("309"),
  IF(VALUE(LEFT($A962,3))=310,VLOOKUP(VALUE(MID($B962,2,1)),_310_Table2,MATCH(MID($B962,1,1),_310_Table2_ColumnLookup,0),FALSE)
+N("310"),
  IF(AND(VALUE(LEFT($A962,3))=311,LEN($I962)=4),VLOOKUP($I962,_311_Table2,MATCH($B962,_311_Table2_ColumnLookup,0),FALSE),
  IF(AND(VALUE(LEFT($A962,3))=311,OR($B962="I2",$B962="J2",$B962="K2",$B962="L2")),VLOOKUP('311'!$G$58,_311_Table2,MATCH(MID($B962,1,1),_311_Table2_ColumnLookup,0),FALSE),
  IF(AND(VALUE(LEFT($A962,3))=311,RIGHT($B962,5)="Total"),VLOOKUP('311'!$G$59,_311_Table2,MATCH(MID($B962,1,1),_311_Table2_ColumnLookup,0),FALSE),
  IF(VALUE(LEFT($A962,3))=311,VLOOKUP(VALUE(MID($B962,2,1)),_311_Table2,MATCH(MID($B962,1,1),_311_Table2_ColumnLookup,0),FALSE)
+N("311"),
  IF(AND(VALUE(LEFT($A962,3))=312,LEFT($G962,10)="Unincepted",$B962="G "),VLOOKUP(" ULO",_312_Table2,MATCH('312'!$N$16,_312_Table2_ColumnLookup,0),FALSE),
  IF(AND(VALUE(LEFT($A962,3))=312,LEFT($G962,10)="Unincepted",$B962="O "),VLOOKUP(" ULO",_312_Table2,MATCH('312'!$V$16,_312_Table2_ColumnLookup,0),FALSE),
  IF(AND(VALUE(LEFT($A962,3))=312,LEFT($G962,10)="Unincepted",$B962="Q "),VLOOKUP(" ULO",_312_Table2,MATCH('312'!$X$16,_312_Table2_ColumnLookup,0),FALSE),
  IF(AND(VALUE(LEFT($A962,3))=312,LEFT($G962,10)="Unincepted"),VLOOKUP(" ULO",_312_Table2,MATCH(LEFT($B962,1),_312_Table2_ColumnLookup,0),FALSE),
  IF(AND(VALUE(LEFT($A962,3))=312,LEFT($G962,5)="Total",$B962="G "),VLOOKUP('312'!$F$80,_312_Table2,MATCH('312'!$N$16,_312_Table2_ColumnLookup,0),FALSE),
  IF(AND(VALUE(LEFT($A962,3))=312,LEFT($G962,5)="Total",$B962="O "),VLOOKUP('312'!$F$80,_312_Table2,MATCH('312'!$V$16,_312_Table2_ColumnLookup,0),FALSE),
  IF(AND(VALUE(LEFT($A962,3))=312,LEFT($G962,5)="Total",$B962="Q "),VLOOKUP('312'!$F$80,_312_Table2,MATCH('312'!$X$16,_312_Table2_ColumnLookup,0),FALSE),
  IF(AND(VALUE(LEFT($A962,3))=312,LEFT($G962,5)="Total"),VLOOKUP('312'!$F$80,_312_Table2,MATCH(LEFT($B962,1),_312_Table2_ColumnLookup,0),FALSE),
  IF(AND(VALUE(LEFT($A962,3))=312,LEN($I962)=4,$B962="G"),VLOOKUP($I962,_312_Table2,MATCH('312'!$N$16,_312_Table2_ColumnLookup,0),FALSE),
  IF(AND(VALUE(LEFT($A962,3))=312,LEN($I962)=4,$B962="O"),VLOOKUP($I962,_312_Table2,MATCH('312'!$V$16,_312_Table2_ColumnLookup,0),FALSE),
  IF(AND(VALUE(LEFT($A962,3))=312,LEN($I962)=4,$B962="Q"),VLOOKUP($I962,_312_Table2,MATCH('312'!$X$16,_312_Table2_ColumnLookup,0),FALSE),
  IF(AND(VALUE(LEFT($A962,3))=312,LEN($I962)=4),VLOOKUP($I962,_312_Table2,MATCH(LEFT($B962,1),_312_Table2_ColumnLookup,0),FALSE)
+N("312"),
  IF(VALUE(LEFT($A962,3))=313,VLOOKUP(VALUE(MID($B962,2,1)),_313_Table2,MATCH(MID($B962,1,1),_313_Table2_ColumnLookup,0),FALSE)
+N("313"),
  IF(AND(VALUE(LEFT($A962,3))=314,LEN($B962)=3),VLOOKUP(VALUE(MID($B962,2,2)),_314_Table2,MATCH(MID($B962,1,1),_314_Table2_ColumnLookup,0),FALSE),
  IF(VALUE(LEFT($A962,3))=314,VLOOKUP(VALUE(MID($B962,2,1)),_314_Table2,MATCH(MID($B962,1,1),_314_Table2_ColumnLookup,0),FALSE)
+N("314"),
""))))))))))))))))))))))))</f>
        <v>#N/A</v>
      </c>
      <c r="F962" s="238" t="e">
        <f>IF(AND(VALUE(LEFT($A962,3))=309,LEN($B962)=3),VLOOKUP(VALUE(MID($B962,2,2)),_309_Table3,MATCH(MID($B962,1,1),_309_Table3_ColumnLookup,0),FALSE),
  IF($C962="309 LCR SummaryA",OneYearSCR,IF($C962="309 LCR SummaryB",UltimateSCR,IF(VALUE(LEFT($A962,3))=309,VLOOKUP(VALUE(MID($B962,2,1)),_309_Table3,MATCH(MID($B962,1,1),_309_Table3_ColumnLookup,0),FALSE)
+N("309"),
  IF(VALUE(LEFT($A962,3))=310,VLOOKUP(VALUE(MID($B962,2,1)),_310_Table3,MATCH(MID($B962,1,1),_310_Table3_ColumnLookup,0),FALSE)
+N("310"),
  IF(AND(VALUE(LEFT($A962,3))=311,LEN($I962)=4),VLOOKUP($I962,_311_Table3,MATCH($B962,_311_Table3_ColumnLookup,0),FALSE),
  IF(AND(VALUE(LEFT($A962,3))=311,OR($B962="I2",$B962="J2",$B962="K2",$B962="L2")),VLOOKUP('311'!$G$58,_311_Table3,MATCH(MID($B962,1,1),_311_Table3_ColumnLookup,0),FALSE),
  IF(AND(VALUE(LEFT($A962,3))=311,RIGHT($B962,5)="Total"),VLOOKUP('311'!$G$59,_311_Table3,MATCH(MID($B962,1,1),_311_Table3_ColumnLookup,0),FALSE),
  IF(VALUE(LEFT($A962,3))=311,VLOOKUP(VALUE(MID($B962,2,1)),_311_Table3,MATCH(MID($B962,1,1),_311_Table3_ColumnLookup,0),FALSE)
+N("311"),
  IF(AND(VALUE(LEFT($A962,3))=312,LEFT($G962,10)="Unincepted",$B962="G "),VLOOKUP(" ULO",_312_Table3,MATCH('312'!$N$16,_312_Table3_ColumnLookup,0),FALSE),
  IF(AND(VALUE(LEFT($A962,3))=312,LEFT($G962,10)="Unincepted",$B962="O "),VLOOKUP(" ULO",_312_Table3,MATCH('312'!$V$16,_312_Table3_ColumnLookup,0),FALSE),
  IF(AND(VALUE(LEFT($A962,3))=312,LEFT($G962,10)="Unincepted",$B962="Q "),VLOOKUP(" ULO",_312_Table3,MATCH('312'!$X$16,_312_Table3_ColumnLookup,0),FALSE),
  IF(AND(VALUE(LEFT($A962,3))=312,LEFT($G962,10)="Unincepted"),VLOOKUP(" ULO",_312_Table3,MATCH(LEFT($B962,1),_312_Table3_ColumnLookup,0),FALSE),
  IF(AND(VALUE(LEFT($A962,3))=312,LEFT($G962,5)="Total",$B962="G "),VLOOKUP('312'!$F$80,_312_Table3,MATCH('312'!$N$16,_312_Table3_ColumnLookup,0),FALSE),
  IF(AND(VALUE(LEFT($A962,3))=312,LEFT($G962,5)="Total",$B962="O "),VLOOKUP('312'!$F$80,_312_Table3,MATCH('312'!$V$16,_312_Table3_ColumnLookup,0),FALSE),
  IF(AND(VALUE(LEFT($A962,3))=312,LEFT($G962,5)="Total",$B962="Q "),VLOOKUP('312'!$F$80,_312_Table3,MATCH('312'!$X$16,_312_Table3_ColumnLookup,0),FALSE),
  IF(AND(VALUE(LEFT($A962,3))=312,LEFT($G962,5)="Total"),VLOOKUP('312'!$F$80,_312_Table3,MATCH(LEFT($B962,1),_312_Table3_ColumnLookup,0),FALSE),
  IF(AND(VALUE(LEFT($A962,3))=312,LEN($I962)=4,$B962="G"),VLOOKUP($I962,_312_Table3,MATCH('312'!$N$16,_312_Table3_ColumnLookup,0),FALSE),
  IF(AND(VALUE(LEFT($A962,3))=312,LEN($I962)=4,$B962="O"),VLOOKUP($I962,_312_Table3,MATCH('312'!$V$16,_312_Table3_ColumnLookup,0),FALSE),
  IF(AND(VALUE(LEFT($A962,3))=312,LEN($I962)=4,$B962="Q"),VLOOKUP($I962,_312_Table3,MATCH('312'!$X$16,_312_Table3_ColumnLookup,0),FALSE),
  IF(AND(VALUE(LEFT($A962,3))=312,LEN($I962)=4),VLOOKUP($I962,_312_Table3,MATCH(LEFT($B962,1),_312_Table3_ColumnLookup,0),FALSE)
+N("312"),
  IF(VALUE(LEFT($A962,3))=313,VLOOKUP(VALUE(MID($B962,2,1)),_313_Table3,MATCH(MID($B962,1,1),_313_Table3_ColumnLookup,0),FALSE)
+N("313"),
  IF(AND(VALUE(LEFT($A962,3))=314,LEN($B962)=3),VLOOKUP(VALUE(MID($B962,2,2)),_314_Table3,MATCH(MID($B962,1,1),_314_Table3_ColumnLookup,0),FALSE),
  IF(VALUE(LEFT($A962,3))=314,VLOOKUP(VALUE(MID($B962,2,1)),_314_Table3,MATCH(MID($B962,1,1),_314_Table3_ColumnLookup,0),FALSE)
+N("314"),
""))))))))))))))))))))))))</f>
        <v>#N/A</v>
      </c>
      <c r="H962" s="321" t="str">
        <f>IFERROR(
IF(ISERROR($D962)=FALSE,$D962,IF(ISERROR($E962)=FALSE,$E962,IF(ISERROR($F962)=FALSE,$F962
+N("012 checkboxes"),
IF(
IF(OR(LEFT($A962,9)="Syndicate",LEFT($A962,12)="NewSyndicate"),VLOOKUP($A962,'012'!$J:$ZW,MATCH("Link to button",'012'!$J$1:$ZW$1,0),0)
+N("309 checkbox"),
IF($C962="309 LCR Summary0",VLOOKUP("Notes990",'309'!$P:$ZZ,MATCH("Link to button",'309'!$P$1:$ZZ$1,0),0)
+N("313 checkboxes"),
IF($C962="313 Financial Information0LcmVsScr",IF($C962="309 LCR Summary0",VLOOKUP("LcmVsScr",'309'!$N:$ZZ,MATCH("Link to button",'309'!$N$1:$ZZ$1,0),0),
IF($C962="313 Financial Information0LcrDocAttached",IF($C962="309 LCR Summary0",VLOOKUP("LcrDocAttached",'309'!$N:$ZZ,MATCH("Link to button",'309'!$N$1:$ZZ$1,0),
0)))))))=1,TRUE,FALSE)
))),"")</f>
        <v/>
      </c>
    </row>
    <row r="963" spans="1:8">
      <c r="A963" s="237" t="e">
        <f>VLOOKUP($G963,CSVLookups!$B:$R,MATCH(A$1,CSVLookups!$B$1:$R$1,0),FALSE)</f>
        <v>#N/A</v>
      </c>
      <c r="B963" s="237" t="e">
        <f>VLOOKUP($G963,CSVLookups!$B:$R,MATCH(B$1,CSVLookups!$B$1:$R$1,0),FALSE)</f>
        <v>#N/A</v>
      </c>
      <c r="C963" s="238" t="e">
        <f t="shared" si="15"/>
        <v>#N/A</v>
      </c>
      <c r="D963" s="238" t="e">
        <f>IF(AND(VALUE(LEFT($A963,3))=309,LEN($B963)=3),VLOOKUP(VALUE(MID($B963,2,2)),_309_Table1,MATCH(MID($B963,1,1),_309_Table1_ColumnLookup,0),FALSE),
  IF($C963="309 LCR SummaryA",OneYearSCR,IF($C963="309 LCR SummaryB",UltimateSCR,IF(VALUE(LEFT($A963,3))=309,VLOOKUP(VALUE(MID($B963,2,1)),_309_Table1,MATCH(MID($B963,1,1),_309_Table1_ColumnLookup,0),FALSE)
+N("309"),
  IF(VALUE(LEFT($A963,3))=310,VLOOKUP(VALUE(MID($B963,2,1)),_310_Table1,MATCH(MID($B963,1,1),_310_Table1_ColumnLookup,0),FALSE)
+N("310"),
  IF(AND(VALUE(LEFT($A963,3))=311,LEN($I963)=4),VLOOKUP($I963,_311_Table1,MATCH($B963,_311_Table1_ColumnLookup,0),FALSE),
  IF(AND(VALUE(LEFT($A963,3))=311,OR($B963="I2",$B963="J2",$B963="K2",$B963="L2")),VLOOKUP('311'!$G$58,_311_Table1,MATCH(MID($B963,1,1),_311_Table1_ColumnLookup,0),FALSE),
  IF(AND(VALUE(LEFT($A963,3))=311,RIGHT($B963,5)="Total"),VLOOKUP('311'!$G$59,_311_Table1,MATCH(MID($B963,1,1),_311_Table1_ColumnLookup,0),FALSE),
  IF(VALUE(LEFT($A963,3))=311,VLOOKUP(VALUE(MID($B963,2,1)),_311_Table1,MATCH(MID($B963,1,1),_311_Table1_ColumnLookup,0),FALSE)
+N("311"),
  IF(AND(VALUE(LEFT($A963,3))=312,LEFT($G963,10)="Unincepted",$B963="G "),VLOOKUP(" ULO",_312_Table1,MATCH('312'!$N$16,_312_Table1_ColumnLookup,0),FALSE),
  IF(AND(VALUE(LEFT($A963,3))=312,LEFT($G963,10)="Unincepted",$B963="O "),VLOOKUP(" ULO",_312_Table1,MATCH('312'!$V$16,_312_Table1_ColumnLookup,0),FALSE),
  IF(AND(VALUE(LEFT($A963,3))=312,LEFT($G963,10)="Unincepted",$B963="Q "),VLOOKUP(" ULO",_312_Table1,MATCH('312'!$X$16,_312_Table1_ColumnLookup,0),FALSE),
  IF(AND(VALUE(LEFT($A963,3))=312,LEFT($G963,10)="Unincepted"),VLOOKUP(" ULO",_312_Table1,MATCH(LEFT($B963,1),_312_Table1_ColumnLookup,0),FALSE),
  IF(AND(VALUE(LEFT($A963,3))=312,LEFT($G963,5)="Total",$B963="G "),VLOOKUP('312'!$F$80,_312_Table1,MATCH('312'!$N$16,_312_Table1_ColumnLookup,0),FALSE),
  IF(AND(VALUE(LEFT($A963,3))=312,LEFT($G963,5)="Total",$B963="O "),VLOOKUP('312'!$F$80,_312_Table1,MATCH('312'!$V$16,_312_Table1_ColumnLookup,0),FALSE),
  IF(AND(VALUE(LEFT($A963,3))=312,LEFT($G963,5)="Total",$B963="Q "),VLOOKUP('312'!$F$80,_312_Table1,MATCH('312'!$X$16,_312_Table1_ColumnLookup,0),FALSE),
  IF(AND(VALUE(LEFT($A963,3))=312,LEFT($G963,5)="Total"),VLOOKUP('312'!$F$80,_312_Table1,MATCH(LEFT($B963,1),_312_Table1_ColumnLookup,0),FALSE),
  IF(AND(VALUE(LEFT($A963,3))=312,LEN($I963)=4,$B963="G"),VLOOKUP($I963,_312_Table1,MATCH('312'!$N$16,_312_Table1_ColumnLookup,0),FALSE),
  IF(AND(VALUE(LEFT($A963,3))=312,LEN($I963)=4,$B963="O"),VLOOKUP($I963,_312_Table1,MATCH('312'!$V$16,_312_Table1_ColumnLookup,0),FALSE),
  IF(AND(VALUE(LEFT($A963,3))=312,LEN($I963)=4,$B963="Q"),VLOOKUP($I963,_312_Table1,MATCH('312'!$X$16,_312_Table1_ColumnLookup,0),FALSE),
  IF(AND(VALUE(LEFT($A963,3))=312,LEN($I963)=4),VLOOKUP($I963,_312_Table1,MATCH(LEFT($B963,1),_312_Table1_ColumnLookup,0),FALSE)
+N("312"),
  IF(VALUE(LEFT($A963,3))=313,VLOOKUP(VALUE(MID($B963,2,1)),_313_Table1,MATCH(MID($B963,1,1),_313_Table1_ColumnLookup,0),FALSE)
+N("313"),
  IF(AND(VALUE(LEFT($A963,3))=314,LEN($B963)=3),VLOOKUP(VALUE(MID($B963,2,2)),_314_Table1,MATCH(MID($B963,1,1),_314_Table1_ColumnLookup,0),FALSE),
  IF(VALUE(LEFT($A963,3))=314,VLOOKUP(VALUE(MID($B963,2,1)),_314_Table1,MATCH(MID($B963,1,1),_314_Table1_ColumnLookup,0),FALSE)
+N("314"),
""))))))))))))))))))))))))</f>
        <v>#N/A</v>
      </c>
      <c r="E963" s="238" t="e">
        <f>IF(AND(VALUE(LEFT($A963,3))=309,LEN($B963)=3),VLOOKUP(VALUE(MID($B963,2,2)),_309_Table2,MATCH(MID($B963,1,1),_309_Table2_ColumnLookup,0),FALSE),
  IF($C963="309 LCR SummaryA",OneYearSCR,IF($C963="309 LCR SummaryB",UltimateSCR,IF(VALUE(LEFT($A963,3))=309,VLOOKUP(VALUE(MID($B963,2,1)),_309_Table2,MATCH(MID($B963,1,1),_309_Table2_ColumnLookup,0),FALSE)
+N("309"),
  IF(VALUE(LEFT($A963,3))=310,VLOOKUP(VALUE(MID($B963,2,1)),_310_Table2,MATCH(MID($B963,1,1),_310_Table2_ColumnLookup,0),FALSE)
+N("310"),
  IF(AND(VALUE(LEFT($A963,3))=311,LEN($I963)=4),VLOOKUP($I963,_311_Table2,MATCH($B963,_311_Table2_ColumnLookup,0),FALSE),
  IF(AND(VALUE(LEFT($A963,3))=311,OR($B963="I2",$B963="J2",$B963="K2",$B963="L2")),VLOOKUP('311'!$G$58,_311_Table2,MATCH(MID($B963,1,1),_311_Table2_ColumnLookup,0),FALSE),
  IF(AND(VALUE(LEFT($A963,3))=311,RIGHT($B963,5)="Total"),VLOOKUP('311'!$G$59,_311_Table2,MATCH(MID($B963,1,1),_311_Table2_ColumnLookup,0),FALSE),
  IF(VALUE(LEFT($A963,3))=311,VLOOKUP(VALUE(MID($B963,2,1)),_311_Table2,MATCH(MID($B963,1,1),_311_Table2_ColumnLookup,0),FALSE)
+N("311"),
  IF(AND(VALUE(LEFT($A963,3))=312,LEFT($G963,10)="Unincepted",$B963="G "),VLOOKUP(" ULO",_312_Table2,MATCH('312'!$N$16,_312_Table2_ColumnLookup,0),FALSE),
  IF(AND(VALUE(LEFT($A963,3))=312,LEFT($G963,10)="Unincepted",$B963="O "),VLOOKUP(" ULO",_312_Table2,MATCH('312'!$V$16,_312_Table2_ColumnLookup,0),FALSE),
  IF(AND(VALUE(LEFT($A963,3))=312,LEFT($G963,10)="Unincepted",$B963="Q "),VLOOKUP(" ULO",_312_Table2,MATCH('312'!$X$16,_312_Table2_ColumnLookup,0),FALSE),
  IF(AND(VALUE(LEFT($A963,3))=312,LEFT($G963,10)="Unincepted"),VLOOKUP(" ULO",_312_Table2,MATCH(LEFT($B963,1),_312_Table2_ColumnLookup,0),FALSE),
  IF(AND(VALUE(LEFT($A963,3))=312,LEFT($G963,5)="Total",$B963="G "),VLOOKUP('312'!$F$80,_312_Table2,MATCH('312'!$N$16,_312_Table2_ColumnLookup,0),FALSE),
  IF(AND(VALUE(LEFT($A963,3))=312,LEFT($G963,5)="Total",$B963="O "),VLOOKUP('312'!$F$80,_312_Table2,MATCH('312'!$V$16,_312_Table2_ColumnLookup,0),FALSE),
  IF(AND(VALUE(LEFT($A963,3))=312,LEFT($G963,5)="Total",$B963="Q "),VLOOKUP('312'!$F$80,_312_Table2,MATCH('312'!$X$16,_312_Table2_ColumnLookup,0),FALSE),
  IF(AND(VALUE(LEFT($A963,3))=312,LEFT($G963,5)="Total"),VLOOKUP('312'!$F$80,_312_Table2,MATCH(LEFT($B963,1),_312_Table2_ColumnLookup,0),FALSE),
  IF(AND(VALUE(LEFT($A963,3))=312,LEN($I963)=4,$B963="G"),VLOOKUP($I963,_312_Table2,MATCH('312'!$N$16,_312_Table2_ColumnLookup,0),FALSE),
  IF(AND(VALUE(LEFT($A963,3))=312,LEN($I963)=4,$B963="O"),VLOOKUP($I963,_312_Table2,MATCH('312'!$V$16,_312_Table2_ColumnLookup,0),FALSE),
  IF(AND(VALUE(LEFT($A963,3))=312,LEN($I963)=4,$B963="Q"),VLOOKUP($I963,_312_Table2,MATCH('312'!$X$16,_312_Table2_ColumnLookup,0),FALSE),
  IF(AND(VALUE(LEFT($A963,3))=312,LEN($I963)=4),VLOOKUP($I963,_312_Table2,MATCH(LEFT($B963,1),_312_Table2_ColumnLookup,0),FALSE)
+N("312"),
  IF(VALUE(LEFT($A963,3))=313,VLOOKUP(VALUE(MID($B963,2,1)),_313_Table2,MATCH(MID($B963,1,1),_313_Table2_ColumnLookup,0),FALSE)
+N("313"),
  IF(AND(VALUE(LEFT($A963,3))=314,LEN($B963)=3),VLOOKUP(VALUE(MID($B963,2,2)),_314_Table2,MATCH(MID($B963,1,1),_314_Table2_ColumnLookup,0),FALSE),
  IF(VALUE(LEFT($A963,3))=314,VLOOKUP(VALUE(MID($B963,2,1)),_314_Table2,MATCH(MID($B963,1,1),_314_Table2_ColumnLookup,0),FALSE)
+N("314"),
""))))))))))))))))))))))))</f>
        <v>#N/A</v>
      </c>
      <c r="F963" s="238" t="e">
        <f>IF(AND(VALUE(LEFT($A963,3))=309,LEN($B963)=3),VLOOKUP(VALUE(MID($B963,2,2)),_309_Table3,MATCH(MID($B963,1,1),_309_Table3_ColumnLookup,0),FALSE),
  IF($C963="309 LCR SummaryA",OneYearSCR,IF($C963="309 LCR SummaryB",UltimateSCR,IF(VALUE(LEFT($A963,3))=309,VLOOKUP(VALUE(MID($B963,2,1)),_309_Table3,MATCH(MID($B963,1,1),_309_Table3_ColumnLookup,0),FALSE)
+N("309"),
  IF(VALUE(LEFT($A963,3))=310,VLOOKUP(VALUE(MID($B963,2,1)),_310_Table3,MATCH(MID($B963,1,1),_310_Table3_ColumnLookup,0),FALSE)
+N("310"),
  IF(AND(VALUE(LEFT($A963,3))=311,LEN($I963)=4),VLOOKUP($I963,_311_Table3,MATCH($B963,_311_Table3_ColumnLookup,0),FALSE),
  IF(AND(VALUE(LEFT($A963,3))=311,OR($B963="I2",$B963="J2",$B963="K2",$B963="L2")),VLOOKUP('311'!$G$58,_311_Table3,MATCH(MID($B963,1,1),_311_Table3_ColumnLookup,0),FALSE),
  IF(AND(VALUE(LEFT($A963,3))=311,RIGHT($B963,5)="Total"),VLOOKUP('311'!$G$59,_311_Table3,MATCH(MID($B963,1,1),_311_Table3_ColumnLookup,0),FALSE),
  IF(VALUE(LEFT($A963,3))=311,VLOOKUP(VALUE(MID($B963,2,1)),_311_Table3,MATCH(MID($B963,1,1),_311_Table3_ColumnLookup,0),FALSE)
+N("311"),
  IF(AND(VALUE(LEFT($A963,3))=312,LEFT($G963,10)="Unincepted",$B963="G "),VLOOKUP(" ULO",_312_Table3,MATCH('312'!$N$16,_312_Table3_ColumnLookup,0),FALSE),
  IF(AND(VALUE(LEFT($A963,3))=312,LEFT($G963,10)="Unincepted",$B963="O "),VLOOKUP(" ULO",_312_Table3,MATCH('312'!$V$16,_312_Table3_ColumnLookup,0),FALSE),
  IF(AND(VALUE(LEFT($A963,3))=312,LEFT($G963,10)="Unincepted",$B963="Q "),VLOOKUP(" ULO",_312_Table3,MATCH('312'!$X$16,_312_Table3_ColumnLookup,0),FALSE),
  IF(AND(VALUE(LEFT($A963,3))=312,LEFT($G963,10)="Unincepted"),VLOOKUP(" ULO",_312_Table3,MATCH(LEFT($B963,1),_312_Table3_ColumnLookup,0),FALSE),
  IF(AND(VALUE(LEFT($A963,3))=312,LEFT($G963,5)="Total",$B963="G "),VLOOKUP('312'!$F$80,_312_Table3,MATCH('312'!$N$16,_312_Table3_ColumnLookup,0),FALSE),
  IF(AND(VALUE(LEFT($A963,3))=312,LEFT($G963,5)="Total",$B963="O "),VLOOKUP('312'!$F$80,_312_Table3,MATCH('312'!$V$16,_312_Table3_ColumnLookup,0),FALSE),
  IF(AND(VALUE(LEFT($A963,3))=312,LEFT($G963,5)="Total",$B963="Q "),VLOOKUP('312'!$F$80,_312_Table3,MATCH('312'!$X$16,_312_Table3_ColumnLookup,0),FALSE),
  IF(AND(VALUE(LEFT($A963,3))=312,LEFT($G963,5)="Total"),VLOOKUP('312'!$F$80,_312_Table3,MATCH(LEFT($B963,1),_312_Table3_ColumnLookup,0),FALSE),
  IF(AND(VALUE(LEFT($A963,3))=312,LEN($I963)=4,$B963="G"),VLOOKUP($I963,_312_Table3,MATCH('312'!$N$16,_312_Table3_ColumnLookup,0),FALSE),
  IF(AND(VALUE(LEFT($A963,3))=312,LEN($I963)=4,$B963="O"),VLOOKUP($I963,_312_Table3,MATCH('312'!$V$16,_312_Table3_ColumnLookup,0),FALSE),
  IF(AND(VALUE(LEFT($A963,3))=312,LEN($I963)=4,$B963="Q"),VLOOKUP($I963,_312_Table3,MATCH('312'!$X$16,_312_Table3_ColumnLookup,0),FALSE),
  IF(AND(VALUE(LEFT($A963,3))=312,LEN($I963)=4),VLOOKUP($I963,_312_Table3,MATCH(LEFT($B963,1),_312_Table3_ColumnLookup,0),FALSE)
+N("312"),
  IF(VALUE(LEFT($A963,3))=313,VLOOKUP(VALUE(MID($B963,2,1)),_313_Table3,MATCH(MID($B963,1,1),_313_Table3_ColumnLookup,0),FALSE)
+N("313"),
  IF(AND(VALUE(LEFT($A963,3))=314,LEN($B963)=3),VLOOKUP(VALUE(MID($B963,2,2)),_314_Table3,MATCH(MID($B963,1,1),_314_Table3_ColumnLookup,0),FALSE),
  IF(VALUE(LEFT($A963,3))=314,VLOOKUP(VALUE(MID($B963,2,1)),_314_Table3,MATCH(MID($B963,1,1),_314_Table3_ColumnLookup,0),FALSE)
+N("314"),
""))))))))))))))))))))))))</f>
        <v>#N/A</v>
      </c>
      <c r="H963" s="321" t="str">
        <f>IFERROR(
IF(ISERROR($D963)=FALSE,$D963,IF(ISERROR($E963)=FALSE,$E963,IF(ISERROR($F963)=FALSE,$F963
+N("012 checkboxes"),
IF(
IF(OR(LEFT($A963,9)="Syndicate",LEFT($A963,12)="NewSyndicate"),VLOOKUP($A963,'012'!$J:$ZW,MATCH("Link to button",'012'!$J$1:$ZW$1,0),0)
+N("309 checkbox"),
IF($C963="309 LCR Summary0",VLOOKUP("Notes990",'309'!$P:$ZZ,MATCH("Link to button",'309'!$P$1:$ZZ$1,0),0)
+N("313 checkboxes"),
IF($C963="313 Financial Information0LcmVsScr",IF($C963="309 LCR Summary0",VLOOKUP("LcmVsScr",'309'!$N:$ZZ,MATCH("Link to button",'309'!$N$1:$ZZ$1,0),0),
IF($C963="313 Financial Information0LcrDocAttached",IF($C963="309 LCR Summary0",VLOOKUP("LcrDocAttached",'309'!$N:$ZZ,MATCH("Link to button",'309'!$N$1:$ZZ$1,0),
0)))))))=1,TRUE,FALSE)
))),"")</f>
        <v/>
      </c>
    </row>
    <row r="964" spans="1:8">
      <c r="A964" s="237" t="e">
        <f>VLOOKUP($G964,CSVLookups!$B:$R,MATCH(A$1,CSVLookups!$B$1:$R$1,0),FALSE)</f>
        <v>#N/A</v>
      </c>
      <c r="B964" s="237" t="e">
        <f>VLOOKUP($G964,CSVLookups!$B:$R,MATCH(B$1,CSVLookups!$B$1:$R$1,0),FALSE)</f>
        <v>#N/A</v>
      </c>
      <c r="C964" s="238" t="e">
        <f t="shared" si="15"/>
        <v>#N/A</v>
      </c>
      <c r="D964" s="238" t="e">
        <f>IF(AND(VALUE(LEFT($A964,3))=309,LEN($B964)=3),VLOOKUP(VALUE(MID($B964,2,2)),_309_Table1,MATCH(MID($B964,1,1),_309_Table1_ColumnLookup,0),FALSE),
  IF($C964="309 LCR SummaryA",OneYearSCR,IF($C964="309 LCR SummaryB",UltimateSCR,IF(VALUE(LEFT($A964,3))=309,VLOOKUP(VALUE(MID($B964,2,1)),_309_Table1,MATCH(MID($B964,1,1),_309_Table1_ColumnLookup,0),FALSE)
+N("309"),
  IF(VALUE(LEFT($A964,3))=310,VLOOKUP(VALUE(MID($B964,2,1)),_310_Table1,MATCH(MID($B964,1,1),_310_Table1_ColumnLookup,0),FALSE)
+N("310"),
  IF(AND(VALUE(LEFT($A964,3))=311,LEN($I964)=4),VLOOKUP($I964,_311_Table1,MATCH($B964,_311_Table1_ColumnLookup,0),FALSE),
  IF(AND(VALUE(LEFT($A964,3))=311,OR($B964="I2",$B964="J2",$B964="K2",$B964="L2")),VLOOKUP('311'!$G$58,_311_Table1,MATCH(MID($B964,1,1),_311_Table1_ColumnLookup,0),FALSE),
  IF(AND(VALUE(LEFT($A964,3))=311,RIGHT($B964,5)="Total"),VLOOKUP('311'!$G$59,_311_Table1,MATCH(MID($B964,1,1),_311_Table1_ColumnLookup,0),FALSE),
  IF(VALUE(LEFT($A964,3))=311,VLOOKUP(VALUE(MID($B964,2,1)),_311_Table1,MATCH(MID($B964,1,1),_311_Table1_ColumnLookup,0),FALSE)
+N("311"),
  IF(AND(VALUE(LEFT($A964,3))=312,LEFT($G964,10)="Unincepted",$B964="G "),VLOOKUP(" ULO",_312_Table1,MATCH('312'!$N$16,_312_Table1_ColumnLookup,0),FALSE),
  IF(AND(VALUE(LEFT($A964,3))=312,LEFT($G964,10)="Unincepted",$B964="O "),VLOOKUP(" ULO",_312_Table1,MATCH('312'!$V$16,_312_Table1_ColumnLookup,0),FALSE),
  IF(AND(VALUE(LEFT($A964,3))=312,LEFT($G964,10)="Unincepted",$B964="Q "),VLOOKUP(" ULO",_312_Table1,MATCH('312'!$X$16,_312_Table1_ColumnLookup,0),FALSE),
  IF(AND(VALUE(LEFT($A964,3))=312,LEFT($G964,10)="Unincepted"),VLOOKUP(" ULO",_312_Table1,MATCH(LEFT($B964,1),_312_Table1_ColumnLookup,0),FALSE),
  IF(AND(VALUE(LEFT($A964,3))=312,LEFT($G964,5)="Total",$B964="G "),VLOOKUP('312'!$F$80,_312_Table1,MATCH('312'!$N$16,_312_Table1_ColumnLookup,0),FALSE),
  IF(AND(VALUE(LEFT($A964,3))=312,LEFT($G964,5)="Total",$B964="O "),VLOOKUP('312'!$F$80,_312_Table1,MATCH('312'!$V$16,_312_Table1_ColumnLookup,0),FALSE),
  IF(AND(VALUE(LEFT($A964,3))=312,LEFT($G964,5)="Total",$B964="Q "),VLOOKUP('312'!$F$80,_312_Table1,MATCH('312'!$X$16,_312_Table1_ColumnLookup,0),FALSE),
  IF(AND(VALUE(LEFT($A964,3))=312,LEFT($G964,5)="Total"),VLOOKUP('312'!$F$80,_312_Table1,MATCH(LEFT($B964,1),_312_Table1_ColumnLookup,0),FALSE),
  IF(AND(VALUE(LEFT($A964,3))=312,LEN($I964)=4,$B964="G"),VLOOKUP($I964,_312_Table1,MATCH('312'!$N$16,_312_Table1_ColumnLookup,0),FALSE),
  IF(AND(VALUE(LEFT($A964,3))=312,LEN($I964)=4,$B964="O"),VLOOKUP($I964,_312_Table1,MATCH('312'!$V$16,_312_Table1_ColumnLookup,0),FALSE),
  IF(AND(VALUE(LEFT($A964,3))=312,LEN($I964)=4,$B964="Q"),VLOOKUP($I964,_312_Table1,MATCH('312'!$X$16,_312_Table1_ColumnLookup,0),FALSE),
  IF(AND(VALUE(LEFT($A964,3))=312,LEN($I964)=4),VLOOKUP($I964,_312_Table1,MATCH(LEFT($B964,1),_312_Table1_ColumnLookup,0),FALSE)
+N("312"),
  IF(VALUE(LEFT($A964,3))=313,VLOOKUP(VALUE(MID($B964,2,1)),_313_Table1,MATCH(MID($B964,1,1),_313_Table1_ColumnLookup,0),FALSE)
+N("313"),
  IF(AND(VALUE(LEFT($A964,3))=314,LEN($B964)=3),VLOOKUP(VALUE(MID($B964,2,2)),_314_Table1,MATCH(MID($B964,1,1),_314_Table1_ColumnLookup,0),FALSE),
  IF(VALUE(LEFT($A964,3))=314,VLOOKUP(VALUE(MID($B964,2,1)),_314_Table1,MATCH(MID($B964,1,1),_314_Table1_ColumnLookup,0),FALSE)
+N("314"),
""))))))))))))))))))))))))</f>
        <v>#N/A</v>
      </c>
      <c r="E964" s="238" t="e">
        <f>IF(AND(VALUE(LEFT($A964,3))=309,LEN($B964)=3),VLOOKUP(VALUE(MID($B964,2,2)),_309_Table2,MATCH(MID($B964,1,1),_309_Table2_ColumnLookup,0),FALSE),
  IF($C964="309 LCR SummaryA",OneYearSCR,IF($C964="309 LCR SummaryB",UltimateSCR,IF(VALUE(LEFT($A964,3))=309,VLOOKUP(VALUE(MID($B964,2,1)),_309_Table2,MATCH(MID($B964,1,1),_309_Table2_ColumnLookup,0),FALSE)
+N("309"),
  IF(VALUE(LEFT($A964,3))=310,VLOOKUP(VALUE(MID($B964,2,1)),_310_Table2,MATCH(MID($B964,1,1),_310_Table2_ColumnLookup,0),FALSE)
+N("310"),
  IF(AND(VALUE(LEFT($A964,3))=311,LEN($I964)=4),VLOOKUP($I964,_311_Table2,MATCH($B964,_311_Table2_ColumnLookup,0),FALSE),
  IF(AND(VALUE(LEFT($A964,3))=311,OR($B964="I2",$B964="J2",$B964="K2",$B964="L2")),VLOOKUP('311'!$G$58,_311_Table2,MATCH(MID($B964,1,1),_311_Table2_ColumnLookup,0),FALSE),
  IF(AND(VALUE(LEFT($A964,3))=311,RIGHT($B964,5)="Total"),VLOOKUP('311'!$G$59,_311_Table2,MATCH(MID($B964,1,1),_311_Table2_ColumnLookup,0),FALSE),
  IF(VALUE(LEFT($A964,3))=311,VLOOKUP(VALUE(MID($B964,2,1)),_311_Table2,MATCH(MID($B964,1,1),_311_Table2_ColumnLookup,0),FALSE)
+N("311"),
  IF(AND(VALUE(LEFT($A964,3))=312,LEFT($G964,10)="Unincepted",$B964="G "),VLOOKUP(" ULO",_312_Table2,MATCH('312'!$N$16,_312_Table2_ColumnLookup,0),FALSE),
  IF(AND(VALUE(LEFT($A964,3))=312,LEFT($G964,10)="Unincepted",$B964="O "),VLOOKUP(" ULO",_312_Table2,MATCH('312'!$V$16,_312_Table2_ColumnLookup,0),FALSE),
  IF(AND(VALUE(LEFT($A964,3))=312,LEFT($G964,10)="Unincepted",$B964="Q "),VLOOKUP(" ULO",_312_Table2,MATCH('312'!$X$16,_312_Table2_ColumnLookup,0),FALSE),
  IF(AND(VALUE(LEFT($A964,3))=312,LEFT($G964,10)="Unincepted"),VLOOKUP(" ULO",_312_Table2,MATCH(LEFT($B964,1),_312_Table2_ColumnLookup,0),FALSE),
  IF(AND(VALUE(LEFT($A964,3))=312,LEFT($G964,5)="Total",$B964="G "),VLOOKUP('312'!$F$80,_312_Table2,MATCH('312'!$N$16,_312_Table2_ColumnLookup,0),FALSE),
  IF(AND(VALUE(LEFT($A964,3))=312,LEFT($G964,5)="Total",$B964="O "),VLOOKUP('312'!$F$80,_312_Table2,MATCH('312'!$V$16,_312_Table2_ColumnLookup,0),FALSE),
  IF(AND(VALUE(LEFT($A964,3))=312,LEFT($G964,5)="Total",$B964="Q "),VLOOKUP('312'!$F$80,_312_Table2,MATCH('312'!$X$16,_312_Table2_ColumnLookup,0),FALSE),
  IF(AND(VALUE(LEFT($A964,3))=312,LEFT($G964,5)="Total"),VLOOKUP('312'!$F$80,_312_Table2,MATCH(LEFT($B964,1),_312_Table2_ColumnLookup,0),FALSE),
  IF(AND(VALUE(LEFT($A964,3))=312,LEN($I964)=4,$B964="G"),VLOOKUP($I964,_312_Table2,MATCH('312'!$N$16,_312_Table2_ColumnLookup,0),FALSE),
  IF(AND(VALUE(LEFT($A964,3))=312,LEN($I964)=4,$B964="O"),VLOOKUP($I964,_312_Table2,MATCH('312'!$V$16,_312_Table2_ColumnLookup,0),FALSE),
  IF(AND(VALUE(LEFT($A964,3))=312,LEN($I964)=4,$B964="Q"),VLOOKUP($I964,_312_Table2,MATCH('312'!$X$16,_312_Table2_ColumnLookup,0),FALSE),
  IF(AND(VALUE(LEFT($A964,3))=312,LEN($I964)=4),VLOOKUP($I964,_312_Table2,MATCH(LEFT($B964,1),_312_Table2_ColumnLookup,0),FALSE)
+N("312"),
  IF(VALUE(LEFT($A964,3))=313,VLOOKUP(VALUE(MID($B964,2,1)),_313_Table2,MATCH(MID($B964,1,1),_313_Table2_ColumnLookup,0),FALSE)
+N("313"),
  IF(AND(VALUE(LEFT($A964,3))=314,LEN($B964)=3),VLOOKUP(VALUE(MID($B964,2,2)),_314_Table2,MATCH(MID($B964,1,1),_314_Table2_ColumnLookup,0),FALSE),
  IF(VALUE(LEFT($A964,3))=314,VLOOKUP(VALUE(MID($B964,2,1)),_314_Table2,MATCH(MID($B964,1,1),_314_Table2_ColumnLookup,0),FALSE)
+N("314"),
""))))))))))))))))))))))))</f>
        <v>#N/A</v>
      </c>
      <c r="F964" s="238" t="e">
        <f>IF(AND(VALUE(LEFT($A964,3))=309,LEN($B964)=3),VLOOKUP(VALUE(MID($B964,2,2)),_309_Table3,MATCH(MID($B964,1,1),_309_Table3_ColumnLookup,0),FALSE),
  IF($C964="309 LCR SummaryA",OneYearSCR,IF($C964="309 LCR SummaryB",UltimateSCR,IF(VALUE(LEFT($A964,3))=309,VLOOKUP(VALUE(MID($B964,2,1)),_309_Table3,MATCH(MID($B964,1,1),_309_Table3_ColumnLookup,0),FALSE)
+N("309"),
  IF(VALUE(LEFT($A964,3))=310,VLOOKUP(VALUE(MID($B964,2,1)),_310_Table3,MATCH(MID($B964,1,1),_310_Table3_ColumnLookup,0),FALSE)
+N("310"),
  IF(AND(VALUE(LEFT($A964,3))=311,LEN($I964)=4),VLOOKUP($I964,_311_Table3,MATCH($B964,_311_Table3_ColumnLookup,0),FALSE),
  IF(AND(VALUE(LEFT($A964,3))=311,OR($B964="I2",$B964="J2",$B964="K2",$B964="L2")),VLOOKUP('311'!$G$58,_311_Table3,MATCH(MID($B964,1,1),_311_Table3_ColumnLookup,0),FALSE),
  IF(AND(VALUE(LEFT($A964,3))=311,RIGHT($B964,5)="Total"),VLOOKUP('311'!$G$59,_311_Table3,MATCH(MID($B964,1,1),_311_Table3_ColumnLookup,0),FALSE),
  IF(VALUE(LEFT($A964,3))=311,VLOOKUP(VALUE(MID($B964,2,1)),_311_Table3,MATCH(MID($B964,1,1),_311_Table3_ColumnLookup,0),FALSE)
+N("311"),
  IF(AND(VALUE(LEFT($A964,3))=312,LEFT($G964,10)="Unincepted",$B964="G "),VLOOKUP(" ULO",_312_Table3,MATCH('312'!$N$16,_312_Table3_ColumnLookup,0),FALSE),
  IF(AND(VALUE(LEFT($A964,3))=312,LEFT($G964,10)="Unincepted",$B964="O "),VLOOKUP(" ULO",_312_Table3,MATCH('312'!$V$16,_312_Table3_ColumnLookup,0),FALSE),
  IF(AND(VALUE(LEFT($A964,3))=312,LEFT($G964,10)="Unincepted",$B964="Q "),VLOOKUP(" ULO",_312_Table3,MATCH('312'!$X$16,_312_Table3_ColumnLookup,0),FALSE),
  IF(AND(VALUE(LEFT($A964,3))=312,LEFT($G964,10)="Unincepted"),VLOOKUP(" ULO",_312_Table3,MATCH(LEFT($B964,1),_312_Table3_ColumnLookup,0),FALSE),
  IF(AND(VALUE(LEFT($A964,3))=312,LEFT($G964,5)="Total",$B964="G "),VLOOKUP('312'!$F$80,_312_Table3,MATCH('312'!$N$16,_312_Table3_ColumnLookup,0),FALSE),
  IF(AND(VALUE(LEFT($A964,3))=312,LEFT($G964,5)="Total",$B964="O "),VLOOKUP('312'!$F$80,_312_Table3,MATCH('312'!$V$16,_312_Table3_ColumnLookup,0),FALSE),
  IF(AND(VALUE(LEFT($A964,3))=312,LEFT($G964,5)="Total",$B964="Q "),VLOOKUP('312'!$F$80,_312_Table3,MATCH('312'!$X$16,_312_Table3_ColumnLookup,0),FALSE),
  IF(AND(VALUE(LEFT($A964,3))=312,LEFT($G964,5)="Total"),VLOOKUP('312'!$F$80,_312_Table3,MATCH(LEFT($B964,1),_312_Table3_ColumnLookup,0),FALSE),
  IF(AND(VALUE(LEFT($A964,3))=312,LEN($I964)=4,$B964="G"),VLOOKUP($I964,_312_Table3,MATCH('312'!$N$16,_312_Table3_ColumnLookup,0),FALSE),
  IF(AND(VALUE(LEFT($A964,3))=312,LEN($I964)=4,$B964="O"),VLOOKUP($I964,_312_Table3,MATCH('312'!$V$16,_312_Table3_ColumnLookup,0),FALSE),
  IF(AND(VALUE(LEFT($A964,3))=312,LEN($I964)=4,$B964="Q"),VLOOKUP($I964,_312_Table3,MATCH('312'!$X$16,_312_Table3_ColumnLookup,0),FALSE),
  IF(AND(VALUE(LEFT($A964,3))=312,LEN($I964)=4),VLOOKUP($I964,_312_Table3,MATCH(LEFT($B964,1),_312_Table3_ColumnLookup,0),FALSE)
+N("312"),
  IF(VALUE(LEFT($A964,3))=313,VLOOKUP(VALUE(MID($B964,2,1)),_313_Table3,MATCH(MID($B964,1,1),_313_Table3_ColumnLookup,0),FALSE)
+N("313"),
  IF(AND(VALUE(LEFT($A964,3))=314,LEN($B964)=3),VLOOKUP(VALUE(MID($B964,2,2)),_314_Table3,MATCH(MID($B964,1,1),_314_Table3_ColumnLookup,0),FALSE),
  IF(VALUE(LEFT($A964,3))=314,VLOOKUP(VALUE(MID($B964,2,1)),_314_Table3,MATCH(MID($B964,1,1),_314_Table3_ColumnLookup,0),FALSE)
+N("314"),
""))))))))))))))))))))))))</f>
        <v>#N/A</v>
      </c>
      <c r="H964" s="321" t="str">
        <f>IFERROR(
IF(ISERROR($D964)=FALSE,$D964,IF(ISERROR($E964)=FALSE,$E964,IF(ISERROR($F964)=FALSE,$F964
+N("012 checkboxes"),
IF(
IF(OR(LEFT($A964,9)="Syndicate",LEFT($A964,12)="NewSyndicate"),VLOOKUP($A964,'012'!$J:$ZW,MATCH("Link to button",'012'!$J$1:$ZW$1,0),0)
+N("309 checkbox"),
IF($C964="309 LCR Summary0",VLOOKUP("Notes990",'309'!$P:$ZZ,MATCH("Link to button",'309'!$P$1:$ZZ$1,0),0)
+N("313 checkboxes"),
IF($C964="313 Financial Information0LcmVsScr",IF($C964="309 LCR Summary0",VLOOKUP("LcmVsScr",'309'!$N:$ZZ,MATCH("Link to button",'309'!$N$1:$ZZ$1,0),0),
IF($C964="313 Financial Information0LcrDocAttached",IF($C964="309 LCR Summary0",VLOOKUP("LcrDocAttached",'309'!$N:$ZZ,MATCH("Link to button",'309'!$N$1:$ZZ$1,0),
0)))))))=1,TRUE,FALSE)
))),"")</f>
        <v/>
      </c>
    </row>
    <row r="965" spans="1:8">
      <c r="A965" s="237" t="e">
        <f>VLOOKUP($G965,CSVLookups!$B:$R,MATCH(A$1,CSVLookups!$B$1:$R$1,0),FALSE)</f>
        <v>#N/A</v>
      </c>
      <c r="B965" s="237" t="e">
        <f>VLOOKUP($G965,CSVLookups!$B:$R,MATCH(B$1,CSVLookups!$B$1:$R$1,0),FALSE)</f>
        <v>#N/A</v>
      </c>
      <c r="C965" s="238" t="e">
        <f t="shared" si="15"/>
        <v>#N/A</v>
      </c>
      <c r="D965" s="238" t="e">
        <f>IF(AND(VALUE(LEFT($A965,3))=309,LEN($B965)=3),VLOOKUP(VALUE(MID($B965,2,2)),_309_Table1,MATCH(MID($B965,1,1),_309_Table1_ColumnLookup,0),FALSE),
  IF($C965="309 LCR SummaryA",OneYearSCR,IF($C965="309 LCR SummaryB",UltimateSCR,IF(VALUE(LEFT($A965,3))=309,VLOOKUP(VALUE(MID($B965,2,1)),_309_Table1,MATCH(MID($B965,1,1),_309_Table1_ColumnLookup,0),FALSE)
+N("309"),
  IF(VALUE(LEFT($A965,3))=310,VLOOKUP(VALUE(MID($B965,2,1)),_310_Table1,MATCH(MID($B965,1,1),_310_Table1_ColumnLookup,0),FALSE)
+N("310"),
  IF(AND(VALUE(LEFT($A965,3))=311,LEN($I965)=4),VLOOKUP($I965,_311_Table1,MATCH($B965,_311_Table1_ColumnLookup,0),FALSE),
  IF(AND(VALUE(LEFT($A965,3))=311,OR($B965="I2",$B965="J2",$B965="K2",$B965="L2")),VLOOKUP('311'!$G$58,_311_Table1,MATCH(MID($B965,1,1),_311_Table1_ColumnLookup,0),FALSE),
  IF(AND(VALUE(LEFT($A965,3))=311,RIGHT($B965,5)="Total"),VLOOKUP('311'!$G$59,_311_Table1,MATCH(MID($B965,1,1),_311_Table1_ColumnLookup,0),FALSE),
  IF(VALUE(LEFT($A965,3))=311,VLOOKUP(VALUE(MID($B965,2,1)),_311_Table1,MATCH(MID($B965,1,1),_311_Table1_ColumnLookup,0),FALSE)
+N("311"),
  IF(AND(VALUE(LEFT($A965,3))=312,LEFT($G965,10)="Unincepted",$B965="G "),VLOOKUP(" ULO",_312_Table1,MATCH('312'!$N$16,_312_Table1_ColumnLookup,0),FALSE),
  IF(AND(VALUE(LEFT($A965,3))=312,LEFT($G965,10)="Unincepted",$B965="O "),VLOOKUP(" ULO",_312_Table1,MATCH('312'!$V$16,_312_Table1_ColumnLookup,0),FALSE),
  IF(AND(VALUE(LEFT($A965,3))=312,LEFT($G965,10)="Unincepted",$B965="Q "),VLOOKUP(" ULO",_312_Table1,MATCH('312'!$X$16,_312_Table1_ColumnLookup,0),FALSE),
  IF(AND(VALUE(LEFT($A965,3))=312,LEFT($G965,10)="Unincepted"),VLOOKUP(" ULO",_312_Table1,MATCH(LEFT($B965,1),_312_Table1_ColumnLookup,0),FALSE),
  IF(AND(VALUE(LEFT($A965,3))=312,LEFT($G965,5)="Total",$B965="G "),VLOOKUP('312'!$F$80,_312_Table1,MATCH('312'!$N$16,_312_Table1_ColumnLookup,0),FALSE),
  IF(AND(VALUE(LEFT($A965,3))=312,LEFT($G965,5)="Total",$B965="O "),VLOOKUP('312'!$F$80,_312_Table1,MATCH('312'!$V$16,_312_Table1_ColumnLookup,0),FALSE),
  IF(AND(VALUE(LEFT($A965,3))=312,LEFT($G965,5)="Total",$B965="Q "),VLOOKUP('312'!$F$80,_312_Table1,MATCH('312'!$X$16,_312_Table1_ColumnLookup,0),FALSE),
  IF(AND(VALUE(LEFT($A965,3))=312,LEFT($G965,5)="Total"),VLOOKUP('312'!$F$80,_312_Table1,MATCH(LEFT($B965,1),_312_Table1_ColumnLookup,0),FALSE),
  IF(AND(VALUE(LEFT($A965,3))=312,LEN($I965)=4,$B965="G"),VLOOKUP($I965,_312_Table1,MATCH('312'!$N$16,_312_Table1_ColumnLookup,0),FALSE),
  IF(AND(VALUE(LEFT($A965,3))=312,LEN($I965)=4,$B965="O"),VLOOKUP($I965,_312_Table1,MATCH('312'!$V$16,_312_Table1_ColumnLookup,0),FALSE),
  IF(AND(VALUE(LEFT($A965,3))=312,LEN($I965)=4,$B965="Q"),VLOOKUP($I965,_312_Table1,MATCH('312'!$X$16,_312_Table1_ColumnLookup,0),FALSE),
  IF(AND(VALUE(LEFT($A965,3))=312,LEN($I965)=4),VLOOKUP($I965,_312_Table1,MATCH(LEFT($B965,1),_312_Table1_ColumnLookup,0),FALSE)
+N("312"),
  IF(VALUE(LEFT($A965,3))=313,VLOOKUP(VALUE(MID($B965,2,1)),_313_Table1,MATCH(MID($B965,1,1),_313_Table1_ColumnLookup,0),FALSE)
+N("313"),
  IF(AND(VALUE(LEFT($A965,3))=314,LEN($B965)=3),VLOOKUP(VALUE(MID($B965,2,2)),_314_Table1,MATCH(MID($B965,1,1),_314_Table1_ColumnLookup,0),FALSE),
  IF(VALUE(LEFT($A965,3))=314,VLOOKUP(VALUE(MID($B965,2,1)),_314_Table1,MATCH(MID($B965,1,1),_314_Table1_ColumnLookup,0),FALSE)
+N("314"),
""))))))))))))))))))))))))</f>
        <v>#N/A</v>
      </c>
      <c r="E965" s="238" t="e">
        <f>IF(AND(VALUE(LEFT($A965,3))=309,LEN($B965)=3),VLOOKUP(VALUE(MID($B965,2,2)),_309_Table2,MATCH(MID($B965,1,1),_309_Table2_ColumnLookup,0),FALSE),
  IF($C965="309 LCR SummaryA",OneYearSCR,IF($C965="309 LCR SummaryB",UltimateSCR,IF(VALUE(LEFT($A965,3))=309,VLOOKUP(VALUE(MID($B965,2,1)),_309_Table2,MATCH(MID($B965,1,1),_309_Table2_ColumnLookup,0),FALSE)
+N("309"),
  IF(VALUE(LEFT($A965,3))=310,VLOOKUP(VALUE(MID($B965,2,1)),_310_Table2,MATCH(MID($B965,1,1),_310_Table2_ColumnLookup,0),FALSE)
+N("310"),
  IF(AND(VALUE(LEFT($A965,3))=311,LEN($I965)=4),VLOOKUP($I965,_311_Table2,MATCH($B965,_311_Table2_ColumnLookup,0),FALSE),
  IF(AND(VALUE(LEFT($A965,3))=311,OR($B965="I2",$B965="J2",$B965="K2",$B965="L2")),VLOOKUP('311'!$G$58,_311_Table2,MATCH(MID($B965,1,1),_311_Table2_ColumnLookup,0),FALSE),
  IF(AND(VALUE(LEFT($A965,3))=311,RIGHT($B965,5)="Total"),VLOOKUP('311'!$G$59,_311_Table2,MATCH(MID($B965,1,1),_311_Table2_ColumnLookup,0),FALSE),
  IF(VALUE(LEFT($A965,3))=311,VLOOKUP(VALUE(MID($B965,2,1)),_311_Table2,MATCH(MID($B965,1,1),_311_Table2_ColumnLookup,0),FALSE)
+N("311"),
  IF(AND(VALUE(LEFT($A965,3))=312,LEFT($G965,10)="Unincepted",$B965="G "),VLOOKUP(" ULO",_312_Table2,MATCH('312'!$N$16,_312_Table2_ColumnLookup,0),FALSE),
  IF(AND(VALUE(LEFT($A965,3))=312,LEFT($G965,10)="Unincepted",$B965="O "),VLOOKUP(" ULO",_312_Table2,MATCH('312'!$V$16,_312_Table2_ColumnLookup,0),FALSE),
  IF(AND(VALUE(LEFT($A965,3))=312,LEFT($G965,10)="Unincepted",$B965="Q "),VLOOKUP(" ULO",_312_Table2,MATCH('312'!$X$16,_312_Table2_ColumnLookup,0),FALSE),
  IF(AND(VALUE(LEFT($A965,3))=312,LEFT($G965,10)="Unincepted"),VLOOKUP(" ULO",_312_Table2,MATCH(LEFT($B965,1),_312_Table2_ColumnLookup,0),FALSE),
  IF(AND(VALUE(LEFT($A965,3))=312,LEFT($G965,5)="Total",$B965="G "),VLOOKUP('312'!$F$80,_312_Table2,MATCH('312'!$N$16,_312_Table2_ColumnLookup,0),FALSE),
  IF(AND(VALUE(LEFT($A965,3))=312,LEFT($G965,5)="Total",$B965="O "),VLOOKUP('312'!$F$80,_312_Table2,MATCH('312'!$V$16,_312_Table2_ColumnLookup,0),FALSE),
  IF(AND(VALUE(LEFT($A965,3))=312,LEFT($G965,5)="Total",$B965="Q "),VLOOKUP('312'!$F$80,_312_Table2,MATCH('312'!$X$16,_312_Table2_ColumnLookup,0),FALSE),
  IF(AND(VALUE(LEFT($A965,3))=312,LEFT($G965,5)="Total"),VLOOKUP('312'!$F$80,_312_Table2,MATCH(LEFT($B965,1),_312_Table2_ColumnLookup,0),FALSE),
  IF(AND(VALUE(LEFT($A965,3))=312,LEN($I965)=4,$B965="G"),VLOOKUP($I965,_312_Table2,MATCH('312'!$N$16,_312_Table2_ColumnLookup,0),FALSE),
  IF(AND(VALUE(LEFT($A965,3))=312,LEN($I965)=4,$B965="O"),VLOOKUP($I965,_312_Table2,MATCH('312'!$V$16,_312_Table2_ColumnLookup,0),FALSE),
  IF(AND(VALUE(LEFT($A965,3))=312,LEN($I965)=4,$B965="Q"),VLOOKUP($I965,_312_Table2,MATCH('312'!$X$16,_312_Table2_ColumnLookup,0),FALSE),
  IF(AND(VALUE(LEFT($A965,3))=312,LEN($I965)=4),VLOOKUP($I965,_312_Table2,MATCH(LEFT($B965,1),_312_Table2_ColumnLookup,0),FALSE)
+N("312"),
  IF(VALUE(LEFT($A965,3))=313,VLOOKUP(VALUE(MID($B965,2,1)),_313_Table2,MATCH(MID($B965,1,1),_313_Table2_ColumnLookup,0),FALSE)
+N("313"),
  IF(AND(VALUE(LEFT($A965,3))=314,LEN($B965)=3),VLOOKUP(VALUE(MID($B965,2,2)),_314_Table2,MATCH(MID($B965,1,1),_314_Table2_ColumnLookup,0),FALSE),
  IF(VALUE(LEFT($A965,3))=314,VLOOKUP(VALUE(MID($B965,2,1)),_314_Table2,MATCH(MID($B965,1,1),_314_Table2_ColumnLookup,0),FALSE)
+N("314"),
""))))))))))))))))))))))))</f>
        <v>#N/A</v>
      </c>
      <c r="F965" s="238" t="e">
        <f>IF(AND(VALUE(LEFT($A965,3))=309,LEN($B965)=3),VLOOKUP(VALUE(MID($B965,2,2)),_309_Table3,MATCH(MID($B965,1,1),_309_Table3_ColumnLookup,0),FALSE),
  IF($C965="309 LCR SummaryA",OneYearSCR,IF($C965="309 LCR SummaryB",UltimateSCR,IF(VALUE(LEFT($A965,3))=309,VLOOKUP(VALUE(MID($B965,2,1)),_309_Table3,MATCH(MID($B965,1,1),_309_Table3_ColumnLookup,0),FALSE)
+N("309"),
  IF(VALUE(LEFT($A965,3))=310,VLOOKUP(VALUE(MID($B965,2,1)),_310_Table3,MATCH(MID($B965,1,1),_310_Table3_ColumnLookup,0),FALSE)
+N("310"),
  IF(AND(VALUE(LEFT($A965,3))=311,LEN($I965)=4),VLOOKUP($I965,_311_Table3,MATCH($B965,_311_Table3_ColumnLookup,0),FALSE),
  IF(AND(VALUE(LEFT($A965,3))=311,OR($B965="I2",$B965="J2",$B965="K2",$B965="L2")),VLOOKUP('311'!$G$58,_311_Table3,MATCH(MID($B965,1,1),_311_Table3_ColumnLookup,0),FALSE),
  IF(AND(VALUE(LEFT($A965,3))=311,RIGHT($B965,5)="Total"),VLOOKUP('311'!$G$59,_311_Table3,MATCH(MID($B965,1,1),_311_Table3_ColumnLookup,0),FALSE),
  IF(VALUE(LEFT($A965,3))=311,VLOOKUP(VALUE(MID($B965,2,1)),_311_Table3,MATCH(MID($B965,1,1),_311_Table3_ColumnLookup,0),FALSE)
+N("311"),
  IF(AND(VALUE(LEFT($A965,3))=312,LEFT($G965,10)="Unincepted",$B965="G "),VLOOKUP(" ULO",_312_Table3,MATCH('312'!$N$16,_312_Table3_ColumnLookup,0),FALSE),
  IF(AND(VALUE(LEFT($A965,3))=312,LEFT($G965,10)="Unincepted",$B965="O "),VLOOKUP(" ULO",_312_Table3,MATCH('312'!$V$16,_312_Table3_ColumnLookup,0),FALSE),
  IF(AND(VALUE(LEFT($A965,3))=312,LEFT($G965,10)="Unincepted",$B965="Q "),VLOOKUP(" ULO",_312_Table3,MATCH('312'!$X$16,_312_Table3_ColumnLookup,0),FALSE),
  IF(AND(VALUE(LEFT($A965,3))=312,LEFT($G965,10)="Unincepted"),VLOOKUP(" ULO",_312_Table3,MATCH(LEFT($B965,1),_312_Table3_ColumnLookup,0),FALSE),
  IF(AND(VALUE(LEFT($A965,3))=312,LEFT($G965,5)="Total",$B965="G "),VLOOKUP('312'!$F$80,_312_Table3,MATCH('312'!$N$16,_312_Table3_ColumnLookup,0),FALSE),
  IF(AND(VALUE(LEFT($A965,3))=312,LEFT($G965,5)="Total",$B965="O "),VLOOKUP('312'!$F$80,_312_Table3,MATCH('312'!$V$16,_312_Table3_ColumnLookup,0),FALSE),
  IF(AND(VALUE(LEFT($A965,3))=312,LEFT($G965,5)="Total",$B965="Q "),VLOOKUP('312'!$F$80,_312_Table3,MATCH('312'!$X$16,_312_Table3_ColumnLookup,0),FALSE),
  IF(AND(VALUE(LEFT($A965,3))=312,LEFT($G965,5)="Total"),VLOOKUP('312'!$F$80,_312_Table3,MATCH(LEFT($B965,1),_312_Table3_ColumnLookup,0),FALSE),
  IF(AND(VALUE(LEFT($A965,3))=312,LEN($I965)=4,$B965="G"),VLOOKUP($I965,_312_Table3,MATCH('312'!$N$16,_312_Table3_ColumnLookup,0),FALSE),
  IF(AND(VALUE(LEFT($A965,3))=312,LEN($I965)=4,$B965="O"),VLOOKUP($I965,_312_Table3,MATCH('312'!$V$16,_312_Table3_ColumnLookup,0),FALSE),
  IF(AND(VALUE(LEFT($A965,3))=312,LEN($I965)=4,$B965="Q"),VLOOKUP($I965,_312_Table3,MATCH('312'!$X$16,_312_Table3_ColumnLookup,0),FALSE),
  IF(AND(VALUE(LEFT($A965,3))=312,LEN($I965)=4),VLOOKUP($I965,_312_Table3,MATCH(LEFT($B965,1),_312_Table3_ColumnLookup,0),FALSE)
+N("312"),
  IF(VALUE(LEFT($A965,3))=313,VLOOKUP(VALUE(MID($B965,2,1)),_313_Table3,MATCH(MID($B965,1,1),_313_Table3_ColumnLookup,0),FALSE)
+N("313"),
  IF(AND(VALUE(LEFT($A965,3))=314,LEN($B965)=3),VLOOKUP(VALUE(MID($B965,2,2)),_314_Table3,MATCH(MID($B965,1,1),_314_Table3_ColumnLookup,0),FALSE),
  IF(VALUE(LEFT($A965,3))=314,VLOOKUP(VALUE(MID($B965,2,1)),_314_Table3,MATCH(MID($B965,1,1),_314_Table3_ColumnLookup,0),FALSE)
+N("314"),
""))))))))))))))))))))))))</f>
        <v>#N/A</v>
      </c>
      <c r="H965" s="321" t="str">
        <f>IFERROR(
IF(ISERROR($D965)=FALSE,$D965,IF(ISERROR($E965)=FALSE,$E965,IF(ISERROR($F965)=FALSE,$F965
+N("012 checkboxes"),
IF(
IF(OR(LEFT($A965,9)="Syndicate",LEFT($A965,12)="NewSyndicate"),VLOOKUP($A965,'012'!$J:$ZW,MATCH("Link to button",'012'!$J$1:$ZW$1,0),0)
+N("309 checkbox"),
IF($C965="309 LCR Summary0",VLOOKUP("Notes990",'309'!$P:$ZZ,MATCH("Link to button",'309'!$P$1:$ZZ$1,0),0)
+N("313 checkboxes"),
IF($C965="313 Financial Information0LcmVsScr",IF($C965="309 LCR Summary0",VLOOKUP("LcmVsScr",'309'!$N:$ZZ,MATCH("Link to button",'309'!$N$1:$ZZ$1,0),0),
IF($C965="313 Financial Information0LcrDocAttached",IF($C965="309 LCR Summary0",VLOOKUP("LcrDocAttached",'309'!$N:$ZZ,MATCH("Link to button",'309'!$N$1:$ZZ$1,0),
0)))))))=1,TRUE,FALSE)
))),"")</f>
        <v/>
      </c>
    </row>
    <row r="966" spans="1:8">
      <c r="A966" s="237" t="e">
        <f>VLOOKUP($G966,CSVLookups!$B:$R,MATCH(A$1,CSVLookups!$B$1:$R$1,0),FALSE)</f>
        <v>#N/A</v>
      </c>
      <c r="B966" s="237" t="e">
        <f>VLOOKUP($G966,CSVLookups!$B:$R,MATCH(B$1,CSVLookups!$B$1:$R$1,0),FALSE)</f>
        <v>#N/A</v>
      </c>
      <c r="C966" s="238" t="e">
        <f t="shared" si="15"/>
        <v>#N/A</v>
      </c>
      <c r="D966" s="238" t="e">
        <f>IF(AND(VALUE(LEFT($A966,3))=309,LEN($B966)=3),VLOOKUP(VALUE(MID($B966,2,2)),_309_Table1,MATCH(MID($B966,1,1),_309_Table1_ColumnLookup,0),FALSE),
  IF($C966="309 LCR SummaryA",OneYearSCR,IF($C966="309 LCR SummaryB",UltimateSCR,IF(VALUE(LEFT($A966,3))=309,VLOOKUP(VALUE(MID($B966,2,1)),_309_Table1,MATCH(MID($B966,1,1),_309_Table1_ColumnLookup,0),FALSE)
+N("309"),
  IF(VALUE(LEFT($A966,3))=310,VLOOKUP(VALUE(MID($B966,2,1)),_310_Table1,MATCH(MID($B966,1,1),_310_Table1_ColumnLookup,0),FALSE)
+N("310"),
  IF(AND(VALUE(LEFT($A966,3))=311,LEN($I966)=4),VLOOKUP($I966,_311_Table1,MATCH($B966,_311_Table1_ColumnLookup,0),FALSE),
  IF(AND(VALUE(LEFT($A966,3))=311,OR($B966="I2",$B966="J2",$B966="K2",$B966="L2")),VLOOKUP('311'!$G$58,_311_Table1,MATCH(MID($B966,1,1),_311_Table1_ColumnLookup,0),FALSE),
  IF(AND(VALUE(LEFT($A966,3))=311,RIGHT($B966,5)="Total"),VLOOKUP('311'!$G$59,_311_Table1,MATCH(MID($B966,1,1),_311_Table1_ColumnLookup,0),FALSE),
  IF(VALUE(LEFT($A966,3))=311,VLOOKUP(VALUE(MID($B966,2,1)),_311_Table1,MATCH(MID($B966,1,1),_311_Table1_ColumnLookup,0),FALSE)
+N("311"),
  IF(AND(VALUE(LEFT($A966,3))=312,LEFT($G966,10)="Unincepted",$B966="G "),VLOOKUP(" ULO",_312_Table1,MATCH('312'!$N$16,_312_Table1_ColumnLookup,0),FALSE),
  IF(AND(VALUE(LEFT($A966,3))=312,LEFT($G966,10)="Unincepted",$B966="O "),VLOOKUP(" ULO",_312_Table1,MATCH('312'!$V$16,_312_Table1_ColumnLookup,0),FALSE),
  IF(AND(VALUE(LEFT($A966,3))=312,LEFT($G966,10)="Unincepted",$B966="Q "),VLOOKUP(" ULO",_312_Table1,MATCH('312'!$X$16,_312_Table1_ColumnLookup,0),FALSE),
  IF(AND(VALUE(LEFT($A966,3))=312,LEFT($G966,10)="Unincepted"),VLOOKUP(" ULO",_312_Table1,MATCH(LEFT($B966,1),_312_Table1_ColumnLookup,0),FALSE),
  IF(AND(VALUE(LEFT($A966,3))=312,LEFT($G966,5)="Total",$B966="G "),VLOOKUP('312'!$F$80,_312_Table1,MATCH('312'!$N$16,_312_Table1_ColumnLookup,0),FALSE),
  IF(AND(VALUE(LEFT($A966,3))=312,LEFT($G966,5)="Total",$B966="O "),VLOOKUP('312'!$F$80,_312_Table1,MATCH('312'!$V$16,_312_Table1_ColumnLookup,0),FALSE),
  IF(AND(VALUE(LEFT($A966,3))=312,LEFT($G966,5)="Total",$B966="Q "),VLOOKUP('312'!$F$80,_312_Table1,MATCH('312'!$X$16,_312_Table1_ColumnLookup,0),FALSE),
  IF(AND(VALUE(LEFT($A966,3))=312,LEFT($G966,5)="Total"),VLOOKUP('312'!$F$80,_312_Table1,MATCH(LEFT($B966,1),_312_Table1_ColumnLookup,0),FALSE),
  IF(AND(VALUE(LEFT($A966,3))=312,LEN($I966)=4,$B966="G"),VLOOKUP($I966,_312_Table1,MATCH('312'!$N$16,_312_Table1_ColumnLookup,0),FALSE),
  IF(AND(VALUE(LEFT($A966,3))=312,LEN($I966)=4,$B966="O"),VLOOKUP($I966,_312_Table1,MATCH('312'!$V$16,_312_Table1_ColumnLookup,0),FALSE),
  IF(AND(VALUE(LEFT($A966,3))=312,LEN($I966)=4,$B966="Q"),VLOOKUP($I966,_312_Table1,MATCH('312'!$X$16,_312_Table1_ColumnLookup,0),FALSE),
  IF(AND(VALUE(LEFT($A966,3))=312,LEN($I966)=4),VLOOKUP($I966,_312_Table1,MATCH(LEFT($B966,1),_312_Table1_ColumnLookup,0),FALSE)
+N("312"),
  IF(VALUE(LEFT($A966,3))=313,VLOOKUP(VALUE(MID($B966,2,1)),_313_Table1,MATCH(MID($B966,1,1),_313_Table1_ColumnLookup,0),FALSE)
+N("313"),
  IF(AND(VALUE(LEFT($A966,3))=314,LEN($B966)=3),VLOOKUP(VALUE(MID($B966,2,2)),_314_Table1,MATCH(MID($B966,1,1),_314_Table1_ColumnLookup,0),FALSE),
  IF(VALUE(LEFT($A966,3))=314,VLOOKUP(VALUE(MID($B966,2,1)),_314_Table1,MATCH(MID($B966,1,1),_314_Table1_ColumnLookup,0),FALSE)
+N("314"),
""))))))))))))))))))))))))</f>
        <v>#N/A</v>
      </c>
      <c r="E966" s="238" t="e">
        <f>IF(AND(VALUE(LEFT($A966,3))=309,LEN($B966)=3),VLOOKUP(VALUE(MID($B966,2,2)),_309_Table2,MATCH(MID($B966,1,1),_309_Table2_ColumnLookup,0),FALSE),
  IF($C966="309 LCR SummaryA",OneYearSCR,IF($C966="309 LCR SummaryB",UltimateSCR,IF(VALUE(LEFT($A966,3))=309,VLOOKUP(VALUE(MID($B966,2,1)),_309_Table2,MATCH(MID($B966,1,1),_309_Table2_ColumnLookup,0),FALSE)
+N("309"),
  IF(VALUE(LEFT($A966,3))=310,VLOOKUP(VALUE(MID($B966,2,1)),_310_Table2,MATCH(MID($B966,1,1),_310_Table2_ColumnLookup,0),FALSE)
+N("310"),
  IF(AND(VALUE(LEFT($A966,3))=311,LEN($I966)=4),VLOOKUP($I966,_311_Table2,MATCH($B966,_311_Table2_ColumnLookup,0),FALSE),
  IF(AND(VALUE(LEFT($A966,3))=311,OR($B966="I2",$B966="J2",$B966="K2",$B966="L2")),VLOOKUP('311'!$G$58,_311_Table2,MATCH(MID($B966,1,1),_311_Table2_ColumnLookup,0),FALSE),
  IF(AND(VALUE(LEFT($A966,3))=311,RIGHT($B966,5)="Total"),VLOOKUP('311'!$G$59,_311_Table2,MATCH(MID($B966,1,1),_311_Table2_ColumnLookup,0),FALSE),
  IF(VALUE(LEFT($A966,3))=311,VLOOKUP(VALUE(MID($B966,2,1)),_311_Table2,MATCH(MID($B966,1,1),_311_Table2_ColumnLookup,0),FALSE)
+N("311"),
  IF(AND(VALUE(LEFT($A966,3))=312,LEFT($G966,10)="Unincepted",$B966="G "),VLOOKUP(" ULO",_312_Table2,MATCH('312'!$N$16,_312_Table2_ColumnLookup,0),FALSE),
  IF(AND(VALUE(LEFT($A966,3))=312,LEFT($G966,10)="Unincepted",$B966="O "),VLOOKUP(" ULO",_312_Table2,MATCH('312'!$V$16,_312_Table2_ColumnLookup,0),FALSE),
  IF(AND(VALUE(LEFT($A966,3))=312,LEFT($G966,10)="Unincepted",$B966="Q "),VLOOKUP(" ULO",_312_Table2,MATCH('312'!$X$16,_312_Table2_ColumnLookup,0),FALSE),
  IF(AND(VALUE(LEFT($A966,3))=312,LEFT($G966,10)="Unincepted"),VLOOKUP(" ULO",_312_Table2,MATCH(LEFT($B966,1),_312_Table2_ColumnLookup,0),FALSE),
  IF(AND(VALUE(LEFT($A966,3))=312,LEFT($G966,5)="Total",$B966="G "),VLOOKUP('312'!$F$80,_312_Table2,MATCH('312'!$N$16,_312_Table2_ColumnLookup,0),FALSE),
  IF(AND(VALUE(LEFT($A966,3))=312,LEFT($G966,5)="Total",$B966="O "),VLOOKUP('312'!$F$80,_312_Table2,MATCH('312'!$V$16,_312_Table2_ColumnLookup,0),FALSE),
  IF(AND(VALUE(LEFT($A966,3))=312,LEFT($G966,5)="Total",$B966="Q "),VLOOKUP('312'!$F$80,_312_Table2,MATCH('312'!$X$16,_312_Table2_ColumnLookup,0),FALSE),
  IF(AND(VALUE(LEFT($A966,3))=312,LEFT($G966,5)="Total"),VLOOKUP('312'!$F$80,_312_Table2,MATCH(LEFT($B966,1),_312_Table2_ColumnLookup,0),FALSE),
  IF(AND(VALUE(LEFT($A966,3))=312,LEN($I966)=4,$B966="G"),VLOOKUP($I966,_312_Table2,MATCH('312'!$N$16,_312_Table2_ColumnLookup,0),FALSE),
  IF(AND(VALUE(LEFT($A966,3))=312,LEN($I966)=4,$B966="O"),VLOOKUP($I966,_312_Table2,MATCH('312'!$V$16,_312_Table2_ColumnLookup,0),FALSE),
  IF(AND(VALUE(LEFT($A966,3))=312,LEN($I966)=4,$B966="Q"),VLOOKUP($I966,_312_Table2,MATCH('312'!$X$16,_312_Table2_ColumnLookup,0),FALSE),
  IF(AND(VALUE(LEFT($A966,3))=312,LEN($I966)=4),VLOOKUP($I966,_312_Table2,MATCH(LEFT($B966,1),_312_Table2_ColumnLookup,0),FALSE)
+N("312"),
  IF(VALUE(LEFT($A966,3))=313,VLOOKUP(VALUE(MID($B966,2,1)),_313_Table2,MATCH(MID($B966,1,1),_313_Table2_ColumnLookup,0),FALSE)
+N("313"),
  IF(AND(VALUE(LEFT($A966,3))=314,LEN($B966)=3),VLOOKUP(VALUE(MID($B966,2,2)),_314_Table2,MATCH(MID($B966,1,1),_314_Table2_ColumnLookup,0),FALSE),
  IF(VALUE(LEFT($A966,3))=314,VLOOKUP(VALUE(MID($B966,2,1)),_314_Table2,MATCH(MID($B966,1,1),_314_Table2_ColumnLookup,0),FALSE)
+N("314"),
""))))))))))))))))))))))))</f>
        <v>#N/A</v>
      </c>
      <c r="F966" s="238" t="e">
        <f>IF(AND(VALUE(LEFT($A966,3))=309,LEN($B966)=3),VLOOKUP(VALUE(MID($B966,2,2)),_309_Table3,MATCH(MID($B966,1,1),_309_Table3_ColumnLookup,0),FALSE),
  IF($C966="309 LCR SummaryA",OneYearSCR,IF($C966="309 LCR SummaryB",UltimateSCR,IF(VALUE(LEFT($A966,3))=309,VLOOKUP(VALUE(MID($B966,2,1)),_309_Table3,MATCH(MID($B966,1,1),_309_Table3_ColumnLookup,0),FALSE)
+N("309"),
  IF(VALUE(LEFT($A966,3))=310,VLOOKUP(VALUE(MID($B966,2,1)),_310_Table3,MATCH(MID($B966,1,1),_310_Table3_ColumnLookup,0),FALSE)
+N("310"),
  IF(AND(VALUE(LEFT($A966,3))=311,LEN($I966)=4),VLOOKUP($I966,_311_Table3,MATCH($B966,_311_Table3_ColumnLookup,0),FALSE),
  IF(AND(VALUE(LEFT($A966,3))=311,OR($B966="I2",$B966="J2",$B966="K2",$B966="L2")),VLOOKUP('311'!$G$58,_311_Table3,MATCH(MID($B966,1,1),_311_Table3_ColumnLookup,0),FALSE),
  IF(AND(VALUE(LEFT($A966,3))=311,RIGHT($B966,5)="Total"),VLOOKUP('311'!$G$59,_311_Table3,MATCH(MID($B966,1,1),_311_Table3_ColumnLookup,0),FALSE),
  IF(VALUE(LEFT($A966,3))=311,VLOOKUP(VALUE(MID($B966,2,1)),_311_Table3,MATCH(MID($B966,1,1),_311_Table3_ColumnLookup,0),FALSE)
+N("311"),
  IF(AND(VALUE(LEFT($A966,3))=312,LEFT($G966,10)="Unincepted",$B966="G "),VLOOKUP(" ULO",_312_Table3,MATCH('312'!$N$16,_312_Table3_ColumnLookup,0),FALSE),
  IF(AND(VALUE(LEFT($A966,3))=312,LEFT($G966,10)="Unincepted",$B966="O "),VLOOKUP(" ULO",_312_Table3,MATCH('312'!$V$16,_312_Table3_ColumnLookup,0),FALSE),
  IF(AND(VALUE(LEFT($A966,3))=312,LEFT($G966,10)="Unincepted",$B966="Q "),VLOOKUP(" ULO",_312_Table3,MATCH('312'!$X$16,_312_Table3_ColumnLookup,0),FALSE),
  IF(AND(VALUE(LEFT($A966,3))=312,LEFT($G966,10)="Unincepted"),VLOOKUP(" ULO",_312_Table3,MATCH(LEFT($B966,1),_312_Table3_ColumnLookup,0),FALSE),
  IF(AND(VALUE(LEFT($A966,3))=312,LEFT($G966,5)="Total",$B966="G "),VLOOKUP('312'!$F$80,_312_Table3,MATCH('312'!$N$16,_312_Table3_ColumnLookup,0),FALSE),
  IF(AND(VALUE(LEFT($A966,3))=312,LEFT($G966,5)="Total",$B966="O "),VLOOKUP('312'!$F$80,_312_Table3,MATCH('312'!$V$16,_312_Table3_ColumnLookup,0),FALSE),
  IF(AND(VALUE(LEFT($A966,3))=312,LEFT($G966,5)="Total",$B966="Q "),VLOOKUP('312'!$F$80,_312_Table3,MATCH('312'!$X$16,_312_Table3_ColumnLookup,0),FALSE),
  IF(AND(VALUE(LEFT($A966,3))=312,LEFT($G966,5)="Total"),VLOOKUP('312'!$F$80,_312_Table3,MATCH(LEFT($B966,1),_312_Table3_ColumnLookup,0),FALSE),
  IF(AND(VALUE(LEFT($A966,3))=312,LEN($I966)=4,$B966="G"),VLOOKUP($I966,_312_Table3,MATCH('312'!$N$16,_312_Table3_ColumnLookup,0),FALSE),
  IF(AND(VALUE(LEFT($A966,3))=312,LEN($I966)=4,$B966="O"),VLOOKUP($I966,_312_Table3,MATCH('312'!$V$16,_312_Table3_ColumnLookup,0),FALSE),
  IF(AND(VALUE(LEFT($A966,3))=312,LEN($I966)=4,$B966="Q"),VLOOKUP($I966,_312_Table3,MATCH('312'!$X$16,_312_Table3_ColumnLookup,0),FALSE),
  IF(AND(VALUE(LEFT($A966,3))=312,LEN($I966)=4),VLOOKUP($I966,_312_Table3,MATCH(LEFT($B966,1),_312_Table3_ColumnLookup,0),FALSE)
+N("312"),
  IF(VALUE(LEFT($A966,3))=313,VLOOKUP(VALUE(MID($B966,2,1)),_313_Table3,MATCH(MID($B966,1,1),_313_Table3_ColumnLookup,0),FALSE)
+N("313"),
  IF(AND(VALUE(LEFT($A966,3))=314,LEN($B966)=3),VLOOKUP(VALUE(MID($B966,2,2)),_314_Table3,MATCH(MID($B966,1,1),_314_Table3_ColumnLookup,0),FALSE),
  IF(VALUE(LEFT($A966,3))=314,VLOOKUP(VALUE(MID($B966,2,1)),_314_Table3,MATCH(MID($B966,1,1),_314_Table3_ColumnLookup,0),FALSE)
+N("314"),
""))))))))))))))))))))))))</f>
        <v>#N/A</v>
      </c>
      <c r="H966" s="321" t="str">
        <f>IFERROR(
IF(ISERROR($D966)=FALSE,$D966,IF(ISERROR($E966)=FALSE,$E966,IF(ISERROR($F966)=FALSE,$F966
+N("012 checkboxes"),
IF(
IF(OR(LEFT($A966,9)="Syndicate",LEFT($A966,12)="NewSyndicate"),VLOOKUP($A966,'012'!$J:$ZW,MATCH("Link to button",'012'!$J$1:$ZW$1,0),0)
+N("309 checkbox"),
IF($C966="309 LCR Summary0",VLOOKUP("Notes990",'309'!$P:$ZZ,MATCH("Link to button",'309'!$P$1:$ZZ$1,0),0)
+N("313 checkboxes"),
IF($C966="313 Financial Information0LcmVsScr",IF($C966="309 LCR Summary0",VLOOKUP("LcmVsScr",'309'!$N:$ZZ,MATCH("Link to button",'309'!$N$1:$ZZ$1,0),0),
IF($C966="313 Financial Information0LcrDocAttached",IF($C966="309 LCR Summary0",VLOOKUP("LcrDocAttached",'309'!$N:$ZZ,MATCH("Link to button",'309'!$N$1:$ZZ$1,0),
0)))))))=1,TRUE,FALSE)
))),"")</f>
        <v/>
      </c>
    </row>
    <row r="967" spans="1:8">
      <c r="A967" s="237" t="e">
        <f>VLOOKUP($G967,CSVLookups!$B:$R,MATCH(A$1,CSVLookups!$B$1:$R$1,0),FALSE)</f>
        <v>#N/A</v>
      </c>
      <c r="B967" s="237" t="e">
        <f>VLOOKUP($G967,CSVLookups!$B:$R,MATCH(B$1,CSVLookups!$B$1:$R$1,0),FALSE)</f>
        <v>#N/A</v>
      </c>
      <c r="C967" s="238" t="e">
        <f t="shared" si="15"/>
        <v>#N/A</v>
      </c>
      <c r="D967" s="238" t="e">
        <f>IF(AND(VALUE(LEFT($A967,3))=309,LEN($B967)=3),VLOOKUP(VALUE(MID($B967,2,2)),_309_Table1,MATCH(MID($B967,1,1),_309_Table1_ColumnLookup,0),FALSE),
  IF($C967="309 LCR SummaryA",OneYearSCR,IF($C967="309 LCR SummaryB",UltimateSCR,IF(VALUE(LEFT($A967,3))=309,VLOOKUP(VALUE(MID($B967,2,1)),_309_Table1,MATCH(MID($B967,1,1),_309_Table1_ColumnLookup,0),FALSE)
+N("309"),
  IF(VALUE(LEFT($A967,3))=310,VLOOKUP(VALUE(MID($B967,2,1)),_310_Table1,MATCH(MID($B967,1,1),_310_Table1_ColumnLookup,0),FALSE)
+N("310"),
  IF(AND(VALUE(LEFT($A967,3))=311,LEN($I967)=4),VLOOKUP($I967,_311_Table1,MATCH($B967,_311_Table1_ColumnLookup,0),FALSE),
  IF(AND(VALUE(LEFT($A967,3))=311,OR($B967="I2",$B967="J2",$B967="K2",$B967="L2")),VLOOKUP('311'!$G$58,_311_Table1,MATCH(MID($B967,1,1),_311_Table1_ColumnLookup,0),FALSE),
  IF(AND(VALUE(LEFT($A967,3))=311,RIGHT($B967,5)="Total"),VLOOKUP('311'!$G$59,_311_Table1,MATCH(MID($B967,1,1),_311_Table1_ColumnLookup,0),FALSE),
  IF(VALUE(LEFT($A967,3))=311,VLOOKUP(VALUE(MID($B967,2,1)),_311_Table1,MATCH(MID($B967,1,1),_311_Table1_ColumnLookup,0),FALSE)
+N("311"),
  IF(AND(VALUE(LEFT($A967,3))=312,LEFT($G967,10)="Unincepted",$B967="G "),VLOOKUP(" ULO",_312_Table1,MATCH('312'!$N$16,_312_Table1_ColumnLookup,0),FALSE),
  IF(AND(VALUE(LEFT($A967,3))=312,LEFT($G967,10)="Unincepted",$B967="O "),VLOOKUP(" ULO",_312_Table1,MATCH('312'!$V$16,_312_Table1_ColumnLookup,0),FALSE),
  IF(AND(VALUE(LEFT($A967,3))=312,LEFT($G967,10)="Unincepted",$B967="Q "),VLOOKUP(" ULO",_312_Table1,MATCH('312'!$X$16,_312_Table1_ColumnLookup,0),FALSE),
  IF(AND(VALUE(LEFT($A967,3))=312,LEFT($G967,10)="Unincepted"),VLOOKUP(" ULO",_312_Table1,MATCH(LEFT($B967,1),_312_Table1_ColumnLookup,0),FALSE),
  IF(AND(VALUE(LEFT($A967,3))=312,LEFT($G967,5)="Total",$B967="G "),VLOOKUP('312'!$F$80,_312_Table1,MATCH('312'!$N$16,_312_Table1_ColumnLookup,0),FALSE),
  IF(AND(VALUE(LEFT($A967,3))=312,LEFT($G967,5)="Total",$B967="O "),VLOOKUP('312'!$F$80,_312_Table1,MATCH('312'!$V$16,_312_Table1_ColumnLookup,0),FALSE),
  IF(AND(VALUE(LEFT($A967,3))=312,LEFT($G967,5)="Total",$B967="Q "),VLOOKUP('312'!$F$80,_312_Table1,MATCH('312'!$X$16,_312_Table1_ColumnLookup,0),FALSE),
  IF(AND(VALUE(LEFT($A967,3))=312,LEFT($G967,5)="Total"),VLOOKUP('312'!$F$80,_312_Table1,MATCH(LEFT($B967,1),_312_Table1_ColumnLookup,0),FALSE),
  IF(AND(VALUE(LEFT($A967,3))=312,LEN($I967)=4,$B967="G"),VLOOKUP($I967,_312_Table1,MATCH('312'!$N$16,_312_Table1_ColumnLookup,0),FALSE),
  IF(AND(VALUE(LEFT($A967,3))=312,LEN($I967)=4,$B967="O"),VLOOKUP($I967,_312_Table1,MATCH('312'!$V$16,_312_Table1_ColumnLookup,0),FALSE),
  IF(AND(VALUE(LEFT($A967,3))=312,LEN($I967)=4,$B967="Q"),VLOOKUP($I967,_312_Table1,MATCH('312'!$X$16,_312_Table1_ColumnLookup,0),FALSE),
  IF(AND(VALUE(LEFT($A967,3))=312,LEN($I967)=4),VLOOKUP($I967,_312_Table1,MATCH(LEFT($B967,1),_312_Table1_ColumnLookup,0),FALSE)
+N("312"),
  IF(VALUE(LEFT($A967,3))=313,VLOOKUP(VALUE(MID($B967,2,1)),_313_Table1,MATCH(MID($B967,1,1),_313_Table1_ColumnLookup,0),FALSE)
+N("313"),
  IF(AND(VALUE(LEFT($A967,3))=314,LEN($B967)=3),VLOOKUP(VALUE(MID($B967,2,2)),_314_Table1,MATCH(MID($B967,1,1),_314_Table1_ColumnLookup,0),FALSE),
  IF(VALUE(LEFT($A967,3))=314,VLOOKUP(VALUE(MID($B967,2,1)),_314_Table1,MATCH(MID($B967,1,1),_314_Table1_ColumnLookup,0),FALSE)
+N("314"),
""))))))))))))))))))))))))</f>
        <v>#N/A</v>
      </c>
      <c r="E967" s="238" t="e">
        <f>IF(AND(VALUE(LEFT($A967,3))=309,LEN($B967)=3),VLOOKUP(VALUE(MID($B967,2,2)),_309_Table2,MATCH(MID($B967,1,1),_309_Table2_ColumnLookup,0),FALSE),
  IF($C967="309 LCR SummaryA",OneYearSCR,IF($C967="309 LCR SummaryB",UltimateSCR,IF(VALUE(LEFT($A967,3))=309,VLOOKUP(VALUE(MID($B967,2,1)),_309_Table2,MATCH(MID($B967,1,1),_309_Table2_ColumnLookup,0),FALSE)
+N("309"),
  IF(VALUE(LEFT($A967,3))=310,VLOOKUP(VALUE(MID($B967,2,1)),_310_Table2,MATCH(MID($B967,1,1),_310_Table2_ColumnLookup,0),FALSE)
+N("310"),
  IF(AND(VALUE(LEFT($A967,3))=311,LEN($I967)=4),VLOOKUP($I967,_311_Table2,MATCH($B967,_311_Table2_ColumnLookup,0),FALSE),
  IF(AND(VALUE(LEFT($A967,3))=311,OR($B967="I2",$B967="J2",$B967="K2",$B967="L2")),VLOOKUP('311'!$G$58,_311_Table2,MATCH(MID($B967,1,1),_311_Table2_ColumnLookup,0),FALSE),
  IF(AND(VALUE(LEFT($A967,3))=311,RIGHT($B967,5)="Total"),VLOOKUP('311'!$G$59,_311_Table2,MATCH(MID($B967,1,1),_311_Table2_ColumnLookup,0),FALSE),
  IF(VALUE(LEFT($A967,3))=311,VLOOKUP(VALUE(MID($B967,2,1)),_311_Table2,MATCH(MID($B967,1,1),_311_Table2_ColumnLookup,0),FALSE)
+N("311"),
  IF(AND(VALUE(LEFT($A967,3))=312,LEFT($G967,10)="Unincepted",$B967="G "),VLOOKUP(" ULO",_312_Table2,MATCH('312'!$N$16,_312_Table2_ColumnLookup,0),FALSE),
  IF(AND(VALUE(LEFT($A967,3))=312,LEFT($G967,10)="Unincepted",$B967="O "),VLOOKUP(" ULO",_312_Table2,MATCH('312'!$V$16,_312_Table2_ColumnLookup,0),FALSE),
  IF(AND(VALUE(LEFT($A967,3))=312,LEFT($G967,10)="Unincepted",$B967="Q "),VLOOKUP(" ULO",_312_Table2,MATCH('312'!$X$16,_312_Table2_ColumnLookup,0),FALSE),
  IF(AND(VALUE(LEFT($A967,3))=312,LEFT($G967,10)="Unincepted"),VLOOKUP(" ULO",_312_Table2,MATCH(LEFT($B967,1),_312_Table2_ColumnLookup,0),FALSE),
  IF(AND(VALUE(LEFT($A967,3))=312,LEFT($G967,5)="Total",$B967="G "),VLOOKUP('312'!$F$80,_312_Table2,MATCH('312'!$N$16,_312_Table2_ColumnLookup,0),FALSE),
  IF(AND(VALUE(LEFT($A967,3))=312,LEFT($G967,5)="Total",$B967="O "),VLOOKUP('312'!$F$80,_312_Table2,MATCH('312'!$V$16,_312_Table2_ColumnLookup,0),FALSE),
  IF(AND(VALUE(LEFT($A967,3))=312,LEFT($G967,5)="Total",$B967="Q "),VLOOKUP('312'!$F$80,_312_Table2,MATCH('312'!$X$16,_312_Table2_ColumnLookup,0),FALSE),
  IF(AND(VALUE(LEFT($A967,3))=312,LEFT($G967,5)="Total"),VLOOKUP('312'!$F$80,_312_Table2,MATCH(LEFT($B967,1),_312_Table2_ColumnLookup,0),FALSE),
  IF(AND(VALUE(LEFT($A967,3))=312,LEN($I967)=4,$B967="G"),VLOOKUP($I967,_312_Table2,MATCH('312'!$N$16,_312_Table2_ColumnLookup,0),FALSE),
  IF(AND(VALUE(LEFT($A967,3))=312,LEN($I967)=4,$B967="O"),VLOOKUP($I967,_312_Table2,MATCH('312'!$V$16,_312_Table2_ColumnLookup,0),FALSE),
  IF(AND(VALUE(LEFT($A967,3))=312,LEN($I967)=4,$B967="Q"),VLOOKUP($I967,_312_Table2,MATCH('312'!$X$16,_312_Table2_ColumnLookup,0),FALSE),
  IF(AND(VALUE(LEFT($A967,3))=312,LEN($I967)=4),VLOOKUP($I967,_312_Table2,MATCH(LEFT($B967,1),_312_Table2_ColumnLookup,0),FALSE)
+N("312"),
  IF(VALUE(LEFT($A967,3))=313,VLOOKUP(VALUE(MID($B967,2,1)),_313_Table2,MATCH(MID($B967,1,1),_313_Table2_ColumnLookup,0),FALSE)
+N("313"),
  IF(AND(VALUE(LEFT($A967,3))=314,LEN($B967)=3),VLOOKUP(VALUE(MID($B967,2,2)),_314_Table2,MATCH(MID($B967,1,1),_314_Table2_ColumnLookup,0),FALSE),
  IF(VALUE(LEFT($A967,3))=314,VLOOKUP(VALUE(MID($B967,2,1)),_314_Table2,MATCH(MID($B967,1,1),_314_Table2_ColumnLookup,0),FALSE)
+N("314"),
""))))))))))))))))))))))))</f>
        <v>#N/A</v>
      </c>
      <c r="F967" s="238" t="e">
        <f>IF(AND(VALUE(LEFT($A967,3))=309,LEN($B967)=3),VLOOKUP(VALUE(MID($B967,2,2)),_309_Table3,MATCH(MID($B967,1,1),_309_Table3_ColumnLookup,0),FALSE),
  IF($C967="309 LCR SummaryA",OneYearSCR,IF($C967="309 LCR SummaryB",UltimateSCR,IF(VALUE(LEFT($A967,3))=309,VLOOKUP(VALUE(MID($B967,2,1)),_309_Table3,MATCH(MID($B967,1,1),_309_Table3_ColumnLookup,0),FALSE)
+N("309"),
  IF(VALUE(LEFT($A967,3))=310,VLOOKUP(VALUE(MID($B967,2,1)),_310_Table3,MATCH(MID($B967,1,1),_310_Table3_ColumnLookup,0),FALSE)
+N("310"),
  IF(AND(VALUE(LEFT($A967,3))=311,LEN($I967)=4),VLOOKUP($I967,_311_Table3,MATCH($B967,_311_Table3_ColumnLookup,0),FALSE),
  IF(AND(VALUE(LEFT($A967,3))=311,OR($B967="I2",$B967="J2",$B967="K2",$B967="L2")),VLOOKUP('311'!$G$58,_311_Table3,MATCH(MID($B967,1,1),_311_Table3_ColumnLookup,0),FALSE),
  IF(AND(VALUE(LEFT($A967,3))=311,RIGHT($B967,5)="Total"),VLOOKUP('311'!$G$59,_311_Table3,MATCH(MID($B967,1,1),_311_Table3_ColumnLookup,0),FALSE),
  IF(VALUE(LEFT($A967,3))=311,VLOOKUP(VALUE(MID($B967,2,1)),_311_Table3,MATCH(MID($B967,1,1),_311_Table3_ColumnLookup,0),FALSE)
+N("311"),
  IF(AND(VALUE(LEFT($A967,3))=312,LEFT($G967,10)="Unincepted",$B967="G "),VLOOKUP(" ULO",_312_Table3,MATCH('312'!$N$16,_312_Table3_ColumnLookup,0),FALSE),
  IF(AND(VALUE(LEFT($A967,3))=312,LEFT($G967,10)="Unincepted",$B967="O "),VLOOKUP(" ULO",_312_Table3,MATCH('312'!$V$16,_312_Table3_ColumnLookup,0),FALSE),
  IF(AND(VALUE(LEFT($A967,3))=312,LEFT($G967,10)="Unincepted",$B967="Q "),VLOOKUP(" ULO",_312_Table3,MATCH('312'!$X$16,_312_Table3_ColumnLookup,0),FALSE),
  IF(AND(VALUE(LEFT($A967,3))=312,LEFT($G967,10)="Unincepted"),VLOOKUP(" ULO",_312_Table3,MATCH(LEFT($B967,1),_312_Table3_ColumnLookup,0),FALSE),
  IF(AND(VALUE(LEFT($A967,3))=312,LEFT($G967,5)="Total",$B967="G "),VLOOKUP('312'!$F$80,_312_Table3,MATCH('312'!$N$16,_312_Table3_ColumnLookup,0),FALSE),
  IF(AND(VALUE(LEFT($A967,3))=312,LEFT($G967,5)="Total",$B967="O "),VLOOKUP('312'!$F$80,_312_Table3,MATCH('312'!$V$16,_312_Table3_ColumnLookup,0),FALSE),
  IF(AND(VALUE(LEFT($A967,3))=312,LEFT($G967,5)="Total",$B967="Q "),VLOOKUP('312'!$F$80,_312_Table3,MATCH('312'!$X$16,_312_Table3_ColumnLookup,0),FALSE),
  IF(AND(VALUE(LEFT($A967,3))=312,LEFT($G967,5)="Total"),VLOOKUP('312'!$F$80,_312_Table3,MATCH(LEFT($B967,1),_312_Table3_ColumnLookup,0),FALSE),
  IF(AND(VALUE(LEFT($A967,3))=312,LEN($I967)=4,$B967="G"),VLOOKUP($I967,_312_Table3,MATCH('312'!$N$16,_312_Table3_ColumnLookup,0),FALSE),
  IF(AND(VALUE(LEFT($A967,3))=312,LEN($I967)=4,$B967="O"),VLOOKUP($I967,_312_Table3,MATCH('312'!$V$16,_312_Table3_ColumnLookup,0),FALSE),
  IF(AND(VALUE(LEFT($A967,3))=312,LEN($I967)=4,$B967="Q"),VLOOKUP($I967,_312_Table3,MATCH('312'!$X$16,_312_Table3_ColumnLookup,0),FALSE),
  IF(AND(VALUE(LEFT($A967,3))=312,LEN($I967)=4),VLOOKUP($I967,_312_Table3,MATCH(LEFT($B967,1),_312_Table3_ColumnLookup,0),FALSE)
+N("312"),
  IF(VALUE(LEFT($A967,3))=313,VLOOKUP(VALUE(MID($B967,2,1)),_313_Table3,MATCH(MID($B967,1,1),_313_Table3_ColumnLookup,0),FALSE)
+N("313"),
  IF(AND(VALUE(LEFT($A967,3))=314,LEN($B967)=3),VLOOKUP(VALUE(MID($B967,2,2)),_314_Table3,MATCH(MID($B967,1,1),_314_Table3_ColumnLookup,0),FALSE),
  IF(VALUE(LEFT($A967,3))=314,VLOOKUP(VALUE(MID($B967,2,1)),_314_Table3,MATCH(MID($B967,1,1),_314_Table3_ColumnLookup,0),FALSE)
+N("314"),
""))))))))))))))))))))))))</f>
        <v>#N/A</v>
      </c>
      <c r="H967" s="321" t="str">
        <f>IFERROR(
IF(ISERROR($D967)=FALSE,$D967,IF(ISERROR($E967)=FALSE,$E967,IF(ISERROR($F967)=FALSE,$F967
+N("012 checkboxes"),
IF(
IF(OR(LEFT($A967,9)="Syndicate",LEFT($A967,12)="NewSyndicate"),VLOOKUP($A967,'012'!$J:$ZW,MATCH("Link to button",'012'!$J$1:$ZW$1,0),0)
+N("309 checkbox"),
IF($C967="309 LCR Summary0",VLOOKUP("Notes990",'309'!$P:$ZZ,MATCH("Link to button",'309'!$P$1:$ZZ$1,0),0)
+N("313 checkboxes"),
IF($C967="313 Financial Information0LcmVsScr",IF($C967="309 LCR Summary0",VLOOKUP("LcmVsScr",'309'!$N:$ZZ,MATCH("Link to button",'309'!$N$1:$ZZ$1,0),0),
IF($C967="313 Financial Information0LcrDocAttached",IF($C967="309 LCR Summary0",VLOOKUP("LcrDocAttached",'309'!$N:$ZZ,MATCH("Link to button",'309'!$N$1:$ZZ$1,0),
0)))))))=1,TRUE,FALSE)
))),"")</f>
        <v/>
      </c>
    </row>
    <row r="968" spans="1:8">
      <c r="A968" s="237" t="e">
        <f>VLOOKUP($G968,CSVLookups!$B:$R,MATCH(A$1,CSVLookups!$B$1:$R$1,0),FALSE)</f>
        <v>#N/A</v>
      </c>
      <c r="B968" s="237" t="e">
        <f>VLOOKUP($G968,CSVLookups!$B:$R,MATCH(B$1,CSVLookups!$B$1:$R$1,0),FALSE)</f>
        <v>#N/A</v>
      </c>
      <c r="C968" s="238" t="e">
        <f t="shared" si="15"/>
        <v>#N/A</v>
      </c>
      <c r="D968" s="238" t="e">
        <f>IF(AND(VALUE(LEFT($A968,3))=309,LEN($B968)=3),VLOOKUP(VALUE(MID($B968,2,2)),_309_Table1,MATCH(MID($B968,1,1),_309_Table1_ColumnLookup,0),FALSE),
  IF($C968="309 LCR SummaryA",OneYearSCR,IF($C968="309 LCR SummaryB",UltimateSCR,IF(VALUE(LEFT($A968,3))=309,VLOOKUP(VALUE(MID($B968,2,1)),_309_Table1,MATCH(MID($B968,1,1),_309_Table1_ColumnLookup,0),FALSE)
+N("309"),
  IF(VALUE(LEFT($A968,3))=310,VLOOKUP(VALUE(MID($B968,2,1)),_310_Table1,MATCH(MID($B968,1,1),_310_Table1_ColumnLookup,0),FALSE)
+N("310"),
  IF(AND(VALUE(LEFT($A968,3))=311,LEN($I968)=4),VLOOKUP($I968,_311_Table1,MATCH($B968,_311_Table1_ColumnLookup,0),FALSE),
  IF(AND(VALUE(LEFT($A968,3))=311,OR($B968="I2",$B968="J2",$B968="K2",$B968="L2")),VLOOKUP('311'!$G$58,_311_Table1,MATCH(MID($B968,1,1),_311_Table1_ColumnLookup,0),FALSE),
  IF(AND(VALUE(LEFT($A968,3))=311,RIGHT($B968,5)="Total"),VLOOKUP('311'!$G$59,_311_Table1,MATCH(MID($B968,1,1),_311_Table1_ColumnLookup,0),FALSE),
  IF(VALUE(LEFT($A968,3))=311,VLOOKUP(VALUE(MID($B968,2,1)),_311_Table1,MATCH(MID($B968,1,1),_311_Table1_ColumnLookup,0),FALSE)
+N("311"),
  IF(AND(VALUE(LEFT($A968,3))=312,LEFT($G968,10)="Unincepted",$B968="G "),VLOOKUP(" ULO",_312_Table1,MATCH('312'!$N$16,_312_Table1_ColumnLookup,0),FALSE),
  IF(AND(VALUE(LEFT($A968,3))=312,LEFT($G968,10)="Unincepted",$B968="O "),VLOOKUP(" ULO",_312_Table1,MATCH('312'!$V$16,_312_Table1_ColumnLookup,0),FALSE),
  IF(AND(VALUE(LEFT($A968,3))=312,LEFT($G968,10)="Unincepted",$B968="Q "),VLOOKUP(" ULO",_312_Table1,MATCH('312'!$X$16,_312_Table1_ColumnLookup,0),FALSE),
  IF(AND(VALUE(LEFT($A968,3))=312,LEFT($G968,10)="Unincepted"),VLOOKUP(" ULO",_312_Table1,MATCH(LEFT($B968,1),_312_Table1_ColumnLookup,0),FALSE),
  IF(AND(VALUE(LEFT($A968,3))=312,LEFT($G968,5)="Total",$B968="G "),VLOOKUP('312'!$F$80,_312_Table1,MATCH('312'!$N$16,_312_Table1_ColumnLookup,0),FALSE),
  IF(AND(VALUE(LEFT($A968,3))=312,LEFT($G968,5)="Total",$B968="O "),VLOOKUP('312'!$F$80,_312_Table1,MATCH('312'!$V$16,_312_Table1_ColumnLookup,0),FALSE),
  IF(AND(VALUE(LEFT($A968,3))=312,LEFT($G968,5)="Total",$B968="Q "),VLOOKUP('312'!$F$80,_312_Table1,MATCH('312'!$X$16,_312_Table1_ColumnLookup,0),FALSE),
  IF(AND(VALUE(LEFT($A968,3))=312,LEFT($G968,5)="Total"),VLOOKUP('312'!$F$80,_312_Table1,MATCH(LEFT($B968,1),_312_Table1_ColumnLookup,0),FALSE),
  IF(AND(VALUE(LEFT($A968,3))=312,LEN($I968)=4,$B968="G"),VLOOKUP($I968,_312_Table1,MATCH('312'!$N$16,_312_Table1_ColumnLookup,0),FALSE),
  IF(AND(VALUE(LEFT($A968,3))=312,LEN($I968)=4,$B968="O"),VLOOKUP($I968,_312_Table1,MATCH('312'!$V$16,_312_Table1_ColumnLookup,0),FALSE),
  IF(AND(VALUE(LEFT($A968,3))=312,LEN($I968)=4,$B968="Q"),VLOOKUP($I968,_312_Table1,MATCH('312'!$X$16,_312_Table1_ColumnLookup,0),FALSE),
  IF(AND(VALUE(LEFT($A968,3))=312,LEN($I968)=4),VLOOKUP($I968,_312_Table1,MATCH(LEFT($B968,1),_312_Table1_ColumnLookup,0),FALSE)
+N("312"),
  IF(VALUE(LEFT($A968,3))=313,VLOOKUP(VALUE(MID($B968,2,1)),_313_Table1,MATCH(MID($B968,1,1),_313_Table1_ColumnLookup,0),FALSE)
+N("313"),
  IF(AND(VALUE(LEFT($A968,3))=314,LEN($B968)=3),VLOOKUP(VALUE(MID($B968,2,2)),_314_Table1,MATCH(MID($B968,1,1),_314_Table1_ColumnLookup,0),FALSE),
  IF(VALUE(LEFT($A968,3))=314,VLOOKUP(VALUE(MID($B968,2,1)),_314_Table1,MATCH(MID($B968,1,1),_314_Table1_ColumnLookup,0),FALSE)
+N("314"),
""))))))))))))))))))))))))</f>
        <v>#N/A</v>
      </c>
      <c r="E968" s="238" t="e">
        <f>IF(AND(VALUE(LEFT($A968,3))=309,LEN($B968)=3),VLOOKUP(VALUE(MID($B968,2,2)),_309_Table2,MATCH(MID($B968,1,1),_309_Table2_ColumnLookup,0),FALSE),
  IF($C968="309 LCR SummaryA",OneYearSCR,IF($C968="309 LCR SummaryB",UltimateSCR,IF(VALUE(LEFT($A968,3))=309,VLOOKUP(VALUE(MID($B968,2,1)),_309_Table2,MATCH(MID($B968,1,1),_309_Table2_ColumnLookup,0),FALSE)
+N("309"),
  IF(VALUE(LEFT($A968,3))=310,VLOOKUP(VALUE(MID($B968,2,1)),_310_Table2,MATCH(MID($B968,1,1),_310_Table2_ColumnLookup,0),FALSE)
+N("310"),
  IF(AND(VALUE(LEFT($A968,3))=311,LEN($I968)=4),VLOOKUP($I968,_311_Table2,MATCH($B968,_311_Table2_ColumnLookup,0),FALSE),
  IF(AND(VALUE(LEFT($A968,3))=311,OR($B968="I2",$B968="J2",$B968="K2",$B968="L2")),VLOOKUP('311'!$G$58,_311_Table2,MATCH(MID($B968,1,1),_311_Table2_ColumnLookup,0),FALSE),
  IF(AND(VALUE(LEFT($A968,3))=311,RIGHT($B968,5)="Total"),VLOOKUP('311'!$G$59,_311_Table2,MATCH(MID($B968,1,1),_311_Table2_ColumnLookup,0),FALSE),
  IF(VALUE(LEFT($A968,3))=311,VLOOKUP(VALUE(MID($B968,2,1)),_311_Table2,MATCH(MID($B968,1,1),_311_Table2_ColumnLookup,0),FALSE)
+N("311"),
  IF(AND(VALUE(LEFT($A968,3))=312,LEFT($G968,10)="Unincepted",$B968="G "),VLOOKUP(" ULO",_312_Table2,MATCH('312'!$N$16,_312_Table2_ColumnLookup,0),FALSE),
  IF(AND(VALUE(LEFT($A968,3))=312,LEFT($G968,10)="Unincepted",$B968="O "),VLOOKUP(" ULO",_312_Table2,MATCH('312'!$V$16,_312_Table2_ColumnLookup,0),FALSE),
  IF(AND(VALUE(LEFT($A968,3))=312,LEFT($G968,10)="Unincepted",$B968="Q "),VLOOKUP(" ULO",_312_Table2,MATCH('312'!$X$16,_312_Table2_ColumnLookup,0),FALSE),
  IF(AND(VALUE(LEFT($A968,3))=312,LEFT($G968,10)="Unincepted"),VLOOKUP(" ULO",_312_Table2,MATCH(LEFT($B968,1),_312_Table2_ColumnLookup,0),FALSE),
  IF(AND(VALUE(LEFT($A968,3))=312,LEFT($G968,5)="Total",$B968="G "),VLOOKUP('312'!$F$80,_312_Table2,MATCH('312'!$N$16,_312_Table2_ColumnLookup,0),FALSE),
  IF(AND(VALUE(LEFT($A968,3))=312,LEFT($G968,5)="Total",$B968="O "),VLOOKUP('312'!$F$80,_312_Table2,MATCH('312'!$V$16,_312_Table2_ColumnLookup,0),FALSE),
  IF(AND(VALUE(LEFT($A968,3))=312,LEFT($G968,5)="Total",$B968="Q "),VLOOKUP('312'!$F$80,_312_Table2,MATCH('312'!$X$16,_312_Table2_ColumnLookup,0),FALSE),
  IF(AND(VALUE(LEFT($A968,3))=312,LEFT($G968,5)="Total"),VLOOKUP('312'!$F$80,_312_Table2,MATCH(LEFT($B968,1),_312_Table2_ColumnLookup,0),FALSE),
  IF(AND(VALUE(LEFT($A968,3))=312,LEN($I968)=4,$B968="G"),VLOOKUP($I968,_312_Table2,MATCH('312'!$N$16,_312_Table2_ColumnLookup,0),FALSE),
  IF(AND(VALUE(LEFT($A968,3))=312,LEN($I968)=4,$B968="O"),VLOOKUP($I968,_312_Table2,MATCH('312'!$V$16,_312_Table2_ColumnLookup,0),FALSE),
  IF(AND(VALUE(LEFT($A968,3))=312,LEN($I968)=4,$B968="Q"),VLOOKUP($I968,_312_Table2,MATCH('312'!$X$16,_312_Table2_ColumnLookup,0),FALSE),
  IF(AND(VALUE(LEFT($A968,3))=312,LEN($I968)=4),VLOOKUP($I968,_312_Table2,MATCH(LEFT($B968,1),_312_Table2_ColumnLookup,0),FALSE)
+N("312"),
  IF(VALUE(LEFT($A968,3))=313,VLOOKUP(VALUE(MID($B968,2,1)),_313_Table2,MATCH(MID($B968,1,1),_313_Table2_ColumnLookup,0),FALSE)
+N("313"),
  IF(AND(VALUE(LEFT($A968,3))=314,LEN($B968)=3),VLOOKUP(VALUE(MID($B968,2,2)),_314_Table2,MATCH(MID($B968,1,1),_314_Table2_ColumnLookup,0),FALSE),
  IF(VALUE(LEFT($A968,3))=314,VLOOKUP(VALUE(MID($B968,2,1)),_314_Table2,MATCH(MID($B968,1,1),_314_Table2_ColumnLookup,0),FALSE)
+N("314"),
""))))))))))))))))))))))))</f>
        <v>#N/A</v>
      </c>
      <c r="F968" s="238" t="e">
        <f>IF(AND(VALUE(LEFT($A968,3))=309,LEN($B968)=3),VLOOKUP(VALUE(MID($B968,2,2)),_309_Table3,MATCH(MID($B968,1,1),_309_Table3_ColumnLookup,0),FALSE),
  IF($C968="309 LCR SummaryA",OneYearSCR,IF($C968="309 LCR SummaryB",UltimateSCR,IF(VALUE(LEFT($A968,3))=309,VLOOKUP(VALUE(MID($B968,2,1)),_309_Table3,MATCH(MID($B968,1,1),_309_Table3_ColumnLookup,0),FALSE)
+N("309"),
  IF(VALUE(LEFT($A968,3))=310,VLOOKUP(VALUE(MID($B968,2,1)),_310_Table3,MATCH(MID($B968,1,1),_310_Table3_ColumnLookup,0),FALSE)
+N("310"),
  IF(AND(VALUE(LEFT($A968,3))=311,LEN($I968)=4),VLOOKUP($I968,_311_Table3,MATCH($B968,_311_Table3_ColumnLookup,0),FALSE),
  IF(AND(VALUE(LEFT($A968,3))=311,OR($B968="I2",$B968="J2",$B968="K2",$B968="L2")),VLOOKUP('311'!$G$58,_311_Table3,MATCH(MID($B968,1,1),_311_Table3_ColumnLookup,0),FALSE),
  IF(AND(VALUE(LEFT($A968,3))=311,RIGHT($B968,5)="Total"),VLOOKUP('311'!$G$59,_311_Table3,MATCH(MID($B968,1,1),_311_Table3_ColumnLookup,0),FALSE),
  IF(VALUE(LEFT($A968,3))=311,VLOOKUP(VALUE(MID($B968,2,1)),_311_Table3,MATCH(MID($B968,1,1),_311_Table3_ColumnLookup,0),FALSE)
+N("311"),
  IF(AND(VALUE(LEFT($A968,3))=312,LEFT($G968,10)="Unincepted",$B968="G "),VLOOKUP(" ULO",_312_Table3,MATCH('312'!$N$16,_312_Table3_ColumnLookup,0),FALSE),
  IF(AND(VALUE(LEFT($A968,3))=312,LEFT($G968,10)="Unincepted",$B968="O "),VLOOKUP(" ULO",_312_Table3,MATCH('312'!$V$16,_312_Table3_ColumnLookup,0),FALSE),
  IF(AND(VALUE(LEFT($A968,3))=312,LEFT($G968,10)="Unincepted",$B968="Q "),VLOOKUP(" ULO",_312_Table3,MATCH('312'!$X$16,_312_Table3_ColumnLookup,0),FALSE),
  IF(AND(VALUE(LEFT($A968,3))=312,LEFT($G968,10)="Unincepted"),VLOOKUP(" ULO",_312_Table3,MATCH(LEFT($B968,1),_312_Table3_ColumnLookup,0),FALSE),
  IF(AND(VALUE(LEFT($A968,3))=312,LEFT($G968,5)="Total",$B968="G "),VLOOKUP('312'!$F$80,_312_Table3,MATCH('312'!$N$16,_312_Table3_ColumnLookup,0),FALSE),
  IF(AND(VALUE(LEFT($A968,3))=312,LEFT($G968,5)="Total",$B968="O "),VLOOKUP('312'!$F$80,_312_Table3,MATCH('312'!$V$16,_312_Table3_ColumnLookup,0),FALSE),
  IF(AND(VALUE(LEFT($A968,3))=312,LEFT($G968,5)="Total",$B968="Q "),VLOOKUP('312'!$F$80,_312_Table3,MATCH('312'!$X$16,_312_Table3_ColumnLookup,0),FALSE),
  IF(AND(VALUE(LEFT($A968,3))=312,LEFT($G968,5)="Total"),VLOOKUP('312'!$F$80,_312_Table3,MATCH(LEFT($B968,1),_312_Table3_ColumnLookup,0),FALSE),
  IF(AND(VALUE(LEFT($A968,3))=312,LEN($I968)=4,$B968="G"),VLOOKUP($I968,_312_Table3,MATCH('312'!$N$16,_312_Table3_ColumnLookup,0),FALSE),
  IF(AND(VALUE(LEFT($A968,3))=312,LEN($I968)=4,$B968="O"),VLOOKUP($I968,_312_Table3,MATCH('312'!$V$16,_312_Table3_ColumnLookup,0),FALSE),
  IF(AND(VALUE(LEFT($A968,3))=312,LEN($I968)=4,$B968="Q"),VLOOKUP($I968,_312_Table3,MATCH('312'!$X$16,_312_Table3_ColumnLookup,0),FALSE),
  IF(AND(VALUE(LEFT($A968,3))=312,LEN($I968)=4),VLOOKUP($I968,_312_Table3,MATCH(LEFT($B968,1),_312_Table3_ColumnLookup,0),FALSE)
+N("312"),
  IF(VALUE(LEFT($A968,3))=313,VLOOKUP(VALUE(MID($B968,2,1)),_313_Table3,MATCH(MID($B968,1,1),_313_Table3_ColumnLookup,0),FALSE)
+N("313"),
  IF(AND(VALUE(LEFT($A968,3))=314,LEN($B968)=3),VLOOKUP(VALUE(MID($B968,2,2)),_314_Table3,MATCH(MID($B968,1,1),_314_Table3_ColumnLookup,0),FALSE),
  IF(VALUE(LEFT($A968,3))=314,VLOOKUP(VALUE(MID($B968,2,1)),_314_Table3,MATCH(MID($B968,1,1),_314_Table3_ColumnLookup,0),FALSE)
+N("314"),
""))))))))))))))))))))))))</f>
        <v>#N/A</v>
      </c>
      <c r="H968" s="321" t="str">
        <f>IFERROR(
IF(ISERROR($D968)=FALSE,$D968,IF(ISERROR($E968)=FALSE,$E968,IF(ISERROR($F968)=FALSE,$F968
+N("012 checkboxes"),
IF(
IF(OR(LEFT($A968,9)="Syndicate",LEFT($A968,12)="NewSyndicate"),VLOOKUP($A968,'012'!$J:$ZW,MATCH("Link to button",'012'!$J$1:$ZW$1,0),0)
+N("309 checkbox"),
IF($C968="309 LCR Summary0",VLOOKUP("Notes990",'309'!$P:$ZZ,MATCH("Link to button",'309'!$P$1:$ZZ$1,0),0)
+N("313 checkboxes"),
IF($C968="313 Financial Information0LcmVsScr",IF($C968="309 LCR Summary0",VLOOKUP("LcmVsScr",'309'!$N:$ZZ,MATCH("Link to button",'309'!$N$1:$ZZ$1,0),0),
IF($C968="313 Financial Information0LcrDocAttached",IF($C968="309 LCR Summary0",VLOOKUP("LcrDocAttached",'309'!$N:$ZZ,MATCH("Link to button",'309'!$N$1:$ZZ$1,0),
0)))))))=1,TRUE,FALSE)
))),"")</f>
        <v/>
      </c>
    </row>
    <row r="969" spans="1:8">
      <c r="A969" s="237" t="e">
        <f>VLOOKUP($G969,CSVLookups!$B:$R,MATCH(A$1,CSVLookups!$B$1:$R$1,0),FALSE)</f>
        <v>#N/A</v>
      </c>
      <c r="B969" s="237" t="e">
        <f>VLOOKUP($G969,CSVLookups!$B:$R,MATCH(B$1,CSVLookups!$B$1:$R$1,0),FALSE)</f>
        <v>#N/A</v>
      </c>
      <c r="C969" s="238" t="e">
        <f t="shared" si="15"/>
        <v>#N/A</v>
      </c>
      <c r="D969" s="238" t="e">
        <f>IF(AND(VALUE(LEFT($A969,3))=309,LEN($B969)=3),VLOOKUP(VALUE(MID($B969,2,2)),_309_Table1,MATCH(MID($B969,1,1),_309_Table1_ColumnLookup,0),FALSE),
  IF($C969="309 LCR SummaryA",OneYearSCR,IF($C969="309 LCR SummaryB",UltimateSCR,IF(VALUE(LEFT($A969,3))=309,VLOOKUP(VALUE(MID($B969,2,1)),_309_Table1,MATCH(MID($B969,1,1),_309_Table1_ColumnLookup,0),FALSE)
+N("309"),
  IF(VALUE(LEFT($A969,3))=310,VLOOKUP(VALUE(MID($B969,2,1)),_310_Table1,MATCH(MID($B969,1,1),_310_Table1_ColumnLookup,0),FALSE)
+N("310"),
  IF(AND(VALUE(LEFT($A969,3))=311,LEN($I969)=4),VLOOKUP($I969,_311_Table1,MATCH($B969,_311_Table1_ColumnLookup,0),FALSE),
  IF(AND(VALUE(LEFT($A969,3))=311,OR($B969="I2",$B969="J2",$B969="K2",$B969="L2")),VLOOKUP('311'!$G$58,_311_Table1,MATCH(MID($B969,1,1),_311_Table1_ColumnLookup,0),FALSE),
  IF(AND(VALUE(LEFT($A969,3))=311,RIGHT($B969,5)="Total"),VLOOKUP('311'!$G$59,_311_Table1,MATCH(MID($B969,1,1),_311_Table1_ColumnLookup,0),FALSE),
  IF(VALUE(LEFT($A969,3))=311,VLOOKUP(VALUE(MID($B969,2,1)),_311_Table1,MATCH(MID($B969,1,1),_311_Table1_ColumnLookup,0),FALSE)
+N("311"),
  IF(AND(VALUE(LEFT($A969,3))=312,LEFT($G969,10)="Unincepted",$B969="G "),VLOOKUP(" ULO",_312_Table1,MATCH('312'!$N$16,_312_Table1_ColumnLookup,0),FALSE),
  IF(AND(VALUE(LEFT($A969,3))=312,LEFT($G969,10)="Unincepted",$B969="O "),VLOOKUP(" ULO",_312_Table1,MATCH('312'!$V$16,_312_Table1_ColumnLookup,0),FALSE),
  IF(AND(VALUE(LEFT($A969,3))=312,LEFT($G969,10)="Unincepted",$B969="Q "),VLOOKUP(" ULO",_312_Table1,MATCH('312'!$X$16,_312_Table1_ColumnLookup,0),FALSE),
  IF(AND(VALUE(LEFT($A969,3))=312,LEFT($G969,10)="Unincepted"),VLOOKUP(" ULO",_312_Table1,MATCH(LEFT($B969,1),_312_Table1_ColumnLookup,0),FALSE),
  IF(AND(VALUE(LEFT($A969,3))=312,LEFT($G969,5)="Total",$B969="G "),VLOOKUP('312'!$F$80,_312_Table1,MATCH('312'!$N$16,_312_Table1_ColumnLookup,0),FALSE),
  IF(AND(VALUE(LEFT($A969,3))=312,LEFT($G969,5)="Total",$B969="O "),VLOOKUP('312'!$F$80,_312_Table1,MATCH('312'!$V$16,_312_Table1_ColumnLookup,0),FALSE),
  IF(AND(VALUE(LEFT($A969,3))=312,LEFT($G969,5)="Total",$B969="Q "),VLOOKUP('312'!$F$80,_312_Table1,MATCH('312'!$X$16,_312_Table1_ColumnLookup,0),FALSE),
  IF(AND(VALUE(LEFT($A969,3))=312,LEFT($G969,5)="Total"),VLOOKUP('312'!$F$80,_312_Table1,MATCH(LEFT($B969,1),_312_Table1_ColumnLookup,0),FALSE),
  IF(AND(VALUE(LEFT($A969,3))=312,LEN($I969)=4,$B969="G"),VLOOKUP($I969,_312_Table1,MATCH('312'!$N$16,_312_Table1_ColumnLookup,0),FALSE),
  IF(AND(VALUE(LEFT($A969,3))=312,LEN($I969)=4,$B969="O"),VLOOKUP($I969,_312_Table1,MATCH('312'!$V$16,_312_Table1_ColumnLookup,0),FALSE),
  IF(AND(VALUE(LEFT($A969,3))=312,LEN($I969)=4,$B969="Q"),VLOOKUP($I969,_312_Table1,MATCH('312'!$X$16,_312_Table1_ColumnLookup,0),FALSE),
  IF(AND(VALUE(LEFT($A969,3))=312,LEN($I969)=4),VLOOKUP($I969,_312_Table1,MATCH(LEFT($B969,1),_312_Table1_ColumnLookup,0),FALSE)
+N("312"),
  IF(VALUE(LEFT($A969,3))=313,VLOOKUP(VALUE(MID($B969,2,1)),_313_Table1,MATCH(MID($B969,1,1),_313_Table1_ColumnLookup,0),FALSE)
+N("313"),
  IF(AND(VALUE(LEFT($A969,3))=314,LEN($B969)=3),VLOOKUP(VALUE(MID($B969,2,2)),_314_Table1,MATCH(MID($B969,1,1),_314_Table1_ColumnLookup,0),FALSE),
  IF(VALUE(LEFT($A969,3))=314,VLOOKUP(VALUE(MID($B969,2,1)),_314_Table1,MATCH(MID($B969,1,1),_314_Table1_ColumnLookup,0),FALSE)
+N("314"),
""))))))))))))))))))))))))</f>
        <v>#N/A</v>
      </c>
      <c r="E969" s="238" t="e">
        <f>IF(AND(VALUE(LEFT($A969,3))=309,LEN($B969)=3),VLOOKUP(VALUE(MID($B969,2,2)),_309_Table2,MATCH(MID($B969,1,1),_309_Table2_ColumnLookup,0),FALSE),
  IF($C969="309 LCR SummaryA",OneYearSCR,IF($C969="309 LCR SummaryB",UltimateSCR,IF(VALUE(LEFT($A969,3))=309,VLOOKUP(VALUE(MID($B969,2,1)),_309_Table2,MATCH(MID($B969,1,1),_309_Table2_ColumnLookup,0),FALSE)
+N("309"),
  IF(VALUE(LEFT($A969,3))=310,VLOOKUP(VALUE(MID($B969,2,1)),_310_Table2,MATCH(MID($B969,1,1),_310_Table2_ColumnLookup,0),FALSE)
+N("310"),
  IF(AND(VALUE(LEFT($A969,3))=311,LEN($I969)=4),VLOOKUP($I969,_311_Table2,MATCH($B969,_311_Table2_ColumnLookup,0),FALSE),
  IF(AND(VALUE(LEFT($A969,3))=311,OR($B969="I2",$B969="J2",$B969="K2",$B969="L2")),VLOOKUP('311'!$G$58,_311_Table2,MATCH(MID($B969,1,1),_311_Table2_ColumnLookup,0),FALSE),
  IF(AND(VALUE(LEFT($A969,3))=311,RIGHT($B969,5)="Total"),VLOOKUP('311'!$G$59,_311_Table2,MATCH(MID($B969,1,1),_311_Table2_ColumnLookup,0),FALSE),
  IF(VALUE(LEFT($A969,3))=311,VLOOKUP(VALUE(MID($B969,2,1)),_311_Table2,MATCH(MID($B969,1,1),_311_Table2_ColumnLookup,0),FALSE)
+N("311"),
  IF(AND(VALUE(LEFT($A969,3))=312,LEFT($G969,10)="Unincepted",$B969="G "),VLOOKUP(" ULO",_312_Table2,MATCH('312'!$N$16,_312_Table2_ColumnLookup,0),FALSE),
  IF(AND(VALUE(LEFT($A969,3))=312,LEFT($G969,10)="Unincepted",$B969="O "),VLOOKUP(" ULO",_312_Table2,MATCH('312'!$V$16,_312_Table2_ColumnLookup,0),FALSE),
  IF(AND(VALUE(LEFT($A969,3))=312,LEFT($G969,10)="Unincepted",$B969="Q "),VLOOKUP(" ULO",_312_Table2,MATCH('312'!$X$16,_312_Table2_ColumnLookup,0),FALSE),
  IF(AND(VALUE(LEFT($A969,3))=312,LEFT($G969,10)="Unincepted"),VLOOKUP(" ULO",_312_Table2,MATCH(LEFT($B969,1),_312_Table2_ColumnLookup,0),FALSE),
  IF(AND(VALUE(LEFT($A969,3))=312,LEFT($G969,5)="Total",$B969="G "),VLOOKUP('312'!$F$80,_312_Table2,MATCH('312'!$N$16,_312_Table2_ColumnLookup,0),FALSE),
  IF(AND(VALUE(LEFT($A969,3))=312,LEFT($G969,5)="Total",$B969="O "),VLOOKUP('312'!$F$80,_312_Table2,MATCH('312'!$V$16,_312_Table2_ColumnLookup,0),FALSE),
  IF(AND(VALUE(LEFT($A969,3))=312,LEFT($G969,5)="Total",$B969="Q "),VLOOKUP('312'!$F$80,_312_Table2,MATCH('312'!$X$16,_312_Table2_ColumnLookup,0),FALSE),
  IF(AND(VALUE(LEFT($A969,3))=312,LEFT($G969,5)="Total"),VLOOKUP('312'!$F$80,_312_Table2,MATCH(LEFT($B969,1),_312_Table2_ColumnLookup,0),FALSE),
  IF(AND(VALUE(LEFT($A969,3))=312,LEN($I969)=4,$B969="G"),VLOOKUP($I969,_312_Table2,MATCH('312'!$N$16,_312_Table2_ColumnLookup,0),FALSE),
  IF(AND(VALUE(LEFT($A969,3))=312,LEN($I969)=4,$B969="O"),VLOOKUP($I969,_312_Table2,MATCH('312'!$V$16,_312_Table2_ColumnLookup,0),FALSE),
  IF(AND(VALUE(LEFT($A969,3))=312,LEN($I969)=4,$B969="Q"),VLOOKUP($I969,_312_Table2,MATCH('312'!$X$16,_312_Table2_ColumnLookup,0),FALSE),
  IF(AND(VALUE(LEFT($A969,3))=312,LEN($I969)=4),VLOOKUP($I969,_312_Table2,MATCH(LEFT($B969,1),_312_Table2_ColumnLookup,0),FALSE)
+N("312"),
  IF(VALUE(LEFT($A969,3))=313,VLOOKUP(VALUE(MID($B969,2,1)),_313_Table2,MATCH(MID($B969,1,1),_313_Table2_ColumnLookup,0),FALSE)
+N("313"),
  IF(AND(VALUE(LEFT($A969,3))=314,LEN($B969)=3),VLOOKUP(VALUE(MID($B969,2,2)),_314_Table2,MATCH(MID($B969,1,1),_314_Table2_ColumnLookup,0),FALSE),
  IF(VALUE(LEFT($A969,3))=314,VLOOKUP(VALUE(MID($B969,2,1)),_314_Table2,MATCH(MID($B969,1,1),_314_Table2_ColumnLookup,0),FALSE)
+N("314"),
""))))))))))))))))))))))))</f>
        <v>#N/A</v>
      </c>
      <c r="F969" s="238" t="e">
        <f>IF(AND(VALUE(LEFT($A969,3))=309,LEN($B969)=3),VLOOKUP(VALUE(MID($B969,2,2)),_309_Table3,MATCH(MID($B969,1,1),_309_Table3_ColumnLookup,0),FALSE),
  IF($C969="309 LCR SummaryA",OneYearSCR,IF($C969="309 LCR SummaryB",UltimateSCR,IF(VALUE(LEFT($A969,3))=309,VLOOKUP(VALUE(MID($B969,2,1)),_309_Table3,MATCH(MID($B969,1,1),_309_Table3_ColumnLookup,0),FALSE)
+N("309"),
  IF(VALUE(LEFT($A969,3))=310,VLOOKUP(VALUE(MID($B969,2,1)),_310_Table3,MATCH(MID($B969,1,1),_310_Table3_ColumnLookup,0),FALSE)
+N("310"),
  IF(AND(VALUE(LEFT($A969,3))=311,LEN($I969)=4),VLOOKUP($I969,_311_Table3,MATCH($B969,_311_Table3_ColumnLookup,0),FALSE),
  IF(AND(VALUE(LEFT($A969,3))=311,OR($B969="I2",$B969="J2",$B969="K2",$B969="L2")),VLOOKUP('311'!$G$58,_311_Table3,MATCH(MID($B969,1,1),_311_Table3_ColumnLookup,0),FALSE),
  IF(AND(VALUE(LEFT($A969,3))=311,RIGHT($B969,5)="Total"),VLOOKUP('311'!$G$59,_311_Table3,MATCH(MID($B969,1,1),_311_Table3_ColumnLookup,0),FALSE),
  IF(VALUE(LEFT($A969,3))=311,VLOOKUP(VALUE(MID($B969,2,1)),_311_Table3,MATCH(MID($B969,1,1),_311_Table3_ColumnLookup,0),FALSE)
+N("311"),
  IF(AND(VALUE(LEFT($A969,3))=312,LEFT($G969,10)="Unincepted",$B969="G "),VLOOKUP(" ULO",_312_Table3,MATCH('312'!$N$16,_312_Table3_ColumnLookup,0),FALSE),
  IF(AND(VALUE(LEFT($A969,3))=312,LEFT($G969,10)="Unincepted",$B969="O "),VLOOKUP(" ULO",_312_Table3,MATCH('312'!$V$16,_312_Table3_ColumnLookup,0),FALSE),
  IF(AND(VALUE(LEFT($A969,3))=312,LEFT($G969,10)="Unincepted",$B969="Q "),VLOOKUP(" ULO",_312_Table3,MATCH('312'!$X$16,_312_Table3_ColumnLookup,0),FALSE),
  IF(AND(VALUE(LEFT($A969,3))=312,LEFT($G969,10)="Unincepted"),VLOOKUP(" ULO",_312_Table3,MATCH(LEFT($B969,1),_312_Table3_ColumnLookup,0),FALSE),
  IF(AND(VALUE(LEFT($A969,3))=312,LEFT($G969,5)="Total",$B969="G "),VLOOKUP('312'!$F$80,_312_Table3,MATCH('312'!$N$16,_312_Table3_ColumnLookup,0),FALSE),
  IF(AND(VALUE(LEFT($A969,3))=312,LEFT($G969,5)="Total",$B969="O "),VLOOKUP('312'!$F$80,_312_Table3,MATCH('312'!$V$16,_312_Table3_ColumnLookup,0),FALSE),
  IF(AND(VALUE(LEFT($A969,3))=312,LEFT($G969,5)="Total",$B969="Q "),VLOOKUP('312'!$F$80,_312_Table3,MATCH('312'!$X$16,_312_Table3_ColumnLookup,0),FALSE),
  IF(AND(VALUE(LEFT($A969,3))=312,LEFT($G969,5)="Total"),VLOOKUP('312'!$F$80,_312_Table3,MATCH(LEFT($B969,1),_312_Table3_ColumnLookup,0),FALSE),
  IF(AND(VALUE(LEFT($A969,3))=312,LEN($I969)=4,$B969="G"),VLOOKUP($I969,_312_Table3,MATCH('312'!$N$16,_312_Table3_ColumnLookup,0),FALSE),
  IF(AND(VALUE(LEFT($A969,3))=312,LEN($I969)=4,$B969="O"),VLOOKUP($I969,_312_Table3,MATCH('312'!$V$16,_312_Table3_ColumnLookup,0),FALSE),
  IF(AND(VALUE(LEFT($A969,3))=312,LEN($I969)=4,$B969="Q"),VLOOKUP($I969,_312_Table3,MATCH('312'!$X$16,_312_Table3_ColumnLookup,0),FALSE),
  IF(AND(VALUE(LEFT($A969,3))=312,LEN($I969)=4),VLOOKUP($I969,_312_Table3,MATCH(LEFT($B969,1),_312_Table3_ColumnLookup,0),FALSE)
+N("312"),
  IF(VALUE(LEFT($A969,3))=313,VLOOKUP(VALUE(MID($B969,2,1)),_313_Table3,MATCH(MID($B969,1,1),_313_Table3_ColumnLookup,0),FALSE)
+N("313"),
  IF(AND(VALUE(LEFT($A969,3))=314,LEN($B969)=3),VLOOKUP(VALUE(MID($B969,2,2)),_314_Table3,MATCH(MID($B969,1,1),_314_Table3_ColumnLookup,0),FALSE),
  IF(VALUE(LEFT($A969,3))=314,VLOOKUP(VALUE(MID($B969,2,1)),_314_Table3,MATCH(MID($B969,1,1),_314_Table3_ColumnLookup,0),FALSE)
+N("314"),
""))))))))))))))))))))))))</f>
        <v>#N/A</v>
      </c>
      <c r="H969" s="321" t="str">
        <f>IFERROR(
IF(ISERROR($D969)=FALSE,$D969,IF(ISERROR($E969)=FALSE,$E969,IF(ISERROR($F969)=FALSE,$F969
+N("012 checkboxes"),
IF(
IF(OR(LEFT($A969,9)="Syndicate",LEFT($A969,12)="NewSyndicate"),VLOOKUP($A969,'012'!$J:$ZW,MATCH("Link to button",'012'!$J$1:$ZW$1,0),0)
+N("309 checkbox"),
IF($C969="309 LCR Summary0",VLOOKUP("Notes990",'309'!$P:$ZZ,MATCH("Link to button",'309'!$P$1:$ZZ$1,0),0)
+N("313 checkboxes"),
IF($C969="313 Financial Information0LcmVsScr",IF($C969="309 LCR Summary0",VLOOKUP("LcmVsScr",'309'!$N:$ZZ,MATCH("Link to button",'309'!$N$1:$ZZ$1,0),0),
IF($C969="313 Financial Information0LcrDocAttached",IF($C969="309 LCR Summary0",VLOOKUP("LcrDocAttached",'309'!$N:$ZZ,MATCH("Link to button",'309'!$N$1:$ZZ$1,0),
0)))))))=1,TRUE,FALSE)
))),"")</f>
        <v/>
      </c>
    </row>
    <row r="970" spans="1:8">
      <c r="A970" s="237" t="e">
        <f>VLOOKUP($G970,CSVLookups!$B:$R,MATCH(A$1,CSVLookups!$B$1:$R$1,0),FALSE)</f>
        <v>#N/A</v>
      </c>
      <c r="B970" s="237" t="e">
        <f>VLOOKUP($G970,CSVLookups!$B:$R,MATCH(B$1,CSVLookups!$B$1:$R$1,0),FALSE)</f>
        <v>#N/A</v>
      </c>
      <c r="C970" s="238" t="e">
        <f t="shared" si="15"/>
        <v>#N/A</v>
      </c>
      <c r="D970" s="238" t="e">
        <f>IF(AND(VALUE(LEFT($A970,3))=309,LEN($B970)=3),VLOOKUP(VALUE(MID($B970,2,2)),_309_Table1,MATCH(MID($B970,1,1),_309_Table1_ColumnLookup,0),FALSE),
  IF($C970="309 LCR SummaryA",OneYearSCR,IF($C970="309 LCR SummaryB",UltimateSCR,IF(VALUE(LEFT($A970,3))=309,VLOOKUP(VALUE(MID($B970,2,1)),_309_Table1,MATCH(MID($B970,1,1),_309_Table1_ColumnLookup,0),FALSE)
+N("309"),
  IF(VALUE(LEFT($A970,3))=310,VLOOKUP(VALUE(MID($B970,2,1)),_310_Table1,MATCH(MID($B970,1,1),_310_Table1_ColumnLookup,0),FALSE)
+N("310"),
  IF(AND(VALUE(LEFT($A970,3))=311,LEN($I970)=4),VLOOKUP($I970,_311_Table1,MATCH($B970,_311_Table1_ColumnLookup,0),FALSE),
  IF(AND(VALUE(LEFT($A970,3))=311,OR($B970="I2",$B970="J2",$B970="K2",$B970="L2")),VLOOKUP('311'!$G$58,_311_Table1,MATCH(MID($B970,1,1),_311_Table1_ColumnLookup,0),FALSE),
  IF(AND(VALUE(LEFT($A970,3))=311,RIGHT($B970,5)="Total"),VLOOKUP('311'!$G$59,_311_Table1,MATCH(MID($B970,1,1),_311_Table1_ColumnLookup,0),FALSE),
  IF(VALUE(LEFT($A970,3))=311,VLOOKUP(VALUE(MID($B970,2,1)),_311_Table1,MATCH(MID($B970,1,1),_311_Table1_ColumnLookup,0),FALSE)
+N("311"),
  IF(AND(VALUE(LEFT($A970,3))=312,LEFT($G970,10)="Unincepted",$B970="G "),VLOOKUP(" ULO",_312_Table1,MATCH('312'!$N$16,_312_Table1_ColumnLookup,0),FALSE),
  IF(AND(VALUE(LEFT($A970,3))=312,LEFT($G970,10)="Unincepted",$B970="O "),VLOOKUP(" ULO",_312_Table1,MATCH('312'!$V$16,_312_Table1_ColumnLookup,0),FALSE),
  IF(AND(VALUE(LEFT($A970,3))=312,LEFT($G970,10)="Unincepted",$B970="Q "),VLOOKUP(" ULO",_312_Table1,MATCH('312'!$X$16,_312_Table1_ColumnLookup,0),FALSE),
  IF(AND(VALUE(LEFT($A970,3))=312,LEFT($G970,10)="Unincepted"),VLOOKUP(" ULO",_312_Table1,MATCH(LEFT($B970,1),_312_Table1_ColumnLookup,0),FALSE),
  IF(AND(VALUE(LEFT($A970,3))=312,LEFT($G970,5)="Total",$B970="G "),VLOOKUP('312'!$F$80,_312_Table1,MATCH('312'!$N$16,_312_Table1_ColumnLookup,0),FALSE),
  IF(AND(VALUE(LEFT($A970,3))=312,LEFT($G970,5)="Total",$B970="O "),VLOOKUP('312'!$F$80,_312_Table1,MATCH('312'!$V$16,_312_Table1_ColumnLookup,0),FALSE),
  IF(AND(VALUE(LEFT($A970,3))=312,LEFT($G970,5)="Total",$B970="Q "),VLOOKUP('312'!$F$80,_312_Table1,MATCH('312'!$X$16,_312_Table1_ColumnLookup,0),FALSE),
  IF(AND(VALUE(LEFT($A970,3))=312,LEFT($G970,5)="Total"),VLOOKUP('312'!$F$80,_312_Table1,MATCH(LEFT($B970,1),_312_Table1_ColumnLookup,0),FALSE),
  IF(AND(VALUE(LEFT($A970,3))=312,LEN($I970)=4,$B970="G"),VLOOKUP($I970,_312_Table1,MATCH('312'!$N$16,_312_Table1_ColumnLookup,0),FALSE),
  IF(AND(VALUE(LEFT($A970,3))=312,LEN($I970)=4,$B970="O"),VLOOKUP($I970,_312_Table1,MATCH('312'!$V$16,_312_Table1_ColumnLookup,0),FALSE),
  IF(AND(VALUE(LEFT($A970,3))=312,LEN($I970)=4,$B970="Q"),VLOOKUP($I970,_312_Table1,MATCH('312'!$X$16,_312_Table1_ColumnLookup,0),FALSE),
  IF(AND(VALUE(LEFT($A970,3))=312,LEN($I970)=4),VLOOKUP($I970,_312_Table1,MATCH(LEFT($B970,1),_312_Table1_ColumnLookup,0),FALSE)
+N("312"),
  IF(VALUE(LEFT($A970,3))=313,VLOOKUP(VALUE(MID($B970,2,1)),_313_Table1,MATCH(MID($B970,1,1),_313_Table1_ColumnLookup,0),FALSE)
+N("313"),
  IF(AND(VALUE(LEFT($A970,3))=314,LEN($B970)=3),VLOOKUP(VALUE(MID($B970,2,2)),_314_Table1,MATCH(MID($B970,1,1),_314_Table1_ColumnLookup,0),FALSE),
  IF(VALUE(LEFT($A970,3))=314,VLOOKUP(VALUE(MID($B970,2,1)),_314_Table1,MATCH(MID($B970,1,1),_314_Table1_ColumnLookup,0),FALSE)
+N("314"),
""))))))))))))))))))))))))</f>
        <v>#N/A</v>
      </c>
      <c r="E970" s="238" t="e">
        <f>IF(AND(VALUE(LEFT($A970,3))=309,LEN($B970)=3),VLOOKUP(VALUE(MID($B970,2,2)),_309_Table2,MATCH(MID($B970,1,1),_309_Table2_ColumnLookup,0),FALSE),
  IF($C970="309 LCR SummaryA",OneYearSCR,IF($C970="309 LCR SummaryB",UltimateSCR,IF(VALUE(LEFT($A970,3))=309,VLOOKUP(VALUE(MID($B970,2,1)),_309_Table2,MATCH(MID($B970,1,1),_309_Table2_ColumnLookup,0),FALSE)
+N("309"),
  IF(VALUE(LEFT($A970,3))=310,VLOOKUP(VALUE(MID($B970,2,1)),_310_Table2,MATCH(MID($B970,1,1),_310_Table2_ColumnLookup,0),FALSE)
+N("310"),
  IF(AND(VALUE(LEFT($A970,3))=311,LEN($I970)=4),VLOOKUP($I970,_311_Table2,MATCH($B970,_311_Table2_ColumnLookup,0),FALSE),
  IF(AND(VALUE(LEFT($A970,3))=311,OR($B970="I2",$B970="J2",$B970="K2",$B970="L2")),VLOOKUP('311'!$G$58,_311_Table2,MATCH(MID($B970,1,1),_311_Table2_ColumnLookup,0),FALSE),
  IF(AND(VALUE(LEFT($A970,3))=311,RIGHT($B970,5)="Total"),VLOOKUP('311'!$G$59,_311_Table2,MATCH(MID($B970,1,1),_311_Table2_ColumnLookup,0),FALSE),
  IF(VALUE(LEFT($A970,3))=311,VLOOKUP(VALUE(MID($B970,2,1)),_311_Table2,MATCH(MID($B970,1,1),_311_Table2_ColumnLookup,0),FALSE)
+N("311"),
  IF(AND(VALUE(LEFT($A970,3))=312,LEFT($G970,10)="Unincepted",$B970="G "),VLOOKUP(" ULO",_312_Table2,MATCH('312'!$N$16,_312_Table2_ColumnLookup,0),FALSE),
  IF(AND(VALUE(LEFT($A970,3))=312,LEFT($G970,10)="Unincepted",$B970="O "),VLOOKUP(" ULO",_312_Table2,MATCH('312'!$V$16,_312_Table2_ColumnLookup,0),FALSE),
  IF(AND(VALUE(LEFT($A970,3))=312,LEFT($G970,10)="Unincepted",$B970="Q "),VLOOKUP(" ULO",_312_Table2,MATCH('312'!$X$16,_312_Table2_ColumnLookup,0),FALSE),
  IF(AND(VALUE(LEFT($A970,3))=312,LEFT($G970,10)="Unincepted"),VLOOKUP(" ULO",_312_Table2,MATCH(LEFT($B970,1),_312_Table2_ColumnLookup,0),FALSE),
  IF(AND(VALUE(LEFT($A970,3))=312,LEFT($G970,5)="Total",$B970="G "),VLOOKUP('312'!$F$80,_312_Table2,MATCH('312'!$N$16,_312_Table2_ColumnLookup,0),FALSE),
  IF(AND(VALUE(LEFT($A970,3))=312,LEFT($G970,5)="Total",$B970="O "),VLOOKUP('312'!$F$80,_312_Table2,MATCH('312'!$V$16,_312_Table2_ColumnLookup,0),FALSE),
  IF(AND(VALUE(LEFT($A970,3))=312,LEFT($G970,5)="Total",$B970="Q "),VLOOKUP('312'!$F$80,_312_Table2,MATCH('312'!$X$16,_312_Table2_ColumnLookup,0),FALSE),
  IF(AND(VALUE(LEFT($A970,3))=312,LEFT($G970,5)="Total"),VLOOKUP('312'!$F$80,_312_Table2,MATCH(LEFT($B970,1),_312_Table2_ColumnLookup,0),FALSE),
  IF(AND(VALUE(LEFT($A970,3))=312,LEN($I970)=4,$B970="G"),VLOOKUP($I970,_312_Table2,MATCH('312'!$N$16,_312_Table2_ColumnLookup,0),FALSE),
  IF(AND(VALUE(LEFT($A970,3))=312,LEN($I970)=4,$B970="O"),VLOOKUP($I970,_312_Table2,MATCH('312'!$V$16,_312_Table2_ColumnLookup,0),FALSE),
  IF(AND(VALUE(LEFT($A970,3))=312,LEN($I970)=4,$B970="Q"),VLOOKUP($I970,_312_Table2,MATCH('312'!$X$16,_312_Table2_ColumnLookup,0),FALSE),
  IF(AND(VALUE(LEFT($A970,3))=312,LEN($I970)=4),VLOOKUP($I970,_312_Table2,MATCH(LEFT($B970,1),_312_Table2_ColumnLookup,0),FALSE)
+N("312"),
  IF(VALUE(LEFT($A970,3))=313,VLOOKUP(VALUE(MID($B970,2,1)),_313_Table2,MATCH(MID($B970,1,1),_313_Table2_ColumnLookup,0),FALSE)
+N("313"),
  IF(AND(VALUE(LEFT($A970,3))=314,LEN($B970)=3),VLOOKUP(VALUE(MID($B970,2,2)),_314_Table2,MATCH(MID($B970,1,1),_314_Table2_ColumnLookup,0),FALSE),
  IF(VALUE(LEFT($A970,3))=314,VLOOKUP(VALUE(MID($B970,2,1)),_314_Table2,MATCH(MID($B970,1,1),_314_Table2_ColumnLookup,0),FALSE)
+N("314"),
""))))))))))))))))))))))))</f>
        <v>#N/A</v>
      </c>
      <c r="F970" s="238" t="e">
        <f>IF(AND(VALUE(LEFT($A970,3))=309,LEN($B970)=3),VLOOKUP(VALUE(MID($B970,2,2)),_309_Table3,MATCH(MID($B970,1,1),_309_Table3_ColumnLookup,0),FALSE),
  IF($C970="309 LCR SummaryA",OneYearSCR,IF($C970="309 LCR SummaryB",UltimateSCR,IF(VALUE(LEFT($A970,3))=309,VLOOKUP(VALUE(MID($B970,2,1)),_309_Table3,MATCH(MID($B970,1,1),_309_Table3_ColumnLookup,0),FALSE)
+N("309"),
  IF(VALUE(LEFT($A970,3))=310,VLOOKUP(VALUE(MID($B970,2,1)),_310_Table3,MATCH(MID($B970,1,1),_310_Table3_ColumnLookup,0),FALSE)
+N("310"),
  IF(AND(VALUE(LEFT($A970,3))=311,LEN($I970)=4),VLOOKUP($I970,_311_Table3,MATCH($B970,_311_Table3_ColumnLookup,0),FALSE),
  IF(AND(VALUE(LEFT($A970,3))=311,OR($B970="I2",$B970="J2",$B970="K2",$B970="L2")),VLOOKUP('311'!$G$58,_311_Table3,MATCH(MID($B970,1,1),_311_Table3_ColumnLookup,0),FALSE),
  IF(AND(VALUE(LEFT($A970,3))=311,RIGHT($B970,5)="Total"),VLOOKUP('311'!$G$59,_311_Table3,MATCH(MID($B970,1,1),_311_Table3_ColumnLookup,0),FALSE),
  IF(VALUE(LEFT($A970,3))=311,VLOOKUP(VALUE(MID($B970,2,1)),_311_Table3,MATCH(MID($B970,1,1),_311_Table3_ColumnLookup,0),FALSE)
+N("311"),
  IF(AND(VALUE(LEFT($A970,3))=312,LEFT($G970,10)="Unincepted",$B970="G "),VLOOKUP(" ULO",_312_Table3,MATCH('312'!$N$16,_312_Table3_ColumnLookup,0),FALSE),
  IF(AND(VALUE(LEFT($A970,3))=312,LEFT($G970,10)="Unincepted",$B970="O "),VLOOKUP(" ULO",_312_Table3,MATCH('312'!$V$16,_312_Table3_ColumnLookup,0),FALSE),
  IF(AND(VALUE(LEFT($A970,3))=312,LEFT($G970,10)="Unincepted",$B970="Q "),VLOOKUP(" ULO",_312_Table3,MATCH('312'!$X$16,_312_Table3_ColumnLookup,0),FALSE),
  IF(AND(VALUE(LEFT($A970,3))=312,LEFT($G970,10)="Unincepted"),VLOOKUP(" ULO",_312_Table3,MATCH(LEFT($B970,1),_312_Table3_ColumnLookup,0),FALSE),
  IF(AND(VALUE(LEFT($A970,3))=312,LEFT($G970,5)="Total",$B970="G "),VLOOKUP('312'!$F$80,_312_Table3,MATCH('312'!$N$16,_312_Table3_ColumnLookup,0),FALSE),
  IF(AND(VALUE(LEFT($A970,3))=312,LEFT($G970,5)="Total",$B970="O "),VLOOKUP('312'!$F$80,_312_Table3,MATCH('312'!$V$16,_312_Table3_ColumnLookup,0),FALSE),
  IF(AND(VALUE(LEFT($A970,3))=312,LEFT($G970,5)="Total",$B970="Q "),VLOOKUP('312'!$F$80,_312_Table3,MATCH('312'!$X$16,_312_Table3_ColumnLookup,0),FALSE),
  IF(AND(VALUE(LEFT($A970,3))=312,LEFT($G970,5)="Total"),VLOOKUP('312'!$F$80,_312_Table3,MATCH(LEFT($B970,1),_312_Table3_ColumnLookup,0),FALSE),
  IF(AND(VALUE(LEFT($A970,3))=312,LEN($I970)=4,$B970="G"),VLOOKUP($I970,_312_Table3,MATCH('312'!$N$16,_312_Table3_ColumnLookup,0),FALSE),
  IF(AND(VALUE(LEFT($A970,3))=312,LEN($I970)=4,$B970="O"),VLOOKUP($I970,_312_Table3,MATCH('312'!$V$16,_312_Table3_ColumnLookup,0),FALSE),
  IF(AND(VALUE(LEFT($A970,3))=312,LEN($I970)=4,$B970="Q"),VLOOKUP($I970,_312_Table3,MATCH('312'!$X$16,_312_Table3_ColumnLookup,0),FALSE),
  IF(AND(VALUE(LEFT($A970,3))=312,LEN($I970)=4),VLOOKUP($I970,_312_Table3,MATCH(LEFT($B970,1),_312_Table3_ColumnLookup,0),FALSE)
+N("312"),
  IF(VALUE(LEFT($A970,3))=313,VLOOKUP(VALUE(MID($B970,2,1)),_313_Table3,MATCH(MID($B970,1,1),_313_Table3_ColumnLookup,0),FALSE)
+N("313"),
  IF(AND(VALUE(LEFT($A970,3))=314,LEN($B970)=3),VLOOKUP(VALUE(MID($B970,2,2)),_314_Table3,MATCH(MID($B970,1,1),_314_Table3_ColumnLookup,0),FALSE),
  IF(VALUE(LEFT($A970,3))=314,VLOOKUP(VALUE(MID($B970,2,1)),_314_Table3,MATCH(MID($B970,1,1),_314_Table3_ColumnLookup,0),FALSE)
+N("314"),
""))))))))))))))))))))))))</f>
        <v>#N/A</v>
      </c>
      <c r="H970" s="321" t="str">
        <f>IFERROR(
IF(ISERROR($D970)=FALSE,$D970,IF(ISERROR($E970)=FALSE,$E970,IF(ISERROR($F970)=FALSE,$F970
+N("012 checkboxes"),
IF(
IF(OR(LEFT($A970,9)="Syndicate",LEFT($A970,12)="NewSyndicate"),VLOOKUP($A970,'012'!$J:$ZW,MATCH("Link to button",'012'!$J$1:$ZW$1,0),0)
+N("309 checkbox"),
IF($C970="309 LCR Summary0",VLOOKUP("Notes990",'309'!$P:$ZZ,MATCH("Link to button",'309'!$P$1:$ZZ$1,0),0)
+N("313 checkboxes"),
IF($C970="313 Financial Information0LcmVsScr",IF($C970="309 LCR Summary0",VLOOKUP("LcmVsScr",'309'!$N:$ZZ,MATCH("Link to button",'309'!$N$1:$ZZ$1,0),0),
IF($C970="313 Financial Information0LcrDocAttached",IF($C970="309 LCR Summary0",VLOOKUP("LcrDocAttached",'309'!$N:$ZZ,MATCH("Link to button",'309'!$N$1:$ZZ$1,0),
0)))))))=1,TRUE,FALSE)
))),"")</f>
        <v/>
      </c>
    </row>
    <row r="971" spans="1:8">
      <c r="A971" s="237" t="e">
        <f>VLOOKUP($G971,CSVLookups!$B:$R,MATCH(A$1,CSVLookups!$B$1:$R$1,0),FALSE)</f>
        <v>#N/A</v>
      </c>
      <c r="B971" s="237" t="e">
        <f>VLOOKUP($G971,CSVLookups!$B:$R,MATCH(B$1,CSVLookups!$B$1:$R$1,0),FALSE)</f>
        <v>#N/A</v>
      </c>
      <c r="C971" s="238" t="e">
        <f t="shared" si="15"/>
        <v>#N/A</v>
      </c>
      <c r="D971" s="238" t="e">
        <f>IF(AND(VALUE(LEFT($A971,3))=309,LEN($B971)=3),VLOOKUP(VALUE(MID($B971,2,2)),_309_Table1,MATCH(MID($B971,1,1),_309_Table1_ColumnLookup,0),FALSE),
  IF($C971="309 LCR SummaryA",OneYearSCR,IF($C971="309 LCR SummaryB",UltimateSCR,IF(VALUE(LEFT($A971,3))=309,VLOOKUP(VALUE(MID($B971,2,1)),_309_Table1,MATCH(MID($B971,1,1),_309_Table1_ColumnLookup,0),FALSE)
+N("309"),
  IF(VALUE(LEFT($A971,3))=310,VLOOKUP(VALUE(MID($B971,2,1)),_310_Table1,MATCH(MID($B971,1,1),_310_Table1_ColumnLookup,0),FALSE)
+N("310"),
  IF(AND(VALUE(LEFT($A971,3))=311,LEN($I971)=4),VLOOKUP($I971,_311_Table1,MATCH($B971,_311_Table1_ColumnLookup,0),FALSE),
  IF(AND(VALUE(LEFT($A971,3))=311,OR($B971="I2",$B971="J2",$B971="K2",$B971="L2")),VLOOKUP('311'!$G$58,_311_Table1,MATCH(MID($B971,1,1),_311_Table1_ColumnLookup,0),FALSE),
  IF(AND(VALUE(LEFT($A971,3))=311,RIGHT($B971,5)="Total"),VLOOKUP('311'!$G$59,_311_Table1,MATCH(MID($B971,1,1),_311_Table1_ColumnLookup,0),FALSE),
  IF(VALUE(LEFT($A971,3))=311,VLOOKUP(VALUE(MID($B971,2,1)),_311_Table1,MATCH(MID($B971,1,1),_311_Table1_ColumnLookup,0),FALSE)
+N("311"),
  IF(AND(VALUE(LEFT($A971,3))=312,LEFT($G971,10)="Unincepted",$B971="G "),VLOOKUP(" ULO",_312_Table1,MATCH('312'!$N$16,_312_Table1_ColumnLookup,0),FALSE),
  IF(AND(VALUE(LEFT($A971,3))=312,LEFT($G971,10)="Unincepted",$B971="O "),VLOOKUP(" ULO",_312_Table1,MATCH('312'!$V$16,_312_Table1_ColumnLookup,0),FALSE),
  IF(AND(VALUE(LEFT($A971,3))=312,LEFT($G971,10)="Unincepted",$B971="Q "),VLOOKUP(" ULO",_312_Table1,MATCH('312'!$X$16,_312_Table1_ColumnLookup,0),FALSE),
  IF(AND(VALUE(LEFT($A971,3))=312,LEFT($G971,10)="Unincepted"),VLOOKUP(" ULO",_312_Table1,MATCH(LEFT($B971,1),_312_Table1_ColumnLookup,0),FALSE),
  IF(AND(VALUE(LEFT($A971,3))=312,LEFT($G971,5)="Total",$B971="G "),VLOOKUP('312'!$F$80,_312_Table1,MATCH('312'!$N$16,_312_Table1_ColumnLookup,0),FALSE),
  IF(AND(VALUE(LEFT($A971,3))=312,LEFT($G971,5)="Total",$B971="O "),VLOOKUP('312'!$F$80,_312_Table1,MATCH('312'!$V$16,_312_Table1_ColumnLookup,0),FALSE),
  IF(AND(VALUE(LEFT($A971,3))=312,LEFT($G971,5)="Total",$B971="Q "),VLOOKUP('312'!$F$80,_312_Table1,MATCH('312'!$X$16,_312_Table1_ColumnLookup,0),FALSE),
  IF(AND(VALUE(LEFT($A971,3))=312,LEFT($G971,5)="Total"),VLOOKUP('312'!$F$80,_312_Table1,MATCH(LEFT($B971,1),_312_Table1_ColumnLookup,0),FALSE),
  IF(AND(VALUE(LEFT($A971,3))=312,LEN($I971)=4,$B971="G"),VLOOKUP($I971,_312_Table1,MATCH('312'!$N$16,_312_Table1_ColumnLookup,0),FALSE),
  IF(AND(VALUE(LEFT($A971,3))=312,LEN($I971)=4,$B971="O"),VLOOKUP($I971,_312_Table1,MATCH('312'!$V$16,_312_Table1_ColumnLookup,0),FALSE),
  IF(AND(VALUE(LEFT($A971,3))=312,LEN($I971)=4,$B971="Q"),VLOOKUP($I971,_312_Table1,MATCH('312'!$X$16,_312_Table1_ColumnLookup,0),FALSE),
  IF(AND(VALUE(LEFT($A971,3))=312,LEN($I971)=4),VLOOKUP($I971,_312_Table1,MATCH(LEFT($B971,1),_312_Table1_ColumnLookup,0),FALSE)
+N("312"),
  IF(VALUE(LEFT($A971,3))=313,VLOOKUP(VALUE(MID($B971,2,1)),_313_Table1,MATCH(MID($B971,1,1),_313_Table1_ColumnLookup,0),FALSE)
+N("313"),
  IF(AND(VALUE(LEFT($A971,3))=314,LEN($B971)=3),VLOOKUP(VALUE(MID($B971,2,2)),_314_Table1,MATCH(MID($B971,1,1),_314_Table1_ColumnLookup,0),FALSE),
  IF(VALUE(LEFT($A971,3))=314,VLOOKUP(VALUE(MID($B971,2,1)),_314_Table1,MATCH(MID($B971,1,1),_314_Table1_ColumnLookup,0),FALSE)
+N("314"),
""))))))))))))))))))))))))</f>
        <v>#N/A</v>
      </c>
      <c r="E971" s="238" t="e">
        <f>IF(AND(VALUE(LEFT($A971,3))=309,LEN($B971)=3),VLOOKUP(VALUE(MID($B971,2,2)),_309_Table2,MATCH(MID($B971,1,1),_309_Table2_ColumnLookup,0),FALSE),
  IF($C971="309 LCR SummaryA",OneYearSCR,IF($C971="309 LCR SummaryB",UltimateSCR,IF(VALUE(LEFT($A971,3))=309,VLOOKUP(VALUE(MID($B971,2,1)),_309_Table2,MATCH(MID($B971,1,1),_309_Table2_ColumnLookup,0),FALSE)
+N("309"),
  IF(VALUE(LEFT($A971,3))=310,VLOOKUP(VALUE(MID($B971,2,1)),_310_Table2,MATCH(MID($B971,1,1),_310_Table2_ColumnLookup,0),FALSE)
+N("310"),
  IF(AND(VALUE(LEFT($A971,3))=311,LEN($I971)=4),VLOOKUP($I971,_311_Table2,MATCH($B971,_311_Table2_ColumnLookup,0),FALSE),
  IF(AND(VALUE(LEFT($A971,3))=311,OR($B971="I2",$B971="J2",$B971="K2",$B971="L2")),VLOOKUP('311'!$G$58,_311_Table2,MATCH(MID($B971,1,1),_311_Table2_ColumnLookup,0),FALSE),
  IF(AND(VALUE(LEFT($A971,3))=311,RIGHT($B971,5)="Total"),VLOOKUP('311'!$G$59,_311_Table2,MATCH(MID($B971,1,1),_311_Table2_ColumnLookup,0),FALSE),
  IF(VALUE(LEFT($A971,3))=311,VLOOKUP(VALUE(MID($B971,2,1)),_311_Table2,MATCH(MID($B971,1,1),_311_Table2_ColumnLookup,0),FALSE)
+N("311"),
  IF(AND(VALUE(LEFT($A971,3))=312,LEFT($G971,10)="Unincepted",$B971="G "),VLOOKUP(" ULO",_312_Table2,MATCH('312'!$N$16,_312_Table2_ColumnLookup,0),FALSE),
  IF(AND(VALUE(LEFT($A971,3))=312,LEFT($G971,10)="Unincepted",$B971="O "),VLOOKUP(" ULO",_312_Table2,MATCH('312'!$V$16,_312_Table2_ColumnLookup,0),FALSE),
  IF(AND(VALUE(LEFT($A971,3))=312,LEFT($G971,10)="Unincepted",$B971="Q "),VLOOKUP(" ULO",_312_Table2,MATCH('312'!$X$16,_312_Table2_ColumnLookup,0),FALSE),
  IF(AND(VALUE(LEFT($A971,3))=312,LEFT($G971,10)="Unincepted"),VLOOKUP(" ULO",_312_Table2,MATCH(LEFT($B971,1),_312_Table2_ColumnLookup,0),FALSE),
  IF(AND(VALUE(LEFT($A971,3))=312,LEFT($G971,5)="Total",$B971="G "),VLOOKUP('312'!$F$80,_312_Table2,MATCH('312'!$N$16,_312_Table2_ColumnLookup,0),FALSE),
  IF(AND(VALUE(LEFT($A971,3))=312,LEFT($G971,5)="Total",$B971="O "),VLOOKUP('312'!$F$80,_312_Table2,MATCH('312'!$V$16,_312_Table2_ColumnLookup,0),FALSE),
  IF(AND(VALUE(LEFT($A971,3))=312,LEFT($G971,5)="Total",$B971="Q "),VLOOKUP('312'!$F$80,_312_Table2,MATCH('312'!$X$16,_312_Table2_ColumnLookup,0),FALSE),
  IF(AND(VALUE(LEFT($A971,3))=312,LEFT($G971,5)="Total"),VLOOKUP('312'!$F$80,_312_Table2,MATCH(LEFT($B971,1),_312_Table2_ColumnLookup,0),FALSE),
  IF(AND(VALUE(LEFT($A971,3))=312,LEN($I971)=4,$B971="G"),VLOOKUP($I971,_312_Table2,MATCH('312'!$N$16,_312_Table2_ColumnLookup,0),FALSE),
  IF(AND(VALUE(LEFT($A971,3))=312,LEN($I971)=4,$B971="O"),VLOOKUP($I971,_312_Table2,MATCH('312'!$V$16,_312_Table2_ColumnLookup,0),FALSE),
  IF(AND(VALUE(LEFT($A971,3))=312,LEN($I971)=4,$B971="Q"),VLOOKUP($I971,_312_Table2,MATCH('312'!$X$16,_312_Table2_ColumnLookup,0),FALSE),
  IF(AND(VALUE(LEFT($A971,3))=312,LEN($I971)=4),VLOOKUP($I971,_312_Table2,MATCH(LEFT($B971,1),_312_Table2_ColumnLookup,0),FALSE)
+N("312"),
  IF(VALUE(LEFT($A971,3))=313,VLOOKUP(VALUE(MID($B971,2,1)),_313_Table2,MATCH(MID($B971,1,1),_313_Table2_ColumnLookup,0),FALSE)
+N("313"),
  IF(AND(VALUE(LEFT($A971,3))=314,LEN($B971)=3),VLOOKUP(VALUE(MID($B971,2,2)),_314_Table2,MATCH(MID($B971,1,1),_314_Table2_ColumnLookup,0),FALSE),
  IF(VALUE(LEFT($A971,3))=314,VLOOKUP(VALUE(MID($B971,2,1)),_314_Table2,MATCH(MID($B971,1,1),_314_Table2_ColumnLookup,0),FALSE)
+N("314"),
""))))))))))))))))))))))))</f>
        <v>#N/A</v>
      </c>
      <c r="F971" s="238" t="e">
        <f>IF(AND(VALUE(LEFT($A971,3))=309,LEN($B971)=3),VLOOKUP(VALUE(MID($B971,2,2)),_309_Table3,MATCH(MID($B971,1,1),_309_Table3_ColumnLookup,0),FALSE),
  IF($C971="309 LCR SummaryA",OneYearSCR,IF($C971="309 LCR SummaryB",UltimateSCR,IF(VALUE(LEFT($A971,3))=309,VLOOKUP(VALUE(MID($B971,2,1)),_309_Table3,MATCH(MID($B971,1,1),_309_Table3_ColumnLookup,0),FALSE)
+N("309"),
  IF(VALUE(LEFT($A971,3))=310,VLOOKUP(VALUE(MID($B971,2,1)),_310_Table3,MATCH(MID($B971,1,1),_310_Table3_ColumnLookup,0),FALSE)
+N("310"),
  IF(AND(VALUE(LEFT($A971,3))=311,LEN($I971)=4),VLOOKUP($I971,_311_Table3,MATCH($B971,_311_Table3_ColumnLookup,0),FALSE),
  IF(AND(VALUE(LEFT($A971,3))=311,OR($B971="I2",$B971="J2",$B971="K2",$B971="L2")),VLOOKUP('311'!$G$58,_311_Table3,MATCH(MID($B971,1,1),_311_Table3_ColumnLookup,0),FALSE),
  IF(AND(VALUE(LEFT($A971,3))=311,RIGHT($B971,5)="Total"),VLOOKUP('311'!$G$59,_311_Table3,MATCH(MID($B971,1,1),_311_Table3_ColumnLookup,0),FALSE),
  IF(VALUE(LEFT($A971,3))=311,VLOOKUP(VALUE(MID($B971,2,1)),_311_Table3,MATCH(MID($B971,1,1),_311_Table3_ColumnLookup,0),FALSE)
+N("311"),
  IF(AND(VALUE(LEFT($A971,3))=312,LEFT($G971,10)="Unincepted",$B971="G "),VLOOKUP(" ULO",_312_Table3,MATCH('312'!$N$16,_312_Table3_ColumnLookup,0),FALSE),
  IF(AND(VALUE(LEFT($A971,3))=312,LEFT($G971,10)="Unincepted",$B971="O "),VLOOKUP(" ULO",_312_Table3,MATCH('312'!$V$16,_312_Table3_ColumnLookup,0),FALSE),
  IF(AND(VALUE(LEFT($A971,3))=312,LEFT($G971,10)="Unincepted",$B971="Q "),VLOOKUP(" ULO",_312_Table3,MATCH('312'!$X$16,_312_Table3_ColumnLookup,0),FALSE),
  IF(AND(VALUE(LEFT($A971,3))=312,LEFT($G971,10)="Unincepted"),VLOOKUP(" ULO",_312_Table3,MATCH(LEFT($B971,1),_312_Table3_ColumnLookup,0),FALSE),
  IF(AND(VALUE(LEFT($A971,3))=312,LEFT($G971,5)="Total",$B971="G "),VLOOKUP('312'!$F$80,_312_Table3,MATCH('312'!$N$16,_312_Table3_ColumnLookup,0),FALSE),
  IF(AND(VALUE(LEFT($A971,3))=312,LEFT($G971,5)="Total",$B971="O "),VLOOKUP('312'!$F$80,_312_Table3,MATCH('312'!$V$16,_312_Table3_ColumnLookup,0),FALSE),
  IF(AND(VALUE(LEFT($A971,3))=312,LEFT($G971,5)="Total",$B971="Q "),VLOOKUP('312'!$F$80,_312_Table3,MATCH('312'!$X$16,_312_Table3_ColumnLookup,0),FALSE),
  IF(AND(VALUE(LEFT($A971,3))=312,LEFT($G971,5)="Total"),VLOOKUP('312'!$F$80,_312_Table3,MATCH(LEFT($B971,1),_312_Table3_ColumnLookup,0),FALSE),
  IF(AND(VALUE(LEFT($A971,3))=312,LEN($I971)=4,$B971="G"),VLOOKUP($I971,_312_Table3,MATCH('312'!$N$16,_312_Table3_ColumnLookup,0),FALSE),
  IF(AND(VALUE(LEFT($A971,3))=312,LEN($I971)=4,$B971="O"),VLOOKUP($I971,_312_Table3,MATCH('312'!$V$16,_312_Table3_ColumnLookup,0),FALSE),
  IF(AND(VALUE(LEFT($A971,3))=312,LEN($I971)=4,$B971="Q"),VLOOKUP($I971,_312_Table3,MATCH('312'!$X$16,_312_Table3_ColumnLookup,0),FALSE),
  IF(AND(VALUE(LEFT($A971,3))=312,LEN($I971)=4),VLOOKUP($I971,_312_Table3,MATCH(LEFT($B971,1),_312_Table3_ColumnLookup,0),FALSE)
+N("312"),
  IF(VALUE(LEFT($A971,3))=313,VLOOKUP(VALUE(MID($B971,2,1)),_313_Table3,MATCH(MID($B971,1,1),_313_Table3_ColumnLookup,0),FALSE)
+N("313"),
  IF(AND(VALUE(LEFT($A971,3))=314,LEN($B971)=3),VLOOKUP(VALUE(MID($B971,2,2)),_314_Table3,MATCH(MID($B971,1,1),_314_Table3_ColumnLookup,0),FALSE),
  IF(VALUE(LEFT($A971,3))=314,VLOOKUP(VALUE(MID($B971,2,1)),_314_Table3,MATCH(MID($B971,1,1),_314_Table3_ColumnLookup,0),FALSE)
+N("314"),
""))))))))))))))))))))))))</f>
        <v>#N/A</v>
      </c>
      <c r="H971" s="321" t="str">
        <f>IFERROR(
IF(ISERROR($D971)=FALSE,$D971,IF(ISERROR($E971)=FALSE,$E971,IF(ISERROR($F971)=FALSE,$F971
+N("012 checkboxes"),
IF(
IF(OR(LEFT($A971,9)="Syndicate",LEFT($A971,12)="NewSyndicate"),VLOOKUP($A971,'012'!$J:$ZW,MATCH("Link to button",'012'!$J$1:$ZW$1,0),0)
+N("309 checkbox"),
IF($C971="309 LCR Summary0",VLOOKUP("Notes990",'309'!$P:$ZZ,MATCH("Link to button",'309'!$P$1:$ZZ$1,0),0)
+N("313 checkboxes"),
IF($C971="313 Financial Information0LcmVsScr",IF($C971="309 LCR Summary0",VLOOKUP("LcmVsScr",'309'!$N:$ZZ,MATCH("Link to button",'309'!$N$1:$ZZ$1,0),0),
IF($C971="313 Financial Information0LcrDocAttached",IF($C971="309 LCR Summary0",VLOOKUP("LcrDocAttached",'309'!$N:$ZZ,MATCH("Link to button",'309'!$N$1:$ZZ$1,0),
0)))))))=1,TRUE,FALSE)
))),"")</f>
        <v/>
      </c>
    </row>
    <row r="972" spans="1:8">
      <c r="A972" s="237" t="e">
        <f>VLOOKUP($G972,CSVLookups!$B:$R,MATCH(A$1,CSVLookups!$B$1:$R$1,0),FALSE)</f>
        <v>#N/A</v>
      </c>
      <c r="B972" s="237" t="e">
        <f>VLOOKUP($G972,CSVLookups!$B:$R,MATCH(B$1,CSVLookups!$B$1:$R$1,0),FALSE)</f>
        <v>#N/A</v>
      </c>
      <c r="C972" s="238" t="e">
        <f t="shared" si="15"/>
        <v>#N/A</v>
      </c>
      <c r="D972" s="238" t="e">
        <f>IF(AND(VALUE(LEFT($A972,3))=309,LEN($B972)=3),VLOOKUP(VALUE(MID($B972,2,2)),_309_Table1,MATCH(MID($B972,1,1),_309_Table1_ColumnLookup,0),FALSE),
  IF($C972="309 LCR SummaryA",OneYearSCR,IF($C972="309 LCR SummaryB",UltimateSCR,IF(VALUE(LEFT($A972,3))=309,VLOOKUP(VALUE(MID($B972,2,1)),_309_Table1,MATCH(MID($B972,1,1),_309_Table1_ColumnLookup,0),FALSE)
+N("309"),
  IF(VALUE(LEFT($A972,3))=310,VLOOKUP(VALUE(MID($B972,2,1)),_310_Table1,MATCH(MID($B972,1,1),_310_Table1_ColumnLookup,0),FALSE)
+N("310"),
  IF(AND(VALUE(LEFT($A972,3))=311,LEN($I972)=4),VLOOKUP($I972,_311_Table1,MATCH($B972,_311_Table1_ColumnLookup,0),FALSE),
  IF(AND(VALUE(LEFT($A972,3))=311,OR($B972="I2",$B972="J2",$B972="K2",$B972="L2")),VLOOKUP('311'!$G$58,_311_Table1,MATCH(MID($B972,1,1),_311_Table1_ColumnLookup,0),FALSE),
  IF(AND(VALUE(LEFT($A972,3))=311,RIGHT($B972,5)="Total"),VLOOKUP('311'!$G$59,_311_Table1,MATCH(MID($B972,1,1),_311_Table1_ColumnLookup,0),FALSE),
  IF(VALUE(LEFT($A972,3))=311,VLOOKUP(VALUE(MID($B972,2,1)),_311_Table1,MATCH(MID($B972,1,1),_311_Table1_ColumnLookup,0),FALSE)
+N("311"),
  IF(AND(VALUE(LEFT($A972,3))=312,LEFT($G972,10)="Unincepted",$B972="G "),VLOOKUP(" ULO",_312_Table1,MATCH('312'!$N$16,_312_Table1_ColumnLookup,0),FALSE),
  IF(AND(VALUE(LEFT($A972,3))=312,LEFT($G972,10)="Unincepted",$B972="O "),VLOOKUP(" ULO",_312_Table1,MATCH('312'!$V$16,_312_Table1_ColumnLookup,0),FALSE),
  IF(AND(VALUE(LEFT($A972,3))=312,LEFT($G972,10)="Unincepted",$B972="Q "),VLOOKUP(" ULO",_312_Table1,MATCH('312'!$X$16,_312_Table1_ColumnLookup,0),FALSE),
  IF(AND(VALUE(LEFT($A972,3))=312,LEFT($G972,10)="Unincepted"),VLOOKUP(" ULO",_312_Table1,MATCH(LEFT($B972,1),_312_Table1_ColumnLookup,0),FALSE),
  IF(AND(VALUE(LEFT($A972,3))=312,LEFT($G972,5)="Total",$B972="G "),VLOOKUP('312'!$F$80,_312_Table1,MATCH('312'!$N$16,_312_Table1_ColumnLookup,0),FALSE),
  IF(AND(VALUE(LEFT($A972,3))=312,LEFT($G972,5)="Total",$B972="O "),VLOOKUP('312'!$F$80,_312_Table1,MATCH('312'!$V$16,_312_Table1_ColumnLookup,0),FALSE),
  IF(AND(VALUE(LEFT($A972,3))=312,LEFT($G972,5)="Total",$B972="Q "),VLOOKUP('312'!$F$80,_312_Table1,MATCH('312'!$X$16,_312_Table1_ColumnLookup,0),FALSE),
  IF(AND(VALUE(LEFT($A972,3))=312,LEFT($G972,5)="Total"),VLOOKUP('312'!$F$80,_312_Table1,MATCH(LEFT($B972,1),_312_Table1_ColumnLookup,0),FALSE),
  IF(AND(VALUE(LEFT($A972,3))=312,LEN($I972)=4,$B972="G"),VLOOKUP($I972,_312_Table1,MATCH('312'!$N$16,_312_Table1_ColumnLookup,0),FALSE),
  IF(AND(VALUE(LEFT($A972,3))=312,LEN($I972)=4,$B972="O"),VLOOKUP($I972,_312_Table1,MATCH('312'!$V$16,_312_Table1_ColumnLookup,0),FALSE),
  IF(AND(VALUE(LEFT($A972,3))=312,LEN($I972)=4,$B972="Q"),VLOOKUP($I972,_312_Table1,MATCH('312'!$X$16,_312_Table1_ColumnLookup,0),FALSE),
  IF(AND(VALUE(LEFT($A972,3))=312,LEN($I972)=4),VLOOKUP($I972,_312_Table1,MATCH(LEFT($B972,1),_312_Table1_ColumnLookup,0),FALSE)
+N("312"),
  IF(VALUE(LEFT($A972,3))=313,VLOOKUP(VALUE(MID($B972,2,1)),_313_Table1,MATCH(MID($B972,1,1),_313_Table1_ColumnLookup,0),FALSE)
+N("313"),
  IF(AND(VALUE(LEFT($A972,3))=314,LEN($B972)=3),VLOOKUP(VALUE(MID($B972,2,2)),_314_Table1,MATCH(MID($B972,1,1),_314_Table1_ColumnLookup,0),FALSE),
  IF(VALUE(LEFT($A972,3))=314,VLOOKUP(VALUE(MID($B972,2,1)),_314_Table1,MATCH(MID($B972,1,1),_314_Table1_ColumnLookup,0),FALSE)
+N("314"),
""))))))))))))))))))))))))</f>
        <v>#N/A</v>
      </c>
      <c r="E972" s="238" t="e">
        <f>IF(AND(VALUE(LEFT($A972,3))=309,LEN($B972)=3),VLOOKUP(VALUE(MID($B972,2,2)),_309_Table2,MATCH(MID($B972,1,1),_309_Table2_ColumnLookup,0),FALSE),
  IF($C972="309 LCR SummaryA",OneYearSCR,IF($C972="309 LCR SummaryB",UltimateSCR,IF(VALUE(LEFT($A972,3))=309,VLOOKUP(VALUE(MID($B972,2,1)),_309_Table2,MATCH(MID($B972,1,1),_309_Table2_ColumnLookup,0),FALSE)
+N("309"),
  IF(VALUE(LEFT($A972,3))=310,VLOOKUP(VALUE(MID($B972,2,1)),_310_Table2,MATCH(MID($B972,1,1),_310_Table2_ColumnLookup,0),FALSE)
+N("310"),
  IF(AND(VALUE(LEFT($A972,3))=311,LEN($I972)=4),VLOOKUP($I972,_311_Table2,MATCH($B972,_311_Table2_ColumnLookup,0),FALSE),
  IF(AND(VALUE(LEFT($A972,3))=311,OR($B972="I2",$B972="J2",$B972="K2",$B972="L2")),VLOOKUP('311'!$G$58,_311_Table2,MATCH(MID($B972,1,1),_311_Table2_ColumnLookup,0),FALSE),
  IF(AND(VALUE(LEFT($A972,3))=311,RIGHT($B972,5)="Total"),VLOOKUP('311'!$G$59,_311_Table2,MATCH(MID($B972,1,1),_311_Table2_ColumnLookup,0),FALSE),
  IF(VALUE(LEFT($A972,3))=311,VLOOKUP(VALUE(MID($B972,2,1)),_311_Table2,MATCH(MID($B972,1,1),_311_Table2_ColumnLookup,0),FALSE)
+N("311"),
  IF(AND(VALUE(LEFT($A972,3))=312,LEFT($G972,10)="Unincepted",$B972="G "),VLOOKUP(" ULO",_312_Table2,MATCH('312'!$N$16,_312_Table2_ColumnLookup,0),FALSE),
  IF(AND(VALUE(LEFT($A972,3))=312,LEFT($G972,10)="Unincepted",$B972="O "),VLOOKUP(" ULO",_312_Table2,MATCH('312'!$V$16,_312_Table2_ColumnLookup,0),FALSE),
  IF(AND(VALUE(LEFT($A972,3))=312,LEFT($G972,10)="Unincepted",$B972="Q "),VLOOKUP(" ULO",_312_Table2,MATCH('312'!$X$16,_312_Table2_ColumnLookup,0),FALSE),
  IF(AND(VALUE(LEFT($A972,3))=312,LEFT($G972,10)="Unincepted"),VLOOKUP(" ULO",_312_Table2,MATCH(LEFT($B972,1),_312_Table2_ColumnLookup,0),FALSE),
  IF(AND(VALUE(LEFT($A972,3))=312,LEFT($G972,5)="Total",$B972="G "),VLOOKUP('312'!$F$80,_312_Table2,MATCH('312'!$N$16,_312_Table2_ColumnLookup,0),FALSE),
  IF(AND(VALUE(LEFT($A972,3))=312,LEFT($G972,5)="Total",$B972="O "),VLOOKUP('312'!$F$80,_312_Table2,MATCH('312'!$V$16,_312_Table2_ColumnLookup,0),FALSE),
  IF(AND(VALUE(LEFT($A972,3))=312,LEFT($G972,5)="Total",$B972="Q "),VLOOKUP('312'!$F$80,_312_Table2,MATCH('312'!$X$16,_312_Table2_ColumnLookup,0),FALSE),
  IF(AND(VALUE(LEFT($A972,3))=312,LEFT($G972,5)="Total"),VLOOKUP('312'!$F$80,_312_Table2,MATCH(LEFT($B972,1),_312_Table2_ColumnLookup,0),FALSE),
  IF(AND(VALUE(LEFT($A972,3))=312,LEN($I972)=4,$B972="G"),VLOOKUP($I972,_312_Table2,MATCH('312'!$N$16,_312_Table2_ColumnLookup,0),FALSE),
  IF(AND(VALUE(LEFT($A972,3))=312,LEN($I972)=4,$B972="O"),VLOOKUP($I972,_312_Table2,MATCH('312'!$V$16,_312_Table2_ColumnLookup,0),FALSE),
  IF(AND(VALUE(LEFT($A972,3))=312,LEN($I972)=4,$B972="Q"),VLOOKUP($I972,_312_Table2,MATCH('312'!$X$16,_312_Table2_ColumnLookup,0),FALSE),
  IF(AND(VALUE(LEFT($A972,3))=312,LEN($I972)=4),VLOOKUP($I972,_312_Table2,MATCH(LEFT($B972,1),_312_Table2_ColumnLookup,0),FALSE)
+N("312"),
  IF(VALUE(LEFT($A972,3))=313,VLOOKUP(VALUE(MID($B972,2,1)),_313_Table2,MATCH(MID($B972,1,1),_313_Table2_ColumnLookup,0),FALSE)
+N("313"),
  IF(AND(VALUE(LEFT($A972,3))=314,LEN($B972)=3),VLOOKUP(VALUE(MID($B972,2,2)),_314_Table2,MATCH(MID($B972,1,1),_314_Table2_ColumnLookup,0),FALSE),
  IF(VALUE(LEFT($A972,3))=314,VLOOKUP(VALUE(MID($B972,2,1)),_314_Table2,MATCH(MID($B972,1,1),_314_Table2_ColumnLookup,0),FALSE)
+N("314"),
""))))))))))))))))))))))))</f>
        <v>#N/A</v>
      </c>
      <c r="F972" s="238" t="e">
        <f>IF(AND(VALUE(LEFT($A972,3))=309,LEN($B972)=3),VLOOKUP(VALUE(MID($B972,2,2)),_309_Table3,MATCH(MID($B972,1,1),_309_Table3_ColumnLookup,0),FALSE),
  IF($C972="309 LCR SummaryA",OneYearSCR,IF($C972="309 LCR SummaryB",UltimateSCR,IF(VALUE(LEFT($A972,3))=309,VLOOKUP(VALUE(MID($B972,2,1)),_309_Table3,MATCH(MID($B972,1,1),_309_Table3_ColumnLookup,0),FALSE)
+N("309"),
  IF(VALUE(LEFT($A972,3))=310,VLOOKUP(VALUE(MID($B972,2,1)),_310_Table3,MATCH(MID($B972,1,1),_310_Table3_ColumnLookup,0),FALSE)
+N("310"),
  IF(AND(VALUE(LEFT($A972,3))=311,LEN($I972)=4),VLOOKUP($I972,_311_Table3,MATCH($B972,_311_Table3_ColumnLookup,0),FALSE),
  IF(AND(VALUE(LEFT($A972,3))=311,OR($B972="I2",$B972="J2",$B972="K2",$B972="L2")),VLOOKUP('311'!$G$58,_311_Table3,MATCH(MID($B972,1,1),_311_Table3_ColumnLookup,0),FALSE),
  IF(AND(VALUE(LEFT($A972,3))=311,RIGHT($B972,5)="Total"),VLOOKUP('311'!$G$59,_311_Table3,MATCH(MID($B972,1,1),_311_Table3_ColumnLookup,0),FALSE),
  IF(VALUE(LEFT($A972,3))=311,VLOOKUP(VALUE(MID($B972,2,1)),_311_Table3,MATCH(MID($B972,1,1),_311_Table3_ColumnLookup,0),FALSE)
+N("311"),
  IF(AND(VALUE(LEFT($A972,3))=312,LEFT($G972,10)="Unincepted",$B972="G "),VLOOKUP(" ULO",_312_Table3,MATCH('312'!$N$16,_312_Table3_ColumnLookup,0),FALSE),
  IF(AND(VALUE(LEFT($A972,3))=312,LEFT($G972,10)="Unincepted",$B972="O "),VLOOKUP(" ULO",_312_Table3,MATCH('312'!$V$16,_312_Table3_ColumnLookup,0),FALSE),
  IF(AND(VALUE(LEFT($A972,3))=312,LEFT($G972,10)="Unincepted",$B972="Q "),VLOOKUP(" ULO",_312_Table3,MATCH('312'!$X$16,_312_Table3_ColumnLookup,0),FALSE),
  IF(AND(VALUE(LEFT($A972,3))=312,LEFT($G972,10)="Unincepted"),VLOOKUP(" ULO",_312_Table3,MATCH(LEFT($B972,1),_312_Table3_ColumnLookup,0),FALSE),
  IF(AND(VALUE(LEFT($A972,3))=312,LEFT($G972,5)="Total",$B972="G "),VLOOKUP('312'!$F$80,_312_Table3,MATCH('312'!$N$16,_312_Table3_ColumnLookup,0),FALSE),
  IF(AND(VALUE(LEFT($A972,3))=312,LEFT($G972,5)="Total",$B972="O "),VLOOKUP('312'!$F$80,_312_Table3,MATCH('312'!$V$16,_312_Table3_ColumnLookup,0),FALSE),
  IF(AND(VALUE(LEFT($A972,3))=312,LEFT($G972,5)="Total",$B972="Q "),VLOOKUP('312'!$F$80,_312_Table3,MATCH('312'!$X$16,_312_Table3_ColumnLookup,0),FALSE),
  IF(AND(VALUE(LEFT($A972,3))=312,LEFT($G972,5)="Total"),VLOOKUP('312'!$F$80,_312_Table3,MATCH(LEFT($B972,1),_312_Table3_ColumnLookup,0),FALSE),
  IF(AND(VALUE(LEFT($A972,3))=312,LEN($I972)=4,$B972="G"),VLOOKUP($I972,_312_Table3,MATCH('312'!$N$16,_312_Table3_ColumnLookup,0),FALSE),
  IF(AND(VALUE(LEFT($A972,3))=312,LEN($I972)=4,$B972="O"),VLOOKUP($I972,_312_Table3,MATCH('312'!$V$16,_312_Table3_ColumnLookup,0),FALSE),
  IF(AND(VALUE(LEFT($A972,3))=312,LEN($I972)=4,$B972="Q"),VLOOKUP($I972,_312_Table3,MATCH('312'!$X$16,_312_Table3_ColumnLookup,0),FALSE),
  IF(AND(VALUE(LEFT($A972,3))=312,LEN($I972)=4),VLOOKUP($I972,_312_Table3,MATCH(LEFT($B972,1),_312_Table3_ColumnLookup,0),FALSE)
+N("312"),
  IF(VALUE(LEFT($A972,3))=313,VLOOKUP(VALUE(MID($B972,2,1)),_313_Table3,MATCH(MID($B972,1,1),_313_Table3_ColumnLookup,0),FALSE)
+N("313"),
  IF(AND(VALUE(LEFT($A972,3))=314,LEN($B972)=3),VLOOKUP(VALUE(MID($B972,2,2)),_314_Table3,MATCH(MID($B972,1,1),_314_Table3_ColumnLookup,0),FALSE),
  IF(VALUE(LEFT($A972,3))=314,VLOOKUP(VALUE(MID($B972,2,1)),_314_Table3,MATCH(MID($B972,1,1),_314_Table3_ColumnLookup,0),FALSE)
+N("314"),
""))))))))))))))))))))))))</f>
        <v>#N/A</v>
      </c>
      <c r="H972" s="321" t="str">
        <f>IFERROR(
IF(ISERROR($D972)=FALSE,$D972,IF(ISERROR($E972)=FALSE,$E972,IF(ISERROR($F972)=FALSE,$F972
+N("012 checkboxes"),
IF(
IF(OR(LEFT($A972,9)="Syndicate",LEFT($A972,12)="NewSyndicate"),VLOOKUP($A972,'012'!$J:$ZW,MATCH("Link to button",'012'!$J$1:$ZW$1,0),0)
+N("309 checkbox"),
IF($C972="309 LCR Summary0",VLOOKUP("Notes990",'309'!$P:$ZZ,MATCH("Link to button",'309'!$P$1:$ZZ$1,0),0)
+N("313 checkboxes"),
IF($C972="313 Financial Information0LcmVsScr",IF($C972="309 LCR Summary0",VLOOKUP("LcmVsScr",'309'!$N:$ZZ,MATCH("Link to button",'309'!$N$1:$ZZ$1,0),0),
IF($C972="313 Financial Information0LcrDocAttached",IF($C972="309 LCR Summary0",VLOOKUP("LcrDocAttached",'309'!$N:$ZZ,MATCH("Link to button",'309'!$N$1:$ZZ$1,0),
0)))))))=1,TRUE,FALSE)
))),"")</f>
        <v/>
      </c>
    </row>
    <row r="973" spans="1:8">
      <c r="A973" s="237" t="e">
        <f>VLOOKUP($G973,CSVLookups!$B:$R,MATCH(A$1,CSVLookups!$B$1:$R$1,0),FALSE)</f>
        <v>#N/A</v>
      </c>
      <c r="B973" s="237" t="e">
        <f>VLOOKUP($G973,CSVLookups!$B:$R,MATCH(B$1,CSVLookups!$B$1:$R$1,0),FALSE)</f>
        <v>#N/A</v>
      </c>
      <c r="C973" s="238" t="e">
        <f t="shared" si="15"/>
        <v>#N/A</v>
      </c>
      <c r="D973" s="238" t="e">
        <f>IF(AND(VALUE(LEFT($A973,3))=309,LEN($B973)=3),VLOOKUP(VALUE(MID($B973,2,2)),_309_Table1,MATCH(MID($B973,1,1),_309_Table1_ColumnLookup,0),FALSE),
  IF($C973="309 LCR SummaryA",OneYearSCR,IF($C973="309 LCR SummaryB",UltimateSCR,IF(VALUE(LEFT($A973,3))=309,VLOOKUP(VALUE(MID($B973,2,1)),_309_Table1,MATCH(MID($B973,1,1),_309_Table1_ColumnLookup,0),FALSE)
+N("309"),
  IF(VALUE(LEFT($A973,3))=310,VLOOKUP(VALUE(MID($B973,2,1)),_310_Table1,MATCH(MID($B973,1,1),_310_Table1_ColumnLookup,0),FALSE)
+N("310"),
  IF(AND(VALUE(LEFT($A973,3))=311,LEN($I973)=4),VLOOKUP($I973,_311_Table1,MATCH($B973,_311_Table1_ColumnLookup,0),FALSE),
  IF(AND(VALUE(LEFT($A973,3))=311,OR($B973="I2",$B973="J2",$B973="K2",$B973="L2")),VLOOKUP('311'!$G$58,_311_Table1,MATCH(MID($B973,1,1),_311_Table1_ColumnLookup,0),FALSE),
  IF(AND(VALUE(LEFT($A973,3))=311,RIGHT($B973,5)="Total"),VLOOKUP('311'!$G$59,_311_Table1,MATCH(MID($B973,1,1),_311_Table1_ColumnLookup,0),FALSE),
  IF(VALUE(LEFT($A973,3))=311,VLOOKUP(VALUE(MID($B973,2,1)),_311_Table1,MATCH(MID($B973,1,1),_311_Table1_ColumnLookup,0),FALSE)
+N("311"),
  IF(AND(VALUE(LEFT($A973,3))=312,LEFT($G973,10)="Unincepted",$B973="G "),VLOOKUP(" ULO",_312_Table1,MATCH('312'!$N$16,_312_Table1_ColumnLookup,0),FALSE),
  IF(AND(VALUE(LEFT($A973,3))=312,LEFT($G973,10)="Unincepted",$B973="O "),VLOOKUP(" ULO",_312_Table1,MATCH('312'!$V$16,_312_Table1_ColumnLookup,0),FALSE),
  IF(AND(VALUE(LEFT($A973,3))=312,LEFT($G973,10)="Unincepted",$B973="Q "),VLOOKUP(" ULO",_312_Table1,MATCH('312'!$X$16,_312_Table1_ColumnLookup,0),FALSE),
  IF(AND(VALUE(LEFT($A973,3))=312,LEFT($G973,10)="Unincepted"),VLOOKUP(" ULO",_312_Table1,MATCH(LEFT($B973,1),_312_Table1_ColumnLookup,0),FALSE),
  IF(AND(VALUE(LEFT($A973,3))=312,LEFT($G973,5)="Total",$B973="G "),VLOOKUP('312'!$F$80,_312_Table1,MATCH('312'!$N$16,_312_Table1_ColumnLookup,0),FALSE),
  IF(AND(VALUE(LEFT($A973,3))=312,LEFT($G973,5)="Total",$B973="O "),VLOOKUP('312'!$F$80,_312_Table1,MATCH('312'!$V$16,_312_Table1_ColumnLookup,0),FALSE),
  IF(AND(VALUE(LEFT($A973,3))=312,LEFT($G973,5)="Total",$B973="Q "),VLOOKUP('312'!$F$80,_312_Table1,MATCH('312'!$X$16,_312_Table1_ColumnLookup,0),FALSE),
  IF(AND(VALUE(LEFT($A973,3))=312,LEFT($G973,5)="Total"),VLOOKUP('312'!$F$80,_312_Table1,MATCH(LEFT($B973,1),_312_Table1_ColumnLookup,0),FALSE),
  IF(AND(VALUE(LEFT($A973,3))=312,LEN($I973)=4,$B973="G"),VLOOKUP($I973,_312_Table1,MATCH('312'!$N$16,_312_Table1_ColumnLookup,0),FALSE),
  IF(AND(VALUE(LEFT($A973,3))=312,LEN($I973)=4,$B973="O"),VLOOKUP($I973,_312_Table1,MATCH('312'!$V$16,_312_Table1_ColumnLookup,0),FALSE),
  IF(AND(VALUE(LEFT($A973,3))=312,LEN($I973)=4,$B973="Q"),VLOOKUP($I973,_312_Table1,MATCH('312'!$X$16,_312_Table1_ColumnLookup,0),FALSE),
  IF(AND(VALUE(LEFT($A973,3))=312,LEN($I973)=4),VLOOKUP($I973,_312_Table1,MATCH(LEFT($B973,1),_312_Table1_ColumnLookup,0),FALSE)
+N("312"),
  IF(VALUE(LEFT($A973,3))=313,VLOOKUP(VALUE(MID($B973,2,1)),_313_Table1,MATCH(MID($B973,1,1),_313_Table1_ColumnLookup,0),FALSE)
+N("313"),
  IF(AND(VALUE(LEFT($A973,3))=314,LEN($B973)=3),VLOOKUP(VALUE(MID($B973,2,2)),_314_Table1,MATCH(MID($B973,1,1),_314_Table1_ColumnLookup,0),FALSE),
  IF(VALUE(LEFT($A973,3))=314,VLOOKUP(VALUE(MID($B973,2,1)),_314_Table1,MATCH(MID($B973,1,1),_314_Table1_ColumnLookup,0),FALSE)
+N("314"),
""))))))))))))))))))))))))</f>
        <v>#N/A</v>
      </c>
      <c r="E973" s="238" t="e">
        <f>IF(AND(VALUE(LEFT($A973,3))=309,LEN($B973)=3),VLOOKUP(VALUE(MID($B973,2,2)),_309_Table2,MATCH(MID($B973,1,1),_309_Table2_ColumnLookup,0),FALSE),
  IF($C973="309 LCR SummaryA",OneYearSCR,IF($C973="309 LCR SummaryB",UltimateSCR,IF(VALUE(LEFT($A973,3))=309,VLOOKUP(VALUE(MID($B973,2,1)),_309_Table2,MATCH(MID($B973,1,1),_309_Table2_ColumnLookup,0),FALSE)
+N("309"),
  IF(VALUE(LEFT($A973,3))=310,VLOOKUP(VALUE(MID($B973,2,1)),_310_Table2,MATCH(MID($B973,1,1),_310_Table2_ColumnLookup,0),FALSE)
+N("310"),
  IF(AND(VALUE(LEFT($A973,3))=311,LEN($I973)=4),VLOOKUP($I973,_311_Table2,MATCH($B973,_311_Table2_ColumnLookup,0),FALSE),
  IF(AND(VALUE(LEFT($A973,3))=311,OR($B973="I2",$B973="J2",$B973="K2",$B973="L2")),VLOOKUP('311'!$G$58,_311_Table2,MATCH(MID($B973,1,1),_311_Table2_ColumnLookup,0),FALSE),
  IF(AND(VALUE(LEFT($A973,3))=311,RIGHT($B973,5)="Total"),VLOOKUP('311'!$G$59,_311_Table2,MATCH(MID($B973,1,1),_311_Table2_ColumnLookup,0),FALSE),
  IF(VALUE(LEFT($A973,3))=311,VLOOKUP(VALUE(MID($B973,2,1)),_311_Table2,MATCH(MID($B973,1,1),_311_Table2_ColumnLookup,0),FALSE)
+N("311"),
  IF(AND(VALUE(LEFT($A973,3))=312,LEFT($G973,10)="Unincepted",$B973="G "),VLOOKUP(" ULO",_312_Table2,MATCH('312'!$N$16,_312_Table2_ColumnLookup,0),FALSE),
  IF(AND(VALUE(LEFT($A973,3))=312,LEFT($G973,10)="Unincepted",$B973="O "),VLOOKUP(" ULO",_312_Table2,MATCH('312'!$V$16,_312_Table2_ColumnLookup,0),FALSE),
  IF(AND(VALUE(LEFT($A973,3))=312,LEFT($G973,10)="Unincepted",$B973="Q "),VLOOKUP(" ULO",_312_Table2,MATCH('312'!$X$16,_312_Table2_ColumnLookup,0),FALSE),
  IF(AND(VALUE(LEFT($A973,3))=312,LEFT($G973,10)="Unincepted"),VLOOKUP(" ULO",_312_Table2,MATCH(LEFT($B973,1),_312_Table2_ColumnLookup,0),FALSE),
  IF(AND(VALUE(LEFT($A973,3))=312,LEFT($G973,5)="Total",$B973="G "),VLOOKUP('312'!$F$80,_312_Table2,MATCH('312'!$N$16,_312_Table2_ColumnLookup,0),FALSE),
  IF(AND(VALUE(LEFT($A973,3))=312,LEFT($G973,5)="Total",$B973="O "),VLOOKUP('312'!$F$80,_312_Table2,MATCH('312'!$V$16,_312_Table2_ColumnLookup,0),FALSE),
  IF(AND(VALUE(LEFT($A973,3))=312,LEFT($G973,5)="Total",$B973="Q "),VLOOKUP('312'!$F$80,_312_Table2,MATCH('312'!$X$16,_312_Table2_ColumnLookup,0),FALSE),
  IF(AND(VALUE(LEFT($A973,3))=312,LEFT($G973,5)="Total"),VLOOKUP('312'!$F$80,_312_Table2,MATCH(LEFT($B973,1),_312_Table2_ColumnLookup,0),FALSE),
  IF(AND(VALUE(LEFT($A973,3))=312,LEN($I973)=4,$B973="G"),VLOOKUP($I973,_312_Table2,MATCH('312'!$N$16,_312_Table2_ColumnLookup,0),FALSE),
  IF(AND(VALUE(LEFT($A973,3))=312,LEN($I973)=4,$B973="O"),VLOOKUP($I973,_312_Table2,MATCH('312'!$V$16,_312_Table2_ColumnLookup,0),FALSE),
  IF(AND(VALUE(LEFT($A973,3))=312,LEN($I973)=4,$B973="Q"),VLOOKUP($I973,_312_Table2,MATCH('312'!$X$16,_312_Table2_ColumnLookup,0),FALSE),
  IF(AND(VALUE(LEFT($A973,3))=312,LEN($I973)=4),VLOOKUP($I973,_312_Table2,MATCH(LEFT($B973,1),_312_Table2_ColumnLookup,0),FALSE)
+N("312"),
  IF(VALUE(LEFT($A973,3))=313,VLOOKUP(VALUE(MID($B973,2,1)),_313_Table2,MATCH(MID($B973,1,1),_313_Table2_ColumnLookup,0),FALSE)
+N("313"),
  IF(AND(VALUE(LEFT($A973,3))=314,LEN($B973)=3),VLOOKUP(VALUE(MID($B973,2,2)),_314_Table2,MATCH(MID($B973,1,1),_314_Table2_ColumnLookup,0),FALSE),
  IF(VALUE(LEFT($A973,3))=314,VLOOKUP(VALUE(MID($B973,2,1)),_314_Table2,MATCH(MID($B973,1,1),_314_Table2_ColumnLookup,0),FALSE)
+N("314"),
""))))))))))))))))))))))))</f>
        <v>#N/A</v>
      </c>
      <c r="F973" s="238" t="e">
        <f>IF(AND(VALUE(LEFT($A973,3))=309,LEN($B973)=3),VLOOKUP(VALUE(MID($B973,2,2)),_309_Table3,MATCH(MID($B973,1,1),_309_Table3_ColumnLookup,0),FALSE),
  IF($C973="309 LCR SummaryA",OneYearSCR,IF($C973="309 LCR SummaryB",UltimateSCR,IF(VALUE(LEFT($A973,3))=309,VLOOKUP(VALUE(MID($B973,2,1)),_309_Table3,MATCH(MID($B973,1,1),_309_Table3_ColumnLookup,0),FALSE)
+N("309"),
  IF(VALUE(LEFT($A973,3))=310,VLOOKUP(VALUE(MID($B973,2,1)),_310_Table3,MATCH(MID($B973,1,1),_310_Table3_ColumnLookup,0),FALSE)
+N("310"),
  IF(AND(VALUE(LEFT($A973,3))=311,LEN($I973)=4),VLOOKUP($I973,_311_Table3,MATCH($B973,_311_Table3_ColumnLookup,0),FALSE),
  IF(AND(VALUE(LEFT($A973,3))=311,OR($B973="I2",$B973="J2",$B973="K2",$B973="L2")),VLOOKUP('311'!$G$58,_311_Table3,MATCH(MID($B973,1,1),_311_Table3_ColumnLookup,0),FALSE),
  IF(AND(VALUE(LEFT($A973,3))=311,RIGHT($B973,5)="Total"),VLOOKUP('311'!$G$59,_311_Table3,MATCH(MID($B973,1,1),_311_Table3_ColumnLookup,0),FALSE),
  IF(VALUE(LEFT($A973,3))=311,VLOOKUP(VALUE(MID($B973,2,1)),_311_Table3,MATCH(MID($B973,1,1),_311_Table3_ColumnLookup,0),FALSE)
+N("311"),
  IF(AND(VALUE(LEFT($A973,3))=312,LEFT($G973,10)="Unincepted",$B973="G "),VLOOKUP(" ULO",_312_Table3,MATCH('312'!$N$16,_312_Table3_ColumnLookup,0),FALSE),
  IF(AND(VALUE(LEFT($A973,3))=312,LEFT($G973,10)="Unincepted",$B973="O "),VLOOKUP(" ULO",_312_Table3,MATCH('312'!$V$16,_312_Table3_ColumnLookup,0),FALSE),
  IF(AND(VALUE(LEFT($A973,3))=312,LEFT($G973,10)="Unincepted",$B973="Q "),VLOOKUP(" ULO",_312_Table3,MATCH('312'!$X$16,_312_Table3_ColumnLookup,0),FALSE),
  IF(AND(VALUE(LEFT($A973,3))=312,LEFT($G973,10)="Unincepted"),VLOOKUP(" ULO",_312_Table3,MATCH(LEFT($B973,1),_312_Table3_ColumnLookup,0),FALSE),
  IF(AND(VALUE(LEFT($A973,3))=312,LEFT($G973,5)="Total",$B973="G "),VLOOKUP('312'!$F$80,_312_Table3,MATCH('312'!$N$16,_312_Table3_ColumnLookup,0),FALSE),
  IF(AND(VALUE(LEFT($A973,3))=312,LEFT($G973,5)="Total",$B973="O "),VLOOKUP('312'!$F$80,_312_Table3,MATCH('312'!$V$16,_312_Table3_ColumnLookup,0),FALSE),
  IF(AND(VALUE(LEFT($A973,3))=312,LEFT($G973,5)="Total",$B973="Q "),VLOOKUP('312'!$F$80,_312_Table3,MATCH('312'!$X$16,_312_Table3_ColumnLookup,0),FALSE),
  IF(AND(VALUE(LEFT($A973,3))=312,LEFT($G973,5)="Total"),VLOOKUP('312'!$F$80,_312_Table3,MATCH(LEFT($B973,1),_312_Table3_ColumnLookup,0),FALSE),
  IF(AND(VALUE(LEFT($A973,3))=312,LEN($I973)=4,$B973="G"),VLOOKUP($I973,_312_Table3,MATCH('312'!$N$16,_312_Table3_ColumnLookup,0),FALSE),
  IF(AND(VALUE(LEFT($A973,3))=312,LEN($I973)=4,$B973="O"),VLOOKUP($I973,_312_Table3,MATCH('312'!$V$16,_312_Table3_ColumnLookup,0),FALSE),
  IF(AND(VALUE(LEFT($A973,3))=312,LEN($I973)=4,$B973="Q"),VLOOKUP($I973,_312_Table3,MATCH('312'!$X$16,_312_Table3_ColumnLookup,0),FALSE),
  IF(AND(VALUE(LEFT($A973,3))=312,LEN($I973)=4),VLOOKUP($I973,_312_Table3,MATCH(LEFT($B973,1),_312_Table3_ColumnLookup,0),FALSE)
+N("312"),
  IF(VALUE(LEFT($A973,3))=313,VLOOKUP(VALUE(MID($B973,2,1)),_313_Table3,MATCH(MID($B973,1,1),_313_Table3_ColumnLookup,0),FALSE)
+N("313"),
  IF(AND(VALUE(LEFT($A973,3))=314,LEN($B973)=3),VLOOKUP(VALUE(MID($B973,2,2)),_314_Table3,MATCH(MID($B973,1,1),_314_Table3_ColumnLookup,0),FALSE),
  IF(VALUE(LEFT($A973,3))=314,VLOOKUP(VALUE(MID($B973,2,1)),_314_Table3,MATCH(MID($B973,1,1),_314_Table3_ColumnLookup,0),FALSE)
+N("314"),
""))))))))))))))))))))))))</f>
        <v>#N/A</v>
      </c>
      <c r="H973" s="321" t="str">
        <f>IFERROR(
IF(ISERROR($D973)=FALSE,$D973,IF(ISERROR($E973)=FALSE,$E973,IF(ISERROR($F973)=FALSE,$F973
+N("012 checkboxes"),
IF(
IF(OR(LEFT($A973,9)="Syndicate",LEFT($A973,12)="NewSyndicate"),VLOOKUP($A973,'012'!$J:$ZW,MATCH("Link to button",'012'!$J$1:$ZW$1,0),0)
+N("309 checkbox"),
IF($C973="309 LCR Summary0",VLOOKUP("Notes990",'309'!$P:$ZZ,MATCH("Link to button",'309'!$P$1:$ZZ$1,0),0)
+N("313 checkboxes"),
IF($C973="313 Financial Information0LcmVsScr",IF($C973="309 LCR Summary0",VLOOKUP("LcmVsScr",'309'!$N:$ZZ,MATCH("Link to button",'309'!$N$1:$ZZ$1,0),0),
IF($C973="313 Financial Information0LcrDocAttached",IF($C973="309 LCR Summary0",VLOOKUP("LcrDocAttached",'309'!$N:$ZZ,MATCH("Link to button",'309'!$N$1:$ZZ$1,0),
0)))))))=1,TRUE,FALSE)
))),"")</f>
        <v/>
      </c>
    </row>
    <row r="974" spans="1:8">
      <c r="A974" s="237" t="e">
        <f>VLOOKUP($G974,CSVLookups!$B:$R,MATCH(A$1,CSVLookups!$B$1:$R$1,0),FALSE)</f>
        <v>#N/A</v>
      </c>
      <c r="B974" s="237" t="e">
        <f>VLOOKUP($G974,CSVLookups!$B:$R,MATCH(B$1,CSVLookups!$B$1:$R$1,0),FALSE)</f>
        <v>#N/A</v>
      </c>
      <c r="C974" s="238" t="e">
        <f t="shared" si="15"/>
        <v>#N/A</v>
      </c>
      <c r="D974" s="238" t="e">
        <f>IF(AND(VALUE(LEFT($A974,3))=309,LEN($B974)=3),VLOOKUP(VALUE(MID($B974,2,2)),_309_Table1,MATCH(MID($B974,1,1),_309_Table1_ColumnLookup,0),FALSE),
  IF($C974="309 LCR SummaryA",OneYearSCR,IF($C974="309 LCR SummaryB",UltimateSCR,IF(VALUE(LEFT($A974,3))=309,VLOOKUP(VALUE(MID($B974,2,1)),_309_Table1,MATCH(MID($B974,1,1),_309_Table1_ColumnLookup,0),FALSE)
+N("309"),
  IF(VALUE(LEFT($A974,3))=310,VLOOKUP(VALUE(MID($B974,2,1)),_310_Table1,MATCH(MID($B974,1,1),_310_Table1_ColumnLookup,0),FALSE)
+N("310"),
  IF(AND(VALUE(LEFT($A974,3))=311,LEN($I974)=4),VLOOKUP($I974,_311_Table1,MATCH($B974,_311_Table1_ColumnLookup,0),FALSE),
  IF(AND(VALUE(LEFT($A974,3))=311,OR($B974="I2",$B974="J2",$B974="K2",$B974="L2")),VLOOKUP('311'!$G$58,_311_Table1,MATCH(MID($B974,1,1),_311_Table1_ColumnLookup,0),FALSE),
  IF(AND(VALUE(LEFT($A974,3))=311,RIGHT($B974,5)="Total"),VLOOKUP('311'!$G$59,_311_Table1,MATCH(MID($B974,1,1),_311_Table1_ColumnLookup,0),FALSE),
  IF(VALUE(LEFT($A974,3))=311,VLOOKUP(VALUE(MID($B974,2,1)),_311_Table1,MATCH(MID($B974,1,1),_311_Table1_ColumnLookup,0),FALSE)
+N("311"),
  IF(AND(VALUE(LEFT($A974,3))=312,LEFT($G974,10)="Unincepted",$B974="G "),VLOOKUP(" ULO",_312_Table1,MATCH('312'!$N$16,_312_Table1_ColumnLookup,0),FALSE),
  IF(AND(VALUE(LEFT($A974,3))=312,LEFT($G974,10)="Unincepted",$B974="O "),VLOOKUP(" ULO",_312_Table1,MATCH('312'!$V$16,_312_Table1_ColumnLookup,0),FALSE),
  IF(AND(VALUE(LEFT($A974,3))=312,LEFT($G974,10)="Unincepted",$B974="Q "),VLOOKUP(" ULO",_312_Table1,MATCH('312'!$X$16,_312_Table1_ColumnLookup,0),FALSE),
  IF(AND(VALUE(LEFT($A974,3))=312,LEFT($G974,10)="Unincepted"),VLOOKUP(" ULO",_312_Table1,MATCH(LEFT($B974,1),_312_Table1_ColumnLookup,0),FALSE),
  IF(AND(VALUE(LEFT($A974,3))=312,LEFT($G974,5)="Total",$B974="G "),VLOOKUP('312'!$F$80,_312_Table1,MATCH('312'!$N$16,_312_Table1_ColumnLookup,0),FALSE),
  IF(AND(VALUE(LEFT($A974,3))=312,LEFT($G974,5)="Total",$B974="O "),VLOOKUP('312'!$F$80,_312_Table1,MATCH('312'!$V$16,_312_Table1_ColumnLookup,0),FALSE),
  IF(AND(VALUE(LEFT($A974,3))=312,LEFT($G974,5)="Total",$B974="Q "),VLOOKUP('312'!$F$80,_312_Table1,MATCH('312'!$X$16,_312_Table1_ColumnLookup,0),FALSE),
  IF(AND(VALUE(LEFT($A974,3))=312,LEFT($G974,5)="Total"),VLOOKUP('312'!$F$80,_312_Table1,MATCH(LEFT($B974,1),_312_Table1_ColumnLookup,0),FALSE),
  IF(AND(VALUE(LEFT($A974,3))=312,LEN($I974)=4,$B974="G"),VLOOKUP($I974,_312_Table1,MATCH('312'!$N$16,_312_Table1_ColumnLookup,0),FALSE),
  IF(AND(VALUE(LEFT($A974,3))=312,LEN($I974)=4,$B974="O"),VLOOKUP($I974,_312_Table1,MATCH('312'!$V$16,_312_Table1_ColumnLookup,0),FALSE),
  IF(AND(VALUE(LEFT($A974,3))=312,LEN($I974)=4,$B974="Q"),VLOOKUP($I974,_312_Table1,MATCH('312'!$X$16,_312_Table1_ColumnLookup,0),FALSE),
  IF(AND(VALUE(LEFT($A974,3))=312,LEN($I974)=4),VLOOKUP($I974,_312_Table1,MATCH(LEFT($B974,1),_312_Table1_ColumnLookup,0),FALSE)
+N("312"),
  IF(VALUE(LEFT($A974,3))=313,VLOOKUP(VALUE(MID($B974,2,1)),_313_Table1,MATCH(MID($B974,1,1),_313_Table1_ColumnLookup,0),FALSE)
+N("313"),
  IF(AND(VALUE(LEFT($A974,3))=314,LEN($B974)=3),VLOOKUP(VALUE(MID($B974,2,2)),_314_Table1,MATCH(MID($B974,1,1),_314_Table1_ColumnLookup,0),FALSE),
  IF(VALUE(LEFT($A974,3))=314,VLOOKUP(VALUE(MID($B974,2,1)),_314_Table1,MATCH(MID($B974,1,1),_314_Table1_ColumnLookup,0),FALSE)
+N("314"),
""))))))))))))))))))))))))</f>
        <v>#N/A</v>
      </c>
      <c r="E974" s="238" t="e">
        <f>IF(AND(VALUE(LEFT($A974,3))=309,LEN($B974)=3),VLOOKUP(VALUE(MID($B974,2,2)),_309_Table2,MATCH(MID($B974,1,1),_309_Table2_ColumnLookup,0),FALSE),
  IF($C974="309 LCR SummaryA",OneYearSCR,IF($C974="309 LCR SummaryB",UltimateSCR,IF(VALUE(LEFT($A974,3))=309,VLOOKUP(VALUE(MID($B974,2,1)),_309_Table2,MATCH(MID($B974,1,1),_309_Table2_ColumnLookup,0),FALSE)
+N("309"),
  IF(VALUE(LEFT($A974,3))=310,VLOOKUP(VALUE(MID($B974,2,1)),_310_Table2,MATCH(MID($B974,1,1),_310_Table2_ColumnLookup,0),FALSE)
+N("310"),
  IF(AND(VALUE(LEFT($A974,3))=311,LEN($I974)=4),VLOOKUP($I974,_311_Table2,MATCH($B974,_311_Table2_ColumnLookup,0),FALSE),
  IF(AND(VALUE(LEFT($A974,3))=311,OR($B974="I2",$B974="J2",$B974="K2",$B974="L2")),VLOOKUP('311'!$G$58,_311_Table2,MATCH(MID($B974,1,1),_311_Table2_ColumnLookup,0),FALSE),
  IF(AND(VALUE(LEFT($A974,3))=311,RIGHT($B974,5)="Total"),VLOOKUP('311'!$G$59,_311_Table2,MATCH(MID($B974,1,1),_311_Table2_ColumnLookup,0),FALSE),
  IF(VALUE(LEFT($A974,3))=311,VLOOKUP(VALUE(MID($B974,2,1)),_311_Table2,MATCH(MID($B974,1,1),_311_Table2_ColumnLookup,0),FALSE)
+N("311"),
  IF(AND(VALUE(LEFT($A974,3))=312,LEFT($G974,10)="Unincepted",$B974="G "),VLOOKUP(" ULO",_312_Table2,MATCH('312'!$N$16,_312_Table2_ColumnLookup,0),FALSE),
  IF(AND(VALUE(LEFT($A974,3))=312,LEFT($G974,10)="Unincepted",$B974="O "),VLOOKUP(" ULO",_312_Table2,MATCH('312'!$V$16,_312_Table2_ColumnLookup,0),FALSE),
  IF(AND(VALUE(LEFT($A974,3))=312,LEFT($G974,10)="Unincepted",$B974="Q "),VLOOKUP(" ULO",_312_Table2,MATCH('312'!$X$16,_312_Table2_ColumnLookup,0),FALSE),
  IF(AND(VALUE(LEFT($A974,3))=312,LEFT($G974,10)="Unincepted"),VLOOKUP(" ULO",_312_Table2,MATCH(LEFT($B974,1),_312_Table2_ColumnLookup,0),FALSE),
  IF(AND(VALUE(LEFT($A974,3))=312,LEFT($G974,5)="Total",$B974="G "),VLOOKUP('312'!$F$80,_312_Table2,MATCH('312'!$N$16,_312_Table2_ColumnLookup,0),FALSE),
  IF(AND(VALUE(LEFT($A974,3))=312,LEFT($G974,5)="Total",$B974="O "),VLOOKUP('312'!$F$80,_312_Table2,MATCH('312'!$V$16,_312_Table2_ColumnLookup,0),FALSE),
  IF(AND(VALUE(LEFT($A974,3))=312,LEFT($G974,5)="Total",$B974="Q "),VLOOKUP('312'!$F$80,_312_Table2,MATCH('312'!$X$16,_312_Table2_ColumnLookup,0),FALSE),
  IF(AND(VALUE(LEFT($A974,3))=312,LEFT($G974,5)="Total"),VLOOKUP('312'!$F$80,_312_Table2,MATCH(LEFT($B974,1),_312_Table2_ColumnLookup,0),FALSE),
  IF(AND(VALUE(LEFT($A974,3))=312,LEN($I974)=4,$B974="G"),VLOOKUP($I974,_312_Table2,MATCH('312'!$N$16,_312_Table2_ColumnLookup,0),FALSE),
  IF(AND(VALUE(LEFT($A974,3))=312,LEN($I974)=4,$B974="O"),VLOOKUP($I974,_312_Table2,MATCH('312'!$V$16,_312_Table2_ColumnLookup,0),FALSE),
  IF(AND(VALUE(LEFT($A974,3))=312,LEN($I974)=4,$B974="Q"),VLOOKUP($I974,_312_Table2,MATCH('312'!$X$16,_312_Table2_ColumnLookup,0),FALSE),
  IF(AND(VALUE(LEFT($A974,3))=312,LEN($I974)=4),VLOOKUP($I974,_312_Table2,MATCH(LEFT($B974,1),_312_Table2_ColumnLookup,0),FALSE)
+N("312"),
  IF(VALUE(LEFT($A974,3))=313,VLOOKUP(VALUE(MID($B974,2,1)),_313_Table2,MATCH(MID($B974,1,1),_313_Table2_ColumnLookup,0),FALSE)
+N("313"),
  IF(AND(VALUE(LEFT($A974,3))=314,LEN($B974)=3),VLOOKUP(VALUE(MID($B974,2,2)),_314_Table2,MATCH(MID($B974,1,1),_314_Table2_ColumnLookup,0),FALSE),
  IF(VALUE(LEFT($A974,3))=314,VLOOKUP(VALUE(MID($B974,2,1)),_314_Table2,MATCH(MID($B974,1,1),_314_Table2_ColumnLookup,0),FALSE)
+N("314"),
""))))))))))))))))))))))))</f>
        <v>#N/A</v>
      </c>
      <c r="F974" s="238" t="e">
        <f>IF(AND(VALUE(LEFT($A974,3))=309,LEN($B974)=3),VLOOKUP(VALUE(MID($B974,2,2)),_309_Table3,MATCH(MID($B974,1,1),_309_Table3_ColumnLookup,0),FALSE),
  IF($C974="309 LCR SummaryA",OneYearSCR,IF($C974="309 LCR SummaryB",UltimateSCR,IF(VALUE(LEFT($A974,3))=309,VLOOKUP(VALUE(MID($B974,2,1)),_309_Table3,MATCH(MID($B974,1,1),_309_Table3_ColumnLookup,0),FALSE)
+N("309"),
  IF(VALUE(LEFT($A974,3))=310,VLOOKUP(VALUE(MID($B974,2,1)),_310_Table3,MATCH(MID($B974,1,1),_310_Table3_ColumnLookup,0),FALSE)
+N("310"),
  IF(AND(VALUE(LEFT($A974,3))=311,LEN($I974)=4),VLOOKUP($I974,_311_Table3,MATCH($B974,_311_Table3_ColumnLookup,0),FALSE),
  IF(AND(VALUE(LEFT($A974,3))=311,OR($B974="I2",$B974="J2",$B974="K2",$B974="L2")),VLOOKUP('311'!$G$58,_311_Table3,MATCH(MID($B974,1,1),_311_Table3_ColumnLookup,0),FALSE),
  IF(AND(VALUE(LEFT($A974,3))=311,RIGHT($B974,5)="Total"),VLOOKUP('311'!$G$59,_311_Table3,MATCH(MID($B974,1,1),_311_Table3_ColumnLookup,0),FALSE),
  IF(VALUE(LEFT($A974,3))=311,VLOOKUP(VALUE(MID($B974,2,1)),_311_Table3,MATCH(MID($B974,1,1),_311_Table3_ColumnLookup,0),FALSE)
+N("311"),
  IF(AND(VALUE(LEFT($A974,3))=312,LEFT($G974,10)="Unincepted",$B974="G "),VLOOKUP(" ULO",_312_Table3,MATCH('312'!$N$16,_312_Table3_ColumnLookup,0),FALSE),
  IF(AND(VALUE(LEFT($A974,3))=312,LEFT($G974,10)="Unincepted",$B974="O "),VLOOKUP(" ULO",_312_Table3,MATCH('312'!$V$16,_312_Table3_ColumnLookup,0),FALSE),
  IF(AND(VALUE(LEFT($A974,3))=312,LEFT($G974,10)="Unincepted",$B974="Q "),VLOOKUP(" ULO",_312_Table3,MATCH('312'!$X$16,_312_Table3_ColumnLookup,0),FALSE),
  IF(AND(VALUE(LEFT($A974,3))=312,LEFT($G974,10)="Unincepted"),VLOOKUP(" ULO",_312_Table3,MATCH(LEFT($B974,1),_312_Table3_ColumnLookup,0),FALSE),
  IF(AND(VALUE(LEFT($A974,3))=312,LEFT($G974,5)="Total",$B974="G "),VLOOKUP('312'!$F$80,_312_Table3,MATCH('312'!$N$16,_312_Table3_ColumnLookup,0),FALSE),
  IF(AND(VALUE(LEFT($A974,3))=312,LEFT($G974,5)="Total",$B974="O "),VLOOKUP('312'!$F$80,_312_Table3,MATCH('312'!$V$16,_312_Table3_ColumnLookup,0),FALSE),
  IF(AND(VALUE(LEFT($A974,3))=312,LEFT($G974,5)="Total",$B974="Q "),VLOOKUP('312'!$F$80,_312_Table3,MATCH('312'!$X$16,_312_Table3_ColumnLookup,0),FALSE),
  IF(AND(VALUE(LEFT($A974,3))=312,LEFT($G974,5)="Total"),VLOOKUP('312'!$F$80,_312_Table3,MATCH(LEFT($B974,1),_312_Table3_ColumnLookup,0),FALSE),
  IF(AND(VALUE(LEFT($A974,3))=312,LEN($I974)=4,$B974="G"),VLOOKUP($I974,_312_Table3,MATCH('312'!$N$16,_312_Table3_ColumnLookup,0),FALSE),
  IF(AND(VALUE(LEFT($A974,3))=312,LEN($I974)=4,$B974="O"),VLOOKUP($I974,_312_Table3,MATCH('312'!$V$16,_312_Table3_ColumnLookup,0),FALSE),
  IF(AND(VALUE(LEFT($A974,3))=312,LEN($I974)=4,$B974="Q"),VLOOKUP($I974,_312_Table3,MATCH('312'!$X$16,_312_Table3_ColumnLookup,0),FALSE),
  IF(AND(VALUE(LEFT($A974,3))=312,LEN($I974)=4),VLOOKUP($I974,_312_Table3,MATCH(LEFT($B974,1),_312_Table3_ColumnLookup,0),FALSE)
+N("312"),
  IF(VALUE(LEFT($A974,3))=313,VLOOKUP(VALUE(MID($B974,2,1)),_313_Table3,MATCH(MID($B974,1,1),_313_Table3_ColumnLookup,0),FALSE)
+N("313"),
  IF(AND(VALUE(LEFT($A974,3))=314,LEN($B974)=3),VLOOKUP(VALUE(MID($B974,2,2)),_314_Table3,MATCH(MID($B974,1,1),_314_Table3_ColumnLookup,0),FALSE),
  IF(VALUE(LEFT($A974,3))=314,VLOOKUP(VALUE(MID($B974,2,1)),_314_Table3,MATCH(MID($B974,1,1),_314_Table3_ColumnLookup,0),FALSE)
+N("314"),
""))))))))))))))))))))))))</f>
        <v>#N/A</v>
      </c>
      <c r="H974" s="321" t="str">
        <f>IFERROR(
IF(ISERROR($D974)=FALSE,$D974,IF(ISERROR($E974)=FALSE,$E974,IF(ISERROR($F974)=FALSE,$F974
+N("012 checkboxes"),
IF(
IF(OR(LEFT($A974,9)="Syndicate",LEFT($A974,12)="NewSyndicate"),VLOOKUP($A974,'012'!$J:$ZW,MATCH("Link to button",'012'!$J$1:$ZW$1,0),0)
+N("309 checkbox"),
IF($C974="309 LCR Summary0",VLOOKUP("Notes990",'309'!$P:$ZZ,MATCH("Link to button",'309'!$P$1:$ZZ$1,0),0)
+N("313 checkboxes"),
IF($C974="313 Financial Information0LcmVsScr",IF($C974="309 LCR Summary0",VLOOKUP("LcmVsScr",'309'!$N:$ZZ,MATCH("Link to button",'309'!$N$1:$ZZ$1,0),0),
IF($C974="313 Financial Information0LcrDocAttached",IF($C974="309 LCR Summary0",VLOOKUP("LcrDocAttached",'309'!$N:$ZZ,MATCH("Link to button",'309'!$N$1:$ZZ$1,0),
0)))))))=1,TRUE,FALSE)
))),"")</f>
        <v/>
      </c>
    </row>
    <row r="975" spans="1:8">
      <c r="A975" s="237" t="e">
        <f>VLOOKUP($G975,CSVLookups!$B:$R,MATCH(A$1,CSVLookups!$B$1:$R$1,0),FALSE)</f>
        <v>#N/A</v>
      </c>
      <c r="B975" s="237" t="e">
        <f>VLOOKUP($G975,CSVLookups!$B:$R,MATCH(B$1,CSVLookups!$B$1:$R$1,0),FALSE)</f>
        <v>#N/A</v>
      </c>
      <c r="C975" s="238" t="e">
        <f t="shared" si="15"/>
        <v>#N/A</v>
      </c>
      <c r="D975" s="238" t="e">
        <f>IF(AND(VALUE(LEFT($A975,3))=309,LEN($B975)=3),VLOOKUP(VALUE(MID($B975,2,2)),_309_Table1,MATCH(MID($B975,1,1),_309_Table1_ColumnLookup,0),FALSE),
  IF($C975="309 LCR SummaryA",OneYearSCR,IF($C975="309 LCR SummaryB",UltimateSCR,IF(VALUE(LEFT($A975,3))=309,VLOOKUP(VALUE(MID($B975,2,1)),_309_Table1,MATCH(MID($B975,1,1),_309_Table1_ColumnLookup,0),FALSE)
+N("309"),
  IF(VALUE(LEFT($A975,3))=310,VLOOKUP(VALUE(MID($B975,2,1)),_310_Table1,MATCH(MID($B975,1,1),_310_Table1_ColumnLookup,0),FALSE)
+N("310"),
  IF(AND(VALUE(LEFT($A975,3))=311,LEN($I975)=4),VLOOKUP($I975,_311_Table1,MATCH($B975,_311_Table1_ColumnLookup,0),FALSE),
  IF(AND(VALUE(LEFT($A975,3))=311,OR($B975="I2",$B975="J2",$B975="K2",$B975="L2")),VLOOKUP('311'!$G$58,_311_Table1,MATCH(MID($B975,1,1),_311_Table1_ColumnLookup,0),FALSE),
  IF(AND(VALUE(LEFT($A975,3))=311,RIGHT($B975,5)="Total"),VLOOKUP('311'!$G$59,_311_Table1,MATCH(MID($B975,1,1),_311_Table1_ColumnLookup,0),FALSE),
  IF(VALUE(LEFT($A975,3))=311,VLOOKUP(VALUE(MID($B975,2,1)),_311_Table1,MATCH(MID($B975,1,1),_311_Table1_ColumnLookup,0),FALSE)
+N("311"),
  IF(AND(VALUE(LEFT($A975,3))=312,LEFT($G975,10)="Unincepted",$B975="G "),VLOOKUP(" ULO",_312_Table1,MATCH('312'!$N$16,_312_Table1_ColumnLookup,0),FALSE),
  IF(AND(VALUE(LEFT($A975,3))=312,LEFT($G975,10)="Unincepted",$B975="O "),VLOOKUP(" ULO",_312_Table1,MATCH('312'!$V$16,_312_Table1_ColumnLookup,0),FALSE),
  IF(AND(VALUE(LEFT($A975,3))=312,LEFT($G975,10)="Unincepted",$B975="Q "),VLOOKUP(" ULO",_312_Table1,MATCH('312'!$X$16,_312_Table1_ColumnLookup,0),FALSE),
  IF(AND(VALUE(LEFT($A975,3))=312,LEFT($G975,10)="Unincepted"),VLOOKUP(" ULO",_312_Table1,MATCH(LEFT($B975,1),_312_Table1_ColumnLookup,0),FALSE),
  IF(AND(VALUE(LEFT($A975,3))=312,LEFT($G975,5)="Total",$B975="G "),VLOOKUP('312'!$F$80,_312_Table1,MATCH('312'!$N$16,_312_Table1_ColumnLookup,0),FALSE),
  IF(AND(VALUE(LEFT($A975,3))=312,LEFT($G975,5)="Total",$B975="O "),VLOOKUP('312'!$F$80,_312_Table1,MATCH('312'!$V$16,_312_Table1_ColumnLookup,0),FALSE),
  IF(AND(VALUE(LEFT($A975,3))=312,LEFT($G975,5)="Total",$B975="Q "),VLOOKUP('312'!$F$80,_312_Table1,MATCH('312'!$X$16,_312_Table1_ColumnLookup,0),FALSE),
  IF(AND(VALUE(LEFT($A975,3))=312,LEFT($G975,5)="Total"),VLOOKUP('312'!$F$80,_312_Table1,MATCH(LEFT($B975,1),_312_Table1_ColumnLookup,0),FALSE),
  IF(AND(VALUE(LEFT($A975,3))=312,LEN($I975)=4,$B975="G"),VLOOKUP($I975,_312_Table1,MATCH('312'!$N$16,_312_Table1_ColumnLookup,0),FALSE),
  IF(AND(VALUE(LEFT($A975,3))=312,LEN($I975)=4,$B975="O"),VLOOKUP($I975,_312_Table1,MATCH('312'!$V$16,_312_Table1_ColumnLookup,0),FALSE),
  IF(AND(VALUE(LEFT($A975,3))=312,LEN($I975)=4,$B975="Q"),VLOOKUP($I975,_312_Table1,MATCH('312'!$X$16,_312_Table1_ColumnLookup,0),FALSE),
  IF(AND(VALUE(LEFT($A975,3))=312,LEN($I975)=4),VLOOKUP($I975,_312_Table1,MATCH(LEFT($B975,1),_312_Table1_ColumnLookup,0),FALSE)
+N("312"),
  IF(VALUE(LEFT($A975,3))=313,VLOOKUP(VALUE(MID($B975,2,1)),_313_Table1,MATCH(MID($B975,1,1),_313_Table1_ColumnLookup,0),FALSE)
+N("313"),
  IF(AND(VALUE(LEFT($A975,3))=314,LEN($B975)=3),VLOOKUP(VALUE(MID($B975,2,2)),_314_Table1,MATCH(MID($B975,1,1),_314_Table1_ColumnLookup,0),FALSE),
  IF(VALUE(LEFT($A975,3))=314,VLOOKUP(VALUE(MID($B975,2,1)),_314_Table1,MATCH(MID($B975,1,1),_314_Table1_ColumnLookup,0),FALSE)
+N("314"),
""))))))))))))))))))))))))</f>
        <v>#N/A</v>
      </c>
      <c r="E975" s="238" t="e">
        <f>IF(AND(VALUE(LEFT($A975,3))=309,LEN($B975)=3),VLOOKUP(VALUE(MID($B975,2,2)),_309_Table2,MATCH(MID($B975,1,1),_309_Table2_ColumnLookup,0),FALSE),
  IF($C975="309 LCR SummaryA",OneYearSCR,IF($C975="309 LCR SummaryB",UltimateSCR,IF(VALUE(LEFT($A975,3))=309,VLOOKUP(VALUE(MID($B975,2,1)),_309_Table2,MATCH(MID($B975,1,1),_309_Table2_ColumnLookup,0),FALSE)
+N("309"),
  IF(VALUE(LEFT($A975,3))=310,VLOOKUP(VALUE(MID($B975,2,1)),_310_Table2,MATCH(MID($B975,1,1),_310_Table2_ColumnLookup,0),FALSE)
+N("310"),
  IF(AND(VALUE(LEFT($A975,3))=311,LEN($I975)=4),VLOOKUP($I975,_311_Table2,MATCH($B975,_311_Table2_ColumnLookup,0),FALSE),
  IF(AND(VALUE(LEFT($A975,3))=311,OR($B975="I2",$B975="J2",$B975="K2",$B975="L2")),VLOOKUP('311'!$G$58,_311_Table2,MATCH(MID($B975,1,1),_311_Table2_ColumnLookup,0),FALSE),
  IF(AND(VALUE(LEFT($A975,3))=311,RIGHT($B975,5)="Total"),VLOOKUP('311'!$G$59,_311_Table2,MATCH(MID($B975,1,1),_311_Table2_ColumnLookup,0),FALSE),
  IF(VALUE(LEFT($A975,3))=311,VLOOKUP(VALUE(MID($B975,2,1)),_311_Table2,MATCH(MID($B975,1,1),_311_Table2_ColumnLookup,0),FALSE)
+N("311"),
  IF(AND(VALUE(LEFT($A975,3))=312,LEFT($G975,10)="Unincepted",$B975="G "),VLOOKUP(" ULO",_312_Table2,MATCH('312'!$N$16,_312_Table2_ColumnLookup,0),FALSE),
  IF(AND(VALUE(LEFT($A975,3))=312,LEFT($G975,10)="Unincepted",$B975="O "),VLOOKUP(" ULO",_312_Table2,MATCH('312'!$V$16,_312_Table2_ColumnLookup,0),FALSE),
  IF(AND(VALUE(LEFT($A975,3))=312,LEFT($G975,10)="Unincepted",$B975="Q "),VLOOKUP(" ULO",_312_Table2,MATCH('312'!$X$16,_312_Table2_ColumnLookup,0),FALSE),
  IF(AND(VALUE(LEFT($A975,3))=312,LEFT($G975,10)="Unincepted"),VLOOKUP(" ULO",_312_Table2,MATCH(LEFT($B975,1),_312_Table2_ColumnLookup,0),FALSE),
  IF(AND(VALUE(LEFT($A975,3))=312,LEFT($G975,5)="Total",$B975="G "),VLOOKUP('312'!$F$80,_312_Table2,MATCH('312'!$N$16,_312_Table2_ColumnLookup,0),FALSE),
  IF(AND(VALUE(LEFT($A975,3))=312,LEFT($G975,5)="Total",$B975="O "),VLOOKUP('312'!$F$80,_312_Table2,MATCH('312'!$V$16,_312_Table2_ColumnLookup,0),FALSE),
  IF(AND(VALUE(LEFT($A975,3))=312,LEFT($G975,5)="Total",$B975="Q "),VLOOKUP('312'!$F$80,_312_Table2,MATCH('312'!$X$16,_312_Table2_ColumnLookup,0),FALSE),
  IF(AND(VALUE(LEFT($A975,3))=312,LEFT($G975,5)="Total"),VLOOKUP('312'!$F$80,_312_Table2,MATCH(LEFT($B975,1),_312_Table2_ColumnLookup,0),FALSE),
  IF(AND(VALUE(LEFT($A975,3))=312,LEN($I975)=4,$B975="G"),VLOOKUP($I975,_312_Table2,MATCH('312'!$N$16,_312_Table2_ColumnLookup,0),FALSE),
  IF(AND(VALUE(LEFT($A975,3))=312,LEN($I975)=4,$B975="O"),VLOOKUP($I975,_312_Table2,MATCH('312'!$V$16,_312_Table2_ColumnLookup,0),FALSE),
  IF(AND(VALUE(LEFT($A975,3))=312,LEN($I975)=4,$B975="Q"),VLOOKUP($I975,_312_Table2,MATCH('312'!$X$16,_312_Table2_ColumnLookup,0),FALSE),
  IF(AND(VALUE(LEFT($A975,3))=312,LEN($I975)=4),VLOOKUP($I975,_312_Table2,MATCH(LEFT($B975,1),_312_Table2_ColumnLookup,0),FALSE)
+N("312"),
  IF(VALUE(LEFT($A975,3))=313,VLOOKUP(VALUE(MID($B975,2,1)),_313_Table2,MATCH(MID($B975,1,1),_313_Table2_ColumnLookup,0),FALSE)
+N("313"),
  IF(AND(VALUE(LEFT($A975,3))=314,LEN($B975)=3),VLOOKUP(VALUE(MID($B975,2,2)),_314_Table2,MATCH(MID($B975,1,1),_314_Table2_ColumnLookup,0),FALSE),
  IF(VALUE(LEFT($A975,3))=314,VLOOKUP(VALUE(MID($B975,2,1)),_314_Table2,MATCH(MID($B975,1,1),_314_Table2_ColumnLookup,0),FALSE)
+N("314"),
""))))))))))))))))))))))))</f>
        <v>#N/A</v>
      </c>
      <c r="F975" s="238" t="e">
        <f>IF(AND(VALUE(LEFT($A975,3))=309,LEN($B975)=3),VLOOKUP(VALUE(MID($B975,2,2)),_309_Table3,MATCH(MID($B975,1,1),_309_Table3_ColumnLookup,0),FALSE),
  IF($C975="309 LCR SummaryA",OneYearSCR,IF($C975="309 LCR SummaryB",UltimateSCR,IF(VALUE(LEFT($A975,3))=309,VLOOKUP(VALUE(MID($B975,2,1)),_309_Table3,MATCH(MID($B975,1,1),_309_Table3_ColumnLookup,0),FALSE)
+N("309"),
  IF(VALUE(LEFT($A975,3))=310,VLOOKUP(VALUE(MID($B975,2,1)),_310_Table3,MATCH(MID($B975,1,1),_310_Table3_ColumnLookup,0),FALSE)
+N("310"),
  IF(AND(VALUE(LEFT($A975,3))=311,LEN($I975)=4),VLOOKUP($I975,_311_Table3,MATCH($B975,_311_Table3_ColumnLookup,0),FALSE),
  IF(AND(VALUE(LEFT($A975,3))=311,OR($B975="I2",$B975="J2",$B975="K2",$B975="L2")),VLOOKUP('311'!$G$58,_311_Table3,MATCH(MID($B975,1,1),_311_Table3_ColumnLookup,0),FALSE),
  IF(AND(VALUE(LEFT($A975,3))=311,RIGHT($B975,5)="Total"),VLOOKUP('311'!$G$59,_311_Table3,MATCH(MID($B975,1,1),_311_Table3_ColumnLookup,0),FALSE),
  IF(VALUE(LEFT($A975,3))=311,VLOOKUP(VALUE(MID($B975,2,1)),_311_Table3,MATCH(MID($B975,1,1),_311_Table3_ColumnLookup,0),FALSE)
+N("311"),
  IF(AND(VALUE(LEFT($A975,3))=312,LEFT($G975,10)="Unincepted",$B975="G "),VLOOKUP(" ULO",_312_Table3,MATCH('312'!$N$16,_312_Table3_ColumnLookup,0),FALSE),
  IF(AND(VALUE(LEFT($A975,3))=312,LEFT($G975,10)="Unincepted",$B975="O "),VLOOKUP(" ULO",_312_Table3,MATCH('312'!$V$16,_312_Table3_ColumnLookup,0),FALSE),
  IF(AND(VALUE(LEFT($A975,3))=312,LEFT($G975,10)="Unincepted",$B975="Q "),VLOOKUP(" ULO",_312_Table3,MATCH('312'!$X$16,_312_Table3_ColumnLookup,0),FALSE),
  IF(AND(VALUE(LEFT($A975,3))=312,LEFT($G975,10)="Unincepted"),VLOOKUP(" ULO",_312_Table3,MATCH(LEFT($B975,1),_312_Table3_ColumnLookup,0),FALSE),
  IF(AND(VALUE(LEFT($A975,3))=312,LEFT($G975,5)="Total",$B975="G "),VLOOKUP('312'!$F$80,_312_Table3,MATCH('312'!$N$16,_312_Table3_ColumnLookup,0),FALSE),
  IF(AND(VALUE(LEFT($A975,3))=312,LEFT($G975,5)="Total",$B975="O "),VLOOKUP('312'!$F$80,_312_Table3,MATCH('312'!$V$16,_312_Table3_ColumnLookup,0),FALSE),
  IF(AND(VALUE(LEFT($A975,3))=312,LEFT($G975,5)="Total",$B975="Q "),VLOOKUP('312'!$F$80,_312_Table3,MATCH('312'!$X$16,_312_Table3_ColumnLookup,0),FALSE),
  IF(AND(VALUE(LEFT($A975,3))=312,LEFT($G975,5)="Total"),VLOOKUP('312'!$F$80,_312_Table3,MATCH(LEFT($B975,1),_312_Table3_ColumnLookup,0),FALSE),
  IF(AND(VALUE(LEFT($A975,3))=312,LEN($I975)=4,$B975="G"),VLOOKUP($I975,_312_Table3,MATCH('312'!$N$16,_312_Table3_ColumnLookup,0),FALSE),
  IF(AND(VALUE(LEFT($A975,3))=312,LEN($I975)=4,$B975="O"),VLOOKUP($I975,_312_Table3,MATCH('312'!$V$16,_312_Table3_ColumnLookup,0),FALSE),
  IF(AND(VALUE(LEFT($A975,3))=312,LEN($I975)=4,$B975="Q"),VLOOKUP($I975,_312_Table3,MATCH('312'!$X$16,_312_Table3_ColumnLookup,0),FALSE),
  IF(AND(VALUE(LEFT($A975,3))=312,LEN($I975)=4),VLOOKUP($I975,_312_Table3,MATCH(LEFT($B975,1),_312_Table3_ColumnLookup,0),FALSE)
+N("312"),
  IF(VALUE(LEFT($A975,3))=313,VLOOKUP(VALUE(MID($B975,2,1)),_313_Table3,MATCH(MID($B975,1,1),_313_Table3_ColumnLookup,0),FALSE)
+N("313"),
  IF(AND(VALUE(LEFT($A975,3))=314,LEN($B975)=3),VLOOKUP(VALUE(MID($B975,2,2)),_314_Table3,MATCH(MID($B975,1,1),_314_Table3_ColumnLookup,0),FALSE),
  IF(VALUE(LEFT($A975,3))=314,VLOOKUP(VALUE(MID($B975,2,1)),_314_Table3,MATCH(MID($B975,1,1),_314_Table3_ColumnLookup,0),FALSE)
+N("314"),
""))))))))))))))))))))))))</f>
        <v>#N/A</v>
      </c>
      <c r="H975" s="321" t="str">
        <f>IFERROR(
IF(ISERROR($D975)=FALSE,$D975,IF(ISERROR($E975)=FALSE,$E975,IF(ISERROR($F975)=FALSE,$F975
+N("012 checkboxes"),
IF(
IF(OR(LEFT($A975,9)="Syndicate",LEFT($A975,12)="NewSyndicate"),VLOOKUP($A975,'012'!$J:$ZW,MATCH("Link to button",'012'!$J$1:$ZW$1,0),0)
+N("309 checkbox"),
IF($C975="309 LCR Summary0",VLOOKUP("Notes990",'309'!$P:$ZZ,MATCH("Link to button",'309'!$P$1:$ZZ$1,0),0)
+N("313 checkboxes"),
IF($C975="313 Financial Information0LcmVsScr",IF($C975="309 LCR Summary0",VLOOKUP("LcmVsScr",'309'!$N:$ZZ,MATCH("Link to button",'309'!$N$1:$ZZ$1,0),0),
IF($C975="313 Financial Information0LcrDocAttached",IF($C975="309 LCR Summary0",VLOOKUP("LcrDocAttached",'309'!$N:$ZZ,MATCH("Link to button",'309'!$N$1:$ZZ$1,0),
0)))))))=1,TRUE,FALSE)
))),"")</f>
        <v/>
      </c>
    </row>
    <row r="976" spans="1:8">
      <c r="A976" s="237" t="e">
        <f>VLOOKUP($G976,CSVLookups!$B:$R,MATCH(A$1,CSVLookups!$B$1:$R$1,0),FALSE)</f>
        <v>#N/A</v>
      </c>
      <c r="B976" s="237" t="e">
        <f>VLOOKUP($G976,CSVLookups!$B:$R,MATCH(B$1,CSVLookups!$B$1:$R$1,0),FALSE)</f>
        <v>#N/A</v>
      </c>
      <c r="C976" s="238" t="e">
        <f t="shared" si="15"/>
        <v>#N/A</v>
      </c>
      <c r="D976" s="238" t="e">
        <f>IF(AND(VALUE(LEFT($A976,3))=309,LEN($B976)=3),VLOOKUP(VALUE(MID($B976,2,2)),_309_Table1,MATCH(MID($B976,1,1),_309_Table1_ColumnLookup,0),FALSE),
  IF($C976="309 LCR SummaryA",OneYearSCR,IF($C976="309 LCR SummaryB",UltimateSCR,IF(VALUE(LEFT($A976,3))=309,VLOOKUP(VALUE(MID($B976,2,1)),_309_Table1,MATCH(MID($B976,1,1),_309_Table1_ColumnLookup,0),FALSE)
+N("309"),
  IF(VALUE(LEFT($A976,3))=310,VLOOKUP(VALUE(MID($B976,2,1)),_310_Table1,MATCH(MID($B976,1,1),_310_Table1_ColumnLookup,0),FALSE)
+N("310"),
  IF(AND(VALUE(LEFT($A976,3))=311,LEN($I976)=4),VLOOKUP($I976,_311_Table1,MATCH($B976,_311_Table1_ColumnLookup,0),FALSE),
  IF(AND(VALUE(LEFT($A976,3))=311,OR($B976="I2",$B976="J2",$B976="K2",$B976="L2")),VLOOKUP('311'!$G$58,_311_Table1,MATCH(MID($B976,1,1),_311_Table1_ColumnLookup,0),FALSE),
  IF(AND(VALUE(LEFT($A976,3))=311,RIGHT($B976,5)="Total"),VLOOKUP('311'!$G$59,_311_Table1,MATCH(MID($B976,1,1),_311_Table1_ColumnLookup,0),FALSE),
  IF(VALUE(LEFT($A976,3))=311,VLOOKUP(VALUE(MID($B976,2,1)),_311_Table1,MATCH(MID($B976,1,1),_311_Table1_ColumnLookup,0),FALSE)
+N("311"),
  IF(AND(VALUE(LEFT($A976,3))=312,LEFT($G976,10)="Unincepted",$B976="G "),VLOOKUP(" ULO",_312_Table1,MATCH('312'!$N$16,_312_Table1_ColumnLookup,0),FALSE),
  IF(AND(VALUE(LEFT($A976,3))=312,LEFT($G976,10)="Unincepted",$B976="O "),VLOOKUP(" ULO",_312_Table1,MATCH('312'!$V$16,_312_Table1_ColumnLookup,0),FALSE),
  IF(AND(VALUE(LEFT($A976,3))=312,LEFT($G976,10)="Unincepted",$B976="Q "),VLOOKUP(" ULO",_312_Table1,MATCH('312'!$X$16,_312_Table1_ColumnLookup,0),FALSE),
  IF(AND(VALUE(LEFT($A976,3))=312,LEFT($G976,10)="Unincepted"),VLOOKUP(" ULO",_312_Table1,MATCH(LEFT($B976,1),_312_Table1_ColumnLookup,0),FALSE),
  IF(AND(VALUE(LEFT($A976,3))=312,LEFT($G976,5)="Total",$B976="G "),VLOOKUP('312'!$F$80,_312_Table1,MATCH('312'!$N$16,_312_Table1_ColumnLookup,0),FALSE),
  IF(AND(VALUE(LEFT($A976,3))=312,LEFT($G976,5)="Total",$B976="O "),VLOOKUP('312'!$F$80,_312_Table1,MATCH('312'!$V$16,_312_Table1_ColumnLookup,0),FALSE),
  IF(AND(VALUE(LEFT($A976,3))=312,LEFT($G976,5)="Total",$B976="Q "),VLOOKUP('312'!$F$80,_312_Table1,MATCH('312'!$X$16,_312_Table1_ColumnLookup,0),FALSE),
  IF(AND(VALUE(LEFT($A976,3))=312,LEFT($G976,5)="Total"),VLOOKUP('312'!$F$80,_312_Table1,MATCH(LEFT($B976,1),_312_Table1_ColumnLookup,0),FALSE),
  IF(AND(VALUE(LEFT($A976,3))=312,LEN($I976)=4,$B976="G"),VLOOKUP($I976,_312_Table1,MATCH('312'!$N$16,_312_Table1_ColumnLookup,0),FALSE),
  IF(AND(VALUE(LEFT($A976,3))=312,LEN($I976)=4,$B976="O"),VLOOKUP($I976,_312_Table1,MATCH('312'!$V$16,_312_Table1_ColumnLookup,0),FALSE),
  IF(AND(VALUE(LEFT($A976,3))=312,LEN($I976)=4,$B976="Q"),VLOOKUP($I976,_312_Table1,MATCH('312'!$X$16,_312_Table1_ColumnLookup,0),FALSE),
  IF(AND(VALUE(LEFT($A976,3))=312,LEN($I976)=4),VLOOKUP($I976,_312_Table1,MATCH(LEFT($B976,1),_312_Table1_ColumnLookup,0),FALSE)
+N("312"),
  IF(VALUE(LEFT($A976,3))=313,VLOOKUP(VALUE(MID($B976,2,1)),_313_Table1,MATCH(MID($B976,1,1),_313_Table1_ColumnLookup,0),FALSE)
+N("313"),
  IF(AND(VALUE(LEFT($A976,3))=314,LEN($B976)=3),VLOOKUP(VALUE(MID($B976,2,2)),_314_Table1,MATCH(MID($B976,1,1),_314_Table1_ColumnLookup,0),FALSE),
  IF(VALUE(LEFT($A976,3))=314,VLOOKUP(VALUE(MID($B976,2,1)),_314_Table1,MATCH(MID($B976,1,1),_314_Table1_ColumnLookup,0),FALSE)
+N("314"),
""))))))))))))))))))))))))</f>
        <v>#N/A</v>
      </c>
      <c r="E976" s="238" t="e">
        <f>IF(AND(VALUE(LEFT($A976,3))=309,LEN($B976)=3),VLOOKUP(VALUE(MID($B976,2,2)),_309_Table2,MATCH(MID($B976,1,1),_309_Table2_ColumnLookup,0),FALSE),
  IF($C976="309 LCR SummaryA",OneYearSCR,IF($C976="309 LCR SummaryB",UltimateSCR,IF(VALUE(LEFT($A976,3))=309,VLOOKUP(VALUE(MID($B976,2,1)),_309_Table2,MATCH(MID($B976,1,1),_309_Table2_ColumnLookup,0),FALSE)
+N("309"),
  IF(VALUE(LEFT($A976,3))=310,VLOOKUP(VALUE(MID($B976,2,1)),_310_Table2,MATCH(MID($B976,1,1),_310_Table2_ColumnLookup,0),FALSE)
+N("310"),
  IF(AND(VALUE(LEFT($A976,3))=311,LEN($I976)=4),VLOOKUP($I976,_311_Table2,MATCH($B976,_311_Table2_ColumnLookup,0),FALSE),
  IF(AND(VALUE(LEFT($A976,3))=311,OR($B976="I2",$B976="J2",$B976="K2",$B976="L2")),VLOOKUP('311'!$G$58,_311_Table2,MATCH(MID($B976,1,1),_311_Table2_ColumnLookup,0),FALSE),
  IF(AND(VALUE(LEFT($A976,3))=311,RIGHT($B976,5)="Total"),VLOOKUP('311'!$G$59,_311_Table2,MATCH(MID($B976,1,1),_311_Table2_ColumnLookup,0),FALSE),
  IF(VALUE(LEFT($A976,3))=311,VLOOKUP(VALUE(MID($B976,2,1)),_311_Table2,MATCH(MID($B976,1,1),_311_Table2_ColumnLookup,0),FALSE)
+N("311"),
  IF(AND(VALUE(LEFT($A976,3))=312,LEFT($G976,10)="Unincepted",$B976="G "),VLOOKUP(" ULO",_312_Table2,MATCH('312'!$N$16,_312_Table2_ColumnLookup,0),FALSE),
  IF(AND(VALUE(LEFT($A976,3))=312,LEFT($G976,10)="Unincepted",$B976="O "),VLOOKUP(" ULO",_312_Table2,MATCH('312'!$V$16,_312_Table2_ColumnLookup,0),FALSE),
  IF(AND(VALUE(LEFT($A976,3))=312,LEFT($G976,10)="Unincepted",$B976="Q "),VLOOKUP(" ULO",_312_Table2,MATCH('312'!$X$16,_312_Table2_ColumnLookup,0),FALSE),
  IF(AND(VALUE(LEFT($A976,3))=312,LEFT($G976,10)="Unincepted"),VLOOKUP(" ULO",_312_Table2,MATCH(LEFT($B976,1),_312_Table2_ColumnLookup,0),FALSE),
  IF(AND(VALUE(LEFT($A976,3))=312,LEFT($G976,5)="Total",$B976="G "),VLOOKUP('312'!$F$80,_312_Table2,MATCH('312'!$N$16,_312_Table2_ColumnLookup,0),FALSE),
  IF(AND(VALUE(LEFT($A976,3))=312,LEFT($G976,5)="Total",$B976="O "),VLOOKUP('312'!$F$80,_312_Table2,MATCH('312'!$V$16,_312_Table2_ColumnLookup,0),FALSE),
  IF(AND(VALUE(LEFT($A976,3))=312,LEFT($G976,5)="Total",$B976="Q "),VLOOKUP('312'!$F$80,_312_Table2,MATCH('312'!$X$16,_312_Table2_ColumnLookup,0),FALSE),
  IF(AND(VALUE(LEFT($A976,3))=312,LEFT($G976,5)="Total"),VLOOKUP('312'!$F$80,_312_Table2,MATCH(LEFT($B976,1),_312_Table2_ColumnLookup,0),FALSE),
  IF(AND(VALUE(LEFT($A976,3))=312,LEN($I976)=4,$B976="G"),VLOOKUP($I976,_312_Table2,MATCH('312'!$N$16,_312_Table2_ColumnLookup,0),FALSE),
  IF(AND(VALUE(LEFT($A976,3))=312,LEN($I976)=4,$B976="O"),VLOOKUP($I976,_312_Table2,MATCH('312'!$V$16,_312_Table2_ColumnLookup,0),FALSE),
  IF(AND(VALUE(LEFT($A976,3))=312,LEN($I976)=4,$B976="Q"),VLOOKUP($I976,_312_Table2,MATCH('312'!$X$16,_312_Table2_ColumnLookup,0),FALSE),
  IF(AND(VALUE(LEFT($A976,3))=312,LEN($I976)=4),VLOOKUP($I976,_312_Table2,MATCH(LEFT($B976,1),_312_Table2_ColumnLookup,0),FALSE)
+N("312"),
  IF(VALUE(LEFT($A976,3))=313,VLOOKUP(VALUE(MID($B976,2,1)),_313_Table2,MATCH(MID($B976,1,1),_313_Table2_ColumnLookup,0),FALSE)
+N("313"),
  IF(AND(VALUE(LEFT($A976,3))=314,LEN($B976)=3),VLOOKUP(VALUE(MID($B976,2,2)),_314_Table2,MATCH(MID($B976,1,1),_314_Table2_ColumnLookup,0),FALSE),
  IF(VALUE(LEFT($A976,3))=314,VLOOKUP(VALUE(MID($B976,2,1)),_314_Table2,MATCH(MID($B976,1,1),_314_Table2_ColumnLookup,0),FALSE)
+N("314"),
""))))))))))))))))))))))))</f>
        <v>#N/A</v>
      </c>
      <c r="F976" s="238" t="e">
        <f>IF(AND(VALUE(LEFT($A976,3))=309,LEN($B976)=3),VLOOKUP(VALUE(MID($B976,2,2)),_309_Table3,MATCH(MID($B976,1,1),_309_Table3_ColumnLookup,0),FALSE),
  IF($C976="309 LCR SummaryA",OneYearSCR,IF($C976="309 LCR SummaryB",UltimateSCR,IF(VALUE(LEFT($A976,3))=309,VLOOKUP(VALUE(MID($B976,2,1)),_309_Table3,MATCH(MID($B976,1,1),_309_Table3_ColumnLookup,0),FALSE)
+N("309"),
  IF(VALUE(LEFT($A976,3))=310,VLOOKUP(VALUE(MID($B976,2,1)),_310_Table3,MATCH(MID($B976,1,1),_310_Table3_ColumnLookup,0),FALSE)
+N("310"),
  IF(AND(VALUE(LEFT($A976,3))=311,LEN($I976)=4),VLOOKUP($I976,_311_Table3,MATCH($B976,_311_Table3_ColumnLookup,0),FALSE),
  IF(AND(VALUE(LEFT($A976,3))=311,OR($B976="I2",$B976="J2",$B976="K2",$B976="L2")),VLOOKUP('311'!$G$58,_311_Table3,MATCH(MID($B976,1,1),_311_Table3_ColumnLookup,0),FALSE),
  IF(AND(VALUE(LEFT($A976,3))=311,RIGHT($B976,5)="Total"),VLOOKUP('311'!$G$59,_311_Table3,MATCH(MID($B976,1,1),_311_Table3_ColumnLookup,0),FALSE),
  IF(VALUE(LEFT($A976,3))=311,VLOOKUP(VALUE(MID($B976,2,1)),_311_Table3,MATCH(MID($B976,1,1),_311_Table3_ColumnLookup,0),FALSE)
+N("311"),
  IF(AND(VALUE(LEFT($A976,3))=312,LEFT($G976,10)="Unincepted",$B976="G "),VLOOKUP(" ULO",_312_Table3,MATCH('312'!$N$16,_312_Table3_ColumnLookup,0),FALSE),
  IF(AND(VALUE(LEFT($A976,3))=312,LEFT($G976,10)="Unincepted",$B976="O "),VLOOKUP(" ULO",_312_Table3,MATCH('312'!$V$16,_312_Table3_ColumnLookup,0),FALSE),
  IF(AND(VALUE(LEFT($A976,3))=312,LEFT($G976,10)="Unincepted",$B976="Q "),VLOOKUP(" ULO",_312_Table3,MATCH('312'!$X$16,_312_Table3_ColumnLookup,0),FALSE),
  IF(AND(VALUE(LEFT($A976,3))=312,LEFT($G976,10)="Unincepted"),VLOOKUP(" ULO",_312_Table3,MATCH(LEFT($B976,1),_312_Table3_ColumnLookup,0),FALSE),
  IF(AND(VALUE(LEFT($A976,3))=312,LEFT($G976,5)="Total",$B976="G "),VLOOKUP('312'!$F$80,_312_Table3,MATCH('312'!$N$16,_312_Table3_ColumnLookup,0),FALSE),
  IF(AND(VALUE(LEFT($A976,3))=312,LEFT($G976,5)="Total",$B976="O "),VLOOKUP('312'!$F$80,_312_Table3,MATCH('312'!$V$16,_312_Table3_ColumnLookup,0),FALSE),
  IF(AND(VALUE(LEFT($A976,3))=312,LEFT($G976,5)="Total",$B976="Q "),VLOOKUP('312'!$F$80,_312_Table3,MATCH('312'!$X$16,_312_Table3_ColumnLookup,0),FALSE),
  IF(AND(VALUE(LEFT($A976,3))=312,LEFT($G976,5)="Total"),VLOOKUP('312'!$F$80,_312_Table3,MATCH(LEFT($B976,1),_312_Table3_ColumnLookup,0),FALSE),
  IF(AND(VALUE(LEFT($A976,3))=312,LEN($I976)=4,$B976="G"),VLOOKUP($I976,_312_Table3,MATCH('312'!$N$16,_312_Table3_ColumnLookup,0),FALSE),
  IF(AND(VALUE(LEFT($A976,3))=312,LEN($I976)=4,$B976="O"),VLOOKUP($I976,_312_Table3,MATCH('312'!$V$16,_312_Table3_ColumnLookup,0),FALSE),
  IF(AND(VALUE(LEFT($A976,3))=312,LEN($I976)=4,$B976="Q"),VLOOKUP($I976,_312_Table3,MATCH('312'!$X$16,_312_Table3_ColumnLookup,0),FALSE),
  IF(AND(VALUE(LEFT($A976,3))=312,LEN($I976)=4),VLOOKUP($I976,_312_Table3,MATCH(LEFT($B976,1),_312_Table3_ColumnLookup,0),FALSE)
+N("312"),
  IF(VALUE(LEFT($A976,3))=313,VLOOKUP(VALUE(MID($B976,2,1)),_313_Table3,MATCH(MID($B976,1,1),_313_Table3_ColumnLookup,0),FALSE)
+N("313"),
  IF(AND(VALUE(LEFT($A976,3))=314,LEN($B976)=3),VLOOKUP(VALUE(MID($B976,2,2)),_314_Table3,MATCH(MID($B976,1,1),_314_Table3_ColumnLookup,0),FALSE),
  IF(VALUE(LEFT($A976,3))=314,VLOOKUP(VALUE(MID($B976,2,1)),_314_Table3,MATCH(MID($B976,1,1),_314_Table3_ColumnLookup,0),FALSE)
+N("314"),
""))))))))))))))))))))))))</f>
        <v>#N/A</v>
      </c>
      <c r="H976" s="321" t="str">
        <f>IFERROR(
IF(ISERROR($D976)=FALSE,$D976,IF(ISERROR($E976)=FALSE,$E976,IF(ISERROR($F976)=FALSE,$F976
+N("012 checkboxes"),
IF(
IF(OR(LEFT($A976,9)="Syndicate",LEFT($A976,12)="NewSyndicate"),VLOOKUP($A976,'012'!$J:$ZW,MATCH("Link to button",'012'!$J$1:$ZW$1,0),0)
+N("309 checkbox"),
IF($C976="309 LCR Summary0",VLOOKUP("Notes990",'309'!$P:$ZZ,MATCH("Link to button",'309'!$P$1:$ZZ$1,0),0)
+N("313 checkboxes"),
IF($C976="313 Financial Information0LcmVsScr",IF($C976="309 LCR Summary0",VLOOKUP("LcmVsScr",'309'!$N:$ZZ,MATCH("Link to button",'309'!$N$1:$ZZ$1,0),0),
IF($C976="313 Financial Information0LcrDocAttached",IF($C976="309 LCR Summary0",VLOOKUP("LcrDocAttached",'309'!$N:$ZZ,MATCH("Link to button",'309'!$N$1:$ZZ$1,0),
0)))))))=1,TRUE,FALSE)
))),"")</f>
        <v/>
      </c>
    </row>
    <row r="977" spans="1:8">
      <c r="A977" s="237" t="e">
        <f>VLOOKUP($G977,CSVLookups!$B:$R,MATCH(A$1,CSVLookups!$B$1:$R$1,0),FALSE)</f>
        <v>#N/A</v>
      </c>
      <c r="B977" s="237" t="e">
        <f>VLOOKUP($G977,CSVLookups!$B:$R,MATCH(B$1,CSVLookups!$B$1:$R$1,0),FALSE)</f>
        <v>#N/A</v>
      </c>
      <c r="C977" s="238" t="e">
        <f t="shared" si="15"/>
        <v>#N/A</v>
      </c>
      <c r="D977" s="238" t="e">
        <f>IF(AND(VALUE(LEFT($A977,3))=309,LEN($B977)=3),VLOOKUP(VALUE(MID($B977,2,2)),_309_Table1,MATCH(MID($B977,1,1),_309_Table1_ColumnLookup,0),FALSE),
  IF($C977="309 LCR SummaryA",OneYearSCR,IF($C977="309 LCR SummaryB",UltimateSCR,IF(VALUE(LEFT($A977,3))=309,VLOOKUP(VALUE(MID($B977,2,1)),_309_Table1,MATCH(MID($B977,1,1),_309_Table1_ColumnLookup,0),FALSE)
+N("309"),
  IF(VALUE(LEFT($A977,3))=310,VLOOKUP(VALUE(MID($B977,2,1)),_310_Table1,MATCH(MID($B977,1,1),_310_Table1_ColumnLookup,0),FALSE)
+N("310"),
  IF(AND(VALUE(LEFT($A977,3))=311,LEN($I977)=4),VLOOKUP($I977,_311_Table1,MATCH($B977,_311_Table1_ColumnLookup,0),FALSE),
  IF(AND(VALUE(LEFT($A977,3))=311,OR($B977="I2",$B977="J2",$B977="K2",$B977="L2")),VLOOKUP('311'!$G$58,_311_Table1,MATCH(MID($B977,1,1),_311_Table1_ColumnLookup,0),FALSE),
  IF(AND(VALUE(LEFT($A977,3))=311,RIGHT($B977,5)="Total"),VLOOKUP('311'!$G$59,_311_Table1,MATCH(MID($B977,1,1),_311_Table1_ColumnLookup,0),FALSE),
  IF(VALUE(LEFT($A977,3))=311,VLOOKUP(VALUE(MID($B977,2,1)),_311_Table1,MATCH(MID($B977,1,1),_311_Table1_ColumnLookup,0),FALSE)
+N("311"),
  IF(AND(VALUE(LEFT($A977,3))=312,LEFT($G977,10)="Unincepted",$B977="G "),VLOOKUP(" ULO",_312_Table1,MATCH('312'!$N$16,_312_Table1_ColumnLookup,0),FALSE),
  IF(AND(VALUE(LEFT($A977,3))=312,LEFT($G977,10)="Unincepted",$B977="O "),VLOOKUP(" ULO",_312_Table1,MATCH('312'!$V$16,_312_Table1_ColumnLookup,0),FALSE),
  IF(AND(VALUE(LEFT($A977,3))=312,LEFT($G977,10)="Unincepted",$B977="Q "),VLOOKUP(" ULO",_312_Table1,MATCH('312'!$X$16,_312_Table1_ColumnLookup,0),FALSE),
  IF(AND(VALUE(LEFT($A977,3))=312,LEFT($G977,10)="Unincepted"),VLOOKUP(" ULO",_312_Table1,MATCH(LEFT($B977,1),_312_Table1_ColumnLookup,0),FALSE),
  IF(AND(VALUE(LEFT($A977,3))=312,LEFT($G977,5)="Total",$B977="G "),VLOOKUP('312'!$F$80,_312_Table1,MATCH('312'!$N$16,_312_Table1_ColumnLookup,0),FALSE),
  IF(AND(VALUE(LEFT($A977,3))=312,LEFT($G977,5)="Total",$B977="O "),VLOOKUP('312'!$F$80,_312_Table1,MATCH('312'!$V$16,_312_Table1_ColumnLookup,0),FALSE),
  IF(AND(VALUE(LEFT($A977,3))=312,LEFT($G977,5)="Total",$B977="Q "),VLOOKUP('312'!$F$80,_312_Table1,MATCH('312'!$X$16,_312_Table1_ColumnLookup,0),FALSE),
  IF(AND(VALUE(LEFT($A977,3))=312,LEFT($G977,5)="Total"),VLOOKUP('312'!$F$80,_312_Table1,MATCH(LEFT($B977,1),_312_Table1_ColumnLookup,0),FALSE),
  IF(AND(VALUE(LEFT($A977,3))=312,LEN($I977)=4,$B977="G"),VLOOKUP($I977,_312_Table1,MATCH('312'!$N$16,_312_Table1_ColumnLookup,0),FALSE),
  IF(AND(VALUE(LEFT($A977,3))=312,LEN($I977)=4,$B977="O"),VLOOKUP($I977,_312_Table1,MATCH('312'!$V$16,_312_Table1_ColumnLookup,0),FALSE),
  IF(AND(VALUE(LEFT($A977,3))=312,LEN($I977)=4,$B977="Q"),VLOOKUP($I977,_312_Table1,MATCH('312'!$X$16,_312_Table1_ColumnLookup,0),FALSE),
  IF(AND(VALUE(LEFT($A977,3))=312,LEN($I977)=4),VLOOKUP($I977,_312_Table1,MATCH(LEFT($B977,1),_312_Table1_ColumnLookup,0),FALSE)
+N("312"),
  IF(VALUE(LEFT($A977,3))=313,VLOOKUP(VALUE(MID($B977,2,1)),_313_Table1,MATCH(MID($B977,1,1),_313_Table1_ColumnLookup,0),FALSE)
+N("313"),
  IF(AND(VALUE(LEFT($A977,3))=314,LEN($B977)=3),VLOOKUP(VALUE(MID($B977,2,2)),_314_Table1,MATCH(MID($B977,1,1),_314_Table1_ColumnLookup,0),FALSE),
  IF(VALUE(LEFT($A977,3))=314,VLOOKUP(VALUE(MID($B977,2,1)),_314_Table1,MATCH(MID($B977,1,1),_314_Table1_ColumnLookup,0),FALSE)
+N("314"),
""))))))))))))))))))))))))</f>
        <v>#N/A</v>
      </c>
      <c r="E977" s="238" t="e">
        <f>IF(AND(VALUE(LEFT($A977,3))=309,LEN($B977)=3),VLOOKUP(VALUE(MID($B977,2,2)),_309_Table2,MATCH(MID($B977,1,1),_309_Table2_ColumnLookup,0),FALSE),
  IF($C977="309 LCR SummaryA",OneYearSCR,IF($C977="309 LCR SummaryB",UltimateSCR,IF(VALUE(LEFT($A977,3))=309,VLOOKUP(VALUE(MID($B977,2,1)),_309_Table2,MATCH(MID($B977,1,1),_309_Table2_ColumnLookup,0),FALSE)
+N("309"),
  IF(VALUE(LEFT($A977,3))=310,VLOOKUP(VALUE(MID($B977,2,1)),_310_Table2,MATCH(MID($B977,1,1),_310_Table2_ColumnLookup,0),FALSE)
+N("310"),
  IF(AND(VALUE(LEFT($A977,3))=311,LEN($I977)=4),VLOOKUP($I977,_311_Table2,MATCH($B977,_311_Table2_ColumnLookup,0),FALSE),
  IF(AND(VALUE(LEFT($A977,3))=311,OR($B977="I2",$B977="J2",$B977="K2",$B977="L2")),VLOOKUP('311'!$G$58,_311_Table2,MATCH(MID($B977,1,1),_311_Table2_ColumnLookup,0),FALSE),
  IF(AND(VALUE(LEFT($A977,3))=311,RIGHT($B977,5)="Total"),VLOOKUP('311'!$G$59,_311_Table2,MATCH(MID($B977,1,1),_311_Table2_ColumnLookup,0),FALSE),
  IF(VALUE(LEFT($A977,3))=311,VLOOKUP(VALUE(MID($B977,2,1)),_311_Table2,MATCH(MID($B977,1,1),_311_Table2_ColumnLookup,0),FALSE)
+N("311"),
  IF(AND(VALUE(LEFT($A977,3))=312,LEFT($G977,10)="Unincepted",$B977="G "),VLOOKUP(" ULO",_312_Table2,MATCH('312'!$N$16,_312_Table2_ColumnLookup,0),FALSE),
  IF(AND(VALUE(LEFT($A977,3))=312,LEFT($G977,10)="Unincepted",$B977="O "),VLOOKUP(" ULO",_312_Table2,MATCH('312'!$V$16,_312_Table2_ColumnLookup,0),FALSE),
  IF(AND(VALUE(LEFT($A977,3))=312,LEFT($G977,10)="Unincepted",$B977="Q "),VLOOKUP(" ULO",_312_Table2,MATCH('312'!$X$16,_312_Table2_ColumnLookup,0),FALSE),
  IF(AND(VALUE(LEFT($A977,3))=312,LEFT($G977,10)="Unincepted"),VLOOKUP(" ULO",_312_Table2,MATCH(LEFT($B977,1),_312_Table2_ColumnLookup,0),FALSE),
  IF(AND(VALUE(LEFT($A977,3))=312,LEFT($G977,5)="Total",$B977="G "),VLOOKUP('312'!$F$80,_312_Table2,MATCH('312'!$N$16,_312_Table2_ColumnLookup,0),FALSE),
  IF(AND(VALUE(LEFT($A977,3))=312,LEFT($G977,5)="Total",$B977="O "),VLOOKUP('312'!$F$80,_312_Table2,MATCH('312'!$V$16,_312_Table2_ColumnLookup,0),FALSE),
  IF(AND(VALUE(LEFT($A977,3))=312,LEFT($G977,5)="Total",$B977="Q "),VLOOKUP('312'!$F$80,_312_Table2,MATCH('312'!$X$16,_312_Table2_ColumnLookup,0),FALSE),
  IF(AND(VALUE(LEFT($A977,3))=312,LEFT($G977,5)="Total"),VLOOKUP('312'!$F$80,_312_Table2,MATCH(LEFT($B977,1),_312_Table2_ColumnLookup,0),FALSE),
  IF(AND(VALUE(LEFT($A977,3))=312,LEN($I977)=4,$B977="G"),VLOOKUP($I977,_312_Table2,MATCH('312'!$N$16,_312_Table2_ColumnLookup,0),FALSE),
  IF(AND(VALUE(LEFT($A977,3))=312,LEN($I977)=4,$B977="O"),VLOOKUP($I977,_312_Table2,MATCH('312'!$V$16,_312_Table2_ColumnLookup,0),FALSE),
  IF(AND(VALUE(LEFT($A977,3))=312,LEN($I977)=4,$B977="Q"),VLOOKUP($I977,_312_Table2,MATCH('312'!$X$16,_312_Table2_ColumnLookup,0),FALSE),
  IF(AND(VALUE(LEFT($A977,3))=312,LEN($I977)=4),VLOOKUP($I977,_312_Table2,MATCH(LEFT($B977,1),_312_Table2_ColumnLookup,0),FALSE)
+N("312"),
  IF(VALUE(LEFT($A977,3))=313,VLOOKUP(VALUE(MID($B977,2,1)),_313_Table2,MATCH(MID($B977,1,1),_313_Table2_ColumnLookup,0),FALSE)
+N("313"),
  IF(AND(VALUE(LEFT($A977,3))=314,LEN($B977)=3),VLOOKUP(VALUE(MID($B977,2,2)),_314_Table2,MATCH(MID($B977,1,1),_314_Table2_ColumnLookup,0),FALSE),
  IF(VALUE(LEFT($A977,3))=314,VLOOKUP(VALUE(MID($B977,2,1)),_314_Table2,MATCH(MID($B977,1,1),_314_Table2_ColumnLookup,0),FALSE)
+N("314"),
""))))))))))))))))))))))))</f>
        <v>#N/A</v>
      </c>
      <c r="F977" s="238" t="e">
        <f>IF(AND(VALUE(LEFT($A977,3))=309,LEN($B977)=3),VLOOKUP(VALUE(MID($B977,2,2)),_309_Table3,MATCH(MID($B977,1,1),_309_Table3_ColumnLookup,0),FALSE),
  IF($C977="309 LCR SummaryA",OneYearSCR,IF($C977="309 LCR SummaryB",UltimateSCR,IF(VALUE(LEFT($A977,3))=309,VLOOKUP(VALUE(MID($B977,2,1)),_309_Table3,MATCH(MID($B977,1,1),_309_Table3_ColumnLookup,0),FALSE)
+N("309"),
  IF(VALUE(LEFT($A977,3))=310,VLOOKUP(VALUE(MID($B977,2,1)),_310_Table3,MATCH(MID($B977,1,1),_310_Table3_ColumnLookup,0),FALSE)
+N("310"),
  IF(AND(VALUE(LEFT($A977,3))=311,LEN($I977)=4),VLOOKUP($I977,_311_Table3,MATCH($B977,_311_Table3_ColumnLookup,0),FALSE),
  IF(AND(VALUE(LEFT($A977,3))=311,OR($B977="I2",$B977="J2",$B977="K2",$B977="L2")),VLOOKUP('311'!$G$58,_311_Table3,MATCH(MID($B977,1,1),_311_Table3_ColumnLookup,0),FALSE),
  IF(AND(VALUE(LEFT($A977,3))=311,RIGHT($B977,5)="Total"),VLOOKUP('311'!$G$59,_311_Table3,MATCH(MID($B977,1,1),_311_Table3_ColumnLookup,0),FALSE),
  IF(VALUE(LEFT($A977,3))=311,VLOOKUP(VALUE(MID($B977,2,1)),_311_Table3,MATCH(MID($B977,1,1),_311_Table3_ColumnLookup,0),FALSE)
+N("311"),
  IF(AND(VALUE(LEFT($A977,3))=312,LEFT($G977,10)="Unincepted",$B977="G "),VLOOKUP(" ULO",_312_Table3,MATCH('312'!$N$16,_312_Table3_ColumnLookup,0),FALSE),
  IF(AND(VALUE(LEFT($A977,3))=312,LEFT($G977,10)="Unincepted",$B977="O "),VLOOKUP(" ULO",_312_Table3,MATCH('312'!$V$16,_312_Table3_ColumnLookup,0),FALSE),
  IF(AND(VALUE(LEFT($A977,3))=312,LEFT($G977,10)="Unincepted",$B977="Q "),VLOOKUP(" ULO",_312_Table3,MATCH('312'!$X$16,_312_Table3_ColumnLookup,0),FALSE),
  IF(AND(VALUE(LEFT($A977,3))=312,LEFT($G977,10)="Unincepted"),VLOOKUP(" ULO",_312_Table3,MATCH(LEFT($B977,1),_312_Table3_ColumnLookup,0),FALSE),
  IF(AND(VALUE(LEFT($A977,3))=312,LEFT($G977,5)="Total",$B977="G "),VLOOKUP('312'!$F$80,_312_Table3,MATCH('312'!$N$16,_312_Table3_ColumnLookup,0),FALSE),
  IF(AND(VALUE(LEFT($A977,3))=312,LEFT($G977,5)="Total",$B977="O "),VLOOKUP('312'!$F$80,_312_Table3,MATCH('312'!$V$16,_312_Table3_ColumnLookup,0),FALSE),
  IF(AND(VALUE(LEFT($A977,3))=312,LEFT($G977,5)="Total",$B977="Q "),VLOOKUP('312'!$F$80,_312_Table3,MATCH('312'!$X$16,_312_Table3_ColumnLookup,0),FALSE),
  IF(AND(VALUE(LEFT($A977,3))=312,LEFT($G977,5)="Total"),VLOOKUP('312'!$F$80,_312_Table3,MATCH(LEFT($B977,1),_312_Table3_ColumnLookup,0),FALSE),
  IF(AND(VALUE(LEFT($A977,3))=312,LEN($I977)=4,$B977="G"),VLOOKUP($I977,_312_Table3,MATCH('312'!$N$16,_312_Table3_ColumnLookup,0),FALSE),
  IF(AND(VALUE(LEFT($A977,3))=312,LEN($I977)=4,$B977="O"),VLOOKUP($I977,_312_Table3,MATCH('312'!$V$16,_312_Table3_ColumnLookup,0),FALSE),
  IF(AND(VALUE(LEFT($A977,3))=312,LEN($I977)=4,$B977="Q"),VLOOKUP($I977,_312_Table3,MATCH('312'!$X$16,_312_Table3_ColumnLookup,0),FALSE),
  IF(AND(VALUE(LEFT($A977,3))=312,LEN($I977)=4),VLOOKUP($I977,_312_Table3,MATCH(LEFT($B977,1),_312_Table3_ColumnLookup,0),FALSE)
+N("312"),
  IF(VALUE(LEFT($A977,3))=313,VLOOKUP(VALUE(MID($B977,2,1)),_313_Table3,MATCH(MID($B977,1,1),_313_Table3_ColumnLookup,0),FALSE)
+N("313"),
  IF(AND(VALUE(LEFT($A977,3))=314,LEN($B977)=3),VLOOKUP(VALUE(MID($B977,2,2)),_314_Table3,MATCH(MID($B977,1,1),_314_Table3_ColumnLookup,0),FALSE),
  IF(VALUE(LEFT($A977,3))=314,VLOOKUP(VALUE(MID($B977,2,1)),_314_Table3,MATCH(MID($B977,1,1),_314_Table3_ColumnLookup,0),FALSE)
+N("314"),
""))))))))))))))))))))))))</f>
        <v>#N/A</v>
      </c>
      <c r="H977" s="321" t="str">
        <f>IFERROR(
IF(ISERROR($D977)=FALSE,$D977,IF(ISERROR($E977)=FALSE,$E977,IF(ISERROR($F977)=FALSE,$F977
+N("012 checkboxes"),
IF(
IF(OR(LEFT($A977,9)="Syndicate",LEFT($A977,12)="NewSyndicate"),VLOOKUP($A977,'012'!$J:$ZW,MATCH("Link to button",'012'!$J$1:$ZW$1,0),0)
+N("309 checkbox"),
IF($C977="309 LCR Summary0",VLOOKUP("Notes990",'309'!$P:$ZZ,MATCH("Link to button",'309'!$P$1:$ZZ$1,0),0)
+N("313 checkboxes"),
IF($C977="313 Financial Information0LcmVsScr",IF($C977="309 LCR Summary0",VLOOKUP("LcmVsScr",'309'!$N:$ZZ,MATCH("Link to button",'309'!$N$1:$ZZ$1,0),0),
IF($C977="313 Financial Information0LcrDocAttached",IF($C977="309 LCR Summary0",VLOOKUP("LcrDocAttached",'309'!$N:$ZZ,MATCH("Link to button",'309'!$N$1:$ZZ$1,0),
0)))))))=1,TRUE,FALSE)
))),"")</f>
        <v/>
      </c>
    </row>
    <row r="978" spans="1:8">
      <c r="A978" s="237" t="e">
        <f>VLOOKUP($G978,CSVLookups!$B:$R,MATCH(A$1,CSVLookups!$B$1:$R$1,0),FALSE)</f>
        <v>#N/A</v>
      </c>
      <c r="B978" s="237" t="e">
        <f>VLOOKUP($G978,CSVLookups!$B:$R,MATCH(B$1,CSVLookups!$B$1:$R$1,0),FALSE)</f>
        <v>#N/A</v>
      </c>
      <c r="C978" s="238" t="e">
        <f t="shared" si="15"/>
        <v>#N/A</v>
      </c>
      <c r="D978" s="238" t="e">
        <f>IF(AND(VALUE(LEFT($A978,3))=309,LEN($B978)=3),VLOOKUP(VALUE(MID($B978,2,2)),_309_Table1,MATCH(MID($B978,1,1),_309_Table1_ColumnLookup,0),FALSE),
  IF($C978="309 LCR SummaryA",OneYearSCR,IF($C978="309 LCR SummaryB",UltimateSCR,IF(VALUE(LEFT($A978,3))=309,VLOOKUP(VALUE(MID($B978,2,1)),_309_Table1,MATCH(MID($B978,1,1),_309_Table1_ColumnLookup,0),FALSE)
+N("309"),
  IF(VALUE(LEFT($A978,3))=310,VLOOKUP(VALUE(MID($B978,2,1)),_310_Table1,MATCH(MID($B978,1,1),_310_Table1_ColumnLookup,0),FALSE)
+N("310"),
  IF(AND(VALUE(LEFT($A978,3))=311,LEN($I978)=4),VLOOKUP($I978,_311_Table1,MATCH($B978,_311_Table1_ColumnLookup,0),FALSE),
  IF(AND(VALUE(LEFT($A978,3))=311,OR($B978="I2",$B978="J2",$B978="K2",$B978="L2")),VLOOKUP('311'!$G$58,_311_Table1,MATCH(MID($B978,1,1),_311_Table1_ColumnLookup,0),FALSE),
  IF(AND(VALUE(LEFT($A978,3))=311,RIGHT($B978,5)="Total"),VLOOKUP('311'!$G$59,_311_Table1,MATCH(MID($B978,1,1),_311_Table1_ColumnLookup,0),FALSE),
  IF(VALUE(LEFT($A978,3))=311,VLOOKUP(VALUE(MID($B978,2,1)),_311_Table1,MATCH(MID($B978,1,1),_311_Table1_ColumnLookup,0),FALSE)
+N("311"),
  IF(AND(VALUE(LEFT($A978,3))=312,LEFT($G978,10)="Unincepted",$B978="G "),VLOOKUP(" ULO",_312_Table1,MATCH('312'!$N$16,_312_Table1_ColumnLookup,0),FALSE),
  IF(AND(VALUE(LEFT($A978,3))=312,LEFT($G978,10)="Unincepted",$B978="O "),VLOOKUP(" ULO",_312_Table1,MATCH('312'!$V$16,_312_Table1_ColumnLookup,0),FALSE),
  IF(AND(VALUE(LEFT($A978,3))=312,LEFT($G978,10)="Unincepted",$B978="Q "),VLOOKUP(" ULO",_312_Table1,MATCH('312'!$X$16,_312_Table1_ColumnLookup,0),FALSE),
  IF(AND(VALUE(LEFT($A978,3))=312,LEFT($G978,10)="Unincepted"),VLOOKUP(" ULO",_312_Table1,MATCH(LEFT($B978,1),_312_Table1_ColumnLookup,0),FALSE),
  IF(AND(VALUE(LEFT($A978,3))=312,LEFT($G978,5)="Total",$B978="G "),VLOOKUP('312'!$F$80,_312_Table1,MATCH('312'!$N$16,_312_Table1_ColumnLookup,0),FALSE),
  IF(AND(VALUE(LEFT($A978,3))=312,LEFT($G978,5)="Total",$B978="O "),VLOOKUP('312'!$F$80,_312_Table1,MATCH('312'!$V$16,_312_Table1_ColumnLookup,0),FALSE),
  IF(AND(VALUE(LEFT($A978,3))=312,LEFT($G978,5)="Total",$B978="Q "),VLOOKUP('312'!$F$80,_312_Table1,MATCH('312'!$X$16,_312_Table1_ColumnLookup,0),FALSE),
  IF(AND(VALUE(LEFT($A978,3))=312,LEFT($G978,5)="Total"),VLOOKUP('312'!$F$80,_312_Table1,MATCH(LEFT($B978,1),_312_Table1_ColumnLookup,0),FALSE),
  IF(AND(VALUE(LEFT($A978,3))=312,LEN($I978)=4,$B978="G"),VLOOKUP($I978,_312_Table1,MATCH('312'!$N$16,_312_Table1_ColumnLookup,0),FALSE),
  IF(AND(VALUE(LEFT($A978,3))=312,LEN($I978)=4,$B978="O"),VLOOKUP($I978,_312_Table1,MATCH('312'!$V$16,_312_Table1_ColumnLookup,0),FALSE),
  IF(AND(VALUE(LEFT($A978,3))=312,LEN($I978)=4,$B978="Q"),VLOOKUP($I978,_312_Table1,MATCH('312'!$X$16,_312_Table1_ColumnLookup,0),FALSE),
  IF(AND(VALUE(LEFT($A978,3))=312,LEN($I978)=4),VLOOKUP($I978,_312_Table1,MATCH(LEFT($B978,1),_312_Table1_ColumnLookup,0),FALSE)
+N("312"),
  IF(VALUE(LEFT($A978,3))=313,VLOOKUP(VALUE(MID($B978,2,1)),_313_Table1,MATCH(MID($B978,1,1),_313_Table1_ColumnLookup,0),FALSE)
+N("313"),
  IF(AND(VALUE(LEFT($A978,3))=314,LEN($B978)=3),VLOOKUP(VALUE(MID($B978,2,2)),_314_Table1,MATCH(MID($B978,1,1),_314_Table1_ColumnLookup,0),FALSE),
  IF(VALUE(LEFT($A978,3))=314,VLOOKUP(VALUE(MID($B978,2,1)),_314_Table1,MATCH(MID($B978,1,1),_314_Table1_ColumnLookup,0),FALSE)
+N("314"),
""))))))))))))))))))))))))</f>
        <v>#N/A</v>
      </c>
      <c r="E978" s="238" t="e">
        <f>IF(AND(VALUE(LEFT($A978,3))=309,LEN($B978)=3),VLOOKUP(VALUE(MID($B978,2,2)),_309_Table2,MATCH(MID($B978,1,1),_309_Table2_ColumnLookup,0),FALSE),
  IF($C978="309 LCR SummaryA",OneYearSCR,IF($C978="309 LCR SummaryB",UltimateSCR,IF(VALUE(LEFT($A978,3))=309,VLOOKUP(VALUE(MID($B978,2,1)),_309_Table2,MATCH(MID($B978,1,1),_309_Table2_ColumnLookup,0),FALSE)
+N("309"),
  IF(VALUE(LEFT($A978,3))=310,VLOOKUP(VALUE(MID($B978,2,1)),_310_Table2,MATCH(MID($B978,1,1),_310_Table2_ColumnLookup,0),FALSE)
+N("310"),
  IF(AND(VALUE(LEFT($A978,3))=311,LEN($I978)=4),VLOOKUP($I978,_311_Table2,MATCH($B978,_311_Table2_ColumnLookup,0),FALSE),
  IF(AND(VALUE(LEFT($A978,3))=311,OR($B978="I2",$B978="J2",$B978="K2",$B978="L2")),VLOOKUP('311'!$G$58,_311_Table2,MATCH(MID($B978,1,1),_311_Table2_ColumnLookup,0),FALSE),
  IF(AND(VALUE(LEFT($A978,3))=311,RIGHT($B978,5)="Total"),VLOOKUP('311'!$G$59,_311_Table2,MATCH(MID($B978,1,1),_311_Table2_ColumnLookup,0),FALSE),
  IF(VALUE(LEFT($A978,3))=311,VLOOKUP(VALUE(MID($B978,2,1)),_311_Table2,MATCH(MID($B978,1,1),_311_Table2_ColumnLookup,0),FALSE)
+N("311"),
  IF(AND(VALUE(LEFT($A978,3))=312,LEFT($G978,10)="Unincepted",$B978="G "),VLOOKUP(" ULO",_312_Table2,MATCH('312'!$N$16,_312_Table2_ColumnLookup,0),FALSE),
  IF(AND(VALUE(LEFT($A978,3))=312,LEFT($G978,10)="Unincepted",$B978="O "),VLOOKUP(" ULO",_312_Table2,MATCH('312'!$V$16,_312_Table2_ColumnLookup,0),FALSE),
  IF(AND(VALUE(LEFT($A978,3))=312,LEFT($G978,10)="Unincepted",$B978="Q "),VLOOKUP(" ULO",_312_Table2,MATCH('312'!$X$16,_312_Table2_ColumnLookup,0),FALSE),
  IF(AND(VALUE(LEFT($A978,3))=312,LEFT($G978,10)="Unincepted"),VLOOKUP(" ULO",_312_Table2,MATCH(LEFT($B978,1),_312_Table2_ColumnLookup,0),FALSE),
  IF(AND(VALUE(LEFT($A978,3))=312,LEFT($G978,5)="Total",$B978="G "),VLOOKUP('312'!$F$80,_312_Table2,MATCH('312'!$N$16,_312_Table2_ColumnLookup,0),FALSE),
  IF(AND(VALUE(LEFT($A978,3))=312,LEFT($G978,5)="Total",$B978="O "),VLOOKUP('312'!$F$80,_312_Table2,MATCH('312'!$V$16,_312_Table2_ColumnLookup,0),FALSE),
  IF(AND(VALUE(LEFT($A978,3))=312,LEFT($G978,5)="Total",$B978="Q "),VLOOKUP('312'!$F$80,_312_Table2,MATCH('312'!$X$16,_312_Table2_ColumnLookup,0),FALSE),
  IF(AND(VALUE(LEFT($A978,3))=312,LEFT($G978,5)="Total"),VLOOKUP('312'!$F$80,_312_Table2,MATCH(LEFT($B978,1),_312_Table2_ColumnLookup,0),FALSE),
  IF(AND(VALUE(LEFT($A978,3))=312,LEN($I978)=4,$B978="G"),VLOOKUP($I978,_312_Table2,MATCH('312'!$N$16,_312_Table2_ColumnLookup,0),FALSE),
  IF(AND(VALUE(LEFT($A978,3))=312,LEN($I978)=4,$B978="O"),VLOOKUP($I978,_312_Table2,MATCH('312'!$V$16,_312_Table2_ColumnLookup,0),FALSE),
  IF(AND(VALUE(LEFT($A978,3))=312,LEN($I978)=4,$B978="Q"),VLOOKUP($I978,_312_Table2,MATCH('312'!$X$16,_312_Table2_ColumnLookup,0),FALSE),
  IF(AND(VALUE(LEFT($A978,3))=312,LEN($I978)=4),VLOOKUP($I978,_312_Table2,MATCH(LEFT($B978,1),_312_Table2_ColumnLookup,0),FALSE)
+N("312"),
  IF(VALUE(LEFT($A978,3))=313,VLOOKUP(VALUE(MID($B978,2,1)),_313_Table2,MATCH(MID($B978,1,1),_313_Table2_ColumnLookup,0),FALSE)
+N("313"),
  IF(AND(VALUE(LEFT($A978,3))=314,LEN($B978)=3),VLOOKUP(VALUE(MID($B978,2,2)),_314_Table2,MATCH(MID($B978,1,1),_314_Table2_ColumnLookup,0),FALSE),
  IF(VALUE(LEFT($A978,3))=314,VLOOKUP(VALUE(MID($B978,2,1)),_314_Table2,MATCH(MID($B978,1,1),_314_Table2_ColumnLookup,0),FALSE)
+N("314"),
""))))))))))))))))))))))))</f>
        <v>#N/A</v>
      </c>
      <c r="F978" s="238" t="e">
        <f>IF(AND(VALUE(LEFT($A978,3))=309,LEN($B978)=3),VLOOKUP(VALUE(MID($B978,2,2)),_309_Table3,MATCH(MID($B978,1,1),_309_Table3_ColumnLookup,0),FALSE),
  IF($C978="309 LCR SummaryA",OneYearSCR,IF($C978="309 LCR SummaryB",UltimateSCR,IF(VALUE(LEFT($A978,3))=309,VLOOKUP(VALUE(MID($B978,2,1)),_309_Table3,MATCH(MID($B978,1,1),_309_Table3_ColumnLookup,0),FALSE)
+N("309"),
  IF(VALUE(LEFT($A978,3))=310,VLOOKUP(VALUE(MID($B978,2,1)),_310_Table3,MATCH(MID($B978,1,1),_310_Table3_ColumnLookup,0),FALSE)
+N("310"),
  IF(AND(VALUE(LEFT($A978,3))=311,LEN($I978)=4),VLOOKUP($I978,_311_Table3,MATCH($B978,_311_Table3_ColumnLookup,0),FALSE),
  IF(AND(VALUE(LEFT($A978,3))=311,OR($B978="I2",$B978="J2",$B978="K2",$B978="L2")),VLOOKUP('311'!$G$58,_311_Table3,MATCH(MID($B978,1,1),_311_Table3_ColumnLookup,0),FALSE),
  IF(AND(VALUE(LEFT($A978,3))=311,RIGHT($B978,5)="Total"),VLOOKUP('311'!$G$59,_311_Table3,MATCH(MID($B978,1,1),_311_Table3_ColumnLookup,0),FALSE),
  IF(VALUE(LEFT($A978,3))=311,VLOOKUP(VALUE(MID($B978,2,1)),_311_Table3,MATCH(MID($B978,1,1),_311_Table3_ColumnLookup,0),FALSE)
+N("311"),
  IF(AND(VALUE(LEFT($A978,3))=312,LEFT($G978,10)="Unincepted",$B978="G "),VLOOKUP(" ULO",_312_Table3,MATCH('312'!$N$16,_312_Table3_ColumnLookup,0),FALSE),
  IF(AND(VALUE(LEFT($A978,3))=312,LEFT($G978,10)="Unincepted",$B978="O "),VLOOKUP(" ULO",_312_Table3,MATCH('312'!$V$16,_312_Table3_ColumnLookup,0),FALSE),
  IF(AND(VALUE(LEFT($A978,3))=312,LEFT($G978,10)="Unincepted",$B978="Q "),VLOOKUP(" ULO",_312_Table3,MATCH('312'!$X$16,_312_Table3_ColumnLookup,0),FALSE),
  IF(AND(VALUE(LEFT($A978,3))=312,LEFT($G978,10)="Unincepted"),VLOOKUP(" ULO",_312_Table3,MATCH(LEFT($B978,1),_312_Table3_ColumnLookup,0),FALSE),
  IF(AND(VALUE(LEFT($A978,3))=312,LEFT($G978,5)="Total",$B978="G "),VLOOKUP('312'!$F$80,_312_Table3,MATCH('312'!$N$16,_312_Table3_ColumnLookup,0),FALSE),
  IF(AND(VALUE(LEFT($A978,3))=312,LEFT($G978,5)="Total",$B978="O "),VLOOKUP('312'!$F$80,_312_Table3,MATCH('312'!$V$16,_312_Table3_ColumnLookup,0),FALSE),
  IF(AND(VALUE(LEFT($A978,3))=312,LEFT($G978,5)="Total",$B978="Q "),VLOOKUP('312'!$F$80,_312_Table3,MATCH('312'!$X$16,_312_Table3_ColumnLookup,0),FALSE),
  IF(AND(VALUE(LEFT($A978,3))=312,LEFT($G978,5)="Total"),VLOOKUP('312'!$F$80,_312_Table3,MATCH(LEFT($B978,1),_312_Table3_ColumnLookup,0),FALSE),
  IF(AND(VALUE(LEFT($A978,3))=312,LEN($I978)=4,$B978="G"),VLOOKUP($I978,_312_Table3,MATCH('312'!$N$16,_312_Table3_ColumnLookup,0),FALSE),
  IF(AND(VALUE(LEFT($A978,3))=312,LEN($I978)=4,$B978="O"),VLOOKUP($I978,_312_Table3,MATCH('312'!$V$16,_312_Table3_ColumnLookup,0),FALSE),
  IF(AND(VALUE(LEFT($A978,3))=312,LEN($I978)=4,$B978="Q"),VLOOKUP($I978,_312_Table3,MATCH('312'!$X$16,_312_Table3_ColumnLookup,0),FALSE),
  IF(AND(VALUE(LEFT($A978,3))=312,LEN($I978)=4),VLOOKUP($I978,_312_Table3,MATCH(LEFT($B978,1),_312_Table3_ColumnLookup,0),FALSE)
+N("312"),
  IF(VALUE(LEFT($A978,3))=313,VLOOKUP(VALUE(MID($B978,2,1)),_313_Table3,MATCH(MID($B978,1,1),_313_Table3_ColumnLookup,0),FALSE)
+N("313"),
  IF(AND(VALUE(LEFT($A978,3))=314,LEN($B978)=3),VLOOKUP(VALUE(MID($B978,2,2)),_314_Table3,MATCH(MID($B978,1,1),_314_Table3_ColumnLookup,0),FALSE),
  IF(VALUE(LEFT($A978,3))=314,VLOOKUP(VALUE(MID($B978,2,1)),_314_Table3,MATCH(MID($B978,1,1),_314_Table3_ColumnLookup,0),FALSE)
+N("314"),
""))))))))))))))))))))))))</f>
        <v>#N/A</v>
      </c>
      <c r="H978" s="321" t="str">
        <f>IFERROR(
IF(ISERROR($D978)=FALSE,$D978,IF(ISERROR($E978)=FALSE,$E978,IF(ISERROR($F978)=FALSE,$F978
+N("012 checkboxes"),
IF(
IF(OR(LEFT($A978,9)="Syndicate",LEFT($A978,12)="NewSyndicate"),VLOOKUP($A978,'012'!$J:$ZW,MATCH("Link to button",'012'!$J$1:$ZW$1,0),0)
+N("309 checkbox"),
IF($C978="309 LCR Summary0",VLOOKUP("Notes990",'309'!$P:$ZZ,MATCH("Link to button",'309'!$P$1:$ZZ$1,0),0)
+N("313 checkboxes"),
IF($C978="313 Financial Information0LcmVsScr",IF($C978="309 LCR Summary0",VLOOKUP("LcmVsScr",'309'!$N:$ZZ,MATCH("Link to button",'309'!$N$1:$ZZ$1,0),0),
IF($C978="313 Financial Information0LcrDocAttached",IF($C978="309 LCR Summary0",VLOOKUP("LcrDocAttached",'309'!$N:$ZZ,MATCH("Link to button",'309'!$N$1:$ZZ$1,0),
0)))))))=1,TRUE,FALSE)
))),"")</f>
        <v/>
      </c>
    </row>
    <row r="979" spans="1:8">
      <c r="A979" s="237" t="e">
        <f>VLOOKUP($G979,CSVLookups!$B:$R,MATCH(A$1,CSVLookups!$B$1:$R$1,0),FALSE)</f>
        <v>#N/A</v>
      </c>
      <c r="B979" s="237" t="e">
        <f>VLOOKUP($G979,CSVLookups!$B:$R,MATCH(B$1,CSVLookups!$B$1:$R$1,0),FALSE)</f>
        <v>#N/A</v>
      </c>
      <c r="C979" s="238" t="e">
        <f t="shared" si="15"/>
        <v>#N/A</v>
      </c>
      <c r="D979" s="238" t="e">
        <f>IF(AND(VALUE(LEFT($A979,3))=309,LEN($B979)=3),VLOOKUP(VALUE(MID($B979,2,2)),_309_Table1,MATCH(MID($B979,1,1),_309_Table1_ColumnLookup,0),FALSE),
  IF($C979="309 LCR SummaryA",OneYearSCR,IF($C979="309 LCR SummaryB",UltimateSCR,IF(VALUE(LEFT($A979,3))=309,VLOOKUP(VALUE(MID($B979,2,1)),_309_Table1,MATCH(MID($B979,1,1),_309_Table1_ColumnLookup,0),FALSE)
+N("309"),
  IF(VALUE(LEFT($A979,3))=310,VLOOKUP(VALUE(MID($B979,2,1)),_310_Table1,MATCH(MID($B979,1,1),_310_Table1_ColumnLookup,0),FALSE)
+N("310"),
  IF(AND(VALUE(LEFT($A979,3))=311,LEN($I979)=4),VLOOKUP($I979,_311_Table1,MATCH($B979,_311_Table1_ColumnLookup,0),FALSE),
  IF(AND(VALUE(LEFT($A979,3))=311,OR($B979="I2",$B979="J2",$B979="K2",$B979="L2")),VLOOKUP('311'!$G$58,_311_Table1,MATCH(MID($B979,1,1),_311_Table1_ColumnLookup,0),FALSE),
  IF(AND(VALUE(LEFT($A979,3))=311,RIGHT($B979,5)="Total"),VLOOKUP('311'!$G$59,_311_Table1,MATCH(MID($B979,1,1),_311_Table1_ColumnLookup,0),FALSE),
  IF(VALUE(LEFT($A979,3))=311,VLOOKUP(VALUE(MID($B979,2,1)),_311_Table1,MATCH(MID($B979,1,1),_311_Table1_ColumnLookup,0),FALSE)
+N("311"),
  IF(AND(VALUE(LEFT($A979,3))=312,LEFT($G979,10)="Unincepted",$B979="G "),VLOOKUP(" ULO",_312_Table1,MATCH('312'!$N$16,_312_Table1_ColumnLookup,0),FALSE),
  IF(AND(VALUE(LEFT($A979,3))=312,LEFT($G979,10)="Unincepted",$B979="O "),VLOOKUP(" ULO",_312_Table1,MATCH('312'!$V$16,_312_Table1_ColumnLookup,0),FALSE),
  IF(AND(VALUE(LEFT($A979,3))=312,LEFT($G979,10)="Unincepted",$B979="Q "),VLOOKUP(" ULO",_312_Table1,MATCH('312'!$X$16,_312_Table1_ColumnLookup,0),FALSE),
  IF(AND(VALUE(LEFT($A979,3))=312,LEFT($G979,10)="Unincepted"),VLOOKUP(" ULO",_312_Table1,MATCH(LEFT($B979,1),_312_Table1_ColumnLookup,0),FALSE),
  IF(AND(VALUE(LEFT($A979,3))=312,LEFT($G979,5)="Total",$B979="G "),VLOOKUP('312'!$F$80,_312_Table1,MATCH('312'!$N$16,_312_Table1_ColumnLookup,0),FALSE),
  IF(AND(VALUE(LEFT($A979,3))=312,LEFT($G979,5)="Total",$B979="O "),VLOOKUP('312'!$F$80,_312_Table1,MATCH('312'!$V$16,_312_Table1_ColumnLookup,0),FALSE),
  IF(AND(VALUE(LEFT($A979,3))=312,LEFT($G979,5)="Total",$B979="Q "),VLOOKUP('312'!$F$80,_312_Table1,MATCH('312'!$X$16,_312_Table1_ColumnLookup,0),FALSE),
  IF(AND(VALUE(LEFT($A979,3))=312,LEFT($G979,5)="Total"),VLOOKUP('312'!$F$80,_312_Table1,MATCH(LEFT($B979,1),_312_Table1_ColumnLookup,0),FALSE),
  IF(AND(VALUE(LEFT($A979,3))=312,LEN($I979)=4,$B979="G"),VLOOKUP($I979,_312_Table1,MATCH('312'!$N$16,_312_Table1_ColumnLookup,0),FALSE),
  IF(AND(VALUE(LEFT($A979,3))=312,LEN($I979)=4,$B979="O"),VLOOKUP($I979,_312_Table1,MATCH('312'!$V$16,_312_Table1_ColumnLookup,0),FALSE),
  IF(AND(VALUE(LEFT($A979,3))=312,LEN($I979)=4,$B979="Q"),VLOOKUP($I979,_312_Table1,MATCH('312'!$X$16,_312_Table1_ColumnLookup,0),FALSE),
  IF(AND(VALUE(LEFT($A979,3))=312,LEN($I979)=4),VLOOKUP($I979,_312_Table1,MATCH(LEFT($B979,1),_312_Table1_ColumnLookup,0),FALSE)
+N("312"),
  IF(VALUE(LEFT($A979,3))=313,VLOOKUP(VALUE(MID($B979,2,1)),_313_Table1,MATCH(MID($B979,1,1),_313_Table1_ColumnLookup,0),FALSE)
+N("313"),
  IF(AND(VALUE(LEFT($A979,3))=314,LEN($B979)=3),VLOOKUP(VALUE(MID($B979,2,2)),_314_Table1,MATCH(MID($B979,1,1),_314_Table1_ColumnLookup,0),FALSE),
  IF(VALUE(LEFT($A979,3))=314,VLOOKUP(VALUE(MID($B979,2,1)),_314_Table1,MATCH(MID($B979,1,1),_314_Table1_ColumnLookup,0),FALSE)
+N("314"),
""))))))))))))))))))))))))</f>
        <v>#N/A</v>
      </c>
      <c r="E979" s="238" t="e">
        <f>IF(AND(VALUE(LEFT($A979,3))=309,LEN($B979)=3),VLOOKUP(VALUE(MID($B979,2,2)),_309_Table2,MATCH(MID($B979,1,1),_309_Table2_ColumnLookup,0),FALSE),
  IF($C979="309 LCR SummaryA",OneYearSCR,IF($C979="309 LCR SummaryB",UltimateSCR,IF(VALUE(LEFT($A979,3))=309,VLOOKUP(VALUE(MID($B979,2,1)),_309_Table2,MATCH(MID($B979,1,1),_309_Table2_ColumnLookup,0),FALSE)
+N("309"),
  IF(VALUE(LEFT($A979,3))=310,VLOOKUP(VALUE(MID($B979,2,1)),_310_Table2,MATCH(MID($B979,1,1),_310_Table2_ColumnLookup,0),FALSE)
+N("310"),
  IF(AND(VALUE(LEFT($A979,3))=311,LEN($I979)=4),VLOOKUP($I979,_311_Table2,MATCH($B979,_311_Table2_ColumnLookup,0),FALSE),
  IF(AND(VALUE(LEFT($A979,3))=311,OR($B979="I2",$B979="J2",$B979="K2",$B979="L2")),VLOOKUP('311'!$G$58,_311_Table2,MATCH(MID($B979,1,1),_311_Table2_ColumnLookup,0),FALSE),
  IF(AND(VALUE(LEFT($A979,3))=311,RIGHT($B979,5)="Total"),VLOOKUP('311'!$G$59,_311_Table2,MATCH(MID($B979,1,1),_311_Table2_ColumnLookup,0),FALSE),
  IF(VALUE(LEFT($A979,3))=311,VLOOKUP(VALUE(MID($B979,2,1)),_311_Table2,MATCH(MID($B979,1,1),_311_Table2_ColumnLookup,0),FALSE)
+N("311"),
  IF(AND(VALUE(LEFT($A979,3))=312,LEFT($G979,10)="Unincepted",$B979="G "),VLOOKUP(" ULO",_312_Table2,MATCH('312'!$N$16,_312_Table2_ColumnLookup,0),FALSE),
  IF(AND(VALUE(LEFT($A979,3))=312,LEFT($G979,10)="Unincepted",$B979="O "),VLOOKUP(" ULO",_312_Table2,MATCH('312'!$V$16,_312_Table2_ColumnLookup,0),FALSE),
  IF(AND(VALUE(LEFT($A979,3))=312,LEFT($G979,10)="Unincepted",$B979="Q "),VLOOKUP(" ULO",_312_Table2,MATCH('312'!$X$16,_312_Table2_ColumnLookup,0),FALSE),
  IF(AND(VALUE(LEFT($A979,3))=312,LEFT($G979,10)="Unincepted"),VLOOKUP(" ULO",_312_Table2,MATCH(LEFT($B979,1),_312_Table2_ColumnLookup,0),FALSE),
  IF(AND(VALUE(LEFT($A979,3))=312,LEFT($G979,5)="Total",$B979="G "),VLOOKUP('312'!$F$80,_312_Table2,MATCH('312'!$N$16,_312_Table2_ColumnLookup,0),FALSE),
  IF(AND(VALUE(LEFT($A979,3))=312,LEFT($G979,5)="Total",$B979="O "),VLOOKUP('312'!$F$80,_312_Table2,MATCH('312'!$V$16,_312_Table2_ColumnLookup,0),FALSE),
  IF(AND(VALUE(LEFT($A979,3))=312,LEFT($G979,5)="Total",$B979="Q "),VLOOKUP('312'!$F$80,_312_Table2,MATCH('312'!$X$16,_312_Table2_ColumnLookup,0),FALSE),
  IF(AND(VALUE(LEFT($A979,3))=312,LEFT($G979,5)="Total"),VLOOKUP('312'!$F$80,_312_Table2,MATCH(LEFT($B979,1),_312_Table2_ColumnLookup,0),FALSE),
  IF(AND(VALUE(LEFT($A979,3))=312,LEN($I979)=4,$B979="G"),VLOOKUP($I979,_312_Table2,MATCH('312'!$N$16,_312_Table2_ColumnLookup,0),FALSE),
  IF(AND(VALUE(LEFT($A979,3))=312,LEN($I979)=4,$B979="O"),VLOOKUP($I979,_312_Table2,MATCH('312'!$V$16,_312_Table2_ColumnLookup,0),FALSE),
  IF(AND(VALUE(LEFT($A979,3))=312,LEN($I979)=4,$B979="Q"),VLOOKUP($I979,_312_Table2,MATCH('312'!$X$16,_312_Table2_ColumnLookup,0),FALSE),
  IF(AND(VALUE(LEFT($A979,3))=312,LEN($I979)=4),VLOOKUP($I979,_312_Table2,MATCH(LEFT($B979,1),_312_Table2_ColumnLookup,0),FALSE)
+N("312"),
  IF(VALUE(LEFT($A979,3))=313,VLOOKUP(VALUE(MID($B979,2,1)),_313_Table2,MATCH(MID($B979,1,1),_313_Table2_ColumnLookup,0),FALSE)
+N("313"),
  IF(AND(VALUE(LEFT($A979,3))=314,LEN($B979)=3),VLOOKUP(VALUE(MID($B979,2,2)),_314_Table2,MATCH(MID($B979,1,1),_314_Table2_ColumnLookup,0),FALSE),
  IF(VALUE(LEFT($A979,3))=314,VLOOKUP(VALUE(MID($B979,2,1)),_314_Table2,MATCH(MID($B979,1,1),_314_Table2_ColumnLookup,0),FALSE)
+N("314"),
""))))))))))))))))))))))))</f>
        <v>#N/A</v>
      </c>
      <c r="F979" s="238" t="e">
        <f>IF(AND(VALUE(LEFT($A979,3))=309,LEN($B979)=3),VLOOKUP(VALUE(MID($B979,2,2)),_309_Table3,MATCH(MID($B979,1,1),_309_Table3_ColumnLookup,0),FALSE),
  IF($C979="309 LCR SummaryA",OneYearSCR,IF($C979="309 LCR SummaryB",UltimateSCR,IF(VALUE(LEFT($A979,3))=309,VLOOKUP(VALUE(MID($B979,2,1)),_309_Table3,MATCH(MID($B979,1,1),_309_Table3_ColumnLookup,0),FALSE)
+N("309"),
  IF(VALUE(LEFT($A979,3))=310,VLOOKUP(VALUE(MID($B979,2,1)),_310_Table3,MATCH(MID($B979,1,1),_310_Table3_ColumnLookup,0),FALSE)
+N("310"),
  IF(AND(VALUE(LEFT($A979,3))=311,LEN($I979)=4),VLOOKUP($I979,_311_Table3,MATCH($B979,_311_Table3_ColumnLookup,0),FALSE),
  IF(AND(VALUE(LEFT($A979,3))=311,OR($B979="I2",$B979="J2",$B979="K2",$B979="L2")),VLOOKUP('311'!$G$58,_311_Table3,MATCH(MID($B979,1,1),_311_Table3_ColumnLookup,0),FALSE),
  IF(AND(VALUE(LEFT($A979,3))=311,RIGHT($B979,5)="Total"),VLOOKUP('311'!$G$59,_311_Table3,MATCH(MID($B979,1,1),_311_Table3_ColumnLookup,0),FALSE),
  IF(VALUE(LEFT($A979,3))=311,VLOOKUP(VALUE(MID($B979,2,1)),_311_Table3,MATCH(MID($B979,1,1),_311_Table3_ColumnLookup,0),FALSE)
+N("311"),
  IF(AND(VALUE(LEFT($A979,3))=312,LEFT($G979,10)="Unincepted",$B979="G "),VLOOKUP(" ULO",_312_Table3,MATCH('312'!$N$16,_312_Table3_ColumnLookup,0),FALSE),
  IF(AND(VALUE(LEFT($A979,3))=312,LEFT($G979,10)="Unincepted",$B979="O "),VLOOKUP(" ULO",_312_Table3,MATCH('312'!$V$16,_312_Table3_ColumnLookup,0),FALSE),
  IF(AND(VALUE(LEFT($A979,3))=312,LEFT($G979,10)="Unincepted",$B979="Q "),VLOOKUP(" ULO",_312_Table3,MATCH('312'!$X$16,_312_Table3_ColumnLookup,0),FALSE),
  IF(AND(VALUE(LEFT($A979,3))=312,LEFT($G979,10)="Unincepted"),VLOOKUP(" ULO",_312_Table3,MATCH(LEFT($B979,1),_312_Table3_ColumnLookup,0),FALSE),
  IF(AND(VALUE(LEFT($A979,3))=312,LEFT($G979,5)="Total",$B979="G "),VLOOKUP('312'!$F$80,_312_Table3,MATCH('312'!$N$16,_312_Table3_ColumnLookup,0),FALSE),
  IF(AND(VALUE(LEFT($A979,3))=312,LEFT($G979,5)="Total",$B979="O "),VLOOKUP('312'!$F$80,_312_Table3,MATCH('312'!$V$16,_312_Table3_ColumnLookup,0),FALSE),
  IF(AND(VALUE(LEFT($A979,3))=312,LEFT($G979,5)="Total",$B979="Q "),VLOOKUP('312'!$F$80,_312_Table3,MATCH('312'!$X$16,_312_Table3_ColumnLookup,0),FALSE),
  IF(AND(VALUE(LEFT($A979,3))=312,LEFT($G979,5)="Total"),VLOOKUP('312'!$F$80,_312_Table3,MATCH(LEFT($B979,1),_312_Table3_ColumnLookup,0),FALSE),
  IF(AND(VALUE(LEFT($A979,3))=312,LEN($I979)=4,$B979="G"),VLOOKUP($I979,_312_Table3,MATCH('312'!$N$16,_312_Table3_ColumnLookup,0),FALSE),
  IF(AND(VALUE(LEFT($A979,3))=312,LEN($I979)=4,$B979="O"),VLOOKUP($I979,_312_Table3,MATCH('312'!$V$16,_312_Table3_ColumnLookup,0),FALSE),
  IF(AND(VALUE(LEFT($A979,3))=312,LEN($I979)=4,$B979="Q"),VLOOKUP($I979,_312_Table3,MATCH('312'!$X$16,_312_Table3_ColumnLookup,0),FALSE),
  IF(AND(VALUE(LEFT($A979,3))=312,LEN($I979)=4),VLOOKUP($I979,_312_Table3,MATCH(LEFT($B979,1),_312_Table3_ColumnLookup,0),FALSE)
+N("312"),
  IF(VALUE(LEFT($A979,3))=313,VLOOKUP(VALUE(MID($B979,2,1)),_313_Table3,MATCH(MID($B979,1,1),_313_Table3_ColumnLookup,0),FALSE)
+N("313"),
  IF(AND(VALUE(LEFT($A979,3))=314,LEN($B979)=3),VLOOKUP(VALUE(MID($B979,2,2)),_314_Table3,MATCH(MID($B979,1,1),_314_Table3_ColumnLookup,0),FALSE),
  IF(VALUE(LEFT($A979,3))=314,VLOOKUP(VALUE(MID($B979,2,1)),_314_Table3,MATCH(MID($B979,1,1),_314_Table3_ColumnLookup,0),FALSE)
+N("314"),
""))))))))))))))))))))))))</f>
        <v>#N/A</v>
      </c>
      <c r="H979" s="321" t="str">
        <f>IFERROR(
IF(ISERROR($D979)=FALSE,$D979,IF(ISERROR($E979)=FALSE,$E979,IF(ISERROR($F979)=FALSE,$F979
+N("012 checkboxes"),
IF(
IF(OR(LEFT($A979,9)="Syndicate",LEFT($A979,12)="NewSyndicate"),VLOOKUP($A979,'012'!$J:$ZW,MATCH("Link to button",'012'!$J$1:$ZW$1,0),0)
+N("309 checkbox"),
IF($C979="309 LCR Summary0",VLOOKUP("Notes990",'309'!$P:$ZZ,MATCH("Link to button",'309'!$P$1:$ZZ$1,0),0)
+N("313 checkboxes"),
IF($C979="313 Financial Information0LcmVsScr",IF($C979="309 LCR Summary0",VLOOKUP("LcmVsScr",'309'!$N:$ZZ,MATCH("Link to button",'309'!$N$1:$ZZ$1,0),0),
IF($C979="313 Financial Information0LcrDocAttached",IF($C979="309 LCR Summary0",VLOOKUP("LcrDocAttached",'309'!$N:$ZZ,MATCH("Link to button",'309'!$N$1:$ZZ$1,0),
0)))))))=1,TRUE,FALSE)
))),"")</f>
        <v/>
      </c>
    </row>
    <row r="980" spans="1:8">
      <c r="A980" s="237" t="e">
        <f>VLOOKUP($G980,CSVLookups!$B:$R,MATCH(A$1,CSVLookups!$B$1:$R$1,0),FALSE)</f>
        <v>#N/A</v>
      </c>
      <c r="B980" s="237" t="e">
        <f>VLOOKUP($G980,CSVLookups!$B:$R,MATCH(B$1,CSVLookups!$B$1:$R$1,0),FALSE)</f>
        <v>#N/A</v>
      </c>
      <c r="C980" s="238" t="e">
        <f t="shared" si="15"/>
        <v>#N/A</v>
      </c>
      <c r="D980" s="238" t="e">
        <f>IF(AND(VALUE(LEFT($A980,3))=309,LEN($B980)=3),VLOOKUP(VALUE(MID($B980,2,2)),_309_Table1,MATCH(MID($B980,1,1),_309_Table1_ColumnLookup,0),FALSE),
  IF($C980="309 LCR SummaryA",OneYearSCR,IF($C980="309 LCR SummaryB",UltimateSCR,IF(VALUE(LEFT($A980,3))=309,VLOOKUP(VALUE(MID($B980,2,1)),_309_Table1,MATCH(MID($B980,1,1),_309_Table1_ColumnLookup,0),FALSE)
+N("309"),
  IF(VALUE(LEFT($A980,3))=310,VLOOKUP(VALUE(MID($B980,2,1)),_310_Table1,MATCH(MID($B980,1,1),_310_Table1_ColumnLookup,0),FALSE)
+N("310"),
  IF(AND(VALUE(LEFT($A980,3))=311,LEN($I980)=4),VLOOKUP($I980,_311_Table1,MATCH($B980,_311_Table1_ColumnLookup,0),FALSE),
  IF(AND(VALUE(LEFT($A980,3))=311,OR($B980="I2",$B980="J2",$B980="K2",$B980="L2")),VLOOKUP('311'!$G$58,_311_Table1,MATCH(MID($B980,1,1),_311_Table1_ColumnLookup,0),FALSE),
  IF(AND(VALUE(LEFT($A980,3))=311,RIGHT($B980,5)="Total"),VLOOKUP('311'!$G$59,_311_Table1,MATCH(MID($B980,1,1),_311_Table1_ColumnLookup,0),FALSE),
  IF(VALUE(LEFT($A980,3))=311,VLOOKUP(VALUE(MID($B980,2,1)),_311_Table1,MATCH(MID($B980,1,1),_311_Table1_ColumnLookup,0),FALSE)
+N("311"),
  IF(AND(VALUE(LEFT($A980,3))=312,LEFT($G980,10)="Unincepted",$B980="G "),VLOOKUP(" ULO",_312_Table1,MATCH('312'!$N$16,_312_Table1_ColumnLookup,0),FALSE),
  IF(AND(VALUE(LEFT($A980,3))=312,LEFT($G980,10)="Unincepted",$B980="O "),VLOOKUP(" ULO",_312_Table1,MATCH('312'!$V$16,_312_Table1_ColumnLookup,0),FALSE),
  IF(AND(VALUE(LEFT($A980,3))=312,LEFT($G980,10)="Unincepted",$B980="Q "),VLOOKUP(" ULO",_312_Table1,MATCH('312'!$X$16,_312_Table1_ColumnLookup,0),FALSE),
  IF(AND(VALUE(LEFT($A980,3))=312,LEFT($G980,10)="Unincepted"),VLOOKUP(" ULO",_312_Table1,MATCH(LEFT($B980,1),_312_Table1_ColumnLookup,0),FALSE),
  IF(AND(VALUE(LEFT($A980,3))=312,LEFT($G980,5)="Total",$B980="G "),VLOOKUP('312'!$F$80,_312_Table1,MATCH('312'!$N$16,_312_Table1_ColumnLookup,0),FALSE),
  IF(AND(VALUE(LEFT($A980,3))=312,LEFT($G980,5)="Total",$B980="O "),VLOOKUP('312'!$F$80,_312_Table1,MATCH('312'!$V$16,_312_Table1_ColumnLookup,0),FALSE),
  IF(AND(VALUE(LEFT($A980,3))=312,LEFT($G980,5)="Total",$B980="Q "),VLOOKUP('312'!$F$80,_312_Table1,MATCH('312'!$X$16,_312_Table1_ColumnLookup,0),FALSE),
  IF(AND(VALUE(LEFT($A980,3))=312,LEFT($G980,5)="Total"),VLOOKUP('312'!$F$80,_312_Table1,MATCH(LEFT($B980,1),_312_Table1_ColumnLookup,0),FALSE),
  IF(AND(VALUE(LEFT($A980,3))=312,LEN($I980)=4,$B980="G"),VLOOKUP($I980,_312_Table1,MATCH('312'!$N$16,_312_Table1_ColumnLookup,0),FALSE),
  IF(AND(VALUE(LEFT($A980,3))=312,LEN($I980)=4,$B980="O"),VLOOKUP($I980,_312_Table1,MATCH('312'!$V$16,_312_Table1_ColumnLookup,0),FALSE),
  IF(AND(VALUE(LEFT($A980,3))=312,LEN($I980)=4,$B980="Q"),VLOOKUP($I980,_312_Table1,MATCH('312'!$X$16,_312_Table1_ColumnLookup,0),FALSE),
  IF(AND(VALUE(LEFT($A980,3))=312,LEN($I980)=4),VLOOKUP($I980,_312_Table1,MATCH(LEFT($B980,1),_312_Table1_ColumnLookup,0),FALSE)
+N("312"),
  IF(VALUE(LEFT($A980,3))=313,VLOOKUP(VALUE(MID($B980,2,1)),_313_Table1,MATCH(MID($B980,1,1),_313_Table1_ColumnLookup,0),FALSE)
+N("313"),
  IF(AND(VALUE(LEFT($A980,3))=314,LEN($B980)=3),VLOOKUP(VALUE(MID($B980,2,2)),_314_Table1,MATCH(MID($B980,1,1),_314_Table1_ColumnLookup,0),FALSE),
  IF(VALUE(LEFT($A980,3))=314,VLOOKUP(VALUE(MID($B980,2,1)),_314_Table1,MATCH(MID($B980,1,1),_314_Table1_ColumnLookup,0),FALSE)
+N("314"),
""))))))))))))))))))))))))</f>
        <v>#N/A</v>
      </c>
      <c r="E980" s="238" t="e">
        <f>IF(AND(VALUE(LEFT($A980,3))=309,LEN($B980)=3),VLOOKUP(VALUE(MID($B980,2,2)),_309_Table2,MATCH(MID($B980,1,1),_309_Table2_ColumnLookup,0),FALSE),
  IF($C980="309 LCR SummaryA",OneYearSCR,IF($C980="309 LCR SummaryB",UltimateSCR,IF(VALUE(LEFT($A980,3))=309,VLOOKUP(VALUE(MID($B980,2,1)),_309_Table2,MATCH(MID($B980,1,1),_309_Table2_ColumnLookup,0),FALSE)
+N("309"),
  IF(VALUE(LEFT($A980,3))=310,VLOOKUP(VALUE(MID($B980,2,1)),_310_Table2,MATCH(MID($B980,1,1),_310_Table2_ColumnLookup,0),FALSE)
+N("310"),
  IF(AND(VALUE(LEFT($A980,3))=311,LEN($I980)=4),VLOOKUP($I980,_311_Table2,MATCH($B980,_311_Table2_ColumnLookup,0),FALSE),
  IF(AND(VALUE(LEFT($A980,3))=311,OR($B980="I2",$B980="J2",$B980="K2",$B980="L2")),VLOOKUP('311'!$G$58,_311_Table2,MATCH(MID($B980,1,1),_311_Table2_ColumnLookup,0),FALSE),
  IF(AND(VALUE(LEFT($A980,3))=311,RIGHT($B980,5)="Total"),VLOOKUP('311'!$G$59,_311_Table2,MATCH(MID($B980,1,1),_311_Table2_ColumnLookup,0),FALSE),
  IF(VALUE(LEFT($A980,3))=311,VLOOKUP(VALUE(MID($B980,2,1)),_311_Table2,MATCH(MID($B980,1,1),_311_Table2_ColumnLookup,0),FALSE)
+N("311"),
  IF(AND(VALUE(LEFT($A980,3))=312,LEFT($G980,10)="Unincepted",$B980="G "),VLOOKUP(" ULO",_312_Table2,MATCH('312'!$N$16,_312_Table2_ColumnLookup,0),FALSE),
  IF(AND(VALUE(LEFT($A980,3))=312,LEFT($G980,10)="Unincepted",$B980="O "),VLOOKUP(" ULO",_312_Table2,MATCH('312'!$V$16,_312_Table2_ColumnLookup,0),FALSE),
  IF(AND(VALUE(LEFT($A980,3))=312,LEFT($G980,10)="Unincepted",$B980="Q "),VLOOKUP(" ULO",_312_Table2,MATCH('312'!$X$16,_312_Table2_ColumnLookup,0),FALSE),
  IF(AND(VALUE(LEFT($A980,3))=312,LEFT($G980,10)="Unincepted"),VLOOKUP(" ULO",_312_Table2,MATCH(LEFT($B980,1),_312_Table2_ColumnLookup,0),FALSE),
  IF(AND(VALUE(LEFT($A980,3))=312,LEFT($G980,5)="Total",$B980="G "),VLOOKUP('312'!$F$80,_312_Table2,MATCH('312'!$N$16,_312_Table2_ColumnLookup,0),FALSE),
  IF(AND(VALUE(LEFT($A980,3))=312,LEFT($G980,5)="Total",$B980="O "),VLOOKUP('312'!$F$80,_312_Table2,MATCH('312'!$V$16,_312_Table2_ColumnLookup,0),FALSE),
  IF(AND(VALUE(LEFT($A980,3))=312,LEFT($G980,5)="Total",$B980="Q "),VLOOKUP('312'!$F$80,_312_Table2,MATCH('312'!$X$16,_312_Table2_ColumnLookup,0),FALSE),
  IF(AND(VALUE(LEFT($A980,3))=312,LEFT($G980,5)="Total"),VLOOKUP('312'!$F$80,_312_Table2,MATCH(LEFT($B980,1),_312_Table2_ColumnLookup,0),FALSE),
  IF(AND(VALUE(LEFT($A980,3))=312,LEN($I980)=4,$B980="G"),VLOOKUP($I980,_312_Table2,MATCH('312'!$N$16,_312_Table2_ColumnLookup,0),FALSE),
  IF(AND(VALUE(LEFT($A980,3))=312,LEN($I980)=4,$B980="O"),VLOOKUP($I980,_312_Table2,MATCH('312'!$V$16,_312_Table2_ColumnLookup,0),FALSE),
  IF(AND(VALUE(LEFT($A980,3))=312,LEN($I980)=4,$B980="Q"),VLOOKUP($I980,_312_Table2,MATCH('312'!$X$16,_312_Table2_ColumnLookup,0),FALSE),
  IF(AND(VALUE(LEFT($A980,3))=312,LEN($I980)=4),VLOOKUP($I980,_312_Table2,MATCH(LEFT($B980,1),_312_Table2_ColumnLookup,0),FALSE)
+N("312"),
  IF(VALUE(LEFT($A980,3))=313,VLOOKUP(VALUE(MID($B980,2,1)),_313_Table2,MATCH(MID($B980,1,1),_313_Table2_ColumnLookup,0),FALSE)
+N("313"),
  IF(AND(VALUE(LEFT($A980,3))=314,LEN($B980)=3),VLOOKUP(VALUE(MID($B980,2,2)),_314_Table2,MATCH(MID($B980,1,1),_314_Table2_ColumnLookup,0),FALSE),
  IF(VALUE(LEFT($A980,3))=314,VLOOKUP(VALUE(MID($B980,2,1)),_314_Table2,MATCH(MID($B980,1,1),_314_Table2_ColumnLookup,0),FALSE)
+N("314"),
""))))))))))))))))))))))))</f>
        <v>#N/A</v>
      </c>
      <c r="F980" s="238" t="e">
        <f>IF(AND(VALUE(LEFT($A980,3))=309,LEN($B980)=3),VLOOKUP(VALUE(MID($B980,2,2)),_309_Table3,MATCH(MID($B980,1,1),_309_Table3_ColumnLookup,0),FALSE),
  IF($C980="309 LCR SummaryA",OneYearSCR,IF($C980="309 LCR SummaryB",UltimateSCR,IF(VALUE(LEFT($A980,3))=309,VLOOKUP(VALUE(MID($B980,2,1)),_309_Table3,MATCH(MID($B980,1,1),_309_Table3_ColumnLookup,0),FALSE)
+N("309"),
  IF(VALUE(LEFT($A980,3))=310,VLOOKUP(VALUE(MID($B980,2,1)),_310_Table3,MATCH(MID($B980,1,1),_310_Table3_ColumnLookup,0),FALSE)
+N("310"),
  IF(AND(VALUE(LEFT($A980,3))=311,LEN($I980)=4),VLOOKUP($I980,_311_Table3,MATCH($B980,_311_Table3_ColumnLookup,0),FALSE),
  IF(AND(VALUE(LEFT($A980,3))=311,OR($B980="I2",$B980="J2",$B980="K2",$B980="L2")),VLOOKUP('311'!$G$58,_311_Table3,MATCH(MID($B980,1,1),_311_Table3_ColumnLookup,0),FALSE),
  IF(AND(VALUE(LEFT($A980,3))=311,RIGHT($B980,5)="Total"),VLOOKUP('311'!$G$59,_311_Table3,MATCH(MID($B980,1,1),_311_Table3_ColumnLookup,0),FALSE),
  IF(VALUE(LEFT($A980,3))=311,VLOOKUP(VALUE(MID($B980,2,1)),_311_Table3,MATCH(MID($B980,1,1),_311_Table3_ColumnLookup,0),FALSE)
+N("311"),
  IF(AND(VALUE(LEFT($A980,3))=312,LEFT($G980,10)="Unincepted",$B980="G "),VLOOKUP(" ULO",_312_Table3,MATCH('312'!$N$16,_312_Table3_ColumnLookup,0),FALSE),
  IF(AND(VALUE(LEFT($A980,3))=312,LEFT($G980,10)="Unincepted",$B980="O "),VLOOKUP(" ULO",_312_Table3,MATCH('312'!$V$16,_312_Table3_ColumnLookup,0),FALSE),
  IF(AND(VALUE(LEFT($A980,3))=312,LEFT($G980,10)="Unincepted",$B980="Q "),VLOOKUP(" ULO",_312_Table3,MATCH('312'!$X$16,_312_Table3_ColumnLookup,0),FALSE),
  IF(AND(VALUE(LEFT($A980,3))=312,LEFT($G980,10)="Unincepted"),VLOOKUP(" ULO",_312_Table3,MATCH(LEFT($B980,1),_312_Table3_ColumnLookup,0),FALSE),
  IF(AND(VALUE(LEFT($A980,3))=312,LEFT($G980,5)="Total",$B980="G "),VLOOKUP('312'!$F$80,_312_Table3,MATCH('312'!$N$16,_312_Table3_ColumnLookup,0),FALSE),
  IF(AND(VALUE(LEFT($A980,3))=312,LEFT($G980,5)="Total",$B980="O "),VLOOKUP('312'!$F$80,_312_Table3,MATCH('312'!$V$16,_312_Table3_ColumnLookup,0),FALSE),
  IF(AND(VALUE(LEFT($A980,3))=312,LEFT($G980,5)="Total",$B980="Q "),VLOOKUP('312'!$F$80,_312_Table3,MATCH('312'!$X$16,_312_Table3_ColumnLookup,0),FALSE),
  IF(AND(VALUE(LEFT($A980,3))=312,LEFT($G980,5)="Total"),VLOOKUP('312'!$F$80,_312_Table3,MATCH(LEFT($B980,1),_312_Table3_ColumnLookup,0),FALSE),
  IF(AND(VALUE(LEFT($A980,3))=312,LEN($I980)=4,$B980="G"),VLOOKUP($I980,_312_Table3,MATCH('312'!$N$16,_312_Table3_ColumnLookup,0),FALSE),
  IF(AND(VALUE(LEFT($A980,3))=312,LEN($I980)=4,$B980="O"),VLOOKUP($I980,_312_Table3,MATCH('312'!$V$16,_312_Table3_ColumnLookup,0),FALSE),
  IF(AND(VALUE(LEFT($A980,3))=312,LEN($I980)=4,$B980="Q"),VLOOKUP($I980,_312_Table3,MATCH('312'!$X$16,_312_Table3_ColumnLookup,0),FALSE),
  IF(AND(VALUE(LEFT($A980,3))=312,LEN($I980)=4),VLOOKUP($I980,_312_Table3,MATCH(LEFT($B980,1),_312_Table3_ColumnLookup,0),FALSE)
+N("312"),
  IF(VALUE(LEFT($A980,3))=313,VLOOKUP(VALUE(MID($B980,2,1)),_313_Table3,MATCH(MID($B980,1,1),_313_Table3_ColumnLookup,0),FALSE)
+N("313"),
  IF(AND(VALUE(LEFT($A980,3))=314,LEN($B980)=3),VLOOKUP(VALUE(MID($B980,2,2)),_314_Table3,MATCH(MID($B980,1,1),_314_Table3_ColumnLookup,0),FALSE),
  IF(VALUE(LEFT($A980,3))=314,VLOOKUP(VALUE(MID($B980,2,1)),_314_Table3,MATCH(MID($B980,1,1),_314_Table3_ColumnLookup,0),FALSE)
+N("314"),
""))))))))))))))))))))))))</f>
        <v>#N/A</v>
      </c>
      <c r="H980" s="321" t="str">
        <f>IFERROR(
IF(ISERROR($D980)=FALSE,$D980,IF(ISERROR($E980)=FALSE,$E980,IF(ISERROR($F980)=FALSE,$F980
+N("012 checkboxes"),
IF(
IF(OR(LEFT($A980,9)="Syndicate",LEFT($A980,12)="NewSyndicate"),VLOOKUP($A980,'012'!$J:$ZW,MATCH("Link to button",'012'!$J$1:$ZW$1,0),0)
+N("309 checkbox"),
IF($C980="309 LCR Summary0",VLOOKUP("Notes990",'309'!$P:$ZZ,MATCH("Link to button",'309'!$P$1:$ZZ$1,0),0)
+N("313 checkboxes"),
IF($C980="313 Financial Information0LcmVsScr",IF($C980="309 LCR Summary0",VLOOKUP("LcmVsScr",'309'!$N:$ZZ,MATCH("Link to button",'309'!$N$1:$ZZ$1,0),0),
IF($C980="313 Financial Information0LcrDocAttached",IF($C980="309 LCR Summary0",VLOOKUP("LcrDocAttached",'309'!$N:$ZZ,MATCH("Link to button",'309'!$N$1:$ZZ$1,0),
0)))))))=1,TRUE,FALSE)
))),"")</f>
        <v/>
      </c>
    </row>
    <row r="981" spans="1:8">
      <c r="A981" s="237" t="e">
        <f>VLOOKUP($G981,CSVLookups!$B:$R,MATCH(A$1,CSVLookups!$B$1:$R$1,0),FALSE)</f>
        <v>#N/A</v>
      </c>
      <c r="B981" s="237" t="e">
        <f>VLOOKUP($G981,CSVLookups!$B:$R,MATCH(B$1,CSVLookups!$B$1:$R$1,0),FALSE)</f>
        <v>#N/A</v>
      </c>
      <c r="C981" s="238" t="e">
        <f t="shared" si="15"/>
        <v>#N/A</v>
      </c>
      <c r="D981" s="238" t="e">
        <f>IF(AND(VALUE(LEFT($A981,3))=309,LEN($B981)=3),VLOOKUP(VALUE(MID($B981,2,2)),_309_Table1,MATCH(MID($B981,1,1),_309_Table1_ColumnLookup,0),FALSE),
  IF($C981="309 LCR SummaryA",OneYearSCR,IF($C981="309 LCR SummaryB",UltimateSCR,IF(VALUE(LEFT($A981,3))=309,VLOOKUP(VALUE(MID($B981,2,1)),_309_Table1,MATCH(MID($B981,1,1),_309_Table1_ColumnLookup,0),FALSE)
+N("309"),
  IF(VALUE(LEFT($A981,3))=310,VLOOKUP(VALUE(MID($B981,2,1)),_310_Table1,MATCH(MID($B981,1,1),_310_Table1_ColumnLookup,0),FALSE)
+N("310"),
  IF(AND(VALUE(LEFT($A981,3))=311,LEN($I981)=4),VLOOKUP($I981,_311_Table1,MATCH($B981,_311_Table1_ColumnLookup,0),FALSE),
  IF(AND(VALUE(LEFT($A981,3))=311,OR($B981="I2",$B981="J2",$B981="K2",$B981="L2")),VLOOKUP('311'!$G$58,_311_Table1,MATCH(MID($B981,1,1),_311_Table1_ColumnLookup,0),FALSE),
  IF(AND(VALUE(LEFT($A981,3))=311,RIGHT($B981,5)="Total"),VLOOKUP('311'!$G$59,_311_Table1,MATCH(MID($B981,1,1),_311_Table1_ColumnLookup,0),FALSE),
  IF(VALUE(LEFT($A981,3))=311,VLOOKUP(VALUE(MID($B981,2,1)),_311_Table1,MATCH(MID($B981,1,1),_311_Table1_ColumnLookup,0),FALSE)
+N("311"),
  IF(AND(VALUE(LEFT($A981,3))=312,LEFT($G981,10)="Unincepted",$B981="G "),VLOOKUP(" ULO",_312_Table1,MATCH('312'!$N$16,_312_Table1_ColumnLookup,0),FALSE),
  IF(AND(VALUE(LEFT($A981,3))=312,LEFT($G981,10)="Unincepted",$B981="O "),VLOOKUP(" ULO",_312_Table1,MATCH('312'!$V$16,_312_Table1_ColumnLookup,0),FALSE),
  IF(AND(VALUE(LEFT($A981,3))=312,LEFT($G981,10)="Unincepted",$B981="Q "),VLOOKUP(" ULO",_312_Table1,MATCH('312'!$X$16,_312_Table1_ColumnLookup,0),FALSE),
  IF(AND(VALUE(LEFT($A981,3))=312,LEFT($G981,10)="Unincepted"),VLOOKUP(" ULO",_312_Table1,MATCH(LEFT($B981,1),_312_Table1_ColumnLookup,0),FALSE),
  IF(AND(VALUE(LEFT($A981,3))=312,LEFT($G981,5)="Total",$B981="G "),VLOOKUP('312'!$F$80,_312_Table1,MATCH('312'!$N$16,_312_Table1_ColumnLookup,0),FALSE),
  IF(AND(VALUE(LEFT($A981,3))=312,LEFT($G981,5)="Total",$B981="O "),VLOOKUP('312'!$F$80,_312_Table1,MATCH('312'!$V$16,_312_Table1_ColumnLookup,0),FALSE),
  IF(AND(VALUE(LEFT($A981,3))=312,LEFT($G981,5)="Total",$B981="Q "),VLOOKUP('312'!$F$80,_312_Table1,MATCH('312'!$X$16,_312_Table1_ColumnLookup,0),FALSE),
  IF(AND(VALUE(LEFT($A981,3))=312,LEFT($G981,5)="Total"),VLOOKUP('312'!$F$80,_312_Table1,MATCH(LEFT($B981,1),_312_Table1_ColumnLookup,0),FALSE),
  IF(AND(VALUE(LEFT($A981,3))=312,LEN($I981)=4,$B981="G"),VLOOKUP($I981,_312_Table1,MATCH('312'!$N$16,_312_Table1_ColumnLookup,0),FALSE),
  IF(AND(VALUE(LEFT($A981,3))=312,LEN($I981)=4,$B981="O"),VLOOKUP($I981,_312_Table1,MATCH('312'!$V$16,_312_Table1_ColumnLookup,0),FALSE),
  IF(AND(VALUE(LEFT($A981,3))=312,LEN($I981)=4,$B981="Q"),VLOOKUP($I981,_312_Table1,MATCH('312'!$X$16,_312_Table1_ColumnLookup,0),FALSE),
  IF(AND(VALUE(LEFT($A981,3))=312,LEN($I981)=4),VLOOKUP($I981,_312_Table1,MATCH(LEFT($B981,1),_312_Table1_ColumnLookup,0),FALSE)
+N("312"),
  IF(VALUE(LEFT($A981,3))=313,VLOOKUP(VALUE(MID($B981,2,1)),_313_Table1,MATCH(MID($B981,1,1),_313_Table1_ColumnLookup,0),FALSE)
+N("313"),
  IF(AND(VALUE(LEFT($A981,3))=314,LEN($B981)=3),VLOOKUP(VALUE(MID($B981,2,2)),_314_Table1,MATCH(MID($B981,1,1),_314_Table1_ColumnLookup,0),FALSE),
  IF(VALUE(LEFT($A981,3))=314,VLOOKUP(VALUE(MID($B981,2,1)),_314_Table1,MATCH(MID($B981,1,1),_314_Table1_ColumnLookup,0),FALSE)
+N("314"),
""))))))))))))))))))))))))</f>
        <v>#N/A</v>
      </c>
      <c r="E981" s="238" t="e">
        <f>IF(AND(VALUE(LEFT($A981,3))=309,LEN($B981)=3),VLOOKUP(VALUE(MID($B981,2,2)),_309_Table2,MATCH(MID($B981,1,1),_309_Table2_ColumnLookup,0),FALSE),
  IF($C981="309 LCR SummaryA",OneYearSCR,IF($C981="309 LCR SummaryB",UltimateSCR,IF(VALUE(LEFT($A981,3))=309,VLOOKUP(VALUE(MID($B981,2,1)),_309_Table2,MATCH(MID($B981,1,1),_309_Table2_ColumnLookup,0),FALSE)
+N("309"),
  IF(VALUE(LEFT($A981,3))=310,VLOOKUP(VALUE(MID($B981,2,1)),_310_Table2,MATCH(MID($B981,1,1),_310_Table2_ColumnLookup,0),FALSE)
+N("310"),
  IF(AND(VALUE(LEFT($A981,3))=311,LEN($I981)=4),VLOOKUP($I981,_311_Table2,MATCH($B981,_311_Table2_ColumnLookup,0),FALSE),
  IF(AND(VALUE(LEFT($A981,3))=311,OR($B981="I2",$B981="J2",$B981="K2",$B981="L2")),VLOOKUP('311'!$G$58,_311_Table2,MATCH(MID($B981,1,1),_311_Table2_ColumnLookup,0),FALSE),
  IF(AND(VALUE(LEFT($A981,3))=311,RIGHT($B981,5)="Total"),VLOOKUP('311'!$G$59,_311_Table2,MATCH(MID($B981,1,1),_311_Table2_ColumnLookup,0),FALSE),
  IF(VALUE(LEFT($A981,3))=311,VLOOKUP(VALUE(MID($B981,2,1)),_311_Table2,MATCH(MID($B981,1,1),_311_Table2_ColumnLookup,0),FALSE)
+N("311"),
  IF(AND(VALUE(LEFT($A981,3))=312,LEFT($G981,10)="Unincepted",$B981="G "),VLOOKUP(" ULO",_312_Table2,MATCH('312'!$N$16,_312_Table2_ColumnLookup,0),FALSE),
  IF(AND(VALUE(LEFT($A981,3))=312,LEFT($G981,10)="Unincepted",$B981="O "),VLOOKUP(" ULO",_312_Table2,MATCH('312'!$V$16,_312_Table2_ColumnLookup,0),FALSE),
  IF(AND(VALUE(LEFT($A981,3))=312,LEFT($G981,10)="Unincepted",$B981="Q "),VLOOKUP(" ULO",_312_Table2,MATCH('312'!$X$16,_312_Table2_ColumnLookup,0),FALSE),
  IF(AND(VALUE(LEFT($A981,3))=312,LEFT($G981,10)="Unincepted"),VLOOKUP(" ULO",_312_Table2,MATCH(LEFT($B981,1),_312_Table2_ColumnLookup,0),FALSE),
  IF(AND(VALUE(LEFT($A981,3))=312,LEFT($G981,5)="Total",$B981="G "),VLOOKUP('312'!$F$80,_312_Table2,MATCH('312'!$N$16,_312_Table2_ColumnLookup,0),FALSE),
  IF(AND(VALUE(LEFT($A981,3))=312,LEFT($G981,5)="Total",$B981="O "),VLOOKUP('312'!$F$80,_312_Table2,MATCH('312'!$V$16,_312_Table2_ColumnLookup,0),FALSE),
  IF(AND(VALUE(LEFT($A981,3))=312,LEFT($G981,5)="Total",$B981="Q "),VLOOKUP('312'!$F$80,_312_Table2,MATCH('312'!$X$16,_312_Table2_ColumnLookup,0),FALSE),
  IF(AND(VALUE(LEFT($A981,3))=312,LEFT($G981,5)="Total"),VLOOKUP('312'!$F$80,_312_Table2,MATCH(LEFT($B981,1),_312_Table2_ColumnLookup,0),FALSE),
  IF(AND(VALUE(LEFT($A981,3))=312,LEN($I981)=4,$B981="G"),VLOOKUP($I981,_312_Table2,MATCH('312'!$N$16,_312_Table2_ColumnLookup,0),FALSE),
  IF(AND(VALUE(LEFT($A981,3))=312,LEN($I981)=4,$B981="O"),VLOOKUP($I981,_312_Table2,MATCH('312'!$V$16,_312_Table2_ColumnLookup,0),FALSE),
  IF(AND(VALUE(LEFT($A981,3))=312,LEN($I981)=4,$B981="Q"),VLOOKUP($I981,_312_Table2,MATCH('312'!$X$16,_312_Table2_ColumnLookup,0),FALSE),
  IF(AND(VALUE(LEFT($A981,3))=312,LEN($I981)=4),VLOOKUP($I981,_312_Table2,MATCH(LEFT($B981,1),_312_Table2_ColumnLookup,0),FALSE)
+N("312"),
  IF(VALUE(LEFT($A981,3))=313,VLOOKUP(VALUE(MID($B981,2,1)),_313_Table2,MATCH(MID($B981,1,1),_313_Table2_ColumnLookup,0),FALSE)
+N("313"),
  IF(AND(VALUE(LEFT($A981,3))=314,LEN($B981)=3),VLOOKUP(VALUE(MID($B981,2,2)),_314_Table2,MATCH(MID($B981,1,1),_314_Table2_ColumnLookup,0),FALSE),
  IF(VALUE(LEFT($A981,3))=314,VLOOKUP(VALUE(MID($B981,2,1)),_314_Table2,MATCH(MID($B981,1,1),_314_Table2_ColumnLookup,0),FALSE)
+N("314"),
""))))))))))))))))))))))))</f>
        <v>#N/A</v>
      </c>
      <c r="F981" s="238" t="e">
        <f>IF(AND(VALUE(LEFT($A981,3))=309,LEN($B981)=3),VLOOKUP(VALUE(MID($B981,2,2)),_309_Table3,MATCH(MID($B981,1,1),_309_Table3_ColumnLookup,0),FALSE),
  IF($C981="309 LCR SummaryA",OneYearSCR,IF($C981="309 LCR SummaryB",UltimateSCR,IF(VALUE(LEFT($A981,3))=309,VLOOKUP(VALUE(MID($B981,2,1)),_309_Table3,MATCH(MID($B981,1,1),_309_Table3_ColumnLookup,0),FALSE)
+N("309"),
  IF(VALUE(LEFT($A981,3))=310,VLOOKUP(VALUE(MID($B981,2,1)),_310_Table3,MATCH(MID($B981,1,1),_310_Table3_ColumnLookup,0),FALSE)
+N("310"),
  IF(AND(VALUE(LEFT($A981,3))=311,LEN($I981)=4),VLOOKUP($I981,_311_Table3,MATCH($B981,_311_Table3_ColumnLookup,0),FALSE),
  IF(AND(VALUE(LEFT($A981,3))=311,OR($B981="I2",$B981="J2",$B981="K2",$B981="L2")),VLOOKUP('311'!$G$58,_311_Table3,MATCH(MID($B981,1,1),_311_Table3_ColumnLookup,0),FALSE),
  IF(AND(VALUE(LEFT($A981,3))=311,RIGHT($B981,5)="Total"),VLOOKUP('311'!$G$59,_311_Table3,MATCH(MID($B981,1,1),_311_Table3_ColumnLookup,0),FALSE),
  IF(VALUE(LEFT($A981,3))=311,VLOOKUP(VALUE(MID($B981,2,1)),_311_Table3,MATCH(MID($B981,1,1),_311_Table3_ColumnLookup,0),FALSE)
+N("311"),
  IF(AND(VALUE(LEFT($A981,3))=312,LEFT($G981,10)="Unincepted",$B981="G "),VLOOKUP(" ULO",_312_Table3,MATCH('312'!$N$16,_312_Table3_ColumnLookup,0),FALSE),
  IF(AND(VALUE(LEFT($A981,3))=312,LEFT($G981,10)="Unincepted",$B981="O "),VLOOKUP(" ULO",_312_Table3,MATCH('312'!$V$16,_312_Table3_ColumnLookup,0),FALSE),
  IF(AND(VALUE(LEFT($A981,3))=312,LEFT($G981,10)="Unincepted",$B981="Q "),VLOOKUP(" ULO",_312_Table3,MATCH('312'!$X$16,_312_Table3_ColumnLookup,0),FALSE),
  IF(AND(VALUE(LEFT($A981,3))=312,LEFT($G981,10)="Unincepted"),VLOOKUP(" ULO",_312_Table3,MATCH(LEFT($B981,1),_312_Table3_ColumnLookup,0),FALSE),
  IF(AND(VALUE(LEFT($A981,3))=312,LEFT($G981,5)="Total",$B981="G "),VLOOKUP('312'!$F$80,_312_Table3,MATCH('312'!$N$16,_312_Table3_ColumnLookup,0),FALSE),
  IF(AND(VALUE(LEFT($A981,3))=312,LEFT($G981,5)="Total",$B981="O "),VLOOKUP('312'!$F$80,_312_Table3,MATCH('312'!$V$16,_312_Table3_ColumnLookup,0),FALSE),
  IF(AND(VALUE(LEFT($A981,3))=312,LEFT($G981,5)="Total",$B981="Q "),VLOOKUP('312'!$F$80,_312_Table3,MATCH('312'!$X$16,_312_Table3_ColumnLookup,0),FALSE),
  IF(AND(VALUE(LEFT($A981,3))=312,LEFT($G981,5)="Total"),VLOOKUP('312'!$F$80,_312_Table3,MATCH(LEFT($B981,1),_312_Table3_ColumnLookup,0),FALSE),
  IF(AND(VALUE(LEFT($A981,3))=312,LEN($I981)=4,$B981="G"),VLOOKUP($I981,_312_Table3,MATCH('312'!$N$16,_312_Table3_ColumnLookup,0),FALSE),
  IF(AND(VALUE(LEFT($A981,3))=312,LEN($I981)=4,$B981="O"),VLOOKUP($I981,_312_Table3,MATCH('312'!$V$16,_312_Table3_ColumnLookup,0),FALSE),
  IF(AND(VALUE(LEFT($A981,3))=312,LEN($I981)=4,$B981="Q"),VLOOKUP($I981,_312_Table3,MATCH('312'!$X$16,_312_Table3_ColumnLookup,0),FALSE),
  IF(AND(VALUE(LEFT($A981,3))=312,LEN($I981)=4),VLOOKUP($I981,_312_Table3,MATCH(LEFT($B981,1),_312_Table3_ColumnLookup,0),FALSE)
+N("312"),
  IF(VALUE(LEFT($A981,3))=313,VLOOKUP(VALUE(MID($B981,2,1)),_313_Table3,MATCH(MID($B981,1,1),_313_Table3_ColumnLookup,0),FALSE)
+N("313"),
  IF(AND(VALUE(LEFT($A981,3))=314,LEN($B981)=3),VLOOKUP(VALUE(MID($B981,2,2)),_314_Table3,MATCH(MID($B981,1,1),_314_Table3_ColumnLookup,0),FALSE),
  IF(VALUE(LEFT($A981,3))=314,VLOOKUP(VALUE(MID($B981,2,1)),_314_Table3,MATCH(MID($B981,1,1),_314_Table3_ColumnLookup,0),FALSE)
+N("314"),
""))))))))))))))))))))))))</f>
        <v>#N/A</v>
      </c>
      <c r="H981" s="321" t="str">
        <f>IFERROR(
IF(ISERROR($D981)=FALSE,$D981,IF(ISERROR($E981)=FALSE,$E981,IF(ISERROR($F981)=FALSE,$F981
+N("012 checkboxes"),
IF(
IF(OR(LEFT($A981,9)="Syndicate",LEFT($A981,12)="NewSyndicate"),VLOOKUP($A981,'012'!$J:$ZW,MATCH("Link to button",'012'!$J$1:$ZW$1,0),0)
+N("309 checkbox"),
IF($C981="309 LCR Summary0",VLOOKUP("Notes990",'309'!$P:$ZZ,MATCH("Link to button",'309'!$P$1:$ZZ$1,0),0)
+N("313 checkboxes"),
IF($C981="313 Financial Information0LcmVsScr",IF($C981="309 LCR Summary0",VLOOKUP("LcmVsScr",'309'!$N:$ZZ,MATCH("Link to button",'309'!$N$1:$ZZ$1,0),0),
IF($C981="313 Financial Information0LcrDocAttached",IF($C981="309 LCR Summary0",VLOOKUP("LcrDocAttached",'309'!$N:$ZZ,MATCH("Link to button",'309'!$N$1:$ZZ$1,0),
0)))))))=1,TRUE,FALSE)
))),"")</f>
        <v/>
      </c>
    </row>
    <row r="982" spans="1:8">
      <c r="A982" s="237" t="e">
        <f>VLOOKUP($G982,CSVLookups!$B:$R,MATCH(A$1,CSVLookups!$B$1:$R$1,0),FALSE)</f>
        <v>#N/A</v>
      </c>
      <c r="B982" s="237" t="e">
        <f>VLOOKUP($G982,CSVLookups!$B:$R,MATCH(B$1,CSVLookups!$B$1:$R$1,0),FALSE)</f>
        <v>#N/A</v>
      </c>
      <c r="C982" s="238" t="e">
        <f t="shared" si="15"/>
        <v>#N/A</v>
      </c>
      <c r="D982" s="238" t="e">
        <f>IF(AND(VALUE(LEFT($A982,3))=309,LEN($B982)=3),VLOOKUP(VALUE(MID($B982,2,2)),_309_Table1,MATCH(MID($B982,1,1),_309_Table1_ColumnLookup,0),FALSE),
  IF($C982="309 LCR SummaryA",OneYearSCR,IF($C982="309 LCR SummaryB",UltimateSCR,IF(VALUE(LEFT($A982,3))=309,VLOOKUP(VALUE(MID($B982,2,1)),_309_Table1,MATCH(MID($B982,1,1),_309_Table1_ColumnLookup,0),FALSE)
+N("309"),
  IF(VALUE(LEFT($A982,3))=310,VLOOKUP(VALUE(MID($B982,2,1)),_310_Table1,MATCH(MID($B982,1,1),_310_Table1_ColumnLookup,0),FALSE)
+N("310"),
  IF(AND(VALUE(LEFT($A982,3))=311,LEN($I982)=4),VLOOKUP($I982,_311_Table1,MATCH($B982,_311_Table1_ColumnLookup,0),FALSE),
  IF(AND(VALUE(LEFT($A982,3))=311,OR($B982="I2",$B982="J2",$B982="K2",$B982="L2")),VLOOKUP('311'!$G$58,_311_Table1,MATCH(MID($B982,1,1),_311_Table1_ColumnLookup,0),FALSE),
  IF(AND(VALUE(LEFT($A982,3))=311,RIGHT($B982,5)="Total"),VLOOKUP('311'!$G$59,_311_Table1,MATCH(MID($B982,1,1),_311_Table1_ColumnLookup,0),FALSE),
  IF(VALUE(LEFT($A982,3))=311,VLOOKUP(VALUE(MID($B982,2,1)),_311_Table1,MATCH(MID($B982,1,1),_311_Table1_ColumnLookup,0),FALSE)
+N("311"),
  IF(AND(VALUE(LEFT($A982,3))=312,LEFT($G982,10)="Unincepted",$B982="G "),VLOOKUP(" ULO",_312_Table1,MATCH('312'!$N$16,_312_Table1_ColumnLookup,0),FALSE),
  IF(AND(VALUE(LEFT($A982,3))=312,LEFT($G982,10)="Unincepted",$B982="O "),VLOOKUP(" ULO",_312_Table1,MATCH('312'!$V$16,_312_Table1_ColumnLookup,0),FALSE),
  IF(AND(VALUE(LEFT($A982,3))=312,LEFT($G982,10)="Unincepted",$B982="Q "),VLOOKUP(" ULO",_312_Table1,MATCH('312'!$X$16,_312_Table1_ColumnLookup,0),FALSE),
  IF(AND(VALUE(LEFT($A982,3))=312,LEFT($G982,10)="Unincepted"),VLOOKUP(" ULO",_312_Table1,MATCH(LEFT($B982,1),_312_Table1_ColumnLookup,0),FALSE),
  IF(AND(VALUE(LEFT($A982,3))=312,LEFT($G982,5)="Total",$B982="G "),VLOOKUP('312'!$F$80,_312_Table1,MATCH('312'!$N$16,_312_Table1_ColumnLookup,0),FALSE),
  IF(AND(VALUE(LEFT($A982,3))=312,LEFT($G982,5)="Total",$B982="O "),VLOOKUP('312'!$F$80,_312_Table1,MATCH('312'!$V$16,_312_Table1_ColumnLookup,0),FALSE),
  IF(AND(VALUE(LEFT($A982,3))=312,LEFT($G982,5)="Total",$B982="Q "),VLOOKUP('312'!$F$80,_312_Table1,MATCH('312'!$X$16,_312_Table1_ColumnLookup,0),FALSE),
  IF(AND(VALUE(LEFT($A982,3))=312,LEFT($G982,5)="Total"),VLOOKUP('312'!$F$80,_312_Table1,MATCH(LEFT($B982,1),_312_Table1_ColumnLookup,0),FALSE),
  IF(AND(VALUE(LEFT($A982,3))=312,LEN($I982)=4,$B982="G"),VLOOKUP($I982,_312_Table1,MATCH('312'!$N$16,_312_Table1_ColumnLookup,0),FALSE),
  IF(AND(VALUE(LEFT($A982,3))=312,LEN($I982)=4,$B982="O"),VLOOKUP($I982,_312_Table1,MATCH('312'!$V$16,_312_Table1_ColumnLookup,0),FALSE),
  IF(AND(VALUE(LEFT($A982,3))=312,LEN($I982)=4,$B982="Q"),VLOOKUP($I982,_312_Table1,MATCH('312'!$X$16,_312_Table1_ColumnLookup,0),FALSE),
  IF(AND(VALUE(LEFT($A982,3))=312,LEN($I982)=4),VLOOKUP($I982,_312_Table1,MATCH(LEFT($B982,1),_312_Table1_ColumnLookup,0),FALSE)
+N("312"),
  IF(VALUE(LEFT($A982,3))=313,VLOOKUP(VALUE(MID($B982,2,1)),_313_Table1,MATCH(MID($B982,1,1),_313_Table1_ColumnLookup,0),FALSE)
+N("313"),
  IF(AND(VALUE(LEFT($A982,3))=314,LEN($B982)=3),VLOOKUP(VALUE(MID($B982,2,2)),_314_Table1,MATCH(MID($B982,1,1),_314_Table1_ColumnLookup,0),FALSE),
  IF(VALUE(LEFT($A982,3))=314,VLOOKUP(VALUE(MID($B982,2,1)),_314_Table1,MATCH(MID($B982,1,1),_314_Table1_ColumnLookup,0),FALSE)
+N("314"),
""))))))))))))))))))))))))</f>
        <v>#N/A</v>
      </c>
      <c r="E982" s="238" t="e">
        <f>IF(AND(VALUE(LEFT($A982,3))=309,LEN($B982)=3),VLOOKUP(VALUE(MID($B982,2,2)),_309_Table2,MATCH(MID($B982,1,1),_309_Table2_ColumnLookup,0),FALSE),
  IF($C982="309 LCR SummaryA",OneYearSCR,IF($C982="309 LCR SummaryB",UltimateSCR,IF(VALUE(LEFT($A982,3))=309,VLOOKUP(VALUE(MID($B982,2,1)),_309_Table2,MATCH(MID($B982,1,1),_309_Table2_ColumnLookup,0),FALSE)
+N("309"),
  IF(VALUE(LEFT($A982,3))=310,VLOOKUP(VALUE(MID($B982,2,1)),_310_Table2,MATCH(MID($B982,1,1),_310_Table2_ColumnLookup,0),FALSE)
+N("310"),
  IF(AND(VALUE(LEFT($A982,3))=311,LEN($I982)=4),VLOOKUP($I982,_311_Table2,MATCH($B982,_311_Table2_ColumnLookup,0),FALSE),
  IF(AND(VALUE(LEFT($A982,3))=311,OR($B982="I2",$B982="J2",$B982="K2",$B982="L2")),VLOOKUP('311'!$G$58,_311_Table2,MATCH(MID($B982,1,1),_311_Table2_ColumnLookup,0),FALSE),
  IF(AND(VALUE(LEFT($A982,3))=311,RIGHT($B982,5)="Total"),VLOOKUP('311'!$G$59,_311_Table2,MATCH(MID($B982,1,1),_311_Table2_ColumnLookup,0),FALSE),
  IF(VALUE(LEFT($A982,3))=311,VLOOKUP(VALUE(MID($B982,2,1)),_311_Table2,MATCH(MID($B982,1,1),_311_Table2_ColumnLookup,0),FALSE)
+N("311"),
  IF(AND(VALUE(LEFT($A982,3))=312,LEFT($G982,10)="Unincepted",$B982="G "),VLOOKUP(" ULO",_312_Table2,MATCH('312'!$N$16,_312_Table2_ColumnLookup,0),FALSE),
  IF(AND(VALUE(LEFT($A982,3))=312,LEFT($G982,10)="Unincepted",$B982="O "),VLOOKUP(" ULO",_312_Table2,MATCH('312'!$V$16,_312_Table2_ColumnLookup,0),FALSE),
  IF(AND(VALUE(LEFT($A982,3))=312,LEFT($G982,10)="Unincepted",$B982="Q "),VLOOKUP(" ULO",_312_Table2,MATCH('312'!$X$16,_312_Table2_ColumnLookup,0),FALSE),
  IF(AND(VALUE(LEFT($A982,3))=312,LEFT($G982,10)="Unincepted"),VLOOKUP(" ULO",_312_Table2,MATCH(LEFT($B982,1),_312_Table2_ColumnLookup,0),FALSE),
  IF(AND(VALUE(LEFT($A982,3))=312,LEFT($G982,5)="Total",$B982="G "),VLOOKUP('312'!$F$80,_312_Table2,MATCH('312'!$N$16,_312_Table2_ColumnLookup,0),FALSE),
  IF(AND(VALUE(LEFT($A982,3))=312,LEFT($G982,5)="Total",$B982="O "),VLOOKUP('312'!$F$80,_312_Table2,MATCH('312'!$V$16,_312_Table2_ColumnLookup,0),FALSE),
  IF(AND(VALUE(LEFT($A982,3))=312,LEFT($G982,5)="Total",$B982="Q "),VLOOKUP('312'!$F$80,_312_Table2,MATCH('312'!$X$16,_312_Table2_ColumnLookup,0),FALSE),
  IF(AND(VALUE(LEFT($A982,3))=312,LEFT($G982,5)="Total"),VLOOKUP('312'!$F$80,_312_Table2,MATCH(LEFT($B982,1),_312_Table2_ColumnLookup,0),FALSE),
  IF(AND(VALUE(LEFT($A982,3))=312,LEN($I982)=4,$B982="G"),VLOOKUP($I982,_312_Table2,MATCH('312'!$N$16,_312_Table2_ColumnLookup,0),FALSE),
  IF(AND(VALUE(LEFT($A982,3))=312,LEN($I982)=4,$B982="O"),VLOOKUP($I982,_312_Table2,MATCH('312'!$V$16,_312_Table2_ColumnLookup,0),FALSE),
  IF(AND(VALUE(LEFT($A982,3))=312,LEN($I982)=4,$B982="Q"),VLOOKUP($I982,_312_Table2,MATCH('312'!$X$16,_312_Table2_ColumnLookup,0),FALSE),
  IF(AND(VALUE(LEFT($A982,3))=312,LEN($I982)=4),VLOOKUP($I982,_312_Table2,MATCH(LEFT($B982,1),_312_Table2_ColumnLookup,0),FALSE)
+N("312"),
  IF(VALUE(LEFT($A982,3))=313,VLOOKUP(VALUE(MID($B982,2,1)),_313_Table2,MATCH(MID($B982,1,1),_313_Table2_ColumnLookup,0),FALSE)
+N("313"),
  IF(AND(VALUE(LEFT($A982,3))=314,LEN($B982)=3),VLOOKUP(VALUE(MID($B982,2,2)),_314_Table2,MATCH(MID($B982,1,1),_314_Table2_ColumnLookup,0),FALSE),
  IF(VALUE(LEFT($A982,3))=314,VLOOKUP(VALUE(MID($B982,2,1)),_314_Table2,MATCH(MID($B982,1,1),_314_Table2_ColumnLookup,0),FALSE)
+N("314"),
""))))))))))))))))))))))))</f>
        <v>#N/A</v>
      </c>
      <c r="F982" s="238" t="e">
        <f>IF(AND(VALUE(LEFT($A982,3))=309,LEN($B982)=3),VLOOKUP(VALUE(MID($B982,2,2)),_309_Table3,MATCH(MID($B982,1,1),_309_Table3_ColumnLookup,0),FALSE),
  IF($C982="309 LCR SummaryA",OneYearSCR,IF($C982="309 LCR SummaryB",UltimateSCR,IF(VALUE(LEFT($A982,3))=309,VLOOKUP(VALUE(MID($B982,2,1)),_309_Table3,MATCH(MID($B982,1,1),_309_Table3_ColumnLookup,0),FALSE)
+N("309"),
  IF(VALUE(LEFT($A982,3))=310,VLOOKUP(VALUE(MID($B982,2,1)),_310_Table3,MATCH(MID($B982,1,1),_310_Table3_ColumnLookup,0),FALSE)
+N("310"),
  IF(AND(VALUE(LEFT($A982,3))=311,LEN($I982)=4),VLOOKUP($I982,_311_Table3,MATCH($B982,_311_Table3_ColumnLookup,0),FALSE),
  IF(AND(VALUE(LEFT($A982,3))=311,OR($B982="I2",$B982="J2",$B982="K2",$B982="L2")),VLOOKUP('311'!$G$58,_311_Table3,MATCH(MID($B982,1,1),_311_Table3_ColumnLookup,0),FALSE),
  IF(AND(VALUE(LEFT($A982,3))=311,RIGHT($B982,5)="Total"),VLOOKUP('311'!$G$59,_311_Table3,MATCH(MID($B982,1,1),_311_Table3_ColumnLookup,0),FALSE),
  IF(VALUE(LEFT($A982,3))=311,VLOOKUP(VALUE(MID($B982,2,1)),_311_Table3,MATCH(MID($B982,1,1),_311_Table3_ColumnLookup,0),FALSE)
+N("311"),
  IF(AND(VALUE(LEFT($A982,3))=312,LEFT($G982,10)="Unincepted",$B982="G "),VLOOKUP(" ULO",_312_Table3,MATCH('312'!$N$16,_312_Table3_ColumnLookup,0),FALSE),
  IF(AND(VALUE(LEFT($A982,3))=312,LEFT($G982,10)="Unincepted",$B982="O "),VLOOKUP(" ULO",_312_Table3,MATCH('312'!$V$16,_312_Table3_ColumnLookup,0),FALSE),
  IF(AND(VALUE(LEFT($A982,3))=312,LEFT($G982,10)="Unincepted",$B982="Q "),VLOOKUP(" ULO",_312_Table3,MATCH('312'!$X$16,_312_Table3_ColumnLookup,0),FALSE),
  IF(AND(VALUE(LEFT($A982,3))=312,LEFT($G982,10)="Unincepted"),VLOOKUP(" ULO",_312_Table3,MATCH(LEFT($B982,1),_312_Table3_ColumnLookup,0),FALSE),
  IF(AND(VALUE(LEFT($A982,3))=312,LEFT($G982,5)="Total",$B982="G "),VLOOKUP('312'!$F$80,_312_Table3,MATCH('312'!$N$16,_312_Table3_ColumnLookup,0),FALSE),
  IF(AND(VALUE(LEFT($A982,3))=312,LEFT($G982,5)="Total",$B982="O "),VLOOKUP('312'!$F$80,_312_Table3,MATCH('312'!$V$16,_312_Table3_ColumnLookup,0),FALSE),
  IF(AND(VALUE(LEFT($A982,3))=312,LEFT($G982,5)="Total",$B982="Q "),VLOOKUP('312'!$F$80,_312_Table3,MATCH('312'!$X$16,_312_Table3_ColumnLookup,0),FALSE),
  IF(AND(VALUE(LEFT($A982,3))=312,LEFT($G982,5)="Total"),VLOOKUP('312'!$F$80,_312_Table3,MATCH(LEFT($B982,1),_312_Table3_ColumnLookup,0),FALSE),
  IF(AND(VALUE(LEFT($A982,3))=312,LEN($I982)=4,$B982="G"),VLOOKUP($I982,_312_Table3,MATCH('312'!$N$16,_312_Table3_ColumnLookup,0),FALSE),
  IF(AND(VALUE(LEFT($A982,3))=312,LEN($I982)=4,$B982="O"),VLOOKUP($I982,_312_Table3,MATCH('312'!$V$16,_312_Table3_ColumnLookup,0),FALSE),
  IF(AND(VALUE(LEFT($A982,3))=312,LEN($I982)=4,$B982="Q"),VLOOKUP($I982,_312_Table3,MATCH('312'!$X$16,_312_Table3_ColumnLookup,0),FALSE),
  IF(AND(VALUE(LEFT($A982,3))=312,LEN($I982)=4),VLOOKUP($I982,_312_Table3,MATCH(LEFT($B982,1),_312_Table3_ColumnLookup,0),FALSE)
+N("312"),
  IF(VALUE(LEFT($A982,3))=313,VLOOKUP(VALUE(MID($B982,2,1)),_313_Table3,MATCH(MID($B982,1,1),_313_Table3_ColumnLookup,0),FALSE)
+N("313"),
  IF(AND(VALUE(LEFT($A982,3))=314,LEN($B982)=3),VLOOKUP(VALUE(MID($B982,2,2)),_314_Table3,MATCH(MID($B982,1,1),_314_Table3_ColumnLookup,0),FALSE),
  IF(VALUE(LEFT($A982,3))=314,VLOOKUP(VALUE(MID($B982,2,1)),_314_Table3,MATCH(MID($B982,1,1),_314_Table3_ColumnLookup,0),FALSE)
+N("314"),
""))))))))))))))))))))))))</f>
        <v>#N/A</v>
      </c>
      <c r="H982" s="321" t="str">
        <f>IFERROR(
IF(ISERROR($D982)=FALSE,$D982,IF(ISERROR($E982)=FALSE,$E982,IF(ISERROR($F982)=FALSE,$F982
+N("012 checkboxes"),
IF(
IF(OR(LEFT($A982,9)="Syndicate",LEFT($A982,12)="NewSyndicate"),VLOOKUP($A982,'012'!$J:$ZW,MATCH("Link to button",'012'!$J$1:$ZW$1,0),0)
+N("309 checkbox"),
IF($C982="309 LCR Summary0",VLOOKUP("Notes990",'309'!$P:$ZZ,MATCH("Link to button",'309'!$P$1:$ZZ$1,0),0)
+N("313 checkboxes"),
IF($C982="313 Financial Information0LcmVsScr",IF($C982="309 LCR Summary0",VLOOKUP("LcmVsScr",'309'!$N:$ZZ,MATCH("Link to button",'309'!$N$1:$ZZ$1,0),0),
IF($C982="313 Financial Information0LcrDocAttached",IF($C982="309 LCR Summary0",VLOOKUP("LcrDocAttached",'309'!$N:$ZZ,MATCH("Link to button",'309'!$N$1:$ZZ$1,0),
0)))))))=1,TRUE,FALSE)
))),"")</f>
        <v/>
      </c>
    </row>
    <row r="983" spans="1:8">
      <c r="A983" s="237" t="e">
        <f>VLOOKUP($G983,CSVLookups!$B:$R,MATCH(A$1,CSVLookups!$B$1:$R$1,0),FALSE)</f>
        <v>#N/A</v>
      </c>
      <c r="B983" s="237" t="e">
        <f>VLOOKUP($G983,CSVLookups!$B:$R,MATCH(B$1,CSVLookups!$B$1:$R$1,0),FALSE)</f>
        <v>#N/A</v>
      </c>
      <c r="C983" s="238" t="e">
        <f t="shared" si="15"/>
        <v>#N/A</v>
      </c>
      <c r="D983" s="238" t="e">
        <f>IF(AND(VALUE(LEFT($A983,3))=309,LEN($B983)=3),VLOOKUP(VALUE(MID($B983,2,2)),_309_Table1,MATCH(MID($B983,1,1),_309_Table1_ColumnLookup,0),FALSE),
  IF($C983="309 LCR SummaryA",OneYearSCR,IF($C983="309 LCR SummaryB",UltimateSCR,IF(VALUE(LEFT($A983,3))=309,VLOOKUP(VALUE(MID($B983,2,1)),_309_Table1,MATCH(MID($B983,1,1),_309_Table1_ColumnLookup,0),FALSE)
+N("309"),
  IF(VALUE(LEFT($A983,3))=310,VLOOKUP(VALUE(MID($B983,2,1)),_310_Table1,MATCH(MID($B983,1,1),_310_Table1_ColumnLookup,0),FALSE)
+N("310"),
  IF(AND(VALUE(LEFT($A983,3))=311,LEN($I983)=4),VLOOKUP($I983,_311_Table1,MATCH($B983,_311_Table1_ColumnLookup,0),FALSE),
  IF(AND(VALUE(LEFT($A983,3))=311,OR($B983="I2",$B983="J2",$B983="K2",$B983="L2")),VLOOKUP('311'!$G$58,_311_Table1,MATCH(MID($B983,1,1),_311_Table1_ColumnLookup,0),FALSE),
  IF(AND(VALUE(LEFT($A983,3))=311,RIGHT($B983,5)="Total"),VLOOKUP('311'!$G$59,_311_Table1,MATCH(MID($B983,1,1),_311_Table1_ColumnLookup,0),FALSE),
  IF(VALUE(LEFT($A983,3))=311,VLOOKUP(VALUE(MID($B983,2,1)),_311_Table1,MATCH(MID($B983,1,1),_311_Table1_ColumnLookup,0),FALSE)
+N("311"),
  IF(AND(VALUE(LEFT($A983,3))=312,LEFT($G983,10)="Unincepted",$B983="G "),VLOOKUP(" ULO",_312_Table1,MATCH('312'!$N$16,_312_Table1_ColumnLookup,0),FALSE),
  IF(AND(VALUE(LEFT($A983,3))=312,LEFT($G983,10)="Unincepted",$B983="O "),VLOOKUP(" ULO",_312_Table1,MATCH('312'!$V$16,_312_Table1_ColumnLookup,0),FALSE),
  IF(AND(VALUE(LEFT($A983,3))=312,LEFT($G983,10)="Unincepted",$B983="Q "),VLOOKUP(" ULO",_312_Table1,MATCH('312'!$X$16,_312_Table1_ColumnLookup,0),FALSE),
  IF(AND(VALUE(LEFT($A983,3))=312,LEFT($G983,10)="Unincepted"),VLOOKUP(" ULO",_312_Table1,MATCH(LEFT($B983,1),_312_Table1_ColumnLookup,0),FALSE),
  IF(AND(VALUE(LEFT($A983,3))=312,LEFT($G983,5)="Total",$B983="G "),VLOOKUP('312'!$F$80,_312_Table1,MATCH('312'!$N$16,_312_Table1_ColumnLookup,0),FALSE),
  IF(AND(VALUE(LEFT($A983,3))=312,LEFT($G983,5)="Total",$B983="O "),VLOOKUP('312'!$F$80,_312_Table1,MATCH('312'!$V$16,_312_Table1_ColumnLookup,0),FALSE),
  IF(AND(VALUE(LEFT($A983,3))=312,LEFT($G983,5)="Total",$B983="Q "),VLOOKUP('312'!$F$80,_312_Table1,MATCH('312'!$X$16,_312_Table1_ColumnLookup,0),FALSE),
  IF(AND(VALUE(LEFT($A983,3))=312,LEFT($G983,5)="Total"),VLOOKUP('312'!$F$80,_312_Table1,MATCH(LEFT($B983,1),_312_Table1_ColumnLookup,0),FALSE),
  IF(AND(VALUE(LEFT($A983,3))=312,LEN($I983)=4,$B983="G"),VLOOKUP($I983,_312_Table1,MATCH('312'!$N$16,_312_Table1_ColumnLookup,0),FALSE),
  IF(AND(VALUE(LEFT($A983,3))=312,LEN($I983)=4,$B983="O"),VLOOKUP($I983,_312_Table1,MATCH('312'!$V$16,_312_Table1_ColumnLookup,0),FALSE),
  IF(AND(VALUE(LEFT($A983,3))=312,LEN($I983)=4,$B983="Q"),VLOOKUP($I983,_312_Table1,MATCH('312'!$X$16,_312_Table1_ColumnLookup,0),FALSE),
  IF(AND(VALUE(LEFT($A983,3))=312,LEN($I983)=4),VLOOKUP($I983,_312_Table1,MATCH(LEFT($B983,1),_312_Table1_ColumnLookup,0),FALSE)
+N("312"),
  IF(VALUE(LEFT($A983,3))=313,VLOOKUP(VALUE(MID($B983,2,1)),_313_Table1,MATCH(MID($B983,1,1),_313_Table1_ColumnLookup,0),FALSE)
+N("313"),
  IF(AND(VALUE(LEFT($A983,3))=314,LEN($B983)=3),VLOOKUP(VALUE(MID($B983,2,2)),_314_Table1,MATCH(MID($B983,1,1),_314_Table1_ColumnLookup,0),FALSE),
  IF(VALUE(LEFT($A983,3))=314,VLOOKUP(VALUE(MID($B983,2,1)),_314_Table1,MATCH(MID($B983,1,1),_314_Table1_ColumnLookup,0),FALSE)
+N("314"),
""))))))))))))))))))))))))</f>
        <v>#N/A</v>
      </c>
      <c r="E983" s="238" t="e">
        <f>IF(AND(VALUE(LEFT($A983,3))=309,LEN($B983)=3),VLOOKUP(VALUE(MID($B983,2,2)),_309_Table2,MATCH(MID($B983,1,1),_309_Table2_ColumnLookup,0),FALSE),
  IF($C983="309 LCR SummaryA",OneYearSCR,IF($C983="309 LCR SummaryB",UltimateSCR,IF(VALUE(LEFT($A983,3))=309,VLOOKUP(VALUE(MID($B983,2,1)),_309_Table2,MATCH(MID($B983,1,1),_309_Table2_ColumnLookup,0),FALSE)
+N("309"),
  IF(VALUE(LEFT($A983,3))=310,VLOOKUP(VALUE(MID($B983,2,1)),_310_Table2,MATCH(MID($B983,1,1),_310_Table2_ColumnLookup,0),FALSE)
+N("310"),
  IF(AND(VALUE(LEFT($A983,3))=311,LEN($I983)=4),VLOOKUP($I983,_311_Table2,MATCH($B983,_311_Table2_ColumnLookup,0),FALSE),
  IF(AND(VALUE(LEFT($A983,3))=311,OR($B983="I2",$B983="J2",$B983="K2",$B983="L2")),VLOOKUP('311'!$G$58,_311_Table2,MATCH(MID($B983,1,1),_311_Table2_ColumnLookup,0),FALSE),
  IF(AND(VALUE(LEFT($A983,3))=311,RIGHT($B983,5)="Total"),VLOOKUP('311'!$G$59,_311_Table2,MATCH(MID($B983,1,1),_311_Table2_ColumnLookup,0),FALSE),
  IF(VALUE(LEFT($A983,3))=311,VLOOKUP(VALUE(MID($B983,2,1)),_311_Table2,MATCH(MID($B983,1,1),_311_Table2_ColumnLookup,0),FALSE)
+N("311"),
  IF(AND(VALUE(LEFT($A983,3))=312,LEFT($G983,10)="Unincepted",$B983="G "),VLOOKUP(" ULO",_312_Table2,MATCH('312'!$N$16,_312_Table2_ColumnLookup,0),FALSE),
  IF(AND(VALUE(LEFT($A983,3))=312,LEFT($G983,10)="Unincepted",$B983="O "),VLOOKUP(" ULO",_312_Table2,MATCH('312'!$V$16,_312_Table2_ColumnLookup,0),FALSE),
  IF(AND(VALUE(LEFT($A983,3))=312,LEFT($G983,10)="Unincepted",$B983="Q "),VLOOKUP(" ULO",_312_Table2,MATCH('312'!$X$16,_312_Table2_ColumnLookup,0),FALSE),
  IF(AND(VALUE(LEFT($A983,3))=312,LEFT($G983,10)="Unincepted"),VLOOKUP(" ULO",_312_Table2,MATCH(LEFT($B983,1),_312_Table2_ColumnLookup,0),FALSE),
  IF(AND(VALUE(LEFT($A983,3))=312,LEFT($G983,5)="Total",$B983="G "),VLOOKUP('312'!$F$80,_312_Table2,MATCH('312'!$N$16,_312_Table2_ColumnLookup,0),FALSE),
  IF(AND(VALUE(LEFT($A983,3))=312,LEFT($G983,5)="Total",$B983="O "),VLOOKUP('312'!$F$80,_312_Table2,MATCH('312'!$V$16,_312_Table2_ColumnLookup,0),FALSE),
  IF(AND(VALUE(LEFT($A983,3))=312,LEFT($G983,5)="Total",$B983="Q "),VLOOKUP('312'!$F$80,_312_Table2,MATCH('312'!$X$16,_312_Table2_ColumnLookup,0),FALSE),
  IF(AND(VALUE(LEFT($A983,3))=312,LEFT($G983,5)="Total"),VLOOKUP('312'!$F$80,_312_Table2,MATCH(LEFT($B983,1),_312_Table2_ColumnLookup,0),FALSE),
  IF(AND(VALUE(LEFT($A983,3))=312,LEN($I983)=4,$B983="G"),VLOOKUP($I983,_312_Table2,MATCH('312'!$N$16,_312_Table2_ColumnLookup,0),FALSE),
  IF(AND(VALUE(LEFT($A983,3))=312,LEN($I983)=4,$B983="O"),VLOOKUP($I983,_312_Table2,MATCH('312'!$V$16,_312_Table2_ColumnLookup,0),FALSE),
  IF(AND(VALUE(LEFT($A983,3))=312,LEN($I983)=4,$B983="Q"),VLOOKUP($I983,_312_Table2,MATCH('312'!$X$16,_312_Table2_ColumnLookup,0),FALSE),
  IF(AND(VALUE(LEFT($A983,3))=312,LEN($I983)=4),VLOOKUP($I983,_312_Table2,MATCH(LEFT($B983,1),_312_Table2_ColumnLookup,0),FALSE)
+N("312"),
  IF(VALUE(LEFT($A983,3))=313,VLOOKUP(VALUE(MID($B983,2,1)),_313_Table2,MATCH(MID($B983,1,1),_313_Table2_ColumnLookup,0),FALSE)
+N("313"),
  IF(AND(VALUE(LEFT($A983,3))=314,LEN($B983)=3),VLOOKUP(VALUE(MID($B983,2,2)),_314_Table2,MATCH(MID($B983,1,1),_314_Table2_ColumnLookup,0),FALSE),
  IF(VALUE(LEFT($A983,3))=314,VLOOKUP(VALUE(MID($B983,2,1)),_314_Table2,MATCH(MID($B983,1,1),_314_Table2_ColumnLookup,0),FALSE)
+N("314"),
""))))))))))))))))))))))))</f>
        <v>#N/A</v>
      </c>
      <c r="F983" s="238" t="e">
        <f>IF(AND(VALUE(LEFT($A983,3))=309,LEN($B983)=3),VLOOKUP(VALUE(MID($B983,2,2)),_309_Table3,MATCH(MID($B983,1,1),_309_Table3_ColumnLookup,0),FALSE),
  IF($C983="309 LCR SummaryA",OneYearSCR,IF($C983="309 LCR SummaryB",UltimateSCR,IF(VALUE(LEFT($A983,3))=309,VLOOKUP(VALUE(MID($B983,2,1)),_309_Table3,MATCH(MID($B983,1,1),_309_Table3_ColumnLookup,0),FALSE)
+N("309"),
  IF(VALUE(LEFT($A983,3))=310,VLOOKUP(VALUE(MID($B983,2,1)),_310_Table3,MATCH(MID($B983,1,1),_310_Table3_ColumnLookup,0),FALSE)
+N("310"),
  IF(AND(VALUE(LEFT($A983,3))=311,LEN($I983)=4),VLOOKUP($I983,_311_Table3,MATCH($B983,_311_Table3_ColumnLookup,0),FALSE),
  IF(AND(VALUE(LEFT($A983,3))=311,OR($B983="I2",$B983="J2",$B983="K2",$B983="L2")),VLOOKUP('311'!$G$58,_311_Table3,MATCH(MID($B983,1,1),_311_Table3_ColumnLookup,0),FALSE),
  IF(AND(VALUE(LEFT($A983,3))=311,RIGHT($B983,5)="Total"),VLOOKUP('311'!$G$59,_311_Table3,MATCH(MID($B983,1,1),_311_Table3_ColumnLookup,0),FALSE),
  IF(VALUE(LEFT($A983,3))=311,VLOOKUP(VALUE(MID($B983,2,1)),_311_Table3,MATCH(MID($B983,1,1),_311_Table3_ColumnLookup,0),FALSE)
+N("311"),
  IF(AND(VALUE(LEFT($A983,3))=312,LEFT($G983,10)="Unincepted",$B983="G "),VLOOKUP(" ULO",_312_Table3,MATCH('312'!$N$16,_312_Table3_ColumnLookup,0),FALSE),
  IF(AND(VALUE(LEFT($A983,3))=312,LEFT($G983,10)="Unincepted",$B983="O "),VLOOKUP(" ULO",_312_Table3,MATCH('312'!$V$16,_312_Table3_ColumnLookup,0),FALSE),
  IF(AND(VALUE(LEFT($A983,3))=312,LEFT($G983,10)="Unincepted",$B983="Q "),VLOOKUP(" ULO",_312_Table3,MATCH('312'!$X$16,_312_Table3_ColumnLookup,0),FALSE),
  IF(AND(VALUE(LEFT($A983,3))=312,LEFT($G983,10)="Unincepted"),VLOOKUP(" ULO",_312_Table3,MATCH(LEFT($B983,1),_312_Table3_ColumnLookup,0),FALSE),
  IF(AND(VALUE(LEFT($A983,3))=312,LEFT($G983,5)="Total",$B983="G "),VLOOKUP('312'!$F$80,_312_Table3,MATCH('312'!$N$16,_312_Table3_ColumnLookup,0),FALSE),
  IF(AND(VALUE(LEFT($A983,3))=312,LEFT($G983,5)="Total",$B983="O "),VLOOKUP('312'!$F$80,_312_Table3,MATCH('312'!$V$16,_312_Table3_ColumnLookup,0),FALSE),
  IF(AND(VALUE(LEFT($A983,3))=312,LEFT($G983,5)="Total",$B983="Q "),VLOOKUP('312'!$F$80,_312_Table3,MATCH('312'!$X$16,_312_Table3_ColumnLookup,0),FALSE),
  IF(AND(VALUE(LEFT($A983,3))=312,LEFT($G983,5)="Total"),VLOOKUP('312'!$F$80,_312_Table3,MATCH(LEFT($B983,1),_312_Table3_ColumnLookup,0),FALSE),
  IF(AND(VALUE(LEFT($A983,3))=312,LEN($I983)=4,$B983="G"),VLOOKUP($I983,_312_Table3,MATCH('312'!$N$16,_312_Table3_ColumnLookup,0),FALSE),
  IF(AND(VALUE(LEFT($A983,3))=312,LEN($I983)=4,$B983="O"),VLOOKUP($I983,_312_Table3,MATCH('312'!$V$16,_312_Table3_ColumnLookup,0),FALSE),
  IF(AND(VALUE(LEFT($A983,3))=312,LEN($I983)=4,$B983="Q"),VLOOKUP($I983,_312_Table3,MATCH('312'!$X$16,_312_Table3_ColumnLookup,0),FALSE),
  IF(AND(VALUE(LEFT($A983,3))=312,LEN($I983)=4),VLOOKUP($I983,_312_Table3,MATCH(LEFT($B983,1),_312_Table3_ColumnLookup,0),FALSE)
+N("312"),
  IF(VALUE(LEFT($A983,3))=313,VLOOKUP(VALUE(MID($B983,2,1)),_313_Table3,MATCH(MID($B983,1,1),_313_Table3_ColumnLookup,0),FALSE)
+N("313"),
  IF(AND(VALUE(LEFT($A983,3))=314,LEN($B983)=3),VLOOKUP(VALUE(MID($B983,2,2)),_314_Table3,MATCH(MID($B983,1,1),_314_Table3_ColumnLookup,0),FALSE),
  IF(VALUE(LEFT($A983,3))=314,VLOOKUP(VALUE(MID($B983,2,1)),_314_Table3,MATCH(MID($B983,1,1),_314_Table3_ColumnLookup,0),FALSE)
+N("314"),
""))))))))))))))))))))))))</f>
        <v>#N/A</v>
      </c>
      <c r="H983" s="321" t="str">
        <f>IFERROR(
IF(ISERROR($D983)=FALSE,$D983,IF(ISERROR($E983)=FALSE,$E983,IF(ISERROR($F983)=FALSE,$F983
+N("012 checkboxes"),
IF(
IF(OR(LEFT($A983,9)="Syndicate",LEFT($A983,12)="NewSyndicate"),VLOOKUP($A983,'012'!$J:$ZW,MATCH("Link to button",'012'!$J$1:$ZW$1,0),0)
+N("309 checkbox"),
IF($C983="309 LCR Summary0",VLOOKUP("Notes990",'309'!$P:$ZZ,MATCH("Link to button",'309'!$P$1:$ZZ$1,0),0)
+N("313 checkboxes"),
IF($C983="313 Financial Information0LcmVsScr",IF($C983="309 LCR Summary0",VLOOKUP("LcmVsScr",'309'!$N:$ZZ,MATCH("Link to button",'309'!$N$1:$ZZ$1,0),0),
IF($C983="313 Financial Information0LcrDocAttached",IF($C983="309 LCR Summary0",VLOOKUP("LcrDocAttached",'309'!$N:$ZZ,MATCH("Link to button",'309'!$N$1:$ZZ$1,0),
0)))))))=1,TRUE,FALSE)
))),"")</f>
        <v/>
      </c>
    </row>
    <row r="984" spans="1:8">
      <c r="A984" s="237" t="e">
        <f>VLOOKUP($G984,CSVLookups!$B:$R,MATCH(A$1,CSVLookups!$B$1:$R$1,0),FALSE)</f>
        <v>#N/A</v>
      </c>
      <c r="B984" s="237" t="e">
        <f>VLOOKUP($G984,CSVLookups!$B:$R,MATCH(B$1,CSVLookups!$B$1:$R$1,0),FALSE)</f>
        <v>#N/A</v>
      </c>
      <c r="C984" s="238" t="e">
        <f t="shared" si="15"/>
        <v>#N/A</v>
      </c>
      <c r="D984" s="238" t="e">
        <f>IF(AND(VALUE(LEFT($A984,3))=309,LEN($B984)=3),VLOOKUP(VALUE(MID($B984,2,2)),_309_Table1,MATCH(MID($B984,1,1),_309_Table1_ColumnLookup,0),FALSE),
  IF($C984="309 LCR SummaryA",OneYearSCR,IF($C984="309 LCR SummaryB",UltimateSCR,IF(VALUE(LEFT($A984,3))=309,VLOOKUP(VALUE(MID($B984,2,1)),_309_Table1,MATCH(MID($B984,1,1),_309_Table1_ColumnLookup,0),FALSE)
+N("309"),
  IF(VALUE(LEFT($A984,3))=310,VLOOKUP(VALUE(MID($B984,2,1)),_310_Table1,MATCH(MID($B984,1,1),_310_Table1_ColumnLookup,0),FALSE)
+N("310"),
  IF(AND(VALUE(LEFT($A984,3))=311,LEN($I984)=4),VLOOKUP($I984,_311_Table1,MATCH($B984,_311_Table1_ColumnLookup,0),FALSE),
  IF(AND(VALUE(LEFT($A984,3))=311,OR($B984="I2",$B984="J2",$B984="K2",$B984="L2")),VLOOKUP('311'!$G$58,_311_Table1,MATCH(MID($B984,1,1),_311_Table1_ColumnLookup,0),FALSE),
  IF(AND(VALUE(LEFT($A984,3))=311,RIGHT($B984,5)="Total"),VLOOKUP('311'!$G$59,_311_Table1,MATCH(MID($B984,1,1),_311_Table1_ColumnLookup,0),FALSE),
  IF(VALUE(LEFT($A984,3))=311,VLOOKUP(VALUE(MID($B984,2,1)),_311_Table1,MATCH(MID($B984,1,1),_311_Table1_ColumnLookup,0),FALSE)
+N("311"),
  IF(AND(VALUE(LEFT($A984,3))=312,LEFT($G984,10)="Unincepted",$B984="G "),VLOOKUP(" ULO",_312_Table1,MATCH('312'!$N$16,_312_Table1_ColumnLookup,0),FALSE),
  IF(AND(VALUE(LEFT($A984,3))=312,LEFT($G984,10)="Unincepted",$B984="O "),VLOOKUP(" ULO",_312_Table1,MATCH('312'!$V$16,_312_Table1_ColumnLookup,0),FALSE),
  IF(AND(VALUE(LEFT($A984,3))=312,LEFT($G984,10)="Unincepted",$B984="Q "),VLOOKUP(" ULO",_312_Table1,MATCH('312'!$X$16,_312_Table1_ColumnLookup,0),FALSE),
  IF(AND(VALUE(LEFT($A984,3))=312,LEFT($G984,10)="Unincepted"),VLOOKUP(" ULO",_312_Table1,MATCH(LEFT($B984,1),_312_Table1_ColumnLookup,0),FALSE),
  IF(AND(VALUE(LEFT($A984,3))=312,LEFT($G984,5)="Total",$B984="G "),VLOOKUP('312'!$F$80,_312_Table1,MATCH('312'!$N$16,_312_Table1_ColumnLookup,0),FALSE),
  IF(AND(VALUE(LEFT($A984,3))=312,LEFT($G984,5)="Total",$B984="O "),VLOOKUP('312'!$F$80,_312_Table1,MATCH('312'!$V$16,_312_Table1_ColumnLookup,0),FALSE),
  IF(AND(VALUE(LEFT($A984,3))=312,LEFT($G984,5)="Total",$B984="Q "),VLOOKUP('312'!$F$80,_312_Table1,MATCH('312'!$X$16,_312_Table1_ColumnLookup,0),FALSE),
  IF(AND(VALUE(LEFT($A984,3))=312,LEFT($G984,5)="Total"),VLOOKUP('312'!$F$80,_312_Table1,MATCH(LEFT($B984,1),_312_Table1_ColumnLookup,0),FALSE),
  IF(AND(VALUE(LEFT($A984,3))=312,LEN($I984)=4,$B984="G"),VLOOKUP($I984,_312_Table1,MATCH('312'!$N$16,_312_Table1_ColumnLookup,0),FALSE),
  IF(AND(VALUE(LEFT($A984,3))=312,LEN($I984)=4,$B984="O"),VLOOKUP($I984,_312_Table1,MATCH('312'!$V$16,_312_Table1_ColumnLookup,0),FALSE),
  IF(AND(VALUE(LEFT($A984,3))=312,LEN($I984)=4,$B984="Q"),VLOOKUP($I984,_312_Table1,MATCH('312'!$X$16,_312_Table1_ColumnLookup,0),FALSE),
  IF(AND(VALUE(LEFT($A984,3))=312,LEN($I984)=4),VLOOKUP($I984,_312_Table1,MATCH(LEFT($B984,1),_312_Table1_ColumnLookup,0),FALSE)
+N("312"),
  IF(VALUE(LEFT($A984,3))=313,VLOOKUP(VALUE(MID($B984,2,1)),_313_Table1,MATCH(MID($B984,1,1),_313_Table1_ColumnLookup,0),FALSE)
+N("313"),
  IF(AND(VALUE(LEFT($A984,3))=314,LEN($B984)=3),VLOOKUP(VALUE(MID($B984,2,2)),_314_Table1,MATCH(MID($B984,1,1),_314_Table1_ColumnLookup,0),FALSE),
  IF(VALUE(LEFT($A984,3))=314,VLOOKUP(VALUE(MID($B984,2,1)),_314_Table1,MATCH(MID($B984,1,1),_314_Table1_ColumnLookup,0),FALSE)
+N("314"),
""))))))))))))))))))))))))</f>
        <v>#N/A</v>
      </c>
      <c r="E984" s="238" t="e">
        <f>IF(AND(VALUE(LEFT($A984,3))=309,LEN($B984)=3),VLOOKUP(VALUE(MID($B984,2,2)),_309_Table2,MATCH(MID($B984,1,1),_309_Table2_ColumnLookup,0),FALSE),
  IF($C984="309 LCR SummaryA",OneYearSCR,IF($C984="309 LCR SummaryB",UltimateSCR,IF(VALUE(LEFT($A984,3))=309,VLOOKUP(VALUE(MID($B984,2,1)),_309_Table2,MATCH(MID($B984,1,1),_309_Table2_ColumnLookup,0),FALSE)
+N("309"),
  IF(VALUE(LEFT($A984,3))=310,VLOOKUP(VALUE(MID($B984,2,1)),_310_Table2,MATCH(MID($B984,1,1),_310_Table2_ColumnLookup,0),FALSE)
+N("310"),
  IF(AND(VALUE(LEFT($A984,3))=311,LEN($I984)=4),VLOOKUP($I984,_311_Table2,MATCH($B984,_311_Table2_ColumnLookup,0),FALSE),
  IF(AND(VALUE(LEFT($A984,3))=311,OR($B984="I2",$B984="J2",$B984="K2",$B984="L2")),VLOOKUP('311'!$G$58,_311_Table2,MATCH(MID($B984,1,1),_311_Table2_ColumnLookup,0),FALSE),
  IF(AND(VALUE(LEFT($A984,3))=311,RIGHT($B984,5)="Total"),VLOOKUP('311'!$G$59,_311_Table2,MATCH(MID($B984,1,1),_311_Table2_ColumnLookup,0),FALSE),
  IF(VALUE(LEFT($A984,3))=311,VLOOKUP(VALUE(MID($B984,2,1)),_311_Table2,MATCH(MID($B984,1,1),_311_Table2_ColumnLookup,0),FALSE)
+N("311"),
  IF(AND(VALUE(LEFT($A984,3))=312,LEFT($G984,10)="Unincepted",$B984="G "),VLOOKUP(" ULO",_312_Table2,MATCH('312'!$N$16,_312_Table2_ColumnLookup,0),FALSE),
  IF(AND(VALUE(LEFT($A984,3))=312,LEFT($G984,10)="Unincepted",$B984="O "),VLOOKUP(" ULO",_312_Table2,MATCH('312'!$V$16,_312_Table2_ColumnLookup,0),FALSE),
  IF(AND(VALUE(LEFT($A984,3))=312,LEFT($G984,10)="Unincepted",$B984="Q "),VLOOKUP(" ULO",_312_Table2,MATCH('312'!$X$16,_312_Table2_ColumnLookup,0),FALSE),
  IF(AND(VALUE(LEFT($A984,3))=312,LEFT($G984,10)="Unincepted"),VLOOKUP(" ULO",_312_Table2,MATCH(LEFT($B984,1),_312_Table2_ColumnLookup,0),FALSE),
  IF(AND(VALUE(LEFT($A984,3))=312,LEFT($G984,5)="Total",$B984="G "),VLOOKUP('312'!$F$80,_312_Table2,MATCH('312'!$N$16,_312_Table2_ColumnLookup,0),FALSE),
  IF(AND(VALUE(LEFT($A984,3))=312,LEFT($G984,5)="Total",$B984="O "),VLOOKUP('312'!$F$80,_312_Table2,MATCH('312'!$V$16,_312_Table2_ColumnLookup,0),FALSE),
  IF(AND(VALUE(LEFT($A984,3))=312,LEFT($G984,5)="Total",$B984="Q "),VLOOKUP('312'!$F$80,_312_Table2,MATCH('312'!$X$16,_312_Table2_ColumnLookup,0),FALSE),
  IF(AND(VALUE(LEFT($A984,3))=312,LEFT($G984,5)="Total"),VLOOKUP('312'!$F$80,_312_Table2,MATCH(LEFT($B984,1),_312_Table2_ColumnLookup,0),FALSE),
  IF(AND(VALUE(LEFT($A984,3))=312,LEN($I984)=4,$B984="G"),VLOOKUP($I984,_312_Table2,MATCH('312'!$N$16,_312_Table2_ColumnLookup,0),FALSE),
  IF(AND(VALUE(LEFT($A984,3))=312,LEN($I984)=4,$B984="O"),VLOOKUP($I984,_312_Table2,MATCH('312'!$V$16,_312_Table2_ColumnLookup,0),FALSE),
  IF(AND(VALUE(LEFT($A984,3))=312,LEN($I984)=4,$B984="Q"),VLOOKUP($I984,_312_Table2,MATCH('312'!$X$16,_312_Table2_ColumnLookup,0),FALSE),
  IF(AND(VALUE(LEFT($A984,3))=312,LEN($I984)=4),VLOOKUP($I984,_312_Table2,MATCH(LEFT($B984,1),_312_Table2_ColumnLookup,0),FALSE)
+N("312"),
  IF(VALUE(LEFT($A984,3))=313,VLOOKUP(VALUE(MID($B984,2,1)),_313_Table2,MATCH(MID($B984,1,1),_313_Table2_ColumnLookup,0),FALSE)
+N("313"),
  IF(AND(VALUE(LEFT($A984,3))=314,LEN($B984)=3),VLOOKUP(VALUE(MID($B984,2,2)),_314_Table2,MATCH(MID($B984,1,1),_314_Table2_ColumnLookup,0),FALSE),
  IF(VALUE(LEFT($A984,3))=314,VLOOKUP(VALUE(MID($B984,2,1)),_314_Table2,MATCH(MID($B984,1,1),_314_Table2_ColumnLookup,0),FALSE)
+N("314"),
""))))))))))))))))))))))))</f>
        <v>#N/A</v>
      </c>
      <c r="F984" s="238" t="e">
        <f>IF(AND(VALUE(LEFT($A984,3))=309,LEN($B984)=3),VLOOKUP(VALUE(MID($B984,2,2)),_309_Table3,MATCH(MID($B984,1,1),_309_Table3_ColumnLookup,0),FALSE),
  IF($C984="309 LCR SummaryA",OneYearSCR,IF($C984="309 LCR SummaryB",UltimateSCR,IF(VALUE(LEFT($A984,3))=309,VLOOKUP(VALUE(MID($B984,2,1)),_309_Table3,MATCH(MID($B984,1,1),_309_Table3_ColumnLookup,0),FALSE)
+N("309"),
  IF(VALUE(LEFT($A984,3))=310,VLOOKUP(VALUE(MID($B984,2,1)),_310_Table3,MATCH(MID($B984,1,1),_310_Table3_ColumnLookup,0),FALSE)
+N("310"),
  IF(AND(VALUE(LEFT($A984,3))=311,LEN($I984)=4),VLOOKUP($I984,_311_Table3,MATCH($B984,_311_Table3_ColumnLookup,0),FALSE),
  IF(AND(VALUE(LEFT($A984,3))=311,OR($B984="I2",$B984="J2",$B984="K2",$B984="L2")),VLOOKUP('311'!$G$58,_311_Table3,MATCH(MID($B984,1,1),_311_Table3_ColumnLookup,0),FALSE),
  IF(AND(VALUE(LEFT($A984,3))=311,RIGHT($B984,5)="Total"),VLOOKUP('311'!$G$59,_311_Table3,MATCH(MID($B984,1,1),_311_Table3_ColumnLookup,0),FALSE),
  IF(VALUE(LEFT($A984,3))=311,VLOOKUP(VALUE(MID($B984,2,1)),_311_Table3,MATCH(MID($B984,1,1),_311_Table3_ColumnLookup,0),FALSE)
+N("311"),
  IF(AND(VALUE(LEFT($A984,3))=312,LEFT($G984,10)="Unincepted",$B984="G "),VLOOKUP(" ULO",_312_Table3,MATCH('312'!$N$16,_312_Table3_ColumnLookup,0),FALSE),
  IF(AND(VALUE(LEFT($A984,3))=312,LEFT($G984,10)="Unincepted",$B984="O "),VLOOKUP(" ULO",_312_Table3,MATCH('312'!$V$16,_312_Table3_ColumnLookup,0),FALSE),
  IF(AND(VALUE(LEFT($A984,3))=312,LEFT($G984,10)="Unincepted",$B984="Q "),VLOOKUP(" ULO",_312_Table3,MATCH('312'!$X$16,_312_Table3_ColumnLookup,0),FALSE),
  IF(AND(VALUE(LEFT($A984,3))=312,LEFT($G984,10)="Unincepted"),VLOOKUP(" ULO",_312_Table3,MATCH(LEFT($B984,1),_312_Table3_ColumnLookup,0),FALSE),
  IF(AND(VALUE(LEFT($A984,3))=312,LEFT($G984,5)="Total",$B984="G "),VLOOKUP('312'!$F$80,_312_Table3,MATCH('312'!$N$16,_312_Table3_ColumnLookup,0),FALSE),
  IF(AND(VALUE(LEFT($A984,3))=312,LEFT($G984,5)="Total",$B984="O "),VLOOKUP('312'!$F$80,_312_Table3,MATCH('312'!$V$16,_312_Table3_ColumnLookup,0),FALSE),
  IF(AND(VALUE(LEFT($A984,3))=312,LEFT($G984,5)="Total",$B984="Q "),VLOOKUP('312'!$F$80,_312_Table3,MATCH('312'!$X$16,_312_Table3_ColumnLookup,0),FALSE),
  IF(AND(VALUE(LEFT($A984,3))=312,LEFT($G984,5)="Total"),VLOOKUP('312'!$F$80,_312_Table3,MATCH(LEFT($B984,1),_312_Table3_ColumnLookup,0),FALSE),
  IF(AND(VALUE(LEFT($A984,3))=312,LEN($I984)=4,$B984="G"),VLOOKUP($I984,_312_Table3,MATCH('312'!$N$16,_312_Table3_ColumnLookup,0),FALSE),
  IF(AND(VALUE(LEFT($A984,3))=312,LEN($I984)=4,$B984="O"),VLOOKUP($I984,_312_Table3,MATCH('312'!$V$16,_312_Table3_ColumnLookup,0),FALSE),
  IF(AND(VALUE(LEFT($A984,3))=312,LEN($I984)=4,$B984="Q"),VLOOKUP($I984,_312_Table3,MATCH('312'!$X$16,_312_Table3_ColumnLookup,0),FALSE),
  IF(AND(VALUE(LEFT($A984,3))=312,LEN($I984)=4),VLOOKUP($I984,_312_Table3,MATCH(LEFT($B984,1),_312_Table3_ColumnLookup,0),FALSE)
+N("312"),
  IF(VALUE(LEFT($A984,3))=313,VLOOKUP(VALUE(MID($B984,2,1)),_313_Table3,MATCH(MID($B984,1,1),_313_Table3_ColumnLookup,0),FALSE)
+N("313"),
  IF(AND(VALUE(LEFT($A984,3))=314,LEN($B984)=3),VLOOKUP(VALUE(MID($B984,2,2)),_314_Table3,MATCH(MID($B984,1,1),_314_Table3_ColumnLookup,0),FALSE),
  IF(VALUE(LEFT($A984,3))=314,VLOOKUP(VALUE(MID($B984,2,1)),_314_Table3,MATCH(MID($B984,1,1),_314_Table3_ColumnLookup,0),FALSE)
+N("314"),
""))))))))))))))))))))))))</f>
        <v>#N/A</v>
      </c>
      <c r="H984" s="321" t="str">
        <f>IFERROR(
IF(ISERROR($D984)=FALSE,$D984,IF(ISERROR($E984)=FALSE,$E984,IF(ISERROR($F984)=FALSE,$F984
+N("012 checkboxes"),
IF(
IF(OR(LEFT($A984,9)="Syndicate",LEFT($A984,12)="NewSyndicate"),VLOOKUP($A984,'012'!$J:$ZW,MATCH("Link to button",'012'!$J$1:$ZW$1,0),0)
+N("309 checkbox"),
IF($C984="309 LCR Summary0",VLOOKUP("Notes990",'309'!$P:$ZZ,MATCH("Link to button",'309'!$P$1:$ZZ$1,0),0)
+N("313 checkboxes"),
IF($C984="313 Financial Information0LcmVsScr",IF($C984="309 LCR Summary0",VLOOKUP("LcmVsScr",'309'!$N:$ZZ,MATCH("Link to button",'309'!$N$1:$ZZ$1,0),0),
IF($C984="313 Financial Information0LcrDocAttached",IF($C984="309 LCR Summary0",VLOOKUP("LcrDocAttached",'309'!$N:$ZZ,MATCH("Link to button",'309'!$N$1:$ZZ$1,0),
0)))))))=1,TRUE,FALSE)
))),"")</f>
        <v/>
      </c>
    </row>
    <row r="985" spans="1:8">
      <c r="A985" s="237" t="e">
        <f>VLOOKUP($G985,CSVLookups!$B:$R,MATCH(A$1,CSVLookups!$B$1:$R$1,0),FALSE)</f>
        <v>#N/A</v>
      </c>
      <c r="B985" s="237" t="e">
        <f>VLOOKUP($G985,CSVLookups!$B:$R,MATCH(B$1,CSVLookups!$B$1:$R$1,0),FALSE)</f>
        <v>#N/A</v>
      </c>
      <c r="C985" s="238" t="e">
        <f t="shared" si="15"/>
        <v>#N/A</v>
      </c>
      <c r="D985" s="238" t="e">
        <f>IF(AND(VALUE(LEFT($A985,3))=309,LEN($B985)=3),VLOOKUP(VALUE(MID($B985,2,2)),_309_Table1,MATCH(MID($B985,1,1),_309_Table1_ColumnLookup,0),FALSE),
  IF($C985="309 LCR SummaryA",OneYearSCR,IF($C985="309 LCR SummaryB",UltimateSCR,IF(VALUE(LEFT($A985,3))=309,VLOOKUP(VALUE(MID($B985,2,1)),_309_Table1,MATCH(MID($B985,1,1),_309_Table1_ColumnLookup,0),FALSE)
+N("309"),
  IF(VALUE(LEFT($A985,3))=310,VLOOKUP(VALUE(MID($B985,2,1)),_310_Table1,MATCH(MID($B985,1,1),_310_Table1_ColumnLookup,0),FALSE)
+N("310"),
  IF(AND(VALUE(LEFT($A985,3))=311,LEN($I985)=4),VLOOKUP($I985,_311_Table1,MATCH($B985,_311_Table1_ColumnLookup,0),FALSE),
  IF(AND(VALUE(LEFT($A985,3))=311,OR($B985="I2",$B985="J2",$B985="K2",$B985="L2")),VLOOKUP('311'!$G$58,_311_Table1,MATCH(MID($B985,1,1),_311_Table1_ColumnLookup,0),FALSE),
  IF(AND(VALUE(LEFT($A985,3))=311,RIGHT($B985,5)="Total"),VLOOKUP('311'!$G$59,_311_Table1,MATCH(MID($B985,1,1),_311_Table1_ColumnLookup,0),FALSE),
  IF(VALUE(LEFT($A985,3))=311,VLOOKUP(VALUE(MID($B985,2,1)),_311_Table1,MATCH(MID($B985,1,1),_311_Table1_ColumnLookup,0),FALSE)
+N("311"),
  IF(AND(VALUE(LEFT($A985,3))=312,LEFT($G985,10)="Unincepted",$B985="G "),VLOOKUP(" ULO",_312_Table1,MATCH('312'!$N$16,_312_Table1_ColumnLookup,0),FALSE),
  IF(AND(VALUE(LEFT($A985,3))=312,LEFT($G985,10)="Unincepted",$B985="O "),VLOOKUP(" ULO",_312_Table1,MATCH('312'!$V$16,_312_Table1_ColumnLookup,0),FALSE),
  IF(AND(VALUE(LEFT($A985,3))=312,LEFT($G985,10)="Unincepted",$B985="Q "),VLOOKUP(" ULO",_312_Table1,MATCH('312'!$X$16,_312_Table1_ColumnLookup,0),FALSE),
  IF(AND(VALUE(LEFT($A985,3))=312,LEFT($G985,10)="Unincepted"),VLOOKUP(" ULO",_312_Table1,MATCH(LEFT($B985,1),_312_Table1_ColumnLookup,0),FALSE),
  IF(AND(VALUE(LEFT($A985,3))=312,LEFT($G985,5)="Total",$B985="G "),VLOOKUP('312'!$F$80,_312_Table1,MATCH('312'!$N$16,_312_Table1_ColumnLookup,0),FALSE),
  IF(AND(VALUE(LEFT($A985,3))=312,LEFT($G985,5)="Total",$B985="O "),VLOOKUP('312'!$F$80,_312_Table1,MATCH('312'!$V$16,_312_Table1_ColumnLookup,0),FALSE),
  IF(AND(VALUE(LEFT($A985,3))=312,LEFT($G985,5)="Total",$B985="Q "),VLOOKUP('312'!$F$80,_312_Table1,MATCH('312'!$X$16,_312_Table1_ColumnLookup,0),FALSE),
  IF(AND(VALUE(LEFT($A985,3))=312,LEFT($G985,5)="Total"),VLOOKUP('312'!$F$80,_312_Table1,MATCH(LEFT($B985,1),_312_Table1_ColumnLookup,0),FALSE),
  IF(AND(VALUE(LEFT($A985,3))=312,LEN($I985)=4,$B985="G"),VLOOKUP($I985,_312_Table1,MATCH('312'!$N$16,_312_Table1_ColumnLookup,0),FALSE),
  IF(AND(VALUE(LEFT($A985,3))=312,LEN($I985)=4,$B985="O"),VLOOKUP($I985,_312_Table1,MATCH('312'!$V$16,_312_Table1_ColumnLookup,0),FALSE),
  IF(AND(VALUE(LEFT($A985,3))=312,LEN($I985)=4,$B985="Q"),VLOOKUP($I985,_312_Table1,MATCH('312'!$X$16,_312_Table1_ColumnLookup,0),FALSE),
  IF(AND(VALUE(LEFT($A985,3))=312,LEN($I985)=4),VLOOKUP($I985,_312_Table1,MATCH(LEFT($B985,1),_312_Table1_ColumnLookup,0),FALSE)
+N("312"),
  IF(VALUE(LEFT($A985,3))=313,VLOOKUP(VALUE(MID($B985,2,1)),_313_Table1,MATCH(MID($B985,1,1),_313_Table1_ColumnLookup,0),FALSE)
+N("313"),
  IF(AND(VALUE(LEFT($A985,3))=314,LEN($B985)=3),VLOOKUP(VALUE(MID($B985,2,2)),_314_Table1,MATCH(MID($B985,1,1),_314_Table1_ColumnLookup,0),FALSE),
  IF(VALUE(LEFT($A985,3))=314,VLOOKUP(VALUE(MID($B985,2,1)),_314_Table1,MATCH(MID($B985,1,1),_314_Table1_ColumnLookup,0),FALSE)
+N("314"),
""))))))))))))))))))))))))</f>
        <v>#N/A</v>
      </c>
      <c r="E985" s="238" t="e">
        <f>IF(AND(VALUE(LEFT($A985,3))=309,LEN($B985)=3),VLOOKUP(VALUE(MID($B985,2,2)),_309_Table2,MATCH(MID($B985,1,1),_309_Table2_ColumnLookup,0),FALSE),
  IF($C985="309 LCR SummaryA",OneYearSCR,IF($C985="309 LCR SummaryB",UltimateSCR,IF(VALUE(LEFT($A985,3))=309,VLOOKUP(VALUE(MID($B985,2,1)),_309_Table2,MATCH(MID($B985,1,1),_309_Table2_ColumnLookup,0),FALSE)
+N("309"),
  IF(VALUE(LEFT($A985,3))=310,VLOOKUP(VALUE(MID($B985,2,1)),_310_Table2,MATCH(MID($B985,1,1),_310_Table2_ColumnLookup,0),FALSE)
+N("310"),
  IF(AND(VALUE(LEFT($A985,3))=311,LEN($I985)=4),VLOOKUP($I985,_311_Table2,MATCH($B985,_311_Table2_ColumnLookup,0),FALSE),
  IF(AND(VALUE(LEFT($A985,3))=311,OR($B985="I2",$B985="J2",$B985="K2",$B985="L2")),VLOOKUP('311'!$G$58,_311_Table2,MATCH(MID($B985,1,1),_311_Table2_ColumnLookup,0),FALSE),
  IF(AND(VALUE(LEFT($A985,3))=311,RIGHT($B985,5)="Total"),VLOOKUP('311'!$G$59,_311_Table2,MATCH(MID($B985,1,1),_311_Table2_ColumnLookup,0),FALSE),
  IF(VALUE(LEFT($A985,3))=311,VLOOKUP(VALUE(MID($B985,2,1)),_311_Table2,MATCH(MID($B985,1,1),_311_Table2_ColumnLookup,0),FALSE)
+N("311"),
  IF(AND(VALUE(LEFT($A985,3))=312,LEFT($G985,10)="Unincepted",$B985="G "),VLOOKUP(" ULO",_312_Table2,MATCH('312'!$N$16,_312_Table2_ColumnLookup,0),FALSE),
  IF(AND(VALUE(LEFT($A985,3))=312,LEFT($G985,10)="Unincepted",$B985="O "),VLOOKUP(" ULO",_312_Table2,MATCH('312'!$V$16,_312_Table2_ColumnLookup,0),FALSE),
  IF(AND(VALUE(LEFT($A985,3))=312,LEFT($G985,10)="Unincepted",$B985="Q "),VLOOKUP(" ULO",_312_Table2,MATCH('312'!$X$16,_312_Table2_ColumnLookup,0),FALSE),
  IF(AND(VALUE(LEFT($A985,3))=312,LEFT($G985,10)="Unincepted"),VLOOKUP(" ULO",_312_Table2,MATCH(LEFT($B985,1),_312_Table2_ColumnLookup,0),FALSE),
  IF(AND(VALUE(LEFT($A985,3))=312,LEFT($G985,5)="Total",$B985="G "),VLOOKUP('312'!$F$80,_312_Table2,MATCH('312'!$N$16,_312_Table2_ColumnLookup,0),FALSE),
  IF(AND(VALUE(LEFT($A985,3))=312,LEFT($G985,5)="Total",$B985="O "),VLOOKUP('312'!$F$80,_312_Table2,MATCH('312'!$V$16,_312_Table2_ColumnLookup,0),FALSE),
  IF(AND(VALUE(LEFT($A985,3))=312,LEFT($G985,5)="Total",$B985="Q "),VLOOKUP('312'!$F$80,_312_Table2,MATCH('312'!$X$16,_312_Table2_ColumnLookup,0),FALSE),
  IF(AND(VALUE(LEFT($A985,3))=312,LEFT($G985,5)="Total"),VLOOKUP('312'!$F$80,_312_Table2,MATCH(LEFT($B985,1),_312_Table2_ColumnLookup,0),FALSE),
  IF(AND(VALUE(LEFT($A985,3))=312,LEN($I985)=4,$B985="G"),VLOOKUP($I985,_312_Table2,MATCH('312'!$N$16,_312_Table2_ColumnLookup,0),FALSE),
  IF(AND(VALUE(LEFT($A985,3))=312,LEN($I985)=4,$B985="O"),VLOOKUP($I985,_312_Table2,MATCH('312'!$V$16,_312_Table2_ColumnLookup,0),FALSE),
  IF(AND(VALUE(LEFT($A985,3))=312,LEN($I985)=4,$B985="Q"),VLOOKUP($I985,_312_Table2,MATCH('312'!$X$16,_312_Table2_ColumnLookup,0),FALSE),
  IF(AND(VALUE(LEFT($A985,3))=312,LEN($I985)=4),VLOOKUP($I985,_312_Table2,MATCH(LEFT($B985,1),_312_Table2_ColumnLookup,0),FALSE)
+N("312"),
  IF(VALUE(LEFT($A985,3))=313,VLOOKUP(VALUE(MID($B985,2,1)),_313_Table2,MATCH(MID($B985,1,1),_313_Table2_ColumnLookup,0),FALSE)
+N("313"),
  IF(AND(VALUE(LEFT($A985,3))=314,LEN($B985)=3),VLOOKUP(VALUE(MID($B985,2,2)),_314_Table2,MATCH(MID($B985,1,1),_314_Table2_ColumnLookup,0),FALSE),
  IF(VALUE(LEFT($A985,3))=314,VLOOKUP(VALUE(MID($B985,2,1)),_314_Table2,MATCH(MID($B985,1,1),_314_Table2_ColumnLookup,0),FALSE)
+N("314"),
""))))))))))))))))))))))))</f>
        <v>#N/A</v>
      </c>
      <c r="F985" s="238" t="e">
        <f>IF(AND(VALUE(LEFT($A985,3))=309,LEN($B985)=3),VLOOKUP(VALUE(MID($B985,2,2)),_309_Table3,MATCH(MID($B985,1,1),_309_Table3_ColumnLookup,0),FALSE),
  IF($C985="309 LCR SummaryA",OneYearSCR,IF($C985="309 LCR SummaryB",UltimateSCR,IF(VALUE(LEFT($A985,3))=309,VLOOKUP(VALUE(MID($B985,2,1)),_309_Table3,MATCH(MID($B985,1,1),_309_Table3_ColumnLookup,0),FALSE)
+N("309"),
  IF(VALUE(LEFT($A985,3))=310,VLOOKUP(VALUE(MID($B985,2,1)),_310_Table3,MATCH(MID($B985,1,1),_310_Table3_ColumnLookup,0),FALSE)
+N("310"),
  IF(AND(VALUE(LEFT($A985,3))=311,LEN($I985)=4),VLOOKUP($I985,_311_Table3,MATCH($B985,_311_Table3_ColumnLookup,0),FALSE),
  IF(AND(VALUE(LEFT($A985,3))=311,OR($B985="I2",$B985="J2",$B985="K2",$B985="L2")),VLOOKUP('311'!$G$58,_311_Table3,MATCH(MID($B985,1,1),_311_Table3_ColumnLookup,0),FALSE),
  IF(AND(VALUE(LEFT($A985,3))=311,RIGHT($B985,5)="Total"),VLOOKUP('311'!$G$59,_311_Table3,MATCH(MID($B985,1,1),_311_Table3_ColumnLookup,0),FALSE),
  IF(VALUE(LEFT($A985,3))=311,VLOOKUP(VALUE(MID($B985,2,1)),_311_Table3,MATCH(MID($B985,1,1),_311_Table3_ColumnLookup,0),FALSE)
+N("311"),
  IF(AND(VALUE(LEFT($A985,3))=312,LEFT($G985,10)="Unincepted",$B985="G "),VLOOKUP(" ULO",_312_Table3,MATCH('312'!$N$16,_312_Table3_ColumnLookup,0),FALSE),
  IF(AND(VALUE(LEFT($A985,3))=312,LEFT($G985,10)="Unincepted",$B985="O "),VLOOKUP(" ULO",_312_Table3,MATCH('312'!$V$16,_312_Table3_ColumnLookup,0),FALSE),
  IF(AND(VALUE(LEFT($A985,3))=312,LEFT($G985,10)="Unincepted",$B985="Q "),VLOOKUP(" ULO",_312_Table3,MATCH('312'!$X$16,_312_Table3_ColumnLookup,0),FALSE),
  IF(AND(VALUE(LEFT($A985,3))=312,LEFT($G985,10)="Unincepted"),VLOOKUP(" ULO",_312_Table3,MATCH(LEFT($B985,1),_312_Table3_ColumnLookup,0),FALSE),
  IF(AND(VALUE(LEFT($A985,3))=312,LEFT($G985,5)="Total",$B985="G "),VLOOKUP('312'!$F$80,_312_Table3,MATCH('312'!$N$16,_312_Table3_ColumnLookup,0),FALSE),
  IF(AND(VALUE(LEFT($A985,3))=312,LEFT($G985,5)="Total",$B985="O "),VLOOKUP('312'!$F$80,_312_Table3,MATCH('312'!$V$16,_312_Table3_ColumnLookup,0),FALSE),
  IF(AND(VALUE(LEFT($A985,3))=312,LEFT($G985,5)="Total",$B985="Q "),VLOOKUP('312'!$F$80,_312_Table3,MATCH('312'!$X$16,_312_Table3_ColumnLookup,0),FALSE),
  IF(AND(VALUE(LEFT($A985,3))=312,LEFT($G985,5)="Total"),VLOOKUP('312'!$F$80,_312_Table3,MATCH(LEFT($B985,1),_312_Table3_ColumnLookup,0),FALSE),
  IF(AND(VALUE(LEFT($A985,3))=312,LEN($I985)=4,$B985="G"),VLOOKUP($I985,_312_Table3,MATCH('312'!$N$16,_312_Table3_ColumnLookup,0),FALSE),
  IF(AND(VALUE(LEFT($A985,3))=312,LEN($I985)=4,$B985="O"),VLOOKUP($I985,_312_Table3,MATCH('312'!$V$16,_312_Table3_ColumnLookup,0),FALSE),
  IF(AND(VALUE(LEFT($A985,3))=312,LEN($I985)=4,$B985="Q"),VLOOKUP($I985,_312_Table3,MATCH('312'!$X$16,_312_Table3_ColumnLookup,0),FALSE),
  IF(AND(VALUE(LEFT($A985,3))=312,LEN($I985)=4),VLOOKUP($I985,_312_Table3,MATCH(LEFT($B985,1),_312_Table3_ColumnLookup,0),FALSE)
+N("312"),
  IF(VALUE(LEFT($A985,3))=313,VLOOKUP(VALUE(MID($B985,2,1)),_313_Table3,MATCH(MID($B985,1,1),_313_Table3_ColumnLookup,0),FALSE)
+N("313"),
  IF(AND(VALUE(LEFT($A985,3))=314,LEN($B985)=3),VLOOKUP(VALUE(MID($B985,2,2)),_314_Table3,MATCH(MID($B985,1,1),_314_Table3_ColumnLookup,0),FALSE),
  IF(VALUE(LEFT($A985,3))=314,VLOOKUP(VALUE(MID($B985,2,1)),_314_Table3,MATCH(MID($B985,1,1),_314_Table3_ColumnLookup,0),FALSE)
+N("314"),
""))))))))))))))))))))))))</f>
        <v>#N/A</v>
      </c>
      <c r="H985" s="321" t="str">
        <f>IFERROR(
IF(ISERROR($D985)=FALSE,$D985,IF(ISERROR($E985)=FALSE,$E985,IF(ISERROR($F985)=FALSE,$F985
+N("012 checkboxes"),
IF(
IF(OR(LEFT($A985,9)="Syndicate",LEFT($A985,12)="NewSyndicate"),VLOOKUP($A985,'012'!$J:$ZW,MATCH("Link to button",'012'!$J$1:$ZW$1,0),0)
+N("309 checkbox"),
IF($C985="309 LCR Summary0",VLOOKUP("Notes990",'309'!$P:$ZZ,MATCH("Link to button",'309'!$P$1:$ZZ$1,0),0)
+N("313 checkboxes"),
IF($C985="313 Financial Information0LcmVsScr",IF($C985="309 LCR Summary0",VLOOKUP("LcmVsScr",'309'!$N:$ZZ,MATCH("Link to button",'309'!$N$1:$ZZ$1,0),0),
IF($C985="313 Financial Information0LcrDocAttached",IF($C985="309 LCR Summary0",VLOOKUP("LcrDocAttached",'309'!$N:$ZZ,MATCH("Link to button",'309'!$N$1:$ZZ$1,0),
0)))))))=1,TRUE,FALSE)
))),"")</f>
        <v/>
      </c>
    </row>
    <row r="986" spans="1:8">
      <c r="A986" s="237" t="e">
        <f>VLOOKUP($G986,CSVLookups!$B:$R,MATCH(A$1,CSVLookups!$B$1:$R$1,0),FALSE)</f>
        <v>#N/A</v>
      </c>
      <c r="B986" s="237" t="e">
        <f>VLOOKUP($G986,CSVLookups!$B:$R,MATCH(B$1,CSVLookups!$B$1:$R$1,0),FALSE)</f>
        <v>#N/A</v>
      </c>
      <c r="C986" s="238" t="e">
        <f t="shared" si="15"/>
        <v>#N/A</v>
      </c>
      <c r="D986" s="238" t="e">
        <f>IF(AND(VALUE(LEFT($A986,3))=309,LEN($B986)=3),VLOOKUP(VALUE(MID($B986,2,2)),_309_Table1,MATCH(MID($B986,1,1),_309_Table1_ColumnLookup,0),FALSE),
  IF($C986="309 LCR SummaryA",OneYearSCR,IF($C986="309 LCR SummaryB",UltimateSCR,IF(VALUE(LEFT($A986,3))=309,VLOOKUP(VALUE(MID($B986,2,1)),_309_Table1,MATCH(MID($B986,1,1),_309_Table1_ColumnLookup,0),FALSE)
+N("309"),
  IF(VALUE(LEFT($A986,3))=310,VLOOKUP(VALUE(MID($B986,2,1)),_310_Table1,MATCH(MID($B986,1,1),_310_Table1_ColumnLookup,0),FALSE)
+N("310"),
  IF(AND(VALUE(LEFT($A986,3))=311,LEN($I986)=4),VLOOKUP($I986,_311_Table1,MATCH($B986,_311_Table1_ColumnLookup,0),FALSE),
  IF(AND(VALUE(LEFT($A986,3))=311,OR($B986="I2",$B986="J2",$B986="K2",$B986="L2")),VLOOKUP('311'!$G$58,_311_Table1,MATCH(MID($B986,1,1),_311_Table1_ColumnLookup,0),FALSE),
  IF(AND(VALUE(LEFT($A986,3))=311,RIGHT($B986,5)="Total"),VLOOKUP('311'!$G$59,_311_Table1,MATCH(MID($B986,1,1),_311_Table1_ColumnLookup,0),FALSE),
  IF(VALUE(LEFT($A986,3))=311,VLOOKUP(VALUE(MID($B986,2,1)),_311_Table1,MATCH(MID($B986,1,1),_311_Table1_ColumnLookup,0),FALSE)
+N("311"),
  IF(AND(VALUE(LEFT($A986,3))=312,LEFT($G986,10)="Unincepted",$B986="G "),VLOOKUP(" ULO",_312_Table1,MATCH('312'!$N$16,_312_Table1_ColumnLookup,0),FALSE),
  IF(AND(VALUE(LEFT($A986,3))=312,LEFT($G986,10)="Unincepted",$B986="O "),VLOOKUP(" ULO",_312_Table1,MATCH('312'!$V$16,_312_Table1_ColumnLookup,0),FALSE),
  IF(AND(VALUE(LEFT($A986,3))=312,LEFT($G986,10)="Unincepted",$B986="Q "),VLOOKUP(" ULO",_312_Table1,MATCH('312'!$X$16,_312_Table1_ColumnLookup,0),FALSE),
  IF(AND(VALUE(LEFT($A986,3))=312,LEFT($G986,10)="Unincepted"),VLOOKUP(" ULO",_312_Table1,MATCH(LEFT($B986,1),_312_Table1_ColumnLookup,0),FALSE),
  IF(AND(VALUE(LEFT($A986,3))=312,LEFT($G986,5)="Total",$B986="G "),VLOOKUP('312'!$F$80,_312_Table1,MATCH('312'!$N$16,_312_Table1_ColumnLookup,0),FALSE),
  IF(AND(VALUE(LEFT($A986,3))=312,LEFT($G986,5)="Total",$B986="O "),VLOOKUP('312'!$F$80,_312_Table1,MATCH('312'!$V$16,_312_Table1_ColumnLookup,0),FALSE),
  IF(AND(VALUE(LEFT($A986,3))=312,LEFT($G986,5)="Total",$B986="Q "),VLOOKUP('312'!$F$80,_312_Table1,MATCH('312'!$X$16,_312_Table1_ColumnLookup,0),FALSE),
  IF(AND(VALUE(LEFT($A986,3))=312,LEFT($G986,5)="Total"),VLOOKUP('312'!$F$80,_312_Table1,MATCH(LEFT($B986,1),_312_Table1_ColumnLookup,0),FALSE),
  IF(AND(VALUE(LEFT($A986,3))=312,LEN($I986)=4,$B986="G"),VLOOKUP($I986,_312_Table1,MATCH('312'!$N$16,_312_Table1_ColumnLookup,0),FALSE),
  IF(AND(VALUE(LEFT($A986,3))=312,LEN($I986)=4,$B986="O"),VLOOKUP($I986,_312_Table1,MATCH('312'!$V$16,_312_Table1_ColumnLookup,0),FALSE),
  IF(AND(VALUE(LEFT($A986,3))=312,LEN($I986)=4,$B986="Q"),VLOOKUP($I986,_312_Table1,MATCH('312'!$X$16,_312_Table1_ColumnLookup,0),FALSE),
  IF(AND(VALUE(LEFT($A986,3))=312,LEN($I986)=4),VLOOKUP($I986,_312_Table1,MATCH(LEFT($B986,1),_312_Table1_ColumnLookup,0),FALSE)
+N("312"),
  IF(VALUE(LEFT($A986,3))=313,VLOOKUP(VALUE(MID($B986,2,1)),_313_Table1,MATCH(MID($B986,1,1),_313_Table1_ColumnLookup,0),FALSE)
+N("313"),
  IF(AND(VALUE(LEFT($A986,3))=314,LEN($B986)=3),VLOOKUP(VALUE(MID($B986,2,2)),_314_Table1,MATCH(MID($B986,1,1),_314_Table1_ColumnLookup,0),FALSE),
  IF(VALUE(LEFT($A986,3))=314,VLOOKUP(VALUE(MID($B986,2,1)),_314_Table1,MATCH(MID($B986,1,1),_314_Table1_ColumnLookup,0),FALSE)
+N("314"),
""))))))))))))))))))))))))</f>
        <v>#N/A</v>
      </c>
      <c r="E986" s="238" t="e">
        <f>IF(AND(VALUE(LEFT($A986,3))=309,LEN($B986)=3),VLOOKUP(VALUE(MID($B986,2,2)),_309_Table2,MATCH(MID($B986,1,1),_309_Table2_ColumnLookup,0),FALSE),
  IF($C986="309 LCR SummaryA",OneYearSCR,IF($C986="309 LCR SummaryB",UltimateSCR,IF(VALUE(LEFT($A986,3))=309,VLOOKUP(VALUE(MID($B986,2,1)),_309_Table2,MATCH(MID($B986,1,1),_309_Table2_ColumnLookup,0),FALSE)
+N("309"),
  IF(VALUE(LEFT($A986,3))=310,VLOOKUP(VALUE(MID($B986,2,1)),_310_Table2,MATCH(MID($B986,1,1),_310_Table2_ColumnLookup,0),FALSE)
+N("310"),
  IF(AND(VALUE(LEFT($A986,3))=311,LEN($I986)=4),VLOOKUP($I986,_311_Table2,MATCH($B986,_311_Table2_ColumnLookup,0),FALSE),
  IF(AND(VALUE(LEFT($A986,3))=311,OR($B986="I2",$B986="J2",$B986="K2",$B986="L2")),VLOOKUP('311'!$G$58,_311_Table2,MATCH(MID($B986,1,1),_311_Table2_ColumnLookup,0),FALSE),
  IF(AND(VALUE(LEFT($A986,3))=311,RIGHT($B986,5)="Total"),VLOOKUP('311'!$G$59,_311_Table2,MATCH(MID($B986,1,1),_311_Table2_ColumnLookup,0),FALSE),
  IF(VALUE(LEFT($A986,3))=311,VLOOKUP(VALUE(MID($B986,2,1)),_311_Table2,MATCH(MID($B986,1,1),_311_Table2_ColumnLookup,0),FALSE)
+N("311"),
  IF(AND(VALUE(LEFT($A986,3))=312,LEFT($G986,10)="Unincepted",$B986="G "),VLOOKUP(" ULO",_312_Table2,MATCH('312'!$N$16,_312_Table2_ColumnLookup,0),FALSE),
  IF(AND(VALUE(LEFT($A986,3))=312,LEFT($G986,10)="Unincepted",$B986="O "),VLOOKUP(" ULO",_312_Table2,MATCH('312'!$V$16,_312_Table2_ColumnLookup,0),FALSE),
  IF(AND(VALUE(LEFT($A986,3))=312,LEFT($G986,10)="Unincepted",$B986="Q "),VLOOKUP(" ULO",_312_Table2,MATCH('312'!$X$16,_312_Table2_ColumnLookup,0),FALSE),
  IF(AND(VALUE(LEFT($A986,3))=312,LEFT($G986,10)="Unincepted"),VLOOKUP(" ULO",_312_Table2,MATCH(LEFT($B986,1),_312_Table2_ColumnLookup,0),FALSE),
  IF(AND(VALUE(LEFT($A986,3))=312,LEFT($G986,5)="Total",$B986="G "),VLOOKUP('312'!$F$80,_312_Table2,MATCH('312'!$N$16,_312_Table2_ColumnLookup,0),FALSE),
  IF(AND(VALUE(LEFT($A986,3))=312,LEFT($G986,5)="Total",$B986="O "),VLOOKUP('312'!$F$80,_312_Table2,MATCH('312'!$V$16,_312_Table2_ColumnLookup,0),FALSE),
  IF(AND(VALUE(LEFT($A986,3))=312,LEFT($G986,5)="Total",$B986="Q "),VLOOKUP('312'!$F$80,_312_Table2,MATCH('312'!$X$16,_312_Table2_ColumnLookup,0),FALSE),
  IF(AND(VALUE(LEFT($A986,3))=312,LEFT($G986,5)="Total"),VLOOKUP('312'!$F$80,_312_Table2,MATCH(LEFT($B986,1),_312_Table2_ColumnLookup,0),FALSE),
  IF(AND(VALUE(LEFT($A986,3))=312,LEN($I986)=4,$B986="G"),VLOOKUP($I986,_312_Table2,MATCH('312'!$N$16,_312_Table2_ColumnLookup,0),FALSE),
  IF(AND(VALUE(LEFT($A986,3))=312,LEN($I986)=4,$B986="O"),VLOOKUP($I986,_312_Table2,MATCH('312'!$V$16,_312_Table2_ColumnLookup,0),FALSE),
  IF(AND(VALUE(LEFT($A986,3))=312,LEN($I986)=4,$B986="Q"),VLOOKUP($I986,_312_Table2,MATCH('312'!$X$16,_312_Table2_ColumnLookup,0),FALSE),
  IF(AND(VALUE(LEFT($A986,3))=312,LEN($I986)=4),VLOOKUP($I986,_312_Table2,MATCH(LEFT($B986,1),_312_Table2_ColumnLookup,0),FALSE)
+N("312"),
  IF(VALUE(LEFT($A986,3))=313,VLOOKUP(VALUE(MID($B986,2,1)),_313_Table2,MATCH(MID($B986,1,1),_313_Table2_ColumnLookup,0),FALSE)
+N("313"),
  IF(AND(VALUE(LEFT($A986,3))=314,LEN($B986)=3),VLOOKUP(VALUE(MID($B986,2,2)),_314_Table2,MATCH(MID($B986,1,1),_314_Table2_ColumnLookup,0),FALSE),
  IF(VALUE(LEFT($A986,3))=314,VLOOKUP(VALUE(MID($B986,2,1)),_314_Table2,MATCH(MID($B986,1,1),_314_Table2_ColumnLookup,0),FALSE)
+N("314"),
""))))))))))))))))))))))))</f>
        <v>#N/A</v>
      </c>
      <c r="F986" s="238" t="e">
        <f>IF(AND(VALUE(LEFT($A986,3))=309,LEN($B986)=3),VLOOKUP(VALUE(MID($B986,2,2)),_309_Table3,MATCH(MID($B986,1,1),_309_Table3_ColumnLookup,0),FALSE),
  IF($C986="309 LCR SummaryA",OneYearSCR,IF($C986="309 LCR SummaryB",UltimateSCR,IF(VALUE(LEFT($A986,3))=309,VLOOKUP(VALUE(MID($B986,2,1)),_309_Table3,MATCH(MID($B986,1,1),_309_Table3_ColumnLookup,0),FALSE)
+N("309"),
  IF(VALUE(LEFT($A986,3))=310,VLOOKUP(VALUE(MID($B986,2,1)),_310_Table3,MATCH(MID($B986,1,1),_310_Table3_ColumnLookup,0),FALSE)
+N("310"),
  IF(AND(VALUE(LEFT($A986,3))=311,LEN($I986)=4),VLOOKUP($I986,_311_Table3,MATCH($B986,_311_Table3_ColumnLookup,0),FALSE),
  IF(AND(VALUE(LEFT($A986,3))=311,OR($B986="I2",$B986="J2",$B986="K2",$B986="L2")),VLOOKUP('311'!$G$58,_311_Table3,MATCH(MID($B986,1,1),_311_Table3_ColumnLookup,0),FALSE),
  IF(AND(VALUE(LEFT($A986,3))=311,RIGHT($B986,5)="Total"),VLOOKUP('311'!$G$59,_311_Table3,MATCH(MID($B986,1,1),_311_Table3_ColumnLookup,0),FALSE),
  IF(VALUE(LEFT($A986,3))=311,VLOOKUP(VALUE(MID($B986,2,1)),_311_Table3,MATCH(MID($B986,1,1),_311_Table3_ColumnLookup,0),FALSE)
+N("311"),
  IF(AND(VALUE(LEFT($A986,3))=312,LEFT($G986,10)="Unincepted",$B986="G "),VLOOKUP(" ULO",_312_Table3,MATCH('312'!$N$16,_312_Table3_ColumnLookup,0),FALSE),
  IF(AND(VALUE(LEFT($A986,3))=312,LEFT($G986,10)="Unincepted",$B986="O "),VLOOKUP(" ULO",_312_Table3,MATCH('312'!$V$16,_312_Table3_ColumnLookup,0),FALSE),
  IF(AND(VALUE(LEFT($A986,3))=312,LEFT($G986,10)="Unincepted",$B986="Q "),VLOOKUP(" ULO",_312_Table3,MATCH('312'!$X$16,_312_Table3_ColumnLookup,0),FALSE),
  IF(AND(VALUE(LEFT($A986,3))=312,LEFT($G986,10)="Unincepted"),VLOOKUP(" ULO",_312_Table3,MATCH(LEFT($B986,1),_312_Table3_ColumnLookup,0),FALSE),
  IF(AND(VALUE(LEFT($A986,3))=312,LEFT($G986,5)="Total",$B986="G "),VLOOKUP('312'!$F$80,_312_Table3,MATCH('312'!$N$16,_312_Table3_ColumnLookup,0),FALSE),
  IF(AND(VALUE(LEFT($A986,3))=312,LEFT($G986,5)="Total",$B986="O "),VLOOKUP('312'!$F$80,_312_Table3,MATCH('312'!$V$16,_312_Table3_ColumnLookup,0),FALSE),
  IF(AND(VALUE(LEFT($A986,3))=312,LEFT($G986,5)="Total",$B986="Q "),VLOOKUP('312'!$F$80,_312_Table3,MATCH('312'!$X$16,_312_Table3_ColumnLookup,0),FALSE),
  IF(AND(VALUE(LEFT($A986,3))=312,LEFT($G986,5)="Total"),VLOOKUP('312'!$F$80,_312_Table3,MATCH(LEFT($B986,1),_312_Table3_ColumnLookup,0),FALSE),
  IF(AND(VALUE(LEFT($A986,3))=312,LEN($I986)=4,$B986="G"),VLOOKUP($I986,_312_Table3,MATCH('312'!$N$16,_312_Table3_ColumnLookup,0),FALSE),
  IF(AND(VALUE(LEFT($A986,3))=312,LEN($I986)=4,$B986="O"),VLOOKUP($I986,_312_Table3,MATCH('312'!$V$16,_312_Table3_ColumnLookup,0),FALSE),
  IF(AND(VALUE(LEFT($A986,3))=312,LEN($I986)=4,$B986="Q"),VLOOKUP($I986,_312_Table3,MATCH('312'!$X$16,_312_Table3_ColumnLookup,0),FALSE),
  IF(AND(VALUE(LEFT($A986,3))=312,LEN($I986)=4),VLOOKUP($I986,_312_Table3,MATCH(LEFT($B986,1),_312_Table3_ColumnLookup,0),FALSE)
+N("312"),
  IF(VALUE(LEFT($A986,3))=313,VLOOKUP(VALUE(MID($B986,2,1)),_313_Table3,MATCH(MID($B986,1,1),_313_Table3_ColumnLookup,0),FALSE)
+N("313"),
  IF(AND(VALUE(LEFT($A986,3))=314,LEN($B986)=3),VLOOKUP(VALUE(MID($B986,2,2)),_314_Table3,MATCH(MID($B986,1,1),_314_Table3_ColumnLookup,0),FALSE),
  IF(VALUE(LEFT($A986,3))=314,VLOOKUP(VALUE(MID($B986,2,1)),_314_Table3,MATCH(MID($B986,1,1),_314_Table3_ColumnLookup,0),FALSE)
+N("314"),
""))))))))))))))))))))))))</f>
        <v>#N/A</v>
      </c>
      <c r="H986" s="321" t="str">
        <f>IFERROR(
IF(ISERROR($D986)=FALSE,$D986,IF(ISERROR($E986)=FALSE,$E986,IF(ISERROR($F986)=FALSE,$F986
+N("012 checkboxes"),
IF(
IF(OR(LEFT($A986,9)="Syndicate",LEFT($A986,12)="NewSyndicate"),VLOOKUP($A986,'012'!$J:$ZW,MATCH("Link to button",'012'!$J$1:$ZW$1,0),0)
+N("309 checkbox"),
IF($C986="309 LCR Summary0",VLOOKUP("Notes990",'309'!$P:$ZZ,MATCH("Link to button",'309'!$P$1:$ZZ$1,0),0)
+N("313 checkboxes"),
IF($C986="313 Financial Information0LcmVsScr",IF($C986="309 LCR Summary0",VLOOKUP("LcmVsScr",'309'!$N:$ZZ,MATCH("Link to button",'309'!$N$1:$ZZ$1,0),0),
IF($C986="313 Financial Information0LcrDocAttached",IF($C986="309 LCR Summary0",VLOOKUP("LcrDocAttached",'309'!$N:$ZZ,MATCH("Link to button",'309'!$N$1:$ZZ$1,0),
0)))))))=1,TRUE,FALSE)
))),"")</f>
        <v/>
      </c>
    </row>
    <row r="987" spans="1:8">
      <c r="A987" s="237" t="e">
        <f>VLOOKUP($G987,CSVLookups!$B:$R,MATCH(A$1,CSVLookups!$B$1:$R$1,0),FALSE)</f>
        <v>#N/A</v>
      </c>
      <c r="B987" s="237" t="e">
        <f>VLOOKUP($G987,CSVLookups!$B:$R,MATCH(B$1,CSVLookups!$B$1:$R$1,0),FALSE)</f>
        <v>#N/A</v>
      </c>
      <c r="C987" s="238" t="e">
        <f t="shared" si="15"/>
        <v>#N/A</v>
      </c>
      <c r="D987" s="238" t="e">
        <f>IF(AND(VALUE(LEFT($A987,3))=309,LEN($B987)=3),VLOOKUP(VALUE(MID($B987,2,2)),_309_Table1,MATCH(MID($B987,1,1),_309_Table1_ColumnLookup,0),FALSE),
  IF($C987="309 LCR SummaryA",OneYearSCR,IF($C987="309 LCR SummaryB",UltimateSCR,IF(VALUE(LEFT($A987,3))=309,VLOOKUP(VALUE(MID($B987,2,1)),_309_Table1,MATCH(MID($B987,1,1),_309_Table1_ColumnLookup,0),FALSE)
+N("309"),
  IF(VALUE(LEFT($A987,3))=310,VLOOKUP(VALUE(MID($B987,2,1)),_310_Table1,MATCH(MID($B987,1,1),_310_Table1_ColumnLookup,0),FALSE)
+N("310"),
  IF(AND(VALUE(LEFT($A987,3))=311,LEN($I987)=4),VLOOKUP($I987,_311_Table1,MATCH($B987,_311_Table1_ColumnLookup,0),FALSE),
  IF(AND(VALUE(LEFT($A987,3))=311,OR($B987="I2",$B987="J2",$B987="K2",$B987="L2")),VLOOKUP('311'!$G$58,_311_Table1,MATCH(MID($B987,1,1),_311_Table1_ColumnLookup,0),FALSE),
  IF(AND(VALUE(LEFT($A987,3))=311,RIGHT($B987,5)="Total"),VLOOKUP('311'!$G$59,_311_Table1,MATCH(MID($B987,1,1),_311_Table1_ColumnLookup,0),FALSE),
  IF(VALUE(LEFT($A987,3))=311,VLOOKUP(VALUE(MID($B987,2,1)),_311_Table1,MATCH(MID($B987,1,1),_311_Table1_ColumnLookup,0),FALSE)
+N("311"),
  IF(AND(VALUE(LEFT($A987,3))=312,LEFT($G987,10)="Unincepted",$B987="G "),VLOOKUP(" ULO",_312_Table1,MATCH('312'!$N$16,_312_Table1_ColumnLookup,0),FALSE),
  IF(AND(VALUE(LEFT($A987,3))=312,LEFT($G987,10)="Unincepted",$B987="O "),VLOOKUP(" ULO",_312_Table1,MATCH('312'!$V$16,_312_Table1_ColumnLookup,0),FALSE),
  IF(AND(VALUE(LEFT($A987,3))=312,LEFT($G987,10)="Unincepted",$B987="Q "),VLOOKUP(" ULO",_312_Table1,MATCH('312'!$X$16,_312_Table1_ColumnLookup,0),FALSE),
  IF(AND(VALUE(LEFT($A987,3))=312,LEFT($G987,10)="Unincepted"),VLOOKUP(" ULO",_312_Table1,MATCH(LEFT($B987,1),_312_Table1_ColumnLookup,0),FALSE),
  IF(AND(VALUE(LEFT($A987,3))=312,LEFT($G987,5)="Total",$B987="G "),VLOOKUP('312'!$F$80,_312_Table1,MATCH('312'!$N$16,_312_Table1_ColumnLookup,0),FALSE),
  IF(AND(VALUE(LEFT($A987,3))=312,LEFT($G987,5)="Total",$B987="O "),VLOOKUP('312'!$F$80,_312_Table1,MATCH('312'!$V$16,_312_Table1_ColumnLookup,0),FALSE),
  IF(AND(VALUE(LEFT($A987,3))=312,LEFT($G987,5)="Total",$B987="Q "),VLOOKUP('312'!$F$80,_312_Table1,MATCH('312'!$X$16,_312_Table1_ColumnLookup,0),FALSE),
  IF(AND(VALUE(LEFT($A987,3))=312,LEFT($G987,5)="Total"),VLOOKUP('312'!$F$80,_312_Table1,MATCH(LEFT($B987,1),_312_Table1_ColumnLookup,0),FALSE),
  IF(AND(VALUE(LEFT($A987,3))=312,LEN($I987)=4,$B987="G"),VLOOKUP($I987,_312_Table1,MATCH('312'!$N$16,_312_Table1_ColumnLookup,0),FALSE),
  IF(AND(VALUE(LEFT($A987,3))=312,LEN($I987)=4,$B987="O"),VLOOKUP($I987,_312_Table1,MATCH('312'!$V$16,_312_Table1_ColumnLookup,0),FALSE),
  IF(AND(VALUE(LEFT($A987,3))=312,LEN($I987)=4,$B987="Q"),VLOOKUP($I987,_312_Table1,MATCH('312'!$X$16,_312_Table1_ColumnLookup,0),FALSE),
  IF(AND(VALUE(LEFT($A987,3))=312,LEN($I987)=4),VLOOKUP($I987,_312_Table1,MATCH(LEFT($B987,1),_312_Table1_ColumnLookup,0),FALSE)
+N("312"),
  IF(VALUE(LEFT($A987,3))=313,VLOOKUP(VALUE(MID($B987,2,1)),_313_Table1,MATCH(MID($B987,1,1),_313_Table1_ColumnLookup,0),FALSE)
+N("313"),
  IF(AND(VALUE(LEFT($A987,3))=314,LEN($B987)=3),VLOOKUP(VALUE(MID($B987,2,2)),_314_Table1,MATCH(MID($B987,1,1),_314_Table1_ColumnLookup,0),FALSE),
  IF(VALUE(LEFT($A987,3))=314,VLOOKUP(VALUE(MID($B987,2,1)),_314_Table1,MATCH(MID($B987,1,1),_314_Table1_ColumnLookup,0),FALSE)
+N("314"),
""))))))))))))))))))))))))</f>
        <v>#N/A</v>
      </c>
      <c r="E987" s="238" t="e">
        <f>IF(AND(VALUE(LEFT($A987,3))=309,LEN($B987)=3),VLOOKUP(VALUE(MID($B987,2,2)),_309_Table2,MATCH(MID($B987,1,1),_309_Table2_ColumnLookup,0),FALSE),
  IF($C987="309 LCR SummaryA",OneYearSCR,IF($C987="309 LCR SummaryB",UltimateSCR,IF(VALUE(LEFT($A987,3))=309,VLOOKUP(VALUE(MID($B987,2,1)),_309_Table2,MATCH(MID($B987,1,1),_309_Table2_ColumnLookup,0),FALSE)
+N("309"),
  IF(VALUE(LEFT($A987,3))=310,VLOOKUP(VALUE(MID($B987,2,1)),_310_Table2,MATCH(MID($B987,1,1),_310_Table2_ColumnLookup,0),FALSE)
+N("310"),
  IF(AND(VALUE(LEFT($A987,3))=311,LEN($I987)=4),VLOOKUP($I987,_311_Table2,MATCH($B987,_311_Table2_ColumnLookup,0),FALSE),
  IF(AND(VALUE(LEFT($A987,3))=311,OR($B987="I2",$B987="J2",$B987="K2",$B987="L2")),VLOOKUP('311'!$G$58,_311_Table2,MATCH(MID($B987,1,1),_311_Table2_ColumnLookup,0),FALSE),
  IF(AND(VALUE(LEFT($A987,3))=311,RIGHT($B987,5)="Total"),VLOOKUP('311'!$G$59,_311_Table2,MATCH(MID($B987,1,1),_311_Table2_ColumnLookup,0),FALSE),
  IF(VALUE(LEFT($A987,3))=311,VLOOKUP(VALUE(MID($B987,2,1)),_311_Table2,MATCH(MID($B987,1,1),_311_Table2_ColumnLookup,0),FALSE)
+N("311"),
  IF(AND(VALUE(LEFT($A987,3))=312,LEFT($G987,10)="Unincepted",$B987="G "),VLOOKUP(" ULO",_312_Table2,MATCH('312'!$N$16,_312_Table2_ColumnLookup,0),FALSE),
  IF(AND(VALUE(LEFT($A987,3))=312,LEFT($G987,10)="Unincepted",$B987="O "),VLOOKUP(" ULO",_312_Table2,MATCH('312'!$V$16,_312_Table2_ColumnLookup,0),FALSE),
  IF(AND(VALUE(LEFT($A987,3))=312,LEFT($G987,10)="Unincepted",$B987="Q "),VLOOKUP(" ULO",_312_Table2,MATCH('312'!$X$16,_312_Table2_ColumnLookup,0),FALSE),
  IF(AND(VALUE(LEFT($A987,3))=312,LEFT($G987,10)="Unincepted"),VLOOKUP(" ULO",_312_Table2,MATCH(LEFT($B987,1),_312_Table2_ColumnLookup,0),FALSE),
  IF(AND(VALUE(LEFT($A987,3))=312,LEFT($G987,5)="Total",$B987="G "),VLOOKUP('312'!$F$80,_312_Table2,MATCH('312'!$N$16,_312_Table2_ColumnLookup,0),FALSE),
  IF(AND(VALUE(LEFT($A987,3))=312,LEFT($G987,5)="Total",$B987="O "),VLOOKUP('312'!$F$80,_312_Table2,MATCH('312'!$V$16,_312_Table2_ColumnLookup,0),FALSE),
  IF(AND(VALUE(LEFT($A987,3))=312,LEFT($G987,5)="Total",$B987="Q "),VLOOKUP('312'!$F$80,_312_Table2,MATCH('312'!$X$16,_312_Table2_ColumnLookup,0),FALSE),
  IF(AND(VALUE(LEFT($A987,3))=312,LEFT($G987,5)="Total"),VLOOKUP('312'!$F$80,_312_Table2,MATCH(LEFT($B987,1),_312_Table2_ColumnLookup,0),FALSE),
  IF(AND(VALUE(LEFT($A987,3))=312,LEN($I987)=4,$B987="G"),VLOOKUP($I987,_312_Table2,MATCH('312'!$N$16,_312_Table2_ColumnLookup,0),FALSE),
  IF(AND(VALUE(LEFT($A987,3))=312,LEN($I987)=4,$B987="O"),VLOOKUP($I987,_312_Table2,MATCH('312'!$V$16,_312_Table2_ColumnLookup,0),FALSE),
  IF(AND(VALUE(LEFT($A987,3))=312,LEN($I987)=4,$B987="Q"),VLOOKUP($I987,_312_Table2,MATCH('312'!$X$16,_312_Table2_ColumnLookup,0),FALSE),
  IF(AND(VALUE(LEFT($A987,3))=312,LEN($I987)=4),VLOOKUP($I987,_312_Table2,MATCH(LEFT($B987,1),_312_Table2_ColumnLookup,0),FALSE)
+N("312"),
  IF(VALUE(LEFT($A987,3))=313,VLOOKUP(VALUE(MID($B987,2,1)),_313_Table2,MATCH(MID($B987,1,1),_313_Table2_ColumnLookup,0),FALSE)
+N("313"),
  IF(AND(VALUE(LEFT($A987,3))=314,LEN($B987)=3),VLOOKUP(VALUE(MID($B987,2,2)),_314_Table2,MATCH(MID($B987,1,1),_314_Table2_ColumnLookup,0),FALSE),
  IF(VALUE(LEFT($A987,3))=314,VLOOKUP(VALUE(MID($B987,2,1)),_314_Table2,MATCH(MID($B987,1,1),_314_Table2_ColumnLookup,0),FALSE)
+N("314"),
""))))))))))))))))))))))))</f>
        <v>#N/A</v>
      </c>
      <c r="F987" s="238" t="e">
        <f>IF(AND(VALUE(LEFT($A987,3))=309,LEN($B987)=3),VLOOKUP(VALUE(MID($B987,2,2)),_309_Table3,MATCH(MID($B987,1,1),_309_Table3_ColumnLookup,0),FALSE),
  IF($C987="309 LCR SummaryA",OneYearSCR,IF($C987="309 LCR SummaryB",UltimateSCR,IF(VALUE(LEFT($A987,3))=309,VLOOKUP(VALUE(MID($B987,2,1)),_309_Table3,MATCH(MID($B987,1,1),_309_Table3_ColumnLookup,0),FALSE)
+N("309"),
  IF(VALUE(LEFT($A987,3))=310,VLOOKUP(VALUE(MID($B987,2,1)),_310_Table3,MATCH(MID($B987,1,1),_310_Table3_ColumnLookup,0),FALSE)
+N("310"),
  IF(AND(VALUE(LEFT($A987,3))=311,LEN($I987)=4),VLOOKUP($I987,_311_Table3,MATCH($B987,_311_Table3_ColumnLookup,0),FALSE),
  IF(AND(VALUE(LEFT($A987,3))=311,OR($B987="I2",$B987="J2",$B987="K2",$B987="L2")),VLOOKUP('311'!$G$58,_311_Table3,MATCH(MID($B987,1,1),_311_Table3_ColumnLookup,0),FALSE),
  IF(AND(VALUE(LEFT($A987,3))=311,RIGHT($B987,5)="Total"),VLOOKUP('311'!$G$59,_311_Table3,MATCH(MID($B987,1,1),_311_Table3_ColumnLookup,0),FALSE),
  IF(VALUE(LEFT($A987,3))=311,VLOOKUP(VALUE(MID($B987,2,1)),_311_Table3,MATCH(MID($B987,1,1),_311_Table3_ColumnLookup,0),FALSE)
+N("311"),
  IF(AND(VALUE(LEFT($A987,3))=312,LEFT($G987,10)="Unincepted",$B987="G "),VLOOKUP(" ULO",_312_Table3,MATCH('312'!$N$16,_312_Table3_ColumnLookup,0),FALSE),
  IF(AND(VALUE(LEFT($A987,3))=312,LEFT($G987,10)="Unincepted",$B987="O "),VLOOKUP(" ULO",_312_Table3,MATCH('312'!$V$16,_312_Table3_ColumnLookup,0),FALSE),
  IF(AND(VALUE(LEFT($A987,3))=312,LEFT($G987,10)="Unincepted",$B987="Q "),VLOOKUP(" ULO",_312_Table3,MATCH('312'!$X$16,_312_Table3_ColumnLookup,0),FALSE),
  IF(AND(VALUE(LEFT($A987,3))=312,LEFT($G987,10)="Unincepted"),VLOOKUP(" ULO",_312_Table3,MATCH(LEFT($B987,1),_312_Table3_ColumnLookup,0),FALSE),
  IF(AND(VALUE(LEFT($A987,3))=312,LEFT($G987,5)="Total",$B987="G "),VLOOKUP('312'!$F$80,_312_Table3,MATCH('312'!$N$16,_312_Table3_ColumnLookup,0),FALSE),
  IF(AND(VALUE(LEFT($A987,3))=312,LEFT($G987,5)="Total",$B987="O "),VLOOKUP('312'!$F$80,_312_Table3,MATCH('312'!$V$16,_312_Table3_ColumnLookup,0),FALSE),
  IF(AND(VALUE(LEFT($A987,3))=312,LEFT($G987,5)="Total",$B987="Q "),VLOOKUP('312'!$F$80,_312_Table3,MATCH('312'!$X$16,_312_Table3_ColumnLookup,0),FALSE),
  IF(AND(VALUE(LEFT($A987,3))=312,LEFT($G987,5)="Total"),VLOOKUP('312'!$F$80,_312_Table3,MATCH(LEFT($B987,1),_312_Table3_ColumnLookup,0),FALSE),
  IF(AND(VALUE(LEFT($A987,3))=312,LEN($I987)=4,$B987="G"),VLOOKUP($I987,_312_Table3,MATCH('312'!$N$16,_312_Table3_ColumnLookup,0),FALSE),
  IF(AND(VALUE(LEFT($A987,3))=312,LEN($I987)=4,$B987="O"),VLOOKUP($I987,_312_Table3,MATCH('312'!$V$16,_312_Table3_ColumnLookup,0),FALSE),
  IF(AND(VALUE(LEFT($A987,3))=312,LEN($I987)=4,$B987="Q"),VLOOKUP($I987,_312_Table3,MATCH('312'!$X$16,_312_Table3_ColumnLookup,0),FALSE),
  IF(AND(VALUE(LEFT($A987,3))=312,LEN($I987)=4),VLOOKUP($I987,_312_Table3,MATCH(LEFT($B987,1),_312_Table3_ColumnLookup,0),FALSE)
+N("312"),
  IF(VALUE(LEFT($A987,3))=313,VLOOKUP(VALUE(MID($B987,2,1)),_313_Table3,MATCH(MID($B987,1,1),_313_Table3_ColumnLookup,0),FALSE)
+N("313"),
  IF(AND(VALUE(LEFT($A987,3))=314,LEN($B987)=3),VLOOKUP(VALUE(MID($B987,2,2)),_314_Table3,MATCH(MID($B987,1,1),_314_Table3_ColumnLookup,0),FALSE),
  IF(VALUE(LEFT($A987,3))=314,VLOOKUP(VALUE(MID($B987,2,1)),_314_Table3,MATCH(MID($B987,1,1),_314_Table3_ColumnLookup,0),FALSE)
+N("314"),
""))))))))))))))))))))))))</f>
        <v>#N/A</v>
      </c>
      <c r="H987" s="321" t="str">
        <f>IFERROR(
IF(ISERROR($D987)=FALSE,$D987,IF(ISERROR($E987)=FALSE,$E987,IF(ISERROR($F987)=FALSE,$F987
+N("012 checkboxes"),
IF(
IF(OR(LEFT($A987,9)="Syndicate",LEFT($A987,12)="NewSyndicate"),VLOOKUP($A987,'012'!$J:$ZW,MATCH("Link to button",'012'!$J$1:$ZW$1,0),0)
+N("309 checkbox"),
IF($C987="309 LCR Summary0",VLOOKUP("Notes990",'309'!$P:$ZZ,MATCH("Link to button",'309'!$P$1:$ZZ$1,0),0)
+N("313 checkboxes"),
IF($C987="313 Financial Information0LcmVsScr",IF($C987="309 LCR Summary0",VLOOKUP("LcmVsScr",'309'!$N:$ZZ,MATCH("Link to button",'309'!$N$1:$ZZ$1,0),0),
IF($C987="313 Financial Information0LcrDocAttached",IF($C987="309 LCR Summary0",VLOOKUP("LcrDocAttached",'309'!$N:$ZZ,MATCH("Link to button",'309'!$N$1:$ZZ$1,0),
0)))))))=1,TRUE,FALSE)
))),"")</f>
        <v/>
      </c>
    </row>
    <row r="988" spans="1:8">
      <c r="A988" s="237" t="e">
        <f>VLOOKUP($G988,CSVLookups!$B:$R,MATCH(A$1,CSVLookups!$B$1:$R$1,0),FALSE)</f>
        <v>#N/A</v>
      </c>
      <c r="B988" s="237" t="e">
        <f>VLOOKUP($G988,CSVLookups!$B:$R,MATCH(B$1,CSVLookups!$B$1:$R$1,0),FALSE)</f>
        <v>#N/A</v>
      </c>
      <c r="C988" s="238" t="e">
        <f t="shared" si="15"/>
        <v>#N/A</v>
      </c>
      <c r="D988" s="238" t="e">
        <f>IF(AND(VALUE(LEFT($A988,3))=309,LEN($B988)=3),VLOOKUP(VALUE(MID($B988,2,2)),_309_Table1,MATCH(MID($B988,1,1),_309_Table1_ColumnLookup,0),FALSE),
  IF($C988="309 LCR SummaryA",OneYearSCR,IF($C988="309 LCR SummaryB",UltimateSCR,IF(VALUE(LEFT($A988,3))=309,VLOOKUP(VALUE(MID($B988,2,1)),_309_Table1,MATCH(MID($B988,1,1),_309_Table1_ColumnLookup,0),FALSE)
+N("309"),
  IF(VALUE(LEFT($A988,3))=310,VLOOKUP(VALUE(MID($B988,2,1)),_310_Table1,MATCH(MID($B988,1,1),_310_Table1_ColumnLookup,0),FALSE)
+N("310"),
  IF(AND(VALUE(LEFT($A988,3))=311,LEN($I988)=4),VLOOKUP($I988,_311_Table1,MATCH($B988,_311_Table1_ColumnLookup,0),FALSE),
  IF(AND(VALUE(LEFT($A988,3))=311,OR($B988="I2",$B988="J2",$B988="K2",$B988="L2")),VLOOKUP('311'!$G$58,_311_Table1,MATCH(MID($B988,1,1),_311_Table1_ColumnLookup,0),FALSE),
  IF(AND(VALUE(LEFT($A988,3))=311,RIGHT($B988,5)="Total"),VLOOKUP('311'!$G$59,_311_Table1,MATCH(MID($B988,1,1),_311_Table1_ColumnLookup,0),FALSE),
  IF(VALUE(LEFT($A988,3))=311,VLOOKUP(VALUE(MID($B988,2,1)),_311_Table1,MATCH(MID($B988,1,1),_311_Table1_ColumnLookup,0),FALSE)
+N("311"),
  IF(AND(VALUE(LEFT($A988,3))=312,LEFT($G988,10)="Unincepted",$B988="G "),VLOOKUP(" ULO",_312_Table1,MATCH('312'!$N$16,_312_Table1_ColumnLookup,0),FALSE),
  IF(AND(VALUE(LEFT($A988,3))=312,LEFT($G988,10)="Unincepted",$B988="O "),VLOOKUP(" ULO",_312_Table1,MATCH('312'!$V$16,_312_Table1_ColumnLookup,0),FALSE),
  IF(AND(VALUE(LEFT($A988,3))=312,LEFT($G988,10)="Unincepted",$B988="Q "),VLOOKUP(" ULO",_312_Table1,MATCH('312'!$X$16,_312_Table1_ColumnLookup,0),FALSE),
  IF(AND(VALUE(LEFT($A988,3))=312,LEFT($G988,10)="Unincepted"),VLOOKUP(" ULO",_312_Table1,MATCH(LEFT($B988,1),_312_Table1_ColumnLookup,0),FALSE),
  IF(AND(VALUE(LEFT($A988,3))=312,LEFT($G988,5)="Total",$B988="G "),VLOOKUP('312'!$F$80,_312_Table1,MATCH('312'!$N$16,_312_Table1_ColumnLookup,0),FALSE),
  IF(AND(VALUE(LEFT($A988,3))=312,LEFT($G988,5)="Total",$B988="O "),VLOOKUP('312'!$F$80,_312_Table1,MATCH('312'!$V$16,_312_Table1_ColumnLookup,0),FALSE),
  IF(AND(VALUE(LEFT($A988,3))=312,LEFT($G988,5)="Total",$B988="Q "),VLOOKUP('312'!$F$80,_312_Table1,MATCH('312'!$X$16,_312_Table1_ColumnLookup,0),FALSE),
  IF(AND(VALUE(LEFT($A988,3))=312,LEFT($G988,5)="Total"),VLOOKUP('312'!$F$80,_312_Table1,MATCH(LEFT($B988,1),_312_Table1_ColumnLookup,0),FALSE),
  IF(AND(VALUE(LEFT($A988,3))=312,LEN($I988)=4,$B988="G"),VLOOKUP($I988,_312_Table1,MATCH('312'!$N$16,_312_Table1_ColumnLookup,0),FALSE),
  IF(AND(VALUE(LEFT($A988,3))=312,LEN($I988)=4,$B988="O"),VLOOKUP($I988,_312_Table1,MATCH('312'!$V$16,_312_Table1_ColumnLookup,0),FALSE),
  IF(AND(VALUE(LEFT($A988,3))=312,LEN($I988)=4,$B988="Q"),VLOOKUP($I988,_312_Table1,MATCH('312'!$X$16,_312_Table1_ColumnLookup,0),FALSE),
  IF(AND(VALUE(LEFT($A988,3))=312,LEN($I988)=4),VLOOKUP($I988,_312_Table1,MATCH(LEFT($B988,1),_312_Table1_ColumnLookup,0),FALSE)
+N("312"),
  IF(VALUE(LEFT($A988,3))=313,VLOOKUP(VALUE(MID($B988,2,1)),_313_Table1,MATCH(MID($B988,1,1),_313_Table1_ColumnLookup,0),FALSE)
+N("313"),
  IF(AND(VALUE(LEFT($A988,3))=314,LEN($B988)=3),VLOOKUP(VALUE(MID($B988,2,2)),_314_Table1,MATCH(MID($B988,1,1),_314_Table1_ColumnLookup,0),FALSE),
  IF(VALUE(LEFT($A988,3))=314,VLOOKUP(VALUE(MID($B988,2,1)),_314_Table1,MATCH(MID($B988,1,1),_314_Table1_ColumnLookup,0),FALSE)
+N("314"),
""))))))))))))))))))))))))</f>
        <v>#N/A</v>
      </c>
      <c r="E988" s="238" t="e">
        <f>IF(AND(VALUE(LEFT($A988,3))=309,LEN($B988)=3),VLOOKUP(VALUE(MID($B988,2,2)),_309_Table2,MATCH(MID($B988,1,1),_309_Table2_ColumnLookup,0),FALSE),
  IF($C988="309 LCR SummaryA",OneYearSCR,IF($C988="309 LCR SummaryB",UltimateSCR,IF(VALUE(LEFT($A988,3))=309,VLOOKUP(VALUE(MID($B988,2,1)),_309_Table2,MATCH(MID($B988,1,1),_309_Table2_ColumnLookup,0),FALSE)
+N("309"),
  IF(VALUE(LEFT($A988,3))=310,VLOOKUP(VALUE(MID($B988,2,1)),_310_Table2,MATCH(MID($B988,1,1),_310_Table2_ColumnLookup,0),FALSE)
+N("310"),
  IF(AND(VALUE(LEFT($A988,3))=311,LEN($I988)=4),VLOOKUP($I988,_311_Table2,MATCH($B988,_311_Table2_ColumnLookup,0),FALSE),
  IF(AND(VALUE(LEFT($A988,3))=311,OR($B988="I2",$B988="J2",$B988="K2",$B988="L2")),VLOOKUP('311'!$G$58,_311_Table2,MATCH(MID($B988,1,1),_311_Table2_ColumnLookup,0),FALSE),
  IF(AND(VALUE(LEFT($A988,3))=311,RIGHT($B988,5)="Total"),VLOOKUP('311'!$G$59,_311_Table2,MATCH(MID($B988,1,1),_311_Table2_ColumnLookup,0),FALSE),
  IF(VALUE(LEFT($A988,3))=311,VLOOKUP(VALUE(MID($B988,2,1)),_311_Table2,MATCH(MID($B988,1,1),_311_Table2_ColumnLookup,0),FALSE)
+N("311"),
  IF(AND(VALUE(LEFT($A988,3))=312,LEFT($G988,10)="Unincepted",$B988="G "),VLOOKUP(" ULO",_312_Table2,MATCH('312'!$N$16,_312_Table2_ColumnLookup,0),FALSE),
  IF(AND(VALUE(LEFT($A988,3))=312,LEFT($G988,10)="Unincepted",$B988="O "),VLOOKUP(" ULO",_312_Table2,MATCH('312'!$V$16,_312_Table2_ColumnLookup,0),FALSE),
  IF(AND(VALUE(LEFT($A988,3))=312,LEFT($G988,10)="Unincepted",$B988="Q "),VLOOKUP(" ULO",_312_Table2,MATCH('312'!$X$16,_312_Table2_ColumnLookup,0),FALSE),
  IF(AND(VALUE(LEFT($A988,3))=312,LEFT($G988,10)="Unincepted"),VLOOKUP(" ULO",_312_Table2,MATCH(LEFT($B988,1),_312_Table2_ColumnLookup,0),FALSE),
  IF(AND(VALUE(LEFT($A988,3))=312,LEFT($G988,5)="Total",$B988="G "),VLOOKUP('312'!$F$80,_312_Table2,MATCH('312'!$N$16,_312_Table2_ColumnLookup,0),FALSE),
  IF(AND(VALUE(LEFT($A988,3))=312,LEFT($G988,5)="Total",$B988="O "),VLOOKUP('312'!$F$80,_312_Table2,MATCH('312'!$V$16,_312_Table2_ColumnLookup,0),FALSE),
  IF(AND(VALUE(LEFT($A988,3))=312,LEFT($G988,5)="Total",$B988="Q "),VLOOKUP('312'!$F$80,_312_Table2,MATCH('312'!$X$16,_312_Table2_ColumnLookup,0),FALSE),
  IF(AND(VALUE(LEFT($A988,3))=312,LEFT($G988,5)="Total"),VLOOKUP('312'!$F$80,_312_Table2,MATCH(LEFT($B988,1),_312_Table2_ColumnLookup,0),FALSE),
  IF(AND(VALUE(LEFT($A988,3))=312,LEN($I988)=4,$B988="G"),VLOOKUP($I988,_312_Table2,MATCH('312'!$N$16,_312_Table2_ColumnLookup,0),FALSE),
  IF(AND(VALUE(LEFT($A988,3))=312,LEN($I988)=4,$B988="O"),VLOOKUP($I988,_312_Table2,MATCH('312'!$V$16,_312_Table2_ColumnLookup,0),FALSE),
  IF(AND(VALUE(LEFT($A988,3))=312,LEN($I988)=4,$B988="Q"),VLOOKUP($I988,_312_Table2,MATCH('312'!$X$16,_312_Table2_ColumnLookup,0),FALSE),
  IF(AND(VALUE(LEFT($A988,3))=312,LEN($I988)=4),VLOOKUP($I988,_312_Table2,MATCH(LEFT($B988,1),_312_Table2_ColumnLookup,0),FALSE)
+N("312"),
  IF(VALUE(LEFT($A988,3))=313,VLOOKUP(VALUE(MID($B988,2,1)),_313_Table2,MATCH(MID($B988,1,1),_313_Table2_ColumnLookup,0),FALSE)
+N("313"),
  IF(AND(VALUE(LEFT($A988,3))=314,LEN($B988)=3),VLOOKUP(VALUE(MID($B988,2,2)),_314_Table2,MATCH(MID($B988,1,1),_314_Table2_ColumnLookup,0),FALSE),
  IF(VALUE(LEFT($A988,3))=314,VLOOKUP(VALUE(MID($B988,2,1)),_314_Table2,MATCH(MID($B988,1,1),_314_Table2_ColumnLookup,0),FALSE)
+N("314"),
""))))))))))))))))))))))))</f>
        <v>#N/A</v>
      </c>
      <c r="F988" s="238" t="e">
        <f>IF(AND(VALUE(LEFT($A988,3))=309,LEN($B988)=3),VLOOKUP(VALUE(MID($B988,2,2)),_309_Table3,MATCH(MID($B988,1,1),_309_Table3_ColumnLookup,0),FALSE),
  IF($C988="309 LCR SummaryA",OneYearSCR,IF($C988="309 LCR SummaryB",UltimateSCR,IF(VALUE(LEFT($A988,3))=309,VLOOKUP(VALUE(MID($B988,2,1)),_309_Table3,MATCH(MID($B988,1,1),_309_Table3_ColumnLookup,0),FALSE)
+N("309"),
  IF(VALUE(LEFT($A988,3))=310,VLOOKUP(VALUE(MID($B988,2,1)),_310_Table3,MATCH(MID($B988,1,1),_310_Table3_ColumnLookup,0),FALSE)
+N("310"),
  IF(AND(VALUE(LEFT($A988,3))=311,LEN($I988)=4),VLOOKUP($I988,_311_Table3,MATCH($B988,_311_Table3_ColumnLookup,0),FALSE),
  IF(AND(VALUE(LEFT($A988,3))=311,OR($B988="I2",$B988="J2",$B988="K2",$B988="L2")),VLOOKUP('311'!$G$58,_311_Table3,MATCH(MID($B988,1,1),_311_Table3_ColumnLookup,0),FALSE),
  IF(AND(VALUE(LEFT($A988,3))=311,RIGHT($B988,5)="Total"),VLOOKUP('311'!$G$59,_311_Table3,MATCH(MID($B988,1,1),_311_Table3_ColumnLookup,0),FALSE),
  IF(VALUE(LEFT($A988,3))=311,VLOOKUP(VALUE(MID($B988,2,1)),_311_Table3,MATCH(MID($B988,1,1),_311_Table3_ColumnLookup,0),FALSE)
+N("311"),
  IF(AND(VALUE(LEFT($A988,3))=312,LEFT($G988,10)="Unincepted",$B988="G "),VLOOKUP(" ULO",_312_Table3,MATCH('312'!$N$16,_312_Table3_ColumnLookup,0),FALSE),
  IF(AND(VALUE(LEFT($A988,3))=312,LEFT($G988,10)="Unincepted",$B988="O "),VLOOKUP(" ULO",_312_Table3,MATCH('312'!$V$16,_312_Table3_ColumnLookup,0),FALSE),
  IF(AND(VALUE(LEFT($A988,3))=312,LEFT($G988,10)="Unincepted",$B988="Q "),VLOOKUP(" ULO",_312_Table3,MATCH('312'!$X$16,_312_Table3_ColumnLookup,0),FALSE),
  IF(AND(VALUE(LEFT($A988,3))=312,LEFT($G988,10)="Unincepted"),VLOOKUP(" ULO",_312_Table3,MATCH(LEFT($B988,1),_312_Table3_ColumnLookup,0),FALSE),
  IF(AND(VALUE(LEFT($A988,3))=312,LEFT($G988,5)="Total",$B988="G "),VLOOKUP('312'!$F$80,_312_Table3,MATCH('312'!$N$16,_312_Table3_ColumnLookup,0),FALSE),
  IF(AND(VALUE(LEFT($A988,3))=312,LEFT($G988,5)="Total",$B988="O "),VLOOKUP('312'!$F$80,_312_Table3,MATCH('312'!$V$16,_312_Table3_ColumnLookup,0),FALSE),
  IF(AND(VALUE(LEFT($A988,3))=312,LEFT($G988,5)="Total",$B988="Q "),VLOOKUP('312'!$F$80,_312_Table3,MATCH('312'!$X$16,_312_Table3_ColumnLookup,0),FALSE),
  IF(AND(VALUE(LEFT($A988,3))=312,LEFT($G988,5)="Total"),VLOOKUP('312'!$F$80,_312_Table3,MATCH(LEFT($B988,1),_312_Table3_ColumnLookup,0),FALSE),
  IF(AND(VALUE(LEFT($A988,3))=312,LEN($I988)=4,$B988="G"),VLOOKUP($I988,_312_Table3,MATCH('312'!$N$16,_312_Table3_ColumnLookup,0),FALSE),
  IF(AND(VALUE(LEFT($A988,3))=312,LEN($I988)=4,$B988="O"),VLOOKUP($I988,_312_Table3,MATCH('312'!$V$16,_312_Table3_ColumnLookup,0),FALSE),
  IF(AND(VALUE(LEFT($A988,3))=312,LEN($I988)=4,$B988="Q"),VLOOKUP($I988,_312_Table3,MATCH('312'!$X$16,_312_Table3_ColumnLookup,0),FALSE),
  IF(AND(VALUE(LEFT($A988,3))=312,LEN($I988)=4),VLOOKUP($I988,_312_Table3,MATCH(LEFT($B988,1),_312_Table3_ColumnLookup,0),FALSE)
+N("312"),
  IF(VALUE(LEFT($A988,3))=313,VLOOKUP(VALUE(MID($B988,2,1)),_313_Table3,MATCH(MID($B988,1,1),_313_Table3_ColumnLookup,0),FALSE)
+N("313"),
  IF(AND(VALUE(LEFT($A988,3))=314,LEN($B988)=3),VLOOKUP(VALUE(MID($B988,2,2)),_314_Table3,MATCH(MID($B988,1,1),_314_Table3_ColumnLookup,0),FALSE),
  IF(VALUE(LEFT($A988,3))=314,VLOOKUP(VALUE(MID($B988,2,1)),_314_Table3,MATCH(MID($B988,1,1),_314_Table3_ColumnLookup,0),FALSE)
+N("314"),
""))))))))))))))))))))))))</f>
        <v>#N/A</v>
      </c>
      <c r="H988" s="321" t="str">
        <f>IFERROR(
IF(ISERROR($D988)=FALSE,$D988,IF(ISERROR($E988)=FALSE,$E988,IF(ISERROR($F988)=FALSE,$F988
+N("012 checkboxes"),
IF(
IF(OR(LEFT($A988,9)="Syndicate",LEFT($A988,12)="NewSyndicate"),VLOOKUP($A988,'012'!$J:$ZW,MATCH("Link to button",'012'!$J$1:$ZW$1,0),0)
+N("309 checkbox"),
IF($C988="309 LCR Summary0",VLOOKUP("Notes990",'309'!$P:$ZZ,MATCH("Link to button",'309'!$P$1:$ZZ$1,0),0)
+N("313 checkboxes"),
IF($C988="313 Financial Information0LcmVsScr",IF($C988="309 LCR Summary0",VLOOKUP("LcmVsScr",'309'!$N:$ZZ,MATCH("Link to button",'309'!$N$1:$ZZ$1,0),0),
IF($C988="313 Financial Information0LcrDocAttached",IF($C988="309 LCR Summary0",VLOOKUP("LcrDocAttached",'309'!$N:$ZZ,MATCH("Link to button",'309'!$N$1:$ZZ$1,0),
0)))))))=1,TRUE,FALSE)
))),"")</f>
        <v/>
      </c>
    </row>
    <row r="989" spans="1:8">
      <c r="A989" s="237" t="e">
        <f>VLOOKUP($G989,CSVLookups!$B:$R,MATCH(A$1,CSVLookups!$B$1:$R$1,0),FALSE)</f>
        <v>#N/A</v>
      </c>
      <c r="B989" s="237" t="e">
        <f>VLOOKUP($G989,CSVLookups!$B:$R,MATCH(B$1,CSVLookups!$B$1:$R$1,0),FALSE)</f>
        <v>#N/A</v>
      </c>
      <c r="C989" s="238" t="e">
        <f t="shared" si="15"/>
        <v>#N/A</v>
      </c>
      <c r="D989" s="238" t="e">
        <f>IF(AND(VALUE(LEFT($A989,3))=309,LEN($B989)=3),VLOOKUP(VALUE(MID($B989,2,2)),_309_Table1,MATCH(MID($B989,1,1),_309_Table1_ColumnLookup,0),FALSE),
  IF($C989="309 LCR SummaryA",OneYearSCR,IF($C989="309 LCR SummaryB",UltimateSCR,IF(VALUE(LEFT($A989,3))=309,VLOOKUP(VALUE(MID($B989,2,1)),_309_Table1,MATCH(MID($B989,1,1),_309_Table1_ColumnLookup,0),FALSE)
+N("309"),
  IF(VALUE(LEFT($A989,3))=310,VLOOKUP(VALUE(MID($B989,2,1)),_310_Table1,MATCH(MID($B989,1,1),_310_Table1_ColumnLookup,0),FALSE)
+N("310"),
  IF(AND(VALUE(LEFT($A989,3))=311,LEN($I989)=4),VLOOKUP($I989,_311_Table1,MATCH($B989,_311_Table1_ColumnLookup,0),FALSE),
  IF(AND(VALUE(LEFT($A989,3))=311,OR($B989="I2",$B989="J2",$B989="K2",$B989="L2")),VLOOKUP('311'!$G$58,_311_Table1,MATCH(MID($B989,1,1),_311_Table1_ColumnLookup,0),FALSE),
  IF(AND(VALUE(LEFT($A989,3))=311,RIGHT($B989,5)="Total"),VLOOKUP('311'!$G$59,_311_Table1,MATCH(MID($B989,1,1),_311_Table1_ColumnLookup,0),FALSE),
  IF(VALUE(LEFT($A989,3))=311,VLOOKUP(VALUE(MID($B989,2,1)),_311_Table1,MATCH(MID($B989,1,1),_311_Table1_ColumnLookup,0),FALSE)
+N("311"),
  IF(AND(VALUE(LEFT($A989,3))=312,LEFT($G989,10)="Unincepted",$B989="G "),VLOOKUP(" ULO",_312_Table1,MATCH('312'!$N$16,_312_Table1_ColumnLookup,0),FALSE),
  IF(AND(VALUE(LEFT($A989,3))=312,LEFT($G989,10)="Unincepted",$B989="O "),VLOOKUP(" ULO",_312_Table1,MATCH('312'!$V$16,_312_Table1_ColumnLookup,0),FALSE),
  IF(AND(VALUE(LEFT($A989,3))=312,LEFT($G989,10)="Unincepted",$B989="Q "),VLOOKUP(" ULO",_312_Table1,MATCH('312'!$X$16,_312_Table1_ColumnLookup,0),FALSE),
  IF(AND(VALUE(LEFT($A989,3))=312,LEFT($G989,10)="Unincepted"),VLOOKUP(" ULO",_312_Table1,MATCH(LEFT($B989,1),_312_Table1_ColumnLookup,0),FALSE),
  IF(AND(VALUE(LEFT($A989,3))=312,LEFT($G989,5)="Total",$B989="G "),VLOOKUP('312'!$F$80,_312_Table1,MATCH('312'!$N$16,_312_Table1_ColumnLookup,0),FALSE),
  IF(AND(VALUE(LEFT($A989,3))=312,LEFT($G989,5)="Total",$B989="O "),VLOOKUP('312'!$F$80,_312_Table1,MATCH('312'!$V$16,_312_Table1_ColumnLookup,0),FALSE),
  IF(AND(VALUE(LEFT($A989,3))=312,LEFT($G989,5)="Total",$B989="Q "),VLOOKUP('312'!$F$80,_312_Table1,MATCH('312'!$X$16,_312_Table1_ColumnLookup,0),FALSE),
  IF(AND(VALUE(LEFT($A989,3))=312,LEFT($G989,5)="Total"),VLOOKUP('312'!$F$80,_312_Table1,MATCH(LEFT($B989,1),_312_Table1_ColumnLookup,0),FALSE),
  IF(AND(VALUE(LEFT($A989,3))=312,LEN($I989)=4,$B989="G"),VLOOKUP($I989,_312_Table1,MATCH('312'!$N$16,_312_Table1_ColumnLookup,0),FALSE),
  IF(AND(VALUE(LEFT($A989,3))=312,LEN($I989)=4,$B989="O"),VLOOKUP($I989,_312_Table1,MATCH('312'!$V$16,_312_Table1_ColumnLookup,0),FALSE),
  IF(AND(VALUE(LEFT($A989,3))=312,LEN($I989)=4,$B989="Q"),VLOOKUP($I989,_312_Table1,MATCH('312'!$X$16,_312_Table1_ColumnLookup,0),FALSE),
  IF(AND(VALUE(LEFT($A989,3))=312,LEN($I989)=4),VLOOKUP($I989,_312_Table1,MATCH(LEFT($B989,1),_312_Table1_ColumnLookup,0),FALSE)
+N("312"),
  IF(VALUE(LEFT($A989,3))=313,VLOOKUP(VALUE(MID($B989,2,1)),_313_Table1,MATCH(MID($B989,1,1),_313_Table1_ColumnLookup,0),FALSE)
+N("313"),
  IF(AND(VALUE(LEFT($A989,3))=314,LEN($B989)=3),VLOOKUP(VALUE(MID($B989,2,2)),_314_Table1,MATCH(MID($B989,1,1),_314_Table1_ColumnLookup,0),FALSE),
  IF(VALUE(LEFT($A989,3))=314,VLOOKUP(VALUE(MID($B989,2,1)),_314_Table1,MATCH(MID($B989,1,1),_314_Table1_ColumnLookup,0),FALSE)
+N("314"),
""))))))))))))))))))))))))</f>
        <v>#N/A</v>
      </c>
      <c r="E989" s="238" t="e">
        <f>IF(AND(VALUE(LEFT($A989,3))=309,LEN($B989)=3),VLOOKUP(VALUE(MID($B989,2,2)),_309_Table2,MATCH(MID($B989,1,1),_309_Table2_ColumnLookup,0),FALSE),
  IF($C989="309 LCR SummaryA",OneYearSCR,IF($C989="309 LCR SummaryB",UltimateSCR,IF(VALUE(LEFT($A989,3))=309,VLOOKUP(VALUE(MID($B989,2,1)),_309_Table2,MATCH(MID($B989,1,1),_309_Table2_ColumnLookup,0),FALSE)
+N("309"),
  IF(VALUE(LEFT($A989,3))=310,VLOOKUP(VALUE(MID($B989,2,1)),_310_Table2,MATCH(MID($B989,1,1),_310_Table2_ColumnLookup,0),FALSE)
+N("310"),
  IF(AND(VALUE(LEFT($A989,3))=311,LEN($I989)=4),VLOOKUP($I989,_311_Table2,MATCH($B989,_311_Table2_ColumnLookup,0),FALSE),
  IF(AND(VALUE(LEFT($A989,3))=311,OR($B989="I2",$B989="J2",$B989="K2",$B989="L2")),VLOOKUP('311'!$G$58,_311_Table2,MATCH(MID($B989,1,1),_311_Table2_ColumnLookup,0),FALSE),
  IF(AND(VALUE(LEFT($A989,3))=311,RIGHT($B989,5)="Total"),VLOOKUP('311'!$G$59,_311_Table2,MATCH(MID($B989,1,1),_311_Table2_ColumnLookup,0),FALSE),
  IF(VALUE(LEFT($A989,3))=311,VLOOKUP(VALUE(MID($B989,2,1)),_311_Table2,MATCH(MID($B989,1,1),_311_Table2_ColumnLookup,0),FALSE)
+N("311"),
  IF(AND(VALUE(LEFT($A989,3))=312,LEFT($G989,10)="Unincepted",$B989="G "),VLOOKUP(" ULO",_312_Table2,MATCH('312'!$N$16,_312_Table2_ColumnLookup,0),FALSE),
  IF(AND(VALUE(LEFT($A989,3))=312,LEFT($G989,10)="Unincepted",$B989="O "),VLOOKUP(" ULO",_312_Table2,MATCH('312'!$V$16,_312_Table2_ColumnLookup,0),FALSE),
  IF(AND(VALUE(LEFT($A989,3))=312,LEFT($G989,10)="Unincepted",$B989="Q "),VLOOKUP(" ULO",_312_Table2,MATCH('312'!$X$16,_312_Table2_ColumnLookup,0),FALSE),
  IF(AND(VALUE(LEFT($A989,3))=312,LEFT($G989,10)="Unincepted"),VLOOKUP(" ULO",_312_Table2,MATCH(LEFT($B989,1),_312_Table2_ColumnLookup,0),FALSE),
  IF(AND(VALUE(LEFT($A989,3))=312,LEFT($G989,5)="Total",$B989="G "),VLOOKUP('312'!$F$80,_312_Table2,MATCH('312'!$N$16,_312_Table2_ColumnLookup,0),FALSE),
  IF(AND(VALUE(LEFT($A989,3))=312,LEFT($G989,5)="Total",$B989="O "),VLOOKUP('312'!$F$80,_312_Table2,MATCH('312'!$V$16,_312_Table2_ColumnLookup,0),FALSE),
  IF(AND(VALUE(LEFT($A989,3))=312,LEFT($G989,5)="Total",$B989="Q "),VLOOKUP('312'!$F$80,_312_Table2,MATCH('312'!$X$16,_312_Table2_ColumnLookup,0),FALSE),
  IF(AND(VALUE(LEFT($A989,3))=312,LEFT($G989,5)="Total"),VLOOKUP('312'!$F$80,_312_Table2,MATCH(LEFT($B989,1),_312_Table2_ColumnLookup,0),FALSE),
  IF(AND(VALUE(LEFT($A989,3))=312,LEN($I989)=4,$B989="G"),VLOOKUP($I989,_312_Table2,MATCH('312'!$N$16,_312_Table2_ColumnLookup,0),FALSE),
  IF(AND(VALUE(LEFT($A989,3))=312,LEN($I989)=4,$B989="O"),VLOOKUP($I989,_312_Table2,MATCH('312'!$V$16,_312_Table2_ColumnLookup,0),FALSE),
  IF(AND(VALUE(LEFT($A989,3))=312,LEN($I989)=4,$B989="Q"),VLOOKUP($I989,_312_Table2,MATCH('312'!$X$16,_312_Table2_ColumnLookup,0),FALSE),
  IF(AND(VALUE(LEFT($A989,3))=312,LEN($I989)=4),VLOOKUP($I989,_312_Table2,MATCH(LEFT($B989,1),_312_Table2_ColumnLookup,0),FALSE)
+N("312"),
  IF(VALUE(LEFT($A989,3))=313,VLOOKUP(VALUE(MID($B989,2,1)),_313_Table2,MATCH(MID($B989,1,1),_313_Table2_ColumnLookup,0),FALSE)
+N("313"),
  IF(AND(VALUE(LEFT($A989,3))=314,LEN($B989)=3),VLOOKUP(VALUE(MID($B989,2,2)),_314_Table2,MATCH(MID($B989,1,1),_314_Table2_ColumnLookup,0),FALSE),
  IF(VALUE(LEFT($A989,3))=314,VLOOKUP(VALUE(MID($B989,2,1)),_314_Table2,MATCH(MID($B989,1,1),_314_Table2_ColumnLookup,0),FALSE)
+N("314"),
""))))))))))))))))))))))))</f>
        <v>#N/A</v>
      </c>
      <c r="F989" s="238" t="e">
        <f>IF(AND(VALUE(LEFT($A989,3))=309,LEN($B989)=3),VLOOKUP(VALUE(MID($B989,2,2)),_309_Table3,MATCH(MID($B989,1,1),_309_Table3_ColumnLookup,0),FALSE),
  IF($C989="309 LCR SummaryA",OneYearSCR,IF($C989="309 LCR SummaryB",UltimateSCR,IF(VALUE(LEFT($A989,3))=309,VLOOKUP(VALUE(MID($B989,2,1)),_309_Table3,MATCH(MID($B989,1,1),_309_Table3_ColumnLookup,0),FALSE)
+N("309"),
  IF(VALUE(LEFT($A989,3))=310,VLOOKUP(VALUE(MID($B989,2,1)),_310_Table3,MATCH(MID($B989,1,1),_310_Table3_ColumnLookup,0),FALSE)
+N("310"),
  IF(AND(VALUE(LEFT($A989,3))=311,LEN($I989)=4),VLOOKUP($I989,_311_Table3,MATCH($B989,_311_Table3_ColumnLookup,0),FALSE),
  IF(AND(VALUE(LEFT($A989,3))=311,OR($B989="I2",$B989="J2",$B989="K2",$B989="L2")),VLOOKUP('311'!$G$58,_311_Table3,MATCH(MID($B989,1,1),_311_Table3_ColumnLookup,0),FALSE),
  IF(AND(VALUE(LEFT($A989,3))=311,RIGHT($B989,5)="Total"),VLOOKUP('311'!$G$59,_311_Table3,MATCH(MID($B989,1,1),_311_Table3_ColumnLookup,0),FALSE),
  IF(VALUE(LEFT($A989,3))=311,VLOOKUP(VALUE(MID($B989,2,1)),_311_Table3,MATCH(MID($B989,1,1),_311_Table3_ColumnLookup,0),FALSE)
+N("311"),
  IF(AND(VALUE(LEFT($A989,3))=312,LEFT($G989,10)="Unincepted",$B989="G "),VLOOKUP(" ULO",_312_Table3,MATCH('312'!$N$16,_312_Table3_ColumnLookup,0),FALSE),
  IF(AND(VALUE(LEFT($A989,3))=312,LEFT($G989,10)="Unincepted",$B989="O "),VLOOKUP(" ULO",_312_Table3,MATCH('312'!$V$16,_312_Table3_ColumnLookup,0),FALSE),
  IF(AND(VALUE(LEFT($A989,3))=312,LEFT($G989,10)="Unincepted",$B989="Q "),VLOOKUP(" ULO",_312_Table3,MATCH('312'!$X$16,_312_Table3_ColumnLookup,0),FALSE),
  IF(AND(VALUE(LEFT($A989,3))=312,LEFT($G989,10)="Unincepted"),VLOOKUP(" ULO",_312_Table3,MATCH(LEFT($B989,1),_312_Table3_ColumnLookup,0),FALSE),
  IF(AND(VALUE(LEFT($A989,3))=312,LEFT($G989,5)="Total",$B989="G "),VLOOKUP('312'!$F$80,_312_Table3,MATCH('312'!$N$16,_312_Table3_ColumnLookup,0),FALSE),
  IF(AND(VALUE(LEFT($A989,3))=312,LEFT($G989,5)="Total",$B989="O "),VLOOKUP('312'!$F$80,_312_Table3,MATCH('312'!$V$16,_312_Table3_ColumnLookup,0),FALSE),
  IF(AND(VALUE(LEFT($A989,3))=312,LEFT($G989,5)="Total",$B989="Q "),VLOOKUP('312'!$F$80,_312_Table3,MATCH('312'!$X$16,_312_Table3_ColumnLookup,0),FALSE),
  IF(AND(VALUE(LEFT($A989,3))=312,LEFT($G989,5)="Total"),VLOOKUP('312'!$F$80,_312_Table3,MATCH(LEFT($B989,1),_312_Table3_ColumnLookup,0),FALSE),
  IF(AND(VALUE(LEFT($A989,3))=312,LEN($I989)=4,$B989="G"),VLOOKUP($I989,_312_Table3,MATCH('312'!$N$16,_312_Table3_ColumnLookup,0),FALSE),
  IF(AND(VALUE(LEFT($A989,3))=312,LEN($I989)=4,$B989="O"),VLOOKUP($I989,_312_Table3,MATCH('312'!$V$16,_312_Table3_ColumnLookup,0),FALSE),
  IF(AND(VALUE(LEFT($A989,3))=312,LEN($I989)=4,$B989="Q"),VLOOKUP($I989,_312_Table3,MATCH('312'!$X$16,_312_Table3_ColumnLookup,0),FALSE),
  IF(AND(VALUE(LEFT($A989,3))=312,LEN($I989)=4),VLOOKUP($I989,_312_Table3,MATCH(LEFT($B989,1),_312_Table3_ColumnLookup,0),FALSE)
+N("312"),
  IF(VALUE(LEFT($A989,3))=313,VLOOKUP(VALUE(MID($B989,2,1)),_313_Table3,MATCH(MID($B989,1,1),_313_Table3_ColumnLookup,0),FALSE)
+N("313"),
  IF(AND(VALUE(LEFT($A989,3))=314,LEN($B989)=3),VLOOKUP(VALUE(MID($B989,2,2)),_314_Table3,MATCH(MID($B989,1,1),_314_Table3_ColumnLookup,0),FALSE),
  IF(VALUE(LEFT($A989,3))=314,VLOOKUP(VALUE(MID($B989,2,1)),_314_Table3,MATCH(MID($B989,1,1),_314_Table3_ColumnLookup,0),FALSE)
+N("314"),
""))))))))))))))))))))))))</f>
        <v>#N/A</v>
      </c>
      <c r="H989" s="321" t="str">
        <f>IFERROR(
IF(ISERROR($D989)=FALSE,$D989,IF(ISERROR($E989)=FALSE,$E989,IF(ISERROR($F989)=FALSE,$F989
+N("012 checkboxes"),
IF(
IF(OR(LEFT($A989,9)="Syndicate",LEFT($A989,12)="NewSyndicate"),VLOOKUP($A989,'012'!$J:$ZW,MATCH("Link to button",'012'!$J$1:$ZW$1,0),0)
+N("309 checkbox"),
IF($C989="309 LCR Summary0",VLOOKUP("Notes990",'309'!$P:$ZZ,MATCH("Link to button",'309'!$P$1:$ZZ$1,0),0)
+N("313 checkboxes"),
IF($C989="313 Financial Information0LcmVsScr",IF($C989="309 LCR Summary0",VLOOKUP("LcmVsScr",'309'!$N:$ZZ,MATCH("Link to button",'309'!$N$1:$ZZ$1,0),0),
IF($C989="313 Financial Information0LcrDocAttached",IF($C989="309 LCR Summary0",VLOOKUP("LcrDocAttached",'309'!$N:$ZZ,MATCH("Link to button",'309'!$N$1:$ZZ$1,0),
0)))))))=1,TRUE,FALSE)
))),"")</f>
        <v/>
      </c>
    </row>
    <row r="990" spans="1:8">
      <c r="A990" s="237" t="e">
        <f>VLOOKUP($G990,CSVLookups!$B:$R,MATCH(A$1,CSVLookups!$B$1:$R$1,0),FALSE)</f>
        <v>#N/A</v>
      </c>
      <c r="B990" s="237" t="e">
        <f>VLOOKUP($G990,CSVLookups!$B:$R,MATCH(B$1,CSVLookups!$B$1:$R$1,0),FALSE)</f>
        <v>#N/A</v>
      </c>
      <c r="C990" s="238" t="e">
        <f t="shared" si="15"/>
        <v>#N/A</v>
      </c>
      <c r="D990" s="238" t="e">
        <f>IF(AND(VALUE(LEFT($A990,3))=309,LEN($B990)=3),VLOOKUP(VALUE(MID($B990,2,2)),_309_Table1,MATCH(MID($B990,1,1),_309_Table1_ColumnLookup,0),FALSE),
  IF($C990="309 LCR SummaryA",OneYearSCR,IF($C990="309 LCR SummaryB",UltimateSCR,IF(VALUE(LEFT($A990,3))=309,VLOOKUP(VALUE(MID($B990,2,1)),_309_Table1,MATCH(MID($B990,1,1),_309_Table1_ColumnLookup,0),FALSE)
+N("309"),
  IF(VALUE(LEFT($A990,3))=310,VLOOKUP(VALUE(MID($B990,2,1)),_310_Table1,MATCH(MID($B990,1,1),_310_Table1_ColumnLookup,0),FALSE)
+N("310"),
  IF(AND(VALUE(LEFT($A990,3))=311,LEN($I990)=4),VLOOKUP($I990,_311_Table1,MATCH($B990,_311_Table1_ColumnLookup,0),FALSE),
  IF(AND(VALUE(LEFT($A990,3))=311,OR($B990="I2",$B990="J2",$B990="K2",$B990="L2")),VLOOKUP('311'!$G$58,_311_Table1,MATCH(MID($B990,1,1),_311_Table1_ColumnLookup,0),FALSE),
  IF(AND(VALUE(LEFT($A990,3))=311,RIGHT($B990,5)="Total"),VLOOKUP('311'!$G$59,_311_Table1,MATCH(MID($B990,1,1),_311_Table1_ColumnLookup,0),FALSE),
  IF(VALUE(LEFT($A990,3))=311,VLOOKUP(VALUE(MID($B990,2,1)),_311_Table1,MATCH(MID($B990,1,1),_311_Table1_ColumnLookup,0),FALSE)
+N("311"),
  IF(AND(VALUE(LEFT($A990,3))=312,LEFT($G990,10)="Unincepted",$B990="G "),VLOOKUP(" ULO",_312_Table1,MATCH('312'!$N$16,_312_Table1_ColumnLookup,0),FALSE),
  IF(AND(VALUE(LEFT($A990,3))=312,LEFT($G990,10)="Unincepted",$B990="O "),VLOOKUP(" ULO",_312_Table1,MATCH('312'!$V$16,_312_Table1_ColumnLookup,0),FALSE),
  IF(AND(VALUE(LEFT($A990,3))=312,LEFT($G990,10)="Unincepted",$B990="Q "),VLOOKUP(" ULO",_312_Table1,MATCH('312'!$X$16,_312_Table1_ColumnLookup,0),FALSE),
  IF(AND(VALUE(LEFT($A990,3))=312,LEFT($G990,10)="Unincepted"),VLOOKUP(" ULO",_312_Table1,MATCH(LEFT($B990,1),_312_Table1_ColumnLookup,0),FALSE),
  IF(AND(VALUE(LEFT($A990,3))=312,LEFT($G990,5)="Total",$B990="G "),VLOOKUP('312'!$F$80,_312_Table1,MATCH('312'!$N$16,_312_Table1_ColumnLookup,0),FALSE),
  IF(AND(VALUE(LEFT($A990,3))=312,LEFT($G990,5)="Total",$B990="O "),VLOOKUP('312'!$F$80,_312_Table1,MATCH('312'!$V$16,_312_Table1_ColumnLookup,0),FALSE),
  IF(AND(VALUE(LEFT($A990,3))=312,LEFT($G990,5)="Total",$B990="Q "),VLOOKUP('312'!$F$80,_312_Table1,MATCH('312'!$X$16,_312_Table1_ColumnLookup,0),FALSE),
  IF(AND(VALUE(LEFT($A990,3))=312,LEFT($G990,5)="Total"),VLOOKUP('312'!$F$80,_312_Table1,MATCH(LEFT($B990,1),_312_Table1_ColumnLookup,0),FALSE),
  IF(AND(VALUE(LEFT($A990,3))=312,LEN($I990)=4,$B990="G"),VLOOKUP($I990,_312_Table1,MATCH('312'!$N$16,_312_Table1_ColumnLookup,0),FALSE),
  IF(AND(VALUE(LEFT($A990,3))=312,LEN($I990)=4,$B990="O"),VLOOKUP($I990,_312_Table1,MATCH('312'!$V$16,_312_Table1_ColumnLookup,0),FALSE),
  IF(AND(VALUE(LEFT($A990,3))=312,LEN($I990)=4,$B990="Q"),VLOOKUP($I990,_312_Table1,MATCH('312'!$X$16,_312_Table1_ColumnLookup,0),FALSE),
  IF(AND(VALUE(LEFT($A990,3))=312,LEN($I990)=4),VLOOKUP($I990,_312_Table1,MATCH(LEFT($B990,1),_312_Table1_ColumnLookup,0),FALSE)
+N("312"),
  IF(VALUE(LEFT($A990,3))=313,VLOOKUP(VALUE(MID($B990,2,1)),_313_Table1,MATCH(MID($B990,1,1),_313_Table1_ColumnLookup,0),FALSE)
+N("313"),
  IF(AND(VALUE(LEFT($A990,3))=314,LEN($B990)=3),VLOOKUP(VALUE(MID($B990,2,2)),_314_Table1,MATCH(MID($B990,1,1),_314_Table1_ColumnLookup,0),FALSE),
  IF(VALUE(LEFT($A990,3))=314,VLOOKUP(VALUE(MID($B990,2,1)),_314_Table1,MATCH(MID($B990,1,1),_314_Table1_ColumnLookup,0),FALSE)
+N("314"),
""))))))))))))))))))))))))</f>
        <v>#N/A</v>
      </c>
      <c r="E990" s="238" t="e">
        <f>IF(AND(VALUE(LEFT($A990,3))=309,LEN($B990)=3),VLOOKUP(VALUE(MID($B990,2,2)),_309_Table2,MATCH(MID($B990,1,1),_309_Table2_ColumnLookup,0),FALSE),
  IF($C990="309 LCR SummaryA",OneYearSCR,IF($C990="309 LCR SummaryB",UltimateSCR,IF(VALUE(LEFT($A990,3))=309,VLOOKUP(VALUE(MID($B990,2,1)),_309_Table2,MATCH(MID($B990,1,1),_309_Table2_ColumnLookup,0),FALSE)
+N("309"),
  IF(VALUE(LEFT($A990,3))=310,VLOOKUP(VALUE(MID($B990,2,1)),_310_Table2,MATCH(MID($B990,1,1),_310_Table2_ColumnLookup,0),FALSE)
+N("310"),
  IF(AND(VALUE(LEFT($A990,3))=311,LEN($I990)=4),VLOOKUP($I990,_311_Table2,MATCH($B990,_311_Table2_ColumnLookup,0),FALSE),
  IF(AND(VALUE(LEFT($A990,3))=311,OR($B990="I2",$B990="J2",$B990="K2",$B990="L2")),VLOOKUP('311'!$G$58,_311_Table2,MATCH(MID($B990,1,1),_311_Table2_ColumnLookup,0),FALSE),
  IF(AND(VALUE(LEFT($A990,3))=311,RIGHT($B990,5)="Total"),VLOOKUP('311'!$G$59,_311_Table2,MATCH(MID($B990,1,1),_311_Table2_ColumnLookup,0),FALSE),
  IF(VALUE(LEFT($A990,3))=311,VLOOKUP(VALUE(MID($B990,2,1)),_311_Table2,MATCH(MID($B990,1,1),_311_Table2_ColumnLookup,0),FALSE)
+N("311"),
  IF(AND(VALUE(LEFT($A990,3))=312,LEFT($G990,10)="Unincepted",$B990="G "),VLOOKUP(" ULO",_312_Table2,MATCH('312'!$N$16,_312_Table2_ColumnLookup,0),FALSE),
  IF(AND(VALUE(LEFT($A990,3))=312,LEFT($G990,10)="Unincepted",$B990="O "),VLOOKUP(" ULO",_312_Table2,MATCH('312'!$V$16,_312_Table2_ColumnLookup,0),FALSE),
  IF(AND(VALUE(LEFT($A990,3))=312,LEFT($G990,10)="Unincepted",$B990="Q "),VLOOKUP(" ULO",_312_Table2,MATCH('312'!$X$16,_312_Table2_ColumnLookup,0),FALSE),
  IF(AND(VALUE(LEFT($A990,3))=312,LEFT($G990,10)="Unincepted"),VLOOKUP(" ULO",_312_Table2,MATCH(LEFT($B990,1),_312_Table2_ColumnLookup,0),FALSE),
  IF(AND(VALUE(LEFT($A990,3))=312,LEFT($G990,5)="Total",$B990="G "),VLOOKUP('312'!$F$80,_312_Table2,MATCH('312'!$N$16,_312_Table2_ColumnLookup,0),FALSE),
  IF(AND(VALUE(LEFT($A990,3))=312,LEFT($G990,5)="Total",$B990="O "),VLOOKUP('312'!$F$80,_312_Table2,MATCH('312'!$V$16,_312_Table2_ColumnLookup,0),FALSE),
  IF(AND(VALUE(LEFT($A990,3))=312,LEFT($G990,5)="Total",$B990="Q "),VLOOKUP('312'!$F$80,_312_Table2,MATCH('312'!$X$16,_312_Table2_ColumnLookup,0),FALSE),
  IF(AND(VALUE(LEFT($A990,3))=312,LEFT($G990,5)="Total"),VLOOKUP('312'!$F$80,_312_Table2,MATCH(LEFT($B990,1),_312_Table2_ColumnLookup,0),FALSE),
  IF(AND(VALUE(LEFT($A990,3))=312,LEN($I990)=4,$B990="G"),VLOOKUP($I990,_312_Table2,MATCH('312'!$N$16,_312_Table2_ColumnLookup,0),FALSE),
  IF(AND(VALUE(LEFT($A990,3))=312,LEN($I990)=4,$B990="O"),VLOOKUP($I990,_312_Table2,MATCH('312'!$V$16,_312_Table2_ColumnLookup,0),FALSE),
  IF(AND(VALUE(LEFT($A990,3))=312,LEN($I990)=4,$B990="Q"),VLOOKUP($I990,_312_Table2,MATCH('312'!$X$16,_312_Table2_ColumnLookup,0),FALSE),
  IF(AND(VALUE(LEFT($A990,3))=312,LEN($I990)=4),VLOOKUP($I990,_312_Table2,MATCH(LEFT($B990,1),_312_Table2_ColumnLookup,0),FALSE)
+N("312"),
  IF(VALUE(LEFT($A990,3))=313,VLOOKUP(VALUE(MID($B990,2,1)),_313_Table2,MATCH(MID($B990,1,1),_313_Table2_ColumnLookup,0),FALSE)
+N("313"),
  IF(AND(VALUE(LEFT($A990,3))=314,LEN($B990)=3),VLOOKUP(VALUE(MID($B990,2,2)),_314_Table2,MATCH(MID($B990,1,1),_314_Table2_ColumnLookup,0),FALSE),
  IF(VALUE(LEFT($A990,3))=314,VLOOKUP(VALUE(MID($B990,2,1)),_314_Table2,MATCH(MID($B990,1,1),_314_Table2_ColumnLookup,0),FALSE)
+N("314"),
""))))))))))))))))))))))))</f>
        <v>#N/A</v>
      </c>
      <c r="F990" s="238" t="e">
        <f>IF(AND(VALUE(LEFT($A990,3))=309,LEN($B990)=3),VLOOKUP(VALUE(MID($B990,2,2)),_309_Table3,MATCH(MID($B990,1,1),_309_Table3_ColumnLookup,0),FALSE),
  IF($C990="309 LCR SummaryA",OneYearSCR,IF($C990="309 LCR SummaryB",UltimateSCR,IF(VALUE(LEFT($A990,3))=309,VLOOKUP(VALUE(MID($B990,2,1)),_309_Table3,MATCH(MID($B990,1,1),_309_Table3_ColumnLookup,0),FALSE)
+N("309"),
  IF(VALUE(LEFT($A990,3))=310,VLOOKUP(VALUE(MID($B990,2,1)),_310_Table3,MATCH(MID($B990,1,1),_310_Table3_ColumnLookup,0),FALSE)
+N("310"),
  IF(AND(VALUE(LEFT($A990,3))=311,LEN($I990)=4),VLOOKUP($I990,_311_Table3,MATCH($B990,_311_Table3_ColumnLookup,0),FALSE),
  IF(AND(VALUE(LEFT($A990,3))=311,OR($B990="I2",$B990="J2",$B990="K2",$B990="L2")),VLOOKUP('311'!$G$58,_311_Table3,MATCH(MID($B990,1,1),_311_Table3_ColumnLookup,0),FALSE),
  IF(AND(VALUE(LEFT($A990,3))=311,RIGHT($B990,5)="Total"),VLOOKUP('311'!$G$59,_311_Table3,MATCH(MID($B990,1,1),_311_Table3_ColumnLookup,0),FALSE),
  IF(VALUE(LEFT($A990,3))=311,VLOOKUP(VALUE(MID($B990,2,1)),_311_Table3,MATCH(MID($B990,1,1),_311_Table3_ColumnLookup,0),FALSE)
+N("311"),
  IF(AND(VALUE(LEFT($A990,3))=312,LEFT($G990,10)="Unincepted",$B990="G "),VLOOKUP(" ULO",_312_Table3,MATCH('312'!$N$16,_312_Table3_ColumnLookup,0),FALSE),
  IF(AND(VALUE(LEFT($A990,3))=312,LEFT($G990,10)="Unincepted",$B990="O "),VLOOKUP(" ULO",_312_Table3,MATCH('312'!$V$16,_312_Table3_ColumnLookup,0),FALSE),
  IF(AND(VALUE(LEFT($A990,3))=312,LEFT($G990,10)="Unincepted",$B990="Q "),VLOOKUP(" ULO",_312_Table3,MATCH('312'!$X$16,_312_Table3_ColumnLookup,0),FALSE),
  IF(AND(VALUE(LEFT($A990,3))=312,LEFT($G990,10)="Unincepted"),VLOOKUP(" ULO",_312_Table3,MATCH(LEFT($B990,1),_312_Table3_ColumnLookup,0),FALSE),
  IF(AND(VALUE(LEFT($A990,3))=312,LEFT($G990,5)="Total",$B990="G "),VLOOKUP('312'!$F$80,_312_Table3,MATCH('312'!$N$16,_312_Table3_ColumnLookup,0),FALSE),
  IF(AND(VALUE(LEFT($A990,3))=312,LEFT($G990,5)="Total",$B990="O "),VLOOKUP('312'!$F$80,_312_Table3,MATCH('312'!$V$16,_312_Table3_ColumnLookup,0),FALSE),
  IF(AND(VALUE(LEFT($A990,3))=312,LEFT($G990,5)="Total",$B990="Q "),VLOOKUP('312'!$F$80,_312_Table3,MATCH('312'!$X$16,_312_Table3_ColumnLookup,0),FALSE),
  IF(AND(VALUE(LEFT($A990,3))=312,LEFT($G990,5)="Total"),VLOOKUP('312'!$F$80,_312_Table3,MATCH(LEFT($B990,1),_312_Table3_ColumnLookup,0),FALSE),
  IF(AND(VALUE(LEFT($A990,3))=312,LEN($I990)=4,$B990="G"),VLOOKUP($I990,_312_Table3,MATCH('312'!$N$16,_312_Table3_ColumnLookup,0),FALSE),
  IF(AND(VALUE(LEFT($A990,3))=312,LEN($I990)=4,$B990="O"),VLOOKUP($I990,_312_Table3,MATCH('312'!$V$16,_312_Table3_ColumnLookup,0),FALSE),
  IF(AND(VALUE(LEFT($A990,3))=312,LEN($I990)=4,$B990="Q"),VLOOKUP($I990,_312_Table3,MATCH('312'!$X$16,_312_Table3_ColumnLookup,0),FALSE),
  IF(AND(VALUE(LEFT($A990,3))=312,LEN($I990)=4),VLOOKUP($I990,_312_Table3,MATCH(LEFT($B990,1),_312_Table3_ColumnLookup,0),FALSE)
+N("312"),
  IF(VALUE(LEFT($A990,3))=313,VLOOKUP(VALUE(MID($B990,2,1)),_313_Table3,MATCH(MID($B990,1,1),_313_Table3_ColumnLookup,0),FALSE)
+N("313"),
  IF(AND(VALUE(LEFT($A990,3))=314,LEN($B990)=3),VLOOKUP(VALUE(MID($B990,2,2)),_314_Table3,MATCH(MID($B990,1,1),_314_Table3_ColumnLookup,0),FALSE),
  IF(VALUE(LEFT($A990,3))=314,VLOOKUP(VALUE(MID($B990,2,1)),_314_Table3,MATCH(MID($B990,1,1),_314_Table3_ColumnLookup,0),FALSE)
+N("314"),
""))))))))))))))))))))))))</f>
        <v>#N/A</v>
      </c>
      <c r="H990" s="321" t="str">
        <f>IFERROR(
IF(ISERROR($D990)=FALSE,$D990,IF(ISERROR($E990)=FALSE,$E990,IF(ISERROR($F990)=FALSE,$F990
+N("012 checkboxes"),
IF(
IF(OR(LEFT($A990,9)="Syndicate",LEFT($A990,12)="NewSyndicate"),VLOOKUP($A990,'012'!$J:$ZW,MATCH("Link to button",'012'!$J$1:$ZW$1,0),0)
+N("309 checkbox"),
IF($C990="309 LCR Summary0",VLOOKUP("Notes990",'309'!$P:$ZZ,MATCH("Link to button",'309'!$P$1:$ZZ$1,0),0)
+N("313 checkboxes"),
IF($C990="313 Financial Information0LcmVsScr",IF($C990="309 LCR Summary0",VLOOKUP("LcmVsScr",'309'!$N:$ZZ,MATCH("Link to button",'309'!$N$1:$ZZ$1,0),0),
IF($C990="313 Financial Information0LcrDocAttached",IF($C990="309 LCR Summary0",VLOOKUP("LcrDocAttached",'309'!$N:$ZZ,MATCH("Link to button",'309'!$N$1:$ZZ$1,0),
0)))))))=1,TRUE,FALSE)
))),"")</f>
        <v/>
      </c>
    </row>
    <row r="991" spans="1:8">
      <c r="A991" s="237" t="e">
        <f>VLOOKUP($G991,CSVLookups!$B:$R,MATCH(A$1,CSVLookups!$B$1:$R$1,0),FALSE)</f>
        <v>#N/A</v>
      </c>
      <c r="B991" s="237" t="e">
        <f>VLOOKUP($G991,CSVLookups!$B:$R,MATCH(B$1,CSVLookups!$B$1:$R$1,0),FALSE)</f>
        <v>#N/A</v>
      </c>
      <c r="C991" s="238" t="e">
        <f t="shared" si="15"/>
        <v>#N/A</v>
      </c>
      <c r="D991" s="238" t="e">
        <f>IF(AND(VALUE(LEFT($A991,3))=309,LEN($B991)=3),VLOOKUP(VALUE(MID($B991,2,2)),_309_Table1,MATCH(MID($B991,1,1),_309_Table1_ColumnLookup,0),FALSE),
  IF($C991="309 LCR SummaryA",OneYearSCR,IF($C991="309 LCR SummaryB",UltimateSCR,IF(VALUE(LEFT($A991,3))=309,VLOOKUP(VALUE(MID($B991,2,1)),_309_Table1,MATCH(MID($B991,1,1),_309_Table1_ColumnLookup,0),FALSE)
+N("309"),
  IF(VALUE(LEFT($A991,3))=310,VLOOKUP(VALUE(MID($B991,2,1)),_310_Table1,MATCH(MID($B991,1,1),_310_Table1_ColumnLookup,0),FALSE)
+N("310"),
  IF(AND(VALUE(LEFT($A991,3))=311,LEN($I991)=4),VLOOKUP($I991,_311_Table1,MATCH($B991,_311_Table1_ColumnLookup,0),FALSE),
  IF(AND(VALUE(LEFT($A991,3))=311,OR($B991="I2",$B991="J2",$B991="K2",$B991="L2")),VLOOKUP('311'!$G$58,_311_Table1,MATCH(MID($B991,1,1),_311_Table1_ColumnLookup,0),FALSE),
  IF(AND(VALUE(LEFT($A991,3))=311,RIGHT($B991,5)="Total"),VLOOKUP('311'!$G$59,_311_Table1,MATCH(MID($B991,1,1),_311_Table1_ColumnLookup,0),FALSE),
  IF(VALUE(LEFT($A991,3))=311,VLOOKUP(VALUE(MID($B991,2,1)),_311_Table1,MATCH(MID($B991,1,1),_311_Table1_ColumnLookup,0),FALSE)
+N("311"),
  IF(AND(VALUE(LEFT($A991,3))=312,LEFT($G991,10)="Unincepted",$B991="G "),VLOOKUP(" ULO",_312_Table1,MATCH('312'!$N$16,_312_Table1_ColumnLookup,0),FALSE),
  IF(AND(VALUE(LEFT($A991,3))=312,LEFT($G991,10)="Unincepted",$B991="O "),VLOOKUP(" ULO",_312_Table1,MATCH('312'!$V$16,_312_Table1_ColumnLookup,0),FALSE),
  IF(AND(VALUE(LEFT($A991,3))=312,LEFT($G991,10)="Unincepted",$B991="Q "),VLOOKUP(" ULO",_312_Table1,MATCH('312'!$X$16,_312_Table1_ColumnLookup,0),FALSE),
  IF(AND(VALUE(LEFT($A991,3))=312,LEFT($G991,10)="Unincepted"),VLOOKUP(" ULO",_312_Table1,MATCH(LEFT($B991,1),_312_Table1_ColumnLookup,0),FALSE),
  IF(AND(VALUE(LEFT($A991,3))=312,LEFT($G991,5)="Total",$B991="G "),VLOOKUP('312'!$F$80,_312_Table1,MATCH('312'!$N$16,_312_Table1_ColumnLookup,0),FALSE),
  IF(AND(VALUE(LEFT($A991,3))=312,LEFT($G991,5)="Total",$B991="O "),VLOOKUP('312'!$F$80,_312_Table1,MATCH('312'!$V$16,_312_Table1_ColumnLookup,0),FALSE),
  IF(AND(VALUE(LEFT($A991,3))=312,LEFT($G991,5)="Total",$B991="Q "),VLOOKUP('312'!$F$80,_312_Table1,MATCH('312'!$X$16,_312_Table1_ColumnLookup,0),FALSE),
  IF(AND(VALUE(LEFT($A991,3))=312,LEFT($G991,5)="Total"),VLOOKUP('312'!$F$80,_312_Table1,MATCH(LEFT($B991,1),_312_Table1_ColumnLookup,0),FALSE),
  IF(AND(VALUE(LEFT($A991,3))=312,LEN($I991)=4,$B991="G"),VLOOKUP($I991,_312_Table1,MATCH('312'!$N$16,_312_Table1_ColumnLookup,0),FALSE),
  IF(AND(VALUE(LEFT($A991,3))=312,LEN($I991)=4,$B991="O"),VLOOKUP($I991,_312_Table1,MATCH('312'!$V$16,_312_Table1_ColumnLookup,0),FALSE),
  IF(AND(VALUE(LEFT($A991,3))=312,LEN($I991)=4,$B991="Q"),VLOOKUP($I991,_312_Table1,MATCH('312'!$X$16,_312_Table1_ColumnLookup,0),FALSE),
  IF(AND(VALUE(LEFT($A991,3))=312,LEN($I991)=4),VLOOKUP($I991,_312_Table1,MATCH(LEFT($B991,1),_312_Table1_ColumnLookup,0),FALSE)
+N("312"),
  IF(VALUE(LEFT($A991,3))=313,VLOOKUP(VALUE(MID($B991,2,1)),_313_Table1,MATCH(MID($B991,1,1),_313_Table1_ColumnLookup,0),FALSE)
+N("313"),
  IF(AND(VALUE(LEFT($A991,3))=314,LEN($B991)=3),VLOOKUP(VALUE(MID($B991,2,2)),_314_Table1,MATCH(MID($B991,1,1),_314_Table1_ColumnLookup,0),FALSE),
  IF(VALUE(LEFT($A991,3))=314,VLOOKUP(VALUE(MID($B991,2,1)),_314_Table1,MATCH(MID($B991,1,1),_314_Table1_ColumnLookup,0),FALSE)
+N("314"),
""))))))))))))))))))))))))</f>
        <v>#N/A</v>
      </c>
      <c r="E991" s="238" t="e">
        <f>IF(AND(VALUE(LEFT($A991,3))=309,LEN($B991)=3),VLOOKUP(VALUE(MID($B991,2,2)),_309_Table2,MATCH(MID($B991,1,1),_309_Table2_ColumnLookup,0),FALSE),
  IF($C991="309 LCR SummaryA",OneYearSCR,IF($C991="309 LCR SummaryB",UltimateSCR,IF(VALUE(LEFT($A991,3))=309,VLOOKUP(VALUE(MID($B991,2,1)),_309_Table2,MATCH(MID($B991,1,1),_309_Table2_ColumnLookup,0),FALSE)
+N("309"),
  IF(VALUE(LEFT($A991,3))=310,VLOOKUP(VALUE(MID($B991,2,1)),_310_Table2,MATCH(MID($B991,1,1),_310_Table2_ColumnLookup,0),FALSE)
+N("310"),
  IF(AND(VALUE(LEFT($A991,3))=311,LEN($I991)=4),VLOOKUP($I991,_311_Table2,MATCH($B991,_311_Table2_ColumnLookup,0),FALSE),
  IF(AND(VALUE(LEFT($A991,3))=311,OR($B991="I2",$B991="J2",$B991="K2",$B991="L2")),VLOOKUP('311'!$G$58,_311_Table2,MATCH(MID($B991,1,1),_311_Table2_ColumnLookup,0),FALSE),
  IF(AND(VALUE(LEFT($A991,3))=311,RIGHT($B991,5)="Total"),VLOOKUP('311'!$G$59,_311_Table2,MATCH(MID($B991,1,1),_311_Table2_ColumnLookup,0),FALSE),
  IF(VALUE(LEFT($A991,3))=311,VLOOKUP(VALUE(MID($B991,2,1)),_311_Table2,MATCH(MID($B991,1,1),_311_Table2_ColumnLookup,0),FALSE)
+N("311"),
  IF(AND(VALUE(LEFT($A991,3))=312,LEFT($G991,10)="Unincepted",$B991="G "),VLOOKUP(" ULO",_312_Table2,MATCH('312'!$N$16,_312_Table2_ColumnLookup,0),FALSE),
  IF(AND(VALUE(LEFT($A991,3))=312,LEFT($G991,10)="Unincepted",$B991="O "),VLOOKUP(" ULO",_312_Table2,MATCH('312'!$V$16,_312_Table2_ColumnLookup,0),FALSE),
  IF(AND(VALUE(LEFT($A991,3))=312,LEFT($G991,10)="Unincepted",$B991="Q "),VLOOKUP(" ULO",_312_Table2,MATCH('312'!$X$16,_312_Table2_ColumnLookup,0),FALSE),
  IF(AND(VALUE(LEFT($A991,3))=312,LEFT($G991,10)="Unincepted"),VLOOKUP(" ULO",_312_Table2,MATCH(LEFT($B991,1),_312_Table2_ColumnLookup,0),FALSE),
  IF(AND(VALUE(LEFT($A991,3))=312,LEFT($G991,5)="Total",$B991="G "),VLOOKUP('312'!$F$80,_312_Table2,MATCH('312'!$N$16,_312_Table2_ColumnLookup,0),FALSE),
  IF(AND(VALUE(LEFT($A991,3))=312,LEFT($G991,5)="Total",$B991="O "),VLOOKUP('312'!$F$80,_312_Table2,MATCH('312'!$V$16,_312_Table2_ColumnLookup,0),FALSE),
  IF(AND(VALUE(LEFT($A991,3))=312,LEFT($G991,5)="Total",$B991="Q "),VLOOKUP('312'!$F$80,_312_Table2,MATCH('312'!$X$16,_312_Table2_ColumnLookup,0),FALSE),
  IF(AND(VALUE(LEFT($A991,3))=312,LEFT($G991,5)="Total"),VLOOKUP('312'!$F$80,_312_Table2,MATCH(LEFT($B991,1),_312_Table2_ColumnLookup,0),FALSE),
  IF(AND(VALUE(LEFT($A991,3))=312,LEN($I991)=4,$B991="G"),VLOOKUP($I991,_312_Table2,MATCH('312'!$N$16,_312_Table2_ColumnLookup,0),FALSE),
  IF(AND(VALUE(LEFT($A991,3))=312,LEN($I991)=4,$B991="O"),VLOOKUP($I991,_312_Table2,MATCH('312'!$V$16,_312_Table2_ColumnLookup,0),FALSE),
  IF(AND(VALUE(LEFT($A991,3))=312,LEN($I991)=4,$B991="Q"),VLOOKUP($I991,_312_Table2,MATCH('312'!$X$16,_312_Table2_ColumnLookup,0),FALSE),
  IF(AND(VALUE(LEFT($A991,3))=312,LEN($I991)=4),VLOOKUP($I991,_312_Table2,MATCH(LEFT($B991,1),_312_Table2_ColumnLookup,0),FALSE)
+N("312"),
  IF(VALUE(LEFT($A991,3))=313,VLOOKUP(VALUE(MID($B991,2,1)),_313_Table2,MATCH(MID($B991,1,1),_313_Table2_ColumnLookup,0),FALSE)
+N("313"),
  IF(AND(VALUE(LEFT($A991,3))=314,LEN($B991)=3),VLOOKUP(VALUE(MID($B991,2,2)),_314_Table2,MATCH(MID($B991,1,1),_314_Table2_ColumnLookup,0),FALSE),
  IF(VALUE(LEFT($A991,3))=314,VLOOKUP(VALUE(MID($B991,2,1)),_314_Table2,MATCH(MID($B991,1,1),_314_Table2_ColumnLookup,0),FALSE)
+N("314"),
""))))))))))))))))))))))))</f>
        <v>#N/A</v>
      </c>
      <c r="F991" s="238" t="e">
        <f>IF(AND(VALUE(LEFT($A991,3))=309,LEN($B991)=3),VLOOKUP(VALUE(MID($B991,2,2)),_309_Table3,MATCH(MID($B991,1,1),_309_Table3_ColumnLookup,0),FALSE),
  IF($C991="309 LCR SummaryA",OneYearSCR,IF($C991="309 LCR SummaryB",UltimateSCR,IF(VALUE(LEFT($A991,3))=309,VLOOKUP(VALUE(MID($B991,2,1)),_309_Table3,MATCH(MID($B991,1,1),_309_Table3_ColumnLookup,0),FALSE)
+N("309"),
  IF(VALUE(LEFT($A991,3))=310,VLOOKUP(VALUE(MID($B991,2,1)),_310_Table3,MATCH(MID($B991,1,1),_310_Table3_ColumnLookup,0),FALSE)
+N("310"),
  IF(AND(VALUE(LEFT($A991,3))=311,LEN($I991)=4),VLOOKUP($I991,_311_Table3,MATCH($B991,_311_Table3_ColumnLookup,0),FALSE),
  IF(AND(VALUE(LEFT($A991,3))=311,OR($B991="I2",$B991="J2",$B991="K2",$B991="L2")),VLOOKUP('311'!$G$58,_311_Table3,MATCH(MID($B991,1,1),_311_Table3_ColumnLookup,0),FALSE),
  IF(AND(VALUE(LEFT($A991,3))=311,RIGHT($B991,5)="Total"),VLOOKUP('311'!$G$59,_311_Table3,MATCH(MID($B991,1,1),_311_Table3_ColumnLookup,0),FALSE),
  IF(VALUE(LEFT($A991,3))=311,VLOOKUP(VALUE(MID($B991,2,1)),_311_Table3,MATCH(MID($B991,1,1),_311_Table3_ColumnLookup,0),FALSE)
+N("311"),
  IF(AND(VALUE(LEFT($A991,3))=312,LEFT($G991,10)="Unincepted",$B991="G "),VLOOKUP(" ULO",_312_Table3,MATCH('312'!$N$16,_312_Table3_ColumnLookup,0),FALSE),
  IF(AND(VALUE(LEFT($A991,3))=312,LEFT($G991,10)="Unincepted",$B991="O "),VLOOKUP(" ULO",_312_Table3,MATCH('312'!$V$16,_312_Table3_ColumnLookup,0),FALSE),
  IF(AND(VALUE(LEFT($A991,3))=312,LEFT($G991,10)="Unincepted",$B991="Q "),VLOOKUP(" ULO",_312_Table3,MATCH('312'!$X$16,_312_Table3_ColumnLookup,0),FALSE),
  IF(AND(VALUE(LEFT($A991,3))=312,LEFT($G991,10)="Unincepted"),VLOOKUP(" ULO",_312_Table3,MATCH(LEFT($B991,1),_312_Table3_ColumnLookup,0),FALSE),
  IF(AND(VALUE(LEFT($A991,3))=312,LEFT($G991,5)="Total",$B991="G "),VLOOKUP('312'!$F$80,_312_Table3,MATCH('312'!$N$16,_312_Table3_ColumnLookup,0),FALSE),
  IF(AND(VALUE(LEFT($A991,3))=312,LEFT($G991,5)="Total",$B991="O "),VLOOKUP('312'!$F$80,_312_Table3,MATCH('312'!$V$16,_312_Table3_ColumnLookup,0),FALSE),
  IF(AND(VALUE(LEFT($A991,3))=312,LEFT($G991,5)="Total",$B991="Q "),VLOOKUP('312'!$F$80,_312_Table3,MATCH('312'!$X$16,_312_Table3_ColumnLookup,0),FALSE),
  IF(AND(VALUE(LEFT($A991,3))=312,LEFT($G991,5)="Total"),VLOOKUP('312'!$F$80,_312_Table3,MATCH(LEFT($B991,1),_312_Table3_ColumnLookup,0),FALSE),
  IF(AND(VALUE(LEFT($A991,3))=312,LEN($I991)=4,$B991="G"),VLOOKUP($I991,_312_Table3,MATCH('312'!$N$16,_312_Table3_ColumnLookup,0),FALSE),
  IF(AND(VALUE(LEFT($A991,3))=312,LEN($I991)=4,$B991="O"),VLOOKUP($I991,_312_Table3,MATCH('312'!$V$16,_312_Table3_ColumnLookup,0),FALSE),
  IF(AND(VALUE(LEFT($A991,3))=312,LEN($I991)=4,$B991="Q"),VLOOKUP($I991,_312_Table3,MATCH('312'!$X$16,_312_Table3_ColumnLookup,0),FALSE),
  IF(AND(VALUE(LEFT($A991,3))=312,LEN($I991)=4),VLOOKUP($I991,_312_Table3,MATCH(LEFT($B991,1),_312_Table3_ColumnLookup,0),FALSE)
+N("312"),
  IF(VALUE(LEFT($A991,3))=313,VLOOKUP(VALUE(MID($B991,2,1)),_313_Table3,MATCH(MID($B991,1,1),_313_Table3_ColumnLookup,0),FALSE)
+N("313"),
  IF(AND(VALUE(LEFT($A991,3))=314,LEN($B991)=3),VLOOKUP(VALUE(MID($B991,2,2)),_314_Table3,MATCH(MID($B991,1,1),_314_Table3_ColumnLookup,0),FALSE),
  IF(VALUE(LEFT($A991,3))=314,VLOOKUP(VALUE(MID($B991,2,1)),_314_Table3,MATCH(MID($B991,1,1),_314_Table3_ColumnLookup,0),FALSE)
+N("314"),
""))))))))))))))))))))))))</f>
        <v>#N/A</v>
      </c>
      <c r="H991" s="321" t="str">
        <f>IFERROR(
IF(ISERROR($D991)=FALSE,$D991,IF(ISERROR($E991)=FALSE,$E991,IF(ISERROR($F991)=FALSE,$F991
+N("012 checkboxes"),
IF(
IF(OR(LEFT($A991,9)="Syndicate",LEFT($A991,12)="NewSyndicate"),VLOOKUP($A991,'012'!$J:$ZW,MATCH("Link to button",'012'!$J$1:$ZW$1,0),0)
+N("309 checkbox"),
IF($C991="309 LCR Summary0",VLOOKUP("Notes990",'309'!$P:$ZZ,MATCH("Link to button",'309'!$P$1:$ZZ$1,0),0)
+N("313 checkboxes"),
IF($C991="313 Financial Information0LcmVsScr",IF($C991="309 LCR Summary0",VLOOKUP("LcmVsScr",'309'!$N:$ZZ,MATCH("Link to button",'309'!$N$1:$ZZ$1,0),0),
IF($C991="313 Financial Information0LcrDocAttached",IF($C991="309 LCR Summary0",VLOOKUP("LcrDocAttached",'309'!$N:$ZZ,MATCH("Link to button",'309'!$N$1:$ZZ$1,0),
0)))))))=1,TRUE,FALSE)
))),"")</f>
        <v/>
      </c>
    </row>
    <row r="992" spans="1:8">
      <c r="A992" s="237" t="e">
        <f>VLOOKUP($G992,CSVLookups!$B:$R,MATCH(A$1,CSVLookups!$B$1:$R$1,0),FALSE)</f>
        <v>#N/A</v>
      </c>
      <c r="B992" s="237" t="e">
        <f>VLOOKUP($G992,CSVLookups!$B:$R,MATCH(B$1,CSVLookups!$B$1:$R$1,0),FALSE)</f>
        <v>#N/A</v>
      </c>
      <c r="C992" s="238" t="e">
        <f t="shared" ref="C992:C1055" si="16">IF(OR(LEFT($A992,4)="Base",LEFT($A992,4)="Synd",LEFT($A992,7)="NewSynd"),"",
IF(OR(AND(LEN($I992=0),OR(LEFT($A992,3)*1=311,LEFT($A992,3)*1=312,LEFT($A992,3)*1=313)),LEN($I992)=4),
CONCATENATE($A992,$B992,$I992,
IF(LEFT($G992,LEN("NetOfRI"))="NetOfRI","Net Insurance Claims brought forward",
IF(LEFT($G992,LEN("Adjustments"))="Adjustments","Adjustments",
IF(LEFT($G992,LEN("NewBusiness"))="NewBusiness","New Business",
IF(LEFT($G992,LEN("TotalClaims"))="TotalClaims","Total Claims",
IF(LEFT($G992,LEN("TotalAdjustments"))="TotalAdjustments","Adjustments",
IF(LEFT($G992,LEN("TotalNewBusiness"))="TotalNewBusiness","New Business",
IF(LEFT($G992,LEN("Unincepted"))="Unincepted","Unincepted",
IF(LEFT($G992,LEN("Total"))="Total","Total",
IF($G992="LcmVsScr","LcmVsScr",
IF($G992="LcrDocAttached","LcrDocAttached",
""))))))))))),CONCATENATE($A992,$B992)))</f>
        <v>#N/A</v>
      </c>
      <c r="D992" s="238" t="e">
        <f>IF(AND(VALUE(LEFT($A992,3))=309,LEN($B992)=3),VLOOKUP(VALUE(MID($B992,2,2)),_309_Table1,MATCH(MID($B992,1,1),_309_Table1_ColumnLookup,0),FALSE),
  IF($C992="309 LCR SummaryA",OneYearSCR,IF($C992="309 LCR SummaryB",UltimateSCR,IF(VALUE(LEFT($A992,3))=309,VLOOKUP(VALUE(MID($B992,2,1)),_309_Table1,MATCH(MID($B992,1,1),_309_Table1_ColumnLookup,0),FALSE)
+N("309"),
  IF(VALUE(LEFT($A992,3))=310,VLOOKUP(VALUE(MID($B992,2,1)),_310_Table1,MATCH(MID($B992,1,1),_310_Table1_ColumnLookup,0),FALSE)
+N("310"),
  IF(AND(VALUE(LEFT($A992,3))=311,LEN($I992)=4),VLOOKUP($I992,_311_Table1,MATCH($B992,_311_Table1_ColumnLookup,0),FALSE),
  IF(AND(VALUE(LEFT($A992,3))=311,OR($B992="I2",$B992="J2",$B992="K2",$B992="L2")),VLOOKUP('311'!$G$58,_311_Table1,MATCH(MID($B992,1,1),_311_Table1_ColumnLookup,0),FALSE),
  IF(AND(VALUE(LEFT($A992,3))=311,RIGHT($B992,5)="Total"),VLOOKUP('311'!$G$59,_311_Table1,MATCH(MID($B992,1,1),_311_Table1_ColumnLookup,0),FALSE),
  IF(VALUE(LEFT($A992,3))=311,VLOOKUP(VALUE(MID($B992,2,1)),_311_Table1,MATCH(MID($B992,1,1),_311_Table1_ColumnLookup,0),FALSE)
+N("311"),
  IF(AND(VALUE(LEFT($A992,3))=312,LEFT($G992,10)="Unincepted",$B992="G "),VLOOKUP(" ULO",_312_Table1,MATCH('312'!$N$16,_312_Table1_ColumnLookup,0),FALSE),
  IF(AND(VALUE(LEFT($A992,3))=312,LEFT($G992,10)="Unincepted",$B992="O "),VLOOKUP(" ULO",_312_Table1,MATCH('312'!$V$16,_312_Table1_ColumnLookup,0),FALSE),
  IF(AND(VALUE(LEFT($A992,3))=312,LEFT($G992,10)="Unincepted",$B992="Q "),VLOOKUP(" ULO",_312_Table1,MATCH('312'!$X$16,_312_Table1_ColumnLookup,0),FALSE),
  IF(AND(VALUE(LEFT($A992,3))=312,LEFT($G992,10)="Unincepted"),VLOOKUP(" ULO",_312_Table1,MATCH(LEFT($B992,1),_312_Table1_ColumnLookup,0),FALSE),
  IF(AND(VALUE(LEFT($A992,3))=312,LEFT($G992,5)="Total",$B992="G "),VLOOKUP('312'!$F$80,_312_Table1,MATCH('312'!$N$16,_312_Table1_ColumnLookup,0),FALSE),
  IF(AND(VALUE(LEFT($A992,3))=312,LEFT($G992,5)="Total",$B992="O "),VLOOKUP('312'!$F$80,_312_Table1,MATCH('312'!$V$16,_312_Table1_ColumnLookup,0),FALSE),
  IF(AND(VALUE(LEFT($A992,3))=312,LEFT($G992,5)="Total",$B992="Q "),VLOOKUP('312'!$F$80,_312_Table1,MATCH('312'!$X$16,_312_Table1_ColumnLookup,0),FALSE),
  IF(AND(VALUE(LEFT($A992,3))=312,LEFT($G992,5)="Total"),VLOOKUP('312'!$F$80,_312_Table1,MATCH(LEFT($B992,1),_312_Table1_ColumnLookup,0),FALSE),
  IF(AND(VALUE(LEFT($A992,3))=312,LEN($I992)=4,$B992="G"),VLOOKUP($I992,_312_Table1,MATCH('312'!$N$16,_312_Table1_ColumnLookup,0),FALSE),
  IF(AND(VALUE(LEFT($A992,3))=312,LEN($I992)=4,$B992="O"),VLOOKUP($I992,_312_Table1,MATCH('312'!$V$16,_312_Table1_ColumnLookup,0),FALSE),
  IF(AND(VALUE(LEFT($A992,3))=312,LEN($I992)=4,$B992="Q"),VLOOKUP($I992,_312_Table1,MATCH('312'!$X$16,_312_Table1_ColumnLookup,0),FALSE),
  IF(AND(VALUE(LEFT($A992,3))=312,LEN($I992)=4),VLOOKUP($I992,_312_Table1,MATCH(LEFT($B992,1),_312_Table1_ColumnLookup,0),FALSE)
+N("312"),
  IF(VALUE(LEFT($A992,3))=313,VLOOKUP(VALUE(MID($B992,2,1)),_313_Table1,MATCH(MID($B992,1,1),_313_Table1_ColumnLookup,0),FALSE)
+N("313"),
  IF(AND(VALUE(LEFT($A992,3))=314,LEN($B992)=3),VLOOKUP(VALUE(MID($B992,2,2)),_314_Table1,MATCH(MID($B992,1,1),_314_Table1_ColumnLookup,0),FALSE),
  IF(VALUE(LEFT($A992,3))=314,VLOOKUP(VALUE(MID($B992,2,1)),_314_Table1,MATCH(MID($B992,1,1),_314_Table1_ColumnLookup,0),FALSE)
+N("314"),
""))))))))))))))))))))))))</f>
        <v>#N/A</v>
      </c>
      <c r="E992" s="238" t="e">
        <f>IF(AND(VALUE(LEFT($A992,3))=309,LEN($B992)=3),VLOOKUP(VALUE(MID($B992,2,2)),_309_Table2,MATCH(MID($B992,1,1),_309_Table2_ColumnLookup,0),FALSE),
  IF($C992="309 LCR SummaryA",OneYearSCR,IF($C992="309 LCR SummaryB",UltimateSCR,IF(VALUE(LEFT($A992,3))=309,VLOOKUP(VALUE(MID($B992,2,1)),_309_Table2,MATCH(MID($B992,1,1),_309_Table2_ColumnLookup,0),FALSE)
+N("309"),
  IF(VALUE(LEFT($A992,3))=310,VLOOKUP(VALUE(MID($B992,2,1)),_310_Table2,MATCH(MID($B992,1,1),_310_Table2_ColumnLookup,0),FALSE)
+N("310"),
  IF(AND(VALUE(LEFT($A992,3))=311,LEN($I992)=4),VLOOKUP($I992,_311_Table2,MATCH($B992,_311_Table2_ColumnLookup,0),FALSE),
  IF(AND(VALUE(LEFT($A992,3))=311,OR($B992="I2",$B992="J2",$B992="K2",$B992="L2")),VLOOKUP('311'!$G$58,_311_Table2,MATCH(MID($B992,1,1),_311_Table2_ColumnLookup,0),FALSE),
  IF(AND(VALUE(LEFT($A992,3))=311,RIGHT($B992,5)="Total"),VLOOKUP('311'!$G$59,_311_Table2,MATCH(MID($B992,1,1),_311_Table2_ColumnLookup,0),FALSE),
  IF(VALUE(LEFT($A992,3))=311,VLOOKUP(VALUE(MID($B992,2,1)),_311_Table2,MATCH(MID($B992,1,1),_311_Table2_ColumnLookup,0),FALSE)
+N("311"),
  IF(AND(VALUE(LEFT($A992,3))=312,LEFT($G992,10)="Unincepted",$B992="G "),VLOOKUP(" ULO",_312_Table2,MATCH('312'!$N$16,_312_Table2_ColumnLookup,0),FALSE),
  IF(AND(VALUE(LEFT($A992,3))=312,LEFT($G992,10)="Unincepted",$B992="O "),VLOOKUP(" ULO",_312_Table2,MATCH('312'!$V$16,_312_Table2_ColumnLookup,0),FALSE),
  IF(AND(VALUE(LEFT($A992,3))=312,LEFT($G992,10)="Unincepted",$B992="Q "),VLOOKUP(" ULO",_312_Table2,MATCH('312'!$X$16,_312_Table2_ColumnLookup,0),FALSE),
  IF(AND(VALUE(LEFT($A992,3))=312,LEFT($G992,10)="Unincepted"),VLOOKUP(" ULO",_312_Table2,MATCH(LEFT($B992,1),_312_Table2_ColumnLookup,0),FALSE),
  IF(AND(VALUE(LEFT($A992,3))=312,LEFT($G992,5)="Total",$B992="G "),VLOOKUP('312'!$F$80,_312_Table2,MATCH('312'!$N$16,_312_Table2_ColumnLookup,0),FALSE),
  IF(AND(VALUE(LEFT($A992,3))=312,LEFT($G992,5)="Total",$B992="O "),VLOOKUP('312'!$F$80,_312_Table2,MATCH('312'!$V$16,_312_Table2_ColumnLookup,0),FALSE),
  IF(AND(VALUE(LEFT($A992,3))=312,LEFT($G992,5)="Total",$B992="Q "),VLOOKUP('312'!$F$80,_312_Table2,MATCH('312'!$X$16,_312_Table2_ColumnLookup,0),FALSE),
  IF(AND(VALUE(LEFT($A992,3))=312,LEFT($G992,5)="Total"),VLOOKUP('312'!$F$80,_312_Table2,MATCH(LEFT($B992,1),_312_Table2_ColumnLookup,0),FALSE),
  IF(AND(VALUE(LEFT($A992,3))=312,LEN($I992)=4,$B992="G"),VLOOKUP($I992,_312_Table2,MATCH('312'!$N$16,_312_Table2_ColumnLookup,0),FALSE),
  IF(AND(VALUE(LEFT($A992,3))=312,LEN($I992)=4,$B992="O"),VLOOKUP($I992,_312_Table2,MATCH('312'!$V$16,_312_Table2_ColumnLookup,0),FALSE),
  IF(AND(VALUE(LEFT($A992,3))=312,LEN($I992)=4,$B992="Q"),VLOOKUP($I992,_312_Table2,MATCH('312'!$X$16,_312_Table2_ColumnLookup,0),FALSE),
  IF(AND(VALUE(LEFT($A992,3))=312,LEN($I992)=4),VLOOKUP($I992,_312_Table2,MATCH(LEFT($B992,1),_312_Table2_ColumnLookup,0),FALSE)
+N("312"),
  IF(VALUE(LEFT($A992,3))=313,VLOOKUP(VALUE(MID($B992,2,1)),_313_Table2,MATCH(MID($B992,1,1),_313_Table2_ColumnLookup,0),FALSE)
+N("313"),
  IF(AND(VALUE(LEFT($A992,3))=314,LEN($B992)=3),VLOOKUP(VALUE(MID($B992,2,2)),_314_Table2,MATCH(MID($B992,1,1),_314_Table2_ColumnLookup,0),FALSE),
  IF(VALUE(LEFT($A992,3))=314,VLOOKUP(VALUE(MID($B992,2,1)),_314_Table2,MATCH(MID($B992,1,1),_314_Table2_ColumnLookup,0),FALSE)
+N("314"),
""))))))))))))))))))))))))</f>
        <v>#N/A</v>
      </c>
      <c r="F992" s="238" t="e">
        <f>IF(AND(VALUE(LEFT($A992,3))=309,LEN($B992)=3),VLOOKUP(VALUE(MID($B992,2,2)),_309_Table3,MATCH(MID($B992,1,1),_309_Table3_ColumnLookup,0),FALSE),
  IF($C992="309 LCR SummaryA",OneYearSCR,IF($C992="309 LCR SummaryB",UltimateSCR,IF(VALUE(LEFT($A992,3))=309,VLOOKUP(VALUE(MID($B992,2,1)),_309_Table3,MATCH(MID($B992,1,1),_309_Table3_ColumnLookup,0),FALSE)
+N("309"),
  IF(VALUE(LEFT($A992,3))=310,VLOOKUP(VALUE(MID($B992,2,1)),_310_Table3,MATCH(MID($B992,1,1),_310_Table3_ColumnLookup,0),FALSE)
+N("310"),
  IF(AND(VALUE(LEFT($A992,3))=311,LEN($I992)=4),VLOOKUP($I992,_311_Table3,MATCH($B992,_311_Table3_ColumnLookup,0),FALSE),
  IF(AND(VALUE(LEFT($A992,3))=311,OR($B992="I2",$B992="J2",$B992="K2",$B992="L2")),VLOOKUP('311'!$G$58,_311_Table3,MATCH(MID($B992,1,1),_311_Table3_ColumnLookup,0),FALSE),
  IF(AND(VALUE(LEFT($A992,3))=311,RIGHT($B992,5)="Total"),VLOOKUP('311'!$G$59,_311_Table3,MATCH(MID($B992,1,1),_311_Table3_ColumnLookup,0),FALSE),
  IF(VALUE(LEFT($A992,3))=311,VLOOKUP(VALUE(MID($B992,2,1)),_311_Table3,MATCH(MID($B992,1,1),_311_Table3_ColumnLookup,0),FALSE)
+N("311"),
  IF(AND(VALUE(LEFT($A992,3))=312,LEFT($G992,10)="Unincepted",$B992="G "),VLOOKUP(" ULO",_312_Table3,MATCH('312'!$N$16,_312_Table3_ColumnLookup,0),FALSE),
  IF(AND(VALUE(LEFT($A992,3))=312,LEFT($G992,10)="Unincepted",$B992="O "),VLOOKUP(" ULO",_312_Table3,MATCH('312'!$V$16,_312_Table3_ColumnLookup,0),FALSE),
  IF(AND(VALUE(LEFT($A992,3))=312,LEFT($G992,10)="Unincepted",$B992="Q "),VLOOKUP(" ULO",_312_Table3,MATCH('312'!$X$16,_312_Table3_ColumnLookup,0),FALSE),
  IF(AND(VALUE(LEFT($A992,3))=312,LEFT($G992,10)="Unincepted"),VLOOKUP(" ULO",_312_Table3,MATCH(LEFT($B992,1),_312_Table3_ColumnLookup,0),FALSE),
  IF(AND(VALUE(LEFT($A992,3))=312,LEFT($G992,5)="Total",$B992="G "),VLOOKUP('312'!$F$80,_312_Table3,MATCH('312'!$N$16,_312_Table3_ColumnLookup,0),FALSE),
  IF(AND(VALUE(LEFT($A992,3))=312,LEFT($G992,5)="Total",$B992="O "),VLOOKUP('312'!$F$80,_312_Table3,MATCH('312'!$V$16,_312_Table3_ColumnLookup,0),FALSE),
  IF(AND(VALUE(LEFT($A992,3))=312,LEFT($G992,5)="Total",$B992="Q "),VLOOKUP('312'!$F$80,_312_Table3,MATCH('312'!$X$16,_312_Table3_ColumnLookup,0),FALSE),
  IF(AND(VALUE(LEFT($A992,3))=312,LEFT($G992,5)="Total"),VLOOKUP('312'!$F$80,_312_Table3,MATCH(LEFT($B992,1),_312_Table3_ColumnLookup,0),FALSE),
  IF(AND(VALUE(LEFT($A992,3))=312,LEN($I992)=4,$B992="G"),VLOOKUP($I992,_312_Table3,MATCH('312'!$N$16,_312_Table3_ColumnLookup,0),FALSE),
  IF(AND(VALUE(LEFT($A992,3))=312,LEN($I992)=4,$B992="O"),VLOOKUP($I992,_312_Table3,MATCH('312'!$V$16,_312_Table3_ColumnLookup,0),FALSE),
  IF(AND(VALUE(LEFT($A992,3))=312,LEN($I992)=4,$B992="Q"),VLOOKUP($I992,_312_Table3,MATCH('312'!$X$16,_312_Table3_ColumnLookup,0),FALSE),
  IF(AND(VALUE(LEFT($A992,3))=312,LEN($I992)=4),VLOOKUP($I992,_312_Table3,MATCH(LEFT($B992,1),_312_Table3_ColumnLookup,0),FALSE)
+N("312"),
  IF(VALUE(LEFT($A992,3))=313,VLOOKUP(VALUE(MID($B992,2,1)),_313_Table3,MATCH(MID($B992,1,1),_313_Table3_ColumnLookup,0),FALSE)
+N("313"),
  IF(AND(VALUE(LEFT($A992,3))=314,LEN($B992)=3),VLOOKUP(VALUE(MID($B992,2,2)),_314_Table3,MATCH(MID($B992,1,1),_314_Table3_ColumnLookup,0),FALSE),
  IF(VALUE(LEFT($A992,3))=314,VLOOKUP(VALUE(MID($B992,2,1)),_314_Table3,MATCH(MID($B992,1,1),_314_Table3_ColumnLookup,0),FALSE)
+N("314"),
""))))))))))))))))))))))))</f>
        <v>#N/A</v>
      </c>
      <c r="H992" s="321" t="str">
        <f>IFERROR(
IF(ISERROR($D992)=FALSE,$D992,IF(ISERROR($E992)=FALSE,$E992,IF(ISERROR($F992)=FALSE,$F992
+N("012 checkboxes"),
IF(
IF(OR(LEFT($A992,9)="Syndicate",LEFT($A992,12)="NewSyndicate"),VLOOKUP($A992,'012'!$J:$ZW,MATCH("Link to button",'012'!$J$1:$ZW$1,0),0)
+N("309 checkbox"),
IF($C992="309 LCR Summary0",VLOOKUP("Notes990",'309'!$P:$ZZ,MATCH("Link to button",'309'!$P$1:$ZZ$1,0),0)
+N("313 checkboxes"),
IF($C992="313 Financial Information0LcmVsScr",IF($C992="309 LCR Summary0",VLOOKUP("LcmVsScr",'309'!$N:$ZZ,MATCH("Link to button",'309'!$N$1:$ZZ$1,0),0),
IF($C992="313 Financial Information0LcrDocAttached",IF($C992="309 LCR Summary0",VLOOKUP("LcrDocAttached",'309'!$N:$ZZ,MATCH("Link to button",'309'!$N$1:$ZZ$1,0),
0)))))))=1,TRUE,FALSE)
))),"")</f>
        <v/>
      </c>
    </row>
    <row r="993" spans="1:8">
      <c r="A993" s="237" t="e">
        <f>VLOOKUP($G993,CSVLookups!$B:$R,MATCH(A$1,CSVLookups!$B$1:$R$1,0),FALSE)</f>
        <v>#N/A</v>
      </c>
      <c r="B993" s="237" t="e">
        <f>VLOOKUP($G993,CSVLookups!$B:$R,MATCH(B$1,CSVLookups!$B$1:$R$1,0),FALSE)</f>
        <v>#N/A</v>
      </c>
      <c r="C993" s="238" t="e">
        <f t="shared" si="16"/>
        <v>#N/A</v>
      </c>
      <c r="D993" s="238" t="e">
        <f>IF(AND(VALUE(LEFT($A993,3))=309,LEN($B993)=3),VLOOKUP(VALUE(MID($B993,2,2)),_309_Table1,MATCH(MID($B993,1,1),_309_Table1_ColumnLookup,0),FALSE),
  IF($C993="309 LCR SummaryA",OneYearSCR,IF($C993="309 LCR SummaryB",UltimateSCR,IF(VALUE(LEFT($A993,3))=309,VLOOKUP(VALUE(MID($B993,2,1)),_309_Table1,MATCH(MID($B993,1,1),_309_Table1_ColumnLookup,0),FALSE)
+N("309"),
  IF(VALUE(LEFT($A993,3))=310,VLOOKUP(VALUE(MID($B993,2,1)),_310_Table1,MATCH(MID($B993,1,1),_310_Table1_ColumnLookup,0),FALSE)
+N("310"),
  IF(AND(VALUE(LEFT($A993,3))=311,LEN($I993)=4),VLOOKUP($I993,_311_Table1,MATCH($B993,_311_Table1_ColumnLookup,0),FALSE),
  IF(AND(VALUE(LEFT($A993,3))=311,OR($B993="I2",$B993="J2",$B993="K2",$B993="L2")),VLOOKUP('311'!$G$58,_311_Table1,MATCH(MID($B993,1,1),_311_Table1_ColumnLookup,0),FALSE),
  IF(AND(VALUE(LEFT($A993,3))=311,RIGHT($B993,5)="Total"),VLOOKUP('311'!$G$59,_311_Table1,MATCH(MID($B993,1,1),_311_Table1_ColumnLookup,0),FALSE),
  IF(VALUE(LEFT($A993,3))=311,VLOOKUP(VALUE(MID($B993,2,1)),_311_Table1,MATCH(MID($B993,1,1),_311_Table1_ColumnLookup,0),FALSE)
+N("311"),
  IF(AND(VALUE(LEFT($A993,3))=312,LEFT($G993,10)="Unincepted",$B993="G "),VLOOKUP(" ULO",_312_Table1,MATCH('312'!$N$16,_312_Table1_ColumnLookup,0),FALSE),
  IF(AND(VALUE(LEFT($A993,3))=312,LEFT($G993,10)="Unincepted",$B993="O "),VLOOKUP(" ULO",_312_Table1,MATCH('312'!$V$16,_312_Table1_ColumnLookup,0),FALSE),
  IF(AND(VALUE(LEFT($A993,3))=312,LEFT($G993,10)="Unincepted",$B993="Q "),VLOOKUP(" ULO",_312_Table1,MATCH('312'!$X$16,_312_Table1_ColumnLookup,0),FALSE),
  IF(AND(VALUE(LEFT($A993,3))=312,LEFT($G993,10)="Unincepted"),VLOOKUP(" ULO",_312_Table1,MATCH(LEFT($B993,1),_312_Table1_ColumnLookup,0),FALSE),
  IF(AND(VALUE(LEFT($A993,3))=312,LEFT($G993,5)="Total",$B993="G "),VLOOKUP('312'!$F$80,_312_Table1,MATCH('312'!$N$16,_312_Table1_ColumnLookup,0),FALSE),
  IF(AND(VALUE(LEFT($A993,3))=312,LEFT($G993,5)="Total",$B993="O "),VLOOKUP('312'!$F$80,_312_Table1,MATCH('312'!$V$16,_312_Table1_ColumnLookup,0),FALSE),
  IF(AND(VALUE(LEFT($A993,3))=312,LEFT($G993,5)="Total",$B993="Q "),VLOOKUP('312'!$F$80,_312_Table1,MATCH('312'!$X$16,_312_Table1_ColumnLookup,0),FALSE),
  IF(AND(VALUE(LEFT($A993,3))=312,LEFT($G993,5)="Total"),VLOOKUP('312'!$F$80,_312_Table1,MATCH(LEFT($B993,1),_312_Table1_ColumnLookup,0),FALSE),
  IF(AND(VALUE(LEFT($A993,3))=312,LEN($I993)=4,$B993="G"),VLOOKUP($I993,_312_Table1,MATCH('312'!$N$16,_312_Table1_ColumnLookup,0),FALSE),
  IF(AND(VALUE(LEFT($A993,3))=312,LEN($I993)=4,$B993="O"),VLOOKUP($I993,_312_Table1,MATCH('312'!$V$16,_312_Table1_ColumnLookup,0),FALSE),
  IF(AND(VALUE(LEFT($A993,3))=312,LEN($I993)=4,$B993="Q"),VLOOKUP($I993,_312_Table1,MATCH('312'!$X$16,_312_Table1_ColumnLookup,0),FALSE),
  IF(AND(VALUE(LEFT($A993,3))=312,LEN($I993)=4),VLOOKUP($I993,_312_Table1,MATCH(LEFT($B993,1),_312_Table1_ColumnLookup,0),FALSE)
+N("312"),
  IF(VALUE(LEFT($A993,3))=313,VLOOKUP(VALUE(MID($B993,2,1)),_313_Table1,MATCH(MID($B993,1,1),_313_Table1_ColumnLookup,0),FALSE)
+N("313"),
  IF(AND(VALUE(LEFT($A993,3))=314,LEN($B993)=3),VLOOKUP(VALUE(MID($B993,2,2)),_314_Table1,MATCH(MID($B993,1,1),_314_Table1_ColumnLookup,0),FALSE),
  IF(VALUE(LEFT($A993,3))=314,VLOOKUP(VALUE(MID($B993,2,1)),_314_Table1,MATCH(MID($B993,1,1),_314_Table1_ColumnLookup,0),FALSE)
+N("314"),
""))))))))))))))))))))))))</f>
        <v>#N/A</v>
      </c>
      <c r="E993" s="238" t="e">
        <f>IF(AND(VALUE(LEFT($A993,3))=309,LEN($B993)=3),VLOOKUP(VALUE(MID($B993,2,2)),_309_Table2,MATCH(MID($B993,1,1),_309_Table2_ColumnLookup,0),FALSE),
  IF($C993="309 LCR SummaryA",OneYearSCR,IF($C993="309 LCR SummaryB",UltimateSCR,IF(VALUE(LEFT($A993,3))=309,VLOOKUP(VALUE(MID($B993,2,1)),_309_Table2,MATCH(MID($B993,1,1),_309_Table2_ColumnLookup,0),FALSE)
+N("309"),
  IF(VALUE(LEFT($A993,3))=310,VLOOKUP(VALUE(MID($B993,2,1)),_310_Table2,MATCH(MID($B993,1,1),_310_Table2_ColumnLookup,0),FALSE)
+N("310"),
  IF(AND(VALUE(LEFT($A993,3))=311,LEN($I993)=4),VLOOKUP($I993,_311_Table2,MATCH($B993,_311_Table2_ColumnLookup,0),FALSE),
  IF(AND(VALUE(LEFT($A993,3))=311,OR($B993="I2",$B993="J2",$B993="K2",$B993="L2")),VLOOKUP('311'!$G$58,_311_Table2,MATCH(MID($B993,1,1),_311_Table2_ColumnLookup,0),FALSE),
  IF(AND(VALUE(LEFT($A993,3))=311,RIGHT($B993,5)="Total"),VLOOKUP('311'!$G$59,_311_Table2,MATCH(MID($B993,1,1),_311_Table2_ColumnLookup,0),FALSE),
  IF(VALUE(LEFT($A993,3))=311,VLOOKUP(VALUE(MID($B993,2,1)),_311_Table2,MATCH(MID($B993,1,1),_311_Table2_ColumnLookup,0),FALSE)
+N("311"),
  IF(AND(VALUE(LEFT($A993,3))=312,LEFT($G993,10)="Unincepted",$B993="G "),VLOOKUP(" ULO",_312_Table2,MATCH('312'!$N$16,_312_Table2_ColumnLookup,0),FALSE),
  IF(AND(VALUE(LEFT($A993,3))=312,LEFT($G993,10)="Unincepted",$B993="O "),VLOOKUP(" ULO",_312_Table2,MATCH('312'!$V$16,_312_Table2_ColumnLookup,0),FALSE),
  IF(AND(VALUE(LEFT($A993,3))=312,LEFT($G993,10)="Unincepted",$B993="Q "),VLOOKUP(" ULO",_312_Table2,MATCH('312'!$X$16,_312_Table2_ColumnLookup,0),FALSE),
  IF(AND(VALUE(LEFT($A993,3))=312,LEFT($G993,10)="Unincepted"),VLOOKUP(" ULO",_312_Table2,MATCH(LEFT($B993,1),_312_Table2_ColumnLookup,0),FALSE),
  IF(AND(VALUE(LEFT($A993,3))=312,LEFT($G993,5)="Total",$B993="G "),VLOOKUP('312'!$F$80,_312_Table2,MATCH('312'!$N$16,_312_Table2_ColumnLookup,0),FALSE),
  IF(AND(VALUE(LEFT($A993,3))=312,LEFT($G993,5)="Total",$B993="O "),VLOOKUP('312'!$F$80,_312_Table2,MATCH('312'!$V$16,_312_Table2_ColumnLookup,0),FALSE),
  IF(AND(VALUE(LEFT($A993,3))=312,LEFT($G993,5)="Total",$B993="Q "),VLOOKUP('312'!$F$80,_312_Table2,MATCH('312'!$X$16,_312_Table2_ColumnLookup,0),FALSE),
  IF(AND(VALUE(LEFT($A993,3))=312,LEFT($G993,5)="Total"),VLOOKUP('312'!$F$80,_312_Table2,MATCH(LEFT($B993,1),_312_Table2_ColumnLookup,0),FALSE),
  IF(AND(VALUE(LEFT($A993,3))=312,LEN($I993)=4,$B993="G"),VLOOKUP($I993,_312_Table2,MATCH('312'!$N$16,_312_Table2_ColumnLookup,0),FALSE),
  IF(AND(VALUE(LEFT($A993,3))=312,LEN($I993)=4,$B993="O"),VLOOKUP($I993,_312_Table2,MATCH('312'!$V$16,_312_Table2_ColumnLookup,0),FALSE),
  IF(AND(VALUE(LEFT($A993,3))=312,LEN($I993)=4,$B993="Q"),VLOOKUP($I993,_312_Table2,MATCH('312'!$X$16,_312_Table2_ColumnLookup,0),FALSE),
  IF(AND(VALUE(LEFT($A993,3))=312,LEN($I993)=4),VLOOKUP($I993,_312_Table2,MATCH(LEFT($B993,1),_312_Table2_ColumnLookup,0),FALSE)
+N("312"),
  IF(VALUE(LEFT($A993,3))=313,VLOOKUP(VALUE(MID($B993,2,1)),_313_Table2,MATCH(MID($B993,1,1),_313_Table2_ColumnLookup,0),FALSE)
+N("313"),
  IF(AND(VALUE(LEFT($A993,3))=314,LEN($B993)=3),VLOOKUP(VALUE(MID($B993,2,2)),_314_Table2,MATCH(MID($B993,1,1),_314_Table2_ColumnLookup,0),FALSE),
  IF(VALUE(LEFT($A993,3))=314,VLOOKUP(VALUE(MID($B993,2,1)),_314_Table2,MATCH(MID($B993,1,1),_314_Table2_ColumnLookup,0),FALSE)
+N("314"),
""))))))))))))))))))))))))</f>
        <v>#N/A</v>
      </c>
      <c r="F993" s="238" t="e">
        <f>IF(AND(VALUE(LEFT($A993,3))=309,LEN($B993)=3),VLOOKUP(VALUE(MID($B993,2,2)),_309_Table3,MATCH(MID($B993,1,1),_309_Table3_ColumnLookup,0),FALSE),
  IF($C993="309 LCR SummaryA",OneYearSCR,IF($C993="309 LCR SummaryB",UltimateSCR,IF(VALUE(LEFT($A993,3))=309,VLOOKUP(VALUE(MID($B993,2,1)),_309_Table3,MATCH(MID($B993,1,1),_309_Table3_ColumnLookup,0),FALSE)
+N("309"),
  IF(VALUE(LEFT($A993,3))=310,VLOOKUP(VALUE(MID($B993,2,1)),_310_Table3,MATCH(MID($B993,1,1),_310_Table3_ColumnLookup,0),FALSE)
+N("310"),
  IF(AND(VALUE(LEFT($A993,3))=311,LEN($I993)=4),VLOOKUP($I993,_311_Table3,MATCH($B993,_311_Table3_ColumnLookup,0),FALSE),
  IF(AND(VALUE(LEFT($A993,3))=311,OR($B993="I2",$B993="J2",$B993="K2",$B993="L2")),VLOOKUP('311'!$G$58,_311_Table3,MATCH(MID($B993,1,1),_311_Table3_ColumnLookup,0),FALSE),
  IF(AND(VALUE(LEFT($A993,3))=311,RIGHT($B993,5)="Total"),VLOOKUP('311'!$G$59,_311_Table3,MATCH(MID($B993,1,1),_311_Table3_ColumnLookup,0),FALSE),
  IF(VALUE(LEFT($A993,3))=311,VLOOKUP(VALUE(MID($B993,2,1)),_311_Table3,MATCH(MID($B993,1,1),_311_Table3_ColumnLookup,0),FALSE)
+N("311"),
  IF(AND(VALUE(LEFT($A993,3))=312,LEFT($G993,10)="Unincepted",$B993="G "),VLOOKUP(" ULO",_312_Table3,MATCH('312'!$N$16,_312_Table3_ColumnLookup,0),FALSE),
  IF(AND(VALUE(LEFT($A993,3))=312,LEFT($G993,10)="Unincepted",$B993="O "),VLOOKUP(" ULO",_312_Table3,MATCH('312'!$V$16,_312_Table3_ColumnLookup,0),FALSE),
  IF(AND(VALUE(LEFT($A993,3))=312,LEFT($G993,10)="Unincepted",$B993="Q "),VLOOKUP(" ULO",_312_Table3,MATCH('312'!$X$16,_312_Table3_ColumnLookup,0),FALSE),
  IF(AND(VALUE(LEFT($A993,3))=312,LEFT($G993,10)="Unincepted"),VLOOKUP(" ULO",_312_Table3,MATCH(LEFT($B993,1),_312_Table3_ColumnLookup,0),FALSE),
  IF(AND(VALUE(LEFT($A993,3))=312,LEFT($G993,5)="Total",$B993="G "),VLOOKUP('312'!$F$80,_312_Table3,MATCH('312'!$N$16,_312_Table3_ColumnLookup,0),FALSE),
  IF(AND(VALUE(LEFT($A993,3))=312,LEFT($G993,5)="Total",$B993="O "),VLOOKUP('312'!$F$80,_312_Table3,MATCH('312'!$V$16,_312_Table3_ColumnLookup,0),FALSE),
  IF(AND(VALUE(LEFT($A993,3))=312,LEFT($G993,5)="Total",$B993="Q "),VLOOKUP('312'!$F$80,_312_Table3,MATCH('312'!$X$16,_312_Table3_ColumnLookup,0),FALSE),
  IF(AND(VALUE(LEFT($A993,3))=312,LEFT($G993,5)="Total"),VLOOKUP('312'!$F$80,_312_Table3,MATCH(LEFT($B993,1),_312_Table3_ColumnLookup,0),FALSE),
  IF(AND(VALUE(LEFT($A993,3))=312,LEN($I993)=4,$B993="G"),VLOOKUP($I993,_312_Table3,MATCH('312'!$N$16,_312_Table3_ColumnLookup,0),FALSE),
  IF(AND(VALUE(LEFT($A993,3))=312,LEN($I993)=4,$B993="O"),VLOOKUP($I993,_312_Table3,MATCH('312'!$V$16,_312_Table3_ColumnLookup,0),FALSE),
  IF(AND(VALUE(LEFT($A993,3))=312,LEN($I993)=4,$B993="Q"),VLOOKUP($I993,_312_Table3,MATCH('312'!$X$16,_312_Table3_ColumnLookup,0),FALSE),
  IF(AND(VALUE(LEFT($A993,3))=312,LEN($I993)=4),VLOOKUP($I993,_312_Table3,MATCH(LEFT($B993,1),_312_Table3_ColumnLookup,0),FALSE)
+N("312"),
  IF(VALUE(LEFT($A993,3))=313,VLOOKUP(VALUE(MID($B993,2,1)),_313_Table3,MATCH(MID($B993,1,1),_313_Table3_ColumnLookup,0),FALSE)
+N("313"),
  IF(AND(VALUE(LEFT($A993,3))=314,LEN($B993)=3),VLOOKUP(VALUE(MID($B993,2,2)),_314_Table3,MATCH(MID($B993,1,1),_314_Table3_ColumnLookup,0),FALSE),
  IF(VALUE(LEFT($A993,3))=314,VLOOKUP(VALUE(MID($B993,2,1)),_314_Table3,MATCH(MID($B993,1,1),_314_Table3_ColumnLookup,0),FALSE)
+N("314"),
""))))))))))))))))))))))))</f>
        <v>#N/A</v>
      </c>
      <c r="H993" s="321" t="str">
        <f>IFERROR(
IF(ISERROR($D993)=FALSE,$D993,IF(ISERROR($E993)=FALSE,$E993,IF(ISERROR($F993)=FALSE,$F993
+N("012 checkboxes"),
IF(
IF(OR(LEFT($A993,9)="Syndicate",LEFT($A993,12)="NewSyndicate"),VLOOKUP($A993,'012'!$J:$ZW,MATCH("Link to button",'012'!$J$1:$ZW$1,0),0)
+N("309 checkbox"),
IF($C993="309 LCR Summary0",VLOOKUP("Notes990",'309'!$P:$ZZ,MATCH("Link to button",'309'!$P$1:$ZZ$1,0),0)
+N("313 checkboxes"),
IF($C993="313 Financial Information0LcmVsScr",IF($C993="309 LCR Summary0",VLOOKUP("LcmVsScr",'309'!$N:$ZZ,MATCH("Link to button",'309'!$N$1:$ZZ$1,0),0),
IF($C993="313 Financial Information0LcrDocAttached",IF($C993="309 LCR Summary0",VLOOKUP("LcrDocAttached",'309'!$N:$ZZ,MATCH("Link to button",'309'!$N$1:$ZZ$1,0),
0)))))))=1,TRUE,FALSE)
))),"")</f>
        <v/>
      </c>
    </row>
    <row r="994" spans="1:8">
      <c r="A994" s="237" t="e">
        <f>VLOOKUP($G994,CSVLookups!$B:$R,MATCH(A$1,CSVLookups!$B$1:$R$1,0),FALSE)</f>
        <v>#N/A</v>
      </c>
      <c r="B994" s="237" t="e">
        <f>VLOOKUP($G994,CSVLookups!$B:$R,MATCH(B$1,CSVLookups!$B$1:$R$1,0),FALSE)</f>
        <v>#N/A</v>
      </c>
      <c r="C994" s="238" t="e">
        <f t="shared" si="16"/>
        <v>#N/A</v>
      </c>
      <c r="D994" s="238" t="e">
        <f>IF(AND(VALUE(LEFT($A994,3))=309,LEN($B994)=3),VLOOKUP(VALUE(MID($B994,2,2)),_309_Table1,MATCH(MID($B994,1,1),_309_Table1_ColumnLookup,0),FALSE),
  IF($C994="309 LCR SummaryA",OneYearSCR,IF($C994="309 LCR SummaryB",UltimateSCR,IF(VALUE(LEFT($A994,3))=309,VLOOKUP(VALUE(MID($B994,2,1)),_309_Table1,MATCH(MID($B994,1,1),_309_Table1_ColumnLookup,0),FALSE)
+N("309"),
  IF(VALUE(LEFT($A994,3))=310,VLOOKUP(VALUE(MID($B994,2,1)),_310_Table1,MATCH(MID($B994,1,1),_310_Table1_ColumnLookup,0),FALSE)
+N("310"),
  IF(AND(VALUE(LEFT($A994,3))=311,LEN($I994)=4),VLOOKUP($I994,_311_Table1,MATCH($B994,_311_Table1_ColumnLookup,0),FALSE),
  IF(AND(VALUE(LEFT($A994,3))=311,OR($B994="I2",$B994="J2",$B994="K2",$B994="L2")),VLOOKUP('311'!$G$58,_311_Table1,MATCH(MID($B994,1,1),_311_Table1_ColumnLookup,0),FALSE),
  IF(AND(VALUE(LEFT($A994,3))=311,RIGHT($B994,5)="Total"),VLOOKUP('311'!$G$59,_311_Table1,MATCH(MID($B994,1,1),_311_Table1_ColumnLookup,0),FALSE),
  IF(VALUE(LEFT($A994,3))=311,VLOOKUP(VALUE(MID($B994,2,1)),_311_Table1,MATCH(MID($B994,1,1),_311_Table1_ColumnLookup,0),FALSE)
+N("311"),
  IF(AND(VALUE(LEFT($A994,3))=312,LEFT($G994,10)="Unincepted",$B994="G "),VLOOKUP(" ULO",_312_Table1,MATCH('312'!$N$16,_312_Table1_ColumnLookup,0),FALSE),
  IF(AND(VALUE(LEFT($A994,3))=312,LEFT($G994,10)="Unincepted",$B994="O "),VLOOKUP(" ULO",_312_Table1,MATCH('312'!$V$16,_312_Table1_ColumnLookup,0),FALSE),
  IF(AND(VALUE(LEFT($A994,3))=312,LEFT($G994,10)="Unincepted",$B994="Q "),VLOOKUP(" ULO",_312_Table1,MATCH('312'!$X$16,_312_Table1_ColumnLookup,0),FALSE),
  IF(AND(VALUE(LEFT($A994,3))=312,LEFT($G994,10)="Unincepted"),VLOOKUP(" ULO",_312_Table1,MATCH(LEFT($B994,1),_312_Table1_ColumnLookup,0),FALSE),
  IF(AND(VALUE(LEFT($A994,3))=312,LEFT($G994,5)="Total",$B994="G "),VLOOKUP('312'!$F$80,_312_Table1,MATCH('312'!$N$16,_312_Table1_ColumnLookup,0),FALSE),
  IF(AND(VALUE(LEFT($A994,3))=312,LEFT($G994,5)="Total",$B994="O "),VLOOKUP('312'!$F$80,_312_Table1,MATCH('312'!$V$16,_312_Table1_ColumnLookup,0),FALSE),
  IF(AND(VALUE(LEFT($A994,3))=312,LEFT($G994,5)="Total",$B994="Q "),VLOOKUP('312'!$F$80,_312_Table1,MATCH('312'!$X$16,_312_Table1_ColumnLookup,0),FALSE),
  IF(AND(VALUE(LEFT($A994,3))=312,LEFT($G994,5)="Total"),VLOOKUP('312'!$F$80,_312_Table1,MATCH(LEFT($B994,1),_312_Table1_ColumnLookup,0),FALSE),
  IF(AND(VALUE(LEFT($A994,3))=312,LEN($I994)=4,$B994="G"),VLOOKUP($I994,_312_Table1,MATCH('312'!$N$16,_312_Table1_ColumnLookup,0),FALSE),
  IF(AND(VALUE(LEFT($A994,3))=312,LEN($I994)=4,$B994="O"),VLOOKUP($I994,_312_Table1,MATCH('312'!$V$16,_312_Table1_ColumnLookup,0),FALSE),
  IF(AND(VALUE(LEFT($A994,3))=312,LEN($I994)=4,$B994="Q"),VLOOKUP($I994,_312_Table1,MATCH('312'!$X$16,_312_Table1_ColumnLookup,0),FALSE),
  IF(AND(VALUE(LEFT($A994,3))=312,LEN($I994)=4),VLOOKUP($I994,_312_Table1,MATCH(LEFT($B994,1),_312_Table1_ColumnLookup,0),FALSE)
+N("312"),
  IF(VALUE(LEFT($A994,3))=313,VLOOKUP(VALUE(MID($B994,2,1)),_313_Table1,MATCH(MID($B994,1,1),_313_Table1_ColumnLookup,0),FALSE)
+N("313"),
  IF(AND(VALUE(LEFT($A994,3))=314,LEN($B994)=3),VLOOKUP(VALUE(MID($B994,2,2)),_314_Table1,MATCH(MID($B994,1,1),_314_Table1_ColumnLookup,0),FALSE),
  IF(VALUE(LEFT($A994,3))=314,VLOOKUP(VALUE(MID($B994,2,1)),_314_Table1,MATCH(MID($B994,1,1),_314_Table1_ColumnLookup,0),FALSE)
+N("314"),
""))))))))))))))))))))))))</f>
        <v>#N/A</v>
      </c>
      <c r="E994" s="238" t="e">
        <f>IF(AND(VALUE(LEFT($A994,3))=309,LEN($B994)=3),VLOOKUP(VALUE(MID($B994,2,2)),_309_Table2,MATCH(MID($B994,1,1),_309_Table2_ColumnLookup,0),FALSE),
  IF($C994="309 LCR SummaryA",OneYearSCR,IF($C994="309 LCR SummaryB",UltimateSCR,IF(VALUE(LEFT($A994,3))=309,VLOOKUP(VALUE(MID($B994,2,1)),_309_Table2,MATCH(MID($B994,1,1),_309_Table2_ColumnLookup,0),FALSE)
+N("309"),
  IF(VALUE(LEFT($A994,3))=310,VLOOKUP(VALUE(MID($B994,2,1)),_310_Table2,MATCH(MID($B994,1,1),_310_Table2_ColumnLookup,0),FALSE)
+N("310"),
  IF(AND(VALUE(LEFT($A994,3))=311,LEN($I994)=4),VLOOKUP($I994,_311_Table2,MATCH($B994,_311_Table2_ColumnLookup,0),FALSE),
  IF(AND(VALUE(LEFT($A994,3))=311,OR($B994="I2",$B994="J2",$B994="K2",$B994="L2")),VLOOKUP('311'!$G$58,_311_Table2,MATCH(MID($B994,1,1),_311_Table2_ColumnLookup,0),FALSE),
  IF(AND(VALUE(LEFT($A994,3))=311,RIGHT($B994,5)="Total"),VLOOKUP('311'!$G$59,_311_Table2,MATCH(MID($B994,1,1),_311_Table2_ColumnLookup,0),FALSE),
  IF(VALUE(LEFT($A994,3))=311,VLOOKUP(VALUE(MID($B994,2,1)),_311_Table2,MATCH(MID($B994,1,1),_311_Table2_ColumnLookup,0),FALSE)
+N("311"),
  IF(AND(VALUE(LEFT($A994,3))=312,LEFT($G994,10)="Unincepted",$B994="G "),VLOOKUP(" ULO",_312_Table2,MATCH('312'!$N$16,_312_Table2_ColumnLookup,0),FALSE),
  IF(AND(VALUE(LEFT($A994,3))=312,LEFT($G994,10)="Unincepted",$B994="O "),VLOOKUP(" ULO",_312_Table2,MATCH('312'!$V$16,_312_Table2_ColumnLookup,0),FALSE),
  IF(AND(VALUE(LEFT($A994,3))=312,LEFT($G994,10)="Unincepted",$B994="Q "),VLOOKUP(" ULO",_312_Table2,MATCH('312'!$X$16,_312_Table2_ColumnLookup,0),FALSE),
  IF(AND(VALUE(LEFT($A994,3))=312,LEFT($G994,10)="Unincepted"),VLOOKUP(" ULO",_312_Table2,MATCH(LEFT($B994,1),_312_Table2_ColumnLookup,0),FALSE),
  IF(AND(VALUE(LEFT($A994,3))=312,LEFT($G994,5)="Total",$B994="G "),VLOOKUP('312'!$F$80,_312_Table2,MATCH('312'!$N$16,_312_Table2_ColumnLookup,0),FALSE),
  IF(AND(VALUE(LEFT($A994,3))=312,LEFT($G994,5)="Total",$B994="O "),VLOOKUP('312'!$F$80,_312_Table2,MATCH('312'!$V$16,_312_Table2_ColumnLookup,0),FALSE),
  IF(AND(VALUE(LEFT($A994,3))=312,LEFT($G994,5)="Total",$B994="Q "),VLOOKUP('312'!$F$80,_312_Table2,MATCH('312'!$X$16,_312_Table2_ColumnLookup,0),FALSE),
  IF(AND(VALUE(LEFT($A994,3))=312,LEFT($G994,5)="Total"),VLOOKUP('312'!$F$80,_312_Table2,MATCH(LEFT($B994,1),_312_Table2_ColumnLookup,0),FALSE),
  IF(AND(VALUE(LEFT($A994,3))=312,LEN($I994)=4,$B994="G"),VLOOKUP($I994,_312_Table2,MATCH('312'!$N$16,_312_Table2_ColumnLookup,0),FALSE),
  IF(AND(VALUE(LEFT($A994,3))=312,LEN($I994)=4,$B994="O"),VLOOKUP($I994,_312_Table2,MATCH('312'!$V$16,_312_Table2_ColumnLookup,0),FALSE),
  IF(AND(VALUE(LEFT($A994,3))=312,LEN($I994)=4,$B994="Q"),VLOOKUP($I994,_312_Table2,MATCH('312'!$X$16,_312_Table2_ColumnLookup,0),FALSE),
  IF(AND(VALUE(LEFT($A994,3))=312,LEN($I994)=4),VLOOKUP($I994,_312_Table2,MATCH(LEFT($B994,1),_312_Table2_ColumnLookup,0),FALSE)
+N("312"),
  IF(VALUE(LEFT($A994,3))=313,VLOOKUP(VALUE(MID($B994,2,1)),_313_Table2,MATCH(MID($B994,1,1),_313_Table2_ColumnLookup,0),FALSE)
+N("313"),
  IF(AND(VALUE(LEFT($A994,3))=314,LEN($B994)=3),VLOOKUP(VALUE(MID($B994,2,2)),_314_Table2,MATCH(MID($B994,1,1),_314_Table2_ColumnLookup,0),FALSE),
  IF(VALUE(LEFT($A994,3))=314,VLOOKUP(VALUE(MID($B994,2,1)),_314_Table2,MATCH(MID($B994,1,1),_314_Table2_ColumnLookup,0),FALSE)
+N("314"),
""))))))))))))))))))))))))</f>
        <v>#N/A</v>
      </c>
      <c r="F994" s="238" t="e">
        <f>IF(AND(VALUE(LEFT($A994,3))=309,LEN($B994)=3),VLOOKUP(VALUE(MID($B994,2,2)),_309_Table3,MATCH(MID($B994,1,1),_309_Table3_ColumnLookup,0),FALSE),
  IF($C994="309 LCR SummaryA",OneYearSCR,IF($C994="309 LCR SummaryB",UltimateSCR,IF(VALUE(LEFT($A994,3))=309,VLOOKUP(VALUE(MID($B994,2,1)),_309_Table3,MATCH(MID($B994,1,1),_309_Table3_ColumnLookup,0),FALSE)
+N("309"),
  IF(VALUE(LEFT($A994,3))=310,VLOOKUP(VALUE(MID($B994,2,1)),_310_Table3,MATCH(MID($B994,1,1),_310_Table3_ColumnLookup,0),FALSE)
+N("310"),
  IF(AND(VALUE(LEFT($A994,3))=311,LEN($I994)=4),VLOOKUP($I994,_311_Table3,MATCH($B994,_311_Table3_ColumnLookup,0),FALSE),
  IF(AND(VALUE(LEFT($A994,3))=311,OR($B994="I2",$B994="J2",$B994="K2",$B994="L2")),VLOOKUP('311'!$G$58,_311_Table3,MATCH(MID($B994,1,1),_311_Table3_ColumnLookup,0),FALSE),
  IF(AND(VALUE(LEFT($A994,3))=311,RIGHT($B994,5)="Total"),VLOOKUP('311'!$G$59,_311_Table3,MATCH(MID($B994,1,1),_311_Table3_ColumnLookup,0),FALSE),
  IF(VALUE(LEFT($A994,3))=311,VLOOKUP(VALUE(MID($B994,2,1)),_311_Table3,MATCH(MID($B994,1,1),_311_Table3_ColumnLookup,0),FALSE)
+N("311"),
  IF(AND(VALUE(LEFT($A994,3))=312,LEFT($G994,10)="Unincepted",$B994="G "),VLOOKUP(" ULO",_312_Table3,MATCH('312'!$N$16,_312_Table3_ColumnLookup,0),FALSE),
  IF(AND(VALUE(LEFT($A994,3))=312,LEFT($G994,10)="Unincepted",$B994="O "),VLOOKUP(" ULO",_312_Table3,MATCH('312'!$V$16,_312_Table3_ColumnLookup,0),FALSE),
  IF(AND(VALUE(LEFT($A994,3))=312,LEFT($G994,10)="Unincepted",$B994="Q "),VLOOKUP(" ULO",_312_Table3,MATCH('312'!$X$16,_312_Table3_ColumnLookup,0),FALSE),
  IF(AND(VALUE(LEFT($A994,3))=312,LEFT($G994,10)="Unincepted"),VLOOKUP(" ULO",_312_Table3,MATCH(LEFT($B994,1),_312_Table3_ColumnLookup,0),FALSE),
  IF(AND(VALUE(LEFT($A994,3))=312,LEFT($G994,5)="Total",$B994="G "),VLOOKUP('312'!$F$80,_312_Table3,MATCH('312'!$N$16,_312_Table3_ColumnLookup,0),FALSE),
  IF(AND(VALUE(LEFT($A994,3))=312,LEFT($G994,5)="Total",$B994="O "),VLOOKUP('312'!$F$80,_312_Table3,MATCH('312'!$V$16,_312_Table3_ColumnLookup,0),FALSE),
  IF(AND(VALUE(LEFT($A994,3))=312,LEFT($G994,5)="Total",$B994="Q "),VLOOKUP('312'!$F$80,_312_Table3,MATCH('312'!$X$16,_312_Table3_ColumnLookup,0),FALSE),
  IF(AND(VALUE(LEFT($A994,3))=312,LEFT($G994,5)="Total"),VLOOKUP('312'!$F$80,_312_Table3,MATCH(LEFT($B994,1),_312_Table3_ColumnLookup,0),FALSE),
  IF(AND(VALUE(LEFT($A994,3))=312,LEN($I994)=4,$B994="G"),VLOOKUP($I994,_312_Table3,MATCH('312'!$N$16,_312_Table3_ColumnLookup,0),FALSE),
  IF(AND(VALUE(LEFT($A994,3))=312,LEN($I994)=4,$B994="O"),VLOOKUP($I994,_312_Table3,MATCH('312'!$V$16,_312_Table3_ColumnLookup,0),FALSE),
  IF(AND(VALUE(LEFT($A994,3))=312,LEN($I994)=4,$B994="Q"),VLOOKUP($I994,_312_Table3,MATCH('312'!$X$16,_312_Table3_ColumnLookup,0),FALSE),
  IF(AND(VALUE(LEFT($A994,3))=312,LEN($I994)=4),VLOOKUP($I994,_312_Table3,MATCH(LEFT($B994,1),_312_Table3_ColumnLookup,0),FALSE)
+N("312"),
  IF(VALUE(LEFT($A994,3))=313,VLOOKUP(VALUE(MID($B994,2,1)),_313_Table3,MATCH(MID($B994,1,1),_313_Table3_ColumnLookup,0),FALSE)
+N("313"),
  IF(AND(VALUE(LEFT($A994,3))=314,LEN($B994)=3),VLOOKUP(VALUE(MID($B994,2,2)),_314_Table3,MATCH(MID($B994,1,1),_314_Table3_ColumnLookup,0),FALSE),
  IF(VALUE(LEFT($A994,3))=314,VLOOKUP(VALUE(MID($B994,2,1)),_314_Table3,MATCH(MID($B994,1,1),_314_Table3_ColumnLookup,0),FALSE)
+N("314"),
""))))))))))))))))))))))))</f>
        <v>#N/A</v>
      </c>
      <c r="H994" s="321" t="str">
        <f>IFERROR(
IF(ISERROR($D994)=FALSE,$D994,IF(ISERROR($E994)=FALSE,$E994,IF(ISERROR($F994)=FALSE,$F994
+N("012 checkboxes"),
IF(
IF(OR(LEFT($A994,9)="Syndicate",LEFT($A994,12)="NewSyndicate"),VLOOKUP($A994,'012'!$J:$ZW,MATCH("Link to button",'012'!$J$1:$ZW$1,0),0)
+N("309 checkbox"),
IF($C994="309 LCR Summary0",VLOOKUP("Notes990",'309'!$P:$ZZ,MATCH("Link to button",'309'!$P$1:$ZZ$1,0),0)
+N("313 checkboxes"),
IF($C994="313 Financial Information0LcmVsScr",IF($C994="309 LCR Summary0",VLOOKUP("LcmVsScr",'309'!$N:$ZZ,MATCH("Link to button",'309'!$N$1:$ZZ$1,0),0),
IF($C994="313 Financial Information0LcrDocAttached",IF($C994="309 LCR Summary0",VLOOKUP("LcrDocAttached",'309'!$N:$ZZ,MATCH("Link to button",'309'!$N$1:$ZZ$1,0),
0)))))))=1,TRUE,FALSE)
))),"")</f>
        <v/>
      </c>
    </row>
    <row r="995" spans="1:8">
      <c r="A995" s="237" t="e">
        <f>VLOOKUP($G995,CSVLookups!$B:$R,MATCH(A$1,CSVLookups!$B$1:$R$1,0),FALSE)</f>
        <v>#N/A</v>
      </c>
      <c r="B995" s="237" t="e">
        <f>VLOOKUP($G995,CSVLookups!$B:$R,MATCH(B$1,CSVLookups!$B$1:$R$1,0),FALSE)</f>
        <v>#N/A</v>
      </c>
      <c r="C995" s="238" t="e">
        <f t="shared" si="16"/>
        <v>#N/A</v>
      </c>
      <c r="D995" s="238" t="e">
        <f>IF(AND(VALUE(LEFT($A995,3))=309,LEN($B995)=3),VLOOKUP(VALUE(MID($B995,2,2)),_309_Table1,MATCH(MID($B995,1,1),_309_Table1_ColumnLookup,0),FALSE),
  IF($C995="309 LCR SummaryA",OneYearSCR,IF($C995="309 LCR SummaryB",UltimateSCR,IF(VALUE(LEFT($A995,3))=309,VLOOKUP(VALUE(MID($B995,2,1)),_309_Table1,MATCH(MID($B995,1,1),_309_Table1_ColumnLookup,0),FALSE)
+N("309"),
  IF(VALUE(LEFT($A995,3))=310,VLOOKUP(VALUE(MID($B995,2,1)),_310_Table1,MATCH(MID($B995,1,1),_310_Table1_ColumnLookup,0),FALSE)
+N("310"),
  IF(AND(VALUE(LEFT($A995,3))=311,LEN($I995)=4),VLOOKUP($I995,_311_Table1,MATCH($B995,_311_Table1_ColumnLookup,0),FALSE),
  IF(AND(VALUE(LEFT($A995,3))=311,OR($B995="I2",$B995="J2",$B995="K2",$B995="L2")),VLOOKUP('311'!$G$58,_311_Table1,MATCH(MID($B995,1,1),_311_Table1_ColumnLookup,0),FALSE),
  IF(AND(VALUE(LEFT($A995,3))=311,RIGHT($B995,5)="Total"),VLOOKUP('311'!$G$59,_311_Table1,MATCH(MID($B995,1,1),_311_Table1_ColumnLookup,0),FALSE),
  IF(VALUE(LEFT($A995,3))=311,VLOOKUP(VALUE(MID($B995,2,1)),_311_Table1,MATCH(MID($B995,1,1),_311_Table1_ColumnLookup,0),FALSE)
+N("311"),
  IF(AND(VALUE(LEFT($A995,3))=312,LEFT($G995,10)="Unincepted",$B995="G "),VLOOKUP(" ULO",_312_Table1,MATCH('312'!$N$16,_312_Table1_ColumnLookup,0),FALSE),
  IF(AND(VALUE(LEFT($A995,3))=312,LEFT($G995,10)="Unincepted",$B995="O "),VLOOKUP(" ULO",_312_Table1,MATCH('312'!$V$16,_312_Table1_ColumnLookup,0),FALSE),
  IF(AND(VALUE(LEFT($A995,3))=312,LEFT($G995,10)="Unincepted",$B995="Q "),VLOOKUP(" ULO",_312_Table1,MATCH('312'!$X$16,_312_Table1_ColumnLookup,0),FALSE),
  IF(AND(VALUE(LEFT($A995,3))=312,LEFT($G995,10)="Unincepted"),VLOOKUP(" ULO",_312_Table1,MATCH(LEFT($B995,1),_312_Table1_ColumnLookup,0),FALSE),
  IF(AND(VALUE(LEFT($A995,3))=312,LEFT($G995,5)="Total",$B995="G "),VLOOKUP('312'!$F$80,_312_Table1,MATCH('312'!$N$16,_312_Table1_ColumnLookup,0),FALSE),
  IF(AND(VALUE(LEFT($A995,3))=312,LEFT($G995,5)="Total",$B995="O "),VLOOKUP('312'!$F$80,_312_Table1,MATCH('312'!$V$16,_312_Table1_ColumnLookup,0),FALSE),
  IF(AND(VALUE(LEFT($A995,3))=312,LEFT($G995,5)="Total",$B995="Q "),VLOOKUP('312'!$F$80,_312_Table1,MATCH('312'!$X$16,_312_Table1_ColumnLookup,0),FALSE),
  IF(AND(VALUE(LEFT($A995,3))=312,LEFT($G995,5)="Total"),VLOOKUP('312'!$F$80,_312_Table1,MATCH(LEFT($B995,1),_312_Table1_ColumnLookup,0),FALSE),
  IF(AND(VALUE(LEFT($A995,3))=312,LEN($I995)=4,$B995="G"),VLOOKUP($I995,_312_Table1,MATCH('312'!$N$16,_312_Table1_ColumnLookup,0),FALSE),
  IF(AND(VALUE(LEFT($A995,3))=312,LEN($I995)=4,$B995="O"),VLOOKUP($I995,_312_Table1,MATCH('312'!$V$16,_312_Table1_ColumnLookup,0),FALSE),
  IF(AND(VALUE(LEFT($A995,3))=312,LEN($I995)=4,$B995="Q"),VLOOKUP($I995,_312_Table1,MATCH('312'!$X$16,_312_Table1_ColumnLookup,0),FALSE),
  IF(AND(VALUE(LEFT($A995,3))=312,LEN($I995)=4),VLOOKUP($I995,_312_Table1,MATCH(LEFT($B995,1),_312_Table1_ColumnLookup,0),FALSE)
+N("312"),
  IF(VALUE(LEFT($A995,3))=313,VLOOKUP(VALUE(MID($B995,2,1)),_313_Table1,MATCH(MID($B995,1,1),_313_Table1_ColumnLookup,0),FALSE)
+N("313"),
  IF(AND(VALUE(LEFT($A995,3))=314,LEN($B995)=3),VLOOKUP(VALUE(MID($B995,2,2)),_314_Table1,MATCH(MID($B995,1,1),_314_Table1_ColumnLookup,0),FALSE),
  IF(VALUE(LEFT($A995,3))=314,VLOOKUP(VALUE(MID($B995,2,1)),_314_Table1,MATCH(MID($B995,1,1),_314_Table1_ColumnLookup,0),FALSE)
+N("314"),
""))))))))))))))))))))))))</f>
        <v>#N/A</v>
      </c>
      <c r="E995" s="238" t="e">
        <f>IF(AND(VALUE(LEFT($A995,3))=309,LEN($B995)=3),VLOOKUP(VALUE(MID($B995,2,2)),_309_Table2,MATCH(MID($B995,1,1),_309_Table2_ColumnLookup,0),FALSE),
  IF($C995="309 LCR SummaryA",OneYearSCR,IF($C995="309 LCR SummaryB",UltimateSCR,IF(VALUE(LEFT($A995,3))=309,VLOOKUP(VALUE(MID($B995,2,1)),_309_Table2,MATCH(MID($B995,1,1),_309_Table2_ColumnLookup,0),FALSE)
+N("309"),
  IF(VALUE(LEFT($A995,3))=310,VLOOKUP(VALUE(MID($B995,2,1)),_310_Table2,MATCH(MID($B995,1,1),_310_Table2_ColumnLookup,0),FALSE)
+N("310"),
  IF(AND(VALUE(LEFT($A995,3))=311,LEN($I995)=4),VLOOKUP($I995,_311_Table2,MATCH($B995,_311_Table2_ColumnLookup,0),FALSE),
  IF(AND(VALUE(LEFT($A995,3))=311,OR($B995="I2",$B995="J2",$B995="K2",$B995="L2")),VLOOKUP('311'!$G$58,_311_Table2,MATCH(MID($B995,1,1),_311_Table2_ColumnLookup,0),FALSE),
  IF(AND(VALUE(LEFT($A995,3))=311,RIGHT($B995,5)="Total"),VLOOKUP('311'!$G$59,_311_Table2,MATCH(MID($B995,1,1),_311_Table2_ColumnLookup,0),FALSE),
  IF(VALUE(LEFT($A995,3))=311,VLOOKUP(VALUE(MID($B995,2,1)),_311_Table2,MATCH(MID($B995,1,1),_311_Table2_ColumnLookup,0),FALSE)
+N("311"),
  IF(AND(VALUE(LEFT($A995,3))=312,LEFT($G995,10)="Unincepted",$B995="G "),VLOOKUP(" ULO",_312_Table2,MATCH('312'!$N$16,_312_Table2_ColumnLookup,0),FALSE),
  IF(AND(VALUE(LEFT($A995,3))=312,LEFT($G995,10)="Unincepted",$B995="O "),VLOOKUP(" ULO",_312_Table2,MATCH('312'!$V$16,_312_Table2_ColumnLookup,0),FALSE),
  IF(AND(VALUE(LEFT($A995,3))=312,LEFT($G995,10)="Unincepted",$B995="Q "),VLOOKUP(" ULO",_312_Table2,MATCH('312'!$X$16,_312_Table2_ColumnLookup,0),FALSE),
  IF(AND(VALUE(LEFT($A995,3))=312,LEFT($G995,10)="Unincepted"),VLOOKUP(" ULO",_312_Table2,MATCH(LEFT($B995,1),_312_Table2_ColumnLookup,0),FALSE),
  IF(AND(VALUE(LEFT($A995,3))=312,LEFT($G995,5)="Total",$B995="G "),VLOOKUP('312'!$F$80,_312_Table2,MATCH('312'!$N$16,_312_Table2_ColumnLookup,0),FALSE),
  IF(AND(VALUE(LEFT($A995,3))=312,LEFT($G995,5)="Total",$B995="O "),VLOOKUP('312'!$F$80,_312_Table2,MATCH('312'!$V$16,_312_Table2_ColumnLookup,0),FALSE),
  IF(AND(VALUE(LEFT($A995,3))=312,LEFT($G995,5)="Total",$B995="Q "),VLOOKUP('312'!$F$80,_312_Table2,MATCH('312'!$X$16,_312_Table2_ColumnLookup,0),FALSE),
  IF(AND(VALUE(LEFT($A995,3))=312,LEFT($G995,5)="Total"),VLOOKUP('312'!$F$80,_312_Table2,MATCH(LEFT($B995,1),_312_Table2_ColumnLookup,0),FALSE),
  IF(AND(VALUE(LEFT($A995,3))=312,LEN($I995)=4,$B995="G"),VLOOKUP($I995,_312_Table2,MATCH('312'!$N$16,_312_Table2_ColumnLookup,0),FALSE),
  IF(AND(VALUE(LEFT($A995,3))=312,LEN($I995)=4,$B995="O"),VLOOKUP($I995,_312_Table2,MATCH('312'!$V$16,_312_Table2_ColumnLookup,0),FALSE),
  IF(AND(VALUE(LEFT($A995,3))=312,LEN($I995)=4,$B995="Q"),VLOOKUP($I995,_312_Table2,MATCH('312'!$X$16,_312_Table2_ColumnLookup,0),FALSE),
  IF(AND(VALUE(LEFT($A995,3))=312,LEN($I995)=4),VLOOKUP($I995,_312_Table2,MATCH(LEFT($B995,1),_312_Table2_ColumnLookup,0),FALSE)
+N("312"),
  IF(VALUE(LEFT($A995,3))=313,VLOOKUP(VALUE(MID($B995,2,1)),_313_Table2,MATCH(MID($B995,1,1),_313_Table2_ColumnLookup,0),FALSE)
+N("313"),
  IF(AND(VALUE(LEFT($A995,3))=314,LEN($B995)=3),VLOOKUP(VALUE(MID($B995,2,2)),_314_Table2,MATCH(MID($B995,1,1),_314_Table2_ColumnLookup,0),FALSE),
  IF(VALUE(LEFT($A995,3))=314,VLOOKUP(VALUE(MID($B995,2,1)),_314_Table2,MATCH(MID($B995,1,1),_314_Table2_ColumnLookup,0),FALSE)
+N("314"),
""))))))))))))))))))))))))</f>
        <v>#N/A</v>
      </c>
      <c r="F995" s="238" t="e">
        <f>IF(AND(VALUE(LEFT($A995,3))=309,LEN($B995)=3),VLOOKUP(VALUE(MID($B995,2,2)),_309_Table3,MATCH(MID($B995,1,1),_309_Table3_ColumnLookup,0),FALSE),
  IF($C995="309 LCR SummaryA",OneYearSCR,IF($C995="309 LCR SummaryB",UltimateSCR,IF(VALUE(LEFT($A995,3))=309,VLOOKUP(VALUE(MID($B995,2,1)),_309_Table3,MATCH(MID($B995,1,1),_309_Table3_ColumnLookup,0),FALSE)
+N("309"),
  IF(VALUE(LEFT($A995,3))=310,VLOOKUP(VALUE(MID($B995,2,1)),_310_Table3,MATCH(MID($B995,1,1),_310_Table3_ColumnLookup,0),FALSE)
+N("310"),
  IF(AND(VALUE(LEFT($A995,3))=311,LEN($I995)=4),VLOOKUP($I995,_311_Table3,MATCH($B995,_311_Table3_ColumnLookup,0),FALSE),
  IF(AND(VALUE(LEFT($A995,3))=311,OR($B995="I2",$B995="J2",$B995="K2",$B995="L2")),VLOOKUP('311'!$G$58,_311_Table3,MATCH(MID($B995,1,1),_311_Table3_ColumnLookup,0),FALSE),
  IF(AND(VALUE(LEFT($A995,3))=311,RIGHT($B995,5)="Total"),VLOOKUP('311'!$G$59,_311_Table3,MATCH(MID($B995,1,1),_311_Table3_ColumnLookup,0),FALSE),
  IF(VALUE(LEFT($A995,3))=311,VLOOKUP(VALUE(MID($B995,2,1)),_311_Table3,MATCH(MID($B995,1,1),_311_Table3_ColumnLookup,0),FALSE)
+N("311"),
  IF(AND(VALUE(LEFT($A995,3))=312,LEFT($G995,10)="Unincepted",$B995="G "),VLOOKUP(" ULO",_312_Table3,MATCH('312'!$N$16,_312_Table3_ColumnLookup,0),FALSE),
  IF(AND(VALUE(LEFT($A995,3))=312,LEFT($G995,10)="Unincepted",$B995="O "),VLOOKUP(" ULO",_312_Table3,MATCH('312'!$V$16,_312_Table3_ColumnLookup,0),FALSE),
  IF(AND(VALUE(LEFT($A995,3))=312,LEFT($G995,10)="Unincepted",$B995="Q "),VLOOKUP(" ULO",_312_Table3,MATCH('312'!$X$16,_312_Table3_ColumnLookup,0),FALSE),
  IF(AND(VALUE(LEFT($A995,3))=312,LEFT($G995,10)="Unincepted"),VLOOKUP(" ULO",_312_Table3,MATCH(LEFT($B995,1),_312_Table3_ColumnLookup,0),FALSE),
  IF(AND(VALUE(LEFT($A995,3))=312,LEFT($G995,5)="Total",$B995="G "),VLOOKUP('312'!$F$80,_312_Table3,MATCH('312'!$N$16,_312_Table3_ColumnLookup,0),FALSE),
  IF(AND(VALUE(LEFT($A995,3))=312,LEFT($G995,5)="Total",$B995="O "),VLOOKUP('312'!$F$80,_312_Table3,MATCH('312'!$V$16,_312_Table3_ColumnLookup,0),FALSE),
  IF(AND(VALUE(LEFT($A995,3))=312,LEFT($G995,5)="Total",$B995="Q "),VLOOKUP('312'!$F$80,_312_Table3,MATCH('312'!$X$16,_312_Table3_ColumnLookup,0),FALSE),
  IF(AND(VALUE(LEFT($A995,3))=312,LEFT($G995,5)="Total"),VLOOKUP('312'!$F$80,_312_Table3,MATCH(LEFT($B995,1),_312_Table3_ColumnLookup,0),FALSE),
  IF(AND(VALUE(LEFT($A995,3))=312,LEN($I995)=4,$B995="G"),VLOOKUP($I995,_312_Table3,MATCH('312'!$N$16,_312_Table3_ColumnLookup,0),FALSE),
  IF(AND(VALUE(LEFT($A995,3))=312,LEN($I995)=4,$B995="O"),VLOOKUP($I995,_312_Table3,MATCH('312'!$V$16,_312_Table3_ColumnLookup,0),FALSE),
  IF(AND(VALUE(LEFT($A995,3))=312,LEN($I995)=4,$B995="Q"),VLOOKUP($I995,_312_Table3,MATCH('312'!$X$16,_312_Table3_ColumnLookup,0),FALSE),
  IF(AND(VALUE(LEFT($A995,3))=312,LEN($I995)=4),VLOOKUP($I995,_312_Table3,MATCH(LEFT($B995,1),_312_Table3_ColumnLookup,0),FALSE)
+N("312"),
  IF(VALUE(LEFT($A995,3))=313,VLOOKUP(VALUE(MID($B995,2,1)),_313_Table3,MATCH(MID($B995,1,1),_313_Table3_ColumnLookup,0),FALSE)
+N("313"),
  IF(AND(VALUE(LEFT($A995,3))=314,LEN($B995)=3),VLOOKUP(VALUE(MID($B995,2,2)),_314_Table3,MATCH(MID($B995,1,1),_314_Table3_ColumnLookup,0),FALSE),
  IF(VALUE(LEFT($A995,3))=314,VLOOKUP(VALUE(MID($B995,2,1)),_314_Table3,MATCH(MID($B995,1,1),_314_Table3_ColumnLookup,0),FALSE)
+N("314"),
""))))))))))))))))))))))))</f>
        <v>#N/A</v>
      </c>
      <c r="H995" s="321" t="str">
        <f>IFERROR(
IF(ISERROR($D995)=FALSE,$D995,IF(ISERROR($E995)=FALSE,$E995,IF(ISERROR($F995)=FALSE,$F995
+N("012 checkboxes"),
IF(
IF(OR(LEFT($A995,9)="Syndicate",LEFT($A995,12)="NewSyndicate"),VLOOKUP($A995,'012'!$J:$ZW,MATCH("Link to button",'012'!$J$1:$ZW$1,0),0)
+N("309 checkbox"),
IF($C995="309 LCR Summary0",VLOOKUP("Notes990",'309'!$P:$ZZ,MATCH("Link to button",'309'!$P$1:$ZZ$1,0),0)
+N("313 checkboxes"),
IF($C995="313 Financial Information0LcmVsScr",IF($C995="309 LCR Summary0",VLOOKUP("LcmVsScr",'309'!$N:$ZZ,MATCH("Link to button",'309'!$N$1:$ZZ$1,0),0),
IF($C995="313 Financial Information0LcrDocAttached",IF($C995="309 LCR Summary0",VLOOKUP("LcrDocAttached",'309'!$N:$ZZ,MATCH("Link to button",'309'!$N$1:$ZZ$1,0),
0)))))))=1,TRUE,FALSE)
))),"")</f>
        <v/>
      </c>
    </row>
    <row r="996" spans="1:8">
      <c r="A996" s="237" t="e">
        <f>VLOOKUP($G996,CSVLookups!$B:$R,MATCH(A$1,CSVLookups!$B$1:$R$1,0),FALSE)</f>
        <v>#N/A</v>
      </c>
      <c r="B996" s="237" t="e">
        <f>VLOOKUP($G996,CSVLookups!$B:$R,MATCH(B$1,CSVLookups!$B$1:$R$1,0),FALSE)</f>
        <v>#N/A</v>
      </c>
      <c r="C996" s="238" t="e">
        <f t="shared" si="16"/>
        <v>#N/A</v>
      </c>
      <c r="D996" s="238" t="e">
        <f>IF(AND(VALUE(LEFT($A996,3))=309,LEN($B996)=3),VLOOKUP(VALUE(MID($B996,2,2)),_309_Table1,MATCH(MID($B996,1,1),_309_Table1_ColumnLookup,0),FALSE),
  IF($C996="309 LCR SummaryA",OneYearSCR,IF($C996="309 LCR SummaryB",UltimateSCR,IF(VALUE(LEFT($A996,3))=309,VLOOKUP(VALUE(MID($B996,2,1)),_309_Table1,MATCH(MID($B996,1,1),_309_Table1_ColumnLookup,0),FALSE)
+N("309"),
  IF(VALUE(LEFT($A996,3))=310,VLOOKUP(VALUE(MID($B996,2,1)),_310_Table1,MATCH(MID($B996,1,1),_310_Table1_ColumnLookup,0),FALSE)
+N("310"),
  IF(AND(VALUE(LEFT($A996,3))=311,LEN($I996)=4),VLOOKUP($I996,_311_Table1,MATCH($B996,_311_Table1_ColumnLookup,0),FALSE),
  IF(AND(VALUE(LEFT($A996,3))=311,OR($B996="I2",$B996="J2",$B996="K2",$B996="L2")),VLOOKUP('311'!$G$58,_311_Table1,MATCH(MID($B996,1,1),_311_Table1_ColumnLookup,0),FALSE),
  IF(AND(VALUE(LEFT($A996,3))=311,RIGHT($B996,5)="Total"),VLOOKUP('311'!$G$59,_311_Table1,MATCH(MID($B996,1,1),_311_Table1_ColumnLookup,0),FALSE),
  IF(VALUE(LEFT($A996,3))=311,VLOOKUP(VALUE(MID($B996,2,1)),_311_Table1,MATCH(MID($B996,1,1),_311_Table1_ColumnLookup,0),FALSE)
+N("311"),
  IF(AND(VALUE(LEFT($A996,3))=312,LEFT($G996,10)="Unincepted",$B996="G "),VLOOKUP(" ULO",_312_Table1,MATCH('312'!$N$16,_312_Table1_ColumnLookup,0),FALSE),
  IF(AND(VALUE(LEFT($A996,3))=312,LEFT($G996,10)="Unincepted",$B996="O "),VLOOKUP(" ULO",_312_Table1,MATCH('312'!$V$16,_312_Table1_ColumnLookup,0),FALSE),
  IF(AND(VALUE(LEFT($A996,3))=312,LEFT($G996,10)="Unincepted",$B996="Q "),VLOOKUP(" ULO",_312_Table1,MATCH('312'!$X$16,_312_Table1_ColumnLookup,0),FALSE),
  IF(AND(VALUE(LEFT($A996,3))=312,LEFT($G996,10)="Unincepted"),VLOOKUP(" ULO",_312_Table1,MATCH(LEFT($B996,1),_312_Table1_ColumnLookup,0),FALSE),
  IF(AND(VALUE(LEFT($A996,3))=312,LEFT($G996,5)="Total",$B996="G "),VLOOKUP('312'!$F$80,_312_Table1,MATCH('312'!$N$16,_312_Table1_ColumnLookup,0),FALSE),
  IF(AND(VALUE(LEFT($A996,3))=312,LEFT($G996,5)="Total",$B996="O "),VLOOKUP('312'!$F$80,_312_Table1,MATCH('312'!$V$16,_312_Table1_ColumnLookup,0),FALSE),
  IF(AND(VALUE(LEFT($A996,3))=312,LEFT($G996,5)="Total",$B996="Q "),VLOOKUP('312'!$F$80,_312_Table1,MATCH('312'!$X$16,_312_Table1_ColumnLookup,0),FALSE),
  IF(AND(VALUE(LEFT($A996,3))=312,LEFT($G996,5)="Total"),VLOOKUP('312'!$F$80,_312_Table1,MATCH(LEFT($B996,1),_312_Table1_ColumnLookup,0),FALSE),
  IF(AND(VALUE(LEFT($A996,3))=312,LEN($I996)=4,$B996="G"),VLOOKUP($I996,_312_Table1,MATCH('312'!$N$16,_312_Table1_ColumnLookup,0),FALSE),
  IF(AND(VALUE(LEFT($A996,3))=312,LEN($I996)=4,$B996="O"),VLOOKUP($I996,_312_Table1,MATCH('312'!$V$16,_312_Table1_ColumnLookup,0),FALSE),
  IF(AND(VALUE(LEFT($A996,3))=312,LEN($I996)=4,$B996="Q"),VLOOKUP($I996,_312_Table1,MATCH('312'!$X$16,_312_Table1_ColumnLookup,0),FALSE),
  IF(AND(VALUE(LEFT($A996,3))=312,LEN($I996)=4),VLOOKUP($I996,_312_Table1,MATCH(LEFT($B996,1),_312_Table1_ColumnLookup,0),FALSE)
+N("312"),
  IF(VALUE(LEFT($A996,3))=313,VLOOKUP(VALUE(MID($B996,2,1)),_313_Table1,MATCH(MID($B996,1,1),_313_Table1_ColumnLookup,0),FALSE)
+N("313"),
  IF(AND(VALUE(LEFT($A996,3))=314,LEN($B996)=3),VLOOKUP(VALUE(MID($B996,2,2)),_314_Table1,MATCH(MID($B996,1,1),_314_Table1_ColumnLookup,0),FALSE),
  IF(VALUE(LEFT($A996,3))=314,VLOOKUP(VALUE(MID($B996,2,1)),_314_Table1,MATCH(MID($B996,1,1),_314_Table1_ColumnLookup,0),FALSE)
+N("314"),
""))))))))))))))))))))))))</f>
        <v>#N/A</v>
      </c>
      <c r="E996" s="238" t="e">
        <f>IF(AND(VALUE(LEFT($A996,3))=309,LEN($B996)=3),VLOOKUP(VALUE(MID($B996,2,2)),_309_Table2,MATCH(MID($B996,1,1),_309_Table2_ColumnLookup,0),FALSE),
  IF($C996="309 LCR SummaryA",OneYearSCR,IF($C996="309 LCR SummaryB",UltimateSCR,IF(VALUE(LEFT($A996,3))=309,VLOOKUP(VALUE(MID($B996,2,1)),_309_Table2,MATCH(MID($B996,1,1),_309_Table2_ColumnLookup,0),FALSE)
+N("309"),
  IF(VALUE(LEFT($A996,3))=310,VLOOKUP(VALUE(MID($B996,2,1)),_310_Table2,MATCH(MID($B996,1,1),_310_Table2_ColumnLookup,0),FALSE)
+N("310"),
  IF(AND(VALUE(LEFT($A996,3))=311,LEN($I996)=4),VLOOKUP($I996,_311_Table2,MATCH($B996,_311_Table2_ColumnLookup,0),FALSE),
  IF(AND(VALUE(LEFT($A996,3))=311,OR($B996="I2",$B996="J2",$B996="K2",$B996="L2")),VLOOKUP('311'!$G$58,_311_Table2,MATCH(MID($B996,1,1),_311_Table2_ColumnLookup,0),FALSE),
  IF(AND(VALUE(LEFT($A996,3))=311,RIGHT($B996,5)="Total"),VLOOKUP('311'!$G$59,_311_Table2,MATCH(MID($B996,1,1),_311_Table2_ColumnLookup,0),FALSE),
  IF(VALUE(LEFT($A996,3))=311,VLOOKUP(VALUE(MID($B996,2,1)),_311_Table2,MATCH(MID($B996,1,1),_311_Table2_ColumnLookup,0),FALSE)
+N("311"),
  IF(AND(VALUE(LEFT($A996,3))=312,LEFT($G996,10)="Unincepted",$B996="G "),VLOOKUP(" ULO",_312_Table2,MATCH('312'!$N$16,_312_Table2_ColumnLookup,0),FALSE),
  IF(AND(VALUE(LEFT($A996,3))=312,LEFT($G996,10)="Unincepted",$B996="O "),VLOOKUP(" ULO",_312_Table2,MATCH('312'!$V$16,_312_Table2_ColumnLookup,0),FALSE),
  IF(AND(VALUE(LEFT($A996,3))=312,LEFT($G996,10)="Unincepted",$B996="Q "),VLOOKUP(" ULO",_312_Table2,MATCH('312'!$X$16,_312_Table2_ColumnLookup,0),FALSE),
  IF(AND(VALUE(LEFT($A996,3))=312,LEFT($G996,10)="Unincepted"),VLOOKUP(" ULO",_312_Table2,MATCH(LEFT($B996,1),_312_Table2_ColumnLookup,0),FALSE),
  IF(AND(VALUE(LEFT($A996,3))=312,LEFT($G996,5)="Total",$B996="G "),VLOOKUP('312'!$F$80,_312_Table2,MATCH('312'!$N$16,_312_Table2_ColumnLookup,0),FALSE),
  IF(AND(VALUE(LEFT($A996,3))=312,LEFT($G996,5)="Total",$B996="O "),VLOOKUP('312'!$F$80,_312_Table2,MATCH('312'!$V$16,_312_Table2_ColumnLookup,0),FALSE),
  IF(AND(VALUE(LEFT($A996,3))=312,LEFT($G996,5)="Total",$B996="Q "),VLOOKUP('312'!$F$80,_312_Table2,MATCH('312'!$X$16,_312_Table2_ColumnLookup,0),FALSE),
  IF(AND(VALUE(LEFT($A996,3))=312,LEFT($G996,5)="Total"),VLOOKUP('312'!$F$80,_312_Table2,MATCH(LEFT($B996,1),_312_Table2_ColumnLookup,0),FALSE),
  IF(AND(VALUE(LEFT($A996,3))=312,LEN($I996)=4,$B996="G"),VLOOKUP($I996,_312_Table2,MATCH('312'!$N$16,_312_Table2_ColumnLookup,0),FALSE),
  IF(AND(VALUE(LEFT($A996,3))=312,LEN($I996)=4,$B996="O"),VLOOKUP($I996,_312_Table2,MATCH('312'!$V$16,_312_Table2_ColumnLookup,0),FALSE),
  IF(AND(VALUE(LEFT($A996,3))=312,LEN($I996)=4,$B996="Q"),VLOOKUP($I996,_312_Table2,MATCH('312'!$X$16,_312_Table2_ColumnLookup,0),FALSE),
  IF(AND(VALUE(LEFT($A996,3))=312,LEN($I996)=4),VLOOKUP($I996,_312_Table2,MATCH(LEFT($B996,1),_312_Table2_ColumnLookup,0),FALSE)
+N("312"),
  IF(VALUE(LEFT($A996,3))=313,VLOOKUP(VALUE(MID($B996,2,1)),_313_Table2,MATCH(MID($B996,1,1),_313_Table2_ColumnLookup,0),FALSE)
+N("313"),
  IF(AND(VALUE(LEFT($A996,3))=314,LEN($B996)=3),VLOOKUP(VALUE(MID($B996,2,2)),_314_Table2,MATCH(MID($B996,1,1),_314_Table2_ColumnLookup,0),FALSE),
  IF(VALUE(LEFT($A996,3))=314,VLOOKUP(VALUE(MID($B996,2,1)),_314_Table2,MATCH(MID($B996,1,1),_314_Table2_ColumnLookup,0),FALSE)
+N("314"),
""))))))))))))))))))))))))</f>
        <v>#N/A</v>
      </c>
      <c r="F996" s="238" t="e">
        <f>IF(AND(VALUE(LEFT($A996,3))=309,LEN($B996)=3),VLOOKUP(VALUE(MID($B996,2,2)),_309_Table3,MATCH(MID($B996,1,1),_309_Table3_ColumnLookup,0),FALSE),
  IF($C996="309 LCR SummaryA",OneYearSCR,IF($C996="309 LCR SummaryB",UltimateSCR,IF(VALUE(LEFT($A996,3))=309,VLOOKUP(VALUE(MID($B996,2,1)),_309_Table3,MATCH(MID($B996,1,1),_309_Table3_ColumnLookup,0),FALSE)
+N("309"),
  IF(VALUE(LEFT($A996,3))=310,VLOOKUP(VALUE(MID($B996,2,1)),_310_Table3,MATCH(MID($B996,1,1),_310_Table3_ColumnLookup,0),FALSE)
+N("310"),
  IF(AND(VALUE(LEFT($A996,3))=311,LEN($I996)=4),VLOOKUP($I996,_311_Table3,MATCH($B996,_311_Table3_ColumnLookup,0),FALSE),
  IF(AND(VALUE(LEFT($A996,3))=311,OR($B996="I2",$B996="J2",$B996="K2",$B996="L2")),VLOOKUP('311'!$G$58,_311_Table3,MATCH(MID($B996,1,1),_311_Table3_ColumnLookup,0),FALSE),
  IF(AND(VALUE(LEFT($A996,3))=311,RIGHT($B996,5)="Total"),VLOOKUP('311'!$G$59,_311_Table3,MATCH(MID($B996,1,1),_311_Table3_ColumnLookup,0),FALSE),
  IF(VALUE(LEFT($A996,3))=311,VLOOKUP(VALUE(MID($B996,2,1)),_311_Table3,MATCH(MID($B996,1,1),_311_Table3_ColumnLookup,0),FALSE)
+N("311"),
  IF(AND(VALUE(LEFT($A996,3))=312,LEFT($G996,10)="Unincepted",$B996="G "),VLOOKUP(" ULO",_312_Table3,MATCH('312'!$N$16,_312_Table3_ColumnLookup,0),FALSE),
  IF(AND(VALUE(LEFT($A996,3))=312,LEFT($G996,10)="Unincepted",$B996="O "),VLOOKUP(" ULO",_312_Table3,MATCH('312'!$V$16,_312_Table3_ColumnLookup,0),FALSE),
  IF(AND(VALUE(LEFT($A996,3))=312,LEFT($G996,10)="Unincepted",$B996="Q "),VLOOKUP(" ULO",_312_Table3,MATCH('312'!$X$16,_312_Table3_ColumnLookup,0),FALSE),
  IF(AND(VALUE(LEFT($A996,3))=312,LEFT($G996,10)="Unincepted"),VLOOKUP(" ULO",_312_Table3,MATCH(LEFT($B996,1),_312_Table3_ColumnLookup,0),FALSE),
  IF(AND(VALUE(LEFT($A996,3))=312,LEFT($G996,5)="Total",$B996="G "),VLOOKUP('312'!$F$80,_312_Table3,MATCH('312'!$N$16,_312_Table3_ColumnLookup,0),FALSE),
  IF(AND(VALUE(LEFT($A996,3))=312,LEFT($G996,5)="Total",$B996="O "),VLOOKUP('312'!$F$80,_312_Table3,MATCH('312'!$V$16,_312_Table3_ColumnLookup,0),FALSE),
  IF(AND(VALUE(LEFT($A996,3))=312,LEFT($G996,5)="Total",$B996="Q "),VLOOKUP('312'!$F$80,_312_Table3,MATCH('312'!$X$16,_312_Table3_ColumnLookup,0),FALSE),
  IF(AND(VALUE(LEFT($A996,3))=312,LEFT($G996,5)="Total"),VLOOKUP('312'!$F$80,_312_Table3,MATCH(LEFT($B996,1),_312_Table3_ColumnLookup,0),FALSE),
  IF(AND(VALUE(LEFT($A996,3))=312,LEN($I996)=4,$B996="G"),VLOOKUP($I996,_312_Table3,MATCH('312'!$N$16,_312_Table3_ColumnLookup,0),FALSE),
  IF(AND(VALUE(LEFT($A996,3))=312,LEN($I996)=4,$B996="O"),VLOOKUP($I996,_312_Table3,MATCH('312'!$V$16,_312_Table3_ColumnLookup,0),FALSE),
  IF(AND(VALUE(LEFT($A996,3))=312,LEN($I996)=4,$B996="Q"),VLOOKUP($I996,_312_Table3,MATCH('312'!$X$16,_312_Table3_ColumnLookup,0),FALSE),
  IF(AND(VALUE(LEFT($A996,3))=312,LEN($I996)=4),VLOOKUP($I996,_312_Table3,MATCH(LEFT($B996,1),_312_Table3_ColumnLookup,0),FALSE)
+N("312"),
  IF(VALUE(LEFT($A996,3))=313,VLOOKUP(VALUE(MID($B996,2,1)),_313_Table3,MATCH(MID($B996,1,1),_313_Table3_ColumnLookup,0),FALSE)
+N("313"),
  IF(AND(VALUE(LEFT($A996,3))=314,LEN($B996)=3),VLOOKUP(VALUE(MID($B996,2,2)),_314_Table3,MATCH(MID($B996,1,1),_314_Table3_ColumnLookup,0),FALSE),
  IF(VALUE(LEFT($A996,3))=314,VLOOKUP(VALUE(MID($B996,2,1)),_314_Table3,MATCH(MID($B996,1,1),_314_Table3_ColumnLookup,0),FALSE)
+N("314"),
""))))))))))))))))))))))))</f>
        <v>#N/A</v>
      </c>
      <c r="H996" s="321" t="str">
        <f>IFERROR(
IF(ISERROR($D996)=FALSE,$D996,IF(ISERROR($E996)=FALSE,$E996,IF(ISERROR($F996)=FALSE,$F996
+N("012 checkboxes"),
IF(
IF(OR(LEFT($A996,9)="Syndicate",LEFT($A996,12)="NewSyndicate"),VLOOKUP($A996,'012'!$J:$ZW,MATCH("Link to button",'012'!$J$1:$ZW$1,0),0)
+N("309 checkbox"),
IF($C996="309 LCR Summary0",VLOOKUP("Notes990",'309'!$P:$ZZ,MATCH("Link to button",'309'!$P$1:$ZZ$1,0),0)
+N("313 checkboxes"),
IF($C996="313 Financial Information0LcmVsScr",IF($C996="309 LCR Summary0",VLOOKUP("LcmVsScr",'309'!$N:$ZZ,MATCH("Link to button",'309'!$N$1:$ZZ$1,0),0),
IF($C996="313 Financial Information0LcrDocAttached",IF($C996="309 LCR Summary0",VLOOKUP("LcrDocAttached",'309'!$N:$ZZ,MATCH("Link to button",'309'!$N$1:$ZZ$1,0),
0)))))))=1,TRUE,FALSE)
))),"")</f>
        <v/>
      </c>
    </row>
    <row r="997" spans="1:8">
      <c r="A997" s="237" t="e">
        <f>VLOOKUP($G997,CSVLookups!$B:$R,MATCH(A$1,CSVLookups!$B$1:$R$1,0),FALSE)</f>
        <v>#N/A</v>
      </c>
      <c r="B997" s="237" t="e">
        <f>VLOOKUP($G997,CSVLookups!$B:$R,MATCH(B$1,CSVLookups!$B$1:$R$1,0),FALSE)</f>
        <v>#N/A</v>
      </c>
      <c r="C997" s="238" t="e">
        <f t="shared" si="16"/>
        <v>#N/A</v>
      </c>
      <c r="D997" s="238" t="e">
        <f>IF(AND(VALUE(LEFT($A997,3))=309,LEN($B997)=3),VLOOKUP(VALUE(MID($B997,2,2)),_309_Table1,MATCH(MID($B997,1,1),_309_Table1_ColumnLookup,0),FALSE),
  IF($C997="309 LCR SummaryA",OneYearSCR,IF($C997="309 LCR SummaryB",UltimateSCR,IF(VALUE(LEFT($A997,3))=309,VLOOKUP(VALUE(MID($B997,2,1)),_309_Table1,MATCH(MID($B997,1,1),_309_Table1_ColumnLookup,0),FALSE)
+N("309"),
  IF(VALUE(LEFT($A997,3))=310,VLOOKUP(VALUE(MID($B997,2,1)),_310_Table1,MATCH(MID($B997,1,1),_310_Table1_ColumnLookup,0),FALSE)
+N("310"),
  IF(AND(VALUE(LEFT($A997,3))=311,LEN($I997)=4),VLOOKUP($I997,_311_Table1,MATCH($B997,_311_Table1_ColumnLookup,0),FALSE),
  IF(AND(VALUE(LEFT($A997,3))=311,OR($B997="I2",$B997="J2",$B997="K2",$B997="L2")),VLOOKUP('311'!$G$58,_311_Table1,MATCH(MID($B997,1,1),_311_Table1_ColumnLookup,0),FALSE),
  IF(AND(VALUE(LEFT($A997,3))=311,RIGHT($B997,5)="Total"),VLOOKUP('311'!$G$59,_311_Table1,MATCH(MID($B997,1,1),_311_Table1_ColumnLookup,0),FALSE),
  IF(VALUE(LEFT($A997,3))=311,VLOOKUP(VALUE(MID($B997,2,1)),_311_Table1,MATCH(MID($B997,1,1),_311_Table1_ColumnLookup,0),FALSE)
+N("311"),
  IF(AND(VALUE(LEFT($A997,3))=312,LEFT($G997,10)="Unincepted",$B997="G "),VLOOKUP(" ULO",_312_Table1,MATCH('312'!$N$16,_312_Table1_ColumnLookup,0),FALSE),
  IF(AND(VALUE(LEFT($A997,3))=312,LEFT($G997,10)="Unincepted",$B997="O "),VLOOKUP(" ULO",_312_Table1,MATCH('312'!$V$16,_312_Table1_ColumnLookup,0),FALSE),
  IF(AND(VALUE(LEFT($A997,3))=312,LEFT($G997,10)="Unincepted",$B997="Q "),VLOOKUP(" ULO",_312_Table1,MATCH('312'!$X$16,_312_Table1_ColumnLookup,0),FALSE),
  IF(AND(VALUE(LEFT($A997,3))=312,LEFT($G997,10)="Unincepted"),VLOOKUP(" ULO",_312_Table1,MATCH(LEFT($B997,1),_312_Table1_ColumnLookup,0),FALSE),
  IF(AND(VALUE(LEFT($A997,3))=312,LEFT($G997,5)="Total",$B997="G "),VLOOKUP('312'!$F$80,_312_Table1,MATCH('312'!$N$16,_312_Table1_ColumnLookup,0),FALSE),
  IF(AND(VALUE(LEFT($A997,3))=312,LEFT($G997,5)="Total",$B997="O "),VLOOKUP('312'!$F$80,_312_Table1,MATCH('312'!$V$16,_312_Table1_ColumnLookup,0),FALSE),
  IF(AND(VALUE(LEFT($A997,3))=312,LEFT($G997,5)="Total",$B997="Q "),VLOOKUP('312'!$F$80,_312_Table1,MATCH('312'!$X$16,_312_Table1_ColumnLookup,0),FALSE),
  IF(AND(VALUE(LEFT($A997,3))=312,LEFT($G997,5)="Total"),VLOOKUP('312'!$F$80,_312_Table1,MATCH(LEFT($B997,1),_312_Table1_ColumnLookup,0),FALSE),
  IF(AND(VALUE(LEFT($A997,3))=312,LEN($I997)=4,$B997="G"),VLOOKUP($I997,_312_Table1,MATCH('312'!$N$16,_312_Table1_ColumnLookup,0),FALSE),
  IF(AND(VALUE(LEFT($A997,3))=312,LEN($I997)=4,$B997="O"),VLOOKUP($I997,_312_Table1,MATCH('312'!$V$16,_312_Table1_ColumnLookup,0),FALSE),
  IF(AND(VALUE(LEFT($A997,3))=312,LEN($I997)=4,$B997="Q"),VLOOKUP($I997,_312_Table1,MATCH('312'!$X$16,_312_Table1_ColumnLookup,0),FALSE),
  IF(AND(VALUE(LEFT($A997,3))=312,LEN($I997)=4),VLOOKUP($I997,_312_Table1,MATCH(LEFT($B997,1),_312_Table1_ColumnLookup,0),FALSE)
+N("312"),
  IF(VALUE(LEFT($A997,3))=313,VLOOKUP(VALUE(MID($B997,2,1)),_313_Table1,MATCH(MID($B997,1,1),_313_Table1_ColumnLookup,0),FALSE)
+N("313"),
  IF(AND(VALUE(LEFT($A997,3))=314,LEN($B997)=3),VLOOKUP(VALUE(MID($B997,2,2)),_314_Table1,MATCH(MID($B997,1,1),_314_Table1_ColumnLookup,0),FALSE),
  IF(VALUE(LEFT($A997,3))=314,VLOOKUP(VALUE(MID($B997,2,1)),_314_Table1,MATCH(MID($B997,1,1),_314_Table1_ColumnLookup,0),FALSE)
+N("314"),
""))))))))))))))))))))))))</f>
        <v>#N/A</v>
      </c>
      <c r="E997" s="238" t="e">
        <f>IF(AND(VALUE(LEFT($A997,3))=309,LEN($B997)=3),VLOOKUP(VALUE(MID($B997,2,2)),_309_Table2,MATCH(MID($B997,1,1),_309_Table2_ColumnLookup,0),FALSE),
  IF($C997="309 LCR SummaryA",OneYearSCR,IF($C997="309 LCR SummaryB",UltimateSCR,IF(VALUE(LEFT($A997,3))=309,VLOOKUP(VALUE(MID($B997,2,1)),_309_Table2,MATCH(MID($B997,1,1),_309_Table2_ColumnLookup,0),FALSE)
+N("309"),
  IF(VALUE(LEFT($A997,3))=310,VLOOKUP(VALUE(MID($B997,2,1)),_310_Table2,MATCH(MID($B997,1,1),_310_Table2_ColumnLookup,0),FALSE)
+N("310"),
  IF(AND(VALUE(LEFT($A997,3))=311,LEN($I997)=4),VLOOKUP($I997,_311_Table2,MATCH($B997,_311_Table2_ColumnLookup,0),FALSE),
  IF(AND(VALUE(LEFT($A997,3))=311,OR($B997="I2",$B997="J2",$B997="K2",$B997="L2")),VLOOKUP('311'!$G$58,_311_Table2,MATCH(MID($B997,1,1),_311_Table2_ColumnLookup,0),FALSE),
  IF(AND(VALUE(LEFT($A997,3))=311,RIGHT($B997,5)="Total"),VLOOKUP('311'!$G$59,_311_Table2,MATCH(MID($B997,1,1),_311_Table2_ColumnLookup,0),FALSE),
  IF(VALUE(LEFT($A997,3))=311,VLOOKUP(VALUE(MID($B997,2,1)),_311_Table2,MATCH(MID($B997,1,1),_311_Table2_ColumnLookup,0),FALSE)
+N("311"),
  IF(AND(VALUE(LEFT($A997,3))=312,LEFT($G997,10)="Unincepted",$B997="G "),VLOOKUP(" ULO",_312_Table2,MATCH('312'!$N$16,_312_Table2_ColumnLookup,0),FALSE),
  IF(AND(VALUE(LEFT($A997,3))=312,LEFT($G997,10)="Unincepted",$B997="O "),VLOOKUP(" ULO",_312_Table2,MATCH('312'!$V$16,_312_Table2_ColumnLookup,0),FALSE),
  IF(AND(VALUE(LEFT($A997,3))=312,LEFT($G997,10)="Unincepted",$B997="Q "),VLOOKUP(" ULO",_312_Table2,MATCH('312'!$X$16,_312_Table2_ColumnLookup,0),FALSE),
  IF(AND(VALUE(LEFT($A997,3))=312,LEFT($G997,10)="Unincepted"),VLOOKUP(" ULO",_312_Table2,MATCH(LEFT($B997,1),_312_Table2_ColumnLookup,0),FALSE),
  IF(AND(VALUE(LEFT($A997,3))=312,LEFT($G997,5)="Total",$B997="G "),VLOOKUP('312'!$F$80,_312_Table2,MATCH('312'!$N$16,_312_Table2_ColumnLookup,0),FALSE),
  IF(AND(VALUE(LEFT($A997,3))=312,LEFT($G997,5)="Total",$B997="O "),VLOOKUP('312'!$F$80,_312_Table2,MATCH('312'!$V$16,_312_Table2_ColumnLookup,0),FALSE),
  IF(AND(VALUE(LEFT($A997,3))=312,LEFT($G997,5)="Total",$B997="Q "),VLOOKUP('312'!$F$80,_312_Table2,MATCH('312'!$X$16,_312_Table2_ColumnLookup,0),FALSE),
  IF(AND(VALUE(LEFT($A997,3))=312,LEFT($G997,5)="Total"),VLOOKUP('312'!$F$80,_312_Table2,MATCH(LEFT($B997,1),_312_Table2_ColumnLookup,0),FALSE),
  IF(AND(VALUE(LEFT($A997,3))=312,LEN($I997)=4,$B997="G"),VLOOKUP($I997,_312_Table2,MATCH('312'!$N$16,_312_Table2_ColumnLookup,0),FALSE),
  IF(AND(VALUE(LEFT($A997,3))=312,LEN($I997)=4,$B997="O"),VLOOKUP($I997,_312_Table2,MATCH('312'!$V$16,_312_Table2_ColumnLookup,0),FALSE),
  IF(AND(VALUE(LEFT($A997,3))=312,LEN($I997)=4,$B997="Q"),VLOOKUP($I997,_312_Table2,MATCH('312'!$X$16,_312_Table2_ColumnLookup,0),FALSE),
  IF(AND(VALUE(LEFT($A997,3))=312,LEN($I997)=4),VLOOKUP($I997,_312_Table2,MATCH(LEFT($B997,1),_312_Table2_ColumnLookup,0),FALSE)
+N("312"),
  IF(VALUE(LEFT($A997,3))=313,VLOOKUP(VALUE(MID($B997,2,1)),_313_Table2,MATCH(MID($B997,1,1),_313_Table2_ColumnLookup,0),FALSE)
+N("313"),
  IF(AND(VALUE(LEFT($A997,3))=314,LEN($B997)=3),VLOOKUP(VALUE(MID($B997,2,2)),_314_Table2,MATCH(MID($B997,1,1),_314_Table2_ColumnLookup,0),FALSE),
  IF(VALUE(LEFT($A997,3))=314,VLOOKUP(VALUE(MID($B997,2,1)),_314_Table2,MATCH(MID($B997,1,1),_314_Table2_ColumnLookup,0),FALSE)
+N("314"),
""))))))))))))))))))))))))</f>
        <v>#N/A</v>
      </c>
      <c r="F997" s="238" t="e">
        <f>IF(AND(VALUE(LEFT($A997,3))=309,LEN($B997)=3),VLOOKUP(VALUE(MID($B997,2,2)),_309_Table3,MATCH(MID($B997,1,1),_309_Table3_ColumnLookup,0),FALSE),
  IF($C997="309 LCR SummaryA",OneYearSCR,IF($C997="309 LCR SummaryB",UltimateSCR,IF(VALUE(LEFT($A997,3))=309,VLOOKUP(VALUE(MID($B997,2,1)),_309_Table3,MATCH(MID($B997,1,1),_309_Table3_ColumnLookup,0),FALSE)
+N("309"),
  IF(VALUE(LEFT($A997,3))=310,VLOOKUP(VALUE(MID($B997,2,1)),_310_Table3,MATCH(MID($B997,1,1),_310_Table3_ColumnLookup,0),FALSE)
+N("310"),
  IF(AND(VALUE(LEFT($A997,3))=311,LEN($I997)=4),VLOOKUP($I997,_311_Table3,MATCH($B997,_311_Table3_ColumnLookup,0),FALSE),
  IF(AND(VALUE(LEFT($A997,3))=311,OR($B997="I2",$B997="J2",$B997="K2",$B997="L2")),VLOOKUP('311'!$G$58,_311_Table3,MATCH(MID($B997,1,1),_311_Table3_ColumnLookup,0),FALSE),
  IF(AND(VALUE(LEFT($A997,3))=311,RIGHT($B997,5)="Total"),VLOOKUP('311'!$G$59,_311_Table3,MATCH(MID($B997,1,1),_311_Table3_ColumnLookup,0),FALSE),
  IF(VALUE(LEFT($A997,3))=311,VLOOKUP(VALUE(MID($B997,2,1)),_311_Table3,MATCH(MID($B997,1,1),_311_Table3_ColumnLookup,0),FALSE)
+N("311"),
  IF(AND(VALUE(LEFT($A997,3))=312,LEFT($G997,10)="Unincepted",$B997="G "),VLOOKUP(" ULO",_312_Table3,MATCH('312'!$N$16,_312_Table3_ColumnLookup,0),FALSE),
  IF(AND(VALUE(LEFT($A997,3))=312,LEFT($G997,10)="Unincepted",$B997="O "),VLOOKUP(" ULO",_312_Table3,MATCH('312'!$V$16,_312_Table3_ColumnLookup,0),FALSE),
  IF(AND(VALUE(LEFT($A997,3))=312,LEFT($G997,10)="Unincepted",$B997="Q "),VLOOKUP(" ULO",_312_Table3,MATCH('312'!$X$16,_312_Table3_ColumnLookup,0),FALSE),
  IF(AND(VALUE(LEFT($A997,3))=312,LEFT($G997,10)="Unincepted"),VLOOKUP(" ULO",_312_Table3,MATCH(LEFT($B997,1),_312_Table3_ColumnLookup,0),FALSE),
  IF(AND(VALUE(LEFT($A997,3))=312,LEFT($G997,5)="Total",$B997="G "),VLOOKUP('312'!$F$80,_312_Table3,MATCH('312'!$N$16,_312_Table3_ColumnLookup,0),FALSE),
  IF(AND(VALUE(LEFT($A997,3))=312,LEFT($G997,5)="Total",$B997="O "),VLOOKUP('312'!$F$80,_312_Table3,MATCH('312'!$V$16,_312_Table3_ColumnLookup,0),FALSE),
  IF(AND(VALUE(LEFT($A997,3))=312,LEFT($G997,5)="Total",$B997="Q "),VLOOKUP('312'!$F$80,_312_Table3,MATCH('312'!$X$16,_312_Table3_ColumnLookup,0),FALSE),
  IF(AND(VALUE(LEFT($A997,3))=312,LEFT($G997,5)="Total"),VLOOKUP('312'!$F$80,_312_Table3,MATCH(LEFT($B997,1),_312_Table3_ColumnLookup,0),FALSE),
  IF(AND(VALUE(LEFT($A997,3))=312,LEN($I997)=4,$B997="G"),VLOOKUP($I997,_312_Table3,MATCH('312'!$N$16,_312_Table3_ColumnLookup,0),FALSE),
  IF(AND(VALUE(LEFT($A997,3))=312,LEN($I997)=4,$B997="O"),VLOOKUP($I997,_312_Table3,MATCH('312'!$V$16,_312_Table3_ColumnLookup,0),FALSE),
  IF(AND(VALUE(LEFT($A997,3))=312,LEN($I997)=4,$B997="Q"),VLOOKUP($I997,_312_Table3,MATCH('312'!$X$16,_312_Table3_ColumnLookup,0),FALSE),
  IF(AND(VALUE(LEFT($A997,3))=312,LEN($I997)=4),VLOOKUP($I997,_312_Table3,MATCH(LEFT($B997,1),_312_Table3_ColumnLookup,0),FALSE)
+N("312"),
  IF(VALUE(LEFT($A997,3))=313,VLOOKUP(VALUE(MID($B997,2,1)),_313_Table3,MATCH(MID($B997,1,1),_313_Table3_ColumnLookup,0),FALSE)
+N("313"),
  IF(AND(VALUE(LEFT($A997,3))=314,LEN($B997)=3),VLOOKUP(VALUE(MID($B997,2,2)),_314_Table3,MATCH(MID($B997,1,1),_314_Table3_ColumnLookup,0),FALSE),
  IF(VALUE(LEFT($A997,3))=314,VLOOKUP(VALUE(MID($B997,2,1)),_314_Table3,MATCH(MID($B997,1,1),_314_Table3_ColumnLookup,0),FALSE)
+N("314"),
""))))))))))))))))))))))))</f>
        <v>#N/A</v>
      </c>
      <c r="H997" s="321" t="str">
        <f>IFERROR(
IF(ISERROR($D997)=FALSE,$D997,IF(ISERROR($E997)=FALSE,$E997,IF(ISERROR($F997)=FALSE,$F997
+N("012 checkboxes"),
IF(
IF(OR(LEFT($A997,9)="Syndicate",LEFT($A997,12)="NewSyndicate"),VLOOKUP($A997,'012'!$J:$ZW,MATCH("Link to button",'012'!$J$1:$ZW$1,0),0)
+N("309 checkbox"),
IF($C997="309 LCR Summary0",VLOOKUP("Notes990",'309'!$P:$ZZ,MATCH("Link to button",'309'!$P$1:$ZZ$1,0),0)
+N("313 checkboxes"),
IF($C997="313 Financial Information0LcmVsScr",IF($C997="309 LCR Summary0",VLOOKUP("LcmVsScr",'309'!$N:$ZZ,MATCH("Link to button",'309'!$N$1:$ZZ$1,0),0),
IF($C997="313 Financial Information0LcrDocAttached",IF($C997="309 LCR Summary0",VLOOKUP("LcrDocAttached",'309'!$N:$ZZ,MATCH("Link to button",'309'!$N$1:$ZZ$1,0),
0)))))))=1,TRUE,FALSE)
))),"")</f>
        <v/>
      </c>
    </row>
    <row r="998" spans="1:8">
      <c r="A998" s="237" t="e">
        <f>VLOOKUP($G998,CSVLookups!$B:$R,MATCH(A$1,CSVLookups!$B$1:$R$1,0),FALSE)</f>
        <v>#N/A</v>
      </c>
      <c r="B998" s="237" t="e">
        <f>VLOOKUP($G998,CSVLookups!$B:$R,MATCH(B$1,CSVLookups!$B$1:$R$1,0),FALSE)</f>
        <v>#N/A</v>
      </c>
      <c r="C998" s="238" t="e">
        <f t="shared" si="16"/>
        <v>#N/A</v>
      </c>
      <c r="D998" s="238" t="e">
        <f>IF(AND(VALUE(LEFT($A998,3))=309,LEN($B998)=3),VLOOKUP(VALUE(MID($B998,2,2)),_309_Table1,MATCH(MID($B998,1,1),_309_Table1_ColumnLookup,0),FALSE),
  IF($C998="309 LCR SummaryA",OneYearSCR,IF($C998="309 LCR SummaryB",UltimateSCR,IF(VALUE(LEFT($A998,3))=309,VLOOKUP(VALUE(MID($B998,2,1)),_309_Table1,MATCH(MID($B998,1,1),_309_Table1_ColumnLookup,0),FALSE)
+N("309"),
  IF(VALUE(LEFT($A998,3))=310,VLOOKUP(VALUE(MID($B998,2,1)),_310_Table1,MATCH(MID($B998,1,1),_310_Table1_ColumnLookup,0),FALSE)
+N("310"),
  IF(AND(VALUE(LEFT($A998,3))=311,LEN($I998)=4),VLOOKUP($I998,_311_Table1,MATCH($B998,_311_Table1_ColumnLookup,0),FALSE),
  IF(AND(VALUE(LEFT($A998,3))=311,OR($B998="I2",$B998="J2",$B998="K2",$B998="L2")),VLOOKUP('311'!$G$58,_311_Table1,MATCH(MID($B998,1,1),_311_Table1_ColumnLookup,0),FALSE),
  IF(AND(VALUE(LEFT($A998,3))=311,RIGHT($B998,5)="Total"),VLOOKUP('311'!$G$59,_311_Table1,MATCH(MID($B998,1,1),_311_Table1_ColumnLookup,0),FALSE),
  IF(VALUE(LEFT($A998,3))=311,VLOOKUP(VALUE(MID($B998,2,1)),_311_Table1,MATCH(MID($B998,1,1),_311_Table1_ColumnLookup,0),FALSE)
+N("311"),
  IF(AND(VALUE(LEFT($A998,3))=312,LEFT($G998,10)="Unincepted",$B998="G "),VLOOKUP(" ULO",_312_Table1,MATCH('312'!$N$16,_312_Table1_ColumnLookup,0),FALSE),
  IF(AND(VALUE(LEFT($A998,3))=312,LEFT($G998,10)="Unincepted",$B998="O "),VLOOKUP(" ULO",_312_Table1,MATCH('312'!$V$16,_312_Table1_ColumnLookup,0),FALSE),
  IF(AND(VALUE(LEFT($A998,3))=312,LEFT($G998,10)="Unincepted",$B998="Q "),VLOOKUP(" ULO",_312_Table1,MATCH('312'!$X$16,_312_Table1_ColumnLookup,0),FALSE),
  IF(AND(VALUE(LEFT($A998,3))=312,LEFT($G998,10)="Unincepted"),VLOOKUP(" ULO",_312_Table1,MATCH(LEFT($B998,1),_312_Table1_ColumnLookup,0),FALSE),
  IF(AND(VALUE(LEFT($A998,3))=312,LEFT($G998,5)="Total",$B998="G "),VLOOKUP('312'!$F$80,_312_Table1,MATCH('312'!$N$16,_312_Table1_ColumnLookup,0),FALSE),
  IF(AND(VALUE(LEFT($A998,3))=312,LEFT($G998,5)="Total",$B998="O "),VLOOKUP('312'!$F$80,_312_Table1,MATCH('312'!$V$16,_312_Table1_ColumnLookup,0),FALSE),
  IF(AND(VALUE(LEFT($A998,3))=312,LEFT($G998,5)="Total",$B998="Q "),VLOOKUP('312'!$F$80,_312_Table1,MATCH('312'!$X$16,_312_Table1_ColumnLookup,0),FALSE),
  IF(AND(VALUE(LEFT($A998,3))=312,LEFT($G998,5)="Total"),VLOOKUP('312'!$F$80,_312_Table1,MATCH(LEFT($B998,1),_312_Table1_ColumnLookup,0),FALSE),
  IF(AND(VALUE(LEFT($A998,3))=312,LEN($I998)=4,$B998="G"),VLOOKUP($I998,_312_Table1,MATCH('312'!$N$16,_312_Table1_ColumnLookup,0),FALSE),
  IF(AND(VALUE(LEFT($A998,3))=312,LEN($I998)=4,$B998="O"),VLOOKUP($I998,_312_Table1,MATCH('312'!$V$16,_312_Table1_ColumnLookup,0),FALSE),
  IF(AND(VALUE(LEFT($A998,3))=312,LEN($I998)=4,$B998="Q"),VLOOKUP($I998,_312_Table1,MATCH('312'!$X$16,_312_Table1_ColumnLookup,0),FALSE),
  IF(AND(VALUE(LEFT($A998,3))=312,LEN($I998)=4),VLOOKUP($I998,_312_Table1,MATCH(LEFT($B998,1),_312_Table1_ColumnLookup,0),FALSE)
+N("312"),
  IF(VALUE(LEFT($A998,3))=313,VLOOKUP(VALUE(MID($B998,2,1)),_313_Table1,MATCH(MID($B998,1,1),_313_Table1_ColumnLookup,0),FALSE)
+N("313"),
  IF(AND(VALUE(LEFT($A998,3))=314,LEN($B998)=3),VLOOKUP(VALUE(MID($B998,2,2)),_314_Table1,MATCH(MID($B998,1,1),_314_Table1_ColumnLookup,0),FALSE),
  IF(VALUE(LEFT($A998,3))=314,VLOOKUP(VALUE(MID($B998,2,1)),_314_Table1,MATCH(MID($B998,1,1),_314_Table1_ColumnLookup,0),FALSE)
+N("314"),
""))))))))))))))))))))))))</f>
        <v>#N/A</v>
      </c>
      <c r="E998" s="238" t="e">
        <f>IF(AND(VALUE(LEFT($A998,3))=309,LEN($B998)=3),VLOOKUP(VALUE(MID($B998,2,2)),_309_Table2,MATCH(MID($B998,1,1),_309_Table2_ColumnLookup,0),FALSE),
  IF($C998="309 LCR SummaryA",OneYearSCR,IF($C998="309 LCR SummaryB",UltimateSCR,IF(VALUE(LEFT($A998,3))=309,VLOOKUP(VALUE(MID($B998,2,1)),_309_Table2,MATCH(MID($B998,1,1),_309_Table2_ColumnLookup,0),FALSE)
+N("309"),
  IF(VALUE(LEFT($A998,3))=310,VLOOKUP(VALUE(MID($B998,2,1)),_310_Table2,MATCH(MID($B998,1,1),_310_Table2_ColumnLookup,0),FALSE)
+N("310"),
  IF(AND(VALUE(LEFT($A998,3))=311,LEN($I998)=4),VLOOKUP($I998,_311_Table2,MATCH($B998,_311_Table2_ColumnLookup,0),FALSE),
  IF(AND(VALUE(LEFT($A998,3))=311,OR($B998="I2",$B998="J2",$B998="K2",$B998="L2")),VLOOKUP('311'!$G$58,_311_Table2,MATCH(MID($B998,1,1),_311_Table2_ColumnLookup,0),FALSE),
  IF(AND(VALUE(LEFT($A998,3))=311,RIGHT($B998,5)="Total"),VLOOKUP('311'!$G$59,_311_Table2,MATCH(MID($B998,1,1),_311_Table2_ColumnLookup,0),FALSE),
  IF(VALUE(LEFT($A998,3))=311,VLOOKUP(VALUE(MID($B998,2,1)),_311_Table2,MATCH(MID($B998,1,1),_311_Table2_ColumnLookup,0),FALSE)
+N("311"),
  IF(AND(VALUE(LEFT($A998,3))=312,LEFT($G998,10)="Unincepted",$B998="G "),VLOOKUP(" ULO",_312_Table2,MATCH('312'!$N$16,_312_Table2_ColumnLookup,0),FALSE),
  IF(AND(VALUE(LEFT($A998,3))=312,LEFT($G998,10)="Unincepted",$B998="O "),VLOOKUP(" ULO",_312_Table2,MATCH('312'!$V$16,_312_Table2_ColumnLookup,0),FALSE),
  IF(AND(VALUE(LEFT($A998,3))=312,LEFT($G998,10)="Unincepted",$B998="Q "),VLOOKUP(" ULO",_312_Table2,MATCH('312'!$X$16,_312_Table2_ColumnLookup,0),FALSE),
  IF(AND(VALUE(LEFT($A998,3))=312,LEFT($G998,10)="Unincepted"),VLOOKUP(" ULO",_312_Table2,MATCH(LEFT($B998,1),_312_Table2_ColumnLookup,0),FALSE),
  IF(AND(VALUE(LEFT($A998,3))=312,LEFT($G998,5)="Total",$B998="G "),VLOOKUP('312'!$F$80,_312_Table2,MATCH('312'!$N$16,_312_Table2_ColumnLookup,0),FALSE),
  IF(AND(VALUE(LEFT($A998,3))=312,LEFT($G998,5)="Total",$B998="O "),VLOOKUP('312'!$F$80,_312_Table2,MATCH('312'!$V$16,_312_Table2_ColumnLookup,0),FALSE),
  IF(AND(VALUE(LEFT($A998,3))=312,LEFT($G998,5)="Total",$B998="Q "),VLOOKUP('312'!$F$80,_312_Table2,MATCH('312'!$X$16,_312_Table2_ColumnLookup,0),FALSE),
  IF(AND(VALUE(LEFT($A998,3))=312,LEFT($G998,5)="Total"),VLOOKUP('312'!$F$80,_312_Table2,MATCH(LEFT($B998,1),_312_Table2_ColumnLookup,0),FALSE),
  IF(AND(VALUE(LEFT($A998,3))=312,LEN($I998)=4,$B998="G"),VLOOKUP($I998,_312_Table2,MATCH('312'!$N$16,_312_Table2_ColumnLookup,0),FALSE),
  IF(AND(VALUE(LEFT($A998,3))=312,LEN($I998)=4,$B998="O"),VLOOKUP($I998,_312_Table2,MATCH('312'!$V$16,_312_Table2_ColumnLookup,0),FALSE),
  IF(AND(VALUE(LEFT($A998,3))=312,LEN($I998)=4,$B998="Q"),VLOOKUP($I998,_312_Table2,MATCH('312'!$X$16,_312_Table2_ColumnLookup,0),FALSE),
  IF(AND(VALUE(LEFT($A998,3))=312,LEN($I998)=4),VLOOKUP($I998,_312_Table2,MATCH(LEFT($B998,1),_312_Table2_ColumnLookup,0),FALSE)
+N("312"),
  IF(VALUE(LEFT($A998,3))=313,VLOOKUP(VALUE(MID($B998,2,1)),_313_Table2,MATCH(MID($B998,1,1),_313_Table2_ColumnLookup,0),FALSE)
+N("313"),
  IF(AND(VALUE(LEFT($A998,3))=314,LEN($B998)=3),VLOOKUP(VALUE(MID($B998,2,2)),_314_Table2,MATCH(MID($B998,1,1),_314_Table2_ColumnLookup,0),FALSE),
  IF(VALUE(LEFT($A998,3))=314,VLOOKUP(VALUE(MID($B998,2,1)),_314_Table2,MATCH(MID($B998,1,1),_314_Table2_ColumnLookup,0),FALSE)
+N("314"),
""))))))))))))))))))))))))</f>
        <v>#N/A</v>
      </c>
      <c r="F998" s="238" t="e">
        <f>IF(AND(VALUE(LEFT($A998,3))=309,LEN($B998)=3),VLOOKUP(VALUE(MID($B998,2,2)),_309_Table3,MATCH(MID($B998,1,1),_309_Table3_ColumnLookup,0),FALSE),
  IF($C998="309 LCR SummaryA",OneYearSCR,IF($C998="309 LCR SummaryB",UltimateSCR,IF(VALUE(LEFT($A998,3))=309,VLOOKUP(VALUE(MID($B998,2,1)),_309_Table3,MATCH(MID($B998,1,1),_309_Table3_ColumnLookup,0),FALSE)
+N("309"),
  IF(VALUE(LEFT($A998,3))=310,VLOOKUP(VALUE(MID($B998,2,1)),_310_Table3,MATCH(MID($B998,1,1),_310_Table3_ColumnLookup,0),FALSE)
+N("310"),
  IF(AND(VALUE(LEFT($A998,3))=311,LEN($I998)=4),VLOOKUP($I998,_311_Table3,MATCH($B998,_311_Table3_ColumnLookup,0),FALSE),
  IF(AND(VALUE(LEFT($A998,3))=311,OR($B998="I2",$B998="J2",$B998="K2",$B998="L2")),VLOOKUP('311'!$G$58,_311_Table3,MATCH(MID($B998,1,1),_311_Table3_ColumnLookup,0),FALSE),
  IF(AND(VALUE(LEFT($A998,3))=311,RIGHT($B998,5)="Total"),VLOOKUP('311'!$G$59,_311_Table3,MATCH(MID($B998,1,1),_311_Table3_ColumnLookup,0),FALSE),
  IF(VALUE(LEFT($A998,3))=311,VLOOKUP(VALUE(MID($B998,2,1)),_311_Table3,MATCH(MID($B998,1,1),_311_Table3_ColumnLookup,0),FALSE)
+N("311"),
  IF(AND(VALUE(LEFT($A998,3))=312,LEFT($G998,10)="Unincepted",$B998="G "),VLOOKUP(" ULO",_312_Table3,MATCH('312'!$N$16,_312_Table3_ColumnLookup,0),FALSE),
  IF(AND(VALUE(LEFT($A998,3))=312,LEFT($G998,10)="Unincepted",$B998="O "),VLOOKUP(" ULO",_312_Table3,MATCH('312'!$V$16,_312_Table3_ColumnLookup,0),FALSE),
  IF(AND(VALUE(LEFT($A998,3))=312,LEFT($G998,10)="Unincepted",$B998="Q "),VLOOKUP(" ULO",_312_Table3,MATCH('312'!$X$16,_312_Table3_ColumnLookup,0),FALSE),
  IF(AND(VALUE(LEFT($A998,3))=312,LEFT($G998,10)="Unincepted"),VLOOKUP(" ULO",_312_Table3,MATCH(LEFT($B998,1),_312_Table3_ColumnLookup,0),FALSE),
  IF(AND(VALUE(LEFT($A998,3))=312,LEFT($G998,5)="Total",$B998="G "),VLOOKUP('312'!$F$80,_312_Table3,MATCH('312'!$N$16,_312_Table3_ColumnLookup,0),FALSE),
  IF(AND(VALUE(LEFT($A998,3))=312,LEFT($G998,5)="Total",$B998="O "),VLOOKUP('312'!$F$80,_312_Table3,MATCH('312'!$V$16,_312_Table3_ColumnLookup,0),FALSE),
  IF(AND(VALUE(LEFT($A998,3))=312,LEFT($G998,5)="Total",$B998="Q "),VLOOKUP('312'!$F$80,_312_Table3,MATCH('312'!$X$16,_312_Table3_ColumnLookup,0),FALSE),
  IF(AND(VALUE(LEFT($A998,3))=312,LEFT($G998,5)="Total"),VLOOKUP('312'!$F$80,_312_Table3,MATCH(LEFT($B998,1),_312_Table3_ColumnLookup,0),FALSE),
  IF(AND(VALUE(LEFT($A998,3))=312,LEN($I998)=4,$B998="G"),VLOOKUP($I998,_312_Table3,MATCH('312'!$N$16,_312_Table3_ColumnLookup,0),FALSE),
  IF(AND(VALUE(LEFT($A998,3))=312,LEN($I998)=4,$B998="O"),VLOOKUP($I998,_312_Table3,MATCH('312'!$V$16,_312_Table3_ColumnLookup,0),FALSE),
  IF(AND(VALUE(LEFT($A998,3))=312,LEN($I998)=4,$B998="Q"),VLOOKUP($I998,_312_Table3,MATCH('312'!$X$16,_312_Table3_ColumnLookup,0),FALSE),
  IF(AND(VALUE(LEFT($A998,3))=312,LEN($I998)=4),VLOOKUP($I998,_312_Table3,MATCH(LEFT($B998,1),_312_Table3_ColumnLookup,0),FALSE)
+N("312"),
  IF(VALUE(LEFT($A998,3))=313,VLOOKUP(VALUE(MID($B998,2,1)),_313_Table3,MATCH(MID($B998,1,1),_313_Table3_ColumnLookup,0),FALSE)
+N("313"),
  IF(AND(VALUE(LEFT($A998,3))=314,LEN($B998)=3),VLOOKUP(VALUE(MID($B998,2,2)),_314_Table3,MATCH(MID($B998,1,1),_314_Table3_ColumnLookup,0),FALSE),
  IF(VALUE(LEFT($A998,3))=314,VLOOKUP(VALUE(MID($B998,2,1)),_314_Table3,MATCH(MID($B998,1,1),_314_Table3_ColumnLookup,0),FALSE)
+N("314"),
""))))))))))))))))))))))))</f>
        <v>#N/A</v>
      </c>
      <c r="H998" s="321" t="str">
        <f>IFERROR(
IF(ISERROR($D998)=FALSE,$D998,IF(ISERROR($E998)=FALSE,$E998,IF(ISERROR($F998)=FALSE,$F998
+N("012 checkboxes"),
IF(
IF(OR(LEFT($A998,9)="Syndicate",LEFT($A998,12)="NewSyndicate"),VLOOKUP($A998,'012'!$J:$ZW,MATCH("Link to button",'012'!$J$1:$ZW$1,0),0)
+N("309 checkbox"),
IF($C998="309 LCR Summary0",VLOOKUP("Notes990",'309'!$P:$ZZ,MATCH("Link to button",'309'!$P$1:$ZZ$1,0),0)
+N("313 checkboxes"),
IF($C998="313 Financial Information0LcmVsScr",IF($C998="309 LCR Summary0",VLOOKUP("LcmVsScr",'309'!$N:$ZZ,MATCH("Link to button",'309'!$N$1:$ZZ$1,0),0),
IF($C998="313 Financial Information0LcrDocAttached",IF($C998="309 LCR Summary0",VLOOKUP("LcrDocAttached",'309'!$N:$ZZ,MATCH("Link to button",'309'!$N$1:$ZZ$1,0),
0)))))))=1,TRUE,FALSE)
))),"")</f>
        <v/>
      </c>
    </row>
    <row r="999" spans="1:8">
      <c r="A999" s="237" t="e">
        <f>VLOOKUP($G999,CSVLookups!$B:$R,MATCH(A$1,CSVLookups!$B$1:$R$1,0),FALSE)</f>
        <v>#N/A</v>
      </c>
      <c r="B999" s="237" t="e">
        <f>VLOOKUP($G999,CSVLookups!$B:$R,MATCH(B$1,CSVLookups!$B$1:$R$1,0),FALSE)</f>
        <v>#N/A</v>
      </c>
      <c r="C999" s="238" t="e">
        <f t="shared" si="16"/>
        <v>#N/A</v>
      </c>
      <c r="D999" s="238" t="e">
        <f>IF(AND(VALUE(LEFT($A999,3))=309,LEN($B999)=3),VLOOKUP(VALUE(MID($B999,2,2)),_309_Table1,MATCH(MID($B999,1,1),_309_Table1_ColumnLookup,0),FALSE),
  IF($C999="309 LCR SummaryA",OneYearSCR,IF($C999="309 LCR SummaryB",UltimateSCR,IF(VALUE(LEFT($A999,3))=309,VLOOKUP(VALUE(MID($B999,2,1)),_309_Table1,MATCH(MID($B999,1,1),_309_Table1_ColumnLookup,0),FALSE)
+N("309"),
  IF(VALUE(LEFT($A999,3))=310,VLOOKUP(VALUE(MID($B999,2,1)),_310_Table1,MATCH(MID($B999,1,1),_310_Table1_ColumnLookup,0),FALSE)
+N("310"),
  IF(AND(VALUE(LEFT($A999,3))=311,LEN($I999)=4),VLOOKUP($I999,_311_Table1,MATCH($B999,_311_Table1_ColumnLookup,0),FALSE),
  IF(AND(VALUE(LEFT($A999,3))=311,OR($B999="I2",$B999="J2",$B999="K2",$B999="L2")),VLOOKUP('311'!$G$58,_311_Table1,MATCH(MID($B999,1,1),_311_Table1_ColumnLookup,0),FALSE),
  IF(AND(VALUE(LEFT($A999,3))=311,RIGHT($B999,5)="Total"),VLOOKUP('311'!$G$59,_311_Table1,MATCH(MID($B999,1,1),_311_Table1_ColumnLookup,0),FALSE),
  IF(VALUE(LEFT($A999,3))=311,VLOOKUP(VALUE(MID($B999,2,1)),_311_Table1,MATCH(MID($B999,1,1),_311_Table1_ColumnLookup,0),FALSE)
+N("311"),
  IF(AND(VALUE(LEFT($A999,3))=312,LEFT($G999,10)="Unincepted",$B999="G "),VLOOKUP(" ULO",_312_Table1,MATCH('312'!$N$16,_312_Table1_ColumnLookup,0),FALSE),
  IF(AND(VALUE(LEFT($A999,3))=312,LEFT($G999,10)="Unincepted",$B999="O "),VLOOKUP(" ULO",_312_Table1,MATCH('312'!$V$16,_312_Table1_ColumnLookup,0),FALSE),
  IF(AND(VALUE(LEFT($A999,3))=312,LEFT($G999,10)="Unincepted",$B999="Q "),VLOOKUP(" ULO",_312_Table1,MATCH('312'!$X$16,_312_Table1_ColumnLookup,0),FALSE),
  IF(AND(VALUE(LEFT($A999,3))=312,LEFT($G999,10)="Unincepted"),VLOOKUP(" ULO",_312_Table1,MATCH(LEFT($B999,1),_312_Table1_ColumnLookup,0),FALSE),
  IF(AND(VALUE(LEFT($A999,3))=312,LEFT($G999,5)="Total",$B999="G "),VLOOKUP('312'!$F$80,_312_Table1,MATCH('312'!$N$16,_312_Table1_ColumnLookup,0),FALSE),
  IF(AND(VALUE(LEFT($A999,3))=312,LEFT($G999,5)="Total",$B999="O "),VLOOKUP('312'!$F$80,_312_Table1,MATCH('312'!$V$16,_312_Table1_ColumnLookup,0),FALSE),
  IF(AND(VALUE(LEFT($A999,3))=312,LEFT($G999,5)="Total",$B999="Q "),VLOOKUP('312'!$F$80,_312_Table1,MATCH('312'!$X$16,_312_Table1_ColumnLookup,0),FALSE),
  IF(AND(VALUE(LEFT($A999,3))=312,LEFT($G999,5)="Total"),VLOOKUP('312'!$F$80,_312_Table1,MATCH(LEFT($B999,1),_312_Table1_ColumnLookup,0),FALSE),
  IF(AND(VALUE(LEFT($A999,3))=312,LEN($I999)=4,$B999="G"),VLOOKUP($I999,_312_Table1,MATCH('312'!$N$16,_312_Table1_ColumnLookup,0),FALSE),
  IF(AND(VALUE(LEFT($A999,3))=312,LEN($I999)=4,$B999="O"),VLOOKUP($I999,_312_Table1,MATCH('312'!$V$16,_312_Table1_ColumnLookup,0),FALSE),
  IF(AND(VALUE(LEFT($A999,3))=312,LEN($I999)=4,$B999="Q"),VLOOKUP($I999,_312_Table1,MATCH('312'!$X$16,_312_Table1_ColumnLookup,0),FALSE),
  IF(AND(VALUE(LEFT($A999,3))=312,LEN($I999)=4),VLOOKUP($I999,_312_Table1,MATCH(LEFT($B999,1),_312_Table1_ColumnLookup,0),FALSE)
+N("312"),
  IF(VALUE(LEFT($A999,3))=313,VLOOKUP(VALUE(MID($B999,2,1)),_313_Table1,MATCH(MID($B999,1,1),_313_Table1_ColumnLookup,0),FALSE)
+N("313"),
  IF(AND(VALUE(LEFT($A999,3))=314,LEN($B999)=3),VLOOKUP(VALUE(MID($B999,2,2)),_314_Table1,MATCH(MID($B999,1,1),_314_Table1_ColumnLookup,0),FALSE),
  IF(VALUE(LEFT($A999,3))=314,VLOOKUP(VALUE(MID($B999,2,1)),_314_Table1,MATCH(MID($B999,1,1),_314_Table1_ColumnLookup,0),FALSE)
+N("314"),
""))))))))))))))))))))))))</f>
        <v>#N/A</v>
      </c>
      <c r="E999" s="238" t="e">
        <f>IF(AND(VALUE(LEFT($A999,3))=309,LEN($B999)=3),VLOOKUP(VALUE(MID($B999,2,2)),_309_Table2,MATCH(MID($B999,1,1),_309_Table2_ColumnLookup,0),FALSE),
  IF($C999="309 LCR SummaryA",OneYearSCR,IF($C999="309 LCR SummaryB",UltimateSCR,IF(VALUE(LEFT($A999,3))=309,VLOOKUP(VALUE(MID($B999,2,1)),_309_Table2,MATCH(MID($B999,1,1),_309_Table2_ColumnLookup,0),FALSE)
+N("309"),
  IF(VALUE(LEFT($A999,3))=310,VLOOKUP(VALUE(MID($B999,2,1)),_310_Table2,MATCH(MID($B999,1,1),_310_Table2_ColumnLookup,0),FALSE)
+N("310"),
  IF(AND(VALUE(LEFT($A999,3))=311,LEN($I999)=4),VLOOKUP($I999,_311_Table2,MATCH($B999,_311_Table2_ColumnLookup,0),FALSE),
  IF(AND(VALUE(LEFT($A999,3))=311,OR($B999="I2",$B999="J2",$B999="K2",$B999="L2")),VLOOKUP('311'!$G$58,_311_Table2,MATCH(MID($B999,1,1),_311_Table2_ColumnLookup,0),FALSE),
  IF(AND(VALUE(LEFT($A999,3))=311,RIGHT($B999,5)="Total"),VLOOKUP('311'!$G$59,_311_Table2,MATCH(MID($B999,1,1),_311_Table2_ColumnLookup,0),FALSE),
  IF(VALUE(LEFT($A999,3))=311,VLOOKUP(VALUE(MID($B999,2,1)),_311_Table2,MATCH(MID($B999,1,1),_311_Table2_ColumnLookup,0),FALSE)
+N("311"),
  IF(AND(VALUE(LEFT($A999,3))=312,LEFT($G999,10)="Unincepted",$B999="G "),VLOOKUP(" ULO",_312_Table2,MATCH('312'!$N$16,_312_Table2_ColumnLookup,0),FALSE),
  IF(AND(VALUE(LEFT($A999,3))=312,LEFT($G999,10)="Unincepted",$B999="O "),VLOOKUP(" ULO",_312_Table2,MATCH('312'!$V$16,_312_Table2_ColumnLookup,0),FALSE),
  IF(AND(VALUE(LEFT($A999,3))=312,LEFT($G999,10)="Unincepted",$B999="Q "),VLOOKUP(" ULO",_312_Table2,MATCH('312'!$X$16,_312_Table2_ColumnLookup,0),FALSE),
  IF(AND(VALUE(LEFT($A999,3))=312,LEFT($G999,10)="Unincepted"),VLOOKUP(" ULO",_312_Table2,MATCH(LEFT($B999,1),_312_Table2_ColumnLookup,0),FALSE),
  IF(AND(VALUE(LEFT($A999,3))=312,LEFT($G999,5)="Total",$B999="G "),VLOOKUP('312'!$F$80,_312_Table2,MATCH('312'!$N$16,_312_Table2_ColumnLookup,0),FALSE),
  IF(AND(VALUE(LEFT($A999,3))=312,LEFT($G999,5)="Total",$B999="O "),VLOOKUP('312'!$F$80,_312_Table2,MATCH('312'!$V$16,_312_Table2_ColumnLookup,0),FALSE),
  IF(AND(VALUE(LEFT($A999,3))=312,LEFT($G999,5)="Total",$B999="Q "),VLOOKUP('312'!$F$80,_312_Table2,MATCH('312'!$X$16,_312_Table2_ColumnLookup,0),FALSE),
  IF(AND(VALUE(LEFT($A999,3))=312,LEFT($G999,5)="Total"),VLOOKUP('312'!$F$80,_312_Table2,MATCH(LEFT($B999,1),_312_Table2_ColumnLookup,0),FALSE),
  IF(AND(VALUE(LEFT($A999,3))=312,LEN($I999)=4,$B999="G"),VLOOKUP($I999,_312_Table2,MATCH('312'!$N$16,_312_Table2_ColumnLookup,0),FALSE),
  IF(AND(VALUE(LEFT($A999,3))=312,LEN($I999)=4,$B999="O"),VLOOKUP($I999,_312_Table2,MATCH('312'!$V$16,_312_Table2_ColumnLookup,0),FALSE),
  IF(AND(VALUE(LEFT($A999,3))=312,LEN($I999)=4,$B999="Q"),VLOOKUP($I999,_312_Table2,MATCH('312'!$X$16,_312_Table2_ColumnLookup,0),FALSE),
  IF(AND(VALUE(LEFT($A999,3))=312,LEN($I999)=4),VLOOKUP($I999,_312_Table2,MATCH(LEFT($B999,1),_312_Table2_ColumnLookup,0),FALSE)
+N("312"),
  IF(VALUE(LEFT($A999,3))=313,VLOOKUP(VALUE(MID($B999,2,1)),_313_Table2,MATCH(MID($B999,1,1),_313_Table2_ColumnLookup,0),FALSE)
+N("313"),
  IF(AND(VALUE(LEFT($A999,3))=314,LEN($B999)=3),VLOOKUP(VALUE(MID($B999,2,2)),_314_Table2,MATCH(MID($B999,1,1),_314_Table2_ColumnLookup,0),FALSE),
  IF(VALUE(LEFT($A999,3))=314,VLOOKUP(VALUE(MID($B999,2,1)),_314_Table2,MATCH(MID($B999,1,1),_314_Table2_ColumnLookup,0),FALSE)
+N("314"),
""))))))))))))))))))))))))</f>
        <v>#N/A</v>
      </c>
      <c r="F999" s="238" t="e">
        <f>IF(AND(VALUE(LEFT($A999,3))=309,LEN($B999)=3),VLOOKUP(VALUE(MID($B999,2,2)),_309_Table3,MATCH(MID($B999,1,1),_309_Table3_ColumnLookup,0),FALSE),
  IF($C999="309 LCR SummaryA",OneYearSCR,IF($C999="309 LCR SummaryB",UltimateSCR,IF(VALUE(LEFT($A999,3))=309,VLOOKUP(VALUE(MID($B999,2,1)),_309_Table3,MATCH(MID($B999,1,1),_309_Table3_ColumnLookup,0),FALSE)
+N("309"),
  IF(VALUE(LEFT($A999,3))=310,VLOOKUP(VALUE(MID($B999,2,1)),_310_Table3,MATCH(MID($B999,1,1),_310_Table3_ColumnLookup,0),FALSE)
+N("310"),
  IF(AND(VALUE(LEFT($A999,3))=311,LEN($I999)=4),VLOOKUP($I999,_311_Table3,MATCH($B999,_311_Table3_ColumnLookup,0),FALSE),
  IF(AND(VALUE(LEFT($A999,3))=311,OR($B999="I2",$B999="J2",$B999="K2",$B999="L2")),VLOOKUP('311'!$G$58,_311_Table3,MATCH(MID($B999,1,1),_311_Table3_ColumnLookup,0),FALSE),
  IF(AND(VALUE(LEFT($A999,3))=311,RIGHT($B999,5)="Total"),VLOOKUP('311'!$G$59,_311_Table3,MATCH(MID($B999,1,1),_311_Table3_ColumnLookup,0),FALSE),
  IF(VALUE(LEFT($A999,3))=311,VLOOKUP(VALUE(MID($B999,2,1)),_311_Table3,MATCH(MID($B999,1,1),_311_Table3_ColumnLookup,0),FALSE)
+N("311"),
  IF(AND(VALUE(LEFT($A999,3))=312,LEFT($G999,10)="Unincepted",$B999="G "),VLOOKUP(" ULO",_312_Table3,MATCH('312'!$N$16,_312_Table3_ColumnLookup,0),FALSE),
  IF(AND(VALUE(LEFT($A999,3))=312,LEFT($G999,10)="Unincepted",$B999="O "),VLOOKUP(" ULO",_312_Table3,MATCH('312'!$V$16,_312_Table3_ColumnLookup,0),FALSE),
  IF(AND(VALUE(LEFT($A999,3))=312,LEFT($G999,10)="Unincepted",$B999="Q "),VLOOKUP(" ULO",_312_Table3,MATCH('312'!$X$16,_312_Table3_ColumnLookup,0),FALSE),
  IF(AND(VALUE(LEFT($A999,3))=312,LEFT($G999,10)="Unincepted"),VLOOKUP(" ULO",_312_Table3,MATCH(LEFT($B999,1),_312_Table3_ColumnLookup,0),FALSE),
  IF(AND(VALUE(LEFT($A999,3))=312,LEFT($G999,5)="Total",$B999="G "),VLOOKUP('312'!$F$80,_312_Table3,MATCH('312'!$N$16,_312_Table3_ColumnLookup,0),FALSE),
  IF(AND(VALUE(LEFT($A999,3))=312,LEFT($G999,5)="Total",$B999="O "),VLOOKUP('312'!$F$80,_312_Table3,MATCH('312'!$V$16,_312_Table3_ColumnLookup,0),FALSE),
  IF(AND(VALUE(LEFT($A999,3))=312,LEFT($G999,5)="Total",$B999="Q "),VLOOKUP('312'!$F$80,_312_Table3,MATCH('312'!$X$16,_312_Table3_ColumnLookup,0),FALSE),
  IF(AND(VALUE(LEFT($A999,3))=312,LEFT($G999,5)="Total"),VLOOKUP('312'!$F$80,_312_Table3,MATCH(LEFT($B999,1),_312_Table3_ColumnLookup,0),FALSE),
  IF(AND(VALUE(LEFT($A999,3))=312,LEN($I999)=4,$B999="G"),VLOOKUP($I999,_312_Table3,MATCH('312'!$N$16,_312_Table3_ColumnLookup,0),FALSE),
  IF(AND(VALUE(LEFT($A999,3))=312,LEN($I999)=4,$B999="O"),VLOOKUP($I999,_312_Table3,MATCH('312'!$V$16,_312_Table3_ColumnLookup,0),FALSE),
  IF(AND(VALUE(LEFT($A999,3))=312,LEN($I999)=4,$B999="Q"),VLOOKUP($I999,_312_Table3,MATCH('312'!$X$16,_312_Table3_ColumnLookup,0),FALSE),
  IF(AND(VALUE(LEFT($A999,3))=312,LEN($I999)=4),VLOOKUP($I999,_312_Table3,MATCH(LEFT($B999,1),_312_Table3_ColumnLookup,0),FALSE)
+N("312"),
  IF(VALUE(LEFT($A999,3))=313,VLOOKUP(VALUE(MID($B999,2,1)),_313_Table3,MATCH(MID($B999,1,1),_313_Table3_ColumnLookup,0),FALSE)
+N("313"),
  IF(AND(VALUE(LEFT($A999,3))=314,LEN($B999)=3),VLOOKUP(VALUE(MID($B999,2,2)),_314_Table3,MATCH(MID($B999,1,1),_314_Table3_ColumnLookup,0),FALSE),
  IF(VALUE(LEFT($A999,3))=314,VLOOKUP(VALUE(MID($B999,2,1)),_314_Table3,MATCH(MID($B999,1,1),_314_Table3_ColumnLookup,0),FALSE)
+N("314"),
""))))))))))))))))))))))))</f>
        <v>#N/A</v>
      </c>
      <c r="H999" s="321" t="str">
        <f>IFERROR(
IF(ISERROR($D999)=FALSE,$D999,IF(ISERROR($E999)=FALSE,$E999,IF(ISERROR($F999)=FALSE,$F999
+N("012 checkboxes"),
IF(
IF(OR(LEFT($A999,9)="Syndicate",LEFT($A999,12)="NewSyndicate"),VLOOKUP($A999,'012'!$J:$ZW,MATCH("Link to button",'012'!$J$1:$ZW$1,0),0)
+N("309 checkbox"),
IF($C999="309 LCR Summary0",VLOOKUP("Notes990",'309'!$P:$ZZ,MATCH("Link to button",'309'!$P$1:$ZZ$1,0),0)
+N("313 checkboxes"),
IF($C999="313 Financial Information0LcmVsScr",IF($C999="309 LCR Summary0",VLOOKUP("LcmVsScr",'309'!$N:$ZZ,MATCH("Link to button",'309'!$N$1:$ZZ$1,0),0),
IF($C999="313 Financial Information0LcrDocAttached",IF($C999="309 LCR Summary0",VLOOKUP("LcrDocAttached",'309'!$N:$ZZ,MATCH("Link to button",'309'!$N$1:$ZZ$1,0),
0)))))))=1,TRUE,FALSE)
))),"")</f>
        <v/>
      </c>
    </row>
    <row r="1000" spans="1:8">
      <c r="A1000" s="237" t="e">
        <f>VLOOKUP($G1000,CSVLookups!$B:$R,MATCH(A$1,CSVLookups!$B$1:$R$1,0),FALSE)</f>
        <v>#N/A</v>
      </c>
      <c r="B1000" s="237" t="e">
        <f>VLOOKUP($G1000,CSVLookups!$B:$R,MATCH(B$1,CSVLookups!$B$1:$R$1,0),FALSE)</f>
        <v>#N/A</v>
      </c>
      <c r="C1000" s="238" t="e">
        <f t="shared" si="16"/>
        <v>#N/A</v>
      </c>
      <c r="D1000" s="238" t="e">
        <f>IF(AND(VALUE(LEFT($A1000,3))=309,LEN($B1000)=3),VLOOKUP(VALUE(MID($B1000,2,2)),_309_Table1,MATCH(MID($B1000,1,1),_309_Table1_ColumnLookup,0),FALSE),
  IF($C1000="309 LCR SummaryA",OneYearSCR,IF($C1000="309 LCR SummaryB",UltimateSCR,IF(VALUE(LEFT($A1000,3))=309,VLOOKUP(VALUE(MID($B1000,2,1)),_309_Table1,MATCH(MID($B1000,1,1),_309_Table1_ColumnLookup,0),FALSE)
+N("309"),
  IF(VALUE(LEFT($A1000,3))=310,VLOOKUP(VALUE(MID($B1000,2,1)),_310_Table1,MATCH(MID($B1000,1,1),_310_Table1_ColumnLookup,0),FALSE)
+N("310"),
  IF(AND(VALUE(LEFT($A1000,3))=311,LEN($I1000)=4),VLOOKUP($I1000,_311_Table1,MATCH($B1000,_311_Table1_ColumnLookup,0),FALSE),
  IF(AND(VALUE(LEFT($A1000,3))=311,OR($B1000="I2",$B1000="J2",$B1000="K2",$B1000="L2")),VLOOKUP('311'!$G$58,_311_Table1,MATCH(MID($B1000,1,1),_311_Table1_ColumnLookup,0),FALSE),
  IF(AND(VALUE(LEFT($A1000,3))=311,RIGHT($B1000,5)="Total"),VLOOKUP('311'!$G$59,_311_Table1,MATCH(MID($B1000,1,1),_311_Table1_ColumnLookup,0),FALSE),
  IF(VALUE(LEFT($A1000,3))=311,VLOOKUP(VALUE(MID($B1000,2,1)),_311_Table1,MATCH(MID($B1000,1,1),_311_Table1_ColumnLookup,0),FALSE)
+N("311"),
  IF(AND(VALUE(LEFT($A1000,3))=312,LEFT($G1000,10)="Unincepted",$B1000="G "),VLOOKUP(" ULO",_312_Table1,MATCH('312'!$N$16,_312_Table1_ColumnLookup,0),FALSE),
  IF(AND(VALUE(LEFT($A1000,3))=312,LEFT($G1000,10)="Unincepted",$B1000="O "),VLOOKUP(" ULO",_312_Table1,MATCH('312'!$V$16,_312_Table1_ColumnLookup,0),FALSE),
  IF(AND(VALUE(LEFT($A1000,3))=312,LEFT($G1000,10)="Unincepted",$B1000="Q "),VLOOKUP(" ULO",_312_Table1,MATCH('312'!$X$16,_312_Table1_ColumnLookup,0),FALSE),
  IF(AND(VALUE(LEFT($A1000,3))=312,LEFT($G1000,10)="Unincepted"),VLOOKUP(" ULO",_312_Table1,MATCH(LEFT($B1000,1),_312_Table1_ColumnLookup,0),FALSE),
  IF(AND(VALUE(LEFT($A1000,3))=312,LEFT($G1000,5)="Total",$B1000="G "),VLOOKUP('312'!$F$80,_312_Table1,MATCH('312'!$N$16,_312_Table1_ColumnLookup,0),FALSE),
  IF(AND(VALUE(LEFT($A1000,3))=312,LEFT($G1000,5)="Total",$B1000="O "),VLOOKUP('312'!$F$80,_312_Table1,MATCH('312'!$V$16,_312_Table1_ColumnLookup,0),FALSE),
  IF(AND(VALUE(LEFT($A1000,3))=312,LEFT($G1000,5)="Total",$B1000="Q "),VLOOKUP('312'!$F$80,_312_Table1,MATCH('312'!$X$16,_312_Table1_ColumnLookup,0),FALSE),
  IF(AND(VALUE(LEFT($A1000,3))=312,LEFT($G1000,5)="Total"),VLOOKUP('312'!$F$80,_312_Table1,MATCH(LEFT($B1000,1),_312_Table1_ColumnLookup,0),FALSE),
  IF(AND(VALUE(LEFT($A1000,3))=312,LEN($I1000)=4,$B1000="G"),VLOOKUP($I1000,_312_Table1,MATCH('312'!$N$16,_312_Table1_ColumnLookup,0),FALSE),
  IF(AND(VALUE(LEFT($A1000,3))=312,LEN($I1000)=4,$B1000="O"),VLOOKUP($I1000,_312_Table1,MATCH('312'!$V$16,_312_Table1_ColumnLookup,0),FALSE),
  IF(AND(VALUE(LEFT($A1000,3))=312,LEN($I1000)=4,$B1000="Q"),VLOOKUP($I1000,_312_Table1,MATCH('312'!$X$16,_312_Table1_ColumnLookup,0),FALSE),
  IF(AND(VALUE(LEFT($A1000,3))=312,LEN($I1000)=4),VLOOKUP($I1000,_312_Table1,MATCH(LEFT($B1000,1),_312_Table1_ColumnLookup,0),FALSE)
+N("312"),
  IF(VALUE(LEFT($A1000,3))=313,VLOOKUP(VALUE(MID($B1000,2,1)),_313_Table1,MATCH(MID($B1000,1,1),_313_Table1_ColumnLookup,0),FALSE)
+N("313"),
  IF(AND(VALUE(LEFT($A1000,3))=314,LEN($B1000)=3),VLOOKUP(VALUE(MID($B1000,2,2)),_314_Table1,MATCH(MID($B1000,1,1),_314_Table1_ColumnLookup,0),FALSE),
  IF(VALUE(LEFT($A1000,3))=314,VLOOKUP(VALUE(MID($B1000,2,1)),_314_Table1,MATCH(MID($B1000,1,1),_314_Table1_ColumnLookup,0),FALSE)
+N("314"),
""))))))))))))))))))))))))</f>
        <v>#N/A</v>
      </c>
      <c r="E1000" s="238" t="e">
        <f>IF(AND(VALUE(LEFT($A1000,3))=309,LEN($B1000)=3),VLOOKUP(VALUE(MID($B1000,2,2)),_309_Table2,MATCH(MID($B1000,1,1),_309_Table2_ColumnLookup,0),FALSE),
  IF($C1000="309 LCR SummaryA",OneYearSCR,IF($C1000="309 LCR SummaryB",UltimateSCR,IF(VALUE(LEFT($A1000,3))=309,VLOOKUP(VALUE(MID($B1000,2,1)),_309_Table2,MATCH(MID($B1000,1,1),_309_Table2_ColumnLookup,0),FALSE)
+N("309"),
  IF(VALUE(LEFT($A1000,3))=310,VLOOKUP(VALUE(MID($B1000,2,1)),_310_Table2,MATCH(MID($B1000,1,1),_310_Table2_ColumnLookup,0),FALSE)
+N("310"),
  IF(AND(VALUE(LEFT($A1000,3))=311,LEN($I1000)=4),VLOOKUP($I1000,_311_Table2,MATCH($B1000,_311_Table2_ColumnLookup,0),FALSE),
  IF(AND(VALUE(LEFT($A1000,3))=311,OR($B1000="I2",$B1000="J2",$B1000="K2",$B1000="L2")),VLOOKUP('311'!$G$58,_311_Table2,MATCH(MID($B1000,1,1),_311_Table2_ColumnLookup,0),FALSE),
  IF(AND(VALUE(LEFT($A1000,3))=311,RIGHT($B1000,5)="Total"),VLOOKUP('311'!$G$59,_311_Table2,MATCH(MID($B1000,1,1),_311_Table2_ColumnLookup,0),FALSE),
  IF(VALUE(LEFT($A1000,3))=311,VLOOKUP(VALUE(MID($B1000,2,1)),_311_Table2,MATCH(MID($B1000,1,1),_311_Table2_ColumnLookup,0),FALSE)
+N("311"),
  IF(AND(VALUE(LEFT($A1000,3))=312,LEFT($G1000,10)="Unincepted",$B1000="G "),VLOOKUP(" ULO",_312_Table2,MATCH('312'!$N$16,_312_Table2_ColumnLookup,0),FALSE),
  IF(AND(VALUE(LEFT($A1000,3))=312,LEFT($G1000,10)="Unincepted",$B1000="O "),VLOOKUP(" ULO",_312_Table2,MATCH('312'!$V$16,_312_Table2_ColumnLookup,0),FALSE),
  IF(AND(VALUE(LEFT($A1000,3))=312,LEFT($G1000,10)="Unincepted",$B1000="Q "),VLOOKUP(" ULO",_312_Table2,MATCH('312'!$X$16,_312_Table2_ColumnLookup,0),FALSE),
  IF(AND(VALUE(LEFT($A1000,3))=312,LEFT($G1000,10)="Unincepted"),VLOOKUP(" ULO",_312_Table2,MATCH(LEFT($B1000,1),_312_Table2_ColumnLookup,0),FALSE),
  IF(AND(VALUE(LEFT($A1000,3))=312,LEFT($G1000,5)="Total",$B1000="G "),VLOOKUP('312'!$F$80,_312_Table2,MATCH('312'!$N$16,_312_Table2_ColumnLookup,0),FALSE),
  IF(AND(VALUE(LEFT($A1000,3))=312,LEFT($G1000,5)="Total",$B1000="O "),VLOOKUP('312'!$F$80,_312_Table2,MATCH('312'!$V$16,_312_Table2_ColumnLookup,0),FALSE),
  IF(AND(VALUE(LEFT($A1000,3))=312,LEFT($G1000,5)="Total",$B1000="Q "),VLOOKUP('312'!$F$80,_312_Table2,MATCH('312'!$X$16,_312_Table2_ColumnLookup,0),FALSE),
  IF(AND(VALUE(LEFT($A1000,3))=312,LEFT($G1000,5)="Total"),VLOOKUP('312'!$F$80,_312_Table2,MATCH(LEFT($B1000,1),_312_Table2_ColumnLookup,0),FALSE),
  IF(AND(VALUE(LEFT($A1000,3))=312,LEN($I1000)=4,$B1000="G"),VLOOKUP($I1000,_312_Table2,MATCH('312'!$N$16,_312_Table2_ColumnLookup,0),FALSE),
  IF(AND(VALUE(LEFT($A1000,3))=312,LEN($I1000)=4,$B1000="O"),VLOOKUP($I1000,_312_Table2,MATCH('312'!$V$16,_312_Table2_ColumnLookup,0),FALSE),
  IF(AND(VALUE(LEFT($A1000,3))=312,LEN($I1000)=4,$B1000="Q"),VLOOKUP($I1000,_312_Table2,MATCH('312'!$X$16,_312_Table2_ColumnLookup,0),FALSE),
  IF(AND(VALUE(LEFT($A1000,3))=312,LEN($I1000)=4),VLOOKUP($I1000,_312_Table2,MATCH(LEFT($B1000,1),_312_Table2_ColumnLookup,0),FALSE)
+N("312"),
  IF(VALUE(LEFT($A1000,3))=313,VLOOKUP(VALUE(MID($B1000,2,1)),_313_Table2,MATCH(MID($B1000,1,1),_313_Table2_ColumnLookup,0),FALSE)
+N("313"),
  IF(AND(VALUE(LEFT($A1000,3))=314,LEN($B1000)=3),VLOOKUP(VALUE(MID($B1000,2,2)),_314_Table2,MATCH(MID($B1000,1,1),_314_Table2_ColumnLookup,0),FALSE),
  IF(VALUE(LEFT($A1000,3))=314,VLOOKUP(VALUE(MID($B1000,2,1)),_314_Table2,MATCH(MID($B1000,1,1),_314_Table2_ColumnLookup,0),FALSE)
+N("314"),
""))))))))))))))))))))))))</f>
        <v>#N/A</v>
      </c>
      <c r="F1000" s="238" t="e">
        <f>IF(AND(VALUE(LEFT($A1000,3))=309,LEN($B1000)=3),VLOOKUP(VALUE(MID($B1000,2,2)),_309_Table3,MATCH(MID($B1000,1,1),_309_Table3_ColumnLookup,0),FALSE),
  IF($C1000="309 LCR SummaryA",OneYearSCR,IF($C1000="309 LCR SummaryB",UltimateSCR,IF(VALUE(LEFT($A1000,3))=309,VLOOKUP(VALUE(MID($B1000,2,1)),_309_Table3,MATCH(MID($B1000,1,1),_309_Table3_ColumnLookup,0),FALSE)
+N("309"),
  IF(VALUE(LEFT($A1000,3))=310,VLOOKUP(VALUE(MID($B1000,2,1)),_310_Table3,MATCH(MID($B1000,1,1),_310_Table3_ColumnLookup,0),FALSE)
+N("310"),
  IF(AND(VALUE(LEFT($A1000,3))=311,LEN($I1000)=4),VLOOKUP($I1000,_311_Table3,MATCH($B1000,_311_Table3_ColumnLookup,0),FALSE),
  IF(AND(VALUE(LEFT($A1000,3))=311,OR($B1000="I2",$B1000="J2",$B1000="K2",$B1000="L2")),VLOOKUP('311'!$G$58,_311_Table3,MATCH(MID($B1000,1,1),_311_Table3_ColumnLookup,0),FALSE),
  IF(AND(VALUE(LEFT($A1000,3))=311,RIGHT($B1000,5)="Total"),VLOOKUP('311'!$G$59,_311_Table3,MATCH(MID($B1000,1,1),_311_Table3_ColumnLookup,0),FALSE),
  IF(VALUE(LEFT($A1000,3))=311,VLOOKUP(VALUE(MID($B1000,2,1)),_311_Table3,MATCH(MID($B1000,1,1),_311_Table3_ColumnLookup,0),FALSE)
+N("311"),
  IF(AND(VALUE(LEFT($A1000,3))=312,LEFT($G1000,10)="Unincepted",$B1000="G "),VLOOKUP(" ULO",_312_Table3,MATCH('312'!$N$16,_312_Table3_ColumnLookup,0),FALSE),
  IF(AND(VALUE(LEFT($A1000,3))=312,LEFT($G1000,10)="Unincepted",$B1000="O "),VLOOKUP(" ULO",_312_Table3,MATCH('312'!$V$16,_312_Table3_ColumnLookup,0),FALSE),
  IF(AND(VALUE(LEFT($A1000,3))=312,LEFT($G1000,10)="Unincepted",$B1000="Q "),VLOOKUP(" ULO",_312_Table3,MATCH('312'!$X$16,_312_Table3_ColumnLookup,0),FALSE),
  IF(AND(VALUE(LEFT($A1000,3))=312,LEFT($G1000,10)="Unincepted"),VLOOKUP(" ULO",_312_Table3,MATCH(LEFT($B1000,1),_312_Table3_ColumnLookup,0),FALSE),
  IF(AND(VALUE(LEFT($A1000,3))=312,LEFT($G1000,5)="Total",$B1000="G "),VLOOKUP('312'!$F$80,_312_Table3,MATCH('312'!$N$16,_312_Table3_ColumnLookup,0),FALSE),
  IF(AND(VALUE(LEFT($A1000,3))=312,LEFT($G1000,5)="Total",$B1000="O "),VLOOKUP('312'!$F$80,_312_Table3,MATCH('312'!$V$16,_312_Table3_ColumnLookup,0),FALSE),
  IF(AND(VALUE(LEFT($A1000,3))=312,LEFT($G1000,5)="Total",$B1000="Q "),VLOOKUP('312'!$F$80,_312_Table3,MATCH('312'!$X$16,_312_Table3_ColumnLookup,0),FALSE),
  IF(AND(VALUE(LEFT($A1000,3))=312,LEFT($G1000,5)="Total"),VLOOKUP('312'!$F$80,_312_Table3,MATCH(LEFT($B1000,1),_312_Table3_ColumnLookup,0),FALSE),
  IF(AND(VALUE(LEFT($A1000,3))=312,LEN($I1000)=4,$B1000="G"),VLOOKUP($I1000,_312_Table3,MATCH('312'!$N$16,_312_Table3_ColumnLookup,0),FALSE),
  IF(AND(VALUE(LEFT($A1000,3))=312,LEN($I1000)=4,$B1000="O"),VLOOKUP($I1000,_312_Table3,MATCH('312'!$V$16,_312_Table3_ColumnLookup,0),FALSE),
  IF(AND(VALUE(LEFT($A1000,3))=312,LEN($I1000)=4,$B1000="Q"),VLOOKUP($I1000,_312_Table3,MATCH('312'!$X$16,_312_Table3_ColumnLookup,0),FALSE),
  IF(AND(VALUE(LEFT($A1000,3))=312,LEN($I1000)=4),VLOOKUP($I1000,_312_Table3,MATCH(LEFT($B1000,1),_312_Table3_ColumnLookup,0),FALSE)
+N("312"),
  IF(VALUE(LEFT($A1000,3))=313,VLOOKUP(VALUE(MID($B1000,2,1)),_313_Table3,MATCH(MID($B1000,1,1),_313_Table3_ColumnLookup,0),FALSE)
+N("313"),
  IF(AND(VALUE(LEFT($A1000,3))=314,LEN($B1000)=3),VLOOKUP(VALUE(MID($B1000,2,2)),_314_Table3,MATCH(MID($B1000,1,1),_314_Table3_ColumnLookup,0),FALSE),
  IF(VALUE(LEFT($A1000,3))=314,VLOOKUP(VALUE(MID($B1000,2,1)),_314_Table3,MATCH(MID($B1000,1,1),_314_Table3_ColumnLookup,0),FALSE)
+N("314"),
""))))))))))))))))))))))))</f>
        <v>#N/A</v>
      </c>
      <c r="H1000" s="321" t="str">
        <f>IFERROR(
IF(ISERROR($D1000)=FALSE,$D1000,IF(ISERROR($E1000)=FALSE,$E1000,IF(ISERROR($F1000)=FALSE,$F1000
+N("012 checkboxes"),
IF(
IF(OR(LEFT($A1000,9)="Syndicate",LEFT($A1000,12)="NewSyndicate"),VLOOKUP($A1000,'012'!$J:$ZW,MATCH("Link to button",'012'!$J$1:$ZW$1,0),0)
+N("309 checkbox"),
IF($C1000="309 LCR Summary0",VLOOKUP("Notes990",'309'!$P:$ZZ,MATCH("Link to button",'309'!$P$1:$ZZ$1,0),0)
+N("313 checkboxes"),
IF($C1000="313 Financial Information0LcmVsScr",IF($C1000="309 LCR Summary0",VLOOKUP("LcmVsScr",'309'!$N:$ZZ,MATCH("Link to button",'309'!$N$1:$ZZ$1,0),0),
IF($C1000="313 Financial Information0LcrDocAttached",IF($C1000="309 LCR Summary0",VLOOKUP("LcrDocAttached",'309'!$N:$ZZ,MATCH("Link to button",'309'!$N$1:$ZZ$1,0),
0)))))))=1,TRUE,FALSE)
))),"")</f>
        <v/>
      </c>
    </row>
    <row r="1001" spans="1:8">
      <c r="A1001" s="237" t="e">
        <f>VLOOKUP($G1001,CSVLookups!$B:$R,MATCH(A$1,CSVLookups!$B$1:$R$1,0),FALSE)</f>
        <v>#N/A</v>
      </c>
      <c r="B1001" s="237" t="e">
        <f>VLOOKUP($G1001,CSVLookups!$B:$R,MATCH(B$1,CSVLookups!$B$1:$R$1,0),FALSE)</f>
        <v>#N/A</v>
      </c>
      <c r="C1001" s="238" t="e">
        <f t="shared" si="16"/>
        <v>#N/A</v>
      </c>
      <c r="D1001" s="238" t="e">
        <f>IF(AND(VALUE(LEFT($A1001,3))=309,LEN($B1001)=3),VLOOKUP(VALUE(MID($B1001,2,2)),_309_Table1,MATCH(MID($B1001,1,1),_309_Table1_ColumnLookup,0),FALSE),
  IF($C1001="309 LCR SummaryA",OneYearSCR,IF($C1001="309 LCR SummaryB",UltimateSCR,IF(VALUE(LEFT($A1001,3))=309,VLOOKUP(VALUE(MID($B1001,2,1)),_309_Table1,MATCH(MID($B1001,1,1),_309_Table1_ColumnLookup,0),FALSE)
+N("309"),
  IF(VALUE(LEFT($A1001,3))=310,VLOOKUP(VALUE(MID($B1001,2,1)),_310_Table1,MATCH(MID($B1001,1,1),_310_Table1_ColumnLookup,0),FALSE)
+N("310"),
  IF(AND(VALUE(LEFT($A1001,3))=311,LEN($I1001)=4),VLOOKUP($I1001,_311_Table1,MATCH($B1001,_311_Table1_ColumnLookup,0),FALSE),
  IF(AND(VALUE(LEFT($A1001,3))=311,OR($B1001="I2",$B1001="J2",$B1001="K2",$B1001="L2")),VLOOKUP('311'!$G$58,_311_Table1,MATCH(MID($B1001,1,1),_311_Table1_ColumnLookup,0),FALSE),
  IF(AND(VALUE(LEFT($A1001,3))=311,RIGHT($B1001,5)="Total"),VLOOKUP('311'!$G$59,_311_Table1,MATCH(MID($B1001,1,1),_311_Table1_ColumnLookup,0),FALSE),
  IF(VALUE(LEFT($A1001,3))=311,VLOOKUP(VALUE(MID($B1001,2,1)),_311_Table1,MATCH(MID($B1001,1,1),_311_Table1_ColumnLookup,0),FALSE)
+N("311"),
  IF(AND(VALUE(LEFT($A1001,3))=312,LEFT($G1001,10)="Unincepted",$B1001="G "),VLOOKUP(" ULO",_312_Table1,MATCH('312'!$N$16,_312_Table1_ColumnLookup,0),FALSE),
  IF(AND(VALUE(LEFT($A1001,3))=312,LEFT($G1001,10)="Unincepted",$B1001="O "),VLOOKUP(" ULO",_312_Table1,MATCH('312'!$V$16,_312_Table1_ColumnLookup,0),FALSE),
  IF(AND(VALUE(LEFT($A1001,3))=312,LEFT($G1001,10)="Unincepted",$B1001="Q "),VLOOKUP(" ULO",_312_Table1,MATCH('312'!$X$16,_312_Table1_ColumnLookup,0),FALSE),
  IF(AND(VALUE(LEFT($A1001,3))=312,LEFT($G1001,10)="Unincepted"),VLOOKUP(" ULO",_312_Table1,MATCH(LEFT($B1001,1),_312_Table1_ColumnLookup,0),FALSE),
  IF(AND(VALUE(LEFT($A1001,3))=312,LEFT($G1001,5)="Total",$B1001="G "),VLOOKUP('312'!$F$80,_312_Table1,MATCH('312'!$N$16,_312_Table1_ColumnLookup,0),FALSE),
  IF(AND(VALUE(LEFT($A1001,3))=312,LEFT($G1001,5)="Total",$B1001="O "),VLOOKUP('312'!$F$80,_312_Table1,MATCH('312'!$V$16,_312_Table1_ColumnLookup,0),FALSE),
  IF(AND(VALUE(LEFT($A1001,3))=312,LEFT($G1001,5)="Total",$B1001="Q "),VLOOKUP('312'!$F$80,_312_Table1,MATCH('312'!$X$16,_312_Table1_ColumnLookup,0),FALSE),
  IF(AND(VALUE(LEFT($A1001,3))=312,LEFT($G1001,5)="Total"),VLOOKUP('312'!$F$80,_312_Table1,MATCH(LEFT($B1001,1),_312_Table1_ColumnLookup,0),FALSE),
  IF(AND(VALUE(LEFT($A1001,3))=312,LEN($I1001)=4,$B1001="G"),VLOOKUP($I1001,_312_Table1,MATCH('312'!$N$16,_312_Table1_ColumnLookup,0),FALSE),
  IF(AND(VALUE(LEFT($A1001,3))=312,LEN($I1001)=4,$B1001="O"),VLOOKUP($I1001,_312_Table1,MATCH('312'!$V$16,_312_Table1_ColumnLookup,0),FALSE),
  IF(AND(VALUE(LEFT($A1001,3))=312,LEN($I1001)=4,$B1001="Q"),VLOOKUP($I1001,_312_Table1,MATCH('312'!$X$16,_312_Table1_ColumnLookup,0),FALSE),
  IF(AND(VALUE(LEFT($A1001,3))=312,LEN($I1001)=4),VLOOKUP($I1001,_312_Table1,MATCH(LEFT($B1001,1),_312_Table1_ColumnLookup,0),FALSE)
+N("312"),
  IF(VALUE(LEFT($A1001,3))=313,VLOOKUP(VALUE(MID($B1001,2,1)),_313_Table1,MATCH(MID($B1001,1,1),_313_Table1_ColumnLookup,0),FALSE)
+N("313"),
  IF(AND(VALUE(LEFT($A1001,3))=314,LEN($B1001)=3),VLOOKUP(VALUE(MID($B1001,2,2)),_314_Table1,MATCH(MID($B1001,1,1),_314_Table1_ColumnLookup,0),FALSE),
  IF(VALUE(LEFT($A1001,3))=314,VLOOKUP(VALUE(MID($B1001,2,1)),_314_Table1,MATCH(MID($B1001,1,1),_314_Table1_ColumnLookup,0),FALSE)
+N("314"),
""))))))))))))))))))))))))</f>
        <v>#N/A</v>
      </c>
      <c r="E1001" s="238" t="e">
        <f>IF(AND(VALUE(LEFT($A1001,3))=309,LEN($B1001)=3),VLOOKUP(VALUE(MID($B1001,2,2)),_309_Table2,MATCH(MID($B1001,1,1),_309_Table2_ColumnLookup,0),FALSE),
  IF($C1001="309 LCR SummaryA",OneYearSCR,IF($C1001="309 LCR SummaryB",UltimateSCR,IF(VALUE(LEFT($A1001,3))=309,VLOOKUP(VALUE(MID($B1001,2,1)),_309_Table2,MATCH(MID($B1001,1,1),_309_Table2_ColumnLookup,0),FALSE)
+N("309"),
  IF(VALUE(LEFT($A1001,3))=310,VLOOKUP(VALUE(MID($B1001,2,1)),_310_Table2,MATCH(MID($B1001,1,1),_310_Table2_ColumnLookup,0),FALSE)
+N("310"),
  IF(AND(VALUE(LEFT($A1001,3))=311,LEN($I1001)=4),VLOOKUP($I1001,_311_Table2,MATCH($B1001,_311_Table2_ColumnLookup,0),FALSE),
  IF(AND(VALUE(LEFT($A1001,3))=311,OR($B1001="I2",$B1001="J2",$B1001="K2",$B1001="L2")),VLOOKUP('311'!$G$58,_311_Table2,MATCH(MID($B1001,1,1),_311_Table2_ColumnLookup,0),FALSE),
  IF(AND(VALUE(LEFT($A1001,3))=311,RIGHT($B1001,5)="Total"),VLOOKUP('311'!$G$59,_311_Table2,MATCH(MID($B1001,1,1),_311_Table2_ColumnLookup,0),FALSE),
  IF(VALUE(LEFT($A1001,3))=311,VLOOKUP(VALUE(MID($B1001,2,1)),_311_Table2,MATCH(MID($B1001,1,1),_311_Table2_ColumnLookup,0),FALSE)
+N("311"),
  IF(AND(VALUE(LEFT($A1001,3))=312,LEFT($G1001,10)="Unincepted",$B1001="G "),VLOOKUP(" ULO",_312_Table2,MATCH('312'!$N$16,_312_Table2_ColumnLookup,0),FALSE),
  IF(AND(VALUE(LEFT($A1001,3))=312,LEFT($G1001,10)="Unincepted",$B1001="O "),VLOOKUP(" ULO",_312_Table2,MATCH('312'!$V$16,_312_Table2_ColumnLookup,0),FALSE),
  IF(AND(VALUE(LEFT($A1001,3))=312,LEFT($G1001,10)="Unincepted",$B1001="Q "),VLOOKUP(" ULO",_312_Table2,MATCH('312'!$X$16,_312_Table2_ColumnLookup,0),FALSE),
  IF(AND(VALUE(LEFT($A1001,3))=312,LEFT($G1001,10)="Unincepted"),VLOOKUP(" ULO",_312_Table2,MATCH(LEFT($B1001,1),_312_Table2_ColumnLookup,0),FALSE),
  IF(AND(VALUE(LEFT($A1001,3))=312,LEFT($G1001,5)="Total",$B1001="G "),VLOOKUP('312'!$F$80,_312_Table2,MATCH('312'!$N$16,_312_Table2_ColumnLookup,0),FALSE),
  IF(AND(VALUE(LEFT($A1001,3))=312,LEFT($G1001,5)="Total",$B1001="O "),VLOOKUP('312'!$F$80,_312_Table2,MATCH('312'!$V$16,_312_Table2_ColumnLookup,0),FALSE),
  IF(AND(VALUE(LEFT($A1001,3))=312,LEFT($G1001,5)="Total",$B1001="Q "),VLOOKUP('312'!$F$80,_312_Table2,MATCH('312'!$X$16,_312_Table2_ColumnLookup,0),FALSE),
  IF(AND(VALUE(LEFT($A1001,3))=312,LEFT($G1001,5)="Total"),VLOOKUP('312'!$F$80,_312_Table2,MATCH(LEFT($B1001,1),_312_Table2_ColumnLookup,0),FALSE),
  IF(AND(VALUE(LEFT($A1001,3))=312,LEN($I1001)=4,$B1001="G"),VLOOKUP($I1001,_312_Table2,MATCH('312'!$N$16,_312_Table2_ColumnLookup,0),FALSE),
  IF(AND(VALUE(LEFT($A1001,3))=312,LEN($I1001)=4,$B1001="O"),VLOOKUP($I1001,_312_Table2,MATCH('312'!$V$16,_312_Table2_ColumnLookup,0),FALSE),
  IF(AND(VALUE(LEFT($A1001,3))=312,LEN($I1001)=4,$B1001="Q"),VLOOKUP($I1001,_312_Table2,MATCH('312'!$X$16,_312_Table2_ColumnLookup,0),FALSE),
  IF(AND(VALUE(LEFT($A1001,3))=312,LEN($I1001)=4),VLOOKUP($I1001,_312_Table2,MATCH(LEFT($B1001,1),_312_Table2_ColumnLookup,0),FALSE)
+N("312"),
  IF(VALUE(LEFT($A1001,3))=313,VLOOKUP(VALUE(MID($B1001,2,1)),_313_Table2,MATCH(MID($B1001,1,1),_313_Table2_ColumnLookup,0),FALSE)
+N("313"),
  IF(AND(VALUE(LEFT($A1001,3))=314,LEN($B1001)=3),VLOOKUP(VALUE(MID($B1001,2,2)),_314_Table2,MATCH(MID($B1001,1,1),_314_Table2_ColumnLookup,0),FALSE),
  IF(VALUE(LEFT($A1001,3))=314,VLOOKUP(VALUE(MID($B1001,2,1)),_314_Table2,MATCH(MID($B1001,1,1),_314_Table2_ColumnLookup,0),FALSE)
+N("314"),
""))))))))))))))))))))))))</f>
        <v>#N/A</v>
      </c>
      <c r="F1001" s="238" t="e">
        <f>IF(AND(VALUE(LEFT($A1001,3))=309,LEN($B1001)=3),VLOOKUP(VALUE(MID($B1001,2,2)),_309_Table3,MATCH(MID($B1001,1,1),_309_Table3_ColumnLookup,0),FALSE),
  IF($C1001="309 LCR SummaryA",OneYearSCR,IF($C1001="309 LCR SummaryB",UltimateSCR,IF(VALUE(LEFT($A1001,3))=309,VLOOKUP(VALUE(MID($B1001,2,1)),_309_Table3,MATCH(MID($B1001,1,1),_309_Table3_ColumnLookup,0),FALSE)
+N("309"),
  IF(VALUE(LEFT($A1001,3))=310,VLOOKUP(VALUE(MID($B1001,2,1)),_310_Table3,MATCH(MID($B1001,1,1),_310_Table3_ColumnLookup,0),FALSE)
+N("310"),
  IF(AND(VALUE(LEFT($A1001,3))=311,LEN($I1001)=4),VLOOKUP($I1001,_311_Table3,MATCH($B1001,_311_Table3_ColumnLookup,0),FALSE),
  IF(AND(VALUE(LEFT($A1001,3))=311,OR($B1001="I2",$B1001="J2",$B1001="K2",$B1001="L2")),VLOOKUP('311'!$G$58,_311_Table3,MATCH(MID($B1001,1,1),_311_Table3_ColumnLookup,0),FALSE),
  IF(AND(VALUE(LEFT($A1001,3))=311,RIGHT($B1001,5)="Total"),VLOOKUP('311'!$G$59,_311_Table3,MATCH(MID($B1001,1,1),_311_Table3_ColumnLookup,0),FALSE),
  IF(VALUE(LEFT($A1001,3))=311,VLOOKUP(VALUE(MID($B1001,2,1)),_311_Table3,MATCH(MID($B1001,1,1),_311_Table3_ColumnLookup,0),FALSE)
+N("311"),
  IF(AND(VALUE(LEFT($A1001,3))=312,LEFT($G1001,10)="Unincepted",$B1001="G "),VLOOKUP(" ULO",_312_Table3,MATCH('312'!$N$16,_312_Table3_ColumnLookup,0),FALSE),
  IF(AND(VALUE(LEFT($A1001,3))=312,LEFT($G1001,10)="Unincepted",$B1001="O "),VLOOKUP(" ULO",_312_Table3,MATCH('312'!$V$16,_312_Table3_ColumnLookup,0),FALSE),
  IF(AND(VALUE(LEFT($A1001,3))=312,LEFT($G1001,10)="Unincepted",$B1001="Q "),VLOOKUP(" ULO",_312_Table3,MATCH('312'!$X$16,_312_Table3_ColumnLookup,0),FALSE),
  IF(AND(VALUE(LEFT($A1001,3))=312,LEFT($G1001,10)="Unincepted"),VLOOKUP(" ULO",_312_Table3,MATCH(LEFT($B1001,1),_312_Table3_ColumnLookup,0),FALSE),
  IF(AND(VALUE(LEFT($A1001,3))=312,LEFT($G1001,5)="Total",$B1001="G "),VLOOKUP('312'!$F$80,_312_Table3,MATCH('312'!$N$16,_312_Table3_ColumnLookup,0),FALSE),
  IF(AND(VALUE(LEFT($A1001,3))=312,LEFT($G1001,5)="Total",$B1001="O "),VLOOKUP('312'!$F$80,_312_Table3,MATCH('312'!$V$16,_312_Table3_ColumnLookup,0),FALSE),
  IF(AND(VALUE(LEFT($A1001,3))=312,LEFT($G1001,5)="Total",$B1001="Q "),VLOOKUP('312'!$F$80,_312_Table3,MATCH('312'!$X$16,_312_Table3_ColumnLookup,0),FALSE),
  IF(AND(VALUE(LEFT($A1001,3))=312,LEFT($G1001,5)="Total"),VLOOKUP('312'!$F$80,_312_Table3,MATCH(LEFT($B1001,1),_312_Table3_ColumnLookup,0),FALSE),
  IF(AND(VALUE(LEFT($A1001,3))=312,LEN($I1001)=4,$B1001="G"),VLOOKUP($I1001,_312_Table3,MATCH('312'!$N$16,_312_Table3_ColumnLookup,0),FALSE),
  IF(AND(VALUE(LEFT($A1001,3))=312,LEN($I1001)=4,$B1001="O"),VLOOKUP($I1001,_312_Table3,MATCH('312'!$V$16,_312_Table3_ColumnLookup,0),FALSE),
  IF(AND(VALUE(LEFT($A1001,3))=312,LEN($I1001)=4,$B1001="Q"),VLOOKUP($I1001,_312_Table3,MATCH('312'!$X$16,_312_Table3_ColumnLookup,0),FALSE),
  IF(AND(VALUE(LEFT($A1001,3))=312,LEN($I1001)=4),VLOOKUP($I1001,_312_Table3,MATCH(LEFT($B1001,1),_312_Table3_ColumnLookup,0),FALSE)
+N("312"),
  IF(VALUE(LEFT($A1001,3))=313,VLOOKUP(VALUE(MID($B1001,2,1)),_313_Table3,MATCH(MID($B1001,1,1),_313_Table3_ColumnLookup,0),FALSE)
+N("313"),
  IF(AND(VALUE(LEFT($A1001,3))=314,LEN($B1001)=3),VLOOKUP(VALUE(MID($B1001,2,2)),_314_Table3,MATCH(MID($B1001,1,1),_314_Table3_ColumnLookup,0),FALSE),
  IF(VALUE(LEFT($A1001,3))=314,VLOOKUP(VALUE(MID($B1001,2,1)),_314_Table3,MATCH(MID($B1001,1,1),_314_Table3_ColumnLookup,0),FALSE)
+N("314"),
""))))))))))))))))))))))))</f>
        <v>#N/A</v>
      </c>
      <c r="H1001" s="321" t="str">
        <f>IFERROR(
IF(ISERROR($D1001)=FALSE,$D1001,IF(ISERROR($E1001)=FALSE,$E1001,IF(ISERROR($F1001)=FALSE,$F1001
+N("012 checkboxes"),
IF(
IF(OR(LEFT($A1001,9)="Syndicate",LEFT($A1001,12)="NewSyndicate"),VLOOKUP($A1001,'012'!$J:$ZW,MATCH("Link to button",'012'!$J$1:$ZW$1,0),0)
+N("309 checkbox"),
IF($C1001="309 LCR Summary0",VLOOKUP("Notes990",'309'!$P:$ZZ,MATCH("Link to button",'309'!$P$1:$ZZ$1,0),0)
+N("313 checkboxes"),
IF($C1001="313 Financial Information0LcmVsScr",IF($C1001="309 LCR Summary0",VLOOKUP("LcmVsScr",'309'!$N:$ZZ,MATCH("Link to button",'309'!$N$1:$ZZ$1,0),0),
IF($C1001="313 Financial Information0LcrDocAttached",IF($C1001="309 LCR Summary0",VLOOKUP("LcrDocAttached",'309'!$N:$ZZ,MATCH("Link to button",'309'!$N$1:$ZZ$1,0),
0)))))))=1,TRUE,FALSE)
))),"")</f>
        <v/>
      </c>
    </row>
    <row r="1002" spans="1:8">
      <c r="A1002" s="237" t="e">
        <f>VLOOKUP($G1002,CSVLookups!$B:$R,MATCH(A$1,CSVLookups!$B$1:$R$1,0),FALSE)</f>
        <v>#N/A</v>
      </c>
      <c r="B1002" s="237" t="e">
        <f>VLOOKUP($G1002,CSVLookups!$B:$R,MATCH(B$1,CSVLookups!$B$1:$R$1,0),FALSE)</f>
        <v>#N/A</v>
      </c>
      <c r="C1002" s="238" t="e">
        <f t="shared" si="16"/>
        <v>#N/A</v>
      </c>
      <c r="D1002" s="238" t="e">
        <f>IF(AND(VALUE(LEFT($A1002,3))=309,LEN($B1002)=3),VLOOKUP(VALUE(MID($B1002,2,2)),_309_Table1,MATCH(MID($B1002,1,1),_309_Table1_ColumnLookup,0),FALSE),
  IF($C1002="309 LCR SummaryA",OneYearSCR,IF($C1002="309 LCR SummaryB",UltimateSCR,IF(VALUE(LEFT($A1002,3))=309,VLOOKUP(VALUE(MID($B1002,2,1)),_309_Table1,MATCH(MID($B1002,1,1),_309_Table1_ColumnLookup,0),FALSE)
+N("309"),
  IF(VALUE(LEFT($A1002,3))=310,VLOOKUP(VALUE(MID($B1002,2,1)),_310_Table1,MATCH(MID($B1002,1,1),_310_Table1_ColumnLookup,0),FALSE)
+N("310"),
  IF(AND(VALUE(LEFT($A1002,3))=311,LEN($I1002)=4),VLOOKUP($I1002,_311_Table1,MATCH($B1002,_311_Table1_ColumnLookup,0),FALSE),
  IF(AND(VALUE(LEFT($A1002,3))=311,OR($B1002="I2",$B1002="J2",$B1002="K2",$B1002="L2")),VLOOKUP('311'!$G$58,_311_Table1,MATCH(MID($B1002,1,1),_311_Table1_ColumnLookup,0),FALSE),
  IF(AND(VALUE(LEFT($A1002,3))=311,RIGHT($B1002,5)="Total"),VLOOKUP('311'!$G$59,_311_Table1,MATCH(MID($B1002,1,1),_311_Table1_ColumnLookup,0),FALSE),
  IF(VALUE(LEFT($A1002,3))=311,VLOOKUP(VALUE(MID($B1002,2,1)),_311_Table1,MATCH(MID($B1002,1,1),_311_Table1_ColumnLookup,0),FALSE)
+N("311"),
  IF(AND(VALUE(LEFT($A1002,3))=312,LEFT($G1002,10)="Unincepted",$B1002="G "),VLOOKUP(" ULO",_312_Table1,MATCH('312'!$N$16,_312_Table1_ColumnLookup,0),FALSE),
  IF(AND(VALUE(LEFT($A1002,3))=312,LEFT($G1002,10)="Unincepted",$B1002="O "),VLOOKUP(" ULO",_312_Table1,MATCH('312'!$V$16,_312_Table1_ColumnLookup,0),FALSE),
  IF(AND(VALUE(LEFT($A1002,3))=312,LEFT($G1002,10)="Unincepted",$B1002="Q "),VLOOKUP(" ULO",_312_Table1,MATCH('312'!$X$16,_312_Table1_ColumnLookup,0),FALSE),
  IF(AND(VALUE(LEFT($A1002,3))=312,LEFT($G1002,10)="Unincepted"),VLOOKUP(" ULO",_312_Table1,MATCH(LEFT($B1002,1),_312_Table1_ColumnLookup,0),FALSE),
  IF(AND(VALUE(LEFT($A1002,3))=312,LEFT($G1002,5)="Total",$B1002="G "),VLOOKUP('312'!$F$80,_312_Table1,MATCH('312'!$N$16,_312_Table1_ColumnLookup,0),FALSE),
  IF(AND(VALUE(LEFT($A1002,3))=312,LEFT($G1002,5)="Total",$B1002="O "),VLOOKUP('312'!$F$80,_312_Table1,MATCH('312'!$V$16,_312_Table1_ColumnLookup,0),FALSE),
  IF(AND(VALUE(LEFT($A1002,3))=312,LEFT($G1002,5)="Total",$B1002="Q "),VLOOKUP('312'!$F$80,_312_Table1,MATCH('312'!$X$16,_312_Table1_ColumnLookup,0),FALSE),
  IF(AND(VALUE(LEFT($A1002,3))=312,LEFT($G1002,5)="Total"),VLOOKUP('312'!$F$80,_312_Table1,MATCH(LEFT($B1002,1),_312_Table1_ColumnLookup,0),FALSE),
  IF(AND(VALUE(LEFT($A1002,3))=312,LEN($I1002)=4,$B1002="G"),VLOOKUP($I1002,_312_Table1,MATCH('312'!$N$16,_312_Table1_ColumnLookup,0),FALSE),
  IF(AND(VALUE(LEFT($A1002,3))=312,LEN($I1002)=4,$B1002="O"),VLOOKUP($I1002,_312_Table1,MATCH('312'!$V$16,_312_Table1_ColumnLookup,0),FALSE),
  IF(AND(VALUE(LEFT($A1002,3))=312,LEN($I1002)=4,$B1002="Q"),VLOOKUP($I1002,_312_Table1,MATCH('312'!$X$16,_312_Table1_ColumnLookup,0),FALSE),
  IF(AND(VALUE(LEFT($A1002,3))=312,LEN($I1002)=4),VLOOKUP($I1002,_312_Table1,MATCH(LEFT($B1002,1),_312_Table1_ColumnLookup,0),FALSE)
+N("312"),
  IF(VALUE(LEFT($A1002,3))=313,VLOOKUP(VALUE(MID($B1002,2,1)),_313_Table1,MATCH(MID($B1002,1,1),_313_Table1_ColumnLookup,0),FALSE)
+N("313"),
  IF(AND(VALUE(LEFT($A1002,3))=314,LEN($B1002)=3),VLOOKUP(VALUE(MID($B1002,2,2)),_314_Table1,MATCH(MID($B1002,1,1),_314_Table1_ColumnLookup,0),FALSE),
  IF(VALUE(LEFT($A1002,3))=314,VLOOKUP(VALUE(MID($B1002,2,1)),_314_Table1,MATCH(MID($B1002,1,1),_314_Table1_ColumnLookup,0),FALSE)
+N("314"),
""))))))))))))))))))))))))</f>
        <v>#N/A</v>
      </c>
      <c r="E1002" s="238" t="e">
        <f>IF(AND(VALUE(LEFT($A1002,3))=309,LEN($B1002)=3),VLOOKUP(VALUE(MID($B1002,2,2)),_309_Table2,MATCH(MID($B1002,1,1),_309_Table2_ColumnLookup,0),FALSE),
  IF($C1002="309 LCR SummaryA",OneYearSCR,IF($C1002="309 LCR SummaryB",UltimateSCR,IF(VALUE(LEFT($A1002,3))=309,VLOOKUP(VALUE(MID($B1002,2,1)),_309_Table2,MATCH(MID($B1002,1,1),_309_Table2_ColumnLookup,0),FALSE)
+N("309"),
  IF(VALUE(LEFT($A1002,3))=310,VLOOKUP(VALUE(MID($B1002,2,1)),_310_Table2,MATCH(MID($B1002,1,1),_310_Table2_ColumnLookup,0),FALSE)
+N("310"),
  IF(AND(VALUE(LEFT($A1002,3))=311,LEN($I1002)=4),VLOOKUP($I1002,_311_Table2,MATCH($B1002,_311_Table2_ColumnLookup,0),FALSE),
  IF(AND(VALUE(LEFT($A1002,3))=311,OR($B1002="I2",$B1002="J2",$B1002="K2",$B1002="L2")),VLOOKUP('311'!$G$58,_311_Table2,MATCH(MID($B1002,1,1),_311_Table2_ColumnLookup,0),FALSE),
  IF(AND(VALUE(LEFT($A1002,3))=311,RIGHT($B1002,5)="Total"),VLOOKUP('311'!$G$59,_311_Table2,MATCH(MID($B1002,1,1),_311_Table2_ColumnLookup,0),FALSE),
  IF(VALUE(LEFT($A1002,3))=311,VLOOKUP(VALUE(MID($B1002,2,1)),_311_Table2,MATCH(MID($B1002,1,1),_311_Table2_ColumnLookup,0),FALSE)
+N("311"),
  IF(AND(VALUE(LEFT($A1002,3))=312,LEFT($G1002,10)="Unincepted",$B1002="G "),VLOOKUP(" ULO",_312_Table2,MATCH('312'!$N$16,_312_Table2_ColumnLookup,0),FALSE),
  IF(AND(VALUE(LEFT($A1002,3))=312,LEFT($G1002,10)="Unincepted",$B1002="O "),VLOOKUP(" ULO",_312_Table2,MATCH('312'!$V$16,_312_Table2_ColumnLookup,0),FALSE),
  IF(AND(VALUE(LEFT($A1002,3))=312,LEFT($G1002,10)="Unincepted",$B1002="Q "),VLOOKUP(" ULO",_312_Table2,MATCH('312'!$X$16,_312_Table2_ColumnLookup,0),FALSE),
  IF(AND(VALUE(LEFT($A1002,3))=312,LEFT($G1002,10)="Unincepted"),VLOOKUP(" ULO",_312_Table2,MATCH(LEFT($B1002,1),_312_Table2_ColumnLookup,0),FALSE),
  IF(AND(VALUE(LEFT($A1002,3))=312,LEFT($G1002,5)="Total",$B1002="G "),VLOOKUP('312'!$F$80,_312_Table2,MATCH('312'!$N$16,_312_Table2_ColumnLookup,0),FALSE),
  IF(AND(VALUE(LEFT($A1002,3))=312,LEFT($G1002,5)="Total",$B1002="O "),VLOOKUP('312'!$F$80,_312_Table2,MATCH('312'!$V$16,_312_Table2_ColumnLookup,0),FALSE),
  IF(AND(VALUE(LEFT($A1002,3))=312,LEFT($G1002,5)="Total",$B1002="Q "),VLOOKUP('312'!$F$80,_312_Table2,MATCH('312'!$X$16,_312_Table2_ColumnLookup,0),FALSE),
  IF(AND(VALUE(LEFT($A1002,3))=312,LEFT($G1002,5)="Total"),VLOOKUP('312'!$F$80,_312_Table2,MATCH(LEFT($B1002,1),_312_Table2_ColumnLookup,0),FALSE),
  IF(AND(VALUE(LEFT($A1002,3))=312,LEN($I1002)=4,$B1002="G"),VLOOKUP($I1002,_312_Table2,MATCH('312'!$N$16,_312_Table2_ColumnLookup,0),FALSE),
  IF(AND(VALUE(LEFT($A1002,3))=312,LEN($I1002)=4,$B1002="O"),VLOOKUP($I1002,_312_Table2,MATCH('312'!$V$16,_312_Table2_ColumnLookup,0),FALSE),
  IF(AND(VALUE(LEFT($A1002,3))=312,LEN($I1002)=4,$B1002="Q"),VLOOKUP($I1002,_312_Table2,MATCH('312'!$X$16,_312_Table2_ColumnLookup,0),FALSE),
  IF(AND(VALUE(LEFT($A1002,3))=312,LEN($I1002)=4),VLOOKUP($I1002,_312_Table2,MATCH(LEFT($B1002,1),_312_Table2_ColumnLookup,0),FALSE)
+N("312"),
  IF(VALUE(LEFT($A1002,3))=313,VLOOKUP(VALUE(MID($B1002,2,1)),_313_Table2,MATCH(MID($B1002,1,1),_313_Table2_ColumnLookup,0),FALSE)
+N("313"),
  IF(AND(VALUE(LEFT($A1002,3))=314,LEN($B1002)=3),VLOOKUP(VALUE(MID($B1002,2,2)),_314_Table2,MATCH(MID($B1002,1,1),_314_Table2_ColumnLookup,0),FALSE),
  IF(VALUE(LEFT($A1002,3))=314,VLOOKUP(VALUE(MID($B1002,2,1)),_314_Table2,MATCH(MID($B1002,1,1),_314_Table2_ColumnLookup,0),FALSE)
+N("314"),
""))))))))))))))))))))))))</f>
        <v>#N/A</v>
      </c>
      <c r="F1002" s="238" t="e">
        <f>IF(AND(VALUE(LEFT($A1002,3))=309,LEN($B1002)=3),VLOOKUP(VALUE(MID($B1002,2,2)),_309_Table3,MATCH(MID($B1002,1,1),_309_Table3_ColumnLookup,0),FALSE),
  IF($C1002="309 LCR SummaryA",OneYearSCR,IF($C1002="309 LCR SummaryB",UltimateSCR,IF(VALUE(LEFT($A1002,3))=309,VLOOKUP(VALUE(MID($B1002,2,1)),_309_Table3,MATCH(MID($B1002,1,1),_309_Table3_ColumnLookup,0),FALSE)
+N("309"),
  IF(VALUE(LEFT($A1002,3))=310,VLOOKUP(VALUE(MID($B1002,2,1)),_310_Table3,MATCH(MID($B1002,1,1),_310_Table3_ColumnLookup,0),FALSE)
+N("310"),
  IF(AND(VALUE(LEFT($A1002,3))=311,LEN($I1002)=4),VLOOKUP($I1002,_311_Table3,MATCH($B1002,_311_Table3_ColumnLookup,0),FALSE),
  IF(AND(VALUE(LEFT($A1002,3))=311,OR($B1002="I2",$B1002="J2",$B1002="K2",$B1002="L2")),VLOOKUP('311'!$G$58,_311_Table3,MATCH(MID($B1002,1,1),_311_Table3_ColumnLookup,0),FALSE),
  IF(AND(VALUE(LEFT($A1002,3))=311,RIGHT($B1002,5)="Total"),VLOOKUP('311'!$G$59,_311_Table3,MATCH(MID($B1002,1,1),_311_Table3_ColumnLookup,0),FALSE),
  IF(VALUE(LEFT($A1002,3))=311,VLOOKUP(VALUE(MID($B1002,2,1)),_311_Table3,MATCH(MID($B1002,1,1),_311_Table3_ColumnLookup,0),FALSE)
+N("311"),
  IF(AND(VALUE(LEFT($A1002,3))=312,LEFT($G1002,10)="Unincepted",$B1002="G "),VLOOKUP(" ULO",_312_Table3,MATCH('312'!$N$16,_312_Table3_ColumnLookup,0),FALSE),
  IF(AND(VALUE(LEFT($A1002,3))=312,LEFT($G1002,10)="Unincepted",$B1002="O "),VLOOKUP(" ULO",_312_Table3,MATCH('312'!$V$16,_312_Table3_ColumnLookup,0),FALSE),
  IF(AND(VALUE(LEFT($A1002,3))=312,LEFT($G1002,10)="Unincepted",$B1002="Q "),VLOOKUP(" ULO",_312_Table3,MATCH('312'!$X$16,_312_Table3_ColumnLookup,0),FALSE),
  IF(AND(VALUE(LEFT($A1002,3))=312,LEFT($G1002,10)="Unincepted"),VLOOKUP(" ULO",_312_Table3,MATCH(LEFT($B1002,1),_312_Table3_ColumnLookup,0),FALSE),
  IF(AND(VALUE(LEFT($A1002,3))=312,LEFT($G1002,5)="Total",$B1002="G "),VLOOKUP('312'!$F$80,_312_Table3,MATCH('312'!$N$16,_312_Table3_ColumnLookup,0),FALSE),
  IF(AND(VALUE(LEFT($A1002,3))=312,LEFT($G1002,5)="Total",$B1002="O "),VLOOKUP('312'!$F$80,_312_Table3,MATCH('312'!$V$16,_312_Table3_ColumnLookup,0),FALSE),
  IF(AND(VALUE(LEFT($A1002,3))=312,LEFT($G1002,5)="Total",$B1002="Q "),VLOOKUP('312'!$F$80,_312_Table3,MATCH('312'!$X$16,_312_Table3_ColumnLookup,0),FALSE),
  IF(AND(VALUE(LEFT($A1002,3))=312,LEFT($G1002,5)="Total"),VLOOKUP('312'!$F$80,_312_Table3,MATCH(LEFT($B1002,1),_312_Table3_ColumnLookup,0),FALSE),
  IF(AND(VALUE(LEFT($A1002,3))=312,LEN($I1002)=4,$B1002="G"),VLOOKUP($I1002,_312_Table3,MATCH('312'!$N$16,_312_Table3_ColumnLookup,0),FALSE),
  IF(AND(VALUE(LEFT($A1002,3))=312,LEN($I1002)=4,$B1002="O"),VLOOKUP($I1002,_312_Table3,MATCH('312'!$V$16,_312_Table3_ColumnLookup,0),FALSE),
  IF(AND(VALUE(LEFT($A1002,3))=312,LEN($I1002)=4,$B1002="Q"),VLOOKUP($I1002,_312_Table3,MATCH('312'!$X$16,_312_Table3_ColumnLookup,0),FALSE),
  IF(AND(VALUE(LEFT($A1002,3))=312,LEN($I1002)=4),VLOOKUP($I1002,_312_Table3,MATCH(LEFT($B1002,1),_312_Table3_ColumnLookup,0),FALSE)
+N("312"),
  IF(VALUE(LEFT($A1002,3))=313,VLOOKUP(VALUE(MID($B1002,2,1)),_313_Table3,MATCH(MID($B1002,1,1),_313_Table3_ColumnLookup,0),FALSE)
+N("313"),
  IF(AND(VALUE(LEFT($A1002,3))=314,LEN($B1002)=3),VLOOKUP(VALUE(MID($B1002,2,2)),_314_Table3,MATCH(MID($B1002,1,1),_314_Table3_ColumnLookup,0),FALSE),
  IF(VALUE(LEFT($A1002,3))=314,VLOOKUP(VALUE(MID($B1002,2,1)),_314_Table3,MATCH(MID($B1002,1,1),_314_Table3_ColumnLookup,0),FALSE)
+N("314"),
""))))))))))))))))))))))))</f>
        <v>#N/A</v>
      </c>
      <c r="H1002" s="321" t="str">
        <f>IFERROR(
IF(ISERROR($D1002)=FALSE,$D1002,IF(ISERROR($E1002)=FALSE,$E1002,IF(ISERROR($F1002)=FALSE,$F1002
+N("012 checkboxes"),
IF(
IF(OR(LEFT($A1002,9)="Syndicate",LEFT($A1002,12)="NewSyndicate"),VLOOKUP($A1002,'012'!$J:$ZW,MATCH("Link to button",'012'!$J$1:$ZW$1,0),0)
+N("309 checkbox"),
IF($C1002="309 LCR Summary0",VLOOKUP("Notes990",'309'!$P:$ZZ,MATCH("Link to button",'309'!$P$1:$ZZ$1,0),0)
+N("313 checkboxes"),
IF($C1002="313 Financial Information0LcmVsScr",IF($C1002="309 LCR Summary0",VLOOKUP("LcmVsScr",'309'!$N:$ZZ,MATCH("Link to button",'309'!$N$1:$ZZ$1,0),0),
IF($C1002="313 Financial Information0LcrDocAttached",IF($C1002="309 LCR Summary0",VLOOKUP("LcrDocAttached",'309'!$N:$ZZ,MATCH("Link to button",'309'!$N$1:$ZZ$1,0),
0)))))))=1,TRUE,FALSE)
))),"")</f>
        <v/>
      </c>
    </row>
    <row r="1003" spans="1:8">
      <c r="A1003" s="237" t="e">
        <f>VLOOKUP($G1003,CSVLookups!$B:$R,MATCH(A$1,CSVLookups!$B$1:$R$1,0),FALSE)</f>
        <v>#N/A</v>
      </c>
      <c r="B1003" s="237" t="e">
        <f>VLOOKUP($G1003,CSVLookups!$B:$R,MATCH(B$1,CSVLookups!$B$1:$R$1,0),FALSE)</f>
        <v>#N/A</v>
      </c>
      <c r="C1003" s="238" t="e">
        <f t="shared" si="16"/>
        <v>#N/A</v>
      </c>
      <c r="D1003" s="238" t="e">
        <f>IF(AND(VALUE(LEFT($A1003,3))=309,LEN($B1003)=3),VLOOKUP(VALUE(MID($B1003,2,2)),_309_Table1,MATCH(MID($B1003,1,1),_309_Table1_ColumnLookup,0),FALSE),
  IF($C1003="309 LCR SummaryA",OneYearSCR,IF($C1003="309 LCR SummaryB",UltimateSCR,IF(VALUE(LEFT($A1003,3))=309,VLOOKUP(VALUE(MID($B1003,2,1)),_309_Table1,MATCH(MID($B1003,1,1),_309_Table1_ColumnLookup,0),FALSE)
+N("309"),
  IF(VALUE(LEFT($A1003,3))=310,VLOOKUP(VALUE(MID($B1003,2,1)),_310_Table1,MATCH(MID($B1003,1,1),_310_Table1_ColumnLookup,0),FALSE)
+N("310"),
  IF(AND(VALUE(LEFT($A1003,3))=311,LEN($I1003)=4),VLOOKUP($I1003,_311_Table1,MATCH($B1003,_311_Table1_ColumnLookup,0),FALSE),
  IF(AND(VALUE(LEFT($A1003,3))=311,OR($B1003="I2",$B1003="J2",$B1003="K2",$B1003="L2")),VLOOKUP('311'!$G$58,_311_Table1,MATCH(MID($B1003,1,1),_311_Table1_ColumnLookup,0),FALSE),
  IF(AND(VALUE(LEFT($A1003,3))=311,RIGHT($B1003,5)="Total"),VLOOKUP('311'!$G$59,_311_Table1,MATCH(MID($B1003,1,1),_311_Table1_ColumnLookup,0),FALSE),
  IF(VALUE(LEFT($A1003,3))=311,VLOOKUP(VALUE(MID($B1003,2,1)),_311_Table1,MATCH(MID($B1003,1,1),_311_Table1_ColumnLookup,0),FALSE)
+N("311"),
  IF(AND(VALUE(LEFT($A1003,3))=312,LEFT($G1003,10)="Unincepted",$B1003="G "),VLOOKUP(" ULO",_312_Table1,MATCH('312'!$N$16,_312_Table1_ColumnLookup,0),FALSE),
  IF(AND(VALUE(LEFT($A1003,3))=312,LEFT($G1003,10)="Unincepted",$B1003="O "),VLOOKUP(" ULO",_312_Table1,MATCH('312'!$V$16,_312_Table1_ColumnLookup,0),FALSE),
  IF(AND(VALUE(LEFT($A1003,3))=312,LEFT($G1003,10)="Unincepted",$B1003="Q "),VLOOKUP(" ULO",_312_Table1,MATCH('312'!$X$16,_312_Table1_ColumnLookup,0),FALSE),
  IF(AND(VALUE(LEFT($A1003,3))=312,LEFT($G1003,10)="Unincepted"),VLOOKUP(" ULO",_312_Table1,MATCH(LEFT($B1003,1),_312_Table1_ColumnLookup,0),FALSE),
  IF(AND(VALUE(LEFT($A1003,3))=312,LEFT($G1003,5)="Total",$B1003="G "),VLOOKUP('312'!$F$80,_312_Table1,MATCH('312'!$N$16,_312_Table1_ColumnLookup,0),FALSE),
  IF(AND(VALUE(LEFT($A1003,3))=312,LEFT($G1003,5)="Total",$B1003="O "),VLOOKUP('312'!$F$80,_312_Table1,MATCH('312'!$V$16,_312_Table1_ColumnLookup,0),FALSE),
  IF(AND(VALUE(LEFT($A1003,3))=312,LEFT($G1003,5)="Total",$B1003="Q "),VLOOKUP('312'!$F$80,_312_Table1,MATCH('312'!$X$16,_312_Table1_ColumnLookup,0),FALSE),
  IF(AND(VALUE(LEFT($A1003,3))=312,LEFT($G1003,5)="Total"),VLOOKUP('312'!$F$80,_312_Table1,MATCH(LEFT($B1003,1),_312_Table1_ColumnLookup,0),FALSE),
  IF(AND(VALUE(LEFT($A1003,3))=312,LEN($I1003)=4,$B1003="G"),VLOOKUP($I1003,_312_Table1,MATCH('312'!$N$16,_312_Table1_ColumnLookup,0),FALSE),
  IF(AND(VALUE(LEFT($A1003,3))=312,LEN($I1003)=4,$B1003="O"),VLOOKUP($I1003,_312_Table1,MATCH('312'!$V$16,_312_Table1_ColumnLookup,0),FALSE),
  IF(AND(VALUE(LEFT($A1003,3))=312,LEN($I1003)=4,$B1003="Q"),VLOOKUP($I1003,_312_Table1,MATCH('312'!$X$16,_312_Table1_ColumnLookup,0),FALSE),
  IF(AND(VALUE(LEFT($A1003,3))=312,LEN($I1003)=4),VLOOKUP($I1003,_312_Table1,MATCH(LEFT($B1003,1),_312_Table1_ColumnLookup,0),FALSE)
+N("312"),
  IF(VALUE(LEFT($A1003,3))=313,VLOOKUP(VALUE(MID($B1003,2,1)),_313_Table1,MATCH(MID($B1003,1,1),_313_Table1_ColumnLookup,0),FALSE)
+N("313"),
  IF(AND(VALUE(LEFT($A1003,3))=314,LEN($B1003)=3),VLOOKUP(VALUE(MID($B1003,2,2)),_314_Table1,MATCH(MID($B1003,1,1),_314_Table1_ColumnLookup,0),FALSE),
  IF(VALUE(LEFT($A1003,3))=314,VLOOKUP(VALUE(MID($B1003,2,1)),_314_Table1,MATCH(MID($B1003,1,1),_314_Table1_ColumnLookup,0),FALSE)
+N("314"),
""))))))))))))))))))))))))</f>
        <v>#N/A</v>
      </c>
      <c r="E1003" s="238" t="e">
        <f>IF(AND(VALUE(LEFT($A1003,3))=309,LEN($B1003)=3),VLOOKUP(VALUE(MID($B1003,2,2)),_309_Table2,MATCH(MID($B1003,1,1),_309_Table2_ColumnLookup,0),FALSE),
  IF($C1003="309 LCR SummaryA",OneYearSCR,IF($C1003="309 LCR SummaryB",UltimateSCR,IF(VALUE(LEFT($A1003,3))=309,VLOOKUP(VALUE(MID($B1003,2,1)),_309_Table2,MATCH(MID($B1003,1,1),_309_Table2_ColumnLookup,0),FALSE)
+N("309"),
  IF(VALUE(LEFT($A1003,3))=310,VLOOKUP(VALUE(MID($B1003,2,1)),_310_Table2,MATCH(MID($B1003,1,1),_310_Table2_ColumnLookup,0),FALSE)
+N("310"),
  IF(AND(VALUE(LEFT($A1003,3))=311,LEN($I1003)=4),VLOOKUP($I1003,_311_Table2,MATCH($B1003,_311_Table2_ColumnLookup,0),FALSE),
  IF(AND(VALUE(LEFT($A1003,3))=311,OR($B1003="I2",$B1003="J2",$B1003="K2",$B1003="L2")),VLOOKUP('311'!$G$58,_311_Table2,MATCH(MID($B1003,1,1),_311_Table2_ColumnLookup,0),FALSE),
  IF(AND(VALUE(LEFT($A1003,3))=311,RIGHT($B1003,5)="Total"),VLOOKUP('311'!$G$59,_311_Table2,MATCH(MID($B1003,1,1),_311_Table2_ColumnLookup,0),FALSE),
  IF(VALUE(LEFT($A1003,3))=311,VLOOKUP(VALUE(MID($B1003,2,1)),_311_Table2,MATCH(MID($B1003,1,1),_311_Table2_ColumnLookup,0),FALSE)
+N("311"),
  IF(AND(VALUE(LEFT($A1003,3))=312,LEFT($G1003,10)="Unincepted",$B1003="G "),VLOOKUP(" ULO",_312_Table2,MATCH('312'!$N$16,_312_Table2_ColumnLookup,0),FALSE),
  IF(AND(VALUE(LEFT($A1003,3))=312,LEFT($G1003,10)="Unincepted",$B1003="O "),VLOOKUP(" ULO",_312_Table2,MATCH('312'!$V$16,_312_Table2_ColumnLookup,0),FALSE),
  IF(AND(VALUE(LEFT($A1003,3))=312,LEFT($G1003,10)="Unincepted",$B1003="Q "),VLOOKUP(" ULO",_312_Table2,MATCH('312'!$X$16,_312_Table2_ColumnLookup,0),FALSE),
  IF(AND(VALUE(LEFT($A1003,3))=312,LEFT($G1003,10)="Unincepted"),VLOOKUP(" ULO",_312_Table2,MATCH(LEFT($B1003,1),_312_Table2_ColumnLookup,0),FALSE),
  IF(AND(VALUE(LEFT($A1003,3))=312,LEFT($G1003,5)="Total",$B1003="G "),VLOOKUP('312'!$F$80,_312_Table2,MATCH('312'!$N$16,_312_Table2_ColumnLookup,0),FALSE),
  IF(AND(VALUE(LEFT($A1003,3))=312,LEFT($G1003,5)="Total",$B1003="O "),VLOOKUP('312'!$F$80,_312_Table2,MATCH('312'!$V$16,_312_Table2_ColumnLookup,0),FALSE),
  IF(AND(VALUE(LEFT($A1003,3))=312,LEFT($G1003,5)="Total",$B1003="Q "),VLOOKUP('312'!$F$80,_312_Table2,MATCH('312'!$X$16,_312_Table2_ColumnLookup,0),FALSE),
  IF(AND(VALUE(LEFT($A1003,3))=312,LEFT($G1003,5)="Total"),VLOOKUP('312'!$F$80,_312_Table2,MATCH(LEFT($B1003,1),_312_Table2_ColumnLookup,0),FALSE),
  IF(AND(VALUE(LEFT($A1003,3))=312,LEN($I1003)=4,$B1003="G"),VLOOKUP($I1003,_312_Table2,MATCH('312'!$N$16,_312_Table2_ColumnLookup,0),FALSE),
  IF(AND(VALUE(LEFT($A1003,3))=312,LEN($I1003)=4,$B1003="O"),VLOOKUP($I1003,_312_Table2,MATCH('312'!$V$16,_312_Table2_ColumnLookup,0),FALSE),
  IF(AND(VALUE(LEFT($A1003,3))=312,LEN($I1003)=4,$B1003="Q"),VLOOKUP($I1003,_312_Table2,MATCH('312'!$X$16,_312_Table2_ColumnLookup,0),FALSE),
  IF(AND(VALUE(LEFT($A1003,3))=312,LEN($I1003)=4),VLOOKUP($I1003,_312_Table2,MATCH(LEFT($B1003,1),_312_Table2_ColumnLookup,0),FALSE)
+N("312"),
  IF(VALUE(LEFT($A1003,3))=313,VLOOKUP(VALUE(MID($B1003,2,1)),_313_Table2,MATCH(MID($B1003,1,1),_313_Table2_ColumnLookup,0),FALSE)
+N("313"),
  IF(AND(VALUE(LEFT($A1003,3))=314,LEN($B1003)=3),VLOOKUP(VALUE(MID($B1003,2,2)),_314_Table2,MATCH(MID($B1003,1,1),_314_Table2_ColumnLookup,0),FALSE),
  IF(VALUE(LEFT($A1003,3))=314,VLOOKUP(VALUE(MID($B1003,2,1)),_314_Table2,MATCH(MID($B1003,1,1),_314_Table2_ColumnLookup,0),FALSE)
+N("314"),
""))))))))))))))))))))))))</f>
        <v>#N/A</v>
      </c>
      <c r="F1003" s="238" t="e">
        <f>IF(AND(VALUE(LEFT($A1003,3))=309,LEN($B1003)=3),VLOOKUP(VALUE(MID($B1003,2,2)),_309_Table3,MATCH(MID($B1003,1,1),_309_Table3_ColumnLookup,0),FALSE),
  IF($C1003="309 LCR SummaryA",OneYearSCR,IF($C1003="309 LCR SummaryB",UltimateSCR,IF(VALUE(LEFT($A1003,3))=309,VLOOKUP(VALUE(MID($B1003,2,1)),_309_Table3,MATCH(MID($B1003,1,1),_309_Table3_ColumnLookup,0),FALSE)
+N("309"),
  IF(VALUE(LEFT($A1003,3))=310,VLOOKUP(VALUE(MID($B1003,2,1)),_310_Table3,MATCH(MID($B1003,1,1),_310_Table3_ColumnLookup,0),FALSE)
+N("310"),
  IF(AND(VALUE(LEFT($A1003,3))=311,LEN($I1003)=4),VLOOKUP($I1003,_311_Table3,MATCH($B1003,_311_Table3_ColumnLookup,0),FALSE),
  IF(AND(VALUE(LEFT($A1003,3))=311,OR($B1003="I2",$B1003="J2",$B1003="K2",$B1003="L2")),VLOOKUP('311'!$G$58,_311_Table3,MATCH(MID($B1003,1,1),_311_Table3_ColumnLookup,0),FALSE),
  IF(AND(VALUE(LEFT($A1003,3))=311,RIGHT($B1003,5)="Total"),VLOOKUP('311'!$G$59,_311_Table3,MATCH(MID($B1003,1,1),_311_Table3_ColumnLookup,0),FALSE),
  IF(VALUE(LEFT($A1003,3))=311,VLOOKUP(VALUE(MID($B1003,2,1)),_311_Table3,MATCH(MID($B1003,1,1),_311_Table3_ColumnLookup,0),FALSE)
+N("311"),
  IF(AND(VALUE(LEFT($A1003,3))=312,LEFT($G1003,10)="Unincepted",$B1003="G "),VLOOKUP(" ULO",_312_Table3,MATCH('312'!$N$16,_312_Table3_ColumnLookup,0),FALSE),
  IF(AND(VALUE(LEFT($A1003,3))=312,LEFT($G1003,10)="Unincepted",$B1003="O "),VLOOKUP(" ULO",_312_Table3,MATCH('312'!$V$16,_312_Table3_ColumnLookup,0),FALSE),
  IF(AND(VALUE(LEFT($A1003,3))=312,LEFT($G1003,10)="Unincepted",$B1003="Q "),VLOOKUP(" ULO",_312_Table3,MATCH('312'!$X$16,_312_Table3_ColumnLookup,0),FALSE),
  IF(AND(VALUE(LEFT($A1003,3))=312,LEFT($G1003,10)="Unincepted"),VLOOKUP(" ULO",_312_Table3,MATCH(LEFT($B1003,1),_312_Table3_ColumnLookup,0),FALSE),
  IF(AND(VALUE(LEFT($A1003,3))=312,LEFT($G1003,5)="Total",$B1003="G "),VLOOKUP('312'!$F$80,_312_Table3,MATCH('312'!$N$16,_312_Table3_ColumnLookup,0),FALSE),
  IF(AND(VALUE(LEFT($A1003,3))=312,LEFT($G1003,5)="Total",$B1003="O "),VLOOKUP('312'!$F$80,_312_Table3,MATCH('312'!$V$16,_312_Table3_ColumnLookup,0),FALSE),
  IF(AND(VALUE(LEFT($A1003,3))=312,LEFT($G1003,5)="Total",$B1003="Q "),VLOOKUP('312'!$F$80,_312_Table3,MATCH('312'!$X$16,_312_Table3_ColumnLookup,0),FALSE),
  IF(AND(VALUE(LEFT($A1003,3))=312,LEFT($G1003,5)="Total"),VLOOKUP('312'!$F$80,_312_Table3,MATCH(LEFT($B1003,1),_312_Table3_ColumnLookup,0),FALSE),
  IF(AND(VALUE(LEFT($A1003,3))=312,LEN($I1003)=4,$B1003="G"),VLOOKUP($I1003,_312_Table3,MATCH('312'!$N$16,_312_Table3_ColumnLookup,0),FALSE),
  IF(AND(VALUE(LEFT($A1003,3))=312,LEN($I1003)=4,$B1003="O"),VLOOKUP($I1003,_312_Table3,MATCH('312'!$V$16,_312_Table3_ColumnLookup,0),FALSE),
  IF(AND(VALUE(LEFT($A1003,3))=312,LEN($I1003)=4,$B1003="Q"),VLOOKUP($I1003,_312_Table3,MATCH('312'!$X$16,_312_Table3_ColumnLookup,0),FALSE),
  IF(AND(VALUE(LEFT($A1003,3))=312,LEN($I1003)=4),VLOOKUP($I1003,_312_Table3,MATCH(LEFT($B1003,1),_312_Table3_ColumnLookup,0),FALSE)
+N("312"),
  IF(VALUE(LEFT($A1003,3))=313,VLOOKUP(VALUE(MID($B1003,2,1)),_313_Table3,MATCH(MID($B1003,1,1),_313_Table3_ColumnLookup,0),FALSE)
+N("313"),
  IF(AND(VALUE(LEFT($A1003,3))=314,LEN($B1003)=3),VLOOKUP(VALUE(MID($B1003,2,2)),_314_Table3,MATCH(MID($B1003,1,1),_314_Table3_ColumnLookup,0),FALSE),
  IF(VALUE(LEFT($A1003,3))=314,VLOOKUP(VALUE(MID($B1003,2,1)),_314_Table3,MATCH(MID($B1003,1,1),_314_Table3_ColumnLookup,0),FALSE)
+N("314"),
""))))))))))))))))))))))))</f>
        <v>#N/A</v>
      </c>
      <c r="H1003" s="321" t="str">
        <f>IFERROR(
IF(ISERROR($D1003)=FALSE,$D1003,IF(ISERROR($E1003)=FALSE,$E1003,IF(ISERROR($F1003)=FALSE,$F1003
+N("012 checkboxes"),
IF(
IF(OR(LEFT($A1003,9)="Syndicate",LEFT($A1003,12)="NewSyndicate"),VLOOKUP($A1003,'012'!$J:$ZW,MATCH("Link to button",'012'!$J$1:$ZW$1,0),0)
+N("309 checkbox"),
IF($C1003="309 LCR Summary0",VLOOKUP("Notes990",'309'!$P:$ZZ,MATCH("Link to button",'309'!$P$1:$ZZ$1,0),0)
+N("313 checkboxes"),
IF($C1003="313 Financial Information0LcmVsScr",IF($C1003="309 LCR Summary0",VLOOKUP("LcmVsScr",'309'!$N:$ZZ,MATCH("Link to button",'309'!$N$1:$ZZ$1,0),0),
IF($C1003="313 Financial Information0LcrDocAttached",IF($C1003="309 LCR Summary0",VLOOKUP("LcrDocAttached",'309'!$N:$ZZ,MATCH("Link to button",'309'!$N$1:$ZZ$1,0),
0)))))))=1,TRUE,FALSE)
))),"")</f>
        <v/>
      </c>
    </row>
    <row r="1004" spans="1:8">
      <c r="A1004" s="237" t="e">
        <f>VLOOKUP($G1004,CSVLookups!$B:$R,MATCH(A$1,CSVLookups!$B$1:$R$1,0),FALSE)</f>
        <v>#N/A</v>
      </c>
      <c r="B1004" s="237" t="e">
        <f>VLOOKUP($G1004,CSVLookups!$B:$R,MATCH(B$1,CSVLookups!$B$1:$R$1,0),FALSE)</f>
        <v>#N/A</v>
      </c>
      <c r="C1004" s="238" t="e">
        <f t="shared" si="16"/>
        <v>#N/A</v>
      </c>
      <c r="D1004" s="238" t="e">
        <f>IF(AND(VALUE(LEFT($A1004,3))=309,LEN($B1004)=3),VLOOKUP(VALUE(MID($B1004,2,2)),_309_Table1,MATCH(MID($B1004,1,1),_309_Table1_ColumnLookup,0),FALSE),
  IF($C1004="309 LCR SummaryA",OneYearSCR,IF($C1004="309 LCR SummaryB",UltimateSCR,IF(VALUE(LEFT($A1004,3))=309,VLOOKUP(VALUE(MID($B1004,2,1)),_309_Table1,MATCH(MID($B1004,1,1),_309_Table1_ColumnLookup,0),FALSE)
+N("309"),
  IF(VALUE(LEFT($A1004,3))=310,VLOOKUP(VALUE(MID($B1004,2,1)),_310_Table1,MATCH(MID($B1004,1,1),_310_Table1_ColumnLookup,0),FALSE)
+N("310"),
  IF(AND(VALUE(LEFT($A1004,3))=311,LEN($I1004)=4),VLOOKUP($I1004,_311_Table1,MATCH($B1004,_311_Table1_ColumnLookup,0),FALSE),
  IF(AND(VALUE(LEFT($A1004,3))=311,OR($B1004="I2",$B1004="J2",$B1004="K2",$B1004="L2")),VLOOKUP('311'!$G$58,_311_Table1,MATCH(MID($B1004,1,1),_311_Table1_ColumnLookup,0),FALSE),
  IF(AND(VALUE(LEFT($A1004,3))=311,RIGHT($B1004,5)="Total"),VLOOKUP('311'!$G$59,_311_Table1,MATCH(MID($B1004,1,1),_311_Table1_ColumnLookup,0),FALSE),
  IF(VALUE(LEFT($A1004,3))=311,VLOOKUP(VALUE(MID($B1004,2,1)),_311_Table1,MATCH(MID($B1004,1,1),_311_Table1_ColumnLookup,0),FALSE)
+N("311"),
  IF(AND(VALUE(LEFT($A1004,3))=312,LEFT($G1004,10)="Unincepted",$B1004="G "),VLOOKUP(" ULO",_312_Table1,MATCH('312'!$N$16,_312_Table1_ColumnLookup,0),FALSE),
  IF(AND(VALUE(LEFT($A1004,3))=312,LEFT($G1004,10)="Unincepted",$B1004="O "),VLOOKUP(" ULO",_312_Table1,MATCH('312'!$V$16,_312_Table1_ColumnLookup,0),FALSE),
  IF(AND(VALUE(LEFT($A1004,3))=312,LEFT($G1004,10)="Unincepted",$B1004="Q "),VLOOKUP(" ULO",_312_Table1,MATCH('312'!$X$16,_312_Table1_ColumnLookup,0),FALSE),
  IF(AND(VALUE(LEFT($A1004,3))=312,LEFT($G1004,10)="Unincepted"),VLOOKUP(" ULO",_312_Table1,MATCH(LEFT($B1004,1),_312_Table1_ColumnLookup,0),FALSE),
  IF(AND(VALUE(LEFT($A1004,3))=312,LEFT($G1004,5)="Total",$B1004="G "),VLOOKUP('312'!$F$80,_312_Table1,MATCH('312'!$N$16,_312_Table1_ColumnLookup,0),FALSE),
  IF(AND(VALUE(LEFT($A1004,3))=312,LEFT($G1004,5)="Total",$B1004="O "),VLOOKUP('312'!$F$80,_312_Table1,MATCH('312'!$V$16,_312_Table1_ColumnLookup,0),FALSE),
  IF(AND(VALUE(LEFT($A1004,3))=312,LEFT($G1004,5)="Total",$B1004="Q "),VLOOKUP('312'!$F$80,_312_Table1,MATCH('312'!$X$16,_312_Table1_ColumnLookup,0),FALSE),
  IF(AND(VALUE(LEFT($A1004,3))=312,LEFT($G1004,5)="Total"),VLOOKUP('312'!$F$80,_312_Table1,MATCH(LEFT($B1004,1),_312_Table1_ColumnLookup,0),FALSE),
  IF(AND(VALUE(LEFT($A1004,3))=312,LEN($I1004)=4,$B1004="G"),VLOOKUP($I1004,_312_Table1,MATCH('312'!$N$16,_312_Table1_ColumnLookup,0),FALSE),
  IF(AND(VALUE(LEFT($A1004,3))=312,LEN($I1004)=4,$B1004="O"),VLOOKUP($I1004,_312_Table1,MATCH('312'!$V$16,_312_Table1_ColumnLookup,0),FALSE),
  IF(AND(VALUE(LEFT($A1004,3))=312,LEN($I1004)=4,$B1004="Q"),VLOOKUP($I1004,_312_Table1,MATCH('312'!$X$16,_312_Table1_ColumnLookup,0),FALSE),
  IF(AND(VALUE(LEFT($A1004,3))=312,LEN($I1004)=4),VLOOKUP($I1004,_312_Table1,MATCH(LEFT($B1004,1),_312_Table1_ColumnLookup,0),FALSE)
+N("312"),
  IF(VALUE(LEFT($A1004,3))=313,VLOOKUP(VALUE(MID($B1004,2,1)),_313_Table1,MATCH(MID($B1004,1,1),_313_Table1_ColumnLookup,0),FALSE)
+N("313"),
  IF(AND(VALUE(LEFT($A1004,3))=314,LEN($B1004)=3),VLOOKUP(VALUE(MID($B1004,2,2)),_314_Table1,MATCH(MID($B1004,1,1),_314_Table1_ColumnLookup,0),FALSE),
  IF(VALUE(LEFT($A1004,3))=314,VLOOKUP(VALUE(MID($B1004,2,1)),_314_Table1,MATCH(MID($B1004,1,1),_314_Table1_ColumnLookup,0),FALSE)
+N("314"),
""))))))))))))))))))))))))</f>
        <v>#N/A</v>
      </c>
      <c r="E1004" s="238" t="e">
        <f>IF(AND(VALUE(LEFT($A1004,3))=309,LEN($B1004)=3),VLOOKUP(VALUE(MID($B1004,2,2)),_309_Table2,MATCH(MID($B1004,1,1),_309_Table2_ColumnLookup,0),FALSE),
  IF($C1004="309 LCR SummaryA",OneYearSCR,IF($C1004="309 LCR SummaryB",UltimateSCR,IF(VALUE(LEFT($A1004,3))=309,VLOOKUP(VALUE(MID($B1004,2,1)),_309_Table2,MATCH(MID($B1004,1,1),_309_Table2_ColumnLookup,0),FALSE)
+N("309"),
  IF(VALUE(LEFT($A1004,3))=310,VLOOKUP(VALUE(MID($B1004,2,1)),_310_Table2,MATCH(MID($B1004,1,1),_310_Table2_ColumnLookup,0),FALSE)
+N("310"),
  IF(AND(VALUE(LEFT($A1004,3))=311,LEN($I1004)=4),VLOOKUP($I1004,_311_Table2,MATCH($B1004,_311_Table2_ColumnLookup,0),FALSE),
  IF(AND(VALUE(LEFT($A1004,3))=311,OR($B1004="I2",$B1004="J2",$B1004="K2",$B1004="L2")),VLOOKUP('311'!$G$58,_311_Table2,MATCH(MID($B1004,1,1),_311_Table2_ColumnLookup,0),FALSE),
  IF(AND(VALUE(LEFT($A1004,3))=311,RIGHT($B1004,5)="Total"),VLOOKUP('311'!$G$59,_311_Table2,MATCH(MID($B1004,1,1),_311_Table2_ColumnLookup,0),FALSE),
  IF(VALUE(LEFT($A1004,3))=311,VLOOKUP(VALUE(MID($B1004,2,1)),_311_Table2,MATCH(MID($B1004,1,1),_311_Table2_ColumnLookup,0),FALSE)
+N("311"),
  IF(AND(VALUE(LEFT($A1004,3))=312,LEFT($G1004,10)="Unincepted",$B1004="G "),VLOOKUP(" ULO",_312_Table2,MATCH('312'!$N$16,_312_Table2_ColumnLookup,0),FALSE),
  IF(AND(VALUE(LEFT($A1004,3))=312,LEFT($G1004,10)="Unincepted",$B1004="O "),VLOOKUP(" ULO",_312_Table2,MATCH('312'!$V$16,_312_Table2_ColumnLookup,0),FALSE),
  IF(AND(VALUE(LEFT($A1004,3))=312,LEFT($G1004,10)="Unincepted",$B1004="Q "),VLOOKUP(" ULO",_312_Table2,MATCH('312'!$X$16,_312_Table2_ColumnLookup,0),FALSE),
  IF(AND(VALUE(LEFT($A1004,3))=312,LEFT($G1004,10)="Unincepted"),VLOOKUP(" ULO",_312_Table2,MATCH(LEFT($B1004,1),_312_Table2_ColumnLookup,0),FALSE),
  IF(AND(VALUE(LEFT($A1004,3))=312,LEFT($G1004,5)="Total",$B1004="G "),VLOOKUP('312'!$F$80,_312_Table2,MATCH('312'!$N$16,_312_Table2_ColumnLookup,0),FALSE),
  IF(AND(VALUE(LEFT($A1004,3))=312,LEFT($G1004,5)="Total",$B1004="O "),VLOOKUP('312'!$F$80,_312_Table2,MATCH('312'!$V$16,_312_Table2_ColumnLookup,0),FALSE),
  IF(AND(VALUE(LEFT($A1004,3))=312,LEFT($G1004,5)="Total",$B1004="Q "),VLOOKUP('312'!$F$80,_312_Table2,MATCH('312'!$X$16,_312_Table2_ColumnLookup,0),FALSE),
  IF(AND(VALUE(LEFT($A1004,3))=312,LEFT($G1004,5)="Total"),VLOOKUP('312'!$F$80,_312_Table2,MATCH(LEFT($B1004,1),_312_Table2_ColumnLookup,0),FALSE),
  IF(AND(VALUE(LEFT($A1004,3))=312,LEN($I1004)=4,$B1004="G"),VLOOKUP($I1004,_312_Table2,MATCH('312'!$N$16,_312_Table2_ColumnLookup,0),FALSE),
  IF(AND(VALUE(LEFT($A1004,3))=312,LEN($I1004)=4,$B1004="O"),VLOOKUP($I1004,_312_Table2,MATCH('312'!$V$16,_312_Table2_ColumnLookup,0),FALSE),
  IF(AND(VALUE(LEFT($A1004,3))=312,LEN($I1004)=4,$B1004="Q"),VLOOKUP($I1004,_312_Table2,MATCH('312'!$X$16,_312_Table2_ColumnLookup,0),FALSE),
  IF(AND(VALUE(LEFT($A1004,3))=312,LEN($I1004)=4),VLOOKUP($I1004,_312_Table2,MATCH(LEFT($B1004,1),_312_Table2_ColumnLookup,0),FALSE)
+N("312"),
  IF(VALUE(LEFT($A1004,3))=313,VLOOKUP(VALUE(MID($B1004,2,1)),_313_Table2,MATCH(MID($B1004,1,1),_313_Table2_ColumnLookup,0),FALSE)
+N("313"),
  IF(AND(VALUE(LEFT($A1004,3))=314,LEN($B1004)=3),VLOOKUP(VALUE(MID($B1004,2,2)),_314_Table2,MATCH(MID($B1004,1,1),_314_Table2_ColumnLookup,0),FALSE),
  IF(VALUE(LEFT($A1004,3))=314,VLOOKUP(VALUE(MID($B1004,2,1)),_314_Table2,MATCH(MID($B1004,1,1),_314_Table2_ColumnLookup,0),FALSE)
+N("314"),
""))))))))))))))))))))))))</f>
        <v>#N/A</v>
      </c>
      <c r="F1004" s="238" t="e">
        <f>IF(AND(VALUE(LEFT($A1004,3))=309,LEN($B1004)=3),VLOOKUP(VALUE(MID($B1004,2,2)),_309_Table3,MATCH(MID($B1004,1,1),_309_Table3_ColumnLookup,0),FALSE),
  IF($C1004="309 LCR SummaryA",OneYearSCR,IF($C1004="309 LCR SummaryB",UltimateSCR,IF(VALUE(LEFT($A1004,3))=309,VLOOKUP(VALUE(MID($B1004,2,1)),_309_Table3,MATCH(MID($B1004,1,1),_309_Table3_ColumnLookup,0),FALSE)
+N("309"),
  IF(VALUE(LEFT($A1004,3))=310,VLOOKUP(VALUE(MID($B1004,2,1)),_310_Table3,MATCH(MID($B1004,1,1),_310_Table3_ColumnLookup,0),FALSE)
+N("310"),
  IF(AND(VALUE(LEFT($A1004,3))=311,LEN($I1004)=4),VLOOKUP($I1004,_311_Table3,MATCH($B1004,_311_Table3_ColumnLookup,0),FALSE),
  IF(AND(VALUE(LEFT($A1004,3))=311,OR($B1004="I2",$B1004="J2",$B1004="K2",$B1004="L2")),VLOOKUP('311'!$G$58,_311_Table3,MATCH(MID($B1004,1,1),_311_Table3_ColumnLookup,0),FALSE),
  IF(AND(VALUE(LEFT($A1004,3))=311,RIGHT($B1004,5)="Total"),VLOOKUP('311'!$G$59,_311_Table3,MATCH(MID($B1004,1,1),_311_Table3_ColumnLookup,0),FALSE),
  IF(VALUE(LEFT($A1004,3))=311,VLOOKUP(VALUE(MID($B1004,2,1)),_311_Table3,MATCH(MID($B1004,1,1),_311_Table3_ColumnLookup,0),FALSE)
+N("311"),
  IF(AND(VALUE(LEFT($A1004,3))=312,LEFT($G1004,10)="Unincepted",$B1004="G "),VLOOKUP(" ULO",_312_Table3,MATCH('312'!$N$16,_312_Table3_ColumnLookup,0),FALSE),
  IF(AND(VALUE(LEFT($A1004,3))=312,LEFT($G1004,10)="Unincepted",$B1004="O "),VLOOKUP(" ULO",_312_Table3,MATCH('312'!$V$16,_312_Table3_ColumnLookup,0),FALSE),
  IF(AND(VALUE(LEFT($A1004,3))=312,LEFT($G1004,10)="Unincepted",$B1004="Q "),VLOOKUP(" ULO",_312_Table3,MATCH('312'!$X$16,_312_Table3_ColumnLookup,0),FALSE),
  IF(AND(VALUE(LEFT($A1004,3))=312,LEFT($G1004,10)="Unincepted"),VLOOKUP(" ULO",_312_Table3,MATCH(LEFT($B1004,1),_312_Table3_ColumnLookup,0),FALSE),
  IF(AND(VALUE(LEFT($A1004,3))=312,LEFT($G1004,5)="Total",$B1004="G "),VLOOKUP('312'!$F$80,_312_Table3,MATCH('312'!$N$16,_312_Table3_ColumnLookup,0),FALSE),
  IF(AND(VALUE(LEFT($A1004,3))=312,LEFT($G1004,5)="Total",$B1004="O "),VLOOKUP('312'!$F$80,_312_Table3,MATCH('312'!$V$16,_312_Table3_ColumnLookup,0),FALSE),
  IF(AND(VALUE(LEFT($A1004,3))=312,LEFT($G1004,5)="Total",$B1004="Q "),VLOOKUP('312'!$F$80,_312_Table3,MATCH('312'!$X$16,_312_Table3_ColumnLookup,0),FALSE),
  IF(AND(VALUE(LEFT($A1004,3))=312,LEFT($G1004,5)="Total"),VLOOKUP('312'!$F$80,_312_Table3,MATCH(LEFT($B1004,1),_312_Table3_ColumnLookup,0),FALSE),
  IF(AND(VALUE(LEFT($A1004,3))=312,LEN($I1004)=4,$B1004="G"),VLOOKUP($I1004,_312_Table3,MATCH('312'!$N$16,_312_Table3_ColumnLookup,0),FALSE),
  IF(AND(VALUE(LEFT($A1004,3))=312,LEN($I1004)=4,$B1004="O"),VLOOKUP($I1004,_312_Table3,MATCH('312'!$V$16,_312_Table3_ColumnLookup,0),FALSE),
  IF(AND(VALUE(LEFT($A1004,3))=312,LEN($I1004)=4,$B1004="Q"),VLOOKUP($I1004,_312_Table3,MATCH('312'!$X$16,_312_Table3_ColumnLookup,0),FALSE),
  IF(AND(VALUE(LEFT($A1004,3))=312,LEN($I1004)=4),VLOOKUP($I1004,_312_Table3,MATCH(LEFT($B1004,1),_312_Table3_ColumnLookup,0),FALSE)
+N("312"),
  IF(VALUE(LEFT($A1004,3))=313,VLOOKUP(VALUE(MID($B1004,2,1)),_313_Table3,MATCH(MID($B1004,1,1),_313_Table3_ColumnLookup,0),FALSE)
+N("313"),
  IF(AND(VALUE(LEFT($A1004,3))=314,LEN($B1004)=3),VLOOKUP(VALUE(MID($B1004,2,2)),_314_Table3,MATCH(MID($B1004,1,1),_314_Table3_ColumnLookup,0),FALSE),
  IF(VALUE(LEFT($A1004,3))=314,VLOOKUP(VALUE(MID($B1004,2,1)),_314_Table3,MATCH(MID($B1004,1,1),_314_Table3_ColumnLookup,0),FALSE)
+N("314"),
""))))))))))))))))))))))))</f>
        <v>#N/A</v>
      </c>
      <c r="H1004" s="321" t="str">
        <f>IFERROR(
IF(ISERROR($D1004)=FALSE,$D1004,IF(ISERROR($E1004)=FALSE,$E1004,IF(ISERROR($F1004)=FALSE,$F1004
+N("012 checkboxes"),
IF(
IF(OR(LEFT($A1004,9)="Syndicate",LEFT($A1004,12)="NewSyndicate"),VLOOKUP($A1004,'012'!$J:$ZW,MATCH("Link to button",'012'!$J$1:$ZW$1,0),0)
+N("309 checkbox"),
IF($C1004="309 LCR Summary0",VLOOKUP("Notes990",'309'!$P:$ZZ,MATCH("Link to button",'309'!$P$1:$ZZ$1,0),0)
+N("313 checkboxes"),
IF($C1004="313 Financial Information0LcmVsScr",IF($C1004="309 LCR Summary0",VLOOKUP("LcmVsScr",'309'!$N:$ZZ,MATCH("Link to button",'309'!$N$1:$ZZ$1,0),0),
IF($C1004="313 Financial Information0LcrDocAttached",IF($C1004="309 LCR Summary0",VLOOKUP("LcrDocAttached",'309'!$N:$ZZ,MATCH("Link to button",'309'!$N$1:$ZZ$1,0),
0)))))))=1,TRUE,FALSE)
))),"")</f>
        <v/>
      </c>
    </row>
    <row r="1005" spans="1:8">
      <c r="A1005" s="237" t="e">
        <f>VLOOKUP($G1005,CSVLookups!$B:$R,MATCH(A$1,CSVLookups!$B$1:$R$1,0),FALSE)</f>
        <v>#N/A</v>
      </c>
      <c r="B1005" s="237" t="e">
        <f>VLOOKUP($G1005,CSVLookups!$B:$R,MATCH(B$1,CSVLookups!$B$1:$R$1,0),FALSE)</f>
        <v>#N/A</v>
      </c>
      <c r="C1005" s="238" t="e">
        <f t="shared" si="16"/>
        <v>#N/A</v>
      </c>
      <c r="D1005" s="238" t="e">
        <f>IF(AND(VALUE(LEFT($A1005,3))=309,LEN($B1005)=3),VLOOKUP(VALUE(MID($B1005,2,2)),_309_Table1,MATCH(MID($B1005,1,1),_309_Table1_ColumnLookup,0),FALSE),
  IF($C1005="309 LCR SummaryA",OneYearSCR,IF($C1005="309 LCR SummaryB",UltimateSCR,IF(VALUE(LEFT($A1005,3))=309,VLOOKUP(VALUE(MID($B1005,2,1)),_309_Table1,MATCH(MID($B1005,1,1),_309_Table1_ColumnLookup,0),FALSE)
+N("309"),
  IF(VALUE(LEFT($A1005,3))=310,VLOOKUP(VALUE(MID($B1005,2,1)),_310_Table1,MATCH(MID($B1005,1,1),_310_Table1_ColumnLookup,0),FALSE)
+N("310"),
  IF(AND(VALUE(LEFT($A1005,3))=311,LEN($I1005)=4),VLOOKUP($I1005,_311_Table1,MATCH($B1005,_311_Table1_ColumnLookup,0),FALSE),
  IF(AND(VALUE(LEFT($A1005,3))=311,OR($B1005="I2",$B1005="J2",$B1005="K2",$B1005="L2")),VLOOKUP('311'!$G$58,_311_Table1,MATCH(MID($B1005,1,1),_311_Table1_ColumnLookup,0),FALSE),
  IF(AND(VALUE(LEFT($A1005,3))=311,RIGHT($B1005,5)="Total"),VLOOKUP('311'!$G$59,_311_Table1,MATCH(MID($B1005,1,1),_311_Table1_ColumnLookup,0),FALSE),
  IF(VALUE(LEFT($A1005,3))=311,VLOOKUP(VALUE(MID($B1005,2,1)),_311_Table1,MATCH(MID($B1005,1,1),_311_Table1_ColumnLookup,0),FALSE)
+N("311"),
  IF(AND(VALUE(LEFT($A1005,3))=312,LEFT($G1005,10)="Unincepted",$B1005="G "),VLOOKUP(" ULO",_312_Table1,MATCH('312'!$N$16,_312_Table1_ColumnLookup,0),FALSE),
  IF(AND(VALUE(LEFT($A1005,3))=312,LEFT($G1005,10)="Unincepted",$B1005="O "),VLOOKUP(" ULO",_312_Table1,MATCH('312'!$V$16,_312_Table1_ColumnLookup,0),FALSE),
  IF(AND(VALUE(LEFT($A1005,3))=312,LEFT($G1005,10)="Unincepted",$B1005="Q "),VLOOKUP(" ULO",_312_Table1,MATCH('312'!$X$16,_312_Table1_ColumnLookup,0),FALSE),
  IF(AND(VALUE(LEFT($A1005,3))=312,LEFT($G1005,10)="Unincepted"),VLOOKUP(" ULO",_312_Table1,MATCH(LEFT($B1005,1),_312_Table1_ColumnLookup,0),FALSE),
  IF(AND(VALUE(LEFT($A1005,3))=312,LEFT($G1005,5)="Total",$B1005="G "),VLOOKUP('312'!$F$80,_312_Table1,MATCH('312'!$N$16,_312_Table1_ColumnLookup,0),FALSE),
  IF(AND(VALUE(LEFT($A1005,3))=312,LEFT($G1005,5)="Total",$B1005="O "),VLOOKUP('312'!$F$80,_312_Table1,MATCH('312'!$V$16,_312_Table1_ColumnLookup,0),FALSE),
  IF(AND(VALUE(LEFT($A1005,3))=312,LEFT($G1005,5)="Total",$B1005="Q "),VLOOKUP('312'!$F$80,_312_Table1,MATCH('312'!$X$16,_312_Table1_ColumnLookup,0),FALSE),
  IF(AND(VALUE(LEFT($A1005,3))=312,LEFT($G1005,5)="Total"),VLOOKUP('312'!$F$80,_312_Table1,MATCH(LEFT($B1005,1),_312_Table1_ColumnLookup,0),FALSE),
  IF(AND(VALUE(LEFT($A1005,3))=312,LEN($I1005)=4,$B1005="G"),VLOOKUP($I1005,_312_Table1,MATCH('312'!$N$16,_312_Table1_ColumnLookup,0),FALSE),
  IF(AND(VALUE(LEFT($A1005,3))=312,LEN($I1005)=4,$B1005="O"),VLOOKUP($I1005,_312_Table1,MATCH('312'!$V$16,_312_Table1_ColumnLookup,0),FALSE),
  IF(AND(VALUE(LEFT($A1005,3))=312,LEN($I1005)=4,$B1005="Q"),VLOOKUP($I1005,_312_Table1,MATCH('312'!$X$16,_312_Table1_ColumnLookup,0),FALSE),
  IF(AND(VALUE(LEFT($A1005,3))=312,LEN($I1005)=4),VLOOKUP($I1005,_312_Table1,MATCH(LEFT($B1005,1),_312_Table1_ColumnLookup,0),FALSE)
+N("312"),
  IF(VALUE(LEFT($A1005,3))=313,VLOOKUP(VALUE(MID($B1005,2,1)),_313_Table1,MATCH(MID($B1005,1,1),_313_Table1_ColumnLookup,0),FALSE)
+N("313"),
  IF(AND(VALUE(LEFT($A1005,3))=314,LEN($B1005)=3),VLOOKUP(VALUE(MID($B1005,2,2)),_314_Table1,MATCH(MID($B1005,1,1),_314_Table1_ColumnLookup,0),FALSE),
  IF(VALUE(LEFT($A1005,3))=314,VLOOKUP(VALUE(MID($B1005,2,1)),_314_Table1,MATCH(MID($B1005,1,1),_314_Table1_ColumnLookup,0),FALSE)
+N("314"),
""))))))))))))))))))))))))</f>
        <v>#N/A</v>
      </c>
      <c r="E1005" s="238" t="e">
        <f>IF(AND(VALUE(LEFT($A1005,3))=309,LEN($B1005)=3),VLOOKUP(VALUE(MID($B1005,2,2)),_309_Table2,MATCH(MID($B1005,1,1),_309_Table2_ColumnLookup,0),FALSE),
  IF($C1005="309 LCR SummaryA",OneYearSCR,IF($C1005="309 LCR SummaryB",UltimateSCR,IF(VALUE(LEFT($A1005,3))=309,VLOOKUP(VALUE(MID($B1005,2,1)),_309_Table2,MATCH(MID($B1005,1,1),_309_Table2_ColumnLookup,0),FALSE)
+N("309"),
  IF(VALUE(LEFT($A1005,3))=310,VLOOKUP(VALUE(MID($B1005,2,1)),_310_Table2,MATCH(MID($B1005,1,1),_310_Table2_ColumnLookup,0),FALSE)
+N("310"),
  IF(AND(VALUE(LEFT($A1005,3))=311,LEN($I1005)=4),VLOOKUP($I1005,_311_Table2,MATCH($B1005,_311_Table2_ColumnLookup,0),FALSE),
  IF(AND(VALUE(LEFT($A1005,3))=311,OR($B1005="I2",$B1005="J2",$B1005="K2",$B1005="L2")),VLOOKUP('311'!$G$58,_311_Table2,MATCH(MID($B1005,1,1),_311_Table2_ColumnLookup,0),FALSE),
  IF(AND(VALUE(LEFT($A1005,3))=311,RIGHT($B1005,5)="Total"),VLOOKUP('311'!$G$59,_311_Table2,MATCH(MID($B1005,1,1),_311_Table2_ColumnLookup,0),FALSE),
  IF(VALUE(LEFT($A1005,3))=311,VLOOKUP(VALUE(MID($B1005,2,1)),_311_Table2,MATCH(MID($B1005,1,1),_311_Table2_ColumnLookup,0),FALSE)
+N("311"),
  IF(AND(VALUE(LEFT($A1005,3))=312,LEFT($G1005,10)="Unincepted",$B1005="G "),VLOOKUP(" ULO",_312_Table2,MATCH('312'!$N$16,_312_Table2_ColumnLookup,0),FALSE),
  IF(AND(VALUE(LEFT($A1005,3))=312,LEFT($G1005,10)="Unincepted",$B1005="O "),VLOOKUP(" ULO",_312_Table2,MATCH('312'!$V$16,_312_Table2_ColumnLookup,0),FALSE),
  IF(AND(VALUE(LEFT($A1005,3))=312,LEFT($G1005,10)="Unincepted",$B1005="Q "),VLOOKUP(" ULO",_312_Table2,MATCH('312'!$X$16,_312_Table2_ColumnLookup,0),FALSE),
  IF(AND(VALUE(LEFT($A1005,3))=312,LEFT($G1005,10)="Unincepted"),VLOOKUP(" ULO",_312_Table2,MATCH(LEFT($B1005,1),_312_Table2_ColumnLookup,0),FALSE),
  IF(AND(VALUE(LEFT($A1005,3))=312,LEFT($G1005,5)="Total",$B1005="G "),VLOOKUP('312'!$F$80,_312_Table2,MATCH('312'!$N$16,_312_Table2_ColumnLookup,0),FALSE),
  IF(AND(VALUE(LEFT($A1005,3))=312,LEFT($G1005,5)="Total",$B1005="O "),VLOOKUP('312'!$F$80,_312_Table2,MATCH('312'!$V$16,_312_Table2_ColumnLookup,0),FALSE),
  IF(AND(VALUE(LEFT($A1005,3))=312,LEFT($G1005,5)="Total",$B1005="Q "),VLOOKUP('312'!$F$80,_312_Table2,MATCH('312'!$X$16,_312_Table2_ColumnLookup,0),FALSE),
  IF(AND(VALUE(LEFT($A1005,3))=312,LEFT($G1005,5)="Total"),VLOOKUP('312'!$F$80,_312_Table2,MATCH(LEFT($B1005,1),_312_Table2_ColumnLookup,0),FALSE),
  IF(AND(VALUE(LEFT($A1005,3))=312,LEN($I1005)=4,$B1005="G"),VLOOKUP($I1005,_312_Table2,MATCH('312'!$N$16,_312_Table2_ColumnLookup,0),FALSE),
  IF(AND(VALUE(LEFT($A1005,3))=312,LEN($I1005)=4,$B1005="O"),VLOOKUP($I1005,_312_Table2,MATCH('312'!$V$16,_312_Table2_ColumnLookup,0),FALSE),
  IF(AND(VALUE(LEFT($A1005,3))=312,LEN($I1005)=4,$B1005="Q"),VLOOKUP($I1005,_312_Table2,MATCH('312'!$X$16,_312_Table2_ColumnLookup,0),FALSE),
  IF(AND(VALUE(LEFT($A1005,3))=312,LEN($I1005)=4),VLOOKUP($I1005,_312_Table2,MATCH(LEFT($B1005,1),_312_Table2_ColumnLookup,0),FALSE)
+N("312"),
  IF(VALUE(LEFT($A1005,3))=313,VLOOKUP(VALUE(MID($B1005,2,1)),_313_Table2,MATCH(MID($B1005,1,1),_313_Table2_ColumnLookup,0),FALSE)
+N("313"),
  IF(AND(VALUE(LEFT($A1005,3))=314,LEN($B1005)=3),VLOOKUP(VALUE(MID($B1005,2,2)),_314_Table2,MATCH(MID($B1005,1,1),_314_Table2_ColumnLookup,0),FALSE),
  IF(VALUE(LEFT($A1005,3))=314,VLOOKUP(VALUE(MID($B1005,2,1)),_314_Table2,MATCH(MID($B1005,1,1),_314_Table2_ColumnLookup,0),FALSE)
+N("314"),
""))))))))))))))))))))))))</f>
        <v>#N/A</v>
      </c>
      <c r="F1005" s="238" t="e">
        <f>IF(AND(VALUE(LEFT($A1005,3))=309,LEN($B1005)=3),VLOOKUP(VALUE(MID($B1005,2,2)),_309_Table3,MATCH(MID($B1005,1,1),_309_Table3_ColumnLookup,0),FALSE),
  IF($C1005="309 LCR SummaryA",OneYearSCR,IF($C1005="309 LCR SummaryB",UltimateSCR,IF(VALUE(LEFT($A1005,3))=309,VLOOKUP(VALUE(MID($B1005,2,1)),_309_Table3,MATCH(MID($B1005,1,1),_309_Table3_ColumnLookup,0),FALSE)
+N("309"),
  IF(VALUE(LEFT($A1005,3))=310,VLOOKUP(VALUE(MID($B1005,2,1)),_310_Table3,MATCH(MID($B1005,1,1),_310_Table3_ColumnLookup,0),FALSE)
+N("310"),
  IF(AND(VALUE(LEFT($A1005,3))=311,LEN($I1005)=4),VLOOKUP($I1005,_311_Table3,MATCH($B1005,_311_Table3_ColumnLookup,0),FALSE),
  IF(AND(VALUE(LEFT($A1005,3))=311,OR($B1005="I2",$B1005="J2",$B1005="K2",$B1005="L2")),VLOOKUP('311'!$G$58,_311_Table3,MATCH(MID($B1005,1,1),_311_Table3_ColumnLookup,0),FALSE),
  IF(AND(VALUE(LEFT($A1005,3))=311,RIGHT($B1005,5)="Total"),VLOOKUP('311'!$G$59,_311_Table3,MATCH(MID($B1005,1,1),_311_Table3_ColumnLookup,0),FALSE),
  IF(VALUE(LEFT($A1005,3))=311,VLOOKUP(VALUE(MID($B1005,2,1)),_311_Table3,MATCH(MID($B1005,1,1),_311_Table3_ColumnLookup,0),FALSE)
+N("311"),
  IF(AND(VALUE(LEFT($A1005,3))=312,LEFT($G1005,10)="Unincepted",$B1005="G "),VLOOKUP(" ULO",_312_Table3,MATCH('312'!$N$16,_312_Table3_ColumnLookup,0),FALSE),
  IF(AND(VALUE(LEFT($A1005,3))=312,LEFT($G1005,10)="Unincepted",$B1005="O "),VLOOKUP(" ULO",_312_Table3,MATCH('312'!$V$16,_312_Table3_ColumnLookup,0),FALSE),
  IF(AND(VALUE(LEFT($A1005,3))=312,LEFT($G1005,10)="Unincepted",$B1005="Q "),VLOOKUP(" ULO",_312_Table3,MATCH('312'!$X$16,_312_Table3_ColumnLookup,0),FALSE),
  IF(AND(VALUE(LEFT($A1005,3))=312,LEFT($G1005,10)="Unincepted"),VLOOKUP(" ULO",_312_Table3,MATCH(LEFT($B1005,1),_312_Table3_ColumnLookup,0),FALSE),
  IF(AND(VALUE(LEFT($A1005,3))=312,LEFT($G1005,5)="Total",$B1005="G "),VLOOKUP('312'!$F$80,_312_Table3,MATCH('312'!$N$16,_312_Table3_ColumnLookup,0),FALSE),
  IF(AND(VALUE(LEFT($A1005,3))=312,LEFT($G1005,5)="Total",$B1005="O "),VLOOKUP('312'!$F$80,_312_Table3,MATCH('312'!$V$16,_312_Table3_ColumnLookup,0),FALSE),
  IF(AND(VALUE(LEFT($A1005,3))=312,LEFT($G1005,5)="Total",$B1005="Q "),VLOOKUP('312'!$F$80,_312_Table3,MATCH('312'!$X$16,_312_Table3_ColumnLookup,0),FALSE),
  IF(AND(VALUE(LEFT($A1005,3))=312,LEFT($G1005,5)="Total"),VLOOKUP('312'!$F$80,_312_Table3,MATCH(LEFT($B1005,1),_312_Table3_ColumnLookup,0),FALSE),
  IF(AND(VALUE(LEFT($A1005,3))=312,LEN($I1005)=4,$B1005="G"),VLOOKUP($I1005,_312_Table3,MATCH('312'!$N$16,_312_Table3_ColumnLookup,0),FALSE),
  IF(AND(VALUE(LEFT($A1005,3))=312,LEN($I1005)=4,$B1005="O"),VLOOKUP($I1005,_312_Table3,MATCH('312'!$V$16,_312_Table3_ColumnLookup,0),FALSE),
  IF(AND(VALUE(LEFT($A1005,3))=312,LEN($I1005)=4,$B1005="Q"),VLOOKUP($I1005,_312_Table3,MATCH('312'!$X$16,_312_Table3_ColumnLookup,0),FALSE),
  IF(AND(VALUE(LEFT($A1005,3))=312,LEN($I1005)=4),VLOOKUP($I1005,_312_Table3,MATCH(LEFT($B1005,1),_312_Table3_ColumnLookup,0),FALSE)
+N("312"),
  IF(VALUE(LEFT($A1005,3))=313,VLOOKUP(VALUE(MID($B1005,2,1)),_313_Table3,MATCH(MID($B1005,1,1),_313_Table3_ColumnLookup,0),FALSE)
+N("313"),
  IF(AND(VALUE(LEFT($A1005,3))=314,LEN($B1005)=3),VLOOKUP(VALUE(MID($B1005,2,2)),_314_Table3,MATCH(MID($B1005,1,1),_314_Table3_ColumnLookup,0),FALSE),
  IF(VALUE(LEFT($A1005,3))=314,VLOOKUP(VALUE(MID($B1005,2,1)),_314_Table3,MATCH(MID($B1005,1,1),_314_Table3_ColumnLookup,0),FALSE)
+N("314"),
""))))))))))))))))))))))))</f>
        <v>#N/A</v>
      </c>
      <c r="H1005" s="321" t="str">
        <f>IFERROR(
IF(ISERROR($D1005)=FALSE,$D1005,IF(ISERROR($E1005)=FALSE,$E1005,IF(ISERROR($F1005)=FALSE,$F1005
+N("012 checkboxes"),
IF(
IF(OR(LEFT($A1005,9)="Syndicate",LEFT($A1005,12)="NewSyndicate"),VLOOKUP($A1005,'012'!$J:$ZW,MATCH("Link to button",'012'!$J$1:$ZW$1,0),0)
+N("309 checkbox"),
IF($C1005="309 LCR Summary0",VLOOKUP("Notes990",'309'!$P:$ZZ,MATCH("Link to button",'309'!$P$1:$ZZ$1,0),0)
+N("313 checkboxes"),
IF($C1005="313 Financial Information0LcmVsScr",IF($C1005="309 LCR Summary0",VLOOKUP("LcmVsScr",'309'!$N:$ZZ,MATCH("Link to button",'309'!$N$1:$ZZ$1,0),0),
IF($C1005="313 Financial Information0LcrDocAttached",IF($C1005="309 LCR Summary0",VLOOKUP("LcrDocAttached",'309'!$N:$ZZ,MATCH("Link to button",'309'!$N$1:$ZZ$1,0),
0)))))))=1,TRUE,FALSE)
))),"")</f>
        <v/>
      </c>
    </row>
    <row r="1006" spans="1:8">
      <c r="A1006" s="237" t="e">
        <f>VLOOKUP($G1006,CSVLookups!$B:$R,MATCH(A$1,CSVLookups!$B$1:$R$1,0),FALSE)</f>
        <v>#N/A</v>
      </c>
      <c r="B1006" s="237" t="e">
        <f>VLOOKUP($G1006,CSVLookups!$B:$R,MATCH(B$1,CSVLookups!$B$1:$R$1,0),FALSE)</f>
        <v>#N/A</v>
      </c>
      <c r="C1006" s="238" t="e">
        <f t="shared" si="16"/>
        <v>#N/A</v>
      </c>
      <c r="D1006" s="238" t="e">
        <f>IF(AND(VALUE(LEFT($A1006,3))=309,LEN($B1006)=3),VLOOKUP(VALUE(MID($B1006,2,2)),_309_Table1,MATCH(MID($B1006,1,1),_309_Table1_ColumnLookup,0),FALSE),
  IF($C1006="309 LCR SummaryA",OneYearSCR,IF($C1006="309 LCR SummaryB",UltimateSCR,IF(VALUE(LEFT($A1006,3))=309,VLOOKUP(VALUE(MID($B1006,2,1)),_309_Table1,MATCH(MID($B1006,1,1),_309_Table1_ColumnLookup,0),FALSE)
+N("309"),
  IF(VALUE(LEFT($A1006,3))=310,VLOOKUP(VALUE(MID($B1006,2,1)),_310_Table1,MATCH(MID($B1006,1,1),_310_Table1_ColumnLookup,0),FALSE)
+N("310"),
  IF(AND(VALUE(LEFT($A1006,3))=311,LEN($I1006)=4),VLOOKUP($I1006,_311_Table1,MATCH($B1006,_311_Table1_ColumnLookup,0),FALSE),
  IF(AND(VALUE(LEFT($A1006,3))=311,OR($B1006="I2",$B1006="J2",$B1006="K2",$B1006="L2")),VLOOKUP('311'!$G$58,_311_Table1,MATCH(MID($B1006,1,1),_311_Table1_ColumnLookup,0),FALSE),
  IF(AND(VALUE(LEFT($A1006,3))=311,RIGHT($B1006,5)="Total"),VLOOKUP('311'!$G$59,_311_Table1,MATCH(MID($B1006,1,1),_311_Table1_ColumnLookup,0),FALSE),
  IF(VALUE(LEFT($A1006,3))=311,VLOOKUP(VALUE(MID($B1006,2,1)),_311_Table1,MATCH(MID($B1006,1,1),_311_Table1_ColumnLookup,0),FALSE)
+N("311"),
  IF(AND(VALUE(LEFT($A1006,3))=312,LEFT($G1006,10)="Unincepted",$B1006="G "),VLOOKUP(" ULO",_312_Table1,MATCH('312'!$N$16,_312_Table1_ColumnLookup,0),FALSE),
  IF(AND(VALUE(LEFT($A1006,3))=312,LEFT($G1006,10)="Unincepted",$B1006="O "),VLOOKUP(" ULO",_312_Table1,MATCH('312'!$V$16,_312_Table1_ColumnLookup,0),FALSE),
  IF(AND(VALUE(LEFT($A1006,3))=312,LEFT($G1006,10)="Unincepted",$B1006="Q "),VLOOKUP(" ULO",_312_Table1,MATCH('312'!$X$16,_312_Table1_ColumnLookup,0),FALSE),
  IF(AND(VALUE(LEFT($A1006,3))=312,LEFT($G1006,10)="Unincepted"),VLOOKUP(" ULO",_312_Table1,MATCH(LEFT($B1006,1),_312_Table1_ColumnLookup,0),FALSE),
  IF(AND(VALUE(LEFT($A1006,3))=312,LEFT($G1006,5)="Total",$B1006="G "),VLOOKUP('312'!$F$80,_312_Table1,MATCH('312'!$N$16,_312_Table1_ColumnLookup,0),FALSE),
  IF(AND(VALUE(LEFT($A1006,3))=312,LEFT($G1006,5)="Total",$B1006="O "),VLOOKUP('312'!$F$80,_312_Table1,MATCH('312'!$V$16,_312_Table1_ColumnLookup,0),FALSE),
  IF(AND(VALUE(LEFT($A1006,3))=312,LEFT($G1006,5)="Total",$B1006="Q "),VLOOKUP('312'!$F$80,_312_Table1,MATCH('312'!$X$16,_312_Table1_ColumnLookup,0),FALSE),
  IF(AND(VALUE(LEFT($A1006,3))=312,LEFT($G1006,5)="Total"),VLOOKUP('312'!$F$80,_312_Table1,MATCH(LEFT($B1006,1),_312_Table1_ColumnLookup,0),FALSE),
  IF(AND(VALUE(LEFT($A1006,3))=312,LEN($I1006)=4,$B1006="G"),VLOOKUP($I1006,_312_Table1,MATCH('312'!$N$16,_312_Table1_ColumnLookup,0),FALSE),
  IF(AND(VALUE(LEFT($A1006,3))=312,LEN($I1006)=4,$B1006="O"),VLOOKUP($I1006,_312_Table1,MATCH('312'!$V$16,_312_Table1_ColumnLookup,0),FALSE),
  IF(AND(VALUE(LEFT($A1006,3))=312,LEN($I1006)=4,$B1006="Q"),VLOOKUP($I1006,_312_Table1,MATCH('312'!$X$16,_312_Table1_ColumnLookup,0),FALSE),
  IF(AND(VALUE(LEFT($A1006,3))=312,LEN($I1006)=4),VLOOKUP($I1006,_312_Table1,MATCH(LEFT($B1006,1),_312_Table1_ColumnLookup,0),FALSE)
+N("312"),
  IF(VALUE(LEFT($A1006,3))=313,VLOOKUP(VALUE(MID($B1006,2,1)),_313_Table1,MATCH(MID($B1006,1,1),_313_Table1_ColumnLookup,0),FALSE)
+N("313"),
  IF(AND(VALUE(LEFT($A1006,3))=314,LEN($B1006)=3),VLOOKUP(VALUE(MID($B1006,2,2)),_314_Table1,MATCH(MID($B1006,1,1),_314_Table1_ColumnLookup,0),FALSE),
  IF(VALUE(LEFT($A1006,3))=314,VLOOKUP(VALUE(MID($B1006,2,1)),_314_Table1,MATCH(MID($B1006,1,1),_314_Table1_ColumnLookup,0),FALSE)
+N("314"),
""))))))))))))))))))))))))</f>
        <v>#N/A</v>
      </c>
      <c r="E1006" s="238" t="e">
        <f>IF(AND(VALUE(LEFT($A1006,3))=309,LEN($B1006)=3),VLOOKUP(VALUE(MID($B1006,2,2)),_309_Table2,MATCH(MID($B1006,1,1),_309_Table2_ColumnLookup,0),FALSE),
  IF($C1006="309 LCR SummaryA",OneYearSCR,IF($C1006="309 LCR SummaryB",UltimateSCR,IF(VALUE(LEFT($A1006,3))=309,VLOOKUP(VALUE(MID($B1006,2,1)),_309_Table2,MATCH(MID($B1006,1,1),_309_Table2_ColumnLookup,0),FALSE)
+N("309"),
  IF(VALUE(LEFT($A1006,3))=310,VLOOKUP(VALUE(MID($B1006,2,1)),_310_Table2,MATCH(MID($B1006,1,1),_310_Table2_ColumnLookup,0),FALSE)
+N("310"),
  IF(AND(VALUE(LEFT($A1006,3))=311,LEN($I1006)=4),VLOOKUP($I1006,_311_Table2,MATCH($B1006,_311_Table2_ColumnLookup,0),FALSE),
  IF(AND(VALUE(LEFT($A1006,3))=311,OR($B1006="I2",$B1006="J2",$B1006="K2",$B1006="L2")),VLOOKUP('311'!$G$58,_311_Table2,MATCH(MID($B1006,1,1),_311_Table2_ColumnLookup,0),FALSE),
  IF(AND(VALUE(LEFT($A1006,3))=311,RIGHT($B1006,5)="Total"),VLOOKUP('311'!$G$59,_311_Table2,MATCH(MID($B1006,1,1),_311_Table2_ColumnLookup,0),FALSE),
  IF(VALUE(LEFT($A1006,3))=311,VLOOKUP(VALUE(MID($B1006,2,1)),_311_Table2,MATCH(MID($B1006,1,1),_311_Table2_ColumnLookup,0),FALSE)
+N("311"),
  IF(AND(VALUE(LEFT($A1006,3))=312,LEFT($G1006,10)="Unincepted",$B1006="G "),VLOOKUP(" ULO",_312_Table2,MATCH('312'!$N$16,_312_Table2_ColumnLookup,0),FALSE),
  IF(AND(VALUE(LEFT($A1006,3))=312,LEFT($G1006,10)="Unincepted",$B1006="O "),VLOOKUP(" ULO",_312_Table2,MATCH('312'!$V$16,_312_Table2_ColumnLookup,0),FALSE),
  IF(AND(VALUE(LEFT($A1006,3))=312,LEFT($G1006,10)="Unincepted",$B1006="Q "),VLOOKUP(" ULO",_312_Table2,MATCH('312'!$X$16,_312_Table2_ColumnLookup,0),FALSE),
  IF(AND(VALUE(LEFT($A1006,3))=312,LEFT($G1006,10)="Unincepted"),VLOOKUP(" ULO",_312_Table2,MATCH(LEFT($B1006,1),_312_Table2_ColumnLookup,0),FALSE),
  IF(AND(VALUE(LEFT($A1006,3))=312,LEFT($G1006,5)="Total",$B1006="G "),VLOOKUP('312'!$F$80,_312_Table2,MATCH('312'!$N$16,_312_Table2_ColumnLookup,0),FALSE),
  IF(AND(VALUE(LEFT($A1006,3))=312,LEFT($G1006,5)="Total",$B1006="O "),VLOOKUP('312'!$F$80,_312_Table2,MATCH('312'!$V$16,_312_Table2_ColumnLookup,0),FALSE),
  IF(AND(VALUE(LEFT($A1006,3))=312,LEFT($G1006,5)="Total",$B1006="Q "),VLOOKUP('312'!$F$80,_312_Table2,MATCH('312'!$X$16,_312_Table2_ColumnLookup,0),FALSE),
  IF(AND(VALUE(LEFT($A1006,3))=312,LEFT($G1006,5)="Total"),VLOOKUP('312'!$F$80,_312_Table2,MATCH(LEFT($B1006,1),_312_Table2_ColumnLookup,0),FALSE),
  IF(AND(VALUE(LEFT($A1006,3))=312,LEN($I1006)=4,$B1006="G"),VLOOKUP($I1006,_312_Table2,MATCH('312'!$N$16,_312_Table2_ColumnLookup,0),FALSE),
  IF(AND(VALUE(LEFT($A1006,3))=312,LEN($I1006)=4,$B1006="O"),VLOOKUP($I1006,_312_Table2,MATCH('312'!$V$16,_312_Table2_ColumnLookup,0),FALSE),
  IF(AND(VALUE(LEFT($A1006,3))=312,LEN($I1006)=4,$B1006="Q"),VLOOKUP($I1006,_312_Table2,MATCH('312'!$X$16,_312_Table2_ColumnLookup,0),FALSE),
  IF(AND(VALUE(LEFT($A1006,3))=312,LEN($I1006)=4),VLOOKUP($I1006,_312_Table2,MATCH(LEFT($B1006,1),_312_Table2_ColumnLookup,0),FALSE)
+N("312"),
  IF(VALUE(LEFT($A1006,3))=313,VLOOKUP(VALUE(MID($B1006,2,1)),_313_Table2,MATCH(MID($B1006,1,1),_313_Table2_ColumnLookup,0),FALSE)
+N("313"),
  IF(AND(VALUE(LEFT($A1006,3))=314,LEN($B1006)=3),VLOOKUP(VALUE(MID($B1006,2,2)),_314_Table2,MATCH(MID($B1006,1,1),_314_Table2_ColumnLookup,0),FALSE),
  IF(VALUE(LEFT($A1006,3))=314,VLOOKUP(VALUE(MID($B1006,2,1)),_314_Table2,MATCH(MID($B1006,1,1),_314_Table2_ColumnLookup,0),FALSE)
+N("314"),
""))))))))))))))))))))))))</f>
        <v>#N/A</v>
      </c>
      <c r="F1006" s="238" t="e">
        <f>IF(AND(VALUE(LEFT($A1006,3))=309,LEN($B1006)=3),VLOOKUP(VALUE(MID($B1006,2,2)),_309_Table3,MATCH(MID($B1006,1,1),_309_Table3_ColumnLookup,0),FALSE),
  IF($C1006="309 LCR SummaryA",OneYearSCR,IF($C1006="309 LCR SummaryB",UltimateSCR,IF(VALUE(LEFT($A1006,3))=309,VLOOKUP(VALUE(MID($B1006,2,1)),_309_Table3,MATCH(MID($B1006,1,1),_309_Table3_ColumnLookup,0),FALSE)
+N("309"),
  IF(VALUE(LEFT($A1006,3))=310,VLOOKUP(VALUE(MID($B1006,2,1)),_310_Table3,MATCH(MID($B1006,1,1),_310_Table3_ColumnLookup,0),FALSE)
+N("310"),
  IF(AND(VALUE(LEFT($A1006,3))=311,LEN($I1006)=4),VLOOKUP($I1006,_311_Table3,MATCH($B1006,_311_Table3_ColumnLookup,0),FALSE),
  IF(AND(VALUE(LEFT($A1006,3))=311,OR($B1006="I2",$B1006="J2",$B1006="K2",$B1006="L2")),VLOOKUP('311'!$G$58,_311_Table3,MATCH(MID($B1006,1,1),_311_Table3_ColumnLookup,0),FALSE),
  IF(AND(VALUE(LEFT($A1006,3))=311,RIGHT($B1006,5)="Total"),VLOOKUP('311'!$G$59,_311_Table3,MATCH(MID($B1006,1,1),_311_Table3_ColumnLookup,0),FALSE),
  IF(VALUE(LEFT($A1006,3))=311,VLOOKUP(VALUE(MID($B1006,2,1)),_311_Table3,MATCH(MID($B1006,1,1),_311_Table3_ColumnLookup,0),FALSE)
+N("311"),
  IF(AND(VALUE(LEFT($A1006,3))=312,LEFT($G1006,10)="Unincepted",$B1006="G "),VLOOKUP(" ULO",_312_Table3,MATCH('312'!$N$16,_312_Table3_ColumnLookup,0),FALSE),
  IF(AND(VALUE(LEFT($A1006,3))=312,LEFT($G1006,10)="Unincepted",$B1006="O "),VLOOKUP(" ULO",_312_Table3,MATCH('312'!$V$16,_312_Table3_ColumnLookup,0),FALSE),
  IF(AND(VALUE(LEFT($A1006,3))=312,LEFT($G1006,10)="Unincepted",$B1006="Q "),VLOOKUP(" ULO",_312_Table3,MATCH('312'!$X$16,_312_Table3_ColumnLookup,0),FALSE),
  IF(AND(VALUE(LEFT($A1006,3))=312,LEFT($G1006,10)="Unincepted"),VLOOKUP(" ULO",_312_Table3,MATCH(LEFT($B1006,1),_312_Table3_ColumnLookup,0),FALSE),
  IF(AND(VALUE(LEFT($A1006,3))=312,LEFT($G1006,5)="Total",$B1006="G "),VLOOKUP('312'!$F$80,_312_Table3,MATCH('312'!$N$16,_312_Table3_ColumnLookup,0),FALSE),
  IF(AND(VALUE(LEFT($A1006,3))=312,LEFT($G1006,5)="Total",$B1006="O "),VLOOKUP('312'!$F$80,_312_Table3,MATCH('312'!$V$16,_312_Table3_ColumnLookup,0),FALSE),
  IF(AND(VALUE(LEFT($A1006,3))=312,LEFT($G1006,5)="Total",$B1006="Q "),VLOOKUP('312'!$F$80,_312_Table3,MATCH('312'!$X$16,_312_Table3_ColumnLookup,0),FALSE),
  IF(AND(VALUE(LEFT($A1006,3))=312,LEFT($G1006,5)="Total"),VLOOKUP('312'!$F$80,_312_Table3,MATCH(LEFT($B1006,1),_312_Table3_ColumnLookup,0),FALSE),
  IF(AND(VALUE(LEFT($A1006,3))=312,LEN($I1006)=4,$B1006="G"),VLOOKUP($I1006,_312_Table3,MATCH('312'!$N$16,_312_Table3_ColumnLookup,0),FALSE),
  IF(AND(VALUE(LEFT($A1006,3))=312,LEN($I1006)=4,$B1006="O"),VLOOKUP($I1006,_312_Table3,MATCH('312'!$V$16,_312_Table3_ColumnLookup,0),FALSE),
  IF(AND(VALUE(LEFT($A1006,3))=312,LEN($I1006)=4,$B1006="Q"),VLOOKUP($I1006,_312_Table3,MATCH('312'!$X$16,_312_Table3_ColumnLookup,0),FALSE),
  IF(AND(VALUE(LEFT($A1006,3))=312,LEN($I1006)=4),VLOOKUP($I1006,_312_Table3,MATCH(LEFT($B1006,1),_312_Table3_ColumnLookup,0),FALSE)
+N("312"),
  IF(VALUE(LEFT($A1006,3))=313,VLOOKUP(VALUE(MID($B1006,2,1)),_313_Table3,MATCH(MID($B1006,1,1),_313_Table3_ColumnLookup,0),FALSE)
+N("313"),
  IF(AND(VALUE(LEFT($A1006,3))=314,LEN($B1006)=3),VLOOKUP(VALUE(MID($B1006,2,2)),_314_Table3,MATCH(MID($B1006,1,1),_314_Table3_ColumnLookup,0),FALSE),
  IF(VALUE(LEFT($A1006,3))=314,VLOOKUP(VALUE(MID($B1006,2,1)),_314_Table3,MATCH(MID($B1006,1,1),_314_Table3_ColumnLookup,0),FALSE)
+N("314"),
""))))))))))))))))))))))))</f>
        <v>#N/A</v>
      </c>
      <c r="H1006" s="321" t="str">
        <f>IFERROR(
IF(ISERROR($D1006)=FALSE,$D1006,IF(ISERROR($E1006)=FALSE,$E1006,IF(ISERROR($F1006)=FALSE,$F1006
+N("012 checkboxes"),
IF(
IF(OR(LEFT($A1006,9)="Syndicate",LEFT($A1006,12)="NewSyndicate"),VLOOKUP($A1006,'012'!$J:$ZW,MATCH("Link to button",'012'!$J$1:$ZW$1,0),0)
+N("309 checkbox"),
IF($C1006="309 LCR Summary0",VLOOKUP("Notes990",'309'!$P:$ZZ,MATCH("Link to button",'309'!$P$1:$ZZ$1,0),0)
+N("313 checkboxes"),
IF($C1006="313 Financial Information0LcmVsScr",IF($C1006="309 LCR Summary0",VLOOKUP("LcmVsScr",'309'!$N:$ZZ,MATCH("Link to button",'309'!$N$1:$ZZ$1,0),0),
IF($C1006="313 Financial Information0LcrDocAttached",IF($C1006="309 LCR Summary0",VLOOKUP("LcrDocAttached",'309'!$N:$ZZ,MATCH("Link to button",'309'!$N$1:$ZZ$1,0),
0)))))))=1,TRUE,FALSE)
))),"")</f>
        <v/>
      </c>
    </row>
    <row r="1007" spans="1:8">
      <c r="A1007" s="237" t="e">
        <f>VLOOKUP($G1007,CSVLookups!$B:$R,MATCH(A$1,CSVLookups!$B$1:$R$1,0),FALSE)</f>
        <v>#N/A</v>
      </c>
      <c r="B1007" s="237" t="e">
        <f>VLOOKUP($G1007,CSVLookups!$B:$R,MATCH(B$1,CSVLookups!$B$1:$R$1,0),FALSE)</f>
        <v>#N/A</v>
      </c>
      <c r="C1007" s="238" t="e">
        <f t="shared" si="16"/>
        <v>#N/A</v>
      </c>
      <c r="D1007" s="238" t="e">
        <f>IF(AND(VALUE(LEFT($A1007,3))=309,LEN($B1007)=3),VLOOKUP(VALUE(MID($B1007,2,2)),_309_Table1,MATCH(MID($B1007,1,1),_309_Table1_ColumnLookup,0),FALSE),
  IF($C1007="309 LCR SummaryA",OneYearSCR,IF($C1007="309 LCR SummaryB",UltimateSCR,IF(VALUE(LEFT($A1007,3))=309,VLOOKUP(VALUE(MID($B1007,2,1)),_309_Table1,MATCH(MID($B1007,1,1),_309_Table1_ColumnLookup,0),FALSE)
+N("309"),
  IF(VALUE(LEFT($A1007,3))=310,VLOOKUP(VALUE(MID($B1007,2,1)),_310_Table1,MATCH(MID($B1007,1,1),_310_Table1_ColumnLookup,0),FALSE)
+N("310"),
  IF(AND(VALUE(LEFT($A1007,3))=311,LEN($I1007)=4),VLOOKUP($I1007,_311_Table1,MATCH($B1007,_311_Table1_ColumnLookup,0),FALSE),
  IF(AND(VALUE(LEFT($A1007,3))=311,OR($B1007="I2",$B1007="J2",$B1007="K2",$B1007="L2")),VLOOKUP('311'!$G$58,_311_Table1,MATCH(MID($B1007,1,1),_311_Table1_ColumnLookup,0),FALSE),
  IF(AND(VALUE(LEFT($A1007,3))=311,RIGHT($B1007,5)="Total"),VLOOKUP('311'!$G$59,_311_Table1,MATCH(MID($B1007,1,1),_311_Table1_ColumnLookup,0),FALSE),
  IF(VALUE(LEFT($A1007,3))=311,VLOOKUP(VALUE(MID($B1007,2,1)),_311_Table1,MATCH(MID($B1007,1,1),_311_Table1_ColumnLookup,0),FALSE)
+N("311"),
  IF(AND(VALUE(LEFT($A1007,3))=312,LEFT($G1007,10)="Unincepted",$B1007="G "),VLOOKUP(" ULO",_312_Table1,MATCH('312'!$N$16,_312_Table1_ColumnLookup,0),FALSE),
  IF(AND(VALUE(LEFT($A1007,3))=312,LEFT($G1007,10)="Unincepted",$B1007="O "),VLOOKUP(" ULO",_312_Table1,MATCH('312'!$V$16,_312_Table1_ColumnLookup,0),FALSE),
  IF(AND(VALUE(LEFT($A1007,3))=312,LEFT($G1007,10)="Unincepted",$B1007="Q "),VLOOKUP(" ULO",_312_Table1,MATCH('312'!$X$16,_312_Table1_ColumnLookup,0),FALSE),
  IF(AND(VALUE(LEFT($A1007,3))=312,LEFT($G1007,10)="Unincepted"),VLOOKUP(" ULO",_312_Table1,MATCH(LEFT($B1007,1),_312_Table1_ColumnLookup,0),FALSE),
  IF(AND(VALUE(LEFT($A1007,3))=312,LEFT($G1007,5)="Total",$B1007="G "),VLOOKUP('312'!$F$80,_312_Table1,MATCH('312'!$N$16,_312_Table1_ColumnLookup,0),FALSE),
  IF(AND(VALUE(LEFT($A1007,3))=312,LEFT($G1007,5)="Total",$B1007="O "),VLOOKUP('312'!$F$80,_312_Table1,MATCH('312'!$V$16,_312_Table1_ColumnLookup,0),FALSE),
  IF(AND(VALUE(LEFT($A1007,3))=312,LEFT($G1007,5)="Total",$B1007="Q "),VLOOKUP('312'!$F$80,_312_Table1,MATCH('312'!$X$16,_312_Table1_ColumnLookup,0),FALSE),
  IF(AND(VALUE(LEFT($A1007,3))=312,LEFT($G1007,5)="Total"),VLOOKUP('312'!$F$80,_312_Table1,MATCH(LEFT($B1007,1),_312_Table1_ColumnLookup,0),FALSE),
  IF(AND(VALUE(LEFT($A1007,3))=312,LEN($I1007)=4,$B1007="G"),VLOOKUP($I1007,_312_Table1,MATCH('312'!$N$16,_312_Table1_ColumnLookup,0),FALSE),
  IF(AND(VALUE(LEFT($A1007,3))=312,LEN($I1007)=4,$B1007="O"),VLOOKUP($I1007,_312_Table1,MATCH('312'!$V$16,_312_Table1_ColumnLookup,0),FALSE),
  IF(AND(VALUE(LEFT($A1007,3))=312,LEN($I1007)=4,$B1007="Q"),VLOOKUP($I1007,_312_Table1,MATCH('312'!$X$16,_312_Table1_ColumnLookup,0),FALSE),
  IF(AND(VALUE(LEFT($A1007,3))=312,LEN($I1007)=4),VLOOKUP($I1007,_312_Table1,MATCH(LEFT($B1007,1),_312_Table1_ColumnLookup,0),FALSE)
+N("312"),
  IF(VALUE(LEFT($A1007,3))=313,VLOOKUP(VALUE(MID($B1007,2,1)),_313_Table1,MATCH(MID($B1007,1,1),_313_Table1_ColumnLookup,0),FALSE)
+N("313"),
  IF(AND(VALUE(LEFT($A1007,3))=314,LEN($B1007)=3),VLOOKUP(VALUE(MID($B1007,2,2)),_314_Table1,MATCH(MID($B1007,1,1),_314_Table1_ColumnLookup,0),FALSE),
  IF(VALUE(LEFT($A1007,3))=314,VLOOKUP(VALUE(MID($B1007,2,1)),_314_Table1,MATCH(MID($B1007,1,1),_314_Table1_ColumnLookup,0),FALSE)
+N("314"),
""))))))))))))))))))))))))</f>
        <v>#N/A</v>
      </c>
      <c r="E1007" s="238" t="e">
        <f>IF(AND(VALUE(LEFT($A1007,3))=309,LEN($B1007)=3),VLOOKUP(VALUE(MID($B1007,2,2)),_309_Table2,MATCH(MID($B1007,1,1),_309_Table2_ColumnLookup,0),FALSE),
  IF($C1007="309 LCR SummaryA",OneYearSCR,IF($C1007="309 LCR SummaryB",UltimateSCR,IF(VALUE(LEFT($A1007,3))=309,VLOOKUP(VALUE(MID($B1007,2,1)),_309_Table2,MATCH(MID($B1007,1,1),_309_Table2_ColumnLookup,0),FALSE)
+N("309"),
  IF(VALUE(LEFT($A1007,3))=310,VLOOKUP(VALUE(MID($B1007,2,1)),_310_Table2,MATCH(MID($B1007,1,1),_310_Table2_ColumnLookup,0),FALSE)
+N("310"),
  IF(AND(VALUE(LEFT($A1007,3))=311,LEN($I1007)=4),VLOOKUP($I1007,_311_Table2,MATCH($B1007,_311_Table2_ColumnLookup,0),FALSE),
  IF(AND(VALUE(LEFT($A1007,3))=311,OR($B1007="I2",$B1007="J2",$B1007="K2",$B1007="L2")),VLOOKUP('311'!$G$58,_311_Table2,MATCH(MID($B1007,1,1),_311_Table2_ColumnLookup,0),FALSE),
  IF(AND(VALUE(LEFT($A1007,3))=311,RIGHT($B1007,5)="Total"),VLOOKUP('311'!$G$59,_311_Table2,MATCH(MID($B1007,1,1),_311_Table2_ColumnLookup,0),FALSE),
  IF(VALUE(LEFT($A1007,3))=311,VLOOKUP(VALUE(MID($B1007,2,1)),_311_Table2,MATCH(MID($B1007,1,1),_311_Table2_ColumnLookup,0),FALSE)
+N("311"),
  IF(AND(VALUE(LEFT($A1007,3))=312,LEFT($G1007,10)="Unincepted",$B1007="G "),VLOOKUP(" ULO",_312_Table2,MATCH('312'!$N$16,_312_Table2_ColumnLookup,0),FALSE),
  IF(AND(VALUE(LEFT($A1007,3))=312,LEFT($G1007,10)="Unincepted",$B1007="O "),VLOOKUP(" ULO",_312_Table2,MATCH('312'!$V$16,_312_Table2_ColumnLookup,0),FALSE),
  IF(AND(VALUE(LEFT($A1007,3))=312,LEFT($G1007,10)="Unincepted",$B1007="Q "),VLOOKUP(" ULO",_312_Table2,MATCH('312'!$X$16,_312_Table2_ColumnLookup,0),FALSE),
  IF(AND(VALUE(LEFT($A1007,3))=312,LEFT($G1007,10)="Unincepted"),VLOOKUP(" ULO",_312_Table2,MATCH(LEFT($B1007,1),_312_Table2_ColumnLookup,0),FALSE),
  IF(AND(VALUE(LEFT($A1007,3))=312,LEFT($G1007,5)="Total",$B1007="G "),VLOOKUP('312'!$F$80,_312_Table2,MATCH('312'!$N$16,_312_Table2_ColumnLookup,0),FALSE),
  IF(AND(VALUE(LEFT($A1007,3))=312,LEFT($G1007,5)="Total",$B1007="O "),VLOOKUP('312'!$F$80,_312_Table2,MATCH('312'!$V$16,_312_Table2_ColumnLookup,0),FALSE),
  IF(AND(VALUE(LEFT($A1007,3))=312,LEFT($G1007,5)="Total",$B1007="Q "),VLOOKUP('312'!$F$80,_312_Table2,MATCH('312'!$X$16,_312_Table2_ColumnLookup,0),FALSE),
  IF(AND(VALUE(LEFT($A1007,3))=312,LEFT($G1007,5)="Total"),VLOOKUP('312'!$F$80,_312_Table2,MATCH(LEFT($B1007,1),_312_Table2_ColumnLookup,0),FALSE),
  IF(AND(VALUE(LEFT($A1007,3))=312,LEN($I1007)=4,$B1007="G"),VLOOKUP($I1007,_312_Table2,MATCH('312'!$N$16,_312_Table2_ColumnLookup,0),FALSE),
  IF(AND(VALUE(LEFT($A1007,3))=312,LEN($I1007)=4,$B1007="O"),VLOOKUP($I1007,_312_Table2,MATCH('312'!$V$16,_312_Table2_ColumnLookup,0),FALSE),
  IF(AND(VALUE(LEFT($A1007,3))=312,LEN($I1007)=4,$B1007="Q"),VLOOKUP($I1007,_312_Table2,MATCH('312'!$X$16,_312_Table2_ColumnLookup,0),FALSE),
  IF(AND(VALUE(LEFT($A1007,3))=312,LEN($I1007)=4),VLOOKUP($I1007,_312_Table2,MATCH(LEFT($B1007,1),_312_Table2_ColumnLookup,0),FALSE)
+N("312"),
  IF(VALUE(LEFT($A1007,3))=313,VLOOKUP(VALUE(MID($B1007,2,1)),_313_Table2,MATCH(MID($B1007,1,1),_313_Table2_ColumnLookup,0),FALSE)
+N("313"),
  IF(AND(VALUE(LEFT($A1007,3))=314,LEN($B1007)=3),VLOOKUP(VALUE(MID($B1007,2,2)),_314_Table2,MATCH(MID($B1007,1,1),_314_Table2_ColumnLookup,0),FALSE),
  IF(VALUE(LEFT($A1007,3))=314,VLOOKUP(VALUE(MID($B1007,2,1)),_314_Table2,MATCH(MID($B1007,1,1),_314_Table2_ColumnLookup,0),FALSE)
+N("314"),
""))))))))))))))))))))))))</f>
        <v>#N/A</v>
      </c>
      <c r="F1007" s="238" t="e">
        <f>IF(AND(VALUE(LEFT($A1007,3))=309,LEN($B1007)=3),VLOOKUP(VALUE(MID($B1007,2,2)),_309_Table3,MATCH(MID($B1007,1,1),_309_Table3_ColumnLookup,0),FALSE),
  IF($C1007="309 LCR SummaryA",OneYearSCR,IF($C1007="309 LCR SummaryB",UltimateSCR,IF(VALUE(LEFT($A1007,3))=309,VLOOKUP(VALUE(MID($B1007,2,1)),_309_Table3,MATCH(MID($B1007,1,1),_309_Table3_ColumnLookup,0),FALSE)
+N("309"),
  IF(VALUE(LEFT($A1007,3))=310,VLOOKUP(VALUE(MID($B1007,2,1)),_310_Table3,MATCH(MID($B1007,1,1),_310_Table3_ColumnLookup,0),FALSE)
+N("310"),
  IF(AND(VALUE(LEFT($A1007,3))=311,LEN($I1007)=4),VLOOKUP($I1007,_311_Table3,MATCH($B1007,_311_Table3_ColumnLookup,0),FALSE),
  IF(AND(VALUE(LEFT($A1007,3))=311,OR($B1007="I2",$B1007="J2",$B1007="K2",$B1007="L2")),VLOOKUP('311'!$G$58,_311_Table3,MATCH(MID($B1007,1,1),_311_Table3_ColumnLookup,0),FALSE),
  IF(AND(VALUE(LEFT($A1007,3))=311,RIGHT($B1007,5)="Total"),VLOOKUP('311'!$G$59,_311_Table3,MATCH(MID($B1007,1,1),_311_Table3_ColumnLookup,0),FALSE),
  IF(VALUE(LEFT($A1007,3))=311,VLOOKUP(VALUE(MID($B1007,2,1)),_311_Table3,MATCH(MID($B1007,1,1),_311_Table3_ColumnLookup,0),FALSE)
+N("311"),
  IF(AND(VALUE(LEFT($A1007,3))=312,LEFT($G1007,10)="Unincepted",$B1007="G "),VLOOKUP(" ULO",_312_Table3,MATCH('312'!$N$16,_312_Table3_ColumnLookup,0),FALSE),
  IF(AND(VALUE(LEFT($A1007,3))=312,LEFT($G1007,10)="Unincepted",$B1007="O "),VLOOKUP(" ULO",_312_Table3,MATCH('312'!$V$16,_312_Table3_ColumnLookup,0),FALSE),
  IF(AND(VALUE(LEFT($A1007,3))=312,LEFT($G1007,10)="Unincepted",$B1007="Q "),VLOOKUP(" ULO",_312_Table3,MATCH('312'!$X$16,_312_Table3_ColumnLookup,0),FALSE),
  IF(AND(VALUE(LEFT($A1007,3))=312,LEFT($G1007,10)="Unincepted"),VLOOKUP(" ULO",_312_Table3,MATCH(LEFT($B1007,1),_312_Table3_ColumnLookup,0),FALSE),
  IF(AND(VALUE(LEFT($A1007,3))=312,LEFT($G1007,5)="Total",$B1007="G "),VLOOKUP('312'!$F$80,_312_Table3,MATCH('312'!$N$16,_312_Table3_ColumnLookup,0),FALSE),
  IF(AND(VALUE(LEFT($A1007,3))=312,LEFT($G1007,5)="Total",$B1007="O "),VLOOKUP('312'!$F$80,_312_Table3,MATCH('312'!$V$16,_312_Table3_ColumnLookup,0),FALSE),
  IF(AND(VALUE(LEFT($A1007,3))=312,LEFT($G1007,5)="Total",$B1007="Q "),VLOOKUP('312'!$F$80,_312_Table3,MATCH('312'!$X$16,_312_Table3_ColumnLookup,0),FALSE),
  IF(AND(VALUE(LEFT($A1007,3))=312,LEFT($G1007,5)="Total"),VLOOKUP('312'!$F$80,_312_Table3,MATCH(LEFT($B1007,1),_312_Table3_ColumnLookup,0),FALSE),
  IF(AND(VALUE(LEFT($A1007,3))=312,LEN($I1007)=4,$B1007="G"),VLOOKUP($I1007,_312_Table3,MATCH('312'!$N$16,_312_Table3_ColumnLookup,0),FALSE),
  IF(AND(VALUE(LEFT($A1007,3))=312,LEN($I1007)=4,$B1007="O"),VLOOKUP($I1007,_312_Table3,MATCH('312'!$V$16,_312_Table3_ColumnLookup,0),FALSE),
  IF(AND(VALUE(LEFT($A1007,3))=312,LEN($I1007)=4,$B1007="Q"),VLOOKUP($I1007,_312_Table3,MATCH('312'!$X$16,_312_Table3_ColumnLookup,0),FALSE),
  IF(AND(VALUE(LEFT($A1007,3))=312,LEN($I1007)=4),VLOOKUP($I1007,_312_Table3,MATCH(LEFT($B1007,1),_312_Table3_ColumnLookup,0),FALSE)
+N("312"),
  IF(VALUE(LEFT($A1007,3))=313,VLOOKUP(VALUE(MID($B1007,2,1)),_313_Table3,MATCH(MID($B1007,1,1),_313_Table3_ColumnLookup,0),FALSE)
+N("313"),
  IF(AND(VALUE(LEFT($A1007,3))=314,LEN($B1007)=3),VLOOKUP(VALUE(MID($B1007,2,2)),_314_Table3,MATCH(MID($B1007,1,1),_314_Table3_ColumnLookup,0),FALSE),
  IF(VALUE(LEFT($A1007,3))=314,VLOOKUP(VALUE(MID($B1007,2,1)),_314_Table3,MATCH(MID($B1007,1,1),_314_Table3_ColumnLookup,0),FALSE)
+N("314"),
""))))))))))))))))))))))))</f>
        <v>#N/A</v>
      </c>
      <c r="H1007" s="321" t="str">
        <f>IFERROR(
IF(ISERROR($D1007)=FALSE,$D1007,IF(ISERROR($E1007)=FALSE,$E1007,IF(ISERROR($F1007)=FALSE,$F1007
+N("012 checkboxes"),
IF(
IF(OR(LEFT($A1007,9)="Syndicate",LEFT($A1007,12)="NewSyndicate"),VLOOKUP($A1007,'012'!$J:$ZW,MATCH("Link to button",'012'!$J$1:$ZW$1,0),0)
+N("309 checkbox"),
IF($C1007="309 LCR Summary0",VLOOKUP("Notes990",'309'!$P:$ZZ,MATCH("Link to button",'309'!$P$1:$ZZ$1,0),0)
+N("313 checkboxes"),
IF($C1007="313 Financial Information0LcmVsScr",IF($C1007="309 LCR Summary0",VLOOKUP("LcmVsScr",'309'!$N:$ZZ,MATCH("Link to button",'309'!$N$1:$ZZ$1,0),0),
IF($C1007="313 Financial Information0LcrDocAttached",IF($C1007="309 LCR Summary0",VLOOKUP("LcrDocAttached",'309'!$N:$ZZ,MATCH("Link to button",'309'!$N$1:$ZZ$1,0),
0)))))))=1,TRUE,FALSE)
))),"")</f>
        <v/>
      </c>
    </row>
    <row r="1008" spans="1:8">
      <c r="A1008" s="237" t="e">
        <f>VLOOKUP($G1008,CSVLookups!$B:$R,MATCH(A$1,CSVLookups!$B$1:$R$1,0),FALSE)</f>
        <v>#N/A</v>
      </c>
      <c r="B1008" s="237" t="e">
        <f>VLOOKUP($G1008,CSVLookups!$B:$R,MATCH(B$1,CSVLookups!$B$1:$R$1,0),FALSE)</f>
        <v>#N/A</v>
      </c>
      <c r="C1008" s="238" t="e">
        <f t="shared" si="16"/>
        <v>#N/A</v>
      </c>
      <c r="D1008" s="238" t="e">
        <f>IF(AND(VALUE(LEFT($A1008,3))=309,LEN($B1008)=3),VLOOKUP(VALUE(MID($B1008,2,2)),_309_Table1,MATCH(MID($B1008,1,1),_309_Table1_ColumnLookup,0),FALSE),
  IF($C1008="309 LCR SummaryA",OneYearSCR,IF($C1008="309 LCR SummaryB",UltimateSCR,IF(VALUE(LEFT($A1008,3))=309,VLOOKUP(VALUE(MID($B1008,2,1)),_309_Table1,MATCH(MID($B1008,1,1),_309_Table1_ColumnLookup,0),FALSE)
+N("309"),
  IF(VALUE(LEFT($A1008,3))=310,VLOOKUP(VALUE(MID($B1008,2,1)),_310_Table1,MATCH(MID($B1008,1,1),_310_Table1_ColumnLookup,0),FALSE)
+N("310"),
  IF(AND(VALUE(LEFT($A1008,3))=311,LEN($I1008)=4),VLOOKUP($I1008,_311_Table1,MATCH($B1008,_311_Table1_ColumnLookup,0),FALSE),
  IF(AND(VALUE(LEFT($A1008,3))=311,OR($B1008="I2",$B1008="J2",$B1008="K2",$B1008="L2")),VLOOKUP('311'!$G$58,_311_Table1,MATCH(MID($B1008,1,1),_311_Table1_ColumnLookup,0),FALSE),
  IF(AND(VALUE(LEFT($A1008,3))=311,RIGHT($B1008,5)="Total"),VLOOKUP('311'!$G$59,_311_Table1,MATCH(MID($B1008,1,1),_311_Table1_ColumnLookup,0),FALSE),
  IF(VALUE(LEFT($A1008,3))=311,VLOOKUP(VALUE(MID($B1008,2,1)),_311_Table1,MATCH(MID($B1008,1,1),_311_Table1_ColumnLookup,0),FALSE)
+N("311"),
  IF(AND(VALUE(LEFT($A1008,3))=312,LEFT($G1008,10)="Unincepted",$B1008="G "),VLOOKUP(" ULO",_312_Table1,MATCH('312'!$N$16,_312_Table1_ColumnLookup,0),FALSE),
  IF(AND(VALUE(LEFT($A1008,3))=312,LEFT($G1008,10)="Unincepted",$B1008="O "),VLOOKUP(" ULO",_312_Table1,MATCH('312'!$V$16,_312_Table1_ColumnLookup,0),FALSE),
  IF(AND(VALUE(LEFT($A1008,3))=312,LEFT($G1008,10)="Unincepted",$B1008="Q "),VLOOKUP(" ULO",_312_Table1,MATCH('312'!$X$16,_312_Table1_ColumnLookup,0),FALSE),
  IF(AND(VALUE(LEFT($A1008,3))=312,LEFT($G1008,10)="Unincepted"),VLOOKUP(" ULO",_312_Table1,MATCH(LEFT($B1008,1),_312_Table1_ColumnLookup,0),FALSE),
  IF(AND(VALUE(LEFT($A1008,3))=312,LEFT($G1008,5)="Total",$B1008="G "),VLOOKUP('312'!$F$80,_312_Table1,MATCH('312'!$N$16,_312_Table1_ColumnLookup,0),FALSE),
  IF(AND(VALUE(LEFT($A1008,3))=312,LEFT($G1008,5)="Total",$B1008="O "),VLOOKUP('312'!$F$80,_312_Table1,MATCH('312'!$V$16,_312_Table1_ColumnLookup,0),FALSE),
  IF(AND(VALUE(LEFT($A1008,3))=312,LEFT($G1008,5)="Total",$B1008="Q "),VLOOKUP('312'!$F$80,_312_Table1,MATCH('312'!$X$16,_312_Table1_ColumnLookup,0),FALSE),
  IF(AND(VALUE(LEFT($A1008,3))=312,LEFT($G1008,5)="Total"),VLOOKUP('312'!$F$80,_312_Table1,MATCH(LEFT($B1008,1),_312_Table1_ColumnLookup,0),FALSE),
  IF(AND(VALUE(LEFT($A1008,3))=312,LEN($I1008)=4,$B1008="G"),VLOOKUP($I1008,_312_Table1,MATCH('312'!$N$16,_312_Table1_ColumnLookup,0),FALSE),
  IF(AND(VALUE(LEFT($A1008,3))=312,LEN($I1008)=4,$B1008="O"),VLOOKUP($I1008,_312_Table1,MATCH('312'!$V$16,_312_Table1_ColumnLookup,0),FALSE),
  IF(AND(VALUE(LEFT($A1008,3))=312,LEN($I1008)=4,$B1008="Q"),VLOOKUP($I1008,_312_Table1,MATCH('312'!$X$16,_312_Table1_ColumnLookup,0),FALSE),
  IF(AND(VALUE(LEFT($A1008,3))=312,LEN($I1008)=4),VLOOKUP($I1008,_312_Table1,MATCH(LEFT($B1008,1),_312_Table1_ColumnLookup,0),FALSE)
+N("312"),
  IF(VALUE(LEFT($A1008,3))=313,VLOOKUP(VALUE(MID($B1008,2,1)),_313_Table1,MATCH(MID($B1008,1,1),_313_Table1_ColumnLookup,0),FALSE)
+N("313"),
  IF(AND(VALUE(LEFT($A1008,3))=314,LEN($B1008)=3),VLOOKUP(VALUE(MID($B1008,2,2)),_314_Table1,MATCH(MID($B1008,1,1),_314_Table1_ColumnLookup,0),FALSE),
  IF(VALUE(LEFT($A1008,3))=314,VLOOKUP(VALUE(MID($B1008,2,1)),_314_Table1,MATCH(MID($B1008,1,1),_314_Table1_ColumnLookup,0),FALSE)
+N("314"),
""))))))))))))))))))))))))</f>
        <v>#N/A</v>
      </c>
      <c r="E1008" s="238" t="e">
        <f>IF(AND(VALUE(LEFT($A1008,3))=309,LEN($B1008)=3),VLOOKUP(VALUE(MID($B1008,2,2)),_309_Table2,MATCH(MID($B1008,1,1),_309_Table2_ColumnLookup,0),FALSE),
  IF($C1008="309 LCR SummaryA",OneYearSCR,IF($C1008="309 LCR SummaryB",UltimateSCR,IF(VALUE(LEFT($A1008,3))=309,VLOOKUP(VALUE(MID($B1008,2,1)),_309_Table2,MATCH(MID($B1008,1,1),_309_Table2_ColumnLookup,0),FALSE)
+N("309"),
  IF(VALUE(LEFT($A1008,3))=310,VLOOKUP(VALUE(MID($B1008,2,1)),_310_Table2,MATCH(MID($B1008,1,1),_310_Table2_ColumnLookup,0),FALSE)
+N("310"),
  IF(AND(VALUE(LEFT($A1008,3))=311,LEN($I1008)=4),VLOOKUP($I1008,_311_Table2,MATCH($B1008,_311_Table2_ColumnLookup,0),FALSE),
  IF(AND(VALUE(LEFT($A1008,3))=311,OR($B1008="I2",$B1008="J2",$B1008="K2",$B1008="L2")),VLOOKUP('311'!$G$58,_311_Table2,MATCH(MID($B1008,1,1),_311_Table2_ColumnLookup,0),FALSE),
  IF(AND(VALUE(LEFT($A1008,3))=311,RIGHT($B1008,5)="Total"),VLOOKUP('311'!$G$59,_311_Table2,MATCH(MID($B1008,1,1),_311_Table2_ColumnLookup,0),FALSE),
  IF(VALUE(LEFT($A1008,3))=311,VLOOKUP(VALUE(MID($B1008,2,1)),_311_Table2,MATCH(MID($B1008,1,1),_311_Table2_ColumnLookup,0),FALSE)
+N("311"),
  IF(AND(VALUE(LEFT($A1008,3))=312,LEFT($G1008,10)="Unincepted",$B1008="G "),VLOOKUP(" ULO",_312_Table2,MATCH('312'!$N$16,_312_Table2_ColumnLookup,0),FALSE),
  IF(AND(VALUE(LEFT($A1008,3))=312,LEFT($G1008,10)="Unincepted",$B1008="O "),VLOOKUP(" ULO",_312_Table2,MATCH('312'!$V$16,_312_Table2_ColumnLookup,0),FALSE),
  IF(AND(VALUE(LEFT($A1008,3))=312,LEFT($G1008,10)="Unincepted",$B1008="Q "),VLOOKUP(" ULO",_312_Table2,MATCH('312'!$X$16,_312_Table2_ColumnLookup,0),FALSE),
  IF(AND(VALUE(LEFT($A1008,3))=312,LEFT($G1008,10)="Unincepted"),VLOOKUP(" ULO",_312_Table2,MATCH(LEFT($B1008,1),_312_Table2_ColumnLookup,0),FALSE),
  IF(AND(VALUE(LEFT($A1008,3))=312,LEFT($G1008,5)="Total",$B1008="G "),VLOOKUP('312'!$F$80,_312_Table2,MATCH('312'!$N$16,_312_Table2_ColumnLookup,0),FALSE),
  IF(AND(VALUE(LEFT($A1008,3))=312,LEFT($G1008,5)="Total",$B1008="O "),VLOOKUP('312'!$F$80,_312_Table2,MATCH('312'!$V$16,_312_Table2_ColumnLookup,0),FALSE),
  IF(AND(VALUE(LEFT($A1008,3))=312,LEFT($G1008,5)="Total",$B1008="Q "),VLOOKUP('312'!$F$80,_312_Table2,MATCH('312'!$X$16,_312_Table2_ColumnLookup,0),FALSE),
  IF(AND(VALUE(LEFT($A1008,3))=312,LEFT($G1008,5)="Total"),VLOOKUP('312'!$F$80,_312_Table2,MATCH(LEFT($B1008,1),_312_Table2_ColumnLookup,0),FALSE),
  IF(AND(VALUE(LEFT($A1008,3))=312,LEN($I1008)=4,$B1008="G"),VLOOKUP($I1008,_312_Table2,MATCH('312'!$N$16,_312_Table2_ColumnLookup,0),FALSE),
  IF(AND(VALUE(LEFT($A1008,3))=312,LEN($I1008)=4,$B1008="O"),VLOOKUP($I1008,_312_Table2,MATCH('312'!$V$16,_312_Table2_ColumnLookup,0),FALSE),
  IF(AND(VALUE(LEFT($A1008,3))=312,LEN($I1008)=4,$B1008="Q"),VLOOKUP($I1008,_312_Table2,MATCH('312'!$X$16,_312_Table2_ColumnLookup,0),FALSE),
  IF(AND(VALUE(LEFT($A1008,3))=312,LEN($I1008)=4),VLOOKUP($I1008,_312_Table2,MATCH(LEFT($B1008,1),_312_Table2_ColumnLookup,0),FALSE)
+N("312"),
  IF(VALUE(LEFT($A1008,3))=313,VLOOKUP(VALUE(MID($B1008,2,1)),_313_Table2,MATCH(MID($B1008,1,1),_313_Table2_ColumnLookup,0),FALSE)
+N("313"),
  IF(AND(VALUE(LEFT($A1008,3))=314,LEN($B1008)=3),VLOOKUP(VALUE(MID($B1008,2,2)),_314_Table2,MATCH(MID($B1008,1,1),_314_Table2_ColumnLookup,0),FALSE),
  IF(VALUE(LEFT($A1008,3))=314,VLOOKUP(VALUE(MID($B1008,2,1)),_314_Table2,MATCH(MID($B1008,1,1),_314_Table2_ColumnLookup,0),FALSE)
+N("314"),
""))))))))))))))))))))))))</f>
        <v>#N/A</v>
      </c>
      <c r="F1008" s="238" t="e">
        <f>IF(AND(VALUE(LEFT($A1008,3))=309,LEN($B1008)=3),VLOOKUP(VALUE(MID($B1008,2,2)),_309_Table3,MATCH(MID($B1008,1,1),_309_Table3_ColumnLookup,0),FALSE),
  IF($C1008="309 LCR SummaryA",OneYearSCR,IF($C1008="309 LCR SummaryB",UltimateSCR,IF(VALUE(LEFT($A1008,3))=309,VLOOKUP(VALUE(MID($B1008,2,1)),_309_Table3,MATCH(MID($B1008,1,1),_309_Table3_ColumnLookup,0),FALSE)
+N("309"),
  IF(VALUE(LEFT($A1008,3))=310,VLOOKUP(VALUE(MID($B1008,2,1)),_310_Table3,MATCH(MID($B1008,1,1),_310_Table3_ColumnLookup,0),FALSE)
+N("310"),
  IF(AND(VALUE(LEFT($A1008,3))=311,LEN($I1008)=4),VLOOKUP($I1008,_311_Table3,MATCH($B1008,_311_Table3_ColumnLookup,0),FALSE),
  IF(AND(VALUE(LEFT($A1008,3))=311,OR($B1008="I2",$B1008="J2",$B1008="K2",$B1008="L2")),VLOOKUP('311'!$G$58,_311_Table3,MATCH(MID($B1008,1,1),_311_Table3_ColumnLookup,0),FALSE),
  IF(AND(VALUE(LEFT($A1008,3))=311,RIGHT($B1008,5)="Total"),VLOOKUP('311'!$G$59,_311_Table3,MATCH(MID($B1008,1,1),_311_Table3_ColumnLookup,0),FALSE),
  IF(VALUE(LEFT($A1008,3))=311,VLOOKUP(VALUE(MID($B1008,2,1)),_311_Table3,MATCH(MID($B1008,1,1),_311_Table3_ColumnLookup,0),FALSE)
+N("311"),
  IF(AND(VALUE(LEFT($A1008,3))=312,LEFT($G1008,10)="Unincepted",$B1008="G "),VLOOKUP(" ULO",_312_Table3,MATCH('312'!$N$16,_312_Table3_ColumnLookup,0),FALSE),
  IF(AND(VALUE(LEFT($A1008,3))=312,LEFT($G1008,10)="Unincepted",$B1008="O "),VLOOKUP(" ULO",_312_Table3,MATCH('312'!$V$16,_312_Table3_ColumnLookup,0),FALSE),
  IF(AND(VALUE(LEFT($A1008,3))=312,LEFT($G1008,10)="Unincepted",$B1008="Q "),VLOOKUP(" ULO",_312_Table3,MATCH('312'!$X$16,_312_Table3_ColumnLookup,0),FALSE),
  IF(AND(VALUE(LEFT($A1008,3))=312,LEFT($G1008,10)="Unincepted"),VLOOKUP(" ULO",_312_Table3,MATCH(LEFT($B1008,1),_312_Table3_ColumnLookup,0),FALSE),
  IF(AND(VALUE(LEFT($A1008,3))=312,LEFT($G1008,5)="Total",$B1008="G "),VLOOKUP('312'!$F$80,_312_Table3,MATCH('312'!$N$16,_312_Table3_ColumnLookup,0),FALSE),
  IF(AND(VALUE(LEFT($A1008,3))=312,LEFT($G1008,5)="Total",$B1008="O "),VLOOKUP('312'!$F$80,_312_Table3,MATCH('312'!$V$16,_312_Table3_ColumnLookup,0),FALSE),
  IF(AND(VALUE(LEFT($A1008,3))=312,LEFT($G1008,5)="Total",$B1008="Q "),VLOOKUP('312'!$F$80,_312_Table3,MATCH('312'!$X$16,_312_Table3_ColumnLookup,0),FALSE),
  IF(AND(VALUE(LEFT($A1008,3))=312,LEFT($G1008,5)="Total"),VLOOKUP('312'!$F$80,_312_Table3,MATCH(LEFT($B1008,1),_312_Table3_ColumnLookup,0),FALSE),
  IF(AND(VALUE(LEFT($A1008,3))=312,LEN($I1008)=4,$B1008="G"),VLOOKUP($I1008,_312_Table3,MATCH('312'!$N$16,_312_Table3_ColumnLookup,0),FALSE),
  IF(AND(VALUE(LEFT($A1008,3))=312,LEN($I1008)=4,$B1008="O"),VLOOKUP($I1008,_312_Table3,MATCH('312'!$V$16,_312_Table3_ColumnLookup,0),FALSE),
  IF(AND(VALUE(LEFT($A1008,3))=312,LEN($I1008)=4,$B1008="Q"),VLOOKUP($I1008,_312_Table3,MATCH('312'!$X$16,_312_Table3_ColumnLookup,0),FALSE),
  IF(AND(VALUE(LEFT($A1008,3))=312,LEN($I1008)=4),VLOOKUP($I1008,_312_Table3,MATCH(LEFT($B1008,1),_312_Table3_ColumnLookup,0),FALSE)
+N("312"),
  IF(VALUE(LEFT($A1008,3))=313,VLOOKUP(VALUE(MID($B1008,2,1)),_313_Table3,MATCH(MID($B1008,1,1),_313_Table3_ColumnLookup,0),FALSE)
+N("313"),
  IF(AND(VALUE(LEFT($A1008,3))=314,LEN($B1008)=3),VLOOKUP(VALUE(MID($B1008,2,2)),_314_Table3,MATCH(MID($B1008,1,1),_314_Table3_ColumnLookup,0),FALSE),
  IF(VALUE(LEFT($A1008,3))=314,VLOOKUP(VALUE(MID($B1008,2,1)),_314_Table3,MATCH(MID($B1008,1,1),_314_Table3_ColumnLookup,0),FALSE)
+N("314"),
""))))))))))))))))))))))))</f>
        <v>#N/A</v>
      </c>
      <c r="H1008" s="321" t="str">
        <f>IFERROR(
IF(ISERROR($D1008)=FALSE,$D1008,IF(ISERROR($E1008)=FALSE,$E1008,IF(ISERROR($F1008)=FALSE,$F1008
+N("012 checkboxes"),
IF(
IF(OR(LEFT($A1008,9)="Syndicate",LEFT($A1008,12)="NewSyndicate"),VLOOKUP($A1008,'012'!$J:$ZW,MATCH("Link to button",'012'!$J$1:$ZW$1,0),0)
+N("309 checkbox"),
IF($C1008="309 LCR Summary0",VLOOKUP("Notes990",'309'!$P:$ZZ,MATCH("Link to button",'309'!$P$1:$ZZ$1,0),0)
+N("313 checkboxes"),
IF($C1008="313 Financial Information0LcmVsScr",IF($C1008="309 LCR Summary0",VLOOKUP("LcmVsScr",'309'!$N:$ZZ,MATCH("Link to button",'309'!$N$1:$ZZ$1,0),0),
IF($C1008="313 Financial Information0LcrDocAttached",IF($C1008="309 LCR Summary0",VLOOKUP("LcrDocAttached",'309'!$N:$ZZ,MATCH("Link to button",'309'!$N$1:$ZZ$1,0),
0)))))))=1,TRUE,FALSE)
))),"")</f>
        <v/>
      </c>
    </row>
    <row r="1009" spans="1:8">
      <c r="A1009" s="237" t="e">
        <f>VLOOKUP($G1009,CSVLookups!$B:$R,MATCH(A$1,CSVLookups!$B$1:$R$1,0),FALSE)</f>
        <v>#N/A</v>
      </c>
      <c r="B1009" s="237" t="e">
        <f>VLOOKUP($G1009,CSVLookups!$B:$R,MATCH(B$1,CSVLookups!$B$1:$R$1,0),FALSE)</f>
        <v>#N/A</v>
      </c>
      <c r="C1009" s="238" t="e">
        <f t="shared" si="16"/>
        <v>#N/A</v>
      </c>
      <c r="D1009" s="238" t="e">
        <f>IF(AND(VALUE(LEFT($A1009,3))=309,LEN($B1009)=3),VLOOKUP(VALUE(MID($B1009,2,2)),_309_Table1,MATCH(MID($B1009,1,1),_309_Table1_ColumnLookup,0),FALSE),
  IF($C1009="309 LCR SummaryA",OneYearSCR,IF($C1009="309 LCR SummaryB",UltimateSCR,IF(VALUE(LEFT($A1009,3))=309,VLOOKUP(VALUE(MID($B1009,2,1)),_309_Table1,MATCH(MID($B1009,1,1),_309_Table1_ColumnLookup,0),FALSE)
+N("309"),
  IF(VALUE(LEFT($A1009,3))=310,VLOOKUP(VALUE(MID($B1009,2,1)),_310_Table1,MATCH(MID($B1009,1,1),_310_Table1_ColumnLookup,0),FALSE)
+N("310"),
  IF(AND(VALUE(LEFT($A1009,3))=311,LEN($I1009)=4),VLOOKUP($I1009,_311_Table1,MATCH($B1009,_311_Table1_ColumnLookup,0),FALSE),
  IF(AND(VALUE(LEFT($A1009,3))=311,OR($B1009="I2",$B1009="J2",$B1009="K2",$B1009="L2")),VLOOKUP('311'!$G$58,_311_Table1,MATCH(MID($B1009,1,1),_311_Table1_ColumnLookup,0),FALSE),
  IF(AND(VALUE(LEFT($A1009,3))=311,RIGHT($B1009,5)="Total"),VLOOKUP('311'!$G$59,_311_Table1,MATCH(MID($B1009,1,1),_311_Table1_ColumnLookup,0),FALSE),
  IF(VALUE(LEFT($A1009,3))=311,VLOOKUP(VALUE(MID($B1009,2,1)),_311_Table1,MATCH(MID($B1009,1,1),_311_Table1_ColumnLookup,0),FALSE)
+N("311"),
  IF(AND(VALUE(LEFT($A1009,3))=312,LEFT($G1009,10)="Unincepted",$B1009="G "),VLOOKUP(" ULO",_312_Table1,MATCH('312'!$N$16,_312_Table1_ColumnLookup,0),FALSE),
  IF(AND(VALUE(LEFT($A1009,3))=312,LEFT($G1009,10)="Unincepted",$B1009="O "),VLOOKUP(" ULO",_312_Table1,MATCH('312'!$V$16,_312_Table1_ColumnLookup,0),FALSE),
  IF(AND(VALUE(LEFT($A1009,3))=312,LEFT($G1009,10)="Unincepted",$B1009="Q "),VLOOKUP(" ULO",_312_Table1,MATCH('312'!$X$16,_312_Table1_ColumnLookup,0),FALSE),
  IF(AND(VALUE(LEFT($A1009,3))=312,LEFT($G1009,10)="Unincepted"),VLOOKUP(" ULO",_312_Table1,MATCH(LEFT($B1009,1),_312_Table1_ColumnLookup,0),FALSE),
  IF(AND(VALUE(LEFT($A1009,3))=312,LEFT($G1009,5)="Total",$B1009="G "),VLOOKUP('312'!$F$80,_312_Table1,MATCH('312'!$N$16,_312_Table1_ColumnLookup,0),FALSE),
  IF(AND(VALUE(LEFT($A1009,3))=312,LEFT($G1009,5)="Total",$B1009="O "),VLOOKUP('312'!$F$80,_312_Table1,MATCH('312'!$V$16,_312_Table1_ColumnLookup,0),FALSE),
  IF(AND(VALUE(LEFT($A1009,3))=312,LEFT($G1009,5)="Total",$B1009="Q "),VLOOKUP('312'!$F$80,_312_Table1,MATCH('312'!$X$16,_312_Table1_ColumnLookup,0),FALSE),
  IF(AND(VALUE(LEFT($A1009,3))=312,LEFT($G1009,5)="Total"),VLOOKUP('312'!$F$80,_312_Table1,MATCH(LEFT($B1009,1),_312_Table1_ColumnLookup,0),FALSE),
  IF(AND(VALUE(LEFT($A1009,3))=312,LEN($I1009)=4,$B1009="G"),VLOOKUP($I1009,_312_Table1,MATCH('312'!$N$16,_312_Table1_ColumnLookup,0),FALSE),
  IF(AND(VALUE(LEFT($A1009,3))=312,LEN($I1009)=4,$B1009="O"),VLOOKUP($I1009,_312_Table1,MATCH('312'!$V$16,_312_Table1_ColumnLookup,0),FALSE),
  IF(AND(VALUE(LEFT($A1009,3))=312,LEN($I1009)=4,$B1009="Q"),VLOOKUP($I1009,_312_Table1,MATCH('312'!$X$16,_312_Table1_ColumnLookup,0),FALSE),
  IF(AND(VALUE(LEFT($A1009,3))=312,LEN($I1009)=4),VLOOKUP($I1009,_312_Table1,MATCH(LEFT($B1009,1),_312_Table1_ColumnLookup,0),FALSE)
+N("312"),
  IF(VALUE(LEFT($A1009,3))=313,VLOOKUP(VALUE(MID($B1009,2,1)),_313_Table1,MATCH(MID($B1009,1,1),_313_Table1_ColumnLookup,0),FALSE)
+N("313"),
  IF(AND(VALUE(LEFT($A1009,3))=314,LEN($B1009)=3),VLOOKUP(VALUE(MID($B1009,2,2)),_314_Table1,MATCH(MID($B1009,1,1),_314_Table1_ColumnLookup,0),FALSE),
  IF(VALUE(LEFT($A1009,3))=314,VLOOKUP(VALUE(MID($B1009,2,1)),_314_Table1,MATCH(MID($B1009,1,1),_314_Table1_ColumnLookup,0),FALSE)
+N("314"),
""))))))))))))))))))))))))</f>
        <v>#N/A</v>
      </c>
      <c r="E1009" s="238" t="e">
        <f>IF(AND(VALUE(LEFT($A1009,3))=309,LEN($B1009)=3),VLOOKUP(VALUE(MID($B1009,2,2)),_309_Table2,MATCH(MID($B1009,1,1),_309_Table2_ColumnLookup,0),FALSE),
  IF($C1009="309 LCR SummaryA",OneYearSCR,IF($C1009="309 LCR SummaryB",UltimateSCR,IF(VALUE(LEFT($A1009,3))=309,VLOOKUP(VALUE(MID($B1009,2,1)),_309_Table2,MATCH(MID($B1009,1,1),_309_Table2_ColumnLookup,0),FALSE)
+N("309"),
  IF(VALUE(LEFT($A1009,3))=310,VLOOKUP(VALUE(MID($B1009,2,1)),_310_Table2,MATCH(MID($B1009,1,1),_310_Table2_ColumnLookup,0),FALSE)
+N("310"),
  IF(AND(VALUE(LEFT($A1009,3))=311,LEN($I1009)=4),VLOOKUP($I1009,_311_Table2,MATCH($B1009,_311_Table2_ColumnLookup,0),FALSE),
  IF(AND(VALUE(LEFT($A1009,3))=311,OR($B1009="I2",$B1009="J2",$B1009="K2",$B1009="L2")),VLOOKUP('311'!$G$58,_311_Table2,MATCH(MID($B1009,1,1),_311_Table2_ColumnLookup,0),FALSE),
  IF(AND(VALUE(LEFT($A1009,3))=311,RIGHT($B1009,5)="Total"),VLOOKUP('311'!$G$59,_311_Table2,MATCH(MID($B1009,1,1),_311_Table2_ColumnLookup,0),FALSE),
  IF(VALUE(LEFT($A1009,3))=311,VLOOKUP(VALUE(MID($B1009,2,1)),_311_Table2,MATCH(MID($B1009,1,1),_311_Table2_ColumnLookup,0),FALSE)
+N("311"),
  IF(AND(VALUE(LEFT($A1009,3))=312,LEFT($G1009,10)="Unincepted",$B1009="G "),VLOOKUP(" ULO",_312_Table2,MATCH('312'!$N$16,_312_Table2_ColumnLookup,0),FALSE),
  IF(AND(VALUE(LEFT($A1009,3))=312,LEFT($G1009,10)="Unincepted",$B1009="O "),VLOOKUP(" ULO",_312_Table2,MATCH('312'!$V$16,_312_Table2_ColumnLookup,0),FALSE),
  IF(AND(VALUE(LEFT($A1009,3))=312,LEFT($G1009,10)="Unincepted",$B1009="Q "),VLOOKUP(" ULO",_312_Table2,MATCH('312'!$X$16,_312_Table2_ColumnLookup,0),FALSE),
  IF(AND(VALUE(LEFT($A1009,3))=312,LEFT($G1009,10)="Unincepted"),VLOOKUP(" ULO",_312_Table2,MATCH(LEFT($B1009,1),_312_Table2_ColumnLookup,0),FALSE),
  IF(AND(VALUE(LEFT($A1009,3))=312,LEFT($G1009,5)="Total",$B1009="G "),VLOOKUP('312'!$F$80,_312_Table2,MATCH('312'!$N$16,_312_Table2_ColumnLookup,0),FALSE),
  IF(AND(VALUE(LEFT($A1009,3))=312,LEFT($G1009,5)="Total",$B1009="O "),VLOOKUP('312'!$F$80,_312_Table2,MATCH('312'!$V$16,_312_Table2_ColumnLookup,0),FALSE),
  IF(AND(VALUE(LEFT($A1009,3))=312,LEFT($G1009,5)="Total",$B1009="Q "),VLOOKUP('312'!$F$80,_312_Table2,MATCH('312'!$X$16,_312_Table2_ColumnLookup,0),FALSE),
  IF(AND(VALUE(LEFT($A1009,3))=312,LEFT($G1009,5)="Total"),VLOOKUP('312'!$F$80,_312_Table2,MATCH(LEFT($B1009,1),_312_Table2_ColumnLookup,0),FALSE),
  IF(AND(VALUE(LEFT($A1009,3))=312,LEN($I1009)=4,$B1009="G"),VLOOKUP($I1009,_312_Table2,MATCH('312'!$N$16,_312_Table2_ColumnLookup,0),FALSE),
  IF(AND(VALUE(LEFT($A1009,3))=312,LEN($I1009)=4,$B1009="O"),VLOOKUP($I1009,_312_Table2,MATCH('312'!$V$16,_312_Table2_ColumnLookup,0),FALSE),
  IF(AND(VALUE(LEFT($A1009,3))=312,LEN($I1009)=4,$B1009="Q"),VLOOKUP($I1009,_312_Table2,MATCH('312'!$X$16,_312_Table2_ColumnLookup,0),FALSE),
  IF(AND(VALUE(LEFT($A1009,3))=312,LEN($I1009)=4),VLOOKUP($I1009,_312_Table2,MATCH(LEFT($B1009,1),_312_Table2_ColumnLookup,0),FALSE)
+N("312"),
  IF(VALUE(LEFT($A1009,3))=313,VLOOKUP(VALUE(MID($B1009,2,1)),_313_Table2,MATCH(MID($B1009,1,1),_313_Table2_ColumnLookup,0),FALSE)
+N("313"),
  IF(AND(VALUE(LEFT($A1009,3))=314,LEN($B1009)=3),VLOOKUP(VALUE(MID($B1009,2,2)),_314_Table2,MATCH(MID($B1009,1,1),_314_Table2_ColumnLookup,0),FALSE),
  IF(VALUE(LEFT($A1009,3))=314,VLOOKUP(VALUE(MID($B1009,2,1)),_314_Table2,MATCH(MID($B1009,1,1),_314_Table2_ColumnLookup,0),FALSE)
+N("314"),
""))))))))))))))))))))))))</f>
        <v>#N/A</v>
      </c>
      <c r="F1009" s="238" t="e">
        <f>IF(AND(VALUE(LEFT($A1009,3))=309,LEN($B1009)=3),VLOOKUP(VALUE(MID($B1009,2,2)),_309_Table3,MATCH(MID($B1009,1,1),_309_Table3_ColumnLookup,0),FALSE),
  IF($C1009="309 LCR SummaryA",OneYearSCR,IF($C1009="309 LCR SummaryB",UltimateSCR,IF(VALUE(LEFT($A1009,3))=309,VLOOKUP(VALUE(MID($B1009,2,1)),_309_Table3,MATCH(MID($B1009,1,1),_309_Table3_ColumnLookup,0),FALSE)
+N("309"),
  IF(VALUE(LEFT($A1009,3))=310,VLOOKUP(VALUE(MID($B1009,2,1)),_310_Table3,MATCH(MID($B1009,1,1),_310_Table3_ColumnLookup,0),FALSE)
+N("310"),
  IF(AND(VALUE(LEFT($A1009,3))=311,LEN($I1009)=4),VLOOKUP($I1009,_311_Table3,MATCH($B1009,_311_Table3_ColumnLookup,0),FALSE),
  IF(AND(VALUE(LEFT($A1009,3))=311,OR($B1009="I2",$B1009="J2",$B1009="K2",$B1009="L2")),VLOOKUP('311'!$G$58,_311_Table3,MATCH(MID($B1009,1,1),_311_Table3_ColumnLookup,0),FALSE),
  IF(AND(VALUE(LEFT($A1009,3))=311,RIGHT($B1009,5)="Total"),VLOOKUP('311'!$G$59,_311_Table3,MATCH(MID($B1009,1,1),_311_Table3_ColumnLookup,0),FALSE),
  IF(VALUE(LEFT($A1009,3))=311,VLOOKUP(VALUE(MID($B1009,2,1)),_311_Table3,MATCH(MID($B1009,1,1),_311_Table3_ColumnLookup,0),FALSE)
+N("311"),
  IF(AND(VALUE(LEFT($A1009,3))=312,LEFT($G1009,10)="Unincepted",$B1009="G "),VLOOKUP(" ULO",_312_Table3,MATCH('312'!$N$16,_312_Table3_ColumnLookup,0),FALSE),
  IF(AND(VALUE(LEFT($A1009,3))=312,LEFT($G1009,10)="Unincepted",$B1009="O "),VLOOKUP(" ULO",_312_Table3,MATCH('312'!$V$16,_312_Table3_ColumnLookup,0),FALSE),
  IF(AND(VALUE(LEFT($A1009,3))=312,LEFT($G1009,10)="Unincepted",$B1009="Q "),VLOOKUP(" ULO",_312_Table3,MATCH('312'!$X$16,_312_Table3_ColumnLookup,0),FALSE),
  IF(AND(VALUE(LEFT($A1009,3))=312,LEFT($G1009,10)="Unincepted"),VLOOKUP(" ULO",_312_Table3,MATCH(LEFT($B1009,1),_312_Table3_ColumnLookup,0),FALSE),
  IF(AND(VALUE(LEFT($A1009,3))=312,LEFT($G1009,5)="Total",$B1009="G "),VLOOKUP('312'!$F$80,_312_Table3,MATCH('312'!$N$16,_312_Table3_ColumnLookup,0),FALSE),
  IF(AND(VALUE(LEFT($A1009,3))=312,LEFT($G1009,5)="Total",$B1009="O "),VLOOKUP('312'!$F$80,_312_Table3,MATCH('312'!$V$16,_312_Table3_ColumnLookup,0),FALSE),
  IF(AND(VALUE(LEFT($A1009,3))=312,LEFT($G1009,5)="Total",$B1009="Q "),VLOOKUP('312'!$F$80,_312_Table3,MATCH('312'!$X$16,_312_Table3_ColumnLookup,0),FALSE),
  IF(AND(VALUE(LEFT($A1009,3))=312,LEFT($G1009,5)="Total"),VLOOKUP('312'!$F$80,_312_Table3,MATCH(LEFT($B1009,1),_312_Table3_ColumnLookup,0),FALSE),
  IF(AND(VALUE(LEFT($A1009,3))=312,LEN($I1009)=4,$B1009="G"),VLOOKUP($I1009,_312_Table3,MATCH('312'!$N$16,_312_Table3_ColumnLookup,0),FALSE),
  IF(AND(VALUE(LEFT($A1009,3))=312,LEN($I1009)=4,$B1009="O"),VLOOKUP($I1009,_312_Table3,MATCH('312'!$V$16,_312_Table3_ColumnLookup,0),FALSE),
  IF(AND(VALUE(LEFT($A1009,3))=312,LEN($I1009)=4,$B1009="Q"),VLOOKUP($I1009,_312_Table3,MATCH('312'!$X$16,_312_Table3_ColumnLookup,0),FALSE),
  IF(AND(VALUE(LEFT($A1009,3))=312,LEN($I1009)=4),VLOOKUP($I1009,_312_Table3,MATCH(LEFT($B1009,1),_312_Table3_ColumnLookup,0),FALSE)
+N("312"),
  IF(VALUE(LEFT($A1009,3))=313,VLOOKUP(VALUE(MID($B1009,2,1)),_313_Table3,MATCH(MID($B1009,1,1),_313_Table3_ColumnLookup,0),FALSE)
+N("313"),
  IF(AND(VALUE(LEFT($A1009,3))=314,LEN($B1009)=3),VLOOKUP(VALUE(MID($B1009,2,2)),_314_Table3,MATCH(MID($B1009,1,1),_314_Table3_ColumnLookup,0),FALSE),
  IF(VALUE(LEFT($A1009,3))=314,VLOOKUP(VALUE(MID($B1009,2,1)),_314_Table3,MATCH(MID($B1009,1,1),_314_Table3_ColumnLookup,0),FALSE)
+N("314"),
""))))))))))))))))))))))))</f>
        <v>#N/A</v>
      </c>
      <c r="H1009" s="321" t="str">
        <f>IFERROR(
IF(ISERROR($D1009)=FALSE,$D1009,IF(ISERROR($E1009)=FALSE,$E1009,IF(ISERROR($F1009)=FALSE,$F1009
+N("012 checkboxes"),
IF(
IF(OR(LEFT($A1009,9)="Syndicate",LEFT($A1009,12)="NewSyndicate"),VLOOKUP($A1009,'012'!$J:$ZW,MATCH("Link to button",'012'!$J$1:$ZW$1,0),0)
+N("309 checkbox"),
IF($C1009="309 LCR Summary0",VLOOKUP("Notes990",'309'!$P:$ZZ,MATCH("Link to button",'309'!$P$1:$ZZ$1,0),0)
+N("313 checkboxes"),
IF($C1009="313 Financial Information0LcmVsScr",IF($C1009="309 LCR Summary0",VLOOKUP("LcmVsScr",'309'!$N:$ZZ,MATCH("Link to button",'309'!$N$1:$ZZ$1,0),0),
IF($C1009="313 Financial Information0LcrDocAttached",IF($C1009="309 LCR Summary0",VLOOKUP("LcrDocAttached",'309'!$N:$ZZ,MATCH("Link to button",'309'!$N$1:$ZZ$1,0),
0)))))))=1,TRUE,FALSE)
))),"")</f>
        <v/>
      </c>
    </row>
    <row r="1010" spans="1:8">
      <c r="A1010" s="237" t="e">
        <f>VLOOKUP($G1010,CSVLookups!$B:$R,MATCH(A$1,CSVLookups!$B$1:$R$1,0),FALSE)</f>
        <v>#N/A</v>
      </c>
      <c r="B1010" s="237" t="e">
        <f>VLOOKUP($G1010,CSVLookups!$B:$R,MATCH(B$1,CSVLookups!$B$1:$R$1,0),FALSE)</f>
        <v>#N/A</v>
      </c>
      <c r="C1010" s="238" t="e">
        <f t="shared" si="16"/>
        <v>#N/A</v>
      </c>
      <c r="D1010" s="238" t="e">
        <f>IF(AND(VALUE(LEFT($A1010,3))=309,LEN($B1010)=3),VLOOKUP(VALUE(MID($B1010,2,2)),_309_Table1,MATCH(MID($B1010,1,1),_309_Table1_ColumnLookup,0),FALSE),
  IF($C1010="309 LCR SummaryA",OneYearSCR,IF($C1010="309 LCR SummaryB",UltimateSCR,IF(VALUE(LEFT($A1010,3))=309,VLOOKUP(VALUE(MID($B1010,2,1)),_309_Table1,MATCH(MID($B1010,1,1),_309_Table1_ColumnLookup,0),FALSE)
+N("309"),
  IF(VALUE(LEFT($A1010,3))=310,VLOOKUP(VALUE(MID($B1010,2,1)),_310_Table1,MATCH(MID($B1010,1,1),_310_Table1_ColumnLookup,0),FALSE)
+N("310"),
  IF(AND(VALUE(LEFT($A1010,3))=311,LEN($I1010)=4),VLOOKUP($I1010,_311_Table1,MATCH($B1010,_311_Table1_ColumnLookup,0),FALSE),
  IF(AND(VALUE(LEFT($A1010,3))=311,OR($B1010="I2",$B1010="J2",$B1010="K2",$B1010="L2")),VLOOKUP('311'!$G$58,_311_Table1,MATCH(MID($B1010,1,1),_311_Table1_ColumnLookup,0),FALSE),
  IF(AND(VALUE(LEFT($A1010,3))=311,RIGHT($B1010,5)="Total"),VLOOKUP('311'!$G$59,_311_Table1,MATCH(MID($B1010,1,1),_311_Table1_ColumnLookup,0),FALSE),
  IF(VALUE(LEFT($A1010,3))=311,VLOOKUP(VALUE(MID($B1010,2,1)),_311_Table1,MATCH(MID($B1010,1,1),_311_Table1_ColumnLookup,0),FALSE)
+N("311"),
  IF(AND(VALUE(LEFT($A1010,3))=312,LEFT($G1010,10)="Unincepted",$B1010="G "),VLOOKUP(" ULO",_312_Table1,MATCH('312'!$N$16,_312_Table1_ColumnLookup,0),FALSE),
  IF(AND(VALUE(LEFT($A1010,3))=312,LEFT($G1010,10)="Unincepted",$B1010="O "),VLOOKUP(" ULO",_312_Table1,MATCH('312'!$V$16,_312_Table1_ColumnLookup,0),FALSE),
  IF(AND(VALUE(LEFT($A1010,3))=312,LEFT($G1010,10)="Unincepted",$B1010="Q "),VLOOKUP(" ULO",_312_Table1,MATCH('312'!$X$16,_312_Table1_ColumnLookup,0),FALSE),
  IF(AND(VALUE(LEFT($A1010,3))=312,LEFT($G1010,10)="Unincepted"),VLOOKUP(" ULO",_312_Table1,MATCH(LEFT($B1010,1),_312_Table1_ColumnLookup,0),FALSE),
  IF(AND(VALUE(LEFT($A1010,3))=312,LEFT($G1010,5)="Total",$B1010="G "),VLOOKUP('312'!$F$80,_312_Table1,MATCH('312'!$N$16,_312_Table1_ColumnLookup,0),FALSE),
  IF(AND(VALUE(LEFT($A1010,3))=312,LEFT($G1010,5)="Total",$B1010="O "),VLOOKUP('312'!$F$80,_312_Table1,MATCH('312'!$V$16,_312_Table1_ColumnLookup,0),FALSE),
  IF(AND(VALUE(LEFT($A1010,3))=312,LEFT($G1010,5)="Total",$B1010="Q "),VLOOKUP('312'!$F$80,_312_Table1,MATCH('312'!$X$16,_312_Table1_ColumnLookup,0),FALSE),
  IF(AND(VALUE(LEFT($A1010,3))=312,LEFT($G1010,5)="Total"),VLOOKUP('312'!$F$80,_312_Table1,MATCH(LEFT($B1010,1),_312_Table1_ColumnLookup,0),FALSE),
  IF(AND(VALUE(LEFT($A1010,3))=312,LEN($I1010)=4,$B1010="G"),VLOOKUP($I1010,_312_Table1,MATCH('312'!$N$16,_312_Table1_ColumnLookup,0),FALSE),
  IF(AND(VALUE(LEFT($A1010,3))=312,LEN($I1010)=4,$B1010="O"),VLOOKUP($I1010,_312_Table1,MATCH('312'!$V$16,_312_Table1_ColumnLookup,0),FALSE),
  IF(AND(VALUE(LEFT($A1010,3))=312,LEN($I1010)=4,$B1010="Q"),VLOOKUP($I1010,_312_Table1,MATCH('312'!$X$16,_312_Table1_ColumnLookup,0),FALSE),
  IF(AND(VALUE(LEFT($A1010,3))=312,LEN($I1010)=4),VLOOKUP($I1010,_312_Table1,MATCH(LEFT($B1010,1),_312_Table1_ColumnLookup,0),FALSE)
+N("312"),
  IF(VALUE(LEFT($A1010,3))=313,VLOOKUP(VALUE(MID($B1010,2,1)),_313_Table1,MATCH(MID($B1010,1,1),_313_Table1_ColumnLookup,0),FALSE)
+N("313"),
  IF(AND(VALUE(LEFT($A1010,3))=314,LEN($B1010)=3),VLOOKUP(VALUE(MID($B1010,2,2)),_314_Table1,MATCH(MID($B1010,1,1),_314_Table1_ColumnLookup,0),FALSE),
  IF(VALUE(LEFT($A1010,3))=314,VLOOKUP(VALUE(MID($B1010,2,1)),_314_Table1,MATCH(MID($B1010,1,1),_314_Table1_ColumnLookup,0),FALSE)
+N("314"),
""))))))))))))))))))))))))</f>
        <v>#N/A</v>
      </c>
      <c r="E1010" s="238" t="e">
        <f>IF(AND(VALUE(LEFT($A1010,3))=309,LEN($B1010)=3),VLOOKUP(VALUE(MID($B1010,2,2)),_309_Table2,MATCH(MID($B1010,1,1),_309_Table2_ColumnLookup,0),FALSE),
  IF($C1010="309 LCR SummaryA",OneYearSCR,IF($C1010="309 LCR SummaryB",UltimateSCR,IF(VALUE(LEFT($A1010,3))=309,VLOOKUP(VALUE(MID($B1010,2,1)),_309_Table2,MATCH(MID($B1010,1,1),_309_Table2_ColumnLookup,0),FALSE)
+N("309"),
  IF(VALUE(LEFT($A1010,3))=310,VLOOKUP(VALUE(MID($B1010,2,1)),_310_Table2,MATCH(MID($B1010,1,1),_310_Table2_ColumnLookup,0),FALSE)
+N("310"),
  IF(AND(VALUE(LEFT($A1010,3))=311,LEN($I1010)=4),VLOOKUP($I1010,_311_Table2,MATCH($B1010,_311_Table2_ColumnLookup,0),FALSE),
  IF(AND(VALUE(LEFT($A1010,3))=311,OR($B1010="I2",$B1010="J2",$B1010="K2",$B1010="L2")),VLOOKUP('311'!$G$58,_311_Table2,MATCH(MID($B1010,1,1),_311_Table2_ColumnLookup,0),FALSE),
  IF(AND(VALUE(LEFT($A1010,3))=311,RIGHT($B1010,5)="Total"),VLOOKUP('311'!$G$59,_311_Table2,MATCH(MID($B1010,1,1),_311_Table2_ColumnLookup,0),FALSE),
  IF(VALUE(LEFT($A1010,3))=311,VLOOKUP(VALUE(MID($B1010,2,1)),_311_Table2,MATCH(MID($B1010,1,1),_311_Table2_ColumnLookup,0),FALSE)
+N("311"),
  IF(AND(VALUE(LEFT($A1010,3))=312,LEFT($G1010,10)="Unincepted",$B1010="G "),VLOOKUP(" ULO",_312_Table2,MATCH('312'!$N$16,_312_Table2_ColumnLookup,0),FALSE),
  IF(AND(VALUE(LEFT($A1010,3))=312,LEFT($G1010,10)="Unincepted",$B1010="O "),VLOOKUP(" ULO",_312_Table2,MATCH('312'!$V$16,_312_Table2_ColumnLookup,0),FALSE),
  IF(AND(VALUE(LEFT($A1010,3))=312,LEFT($G1010,10)="Unincepted",$B1010="Q "),VLOOKUP(" ULO",_312_Table2,MATCH('312'!$X$16,_312_Table2_ColumnLookup,0),FALSE),
  IF(AND(VALUE(LEFT($A1010,3))=312,LEFT($G1010,10)="Unincepted"),VLOOKUP(" ULO",_312_Table2,MATCH(LEFT($B1010,1),_312_Table2_ColumnLookup,0),FALSE),
  IF(AND(VALUE(LEFT($A1010,3))=312,LEFT($G1010,5)="Total",$B1010="G "),VLOOKUP('312'!$F$80,_312_Table2,MATCH('312'!$N$16,_312_Table2_ColumnLookup,0),FALSE),
  IF(AND(VALUE(LEFT($A1010,3))=312,LEFT($G1010,5)="Total",$B1010="O "),VLOOKUP('312'!$F$80,_312_Table2,MATCH('312'!$V$16,_312_Table2_ColumnLookup,0),FALSE),
  IF(AND(VALUE(LEFT($A1010,3))=312,LEFT($G1010,5)="Total",$B1010="Q "),VLOOKUP('312'!$F$80,_312_Table2,MATCH('312'!$X$16,_312_Table2_ColumnLookup,0),FALSE),
  IF(AND(VALUE(LEFT($A1010,3))=312,LEFT($G1010,5)="Total"),VLOOKUP('312'!$F$80,_312_Table2,MATCH(LEFT($B1010,1),_312_Table2_ColumnLookup,0),FALSE),
  IF(AND(VALUE(LEFT($A1010,3))=312,LEN($I1010)=4,$B1010="G"),VLOOKUP($I1010,_312_Table2,MATCH('312'!$N$16,_312_Table2_ColumnLookup,0),FALSE),
  IF(AND(VALUE(LEFT($A1010,3))=312,LEN($I1010)=4,$B1010="O"),VLOOKUP($I1010,_312_Table2,MATCH('312'!$V$16,_312_Table2_ColumnLookup,0),FALSE),
  IF(AND(VALUE(LEFT($A1010,3))=312,LEN($I1010)=4,$B1010="Q"),VLOOKUP($I1010,_312_Table2,MATCH('312'!$X$16,_312_Table2_ColumnLookup,0),FALSE),
  IF(AND(VALUE(LEFT($A1010,3))=312,LEN($I1010)=4),VLOOKUP($I1010,_312_Table2,MATCH(LEFT($B1010,1),_312_Table2_ColumnLookup,0),FALSE)
+N("312"),
  IF(VALUE(LEFT($A1010,3))=313,VLOOKUP(VALUE(MID($B1010,2,1)),_313_Table2,MATCH(MID($B1010,1,1),_313_Table2_ColumnLookup,0),FALSE)
+N("313"),
  IF(AND(VALUE(LEFT($A1010,3))=314,LEN($B1010)=3),VLOOKUP(VALUE(MID($B1010,2,2)),_314_Table2,MATCH(MID($B1010,1,1),_314_Table2_ColumnLookup,0),FALSE),
  IF(VALUE(LEFT($A1010,3))=314,VLOOKUP(VALUE(MID($B1010,2,1)),_314_Table2,MATCH(MID($B1010,1,1),_314_Table2_ColumnLookup,0),FALSE)
+N("314"),
""))))))))))))))))))))))))</f>
        <v>#N/A</v>
      </c>
      <c r="F1010" s="238" t="e">
        <f>IF(AND(VALUE(LEFT($A1010,3))=309,LEN($B1010)=3),VLOOKUP(VALUE(MID($B1010,2,2)),_309_Table3,MATCH(MID($B1010,1,1),_309_Table3_ColumnLookup,0),FALSE),
  IF($C1010="309 LCR SummaryA",OneYearSCR,IF($C1010="309 LCR SummaryB",UltimateSCR,IF(VALUE(LEFT($A1010,3))=309,VLOOKUP(VALUE(MID($B1010,2,1)),_309_Table3,MATCH(MID($B1010,1,1),_309_Table3_ColumnLookup,0),FALSE)
+N("309"),
  IF(VALUE(LEFT($A1010,3))=310,VLOOKUP(VALUE(MID($B1010,2,1)),_310_Table3,MATCH(MID($B1010,1,1),_310_Table3_ColumnLookup,0),FALSE)
+N("310"),
  IF(AND(VALUE(LEFT($A1010,3))=311,LEN($I1010)=4),VLOOKUP($I1010,_311_Table3,MATCH($B1010,_311_Table3_ColumnLookup,0),FALSE),
  IF(AND(VALUE(LEFT($A1010,3))=311,OR($B1010="I2",$B1010="J2",$B1010="K2",$B1010="L2")),VLOOKUP('311'!$G$58,_311_Table3,MATCH(MID($B1010,1,1),_311_Table3_ColumnLookup,0),FALSE),
  IF(AND(VALUE(LEFT($A1010,3))=311,RIGHT($B1010,5)="Total"),VLOOKUP('311'!$G$59,_311_Table3,MATCH(MID($B1010,1,1),_311_Table3_ColumnLookup,0),FALSE),
  IF(VALUE(LEFT($A1010,3))=311,VLOOKUP(VALUE(MID($B1010,2,1)),_311_Table3,MATCH(MID($B1010,1,1),_311_Table3_ColumnLookup,0),FALSE)
+N("311"),
  IF(AND(VALUE(LEFT($A1010,3))=312,LEFT($G1010,10)="Unincepted",$B1010="G "),VLOOKUP(" ULO",_312_Table3,MATCH('312'!$N$16,_312_Table3_ColumnLookup,0),FALSE),
  IF(AND(VALUE(LEFT($A1010,3))=312,LEFT($G1010,10)="Unincepted",$B1010="O "),VLOOKUP(" ULO",_312_Table3,MATCH('312'!$V$16,_312_Table3_ColumnLookup,0),FALSE),
  IF(AND(VALUE(LEFT($A1010,3))=312,LEFT($G1010,10)="Unincepted",$B1010="Q "),VLOOKUP(" ULO",_312_Table3,MATCH('312'!$X$16,_312_Table3_ColumnLookup,0),FALSE),
  IF(AND(VALUE(LEFT($A1010,3))=312,LEFT($G1010,10)="Unincepted"),VLOOKUP(" ULO",_312_Table3,MATCH(LEFT($B1010,1),_312_Table3_ColumnLookup,0),FALSE),
  IF(AND(VALUE(LEFT($A1010,3))=312,LEFT($G1010,5)="Total",$B1010="G "),VLOOKUP('312'!$F$80,_312_Table3,MATCH('312'!$N$16,_312_Table3_ColumnLookup,0),FALSE),
  IF(AND(VALUE(LEFT($A1010,3))=312,LEFT($G1010,5)="Total",$B1010="O "),VLOOKUP('312'!$F$80,_312_Table3,MATCH('312'!$V$16,_312_Table3_ColumnLookup,0),FALSE),
  IF(AND(VALUE(LEFT($A1010,3))=312,LEFT($G1010,5)="Total",$B1010="Q "),VLOOKUP('312'!$F$80,_312_Table3,MATCH('312'!$X$16,_312_Table3_ColumnLookup,0),FALSE),
  IF(AND(VALUE(LEFT($A1010,3))=312,LEFT($G1010,5)="Total"),VLOOKUP('312'!$F$80,_312_Table3,MATCH(LEFT($B1010,1),_312_Table3_ColumnLookup,0),FALSE),
  IF(AND(VALUE(LEFT($A1010,3))=312,LEN($I1010)=4,$B1010="G"),VLOOKUP($I1010,_312_Table3,MATCH('312'!$N$16,_312_Table3_ColumnLookup,0),FALSE),
  IF(AND(VALUE(LEFT($A1010,3))=312,LEN($I1010)=4,$B1010="O"),VLOOKUP($I1010,_312_Table3,MATCH('312'!$V$16,_312_Table3_ColumnLookup,0),FALSE),
  IF(AND(VALUE(LEFT($A1010,3))=312,LEN($I1010)=4,$B1010="Q"),VLOOKUP($I1010,_312_Table3,MATCH('312'!$X$16,_312_Table3_ColumnLookup,0),FALSE),
  IF(AND(VALUE(LEFT($A1010,3))=312,LEN($I1010)=4),VLOOKUP($I1010,_312_Table3,MATCH(LEFT($B1010,1),_312_Table3_ColumnLookup,0),FALSE)
+N("312"),
  IF(VALUE(LEFT($A1010,3))=313,VLOOKUP(VALUE(MID($B1010,2,1)),_313_Table3,MATCH(MID($B1010,1,1),_313_Table3_ColumnLookup,0),FALSE)
+N("313"),
  IF(AND(VALUE(LEFT($A1010,3))=314,LEN($B1010)=3),VLOOKUP(VALUE(MID($B1010,2,2)),_314_Table3,MATCH(MID($B1010,1,1),_314_Table3_ColumnLookup,0),FALSE),
  IF(VALUE(LEFT($A1010,3))=314,VLOOKUP(VALUE(MID($B1010,2,1)),_314_Table3,MATCH(MID($B1010,1,1),_314_Table3_ColumnLookup,0),FALSE)
+N("314"),
""))))))))))))))))))))))))</f>
        <v>#N/A</v>
      </c>
      <c r="H1010" s="321" t="str">
        <f>IFERROR(
IF(ISERROR($D1010)=FALSE,$D1010,IF(ISERROR($E1010)=FALSE,$E1010,IF(ISERROR($F1010)=FALSE,$F1010
+N("012 checkboxes"),
IF(
IF(OR(LEFT($A1010,9)="Syndicate",LEFT($A1010,12)="NewSyndicate"),VLOOKUP($A1010,'012'!$J:$ZW,MATCH("Link to button",'012'!$J$1:$ZW$1,0),0)
+N("309 checkbox"),
IF($C1010="309 LCR Summary0",VLOOKUP("Notes990",'309'!$P:$ZZ,MATCH("Link to button",'309'!$P$1:$ZZ$1,0),0)
+N("313 checkboxes"),
IF($C1010="313 Financial Information0LcmVsScr",IF($C1010="309 LCR Summary0",VLOOKUP("LcmVsScr",'309'!$N:$ZZ,MATCH("Link to button",'309'!$N$1:$ZZ$1,0),0),
IF($C1010="313 Financial Information0LcrDocAttached",IF($C1010="309 LCR Summary0",VLOOKUP("LcrDocAttached",'309'!$N:$ZZ,MATCH("Link to button",'309'!$N$1:$ZZ$1,0),
0)))))))=1,TRUE,FALSE)
))),"")</f>
        <v/>
      </c>
    </row>
    <row r="1011" spans="1:8">
      <c r="A1011" s="237" t="e">
        <f>VLOOKUP($G1011,CSVLookups!$B:$R,MATCH(A$1,CSVLookups!$B$1:$R$1,0),FALSE)</f>
        <v>#N/A</v>
      </c>
      <c r="B1011" s="237" t="e">
        <f>VLOOKUP($G1011,CSVLookups!$B:$R,MATCH(B$1,CSVLookups!$B$1:$R$1,0),FALSE)</f>
        <v>#N/A</v>
      </c>
      <c r="C1011" s="238" t="e">
        <f t="shared" si="16"/>
        <v>#N/A</v>
      </c>
      <c r="D1011" s="238" t="e">
        <f>IF(AND(VALUE(LEFT($A1011,3))=309,LEN($B1011)=3),VLOOKUP(VALUE(MID($B1011,2,2)),_309_Table1,MATCH(MID($B1011,1,1),_309_Table1_ColumnLookup,0),FALSE),
  IF($C1011="309 LCR SummaryA",OneYearSCR,IF($C1011="309 LCR SummaryB",UltimateSCR,IF(VALUE(LEFT($A1011,3))=309,VLOOKUP(VALUE(MID($B1011,2,1)),_309_Table1,MATCH(MID($B1011,1,1),_309_Table1_ColumnLookup,0),FALSE)
+N("309"),
  IF(VALUE(LEFT($A1011,3))=310,VLOOKUP(VALUE(MID($B1011,2,1)),_310_Table1,MATCH(MID($B1011,1,1),_310_Table1_ColumnLookup,0),FALSE)
+N("310"),
  IF(AND(VALUE(LEFT($A1011,3))=311,LEN($I1011)=4),VLOOKUP($I1011,_311_Table1,MATCH($B1011,_311_Table1_ColumnLookup,0),FALSE),
  IF(AND(VALUE(LEFT($A1011,3))=311,OR($B1011="I2",$B1011="J2",$B1011="K2",$B1011="L2")),VLOOKUP('311'!$G$58,_311_Table1,MATCH(MID($B1011,1,1),_311_Table1_ColumnLookup,0),FALSE),
  IF(AND(VALUE(LEFT($A1011,3))=311,RIGHT($B1011,5)="Total"),VLOOKUP('311'!$G$59,_311_Table1,MATCH(MID($B1011,1,1),_311_Table1_ColumnLookup,0),FALSE),
  IF(VALUE(LEFT($A1011,3))=311,VLOOKUP(VALUE(MID($B1011,2,1)),_311_Table1,MATCH(MID($B1011,1,1),_311_Table1_ColumnLookup,0),FALSE)
+N("311"),
  IF(AND(VALUE(LEFT($A1011,3))=312,LEFT($G1011,10)="Unincepted",$B1011="G "),VLOOKUP(" ULO",_312_Table1,MATCH('312'!$N$16,_312_Table1_ColumnLookup,0),FALSE),
  IF(AND(VALUE(LEFT($A1011,3))=312,LEFT($G1011,10)="Unincepted",$B1011="O "),VLOOKUP(" ULO",_312_Table1,MATCH('312'!$V$16,_312_Table1_ColumnLookup,0),FALSE),
  IF(AND(VALUE(LEFT($A1011,3))=312,LEFT($G1011,10)="Unincepted",$B1011="Q "),VLOOKUP(" ULO",_312_Table1,MATCH('312'!$X$16,_312_Table1_ColumnLookup,0),FALSE),
  IF(AND(VALUE(LEFT($A1011,3))=312,LEFT($G1011,10)="Unincepted"),VLOOKUP(" ULO",_312_Table1,MATCH(LEFT($B1011,1),_312_Table1_ColumnLookup,0),FALSE),
  IF(AND(VALUE(LEFT($A1011,3))=312,LEFT($G1011,5)="Total",$B1011="G "),VLOOKUP('312'!$F$80,_312_Table1,MATCH('312'!$N$16,_312_Table1_ColumnLookup,0),FALSE),
  IF(AND(VALUE(LEFT($A1011,3))=312,LEFT($G1011,5)="Total",$B1011="O "),VLOOKUP('312'!$F$80,_312_Table1,MATCH('312'!$V$16,_312_Table1_ColumnLookup,0),FALSE),
  IF(AND(VALUE(LEFT($A1011,3))=312,LEFT($G1011,5)="Total",$B1011="Q "),VLOOKUP('312'!$F$80,_312_Table1,MATCH('312'!$X$16,_312_Table1_ColumnLookup,0),FALSE),
  IF(AND(VALUE(LEFT($A1011,3))=312,LEFT($G1011,5)="Total"),VLOOKUP('312'!$F$80,_312_Table1,MATCH(LEFT($B1011,1),_312_Table1_ColumnLookup,0),FALSE),
  IF(AND(VALUE(LEFT($A1011,3))=312,LEN($I1011)=4,$B1011="G"),VLOOKUP($I1011,_312_Table1,MATCH('312'!$N$16,_312_Table1_ColumnLookup,0),FALSE),
  IF(AND(VALUE(LEFT($A1011,3))=312,LEN($I1011)=4,$B1011="O"),VLOOKUP($I1011,_312_Table1,MATCH('312'!$V$16,_312_Table1_ColumnLookup,0),FALSE),
  IF(AND(VALUE(LEFT($A1011,3))=312,LEN($I1011)=4,$B1011="Q"),VLOOKUP($I1011,_312_Table1,MATCH('312'!$X$16,_312_Table1_ColumnLookup,0),FALSE),
  IF(AND(VALUE(LEFT($A1011,3))=312,LEN($I1011)=4),VLOOKUP($I1011,_312_Table1,MATCH(LEFT($B1011,1),_312_Table1_ColumnLookup,0),FALSE)
+N("312"),
  IF(VALUE(LEFT($A1011,3))=313,VLOOKUP(VALUE(MID($B1011,2,1)),_313_Table1,MATCH(MID($B1011,1,1),_313_Table1_ColumnLookup,0),FALSE)
+N("313"),
  IF(AND(VALUE(LEFT($A1011,3))=314,LEN($B1011)=3),VLOOKUP(VALUE(MID($B1011,2,2)),_314_Table1,MATCH(MID($B1011,1,1),_314_Table1_ColumnLookup,0),FALSE),
  IF(VALUE(LEFT($A1011,3))=314,VLOOKUP(VALUE(MID($B1011,2,1)),_314_Table1,MATCH(MID($B1011,1,1),_314_Table1_ColumnLookup,0),FALSE)
+N("314"),
""))))))))))))))))))))))))</f>
        <v>#N/A</v>
      </c>
      <c r="E1011" s="238" t="e">
        <f>IF(AND(VALUE(LEFT($A1011,3))=309,LEN($B1011)=3),VLOOKUP(VALUE(MID($B1011,2,2)),_309_Table2,MATCH(MID($B1011,1,1),_309_Table2_ColumnLookup,0),FALSE),
  IF($C1011="309 LCR SummaryA",OneYearSCR,IF($C1011="309 LCR SummaryB",UltimateSCR,IF(VALUE(LEFT($A1011,3))=309,VLOOKUP(VALUE(MID($B1011,2,1)),_309_Table2,MATCH(MID($B1011,1,1),_309_Table2_ColumnLookup,0),FALSE)
+N("309"),
  IF(VALUE(LEFT($A1011,3))=310,VLOOKUP(VALUE(MID($B1011,2,1)),_310_Table2,MATCH(MID($B1011,1,1),_310_Table2_ColumnLookup,0),FALSE)
+N("310"),
  IF(AND(VALUE(LEFT($A1011,3))=311,LEN($I1011)=4),VLOOKUP($I1011,_311_Table2,MATCH($B1011,_311_Table2_ColumnLookup,0),FALSE),
  IF(AND(VALUE(LEFT($A1011,3))=311,OR($B1011="I2",$B1011="J2",$B1011="K2",$B1011="L2")),VLOOKUP('311'!$G$58,_311_Table2,MATCH(MID($B1011,1,1),_311_Table2_ColumnLookup,0),FALSE),
  IF(AND(VALUE(LEFT($A1011,3))=311,RIGHT($B1011,5)="Total"),VLOOKUP('311'!$G$59,_311_Table2,MATCH(MID($B1011,1,1),_311_Table2_ColumnLookup,0),FALSE),
  IF(VALUE(LEFT($A1011,3))=311,VLOOKUP(VALUE(MID($B1011,2,1)),_311_Table2,MATCH(MID($B1011,1,1),_311_Table2_ColumnLookup,0),FALSE)
+N("311"),
  IF(AND(VALUE(LEFT($A1011,3))=312,LEFT($G1011,10)="Unincepted",$B1011="G "),VLOOKUP(" ULO",_312_Table2,MATCH('312'!$N$16,_312_Table2_ColumnLookup,0),FALSE),
  IF(AND(VALUE(LEFT($A1011,3))=312,LEFT($G1011,10)="Unincepted",$B1011="O "),VLOOKUP(" ULO",_312_Table2,MATCH('312'!$V$16,_312_Table2_ColumnLookup,0),FALSE),
  IF(AND(VALUE(LEFT($A1011,3))=312,LEFT($G1011,10)="Unincepted",$B1011="Q "),VLOOKUP(" ULO",_312_Table2,MATCH('312'!$X$16,_312_Table2_ColumnLookup,0),FALSE),
  IF(AND(VALUE(LEFT($A1011,3))=312,LEFT($G1011,10)="Unincepted"),VLOOKUP(" ULO",_312_Table2,MATCH(LEFT($B1011,1),_312_Table2_ColumnLookup,0),FALSE),
  IF(AND(VALUE(LEFT($A1011,3))=312,LEFT($G1011,5)="Total",$B1011="G "),VLOOKUP('312'!$F$80,_312_Table2,MATCH('312'!$N$16,_312_Table2_ColumnLookup,0),FALSE),
  IF(AND(VALUE(LEFT($A1011,3))=312,LEFT($G1011,5)="Total",$B1011="O "),VLOOKUP('312'!$F$80,_312_Table2,MATCH('312'!$V$16,_312_Table2_ColumnLookup,0),FALSE),
  IF(AND(VALUE(LEFT($A1011,3))=312,LEFT($G1011,5)="Total",$B1011="Q "),VLOOKUP('312'!$F$80,_312_Table2,MATCH('312'!$X$16,_312_Table2_ColumnLookup,0),FALSE),
  IF(AND(VALUE(LEFT($A1011,3))=312,LEFT($G1011,5)="Total"),VLOOKUP('312'!$F$80,_312_Table2,MATCH(LEFT($B1011,1),_312_Table2_ColumnLookup,0),FALSE),
  IF(AND(VALUE(LEFT($A1011,3))=312,LEN($I1011)=4,$B1011="G"),VLOOKUP($I1011,_312_Table2,MATCH('312'!$N$16,_312_Table2_ColumnLookup,0),FALSE),
  IF(AND(VALUE(LEFT($A1011,3))=312,LEN($I1011)=4,$B1011="O"),VLOOKUP($I1011,_312_Table2,MATCH('312'!$V$16,_312_Table2_ColumnLookup,0),FALSE),
  IF(AND(VALUE(LEFT($A1011,3))=312,LEN($I1011)=4,$B1011="Q"),VLOOKUP($I1011,_312_Table2,MATCH('312'!$X$16,_312_Table2_ColumnLookup,0),FALSE),
  IF(AND(VALUE(LEFT($A1011,3))=312,LEN($I1011)=4),VLOOKUP($I1011,_312_Table2,MATCH(LEFT($B1011,1),_312_Table2_ColumnLookup,0),FALSE)
+N("312"),
  IF(VALUE(LEFT($A1011,3))=313,VLOOKUP(VALUE(MID($B1011,2,1)),_313_Table2,MATCH(MID($B1011,1,1),_313_Table2_ColumnLookup,0),FALSE)
+N("313"),
  IF(AND(VALUE(LEFT($A1011,3))=314,LEN($B1011)=3),VLOOKUP(VALUE(MID($B1011,2,2)),_314_Table2,MATCH(MID($B1011,1,1),_314_Table2_ColumnLookup,0),FALSE),
  IF(VALUE(LEFT($A1011,3))=314,VLOOKUP(VALUE(MID($B1011,2,1)),_314_Table2,MATCH(MID($B1011,1,1),_314_Table2_ColumnLookup,0),FALSE)
+N("314"),
""))))))))))))))))))))))))</f>
        <v>#N/A</v>
      </c>
      <c r="F1011" s="238" t="e">
        <f>IF(AND(VALUE(LEFT($A1011,3))=309,LEN($B1011)=3),VLOOKUP(VALUE(MID($B1011,2,2)),_309_Table3,MATCH(MID($B1011,1,1),_309_Table3_ColumnLookup,0),FALSE),
  IF($C1011="309 LCR SummaryA",OneYearSCR,IF($C1011="309 LCR SummaryB",UltimateSCR,IF(VALUE(LEFT($A1011,3))=309,VLOOKUP(VALUE(MID($B1011,2,1)),_309_Table3,MATCH(MID($B1011,1,1),_309_Table3_ColumnLookup,0),FALSE)
+N("309"),
  IF(VALUE(LEFT($A1011,3))=310,VLOOKUP(VALUE(MID($B1011,2,1)),_310_Table3,MATCH(MID($B1011,1,1),_310_Table3_ColumnLookup,0),FALSE)
+N("310"),
  IF(AND(VALUE(LEFT($A1011,3))=311,LEN($I1011)=4),VLOOKUP($I1011,_311_Table3,MATCH($B1011,_311_Table3_ColumnLookup,0),FALSE),
  IF(AND(VALUE(LEFT($A1011,3))=311,OR($B1011="I2",$B1011="J2",$B1011="K2",$B1011="L2")),VLOOKUP('311'!$G$58,_311_Table3,MATCH(MID($B1011,1,1),_311_Table3_ColumnLookup,0),FALSE),
  IF(AND(VALUE(LEFT($A1011,3))=311,RIGHT($B1011,5)="Total"),VLOOKUP('311'!$G$59,_311_Table3,MATCH(MID($B1011,1,1),_311_Table3_ColumnLookup,0),FALSE),
  IF(VALUE(LEFT($A1011,3))=311,VLOOKUP(VALUE(MID($B1011,2,1)),_311_Table3,MATCH(MID($B1011,1,1),_311_Table3_ColumnLookup,0),FALSE)
+N("311"),
  IF(AND(VALUE(LEFT($A1011,3))=312,LEFT($G1011,10)="Unincepted",$B1011="G "),VLOOKUP(" ULO",_312_Table3,MATCH('312'!$N$16,_312_Table3_ColumnLookup,0),FALSE),
  IF(AND(VALUE(LEFT($A1011,3))=312,LEFT($G1011,10)="Unincepted",$B1011="O "),VLOOKUP(" ULO",_312_Table3,MATCH('312'!$V$16,_312_Table3_ColumnLookup,0),FALSE),
  IF(AND(VALUE(LEFT($A1011,3))=312,LEFT($G1011,10)="Unincepted",$B1011="Q "),VLOOKUP(" ULO",_312_Table3,MATCH('312'!$X$16,_312_Table3_ColumnLookup,0),FALSE),
  IF(AND(VALUE(LEFT($A1011,3))=312,LEFT($G1011,10)="Unincepted"),VLOOKUP(" ULO",_312_Table3,MATCH(LEFT($B1011,1),_312_Table3_ColumnLookup,0),FALSE),
  IF(AND(VALUE(LEFT($A1011,3))=312,LEFT($G1011,5)="Total",$B1011="G "),VLOOKUP('312'!$F$80,_312_Table3,MATCH('312'!$N$16,_312_Table3_ColumnLookup,0),FALSE),
  IF(AND(VALUE(LEFT($A1011,3))=312,LEFT($G1011,5)="Total",$B1011="O "),VLOOKUP('312'!$F$80,_312_Table3,MATCH('312'!$V$16,_312_Table3_ColumnLookup,0),FALSE),
  IF(AND(VALUE(LEFT($A1011,3))=312,LEFT($G1011,5)="Total",$B1011="Q "),VLOOKUP('312'!$F$80,_312_Table3,MATCH('312'!$X$16,_312_Table3_ColumnLookup,0),FALSE),
  IF(AND(VALUE(LEFT($A1011,3))=312,LEFT($G1011,5)="Total"),VLOOKUP('312'!$F$80,_312_Table3,MATCH(LEFT($B1011,1),_312_Table3_ColumnLookup,0),FALSE),
  IF(AND(VALUE(LEFT($A1011,3))=312,LEN($I1011)=4,$B1011="G"),VLOOKUP($I1011,_312_Table3,MATCH('312'!$N$16,_312_Table3_ColumnLookup,0),FALSE),
  IF(AND(VALUE(LEFT($A1011,3))=312,LEN($I1011)=4,$B1011="O"),VLOOKUP($I1011,_312_Table3,MATCH('312'!$V$16,_312_Table3_ColumnLookup,0),FALSE),
  IF(AND(VALUE(LEFT($A1011,3))=312,LEN($I1011)=4,$B1011="Q"),VLOOKUP($I1011,_312_Table3,MATCH('312'!$X$16,_312_Table3_ColumnLookup,0),FALSE),
  IF(AND(VALUE(LEFT($A1011,3))=312,LEN($I1011)=4),VLOOKUP($I1011,_312_Table3,MATCH(LEFT($B1011,1),_312_Table3_ColumnLookup,0),FALSE)
+N("312"),
  IF(VALUE(LEFT($A1011,3))=313,VLOOKUP(VALUE(MID($B1011,2,1)),_313_Table3,MATCH(MID($B1011,1,1),_313_Table3_ColumnLookup,0),FALSE)
+N("313"),
  IF(AND(VALUE(LEFT($A1011,3))=314,LEN($B1011)=3),VLOOKUP(VALUE(MID($B1011,2,2)),_314_Table3,MATCH(MID($B1011,1,1),_314_Table3_ColumnLookup,0),FALSE),
  IF(VALUE(LEFT($A1011,3))=314,VLOOKUP(VALUE(MID($B1011,2,1)),_314_Table3,MATCH(MID($B1011,1,1),_314_Table3_ColumnLookup,0),FALSE)
+N("314"),
""))))))))))))))))))))))))</f>
        <v>#N/A</v>
      </c>
      <c r="H1011" s="321" t="str">
        <f>IFERROR(
IF(ISERROR($D1011)=FALSE,$D1011,IF(ISERROR($E1011)=FALSE,$E1011,IF(ISERROR($F1011)=FALSE,$F1011
+N("012 checkboxes"),
IF(
IF(OR(LEFT($A1011,9)="Syndicate",LEFT($A1011,12)="NewSyndicate"),VLOOKUP($A1011,'012'!$J:$ZW,MATCH("Link to button",'012'!$J$1:$ZW$1,0),0)
+N("309 checkbox"),
IF($C1011="309 LCR Summary0",VLOOKUP("Notes990",'309'!$P:$ZZ,MATCH("Link to button",'309'!$P$1:$ZZ$1,0),0)
+N("313 checkboxes"),
IF($C1011="313 Financial Information0LcmVsScr",IF($C1011="309 LCR Summary0",VLOOKUP("LcmVsScr",'309'!$N:$ZZ,MATCH("Link to button",'309'!$N$1:$ZZ$1,0),0),
IF($C1011="313 Financial Information0LcrDocAttached",IF($C1011="309 LCR Summary0",VLOOKUP("LcrDocAttached",'309'!$N:$ZZ,MATCH("Link to button",'309'!$N$1:$ZZ$1,0),
0)))))))=1,TRUE,FALSE)
))),"")</f>
        <v/>
      </c>
    </row>
    <row r="1012" spans="1:8">
      <c r="A1012" s="237" t="e">
        <f>VLOOKUP($G1012,CSVLookups!$B:$R,MATCH(A$1,CSVLookups!$B$1:$R$1,0),FALSE)</f>
        <v>#N/A</v>
      </c>
      <c r="B1012" s="237" t="e">
        <f>VLOOKUP($G1012,CSVLookups!$B:$R,MATCH(B$1,CSVLookups!$B$1:$R$1,0),FALSE)</f>
        <v>#N/A</v>
      </c>
      <c r="C1012" s="238" t="e">
        <f t="shared" si="16"/>
        <v>#N/A</v>
      </c>
      <c r="D1012" s="238" t="e">
        <f>IF(AND(VALUE(LEFT($A1012,3))=309,LEN($B1012)=3),VLOOKUP(VALUE(MID($B1012,2,2)),_309_Table1,MATCH(MID($B1012,1,1),_309_Table1_ColumnLookup,0),FALSE),
  IF($C1012="309 LCR SummaryA",OneYearSCR,IF($C1012="309 LCR SummaryB",UltimateSCR,IF(VALUE(LEFT($A1012,3))=309,VLOOKUP(VALUE(MID($B1012,2,1)),_309_Table1,MATCH(MID($B1012,1,1),_309_Table1_ColumnLookup,0),FALSE)
+N("309"),
  IF(VALUE(LEFT($A1012,3))=310,VLOOKUP(VALUE(MID($B1012,2,1)),_310_Table1,MATCH(MID($B1012,1,1),_310_Table1_ColumnLookup,0),FALSE)
+N("310"),
  IF(AND(VALUE(LEFT($A1012,3))=311,LEN($I1012)=4),VLOOKUP($I1012,_311_Table1,MATCH($B1012,_311_Table1_ColumnLookup,0),FALSE),
  IF(AND(VALUE(LEFT($A1012,3))=311,OR($B1012="I2",$B1012="J2",$B1012="K2",$B1012="L2")),VLOOKUP('311'!$G$58,_311_Table1,MATCH(MID($B1012,1,1),_311_Table1_ColumnLookup,0),FALSE),
  IF(AND(VALUE(LEFT($A1012,3))=311,RIGHT($B1012,5)="Total"),VLOOKUP('311'!$G$59,_311_Table1,MATCH(MID($B1012,1,1),_311_Table1_ColumnLookup,0),FALSE),
  IF(VALUE(LEFT($A1012,3))=311,VLOOKUP(VALUE(MID($B1012,2,1)),_311_Table1,MATCH(MID($B1012,1,1),_311_Table1_ColumnLookup,0),FALSE)
+N("311"),
  IF(AND(VALUE(LEFT($A1012,3))=312,LEFT($G1012,10)="Unincepted",$B1012="G "),VLOOKUP(" ULO",_312_Table1,MATCH('312'!$N$16,_312_Table1_ColumnLookup,0),FALSE),
  IF(AND(VALUE(LEFT($A1012,3))=312,LEFT($G1012,10)="Unincepted",$B1012="O "),VLOOKUP(" ULO",_312_Table1,MATCH('312'!$V$16,_312_Table1_ColumnLookup,0),FALSE),
  IF(AND(VALUE(LEFT($A1012,3))=312,LEFT($G1012,10)="Unincepted",$B1012="Q "),VLOOKUP(" ULO",_312_Table1,MATCH('312'!$X$16,_312_Table1_ColumnLookup,0),FALSE),
  IF(AND(VALUE(LEFT($A1012,3))=312,LEFT($G1012,10)="Unincepted"),VLOOKUP(" ULO",_312_Table1,MATCH(LEFT($B1012,1),_312_Table1_ColumnLookup,0),FALSE),
  IF(AND(VALUE(LEFT($A1012,3))=312,LEFT($G1012,5)="Total",$B1012="G "),VLOOKUP('312'!$F$80,_312_Table1,MATCH('312'!$N$16,_312_Table1_ColumnLookup,0),FALSE),
  IF(AND(VALUE(LEFT($A1012,3))=312,LEFT($G1012,5)="Total",$B1012="O "),VLOOKUP('312'!$F$80,_312_Table1,MATCH('312'!$V$16,_312_Table1_ColumnLookup,0),FALSE),
  IF(AND(VALUE(LEFT($A1012,3))=312,LEFT($G1012,5)="Total",$B1012="Q "),VLOOKUP('312'!$F$80,_312_Table1,MATCH('312'!$X$16,_312_Table1_ColumnLookup,0),FALSE),
  IF(AND(VALUE(LEFT($A1012,3))=312,LEFT($G1012,5)="Total"),VLOOKUP('312'!$F$80,_312_Table1,MATCH(LEFT($B1012,1),_312_Table1_ColumnLookup,0),FALSE),
  IF(AND(VALUE(LEFT($A1012,3))=312,LEN($I1012)=4,$B1012="G"),VLOOKUP($I1012,_312_Table1,MATCH('312'!$N$16,_312_Table1_ColumnLookup,0),FALSE),
  IF(AND(VALUE(LEFT($A1012,3))=312,LEN($I1012)=4,$B1012="O"),VLOOKUP($I1012,_312_Table1,MATCH('312'!$V$16,_312_Table1_ColumnLookup,0),FALSE),
  IF(AND(VALUE(LEFT($A1012,3))=312,LEN($I1012)=4,$B1012="Q"),VLOOKUP($I1012,_312_Table1,MATCH('312'!$X$16,_312_Table1_ColumnLookup,0),FALSE),
  IF(AND(VALUE(LEFT($A1012,3))=312,LEN($I1012)=4),VLOOKUP($I1012,_312_Table1,MATCH(LEFT($B1012,1),_312_Table1_ColumnLookup,0),FALSE)
+N("312"),
  IF(VALUE(LEFT($A1012,3))=313,VLOOKUP(VALUE(MID($B1012,2,1)),_313_Table1,MATCH(MID($B1012,1,1),_313_Table1_ColumnLookup,0),FALSE)
+N("313"),
  IF(AND(VALUE(LEFT($A1012,3))=314,LEN($B1012)=3),VLOOKUP(VALUE(MID($B1012,2,2)),_314_Table1,MATCH(MID($B1012,1,1),_314_Table1_ColumnLookup,0),FALSE),
  IF(VALUE(LEFT($A1012,3))=314,VLOOKUP(VALUE(MID($B1012,2,1)),_314_Table1,MATCH(MID($B1012,1,1),_314_Table1_ColumnLookup,0),FALSE)
+N("314"),
""))))))))))))))))))))))))</f>
        <v>#N/A</v>
      </c>
      <c r="E1012" s="238" t="e">
        <f>IF(AND(VALUE(LEFT($A1012,3))=309,LEN($B1012)=3),VLOOKUP(VALUE(MID($B1012,2,2)),_309_Table2,MATCH(MID($B1012,1,1),_309_Table2_ColumnLookup,0),FALSE),
  IF($C1012="309 LCR SummaryA",OneYearSCR,IF($C1012="309 LCR SummaryB",UltimateSCR,IF(VALUE(LEFT($A1012,3))=309,VLOOKUP(VALUE(MID($B1012,2,1)),_309_Table2,MATCH(MID($B1012,1,1),_309_Table2_ColumnLookup,0),FALSE)
+N("309"),
  IF(VALUE(LEFT($A1012,3))=310,VLOOKUP(VALUE(MID($B1012,2,1)),_310_Table2,MATCH(MID($B1012,1,1),_310_Table2_ColumnLookup,0),FALSE)
+N("310"),
  IF(AND(VALUE(LEFT($A1012,3))=311,LEN($I1012)=4),VLOOKUP($I1012,_311_Table2,MATCH($B1012,_311_Table2_ColumnLookup,0),FALSE),
  IF(AND(VALUE(LEFT($A1012,3))=311,OR($B1012="I2",$B1012="J2",$B1012="K2",$B1012="L2")),VLOOKUP('311'!$G$58,_311_Table2,MATCH(MID($B1012,1,1),_311_Table2_ColumnLookup,0),FALSE),
  IF(AND(VALUE(LEFT($A1012,3))=311,RIGHT($B1012,5)="Total"),VLOOKUP('311'!$G$59,_311_Table2,MATCH(MID($B1012,1,1),_311_Table2_ColumnLookup,0),FALSE),
  IF(VALUE(LEFT($A1012,3))=311,VLOOKUP(VALUE(MID($B1012,2,1)),_311_Table2,MATCH(MID($B1012,1,1),_311_Table2_ColumnLookup,0),FALSE)
+N("311"),
  IF(AND(VALUE(LEFT($A1012,3))=312,LEFT($G1012,10)="Unincepted",$B1012="G "),VLOOKUP(" ULO",_312_Table2,MATCH('312'!$N$16,_312_Table2_ColumnLookup,0),FALSE),
  IF(AND(VALUE(LEFT($A1012,3))=312,LEFT($G1012,10)="Unincepted",$B1012="O "),VLOOKUP(" ULO",_312_Table2,MATCH('312'!$V$16,_312_Table2_ColumnLookup,0),FALSE),
  IF(AND(VALUE(LEFT($A1012,3))=312,LEFT($G1012,10)="Unincepted",$B1012="Q "),VLOOKUP(" ULO",_312_Table2,MATCH('312'!$X$16,_312_Table2_ColumnLookup,0),FALSE),
  IF(AND(VALUE(LEFT($A1012,3))=312,LEFT($G1012,10)="Unincepted"),VLOOKUP(" ULO",_312_Table2,MATCH(LEFT($B1012,1),_312_Table2_ColumnLookup,0),FALSE),
  IF(AND(VALUE(LEFT($A1012,3))=312,LEFT($G1012,5)="Total",$B1012="G "),VLOOKUP('312'!$F$80,_312_Table2,MATCH('312'!$N$16,_312_Table2_ColumnLookup,0),FALSE),
  IF(AND(VALUE(LEFT($A1012,3))=312,LEFT($G1012,5)="Total",$B1012="O "),VLOOKUP('312'!$F$80,_312_Table2,MATCH('312'!$V$16,_312_Table2_ColumnLookup,0),FALSE),
  IF(AND(VALUE(LEFT($A1012,3))=312,LEFT($G1012,5)="Total",$B1012="Q "),VLOOKUP('312'!$F$80,_312_Table2,MATCH('312'!$X$16,_312_Table2_ColumnLookup,0),FALSE),
  IF(AND(VALUE(LEFT($A1012,3))=312,LEFT($G1012,5)="Total"),VLOOKUP('312'!$F$80,_312_Table2,MATCH(LEFT($B1012,1),_312_Table2_ColumnLookup,0),FALSE),
  IF(AND(VALUE(LEFT($A1012,3))=312,LEN($I1012)=4,$B1012="G"),VLOOKUP($I1012,_312_Table2,MATCH('312'!$N$16,_312_Table2_ColumnLookup,0),FALSE),
  IF(AND(VALUE(LEFT($A1012,3))=312,LEN($I1012)=4,$B1012="O"),VLOOKUP($I1012,_312_Table2,MATCH('312'!$V$16,_312_Table2_ColumnLookup,0),FALSE),
  IF(AND(VALUE(LEFT($A1012,3))=312,LEN($I1012)=4,$B1012="Q"),VLOOKUP($I1012,_312_Table2,MATCH('312'!$X$16,_312_Table2_ColumnLookup,0),FALSE),
  IF(AND(VALUE(LEFT($A1012,3))=312,LEN($I1012)=4),VLOOKUP($I1012,_312_Table2,MATCH(LEFT($B1012,1),_312_Table2_ColumnLookup,0),FALSE)
+N("312"),
  IF(VALUE(LEFT($A1012,3))=313,VLOOKUP(VALUE(MID($B1012,2,1)),_313_Table2,MATCH(MID($B1012,1,1),_313_Table2_ColumnLookup,0),FALSE)
+N("313"),
  IF(AND(VALUE(LEFT($A1012,3))=314,LEN($B1012)=3),VLOOKUP(VALUE(MID($B1012,2,2)),_314_Table2,MATCH(MID($B1012,1,1),_314_Table2_ColumnLookup,0),FALSE),
  IF(VALUE(LEFT($A1012,3))=314,VLOOKUP(VALUE(MID($B1012,2,1)),_314_Table2,MATCH(MID($B1012,1,1),_314_Table2_ColumnLookup,0),FALSE)
+N("314"),
""))))))))))))))))))))))))</f>
        <v>#N/A</v>
      </c>
      <c r="F1012" s="238" t="e">
        <f>IF(AND(VALUE(LEFT($A1012,3))=309,LEN($B1012)=3),VLOOKUP(VALUE(MID($B1012,2,2)),_309_Table3,MATCH(MID($B1012,1,1),_309_Table3_ColumnLookup,0),FALSE),
  IF($C1012="309 LCR SummaryA",OneYearSCR,IF($C1012="309 LCR SummaryB",UltimateSCR,IF(VALUE(LEFT($A1012,3))=309,VLOOKUP(VALUE(MID($B1012,2,1)),_309_Table3,MATCH(MID($B1012,1,1),_309_Table3_ColumnLookup,0),FALSE)
+N("309"),
  IF(VALUE(LEFT($A1012,3))=310,VLOOKUP(VALUE(MID($B1012,2,1)),_310_Table3,MATCH(MID($B1012,1,1),_310_Table3_ColumnLookup,0),FALSE)
+N("310"),
  IF(AND(VALUE(LEFT($A1012,3))=311,LEN($I1012)=4),VLOOKUP($I1012,_311_Table3,MATCH($B1012,_311_Table3_ColumnLookup,0),FALSE),
  IF(AND(VALUE(LEFT($A1012,3))=311,OR($B1012="I2",$B1012="J2",$B1012="K2",$B1012="L2")),VLOOKUP('311'!$G$58,_311_Table3,MATCH(MID($B1012,1,1),_311_Table3_ColumnLookup,0),FALSE),
  IF(AND(VALUE(LEFT($A1012,3))=311,RIGHT($B1012,5)="Total"),VLOOKUP('311'!$G$59,_311_Table3,MATCH(MID($B1012,1,1),_311_Table3_ColumnLookup,0),FALSE),
  IF(VALUE(LEFT($A1012,3))=311,VLOOKUP(VALUE(MID($B1012,2,1)),_311_Table3,MATCH(MID($B1012,1,1),_311_Table3_ColumnLookup,0),FALSE)
+N("311"),
  IF(AND(VALUE(LEFT($A1012,3))=312,LEFT($G1012,10)="Unincepted",$B1012="G "),VLOOKUP(" ULO",_312_Table3,MATCH('312'!$N$16,_312_Table3_ColumnLookup,0),FALSE),
  IF(AND(VALUE(LEFT($A1012,3))=312,LEFT($G1012,10)="Unincepted",$B1012="O "),VLOOKUP(" ULO",_312_Table3,MATCH('312'!$V$16,_312_Table3_ColumnLookup,0),FALSE),
  IF(AND(VALUE(LEFT($A1012,3))=312,LEFT($G1012,10)="Unincepted",$B1012="Q "),VLOOKUP(" ULO",_312_Table3,MATCH('312'!$X$16,_312_Table3_ColumnLookup,0),FALSE),
  IF(AND(VALUE(LEFT($A1012,3))=312,LEFT($G1012,10)="Unincepted"),VLOOKUP(" ULO",_312_Table3,MATCH(LEFT($B1012,1),_312_Table3_ColumnLookup,0),FALSE),
  IF(AND(VALUE(LEFT($A1012,3))=312,LEFT($G1012,5)="Total",$B1012="G "),VLOOKUP('312'!$F$80,_312_Table3,MATCH('312'!$N$16,_312_Table3_ColumnLookup,0),FALSE),
  IF(AND(VALUE(LEFT($A1012,3))=312,LEFT($G1012,5)="Total",$B1012="O "),VLOOKUP('312'!$F$80,_312_Table3,MATCH('312'!$V$16,_312_Table3_ColumnLookup,0),FALSE),
  IF(AND(VALUE(LEFT($A1012,3))=312,LEFT($G1012,5)="Total",$B1012="Q "),VLOOKUP('312'!$F$80,_312_Table3,MATCH('312'!$X$16,_312_Table3_ColumnLookup,0),FALSE),
  IF(AND(VALUE(LEFT($A1012,3))=312,LEFT($G1012,5)="Total"),VLOOKUP('312'!$F$80,_312_Table3,MATCH(LEFT($B1012,1),_312_Table3_ColumnLookup,0),FALSE),
  IF(AND(VALUE(LEFT($A1012,3))=312,LEN($I1012)=4,$B1012="G"),VLOOKUP($I1012,_312_Table3,MATCH('312'!$N$16,_312_Table3_ColumnLookup,0),FALSE),
  IF(AND(VALUE(LEFT($A1012,3))=312,LEN($I1012)=4,$B1012="O"),VLOOKUP($I1012,_312_Table3,MATCH('312'!$V$16,_312_Table3_ColumnLookup,0),FALSE),
  IF(AND(VALUE(LEFT($A1012,3))=312,LEN($I1012)=4,$B1012="Q"),VLOOKUP($I1012,_312_Table3,MATCH('312'!$X$16,_312_Table3_ColumnLookup,0),FALSE),
  IF(AND(VALUE(LEFT($A1012,3))=312,LEN($I1012)=4),VLOOKUP($I1012,_312_Table3,MATCH(LEFT($B1012,1),_312_Table3_ColumnLookup,0),FALSE)
+N("312"),
  IF(VALUE(LEFT($A1012,3))=313,VLOOKUP(VALUE(MID($B1012,2,1)),_313_Table3,MATCH(MID($B1012,1,1),_313_Table3_ColumnLookup,0),FALSE)
+N("313"),
  IF(AND(VALUE(LEFT($A1012,3))=314,LEN($B1012)=3),VLOOKUP(VALUE(MID($B1012,2,2)),_314_Table3,MATCH(MID($B1012,1,1),_314_Table3_ColumnLookup,0),FALSE),
  IF(VALUE(LEFT($A1012,3))=314,VLOOKUP(VALUE(MID($B1012,2,1)),_314_Table3,MATCH(MID($B1012,1,1),_314_Table3_ColumnLookup,0),FALSE)
+N("314"),
""))))))))))))))))))))))))</f>
        <v>#N/A</v>
      </c>
      <c r="H1012" s="321" t="str">
        <f>IFERROR(
IF(ISERROR($D1012)=FALSE,$D1012,IF(ISERROR($E1012)=FALSE,$E1012,IF(ISERROR($F1012)=FALSE,$F1012
+N("012 checkboxes"),
IF(
IF(OR(LEFT($A1012,9)="Syndicate",LEFT($A1012,12)="NewSyndicate"),VLOOKUP($A1012,'012'!$J:$ZW,MATCH("Link to button",'012'!$J$1:$ZW$1,0),0)
+N("309 checkbox"),
IF($C1012="309 LCR Summary0",VLOOKUP("Notes990",'309'!$P:$ZZ,MATCH("Link to button",'309'!$P$1:$ZZ$1,0),0)
+N("313 checkboxes"),
IF($C1012="313 Financial Information0LcmVsScr",IF($C1012="309 LCR Summary0",VLOOKUP("LcmVsScr",'309'!$N:$ZZ,MATCH("Link to button",'309'!$N$1:$ZZ$1,0),0),
IF($C1012="313 Financial Information0LcrDocAttached",IF($C1012="309 LCR Summary0",VLOOKUP("LcrDocAttached",'309'!$N:$ZZ,MATCH("Link to button",'309'!$N$1:$ZZ$1,0),
0)))))))=1,TRUE,FALSE)
))),"")</f>
        <v/>
      </c>
    </row>
    <row r="1013" spans="1:8">
      <c r="A1013" s="237" t="e">
        <f>VLOOKUP($G1013,CSVLookups!$B:$R,MATCH(A$1,CSVLookups!$B$1:$R$1,0),FALSE)</f>
        <v>#N/A</v>
      </c>
      <c r="B1013" s="237" t="e">
        <f>VLOOKUP($G1013,CSVLookups!$B:$R,MATCH(B$1,CSVLookups!$B$1:$R$1,0),FALSE)</f>
        <v>#N/A</v>
      </c>
      <c r="C1013" s="238" t="e">
        <f t="shared" si="16"/>
        <v>#N/A</v>
      </c>
      <c r="D1013" s="238" t="e">
        <f>IF(AND(VALUE(LEFT($A1013,3))=309,LEN($B1013)=3),VLOOKUP(VALUE(MID($B1013,2,2)),_309_Table1,MATCH(MID($B1013,1,1),_309_Table1_ColumnLookup,0),FALSE),
  IF($C1013="309 LCR SummaryA",OneYearSCR,IF($C1013="309 LCR SummaryB",UltimateSCR,IF(VALUE(LEFT($A1013,3))=309,VLOOKUP(VALUE(MID($B1013,2,1)),_309_Table1,MATCH(MID($B1013,1,1),_309_Table1_ColumnLookup,0),FALSE)
+N("309"),
  IF(VALUE(LEFT($A1013,3))=310,VLOOKUP(VALUE(MID($B1013,2,1)),_310_Table1,MATCH(MID($B1013,1,1),_310_Table1_ColumnLookup,0),FALSE)
+N("310"),
  IF(AND(VALUE(LEFT($A1013,3))=311,LEN($I1013)=4),VLOOKUP($I1013,_311_Table1,MATCH($B1013,_311_Table1_ColumnLookup,0),FALSE),
  IF(AND(VALUE(LEFT($A1013,3))=311,OR($B1013="I2",$B1013="J2",$B1013="K2",$B1013="L2")),VLOOKUP('311'!$G$58,_311_Table1,MATCH(MID($B1013,1,1),_311_Table1_ColumnLookup,0),FALSE),
  IF(AND(VALUE(LEFT($A1013,3))=311,RIGHT($B1013,5)="Total"),VLOOKUP('311'!$G$59,_311_Table1,MATCH(MID($B1013,1,1),_311_Table1_ColumnLookup,0),FALSE),
  IF(VALUE(LEFT($A1013,3))=311,VLOOKUP(VALUE(MID($B1013,2,1)),_311_Table1,MATCH(MID($B1013,1,1),_311_Table1_ColumnLookup,0),FALSE)
+N("311"),
  IF(AND(VALUE(LEFT($A1013,3))=312,LEFT($G1013,10)="Unincepted",$B1013="G "),VLOOKUP(" ULO",_312_Table1,MATCH('312'!$N$16,_312_Table1_ColumnLookup,0),FALSE),
  IF(AND(VALUE(LEFT($A1013,3))=312,LEFT($G1013,10)="Unincepted",$B1013="O "),VLOOKUP(" ULO",_312_Table1,MATCH('312'!$V$16,_312_Table1_ColumnLookup,0),FALSE),
  IF(AND(VALUE(LEFT($A1013,3))=312,LEFT($G1013,10)="Unincepted",$B1013="Q "),VLOOKUP(" ULO",_312_Table1,MATCH('312'!$X$16,_312_Table1_ColumnLookup,0),FALSE),
  IF(AND(VALUE(LEFT($A1013,3))=312,LEFT($G1013,10)="Unincepted"),VLOOKUP(" ULO",_312_Table1,MATCH(LEFT($B1013,1),_312_Table1_ColumnLookup,0),FALSE),
  IF(AND(VALUE(LEFT($A1013,3))=312,LEFT($G1013,5)="Total",$B1013="G "),VLOOKUP('312'!$F$80,_312_Table1,MATCH('312'!$N$16,_312_Table1_ColumnLookup,0),FALSE),
  IF(AND(VALUE(LEFT($A1013,3))=312,LEFT($G1013,5)="Total",$B1013="O "),VLOOKUP('312'!$F$80,_312_Table1,MATCH('312'!$V$16,_312_Table1_ColumnLookup,0),FALSE),
  IF(AND(VALUE(LEFT($A1013,3))=312,LEFT($G1013,5)="Total",$B1013="Q "),VLOOKUP('312'!$F$80,_312_Table1,MATCH('312'!$X$16,_312_Table1_ColumnLookup,0),FALSE),
  IF(AND(VALUE(LEFT($A1013,3))=312,LEFT($G1013,5)="Total"),VLOOKUP('312'!$F$80,_312_Table1,MATCH(LEFT($B1013,1),_312_Table1_ColumnLookup,0),FALSE),
  IF(AND(VALUE(LEFT($A1013,3))=312,LEN($I1013)=4,$B1013="G"),VLOOKUP($I1013,_312_Table1,MATCH('312'!$N$16,_312_Table1_ColumnLookup,0),FALSE),
  IF(AND(VALUE(LEFT($A1013,3))=312,LEN($I1013)=4,$B1013="O"),VLOOKUP($I1013,_312_Table1,MATCH('312'!$V$16,_312_Table1_ColumnLookup,0),FALSE),
  IF(AND(VALUE(LEFT($A1013,3))=312,LEN($I1013)=4,$B1013="Q"),VLOOKUP($I1013,_312_Table1,MATCH('312'!$X$16,_312_Table1_ColumnLookup,0),FALSE),
  IF(AND(VALUE(LEFT($A1013,3))=312,LEN($I1013)=4),VLOOKUP($I1013,_312_Table1,MATCH(LEFT($B1013,1),_312_Table1_ColumnLookup,0),FALSE)
+N("312"),
  IF(VALUE(LEFT($A1013,3))=313,VLOOKUP(VALUE(MID($B1013,2,1)),_313_Table1,MATCH(MID($B1013,1,1),_313_Table1_ColumnLookup,0),FALSE)
+N("313"),
  IF(AND(VALUE(LEFT($A1013,3))=314,LEN($B1013)=3),VLOOKUP(VALUE(MID($B1013,2,2)),_314_Table1,MATCH(MID($B1013,1,1),_314_Table1_ColumnLookup,0),FALSE),
  IF(VALUE(LEFT($A1013,3))=314,VLOOKUP(VALUE(MID($B1013,2,1)),_314_Table1,MATCH(MID($B1013,1,1),_314_Table1_ColumnLookup,0),FALSE)
+N("314"),
""))))))))))))))))))))))))</f>
        <v>#N/A</v>
      </c>
      <c r="E1013" s="238" t="e">
        <f>IF(AND(VALUE(LEFT($A1013,3))=309,LEN($B1013)=3),VLOOKUP(VALUE(MID($B1013,2,2)),_309_Table2,MATCH(MID($B1013,1,1),_309_Table2_ColumnLookup,0),FALSE),
  IF($C1013="309 LCR SummaryA",OneYearSCR,IF($C1013="309 LCR SummaryB",UltimateSCR,IF(VALUE(LEFT($A1013,3))=309,VLOOKUP(VALUE(MID($B1013,2,1)),_309_Table2,MATCH(MID($B1013,1,1),_309_Table2_ColumnLookup,0),FALSE)
+N("309"),
  IF(VALUE(LEFT($A1013,3))=310,VLOOKUP(VALUE(MID($B1013,2,1)),_310_Table2,MATCH(MID($B1013,1,1),_310_Table2_ColumnLookup,0),FALSE)
+N("310"),
  IF(AND(VALUE(LEFT($A1013,3))=311,LEN($I1013)=4),VLOOKUP($I1013,_311_Table2,MATCH($B1013,_311_Table2_ColumnLookup,0),FALSE),
  IF(AND(VALUE(LEFT($A1013,3))=311,OR($B1013="I2",$B1013="J2",$B1013="K2",$B1013="L2")),VLOOKUP('311'!$G$58,_311_Table2,MATCH(MID($B1013,1,1),_311_Table2_ColumnLookup,0),FALSE),
  IF(AND(VALUE(LEFT($A1013,3))=311,RIGHT($B1013,5)="Total"),VLOOKUP('311'!$G$59,_311_Table2,MATCH(MID($B1013,1,1),_311_Table2_ColumnLookup,0),FALSE),
  IF(VALUE(LEFT($A1013,3))=311,VLOOKUP(VALUE(MID($B1013,2,1)),_311_Table2,MATCH(MID($B1013,1,1),_311_Table2_ColumnLookup,0),FALSE)
+N("311"),
  IF(AND(VALUE(LEFT($A1013,3))=312,LEFT($G1013,10)="Unincepted",$B1013="G "),VLOOKUP(" ULO",_312_Table2,MATCH('312'!$N$16,_312_Table2_ColumnLookup,0),FALSE),
  IF(AND(VALUE(LEFT($A1013,3))=312,LEFT($G1013,10)="Unincepted",$B1013="O "),VLOOKUP(" ULO",_312_Table2,MATCH('312'!$V$16,_312_Table2_ColumnLookup,0),FALSE),
  IF(AND(VALUE(LEFT($A1013,3))=312,LEFT($G1013,10)="Unincepted",$B1013="Q "),VLOOKUP(" ULO",_312_Table2,MATCH('312'!$X$16,_312_Table2_ColumnLookup,0),FALSE),
  IF(AND(VALUE(LEFT($A1013,3))=312,LEFT($G1013,10)="Unincepted"),VLOOKUP(" ULO",_312_Table2,MATCH(LEFT($B1013,1),_312_Table2_ColumnLookup,0),FALSE),
  IF(AND(VALUE(LEFT($A1013,3))=312,LEFT($G1013,5)="Total",$B1013="G "),VLOOKUP('312'!$F$80,_312_Table2,MATCH('312'!$N$16,_312_Table2_ColumnLookup,0),FALSE),
  IF(AND(VALUE(LEFT($A1013,3))=312,LEFT($G1013,5)="Total",$B1013="O "),VLOOKUP('312'!$F$80,_312_Table2,MATCH('312'!$V$16,_312_Table2_ColumnLookup,0),FALSE),
  IF(AND(VALUE(LEFT($A1013,3))=312,LEFT($G1013,5)="Total",$B1013="Q "),VLOOKUP('312'!$F$80,_312_Table2,MATCH('312'!$X$16,_312_Table2_ColumnLookup,0),FALSE),
  IF(AND(VALUE(LEFT($A1013,3))=312,LEFT($G1013,5)="Total"),VLOOKUP('312'!$F$80,_312_Table2,MATCH(LEFT($B1013,1),_312_Table2_ColumnLookup,0),FALSE),
  IF(AND(VALUE(LEFT($A1013,3))=312,LEN($I1013)=4,$B1013="G"),VLOOKUP($I1013,_312_Table2,MATCH('312'!$N$16,_312_Table2_ColumnLookup,0),FALSE),
  IF(AND(VALUE(LEFT($A1013,3))=312,LEN($I1013)=4,$B1013="O"),VLOOKUP($I1013,_312_Table2,MATCH('312'!$V$16,_312_Table2_ColumnLookup,0),FALSE),
  IF(AND(VALUE(LEFT($A1013,3))=312,LEN($I1013)=4,$B1013="Q"),VLOOKUP($I1013,_312_Table2,MATCH('312'!$X$16,_312_Table2_ColumnLookup,0),FALSE),
  IF(AND(VALUE(LEFT($A1013,3))=312,LEN($I1013)=4),VLOOKUP($I1013,_312_Table2,MATCH(LEFT($B1013,1),_312_Table2_ColumnLookup,0),FALSE)
+N("312"),
  IF(VALUE(LEFT($A1013,3))=313,VLOOKUP(VALUE(MID($B1013,2,1)),_313_Table2,MATCH(MID($B1013,1,1),_313_Table2_ColumnLookup,0),FALSE)
+N("313"),
  IF(AND(VALUE(LEFT($A1013,3))=314,LEN($B1013)=3),VLOOKUP(VALUE(MID($B1013,2,2)),_314_Table2,MATCH(MID($B1013,1,1),_314_Table2_ColumnLookup,0),FALSE),
  IF(VALUE(LEFT($A1013,3))=314,VLOOKUP(VALUE(MID($B1013,2,1)),_314_Table2,MATCH(MID($B1013,1,1),_314_Table2_ColumnLookup,0),FALSE)
+N("314"),
""))))))))))))))))))))))))</f>
        <v>#N/A</v>
      </c>
      <c r="F1013" s="238" t="e">
        <f>IF(AND(VALUE(LEFT($A1013,3))=309,LEN($B1013)=3),VLOOKUP(VALUE(MID($B1013,2,2)),_309_Table3,MATCH(MID($B1013,1,1),_309_Table3_ColumnLookup,0),FALSE),
  IF($C1013="309 LCR SummaryA",OneYearSCR,IF($C1013="309 LCR SummaryB",UltimateSCR,IF(VALUE(LEFT($A1013,3))=309,VLOOKUP(VALUE(MID($B1013,2,1)),_309_Table3,MATCH(MID($B1013,1,1),_309_Table3_ColumnLookup,0),FALSE)
+N("309"),
  IF(VALUE(LEFT($A1013,3))=310,VLOOKUP(VALUE(MID($B1013,2,1)),_310_Table3,MATCH(MID($B1013,1,1),_310_Table3_ColumnLookup,0),FALSE)
+N("310"),
  IF(AND(VALUE(LEFT($A1013,3))=311,LEN($I1013)=4),VLOOKUP($I1013,_311_Table3,MATCH($B1013,_311_Table3_ColumnLookup,0),FALSE),
  IF(AND(VALUE(LEFT($A1013,3))=311,OR($B1013="I2",$B1013="J2",$B1013="K2",$B1013="L2")),VLOOKUP('311'!$G$58,_311_Table3,MATCH(MID($B1013,1,1),_311_Table3_ColumnLookup,0),FALSE),
  IF(AND(VALUE(LEFT($A1013,3))=311,RIGHT($B1013,5)="Total"),VLOOKUP('311'!$G$59,_311_Table3,MATCH(MID($B1013,1,1),_311_Table3_ColumnLookup,0),FALSE),
  IF(VALUE(LEFT($A1013,3))=311,VLOOKUP(VALUE(MID($B1013,2,1)),_311_Table3,MATCH(MID($B1013,1,1),_311_Table3_ColumnLookup,0),FALSE)
+N("311"),
  IF(AND(VALUE(LEFT($A1013,3))=312,LEFT($G1013,10)="Unincepted",$B1013="G "),VLOOKUP(" ULO",_312_Table3,MATCH('312'!$N$16,_312_Table3_ColumnLookup,0),FALSE),
  IF(AND(VALUE(LEFT($A1013,3))=312,LEFT($G1013,10)="Unincepted",$B1013="O "),VLOOKUP(" ULO",_312_Table3,MATCH('312'!$V$16,_312_Table3_ColumnLookup,0),FALSE),
  IF(AND(VALUE(LEFT($A1013,3))=312,LEFT($G1013,10)="Unincepted",$B1013="Q "),VLOOKUP(" ULO",_312_Table3,MATCH('312'!$X$16,_312_Table3_ColumnLookup,0),FALSE),
  IF(AND(VALUE(LEFT($A1013,3))=312,LEFT($G1013,10)="Unincepted"),VLOOKUP(" ULO",_312_Table3,MATCH(LEFT($B1013,1),_312_Table3_ColumnLookup,0),FALSE),
  IF(AND(VALUE(LEFT($A1013,3))=312,LEFT($G1013,5)="Total",$B1013="G "),VLOOKUP('312'!$F$80,_312_Table3,MATCH('312'!$N$16,_312_Table3_ColumnLookup,0),FALSE),
  IF(AND(VALUE(LEFT($A1013,3))=312,LEFT($G1013,5)="Total",$B1013="O "),VLOOKUP('312'!$F$80,_312_Table3,MATCH('312'!$V$16,_312_Table3_ColumnLookup,0),FALSE),
  IF(AND(VALUE(LEFT($A1013,3))=312,LEFT($G1013,5)="Total",$B1013="Q "),VLOOKUP('312'!$F$80,_312_Table3,MATCH('312'!$X$16,_312_Table3_ColumnLookup,0),FALSE),
  IF(AND(VALUE(LEFT($A1013,3))=312,LEFT($G1013,5)="Total"),VLOOKUP('312'!$F$80,_312_Table3,MATCH(LEFT($B1013,1),_312_Table3_ColumnLookup,0),FALSE),
  IF(AND(VALUE(LEFT($A1013,3))=312,LEN($I1013)=4,$B1013="G"),VLOOKUP($I1013,_312_Table3,MATCH('312'!$N$16,_312_Table3_ColumnLookup,0),FALSE),
  IF(AND(VALUE(LEFT($A1013,3))=312,LEN($I1013)=4,$B1013="O"),VLOOKUP($I1013,_312_Table3,MATCH('312'!$V$16,_312_Table3_ColumnLookup,0),FALSE),
  IF(AND(VALUE(LEFT($A1013,3))=312,LEN($I1013)=4,$B1013="Q"),VLOOKUP($I1013,_312_Table3,MATCH('312'!$X$16,_312_Table3_ColumnLookup,0),FALSE),
  IF(AND(VALUE(LEFT($A1013,3))=312,LEN($I1013)=4),VLOOKUP($I1013,_312_Table3,MATCH(LEFT($B1013,1),_312_Table3_ColumnLookup,0),FALSE)
+N("312"),
  IF(VALUE(LEFT($A1013,3))=313,VLOOKUP(VALUE(MID($B1013,2,1)),_313_Table3,MATCH(MID($B1013,1,1),_313_Table3_ColumnLookup,0),FALSE)
+N("313"),
  IF(AND(VALUE(LEFT($A1013,3))=314,LEN($B1013)=3),VLOOKUP(VALUE(MID($B1013,2,2)),_314_Table3,MATCH(MID($B1013,1,1),_314_Table3_ColumnLookup,0),FALSE),
  IF(VALUE(LEFT($A1013,3))=314,VLOOKUP(VALUE(MID($B1013,2,1)),_314_Table3,MATCH(MID($B1013,1,1),_314_Table3_ColumnLookup,0),FALSE)
+N("314"),
""))))))))))))))))))))))))</f>
        <v>#N/A</v>
      </c>
      <c r="H1013" s="321" t="str">
        <f>IFERROR(
IF(ISERROR($D1013)=FALSE,$D1013,IF(ISERROR($E1013)=FALSE,$E1013,IF(ISERROR($F1013)=FALSE,$F1013
+N("012 checkboxes"),
IF(
IF(OR(LEFT($A1013,9)="Syndicate",LEFT($A1013,12)="NewSyndicate"),VLOOKUP($A1013,'012'!$J:$ZW,MATCH("Link to button",'012'!$J$1:$ZW$1,0),0)
+N("309 checkbox"),
IF($C1013="309 LCR Summary0",VLOOKUP("Notes990",'309'!$P:$ZZ,MATCH("Link to button",'309'!$P$1:$ZZ$1,0),0)
+N("313 checkboxes"),
IF($C1013="313 Financial Information0LcmVsScr",IF($C1013="309 LCR Summary0",VLOOKUP("LcmVsScr",'309'!$N:$ZZ,MATCH("Link to button",'309'!$N$1:$ZZ$1,0),0),
IF($C1013="313 Financial Information0LcrDocAttached",IF($C1013="309 LCR Summary0",VLOOKUP("LcrDocAttached",'309'!$N:$ZZ,MATCH("Link to button",'309'!$N$1:$ZZ$1,0),
0)))))))=1,TRUE,FALSE)
))),"")</f>
        <v/>
      </c>
    </row>
    <row r="1014" spans="1:8">
      <c r="A1014" s="237" t="e">
        <f>VLOOKUP($G1014,CSVLookups!$B:$R,MATCH(A$1,CSVLookups!$B$1:$R$1,0),FALSE)</f>
        <v>#N/A</v>
      </c>
      <c r="B1014" s="237" t="e">
        <f>VLOOKUP($G1014,CSVLookups!$B:$R,MATCH(B$1,CSVLookups!$B$1:$R$1,0),FALSE)</f>
        <v>#N/A</v>
      </c>
      <c r="C1014" s="238" t="e">
        <f t="shared" si="16"/>
        <v>#N/A</v>
      </c>
      <c r="D1014" s="238" t="e">
        <f>IF(AND(VALUE(LEFT($A1014,3))=309,LEN($B1014)=3),VLOOKUP(VALUE(MID($B1014,2,2)),_309_Table1,MATCH(MID($B1014,1,1),_309_Table1_ColumnLookup,0),FALSE),
  IF($C1014="309 LCR SummaryA",OneYearSCR,IF($C1014="309 LCR SummaryB",UltimateSCR,IF(VALUE(LEFT($A1014,3))=309,VLOOKUP(VALUE(MID($B1014,2,1)),_309_Table1,MATCH(MID($B1014,1,1),_309_Table1_ColumnLookup,0),FALSE)
+N("309"),
  IF(VALUE(LEFT($A1014,3))=310,VLOOKUP(VALUE(MID($B1014,2,1)),_310_Table1,MATCH(MID($B1014,1,1),_310_Table1_ColumnLookup,0),FALSE)
+N("310"),
  IF(AND(VALUE(LEFT($A1014,3))=311,LEN($I1014)=4),VLOOKUP($I1014,_311_Table1,MATCH($B1014,_311_Table1_ColumnLookup,0),FALSE),
  IF(AND(VALUE(LEFT($A1014,3))=311,OR($B1014="I2",$B1014="J2",$B1014="K2",$B1014="L2")),VLOOKUP('311'!$G$58,_311_Table1,MATCH(MID($B1014,1,1),_311_Table1_ColumnLookup,0),FALSE),
  IF(AND(VALUE(LEFT($A1014,3))=311,RIGHT($B1014,5)="Total"),VLOOKUP('311'!$G$59,_311_Table1,MATCH(MID($B1014,1,1),_311_Table1_ColumnLookup,0),FALSE),
  IF(VALUE(LEFT($A1014,3))=311,VLOOKUP(VALUE(MID($B1014,2,1)),_311_Table1,MATCH(MID($B1014,1,1),_311_Table1_ColumnLookup,0),FALSE)
+N("311"),
  IF(AND(VALUE(LEFT($A1014,3))=312,LEFT($G1014,10)="Unincepted",$B1014="G "),VLOOKUP(" ULO",_312_Table1,MATCH('312'!$N$16,_312_Table1_ColumnLookup,0),FALSE),
  IF(AND(VALUE(LEFT($A1014,3))=312,LEFT($G1014,10)="Unincepted",$B1014="O "),VLOOKUP(" ULO",_312_Table1,MATCH('312'!$V$16,_312_Table1_ColumnLookup,0),FALSE),
  IF(AND(VALUE(LEFT($A1014,3))=312,LEFT($G1014,10)="Unincepted",$B1014="Q "),VLOOKUP(" ULO",_312_Table1,MATCH('312'!$X$16,_312_Table1_ColumnLookup,0),FALSE),
  IF(AND(VALUE(LEFT($A1014,3))=312,LEFT($G1014,10)="Unincepted"),VLOOKUP(" ULO",_312_Table1,MATCH(LEFT($B1014,1),_312_Table1_ColumnLookup,0),FALSE),
  IF(AND(VALUE(LEFT($A1014,3))=312,LEFT($G1014,5)="Total",$B1014="G "),VLOOKUP('312'!$F$80,_312_Table1,MATCH('312'!$N$16,_312_Table1_ColumnLookup,0),FALSE),
  IF(AND(VALUE(LEFT($A1014,3))=312,LEFT($G1014,5)="Total",$B1014="O "),VLOOKUP('312'!$F$80,_312_Table1,MATCH('312'!$V$16,_312_Table1_ColumnLookup,0),FALSE),
  IF(AND(VALUE(LEFT($A1014,3))=312,LEFT($G1014,5)="Total",$B1014="Q "),VLOOKUP('312'!$F$80,_312_Table1,MATCH('312'!$X$16,_312_Table1_ColumnLookup,0),FALSE),
  IF(AND(VALUE(LEFT($A1014,3))=312,LEFT($G1014,5)="Total"),VLOOKUP('312'!$F$80,_312_Table1,MATCH(LEFT($B1014,1),_312_Table1_ColumnLookup,0),FALSE),
  IF(AND(VALUE(LEFT($A1014,3))=312,LEN($I1014)=4,$B1014="G"),VLOOKUP($I1014,_312_Table1,MATCH('312'!$N$16,_312_Table1_ColumnLookup,0),FALSE),
  IF(AND(VALUE(LEFT($A1014,3))=312,LEN($I1014)=4,$B1014="O"),VLOOKUP($I1014,_312_Table1,MATCH('312'!$V$16,_312_Table1_ColumnLookup,0),FALSE),
  IF(AND(VALUE(LEFT($A1014,3))=312,LEN($I1014)=4,$B1014="Q"),VLOOKUP($I1014,_312_Table1,MATCH('312'!$X$16,_312_Table1_ColumnLookup,0),FALSE),
  IF(AND(VALUE(LEFT($A1014,3))=312,LEN($I1014)=4),VLOOKUP($I1014,_312_Table1,MATCH(LEFT($B1014,1),_312_Table1_ColumnLookup,0),FALSE)
+N("312"),
  IF(VALUE(LEFT($A1014,3))=313,VLOOKUP(VALUE(MID($B1014,2,1)),_313_Table1,MATCH(MID($B1014,1,1),_313_Table1_ColumnLookup,0),FALSE)
+N("313"),
  IF(AND(VALUE(LEFT($A1014,3))=314,LEN($B1014)=3),VLOOKUP(VALUE(MID($B1014,2,2)),_314_Table1,MATCH(MID($B1014,1,1),_314_Table1_ColumnLookup,0),FALSE),
  IF(VALUE(LEFT($A1014,3))=314,VLOOKUP(VALUE(MID($B1014,2,1)),_314_Table1,MATCH(MID($B1014,1,1),_314_Table1_ColumnLookup,0),FALSE)
+N("314"),
""))))))))))))))))))))))))</f>
        <v>#N/A</v>
      </c>
      <c r="E1014" s="238" t="e">
        <f>IF(AND(VALUE(LEFT($A1014,3))=309,LEN($B1014)=3),VLOOKUP(VALUE(MID($B1014,2,2)),_309_Table2,MATCH(MID($B1014,1,1),_309_Table2_ColumnLookup,0),FALSE),
  IF($C1014="309 LCR SummaryA",OneYearSCR,IF($C1014="309 LCR SummaryB",UltimateSCR,IF(VALUE(LEFT($A1014,3))=309,VLOOKUP(VALUE(MID($B1014,2,1)),_309_Table2,MATCH(MID($B1014,1,1),_309_Table2_ColumnLookup,0),FALSE)
+N("309"),
  IF(VALUE(LEFT($A1014,3))=310,VLOOKUP(VALUE(MID($B1014,2,1)),_310_Table2,MATCH(MID($B1014,1,1),_310_Table2_ColumnLookup,0),FALSE)
+N("310"),
  IF(AND(VALUE(LEFT($A1014,3))=311,LEN($I1014)=4),VLOOKUP($I1014,_311_Table2,MATCH($B1014,_311_Table2_ColumnLookup,0),FALSE),
  IF(AND(VALUE(LEFT($A1014,3))=311,OR($B1014="I2",$B1014="J2",$B1014="K2",$B1014="L2")),VLOOKUP('311'!$G$58,_311_Table2,MATCH(MID($B1014,1,1),_311_Table2_ColumnLookup,0),FALSE),
  IF(AND(VALUE(LEFT($A1014,3))=311,RIGHT($B1014,5)="Total"),VLOOKUP('311'!$G$59,_311_Table2,MATCH(MID($B1014,1,1),_311_Table2_ColumnLookup,0),FALSE),
  IF(VALUE(LEFT($A1014,3))=311,VLOOKUP(VALUE(MID($B1014,2,1)),_311_Table2,MATCH(MID($B1014,1,1),_311_Table2_ColumnLookup,0),FALSE)
+N("311"),
  IF(AND(VALUE(LEFT($A1014,3))=312,LEFT($G1014,10)="Unincepted",$B1014="G "),VLOOKUP(" ULO",_312_Table2,MATCH('312'!$N$16,_312_Table2_ColumnLookup,0),FALSE),
  IF(AND(VALUE(LEFT($A1014,3))=312,LEFT($G1014,10)="Unincepted",$B1014="O "),VLOOKUP(" ULO",_312_Table2,MATCH('312'!$V$16,_312_Table2_ColumnLookup,0),FALSE),
  IF(AND(VALUE(LEFT($A1014,3))=312,LEFT($G1014,10)="Unincepted",$B1014="Q "),VLOOKUP(" ULO",_312_Table2,MATCH('312'!$X$16,_312_Table2_ColumnLookup,0),FALSE),
  IF(AND(VALUE(LEFT($A1014,3))=312,LEFT($G1014,10)="Unincepted"),VLOOKUP(" ULO",_312_Table2,MATCH(LEFT($B1014,1),_312_Table2_ColumnLookup,0),FALSE),
  IF(AND(VALUE(LEFT($A1014,3))=312,LEFT($G1014,5)="Total",$B1014="G "),VLOOKUP('312'!$F$80,_312_Table2,MATCH('312'!$N$16,_312_Table2_ColumnLookup,0),FALSE),
  IF(AND(VALUE(LEFT($A1014,3))=312,LEFT($G1014,5)="Total",$B1014="O "),VLOOKUP('312'!$F$80,_312_Table2,MATCH('312'!$V$16,_312_Table2_ColumnLookup,0),FALSE),
  IF(AND(VALUE(LEFT($A1014,3))=312,LEFT($G1014,5)="Total",$B1014="Q "),VLOOKUP('312'!$F$80,_312_Table2,MATCH('312'!$X$16,_312_Table2_ColumnLookup,0),FALSE),
  IF(AND(VALUE(LEFT($A1014,3))=312,LEFT($G1014,5)="Total"),VLOOKUP('312'!$F$80,_312_Table2,MATCH(LEFT($B1014,1),_312_Table2_ColumnLookup,0),FALSE),
  IF(AND(VALUE(LEFT($A1014,3))=312,LEN($I1014)=4,$B1014="G"),VLOOKUP($I1014,_312_Table2,MATCH('312'!$N$16,_312_Table2_ColumnLookup,0),FALSE),
  IF(AND(VALUE(LEFT($A1014,3))=312,LEN($I1014)=4,$B1014="O"),VLOOKUP($I1014,_312_Table2,MATCH('312'!$V$16,_312_Table2_ColumnLookup,0),FALSE),
  IF(AND(VALUE(LEFT($A1014,3))=312,LEN($I1014)=4,$B1014="Q"),VLOOKUP($I1014,_312_Table2,MATCH('312'!$X$16,_312_Table2_ColumnLookup,0),FALSE),
  IF(AND(VALUE(LEFT($A1014,3))=312,LEN($I1014)=4),VLOOKUP($I1014,_312_Table2,MATCH(LEFT($B1014,1),_312_Table2_ColumnLookup,0),FALSE)
+N("312"),
  IF(VALUE(LEFT($A1014,3))=313,VLOOKUP(VALUE(MID($B1014,2,1)),_313_Table2,MATCH(MID($B1014,1,1),_313_Table2_ColumnLookup,0),FALSE)
+N("313"),
  IF(AND(VALUE(LEFT($A1014,3))=314,LEN($B1014)=3),VLOOKUP(VALUE(MID($B1014,2,2)),_314_Table2,MATCH(MID($B1014,1,1),_314_Table2_ColumnLookup,0),FALSE),
  IF(VALUE(LEFT($A1014,3))=314,VLOOKUP(VALUE(MID($B1014,2,1)),_314_Table2,MATCH(MID($B1014,1,1),_314_Table2_ColumnLookup,0),FALSE)
+N("314"),
""))))))))))))))))))))))))</f>
        <v>#N/A</v>
      </c>
      <c r="F1014" s="238" t="e">
        <f>IF(AND(VALUE(LEFT($A1014,3))=309,LEN($B1014)=3),VLOOKUP(VALUE(MID($B1014,2,2)),_309_Table3,MATCH(MID($B1014,1,1),_309_Table3_ColumnLookup,0),FALSE),
  IF($C1014="309 LCR SummaryA",OneYearSCR,IF($C1014="309 LCR SummaryB",UltimateSCR,IF(VALUE(LEFT($A1014,3))=309,VLOOKUP(VALUE(MID($B1014,2,1)),_309_Table3,MATCH(MID($B1014,1,1),_309_Table3_ColumnLookup,0),FALSE)
+N("309"),
  IF(VALUE(LEFT($A1014,3))=310,VLOOKUP(VALUE(MID($B1014,2,1)),_310_Table3,MATCH(MID($B1014,1,1),_310_Table3_ColumnLookup,0),FALSE)
+N("310"),
  IF(AND(VALUE(LEFT($A1014,3))=311,LEN($I1014)=4),VLOOKUP($I1014,_311_Table3,MATCH($B1014,_311_Table3_ColumnLookup,0),FALSE),
  IF(AND(VALUE(LEFT($A1014,3))=311,OR($B1014="I2",$B1014="J2",$B1014="K2",$B1014="L2")),VLOOKUP('311'!$G$58,_311_Table3,MATCH(MID($B1014,1,1),_311_Table3_ColumnLookup,0),FALSE),
  IF(AND(VALUE(LEFT($A1014,3))=311,RIGHT($B1014,5)="Total"),VLOOKUP('311'!$G$59,_311_Table3,MATCH(MID($B1014,1,1),_311_Table3_ColumnLookup,0),FALSE),
  IF(VALUE(LEFT($A1014,3))=311,VLOOKUP(VALUE(MID($B1014,2,1)),_311_Table3,MATCH(MID($B1014,1,1),_311_Table3_ColumnLookup,0),FALSE)
+N("311"),
  IF(AND(VALUE(LEFT($A1014,3))=312,LEFT($G1014,10)="Unincepted",$B1014="G "),VLOOKUP(" ULO",_312_Table3,MATCH('312'!$N$16,_312_Table3_ColumnLookup,0),FALSE),
  IF(AND(VALUE(LEFT($A1014,3))=312,LEFT($G1014,10)="Unincepted",$B1014="O "),VLOOKUP(" ULO",_312_Table3,MATCH('312'!$V$16,_312_Table3_ColumnLookup,0),FALSE),
  IF(AND(VALUE(LEFT($A1014,3))=312,LEFT($G1014,10)="Unincepted",$B1014="Q "),VLOOKUP(" ULO",_312_Table3,MATCH('312'!$X$16,_312_Table3_ColumnLookup,0),FALSE),
  IF(AND(VALUE(LEFT($A1014,3))=312,LEFT($G1014,10)="Unincepted"),VLOOKUP(" ULO",_312_Table3,MATCH(LEFT($B1014,1),_312_Table3_ColumnLookup,0),FALSE),
  IF(AND(VALUE(LEFT($A1014,3))=312,LEFT($G1014,5)="Total",$B1014="G "),VLOOKUP('312'!$F$80,_312_Table3,MATCH('312'!$N$16,_312_Table3_ColumnLookup,0),FALSE),
  IF(AND(VALUE(LEFT($A1014,3))=312,LEFT($G1014,5)="Total",$B1014="O "),VLOOKUP('312'!$F$80,_312_Table3,MATCH('312'!$V$16,_312_Table3_ColumnLookup,0),FALSE),
  IF(AND(VALUE(LEFT($A1014,3))=312,LEFT($G1014,5)="Total",$B1014="Q "),VLOOKUP('312'!$F$80,_312_Table3,MATCH('312'!$X$16,_312_Table3_ColumnLookup,0),FALSE),
  IF(AND(VALUE(LEFT($A1014,3))=312,LEFT($G1014,5)="Total"),VLOOKUP('312'!$F$80,_312_Table3,MATCH(LEFT($B1014,1),_312_Table3_ColumnLookup,0),FALSE),
  IF(AND(VALUE(LEFT($A1014,3))=312,LEN($I1014)=4,$B1014="G"),VLOOKUP($I1014,_312_Table3,MATCH('312'!$N$16,_312_Table3_ColumnLookup,0),FALSE),
  IF(AND(VALUE(LEFT($A1014,3))=312,LEN($I1014)=4,$B1014="O"),VLOOKUP($I1014,_312_Table3,MATCH('312'!$V$16,_312_Table3_ColumnLookup,0),FALSE),
  IF(AND(VALUE(LEFT($A1014,3))=312,LEN($I1014)=4,$B1014="Q"),VLOOKUP($I1014,_312_Table3,MATCH('312'!$X$16,_312_Table3_ColumnLookup,0),FALSE),
  IF(AND(VALUE(LEFT($A1014,3))=312,LEN($I1014)=4),VLOOKUP($I1014,_312_Table3,MATCH(LEFT($B1014,1),_312_Table3_ColumnLookup,0),FALSE)
+N("312"),
  IF(VALUE(LEFT($A1014,3))=313,VLOOKUP(VALUE(MID($B1014,2,1)),_313_Table3,MATCH(MID($B1014,1,1),_313_Table3_ColumnLookup,0),FALSE)
+N("313"),
  IF(AND(VALUE(LEFT($A1014,3))=314,LEN($B1014)=3),VLOOKUP(VALUE(MID($B1014,2,2)),_314_Table3,MATCH(MID($B1014,1,1),_314_Table3_ColumnLookup,0),FALSE),
  IF(VALUE(LEFT($A1014,3))=314,VLOOKUP(VALUE(MID($B1014,2,1)),_314_Table3,MATCH(MID($B1014,1,1),_314_Table3_ColumnLookup,0),FALSE)
+N("314"),
""))))))))))))))))))))))))</f>
        <v>#N/A</v>
      </c>
      <c r="H1014" s="321" t="str">
        <f>IFERROR(
IF(ISERROR($D1014)=FALSE,$D1014,IF(ISERROR($E1014)=FALSE,$E1014,IF(ISERROR($F1014)=FALSE,$F1014
+N("012 checkboxes"),
IF(
IF(OR(LEFT($A1014,9)="Syndicate",LEFT($A1014,12)="NewSyndicate"),VLOOKUP($A1014,'012'!$J:$ZW,MATCH("Link to button",'012'!$J$1:$ZW$1,0),0)
+N("309 checkbox"),
IF($C1014="309 LCR Summary0",VLOOKUP("Notes990",'309'!$P:$ZZ,MATCH("Link to button",'309'!$P$1:$ZZ$1,0),0)
+N("313 checkboxes"),
IF($C1014="313 Financial Information0LcmVsScr",IF($C1014="309 LCR Summary0",VLOOKUP("LcmVsScr",'309'!$N:$ZZ,MATCH("Link to button",'309'!$N$1:$ZZ$1,0),0),
IF($C1014="313 Financial Information0LcrDocAttached",IF($C1014="309 LCR Summary0",VLOOKUP("LcrDocAttached",'309'!$N:$ZZ,MATCH("Link to button",'309'!$N$1:$ZZ$1,0),
0)))))))=1,TRUE,FALSE)
))),"")</f>
        <v/>
      </c>
    </row>
    <row r="1015" spans="1:8">
      <c r="A1015" s="237" t="e">
        <f>VLOOKUP($G1015,CSVLookups!$B:$R,MATCH(A$1,CSVLookups!$B$1:$R$1,0),FALSE)</f>
        <v>#N/A</v>
      </c>
      <c r="B1015" s="237" t="e">
        <f>VLOOKUP($G1015,CSVLookups!$B:$R,MATCH(B$1,CSVLookups!$B$1:$R$1,0),FALSE)</f>
        <v>#N/A</v>
      </c>
      <c r="C1015" s="238" t="e">
        <f t="shared" si="16"/>
        <v>#N/A</v>
      </c>
      <c r="D1015" s="238" t="e">
        <f>IF(AND(VALUE(LEFT($A1015,3))=309,LEN($B1015)=3),VLOOKUP(VALUE(MID($B1015,2,2)),_309_Table1,MATCH(MID($B1015,1,1),_309_Table1_ColumnLookup,0),FALSE),
  IF($C1015="309 LCR SummaryA",OneYearSCR,IF($C1015="309 LCR SummaryB",UltimateSCR,IF(VALUE(LEFT($A1015,3))=309,VLOOKUP(VALUE(MID($B1015,2,1)),_309_Table1,MATCH(MID($B1015,1,1),_309_Table1_ColumnLookup,0),FALSE)
+N("309"),
  IF(VALUE(LEFT($A1015,3))=310,VLOOKUP(VALUE(MID($B1015,2,1)),_310_Table1,MATCH(MID($B1015,1,1),_310_Table1_ColumnLookup,0),FALSE)
+N("310"),
  IF(AND(VALUE(LEFT($A1015,3))=311,LEN($I1015)=4),VLOOKUP($I1015,_311_Table1,MATCH($B1015,_311_Table1_ColumnLookup,0),FALSE),
  IF(AND(VALUE(LEFT($A1015,3))=311,OR($B1015="I2",$B1015="J2",$B1015="K2",$B1015="L2")),VLOOKUP('311'!$G$58,_311_Table1,MATCH(MID($B1015,1,1),_311_Table1_ColumnLookup,0),FALSE),
  IF(AND(VALUE(LEFT($A1015,3))=311,RIGHT($B1015,5)="Total"),VLOOKUP('311'!$G$59,_311_Table1,MATCH(MID($B1015,1,1),_311_Table1_ColumnLookup,0),FALSE),
  IF(VALUE(LEFT($A1015,3))=311,VLOOKUP(VALUE(MID($B1015,2,1)),_311_Table1,MATCH(MID($B1015,1,1),_311_Table1_ColumnLookup,0),FALSE)
+N("311"),
  IF(AND(VALUE(LEFT($A1015,3))=312,LEFT($G1015,10)="Unincepted",$B1015="G "),VLOOKUP(" ULO",_312_Table1,MATCH('312'!$N$16,_312_Table1_ColumnLookup,0),FALSE),
  IF(AND(VALUE(LEFT($A1015,3))=312,LEFT($G1015,10)="Unincepted",$B1015="O "),VLOOKUP(" ULO",_312_Table1,MATCH('312'!$V$16,_312_Table1_ColumnLookup,0),FALSE),
  IF(AND(VALUE(LEFT($A1015,3))=312,LEFT($G1015,10)="Unincepted",$B1015="Q "),VLOOKUP(" ULO",_312_Table1,MATCH('312'!$X$16,_312_Table1_ColumnLookup,0),FALSE),
  IF(AND(VALUE(LEFT($A1015,3))=312,LEFT($G1015,10)="Unincepted"),VLOOKUP(" ULO",_312_Table1,MATCH(LEFT($B1015,1),_312_Table1_ColumnLookup,0),FALSE),
  IF(AND(VALUE(LEFT($A1015,3))=312,LEFT($G1015,5)="Total",$B1015="G "),VLOOKUP('312'!$F$80,_312_Table1,MATCH('312'!$N$16,_312_Table1_ColumnLookup,0),FALSE),
  IF(AND(VALUE(LEFT($A1015,3))=312,LEFT($G1015,5)="Total",$B1015="O "),VLOOKUP('312'!$F$80,_312_Table1,MATCH('312'!$V$16,_312_Table1_ColumnLookup,0),FALSE),
  IF(AND(VALUE(LEFT($A1015,3))=312,LEFT($G1015,5)="Total",$B1015="Q "),VLOOKUP('312'!$F$80,_312_Table1,MATCH('312'!$X$16,_312_Table1_ColumnLookup,0),FALSE),
  IF(AND(VALUE(LEFT($A1015,3))=312,LEFT($G1015,5)="Total"),VLOOKUP('312'!$F$80,_312_Table1,MATCH(LEFT($B1015,1),_312_Table1_ColumnLookup,0),FALSE),
  IF(AND(VALUE(LEFT($A1015,3))=312,LEN($I1015)=4,$B1015="G"),VLOOKUP($I1015,_312_Table1,MATCH('312'!$N$16,_312_Table1_ColumnLookup,0),FALSE),
  IF(AND(VALUE(LEFT($A1015,3))=312,LEN($I1015)=4,$B1015="O"),VLOOKUP($I1015,_312_Table1,MATCH('312'!$V$16,_312_Table1_ColumnLookup,0),FALSE),
  IF(AND(VALUE(LEFT($A1015,3))=312,LEN($I1015)=4,$B1015="Q"),VLOOKUP($I1015,_312_Table1,MATCH('312'!$X$16,_312_Table1_ColumnLookup,0),FALSE),
  IF(AND(VALUE(LEFT($A1015,3))=312,LEN($I1015)=4),VLOOKUP($I1015,_312_Table1,MATCH(LEFT($B1015,1),_312_Table1_ColumnLookup,0),FALSE)
+N("312"),
  IF(VALUE(LEFT($A1015,3))=313,VLOOKUP(VALUE(MID($B1015,2,1)),_313_Table1,MATCH(MID($B1015,1,1),_313_Table1_ColumnLookup,0),FALSE)
+N("313"),
  IF(AND(VALUE(LEFT($A1015,3))=314,LEN($B1015)=3),VLOOKUP(VALUE(MID($B1015,2,2)),_314_Table1,MATCH(MID($B1015,1,1),_314_Table1_ColumnLookup,0),FALSE),
  IF(VALUE(LEFT($A1015,3))=314,VLOOKUP(VALUE(MID($B1015,2,1)),_314_Table1,MATCH(MID($B1015,1,1),_314_Table1_ColumnLookup,0),FALSE)
+N("314"),
""))))))))))))))))))))))))</f>
        <v>#N/A</v>
      </c>
      <c r="E1015" s="238" t="e">
        <f>IF(AND(VALUE(LEFT($A1015,3))=309,LEN($B1015)=3),VLOOKUP(VALUE(MID($B1015,2,2)),_309_Table2,MATCH(MID($B1015,1,1),_309_Table2_ColumnLookup,0),FALSE),
  IF($C1015="309 LCR SummaryA",OneYearSCR,IF($C1015="309 LCR SummaryB",UltimateSCR,IF(VALUE(LEFT($A1015,3))=309,VLOOKUP(VALUE(MID($B1015,2,1)),_309_Table2,MATCH(MID($B1015,1,1),_309_Table2_ColumnLookup,0),FALSE)
+N("309"),
  IF(VALUE(LEFT($A1015,3))=310,VLOOKUP(VALUE(MID($B1015,2,1)),_310_Table2,MATCH(MID($B1015,1,1),_310_Table2_ColumnLookup,0),FALSE)
+N("310"),
  IF(AND(VALUE(LEFT($A1015,3))=311,LEN($I1015)=4),VLOOKUP($I1015,_311_Table2,MATCH($B1015,_311_Table2_ColumnLookup,0),FALSE),
  IF(AND(VALUE(LEFT($A1015,3))=311,OR($B1015="I2",$B1015="J2",$B1015="K2",$B1015="L2")),VLOOKUP('311'!$G$58,_311_Table2,MATCH(MID($B1015,1,1),_311_Table2_ColumnLookup,0),FALSE),
  IF(AND(VALUE(LEFT($A1015,3))=311,RIGHT($B1015,5)="Total"),VLOOKUP('311'!$G$59,_311_Table2,MATCH(MID($B1015,1,1),_311_Table2_ColumnLookup,0),FALSE),
  IF(VALUE(LEFT($A1015,3))=311,VLOOKUP(VALUE(MID($B1015,2,1)),_311_Table2,MATCH(MID($B1015,1,1),_311_Table2_ColumnLookup,0),FALSE)
+N("311"),
  IF(AND(VALUE(LEFT($A1015,3))=312,LEFT($G1015,10)="Unincepted",$B1015="G "),VLOOKUP(" ULO",_312_Table2,MATCH('312'!$N$16,_312_Table2_ColumnLookup,0),FALSE),
  IF(AND(VALUE(LEFT($A1015,3))=312,LEFT($G1015,10)="Unincepted",$B1015="O "),VLOOKUP(" ULO",_312_Table2,MATCH('312'!$V$16,_312_Table2_ColumnLookup,0),FALSE),
  IF(AND(VALUE(LEFT($A1015,3))=312,LEFT($G1015,10)="Unincepted",$B1015="Q "),VLOOKUP(" ULO",_312_Table2,MATCH('312'!$X$16,_312_Table2_ColumnLookup,0),FALSE),
  IF(AND(VALUE(LEFT($A1015,3))=312,LEFT($G1015,10)="Unincepted"),VLOOKUP(" ULO",_312_Table2,MATCH(LEFT($B1015,1),_312_Table2_ColumnLookup,0),FALSE),
  IF(AND(VALUE(LEFT($A1015,3))=312,LEFT($G1015,5)="Total",$B1015="G "),VLOOKUP('312'!$F$80,_312_Table2,MATCH('312'!$N$16,_312_Table2_ColumnLookup,0),FALSE),
  IF(AND(VALUE(LEFT($A1015,3))=312,LEFT($G1015,5)="Total",$B1015="O "),VLOOKUP('312'!$F$80,_312_Table2,MATCH('312'!$V$16,_312_Table2_ColumnLookup,0),FALSE),
  IF(AND(VALUE(LEFT($A1015,3))=312,LEFT($G1015,5)="Total",$B1015="Q "),VLOOKUP('312'!$F$80,_312_Table2,MATCH('312'!$X$16,_312_Table2_ColumnLookup,0),FALSE),
  IF(AND(VALUE(LEFT($A1015,3))=312,LEFT($G1015,5)="Total"),VLOOKUP('312'!$F$80,_312_Table2,MATCH(LEFT($B1015,1),_312_Table2_ColumnLookup,0),FALSE),
  IF(AND(VALUE(LEFT($A1015,3))=312,LEN($I1015)=4,$B1015="G"),VLOOKUP($I1015,_312_Table2,MATCH('312'!$N$16,_312_Table2_ColumnLookup,0),FALSE),
  IF(AND(VALUE(LEFT($A1015,3))=312,LEN($I1015)=4,$B1015="O"),VLOOKUP($I1015,_312_Table2,MATCH('312'!$V$16,_312_Table2_ColumnLookup,0),FALSE),
  IF(AND(VALUE(LEFT($A1015,3))=312,LEN($I1015)=4,$B1015="Q"),VLOOKUP($I1015,_312_Table2,MATCH('312'!$X$16,_312_Table2_ColumnLookup,0),FALSE),
  IF(AND(VALUE(LEFT($A1015,3))=312,LEN($I1015)=4),VLOOKUP($I1015,_312_Table2,MATCH(LEFT($B1015,1),_312_Table2_ColumnLookup,0),FALSE)
+N("312"),
  IF(VALUE(LEFT($A1015,3))=313,VLOOKUP(VALUE(MID($B1015,2,1)),_313_Table2,MATCH(MID($B1015,1,1),_313_Table2_ColumnLookup,0),FALSE)
+N("313"),
  IF(AND(VALUE(LEFT($A1015,3))=314,LEN($B1015)=3),VLOOKUP(VALUE(MID($B1015,2,2)),_314_Table2,MATCH(MID($B1015,1,1),_314_Table2_ColumnLookup,0),FALSE),
  IF(VALUE(LEFT($A1015,3))=314,VLOOKUP(VALUE(MID($B1015,2,1)),_314_Table2,MATCH(MID($B1015,1,1),_314_Table2_ColumnLookup,0),FALSE)
+N("314"),
""))))))))))))))))))))))))</f>
        <v>#N/A</v>
      </c>
      <c r="F1015" s="238" t="e">
        <f>IF(AND(VALUE(LEFT($A1015,3))=309,LEN($B1015)=3),VLOOKUP(VALUE(MID($B1015,2,2)),_309_Table3,MATCH(MID($B1015,1,1),_309_Table3_ColumnLookup,0),FALSE),
  IF($C1015="309 LCR SummaryA",OneYearSCR,IF($C1015="309 LCR SummaryB",UltimateSCR,IF(VALUE(LEFT($A1015,3))=309,VLOOKUP(VALUE(MID($B1015,2,1)),_309_Table3,MATCH(MID($B1015,1,1),_309_Table3_ColumnLookup,0),FALSE)
+N("309"),
  IF(VALUE(LEFT($A1015,3))=310,VLOOKUP(VALUE(MID($B1015,2,1)),_310_Table3,MATCH(MID($B1015,1,1),_310_Table3_ColumnLookup,0),FALSE)
+N("310"),
  IF(AND(VALUE(LEFT($A1015,3))=311,LEN($I1015)=4),VLOOKUP($I1015,_311_Table3,MATCH($B1015,_311_Table3_ColumnLookup,0),FALSE),
  IF(AND(VALUE(LEFT($A1015,3))=311,OR($B1015="I2",$B1015="J2",$B1015="K2",$B1015="L2")),VLOOKUP('311'!$G$58,_311_Table3,MATCH(MID($B1015,1,1),_311_Table3_ColumnLookup,0),FALSE),
  IF(AND(VALUE(LEFT($A1015,3))=311,RIGHT($B1015,5)="Total"),VLOOKUP('311'!$G$59,_311_Table3,MATCH(MID($B1015,1,1),_311_Table3_ColumnLookup,0),FALSE),
  IF(VALUE(LEFT($A1015,3))=311,VLOOKUP(VALUE(MID($B1015,2,1)),_311_Table3,MATCH(MID($B1015,1,1),_311_Table3_ColumnLookup,0),FALSE)
+N("311"),
  IF(AND(VALUE(LEFT($A1015,3))=312,LEFT($G1015,10)="Unincepted",$B1015="G "),VLOOKUP(" ULO",_312_Table3,MATCH('312'!$N$16,_312_Table3_ColumnLookup,0),FALSE),
  IF(AND(VALUE(LEFT($A1015,3))=312,LEFT($G1015,10)="Unincepted",$B1015="O "),VLOOKUP(" ULO",_312_Table3,MATCH('312'!$V$16,_312_Table3_ColumnLookup,0),FALSE),
  IF(AND(VALUE(LEFT($A1015,3))=312,LEFT($G1015,10)="Unincepted",$B1015="Q "),VLOOKUP(" ULO",_312_Table3,MATCH('312'!$X$16,_312_Table3_ColumnLookup,0),FALSE),
  IF(AND(VALUE(LEFT($A1015,3))=312,LEFT($G1015,10)="Unincepted"),VLOOKUP(" ULO",_312_Table3,MATCH(LEFT($B1015,1),_312_Table3_ColumnLookup,0),FALSE),
  IF(AND(VALUE(LEFT($A1015,3))=312,LEFT($G1015,5)="Total",$B1015="G "),VLOOKUP('312'!$F$80,_312_Table3,MATCH('312'!$N$16,_312_Table3_ColumnLookup,0),FALSE),
  IF(AND(VALUE(LEFT($A1015,3))=312,LEFT($G1015,5)="Total",$B1015="O "),VLOOKUP('312'!$F$80,_312_Table3,MATCH('312'!$V$16,_312_Table3_ColumnLookup,0),FALSE),
  IF(AND(VALUE(LEFT($A1015,3))=312,LEFT($G1015,5)="Total",$B1015="Q "),VLOOKUP('312'!$F$80,_312_Table3,MATCH('312'!$X$16,_312_Table3_ColumnLookup,0),FALSE),
  IF(AND(VALUE(LEFT($A1015,3))=312,LEFT($G1015,5)="Total"),VLOOKUP('312'!$F$80,_312_Table3,MATCH(LEFT($B1015,1),_312_Table3_ColumnLookup,0),FALSE),
  IF(AND(VALUE(LEFT($A1015,3))=312,LEN($I1015)=4,$B1015="G"),VLOOKUP($I1015,_312_Table3,MATCH('312'!$N$16,_312_Table3_ColumnLookup,0),FALSE),
  IF(AND(VALUE(LEFT($A1015,3))=312,LEN($I1015)=4,$B1015="O"),VLOOKUP($I1015,_312_Table3,MATCH('312'!$V$16,_312_Table3_ColumnLookup,0),FALSE),
  IF(AND(VALUE(LEFT($A1015,3))=312,LEN($I1015)=4,$B1015="Q"),VLOOKUP($I1015,_312_Table3,MATCH('312'!$X$16,_312_Table3_ColumnLookup,0),FALSE),
  IF(AND(VALUE(LEFT($A1015,3))=312,LEN($I1015)=4),VLOOKUP($I1015,_312_Table3,MATCH(LEFT($B1015,1),_312_Table3_ColumnLookup,0),FALSE)
+N("312"),
  IF(VALUE(LEFT($A1015,3))=313,VLOOKUP(VALUE(MID($B1015,2,1)),_313_Table3,MATCH(MID($B1015,1,1),_313_Table3_ColumnLookup,0),FALSE)
+N("313"),
  IF(AND(VALUE(LEFT($A1015,3))=314,LEN($B1015)=3),VLOOKUP(VALUE(MID($B1015,2,2)),_314_Table3,MATCH(MID($B1015,1,1),_314_Table3_ColumnLookup,0),FALSE),
  IF(VALUE(LEFT($A1015,3))=314,VLOOKUP(VALUE(MID($B1015,2,1)),_314_Table3,MATCH(MID($B1015,1,1),_314_Table3_ColumnLookup,0),FALSE)
+N("314"),
""))))))))))))))))))))))))</f>
        <v>#N/A</v>
      </c>
      <c r="H1015" s="321" t="str">
        <f>IFERROR(
IF(ISERROR($D1015)=FALSE,$D1015,IF(ISERROR($E1015)=FALSE,$E1015,IF(ISERROR($F1015)=FALSE,$F1015
+N("012 checkboxes"),
IF(
IF(OR(LEFT($A1015,9)="Syndicate",LEFT($A1015,12)="NewSyndicate"),VLOOKUP($A1015,'012'!$J:$ZW,MATCH("Link to button",'012'!$J$1:$ZW$1,0),0)
+N("309 checkbox"),
IF($C1015="309 LCR Summary0",VLOOKUP("Notes990",'309'!$P:$ZZ,MATCH("Link to button",'309'!$P$1:$ZZ$1,0),0)
+N("313 checkboxes"),
IF($C1015="313 Financial Information0LcmVsScr",IF($C1015="309 LCR Summary0",VLOOKUP("LcmVsScr",'309'!$N:$ZZ,MATCH("Link to button",'309'!$N$1:$ZZ$1,0),0),
IF($C1015="313 Financial Information0LcrDocAttached",IF($C1015="309 LCR Summary0",VLOOKUP("LcrDocAttached",'309'!$N:$ZZ,MATCH("Link to button",'309'!$N$1:$ZZ$1,0),
0)))))))=1,TRUE,FALSE)
))),"")</f>
        <v/>
      </c>
    </row>
    <row r="1016" spans="1:8">
      <c r="A1016" s="237" t="e">
        <f>VLOOKUP($G1016,CSVLookups!$B:$R,MATCH(A$1,CSVLookups!$B$1:$R$1,0),FALSE)</f>
        <v>#N/A</v>
      </c>
      <c r="B1016" s="237" t="e">
        <f>VLOOKUP($G1016,CSVLookups!$B:$R,MATCH(B$1,CSVLookups!$B$1:$R$1,0),FALSE)</f>
        <v>#N/A</v>
      </c>
      <c r="C1016" s="238" t="e">
        <f t="shared" si="16"/>
        <v>#N/A</v>
      </c>
      <c r="D1016" s="238" t="e">
        <f>IF(AND(VALUE(LEFT($A1016,3))=309,LEN($B1016)=3),VLOOKUP(VALUE(MID($B1016,2,2)),_309_Table1,MATCH(MID($B1016,1,1),_309_Table1_ColumnLookup,0),FALSE),
  IF($C1016="309 LCR SummaryA",OneYearSCR,IF($C1016="309 LCR SummaryB",UltimateSCR,IF(VALUE(LEFT($A1016,3))=309,VLOOKUP(VALUE(MID($B1016,2,1)),_309_Table1,MATCH(MID($B1016,1,1),_309_Table1_ColumnLookup,0),FALSE)
+N("309"),
  IF(VALUE(LEFT($A1016,3))=310,VLOOKUP(VALUE(MID($B1016,2,1)),_310_Table1,MATCH(MID($B1016,1,1),_310_Table1_ColumnLookup,0),FALSE)
+N("310"),
  IF(AND(VALUE(LEFT($A1016,3))=311,LEN($I1016)=4),VLOOKUP($I1016,_311_Table1,MATCH($B1016,_311_Table1_ColumnLookup,0),FALSE),
  IF(AND(VALUE(LEFT($A1016,3))=311,OR($B1016="I2",$B1016="J2",$B1016="K2",$B1016="L2")),VLOOKUP('311'!$G$58,_311_Table1,MATCH(MID($B1016,1,1),_311_Table1_ColumnLookup,0),FALSE),
  IF(AND(VALUE(LEFT($A1016,3))=311,RIGHT($B1016,5)="Total"),VLOOKUP('311'!$G$59,_311_Table1,MATCH(MID($B1016,1,1),_311_Table1_ColumnLookup,0),FALSE),
  IF(VALUE(LEFT($A1016,3))=311,VLOOKUP(VALUE(MID($B1016,2,1)),_311_Table1,MATCH(MID($B1016,1,1),_311_Table1_ColumnLookup,0),FALSE)
+N("311"),
  IF(AND(VALUE(LEFT($A1016,3))=312,LEFT($G1016,10)="Unincepted",$B1016="G "),VLOOKUP(" ULO",_312_Table1,MATCH('312'!$N$16,_312_Table1_ColumnLookup,0),FALSE),
  IF(AND(VALUE(LEFT($A1016,3))=312,LEFT($G1016,10)="Unincepted",$B1016="O "),VLOOKUP(" ULO",_312_Table1,MATCH('312'!$V$16,_312_Table1_ColumnLookup,0),FALSE),
  IF(AND(VALUE(LEFT($A1016,3))=312,LEFT($G1016,10)="Unincepted",$B1016="Q "),VLOOKUP(" ULO",_312_Table1,MATCH('312'!$X$16,_312_Table1_ColumnLookup,0),FALSE),
  IF(AND(VALUE(LEFT($A1016,3))=312,LEFT($G1016,10)="Unincepted"),VLOOKUP(" ULO",_312_Table1,MATCH(LEFT($B1016,1),_312_Table1_ColumnLookup,0),FALSE),
  IF(AND(VALUE(LEFT($A1016,3))=312,LEFT($G1016,5)="Total",$B1016="G "),VLOOKUP('312'!$F$80,_312_Table1,MATCH('312'!$N$16,_312_Table1_ColumnLookup,0),FALSE),
  IF(AND(VALUE(LEFT($A1016,3))=312,LEFT($G1016,5)="Total",$B1016="O "),VLOOKUP('312'!$F$80,_312_Table1,MATCH('312'!$V$16,_312_Table1_ColumnLookup,0),FALSE),
  IF(AND(VALUE(LEFT($A1016,3))=312,LEFT($G1016,5)="Total",$B1016="Q "),VLOOKUP('312'!$F$80,_312_Table1,MATCH('312'!$X$16,_312_Table1_ColumnLookup,0),FALSE),
  IF(AND(VALUE(LEFT($A1016,3))=312,LEFT($G1016,5)="Total"),VLOOKUP('312'!$F$80,_312_Table1,MATCH(LEFT($B1016,1),_312_Table1_ColumnLookup,0),FALSE),
  IF(AND(VALUE(LEFT($A1016,3))=312,LEN($I1016)=4,$B1016="G"),VLOOKUP($I1016,_312_Table1,MATCH('312'!$N$16,_312_Table1_ColumnLookup,0),FALSE),
  IF(AND(VALUE(LEFT($A1016,3))=312,LEN($I1016)=4,$B1016="O"),VLOOKUP($I1016,_312_Table1,MATCH('312'!$V$16,_312_Table1_ColumnLookup,0),FALSE),
  IF(AND(VALUE(LEFT($A1016,3))=312,LEN($I1016)=4,$B1016="Q"),VLOOKUP($I1016,_312_Table1,MATCH('312'!$X$16,_312_Table1_ColumnLookup,0),FALSE),
  IF(AND(VALUE(LEFT($A1016,3))=312,LEN($I1016)=4),VLOOKUP($I1016,_312_Table1,MATCH(LEFT($B1016,1),_312_Table1_ColumnLookup,0),FALSE)
+N("312"),
  IF(VALUE(LEFT($A1016,3))=313,VLOOKUP(VALUE(MID($B1016,2,1)),_313_Table1,MATCH(MID($B1016,1,1),_313_Table1_ColumnLookup,0),FALSE)
+N("313"),
  IF(AND(VALUE(LEFT($A1016,3))=314,LEN($B1016)=3),VLOOKUP(VALUE(MID($B1016,2,2)),_314_Table1,MATCH(MID($B1016,1,1),_314_Table1_ColumnLookup,0),FALSE),
  IF(VALUE(LEFT($A1016,3))=314,VLOOKUP(VALUE(MID($B1016,2,1)),_314_Table1,MATCH(MID($B1016,1,1),_314_Table1_ColumnLookup,0),FALSE)
+N("314"),
""))))))))))))))))))))))))</f>
        <v>#N/A</v>
      </c>
      <c r="E1016" s="238" t="e">
        <f>IF(AND(VALUE(LEFT($A1016,3))=309,LEN($B1016)=3),VLOOKUP(VALUE(MID($B1016,2,2)),_309_Table2,MATCH(MID($B1016,1,1),_309_Table2_ColumnLookup,0),FALSE),
  IF($C1016="309 LCR SummaryA",OneYearSCR,IF($C1016="309 LCR SummaryB",UltimateSCR,IF(VALUE(LEFT($A1016,3))=309,VLOOKUP(VALUE(MID($B1016,2,1)),_309_Table2,MATCH(MID($B1016,1,1),_309_Table2_ColumnLookup,0),FALSE)
+N("309"),
  IF(VALUE(LEFT($A1016,3))=310,VLOOKUP(VALUE(MID($B1016,2,1)),_310_Table2,MATCH(MID($B1016,1,1),_310_Table2_ColumnLookup,0),FALSE)
+N("310"),
  IF(AND(VALUE(LEFT($A1016,3))=311,LEN($I1016)=4),VLOOKUP($I1016,_311_Table2,MATCH($B1016,_311_Table2_ColumnLookup,0),FALSE),
  IF(AND(VALUE(LEFT($A1016,3))=311,OR($B1016="I2",$B1016="J2",$B1016="K2",$B1016="L2")),VLOOKUP('311'!$G$58,_311_Table2,MATCH(MID($B1016,1,1),_311_Table2_ColumnLookup,0),FALSE),
  IF(AND(VALUE(LEFT($A1016,3))=311,RIGHT($B1016,5)="Total"),VLOOKUP('311'!$G$59,_311_Table2,MATCH(MID($B1016,1,1),_311_Table2_ColumnLookup,0),FALSE),
  IF(VALUE(LEFT($A1016,3))=311,VLOOKUP(VALUE(MID($B1016,2,1)),_311_Table2,MATCH(MID($B1016,1,1),_311_Table2_ColumnLookup,0),FALSE)
+N("311"),
  IF(AND(VALUE(LEFT($A1016,3))=312,LEFT($G1016,10)="Unincepted",$B1016="G "),VLOOKUP(" ULO",_312_Table2,MATCH('312'!$N$16,_312_Table2_ColumnLookup,0),FALSE),
  IF(AND(VALUE(LEFT($A1016,3))=312,LEFT($G1016,10)="Unincepted",$B1016="O "),VLOOKUP(" ULO",_312_Table2,MATCH('312'!$V$16,_312_Table2_ColumnLookup,0),FALSE),
  IF(AND(VALUE(LEFT($A1016,3))=312,LEFT($G1016,10)="Unincepted",$B1016="Q "),VLOOKUP(" ULO",_312_Table2,MATCH('312'!$X$16,_312_Table2_ColumnLookup,0),FALSE),
  IF(AND(VALUE(LEFT($A1016,3))=312,LEFT($G1016,10)="Unincepted"),VLOOKUP(" ULO",_312_Table2,MATCH(LEFT($B1016,1),_312_Table2_ColumnLookup,0),FALSE),
  IF(AND(VALUE(LEFT($A1016,3))=312,LEFT($G1016,5)="Total",$B1016="G "),VLOOKUP('312'!$F$80,_312_Table2,MATCH('312'!$N$16,_312_Table2_ColumnLookup,0),FALSE),
  IF(AND(VALUE(LEFT($A1016,3))=312,LEFT($G1016,5)="Total",$B1016="O "),VLOOKUP('312'!$F$80,_312_Table2,MATCH('312'!$V$16,_312_Table2_ColumnLookup,0),FALSE),
  IF(AND(VALUE(LEFT($A1016,3))=312,LEFT($G1016,5)="Total",$B1016="Q "),VLOOKUP('312'!$F$80,_312_Table2,MATCH('312'!$X$16,_312_Table2_ColumnLookup,0),FALSE),
  IF(AND(VALUE(LEFT($A1016,3))=312,LEFT($G1016,5)="Total"),VLOOKUP('312'!$F$80,_312_Table2,MATCH(LEFT($B1016,1),_312_Table2_ColumnLookup,0),FALSE),
  IF(AND(VALUE(LEFT($A1016,3))=312,LEN($I1016)=4,$B1016="G"),VLOOKUP($I1016,_312_Table2,MATCH('312'!$N$16,_312_Table2_ColumnLookup,0),FALSE),
  IF(AND(VALUE(LEFT($A1016,3))=312,LEN($I1016)=4,$B1016="O"),VLOOKUP($I1016,_312_Table2,MATCH('312'!$V$16,_312_Table2_ColumnLookup,0),FALSE),
  IF(AND(VALUE(LEFT($A1016,3))=312,LEN($I1016)=4,$B1016="Q"),VLOOKUP($I1016,_312_Table2,MATCH('312'!$X$16,_312_Table2_ColumnLookup,0),FALSE),
  IF(AND(VALUE(LEFT($A1016,3))=312,LEN($I1016)=4),VLOOKUP($I1016,_312_Table2,MATCH(LEFT($B1016,1),_312_Table2_ColumnLookup,0),FALSE)
+N("312"),
  IF(VALUE(LEFT($A1016,3))=313,VLOOKUP(VALUE(MID($B1016,2,1)),_313_Table2,MATCH(MID($B1016,1,1),_313_Table2_ColumnLookup,0),FALSE)
+N("313"),
  IF(AND(VALUE(LEFT($A1016,3))=314,LEN($B1016)=3),VLOOKUP(VALUE(MID($B1016,2,2)),_314_Table2,MATCH(MID($B1016,1,1),_314_Table2_ColumnLookup,0),FALSE),
  IF(VALUE(LEFT($A1016,3))=314,VLOOKUP(VALUE(MID($B1016,2,1)),_314_Table2,MATCH(MID($B1016,1,1),_314_Table2_ColumnLookup,0),FALSE)
+N("314"),
""))))))))))))))))))))))))</f>
        <v>#N/A</v>
      </c>
      <c r="F1016" s="238" t="e">
        <f>IF(AND(VALUE(LEFT($A1016,3))=309,LEN($B1016)=3),VLOOKUP(VALUE(MID($B1016,2,2)),_309_Table3,MATCH(MID($B1016,1,1),_309_Table3_ColumnLookup,0),FALSE),
  IF($C1016="309 LCR SummaryA",OneYearSCR,IF($C1016="309 LCR SummaryB",UltimateSCR,IF(VALUE(LEFT($A1016,3))=309,VLOOKUP(VALUE(MID($B1016,2,1)),_309_Table3,MATCH(MID($B1016,1,1),_309_Table3_ColumnLookup,0),FALSE)
+N("309"),
  IF(VALUE(LEFT($A1016,3))=310,VLOOKUP(VALUE(MID($B1016,2,1)),_310_Table3,MATCH(MID($B1016,1,1),_310_Table3_ColumnLookup,0),FALSE)
+N("310"),
  IF(AND(VALUE(LEFT($A1016,3))=311,LEN($I1016)=4),VLOOKUP($I1016,_311_Table3,MATCH($B1016,_311_Table3_ColumnLookup,0),FALSE),
  IF(AND(VALUE(LEFT($A1016,3))=311,OR($B1016="I2",$B1016="J2",$B1016="K2",$B1016="L2")),VLOOKUP('311'!$G$58,_311_Table3,MATCH(MID($B1016,1,1),_311_Table3_ColumnLookup,0),FALSE),
  IF(AND(VALUE(LEFT($A1016,3))=311,RIGHT($B1016,5)="Total"),VLOOKUP('311'!$G$59,_311_Table3,MATCH(MID($B1016,1,1),_311_Table3_ColumnLookup,0),FALSE),
  IF(VALUE(LEFT($A1016,3))=311,VLOOKUP(VALUE(MID($B1016,2,1)),_311_Table3,MATCH(MID($B1016,1,1),_311_Table3_ColumnLookup,0),FALSE)
+N("311"),
  IF(AND(VALUE(LEFT($A1016,3))=312,LEFT($G1016,10)="Unincepted",$B1016="G "),VLOOKUP(" ULO",_312_Table3,MATCH('312'!$N$16,_312_Table3_ColumnLookup,0),FALSE),
  IF(AND(VALUE(LEFT($A1016,3))=312,LEFT($G1016,10)="Unincepted",$B1016="O "),VLOOKUP(" ULO",_312_Table3,MATCH('312'!$V$16,_312_Table3_ColumnLookup,0),FALSE),
  IF(AND(VALUE(LEFT($A1016,3))=312,LEFT($G1016,10)="Unincepted",$B1016="Q "),VLOOKUP(" ULO",_312_Table3,MATCH('312'!$X$16,_312_Table3_ColumnLookup,0),FALSE),
  IF(AND(VALUE(LEFT($A1016,3))=312,LEFT($G1016,10)="Unincepted"),VLOOKUP(" ULO",_312_Table3,MATCH(LEFT($B1016,1),_312_Table3_ColumnLookup,0),FALSE),
  IF(AND(VALUE(LEFT($A1016,3))=312,LEFT($G1016,5)="Total",$B1016="G "),VLOOKUP('312'!$F$80,_312_Table3,MATCH('312'!$N$16,_312_Table3_ColumnLookup,0),FALSE),
  IF(AND(VALUE(LEFT($A1016,3))=312,LEFT($G1016,5)="Total",$B1016="O "),VLOOKUP('312'!$F$80,_312_Table3,MATCH('312'!$V$16,_312_Table3_ColumnLookup,0),FALSE),
  IF(AND(VALUE(LEFT($A1016,3))=312,LEFT($G1016,5)="Total",$B1016="Q "),VLOOKUP('312'!$F$80,_312_Table3,MATCH('312'!$X$16,_312_Table3_ColumnLookup,0),FALSE),
  IF(AND(VALUE(LEFT($A1016,3))=312,LEFT($G1016,5)="Total"),VLOOKUP('312'!$F$80,_312_Table3,MATCH(LEFT($B1016,1),_312_Table3_ColumnLookup,0),FALSE),
  IF(AND(VALUE(LEFT($A1016,3))=312,LEN($I1016)=4,$B1016="G"),VLOOKUP($I1016,_312_Table3,MATCH('312'!$N$16,_312_Table3_ColumnLookup,0),FALSE),
  IF(AND(VALUE(LEFT($A1016,3))=312,LEN($I1016)=4,$B1016="O"),VLOOKUP($I1016,_312_Table3,MATCH('312'!$V$16,_312_Table3_ColumnLookup,0),FALSE),
  IF(AND(VALUE(LEFT($A1016,3))=312,LEN($I1016)=4,$B1016="Q"),VLOOKUP($I1016,_312_Table3,MATCH('312'!$X$16,_312_Table3_ColumnLookup,0),FALSE),
  IF(AND(VALUE(LEFT($A1016,3))=312,LEN($I1016)=4),VLOOKUP($I1016,_312_Table3,MATCH(LEFT($B1016,1),_312_Table3_ColumnLookup,0),FALSE)
+N("312"),
  IF(VALUE(LEFT($A1016,3))=313,VLOOKUP(VALUE(MID($B1016,2,1)),_313_Table3,MATCH(MID($B1016,1,1),_313_Table3_ColumnLookup,0),FALSE)
+N("313"),
  IF(AND(VALUE(LEFT($A1016,3))=314,LEN($B1016)=3),VLOOKUP(VALUE(MID($B1016,2,2)),_314_Table3,MATCH(MID($B1016,1,1),_314_Table3_ColumnLookup,0),FALSE),
  IF(VALUE(LEFT($A1016,3))=314,VLOOKUP(VALUE(MID($B1016,2,1)),_314_Table3,MATCH(MID($B1016,1,1),_314_Table3_ColumnLookup,0),FALSE)
+N("314"),
""))))))))))))))))))))))))</f>
        <v>#N/A</v>
      </c>
      <c r="H1016" s="321" t="str">
        <f>IFERROR(
IF(ISERROR($D1016)=FALSE,$D1016,IF(ISERROR($E1016)=FALSE,$E1016,IF(ISERROR($F1016)=FALSE,$F1016
+N("012 checkboxes"),
IF(
IF(OR(LEFT($A1016,9)="Syndicate",LEFT($A1016,12)="NewSyndicate"),VLOOKUP($A1016,'012'!$J:$ZW,MATCH("Link to button",'012'!$J$1:$ZW$1,0),0)
+N("309 checkbox"),
IF($C1016="309 LCR Summary0",VLOOKUP("Notes990",'309'!$P:$ZZ,MATCH("Link to button",'309'!$P$1:$ZZ$1,0),0)
+N("313 checkboxes"),
IF($C1016="313 Financial Information0LcmVsScr",IF($C1016="309 LCR Summary0",VLOOKUP("LcmVsScr",'309'!$N:$ZZ,MATCH("Link to button",'309'!$N$1:$ZZ$1,0),0),
IF($C1016="313 Financial Information0LcrDocAttached",IF($C1016="309 LCR Summary0",VLOOKUP("LcrDocAttached",'309'!$N:$ZZ,MATCH("Link to button",'309'!$N$1:$ZZ$1,0),
0)))))))=1,TRUE,FALSE)
))),"")</f>
        <v/>
      </c>
    </row>
    <row r="1017" spans="1:8">
      <c r="A1017" s="237" t="e">
        <f>VLOOKUP($G1017,CSVLookups!$B:$R,MATCH(A$1,CSVLookups!$B$1:$R$1,0),FALSE)</f>
        <v>#N/A</v>
      </c>
      <c r="B1017" s="237" t="e">
        <f>VLOOKUP($G1017,CSVLookups!$B:$R,MATCH(B$1,CSVLookups!$B$1:$R$1,0),FALSE)</f>
        <v>#N/A</v>
      </c>
      <c r="C1017" s="238" t="e">
        <f t="shared" si="16"/>
        <v>#N/A</v>
      </c>
      <c r="D1017" s="238" t="e">
        <f>IF(AND(VALUE(LEFT($A1017,3))=309,LEN($B1017)=3),VLOOKUP(VALUE(MID($B1017,2,2)),_309_Table1,MATCH(MID($B1017,1,1),_309_Table1_ColumnLookup,0),FALSE),
  IF($C1017="309 LCR SummaryA",OneYearSCR,IF($C1017="309 LCR SummaryB",UltimateSCR,IF(VALUE(LEFT($A1017,3))=309,VLOOKUP(VALUE(MID($B1017,2,1)),_309_Table1,MATCH(MID($B1017,1,1),_309_Table1_ColumnLookup,0),FALSE)
+N("309"),
  IF(VALUE(LEFT($A1017,3))=310,VLOOKUP(VALUE(MID($B1017,2,1)),_310_Table1,MATCH(MID($B1017,1,1),_310_Table1_ColumnLookup,0),FALSE)
+N("310"),
  IF(AND(VALUE(LEFT($A1017,3))=311,LEN($I1017)=4),VLOOKUP($I1017,_311_Table1,MATCH($B1017,_311_Table1_ColumnLookup,0),FALSE),
  IF(AND(VALUE(LEFT($A1017,3))=311,OR($B1017="I2",$B1017="J2",$B1017="K2",$B1017="L2")),VLOOKUP('311'!$G$58,_311_Table1,MATCH(MID($B1017,1,1),_311_Table1_ColumnLookup,0),FALSE),
  IF(AND(VALUE(LEFT($A1017,3))=311,RIGHT($B1017,5)="Total"),VLOOKUP('311'!$G$59,_311_Table1,MATCH(MID($B1017,1,1),_311_Table1_ColumnLookup,0),FALSE),
  IF(VALUE(LEFT($A1017,3))=311,VLOOKUP(VALUE(MID($B1017,2,1)),_311_Table1,MATCH(MID($B1017,1,1),_311_Table1_ColumnLookup,0),FALSE)
+N("311"),
  IF(AND(VALUE(LEFT($A1017,3))=312,LEFT($G1017,10)="Unincepted",$B1017="G "),VLOOKUP(" ULO",_312_Table1,MATCH('312'!$N$16,_312_Table1_ColumnLookup,0),FALSE),
  IF(AND(VALUE(LEFT($A1017,3))=312,LEFT($G1017,10)="Unincepted",$B1017="O "),VLOOKUP(" ULO",_312_Table1,MATCH('312'!$V$16,_312_Table1_ColumnLookup,0),FALSE),
  IF(AND(VALUE(LEFT($A1017,3))=312,LEFT($G1017,10)="Unincepted",$B1017="Q "),VLOOKUP(" ULO",_312_Table1,MATCH('312'!$X$16,_312_Table1_ColumnLookup,0),FALSE),
  IF(AND(VALUE(LEFT($A1017,3))=312,LEFT($G1017,10)="Unincepted"),VLOOKUP(" ULO",_312_Table1,MATCH(LEFT($B1017,1),_312_Table1_ColumnLookup,0),FALSE),
  IF(AND(VALUE(LEFT($A1017,3))=312,LEFT($G1017,5)="Total",$B1017="G "),VLOOKUP('312'!$F$80,_312_Table1,MATCH('312'!$N$16,_312_Table1_ColumnLookup,0),FALSE),
  IF(AND(VALUE(LEFT($A1017,3))=312,LEFT($G1017,5)="Total",$B1017="O "),VLOOKUP('312'!$F$80,_312_Table1,MATCH('312'!$V$16,_312_Table1_ColumnLookup,0),FALSE),
  IF(AND(VALUE(LEFT($A1017,3))=312,LEFT($G1017,5)="Total",$B1017="Q "),VLOOKUP('312'!$F$80,_312_Table1,MATCH('312'!$X$16,_312_Table1_ColumnLookup,0),FALSE),
  IF(AND(VALUE(LEFT($A1017,3))=312,LEFT($G1017,5)="Total"),VLOOKUP('312'!$F$80,_312_Table1,MATCH(LEFT($B1017,1),_312_Table1_ColumnLookup,0),FALSE),
  IF(AND(VALUE(LEFT($A1017,3))=312,LEN($I1017)=4,$B1017="G"),VLOOKUP($I1017,_312_Table1,MATCH('312'!$N$16,_312_Table1_ColumnLookup,0),FALSE),
  IF(AND(VALUE(LEFT($A1017,3))=312,LEN($I1017)=4,$B1017="O"),VLOOKUP($I1017,_312_Table1,MATCH('312'!$V$16,_312_Table1_ColumnLookup,0),FALSE),
  IF(AND(VALUE(LEFT($A1017,3))=312,LEN($I1017)=4,$B1017="Q"),VLOOKUP($I1017,_312_Table1,MATCH('312'!$X$16,_312_Table1_ColumnLookup,0),FALSE),
  IF(AND(VALUE(LEFT($A1017,3))=312,LEN($I1017)=4),VLOOKUP($I1017,_312_Table1,MATCH(LEFT($B1017,1),_312_Table1_ColumnLookup,0),FALSE)
+N("312"),
  IF(VALUE(LEFT($A1017,3))=313,VLOOKUP(VALUE(MID($B1017,2,1)),_313_Table1,MATCH(MID($B1017,1,1),_313_Table1_ColumnLookup,0),FALSE)
+N("313"),
  IF(AND(VALUE(LEFT($A1017,3))=314,LEN($B1017)=3),VLOOKUP(VALUE(MID($B1017,2,2)),_314_Table1,MATCH(MID($B1017,1,1),_314_Table1_ColumnLookup,0),FALSE),
  IF(VALUE(LEFT($A1017,3))=314,VLOOKUP(VALUE(MID($B1017,2,1)),_314_Table1,MATCH(MID($B1017,1,1),_314_Table1_ColumnLookup,0),FALSE)
+N("314"),
""))))))))))))))))))))))))</f>
        <v>#N/A</v>
      </c>
      <c r="E1017" s="238" t="e">
        <f>IF(AND(VALUE(LEFT($A1017,3))=309,LEN($B1017)=3),VLOOKUP(VALUE(MID($B1017,2,2)),_309_Table2,MATCH(MID($B1017,1,1),_309_Table2_ColumnLookup,0),FALSE),
  IF($C1017="309 LCR SummaryA",OneYearSCR,IF($C1017="309 LCR SummaryB",UltimateSCR,IF(VALUE(LEFT($A1017,3))=309,VLOOKUP(VALUE(MID($B1017,2,1)),_309_Table2,MATCH(MID($B1017,1,1),_309_Table2_ColumnLookup,0),FALSE)
+N("309"),
  IF(VALUE(LEFT($A1017,3))=310,VLOOKUP(VALUE(MID($B1017,2,1)),_310_Table2,MATCH(MID($B1017,1,1),_310_Table2_ColumnLookup,0),FALSE)
+N("310"),
  IF(AND(VALUE(LEFT($A1017,3))=311,LEN($I1017)=4),VLOOKUP($I1017,_311_Table2,MATCH($B1017,_311_Table2_ColumnLookup,0),FALSE),
  IF(AND(VALUE(LEFT($A1017,3))=311,OR($B1017="I2",$B1017="J2",$B1017="K2",$B1017="L2")),VLOOKUP('311'!$G$58,_311_Table2,MATCH(MID($B1017,1,1),_311_Table2_ColumnLookup,0),FALSE),
  IF(AND(VALUE(LEFT($A1017,3))=311,RIGHT($B1017,5)="Total"),VLOOKUP('311'!$G$59,_311_Table2,MATCH(MID($B1017,1,1),_311_Table2_ColumnLookup,0),FALSE),
  IF(VALUE(LEFT($A1017,3))=311,VLOOKUP(VALUE(MID($B1017,2,1)),_311_Table2,MATCH(MID($B1017,1,1),_311_Table2_ColumnLookup,0),FALSE)
+N("311"),
  IF(AND(VALUE(LEFT($A1017,3))=312,LEFT($G1017,10)="Unincepted",$B1017="G "),VLOOKUP(" ULO",_312_Table2,MATCH('312'!$N$16,_312_Table2_ColumnLookup,0),FALSE),
  IF(AND(VALUE(LEFT($A1017,3))=312,LEFT($G1017,10)="Unincepted",$B1017="O "),VLOOKUP(" ULO",_312_Table2,MATCH('312'!$V$16,_312_Table2_ColumnLookup,0),FALSE),
  IF(AND(VALUE(LEFT($A1017,3))=312,LEFT($G1017,10)="Unincepted",$B1017="Q "),VLOOKUP(" ULO",_312_Table2,MATCH('312'!$X$16,_312_Table2_ColumnLookup,0),FALSE),
  IF(AND(VALUE(LEFT($A1017,3))=312,LEFT($G1017,10)="Unincepted"),VLOOKUP(" ULO",_312_Table2,MATCH(LEFT($B1017,1),_312_Table2_ColumnLookup,0),FALSE),
  IF(AND(VALUE(LEFT($A1017,3))=312,LEFT($G1017,5)="Total",$B1017="G "),VLOOKUP('312'!$F$80,_312_Table2,MATCH('312'!$N$16,_312_Table2_ColumnLookup,0),FALSE),
  IF(AND(VALUE(LEFT($A1017,3))=312,LEFT($G1017,5)="Total",$B1017="O "),VLOOKUP('312'!$F$80,_312_Table2,MATCH('312'!$V$16,_312_Table2_ColumnLookup,0),FALSE),
  IF(AND(VALUE(LEFT($A1017,3))=312,LEFT($G1017,5)="Total",$B1017="Q "),VLOOKUP('312'!$F$80,_312_Table2,MATCH('312'!$X$16,_312_Table2_ColumnLookup,0),FALSE),
  IF(AND(VALUE(LEFT($A1017,3))=312,LEFT($G1017,5)="Total"),VLOOKUP('312'!$F$80,_312_Table2,MATCH(LEFT($B1017,1),_312_Table2_ColumnLookup,0),FALSE),
  IF(AND(VALUE(LEFT($A1017,3))=312,LEN($I1017)=4,$B1017="G"),VLOOKUP($I1017,_312_Table2,MATCH('312'!$N$16,_312_Table2_ColumnLookup,0),FALSE),
  IF(AND(VALUE(LEFT($A1017,3))=312,LEN($I1017)=4,$B1017="O"),VLOOKUP($I1017,_312_Table2,MATCH('312'!$V$16,_312_Table2_ColumnLookup,0),FALSE),
  IF(AND(VALUE(LEFT($A1017,3))=312,LEN($I1017)=4,$B1017="Q"),VLOOKUP($I1017,_312_Table2,MATCH('312'!$X$16,_312_Table2_ColumnLookup,0),FALSE),
  IF(AND(VALUE(LEFT($A1017,3))=312,LEN($I1017)=4),VLOOKUP($I1017,_312_Table2,MATCH(LEFT($B1017,1),_312_Table2_ColumnLookup,0),FALSE)
+N("312"),
  IF(VALUE(LEFT($A1017,3))=313,VLOOKUP(VALUE(MID($B1017,2,1)),_313_Table2,MATCH(MID($B1017,1,1),_313_Table2_ColumnLookup,0),FALSE)
+N("313"),
  IF(AND(VALUE(LEFT($A1017,3))=314,LEN($B1017)=3),VLOOKUP(VALUE(MID($B1017,2,2)),_314_Table2,MATCH(MID($B1017,1,1),_314_Table2_ColumnLookup,0),FALSE),
  IF(VALUE(LEFT($A1017,3))=314,VLOOKUP(VALUE(MID($B1017,2,1)),_314_Table2,MATCH(MID($B1017,1,1),_314_Table2_ColumnLookup,0),FALSE)
+N("314"),
""))))))))))))))))))))))))</f>
        <v>#N/A</v>
      </c>
      <c r="F1017" s="238" t="e">
        <f>IF(AND(VALUE(LEFT($A1017,3))=309,LEN($B1017)=3),VLOOKUP(VALUE(MID($B1017,2,2)),_309_Table3,MATCH(MID($B1017,1,1),_309_Table3_ColumnLookup,0),FALSE),
  IF($C1017="309 LCR SummaryA",OneYearSCR,IF($C1017="309 LCR SummaryB",UltimateSCR,IF(VALUE(LEFT($A1017,3))=309,VLOOKUP(VALUE(MID($B1017,2,1)),_309_Table3,MATCH(MID($B1017,1,1),_309_Table3_ColumnLookup,0),FALSE)
+N("309"),
  IF(VALUE(LEFT($A1017,3))=310,VLOOKUP(VALUE(MID($B1017,2,1)),_310_Table3,MATCH(MID($B1017,1,1),_310_Table3_ColumnLookup,0),FALSE)
+N("310"),
  IF(AND(VALUE(LEFT($A1017,3))=311,LEN($I1017)=4),VLOOKUP($I1017,_311_Table3,MATCH($B1017,_311_Table3_ColumnLookup,0),FALSE),
  IF(AND(VALUE(LEFT($A1017,3))=311,OR($B1017="I2",$B1017="J2",$B1017="K2",$B1017="L2")),VLOOKUP('311'!$G$58,_311_Table3,MATCH(MID($B1017,1,1),_311_Table3_ColumnLookup,0),FALSE),
  IF(AND(VALUE(LEFT($A1017,3))=311,RIGHT($B1017,5)="Total"),VLOOKUP('311'!$G$59,_311_Table3,MATCH(MID($B1017,1,1),_311_Table3_ColumnLookup,0),FALSE),
  IF(VALUE(LEFT($A1017,3))=311,VLOOKUP(VALUE(MID($B1017,2,1)),_311_Table3,MATCH(MID($B1017,1,1),_311_Table3_ColumnLookup,0),FALSE)
+N("311"),
  IF(AND(VALUE(LEFT($A1017,3))=312,LEFT($G1017,10)="Unincepted",$B1017="G "),VLOOKUP(" ULO",_312_Table3,MATCH('312'!$N$16,_312_Table3_ColumnLookup,0),FALSE),
  IF(AND(VALUE(LEFT($A1017,3))=312,LEFT($G1017,10)="Unincepted",$B1017="O "),VLOOKUP(" ULO",_312_Table3,MATCH('312'!$V$16,_312_Table3_ColumnLookup,0),FALSE),
  IF(AND(VALUE(LEFT($A1017,3))=312,LEFT($G1017,10)="Unincepted",$B1017="Q "),VLOOKUP(" ULO",_312_Table3,MATCH('312'!$X$16,_312_Table3_ColumnLookup,0),FALSE),
  IF(AND(VALUE(LEFT($A1017,3))=312,LEFT($G1017,10)="Unincepted"),VLOOKUP(" ULO",_312_Table3,MATCH(LEFT($B1017,1),_312_Table3_ColumnLookup,0),FALSE),
  IF(AND(VALUE(LEFT($A1017,3))=312,LEFT($G1017,5)="Total",$B1017="G "),VLOOKUP('312'!$F$80,_312_Table3,MATCH('312'!$N$16,_312_Table3_ColumnLookup,0),FALSE),
  IF(AND(VALUE(LEFT($A1017,3))=312,LEFT($G1017,5)="Total",$B1017="O "),VLOOKUP('312'!$F$80,_312_Table3,MATCH('312'!$V$16,_312_Table3_ColumnLookup,0),FALSE),
  IF(AND(VALUE(LEFT($A1017,3))=312,LEFT($G1017,5)="Total",$B1017="Q "),VLOOKUP('312'!$F$80,_312_Table3,MATCH('312'!$X$16,_312_Table3_ColumnLookup,0),FALSE),
  IF(AND(VALUE(LEFT($A1017,3))=312,LEFT($G1017,5)="Total"),VLOOKUP('312'!$F$80,_312_Table3,MATCH(LEFT($B1017,1),_312_Table3_ColumnLookup,0),FALSE),
  IF(AND(VALUE(LEFT($A1017,3))=312,LEN($I1017)=4,$B1017="G"),VLOOKUP($I1017,_312_Table3,MATCH('312'!$N$16,_312_Table3_ColumnLookup,0),FALSE),
  IF(AND(VALUE(LEFT($A1017,3))=312,LEN($I1017)=4,$B1017="O"),VLOOKUP($I1017,_312_Table3,MATCH('312'!$V$16,_312_Table3_ColumnLookup,0),FALSE),
  IF(AND(VALUE(LEFT($A1017,3))=312,LEN($I1017)=4,$B1017="Q"),VLOOKUP($I1017,_312_Table3,MATCH('312'!$X$16,_312_Table3_ColumnLookup,0),FALSE),
  IF(AND(VALUE(LEFT($A1017,3))=312,LEN($I1017)=4),VLOOKUP($I1017,_312_Table3,MATCH(LEFT($B1017,1),_312_Table3_ColumnLookup,0),FALSE)
+N("312"),
  IF(VALUE(LEFT($A1017,3))=313,VLOOKUP(VALUE(MID($B1017,2,1)),_313_Table3,MATCH(MID($B1017,1,1),_313_Table3_ColumnLookup,0),FALSE)
+N("313"),
  IF(AND(VALUE(LEFT($A1017,3))=314,LEN($B1017)=3),VLOOKUP(VALUE(MID($B1017,2,2)),_314_Table3,MATCH(MID($B1017,1,1),_314_Table3_ColumnLookup,0),FALSE),
  IF(VALUE(LEFT($A1017,3))=314,VLOOKUP(VALUE(MID($B1017,2,1)),_314_Table3,MATCH(MID($B1017,1,1),_314_Table3_ColumnLookup,0),FALSE)
+N("314"),
""))))))))))))))))))))))))</f>
        <v>#N/A</v>
      </c>
      <c r="H1017" s="321" t="str">
        <f>IFERROR(
IF(ISERROR($D1017)=FALSE,$D1017,IF(ISERROR($E1017)=FALSE,$E1017,IF(ISERROR($F1017)=FALSE,$F1017
+N("012 checkboxes"),
IF(
IF(OR(LEFT($A1017,9)="Syndicate",LEFT($A1017,12)="NewSyndicate"),VLOOKUP($A1017,'012'!$J:$ZW,MATCH("Link to button",'012'!$J$1:$ZW$1,0),0)
+N("309 checkbox"),
IF($C1017="309 LCR Summary0",VLOOKUP("Notes990",'309'!$P:$ZZ,MATCH("Link to button",'309'!$P$1:$ZZ$1,0),0)
+N("313 checkboxes"),
IF($C1017="313 Financial Information0LcmVsScr",IF($C1017="309 LCR Summary0",VLOOKUP("LcmVsScr",'309'!$N:$ZZ,MATCH("Link to button",'309'!$N$1:$ZZ$1,0),0),
IF($C1017="313 Financial Information0LcrDocAttached",IF($C1017="309 LCR Summary0",VLOOKUP("LcrDocAttached",'309'!$N:$ZZ,MATCH("Link to button",'309'!$N$1:$ZZ$1,0),
0)))))))=1,TRUE,FALSE)
))),"")</f>
        <v/>
      </c>
    </row>
    <row r="1018" spans="1:8">
      <c r="A1018" s="237" t="e">
        <f>VLOOKUP($G1018,CSVLookups!$B:$R,MATCH(A$1,CSVLookups!$B$1:$R$1,0),FALSE)</f>
        <v>#N/A</v>
      </c>
      <c r="B1018" s="237" t="e">
        <f>VLOOKUP($G1018,CSVLookups!$B:$R,MATCH(B$1,CSVLookups!$B$1:$R$1,0),FALSE)</f>
        <v>#N/A</v>
      </c>
      <c r="C1018" s="238" t="e">
        <f t="shared" si="16"/>
        <v>#N/A</v>
      </c>
      <c r="D1018" s="238" t="e">
        <f>IF(AND(VALUE(LEFT($A1018,3))=309,LEN($B1018)=3),VLOOKUP(VALUE(MID($B1018,2,2)),_309_Table1,MATCH(MID($B1018,1,1),_309_Table1_ColumnLookup,0),FALSE),
  IF($C1018="309 LCR SummaryA",OneYearSCR,IF($C1018="309 LCR SummaryB",UltimateSCR,IF(VALUE(LEFT($A1018,3))=309,VLOOKUP(VALUE(MID($B1018,2,1)),_309_Table1,MATCH(MID($B1018,1,1),_309_Table1_ColumnLookup,0),FALSE)
+N("309"),
  IF(VALUE(LEFT($A1018,3))=310,VLOOKUP(VALUE(MID($B1018,2,1)),_310_Table1,MATCH(MID($B1018,1,1),_310_Table1_ColumnLookup,0),FALSE)
+N("310"),
  IF(AND(VALUE(LEFT($A1018,3))=311,LEN($I1018)=4),VLOOKUP($I1018,_311_Table1,MATCH($B1018,_311_Table1_ColumnLookup,0),FALSE),
  IF(AND(VALUE(LEFT($A1018,3))=311,OR($B1018="I2",$B1018="J2",$B1018="K2",$B1018="L2")),VLOOKUP('311'!$G$58,_311_Table1,MATCH(MID($B1018,1,1),_311_Table1_ColumnLookup,0),FALSE),
  IF(AND(VALUE(LEFT($A1018,3))=311,RIGHT($B1018,5)="Total"),VLOOKUP('311'!$G$59,_311_Table1,MATCH(MID($B1018,1,1),_311_Table1_ColumnLookup,0),FALSE),
  IF(VALUE(LEFT($A1018,3))=311,VLOOKUP(VALUE(MID($B1018,2,1)),_311_Table1,MATCH(MID($B1018,1,1),_311_Table1_ColumnLookup,0),FALSE)
+N("311"),
  IF(AND(VALUE(LEFT($A1018,3))=312,LEFT($G1018,10)="Unincepted",$B1018="G "),VLOOKUP(" ULO",_312_Table1,MATCH('312'!$N$16,_312_Table1_ColumnLookup,0),FALSE),
  IF(AND(VALUE(LEFT($A1018,3))=312,LEFT($G1018,10)="Unincepted",$B1018="O "),VLOOKUP(" ULO",_312_Table1,MATCH('312'!$V$16,_312_Table1_ColumnLookup,0),FALSE),
  IF(AND(VALUE(LEFT($A1018,3))=312,LEFT($G1018,10)="Unincepted",$B1018="Q "),VLOOKUP(" ULO",_312_Table1,MATCH('312'!$X$16,_312_Table1_ColumnLookup,0),FALSE),
  IF(AND(VALUE(LEFT($A1018,3))=312,LEFT($G1018,10)="Unincepted"),VLOOKUP(" ULO",_312_Table1,MATCH(LEFT($B1018,1),_312_Table1_ColumnLookup,0),FALSE),
  IF(AND(VALUE(LEFT($A1018,3))=312,LEFT($G1018,5)="Total",$B1018="G "),VLOOKUP('312'!$F$80,_312_Table1,MATCH('312'!$N$16,_312_Table1_ColumnLookup,0),FALSE),
  IF(AND(VALUE(LEFT($A1018,3))=312,LEFT($G1018,5)="Total",$B1018="O "),VLOOKUP('312'!$F$80,_312_Table1,MATCH('312'!$V$16,_312_Table1_ColumnLookup,0),FALSE),
  IF(AND(VALUE(LEFT($A1018,3))=312,LEFT($G1018,5)="Total",$B1018="Q "),VLOOKUP('312'!$F$80,_312_Table1,MATCH('312'!$X$16,_312_Table1_ColumnLookup,0),FALSE),
  IF(AND(VALUE(LEFT($A1018,3))=312,LEFT($G1018,5)="Total"),VLOOKUP('312'!$F$80,_312_Table1,MATCH(LEFT($B1018,1),_312_Table1_ColumnLookup,0),FALSE),
  IF(AND(VALUE(LEFT($A1018,3))=312,LEN($I1018)=4,$B1018="G"),VLOOKUP($I1018,_312_Table1,MATCH('312'!$N$16,_312_Table1_ColumnLookup,0),FALSE),
  IF(AND(VALUE(LEFT($A1018,3))=312,LEN($I1018)=4,$B1018="O"),VLOOKUP($I1018,_312_Table1,MATCH('312'!$V$16,_312_Table1_ColumnLookup,0),FALSE),
  IF(AND(VALUE(LEFT($A1018,3))=312,LEN($I1018)=4,$B1018="Q"),VLOOKUP($I1018,_312_Table1,MATCH('312'!$X$16,_312_Table1_ColumnLookup,0),FALSE),
  IF(AND(VALUE(LEFT($A1018,3))=312,LEN($I1018)=4),VLOOKUP($I1018,_312_Table1,MATCH(LEFT($B1018,1),_312_Table1_ColumnLookup,0),FALSE)
+N("312"),
  IF(VALUE(LEFT($A1018,3))=313,VLOOKUP(VALUE(MID($B1018,2,1)),_313_Table1,MATCH(MID($B1018,1,1),_313_Table1_ColumnLookup,0),FALSE)
+N("313"),
  IF(AND(VALUE(LEFT($A1018,3))=314,LEN($B1018)=3),VLOOKUP(VALUE(MID($B1018,2,2)),_314_Table1,MATCH(MID($B1018,1,1),_314_Table1_ColumnLookup,0),FALSE),
  IF(VALUE(LEFT($A1018,3))=314,VLOOKUP(VALUE(MID($B1018,2,1)),_314_Table1,MATCH(MID($B1018,1,1),_314_Table1_ColumnLookup,0),FALSE)
+N("314"),
""))))))))))))))))))))))))</f>
        <v>#N/A</v>
      </c>
      <c r="E1018" s="238" t="e">
        <f>IF(AND(VALUE(LEFT($A1018,3))=309,LEN($B1018)=3),VLOOKUP(VALUE(MID($B1018,2,2)),_309_Table2,MATCH(MID($B1018,1,1),_309_Table2_ColumnLookup,0),FALSE),
  IF($C1018="309 LCR SummaryA",OneYearSCR,IF($C1018="309 LCR SummaryB",UltimateSCR,IF(VALUE(LEFT($A1018,3))=309,VLOOKUP(VALUE(MID($B1018,2,1)),_309_Table2,MATCH(MID($B1018,1,1),_309_Table2_ColumnLookup,0),FALSE)
+N("309"),
  IF(VALUE(LEFT($A1018,3))=310,VLOOKUP(VALUE(MID($B1018,2,1)),_310_Table2,MATCH(MID($B1018,1,1),_310_Table2_ColumnLookup,0),FALSE)
+N("310"),
  IF(AND(VALUE(LEFT($A1018,3))=311,LEN($I1018)=4),VLOOKUP($I1018,_311_Table2,MATCH($B1018,_311_Table2_ColumnLookup,0),FALSE),
  IF(AND(VALUE(LEFT($A1018,3))=311,OR($B1018="I2",$B1018="J2",$B1018="K2",$B1018="L2")),VLOOKUP('311'!$G$58,_311_Table2,MATCH(MID($B1018,1,1),_311_Table2_ColumnLookup,0),FALSE),
  IF(AND(VALUE(LEFT($A1018,3))=311,RIGHT($B1018,5)="Total"),VLOOKUP('311'!$G$59,_311_Table2,MATCH(MID($B1018,1,1),_311_Table2_ColumnLookup,0),FALSE),
  IF(VALUE(LEFT($A1018,3))=311,VLOOKUP(VALUE(MID($B1018,2,1)),_311_Table2,MATCH(MID($B1018,1,1),_311_Table2_ColumnLookup,0),FALSE)
+N("311"),
  IF(AND(VALUE(LEFT($A1018,3))=312,LEFT($G1018,10)="Unincepted",$B1018="G "),VLOOKUP(" ULO",_312_Table2,MATCH('312'!$N$16,_312_Table2_ColumnLookup,0),FALSE),
  IF(AND(VALUE(LEFT($A1018,3))=312,LEFT($G1018,10)="Unincepted",$B1018="O "),VLOOKUP(" ULO",_312_Table2,MATCH('312'!$V$16,_312_Table2_ColumnLookup,0),FALSE),
  IF(AND(VALUE(LEFT($A1018,3))=312,LEFT($G1018,10)="Unincepted",$B1018="Q "),VLOOKUP(" ULO",_312_Table2,MATCH('312'!$X$16,_312_Table2_ColumnLookup,0),FALSE),
  IF(AND(VALUE(LEFT($A1018,3))=312,LEFT($G1018,10)="Unincepted"),VLOOKUP(" ULO",_312_Table2,MATCH(LEFT($B1018,1),_312_Table2_ColumnLookup,0),FALSE),
  IF(AND(VALUE(LEFT($A1018,3))=312,LEFT($G1018,5)="Total",$B1018="G "),VLOOKUP('312'!$F$80,_312_Table2,MATCH('312'!$N$16,_312_Table2_ColumnLookup,0),FALSE),
  IF(AND(VALUE(LEFT($A1018,3))=312,LEFT($G1018,5)="Total",$B1018="O "),VLOOKUP('312'!$F$80,_312_Table2,MATCH('312'!$V$16,_312_Table2_ColumnLookup,0),FALSE),
  IF(AND(VALUE(LEFT($A1018,3))=312,LEFT($G1018,5)="Total",$B1018="Q "),VLOOKUP('312'!$F$80,_312_Table2,MATCH('312'!$X$16,_312_Table2_ColumnLookup,0),FALSE),
  IF(AND(VALUE(LEFT($A1018,3))=312,LEFT($G1018,5)="Total"),VLOOKUP('312'!$F$80,_312_Table2,MATCH(LEFT($B1018,1),_312_Table2_ColumnLookup,0),FALSE),
  IF(AND(VALUE(LEFT($A1018,3))=312,LEN($I1018)=4,$B1018="G"),VLOOKUP($I1018,_312_Table2,MATCH('312'!$N$16,_312_Table2_ColumnLookup,0),FALSE),
  IF(AND(VALUE(LEFT($A1018,3))=312,LEN($I1018)=4,$B1018="O"),VLOOKUP($I1018,_312_Table2,MATCH('312'!$V$16,_312_Table2_ColumnLookup,0),FALSE),
  IF(AND(VALUE(LEFT($A1018,3))=312,LEN($I1018)=4,$B1018="Q"),VLOOKUP($I1018,_312_Table2,MATCH('312'!$X$16,_312_Table2_ColumnLookup,0),FALSE),
  IF(AND(VALUE(LEFT($A1018,3))=312,LEN($I1018)=4),VLOOKUP($I1018,_312_Table2,MATCH(LEFT($B1018,1),_312_Table2_ColumnLookup,0),FALSE)
+N("312"),
  IF(VALUE(LEFT($A1018,3))=313,VLOOKUP(VALUE(MID($B1018,2,1)),_313_Table2,MATCH(MID($B1018,1,1),_313_Table2_ColumnLookup,0),FALSE)
+N("313"),
  IF(AND(VALUE(LEFT($A1018,3))=314,LEN($B1018)=3),VLOOKUP(VALUE(MID($B1018,2,2)),_314_Table2,MATCH(MID($B1018,1,1),_314_Table2_ColumnLookup,0),FALSE),
  IF(VALUE(LEFT($A1018,3))=314,VLOOKUP(VALUE(MID($B1018,2,1)),_314_Table2,MATCH(MID($B1018,1,1),_314_Table2_ColumnLookup,0),FALSE)
+N("314"),
""))))))))))))))))))))))))</f>
        <v>#N/A</v>
      </c>
      <c r="F1018" s="238" t="e">
        <f>IF(AND(VALUE(LEFT($A1018,3))=309,LEN($B1018)=3),VLOOKUP(VALUE(MID($B1018,2,2)),_309_Table3,MATCH(MID($B1018,1,1),_309_Table3_ColumnLookup,0),FALSE),
  IF($C1018="309 LCR SummaryA",OneYearSCR,IF($C1018="309 LCR SummaryB",UltimateSCR,IF(VALUE(LEFT($A1018,3))=309,VLOOKUP(VALUE(MID($B1018,2,1)),_309_Table3,MATCH(MID($B1018,1,1),_309_Table3_ColumnLookup,0),FALSE)
+N("309"),
  IF(VALUE(LEFT($A1018,3))=310,VLOOKUP(VALUE(MID($B1018,2,1)),_310_Table3,MATCH(MID($B1018,1,1),_310_Table3_ColumnLookup,0),FALSE)
+N("310"),
  IF(AND(VALUE(LEFT($A1018,3))=311,LEN($I1018)=4),VLOOKUP($I1018,_311_Table3,MATCH($B1018,_311_Table3_ColumnLookup,0),FALSE),
  IF(AND(VALUE(LEFT($A1018,3))=311,OR($B1018="I2",$B1018="J2",$B1018="K2",$B1018="L2")),VLOOKUP('311'!$G$58,_311_Table3,MATCH(MID($B1018,1,1),_311_Table3_ColumnLookup,0),FALSE),
  IF(AND(VALUE(LEFT($A1018,3))=311,RIGHT($B1018,5)="Total"),VLOOKUP('311'!$G$59,_311_Table3,MATCH(MID($B1018,1,1),_311_Table3_ColumnLookup,0),FALSE),
  IF(VALUE(LEFT($A1018,3))=311,VLOOKUP(VALUE(MID($B1018,2,1)),_311_Table3,MATCH(MID($B1018,1,1),_311_Table3_ColumnLookup,0),FALSE)
+N("311"),
  IF(AND(VALUE(LEFT($A1018,3))=312,LEFT($G1018,10)="Unincepted",$B1018="G "),VLOOKUP(" ULO",_312_Table3,MATCH('312'!$N$16,_312_Table3_ColumnLookup,0),FALSE),
  IF(AND(VALUE(LEFT($A1018,3))=312,LEFT($G1018,10)="Unincepted",$B1018="O "),VLOOKUP(" ULO",_312_Table3,MATCH('312'!$V$16,_312_Table3_ColumnLookup,0),FALSE),
  IF(AND(VALUE(LEFT($A1018,3))=312,LEFT($G1018,10)="Unincepted",$B1018="Q "),VLOOKUP(" ULO",_312_Table3,MATCH('312'!$X$16,_312_Table3_ColumnLookup,0),FALSE),
  IF(AND(VALUE(LEFT($A1018,3))=312,LEFT($G1018,10)="Unincepted"),VLOOKUP(" ULO",_312_Table3,MATCH(LEFT($B1018,1),_312_Table3_ColumnLookup,0),FALSE),
  IF(AND(VALUE(LEFT($A1018,3))=312,LEFT($G1018,5)="Total",$B1018="G "),VLOOKUP('312'!$F$80,_312_Table3,MATCH('312'!$N$16,_312_Table3_ColumnLookup,0),FALSE),
  IF(AND(VALUE(LEFT($A1018,3))=312,LEFT($G1018,5)="Total",$B1018="O "),VLOOKUP('312'!$F$80,_312_Table3,MATCH('312'!$V$16,_312_Table3_ColumnLookup,0),FALSE),
  IF(AND(VALUE(LEFT($A1018,3))=312,LEFT($G1018,5)="Total",$B1018="Q "),VLOOKUP('312'!$F$80,_312_Table3,MATCH('312'!$X$16,_312_Table3_ColumnLookup,0),FALSE),
  IF(AND(VALUE(LEFT($A1018,3))=312,LEFT($G1018,5)="Total"),VLOOKUP('312'!$F$80,_312_Table3,MATCH(LEFT($B1018,1),_312_Table3_ColumnLookup,0),FALSE),
  IF(AND(VALUE(LEFT($A1018,3))=312,LEN($I1018)=4,$B1018="G"),VLOOKUP($I1018,_312_Table3,MATCH('312'!$N$16,_312_Table3_ColumnLookup,0),FALSE),
  IF(AND(VALUE(LEFT($A1018,3))=312,LEN($I1018)=4,$B1018="O"),VLOOKUP($I1018,_312_Table3,MATCH('312'!$V$16,_312_Table3_ColumnLookup,0),FALSE),
  IF(AND(VALUE(LEFT($A1018,3))=312,LEN($I1018)=4,$B1018="Q"),VLOOKUP($I1018,_312_Table3,MATCH('312'!$X$16,_312_Table3_ColumnLookup,0),FALSE),
  IF(AND(VALUE(LEFT($A1018,3))=312,LEN($I1018)=4),VLOOKUP($I1018,_312_Table3,MATCH(LEFT($B1018,1),_312_Table3_ColumnLookup,0),FALSE)
+N("312"),
  IF(VALUE(LEFT($A1018,3))=313,VLOOKUP(VALUE(MID($B1018,2,1)),_313_Table3,MATCH(MID($B1018,1,1),_313_Table3_ColumnLookup,0),FALSE)
+N("313"),
  IF(AND(VALUE(LEFT($A1018,3))=314,LEN($B1018)=3),VLOOKUP(VALUE(MID($B1018,2,2)),_314_Table3,MATCH(MID($B1018,1,1),_314_Table3_ColumnLookup,0),FALSE),
  IF(VALUE(LEFT($A1018,3))=314,VLOOKUP(VALUE(MID($B1018,2,1)),_314_Table3,MATCH(MID($B1018,1,1),_314_Table3_ColumnLookup,0),FALSE)
+N("314"),
""))))))))))))))))))))))))</f>
        <v>#N/A</v>
      </c>
      <c r="H1018" s="321" t="str">
        <f>IFERROR(
IF(ISERROR($D1018)=FALSE,$D1018,IF(ISERROR($E1018)=FALSE,$E1018,IF(ISERROR($F1018)=FALSE,$F1018
+N("012 checkboxes"),
IF(
IF(OR(LEFT($A1018,9)="Syndicate",LEFT($A1018,12)="NewSyndicate"),VLOOKUP($A1018,'012'!$J:$ZW,MATCH("Link to button",'012'!$J$1:$ZW$1,0),0)
+N("309 checkbox"),
IF($C1018="309 LCR Summary0",VLOOKUP("Notes990",'309'!$P:$ZZ,MATCH("Link to button",'309'!$P$1:$ZZ$1,0),0)
+N("313 checkboxes"),
IF($C1018="313 Financial Information0LcmVsScr",IF($C1018="309 LCR Summary0",VLOOKUP("LcmVsScr",'309'!$N:$ZZ,MATCH("Link to button",'309'!$N$1:$ZZ$1,0),0),
IF($C1018="313 Financial Information0LcrDocAttached",IF($C1018="309 LCR Summary0",VLOOKUP("LcrDocAttached",'309'!$N:$ZZ,MATCH("Link to button",'309'!$N$1:$ZZ$1,0),
0)))))))=1,TRUE,FALSE)
))),"")</f>
        <v/>
      </c>
    </row>
    <row r="1019" spans="1:8">
      <c r="A1019" s="237" t="e">
        <f>VLOOKUP($G1019,CSVLookups!$B:$R,MATCH(A$1,CSVLookups!$B$1:$R$1,0),FALSE)</f>
        <v>#N/A</v>
      </c>
      <c r="B1019" s="237" t="e">
        <f>VLOOKUP($G1019,CSVLookups!$B:$R,MATCH(B$1,CSVLookups!$B$1:$R$1,0),FALSE)</f>
        <v>#N/A</v>
      </c>
      <c r="C1019" s="238" t="e">
        <f t="shared" si="16"/>
        <v>#N/A</v>
      </c>
      <c r="D1019" s="238" t="e">
        <f>IF(AND(VALUE(LEFT($A1019,3))=309,LEN($B1019)=3),VLOOKUP(VALUE(MID($B1019,2,2)),_309_Table1,MATCH(MID($B1019,1,1),_309_Table1_ColumnLookup,0),FALSE),
  IF($C1019="309 LCR SummaryA",OneYearSCR,IF($C1019="309 LCR SummaryB",UltimateSCR,IF(VALUE(LEFT($A1019,3))=309,VLOOKUP(VALUE(MID($B1019,2,1)),_309_Table1,MATCH(MID($B1019,1,1),_309_Table1_ColumnLookup,0),FALSE)
+N("309"),
  IF(VALUE(LEFT($A1019,3))=310,VLOOKUP(VALUE(MID($B1019,2,1)),_310_Table1,MATCH(MID($B1019,1,1),_310_Table1_ColumnLookup,0),FALSE)
+N("310"),
  IF(AND(VALUE(LEFT($A1019,3))=311,LEN($I1019)=4),VLOOKUP($I1019,_311_Table1,MATCH($B1019,_311_Table1_ColumnLookup,0),FALSE),
  IF(AND(VALUE(LEFT($A1019,3))=311,OR($B1019="I2",$B1019="J2",$B1019="K2",$B1019="L2")),VLOOKUP('311'!$G$58,_311_Table1,MATCH(MID($B1019,1,1),_311_Table1_ColumnLookup,0),FALSE),
  IF(AND(VALUE(LEFT($A1019,3))=311,RIGHT($B1019,5)="Total"),VLOOKUP('311'!$G$59,_311_Table1,MATCH(MID($B1019,1,1),_311_Table1_ColumnLookup,0),FALSE),
  IF(VALUE(LEFT($A1019,3))=311,VLOOKUP(VALUE(MID($B1019,2,1)),_311_Table1,MATCH(MID($B1019,1,1),_311_Table1_ColumnLookup,0),FALSE)
+N("311"),
  IF(AND(VALUE(LEFT($A1019,3))=312,LEFT($G1019,10)="Unincepted",$B1019="G "),VLOOKUP(" ULO",_312_Table1,MATCH('312'!$N$16,_312_Table1_ColumnLookup,0),FALSE),
  IF(AND(VALUE(LEFT($A1019,3))=312,LEFT($G1019,10)="Unincepted",$B1019="O "),VLOOKUP(" ULO",_312_Table1,MATCH('312'!$V$16,_312_Table1_ColumnLookup,0),FALSE),
  IF(AND(VALUE(LEFT($A1019,3))=312,LEFT($G1019,10)="Unincepted",$B1019="Q "),VLOOKUP(" ULO",_312_Table1,MATCH('312'!$X$16,_312_Table1_ColumnLookup,0),FALSE),
  IF(AND(VALUE(LEFT($A1019,3))=312,LEFT($G1019,10)="Unincepted"),VLOOKUP(" ULO",_312_Table1,MATCH(LEFT($B1019,1),_312_Table1_ColumnLookup,0),FALSE),
  IF(AND(VALUE(LEFT($A1019,3))=312,LEFT($G1019,5)="Total",$B1019="G "),VLOOKUP('312'!$F$80,_312_Table1,MATCH('312'!$N$16,_312_Table1_ColumnLookup,0),FALSE),
  IF(AND(VALUE(LEFT($A1019,3))=312,LEFT($G1019,5)="Total",$B1019="O "),VLOOKUP('312'!$F$80,_312_Table1,MATCH('312'!$V$16,_312_Table1_ColumnLookup,0),FALSE),
  IF(AND(VALUE(LEFT($A1019,3))=312,LEFT($G1019,5)="Total",$B1019="Q "),VLOOKUP('312'!$F$80,_312_Table1,MATCH('312'!$X$16,_312_Table1_ColumnLookup,0),FALSE),
  IF(AND(VALUE(LEFT($A1019,3))=312,LEFT($G1019,5)="Total"),VLOOKUP('312'!$F$80,_312_Table1,MATCH(LEFT($B1019,1),_312_Table1_ColumnLookup,0),FALSE),
  IF(AND(VALUE(LEFT($A1019,3))=312,LEN($I1019)=4,$B1019="G"),VLOOKUP($I1019,_312_Table1,MATCH('312'!$N$16,_312_Table1_ColumnLookup,0),FALSE),
  IF(AND(VALUE(LEFT($A1019,3))=312,LEN($I1019)=4,$B1019="O"),VLOOKUP($I1019,_312_Table1,MATCH('312'!$V$16,_312_Table1_ColumnLookup,0),FALSE),
  IF(AND(VALUE(LEFT($A1019,3))=312,LEN($I1019)=4,$B1019="Q"),VLOOKUP($I1019,_312_Table1,MATCH('312'!$X$16,_312_Table1_ColumnLookup,0),FALSE),
  IF(AND(VALUE(LEFT($A1019,3))=312,LEN($I1019)=4),VLOOKUP($I1019,_312_Table1,MATCH(LEFT($B1019,1),_312_Table1_ColumnLookup,0),FALSE)
+N("312"),
  IF(VALUE(LEFT($A1019,3))=313,VLOOKUP(VALUE(MID($B1019,2,1)),_313_Table1,MATCH(MID($B1019,1,1),_313_Table1_ColumnLookup,0),FALSE)
+N("313"),
  IF(AND(VALUE(LEFT($A1019,3))=314,LEN($B1019)=3),VLOOKUP(VALUE(MID($B1019,2,2)),_314_Table1,MATCH(MID($B1019,1,1),_314_Table1_ColumnLookup,0),FALSE),
  IF(VALUE(LEFT($A1019,3))=314,VLOOKUP(VALUE(MID($B1019,2,1)),_314_Table1,MATCH(MID($B1019,1,1),_314_Table1_ColumnLookup,0),FALSE)
+N("314"),
""))))))))))))))))))))))))</f>
        <v>#N/A</v>
      </c>
      <c r="E1019" s="238" t="e">
        <f>IF(AND(VALUE(LEFT($A1019,3))=309,LEN($B1019)=3),VLOOKUP(VALUE(MID($B1019,2,2)),_309_Table2,MATCH(MID($B1019,1,1),_309_Table2_ColumnLookup,0),FALSE),
  IF($C1019="309 LCR SummaryA",OneYearSCR,IF($C1019="309 LCR SummaryB",UltimateSCR,IF(VALUE(LEFT($A1019,3))=309,VLOOKUP(VALUE(MID($B1019,2,1)),_309_Table2,MATCH(MID($B1019,1,1),_309_Table2_ColumnLookup,0),FALSE)
+N("309"),
  IF(VALUE(LEFT($A1019,3))=310,VLOOKUP(VALUE(MID($B1019,2,1)),_310_Table2,MATCH(MID($B1019,1,1),_310_Table2_ColumnLookup,0),FALSE)
+N("310"),
  IF(AND(VALUE(LEFT($A1019,3))=311,LEN($I1019)=4),VLOOKUP($I1019,_311_Table2,MATCH($B1019,_311_Table2_ColumnLookup,0),FALSE),
  IF(AND(VALUE(LEFT($A1019,3))=311,OR($B1019="I2",$B1019="J2",$B1019="K2",$B1019="L2")),VLOOKUP('311'!$G$58,_311_Table2,MATCH(MID($B1019,1,1),_311_Table2_ColumnLookup,0),FALSE),
  IF(AND(VALUE(LEFT($A1019,3))=311,RIGHT($B1019,5)="Total"),VLOOKUP('311'!$G$59,_311_Table2,MATCH(MID($B1019,1,1),_311_Table2_ColumnLookup,0),FALSE),
  IF(VALUE(LEFT($A1019,3))=311,VLOOKUP(VALUE(MID($B1019,2,1)),_311_Table2,MATCH(MID($B1019,1,1),_311_Table2_ColumnLookup,0),FALSE)
+N("311"),
  IF(AND(VALUE(LEFT($A1019,3))=312,LEFT($G1019,10)="Unincepted",$B1019="G "),VLOOKUP(" ULO",_312_Table2,MATCH('312'!$N$16,_312_Table2_ColumnLookup,0),FALSE),
  IF(AND(VALUE(LEFT($A1019,3))=312,LEFT($G1019,10)="Unincepted",$B1019="O "),VLOOKUP(" ULO",_312_Table2,MATCH('312'!$V$16,_312_Table2_ColumnLookup,0),FALSE),
  IF(AND(VALUE(LEFT($A1019,3))=312,LEFT($G1019,10)="Unincepted",$B1019="Q "),VLOOKUP(" ULO",_312_Table2,MATCH('312'!$X$16,_312_Table2_ColumnLookup,0),FALSE),
  IF(AND(VALUE(LEFT($A1019,3))=312,LEFT($G1019,10)="Unincepted"),VLOOKUP(" ULO",_312_Table2,MATCH(LEFT($B1019,1),_312_Table2_ColumnLookup,0),FALSE),
  IF(AND(VALUE(LEFT($A1019,3))=312,LEFT($G1019,5)="Total",$B1019="G "),VLOOKUP('312'!$F$80,_312_Table2,MATCH('312'!$N$16,_312_Table2_ColumnLookup,0),FALSE),
  IF(AND(VALUE(LEFT($A1019,3))=312,LEFT($G1019,5)="Total",$B1019="O "),VLOOKUP('312'!$F$80,_312_Table2,MATCH('312'!$V$16,_312_Table2_ColumnLookup,0),FALSE),
  IF(AND(VALUE(LEFT($A1019,3))=312,LEFT($G1019,5)="Total",$B1019="Q "),VLOOKUP('312'!$F$80,_312_Table2,MATCH('312'!$X$16,_312_Table2_ColumnLookup,0),FALSE),
  IF(AND(VALUE(LEFT($A1019,3))=312,LEFT($G1019,5)="Total"),VLOOKUP('312'!$F$80,_312_Table2,MATCH(LEFT($B1019,1),_312_Table2_ColumnLookup,0),FALSE),
  IF(AND(VALUE(LEFT($A1019,3))=312,LEN($I1019)=4,$B1019="G"),VLOOKUP($I1019,_312_Table2,MATCH('312'!$N$16,_312_Table2_ColumnLookup,0),FALSE),
  IF(AND(VALUE(LEFT($A1019,3))=312,LEN($I1019)=4,$B1019="O"),VLOOKUP($I1019,_312_Table2,MATCH('312'!$V$16,_312_Table2_ColumnLookup,0),FALSE),
  IF(AND(VALUE(LEFT($A1019,3))=312,LEN($I1019)=4,$B1019="Q"),VLOOKUP($I1019,_312_Table2,MATCH('312'!$X$16,_312_Table2_ColumnLookup,0),FALSE),
  IF(AND(VALUE(LEFT($A1019,3))=312,LEN($I1019)=4),VLOOKUP($I1019,_312_Table2,MATCH(LEFT($B1019,1),_312_Table2_ColumnLookup,0),FALSE)
+N("312"),
  IF(VALUE(LEFT($A1019,3))=313,VLOOKUP(VALUE(MID($B1019,2,1)),_313_Table2,MATCH(MID($B1019,1,1),_313_Table2_ColumnLookup,0),FALSE)
+N("313"),
  IF(AND(VALUE(LEFT($A1019,3))=314,LEN($B1019)=3),VLOOKUP(VALUE(MID($B1019,2,2)),_314_Table2,MATCH(MID($B1019,1,1),_314_Table2_ColumnLookup,0),FALSE),
  IF(VALUE(LEFT($A1019,3))=314,VLOOKUP(VALUE(MID($B1019,2,1)),_314_Table2,MATCH(MID($B1019,1,1),_314_Table2_ColumnLookup,0),FALSE)
+N("314"),
""))))))))))))))))))))))))</f>
        <v>#N/A</v>
      </c>
      <c r="F1019" s="238" t="e">
        <f>IF(AND(VALUE(LEFT($A1019,3))=309,LEN($B1019)=3),VLOOKUP(VALUE(MID($B1019,2,2)),_309_Table3,MATCH(MID($B1019,1,1),_309_Table3_ColumnLookup,0),FALSE),
  IF($C1019="309 LCR SummaryA",OneYearSCR,IF($C1019="309 LCR SummaryB",UltimateSCR,IF(VALUE(LEFT($A1019,3))=309,VLOOKUP(VALUE(MID($B1019,2,1)),_309_Table3,MATCH(MID($B1019,1,1),_309_Table3_ColumnLookup,0),FALSE)
+N("309"),
  IF(VALUE(LEFT($A1019,3))=310,VLOOKUP(VALUE(MID($B1019,2,1)),_310_Table3,MATCH(MID($B1019,1,1),_310_Table3_ColumnLookup,0),FALSE)
+N("310"),
  IF(AND(VALUE(LEFT($A1019,3))=311,LEN($I1019)=4),VLOOKUP($I1019,_311_Table3,MATCH($B1019,_311_Table3_ColumnLookup,0),FALSE),
  IF(AND(VALUE(LEFT($A1019,3))=311,OR($B1019="I2",$B1019="J2",$B1019="K2",$B1019="L2")),VLOOKUP('311'!$G$58,_311_Table3,MATCH(MID($B1019,1,1),_311_Table3_ColumnLookup,0),FALSE),
  IF(AND(VALUE(LEFT($A1019,3))=311,RIGHT($B1019,5)="Total"),VLOOKUP('311'!$G$59,_311_Table3,MATCH(MID($B1019,1,1),_311_Table3_ColumnLookup,0),FALSE),
  IF(VALUE(LEFT($A1019,3))=311,VLOOKUP(VALUE(MID($B1019,2,1)),_311_Table3,MATCH(MID($B1019,1,1),_311_Table3_ColumnLookup,0),FALSE)
+N("311"),
  IF(AND(VALUE(LEFT($A1019,3))=312,LEFT($G1019,10)="Unincepted",$B1019="G "),VLOOKUP(" ULO",_312_Table3,MATCH('312'!$N$16,_312_Table3_ColumnLookup,0),FALSE),
  IF(AND(VALUE(LEFT($A1019,3))=312,LEFT($G1019,10)="Unincepted",$B1019="O "),VLOOKUP(" ULO",_312_Table3,MATCH('312'!$V$16,_312_Table3_ColumnLookup,0),FALSE),
  IF(AND(VALUE(LEFT($A1019,3))=312,LEFT($G1019,10)="Unincepted",$B1019="Q "),VLOOKUP(" ULO",_312_Table3,MATCH('312'!$X$16,_312_Table3_ColumnLookup,0),FALSE),
  IF(AND(VALUE(LEFT($A1019,3))=312,LEFT($G1019,10)="Unincepted"),VLOOKUP(" ULO",_312_Table3,MATCH(LEFT($B1019,1),_312_Table3_ColumnLookup,0),FALSE),
  IF(AND(VALUE(LEFT($A1019,3))=312,LEFT($G1019,5)="Total",$B1019="G "),VLOOKUP('312'!$F$80,_312_Table3,MATCH('312'!$N$16,_312_Table3_ColumnLookup,0),FALSE),
  IF(AND(VALUE(LEFT($A1019,3))=312,LEFT($G1019,5)="Total",$B1019="O "),VLOOKUP('312'!$F$80,_312_Table3,MATCH('312'!$V$16,_312_Table3_ColumnLookup,0),FALSE),
  IF(AND(VALUE(LEFT($A1019,3))=312,LEFT($G1019,5)="Total",$B1019="Q "),VLOOKUP('312'!$F$80,_312_Table3,MATCH('312'!$X$16,_312_Table3_ColumnLookup,0),FALSE),
  IF(AND(VALUE(LEFT($A1019,3))=312,LEFT($G1019,5)="Total"),VLOOKUP('312'!$F$80,_312_Table3,MATCH(LEFT($B1019,1),_312_Table3_ColumnLookup,0),FALSE),
  IF(AND(VALUE(LEFT($A1019,3))=312,LEN($I1019)=4,$B1019="G"),VLOOKUP($I1019,_312_Table3,MATCH('312'!$N$16,_312_Table3_ColumnLookup,0),FALSE),
  IF(AND(VALUE(LEFT($A1019,3))=312,LEN($I1019)=4,$B1019="O"),VLOOKUP($I1019,_312_Table3,MATCH('312'!$V$16,_312_Table3_ColumnLookup,0),FALSE),
  IF(AND(VALUE(LEFT($A1019,3))=312,LEN($I1019)=4,$B1019="Q"),VLOOKUP($I1019,_312_Table3,MATCH('312'!$X$16,_312_Table3_ColumnLookup,0),FALSE),
  IF(AND(VALUE(LEFT($A1019,3))=312,LEN($I1019)=4),VLOOKUP($I1019,_312_Table3,MATCH(LEFT($B1019,1),_312_Table3_ColumnLookup,0),FALSE)
+N("312"),
  IF(VALUE(LEFT($A1019,3))=313,VLOOKUP(VALUE(MID($B1019,2,1)),_313_Table3,MATCH(MID($B1019,1,1),_313_Table3_ColumnLookup,0),FALSE)
+N("313"),
  IF(AND(VALUE(LEFT($A1019,3))=314,LEN($B1019)=3),VLOOKUP(VALUE(MID($B1019,2,2)),_314_Table3,MATCH(MID($B1019,1,1),_314_Table3_ColumnLookup,0),FALSE),
  IF(VALUE(LEFT($A1019,3))=314,VLOOKUP(VALUE(MID($B1019,2,1)),_314_Table3,MATCH(MID($B1019,1,1),_314_Table3_ColumnLookup,0),FALSE)
+N("314"),
""))))))))))))))))))))))))</f>
        <v>#N/A</v>
      </c>
      <c r="H1019" s="321" t="str">
        <f>IFERROR(
IF(ISERROR($D1019)=FALSE,$D1019,IF(ISERROR($E1019)=FALSE,$E1019,IF(ISERROR($F1019)=FALSE,$F1019
+N("012 checkboxes"),
IF(
IF(OR(LEFT($A1019,9)="Syndicate",LEFT($A1019,12)="NewSyndicate"),VLOOKUP($A1019,'012'!$J:$ZW,MATCH("Link to button",'012'!$J$1:$ZW$1,0),0)
+N("309 checkbox"),
IF($C1019="309 LCR Summary0",VLOOKUP("Notes990",'309'!$P:$ZZ,MATCH("Link to button",'309'!$P$1:$ZZ$1,0),0)
+N("313 checkboxes"),
IF($C1019="313 Financial Information0LcmVsScr",IF($C1019="309 LCR Summary0",VLOOKUP("LcmVsScr",'309'!$N:$ZZ,MATCH("Link to button",'309'!$N$1:$ZZ$1,0),0),
IF($C1019="313 Financial Information0LcrDocAttached",IF($C1019="309 LCR Summary0",VLOOKUP("LcrDocAttached",'309'!$N:$ZZ,MATCH("Link to button",'309'!$N$1:$ZZ$1,0),
0)))))))=1,TRUE,FALSE)
))),"")</f>
        <v/>
      </c>
    </row>
    <row r="1020" spans="1:8">
      <c r="A1020" s="237" t="e">
        <f>VLOOKUP($G1020,CSVLookups!$B:$R,MATCH(A$1,CSVLookups!$B$1:$R$1,0),FALSE)</f>
        <v>#N/A</v>
      </c>
      <c r="B1020" s="237" t="e">
        <f>VLOOKUP($G1020,CSVLookups!$B:$R,MATCH(B$1,CSVLookups!$B$1:$R$1,0),FALSE)</f>
        <v>#N/A</v>
      </c>
      <c r="C1020" s="238" t="e">
        <f t="shared" si="16"/>
        <v>#N/A</v>
      </c>
      <c r="D1020" s="238" t="e">
        <f>IF(AND(VALUE(LEFT($A1020,3))=309,LEN($B1020)=3),VLOOKUP(VALUE(MID($B1020,2,2)),_309_Table1,MATCH(MID($B1020,1,1),_309_Table1_ColumnLookup,0),FALSE),
  IF($C1020="309 LCR SummaryA",OneYearSCR,IF($C1020="309 LCR SummaryB",UltimateSCR,IF(VALUE(LEFT($A1020,3))=309,VLOOKUP(VALUE(MID($B1020,2,1)),_309_Table1,MATCH(MID($B1020,1,1),_309_Table1_ColumnLookup,0),FALSE)
+N("309"),
  IF(VALUE(LEFT($A1020,3))=310,VLOOKUP(VALUE(MID($B1020,2,1)),_310_Table1,MATCH(MID($B1020,1,1),_310_Table1_ColumnLookup,0),FALSE)
+N("310"),
  IF(AND(VALUE(LEFT($A1020,3))=311,LEN($I1020)=4),VLOOKUP($I1020,_311_Table1,MATCH($B1020,_311_Table1_ColumnLookup,0),FALSE),
  IF(AND(VALUE(LEFT($A1020,3))=311,OR($B1020="I2",$B1020="J2",$B1020="K2",$B1020="L2")),VLOOKUP('311'!$G$58,_311_Table1,MATCH(MID($B1020,1,1),_311_Table1_ColumnLookup,0),FALSE),
  IF(AND(VALUE(LEFT($A1020,3))=311,RIGHT($B1020,5)="Total"),VLOOKUP('311'!$G$59,_311_Table1,MATCH(MID($B1020,1,1),_311_Table1_ColumnLookup,0),FALSE),
  IF(VALUE(LEFT($A1020,3))=311,VLOOKUP(VALUE(MID($B1020,2,1)),_311_Table1,MATCH(MID($B1020,1,1),_311_Table1_ColumnLookup,0),FALSE)
+N("311"),
  IF(AND(VALUE(LEFT($A1020,3))=312,LEFT($G1020,10)="Unincepted",$B1020="G "),VLOOKUP(" ULO",_312_Table1,MATCH('312'!$N$16,_312_Table1_ColumnLookup,0),FALSE),
  IF(AND(VALUE(LEFT($A1020,3))=312,LEFT($G1020,10)="Unincepted",$B1020="O "),VLOOKUP(" ULO",_312_Table1,MATCH('312'!$V$16,_312_Table1_ColumnLookup,0),FALSE),
  IF(AND(VALUE(LEFT($A1020,3))=312,LEFT($G1020,10)="Unincepted",$B1020="Q "),VLOOKUP(" ULO",_312_Table1,MATCH('312'!$X$16,_312_Table1_ColumnLookup,0),FALSE),
  IF(AND(VALUE(LEFT($A1020,3))=312,LEFT($G1020,10)="Unincepted"),VLOOKUP(" ULO",_312_Table1,MATCH(LEFT($B1020,1),_312_Table1_ColumnLookup,0),FALSE),
  IF(AND(VALUE(LEFT($A1020,3))=312,LEFT($G1020,5)="Total",$B1020="G "),VLOOKUP('312'!$F$80,_312_Table1,MATCH('312'!$N$16,_312_Table1_ColumnLookup,0),FALSE),
  IF(AND(VALUE(LEFT($A1020,3))=312,LEFT($G1020,5)="Total",$B1020="O "),VLOOKUP('312'!$F$80,_312_Table1,MATCH('312'!$V$16,_312_Table1_ColumnLookup,0),FALSE),
  IF(AND(VALUE(LEFT($A1020,3))=312,LEFT($G1020,5)="Total",$B1020="Q "),VLOOKUP('312'!$F$80,_312_Table1,MATCH('312'!$X$16,_312_Table1_ColumnLookup,0),FALSE),
  IF(AND(VALUE(LEFT($A1020,3))=312,LEFT($G1020,5)="Total"),VLOOKUP('312'!$F$80,_312_Table1,MATCH(LEFT($B1020,1),_312_Table1_ColumnLookup,0),FALSE),
  IF(AND(VALUE(LEFT($A1020,3))=312,LEN($I1020)=4,$B1020="G"),VLOOKUP($I1020,_312_Table1,MATCH('312'!$N$16,_312_Table1_ColumnLookup,0),FALSE),
  IF(AND(VALUE(LEFT($A1020,3))=312,LEN($I1020)=4,$B1020="O"),VLOOKUP($I1020,_312_Table1,MATCH('312'!$V$16,_312_Table1_ColumnLookup,0),FALSE),
  IF(AND(VALUE(LEFT($A1020,3))=312,LEN($I1020)=4,$B1020="Q"),VLOOKUP($I1020,_312_Table1,MATCH('312'!$X$16,_312_Table1_ColumnLookup,0),FALSE),
  IF(AND(VALUE(LEFT($A1020,3))=312,LEN($I1020)=4),VLOOKUP($I1020,_312_Table1,MATCH(LEFT($B1020,1),_312_Table1_ColumnLookup,0),FALSE)
+N("312"),
  IF(VALUE(LEFT($A1020,3))=313,VLOOKUP(VALUE(MID($B1020,2,1)),_313_Table1,MATCH(MID($B1020,1,1),_313_Table1_ColumnLookup,0),FALSE)
+N("313"),
  IF(AND(VALUE(LEFT($A1020,3))=314,LEN($B1020)=3),VLOOKUP(VALUE(MID($B1020,2,2)),_314_Table1,MATCH(MID($B1020,1,1),_314_Table1_ColumnLookup,0),FALSE),
  IF(VALUE(LEFT($A1020,3))=314,VLOOKUP(VALUE(MID($B1020,2,1)),_314_Table1,MATCH(MID($B1020,1,1),_314_Table1_ColumnLookup,0),FALSE)
+N("314"),
""))))))))))))))))))))))))</f>
        <v>#N/A</v>
      </c>
      <c r="E1020" s="238" t="e">
        <f>IF(AND(VALUE(LEFT($A1020,3))=309,LEN($B1020)=3),VLOOKUP(VALUE(MID($B1020,2,2)),_309_Table2,MATCH(MID($B1020,1,1),_309_Table2_ColumnLookup,0),FALSE),
  IF($C1020="309 LCR SummaryA",OneYearSCR,IF($C1020="309 LCR SummaryB",UltimateSCR,IF(VALUE(LEFT($A1020,3))=309,VLOOKUP(VALUE(MID($B1020,2,1)),_309_Table2,MATCH(MID($B1020,1,1),_309_Table2_ColumnLookup,0),FALSE)
+N("309"),
  IF(VALUE(LEFT($A1020,3))=310,VLOOKUP(VALUE(MID($B1020,2,1)),_310_Table2,MATCH(MID($B1020,1,1),_310_Table2_ColumnLookup,0),FALSE)
+N("310"),
  IF(AND(VALUE(LEFT($A1020,3))=311,LEN($I1020)=4),VLOOKUP($I1020,_311_Table2,MATCH($B1020,_311_Table2_ColumnLookup,0),FALSE),
  IF(AND(VALUE(LEFT($A1020,3))=311,OR($B1020="I2",$B1020="J2",$B1020="K2",$B1020="L2")),VLOOKUP('311'!$G$58,_311_Table2,MATCH(MID($B1020,1,1),_311_Table2_ColumnLookup,0),FALSE),
  IF(AND(VALUE(LEFT($A1020,3))=311,RIGHT($B1020,5)="Total"),VLOOKUP('311'!$G$59,_311_Table2,MATCH(MID($B1020,1,1),_311_Table2_ColumnLookup,0),FALSE),
  IF(VALUE(LEFT($A1020,3))=311,VLOOKUP(VALUE(MID($B1020,2,1)),_311_Table2,MATCH(MID($B1020,1,1),_311_Table2_ColumnLookup,0),FALSE)
+N("311"),
  IF(AND(VALUE(LEFT($A1020,3))=312,LEFT($G1020,10)="Unincepted",$B1020="G "),VLOOKUP(" ULO",_312_Table2,MATCH('312'!$N$16,_312_Table2_ColumnLookup,0),FALSE),
  IF(AND(VALUE(LEFT($A1020,3))=312,LEFT($G1020,10)="Unincepted",$B1020="O "),VLOOKUP(" ULO",_312_Table2,MATCH('312'!$V$16,_312_Table2_ColumnLookup,0),FALSE),
  IF(AND(VALUE(LEFT($A1020,3))=312,LEFT($G1020,10)="Unincepted",$B1020="Q "),VLOOKUP(" ULO",_312_Table2,MATCH('312'!$X$16,_312_Table2_ColumnLookup,0),FALSE),
  IF(AND(VALUE(LEFT($A1020,3))=312,LEFT($G1020,10)="Unincepted"),VLOOKUP(" ULO",_312_Table2,MATCH(LEFT($B1020,1),_312_Table2_ColumnLookup,0),FALSE),
  IF(AND(VALUE(LEFT($A1020,3))=312,LEFT($G1020,5)="Total",$B1020="G "),VLOOKUP('312'!$F$80,_312_Table2,MATCH('312'!$N$16,_312_Table2_ColumnLookup,0),FALSE),
  IF(AND(VALUE(LEFT($A1020,3))=312,LEFT($G1020,5)="Total",$B1020="O "),VLOOKUP('312'!$F$80,_312_Table2,MATCH('312'!$V$16,_312_Table2_ColumnLookup,0),FALSE),
  IF(AND(VALUE(LEFT($A1020,3))=312,LEFT($G1020,5)="Total",$B1020="Q "),VLOOKUP('312'!$F$80,_312_Table2,MATCH('312'!$X$16,_312_Table2_ColumnLookup,0),FALSE),
  IF(AND(VALUE(LEFT($A1020,3))=312,LEFT($G1020,5)="Total"),VLOOKUP('312'!$F$80,_312_Table2,MATCH(LEFT($B1020,1),_312_Table2_ColumnLookup,0),FALSE),
  IF(AND(VALUE(LEFT($A1020,3))=312,LEN($I1020)=4,$B1020="G"),VLOOKUP($I1020,_312_Table2,MATCH('312'!$N$16,_312_Table2_ColumnLookup,0),FALSE),
  IF(AND(VALUE(LEFT($A1020,3))=312,LEN($I1020)=4,$B1020="O"),VLOOKUP($I1020,_312_Table2,MATCH('312'!$V$16,_312_Table2_ColumnLookup,0),FALSE),
  IF(AND(VALUE(LEFT($A1020,3))=312,LEN($I1020)=4,$B1020="Q"),VLOOKUP($I1020,_312_Table2,MATCH('312'!$X$16,_312_Table2_ColumnLookup,0),FALSE),
  IF(AND(VALUE(LEFT($A1020,3))=312,LEN($I1020)=4),VLOOKUP($I1020,_312_Table2,MATCH(LEFT($B1020,1),_312_Table2_ColumnLookup,0),FALSE)
+N("312"),
  IF(VALUE(LEFT($A1020,3))=313,VLOOKUP(VALUE(MID($B1020,2,1)),_313_Table2,MATCH(MID($B1020,1,1),_313_Table2_ColumnLookup,0),FALSE)
+N("313"),
  IF(AND(VALUE(LEFT($A1020,3))=314,LEN($B1020)=3),VLOOKUP(VALUE(MID($B1020,2,2)),_314_Table2,MATCH(MID($B1020,1,1),_314_Table2_ColumnLookup,0),FALSE),
  IF(VALUE(LEFT($A1020,3))=314,VLOOKUP(VALUE(MID($B1020,2,1)),_314_Table2,MATCH(MID($B1020,1,1),_314_Table2_ColumnLookup,0),FALSE)
+N("314"),
""))))))))))))))))))))))))</f>
        <v>#N/A</v>
      </c>
      <c r="F1020" s="238" t="e">
        <f>IF(AND(VALUE(LEFT($A1020,3))=309,LEN($B1020)=3),VLOOKUP(VALUE(MID($B1020,2,2)),_309_Table3,MATCH(MID($B1020,1,1),_309_Table3_ColumnLookup,0),FALSE),
  IF($C1020="309 LCR SummaryA",OneYearSCR,IF($C1020="309 LCR SummaryB",UltimateSCR,IF(VALUE(LEFT($A1020,3))=309,VLOOKUP(VALUE(MID($B1020,2,1)),_309_Table3,MATCH(MID($B1020,1,1),_309_Table3_ColumnLookup,0),FALSE)
+N("309"),
  IF(VALUE(LEFT($A1020,3))=310,VLOOKUP(VALUE(MID($B1020,2,1)),_310_Table3,MATCH(MID($B1020,1,1),_310_Table3_ColumnLookup,0),FALSE)
+N("310"),
  IF(AND(VALUE(LEFT($A1020,3))=311,LEN($I1020)=4),VLOOKUP($I1020,_311_Table3,MATCH($B1020,_311_Table3_ColumnLookup,0),FALSE),
  IF(AND(VALUE(LEFT($A1020,3))=311,OR($B1020="I2",$B1020="J2",$B1020="K2",$B1020="L2")),VLOOKUP('311'!$G$58,_311_Table3,MATCH(MID($B1020,1,1),_311_Table3_ColumnLookup,0),FALSE),
  IF(AND(VALUE(LEFT($A1020,3))=311,RIGHT($B1020,5)="Total"),VLOOKUP('311'!$G$59,_311_Table3,MATCH(MID($B1020,1,1),_311_Table3_ColumnLookup,0),FALSE),
  IF(VALUE(LEFT($A1020,3))=311,VLOOKUP(VALUE(MID($B1020,2,1)),_311_Table3,MATCH(MID($B1020,1,1),_311_Table3_ColumnLookup,0),FALSE)
+N("311"),
  IF(AND(VALUE(LEFT($A1020,3))=312,LEFT($G1020,10)="Unincepted",$B1020="G "),VLOOKUP(" ULO",_312_Table3,MATCH('312'!$N$16,_312_Table3_ColumnLookup,0),FALSE),
  IF(AND(VALUE(LEFT($A1020,3))=312,LEFT($G1020,10)="Unincepted",$B1020="O "),VLOOKUP(" ULO",_312_Table3,MATCH('312'!$V$16,_312_Table3_ColumnLookup,0),FALSE),
  IF(AND(VALUE(LEFT($A1020,3))=312,LEFT($G1020,10)="Unincepted",$B1020="Q "),VLOOKUP(" ULO",_312_Table3,MATCH('312'!$X$16,_312_Table3_ColumnLookup,0),FALSE),
  IF(AND(VALUE(LEFT($A1020,3))=312,LEFT($G1020,10)="Unincepted"),VLOOKUP(" ULO",_312_Table3,MATCH(LEFT($B1020,1),_312_Table3_ColumnLookup,0),FALSE),
  IF(AND(VALUE(LEFT($A1020,3))=312,LEFT($G1020,5)="Total",$B1020="G "),VLOOKUP('312'!$F$80,_312_Table3,MATCH('312'!$N$16,_312_Table3_ColumnLookup,0),FALSE),
  IF(AND(VALUE(LEFT($A1020,3))=312,LEFT($G1020,5)="Total",$B1020="O "),VLOOKUP('312'!$F$80,_312_Table3,MATCH('312'!$V$16,_312_Table3_ColumnLookup,0),FALSE),
  IF(AND(VALUE(LEFT($A1020,3))=312,LEFT($G1020,5)="Total",$B1020="Q "),VLOOKUP('312'!$F$80,_312_Table3,MATCH('312'!$X$16,_312_Table3_ColumnLookup,0),FALSE),
  IF(AND(VALUE(LEFT($A1020,3))=312,LEFT($G1020,5)="Total"),VLOOKUP('312'!$F$80,_312_Table3,MATCH(LEFT($B1020,1),_312_Table3_ColumnLookup,0),FALSE),
  IF(AND(VALUE(LEFT($A1020,3))=312,LEN($I1020)=4,$B1020="G"),VLOOKUP($I1020,_312_Table3,MATCH('312'!$N$16,_312_Table3_ColumnLookup,0),FALSE),
  IF(AND(VALUE(LEFT($A1020,3))=312,LEN($I1020)=4,$B1020="O"),VLOOKUP($I1020,_312_Table3,MATCH('312'!$V$16,_312_Table3_ColumnLookup,0),FALSE),
  IF(AND(VALUE(LEFT($A1020,3))=312,LEN($I1020)=4,$B1020="Q"),VLOOKUP($I1020,_312_Table3,MATCH('312'!$X$16,_312_Table3_ColumnLookup,0),FALSE),
  IF(AND(VALUE(LEFT($A1020,3))=312,LEN($I1020)=4),VLOOKUP($I1020,_312_Table3,MATCH(LEFT($B1020,1),_312_Table3_ColumnLookup,0),FALSE)
+N("312"),
  IF(VALUE(LEFT($A1020,3))=313,VLOOKUP(VALUE(MID($B1020,2,1)),_313_Table3,MATCH(MID($B1020,1,1),_313_Table3_ColumnLookup,0),FALSE)
+N("313"),
  IF(AND(VALUE(LEFT($A1020,3))=314,LEN($B1020)=3),VLOOKUP(VALUE(MID($B1020,2,2)),_314_Table3,MATCH(MID($B1020,1,1),_314_Table3_ColumnLookup,0),FALSE),
  IF(VALUE(LEFT($A1020,3))=314,VLOOKUP(VALUE(MID($B1020,2,1)),_314_Table3,MATCH(MID($B1020,1,1),_314_Table3_ColumnLookup,0),FALSE)
+N("314"),
""))))))))))))))))))))))))</f>
        <v>#N/A</v>
      </c>
      <c r="H1020" s="321" t="str">
        <f>IFERROR(
IF(ISERROR($D1020)=FALSE,$D1020,IF(ISERROR($E1020)=FALSE,$E1020,IF(ISERROR($F1020)=FALSE,$F1020
+N("012 checkboxes"),
IF(
IF(OR(LEFT($A1020,9)="Syndicate",LEFT($A1020,12)="NewSyndicate"),VLOOKUP($A1020,'012'!$J:$ZW,MATCH("Link to button",'012'!$J$1:$ZW$1,0),0)
+N("309 checkbox"),
IF($C1020="309 LCR Summary0",VLOOKUP("Notes990",'309'!$P:$ZZ,MATCH("Link to button",'309'!$P$1:$ZZ$1,0),0)
+N("313 checkboxes"),
IF($C1020="313 Financial Information0LcmVsScr",IF($C1020="309 LCR Summary0",VLOOKUP("LcmVsScr",'309'!$N:$ZZ,MATCH("Link to button",'309'!$N$1:$ZZ$1,0),0),
IF($C1020="313 Financial Information0LcrDocAttached",IF($C1020="309 LCR Summary0",VLOOKUP("LcrDocAttached",'309'!$N:$ZZ,MATCH("Link to button",'309'!$N$1:$ZZ$1,0),
0)))))))=1,TRUE,FALSE)
))),"")</f>
        <v/>
      </c>
    </row>
    <row r="1021" spans="1:8">
      <c r="A1021" s="237" t="e">
        <f>VLOOKUP($G1021,CSVLookups!$B:$R,MATCH(A$1,CSVLookups!$B$1:$R$1,0),FALSE)</f>
        <v>#N/A</v>
      </c>
      <c r="B1021" s="237" t="e">
        <f>VLOOKUP($G1021,CSVLookups!$B:$R,MATCH(B$1,CSVLookups!$B$1:$R$1,0),FALSE)</f>
        <v>#N/A</v>
      </c>
      <c r="C1021" s="238" t="e">
        <f t="shared" si="16"/>
        <v>#N/A</v>
      </c>
      <c r="D1021" s="238" t="e">
        <f>IF(AND(VALUE(LEFT($A1021,3))=309,LEN($B1021)=3),VLOOKUP(VALUE(MID($B1021,2,2)),_309_Table1,MATCH(MID($B1021,1,1),_309_Table1_ColumnLookup,0),FALSE),
  IF($C1021="309 LCR SummaryA",OneYearSCR,IF($C1021="309 LCR SummaryB",UltimateSCR,IF(VALUE(LEFT($A1021,3))=309,VLOOKUP(VALUE(MID($B1021,2,1)),_309_Table1,MATCH(MID($B1021,1,1),_309_Table1_ColumnLookup,0),FALSE)
+N("309"),
  IF(VALUE(LEFT($A1021,3))=310,VLOOKUP(VALUE(MID($B1021,2,1)),_310_Table1,MATCH(MID($B1021,1,1),_310_Table1_ColumnLookup,0),FALSE)
+N("310"),
  IF(AND(VALUE(LEFT($A1021,3))=311,LEN($I1021)=4),VLOOKUP($I1021,_311_Table1,MATCH($B1021,_311_Table1_ColumnLookup,0),FALSE),
  IF(AND(VALUE(LEFT($A1021,3))=311,OR($B1021="I2",$B1021="J2",$B1021="K2",$B1021="L2")),VLOOKUP('311'!$G$58,_311_Table1,MATCH(MID($B1021,1,1),_311_Table1_ColumnLookup,0),FALSE),
  IF(AND(VALUE(LEFT($A1021,3))=311,RIGHT($B1021,5)="Total"),VLOOKUP('311'!$G$59,_311_Table1,MATCH(MID($B1021,1,1),_311_Table1_ColumnLookup,0),FALSE),
  IF(VALUE(LEFT($A1021,3))=311,VLOOKUP(VALUE(MID($B1021,2,1)),_311_Table1,MATCH(MID($B1021,1,1),_311_Table1_ColumnLookup,0),FALSE)
+N("311"),
  IF(AND(VALUE(LEFT($A1021,3))=312,LEFT($G1021,10)="Unincepted",$B1021="G "),VLOOKUP(" ULO",_312_Table1,MATCH('312'!$N$16,_312_Table1_ColumnLookup,0),FALSE),
  IF(AND(VALUE(LEFT($A1021,3))=312,LEFT($G1021,10)="Unincepted",$B1021="O "),VLOOKUP(" ULO",_312_Table1,MATCH('312'!$V$16,_312_Table1_ColumnLookup,0),FALSE),
  IF(AND(VALUE(LEFT($A1021,3))=312,LEFT($G1021,10)="Unincepted",$B1021="Q "),VLOOKUP(" ULO",_312_Table1,MATCH('312'!$X$16,_312_Table1_ColumnLookup,0),FALSE),
  IF(AND(VALUE(LEFT($A1021,3))=312,LEFT($G1021,10)="Unincepted"),VLOOKUP(" ULO",_312_Table1,MATCH(LEFT($B1021,1),_312_Table1_ColumnLookup,0),FALSE),
  IF(AND(VALUE(LEFT($A1021,3))=312,LEFT($G1021,5)="Total",$B1021="G "),VLOOKUP('312'!$F$80,_312_Table1,MATCH('312'!$N$16,_312_Table1_ColumnLookup,0),FALSE),
  IF(AND(VALUE(LEFT($A1021,3))=312,LEFT($G1021,5)="Total",$B1021="O "),VLOOKUP('312'!$F$80,_312_Table1,MATCH('312'!$V$16,_312_Table1_ColumnLookup,0),FALSE),
  IF(AND(VALUE(LEFT($A1021,3))=312,LEFT($G1021,5)="Total",$B1021="Q "),VLOOKUP('312'!$F$80,_312_Table1,MATCH('312'!$X$16,_312_Table1_ColumnLookup,0),FALSE),
  IF(AND(VALUE(LEFT($A1021,3))=312,LEFT($G1021,5)="Total"),VLOOKUP('312'!$F$80,_312_Table1,MATCH(LEFT($B1021,1),_312_Table1_ColumnLookup,0),FALSE),
  IF(AND(VALUE(LEFT($A1021,3))=312,LEN($I1021)=4,$B1021="G"),VLOOKUP($I1021,_312_Table1,MATCH('312'!$N$16,_312_Table1_ColumnLookup,0),FALSE),
  IF(AND(VALUE(LEFT($A1021,3))=312,LEN($I1021)=4,$B1021="O"),VLOOKUP($I1021,_312_Table1,MATCH('312'!$V$16,_312_Table1_ColumnLookup,0),FALSE),
  IF(AND(VALUE(LEFT($A1021,3))=312,LEN($I1021)=4,$B1021="Q"),VLOOKUP($I1021,_312_Table1,MATCH('312'!$X$16,_312_Table1_ColumnLookup,0),FALSE),
  IF(AND(VALUE(LEFT($A1021,3))=312,LEN($I1021)=4),VLOOKUP($I1021,_312_Table1,MATCH(LEFT($B1021,1),_312_Table1_ColumnLookup,0),FALSE)
+N("312"),
  IF(VALUE(LEFT($A1021,3))=313,VLOOKUP(VALUE(MID($B1021,2,1)),_313_Table1,MATCH(MID($B1021,1,1),_313_Table1_ColumnLookup,0),FALSE)
+N("313"),
  IF(AND(VALUE(LEFT($A1021,3))=314,LEN($B1021)=3),VLOOKUP(VALUE(MID($B1021,2,2)),_314_Table1,MATCH(MID($B1021,1,1),_314_Table1_ColumnLookup,0),FALSE),
  IF(VALUE(LEFT($A1021,3))=314,VLOOKUP(VALUE(MID($B1021,2,1)),_314_Table1,MATCH(MID($B1021,1,1),_314_Table1_ColumnLookup,0),FALSE)
+N("314"),
""))))))))))))))))))))))))</f>
        <v>#N/A</v>
      </c>
      <c r="E1021" s="238" t="e">
        <f>IF(AND(VALUE(LEFT($A1021,3))=309,LEN($B1021)=3),VLOOKUP(VALUE(MID($B1021,2,2)),_309_Table2,MATCH(MID($B1021,1,1),_309_Table2_ColumnLookup,0),FALSE),
  IF($C1021="309 LCR SummaryA",OneYearSCR,IF($C1021="309 LCR SummaryB",UltimateSCR,IF(VALUE(LEFT($A1021,3))=309,VLOOKUP(VALUE(MID($B1021,2,1)),_309_Table2,MATCH(MID($B1021,1,1),_309_Table2_ColumnLookup,0),FALSE)
+N("309"),
  IF(VALUE(LEFT($A1021,3))=310,VLOOKUP(VALUE(MID($B1021,2,1)),_310_Table2,MATCH(MID($B1021,1,1),_310_Table2_ColumnLookup,0),FALSE)
+N("310"),
  IF(AND(VALUE(LEFT($A1021,3))=311,LEN($I1021)=4),VLOOKUP($I1021,_311_Table2,MATCH($B1021,_311_Table2_ColumnLookup,0),FALSE),
  IF(AND(VALUE(LEFT($A1021,3))=311,OR($B1021="I2",$B1021="J2",$B1021="K2",$B1021="L2")),VLOOKUP('311'!$G$58,_311_Table2,MATCH(MID($B1021,1,1),_311_Table2_ColumnLookup,0),FALSE),
  IF(AND(VALUE(LEFT($A1021,3))=311,RIGHT($B1021,5)="Total"),VLOOKUP('311'!$G$59,_311_Table2,MATCH(MID($B1021,1,1),_311_Table2_ColumnLookup,0),FALSE),
  IF(VALUE(LEFT($A1021,3))=311,VLOOKUP(VALUE(MID($B1021,2,1)),_311_Table2,MATCH(MID($B1021,1,1),_311_Table2_ColumnLookup,0),FALSE)
+N("311"),
  IF(AND(VALUE(LEFT($A1021,3))=312,LEFT($G1021,10)="Unincepted",$B1021="G "),VLOOKUP(" ULO",_312_Table2,MATCH('312'!$N$16,_312_Table2_ColumnLookup,0),FALSE),
  IF(AND(VALUE(LEFT($A1021,3))=312,LEFT($G1021,10)="Unincepted",$B1021="O "),VLOOKUP(" ULO",_312_Table2,MATCH('312'!$V$16,_312_Table2_ColumnLookup,0),FALSE),
  IF(AND(VALUE(LEFT($A1021,3))=312,LEFT($G1021,10)="Unincepted",$B1021="Q "),VLOOKUP(" ULO",_312_Table2,MATCH('312'!$X$16,_312_Table2_ColumnLookup,0),FALSE),
  IF(AND(VALUE(LEFT($A1021,3))=312,LEFT($G1021,10)="Unincepted"),VLOOKUP(" ULO",_312_Table2,MATCH(LEFT($B1021,1),_312_Table2_ColumnLookup,0),FALSE),
  IF(AND(VALUE(LEFT($A1021,3))=312,LEFT($G1021,5)="Total",$B1021="G "),VLOOKUP('312'!$F$80,_312_Table2,MATCH('312'!$N$16,_312_Table2_ColumnLookup,0),FALSE),
  IF(AND(VALUE(LEFT($A1021,3))=312,LEFT($G1021,5)="Total",$B1021="O "),VLOOKUP('312'!$F$80,_312_Table2,MATCH('312'!$V$16,_312_Table2_ColumnLookup,0),FALSE),
  IF(AND(VALUE(LEFT($A1021,3))=312,LEFT($G1021,5)="Total",$B1021="Q "),VLOOKUP('312'!$F$80,_312_Table2,MATCH('312'!$X$16,_312_Table2_ColumnLookup,0),FALSE),
  IF(AND(VALUE(LEFT($A1021,3))=312,LEFT($G1021,5)="Total"),VLOOKUP('312'!$F$80,_312_Table2,MATCH(LEFT($B1021,1),_312_Table2_ColumnLookup,0),FALSE),
  IF(AND(VALUE(LEFT($A1021,3))=312,LEN($I1021)=4,$B1021="G"),VLOOKUP($I1021,_312_Table2,MATCH('312'!$N$16,_312_Table2_ColumnLookup,0),FALSE),
  IF(AND(VALUE(LEFT($A1021,3))=312,LEN($I1021)=4,$B1021="O"),VLOOKUP($I1021,_312_Table2,MATCH('312'!$V$16,_312_Table2_ColumnLookup,0),FALSE),
  IF(AND(VALUE(LEFT($A1021,3))=312,LEN($I1021)=4,$B1021="Q"),VLOOKUP($I1021,_312_Table2,MATCH('312'!$X$16,_312_Table2_ColumnLookup,0),FALSE),
  IF(AND(VALUE(LEFT($A1021,3))=312,LEN($I1021)=4),VLOOKUP($I1021,_312_Table2,MATCH(LEFT($B1021,1),_312_Table2_ColumnLookup,0),FALSE)
+N("312"),
  IF(VALUE(LEFT($A1021,3))=313,VLOOKUP(VALUE(MID($B1021,2,1)),_313_Table2,MATCH(MID($B1021,1,1),_313_Table2_ColumnLookup,0),FALSE)
+N("313"),
  IF(AND(VALUE(LEFT($A1021,3))=314,LEN($B1021)=3),VLOOKUP(VALUE(MID($B1021,2,2)),_314_Table2,MATCH(MID($B1021,1,1),_314_Table2_ColumnLookup,0),FALSE),
  IF(VALUE(LEFT($A1021,3))=314,VLOOKUP(VALUE(MID($B1021,2,1)),_314_Table2,MATCH(MID($B1021,1,1),_314_Table2_ColumnLookup,0),FALSE)
+N("314"),
""))))))))))))))))))))))))</f>
        <v>#N/A</v>
      </c>
      <c r="F1021" s="238" t="e">
        <f>IF(AND(VALUE(LEFT($A1021,3))=309,LEN($B1021)=3),VLOOKUP(VALUE(MID($B1021,2,2)),_309_Table3,MATCH(MID($B1021,1,1),_309_Table3_ColumnLookup,0),FALSE),
  IF($C1021="309 LCR SummaryA",OneYearSCR,IF($C1021="309 LCR SummaryB",UltimateSCR,IF(VALUE(LEFT($A1021,3))=309,VLOOKUP(VALUE(MID($B1021,2,1)),_309_Table3,MATCH(MID($B1021,1,1),_309_Table3_ColumnLookup,0),FALSE)
+N("309"),
  IF(VALUE(LEFT($A1021,3))=310,VLOOKUP(VALUE(MID($B1021,2,1)),_310_Table3,MATCH(MID($B1021,1,1),_310_Table3_ColumnLookup,0),FALSE)
+N("310"),
  IF(AND(VALUE(LEFT($A1021,3))=311,LEN($I1021)=4),VLOOKUP($I1021,_311_Table3,MATCH($B1021,_311_Table3_ColumnLookup,0),FALSE),
  IF(AND(VALUE(LEFT($A1021,3))=311,OR($B1021="I2",$B1021="J2",$B1021="K2",$B1021="L2")),VLOOKUP('311'!$G$58,_311_Table3,MATCH(MID($B1021,1,1),_311_Table3_ColumnLookup,0),FALSE),
  IF(AND(VALUE(LEFT($A1021,3))=311,RIGHT($B1021,5)="Total"),VLOOKUP('311'!$G$59,_311_Table3,MATCH(MID($B1021,1,1),_311_Table3_ColumnLookup,0),FALSE),
  IF(VALUE(LEFT($A1021,3))=311,VLOOKUP(VALUE(MID($B1021,2,1)),_311_Table3,MATCH(MID($B1021,1,1),_311_Table3_ColumnLookup,0),FALSE)
+N("311"),
  IF(AND(VALUE(LEFT($A1021,3))=312,LEFT($G1021,10)="Unincepted",$B1021="G "),VLOOKUP(" ULO",_312_Table3,MATCH('312'!$N$16,_312_Table3_ColumnLookup,0),FALSE),
  IF(AND(VALUE(LEFT($A1021,3))=312,LEFT($G1021,10)="Unincepted",$B1021="O "),VLOOKUP(" ULO",_312_Table3,MATCH('312'!$V$16,_312_Table3_ColumnLookup,0),FALSE),
  IF(AND(VALUE(LEFT($A1021,3))=312,LEFT($G1021,10)="Unincepted",$B1021="Q "),VLOOKUP(" ULO",_312_Table3,MATCH('312'!$X$16,_312_Table3_ColumnLookup,0),FALSE),
  IF(AND(VALUE(LEFT($A1021,3))=312,LEFT($G1021,10)="Unincepted"),VLOOKUP(" ULO",_312_Table3,MATCH(LEFT($B1021,1),_312_Table3_ColumnLookup,0),FALSE),
  IF(AND(VALUE(LEFT($A1021,3))=312,LEFT($G1021,5)="Total",$B1021="G "),VLOOKUP('312'!$F$80,_312_Table3,MATCH('312'!$N$16,_312_Table3_ColumnLookup,0),FALSE),
  IF(AND(VALUE(LEFT($A1021,3))=312,LEFT($G1021,5)="Total",$B1021="O "),VLOOKUP('312'!$F$80,_312_Table3,MATCH('312'!$V$16,_312_Table3_ColumnLookup,0),FALSE),
  IF(AND(VALUE(LEFT($A1021,3))=312,LEFT($G1021,5)="Total",$B1021="Q "),VLOOKUP('312'!$F$80,_312_Table3,MATCH('312'!$X$16,_312_Table3_ColumnLookup,0),FALSE),
  IF(AND(VALUE(LEFT($A1021,3))=312,LEFT($G1021,5)="Total"),VLOOKUP('312'!$F$80,_312_Table3,MATCH(LEFT($B1021,1),_312_Table3_ColumnLookup,0),FALSE),
  IF(AND(VALUE(LEFT($A1021,3))=312,LEN($I1021)=4,$B1021="G"),VLOOKUP($I1021,_312_Table3,MATCH('312'!$N$16,_312_Table3_ColumnLookup,0),FALSE),
  IF(AND(VALUE(LEFT($A1021,3))=312,LEN($I1021)=4,$B1021="O"),VLOOKUP($I1021,_312_Table3,MATCH('312'!$V$16,_312_Table3_ColumnLookup,0),FALSE),
  IF(AND(VALUE(LEFT($A1021,3))=312,LEN($I1021)=4,$B1021="Q"),VLOOKUP($I1021,_312_Table3,MATCH('312'!$X$16,_312_Table3_ColumnLookup,0),FALSE),
  IF(AND(VALUE(LEFT($A1021,3))=312,LEN($I1021)=4),VLOOKUP($I1021,_312_Table3,MATCH(LEFT($B1021,1),_312_Table3_ColumnLookup,0),FALSE)
+N("312"),
  IF(VALUE(LEFT($A1021,3))=313,VLOOKUP(VALUE(MID($B1021,2,1)),_313_Table3,MATCH(MID($B1021,1,1),_313_Table3_ColumnLookup,0),FALSE)
+N("313"),
  IF(AND(VALUE(LEFT($A1021,3))=314,LEN($B1021)=3),VLOOKUP(VALUE(MID($B1021,2,2)),_314_Table3,MATCH(MID($B1021,1,1),_314_Table3_ColumnLookup,0),FALSE),
  IF(VALUE(LEFT($A1021,3))=314,VLOOKUP(VALUE(MID($B1021,2,1)),_314_Table3,MATCH(MID($B1021,1,1),_314_Table3_ColumnLookup,0),FALSE)
+N("314"),
""))))))))))))))))))))))))</f>
        <v>#N/A</v>
      </c>
      <c r="H1021" s="321" t="str">
        <f>IFERROR(
IF(ISERROR($D1021)=FALSE,$D1021,IF(ISERROR($E1021)=FALSE,$E1021,IF(ISERROR($F1021)=FALSE,$F1021
+N("012 checkboxes"),
IF(
IF(OR(LEFT($A1021,9)="Syndicate",LEFT($A1021,12)="NewSyndicate"),VLOOKUP($A1021,'012'!$J:$ZW,MATCH("Link to button",'012'!$J$1:$ZW$1,0),0)
+N("309 checkbox"),
IF($C1021="309 LCR Summary0",VLOOKUP("Notes990",'309'!$P:$ZZ,MATCH("Link to button",'309'!$P$1:$ZZ$1,0),0)
+N("313 checkboxes"),
IF($C1021="313 Financial Information0LcmVsScr",IF($C1021="309 LCR Summary0",VLOOKUP("LcmVsScr",'309'!$N:$ZZ,MATCH("Link to button",'309'!$N$1:$ZZ$1,0),0),
IF($C1021="313 Financial Information0LcrDocAttached",IF($C1021="309 LCR Summary0",VLOOKUP("LcrDocAttached",'309'!$N:$ZZ,MATCH("Link to button",'309'!$N$1:$ZZ$1,0),
0)))))))=1,TRUE,FALSE)
))),"")</f>
        <v/>
      </c>
    </row>
    <row r="1022" spans="1:8">
      <c r="A1022" s="237" t="e">
        <f>VLOOKUP($G1022,CSVLookups!$B:$R,MATCH(A$1,CSVLookups!$B$1:$R$1,0),FALSE)</f>
        <v>#N/A</v>
      </c>
      <c r="B1022" s="237" t="e">
        <f>VLOOKUP($G1022,CSVLookups!$B:$R,MATCH(B$1,CSVLookups!$B$1:$R$1,0),FALSE)</f>
        <v>#N/A</v>
      </c>
      <c r="C1022" s="238" t="e">
        <f t="shared" si="16"/>
        <v>#N/A</v>
      </c>
      <c r="D1022" s="238" t="e">
        <f>IF(AND(VALUE(LEFT($A1022,3))=309,LEN($B1022)=3),VLOOKUP(VALUE(MID($B1022,2,2)),_309_Table1,MATCH(MID($B1022,1,1),_309_Table1_ColumnLookup,0),FALSE),
  IF($C1022="309 LCR SummaryA",OneYearSCR,IF($C1022="309 LCR SummaryB",UltimateSCR,IF(VALUE(LEFT($A1022,3))=309,VLOOKUP(VALUE(MID($B1022,2,1)),_309_Table1,MATCH(MID($B1022,1,1),_309_Table1_ColumnLookup,0),FALSE)
+N("309"),
  IF(VALUE(LEFT($A1022,3))=310,VLOOKUP(VALUE(MID($B1022,2,1)),_310_Table1,MATCH(MID($B1022,1,1),_310_Table1_ColumnLookup,0),FALSE)
+N("310"),
  IF(AND(VALUE(LEFT($A1022,3))=311,LEN($I1022)=4),VLOOKUP($I1022,_311_Table1,MATCH($B1022,_311_Table1_ColumnLookup,0),FALSE),
  IF(AND(VALUE(LEFT($A1022,3))=311,OR($B1022="I2",$B1022="J2",$B1022="K2",$B1022="L2")),VLOOKUP('311'!$G$58,_311_Table1,MATCH(MID($B1022,1,1),_311_Table1_ColumnLookup,0),FALSE),
  IF(AND(VALUE(LEFT($A1022,3))=311,RIGHT($B1022,5)="Total"),VLOOKUP('311'!$G$59,_311_Table1,MATCH(MID($B1022,1,1),_311_Table1_ColumnLookup,0),FALSE),
  IF(VALUE(LEFT($A1022,3))=311,VLOOKUP(VALUE(MID($B1022,2,1)),_311_Table1,MATCH(MID($B1022,1,1),_311_Table1_ColumnLookup,0),FALSE)
+N("311"),
  IF(AND(VALUE(LEFT($A1022,3))=312,LEFT($G1022,10)="Unincepted",$B1022="G "),VLOOKUP(" ULO",_312_Table1,MATCH('312'!$N$16,_312_Table1_ColumnLookup,0),FALSE),
  IF(AND(VALUE(LEFT($A1022,3))=312,LEFT($G1022,10)="Unincepted",$B1022="O "),VLOOKUP(" ULO",_312_Table1,MATCH('312'!$V$16,_312_Table1_ColumnLookup,0),FALSE),
  IF(AND(VALUE(LEFT($A1022,3))=312,LEFT($G1022,10)="Unincepted",$B1022="Q "),VLOOKUP(" ULO",_312_Table1,MATCH('312'!$X$16,_312_Table1_ColumnLookup,0),FALSE),
  IF(AND(VALUE(LEFT($A1022,3))=312,LEFT($G1022,10)="Unincepted"),VLOOKUP(" ULO",_312_Table1,MATCH(LEFT($B1022,1),_312_Table1_ColumnLookup,0),FALSE),
  IF(AND(VALUE(LEFT($A1022,3))=312,LEFT($G1022,5)="Total",$B1022="G "),VLOOKUP('312'!$F$80,_312_Table1,MATCH('312'!$N$16,_312_Table1_ColumnLookup,0),FALSE),
  IF(AND(VALUE(LEFT($A1022,3))=312,LEFT($G1022,5)="Total",$B1022="O "),VLOOKUP('312'!$F$80,_312_Table1,MATCH('312'!$V$16,_312_Table1_ColumnLookup,0),FALSE),
  IF(AND(VALUE(LEFT($A1022,3))=312,LEFT($G1022,5)="Total",$B1022="Q "),VLOOKUP('312'!$F$80,_312_Table1,MATCH('312'!$X$16,_312_Table1_ColumnLookup,0),FALSE),
  IF(AND(VALUE(LEFT($A1022,3))=312,LEFT($G1022,5)="Total"),VLOOKUP('312'!$F$80,_312_Table1,MATCH(LEFT($B1022,1),_312_Table1_ColumnLookup,0),FALSE),
  IF(AND(VALUE(LEFT($A1022,3))=312,LEN($I1022)=4,$B1022="G"),VLOOKUP($I1022,_312_Table1,MATCH('312'!$N$16,_312_Table1_ColumnLookup,0),FALSE),
  IF(AND(VALUE(LEFT($A1022,3))=312,LEN($I1022)=4,$B1022="O"),VLOOKUP($I1022,_312_Table1,MATCH('312'!$V$16,_312_Table1_ColumnLookup,0),FALSE),
  IF(AND(VALUE(LEFT($A1022,3))=312,LEN($I1022)=4,$B1022="Q"),VLOOKUP($I1022,_312_Table1,MATCH('312'!$X$16,_312_Table1_ColumnLookup,0),FALSE),
  IF(AND(VALUE(LEFT($A1022,3))=312,LEN($I1022)=4),VLOOKUP($I1022,_312_Table1,MATCH(LEFT($B1022,1),_312_Table1_ColumnLookup,0),FALSE)
+N("312"),
  IF(VALUE(LEFT($A1022,3))=313,VLOOKUP(VALUE(MID($B1022,2,1)),_313_Table1,MATCH(MID($B1022,1,1),_313_Table1_ColumnLookup,0),FALSE)
+N("313"),
  IF(AND(VALUE(LEFT($A1022,3))=314,LEN($B1022)=3),VLOOKUP(VALUE(MID($B1022,2,2)),_314_Table1,MATCH(MID($B1022,1,1),_314_Table1_ColumnLookup,0),FALSE),
  IF(VALUE(LEFT($A1022,3))=314,VLOOKUP(VALUE(MID($B1022,2,1)),_314_Table1,MATCH(MID($B1022,1,1),_314_Table1_ColumnLookup,0),FALSE)
+N("314"),
""))))))))))))))))))))))))</f>
        <v>#N/A</v>
      </c>
      <c r="E1022" s="238" t="e">
        <f>IF(AND(VALUE(LEFT($A1022,3))=309,LEN($B1022)=3),VLOOKUP(VALUE(MID($B1022,2,2)),_309_Table2,MATCH(MID($B1022,1,1),_309_Table2_ColumnLookup,0),FALSE),
  IF($C1022="309 LCR SummaryA",OneYearSCR,IF($C1022="309 LCR SummaryB",UltimateSCR,IF(VALUE(LEFT($A1022,3))=309,VLOOKUP(VALUE(MID($B1022,2,1)),_309_Table2,MATCH(MID($B1022,1,1),_309_Table2_ColumnLookup,0),FALSE)
+N("309"),
  IF(VALUE(LEFT($A1022,3))=310,VLOOKUP(VALUE(MID($B1022,2,1)),_310_Table2,MATCH(MID($B1022,1,1),_310_Table2_ColumnLookup,0),FALSE)
+N("310"),
  IF(AND(VALUE(LEFT($A1022,3))=311,LEN($I1022)=4),VLOOKUP($I1022,_311_Table2,MATCH($B1022,_311_Table2_ColumnLookup,0),FALSE),
  IF(AND(VALUE(LEFT($A1022,3))=311,OR($B1022="I2",$B1022="J2",$B1022="K2",$B1022="L2")),VLOOKUP('311'!$G$58,_311_Table2,MATCH(MID($B1022,1,1),_311_Table2_ColumnLookup,0),FALSE),
  IF(AND(VALUE(LEFT($A1022,3))=311,RIGHT($B1022,5)="Total"),VLOOKUP('311'!$G$59,_311_Table2,MATCH(MID($B1022,1,1),_311_Table2_ColumnLookup,0),FALSE),
  IF(VALUE(LEFT($A1022,3))=311,VLOOKUP(VALUE(MID($B1022,2,1)),_311_Table2,MATCH(MID($B1022,1,1),_311_Table2_ColumnLookup,0),FALSE)
+N("311"),
  IF(AND(VALUE(LEFT($A1022,3))=312,LEFT($G1022,10)="Unincepted",$B1022="G "),VLOOKUP(" ULO",_312_Table2,MATCH('312'!$N$16,_312_Table2_ColumnLookup,0),FALSE),
  IF(AND(VALUE(LEFT($A1022,3))=312,LEFT($G1022,10)="Unincepted",$B1022="O "),VLOOKUP(" ULO",_312_Table2,MATCH('312'!$V$16,_312_Table2_ColumnLookup,0),FALSE),
  IF(AND(VALUE(LEFT($A1022,3))=312,LEFT($G1022,10)="Unincepted",$B1022="Q "),VLOOKUP(" ULO",_312_Table2,MATCH('312'!$X$16,_312_Table2_ColumnLookup,0),FALSE),
  IF(AND(VALUE(LEFT($A1022,3))=312,LEFT($G1022,10)="Unincepted"),VLOOKUP(" ULO",_312_Table2,MATCH(LEFT($B1022,1),_312_Table2_ColumnLookup,0),FALSE),
  IF(AND(VALUE(LEFT($A1022,3))=312,LEFT($G1022,5)="Total",$B1022="G "),VLOOKUP('312'!$F$80,_312_Table2,MATCH('312'!$N$16,_312_Table2_ColumnLookup,0),FALSE),
  IF(AND(VALUE(LEFT($A1022,3))=312,LEFT($G1022,5)="Total",$B1022="O "),VLOOKUP('312'!$F$80,_312_Table2,MATCH('312'!$V$16,_312_Table2_ColumnLookup,0),FALSE),
  IF(AND(VALUE(LEFT($A1022,3))=312,LEFT($G1022,5)="Total",$B1022="Q "),VLOOKUP('312'!$F$80,_312_Table2,MATCH('312'!$X$16,_312_Table2_ColumnLookup,0),FALSE),
  IF(AND(VALUE(LEFT($A1022,3))=312,LEFT($G1022,5)="Total"),VLOOKUP('312'!$F$80,_312_Table2,MATCH(LEFT($B1022,1),_312_Table2_ColumnLookup,0),FALSE),
  IF(AND(VALUE(LEFT($A1022,3))=312,LEN($I1022)=4,$B1022="G"),VLOOKUP($I1022,_312_Table2,MATCH('312'!$N$16,_312_Table2_ColumnLookup,0),FALSE),
  IF(AND(VALUE(LEFT($A1022,3))=312,LEN($I1022)=4,$B1022="O"),VLOOKUP($I1022,_312_Table2,MATCH('312'!$V$16,_312_Table2_ColumnLookup,0),FALSE),
  IF(AND(VALUE(LEFT($A1022,3))=312,LEN($I1022)=4,$B1022="Q"),VLOOKUP($I1022,_312_Table2,MATCH('312'!$X$16,_312_Table2_ColumnLookup,0),FALSE),
  IF(AND(VALUE(LEFT($A1022,3))=312,LEN($I1022)=4),VLOOKUP($I1022,_312_Table2,MATCH(LEFT($B1022,1),_312_Table2_ColumnLookup,0),FALSE)
+N("312"),
  IF(VALUE(LEFT($A1022,3))=313,VLOOKUP(VALUE(MID($B1022,2,1)),_313_Table2,MATCH(MID($B1022,1,1),_313_Table2_ColumnLookup,0),FALSE)
+N("313"),
  IF(AND(VALUE(LEFT($A1022,3))=314,LEN($B1022)=3),VLOOKUP(VALUE(MID($B1022,2,2)),_314_Table2,MATCH(MID($B1022,1,1),_314_Table2_ColumnLookup,0),FALSE),
  IF(VALUE(LEFT($A1022,3))=314,VLOOKUP(VALUE(MID($B1022,2,1)),_314_Table2,MATCH(MID($B1022,1,1),_314_Table2_ColumnLookup,0),FALSE)
+N("314"),
""))))))))))))))))))))))))</f>
        <v>#N/A</v>
      </c>
      <c r="F1022" s="238" t="e">
        <f>IF(AND(VALUE(LEFT($A1022,3))=309,LEN($B1022)=3),VLOOKUP(VALUE(MID($B1022,2,2)),_309_Table3,MATCH(MID($B1022,1,1),_309_Table3_ColumnLookup,0),FALSE),
  IF($C1022="309 LCR SummaryA",OneYearSCR,IF($C1022="309 LCR SummaryB",UltimateSCR,IF(VALUE(LEFT($A1022,3))=309,VLOOKUP(VALUE(MID($B1022,2,1)),_309_Table3,MATCH(MID($B1022,1,1),_309_Table3_ColumnLookup,0),FALSE)
+N("309"),
  IF(VALUE(LEFT($A1022,3))=310,VLOOKUP(VALUE(MID($B1022,2,1)),_310_Table3,MATCH(MID($B1022,1,1),_310_Table3_ColumnLookup,0),FALSE)
+N("310"),
  IF(AND(VALUE(LEFT($A1022,3))=311,LEN($I1022)=4),VLOOKUP($I1022,_311_Table3,MATCH($B1022,_311_Table3_ColumnLookup,0),FALSE),
  IF(AND(VALUE(LEFT($A1022,3))=311,OR($B1022="I2",$B1022="J2",$B1022="K2",$B1022="L2")),VLOOKUP('311'!$G$58,_311_Table3,MATCH(MID($B1022,1,1),_311_Table3_ColumnLookup,0),FALSE),
  IF(AND(VALUE(LEFT($A1022,3))=311,RIGHT($B1022,5)="Total"),VLOOKUP('311'!$G$59,_311_Table3,MATCH(MID($B1022,1,1),_311_Table3_ColumnLookup,0),FALSE),
  IF(VALUE(LEFT($A1022,3))=311,VLOOKUP(VALUE(MID($B1022,2,1)),_311_Table3,MATCH(MID($B1022,1,1),_311_Table3_ColumnLookup,0),FALSE)
+N("311"),
  IF(AND(VALUE(LEFT($A1022,3))=312,LEFT($G1022,10)="Unincepted",$B1022="G "),VLOOKUP(" ULO",_312_Table3,MATCH('312'!$N$16,_312_Table3_ColumnLookup,0),FALSE),
  IF(AND(VALUE(LEFT($A1022,3))=312,LEFT($G1022,10)="Unincepted",$B1022="O "),VLOOKUP(" ULO",_312_Table3,MATCH('312'!$V$16,_312_Table3_ColumnLookup,0),FALSE),
  IF(AND(VALUE(LEFT($A1022,3))=312,LEFT($G1022,10)="Unincepted",$B1022="Q "),VLOOKUP(" ULO",_312_Table3,MATCH('312'!$X$16,_312_Table3_ColumnLookup,0),FALSE),
  IF(AND(VALUE(LEFT($A1022,3))=312,LEFT($G1022,10)="Unincepted"),VLOOKUP(" ULO",_312_Table3,MATCH(LEFT($B1022,1),_312_Table3_ColumnLookup,0),FALSE),
  IF(AND(VALUE(LEFT($A1022,3))=312,LEFT($G1022,5)="Total",$B1022="G "),VLOOKUP('312'!$F$80,_312_Table3,MATCH('312'!$N$16,_312_Table3_ColumnLookup,0),FALSE),
  IF(AND(VALUE(LEFT($A1022,3))=312,LEFT($G1022,5)="Total",$B1022="O "),VLOOKUP('312'!$F$80,_312_Table3,MATCH('312'!$V$16,_312_Table3_ColumnLookup,0),FALSE),
  IF(AND(VALUE(LEFT($A1022,3))=312,LEFT($G1022,5)="Total",$B1022="Q "),VLOOKUP('312'!$F$80,_312_Table3,MATCH('312'!$X$16,_312_Table3_ColumnLookup,0),FALSE),
  IF(AND(VALUE(LEFT($A1022,3))=312,LEFT($G1022,5)="Total"),VLOOKUP('312'!$F$80,_312_Table3,MATCH(LEFT($B1022,1),_312_Table3_ColumnLookup,0),FALSE),
  IF(AND(VALUE(LEFT($A1022,3))=312,LEN($I1022)=4,$B1022="G"),VLOOKUP($I1022,_312_Table3,MATCH('312'!$N$16,_312_Table3_ColumnLookup,0),FALSE),
  IF(AND(VALUE(LEFT($A1022,3))=312,LEN($I1022)=4,$B1022="O"),VLOOKUP($I1022,_312_Table3,MATCH('312'!$V$16,_312_Table3_ColumnLookup,0),FALSE),
  IF(AND(VALUE(LEFT($A1022,3))=312,LEN($I1022)=4,$B1022="Q"),VLOOKUP($I1022,_312_Table3,MATCH('312'!$X$16,_312_Table3_ColumnLookup,0),FALSE),
  IF(AND(VALUE(LEFT($A1022,3))=312,LEN($I1022)=4),VLOOKUP($I1022,_312_Table3,MATCH(LEFT($B1022,1),_312_Table3_ColumnLookup,0),FALSE)
+N("312"),
  IF(VALUE(LEFT($A1022,3))=313,VLOOKUP(VALUE(MID($B1022,2,1)),_313_Table3,MATCH(MID($B1022,1,1),_313_Table3_ColumnLookup,0),FALSE)
+N("313"),
  IF(AND(VALUE(LEFT($A1022,3))=314,LEN($B1022)=3),VLOOKUP(VALUE(MID($B1022,2,2)),_314_Table3,MATCH(MID($B1022,1,1),_314_Table3_ColumnLookup,0),FALSE),
  IF(VALUE(LEFT($A1022,3))=314,VLOOKUP(VALUE(MID($B1022,2,1)),_314_Table3,MATCH(MID($B1022,1,1),_314_Table3_ColumnLookup,0),FALSE)
+N("314"),
""))))))))))))))))))))))))</f>
        <v>#N/A</v>
      </c>
      <c r="H1022" s="321" t="str">
        <f>IFERROR(
IF(ISERROR($D1022)=FALSE,$D1022,IF(ISERROR($E1022)=FALSE,$E1022,IF(ISERROR($F1022)=FALSE,$F1022
+N("012 checkboxes"),
IF(
IF(OR(LEFT($A1022,9)="Syndicate",LEFT($A1022,12)="NewSyndicate"),VLOOKUP($A1022,'012'!$J:$ZW,MATCH("Link to button",'012'!$J$1:$ZW$1,0),0)
+N("309 checkbox"),
IF($C1022="309 LCR Summary0",VLOOKUP("Notes990",'309'!$P:$ZZ,MATCH("Link to button",'309'!$P$1:$ZZ$1,0),0)
+N("313 checkboxes"),
IF($C1022="313 Financial Information0LcmVsScr",IF($C1022="309 LCR Summary0",VLOOKUP("LcmVsScr",'309'!$N:$ZZ,MATCH("Link to button",'309'!$N$1:$ZZ$1,0),0),
IF($C1022="313 Financial Information0LcrDocAttached",IF($C1022="309 LCR Summary0",VLOOKUP("LcrDocAttached",'309'!$N:$ZZ,MATCH("Link to button",'309'!$N$1:$ZZ$1,0),
0)))))))=1,TRUE,FALSE)
))),"")</f>
        <v/>
      </c>
    </row>
    <row r="1023" spans="1:8">
      <c r="A1023" s="237" t="e">
        <f>VLOOKUP($G1023,CSVLookups!$B:$R,MATCH(A$1,CSVLookups!$B$1:$R$1,0),FALSE)</f>
        <v>#N/A</v>
      </c>
      <c r="B1023" s="237" t="e">
        <f>VLOOKUP($G1023,CSVLookups!$B:$R,MATCH(B$1,CSVLookups!$B$1:$R$1,0),FALSE)</f>
        <v>#N/A</v>
      </c>
      <c r="C1023" s="238" t="e">
        <f t="shared" si="16"/>
        <v>#N/A</v>
      </c>
      <c r="D1023" s="238" t="e">
        <f>IF(AND(VALUE(LEFT($A1023,3))=309,LEN($B1023)=3),VLOOKUP(VALUE(MID($B1023,2,2)),_309_Table1,MATCH(MID($B1023,1,1),_309_Table1_ColumnLookup,0),FALSE),
  IF($C1023="309 LCR SummaryA",OneYearSCR,IF($C1023="309 LCR SummaryB",UltimateSCR,IF(VALUE(LEFT($A1023,3))=309,VLOOKUP(VALUE(MID($B1023,2,1)),_309_Table1,MATCH(MID($B1023,1,1),_309_Table1_ColumnLookup,0),FALSE)
+N("309"),
  IF(VALUE(LEFT($A1023,3))=310,VLOOKUP(VALUE(MID($B1023,2,1)),_310_Table1,MATCH(MID($B1023,1,1),_310_Table1_ColumnLookup,0),FALSE)
+N("310"),
  IF(AND(VALUE(LEFT($A1023,3))=311,LEN($I1023)=4),VLOOKUP($I1023,_311_Table1,MATCH($B1023,_311_Table1_ColumnLookup,0),FALSE),
  IF(AND(VALUE(LEFT($A1023,3))=311,OR($B1023="I2",$B1023="J2",$B1023="K2",$B1023="L2")),VLOOKUP('311'!$G$58,_311_Table1,MATCH(MID($B1023,1,1),_311_Table1_ColumnLookup,0),FALSE),
  IF(AND(VALUE(LEFT($A1023,3))=311,RIGHT($B1023,5)="Total"),VLOOKUP('311'!$G$59,_311_Table1,MATCH(MID($B1023,1,1),_311_Table1_ColumnLookup,0),FALSE),
  IF(VALUE(LEFT($A1023,3))=311,VLOOKUP(VALUE(MID($B1023,2,1)),_311_Table1,MATCH(MID($B1023,1,1),_311_Table1_ColumnLookup,0),FALSE)
+N("311"),
  IF(AND(VALUE(LEFT($A1023,3))=312,LEFT($G1023,10)="Unincepted",$B1023="G "),VLOOKUP(" ULO",_312_Table1,MATCH('312'!$N$16,_312_Table1_ColumnLookup,0),FALSE),
  IF(AND(VALUE(LEFT($A1023,3))=312,LEFT($G1023,10)="Unincepted",$B1023="O "),VLOOKUP(" ULO",_312_Table1,MATCH('312'!$V$16,_312_Table1_ColumnLookup,0),FALSE),
  IF(AND(VALUE(LEFT($A1023,3))=312,LEFT($G1023,10)="Unincepted",$B1023="Q "),VLOOKUP(" ULO",_312_Table1,MATCH('312'!$X$16,_312_Table1_ColumnLookup,0),FALSE),
  IF(AND(VALUE(LEFT($A1023,3))=312,LEFT($G1023,10)="Unincepted"),VLOOKUP(" ULO",_312_Table1,MATCH(LEFT($B1023,1),_312_Table1_ColumnLookup,0),FALSE),
  IF(AND(VALUE(LEFT($A1023,3))=312,LEFT($G1023,5)="Total",$B1023="G "),VLOOKUP('312'!$F$80,_312_Table1,MATCH('312'!$N$16,_312_Table1_ColumnLookup,0),FALSE),
  IF(AND(VALUE(LEFT($A1023,3))=312,LEFT($G1023,5)="Total",$B1023="O "),VLOOKUP('312'!$F$80,_312_Table1,MATCH('312'!$V$16,_312_Table1_ColumnLookup,0),FALSE),
  IF(AND(VALUE(LEFT($A1023,3))=312,LEFT($G1023,5)="Total",$B1023="Q "),VLOOKUP('312'!$F$80,_312_Table1,MATCH('312'!$X$16,_312_Table1_ColumnLookup,0),FALSE),
  IF(AND(VALUE(LEFT($A1023,3))=312,LEFT($G1023,5)="Total"),VLOOKUP('312'!$F$80,_312_Table1,MATCH(LEFT($B1023,1),_312_Table1_ColumnLookup,0),FALSE),
  IF(AND(VALUE(LEFT($A1023,3))=312,LEN($I1023)=4,$B1023="G"),VLOOKUP($I1023,_312_Table1,MATCH('312'!$N$16,_312_Table1_ColumnLookup,0),FALSE),
  IF(AND(VALUE(LEFT($A1023,3))=312,LEN($I1023)=4,$B1023="O"),VLOOKUP($I1023,_312_Table1,MATCH('312'!$V$16,_312_Table1_ColumnLookup,0),FALSE),
  IF(AND(VALUE(LEFT($A1023,3))=312,LEN($I1023)=4,$B1023="Q"),VLOOKUP($I1023,_312_Table1,MATCH('312'!$X$16,_312_Table1_ColumnLookup,0),FALSE),
  IF(AND(VALUE(LEFT($A1023,3))=312,LEN($I1023)=4),VLOOKUP($I1023,_312_Table1,MATCH(LEFT($B1023,1),_312_Table1_ColumnLookup,0),FALSE)
+N("312"),
  IF(VALUE(LEFT($A1023,3))=313,VLOOKUP(VALUE(MID($B1023,2,1)),_313_Table1,MATCH(MID($B1023,1,1),_313_Table1_ColumnLookup,0),FALSE)
+N("313"),
  IF(AND(VALUE(LEFT($A1023,3))=314,LEN($B1023)=3),VLOOKUP(VALUE(MID($B1023,2,2)),_314_Table1,MATCH(MID($B1023,1,1),_314_Table1_ColumnLookup,0),FALSE),
  IF(VALUE(LEFT($A1023,3))=314,VLOOKUP(VALUE(MID($B1023,2,1)),_314_Table1,MATCH(MID($B1023,1,1),_314_Table1_ColumnLookup,0),FALSE)
+N("314"),
""))))))))))))))))))))))))</f>
        <v>#N/A</v>
      </c>
      <c r="E1023" s="238" t="e">
        <f>IF(AND(VALUE(LEFT($A1023,3))=309,LEN($B1023)=3),VLOOKUP(VALUE(MID($B1023,2,2)),_309_Table2,MATCH(MID($B1023,1,1),_309_Table2_ColumnLookup,0),FALSE),
  IF($C1023="309 LCR SummaryA",OneYearSCR,IF($C1023="309 LCR SummaryB",UltimateSCR,IF(VALUE(LEFT($A1023,3))=309,VLOOKUP(VALUE(MID($B1023,2,1)),_309_Table2,MATCH(MID($B1023,1,1),_309_Table2_ColumnLookup,0),FALSE)
+N("309"),
  IF(VALUE(LEFT($A1023,3))=310,VLOOKUP(VALUE(MID($B1023,2,1)),_310_Table2,MATCH(MID($B1023,1,1),_310_Table2_ColumnLookup,0),FALSE)
+N("310"),
  IF(AND(VALUE(LEFT($A1023,3))=311,LEN($I1023)=4),VLOOKUP($I1023,_311_Table2,MATCH($B1023,_311_Table2_ColumnLookup,0),FALSE),
  IF(AND(VALUE(LEFT($A1023,3))=311,OR($B1023="I2",$B1023="J2",$B1023="K2",$B1023="L2")),VLOOKUP('311'!$G$58,_311_Table2,MATCH(MID($B1023,1,1),_311_Table2_ColumnLookup,0),FALSE),
  IF(AND(VALUE(LEFT($A1023,3))=311,RIGHT($B1023,5)="Total"),VLOOKUP('311'!$G$59,_311_Table2,MATCH(MID($B1023,1,1),_311_Table2_ColumnLookup,0),FALSE),
  IF(VALUE(LEFT($A1023,3))=311,VLOOKUP(VALUE(MID($B1023,2,1)),_311_Table2,MATCH(MID($B1023,1,1),_311_Table2_ColumnLookup,0),FALSE)
+N("311"),
  IF(AND(VALUE(LEFT($A1023,3))=312,LEFT($G1023,10)="Unincepted",$B1023="G "),VLOOKUP(" ULO",_312_Table2,MATCH('312'!$N$16,_312_Table2_ColumnLookup,0),FALSE),
  IF(AND(VALUE(LEFT($A1023,3))=312,LEFT($G1023,10)="Unincepted",$B1023="O "),VLOOKUP(" ULO",_312_Table2,MATCH('312'!$V$16,_312_Table2_ColumnLookup,0),FALSE),
  IF(AND(VALUE(LEFT($A1023,3))=312,LEFT($G1023,10)="Unincepted",$B1023="Q "),VLOOKUP(" ULO",_312_Table2,MATCH('312'!$X$16,_312_Table2_ColumnLookup,0),FALSE),
  IF(AND(VALUE(LEFT($A1023,3))=312,LEFT($G1023,10)="Unincepted"),VLOOKUP(" ULO",_312_Table2,MATCH(LEFT($B1023,1),_312_Table2_ColumnLookup,0),FALSE),
  IF(AND(VALUE(LEFT($A1023,3))=312,LEFT($G1023,5)="Total",$B1023="G "),VLOOKUP('312'!$F$80,_312_Table2,MATCH('312'!$N$16,_312_Table2_ColumnLookup,0),FALSE),
  IF(AND(VALUE(LEFT($A1023,3))=312,LEFT($G1023,5)="Total",$B1023="O "),VLOOKUP('312'!$F$80,_312_Table2,MATCH('312'!$V$16,_312_Table2_ColumnLookup,0),FALSE),
  IF(AND(VALUE(LEFT($A1023,3))=312,LEFT($G1023,5)="Total",$B1023="Q "),VLOOKUP('312'!$F$80,_312_Table2,MATCH('312'!$X$16,_312_Table2_ColumnLookup,0),FALSE),
  IF(AND(VALUE(LEFT($A1023,3))=312,LEFT($G1023,5)="Total"),VLOOKUP('312'!$F$80,_312_Table2,MATCH(LEFT($B1023,1),_312_Table2_ColumnLookup,0),FALSE),
  IF(AND(VALUE(LEFT($A1023,3))=312,LEN($I1023)=4,$B1023="G"),VLOOKUP($I1023,_312_Table2,MATCH('312'!$N$16,_312_Table2_ColumnLookup,0),FALSE),
  IF(AND(VALUE(LEFT($A1023,3))=312,LEN($I1023)=4,$B1023="O"),VLOOKUP($I1023,_312_Table2,MATCH('312'!$V$16,_312_Table2_ColumnLookup,0),FALSE),
  IF(AND(VALUE(LEFT($A1023,3))=312,LEN($I1023)=4,$B1023="Q"),VLOOKUP($I1023,_312_Table2,MATCH('312'!$X$16,_312_Table2_ColumnLookup,0),FALSE),
  IF(AND(VALUE(LEFT($A1023,3))=312,LEN($I1023)=4),VLOOKUP($I1023,_312_Table2,MATCH(LEFT($B1023,1),_312_Table2_ColumnLookup,0),FALSE)
+N("312"),
  IF(VALUE(LEFT($A1023,3))=313,VLOOKUP(VALUE(MID($B1023,2,1)),_313_Table2,MATCH(MID($B1023,1,1),_313_Table2_ColumnLookup,0),FALSE)
+N("313"),
  IF(AND(VALUE(LEFT($A1023,3))=314,LEN($B1023)=3),VLOOKUP(VALUE(MID($B1023,2,2)),_314_Table2,MATCH(MID($B1023,1,1),_314_Table2_ColumnLookup,0),FALSE),
  IF(VALUE(LEFT($A1023,3))=314,VLOOKUP(VALUE(MID($B1023,2,1)),_314_Table2,MATCH(MID($B1023,1,1),_314_Table2_ColumnLookup,0),FALSE)
+N("314"),
""))))))))))))))))))))))))</f>
        <v>#N/A</v>
      </c>
      <c r="F1023" s="238" t="e">
        <f>IF(AND(VALUE(LEFT($A1023,3))=309,LEN($B1023)=3),VLOOKUP(VALUE(MID($B1023,2,2)),_309_Table3,MATCH(MID($B1023,1,1),_309_Table3_ColumnLookup,0),FALSE),
  IF($C1023="309 LCR SummaryA",OneYearSCR,IF($C1023="309 LCR SummaryB",UltimateSCR,IF(VALUE(LEFT($A1023,3))=309,VLOOKUP(VALUE(MID($B1023,2,1)),_309_Table3,MATCH(MID($B1023,1,1),_309_Table3_ColumnLookup,0),FALSE)
+N("309"),
  IF(VALUE(LEFT($A1023,3))=310,VLOOKUP(VALUE(MID($B1023,2,1)),_310_Table3,MATCH(MID($B1023,1,1),_310_Table3_ColumnLookup,0),FALSE)
+N("310"),
  IF(AND(VALUE(LEFT($A1023,3))=311,LEN($I1023)=4),VLOOKUP($I1023,_311_Table3,MATCH($B1023,_311_Table3_ColumnLookup,0),FALSE),
  IF(AND(VALUE(LEFT($A1023,3))=311,OR($B1023="I2",$B1023="J2",$B1023="K2",$B1023="L2")),VLOOKUP('311'!$G$58,_311_Table3,MATCH(MID($B1023,1,1),_311_Table3_ColumnLookup,0),FALSE),
  IF(AND(VALUE(LEFT($A1023,3))=311,RIGHT($B1023,5)="Total"),VLOOKUP('311'!$G$59,_311_Table3,MATCH(MID($B1023,1,1),_311_Table3_ColumnLookup,0),FALSE),
  IF(VALUE(LEFT($A1023,3))=311,VLOOKUP(VALUE(MID($B1023,2,1)),_311_Table3,MATCH(MID($B1023,1,1),_311_Table3_ColumnLookup,0),FALSE)
+N("311"),
  IF(AND(VALUE(LEFT($A1023,3))=312,LEFT($G1023,10)="Unincepted",$B1023="G "),VLOOKUP(" ULO",_312_Table3,MATCH('312'!$N$16,_312_Table3_ColumnLookup,0),FALSE),
  IF(AND(VALUE(LEFT($A1023,3))=312,LEFT($G1023,10)="Unincepted",$B1023="O "),VLOOKUP(" ULO",_312_Table3,MATCH('312'!$V$16,_312_Table3_ColumnLookup,0),FALSE),
  IF(AND(VALUE(LEFT($A1023,3))=312,LEFT($G1023,10)="Unincepted",$B1023="Q "),VLOOKUP(" ULO",_312_Table3,MATCH('312'!$X$16,_312_Table3_ColumnLookup,0),FALSE),
  IF(AND(VALUE(LEFT($A1023,3))=312,LEFT($G1023,10)="Unincepted"),VLOOKUP(" ULO",_312_Table3,MATCH(LEFT($B1023,1),_312_Table3_ColumnLookup,0),FALSE),
  IF(AND(VALUE(LEFT($A1023,3))=312,LEFT($G1023,5)="Total",$B1023="G "),VLOOKUP('312'!$F$80,_312_Table3,MATCH('312'!$N$16,_312_Table3_ColumnLookup,0),FALSE),
  IF(AND(VALUE(LEFT($A1023,3))=312,LEFT($G1023,5)="Total",$B1023="O "),VLOOKUP('312'!$F$80,_312_Table3,MATCH('312'!$V$16,_312_Table3_ColumnLookup,0),FALSE),
  IF(AND(VALUE(LEFT($A1023,3))=312,LEFT($G1023,5)="Total",$B1023="Q "),VLOOKUP('312'!$F$80,_312_Table3,MATCH('312'!$X$16,_312_Table3_ColumnLookup,0),FALSE),
  IF(AND(VALUE(LEFT($A1023,3))=312,LEFT($G1023,5)="Total"),VLOOKUP('312'!$F$80,_312_Table3,MATCH(LEFT($B1023,1),_312_Table3_ColumnLookup,0),FALSE),
  IF(AND(VALUE(LEFT($A1023,3))=312,LEN($I1023)=4,$B1023="G"),VLOOKUP($I1023,_312_Table3,MATCH('312'!$N$16,_312_Table3_ColumnLookup,0),FALSE),
  IF(AND(VALUE(LEFT($A1023,3))=312,LEN($I1023)=4,$B1023="O"),VLOOKUP($I1023,_312_Table3,MATCH('312'!$V$16,_312_Table3_ColumnLookup,0),FALSE),
  IF(AND(VALUE(LEFT($A1023,3))=312,LEN($I1023)=4,$B1023="Q"),VLOOKUP($I1023,_312_Table3,MATCH('312'!$X$16,_312_Table3_ColumnLookup,0),FALSE),
  IF(AND(VALUE(LEFT($A1023,3))=312,LEN($I1023)=4),VLOOKUP($I1023,_312_Table3,MATCH(LEFT($B1023,1),_312_Table3_ColumnLookup,0),FALSE)
+N("312"),
  IF(VALUE(LEFT($A1023,3))=313,VLOOKUP(VALUE(MID($B1023,2,1)),_313_Table3,MATCH(MID($B1023,1,1),_313_Table3_ColumnLookup,0),FALSE)
+N("313"),
  IF(AND(VALUE(LEFT($A1023,3))=314,LEN($B1023)=3),VLOOKUP(VALUE(MID($B1023,2,2)),_314_Table3,MATCH(MID($B1023,1,1),_314_Table3_ColumnLookup,0),FALSE),
  IF(VALUE(LEFT($A1023,3))=314,VLOOKUP(VALUE(MID($B1023,2,1)),_314_Table3,MATCH(MID($B1023,1,1),_314_Table3_ColumnLookup,0),FALSE)
+N("314"),
""))))))))))))))))))))))))</f>
        <v>#N/A</v>
      </c>
      <c r="H1023" s="321" t="str">
        <f>IFERROR(
IF(ISERROR($D1023)=FALSE,$D1023,IF(ISERROR($E1023)=FALSE,$E1023,IF(ISERROR($F1023)=FALSE,$F1023
+N("012 checkboxes"),
IF(
IF(OR(LEFT($A1023,9)="Syndicate",LEFT($A1023,12)="NewSyndicate"),VLOOKUP($A1023,'012'!$J:$ZW,MATCH("Link to button",'012'!$J$1:$ZW$1,0),0)
+N("309 checkbox"),
IF($C1023="309 LCR Summary0",VLOOKUP("Notes990",'309'!$P:$ZZ,MATCH("Link to button",'309'!$P$1:$ZZ$1,0),0)
+N("313 checkboxes"),
IF($C1023="313 Financial Information0LcmVsScr",IF($C1023="309 LCR Summary0",VLOOKUP("LcmVsScr",'309'!$N:$ZZ,MATCH("Link to button",'309'!$N$1:$ZZ$1,0),0),
IF($C1023="313 Financial Information0LcrDocAttached",IF($C1023="309 LCR Summary0",VLOOKUP("LcrDocAttached",'309'!$N:$ZZ,MATCH("Link to button",'309'!$N$1:$ZZ$1,0),
0)))))))=1,TRUE,FALSE)
))),"")</f>
        <v/>
      </c>
    </row>
    <row r="1024" spans="1:8">
      <c r="A1024" s="237" t="e">
        <f>VLOOKUP($G1024,CSVLookups!$B:$R,MATCH(A$1,CSVLookups!$B$1:$R$1,0),FALSE)</f>
        <v>#N/A</v>
      </c>
      <c r="B1024" s="237" t="e">
        <f>VLOOKUP($G1024,CSVLookups!$B:$R,MATCH(B$1,CSVLookups!$B$1:$R$1,0),FALSE)</f>
        <v>#N/A</v>
      </c>
      <c r="C1024" s="238" t="e">
        <f t="shared" si="16"/>
        <v>#N/A</v>
      </c>
      <c r="D1024" s="238" t="e">
        <f>IF(AND(VALUE(LEFT($A1024,3))=309,LEN($B1024)=3),VLOOKUP(VALUE(MID($B1024,2,2)),_309_Table1,MATCH(MID($B1024,1,1),_309_Table1_ColumnLookup,0),FALSE),
  IF($C1024="309 LCR SummaryA",OneYearSCR,IF($C1024="309 LCR SummaryB",UltimateSCR,IF(VALUE(LEFT($A1024,3))=309,VLOOKUP(VALUE(MID($B1024,2,1)),_309_Table1,MATCH(MID($B1024,1,1),_309_Table1_ColumnLookup,0),FALSE)
+N("309"),
  IF(VALUE(LEFT($A1024,3))=310,VLOOKUP(VALUE(MID($B1024,2,1)),_310_Table1,MATCH(MID($B1024,1,1),_310_Table1_ColumnLookup,0),FALSE)
+N("310"),
  IF(AND(VALUE(LEFT($A1024,3))=311,LEN($I1024)=4),VLOOKUP($I1024,_311_Table1,MATCH($B1024,_311_Table1_ColumnLookup,0),FALSE),
  IF(AND(VALUE(LEFT($A1024,3))=311,OR($B1024="I2",$B1024="J2",$B1024="K2",$B1024="L2")),VLOOKUP('311'!$G$58,_311_Table1,MATCH(MID($B1024,1,1),_311_Table1_ColumnLookup,0),FALSE),
  IF(AND(VALUE(LEFT($A1024,3))=311,RIGHT($B1024,5)="Total"),VLOOKUP('311'!$G$59,_311_Table1,MATCH(MID($B1024,1,1),_311_Table1_ColumnLookup,0),FALSE),
  IF(VALUE(LEFT($A1024,3))=311,VLOOKUP(VALUE(MID($B1024,2,1)),_311_Table1,MATCH(MID($B1024,1,1),_311_Table1_ColumnLookup,0),FALSE)
+N("311"),
  IF(AND(VALUE(LEFT($A1024,3))=312,LEFT($G1024,10)="Unincepted",$B1024="G "),VLOOKUP(" ULO",_312_Table1,MATCH('312'!$N$16,_312_Table1_ColumnLookup,0),FALSE),
  IF(AND(VALUE(LEFT($A1024,3))=312,LEFT($G1024,10)="Unincepted",$B1024="O "),VLOOKUP(" ULO",_312_Table1,MATCH('312'!$V$16,_312_Table1_ColumnLookup,0),FALSE),
  IF(AND(VALUE(LEFT($A1024,3))=312,LEFT($G1024,10)="Unincepted",$B1024="Q "),VLOOKUP(" ULO",_312_Table1,MATCH('312'!$X$16,_312_Table1_ColumnLookup,0),FALSE),
  IF(AND(VALUE(LEFT($A1024,3))=312,LEFT($G1024,10)="Unincepted"),VLOOKUP(" ULO",_312_Table1,MATCH(LEFT($B1024,1),_312_Table1_ColumnLookup,0),FALSE),
  IF(AND(VALUE(LEFT($A1024,3))=312,LEFT($G1024,5)="Total",$B1024="G "),VLOOKUP('312'!$F$80,_312_Table1,MATCH('312'!$N$16,_312_Table1_ColumnLookup,0),FALSE),
  IF(AND(VALUE(LEFT($A1024,3))=312,LEFT($G1024,5)="Total",$B1024="O "),VLOOKUP('312'!$F$80,_312_Table1,MATCH('312'!$V$16,_312_Table1_ColumnLookup,0),FALSE),
  IF(AND(VALUE(LEFT($A1024,3))=312,LEFT($G1024,5)="Total",$B1024="Q "),VLOOKUP('312'!$F$80,_312_Table1,MATCH('312'!$X$16,_312_Table1_ColumnLookup,0),FALSE),
  IF(AND(VALUE(LEFT($A1024,3))=312,LEFT($G1024,5)="Total"),VLOOKUP('312'!$F$80,_312_Table1,MATCH(LEFT($B1024,1),_312_Table1_ColumnLookup,0),FALSE),
  IF(AND(VALUE(LEFT($A1024,3))=312,LEN($I1024)=4,$B1024="G"),VLOOKUP($I1024,_312_Table1,MATCH('312'!$N$16,_312_Table1_ColumnLookup,0),FALSE),
  IF(AND(VALUE(LEFT($A1024,3))=312,LEN($I1024)=4,$B1024="O"),VLOOKUP($I1024,_312_Table1,MATCH('312'!$V$16,_312_Table1_ColumnLookup,0),FALSE),
  IF(AND(VALUE(LEFT($A1024,3))=312,LEN($I1024)=4,$B1024="Q"),VLOOKUP($I1024,_312_Table1,MATCH('312'!$X$16,_312_Table1_ColumnLookup,0),FALSE),
  IF(AND(VALUE(LEFT($A1024,3))=312,LEN($I1024)=4),VLOOKUP($I1024,_312_Table1,MATCH(LEFT($B1024,1),_312_Table1_ColumnLookup,0),FALSE)
+N("312"),
  IF(VALUE(LEFT($A1024,3))=313,VLOOKUP(VALUE(MID($B1024,2,1)),_313_Table1,MATCH(MID($B1024,1,1),_313_Table1_ColumnLookup,0),FALSE)
+N("313"),
  IF(AND(VALUE(LEFT($A1024,3))=314,LEN($B1024)=3),VLOOKUP(VALUE(MID($B1024,2,2)),_314_Table1,MATCH(MID($B1024,1,1),_314_Table1_ColumnLookup,0),FALSE),
  IF(VALUE(LEFT($A1024,3))=314,VLOOKUP(VALUE(MID($B1024,2,1)),_314_Table1,MATCH(MID($B1024,1,1),_314_Table1_ColumnLookup,0),FALSE)
+N("314"),
""))))))))))))))))))))))))</f>
        <v>#N/A</v>
      </c>
      <c r="E1024" s="238" t="e">
        <f>IF(AND(VALUE(LEFT($A1024,3))=309,LEN($B1024)=3),VLOOKUP(VALUE(MID($B1024,2,2)),_309_Table2,MATCH(MID($B1024,1,1),_309_Table2_ColumnLookup,0),FALSE),
  IF($C1024="309 LCR SummaryA",OneYearSCR,IF($C1024="309 LCR SummaryB",UltimateSCR,IF(VALUE(LEFT($A1024,3))=309,VLOOKUP(VALUE(MID($B1024,2,1)),_309_Table2,MATCH(MID($B1024,1,1),_309_Table2_ColumnLookup,0),FALSE)
+N("309"),
  IF(VALUE(LEFT($A1024,3))=310,VLOOKUP(VALUE(MID($B1024,2,1)),_310_Table2,MATCH(MID($B1024,1,1),_310_Table2_ColumnLookup,0),FALSE)
+N("310"),
  IF(AND(VALUE(LEFT($A1024,3))=311,LEN($I1024)=4),VLOOKUP($I1024,_311_Table2,MATCH($B1024,_311_Table2_ColumnLookup,0),FALSE),
  IF(AND(VALUE(LEFT($A1024,3))=311,OR($B1024="I2",$B1024="J2",$B1024="K2",$B1024="L2")),VLOOKUP('311'!$G$58,_311_Table2,MATCH(MID($B1024,1,1),_311_Table2_ColumnLookup,0),FALSE),
  IF(AND(VALUE(LEFT($A1024,3))=311,RIGHT($B1024,5)="Total"),VLOOKUP('311'!$G$59,_311_Table2,MATCH(MID($B1024,1,1),_311_Table2_ColumnLookup,0),FALSE),
  IF(VALUE(LEFT($A1024,3))=311,VLOOKUP(VALUE(MID($B1024,2,1)),_311_Table2,MATCH(MID($B1024,1,1),_311_Table2_ColumnLookup,0),FALSE)
+N("311"),
  IF(AND(VALUE(LEFT($A1024,3))=312,LEFT($G1024,10)="Unincepted",$B1024="G "),VLOOKUP(" ULO",_312_Table2,MATCH('312'!$N$16,_312_Table2_ColumnLookup,0),FALSE),
  IF(AND(VALUE(LEFT($A1024,3))=312,LEFT($G1024,10)="Unincepted",$B1024="O "),VLOOKUP(" ULO",_312_Table2,MATCH('312'!$V$16,_312_Table2_ColumnLookup,0),FALSE),
  IF(AND(VALUE(LEFT($A1024,3))=312,LEFT($G1024,10)="Unincepted",$B1024="Q "),VLOOKUP(" ULO",_312_Table2,MATCH('312'!$X$16,_312_Table2_ColumnLookup,0),FALSE),
  IF(AND(VALUE(LEFT($A1024,3))=312,LEFT($G1024,10)="Unincepted"),VLOOKUP(" ULO",_312_Table2,MATCH(LEFT($B1024,1),_312_Table2_ColumnLookup,0),FALSE),
  IF(AND(VALUE(LEFT($A1024,3))=312,LEFT($G1024,5)="Total",$B1024="G "),VLOOKUP('312'!$F$80,_312_Table2,MATCH('312'!$N$16,_312_Table2_ColumnLookup,0),FALSE),
  IF(AND(VALUE(LEFT($A1024,3))=312,LEFT($G1024,5)="Total",$B1024="O "),VLOOKUP('312'!$F$80,_312_Table2,MATCH('312'!$V$16,_312_Table2_ColumnLookup,0),FALSE),
  IF(AND(VALUE(LEFT($A1024,3))=312,LEFT($G1024,5)="Total",$B1024="Q "),VLOOKUP('312'!$F$80,_312_Table2,MATCH('312'!$X$16,_312_Table2_ColumnLookup,0),FALSE),
  IF(AND(VALUE(LEFT($A1024,3))=312,LEFT($G1024,5)="Total"),VLOOKUP('312'!$F$80,_312_Table2,MATCH(LEFT($B1024,1),_312_Table2_ColumnLookup,0),FALSE),
  IF(AND(VALUE(LEFT($A1024,3))=312,LEN($I1024)=4,$B1024="G"),VLOOKUP($I1024,_312_Table2,MATCH('312'!$N$16,_312_Table2_ColumnLookup,0),FALSE),
  IF(AND(VALUE(LEFT($A1024,3))=312,LEN($I1024)=4,$B1024="O"),VLOOKUP($I1024,_312_Table2,MATCH('312'!$V$16,_312_Table2_ColumnLookup,0),FALSE),
  IF(AND(VALUE(LEFT($A1024,3))=312,LEN($I1024)=4,$B1024="Q"),VLOOKUP($I1024,_312_Table2,MATCH('312'!$X$16,_312_Table2_ColumnLookup,0),FALSE),
  IF(AND(VALUE(LEFT($A1024,3))=312,LEN($I1024)=4),VLOOKUP($I1024,_312_Table2,MATCH(LEFT($B1024,1),_312_Table2_ColumnLookup,0),FALSE)
+N("312"),
  IF(VALUE(LEFT($A1024,3))=313,VLOOKUP(VALUE(MID($B1024,2,1)),_313_Table2,MATCH(MID($B1024,1,1),_313_Table2_ColumnLookup,0),FALSE)
+N("313"),
  IF(AND(VALUE(LEFT($A1024,3))=314,LEN($B1024)=3),VLOOKUP(VALUE(MID($B1024,2,2)),_314_Table2,MATCH(MID($B1024,1,1),_314_Table2_ColumnLookup,0),FALSE),
  IF(VALUE(LEFT($A1024,3))=314,VLOOKUP(VALUE(MID($B1024,2,1)),_314_Table2,MATCH(MID($B1024,1,1),_314_Table2_ColumnLookup,0),FALSE)
+N("314"),
""))))))))))))))))))))))))</f>
        <v>#N/A</v>
      </c>
      <c r="F1024" s="238" t="e">
        <f>IF(AND(VALUE(LEFT($A1024,3))=309,LEN($B1024)=3),VLOOKUP(VALUE(MID($B1024,2,2)),_309_Table3,MATCH(MID($B1024,1,1),_309_Table3_ColumnLookup,0),FALSE),
  IF($C1024="309 LCR SummaryA",OneYearSCR,IF($C1024="309 LCR SummaryB",UltimateSCR,IF(VALUE(LEFT($A1024,3))=309,VLOOKUP(VALUE(MID($B1024,2,1)),_309_Table3,MATCH(MID($B1024,1,1),_309_Table3_ColumnLookup,0),FALSE)
+N("309"),
  IF(VALUE(LEFT($A1024,3))=310,VLOOKUP(VALUE(MID($B1024,2,1)),_310_Table3,MATCH(MID($B1024,1,1),_310_Table3_ColumnLookup,0),FALSE)
+N("310"),
  IF(AND(VALUE(LEFT($A1024,3))=311,LEN($I1024)=4),VLOOKUP($I1024,_311_Table3,MATCH($B1024,_311_Table3_ColumnLookup,0),FALSE),
  IF(AND(VALUE(LEFT($A1024,3))=311,OR($B1024="I2",$B1024="J2",$B1024="K2",$B1024="L2")),VLOOKUP('311'!$G$58,_311_Table3,MATCH(MID($B1024,1,1),_311_Table3_ColumnLookup,0),FALSE),
  IF(AND(VALUE(LEFT($A1024,3))=311,RIGHT($B1024,5)="Total"),VLOOKUP('311'!$G$59,_311_Table3,MATCH(MID($B1024,1,1),_311_Table3_ColumnLookup,0),FALSE),
  IF(VALUE(LEFT($A1024,3))=311,VLOOKUP(VALUE(MID($B1024,2,1)),_311_Table3,MATCH(MID($B1024,1,1),_311_Table3_ColumnLookup,0),FALSE)
+N("311"),
  IF(AND(VALUE(LEFT($A1024,3))=312,LEFT($G1024,10)="Unincepted",$B1024="G "),VLOOKUP(" ULO",_312_Table3,MATCH('312'!$N$16,_312_Table3_ColumnLookup,0),FALSE),
  IF(AND(VALUE(LEFT($A1024,3))=312,LEFT($G1024,10)="Unincepted",$B1024="O "),VLOOKUP(" ULO",_312_Table3,MATCH('312'!$V$16,_312_Table3_ColumnLookup,0),FALSE),
  IF(AND(VALUE(LEFT($A1024,3))=312,LEFT($G1024,10)="Unincepted",$B1024="Q "),VLOOKUP(" ULO",_312_Table3,MATCH('312'!$X$16,_312_Table3_ColumnLookup,0),FALSE),
  IF(AND(VALUE(LEFT($A1024,3))=312,LEFT($G1024,10)="Unincepted"),VLOOKUP(" ULO",_312_Table3,MATCH(LEFT($B1024,1),_312_Table3_ColumnLookup,0),FALSE),
  IF(AND(VALUE(LEFT($A1024,3))=312,LEFT($G1024,5)="Total",$B1024="G "),VLOOKUP('312'!$F$80,_312_Table3,MATCH('312'!$N$16,_312_Table3_ColumnLookup,0),FALSE),
  IF(AND(VALUE(LEFT($A1024,3))=312,LEFT($G1024,5)="Total",$B1024="O "),VLOOKUP('312'!$F$80,_312_Table3,MATCH('312'!$V$16,_312_Table3_ColumnLookup,0),FALSE),
  IF(AND(VALUE(LEFT($A1024,3))=312,LEFT($G1024,5)="Total",$B1024="Q "),VLOOKUP('312'!$F$80,_312_Table3,MATCH('312'!$X$16,_312_Table3_ColumnLookup,0),FALSE),
  IF(AND(VALUE(LEFT($A1024,3))=312,LEFT($G1024,5)="Total"),VLOOKUP('312'!$F$80,_312_Table3,MATCH(LEFT($B1024,1),_312_Table3_ColumnLookup,0),FALSE),
  IF(AND(VALUE(LEFT($A1024,3))=312,LEN($I1024)=4,$B1024="G"),VLOOKUP($I1024,_312_Table3,MATCH('312'!$N$16,_312_Table3_ColumnLookup,0),FALSE),
  IF(AND(VALUE(LEFT($A1024,3))=312,LEN($I1024)=4,$B1024="O"),VLOOKUP($I1024,_312_Table3,MATCH('312'!$V$16,_312_Table3_ColumnLookup,0),FALSE),
  IF(AND(VALUE(LEFT($A1024,3))=312,LEN($I1024)=4,$B1024="Q"),VLOOKUP($I1024,_312_Table3,MATCH('312'!$X$16,_312_Table3_ColumnLookup,0),FALSE),
  IF(AND(VALUE(LEFT($A1024,3))=312,LEN($I1024)=4),VLOOKUP($I1024,_312_Table3,MATCH(LEFT($B1024,1),_312_Table3_ColumnLookup,0),FALSE)
+N("312"),
  IF(VALUE(LEFT($A1024,3))=313,VLOOKUP(VALUE(MID($B1024,2,1)),_313_Table3,MATCH(MID($B1024,1,1),_313_Table3_ColumnLookup,0),FALSE)
+N("313"),
  IF(AND(VALUE(LEFT($A1024,3))=314,LEN($B1024)=3),VLOOKUP(VALUE(MID($B1024,2,2)),_314_Table3,MATCH(MID($B1024,1,1),_314_Table3_ColumnLookup,0),FALSE),
  IF(VALUE(LEFT($A1024,3))=314,VLOOKUP(VALUE(MID($B1024,2,1)),_314_Table3,MATCH(MID($B1024,1,1),_314_Table3_ColumnLookup,0),FALSE)
+N("314"),
""))))))))))))))))))))))))</f>
        <v>#N/A</v>
      </c>
      <c r="H1024" s="321" t="str">
        <f>IFERROR(
IF(ISERROR($D1024)=FALSE,$D1024,IF(ISERROR($E1024)=FALSE,$E1024,IF(ISERROR($F1024)=FALSE,$F1024
+N("012 checkboxes"),
IF(
IF(OR(LEFT($A1024,9)="Syndicate",LEFT($A1024,12)="NewSyndicate"),VLOOKUP($A1024,'012'!$J:$ZW,MATCH("Link to button",'012'!$J$1:$ZW$1,0),0)
+N("309 checkbox"),
IF($C1024="309 LCR Summary0",VLOOKUP("Notes990",'309'!$P:$ZZ,MATCH("Link to button",'309'!$P$1:$ZZ$1,0),0)
+N("313 checkboxes"),
IF($C1024="313 Financial Information0LcmVsScr",IF($C1024="309 LCR Summary0",VLOOKUP("LcmVsScr",'309'!$N:$ZZ,MATCH("Link to button",'309'!$N$1:$ZZ$1,0),0),
IF($C1024="313 Financial Information0LcrDocAttached",IF($C1024="309 LCR Summary0",VLOOKUP("LcrDocAttached",'309'!$N:$ZZ,MATCH("Link to button",'309'!$N$1:$ZZ$1,0),
0)))))))=1,TRUE,FALSE)
))),"")</f>
        <v/>
      </c>
    </row>
    <row r="1025" spans="1:8">
      <c r="A1025" s="237" t="e">
        <f>VLOOKUP($G1025,CSVLookups!$B:$R,MATCH(A$1,CSVLookups!$B$1:$R$1,0),FALSE)</f>
        <v>#N/A</v>
      </c>
      <c r="B1025" s="237" t="e">
        <f>VLOOKUP($G1025,CSVLookups!$B:$R,MATCH(B$1,CSVLookups!$B$1:$R$1,0),FALSE)</f>
        <v>#N/A</v>
      </c>
      <c r="C1025" s="238" t="e">
        <f t="shared" si="16"/>
        <v>#N/A</v>
      </c>
      <c r="D1025" s="238" t="e">
        <f>IF(AND(VALUE(LEFT($A1025,3))=309,LEN($B1025)=3),VLOOKUP(VALUE(MID($B1025,2,2)),_309_Table1,MATCH(MID($B1025,1,1),_309_Table1_ColumnLookup,0),FALSE),
  IF($C1025="309 LCR SummaryA",OneYearSCR,IF($C1025="309 LCR SummaryB",UltimateSCR,IF(VALUE(LEFT($A1025,3))=309,VLOOKUP(VALUE(MID($B1025,2,1)),_309_Table1,MATCH(MID($B1025,1,1),_309_Table1_ColumnLookup,0),FALSE)
+N("309"),
  IF(VALUE(LEFT($A1025,3))=310,VLOOKUP(VALUE(MID($B1025,2,1)),_310_Table1,MATCH(MID($B1025,1,1),_310_Table1_ColumnLookup,0),FALSE)
+N("310"),
  IF(AND(VALUE(LEFT($A1025,3))=311,LEN($I1025)=4),VLOOKUP($I1025,_311_Table1,MATCH($B1025,_311_Table1_ColumnLookup,0),FALSE),
  IF(AND(VALUE(LEFT($A1025,3))=311,OR($B1025="I2",$B1025="J2",$B1025="K2",$B1025="L2")),VLOOKUP('311'!$G$58,_311_Table1,MATCH(MID($B1025,1,1),_311_Table1_ColumnLookup,0),FALSE),
  IF(AND(VALUE(LEFT($A1025,3))=311,RIGHT($B1025,5)="Total"),VLOOKUP('311'!$G$59,_311_Table1,MATCH(MID($B1025,1,1),_311_Table1_ColumnLookup,0),FALSE),
  IF(VALUE(LEFT($A1025,3))=311,VLOOKUP(VALUE(MID($B1025,2,1)),_311_Table1,MATCH(MID($B1025,1,1),_311_Table1_ColumnLookup,0),FALSE)
+N("311"),
  IF(AND(VALUE(LEFT($A1025,3))=312,LEFT($G1025,10)="Unincepted",$B1025="G "),VLOOKUP(" ULO",_312_Table1,MATCH('312'!$N$16,_312_Table1_ColumnLookup,0),FALSE),
  IF(AND(VALUE(LEFT($A1025,3))=312,LEFT($G1025,10)="Unincepted",$B1025="O "),VLOOKUP(" ULO",_312_Table1,MATCH('312'!$V$16,_312_Table1_ColumnLookup,0),FALSE),
  IF(AND(VALUE(LEFT($A1025,3))=312,LEFT($G1025,10)="Unincepted",$B1025="Q "),VLOOKUP(" ULO",_312_Table1,MATCH('312'!$X$16,_312_Table1_ColumnLookup,0),FALSE),
  IF(AND(VALUE(LEFT($A1025,3))=312,LEFT($G1025,10)="Unincepted"),VLOOKUP(" ULO",_312_Table1,MATCH(LEFT($B1025,1),_312_Table1_ColumnLookup,0),FALSE),
  IF(AND(VALUE(LEFT($A1025,3))=312,LEFT($G1025,5)="Total",$B1025="G "),VLOOKUP('312'!$F$80,_312_Table1,MATCH('312'!$N$16,_312_Table1_ColumnLookup,0),FALSE),
  IF(AND(VALUE(LEFT($A1025,3))=312,LEFT($G1025,5)="Total",$B1025="O "),VLOOKUP('312'!$F$80,_312_Table1,MATCH('312'!$V$16,_312_Table1_ColumnLookup,0),FALSE),
  IF(AND(VALUE(LEFT($A1025,3))=312,LEFT($G1025,5)="Total",$B1025="Q "),VLOOKUP('312'!$F$80,_312_Table1,MATCH('312'!$X$16,_312_Table1_ColumnLookup,0),FALSE),
  IF(AND(VALUE(LEFT($A1025,3))=312,LEFT($G1025,5)="Total"),VLOOKUP('312'!$F$80,_312_Table1,MATCH(LEFT($B1025,1),_312_Table1_ColumnLookup,0),FALSE),
  IF(AND(VALUE(LEFT($A1025,3))=312,LEN($I1025)=4,$B1025="G"),VLOOKUP($I1025,_312_Table1,MATCH('312'!$N$16,_312_Table1_ColumnLookup,0),FALSE),
  IF(AND(VALUE(LEFT($A1025,3))=312,LEN($I1025)=4,$B1025="O"),VLOOKUP($I1025,_312_Table1,MATCH('312'!$V$16,_312_Table1_ColumnLookup,0),FALSE),
  IF(AND(VALUE(LEFT($A1025,3))=312,LEN($I1025)=4,$B1025="Q"),VLOOKUP($I1025,_312_Table1,MATCH('312'!$X$16,_312_Table1_ColumnLookup,0),FALSE),
  IF(AND(VALUE(LEFT($A1025,3))=312,LEN($I1025)=4),VLOOKUP($I1025,_312_Table1,MATCH(LEFT($B1025,1),_312_Table1_ColumnLookup,0),FALSE)
+N("312"),
  IF(VALUE(LEFT($A1025,3))=313,VLOOKUP(VALUE(MID($B1025,2,1)),_313_Table1,MATCH(MID($B1025,1,1),_313_Table1_ColumnLookup,0),FALSE)
+N("313"),
  IF(AND(VALUE(LEFT($A1025,3))=314,LEN($B1025)=3),VLOOKUP(VALUE(MID($B1025,2,2)),_314_Table1,MATCH(MID($B1025,1,1),_314_Table1_ColumnLookup,0),FALSE),
  IF(VALUE(LEFT($A1025,3))=314,VLOOKUP(VALUE(MID($B1025,2,1)),_314_Table1,MATCH(MID($B1025,1,1),_314_Table1_ColumnLookup,0),FALSE)
+N("314"),
""))))))))))))))))))))))))</f>
        <v>#N/A</v>
      </c>
      <c r="E1025" s="238" t="e">
        <f>IF(AND(VALUE(LEFT($A1025,3))=309,LEN($B1025)=3),VLOOKUP(VALUE(MID($B1025,2,2)),_309_Table2,MATCH(MID($B1025,1,1),_309_Table2_ColumnLookup,0),FALSE),
  IF($C1025="309 LCR SummaryA",OneYearSCR,IF($C1025="309 LCR SummaryB",UltimateSCR,IF(VALUE(LEFT($A1025,3))=309,VLOOKUP(VALUE(MID($B1025,2,1)),_309_Table2,MATCH(MID($B1025,1,1),_309_Table2_ColumnLookup,0),FALSE)
+N("309"),
  IF(VALUE(LEFT($A1025,3))=310,VLOOKUP(VALUE(MID($B1025,2,1)),_310_Table2,MATCH(MID($B1025,1,1),_310_Table2_ColumnLookup,0),FALSE)
+N("310"),
  IF(AND(VALUE(LEFT($A1025,3))=311,LEN($I1025)=4),VLOOKUP($I1025,_311_Table2,MATCH($B1025,_311_Table2_ColumnLookup,0),FALSE),
  IF(AND(VALUE(LEFT($A1025,3))=311,OR($B1025="I2",$B1025="J2",$B1025="K2",$B1025="L2")),VLOOKUP('311'!$G$58,_311_Table2,MATCH(MID($B1025,1,1),_311_Table2_ColumnLookup,0),FALSE),
  IF(AND(VALUE(LEFT($A1025,3))=311,RIGHT($B1025,5)="Total"),VLOOKUP('311'!$G$59,_311_Table2,MATCH(MID($B1025,1,1),_311_Table2_ColumnLookup,0),FALSE),
  IF(VALUE(LEFT($A1025,3))=311,VLOOKUP(VALUE(MID($B1025,2,1)),_311_Table2,MATCH(MID($B1025,1,1),_311_Table2_ColumnLookup,0),FALSE)
+N("311"),
  IF(AND(VALUE(LEFT($A1025,3))=312,LEFT($G1025,10)="Unincepted",$B1025="G "),VLOOKUP(" ULO",_312_Table2,MATCH('312'!$N$16,_312_Table2_ColumnLookup,0),FALSE),
  IF(AND(VALUE(LEFT($A1025,3))=312,LEFT($G1025,10)="Unincepted",$B1025="O "),VLOOKUP(" ULO",_312_Table2,MATCH('312'!$V$16,_312_Table2_ColumnLookup,0),FALSE),
  IF(AND(VALUE(LEFT($A1025,3))=312,LEFT($G1025,10)="Unincepted",$B1025="Q "),VLOOKUP(" ULO",_312_Table2,MATCH('312'!$X$16,_312_Table2_ColumnLookup,0),FALSE),
  IF(AND(VALUE(LEFT($A1025,3))=312,LEFT($G1025,10)="Unincepted"),VLOOKUP(" ULO",_312_Table2,MATCH(LEFT($B1025,1),_312_Table2_ColumnLookup,0),FALSE),
  IF(AND(VALUE(LEFT($A1025,3))=312,LEFT($G1025,5)="Total",$B1025="G "),VLOOKUP('312'!$F$80,_312_Table2,MATCH('312'!$N$16,_312_Table2_ColumnLookup,0),FALSE),
  IF(AND(VALUE(LEFT($A1025,3))=312,LEFT($G1025,5)="Total",$B1025="O "),VLOOKUP('312'!$F$80,_312_Table2,MATCH('312'!$V$16,_312_Table2_ColumnLookup,0),FALSE),
  IF(AND(VALUE(LEFT($A1025,3))=312,LEFT($G1025,5)="Total",$B1025="Q "),VLOOKUP('312'!$F$80,_312_Table2,MATCH('312'!$X$16,_312_Table2_ColumnLookup,0),FALSE),
  IF(AND(VALUE(LEFT($A1025,3))=312,LEFT($G1025,5)="Total"),VLOOKUP('312'!$F$80,_312_Table2,MATCH(LEFT($B1025,1),_312_Table2_ColumnLookup,0),FALSE),
  IF(AND(VALUE(LEFT($A1025,3))=312,LEN($I1025)=4,$B1025="G"),VLOOKUP($I1025,_312_Table2,MATCH('312'!$N$16,_312_Table2_ColumnLookup,0),FALSE),
  IF(AND(VALUE(LEFT($A1025,3))=312,LEN($I1025)=4,$B1025="O"),VLOOKUP($I1025,_312_Table2,MATCH('312'!$V$16,_312_Table2_ColumnLookup,0),FALSE),
  IF(AND(VALUE(LEFT($A1025,3))=312,LEN($I1025)=4,$B1025="Q"),VLOOKUP($I1025,_312_Table2,MATCH('312'!$X$16,_312_Table2_ColumnLookup,0),FALSE),
  IF(AND(VALUE(LEFT($A1025,3))=312,LEN($I1025)=4),VLOOKUP($I1025,_312_Table2,MATCH(LEFT($B1025,1),_312_Table2_ColumnLookup,0),FALSE)
+N("312"),
  IF(VALUE(LEFT($A1025,3))=313,VLOOKUP(VALUE(MID($B1025,2,1)),_313_Table2,MATCH(MID($B1025,1,1),_313_Table2_ColumnLookup,0),FALSE)
+N("313"),
  IF(AND(VALUE(LEFT($A1025,3))=314,LEN($B1025)=3),VLOOKUP(VALUE(MID($B1025,2,2)),_314_Table2,MATCH(MID($B1025,1,1),_314_Table2_ColumnLookup,0),FALSE),
  IF(VALUE(LEFT($A1025,3))=314,VLOOKUP(VALUE(MID($B1025,2,1)),_314_Table2,MATCH(MID($B1025,1,1),_314_Table2_ColumnLookup,0),FALSE)
+N("314"),
""))))))))))))))))))))))))</f>
        <v>#N/A</v>
      </c>
      <c r="F1025" s="238" t="e">
        <f>IF(AND(VALUE(LEFT($A1025,3))=309,LEN($B1025)=3),VLOOKUP(VALUE(MID($B1025,2,2)),_309_Table3,MATCH(MID($B1025,1,1),_309_Table3_ColumnLookup,0),FALSE),
  IF($C1025="309 LCR SummaryA",OneYearSCR,IF($C1025="309 LCR SummaryB",UltimateSCR,IF(VALUE(LEFT($A1025,3))=309,VLOOKUP(VALUE(MID($B1025,2,1)),_309_Table3,MATCH(MID($B1025,1,1),_309_Table3_ColumnLookup,0),FALSE)
+N("309"),
  IF(VALUE(LEFT($A1025,3))=310,VLOOKUP(VALUE(MID($B1025,2,1)),_310_Table3,MATCH(MID($B1025,1,1),_310_Table3_ColumnLookup,0),FALSE)
+N("310"),
  IF(AND(VALUE(LEFT($A1025,3))=311,LEN($I1025)=4),VLOOKUP($I1025,_311_Table3,MATCH($B1025,_311_Table3_ColumnLookup,0),FALSE),
  IF(AND(VALUE(LEFT($A1025,3))=311,OR($B1025="I2",$B1025="J2",$B1025="K2",$B1025="L2")),VLOOKUP('311'!$G$58,_311_Table3,MATCH(MID($B1025,1,1),_311_Table3_ColumnLookup,0),FALSE),
  IF(AND(VALUE(LEFT($A1025,3))=311,RIGHT($B1025,5)="Total"),VLOOKUP('311'!$G$59,_311_Table3,MATCH(MID($B1025,1,1),_311_Table3_ColumnLookup,0),FALSE),
  IF(VALUE(LEFT($A1025,3))=311,VLOOKUP(VALUE(MID($B1025,2,1)),_311_Table3,MATCH(MID($B1025,1,1),_311_Table3_ColumnLookup,0),FALSE)
+N("311"),
  IF(AND(VALUE(LEFT($A1025,3))=312,LEFT($G1025,10)="Unincepted",$B1025="G "),VLOOKUP(" ULO",_312_Table3,MATCH('312'!$N$16,_312_Table3_ColumnLookup,0),FALSE),
  IF(AND(VALUE(LEFT($A1025,3))=312,LEFT($G1025,10)="Unincepted",$B1025="O "),VLOOKUP(" ULO",_312_Table3,MATCH('312'!$V$16,_312_Table3_ColumnLookup,0),FALSE),
  IF(AND(VALUE(LEFT($A1025,3))=312,LEFT($G1025,10)="Unincepted",$B1025="Q "),VLOOKUP(" ULO",_312_Table3,MATCH('312'!$X$16,_312_Table3_ColumnLookup,0),FALSE),
  IF(AND(VALUE(LEFT($A1025,3))=312,LEFT($G1025,10)="Unincepted"),VLOOKUP(" ULO",_312_Table3,MATCH(LEFT($B1025,1),_312_Table3_ColumnLookup,0),FALSE),
  IF(AND(VALUE(LEFT($A1025,3))=312,LEFT($G1025,5)="Total",$B1025="G "),VLOOKUP('312'!$F$80,_312_Table3,MATCH('312'!$N$16,_312_Table3_ColumnLookup,0),FALSE),
  IF(AND(VALUE(LEFT($A1025,3))=312,LEFT($G1025,5)="Total",$B1025="O "),VLOOKUP('312'!$F$80,_312_Table3,MATCH('312'!$V$16,_312_Table3_ColumnLookup,0),FALSE),
  IF(AND(VALUE(LEFT($A1025,3))=312,LEFT($G1025,5)="Total",$B1025="Q "),VLOOKUP('312'!$F$80,_312_Table3,MATCH('312'!$X$16,_312_Table3_ColumnLookup,0),FALSE),
  IF(AND(VALUE(LEFT($A1025,3))=312,LEFT($G1025,5)="Total"),VLOOKUP('312'!$F$80,_312_Table3,MATCH(LEFT($B1025,1),_312_Table3_ColumnLookup,0),FALSE),
  IF(AND(VALUE(LEFT($A1025,3))=312,LEN($I1025)=4,$B1025="G"),VLOOKUP($I1025,_312_Table3,MATCH('312'!$N$16,_312_Table3_ColumnLookup,0),FALSE),
  IF(AND(VALUE(LEFT($A1025,3))=312,LEN($I1025)=4,$B1025="O"),VLOOKUP($I1025,_312_Table3,MATCH('312'!$V$16,_312_Table3_ColumnLookup,0),FALSE),
  IF(AND(VALUE(LEFT($A1025,3))=312,LEN($I1025)=4,$B1025="Q"),VLOOKUP($I1025,_312_Table3,MATCH('312'!$X$16,_312_Table3_ColumnLookup,0),FALSE),
  IF(AND(VALUE(LEFT($A1025,3))=312,LEN($I1025)=4),VLOOKUP($I1025,_312_Table3,MATCH(LEFT($B1025,1),_312_Table3_ColumnLookup,0),FALSE)
+N("312"),
  IF(VALUE(LEFT($A1025,3))=313,VLOOKUP(VALUE(MID($B1025,2,1)),_313_Table3,MATCH(MID($B1025,1,1),_313_Table3_ColumnLookup,0),FALSE)
+N("313"),
  IF(AND(VALUE(LEFT($A1025,3))=314,LEN($B1025)=3),VLOOKUP(VALUE(MID($B1025,2,2)),_314_Table3,MATCH(MID($B1025,1,1),_314_Table3_ColumnLookup,0),FALSE),
  IF(VALUE(LEFT($A1025,3))=314,VLOOKUP(VALUE(MID($B1025,2,1)),_314_Table3,MATCH(MID($B1025,1,1),_314_Table3_ColumnLookup,0),FALSE)
+N("314"),
""))))))))))))))))))))))))</f>
        <v>#N/A</v>
      </c>
      <c r="H1025" s="321" t="str">
        <f>IFERROR(
IF(ISERROR($D1025)=FALSE,$D1025,IF(ISERROR($E1025)=FALSE,$E1025,IF(ISERROR($F1025)=FALSE,$F1025
+N("012 checkboxes"),
IF(
IF(OR(LEFT($A1025,9)="Syndicate",LEFT($A1025,12)="NewSyndicate"),VLOOKUP($A1025,'012'!$J:$ZW,MATCH("Link to button",'012'!$J$1:$ZW$1,0),0)
+N("309 checkbox"),
IF($C1025="309 LCR Summary0",VLOOKUP("Notes990",'309'!$P:$ZZ,MATCH("Link to button",'309'!$P$1:$ZZ$1,0),0)
+N("313 checkboxes"),
IF($C1025="313 Financial Information0LcmVsScr",IF($C1025="309 LCR Summary0",VLOOKUP("LcmVsScr",'309'!$N:$ZZ,MATCH("Link to button",'309'!$N$1:$ZZ$1,0),0),
IF($C1025="313 Financial Information0LcrDocAttached",IF($C1025="309 LCR Summary0",VLOOKUP("LcrDocAttached",'309'!$N:$ZZ,MATCH("Link to button",'309'!$N$1:$ZZ$1,0),
0)))))))=1,TRUE,FALSE)
))),"")</f>
        <v/>
      </c>
    </row>
    <row r="1026" spans="1:8">
      <c r="A1026" s="237" t="e">
        <f>VLOOKUP($G1026,CSVLookups!$B:$R,MATCH(A$1,CSVLookups!$B$1:$R$1,0),FALSE)</f>
        <v>#N/A</v>
      </c>
      <c r="B1026" s="237" t="e">
        <f>VLOOKUP($G1026,CSVLookups!$B:$R,MATCH(B$1,CSVLookups!$B$1:$R$1,0),FALSE)</f>
        <v>#N/A</v>
      </c>
      <c r="C1026" s="238" t="e">
        <f t="shared" si="16"/>
        <v>#N/A</v>
      </c>
      <c r="D1026" s="238" t="e">
        <f>IF(AND(VALUE(LEFT($A1026,3))=309,LEN($B1026)=3),VLOOKUP(VALUE(MID($B1026,2,2)),_309_Table1,MATCH(MID($B1026,1,1),_309_Table1_ColumnLookup,0),FALSE),
  IF($C1026="309 LCR SummaryA",OneYearSCR,IF($C1026="309 LCR SummaryB",UltimateSCR,IF(VALUE(LEFT($A1026,3))=309,VLOOKUP(VALUE(MID($B1026,2,1)),_309_Table1,MATCH(MID($B1026,1,1),_309_Table1_ColumnLookup,0),FALSE)
+N("309"),
  IF(VALUE(LEFT($A1026,3))=310,VLOOKUP(VALUE(MID($B1026,2,1)),_310_Table1,MATCH(MID($B1026,1,1),_310_Table1_ColumnLookup,0),FALSE)
+N("310"),
  IF(AND(VALUE(LEFT($A1026,3))=311,LEN($I1026)=4),VLOOKUP($I1026,_311_Table1,MATCH($B1026,_311_Table1_ColumnLookup,0),FALSE),
  IF(AND(VALUE(LEFT($A1026,3))=311,OR($B1026="I2",$B1026="J2",$B1026="K2",$B1026="L2")),VLOOKUP('311'!$G$58,_311_Table1,MATCH(MID($B1026,1,1),_311_Table1_ColumnLookup,0),FALSE),
  IF(AND(VALUE(LEFT($A1026,3))=311,RIGHT($B1026,5)="Total"),VLOOKUP('311'!$G$59,_311_Table1,MATCH(MID($B1026,1,1),_311_Table1_ColumnLookup,0),FALSE),
  IF(VALUE(LEFT($A1026,3))=311,VLOOKUP(VALUE(MID($B1026,2,1)),_311_Table1,MATCH(MID($B1026,1,1),_311_Table1_ColumnLookup,0),FALSE)
+N("311"),
  IF(AND(VALUE(LEFT($A1026,3))=312,LEFT($G1026,10)="Unincepted",$B1026="G "),VLOOKUP(" ULO",_312_Table1,MATCH('312'!$N$16,_312_Table1_ColumnLookup,0),FALSE),
  IF(AND(VALUE(LEFT($A1026,3))=312,LEFT($G1026,10)="Unincepted",$B1026="O "),VLOOKUP(" ULO",_312_Table1,MATCH('312'!$V$16,_312_Table1_ColumnLookup,0),FALSE),
  IF(AND(VALUE(LEFT($A1026,3))=312,LEFT($G1026,10)="Unincepted",$B1026="Q "),VLOOKUP(" ULO",_312_Table1,MATCH('312'!$X$16,_312_Table1_ColumnLookup,0),FALSE),
  IF(AND(VALUE(LEFT($A1026,3))=312,LEFT($G1026,10)="Unincepted"),VLOOKUP(" ULO",_312_Table1,MATCH(LEFT($B1026,1),_312_Table1_ColumnLookup,0),FALSE),
  IF(AND(VALUE(LEFT($A1026,3))=312,LEFT($G1026,5)="Total",$B1026="G "),VLOOKUP('312'!$F$80,_312_Table1,MATCH('312'!$N$16,_312_Table1_ColumnLookup,0),FALSE),
  IF(AND(VALUE(LEFT($A1026,3))=312,LEFT($G1026,5)="Total",$B1026="O "),VLOOKUP('312'!$F$80,_312_Table1,MATCH('312'!$V$16,_312_Table1_ColumnLookup,0),FALSE),
  IF(AND(VALUE(LEFT($A1026,3))=312,LEFT($G1026,5)="Total",$B1026="Q "),VLOOKUP('312'!$F$80,_312_Table1,MATCH('312'!$X$16,_312_Table1_ColumnLookup,0),FALSE),
  IF(AND(VALUE(LEFT($A1026,3))=312,LEFT($G1026,5)="Total"),VLOOKUP('312'!$F$80,_312_Table1,MATCH(LEFT($B1026,1),_312_Table1_ColumnLookup,0),FALSE),
  IF(AND(VALUE(LEFT($A1026,3))=312,LEN($I1026)=4,$B1026="G"),VLOOKUP($I1026,_312_Table1,MATCH('312'!$N$16,_312_Table1_ColumnLookup,0),FALSE),
  IF(AND(VALUE(LEFT($A1026,3))=312,LEN($I1026)=4,$B1026="O"),VLOOKUP($I1026,_312_Table1,MATCH('312'!$V$16,_312_Table1_ColumnLookup,0),FALSE),
  IF(AND(VALUE(LEFT($A1026,3))=312,LEN($I1026)=4,$B1026="Q"),VLOOKUP($I1026,_312_Table1,MATCH('312'!$X$16,_312_Table1_ColumnLookup,0),FALSE),
  IF(AND(VALUE(LEFT($A1026,3))=312,LEN($I1026)=4),VLOOKUP($I1026,_312_Table1,MATCH(LEFT($B1026,1),_312_Table1_ColumnLookup,0),FALSE)
+N("312"),
  IF(VALUE(LEFT($A1026,3))=313,VLOOKUP(VALUE(MID($B1026,2,1)),_313_Table1,MATCH(MID($B1026,1,1),_313_Table1_ColumnLookup,0),FALSE)
+N("313"),
  IF(AND(VALUE(LEFT($A1026,3))=314,LEN($B1026)=3),VLOOKUP(VALUE(MID($B1026,2,2)),_314_Table1,MATCH(MID($B1026,1,1),_314_Table1_ColumnLookup,0),FALSE),
  IF(VALUE(LEFT($A1026,3))=314,VLOOKUP(VALUE(MID($B1026,2,1)),_314_Table1,MATCH(MID($B1026,1,1),_314_Table1_ColumnLookup,0),FALSE)
+N("314"),
""))))))))))))))))))))))))</f>
        <v>#N/A</v>
      </c>
      <c r="E1026" s="238" t="e">
        <f>IF(AND(VALUE(LEFT($A1026,3))=309,LEN($B1026)=3),VLOOKUP(VALUE(MID($B1026,2,2)),_309_Table2,MATCH(MID($B1026,1,1),_309_Table2_ColumnLookup,0),FALSE),
  IF($C1026="309 LCR SummaryA",OneYearSCR,IF($C1026="309 LCR SummaryB",UltimateSCR,IF(VALUE(LEFT($A1026,3))=309,VLOOKUP(VALUE(MID($B1026,2,1)),_309_Table2,MATCH(MID($B1026,1,1),_309_Table2_ColumnLookup,0),FALSE)
+N("309"),
  IF(VALUE(LEFT($A1026,3))=310,VLOOKUP(VALUE(MID($B1026,2,1)),_310_Table2,MATCH(MID($B1026,1,1),_310_Table2_ColumnLookup,0),FALSE)
+N("310"),
  IF(AND(VALUE(LEFT($A1026,3))=311,LEN($I1026)=4),VLOOKUP($I1026,_311_Table2,MATCH($B1026,_311_Table2_ColumnLookup,0),FALSE),
  IF(AND(VALUE(LEFT($A1026,3))=311,OR($B1026="I2",$B1026="J2",$B1026="K2",$B1026="L2")),VLOOKUP('311'!$G$58,_311_Table2,MATCH(MID($B1026,1,1),_311_Table2_ColumnLookup,0),FALSE),
  IF(AND(VALUE(LEFT($A1026,3))=311,RIGHT($B1026,5)="Total"),VLOOKUP('311'!$G$59,_311_Table2,MATCH(MID($B1026,1,1),_311_Table2_ColumnLookup,0),FALSE),
  IF(VALUE(LEFT($A1026,3))=311,VLOOKUP(VALUE(MID($B1026,2,1)),_311_Table2,MATCH(MID($B1026,1,1),_311_Table2_ColumnLookup,0),FALSE)
+N("311"),
  IF(AND(VALUE(LEFT($A1026,3))=312,LEFT($G1026,10)="Unincepted",$B1026="G "),VLOOKUP(" ULO",_312_Table2,MATCH('312'!$N$16,_312_Table2_ColumnLookup,0),FALSE),
  IF(AND(VALUE(LEFT($A1026,3))=312,LEFT($G1026,10)="Unincepted",$B1026="O "),VLOOKUP(" ULO",_312_Table2,MATCH('312'!$V$16,_312_Table2_ColumnLookup,0),FALSE),
  IF(AND(VALUE(LEFT($A1026,3))=312,LEFT($G1026,10)="Unincepted",$B1026="Q "),VLOOKUP(" ULO",_312_Table2,MATCH('312'!$X$16,_312_Table2_ColumnLookup,0),FALSE),
  IF(AND(VALUE(LEFT($A1026,3))=312,LEFT($G1026,10)="Unincepted"),VLOOKUP(" ULO",_312_Table2,MATCH(LEFT($B1026,1),_312_Table2_ColumnLookup,0),FALSE),
  IF(AND(VALUE(LEFT($A1026,3))=312,LEFT($G1026,5)="Total",$B1026="G "),VLOOKUP('312'!$F$80,_312_Table2,MATCH('312'!$N$16,_312_Table2_ColumnLookup,0),FALSE),
  IF(AND(VALUE(LEFT($A1026,3))=312,LEFT($G1026,5)="Total",$B1026="O "),VLOOKUP('312'!$F$80,_312_Table2,MATCH('312'!$V$16,_312_Table2_ColumnLookup,0),FALSE),
  IF(AND(VALUE(LEFT($A1026,3))=312,LEFT($G1026,5)="Total",$B1026="Q "),VLOOKUP('312'!$F$80,_312_Table2,MATCH('312'!$X$16,_312_Table2_ColumnLookup,0),FALSE),
  IF(AND(VALUE(LEFT($A1026,3))=312,LEFT($G1026,5)="Total"),VLOOKUP('312'!$F$80,_312_Table2,MATCH(LEFT($B1026,1),_312_Table2_ColumnLookup,0),FALSE),
  IF(AND(VALUE(LEFT($A1026,3))=312,LEN($I1026)=4,$B1026="G"),VLOOKUP($I1026,_312_Table2,MATCH('312'!$N$16,_312_Table2_ColumnLookup,0),FALSE),
  IF(AND(VALUE(LEFT($A1026,3))=312,LEN($I1026)=4,$B1026="O"),VLOOKUP($I1026,_312_Table2,MATCH('312'!$V$16,_312_Table2_ColumnLookup,0),FALSE),
  IF(AND(VALUE(LEFT($A1026,3))=312,LEN($I1026)=4,$B1026="Q"),VLOOKUP($I1026,_312_Table2,MATCH('312'!$X$16,_312_Table2_ColumnLookup,0),FALSE),
  IF(AND(VALUE(LEFT($A1026,3))=312,LEN($I1026)=4),VLOOKUP($I1026,_312_Table2,MATCH(LEFT($B1026,1),_312_Table2_ColumnLookup,0),FALSE)
+N("312"),
  IF(VALUE(LEFT($A1026,3))=313,VLOOKUP(VALUE(MID($B1026,2,1)),_313_Table2,MATCH(MID($B1026,1,1),_313_Table2_ColumnLookup,0),FALSE)
+N("313"),
  IF(AND(VALUE(LEFT($A1026,3))=314,LEN($B1026)=3),VLOOKUP(VALUE(MID($B1026,2,2)),_314_Table2,MATCH(MID($B1026,1,1),_314_Table2_ColumnLookup,0),FALSE),
  IF(VALUE(LEFT($A1026,3))=314,VLOOKUP(VALUE(MID($B1026,2,1)),_314_Table2,MATCH(MID($B1026,1,1),_314_Table2_ColumnLookup,0),FALSE)
+N("314"),
""))))))))))))))))))))))))</f>
        <v>#N/A</v>
      </c>
      <c r="F1026" s="238" t="e">
        <f>IF(AND(VALUE(LEFT($A1026,3))=309,LEN($B1026)=3),VLOOKUP(VALUE(MID($B1026,2,2)),_309_Table3,MATCH(MID($B1026,1,1),_309_Table3_ColumnLookup,0),FALSE),
  IF($C1026="309 LCR SummaryA",OneYearSCR,IF($C1026="309 LCR SummaryB",UltimateSCR,IF(VALUE(LEFT($A1026,3))=309,VLOOKUP(VALUE(MID($B1026,2,1)),_309_Table3,MATCH(MID($B1026,1,1),_309_Table3_ColumnLookup,0),FALSE)
+N("309"),
  IF(VALUE(LEFT($A1026,3))=310,VLOOKUP(VALUE(MID($B1026,2,1)),_310_Table3,MATCH(MID($B1026,1,1),_310_Table3_ColumnLookup,0),FALSE)
+N("310"),
  IF(AND(VALUE(LEFT($A1026,3))=311,LEN($I1026)=4),VLOOKUP($I1026,_311_Table3,MATCH($B1026,_311_Table3_ColumnLookup,0),FALSE),
  IF(AND(VALUE(LEFT($A1026,3))=311,OR($B1026="I2",$B1026="J2",$B1026="K2",$B1026="L2")),VLOOKUP('311'!$G$58,_311_Table3,MATCH(MID($B1026,1,1),_311_Table3_ColumnLookup,0),FALSE),
  IF(AND(VALUE(LEFT($A1026,3))=311,RIGHT($B1026,5)="Total"),VLOOKUP('311'!$G$59,_311_Table3,MATCH(MID($B1026,1,1),_311_Table3_ColumnLookup,0),FALSE),
  IF(VALUE(LEFT($A1026,3))=311,VLOOKUP(VALUE(MID($B1026,2,1)),_311_Table3,MATCH(MID($B1026,1,1),_311_Table3_ColumnLookup,0),FALSE)
+N("311"),
  IF(AND(VALUE(LEFT($A1026,3))=312,LEFT($G1026,10)="Unincepted",$B1026="G "),VLOOKUP(" ULO",_312_Table3,MATCH('312'!$N$16,_312_Table3_ColumnLookup,0),FALSE),
  IF(AND(VALUE(LEFT($A1026,3))=312,LEFT($G1026,10)="Unincepted",$B1026="O "),VLOOKUP(" ULO",_312_Table3,MATCH('312'!$V$16,_312_Table3_ColumnLookup,0),FALSE),
  IF(AND(VALUE(LEFT($A1026,3))=312,LEFT($G1026,10)="Unincepted",$B1026="Q "),VLOOKUP(" ULO",_312_Table3,MATCH('312'!$X$16,_312_Table3_ColumnLookup,0),FALSE),
  IF(AND(VALUE(LEFT($A1026,3))=312,LEFT($G1026,10)="Unincepted"),VLOOKUP(" ULO",_312_Table3,MATCH(LEFT($B1026,1),_312_Table3_ColumnLookup,0),FALSE),
  IF(AND(VALUE(LEFT($A1026,3))=312,LEFT($G1026,5)="Total",$B1026="G "),VLOOKUP('312'!$F$80,_312_Table3,MATCH('312'!$N$16,_312_Table3_ColumnLookup,0),FALSE),
  IF(AND(VALUE(LEFT($A1026,3))=312,LEFT($G1026,5)="Total",$B1026="O "),VLOOKUP('312'!$F$80,_312_Table3,MATCH('312'!$V$16,_312_Table3_ColumnLookup,0),FALSE),
  IF(AND(VALUE(LEFT($A1026,3))=312,LEFT($G1026,5)="Total",$B1026="Q "),VLOOKUP('312'!$F$80,_312_Table3,MATCH('312'!$X$16,_312_Table3_ColumnLookup,0),FALSE),
  IF(AND(VALUE(LEFT($A1026,3))=312,LEFT($G1026,5)="Total"),VLOOKUP('312'!$F$80,_312_Table3,MATCH(LEFT($B1026,1),_312_Table3_ColumnLookup,0),FALSE),
  IF(AND(VALUE(LEFT($A1026,3))=312,LEN($I1026)=4,$B1026="G"),VLOOKUP($I1026,_312_Table3,MATCH('312'!$N$16,_312_Table3_ColumnLookup,0),FALSE),
  IF(AND(VALUE(LEFT($A1026,3))=312,LEN($I1026)=4,$B1026="O"),VLOOKUP($I1026,_312_Table3,MATCH('312'!$V$16,_312_Table3_ColumnLookup,0),FALSE),
  IF(AND(VALUE(LEFT($A1026,3))=312,LEN($I1026)=4,$B1026="Q"),VLOOKUP($I1026,_312_Table3,MATCH('312'!$X$16,_312_Table3_ColumnLookup,0),FALSE),
  IF(AND(VALUE(LEFT($A1026,3))=312,LEN($I1026)=4),VLOOKUP($I1026,_312_Table3,MATCH(LEFT($B1026,1),_312_Table3_ColumnLookup,0),FALSE)
+N("312"),
  IF(VALUE(LEFT($A1026,3))=313,VLOOKUP(VALUE(MID($B1026,2,1)),_313_Table3,MATCH(MID($B1026,1,1),_313_Table3_ColumnLookup,0),FALSE)
+N("313"),
  IF(AND(VALUE(LEFT($A1026,3))=314,LEN($B1026)=3),VLOOKUP(VALUE(MID($B1026,2,2)),_314_Table3,MATCH(MID($B1026,1,1),_314_Table3_ColumnLookup,0),FALSE),
  IF(VALUE(LEFT($A1026,3))=314,VLOOKUP(VALUE(MID($B1026,2,1)),_314_Table3,MATCH(MID($B1026,1,1),_314_Table3_ColumnLookup,0),FALSE)
+N("314"),
""))))))))))))))))))))))))</f>
        <v>#N/A</v>
      </c>
      <c r="H1026" s="321" t="str">
        <f>IFERROR(
IF(ISERROR($D1026)=FALSE,$D1026,IF(ISERROR($E1026)=FALSE,$E1026,IF(ISERROR($F1026)=FALSE,$F1026
+N("012 checkboxes"),
IF(
IF(OR(LEFT($A1026,9)="Syndicate",LEFT($A1026,12)="NewSyndicate"),VLOOKUP($A1026,'012'!$J:$ZW,MATCH("Link to button",'012'!$J$1:$ZW$1,0),0)
+N("309 checkbox"),
IF($C1026="309 LCR Summary0",VLOOKUP("Notes990",'309'!$P:$ZZ,MATCH("Link to button",'309'!$P$1:$ZZ$1,0),0)
+N("313 checkboxes"),
IF($C1026="313 Financial Information0LcmVsScr",IF($C1026="309 LCR Summary0",VLOOKUP("LcmVsScr",'309'!$N:$ZZ,MATCH("Link to button",'309'!$N$1:$ZZ$1,0),0),
IF($C1026="313 Financial Information0LcrDocAttached",IF($C1026="309 LCR Summary0",VLOOKUP("LcrDocAttached",'309'!$N:$ZZ,MATCH("Link to button",'309'!$N$1:$ZZ$1,0),
0)))))))=1,TRUE,FALSE)
))),"")</f>
        <v/>
      </c>
    </row>
    <row r="1027" spans="1:8">
      <c r="A1027" s="237" t="e">
        <f>VLOOKUP($G1027,CSVLookups!$B:$R,MATCH(A$1,CSVLookups!$B$1:$R$1,0),FALSE)</f>
        <v>#N/A</v>
      </c>
      <c r="B1027" s="237" t="e">
        <f>VLOOKUP($G1027,CSVLookups!$B:$R,MATCH(B$1,CSVLookups!$B$1:$R$1,0),FALSE)</f>
        <v>#N/A</v>
      </c>
      <c r="C1027" s="238" t="e">
        <f t="shared" si="16"/>
        <v>#N/A</v>
      </c>
      <c r="D1027" s="238" t="e">
        <f>IF(AND(VALUE(LEFT($A1027,3))=309,LEN($B1027)=3),VLOOKUP(VALUE(MID($B1027,2,2)),_309_Table1,MATCH(MID($B1027,1,1),_309_Table1_ColumnLookup,0),FALSE),
  IF($C1027="309 LCR SummaryA",OneYearSCR,IF($C1027="309 LCR SummaryB",UltimateSCR,IF(VALUE(LEFT($A1027,3))=309,VLOOKUP(VALUE(MID($B1027,2,1)),_309_Table1,MATCH(MID($B1027,1,1),_309_Table1_ColumnLookup,0),FALSE)
+N("309"),
  IF(VALUE(LEFT($A1027,3))=310,VLOOKUP(VALUE(MID($B1027,2,1)),_310_Table1,MATCH(MID($B1027,1,1),_310_Table1_ColumnLookup,0),FALSE)
+N("310"),
  IF(AND(VALUE(LEFT($A1027,3))=311,LEN($I1027)=4),VLOOKUP($I1027,_311_Table1,MATCH($B1027,_311_Table1_ColumnLookup,0),FALSE),
  IF(AND(VALUE(LEFT($A1027,3))=311,OR($B1027="I2",$B1027="J2",$B1027="K2",$B1027="L2")),VLOOKUP('311'!$G$58,_311_Table1,MATCH(MID($B1027,1,1),_311_Table1_ColumnLookup,0),FALSE),
  IF(AND(VALUE(LEFT($A1027,3))=311,RIGHT($B1027,5)="Total"),VLOOKUP('311'!$G$59,_311_Table1,MATCH(MID($B1027,1,1),_311_Table1_ColumnLookup,0),FALSE),
  IF(VALUE(LEFT($A1027,3))=311,VLOOKUP(VALUE(MID($B1027,2,1)),_311_Table1,MATCH(MID($B1027,1,1),_311_Table1_ColumnLookup,0),FALSE)
+N("311"),
  IF(AND(VALUE(LEFT($A1027,3))=312,LEFT($G1027,10)="Unincepted",$B1027="G "),VLOOKUP(" ULO",_312_Table1,MATCH('312'!$N$16,_312_Table1_ColumnLookup,0),FALSE),
  IF(AND(VALUE(LEFT($A1027,3))=312,LEFT($G1027,10)="Unincepted",$B1027="O "),VLOOKUP(" ULO",_312_Table1,MATCH('312'!$V$16,_312_Table1_ColumnLookup,0),FALSE),
  IF(AND(VALUE(LEFT($A1027,3))=312,LEFT($G1027,10)="Unincepted",$B1027="Q "),VLOOKUP(" ULO",_312_Table1,MATCH('312'!$X$16,_312_Table1_ColumnLookup,0),FALSE),
  IF(AND(VALUE(LEFT($A1027,3))=312,LEFT($G1027,10)="Unincepted"),VLOOKUP(" ULO",_312_Table1,MATCH(LEFT($B1027,1),_312_Table1_ColumnLookup,0),FALSE),
  IF(AND(VALUE(LEFT($A1027,3))=312,LEFT($G1027,5)="Total",$B1027="G "),VLOOKUP('312'!$F$80,_312_Table1,MATCH('312'!$N$16,_312_Table1_ColumnLookup,0),FALSE),
  IF(AND(VALUE(LEFT($A1027,3))=312,LEFT($G1027,5)="Total",$B1027="O "),VLOOKUP('312'!$F$80,_312_Table1,MATCH('312'!$V$16,_312_Table1_ColumnLookup,0),FALSE),
  IF(AND(VALUE(LEFT($A1027,3))=312,LEFT($G1027,5)="Total",$B1027="Q "),VLOOKUP('312'!$F$80,_312_Table1,MATCH('312'!$X$16,_312_Table1_ColumnLookup,0),FALSE),
  IF(AND(VALUE(LEFT($A1027,3))=312,LEFT($G1027,5)="Total"),VLOOKUP('312'!$F$80,_312_Table1,MATCH(LEFT($B1027,1),_312_Table1_ColumnLookup,0),FALSE),
  IF(AND(VALUE(LEFT($A1027,3))=312,LEN($I1027)=4,$B1027="G"),VLOOKUP($I1027,_312_Table1,MATCH('312'!$N$16,_312_Table1_ColumnLookup,0),FALSE),
  IF(AND(VALUE(LEFT($A1027,3))=312,LEN($I1027)=4,$B1027="O"),VLOOKUP($I1027,_312_Table1,MATCH('312'!$V$16,_312_Table1_ColumnLookup,0),FALSE),
  IF(AND(VALUE(LEFT($A1027,3))=312,LEN($I1027)=4,$B1027="Q"),VLOOKUP($I1027,_312_Table1,MATCH('312'!$X$16,_312_Table1_ColumnLookup,0),FALSE),
  IF(AND(VALUE(LEFT($A1027,3))=312,LEN($I1027)=4),VLOOKUP($I1027,_312_Table1,MATCH(LEFT($B1027,1),_312_Table1_ColumnLookup,0),FALSE)
+N("312"),
  IF(VALUE(LEFT($A1027,3))=313,VLOOKUP(VALUE(MID($B1027,2,1)),_313_Table1,MATCH(MID($B1027,1,1),_313_Table1_ColumnLookup,0),FALSE)
+N("313"),
  IF(AND(VALUE(LEFT($A1027,3))=314,LEN($B1027)=3),VLOOKUP(VALUE(MID($B1027,2,2)),_314_Table1,MATCH(MID($B1027,1,1),_314_Table1_ColumnLookup,0),FALSE),
  IF(VALUE(LEFT($A1027,3))=314,VLOOKUP(VALUE(MID($B1027,2,1)),_314_Table1,MATCH(MID($B1027,1,1),_314_Table1_ColumnLookup,0),FALSE)
+N("314"),
""))))))))))))))))))))))))</f>
        <v>#N/A</v>
      </c>
      <c r="E1027" s="238" t="e">
        <f>IF(AND(VALUE(LEFT($A1027,3))=309,LEN($B1027)=3),VLOOKUP(VALUE(MID($B1027,2,2)),_309_Table2,MATCH(MID($B1027,1,1),_309_Table2_ColumnLookup,0),FALSE),
  IF($C1027="309 LCR SummaryA",OneYearSCR,IF($C1027="309 LCR SummaryB",UltimateSCR,IF(VALUE(LEFT($A1027,3))=309,VLOOKUP(VALUE(MID($B1027,2,1)),_309_Table2,MATCH(MID($B1027,1,1),_309_Table2_ColumnLookup,0),FALSE)
+N("309"),
  IF(VALUE(LEFT($A1027,3))=310,VLOOKUP(VALUE(MID($B1027,2,1)),_310_Table2,MATCH(MID($B1027,1,1),_310_Table2_ColumnLookup,0),FALSE)
+N("310"),
  IF(AND(VALUE(LEFT($A1027,3))=311,LEN($I1027)=4),VLOOKUP($I1027,_311_Table2,MATCH($B1027,_311_Table2_ColumnLookup,0),FALSE),
  IF(AND(VALUE(LEFT($A1027,3))=311,OR($B1027="I2",$B1027="J2",$B1027="K2",$B1027="L2")),VLOOKUP('311'!$G$58,_311_Table2,MATCH(MID($B1027,1,1),_311_Table2_ColumnLookup,0),FALSE),
  IF(AND(VALUE(LEFT($A1027,3))=311,RIGHT($B1027,5)="Total"),VLOOKUP('311'!$G$59,_311_Table2,MATCH(MID($B1027,1,1),_311_Table2_ColumnLookup,0),FALSE),
  IF(VALUE(LEFT($A1027,3))=311,VLOOKUP(VALUE(MID($B1027,2,1)),_311_Table2,MATCH(MID($B1027,1,1),_311_Table2_ColumnLookup,0),FALSE)
+N("311"),
  IF(AND(VALUE(LEFT($A1027,3))=312,LEFT($G1027,10)="Unincepted",$B1027="G "),VLOOKUP(" ULO",_312_Table2,MATCH('312'!$N$16,_312_Table2_ColumnLookup,0),FALSE),
  IF(AND(VALUE(LEFT($A1027,3))=312,LEFT($G1027,10)="Unincepted",$B1027="O "),VLOOKUP(" ULO",_312_Table2,MATCH('312'!$V$16,_312_Table2_ColumnLookup,0),FALSE),
  IF(AND(VALUE(LEFT($A1027,3))=312,LEFT($G1027,10)="Unincepted",$B1027="Q "),VLOOKUP(" ULO",_312_Table2,MATCH('312'!$X$16,_312_Table2_ColumnLookup,0),FALSE),
  IF(AND(VALUE(LEFT($A1027,3))=312,LEFT($G1027,10)="Unincepted"),VLOOKUP(" ULO",_312_Table2,MATCH(LEFT($B1027,1),_312_Table2_ColumnLookup,0),FALSE),
  IF(AND(VALUE(LEFT($A1027,3))=312,LEFT($G1027,5)="Total",$B1027="G "),VLOOKUP('312'!$F$80,_312_Table2,MATCH('312'!$N$16,_312_Table2_ColumnLookup,0),FALSE),
  IF(AND(VALUE(LEFT($A1027,3))=312,LEFT($G1027,5)="Total",$B1027="O "),VLOOKUP('312'!$F$80,_312_Table2,MATCH('312'!$V$16,_312_Table2_ColumnLookup,0),FALSE),
  IF(AND(VALUE(LEFT($A1027,3))=312,LEFT($G1027,5)="Total",$B1027="Q "),VLOOKUP('312'!$F$80,_312_Table2,MATCH('312'!$X$16,_312_Table2_ColumnLookup,0),FALSE),
  IF(AND(VALUE(LEFT($A1027,3))=312,LEFT($G1027,5)="Total"),VLOOKUP('312'!$F$80,_312_Table2,MATCH(LEFT($B1027,1),_312_Table2_ColumnLookup,0),FALSE),
  IF(AND(VALUE(LEFT($A1027,3))=312,LEN($I1027)=4,$B1027="G"),VLOOKUP($I1027,_312_Table2,MATCH('312'!$N$16,_312_Table2_ColumnLookup,0),FALSE),
  IF(AND(VALUE(LEFT($A1027,3))=312,LEN($I1027)=4,$B1027="O"),VLOOKUP($I1027,_312_Table2,MATCH('312'!$V$16,_312_Table2_ColumnLookup,0),FALSE),
  IF(AND(VALUE(LEFT($A1027,3))=312,LEN($I1027)=4,$B1027="Q"),VLOOKUP($I1027,_312_Table2,MATCH('312'!$X$16,_312_Table2_ColumnLookup,0),FALSE),
  IF(AND(VALUE(LEFT($A1027,3))=312,LEN($I1027)=4),VLOOKUP($I1027,_312_Table2,MATCH(LEFT($B1027,1),_312_Table2_ColumnLookup,0),FALSE)
+N("312"),
  IF(VALUE(LEFT($A1027,3))=313,VLOOKUP(VALUE(MID($B1027,2,1)),_313_Table2,MATCH(MID($B1027,1,1),_313_Table2_ColumnLookup,0),FALSE)
+N("313"),
  IF(AND(VALUE(LEFT($A1027,3))=314,LEN($B1027)=3),VLOOKUP(VALUE(MID($B1027,2,2)),_314_Table2,MATCH(MID($B1027,1,1),_314_Table2_ColumnLookup,0),FALSE),
  IF(VALUE(LEFT($A1027,3))=314,VLOOKUP(VALUE(MID($B1027,2,1)),_314_Table2,MATCH(MID($B1027,1,1),_314_Table2_ColumnLookup,0),FALSE)
+N("314"),
""))))))))))))))))))))))))</f>
        <v>#N/A</v>
      </c>
      <c r="F1027" s="238" t="e">
        <f>IF(AND(VALUE(LEFT($A1027,3))=309,LEN($B1027)=3),VLOOKUP(VALUE(MID($B1027,2,2)),_309_Table3,MATCH(MID($B1027,1,1),_309_Table3_ColumnLookup,0),FALSE),
  IF($C1027="309 LCR SummaryA",OneYearSCR,IF($C1027="309 LCR SummaryB",UltimateSCR,IF(VALUE(LEFT($A1027,3))=309,VLOOKUP(VALUE(MID($B1027,2,1)),_309_Table3,MATCH(MID($B1027,1,1),_309_Table3_ColumnLookup,0),FALSE)
+N("309"),
  IF(VALUE(LEFT($A1027,3))=310,VLOOKUP(VALUE(MID($B1027,2,1)),_310_Table3,MATCH(MID($B1027,1,1),_310_Table3_ColumnLookup,0),FALSE)
+N("310"),
  IF(AND(VALUE(LEFT($A1027,3))=311,LEN($I1027)=4),VLOOKUP($I1027,_311_Table3,MATCH($B1027,_311_Table3_ColumnLookup,0),FALSE),
  IF(AND(VALUE(LEFT($A1027,3))=311,OR($B1027="I2",$B1027="J2",$B1027="K2",$B1027="L2")),VLOOKUP('311'!$G$58,_311_Table3,MATCH(MID($B1027,1,1),_311_Table3_ColumnLookup,0),FALSE),
  IF(AND(VALUE(LEFT($A1027,3))=311,RIGHT($B1027,5)="Total"),VLOOKUP('311'!$G$59,_311_Table3,MATCH(MID($B1027,1,1),_311_Table3_ColumnLookup,0),FALSE),
  IF(VALUE(LEFT($A1027,3))=311,VLOOKUP(VALUE(MID($B1027,2,1)),_311_Table3,MATCH(MID($B1027,1,1),_311_Table3_ColumnLookup,0),FALSE)
+N("311"),
  IF(AND(VALUE(LEFT($A1027,3))=312,LEFT($G1027,10)="Unincepted",$B1027="G "),VLOOKUP(" ULO",_312_Table3,MATCH('312'!$N$16,_312_Table3_ColumnLookup,0),FALSE),
  IF(AND(VALUE(LEFT($A1027,3))=312,LEFT($G1027,10)="Unincepted",$B1027="O "),VLOOKUP(" ULO",_312_Table3,MATCH('312'!$V$16,_312_Table3_ColumnLookup,0),FALSE),
  IF(AND(VALUE(LEFT($A1027,3))=312,LEFT($G1027,10)="Unincepted",$B1027="Q "),VLOOKUP(" ULO",_312_Table3,MATCH('312'!$X$16,_312_Table3_ColumnLookup,0),FALSE),
  IF(AND(VALUE(LEFT($A1027,3))=312,LEFT($G1027,10)="Unincepted"),VLOOKUP(" ULO",_312_Table3,MATCH(LEFT($B1027,1),_312_Table3_ColumnLookup,0),FALSE),
  IF(AND(VALUE(LEFT($A1027,3))=312,LEFT($G1027,5)="Total",$B1027="G "),VLOOKUP('312'!$F$80,_312_Table3,MATCH('312'!$N$16,_312_Table3_ColumnLookup,0),FALSE),
  IF(AND(VALUE(LEFT($A1027,3))=312,LEFT($G1027,5)="Total",$B1027="O "),VLOOKUP('312'!$F$80,_312_Table3,MATCH('312'!$V$16,_312_Table3_ColumnLookup,0),FALSE),
  IF(AND(VALUE(LEFT($A1027,3))=312,LEFT($G1027,5)="Total",$B1027="Q "),VLOOKUP('312'!$F$80,_312_Table3,MATCH('312'!$X$16,_312_Table3_ColumnLookup,0),FALSE),
  IF(AND(VALUE(LEFT($A1027,3))=312,LEFT($G1027,5)="Total"),VLOOKUP('312'!$F$80,_312_Table3,MATCH(LEFT($B1027,1),_312_Table3_ColumnLookup,0),FALSE),
  IF(AND(VALUE(LEFT($A1027,3))=312,LEN($I1027)=4,$B1027="G"),VLOOKUP($I1027,_312_Table3,MATCH('312'!$N$16,_312_Table3_ColumnLookup,0),FALSE),
  IF(AND(VALUE(LEFT($A1027,3))=312,LEN($I1027)=4,$B1027="O"),VLOOKUP($I1027,_312_Table3,MATCH('312'!$V$16,_312_Table3_ColumnLookup,0),FALSE),
  IF(AND(VALUE(LEFT($A1027,3))=312,LEN($I1027)=4,$B1027="Q"),VLOOKUP($I1027,_312_Table3,MATCH('312'!$X$16,_312_Table3_ColumnLookup,0),FALSE),
  IF(AND(VALUE(LEFT($A1027,3))=312,LEN($I1027)=4),VLOOKUP($I1027,_312_Table3,MATCH(LEFT($B1027,1),_312_Table3_ColumnLookup,0),FALSE)
+N("312"),
  IF(VALUE(LEFT($A1027,3))=313,VLOOKUP(VALUE(MID($B1027,2,1)),_313_Table3,MATCH(MID($B1027,1,1),_313_Table3_ColumnLookup,0),FALSE)
+N("313"),
  IF(AND(VALUE(LEFT($A1027,3))=314,LEN($B1027)=3),VLOOKUP(VALUE(MID($B1027,2,2)),_314_Table3,MATCH(MID($B1027,1,1),_314_Table3_ColumnLookup,0),FALSE),
  IF(VALUE(LEFT($A1027,3))=314,VLOOKUP(VALUE(MID($B1027,2,1)),_314_Table3,MATCH(MID($B1027,1,1),_314_Table3_ColumnLookup,0),FALSE)
+N("314"),
""))))))))))))))))))))))))</f>
        <v>#N/A</v>
      </c>
      <c r="H1027" s="321" t="str">
        <f>IFERROR(
IF(ISERROR($D1027)=FALSE,$D1027,IF(ISERROR($E1027)=FALSE,$E1027,IF(ISERROR($F1027)=FALSE,$F1027
+N("012 checkboxes"),
IF(
IF(OR(LEFT($A1027,9)="Syndicate",LEFT($A1027,12)="NewSyndicate"),VLOOKUP($A1027,'012'!$J:$ZW,MATCH("Link to button",'012'!$J$1:$ZW$1,0),0)
+N("309 checkbox"),
IF($C1027="309 LCR Summary0",VLOOKUP("Notes990",'309'!$P:$ZZ,MATCH("Link to button",'309'!$P$1:$ZZ$1,0),0)
+N("313 checkboxes"),
IF($C1027="313 Financial Information0LcmVsScr",IF($C1027="309 LCR Summary0",VLOOKUP("LcmVsScr",'309'!$N:$ZZ,MATCH("Link to button",'309'!$N$1:$ZZ$1,0),0),
IF($C1027="313 Financial Information0LcrDocAttached",IF($C1027="309 LCR Summary0",VLOOKUP("LcrDocAttached",'309'!$N:$ZZ,MATCH("Link to button",'309'!$N$1:$ZZ$1,0),
0)))))))=1,TRUE,FALSE)
))),"")</f>
        <v/>
      </c>
    </row>
    <row r="1028" spans="1:8">
      <c r="A1028" s="237" t="e">
        <f>VLOOKUP($G1028,CSVLookups!$B:$R,MATCH(A$1,CSVLookups!$B$1:$R$1,0),FALSE)</f>
        <v>#N/A</v>
      </c>
      <c r="B1028" s="237" t="e">
        <f>VLOOKUP($G1028,CSVLookups!$B:$R,MATCH(B$1,CSVLookups!$B$1:$R$1,0),FALSE)</f>
        <v>#N/A</v>
      </c>
      <c r="C1028" s="238" t="e">
        <f t="shared" si="16"/>
        <v>#N/A</v>
      </c>
      <c r="D1028" s="238" t="e">
        <f>IF(AND(VALUE(LEFT($A1028,3))=309,LEN($B1028)=3),VLOOKUP(VALUE(MID($B1028,2,2)),_309_Table1,MATCH(MID($B1028,1,1),_309_Table1_ColumnLookup,0),FALSE),
  IF($C1028="309 LCR SummaryA",OneYearSCR,IF($C1028="309 LCR SummaryB",UltimateSCR,IF(VALUE(LEFT($A1028,3))=309,VLOOKUP(VALUE(MID($B1028,2,1)),_309_Table1,MATCH(MID($B1028,1,1),_309_Table1_ColumnLookup,0),FALSE)
+N("309"),
  IF(VALUE(LEFT($A1028,3))=310,VLOOKUP(VALUE(MID($B1028,2,1)),_310_Table1,MATCH(MID($B1028,1,1),_310_Table1_ColumnLookup,0),FALSE)
+N("310"),
  IF(AND(VALUE(LEFT($A1028,3))=311,LEN($I1028)=4),VLOOKUP($I1028,_311_Table1,MATCH($B1028,_311_Table1_ColumnLookup,0),FALSE),
  IF(AND(VALUE(LEFT($A1028,3))=311,OR($B1028="I2",$B1028="J2",$B1028="K2",$B1028="L2")),VLOOKUP('311'!$G$58,_311_Table1,MATCH(MID($B1028,1,1),_311_Table1_ColumnLookup,0),FALSE),
  IF(AND(VALUE(LEFT($A1028,3))=311,RIGHT($B1028,5)="Total"),VLOOKUP('311'!$G$59,_311_Table1,MATCH(MID($B1028,1,1),_311_Table1_ColumnLookup,0),FALSE),
  IF(VALUE(LEFT($A1028,3))=311,VLOOKUP(VALUE(MID($B1028,2,1)),_311_Table1,MATCH(MID($B1028,1,1),_311_Table1_ColumnLookup,0),FALSE)
+N("311"),
  IF(AND(VALUE(LEFT($A1028,3))=312,LEFT($G1028,10)="Unincepted",$B1028="G "),VLOOKUP(" ULO",_312_Table1,MATCH('312'!$N$16,_312_Table1_ColumnLookup,0),FALSE),
  IF(AND(VALUE(LEFT($A1028,3))=312,LEFT($G1028,10)="Unincepted",$B1028="O "),VLOOKUP(" ULO",_312_Table1,MATCH('312'!$V$16,_312_Table1_ColumnLookup,0),FALSE),
  IF(AND(VALUE(LEFT($A1028,3))=312,LEFT($G1028,10)="Unincepted",$B1028="Q "),VLOOKUP(" ULO",_312_Table1,MATCH('312'!$X$16,_312_Table1_ColumnLookup,0),FALSE),
  IF(AND(VALUE(LEFT($A1028,3))=312,LEFT($G1028,10)="Unincepted"),VLOOKUP(" ULO",_312_Table1,MATCH(LEFT($B1028,1),_312_Table1_ColumnLookup,0),FALSE),
  IF(AND(VALUE(LEFT($A1028,3))=312,LEFT($G1028,5)="Total",$B1028="G "),VLOOKUP('312'!$F$80,_312_Table1,MATCH('312'!$N$16,_312_Table1_ColumnLookup,0),FALSE),
  IF(AND(VALUE(LEFT($A1028,3))=312,LEFT($G1028,5)="Total",$B1028="O "),VLOOKUP('312'!$F$80,_312_Table1,MATCH('312'!$V$16,_312_Table1_ColumnLookup,0),FALSE),
  IF(AND(VALUE(LEFT($A1028,3))=312,LEFT($G1028,5)="Total",$B1028="Q "),VLOOKUP('312'!$F$80,_312_Table1,MATCH('312'!$X$16,_312_Table1_ColumnLookup,0),FALSE),
  IF(AND(VALUE(LEFT($A1028,3))=312,LEFT($G1028,5)="Total"),VLOOKUP('312'!$F$80,_312_Table1,MATCH(LEFT($B1028,1),_312_Table1_ColumnLookup,0),FALSE),
  IF(AND(VALUE(LEFT($A1028,3))=312,LEN($I1028)=4,$B1028="G"),VLOOKUP($I1028,_312_Table1,MATCH('312'!$N$16,_312_Table1_ColumnLookup,0),FALSE),
  IF(AND(VALUE(LEFT($A1028,3))=312,LEN($I1028)=4,$B1028="O"),VLOOKUP($I1028,_312_Table1,MATCH('312'!$V$16,_312_Table1_ColumnLookup,0),FALSE),
  IF(AND(VALUE(LEFT($A1028,3))=312,LEN($I1028)=4,$B1028="Q"),VLOOKUP($I1028,_312_Table1,MATCH('312'!$X$16,_312_Table1_ColumnLookup,0),FALSE),
  IF(AND(VALUE(LEFT($A1028,3))=312,LEN($I1028)=4),VLOOKUP($I1028,_312_Table1,MATCH(LEFT($B1028,1),_312_Table1_ColumnLookup,0),FALSE)
+N("312"),
  IF(VALUE(LEFT($A1028,3))=313,VLOOKUP(VALUE(MID($B1028,2,1)),_313_Table1,MATCH(MID($B1028,1,1),_313_Table1_ColumnLookup,0),FALSE)
+N("313"),
  IF(AND(VALUE(LEFT($A1028,3))=314,LEN($B1028)=3),VLOOKUP(VALUE(MID($B1028,2,2)),_314_Table1,MATCH(MID($B1028,1,1),_314_Table1_ColumnLookup,0),FALSE),
  IF(VALUE(LEFT($A1028,3))=314,VLOOKUP(VALUE(MID($B1028,2,1)),_314_Table1,MATCH(MID($B1028,1,1),_314_Table1_ColumnLookup,0),FALSE)
+N("314"),
""))))))))))))))))))))))))</f>
        <v>#N/A</v>
      </c>
      <c r="E1028" s="238" t="e">
        <f>IF(AND(VALUE(LEFT($A1028,3))=309,LEN($B1028)=3),VLOOKUP(VALUE(MID($B1028,2,2)),_309_Table2,MATCH(MID($B1028,1,1),_309_Table2_ColumnLookup,0),FALSE),
  IF($C1028="309 LCR SummaryA",OneYearSCR,IF($C1028="309 LCR SummaryB",UltimateSCR,IF(VALUE(LEFT($A1028,3))=309,VLOOKUP(VALUE(MID($B1028,2,1)),_309_Table2,MATCH(MID($B1028,1,1),_309_Table2_ColumnLookup,0),FALSE)
+N("309"),
  IF(VALUE(LEFT($A1028,3))=310,VLOOKUP(VALUE(MID($B1028,2,1)),_310_Table2,MATCH(MID($B1028,1,1),_310_Table2_ColumnLookup,0),FALSE)
+N("310"),
  IF(AND(VALUE(LEFT($A1028,3))=311,LEN($I1028)=4),VLOOKUP($I1028,_311_Table2,MATCH($B1028,_311_Table2_ColumnLookup,0),FALSE),
  IF(AND(VALUE(LEFT($A1028,3))=311,OR($B1028="I2",$B1028="J2",$B1028="K2",$B1028="L2")),VLOOKUP('311'!$G$58,_311_Table2,MATCH(MID($B1028,1,1),_311_Table2_ColumnLookup,0),FALSE),
  IF(AND(VALUE(LEFT($A1028,3))=311,RIGHT($B1028,5)="Total"),VLOOKUP('311'!$G$59,_311_Table2,MATCH(MID($B1028,1,1),_311_Table2_ColumnLookup,0),FALSE),
  IF(VALUE(LEFT($A1028,3))=311,VLOOKUP(VALUE(MID($B1028,2,1)),_311_Table2,MATCH(MID($B1028,1,1),_311_Table2_ColumnLookup,0),FALSE)
+N("311"),
  IF(AND(VALUE(LEFT($A1028,3))=312,LEFT($G1028,10)="Unincepted",$B1028="G "),VLOOKUP(" ULO",_312_Table2,MATCH('312'!$N$16,_312_Table2_ColumnLookup,0),FALSE),
  IF(AND(VALUE(LEFT($A1028,3))=312,LEFT($G1028,10)="Unincepted",$B1028="O "),VLOOKUP(" ULO",_312_Table2,MATCH('312'!$V$16,_312_Table2_ColumnLookup,0),FALSE),
  IF(AND(VALUE(LEFT($A1028,3))=312,LEFT($G1028,10)="Unincepted",$B1028="Q "),VLOOKUP(" ULO",_312_Table2,MATCH('312'!$X$16,_312_Table2_ColumnLookup,0),FALSE),
  IF(AND(VALUE(LEFT($A1028,3))=312,LEFT($G1028,10)="Unincepted"),VLOOKUP(" ULO",_312_Table2,MATCH(LEFT($B1028,1),_312_Table2_ColumnLookup,0),FALSE),
  IF(AND(VALUE(LEFT($A1028,3))=312,LEFT($G1028,5)="Total",$B1028="G "),VLOOKUP('312'!$F$80,_312_Table2,MATCH('312'!$N$16,_312_Table2_ColumnLookup,0),FALSE),
  IF(AND(VALUE(LEFT($A1028,3))=312,LEFT($G1028,5)="Total",$B1028="O "),VLOOKUP('312'!$F$80,_312_Table2,MATCH('312'!$V$16,_312_Table2_ColumnLookup,0),FALSE),
  IF(AND(VALUE(LEFT($A1028,3))=312,LEFT($G1028,5)="Total",$B1028="Q "),VLOOKUP('312'!$F$80,_312_Table2,MATCH('312'!$X$16,_312_Table2_ColumnLookup,0),FALSE),
  IF(AND(VALUE(LEFT($A1028,3))=312,LEFT($G1028,5)="Total"),VLOOKUP('312'!$F$80,_312_Table2,MATCH(LEFT($B1028,1),_312_Table2_ColumnLookup,0),FALSE),
  IF(AND(VALUE(LEFT($A1028,3))=312,LEN($I1028)=4,$B1028="G"),VLOOKUP($I1028,_312_Table2,MATCH('312'!$N$16,_312_Table2_ColumnLookup,0),FALSE),
  IF(AND(VALUE(LEFT($A1028,3))=312,LEN($I1028)=4,$B1028="O"),VLOOKUP($I1028,_312_Table2,MATCH('312'!$V$16,_312_Table2_ColumnLookup,0),FALSE),
  IF(AND(VALUE(LEFT($A1028,3))=312,LEN($I1028)=4,$B1028="Q"),VLOOKUP($I1028,_312_Table2,MATCH('312'!$X$16,_312_Table2_ColumnLookup,0),FALSE),
  IF(AND(VALUE(LEFT($A1028,3))=312,LEN($I1028)=4),VLOOKUP($I1028,_312_Table2,MATCH(LEFT($B1028,1),_312_Table2_ColumnLookup,0),FALSE)
+N("312"),
  IF(VALUE(LEFT($A1028,3))=313,VLOOKUP(VALUE(MID($B1028,2,1)),_313_Table2,MATCH(MID($B1028,1,1),_313_Table2_ColumnLookup,0),FALSE)
+N("313"),
  IF(AND(VALUE(LEFT($A1028,3))=314,LEN($B1028)=3),VLOOKUP(VALUE(MID($B1028,2,2)),_314_Table2,MATCH(MID($B1028,1,1),_314_Table2_ColumnLookup,0),FALSE),
  IF(VALUE(LEFT($A1028,3))=314,VLOOKUP(VALUE(MID($B1028,2,1)),_314_Table2,MATCH(MID($B1028,1,1),_314_Table2_ColumnLookup,0),FALSE)
+N("314"),
""))))))))))))))))))))))))</f>
        <v>#N/A</v>
      </c>
      <c r="F1028" s="238" t="e">
        <f>IF(AND(VALUE(LEFT($A1028,3))=309,LEN($B1028)=3),VLOOKUP(VALUE(MID($B1028,2,2)),_309_Table3,MATCH(MID($B1028,1,1),_309_Table3_ColumnLookup,0),FALSE),
  IF($C1028="309 LCR SummaryA",OneYearSCR,IF($C1028="309 LCR SummaryB",UltimateSCR,IF(VALUE(LEFT($A1028,3))=309,VLOOKUP(VALUE(MID($B1028,2,1)),_309_Table3,MATCH(MID($B1028,1,1),_309_Table3_ColumnLookup,0),FALSE)
+N("309"),
  IF(VALUE(LEFT($A1028,3))=310,VLOOKUP(VALUE(MID($B1028,2,1)),_310_Table3,MATCH(MID($B1028,1,1),_310_Table3_ColumnLookup,0),FALSE)
+N("310"),
  IF(AND(VALUE(LEFT($A1028,3))=311,LEN($I1028)=4),VLOOKUP($I1028,_311_Table3,MATCH($B1028,_311_Table3_ColumnLookup,0),FALSE),
  IF(AND(VALUE(LEFT($A1028,3))=311,OR($B1028="I2",$B1028="J2",$B1028="K2",$B1028="L2")),VLOOKUP('311'!$G$58,_311_Table3,MATCH(MID($B1028,1,1),_311_Table3_ColumnLookup,0),FALSE),
  IF(AND(VALUE(LEFT($A1028,3))=311,RIGHT($B1028,5)="Total"),VLOOKUP('311'!$G$59,_311_Table3,MATCH(MID($B1028,1,1),_311_Table3_ColumnLookup,0),FALSE),
  IF(VALUE(LEFT($A1028,3))=311,VLOOKUP(VALUE(MID($B1028,2,1)),_311_Table3,MATCH(MID($B1028,1,1),_311_Table3_ColumnLookup,0),FALSE)
+N("311"),
  IF(AND(VALUE(LEFT($A1028,3))=312,LEFT($G1028,10)="Unincepted",$B1028="G "),VLOOKUP(" ULO",_312_Table3,MATCH('312'!$N$16,_312_Table3_ColumnLookup,0),FALSE),
  IF(AND(VALUE(LEFT($A1028,3))=312,LEFT($G1028,10)="Unincepted",$B1028="O "),VLOOKUP(" ULO",_312_Table3,MATCH('312'!$V$16,_312_Table3_ColumnLookup,0),FALSE),
  IF(AND(VALUE(LEFT($A1028,3))=312,LEFT($G1028,10)="Unincepted",$B1028="Q "),VLOOKUP(" ULO",_312_Table3,MATCH('312'!$X$16,_312_Table3_ColumnLookup,0),FALSE),
  IF(AND(VALUE(LEFT($A1028,3))=312,LEFT($G1028,10)="Unincepted"),VLOOKUP(" ULO",_312_Table3,MATCH(LEFT($B1028,1),_312_Table3_ColumnLookup,0),FALSE),
  IF(AND(VALUE(LEFT($A1028,3))=312,LEFT($G1028,5)="Total",$B1028="G "),VLOOKUP('312'!$F$80,_312_Table3,MATCH('312'!$N$16,_312_Table3_ColumnLookup,0),FALSE),
  IF(AND(VALUE(LEFT($A1028,3))=312,LEFT($G1028,5)="Total",$B1028="O "),VLOOKUP('312'!$F$80,_312_Table3,MATCH('312'!$V$16,_312_Table3_ColumnLookup,0),FALSE),
  IF(AND(VALUE(LEFT($A1028,3))=312,LEFT($G1028,5)="Total",$B1028="Q "),VLOOKUP('312'!$F$80,_312_Table3,MATCH('312'!$X$16,_312_Table3_ColumnLookup,0),FALSE),
  IF(AND(VALUE(LEFT($A1028,3))=312,LEFT($G1028,5)="Total"),VLOOKUP('312'!$F$80,_312_Table3,MATCH(LEFT($B1028,1),_312_Table3_ColumnLookup,0),FALSE),
  IF(AND(VALUE(LEFT($A1028,3))=312,LEN($I1028)=4,$B1028="G"),VLOOKUP($I1028,_312_Table3,MATCH('312'!$N$16,_312_Table3_ColumnLookup,0),FALSE),
  IF(AND(VALUE(LEFT($A1028,3))=312,LEN($I1028)=4,$B1028="O"),VLOOKUP($I1028,_312_Table3,MATCH('312'!$V$16,_312_Table3_ColumnLookup,0),FALSE),
  IF(AND(VALUE(LEFT($A1028,3))=312,LEN($I1028)=4,$B1028="Q"),VLOOKUP($I1028,_312_Table3,MATCH('312'!$X$16,_312_Table3_ColumnLookup,0),FALSE),
  IF(AND(VALUE(LEFT($A1028,3))=312,LEN($I1028)=4),VLOOKUP($I1028,_312_Table3,MATCH(LEFT($B1028,1),_312_Table3_ColumnLookup,0),FALSE)
+N("312"),
  IF(VALUE(LEFT($A1028,3))=313,VLOOKUP(VALUE(MID($B1028,2,1)),_313_Table3,MATCH(MID($B1028,1,1),_313_Table3_ColumnLookup,0),FALSE)
+N("313"),
  IF(AND(VALUE(LEFT($A1028,3))=314,LEN($B1028)=3),VLOOKUP(VALUE(MID($B1028,2,2)),_314_Table3,MATCH(MID($B1028,1,1),_314_Table3_ColumnLookup,0),FALSE),
  IF(VALUE(LEFT($A1028,3))=314,VLOOKUP(VALUE(MID($B1028,2,1)),_314_Table3,MATCH(MID($B1028,1,1),_314_Table3_ColumnLookup,0),FALSE)
+N("314"),
""))))))))))))))))))))))))</f>
        <v>#N/A</v>
      </c>
      <c r="H1028" s="321" t="str">
        <f>IFERROR(
IF(ISERROR($D1028)=FALSE,$D1028,IF(ISERROR($E1028)=FALSE,$E1028,IF(ISERROR($F1028)=FALSE,$F1028
+N("012 checkboxes"),
IF(
IF(OR(LEFT($A1028,9)="Syndicate",LEFT($A1028,12)="NewSyndicate"),VLOOKUP($A1028,'012'!$J:$ZW,MATCH("Link to button",'012'!$J$1:$ZW$1,0),0)
+N("309 checkbox"),
IF($C1028="309 LCR Summary0",VLOOKUP("Notes990",'309'!$P:$ZZ,MATCH("Link to button",'309'!$P$1:$ZZ$1,0),0)
+N("313 checkboxes"),
IF($C1028="313 Financial Information0LcmVsScr",IF($C1028="309 LCR Summary0",VLOOKUP("LcmVsScr",'309'!$N:$ZZ,MATCH("Link to button",'309'!$N$1:$ZZ$1,0),0),
IF($C1028="313 Financial Information0LcrDocAttached",IF($C1028="309 LCR Summary0",VLOOKUP("LcrDocAttached",'309'!$N:$ZZ,MATCH("Link to button",'309'!$N$1:$ZZ$1,0),
0)))))))=1,TRUE,FALSE)
))),"")</f>
        <v/>
      </c>
    </row>
    <row r="1029" spans="1:8">
      <c r="A1029" s="237" t="e">
        <f>VLOOKUP($G1029,CSVLookups!$B:$R,MATCH(A$1,CSVLookups!$B$1:$R$1,0),FALSE)</f>
        <v>#N/A</v>
      </c>
      <c r="B1029" s="237" t="e">
        <f>VLOOKUP($G1029,CSVLookups!$B:$R,MATCH(B$1,CSVLookups!$B$1:$R$1,0),FALSE)</f>
        <v>#N/A</v>
      </c>
      <c r="C1029" s="238" t="e">
        <f t="shared" si="16"/>
        <v>#N/A</v>
      </c>
      <c r="D1029" s="238" t="e">
        <f>IF(AND(VALUE(LEFT($A1029,3))=309,LEN($B1029)=3),VLOOKUP(VALUE(MID($B1029,2,2)),_309_Table1,MATCH(MID($B1029,1,1),_309_Table1_ColumnLookup,0),FALSE),
  IF($C1029="309 LCR SummaryA",OneYearSCR,IF($C1029="309 LCR SummaryB",UltimateSCR,IF(VALUE(LEFT($A1029,3))=309,VLOOKUP(VALUE(MID($B1029,2,1)),_309_Table1,MATCH(MID($B1029,1,1),_309_Table1_ColumnLookup,0),FALSE)
+N("309"),
  IF(VALUE(LEFT($A1029,3))=310,VLOOKUP(VALUE(MID($B1029,2,1)),_310_Table1,MATCH(MID($B1029,1,1),_310_Table1_ColumnLookup,0),FALSE)
+N("310"),
  IF(AND(VALUE(LEFT($A1029,3))=311,LEN($I1029)=4),VLOOKUP($I1029,_311_Table1,MATCH($B1029,_311_Table1_ColumnLookup,0),FALSE),
  IF(AND(VALUE(LEFT($A1029,3))=311,OR($B1029="I2",$B1029="J2",$B1029="K2",$B1029="L2")),VLOOKUP('311'!$G$58,_311_Table1,MATCH(MID($B1029,1,1),_311_Table1_ColumnLookup,0),FALSE),
  IF(AND(VALUE(LEFT($A1029,3))=311,RIGHT($B1029,5)="Total"),VLOOKUP('311'!$G$59,_311_Table1,MATCH(MID($B1029,1,1),_311_Table1_ColumnLookup,0),FALSE),
  IF(VALUE(LEFT($A1029,3))=311,VLOOKUP(VALUE(MID($B1029,2,1)),_311_Table1,MATCH(MID($B1029,1,1),_311_Table1_ColumnLookup,0),FALSE)
+N("311"),
  IF(AND(VALUE(LEFT($A1029,3))=312,LEFT($G1029,10)="Unincepted",$B1029="G "),VLOOKUP(" ULO",_312_Table1,MATCH('312'!$N$16,_312_Table1_ColumnLookup,0),FALSE),
  IF(AND(VALUE(LEFT($A1029,3))=312,LEFT($G1029,10)="Unincepted",$B1029="O "),VLOOKUP(" ULO",_312_Table1,MATCH('312'!$V$16,_312_Table1_ColumnLookup,0),FALSE),
  IF(AND(VALUE(LEFT($A1029,3))=312,LEFT($G1029,10)="Unincepted",$B1029="Q "),VLOOKUP(" ULO",_312_Table1,MATCH('312'!$X$16,_312_Table1_ColumnLookup,0),FALSE),
  IF(AND(VALUE(LEFT($A1029,3))=312,LEFT($G1029,10)="Unincepted"),VLOOKUP(" ULO",_312_Table1,MATCH(LEFT($B1029,1),_312_Table1_ColumnLookup,0),FALSE),
  IF(AND(VALUE(LEFT($A1029,3))=312,LEFT($G1029,5)="Total",$B1029="G "),VLOOKUP('312'!$F$80,_312_Table1,MATCH('312'!$N$16,_312_Table1_ColumnLookup,0),FALSE),
  IF(AND(VALUE(LEFT($A1029,3))=312,LEFT($G1029,5)="Total",$B1029="O "),VLOOKUP('312'!$F$80,_312_Table1,MATCH('312'!$V$16,_312_Table1_ColumnLookup,0),FALSE),
  IF(AND(VALUE(LEFT($A1029,3))=312,LEFT($G1029,5)="Total",$B1029="Q "),VLOOKUP('312'!$F$80,_312_Table1,MATCH('312'!$X$16,_312_Table1_ColumnLookup,0),FALSE),
  IF(AND(VALUE(LEFT($A1029,3))=312,LEFT($G1029,5)="Total"),VLOOKUP('312'!$F$80,_312_Table1,MATCH(LEFT($B1029,1),_312_Table1_ColumnLookup,0),FALSE),
  IF(AND(VALUE(LEFT($A1029,3))=312,LEN($I1029)=4,$B1029="G"),VLOOKUP($I1029,_312_Table1,MATCH('312'!$N$16,_312_Table1_ColumnLookup,0),FALSE),
  IF(AND(VALUE(LEFT($A1029,3))=312,LEN($I1029)=4,$B1029="O"),VLOOKUP($I1029,_312_Table1,MATCH('312'!$V$16,_312_Table1_ColumnLookup,0),FALSE),
  IF(AND(VALUE(LEFT($A1029,3))=312,LEN($I1029)=4,$B1029="Q"),VLOOKUP($I1029,_312_Table1,MATCH('312'!$X$16,_312_Table1_ColumnLookup,0),FALSE),
  IF(AND(VALUE(LEFT($A1029,3))=312,LEN($I1029)=4),VLOOKUP($I1029,_312_Table1,MATCH(LEFT($B1029,1),_312_Table1_ColumnLookup,0),FALSE)
+N("312"),
  IF(VALUE(LEFT($A1029,3))=313,VLOOKUP(VALUE(MID($B1029,2,1)),_313_Table1,MATCH(MID($B1029,1,1),_313_Table1_ColumnLookup,0),FALSE)
+N("313"),
  IF(AND(VALUE(LEFT($A1029,3))=314,LEN($B1029)=3),VLOOKUP(VALUE(MID($B1029,2,2)),_314_Table1,MATCH(MID($B1029,1,1),_314_Table1_ColumnLookup,0),FALSE),
  IF(VALUE(LEFT($A1029,3))=314,VLOOKUP(VALUE(MID($B1029,2,1)),_314_Table1,MATCH(MID($B1029,1,1),_314_Table1_ColumnLookup,0),FALSE)
+N("314"),
""))))))))))))))))))))))))</f>
        <v>#N/A</v>
      </c>
      <c r="E1029" s="238" t="e">
        <f>IF(AND(VALUE(LEFT($A1029,3))=309,LEN($B1029)=3),VLOOKUP(VALUE(MID($B1029,2,2)),_309_Table2,MATCH(MID($B1029,1,1),_309_Table2_ColumnLookup,0),FALSE),
  IF($C1029="309 LCR SummaryA",OneYearSCR,IF($C1029="309 LCR SummaryB",UltimateSCR,IF(VALUE(LEFT($A1029,3))=309,VLOOKUP(VALUE(MID($B1029,2,1)),_309_Table2,MATCH(MID($B1029,1,1),_309_Table2_ColumnLookup,0),FALSE)
+N("309"),
  IF(VALUE(LEFT($A1029,3))=310,VLOOKUP(VALUE(MID($B1029,2,1)),_310_Table2,MATCH(MID($B1029,1,1),_310_Table2_ColumnLookup,0),FALSE)
+N("310"),
  IF(AND(VALUE(LEFT($A1029,3))=311,LEN($I1029)=4),VLOOKUP($I1029,_311_Table2,MATCH($B1029,_311_Table2_ColumnLookup,0),FALSE),
  IF(AND(VALUE(LEFT($A1029,3))=311,OR($B1029="I2",$B1029="J2",$B1029="K2",$B1029="L2")),VLOOKUP('311'!$G$58,_311_Table2,MATCH(MID($B1029,1,1),_311_Table2_ColumnLookup,0),FALSE),
  IF(AND(VALUE(LEFT($A1029,3))=311,RIGHT($B1029,5)="Total"),VLOOKUP('311'!$G$59,_311_Table2,MATCH(MID($B1029,1,1),_311_Table2_ColumnLookup,0),FALSE),
  IF(VALUE(LEFT($A1029,3))=311,VLOOKUP(VALUE(MID($B1029,2,1)),_311_Table2,MATCH(MID($B1029,1,1),_311_Table2_ColumnLookup,0),FALSE)
+N("311"),
  IF(AND(VALUE(LEFT($A1029,3))=312,LEFT($G1029,10)="Unincepted",$B1029="G "),VLOOKUP(" ULO",_312_Table2,MATCH('312'!$N$16,_312_Table2_ColumnLookup,0),FALSE),
  IF(AND(VALUE(LEFT($A1029,3))=312,LEFT($G1029,10)="Unincepted",$B1029="O "),VLOOKUP(" ULO",_312_Table2,MATCH('312'!$V$16,_312_Table2_ColumnLookup,0),FALSE),
  IF(AND(VALUE(LEFT($A1029,3))=312,LEFT($G1029,10)="Unincepted",$B1029="Q "),VLOOKUP(" ULO",_312_Table2,MATCH('312'!$X$16,_312_Table2_ColumnLookup,0),FALSE),
  IF(AND(VALUE(LEFT($A1029,3))=312,LEFT($G1029,10)="Unincepted"),VLOOKUP(" ULO",_312_Table2,MATCH(LEFT($B1029,1),_312_Table2_ColumnLookup,0),FALSE),
  IF(AND(VALUE(LEFT($A1029,3))=312,LEFT($G1029,5)="Total",$B1029="G "),VLOOKUP('312'!$F$80,_312_Table2,MATCH('312'!$N$16,_312_Table2_ColumnLookup,0),FALSE),
  IF(AND(VALUE(LEFT($A1029,3))=312,LEFT($G1029,5)="Total",$B1029="O "),VLOOKUP('312'!$F$80,_312_Table2,MATCH('312'!$V$16,_312_Table2_ColumnLookup,0),FALSE),
  IF(AND(VALUE(LEFT($A1029,3))=312,LEFT($G1029,5)="Total",$B1029="Q "),VLOOKUP('312'!$F$80,_312_Table2,MATCH('312'!$X$16,_312_Table2_ColumnLookup,0),FALSE),
  IF(AND(VALUE(LEFT($A1029,3))=312,LEFT($G1029,5)="Total"),VLOOKUP('312'!$F$80,_312_Table2,MATCH(LEFT($B1029,1),_312_Table2_ColumnLookup,0),FALSE),
  IF(AND(VALUE(LEFT($A1029,3))=312,LEN($I1029)=4,$B1029="G"),VLOOKUP($I1029,_312_Table2,MATCH('312'!$N$16,_312_Table2_ColumnLookup,0),FALSE),
  IF(AND(VALUE(LEFT($A1029,3))=312,LEN($I1029)=4,$B1029="O"),VLOOKUP($I1029,_312_Table2,MATCH('312'!$V$16,_312_Table2_ColumnLookup,0),FALSE),
  IF(AND(VALUE(LEFT($A1029,3))=312,LEN($I1029)=4,$B1029="Q"),VLOOKUP($I1029,_312_Table2,MATCH('312'!$X$16,_312_Table2_ColumnLookup,0),FALSE),
  IF(AND(VALUE(LEFT($A1029,3))=312,LEN($I1029)=4),VLOOKUP($I1029,_312_Table2,MATCH(LEFT($B1029,1),_312_Table2_ColumnLookup,0),FALSE)
+N("312"),
  IF(VALUE(LEFT($A1029,3))=313,VLOOKUP(VALUE(MID($B1029,2,1)),_313_Table2,MATCH(MID($B1029,1,1),_313_Table2_ColumnLookup,0),FALSE)
+N("313"),
  IF(AND(VALUE(LEFT($A1029,3))=314,LEN($B1029)=3),VLOOKUP(VALUE(MID($B1029,2,2)),_314_Table2,MATCH(MID($B1029,1,1),_314_Table2_ColumnLookup,0),FALSE),
  IF(VALUE(LEFT($A1029,3))=314,VLOOKUP(VALUE(MID($B1029,2,1)),_314_Table2,MATCH(MID($B1029,1,1),_314_Table2_ColumnLookup,0),FALSE)
+N("314"),
""))))))))))))))))))))))))</f>
        <v>#N/A</v>
      </c>
      <c r="F1029" s="238" t="e">
        <f>IF(AND(VALUE(LEFT($A1029,3))=309,LEN($B1029)=3),VLOOKUP(VALUE(MID($B1029,2,2)),_309_Table3,MATCH(MID($B1029,1,1),_309_Table3_ColumnLookup,0),FALSE),
  IF($C1029="309 LCR SummaryA",OneYearSCR,IF($C1029="309 LCR SummaryB",UltimateSCR,IF(VALUE(LEFT($A1029,3))=309,VLOOKUP(VALUE(MID($B1029,2,1)),_309_Table3,MATCH(MID($B1029,1,1),_309_Table3_ColumnLookup,0),FALSE)
+N("309"),
  IF(VALUE(LEFT($A1029,3))=310,VLOOKUP(VALUE(MID($B1029,2,1)),_310_Table3,MATCH(MID($B1029,1,1),_310_Table3_ColumnLookup,0),FALSE)
+N("310"),
  IF(AND(VALUE(LEFT($A1029,3))=311,LEN($I1029)=4),VLOOKUP($I1029,_311_Table3,MATCH($B1029,_311_Table3_ColumnLookup,0),FALSE),
  IF(AND(VALUE(LEFT($A1029,3))=311,OR($B1029="I2",$B1029="J2",$B1029="K2",$B1029="L2")),VLOOKUP('311'!$G$58,_311_Table3,MATCH(MID($B1029,1,1),_311_Table3_ColumnLookup,0),FALSE),
  IF(AND(VALUE(LEFT($A1029,3))=311,RIGHT($B1029,5)="Total"),VLOOKUP('311'!$G$59,_311_Table3,MATCH(MID($B1029,1,1),_311_Table3_ColumnLookup,0),FALSE),
  IF(VALUE(LEFT($A1029,3))=311,VLOOKUP(VALUE(MID($B1029,2,1)),_311_Table3,MATCH(MID($B1029,1,1),_311_Table3_ColumnLookup,0),FALSE)
+N("311"),
  IF(AND(VALUE(LEFT($A1029,3))=312,LEFT($G1029,10)="Unincepted",$B1029="G "),VLOOKUP(" ULO",_312_Table3,MATCH('312'!$N$16,_312_Table3_ColumnLookup,0),FALSE),
  IF(AND(VALUE(LEFT($A1029,3))=312,LEFT($G1029,10)="Unincepted",$B1029="O "),VLOOKUP(" ULO",_312_Table3,MATCH('312'!$V$16,_312_Table3_ColumnLookup,0),FALSE),
  IF(AND(VALUE(LEFT($A1029,3))=312,LEFT($G1029,10)="Unincepted",$B1029="Q "),VLOOKUP(" ULO",_312_Table3,MATCH('312'!$X$16,_312_Table3_ColumnLookup,0),FALSE),
  IF(AND(VALUE(LEFT($A1029,3))=312,LEFT($G1029,10)="Unincepted"),VLOOKUP(" ULO",_312_Table3,MATCH(LEFT($B1029,1),_312_Table3_ColumnLookup,0),FALSE),
  IF(AND(VALUE(LEFT($A1029,3))=312,LEFT($G1029,5)="Total",$B1029="G "),VLOOKUP('312'!$F$80,_312_Table3,MATCH('312'!$N$16,_312_Table3_ColumnLookup,0),FALSE),
  IF(AND(VALUE(LEFT($A1029,3))=312,LEFT($G1029,5)="Total",$B1029="O "),VLOOKUP('312'!$F$80,_312_Table3,MATCH('312'!$V$16,_312_Table3_ColumnLookup,0),FALSE),
  IF(AND(VALUE(LEFT($A1029,3))=312,LEFT($G1029,5)="Total",$B1029="Q "),VLOOKUP('312'!$F$80,_312_Table3,MATCH('312'!$X$16,_312_Table3_ColumnLookup,0),FALSE),
  IF(AND(VALUE(LEFT($A1029,3))=312,LEFT($G1029,5)="Total"),VLOOKUP('312'!$F$80,_312_Table3,MATCH(LEFT($B1029,1),_312_Table3_ColumnLookup,0),FALSE),
  IF(AND(VALUE(LEFT($A1029,3))=312,LEN($I1029)=4,$B1029="G"),VLOOKUP($I1029,_312_Table3,MATCH('312'!$N$16,_312_Table3_ColumnLookup,0),FALSE),
  IF(AND(VALUE(LEFT($A1029,3))=312,LEN($I1029)=4,$B1029="O"),VLOOKUP($I1029,_312_Table3,MATCH('312'!$V$16,_312_Table3_ColumnLookup,0),FALSE),
  IF(AND(VALUE(LEFT($A1029,3))=312,LEN($I1029)=4,$B1029="Q"),VLOOKUP($I1029,_312_Table3,MATCH('312'!$X$16,_312_Table3_ColumnLookup,0),FALSE),
  IF(AND(VALUE(LEFT($A1029,3))=312,LEN($I1029)=4),VLOOKUP($I1029,_312_Table3,MATCH(LEFT($B1029,1),_312_Table3_ColumnLookup,0),FALSE)
+N("312"),
  IF(VALUE(LEFT($A1029,3))=313,VLOOKUP(VALUE(MID($B1029,2,1)),_313_Table3,MATCH(MID($B1029,1,1),_313_Table3_ColumnLookup,0),FALSE)
+N("313"),
  IF(AND(VALUE(LEFT($A1029,3))=314,LEN($B1029)=3),VLOOKUP(VALUE(MID($B1029,2,2)),_314_Table3,MATCH(MID($B1029,1,1),_314_Table3_ColumnLookup,0),FALSE),
  IF(VALUE(LEFT($A1029,3))=314,VLOOKUP(VALUE(MID($B1029,2,1)),_314_Table3,MATCH(MID($B1029,1,1),_314_Table3_ColumnLookup,0),FALSE)
+N("314"),
""))))))))))))))))))))))))</f>
        <v>#N/A</v>
      </c>
      <c r="H1029" s="321" t="str">
        <f>IFERROR(
IF(ISERROR($D1029)=FALSE,$D1029,IF(ISERROR($E1029)=FALSE,$E1029,IF(ISERROR($F1029)=FALSE,$F1029
+N("012 checkboxes"),
IF(
IF(OR(LEFT($A1029,9)="Syndicate",LEFT($A1029,12)="NewSyndicate"),VLOOKUP($A1029,'012'!$J:$ZW,MATCH("Link to button",'012'!$J$1:$ZW$1,0),0)
+N("309 checkbox"),
IF($C1029="309 LCR Summary0",VLOOKUP("Notes990",'309'!$P:$ZZ,MATCH("Link to button",'309'!$P$1:$ZZ$1,0),0)
+N("313 checkboxes"),
IF($C1029="313 Financial Information0LcmVsScr",IF($C1029="309 LCR Summary0",VLOOKUP("LcmVsScr",'309'!$N:$ZZ,MATCH("Link to button",'309'!$N$1:$ZZ$1,0),0),
IF($C1029="313 Financial Information0LcrDocAttached",IF($C1029="309 LCR Summary0",VLOOKUP("LcrDocAttached",'309'!$N:$ZZ,MATCH("Link to button",'309'!$N$1:$ZZ$1,0),
0)))))))=1,TRUE,FALSE)
))),"")</f>
        <v/>
      </c>
    </row>
    <row r="1030" spans="1:8">
      <c r="A1030" s="237" t="e">
        <f>VLOOKUP($G1030,CSVLookups!$B:$R,MATCH(A$1,CSVLookups!$B$1:$R$1,0),FALSE)</f>
        <v>#N/A</v>
      </c>
      <c r="B1030" s="237" t="e">
        <f>VLOOKUP($G1030,CSVLookups!$B:$R,MATCH(B$1,CSVLookups!$B$1:$R$1,0),FALSE)</f>
        <v>#N/A</v>
      </c>
      <c r="C1030" s="238" t="e">
        <f t="shared" si="16"/>
        <v>#N/A</v>
      </c>
      <c r="D1030" s="238" t="e">
        <f>IF(AND(VALUE(LEFT($A1030,3))=309,LEN($B1030)=3),VLOOKUP(VALUE(MID($B1030,2,2)),_309_Table1,MATCH(MID($B1030,1,1),_309_Table1_ColumnLookup,0),FALSE),
  IF($C1030="309 LCR SummaryA",OneYearSCR,IF($C1030="309 LCR SummaryB",UltimateSCR,IF(VALUE(LEFT($A1030,3))=309,VLOOKUP(VALUE(MID($B1030,2,1)),_309_Table1,MATCH(MID($B1030,1,1),_309_Table1_ColumnLookup,0),FALSE)
+N("309"),
  IF(VALUE(LEFT($A1030,3))=310,VLOOKUP(VALUE(MID($B1030,2,1)),_310_Table1,MATCH(MID($B1030,1,1),_310_Table1_ColumnLookup,0),FALSE)
+N("310"),
  IF(AND(VALUE(LEFT($A1030,3))=311,LEN($I1030)=4),VLOOKUP($I1030,_311_Table1,MATCH($B1030,_311_Table1_ColumnLookup,0),FALSE),
  IF(AND(VALUE(LEFT($A1030,3))=311,OR($B1030="I2",$B1030="J2",$B1030="K2",$B1030="L2")),VLOOKUP('311'!$G$58,_311_Table1,MATCH(MID($B1030,1,1),_311_Table1_ColumnLookup,0),FALSE),
  IF(AND(VALUE(LEFT($A1030,3))=311,RIGHT($B1030,5)="Total"),VLOOKUP('311'!$G$59,_311_Table1,MATCH(MID($B1030,1,1),_311_Table1_ColumnLookup,0),FALSE),
  IF(VALUE(LEFT($A1030,3))=311,VLOOKUP(VALUE(MID($B1030,2,1)),_311_Table1,MATCH(MID($B1030,1,1),_311_Table1_ColumnLookup,0),FALSE)
+N("311"),
  IF(AND(VALUE(LEFT($A1030,3))=312,LEFT($G1030,10)="Unincepted",$B1030="G "),VLOOKUP(" ULO",_312_Table1,MATCH('312'!$N$16,_312_Table1_ColumnLookup,0),FALSE),
  IF(AND(VALUE(LEFT($A1030,3))=312,LEFT($G1030,10)="Unincepted",$B1030="O "),VLOOKUP(" ULO",_312_Table1,MATCH('312'!$V$16,_312_Table1_ColumnLookup,0),FALSE),
  IF(AND(VALUE(LEFT($A1030,3))=312,LEFT($G1030,10)="Unincepted",$B1030="Q "),VLOOKUP(" ULO",_312_Table1,MATCH('312'!$X$16,_312_Table1_ColumnLookup,0),FALSE),
  IF(AND(VALUE(LEFT($A1030,3))=312,LEFT($G1030,10)="Unincepted"),VLOOKUP(" ULO",_312_Table1,MATCH(LEFT($B1030,1),_312_Table1_ColumnLookup,0),FALSE),
  IF(AND(VALUE(LEFT($A1030,3))=312,LEFT($G1030,5)="Total",$B1030="G "),VLOOKUP('312'!$F$80,_312_Table1,MATCH('312'!$N$16,_312_Table1_ColumnLookup,0),FALSE),
  IF(AND(VALUE(LEFT($A1030,3))=312,LEFT($G1030,5)="Total",$B1030="O "),VLOOKUP('312'!$F$80,_312_Table1,MATCH('312'!$V$16,_312_Table1_ColumnLookup,0),FALSE),
  IF(AND(VALUE(LEFT($A1030,3))=312,LEFT($G1030,5)="Total",$B1030="Q "),VLOOKUP('312'!$F$80,_312_Table1,MATCH('312'!$X$16,_312_Table1_ColumnLookup,0),FALSE),
  IF(AND(VALUE(LEFT($A1030,3))=312,LEFT($G1030,5)="Total"),VLOOKUP('312'!$F$80,_312_Table1,MATCH(LEFT($B1030,1),_312_Table1_ColumnLookup,0),FALSE),
  IF(AND(VALUE(LEFT($A1030,3))=312,LEN($I1030)=4,$B1030="G"),VLOOKUP($I1030,_312_Table1,MATCH('312'!$N$16,_312_Table1_ColumnLookup,0),FALSE),
  IF(AND(VALUE(LEFT($A1030,3))=312,LEN($I1030)=4,$B1030="O"),VLOOKUP($I1030,_312_Table1,MATCH('312'!$V$16,_312_Table1_ColumnLookup,0),FALSE),
  IF(AND(VALUE(LEFT($A1030,3))=312,LEN($I1030)=4,$B1030="Q"),VLOOKUP($I1030,_312_Table1,MATCH('312'!$X$16,_312_Table1_ColumnLookup,0),FALSE),
  IF(AND(VALUE(LEFT($A1030,3))=312,LEN($I1030)=4),VLOOKUP($I1030,_312_Table1,MATCH(LEFT($B1030,1),_312_Table1_ColumnLookup,0),FALSE)
+N("312"),
  IF(VALUE(LEFT($A1030,3))=313,VLOOKUP(VALUE(MID($B1030,2,1)),_313_Table1,MATCH(MID($B1030,1,1),_313_Table1_ColumnLookup,0),FALSE)
+N("313"),
  IF(AND(VALUE(LEFT($A1030,3))=314,LEN($B1030)=3),VLOOKUP(VALUE(MID($B1030,2,2)),_314_Table1,MATCH(MID($B1030,1,1),_314_Table1_ColumnLookup,0),FALSE),
  IF(VALUE(LEFT($A1030,3))=314,VLOOKUP(VALUE(MID($B1030,2,1)),_314_Table1,MATCH(MID($B1030,1,1),_314_Table1_ColumnLookup,0),FALSE)
+N("314"),
""))))))))))))))))))))))))</f>
        <v>#N/A</v>
      </c>
      <c r="E1030" s="238" t="e">
        <f>IF(AND(VALUE(LEFT($A1030,3))=309,LEN($B1030)=3),VLOOKUP(VALUE(MID($B1030,2,2)),_309_Table2,MATCH(MID($B1030,1,1),_309_Table2_ColumnLookup,0),FALSE),
  IF($C1030="309 LCR SummaryA",OneYearSCR,IF($C1030="309 LCR SummaryB",UltimateSCR,IF(VALUE(LEFT($A1030,3))=309,VLOOKUP(VALUE(MID($B1030,2,1)),_309_Table2,MATCH(MID($B1030,1,1),_309_Table2_ColumnLookup,0),FALSE)
+N("309"),
  IF(VALUE(LEFT($A1030,3))=310,VLOOKUP(VALUE(MID($B1030,2,1)),_310_Table2,MATCH(MID($B1030,1,1),_310_Table2_ColumnLookup,0),FALSE)
+N("310"),
  IF(AND(VALUE(LEFT($A1030,3))=311,LEN($I1030)=4),VLOOKUP($I1030,_311_Table2,MATCH($B1030,_311_Table2_ColumnLookup,0),FALSE),
  IF(AND(VALUE(LEFT($A1030,3))=311,OR($B1030="I2",$B1030="J2",$B1030="K2",$B1030="L2")),VLOOKUP('311'!$G$58,_311_Table2,MATCH(MID($B1030,1,1),_311_Table2_ColumnLookup,0),FALSE),
  IF(AND(VALUE(LEFT($A1030,3))=311,RIGHT($B1030,5)="Total"),VLOOKUP('311'!$G$59,_311_Table2,MATCH(MID($B1030,1,1),_311_Table2_ColumnLookup,0),FALSE),
  IF(VALUE(LEFT($A1030,3))=311,VLOOKUP(VALUE(MID($B1030,2,1)),_311_Table2,MATCH(MID($B1030,1,1),_311_Table2_ColumnLookup,0),FALSE)
+N("311"),
  IF(AND(VALUE(LEFT($A1030,3))=312,LEFT($G1030,10)="Unincepted",$B1030="G "),VLOOKUP(" ULO",_312_Table2,MATCH('312'!$N$16,_312_Table2_ColumnLookup,0),FALSE),
  IF(AND(VALUE(LEFT($A1030,3))=312,LEFT($G1030,10)="Unincepted",$B1030="O "),VLOOKUP(" ULO",_312_Table2,MATCH('312'!$V$16,_312_Table2_ColumnLookup,0),FALSE),
  IF(AND(VALUE(LEFT($A1030,3))=312,LEFT($G1030,10)="Unincepted",$B1030="Q "),VLOOKUP(" ULO",_312_Table2,MATCH('312'!$X$16,_312_Table2_ColumnLookup,0),FALSE),
  IF(AND(VALUE(LEFT($A1030,3))=312,LEFT($G1030,10)="Unincepted"),VLOOKUP(" ULO",_312_Table2,MATCH(LEFT($B1030,1),_312_Table2_ColumnLookup,0),FALSE),
  IF(AND(VALUE(LEFT($A1030,3))=312,LEFT($G1030,5)="Total",$B1030="G "),VLOOKUP('312'!$F$80,_312_Table2,MATCH('312'!$N$16,_312_Table2_ColumnLookup,0),FALSE),
  IF(AND(VALUE(LEFT($A1030,3))=312,LEFT($G1030,5)="Total",$B1030="O "),VLOOKUP('312'!$F$80,_312_Table2,MATCH('312'!$V$16,_312_Table2_ColumnLookup,0),FALSE),
  IF(AND(VALUE(LEFT($A1030,3))=312,LEFT($G1030,5)="Total",$B1030="Q "),VLOOKUP('312'!$F$80,_312_Table2,MATCH('312'!$X$16,_312_Table2_ColumnLookup,0),FALSE),
  IF(AND(VALUE(LEFT($A1030,3))=312,LEFT($G1030,5)="Total"),VLOOKUP('312'!$F$80,_312_Table2,MATCH(LEFT($B1030,1),_312_Table2_ColumnLookup,0),FALSE),
  IF(AND(VALUE(LEFT($A1030,3))=312,LEN($I1030)=4,$B1030="G"),VLOOKUP($I1030,_312_Table2,MATCH('312'!$N$16,_312_Table2_ColumnLookup,0),FALSE),
  IF(AND(VALUE(LEFT($A1030,3))=312,LEN($I1030)=4,$B1030="O"),VLOOKUP($I1030,_312_Table2,MATCH('312'!$V$16,_312_Table2_ColumnLookup,0),FALSE),
  IF(AND(VALUE(LEFT($A1030,3))=312,LEN($I1030)=4,$B1030="Q"),VLOOKUP($I1030,_312_Table2,MATCH('312'!$X$16,_312_Table2_ColumnLookup,0),FALSE),
  IF(AND(VALUE(LEFT($A1030,3))=312,LEN($I1030)=4),VLOOKUP($I1030,_312_Table2,MATCH(LEFT($B1030,1),_312_Table2_ColumnLookup,0),FALSE)
+N("312"),
  IF(VALUE(LEFT($A1030,3))=313,VLOOKUP(VALUE(MID($B1030,2,1)),_313_Table2,MATCH(MID($B1030,1,1),_313_Table2_ColumnLookup,0),FALSE)
+N("313"),
  IF(AND(VALUE(LEFT($A1030,3))=314,LEN($B1030)=3),VLOOKUP(VALUE(MID($B1030,2,2)),_314_Table2,MATCH(MID($B1030,1,1),_314_Table2_ColumnLookup,0),FALSE),
  IF(VALUE(LEFT($A1030,3))=314,VLOOKUP(VALUE(MID($B1030,2,1)),_314_Table2,MATCH(MID($B1030,1,1),_314_Table2_ColumnLookup,0),FALSE)
+N("314"),
""))))))))))))))))))))))))</f>
        <v>#N/A</v>
      </c>
      <c r="F1030" s="238" t="e">
        <f>IF(AND(VALUE(LEFT($A1030,3))=309,LEN($B1030)=3),VLOOKUP(VALUE(MID($B1030,2,2)),_309_Table3,MATCH(MID($B1030,1,1),_309_Table3_ColumnLookup,0),FALSE),
  IF($C1030="309 LCR SummaryA",OneYearSCR,IF($C1030="309 LCR SummaryB",UltimateSCR,IF(VALUE(LEFT($A1030,3))=309,VLOOKUP(VALUE(MID($B1030,2,1)),_309_Table3,MATCH(MID($B1030,1,1),_309_Table3_ColumnLookup,0),FALSE)
+N("309"),
  IF(VALUE(LEFT($A1030,3))=310,VLOOKUP(VALUE(MID($B1030,2,1)),_310_Table3,MATCH(MID($B1030,1,1),_310_Table3_ColumnLookup,0),FALSE)
+N("310"),
  IF(AND(VALUE(LEFT($A1030,3))=311,LEN($I1030)=4),VLOOKUP($I1030,_311_Table3,MATCH($B1030,_311_Table3_ColumnLookup,0),FALSE),
  IF(AND(VALUE(LEFT($A1030,3))=311,OR($B1030="I2",$B1030="J2",$B1030="K2",$B1030="L2")),VLOOKUP('311'!$G$58,_311_Table3,MATCH(MID($B1030,1,1),_311_Table3_ColumnLookup,0),FALSE),
  IF(AND(VALUE(LEFT($A1030,3))=311,RIGHT($B1030,5)="Total"),VLOOKUP('311'!$G$59,_311_Table3,MATCH(MID($B1030,1,1),_311_Table3_ColumnLookup,0),FALSE),
  IF(VALUE(LEFT($A1030,3))=311,VLOOKUP(VALUE(MID($B1030,2,1)),_311_Table3,MATCH(MID($B1030,1,1),_311_Table3_ColumnLookup,0),FALSE)
+N("311"),
  IF(AND(VALUE(LEFT($A1030,3))=312,LEFT($G1030,10)="Unincepted",$B1030="G "),VLOOKUP(" ULO",_312_Table3,MATCH('312'!$N$16,_312_Table3_ColumnLookup,0),FALSE),
  IF(AND(VALUE(LEFT($A1030,3))=312,LEFT($G1030,10)="Unincepted",$B1030="O "),VLOOKUP(" ULO",_312_Table3,MATCH('312'!$V$16,_312_Table3_ColumnLookup,0),FALSE),
  IF(AND(VALUE(LEFT($A1030,3))=312,LEFT($G1030,10)="Unincepted",$B1030="Q "),VLOOKUP(" ULO",_312_Table3,MATCH('312'!$X$16,_312_Table3_ColumnLookup,0),FALSE),
  IF(AND(VALUE(LEFT($A1030,3))=312,LEFT($G1030,10)="Unincepted"),VLOOKUP(" ULO",_312_Table3,MATCH(LEFT($B1030,1),_312_Table3_ColumnLookup,0),FALSE),
  IF(AND(VALUE(LEFT($A1030,3))=312,LEFT($G1030,5)="Total",$B1030="G "),VLOOKUP('312'!$F$80,_312_Table3,MATCH('312'!$N$16,_312_Table3_ColumnLookup,0),FALSE),
  IF(AND(VALUE(LEFT($A1030,3))=312,LEFT($G1030,5)="Total",$B1030="O "),VLOOKUP('312'!$F$80,_312_Table3,MATCH('312'!$V$16,_312_Table3_ColumnLookup,0),FALSE),
  IF(AND(VALUE(LEFT($A1030,3))=312,LEFT($G1030,5)="Total",$B1030="Q "),VLOOKUP('312'!$F$80,_312_Table3,MATCH('312'!$X$16,_312_Table3_ColumnLookup,0),FALSE),
  IF(AND(VALUE(LEFT($A1030,3))=312,LEFT($G1030,5)="Total"),VLOOKUP('312'!$F$80,_312_Table3,MATCH(LEFT($B1030,1),_312_Table3_ColumnLookup,0),FALSE),
  IF(AND(VALUE(LEFT($A1030,3))=312,LEN($I1030)=4,$B1030="G"),VLOOKUP($I1030,_312_Table3,MATCH('312'!$N$16,_312_Table3_ColumnLookup,0),FALSE),
  IF(AND(VALUE(LEFT($A1030,3))=312,LEN($I1030)=4,$B1030="O"),VLOOKUP($I1030,_312_Table3,MATCH('312'!$V$16,_312_Table3_ColumnLookup,0),FALSE),
  IF(AND(VALUE(LEFT($A1030,3))=312,LEN($I1030)=4,$B1030="Q"),VLOOKUP($I1030,_312_Table3,MATCH('312'!$X$16,_312_Table3_ColumnLookup,0),FALSE),
  IF(AND(VALUE(LEFT($A1030,3))=312,LEN($I1030)=4),VLOOKUP($I1030,_312_Table3,MATCH(LEFT($B1030,1),_312_Table3_ColumnLookup,0),FALSE)
+N("312"),
  IF(VALUE(LEFT($A1030,3))=313,VLOOKUP(VALUE(MID($B1030,2,1)),_313_Table3,MATCH(MID($B1030,1,1),_313_Table3_ColumnLookup,0),FALSE)
+N("313"),
  IF(AND(VALUE(LEFT($A1030,3))=314,LEN($B1030)=3),VLOOKUP(VALUE(MID($B1030,2,2)),_314_Table3,MATCH(MID($B1030,1,1),_314_Table3_ColumnLookup,0),FALSE),
  IF(VALUE(LEFT($A1030,3))=314,VLOOKUP(VALUE(MID($B1030,2,1)),_314_Table3,MATCH(MID($B1030,1,1),_314_Table3_ColumnLookup,0),FALSE)
+N("314"),
""))))))))))))))))))))))))</f>
        <v>#N/A</v>
      </c>
      <c r="H1030" s="321" t="str">
        <f>IFERROR(
IF(ISERROR($D1030)=FALSE,$D1030,IF(ISERROR($E1030)=FALSE,$E1030,IF(ISERROR($F1030)=FALSE,$F1030
+N("012 checkboxes"),
IF(
IF(OR(LEFT($A1030,9)="Syndicate",LEFT($A1030,12)="NewSyndicate"),VLOOKUP($A1030,'012'!$J:$ZW,MATCH("Link to button",'012'!$J$1:$ZW$1,0),0)
+N("309 checkbox"),
IF($C1030="309 LCR Summary0",VLOOKUP("Notes990",'309'!$P:$ZZ,MATCH("Link to button",'309'!$P$1:$ZZ$1,0),0)
+N("313 checkboxes"),
IF($C1030="313 Financial Information0LcmVsScr",IF($C1030="309 LCR Summary0",VLOOKUP("LcmVsScr",'309'!$N:$ZZ,MATCH("Link to button",'309'!$N$1:$ZZ$1,0),0),
IF($C1030="313 Financial Information0LcrDocAttached",IF($C1030="309 LCR Summary0",VLOOKUP("LcrDocAttached",'309'!$N:$ZZ,MATCH("Link to button",'309'!$N$1:$ZZ$1,0),
0)))))))=1,TRUE,FALSE)
))),"")</f>
        <v/>
      </c>
    </row>
    <row r="1031" spans="1:8">
      <c r="A1031" s="237" t="e">
        <f>VLOOKUP($G1031,CSVLookups!$B:$R,MATCH(A$1,CSVLookups!$B$1:$R$1,0),FALSE)</f>
        <v>#N/A</v>
      </c>
      <c r="B1031" s="237" t="e">
        <f>VLOOKUP($G1031,CSVLookups!$B:$R,MATCH(B$1,CSVLookups!$B$1:$R$1,0),FALSE)</f>
        <v>#N/A</v>
      </c>
      <c r="C1031" s="238" t="e">
        <f t="shared" si="16"/>
        <v>#N/A</v>
      </c>
      <c r="D1031" s="238" t="e">
        <f>IF(AND(VALUE(LEFT($A1031,3))=309,LEN($B1031)=3),VLOOKUP(VALUE(MID($B1031,2,2)),_309_Table1,MATCH(MID($B1031,1,1),_309_Table1_ColumnLookup,0),FALSE),
  IF($C1031="309 LCR SummaryA",OneYearSCR,IF($C1031="309 LCR SummaryB",UltimateSCR,IF(VALUE(LEFT($A1031,3))=309,VLOOKUP(VALUE(MID($B1031,2,1)),_309_Table1,MATCH(MID($B1031,1,1),_309_Table1_ColumnLookup,0),FALSE)
+N("309"),
  IF(VALUE(LEFT($A1031,3))=310,VLOOKUP(VALUE(MID($B1031,2,1)),_310_Table1,MATCH(MID($B1031,1,1),_310_Table1_ColumnLookup,0),FALSE)
+N("310"),
  IF(AND(VALUE(LEFT($A1031,3))=311,LEN($I1031)=4),VLOOKUP($I1031,_311_Table1,MATCH($B1031,_311_Table1_ColumnLookup,0),FALSE),
  IF(AND(VALUE(LEFT($A1031,3))=311,OR($B1031="I2",$B1031="J2",$B1031="K2",$B1031="L2")),VLOOKUP('311'!$G$58,_311_Table1,MATCH(MID($B1031,1,1),_311_Table1_ColumnLookup,0),FALSE),
  IF(AND(VALUE(LEFT($A1031,3))=311,RIGHT($B1031,5)="Total"),VLOOKUP('311'!$G$59,_311_Table1,MATCH(MID($B1031,1,1),_311_Table1_ColumnLookup,0),FALSE),
  IF(VALUE(LEFT($A1031,3))=311,VLOOKUP(VALUE(MID($B1031,2,1)),_311_Table1,MATCH(MID($B1031,1,1),_311_Table1_ColumnLookup,0),FALSE)
+N("311"),
  IF(AND(VALUE(LEFT($A1031,3))=312,LEFT($G1031,10)="Unincepted",$B1031="G "),VLOOKUP(" ULO",_312_Table1,MATCH('312'!$N$16,_312_Table1_ColumnLookup,0),FALSE),
  IF(AND(VALUE(LEFT($A1031,3))=312,LEFT($G1031,10)="Unincepted",$B1031="O "),VLOOKUP(" ULO",_312_Table1,MATCH('312'!$V$16,_312_Table1_ColumnLookup,0),FALSE),
  IF(AND(VALUE(LEFT($A1031,3))=312,LEFT($G1031,10)="Unincepted",$B1031="Q "),VLOOKUP(" ULO",_312_Table1,MATCH('312'!$X$16,_312_Table1_ColumnLookup,0),FALSE),
  IF(AND(VALUE(LEFT($A1031,3))=312,LEFT($G1031,10)="Unincepted"),VLOOKUP(" ULO",_312_Table1,MATCH(LEFT($B1031,1),_312_Table1_ColumnLookup,0),FALSE),
  IF(AND(VALUE(LEFT($A1031,3))=312,LEFT($G1031,5)="Total",$B1031="G "),VLOOKUP('312'!$F$80,_312_Table1,MATCH('312'!$N$16,_312_Table1_ColumnLookup,0),FALSE),
  IF(AND(VALUE(LEFT($A1031,3))=312,LEFT($G1031,5)="Total",$B1031="O "),VLOOKUP('312'!$F$80,_312_Table1,MATCH('312'!$V$16,_312_Table1_ColumnLookup,0),FALSE),
  IF(AND(VALUE(LEFT($A1031,3))=312,LEFT($G1031,5)="Total",$B1031="Q "),VLOOKUP('312'!$F$80,_312_Table1,MATCH('312'!$X$16,_312_Table1_ColumnLookup,0),FALSE),
  IF(AND(VALUE(LEFT($A1031,3))=312,LEFT($G1031,5)="Total"),VLOOKUP('312'!$F$80,_312_Table1,MATCH(LEFT($B1031,1),_312_Table1_ColumnLookup,0),FALSE),
  IF(AND(VALUE(LEFT($A1031,3))=312,LEN($I1031)=4,$B1031="G"),VLOOKUP($I1031,_312_Table1,MATCH('312'!$N$16,_312_Table1_ColumnLookup,0),FALSE),
  IF(AND(VALUE(LEFT($A1031,3))=312,LEN($I1031)=4,$B1031="O"),VLOOKUP($I1031,_312_Table1,MATCH('312'!$V$16,_312_Table1_ColumnLookup,0),FALSE),
  IF(AND(VALUE(LEFT($A1031,3))=312,LEN($I1031)=4,$B1031="Q"),VLOOKUP($I1031,_312_Table1,MATCH('312'!$X$16,_312_Table1_ColumnLookup,0),FALSE),
  IF(AND(VALUE(LEFT($A1031,3))=312,LEN($I1031)=4),VLOOKUP($I1031,_312_Table1,MATCH(LEFT($B1031,1),_312_Table1_ColumnLookup,0),FALSE)
+N("312"),
  IF(VALUE(LEFT($A1031,3))=313,VLOOKUP(VALUE(MID($B1031,2,1)),_313_Table1,MATCH(MID($B1031,1,1),_313_Table1_ColumnLookup,0),FALSE)
+N("313"),
  IF(AND(VALUE(LEFT($A1031,3))=314,LEN($B1031)=3),VLOOKUP(VALUE(MID($B1031,2,2)),_314_Table1,MATCH(MID($B1031,1,1),_314_Table1_ColumnLookup,0),FALSE),
  IF(VALUE(LEFT($A1031,3))=314,VLOOKUP(VALUE(MID($B1031,2,1)),_314_Table1,MATCH(MID($B1031,1,1),_314_Table1_ColumnLookup,0),FALSE)
+N("314"),
""))))))))))))))))))))))))</f>
        <v>#N/A</v>
      </c>
      <c r="E1031" s="238" t="e">
        <f>IF(AND(VALUE(LEFT($A1031,3))=309,LEN($B1031)=3),VLOOKUP(VALUE(MID($B1031,2,2)),_309_Table2,MATCH(MID($B1031,1,1),_309_Table2_ColumnLookup,0),FALSE),
  IF($C1031="309 LCR SummaryA",OneYearSCR,IF($C1031="309 LCR SummaryB",UltimateSCR,IF(VALUE(LEFT($A1031,3))=309,VLOOKUP(VALUE(MID($B1031,2,1)),_309_Table2,MATCH(MID($B1031,1,1),_309_Table2_ColumnLookup,0),FALSE)
+N("309"),
  IF(VALUE(LEFT($A1031,3))=310,VLOOKUP(VALUE(MID($B1031,2,1)),_310_Table2,MATCH(MID($B1031,1,1),_310_Table2_ColumnLookup,0),FALSE)
+N("310"),
  IF(AND(VALUE(LEFT($A1031,3))=311,LEN($I1031)=4),VLOOKUP($I1031,_311_Table2,MATCH($B1031,_311_Table2_ColumnLookup,0),FALSE),
  IF(AND(VALUE(LEFT($A1031,3))=311,OR($B1031="I2",$B1031="J2",$B1031="K2",$B1031="L2")),VLOOKUP('311'!$G$58,_311_Table2,MATCH(MID($B1031,1,1),_311_Table2_ColumnLookup,0),FALSE),
  IF(AND(VALUE(LEFT($A1031,3))=311,RIGHT($B1031,5)="Total"),VLOOKUP('311'!$G$59,_311_Table2,MATCH(MID($B1031,1,1),_311_Table2_ColumnLookup,0),FALSE),
  IF(VALUE(LEFT($A1031,3))=311,VLOOKUP(VALUE(MID($B1031,2,1)),_311_Table2,MATCH(MID($B1031,1,1),_311_Table2_ColumnLookup,0),FALSE)
+N("311"),
  IF(AND(VALUE(LEFT($A1031,3))=312,LEFT($G1031,10)="Unincepted",$B1031="G "),VLOOKUP(" ULO",_312_Table2,MATCH('312'!$N$16,_312_Table2_ColumnLookup,0),FALSE),
  IF(AND(VALUE(LEFT($A1031,3))=312,LEFT($G1031,10)="Unincepted",$B1031="O "),VLOOKUP(" ULO",_312_Table2,MATCH('312'!$V$16,_312_Table2_ColumnLookup,0),FALSE),
  IF(AND(VALUE(LEFT($A1031,3))=312,LEFT($G1031,10)="Unincepted",$B1031="Q "),VLOOKUP(" ULO",_312_Table2,MATCH('312'!$X$16,_312_Table2_ColumnLookup,0),FALSE),
  IF(AND(VALUE(LEFT($A1031,3))=312,LEFT($G1031,10)="Unincepted"),VLOOKUP(" ULO",_312_Table2,MATCH(LEFT($B1031,1),_312_Table2_ColumnLookup,0),FALSE),
  IF(AND(VALUE(LEFT($A1031,3))=312,LEFT($G1031,5)="Total",$B1031="G "),VLOOKUP('312'!$F$80,_312_Table2,MATCH('312'!$N$16,_312_Table2_ColumnLookup,0),FALSE),
  IF(AND(VALUE(LEFT($A1031,3))=312,LEFT($G1031,5)="Total",$B1031="O "),VLOOKUP('312'!$F$80,_312_Table2,MATCH('312'!$V$16,_312_Table2_ColumnLookup,0),FALSE),
  IF(AND(VALUE(LEFT($A1031,3))=312,LEFT($G1031,5)="Total",$B1031="Q "),VLOOKUP('312'!$F$80,_312_Table2,MATCH('312'!$X$16,_312_Table2_ColumnLookup,0),FALSE),
  IF(AND(VALUE(LEFT($A1031,3))=312,LEFT($G1031,5)="Total"),VLOOKUP('312'!$F$80,_312_Table2,MATCH(LEFT($B1031,1),_312_Table2_ColumnLookup,0),FALSE),
  IF(AND(VALUE(LEFT($A1031,3))=312,LEN($I1031)=4,$B1031="G"),VLOOKUP($I1031,_312_Table2,MATCH('312'!$N$16,_312_Table2_ColumnLookup,0),FALSE),
  IF(AND(VALUE(LEFT($A1031,3))=312,LEN($I1031)=4,$B1031="O"),VLOOKUP($I1031,_312_Table2,MATCH('312'!$V$16,_312_Table2_ColumnLookup,0),FALSE),
  IF(AND(VALUE(LEFT($A1031,3))=312,LEN($I1031)=4,$B1031="Q"),VLOOKUP($I1031,_312_Table2,MATCH('312'!$X$16,_312_Table2_ColumnLookup,0),FALSE),
  IF(AND(VALUE(LEFT($A1031,3))=312,LEN($I1031)=4),VLOOKUP($I1031,_312_Table2,MATCH(LEFT($B1031,1),_312_Table2_ColumnLookup,0),FALSE)
+N("312"),
  IF(VALUE(LEFT($A1031,3))=313,VLOOKUP(VALUE(MID($B1031,2,1)),_313_Table2,MATCH(MID($B1031,1,1),_313_Table2_ColumnLookup,0),FALSE)
+N("313"),
  IF(AND(VALUE(LEFT($A1031,3))=314,LEN($B1031)=3),VLOOKUP(VALUE(MID($B1031,2,2)),_314_Table2,MATCH(MID($B1031,1,1),_314_Table2_ColumnLookup,0),FALSE),
  IF(VALUE(LEFT($A1031,3))=314,VLOOKUP(VALUE(MID($B1031,2,1)),_314_Table2,MATCH(MID($B1031,1,1),_314_Table2_ColumnLookup,0),FALSE)
+N("314"),
""))))))))))))))))))))))))</f>
        <v>#N/A</v>
      </c>
      <c r="F1031" s="238" t="e">
        <f>IF(AND(VALUE(LEFT($A1031,3))=309,LEN($B1031)=3),VLOOKUP(VALUE(MID($B1031,2,2)),_309_Table3,MATCH(MID($B1031,1,1),_309_Table3_ColumnLookup,0),FALSE),
  IF($C1031="309 LCR SummaryA",OneYearSCR,IF($C1031="309 LCR SummaryB",UltimateSCR,IF(VALUE(LEFT($A1031,3))=309,VLOOKUP(VALUE(MID($B1031,2,1)),_309_Table3,MATCH(MID($B1031,1,1),_309_Table3_ColumnLookup,0),FALSE)
+N("309"),
  IF(VALUE(LEFT($A1031,3))=310,VLOOKUP(VALUE(MID($B1031,2,1)),_310_Table3,MATCH(MID($B1031,1,1),_310_Table3_ColumnLookup,0),FALSE)
+N("310"),
  IF(AND(VALUE(LEFT($A1031,3))=311,LEN($I1031)=4),VLOOKUP($I1031,_311_Table3,MATCH($B1031,_311_Table3_ColumnLookup,0),FALSE),
  IF(AND(VALUE(LEFT($A1031,3))=311,OR($B1031="I2",$B1031="J2",$B1031="K2",$B1031="L2")),VLOOKUP('311'!$G$58,_311_Table3,MATCH(MID($B1031,1,1),_311_Table3_ColumnLookup,0),FALSE),
  IF(AND(VALUE(LEFT($A1031,3))=311,RIGHT($B1031,5)="Total"),VLOOKUP('311'!$G$59,_311_Table3,MATCH(MID($B1031,1,1),_311_Table3_ColumnLookup,0),FALSE),
  IF(VALUE(LEFT($A1031,3))=311,VLOOKUP(VALUE(MID($B1031,2,1)),_311_Table3,MATCH(MID($B1031,1,1),_311_Table3_ColumnLookup,0),FALSE)
+N("311"),
  IF(AND(VALUE(LEFT($A1031,3))=312,LEFT($G1031,10)="Unincepted",$B1031="G "),VLOOKUP(" ULO",_312_Table3,MATCH('312'!$N$16,_312_Table3_ColumnLookup,0),FALSE),
  IF(AND(VALUE(LEFT($A1031,3))=312,LEFT($G1031,10)="Unincepted",$B1031="O "),VLOOKUP(" ULO",_312_Table3,MATCH('312'!$V$16,_312_Table3_ColumnLookup,0),FALSE),
  IF(AND(VALUE(LEFT($A1031,3))=312,LEFT($G1031,10)="Unincepted",$B1031="Q "),VLOOKUP(" ULO",_312_Table3,MATCH('312'!$X$16,_312_Table3_ColumnLookup,0),FALSE),
  IF(AND(VALUE(LEFT($A1031,3))=312,LEFT($G1031,10)="Unincepted"),VLOOKUP(" ULO",_312_Table3,MATCH(LEFT($B1031,1),_312_Table3_ColumnLookup,0),FALSE),
  IF(AND(VALUE(LEFT($A1031,3))=312,LEFT($G1031,5)="Total",$B1031="G "),VLOOKUP('312'!$F$80,_312_Table3,MATCH('312'!$N$16,_312_Table3_ColumnLookup,0),FALSE),
  IF(AND(VALUE(LEFT($A1031,3))=312,LEFT($G1031,5)="Total",$B1031="O "),VLOOKUP('312'!$F$80,_312_Table3,MATCH('312'!$V$16,_312_Table3_ColumnLookup,0),FALSE),
  IF(AND(VALUE(LEFT($A1031,3))=312,LEFT($G1031,5)="Total",$B1031="Q "),VLOOKUP('312'!$F$80,_312_Table3,MATCH('312'!$X$16,_312_Table3_ColumnLookup,0),FALSE),
  IF(AND(VALUE(LEFT($A1031,3))=312,LEFT($G1031,5)="Total"),VLOOKUP('312'!$F$80,_312_Table3,MATCH(LEFT($B1031,1),_312_Table3_ColumnLookup,0),FALSE),
  IF(AND(VALUE(LEFT($A1031,3))=312,LEN($I1031)=4,$B1031="G"),VLOOKUP($I1031,_312_Table3,MATCH('312'!$N$16,_312_Table3_ColumnLookup,0),FALSE),
  IF(AND(VALUE(LEFT($A1031,3))=312,LEN($I1031)=4,$B1031="O"),VLOOKUP($I1031,_312_Table3,MATCH('312'!$V$16,_312_Table3_ColumnLookup,0),FALSE),
  IF(AND(VALUE(LEFT($A1031,3))=312,LEN($I1031)=4,$B1031="Q"),VLOOKUP($I1031,_312_Table3,MATCH('312'!$X$16,_312_Table3_ColumnLookup,0),FALSE),
  IF(AND(VALUE(LEFT($A1031,3))=312,LEN($I1031)=4),VLOOKUP($I1031,_312_Table3,MATCH(LEFT($B1031,1),_312_Table3_ColumnLookup,0),FALSE)
+N("312"),
  IF(VALUE(LEFT($A1031,3))=313,VLOOKUP(VALUE(MID($B1031,2,1)),_313_Table3,MATCH(MID($B1031,1,1),_313_Table3_ColumnLookup,0),FALSE)
+N("313"),
  IF(AND(VALUE(LEFT($A1031,3))=314,LEN($B1031)=3),VLOOKUP(VALUE(MID($B1031,2,2)),_314_Table3,MATCH(MID($B1031,1,1),_314_Table3_ColumnLookup,0),FALSE),
  IF(VALUE(LEFT($A1031,3))=314,VLOOKUP(VALUE(MID($B1031,2,1)),_314_Table3,MATCH(MID($B1031,1,1),_314_Table3_ColumnLookup,0),FALSE)
+N("314"),
""))))))))))))))))))))))))</f>
        <v>#N/A</v>
      </c>
      <c r="H1031" s="321" t="str">
        <f>IFERROR(
IF(ISERROR($D1031)=FALSE,$D1031,IF(ISERROR($E1031)=FALSE,$E1031,IF(ISERROR($F1031)=FALSE,$F1031
+N("012 checkboxes"),
IF(
IF(OR(LEFT($A1031,9)="Syndicate",LEFT($A1031,12)="NewSyndicate"),VLOOKUP($A1031,'012'!$J:$ZW,MATCH("Link to button",'012'!$J$1:$ZW$1,0),0)
+N("309 checkbox"),
IF($C1031="309 LCR Summary0",VLOOKUP("Notes990",'309'!$P:$ZZ,MATCH("Link to button",'309'!$P$1:$ZZ$1,0),0)
+N("313 checkboxes"),
IF($C1031="313 Financial Information0LcmVsScr",IF($C1031="309 LCR Summary0",VLOOKUP("LcmVsScr",'309'!$N:$ZZ,MATCH("Link to button",'309'!$N$1:$ZZ$1,0),0),
IF($C1031="313 Financial Information0LcrDocAttached",IF($C1031="309 LCR Summary0",VLOOKUP("LcrDocAttached",'309'!$N:$ZZ,MATCH("Link to button",'309'!$N$1:$ZZ$1,0),
0)))))))=1,TRUE,FALSE)
))),"")</f>
        <v/>
      </c>
    </row>
    <row r="1032" spans="1:8">
      <c r="A1032" s="237" t="e">
        <f>VLOOKUP($G1032,CSVLookups!$B:$R,MATCH(A$1,CSVLookups!$B$1:$R$1,0),FALSE)</f>
        <v>#N/A</v>
      </c>
      <c r="B1032" s="237" t="e">
        <f>VLOOKUP($G1032,CSVLookups!$B:$R,MATCH(B$1,CSVLookups!$B$1:$R$1,0),FALSE)</f>
        <v>#N/A</v>
      </c>
      <c r="C1032" s="238" t="e">
        <f t="shared" si="16"/>
        <v>#N/A</v>
      </c>
      <c r="D1032" s="238" t="e">
        <f>IF(AND(VALUE(LEFT($A1032,3))=309,LEN($B1032)=3),VLOOKUP(VALUE(MID($B1032,2,2)),_309_Table1,MATCH(MID($B1032,1,1),_309_Table1_ColumnLookup,0),FALSE),
  IF($C1032="309 LCR SummaryA",OneYearSCR,IF($C1032="309 LCR SummaryB",UltimateSCR,IF(VALUE(LEFT($A1032,3))=309,VLOOKUP(VALUE(MID($B1032,2,1)),_309_Table1,MATCH(MID($B1032,1,1),_309_Table1_ColumnLookup,0),FALSE)
+N("309"),
  IF(VALUE(LEFT($A1032,3))=310,VLOOKUP(VALUE(MID($B1032,2,1)),_310_Table1,MATCH(MID($B1032,1,1),_310_Table1_ColumnLookup,0),FALSE)
+N("310"),
  IF(AND(VALUE(LEFT($A1032,3))=311,LEN($I1032)=4),VLOOKUP($I1032,_311_Table1,MATCH($B1032,_311_Table1_ColumnLookup,0),FALSE),
  IF(AND(VALUE(LEFT($A1032,3))=311,OR($B1032="I2",$B1032="J2",$B1032="K2",$B1032="L2")),VLOOKUP('311'!$G$58,_311_Table1,MATCH(MID($B1032,1,1),_311_Table1_ColumnLookup,0),FALSE),
  IF(AND(VALUE(LEFT($A1032,3))=311,RIGHT($B1032,5)="Total"),VLOOKUP('311'!$G$59,_311_Table1,MATCH(MID($B1032,1,1),_311_Table1_ColumnLookup,0),FALSE),
  IF(VALUE(LEFT($A1032,3))=311,VLOOKUP(VALUE(MID($B1032,2,1)),_311_Table1,MATCH(MID($B1032,1,1),_311_Table1_ColumnLookup,0),FALSE)
+N("311"),
  IF(AND(VALUE(LEFT($A1032,3))=312,LEFT($G1032,10)="Unincepted",$B1032="G "),VLOOKUP(" ULO",_312_Table1,MATCH('312'!$N$16,_312_Table1_ColumnLookup,0),FALSE),
  IF(AND(VALUE(LEFT($A1032,3))=312,LEFT($G1032,10)="Unincepted",$B1032="O "),VLOOKUP(" ULO",_312_Table1,MATCH('312'!$V$16,_312_Table1_ColumnLookup,0),FALSE),
  IF(AND(VALUE(LEFT($A1032,3))=312,LEFT($G1032,10)="Unincepted",$B1032="Q "),VLOOKUP(" ULO",_312_Table1,MATCH('312'!$X$16,_312_Table1_ColumnLookup,0),FALSE),
  IF(AND(VALUE(LEFT($A1032,3))=312,LEFT($G1032,10)="Unincepted"),VLOOKUP(" ULO",_312_Table1,MATCH(LEFT($B1032,1),_312_Table1_ColumnLookup,0),FALSE),
  IF(AND(VALUE(LEFT($A1032,3))=312,LEFT($G1032,5)="Total",$B1032="G "),VLOOKUP('312'!$F$80,_312_Table1,MATCH('312'!$N$16,_312_Table1_ColumnLookup,0),FALSE),
  IF(AND(VALUE(LEFT($A1032,3))=312,LEFT($G1032,5)="Total",$B1032="O "),VLOOKUP('312'!$F$80,_312_Table1,MATCH('312'!$V$16,_312_Table1_ColumnLookup,0),FALSE),
  IF(AND(VALUE(LEFT($A1032,3))=312,LEFT($G1032,5)="Total",$B1032="Q "),VLOOKUP('312'!$F$80,_312_Table1,MATCH('312'!$X$16,_312_Table1_ColumnLookup,0),FALSE),
  IF(AND(VALUE(LEFT($A1032,3))=312,LEFT($G1032,5)="Total"),VLOOKUP('312'!$F$80,_312_Table1,MATCH(LEFT($B1032,1),_312_Table1_ColumnLookup,0),FALSE),
  IF(AND(VALUE(LEFT($A1032,3))=312,LEN($I1032)=4,$B1032="G"),VLOOKUP($I1032,_312_Table1,MATCH('312'!$N$16,_312_Table1_ColumnLookup,0),FALSE),
  IF(AND(VALUE(LEFT($A1032,3))=312,LEN($I1032)=4,$B1032="O"),VLOOKUP($I1032,_312_Table1,MATCH('312'!$V$16,_312_Table1_ColumnLookup,0),FALSE),
  IF(AND(VALUE(LEFT($A1032,3))=312,LEN($I1032)=4,$B1032="Q"),VLOOKUP($I1032,_312_Table1,MATCH('312'!$X$16,_312_Table1_ColumnLookup,0),FALSE),
  IF(AND(VALUE(LEFT($A1032,3))=312,LEN($I1032)=4),VLOOKUP($I1032,_312_Table1,MATCH(LEFT($B1032,1),_312_Table1_ColumnLookup,0),FALSE)
+N("312"),
  IF(VALUE(LEFT($A1032,3))=313,VLOOKUP(VALUE(MID($B1032,2,1)),_313_Table1,MATCH(MID($B1032,1,1),_313_Table1_ColumnLookup,0),FALSE)
+N("313"),
  IF(AND(VALUE(LEFT($A1032,3))=314,LEN($B1032)=3),VLOOKUP(VALUE(MID($B1032,2,2)),_314_Table1,MATCH(MID($B1032,1,1),_314_Table1_ColumnLookup,0),FALSE),
  IF(VALUE(LEFT($A1032,3))=314,VLOOKUP(VALUE(MID($B1032,2,1)),_314_Table1,MATCH(MID($B1032,1,1),_314_Table1_ColumnLookup,0),FALSE)
+N("314"),
""))))))))))))))))))))))))</f>
        <v>#N/A</v>
      </c>
      <c r="E1032" s="238" t="e">
        <f>IF(AND(VALUE(LEFT($A1032,3))=309,LEN($B1032)=3),VLOOKUP(VALUE(MID($B1032,2,2)),_309_Table2,MATCH(MID($B1032,1,1),_309_Table2_ColumnLookup,0),FALSE),
  IF($C1032="309 LCR SummaryA",OneYearSCR,IF($C1032="309 LCR SummaryB",UltimateSCR,IF(VALUE(LEFT($A1032,3))=309,VLOOKUP(VALUE(MID($B1032,2,1)),_309_Table2,MATCH(MID($B1032,1,1),_309_Table2_ColumnLookup,0),FALSE)
+N("309"),
  IF(VALUE(LEFT($A1032,3))=310,VLOOKUP(VALUE(MID($B1032,2,1)),_310_Table2,MATCH(MID($B1032,1,1),_310_Table2_ColumnLookup,0),FALSE)
+N("310"),
  IF(AND(VALUE(LEFT($A1032,3))=311,LEN($I1032)=4),VLOOKUP($I1032,_311_Table2,MATCH($B1032,_311_Table2_ColumnLookup,0),FALSE),
  IF(AND(VALUE(LEFT($A1032,3))=311,OR($B1032="I2",$B1032="J2",$B1032="K2",$B1032="L2")),VLOOKUP('311'!$G$58,_311_Table2,MATCH(MID($B1032,1,1),_311_Table2_ColumnLookup,0),FALSE),
  IF(AND(VALUE(LEFT($A1032,3))=311,RIGHT($B1032,5)="Total"),VLOOKUP('311'!$G$59,_311_Table2,MATCH(MID($B1032,1,1),_311_Table2_ColumnLookup,0),FALSE),
  IF(VALUE(LEFT($A1032,3))=311,VLOOKUP(VALUE(MID($B1032,2,1)),_311_Table2,MATCH(MID($B1032,1,1),_311_Table2_ColumnLookup,0),FALSE)
+N("311"),
  IF(AND(VALUE(LEFT($A1032,3))=312,LEFT($G1032,10)="Unincepted",$B1032="G "),VLOOKUP(" ULO",_312_Table2,MATCH('312'!$N$16,_312_Table2_ColumnLookup,0),FALSE),
  IF(AND(VALUE(LEFT($A1032,3))=312,LEFT($G1032,10)="Unincepted",$B1032="O "),VLOOKUP(" ULO",_312_Table2,MATCH('312'!$V$16,_312_Table2_ColumnLookup,0),FALSE),
  IF(AND(VALUE(LEFT($A1032,3))=312,LEFT($G1032,10)="Unincepted",$B1032="Q "),VLOOKUP(" ULO",_312_Table2,MATCH('312'!$X$16,_312_Table2_ColumnLookup,0),FALSE),
  IF(AND(VALUE(LEFT($A1032,3))=312,LEFT($G1032,10)="Unincepted"),VLOOKUP(" ULO",_312_Table2,MATCH(LEFT($B1032,1),_312_Table2_ColumnLookup,0),FALSE),
  IF(AND(VALUE(LEFT($A1032,3))=312,LEFT($G1032,5)="Total",$B1032="G "),VLOOKUP('312'!$F$80,_312_Table2,MATCH('312'!$N$16,_312_Table2_ColumnLookup,0),FALSE),
  IF(AND(VALUE(LEFT($A1032,3))=312,LEFT($G1032,5)="Total",$B1032="O "),VLOOKUP('312'!$F$80,_312_Table2,MATCH('312'!$V$16,_312_Table2_ColumnLookup,0),FALSE),
  IF(AND(VALUE(LEFT($A1032,3))=312,LEFT($G1032,5)="Total",$B1032="Q "),VLOOKUP('312'!$F$80,_312_Table2,MATCH('312'!$X$16,_312_Table2_ColumnLookup,0),FALSE),
  IF(AND(VALUE(LEFT($A1032,3))=312,LEFT($G1032,5)="Total"),VLOOKUP('312'!$F$80,_312_Table2,MATCH(LEFT($B1032,1),_312_Table2_ColumnLookup,0),FALSE),
  IF(AND(VALUE(LEFT($A1032,3))=312,LEN($I1032)=4,$B1032="G"),VLOOKUP($I1032,_312_Table2,MATCH('312'!$N$16,_312_Table2_ColumnLookup,0),FALSE),
  IF(AND(VALUE(LEFT($A1032,3))=312,LEN($I1032)=4,$B1032="O"),VLOOKUP($I1032,_312_Table2,MATCH('312'!$V$16,_312_Table2_ColumnLookup,0),FALSE),
  IF(AND(VALUE(LEFT($A1032,3))=312,LEN($I1032)=4,$B1032="Q"),VLOOKUP($I1032,_312_Table2,MATCH('312'!$X$16,_312_Table2_ColumnLookup,0),FALSE),
  IF(AND(VALUE(LEFT($A1032,3))=312,LEN($I1032)=4),VLOOKUP($I1032,_312_Table2,MATCH(LEFT($B1032,1),_312_Table2_ColumnLookup,0),FALSE)
+N("312"),
  IF(VALUE(LEFT($A1032,3))=313,VLOOKUP(VALUE(MID($B1032,2,1)),_313_Table2,MATCH(MID($B1032,1,1),_313_Table2_ColumnLookup,0),FALSE)
+N("313"),
  IF(AND(VALUE(LEFT($A1032,3))=314,LEN($B1032)=3),VLOOKUP(VALUE(MID($B1032,2,2)),_314_Table2,MATCH(MID($B1032,1,1),_314_Table2_ColumnLookup,0),FALSE),
  IF(VALUE(LEFT($A1032,3))=314,VLOOKUP(VALUE(MID($B1032,2,1)),_314_Table2,MATCH(MID($B1032,1,1),_314_Table2_ColumnLookup,0),FALSE)
+N("314"),
""))))))))))))))))))))))))</f>
        <v>#N/A</v>
      </c>
      <c r="F1032" s="238" t="e">
        <f>IF(AND(VALUE(LEFT($A1032,3))=309,LEN($B1032)=3),VLOOKUP(VALUE(MID($B1032,2,2)),_309_Table3,MATCH(MID($B1032,1,1),_309_Table3_ColumnLookup,0),FALSE),
  IF($C1032="309 LCR SummaryA",OneYearSCR,IF($C1032="309 LCR SummaryB",UltimateSCR,IF(VALUE(LEFT($A1032,3))=309,VLOOKUP(VALUE(MID($B1032,2,1)),_309_Table3,MATCH(MID($B1032,1,1),_309_Table3_ColumnLookup,0),FALSE)
+N("309"),
  IF(VALUE(LEFT($A1032,3))=310,VLOOKUP(VALUE(MID($B1032,2,1)),_310_Table3,MATCH(MID($B1032,1,1),_310_Table3_ColumnLookup,0),FALSE)
+N("310"),
  IF(AND(VALUE(LEFT($A1032,3))=311,LEN($I1032)=4),VLOOKUP($I1032,_311_Table3,MATCH($B1032,_311_Table3_ColumnLookup,0),FALSE),
  IF(AND(VALUE(LEFT($A1032,3))=311,OR($B1032="I2",$B1032="J2",$B1032="K2",$B1032="L2")),VLOOKUP('311'!$G$58,_311_Table3,MATCH(MID($B1032,1,1),_311_Table3_ColumnLookup,0),FALSE),
  IF(AND(VALUE(LEFT($A1032,3))=311,RIGHT($B1032,5)="Total"),VLOOKUP('311'!$G$59,_311_Table3,MATCH(MID($B1032,1,1),_311_Table3_ColumnLookup,0),FALSE),
  IF(VALUE(LEFT($A1032,3))=311,VLOOKUP(VALUE(MID($B1032,2,1)),_311_Table3,MATCH(MID($B1032,1,1),_311_Table3_ColumnLookup,0),FALSE)
+N("311"),
  IF(AND(VALUE(LEFT($A1032,3))=312,LEFT($G1032,10)="Unincepted",$B1032="G "),VLOOKUP(" ULO",_312_Table3,MATCH('312'!$N$16,_312_Table3_ColumnLookup,0),FALSE),
  IF(AND(VALUE(LEFT($A1032,3))=312,LEFT($G1032,10)="Unincepted",$B1032="O "),VLOOKUP(" ULO",_312_Table3,MATCH('312'!$V$16,_312_Table3_ColumnLookup,0),FALSE),
  IF(AND(VALUE(LEFT($A1032,3))=312,LEFT($G1032,10)="Unincepted",$B1032="Q "),VLOOKUP(" ULO",_312_Table3,MATCH('312'!$X$16,_312_Table3_ColumnLookup,0),FALSE),
  IF(AND(VALUE(LEFT($A1032,3))=312,LEFT($G1032,10)="Unincepted"),VLOOKUP(" ULO",_312_Table3,MATCH(LEFT($B1032,1),_312_Table3_ColumnLookup,0),FALSE),
  IF(AND(VALUE(LEFT($A1032,3))=312,LEFT($G1032,5)="Total",$B1032="G "),VLOOKUP('312'!$F$80,_312_Table3,MATCH('312'!$N$16,_312_Table3_ColumnLookup,0),FALSE),
  IF(AND(VALUE(LEFT($A1032,3))=312,LEFT($G1032,5)="Total",$B1032="O "),VLOOKUP('312'!$F$80,_312_Table3,MATCH('312'!$V$16,_312_Table3_ColumnLookup,0),FALSE),
  IF(AND(VALUE(LEFT($A1032,3))=312,LEFT($G1032,5)="Total",$B1032="Q "),VLOOKUP('312'!$F$80,_312_Table3,MATCH('312'!$X$16,_312_Table3_ColumnLookup,0),FALSE),
  IF(AND(VALUE(LEFT($A1032,3))=312,LEFT($G1032,5)="Total"),VLOOKUP('312'!$F$80,_312_Table3,MATCH(LEFT($B1032,1),_312_Table3_ColumnLookup,0),FALSE),
  IF(AND(VALUE(LEFT($A1032,3))=312,LEN($I1032)=4,$B1032="G"),VLOOKUP($I1032,_312_Table3,MATCH('312'!$N$16,_312_Table3_ColumnLookup,0),FALSE),
  IF(AND(VALUE(LEFT($A1032,3))=312,LEN($I1032)=4,$B1032="O"),VLOOKUP($I1032,_312_Table3,MATCH('312'!$V$16,_312_Table3_ColumnLookup,0),FALSE),
  IF(AND(VALUE(LEFT($A1032,3))=312,LEN($I1032)=4,$B1032="Q"),VLOOKUP($I1032,_312_Table3,MATCH('312'!$X$16,_312_Table3_ColumnLookup,0),FALSE),
  IF(AND(VALUE(LEFT($A1032,3))=312,LEN($I1032)=4),VLOOKUP($I1032,_312_Table3,MATCH(LEFT($B1032,1),_312_Table3_ColumnLookup,0),FALSE)
+N("312"),
  IF(VALUE(LEFT($A1032,3))=313,VLOOKUP(VALUE(MID($B1032,2,1)),_313_Table3,MATCH(MID($B1032,1,1),_313_Table3_ColumnLookup,0),FALSE)
+N("313"),
  IF(AND(VALUE(LEFT($A1032,3))=314,LEN($B1032)=3),VLOOKUP(VALUE(MID($B1032,2,2)),_314_Table3,MATCH(MID($B1032,1,1),_314_Table3_ColumnLookup,0),FALSE),
  IF(VALUE(LEFT($A1032,3))=314,VLOOKUP(VALUE(MID($B1032,2,1)),_314_Table3,MATCH(MID($B1032,1,1),_314_Table3_ColumnLookup,0),FALSE)
+N("314"),
""))))))))))))))))))))))))</f>
        <v>#N/A</v>
      </c>
      <c r="H1032" s="321" t="str">
        <f>IFERROR(
IF(ISERROR($D1032)=FALSE,$D1032,IF(ISERROR($E1032)=FALSE,$E1032,IF(ISERROR($F1032)=FALSE,$F1032
+N("012 checkboxes"),
IF(
IF(OR(LEFT($A1032,9)="Syndicate",LEFT($A1032,12)="NewSyndicate"),VLOOKUP($A1032,'012'!$J:$ZW,MATCH("Link to button",'012'!$J$1:$ZW$1,0),0)
+N("309 checkbox"),
IF($C1032="309 LCR Summary0",VLOOKUP("Notes990",'309'!$P:$ZZ,MATCH("Link to button",'309'!$P$1:$ZZ$1,0),0)
+N("313 checkboxes"),
IF($C1032="313 Financial Information0LcmVsScr",IF($C1032="309 LCR Summary0",VLOOKUP("LcmVsScr",'309'!$N:$ZZ,MATCH("Link to button",'309'!$N$1:$ZZ$1,0),0),
IF($C1032="313 Financial Information0LcrDocAttached",IF($C1032="309 LCR Summary0",VLOOKUP("LcrDocAttached",'309'!$N:$ZZ,MATCH("Link to button",'309'!$N$1:$ZZ$1,0),
0)))))))=1,TRUE,FALSE)
))),"")</f>
        <v/>
      </c>
    </row>
    <row r="1033" spans="1:8">
      <c r="A1033" s="237" t="e">
        <f>VLOOKUP($G1033,CSVLookups!$B:$R,MATCH(A$1,CSVLookups!$B$1:$R$1,0),FALSE)</f>
        <v>#N/A</v>
      </c>
      <c r="B1033" s="237" t="e">
        <f>VLOOKUP($G1033,CSVLookups!$B:$R,MATCH(B$1,CSVLookups!$B$1:$R$1,0),FALSE)</f>
        <v>#N/A</v>
      </c>
      <c r="C1033" s="238" t="e">
        <f t="shared" si="16"/>
        <v>#N/A</v>
      </c>
      <c r="D1033" s="238" t="e">
        <f>IF(AND(VALUE(LEFT($A1033,3))=309,LEN($B1033)=3),VLOOKUP(VALUE(MID($B1033,2,2)),_309_Table1,MATCH(MID($B1033,1,1),_309_Table1_ColumnLookup,0),FALSE),
  IF($C1033="309 LCR SummaryA",OneYearSCR,IF($C1033="309 LCR SummaryB",UltimateSCR,IF(VALUE(LEFT($A1033,3))=309,VLOOKUP(VALUE(MID($B1033,2,1)),_309_Table1,MATCH(MID($B1033,1,1),_309_Table1_ColumnLookup,0),FALSE)
+N("309"),
  IF(VALUE(LEFT($A1033,3))=310,VLOOKUP(VALUE(MID($B1033,2,1)),_310_Table1,MATCH(MID($B1033,1,1),_310_Table1_ColumnLookup,0),FALSE)
+N("310"),
  IF(AND(VALUE(LEFT($A1033,3))=311,LEN($I1033)=4),VLOOKUP($I1033,_311_Table1,MATCH($B1033,_311_Table1_ColumnLookup,0),FALSE),
  IF(AND(VALUE(LEFT($A1033,3))=311,OR($B1033="I2",$B1033="J2",$B1033="K2",$B1033="L2")),VLOOKUP('311'!$G$58,_311_Table1,MATCH(MID($B1033,1,1),_311_Table1_ColumnLookup,0),FALSE),
  IF(AND(VALUE(LEFT($A1033,3))=311,RIGHT($B1033,5)="Total"),VLOOKUP('311'!$G$59,_311_Table1,MATCH(MID($B1033,1,1),_311_Table1_ColumnLookup,0),FALSE),
  IF(VALUE(LEFT($A1033,3))=311,VLOOKUP(VALUE(MID($B1033,2,1)),_311_Table1,MATCH(MID($B1033,1,1),_311_Table1_ColumnLookup,0),FALSE)
+N("311"),
  IF(AND(VALUE(LEFT($A1033,3))=312,LEFT($G1033,10)="Unincepted",$B1033="G "),VLOOKUP(" ULO",_312_Table1,MATCH('312'!$N$16,_312_Table1_ColumnLookup,0),FALSE),
  IF(AND(VALUE(LEFT($A1033,3))=312,LEFT($G1033,10)="Unincepted",$B1033="O "),VLOOKUP(" ULO",_312_Table1,MATCH('312'!$V$16,_312_Table1_ColumnLookup,0),FALSE),
  IF(AND(VALUE(LEFT($A1033,3))=312,LEFT($G1033,10)="Unincepted",$B1033="Q "),VLOOKUP(" ULO",_312_Table1,MATCH('312'!$X$16,_312_Table1_ColumnLookup,0),FALSE),
  IF(AND(VALUE(LEFT($A1033,3))=312,LEFT($G1033,10)="Unincepted"),VLOOKUP(" ULO",_312_Table1,MATCH(LEFT($B1033,1),_312_Table1_ColumnLookup,0),FALSE),
  IF(AND(VALUE(LEFT($A1033,3))=312,LEFT($G1033,5)="Total",$B1033="G "),VLOOKUP('312'!$F$80,_312_Table1,MATCH('312'!$N$16,_312_Table1_ColumnLookup,0),FALSE),
  IF(AND(VALUE(LEFT($A1033,3))=312,LEFT($G1033,5)="Total",$B1033="O "),VLOOKUP('312'!$F$80,_312_Table1,MATCH('312'!$V$16,_312_Table1_ColumnLookup,0),FALSE),
  IF(AND(VALUE(LEFT($A1033,3))=312,LEFT($G1033,5)="Total",$B1033="Q "),VLOOKUP('312'!$F$80,_312_Table1,MATCH('312'!$X$16,_312_Table1_ColumnLookup,0),FALSE),
  IF(AND(VALUE(LEFT($A1033,3))=312,LEFT($G1033,5)="Total"),VLOOKUP('312'!$F$80,_312_Table1,MATCH(LEFT($B1033,1),_312_Table1_ColumnLookup,0),FALSE),
  IF(AND(VALUE(LEFT($A1033,3))=312,LEN($I1033)=4,$B1033="G"),VLOOKUP($I1033,_312_Table1,MATCH('312'!$N$16,_312_Table1_ColumnLookup,0),FALSE),
  IF(AND(VALUE(LEFT($A1033,3))=312,LEN($I1033)=4,$B1033="O"),VLOOKUP($I1033,_312_Table1,MATCH('312'!$V$16,_312_Table1_ColumnLookup,0),FALSE),
  IF(AND(VALUE(LEFT($A1033,3))=312,LEN($I1033)=4,$B1033="Q"),VLOOKUP($I1033,_312_Table1,MATCH('312'!$X$16,_312_Table1_ColumnLookup,0),FALSE),
  IF(AND(VALUE(LEFT($A1033,3))=312,LEN($I1033)=4),VLOOKUP($I1033,_312_Table1,MATCH(LEFT($B1033,1),_312_Table1_ColumnLookup,0),FALSE)
+N("312"),
  IF(VALUE(LEFT($A1033,3))=313,VLOOKUP(VALUE(MID($B1033,2,1)),_313_Table1,MATCH(MID($B1033,1,1),_313_Table1_ColumnLookup,0),FALSE)
+N("313"),
  IF(AND(VALUE(LEFT($A1033,3))=314,LEN($B1033)=3),VLOOKUP(VALUE(MID($B1033,2,2)),_314_Table1,MATCH(MID($B1033,1,1),_314_Table1_ColumnLookup,0),FALSE),
  IF(VALUE(LEFT($A1033,3))=314,VLOOKUP(VALUE(MID($B1033,2,1)),_314_Table1,MATCH(MID($B1033,1,1),_314_Table1_ColumnLookup,0),FALSE)
+N("314"),
""))))))))))))))))))))))))</f>
        <v>#N/A</v>
      </c>
      <c r="E1033" s="238" t="e">
        <f>IF(AND(VALUE(LEFT($A1033,3))=309,LEN($B1033)=3),VLOOKUP(VALUE(MID($B1033,2,2)),_309_Table2,MATCH(MID($B1033,1,1),_309_Table2_ColumnLookup,0),FALSE),
  IF($C1033="309 LCR SummaryA",OneYearSCR,IF($C1033="309 LCR SummaryB",UltimateSCR,IF(VALUE(LEFT($A1033,3))=309,VLOOKUP(VALUE(MID($B1033,2,1)),_309_Table2,MATCH(MID($B1033,1,1),_309_Table2_ColumnLookup,0),FALSE)
+N("309"),
  IF(VALUE(LEFT($A1033,3))=310,VLOOKUP(VALUE(MID($B1033,2,1)),_310_Table2,MATCH(MID($B1033,1,1),_310_Table2_ColumnLookup,0),FALSE)
+N("310"),
  IF(AND(VALUE(LEFT($A1033,3))=311,LEN($I1033)=4),VLOOKUP($I1033,_311_Table2,MATCH($B1033,_311_Table2_ColumnLookup,0),FALSE),
  IF(AND(VALUE(LEFT($A1033,3))=311,OR($B1033="I2",$B1033="J2",$B1033="K2",$B1033="L2")),VLOOKUP('311'!$G$58,_311_Table2,MATCH(MID($B1033,1,1),_311_Table2_ColumnLookup,0),FALSE),
  IF(AND(VALUE(LEFT($A1033,3))=311,RIGHT($B1033,5)="Total"),VLOOKUP('311'!$G$59,_311_Table2,MATCH(MID($B1033,1,1),_311_Table2_ColumnLookup,0),FALSE),
  IF(VALUE(LEFT($A1033,3))=311,VLOOKUP(VALUE(MID($B1033,2,1)),_311_Table2,MATCH(MID($B1033,1,1),_311_Table2_ColumnLookup,0),FALSE)
+N("311"),
  IF(AND(VALUE(LEFT($A1033,3))=312,LEFT($G1033,10)="Unincepted",$B1033="G "),VLOOKUP(" ULO",_312_Table2,MATCH('312'!$N$16,_312_Table2_ColumnLookup,0),FALSE),
  IF(AND(VALUE(LEFT($A1033,3))=312,LEFT($G1033,10)="Unincepted",$B1033="O "),VLOOKUP(" ULO",_312_Table2,MATCH('312'!$V$16,_312_Table2_ColumnLookup,0),FALSE),
  IF(AND(VALUE(LEFT($A1033,3))=312,LEFT($G1033,10)="Unincepted",$B1033="Q "),VLOOKUP(" ULO",_312_Table2,MATCH('312'!$X$16,_312_Table2_ColumnLookup,0),FALSE),
  IF(AND(VALUE(LEFT($A1033,3))=312,LEFT($G1033,10)="Unincepted"),VLOOKUP(" ULO",_312_Table2,MATCH(LEFT($B1033,1),_312_Table2_ColumnLookup,0),FALSE),
  IF(AND(VALUE(LEFT($A1033,3))=312,LEFT($G1033,5)="Total",$B1033="G "),VLOOKUP('312'!$F$80,_312_Table2,MATCH('312'!$N$16,_312_Table2_ColumnLookup,0),FALSE),
  IF(AND(VALUE(LEFT($A1033,3))=312,LEFT($G1033,5)="Total",$B1033="O "),VLOOKUP('312'!$F$80,_312_Table2,MATCH('312'!$V$16,_312_Table2_ColumnLookup,0),FALSE),
  IF(AND(VALUE(LEFT($A1033,3))=312,LEFT($G1033,5)="Total",$B1033="Q "),VLOOKUP('312'!$F$80,_312_Table2,MATCH('312'!$X$16,_312_Table2_ColumnLookup,0),FALSE),
  IF(AND(VALUE(LEFT($A1033,3))=312,LEFT($G1033,5)="Total"),VLOOKUP('312'!$F$80,_312_Table2,MATCH(LEFT($B1033,1),_312_Table2_ColumnLookup,0),FALSE),
  IF(AND(VALUE(LEFT($A1033,3))=312,LEN($I1033)=4,$B1033="G"),VLOOKUP($I1033,_312_Table2,MATCH('312'!$N$16,_312_Table2_ColumnLookup,0),FALSE),
  IF(AND(VALUE(LEFT($A1033,3))=312,LEN($I1033)=4,$B1033="O"),VLOOKUP($I1033,_312_Table2,MATCH('312'!$V$16,_312_Table2_ColumnLookup,0),FALSE),
  IF(AND(VALUE(LEFT($A1033,3))=312,LEN($I1033)=4,$B1033="Q"),VLOOKUP($I1033,_312_Table2,MATCH('312'!$X$16,_312_Table2_ColumnLookup,0),FALSE),
  IF(AND(VALUE(LEFT($A1033,3))=312,LEN($I1033)=4),VLOOKUP($I1033,_312_Table2,MATCH(LEFT($B1033,1),_312_Table2_ColumnLookup,0),FALSE)
+N("312"),
  IF(VALUE(LEFT($A1033,3))=313,VLOOKUP(VALUE(MID($B1033,2,1)),_313_Table2,MATCH(MID($B1033,1,1),_313_Table2_ColumnLookup,0),FALSE)
+N("313"),
  IF(AND(VALUE(LEFT($A1033,3))=314,LEN($B1033)=3),VLOOKUP(VALUE(MID($B1033,2,2)),_314_Table2,MATCH(MID($B1033,1,1),_314_Table2_ColumnLookup,0),FALSE),
  IF(VALUE(LEFT($A1033,3))=314,VLOOKUP(VALUE(MID($B1033,2,1)),_314_Table2,MATCH(MID($B1033,1,1),_314_Table2_ColumnLookup,0),FALSE)
+N("314"),
""))))))))))))))))))))))))</f>
        <v>#N/A</v>
      </c>
      <c r="F1033" s="238" t="e">
        <f>IF(AND(VALUE(LEFT($A1033,3))=309,LEN($B1033)=3),VLOOKUP(VALUE(MID($B1033,2,2)),_309_Table3,MATCH(MID($B1033,1,1),_309_Table3_ColumnLookup,0),FALSE),
  IF($C1033="309 LCR SummaryA",OneYearSCR,IF($C1033="309 LCR SummaryB",UltimateSCR,IF(VALUE(LEFT($A1033,3))=309,VLOOKUP(VALUE(MID($B1033,2,1)),_309_Table3,MATCH(MID($B1033,1,1),_309_Table3_ColumnLookup,0),FALSE)
+N("309"),
  IF(VALUE(LEFT($A1033,3))=310,VLOOKUP(VALUE(MID($B1033,2,1)),_310_Table3,MATCH(MID($B1033,1,1),_310_Table3_ColumnLookup,0),FALSE)
+N("310"),
  IF(AND(VALUE(LEFT($A1033,3))=311,LEN($I1033)=4),VLOOKUP($I1033,_311_Table3,MATCH($B1033,_311_Table3_ColumnLookup,0),FALSE),
  IF(AND(VALUE(LEFT($A1033,3))=311,OR($B1033="I2",$B1033="J2",$B1033="K2",$B1033="L2")),VLOOKUP('311'!$G$58,_311_Table3,MATCH(MID($B1033,1,1),_311_Table3_ColumnLookup,0),FALSE),
  IF(AND(VALUE(LEFT($A1033,3))=311,RIGHT($B1033,5)="Total"),VLOOKUP('311'!$G$59,_311_Table3,MATCH(MID($B1033,1,1),_311_Table3_ColumnLookup,0),FALSE),
  IF(VALUE(LEFT($A1033,3))=311,VLOOKUP(VALUE(MID($B1033,2,1)),_311_Table3,MATCH(MID($B1033,1,1),_311_Table3_ColumnLookup,0),FALSE)
+N("311"),
  IF(AND(VALUE(LEFT($A1033,3))=312,LEFT($G1033,10)="Unincepted",$B1033="G "),VLOOKUP(" ULO",_312_Table3,MATCH('312'!$N$16,_312_Table3_ColumnLookup,0),FALSE),
  IF(AND(VALUE(LEFT($A1033,3))=312,LEFT($G1033,10)="Unincepted",$B1033="O "),VLOOKUP(" ULO",_312_Table3,MATCH('312'!$V$16,_312_Table3_ColumnLookup,0),FALSE),
  IF(AND(VALUE(LEFT($A1033,3))=312,LEFT($G1033,10)="Unincepted",$B1033="Q "),VLOOKUP(" ULO",_312_Table3,MATCH('312'!$X$16,_312_Table3_ColumnLookup,0),FALSE),
  IF(AND(VALUE(LEFT($A1033,3))=312,LEFT($G1033,10)="Unincepted"),VLOOKUP(" ULO",_312_Table3,MATCH(LEFT($B1033,1),_312_Table3_ColumnLookup,0),FALSE),
  IF(AND(VALUE(LEFT($A1033,3))=312,LEFT($G1033,5)="Total",$B1033="G "),VLOOKUP('312'!$F$80,_312_Table3,MATCH('312'!$N$16,_312_Table3_ColumnLookup,0),FALSE),
  IF(AND(VALUE(LEFT($A1033,3))=312,LEFT($G1033,5)="Total",$B1033="O "),VLOOKUP('312'!$F$80,_312_Table3,MATCH('312'!$V$16,_312_Table3_ColumnLookup,0),FALSE),
  IF(AND(VALUE(LEFT($A1033,3))=312,LEFT($G1033,5)="Total",$B1033="Q "),VLOOKUP('312'!$F$80,_312_Table3,MATCH('312'!$X$16,_312_Table3_ColumnLookup,0),FALSE),
  IF(AND(VALUE(LEFT($A1033,3))=312,LEFT($G1033,5)="Total"),VLOOKUP('312'!$F$80,_312_Table3,MATCH(LEFT($B1033,1),_312_Table3_ColumnLookup,0),FALSE),
  IF(AND(VALUE(LEFT($A1033,3))=312,LEN($I1033)=4,$B1033="G"),VLOOKUP($I1033,_312_Table3,MATCH('312'!$N$16,_312_Table3_ColumnLookup,0),FALSE),
  IF(AND(VALUE(LEFT($A1033,3))=312,LEN($I1033)=4,$B1033="O"),VLOOKUP($I1033,_312_Table3,MATCH('312'!$V$16,_312_Table3_ColumnLookup,0),FALSE),
  IF(AND(VALUE(LEFT($A1033,3))=312,LEN($I1033)=4,$B1033="Q"),VLOOKUP($I1033,_312_Table3,MATCH('312'!$X$16,_312_Table3_ColumnLookup,0),FALSE),
  IF(AND(VALUE(LEFT($A1033,3))=312,LEN($I1033)=4),VLOOKUP($I1033,_312_Table3,MATCH(LEFT($B1033,1),_312_Table3_ColumnLookup,0),FALSE)
+N("312"),
  IF(VALUE(LEFT($A1033,3))=313,VLOOKUP(VALUE(MID($B1033,2,1)),_313_Table3,MATCH(MID($B1033,1,1),_313_Table3_ColumnLookup,0),FALSE)
+N("313"),
  IF(AND(VALUE(LEFT($A1033,3))=314,LEN($B1033)=3),VLOOKUP(VALUE(MID($B1033,2,2)),_314_Table3,MATCH(MID($B1033,1,1),_314_Table3_ColumnLookup,0),FALSE),
  IF(VALUE(LEFT($A1033,3))=314,VLOOKUP(VALUE(MID($B1033,2,1)),_314_Table3,MATCH(MID($B1033,1,1),_314_Table3_ColumnLookup,0),FALSE)
+N("314"),
""))))))))))))))))))))))))</f>
        <v>#N/A</v>
      </c>
      <c r="H1033" s="321" t="str">
        <f>IFERROR(
IF(ISERROR($D1033)=FALSE,$D1033,IF(ISERROR($E1033)=FALSE,$E1033,IF(ISERROR($F1033)=FALSE,$F1033
+N("012 checkboxes"),
IF(
IF(OR(LEFT($A1033,9)="Syndicate",LEFT($A1033,12)="NewSyndicate"),VLOOKUP($A1033,'012'!$J:$ZW,MATCH("Link to button",'012'!$J$1:$ZW$1,0),0)
+N("309 checkbox"),
IF($C1033="309 LCR Summary0",VLOOKUP("Notes990",'309'!$P:$ZZ,MATCH("Link to button",'309'!$P$1:$ZZ$1,0),0)
+N("313 checkboxes"),
IF($C1033="313 Financial Information0LcmVsScr",IF($C1033="309 LCR Summary0",VLOOKUP("LcmVsScr",'309'!$N:$ZZ,MATCH("Link to button",'309'!$N$1:$ZZ$1,0),0),
IF($C1033="313 Financial Information0LcrDocAttached",IF($C1033="309 LCR Summary0",VLOOKUP("LcrDocAttached",'309'!$N:$ZZ,MATCH("Link to button",'309'!$N$1:$ZZ$1,0),
0)))))))=1,TRUE,FALSE)
))),"")</f>
        <v/>
      </c>
    </row>
    <row r="1034" spans="1:8">
      <c r="A1034" s="237" t="e">
        <f>VLOOKUP($G1034,CSVLookups!$B:$R,MATCH(A$1,CSVLookups!$B$1:$R$1,0),FALSE)</f>
        <v>#N/A</v>
      </c>
      <c r="B1034" s="237" t="e">
        <f>VLOOKUP($G1034,CSVLookups!$B:$R,MATCH(B$1,CSVLookups!$B$1:$R$1,0),FALSE)</f>
        <v>#N/A</v>
      </c>
      <c r="C1034" s="238" t="e">
        <f t="shared" si="16"/>
        <v>#N/A</v>
      </c>
      <c r="D1034" s="238" t="e">
        <f>IF(AND(VALUE(LEFT($A1034,3))=309,LEN($B1034)=3),VLOOKUP(VALUE(MID($B1034,2,2)),_309_Table1,MATCH(MID($B1034,1,1),_309_Table1_ColumnLookup,0),FALSE),
  IF($C1034="309 LCR SummaryA",OneYearSCR,IF($C1034="309 LCR SummaryB",UltimateSCR,IF(VALUE(LEFT($A1034,3))=309,VLOOKUP(VALUE(MID($B1034,2,1)),_309_Table1,MATCH(MID($B1034,1,1),_309_Table1_ColumnLookup,0),FALSE)
+N("309"),
  IF(VALUE(LEFT($A1034,3))=310,VLOOKUP(VALUE(MID($B1034,2,1)),_310_Table1,MATCH(MID($B1034,1,1),_310_Table1_ColumnLookup,0),FALSE)
+N("310"),
  IF(AND(VALUE(LEFT($A1034,3))=311,LEN($I1034)=4),VLOOKUP($I1034,_311_Table1,MATCH($B1034,_311_Table1_ColumnLookup,0),FALSE),
  IF(AND(VALUE(LEFT($A1034,3))=311,OR($B1034="I2",$B1034="J2",$B1034="K2",$B1034="L2")),VLOOKUP('311'!$G$58,_311_Table1,MATCH(MID($B1034,1,1),_311_Table1_ColumnLookup,0),FALSE),
  IF(AND(VALUE(LEFT($A1034,3))=311,RIGHT($B1034,5)="Total"),VLOOKUP('311'!$G$59,_311_Table1,MATCH(MID($B1034,1,1),_311_Table1_ColumnLookup,0),FALSE),
  IF(VALUE(LEFT($A1034,3))=311,VLOOKUP(VALUE(MID($B1034,2,1)),_311_Table1,MATCH(MID($B1034,1,1),_311_Table1_ColumnLookup,0),FALSE)
+N("311"),
  IF(AND(VALUE(LEFT($A1034,3))=312,LEFT($G1034,10)="Unincepted",$B1034="G "),VLOOKUP(" ULO",_312_Table1,MATCH('312'!$N$16,_312_Table1_ColumnLookup,0),FALSE),
  IF(AND(VALUE(LEFT($A1034,3))=312,LEFT($G1034,10)="Unincepted",$B1034="O "),VLOOKUP(" ULO",_312_Table1,MATCH('312'!$V$16,_312_Table1_ColumnLookup,0),FALSE),
  IF(AND(VALUE(LEFT($A1034,3))=312,LEFT($G1034,10)="Unincepted",$B1034="Q "),VLOOKUP(" ULO",_312_Table1,MATCH('312'!$X$16,_312_Table1_ColumnLookup,0),FALSE),
  IF(AND(VALUE(LEFT($A1034,3))=312,LEFT($G1034,10)="Unincepted"),VLOOKUP(" ULO",_312_Table1,MATCH(LEFT($B1034,1),_312_Table1_ColumnLookup,0),FALSE),
  IF(AND(VALUE(LEFT($A1034,3))=312,LEFT($G1034,5)="Total",$B1034="G "),VLOOKUP('312'!$F$80,_312_Table1,MATCH('312'!$N$16,_312_Table1_ColumnLookup,0),FALSE),
  IF(AND(VALUE(LEFT($A1034,3))=312,LEFT($G1034,5)="Total",$B1034="O "),VLOOKUP('312'!$F$80,_312_Table1,MATCH('312'!$V$16,_312_Table1_ColumnLookup,0),FALSE),
  IF(AND(VALUE(LEFT($A1034,3))=312,LEFT($G1034,5)="Total",$B1034="Q "),VLOOKUP('312'!$F$80,_312_Table1,MATCH('312'!$X$16,_312_Table1_ColumnLookup,0),FALSE),
  IF(AND(VALUE(LEFT($A1034,3))=312,LEFT($G1034,5)="Total"),VLOOKUP('312'!$F$80,_312_Table1,MATCH(LEFT($B1034,1),_312_Table1_ColumnLookup,0),FALSE),
  IF(AND(VALUE(LEFT($A1034,3))=312,LEN($I1034)=4,$B1034="G"),VLOOKUP($I1034,_312_Table1,MATCH('312'!$N$16,_312_Table1_ColumnLookup,0),FALSE),
  IF(AND(VALUE(LEFT($A1034,3))=312,LEN($I1034)=4,$B1034="O"),VLOOKUP($I1034,_312_Table1,MATCH('312'!$V$16,_312_Table1_ColumnLookup,0),FALSE),
  IF(AND(VALUE(LEFT($A1034,3))=312,LEN($I1034)=4,$B1034="Q"),VLOOKUP($I1034,_312_Table1,MATCH('312'!$X$16,_312_Table1_ColumnLookup,0),FALSE),
  IF(AND(VALUE(LEFT($A1034,3))=312,LEN($I1034)=4),VLOOKUP($I1034,_312_Table1,MATCH(LEFT($B1034,1),_312_Table1_ColumnLookup,0),FALSE)
+N("312"),
  IF(VALUE(LEFT($A1034,3))=313,VLOOKUP(VALUE(MID($B1034,2,1)),_313_Table1,MATCH(MID($B1034,1,1),_313_Table1_ColumnLookup,0),FALSE)
+N("313"),
  IF(AND(VALUE(LEFT($A1034,3))=314,LEN($B1034)=3),VLOOKUP(VALUE(MID($B1034,2,2)),_314_Table1,MATCH(MID($B1034,1,1),_314_Table1_ColumnLookup,0),FALSE),
  IF(VALUE(LEFT($A1034,3))=314,VLOOKUP(VALUE(MID($B1034,2,1)),_314_Table1,MATCH(MID($B1034,1,1),_314_Table1_ColumnLookup,0),FALSE)
+N("314"),
""))))))))))))))))))))))))</f>
        <v>#N/A</v>
      </c>
      <c r="E1034" s="238" t="e">
        <f>IF(AND(VALUE(LEFT($A1034,3))=309,LEN($B1034)=3),VLOOKUP(VALUE(MID($B1034,2,2)),_309_Table2,MATCH(MID($B1034,1,1),_309_Table2_ColumnLookup,0),FALSE),
  IF($C1034="309 LCR SummaryA",OneYearSCR,IF($C1034="309 LCR SummaryB",UltimateSCR,IF(VALUE(LEFT($A1034,3))=309,VLOOKUP(VALUE(MID($B1034,2,1)),_309_Table2,MATCH(MID($B1034,1,1),_309_Table2_ColumnLookup,0),FALSE)
+N("309"),
  IF(VALUE(LEFT($A1034,3))=310,VLOOKUP(VALUE(MID($B1034,2,1)),_310_Table2,MATCH(MID($B1034,1,1),_310_Table2_ColumnLookup,0),FALSE)
+N("310"),
  IF(AND(VALUE(LEFT($A1034,3))=311,LEN($I1034)=4),VLOOKUP($I1034,_311_Table2,MATCH($B1034,_311_Table2_ColumnLookup,0),FALSE),
  IF(AND(VALUE(LEFT($A1034,3))=311,OR($B1034="I2",$B1034="J2",$B1034="K2",$B1034="L2")),VLOOKUP('311'!$G$58,_311_Table2,MATCH(MID($B1034,1,1),_311_Table2_ColumnLookup,0),FALSE),
  IF(AND(VALUE(LEFT($A1034,3))=311,RIGHT($B1034,5)="Total"),VLOOKUP('311'!$G$59,_311_Table2,MATCH(MID($B1034,1,1),_311_Table2_ColumnLookup,0),FALSE),
  IF(VALUE(LEFT($A1034,3))=311,VLOOKUP(VALUE(MID($B1034,2,1)),_311_Table2,MATCH(MID($B1034,1,1),_311_Table2_ColumnLookup,0),FALSE)
+N("311"),
  IF(AND(VALUE(LEFT($A1034,3))=312,LEFT($G1034,10)="Unincepted",$B1034="G "),VLOOKUP(" ULO",_312_Table2,MATCH('312'!$N$16,_312_Table2_ColumnLookup,0),FALSE),
  IF(AND(VALUE(LEFT($A1034,3))=312,LEFT($G1034,10)="Unincepted",$B1034="O "),VLOOKUP(" ULO",_312_Table2,MATCH('312'!$V$16,_312_Table2_ColumnLookup,0),FALSE),
  IF(AND(VALUE(LEFT($A1034,3))=312,LEFT($G1034,10)="Unincepted",$B1034="Q "),VLOOKUP(" ULO",_312_Table2,MATCH('312'!$X$16,_312_Table2_ColumnLookup,0),FALSE),
  IF(AND(VALUE(LEFT($A1034,3))=312,LEFT($G1034,10)="Unincepted"),VLOOKUP(" ULO",_312_Table2,MATCH(LEFT($B1034,1),_312_Table2_ColumnLookup,0),FALSE),
  IF(AND(VALUE(LEFT($A1034,3))=312,LEFT($G1034,5)="Total",$B1034="G "),VLOOKUP('312'!$F$80,_312_Table2,MATCH('312'!$N$16,_312_Table2_ColumnLookup,0),FALSE),
  IF(AND(VALUE(LEFT($A1034,3))=312,LEFT($G1034,5)="Total",$B1034="O "),VLOOKUP('312'!$F$80,_312_Table2,MATCH('312'!$V$16,_312_Table2_ColumnLookup,0),FALSE),
  IF(AND(VALUE(LEFT($A1034,3))=312,LEFT($G1034,5)="Total",$B1034="Q "),VLOOKUP('312'!$F$80,_312_Table2,MATCH('312'!$X$16,_312_Table2_ColumnLookup,0),FALSE),
  IF(AND(VALUE(LEFT($A1034,3))=312,LEFT($G1034,5)="Total"),VLOOKUP('312'!$F$80,_312_Table2,MATCH(LEFT($B1034,1),_312_Table2_ColumnLookup,0),FALSE),
  IF(AND(VALUE(LEFT($A1034,3))=312,LEN($I1034)=4,$B1034="G"),VLOOKUP($I1034,_312_Table2,MATCH('312'!$N$16,_312_Table2_ColumnLookup,0),FALSE),
  IF(AND(VALUE(LEFT($A1034,3))=312,LEN($I1034)=4,$B1034="O"),VLOOKUP($I1034,_312_Table2,MATCH('312'!$V$16,_312_Table2_ColumnLookup,0),FALSE),
  IF(AND(VALUE(LEFT($A1034,3))=312,LEN($I1034)=4,$B1034="Q"),VLOOKUP($I1034,_312_Table2,MATCH('312'!$X$16,_312_Table2_ColumnLookup,0),FALSE),
  IF(AND(VALUE(LEFT($A1034,3))=312,LEN($I1034)=4),VLOOKUP($I1034,_312_Table2,MATCH(LEFT($B1034,1),_312_Table2_ColumnLookup,0),FALSE)
+N("312"),
  IF(VALUE(LEFT($A1034,3))=313,VLOOKUP(VALUE(MID($B1034,2,1)),_313_Table2,MATCH(MID($B1034,1,1),_313_Table2_ColumnLookup,0),FALSE)
+N("313"),
  IF(AND(VALUE(LEFT($A1034,3))=314,LEN($B1034)=3),VLOOKUP(VALUE(MID($B1034,2,2)),_314_Table2,MATCH(MID($B1034,1,1),_314_Table2_ColumnLookup,0),FALSE),
  IF(VALUE(LEFT($A1034,3))=314,VLOOKUP(VALUE(MID($B1034,2,1)),_314_Table2,MATCH(MID($B1034,1,1),_314_Table2_ColumnLookup,0),FALSE)
+N("314"),
""))))))))))))))))))))))))</f>
        <v>#N/A</v>
      </c>
      <c r="F1034" s="238" t="e">
        <f>IF(AND(VALUE(LEFT($A1034,3))=309,LEN($B1034)=3),VLOOKUP(VALUE(MID($B1034,2,2)),_309_Table3,MATCH(MID($B1034,1,1),_309_Table3_ColumnLookup,0),FALSE),
  IF($C1034="309 LCR SummaryA",OneYearSCR,IF($C1034="309 LCR SummaryB",UltimateSCR,IF(VALUE(LEFT($A1034,3))=309,VLOOKUP(VALUE(MID($B1034,2,1)),_309_Table3,MATCH(MID($B1034,1,1),_309_Table3_ColumnLookup,0),FALSE)
+N("309"),
  IF(VALUE(LEFT($A1034,3))=310,VLOOKUP(VALUE(MID($B1034,2,1)),_310_Table3,MATCH(MID($B1034,1,1),_310_Table3_ColumnLookup,0),FALSE)
+N("310"),
  IF(AND(VALUE(LEFT($A1034,3))=311,LEN($I1034)=4),VLOOKUP($I1034,_311_Table3,MATCH($B1034,_311_Table3_ColumnLookup,0),FALSE),
  IF(AND(VALUE(LEFT($A1034,3))=311,OR($B1034="I2",$B1034="J2",$B1034="K2",$B1034="L2")),VLOOKUP('311'!$G$58,_311_Table3,MATCH(MID($B1034,1,1),_311_Table3_ColumnLookup,0),FALSE),
  IF(AND(VALUE(LEFT($A1034,3))=311,RIGHT($B1034,5)="Total"),VLOOKUP('311'!$G$59,_311_Table3,MATCH(MID($B1034,1,1),_311_Table3_ColumnLookup,0),FALSE),
  IF(VALUE(LEFT($A1034,3))=311,VLOOKUP(VALUE(MID($B1034,2,1)),_311_Table3,MATCH(MID($B1034,1,1),_311_Table3_ColumnLookup,0),FALSE)
+N("311"),
  IF(AND(VALUE(LEFT($A1034,3))=312,LEFT($G1034,10)="Unincepted",$B1034="G "),VLOOKUP(" ULO",_312_Table3,MATCH('312'!$N$16,_312_Table3_ColumnLookup,0),FALSE),
  IF(AND(VALUE(LEFT($A1034,3))=312,LEFT($G1034,10)="Unincepted",$B1034="O "),VLOOKUP(" ULO",_312_Table3,MATCH('312'!$V$16,_312_Table3_ColumnLookup,0),FALSE),
  IF(AND(VALUE(LEFT($A1034,3))=312,LEFT($G1034,10)="Unincepted",$B1034="Q "),VLOOKUP(" ULO",_312_Table3,MATCH('312'!$X$16,_312_Table3_ColumnLookup,0),FALSE),
  IF(AND(VALUE(LEFT($A1034,3))=312,LEFT($G1034,10)="Unincepted"),VLOOKUP(" ULO",_312_Table3,MATCH(LEFT($B1034,1),_312_Table3_ColumnLookup,0),FALSE),
  IF(AND(VALUE(LEFT($A1034,3))=312,LEFT($G1034,5)="Total",$B1034="G "),VLOOKUP('312'!$F$80,_312_Table3,MATCH('312'!$N$16,_312_Table3_ColumnLookup,0),FALSE),
  IF(AND(VALUE(LEFT($A1034,3))=312,LEFT($G1034,5)="Total",$B1034="O "),VLOOKUP('312'!$F$80,_312_Table3,MATCH('312'!$V$16,_312_Table3_ColumnLookup,0),FALSE),
  IF(AND(VALUE(LEFT($A1034,3))=312,LEFT($G1034,5)="Total",$B1034="Q "),VLOOKUP('312'!$F$80,_312_Table3,MATCH('312'!$X$16,_312_Table3_ColumnLookup,0),FALSE),
  IF(AND(VALUE(LEFT($A1034,3))=312,LEFT($G1034,5)="Total"),VLOOKUP('312'!$F$80,_312_Table3,MATCH(LEFT($B1034,1),_312_Table3_ColumnLookup,0),FALSE),
  IF(AND(VALUE(LEFT($A1034,3))=312,LEN($I1034)=4,$B1034="G"),VLOOKUP($I1034,_312_Table3,MATCH('312'!$N$16,_312_Table3_ColumnLookup,0),FALSE),
  IF(AND(VALUE(LEFT($A1034,3))=312,LEN($I1034)=4,$B1034="O"),VLOOKUP($I1034,_312_Table3,MATCH('312'!$V$16,_312_Table3_ColumnLookup,0),FALSE),
  IF(AND(VALUE(LEFT($A1034,3))=312,LEN($I1034)=4,$B1034="Q"),VLOOKUP($I1034,_312_Table3,MATCH('312'!$X$16,_312_Table3_ColumnLookup,0),FALSE),
  IF(AND(VALUE(LEFT($A1034,3))=312,LEN($I1034)=4),VLOOKUP($I1034,_312_Table3,MATCH(LEFT($B1034,1),_312_Table3_ColumnLookup,0),FALSE)
+N("312"),
  IF(VALUE(LEFT($A1034,3))=313,VLOOKUP(VALUE(MID($B1034,2,1)),_313_Table3,MATCH(MID($B1034,1,1),_313_Table3_ColumnLookup,0),FALSE)
+N("313"),
  IF(AND(VALUE(LEFT($A1034,3))=314,LEN($B1034)=3),VLOOKUP(VALUE(MID($B1034,2,2)),_314_Table3,MATCH(MID($B1034,1,1),_314_Table3_ColumnLookup,0),FALSE),
  IF(VALUE(LEFT($A1034,3))=314,VLOOKUP(VALUE(MID($B1034,2,1)),_314_Table3,MATCH(MID($B1034,1,1),_314_Table3_ColumnLookup,0),FALSE)
+N("314"),
""))))))))))))))))))))))))</f>
        <v>#N/A</v>
      </c>
      <c r="H1034" s="321" t="str">
        <f>IFERROR(
IF(ISERROR($D1034)=FALSE,$D1034,IF(ISERROR($E1034)=FALSE,$E1034,IF(ISERROR($F1034)=FALSE,$F1034
+N("012 checkboxes"),
IF(
IF(OR(LEFT($A1034,9)="Syndicate",LEFT($A1034,12)="NewSyndicate"),VLOOKUP($A1034,'012'!$J:$ZW,MATCH("Link to button",'012'!$J$1:$ZW$1,0),0)
+N("309 checkbox"),
IF($C1034="309 LCR Summary0",VLOOKUP("Notes990",'309'!$P:$ZZ,MATCH("Link to button",'309'!$P$1:$ZZ$1,0),0)
+N("313 checkboxes"),
IF($C1034="313 Financial Information0LcmVsScr",IF($C1034="309 LCR Summary0",VLOOKUP("LcmVsScr",'309'!$N:$ZZ,MATCH("Link to button",'309'!$N$1:$ZZ$1,0),0),
IF($C1034="313 Financial Information0LcrDocAttached",IF($C1034="309 LCR Summary0",VLOOKUP("LcrDocAttached",'309'!$N:$ZZ,MATCH("Link to button",'309'!$N$1:$ZZ$1,0),
0)))))))=1,TRUE,FALSE)
))),"")</f>
        <v/>
      </c>
    </row>
    <row r="1035" spans="1:8">
      <c r="A1035" s="237" t="e">
        <f>VLOOKUP($G1035,CSVLookups!$B:$R,MATCH(A$1,CSVLookups!$B$1:$R$1,0),FALSE)</f>
        <v>#N/A</v>
      </c>
      <c r="B1035" s="237" t="e">
        <f>VLOOKUP($G1035,CSVLookups!$B:$R,MATCH(B$1,CSVLookups!$B$1:$R$1,0),FALSE)</f>
        <v>#N/A</v>
      </c>
      <c r="C1035" s="238" t="e">
        <f t="shared" si="16"/>
        <v>#N/A</v>
      </c>
      <c r="D1035" s="238" t="e">
        <f>IF(AND(VALUE(LEFT($A1035,3))=309,LEN($B1035)=3),VLOOKUP(VALUE(MID($B1035,2,2)),_309_Table1,MATCH(MID($B1035,1,1),_309_Table1_ColumnLookup,0),FALSE),
  IF($C1035="309 LCR SummaryA",OneYearSCR,IF($C1035="309 LCR SummaryB",UltimateSCR,IF(VALUE(LEFT($A1035,3))=309,VLOOKUP(VALUE(MID($B1035,2,1)),_309_Table1,MATCH(MID($B1035,1,1),_309_Table1_ColumnLookup,0),FALSE)
+N("309"),
  IF(VALUE(LEFT($A1035,3))=310,VLOOKUP(VALUE(MID($B1035,2,1)),_310_Table1,MATCH(MID($B1035,1,1),_310_Table1_ColumnLookup,0),FALSE)
+N("310"),
  IF(AND(VALUE(LEFT($A1035,3))=311,LEN($I1035)=4),VLOOKUP($I1035,_311_Table1,MATCH($B1035,_311_Table1_ColumnLookup,0),FALSE),
  IF(AND(VALUE(LEFT($A1035,3))=311,OR($B1035="I2",$B1035="J2",$B1035="K2",$B1035="L2")),VLOOKUP('311'!$G$58,_311_Table1,MATCH(MID($B1035,1,1),_311_Table1_ColumnLookup,0),FALSE),
  IF(AND(VALUE(LEFT($A1035,3))=311,RIGHT($B1035,5)="Total"),VLOOKUP('311'!$G$59,_311_Table1,MATCH(MID($B1035,1,1),_311_Table1_ColumnLookup,0),FALSE),
  IF(VALUE(LEFT($A1035,3))=311,VLOOKUP(VALUE(MID($B1035,2,1)),_311_Table1,MATCH(MID($B1035,1,1),_311_Table1_ColumnLookup,0),FALSE)
+N("311"),
  IF(AND(VALUE(LEFT($A1035,3))=312,LEFT($G1035,10)="Unincepted",$B1035="G "),VLOOKUP(" ULO",_312_Table1,MATCH('312'!$N$16,_312_Table1_ColumnLookup,0),FALSE),
  IF(AND(VALUE(LEFT($A1035,3))=312,LEFT($G1035,10)="Unincepted",$B1035="O "),VLOOKUP(" ULO",_312_Table1,MATCH('312'!$V$16,_312_Table1_ColumnLookup,0),FALSE),
  IF(AND(VALUE(LEFT($A1035,3))=312,LEFT($G1035,10)="Unincepted",$B1035="Q "),VLOOKUP(" ULO",_312_Table1,MATCH('312'!$X$16,_312_Table1_ColumnLookup,0),FALSE),
  IF(AND(VALUE(LEFT($A1035,3))=312,LEFT($G1035,10)="Unincepted"),VLOOKUP(" ULO",_312_Table1,MATCH(LEFT($B1035,1),_312_Table1_ColumnLookup,0),FALSE),
  IF(AND(VALUE(LEFT($A1035,3))=312,LEFT($G1035,5)="Total",$B1035="G "),VLOOKUP('312'!$F$80,_312_Table1,MATCH('312'!$N$16,_312_Table1_ColumnLookup,0),FALSE),
  IF(AND(VALUE(LEFT($A1035,3))=312,LEFT($G1035,5)="Total",$B1035="O "),VLOOKUP('312'!$F$80,_312_Table1,MATCH('312'!$V$16,_312_Table1_ColumnLookup,0),FALSE),
  IF(AND(VALUE(LEFT($A1035,3))=312,LEFT($G1035,5)="Total",$B1035="Q "),VLOOKUP('312'!$F$80,_312_Table1,MATCH('312'!$X$16,_312_Table1_ColumnLookup,0),FALSE),
  IF(AND(VALUE(LEFT($A1035,3))=312,LEFT($G1035,5)="Total"),VLOOKUP('312'!$F$80,_312_Table1,MATCH(LEFT($B1035,1),_312_Table1_ColumnLookup,0),FALSE),
  IF(AND(VALUE(LEFT($A1035,3))=312,LEN($I1035)=4,$B1035="G"),VLOOKUP($I1035,_312_Table1,MATCH('312'!$N$16,_312_Table1_ColumnLookup,0),FALSE),
  IF(AND(VALUE(LEFT($A1035,3))=312,LEN($I1035)=4,$B1035="O"),VLOOKUP($I1035,_312_Table1,MATCH('312'!$V$16,_312_Table1_ColumnLookup,0),FALSE),
  IF(AND(VALUE(LEFT($A1035,3))=312,LEN($I1035)=4,$B1035="Q"),VLOOKUP($I1035,_312_Table1,MATCH('312'!$X$16,_312_Table1_ColumnLookup,0),FALSE),
  IF(AND(VALUE(LEFT($A1035,3))=312,LEN($I1035)=4),VLOOKUP($I1035,_312_Table1,MATCH(LEFT($B1035,1),_312_Table1_ColumnLookup,0),FALSE)
+N("312"),
  IF(VALUE(LEFT($A1035,3))=313,VLOOKUP(VALUE(MID($B1035,2,1)),_313_Table1,MATCH(MID($B1035,1,1),_313_Table1_ColumnLookup,0),FALSE)
+N("313"),
  IF(AND(VALUE(LEFT($A1035,3))=314,LEN($B1035)=3),VLOOKUP(VALUE(MID($B1035,2,2)),_314_Table1,MATCH(MID($B1035,1,1),_314_Table1_ColumnLookup,0),FALSE),
  IF(VALUE(LEFT($A1035,3))=314,VLOOKUP(VALUE(MID($B1035,2,1)),_314_Table1,MATCH(MID($B1035,1,1),_314_Table1_ColumnLookup,0),FALSE)
+N("314"),
""))))))))))))))))))))))))</f>
        <v>#N/A</v>
      </c>
      <c r="E1035" s="238" t="e">
        <f>IF(AND(VALUE(LEFT($A1035,3))=309,LEN($B1035)=3),VLOOKUP(VALUE(MID($B1035,2,2)),_309_Table2,MATCH(MID($B1035,1,1),_309_Table2_ColumnLookup,0),FALSE),
  IF($C1035="309 LCR SummaryA",OneYearSCR,IF($C1035="309 LCR SummaryB",UltimateSCR,IF(VALUE(LEFT($A1035,3))=309,VLOOKUP(VALUE(MID($B1035,2,1)),_309_Table2,MATCH(MID($B1035,1,1),_309_Table2_ColumnLookup,0),FALSE)
+N("309"),
  IF(VALUE(LEFT($A1035,3))=310,VLOOKUP(VALUE(MID($B1035,2,1)),_310_Table2,MATCH(MID($B1035,1,1),_310_Table2_ColumnLookup,0),FALSE)
+N("310"),
  IF(AND(VALUE(LEFT($A1035,3))=311,LEN($I1035)=4),VLOOKUP($I1035,_311_Table2,MATCH($B1035,_311_Table2_ColumnLookup,0),FALSE),
  IF(AND(VALUE(LEFT($A1035,3))=311,OR($B1035="I2",$B1035="J2",$B1035="K2",$B1035="L2")),VLOOKUP('311'!$G$58,_311_Table2,MATCH(MID($B1035,1,1),_311_Table2_ColumnLookup,0),FALSE),
  IF(AND(VALUE(LEFT($A1035,3))=311,RIGHT($B1035,5)="Total"),VLOOKUP('311'!$G$59,_311_Table2,MATCH(MID($B1035,1,1),_311_Table2_ColumnLookup,0),FALSE),
  IF(VALUE(LEFT($A1035,3))=311,VLOOKUP(VALUE(MID($B1035,2,1)),_311_Table2,MATCH(MID($B1035,1,1),_311_Table2_ColumnLookup,0),FALSE)
+N("311"),
  IF(AND(VALUE(LEFT($A1035,3))=312,LEFT($G1035,10)="Unincepted",$B1035="G "),VLOOKUP(" ULO",_312_Table2,MATCH('312'!$N$16,_312_Table2_ColumnLookup,0),FALSE),
  IF(AND(VALUE(LEFT($A1035,3))=312,LEFT($G1035,10)="Unincepted",$B1035="O "),VLOOKUP(" ULO",_312_Table2,MATCH('312'!$V$16,_312_Table2_ColumnLookup,0),FALSE),
  IF(AND(VALUE(LEFT($A1035,3))=312,LEFT($G1035,10)="Unincepted",$B1035="Q "),VLOOKUP(" ULO",_312_Table2,MATCH('312'!$X$16,_312_Table2_ColumnLookup,0),FALSE),
  IF(AND(VALUE(LEFT($A1035,3))=312,LEFT($G1035,10)="Unincepted"),VLOOKUP(" ULO",_312_Table2,MATCH(LEFT($B1035,1),_312_Table2_ColumnLookup,0),FALSE),
  IF(AND(VALUE(LEFT($A1035,3))=312,LEFT($G1035,5)="Total",$B1035="G "),VLOOKUP('312'!$F$80,_312_Table2,MATCH('312'!$N$16,_312_Table2_ColumnLookup,0),FALSE),
  IF(AND(VALUE(LEFT($A1035,3))=312,LEFT($G1035,5)="Total",$B1035="O "),VLOOKUP('312'!$F$80,_312_Table2,MATCH('312'!$V$16,_312_Table2_ColumnLookup,0),FALSE),
  IF(AND(VALUE(LEFT($A1035,3))=312,LEFT($G1035,5)="Total",$B1035="Q "),VLOOKUP('312'!$F$80,_312_Table2,MATCH('312'!$X$16,_312_Table2_ColumnLookup,0),FALSE),
  IF(AND(VALUE(LEFT($A1035,3))=312,LEFT($G1035,5)="Total"),VLOOKUP('312'!$F$80,_312_Table2,MATCH(LEFT($B1035,1),_312_Table2_ColumnLookup,0),FALSE),
  IF(AND(VALUE(LEFT($A1035,3))=312,LEN($I1035)=4,$B1035="G"),VLOOKUP($I1035,_312_Table2,MATCH('312'!$N$16,_312_Table2_ColumnLookup,0),FALSE),
  IF(AND(VALUE(LEFT($A1035,3))=312,LEN($I1035)=4,$B1035="O"),VLOOKUP($I1035,_312_Table2,MATCH('312'!$V$16,_312_Table2_ColumnLookup,0),FALSE),
  IF(AND(VALUE(LEFT($A1035,3))=312,LEN($I1035)=4,$B1035="Q"),VLOOKUP($I1035,_312_Table2,MATCH('312'!$X$16,_312_Table2_ColumnLookup,0),FALSE),
  IF(AND(VALUE(LEFT($A1035,3))=312,LEN($I1035)=4),VLOOKUP($I1035,_312_Table2,MATCH(LEFT($B1035,1),_312_Table2_ColumnLookup,0),FALSE)
+N("312"),
  IF(VALUE(LEFT($A1035,3))=313,VLOOKUP(VALUE(MID($B1035,2,1)),_313_Table2,MATCH(MID($B1035,1,1),_313_Table2_ColumnLookup,0),FALSE)
+N("313"),
  IF(AND(VALUE(LEFT($A1035,3))=314,LEN($B1035)=3),VLOOKUP(VALUE(MID($B1035,2,2)),_314_Table2,MATCH(MID($B1035,1,1),_314_Table2_ColumnLookup,0),FALSE),
  IF(VALUE(LEFT($A1035,3))=314,VLOOKUP(VALUE(MID($B1035,2,1)),_314_Table2,MATCH(MID($B1035,1,1),_314_Table2_ColumnLookup,0),FALSE)
+N("314"),
""))))))))))))))))))))))))</f>
        <v>#N/A</v>
      </c>
      <c r="F1035" s="238" t="e">
        <f>IF(AND(VALUE(LEFT($A1035,3))=309,LEN($B1035)=3),VLOOKUP(VALUE(MID($B1035,2,2)),_309_Table3,MATCH(MID($B1035,1,1),_309_Table3_ColumnLookup,0),FALSE),
  IF($C1035="309 LCR SummaryA",OneYearSCR,IF($C1035="309 LCR SummaryB",UltimateSCR,IF(VALUE(LEFT($A1035,3))=309,VLOOKUP(VALUE(MID($B1035,2,1)),_309_Table3,MATCH(MID($B1035,1,1),_309_Table3_ColumnLookup,0),FALSE)
+N("309"),
  IF(VALUE(LEFT($A1035,3))=310,VLOOKUP(VALUE(MID($B1035,2,1)),_310_Table3,MATCH(MID($B1035,1,1),_310_Table3_ColumnLookup,0),FALSE)
+N("310"),
  IF(AND(VALUE(LEFT($A1035,3))=311,LEN($I1035)=4),VLOOKUP($I1035,_311_Table3,MATCH($B1035,_311_Table3_ColumnLookup,0),FALSE),
  IF(AND(VALUE(LEFT($A1035,3))=311,OR($B1035="I2",$B1035="J2",$B1035="K2",$B1035="L2")),VLOOKUP('311'!$G$58,_311_Table3,MATCH(MID($B1035,1,1),_311_Table3_ColumnLookup,0),FALSE),
  IF(AND(VALUE(LEFT($A1035,3))=311,RIGHT($B1035,5)="Total"),VLOOKUP('311'!$G$59,_311_Table3,MATCH(MID($B1035,1,1),_311_Table3_ColumnLookup,0),FALSE),
  IF(VALUE(LEFT($A1035,3))=311,VLOOKUP(VALUE(MID($B1035,2,1)),_311_Table3,MATCH(MID($B1035,1,1),_311_Table3_ColumnLookup,0),FALSE)
+N("311"),
  IF(AND(VALUE(LEFT($A1035,3))=312,LEFT($G1035,10)="Unincepted",$B1035="G "),VLOOKUP(" ULO",_312_Table3,MATCH('312'!$N$16,_312_Table3_ColumnLookup,0),FALSE),
  IF(AND(VALUE(LEFT($A1035,3))=312,LEFT($G1035,10)="Unincepted",$B1035="O "),VLOOKUP(" ULO",_312_Table3,MATCH('312'!$V$16,_312_Table3_ColumnLookup,0),FALSE),
  IF(AND(VALUE(LEFT($A1035,3))=312,LEFT($G1035,10)="Unincepted",$B1035="Q "),VLOOKUP(" ULO",_312_Table3,MATCH('312'!$X$16,_312_Table3_ColumnLookup,0),FALSE),
  IF(AND(VALUE(LEFT($A1035,3))=312,LEFT($G1035,10)="Unincepted"),VLOOKUP(" ULO",_312_Table3,MATCH(LEFT($B1035,1),_312_Table3_ColumnLookup,0),FALSE),
  IF(AND(VALUE(LEFT($A1035,3))=312,LEFT($G1035,5)="Total",$B1035="G "),VLOOKUP('312'!$F$80,_312_Table3,MATCH('312'!$N$16,_312_Table3_ColumnLookup,0),FALSE),
  IF(AND(VALUE(LEFT($A1035,3))=312,LEFT($G1035,5)="Total",$B1035="O "),VLOOKUP('312'!$F$80,_312_Table3,MATCH('312'!$V$16,_312_Table3_ColumnLookup,0),FALSE),
  IF(AND(VALUE(LEFT($A1035,3))=312,LEFT($G1035,5)="Total",$B1035="Q "),VLOOKUP('312'!$F$80,_312_Table3,MATCH('312'!$X$16,_312_Table3_ColumnLookup,0),FALSE),
  IF(AND(VALUE(LEFT($A1035,3))=312,LEFT($G1035,5)="Total"),VLOOKUP('312'!$F$80,_312_Table3,MATCH(LEFT($B1035,1),_312_Table3_ColumnLookup,0),FALSE),
  IF(AND(VALUE(LEFT($A1035,3))=312,LEN($I1035)=4,$B1035="G"),VLOOKUP($I1035,_312_Table3,MATCH('312'!$N$16,_312_Table3_ColumnLookup,0),FALSE),
  IF(AND(VALUE(LEFT($A1035,3))=312,LEN($I1035)=4,$B1035="O"),VLOOKUP($I1035,_312_Table3,MATCH('312'!$V$16,_312_Table3_ColumnLookup,0),FALSE),
  IF(AND(VALUE(LEFT($A1035,3))=312,LEN($I1035)=4,$B1035="Q"),VLOOKUP($I1035,_312_Table3,MATCH('312'!$X$16,_312_Table3_ColumnLookup,0),FALSE),
  IF(AND(VALUE(LEFT($A1035,3))=312,LEN($I1035)=4),VLOOKUP($I1035,_312_Table3,MATCH(LEFT($B1035,1),_312_Table3_ColumnLookup,0),FALSE)
+N("312"),
  IF(VALUE(LEFT($A1035,3))=313,VLOOKUP(VALUE(MID($B1035,2,1)),_313_Table3,MATCH(MID($B1035,1,1),_313_Table3_ColumnLookup,0),FALSE)
+N("313"),
  IF(AND(VALUE(LEFT($A1035,3))=314,LEN($B1035)=3),VLOOKUP(VALUE(MID($B1035,2,2)),_314_Table3,MATCH(MID($B1035,1,1),_314_Table3_ColumnLookup,0),FALSE),
  IF(VALUE(LEFT($A1035,3))=314,VLOOKUP(VALUE(MID($B1035,2,1)),_314_Table3,MATCH(MID($B1035,1,1),_314_Table3_ColumnLookup,0),FALSE)
+N("314"),
""))))))))))))))))))))))))</f>
        <v>#N/A</v>
      </c>
      <c r="H1035" s="321" t="str">
        <f>IFERROR(
IF(ISERROR($D1035)=FALSE,$D1035,IF(ISERROR($E1035)=FALSE,$E1035,IF(ISERROR($F1035)=FALSE,$F1035
+N("012 checkboxes"),
IF(
IF(OR(LEFT($A1035,9)="Syndicate",LEFT($A1035,12)="NewSyndicate"),VLOOKUP($A1035,'012'!$J:$ZW,MATCH("Link to button",'012'!$J$1:$ZW$1,0),0)
+N("309 checkbox"),
IF($C1035="309 LCR Summary0",VLOOKUP("Notes990",'309'!$P:$ZZ,MATCH("Link to button",'309'!$P$1:$ZZ$1,0),0)
+N("313 checkboxes"),
IF($C1035="313 Financial Information0LcmVsScr",IF($C1035="309 LCR Summary0",VLOOKUP("LcmVsScr",'309'!$N:$ZZ,MATCH("Link to button",'309'!$N$1:$ZZ$1,0),0),
IF($C1035="313 Financial Information0LcrDocAttached",IF($C1035="309 LCR Summary0",VLOOKUP("LcrDocAttached",'309'!$N:$ZZ,MATCH("Link to button",'309'!$N$1:$ZZ$1,0),
0)))))))=1,TRUE,FALSE)
))),"")</f>
        <v/>
      </c>
    </row>
    <row r="1036" spans="1:8">
      <c r="A1036" s="237" t="e">
        <f>VLOOKUP($G1036,CSVLookups!$B:$R,MATCH(A$1,CSVLookups!$B$1:$R$1,0),FALSE)</f>
        <v>#N/A</v>
      </c>
      <c r="B1036" s="237" t="e">
        <f>VLOOKUP($G1036,CSVLookups!$B:$R,MATCH(B$1,CSVLookups!$B$1:$R$1,0),FALSE)</f>
        <v>#N/A</v>
      </c>
      <c r="C1036" s="238" t="e">
        <f t="shared" si="16"/>
        <v>#N/A</v>
      </c>
      <c r="D1036" s="238" t="e">
        <f>IF(AND(VALUE(LEFT($A1036,3))=309,LEN($B1036)=3),VLOOKUP(VALUE(MID($B1036,2,2)),_309_Table1,MATCH(MID($B1036,1,1),_309_Table1_ColumnLookup,0),FALSE),
  IF($C1036="309 LCR SummaryA",OneYearSCR,IF($C1036="309 LCR SummaryB",UltimateSCR,IF(VALUE(LEFT($A1036,3))=309,VLOOKUP(VALUE(MID($B1036,2,1)),_309_Table1,MATCH(MID($B1036,1,1),_309_Table1_ColumnLookup,0),FALSE)
+N("309"),
  IF(VALUE(LEFT($A1036,3))=310,VLOOKUP(VALUE(MID($B1036,2,1)),_310_Table1,MATCH(MID($B1036,1,1),_310_Table1_ColumnLookup,0),FALSE)
+N("310"),
  IF(AND(VALUE(LEFT($A1036,3))=311,LEN($I1036)=4),VLOOKUP($I1036,_311_Table1,MATCH($B1036,_311_Table1_ColumnLookup,0),FALSE),
  IF(AND(VALUE(LEFT($A1036,3))=311,OR($B1036="I2",$B1036="J2",$B1036="K2",$B1036="L2")),VLOOKUP('311'!$G$58,_311_Table1,MATCH(MID($B1036,1,1),_311_Table1_ColumnLookup,0),FALSE),
  IF(AND(VALUE(LEFT($A1036,3))=311,RIGHT($B1036,5)="Total"),VLOOKUP('311'!$G$59,_311_Table1,MATCH(MID($B1036,1,1),_311_Table1_ColumnLookup,0),FALSE),
  IF(VALUE(LEFT($A1036,3))=311,VLOOKUP(VALUE(MID($B1036,2,1)),_311_Table1,MATCH(MID($B1036,1,1),_311_Table1_ColumnLookup,0),FALSE)
+N("311"),
  IF(AND(VALUE(LEFT($A1036,3))=312,LEFT($G1036,10)="Unincepted",$B1036="G "),VLOOKUP(" ULO",_312_Table1,MATCH('312'!$N$16,_312_Table1_ColumnLookup,0),FALSE),
  IF(AND(VALUE(LEFT($A1036,3))=312,LEFT($G1036,10)="Unincepted",$B1036="O "),VLOOKUP(" ULO",_312_Table1,MATCH('312'!$V$16,_312_Table1_ColumnLookup,0),FALSE),
  IF(AND(VALUE(LEFT($A1036,3))=312,LEFT($G1036,10)="Unincepted",$B1036="Q "),VLOOKUP(" ULO",_312_Table1,MATCH('312'!$X$16,_312_Table1_ColumnLookup,0),FALSE),
  IF(AND(VALUE(LEFT($A1036,3))=312,LEFT($G1036,10)="Unincepted"),VLOOKUP(" ULO",_312_Table1,MATCH(LEFT($B1036,1),_312_Table1_ColumnLookup,0),FALSE),
  IF(AND(VALUE(LEFT($A1036,3))=312,LEFT($G1036,5)="Total",$B1036="G "),VLOOKUP('312'!$F$80,_312_Table1,MATCH('312'!$N$16,_312_Table1_ColumnLookup,0),FALSE),
  IF(AND(VALUE(LEFT($A1036,3))=312,LEFT($G1036,5)="Total",$B1036="O "),VLOOKUP('312'!$F$80,_312_Table1,MATCH('312'!$V$16,_312_Table1_ColumnLookup,0),FALSE),
  IF(AND(VALUE(LEFT($A1036,3))=312,LEFT($G1036,5)="Total",$B1036="Q "),VLOOKUP('312'!$F$80,_312_Table1,MATCH('312'!$X$16,_312_Table1_ColumnLookup,0),FALSE),
  IF(AND(VALUE(LEFT($A1036,3))=312,LEFT($G1036,5)="Total"),VLOOKUP('312'!$F$80,_312_Table1,MATCH(LEFT($B1036,1),_312_Table1_ColumnLookup,0),FALSE),
  IF(AND(VALUE(LEFT($A1036,3))=312,LEN($I1036)=4,$B1036="G"),VLOOKUP($I1036,_312_Table1,MATCH('312'!$N$16,_312_Table1_ColumnLookup,0),FALSE),
  IF(AND(VALUE(LEFT($A1036,3))=312,LEN($I1036)=4,$B1036="O"),VLOOKUP($I1036,_312_Table1,MATCH('312'!$V$16,_312_Table1_ColumnLookup,0),FALSE),
  IF(AND(VALUE(LEFT($A1036,3))=312,LEN($I1036)=4,$B1036="Q"),VLOOKUP($I1036,_312_Table1,MATCH('312'!$X$16,_312_Table1_ColumnLookup,0),FALSE),
  IF(AND(VALUE(LEFT($A1036,3))=312,LEN($I1036)=4),VLOOKUP($I1036,_312_Table1,MATCH(LEFT($B1036,1),_312_Table1_ColumnLookup,0),FALSE)
+N("312"),
  IF(VALUE(LEFT($A1036,3))=313,VLOOKUP(VALUE(MID($B1036,2,1)),_313_Table1,MATCH(MID($B1036,1,1),_313_Table1_ColumnLookup,0),FALSE)
+N("313"),
  IF(AND(VALUE(LEFT($A1036,3))=314,LEN($B1036)=3),VLOOKUP(VALUE(MID($B1036,2,2)),_314_Table1,MATCH(MID($B1036,1,1),_314_Table1_ColumnLookup,0),FALSE),
  IF(VALUE(LEFT($A1036,3))=314,VLOOKUP(VALUE(MID($B1036,2,1)),_314_Table1,MATCH(MID($B1036,1,1),_314_Table1_ColumnLookup,0),FALSE)
+N("314"),
""))))))))))))))))))))))))</f>
        <v>#N/A</v>
      </c>
      <c r="E1036" s="238" t="e">
        <f>IF(AND(VALUE(LEFT($A1036,3))=309,LEN($B1036)=3),VLOOKUP(VALUE(MID($B1036,2,2)),_309_Table2,MATCH(MID($B1036,1,1),_309_Table2_ColumnLookup,0),FALSE),
  IF($C1036="309 LCR SummaryA",OneYearSCR,IF($C1036="309 LCR SummaryB",UltimateSCR,IF(VALUE(LEFT($A1036,3))=309,VLOOKUP(VALUE(MID($B1036,2,1)),_309_Table2,MATCH(MID($B1036,1,1),_309_Table2_ColumnLookup,0),FALSE)
+N("309"),
  IF(VALUE(LEFT($A1036,3))=310,VLOOKUP(VALUE(MID($B1036,2,1)),_310_Table2,MATCH(MID($B1036,1,1),_310_Table2_ColumnLookup,0),FALSE)
+N("310"),
  IF(AND(VALUE(LEFT($A1036,3))=311,LEN($I1036)=4),VLOOKUP($I1036,_311_Table2,MATCH($B1036,_311_Table2_ColumnLookup,0),FALSE),
  IF(AND(VALUE(LEFT($A1036,3))=311,OR($B1036="I2",$B1036="J2",$B1036="K2",$B1036="L2")),VLOOKUP('311'!$G$58,_311_Table2,MATCH(MID($B1036,1,1),_311_Table2_ColumnLookup,0),FALSE),
  IF(AND(VALUE(LEFT($A1036,3))=311,RIGHT($B1036,5)="Total"),VLOOKUP('311'!$G$59,_311_Table2,MATCH(MID($B1036,1,1),_311_Table2_ColumnLookup,0),FALSE),
  IF(VALUE(LEFT($A1036,3))=311,VLOOKUP(VALUE(MID($B1036,2,1)),_311_Table2,MATCH(MID($B1036,1,1),_311_Table2_ColumnLookup,0),FALSE)
+N("311"),
  IF(AND(VALUE(LEFT($A1036,3))=312,LEFT($G1036,10)="Unincepted",$B1036="G "),VLOOKUP(" ULO",_312_Table2,MATCH('312'!$N$16,_312_Table2_ColumnLookup,0),FALSE),
  IF(AND(VALUE(LEFT($A1036,3))=312,LEFT($G1036,10)="Unincepted",$B1036="O "),VLOOKUP(" ULO",_312_Table2,MATCH('312'!$V$16,_312_Table2_ColumnLookup,0),FALSE),
  IF(AND(VALUE(LEFT($A1036,3))=312,LEFT($G1036,10)="Unincepted",$B1036="Q "),VLOOKUP(" ULO",_312_Table2,MATCH('312'!$X$16,_312_Table2_ColumnLookup,0),FALSE),
  IF(AND(VALUE(LEFT($A1036,3))=312,LEFT($G1036,10)="Unincepted"),VLOOKUP(" ULO",_312_Table2,MATCH(LEFT($B1036,1),_312_Table2_ColumnLookup,0),FALSE),
  IF(AND(VALUE(LEFT($A1036,3))=312,LEFT($G1036,5)="Total",$B1036="G "),VLOOKUP('312'!$F$80,_312_Table2,MATCH('312'!$N$16,_312_Table2_ColumnLookup,0),FALSE),
  IF(AND(VALUE(LEFT($A1036,3))=312,LEFT($G1036,5)="Total",$B1036="O "),VLOOKUP('312'!$F$80,_312_Table2,MATCH('312'!$V$16,_312_Table2_ColumnLookup,0),FALSE),
  IF(AND(VALUE(LEFT($A1036,3))=312,LEFT($G1036,5)="Total",$B1036="Q "),VLOOKUP('312'!$F$80,_312_Table2,MATCH('312'!$X$16,_312_Table2_ColumnLookup,0),FALSE),
  IF(AND(VALUE(LEFT($A1036,3))=312,LEFT($G1036,5)="Total"),VLOOKUP('312'!$F$80,_312_Table2,MATCH(LEFT($B1036,1),_312_Table2_ColumnLookup,0),FALSE),
  IF(AND(VALUE(LEFT($A1036,3))=312,LEN($I1036)=4,$B1036="G"),VLOOKUP($I1036,_312_Table2,MATCH('312'!$N$16,_312_Table2_ColumnLookup,0),FALSE),
  IF(AND(VALUE(LEFT($A1036,3))=312,LEN($I1036)=4,$B1036="O"),VLOOKUP($I1036,_312_Table2,MATCH('312'!$V$16,_312_Table2_ColumnLookup,0),FALSE),
  IF(AND(VALUE(LEFT($A1036,3))=312,LEN($I1036)=4,$B1036="Q"),VLOOKUP($I1036,_312_Table2,MATCH('312'!$X$16,_312_Table2_ColumnLookup,0),FALSE),
  IF(AND(VALUE(LEFT($A1036,3))=312,LEN($I1036)=4),VLOOKUP($I1036,_312_Table2,MATCH(LEFT($B1036,1),_312_Table2_ColumnLookup,0),FALSE)
+N("312"),
  IF(VALUE(LEFT($A1036,3))=313,VLOOKUP(VALUE(MID($B1036,2,1)),_313_Table2,MATCH(MID($B1036,1,1),_313_Table2_ColumnLookup,0),FALSE)
+N("313"),
  IF(AND(VALUE(LEFT($A1036,3))=314,LEN($B1036)=3),VLOOKUP(VALUE(MID($B1036,2,2)),_314_Table2,MATCH(MID($B1036,1,1),_314_Table2_ColumnLookup,0),FALSE),
  IF(VALUE(LEFT($A1036,3))=314,VLOOKUP(VALUE(MID($B1036,2,1)),_314_Table2,MATCH(MID($B1036,1,1),_314_Table2_ColumnLookup,0),FALSE)
+N("314"),
""))))))))))))))))))))))))</f>
        <v>#N/A</v>
      </c>
      <c r="F1036" s="238" t="e">
        <f>IF(AND(VALUE(LEFT($A1036,3))=309,LEN($B1036)=3),VLOOKUP(VALUE(MID($B1036,2,2)),_309_Table3,MATCH(MID($B1036,1,1),_309_Table3_ColumnLookup,0),FALSE),
  IF($C1036="309 LCR SummaryA",OneYearSCR,IF($C1036="309 LCR SummaryB",UltimateSCR,IF(VALUE(LEFT($A1036,3))=309,VLOOKUP(VALUE(MID($B1036,2,1)),_309_Table3,MATCH(MID($B1036,1,1),_309_Table3_ColumnLookup,0),FALSE)
+N("309"),
  IF(VALUE(LEFT($A1036,3))=310,VLOOKUP(VALUE(MID($B1036,2,1)),_310_Table3,MATCH(MID($B1036,1,1),_310_Table3_ColumnLookup,0),FALSE)
+N("310"),
  IF(AND(VALUE(LEFT($A1036,3))=311,LEN($I1036)=4),VLOOKUP($I1036,_311_Table3,MATCH($B1036,_311_Table3_ColumnLookup,0),FALSE),
  IF(AND(VALUE(LEFT($A1036,3))=311,OR($B1036="I2",$B1036="J2",$B1036="K2",$B1036="L2")),VLOOKUP('311'!$G$58,_311_Table3,MATCH(MID($B1036,1,1),_311_Table3_ColumnLookup,0),FALSE),
  IF(AND(VALUE(LEFT($A1036,3))=311,RIGHT($B1036,5)="Total"),VLOOKUP('311'!$G$59,_311_Table3,MATCH(MID($B1036,1,1),_311_Table3_ColumnLookup,0),FALSE),
  IF(VALUE(LEFT($A1036,3))=311,VLOOKUP(VALUE(MID($B1036,2,1)),_311_Table3,MATCH(MID($B1036,1,1),_311_Table3_ColumnLookup,0),FALSE)
+N("311"),
  IF(AND(VALUE(LEFT($A1036,3))=312,LEFT($G1036,10)="Unincepted",$B1036="G "),VLOOKUP(" ULO",_312_Table3,MATCH('312'!$N$16,_312_Table3_ColumnLookup,0),FALSE),
  IF(AND(VALUE(LEFT($A1036,3))=312,LEFT($G1036,10)="Unincepted",$B1036="O "),VLOOKUP(" ULO",_312_Table3,MATCH('312'!$V$16,_312_Table3_ColumnLookup,0),FALSE),
  IF(AND(VALUE(LEFT($A1036,3))=312,LEFT($G1036,10)="Unincepted",$B1036="Q "),VLOOKUP(" ULO",_312_Table3,MATCH('312'!$X$16,_312_Table3_ColumnLookup,0),FALSE),
  IF(AND(VALUE(LEFT($A1036,3))=312,LEFT($G1036,10)="Unincepted"),VLOOKUP(" ULO",_312_Table3,MATCH(LEFT($B1036,1),_312_Table3_ColumnLookup,0),FALSE),
  IF(AND(VALUE(LEFT($A1036,3))=312,LEFT($G1036,5)="Total",$B1036="G "),VLOOKUP('312'!$F$80,_312_Table3,MATCH('312'!$N$16,_312_Table3_ColumnLookup,0),FALSE),
  IF(AND(VALUE(LEFT($A1036,3))=312,LEFT($G1036,5)="Total",$B1036="O "),VLOOKUP('312'!$F$80,_312_Table3,MATCH('312'!$V$16,_312_Table3_ColumnLookup,0),FALSE),
  IF(AND(VALUE(LEFT($A1036,3))=312,LEFT($G1036,5)="Total",$B1036="Q "),VLOOKUP('312'!$F$80,_312_Table3,MATCH('312'!$X$16,_312_Table3_ColumnLookup,0),FALSE),
  IF(AND(VALUE(LEFT($A1036,3))=312,LEFT($G1036,5)="Total"),VLOOKUP('312'!$F$80,_312_Table3,MATCH(LEFT($B1036,1),_312_Table3_ColumnLookup,0),FALSE),
  IF(AND(VALUE(LEFT($A1036,3))=312,LEN($I1036)=4,$B1036="G"),VLOOKUP($I1036,_312_Table3,MATCH('312'!$N$16,_312_Table3_ColumnLookup,0),FALSE),
  IF(AND(VALUE(LEFT($A1036,3))=312,LEN($I1036)=4,$B1036="O"),VLOOKUP($I1036,_312_Table3,MATCH('312'!$V$16,_312_Table3_ColumnLookup,0),FALSE),
  IF(AND(VALUE(LEFT($A1036,3))=312,LEN($I1036)=4,$B1036="Q"),VLOOKUP($I1036,_312_Table3,MATCH('312'!$X$16,_312_Table3_ColumnLookup,0),FALSE),
  IF(AND(VALUE(LEFT($A1036,3))=312,LEN($I1036)=4),VLOOKUP($I1036,_312_Table3,MATCH(LEFT($B1036,1),_312_Table3_ColumnLookup,0),FALSE)
+N("312"),
  IF(VALUE(LEFT($A1036,3))=313,VLOOKUP(VALUE(MID($B1036,2,1)),_313_Table3,MATCH(MID($B1036,1,1),_313_Table3_ColumnLookup,0),FALSE)
+N("313"),
  IF(AND(VALUE(LEFT($A1036,3))=314,LEN($B1036)=3),VLOOKUP(VALUE(MID($B1036,2,2)),_314_Table3,MATCH(MID($B1036,1,1),_314_Table3_ColumnLookup,0),FALSE),
  IF(VALUE(LEFT($A1036,3))=314,VLOOKUP(VALUE(MID($B1036,2,1)),_314_Table3,MATCH(MID($B1036,1,1),_314_Table3_ColumnLookup,0),FALSE)
+N("314"),
""))))))))))))))))))))))))</f>
        <v>#N/A</v>
      </c>
      <c r="H1036" s="321" t="str">
        <f>IFERROR(
IF(ISERROR($D1036)=FALSE,$D1036,IF(ISERROR($E1036)=FALSE,$E1036,IF(ISERROR($F1036)=FALSE,$F1036
+N("012 checkboxes"),
IF(
IF(OR(LEFT($A1036,9)="Syndicate",LEFT($A1036,12)="NewSyndicate"),VLOOKUP($A1036,'012'!$J:$ZW,MATCH("Link to button",'012'!$J$1:$ZW$1,0),0)
+N("309 checkbox"),
IF($C1036="309 LCR Summary0",VLOOKUP("Notes990",'309'!$P:$ZZ,MATCH("Link to button",'309'!$P$1:$ZZ$1,0),0)
+N("313 checkboxes"),
IF($C1036="313 Financial Information0LcmVsScr",IF($C1036="309 LCR Summary0",VLOOKUP("LcmVsScr",'309'!$N:$ZZ,MATCH("Link to button",'309'!$N$1:$ZZ$1,0),0),
IF($C1036="313 Financial Information0LcrDocAttached",IF($C1036="309 LCR Summary0",VLOOKUP("LcrDocAttached",'309'!$N:$ZZ,MATCH("Link to button",'309'!$N$1:$ZZ$1,0),
0)))))))=1,TRUE,FALSE)
))),"")</f>
        <v/>
      </c>
    </row>
    <row r="1037" spans="1:8">
      <c r="A1037" s="237" t="e">
        <f>VLOOKUP($G1037,CSVLookups!$B:$R,MATCH(A$1,CSVLookups!$B$1:$R$1,0),FALSE)</f>
        <v>#N/A</v>
      </c>
      <c r="B1037" s="237" t="e">
        <f>VLOOKUP($G1037,CSVLookups!$B:$R,MATCH(B$1,CSVLookups!$B$1:$R$1,0),FALSE)</f>
        <v>#N/A</v>
      </c>
      <c r="C1037" s="238" t="e">
        <f t="shared" si="16"/>
        <v>#N/A</v>
      </c>
      <c r="D1037" s="238" t="e">
        <f>IF(AND(VALUE(LEFT($A1037,3))=309,LEN($B1037)=3),VLOOKUP(VALUE(MID($B1037,2,2)),_309_Table1,MATCH(MID($B1037,1,1),_309_Table1_ColumnLookup,0),FALSE),
  IF($C1037="309 LCR SummaryA",OneYearSCR,IF($C1037="309 LCR SummaryB",UltimateSCR,IF(VALUE(LEFT($A1037,3))=309,VLOOKUP(VALUE(MID($B1037,2,1)),_309_Table1,MATCH(MID($B1037,1,1),_309_Table1_ColumnLookup,0),FALSE)
+N("309"),
  IF(VALUE(LEFT($A1037,3))=310,VLOOKUP(VALUE(MID($B1037,2,1)),_310_Table1,MATCH(MID($B1037,1,1),_310_Table1_ColumnLookup,0),FALSE)
+N("310"),
  IF(AND(VALUE(LEFT($A1037,3))=311,LEN($I1037)=4),VLOOKUP($I1037,_311_Table1,MATCH($B1037,_311_Table1_ColumnLookup,0),FALSE),
  IF(AND(VALUE(LEFT($A1037,3))=311,OR($B1037="I2",$B1037="J2",$B1037="K2",$B1037="L2")),VLOOKUP('311'!$G$58,_311_Table1,MATCH(MID($B1037,1,1),_311_Table1_ColumnLookup,0),FALSE),
  IF(AND(VALUE(LEFT($A1037,3))=311,RIGHT($B1037,5)="Total"),VLOOKUP('311'!$G$59,_311_Table1,MATCH(MID($B1037,1,1),_311_Table1_ColumnLookup,0),FALSE),
  IF(VALUE(LEFT($A1037,3))=311,VLOOKUP(VALUE(MID($B1037,2,1)),_311_Table1,MATCH(MID($B1037,1,1),_311_Table1_ColumnLookup,0),FALSE)
+N("311"),
  IF(AND(VALUE(LEFT($A1037,3))=312,LEFT($G1037,10)="Unincepted",$B1037="G "),VLOOKUP(" ULO",_312_Table1,MATCH('312'!$N$16,_312_Table1_ColumnLookup,0),FALSE),
  IF(AND(VALUE(LEFT($A1037,3))=312,LEFT($G1037,10)="Unincepted",$B1037="O "),VLOOKUP(" ULO",_312_Table1,MATCH('312'!$V$16,_312_Table1_ColumnLookup,0),FALSE),
  IF(AND(VALUE(LEFT($A1037,3))=312,LEFT($G1037,10)="Unincepted",$B1037="Q "),VLOOKUP(" ULO",_312_Table1,MATCH('312'!$X$16,_312_Table1_ColumnLookup,0),FALSE),
  IF(AND(VALUE(LEFT($A1037,3))=312,LEFT($G1037,10)="Unincepted"),VLOOKUP(" ULO",_312_Table1,MATCH(LEFT($B1037,1),_312_Table1_ColumnLookup,0),FALSE),
  IF(AND(VALUE(LEFT($A1037,3))=312,LEFT($G1037,5)="Total",$B1037="G "),VLOOKUP('312'!$F$80,_312_Table1,MATCH('312'!$N$16,_312_Table1_ColumnLookup,0),FALSE),
  IF(AND(VALUE(LEFT($A1037,3))=312,LEFT($G1037,5)="Total",$B1037="O "),VLOOKUP('312'!$F$80,_312_Table1,MATCH('312'!$V$16,_312_Table1_ColumnLookup,0),FALSE),
  IF(AND(VALUE(LEFT($A1037,3))=312,LEFT($G1037,5)="Total",$B1037="Q "),VLOOKUP('312'!$F$80,_312_Table1,MATCH('312'!$X$16,_312_Table1_ColumnLookup,0),FALSE),
  IF(AND(VALUE(LEFT($A1037,3))=312,LEFT($G1037,5)="Total"),VLOOKUP('312'!$F$80,_312_Table1,MATCH(LEFT($B1037,1),_312_Table1_ColumnLookup,0),FALSE),
  IF(AND(VALUE(LEFT($A1037,3))=312,LEN($I1037)=4,$B1037="G"),VLOOKUP($I1037,_312_Table1,MATCH('312'!$N$16,_312_Table1_ColumnLookup,0),FALSE),
  IF(AND(VALUE(LEFT($A1037,3))=312,LEN($I1037)=4,$B1037="O"),VLOOKUP($I1037,_312_Table1,MATCH('312'!$V$16,_312_Table1_ColumnLookup,0),FALSE),
  IF(AND(VALUE(LEFT($A1037,3))=312,LEN($I1037)=4,$B1037="Q"),VLOOKUP($I1037,_312_Table1,MATCH('312'!$X$16,_312_Table1_ColumnLookup,0),FALSE),
  IF(AND(VALUE(LEFT($A1037,3))=312,LEN($I1037)=4),VLOOKUP($I1037,_312_Table1,MATCH(LEFT($B1037,1),_312_Table1_ColumnLookup,0),FALSE)
+N("312"),
  IF(VALUE(LEFT($A1037,3))=313,VLOOKUP(VALUE(MID($B1037,2,1)),_313_Table1,MATCH(MID($B1037,1,1),_313_Table1_ColumnLookup,0),FALSE)
+N("313"),
  IF(AND(VALUE(LEFT($A1037,3))=314,LEN($B1037)=3),VLOOKUP(VALUE(MID($B1037,2,2)),_314_Table1,MATCH(MID($B1037,1,1),_314_Table1_ColumnLookup,0),FALSE),
  IF(VALUE(LEFT($A1037,3))=314,VLOOKUP(VALUE(MID($B1037,2,1)),_314_Table1,MATCH(MID($B1037,1,1),_314_Table1_ColumnLookup,0),FALSE)
+N("314"),
""))))))))))))))))))))))))</f>
        <v>#N/A</v>
      </c>
      <c r="E1037" s="238" t="e">
        <f>IF(AND(VALUE(LEFT($A1037,3))=309,LEN($B1037)=3),VLOOKUP(VALUE(MID($B1037,2,2)),_309_Table2,MATCH(MID($B1037,1,1),_309_Table2_ColumnLookup,0),FALSE),
  IF($C1037="309 LCR SummaryA",OneYearSCR,IF($C1037="309 LCR SummaryB",UltimateSCR,IF(VALUE(LEFT($A1037,3))=309,VLOOKUP(VALUE(MID($B1037,2,1)),_309_Table2,MATCH(MID($B1037,1,1),_309_Table2_ColumnLookup,0),FALSE)
+N("309"),
  IF(VALUE(LEFT($A1037,3))=310,VLOOKUP(VALUE(MID($B1037,2,1)),_310_Table2,MATCH(MID($B1037,1,1),_310_Table2_ColumnLookup,0),FALSE)
+N("310"),
  IF(AND(VALUE(LEFT($A1037,3))=311,LEN($I1037)=4),VLOOKUP($I1037,_311_Table2,MATCH($B1037,_311_Table2_ColumnLookup,0),FALSE),
  IF(AND(VALUE(LEFT($A1037,3))=311,OR($B1037="I2",$B1037="J2",$B1037="K2",$B1037="L2")),VLOOKUP('311'!$G$58,_311_Table2,MATCH(MID($B1037,1,1),_311_Table2_ColumnLookup,0),FALSE),
  IF(AND(VALUE(LEFT($A1037,3))=311,RIGHT($B1037,5)="Total"),VLOOKUP('311'!$G$59,_311_Table2,MATCH(MID($B1037,1,1),_311_Table2_ColumnLookup,0),FALSE),
  IF(VALUE(LEFT($A1037,3))=311,VLOOKUP(VALUE(MID($B1037,2,1)),_311_Table2,MATCH(MID($B1037,1,1),_311_Table2_ColumnLookup,0),FALSE)
+N("311"),
  IF(AND(VALUE(LEFT($A1037,3))=312,LEFT($G1037,10)="Unincepted",$B1037="G "),VLOOKUP(" ULO",_312_Table2,MATCH('312'!$N$16,_312_Table2_ColumnLookup,0),FALSE),
  IF(AND(VALUE(LEFT($A1037,3))=312,LEFT($G1037,10)="Unincepted",$B1037="O "),VLOOKUP(" ULO",_312_Table2,MATCH('312'!$V$16,_312_Table2_ColumnLookup,0),FALSE),
  IF(AND(VALUE(LEFT($A1037,3))=312,LEFT($G1037,10)="Unincepted",$B1037="Q "),VLOOKUP(" ULO",_312_Table2,MATCH('312'!$X$16,_312_Table2_ColumnLookup,0),FALSE),
  IF(AND(VALUE(LEFT($A1037,3))=312,LEFT($G1037,10)="Unincepted"),VLOOKUP(" ULO",_312_Table2,MATCH(LEFT($B1037,1),_312_Table2_ColumnLookup,0),FALSE),
  IF(AND(VALUE(LEFT($A1037,3))=312,LEFT($G1037,5)="Total",$B1037="G "),VLOOKUP('312'!$F$80,_312_Table2,MATCH('312'!$N$16,_312_Table2_ColumnLookup,0),FALSE),
  IF(AND(VALUE(LEFT($A1037,3))=312,LEFT($G1037,5)="Total",$B1037="O "),VLOOKUP('312'!$F$80,_312_Table2,MATCH('312'!$V$16,_312_Table2_ColumnLookup,0),FALSE),
  IF(AND(VALUE(LEFT($A1037,3))=312,LEFT($G1037,5)="Total",$B1037="Q "),VLOOKUP('312'!$F$80,_312_Table2,MATCH('312'!$X$16,_312_Table2_ColumnLookup,0),FALSE),
  IF(AND(VALUE(LEFT($A1037,3))=312,LEFT($G1037,5)="Total"),VLOOKUP('312'!$F$80,_312_Table2,MATCH(LEFT($B1037,1),_312_Table2_ColumnLookup,0),FALSE),
  IF(AND(VALUE(LEFT($A1037,3))=312,LEN($I1037)=4,$B1037="G"),VLOOKUP($I1037,_312_Table2,MATCH('312'!$N$16,_312_Table2_ColumnLookup,0),FALSE),
  IF(AND(VALUE(LEFT($A1037,3))=312,LEN($I1037)=4,$B1037="O"),VLOOKUP($I1037,_312_Table2,MATCH('312'!$V$16,_312_Table2_ColumnLookup,0),FALSE),
  IF(AND(VALUE(LEFT($A1037,3))=312,LEN($I1037)=4,$B1037="Q"),VLOOKUP($I1037,_312_Table2,MATCH('312'!$X$16,_312_Table2_ColumnLookup,0),FALSE),
  IF(AND(VALUE(LEFT($A1037,3))=312,LEN($I1037)=4),VLOOKUP($I1037,_312_Table2,MATCH(LEFT($B1037,1),_312_Table2_ColumnLookup,0),FALSE)
+N("312"),
  IF(VALUE(LEFT($A1037,3))=313,VLOOKUP(VALUE(MID($B1037,2,1)),_313_Table2,MATCH(MID($B1037,1,1),_313_Table2_ColumnLookup,0),FALSE)
+N("313"),
  IF(AND(VALUE(LEFT($A1037,3))=314,LEN($B1037)=3),VLOOKUP(VALUE(MID($B1037,2,2)),_314_Table2,MATCH(MID($B1037,1,1),_314_Table2_ColumnLookup,0),FALSE),
  IF(VALUE(LEFT($A1037,3))=314,VLOOKUP(VALUE(MID($B1037,2,1)),_314_Table2,MATCH(MID($B1037,1,1),_314_Table2_ColumnLookup,0),FALSE)
+N("314"),
""))))))))))))))))))))))))</f>
        <v>#N/A</v>
      </c>
      <c r="F1037" s="238" t="e">
        <f>IF(AND(VALUE(LEFT($A1037,3))=309,LEN($B1037)=3),VLOOKUP(VALUE(MID($B1037,2,2)),_309_Table3,MATCH(MID($B1037,1,1),_309_Table3_ColumnLookup,0),FALSE),
  IF($C1037="309 LCR SummaryA",OneYearSCR,IF($C1037="309 LCR SummaryB",UltimateSCR,IF(VALUE(LEFT($A1037,3))=309,VLOOKUP(VALUE(MID($B1037,2,1)),_309_Table3,MATCH(MID($B1037,1,1),_309_Table3_ColumnLookup,0),FALSE)
+N("309"),
  IF(VALUE(LEFT($A1037,3))=310,VLOOKUP(VALUE(MID($B1037,2,1)),_310_Table3,MATCH(MID($B1037,1,1),_310_Table3_ColumnLookup,0),FALSE)
+N("310"),
  IF(AND(VALUE(LEFT($A1037,3))=311,LEN($I1037)=4),VLOOKUP($I1037,_311_Table3,MATCH($B1037,_311_Table3_ColumnLookup,0),FALSE),
  IF(AND(VALUE(LEFT($A1037,3))=311,OR($B1037="I2",$B1037="J2",$B1037="K2",$B1037="L2")),VLOOKUP('311'!$G$58,_311_Table3,MATCH(MID($B1037,1,1),_311_Table3_ColumnLookup,0),FALSE),
  IF(AND(VALUE(LEFT($A1037,3))=311,RIGHT($B1037,5)="Total"),VLOOKUP('311'!$G$59,_311_Table3,MATCH(MID($B1037,1,1),_311_Table3_ColumnLookup,0),FALSE),
  IF(VALUE(LEFT($A1037,3))=311,VLOOKUP(VALUE(MID($B1037,2,1)),_311_Table3,MATCH(MID($B1037,1,1),_311_Table3_ColumnLookup,0),FALSE)
+N("311"),
  IF(AND(VALUE(LEFT($A1037,3))=312,LEFT($G1037,10)="Unincepted",$B1037="G "),VLOOKUP(" ULO",_312_Table3,MATCH('312'!$N$16,_312_Table3_ColumnLookup,0),FALSE),
  IF(AND(VALUE(LEFT($A1037,3))=312,LEFT($G1037,10)="Unincepted",$B1037="O "),VLOOKUP(" ULO",_312_Table3,MATCH('312'!$V$16,_312_Table3_ColumnLookup,0),FALSE),
  IF(AND(VALUE(LEFT($A1037,3))=312,LEFT($G1037,10)="Unincepted",$B1037="Q "),VLOOKUP(" ULO",_312_Table3,MATCH('312'!$X$16,_312_Table3_ColumnLookup,0),FALSE),
  IF(AND(VALUE(LEFT($A1037,3))=312,LEFT($G1037,10)="Unincepted"),VLOOKUP(" ULO",_312_Table3,MATCH(LEFT($B1037,1),_312_Table3_ColumnLookup,0),FALSE),
  IF(AND(VALUE(LEFT($A1037,3))=312,LEFT($G1037,5)="Total",$B1037="G "),VLOOKUP('312'!$F$80,_312_Table3,MATCH('312'!$N$16,_312_Table3_ColumnLookup,0),FALSE),
  IF(AND(VALUE(LEFT($A1037,3))=312,LEFT($G1037,5)="Total",$B1037="O "),VLOOKUP('312'!$F$80,_312_Table3,MATCH('312'!$V$16,_312_Table3_ColumnLookup,0),FALSE),
  IF(AND(VALUE(LEFT($A1037,3))=312,LEFT($G1037,5)="Total",$B1037="Q "),VLOOKUP('312'!$F$80,_312_Table3,MATCH('312'!$X$16,_312_Table3_ColumnLookup,0),FALSE),
  IF(AND(VALUE(LEFT($A1037,3))=312,LEFT($G1037,5)="Total"),VLOOKUP('312'!$F$80,_312_Table3,MATCH(LEFT($B1037,1),_312_Table3_ColumnLookup,0),FALSE),
  IF(AND(VALUE(LEFT($A1037,3))=312,LEN($I1037)=4,$B1037="G"),VLOOKUP($I1037,_312_Table3,MATCH('312'!$N$16,_312_Table3_ColumnLookup,0),FALSE),
  IF(AND(VALUE(LEFT($A1037,3))=312,LEN($I1037)=4,$B1037="O"),VLOOKUP($I1037,_312_Table3,MATCH('312'!$V$16,_312_Table3_ColumnLookup,0),FALSE),
  IF(AND(VALUE(LEFT($A1037,3))=312,LEN($I1037)=4,$B1037="Q"),VLOOKUP($I1037,_312_Table3,MATCH('312'!$X$16,_312_Table3_ColumnLookup,0),FALSE),
  IF(AND(VALUE(LEFT($A1037,3))=312,LEN($I1037)=4),VLOOKUP($I1037,_312_Table3,MATCH(LEFT($B1037,1),_312_Table3_ColumnLookup,0),FALSE)
+N("312"),
  IF(VALUE(LEFT($A1037,3))=313,VLOOKUP(VALUE(MID($B1037,2,1)),_313_Table3,MATCH(MID($B1037,1,1),_313_Table3_ColumnLookup,0),FALSE)
+N("313"),
  IF(AND(VALUE(LEFT($A1037,3))=314,LEN($B1037)=3),VLOOKUP(VALUE(MID($B1037,2,2)),_314_Table3,MATCH(MID($B1037,1,1),_314_Table3_ColumnLookup,0),FALSE),
  IF(VALUE(LEFT($A1037,3))=314,VLOOKUP(VALUE(MID($B1037,2,1)),_314_Table3,MATCH(MID($B1037,1,1),_314_Table3_ColumnLookup,0),FALSE)
+N("314"),
""))))))))))))))))))))))))</f>
        <v>#N/A</v>
      </c>
      <c r="H1037" s="321" t="str">
        <f>IFERROR(
IF(ISERROR($D1037)=FALSE,$D1037,IF(ISERROR($E1037)=FALSE,$E1037,IF(ISERROR($F1037)=FALSE,$F1037
+N("012 checkboxes"),
IF(
IF(OR(LEFT($A1037,9)="Syndicate",LEFT($A1037,12)="NewSyndicate"),VLOOKUP($A1037,'012'!$J:$ZW,MATCH("Link to button",'012'!$J$1:$ZW$1,0),0)
+N("309 checkbox"),
IF($C1037="309 LCR Summary0",VLOOKUP("Notes990",'309'!$P:$ZZ,MATCH("Link to button",'309'!$P$1:$ZZ$1,0),0)
+N("313 checkboxes"),
IF($C1037="313 Financial Information0LcmVsScr",IF($C1037="309 LCR Summary0",VLOOKUP("LcmVsScr",'309'!$N:$ZZ,MATCH("Link to button",'309'!$N$1:$ZZ$1,0),0),
IF($C1037="313 Financial Information0LcrDocAttached",IF($C1037="309 LCR Summary0",VLOOKUP("LcrDocAttached",'309'!$N:$ZZ,MATCH("Link to button",'309'!$N$1:$ZZ$1,0),
0)))))))=1,TRUE,FALSE)
))),"")</f>
        <v/>
      </c>
    </row>
    <row r="1038" spans="1:8">
      <c r="A1038" s="237" t="e">
        <f>VLOOKUP($G1038,CSVLookups!$B:$R,MATCH(A$1,CSVLookups!$B$1:$R$1,0),FALSE)</f>
        <v>#N/A</v>
      </c>
      <c r="B1038" s="237" t="e">
        <f>VLOOKUP($G1038,CSVLookups!$B:$R,MATCH(B$1,CSVLookups!$B$1:$R$1,0),FALSE)</f>
        <v>#N/A</v>
      </c>
      <c r="C1038" s="238" t="e">
        <f t="shared" si="16"/>
        <v>#N/A</v>
      </c>
      <c r="D1038" s="238" t="e">
        <f>IF(AND(VALUE(LEFT($A1038,3))=309,LEN($B1038)=3),VLOOKUP(VALUE(MID($B1038,2,2)),_309_Table1,MATCH(MID($B1038,1,1),_309_Table1_ColumnLookup,0),FALSE),
  IF($C1038="309 LCR SummaryA",OneYearSCR,IF($C1038="309 LCR SummaryB",UltimateSCR,IF(VALUE(LEFT($A1038,3))=309,VLOOKUP(VALUE(MID($B1038,2,1)),_309_Table1,MATCH(MID($B1038,1,1),_309_Table1_ColumnLookup,0),FALSE)
+N("309"),
  IF(VALUE(LEFT($A1038,3))=310,VLOOKUP(VALUE(MID($B1038,2,1)),_310_Table1,MATCH(MID($B1038,1,1),_310_Table1_ColumnLookup,0),FALSE)
+N("310"),
  IF(AND(VALUE(LEFT($A1038,3))=311,LEN($I1038)=4),VLOOKUP($I1038,_311_Table1,MATCH($B1038,_311_Table1_ColumnLookup,0),FALSE),
  IF(AND(VALUE(LEFT($A1038,3))=311,OR($B1038="I2",$B1038="J2",$B1038="K2",$B1038="L2")),VLOOKUP('311'!$G$58,_311_Table1,MATCH(MID($B1038,1,1),_311_Table1_ColumnLookup,0),FALSE),
  IF(AND(VALUE(LEFT($A1038,3))=311,RIGHT($B1038,5)="Total"),VLOOKUP('311'!$G$59,_311_Table1,MATCH(MID($B1038,1,1),_311_Table1_ColumnLookup,0),FALSE),
  IF(VALUE(LEFT($A1038,3))=311,VLOOKUP(VALUE(MID($B1038,2,1)),_311_Table1,MATCH(MID($B1038,1,1),_311_Table1_ColumnLookup,0),FALSE)
+N("311"),
  IF(AND(VALUE(LEFT($A1038,3))=312,LEFT($G1038,10)="Unincepted",$B1038="G "),VLOOKUP(" ULO",_312_Table1,MATCH('312'!$N$16,_312_Table1_ColumnLookup,0),FALSE),
  IF(AND(VALUE(LEFT($A1038,3))=312,LEFT($G1038,10)="Unincepted",$B1038="O "),VLOOKUP(" ULO",_312_Table1,MATCH('312'!$V$16,_312_Table1_ColumnLookup,0),FALSE),
  IF(AND(VALUE(LEFT($A1038,3))=312,LEFT($G1038,10)="Unincepted",$B1038="Q "),VLOOKUP(" ULO",_312_Table1,MATCH('312'!$X$16,_312_Table1_ColumnLookup,0),FALSE),
  IF(AND(VALUE(LEFT($A1038,3))=312,LEFT($G1038,10)="Unincepted"),VLOOKUP(" ULO",_312_Table1,MATCH(LEFT($B1038,1),_312_Table1_ColumnLookup,0),FALSE),
  IF(AND(VALUE(LEFT($A1038,3))=312,LEFT($G1038,5)="Total",$B1038="G "),VLOOKUP('312'!$F$80,_312_Table1,MATCH('312'!$N$16,_312_Table1_ColumnLookup,0),FALSE),
  IF(AND(VALUE(LEFT($A1038,3))=312,LEFT($G1038,5)="Total",$B1038="O "),VLOOKUP('312'!$F$80,_312_Table1,MATCH('312'!$V$16,_312_Table1_ColumnLookup,0),FALSE),
  IF(AND(VALUE(LEFT($A1038,3))=312,LEFT($G1038,5)="Total",$B1038="Q "),VLOOKUP('312'!$F$80,_312_Table1,MATCH('312'!$X$16,_312_Table1_ColumnLookup,0),FALSE),
  IF(AND(VALUE(LEFT($A1038,3))=312,LEFT($G1038,5)="Total"),VLOOKUP('312'!$F$80,_312_Table1,MATCH(LEFT($B1038,1),_312_Table1_ColumnLookup,0),FALSE),
  IF(AND(VALUE(LEFT($A1038,3))=312,LEN($I1038)=4,$B1038="G"),VLOOKUP($I1038,_312_Table1,MATCH('312'!$N$16,_312_Table1_ColumnLookup,0),FALSE),
  IF(AND(VALUE(LEFT($A1038,3))=312,LEN($I1038)=4,$B1038="O"),VLOOKUP($I1038,_312_Table1,MATCH('312'!$V$16,_312_Table1_ColumnLookup,0),FALSE),
  IF(AND(VALUE(LEFT($A1038,3))=312,LEN($I1038)=4,$B1038="Q"),VLOOKUP($I1038,_312_Table1,MATCH('312'!$X$16,_312_Table1_ColumnLookup,0),FALSE),
  IF(AND(VALUE(LEFT($A1038,3))=312,LEN($I1038)=4),VLOOKUP($I1038,_312_Table1,MATCH(LEFT($B1038,1),_312_Table1_ColumnLookup,0),FALSE)
+N("312"),
  IF(VALUE(LEFT($A1038,3))=313,VLOOKUP(VALUE(MID($B1038,2,1)),_313_Table1,MATCH(MID($B1038,1,1),_313_Table1_ColumnLookup,0),FALSE)
+N("313"),
  IF(AND(VALUE(LEFT($A1038,3))=314,LEN($B1038)=3),VLOOKUP(VALUE(MID($B1038,2,2)),_314_Table1,MATCH(MID($B1038,1,1),_314_Table1_ColumnLookup,0),FALSE),
  IF(VALUE(LEFT($A1038,3))=314,VLOOKUP(VALUE(MID($B1038,2,1)),_314_Table1,MATCH(MID($B1038,1,1),_314_Table1_ColumnLookup,0),FALSE)
+N("314"),
""))))))))))))))))))))))))</f>
        <v>#N/A</v>
      </c>
      <c r="E1038" s="238" t="e">
        <f>IF(AND(VALUE(LEFT($A1038,3))=309,LEN($B1038)=3),VLOOKUP(VALUE(MID($B1038,2,2)),_309_Table2,MATCH(MID($B1038,1,1),_309_Table2_ColumnLookup,0),FALSE),
  IF($C1038="309 LCR SummaryA",OneYearSCR,IF($C1038="309 LCR SummaryB",UltimateSCR,IF(VALUE(LEFT($A1038,3))=309,VLOOKUP(VALUE(MID($B1038,2,1)),_309_Table2,MATCH(MID($B1038,1,1),_309_Table2_ColumnLookup,0),FALSE)
+N("309"),
  IF(VALUE(LEFT($A1038,3))=310,VLOOKUP(VALUE(MID($B1038,2,1)),_310_Table2,MATCH(MID($B1038,1,1),_310_Table2_ColumnLookup,0),FALSE)
+N("310"),
  IF(AND(VALUE(LEFT($A1038,3))=311,LEN($I1038)=4),VLOOKUP($I1038,_311_Table2,MATCH($B1038,_311_Table2_ColumnLookup,0),FALSE),
  IF(AND(VALUE(LEFT($A1038,3))=311,OR($B1038="I2",$B1038="J2",$B1038="K2",$B1038="L2")),VLOOKUP('311'!$G$58,_311_Table2,MATCH(MID($B1038,1,1),_311_Table2_ColumnLookup,0),FALSE),
  IF(AND(VALUE(LEFT($A1038,3))=311,RIGHT($B1038,5)="Total"),VLOOKUP('311'!$G$59,_311_Table2,MATCH(MID($B1038,1,1),_311_Table2_ColumnLookup,0),FALSE),
  IF(VALUE(LEFT($A1038,3))=311,VLOOKUP(VALUE(MID($B1038,2,1)),_311_Table2,MATCH(MID($B1038,1,1),_311_Table2_ColumnLookup,0),FALSE)
+N("311"),
  IF(AND(VALUE(LEFT($A1038,3))=312,LEFT($G1038,10)="Unincepted",$B1038="G "),VLOOKUP(" ULO",_312_Table2,MATCH('312'!$N$16,_312_Table2_ColumnLookup,0),FALSE),
  IF(AND(VALUE(LEFT($A1038,3))=312,LEFT($G1038,10)="Unincepted",$B1038="O "),VLOOKUP(" ULO",_312_Table2,MATCH('312'!$V$16,_312_Table2_ColumnLookup,0),FALSE),
  IF(AND(VALUE(LEFT($A1038,3))=312,LEFT($G1038,10)="Unincepted",$B1038="Q "),VLOOKUP(" ULO",_312_Table2,MATCH('312'!$X$16,_312_Table2_ColumnLookup,0),FALSE),
  IF(AND(VALUE(LEFT($A1038,3))=312,LEFT($G1038,10)="Unincepted"),VLOOKUP(" ULO",_312_Table2,MATCH(LEFT($B1038,1),_312_Table2_ColumnLookup,0),FALSE),
  IF(AND(VALUE(LEFT($A1038,3))=312,LEFT($G1038,5)="Total",$B1038="G "),VLOOKUP('312'!$F$80,_312_Table2,MATCH('312'!$N$16,_312_Table2_ColumnLookup,0),FALSE),
  IF(AND(VALUE(LEFT($A1038,3))=312,LEFT($G1038,5)="Total",$B1038="O "),VLOOKUP('312'!$F$80,_312_Table2,MATCH('312'!$V$16,_312_Table2_ColumnLookup,0),FALSE),
  IF(AND(VALUE(LEFT($A1038,3))=312,LEFT($G1038,5)="Total",$B1038="Q "),VLOOKUP('312'!$F$80,_312_Table2,MATCH('312'!$X$16,_312_Table2_ColumnLookup,0),FALSE),
  IF(AND(VALUE(LEFT($A1038,3))=312,LEFT($G1038,5)="Total"),VLOOKUP('312'!$F$80,_312_Table2,MATCH(LEFT($B1038,1),_312_Table2_ColumnLookup,0),FALSE),
  IF(AND(VALUE(LEFT($A1038,3))=312,LEN($I1038)=4,$B1038="G"),VLOOKUP($I1038,_312_Table2,MATCH('312'!$N$16,_312_Table2_ColumnLookup,0),FALSE),
  IF(AND(VALUE(LEFT($A1038,3))=312,LEN($I1038)=4,$B1038="O"),VLOOKUP($I1038,_312_Table2,MATCH('312'!$V$16,_312_Table2_ColumnLookup,0),FALSE),
  IF(AND(VALUE(LEFT($A1038,3))=312,LEN($I1038)=4,$B1038="Q"),VLOOKUP($I1038,_312_Table2,MATCH('312'!$X$16,_312_Table2_ColumnLookup,0),FALSE),
  IF(AND(VALUE(LEFT($A1038,3))=312,LEN($I1038)=4),VLOOKUP($I1038,_312_Table2,MATCH(LEFT($B1038,1),_312_Table2_ColumnLookup,0),FALSE)
+N("312"),
  IF(VALUE(LEFT($A1038,3))=313,VLOOKUP(VALUE(MID($B1038,2,1)),_313_Table2,MATCH(MID($B1038,1,1),_313_Table2_ColumnLookup,0),FALSE)
+N("313"),
  IF(AND(VALUE(LEFT($A1038,3))=314,LEN($B1038)=3),VLOOKUP(VALUE(MID($B1038,2,2)),_314_Table2,MATCH(MID($B1038,1,1),_314_Table2_ColumnLookup,0),FALSE),
  IF(VALUE(LEFT($A1038,3))=314,VLOOKUP(VALUE(MID($B1038,2,1)),_314_Table2,MATCH(MID($B1038,1,1),_314_Table2_ColumnLookup,0),FALSE)
+N("314"),
""))))))))))))))))))))))))</f>
        <v>#N/A</v>
      </c>
      <c r="F1038" s="238" t="e">
        <f>IF(AND(VALUE(LEFT($A1038,3))=309,LEN($B1038)=3),VLOOKUP(VALUE(MID($B1038,2,2)),_309_Table3,MATCH(MID($B1038,1,1),_309_Table3_ColumnLookup,0),FALSE),
  IF($C1038="309 LCR SummaryA",OneYearSCR,IF($C1038="309 LCR SummaryB",UltimateSCR,IF(VALUE(LEFT($A1038,3))=309,VLOOKUP(VALUE(MID($B1038,2,1)),_309_Table3,MATCH(MID($B1038,1,1),_309_Table3_ColumnLookup,0),FALSE)
+N("309"),
  IF(VALUE(LEFT($A1038,3))=310,VLOOKUP(VALUE(MID($B1038,2,1)),_310_Table3,MATCH(MID($B1038,1,1),_310_Table3_ColumnLookup,0),FALSE)
+N("310"),
  IF(AND(VALUE(LEFT($A1038,3))=311,LEN($I1038)=4),VLOOKUP($I1038,_311_Table3,MATCH($B1038,_311_Table3_ColumnLookup,0),FALSE),
  IF(AND(VALUE(LEFT($A1038,3))=311,OR($B1038="I2",$B1038="J2",$B1038="K2",$B1038="L2")),VLOOKUP('311'!$G$58,_311_Table3,MATCH(MID($B1038,1,1),_311_Table3_ColumnLookup,0),FALSE),
  IF(AND(VALUE(LEFT($A1038,3))=311,RIGHT($B1038,5)="Total"),VLOOKUP('311'!$G$59,_311_Table3,MATCH(MID($B1038,1,1),_311_Table3_ColumnLookup,0),FALSE),
  IF(VALUE(LEFT($A1038,3))=311,VLOOKUP(VALUE(MID($B1038,2,1)),_311_Table3,MATCH(MID($B1038,1,1),_311_Table3_ColumnLookup,0),FALSE)
+N("311"),
  IF(AND(VALUE(LEFT($A1038,3))=312,LEFT($G1038,10)="Unincepted",$B1038="G "),VLOOKUP(" ULO",_312_Table3,MATCH('312'!$N$16,_312_Table3_ColumnLookup,0),FALSE),
  IF(AND(VALUE(LEFT($A1038,3))=312,LEFT($G1038,10)="Unincepted",$B1038="O "),VLOOKUP(" ULO",_312_Table3,MATCH('312'!$V$16,_312_Table3_ColumnLookup,0),FALSE),
  IF(AND(VALUE(LEFT($A1038,3))=312,LEFT($G1038,10)="Unincepted",$B1038="Q "),VLOOKUP(" ULO",_312_Table3,MATCH('312'!$X$16,_312_Table3_ColumnLookup,0),FALSE),
  IF(AND(VALUE(LEFT($A1038,3))=312,LEFT($G1038,10)="Unincepted"),VLOOKUP(" ULO",_312_Table3,MATCH(LEFT($B1038,1),_312_Table3_ColumnLookup,0),FALSE),
  IF(AND(VALUE(LEFT($A1038,3))=312,LEFT($G1038,5)="Total",$B1038="G "),VLOOKUP('312'!$F$80,_312_Table3,MATCH('312'!$N$16,_312_Table3_ColumnLookup,0),FALSE),
  IF(AND(VALUE(LEFT($A1038,3))=312,LEFT($G1038,5)="Total",$B1038="O "),VLOOKUP('312'!$F$80,_312_Table3,MATCH('312'!$V$16,_312_Table3_ColumnLookup,0),FALSE),
  IF(AND(VALUE(LEFT($A1038,3))=312,LEFT($G1038,5)="Total",$B1038="Q "),VLOOKUP('312'!$F$80,_312_Table3,MATCH('312'!$X$16,_312_Table3_ColumnLookup,0),FALSE),
  IF(AND(VALUE(LEFT($A1038,3))=312,LEFT($G1038,5)="Total"),VLOOKUP('312'!$F$80,_312_Table3,MATCH(LEFT($B1038,1),_312_Table3_ColumnLookup,0),FALSE),
  IF(AND(VALUE(LEFT($A1038,3))=312,LEN($I1038)=4,$B1038="G"),VLOOKUP($I1038,_312_Table3,MATCH('312'!$N$16,_312_Table3_ColumnLookup,0),FALSE),
  IF(AND(VALUE(LEFT($A1038,3))=312,LEN($I1038)=4,$B1038="O"),VLOOKUP($I1038,_312_Table3,MATCH('312'!$V$16,_312_Table3_ColumnLookup,0),FALSE),
  IF(AND(VALUE(LEFT($A1038,3))=312,LEN($I1038)=4,$B1038="Q"),VLOOKUP($I1038,_312_Table3,MATCH('312'!$X$16,_312_Table3_ColumnLookup,0),FALSE),
  IF(AND(VALUE(LEFT($A1038,3))=312,LEN($I1038)=4),VLOOKUP($I1038,_312_Table3,MATCH(LEFT($B1038,1),_312_Table3_ColumnLookup,0),FALSE)
+N("312"),
  IF(VALUE(LEFT($A1038,3))=313,VLOOKUP(VALUE(MID($B1038,2,1)),_313_Table3,MATCH(MID($B1038,1,1),_313_Table3_ColumnLookup,0),FALSE)
+N("313"),
  IF(AND(VALUE(LEFT($A1038,3))=314,LEN($B1038)=3),VLOOKUP(VALUE(MID($B1038,2,2)),_314_Table3,MATCH(MID($B1038,1,1),_314_Table3_ColumnLookup,0),FALSE),
  IF(VALUE(LEFT($A1038,3))=314,VLOOKUP(VALUE(MID($B1038,2,1)),_314_Table3,MATCH(MID($B1038,1,1),_314_Table3_ColumnLookup,0),FALSE)
+N("314"),
""))))))))))))))))))))))))</f>
        <v>#N/A</v>
      </c>
      <c r="H1038" s="321" t="str">
        <f>IFERROR(
IF(ISERROR($D1038)=FALSE,$D1038,IF(ISERROR($E1038)=FALSE,$E1038,IF(ISERROR($F1038)=FALSE,$F1038
+N("012 checkboxes"),
IF(
IF(OR(LEFT($A1038,9)="Syndicate",LEFT($A1038,12)="NewSyndicate"),VLOOKUP($A1038,'012'!$J:$ZW,MATCH("Link to button",'012'!$J$1:$ZW$1,0),0)
+N("309 checkbox"),
IF($C1038="309 LCR Summary0",VLOOKUP("Notes990",'309'!$P:$ZZ,MATCH("Link to button",'309'!$P$1:$ZZ$1,0),0)
+N("313 checkboxes"),
IF($C1038="313 Financial Information0LcmVsScr",IF($C1038="309 LCR Summary0",VLOOKUP("LcmVsScr",'309'!$N:$ZZ,MATCH("Link to button",'309'!$N$1:$ZZ$1,0),0),
IF($C1038="313 Financial Information0LcrDocAttached",IF($C1038="309 LCR Summary0",VLOOKUP("LcrDocAttached",'309'!$N:$ZZ,MATCH("Link to button",'309'!$N$1:$ZZ$1,0),
0)))))))=1,TRUE,FALSE)
))),"")</f>
        <v/>
      </c>
    </row>
    <row r="1039" spans="1:8">
      <c r="A1039" s="237" t="e">
        <f>VLOOKUP($G1039,CSVLookups!$B:$R,MATCH(A$1,CSVLookups!$B$1:$R$1,0),FALSE)</f>
        <v>#N/A</v>
      </c>
      <c r="B1039" s="237" t="e">
        <f>VLOOKUP($G1039,CSVLookups!$B:$R,MATCH(B$1,CSVLookups!$B$1:$R$1,0),FALSE)</f>
        <v>#N/A</v>
      </c>
      <c r="C1039" s="238" t="e">
        <f t="shared" si="16"/>
        <v>#N/A</v>
      </c>
      <c r="D1039" s="238" t="e">
        <f>IF(AND(VALUE(LEFT($A1039,3))=309,LEN($B1039)=3),VLOOKUP(VALUE(MID($B1039,2,2)),_309_Table1,MATCH(MID($B1039,1,1),_309_Table1_ColumnLookup,0),FALSE),
  IF($C1039="309 LCR SummaryA",OneYearSCR,IF($C1039="309 LCR SummaryB",UltimateSCR,IF(VALUE(LEFT($A1039,3))=309,VLOOKUP(VALUE(MID($B1039,2,1)),_309_Table1,MATCH(MID($B1039,1,1),_309_Table1_ColumnLookup,0),FALSE)
+N("309"),
  IF(VALUE(LEFT($A1039,3))=310,VLOOKUP(VALUE(MID($B1039,2,1)),_310_Table1,MATCH(MID($B1039,1,1),_310_Table1_ColumnLookup,0),FALSE)
+N("310"),
  IF(AND(VALUE(LEFT($A1039,3))=311,LEN($I1039)=4),VLOOKUP($I1039,_311_Table1,MATCH($B1039,_311_Table1_ColumnLookup,0),FALSE),
  IF(AND(VALUE(LEFT($A1039,3))=311,OR($B1039="I2",$B1039="J2",$B1039="K2",$B1039="L2")),VLOOKUP('311'!$G$58,_311_Table1,MATCH(MID($B1039,1,1),_311_Table1_ColumnLookup,0),FALSE),
  IF(AND(VALUE(LEFT($A1039,3))=311,RIGHT($B1039,5)="Total"),VLOOKUP('311'!$G$59,_311_Table1,MATCH(MID($B1039,1,1),_311_Table1_ColumnLookup,0),FALSE),
  IF(VALUE(LEFT($A1039,3))=311,VLOOKUP(VALUE(MID($B1039,2,1)),_311_Table1,MATCH(MID($B1039,1,1),_311_Table1_ColumnLookup,0),FALSE)
+N("311"),
  IF(AND(VALUE(LEFT($A1039,3))=312,LEFT($G1039,10)="Unincepted",$B1039="G "),VLOOKUP(" ULO",_312_Table1,MATCH('312'!$N$16,_312_Table1_ColumnLookup,0),FALSE),
  IF(AND(VALUE(LEFT($A1039,3))=312,LEFT($G1039,10)="Unincepted",$B1039="O "),VLOOKUP(" ULO",_312_Table1,MATCH('312'!$V$16,_312_Table1_ColumnLookup,0),FALSE),
  IF(AND(VALUE(LEFT($A1039,3))=312,LEFT($G1039,10)="Unincepted",$B1039="Q "),VLOOKUP(" ULO",_312_Table1,MATCH('312'!$X$16,_312_Table1_ColumnLookup,0),FALSE),
  IF(AND(VALUE(LEFT($A1039,3))=312,LEFT($G1039,10)="Unincepted"),VLOOKUP(" ULO",_312_Table1,MATCH(LEFT($B1039,1),_312_Table1_ColumnLookup,0),FALSE),
  IF(AND(VALUE(LEFT($A1039,3))=312,LEFT($G1039,5)="Total",$B1039="G "),VLOOKUP('312'!$F$80,_312_Table1,MATCH('312'!$N$16,_312_Table1_ColumnLookup,0),FALSE),
  IF(AND(VALUE(LEFT($A1039,3))=312,LEFT($G1039,5)="Total",$B1039="O "),VLOOKUP('312'!$F$80,_312_Table1,MATCH('312'!$V$16,_312_Table1_ColumnLookup,0),FALSE),
  IF(AND(VALUE(LEFT($A1039,3))=312,LEFT($G1039,5)="Total",$B1039="Q "),VLOOKUP('312'!$F$80,_312_Table1,MATCH('312'!$X$16,_312_Table1_ColumnLookup,0),FALSE),
  IF(AND(VALUE(LEFT($A1039,3))=312,LEFT($G1039,5)="Total"),VLOOKUP('312'!$F$80,_312_Table1,MATCH(LEFT($B1039,1),_312_Table1_ColumnLookup,0),FALSE),
  IF(AND(VALUE(LEFT($A1039,3))=312,LEN($I1039)=4,$B1039="G"),VLOOKUP($I1039,_312_Table1,MATCH('312'!$N$16,_312_Table1_ColumnLookup,0),FALSE),
  IF(AND(VALUE(LEFT($A1039,3))=312,LEN($I1039)=4,$B1039="O"),VLOOKUP($I1039,_312_Table1,MATCH('312'!$V$16,_312_Table1_ColumnLookup,0),FALSE),
  IF(AND(VALUE(LEFT($A1039,3))=312,LEN($I1039)=4,$B1039="Q"),VLOOKUP($I1039,_312_Table1,MATCH('312'!$X$16,_312_Table1_ColumnLookup,0),FALSE),
  IF(AND(VALUE(LEFT($A1039,3))=312,LEN($I1039)=4),VLOOKUP($I1039,_312_Table1,MATCH(LEFT($B1039,1),_312_Table1_ColumnLookup,0),FALSE)
+N("312"),
  IF(VALUE(LEFT($A1039,3))=313,VLOOKUP(VALUE(MID($B1039,2,1)),_313_Table1,MATCH(MID($B1039,1,1),_313_Table1_ColumnLookup,0),FALSE)
+N("313"),
  IF(AND(VALUE(LEFT($A1039,3))=314,LEN($B1039)=3),VLOOKUP(VALUE(MID($B1039,2,2)),_314_Table1,MATCH(MID($B1039,1,1),_314_Table1_ColumnLookup,0),FALSE),
  IF(VALUE(LEFT($A1039,3))=314,VLOOKUP(VALUE(MID($B1039,2,1)),_314_Table1,MATCH(MID($B1039,1,1),_314_Table1_ColumnLookup,0),FALSE)
+N("314"),
""))))))))))))))))))))))))</f>
        <v>#N/A</v>
      </c>
      <c r="E1039" s="238" t="e">
        <f>IF(AND(VALUE(LEFT($A1039,3))=309,LEN($B1039)=3),VLOOKUP(VALUE(MID($B1039,2,2)),_309_Table2,MATCH(MID($B1039,1,1),_309_Table2_ColumnLookup,0),FALSE),
  IF($C1039="309 LCR SummaryA",OneYearSCR,IF($C1039="309 LCR SummaryB",UltimateSCR,IF(VALUE(LEFT($A1039,3))=309,VLOOKUP(VALUE(MID($B1039,2,1)),_309_Table2,MATCH(MID($B1039,1,1),_309_Table2_ColumnLookup,0),FALSE)
+N("309"),
  IF(VALUE(LEFT($A1039,3))=310,VLOOKUP(VALUE(MID($B1039,2,1)),_310_Table2,MATCH(MID($B1039,1,1),_310_Table2_ColumnLookup,0),FALSE)
+N("310"),
  IF(AND(VALUE(LEFT($A1039,3))=311,LEN($I1039)=4),VLOOKUP($I1039,_311_Table2,MATCH($B1039,_311_Table2_ColumnLookup,0),FALSE),
  IF(AND(VALUE(LEFT($A1039,3))=311,OR($B1039="I2",$B1039="J2",$B1039="K2",$B1039="L2")),VLOOKUP('311'!$G$58,_311_Table2,MATCH(MID($B1039,1,1),_311_Table2_ColumnLookup,0),FALSE),
  IF(AND(VALUE(LEFT($A1039,3))=311,RIGHT($B1039,5)="Total"),VLOOKUP('311'!$G$59,_311_Table2,MATCH(MID($B1039,1,1),_311_Table2_ColumnLookup,0),FALSE),
  IF(VALUE(LEFT($A1039,3))=311,VLOOKUP(VALUE(MID($B1039,2,1)),_311_Table2,MATCH(MID($B1039,1,1),_311_Table2_ColumnLookup,0),FALSE)
+N("311"),
  IF(AND(VALUE(LEFT($A1039,3))=312,LEFT($G1039,10)="Unincepted",$B1039="G "),VLOOKUP(" ULO",_312_Table2,MATCH('312'!$N$16,_312_Table2_ColumnLookup,0),FALSE),
  IF(AND(VALUE(LEFT($A1039,3))=312,LEFT($G1039,10)="Unincepted",$B1039="O "),VLOOKUP(" ULO",_312_Table2,MATCH('312'!$V$16,_312_Table2_ColumnLookup,0),FALSE),
  IF(AND(VALUE(LEFT($A1039,3))=312,LEFT($G1039,10)="Unincepted",$B1039="Q "),VLOOKUP(" ULO",_312_Table2,MATCH('312'!$X$16,_312_Table2_ColumnLookup,0),FALSE),
  IF(AND(VALUE(LEFT($A1039,3))=312,LEFT($G1039,10)="Unincepted"),VLOOKUP(" ULO",_312_Table2,MATCH(LEFT($B1039,1),_312_Table2_ColumnLookup,0),FALSE),
  IF(AND(VALUE(LEFT($A1039,3))=312,LEFT($G1039,5)="Total",$B1039="G "),VLOOKUP('312'!$F$80,_312_Table2,MATCH('312'!$N$16,_312_Table2_ColumnLookup,0),FALSE),
  IF(AND(VALUE(LEFT($A1039,3))=312,LEFT($G1039,5)="Total",$B1039="O "),VLOOKUP('312'!$F$80,_312_Table2,MATCH('312'!$V$16,_312_Table2_ColumnLookup,0),FALSE),
  IF(AND(VALUE(LEFT($A1039,3))=312,LEFT($G1039,5)="Total",$B1039="Q "),VLOOKUP('312'!$F$80,_312_Table2,MATCH('312'!$X$16,_312_Table2_ColumnLookup,0),FALSE),
  IF(AND(VALUE(LEFT($A1039,3))=312,LEFT($G1039,5)="Total"),VLOOKUP('312'!$F$80,_312_Table2,MATCH(LEFT($B1039,1),_312_Table2_ColumnLookup,0),FALSE),
  IF(AND(VALUE(LEFT($A1039,3))=312,LEN($I1039)=4,$B1039="G"),VLOOKUP($I1039,_312_Table2,MATCH('312'!$N$16,_312_Table2_ColumnLookup,0),FALSE),
  IF(AND(VALUE(LEFT($A1039,3))=312,LEN($I1039)=4,$B1039="O"),VLOOKUP($I1039,_312_Table2,MATCH('312'!$V$16,_312_Table2_ColumnLookup,0),FALSE),
  IF(AND(VALUE(LEFT($A1039,3))=312,LEN($I1039)=4,$B1039="Q"),VLOOKUP($I1039,_312_Table2,MATCH('312'!$X$16,_312_Table2_ColumnLookup,0),FALSE),
  IF(AND(VALUE(LEFT($A1039,3))=312,LEN($I1039)=4),VLOOKUP($I1039,_312_Table2,MATCH(LEFT($B1039,1),_312_Table2_ColumnLookup,0),FALSE)
+N("312"),
  IF(VALUE(LEFT($A1039,3))=313,VLOOKUP(VALUE(MID($B1039,2,1)),_313_Table2,MATCH(MID($B1039,1,1),_313_Table2_ColumnLookup,0),FALSE)
+N("313"),
  IF(AND(VALUE(LEFT($A1039,3))=314,LEN($B1039)=3),VLOOKUP(VALUE(MID($B1039,2,2)),_314_Table2,MATCH(MID($B1039,1,1),_314_Table2_ColumnLookup,0),FALSE),
  IF(VALUE(LEFT($A1039,3))=314,VLOOKUP(VALUE(MID($B1039,2,1)),_314_Table2,MATCH(MID($B1039,1,1),_314_Table2_ColumnLookup,0),FALSE)
+N("314"),
""))))))))))))))))))))))))</f>
        <v>#N/A</v>
      </c>
      <c r="F1039" s="238" t="e">
        <f>IF(AND(VALUE(LEFT($A1039,3))=309,LEN($B1039)=3),VLOOKUP(VALUE(MID($B1039,2,2)),_309_Table3,MATCH(MID($B1039,1,1),_309_Table3_ColumnLookup,0),FALSE),
  IF($C1039="309 LCR SummaryA",OneYearSCR,IF($C1039="309 LCR SummaryB",UltimateSCR,IF(VALUE(LEFT($A1039,3))=309,VLOOKUP(VALUE(MID($B1039,2,1)),_309_Table3,MATCH(MID($B1039,1,1),_309_Table3_ColumnLookup,0),FALSE)
+N("309"),
  IF(VALUE(LEFT($A1039,3))=310,VLOOKUP(VALUE(MID($B1039,2,1)),_310_Table3,MATCH(MID($B1039,1,1),_310_Table3_ColumnLookup,0),FALSE)
+N("310"),
  IF(AND(VALUE(LEFT($A1039,3))=311,LEN($I1039)=4),VLOOKUP($I1039,_311_Table3,MATCH($B1039,_311_Table3_ColumnLookup,0),FALSE),
  IF(AND(VALUE(LEFT($A1039,3))=311,OR($B1039="I2",$B1039="J2",$B1039="K2",$B1039="L2")),VLOOKUP('311'!$G$58,_311_Table3,MATCH(MID($B1039,1,1),_311_Table3_ColumnLookup,0),FALSE),
  IF(AND(VALUE(LEFT($A1039,3))=311,RIGHT($B1039,5)="Total"),VLOOKUP('311'!$G$59,_311_Table3,MATCH(MID($B1039,1,1),_311_Table3_ColumnLookup,0),FALSE),
  IF(VALUE(LEFT($A1039,3))=311,VLOOKUP(VALUE(MID($B1039,2,1)),_311_Table3,MATCH(MID($B1039,1,1),_311_Table3_ColumnLookup,0),FALSE)
+N("311"),
  IF(AND(VALUE(LEFT($A1039,3))=312,LEFT($G1039,10)="Unincepted",$B1039="G "),VLOOKUP(" ULO",_312_Table3,MATCH('312'!$N$16,_312_Table3_ColumnLookup,0),FALSE),
  IF(AND(VALUE(LEFT($A1039,3))=312,LEFT($G1039,10)="Unincepted",$B1039="O "),VLOOKUP(" ULO",_312_Table3,MATCH('312'!$V$16,_312_Table3_ColumnLookup,0),FALSE),
  IF(AND(VALUE(LEFT($A1039,3))=312,LEFT($G1039,10)="Unincepted",$B1039="Q "),VLOOKUP(" ULO",_312_Table3,MATCH('312'!$X$16,_312_Table3_ColumnLookup,0),FALSE),
  IF(AND(VALUE(LEFT($A1039,3))=312,LEFT($G1039,10)="Unincepted"),VLOOKUP(" ULO",_312_Table3,MATCH(LEFT($B1039,1),_312_Table3_ColumnLookup,0),FALSE),
  IF(AND(VALUE(LEFT($A1039,3))=312,LEFT($G1039,5)="Total",$B1039="G "),VLOOKUP('312'!$F$80,_312_Table3,MATCH('312'!$N$16,_312_Table3_ColumnLookup,0),FALSE),
  IF(AND(VALUE(LEFT($A1039,3))=312,LEFT($G1039,5)="Total",$B1039="O "),VLOOKUP('312'!$F$80,_312_Table3,MATCH('312'!$V$16,_312_Table3_ColumnLookup,0),FALSE),
  IF(AND(VALUE(LEFT($A1039,3))=312,LEFT($G1039,5)="Total",$B1039="Q "),VLOOKUP('312'!$F$80,_312_Table3,MATCH('312'!$X$16,_312_Table3_ColumnLookup,0),FALSE),
  IF(AND(VALUE(LEFT($A1039,3))=312,LEFT($G1039,5)="Total"),VLOOKUP('312'!$F$80,_312_Table3,MATCH(LEFT($B1039,1),_312_Table3_ColumnLookup,0),FALSE),
  IF(AND(VALUE(LEFT($A1039,3))=312,LEN($I1039)=4,$B1039="G"),VLOOKUP($I1039,_312_Table3,MATCH('312'!$N$16,_312_Table3_ColumnLookup,0),FALSE),
  IF(AND(VALUE(LEFT($A1039,3))=312,LEN($I1039)=4,$B1039="O"),VLOOKUP($I1039,_312_Table3,MATCH('312'!$V$16,_312_Table3_ColumnLookup,0),FALSE),
  IF(AND(VALUE(LEFT($A1039,3))=312,LEN($I1039)=4,$B1039="Q"),VLOOKUP($I1039,_312_Table3,MATCH('312'!$X$16,_312_Table3_ColumnLookup,0),FALSE),
  IF(AND(VALUE(LEFT($A1039,3))=312,LEN($I1039)=4),VLOOKUP($I1039,_312_Table3,MATCH(LEFT($B1039,1),_312_Table3_ColumnLookup,0),FALSE)
+N("312"),
  IF(VALUE(LEFT($A1039,3))=313,VLOOKUP(VALUE(MID($B1039,2,1)),_313_Table3,MATCH(MID($B1039,1,1),_313_Table3_ColumnLookup,0),FALSE)
+N("313"),
  IF(AND(VALUE(LEFT($A1039,3))=314,LEN($B1039)=3),VLOOKUP(VALUE(MID($B1039,2,2)),_314_Table3,MATCH(MID($B1039,1,1),_314_Table3_ColumnLookup,0),FALSE),
  IF(VALUE(LEFT($A1039,3))=314,VLOOKUP(VALUE(MID($B1039,2,1)),_314_Table3,MATCH(MID($B1039,1,1),_314_Table3_ColumnLookup,0),FALSE)
+N("314"),
""))))))))))))))))))))))))</f>
        <v>#N/A</v>
      </c>
      <c r="H1039" s="321" t="str">
        <f>IFERROR(
IF(ISERROR($D1039)=FALSE,$D1039,IF(ISERROR($E1039)=FALSE,$E1039,IF(ISERROR($F1039)=FALSE,$F1039
+N("012 checkboxes"),
IF(
IF(OR(LEFT($A1039,9)="Syndicate",LEFT($A1039,12)="NewSyndicate"),VLOOKUP($A1039,'012'!$J:$ZW,MATCH("Link to button",'012'!$J$1:$ZW$1,0),0)
+N("309 checkbox"),
IF($C1039="309 LCR Summary0",VLOOKUP("Notes990",'309'!$P:$ZZ,MATCH("Link to button",'309'!$P$1:$ZZ$1,0),0)
+N("313 checkboxes"),
IF($C1039="313 Financial Information0LcmVsScr",IF($C1039="309 LCR Summary0",VLOOKUP("LcmVsScr",'309'!$N:$ZZ,MATCH("Link to button",'309'!$N$1:$ZZ$1,0),0),
IF($C1039="313 Financial Information0LcrDocAttached",IF($C1039="309 LCR Summary0",VLOOKUP("LcrDocAttached",'309'!$N:$ZZ,MATCH("Link to button",'309'!$N$1:$ZZ$1,0),
0)))))))=1,TRUE,FALSE)
))),"")</f>
        <v/>
      </c>
    </row>
    <row r="1040" spans="1:8">
      <c r="A1040" s="237" t="e">
        <f>VLOOKUP($G1040,CSVLookups!$B:$R,MATCH(A$1,CSVLookups!$B$1:$R$1,0),FALSE)</f>
        <v>#N/A</v>
      </c>
      <c r="B1040" s="237" t="e">
        <f>VLOOKUP($G1040,CSVLookups!$B:$R,MATCH(B$1,CSVLookups!$B$1:$R$1,0),FALSE)</f>
        <v>#N/A</v>
      </c>
      <c r="C1040" s="238" t="e">
        <f t="shared" si="16"/>
        <v>#N/A</v>
      </c>
      <c r="D1040" s="238" t="e">
        <f>IF(AND(VALUE(LEFT($A1040,3))=309,LEN($B1040)=3),VLOOKUP(VALUE(MID($B1040,2,2)),_309_Table1,MATCH(MID($B1040,1,1),_309_Table1_ColumnLookup,0),FALSE),
  IF($C1040="309 LCR SummaryA",OneYearSCR,IF($C1040="309 LCR SummaryB",UltimateSCR,IF(VALUE(LEFT($A1040,3))=309,VLOOKUP(VALUE(MID($B1040,2,1)),_309_Table1,MATCH(MID($B1040,1,1),_309_Table1_ColumnLookup,0),FALSE)
+N("309"),
  IF(VALUE(LEFT($A1040,3))=310,VLOOKUP(VALUE(MID($B1040,2,1)),_310_Table1,MATCH(MID($B1040,1,1),_310_Table1_ColumnLookup,0),FALSE)
+N("310"),
  IF(AND(VALUE(LEFT($A1040,3))=311,LEN($I1040)=4),VLOOKUP($I1040,_311_Table1,MATCH($B1040,_311_Table1_ColumnLookup,0),FALSE),
  IF(AND(VALUE(LEFT($A1040,3))=311,OR($B1040="I2",$B1040="J2",$B1040="K2",$B1040="L2")),VLOOKUP('311'!$G$58,_311_Table1,MATCH(MID($B1040,1,1),_311_Table1_ColumnLookup,0),FALSE),
  IF(AND(VALUE(LEFT($A1040,3))=311,RIGHT($B1040,5)="Total"),VLOOKUP('311'!$G$59,_311_Table1,MATCH(MID($B1040,1,1),_311_Table1_ColumnLookup,0),FALSE),
  IF(VALUE(LEFT($A1040,3))=311,VLOOKUP(VALUE(MID($B1040,2,1)),_311_Table1,MATCH(MID($B1040,1,1),_311_Table1_ColumnLookup,0),FALSE)
+N("311"),
  IF(AND(VALUE(LEFT($A1040,3))=312,LEFT($G1040,10)="Unincepted",$B1040="G "),VLOOKUP(" ULO",_312_Table1,MATCH('312'!$N$16,_312_Table1_ColumnLookup,0),FALSE),
  IF(AND(VALUE(LEFT($A1040,3))=312,LEFT($G1040,10)="Unincepted",$B1040="O "),VLOOKUP(" ULO",_312_Table1,MATCH('312'!$V$16,_312_Table1_ColumnLookup,0),FALSE),
  IF(AND(VALUE(LEFT($A1040,3))=312,LEFT($G1040,10)="Unincepted",$B1040="Q "),VLOOKUP(" ULO",_312_Table1,MATCH('312'!$X$16,_312_Table1_ColumnLookup,0),FALSE),
  IF(AND(VALUE(LEFT($A1040,3))=312,LEFT($G1040,10)="Unincepted"),VLOOKUP(" ULO",_312_Table1,MATCH(LEFT($B1040,1),_312_Table1_ColumnLookup,0),FALSE),
  IF(AND(VALUE(LEFT($A1040,3))=312,LEFT($G1040,5)="Total",$B1040="G "),VLOOKUP('312'!$F$80,_312_Table1,MATCH('312'!$N$16,_312_Table1_ColumnLookup,0),FALSE),
  IF(AND(VALUE(LEFT($A1040,3))=312,LEFT($G1040,5)="Total",$B1040="O "),VLOOKUP('312'!$F$80,_312_Table1,MATCH('312'!$V$16,_312_Table1_ColumnLookup,0),FALSE),
  IF(AND(VALUE(LEFT($A1040,3))=312,LEFT($G1040,5)="Total",$B1040="Q "),VLOOKUP('312'!$F$80,_312_Table1,MATCH('312'!$X$16,_312_Table1_ColumnLookup,0),FALSE),
  IF(AND(VALUE(LEFT($A1040,3))=312,LEFT($G1040,5)="Total"),VLOOKUP('312'!$F$80,_312_Table1,MATCH(LEFT($B1040,1),_312_Table1_ColumnLookup,0),FALSE),
  IF(AND(VALUE(LEFT($A1040,3))=312,LEN($I1040)=4,$B1040="G"),VLOOKUP($I1040,_312_Table1,MATCH('312'!$N$16,_312_Table1_ColumnLookup,0),FALSE),
  IF(AND(VALUE(LEFT($A1040,3))=312,LEN($I1040)=4,$B1040="O"),VLOOKUP($I1040,_312_Table1,MATCH('312'!$V$16,_312_Table1_ColumnLookup,0),FALSE),
  IF(AND(VALUE(LEFT($A1040,3))=312,LEN($I1040)=4,$B1040="Q"),VLOOKUP($I1040,_312_Table1,MATCH('312'!$X$16,_312_Table1_ColumnLookup,0),FALSE),
  IF(AND(VALUE(LEFT($A1040,3))=312,LEN($I1040)=4),VLOOKUP($I1040,_312_Table1,MATCH(LEFT($B1040,1),_312_Table1_ColumnLookup,0),FALSE)
+N("312"),
  IF(VALUE(LEFT($A1040,3))=313,VLOOKUP(VALUE(MID($B1040,2,1)),_313_Table1,MATCH(MID($B1040,1,1),_313_Table1_ColumnLookup,0),FALSE)
+N("313"),
  IF(AND(VALUE(LEFT($A1040,3))=314,LEN($B1040)=3),VLOOKUP(VALUE(MID($B1040,2,2)),_314_Table1,MATCH(MID($B1040,1,1),_314_Table1_ColumnLookup,0),FALSE),
  IF(VALUE(LEFT($A1040,3))=314,VLOOKUP(VALUE(MID($B1040,2,1)),_314_Table1,MATCH(MID($B1040,1,1),_314_Table1_ColumnLookup,0),FALSE)
+N("314"),
""))))))))))))))))))))))))</f>
        <v>#N/A</v>
      </c>
      <c r="E1040" s="238" t="e">
        <f>IF(AND(VALUE(LEFT($A1040,3))=309,LEN($B1040)=3),VLOOKUP(VALUE(MID($B1040,2,2)),_309_Table2,MATCH(MID($B1040,1,1),_309_Table2_ColumnLookup,0),FALSE),
  IF($C1040="309 LCR SummaryA",OneYearSCR,IF($C1040="309 LCR SummaryB",UltimateSCR,IF(VALUE(LEFT($A1040,3))=309,VLOOKUP(VALUE(MID($B1040,2,1)),_309_Table2,MATCH(MID($B1040,1,1),_309_Table2_ColumnLookup,0),FALSE)
+N("309"),
  IF(VALUE(LEFT($A1040,3))=310,VLOOKUP(VALUE(MID($B1040,2,1)),_310_Table2,MATCH(MID($B1040,1,1),_310_Table2_ColumnLookup,0),FALSE)
+N("310"),
  IF(AND(VALUE(LEFT($A1040,3))=311,LEN($I1040)=4),VLOOKUP($I1040,_311_Table2,MATCH($B1040,_311_Table2_ColumnLookup,0),FALSE),
  IF(AND(VALUE(LEFT($A1040,3))=311,OR($B1040="I2",$B1040="J2",$B1040="K2",$B1040="L2")),VLOOKUP('311'!$G$58,_311_Table2,MATCH(MID($B1040,1,1),_311_Table2_ColumnLookup,0),FALSE),
  IF(AND(VALUE(LEFT($A1040,3))=311,RIGHT($B1040,5)="Total"),VLOOKUP('311'!$G$59,_311_Table2,MATCH(MID($B1040,1,1),_311_Table2_ColumnLookup,0),FALSE),
  IF(VALUE(LEFT($A1040,3))=311,VLOOKUP(VALUE(MID($B1040,2,1)),_311_Table2,MATCH(MID($B1040,1,1),_311_Table2_ColumnLookup,0),FALSE)
+N("311"),
  IF(AND(VALUE(LEFT($A1040,3))=312,LEFT($G1040,10)="Unincepted",$B1040="G "),VLOOKUP(" ULO",_312_Table2,MATCH('312'!$N$16,_312_Table2_ColumnLookup,0),FALSE),
  IF(AND(VALUE(LEFT($A1040,3))=312,LEFT($G1040,10)="Unincepted",$B1040="O "),VLOOKUP(" ULO",_312_Table2,MATCH('312'!$V$16,_312_Table2_ColumnLookup,0),FALSE),
  IF(AND(VALUE(LEFT($A1040,3))=312,LEFT($G1040,10)="Unincepted",$B1040="Q "),VLOOKUP(" ULO",_312_Table2,MATCH('312'!$X$16,_312_Table2_ColumnLookup,0),FALSE),
  IF(AND(VALUE(LEFT($A1040,3))=312,LEFT($G1040,10)="Unincepted"),VLOOKUP(" ULO",_312_Table2,MATCH(LEFT($B1040,1),_312_Table2_ColumnLookup,0),FALSE),
  IF(AND(VALUE(LEFT($A1040,3))=312,LEFT($G1040,5)="Total",$B1040="G "),VLOOKUP('312'!$F$80,_312_Table2,MATCH('312'!$N$16,_312_Table2_ColumnLookup,0),FALSE),
  IF(AND(VALUE(LEFT($A1040,3))=312,LEFT($G1040,5)="Total",$B1040="O "),VLOOKUP('312'!$F$80,_312_Table2,MATCH('312'!$V$16,_312_Table2_ColumnLookup,0),FALSE),
  IF(AND(VALUE(LEFT($A1040,3))=312,LEFT($G1040,5)="Total",$B1040="Q "),VLOOKUP('312'!$F$80,_312_Table2,MATCH('312'!$X$16,_312_Table2_ColumnLookup,0),FALSE),
  IF(AND(VALUE(LEFT($A1040,3))=312,LEFT($G1040,5)="Total"),VLOOKUP('312'!$F$80,_312_Table2,MATCH(LEFT($B1040,1),_312_Table2_ColumnLookup,0),FALSE),
  IF(AND(VALUE(LEFT($A1040,3))=312,LEN($I1040)=4,$B1040="G"),VLOOKUP($I1040,_312_Table2,MATCH('312'!$N$16,_312_Table2_ColumnLookup,0),FALSE),
  IF(AND(VALUE(LEFT($A1040,3))=312,LEN($I1040)=4,$B1040="O"),VLOOKUP($I1040,_312_Table2,MATCH('312'!$V$16,_312_Table2_ColumnLookup,0),FALSE),
  IF(AND(VALUE(LEFT($A1040,3))=312,LEN($I1040)=4,$B1040="Q"),VLOOKUP($I1040,_312_Table2,MATCH('312'!$X$16,_312_Table2_ColumnLookup,0),FALSE),
  IF(AND(VALUE(LEFT($A1040,3))=312,LEN($I1040)=4),VLOOKUP($I1040,_312_Table2,MATCH(LEFT($B1040,1),_312_Table2_ColumnLookup,0),FALSE)
+N("312"),
  IF(VALUE(LEFT($A1040,3))=313,VLOOKUP(VALUE(MID($B1040,2,1)),_313_Table2,MATCH(MID($B1040,1,1),_313_Table2_ColumnLookup,0),FALSE)
+N("313"),
  IF(AND(VALUE(LEFT($A1040,3))=314,LEN($B1040)=3),VLOOKUP(VALUE(MID($B1040,2,2)),_314_Table2,MATCH(MID($B1040,1,1),_314_Table2_ColumnLookup,0),FALSE),
  IF(VALUE(LEFT($A1040,3))=314,VLOOKUP(VALUE(MID($B1040,2,1)),_314_Table2,MATCH(MID($B1040,1,1),_314_Table2_ColumnLookup,0),FALSE)
+N("314"),
""))))))))))))))))))))))))</f>
        <v>#N/A</v>
      </c>
      <c r="F1040" s="238" t="e">
        <f>IF(AND(VALUE(LEFT($A1040,3))=309,LEN($B1040)=3),VLOOKUP(VALUE(MID($B1040,2,2)),_309_Table3,MATCH(MID($B1040,1,1),_309_Table3_ColumnLookup,0),FALSE),
  IF($C1040="309 LCR SummaryA",OneYearSCR,IF($C1040="309 LCR SummaryB",UltimateSCR,IF(VALUE(LEFT($A1040,3))=309,VLOOKUP(VALUE(MID($B1040,2,1)),_309_Table3,MATCH(MID($B1040,1,1),_309_Table3_ColumnLookup,0),FALSE)
+N("309"),
  IF(VALUE(LEFT($A1040,3))=310,VLOOKUP(VALUE(MID($B1040,2,1)),_310_Table3,MATCH(MID($B1040,1,1),_310_Table3_ColumnLookup,0),FALSE)
+N("310"),
  IF(AND(VALUE(LEFT($A1040,3))=311,LEN($I1040)=4),VLOOKUP($I1040,_311_Table3,MATCH($B1040,_311_Table3_ColumnLookup,0),FALSE),
  IF(AND(VALUE(LEFT($A1040,3))=311,OR($B1040="I2",$B1040="J2",$B1040="K2",$B1040="L2")),VLOOKUP('311'!$G$58,_311_Table3,MATCH(MID($B1040,1,1),_311_Table3_ColumnLookup,0),FALSE),
  IF(AND(VALUE(LEFT($A1040,3))=311,RIGHT($B1040,5)="Total"),VLOOKUP('311'!$G$59,_311_Table3,MATCH(MID($B1040,1,1),_311_Table3_ColumnLookup,0),FALSE),
  IF(VALUE(LEFT($A1040,3))=311,VLOOKUP(VALUE(MID($B1040,2,1)),_311_Table3,MATCH(MID($B1040,1,1),_311_Table3_ColumnLookup,0),FALSE)
+N("311"),
  IF(AND(VALUE(LEFT($A1040,3))=312,LEFT($G1040,10)="Unincepted",$B1040="G "),VLOOKUP(" ULO",_312_Table3,MATCH('312'!$N$16,_312_Table3_ColumnLookup,0),FALSE),
  IF(AND(VALUE(LEFT($A1040,3))=312,LEFT($G1040,10)="Unincepted",$B1040="O "),VLOOKUP(" ULO",_312_Table3,MATCH('312'!$V$16,_312_Table3_ColumnLookup,0),FALSE),
  IF(AND(VALUE(LEFT($A1040,3))=312,LEFT($G1040,10)="Unincepted",$B1040="Q "),VLOOKUP(" ULO",_312_Table3,MATCH('312'!$X$16,_312_Table3_ColumnLookup,0),FALSE),
  IF(AND(VALUE(LEFT($A1040,3))=312,LEFT($G1040,10)="Unincepted"),VLOOKUP(" ULO",_312_Table3,MATCH(LEFT($B1040,1),_312_Table3_ColumnLookup,0),FALSE),
  IF(AND(VALUE(LEFT($A1040,3))=312,LEFT($G1040,5)="Total",$B1040="G "),VLOOKUP('312'!$F$80,_312_Table3,MATCH('312'!$N$16,_312_Table3_ColumnLookup,0),FALSE),
  IF(AND(VALUE(LEFT($A1040,3))=312,LEFT($G1040,5)="Total",$B1040="O "),VLOOKUP('312'!$F$80,_312_Table3,MATCH('312'!$V$16,_312_Table3_ColumnLookup,0),FALSE),
  IF(AND(VALUE(LEFT($A1040,3))=312,LEFT($G1040,5)="Total",$B1040="Q "),VLOOKUP('312'!$F$80,_312_Table3,MATCH('312'!$X$16,_312_Table3_ColumnLookup,0),FALSE),
  IF(AND(VALUE(LEFT($A1040,3))=312,LEFT($G1040,5)="Total"),VLOOKUP('312'!$F$80,_312_Table3,MATCH(LEFT($B1040,1),_312_Table3_ColumnLookup,0),FALSE),
  IF(AND(VALUE(LEFT($A1040,3))=312,LEN($I1040)=4,$B1040="G"),VLOOKUP($I1040,_312_Table3,MATCH('312'!$N$16,_312_Table3_ColumnLookup,0),FALSE),
  IF(AND(VALUE(LEFT($A1040,3))=312,LEN($I1040)=4,$B1040="O"),VLOOKUP($I1040,_312_Table3,MATCH('312'!$V$16,_312_Table3_ColumnLookup,0),FALSE),
  IF(AND(VALUE(LEFT($A1040,3))=312,LEN($I1040)=4,$B1040="Q"),VLOOKUP($I1040,_312_Table3,MATCH('312'!$X$16,_312_Table3_ColumnLookup,0),FALSE),
  IF(AND(VALUE(LEFT($A1040,3))=312,LEN($I1040)=4),VLOOKUP($I1040,_312_Table3,MATCH(LEFT($B1040,1),_312_Table3_ColumnLookup,0),FALSE)
+N("312"),
  IF(VALUE(LEFT($A1040,3))=313,VLOOKUP(VALUE(MID($B1040,2,1)),_313_Table3,MATCH(MID($B1040,1,1),_313_Table3_ColumnLookup,0),FALSE)
+N("313"),
  IF(AND(VALUE(LEFT($A1040,3))=314,LEN($B1040)=3),VLOOKUP(VALUE(MID($B1040,2,2)),_314_Table3,MATCH(MID($B1040,1,1),_314_Table3_ColumnLookup,0),FALSE),
  IF(VALUE(LEFT($A1040,3))=314,VLOOKUP(VALUE(MID($B1040,2,1)),_314_Table3,MATCH(MID($B1040,1,1),_314_Table3_ColumnLookup,0),FALSE)
+N("314"),
""))))))))))))))))))))))))</f>
        <v>#N/A</v>
      </c>
      <c r="H1040" s="321" t="str">
        <f>IFERROR(
IF(ISERROR($D1040)=FALSE,$D1040,IF(ISERROR($E1040)=FALSE,$E1040,IF(ISERROR($F1040)=FALSE,$F1040
+N("012 checkboxes"),
IF(
IF(OR(LEFT($A1040,9)="Syndicate",LEFT($A1040,12)="NewSyndicate"),VLOOKUP($A1040,'012'!$J:$ZW,MATCH("Link to button",'012'!$J$1:$ZW$1,0),0)
+N("309 checkbox"),
IF($C1040="309 LCR Summary0",VLOOKUP("Notes990",'309'!$P:$ZZ,MATCH("Link to button",'309'!$P$1:$ZZ$1,0),0)
+N("313 checkboxes"),
IF($C1040="313 Financial Information0LcmVsScr",IF($C1040="309 LCR Summary0",VLOOKUP("LcmVsScr",'309'!$N:$ZZ,MATCH("Link to button",'309'!$N$1:$ZZ$1,0),0),
IF($C1040="313 Financial Information0LcrDocAttached",IF($C1040="309 LCR Summary0",VLOOKUP("LcrDocAttached",'309'!$N:$ZZ,MATCH("Link to button",'309'!$N$1:$ZZ$1,0),
0)))))))=1,TRUE,FALSE)
))),"")</f>
        <v/>
      </c>
    </row>
    <row r="1041" spans="1:8">
      <c r="A1041" s="237" t="e">
        <f>VLOOKUP($G1041,CSVLookups!$B:$R,MATCH(A$1,CSVLookups!$B$1:$R$1,0),FALSE)</f>
        <v>#N/A</v>
      </c>
      <c r="B1041" s="237" t="e">
        <f>VLOOKUP($G1041,CSVLookups!$B:$R,MATCH(B$1,CSVLookups!$B$1:$R$1,0),FALSE)</f>
        <v>#N/A</v>
      </c>
      <c r="C1041" s="238" t="e">
        <f t="shared" si="16"/>
        <v>#N/A</v>
      </c>
      <c r="D1041" s="238" t="e">
        <f>IF(AND(VALUE(LEFT($A1041,3))=309,LEN($B1041)=3),VLOOKUP(VALUE(MID($B1041,2,2)),_309_Table1,MATCH(MID($B1041,1,1),_309_Table1_ColumnLookup,0),FALSE),
  IF($C1041="309 LCR SummaryA",OneYearSCR,IF($C1041="309 LCR SummaryB",UltimateSCR,IF(VALUE(LEFT($A1041,3))=309,VLOOKUP(VALUE(MID($B1041,2,1)),_309_Table1,MATCH(MID($B1041,1,1),_309_Table1_ColumnLookup,0),FALSE)
+N("309"),
  IF(VALUE(LEFT($A1041,3))=310,VLOOKUP(VALUE(MID($B1041,2,1)),_310_Table1,MATCH(MID($B1041,1,1),_310_Table1_ColumnLookup,0),FALSE)
+N("310"),
  IF(AND(VALUE(LEFT($A1041,3))=311,LEN($I1041)=4),VLOOKUP($I1041,_311_Table1,MATCH($B1041,_311_Table1_ColumnLookup,0),FALSE),
  IF(AND(VALUE(LEFT($A1041,3))=311,OR($B1041="I2",$B1041="J2",$B1041="K2",$B1041="L2")),VLOOKUP('311'!$G$58,_311_Table1,MATCH(MID($B1041,1,1),_311_Table1_ColumnLookup,0),FALSE),
  IF(AND(VALUE(LEFT($A1041,3))=311,RIGHT($B1041,5)="Total"),VLOOKUP('311'!$G$59,_311_Table1,MATCH(MID($B1041,1,1),_311_Table1_ColumnLookup,0),FALSE),
  IF(VALUE(LEFT($A1041,3))=311,VLOOKUP(VALUE(MID($B1041,2,1)),_311_Table1,MATCH(MID($B1041,1,1),_311_Table1_ColumnLookup,0),FALSE)
+N("311"),
  IF(AND(VALUE(LEFT($A1041,3))=312,LEFT($G1041,10)="Unincepted",$B1041="G "),VLOOKUP(" ULO",_312_Table1,MATCH('312'!$N$16,_312_Table1_ColumnLookup,0),FALSE),
  IF(AND(VALUE(LEFT($A1041,3))=312,LEFT($G1041,10)="Unincepted",$B1041="O "),VLOOKUP(" ULO",_312_Table1,MATCH('312'!$V$16,_312_Table1_ColumnLookup,0),FALSE),
  IF(AND(VALUE(LEFT($A1041,3))=312,LEFT($G1041,10)="Unincepted",$B1041="Q "),VLOOKUP(" ULO",_312_Table1,MATCH('312'!$X$16,_312_Table1_ColumnLookup,0),FALSE),
  IF(AND(VALUE(LEFT($A1041,3))=312,LEFT($G1041,10)="Unincepted"),VLOOKUP(" ULO",_312_Table1,MATCH(LEFT($B1041,1),_312_Table1_ColumnLookup,0),FALSE),
  IF(AND(VALUE(LEFT($A1041,3))=312,LEFT($G1041,5)="Total",$B1041="G "),VLOOKUP('312'!$F$80,_312_Table1,MATCH('312'!$N$16,_312_Table1_ColumnLookup,0),FALSE),
  IF(AND(VALUE(LEFT($A1041,3))=312,LEFT($G1041,5)="Total",$B1041="O "),VLOOKUP('312'!$F$80,_312_Table1,MATCH('312'!$V$16,_312_Table1_ColumnLookup,0),FALSE),
  IF(AND(VALUE(LEFT($A1041,3))=312,LEFT($G1041,5)="Total",$B1041="Q "),VLOOKUP('312'!$F$80,_312_Table1,MATCH('312'!$X$16,_312_Table1_ColumnLookup,0),FALSE),
  IF(AND(VALUE(LEFT($A1041,3))=312,LEFT($G1041,5)="Total"),VLOOKUP('312'!$F$80,_312_Table1,MATCH(LEFT($B1041,1),_312_Table1_ColumnLookup,0),FALSE),
  IF(AND(VALUE(LEFT($A1041,3))=312,LEN($I1041)=4,$B1041="G"),VLOOKUP($I1041,_312_Table1,MATCH('312'!$N$16,_312_Table1_ColumnLookup,0),FALSE),
  IF(AND(VALUE(LEFT($A1041,3))=312,LEN($I1041)=4,$B1041="O"),VLOOKUP($I1041,_312_Table1,MATCH('312'!$V$16,_312_Table1_ColumnLookup,0),FALSE),
  IF(AND(VALUE(LEFT($A1041,3))=312,LEN($I1041)=4,$B1041="Q"),VLOOKUP($I1041,_312_Table1,MATCH('312'!$X$16,_312_Table1_ColumnLookup,0),FALSE),
  IF(AND(VALUE(LEFT($A1041,3))=312,LEN($I1041)=4),VLOOKUP($I1041,_312_Table1,MATCH(LEFT($B1041,1),_312_Table1_ColumnLookup,0),FALSE)
+N("312"),
  IF(VALUE(LEFT($A1041,3))=313,VLOOKUP(VALUE(MID($B1041,2,1)),_313_Table1,MATCH(MID($B1041,1,1),_313_Table1_ColumnLookup,0),FALSE)
+N("313"),
  IF(AND(VALUE(LEFT($A1041,3))=314,LEN($B1041)=3),VLOOKUP(VALUE(MID($B1041,2,2)),_314_Table1,MATCH(MID($B1041,1,1),_314_Table1_ColumnLookup,0),FALSE),
  IF(VALUE(LEFT($A1041,3))=314,VLOOKUP(VALUE(MID($B1041,2,1)),_314_Table1,MATCH(MID($B1041,1,1),_314_Table1_ColumnLookup,0),FALSE)
+N("314"),
""))))))))))))))))))))))))</f>
        <v>#N/A</v>
      </c>
      <c r="E1041" s="238" t="e">
        <f>IF(AND(VALUE(LEFT($A1041,3))=309,LEN($B1041)=3),VLOOKUP(VALUE(MID($B1041,2,2)),_309_Table2,MATCH(MID($B1041,1,1),_309_Table2_ColumnLookup,0),FALSE),
  IF($C1041="309 LCR SummaryA",OneYearSCR,IF($C1041="309 LCR SummaryB",UltimateSCR,IF(VALUE(LEFT($A1041,3))=309,VLOOKUP(VALUE(MID($B1041,2,1)),_309_Table2,MATCH(MID($B1041,1,1),_309_Table2_ColumnLookup,0),FALSE)
+N("309"),
  IF(VALUE(LEFT($A1041,3))=310,VLOOKUP(VALUE(MID($B1041,2,1)),_310_Table2,MATCH(MID($B1041,1,1),_310_Table2_ColumnLookup,0),FALSE)
+N("310"),
  IF(AND(VALUE(LEFT($A1041,3))=311,LEN($I1041)=4),VLOOKUP($I1041,_311_Table2,MATCH($B1041,_311_Table2_ColumnLookup,0),FALSE),
  IF(AND(VALUE(LEFT($A1041,3))=311,OR($B1041="I2",$B1041="J2",$B1041="K2",$B1041="L2")),VLOOKUP('311'!$G$58,_311_Table2,MATCH(MID($B1041,1,1),_311_Table2_ColumnLookup,0),FALSE),
  IF(AND(VALUE(LEFT($A1041,3))=311,RIGHT($B1041,5)="Total"),VLOOKUP('311'!$G$59,_311_Table2,MATCH(MID($B1041,1,1),_311_Table2_ColumnLookup,0),FALSE),
  IF(VALUE(LEFT($A1041,3))=311,VLOOKUP(VALUE(MID($B1041,2,1)),_311_Table2,MATCH(MID($B1041,1,1),_311_Table2_ColumnLookup,0),FALSE)
+N("311"),
  IF(AND(VALUE(LEFT($A1041,3))=312,LEFT($G1041,10)="Unincepted",$B1041="G "),VLOOKUP(" ULO",_312_Table2,MATCH('312'!$N$16,_312_Table2_ColumnLookup,0),FALSE),
  IF(AND(VALUE(LEFT($A1041,3))=312,LEFT($G1041,10)="Unincepted",$B1041="O "),VLOOKUP(" ULO",_312_Table2,MATCH('312'!$V$16,_312_Table2_ColumnLookup,0),FALSE),
  IF(AND(VALUE(LEFT($A1041,3))=312,LEFT($G1041,10)="Unincepted",$B1041="Q "),VLOOKUP(" ULO",_312_Table2,MATCH('312'!$X$16,_312_Table2_ColumnLookup,0),FALSE),
  IF(AND(VALUE(LEFT($A1041,3))=312,LEFT($G1041,10)="Unincepted"),VLOOKUP(" ULO",_312_Table2,MATCH(LEFT($B1041,1),_312_Table2_ColumnLookup,0),FALSE),
  IF(AND(VALUE(LEFT($A1041,3))=312,LEFT($G1041,5)="Total",$B1041="G "),VLOOKUP('312'!$F$80,_312_Table2,MATCH('312'!$N$16,_312_Table2_ColumnLookup,0),FALSE),
  IF(AND(VALUE(LEFT($A1041,3))=312,LEFT($G1041,5)="Total",$B1041="O "),VLOOKUP('312'!$F$80,_312_Table2,MATCH('312'!$V$16,_312_Table2_ColumnLookup,0),FALSE),
  IF(AND(VALUE(LEFT($A1041,3))=312,LEFT($G1041,5)="Total",$B1041="Q "),VLOOKUP('312'!$F$80,_312_Table2,MATCH('312'!$X$16,_312_Table2_ColumnLookup,0),FALSE),
  IF(AND(VALUE(LEFT($A1041,3))=312,LEFT($G1041,5)="Total"),VLOOKUP('312'!$F$80,_312_Table2,MATCH(LEFT($B1041,1),_312_Table2_ColumnLookup,0),FALSE),
  IF(AND(VALUE(LEFT($A1041,3))=312,LEN($I1041)=4,$B1041="G"),VLOOKUP($I1041,_312_Table2,MATCH('312'!$N$16,_312_Table2_ColumnLookup,0),FALSE),
  IF(AND(VALUE(LEFT($A1041,3))=312,LEN($I1041)=4,$B1041="O"),VLOOKUP($I1041,_312_Table2,MATCH('312'!$V$16,_312_Table2_ColumnLookup,0),FALSE),
  IF(AND(VALUE(LEFT($A1041,3))=312,LEN($I1041)=4,$B1041="Q"),VLOOKUP($I1041,_312_Table2,MATCH('312'!$X$16,_312_Table2_ColumnLookup,0),FALSE),
  IF(AND(VALUE(LEFT($A1041,3))=312,LEN($I1041)=4),VLOOKUP($I1041,_312_Table2,MATCH(LEFT($B1041,1),_312_Table2_ColumnLookup,0),FALSE)
+N("312"),
  IF(VALUE(LEFT($A1041,3))=313,VLOOKUP(VALUE(MID($B1041,2,1)),_313_Table2,MATCH(MID($B1041,1,1),_313_Table2_ColumnLookup,0),FALSE)
+N("313"),
  IF(AND(VALUE(LEFT($A1041,3))=314,LEN($B1041)=3),VLOOKUP(VALUE(MID($B1041,2,2)),_314_Table2,MATCH(MID($B1041,1,1),_314_Table2_ColumnLookup,0),FALSE),
  IF(VALUE(LEFT($A1041,3))=314,VLOOKUP(VALUE(MID($B1041,2,1)),_314_Table2,MATCH(MID($B1041,1,1),_314_Table2_ColumnLookup,0),FALSE)
+N("314"),
""))))))))))))))))))))))))</f>
        <v>#N/A</v>
      </c>
      <c r="F1041" s="238" t="e">
        <f>IF(AND(VALUE(LEFT($A1041,3))=309,LEN($B1041)=3),VLOOKUP(VALUE(MID($B1041,2,2)),_309_Table3,MATCH(MID($B1041,1,1),_309_Table3_ColumnLookup,0),FALSE),
  IF($C1041="309 LCR SummaryA",OneYearSCR,IF($C1041="309 LCR SummaryB",UltimateSCR,IF(VALUE(LEFT($A1041,3))=309,VLOOKUP(VALUE(MID($B1041,2,1)),_309_Table3,MATCH(MID($B1041,1,1),_309_Table3_ColumnLookup,0),FALSE)
+N("309"),
  IF(VALUE(LEFT($A1041,3))=310,VLOOKUP(VALUE(MID($B1041,2,1)),_310_Table3,MATCH(MID($B1041,1,1),_310_Table3_ColumnLookup,0),FALSE)
+N("310"),
  IF(AND(VALUE(LEFT($A1041,3))=311,LEN($I1041)=4),VLOOKUP($I1041,_311_Table3,MATCH($B1041,_311_Table3_ColumnLookup,0),FALSE),
  IF(AND(VALUE(LEFT($A1041,3))=311,OR($B1041="I2",$B1041="J2",$B1041="K2",$B1041="L2")),VLOOKUP('311'!$G$58,_311_Table3,MATCH(MID($B1041,1,1),_311_Table3_ColumnLookup,0),FALSE),
  IF(AND(VALUE(LEFT($A1041,3))=311,RIGHT($B1041,5)="Total"),VLOOKUP('311'!$G$59,_311_Table3,MATCH(MID($B1041,1,1),_311_Table3_ColumnLookup,0),FALSE),
  IF(VALUE(LEFT($A1041,3))=311,VLOOKUP(VALUE(MID($B1041,2,1)),_311_Table3,MATCH(MID($B1041,1,1),_311_Table3_ColumnLookup,0),FALSE)
+N("311"),
  IF(AND(VALUE(LEFT($A1041,3))=312,LEFT($G1041,10)="Unincepted",$B1041="G "),VLOOKUP(" ULO",_312_Table3,MATCH('312'!$N$16,_312_Table3_ColumnLookup,0),FALSE),
  IF(AND(VALUE(LEFT($A1041,3))=312,LEFT($G1041,10)="Unincepted",$B1041="O "),VLOOKUP(" ULO",_312_Table3,MATCH('312'!$V$16,_312_Table3_ColumnLookup,0),FALSE),
  IF(AND(VALUE(LEFT($A1041,3))=312,LEFT($G1041,10)="Unincepted",$B1041="Q "),VLOOKUP(" ULO",_312_Table3,MATCH('312'!$X$16,_312_Table3_ColumnLookup,0),FALSE),
  IF(AND(VALUE(LEFT($A1041,3))=312,LEFT($G1041,10)="Unincepted"),VLOOKUP(" ULO",_312_Table3,MATCH(LEFT($B1041,1),_312_Table3_ColumnLookup,0),FALSE),
  IF(AND(VALUE(LEFT($A1041,3))=312,LEFT($G1041,5)="Total",$B1041="G "),VLOOKUP('312'!$F$80,_312_Table3,MATCH('312'!$N$16,_312_Table3_ColumnLookup,0),FALSE),
  IF(AND(VALUE(LEFT($A1041,3))=312,LEFT($G1041,5)="Total",$B1041="O "),VLOOKUP('312'!$F$80,_312_Table3,MATCH('312'!$V$16,_312_Table3_ColumnLookup,0),FALSE),
  IF(AND(VALUE(LEFT($A1041,3))=312,LEFT($G1041,5)="Total",$B1041="Q "),VLOOKUP('312'!$F$80,_312_Table3,MATCH('312'!$X$16,_312_Table3_ColumnLookup,0),FALSE),
  IF(AND(VALUE(LEFT($A1041,3))=312,LEFT($G1041,5)="Total"),VLOOKUP('312'!$F$80,_312_Table3,MATCH(LEFT($B1041,1),_312_Table3_ColumnLookup,0),FALSE),
  IF(AND(VALUE(LEFT($A1041,3))=312,LEN($I1041)=4,$B1041="G"),VLOOKUP($I1041,_312_Table3,MATCH('312'!$N$16,_312_Table3_ColumnLookup,0),FALSE),
  IF(AND(VALUE(LEFT($A1041,3))=312,LEN($I1041)=4,$B1041="O"),VLOOKUP($I1041,_312_Table3,MATCH('312'!$V$16,_312_Table3_ColumnLookup,0),FALSE),
  IF(AND(VALUE(LEFT($A1041,3))=312,LEN($I1041)=4,$B1041="Q"),VLOOKUP($I1041,_312_Table3,MATCH('312'!$X$16,_312_Table3_ColumnLookup,0),FALSE),
  IF(AND(VALUE(LEFT($A1041,3))=312,LEN($I1041)=4),VLOOKUP($I1041,_312_Table3,MATCH(LEFT($B1041,1),_312_Table3_ColumnLookup,0),FALSE)
+N("312"),
  IF(VALUE(LEFT($A1041,3))=313,VLOOKUP(VALUE(MID($B1041,2,1)),_313_Table3,MATCH(MID($B1041,1,1),_313_Table3_ColumnLookup,0),FALSE)
+N("313"),
  IF(AND(VALUE(LEFT($A1041,3))=314,LEN($B1041)=3),VLOOKUP(VALUE(MID($B1041,2,2)),_314_Table3,MATCH(MID($B1041,1,1),_314_Table3_ColumnLookup,0),FALSE),
  IF(VALUE(LEFT($A1041,3))=314,VLOOKUP(VALUE(MID($B1041,2,1)),_314_Table3,MATCH(MID($B1041,1,1),_314_Table3_ColumnLookup,0),FALSE)
+N("314"),
""))))))))))))))))))))))))</f>
        <v>#N/A</v>
      </c>
      <c r="H1041" s="321" t="str">
        <f>IFERROR(
IF(ISERROR($D1041)=FALSE,$D1041,IF(ISERROR($E1041)=FALSE,$E1041,IF(ISERROR($F1041)=FALSE,$F1041
+N("012 checkboxes"),
IF(
IF(OR(LEFT($A1041,9)="Syndicate",LEFT($A1041,12)="NewSyndicate"),VLOOKUP($A1041,'012'!$J:$ZW,MATCH("Link to button",'012'!$J$1:$ZW$1,0),0)
+N("309 checkbox"),
IF($C1041="309 LCR Summary0",VLOOKUP("Notes990",'309'!$P:$ZZ,MATCH("Link to button",'309'!$P$1:$ZZ$1,0),0)
+N("313 checkboxes"),
IF($C1041="313 Financial Information0LcmVsScr",IF($C1041="309 LCR Summary0",VLOOKUP("LcmVsScr",'309'!$N:$ZZ,MATCH("Link to button",'309'!$N$1:$ZZ$1,0),0),
IF($C1041="313 Financial Information0LcrDocAttached",IF($C1041="309 LCR Summary0",VLOOKUP("LcrDocAttached",'309'!$N:$ZZ,MATCH("Link to button",'309'!$N$1:$ZZ$1,0),
0)))))))=1,TRUE,FALSE)
))),"")</f>
        <v/>
      </c>
    </row>
    <row r="1042" spans="1:8">
      <c r="A1042" s="237" t="e">
        <f>VLOOKUP($G1042,CSVLookups!$B:$R,MATCH(A$1,CSVLookups!$B$1:$R$1,0),FALSE)</f>
        <v>#N/A</v>
      </c>
      <c r="B1042" s="237" t="e">
        <f>VLOOKUP($G1042,CSVLookups!$B:$R,MATCH(B$1,CSVLookups!$B$1:$R$1,0),FALSE)</f>
        <v>#N/A</v>
      </c>
      <c r="C1042" s="238" t="e">
        <f t="shared" si="16"/>
        <v>#N/A</v>
      </c>
      <c r="D1042" s="238" t="e">
        <f>IF(AND(VALUE(LEFT($A1042,3))=309,LEN($B1042)=3),VLOOKUP(VALUE(MID($B1042,2,2)),_309_Table1,MATCH(MID($B1042,1,1),_309_Table1_ColumnLookup,0),FALSE),
  IF($C1042="309 LCR SummaryA",OneYearSCR,IF($C1042="309 LCR SummaryB",UltimateSCR,IF(VALUE(LEFT($A1042,3))=309,VLOOKUP(VALUE(MID($B1042,2,1)),_309_Table1,MATCH(MID($B1042,1,1),_309_Table1_ColumnLookup,0),FALSE)
+N("309"),
  IF(VALUE(LEFT($A1042,3))=310,VLOOKUP(VALUE(MID($B1042,2,1)),_310_Table1,MATCH(MID($B1042,1,1),_310_Table1_ColumnLookup,0),FALSE)
+N("310"),
  IF(AND(VALUE(LEFT($A1042,3))=311,LEN($I1042)=4),VLOOKUP($I1042,_311_Table1,MATCH($B1042,_311_Table1_ColumnLookup,0),FALSE),
  IF(AND(VALUE(LEFT($A1042,3))=311,OR($B1042="I2",$B1042="J2",$B1042="K2",$B1042="L2")),VLOOKUP('311'!$G$58,_311_Table1,MATCH(MID($B1042,1,1),_311_Table1_ColumnLookup,0),FALSE),
  IF(AND(VALUE(LEFT($A1042,3))=311,RIGHT($B1042,5)="Total"),VLOOKUP('311'!$G$59,_311_Table1,MATCH(MID($B1042,1,1),_311_Table1_ColumnLookup,0),FALSE),
  IF(VALUE(LEFT($A1042,3))=311,VLOOKUP(VALUE(MID($B1042,2,1)),_311_Table1,MATCH(MID($B1042,1,1),_311_Table1_ColumnLookup,0),FALSE)
+N("311"),
  IF(AND(VALUE(LEFT($A1042,3))=312,LEFT($G1042,10)="Unincepted",$B1042="G "),VLOOKUP(" ULO",_312_Table1,MATCH('312'!$N$16,_312_Table1_ColumnLookup,0),FALSE),
  IF(AND(VALUE(LEFT($A1042,3))=312,LEFT($G1042,10)="Unincepted",$B1042="O "),VLOOKUP(" ULO",_312_Table1,MATCH('312'!$V$16,_312_Table1_ColumnLookup,0),FALSE),
  IF(AND(VALUE(LEFT($A1042,3))=312,LEFT($G1042,10)="Unincepted",$B1042="Q "),VLOOKUP(" ULO",_312_Table1,MATCH('312'!$X$16,_312_Table1_ColumnLookup,0),FALSE),
  IF(AND(VALUE(LEFT($A1042,3))=312,LEFT($G1042,10)="Unincepted"),VLOOKUP(" ULO",_312_Table1,MATCH(LEFT($B1042,1),_312_Table1_ColumnLookup,0),FALSE),
  IF(AND(VALUE(LEFT($A1042,3))=312,LEFT($G1042,5)="Total",$B1042="G "),VLOOKUP('312'!$F$80,_312_Table1,MATCH('312'!$N$16,_312_Table1_ColumnLookup,0),FALSE),
  IF(AND(VALUE(LEFT($A1042,3))=312,LEFT($G1042,5)="Total",$B1042="O "),VLOOKUP('312'!$F$80,_312_Table1,MATCH('312'!$V$16,_312_Table1_ColumnLookup,0),FALSE),
  IF(AND(VALUE(LEFT($A1042,3))=312,LEFT($G1042,5)="Total",$B1042="Q "),VLOOKUP('312'!$F$80,_312_Table1,MATCH('312'!$X$16,_312_Table1_ColumnLookup,0),FALSE),
  IF(AND(VALUE(LEFT($A1042,3))=312,LEFT($G1042,5)="Total"),VLOOKUP('312'!$F$80,_312_Table1,MATCH(LEFT($B1042,1),_312_Table1_ColumnLookup,0),FALSE),
  IF(AND(VALUE(LEFT($A1042,3))=312,LEN($I1042)=4,$B1042="G"),VLOOKUP($I1042,_312_Table1,MATCH('312'!$N$16,_312_Table1_ColumnLookup,0),FALSE),
  IF(AND(VALUE(LEFT($A1042,3))=312,LEN($I1042)=4,$B1042="O"),VLOOKUP($I1042,_312_Table1,MATCH('312'!$V$16,_312_Table1_ColumnLookup,0),FALSE),
  IF(AND(VALUE(LEFT($A1042,3))=312,LEN($I1042)=4,$B1042="Q"),VLOOKUP($I1042,_312_Table1,MATCH('312'!$X$16,_312_Table1_ColumnLookup,0),FALSE),
  IF(AND(VALUE(LEFT($A1042,3))=312,LEN($I1042)=4),VLOOKUP($I1042,_312_Table1,MATCH(LEFT($B1042,1),_312_Table1_ColumnLookup,0),FALSE)
+N("312"),
  IF(VALUE(LEFT($A1042,3))=313,VLOOKUP(VALUE(MID($B1042,2,1)),_313_Table1,MATCH(MID($B1042,1,1),_313_Table1_ColumnLookup,0),FALSE)
+N("313"),
  IF(AND(VALUE(LEFT($A1042,3))=314,LEN($B1042)=3),VLOOKUP(VALUE(MID($B1042,2,2)),_314_Table1,MATCH(MID($B1042,1,1),_314_Table1_ColumnLookup,0),FALSE),
  IF(VALUE(LEFT($A1042,3))=314,VLOOKUP(VALUE(MID($B1042,2,1)),_314_Table1,MATCH(MID($B1042,1,1),_314_Table1_ColumnLookup,0),FALSE)
+N("314"),
""))))))))))))))))))))))))</f>
        <v>#N/A</v>
      </c>
      <c r="E1042" s="238" t="e">
        <f>IF(AND(VALUE(LEFT($A1042,3))=309,LEN($B1042)=3),VLOOKUP(VALUE(MID($B1042,2,2)),_309_Table2,MATCH(MID($B1042,1,1),_309_Table2_ColumnLookup,0),FALSE),
  IF($C1042="309 LCR SummaryA",OneYearSCR,IF($C1042="309 LCR SummaryB",UltimateSCR,IF(VALUE(LEFT($A1042,3))=309,VLOOKUP(VALUE(MID($B1042,2,1)),_309_Table2,MATCH(MID($B1042,1,1),_309_Table2_ColumnLookup,0),FALSE)
+N("309"),
  IF(VALUE(LEFT($A1042,3))=310,VLOOKUP(VALUE(MID($B1042,2,1)),_310_Table2,MATCH(MID($B1042,1,1),_310_Table2_ColumnLookup,0),FALSE)
+N("310"),
  IF(AND(VALUE(LEFT($A1042,3))=311,LEN($I1042)=4),VLOOKUP($I1042,_311_Table2,MATCH($B1042,_311_Table2_ColumnLookup,0),FALSE),
  IF(AND(VALUE(LEFT($A1042,3))=311,OR($B1042="I2",$B1042="J2",$B1042="K2",$B1042="L2")),VLOOKUP('311'!$G$58,_311_Table2,MATCH(MID($B1042,1,1),_311_Table2_ColumnLookup,0),FALSE),
  IF(AND(VALUE(LEFT($A1042,3))=311,RIGHT($B1042,5)="Total"),VLOOKUP('311'!$G$59,_311_Table2,MATCH(MID($B1042,1,1),_311_Table2_ColumnLookup,0),FALSE),
  IF(VALUE(LEFT($A1042,3))=311,VLOOKUP(VALUE(MID($B1042,2,1)),_311_Table2,MATCH(MID($B1042,1,1),_311_Table2_ColumnLookup,0),FALSE)
+N("311"),
  IF(AND(VALUE(LEFT($A1042,3))=312,LEFT($G1042,10)="Unincepted",$B1042="G "),VLOOKUP(" ULO",_312_Table2,MATCH('312'!$N$16,_312_Table2_ColumnLookup,0),FALSE),
  IF(AND(VALUE(LEFT($A1042,3))=312,LEFT($G1042,10)="Unincepted",$B1042="O "),VLOOKUP(" ULO",_312_Table2,MATCH('312'!$V$16,_312_Table2_ColumnLookup,0),FALSE),
  IF(AND(VALUE(LEFT($A1042,3))=312,LEFT($G1042,10)="Unincepted",$B1042="Q "),VLOOKUP(" ULO",_312_Table2,MATCH('312'!$X$16,_312_Table2_ColumnLookup,0),FALSE),
  IF(AND(VALUE(LEFT($A1042,3))=312,LEFT($G1042,10)="Unincepted"),VLOOKUP(" ULO",_312_Table2,MATCH(LEFT($B1042,1),_312_Table2_ColumnLookup,0),FALSE),
  IF(AND(VALUE(LEFT($A1042,3))=312,LEFT($G1042,5)="Total",$B1042="G "),VLOOKUP('312'!$F$80,_312_Table2,MATCH('312'!$N$16,_312_Table2_ColumnLookup,0),FALSE),
  IF(AND(VALUE(LEFT($A1042,3))=312,LEFT($G1042,5)="Total",$B1042="O "),VLOOKUP('312'!$F$80,_312_Table2,MATCH('312'!$V$16,_312_Table2_ColumnLookup,0),FALSE),
  IF(AND(VALUE(LEFT($A1042,3))=312,LEFT($G1042,5)="Total",$B1042="Q "),VLOOKUP('312'!$F$80,_312_Table2,MATCH('312'!$X$16,_312_Table2_ColumnLookup,0),FALSE),
  IF(AND(VALUE(LEFT($A1042,3))=312,LEFT($G1042,5)="Total"),VLOOKUP('312'!$F$80,_312_Table2,MATCH(LEFT($B1042,1),_312_Table2_ColumnLookup,0),FALSE),
  IF(AND(VALUE(LEFT($A1042,3))=312,LEN($I1042)=4,$B1042="G"),VLOOKUP($I1042,_312_Table2,MATCH('312'!$N$16,_312_Table2_ColumnLookup,0),FALSE),
  IF(AND(VALUE(LEFT($A1042,3))=312,LEN($I1042)=4,$B1042="O"),VLOOKUP($I1042,_312_Table2,MATCH('312'!$V$16,_312_Table2_ColumnLookup,0),FALSE),
  IF(AND(VALUE(LEFT($A1042,3))=312,LEN($I1042)=4,$B1042="Q"),VLOOKUP($I1042,_312_Table2,MATCH('312'!$X$16,_312_Table2_ColumnLookup,0),FALSE),
  IF(AND(VALUE(LEFT($A1042,3))=312,LEN($I1042)=4),VLOOKUP($I1042,_312_Table2,MATCH(LEFT($B1042,1),_312_Table2_ColumnLookup,0),FALSE)
+N("312"),
  IF(VALUE(LEFT($A1042,3))=313,VLOOKUP(VALUE(MID($B1042,2,1)),_313_Table2,MATCH(MID($B1042,1,1),_313_Table2_ColumnLookup,0),FALSE)
+N("313"),
  IF(AND(VALUE(LEFT($A1042,3))=314,LEN($B1042)=3),VLOOKUP(VALUE(MID($B1042,2,2)),_314_Table2,MATCH(MID($B1042,1,1),_314_Table2_ColumnLookup,0),FALSE),
  IF(VALUE(LEFT($A1042,3))=314,VLOOKUP(VALUE(MID($B1042,2,1)),_314_Table2,MATCH(MID($B1042,1,1),_314_Table2_ColumnLookup,0),FALSE)
+N("314"),
""))))))))))))))))))))))))</f>
        <v>#N/A</v>
      </c>
      <c r="F1042" s="238" t="e">
        <f>IF(AND(VALUE(LEFT($A1042,3))=309,LEN($B1042)=3),VLOOKUP(VALUE(MID($B1042,2,2)),_309_Table3,MATCH(MID($B1042,1,1),_309_Table3_ColumnLookup,0),FALSE),
  IF($C1042="309 LCR SummaryA",OneYearSCR,IF($C1042="309 LCR SummaryB",UltimateSCR,IF(VALUE(LEFT($A1042,3))=309,VLOOKUP(VALUE(MID($B1042,2,1)),_309_Table3,MATCH(MID($B1042,1,1),_309_Table3_ColumnLookup,0),FALSE)
+N("309"),
  IF(VALUE(LEFT($A1042,3))=310,VLOOKUP(VALUE(MID($B1042,2,1)),_310_Table3,MATCH(MID($B1042,1,1),_310_Table3_ColumnLookup,0),FALSE)
+N("310"),
  IF(AND(VALUE(LEFT($A1042,3))=311,LEN($I1042)=4),VLOOKUP($I1042,_311_Table3,MATCH($B1042,_311_Table3_ColumnLookup,0),FALSE),
  IF(AND(VALUE(LEFT($A1042,3))=311,OR($B1042="I2",$B1042="J2",$B1042="K2",$B1042="L2")),VLOOKUP('311'!$G$58,_311_Table3,MATCH(MID($B1042,1,1),_311_Table3_ColumnLookup,0),FALSE),
  IF(AND(VALUE(LEFT($A1042,3))=311,RIGHT($B1042,5)="Total"),VLOOKUP('311'!$G$59,_311_Table3,MATCH(MID($B1042,1,1),_311_Table3_ColumnLookup,0),FALSE),
  IF(VALUE(LEFT($A1042,3))=311,VLOOKUP(VALUE(MID($B1042,2,1)),_311_Table3,MATCH(MID($B1042,1,1),_311_Table3_ColumnLookup,0),FALSE)
+N("311"),
  IF(AND(VALUE(LEFT($A1042,3))=312,LEFT($G1042,10)="Unincepted",$B1042="G "),VLOOKUP(" ULO",_312_Table3,MATCH('312'!$N$16,_312_Table3_ColumnLookup,0),FALSE),
  IF(AND(VALUE(LEFT($A1042,3))=312,LEFT($G1042,10)="Unincepted",$B1042="O "),VLOOKUP(" ULO",_312_Table3,MATCH('312'!$V$16,_312_Table3_ColumnLookup,0),FALSE),
  IF(AND(VALUE(LEFT($A1042,3))=312,LEFT($G1042,10)="Unincepted",$B1042="Q "),VLOOKUP(" ULO",_312_Table3,MATCH('312'!$X$16,_312_Table3_ColumnLookup,0),FALSE),
  IF(AND(VALUE(LEFT($A1042,3))=312,LEFT($G1042,10)="Unincepted"),VLOOKUP(" ULO",_312_Table3,MATCH(LEFT($B1042,1),_312_Table3_ColumnLookup,0),FALSE),
  IF(AND(VALUE(LEFT($A1042,3))=312,LEFT($G1042,5)="Total",$B1042="G "),VLOOKUP('312'!$F$80,_312_Table3,MATCH('312'!$N$16,_312_Table3_ColumnLookup,0),FALSE),
  IF(AND(VALUE(LEFT($A1042,3))=312,LEFT($G1042,5)="Total",$B1042="O "),VLOOKUP('312'!$F$80,_312_Table3,MATCH('312'!$V$16,_312_Table3_ColumnLookup,0),FALSE),
  IF(AND(VALUE(LEFT($A1042,3))=312,LEFT($G1042,5)="Total",$B1042="Q "),VLOOKUP('312'!$F$80,_312_Table3,MATCH('312'!$X$16,_312_Table3_ColumnLookup,0),FALSE),
  IF(AND(VALUE(LEFT($A1042,3))=312,LEFT($G1042,5)="Total"),VLOOKUP('312'!$F$80,_312_Table3,MATCH(LEFT($B1042,1),_312_Table3_ColumnLookup,0),FALSE),
  IF(AND(VALUE(LEFT($A1042,3))=312,LEN($I1042)=4,$B1042="G"),VLOOKUP($I1042,_312_Table3,MATCH('312'!$N$16,_312_Table3_ColumnLookup,0),FALSE),
  IF(AND(VALUE(LEFT($A1042,3))=312,LEN($I1042)=4,$B1042="O"),VLOOKUP($I1042,_312_Table3,MATCH('312'!$V$16,_312_Table3_ColumnLookup,0),FALSE),
  IF(AND(VALUE(LEFT($A1042,3))=312,LEN($I1042)=4,$B1042="Q"),VLOOKUP($I1042,_312_Table3,MATCH('312'!$X$16,_312_Table3_ColumnLookup,0),FALSE),
  IF(AND(VALUE(LEFT($A1042,3))=312,LEN($I1042)=4),VLOOKUP($I1042,_312_Table3,MATCH(LEFT($B1042,1),_312_Table3_ColumnLookup,0),FALSE)
+N("312"),
  IF(VALUE(LEFT($A1042,3))=313,VLOOKUP(VALUE(MID($B1042,2,1)),_313_Table3,MATCH(MID($B1042,1,1),_313_Table3_ColumnLookup,0),FALSE)
+N("313"),
  IF(AND(VALUE(LEFT($A1042,3))=314,LEN($B1042)=3),VLOOKUP(VALUE(MID($B1042,2,2)),_314_Table3,MATCH(MID($B1042,1,1),_314_Table3_ColumnLookup,0),FALSE),
  IF(VALUE(LEFT($A1042,3))=314,VLOOKUP(VALUE(MID($B1042,2,1)),_314_Table3,MATCH(MID($B1042,1,1),_314_Table3_ColumnLookup,0),FALSE)
+N("314"),
""))))))))))))))))))))))))</f>
        <v>#N/A</v>
      </c>
      <c r="H1042" s="321" t="str">
        <f>IFERROR(
IF(ISERROR($D1042)=FALSE,$D1042,IF(ISERROR($E1042)=FALSE,$E1042,IF(ISERROR($F1042)=FALSE,$F1042
+N("012 checkboxes"),
IF(
IF(OR(LEFT($A1042,9)="Syndicate",LEFT($A1042,12)="NewSyndicate"),VLOOKUP($A1042,'012'!$J:$ZW,MATCH("Link to button",'012'!$J$1:$ZW$1,0),0)
+N("309 checkbox"),
IF($C1042="309 LCR Summary0",VLOOKUP("Notes990",'309'!$P:$ZZ,MATCH("Link to button",'309'!$P$1:$ZZ$1,0),0)
+N("313 checkboxes"),
IF($C1042="313 Financial Information0LcmVsScr",IF($C1042="309 LCR Summary0",VLOOKUP("LcmVsScr",'309'!$N:$ZZ,MATCH("Link to button",'309'!$N$1:$ZZ$1,0),0),
IF($C1042="313 Financial Information0LcrDocAttached",IF($C1042="309 LCR Summary0",VLOOKUP("LcrDocAttached",'309'!$N:$ZZ,MATCH("Link to button",'309'!$N$1:$ZZ$1,0),
0)))))))=1,TRUE,FALSE)
))),"")</f>
        <v/>
      </c>
    </row>
    <row r="1043" spans="1:8">
      <c r="A1043" s="237" t="e">
        <f>VLOOKUP($G1043,CSVLookups!$B:$R,MATCH(A$1,CSVLookups!$B$1:$R$1,0),FALSE)</f>
        <v>#N/A</v>
      </c>
      <c r="B1043" s="237" t="e">
        <f>VLOOKUP($G1043,CSVLookups!$B:$R,MATCH(B$1,CSVLookups!$B$1:$R$1,0),FALSE)</f>
        <v>#N/A</v>
      </c>
      <c r="C1043" s="238" t="e">
        <f t="shared" si="16"/>
        <v>#N/A</v>
      </c>
      <c r="D1043" s="238" t="e">
        <f>IF(AND(VALUE(LEFT($A1043,3))=309,LEN($B1043)=3),VLOOKUP(VALUE(MID($B1043,2,2)),_309_Table1,MATCH(MID($B1043,1,1),_309_Table1_ColumnLookup,0),FALSE),
  IF($C1043="309 LCR SummaryA",OneYearSCR,IF($C1043="309 LCR SummaryB",UltimateSCR,IF(VALUE(LEFT($A1043,3))=309,VLOOKUP(VALUE(MID($B1043,2,1)),_309_Table1,MATCH(MID($B1043,1,1),_309_Table1_ColumnLookup,0),FALSE)
+N("309"),
  IF(VALUE(LEFT($A1043,3))=310,VLOOKUP(VALUE(MID($B1043,2,1)),_310_Table1,MATCH(MID($B1043,1,1),_310_Table1_ColumnLookup,0),FALSE)
+N("310"),
  IF(AND(VALUE(LEFT($A1043,3))=311,LEN($I1043)=4),VLOOKUP($I1043,_311_Table1,MATCH($B1043,_311_Table1_ColumnLookup,0),FALSE),
  IF(AND(VALUE(LEFT($A1043,3))=311,OR($B1043="I2",$B1043="J2",$B1043="K2",$B1043="L2")),VLOOKUP('311'!$G$58,_311_Table1,MATCH(MID($B1043,1,1),_311_Table1_ColumnLookup,0),FALSE),
  IF(AND(VALUE(LEFT($A1043,3))=311,RIGHT($B1043,5)="Total"),VLOOKUP('311'!$G$59,_311_Table1,MATCH(MID($B1043,1,1),_311_Table1_ColumnLookup,0),FALSE),
  IF(VALUE(LEFT($A1043,3))=311,VLOOKUP(VALUE(MID($B1043,2,1)),_311_Table1,MATCH(MID($B1043,1,1),_311_Table1_ColumnLookup,0),FALSE)
+N("311"),
  IF(AND(VALUE(LEFT($A1043,3))=312,LEFT($G1043,10)="Unincepted",$B1043="G "),VLOOKUP(" ULO",_312_Table1,MATCH('312'!$N$16,_312_Table1_ColumnLookup,0),FALSE),
  IF(AND(VALUE(LEFT($A1043,3))=312,LEFT($G1043,10)="Unincepted",$B1043="O "),VLOOKUP(" ULO",_312_Table1,MATCH('312'!$V$16,_312_Table1_ColumnLookup,0),FALSE),
  IF(AND(VALUE(LEFT($A1043,3))=312,LEFT($G1043,10)="Unincepted",$B1043="Q "),VLOOKUP(" ULO",_312_Table1,MATCH('312'!$X$16,_312_Table1_ColumnLookup,0),FALSE),
  IF(AND(VALUE(LEFT($A1043,3))=312,LEFT($G1043,10)="Unincepted"),VLOOKUP(" ULO",_312_Table1,MATCH(LEFT($B1043,1),_312_Table1_ColumnLookup,0),FALSE),
  IF(AND(VALUE(LEFT($A1043,3))=312,LEFT($G1043,5)="Total",$B1043="G "),VLOOKUP('312'!$F$80,_312_Table1,MATCH('312'!$N$16,_312_Table1_ColumnLookup,0),FALSE),
  IF(AND(VALUE(LEFT($A1043,3))=312,LEFT($G1043,5)="Total",$B1043="O "),VLOOKUP('312'!$F$80,_312_Table1,MATCH('312'!$V$16,_312_Table1_ColumnLookup,0),FALSE),
  IF(AND(VALUE(LEFT($A1043,3))=312,LEFT($G1043,5)="Total",$B1043="Q "),VLOOKUP('312'!$F$80,_312_Table1,MATCH('312'!$X$16,_312_Table1_ColumnLookup,0),FALSE),
  IF(AND(VALUE(LEFT($A1043,3))=312,LEFT($G1043,5)="Total"),VLOOKUP('312'!$F$80,_312_Table1,MATCH(LEFT($B1043,1),_312_Table1_ColumnLookup,0),FALSE),
  IF(AND(VALUE(LEFT($A1043,3))=312,LEN($I1043)=4,$B1043="G"),VLOOKUP($I1043,_312_Table1,MATCH('312'!$N$16,_312_Table1_ColumnLookup,0),FALSE),
  IF(AND(VALUE(LEFT($A1043,3))=312,LEN($I1043)=4,$B1043="O"),VLOOKUP($I1043,_312_Table1,MATCH('312'!$V$16,_312_Table1_ColumnLookup,0),FALSE),
  IF(AND(VALUE(LEFT($A1043,3))=312,LEN($I1043)=4,$B1043="Q"),VLOOKUP($I1043,_312_Table1,MATCH('312'!$X$16,_312_Table1_ColumnLookup,0),FALSE),
  IF(AND(VALUE(LEFT($A1043,3))=312,LEN($I1043)=4),VLOOKUP($I1043,_312_Table1,MATCH(LEFT($B1043,1),_312_Table1_ColumnLookup,0),FALSE)
+N("312"),
  IF(VALUE(LEFT($A1043,3))=313,VLOOKUP(VALUE(MID($B1043,2,1)),_313_Table1,MATCH(MID($B1043,1,1),_313_Table1_ColumnLookup,0),FALSE)
+N("313"),
  IF(AND(VALUE(LEFT($A1043,3))=314,LEN($B1043)=3),VLOOKUP(VALUE(MID($B1043,2,2)),_314_Table1,MATCH(MID($B1043,1,1),_314_Table1_ColumnLookup,0),FALSE),
  IF(VALUE(LEFT($A1043,3))=314,VLOOKUP(VALUE(MID($B1043,2,1)),_314_Table1,MATCH(MID($B1043,1,1),_314_Table1_ColumnLookup,0),FALSE)
+N("314"),
""))))))))))))))))))))))))</f>
        <v>#N/A</v>
      </c>
      <c r="E1043" s="238" t="e">
        <f>IF(AND(VALUE(LEFT($A1043,3))=309,LEN($B1043)=3),VLOOKUP(VALUE(MID($B1043,2,2)),_309_Table2,MATCH(MID($B1043,1,1),_309_Table2_ColumnLookup,0),FALSE),
  IF($C1043="309 LCR SummaryA",OneYearSCR,IF($C1043="309 LCR SummaryB",UltimateSCR,IF(VALUE(LEFT($A1043,3))=309,VLOOKUP(VALUE(MID($B1043,2,1)),_309_Table2,MATCH(MID($B1043,1,1),_309_Table2_ColumnLookup,0),FALSE)
+N("309"),
  IF(VALUE(LEFT($A1043,3))=310,VLOOKUP(VALUE(MID($B1043,2,1)),_310_Table2,MATCH(MID($B1043,1,1),_310_Table2_ColumnLookup,0),FALSE)
+N("310"),
  IF(AND(VALUE(LEFT($A1043,3))=311,LEN($I1043)=4),VLOOKUP($I1043,_311_Table2,MATCH($B1043,_311_Table2_ColumnLookup,0),FALSE),
  IF(AND(VALUE(LEFT($A1043,3))=311,OR($B1043="I2",$B1043="J2",$B1043="K2",$B1043="L2")),VLOOKUP('311'!$G$58,_311_Table2,MATCH(MID($B1043,1,1),_311_Table2_ColumnLookup,0),FALSE),
  IF(AND(VALUE(LEFT($A1043,3))=311,RIGHT($B1043,5)="Total"),VLOOKUP('311'!$G$59,_311_Table2,MATCH(MID($B1043,1,1),_311_Table2_ColumnLookup,0),FALSE),
  IF(VALUE(LEFT($A1043,3))=311,VLOOKUP(VALUE(MID($B1043,2,1)),_311_Table2,MATCH(MID($B1043,1,1),_311_Table2_ColumnLookup,0),FALSE)
+N("311"),
  IF(AND(VALUE(LEFT($A1043,3))=312,LEFT($G1043,10)="Unincepted",$B1043="G "),VLOOKUP(" ULO",_312_Table2,MATCH('312'!$N$16,_312_Table2_ColumnLookup,0),FALSE),
  IF(AND(VALUE(LEFT($A1043,3))=312,LEFT($G1043,10)="Unincepted",$B1043="O "),VLOOKUP(" ULO",_312_Table2,MATCH('312'!$V$16,_312_Table2_ColumnLookup,0),FALSE),
  IF(AND(VALUE(LEFT($A1043,3))=312,LEFT($G1043,10)="Unincepted",$B1043="Q "),VLOOKUP(" ULO",_312_Table2,MATCH('312'!$X$16,_312_Table2_ColumnLookup,0),FALSE),
  IF(AND(VALUE(LEFT($A1043,3))=312,LEFT($G1043,10)="Unincepted"),VLOOKUP(" ULO",_312_Table2,MATCH(LEFT($B1043,1),_312_Table2_ColumnLookup,0),FALSE),
  IF(AND(VALUE(LEFT($A1043,3))=312,LEFT($G1043,5)="Total",$B1043="G "),VLOOKUP('312'!$F$80,_312_Table2,MATCH('312'!$N$16,_312_Table2_ColumnLookup,0),FALSE),
  IF(AND(VALUE(LEFT($A1043,3))=312,LEFT($G1043,5)="Total",$B1043="O "),VLOOKUP('312'!$F$80,_312_Table2,MATCH('312'!$V$16,_312_Table2_ColumnLookup,0),FALSE),
  IF(AND(VALUE(LEFT($A1043,3))=312,LEFT($G1043,5)="Total",$B1043="Q "),VLOOKUP('312'!$F$80,_312_Table2,MATCH('312'!$X$16,_312_Table2_ColumnLookup,0),FALSE),
  IF(AND(VALUE(LEFT($A1043,3))=312,LEFT($G1043,5)="Total"),VLOOKUP('312'!$F$80,_312_Table2,MATCH(LEFT($B1043,1),_312_Table2_ColumnLookup,0),FALSE),
  IF(AND(VALUE(LEFT($A1043,3))=312,LEN($I1043)=4,$B1043="G"),VLOOKUP($I1043,_312_Table2,MATCH('312'!$N$16,_312_Table2_ColumnLookup,0),FALSE),
  IF(AND(VALUE(LEFT($A1043,3))=312,LEN($I1043)=4,$B1043="O"),VLOOKUP($I1043,_312_Table2,MATCH('312'!$V$16,_312_Table2_ColumnLookup,0),FALSE),
  IF(AND(VALUE(LEFT($A1043,3))=312,LEN($I1043)=4,$B1043="Q"),VLOOKUP($I1043,_312_Table2,MATCH('312'!$X$16,_312_Table2_ColumnLookup,0),FALSE),
  IF(AND(VALUE(LEFT($A1043,3))=312,LEN($I1043)=4),VLOOKUP($I1043,_312_Table2,MATCH(LEFT($B1043,1),_312_Table2_ColumnLookup,0),FALSE)
+N("312"),
  IF(VALUE(LEFT($A1043,3))=313,VLOOKUP(VALUE(MID($B1043,2,1)),_313_Table2,MATCH(MID($B1043,1,1),_313_Table2_ColumnLookup,0),FALSE)
+N("313"),
  IF(AND(VALUE(LEFT($A1043,3))=314,LEN($B1043)=3),VLOOKUP(VALUE(MID($B1043,2,2)),_314_Table2,MATCH(MID($B1043,1,1),_314_Table2_ColumnLookup,0),FALSE),
  IF(VALUE(LEFT($A1043,3))=314,VLOOKUP(VALUE(MID($B1043,2,1)),_314_Table2,MATCH(MID($B1043,1,1),_314_Table2_ColumnLookup,0),FALSE)
+N("314"),
""))))))))))))))))))))))))</f>
        <v>#N/A</v>
      </c>
      <c r="F1043" s="238" t="e">
        <f>IF(AND(VALUE(LEFT($A1043,3))=309,LEN($B1043)=3),VLOOKUP(VALUE(MID($B1043,2,2)),_309_Table3,MATCH(MID($B1043,1,1),_309_Table3_ColumnLookup,0),FALSE),
  IF($C1043="309 LCR SummaryA",OneYearSCR,IF($C1043="309 LCR SummaryB",UltimateSCR,IF(VALUE(LEFT($A1043,3))=309,VLOOKUP(VALUE(MID($B1043,2,1)),_309_Table3,MATCH(MID($B1043,1,1),_309_Table3_ColumnLookup,0),FALSE)
+N("309"),
  IF(VALUE(LEFT($A1043,3))=310,VLOOKUP(VALUE(MID($B1043,2,1)),_310_Table3,MATCH(MID($B1043,1,1),_310_Table3_ColumnLookup,0),FALSE)
+N("310"),
  IF(AND(VALUE(LEFT($A1043,3))=311,LEN($I1043)=4),VLOOKUP($I1043,_311_Table3,MATCH($B1043,_311_Table3_ColumnLookup,0),FALSE),
  IF(AND(VALUE(LEFT($A1043,3))=311,OR($B1043="I2",$B1043="J2",$B1043="K2",$B1043="L2")),VLOOKUP('311'!$G$58,_311_Table3,MATCH(MID($B1043,1,1),_311_Table3_ColumnLookup,0),FALSE),
  IF(AND(VALUE(LEFT($A1043,3))=311,RIGHT($B1043,5)="Total"),VLOOKUP('311'!$G$59,_311_Table3,MATCH(MID($B1043,1,1),_311_Table3_ColumnLookup,0),FALSE),
  IF(VALUE(LEFT($A1043,3))=311,VLOOKUP(VALUE(MID($B1043,2,1)),_311_Table3,MATCH(MID($B1043,1,1),_311_Table3_ColumnLookup,0),FALSE)
+N("311"),
  IF(AND(VALUE(LEFT($A1043,3))=312,LEFT($G1043,10)="Unincepted",$B1043="G "),VLOOKUP(" ULO",_312_Table3,MATCH('312'!$N$16,_312_Table3_ColumnLookup,0),FALSE),
  IF(AND(VALUE(LEFT($A1043,3))=312,LEFT($G1043,10)="Unincepted",$B1043="O "),VLOOKUP(" ULO",_312_Table3,MATCH('312'!$V$16,_312_Table3_ColumnLookup,0),FALSE),
  IF(AND(VALUE(LEFT($A1043,3))=312,LEFT($G1043,10)="Unincepted",$B1043="Q "),VLOOKUP(" ULO",_312_Table3,MATCH('312'!$X$16,_312_Table3_ColumnLookup,0),FALSE),
  IF(AND(VALUE(LEFT($A1043,3))=312,LEFT($G1043,10)="Unincepted"),VLOOKUP(" ULO",_312_Table3,MATCH(LEFT($B1043,1),_312_Table3_ColumnLookup,0),FALSE),
  IF(AND(VALUE(LEFT($A1043,3))=312,LEFT($G1043,5)="Total",$B1043="G "),VLOOKUP('312'!$F$80,_312_Table3,MATCH('312'!$N$16,_312_Table3_ColumnLookup,0),FALSE),
  IF(AND(VALUE(LEFT($A1043,3))=312,LEFT($G1043,5)="Total",$B1043="O "),VLOOKUP('312'!$F$80,_312_Table3,MATCH('312'!$V$16,_312_Table3_ColumnLookup,0),FALSE),
  IF(AND(VALUE(LEFT($A1043,3))=312,LEFT($G1043,5)="Total",$B1043="Q "),VLOOKUP('312'!$F$80,_312_Table3,MATCH('312'!$X$16,_312_Table3_ColumnLookup,0),FALSE),
  IF(AND(VALUE(LEFT($A1043,3))=312,LEFT($G1043,5)="Total"),VLOOKUP('312'!$F$80,_312_Table3,MATCH(LEFT($B1043,1),_312_Table3_ColumnLookup,0),FALSE),
  IF(AND(VALUE(LEFT($A1043,3))=312,LEN($I1043)=4,$B1043="G"),VLOOKUP($I1043,_312_Table3,MATCH('312'!$N$16,_312_Table3_ColumnLookup,0),FALSE),
  IF(AND(VALUE(LEFT($A1043,3))=312,LEN($I1043)=4,$B1043="O"),VLOOKUP($I1043,_312_Table3,MATCH('312'!$V$16,_312_Table3_ColumnLookup,0),FALSE),
  IF(AND(VALUE(LEFT($A1043,3))=312,LEN($I1043)=4,$B1043="Q"),VLOOKUP($I1043,_312_Table3,MATCH('312'!$X$16,_312_Table3_ColumnLookup,0),FALSE),
  IF(AND(VALUE(LEFT($A1043,3))=312,LEN($I1043)=4),VLOOKUP($I1043,_312_Table3,MATCH(LEFT($B1043,1),_312_Table3_ColumnLookup,0),FALSE)
+N("312"),
  IF(VALUE(LEFT($A1043,3))=313,VLOOKUP(VALUE(MID($B1043,2,1)),_313_Table3,MATCH(MID($B1043,1,1),_313_Table3_ColumnLookup,0),FALSE)
+N("313"),
  IF(AND(VALUE(LEFT($A1043,3))=314,LEN($B1043)=3),VLOOKUP(VALUE(MID($B1043,2,2)),_314_Table3,MATCH(MID($B1043,1,1),_314_Table3_ColumnLookup,0),FALSE),
  IF(VALUE(LEFT($A1043,3))=314,VLOOKUP(VALUE(MID($B1043,2,1)),_314_Table3,MATCH(MID($B1043,1,1),_314_Table3_ColumnLookup,0),FALSE)
+N("314"),
""))))))))))))))))))))))))</f>
        <v>#N/A</v>
      </c>
      <c r="H1043" s="321" t="str">
        <f>IFERROR(
IF(ISERROR($D1043)=FALSE,$D1043,IF(ISERROR($E1043)=FALSE,$E1043,IF(ISERROR($F1043)=FALSE,$F1043
+N("012 checkboxes"),
IF(
IF(OR(LEFT($A1043,9)="Syndicate",LEFT($A1043,12)="NewSyndicate"),VLOOKUP($A1043,'012'!$J:$ZW,MATCH("Link to button",'012'!$J$1:$ZW$1,0),0)
+N("309 checkbox"),
IF($C1043="309 LCR Summary0",VLOOKUP("Notes990",'309'!$P:$ZZ,MATCH("Link to button",'309'!$P$1:$ZZ$1,0),0)
+N("313 checkboxes"),
IF($C1043="313 Financial Information0LcmVsScr",IF($C1043="309 LCR Summary0",VLOOKUP("LcmVsScr",'309'!$N:$ZZ,MATCH("Link to button",'309'!$N$1:$ZZ$1,0),0),
IF($C1043="313 Financial Information0LcrDocAttached",IF($C1043="309 LCR Summary0",VLOOKUP("LcrDocAttached",'309'!$N:$ZZ,MATCH("Link to button",'309'!$N$1:$ZZ$1,0),
0)))))))=1,TRUE,FALSE)
))),"")</f>
        <v/>
      </c>
    </row>
    <row r="1044" spans="1:8">
      <c r="A1044" s="237" t="e">
        <f>VLOOKUP($G1044,CSVLookups!$B:$R,MATCH(A$1,CSVLookups!$B$1:$R$1,0),FALSE)</f>
        <v>#N/A</v>
      </c>
      <c r="B1044" s="237" t="e">
        <f>VLOOKUP($G1044,CSVLookups!$B:$R,MATCH(B$1,CSVLookups!$B$1:$R$1,0),FALSE)</f>
        <v>#N/A</v>
      </c>
      <c r="C1044" s="238" t="e">
        <f t="shared" si="16"/>
        <v>#N/A</v>
      </c>
      <c r="D1044" s="238" t="e">
        <f>IF(AND(VALUE(LEFT($A1044,3))=309,LEN($B1044)=3),VLOOKUP(VALUE(MID($B1044,2,2)),_309_Table1,MATCH(MID($B1044,1,1),_309_Table1_ColumnLookup,0),FALSE),
  IF($C1044="309 LCR SummaryA",OneYearSCR,IF($C1044="309 LCR SummaryB",UltimateSCR,IF(VALUE(LEFT($A1044,3))=309,VLOOKUP(VALUE(MID($B1044,2,1)),_309_Table1,MATCH(MID($B1044,1,1),_309_Table1_ColumnLookup,0),FALSE)
+N("309"),
  IF(VALUE(LEFT($A1044,3))=310,VLOOKUP(VALUE(MID($B1044,2,1)),_310_Table1,MATCH(MID($B1044,1,1),_310_Table1_ColumnLookup,0),FALSE)
+N("310"),
  IF(AND(VALUE(LEFT($A1044,3))=311,LEN($I1044)=4),VLOOKUP($I1044,_311_Table1,MATCH($B1044,_311_Table1_ColumnLookup,0),FALSE),
  IF(AND(VALUE(LEFT($A1044,3))=311,OR($B1044="I2",$B1044="J2",$B1044="K2",$B1044="L2")),VLOOKUP('311'!$G$58,_311_Table1,MATCH(MID($B1044,1,1),_311_Table1_ColumnLookup,0),FALSE),
  IF(AND(VALUE(LEFT($A1044,3))=311,RIGHT($B1044,5)="Total"),VLOOKUP('311'!$G$59,_311_Table1,MATCH(MID($B1044,1,1),_311_Table1_ColumnLookup,0),FALSE),
  IF(VALUE(LEFT($A1044,3))=311,VLOOKUP(VALUE(MID($B1044,2,1)),_311_Table1,MATCH(MID($B1044,1,1),_311_Table1_ColumnLookup,0),FALSE)
+N("311"),
  IF(AND(VALUE(LEFT($A1044,3))=312,LEFT($G1044,10)="Unincepted",$B1044="G "),VLOOKUP(" ULO",_312_Table1,MATCH('312'!$N$16,_312_Table1_ColumnLookup,0),FALSE),
  IF(AND(VALUE(LEFT($A1044,3))=312,LEFT($G1044,10)="Unincepted",$B1044="O "),VLOOKUP(" ULO",_312_Table1,MATCH('312'!$V$16,_312_Table1_ColumnLookup,0),FALSE),
  IF(AND(VALUE(LEFT($A1044,3))=312,LEFT($G1044,10)="Unincepted",$B1044="Q "),VLOOKUP(" ULO",_312_Table1,MATCH('312'!$X$16,_312_Table1_ColumnLookup,0),FALSE),
  IF(AND(VALUE(LEFT($A1044,3))=312,LEFT($G1044,10)="Unincepted"),VLOOKUP(" ULO",_312_Table1,MATCH(LEFT($B1044,1),_312_Table1_ColumnLookup,0),FALSE),
  IF(AND(VALUE(LEFT($A1044,3))=312,LEFT($G1044,5)="Total",$B1044="G "),VLOOKUP('312'!$F$80,_312_Table1,MATCH('312'!$N$16,_312_Table1_ColumnLookup,0),FALSE),
  IF(AND(VALUE(LEFT($A1044,3))=312,LEFT($G1044,5)="Total",$B1044="O "),VLOOKUP('312'!$F$80,_312_Table1,MATCH('312'!$V$16,_312_Table1_ColumnLookup,0),FALSE),
  IF(AND(VALUE(LEFT($A1044,3))=312,LEFT($G1044,5)="Total",$B1044="Q "),VLOOKUP('312'!$F$80,_312_Table1,MATCH('312'!$X$16,_312_Table1_ColumnLookup,0),FALSE),
  IF(AND(VALUE(LEFT($A1044,3))=312,LEFT($G1044,5)="Total"),VLOOKUP('312'!$F$80,_312_Table1,MATCH(LEFT($B1044,1),_312_Table1_ColumnLookup,0),FALSE),
  IF(AND(VALUE(LEFT($A1044,3))=312,LEN($I1044)=4,$B1044="G"),VLOOKUP($I1044,_312_Table1,MATCH('312'!$N$16,_312_Table1_ColumnLookup,0),FALSE),
  IF(AND(VALUE(LEFT($A1044,3))=312,LEN($I1044)=4,$B1044="O"),VLOOKUP($I1044,_312_Table1,MATCH('312'!$V$16,_312_Table1_ColumnLookup,0),FALSE),
  IF(AND(VALUE(LEFT($A1044,3))=312,LEN($I1044)=4,$B1044="Q"),VLOOKUP($I1044,_312_Table1,MATCH('312'!$X$16,_312_Table1_ColumnLookup,0),FALSE),
  IF(AND(VALUE(LEFT($A1044,3))=312,LEN($I1044)=4),VLOOKUP($I1044,_312_Table1,MATCH(LEFT($B1044,1),_312_Table1_ColumnLookup,0),FALSE)
+N("312"),
  IF(VALUE(LEFT($A1044,3))=313,VLOOKUP(VALUE(MID($B1044,2,1)),_313_Table1,MATCH(MID($B1044,1,1),_313_Table1_ColumnLookup,0),FALSE)
+N("313"),
  IF(AND(VALUE(LEFT($A1044,3))=314,LEN($B1044)=3),VLOOKUP(VALUE(MID($B1044,2,2)),_314_Table1,MATCH(MID($B1044,1,1),_314_Table1_ColumnLookup,0),FALSE),
  IF(VALUE(LEFT($A1044,3))=314,VLOOKUP(VALUE(MID($B1044,2,1)),_314_Table1,MATCH(MID($B1044,1,1),_314_Table1_ColumnLookup,0),FALSE)
+N("314"),
""))))))))))))))))))))))))</f>
        <v>#N/A</v>
      </c>
      <c r="E1044" s="238" t="e">
        <f>IF(AND(VALUE(LEFT($A1044,3))=309,LEN($B1044)=3),VLOOKUP(VALUE(MID($B1044,2,2)),_309_Table2,MATCH(MID($B1044,1,1),_309_Table2_ColumnLookup,0),FALSE),
  IF($C1044="309 LCR SummaryA",OneYearSCR,IF($C1044="309 LCR SummaryB",UltimateSCR,IF(VALUE(LEFT($A1044,3))=309,VLOOKUP(VALUE(MID($B1044,2,1)),_309_Table2,MATCH(MID($B1044,1,1),_309_Table2_ColumnLookup,0),FALSE)
+N("309"),
  IF(VALUE(LEFT($A1044,3))=310,VLOOKUP(VALUE(MID($B1044,2,1)),_310_Table2,MATCH(MID($B1044,1,1),_310_Table2_ColumnLookup,0),FALSE)
+N("310"),
  IF(AND(VALUE(LEFT($A1044,3))=311,LEN($I1044)=4),VLOOKUP($I1044,_311_Table2,MATCH($B1044,_311_Table2_ColumnLookup,0),FALSE),
  IF(AND(VALUE(LEFT($A1044,3))=311,OR($B1044="I2",$B1044="J2",$B1044="K2",$B1044="L2")),VLOOKUP('311'!$G$58,_311_Table2,MATCH(MID($B1044,1,1),_311_Table2_ColumnLookup,0),FALSE),
  IF(AND(VALUE(LEFT($A1044,3))=311,RIGHT($B1044,5)="Total"),VLOOKUP('311'!$G$59,_311_Table2,MATCH(MID($B1044,1,1),_311_Table2_ColumnLookup,0),FALSE),
  IF(VALUE(LEFT($A1044,3))=311,VLOOKUP(VALUE(MID($B1044,2,1)),_311_Table2,MATCH(MID($B1044,1,1),_311_Table2_ColumnLookup,0),FALSE)
+N("311"),
  IF(AND(VALUE(LEFT($A1044,3))=312,LEFT($G1044,10)="Unincepted",$B1044="G "),VLOOKUP(" ULO",_312_Table2,MATCH('312'!$N$16,_312_Table2_ColumnLookup,0),FALSE),
  IF(AND(VALUE(LEFT($A1044,3))=312,LEFT($G1044,10)="Unincepted",$B1044="O "),VLOOKUP(" ULO",_312_Table2,MATCH('312'!$V$16,_312_Table2_ColumnLookup,0),FALSE),
  IF(AND(VALUE(LEFT($A1044,3))=312,LEFT($G1044,10)="Unincepted",$B1044="Q "),VLOOKUP(" ULO",_312_Table2,MATCH('312'!$X$16,_312_Table2_ColumnLookup,0),FALSE),
  IF(AND(VALUE(LEFT($A1044,3))=312,LEFT($G1044,10)="Unincepted"),VLOOKUP(" ULO",_312_Table2,MATCH(LEFT($B1044,1),_312_Table2_ColumnLookup,0),FALSE),
  IF(AND(VALUE(LEFT($A1044,3))=312,LEFT($G1044,5)="Total",$B1044="G "),VLOOKUP('312'!$F$80,_312_Table2,MATCH('312'!$N$16,_312_Table2_ColumnLookup,0),FALSE),
  IF(AND(VALUE(LEFT($A1044,3))=312,LEFT($G1044,5)="Total",$B1044="O "),VLOOKUP('312'!$F$80,_312_Table2,MATCH('312'!$V$16,_312_Table2_ColumnLookup,0),FALSE),
  IF(AND(VALUE(LEFT($A1044,3))=312,LEFT($G1044,5)="Total",$B1044="Q "),VLOOKUP('312'!$F$80,_312_Table2,MATCH('312'!$X$16,_312_Table2_ColumnLookup,0),FALSE),
  IF(AND(VALUE(LEFT($A1044,3))=312,LEFT($G1044,5)="Total"),VLOOKUP('312'!$F$80,_312_Table2,MATCH(LEFT($B1044,1),_312_Table2_ColumnLookup,0),FALSE),
  IF(AND(VALUE(LEFT($A1044,3))=312,LEN($I1044)=4,$B1044="G"),VLOOKUP($I1044,_312_Table2,MATCH('312'!$N$16,_312_Table2_ColumnLookup,0),FALSE),
  IF(AND(VALUE(LEFT($A1044,3))=312,LEN($I1044)=4,$B1044="O"),VLOOKUP($I1044,_312_Table2,MATCH('312'!$V$16,_312_Table2_ColumnLookup,0),FALSE),
  IF(AND(VALUE(LEFT($A1044,3))=312,LEN($I1044)=4,$B1044="Q"),VLOOKUP($I1044,_312_Table2,MATCH('312'!$X$16,_312_Table2_ColumnLookup,0),FALSE),
  IF(AND(VALUE(LEFT($A1044,3))=312,LEN($I1044)=4),VLOOKUP($I1044,_312_Table2,MATCH(LEFT($B1044,1),_312_Table2_ColumnLookup,0),FALSE)
+N("312"),
  IF(VALUE(LEFT($A1044,3))=313,VLOOKUP(VALUE(MID($B1044,2,1)),_313_Table2,MATCH(MID($B1044,1,1),_313_Table2_ColumnLookup,0),FALSE)
+N("313"),
  IF(AND(VALUE(LEFT($A1044,3))=314,LEN($B1044)=3),VLOOKUP(VALUE(MID($B1044,2,2)),_314_Table2,MATCH(MID($B1044,1,1),_314_Table2_ColumnLookup,0),FALSE),
  IF(VALUE(LEFT($A1044,3))=314,VLOOKUP(VALUE(MID($B1044,2,1)),_314_Table2,MATCH(MID($B1044,1,1),_314_Table2_ColumnLookup,0),FALSE)
+N("314"),
""))))))))))))))))))))))))</f>
        <v>#N/A</v>
      </c>
      <c r="F1044" s="238" t="e">
        <f>IF(AND(VALUE(LEFT($A1044,3))=309,LEN($B1044)=3),VLOOKUP(VALUE(MID($B1044,2,2)),_309_Table3,MATCH(MID($B1044,1,1),_309_Table3_ColumnLookup,0),FALSE),
  IF($C1044="309 LCR SummaryA",OneYearSCR,IF($C1044="309 LCR SummaryB",UltimateSCR,IF(VALUE(LEFT($A1044,3))=309,VLOOKUP(VALUE(MID($B1044,2,1)),_309_Table3,MATCH(MID($B1044,1,1),_309_Table3_ColumnLookup,0),FALSE)
+N("309"),
  IF(VALUE(LEFT($A1044,3))=310,VLOOKUP(VALUE(MID($B1044,2,1)),_310_Table3,MATCH(MID($B1044,1,1),_310_Table3_ColumnLookup,0),FALSE)
+N("310"),
  IF(AND(VALUE(LEFT($A1044,3))=311,LEN($I1044)=4),VLOOKUP($I1044,_311_Table3,MATCH($B1044,_311_Table3_ColumnLookup,0),FALSE),
  IF(AND(VALUE(LEFT($A1044,3))=311,OR($B1044="I2",$B1044="J2",$B1044="K2",$B1044="L2")),VLOOKUP('311'!$G$58,_311_Table3,MATCH(MID($B1044,1,1),_311_Table3_ColumnLookup,0),FALSE),
  IF(AND(VALUE(LEFT($A1044,3))=311,RIGHT($B1044,5)="Total"),VLOOKUP('311'!$G$59,_311_Table3,MATCH(MID($B1044,1,1),_311_Table3_ColumnLookup,0),FALSE),
  IF(VALUE(LEFT($A1044,3))=311,VLOOKUP(VALUE(MID($B1044,2,1)),_311_Table3,MATCH(MID($B1044,1,1),_311_Table3_ColumnLookup,0),FALSE)
+N("311"),
  IF(AND(VALUE(LEFT($A1044,3))=312,LEFT($G1044,10)="Unincepted",$B1044="G "),VLOOKUP(" ULO",_312_Table3,MATCH('312'!$N$16,_312_Table3_ColumnLookup,0),FALSE),
  IF(AND(VALUE(LEFT($A1044,3))=312,LEFT($G1044,10)="Unincepted",$B1044="O "),VLOOKUP(" ULO",_312_Table3,MATCH('312'!$V$16,_312_Table3_ColumnLookup,0),FALSE),
  IF(AND(VALUE(LEFT($A1044,3))=312,LEFT($G1044,10)="Unincepted",$B1044="Q "),VLOOKUP(" ULO",_312_Table3,MATCH('312'!$X$16,_312_Table3_ColumnLookup,0),FALSE),
  IF(AND(VALUE(LEFT($A1044,3))=312,LEFT($G1044,10)="Unincepted"),VLOOKUP(" ULO",_312_Table3,MATCH(LEFT($B1044,1),_312_Table3_ColumnLookup,0),FALSE),
  IF(AND(VALUE(LEFT($A1044,3))=312,LEFT($G1044,5)="Total",$B1044="G "),VLOOKUP('312'!$F$80,_312_Table3,MATCH('312'!$N$16,_312_Table3_ColumnLookup,0),FALSE),
  IF(AND(VALUE(LEFT($A1044,3))=312,LEFT($G1044,5)="Total",$B1044="O "),VLOOKUP('312'!$F$80,_312_Table3,MATCH('312'!$V$16,_312_Table3_ColumnLookup,0),FALSE),
  IF(AND(VALUE(LEFT($A1044,3))=312,LEFT($G1044,5)="Total",$B1044="Q "),VLOOKUP('312'!$F$80,_312_Table3,MATCH('312'!$X$16,_312_Table3_ColumnLookup,0),FALSE),
  IF(AND(VALUE(LEFT($A1044,3))=312,LEFT($G1044,5)="Total"),VLOOKUP('312'!$F$80,_312_Table3,MATCH(LEFT($B1044,1),_312_Table3_ColumnLookup,0),FALSE),
  IF(AND(VALUE(LEFT($A1044,3))=312,LEN($I1044)=4,$B1044="G"),VLOOKUP($I1044,_312_Table3,MATCH('312'!$N$16,_312_Table3_ColumnLookup,0),FALSE),
  IF(AND(VALUE(LEFT($A1044,3))=312,LEN($I1044)=4,$B1044="O"),VLOOKUP($I1044,_312_Table3,MATCH('312'!$V$16,_312_Table3_ColumnLookup,0),FALSE),
  IF(AND(VALUE(LEFT($A1044,3))=312,LEN($I1044)=4,$B1044="Q"),VLOOKUP($I1044,_312_Table3,MATCH('312'!$X$16,_312_Table3_ColumnLookup,0),FALSE),
  IF(AND(VALUE(LEFT($A1044,3))=312,LEN($I1044)=4),VLOOKUP($I1044,_312_Table3,MATCH(LEFT($B1044,1),_312_Table3_ColumnLookup,0),FALSE)
+N("312"),
  IF(VALUE(LEFT($A1044,3))=313,VLOOKUP(VALUE(MID($B1044,2,1)),_313_Table3,MATCH(MID($B1044,1,1),_313_Table3_ColumnLookup,0),FALSE)
+N("313"),
  IF(AND(VALUE(LEFT($A1044,3))=314,LEN($B1044)=3),VLOOKUP(VALUE(MID($B1044,2,2)),_314_Table3,MATCH(MID($B1044,1,1),_314_Table3_ColumnLookup,0),FALSE),
  IF(VALUE(LEFT($A1044,3))=314,VLOOKUP(VALUE(MID($B1044,2,1)),_314_Table3,MATCH(MID($B1044,1,1),_314_Table3_ColumnLookup,0),FALSE)
+N("314"),
""))))))))))))))))))))))))</f>
        <v>#N/A</v>
      </c>
      <c r="H1044" s="321" t="str">
        <f>IFERROR(
IF(ISERROR($D1044)=FALSE,$D1044,IF(ISERROR($E1044)=FALSE,$E1044,IF(ISERROR($F1044)=FALSE,$F1044
+N("012 checkboxes"),
IF(
IF(OR(LEFT($A1044,9)="Syndicate",LEFT($A1044,12)="NewSyndicate"),VLOOKUP($A1044,'012'!$J:$ZW,MATCH("Link to button",'012'!$J$1:$ZW$1,0),0)
+N("309 checkbox"),
IF($C1044="309 LCR Summary0",VLOOKUP("Notes990",'309'!$P:$ZZ,MATCH("Link to button",'309'!$P$1:$ZZ$1,0),0)
+N("313 checkboxes"),
IF($C1044="313 Financial Information0LcmVsScr",IF($C1044="309 LCR Summary0",VLOOKUP("LcmVsScr",'309'!$N:$ZZ,MATCH("Link to button",'309'!$N$1:$ZZ$1,0),0),
IF($C1044="313 Financial Information0LcrDocAttached",IF($C1044="309 LCR Summary0",VLOOKUP("LcrDocAttached",'309'!$N:$ZZ,MATCH("Link to button",'309'!$N$1:$ZZ$1,0),
0)))))))=1,TRUE,FALSE)
))),"")</f>
        <v/>
      </c>
    </row>
    <row r="1045" spans="1:8">
      <c r="A1045" s="237" t="e">
        <f>VLOOKUP($G1045,CSVLookups!$B:$R,MATCH(A$1,CSVLookups!$B$1:$R$1,0),FALSE)</f>
        <v>#N/A</v>
      </c>
      <c r="B1045" s="237" t="e">
        <f>VLOOKUP($G1045,CSVLookups!$B:$R,MATCH(B$1,CSVLookups!$B$1:$R$1,0),FALSE)</f>
        <v>#N/A</v>
      </c>
      <c r="C1045" s="238" t="e">
        <f t="shared" si="16"/>
        <v>#N/A</v>
      </c>
      <c r="D1045" s="238" t="e">
        <f>IF(AND(VALUE(LEFT($A1045,3))=309,LEN($B1045)=3),VLOOKUP(VALUE(MID($B1045,2,2)),_309_Table1,MATCH(MID($B1045,1,1),_309_Table1_ColumnLookup,0),FALSE),
  IF($C1045="309 LCR SummaryA",OneYearSCR,IF($C1045="309 LCR SummaryB",UltimateSCR,IF(VALUE(LEFT($A1045,3))=309,VLOOKUP(VALUE(MID($B1045,2,1)),_309_Table1,MATCH(MID($B1045,1,1),_309_Table1_ColumnLookup,0),FALSE)
+N("309"),
  IF(VALUE(LEFT($A1045,3))=310,VLOOKUP(VALUE(MID($B1045,2,1)),_310_Table1,MATCH(MID($B1045,1,1),_310_Table1_ColumnLookup,0),FALSE)
+N("310"),
  IF(AND(VALUE(LEFT($A1045,3))=311,LEN($I1045)=4),VLOOKUP($I1045,_311_Table1,MATCH($B1045,_311_Table1_ColumnLookup,0),FALSE),
  IF(AND(VALUE(LEFT($A1045,3))=311,OR($B1045="I2",$B1045="J2",$B1045="K2",$B1045="L2")),VLOOKUP('311'!$G$58,_311_Table1,MATCH(MID($B1045,1,1),_311_Table1_ColumnLookup,0),FALSE),
  IF(AND(VALUE(LEFT($A1045,3))=311,RIGHT($B1045,5)="Total"),VLOOKUP('311'!$G$59,_311_Table1,MATCH(MID($B1045,1,1),_311_Table1_ColumnLookup,0),FALSE),
  IF(VALUE(LEFT($A1045,3))=311,VLOOKUP(VALUE(MID($B1045,2,1)),_311_Table1,MATCH(MID($B1045,1,1),_311_Table1_ColumnLookup,0),FALSE)
+N("311"),
  IF(AND(VALUE(LEFT($A1045,3))=312,LEFT($G1045,10)="Unincepted",$B1045="G "),VLOOKUP(" ULO",_312_Table1,MATCH('312'!$N$16,_312_Table1_ColumnLookup,0),FALSE),
  IF(AND(VALUE(LEFT($A1045,3))=312,LEFT($G1045,10)="Unincepted",$B1045="O "),VLOOKUP(" ULO",_312_Table1,MATCH('312'!$V$16,_312_Table1_ColumnLookup,0),FALSE),
  IF(AND(VALUE(LEFT($A1045,3))=312,LEFT($G1045,10)="Unincepted",$B1045="Q "),VLOOKUP(" ULO",_312_Table1,MATCH('312'!$X$16,_312_Table1_ColumnLookup,0),FALSE),
  IF(AND(VALUE(LEFT($A1045,3))=312,LEFT($G1045,10)="Unincepted"),VLOOKUP(" ULO",_312_Table1,MATCH(LEFT($B1045,1),_312_Table1_ColumnLookup,0),FALSE),
  IF(AND(VALUE(LEFT($A1045,3))=312,LEFT($G1045,5)="Total",$B1045="G "),VLOOKUP('312'!$F$80,_312_Table1,MATCH('312'!$N$16,_312_Table1_ColumnLookup,0),FALSE),
  IF(AND(VALUE(LEFT($A1045,3))=312,LEFT($G1045,5)="Total",$B1045="O "),VLOOKUP('312'!$F$80,_312_Table1,MATCH('312'!$V$16,_312_Table1_ColumnLookup,0),FALSE),
  IF(AND(VALUE(LEFT($A1045,3))=312,LEFT($G1045,5)="Total",$B1045="Q "),VLOOKUP('312'!$F$80,_312_Table1,MATCH('312'!$X$16,_312_Table1_ColumnLookup,0),FALSE),
  IF(AND(VALUE(LEFT($A1045,3))=312,LEFT($G1045,5)="Total"),VLOOKUP('312'!$F$80,_312_Table1,MATCH(LEFT($B1045,1),_312_Table1_ColumnLookup,0),FALSE),
  IF(AND(VALUE(LEFT($A1045,3))=312,LEN($I1045)=4,$B1045="G"),VLOOKUP($I1045,_312_Table1,MATCH('312'!$N$16,_312_Table1_ColumnLookup,0),FALSE),
  IF(AND(VALUE(LEFT($A1045,3))=312,LEN($I1045)=4,$B1045="O"),VLOOKUP($I1045,_312_Table1,MATCH('312'!$V$16,_312_Table1_ColumnLookup,0),FALSE),
  IF(AND(VALUE(LEFT($A1045,3))=312,LEN($I1045)=4,$B1045="Q"),VLOOKUP($I1045,_312_Table1,MATCH('312'!$X$16,_312_Table1_ColumnLookup,0),FALSE),
  IF(AND(VALUE(LEFT($A1045,3))=312,LEN($I1045)=4),VLOOKUP($I1045,_312_Table1,MATCH(LEFT($B1045,1),_312_Table1_ColumnLookup,0),FALSE)
+N("312"),
  IF(VALUE(LEFT($A1045,3))=313,VLOOKUP(VALUE(MID($B1045,2,1)),_313_Table1,MATCH(MID($B1045,1,1),_313_Table1_ColumnLookup,0),FALSE)
+N("313"),
  IF(AND(VALUE(LEFT($A1045,3))=314,LEN($B1045)=3),VLOOKUP(VALUE(MID($B1045,2,2)),_314_Table1,MATCH(MID($B1045,1,1),_314_Table1_ColumnLookup,0),FALSE),
  IF(VALUE(LEFT($A1045,3))=314,VLOOKUP(VALUE(MID($B1045,2,1)),_314_Table1,MATCH(MID($B1045,1,1),_314_Table1_ColumnLookup,0),FALSE)
+N("314"),
""))))))))))))))))))))))))</f>
        <v>#N/A</v>
      </c>
      <c r="E1045" s="238" t="e">
        <f>IF(AND(VALUE(LEFT($A1045,3))=309,LEN($B1045)=3),VLOOKUP(VALUE(MID($B1045,2,2)),_309_Table2,MATCH(MID($B1045,1,1),_309_Table2_ColumnLookup,0),FALSE),
  IF($C1045="309 LCR SummaryA",OneYearSCR,IF($C1045="309 LCR SummaryB",UltimateSCR,IF(VALUE(LEFT($A1045,3))=309,VLOOKUP(VALUE(MID($B1045,2,1)),_309_Table2,MATCH(MID($B1045,1,1),_309_Table2_ColumnLookup,0),FALSE)
+N("309"),
  IF(VALUE(LEFT($A1045,3))=310,VLOOKUP(VALUE(MID($B1045,2,1)),_310_Table2,MATCH(MID($B1045,1,1),_310_Table2_ColumnLookup,0),FALSE)
+N("310"),
  IF(AND(VALUE(LEFT($A1045,3))=311,LEN($I1045)=4),VLOOKUP($I1045,_311_Table2,MATCH($B1045,_311_Table2_ColumnLookup,0),FALSE),
  IF(AND(VALUE(LEFT($A1045,3))=311,OR($B1045="I2",$B1045="J2",$B1045="K2",$B1045="L2")),VLOOKUP('311'!$G$58,_311_Table2,MATCH(MID($B1045,1,1),_311_Table2_ColumnLookup,0),FALSE),
  IF(AND(VALUE(LEFT($A1045,3))=311,RIGHT($B1045,5)="Total"),VLOOKUP('311'!$G$59,_311_Table2,MATCH(MID($B1045,1,1),_311_Table2_ColumnLookup,0),FALSE),
  IF(VALUE(LEFT($A1045,3))=311,VLOOKUP(VALUE(MID($B1045,2,1)),_311_Table2,MATCH(MID($B1045,1,1),_311_Table2_ColumnLookup,0),FALSE)
+N("311"),
  IF(AND(VALUE(LEFT($A1045,3))=312,LEFT($G1045,10)="Unincepted",$B1045="G "),VLOOKUP(" ULO",_312_Table2,MATCH('312'!$N$16,_312_Table2_ColumnLookup,0),FALSE),
  IF(AND(VALUE(LEFT($A1045,3))=312,LEFT($G1045,10)="Unincepted",$B1045="O "),VLOOKUP(" ULO",_312_Table2,MATCH('312'!$V$16,_312_Table2_ColumnLookup,0),FALSE),
  IF(AND(VALUE(LEFT($A1045,3))=312,LEFT($G1045,10)="Unincepted",$B1045="Q "),VLOOKUP(" ULO",_312_Table2,MATCH('312'!$X$16,_312_Table2_ColumnLookup,0),FALSE),
  IF(AND(VALUE(LEFT($A1045,3))=312,LEFT($G1045,10)="Unincepted"),VLOOKUP(" ULO",_312_Table2,MATCH(LEFT($B1045,1),_312_Table2_ColumnLookup,0),FALSE),
  IF(AND(VALUE(LEFT($A1045,3))=312,LEFT($G1045,5)="Total",$B1045="G "),VLOOKUP('312'!$F$80,_312_Table2,MATCH('312'!$N$16,_312_Table2_ColumnLookup,0),FALSE),
  IF(AND(VALUE(LEFT($A1045,3))=312,LEFT($G1045,5)="Total",$B1045="O "),VLOOKUP('312'!$F$80,_312_Table2,MATCH('312'!$V$16,_312_Table2_ColumnLookup,0),FALSE),
  IF(AND(VALUE(LEFT($A1045,3))=312,LEFT($G1045,5)="Total",$B1045="Q "),VLOOKUP('312'!$F$80,_312_Table2,MATCH('312'!$X$16,_312_Table2_ColumnLookup,0),FALSE),
  IF(AND(VALUE(LEFT($A1045,3))=312,LEFT($G1045,5)="Total"),VLOOKUP('312'!$F$80,_312_Table2,MATCH(LEFT($B1045,1),_312_Table2_ColumnLookup,0),FALSE),
  IF(AND(VALUE(LEFT($A1045,3))=312,LEN($I1045)=4,$B1045="G"),VLOOKUP($I1045,_312_Table2,MATCH('312'!$N$16,_312_Table2_ColumnLookup,0),FALSE),
  IF(AND(VALUE(LEFT($A1045,3))=312,LEN($I1045)=4,$B1045="O"),VLOOKUP($I1045,_312_Table2,MATCH('312'!$V$16,_312_Table2_ColumnLookup,0),FALSE),
  IF(AND(VALUE(LEFT($A1045,3))=312,LEN($I1045)=4,$B1045="Q"),VLOOKUP($I1045,_312_Table2,MATCH('312'!$X$16,_312_Table2_ColumnLookup,0),FALSE),
  IF(AND(VALUE(LEFT($A1045,3))=312,LEN($I1045)=4),VLOOKUP($I1045,_312_Table2,MATCH(LEFT($B1045,1),_312_Table2_ColumnLookup,0),FALSE)
+N("312"),
  IF(VALUE(LEFT($A1045,3))=313,VLOOKUP(VALUE(MID($B1045,2,1)),_313_Table2,MATCH(MID($B1045,1,1),_313_Table2_ColumnLookup,0),FALSE)
+N("313"),
  IF(AND(VALUE(LEFT($A1045,3))=314,LEN($B1045)=3),VLOOKUP(VALUE(MID($B1045,2,2)),_314_Table2,MATCH(MID($B1045,1,1),_314_Table2_ColumnLookup,0),FALSE),
  IF(VALUE(LEFT($A1045,3))=314,VLOOKUP(VALUE(MID($B1045,2,1)),_314_Table2,MATCH(MID($B1045,1,1),_314_Table2_ColumnLookup,0),FALSE)
+N("314"),
""))))))))))))))))))))))))</f>
        <v>#N/A</v>
      </c>
      <c r="F1045" s="238" t="e">
        <f>IF(AND(VALUE(LEFT($A1045,3))=309,LEN($B1045)=3),VLOOKUP(VALUE(MID($B1045,2,2)),_309_Table3,MATCH(MID($B1045,1,1),_309_Table3_ColumnLookup,0),FALSE),
  IF($C1045="309 LCR SummaryA",OneYearSCR,IF($C1045="309 LCR SummaryB",UltimateSCR,IF(VALUE(LEFT($A1045,3))=309,VLOOKUP(VALUE(MID($B1045,2,1)),_309_Table3,MATCH(MID($B1045,1,1),_309_Table3_ColumnLookup,0),FALSE)
+N("309"),
  IF(VALUE(LEFT($A1045,3))=310,VLOOKUP(VALUE(MID($B1045,2,1)),_310_Table3,MATCH(MID($B1045,1,1),_310_Table3_ColumnLookup,0),FALSE)
+N("310"),
  IF(AND(VALUE(LEFT($A1045,3))=311,LEN($I1045)=4),VLOOKUP($I1045,_311_Table3,MATCH($B1045,_311_Table3_ColumnLookup,0),FALSE),
  IF(AND(VALUE(LEFT($A1045,3))=311,OR($B1045="I2",$B1045="J2",$B1045="K2",$B1045="L2")),VLOOKUP('311'!$G$58,_311_Table3,MATCH(MID($B1045,1,1),_311_Table3_ColumnLookup,0),FALSE),
  IF(AND(VALUE(LEFT($A1045,3))=311,RIGHT($B1045,5)="Total"),VLOOKUP('311'!$G$59,_311_Table3,MATCH(MID($B1045,1,1),_311_Table3_ColumnLookup,0),FALSE),
  IF(VALUE(LEFT($A1045,3))=311,VLOOKUP(VALUE(MID($B1045,2,1)),_311_Table3,MATCH(MID($B1045,1,1),_311_Table3_ColumnLookup,0),FALSE)
+N("311"),
  IF(AND(VALUE(LEFT($A1045,3))=312,LEFT($G1045,10)="Unincepted",$B1045="G "),VLOOKUP(" ULO",_312_Table3,MATCH('312'!$N$16,_312_Table3_ColumnLookup,0),FALSE),
  IF(AND(VALUE(LEFT($A1045,3))=312,LEFT($G1045,10)="Unincepted",$B1045="O "),VLOOKUP(" ULO",_312_Table3,MATCH('312'!$V$16,_312_Table3_ColumnLookup,0),FALSE),
  IF(AND(VALUE(LEFT($A1045,3))=312,LEFT($G1045,10)="Unincepted",$B1045="Q "),VLOOKUP(" ULO",_312_Table3,MATCH('312'!$X$16,_312_Table3_ColumnLookup,0),FALSE),
  IF(AND(VALUE(LEFT($A1045,3))=312,LEFT($G1045,10)="Unincepted"),VLOOKUP(" ULO",_312_Table3,MATCH(LEFT($B1045,1),_312_Table3_ColumnLookup,0),FALSE),
  IF(AND(VALUE(LEFT($A1045,3))=312,LEFT($G1045,5)="Total",$B1045="G "),VLOOKUP('312'!$F$80,_312_Table3,MATCH('312'!$N$16,_312_Table3_ColumnLookup,0),FALSE),
  IF(AND(VALUE(LEFT($A1045,3))=312,LEFT($G1045,5)="Total",$B1045="O "),VLOOKUP('312'!$F$80,_312_Table3,MATCH('312'!$V$16,_312_Table3_ColumnLookup,0),FALSE),
  IF(AND(VALUE(LEFT($A1045,3))=312,LEFT($G1045,5)="Total",$B1045="Q "),VLOOKUP('312'!$F$80,_312_Table3,MATCH('312'!$X$16,_312_Table3_ColumnLookup,0),FALSE),
  IF(AND(VALUE(LEFT($A1045,3))=312,LEFT($G1045,5)="Total"),VLOOKUP('312'!$F$80,_312_Table3,MATCH(LEFT($B1045,1),_312_Table3_ColumnLookup,0),FALSE),
  IF(AND(VALUE(LEFT($A1045,3))=312,LEN($I1045)=4,$B1045="G"),VLOOKUP($I1045,_312_Table3,MATCH('312'!$N$16,_312_Table3_ColumnLookup,0),FALSE),
  IF(AND(VALUE(LEFT($A1045,3))=312,LEN($I1045)=4,$B1045="O"),VLOOKUP($I1045,_312_Table3,MATCH('312'!$V$16,_312_Table3_ColumnLookup,0),FALSE),
  IF(AND(VALUE(LEFT($A1045,3))=312,LEN($I1045)=4,$B1045="Q"),VLOOKUP($I1045,_312_Table3,MATCH('312'!$X$16,_312_Table3_ColumnLookup,0),FALSE),
  IF(AND(VALUE(LEFT($A1045,3))=312,LEN($I1045)=4),VLOOKUP($I1045,_312_Table3,MATCH(LEFT($B1045,1),_312_Table3_ColumnLookup,0),FALSE)
+N("312"),
  IF(VALUE(LEFT($A1045,3))=313,VLOOKUP(VALUE(MID($B1045,2,1)),_313_Table3,MATCH(MID($B1045,1,1),_313_Table3_ColumnLookup,0),FALSE)
+N("313"),
  IF(AND(VALUE(LEFT($A1045,3))=314,LEN($B1045)=3),VLOOKUP(VALUE(MID($B1045,2,2)),_314_Table3,MATCH(MID($B1045,1,1),_314_Table3_ColumnLookup,0),FALSE),
  IF(VALUE(LEFT($A1045,3))=314,VLOOKUP(VALUE(MID($B1045,2,1)),_314_Table3,MATCH(MID($B1045,1,1),_314_Table3_ColumnLookup,0),FALSE)
+N("314"),
""))))))))))))))))))))))))</f>
        <v>#N/A</v>
      </c>
      <c r="H1045" s="321" t="str">
        <f>IFERROR(
IF(ISERROR($D1045)=FALSE,$D1045,IF(ISERROR($E1045)=FALSE,$E1045,IF(ISERROR($F1045)=FALSE,$F1045
+N("012 checkboxes"),
IF(
IF(OR(LEFT($A1045,9)="Syndicate",LEFT($A1045,12)="NewSyndicate"),VLOOKUP($A1045,'012'!$J:$ZW,MATCH("Link to button",'012'!$J$1:$ZW$1,0),0)
+N("309 checkbox"),
IF($C1045="309 LCR Summary0",VLOOKUP("Notes990",'309'!$P:$ZZ,MATCH("Link to button",'309'!$P$1:$ZZ$1,0),0)
+N("313 checkboxes"),
IF($C1045="313 Financial Information0LcmVsScr",IF($C1045="309 LCR Summary0",VLOOKUP("LcmVsScr",'309'!$N:$ZZ,MATCH("Link to button",'309'!$N$1:$ZZ$1,0),0),
IF($C1045="313 Financial Information0LcrDocAttached",IF($C1045="309 LCR Summary0",VLOOKUP("LcrDocAttached",'309'!$N:$ZZ,MATCH("Link to button",'309'!$N$1:$ZZ$1,0),
0)))))))=1,TRUE,FALSE)
))),"")</f>
        <v/>
      </c>
    </row>
    <row r="1046" spans="1:8">
      <c r="A1046" s="237" t="e">
        <f>VLOOKUP($G1046,CSVLookups!$B:$R,MATCH(A$1,CSVLookups!$B$1:$R$1,0),FALSE)</f>
        <v>#N/A</v>
      </c>
      <c r="B1046" s="237" t="e">
        <f>VLOOKUP($G1046,CSVLookups!$B:$R,MATCH(B$1,CSVLookups!$B$1:$R$1,0),FALSE)</f>
        <v>#N/A</v>
      </c>
      <c r="C1046" s="238" t="e">
        <f t="shared" si="16"/>
        <v>#N/A</v>
      </c>
      <c r="D1046" s="238" t="e">
        <f>IF(AND(VALUE(LEFT($A1046,3))=309,LEN($B1046)=3),VLOOKUP(VALUE(MID($B1046,2,2)),_309_Table1,MATCH(MID($B1046,1,1),_309_Table1_ColumnLookup,0),FALSE),
  IF($C1046="309 LCR SummaryA",OneYearSCR,IF($C1046="309 LCR SummaryB",UltimateSCR,IF(VALUE(LEFT($A1046,3))=309,VLOOKUP(VALUE(MID($B1046,2,1)),_309_Table1,MATCH(MID($B1046,1,1),_309_Table1_ColumnLookup,0),FALSE)
+N("309"),
  IF(VALUE(LEFT($A1046,3))=310,VLOOKUP(VALUE(MID($B1046,2,1)),_310_Table1,MATCH(MID($B1046,1,1),_310_Table1_ColumnLookup,0),FALSE)
+N("310"),
  IF(AND(VALUE(LEFT($A1046,3))=311,LEN($I1046)=4),VLOOKUP($I1046,_311_Table1,MATCH($B1046,_311_Table1_ColumnLookup,0),FALSE),
  IF(AND(VALUE(LEFT($A1046,3))=311,OR($B1046="I2",$B1046="J2",$B1046="K2",$B1046="L2")),VLOOKUP('311'!$G$58,_311_Table1,MATCH(MID($B1046,1,1),_311_Table1_ColumnLookup,0),FALSE),
  IF(AND(VALUE(LEFT($A1046,3))=311,RIGHT($B1046,5)="Total"),VLOOKUP('311'!$G$59,_311_Table1,MATCH(MID($B1046,1,1),_311_Table1_ColumnLookup,0),FALSE),
  IF(VALUE(LEFT($A1046,3))=311,VLOOKUP(VALUE(MID($B1046,2,1)),_311_Table1,MATCH(MID($B1046,1,1),_311_Table1_ColumnLookup,0),FALSE)
+N("311"),
  IF(AND(VALUE(LEFT($A1046,3))=312,LEFT($G1046,10)="Unincepted",$B1046="G "),VLOOKUP(" ULO",_312_Table1,MATCH('312'!$N$16,_312_Table1_ColumnLookup,0),FALSE),
  IF(AND(VALUE(LEFT($A1046,3))=312,LEFT($G1046,10)="Unincepted",$B1046="O "),VLOOKUP(" ULO",_312_Table1,MATCH('312'!$V$16,_312_Table1_ColumnLookup,0),FALSE),
  IF(AND(VALUE(LEFT($A1046,3))=312,LEFT($G1046,10)="Unincepted",$B1046="Q "),VLOOKUP(" ULO",_312_Table1,MATCH('312'!$X$16,_312_Table1_ColumnLookup,0),FALSE),
  IF(AND(VALUE(LEFT($A1046,3))=312,LEFT($G1046,10)="Unincepted"),VLOOKUP(" ULO",_312_Table1,MATCH(LEFT($B1046,1),_312_Table1_ColumnLookup,0),FALSE),
  IF(AND(VALUE(LEFT($A1046,3))=312,LEFT($G1046,5)="Total",$B1046="G "),VLOOKUP('312'!$F$80,_312_Table1,MATCH('312'!$N$16,_312_Table1_ColumnLookup,0),FALSE),
  IF(AND(VALUE(LEFT($A1046,3))=312,LEFT($G1046,5)="Total",$B1046="O "),VLOOKUP('312'!$F$80,_312_Table1,MATCH('312'!$V$16,_312_Table1_ColumnLookup,0),FALSE),
  IF(AND(VALUE(LEFT($A1046,3))=312,LEFT($G1046,5)="Total",$B1046="Q "),VLOOKUP('312'!$F$80,_312_Table1,MATCH('312'!$X$16,_312_Table1_ColumnLookup,0),FALSE),
  IF(AND(VALUE(LEFT($A1046,3))=312,LEFT($G1046,5)="Total"),VLOOKUP('312'!$F$80,_312_Table1,MATCH(LEFT($B1046,1),_312_Table1_ColumnLookup,0),FALSE),
  IF(AND(VALUE(LEFT($A1046,3))=312,LEN($I1046)=4,$B1046="G"),VLOOKUP($I1046,_312_Table1,MATCH('312'!$N$16,_312_Table1_ColumnLookup,0),FALSE),
  IF(AND(VALUE(LEFT($A1046,3))=312,LEN($I1046)=4,$B1046="O"),VLOOKUP($I1046,_312_Table1,MATCH('312'!$V$16,_312_Table1_ColumnLookup,0),FALSE),
  IF(AND(VALUE(LEFT($A1046,3))=312,LEN($I1046)=4,$B1046="Q"),VLOOKUP($I1046,_312_Table1,MATCH('312'!$X$16,_312_Table1_ColumnLookup,0),FALSE),
  IF(AND(VALUE(LEFT($A1046,3))=312,LEN($I1046)=4),VLOOKUP($I1046,_312_Table1,MATCH(LEFT($B1046,1),_312_Table1_ColumnLookup,0),FALSE)
+N("312"),
  IF(VALUE(LEFT($A1046,3))=313,VLOOKUP(VALUE(MID($B1046,2,1)),_313_Table1,MATCH(MID($B1046,1,1),_313_Table1_ColumnLookup,0),FALSE)
+N("313"),
  IF(AND(VALUE(LEFT($A1046,3))=314,LEN($B1046)=3),VLOOKUP(VALUE(MID($B1046,2,2)),_314_Table1,MATCH(MID($B1046,1,1),_314_Table1_ColumnLookup,0),FALSE),
  IF(VALUE(LEFT($A1046,3))=314,VLOOKUP(VALUE(MID($B1046,2,1)),_314_Table1,MATCH(MID($B1046,1,1),_314_Table1_ColumnLookup,0),FALSE)
+N("314"),
""))))))))))))))))))))))))</f>
        <v>#N/A</v>
      </c>
      <c r="E1046" s="238" t="e">
        <f>IF(AND(VALUE(LEFT($A1046,3))=309,LEN($B1046)=3),VLOOKUP(VALUE(MID($B1046,2,2)),_309_Table2,MATCH(MID($B1046,1,1),_309_Table2_ColumnLookup,0),FALSE),
  IF($C1046="309 LCR SummaryA",OneYearSCR,IF($C1046="309 LCR SummaryB",UltimateSCR,IF(VALUE(LEFT($A1046,3))=309,VLOOKUP(VALUE(MID($B1046,2,1)),_309_Table2,MATCH(MID($B1046,1,1),_309_Table2_ColumnLookup,0),FALSE)
+N("309"),
  IF(VALUE(LEFT($A1046,3))=310,VLOOKUP(VALUE(MID($B1046,2,1)),_310_Table2,MATCH(MID($B1046,1,1),_310_Table2_ColumnLookup,0),FALSE)
+N("310"),
  IF(AND(VALUE(LEFT($A1046,3))=311,LEN($I1046)=4),VLOOKUP($I1046,_311_Table2,MATCH($B1046,_311_Table2_ColumnLookup,0),FALSE),
  IF(AND(VALUE(LEFT($A1046,3))=311,OR($B1046="I2",$B1046="J2",$B1046="K2",$B1046="L2")),VLOOKUP('311'!$G$58,_311_Table2,MATCH(MID($B1046,1,1),_311_Table2_ColumnLookup,0),FALSE),
  IF(AND(VALUE(LEFT($A1046,3))=311,RIGHT($B1046,5)="Total"),VLOOKUP('311'!$G$59,_311_Table2,MATCH(MID($B1046,1,1),_311_Table2_ColumnLookup,0),FALSE),
  IF(VALUE(LEFT($A1046,3))=311,VLOOKUP(VALUE(MID($B1046,2,1)),_311_Table2,MATCH(MID($B1046,1,1),_311_Table2_ColumnLookup,0),FALSE)
+N("311"),
  IF(AND(VALUE(LEFT($A1046,3))=312,LEFT($G1046,10)="Unincepted",$B1046="G "),VLOOKUP(" ULO",_312_Table2,MATCH('312'!$N$16,_312_Table2_ColumnLookup,0),FALSE),
  IF(AND(VALUE(LEFT($A1046,3))=312,LEFT($G1046,10)="Unincepted",$B1046="O "),VLOOKUP(" ULO",_312_Table2,MATCH('312'!$V$16,_312_Table2_ColumnLookup,0),FALSE),
  IF(AND(VALUE(LEFT($A1046,3))=312,LEFT($G1046,10)="Unincepted",$B1046="Q "),VLOOKUP(" ULO",_312_Table2,MATCH('312'!$X$16,_312_Table2_ColumnLookup,0),FALSE),
  IF(AND(VALUE(LEFT($A1046,3))=312,LEFT($G1046,10)="Unincepted"),VLOOKUP(" ULO",_312_Table2,MATCH(LEFT($B1046,1),_312_Table2_ColumnLookup,0),FALSE),
  IF(AND(VALUE(LEFT($A1046,3))=312,LEFT($G1046,5)="Total",$B1046="G "),VLOOKUP('312'!$F$80,_312_Table2,MATCH('312'!$N$16,_312_Table2_ColumnLookup,0),FALSE),
  IF(AND(VALUE(LEFT($A1046,3))=312,LEFT($G1046,5)="Total",$B1046="O "),VLOOKUP('312'!$F$80,_312_Table2,MATCH('312'!$V$16,_312_Table2_ColumnLookup,0),FALSE),
  IF(AND(VALUE(LEFT($A1046,3))=312,LEFT($G1046,5)="Total",$B1046="Q "),VLOOKUP('312'!$F$80,_312_Table2,MATCH('312'!$X$16,_312_Table2_ColumnLookup,0),FALSE),
  IF(AND(VALUE(LEFT($A1046,3))=312,LEFT($G1046,5)="Total"),VLOOKUP('312'!$F$80,_312_Table2,MATCH(LEFT($B1046,1),_312_Table2_ColumnLookup,0),FALSE),
  IF(AND(VALUE(LEFT($A1046,3))=312,LEN($I1046)=4,$B1046="G"),VLOOKUP($I1046,_312_Table2,MATCH('312'!$N$16,_312_Table2_ColumnLookup,0),FALSE),
  IF(AND(VALUE(LEFT($A1046,3))=312,LEN($I1046)=4,$B1046="O"),VLOOKUP($I1046,_312_Table2,MATCH('312'!$V$16,_312_Table2_ColumnLookup,0),FALSE),
  IF(AND(VALUE(LEFT($A1046,3))=312,LEN($I1046)=4,$B1046="Q"),VLOOKUP($I1046,_312_Table2,MATCH('312'!$X$16,_312_Table2_ColumnLookup,0),FALSE),
  IF(AND(VALUE(LEFT($A1046,3))=312,LEN($I1046)=4),VLOOKUP($I1046,_312_Table2,MATCH(LEFT($B1046,1),_312_Table2_ColumnLookup,0),FALSE)
+N("312"),
  IF(VALUE(LEFT($A1046,3))=313,VLOOKUP(VALUE(MID($B1046,2,1)),_313_Table2,MATCH(MID($B1046,1,1),_313_Table2_ColumnLookup,0),FALSE)
+N("313"),
  IF(AND(VALUE(LEFT($A1046,3))=314,LEN($B1046)=3),VLOOKUP(VALUE(MID($B1046,2,2)),_314_Table2,MATCH(MID($B1046,1,1),_314_Table2_ColumnLookup,0),FALSE),
  IF(VALUE(LEFT($A1046,3))=314,VLOOKUP(VALUE(MID($B1046,2,1)),_314_Table2,MATCH(MID($B1046,1,1),_314_Table2_ColumnLookup,0),FALSE)
+N("314"),
""))))))))))))))))))))))))</f>
        <v>#N/A</v>
      </c>
      <c r="F1046" s="238" t="e">
        <f>IF(AND(VALUE(LEFT($A1046,3))=309,LEN($B1046)=3),VLOOKUP(VALUE(MID($B1046,2,2)),_309_Table3,MATCH(MID($B1046,1,1),_309_Table3_ColumnLookup,0),FALSE),
  IF($C1046="309 LCR SummaryA",OneYearSCR,IF($C1046="309 LCR SummaryB",UltimateSCR,IF(VALUE(LEFT($A1046,3))=309,VLOOKUP(VALUE(MID($B1046,2,1)),_309_Table3,MATCH(MID($B1046,1,1),_309_Table3_ColumnLookup,0),FALSE)
+N("309"),
  IF(VALUE(LEFT($A1046,3))=310,VLOOKUP(VALUE(MID($B1046,2,1)),_310_Table3,MATCH(MID($B1046,1,1),_310_Table3_ColumnLookup,0),FALSE)
+N("310"),
  IF(AND(VALUE(LEFT($A1046,3))=311,LEN($I1046)=4),VLOOKUP($I1046,_311_Table3,MATCH($B1046,_311_Table3_ColumnLookup,0),FALSE),
  IF(AND(VALUE(LEFT($A1046,3))=311,OR($B1046="I2",$B1046="J2",$B1046="K2",$B1046="L2")),VLOOKUP('311'!$G$58,_311_Table3,MATCH(MID($B1046,1,1),_311_Table3_ColumnLookup,0),FALSE),
  IF(AND(VALUE(LEFT($A1046,3))=311,RIGHT($B1046,5)="Total"),VLOOKUP('311'!$G$59,_311_Table3,MATCH(MID($B1046,1,1),_311_Table3_ColumnLookup,0),FALSE),
  IF(VALUE(LEFT($A1046,3))=311,VLOOKUP(VALUE(MID($B1046,2,1)),_311_Table3,MATCH(MID($B1046,1,1),_311_Table3_ColumnLookup,0),FALSE)
+N("311"),
  IF(AND(VALUE(LEFT($A1046,3))=312,LEFT($G1046,10)="Unincepted",$B1046="G "),VLOOKUP(" ULO",_312_Table3,MATCH('312'!$N$16,_312_Table3_ColumnLookup,0),FALSE),
  IF(AND(VALUE(LEFT($A1046,3))=312,LEFT($G1046,10)="Unincepted",$B1046="O "),VLOOKUP(" ULO",_312_Table3,MATCH('312'!$V$16,_312_Table3_ColumnLookup,0),FALSE),
  IF(AND(VALUE(LEFT($A1046,3))=312,LEFT($G1046,10)="Unincepted",$B1046="Q "),VLOOKUP(" ULO",_312_Table3,MATCH('312'!$X$16,_312_Table3_ColumnLookup,0),FALSE),
  IF(AND(VALUE(LEFT($A1046,3))=312,LEFT($G1046,10)="Unincepted"),VLOOKUP(" ULO",_312_Table3,MATCH(LEFT($B1046,1),_312_Table3_ColumnLookup,0),FALSE),
  IF(AND(VALUE(LEFT($A1046,3))=312,LEFT($G1046,5)="Total",$B1046="G "),VLOOKUP('312'!$F$80,_312_Table3,MATCH('312'!$N$16,_312_Table3_ColumnLookup,0),FALSE),
  IF(AND(VALUE(LEFT($A1046,3))=312,LEFT($G1046,5)="Total",$B1046="O "),VLOOKUP('312'!$F$80,_312_Table3,MATCH('312'!$V$16,_312_Table3_ColumnLookup,0),FALSE),
  IF(AND(VALUE(LEFT($A1046,3))=312,LEFT($G1046,5)="Total",$B1046="Q "),VLOOKUP('312'!$F$80,_312_Table3,MATCH('312'!$X$16,_312_Table3_ColumnLookup,0),FALSE),
  IF(AND(VALUE(LEFT($A1046,3))=312,LEFT($G1046,5)="Total"),VLOOKUP('312'!$F$80,_312_Table3,MATCH(LEFT($B1046,1),_312_Table3_ColumnLookup,0),FALSE),
  IF(AND(VALUE(LEFT($A1046,3))=312,LEN($I1046)=4,$B1046="G"),VLOOKUP($I1046,_312_Table3,MATCH('312'!$N$16,_312_Table3_ColumnLookup,0),FALSE),
  IF(AND(VALUE(LEFT($A1046,3))=312,LEN($I1046)=4,$B1046="O"),VLOOKUP($I1046,_312_Table3,MATCH('312'!$V$16,_312_Table3_ColumnLookup,0),FALSE),
  IF(AND(VALUE(LEFT($A1046,3))=312,LEN($I1046)=4,$B1046="Q"),VLOOKUP($I1046,_312_Table3,MATCH('312'!$X$16,_312_Table3_ColumnLookup,0),FALSE),
  IF(AND(VALUE(LEFT($A1046,3))=312,LEN($I1046)=4),VLOOKUP($I1046,_312_Table3,MATCH(LEFT($B1046,1),_312_Table3_ColumnLookup,0),FALSE)
+N("312"),
  IF(VALUE(LEFT($A1046,3))=313,VLOOKUP(VALUE(MID($B1046,2,1)),_313_Table3,MATCH(MID($B1046,1,1),_313_Table3_ColumnLookup,0),FALSE)
+N("313"),
  IF(AND(VALUE(LEFT($A1046,3))=314,LEN($B1046)=3),VLOOKUP(VALUE(MID($B1046,2,2)),_314_Table3,MATCH(MID($B1046,1,1),_314_Table3_ColumnLookup,0),FALSE),
  IF(VALUE(LEFT($A1046,3))=314,VLOOKUP(VALUE(MID($B1046,2,1)),_314_Table3,MATCH(MID($B1046,1,1),_314_Table3_ColumnLookup,0),FALSE)
+N("314"),
""))))))))))))))))))))))))</f>
        <v>#N/A</v>
      </c>
      <c r="H1046" s="321" t="str">
        <f>IFERROR(
IF(ISERROR($D1046)=FALSE,$D1046,IF(ISERROR($E1046)=FALSE,$E1046,IF(ISERROR($F1046)=FALSE,$F1046
+N("012 checkboxes"),
IF(
IF(OR(LEFT($A1046,9)="Syndicate",LEFT($A1046,12)="NewSyndicate"),VLOOKUP($A1046,'012'!$J:$ZW,MATCH("Link to button",'012'!$J$1:$ZW$1,0),0)
+N("309 checkbox"),
IF($C1046="309 LCR Summary0",VLOOKUP("Notes990",'309'!$P:$ZZ,MATCH("Link to button",'309'!$P$1:$ZZ$1,0),0)
+N("313 checkboxes"),
IF($C1046="313 Financial Information0LcmVsScr",IF($C1046="309 LCR Summary0",VLOOKUP("LcmVsScr",'309'!$N:$ZZ,MATCH("Link to button",'309'!$N$1:$ZZ$1,0),0),
IF($C1046="313 Financial Information0LcrDocAttached",IF($C1046="309 LCR Summary0",VLOOKUP("LcrDocAttached",'309'!$N:$ZZ,MATCH("Link to button",'309'!$N$1:$ZZ$1,0),
0)))))))=1,TRUE,FALSE)
))),"")</f>
        <v/>
      </c>
    </row>
    <row r="1047" spans="1:8">
      <c r="A1047" s="237" t="e">
        <f>VLOOKUP($G1047,CSVLookups!$B:$R,MATCH(A$1,CSVLookups!$B$1:$R$1,0),FALSE)</f>
        <v>#N/A</v>
      </c>
      <c r="B1047" s="237" t="e">
        <f>VLOOKUP($G1047,CSVLookups!$B:$R,MATCH(B$1,CSVLookups!$B$1:$R$1,0),FALSE)</f>
        <v>#N/A</v>
      </c>
      <c r="C1047" s="238" t="e">
        <f t="shared" si="16"/>
        <v>#N/A</v>
      </c>
      <c r="D1047" s="238" t="e">
        <f>IF(AND(VALUE(LEFT($A1047,3))=309,LEN($B1047)=3),VLOOKUP(VALUE(MID($B1047,2,2)),_309_Table1,MATCH(MID($B1047,1,1),_309_Table1_ColumnLookup,0),FALSE),
  IF($C1047="309 LCR SummaryA",OneYearSCR,IF($C1047="309 LCR SummaryB",UltimateSCR,IF(VALUE(LEFT($A1047,3))=309,VLOOKUP(VALUE(MID($B1047,2,1)),_309_Table1,MATCH(MID($B1047,1,1),_309_Table1_ColumnLookup,0),FALSE)
+N("309"),
  IF(VALUE(LEFT($A1047,3))=310,VLOOKUP(VALUE(MID($B1047,2,1)),_310_Table1,MATCH(MID($B1047,1,1),_310_Table1_ColumnLookup,0),FALSE)
+N("310"),
  IF(AND(VALUE(LEFT($A1047,3))=311,LEN($I1047)=4),VLOOKUP($I1047,_311_Table1,MATCH($B1047,_311_Table1_ColumnLookup,0),FALSE),
  IF(AND(VALUE(LEFT($A1047,3))=311,OR($B1047="I2",$B1047="J2",$B1047="K2",$B1047="L2")),VLOOKUP('311'!$G$58,_311_Table1,MATCH(MID($B1047,1,1),_311_Table1_ColumnLookup,0),FALSE),
  IF(AND(VALUE(LEFT($A1047,3))=311,RIGHT($B1047,5)="Total"),VLOOKUP('311'!$G$59,_311_Table1,MATCH(MID($B1047,1,1),_311_Table1_ColumnLookup,0),FALSE),
  IF(VALUE(LEFT($A1047,3))=311,VLOOKUP(VALUE(MID($B1047,2,1)),_311_Table1,MATCH(MID($B1047,1,1),_311_Table1_ColumnLookup,0),FALSE)
+N("311"),
  IF(AND(VALUE(LEFT($A1047,3))=312,LEFT($G1047,10)="Unincepted",$B1047="G "),VLOOKUP(" ULO",_312_Table1,MATCH('312'!$N$16,_312_Table1_ColumnLookup,0),FALSE),
  IF(AND(VALUE(LEFT($A1047,3))=312,LEFT($G1047,10)="Unincepted",$B1047="O "),VLOOKUP(" ULO",_312_Table1,MATCH('312'!$V$16,_312_Table1_ColumnLookup,0),FALSE),
  IF(AND(VALUE(LEFT($A1047,3))=312,LEFT($G1047,10)="Unincepted",$B1047="Q "),VLOOKUP(" ULO",_312_Table1,MATCH('312'!$X$16,_312_Table1_ColumnLookup,0),FALSE),
  IF(AND(VALUE(LEFT($A1047,3))=312,LEFT($G1047,10)="Unincepted"),VLOOKUP(" ULO",_312_Table1,MATCH(LEFT($B1047,1),_312_Table1_ColumnLookup,0),FALSE),
  IF(AND(VALUE(LEFT($A1047,3))=312,LEFT($G1047,5)="Total",$B1047="G "),VLOOKUP('312'!$F$80,_312_Table1,MATCH('312'!$N$16,_312_Table1_ColumnLookup,0),FALSE),
  IF(AND(VALUE(LEFT($A1047,3))=312,LEFT($G1047,5)="Total",$B1047="O "),VLOOKUP('312'!$F$80,_312_Table1,MATCH('312'!$V$16,_312_Table1_ColumnLookup,0),FALSE),
  IF(AND(VALUE(LEFT($A1047,3))=312,LEFT($G1047,5)="Total",$B1047="Q "),VLOOKUP('312'!$F$80,_312_Table1,MATCH('312'!$X$16,_312_Table1_ColumnLookup,0),FALSE),
  IF(AND(VALUE(LEFT($A1047,3))=312,LEFT($G1047,5)="Total"),VLOOKUP('312'!$F$80,_312_Table1,MATCH(LEFT($B1047,1),_312_Table1_ColumnLookup,0),FALSE),
  IF(AND(VALUE(LEFT($A1047,3))=312,LEN($I1047)=4,$B1047="G"),VLOOKUP($I1047,_312_Table1,MATCH('312'!$N$16,_312_Table1_ColumnLookup,0),FALSE),
  IF(AND(VALUE(LEFT($A1047,3))=312,LEN($I1047)=4,$B1047="O"),VLOOKUP($I1047,_312_Table1,MATCH('312'!$V$16,_312_Table1_ColumnLookup,0),FALSE),
  IF(AND(VALUE(LEFT($A1047,3))=312,LEN($I1047)=4,$B1047="Q"),VLOOKUP($I1047,_312_Table1,MATCH('312'!$X$16,_312_Table1_ColumnLookup,0),FALSE),
  IF(AND(VALUE(LEFT($A1047,3))=312,LEN($I1047)=4),VLOOKUP($I1047,_312_Table1,MATCH(LEFT($B1047,1),_312_Table1_ColumnLookup,0),FALSE)
+N("312"),
  IF(VALUE(LEFT($A1047,3))=313,VLOOKUP(VALUE(MID($B1047,2,1)),_313_Table1,MATCH(MID($B1047,1,1),_313_Table1_ColumnLookup,0),FALSE)
+N("313"),
  IF(AND(VALUE(LEFT($A1047,3))=314,LEN($B1047)=3),VLOOKUP(VALUE(MID($B1047,2,2)),_314_Table1,MATCH(MID($B1047,1,1),_314_Table1_ColumnLookup,0),FALSE),
  IF(VALUE(LEFT($A1047,3))=314,VLOOKUP(VALUE(MID($B1047,2,1)),_314_Table1,MATCH(MID($B1047,1,1),_314_Table1_ColumnLookup,0),FALSE)
+N("314"),
""))))))))))))))))))))))))</f>
        <v>#N/A</v>
      </c>
      <c r="E1047" s="238" t="e">
        <f>IF(AND(VALUE(LEFT($A1047,3))=309,LEN($B1047)=3),VLOOKUP(VALUE(MID($B1047,2,2)),_309_Table2,MATCH(MID($B1047,1,1),_309_Table2_ColumnLookup,0),FALSE),
  IF($C1047="309 LCR SummaryA",OneYearSCR,IF($C1047="309 LCR SummaryB",UltimateSCR,IF(VALUE(LEFT($A1047,3))=309,VLOOKUP(VALUE(MID($B1047,2,1)),_309_Table2,MATCH(MID($B1047,1,1),_309_Table2_ColumnLookup,0),FALSE)
+N("309"),
  IF(VALUE(LEFT($A1047,3))=310,VLOOKUP(VALUE(MID($B1047,2,1)),_310_Table2,MATCH(MID($B1047,1,1),_310_Table2_ColumnLookup,0),FALSE)
+N("310"),
  IF(AND(VALUE(LEFT($A1047,3))=311,LEN($I1047)=4),VLOOKUP($I1047,_311_Table2,MATCH($B1047,_311_Table2_ColumnLookup,0),FALSE),
  IF(AND(VALUE(LEFT($A1047,3))=311,OR($B1047="I2",$B1047="J2",$B1047="K2",$B1047="L2")),VLOOKUP('311'!$G$58,_311_Table2,MATCH(MID($B1047,1,1),_311_Table2_ColumnLookup,0),FALSE),
  IF(AND(VALUE(LEFT($A1047,3))=311,RIGHT($B1047,5)="Total"),VLOOKUP('311'!$G$59,_311_Table2,MATCH(MID($B1047,1,1),_311_Table2_ColumnLookup,0),FALSE),
  IF(VALUE(LEFT($A1047,3))=311,VLOOKUP(VALUE(MID($B1047,2,1)),_311_Table2,MATCH(MID($B1047,1,1),_311_Table2_ColumnLookup,0),FALSE)
+N("311"),
  IF(AND(VALUE(LEFT($A1047,3))=312,LEFT($G1047,10)="Unincepted",$B1047="G "),VLOOKUP(" ULO",_312_Table2,MATCH('312'!$N$16,_312_Table2_ColumnLookup,0),FALSE),
  IF(AND(VALUE(LEFT($A1047,3))=312,LEFT($G1047,10)="Unincepted",$B1047="O "),VLOOKUP(" ULO",_312_Table2,MATCH('312'!$V$16,_312_Table2_ColumnLookup,0),FALSE),
  IF(AND(VALUE(LEFT($A1047,3))=312,LEFT($G1047,10)="Unincepted",$B1047="Q "),VLOOKUP(" ULO",_312_Table2,MATCH('312'!$X$16,_312_Table2_ColumnLookup,0),FALSE),
  IF(AND(VALUE(LEFT($A1047,3))=312,LEFT($G1047,10)="Unincepted"),VLOOKUP(" ULO",_312_Table2,MATCH(LEFT($B1047,1),_312_Table2_ColumnLookup,0),FALSE),
  IF(AND(VALUE(LEFT($A1047,3))=312,LEFT($G1047,5)="Total",$B1047="G "),VLOOKUP('312'!$F$80,_312_Table2,MATCH('312'!$N$16,_312_Table2_ColumnLookup,0),FALSE),
  IF(AND(VALUE(LEFT($A1047,3))=312,LEFT($G1047,5)="Total",$B1047="O "),VLOOKUP('312'!$F$80,_312_Table2,MATCH('312'!$V$16,_312_Table2_ColumnLookup,0),FALSE),
  IF(AND(VALUE(LEFT($A1047,3))=312,LEFT($G1047,5)="Total",$B1047="Q "),VLOOKUP('312'!$F$80,_312_Table2,MATCH('312'!$X$16,_312_Table2_ColumnLookup,0),FALSE),
  IF(AND(VALUE(LEFT($A1047,3))=312,LEFT($G1047,5)="Total"),VLOOKUP('312'!$F$80,_312_Table2,MATCH(LEFT($B1047,1),_312_Table2_ColumnLookup,0),FALSE),
  IF(AND(VALUE(LEFT($A1047,3))=312,LEN($I1047)=4,$B1047="G"),VLOOKUP($I1047,_312_Table2,MATCH('312'!$N$16,_312_Table2_ColumnLookup,0),FALSE),
  IF(AND(VALUE(LEFT($A1047,3))=312,LEN($I1047)=4,$B1047="O"),VLOOKUP($I1047,_312_Table2,MATCH('312'!$V$16,_312_Table2_ColumnLookup,0),FALSE),
  IF(AND(VALUE(LEFT($A1047,3))=312,LEN($I1047)=4,$B1047="Q"),VLOOKUP($I1047,_312_Table2,MATCH('312'!$X$16,_312_Table2_ColumnLookup,0),FALSE),
  IF(AND(VALUE(LEFT($A1047,3))=312,LEN($I1047)=4),VLOOKUP($I1047,_312_Table2,MATCH(LEFT($B1047,1),_312_Table2_ColumnLookup,0),FALSE)
+N("312"),
  IF(VALUE(LEFT($A1047,3))=313,VLOOKUP(VALUE(MID($B1047,2,1)),_313_Table2,MATCH(MID($B1047,1,1),_313_Table2_ColumnLookup,0),FALSE)
+N("313"),
  IF(AND(VALUE(LEFT($A1047,3))=314,LEN($B1047)=3),VLOOKUP(VALUE(MID($B1047,2,2)),_314_Table2,MATCH(MID($B1047,1,1),_314_Table2_ColumnLookup,0),FALSE),
  IF(VALUE(LEFT($A1047,3))=314,VLOOKUP(VALUE(MID($B1047,2,1)),_314_Table2,MATCH(MID($B1047,1,1),_314_Table2_ColumnLookup,0),FALSE)
+N("314"),
""))))))))))))))))))))))))</f>
        <v>#N/A</v>
      </c>
      <c r="F1047" s="238" t="e">
        <f>IF(AND(VALUE(LEFT($A1047,3))=309,LEN($B1047)=3),VLOOKUP(VALUE(MID($B1047,2,2)),_309_Table3,MATCH(MID($B1047,1,1),_309_Table3_ColumnLookup,0),FALSE),
  IF($C1047="309 LCR SummaryA",OneYearSCR,IF($C1047="309 LCR SummaryB",UltimateSCR,IF(VALUE(LEFT($A1047,3))=309,VLOOKUP(VALUE(MID($B1047,2,1)),_309_Table3,MATCH(MID($B1047,1,1),_309_Table3_ColumnLookup,0),FALSE)
+N("309"),
  IF(VALUE(LEFT($A1047,3))=310,VLOOKUP(VALUE(MID($B1047,2,1)),_310_Table3,MATCH(MID($B1047,1,1),_310_Table3_ColumnLookup,0),FALSE)
+N("310"),
  IF(AND(VALUE(LEFT($A1047,3))=311,LEN($I1047)=4),VLOOKUP($I1047,_311_Table3,MATCH($B1047,_311_Table3_ColumnLookup,0),FALSE),
  IF(AND(VALUE(LEFT($A1047,3))=311,OR($B1047="I2",$B1047="J2",$B1047="K2",$B1047="L2")),VLOOKUP('311'!$G$58,_311_Table3,MATCH(MID($B1047,1,1),_311_Table3_ColumnLookup,0),FALSE),
  IF(AND(VALUE(LEFT($A1047,3))=311,RIGHT($B1047,5)="Total"),VLOOKUP('311'!$G$59,_311_Table3,MATCH(MID($B1047,1,1),_311_Table3_ColumnLookup,0),FALSE),
  IF(VALUE(LEFT($A1047,3))=311,VLOOKUP(VALUE(MID($B1047,2,1)),_311_Table3,MATCH(MID($B1047,1,1),_311_Table3_ColumnLookup,0),FALSE)
+N("311"),
  IF(AND(VALUE(LEFT($A1047,3))=312,LEFT($G1047,10)="Unincepted",$B1047="G "),VLOOKUP(" ULO",_312_Table3,MATCH('312'!$N$16,_312_Table3_ColumnLookup,0),FALSE),
  IF(AND(VALUE(LEFT($A1047,3))=312,LEFT($G1047,10)="Unincepted",$B1047="O "),VLOOKUP(" ULO",_312_Table3,MATCH('312'!$V$16,_312_Table3_ColumnLookup,0),FALSE),
  IF(AND(VALUE(LEFT($A1047,3))=312,LEFT($G1047,10)="Unincepted",$B1047="Q "),VLOOKUP(" ULO",_312_Table3,MATCH('312'!$X$16,_312_Table3_ColumnLookup,0),FALSE),
  IF(AND(VALUE(LEFT($A1047,3))=312,LEFT($G1047,10)="Unincepted"),VLOOKUP(" ULO",_312_Table3,MATCH(LEFT($B1047,1),_312_Table3_ColumnLookup,0),FALSE),
  IF(AND(VALUE(LEFT($A1047,3))=312,LEFT($G1047,5)="Total",$B1047="G "),VLOOKUP('312'!$F$80,_312_Table3,MATCH('312'!$N$16,_312_Table3_ColumnLookup,0),FALSE),
  IF(AND(VALUE(LEFT($A1047,3))=312,LEFT($G1047,5)="Total",$B1047="O "),VLOOKUP('312'!$F$80,_312_Table3,MATCH('312'!$V$16,_312_Table3_ColumnLookup,0),FALSE),
  IF(AND(VALUE(LEFT($A1047,3))=312,LEFT($G1047,5)="Total",$B1047="Q "),VLOOKUP('312'!$F$80,_312_Table3,MATCH('312'!$X$16,_312_Table3_ColumnLookup,0),FALSE),
  IF(AND(VALUE(LEFT($A1047,3))=312,LEFT($G1047,5)="Total"),VLOOKUP('312'!$F$80,_312_Table3,MATCH(LEFT($B1047,1),_312_Table3_ColumnLookup,0),FALSE),
  IF(AND(VALUE(LEFT($A1047,3))=312,LEN($I1047)=4,$B1047="G"),VLOOKUP($I1047,_312_Table3,MATCH('312'!$N$16,_312_Table3_ColumnLookup,0),FALSE),
  IF(AND(VALUE(LEFT($A1047,3))=312,LEN($I1047)=4,$B1047="O"),VLOOKUP($I1047,_312_Table3,MATCH('312'!$V$16,_312_Table3_ColumnLookup,0),FALSE),
  IF(AND(VALUE(LEFT($A1047,3))=312,LEN($I1047)=4,$B1047="Q"),VLOOKUP($I1047,_312_Table3,MATCH('312'!$X$16,_312_Table3_ColumnLookup,0),FALSE),
  IF(AND(VALUE(LEFT($A1047,3))=312,LEN($I1047)=4),VLOOKUP($I1047,_312_Table3,MATCH(LEFT($B1047,1),_312_Table3_ColumnLookup,0),FALSE)
+N("312"),
  IF(VALUE(LEFT($A1047,3))=313,VLOOKUP(VALUE(MID($B1047,2,1)),_313_Table3,MATCH(MID($B1047,1,1),_313_Table3_ColumnLookup,0),FALSE)
+N("313"),
  IF(AND(VALUE(LEFT($A1047,3))=314,LEN($B1047)=3),VLOOKUP(VALUE(MID($B1047,2,2)),_314_Table3,MATCH(MID($B1047,1,1),_314_Table3_ColumnLookup,0),FALSE),
  IF(VALUE(LEFT($A1047,3))=314,VLOOKUP(VALUE(MID($B1047,2,1)),_314_Table3,MATCH(MID($B1047,1,1),_314_Table3_ColumnLookup,0),FALSE)
+N("314"),
""))))))))))))))))))))))))</f>
        <v>#N/A</v>
      </c>
      <c r="H1047" s="321" t="str">
        <f>IFERROR(
IF(ISERROR($D1047)=FALSE,$D1047,IF(ISERROR($E1047)=FALSE,$E1047,IF(ISERROR($F1047)=FALSE,$F1047
+N("012 checkboxes"),
IF(
IF(OR(LEFT($A1047,9)="Syndicate",LEFT($A1047,12)="NewSyndicate"),VLOOKUP($A1047,'012'!$J:$ZW,MATCH("Link to button",'012'!$J$1:$ZW$1,0),0)
+N("309 checkbox"),
IF($C1047="309 LCR Summary0",VLOOKUP("Notes990",'309'!$P:$ZZ,MATCH("Link to button",'309'!$P$1:$ZZ$1,0),0)
+N("313 checkboxes"),
IF($C1047="313 Financial Information0LcmVsScr",IF($C1047="309 LCR Summary0",VLOOKUP("LcmVsScr",'309'!$N:$ZZ,MATCH("Link to button",'309'!$N$1:$ZZ$1,0),0),
IF($C1047="313 Financial Information0LcrDocAttached",IF($C1047="309 LCR Summary0",VLOOKUP("LcrDocAttached",'309'!$N:$ZZ,MATCH("Link to button",'309'!$N$1:$ZZ$1,0),
0)))))))=1,TRUE,FALSE)
))),"")</f>
        <v/>
      </c>
    </row>
    <row r="1048" spans="1:8">
      <c r="A1048" s="237" t="e">
        <f>VLOOKUP($G1048,CSVLookups!$B:$R,MATCH(A$1,CSVLookups!$B$1:$R$1,0),FALSE)</f>
        <v>#N/A</v>
      </c>
      <c r="B1048" s="237" t="e">
        <f>VLOOKUP($G1048,CSVLookups!$B:$R,MATCH(B$1,CSVLookups!$B$1:$R$1,0),FALSE)</f>
        <v>#N/A</v>
      </c>
      <c r="C1048" s="238" t="e">
        <f t="shared" si="16"/>
        <v>#N/A</v>
      </c>
      <c r="D1048" s="238" t="e">
        <f>IF(AND(VALUE(LEFT($A1048,3))=309,LEN($B1048)=3),VLOOKUP(VALUE(MID($B1048,2,2)),_309_Table1,MATCH(MID($B1048,1,1),_309_Table1_ColumnLookup,0),FALSE),
  IF($C1048="309 LCR SummaryA",OneYearSCR,IF($C1048="309 LCR SummaryB",UltimateSCR,IF(VALUE(LEFT($A1048,3))=309,VLOOKUP(VALUE(MID($B1048,2,1)),_309_Table1,MATCH(MID($B1048,1,1),_309_Table1_ColumnLookup,0),FALSE)
+N("309"),
  IF(VALUE(LEFT($A1048,3))=310,VLOOKUP(VALUE(MID($B1048,2,1)),_310_Table1,MATCH(MID($B1048,1,1),_310_Table1_ColumnLookup,0),FALSE)
+N("310"),
  IF(AND(VALUE(LEFT($A1048,3))=311,LEN($I1048)=4),VLOOKUP($I1048,_311_Table1,MATCH($B1048,_311_Table1_ColumnLookup,0),FALSE),
  IF(AND(VALUE(LEFT($A1048,3))=311,OR($B1048="I2",$B1048="J2",$B1048="K2",$B1048="L2")),VLOOKUP('311'!$G$58,_311_Table1,MATCH(MID($B1048,1,1),_311_Table1_ColumnLookup,0),FALSE),
  IF(AND(VALUE(LEFT($A1048,3))=311,RIGHT($B1048,5)="Total"),VLOOKUP('311'!$G$59,_311_Table1,MATCH(MID($B1048,1,1),_311_Table1_ColumnLookup,0),FALSE),
  IF(VALUE(LEFT($A1048,3))=311,VLOOKUP(VALUE(MID($B1048,2,1)),_311_Table1,MATCH(MID($B1048,1,1),_311_Table1_ColumnLookup,0),FALSE)
+N("311"),
  IF(AND(VALUE(LEFT($A1048,3))=312,LEFT($G1048,10)="Unincepted",$B1048="G "),VLOOKUP(" ULO",_312_Table1,MATCH('312'!$N$16,_312_Table1_ColumnLookup,0),FALSE),
  IF(AND(VALUE(LEFT($A1048,3))=312,LEFT($G1048,10)="Unincepted",$B1048="O "),VLOOKUP(" ULO",_312_Table1,MATCH('312'!$V$16,_312_Table1_ColumnLookup,0),FALSE),
  IF(AND(VALUE(LEFT($A1048,3))=312,LEFT($G1048,10)="Unincepted",$B1048="Q "),VLOOKUP(" ULO",_312_Table1,MATCH('312'!$X$16,_312_Table1_ColumnLookup,0),FALSE),
  IF(AND(VALUE(LEFT($A1048,3))=312,LEFT($G1048,10)="Unincepted"),VLOOKUP(" ULO",_312_Table1,MATCH(LEFT($B1048,1),_312_Table1_ColumnLookup,0),FALSE),
  IF(AND(VALUE(LEFT($A1048,3))=312,LEFT($G1048,5)="Total",$B1048="G "),VLOOKUP('312'!$F$80,_312_Table1,MATCH('312'!$N$16,_312_Table1_ColumnLookup,0),FALSE),
  IF(AND(VALUE(LEFT($A1048,3))=312,LEFT($G1048,5)="Total",$B1048="O "),VLOOKUP('312'!$F$80,_312_Table1,MATCH('312'!$V$16,_312_Table1_ColumnLookup,0),FALSE),
  IF(AND(VALUE(LEFT($A1048,3))=312,LEFT($G1048,5)="Total",$B1048="Q "),VLOOKUP('312'!$F$80,_312_Table1,MATCH('312'!$X$16,_312_Table1_ColumnLookup,0),FALSE),
  IF(AND(VALUE(LEFT($A1048,3))=312,LEFT($G1048,5)="Total"),VLOOKUP('312'!$F$80,_312_Table1,MATCH(LEFT($B1048,1),_312_Table1_ColumnLookup,0),FALSE),
  IF(AND(VALUE(LEFT($A1048,3))=312,LEN($I1048)=4,$B1048="G"),VLOOKUP($I1048,_312_Table1,MATCH('312'!$N$16,_312_Table1_ColumnLookup,0),FALSE),
  IF(AND(VALUE(LEFT($A1048,3))=312,LEN($I1048)=4,$B1048="O"),VLOOKUP($I1048,_312_Table1,MATCH('312'!$V$16,_312_Table1_ColumnLookup,0),FALSE),
  IF(AND(VALUE(LEFT($A1048,3))=312,LEN($I1048)=4,$B1048="Q"),VLOOKUP($I1048,_312_Table1,MATCH('312'!$X$16,_312_Table1_ColumnLookup,0),FALSE),
  IF(AND(VALUE(LEFT($A1048,3))=312,LEN($I1048)=4),VLOOKUP($I1048,_312_Table1,MATCH(LEFT($B1048,1),_312_Table1_ColumnLookup,0),FALSE)
+N("312"),
  IF(VALUE(LEFT($A1048,3))=313,VLOOKUP(VALUE(MID($B1048,2,1)),_313_Table1,MATCH(MID($B1048,1,1),_313_Table1_ColumnLookup,0),FALSE)
+N("313"),
  IF(AND(VALUE(LEFT($A1048,3))=314,LEN($B1048)=3),VLOOKUP(VALUE(MID($B1048,2,2)),_314_Table1,MATCH(MID($B1048,1,1),_314_Table1_ColumnLookup,0),FALSE),
  IF(VALUE(LEFT($A1048,3))=314,VLOOKUP(VALUE(MID($B1048,2,1)),_314_Table1,MATCH(MID($B1048,1,1),_314_Table1_ColumnLookup,0),FALSE)
+N("314"),
""))))))))))))))))))))))))</f>
        <v>#N/A</v>
      </c>
      <c r="E1048" s="238" t="e">
        <f>IF(AND(VALUE(LEFT($A1048,3))=309,LEN($B1048)=3),VLOOKUP(VALUE(MID($B1048,2,2)),_309_Table2,MATCH(MID($B1048,1,1),_309_Table2_ColumnLookup,0),FALSE),
  IF($C1048="309 LCR SummaryA",OneYearSCR,IF($C1048="309 LCR SummaryB",UltimateSCR,IF(VALUE(LEFT($A1048,3))=309,VLOOKUP(VALUE(MID($B1048,2,1)),_309_Table2,MATCH(MID($B1048,1,1),_309_Table2_ColumnLookup,0),FALSE)
+N("309"),
  IF(VALUE(LEFT($A1048,3))=310,VLOOKUP(VALUE(MID($B1048,2,1)),_310_Table2,MATCH(MID($B1048,1,1),_310_Table2_ColumnLookup,0),FALSE)
+N("310"),
  IF(AND(VALUE(LEFT($A1048,3))=311,LEN($I1048)=4),VLOOKUP($I1048,_311_Table2,MATCH($B1048,_311_Table2_ColumnLookup,0),FALSE),
  IF(AND(VALUE(LEFT($A1048,3))=311,OR($B1048="I2",$B1048="J2",$B1048="K2",$B1048="L2")),VLOOKUP('311'!$G$58,_311_Table2,MATCH(MID($B1048,1,1),_311_Table2_ColumnLookup,0),FALSE),
  IF(AND(VALUE(LEFT($A1048,3))=311,RIGHT($B1048,5)="Total"),VLOOKUP('311'!$G$59,_311_Table2,MATCH(MID($B1048,1,1),_311_Table2_ColumnLookup,0),FALSE),
  IF(VALUE(LEFT($A1048,3))=311,VLOOKUP(VALUE(MID($B1048,2,1)),_311_Table2,MATCH(MID($B1048,1,1),_311_Table2_ColumnLookup,0),FALSE)
+N("311"),
  IF(AND(VALUE(LEFT($A1048,3))=312,LEFT($G1048,10)="Unincepted",$B1048="G "),VLOOKUP(" ULO",_312_Table2,MATCH('312'!$N$16,_312_Table2_ColumnLookup,0),FALSE),
  IF(AND(VALUE(LEFT($A1048,3))=312,LEFT($G1048,10)="Unincepted",$B1048="O "),VLOOKUP(" ULO",_312_Table2,MATCH('312'!$V$16,_312_Table2_ColumnLookup,0),FALSE),
  IF(AND(VALUE(LEFT($A1048,3))=312,LEFT($G1048,10)="Unincepted",$B1048="Q "),VLOOKUP(" ULO",_312_Table2,MATCH('312'!$X$16,_312_Table2_ColumnLookup,0),FALSE),
  IF(AND(VALUE(LEFT($A1048,3))=312,LEFT($G1048,10)="Unincepted"),VLOOKUP(" ULO",_312_Table2,MATCH(LEFT($B1048,1),_312_Table2_ColumnLookup,0),FALSE),
  IF(AND(VALUE(LEFT($A1048,3))=312,LEFT($G1048,5)="Total",$B1048="G "),VLOOKUP('312'!$F$80,_312_Table2,MATCH('312'!$N$16,_312_Table2_ColumnLookup,0),FALSE),
  IF(AND(VALUE(LEFT($A1048,3))=312,LEFT($G1048,5)="Total",$B1048="O "),VLOOKUP('312'!$F$80,_312_Table2,MATCH('312'!$V$16,_312_Table2_ColumnLookup,0),FALSE),
  IF(AND(VALUE(LEFT($A1048,3))=312,LEFT($G1048,5)="Total",$B1048="Q "),VLOOKUP('312'!$F$80,_312_Table2,MATCH('312'!$X$16,_312_Table2_ColumnLookup,0),FALSE),
  IF(AND(VALUE(LEFT($A1048,3))=312,LEFT($G1048,5)="Total"),VLOOKUP('312'!$F$80,_312_Table2,MATCH(LEFT($B1048,1),_312_Table2_ColumnLookup,0),FALSE),
  IF(AND(VALUE(LEFT($A1048,3))=312,LEN($I1048)=4,$B1048="G"),VLOOKUP($I1048,_312_Table2,MATCH('312'!$N$16,_312_Table2_ColumnLookup,0),FALSE),
  IF(AND(VALUE(LEFT($A1048,3))=312,LEN($I1048)=4,$B1048="O"),VLOOKUP($I1048,_312_Table2,MATCH('312'!$V$16,_312_Table2_ColumnLookup,0),FALSE),
  IF(AND(VALUE(LEFT($A1048,3))=312,LEN($I1048)=4,$B1048="Q"),VLOOKUP($I1048,_312_Table2,MATCH('312'!$X$16,_312_Table2_ColumnLookup,0),FALSE),
  IF(AND(VALUE(LEFT($A1048,3))=312,LEN($I1048)=4),VLOOKUP($I1048,_312_Table2,MATCH(LEFT($B1048,1),_312_Table2_ColumnLookup,0),FALSE)
+N("312"),
  IF(VALUE(LEFT($A1048,3))=313,VLOOKUP(VALUE(MID($B1048,2,1)),_313_Table2,MATCH(MID($B1048,1,1),_313_Table2_ColumnLookup,0),FALSE)
+N("313"),
  IF(AND(VALUE(LEFT($A1048,3))=314,LEN($B1048)=3),VLOOKUP(VALUE(MID($B1048,2,2)),_314_Table2,MATCH(MID($B1048,1,1),_314_Table2_ColumnLookup,0),FALSE),
  IF(VALUE(LEFT($A1048,3))=314,VLOOKUP(VALUE(MID($B1048,2,1)),_314_Table2,MATCH(MID($B1048,1,1),_314_Table2_ColumnLookup,0),FALSE)
+N("314"),
""))))))))))))))))))))))))</f>
        <v>#N/A</v>
      </c>
      <c r="F1048" s="238" t="e">
        <f>IF(AND(VALUE(LEFT($A1048,3))=309,LEN($B1048)=3),VLOOKUP(VALUE(MID($B1048,2,2)),_309_Table3,MATCH(MID($B1048,1,1),_309_Table3_ColumnLookup,0),FALSE),
  IF($C1048="309 LCR SummaryA",OneYearSCR,IF($C1048="309 LCR SummaryB",UltimateSCR,IF(VALUE(LEFT($A1048,3))=309,VLOOKUP(VALUE(MID($B1048,2,1)),_309_Table3,MATCH(MID($B1048,1,1),_309_Table3_ColumnLookup,0),FALSE)
+N("309"),
  IF(VALUE(LEFT($A1048,3))=310,VLOOKUP(VALUE(MID($B1048,2,1)),_310_Table3,MATCH(MID($B1048,1,1),_310_Table3_ColumnLookup,0),FALSE)
+N("310"),
  IF(AND(VALUE(LEFT($A1048,3))=311,LEN($I1048)=4),VLOOKUP($I1048,_311_Table3,MATCH($B1048,_311_Table3_ColumnLookup,0),FALSE),
  IF(AND(VALUE(LEFT($A1048,3))=311,OR($B1048="I2",$B1048="J2",$B1048="K2",$B1048="L2")),VLOOKUP('311'!$G$58,_311_Table3,MATCH(MID($B1048,1,1),_311_Table3_ColumnLookup,0),FALSE),
  IF(AND(VALUE(LEFT($A1048,3))=311,RIGHT($B1048,5)="Total"),VLOOKUP('311'!$G$59,_311_Table3,MATCH(MID($B1048,1,1),_311_Table3_ColumnLookup,0),FALSE),
  IF(VALUE(LEFT($A1048,3))=311,VLOOKUP(VALUE(MID($B1048,2,1)),_311_Table3,MATCH(MID($B1048,1,1),_311_Table3_ColumnLookup,0),FALSE)
+N("311"),
  IF(AND(VALUE(LEFT($A1048,3))=312,LEFT($G1048,10)="Unincepted",$B1048="G "),VLOOKUP(" ULO",_312_Table3,MATCH('312'!$N$16,_312_Table3_ColumnLookup,0),FALSE),
  IF(AND(VALUE(LEFT($A1048,3))=312,LEFT($G1048,10)="Unincepted",$B1048="O "),VLOOKUP(" ULO",_312_Table3,MATCH('312'!$V$16,_312_Table3_ColumnLookup,0),FALSE),
  IF(AND(VALUE(LEFT($A1048,3))=312,LEFT($G1048,10)="Unincepted",$B1048="Q "),VLOOKUP(" ULO",_312_Table3,MATCH('312'!$X$16,_312_Table3_ColumnLookup,0),FALSE),
  IF(AND(VALUE(LEFT($A1048,3))=312,LEFT($G1048,10)="Unincepted"),VLOOKUP(" ULO",_312_Table3,MATCH(LEFT($B1048,1),_312_Table3_ColumnLookup,0),FALSE),
  IF(AND(VALUE(LEFT($A1048,3))=312,LEFT($G1048,5)="Total",$B1048="G "),VLOOKUP('312'!$F$80,_312_Table3,MATCH('312'!$N$16,_312_Table3_ColumnLookup,0),FALSE),
  IF(AND(VALUE(LEFT($A1048,3))=312,LEFT($G1048,5)="Total",$B1048="O "),VLOOKUP('312'!$F$80,_312_Table3,MATCH('312'!$V$16,_312_Table3_ColumnLookup,0),FALSE),
  IF(AND(VALUE(LEFT($A1048,3))=312,LEFT($G1048,5)="Total",$B1048="Q "),VLOOKUP('312'!$F$80,_312_Table3,MATCH('312'!$X$16,_312_Table3_ColumnLookup,0),FALSE),
  IF(AND(VALUE(LEFT($A1048,3))=312,LEFT($G1048,5)="Total"),VLOOKUP('312'!$F$80,_312_Table3,MATCH(LEFT($B1048,1),_312_Table3_ColumnLookup,0),FALSE),
  IF(AND(VALUE(LEFT($A1048,3))=312,LEN($I1048)=4,$B1048="G"),VLOOKUP($I1048,_312_Table3,MATCH('312'!$N$16,_312_Table3_ColumnLookup,0),FALSE),
  IF(AND(VALUE(LEFT($A1048,3))=312,LEN($I1048)=4,$B1048="O"),VLOOKUP($I1048,_312_Table3,MATCH('312'!$V$16,_312_Table3_ColumnLookup,0),FALSE),
  IF(AND(VALUE(LEFT($A1048,3))=312,LEN($I1048)=4,$B1048="Q"),VLOOKUP($I1048,_312_Table3,MATCH('312'!$X$16,_312_Table3_ColumnLookup,0),FALSE),
  IF(AND(VALUE(LEFT($A1048,3))=312,LEN($I1048)=4),VLOOKUP($I1048,_312_Table3,MATCH(LEFT($B1048,1),_312_Table3_ColumnLookup,0),FALSE)
+N("312"),
  IF(VALUE(LEFT($A1048,3))=313,VLOOKUP(VALUE(MID($B1048,2,1)),_313_Table3,MATCH(MID($B1048,1,1),_313_Table3_ColumnLookup,0),FALSE)
+N("313"),
  IF(AND(VALUE(LEFT($A1048,3))=314,LEN($B1048)=3),VLOOKUP(VALUE(MID($B1048,2,2)),_314_Table3,MATCH(MID($B1048,1,1),_314_Table3_ColumnLookup,0),FALSE),
  IF(VALUE(LEFT($A1048,3))=314,VLOOKUP(VALUE(MID($B1048,2,1)),_314_Table3,MATCH(MID($B1048,1,1),_314_Table3_ColumnLookup,0),FALSE)
+N("314"),
""))))))))))))))))))))))))</f>
        <v>#N/A</v>
      </c>
      <c r="H1048" s="321" t="str">
        <f>IFERROR(
IF(ISERROR($D1048)=FALSE,$D1048,IF(ISERROR($E1048)=FALSE,$E1048,IF(ISERROR($F1048)=FALSE,$F1048
+N("012 checkboxes"),
IF(
IF(OR(LEFT($A1048,9)="Syndicate",LEFT($A1048,12)="NewSyndicate"),VLOOKUP($A1048,'012'!$J:$ZW,MATCH("Link to button",'012'!$J$1:$ZW$1,0),0)
+N("309 checkbox"),
IF($C1048="309 LCR Summary0",VLOOKUP("Notes990",'309'!$P:$ZZ,MATCH("Link to button",'309'!$P$1:$ZZ$1,0),0)
+N("313 checkboxes"),
IF($C1048="313 Financial Information0LcmVsScr",IF($C1048="309 LCR Summary0",VLOOKUP("LcmVsScr",'309'!$N:$ZZ,MATCH("Link to button",'309'!$N$1:$ZZ$1,0),0),
IF($C1048="313 Financial Information0LcrDocAttached",IF($C1048="309 LCR Summary0",VLOOKUP("LcrDocAttached",'309'!$N:$ZZ,MATCH("Link to button",'309'!$N$1:$ZZ$1,0),
0)))))))=1,TRUE,FALSE)
))),"")</f>
        <v/>
      </c>
    </row>
    <row r="1049" spans="1:8">
      <c r="A1049" s="237" t="e">
        <f>VLOOKUP($G1049,CSVLookups!$B:$R,MATCH(A$1,CSVLookups!$B$1:$R$1,0),FALSE)</f>
        <v>#N/A</v>
      </c>
      <c r="B1049" s="237" t="e">
        <f>VLOOKUP($G1049,CSVLookups!$B:$R,MATCH(B$1,CSVLookups!$B$1:$R$1,0),FALSE)</f>
        <v>#N/A</v>
      </c>
      <c r="C1049" s="238" t="e">
        <f t="shared" si="16"/>
        <v>#N/A</v>
      </c>
      <c r="D1049" s="238" t="e">
        <f>IF(AND(VALUE(LEFT($A1049,3))=309,LEN($B1049)=3),VLOOKUP(VALUE(MID($B1049,2,2)),_309_Table1,MATCH(MID($B1049,1,1),_309_Table1_ColumnLookup,0),FALSE),
  IF($C1049="309 LCR SummaryA",OneYearSCR,IF($C1049="309 LCR SummaryB",UltimateSCR,IF(VALUE(LEFT($A1049,3))=309,VLOOKUP(VALUE(MID($B1049,2,1)),_309_Table1,MATCH(MID($B1049,1,1),_309_Table1_ColumnLookup,0),FALSE)
+N("309"),
  IF(VALUE(LEFT($A1049,3))=310,VLOOKUP(VALUE(MID($B1049,2,1)),_310_Table1,MATCH(MID($B1049,1,1),_310_Table1_ColumnLookup,0),FALSE)
+N("310"),
  IF(AND(VALUE(LEFT($A1049,3))=311,LEN($I1049)=4),VLOOKUP($I1049,_311_Table1,MATCH($B1049,_311_Table1_ColumnLookup,0),FALSE),
  IF(AND(VALUE(LEFT($A1049,3))=311,OR($B1049="I2",$B1049="J2",$B1049="K2",$B1049="L2")),VLOOKUP('311'!$G$58,_311_Table1,MATCH(MID($B1049,1,1),_311_Table1_ColumnLookup,0),FALSE),
  IF(AND(VALUE(LEFT($A1049,3))=311,RIGHT($B1049,5)="Total"),VLOOKUP('311'!$G$59,_311_Table1,MATCH(MID($B1049,1,1),_311_Table1_ColumnLookup,0),FALSE),
  IF(VALUE(LEFT($A1049,3))=311,VLOOKUP(VALUE(MID($B1049,2,1)),_311_Table1,MATCH(MID($B1049,1,1),_311_Table1_ColumnLookup,0),FALSE)
+N("311"),
  IF(AND(VALUE(LEFT($A1049,3))=312,LEFT($G1049,10)="Unincepted",$B1049="G "),VLOOKUP(" ULO",_312_Table1,MATCH('312'!$N$16,_312_Table1_ColumnLookup,0),FALSE),
  IF(AND(VALUE(LEFT($A1049,3))=312,LEFT($G1049,10)="Unincepted",$B1049="O "),VLOOKUP(" ULO",_312_Table1,MATCH('312'!$V$16,_312_Table1_ColumnLookup,0),FALSE),
  IF(AND(VALUE(LEFT($A1049,3))=312,LEFT($G1049,10)="Unincepted",$B1049="Q "),VLOOKUP(" ULO",_312_Table1,MATCH('312'!$X$16,_312_Table1_ColumnLookup,0),FALSE),
  IF(AND(VALUE(LEFT($A1049,3))=312,LEFT($G1049,10)="Unincepted"),VLOOKUP(" ULO",_312_Table1,MATCH(LEFT($B1049,1),_312_Table1_ColumnLookup,0),FALSE),
  IF(AND(VALUE(LEFT($A1049,3))=312,LEFT($G1049,5)="Total",$B1049="G "),VLOOKUP('312'!$F$80,_312_Table1,MATCH('312'!$N$16,_312_Table1_ColumnLookup,0),FALSE),
  IF(AND(VALUE(LEFT($A1049,3))=312,LEFT($G1049,5)="Total",$B1049="O "),VLOOKUP('312'!$F$80,_312_Table1,MATCH('312'!$V$16,_312_Table1_ColumnLookup,0),FALSE),
  IF(AND(VALUE(LEFT($A1049,3))=312,LEFT($G1049,5)="Total",$B1049="Q "),VLOOKUP('312'!$F$80,_312_Table1,MATCH('312'!$X$16,_312_Table1_ColumnLookup,0),FALSE),
  IF(AND(VALUE(LEFT($A1049,3))=312,LEFT($G1049,5)="Total"),VLOOKUP('312'!$F$80,_312_Table1,MATCH(LEFT($B1049,1),_312_Table1_ColumnLookup,0),FALSE),
  IF(AND(VALUE(LEFT($A1049,3))=312,LEN($I1049)=4,$B1049="G"),VLOOKUP($I1049,_312_Table1,MATCH('312'!$N$16,_312_Table1_ColumnLookup,0),FALSE),
  IF(AND(VALUE(LEFT($A1049,3))=312,LEN($I1049)=4,$B1049="O"),VLOOKUP($I1049,_312_Table1,MATCH('312'!$V$16,_312_Table1_ColumnLookup,0),FALSE),
  IF(AND(VALUE(LEFT($A1049,3))=312,LEN($I1049)=4,$B1049="Q"),VLOOKUP($I1049,_312_Table1,MATCH('312'!$X$16,_312_Table1_ColumnLookup,0),FALSE),
  IF(AND(VALUE(LEFT($A1049,3))=312,LEN($I1049)=4),VLOOKUP($I1049,_312_Table1,MATCH(LEFT($B1049,1),_312_Table1_ColumnLookup,0),FALSE)
+N("312"),
  IF(VALUE(LEFT($A1049,3))=313,VLOOKUP(VALUE(MID($B1049,2,1)),_313_Table1,MATCH(MID($B1049,1,1),_313_Table1_ColumnLookup,0),FALSE)
+N("313"),
  IF(AND(VALUE(LEFT($A1049,3))=314,LEN($B1049)=3),VLOOKUP(VALUE(MID($B1049,2,2)),_314_Table1,MATCH(MID($B1049,1,1),_314_Table1_ColumnLookup,0),FALSE),
  IF(VALUE(LEFT($A1049,3))=314,VLOOKUP(VALUE(MID($B1049,2,1)),_314_Table1,MATCH(MID($B1049,1,1),_314_Table1_ColumnLookup,0),FALSE)
+N("314"),
""))))))))))))))))))))))))</f>
        <v>#N/A</v>
      </c>
      <c r="E1049" s="238" t="e">
        <f>IF(AND(VALUE(LEFT($A1049,3))=309,LEN($B1049)=3),VLOOKUP(VALUE(MID($B1049,2,2)),_309_Table2,MATCH(MID($B1049,1,1),_309_Table2_ColumnLookup,0),FALSE),
  IF($C1049="309 LCR SummaryA",OneYearSCR,IF($C1049="309 LCR SummaryB",UltimateSCR,IF(VALUE(LEFT($A1049,3))=309,VLOOKUP(VALUE(MID($B1049,2,1)),_309_Table2,MATCH(MID($B1049,1,1),_309_Table2_ColumnLookup,0),FALSE)
+N("309"),
  IF(VALUE(LEFT($A1049,3))=310,VLOOKUP(VALUE(MID($B1049,2,1)),_310_Table2,MATCH(MID($B1049,1,1),_310_Table2_ColumnLookup,0),FALSE)
+N("310"),
  IF(AND(VALUE(LEFT($A1049,3))=311,LEN($I1049)=4),VLOOKUP($I1049,_311_Table2,MATCH($B1049,_311_Table2_ColumnLookup,0),FALSE),
  IF(AND(VALUE(LEFT($A1049,3))=311,OR($B1049="I2",$B1049="J2",$B1049="K2",$B1049="L2")),VLOOKUP('311'!$G$58,_311_Table2,MATCH(MID($B1049,1,1),_311_Table2_ColumnLookup,0),FALSE),
  IF(AND(VALUE(LEFT($A1049,3))=311,RIGHT($B1049,5)="Total"),VLOOKUP('311'!$G$59,_311_Table2,MATCH(MID($B1049,1,1),_311_Table2_ColumnLookup,0),FALSE),
  IF(VALUE(LEFT($A1049,3))=311,VLOOKUP(VALUE(MID($B1049,2,1)),_311_Table2,MATCH(MID($B1049,1,1),_311_Table2_ColumnLookup,0),FALSE)
+N("311"),
  IF(AND(VALUE(LEFT($A1049,3))=312,LEFT($G1049,10)="Unincepted",$B1049="G "),VLOOKUP(" ULO",_312_Table2,MATCH('312'!$N$16,_312_Table2_ColumnLookup,0),FALSE),
  IF(AND(VALUE(LEFT($A1049,3))=312,LEFT($G1049,10)="Unincepted",$B1049="O "),VLOOKUP(" ULO",_312_Table2,MATCH('312'!$V$16,_312_Table2_ColumnLookup,0),FALSE),
  IF(AND(VALUE(LEFT($A1049,3))=312,LEFT($G1049,10)="Unincepted",$B1049="Q "),VLOOKUP(" ULO",_312_Table2,MATCH('312'!$X$16,_312_Table2_ColumnLookup,0),FALSE),
  IF(AND(VALUE(LEFT($A1049,3))=312,LEFT($G1049,10)="Unincepted"),VLOOKUP(" ULO",_312_Table2,MATCH(LEFT($B1049,1),_312_Table2_ColumnLookup,0),FALSE),
  IF(AND(VALUE(LEFT($A1049,3))=312,LEFT($G1049,5)="Total",$B1049="G "),VLOOKUP('312'!$F$80,_312_Table2,MATCH('312'!$N$16,_312_Table2_ColumnLookup,0),FALSE),
  IF(AND(VALUE(LEFT($A1049,3))=312,LEFT($G1049,5)="Total",$B1049="O "),VLOOKUP('312'!$F$80,_312_Table2,MATCH('312'!$V$16,_312_Table2_ColumnLookup,0),FALSE),
  IF(AND(VALUE(LEFT($A1049,3))=312,LEFT($G1049,5)="Total",$B1049="Q "),VLOOKUP('312'!$F$80,_312_Table2,MATCH('312'!$X$16,_312_Table2_ColumnLookup,0),FALSE),
  IF(AND(VALUE(LEFT($A1049,3))=312,LEFT($G1049,5)="Total"),VLOOKUP('312'!$F$80,_312_Table2,MATCH(LEFT($B1049,1),_312_Table2_ColumnLookup,0),FALSE),
  IF(AND(VALUE(LEFT($A1049,3))=312,LEN($I1049)=4,$B1049="G"),VLOOKUP($I1049,_312_Table2,MATCH('312'!$N$16,_312_Table2_ColumnLookup,0),FALSE),
  IF(AND(VALUE(LEFT($A1049,3))=312,LEN($I1049)=4,$B1049="O"),VLOOKUP($I1049,_312_Table2,MATCH('312'!$V$16,_312_Table2_ColumnLookup,0),FALSE),
  IF(AND(VALUE(LEFT($A1049,3))=312,LEN($I1049)=4,$B1049="Q"),VLOOKUP($I1049,_312_Table2,MATCH('312'!$X$16,_312_Table2_ColumnLookup,0),FALSE),
  IF(AND(VALUE(LEFT($A1049,3))=312,LEN($I1049)=4),VLOOKUP($I1049,_312_Table2,MATCH(LEFT($B1049,1),_312_Table2_ColumnLookup,0),FALSE)
+N("312"),
  IF(VALUE(LEFT($A1049,3))=313,VLOOKUP(VALUE(MID($B1049,2,1)),_313_Table2,MATCH(MID($B1049,1,1),_313_Table2_ColumnLookup,0),FALSE)
+N("313"),
  IF(AND(VALUE(LEFT($A1049,3))=314,LEN($B1049)=3),VLOOKUP(VALUE(MID($B1049,2,2)),_314_Table2,MATCH(MID($B1049,1,1),_314_Table2_ColumnLookup,0),FALSE),
  IF(VALUE(LEFT($A1049,3))=314,VLOOKUP(VALUE(MID($B1049,2,1)),_314_Table2,MATCH(MID($B1049,1,1),_314_Table2_ColumnLookup,0),FALSE)
+N("314"),
""))))))))))))))))))))))))</f>
        <v>#N/A</v>
      </c>
      <c r="F1049" s="238" t="e">
        <f>IF(AND(VALUE(LEFT($A1049,3))=309,LEN($B1049)=3),VLOOKUP(VALUE(MID($B1049,2,2)),_309_Table3,MATCH(MID($B1049,1,1),_309_Table3_ColumnLookup,0),FALSE),
  IF($C1049="309 LCR SummaryA",OneYearSCR,IF($C1049="309 LCR SummaryB",UltimateSCR,IF(VALUE(LEFT($A1049,3))=309,VLOOKUP(VALUE(MID($B1049,2,1)),_309_Table3,MATCH(MID($B1049,1,1),_309_Table3_ColumnLookup,0),FALSE)
+N("309"),
  IF(VALUE(LEFT($A1049,3))=310,VLOOKUP(VALUE(MID($B1049,2,1)),_310_Table3,MATCH(MID($B1049,1,1),_310_Table3_ColumnLookup,0),FALSE)
+N("310"),
  IF(AND(VALUE(LEFT($A1049,3))=311,LEN($I1049)=4),VLOOKUP($I1049,_311_Table3,MATCH($B1049,_311_Table3_ColumnLookup,0),FALSE),
  IF(AND(VALUE(LEFT($A1049,3))=311,OR($B1049="I2",$B1049="J2",$B1049="K2",$B1049="L2")),VLOOKUP('311'!$G$58,_311_Table3,MATCH(MID($B1049,1,1),_311_Table3_ColumnLookup,0),FALSE),
  IF(AND(VALUE(LEFT($A1049,3))=311,RIGHT($B1049,5)="Total"),VLOOKUP('311'!$G$59,_311_Table3,MATCH(MID($B1049,1,1),_311_Table3_ColumnLookup,0),FALSE),
  IF(VALUE(LEFT($A1049,3))=311,VLOOKUP(VALUE(MID($B1049,2,1)),_311_Table3,MATCH(MID($B1049,1,1),_311_Table3_ColumnLookup,0),FALSE)
+N("311"),
  IF(AND(VALUE(LEFT($A1049,3))=312,LEFT($G1049,10)="Unincepted",$B1049="G "),VLOOKUP(" ULO",_312_Table3,MATCH('312'!$N$16,_312_Table3_ColumnLookup,0),FALSE),
  IF(AND(VALUE(LEFT($A1049,3))=312,LEFT($G1049,10)="Unincepted",$B1049="O "),VLOOKUP(" ULO",_312_Table3,MATCH('312'!$V$16,_312_Table3_ColumnLookup,0),FALSE),
  IF(AND(VALUE(LEFT($A1049,3))=312,LEFT($G1049,10)="Unincepted",$B1049="Q "),VLOOKUP(" ULO",_312_Table3,MATCH('312'!$X$16,_312_Table3_ColumnLookup,0),FALSE),
  IF(AND(VALUE(LEFT($A1049,3))=312,LEFT($G1049,10)="Unincepted"),VLOOKUP(" ULO",_312_Table3,MATCH(LEFT($B1049,1),_312_Table3_ColumnLookup,0),FALSE),
  IF(AND(VALUE(LEFT($A1049,3))=312,LEFT($G1049,5)="Total",$B1049="G "),VLOOKUP('312'!$F$80,_312_Table3,MATCH('312'!$N$16,_312_Table3_ColumnLookup,0),FALSE),
  IF(AND(VALUE(LEFT($A1049,3))=312,LEFT($G1049,5)="Total",$B1049="O "),VLOOKUP('312'!$F$80,_312_Table3,MATCH('312'!$V$16,_312_Table3_ColumnLookup,0),FALSE),
  IF(AND(VALUE(LEFT($A1049,3))=312,LEFT($G1049,5)="Total",$B1049="Q "),VLOOKUP('312'!$F$80,_312_Table3,MATCH('312'!$X$16,_312_Table3_ColumnLookup,0),FALSE),
  IF(AND(VALUE(LEFT($A1049,3))=312,LEFT($G1049,5)="Total"),VLOOKUP('312'!$F$80,_312_Table3,MATCH(LEFT($B1049,1),_312_Table3_ColumnLookup,0),FALSE),
  IF(AND(VALUE(LEFT($A1049,3))=312,LEN($I1049)=4,$B1049="G"),VLOOKUP($I1049,_312_Table3,MATCH('312'!$N$16,_312_Table3_ColumnLookup,0),FALSE),
  IF(AND(VALUE(LEFT($A1049,3))=312,LEN($I1049)=4,$B1049="O"),VLOOKUP($I1049,_312_Table3,MATCH('312'!$V$16,_312_Table3_ColumnLookup,0),FALSE),
  IF(AND(VALUE(LEFT($A1049,3))=312,LEN($I1049)=4,$B1049="Q"),VLOOKUP($I1049,_312_Table3,MATCH('312'!$X$16,_312_Table3_ColumnLookup,0),FALSE),
  IF(AND(VALUE(LEFT($A1049,3))=312,LEN($I1049)=4),VLOOKUP($I1049,_312_Table3,MATCH(LEFT($B1049,1),_312_Table3_ColumnLookup,0),FALSE)
+N("312"),
  IF(VALUE(LEFT($A1049,3))=313,VLOOKUP(VALUE(MID($B1049,2,1)),_313_Table3,MATCH(MID($B1049,1,1),_313_Table3_ColumnLookup,0),FALSE)
+N("313"),
  IF(AND(VALUE(LEFT($A1049,3))=314,LEN($B1049)=3),VLOOKUP(VALUE(MID($B1049,2,2)),_314_Table3,MATCH(MID($B1049,1,1),_314_Table3_ColumnLookup,0),FALSE),
  IF(VALUE(LEFT($A1049,3))=314,VLOOKUP(VALUE(MID($B1049,2,1)),_314_Table3,MATCH(MID($B1049,1,1),_314_Table3_ColumnLookup,0),FALSE)
+N("314"),
""))))))))))))))))))))))))</f>
        <v>#N/A</v>
      </c>
      <c r="H1049" s="321" t="str">
        <f>IFERROR(
IF(ISERROR($D1049)=FALSE,$D1049,IF(ISERROR($E1049)=FALSE,$E1049,IF(ISERROR($F1049)=FALSE,$F1049
+N("012 checkboxes"),
IF(
IF(OR(LEFT($A1049,9)="Syndicate",LEFT($A1049,12)="NewSyndicate"),VLOOKUP($A1049,'012'!$J:$ZW,MATCH("Link to button",'012'!$J$1:$ZW$1,0),0)
+N("309 checkbox"),
IF($C1049="309 LCR Summary0",VLOOKUP("Notes990",'309'!$P:$ZZ,MATCH("Link to button",'309'!$P$1:$ZZ$1,0),0)
+N("313 checkboxes"),
IF($C1049="313 Financial Information0LcmVsScr",IF($C1049="309 LCR Summary0",VLOOKUP("LcmVsScr",'309'!$N:$ZZ,MATCH("Link to button",'309'!$N$1:$ZZ$1,0),0),
IF($C1049="313 Financial Information0LcrDocAttached",IF($C1049="309 LCR Summary0",VLOOKUP("LcrDocAttached",'309'!$N:$ZZ,MATCH("Link to button",'309'!$N$1:$ZZ$1,0),
0)))))))=1,TRUE,FALSE)
))),"")</f>
        <v/>
      </c>
    </row>
    <row r="1050" spans="1:8">
      <c r="A1050" s="237" t="e">
        <f>VLOOKUP($G1050,CSVLookups!$B:$R,MATCH(A$1,CSVLookups!$B$1:$R$1,0),FALSE)</f>
        <v>#N/A</v>
      </c>
      <c r="B1050" s="237" t="e">
        <f>VLOOKUP($G1050,CSVLookups!$B:$R,MATCH(B$1,CSVLookups!$B$1:$R$1,0),FALSE)</f>
        <v>#N/A</v>
      </c>
      <c r="C1050" s="238" t="e">
        <f t="shared" si="16"/>
        <v>#N/A</v>
      </c>
      <c r="D1050" s="238" t="e">
        <f>IF(AND(VALUE(LEFT($A1050,3))=309,LEN($B1050)=3),VLOOKUP(VALUE(MID($B1050,2,2)),_309_Table1,MATCH(MID($B1050,1,1),_309_Table1_ColumnLookup,0),FALSE),
  IF($C1050="309 LCR SummaryA",OneYearSCR,IF($C1050="309 LCR SummaryB",UltimateSCR,IF(VALUE(LEFT($A1050,3))=309,VLOOKUP(VALUE(MID($B1050,2,1)),_309_Table1,MATCH(MID($B1050,1,1),_309_Table1_ColumnLookup,0),FALSE)
+N("309"),
  IF(VALUE(LEFT($A1050,3))=310,VLOOKUP(VALUE(MID($B1050,2,1)),_310_Table1,MATCH(MID($B1050,1,1),_310_Table1_ColumnLookup,0),FALSE)
+N("310"),
  IF(AND(VALUE(LEFT($A1050,3))=311,LEN($I1050)=4),VLOOKUP($I1050,_311_Table1,MATCH($B1050,_311_Table1_ColumnLookup,0),FALSE),
  IF(AND(VALUE(LEFT($A1050,3))=311,OR($B1050="I2",$B1050="J2",$B1050="K2",$B1050="L2")),VLOOKUP('311'!$G$58,_311_Table1,MATCH(MID($B1050,1,1),_311_Table1_ColumnLookup,0),FALSE),
  IF(AND(VALUE(LEFT($A1050,3))=311,RIGHT($B1050,5)="Total"),VLOOKUP('311'!$G$59,_311_Table1,MATCH(MID($B1050,1,1),_311_Table1_ColumnLookup,0),FALSE),
  IF(VALUE(LEFT($A1050,3))=311,VLOOKUP(VALUE(MID($B1050,2,1)),_311_Table1,MATCH(MID($B1050,1,1),_311_Table1_ColumnLookup,0),FALSE)
+N("311"),
  IF(AND(VALUE(LEFT($A1050,3))=312,LEFT($G1050,10)="Unincepted",$B1050="G "),VLOOKUP(" ULO",_312_Table1,MATCH('312'!$N$16,_312_Table1_ColumnLookup,0),FALSE),
  IF(AND(VALUE(LEFT($A1050,3))=312,LEFT($G1050,10)="Unincepted",$B1050="O "),VLOOKUP(" ULO",_312_Table1,MATCH('312'!$V$16,_312_Table1_ColumnLookup,0),FALSE),
  IF(AND(VALUE(LEFT($A1050,3))=312,LEFT($G1050,10)="Unincepted",$B1050="Q "),VLOOKUP(" ULO",_312_Table1,MATCH('312'!$X$16,_312_Table1_ColumnLookup,0),FALSE),
  IF(AND(VALUE(LEFT($A1050,3))=312,LEFT($G1050,10)="Unincepted"),VLOOKUP(" ULO",_312_Table1,MATCH(LEFT($B1050,1),_312_Table1_ColumnLookup,0),FALSE),
  IF(AND(VALUE(LEFT($A1050,3))=312,LEFT($G1050,5)="Total",$B1050="G "),VLOOKUP('312'!$F$80,_312_Table1,MATCH('312'!$N$16,_312_Table1_ColumnLookup,0),FALSE),
  IF(AND(VALUE(LEFT($A1050,3))=312,LEFT($G1050,5)="Total",$B1050="O "),VLOOKUP('312'!$F$80,_312_Table1,MATCH('312'!$V$16,_312_Table1_ColumnLookup,0),FALSE),
  IF(AND(VALUE(LEFT($A1050,3))=312,LEFT($G1050,5)="Total",$B1050="Q "),VLOOKUP('312'!$F$80,_312_Table1,MATCH('312'!$X$16,_312_Table1_ColumnLookup,0),FALSE),
  IF(AND(VALUE(LEFT($A1050,3))=312,LEFT($G1050,5)="Total"),VLOOKUP('312'!$F$80,_312_Table1,MATCH(LEFT($B1050,1),_312_Table1_ColumnLookup,0),FALSE),
  IF(AND(VALUE(LEFT($A1050,3))=312,LEN($I1050)=4,$B1050="G"),VLOOKUP($I1050,_312_Table1,MATCH('312'!$N$16,_312_Table1_ColumnLookup,0),FALSE),
  IF(AND(VALUE(LEFT($A1050,3))=312,LEN($I1050)=4,$B1050="O"),VLOOKUP($I1050,_312_Table1,MATCH('312'!$V$16,_312_Table1_ColumnLookup,0),FALSE),
  IF(AND(VALUE(LEFT($A1050,3))=312,LEN($I1050)=4,$B1050="Q"),VLOOKUP($I1050,_312_Table1,MATCH('312'!$X$16,_312_Table1_ColumnLookup,0),FALSE),
  IF(AND(VALUE(LEFT($A1050,3))=312,LEN($I1050)=4),VLOOKUP($I1050,_312_Table1,MATCH(LEFT($B1050,1),_312_Table1_ColumnLookup,0),FALSE)
+N("312"),
  IF(VALUE(LEFT($A1050,3))=313,VLOOKUP(VALUE(MID($B1050,2,1)),_313_Table1,MATCH(MID($B1050,1,1),_313_Table1_ColumnLookup,0),FALSE)
+N("313"),
  IF(AND(VALUE(LEFT($A1050,3))=314,LEN($B1050)=3),VLOOKUP(VALUE(MID($B1050,2,2)),_314_Table1,MATCH(MID($B1050,1,1),_314_Table1_ColumnLookup,0),FALSE),
  IF(VALUE(LEFT($A1050,3))=314,VLOOKUP(VALUE(MID($B1050,2,1)),_314_Table1,MATCH(MID($B1050,1,1),_314_Table1_ColumnLookup,0),FALSE)
+N("314"),
""))))))))))))))))))))))))</f>
        <v>#N/A</v>
      </c>
      <c r="E1050" s="238" t="e">
        <f>IF(AND(VALUE(LEFT($A1050,3))=309,LEN($B1050)=3),VLOOKUP(VALUE(MID($B1050,2,2)),_309_Table2,MATCH(MID($B1050,1,1),_309_Table2_ColumnLookup,0),FALSE),
  IF($C1050="309 LCR SummaryA",OneYearSCR,IF($C1050="309 LCR SummaryB",UltimateSCR,IF(VALUE(LEFT($A1050,3))=309,VLOOKUP(VALUE(MID($B1050,2,1)),_309_Table2,MATCH(MID($B1050,1,1),_309_Table2_ColumnLookup,0),FALSE)
+N("309"),
  IF(VALUE(LEFT($A1050,3))=310,VLOOKUP(VALUE(MID($B1050,2,1)),_310_Table2,MATCH(MID($B1050,1,1),_310_Table2_ColumnLookup,0),FALSE)
+N("310"),
  IF(AND(VALUE(LEFT($A1050,3))=311,LEN($I1050)=4),VLOOKUP($I1050,_311_Table2,MATCH($B1050,_311_Table2_ColumnLookup,0),FALSE),
  IF(AND(VALUE(LEFT($A1050,3))=311,OR($B1050="I2",$B1050="J2",$B1050="K2",$B1050="L2")),VLOOKUP('311'!$G$58,_311_Table2,MATCH(MID($B1050,1,1),_311_Table2_ColumnLookup,0),FALSE),
  IF(AND(VALUE(LEFT($A1050,3))=311,RIGHT($B1050,5)="Total"),VLOOKUP('311'!$G$59,_311_Table2,MATCH(MID($B1050,1,1),_311_Table2_ColumnLookup,0),FALSE),
  IF(VALUE(LEFT($A1050,3))=311,VLOOKUP(VALUE(MID($B1050,2,1)),_311_Table2,MATCH(MID($B1050,1,1),_311_Table2_ColumnLookup,0),FALSE)
+N("311"),
  IF(AND(VALUE(LEFT($A1050,3))=312,LEFT($G1050,10)="Unincepted",$B1050="G "),VLOOKUP(" ULO",_312_Table2,MATCH('312'!$N$16,_312_Table2_ColumnLookup,0),FALSE),
  IF(AND(VALUE(LEFT($A1050,3))=312,LEFT($G1050,10)="Unincepted",$B1050="O "),VLOOKUP(" ULO",_312_Table2,MATCH('312'!$V$16,_312_Table2_ColumnLookup,0),FALSE),
  IF(AND(VALUE(LEFT($A1050,3))=312,LEFT($G1050,10)="Unincepted",$B1050="Q "),VLOOKUP(" ULO",_312_Table2,MATCH('312'!$X$16,_312_Table2_ColumnLookup,0),FALSE),
  IF(AND(VALUE(LEFT($A1050,3))=312,LEFT($G1050,10)="Unincepted"),VLOOKUP(" ULO",_312_Table2,MATCH(LEFT($B1050,1),_312_Table2_ColumnLookup,0),FALSE),
  IF(AND(VALUE(LEFT($A1050,3))=312,LEFT($G1050,5)="Total",$B1050="G "),VLOOKUP('312'!$F$80,_312_Table2,MATCH('312'!$N$16,_312_Table2_ColumnLookup,0),FALSE),
  IF(AND(VALUE(LEFT($A1050,3))=312,LEFT($G1050,5)="Total",$B1050="O "),VLOOKUP('312'!$F$80,_312_Table2,MATCH('312'!$V$16,_312_Table2_ColumnLookup,0),FALSE),
  IF(AND(VALUE(LEFT($A1050,3))=312,LEFT($G1050,5)="Total",$B1050="Q "),VLOOKUP('312'!$F$80,_312_Table2,MATCH('312'!$X$16,_312_Table2_ColumnLookup,0),FALSE),
  IF(AND(VALUE(LEFT($A1050,3))=312,LEFT($G1050,5)="Total"),VLOOKUP('312'!$F$80,_312_Table2,MATCH(LEFT($B1050,1),_312_Table2_ColumnLookup,0),FALSE),
  IF(AND(VALUE(LEFT($A1050,3))=312,LEN($I1050)=4,$B1050="G"),VLOOKUP($I1050,_312_Table2,MATCH('312'!$N$16,_312_Table2_ColumnLookup,0),FALSE),
  IF(AND(VALUE(LEFT($A1050,3))=312,LEN($I1050)=4,$B1050="O"),VLOOKUP($I1050,_312_Table2,MATCH('312'!$V$16,_312_Table2_ColumnLookup,0),FALSE),
  IF(AND(VALUE(LEFT($A1050,3))=312,LEN($I1050)=4,$B1050="Q"),VLOOKUP($I1050,_312_Table2,MATCH('312'!$X$16,_312_Table2_ColumnLookup,0),FALSE),
  IF(AND(VALUE(LEFT($A1050,3))=312,LEN($I1050)=4),VLOOKUP($I1050,_312_Table2,MATCH(LEFT($B1050,1),_312_Table2_ColumnLookup,0),FALSE)
+N("312"),
  IF(VALUE(LEFT($A1050,3))=313,VLOOKUP(VALUE(MID($B1050,2,1)),_313_Table2,MATCH(MID($B1050,1,1),_313_Table2_ColumnLookup,0),FALSE)
+N("313"),
  IF(AND(VALUE(LEFT($A1050,3))=314,LEN($B1050)=3),VLOOKUP(VALUE(MID($B1050,2,2)),_314_Table2,MATCH(MID($B1050,1,1),_314_Table2_ColumnLookup,0),FALSE),
  IF(VALUE(LEFT($A1050,3))=314,VLOOKUP(VALUE(MID($B1050,2,1)),_314_Table2,MATCH(MID($B1050,1,1),_314_Table2_ColumnLookup,0),FALSE)
+N("314"),
""))))))))))))))))))))))))</f>
        <v>#N/A</v>
      </c>
      <c r="F1050" s="238" t="e">
        <f>IF(AND(VALUE(LEFT($A1050,3))=309,LEN($B1050)=3),VLOOKUP(VALUE(MID($B1050,2,2)),_309_Table3,MATCH(MID($B1050,1,1),_309_Table3_ColumnLookup,0),FALSE),
  IF($C1050="309 LCR SummaryA",OneYearSCR,IF($C1050="309 LCR SummaryB",UltimateSCR,IF(VALUE(LEFT($A1050,3))=309,VLOOKUP(VALUE(MID($B1050,2,1)),_309_Table3,MATCH(MID($B1050,1,1),_309_Table3_ColumnLookup,0),FALSE)
+N("309"),
  IF(VALUE(LEFT($A1050,3))=310,VLOOKUP(VALUE(MID($B1050,2,1)),_310_Table3,MATCH(MID($B1050,1,1),_310_Table3_ColumnLookup,0),FALSE)
+N("310"),
  IF(AND(VALUE(LEFT($A1050,3))=311,LEN($I1050)=4),VLOOKUP($I1050,_311_Table3,MATCH($B1050,_311_Table3_ColumnLookup,0),FALSE),
  IF(AND(VALUE(LEFT($A1050,3))=311,OR($B1050="I2",$B1050="J2",$B1050="K2",$B1050="L2")),VLOOKUP('311'!$G$58,_311_Table3,MATCH(MID($B1050,1,1),_311_Table3_ColumnLookup,0),FALSE),
  IF(AND(VALUE(LEFT($A1050,3))=311,RIGHT($B1050,5)="Total"),VLOOKUP('311'!$G$59,_311_Table3,MATCH(MID($B1050,1,1),_311_Table3_ColumnLookup,0),FALSE),
  IF(VALUE(LEFT($A1050,3))=311,VLOOKUP(VALUE(MID($B1050,2,1)),_311_Table3,MATCH(MID($B1050,1,1),_311_Table3_ColumnLookup,0),FALSE)
+N("311"),
  IF(AND(VALUE(LEFT($A1050,3))=312,LEFT($G1050,10)="Unincepted",$B1050="G "),VLOOKUP(" ULO",_312_Table3,MATCH('312'!$N$16,_312_Table3_ColumnLookup,0),FALSE),
  IF(AND(VALUE(LEFT($A1050,3))=312,LEFT($G1050,10)="Unincepted",$B1050="O "),VLOOKUP(" ULO",_312_Table3,MATCH('312'!$V$16,_312_Table3_ColumnLookup,0),FALSE),
  IF(AND(VALUE(LEFT($A1050,3))=312,LEFT($G1050,10)="Unincepted",$B1050="Q "),VLOOKUP(" ULO",_312_Table3,MATCH('312'!$X$16,_312_Table3_ColumnLookup,0),FALSE),
  IF(AND(VALUE(LEFT($A1050,3))=312,LEFT($G1050,10)="Unincepted"),VLOOKUP(" ULO",_312_Table3,MATCH(LEFT($B1050,1),_312_Table3_ColumnLookup,0),FALSE),
  IF(AND(VALUE(LEFT($A1050,3))=312,LEFT($G1050,5)="Total",$B1050="G "),VLOOKUP('312'!$F$80,_312_Table3,MATCH('312'!$N$16,_312_Table3_ColumnLookup,0),FALSE),
  IF(AND(VALUE(LEFT($A1050,3))=312,LEFT($G1050,5)="Total",$B1050="O "),VLOOKUP('312'!$F$80,_312_Table3,MATCH('312'!$V$16,_312_Table3_ColumnLookup,0),FALSE),
  IF(AND(VALUE(LEFT($A1050,3))=312,LEFT($G1050,5)="Total",$B1050="Q "),VLOOKUP('312'!$F$80,_312_Table3,MATCH('312'!$X$16,_312_Table3_ColumnLookup,0),FALSE),
  IF(AND(VALUE(LEFT($A1050,3))=312,LEFT($G1050,5)="Total"),VLOOKUP('312'!$F$80,_312_Table3,MATCH(LEFT($B1050,1),_312_Table3_ColumnLookup,0),FALSE),
  IF(AND(VALUE(LEFT($A1050,3))=312,LEN($I1050)=4,$B1050="G"),VLOOKUP($I1050,_312_Table3,MATCH('312'!$N$16,_312_Table3_ColumnLookup,0),FALSE),
  IF(AND(VALUE(LEFT($A1050,3))=312,LEN($I1050)=4,$B1050="O"),VLOOKUP($I1050,_312_Table3,MATCH('312'!$V$16,_312_Table3_ColumnLookup,0),FALSE),
  IF(AND(VALUE(LEFT($A1050,3))=312,LEN($I1050)=4,$B1050="Q"),VLOOKUP($I1050,_312_Table3,MATCH('312'!$X$16,_312_Table3_ColumnLookup,0),FALSE),
  IF(AND(VALUE(LEFT($A1050,3))=312,LEN($I1050)=4),VLOOKUP($I1050,_312_Table3,MATCH(LEFT($B1050,1),_312_Table3_ColumnLookup,0),FALSE)
+N("312"),
  IF(VALUE(LEFT($A1050,3))=313,VLOOKUP(VALUE(MID($B1050,2,1)),_313_Table3,MATCH(MID($B1050,1,1),_313_Table3_ColumnLookup,0),FALSE)
+N("313"),
  IF(AND(VALUE(LEFT($A1050,3))=314,LEN($B1050)=3),VLOOKUP(VALUE(MID($B1050,2,2)),_314_Table3,MATCH(MID($B1050,1,1),_314_Table3_ColumnLookup,0),FALSE),
  IF(VALUE(LEFT($A1050,3))=314,VLOOKUP(VALUE(MID($B1050,2,1)),_314_Table3,MATCH(MID($B1050,1,1),_314_Table3_ColumnLookup,0),FALSE)
+N("314"),
""))))))))))))))))))))))))</f>
        <v>#N/A</v>
      </c>
      <c r="H1050" s="321" t="str">
        <f>IFERROR(
IF(ISERROR($D1050)=FALSE,$D1050,IF(ISERROR($E1050)=FALSE,$E1050,IF(ISERROR($F1050)=FALSE,$F1050
+N("012 checkboxes"),
IF(
IF(OR(LEFT($A1050,9)="Syndicate",LEFT($A1050,12)="NewSyndicate"),VLOOKUP($A1050,'012'!$J:$ZW,MATCH("Link to button",'012'!$J$1:$ZW$1,0),0)
+N("309 checkbox"),
IF($C1050="309 LCR Summary0",VLOOKUP("Notes990",'309'!$P:$ZZ,MATCH("Link to button",'309'!$P$1:$ZZ$1,0),0)
+N("313 checkboxes"),
IF($C1050="313 Financial Information0LcmVsScr",IF($C1050="309 LCR Summary0",VLOOKUP("LcmVsScr",'309'!$N:$ZZ,MATCH("Link to button",'309'!$N$1:$ZZ$1,0),0),
IF($C1050="313 Financial Information0LcrDocAttached",IF($C1050="309 LCR Summary0",VLOOKUP("LcrDocAttached",'309'!$N:$ZZ,MATCH("Link to button",'309'!$N$1:$ZZ$1,0),
0)))))))=1,TRUE,FALSE)
))),"")</f>
        <v/>
      </c>
    </row>
    <row r="1051" spans="1:8">
      <c r="A1051" s="237" t="e">
        <f>VLOOKUP($G1051,CSVLookups!$B:$R,MATCH(A$1,CSVLookups!$B$1:$R$1,0),FALSE)</f>
        <v>#N/A</v>
      </c>
      <c r="B1051" s="237" t="e">
        <f>VLOOKUP($G1051,CSVLookups!$B:$R,MATCH(B$1,CSVLookups!$B$1:$R$1,0),FALSE)</f>
        <v>#N/A</v>
      </c>
      <c r="C1051" s="238" t="e">
        <f t="shared" si="16"/>
        <v>#N/A</v>
      </c>
      <c r="D1051" s="238" t="e">
        <f>IF(AND(VALUE(LEFT($A1051,3))=309,LEN($B1051)=3),VLOOKUP(VALUE(MID($B1051,2,2)),_309_Table1,MATCH(MID($B1051,1,1),_309_Table1_ColumnLookup,0),FALSE),
  IF($C1051="309 LCR SummaryA",OneYearSCR,IF($C1051="309 LCR SummaryB",UltimateSCR,IF(VALUE(LEFT($A1051,3))=309,VLOOKUP(VALUE(MID($B1051,2,1)),_309_Table1,MATCH(MID($B1051,1,1),_309_Table1_ColumnLookup,0),FALSE)
+N("309"),
  IF(VALUE(LEFT($A1051,3))=310,VLOOKUP(VALUE(MID($B1051,2,1)),_310_Table1,MATCH(MID($B1051,1,1),_310_Table1_ColumnLookup,0),FALSE)
+N("310"),
  IF(AND(VALUE(LEFT($A1051,3))=311,LEN($I1051)=4),VLOOKUP($I1051,_311_Table1,MATCH($B1051,_311_Table1_ColumnLookup,0),FALSE),
  IF(AND(VALUE(LEFT($A1051,3))=311,OR($B1051="I2",$B1051="J2",$B1051="K2",$B1051="L2")),VLOOKUP('311'!$G$58,_311_Table1,MATCH(MID($B1051,1,1),_311_Table1_ColumnLookup,0),FALSE),
  IF(AND(VALUE(LEFT($A1051,3))=311,RIGHT($B1051,5)="Total"),VLOOKUP('311'!$G$59,_311_Table1,MATCH(MID($B1051,1,1),_311_Table1_ColumnLookup,0),FALSE),
  IF(VALUE(LEFT($A1051,3))=311,VLOOKUP(VALUE(MID($B1051,2,1)),_311_Table1,MATCH(MID($B1051,1,1),_311_Table1_ColumnLookup,0),FALSE)
+N("311"),
  IF(AND(VALUE(LEFT($A1051,3))=312,LEFT($G1051,10)="Unincepted",$B1051="G "),VLOOKUP(" ULO",_312_Table1,MATCH('312'!$N$16,_312_Table1_ColumnLookup,0),FALSE),
  IF(AND(VALUE(LEFT($A1051,3))=312,LEFT($G1051,10)="Unincepted",$B1051="O "),VLOOKUP(" ULO",_312_Table1,MATCH('312'!$V$16,_312_Table1_ColumnLookup,0),FALSE),
  IF(AND(VALUE(LEFT($A1051,3))=312,LEFT($G1051,10)="Unincepted",$B1051="Q "),VLOOKUP(" ULO",_312_Table1,MATCH('312'!$X$16,_312_Table1_ColumnLookup,0),FALSE),
  IF(AND(VALUE(LEFT($A1051,3))=312,LEFT($G1051,10)="Unincepted"),VLOOKUP(" ULO",_312_Table1,MATCH(LEFT($B1051,1),_312_Table1_ColumnLookup,0),FALSE),
  IF(AND(VALUE(LEFT($A1051,3))=312,LEFT($G1051,5)="Total",$B1051="G "),VLOOKUP('312'!$F$80,_312_Table1,MATCH('312'!$N$16,_312_Table1_ColumnLookup,0),FALSE),
  IF(AND(VALUE(LEFT($A1051,3))=312,LEFT($G1051,5)="Total",$B1051="O "),VLOOKUP('312'!$F$80,_312_Table1,MATCH('312'!$V$16,_312_Table1_ColumnLookup,0),FALSE),
  IF(AND(VALUE(LEFT($A1051,3))=312,LEFT($G1051,5)="Total",$B1051="Q "),VLOOKUP('312'!$F$80,_312_Table1,MATCH('312'!$X$16,_312_Table1_ColumnLookup,0),FALSE),
  IF(AND(VALUE(LEFT($A1051,3))=312,LEFT($G1051,5)="Total"),VLOOKUP('312'!$F$80,_312_Table1,MATCH(LEFT($B1051,1),_312_Table1_ColumnLookup,0),FALSE),
  IF(AND(VALUE(LEFT($A1051,3))=312,LEN($I1051)=4,$B1051="G"),VLOOKUP($I1051,_312_Table1,MATCH('312'!$N$16,_312_Table1_ColumnLookup,0),FALSE),
  IF(AND(VALUE(LEFT($A1051,3))=312,LEN($I1051)=4,$B1051="O"),VLOOKUP($I1051,_312_Table1,MATCH('312'!$V$16,_312_Table1_ColumnLookup,0),FALSE),
  IF(AND(VALUE(LEFT($A1051,3))=312,LEN($I1051)=4,$B1051="Q"),VLOOKUP($I1051,_312_Table1,MATCH('312'!$X$16,_312_Table1_ColumnLookup,0),FALSE),
  IF(AND(VALUE(LEFT($A1051,3))=312,LEN($I1051)=4),VLOOKUP($I1051,_312_Table1,MATCH(LEFT($B1051,1),_312_Table1_ColumnLookup,0),FALSE)
+N("312"),
  IF(VALUE(LEFT($A1051,3))=313,VLOOKUP(VALUE(MID($B1051,2,1)),_313_Table1,MATCH(MID($B1051,1,1),_313_Table1_ColumnLookup,0),FALSE)
+N("313"),
  IF(AND(VALUE(LEFT($A1051,3))=314,LEN($B1051)=3),VLOOKUP(VALUE(MID($B1051,2,2)),_314_Table1,MATCH(MID($B1051,1,1),_314_Table1_ColumnLookup,0),FALSE),
  IF(VALUE(LEFT($A1051,3))=314,VLOOKUP(VALUE(MID($B1051,2,1)),_314_Table1,MATCH(MID($B1051,1,1),_314_Table1_ColumnLookup,0),FALSE)
+N("314"),
""))))))))))))))))))))))))</f>
        <v>#N/A</v>
      </c>
      <c r="E1051" s="238" t="e">
        <f>IF(AND(VALUE(LEFT($A1051,3))=309,LEN($B1051)=3),VLOOKUP(VALUE(MID($B1051,2,2)),_309_Table2,MATCH(MID($B1051,1,1),_309_Table2_ColumnLookup,0),FALSE),
  IF($C1051="309 LCR SummaryA",OneYearSCR,IF($C1051="309 LCR SummaryB",UltimateSCR,IF(VALUE(LEFT($A1051,3))=309,VLOOKUP(VALUE(MID($B1051,2,1)),_309_Table2,MATCH(MID($B1051,1,1),_309_Table2_ColumnLookup,0),FALSE)
+N("309"),
  IF(VALUE(LEFT($A1051,3))=310,VLOOKUP(VALUE(MID($B1051,2,1)),_310_Table2,MATCH(MID($B1051,1,1),_310_Table2_ColumnLookup,0),FALSE)
+N("310"),
  IF(AND(VALUE(LEFT($A1051,3))=311,LEN($I1051)=4),VLOOKUP($I1051,_311_Table2,MATCH($B1051,_311_Table2_ColumnLookup,0),FALSE),
  IF(AND(VALUE(LEFT($A1051,3))=311,OR($B1051="I2",$B1051="J2",$B1051="K2",$B1051="L2")),VLOOKUP('311'!$G$58,_311_Table2,MATCH(MID($B1051,1,1),_311_Table2_ColumnLookup,0),FALSE),
  IF(AND(VALUE(LEFT($A1051,3))=311,RIGHT($B1051,5)="Total"),VLOOKUP('311'!$G$59,_311_Table2,MATCH(MID($B1051,1,1),_311_Table2_ColumnLookup,0),FALSE),
  IF(VALUE(LEFT($A1051,3))=311,VLOOKUP(VALUE(MID($B1051,2,1)),_311_Table2,MATCH(MID($B1051,1,1),_311_Table2_ColumnLookup,0),FALSE)
+N("311"),
  IF(AND(VALUE(LEFT($A1051,3))=312,LEFT($G1051,10)="Unincepted",$B1051="G "),VLOOKUP(" ULO",_312_Table2,MATCH('312'!$N$16,_312_Table2_ColumnLookup,0),FALSE),
  IF(AND(VALUE(LEFT($A1051,3))=312,LEFT($G1051,10)="Unincepted",$B1051="O "),VLOOKUP(" ULO",_312_Table2,MATCH('312'!$V$16,_312_Table2_ColumnLookup,0),FALSE),
  IF(AND(VALUE(LEFT($A1051,3))=312,LEFT($G1051,10)="Unincepted",$B1051="Q "),VLOOKUP(" ULO",_312_Table2,MATCH('312'!$X$16,_312_Table2_ColumnLookup,0),FALSE),
  IF(AND(VALUE(LEFT($A1051,3))=312,LEFT($G1051,10)="Unincepted"),VLOOKUP(" ULO",_312_Table2,MATCH(LEFT($B1051,1),_312_Table2_ColumnLookup,0),FALSE),
  IF(AND(VALUE(LEFT($A1051,3))=312,LEFT($G1051,5)="Total",$B1051="G "),VLOOKUP('312'!$F$80,_312_Table2,MATCH('312'!$N$16,_312_Table2_ColumnLookup,0),FALSE),
  IF(AND(VALUE(LEFT($A1051,3))=312,LEFT($G1051,5)="Total",$B1051="O "),VLOOKUP('312'!$F$80,_312_Table2,MATCH('312'!$V$16,_312_Table2_ColumnLookup,0),FALSE),
  IF(AND(VALUE(LEFT($A1051,3))=312,LEFT($G1051,5)="Total",$B1051="Q "),VLOOKUP('312'!$F$80,_312_Table2,MATCH('312'!$X$16,_312_Table2_ColumnLookup,0),FALSE),
  IF(AND(VALUE(LEFT($A1051,3))=312,LEFT($G1051,5)="Total"),VLOOKUP('312'!$F$80,_312_Table2,MATCH(LEFT($B1051,1),_312_Table2_ColumnLookup,0),FALSE),
  IF(AND(VALUE(LEFT($A1051,3))=312,LEN($I1051)=4,$B1051="G"),VLOOKUP($I1051,_312_Table2,MATCH('312'!$N$16,_312_Table2_ColumnLookup,0),FALSE),
  IF(AND(VALUE(LEFT($A1051,3))=312,LEN($I1051)=4,$B1051="O"),VLOOKUP($I1051,_312_Table2,MATCH('312'!$V$16,_312_Table2_ColumnLookup,0),FALSE),
  IF(AND(VALUE(LEFT($A1051,3))=312,LEN($I1051)=4,$B1051="Q"),VLOOKUP($I1051,_312_Table2,MATCH('312'!$X$16,_312_Table2_ColumnLookup,0),FALSE),
  IF(AND(VALUE(LEFT($A1051,3))=312,LEN($I1051)=4),VLOOKUP($I1051,_312_Table2,MATCH(LEFT($B1051,1),_312_Table2_ColumnLookup,0),FALSE)
+N("312"),
  IF(VALUE(LEFT($A1051,3))=313,VLOOKUP(VALUE(MID($B1051,2,1)),_313_Table2,MATCH(MID($B1051,1,1),_313_Table2_ColumnLookup,0),FALSE)
+N("313"),
  IF(AND(VALUE(LEFT($A1051,3))=314,LEN($B1051)=3),VLOOKUP(VALUE(MID($B1051,2,2)),_314_Table2,MATCH(MID($B1051,1,1),_314_Table2_ColumnLookup,0),FALSE),
  IF(VALUE(LEFT($A1051,3))=314,VLOOKUP(VALUE(MID($B1051,2,1)),_314_Table2,MATCH(MID($B1051,1,1),_314_Table2_ColumnLookup,0),FALSE)
+N("314"),
""))))))))))))))))))))))))</f>
        <v>#N/A</v>
      </c>
      <c r="F1051" s="238" t="e">
        <f>IF(AND(VALUE(LEFT($A1051,3))=309,LEN($B1051)=3),VLOOKUP(VALUE(MID($B1051,2,2)),_309_Table3,MATCH(MID($B1051,1,1),_309_Table3_ColumnLookup,0),FALSE),
  IF($C1051="309 LCR SummaryA",OneYearSCR,IF($C1051="309 LCR SummaryB",UltimateSCR,IF(VALUE(LEFT($A1051,3))=309,VLOOKUP(VALUE(MID($B1051,2,1)),_309_Table3,MATCH(MID($B1051,1,1),_309_Table3_ColumnLookup,0),FALSE)
+N("309"),
  IF(VALUE(LEFT($A1051,3))=310,VLOOKUP(VALUE(MID($B1051,2,1)),_310_Table3,MATCH(MID($B1051,1,1),_310_Table3_ColumnLookup,0),FALSE)
+N("310"),
  IF(AND(VALUE(LEFT($A1051,3))=311,LEN($I1051)=4),VLOOKUP($I1051,_311_Table3,MATCH($B1051,_311_Table3_ColumnLookup,0),FALSE),
  IF(AND(VALUE(LEFT($A1051,3))=311,OR($B1051="I2",$B1051="J2",$B1051="K2",$B1051="L2")),VLOOKUP('311'!$G$58,_311_Table3,MATCH(MID($B1051,1,1),_311_Table3_ColumnLookup,0),FALSE),
  IF(AND(VALUE(LEFT($A1051,3))=311,RIGHT($B1051,5)="Total"),VLOOKUP('311'!$G$59,_311_Table3,MATCH(MID($B1051,1,1),_311_Table3_ColumnLookup,0),FALSE),
  IF(VALUE(LEFT($A1051,3))=311,VLOOKUP(VALUE(MID($B1051,2,1)),_311_Table3,MATCH(MID($B1051,1,1),_311_Table3_ColumnLookup,0),FALSE)
+N("311"),
  IF(AND(VALUE(LEFT($A1051,3))=312,LEFT($G1051,10)="Unincepted",$B1051="G "),VLOOKUP(" ULO",_312_Table3,MATCH('312'!$N$16,_312_Table3_ColumnLookup,0),FALSE),
  IF(AND(VALUE(LEFT($A1051,3))=312,LEFT($G1051,10)="Unincepted",$B1051="O "),VLOOKUP(" ULO",_312_Table3,MATCH('312'!$V$16,_312_Table3_ColumnLookup,0),FALSE),
  IF(AND(VALUE(LEFT($A1051,3))=312,LEFT($G1051,10)="Unincepted",$B1051="Q "),VLOOKUP(" ULO",_312_Table3,MATCH('312'!$X$16,_312_Table3_ColumnLookup,0),FALSE),
  IF(AND(VALUE(LEFT($A1051,3))=312,LEFT($G1051,10)="Unincepted"),VLOOKUP(" ULO",_312_Table3,MATCH(LEFT($B1051,1),_312_Table3_ColumnLookup,0),FALSE),
  IF(AND(VALUE(LEFT($A1051,3))=312,LEFT($G1051,5)="Total",$B1051="G "),VLOOKUP('312'!$F$80,_312_Table3,MATCH('312'!$N$16,_312_Table3_ColumnLookup,0),FALSE),
  IF(AND(VALUE(LEFT($A1051,3))=312,LEFT($G1051,5)="Total",$B1051="O "),VLOOKUP('312'!$F$80,_312_Table3,MATCH('312'!$V$16,_312_Table3_ColumnLookup,0),FALSE),
  IF(AND(VALUE(LEFT($A1051,3))=312,LEFT($G1051,5)="Total",$B1051="Q "),VLOOKUP('312'!$F$80,_312_Table3,MATCH('312'!$X$16,_312_Table3_ColumnLookup,0),FALSE),
  IF(AND(VALUE(LEFT($A1051,3))=312,LEFT($G1051,5)="Total"),VLOOKUP('312'!$F$80,_312_Table3,MATCH(LEFT($B1051,1),_312_Table3_ColumnLookup,0),FALSE),
  IF(AND(VALUE(LEFT($A1051,3))=312,LEN($I1051)=4,$B1051="G"),VLOOKUP($I1051,_312_Table3,MATCH('312'!$N$16,_312_Table3_ColumnLookup,0),FALSE),
  IF(AND(VALUE(LEFT($A1051,3))=312,LEN($I1051)=4,$B1051="O"),VLOOKUP($I1051,_312_Table3,MATCH('312'!$V$16,_312_Table3_ColumnLookup,0),FALSE),
  IF(AND(VALUE(LEFT($A1051,3))=312,LEN($I1051)=4,$B1051="Q"),VLOOKUP($I1051,_312_Table3,MATCH('312'!$X$16,_312_Table3_ColumnLookup,0),FALSE),
  IF(AND(VALUE(LEFT($A1051,3))=312,LEN($I1051)=4),VLOOKUP($I1051,_312_Table3,MATCH(LEFT($B1051,1),_312_Table3_ColumnLookup,0),FALSE)
+N("312"),
  IF(VALUE(LEFT($A1051,3))=313,VLOOKUP(VALUE(MID($B1051,2,1)),_313_Table3,MATCH(MID($B1051,1,1),_313_Table3_ColumnLookup,0),FALSE)
+N("313"),
  IF(AND(VALUE(LEFT($A1051,3))=314,LEN($B1051)=3),VLOOKUP(VALUE(MID($B1051,2,2)),_314_Table3,MATCH(MID($B1051,1,1),_314_Table3_ColumnLookup,0),FALSE),
  IF(VALUE(LEFT($A1051,3))=314,VLOOKUP(VALUE(MID($B1051,2,1)),_314_Table3,MATCH(MID($B1051,1,1),_314_Table3_ColumnLookup,0),FALSE)
+N("314"),
""))))))))))))))))))))))))</f>
        <v>#N/A</v>
      </c>
      <c r="H1051" s="321" t="str">
        <f>IFERROR(
IF(ISERROR($D1051)=FALSE,$D1051,IF(ISERROR($E1051)=FALSE,$E1051,IF(ISERROR($F1051)=FALSE,$F1051
+N("012 checkboxes"),
IF(
IF(OR(LEFT($A1051,9)="Syndicate",LEFT($A1051,12)="NewSyndicate"),VLOOKUP($A1051,'012'!$J:$ZW,MATCH("Link to button",'012'!$J$1:$ZW$1,0),0)
+N("309 checkbox"),
IF($C1051="309 LCR Summary0",VLOOKUP("Notes990",'309'!$P:$ZZ,MATCH("Link to button",'309'!$P$1:$ZZ$1,0),0)
+N("313 checkboxes"),
IF($C1051="313 Financial Information0LcmVsScr",IF($C1051="309 LCR Summary0",VLOOKUP("LcmVsScr",'309'!$N:$ZZ,MATCH("Link to button",'309'!$N$1:$ZZ$1,0),0),
IF($C1051="313 Financial Information0LcrDocAttached",IF($C1051="309 LCR Summary0",VLOOKUP("LcrDocAttached",'309'!$N:$ZZ,MATCH("Link to button",'309'!$N$1:$ZZ$1,0),
0)))))))=1,TRUE,FALSE)
))),"")</f>
        <v/>
      </c>
    </row>
    <row r="1052" spans="1:8">
      <c r="A1052" s="237" t="e">
        <f>VLOOKUP($G1052,CSVLookups!$B:$R,MATCH(A$1,CSVLookups!$B$1:$R$1,0),FALSE)</f>
        <v>#N/A</v>
      </c>
      <c r="B1052" s="237" t="e">
        <f>VLOOKUP($G1052,CSVLookups!$B:$R,MATCH(B$1,CSVLookups!$B$1:$R$1,0),FALSE)</f>
        <v>#N/A</v>
      </c>
      <c r="C1052" s="238" t="e">
        <f t="shared" si="16"/>
        <v>#N/A</v>
      </c>
      <c r="D1052" s="238" t="e">
        <f>IF(AND(VALUE(LEFT($A1052,3))=309,LEN($B1052)=3),VLOOKUP(VALUE(MID($B1052,2,2)),_309_Table1,MATCH(MID($B1052,1,1),_309_Table1_ColumnLookup,0),FALSE),
  IF($C1052="309 LCR SummaryA",OneYearSCR,IF($C1052="309 LCR SummaryB",UltimateSCR,IF(VALUE(LEFT($A1052,3))=309,VLOOKUP(VALUE(MID($B1052,2,1)),_309_Table1,MATCH(MID($B1052,1,1),_309_Table1_ColumnLookup,0),FALSE)
+N("309"),
  IF(VALUE(LEFT($A1052,3))=310,VLOOKUP(VALUE(MID($B1052,2,1)),_310_Table1,MATCH(MID($B1052,1,1),_310_Table1_ColumnLookup,0),FALSE)
+N("310"),
  IF(AND(VALUE(LEFT($A1052,3))=311,LEN($I1052)=4),VLOOKUP($I1052,_311_Table1,MATCH($B1052,_311_Table1_ColumnLookup,0),FALSE),
  IF(AND(VALUE(LEFT($A1052,3))=311,OR($B1052="I2",$B1052="J2",$B1052="K2",$B1052="L2")),VLOOKUP('311'!$G$58,_311_Table1,MATCH(MID($B1052,1,1),_311_Table1_ColumnLookup,0),FALSE),
  IF(AND(VALUE(LEFT($A1052,3))=311,RIGHT($B1052,5)="Total"),VLOOKUP('311'!$G$59,_311_Table1,MATCH(MID($B1052,1,1),_311_Table1_ColumnLookup,0),FALSE),
  IF(VALUE(LEFT($A1052,3))=311,VLOOKUP(VALUE(MID($B1052,2,1)),_311_Table1,MATCH(MID($B1052,1,1),_311_Table1_ColumnLookup,0),FALSE)
+N("311"),
  IF(AND(VALUE(LEFT($A1052,3))=312,LEFT($G1052,10)="Unincepted",$B1052="G "),VLOOKUP(" ULO",_312_Table1,MATCH('312'!$N$16,_312_Table1_ColumnLookup,0),FALSE),
  IF(AND(VALUE(LEFT($A1052,3))=312,LEFT($G1052,10)="Unincepted",$B1052="O "),VLOOKUP(" ULO",_312_Table1,MATCH('312'!$V$16,_312_Table1_ColumnLookup,0),FALSE),
  IF(AND(VALUE(LEFT($A1052,3))=312,LEFT($G1052,10)="Unincepted",$B1052="Q "),VLOOKUP(" ULO",_312_Table1,MATCH('312'!$X$16,_312_Table1_ColumnLookup,0),FALSE),
  IF(AND(VALUE(LEFT($A1052,3))=312,LEFT($G1052,10)="Unincepted"),VLOOKUP(" ULO",_312_Table1,MATCH(LEFT($B1052,1),_312_Table1_ColumnLookup,0),FALSE),
  IF(AND(VALUE(LEFT($A1052,3))=312,LEFT($G1052,5)="Total",$B1052="G "),VLOOKUP('312'!$F$80,_312_Table1,MATCH('312'!$N$16,_312_Table1_ColumnLookup,0),FALSE),
  IF(AND(VALUE(LEFT($A1052,3))=312,LEFT($G1052,5)="Total",$B1052="O "),VLOOKUP('312'!$F$80,_312_Table1,MATCH('312'!$V$16,_312_Table1_ColumnLookup,0),FALSE),
  IF(AND(VALUE(LEFT($A1052,3))=312,LEFT($G1052,5)="Total",$B1052="Q "),VLOOKUP('312'!$F$80,_312_Table1,MATCH('312'!$X$16,_312_Table1_ColumnLookup,0),FALSE),
  IF(AND(VALUE(LEFT($A1052,3))=312,LEFT($G1052,5)="Total"),VLOOKUP('312'!$F$80,_312_Table1,MATCH(LEFT($B1052,1),_312_Table1_ColumnLookup,0),FALSE),
  IF(AND(VALUE(LEFT($A1052,3))=312,LEN($I1052)=4,$B1052="G"),VLOOKUP($I1052,_312_Table1,MATCH('312'!$N$16,_312_Table1_ColumnLookup,0),FALSE),
  IF(AND(VALUE(LEFT($A1052,3))=312,LEN($I1052)=4,$B1052="O"),VLOOKUP($I1052,_312_Table1,MATCH('312'!$V$16,_312_Table1_ColumnLookup,0),FALSE),
  IF(AND(VALUE(LEFT($A1052,3))=312,LEN($I1052)=4,$B1052="Q"),VLOOKUP($I1052,_312_Table1,MATCH('312'!$X$16,_312_Table1_ColumnLookup,0),FALSE),
  IF(AND(VALUE(LEFT($A1052,3))=312,LEN($I1052)=4),VLOOKUP($I1052,_312_Table1,MATCH(LEFT($B1052,1),_312_Table1_ColumnLookup,0),FALSE)
+N("312"),
  IF(VALUE(LEFT($A1052,3))=313,VLOOKUP(VALUE(MID($B1052,2,1)),_313_Table1,MATCH(MID($B1052,1,1),_313_Table1_ColumnLookup,0),FALSE)
+N("313"),
  IF(AND(VALUE(LEFT($A1052,3))=314,LEN($B1052)=3),VLOOKUP(VALUE(MID($B1052,2,2)),_314_Table1,MATCH(MID($B1052,1,1),_314_Table1_ColumnLookup,0),FALSE),
  IF(VALUE(LEFT($A1052,3))=314,VLOOKUP(VALUE(MID($B1052,2,1)),_314_Table1,MATCH(MID($B1052,1,1),_314_Table1_ColumnLookup,0),FALSE)
+N("314"),
""))))))))))))))))))))))))</f>
        <v>#N/A</v>
      </c>
      <c r="E1052" s="238" t="e">
        <f>IF(AND(VALUE(LEFT($A1052,3))=309,LEN($B1052)=3),VLOOKUP(VALUE(MID($B1052,2,2)),_309_Table2,MATCH(MID($B1052,1,1),_309_Table2_ColumnLookup,0),FALSE),
  IF($C1052="309 LCR SummaryA",OneYearSCR,IF($C1052="309 LCR SummaryB",UltimateSCR,IF(VALUE(LEFT($A1052,3))=309,VLOOKUP(VALUE(MID($B1052,2,1)),_309_Table2,MATCH(MID($B1052,1,1),_309_Table2_ColumnLookup,0),FALSE)
+N("309"),
  IF(VALUE(LEFT($A1052,3))=310,VLOOKUP(VALUE(MID($B1052,2,1)),_310_Table2,MATCH(MID($B1052,1,1),_310_Table2_ColumnLookup,0),FALSE)
+N("310"),
  IF(AND(VALUE(LEFT($A1052,3))=311,LEN($I1052)=4),VLOOKUP($I1052,_311_Table2,MATCH($B1052,_311_Table2_ColumnLookup,0),FALSE),
  IF(AND(VALUE(LEFT($A1052,3))=311,OR($B1052="I2",$B1052="J2",$B1052="K2",$B1052="L2")),VLOOKUP('311'!$G$58,_311_Table2,MATCH(MID($B1052,1,1),_311_Table2_ColumnLookup,0),FALSE),
  IF(AND(VALUE(LEFT($A1052,3))=311,RIGHT($B1052,5)="Total"),VLOOKUP('311'!$G$59,_311_Table2,MATCH(MID($B1052,1,1),_311_Table2_ColumnLookup,0),FALSE),
  IF(VALUE(LEFT($A1052,3))=311,VLOOKUP(VALUE(MID($B1052,2,1)),_311_Table2,MATCH(MID($B1052,1,1),_311_Table2_ColumnLookup,0),FALSE)
+N("311"),
  IF(AND(VALUE(LEFT($A1052,3))=312,LEFT($G1052,10)="Unincepted",$B1052="G "),VLOOKUP(" ULO",_312_Table2,MATCH('312'!$N$16,_312_Table2_ColumnLookup,0),FALSE),
  IF(AND(VALUE(LEFT($A1052,3))=312,LEFT($G1052,10)="Unincepted",$B1052="O "),VLOOKUP(" ULO",_312_Table2,MATCH('312'!$V$16,_312_Table2_ColumnLookup,0),FALSE),
  IF(AND(VALUE(LEFT($A1052,3))=312,LEFT($G1052,10)="Unincepted",$B1052="Q "),VLOOKUP(" ULO",_312_Table2,MATCH('312'!$X$16,_312_Table2_ColumnLookup,0),FALSE),
  IF(AND(VALUE(LEFT($A1052,3))=312,LEFT($G1052,10)="Unincepted"),VLOOKUP(" ULO",_312_Table2,MATCH(LEFT($B1052,1),_312_Table2_ColumnLookup,0),FALSE),
  IF(AND(VALUE(LEFT($A1052,3))=312,LEFT($G1052,5)="Total",$B1052="G "),VLOOKUP('312'!$F$80,_312_Table2,MATCH('312'!$N$16,_312_Table2_ColumnLookup,0),FALSE),
  IF(AND(VALUE(LEFT($A1052,3))=312,LEFT($G1052,5)="Total",$B1052="O "),VLOOKUP('312'!$F$80,_312_Table2,MATCH('312'!$V$16,_312_Table2_ColumnLookup,0),FALSE),
  IF(AND(VALUE(LEFT($A1052,3))=312,LEFT($G1052,5)="Total",$B1052="Q "),VLOOKUP('312'!$F$80,_312_Table2,MATCH('312'!$X$16,_312_Table2_ColumnLookup,0),FALSE),
  IF(AND(VALUE(LEFT($A1052,3))=312,LEFT($G1052,5)="Total"),VLOOKUP('312'!$F$80,_312_Table2,MATCH(LEFT($B1052,1),_312_Table2_ColumnLookup,0),FALSE),
  IF(AND(VALUE(LEFT($A1052,3))=312,LEN($I1052)=4,$B1052="G"),VLOOKUP($I1052,_312_Table2,MATCH('312'!$N$16,_312_Table2_ColumnLookup,0),FALSE),
  IF(AND(VALUE(LEFT($A1052,3))=312,LEN($I1052)=4,$B1052="O"),VLOOKUP($I1052,_312_Table2,MATCH('312'!$V$16,_312_Table2_ColumnLookup,0),FALSE),
  IF(AND(VALUE(LEFT($A1052,3))=312,LEN($I1052)=4,$B1052="Q"),VLOOKUP($I1052,_312_Table2,MATCH('312'!$X$16,_312_Table2_ColumnLookup,0),FALSE),
  IF(AND(VALUE(LEFT($A1052,3))=312,LEN($I1052)=4),VLOOKUP($I1052,_312_Table2,MATCH(LEFT($B1052,1),_312_Table2_ColumnLookup,0),FALSE)
+N("312"),
  IF(VALUE(LEFT($A1052,3))=313,VLOOKUP(VALUE(MID($B1052,2,1)),_313_Table2,MATCH(MID($B1052,1,1),_313_Table2_ColumnLookup,0),FALSE)
+N("313"),
  IF(AND(VALUE(LEFT($A1052,3))=314,LEN($B1052)=3),VLOOKUP(VALUE(MID($B1052,2,2)),_314_Table2,MATCH(MID($B1052,1,1),_314_Table2_ColumnLookup,0),FALSE),
  IF(VALUE(LEFT($A1052,3))=314,VLOOKUP(VALUE(MID($B1052,2,1)),_314_Table2,MATCH(MID($B1052,1,1),_314_Table2_ColumnLookup,0),FALSE)
+N("314"),
""))))))))))))))))))))))))</f>
        <v>#N/A</v>
      </c>
      <c r="F1052" s="238" t="e">
        <f>IF(AND(VALUE(LEFT($A1052,3))=309,LEN($B1052)=3),VLOOKUP(VALUE(MID($B1052,2,2)),_309_Table3,MATCH(MID($B1052,1,1),_309_Table3_ColumnLookup,0),FALSE),
  IF($C1052="309 LCR SummaryA",OneYearSCR,IF($C1052="309 LCR SummaryB",UltimateSCR,IF(VALUE(LEFT($A1052,3))=309,VLOOKUP(VALUE(MID($B1052,2,1)),_309_Table3,MATCH(MID($B1052,1,1),_309_Table3_ColumnLookup,0),FALSE)
+N("309"),
  IF(VALUE(LEFT($A1052,3))=310,VLOOKUP(VALUE(MID($B1052,2,1)),_310_Table3,MATCH(MID($B1052,1,1),_310_Table3_ColumnLookup,0),FALSE)
+N("310"),
  IF(AND(VALUE(LEFT($A1052,3))=311,LEN($I1052)=4),VLOOKUP($I1052,_311_Table3,MATCH($B1052,_311_Table3_ColumnLookup,0),FALSE),
  IF(AND(VALUE(LEFT($A1052,3))=311,OR($B1052="I2",$B1052="J2",$B1052="K2",$B1052="L2")),VLOOKUP('311'!$G$58,_311_Table3,MATCH(MID($B1052,1,1),_311_Table3_ColumnLookup,0),FALSE),
  IF(AND(VALUE(LEFT($A1052,3))=311,RIGHT($B1052,5)="Total"),VLOOKUP('311'!$G$59,_311_Table3,MATCH(MID($B1052,1,1),_311_Table3_ColumnLookup,0),FALSE),
  IF(VALUE(LEFT($A1052,3))=311,VLOOKUP(VALUE(MID($B1052,2,1)),_311_Table3,MATCH(MID($B1052,1,1),_311_Table3_ColumnLookup,0),FALSE)
+N("311"),
  IF(AND(VALUE(LEFT($A1052,3))=312,LEFT($G1052,10)="Unincepted",$B1052="G "),VLOOKUP(" ULO",_312_Table3,MATCH('312'!$N$16,_312_Table3_ColumnLookup,0),FALSE),
  IF(AND(VALUE(LEFT($A1052,3))=312,LEFT($G1052,10)="Unincepted",$B1052="O "),VLOOKUP(" ULO",_312_Table3,MATCH('312'!$V$16,_312_Table3_ColumnLookup,0),FALSE),
  IF(AND(VALUE(LEFT($A1052,3))=312,LEFT($G1052,10)="Unincepted",$B1052="Q "),VLOOKUP(" ULO",_312_Table3,MATCH('312'!$X$16,_312_Table3_ColumnLookup,0),FALSE),
  IF(AND(VALUE(LEFT($A1052,3))=312,LEFT($G1052,10)="Unincepted"),VLOOKUP(" ULO",_312_Table3,MATCH(LEFT($B1052,1),_312_Table3_ColumnLookup,0),FALSE),
  IF(AND(VALUE(LEFT($A1052,3))=312,LEFT($G1052,5)="Total",$B1052="G "),VLOOKUP('312'!$F$80,_312_Table3,MATCH('312'!$N$16,_312_Table3_ColumnLookup,0),FALSE),
  IF(AND(VALUE(LEFT($A1052,3))=312,LEFT($G1052,5)="Total",$B1052="O "),VLOOKUP('312'!$F$80,_312_Table3,MATCH('312'!$V$16,_312_Table3_ColumnLookup,0),FALSE),
  IF(AND(VALUE(LEFT($A1052,3))=312,LEFT($G1052,5)="Total",$B1052="Q "),VLOOKUP('312'!$F$80,_312_Table3,MATCH('312'!$X$16,_312_Table3_ColumnLookup,0),FALSE),
  IF(AND(VALUE(LEFT($A1052,3))=312,LEFT($G1052,5)="Total"),VLOOKUP('312'!$F$80,_312_Table3,MATCH(LEFT($B1052,1),_312_Table3_ColumnLookup,0),FALSE),
  IF(AND(VALUE(LEFT($A1052,3))=312,LEN($I1052)=4,$B1052="G"),VLOOKUP($I1052,_312_Table3,MATCH('312'!$N$16,_312_Table3_ColumnLookup,0),FALSE),
  IF(AND(VALUE(LEFT($A1052,3))=312,LEN($I1052)=4,$B1052="O"),VLOOKUP($I1052,_312_Table3,MATCH('312'!$V$16,_312_Table3_ColumnLookup,0),FALSE),
  IF(AND(VALUE(LEFT($A1052,3))=312,LEN($I1052)=4,$B1052="Q"),VLOOKUP($I1052,_312_Table3,MATCH('312'!$X$16,_312_Table3_ColumnLookup,0),FALSE),
  IF(AND(VALUE(LEFT($A1052,3))=312,LEN($I1052)=4),VLOOKUP($I1052,_312_Table3,MATCH(LEFT($B1052,1),_312_Table3_ColumnLookup,0),FALSE)
+N("312"),
  IF(VALUE(LEFT($A1052,3))=313,VLOOKUP(VALUE(MID($B1052,2,1)),_313_Table3,MATCH(MID($B1052,1,1),_313_Table3_ColumnLookup,0),FALSE)
+N("313"),
  IF(AND(VALUE(LEFT($A1052,3))=314,LEN($B1052)=3),VLOOKUP(VALUE(MID($B1052,2,2)),_314_Table3,MATCH(MID($B1052,1,1),_314_Table3_ColumnLookup,0),FALSE),
  IF(VALUE(LEFT($A1052,3))=314,VLOOKUP(VALUE(MID($B1052,2,1)),_314_Table3,MATCH(MID($B1052,1,1),_314_Table3_ColumnLookup,0),FALSE)
+N("314"),
""))))))))))))))))))))))))</f>
        <v>#N/A</v>
      </c>
      <c r="H1052" s="321" t="str">
        <f>IFERROR(
IF(ISERROR($D1052)=FALSE,$D1052,IF(ISERROR($E1052)=FALSE,$E1052,IF(ISERROR($F1052)=FALSE,$F1052
+N("012 checkboxes"),
IF(
IF(OR(LEFT($A1052,9)="Syndicate",LEFT($A1052,12)="NewSyndicate"),VLOOKUP($A1052,'012'!$J:$ZW,MATCH("Link to button",'012'!$J$1:$ZW$1,0),0)
+N("309 checkbox"),
IF($C1052="309 LCR Summary0",VLOOKUP("Notes990",'309'!$P:$ZZ,MATCH("Link to button",'309'!$P$1:$ZZ$1,0),0)
+N("313 checkboxes"),
IF($C1052="313 Financial Information0LcmVsScr",IF($C1052="309 LCR Summary0",VLOOKUP("LcmVsScr",'309'!$N:$ZZ,MATCH("Link to button",'309'!$N$1:$ZZ$1,0),0),
IF($C1052="313 Financial Information0LcrDocAttached",IF($C1052="309 LCR Summary0",VLOOKUP("LcrDocAttached",'309'!$N:$ZZ,MATCH("Link to button",'309'!$N$1:$ZZ$1,0),
0)))))))=1,TRUE,FALSE)
))),"")</f>
        <v/>
      </c>
    </row>
    <row r="1053" spans="1:8">
      <c r="A1053" s="237" t="e">
        <f>VLOOKUP($G1053,CSVLookups!$B:$R,MATCH(A$1,CSVLookups!$B$1:$R$1,0),FALSE)</f>
        <v>#N/A</v>
      </c>
      <c r="B1053" s="237" t="e">
        <f>VLOOKUP($G1053,CSVLookups!$B:$R,MATCH(B$1,CSVLookups!$B$1:$R$1,0),FALSE)</f>
        <v>#N/A</v>
      </c>
      <c r="C1053" s="238" t="e">
        <f t="shared" si="16"/>
        <v>#N/A</v>
      </c>
      <c r="D1053" s="238" t="e">
        <f>IF(AND(VALUE(LEFT($A1053,3))=309,LEN($B1053)=3),VLOOKUP(VALUE(MID($B1053,2,2)),_309_Table1,MATCH(MID($B1053,1,1),_309_Table1_ColumnLookup,0),FALSE),
  IF($C1053="309 LCR SummaryA",OneYearSCR,IF($C1053="309 LCR SummaryB",UltimateSCR,IF(VALUE(LEFT($A1053,3))=309,VLOOKUP(VALUE(MID($B1053,2,1)),_309_Table1,MATCH(MID($B1053,1,1),_309_Table1_ColumnLookup,0),FALSE)
+N("309"),
  IF(VALUE(LEFT($A1053,3))=310,VLOOKUP(VALUE(MID($B1053,2,1)),_310_Table1,MATCH(MID($B1053,1,1),_310_Table1_ColumnLookup,0),FALSE)
+N("310"),
  IF(AND(VALUE(LEFT($A1053,3))=311,LEN($I1053)=4),VLOOKUP($I1053,_311_Table1,MATCH($B1053,_311_Table1_ColumnLookup,0),FALSE),
  IF(AND(VALUE(LEFT($A1053,3))=311,OR($B1053="I2",$B1053="J2",$B1053="K2",$B1053="L2")),VLOOKUP('311'!$G$58,_311_Table1,MATCH(MID($B1053,1,1),_311_Table1_ColumnLookup,0),FALSE),
  IF(AND(VALUE(LEFT($A1053,3))=311,RIGHT($B1053,5)="Total"),VLOOKUP('311'!$G$59,_311_Table1,MATCH(MID($B1053,1,1),_311_Table1_ColumnLookup,0),FALSE),
  IF(VALUE(LEFT($A1053,3))=311,VLOOKUP(VALUE(MID($B1053,2,1)),_311_Table1,MATCH(MID($B1053,1,1),_311_Table1_ColumnLookup,0),FALSE)
+N("311"),
  IF(AND(VALUE(LEFT($A1053,3))=312,LEFT($G1053,10)="Unincepted",$B1053="G "),VLOOKUP(" ULO",_312_Table1,MATCH('312'!$N$16,_312_Table1_ColumnLookup,0),FALSE),
  IF(AND(VALUE(LEFT($A1053,3))=312,LEFT($G1053,10)="Unincepted",$B1053="O "),VLOOKUP(" ULO",_312_Table1,MATCH('312'!$V$16,_312_Table1_ColumnLookup,0),FALSE),
  IF(AND(VALUE(LEFT($A1053,3))=312,LEFT($G1053,10)="Unincepted",$B1053="Q "),VLOOKUP(" ULO",_312_Table1,MATCH('312'!$X$16,_312_Table1_ColumnLookup,0),FALSE),
  IF(AND(VALUE(LEFT($A1053,3))=312,LEFT($G1053,10)="Unincepted"),VLOOKUP(" ULO",_312_Table1,MATCH(LEFT($B1053,1),_312_Table1_ColumnLookup,0),FALSE),
  IF(AND(VALUE(LEFT($A1053,3))=312,LEFT($G1053,5)="Total",$B1053="G "),VLOOKUP('312'!$F$80,_312_Table1,MATCH('312'!$N$16,_312_Table1_ColumnLookup,0),FALSE),
  IF(AND(VALUE(LEFT($A1053,3))=312,LEFT($G1053,5)="Total",$B1053="O "),VLOOKUP('312'!$F$80,_312_Table1,MATCH('312'!$V$16,_312_Table1_ColumnLookup,0),FALSE),
  IF(AND(VALUE(LEFT($A1053,3))=312,LEFT($G1053,5)="Total",$B1053="Q "),VLOOKUP('312'!$F$80,_312_Table1,MATCH('312'!$X$16,_312_Table1_ColumnLookup,0),FALSE),
  IF(AND(VALUE(LEFT($A1053,3))=312,LEFT($G1053,5)="Total"),VLOOKUP('312'!$F$80,_312_Table1,MATCH(LEFT($B1053,1),_312_Table1_ColumnLookup,0),FALSE),
  IF(AND(VALUE(LEFT($A1053,3))=312,LEN($I1053)=4,$B1053="G"),VLOOKUP($I1053,_312_Table1,MATCH('312'!$N$16,_312_Table1_ColumnLookup,0),FALSE),
  IF(AND(VALUE(LEFT($A1053,3))=312,LEN($I1053)=4,$B1053="O"),VLOOKUP($I1053,_312_Table1,MATCH('312'!$V$16,_312_Table1_ColumnLookup,0),FALSE),
  IF(AND(VALUE(LEFT($A1053,3))=312,LEN($I1053)=4,$B1053="Q"),VLOOKUP($I1053,_312_Table1,MATCH('312'!$X$16,_312_Table1_ColumnLookup,0),FALSE),
  IF(AND(VALUE(LEFT($A1053,3))=312,LEN($I1053)=4),VLOOKUP($I1053,_312_Table1,MATCH(LEFT($B1053,1),_312_Table1_ColumnLookup,0),FALSE)
+N("312"),
  IF(VALUE(LEFT($A1053,3))=313,VLOOKUP(VALUE(MID($B1053,2,1)),_313_Table1,MATCH(MID($B1053,1,1),_313_Table1_ColumnLookup,0),FALSE)
+N("313"),
  IF(AND(VALUE(LEFT($A1053,3))=314,LEN($B1053)=3),VLOOKUP(VALUE(MID($B1053,2,2)),_314_Table1,MATCH(MID($B1053,1,1),_314_Table1_ColumnLookup,0),FALSE),
  IF(VALUE(LEFT($A1053,3))=314,VLOOKUP(VALUE(MID($B1053,2,1)),_314_Table1,MATCH(MID($B1053,1,1),_314_Table1_ColumnLookup,0),FALSE)
+N("314"),
""))))))))))))))))))))))))</f>
        <v>#N/A</v>
      </c>
      <c r="E1053" s="238" t="e">
        <f>IF(AND(VALUE(LEFT($A1053,3))=309,LEN($B1053)=3),VLOOKUP(VALUE(MID($B1053,2,2)),_309_Table2,MATCH(MID($B1053,1,1),_309_Table2_ColumnLookup,0),FALSE),
  IF($C1053="309 LCR SummaryA",OneYearSCR,IF($C1053="309 LCR SummaryB",UltimateSCR,IF(VALUE(LEFT($A1053,3))=309,VLOOKUP(VALUE(MID($B1053,2,1)),_309_Table2,MATCH(MID($B1053,1,1),_309_Table2_ColumnLookup,0),FALSE)
+N("309"),
  IF(VALUE(LEFT($A1053,3))=310,VLOOKUP(VALUE(MID($B1053,2,1)),_310_Table2,MATCH(MID($B1053,1,1),_310_Table2_ColumnLookup,0),FALSE)
+N("310"),
  IF(AND(VALUE(LEFT($A1053,3))=311,LEN($I1053)=4),VLOOKUP($I1053,_311_Table2,MATCH($B1053,_311_Table2_ColumnLookup,0),FALSE),
  IF(AND(VALUE(LEFT($A1053,3))=311,OR($B1053="I2",$B1053="J2",$B1053="K2",$B1053="L2")),VLOOKUP('311'!$G$58,_311_Table2,MATCH(MID($B1053,1,1),_311_Table2_ColumnLookup,0),FALSE),
  IF(AND(VALUE(LEFT($A1053,3))=311,RIGHT($B1053,5)="Total"),VLOOKUP('311'!$G$59,_311_Table2,MATCH(MID($B1053,1,1),_311_Table2_ColumnLookup,0),FALSE),
  IF(VALUE(LEFT($A1053,3))=311,VLOOKUP(VALUE(MID($B1053,2,1)),_311_Table2,MATCH(MID($B1053,1,1),_311_Table2_ColumnLookup,0),FALSE)
+N("311"),
  IF(AND(VALUE(LEFT($A1053,3))=312,LEFT($G1053,10)="Unincepted",$B1053="G "),VLOOKUP(" ULO",_312_Table2,MATCH('312'!$N$16,_312_Table2_ColumnLookup,0),FALSE),
  IF(AND(VALUE(LEFT($A1053,3))=312,LEFT($G1053,10)="Unincepted",$B1053="O "),VLOOKUP(" ULO",_312_Table2,MATCH('312'!$V$16,_312_Table2_ColumnLookup,0),FALSE),
  IF(AND(VALUE(LEFT($A1053,3))=312,LEFT($G1053,10)="Unincepted",$B1053="Q "),VLOOKUP(" ULO",_312_Table2,MATCH('312'!$X$16,_312_Table2_ColumnLookup,0),FALSE),
  IF(AND(VALUE(LEFT($A1053,3))=312,LEFT($G1053,10)="Unincepted"),VLOOKUP(" ULO",_312_Table2,MATCH(LEFT($B1053,1),_312_Table2_ColumnLookup,0),FALSE),
  IF(AND(VALUE(LEFT($A1053,3))=312,LEFT($G1053,5)="Total",$B1053="G "),VLOOKUP('312'!$F$80,_312_Table2,MATCH('312'!$N$16,_312_Table2_ColumnLookup,0),FALSE),
  IF(AND(VALUE(LEFT($A1053,3))=312,LEFT($G1053,5)="Total",$B1053="O "),VLOOKUP('312'!$F$80,_312_Table2,MATCH('312'!$V$16,_312_Table2_ColumnLookup,0),FALSE),
  IF(AND(VALUE(LEFT($A1053,3))=312,LEFT($G1053,5)="Total",$B1053="Q "),VLOOKUP('312'!$F$80,_312_Table2,MATCH('312'!$X$16,_312_Table2_ColumnLookup,0),FALSE),
  IF(AND(VALUE(LEFT($A1053,3))=312,LEFT($G1053,5)="Total"),VLOOKUP('312'!$F$80,_312_Table2,MATCH(LEFT($B1053,1),_312_Table2_ColumnLookup,0),FALSE),
  IF(AND(VALUE(LEFT($A1053,3))=312,LEN($I1053)=4,$B1053="G"),VLOOKUP($I1053,_312_Table2,MATCH('312'!$N$16,_312_Table2_ColumnLookup,0),FALSE),
  IF(AND(VALUE(LEFT($A1053,3))=312,LEN($I1053)=4,$B1053="O"),VLOOKUP($I1053,_312_Table2,MATCH('312'!$V$16,_312_Table2_ColumnLookup,0),FALSE),
  IF(AND(VALUE(LEFT($A1053,3))=312,LEN($I1053)=4,$B1053="Q"),VLOOKUP($I1053,_312_Table2,MATCH('312'!$X$16,_312_Table2_ColumnLookup,0),FALSE),
  IF(AND(VALUE(LEFT($A1053,3))=312,LEN($I1053)=4),VLOOKUP($I1053,_312_Table2,MATCH(LEFT($B1053,1),_312_Table2_ColumnLookup,0),FALSE)
+N("312"),
  IF(VALUE(LEFT($A1053,3))=313,VLOOKUP(VALUE(MID($B1053,2,1)),_313_Table2,MATCH(MID($B1053,1,1),_313_Table2_ColumnLookup,0),FALSE)
+N("313"),
  IF(AND(VALUE(LEFT($A1053,3))=314,LEN($B1053)=3),VLOOKUP(VALUE(MID($B1053,2,2)),_314_Table2,MATCH(MID($B1053,1,1),_314_Table2_ColumnLookup,0),FALSE),
  IF(VALUE(LEFT($A1053,3))=314,VLOOKUP(VALUE(MID($B1053,2,1)),_314_Table2,MATCH(MID($B1053,1,1),_314_Table2_ColumnLookup,0),FALSE)
+N("314"),
""))))))))))))))))))))))))</f>
        <v>#N/A</v>
      </c>
      <c r="F1053" s="238" t="e">
        <f>IF(AND(VALUE(LEFT($A1053,3))=309,LEN($B1053)=3),VLOOKUP(VALUE(MID($B1053,2,2)),_309_Table3,MATCH(MID($B1053,1,1),_309_Table3_ColumnLookup,0),FALSE),
  IF($C1053="309 LCR SummaryA",OneYearSCR,IF($C1053="309 LCR SummaryB",UltimateSCR,IF(VALUE(LEFT($A1053,3))=309,VLOOKUP(VALUE(MID($B1053,2,1)),_309_Table3,MATCH(MID($B1053,1,1),_309_Table3_ColumnLookup,0),FALSE)
+N("309"),
  IF(VALUE(LEFT($A1053,3))=310,VLOOKUP(VALUE(MID($B1053,2,1)),_310_Table3,MATCH(MID($B1053,1,1),_310_Table3_ColumnLookup,0),FALSE)
+N("310"),
  IF(AND(VALUE(LEFT($A1053,3))=311,LEN($I1053)=4),VLOOKUP($I1053,_311_Table3,MATCH($B1053,_311_Table3_ColumnLookup,0),FALSE),
  IF(AND(VALUE(LEFT($A1053,3))=311,OR($B1053="I2",$B1053="J2",$B1053="K2",$B1053="L2")),VLOOKUP('311'!$G$58,_311_Table3,MATCH(MID($B1053,1,1),_311_Table3_ColumnLookup,0),FALSE),
  IF(AND(VALUE(LEFT($A1053,3))=311,RIGHT($B1053,5)="Total"),VLOOKUP('311'!$G$59,_311_Table3,MATCH(MID($B1053,1,1),_311_Table3_ColumnLookup,0),FALSE),
  IF(VALUE(LEFT($A1053,3))=311,VLOOKUP(VALUE(MID($B1053,2,1)),_311_Table3,MATCH(MID($B1053,1,1),_311_Table3_ColumnLookup,0),FALSE)
+N("311"),
  IF(AND(VALUE(LEFT($A1053,3))=312,LEFT($G1053,10)="Unincepted",$B1053="G "),VLOOKUP(" ULO",_312_Table3,MATCH('312'!$N$16,_312_Table3_ColumnLookup,0),FALSE),
  IF(AND(VALUE(LEFT($A1053,3))=312,LEFT($G1053,10)="Unincepted",$B1053="O "),VLOOKUP(" ULO",_312_Table3,MATCH('312'!$V$16,_312_Table3_ColumnLookup,0),FALSE),
  IF(AND(VALUE(LEFT($A1053,3))=312,LEFT($G1053,10)="Unincepted",$B1053="Q "),VLOOKUP(" ULO",_312_Table3,MATCH('312'!$X$16,_312_Table3_ColumnLookup,0),FALSE),
  IF(AND(VALUE(LEFT($A1053,3))=312,LEFT($G1053,10)="Unincepted"),VLOOKUP(" ULO",_312_Table3,MATCH(LEFT($B1053,1),_312_Table3_ColumnLookup,0),FALSE),
  IF(AND(VALUE(LEFT($A1053,3))=312,LEFT($G1053,5)="Total",$B1053="G "),VLOOKUP('312'!$F$80,_312_Table3,MATCH('312'!$N$16,_312_Table3_ColumnLookup,0),FALSE),
  IF(AND(VALUE(LEFT($A1053,3))=312,LEFT($G1053,5)="Total",$B1053="O "),VLOOKUP('312'!$F$80,_312_Table3,MATCH('312'!$V$16,_312_Table3_ColumnLookup,0),FALSE),
  IF(AND(VALUE(LEFT($A1053,3))=312,LEFT($G1053,5)="Total",$B1053="Q "),VLOOKUP('312'!$F$80,_312_Table3,MATCH('312'!$X$16,_312_Table3_ColumnLookup,0),FALSE),
  IF(AND(VALUE(LEFT($A1053,3))=312,LEFT($G1053,5)="Total"),VLOOKUP('312'!$F$80,_312_Table3,MATCH(LEFT($B1053,1),_312_Table3_ColumnLookup,0),FALSE),
  IF(AND(VALUE(LEFT($A1053,3))=312,LEN($I1053)=4,$B1053="G"),VLOOKUP($I1053,_312_Table3,MATCH('312'!$N$16,_312_Table3_ColumnLookup,0),FALSE),
  IF(AND(VALUE(LEFT($A1053,3))=312,LEN($I1053)=4,$B1053="O"),VLOOKUP($I1053,_312_Table3,MATCH('312'!$V$16,_312_Table3_ColumnLookup,0),FALSE),
  IF(AND(VALUE(LEFT($A1053,3))=312,LEN($I1053)=4,$B1053="Q"),VLOOKUP($I1053,_312_Table3,MATCH('312'!$X$16,_312_Table3_ColumnLookup,0),FALSE),
  IF(AND(VALUE(LEFT($A1053,3))=312,LEN($I1053)=4),VLOOKUP($I1053,_312_Table3,MATCH(LEFT($B1053,1),_312_Table3_ColumnLookup,0),FALSE)
+N("312"),
  IF(VALUE(LEFT($A1053,3))=313,VLOOKUP(VALUE(MID($B1053,2,1)),_313_Table3,MATCH(MID($B1053,1,1),_313_Table3_ColumnLookup,0),FALSE)
+N("313"),
  IF(AND(VALUE(LEFT($A1053,3))=314,LEN($B1053)=3),VLOOKUP(VALUE(MID($B1053,2,2)),_314_Table3,MATCH(MID($B1053,1,1),_314_Table3_ColumnLookup,0),FALSE),
  IF(VALUE(LEFT($A1053,3))=314,VLOOKUP(VALUE(MID($B1053,2,1)),_314_Table3,MATCH(MID($B1053,1,1),_314_Table3_ColumnLookup,0),FALSE)
+N("314"),
""))))))))))))))))))))))))</f>
        <v>#N/A</v>
      </c>
      <c r="H1053" s="321" t="str">
        <f>IFERROR(
IF(ISERROR($D1053)=FALSE,$D1053,IF(ISERROR($E1053)=FALSE,$E1053,IF(ISERROR($F1053)=FALSE,$F1053
+N("012 checkboxes"),
IF(
IF(OR(LEFT($A1053,9)="Syndicate",LEFT($A1053,12)="NewSyndicate"),VLOOKUP($A1053,'012'!$J:$ZW,MATCH("Link to button",'012'!$J$1:$ZW$1,0),0)
+N("309 checkbox"),
IF($C1053="309 LCR Summary0",VLOOKUP("Notes990",'309'!$P:$ZZ,MATCH("Link to button",'309'!$P$1:$ZZ$1,0),0)
+N("313 checkboxes"),
IF($C1053="313 Financial Information0LcmVsScr",IF($C1053="309 LCR Summary0",VLOOKUP("LcmVsScr",'309'!$N:$ZZ,MATCH("Link to button",'309'!$N$1:$ZZ$1,0),0),
IF($C1053="313 Financial Information0LcrDocAttached",IF($C1053="309 LCR Summary0",VLOOKUP("LcrDocAttached",'309'!$N:$ZZ,MATCH("Link to button",'309'!$N$1:$ZZ$1,0),
0)))))))=1,TRUE,FALSE)
))),"")</f>
        <v/>
      </c>
    </row>
    <row r="1054" spans="1:8">
      <c r="A1054" s="237" t="e">
        <f>VLOOKUP($G1054,CSVLookups!$B:$R,MATCH(A$1,CSVLookups!$B$1:$R$1,0),FALSE)</f>
        <v>#N/A</v>
      </c>
      <c r="B1054" s="237" t="e">
        <f>VLOOKUP($G1054,CSVLookups!$B:$R,MATCH(B$1,CSVLookups!$B$1:$R$1,0),FALSE)</f>
        <v>#N/A</v>
      </c>
      <c r="C1054" s="238" t="e">
        <f t="shared" si="16"/>
        <v>#N/A</v>
      </c>
      <c r="D1054" s="238" t="e">
        <f>IF(AND(VALUE(LEFT($A1054,3))=309,LEN($B1054)=3),VLOOKUP(VALUE(MID($B1054,2,2)),_309_Table1,MATCH(MID($B1054,1,1),_309_Table1_ColumnLookup,0),FALSE),
  IF($C1054="309 LCR SummaryA",OneYearSCR,IF($C1054="309 LCR SummaryB",UltimateSCR,IF(VALUE(LEFT($A1054,3))=309,VLOOKUP(VALUE(MID($B1054,2,1)),_309_Table1,MATCH(MID($B1054,1,1),_309_Table1_ColumnLookup,0),FALSE)
+N("309"),
  IF(VALUE(LEFT($A1054,3))=310,VLOOKUP(VALUE(MID($B1054,2,1)),_310_Table1,MATCH(MID($B1054,1,1),_310_Table1_ColumnLookup,0),FALSE)
+N("310"),
  IF(AND(VALUE(LEFT($A1054,3))=311,LEN($I1054)=4),VLOOKUP($I1054,_311_Table1,MATCH($B1054,_311_Table1_ColumnLookup,0),FALSE),
  IF(AND(VALUE(LEFT($A1054,3))=311,OR($B1054="I2",$B1054="J2",$B1054="K2",$B1054="L2")),VLOOKUP('311'!$G$58,_311_Table1,MATCH(MID($B1054,1,1),_311_Table1_ColumnLookup,0),FALSE),
  IF(AND(VALUE(LEFT($A1054,3))=311,RIGHT($B1054,5)="Total"),VLOOKUP('311'!$G$59,_311_Table1,MATCH(MID($B1054,1,1),_311_Table1_ColumnLookup,0),FALSE),
  IF(VALUE(LEFT($A1054,3))=311,VLOOKUP(VALUE(MID($B1054,2,1)),_311_Table1,MATCH(MID($B1054,1,1),_311_Table1_ColumnLookup,0),FALSE)
+N("311"),
  IF(AND(VALUE(LEFT($A1054,3))=312,LEFT($G1054,10)="Unincepted",$B1054="G "),VLOOKUP(" ULO",_312_Table1,MATCH('312'!$N$16,_312_Table1_ColumnLookup,0),FALSE),
  IF(AND(VALUE(LEFT($A1054,3))=312,LEFT($G1054,10)="Unincepted",$B1054="O "),VLOOKUP(" ULO",_312_Table1,MATCH('312'!$V$16,_312_Table1_ColumnLookup,0),FALSE),
  IF(AND(VALUE(LEFT($A1054,3))=312,LEFT($G1054,10)="Unincepted",$B1054="Q "),VLOOKUP(" ULO",_312_Table1,MATCH('312'!$X$16,_312_Table1_ColumnLookup,0),FALSE),
  IF(AND(VALUE(LEFT($A1054,3))=312,LEFT($G1054,10)="Unincepted"),VLOOKUP(" ULO",_312_Table1,MATCH(LEFT($B1054,1),_312_Table1_ColumnLookup,0),FALSE),
  IF(AND(VALUE(LEFT($A1054,3))=312,LEFT($G1054,5)="Total",$B1054="G "),VLOOKUP('312'!$F$80,_312_Table1,MATCH('312'!$N$16,_312_Table1_ColumnLookup,0),FALSE),
  IF(AND(VALUE(LEFT($A1054,3))=312,LEFT($G1054,5)="Total",$B1054="O "),VLOOKUP('312'!$F$80,_312_Table1,MATCH('312'!$V$16,_312_Table1_ColumnLookup,0),FALSE),
  IF(AND(VALUE(LEFT($A1054,3))=312,LEFT($G1054,5)="Total",$B1054="Q "),VLOOKUP('312'!$F$80,_312_Table1,MATCH('312'!$X$16,_312_Table1_ColumnLookup,0),FALSE),
  IF(AND(VALUE(LEFT($A1054,3))=312,LEFT($G1054,5)="Total"),VLOOKUP('312'!$F$80,_312_Table1,MATCH(LEFT($B1054,1),_312_Table1_ColumnLookup,0),FALSE),
  IF(AND(VALUE(LEFT($A1054,3))=312,LEN($I1054)=4,$B1054="G"),VLOOKUP($I1054,_312_Table1,MATCH('312'!$N$16,_312_Table1_ColumnLookup,0),FALSE),
  IF(AND(VALUE(LEFT($A1054,3))=312,LEN($I1054)=4,$B1054="O"),VLOOKUP($I1054,_312_Table1,MATCH('312'!$V$16,_312_Table1_ColumnLookup,0),FALSE),
  IF(AND(VALUE(LEFT($A1054,3))=312,LEN($I1054)=4,$B1054="Q"),VLOOKUP($I1054,_312_Table1,MATCH('312'!$X$16,_312_Table1_ColumnLookup,0),FALSE),
  IF(AND(VALUE(LEFT($A1054,3))=312,LEN($I1054)=4),VLOOKUP($I1054,_312_Table1,MATCH(LEFT($B1054,1),_312_Table1_ColumnLookup,0),FALSE)
+N("312"),
  IF(VALUE(LEFT($A1054,3))=313,VLOOKUP(VALUE(MID($B1054,2,1)),_313_Table1,MATCH(MID($B1054,1,1),_313_Table1_ColumnLookup,0),FALSE)
+N("313"),
  IF(AND(VALUE(LEFT($A1054,3))=314,LEN($B1054)=3),VLOOKUP(VALUE(MID($B1054,2,2)),_314_Table1,MATCH(MID($B1054,1,1),_314_Table1_ColumnLookup,0),FALSE),
  IF(VALUE(LEFT($A1054,3))=314,VLOOKUP(VALUE(MID($B1054,2,1)),_314_Table1,MATCH(MID($B1054,1,1),_314_Table1_ColumnLookup,0),FALSE)
+N("314"),
""))))))))))))))))))))))))</f>
        <v>#N/A</v>
      </c>
      <c r="E1054" s="238" t="e">
        <f>IF(AND(VALUE(LEFT($A1054,3))=309,LEN($B1054)=3),VLOOKUP(VALUE(MID($B1054,2,2)),_309_Table2,MATCH(MID($B1054,1,1),_309_Table2_ColumnLookup,0),FALSE),
  IF($C1054="309 LCR SummaryA",OneYearSCR,IF($C1054="309 LCR SummaryB",UltimateSCR,IF(VALUE(LEFT($A1054,3))=309,VLOOKUP(VALUE(MID($B1054,2,1)),_309_Table2,MATCH(MID($B1054,1,1),_309_Table2_ColumnLookup,0),FALSE)
+N("309"),
  IF(VALUE(LEFT($A1054,3))=310,VLOOKUP(VALUE(MID($B1054,2,1)),_310_Table2,MATCH(MID($B1054,1,1),_310_Table2_ColumnLookup,0),FALSE)
+N("310"),
  IF(AND(VALUE(LEFT($A1054,3))=311,LEN($I1054)=4),VLOOKUP($I1054,_311_Table2,MATCH($B1054,_311_Table2_ColumnLookup,0),FALSE),
  IF(AND(VALUE(LEFT($A1054,3))=311,OR($B1054="I2",$B1054="J2",$B1054="K2",$B1054="L2")),VLOOKUP('311'!$G$58,_311_Table2,MATCH(MID($B1054,1,1),_311_Table2_ColumnLookup,0),FALSE),
  IF(AND(VALUE(LEFT($A1054,3))=311,RIGHT($B1054,5)="Total"),VLOOKUP('311'!$G$59,_311_Table2,MATCH(MID($B1054,1,1),_311_Table2_ColumnLookup,0),FALSE),
  IF(VALUE(LEFT($A1054,3))=311,VLOOKUP(VALUE(MID($B1054,2,1)),_311_Table2,MATCH(MID($B1054,1,1),_311_Table2_ColumnLookup,0),FALSE)
+N("311"),
  IF(AND(VALUE(LEFT($A1054,3))=312,LEFT($G1054,10)="Unincepted",$B1054="G "),VLOOKUP(" ULO",_312_Table2,MATCH('312'!$N$16,_312_Table2_ColumnLookup,0),FALSE),
  IF(AND(VALUE(LEFT($A1054,3))=312,LEFT($G1054,10)="Unincepted",$B1054="O "),VLOOKUP(" ULO",_312_Table2,MATCH('312'!$V$16,_312_Table2_ColumnLookup,0),FALSE),
  IF(AND(VALUE(LEFT($A1054,3))=312,LEFT($G1054,10)="Unincepted",$B1054="Q "),VLOOKUP(" ULO",_312_Table2,MATCH('312'!$X$16,_312_Table2_ColumnLookup,0),FALSE),
  IF(AND(VALUE(LEFT($A1054,3))=312,LEFT($G1054,10)="Unincepted"),VLOOKUP(" ULO",_312_Table2,MATCH(LEFT($B1054,1),_312_Table2_ColumnLookup,0),FALSE),
  IF(AND(VALUE(LEFT($A1054,3))=312,LEFT($G1054,5)="Total",$B1054="G "),VLOOKUP('312'!$F$80,_312_Table2,MATCH('312'!$N$16,_312_Table2_ColumnLookup,0),FALSE),
  IF(AND(VALUE(LEFT($A1054,3))=312,LEFT($G1054,5)="Total",$B1054="O "),VLOOKUP('312'!$F$80,_312_Table2,MATCH('312'!$V$16,_312_Table2_ColumnLookup,0),FALSE),
  IF(AND(VALUE(LEFT($A1054,3))=312,LEFT($G1054,5)="Total",$B1054="Q "),VLOOKUP('312'!$F$80,_312_Table2,MATCH('312'!$X$16,_312_Table2_ColumnLookup,0),FALSE),
  IF(AND(VALUE(LEFT($A1054,3))=312,LEFT($G1054,5)="Total"),VLOOKUP('312'!$F$80,_312_Table2,MATCH(LEFT($B1054,1),_312_Table2_ColumnLookup,0),FALSE),
  IF(AND(VALUE(LEFT($A1054,3))=312,LEN($I1054)=4,$B1054="G"),VLOOKUP($I1054,_312_Table2,MATCH('312'!$N$16,_312_Table2_ColumnLookup,0),FALSE),
  IF(AND(VALUE(LEFT($A1054,3))=312,LEN($I1054)=4,$B1054="O"),VLOOKUP($I1054,_312_Table2,MATCH('312'!$V$16,_312_Table2_ColumnLookup,0),FALSE),
  IF(AND(VALUE(LEFT($A1054,3))=312,LEN($I1054)=4,$B1054="Q"),VLOOKUP($I1054,_312_Table2,MATCH('312'!$X$16,_312_Table2_ColumnLookup,0),FALSE),
  IF(AND(VALUE(LEFT($A1054,3))=312,LEN($I1054)=4),VLOOKUP($I1054,_312_Table2,MATCH(LEFT($B1054,1),_312_Table2_ColumnLookup,0),FALSE)
+N("312"),
  IF(VALUE(LEFT($A1054,3))=313,VLOOKUP(VALUE(MID($B1054,2,1)),_313_Table2,MATCH(MID($B1054,1,1),_313_Table2_ColumnLookup,0),FALSE)
+N("313"),
  IF(AND(VALUE(LEFT($A1054,3))=314,LEN($B1054)=3),VLOOKUP(VALUE(MID($B1054,2,2)),_314_Table2,MATCH(MID($B1054,1,1),_314_Table2_ColumnLookup,0),FALSE),
  IF(VALUE(LEFT($A1054,3))=314,VLOOKUP(VALUE(MID($B1054,2,1)),_314_Table2,MATCH(MID($B1054,1,1),_314_Table2_ColumnLookup,0),FALSE)
+N("314"),
""))))))))))))))))))))))))</f>
        <v>#N/A</v>
      </c>
      <c r="F1054" s="238" t="e">
        <f>IF(AND(VALUE(LEFT($A1054,3))=309,LEN($B1054)=3),VLOOKUP(VALUE(MID($B1054,2,2)),_309_Table3,MATCH(MID($B1054,1,1),_309_Table3_ColumnLookup,0),FALSE),
  IF($C1054="309 LCR SummaryA",OneYearSCR,IF($C1054="309 LCR SummaryB",UltimateSCR,IF(VALUE(LEFT($A1054,3))=309,VLOOKUP(VALUE(MID($B1054,2,1)),_309_Table3,MATCH(MID($B1054,1,1),_309_Table3_ColumnLookup,0),FALSE)
+N("309"),
  IF(VALUE(LEFT($A1054,3))=310,VLOOKUP(VALUE(MID($B1054,2,1)),_310_Table3,MATCH(MID($B1054,1,1),_310_Table3_ColumnLookup,0),FALSE)
+N("310"),
  IF(AND(VALUE(LEFT($A1054,3))=311,LEN($I1054)=4),VLOOKUP($I1054,_311_Table3,MATCH($B1054,_311_Table3_ColumnLookup,0),FALSE),
  IF(AND(VALUE(LEFT($A1054,3))=311,OR($B1054="I2",$B1054="J2",$B1054="K2",$B1054="L2")),VLOOKUP('311'!$G$58,_311_Table3,MATCH(MID($B1054,1,1),_311_Table3_ColumnLookup,0),FALSE),
  IF(AND(VALUE(LEFT($A1054,3))=311,RIGHT($B1054,5)="Total"),VLOOKUP('311'!$G$59,_311_Table3,MATCH(MID($B1054,1,1),_311_Table3_ColumnLookup,0),FALSE),
  IF(VALUE(LEFT($A1054,3))=311,VLOOKUP(VALUE(MID($B1054,2,1)),_311_Table3,MATCH(MID($B1054,1,1),_311_Table3_ColumnLookup,0),FALSE)
+N("311"),
  IF(AND(VALUE(LEFT($A1054,3))=312,LEFT($G1054,10)="Unincepted",$B1054="G "),VLOOKUP(" ULO",_312_Table3,MATCH('312'!$N$16,_312_Table3_ColumnLookup,0),FALSE),
  IF(AND(VALUE(LEFT($A1054,3))=312,LEFT($G1054,10)="Unincepted",$B1054="O "),VLOOKUP(" ULO",_312_Table3,MATCH('312'!$V$16,_312_Table3_ColumnLookup,0),FALSE),
  IF(AND(VALUE(LEFT($A1054,3))=312,LEFT($G1054,10)="Unincepted",$B1054="Q "),VLOOKUP(" ULO",_312_Table3,MATCH('312'!$X$16,_312_Table3_ColumnLookup,0),FALSE),
  IF(AND(VALUE(LEFT($A1054,3))=312,LEFT($G1054,10)="Unincepted"),VLOOKUP(" ULO",_312_Table3,MATCH(LEFT($B1054,1),_312_Table3_ColumnLookup,0),FALSE),
  IF(AND(VALUE(LEFT($A1054,3))=312,LEFT($G1054,5)="Total",$B1054="G "),VLOOKUP('312'!$F$80,_312_Table3,MATCH('312'!$N$16,_312_Table3_ColumnLookup,0),FALSE),
  IF(AND(VALUE(LEFT($A1054,3))=312,LEFT($G1054,5)="Total",$B1054="O "),VLOOKUP('312'!$F$80,_312_Table3,MATCH('312'!$V$16,_312_Table3_ColumnLookup,0),FALSE),
  IF(AND(VALUE(LEFT($A1054,3))=312,LEFT($G1054,5)="Total",$B1054="Q "),VLOOKUP('312'!$F$80,_312_Table3,MATCH('312'!$X$16,_312_Table3_ColumnLookup,0),FALSE),
  IF(AND(VALUE(LEFT($A1054,3))=312,LEFT($G1054,5)="Total"),VLOOKUP('312'!$F$80,_312_Table3,MATCH(LEFT($B1054,1),_312_Table3_ColumnLookup,0),FALSE),
  IF(AND(VALUE(LEFT($A1054,3))=312,LEN($I1054)=4,$B1054="G"),VLOOKUP($I1054,_312_Table3,MATCH('312'!$N$16,_312_Table3_ColumnLookup,0),FALSE),
  IF(AND(VALUE(LEFT($A1054,3))=312,LEN($I1054)=4,$B1054="O"),VLOOKUP($I1054,_312_Table3,MATCH('312'!$V$16,_312_Table3_ColumnLookup,0),FALSE),
  IF(AND(VALUE(LEFT($A1054,3))=312,LEN($I1054)=4,$B1054="Q"),VLOOKUP($I1054,_312_Table3,MATCH('312'!$X$16,_312_Table3_ColumnLookup,0),FALSE),
  IF(AND(VALUE(LEFT($A1054,3))=312,LEN($I1054)=4),VLOOKUP($I1054,_312_Table3,MATCH(LEFT($B1054,1),_312_Table3_ColumnLookup,0),FALSE)
+N("312"),
  IF(VALUE(LEFT($A1054,3))=313,VLOOKUP(VALUE(MID($B1054,2,1)),_313_Table3,MATCH(MID($B1054,1,1),_313_Table3_ColumnLookup,0),FALSE)
+N("313"),
  IF(AND(VALUE(LEFT($A1054,3))=314,LEN($B1054)=3),VLOOKUP(VALUE(MID($B1054,2,2)),_314_Table3,MATCH(MID($B1054,1,1),_314_Table3_ColumnLookup,0),FALSE),
  IF(VALUE(LEFT($A1054,3))=314,VLOOKUP(VALUE(MID($B1054,2,1)),_314_Table3,MATCH(MID($B1054,1,1),_314_Table3_ColumnLookup,0),FALSE)
+N("314"),
""))))))))))))))))))))))))</f>
        <v>#N/A</v>
      </c>
      <c r="H1054" s="321" t="str">
        <f>IFERROR(
IF(ISERROR($D1054)=FALSE,$D1054,IF(ISERROR($E1054)=FALSE,$E1054,IF(ISERROR($F1054)=FALSE,$F1054
+N("012 checkboxes"),
IF(
IF(OR(LEFT($A1054,9)="Syndicate",LEFT($A1054,12)="NewSyndicate"),VLOOKUP($A1054,'012'!$J:$ZW,MATCH("Link to button",'012'!$J$1:$ZW$1,0),0)
+N("309 checkbox"),
IF($C1054="309 LCR Summary0",VLOOKUP("Notes990",'309'!$P:$ZZ,MATCH("Link to button",'309'!$P$1:$ZZ$1,0),0)
+N("313 checkboxes"),
IF($C1054="313 Financial Information0LcmVsScr",IF($C1054="309 LCR Summary0",VLOOKUP("LcmVsScr",'309'!$N:$ZZ,MATCH("Link to button",'309'!$N$1:$ZZ$1,0),0),
IF($C1054="313 Financial Information0LcrDocAttached",IF($C1054="309 LCR Summary0",VLOOKUP("LcrDocAttached",'309'!$N:$ZZ,MATCH("Link to button",'309'!$N$1:$ZZ$1,0),
0)))))))=1,TRUE,FALSE)
))),"")</f>
        <v/>
      </c>
    </row>
    <row r="1055" spans="1:8">
      <c r="A1055" s="237" t="e">
        <f>VLOOKUP($G1055,CSVLookups!$B:$R,MATCH(A$1,CSVLookups!$B$1:$R$1,0),FALSE)</f>
        <v>#N/A</v>
      </c>
      <c r="B1055" s="237" t="e">
        <f>VLOOKUP($G1055,CSVLookups!$B:$R,MATCH(B$1,CSVLookups!$B$1:$R$1,0),FALSE)</f>
        <v>#N/A</v>
      </c>
      <c r="C1055" s="238" t="e">
        <f t="shared" si="16"/>
        <v>#N/A</v>
      </c>
      <c r="D1055" s="238" t="e">
        <f>IF(AND(VALUE(LEFT($A1055,3))=309,LEN($B1055)=3),VLOOKUP(VALUE(MID($B1055,2,2)),_309_Table1,MATCH(MID($B1055,1,1),_309_Table1_ColumnLookup,0),FALSE),
  IF($C1055="309 LCR SummaryA",OneYearSCR,IF($C1055="309 LCR SummaryB",UltimateSCR,IF(VALUE(LEFT($A1055,3))=309,VLOOKUP(VALUE(MID($B1055,2,1)),_309_Table1,MATCH(MID($B1055,1,1),_309_Table1_ColumnLookup,0),FALSE)
+N("309"),
  IF(VALUE(LEFT($A1055,3))=310,VLOOKUP(VALUE(MID($B1055,2,1)),_310_Table1,MATCH(MID($B1055,1,1),_310_Table1_ColumnLookup,0),FALSE)
+N("310"),
  IF(AND(VALUE(LEFT($A1055,3))=311,LEN($I1055)=4),VLOOKUP($I1055,_311_Table1,MATCH($B1055,_311_Table1_ColumnLookup,0),FALSE),
  IF(AND(VALUE(LEFT($A1055,3))=311,OR($B1055="I2",$B1055="J2",$B1055="K2",$B1055="L2")),VLOOKUP('311'!$G$58,_311_Table1,MATCH(MID($B1055,1,1),_311_Table1_ColumnLookup,0),FALSE),
  IF(AND(VALUE(LEFT($A1055,3))=311,RIGHT($B1055,5)="Total"),VLOOKUP('311'!$G$59,_311_Table1,MATCH(MID($B1055,1,1),_311_Table1_ColumnLookup,0),FALSE),
  IF(VALUE(LEFT($A1055,3))=311,VLOOKUP(VALUE(MID($B1055,2,1)),_311_Table1,MATCH(MID($B1055,1,1),_311_Table1_ColumnLookup,0),FALSE)
+N("311"),
  IF(AND(VALUE(LEFT($A1055,3))=312,LEFT($G1055,10)="Unincepted",$B1055="G "),VLOOKUP(" ULO",_312_Table1,MATCH('312'!$N$16,_312_Table1_ColumnLookup,0),FALSE),
  IF(AND(VALUE(LEFT($A1055,3))=312,LEFT($G1055,10)="Unincepted",$B1055="O "),VLOOKUP(" ULO",_312_Table1,MATCH('312'!$V$16,_312_Table1_ColumnLookup,0),FALSE),
  IF(AND(VALUE(LEFT($A1055,3))=312,LEFT($G1055,10)="Unincepted",$B1055="Q "),VLOOKUP(" ULO",_312_Table1,MATCH('312'!$X$16,_312_Table1_ColumnLookup,0),FALSE),
  IF(AND(VALUE(LEFT($A1055,3))=312,LEFT($G1055,10)="Unincepted"),VLOOKUP(" ULO",_312_Table1,MATCH(LEFT($B1055,1),_312_Table1_ColumnLookup,0),FALSE),
  IF(AND(VALUE(LEFT($A1055,3))=312,LEFT($G1055,5)="Total",$B1055="G "),VLOOKUP('312'!$F$80,_312_Table1,MATCH('312'!$N$16,_312_Table1_ColumnLookup,0),FALSE),
  IF(AND(VALUE(LEFT($A1055,3))=312,LEFT($G1055,5)="Total",$B1055="O "),VLOOKUP('312'!$F$80,_312_Table1,MATCH('312'!$V$16,_312_Table1_ColumnLookup,0),FALSE),
  IF(AND(VALUE(LEFT($A1055,3))=312,LEFT($G1055,5)="Total",$B1055="Q "),VLOOKUP('312'!$F$80,_312_Table1,MATCH('312'!$X$16,_312_Table1_ColumnLookup,0),FALSE),
  IF(AND(VALUE(LEFT($A1055,3))=312,LEFT($G1055,5)="Total"),VLOOKUP('312'!$F$80,_312_Table1,MATCH(LEFT($B1055,1),_312_Table1_ColumnLookup,0),FALSE),
  IF(AND(VALUE(LEFT($A1055,3))=312,LEN($I1055)=4,$B1055="G"),VLOOKUP($I1055,_312_Table1,MATCH('312'!$N$16,_312_Table1_ColumnLookup,0),FALSE),
  IF(AND(VALUE(LEFT($A1055,3))=312,LEN($I1055)=4,$B1055="O"),VLOOKUP($I1055,_312_Table1,MATCH('312'!$V$16,_312_Table1_ColumnLookup,0),FALSE),
  IF(AND(VALUE(LEFT($A1055,3))=312,LEN($I1055)=4,$B1055="Q"),VLOOKUP($I1055,_312_Table1,MATCH('312'!$X$16,_312_Table1_ColumnLookup,0),FALSE),
  IF(AND(VALUE(LEFT($A1055,3))=312,LEN($I1055)=4),VLOOKUP($I1055,_312_Table1,MATCH(LEFT($B1055,1),_312_Table1_ColumnLookup,0),FALSE)
+N("312"),
  IF(VALUE(LEFT($A1055,3))=313,VLOOKUP(VALUE(MID($B1055,2,1)),_313_Table1,MATCH(MID($B1055,1,1),_313_Table1_ColumnLookup,0),FALSE)
+N("313"),
  IF(AND(VALUE(LEFT($A1055,3))=314,LEN($B1055)=3),VLOOKUP(VALUE(MID($B1055,2,2)),_314_Table1,MATCH(MID($B1055,1,1),_314_Table1_ColumnLookup,0),FALSE),
  IF(VALUE(LEFT($A1055,3))=314,VLOOKUP(VALUE(MID($B1055,2,1)),_314_Table1,MATCH(MID($B1055,1,1),_314_Table1_ColumnLookup,0),FALSE)
+N("314"),
""))))))))))))))))))))))))</f>
        <v>#N/A</v>
      </c>
      <c r="E1055" s="238" t="e">
        <f>IF(AND(VALUE(LEFT($A1055,3))=309,LEN($B1055)=3),VLOOKUP(VALUE(MID($B1055,2,2)),_309_Table2,MATCH(MID($B1055,1,1),_309_Table2_ColumnLookup,0),FALSE),
  IF($C1055="309 LCR SummaryA",OneYearSCR,IF($C1055="309 LCR SummaryB",UltimateSCR,IF(VALUE(LEFT($A1055,3))=309,VLOOKUP(VALUE(MID($B1055,2,1)),_309_Table2,MATCH(MID($B1055,1,1),_309_Table2_ColumnLookup,0),FALSE)
+N("309"),
  IF(VALUE(LEFT($A1055,3))=310,VLOOKUP(VALUE(MID($B1055,2,1)),_310_Table2,MATCH(MID($B1055,1,1),_310_Table2_ColumnLookup,0),FALSE)
+N("310"),
  IF(AND(VALUE(LEFT($A1055,3))=311,LEN($I1055)=4),VLOOKUP($I1055,_311_Table2,MATCH($B1055,_311_Table2_ColumnLookup,0),FALSE),
  IF(AND(VALUE(LEFT($A1055,3))=311,OR($B1055="I2",$B1055="J2",$B1055="K2",$B1055="L2")),VLOOKUP('311'!$G$58,_311_Table2,MATCH(MID($B1055,1,1),_311_Table2_ColumnLookup,0),FALSE),
  IF(AND(VALUE(LEFT($A1055,3))=311,RIGHT($B1055,5)="Total"),VLOOKUP('311'!$G$59,_311_Table2,MATCH(MID($B1055,1,1),_311_Table2_ColumnLookup,0),FALSE),
  IF(VALUE(LEFT($A1055,3))=311,VLOOKUP(VALUE(MID($B1055,2,1)),_311_Table2,MATCH(MID($B1055,1,1),_311_Table2_ColumnLookup,0),FALSE)
+N("311"),
  IF(AND(VALUE(LEFT($A1055,3))=312,LEFT($G1055,10)="Unincepted",$B1055="G "),VLOOKUP(" ULO",_312_Table2,MATCH('312'!$N$16,_312_Table2_ColumnLookup,0),FALSE),
  IF(AND(VALUE(LEFT($A1055,3))=312,LEFT($G1055,10)="Unincepted",$B1055="O "),VLOOKUP(" ULO",_312_Table2,MATCH('312'!$V$16,_312_Table2_ColumnLookup,0),FALSE),
  IF(AND(VALUE(LEFT($A1055,3))=312,LEFT($G1055,10)="Unincepted",$B1055="Q "),VLOOKUP(" ULO",_312_Table2,MATCH('312'!$X$16,_312_Table2_ColumnLookup,0),FALSE),
  IF(AND(VALUE(LEFT($A1055,3))=312,LEFT($G1055,10)="Unincepted"),VLOOKUP(" ULO",_312_Table2,MATCH(LEFT($B1055,1),_312_Table2_ColumnLookup,0),FALSE),
  IF(AND(VALUE(LEFT($A1055,3))=312,LEFT($G1055,5)="Total",$B1055="G "),VLOOKUP('312'!$F$80,_312_Table2,MATCH('312'!$N$16,_312_Table2_ColumnLookup,0),FALSE),
  IF(AND(VALUE(LEFT($A1055,3))=312,LEFT($G1055,5)="Total",$B1055="O "),VLOOKUP('312'!$F$80,_312_Table2,MATCH('312'!$V$16,_312_Table2_ColumnLookup,0),FALSE),
  IF(AND(VALUE(LEFT($A1055,3))=312,LEFT($G1055,5)="Total",$B1055="Q "),VLOOKUP('312'!$F$80,_312_Table2,MATCH('312'!$X$16,_312_Table2_ColumnLookup,0),FALSE),
  IF(AND(VALUE(LEFT($A1055,3))=312,LEFT($G1055,5)="Total"),VLOOKUP('312'!$F$80,_312_Table2,MATCH(LEFT($B1055,1),_312_Table2_ColumnLookup,0),FALSE),
  IF(AND(VALUE(LEFT($A1055,3))=312,LEN($I1055)=4,$B1055="G"),VLOOKUP($I1055,_312_Table2,MATCH('312'!$N$16,_312_Table2_ColumnLookup,0),FALSE),
  IF(AND(VALUE(LEFT($A1055,3))=312,LEN($I1055)=4,$B1055="O"),VLOOKUP($I1055,_312_Table2,MATCH('312'!$V$16,_312_Table2_ColumnLookup,0),FALSE),
  IF(AND(VALUE(LEFT($A1055,3))=312,LEN($I1055)=4,$B1055="Q"),VLOOKUP($I1055,_312_Table2,MATCH('312'!$X$16,_312_Table2_ColumnLookup,0),FALSE),
  IF(AND(VALUE(LEFT($A1055,3))=312,LEN($I1055)=4),VLOOKUP($I1055,_312_Table2,MATCH(LEFT($B1055,1),_312_Table2_ColumnLookup,0),FALSE)
+N("312"),
  IF(VALUE(LEFT($A1055,3))=313,VLOOKUP(VALUE(MID($B1055,2,1)),_313_Table2,MATCH(MID($B1055,1,1),_313_Table2_ColumnLookup,0),FALSE)
+N("313"),
  IF(AND(VALUE(LEFT($A1055,3))=314,LEN($B1055)=3),VLOOKUP(VALUE(MID($B1055,2,2)),_314_Table2,MATCH(MID($B1055,1,1),_314_Table2_ColumnLookup,0),FALSE),
  IF(VALUE(LEFT($A1055,3))=314,VLOOKUP(VALUE(MID($B1055,2,1)),_314_Table2,MATCH(MID($B1055,1,1),_314_Table2_ColumnLookup,0),FALSE)
+N("314"),
""))))))))))))))))))))))))</f>
        <v>#N/A</v>
      </c>
      <c r="F1055" s="238" t="e">
        <f>IF(AND(VALUE(LEFT($A1055,3))=309,LEN($B1055)=3),VLOOKUP(VALUE(MID($B1055,2,2)),_309_Table3,MATCH(MID($B1055,1,1),_309_Table3_ColumnLookup,0),FALSE),
  IF($C1055="309 LCR SummaryA",OneYearSCR,IF($C1055="309 LCR SummaryB",UltimateSCR,IF(VALUE(LEFT($A1055,3))=309,VLOOKUP(VALUE(MID($B1055,2,1)),_309_Table3,MATCH(MID($B1055,1,1),_309_Table3_ColumnLookup,0),FALSE)
+N("309"),
  IF(VALUE(LEFT($A1055,3))=310,VLOOKUP(VALUE(MID($B1055,2,1)),_310_Table3,MATCH(MID($B1055,1,1),_310_Table3_ColumnLookup,0),FALSE)
+N("310"),
  IF(AND(VALUE(LEFT($A1055,3))=311,LEN($I1055)=4),VLOOKUP($I1055,_311_Table3,MATCH($B1055,_311_Table3_ColumnLookup,0),FALSE),
  IF(AND(VALUE(LEFT($A1055,3))=311,OR($B1055="I2",$B1055="J2",$B1055="K2",$B1055="L2")),VLOOKUP('311'!$G$58,_311_Table3,MATCH(MID($B1055,1,1),_311_Table3_ColumnLookup,0),FALSE),
  IF(AND(VALUE(LEFT($A1055,3))=311,RIGHT($B1055,5)="Total"),VLOOKUP('311'!$G$59,_311_Table3,MATCH(MID($B1055,1,1),_311_Table3_ColumnLookup,0),FALSE),
  IF(VALUE(LEFT($A1055,3))=311,VLOOKUP(VALUE(MID($B1055,2,1)),_311_Table3,MATCH(MID($B1055,1,1),_311_Table3_ColumnLookup,0),FALSE)
+N("311"),
  IF(AND(VALUE(LEFT($A1055,3))=312,LEFT($G1055,10)="Unincepted",$B1055="G "),VLOOKUP(" ULO",_312_Table3,MATCH('312'!$N$16,_312_Table3_ColumnLookup,0),FALSE),
  IF(AND(VALUE(LEFT($A1055,3))=312,LEFT($G1055,10)="Unincepted",$B1055="O "),VLOOKUP(" ULO",_312_Table3,MATCH('312'!$V$16,_312_Table3_ColumnLookup,0),FALSE),
  IF(AND(VALUE(LEFT($A1055,3))=312,LEFT($G1055,10)="Unincepted",$B1055="Q "),VLOOKUP(" ULO",_312_Table3,MATCH('312'!$X$16,_312_Table3_ColumnLookup,0),FALSE),
  IF(AND(VALUE(LEFT($A1055,3))=312,LEFT($G1055,10)="Unincepted"),VLOOKUP(" ULO",_312_Table3,MATCH(LEFT($B1055,1),_312_Table3_ColumnLookup,0),FALSE),
  IF(AND(VALUE(LEFT($A1055,3))=312,LEFT($G1055,5)="Total",$B1055="G "),VLOOKUP('312'!$F$80,_312_Table3,MATCH('312'!$N$16,_312_Table3_ColumnLookup,0),FALSE),
  IF(AND(VALUE(LEFT($A1055,3))=312,LEFT($G1055,5)="Total",$B1055="O "),VLOOKUP('312'!$F$80,_312_Table3,MATCH('312'!$V$16,_312_Table3_ColumnLookup,0),FALSE),
  IF(AND(VALUE(LEFT($A1055,3))=312,LEFT($G1055,5)="Total",$B1055="Q "),VLOOKUP('312'!$F$80,_312_Table3,MATCH('312'!$X$16,_312_Table3_ColumnLookup,0),FALSE),
  IF(AND(VALUE(LEFT($A1055,3))=312,LEFT($G1055,5)="Total"),VLOOKUP('312'!$F$80,_312_Table3,MATCH(LEFT($B1055,1),_312_Table3_ColumnLookup,0),FALSE),
  IF(AND(VALUE(LEFT($A1055,3))=312,LEN($I1055)=4,$B1055="G"),VLOOKUP($I1055,_312_Table3,MATCH('312'!$N$16,_312_Table3_ColumnLookup,0),FALSE),
  IF(AND(VALUE(LEFT($A1055,3))=312,LEN($I1055)=4,$B1055="O"),VLOOKUP($I1055,_312_Table3,MATCH('312'!$V$16,_312_Table3_ColumnLookup,0),FALSE),
  IF(AND(VALUE(LEFT($A1055,3))=312,LEN($I1055)=4,$B1055="Q"),VLOOKUP($I1055,_312_Table3,MATCH('312'!$X$16,_312_Table3_ColumnLookup,0),FALSE),
  IF(AND(VALUE(LEFT($A1055,3))=312,LEN($I1055)=4),VLOOKUP($I1055,_312_Table3,MATCH(LEFT($B1055,1),_312_Table3_ColumnLookup,0),FALSE)
+N("312"),
  IF(VALUE(LEFT($A1055,3))=313,VLOOKUP(VALUE(MID($B1055,2,1)),_313_Table3,MATCH(MID($B1055,1,1),_313_Table3_ColumnLookup,0),FALSE)
+N("313"),
  IF(AND(VALUE(LEFT($A1055,3))=314,LEN($B1055)=3),VLOOKUP(VALUE(MID($B1055,2,2)),_314_Table3,MATCH(MID($B1055,1,1),_314_Table3_ColumnLookup,0),FALSE),
  IF(VALUE(LEFT($A1055,3))=314,VLOOKUP(VALUE(MID($B1055,2,1)),_314_Table3,MATCH(MID($B1055,1,1),_314_Table3_ColumnLookup,0),FALSE)
+N("314"),
""))))))))))))))))))))))))</f>
        <v>#N/A</v>
      </c>
      <c r="H1055" s="321" t="str">
        <f>IFERROR(
IF(ISERROR($D1055)=FALSE,$D1055,IF(ISERROR($E1055)=FALSE,$E1055,IF(ISERROR($F1055)=FALSE,$F1055
+N("012 checkboxes"),
IF(
IF(OR(LEFT($A1055,9)="Syndicate",LEFT($A1055,12)="NewSyndicate"),VLOOKUP($A1055,'012'!$J:$ZW,MATCH("Link to button",'012'!$J$1:$ZW$1,0),0)
+N("309 checkbox"),
IF($C1055="309 LCR Summary0",VLOOKUP("Notes990",'309'!$P:$ZZ,MATCH("Link to button",'309'!$P$1:$ZZ$1,0),0)
+N("313 checkboxes"),
IF($C1055="313 Financial Information0LcmVsScr",IF($C1055="309 LCR Summary0",VLOOKUP("LcmVsScr",'309'!$N:$ZZ,MATCH("Link to button",'309'!$N$1:$ZZ$1,0),0),
IF($C1055="313 Financial Information0LcrDocAttached",IF($C1055="309 LCR Summary0",VLOOKUP("LcrDocAttached",'309'!$N:$ZZ,MATCH("Link to button",'309'!$N$1:$ZZ$1,0),
0)))))))=1,TRUE,FALSE)
))),"")</f>
        <v/>
      </c>
    </row>
    <row r="1056" spans="1:8">
      <c r="A1056" s="237" t="e">
        <f>VLOOKUP($G1056,CSVLookups!$B:$R,MATCH(A$1,CSVLookups!$B$1:$R$1,0),FALSE)</f>
        <v>#N/A</v>
      </c>
      <c r="B1056" s="237" t="e">
        <f>VLOOKUP($G1056,CSVLookups!$B:$R,MATCH(B$1,CSVLookups!$B$1:$R$1,0),FALSE)</f>
        <v>#N/A</v>
      </c>
      <c r="C1056" s="238" t="e">
        <f t="shared" ref="C1056:C1119" si="17">IF(OR(LEFT($A1056,4)="Base",LEFT($A1056,4)="Synd",LEFT($A1056,7)="NewSynd"),"",
IF(OR(AND(LEN($I1056=0),OR(LEFT($A1056,3)*1=311,LEFT($A1056,3)*1=312,LEFT($A1056,3)*1=313)),LEN($I1056)=4),
CONCATENATE($A1056,$B1056,$I1056,
IF(LEFT($G1056,LEN("NetOfRI"))="NetOfRI","Net Insurance Claims brought forward",
IF(LEFT($G1056,LEN("Adjustments"))="Adjustments","Adjustments",
IF(LEFT($G1056,LEN("NewBusiness"))="NewBusiness","New Business",
IF(LEFT($G1056,LEN("TotalClaims"))="TotalClaims","Total Claims",
IF(LEFT($G1056,LEN("TotalAdjustments"))="TotalAdjustments","Adjustments",
IF(LEFT($G1056,LEN("TotalNewBusiness"))="TotalNewBusiness","New Business",
IF(LEFT($G1056,LEN("Unincepted"))="Unincepted","Unincepted",
IF(LEFT($G1056,LEN("Total"))="Total","Total",
IF($G1056="LcmVsScr","LcmVsScr",
IF($G1056="LcrDocAttached","LcrDocAttached",
""))))))))))),CONCATENATE($A1056,$B1056)))</f>
        <v>#N/A</v>
      </c>
      <c r="D1056" s="238" t="e">
        <f>IF(AND(VALUE(LEFT($A1056,3))=309,LEN($B1056)=3),VLOOKUP(VALUE(MID($B1056,2,2)),_309_Table1,MATCH(MID($B1056,1,1),_309_Table1_ColumnLookup,0),FALSE),
  IF($C1056="309 LCR SummaryA",OneYearSCR,IF($C1056="309 LCR SummaryB",UltimateSCR,IF(VALUE(LEFT($A1056,3))=309,VLOOKUP(VALUE(MID($B1056,2,1)),_309_Table1,MATCH(MID($B1056,1,1),_309_Table1_ColumnLookup,0),FALSE)
+N("309"),
  IF(VALUE(LEFT($A1056,3))=310,VLOOKUP(VALUE(MID($B1056,2,1)),_310_Table1,MATCH(MID($B1056,1,1),_310_Table1_ColumnLookup,0),FALSE)
+N("310"),
  IF(AND(VALUE(LEFT($A1056,3))=311,LEN($I1056)=4),VLOOKUP($I1056,_311_Table1,MATCH($B1056,_311_Table1_ColumnLookup,0),FALSE),
  IF(AND(VALUE(LEFT($A1056,3))=311,OR($B1056="I2",$B1056="J2",$B1056="K2",$B1056="L2")),VLOOKUP('311'!$G$58,_311_Table1,MATCH(MID($B1056,1,1),_311_Table1_ColumnLookup,0),FALSE),
  IF(AND(VALUE(LEFT($A1056,3))=311,RIGHT($B1056,5)="Total"),VLOOKUP('311'!$G$59,_311_Table1,MATCH(MID($B1056,1,1),_311_Table1_ColumnLookup,0),FALSE),
  IF(VALUE(LEFT($A1056,3))=311,VLOOKUP(VALUE(MID($B1056,2,1)),_311_Table1,MATCH(MID($B1056,1,1),_311_Table1_ColumnLookup,0),FALSE)
+N("311"),
  IF(AND(VALUE(LEFT($A1056,3))=312,LEFT($G1056,10)="Unincepted",$B1056="G "),VLOOKUP(" ULO",_312_Table1,MATCH('312'!$N$16,_312_Table1_ColumnLookup,0),FALSE),
  IF(AND(VALUE(LEFT($A1056,3))=312,LEFT($G1056,10)="Unincepted",$B1056="O "),VLOOKUP(" ULO",_312_Table1,MATCH('312'!$V$16,_312_Table1_ColumnLookup,0),FALSE),
  IF(AND(VALUE(LEFT($A1056,3))=312,LEFT($G1056,10)="Unincepted",$B1056="Q "),VLOOKUP(" ULO",_312_Table1,MATCH('312'!$X$16,_312_Table1_ColumnLookup,0),FALSE),
  IF(AND(VALUE(LEFT($A1056,3))=312,LEFT($G1056,10)="Unincepted"),VLOOKUP(" ULO",_312_Table1,MATCH(LEFT($B1056,1),_312_Table1_ColumnLookup,0),FALSE),
  IF(AND(VALUE(LEFT($A1056,3))=312,LEFT($G1056,5)="Total",$B1056="G "),VLOOKUP('312'!$F$80,_312_Table1,MATCH('312'!$N$16,_312_Table1_ColumnLookup,0),FALSE),
  IF(AND(VALUE(LEFT($A1056,3))=312,LEFT($G1056,5)="Total",$B1056="O "),VLOOKUP('312'!$F$80,_312_Table1,MATCH('312'!$V$16,_312_Table1_ColumnLookup,0),FALSE),
  IF(AND(VALUE(LEFT($A1056,3))=312,LEFT($G1056,5)="Total",$B1056="Q "),VLOOKUP('312'!$F$80,_312_Table1,MATCH('312'!$X$16,_312_Table1_ColumnLookup,0),FALSE),
  IF(AND(VALUE(LEFT($A1056,3))=312,LEFT($G1056,5)="Total"),VLOOKUP('312'!$F$80,_312_Table1,MATCH(LEFT($B1056,1),_312_Table1_ColumnLookup,0),FALSE),
  IF(AND(VALUE(LEFT($A1056,3))=312,LEN($I1056)=4,$B1056="G"),VLOOKUP($I1056,_312_Table1,MATCH('312'!$N$16,_312_Table1_ColumnLookup,0),FALSE),
  IF(AND(VALUE(LEFT($A1056,3))=312,LEN($I1056)=4,$B1056="O"),VLOOKUP($I1056,_312_Table1,MATCH('312'!$V$16,_312_Table1_ColumnLookup,0),FALSE),
  IF(AND(VALUE(LEFT($A1056,3))=312,LEN($I1056)=4,$B1056="Q"),VLOOKUP($I1056,_312_Table1,MATCH('312'!$X$16,_312_Table1_ColumnLookup,0),FALSE),
  IF(AND(VALUE(LEFT($A1056,3))=312,LEN($I1056)=4),VLOOKUP($I1056,_312_Table1,MATCH(LEFT($B1056,1),_312_Table1_ColumnLookup,0),FALSE)
+N("312"),
  IF(VALUE(LEFT($A1056,3))=313,VLOOKUP(VALUE(MID($B1056,2,1)),_313_Table1,MATCH(MID($B1056,1,1),_313_Table1_ColumnLookup,0),FALSE)
+N("313"),
  IF(AND(VALUE(LEFT($A1056,3))=314,LEN($B1056)=3),VLOOKUP(VALUE(MID($B1056,2,2)),_314_Table1,MATCH(MID($B1056,1,1),_314_Table1_ColumnLookup,0),FALSE),
  IF(VALUE(LEFT($A1056,3))=314,VLOOKUP(VALUE(MID($B1056,2,1)),_314_Table1,MATCH(MID($B1056,1,1),_314_Table1_ColumnLookup,0),FALSE)
+N("314"),
""))))))))))))))))))))))))</f>
        <v>#N/A</v>
      </c>
      <c r="E1056" s="238" t="e">
        <f>IF(AND(VALUE(LEFT($A1056,3))=309,LEN($B1056)=3),VLOOKUP(VALUE(MID($B1056,2,2)),_309_Table2,MATCH(MID($B1056,1,1),_309_Table2_ColumnLookup,0),FALSE),
  IF($C1056="309 LCR SummaryA",OneYearSCR,IF($C1056="309 LCR SummaryB",UltimateSCR,IF(VALUE(LEFT($A1056,3))=309,VLOOKUP(VALUE(MID($B1056,2,1)),_309_Table2,MATCH(MID($B1056,1,1),_309_Table2_ColumnLookup,0),FALSE)
+N("309"),
  IF(VALUE(LEFT($A1056,3))=310,VLOOKUP(VALUE(MID($B1056,2,1)),_310_Table2,MATCH(MID($B1056,1,1),_310_Table2_ColumnLookup,0),FALSE)
+N("310"),
  IF(AND(VALUE(LEFT($A1056,3))=311,LEN($I1056)=4),VLOOKUP($I1056,_311_Table2,MATCH($B1056,_311_Table2_ColumnLookup,0),FALSE),
  IF(AND(VALUE(LEFT($A1056,3))=311,OR($B1056="I2",$B1056="J2",$B1056="K2",$B1056="L2")),VLOOKUP('311'!$G$58,_311_Table2,MATCH(MID($B1056,1,1),_311_Table2_ColumnLookup,0),FALSE),
  IF(AND(VALUE(LEFT($A1056,3))=311,RIGHT($B1056,5)="Total"),VLOOKUP('311'!$G$59,_311_Table2,MATCH(MID($B1056,1,1),_311_Table2_ColumnLookup,0),FALSE),
  IF(VALUE(LEFT($A1056,3))=311,VLOOKUP(VALUE(MID($B1056,2,1)),_311_Table2,MATCH(MID($B1056,1,1),_311_Table2_ColumnLookup,0),FALSE)
+N("311"),
  IF(AND(VALUE(LEFT($A1056,3))=312,LEFT($G1056,10)="Unincepted",$B1056="G "),VLOOKUP(" ULO",_312_Table2,MATCH('312'!$N$16,_312_Table2_ColumnLookup,0),FALSE),
  IF(AND(VALUE(LEFT($A1056,3))=312,LEFT($G1056,10)="Unincepted",$B1056="O "),VLOOKUP(" ULO",_312_Table2,MATCH('312'!$V$16,_312_Table2_ColumnLookup,0),FALSE),
  IF(AND(VALUE(LEFT($A1056,3))=312,LEFT($G1056,10)="Unincepted",$B1056="Q "),VLOOKUP(" ULO",_312_Table2,MATCH('312'!$X$16,_312_Table2_ColumnLookup,0),FALSE),
  IF(AND(VALUE(LEFT($A1056,3))=312,LEFT($G1056,10)="Unincepted"),VLOOKUP(" ULO",_312_Table2,MATCH(LEFT($B1056,1),_312_Table2_ColumnLookup,0),FALSE),
  IF(AND(VALUE(LEFT($A1056,3))=312,LEFT($G1056,5)="Total",$B1056="G "),VLOOKUP('312'!$F$80,_312_Table2,MATCH('312'!$N$16,_312_Table2_ColumnLookup,0),FALSE),
  IF(AND(VALUE(LEFT($A1056,3))=312,LEFT($G1056,5)="Total",$B1056="O "),VLOOKUP('312'!$F$80,_312_Table2,MATCH('312'!$V$16,_312_Table2_ColumnLookup,0),FALSE),
  IF(AND(VALUE(LEFT($A1056,3))=312,LEFT($G1056,5)="Total",$B1056="Q "),VLOOKUP('312'!$F$80,_312_Table2,MATCH('312'!$X$16,_312_Table2_ColumnLookup,0),FALSE),
  IF(AND(VALUE(LEFT($A1056,3))=312,LEFT($G1056,5)="Total"),VLOOKUP('312'!$F$80,_312_Table2,MATCH(LEFT($B1056,1),_312_Table2_ColumnLookup,0),FALSE),
  IF(AND(VALUE(LEFT($A1056,3))=312,LEN($I1056)=4,$B1056="G"),VLOOKUP($I1056,_312_Table2,MATCH('312'!$N$16,_312_Table2_ColumnLookup,0),FALSE),
  IF(AND(VALUE(LEFT($A1056,3))=312,LEN($I1056)=4,$B1056="O"),VLOOKUP($I1056,_312_Table2,MATCH('312'!$V$16,_312_Table2_ColumnLookup,0),FALSE),
  IF(AND(VALUE(LEFT($A1056,3))=312,LEN($I1056)=4,$B1056="Q"),VLOOKUP($I1056,_312_Table2,MATCH('312'!$X$16,_312_Table2_ColumnLookup,0),FALSE),
  IF(AND(VALUE(LEFT($A1056,3))=312,LEN($I1056)=4),VLOOKUP($I1056,_312_Table2,MATCH(LEFT($B1056,1),_312_Table2_ColumnLookup,0),FALSE)
+N("312"),
  IF(VALUE(LEFT($A1056,3))=313,VLOOKUP(VALUE(MID($B1056,2,1)),_313_Table2,MATCH(MID($B1056,1,1),_313_Table2_ColumnLookup,0),FALSE)
+N("313"),
  IF(AND(VALUE(LEFT($A1056,3))=314,LEN($B1056)=3),VLOOKUP(VALUE(MID($B1056,2,2)),_314_Table2,MATCH(MID($B1056,1,1),_314_Table2_ColumnLookup,0),FALSE),
  IF(VALUE(LEFT($A1056,3))=314,VLOOKUP(VALUE(MID($B1056,2,1)),_314_Table2,MATCH(MID($B1056,1,1),_314_Table2_ColumnLookup,0),FALSE)
+N("314"),
""))))))))))))))))))))))))</f>
        <v>#N/A</v>
      </c>
      <c r="F1056" s="238" t="e">
        <f>IF(AND(VALUE(LEFT($A1056,3))=309,LEN($B1056)=3),VLOOKUP(VALUE(MID($B1056,2,2)),_309_Table3,MATCH(MID($B1056,1,1),_309_Table3_ColumnLookup,0),FALSE),
  IF($C1056="309 LCR SummaryA",OneYearSCR,IF($C1056="309 LCR SummaryB",UltimateSCR,IF(VALUE(LEFT($A1056,3))=309,VLOOKUP(VALUE(MID($B1056,2,1)),_309_Table3,MATCH(MID($B1056,1,1),_309_Table3_ColumnLookup,0),FALSE)
+N("309"),
  IF(VALUE(LEFT($A1056,3))=310,VLOOKUP(VALUE(MID($B1056,2,1)),_310_Table3,MATCH(MID($B1056,1,1),_310_Table3_ColumnLookup,0),FALSE)
+N("310"),
  IF(AND(VALUE(LEFT($A1056,3))=311,LEN($I1056)=4),VLOOKUP($I1056,_311_Table3,MATCH($B1056,_311_Table3_ColumnLookup,0),FALSE),
  IF(AND(VALUE(LEFT($A1056,3))=311,OR($B1056="I2",$B1056="J2",$B1056="K2",$B1056="L2")),VLOOKUP('311'!$G$58,_311_Table3,MATCH(MID($B1056,1,1),_311_Table3_ColumnLookup,0),FALSE),
  IF(AND(VALUE(LEFT($A1056,3))=311,RIGHT($B1056,5)="Total"),VLOOKUP('311'!$G$59,_311_Table3,MATCH(MID($B1056,1,1),_311_Table3_ColumnLookup,0),FALSE),
  IF(VALUE(LEFT($A1056,3))=311,VLOOKUP(VALUE(MID($B1056,2,1)),_311_Table3,MATCH(MID($B1056,1,1),_311_Table3_ColumnLookup,0),FALSE)
+N("311"),
  IF(AND(VALUE(LEFT($A1056,3))=312,LEFT($G1056,10)="Unincepted",$B1056="G "),VLOOKUP(" ULO",_312_Table3,MATCH('312'!$N$16,_312_Table3_ColumnLookup,0),FALSE),
  IF(AND(VALUE(LEFT($A1056,3))=312,LEFT($G1056,10)="Unincepted",$B1056="O "),VLOOKUP(" ULO",_312_Table3,MATCH('312'!$V$16,_312_Table3_ColumnLookup,0),FALSE),
  IF(AND(VALUE(LEFT($A1056,3))=312,LEFT($G1056,10)="Unincepted",$B1056="Q "),VLOOKUP(" ULO",_312_Table3,MATCH('312'!$X$16,_312_Table3_ColumnLookup,0),FALSE),
  IF(AND(VALUE(LEFT($A1056,3))=312,LEFT($G1056,10)="Unincepted"),VLOOKUP(" ULO",_312_Table3,MATCH(LEFT($B1056,1),_312_Table3_ColumnLookup,0),FALSE),
  IF(AND(VALUE(LEFT($A1056,3))=312,LEFT($G1056,5)="Total",$B1056="G "),VLOOKUP('312'!$F$80,_312_Table3,MATCH('312'!$N$16,_312_Table3_ColumnLookup,0),FALSE),
  IF(AND(VALUE(LEFT($A1056,3))=312,LEFT($G1056,5)="Total",$B1056="O "),VLOOKUP('312'!$F$80,_312_Table3,MATCH('312'!$V$16,_312_Table3_ColumnLookup,0),FALSE),
  IF(AND(VALUE(LEFT($A1056,3))=312,LEFT($G1056,5)="Total",$B1056="Q "),VLOOKUP('312'!$F$80,_312_Table3,MATCH('312'!$X$16,_312_Table3_ColumnLookup,0),FALSE),
  IF(AND(VALUE(LEFT($A1056,3))=312,LEFT($G1056,5)="Total"),VLOOKUP('312'!$F$80,_312_Table3,MATCH(LEFT($B1056,1),_312_Table3_ColumnLookup,0),FALSE),
  IF(AND(VALUE(LEFT($A1056,3))=312,LEN($I1056)=4,$B1056="G"),VLOOKUP($I1056,_312_Table3,MATCH('312'!$N$16,_312_Table3_ColumnLookup,0),FALSE),
  IF(AND(VALUE(LEFT($A1056,3))=312,LEN($I1056)=4,$B1056="O"),VLOOKUP($I1056,_312_Table3,MATCH('312'!$V$16,_312_Table3_ColumnLookup,0),FALSE),
  IF(AND(VALUE(LEFT($A1056,3))=312,LEN($I1056)=4,$B1056="Q"),VLOOKUP($I1056,_312_Table3,MATCH('312'!$X$16,_312_Table3_ColumnLookup,0),FALSE),
  IF(AND(VALUE(LEFT($A1056,3))=312,LEN($I1056)=4),VLOOKUP($I1056,_312_Table3,MATCH(LEFT($B1056,1),_312_Table3_ColumnLookup,0),FALSE)
+N("312"),
  IF(VALUE(LEFT($A1056,3))=313,VLOOKUP(VALUE(MID($B1056,2,1)),_313_Table3,MATCH(MID($B1056,1,1),_313_Table3_ColumnLookup,0),FALSE)
+N("313"),
  IF(AND(VALUE(LEFT($A1056,3))=314,LEN($B1056)=3),VLOOKUP(VALUE(MID($B1056,2,2)),_314_Table3,MATCH(MID($B1056,1,1),_314_Table3_ColumnLookup,0),FALSE),
  IF(VALUE(LEFT($A1056,3))=314,VLOOKUP(VALUE(MID($B1056,2,1)),_314_Table3,MATCH(MID($B1056,1,1),_314_Table3_ColumnLookup,0),FALSE)
+N("314"),
""))))))))))))))))))))))))</f>
        <v>#N/A</v>
      </c>
      <c r="H1056" s="321" t="str">
        <f>IFERROR(
IF(ISERROR($D1056)=FALSE,$D1056,IF(ISERROR($E1056)=FALSE,$E1056,IF(ISERROR($F1056)=FALSE,$F1056
+N("012 checkboxes"),
IF(
IF(OR(LEFT($A1056,9)="Syndicate",LEFT($A1056,12)="NewSyndicate"),VLOOKUP($A1056,'012'!$J:$ZW,MATCH("Link to button",'012'!$J$1:$ZW$1,0),0)
+N("309 checkbox"),
IF($C1056="309 LCR Summary0",VLOOKUP("Notes990",'309'!$P:$ZZ,MATCH("Link to button",'309'!$P$1:$ZZ$1,0),0)
+N("313 checkboxes"),
IF($C1056="313 Financial Information0LcmVsScr",IF($C1056="309 LCR Summary0",VLOOKUP("LcmVsScr",'309'!$N:$ZZ,MATCH("Link to button",'309'!$N$1:$ZZ$1,0),0),
IF($C1056="313 Financial Information0LcrDocAttached",IF($C1056="309 LCR Summary0",VLOOKUP("LcrDocAttached",'309'!$N:$ZZ,MATCH("Link to button",'309'!$N$1:$ZZ$1,0),
0)))))))=1,TRUE,FALSE)
))),"")</f>
        <v/>
      </c>
    </row>
    <row r="1057" spans="1:8">
      <c r="A1057" s="237" t="e">
        <f>VLOOKUP($G1057,CSVLookups!$B:$R,MATCH(A$1,CSVLookups!$B$1:$R$1,0),FALSE)</f>
        <v>#N/A</v>
      </c>
      <c r="B1057" s="237" t="e">
        <f>VLOOKUP($G1057,CSVLookups!$B:$R,MATCH(B$1,CSVLookups!$B$1:$R$1,0),FALSE)</f>
        <v>#N/A</v>
      </c>
      <c r="C1057" s="238" t="e">
        <f t="shared" si="17"/>
        <v>#N/A</v>
      </c>
      <c r="D1057" s="238" t="e">
        <f>IF(AND(VALUE(LEFT($A1057,3))=309,LEN($B1057)=3),VLOOKUP(VALUE(MID($B1057,2,2)),_309_Table1,MATCH(MID($B1057,1,1),_309_Table1_ColumnLookup,0),FALSE),
  IF($C1057="309 LCR SummaryA",OneYearSCR,IF($C1057="309 LCR SummaryB",UltimateSCR,IF(VALUE(LEFT($A1057,3))=309,VLOOKUP(VALUE(MID($B1057,2,1)),_309_Table1,MATCH(MID($B1057,1,1),_309_Table1_ColumnLookup,0),FALSE)
+N("309"),
  IF(VALUE(LEFT($A1057,3))=310,VLOOKUP(VALUE(MID($B1057,2,1)),_310_Table1,MATCH(MID($B1057,1,1),_310_Table1_ColumnLookup,0),FALSE)
+N("310"),
  IF(AND(VALUE(LEFT($A1057,3))=311,LEN($I1057)=4),VLOOKUP($I1057,_311_Table1,MATCH($B1057,_311_Table1_ColumnLookup,0),FALSE),
  IF(AND(VALUE(LEFT($A1057,3))=311,OR($B1057="I2",$B1057="J2",$B1057="K2",$B1057="L2")),VLOOKUP('311'!$G$58,_311_Table1,MATCH(MID($B1057,1,1),_311_Table1_ColumnLookup,0),FALSE),
  IF(AND(VALUE(LEFT($A1057,3))=311,RIGHT($B1057,5)="Total"),VLOOKUP('311'!$G$59,_311_Table1,MATCH(MID($B1057,1,1),_311_Table1_ColumnLookup,0),FALSE),
  IF(VALUE(LEFT($A1057,3))=311,VLOOKUP(VALUE(MID($B1057,2,1)),_311_Table1,MATCH(MID($B1057,1,1),_311_Table1_ColumnLookup,0),FALSE)
+N("311"),
  IF(AND(VALUE(LEFT($A1057,3))=312,LEFT($G1057,10)="Unincepted",$B1057="G "),VLOOKUP(" ULO",_312_Table1,MATCH('312'!$N$16,_312_Table1_ColumnLookup,0),FALSE),
  IF(AND(VALUE(LEFT($A1057,3))=312,LEFT($G1057,10)="Unincepted",$B1057="O "),VLOOKUP(" ULO",_312_Table1,MATCH('312'!$V$16,_312_Table1_ColumnLookup,0),FALSE),
  IF(AND(VALUE(LEFT($A1057,3))=312,LEFT($G1057,10)="Unincepted",$B1057="Q "),VLOOKUP(" ULO",_312_Table1,MATCH('312'!$X$16,_312_Table1_ColumnLookup,0),FALSE),
  IF(AND(VALUE(LEFT($A1057,3))=312,LEFT($G1057,10)="Unincepted"),VLOOKUP(" ULO",_312_Table1,MATCH(LEFT($B1057,1),_312_Table1_ColumnLookup,0),FALSE),
  IF(AND(VALUE(LEFT($A1057,3))=312,LEFT($G1057,5)="Total",$B1057="G "),VLOOKUP('312'!$F$80,_312_Table1,MATCH('312'!$N$16,_312_Table1_ColumnLookup,0),FALSE),
  IF(AND(VALUE(LEFT($A1057,3))=312,LEFT($G1057,5)="Total",$B1057="O "),VLOOKUP('312'!$F$80,_312_Table1,MATCH('312'!$V$16,_312_Table1_ColumnLookup,0),FALSE),
  IF(AND(VALUE(LEFT($A1057,3))=312,LEFT($G1057,5)="Total",$B1057="Q "),VLOOKUP('312'!$F$80,_312_Table1,MATCH('312'!$X$16,_312_Table1_ColumnLookup,0),FALSE),
  IF(AND(VALUE(LEFT($A1057,3))=312,LEFT($G1057,5)="Total"),VLOOKUP('312'!$F$80,_312_Table1,MATCH(LEFT($B1057,1),_312_Table1_ColumnLookup,0),FALSE),
  IF(AND(VALUE(LEFT($A1057,3))=312,LEN($I1057)=4,$B1057="G"),VLOOKUP($I1057,_312_Table1,MATCH('312'!$N$16,_312_Table1_ColumnLookup,0),FALSE),
  IF(AND(VALUE(LEFT($A1057,3))=312,LEN($I1057)=4,$B1057="O"),VLOOKUP($I1057,_312_Table1,MATCH('312'!$V$16,_312_Table1_ColumnLookup,0),FALSE),
  IF(AND(VALUE(LEFT($A1057,3))=312,LEN($I1057)=4,$B1057="Q"),VLOOKUP($I1057,_312_Table1,MATCH('312'!$X$16,_312_Table1_ColumnLookup,0),FALSE),
  IF(AND(VALUE(LEFT($A1057,3))=312,LEN($I1057)=4),VLOOKUP($I1057,_312_Table1,MATCH(LEFT($B1057,1),_312_Table1_ColumnLookup,0),FALSE)
+N("312"),
  IF(VALUE(LEFT($A1057,3))=313,VLOOKUP(VALUE(MID($B1057,2,1)),_313_Table1,MATCH(MID($B1057,1,1),_313_Table1_ColumnLookup,0),FALSE)
+N("313"),
  IF(AND(VALUE(LEFT($A1057,3))=314,LEN($B1057)=3),VLOOKUP(VALUE(MID($B1057,2,2)),_314_Table1,MATCH(MID($B1057,1,1),_314_Table1_ColumnLookup,0),FALSE),
  IF(VALUE(LEFT($A1057,3))=314,VLOOKUP(VALUE(MID($B1057,2,1)),_314_Table1,MATCH(MID($B1057,1,1),_314_Table1_ColumnLookup,0),FALSE)
+N("314"),
""))))))))))))))))))))))))</f>
        <v>#N/A</v>
      </c>
      <c r="E1057" s="238" t="e">
        <f>IF(AND(VALUE(LEFT($A1057,3))=309,LEN($B1057)=3),VLOOKUP(VALUE(MID($B1057,2,2)),_309_Table2,MATCH(MID($B1057,1,1),_309_Table2_ColumnLookup,0),FALSE),
  IF($C1057="309 LCR SummaryA",OneYearSCR,IF($C1057="309 LCR SummaryB",UltimateSCR,IF(VALUE(LEFT($A1057,3))=309,VLOOKUP(VALUE(MID($B1057,2,1)),_309_Table2,MATCH(MID($B1057,1,1),_309_Table2_ColumnLookup,0),FALSE)
+N("309"),
  IF(VALUE(LEFT($A1057,3))=310,VLOOKUP(VALUE(MID($B1057,2,1)),_310_Table2,MATCH(MID($B1057,1,1),_310_Table2_ColumnLookup,0),FALSE)
+N("310"),
  IF(AND(VALUE(LEFT($A1057,3))=311,LEN($I1057)=4),VLOOKUP($I1057,_311_Table2,MATCH($B1057,_311_Table2_ColumnLookup,0),FALSE),
  IF(AND(VALUE(LEFT($A1057,3))=311,OR($B1057="I2",$B1057="J2",$B1057="K2",$B1057="L2")),VLOOKUP('311'!$G$58,_311_Table2,MATCH(MID($B1057,1,1),_311_Table2_ColumnLookup,0),FALSE),
  IF(AND(VALUE(LEFT($A1057,3))=311,RIGHT($B1057,5)="Total"),VLOOKUP('311'!$G$59,_311_Table2,MATCH(MID($B1057,1,1),_311_Table2_ColumnLookup,0),FALSE),
  IF(VALUE(LEFT($A1057,3))=311,VLOOKUP(VALUE(MID($B1057,2,1)),_311_Table2,MATCH(MID($B1057,1,1),_311_Table2_ColumnLookup,0),FALSE)
+N("311"),
  IF(AND(VALUE(LEFT($A1057,3))=312,LEFT($G1057,10)="Unincepted",$B1057="G "),VLOOKUP(" ULO",_312_Table2,MATCH('312'!$N$16,_312_Table2_ColumnLookup,0),FALSE),
  IF(AND(VALUE(LEFT($A1057,3))=312,LEFT($G1057,10)="Unincepted",$B1057="O "),VLOOKUP(" ULO",_312_Table2,MATCH('312'!$V$16,_312_Table2_ColumnLookup,0),FALSE),
  IF(AND(VALUE(LEFT($A1057,3))=312,LEFT($G1057,10)="Unincepted",$B1057="Q "),VLOOKUP(" ULO",_312_Table2,MATCH('312'!$X$16,_312_Table2_ColumnLookup,0),FALSE),
  IF(AND(VALUE(LEFT($A1057,3))=312,LEFT($G1057,10)="Unincepted"),VLOOKUP(" ULO",_312_Table2,MATCH(LEFT($B1057,1),_312_Table2_ColumnLookup,0),FALSE),
  IF(AND(VALUE(LEFT($A1057,3))=312,LEFT($G1057,5)="Total",$B1057="G "),VLOOKUP('312'!$F$80,_312_Table2,MATCH('312'!$N$16,_312_Table2_ColumnLookup,0),FALSE),
  IF(AND(VALUE(LEFT($A1057,3))=312,LEFT($G1057,5)="Total",$B1057="O "),VLOOKUP('312'!$F$80,_312_Table2,MATCH('312'!$V$16,_312_Table2_ColumnLookup,0),FALSE),
  IF(AND(VALUE(LEFT($A1057,3))=312,LEFT($G1057,5)="Total",$B1057="Q "),VLOOKUP('312'!$F$80,_312_Table2,MATCH('312'!$X$16,_312_Table2_ColumnLookup,0),FALSE),
  IF(AND(VALUE(LEFT($A1057,3))=312,LEFT($G1057,5)="Total"),VLOOKUP('312'!$F$80,_312_Table2,MATCH(LEFT($B1057,1),_312_Table2_ColumnLookup,0),FALSE),
  IF(AND(VALUE(LEFT($A1057,3))=312,LEN($I1057)=4,$B1057="G"),VLOOKUP($I1057,_312_Table2,MATCH('312'!$N$16,_312_Table2_ColumnLookup,0),FALSE),
  IF(AND(VALUE(LEFT($A1057,3))=312,LEN($I1057)=4,$B1057="O"),VLOOKUP($I1057,_312_Table2,MATCH('312'!$V$16,_312_Table2_ColumnLookup,0),FALSE),
  IF(AND(VALUE(LEFT($A1057,3))=312,LEN($I1057)=4,$B1057="Q"),VLOOKUP($I1057,_312_Table2,MATCH('312'!$X$16,_312_Table2_ColumnLookup,0),FALSE),
  IF(AND(VALUE(LEFT($A1057,3))=312,LEN($I1057)=4),VLOOKUP($I1057,_312_Table2,MATCH(LEFT($B1057,1),_312_Table2_ColumnLookup,0),FALSE)
+N("312"),
  IF(VALUE(LEFT($A1057,3))=313,VLOOKUP(VALUE(MID($B1057,2,1)),_313_Table2,MATCH(MID($B1057,1,1),_313_Table2_ColumnLookup,0),FALSE)
+N("313"),
  IF(AND(VALUE(LEFT($A1057,3))=314,LEN($B1057)=3),VLOOKUP(VALUE(MID($B1057,2,2)),_314_Table2,MATCH(MID($B1057,1,1),_314_Table2_ColumnLookup,0),FALSE),
  IF(VALUE(LEFT($A1057,3))=314,VLOOKUP(VALUE(MID($B1057,2,1)),_314_Table2,MATCH(MID($B1057,1,1),_314_Table2_ColumnLookup,0),FALSE)
+N("314"),
""))))))))))))))))))))))))</f>
        <v>#N/A</v>
      </c>
      <c r="F1057" s="238" t="e">
        <f>IF(AND(VALUE(LEFT($A1057,3))=309,LEN($B1057)=3),VLOOKUP(VALUE(MID($B1057,2,2)),_309_Table3,MATCH(MID($B1057,1,1),_309_Table3_ColumnLookup,0),FALSE),
  IF($C1057="309 LCR SummaryA",OneYearSCR,IF($C1057="309 LCR SummaryB",UltimateSCR,IF(VALUE(LEFT($A1057,3))=309,VLOOKUP(VALUE(MID($B1057,2,1)),_309_Table3,MATCH(MID($B1057,1,1),_309_Table3_ColumnLookup,0),FALSE)
+N("309"),
  IF(VALUE(LEFT($A1057,3))=310,VLOOKUP(VALUE(MID($B1057,2,1)),_310_Table3,MATCH(MID($B1057,1,1),_310_Table3_ColumnLookup,0),FALSE)
+N("310"),
  IF(AND(VALUE(LEFT($A1057,3))=311,LEN($I1057)=4),VLOOKUP($I1057,_311_Table3,MATCH($B1057,_311_Table3_ColumnLookup,0),FALSE),
  IF(AND(VALUE(LEFT($A1057,3))=311,OR($B1057="I2",$B1057="J2",$B1057="K2",$B1057="L2")),VLOOKUP('311'!$G$58,_311_Table3,MATCH(MID($B1057,1,1),_311_Table3_ColumnLookup,0),FALSE),
  IF(AND(VALUE(LEFT($A1057,3))=311,RIGHT($B1057,5)="Total"),VLOOKUP('311'!$G$59,_311_Table3,MATCH(MID($B1057,1,1),_311_Table3_ColumnLookup,0),FALSE),
  IF(VALUE(LEFT($A1057,3))=311,VLOOKUP(VALUE(MID($B1057,2,1)),_311_Table3,MATCH(MID($B1057,1,1),_311_Table3_ColumnLookup,0),FALSE)
+N("311"),
  IF(AND(VALUE(LEFT($A1057,3))=312,LEFT($G1057,10)="Unincepted",$B1057="G "),VLOOKUP(" ULO",_312_Table3,MATCH('312'!$N$16,_312_Table3_ColumnLookup,0),FALSE),
  IF(AND(VALUE(LEFT($A1057,3))=312,LEFT($G1057,10)="Unincepted",$B1057="O "),VLOOKUP(" ULO",_312_Table3,MATCH('312'!$V$16,_312_Table3_ColumnLookup,0),FALSE),
  IF(AND(VALUE(LEFT($A1057,3))=312,LEFT($G1057,10)="Unincepted",$B1057="Q "),VLOOKUP(" ULO",_312_Table3,MATCH('312'!$X$16,_312_Table3_ColumnLookup,0),FALSE),
  IF(AND(VALUE(LEFT($A1057,3))=312,LEFT($G1057,10)="Unincepted"),VLOOKUP(" ULO",_312_Table3,MATCH(LEFT($B1057,1),_312_Table3_ColumnLookup,0),FALSE),
  IF(AND(VALUE(LEFT($A1057,3))=312,LEFT($G1057,5)="Total",$B1057="G "),VLOOKUP('312'!$F$80,_312_Table3,MATCH('312'!$N$16,_312_Table3_ColumnLookup,0),FALSE),
  IF(AND(VALUE(LEFT($A1057,3))=312,LEFT($G1057,5)="Total",$B1057="O "),VLOOKUP('312'!$F$80,_312_Table3,MATCH('312'!$V$16,_312_Table3_ColumnLookup,0),FALSE),
  IF(AND(VALUE(LEFT($A1057,3))=312,LEFT($G1057,5)="Total",$B1057="Q "),VLOOKUP('312'!$F$80,_312_Table3,MATCH('312'!$X$16,_312_Table3_ColumnLookup,0),FALSE),
  IF(AND(VALUE(LEFT($A1057,3))=312,LEFT($G1057,5)="Total"),VLOOKUP('312'!$F$80,_312_Table3,MATCH(LEFT($B1057,1),_312_Table3_ColumnLookup,0),FALSE),
  IF(AND(VALUE(LEFT($A1057,3))=312,LEN($I1057)=4,$B1057="G"),VLOOKUP($I1057,_312_Table3,MATCH('312'!$N$16,_312_Table3_ColumnLookup,0),FALSE),
  IF(AND(VALUE(LEFT($A1057,3))=312,LEN($I1057)=4,$B1057="O"),VLOOKUP($I1057,_312_Table3,MATCH('312'!$V$16,_312_Table3_ColumnLookup,0),FALSE),
  IF(AND(VALUE(LEFT($A1057,3))=312,LEN($I1057)=4,$B1057="Q"),VLOOKUP($I1057,_312_Table3,MATCH('312'!$X$16,_312_Table3_ColumnLookup,0),FALSE),
  IF(AND(VALUE(LEFT($A1057,3))=312,LEN($I1057)=4),VLOOKUP($I1057,_312_Table3,MATCH(LEFT($B1057,1),_312_Table3_ColumnLookup,0),FALSE)
+N("312"),
  IF(VALUE(LEFT($A1057,3))=313,VLOOKUP(VALUE(MID($B1057,2,1)),_313_Table3,MATCH(MID($B1057,1,1),_313_Table3_ColumnLookup,0),FALSE)
+N("313"),
  IF(AND(VALUE(LEFT($A1057,3))=314,LEN($B1057)=3),VLOOKUP(VALUE(MID($B1057,2,2)),_314_Table3,MATCH(MID($B1057,1,1),_314_Table3_ColumnLookup,0),FALSE),
  IF(VALUE(LEFT($A1057,3))=314,VLOOKUP(VALUE(MID($B1057,2,1)),_314_Table3,MATCH(MID($B1057,1,1),_314_Table3_ColumnLookup,0),FALSE)
+N("314"),
""))))))))))))))))))))))))</f>
        <v>#N/A</v>
      </c>
      <c r="H1057" s="321" t="str">
        <f>IFERROR(
IF(ISERROR($D1057)=FALSE,$D1057,IF(ISERROR($E1057)=FALSE,$E1057,IF(ISERROR($F1057)=FALSE,$F1057
+N("012 checkboxes"),
IF(
IF(OR(LEFT($A1057,9)="Syndicate",LEFT($A1057,12)="NewSyndicate"),VLOOKUP($A1057,'012'!$J:$ZW,MATCH("Link to button",'012'!$J$1:$ZW$1,0),0)
+N("309 checkbox"),
IF($C1057="309 LCR Summary0",VLOOKUP("Notes990",'309'!$P:$ZZ,MATCH("Link to button",'309'!$P$1:$ZZ$1,0),0)
+N("313 checkboxes"),
IF($C1057="313 Financial Information0LcmVsScr",IF($C1057="309 LCR Summary0",VLOOKUP("LcmVsScr",'309'!$N:$ZZ,MATCH("Link to button",'309'!$N$1:$ZZ$1,0),0),
IF($C1057="313 Financial Information0LcrDocAttached",IF($C1057="309 LCR Summary0",VLOOKUP("LcrDocAttached",'309'!$N:$ZZ,MATCH("Link to button",'309'!$N$1:$ZZ$1,0),
0)))))))=1,TRUE,FALSE)
))),"")</f>
        <v/>
      </c>
    </row>
    <row r="1058" spans="1:8">
      <c r="A1058" s="237" t="e">
        <f>VLOOKUP($G1058,CSVLookups!$B:$R,MATCH(A$1,CSVLookups!$B$1:$R$1,0),FALSE)</f>
        <v>#N/A</v>
      </c>
      <c r="B1058" s="237" t="e">
        <f>VLOOKUP($G1058,CSVLookups!$B:$R,MATCH(B$1,CSVLookups!$B$1:$R$1,0),FALSE)</f>
        <v>#N/A</v>
      </c>
      <c r="C1058" s="238" t="e">
        <f t="shared" si="17"/>
        <v>#N/A</v>
      </c>
      <c r="D1058" s="238" t="e">
        <f>IF(AND(VALUE(LEFT($A1058,3))=309,LEN($B1058)=3),VLOOKUP(VALUE(MID($B1058,2,2)),_309_Table1,MATCH(MID($B1058,1,1),_309_Table1_ColumnLookup,0),FALSE),
  IF($C1058="309 LCR SummaryA",OneYearSCR,IF($C1058="309 LCR SummaryB",UltimateSCR,IF(VALUE(LEFT($A1058,3))=309,VLOOKUP(VALUE(MID($B1058,2,1)),_309_Table1,MATCH(MID($B1058,1,1),_309_Table1_ColumnLookup,0),FALSE)
+N("309"),
  IF(VALUE(LEFT($A1058,3))=310,VLOOKUP(VALUE(MID($B1058,2,1)),_310_Table1,MATCH(MID($B1058,1,1),_310_Table1_ColumnLookup,0),FALSE)
+N("310"),
  IF(AND(VALUE(LEFT($A1058,3))=311,LEN($I1058)=4),VLOOKUP($I1058,_311_Table1,MATCH($B1058,_311_Table1_ColumnLookup,0),FALSE),
  IF(AND(VALUE(LEFT($A1058,3))=311,OR($B1058="I2",$B1058="J2",$B1058="K2",$B1058="L2")),VLOOKUP('311'!$G$58,_311_Table1,MATCH(MID($B1058,1,1),_311_Table1_ColumnLookup,0),FALSE),
  IF(AND(VALUE(LEFT($A1058,3))=311,RIGHT($B1058,5)="Total"),VLOOKUP('311'!$G$59,_311_Table1,MATCH(MID($B1058,1,1),_311_Table1_ColumnLookup,0),FALSE),
  IF(VALUE(LEFT($A1058,3))=311,VLOOKUP(VALUE(MID($B1058,2,1)),_311_Table1,MATCH(MID($B1058,1,1),_311_Table1_ColumnLookup,0),FALSE)
+N("311"),
  IF(AND(VALUE(LEFT($A1058,3))=312,LEFT($G1058,10)="Unincepted",$B1058="G "),VLOOKUP(" ULO",_312_Table1,MATCH('312'!$N$16,_312_Table1_ColumnLookup,0),FALSE),
  IF(AND(VALUE(LEFT($A1058,3))=312,LEFT($G1058,10)="Unincepted",$B1058="O "),VLOOKUP(" ULO",_312_Table1,MATCH('312'!$V$16,_312_Table1_ColumnLookup,0),FALSE),
  IF(AND(VALUE(LEFT($A1058,3))=312,LEFT($G1058,10)="Unincepted",$B1058="Q "),VLOOKUP(" ULO",_312_Table1,MATCH('312'!$X$16,_312_Table1_ColumnLookup,0),FALSE),
  IF(AND(VALUE(LEFT($A1058,3))=312,LEFT($G1058,10)="Unincepted"),VLOOKUP(" ULO",_312_Table1,MATCH(LEFT($B1058,1),_312_Table1_ColumnLookup,0),FALSE),
  IF(AND(VALUE(LEFT($A1058,3))=312,LEFT($G1058,5)="Total",$B1058="G "),VLOOKUP('312'!$F$80,_312_Table1,MATCH('312'!$N$16,_312_Table1_ColumnLookup,0),FALSE),
  IF(AND(VALUE(LEFT($A1058,3))=312,LEFT($G1058,5)="Total",$B1058="O "),VLOOKUP('312'!$F$80,_312_Table1,MATCH('312'!$V$16,_312_Table1_ColumnLookup,0),FALSE),
  IF(AND(VALUE(LEFT($A1058,3))=312,LEFT($G1058,5)="Total",$B1058="Q "),VLOOKUP('312'!$F$80,_312_Table1,MATCH('312'!$X$16,_312_Table1_ColumnLookup,0),FALSE),
  IF(AND(VALUE(LEFT($A1058,3))=312,LEFT($G1058,5)="Total"),VLOOKUP('312'!$F$80,_312_Table1,MATCH(LEFT($B1058,1),_312_Table1_ColumnLookup,0),FALSE),
  IF(AND(VALUE(LEFT($A1058,3))=312,LEN($I1058)=4,$B1058="G"),VLOOKUP($I1058,_312_Table1,MATCH('312'!$N$16,_312_Table1_ColumnLookup,0),FALSE),
  IF(AND(VALUE(LEFT($A1058,3))=312,LEN($I1058)=4,$B1058="O"),VLOOKUP($I1058,_312_Table1,MATCH('312'!$V$16,_312_Table1_ColumnLookup,0),FALSE),
  IF(AND(VALUE(LEFT($A1058,3))=312,LEN($I1058)=4,$B1058="Q"),VLOOKUP($I1058,_312_Table1,MATCH('312'!$X$16,_312_Table1_ColumnLookup,0),FALSE),
  IF(AND(VALUE(LEFT($A1058,3))=312,LEN($I1058)=4),VLOOKUP($I1058,_312_Table1,MATCH(LEFT($B1058,1),_312_Table1_ColumnLookup,0),FALSE)
+N("312"),
  IF(VALUE(LEFT($A1058,3))=313,VLOOKUP(VALUE(MID($B1058,2,1)),_313_Table1,MATCH(MID($B1058,1,1),_313_Table1_ColumnLookup,0),FALSE)
+N("313"),
  IF(AND(VALUE(LEFT($A1058,3))=314,LEN($B1058)=3),VLOOKUP(VALUE(MID($B1058,2,2)),_314_Table1,MATCH(MID($B1058,1,1),_314_Table1_ColumnLookup,0),FALSE),
  IF(VALUE(LEFT($A1058,3))=314,VLOOKUP(VALUE(MID($B1058,2,1)),_314_Table1,MATCH(MID($B1058,1,1),_314_Table1_ColumnLookup,0),FALSE)
+N("314"),
""))))))))))))))))))))))))</f>
        <v>#N/A</v>
      </c>
      <c r="E1058" s="238" t="e">
        <f>IF(AND(VALUE(LEFT($A1058,3))=309,LEN($B1058)=3),VLOOKUP(VALUE(MID($B1058,2,2)),_309_Table2,MATCH(MID($B1058,1,1),_309_Table2_ColumnLookup,0),FALSE),
  IF($C1058="309 LCR SummaryA",OneYearSCR,IF($C1058="309 LCR SummaryB",UltimateSCR,IF(VALUE(LEFT($A1058,3))=309,VLOOKUP(VALUE(MID($B1058,2,1)),_309_Table2,MATCH(MID($B1058,1,1),_309_Table2_ColumnLookup,0),FALSE)
+N("309"),
  IF(VALUE(LEFT($A1058,3))=310,VLOOKUP(VALUE(MID($B1058,2,1)),_310_Table2,MATCH(MID($B1058,1,1),_310_Table2_ColumnLookup,0),FALSE)
+N("310"),
  IF(AND(VALUE(LEFT($A1058,3))=311,LEN($I1058)=4),VLOOKUP($I1058,_311_Table2,MATCH($B1058,_311_Table2_ColumnLookup,0),FALSE),
  IF(AND(VALUE(LEFT($A1058,3))=311,OR($B1058="I2",$B1058="J2",$B1058="K2",$B1058="L2")),VLOOKUP('311'!$G$58,_311_Table2,MATCH(MID($B1058,1,1),_311_Table2_ColumnLookup,0),FALSE),
  IF(AND(VALUE(LEFT($A1058,3))=311,RIGHT($B1058,5)="Total"),VLOOKUP('311'!$G$59,_311_Table2,MATCH(MID($B1058,1,1),_311_Table2_ColumnLookup,0),FALSE),
  IF(VALUE(LEFT($A1058,3))=311,VLOOKUP(VALUE(MID($B1058,2,1)),_311_Table2,MATCH(MID($B1058,1,1),_311_Table2_ColumnLookup,0),FALSE)
+N("311"),
  IF(AND(VALUE(LEFT($A1058,3))=312,LEFT($G1058,10)="Unincepted",$B1058="G "),VLOOKUP(" ULO",_312_Table2,MATCH('312'!$N$16,_312_Table2_ColumnLookup,0),FALSE),
  IF(AND(VALUE(LEFT($A1058,3))=312,LEFT($G1058,10)="Unincepted",$B1058="O "),VLOOKUP(" ULO",_312_Table2,MATCH('312'!$V$16,_312_Table2_ColumnLookup,0),FALSE),
  IF(AND(VALUE(LEFT($A1058,3))=312,LEFT($G1058,10)="Unincepted",$B1058="Q "),VLOOKUP(" ULO",_312_Table2,MATCH('312'!$X$16,_312_Table2_ColumnLookup,0),FALSE),
  IF(AND(VALUE(LEFT($A1058,3))=312,LEFT($G1058,10)="Unincepted"),VLOOKUP(" ULO",_312_Table2,MATCH(LEFT($B1058,1),_312_Table2_ColumnLookup,0),FALSE),
  IF(AND(VALUE(LEFT($A1058,3))=312,LEFT($G1058,5)="Total",$B1058="G "),VLOOKUP('312'!$F$80,_312_Table2,MATCH('312'!$N$16,_312_Table2_ColumnLookup,0),FALSE),
  IF(AND(VALUE(LEFT($A1058,3))=312,LEFT($G1058,5)="Total",$B1058="O "),VLOOKUP('312'!$F$80,_312_Table2,MATCH('312'!$V$16,_312_Table2_ColumnLookup,0),FALSE),
  IF(AND(VALUE(LEFT($A1058,3))=312,LEFT($G1058,5)="Total",$B1058="Q "),VLOOKUP('312'!$F$80,_312_Table2,MATCH('312'!$X$16,_312_Table2_ColumnLookup,0),FALSE),
  IF(AND(VALUE(LEFT($A1058,3))=312,LEFT($G1058,5)="Total"),VLOOKUP('312'!$F$80,_312_Table2,MATCH(LEFT($B1058,1),_312_Table2_ColumnLookup,0),FALSE),
  IF(AND(VALUE(LEFT($A1058,3))=312,LEN($I1058)=4,$B1058="G"),VLOOKUP($I1058,_312_Table2,MATCH('312'!$N$16,_312_Table2_ColumnLookup,0),FALSE),
  IF(AND(VALUE(LEFT($A1058,3))=312,LEN($I1058)=4,$B1058="O"),VLOOKUP($I1058,_312_Table2,MATCH('312'!$V$16,_312_Table2_ColumnLookup,0),FALSE),
  IF(AND(VALUE(LEFT($A1058,3))=312,LEN($I1058)=4,$B1058="Q"),VLOOKUP($I1058,_312_Table2,MATCH('312'!$X$16,_312_Table2_ColumnLookup,0),FALSE),
  IF(AND(VALUE(LEFT($A1058,3))=312,LEN($I1058)=4),VLOOKUP($I1058,_312_Table2,MATCH(LEFT($B1058,1),_312_Table2_ColumnLookup,0),FALSE)
+N("312"),
  IF(VALUE(LEFT($A1058,3))=313,VLOOKUP(VALUE(MID($B1058,2,1)),_313_Table2,MATCH(MID($B1058,1,1),_313_Table2_ColumnLookup,0),FALSE)
+N("313"),
  IF(AND(VALUE(LEFT($A1058,3))=314,LEN($B1058)=3),VLOOKUP(VALUE(MID($B1058,2,2)),_314_Table2,MATCH(MID($B1058,1,1),_314_Table2_ColumnLookup,0),FALSE),
  IF(VALUE(LEFT($A1058,3))=314,VLOOKUP(VALUE(MID($B1058,2,1)),_314_Table2,MATCH(MID($B1058,1,1),_314_Table2_ColumnLookup,0),FALSE)
+N("314"),
""))))))))))))))))))))))))</f>
        <v>#N/A</v>
      </c>
      <c r="F1058" s="238" t="e">
        <f>IF(AND(VALUE(LEFT($A1058,3))=309,LEN($B1058)=3),VLOOKUP(VALUE(MID($B1058,2,2)),_309_Table3,MATCH(MID($B1058,1,1),_309_Table3_ColumnLookup,0),FALSE),
  IF($C1058="309 LCR SummaryA",OneYearSCR,IF($C1058="309 LCR SummaryB",UltimateSCR,IF(VALUE(LEFT($A1058,3))=309,VLOOKUP(VALUE(MID($B1058,2,1)),_309_Table3,MATCH(MID($B1058,1,1),_309_Table3_ColumnLookup,0),FALSE)
+N("309"),
  IF(VALUE(LEFT($A1058,3))=310,VLOOKUP(VALUE(MID($B1058,2,1)),_310_Table3,MATCH(MID($B1058,1,1),_310_Table3_ColumnLookup,0),FALSE)
+N("310"),
  IF(AND(VALUE(LEFT($A1058,3))=311,LEN($I1058)=4),VLOOKUP($I1058,_311_Table3,MATCH($B1058,_311_Table3_ColumnLookup,0),FALSE),
  IF(AND(VALUE(LEFT($A1058,3))=311,OR($B1058="I2",$B1058="J2",$B1058="K2",$B1058="L2")),VLOOKUP('311'!$G$58,_311_Table3,MATCH(MID($B1058,1,1),_311_Table3_ColumnLookup,0),FALSE),
  IF(AND(VALUE(LEFT($A1058,3))=311,RIGHT($B1058,5)="Total"),VLOOKUP('311'!$G$59,_311_Table3,MATCH(MID($B1058,1,1),_311_Table3_ColumnLookup,0),FALSE),
  IF(VALUE(LEFT($A1058,3))=311,VLOOKUP(VALUE(MID($B1058,2,1)),_311_Table3,MATCH(MID($B1058,1,1),_311_Table3_ColumnLookup,0),FALSE)
+N("311"),
  IF(AND(VALUE(LEFT($A1058,3))=312,LEFT($G1058,10)="Unincepted",$B1058="G "),VLOOKUP(" ULO",_312_Table3,MATCH('312'!$N$16,_312_Table3_ColumnLookup,0),FALSE),
  IF(AND(VALUE(LEFT($A1058,3))=312,LEFT($G1058,10)="Unincepted",$B1058="O "),VLOOKUP(" ULO",_312_Table3,MATCH('312'!$V$16,_312_Table3_ColumnLookup,0),FALSE),
  IF(AND(VALUE(LEFT($A1058,3))=312,LEFT($G1058,10)="Unincepted",$B1058="Q "),VLOOKUP(" ULO",_312_Table3,MATCH('312'!$X$16,_312_Table3_ColumnLookup,0),FALSE),
  IF(AND(VALUE(LEFT($A1058,3))=312,LEFT($G1058,10)="Unincepted"),VLOOKUP(" ULO",_312_Table3,MATCH(LEFT($B1058,1),_312_Table3_ColumnLookup,0),FALSE),
  IF(AND(VALUE(LEFT($A1058,3))=312,LEFT($G1058,5)="Total",$B1058="G "),VLOOKUP('312'!$F$80,_312_Table3,MATCH('312'!$N$16,_312_Table3_ColumnLookup,0),FALSE),
  IF(AND(VALUE(LEFT($A1058,3))=312,LEFT($G1058,5)="Total",$B1058="O "),VLOOKUP('312'!$F$80,_312_Table3,MATCH('312'!$V$16,_312_Table3_ColumnLookup,0),FALSE),
  IF(AND(VALUE(LEFT($A1058,3))=312,LEFT($G1058,5)="Total",$B1058="Q "),VLOOKUP('312'!$F$80,_312_Table3,MATCH('312'!$X$16,_312_Table3_ColumnLookup,0),FALSE),
  IF(AND(VALUE(LEFT($A1058,3))=312,LEFT($G1058,5)="Total"),VLOOKUP('312'!$F$80,_312_Table3,MATCH(LEFT($B1058,1),_312_Table3_ColumnLookup,0),FALSE),
  IF(AND(VALUE(LEFT($A1058,3))=312,LEN($I1058)=4,$B1058="G"),VLOOKUP($I1058,_312_Table3,MATCH('312'!$N$16,_312_Table3_ColumnLookup,0),FALSE),
  IF(AND(VALUE(LEFT($A1058,3))=312,LEN($I1058)=4,$B1058="O"),VLOOKUP($I1058,_312_Table3,MATCH('312'!$V$16,_312_Table3_ColumnLookup,0),FALSE),
  IF(AND(VALUE(LEFT($A1058,3))=312,LEN($I1058)=4,$B1058="Q"),VLOOKUP($I1058,_312_Table3,MATCH('312'!$X$16,_312_Table3_ColumnLookup,0),FALSE),
  IF(AND(VALUE(LEFT($A1058,3))=312,LEN($I1058)=4),VLOOKUP($I1058,_312_Table3,MATCH(LEFT($B1058,1),_312_Table3_ColumnLookup,0),FALSE)
+N("312"),
  IF(VALUE(LEFT($A1058,3))=313,VLOOKUP(VALUE(MID($B1058,2,1)),_313_Table3,MATCH(MID($B1058,1,1),_313_Table3_ColumnLookup,0),FALSE)
+N("313"),
  IF(AND(VALUE(LEFT($A1058,3))=314,LEN($B1058)=3),VLOOKUP(VALUE(MID($B1058,2,2)),_314_Table3,MATCH(MID($B1058,1,1),_314_Table3_ColumnLookup,0),FALSE),
  IF(VALUE(LEFT($A1058,3))=314,VLOOKUP(VALUE(MID($B1058,2,1)),_314_Table3,MATCH(MID($B1058,1,1),_314_Table3_ColumnLookup,0),FALSE)
+N("314"),
""))))))))))))))))))))))))</f>
        <v>#N/A</v>
      </c>
      <c r="H1058" s="321" t="str">
        <f>IFERROR(
IF(ISERROR($D1058)=FALSE,$D1058,IF(ISERROR($E1058)=FALSE,$E1058,IF(ISERROR($F1058)=FALSE,$F1058
+N("012 checkboxes"),
IF(
IF(OR(LEFT($A1058,9)="Syndicate",LEFT($A1058,12)="NewSyndicate"),VLOOKUP($A1058,'012'!$J:$ZW,MATCH("Link to button",'012'!$J$1:$ZW$1,0),0)
+N("309 checkbox"),
IF($C1058="309 LCR Summary0",VLOOKUP("Notes990",'309'!$P:$ZZ,MATCH("Link to button",'309'!$P$1:$ZZ$1,0),0)
+N("313 checkboxes"),
IF($C1058="313 Financial Information0LcmVsScr",IF($C1058="309 LCR Summary0",VLOOKUP("LcmVsScr",'309'!$N:$ZZ,MATCH("Link to button",'309'!$N$1:$ZZ$1,0),0),
IF($C1058="313 Financial Information0LcrDocAttached",IF($C1058="309 LCR Summary0",VLOOKUP("LcrDocAttached",'309'!$N:$ZZ,MATCH("Link to button",'309'!$N$1:$ZZ$1,0),
0)))))))=1,TRUE,FALSE)
))),"")</f>
        <v/>
      </c>
    </row>
    <row r="1059" spans="1:8">
      <c r="A1059" s="237" t="e">
        <f>VLOOKUP($G1059,CSVLookups!$B:$R,MATCH(A$1,CSVLookups!$B$1:$R$1,0),FALSE)</f>
        <v>#N/A</v>
      </c>
      <c r="B1059" s="237" t="e">
        <f>VLOOKUP($G1059,CSVLookups!$B:$R,MATCH(B$1,CSVLookups!$B$1:$R$1,0),FALSE)</f>
        <v>#N/A</v>
      </c>
      <c r="C1059" s="238" t="e">
        <f t="shared" si="17"/>
        <v>#N/A</v>
      </c>
      <c r="D1059" s="238" t="e">
        <f>IF(AND(VALUE(LEFT($A1059,3))=309,LEN($B1059)=3),VLOOKUP(VALUE(MID($B1059,2,2)),_309_Table1,MATCH(MID($B1059,1,1),_309_Table1_ColumnLookup,0),FALSE),
  IF($C1059="309 LCR SummaryA",OneYearSCR,IF($C1059="309 LCR SummaryB",UltimateSCR,IF(VALUE(LEFT($A1059,3))=309,VLOOKUP(VALUE(MID($B1059,2,1)),_309_Table1,MATCH(MID($B1059,1,1),_309_Table1_ColumnLookup,0),FALSE)
+N("309"),
  IF(VALUE(LEFT($A1059,3))=310,VLOOKUP(VALUE(MID($B1059,2,1)),_310_Table1,MATCH(MID($B1059,1,1),_310_Table1_ColumnLookup,0),FALSE)
+N("310"),
  IF(AND(VALUE(LEFT($A1059,3))=311,LEN($I1059)=4),VLOOKUP($I1059,_311_Table1,MATCH($B1059,_311_Table1_ColumnLookup,0),FALSE),
  IF(AND(VALUE(LEFT($A1059,3))=311,OR($B1059="I2",$B1059="J2",$B1059="K2",$B1059="L2")),VLOOKUP('311'!$G$58,_311_Table1,MATCH(MID($B1059,1,1),_311_Table1_ColumnLookup,0),FALSE),
  IF(AND(VALUE(LEFT($A1059,3))=311,RIGHT($B1059,5)="Total"),VLOOKUP('311'!$G$59,_311_Table1,MATCH(MID($B1059,1,1),_311_Table1_ColumnLookup,0),FALSE),
  IF(VALUE(LEFT($A1059,3))=311,VLOOKUP(VALUE(MID($B1059,2,1)),_311_Table1,MATCH(MID($B1059,1,1),_311_Table1_ColumnLookup,0),FALSE)
+N("311"),
  IF(AND(VALUE(LEFT($A1059,3))=312,LEFT($G1059,10)="Unincepted",$B1059="G "),VLOOKUP(" ULO",_312_Table1,MATCH('312'!$N$16,_312_Table1_ColumnLookup,0),FALSE),
  IF(AND(VALUE(LEFT($A1059,3))=312,LEFT($G1059,10)="Unincepted",$B1059="O "),VLOOKUP(" ULO",_312_Table1,MATCH('312'!$V$16,_312_Table1_ColumnLookup,0),FALSE),
  IF(AND(VALUE(LEFT($A1059,3))=312,LEFT($G1059,10)="Unincepted",$B1059="Q "),VLOOKUP(" ULO",_312_Table1,MATCH('312'!$X$16,_312_Table1_ColumnLookup,0),FALSE),
  IF(AND(VALUE(LEFT($A1059,3))=312,LEFT($G1059,10)="Unincepted"),VLOOKUP(" ULO",_312_Table1,MATCH(LEFT($B1059,1),_312_Table1_ColumnLookup,0),FALSE),
  IF(AND(VALUE(LEFT($A1059,3))=312,LEFT($G1059,5)="Total",$B1059="G "),VLOOKUP('312'!$F$80,_312_Table1,MATCH('312'!$N$16,_312_Table1_ColumnLookup,0),FALSE),
  IF(AND(VALUE(LEFT($A1059,3))=312,LEFT($G1059,5)="Total",$B1059="O "),VLOOKUP('312'!$F$80,_312_Table1,MATCH('312'!$V$16,_312_Table1_ColumnLookup,0),FALSE),
  IF(AND(VALUE(LEFT($A1059,3))=312,LEFT($G1059,5)="Total",$B1059="Q "),VLOOKUP('312'!$F$80,_312_Table1,MATCH('312'!$X$16,_312_Table1_ColumnLookup,0),FALSE),
  IF(AND(VALUE(LEFT($A1059,3))=312,LEFT($G1059,5)="Total"),VLOOKUP('312'!$F$80,_312_Table1,MATCH(LEFT($B1059,1),_312_Table1_ColumnLookup,0),FALSE),
  IF(AND(VALUE(LEFT($A1059,3))=312,LEN($I1059)=4,$B1059="G"),VLOOKUP($I1059,_312_Table1,MATCH('312'!$N$16,_312_Table1_ColumnLookup,0),FALSE),
  IF(AND(VALUE(LEFT($A1059,3))=312,LEN($I1059)=4,$B1059="O"),VLOOKUP($I1059,_312_Table1,MATCH('312'!$V$16,_312_Table1_ColumnLookup,0),FALSE),
  IF(AND(VALUE(LEFT($A1059,3))=312,LEN($I1059)=4,$B1059="Q"),VLOOKUP($I1059,_312_Table1,MATCH('312'!$X$16,_312_Table1_ColumnLookup,0),FALSE),
  IF(AND(VALUE(LEFT($A1059,3))=312,LEN($I1059)=4),VLOOKUP($I1059,_312_Table1,MATCH(LEFT($B1059,1),_312_Table1_ColumnLookup,0),FALSE)
+N("312"),
  IF(VALUE(LEFT($A1059,3))=313,VLOOKUP(VALUE(MID($B1059,2,1)),_313_Table1,MATCH(MID($B1059,1,1),_313_Table1_ColumnLookup,0),FALSE)
+N("313"),
  IF(AND(VALUE(LEFT($A1059,3))=314,LEN($B1059)=3),VLOOKUP(VALUE(MID($B1059,2,2)),_314_Table1,MATCH(MID($B1059,1,1),_314_Table1_ColumnLookup,0),FALSE),
  IF(VALUE(LEFT($A1059,3))=314,VLOOKUP(VALUE(MID($B1059,2,1)),_314_Table1,MATCH(MID($B1059,1,1),_314_Table1_ColumnLookup,0),FALSE)
+N("314"),
""))))))))))))))))))))))))</f>
        <v>#N/A</v>
      </c>
      <c r="E1059" s="238" t="e">
        <f>IF(AND(VALUE(LEFT($A1059,3))=309,LEN($B1059)=3),VLOOKUP(VALUE(MID($B1059,2,2)),_309_Table2,MATCH(MID($B1059,1,1),_309_Table2_ColumnLookup,0),FALSE),
  IF($C1059="309 LCR SummaryA",OneYearSCR,IF($C1059="309 LCR SummaryB",UltimateSCR,IF(VALUE(LEFT($A1059,3))=309,VLOOKUP(VALUE(MID($B1059,2,1)),_309_Table2,MATCH(MID($B1059,1,1),_309_Table2_ColumnLookup,0),FALSE)
+N("309"),
  IF(VALUE(LEFT($A1059,3))=310,VLOOKUP(VALUE(MID($B1059,2,1)),_310_Table2,MATCH(MID($B1059,1,1),_310_Table2_ColumnLookup,0),FALSE)
+N("310"),
  IF(AND(VALUE(LEFT($A1059,3))=311,LEN($I1059)=4),VLOOKUP($I1059,_311_Table2,MATCH($B1059,_311_Table2_ColumnLookup,0),FALSE),
  IF(AND(VALUE(LEFT($A1059,3))=311,OR($B1059="I2",$B1059="J2",$B1059="K2",$B1059="L2")),VLOOKUP('311'!$G$58,_311_Table2,MATCH(MID($B1059,1,1),_311_Table2_ColumnLookup,0),FALSE),
  IF(AND(VALUE(LEFT($A1059,3))=311,RIGHT($B1059,5)="Total"),VLOOKUP('311'!$G$59,_311_Table2,MATCH(MID($B1059,1,1),_311_Table2_ColumnLookup,0),FALSE),
  IF(VALUE(LEFT($A1059,3))=311,VLOOKUP(VALUE(MID($B1059,2,1)),_311_Table2,MATCH(MID($B1059,1,1),_311_Table2_ColumnLookup,0),FALSE)
+N("311"),
  IF(AND(VALUE(LEFT($A1059,3))=312,LEFT($G1059,10)="Unincepted",$B1059="G "),VLOOKUP(" ULO",_312_Table2,MATCH('312'!$N$16,_312_Table2_ColumnLookup,0),FALSE),
  IF(AND(VALUE(LEFT($A1059,3))=312,LEFT($G1059,10)="Unincepted",$B1059="O "),VLOOKUP(" ULO",_312_Table2,MATCH('312'!$V$16,_312_Table2_ColumnLookup,0),FALSE),
  IF(AND(VALUE(LEFT($A1059,3))=312,LEFT($G1059,10)="Unincepted",$B1059="Q "),VLOOKUP(" ULO",_312_Table2,MATCH('312'!$X$16,_312_Table2_ColumnLookup,0),FALSE),
  IF(AND(VALUE(LEFT($A1059,3))=312,LEFT($G1059,10)="Unincepted"),VLOOKUP(" ULO",_312_Table2,MATCH(LEFT($B1059,1),_312_Table2_ColumnLookup,0),FALSE),
  IF(AND(VALUE(LEFT($A1059,3))=312,LEFT($G1059,5)="Total",$B1059="G "),VLOOKUP('312'!$F$80,_312_Table2,MATCH('312'!$N$16,_312_Table2_ColumnLookup,0),FALSE),
  IF(AND(VALUE(LEFT($A1059,3))=312,LEFT($G1059,5)="Total",$B1059="O "),VLOOKUP('312'!$F$80,_312_Table2,MATCH('312'!$V$16,_312_Table2_ColumnLookup,0),FALSE),
  IF(AND(VALUE(LEFT($A1059,3))=312,LEFT($G1059,5)="Total",$B1059="Q "),VLOOKUP('312'!$F$80,_312_Table2,MATCH('312'!$X$16,_312_Table2_ColumnLookup,0),FALSE),
  IF(AND(VALUE(LEFT($A1059,3))=312,LEFT($G1059,5)="Total"),VLOOKUP('312'!$F$80,_312_Table2,MATCH(LEFT($B1059,1),_312_Table2_ColumnLookup,0),FALSE),
  IF(AND(VALUE(LEFT($A1059,3))=312,LEN($I1059)=4,$B1059="G"),VLOOKUP($I1059,_312_Table2,MATCH('312'!$N$16,_312_Table2_ColumnLookup,0),FALSE),
  IF(AND(VALUE(LEFT($A1059,3))=312,LEN($I1059)=4,$B1059="O"),VLOOKUP($I1059,_312_Table2,MATCH('312'!$V$16,_312_Table2_ColumnLookup,0),FALSE),
  IF(AND(VALUE(LEFT($A1059,3))=312,LEN($I1059)=4,$B1059="Q"),VLOOKUP($I1059,_312_Table2,MATCH('312'!$X$16,_312_Table2_ColumnLookup,0),FALSE),
  IF(AND(VALUE(LEFT($A1059,3))=312,LEN($I1059)=4),VLOOKUP($I1059,_312_Table2,MATCH(LEFT($B1059,1),_312_Table2_ColumnLookup,0),FALSE)
+N("312"),
  IF(VALUE(LEFT($A1059,3))=313,VLOOKUP(VALUE(MID($B1059,2,1)),_313_Table2,MATCH(MID($B1059,1,1),_313_Table2_ColumnLookup,0),FALSE)
+N("313"),
  IF(AND(VALUE(LEFT($A1059,3))=314,LEN($B1059)=3),VLOOKUP(VALUE(MID($B1059,2,2)),_314_Table2,MATCH(MID($B1059,1,1),_314_Table2_ColumnLookup,0),FALSE),
  IF(VALUE(LEFT($A1059,3))=314,VLOOKUP(VALUE(MID($B1059,2,1)),_314_Table2,MATCH(MID($B1059,1,1),_314_Table2_ColumnLookup,0),FALSE)
+N("314"),
""))))))))))))))))))))))))</f>
        <v>#N/A</v>
      </c>
      <c r="F1059" s="238" t="e">
        <f>IF(AND(VALUE(LEFT($A1059,3))=309,LEN($B1059)=3),VLOOKUP(VALUE(MID($B1059,2,2)),_309_Table3,MATCH(MID($B1059,1,1),_309_Table3_ColumnLookup,0),FALSE),
  IF($C1059="309 LCR SummaryA",OneYearSCR,IF($C1059="309 LCR SummaryB",UltimateSCR,IF(VALUE(LEFT($A1059,3))=309,VLOOKUP(VALUE(MID($B1059,2,1)),_309_Table3,MATCH(MID($B1059,1,1),_309_Table3_ColumnLookup,0),FALSE)
+N("309"),
  IF(VALUE(LEFT($A1059,3))=310,VLOOKUP(VALUE(MID($B1059,2,1)),_310_Table3,MATCH(MID($B1059,1,1),_310_Table3_ColumnLookup,0),FALSE)
+N("310"),
  IF(AND(VALUE(LEFT($A1059,3))=311,LEN($I1059)=4),VLOOKUP($I1059,_311_Table3,MATCH($B1059,_311_Table3_ColumnLookup,0),FALSE),
  IF(AND(VALUE(LEFT($A1059,3))=311,OR($B1059="I2",$B1059="J2",$B1059="K2",$B1059="L2")),VLOOKUP('311'!$G$58,_311_Table3,MATCH(MID($B1059,1,1),_311_Table3_ColumnLookup,0),FALSE),
  IF(AND(VALUE(LEFT($A1059,3))=311,RIGHT($B1059,5)="Total"),VLOOKUP('311'!$G$59,_311_Table3,MATCH(MID($B1059,1,1),_311_Table3_ColumnLookup,0),FALSE),
  IF(VALUE(LEFT($A1059,3))=311,VLOOKUP(VALUE(MID($B1059,2,1)),_311_Table3,MATCH(MID($B1059,1,1),_311_Table3_ColumnLookup,0),FALSE)
+N("311"),
  IF(AND(VALUE(LEFT($A1059,3))=312,LEFT($G1059,10)="Unincepted",$B1059="G "),VLOOKUP(" ULO",_312_Table3,MATCH('312'!$N$16,_312_Table3_ColumnLookup,0),FALSE),
  IF(AND(VALUE(LEFT($A1059,3))=312,LEFT($G1059,10)="Unincepted",$B1059="O "),VLOOKUP(" ULO",_312_Table3,MATCH('312'!$V$16,_312_Table3_ColumnLookup,0),FALSE),
  IF(AND(VALUE(LEFT($A1059,3))=312,LEFT($G1059,10)="Unincepted",$B1059="Q "),VLOOKUP(" ULO",_312_Table3,MATCH('312'!$X$16,_312_Table3_ColumnLookup,0),FALSE),
  IF(AND(VALUE(LEFT($A1059,3))=312,LEFT($G1059,10)="Unincepted"),VLOOKUP(" ULO",_312_Table3,MATCH(LEFT($B1059,1),_312_Table3_ColumnLookup,0),FALSE),
  IF(AND(VALUE(LEFT($A1059,3))=312,LEFT($G1059,5)="Total",$B1059="G "),VLOOKUP('312'!$F$80,_312_Table3,MATCH('312'!$N$16,_312_Table3_ColumnLookup,0),FALSE),
  IF(AND(VALUE(LEFT($A1059,3))=312,LEFT($G1059,5)="Total",$B1059="O "),VLOOKUP('312'!$F$80,_312_Table3,MATCH('312'!$V$16,_312_Table3_ColumnLookup,0),FALSE),
  IF(AND(VALUE(LEFT($A1059,3))=312,LEFT($G1059,5)="Total",$B1059="Q "),VLOOKUP('312'!$F$80,_312_Table3,MATCH('312'!$X$16,_312_Table3_ColumnLookup,0),FALSE),
  IF(AND(VALUE(LEFT($A1059,3))=312,LEFT($G1059,5)="Total"),VLOOKUP('312'!$F$80,_312_Table3,MATCH(LEFT($B1059,1),_312_Table3_ColumnLookup,0),FALSE),
  IF(AND(VALUE(LEFT($A1059,3))=312,LEN($I1059)=4,$B1059="G"),VLOOKUP($I1059,_312_Table3,MATCH('312'!$N$16,_312_Table3_ColumnLookup,0),FALSE),
  IF(AND(VALUE(LEFT($A1059,3))=312,LEN($I1059)=4,$B1059="O"),VLOOKUP($I1059,_312_Table3,MATCH('312'!$V$16,_312_Table3_ColumnLookup,0),FALSE),
  IF(AND(VALUE(LEFT($A1059,3))=312,LEN($I1059)=4,$B1059="Q"),VLOOKUP($I1059,_312_Table3,MATCH('312'!$X$16,_312_Table3_ColumnLookup,0),FALSE),
  IF(AND(VALUE(LEFT($A1059,3))=312,LEN($I1059)=4),VLOOKUP($I1059,_312_Table3,MATCH(LEFT($B1059,1),_312_Table3_ColumnLookup,0),FALSE)
+N("312"),
  IF(VALUE(LEFT($A1059,3))=313,VLOOKUP(VALUE(MID($B1059,2,1)),_313_Table3,MATCH(MID($B1059,1,1),_313_Table3_ColumnLookup,0),FALSE)
+N("313"),
  IF(AND(VALUE(LEFT($A1059,3))=314,LEN($B1059)=3),VLOOKUP(VALUE(MID($B1059,2,2)),_314_Table3,MATCH(MID($B1059,1,1),_314_Table3_ColumnLookup,0),FALSE),
  IF(VALUE(LEFT($A1059,3))=314,VLOOKUP(VALUE(MID($B1059,2,1)),_314_Table3,MATCH(MID($B1059,1,1),_314_Table3_ColumnLookup,0),FALSE)
+N("314"),
""))))))))))))))))))))))))</f>
        <v>#N/A</v>
      </c>
      <c r="H1059" s="321" t="str">
        <f>IFERROR(
IF(ISERROR($D1059)=FALSE,$D1059,IF(ISERROR($E1059)=FALSE,$E1059,IF(ISERROR($F1059)=FALSE,$F1059
+N("012 checkboxes"),
IF(
IF(OR(LEFT($A1059,9)="Syndicate",LEFT($A1059,12)="NewSyndicate"),VLOOKUP($A1059,'012'!$J:$ZW,MATCH("Link to button",'012'!$J$1:$ZW$1,0),0)
+N("309 checkbox"),
IF($C1059="309 LCR Summary0",VLOOKUP("Notes990",'309'!$P:$ZZ,MATCH("Link to button",'309'!$P$1:$ZZ$1,0),0)
+N("313 checkboxes"),
IF($C1059="313 Financial Information0LcmVsScr",IF($C1059="309 LCR Summary0",VLOOKUP("LcmVsScr",'309'!$N:$ZZ,MATCH("Link to button",'309'!$N$1:$ZZ$1,0),0),
IF($C1059="313 Financial Information0LcrDocAttached",IF($C1059="309 LCR Summary0",VLOOKUP("LcrDocAttached",'309'!$N:$ZZ,MATCH("Link to button",'309'!$N$1:$ZZ$1,0),
0)))))))=1,TRUE,FALSE)
))),"")</f>
        <v/>
      </c>
    </row>
    <row r="1060" spans="1:8">
      <c r="A1060" s="237" t="e">
        <f>VLOOKUP($G1060,CSVLookups!$B:$R,MATCH(A$1,CSVLookups!$B$1:$R$1,0),FALSE)</f>
        <v>#N/A</v>
      </c>
      <c r="B1060" s="237" t="e">
        <f>VLOOKUP($G1060,CSVLookups!$B:$R,MATCH(B$1,CSVLookups!$B$1:$R$1,0),FALSE)</f>
        <v>#N/A</v>
      </c>
      <c r="C1060" s="238" t="e">
        <f t="shared" si="17"/>
        <v>#N/A</v>
      </c>
      <c r="D1060" s="238" t="e">
        <f>IF(AND(VALUE(LEFT($A1060,3))=309,LEN($B1060)=3),VLOOKUP(VALUE(MID($B1060,2,2)),_309_Table1,MATCH(MID($B1060,1,1),_309_Table1_ColumnLookup,0),FALSE),
  IF($C1060="309 LCR SummaryA",OneYearSCR,IF($C1060="309 LCR SummaryB",UltimateSCR,IF(VALUE(LEFT($A1060,3))=309,VLOOKUP(VALUE(MID($B1060,2,1)),_309_Table1,MATCH(MID($B1060,1,1),_309_Table1_ColumnLookup,0),FALSE)
+N("309"),
  IF(VALUE(LEFT($A1060,3))=310,VLOOKUP(VALUE(MID($B1060,2,1)),_310_Table1,MATCH(MID($B1060,1,1),_310_Table1_ColumnLookup,0),FALSE)
+N("310"),
  IF(AND(VALUE(LEFT($A1060,3))=311,LEN($I1060)=4),VLOOKUP($I1060,_311_Table1,MATCH($B1060,_311_Table1_ColumnLookup,0),FALSE),
  IF(AND(VALUE(LEFT($A1060,3))=311,OR($B1060="I2",$B1060="J2",$B1060="K2",$B1060="L2")),VLOOKUP('311'!$G$58,_311_Table1,MATCH(MID($B1060,1,1),_311_Table1_ColumnLookup,0),FALSE),
  IF(AND(VALUE(LEFT($A1060,3))=311,RIGHT($B1060,5)="Total"),VLOOKUP('311'!$G$59,_311_Table1,MATCH(MID($B1060,1,1),_311_Table1_ColumnLookup,0),FALSE),
  IF(VALUE(LEFT($A1060,3))=311,VLOOKUP(VALUE(MID($B1060,2,1)),_311_Table1,MATCH(MID($B1060,1,1),_311_Table1_ColumnLookup,0),FALSE)
+N("311"),
  IF(AND(VALUE(LEFT($A1060,3))=312,LEFT($G1060,10)="Unincepted",$B1060="G "),VLOOKUP(" ULO",_312_Table1,MATCH('312'!$N$16,_312_Table1_ColumnLookup,0),FALSE),
  IF(AND(VALUE(LEFT($A1060,3))=312,LEFT($G1060,10)="Unincepted",$B1060="O "),VLOOKUP(" ULO",_312_Table1,MATCH('312'!$V$16,_312_Table1_ColumnLookup,0),FALSE),
  IF(AND(VALUE(LEFT($A1060,3))=312,LEFT($G1060,10)="Unincepted",$B1060="Q "),VLOOKUP(" ULO",_312_Table1,MATCH('312'!$X$16,_312_Table1_ColumnLookup,0),FALSE),
  IF(AND(VALUE(LEFT($A1060,3))=312,LEFT($G1060,10)="Unincepted"),VLOOKUP(" ULO",_312_Table1,MATCH(LEFT($B1060,1),_312_Table1_ColumnLookup,0),FALSE),
  IF(AND(VALUE(LEFT($A1060,3))=312,LEFT($G1060,5)="Total",$B1060="G "),VLOOKUP('312'!$F$80,_312_Table1,MATCH('312'!$N$16,_312_Table1_ColumnLookup,0),FALSE),
  IF(AND(VALUE(LEFT($A1060,3))=312,LEFT($G1060,5)="Total",$B1060="O "),VLOOKUP('312'!$F$80,_312_Table1,MATCH('312'!$V$16,_312_Table1_ColumnLookup,0),FALSE),
  IF(AND(VALUE(LEFT($A1060,3))=312,LEFT($G1060,5)="Total",$B1060="Q "),VLOOKUP('312'!$F$80,_312_Table1,MATCH('312'!$X$16,_312_Table1_ColumnLookup,0),FALSE),
  IF(AND(VALUE(LEFT($A1060,3))=312,LEFT($G1060,5)="Total"),VLOOKUP('312'!$F$80,_312_Table1,MATCH(LEFT($B1060,1),_312_Table1_ColumnLookup,0),FALSE),
  IF(AND(VALUE(LEFT($A1060,3))=312,LEN($I1060)=4,$B1060="G"),VLOOKUP($I1060,_312_Table1,MATCH('312'!$N$16,_312_Table1_ColumnLookup,0),FALSE),
  IF(AND(VALUE(LEFT($A1060,3))=312,LEN($I1060)=4,$B1060="O"),VLOOKUP($I1060,_312_Table1,MATCH('312'!$V$16,_312_Table1_ColumnLookup,0),FALSE),
  IF(AND(VALUE(LEFT($A1060,3))=312,LEN($I1060)=4,$B1060="Q"),VLOOKUP($I1060,_312_Table1,MATCH('312'!$X$16,_312_Table1_ColumnLookup,0),FALSE),
  IF(AND(VALUE(LEFT($A1060,3))=312,LEN($I1060)=4),VLOOKUP($I1060,_312_Table1,MATCH(LEFT($B1060,1),_312_Table1_ColumnLookup,0),FALSE)
+N("312"),
  IF(VALUE(LEFT($A1060,3))=313,VLOOKUP(VALUE(MID($B1060,2,1)),_313_Table1,MATCH(MID($B1060,1,1),_313_Table1_ColumnLookup,0),FALSE)
+N("313"),
  IF(AND(VALUE(LEFT($A1060,3))=314,LEN($B1060)=3),VLOOKUP(VALUE(MID($B1060,2,2)),_314_Table1,MATCH(MID($B1060,1,1),_314_Table1_ColumnLookup,0),FALSE),
  IF(VALUE(LEFT($A1060,3))=314,VLOOKUP(VALUE(MID($B1060,2,1)),_314_Table1,MATCH(MID($B1060,1,1),_314_Table1_ColumnLookup,0),FALSE)
+N("314"),
""))))))))))))))))))))))))</f>
        <v>#N/A</v>
      </c>
      <c r="E1060" s="238" t="e">
        <f>IF(AND(VALUE(LEFT($A1060,3))=309,LEN($B1060)=3),VLOOKUP(VALUE(MID($B1060,2,2)),_309_Table2,MATCH(MID($B1060,1,1),_309_Table2_ColumnLookup,0),FALSE),
  IF($C1060="309 LCR SummaryA",OneYearSCR,IF($C1060="309 LCR SummaryB",UltimateSCR,IF(VALUE(LEFT($A1060,3))=309,VLOOKUP(VALUE(MID($B1060,2,1)),_309_Table2,MATCH(MID($B1060,1,1),_309_Table2_ColumnLookup,0),FALSE)
+N("309"),
  IF(VALUE(LEFT($A1060,3))=310,VLOOKUP(VALUE(MID($B1060,2,1)),_310_Table2,MATCH(MID($B1060,1,1),_310_Table2_ColumnLookup,0),FALSE)
+N("310"),
  IF(AND(VALUE(LEFT($A1060,3))=311,LEN($I1060)=4),VLOOKUP($I1060,_311_Table2,MATCH($B1060,_311_Table2_ColumnLookup,0),FALSE),
  IF(AND(VALUE(LEFT($A1060,3))=311,OR($B1060="I2",$B1060="J2",$B1060="K2",$B1060="L2")),VLOOKUP('311'!$G$58,_311_Table2,MATCH(MID($B1060,1,1),_311_Table2_ColumnLookup,0),FALSE),
  IF(AND(VALUE(LEFT($A1060,3))=311,RIGHT($B1060,5)="Total"),VLOOKUP('311'!$G$59,_311_Table2,MATCH(MID($B1060,1,1),_311_Table2_ColumnLookup,0),FALSE),
  IF(VALUE(LEFT($A1060,3))=311,VLOOKUP(VALUE(MID($B1060,2,1)),_311_Table2,MATCH(MID($B1060,1,1),_311_Table2_ColumnLookup,0),FALSE)
+N("311"),
  IF(AND(VALUE(LEFT($A1060,3))=312,LEFT($G1060,10)="Unincepted",$B1060="G "),VLOOKUP(" ULO",_312_Table2,MATCH('312'!$N$16,_312_Table2_ColumnLookup,0),FALSE),
  IF(AND(VALUE(LEFT($A1060,3))=312,LEFT($G1060,10)="Unincepted",$B1060="O "),VLOOKUP(" ULO",_312_Table2,MATCH('312'!$V$16,_312_Table2_ColumnLookup,0),FALSE),
  IF(AND(VALUE(LEFT($A1060,3))=312,LEFT($G1060,10)="Unincepted",$B1060="Q "),VLOOKUP(" ULO",_312_Table2,MATCH('312'!$X$16,_312_Table2_ColumnLookup,0),FALSE),
  IF(AND(VALUE(LEFT($A1060,3))=312,LEFT($G1060,10)="Unincepted"),VLOOKUP(" ULO",_312_Table2,MATCH(LEFT($B1060,1),_312_Table2_ColumnLookup,0),FALSE),
  IF(AND(VALUE(LEFT($A1060,3))=312,LEFT($G1060,5)="Total",$B1060="G "),VLOOKUP('312'!$F$80,_312_Table2,MATCH('312'!$N$16,_312_Table2_ColumnLookup,0),FALSE),
  IF(AND(VALUE(LEFT($A1060,3))=312,LEFT($G1060,5)="Total",$B1060="O "),VLOOKUP('312'!$F$80,_312_Table2,MATCH('312'!$V$16,_312_Table2_ColumnLookup,0),FALSE),
  IF(AND(VALUE(LEFT($A1060,3))=312,LEFT($G1060,5)="Total",$B1060="Q "),VLOOKUP('312'!$F$80,_312_Table2,MATCH('312'!$X$16,_312_Table2_ColumnLookup,0),FALSE),
  IF(AND(VALUE(LEFT($A1060,3))=312,LEFT($G1060,5)="Total"),VLOOKUP('312'!$F$80,_312_Table2,MATCH(LEFT($B1060,1),_312_Table2_ColumnLookup,0),FALSE),
  IF(AND(VALUE(LEFT($A1060,3))=312,LEN($I1060)=4,$B1060="G"),VLOOKUP($I1060,_312_Table2,MATCH('312'!$N$16,_312_Table2_ColumnLookup,0),FALSE),
  IF(AND(VALUE(LEFT($A1060,3))=312,LEN($I1060)=4,$B1060="O"),VLOOKUP($I1060,_312_Table2,MATCH('312'!$V$16,_312_Table2_ColumnLookup,0),FALSE),
  IF(AND(VALUE(LEFT($A1060,3))=312,LEN($I1060)=4,$B1060="Q"),VLOOKUP($I1060,_312_Table2,MATCH('312'!$X$16,_312_Table2_ColumnLookup,0),FALSE),
  IF(AND(VALUE(LEFT($A1060,3))=312,LEN($I1060)=4),VLOOKUP($I1060,_312_Table2,MATCH(LEFT($B1060,1),_312_Table2_ColumnLookup,0),FALSE)
+N("312"),
  IF(VALUE(LEFT($A1060,3))=313,VLOOKUP(VALUE(MID($B1060,2,1)),_313_Table2,MATCH(MID($B1060,1,1),_313_Table2_ColumnLookup,0),FALSE)
+N("313"),
  IF(AND(VALUE(LEFT($A1060,3))=314,LEN($B1060)=3),VLOOKUP(VALUE(MID($B1060,2,2)),_314_Table2,MATCH(MID($B1060,1,1),_314_Table2_ColumnLookup,0),FALSE),
  IF(VALUE(LEFT($A1060,3))=314,VLOOKUP(VALUE(MID($B1060,2,1)),_314_Table2,MATCH(MID($B1060,1,1),_314_Table2_ColumnLookup,0),FALSE)
+N("314"),
""))))))))))))))))))))))))</f>
        <v>#N/A</v>
      </c>
      <c r="F1060" s="238" t="e">
        <f>IF(AND(VALUE(LEFT($A1060,3))=309,LEN($B1060)=3),VLOOKUP(VALUE(MID($B1060,2,2)),_309_Table3,MATCH(MID($B1060,1,1),_309_Table3_ColumnLookup,0),FALSE),
  IF($C1060="309 LCR SummaryA",OneYearSCR,IF($C1060="309 LCR SummaryB",UltimateSCR,IF(VALUE(LEFT($A1060,3))=309,VLOOKUP(VALUE(MID($B1060,2,1)),_309_Table3,MATCH(MID($B1060,1,1),_309_Table3_ColumnLookup,0),FALSE)
+N("309"),
  IF(VALUE(LEFT($A1060,3))=310,VLOOKUP(VALUE(MID($B1060,2,1)),_310_Table3,MATCH(MID($B1060,1,1),_310_Table3_ColumnLookup,0),FALSE)
+N("310"),
  IF(AND(VALUE(LEFT($A1060,3))=311,LEN($I1060)=4),VLOOKUP($I1060,_311_Table3,MATCH($B1060,_311_Table3_ColumnLookup,0),FALSE),
  IF(AND(VALUE(LEFT($A1060,3))=311,OR($B1060="I2",$B1060="J2",$B1060="K2",$B1060="L2")),VLOOKUP('311'!$G$58,_311_Table3,MATCH(MID($B1060,1,1),_311_Table3_ColumnLookup,0),FALSE),
  IF(AND(VALUE(LEFT($A1060,3))=311,RIGHT($B1060,5)="Total"),VLOOKUP('311'!$G$59,_311_Table3,MATCH(MID($B1060,1,1),_311_Table3_ColumnLookup,0),FALSE),
  IF(VALUE(LEFT($A1060,3))=311,VLOOKUP(VALUE(MID($B1060,2,1)),_311_Table3,MATCH(MID($B1060,1,1),_311_Table3_ColumnLookup,0),FALSE)
+N("311"),
  IF(AND(VALUE(LEFT($A1060,3))=312,LEFT($G1060,10)="Unincepted",$B1060="G "),VLOOKUP(" ULO",_312_Table3,MATCH('312'!$N$16,_312_Table3_ColumnLookup,0),FALSE),
  IF(AND(VALUE(LEFT($A1060,3))=312,LEFT($G1060,10)="Unincepted",$B1060="O "),VLOOKUP(" ULO",_312_Table3,MATCH('312'!$V$16,_312_Table3_ColumnLookup,0),FALSE),
  IF(AND(VALUE(LEFT($A1060,3))=312,LEFT($G1060,10)="Unincepted",$B1060="Q "),VLOOKUP(" ULO",_312_Table3,MATCH('312'!$X$16,_312_Table3_ColumnLookup,0),FALSE),
  IF(AND(VALUE(LEFT($A1060,3))=312,LEFT($G1060,10)="Unincepted"),VLOOKUP(" ULO",_312_Table3,MATCH(LEFT($B1060,1),_312_Table3_ColumnLookup,0),FALSE),
  IF(AND(VALUE(LEFT($A1060,3))=312,LEFT($G1060,5)="Total",$B1060="G "),VLOOKUP('312'!$F$80,_312_Table3,MATCH('312'!$N$16,_312_Table3_ColumnLookup,0),FALSE),
  IF(AND(VALUE(LEFT($A1060,3))=312,LEFT($G1060,5)="Total",$B1060="O "),VLOOKUP('312'!$F$80,_312_Table3,MATCH('312'!$V$16,_312_Table3_ColumnLookup,0),FALSE),
  IF(AND(VALUE(LEFT($A1060,3))=312,LEFT($G1060,5)="Total",$B1060="Q "),VLOOKUP('312'!$F$80,_312_Table3,MATCH('312'!$X$16,_312_Table3_ColumnLookup,0),FALSE),
  IF(AND(VALUE(LEFT($A1060,3))=312,LEFT($G1060,5)="Total"),VLOOKUP('312'!$F$80,_312_Table3,MATCH(LEFT($B1060,1),_312_Table3_ColumnLookup,0),FALSE),
  IF(AND(VALUE(LEFT($A1060,3))=312,LEN($I1060)=4,$B1060="G"),VLOOKUP($I1060,_312_Table3,MATCH('312'!$N$16,_312_Table3_ColumnLookup,0),FALSE),
  IF(AND(VALUE(LEFT($A1060,3))=312,LEN($I1060)=4,$B1060="O"),VLOOKUP($I1060,_312_Table3,MATCH('312'!$V$16,_312_Table3_ColumnLookup,0),FALSE),
  IF(AND(VALUE(LEFT($A1060,3))=312,LEN($I1060)=4,$B1060="Q"),VLOOKUP($I1060,_312_Table3,MATCH('312'!$X$16,_312_Table3_ColumnLookup,0),FALSE),
  IF(AND(VALUE(LEFT($A1060,3))=312,LEN($I1060)=4),VLOOKUP($I1060,_312_Table3,MATCH(LEFT($B1060,1),_312_Table3_ColumnLookup,0),FALSE)
+N("312"),
  IF(VALUE(LEFT($A1060,3))=313,VLOOKUP(VALUE(MID($B1060,2,1)),_313_Table3,MATCH(MID($B1060,1,1),_313_Table3_ColumnLookup,0),FALSE)
+N("313"),
  IF(AND(VALUE(LEFT($A1060,3))=314,LEN($B1060)=3),VLOOKUP(VALUE(MID($B1060,2,2)),_314_Table3,MATCH(MID($B1060,1,1),_314_Table3_ColumnLookup,0),FALSE),
  IF(VALUE(LEFT($A1060,3))=314,VLOOKUP(VALUE(MID($B1060,2,1)),_314_Table3,MATCH(MID($B1060,1,1),_314_Table3_ColumnLookup,0),FALSE)
+N("314"),
""))))))))))))))))))))))))</f>
        <v>#N/A</v>
      </c>
      <c r="H1060" s="321" t="str">
        <f>IFERROR(
IF(ISERROR($D1060)=FALSE,$D1060,IF(ISERROR($E1060)=FALSE,$E1060,IF(ISERROR($F1060)=FALSE,$F1060
+N("012 checkboxes"),
IF(
IF(OR(LEFT($A1060,9)="Syndicate",LEFT($A1060,12)="NewSyndicate"),VLOOKUP($A1060,'012'!$J:$ZW,MATCH("Link to button",'012'!$J$1:$ZW$1,0),0)
+N("309 checkbox"),
IF($C1060="309 LCR Summary0",VLOOKUP("Notes990",'309'!$P:$ZZ,MATCH("Link to button",'309'!$P$1:$ZZ$1,0),0)
+N("313 checkboxes"),
IF($C1060="313 Financial Information0LcmVsScr",IF($C1060="309 LCR Summary0",VLOOKUP("LcmVsScr",'309'!$N:$ZZ,MATCH("Link to button",'309'!$N$1:$ZZ$1,0),0),
IF($C1060="313 Financial Information0LcrDocAttached",IF($C1060="309 LCR Summary0",VLOOKUP("LcrDocAttached",'309'!$N:$ZZ,MATCH("Link to button",'309'!$N$1:$ZZ$1,0),
0)))))))=1,TRUE,FALSE)
))),"")</f>
        <v/>
      </c>
    </row>
    <row r="1061" spans="1:8">
      <c r="A1061" s="237" t="e">
        <f>VLOOKUP($G1061,CSVLookups!$B:$R,MATCH(A$1,CSVLookups!$B$1:$R$1,0),FALSE)</f>
        <v>#N/A</v>
      </c>
      <c r="B1061" s="237" t="e">
        <f>VLOOKUP($G1061,CSVLookups!$B:$R,MATCH(B$1,CSVLookups!$B$1:$R$1,0),FALSE)</f>
        <v>#N/A</v>
      </c>
      <c r="C1061" s="238" t="e">
        <f t="shared" si="17"/>
        <v>#N/A</v>
      </c>
      <c r="D1061" s="238" t="e">
        <f>IF(AND(VALUE(LEFT($A1061,3))=309,LEN($B1061)=3),VLOOKUP(VALUE(MID($B1061,2,2)),_309_Table1,MATCH(MID($B1061,1,1),_309_Table1_ColumnLookup,0),FALSE),
  IF($C1061="309 LCR SummaryA",OneYearSCR,IF($C1061="309 LCR SummaryB",UltimateSCR,IF(VALUE(LEFT($A1061,3))=309,VLOOKUP(VALUE(MID($B1061,2,1)),_309_Table1,MATCH(MID($B1061,1,1),_309_Table1_ColumnLookup,0),FALSE)
+N("309"),
  IF(VALUE(LEFT($A1061,3))=310,VLOOKUP(VALUE(MID($B1061,2,1)),_310_Table1,MATCH(MID($B1061,1,1),_310_Table1_ColumnLookup,0),FALSE)
+N("310"),
  IF(AND(VALUE(LEFT($A1061,3))=311,LEN($I1061)=4),VLOOKUP($I1061,_311_Table1,MATCH($B1061,_311_Table1_ColumnLookup,0),FALSE),
  IF(AND(VALUE(LEFT($A1061,3))=311,OR($B1061="I2",$B1061="J2",$B1061="K2",$B1061="L2")),VLOOKUP('311'!$G$58,_311_Table1,MATCH(MID($B1061,1,1),_311_Table1_ColumnLookup,0),FALSE),
  IF(AND(VALUE(LEFT($A1061,3))=311,RIGHT($B1061,5)="Total"),VLOOKUP('311'!$G$59,_311_Table1,MATCH(MID($B1061,1,1),_311_Table1_ColumnLookup,0),FALSE),
  IF(VALUE(LEFT($A1061,3))=311,VLOOKUP(VALUE(MID($B1061,2,1)),_311_Table1,MATCH(MID($B1061,1,1),_311_Table1_ColumnLookup,0),FALSE)
+N("311"),
  IF(AND(VALUE(LEFT($A1061,3))=312,LEFT($G1061,10)="Unincepted",$B1061="G "),VLOOKUP(" ULO",_312_Table1,MATCH('312'!$N$16,_312_Table1_ColumnLookup,0),FALSE),
  IF(AND(VALUE(LEFT($A1061,3))=312,LEFT($G1061,10)="Unincepted",$B1061="O "),VLOOKUP(" ULO",_312_Table1,MATCH('312'!$V$16,_312_Table1_ColumnLookup,0),FALSE),
  IF(AND(VALUE(LEFT($A1061,3))=312,LEFT($G1061,10)="Unincepted",$B1061="Q "),VLOOKUP(" ULO",_312_Table1,MATCH('312'!$X$16,_312_Table1_ColumnLookup,0),FALSE),
  IF(AND(VALUE(LEFT($A1061,3))=312,LEFT($G1061,10)="Unincepted"),VLOOKUP(" ULO",_312_Table1,MATCH(LEFT($B1061,1),_312_Table1_ColumnLookup,0),FALSE),
  IF(AND(VALUE(LEFT($A1061,3))=312,LEFT($G1061,5)="Total",$B1061="G "),VLOOKUP('312'!$F$80,_312_Table1,MATCH('312'!$N$16,_312_Table1_ColumnLookup,0),FALSE),
  IF(AND(VALUE(LEFT($A1061,3))=312,LEFT($G1061,5)="Total",$B1061="O "),VLOOKUP('312'!$F$80,_312_Table1,MATCH('312'!$V$16,_312_Table1_ColumnLookup,0),FALSE),
  IF(AND(VALUE(LEFT($A1061,3))=312,LEFT($G1061,5)="Total",$B1061="Q "),VLOOKUP('312'!$F$80,_312_Table1,MATCH('312'!$X$16,_312_Table1_ColumnLookup,0),FALSE),
  IF(AND(VALUE(LEFT($A1061,3))=312,LEFT($G1061,5)="Total"),VLOOKUP('312'!$F$80,_312_Table1,MATCH(LEFT($B1061,1),_312_Table1_ColumnLookup,0),FALSE),
  IF(AND(VALUE(LEFT($A1061,3))=312,LEN($I1061)=4,$B1061="G"),VLOOKUP($I1061,_312_Table1,MATCH('312'!$N$16,_312_Table1_ColumnLookup,0),FALSE),
  IF(AND(VALUE(LEFT($A1061,3))=312,LEN($I1061)=4,$B1061="O"),VLOOKUP($I1061,_312_Table1,MATCH('312'!$V$16,_312_Table1_ColumnLookup,0),FALSE),
  IF(AND(VALUE(LEFT($A1061,3))=312,LEN($I1061)=4,$B1061="Q"),VLOOKUP($I1061,_312_Table1,MATCH('312'!$X$16,_312_Table1_ColumnLookup,0),FALSE),
  IF(AND(VALUE(LEFT($A1061,3))=312,LEN($I1061)=4),VLOOKUP($I1061,_312_Table1,MATCH(LEFT($B1061,1),_312_Table1_ColumnLookup,0),FALSE)
+N("312"),
  IF(VALUE(LEFT($A1061,3))=313,VLOOKUP(VALUE(MID($B1061,2,1)),_313_Table1,MATCH(MID($B1061,1,1),_313_Table1_ColumnLookup,0),FALSE)
+N("313"),
  IF(AND(VALUE(LEFT($A1061,3))=314,LEN($B1061)=3),VLOOKUP(VALUE(MID($B1061,2,2)),_314_Table1,MATCH(MID($B1061,1,1),_314_Table1_ColumnLookup,0),FALSE),
  IF(VALUE(LEFT($A1061,3))=314,VLOOKUP(VALUE(MID($B1061,2,1)),_314_Table1,MATCH(MID($B1061,1,1),_314_Table1_ColumnLookup,0),FALSE)
+N("314"),
""))))))))))))))))))))))))</f>
        <v>#N/A</v>
      </c>
      <c r="E1061" s="238" t="e">
        <f>IF(AND(VALUE(LEFT($A1061,3))=309,LEN($B1061)=3),VLOOKUP(VALUE(MID($B1061,2,2)),_309_Table2,MATCH(MID($B1061,1,1),_309_Table2_ColumnLookup,0),FALSE),
  IF($C1061="309 LCR SummaryA",OneYearSCR,IF($C1061="309 LCR SummaryB",UltimateSCR,IF(VALUE(LEFT($A1061,3))=309,VLOOKUP(VALUE(MID($B1061,2,1)),_309_Table2,MATCH(MID($B1061,1,1),_309_Table2_ColumnLookup,0),FALSE)
+N("309"),
  IF(VALUE(LEFT($A1061,3))=310,VLOOKUP(VALUE(MID($B1061,2,1)),_310_Table2,MATCH(MID($B1061,1,1),_310_Table2_ColumnLookup,0),FALSE)
+N("310"),
  IF(AND(VALUE(LEFT($A1061,3))=311,LEN($I1061)=4),VLOOKUP($I1061,_311_Table2,MATCH($B1061,_311_Table2_ColumnLookup,0),FALSE),
  IF(AND(VALUE(LEFT($A1061,3))=311,OR($B1061="I2",$B1061="J2",$B1061="K2",$B1061="L2")),VLOOKUP('311'!$G$58,_311_Table2,MATCH(MID($B1061,1,1),_311_Table2_ColumnLookup,0),FALSE),
  IF(AND(VALUE(LEFT($A1061,3))=311,RIGHT($B1061,5)="Total"),VLOOKUP('311'!$G$59,_311_Table2,MATCH(MID($B1061,1,1),_311_Table2_ColumnLookup,0),FALSE),
  IF(VALUE(LEFT($A1061,3))=311,VLOOKUP(VALUE(MID($B1061,2,1)),_311_Table2,MATCH(MID($B1061,1,1),_311_Table2_ColumnLookup,0),FALSE)
+N("311"),
  IF(AND(VALUE(LEFT($A1061,3))=312,LEFT($G1061,10)="Unincepted",$B1061="G "),VLOOKUP(" ULO",_312_Table2,MATCH('312'!$N$16,_312_Table2_ColumnLookup,0),FALSE),
  IF(AND(VALUE(LEFT($A1061,3))=312,LEFT($G1061,10)="Unincepted",$B1061="O "),VLOOKUP(" ULO",_312_Table2,MATCH('312'!$V$16,_312_Table2_ColumnLookup,0),FALSE),
  IF(AND(VALUE(LEFT($A1061,3))=312,LEFT($G1061,10)="Unincepted",$B1061="Q "),VLOOKUP(" ULO",_312_Table2,MATCH('312'!$X$16,_312_Table2_ColumnLookup,0),FALSE),
  IF(AND(VALUE(LEFT($A1061,3))=312,LEFT($G1061,10)="Unincepted"),VLOOKUP(" ULO",_312_Table2,MATCH(LEFT($B1061,1),_312_Table2_ColumnLookup,0),FALSE),
  IF(AND(VALUE(LEFT($A1061,3))=312,LEFT($G1061,5)="Total",$B1061="G "),VLOOKUP('312'!$F$80,_312_Table2,MATCH('312'!$N$16,_312_Table2_ColumnLookup,0),FALSE),
  IF(AND(VALUE(LEFT($A1061,3))=312,LEFT($G1061,5)="Total",$B1061="O "),VLOOKUP('312'!$F$80,_312_Table2,MATCH('312'!$V$16,_312_Table2_ColumnLookup,0),FALSE),
  IF(AND(VALUE(LEFT($A1061,3))=312,LEFT($G1061,5)="Total",$B1061="Q "),VLOOKUP('312'!$F$80,_312_Table2,MATCH('312'!$X$16,_312_Table2_ColumnLookup,0),FALSE),
  IF(AND(VALUE(LEFT($A1061,3))=312,LEFT($G1061,5)="Total"),VLOOKUP('312'!$F$80,_312_Table2,MATCH(LEFT($B1061,1),_312_Table2_ColumnLookup,0),FALSE),
  IF(AND(VALUE(LEFT($A1061,3))=312,LEN($I1061)=4,$B1061="G"),VLOOKUP($I1061,_312_Table2,MATCH('312'!$N$16,_312_Table2_ColumnLookup,0),FALSE),
  IF(AND(VALUE(LEFT($A1061,3))=312,LEN($I1061)=4,$B1061="O"),VLOOKUP($I1061,_312_Table2,MATCH('312'!$V$16,_312_Table2_ColumnLookup,0),FALSE),
  IF(AND(VALUE(LEFT($A1061,3))=312,LEN($I1061)=4,$B1061="Q"),VLOOKUP($I1061,_312_Table2,MATCH('312'!$X$16,_312_Table2_ColumnLookup,0),FALSE),
  IF(AND(VALUE(LEFT($A1061,3))=312,LEN($I1061)=4),VLOOKUP($I1061,_312_Table2,MATCH(LEFT($B1061,1),_312_Table2_ColumnLookup,0),FALSE)
+N("312"),
  IF(VALUE(LEFT($A1061,3))=313,VLOOKUP(VALUE(MID($B1061,2,1)),_313_Table2,MATCH(MID($B1061,1,1),_313_Table2_ColumnLookup,0),FALSE)
+N("313"),
  IF(AND(VALUE(LEFT($A1061,3))=314,LEN($B1061)=3),VLOOKUP(VALUE(MID($B1061,2,2)),_314_Table2,MATCH(MID($B1061,1,1),_314_Table2_ColumnLookup,0),FALSE),
  IF(VALUE(LEFT($A1061,3))=314,VLOOKUP(VALUE(MID($B1061,2,1)),_314_Table2,MATCH(MID($B1061,1,1),_314_Table2_ColumnLookup,0),FALSE)
+N("314"),
""))))))))))))))))))))))))</f>
        <v>#N/A</v>
      </c>
      <c r="F1061" s="238" t="e">
        <f>IF(AND(VALUE(LEFT($A1061,3))=309,LEN($B1061)=3),VLOOKUP(VALUE(MID($B1061,2,2)),_309_Table3,MATCH(MID($B1061,1,1),_309_Table3_ColumnLookup,0),FALSE),
  IF($C1061="309 LCR SummaryA",OneYearSCR,IF($C1061="309 LCR SummaryB",UltimateSCR,IF(VALUE(LEFT($A1061,3))=309,VLOOKUP(VALUE(MID($B1061,2,1)),_309_Table3,MATCH(MID($B1061,1,1),_309_Table3_ColumnLookup,0),FALSE)
+N("309"),
  IF(VALUE(LEFT($A1061,3))=310,VLOOKUP(VALUE(MID($B1061,2,1)),_310_Table3,MATCH(MID($B1061,1,1),_310_Table3_ColumnLookup,0),FALSE)
+N("310"),
  IF(AND(VALUE(LEFT($A1061,3))=311,LEN($I1061)=4),VLOOKUP($I1061,_311_Table3,MATCH($B1061,_311_Table3_ColumnLookup,0),FALSE),
  IF(AND(VALUE(LEFT($A1061,3))=311,OR($B1061="I2",$B1061="J2",$B1061="K2",$B1061="L2")),VLOOKUP('311'!$G$58,_311_Table3,MATCH(MID($B1061,1,1),_311_Table3_ColumnLookup,0),FALSE),
  IF(AND(VALUE(LEFT($A1061,3))=311,RIGHT($B1061,5)="Total"),VLOOKUP('311'!$G$59,_311_Table3,MATCH(MID($B1061,1,1),_311_Table3_ColumnLookup,0),FALSE),
  IF(VALUE(LEFT($A1061,3))=311,VLOOKUP(VALUE(MID($B1061,2,1)),_311_Table3,MATCH(MID($B1061,1,1),_311_Table3_ColumnLookup,0),FALSE)
+N("311"),
  IF(AND(VALUE(LEFT($A1061,3))=312,LEFT($G1061,10)="Unincepted",$B1061="G "),VLOOKUP(" ULO",_312_Table3,MATCH('312'!$N$16,_312_Table3_ColumnLookup,0),FALSE),
  IF(AND(VALUE(LEFT($A1061,3))=312,LEFT($G1061,10)="Unincepted",$B1061="O "),VLOOKUP(" ULO",_312_Table3,MATCH('312'!$V$16,_312_Table3_ColumnLookup,0),FALSE),
  IF(AND(VALUE(LEFT($A1061,3))=312,LEFT($G1061,10)="Unincepted",$B1061="Q "),VLOOKUP(" ULO",_312_Table3,MATCH('312'!$X$16,_312_Table3_ColumnLookup,0),FALSE),
  IF(AND(VALUE(LEFT($A1061,3))=312,LEFT($G1061,10)="Unincepted"),VLOOKUP(" ULO",_312_Table3,MATCH(LEFT($B1061,1),_312_Table3_ColumnLookup,0),FALSE),
  IF(AND(VALUE(LEFT($A1061,3))=312,LEFT($G1061,5)="Total",$B1061="G "),VLOOKUP('312'!$F$80,_312_Table3,MATCH('312'!$N$16,_312_Table3_ColumnLookup,0),FALSE),
  IF(AND(VALUE(LEFT($A1061,3))=312,LEFT($G1061,5)="Total",$B1061="O "),VLOOKUP('312'!$F$80,_312_Table3,MATCH('312'!$V$16,_312_Table3_ColumnLookup,0),FALSE),
  IF(AND(VALUE(LEFT($A1061,3))=312,LEFT($G1061,5)="Total",$B1061="Q "),VLOOKUP('312'!$F$80,_312_Table3,MATCH('312'!$X$16,_312_Table3_ColumnLookup,0),FALSE),
  IF(AND(VALUE(LEFT($A1061,3))=312,LEFT($G1061,5)="Total"),VLOOKUP('312'!$F$80,_312_Table3,MATCH(LEFT($B1061,1),_312_Table3_ColumnLookup,0),FALSE),
  IF(AND(VALUE(LEFT($A1061,3))=312,LEN($I1061)=4,$B1061="G"),VLOOKUP($I1061,_312_Table3,MATCH('312'!$N$16,_312_Table3_ColumnLookup,0),FALSE),
  IF(AND(VALUE(LEFT($A1061,3))=312,LEN($I1061)=4,$B1061="O"),VLOOKUP($I1061,_312_Table3,MATCH('312'!$V$16,_312_Table3_ColumnLookup,0),FALSE),
  IF(AND(VALUE(LEFT($A1061,3))=312,LEN($I1061)=4,$B1061="Q"),VLOOKUP($I1061,_312_Table3,MATCH('312'!$X$16,_312_Table3_ColumnLookup,0),FALSE),
  IF(AND(VALUE(LEFT($A1061,3))=312,LEN($I1061)=4),VLOOKUP($I1061,_312_Table3,MATCH(LEFT($B1061,1),_312_Table3_ColumnLookup,0),FALSE)
+N("312"),
  IF(VALUE(LEFT($A1061,3))=313,VLOOKUP(VALUE(MID($B1061,2,1)),_313_Table3,MATCH(MID($B1061,1,1),_313_Table3_ColumnLookup,0),FALSE)
+N("313"),
  IF(AND(VALUE(LEFT($A1061,3))=314,LEN($B1061)=3),VLOOKUP(VALUE(MID($B1061,2,2)),_314_Table3,MATCH(MID($B1061,1,1),_314_Table3_ColumnLookup,0),FALSE),
  IF(VALUE(LEFT($A1061,3))=314,VLOOKUP(VALUE(MID($B1061,2,1)),_314_Table3,MATCH(MID($B1061,1,1),_314_Table3_ColumnLookup,0),FALSE)
+N("314"),
""))))))))))))))))))))))))</f>
        <v>#N/A</v>
      </c>
      <c r="H1061" s="321" t="str">
        <f>IFERROR(
IF(ISERROR($D1061)=FALSE,$D1061,IF(ISERROR($E1061)=FALSE,$E1061,IF(ISERROR($F1061)=FALSE,$F1061
+N("012 checkboxes"),
IF(
IF(OR(LEFT($A1061,9)="Syndicate",LEFT($A1061,12)="NewSyndicate"),VLOOKUP($A1061,'012'!$J:$ZW,MATCH("Link to button",'012'!$J$1:$ZW$1,0),0)
+N("309 checkbox"),
IF($C1061="309 LCR Summary0",VLOOKUP("Notes990",'309'!$P:$ZZ,MATCH("Link to button",'309'!$P$1:$ZZ$1,0),0)
+N("313 checkboxes"),
IF($C1061="313 Financial Information0LcmVsScr",IF($C1061="309 LCR Summary0",VLOOKUP("LcmVsScr",'309'!$N:$ZZ,MATCH("Link to button",'309'!$N$1:$ZZ$1,0),0),
IF($C1061="313 Financial Information0LcrDocAttached",IF($C1061="309 LCR Summary0",VLOOKUP("LcrDocAttached",'309'!$N:$ZZ,MATCH("Link to button",'309'!$N$1:$ZZ$1,0),
0)))))))=1,TRUE,FALSE)
))),"")</f>
        <v/>
      </c>
    </row>
    <row r="1062" spans="1:8">
      <c r="A1062" s="237" t="e">
        <f>VLOOKUP($G1062,CSVLookups!$B:$R,MATCH(A$1,CSVLookups!$B$1:$R$1,0),FALSE)</f>
        <v>#N/A</v>
      </c>
      <c r="B1062" s="237" t="e">
        <f>VLOOKUP($G1062,CSVLookups!$B:$R,MATCH(B$1,CSVLookups!$B$1:$R$1,0),FALSE)</f>
        <v>#N/A</v>
      </c>
      <c r="C1062" s="238" t="e">
        <f t="shared" si="17"/>
        <v>#N/A</v>
      </c>
      <c r="D1062" s="238" t="e">
        <f>IF(AND(VALUE(LEFT($A1062,3))=309,LEN($B1062)=3),VLOOKUP(VALUE(MID($B1062,2,2)),_309_Table1,MATCH(MID($B1062,1,1),_309_Table1_ColumnLookup,0),FALSE),
  IF($C1062="309 LCR SummaryA",OneYearSCR,IF($C1062="309 LCR SummaryB",UltimateSCR,IF(VALUE(LEFT($A1062,3))=309,VLOOKUP(VALUE(MID($B1062,2,1)),_309_Table1,MATCH(MID($B1062,1,1),_309_Table1_ColumnLookup,0),FALSE)
+N("309"),
  IF(VALUE(LEFT($A1062,3))=310,VLOOKUP(VALUE(MID($B1062,2,1)),_310_Table1,MATCH(MID($B1062,1,1),_310_Table1_ColumnLookup,0),FALSE)
+N("310"),
  IF(AND(VALUE(LEFT($A1062,3))=311,LEN($I1062)=4),VLOOKUP($I1062,_311_Table1,MATCH($B1062,_311_Table1_ColumnLookup,0),FALSE),
  IF(AND(VALUE(LEFT($A1062,3))=311,OR($B1062="I2",$B1062="J2",$B1062="K2",$B1062="L2")),VLOOKUP('311'!$G$58,_311_Table1,MATCH(MID($B1062,1,1),_311_Table1_ColumnLookup,0),FALSE),
  IF(AND(VALUE(LEFT($A1062,3))=311,RIGHT($B1062,5)="Total"),VLOOKUP('311'!$G$59,_311_Table1,MATCH(MID($B1062,1,1),_311_Table1_ColumnLookup,0),FALSE),
  IF(VALUE(LEFT($A1062,3))=311,VLOOKUP(VALUE(MID($B1062,2,1)),_311_Table1,MATCH(MID($B1062,1,1),_311_Table1_ColumnLookup,0),FALSE)
+N("311"),
  IF(AND(VALUE(LEFT($A1062,3))=312,LEFT($G1062,10)="Unincepted",$B1062="G "),VLOOKUP(" ULO",_312_Table1,MATCH('312'!$N$16,_312_Table1_ColumnLookup,0),FALSE),
  IF(AND(VALUE(LEFT($A1062,3))=312,LEFT($G1062,10)="Unincepted",$B1062="O "),VLOOKUP(" ULO",_312_Table1,MATCH('312'!$V$16,_312_Table1_ColumnLookup,0),FALSE),
  IF(AND(VALUE(LEFT($A1062,3))=312,LEFT($G1062,10)="Unincepted",$B1062="Q "),VLOOKUP(" ULO",_312_Table1,MATCH('312'!$X$16,_312_Table1_ColumnLookup,0),FALSE),
  IF(AND(VALUE(LEFT($A1062,3))=312,LEFT($G1062,10)="Unincepted"),VLOOKUP(" ULO",_312_Table1,MATCH(LEFT($B1062,1),_312_Table1_ColumnLookup,0),FALSE),
  IF(AND(VALUE(LEFT($A1062,3))=312,LEFT($G1062,5)="Total",$B1062="G "),VLOOKUP('312'!$F$80,_312_Table1,MATCH('312'!$N$16,_312_Table1_ColumnLookup,0),FALSE),
  IF(AND(VALUE(LEFT($A1062,3))=312,LEFT($G1062,5)="Total",$B1062="O "),VLOOKUP('312'!$F$80,_312_Table1,MATCH('312'!$V$16,_312_Table1_ColumnLookup,0),FALSE),
  IF(AND(VALUE(LEFT($A1062,3))=312,LEFT($G1062,5)="Total",$B1062="Q "),VLOOKUP('312'!$F$80,_312_Table1,MATCH('312'!$X$16,_312_Table1_ColumnLookup,0),FALSE),
  IF(AND(VALUE(LEFT($A1062,3))=312,LEFT($G1062,5)="Total"),VLOOKUP('312'!$F$80,_312_Table1,MATCH(LEFT($B1062,1),_312_Table1_ColumnLookup,0),FALSE),
  IF(AND(VALUE(LEFT($A1062,3))=312,LEN($I1062)=4,$B1062="G"),VLOOKUP($I1062,_312_Table1,MATCH('312'!$N$16,_312_Table1_ColumnLookup,0),FALSE),
  IF(AND(VALUE(LEFT($A1062,3))=312,LEN($I1062)=4,$B1062="O"),VLOOKUP($I1062,_312_Table1,MATCH('312'!$V$16,_312_Table1_ColumnLookup,0),FALSE),
  IF(AND(VALUE(LEFT($A1062,3))=312,LEN($I1062)=4,$B1062="Q"),VLOOKUP($I1062,_312_Table1,MATCH('312'!$X$16,_312_Table1_ColumnLookup,0),FALSE),
  IF(AND(VALUE(LEFT($A1062,3))=312,LEN($I1062)=4),VLOOKUP($I1062,_312_Table1,MATCH(LEFT($B1062,1),_312_Table1_ColumnLookup,0),FALSE)
+N("312"),
  IF(VALUE(LEFT($A1062,3))=313,VLOOKUP(VALUE(MID($B1062,2,1)),_313_Table1,MATCH(MID($B1062,1,1),_313_Table1_ColumnLookup,0),FALSE)
+N("313"),
  IF(AND(VALUE(LEFT($A1062,3))=314,LEN($B1062)=3),VLOOKUP(VALUE(MID($B1062,2,2)),_314_Table1,MATCH(MID($B1062,1,1),_314_Table1_ColumnLookup,0),FALSE),
  IF(VALUE(LEFT($A1062,3))=314,VLOOKUP(VALUE(MID($B1062,2,1)),_314_Table1,MATCH(MID($B1062,1,1),_314_Table1_ColumnLookup,0),FALSE)
+N("314"),
""))))))))))))))))))))))))</f>
        <v>#N/A</v>
      </c>
      <c r="E1062" s="238" t="e">
        <f>IF(AND(VALUE(LEFT($A1062,3))=309,LEN($B1062)=3),VLOOKUP(VALUE(MID($B1062,2,2)),_309_Table2,MATCH(MID($B1062,1,1),_309_Table2_ColumnLookup,0),FALSE),
  IF($C1062="309 LCR SummaryA",OneYearSCR,IF($C1062="309 LCR SummaryB",UltimateSCR,IF(VALUE(LEFT($A1062,3))=309,VLOOKUP(VALUE(MID($B1062,2,1)),_309_Table2,MATCH(MID($B1062,1,1),_309_Table2_ColumnLookup,0),FALSE)
+N("309"),
  IF(VALUE(LEFT($A1062,3))=310,VLOOKUP(VALUE(MID($B1062,2,1)),_310_Table2,MATCH(MID($B1062,1,1),_310_Table2_ColumnLookup,0),FALSE)
+N("310"),
  IF(AND(VALUE(LEFT($A1062,3))=311,LEN($I1062)=4),VLOOKUP($I1062,_311_Table2,MATCH($B1062,_311_Table2_ColumnLookup,0),FALSE),
  IF(AND(VALUE(LEFT($A1062,3))=311,OR($B1062="I2",$B1062="J2",$B1062="K2",$B1062="L2")),VLOOKUP('311'!$G$58,_311_Table2,MATCH(MID($B1062,1,1),_311_Table2_ColumnLookup,0),FALSE),
  IF(AND(VALUE(LEFT($A1062,3))=311,RIGHT($B1062,5)="Total"),VLOOKUP('311'!$G$59,_311_Table2,MATCH(MID($B1062,1,1),_311_Table2_ColumnLookup,0),FALSE),
  IF(VALUE(LEFT($A1062,3))=311,VLOOKUP(VALUE(MID($B1062,2,1)),_311_Table2,MATCH(MID($B1062,1,1),_311_Table2_ColumnLookup,0),FALSE)
+N("311"),
  IF(AND(VALUE(LEFT($A1062,3))=312,LEFT($G1062,10)="Unincepted",$B1062="G "),VLOOKUP(" ULO",_312_Table2,MATCH('312'!$N$16,_312_Table2_ColumnLookup,0),FALSE),
  IF(AND(VALUE(LEFT($A1062,3))=312,LEFT($G1062,10)="Unincepted",$B1062="O "),VLOOKUP(" ULO",_312_Table2,MATCH('312'!$V$16,_312_Table2_ColumnLookup,0),FALSE),
  IF(AND(VALUE(LEFT($A1062,3))=312,LEFT($G1062,10)="Unincepted",$B1062="Q "),VLOOKUP(" ULO",_312_Table2,MATCH('312'!$X$16,_312_Table2_ColumnLookup,0),FALSE),
  IF(AND(VALUE(LEFT($A1062,3))=312,LEFT($G1062,10)="Unincepted"),VLOOKUP(" ULO",_312_Table2,MATCH(LEFT($B1062,1),_312_Table2_ColumnLookup,0),FALSE),
  IF(AND(VALUE(LEFT($A1062,3))=312,LEFT($G1062,5)="Total",$B1062="G "),VLOOKUP('312'!$F$80,_312_Table2,MATCH('312'!$N$16,_312_Table2_ColumnLookup,0),FALSE),
  IF(AND(VALUE(LEFT($A1062,3))=312,LEFT($G1062,5)="Total",$B1062="O "),VLOOKUP('312'!$F$80,_312_Table2,MATCH('312'!$V$16,_312_Table2_ColumnLookup,0),FALSE),
  IF(AND(VALUE(LEFT($A1062,3))=312,LEFT($G1062,5)="Total",$B1062="Q "),VLOOKUP('312'!$F$80,_312_Table2,MATCH('312'!$X$16,_312_Table2_ColumnLookup,0),FALSE),
  IF(AND(VALUE(LEFT($A1062,3))=312,LEFT($G1062,5)="Total"),VLOOKUP('312'!$F$80,_312_Table2,MATCH(LEFT($B1062,1),_312_Table2_ColumnLookup,0),FALSE),
  IF(AND(VALUE(LEFT($A1062,3))=312,LEN($I1062)=4,$B1062="G"),VLOOKUP($I1062,_312_Table2,MATCH('312'!$N$16,_312_Table2_ColumnLookup,0),FALSE),
  IF(AND(VALUE(LEFT($A1062,3))=312,LEN($I1062)=4,$B1062="O"),VLOOKUP($I1062,_312_Table2,MATCH('312'!$V$16,_312_Table2_ColumnLookup,0),FALSE),
  IF(AND(VALUE(LEFT($A1062,3))=312,LEN($I1062)=4,$B1062="Q"),VLOOKUP($I1062,_312_Table2,MATCH('312'!$X$16,_312_Table2_ColumnLookup,0),FALSE),
  IF(AND(VALUE(LEFT($A1062,3))=312,LEN($I1062)=4),VLOOKUP($I1062,_312_Table2,MATCH(LEFT($B1062,1),_312_Table2_ColumnLookup,0),FALSE)
+N("312"),
  IF(VALUE(LEFT($A1062,3))=313,VLOOKUP(VALUE(MID($B1062,2,1)),_313_Table2,MATCH(MID($B1062,1,1),_313_Table2_ColumnLookup,0),FALSE)
+N("313"),
  IF(AND(VALUE(LEFT($A1062,3))=314,LEN($B1062)=3),VLOOKUP(VALUE(MID($B1062,2,2)),_314_Table2,MATCH(MID($B1062,1,1),_314_Table2_ColumnLookup,0),FALSE),
  IF(VALUE(LEFT($A1062,3))=314,VLOOKUP(VALUE(MID($B1062,2,1)),_314_Table2,MATCH(MID($B1062,1,1),_314_Table2_ColumnLookup,0),FALSE)
+N("314"),
""))))))))))))))))))))))))</f>
        <v>#N/A</v>
      </c>
      <c r="F1062" s="238" t="e">
        <f>IF(AND(VALUE(LEFT($A1062,3))=309,LEN($B1062)=3),VLOOKUP(VALUE(MID($B1062,2,2)),_309_Table3,MATCH(MID($B1062,1,1),_309_Table3_ColumnLookup,0),FALSE),
  IF($C1062="309 LCR SummaryA",OneYearSCR,IF($C1062="309 LCR SummaryB",UltimateSCR,IF(VALUE(LEFT($A1062,3))=309,VLOOKUP(VALUE(MID($B1062,2,1)),_309_Table3,MATCH(MID($B1062,1,1),_309_Table3_ColumnLookup,0),FALSE)
+N("309"),
  IF(VALUE(LEFT($A1062,3))=310,VLOOKUP(VALUE(MID($B1062,2,1)),_310_Table3,MATCH(MID($B1062,1,1),_310_Table3_ColumnLookup,0),FALSE)
+N("310"),
  IF(AND(VALUE(LEFT($A1062,3))=311,LEN($I1062)=4),VLOOKUP($I1062,_311_Table3,MATCH($B1062,_311_Table3_ColumnLookup,0),FALSE),
  IF(AND(VALUE(LEFT($A1062,3))=311,OR($B1062="I2",$B1062="J2",$B1062="K2",$B1062="L2")),VLOOKUP('311'!$G$58,_311_Table3,MATCH(MID($B1062,1,1),_311_Table3_ColumnLookup,0),FALSE),
  IF(AND(VALUE(LEFT($A1062,3))=311,RIGHT($B1062,5)="Total"),VLOOKUP('311'!$G$59,_311_Table3,MATCH(MID($B1062,1,1),_311_Table3_ColumnLookup,0),FALSE),
  IF(VALUE(LEFT($A1062,3))=311,VLOOKUP(VALUE(MID($B1062,2,1)),_311_Table3,MATCH(MID($B1062,1,1),_311_Table3_ColumnLookup,0),FALSE)
+N("311"),
  IF(AND(VALUE(LEFT($A1062,3))=312,LEFT($G1062,10)="Unincepted",$B1062="G "),VLOOKUP(" ULO",_312_Table3,MATCH('312'!$N$16,_312_Table3_ColumnLookup,0),FALSE),
  IF(AND(VALUE(LEFT($A1062,3))=312,LEFT($G1062,10)="Unincepted",$B1062="O "),VLOOKUP(" ULO",_312_Table3,MATCH('312'!$V$16,_312_Table3_ColumnLookup,0),FALSE),
  IF(AND(VALUE(LEFT($A1062,3))=312,LEFT($G1062,10)="Unincepted",$B1062="Q "),VLOOKUP(" ULO",_312_Table3,MATCH('312'!$X$16,_312_Table3_ColumnLookup,0),FALSE),
  IF(AND(VALUE(LEFT($A1062,3))=312,LEFT($G1062,10)="Unincepted"),VLOOKUP(" ULO",_312_Table3,MATCH(LEFT($B1062,1),_312_Table3_ColumnLookup,0),FALSE),
  IF(AND(VALUE(LEFT($A1062,3))=312,LEFT($G1062,5)="Total",$B1062="G "),VLOOKUP('312'!$F$80,_312_Table3,MATCH('312'!$N$16,_312_Table3_ColumnLookup,0),FALSE),
  IF(AND(VALUE(LEFT($A1062,3))=312,LEFT($G1062,5)="Total",$B1062="O "),VLOOKUP('312'!$F$80,_312_Table3,MATCH('312'!$V$16,_312_Table3_ColumnLookup,0),FALSE),
  IF(AND(VALUE(LEFT($A1062,3))=312,LEFT($G1062,5)="Total",$B1062="Q "),VLOOKUP('312'!$F$80,_312_Table3,MATCH('312'!$X$16,_312_Table3_ColumnLookup,0),FALSE),
  IF(AND(VALUE(LEFT($A1062,3))=312,LEFT($G1062,5)="Total"),VLOOKUP('312'!$F$80,_312_Table3,MATCH(LEFT($B1062,1),_312_Table3_ColumnLookup,0),FALSE),
  IF(AND(VALUE(LEFT($A1062,3))=312,LEN($I1062)=4,$B1062="G"),VLOOKUP($I1062,_312_Table3,MATCH('312'!$N$16,_312_Table3_ColumnLookup,0),FALSE),
  IF(AND(VALUE(LEFT($A1062,3))=312,LEN($I1062)=4,$B1062="O"),VLOOKUP($I1062,_312_Table3,MATCH('312'!$V$16,_312_Table3_ColumnLookup,0),FALSE),
  IF(AND(VALUE(LEFT($A1062,3))=312,LEN($I1062)=4,$B1062="Q"),VLOOKUP($I1062,_312_Table3,MATCH('312'!$X$16,_312_Table3_ColumnLookup,0),FALSE),
  IF(AND(VALUE(LEFT($A1062,3))=312,LEN($I1062)=4),VLOOKUP($I1062,_312_Table3,MATCH(LEFT($B1062,1),_312_Table3_ColumnLookup,0),FALSE)
+N("312"),
  IF(VALUE(LEFT($A1062,3))=313,VLOOKUP(VALUE(MID($B1062,2,1)),_313_Table3,MATCH(MID($B1062,1,1),_313_Table3_ColumnLookup,0),FALSE)
+N("313"),
  IF(AND(VALUE(LEFT($A1062,3))=314,LEN($B1062)=3),VLOOKUP(VALUE(MID($B1062,2,2)),_314_Table3,MATCH(MID($B1062,1,1),_314_Table3_ColumnLookup,0),FALSE),
  IF(VALUE(LEFT($A1062,3))=314,VLOOKUP(VALUE(MID($B1062,2,1)),_314_Table3,MATCH(MID($B1062,1,1),_314_Table3_ColumnLookup,0),FALSE)
+N("314"),
""))))))))))))))))))))))))</f>
        <v>#N/A</v>
      </c>
      <c r="H1062" s="321" t="str">
        <f>IFERROR(
IF(ISERROR($D1062)=FALSE,$D1062,IF(ISERROR($E1062)=FALSE,$E1062,IF(ISERROR($F1062)=FALSE,$F1062
+N("012 checkboxes"),
IF(
IF(OR(LEFT($A1062,9)="Syndicate",LEFT($A1062,12)="NewSyndicate"),VLOOKUP($A1062,'012'!$J:$ZW,MATCH("Link to button",'012'!$J$1:$ZW$1,0),0)
+N("309 checkbox"),
IF($C1062="309 LCR Summary0",VLOOKUP("Notes990",'309'!$P:$ZZ,MATCH("Link to button",'309'!$P$1:$ZZ$1,0),0)
+N("313 checkboxes"),
IF($C1062="313 Financial Information0LcmVsScr",IF($C1062="309 LCR Summary0",VLOOKUP("LcmVsScr",'309'!$N:$ZZ,MATCH("Link to button",'309'!$N$1:$ZZ$1,0),0),
IF($C1062="313 Financial Information0LcrDocAttached",IF($C1062="309 LCR Summary0",VLOOKUP("LcrDocAttached",'309'!$N:$ZZ,MATCH("Link to button",'309'!$N$1:$ZZ$1,0),
0)))))))=1,TRUE,FALSE)
))),"")</f>
        <v/>
      </c>
    </row>
    <row r="1063" spans="1:8">
      <c r="A1063" s="237" t="e">
        <f>VLOOKUP($G1063,CSVLookups!$B:$R,MATCH(A$1,CSVLookups!$B$1:$R$1,0),FALSE)</f>
        <v>#N/A</v>
      </c>
      <c r="B1063" s="237" t="e">
        <f>VLOOKUP($G1063,CSVLookups!$B:$R,MATCH(B$1,CSVLookups!$B$1:$R$1,0),FALSE)</f>
        <v>#N/A</v>
      </c>
      <c r="C1063" s="238" t="e">
        <f t="shared" si="17"/>
        <v>#N/A</v>
      </c>
      <c r="D1063" s="238" t="e">
        <f>IF(AND(VALUE(LEFT($A1063,3))=309,LEN($B1063)=3),VLOOKUP(VALUE(MID($B1063,2,2)),_309_Table1,MATCH(MID($B1063,1,1),_309_Table1_ColumnLookup,0),FALSE),
  IF($C1063="309 LCR SummaryA",OneYearSCR,IF($C1063="309 LCR SummaryB",UltimateSCR,IF(VALUE(LEFT($A1063,3))=309,VLOOKUP(VALUE(MID($B1063,2,1)),_309_Table1,MATCH(MID($B1063,1,1),_309_Table1_ColumnLookup,0),FALSE)
+N("309"),
  IF(VALUE(LEFT($A1063,3))=310,VLOOKUP(VALUE(MID($B1063,2,1)),_310_Table1,MATCH(MID($B1063,1,1),_310_Table1_ColumnLookup,0),FALSE)
+N("310"),
  IF(AND(VALUE(LEFT($A1063,3))=311,LEN($I1063)=4),VLOOKUP($I1063,_311_Table1,MATCH($B1063,_311_Table1_ColumnLookup,0),FALSE),
  IF(AND(VALUE(LEFT($A1063,3))=311,OR($B1063="I2",$B1063="J2",$B1063="K2",$B1063="L2")),VLOOKUP('311'!$G$58,_311_Table1,MATCH(MID($B1063,1,1),_311_Table1_ColumnLookup,0),FALSE),
  IF(AND(VALUE(LEFT($A1063,3))=311,RIGHT($B1063,5)="Total"),VLOOKUP('311'!$G$59,_311_Table1,MATCH(MID($B1063,1,1),_311_Table1_ColumnLookup,0),FALSE),
  IF(VALUE(LEFT($A1063,3))=311,VLOOKUP(VALUE(MID($B1063,2,1)),_311_Table1,MATCH(MID($B1063,1,1),_311_Table1_ColumnLookup,0),FALSE)
+N("311"),
  IF(AND(VALUE(LEFT($A1063,3))=312,LEFT($G1063,10)="Unincepted",$B1063="G "),VLOOKUP(" ULO",_312_Table1,MATCH('312'!$N$16,_312_Table1_ColumnLookup,0),FALSE),
  IF(AND(VALUE(LEFT($A1063,3))=312,LEFT($G1063,10)="Unincepted",$B1063="O "),VLOOKUP(" ULO",_312_Table1,MATCH('312'!$V$16,_312_Table1_ColumnLookup,0),FALSE),
  IF(AND(VALUE(LEFT($A1063,3))=312,LEFT($G1063,10)="Unincepted",$B1063="Q "),VLOOKUP(" ULO",_312_Table1,MATCH('312'!$X$16,_312_Table1_ColumnLookup,0),FALSE),
  IF(AND(VALUE(LEFT($A1063,3))=312,LEFT($G1063,10)="Unincepted"),VLOOKUP(" ULO",_312_Table1,MATCH(LEFT($B1063,1),_312_Table1_ColumnLookup,0),FALSE),
  IF(AND(VALUE(LEFT($A1063,3))=312,LEFT($G1063,5)="Total",$B1063="G "),VLOOKUP('312'!$F$80,_312_Table1,MATCH('312'!$N$16,_312_Table1_ColumnLookup,0),FALSE),
  IF(AND(VALUE(LEFT($A1063,3))=312,LEFT($G1063,5)="Total",$B1063="O "),VLOOKUP('312'!$F$80,_312_Table1,MATCH('312'!$V$16,_312_Table1_ColumnLookup,0),FALSE),
  IF(AND(VALUE(LEFT($A1063,3))=312,LEFT($G1063,5)="Total",$B1063="Q "),VLOOKUP('312'!$F$80,_312_Table1,MATCH('312'!$X$16,_312_Table1_ColumnLookup,0),FALSE),
  IF(AND(VALUE(LEFT($A1063,3))=312,LEFT($G1063,5)="Total"),VLOOKUP('312'!$F$80,_312_Table1,MATCH(LEFT($B1063,1),_312_Table1_ColumnLookup,0),FALSE),
  IF(AND(VALUE(LEFT($A1063,3))=312,LEN($I1063)=4,$B1063="G"),VLOOKUP($I1063,_312_Table1,MATCH('312'!$N$16,_312_Table1_ColumnLookup,0),FALSE),
  IF(AND(VALUE(LEFT($A1063,3))=312,LEN($I1063)=4,$B1063="O"),VLOOKUP($I1063,_312_Table1,MATCH('312'!$V$16,_312_Table1_ColumnLookup,0),FALSE),
  IF(AND(VALUE(LEFT($A1063,3))=312,LEN($I1063)=4,$B1063="Q"),VLOOKUP($I1063,_312_Table1,MATCH('312'!$X$16,_312_Table1_ColumnLookup,0),FALSE),
  IF(AND(VALUE(LEFT($A1063,3))=312,LEN($I1063)=4),VLOOKUP($I1063,_312_Table1,MATCH(LEFT($B1063,1),_312_Table1_ColumnLookup,0),FALSE)
+N("312"),
  IF(VALUE(LEFT($A1063,3))=313,VLOOKUP(VALUE(MID($B1063,2,1)),_313_Table1,MATCH(MID($B1063,1,1),_313_Table1_ColumnLookup,0),FALSE)
+N("313"),
  IF(AND(VALUE(LEFT($A1063,3))=314,LEN($B1063)=3),VLOOKUP(VALUE(MID($B1063,2,2)),_314_Table1,MATCH(MID($B1063,1,1),_314_Table1_ColumnLookup,0),FALSE),
  IF(VALUE(LEFT($A1063,3))=314,VLOOKUP(VALUE(MID($B1063,2,1)),_314_Table1,MATCH(MID($B1063,1,1),_314_Table1_ColumnLookup,0),FALSE)
+N("314"),
""))))))))))))))))))))))))</f>
        <v>#N/A</v>
      </c>
      <c r="E1063" s="238" t="e">
        <f>IF(AND(VALUE(LEFT($A1063,3))=309,LEN($B1063)=3),VLOOKUP(VALUE(MID($B1063,2,2)),_309_Table2,MATCH(MID($B1063,1,1),_309_Table2_ColumnLookup,0),FALSE),
  IF($C1063="309 LCR SummaryA",OneYearSCR,IF($C1063="309 LCR SummaryB",UltimateSCR,IF(VALUE(LEFT($A1063,3))=309,VLOOKUP(VALUE(MID($B1063,2,1)),_309_Table2,MATCH(MID($B1063,1,1),_309_Table2_ColumnLookup,0),FALSE)
+N("309"),
  IF(VALUE(LEFT($A1063,3))=310,VLOOKUP(VALUE(MID($B1063,2,1)),_310_Table2,MATCH(MID($B1063,1,1),_310_Table2_ColumnLookup,0),FALSE)
+N("310"),
  IF(AND(VALUE(LEFT($A1063,3))=311,LEN($I1063)=4),VLOOKUP($I1063,_311_Table2,MATCH($B1063,_311_Table2_ColumnLookup,0),FALSE),
  IF(AND(VALUE(LEFT($A1063,3))=311,OR($B1063="I2",$B1063="J2",$B1063="K2",$B1063="L2")),VLOOKUP('311'!$G$58,_311_Table2,MATCH(MID($B1063,1,1),_311_Table2_ColumnLookup,0),FALSE),
  IF(AND(VALUE(LEFT($A1063,3))=311,RIGHT($B1063,5)="Total"),VLOOKUP('311'!$G$59,_311_Table2,MATCH(MID($B1063,1,1),_311_Table2_ColumnLookup,0),FALSE),
  IF(VALUE(LEFT($A1063,3))=311,VLOOKUP(VALUE(MID($B1063,2,1)),_311_Table2,MATCH(MID($B1063,1,1),_311_Table2_ColumnLookup,0),FALSE)
+N("311"),
  IF(AND(VALUE(LEFT($A1063,3))=312,LEFT($G1063,10)="Unincepted",$B1063="G "),VLOOKUP(" ULO",_312_Table2,MATCH('312'!$N$16,_312_Table2_ColumnLookup,0),FALSE),
  IF(AND(VALUE(LEFT($A1063,3))=312,LEFT($G1063,10)="Unincepted",$B1063="O "),VLOOKUP(" ULO",_312_Table2,MATCH('312'!$V$16,_312_Table2_ColumnLookup,0),FALSE),
  IF(AND(VALUE(LEFT($A1063,3))=312,LEFT($G1063,10)="Unincepted",$B1063="Q "),VLOOKUP(" ULO",_312_Table2,MATCH('312'!$X$16,_312_Table2_ColumnLookup,0),FALSE),
  IF(AND(VALUE(LEFT($A1063,3))=312,LEFT($G1063,10)="Unincepted"),VLOOKUP(" ULO",_312_Table2,MATCH(LEFT($B1063,1),_312_Table2_ColumnLookup,0),FALSE),
  IF(AND(VALUE(LEFT($A1063,3))=312,LEFT($G1063,5)="Total",$B1063="G "),VLOOKUP('312'!$F$80,_312_Table2,MATCH('312'!$N$16,_312_Table2_ColumnLookup,0),FALSE),
  IF(AND(VALUE(LEFT($A1063,3))=312,LEFT($G1063,5)="Total",$B1063="O "),VLOOKUP('312'!$F$80,_312_Table2,MATCH('312'!$V$16,_312_Table2_ColumnLookup,0),FALSE),
  IF(AND(VALUE(LEFT($A1063,3))=312,LEFT($G1063,5)="Total",$B1063="Q "),VLOOKUP('312'!$F$80,_312_Table2,MATCH('312'!$X$16,_312_Table2_ColumnLookup,0),FALSE),
  IF(AND(VALUE(LEFT($A1063,3))=312,LEFT($G1063,5)="Total"),VLOOKUP('312'!$F$80,_312_Table2,MATCH(LEFT($B1063,1),_312_Table2_ColumnLookup,0),FALSE),
  IF(AND(VALUE(LEFT($A1063,3))=312,LEN($I1063)=4,$B1063="G"),VLOOKUP($I1063,_312_Table2,MATCH('312'!$N$16,_312_Table2_ColumnLookup,0),FALSE),
  IF(AND(VALUE(LEFT($A1063,3))=312,LEN($I1063)=4,$B1063="O"),VLOOKUP($I1063,_312_Table2,MATCH('312'!$V$16,_312_Table2_ColumnLookup,0),FALSE),
  IF(AND(VALUE(LEFT($A1063,3))=312,LEN($I1063)=4,$B1063="Q"),VLOOKUP($I1063,_312_Table2,MATCH('312'!$X$16,_312_Table2_ColumnLookup,0),FALSE),
  IF(AND(VALUE(LEFT($A1063,3))=312,LEN($I1063)=4),VLOOKUP($I1063,_312_Table2,MATCH(LEFT($B1063,1),_312_Table2_ColumnLookup,0),FALSE)
+N("312"),
  IF(VALUE(LEFT($A1063,3))=313,VLOOKUP(VALUE(MID($B1063,2,1)),_313_Table2,MATCH(MID($B1063,1,1),_313_Table2_ColumnLookup,0),FALSE)
+N("313"),
  IF(AND(VALUE(LEFT($A1063,3))=314,LEN($B1063)=3),VLOOKUP(VALUE(MID($B1063,2,2)),_314_Table2,MATCH(MID($B1063,1,1),_314_Table2_ColumnLookup,0),FALSE),
  IF(VALUE(LEFT($A1063,3))=314,VLOOKUP(VALUE(MID($B1063,2,1)),_314_Table2,MATCH(MID($B1063,1,1),_314_Table2_ColumnLookup,0),FALSE)
+N("314"),
""))))))))))))))))))))))))</f>
        <v>#N/A</v>
      </c>
      <c r="F1063" s="238" t="e">
        <f>IF(AND(VALUE(LEFT($A1063,3))=309,LEN($B1063)=3),VLOOKUP(VALUE(MID($B1063,2,2)),_309_Table3,MATCH(MID($B1063,1,1),_309_Table3_ColumnLookup,0),FALSE),
  IF($C1063="309 LCR SummaryA",OneYearSCR,IF($C1063="309 LCR SummaryB",UltimateSCR,IF(VALUE(LEFT($A1063,3))=309,VLOOKUP(VALUE(MID($B1063,2,1)),_309_Table3,MATCH(MID($B1063,1,1),_309_Table3_ColumnLookup,0),FALSE)
+N("309"),
  IF(VALUE(LEFT($A1063,3))=310,VLOOKUP(VALUE(MID($B1063,2,1)),_310_Table3,MATCH(MID($B1063,1,1),_310_Table3_ColumnLookup,0),FALSE)
+N("310"),
  IF(AND(VALUE(LEFT($A1063,3))=311,LEN($I1063)=4),VLOOKUP($I1063,_311_Table3,MATCH($B1063,_311_Table3_ColumnLookup,0),FALSE),
  IF(AND(VALUE(LEFT($A1063,3))=311,OR($B1063="I2",$B1063="J2",$B1063="K2",$B1063="L2")),VLOOKUP('311'!$G$58,_311_Table3,MATCH(MID($B1063,1,1),_311_Table3_ColumnLookup,0),FALSE),
  IF(AND(VALUE(LEFT($A1063,3))=311,RIGHT($B1063,5)="Total"),VLOOKUP('311'!$G$59,_311_Table3,MATCH(MID($B1063,1,1),_311_Table3_ColumnLookup,0),FALSE),
  IF(VALUE(LEFT($A1063,3))=311,VLOOKUP(VALUE(MID($B1063,2,1)),_311_Table3,MATCH(MID($B1063,1,1),_311_Table3_ColumnLookup,0),FALSE)
+N("311"),
  IF(AND(VALUE(LEFT($A1063,3))=312,LEFT($G1063,10)="Unincepted",$B1063="G "),VLOOKUP(" ULO",_312_Table3,MATCH('312'!$N$16,_312_Table3_ColumnLookup,0),FALSE),
  IF(AND(VALUE(LEFT($A1063,3))=312,LEFT($G1063,10)="Unincepted",$B1063="O "),VLOOKUP(" ULO",_312_Table3,MATCH('312'!$V$16,_312_Table3_ColumnLookup,0),FALSE),
  IF(AND(VALUE(LEFT($A1063,3))=312,LEFT($G1063,10)="Unincepted",$B1063="Q "),VLOOKUP(" ULO",_312_Table3,MATCH('312'!$X$16,_312_Table3_ColumnLookup,0),FALSE),
  IF(AND(VALUE(LEFT($A1063,3))=312,LEFT($G1063,10)="Unincepted"),VLOOKUP(" ULO",_312_Table3,MATCH(LEFT($B1063,1),_312_Table3_ColumnLookup,0),FALSE),
  IF(AND(VALUE(LEFT($A1063,3))=312,LEFT($G1063,5)="Total",$B1063="G "),VLOOKUP('312'!$F$80,_312_Table3,MATCH('312'!$N$16,_312_Table3_ColumnLookup,0),FALSE),
  IF(AND(VALUE(LEFT($A1063,3))=312,LEFT($G1063,5)="Total",$B1063="O "),VLOOKUP('312'!$F$80,_312_Table3,MATCH('312'!$V$16,_312_Table3_ColumnLookup,0),FALSE),
  IF(AND(VALUE(LEFT($A1063,3))=312,LEFT($G1063,5)="Total",$B1063="Q "),VLOOKUP('312'!$F$80,_312_Table3,MATCH('312'!$X$16,_312_Table3_ColumnLookup,0),FALSE),
  IF(AND(VALUE(LEFT($A1063,3))=312,LEFT($G1063,5)="Total"),VLOOKUP('312'!$F$80,_312_Table3,MATCH(LEFT($B1063,1),_312_Table3_ColumnLookup,0),FALSE),
  IF(AND(VALUE(LEFT($A1063,3))=312,LEN($I1063)=4,$B1063="G"),VLOOKUP($I1063,_312_Table3,MATCH('312'!$N$16,_312_Table3_ColumnLookup,0),FALSE),
  IF(AND(VALUE(LEFT($A1063,3))=312,LEN($I1063)=4,$B1063="O"),VLOOKUP($I1063,_312_Table3,MATCH('312'!$V$16,_312_Table3_ColumnLookup,0),FALSE),
  IF(AND(VALUE(LEFT($A1063,3))=312,LEN($I1063)=4,$B1063="Q"),VLOOKUP($I1063,_312_Table3,MATCH('312'!$X$16,_312_Table3_ColumnLookup,0),FALSE),
  IF(AND(VALUE(LEFT($A1063,3))=312,LEN($I1063)=4),VLOOKUP($I1063,_312_Table3,MATCH(LEFT($B1063,1),_312_Table3_ColumnLookup,0),FALSE)
+N("312"),
  IF(VALUE(LEFT($A1063,3))=313,VLOOKUP(VALUE(MID($B1063,2,1)),_313_Table3,MATCH(MID($B1063,1,1),_313_Table3_ColumnLookup,0),FALSE)
+N("313"),
  IF(AND(VALUE(LEFT($A1063,3))=314,LEN($B1063)=3),VLOOKUP(VALUE(MID($B1063,2,2)),_314_Table3,MATCH(MID($B1063,1,1),_314_Table3_ColumnLookup,0),FALSE),
  IF(VALUE(LEFT($A1063,3))=314,VLOOKUP(VALUE(MID($B1063,2,1)),_314_Table3,MATCH(MID($B1063,1,1),_314_Table3_ColumnLookup,0),FALSE)
+N("314"),
""))))))))))))))))))))))))</f>
        <v>#N/A</v>
      </c>
      <c r="H1063" s="321" t="str">
        <f>IFERROR(
IF(ISERROR($D1063)=FALSE,$D1063,IF(ISERROR($E1063)=FALSE,$E1063,IF(ISERROR($F1063)=FALSE,$F1063
+N("012 checkboxes"),
IF(
IF(OR(LEFT($A1063,9)="Syndicate",LEFT($A1063,12)="NewSyndicate"),VLOOKUP($A1063,'012'!$J:$ZW,MATCH("Link to button",'012'!$J$1:$ZW$1,0),0)
+N("309 checkbox"),
IF($C1063="309 LCR Summary0",VLOOKUP("Notes990",'309'!$P:$ZZ,MATCH("Link to button",'309'!$P$1:$ZZ$1,0),0)
+N("313 checkboxes"),
IF($C1063="313 Financial Information0LcmVsScr",IF($C1063="309 LCR Summary0",VLOOKUP("LcmVsScr",'309'!$N:$ZZ,MATCH("Link to button",'309'!$N$1:$ZZ$1,0),0),
IF($C1063="313 Financial Information0LcrDocAttached",IF($C1063="309 LCR Summary0",VLOOKUP("LcrDocAttached",'309'!$N:$ZZ,MATCH("Link to button",'309'!$N$1:$ZZ$1,0),
0)))))))=1,TRUE,FALSE)
))),"")</f>
        <v/>
      </c>
    </row>
    <row r="1064" spans="1:8">
      <c r="A1064" s="237" t="e">
        <f>VLOOKUP($G1064,CSVLookups!$B:$R,MATCH(A$1,CSVLookups!$B$1:$R$1,0),FALSE)</f>
        <v>#N/A</v>
      </c>
      <c r="B1064" s="237" t="e">
        <f>VLOOKUP($G1064,CSVLookups!$B:$R,MATCH(B$1,CSVLookups!$B$1:$R$1,0),FALSE)</f>
        <v>#N/A</v>
      </c>
      <c r="C1064" s="238" t="e">
        <f t="shared" si="17"/>
        <v>#N/A</v>
      </c>
      <c r="D1064" s="238" t="e">
        <f>IF(AND(VALUE(LEFT($A1064,3))=309,LEN($B1064)=3),VLOOKUP(VALUE(MID($B1064,2,2)),_309_Table1,MATCH(MID($B1064,1,1),_309_Table1_ColumnLookup,0),FALSE),
  IF($C1064="309 LCR SummaryA",OneYearSCR,IF($C1064="309 LCR SummaryB",UltimateSCR,IF(VALUE(LEFT($A1064,3))=309,VLOOKUP(VALUE(MID($B1064,2,1)),_309_Table1,MATCH(MID($B1064,1,1),_309_Table1_ColumnLookup,0),FALSE)
+N("309"),
  IF(VALUE(LEFT($A1064,3))=310,VLOOKUP(VALUE(MID($B1064,2,1)),_310_Table1,MATCH(MID($B1064,1,1),_310_Table1_ColumnLookup,0),FALSE)
+N("310"),
  IF(AND(VALUE(LEFT($A1064,3))=311,LEN($I1064)=4),VLOOKUP($I1064,_311_Table1,MATCH($B1064,_311_Table1_ColumnLookup,0),FALSE),
  IF(AND(VALUE(LEFT($A1064,3))=311,OR($B1064="I2",$B1064="J2",$B1064="K2",$B1064="L2")),VLOOKUP('311'!$G$58,_311_Table1,MATCH(MID($B1064,1,1),_311_Table1_ColumnLookup,0),FALSE),
  IF(AND(VALUE(LEFT($A1064,3))=311,RIGHT($B1064,5)="Total"),VLOOKUP('311'!$G$59,_311_Table1,MATCH(MID($B1064,1,1),_311_Table1_ColumnLookup,0),FALSE),
  IF(VALUE(LEFT($A1064,3))=311,VLOOKUP(VALUE(MID($B1064,2,1)),_311_Table1,MATCH(MID($B1064,1,1),_311_Table1_ColumnLookup,0),FALSE)
+N("311"),
  IF(AND(VALUE(LEFT($A1064,3))=312,LEFT($G1064,10)="Unincepted",$B1064="G "),VLOOKUP(" ULO",_312_Table1,MATCH('312'!$N$16,_312_Table1_ColumnLookup,0),FALSE),
  IF(AND(VALUE(LEFT($A1064,3))=312,LEFT($G1064,10)="Unincepted",$B1064="O "),VLOOKUP(" ULO",_312_Table1,MATCH('312'!$V$16,_312_Table1_ColumnLookup,0),FALSE),
  IF(AND(VALUE(LEFT($A1064,3))=312,LEFT($G1064,10)="Unincepted",$B1064="Q "),VLOOKUP(" ULO",_312_Table1,MATCH('312'!$X$16,_312_Table1_ColumnLookup,0),FALSE),
  IF(AND(VALUE(LEFT($A1064,3))=312,LEFT($G1064,10)="Unincepted"),VLOOKUP(" ULO",_312_Table1,MATCH(LEFT($B1064,1),_312_Table1_ColumnLookup,0),FALSE),
  IF(AND(VALUE(LEFT($A1064,3))=312,LEFT($G1064,5)="Total",$B1064="G "),VLOOKUP('312'!$F$80,_312_Table1,MATCH('312'!$N$16,_312_Table1_ColumnLookup,0),FALSE),
  IF(AND(VALUE(LEFT($A1064,3))=312,LEFT($G1064,5)="Total",$B1064="O "),VLOOKUP('312'!$F$80,_312_Table1,MATCH('312'!$V$16,_312_Table1_ColumnLookup,0),FALSE),
  IF(AND(VALUE(LEFT($A1064,3))=312,LEFT($G1064,5)="Total",$B1064="Q "),VLOOKUP('312'!$F$80,_312_Table1,MATCH('312'!$X$16,_312_Table1_ColumnLookup,0),FALSE),
  IF(AND(VALUE(LEFT($A1064,3))=312,LEFT($G1064,5)="Total"),VLOOKUP('312'!$F$80,_312_Table1,MATCH(LEFT($B1064,1),_312_Table1_ColumnLookup,0),FALSE),
  IF(AND(VALUE(LEFT($A1064,3))=312,LEN($I1064)=4,$B1064="G"),VLOOKUP($I1064,_312_Table1,MATCH('312'!$N$16,_312_Table1_ColumnLookup,0),FALSE),
  IF(AND(VALUE(LEFT($A1064,3))=312,LEN($I1064)=4,$B1064="O"),VLOOKUP($I1064,_312_Table1,MATCH('312'!$V$16,_312_Table1_ColumnLookup,0),FALSE),
  IF(AND(VALUE(LEFT($A1064,3))=312,LEN($I1064)=4,$B1064="Q"),VLOOKUP($I1064,_312_Table1,MATCH('312'!$X$16,_312_Table1_ColumnLookup,0),FALSE),
  IF(AND(VALUE(LEFT($A1064,3))=312,LEN($I1064)=4),VLOOKUP($I1064,_312_Table1,MATCH(LEFT($B1064,1),_312_Table1_ColumnLookup,0),FALSE)
+N("312"),
  IF(VALUE(LEFT($A1064,3))=313,VLOOKUP(VALUE(MID($B1064,2,1)),_313_Table1,MATCH(MID($B1064,1,1),_313_Table1_ColumnLookup,0),FALSE)
+N("313"),
  IF(AND(VALUE(LEFT($A1064,3))=314,LEN($B1064)=3),VLOOKUP(VALUE(MID($B1064,2,2)),_314_Table1,MATCH(MID($B1064,1,1),_314_Table1_ColumnLookup,0),FALSE),
  IF(VALUE(LEFT($A1064,3))=314,VLOOKUP(VALUE(MID($B1064,2,1)),_314_Table1,MATCH(MID($B1064,1,1),_314_Table1_ColumnLookup,0),FALSE)
+N("314"),
""))))))))))))))))))))))))</f>
        <v>#N/A</v>
      </c>
      <c r="E1064" s="238" t="e">
        <f>IF(AND(VALUE(LEFT($A1064,3))=309,LEN($B1064)=3),VLOOKUP(VALUE(MID($B1064,2,2)),_309_Table2,MATCH(MID($B1064,1,1),_309_Table2_ColumnLookup,0),FALSE),
  IF($C1064="309 LCR SummaryA",OneYearSCR,IF($C1064="309 LCR SummaryB",UltimateSCR,IF(VALUE(LEFT($A1064,3))=309,VLOOKUP(VALUE(MID($B1064,2,1)),_309_Table2,MATCH(MID($B1064,1,1),_309_Table2_ColumnLookup,0),FALSE)
+N("309"),
  IF(VALUE(LEFT($A1064,3))=310,VLOOKUP(VALUE(MID($B1064,2,1)),_310_Table2,MATCH(MID($B1064,1,1),_310_Table2_ColumnLookup,0),FALSE)
+N("310"),
  IF(AND(VALUE(LEFT($A1064,3))=311,LEN($I1064)=4),VLOOKUP($I1064,_311_Table2,MATCH($B1064,_311_Table2_ColumnLookup,0),FALSE),
  IF(AND(VALUE(LEFT($A1064,3))=311,OR($B1064="I2",$B1064="J2",$B1064="K2",$B1064="L2")),VLOOKUP('311'!$G$58,_311_Table2,MATCH(MID($B1064,1,1),_311_Table2_ColumnLookup,0),FALSE),
  IF(AND(VALUE(LEFT($A1064,3))=311,RIGHT($B1064,5)="Total"),VLOOKUP('311'!$G$59,_311_Table2,MATCH(MID($B1064,1,1),_311_Table2_ColumnLookup,0),FALSE),
  IF(VALUE(LEFT($A1064,3))=311,VLOOKUP(VALUE(MID($B1064,2,1)),_311_Table2,MATCH(MID($B1064,1,1),_311_Table2_ColumnLookup,0),FALSE)
+N("311"),
  IF(AND(VALUE(LEFT($A1064,3))=312,LEFT($G1064,10)="Unincepted",$B1064="G "),VLOOKUP(" ULO",_312_Table2,MATCH('312'!$N$16,_312_Table2_ColumnLookup,0),FALSE),
  IF(AND(VALUE(LEFT($A1064,3))=312,LEFT($G1064,10)="Unincepted",$B1064="O "),VLOOKUP(" ULO",_312_Table2,MATCH('312'!$V$16,_312_Table2_ColumnLookup,0),FALSE),
  IF(AND(VALUE(LEFT($A1064,3))=312,LEFT($G1064,10)="Unincepted",$B1064="Q "),VLOOKUP(" ULO",_312_Table2,MATCH('312'!$X$16,_312_Table2_ColumnLookup,0),FALSE),
  IF(AND(VALUE(LEFT($A1064,3))=312,LEFT($G1064,10)="Unincepted"),VLOOKUP(" ULO",_312_Table2,MATCH(LEFT($B1064,1),_312_Table2_ColumnLookup,0),FALSE),
  IF(AND(VALUE(LEFT($A1064,3))=312,LEFT($G1064,5)="Total",$B1064="G "),VLOOKUP('312'!$F$80,_312_Table2,MATCH('312'!$N$16,_312_Table2_ColumnLookup,0),FALSE),
  IF(AND(VALUE(LEFT($A1064,3))=312,LEFT($G1064,5)="Total",$B1064="O "),VLOOKUP('312'!$F$80,_312_Table2,MATCH('312'!$V$16,_312_Table2_ColumnLookup,0),FALSE),
  IF(AND(VALUE(LEFT($A1064,3))=312,LEFT($G1064,5)="Total",$B1064="Q "),VLOOKUP('312'!$F$80,_312_Table2,MATCH('312'!$X$16,_312_Table2_ColumnLookup,0),FALSE),
  IF(AND(VALUE(LEFT($A1064,3))=312,LEFT($G1064,5)="Total"),VLOOKUP('312'!$F$80,_312_Table2,MATCH(LEFT($B1064,1),_312_Table2_ColumnLookup,0),FALSE),
  IF(AND(VALUE(LEFT($A1064,3))=312,LEN($I1064)=4,$B1064="G"),VLOOKUP($I1064,_312_Table2,MATCH('312'!$N$16,_312_Table2_ColumnLookup,0),FALSE),
  IF(AND(VALUE(LEFT($A1064,3))=312,LEN($I1064)=4,$B1064="O"),VLOOKUP($I1064,_312_Table2,MATCH('312'!$V$16,_312_Table2_ColumnLookup,0),FALSE),
  IF(AND(VALUE(LEFT($A1064,3))=312,LEN($I1064)=4,$B1064="Q"),VLOOKUP($I1064,_312_Table2,MATCH('312'!$X$16,_312_Table2_ColumnLookup,0),FALSE),
  IF(AND(VALUE(LEFT($A1064,3))=312,LEN($I1064)=4),VLOOKUP($I1064,_312_Table2,MATCH(LEFT($B1064,1),_312_Table2_ColumnLookup,0),FALSE)
+N("312"),
  IF(VALUE(LEFT($A1064,3))=313,VLOOKUP(VALUE(MID($B1064,2,1)),_313_Table2,MATCH(MID($B1064,1,1),_313_Table2_ColumnLookup,0),FALSE)
+N("313"),
  IF(AND(VALUE(LEFT($A1064,3))=314,LEN($B1064)=3),VLOOKUP(VALUE(MID($B1064,2,2)),_314_Table2,MATCH(MID($B1064,1,1),_314_Table2_ColumnLookup,0),FALSE),
  IF(VALUE(LEFT($A1064,3))=314,VLOOKUP(VALUE(MID($B1064,2,1)),_314_Table2,MATCH(MID($B1064,1,1),_314_Table2_ColumnLookup,0),FALSE)
+N("314"),
""))))))))))))))))))))))))</f>
        <v>#N/A</v>
      </c>
      <c r="F1064" s="238" t="e">
        <f>IF(AND(VALUE(LEFT($A1064,3))=309,LEN($B1064)=3),VLOOKUP(VALUE(MID($B1064,2,2)),_309_Table3,MATCH(MID($B1064,1,1),_309_Table3_ColumnLookup,0),FALSE),
  IF($C1064="309 LCR SummaryA",OneYearSCR,IF($C1064="309 LCR SummaryB",UltimateSCR,IF(VALUE(LEFT($A1064,3))=309,VLOOKUP(VALUE(MID($B1064,2,1)),_309_Table3,MATCH(MID($B1064,1,1),_309_Table3_ColumnLookup,0),FALSE)
+N("309"),
  IF(VALUE(LEFT($A1064,3))=310,VLOOKUP(VALUE(MID($B1064,2,1)),_310_Table3,MATCH(MID($B1064,1,1),_310_Table3_ColumnLookup,0),FALSE)
+N("310"),
  IF(AND(VALUE(LEFT($A1064,3))=311,LEN($I1064)=4),VLOOKUP($I1064,_311_Table3,MATCH($B1064,_311_Table3_ColumnLookup,0),FALSE),
  IF(AND(VALUE(LEFT($A1064,3))=311,OR($B1064="I2",$B1064="J2",$B1064="K2",$B1064="L2")),VLOOKUP('311'!$G$58,_311_Table3,MATCH(MID($B1064,1,1),_311_Table3_ColumnLookup,0),FALSE),
  IF(AND(VALUE(LEFT($A1064,3))=311,RIGHT($B1064,5)="Total"),VLOOKUP('311'!$G$59,_311_Table3,MATCH(MID($B1064,1,1),_311_Table3_ColumnLookup,0),FALSE),
  IF(VALUE(LEFT($A1064,3))=311,VLOOKUP(VALUE(MID($B1064,2,1)),_311_Table3,MATCH(MID($B1064,1,1),_311_Table3_ColumnLookup,0),FALSE)
+N("311"),
  IF(AND(VALUE(LEFT($A1064,3))=312,LEFT($G1064,10)="Unincepted",$B1064="G "),VLOOKUP(" ULO",_312_Table3,MATCH('312'!$N$16,_312_Table3_ColumnLookup,0),FALSE),
  IF(AND(VALUE(LEFT($A1064,3))=312,LEFT($G1064,10)="Unincepted",$B1064="O "),VLOOKUP(" ULO",_312_Table3,MATCH('312'!$V$16,_312_Table3_ColumnLookup,0),FALSE),
  IF(AND(VALUE(LEFT($A1064,3))=312,LEFT($G1064,10)="Unincepted",$B1064="Q "),VLOOKUP(" ULO",_312_Table3,MATCH('312'!$X$16,_312_Table3_ColumnLookup,0),FALSE),
  IF(AND(VALUE(LEFT($A1064,3))=312,LEFT($G1064,10)="Unincepted"),VLOOKUP(" ULO",_312_Table3,MATCH(LEFT($B1064,1),_312_Table3_ColumnLookup,0),FALSE),
  IF(AND(VALUE(LEFT($A1064,3))=312,LEFT($G1064,5)="Total",$B1064="G "),VLOOKUP('312'!$F$80,_312_Table3,MATCH('312'!$N$16,_312_Table3_ColumnLookup,0),FALSE),
  IF(AND(VALUE(LEFT($A1064,3))=312,LEFT($G1064,5)="Total",$B1064="O "),VLOOKUP('312'!$F$80,_312_Table3,MATCH('312'!$V$16,_312_Table3_ColumnLookup,0),FALSE),
  IF(AND(VALUE(LEFT($A1064,3))=312,LEFT($G1064,5)="Total",$B1064="Q "),VLOOKUP('312'!$F$80,_312_Table3,MATCH('312'!$X$16,_312_Table3_ColumnLookup,0),FALSE),
  IF(AND(VALUE(LEFT($A1064,3))=312,LEFT($G1064,5)="Total"),VLOOKUP('312'!$F$80,_312_Table3,MATCH(LEFT($B1064,1),_312_Table3_ColumnLookup,0),FALSE),
  IF(AND(VALUE(LEFT($A1064,3))=312,LEN($I1064)=4,$B1064="G"),VLOOKUP($I1064,_312_Table3,MATCH('312'!$N$16,_312_Table3_ColumnLookup,0),FALSE),
  IF(AND(VALUE(LEFT($A1064,3))=312,LEN($I1064)=4,$B1064="O"),VLOOKUP($I1064,_312_Table3,MATCH('312'!$V$16,_312_Table3_ColumnLookup,0),FALSE),
  IF(AND(VALUE(LEFT($A1064,3))=312,LEN($I1064)=4,$B1064="Q"),VLOOKUP($I1064,_312_Table3,MATCH('312'!$X$16,_312_Table3_ColumnLookup,0),FALSE),
  IF(AND(VALUE(LEFT($A1064,3))=312,LEN($I1064)=4),VLOOKUP($I1064,_312_Table3,MATCH(LEFT($B1064,1),_312_Table3_ColumnLookup,0),FALSE)
+N("312"),
  IF(VALUE(LEFT($A1064,3))=313,VLOOKUP(VALUE(MID($B1064,2,1)),_313_Table3,MATCH(MID($B1064,1,1),_313_Table3_ColumnLookup,0),FALSE)
+N("313"),
  IF(AND(VALUE(LEFT($A1064,3))=314,LEN($B1064)=3),VLOOKUP(VALUE(MID($B1064,2,2)),_314_Table3,MATCH(MID($B1064,1,1),_314_Table3_ColumnLookup,0),FALSE),
  IF(VALUE(LEFT($A1064,3))=314,VLOOKUP(VALUE(MID($B1064,2,1)),_314_Table3,MATCH(MID($B1064,1,1),_314_Table3_ColumnLookup,0),FALSE)
+N("314"),
""))))))))))))))))))))))))</f>
        <v>#N/A</v>
      </c>
      <c r="H1064" s="321" t="str">
        <f>IFERROR(
IF(ISERROR($D1064)=FALSE,$D1064,IF(ISERROR($E1064)=FALSE,$E1064,IF(ISERROR($F1064)=FALSE,$F1064
+N("012 checkboxes"),
IF(
IF(OR(LEFT($A1064,9)="Syndicate",LEFT($A1064,12)="NewSyndicate"),VLOOKUP($A1064,'012'!$J:$ZW,MATCH("Link to button",'012'!$J$1:$ZW$1,0),0)
+N("309 checkbox"),
IF($C1064="309 LCR Summary0",VLOOKUP("Notes990",'309'!$P:$ZZ,MATCH("Link to button",'309'!$P$1:$ZZ$1,0),0)
+N("313 checkboxes"),
IF($C1064="313 Financial Information0LcmVsScr",IF($C1064="309 LCR Summary0",VLOOKUP("LcmVsScr",'309'!$N:$ZZ,MATCH("Link to button",'309'!$N$1:$ZZ$1,0),0),
IF($C1064="313 Financial Information0LcrDocAttached",IF($C1064="309 LCR Summary0",VLOOKUP("LcrDocAttached",'309'!$N:$ZZ,MATCH("Link to button",'309'!$N$1:$ZZ$1,0),
0)))))))=1,TRUE,FALSE)
))),"")</f>
        <v/>
      </c>
    </row>
    <row r="1065" spans="1:8">
      <c r="A1065" s="237" t="e">
        <f>VLOOKUP($G1065,CSVLookups!$B:$R,MATCH(A$1,CSVLookups!$B$1:$R$1,0),FALSE)</f>
        <v>#N/A</v>
      </c>
      <c r="B1065" s="237" t="e">
        <f>VLOOKUP($G1065,CSVLookups!$B:$R,MATCH(B$1,CSVLookups!$B$1:$R$1,0),FALSE)</f>
        <v>#N/A</v>
      </c>
      <c r="C1065" s="238" t="e">
        <f t="shared" si="17"/>
        <v>#N/A</v>
      </c>
      <c r="D1065" s="238" t="e">
        <f>IF(AND(VALUE(LEFT($A1065,3))=309,LEN($B1065)=3),VLOOKUP(VALUE(MID($B1065,2,2)),_309_Table1,MATCH(MID($B1065,1,1),_309_Table1_ColumnLookup,0),FALSE),
  IF($C1065="309 LCR SummaryA",OneYearSCR,IF($C1065="309 LCR SummaryB",UltimateSCR,IF(VALUE(LEFT($A1065,3))=309,VLOOKUP(VALUE(MID($B1065,2,1)),_309_Table1,MATCH(MID($B1065,1,1),_309_Table1_ColumnLookup,0),FALSE)
+N("309"),
  IF(VALUE(LEFT($A1065,3))=310,VLOOKUP(VALUE(MID($B1065,2,1)),_310_Table1,MATCH(MID($B1065,1,1),_310_Table1_ColumnLookup,0),FALSE)
+N("310"),
  IF(AND(VALUE(LEFT($A1065,3))=311,LEN($I1065)=4),VLOOKUP($I1065,_311_Table1,MATCH($B1065,_311_Table1_ColumnLookup,0),FALSE),
  IF(AND(VALUE(LEFT($A1065,3))=311,OR($B1065="I2",$B1065="J2",$B1065="K2",$B1065="L2")),VLOOKUP('311'!$G$58,_311_Table1,MATCH(MID($B1065,1,1),_311_Table1_ColumnLookup,0),FALSE),
  IF(AND(VALUE(LEFT($A1065,3))=311,RIGHT($B1065,5)="Total"),VLOOKUP('311'!$G$59,_311_Table1,MATCH(MID($B1065,1,1),_311_Table1_ColumnLookup,0),FALSE),
  IF(VALUE(LEFT($A1065,3))=311,VLOOKUP(VALUE(MID($B1065,2,1)),_311_Table1,MATCH(MID($B1065,1,1),_311_Table1_ColumnLookup,0),FALSE)
+N("311"),
  IF(AND(VALUE(LEFT($A1065,3))=312,LEFT($G1065,10)="Unincepted",$B1065="G "),VLOOKUP(" ULO",_312_Table1,MATCH('312'!$N$16,_312_Table1_ColumnLookup,0),FALSE),
  IF(AND(VALUE(LEFT($A1065,3))=312,LEFT($G1065,10)="Unincepted",$B1065="O "),VLOOKUP(" ULO",_312_Table1,MATCH('312'!$V$16,_312_Table1_ColumnLookup,0),FALSE),
  IF(AND(VALUE(LEFT($A1065,3))=312,LEFT($G1065,10)="Unincepted",$B1065="Q "),VLOOKUP(" ULO",_312_Table1,MATCH('312'!$X$16,_312_Table1_ColumnLookup,0),FALSE),
  IF(AND(VALUE(LEFT($A1065,3))=312,LEFT($G1065,10)="Unincepted"),VLOOKUP(" ULO",_312_Table1,MATCH(LEFT($B1065,1),_312_Table1_ColumnLookup,0),FALSE),
  IF(AND(VALUE(LEFT($A1065,3))=312,LEFT($G1065,5)="Total",$B1065="G "),VLOOKUP('312'!$F$80,_312_Table1,MATCH('312'!$N$16,_312_Table1_ColumnLookup,0),FALSE),
  IF(AND(VALUE(LEFT($A1065,3))=312,LEFT($G1065,5)="Total",$B1065="O "),VLOOKUP('312'!$F$80,_312_Table1,MATCH('312'!$V$16,_312_Table1_ColumnLookup,0),FALSE),
  IF(AND(VALUE(LEFT($A1065,3))=312,LEFT($G1065,5)="Total",$B1065="Q "),VLOOKUP('312'!$F$80,_312_Table1,MATCH('312'!$X$16,_312_Table1_ColumnLookup,0),FALSE),
  IF(AND(VALUE(LEFT($A1065,3))=312,LEFT($G1065,5)="Total"),VLOOKUP('312'!$F$80,_312_Table1,MATCH(LEFT($B1065,1),_312_Table1_ColumnLookup,0),FALSE),
  IF(AND(VALUE(LEFT($A1065,3))=312,LEN($I1065)=4,$B1065="G"),VLOOKUP($I1065,_312_Table1,MATCH('312'!$N$16,_312_Table1_ColumnLookup,0),FALSE),
  IF(AND(VALUE(LEFT($A1065,3))=312,LEN($I1065)=4,$B1065="O"),VLOOKUP($I1065,_312_Table1,MATCH('312'!$V$16,_312_Table1_ColumnLookup,0),FALSE),
  IF(AND(VALUE(LEFT($A1065,3))=312,LEN($I1065)=4,$B1065="Q"),VLOOKUP($I1065,_312_Table1,MATCH('312'!$X$16,_312_Table1_ColumnLookup,0),FALSE),
  IF(AND(VALUE(LEFT($A1065,3))=312,LEN($I1065)=4),VLOOKUP($I1065,_312_Table1,MATCH(LEFT($B1065,1),_312_Table1_ColumnLookup,0),FALSE)
+N("312"),
  IF(VALUE(LEFT($A1065,3))=313,VLOOKUP(VALUE(MID($B1065,2,1)),_313_Table1,MATCH(MID($B1065,1,1),_313_Table1_ColumnLookup,0),FALSE)
+N("313"),
  IF(AND(VALUE(LEFT($A1065,3))=314,LEN($B1065)=3),VLOOKUP(VALUE(MID($B1065,2,2)),_314_Table1,MATCH(MID($B1065,1,1),_314_Table1_ColumnLookup,0),FALSE),
  IF(VALUE(LEFT($A1065,3))=314,VLOOKUP(VALUE(MID($B1065,2,1)),_314_Table1,MATCH(MID($B1065,1,1),_314_Table1_ColumnLookup,0),FALSE)
+N("314"),
""))))))))))))))))))))))))</f>
        <v>#N/A</v>
      </c>
      <c r="E1065" s="238" t="e">
        <f>IF(AND(VALUE(LEFT($A1065,3))=309,LEN($B1065)=3),VLOOKUP(VALUE(MID($B1065,2,2)),_309_Table2,MATCH(MID($B1065,1,1),_309_Table2_ColumnLookup,0),FALSE),
  IF($C1065="309 LCR SummaryA",OneYearSCR,IF($C1065="309 LCR SummaryB",UltimateSCR,IF(VALUE(LEFT($A1065,3))=309,VLOOKUP(VALUE(MID($B1065,2,1)),_309_Table2,MATCH(MID($B1065,1,1),_309_Table2_ColumnLookup,0),FALSE)
+N("309"),
  IF(VALUE(LEFT($A1065,3))=310,VLOOKUP(VALUE(MID($B1065,2,1)),_310_Table2,MATCH(MID($B1065,1,1),_310_Table2_ColumnLookup,0),FALSE)
+N("310"),
  IF(AND(VALUE(LEFT($A1065,3))=311,LEN($I1065)=4),VLOOKUP($I1065,_311_Table2,MATCH($B1065,_311_Table2_ColumnLookup,0),FALSE),
  IF(AND(VALUE(LEFT($A1065,3))=311,OR($B1065="I2",$B1065="J2",$B1065="K2",$B1065="L2")),VLOOKUP('311'!$G$58,_311_Table2,MATCH(MID($B1065,1,1),_311_Table2_ColumnLookup,0),FALSE),
  IF(AND(VALUE(LEFT($A1065,3))=311,RIGHT($B1065,5)="Total"),VLOOKUP('311'!$G$59,_311_Table2,MATCH(MID($B1065,1,1),_311_Table2_ColumnLookup,0),FALSE),
  IF(VALUE(LEFT($A1065,3))=311,VLOOKUP(VALUE(MID($B1065,2,1)),_311_Table2,MATCH(MID($B1065,1,1),_311_Table2_ColumnLookup,0),FALSE)
+N("311"),
  IF(AND(VALUE(LEFT($A1065,3))=312,LEFT($G1065,10)="Unincepted",$B1065="G "),VLOOKUP(" ULO",_312_Table2,MATCH('312'!$N$16,_312_Table2_ColumnLookup,0),FALSE),
  IF(AND(VALUE(LEFT($A1065,3))=312,LEFT($G1065,10)="Unincepted",$B1065="O "),VLOOKUP(" ULO",_312_Table2,MATCH('312'!$V$16,_312_Table2_ColumnLookup,0),FALSE),
  IF(AND(VALUE(LEFT($A1065,3))=312,LEFT($G1065,10)="Unincepted",$B1065="Q "),VLOOKUP(" ULO",_312_Table2,MATCH('312'!$X$16,_312_Table2_ColumnLookup,0),FALSE),
  IF(AND(VALUE(LEFT($A1065,3))=312,LEFT($G1065,10)="Unincepted"),VLOOKUP(" ULO",_312_Table2,MATCH(LEFT($B1065,1),_312_Table2_ColumnLookup,0),FALSE),
  IF(AND(VALUE(LEFT($A1065,3))=312,LEFT($G1065,5)="Total",$B1065="G "),VLOOKUP('312'!$F$80,_312_Table2,MATCH('312'!$N$16,_312_Table2_ColumnLookup,0),FALSE),
  IF(AND(VALUE(LEFT($A1065,3))=312,LEFT($G1065,5)="Total",$B1065="O "),VLOOKUP('312'!$F$80,_312_Table2,MATCH('312'!$V$16,_312_Table2_ColumnLookup,0),FALSE),
  IF(AND(VALUE(LEFT($A1065,3))=312,LEFT($G1065,5)="Total",$B1065="Q "),VLOOKUP('312'!$F$80,_312_Table2,MATCH('312'!$X$16,_312_Table2_ColumnLookup,0),FALSE),
  IF(AND(VALUE(LEFT($A1065,3))=312,LEFT($G1065,5)="Total"),VLOOKUP('312'!$F$80,_312_Table2,MATCH(LEFT($B1065,1),_312_Table2_ColumnLookup,0),FALSE),
  IF(AND(VALUE(LEFT($A1065,3))=312,LEN($I1065)=4,$B1065="G"),VLOOKUP($I1065,_312_Table2,MATCH('312'!$N$16,_312_Table2_ColumnLookup,0),FALSE),
  IF(AND(VALUE(LEFT($A1065,3))=312,LEN($I1065)=4,$B1065="O"),VLOOKUP($I1065,_312_Table2,MATCH('312'!$V$16,_312_Table2_ColumnLookup,0),FALSE),
  IF(AND(VALUE(LEFT($A1065,3))=312,LEN($I1065)=4,$B1065="Q"),VLOOKUP($I1065,_312_Table2,MATCH('312'!$X$16,_312_Table2_ColumnLookup,0),FALSE),
  IF(AND(VALUE(LEFT($A1065,3))=312,LEN($I1065)=4),VLOOKUP($I1065,_312_Table2,MATCH(LEFT($B1065,1),_312_Table2_ColumnLookup,0),FALSE)
+N("312"),
  IF(VALUE(LEFT($A1065,3))=313,VLOOKUP(VALUE(MID($B1065,2,1)),_313_Table2,MATCH(MID($B1065,1,1),_313_Table2_ColumnLookup,0),FALSE)
+N("313"),
  IF(AND(VALUE(LEFT($A1065,3))=314,LEN($B1065)=3),VLOOKUP(VALUE(MID($B1065,2,2)),_314_Table2,MATCH(MID($B1065,1,1),_314_Table2_ColumnLookup,0),FALSE),
  IF(VALUE(LEFT($A1065,3))=314,VLOOKUP(VALUE(MID($B1065,2,1)),_314_Table2,MATCH(MID($B1065,1,1),_314_Table2_ColumnLookup,0),FALSE)
+N("314"),
""))))))))))))))))))))))))</f>
        <v>#N/A</v>
      </c>
      <c r="F1065" s="238" t="e">
        <f>IF(AND(VALUE(LEFT($A1065,3))=309,LEN($B1065)=3),VLOOKUP(VALUE(MID($B1065,2,2)),_309_Table3,MATCH(MID($B1065,1,1),_309_Table3_ColumnLookup,0),FALSE),
  IF($C1065="309 LCR SummaryA",OneYearSCR,IF($C1065="309 LCR SummaryB",UltimateSCR,IF(VALUE(LEFT($A1065,3))=309,VLOOKUP(VALUE(MID($B1065,2,1)),_309_Table3,MATCH(MID($B1065,1,1),_309_Table3_ColumnLookup,0),FALSE)
+N("309"),
  IF(VALUE(LEFT($A1065,3))=310,VLOOKUP(VALUE(MID($B1065,2,1)),_310_Table3,MATCH(MID($B1065,1,1),_310_Table3_ColumnLookup,0),FALSE)
+N("310"),
  IF(AND(VALUE(LEFT($A1065,3))=311,LEN($I1065)=4),VLOOKUP($I1065,_311_Table3,MATCH($B1065,_311_Table3_ColumnLookup,0),FALSE),
  IF(AND(VALUE(LEFT($A1065,3))=311,OR($B1065="I2",$B1065="J2",$B1065="K2",$B1065="L2")),VLOOKUP('311'!$G$58,_311_Table3,MATCH(MID($B1065,1,1),_311_Table3_ColumnLookup,0),FALSE),
  IF(AND(VALUE(LEFT($A1065,3))=311,RIGHT($B1065,5)="Total"),VLOOKUP('311'!$G$59,_311_Table3,MATCH(MID($B1065,1,1),_311_Table3_ColumnLookup,0),FALSE),
  IF(VALUE(LEFT($A1065,3))=311,VLOOKUP(VALUE(MID($B1065,2,1)),_311_Table3,MATCH(MID($B1065,1,1),_311_Table3_ColumnLookup,0),FALSE)
+N("311"),
  IF(AND(VALUE(LEFT($A1065,3))=312,LEFT($G1065,10)="Unincepted",$B1065="G "),VLOOKUP(" ULO",_312_Table3,MATCH('312'!$N$16,_312_Table3_ColumnLookup,0),FALSE),
  IF(AND(VALUE(LEFT($A1065,3))=312,LEFT($G1065,10)="Unincepted",$B1065="O "),VLOOKUP(" ULO",_312_Table3,MATCH('312'!$V$16,_312_Table3_ColumnLookup,0),FALSE),
  IF(AND(VALUE(LEFT($A1065,3))=312,LEFT($G1065,10)="Unincepted",$B1065="Q "),VLOOKUP(" ULO",_312_Table3,MATCH('312'!$X$16,_312_Table3_ColumnLookup,0),FALSE),
  IF(AND(VALUE(LEFT($A1065,3))=312,LEFT($G1065,10)="Unincepted"),VLOOKUP(" ULO",_312_Table3,MATCH(LEFT($B1065,1),_312_Table3_ColumnLookup,0),FALSE),
  IF(AND(VALUE(LEFT($A1065,3))=312,LEFT($G1065,5)="Total",$B1065="G "),VLOOKUP('312'!$F$80,_312_Table3,MATCH('312'!$N$16,_312_Table3_ColumnLookup,0),FALSE),
  IF(AND(VALUE(LEFT($A1065,3))=312,LEFT($G1065,5)="Total",$B1065="O "),VLOOKUP('312'!$F$80,_312_Table3,MATCH('312'!$V$16,_312_Table3_ColumnLookup,0),FALSE),
  IF(AND(VALUE(LEFT($A1065,3))=312,LEFT($G1065,5)="Total",$B1065="Q "),VLOOKUP('312'!$F$80,_312_Table3,MATCH('312'!$X$16,_312_Table3_ColumnLookup,0),FALSE),
  IF(AND(VALUE(LEFT($A1065,3))=312,LEFT($G1065,5)="Total"),VLOOKUP('312'!$F$80,_312_Table3,MATCH(LEFT($B1065,1),_312_Table3_ColumnLookup,0),FALSE),
  IF(AND(VALUE(LEFT($A1065,3))=312,LEN($I1065)=4,$B1065="G"),VLOOKUP($I1065,_312_Table3,MATCH('312'!$N$16,_312_Table3_ColumnLookup,0),FALSE),
  IF(AND(VALUE(LEFT($A1065,3))=312,LEN($I1065)=4,$B1065="O"),VLOOKUP($I1065,_312_Table3,MATCH('312'!$V$16,_312_Table3_ColumnLookup,0),FALSE),
  IF(AND(VALUE(LEFT($A1065,3))=312,LEN($I1065)=4,$B1065="Q"),VLOOKUP($I1065,_312_Table3,MATCH('312'!$X$16,_312_Table3_ColumnLookup,0),FALSE),
  IF(AND(VALUE(LEFT($A1065,3))=312,LEN($I1065)=4),VLOOKUP($I1065,_312_Table3,MATCH(LEFT($B1065,1),_312_Table3_ColumnLookup,0),FALSE)
+N("312"),
  IF(VALUE(LEFT($A1065,3))=313,VLOOKUP(VALUE(MID($B1065,2,1)),_313_Table3,MATCH(MID($B1065,1,1),_313_Table3_ColumnLookup,0),FALSE)
+N("313"),
  IF(AND(VALUE(LEFT($A1065,3))=314,LEN($B1065)=3),VLOOKUP(VALUE(MID($B1065,2,2)),_314_Table3,MATCH(MID($B1065,1,1),_314_Table3_ColumnLookup,0),FALSE),
  IF(VALUE(LEFT($A1065,3))=314,VLOOKUP(VALUE(MID($B1065,2,1)),_314_Table3,MATCH(MID($B1065,1,1),_314_Table3_ColumnLookup,0),FALSE)
+N("314"),
""))))))))))))))))))))))))</f>
        <v>#N/A</v>
      </c>
      <c r="H1065" s="321" t="str">
        <f>IFERROR(
IF(ISERROR($D1065)=FALSE,$D1065,IF(ISERROR($E1065)=FALSE,$E1065,IF(ISERROR($F1065)=FALSE,$F1065
+N("012 checkboxes"),
IF(
IF(OR(LEFT($A1065,9)="Syndicate",LEFT($A1065,12)="NewSyndicate"),VLOOKUP($A1065,'012'!$J:$ZW,MATCH("Link to button",'012'!$J$1:$ZW$1,0),0)
+N("309 checkbox"),
IF($C1065="309 LCR Summary0",VLOOKUP("Notes990",'309'!$P:$ZZ,MATCH("Link to button",'309'!$P$1:$ZZ$1,0),0)
+N("313 checkboxes"),
IF($C1065="313 Financial Information0LcmVsScr",IF($C1065="309 LCR Summary0",VLOOKUP("LcmVsScr",'309'!$N:$ZZ,MATCH("Link to button",'309'!$N$1:$ZZ$1,0),0),
IF($C1065="313 Financial Information0LcrDocAttached",IF($C1065="309 LCR Summary0",VLOOKUP("LcrDocAttached",'309'!$N:$ZZ,MATCH("Link to button",'309'!$N$1:$ZZ$1,0),
0)))))))=1,TRUE,FALSE)
))),"")</f>
        <v/>
      </c>
    </row>
    <row r="1066" spans="1:8">
      <c r="A1066" s="237" t="e">
        <f>VLOOKUP($G1066,CSVLookups!$B:$R,MATCH(A$1,CSVLookups!$B$1:$R$1,0),FALSE)</f>
        <v>#N/A</v>
      </c>
      <c r="B1066" s="237" t="e">
        <f>VLOOKUP($G1066,CSVLookups!$B:$R,MATCH(B$1,CSVLookups!$B$1:$R$1,0),FALSE)</f>
        <v>#N/A</v>
      </c>
      <c r="C1066" s="238" t="e">
        <f t="shared" si="17"/>
        <v>#N/A</v>
      </c>
      <c r="D1066" s="238" t="e">
        <f>IF(AND(VALUE(LEFT($A1066,3))=309,LEN($B1066)=3),VLOOKUP(VALUE(MID($B1066,2,2)),_309_Table1,MATCH(MID($B1066,1,1),_309_Table1_ColumnLookup,0),FALSE),
  IF($C1066="309 LCR SummaryA",OneYearSCR,IF($C1066="309 LCR SummaryB",UltimateSCR,IF(VALUE(LEFT($A1066,3))=309,VLOOKUP(VALUE(MID($B1066,2,1)),_309_Table1,MATCH(MID($B1066,1,1),_309_Table1_ColumnLookup,0),FALSE)
+N("309"),
  IF(VALUE(LEFT($A1066,3))=310,VLOOKUP(VALUE(MID($B1066,2,1)),_310_Table1,MATCH(MID($B1066,1,1),_310_Table1_ColumnLookup,0),FALSE)
+N("310"),
  IF(AND(VALUE(LEFT($A1066,3))=311,LEN($I1066)=4),VLOOKUP($I1066,_311_Table1,MATCH($B1066,_311_Table1_ColumnLookup,0),FALSE),
  IF(AND(VALUE(LEFT($A1066,3))=311,OR($B1066="I2",$B1066="J2",$B1066="K2",$B1066="L2")),VLOOKUP('311'!$G$58,_311_Table1,MATCH(MID($B1066,1,1),_311_Table1_ColumnLookup,0),FALSE),
  IF(AND(VALUE(LEFT($A1066,3))=311,RIGHT($B1066,5)="Total"),VLOOKUP('311'!$G$59,_311_Table1,MATCH(MID($B1066,1,1),_311_Table1_ColumnLookup,0),FALSE),
  IF(VALUE(LEFT($A1066,3))=311,VLOOKUP(VALUE(MID($B1066,2,1)),_311_Table1,MATCH(MID($B1066,1,1),_311_Table1_ColumnLookup,0),FALSE)
+N("311"),
  IF(AND(VALUE(LEFT($A1066,3))=312,LEFT($G1066,10)="Unincepted",$B1066="G "),VLOOKUP(" ULO",_312_Table1,MATCH('312'!$N$16,_312_Table1_ColumnLookup,0),FALSE),
  IF(AND(VALUE(LEFT($A1066,3))=312,LEFT($G1066,10)="Unincepted",$B1066="O "),VLOOKUP(" ULO",_312_Table1,MATCH('312'!$V$16,_312_Table1_ColumnLookup,0),FALSE),
  IF(AND(VALUE(LEFT($A1066,3))=312,LEFT($G1066,10)="Unincepted",$B1066="Q "),VLOOKUP(" ULO",_312_Table1,MATCH('312'!$X$16,_312_Table1_ColumnLookup,0),FALSE),
  IF(AND(VALUE(LEFT($A1066,3))=312,LEFT($G1066,10)="Unincepted"),VLOOKUP(" ULO",_312_Table1,MATCH(LEFT($B1066,1),_312_Table1_ColumnLookup,0),FALSE),
  IF(AND(VALUE(LEFT($A1066,3))=312,LEFT($G1066,5)="Total",$B1066="G "),VLOOKUP('312'!$F$80,_312_Table1,MATCH('312'!$N$16,_312_Table1_ColumnLookup,0),FALSE),
  IF(AND(VALUE(LEFT($A1066,3))=312,LEFT($G1066,5)="Total",$B1066="O "),VLOOKUP('312'!$F$80,_312_Table1,MATCH('312'!$V$16,_312_Table1_ColumnLookup,0),FALSE),
  IF(AND(VALUE(LEFT($A1066,3))=312,LEFT($G1066,5)="Total",$B1066="Q "),VLOOKUP('312'!$F$80,_312_Table1,MATCH('312'!$X$16,_312_Table1_ColumnLookup,0),FALSE),
  IF(AND(VALUE(LEFT($A1066,3))=312,LEFT($G1066,5)="Total"),VLOOKUP('312'!$F$80,_312_Table1,MATCH(LEFT($B1066,1),_312_Table1_ColumnLookup,0),FALSE),
  IF(AND(VALUE(LEFT($A1066,3))=312,LEN($I1066)=4,$B1066="G"),VLOOKUP($I1066,_312_Table1,MATCH('312'!$N$16,_312_Table1_ColumnLookup,0),FALSE),
  IF(AND(VALUE(LEFT($A1066,3))=312,LEN($I1066)=4,$B1066="O"),VLOOKUP($I1066,_312_Table1,MATCH('312'!$V$16,_312_Table1_ColumnLookup,0),FALSE),
  IF(AND(VALUE(LEFT($A1066,3))=312,LEN($I1066)=4,$B1066="Q"),VLOOKUP($I1066,_312_Table1,MATCH('312'!$X$16,_312_Table1_ColumnLookup,0),FALSE),
  IF(AND(VALUE(LEFT($A1066,3))=312,LEN($I1066)=4),VLOOKUP($I1066,_312_Table1,MATCH(LEFT($B1066,1),_312_Table1_ColumnLookup,0),FALSE)
+N("312"),
  IF(VALUE(LEFT($A1066,3))=313,VLOOKUP(VALUE(MID($B1066,2,1)),_313_Table1,MATCH(MID($B1066,1,1),_313_Table1_ColumnLookup,0),FALSE)
+N("313"),
  IF(AND(VALUE(LEFT($A1066,3))=314,LEN($B1066)=3),VLOOKUP(VALUE(MID($B1066,2,2)),_314_Table1,MATCH(MID($B1066,1,1),_314_Table1_ColumnLookup,0),FALSE),
  IF(VALUE(LEFT($A1066,3))=314,VLOOKUP(VALUE(MID($B1066,2,1)),_314_Table1,MATCH(MID($B1066,1,1),_314_Table1_ColumnLookup,0),FALSE)
+N("314"),
""))))))))))))))))))))))))</f>
        <v>#N/A</v>
      </c>
      <c r="E1066" s="238" t="e">
        <f>IF(AND(VALUE(LEFT($A1066,3))=309,LEN($B1066)=3),VLOOKUP(VALUE(MID($B1066,2,2)),_309_Table2,MATCH(MID($B1066,1,1),_309_Table2_ColumnLookup,0),FALSE),
  IF($C1066="309 LCR SummaryA",OneYearSCR,IF($C1066="309 LCR SummaryB",UltimateSCR,IF(VALUE(LEFT($A1066,3))=309,VLOOKUP(VALUE(MID($B1066,2,1)),_309_Table2,MATCH(MID($B1066,1,1),_309_Table2_ColumnLookup,0),FALSE)
+N("309"),
  IF(VALUE(LEFT($A1066,3))=310,VLOOKUP(VALUE(MID($B1066,2,1)),_310_Table2,MATCH(MID($B1066,1,1),_310_Table2_ColumnLookup,0),FALSE)
+N("310"),
  IF(AND(VALUE(LEFT($A1066,3))=311,LEN($I1066)=4),VLOOKUP($I1066,_311_Table2,MATCH($B1066,_311_Table2_ColumnLookup,0),FALSE),
  IF(AND(VALUE(LEFT($A1066,3))=311,OR($B1066="I2",$B1066="J2",$B1066="K2",$B1066="L2")),VLOOKUP('311'!$G$58,_311_Table2,MATCH(MID($B1066,1,1),_311_Table2_ColumnLookup,0),FALSE),
  IF(AND(VALUE(LEFT($A1066,3))=311,RIGHT($B1066,5)="Total"),VLOOKUP('311'!$G$59,_311_Table2,MATCH(MID($B1066,1,1),_311_Table2_ColumnLookup,0),FALSE),
  IF(VALUE(LEFT($A1066,3))=311,VLOOKUP(VALUE(MID($B1066,2,1)),_311_Table2,MATCH(MID($B1066,1,1),_311_Table2_ColumnLookup,0),FALSE)
+N("311"),
  IF(AND(VALUE(LEFT($A1066,3))=312,LEFT($G1066,10)="Unincepted",$B1066="G "),VLOOKUP(" ULO",_312_Table2,MATCH('312'!$N$16,_312_Table2_ColumnLookup,0),FALSE),
  IF(AND(VALUE(LEFT($A1066,3))=312,LEFT($G1066,10)="Unincepted",$B1066="O "),VLOOKUP(" ULO",_312_Table2,MATCH('312'!$V$16,_312_Table2_ColumnLookup,0),FALSE),
  IF(AND(VALUE(LEFT($A1066,3))=312,LEFT($G1066,10)="Unincepted",$B1066="Q "),VLOOKUP(" ULO",_312_Table2,MATCH('312'!$X$16,_312_Table2_ColumnLookup,0),FALSE),
  IF(AND(VALUE(LEFT($A1066,3))=312,LEFT($G1066,10)="Unincepted"),VLOOKUP(" ULO",_312_Table2,MATCH(LEFT($B1066,1),_312_Table2_ColumnLookup,0),FALSE),
  IF(AND(VALUE(LEFT($A1066,3))=312,LEFT($G1066,5)="Total",$B1066="G "),VLOOKUP('312'!$F$80,_312_Table2,MATCH('312'!$N$16,_312_Table2_ColumnLookup,0),FALSE),
  IF(AND(VALUE(LEFT($A1066,3))=312,LEFT($G1066,5)="Total",$B1066="O "),VLOOKUP('312'!$F$80,_312_Table2,MATCH('312'!$V$16,_312_Table2_ColumnLookup,0),FALSE),
  IF(AND(VALUE(LEFT($A1066,3))=312,LEFT($G1066,5)="Total",$B1066="Q "),VLOOKUP('312'!$F$80,_312_Table2,MATCH('312'!$X$16,_312_Table2_ColumnLookup,0),FALSE),
  IF(AND(VALUE(LEFT($A1066,3))=312,LEFT($G1066,5)="Total"),VLOOKUP('312'!$F$80,_312_Table2,MATCH(LEFT($B1066,1),_312_Table2_ColumnLookup,0),FALSE),
  IF(AND(VALUE(LEFT($A1066,3))=312,LEN($I1066)=4,$B1066="G"),VLOOKUP($I1066,_312_Table2,MATCH('312'!$N$16,_312_Table2_ColumnLookup,0),FALSE),
  IF(AND(VALUE(LEFT($A1066,3))=312,LEN($I1066)=4,$B1066="O"),VLOOKUP($I1066,_312_Table2,MATCH('312'!$V$16,_312_Table2_ColumnLookup,0),FALSE),
  IF(AND(VALUE(LEFT($A1066,3))=312,LEN($I1066)=4,$B1066="Q"),VLOOKUP($I1066,_312_Table2,MATCH('312'!$X$16,_312_Table2_ColumnLookup,0),FALSE),
  IF(AND(VALUE(LEFT($A1066,3))=312,LEN($I1066)=4),VLOOKUP($I1066,_312_Table2,MATCH(LEFT($B1066,1),_312_Table2_ColumnLookup,0),FALSE)
+N("312"),
  IF(VALUE(LEFT($A1066,3))=313,VLOOKUP(VALUE(MID($B1066,2,1)),_313_Table2,MATCH(MID($B1066,1,1),_313_Table2_ColumnLookup,0),FALSE)
+N("313"),
  IF(AND(VALUE(LEFT($A1066,3))=314,LEN($B1066)=3),VLOOKUP(VALUE(MID($B1066,2,2)),_314_Table2,MATCH(MID($B1066,1,1),_314_Table2_ColumnLookup,0),FALSE),
  IF(VALUE(LEFT($A1066,3))=314,VLOOKUP(VALUE(MID($B1066,2,1)),_314_Table2,MATCH(MID($B1066,1,1),_314_Table2_ColumnLookup,0),FALSE)
+N("314"),
""))))))))))))))))))))))))</f>
        <v>#N/A</v>
      </c>
      <c r="F1066" s="238" t="e">
        <f>IF(AND(VALUE(LEFT($A1066,3))=309,LEN($B1066)=3),VLOOKUP(VALUE(MID($B1066,2,2)),_309_Table3,MATCH(MID($B1066,1,1),_309_Table3_ColumnLookup,0),FALSE),
  IF($C1066="309 LCR SummaryA",OneYearSCR,IF($C1066="309 LCR SummaryB",UltimateSCR,IF(VALUE(LEFT($A1066,3))=309,VLOOKUP(VALUE(MID($B1066,2,1)),_309_Table3,MATCH(MID($B1066,1,1),_309_Table3_ColumnLookup,0),FALSE)
+N("309"),
  IF(VALUE(LEFT($A1066,3))=310,VLOOKUP(VALUE(MID($B1066,2,1)),_310_Table3,MATCH(MID($B1066,1,1),_310_Table3_ColumnLookup,0),FALSE)
+N("310"),
  IF(AND(VALUE(LEFT($A1066,3))=311,LEN($I1066)=4),VLOOKUP($I1066,_311_Table3,MATCH($B1066,_311_Table3_ColumnLookup,0),FALSE),
  IF(AND(VALUE(LEFT($A1066,3))=311,OR($B1066="I2",$B1066="J2",$B1066="K2",$B1066="L2")),VLOOKUP('311'!$G$58,_311_Table3,MATCH(MID($B1066,1,1),_311_Table3_ColumnLookup,0),FALSE),
  IF(AND(VALUE(LEFT($A1066,3))=311,RIGHT($B1066,5)="Total"),VLOOKUP('311'!$G$59,_311_Table3,MATCH(MID($B1066,1,1),_311_Table3_ColumnLookup,0),FALSE),
  IF(VALUE(LEFT($A1066,3))=311,VLOOKUP(VALUE(MID($B1066,2,1)),_311_Table3,MATCH(MID($B1066,1,1),_311_Table3_ColumnLookup,0),FALSE)
+N("311"),
  IF(AND(VALUE(LEFT($A1066,3))=312,LEFT($G1066,10)="Unincepted",$B1066="G "),VLOOKUP(" ULO",_312_Table3,MATCH('312'!$N$16,_312_Table3_ColumnLookup,0),FALSE),
  IF(AND(VALUE(LEFT($A1066,3))=312,LEFT($G1066,10)="Unincepted",$B1066="O "),VLOOKUP(" ULO",_312_Table3,MATCH('312'!$V$16,_312_Table3_ColumnLookup,0),FALSE),
  IF(AND(VALUE(LEFT($A1066,3))=312,LEFT($G1066,10)="Unincepted",$B1066="Q "),VLOOKUP(" ULO",_312_Table3,MATCH('312'!$X$16,_312_Table3_ColumnLookup,0),FALSE),
  IF(AND(VALUE(LEFT($A1066,3))=312,LEFT($G1066,10)="Unincepted"),VLOOKUP(" ULO",_312_Table3,MATCH(LEFT($B1066,1),_312_Table3_ColumnLookup,0),FALSE),
  IF(AND(VALUE(LEFT($A1066,3))=312,LEFT($G1066,5)="Total",$B1066="G "),VLOOKUP('312'!$F$80,_312_Table3,MATCH('312'!$N$16,_312_Table3_ColumnLookup,0),FALSE),
  IF(AND(VALUE(LEFT($A1066,3))=312,LEFT($G1066,5)="Total",$B1066="O "),VLOOKUP('312'!$F$80,_312_Table3,MATCH('312'!$V$16,_312_Table3_ColumnLookup,0),FALSE),
  IF(AND(VALUE(LEFT($A1066,3))=312,LEFT($G1066,5)="Total",$B1066="Q "),VLOOKUP('312'!$F$80,_312_Table3,MATCH('312'!$X$16,_312_Table3_ColumnLookup,0),FALSE),
  IF(AND(VALUE(LEFT($A1066,3))=312,LEFT($G1066,5)="Total"),VLOOKUP('312'!$F$80,_312_Table3,MATCH(LEFT($B1066,1),_312_Table3_ColumnLookup,0),FALSE),
  IF(AND(VALUE(LEFT($A1066,3))=312,LEN($I1066)=4,$B1066="G"),VLOOKUP($I1066,_312_Table3,MATCH('312'!$N$16,_312_Table3_ColumnLookup,0),FALSE),
  IF(AND(VALUE(LEFT($A1066,3))=312,LEN($I1066)=4,$B1066="O"),VLOOKUP($I1066,_312_Table3,MATCH('312'!$V$16,_312_Table3_ColumnLookup,0),FALSE),
  IF(AND(VALUE(LEFT($A1066,3))=312,LEN($I1066)=4,$B1066="Q"),VLOOKUP($I1066,_312_Table3,MATCH('312'!$X$16,_312_Table3_ColumnLookup,0),FALSE),
  IF(AND(VALUE(LEFT($A1066,3))=312,LEN($I1066)=4),VLOOKUP($I1066,_312_Table3,MATCH(LEFT($B1066,1),_312_Table3_ColumnLookup,0),FALSE)
+N("312"),
  IF(VALUE(LEFT($A1066,3))=313,VLOOKUP(VALUE(MID($B1066,2,1)),_313_Table3,MATCH(MID($B1066,1,1),_313_Table3_ColumnLookup,0),FALSE)
+N("313"),
  IF(AND(VALUE(LEFT($A1066,3))=314,LEN($B1066)=3),VLOOKUP(VALUE(MID($B1066,2,2)),_314_Table3,MATCH(MID($B1066,1,1),_314_Table3_ColumnLookup,0),FALSE),
  IF(VALUE(LEFT($A1066,3))=314,VLOOKUP(VALUE(MID($B1066,2,1)),_314_Table3,MATCH(MID($B1066,1,1),_314_Table3_ColumnLookup,0),FALSE)
+N("314"),
""))))))))))))))))))))))))</f>
        <v>#N/A</v>
      </c>
      <c r="H1066" s="321" t="str">
        <f>IFERROR(
IF(ISERROR($D1066)=FALSE,$D1066,IF(ISERROR($E1066)=FALSE,$E1066,IF(ISERROR($F1066)=FALSE,$F1066
+N("012 checkboxes"),
IF(
IF(OR(LEFT($A1066,9)="Syndicate",LEFT($A1066,12)="NewSyndicate"),VLOOKUP($A1066,'012'!$J:$ZW,MATCH("Link to button",'012'!$J$1:$ZW$1,0),0)
+N("309 checkbox"),
IF($C1066="309 LCR Summary0",VLOOKUP("Notes990",'309'!$P:$ZZ,MATCH("Link to button",'309'!$P$1:$ZZ$1,0),0)
+N("313 checkboxes"),
IF($C1066="313 Financial Information0LcmVsScr",IF($C1066="309 LCR Summary0",VLOOKUP("LcmVsScr",'309'!$N:$ZZ,MATCH("Link to button",'309'!$N$1:$ZZ$1,0),0),
IF($C1066="313 Financial Information0LcrDocAttached",IF($C1066="309 LCR Summary0",VLOOKUP("LcrDocAttached",'309'!$N:$ZZ,MATCH("Link to button",'309'!$N$1:$ZZ$1,0),
0)))))))=1,TRUE,FALSE)
))),"")</f>
        <v/>
      </c>
    </row>
    <row r="1067" spans="1:8">
      <c r="A1067" s="237" t="e">
        <f>VLOOKUP($G1067,CSVLookups!$B:$R,MATCH(A$1,CSVLookups!$B$1:$R$1,0),FALSE)</f>
        <v>#N/A</v>
      </c>
      <c r="B1067" s="237" t="e">
        <f>VLOOKUP($G1067,CSVLookups!$B:$R,MATCH(B$1,CSVLookups!$B$1:$R$1,0),FALSE)</f>
        <v>#N/A</v>
      </c>
      <c r="C1067" s="238" t="e">
        <f t="shared" si="17"/>
        <v>#N/A</v>
      </c>
      <c r="D1067" s="238" t="e">
        <f>IF(AND(VALUE(LEFT($A1067,3))=309,LEN($B1067)=3),VLOOKUP(VALUE(MID($B1067,2,2)),_309_Table1,MATCH(MID($B1067,1,1),_309_Table1_ColumnLookup,0),FALSE),
  IF($C1067="309 LCR SummaryA",OneYearSCR,IF($C1067="309 LCR SummaryB",UltimateSCR,IF(VALUE(LEFT($A1067,3))=309,VLOOKUP(VALUE(MID($B1067,2,1)),_309_Table1,MATCH(MID($B1067,1,1),_309_Table1_ColumnLookup,0),FALSE)
+N("309"),
  IF(VALUE(LEFT($A1067,3))=310,VLOOKUP(VALUE(MID($B1067,2,1)),_310_Table1,MATCH(MID($B1067,1,1),_310_Table1_ColumnLookup,0),FALSE)
+N("310"),
  IF(AND(VALUE(LEFT($A1067,3))=311,LEN($I1067)=4),VLOOKUP($I1067,_311_Table1,MATCH($B1067,_311_Table1_ColumnLookup,0),FALSE),
  IF(AND(VALUE(LEFT($A1067,3))=311,OR($B1067="I2",$B1067="J2",$B1067="K2",$B1067="L2")),VLOOKUP('311'!$G$58,_311_Table1,MATCH(MID($B1067,1,1),_311_Table1_ColumnLookup,0),FALSE),
  IF(AND(VALUE(LEFT($A1067,3))=311,RIGHT($B1067,5)="Total"),VLOOKUP('311'!$G$59,_311_Table1,MATCH(MID($B1067,1,1),_311_Table1_ColumnLookup,0),FALSE),
  IF(VALUE(LEFT($A1067,3))=311,VLOOKUP(VALUE(MID($B1067,2,1)),_311_Table1,MATCH(MID($B1067,1,1),_311_Table1_ColumnLookup,0),FALSE)
+N("311"),
  IF(AND(VALUE(LEFT($A1067,3))=312,LEFT($G1067,10)="Unincepted",$B1067="G "),VLOOKUP(" ULO",_312_Table1,MATCH('312'!$N$16,_312_Table1_ColumnLookup,0),FALSE),
  IF(AND(VALUE(LEFT($A1067,3))=312,LEFT($G1067,10)="Unincepted",$B1067="O "),VLOOKUP(" ULO",_312_Table1,MATCH('312'!$V$16,_312_Table1_ColumnLookup,0),FALSE),
  IF(AND(VALUE(LEFT($A1067,3))=312,LEFT($G1067,10)="Unincepted",$B1067="Q "),VLOOKUP(" ULO",_312_Table1,MATCH('312'!$X$16,_312_Table1_ColumnLookup,0),FALSE),
  IF(AND(VALUE(LEFT($A1067,3))=312,LEFT($G1067,10)="Unincepted"),VLOOKUP(" ULO",_312_Table1,MATCH(LEFT($B1067,1),_312_Table1_ColumnLookup,0),FALSE),
  IF(AND(VALUE(LEFT($A1067,3))=312,LEFT($G1067,5)="Total",$B1067="G "),VLOOKUP('312'!$F$80,_312_Table1,MATCH('312'!$N$16,_312_Table1_ColumnLookup,0),FALSE),
  IF(AND(VALUE(LEFT($A1067,3))=312,LEFT($G1067,5)="Total",$B1067="O "),VLOOKUP('312'!$F$80,_312_Table1,MATCH('312'!$V$16,_312_Table1_ColumnLookup,0),FALSE),
  IF(AND(VALUE(LEFT($A1067,3))=312,LEFT($G1067,5)="Total",$B1067="Q "),VLOOKUP('312'!$F$80,_312_Table1,MATCH('312'!$X$16,_312_Table1_ColumnLookup,0),FALSE),
  IF(AND(VALUE(LEFT($A1067,3))=312,LEFT($G1067,5)="Total"),VLOOKUP('312'!$F$80,_312_Table1,MATCH(LEFT($B1067,1),_312_Table1_ColumnLookup,0),FALSE),
  IF(AND(VALUE(LEFT($A1067,3))=312,LEN($I1067)=4,$B1067="G"),VLOOKUP($I1067,_312_Table1,MATCH('312'!$N$16,_312_Table1_ColumnLookup,0),FALSE),
  IF(AND(VALUE(LEFT($A1067,3))=312,LEN($I1067)=4,$B1067="O"),VLOOKUP($I1067,_312_Table1,MATCH('312'!$V$16,_312_Table1_ColumnLookup,0),FALSE),
  IF(AND(VALUE(LEFT($A1067,3))=312,LEN($I1067)=4,$B1067="Q"),VLOOKUP($I1067,_312_Table1,MATCH('312'!$X$16,_312_Table1_ColumnLookup,0),FALSE),
  IF(AND(VALUE(LEFT($A1067,3))=312,LEN($I1067)=4),VLOOKUP($I1067,_312_Table1,MATCH(LEFT($B1067,1),_312_Table1_ColumnLookup,0),FALSE)
+N("312"),
  IF(VALUE(LEFT($A1067,3))=313,VLOOKUP(VALUE(MID($B1067,2,1)),_313_Table1,MATCH(MID($B1067,1,1),_313_Table1_ColumnLookup,0),FALSE)
+N("313"),
  IF(AND(VALUE(LEFT($A1067,3))=314,LEN($B1067)=3),VLOOKUP(VALUE(MID($B1067,2,2)),_314_Table1,MATCH(MID($B1067,1,1),_314_Table1_ColumnLookup,0),FALSE),
  IF(VALUE(LEFT($A1067,3))=314,VLOOKUP(VALUE(MID($B1067,2,1)),_314_Table1,MATCH(MID($B1067,1,1),_314_Table1_ColumnLookup,0),FALSE)
+N("314"),
""))))))))))))))))))))))))</f>
        <v>#N/A</v>
      </c>
      <c r="E1067" s="238" t="e">
        <f>IF(AND(VALUE(LEFT($A1067,3))=309,LEN($B1067)=3),VLOOKUP(VALUE(MID($B1067,2,2)),_309_Table2,MATCH(MID($B1067,1,1),_309_Table2_ColumnLookup,0),FALSE),
  IF($C1067="309 LCR SummaryA",OneYearSCR,IF($C1067="309 LCR SummaryB",UltimateSCR,IF(VALUE(LEFT($A1067,3))=309,VLOOKUP(VALUE(MID($B1067,2,1)),_309_Table2,MATCH(MID($B1067,1,1),_309_Table2_ColumnLookup,0),FALSE)
+N("309"),
  IF(VALUE(LEFT($A1067,3))=310,VLOOKUP(VALUE(MID($B1067,2,1)),_310_Table2,MATCH(MID($B1067,1,1),_310_Table2_ColumnLookup,0),FALSE)
+N("310"),
  IF(AND(VALUE(LEFT($A1067,3))=311,LEN($I1067)=4),VLOOKUP($I1067,_311_Table2,MATCH($B1067,_311_Table2_ColumnLookup,0),FALSE),
  IF(AND(VALUE(LEFT($A1067,3))=311,OR($B1067="I2",$B1067="J2",$B1067="K2",$B1067="L2")),VLOOKUP('311'!$G$58,_311_Table2,MATCH(MID($B1067,1,1),_311_Table2_ColumnLookup,0),FALSE),
  IF(AND(VALUE(LEFT($A1067,3))=311,RIGHT($B1067,5)="Total"),VLOOKUP('311'!$G$59,_311_Table2,MATCH(MID($B1067,1,1),_311_Table2_ColumnLookup,0),FALSE),
  IF(VALUE(LEFT($A1067,3))=311,VLOOKUP(VALUE(MID($B1067,2,1)),_311_Table2,MATCH(MID($B1067,1,1),_311_Table2_ColumnLookup,0),FALSE)
+N("311"),
  IF(AND(VALUE(LEFT($A1067,3))=312,LEFT($G1067,10)="Unincepted",$B1067="G "),VLOOKUP(" ULO",_312_Table2,MATCH('312'!$N$16,_312_Table2_ColumnLookup,0),FALSE),
  IF(AND(VALUE(LEFT($A1067,3))=312,LEFT($G1067,10)="Unincepted",$B1067="O "),VLOOKUP(" ULO",_312_Table2,MATCH('312'!$V$16,_312_Table2_ColumnLookup,0),FALSE),
  IF(AND(VALUE(LEFT($A1067,3))=312,LEFT($G1067,10)="Unincepted",$B1067="Q "),VLOOKUP(" ULO",_312_Table2,MATCH('312'!$X$16,_312_Table2_ColumnLookup,0),FALSE),
  IF(AND(VALUE(LEFT($A1067,3))=312,LEFT($G1067,10)="Unincepted"),VLOOKUP(" ULO",_312_Table2,MATCH(LEFT($B1067,1),_312_Table2_ColumnLookup,0),FALSE),
  IF(AND(VALUE(LEFT($A1067,3))=312,LEFT($G1067,5)="Total",$B1067="G "),VLOOKUP('312'!$F$80,_312_Table2,MATCH('312'!$N$16,_312_Table2_ColumnLookup,0),FALSE),
  IF(AND(VALUE(LEFT($A1067,3))=312,LEFT($G1067,5)="Total",$B1067="O "),VLOOKUP('312'!$F$80,_312_Table2,MATCH('312'!$V$16,_312_Table2_ColumnLookup,0),FALSE),
  IF(AND(VALUE(LEFT($A1067,3))=312,LEFT($G1067,5)="Total",$B1067="Q "),VLOOKUP('312'!$F$80,_312_Table2,MATCH('312'!$X$16,_312_Table2_ColumnLookup,0),FALSE),
  IF(AND(VALUE(LEFT($A1067,3))=312,LEFT($G1067,5)="Total"),VLOOKUP('312'!$F$80,_312_Table2,MATCH(LEFT($B1067,1),_312_Table2_ColumnLookup,0),FALSE),
  IF(AND(VALUE(LEFT($A1067,3))=312,LEN($I1067)=4,$B1067="G"),VLOOKUP($I1067,_312_Table2,MATCH('312'!$N$16,_312_Table2_ColumnLookup,0),FALSE),
  IF(AND(VALUE(LEFT($A1067,3))=312,LEN($I1067)=4,$B1067="O"),VLOOKUP($I1067,_312_Table2,MATCH('312'!$V$16,_312_Table2_ColumnLookup,0),FALSE),
  IF(AND(VALUE(LEFT($A1067,3))=312,LEN($I1067)=4,$B1067="Q"),VLOOKUP($I1067,_312_Table2,MATCH('312'!$X$16,_312_Table2_ColumnLookup,0),FALSE),
  IF(AND(VALUE(LEFT($A1067,3))=312,LEN($I1067)=4),VLOOKUP($I1067,_312_Table2,MATCH(LEFT($B1067,1),_312_Table2_ColumnLookup,0),FALSE)
+N("312"),
  IF(VALUE(LEFT($A1067,3))=313,VLOOKUP(VALUE(MID($B1067,2,1)),_313_Table2,MATCH(MID($B1067,1,1),_313_Table2_ColumnLookup,0),FALSE)
+N("313"),
  IF(AND(VALUE(LEFT($A1067,3))=314,LEN($B1067)=3),VLOOKUP(VALUE(MID($B1067,2,2)),_314_Table2,MATCH(MID($B1067,1,1),_314_Table2_ColumnLookup,0),FALSE),
  IF(VALUE(LEFT($A1067,3))=314,VLOOKUP(VALUE(MID($B1067,2,1)),_314_Table2,MATCH(MID($B1067,1,1),_314_Table2_ColumnLookup,0),FALSE)
+N("314"),
""))))))))))))))))))))))))</f>
        <v>#N/A</v>
      </c>
      <c r="F1067" s="238" t="e">
        <f>IF(AND(VALUE(LEFT($A1067,3))=309,LEN($B1067)=3),VLOOKUP(VALUE(MID($B1067,2,2)),_309_Table3,MATCH(MID($B1067,1,1),_309_Table3_ColumnLookup,0),FALSE),
  IF($C1067="309 LCR SummaryA",OneYearSCR,IF($C1067="309 LCR SummaryB",UltimateSCR,IF(VALUE(LEFT($A1067,3))=309,VLOOKUP(VALUE(MID($B1067,2,1)),_309_Table3,MATCH(MID($B1067,1,1),_309_Table3_ColumnLookup,0),FALSE)
+N("309"),
  IF(VALUE(LEFT($A1067,3))=310,VLOOKUP(VALUE(MID($B1067,2,1)),_310_Table3,MATCH(MID($B1067,1,1),_310_Table3_ColumnLookup,0),FALSE)
+N("310"),
  IF(AND(VALUE(LEFT($A1067,3))=311,LEN($I1067)=4),VLOOKUP($I1067,_311_Table3,MATCH($B1067,_311_Table3_ColumnLookup,0),FALSE),
  IF(AND(VALUE(LEFT($A1067,3))=311,OR($B1067="I2",$B1067="J2",$B1067="K2",$B1067="L2")),VLOOKUP('311'!$G$58,_311_Table3,MATCH(MID($B1067,1,1),_311_Table3_ColumnLookup,0),FALSE),
  IF(AND(VALUE(LEFT($A1067,3))=311,RIGHT($B1067,5)="Total"),VLOOKUP('311'!$G$59,_311_Table3,MATCH(MID($B1067,1,1),_311_Table3_ColumnLookup,0),FALSE),
  IF(VALUE(LEFT($A1067,3))=311,VLOOKUP(VALUE(MID($B1067,2,1)),_311_Table3,MATCH(MID($B1067,1,1),_311_Table3_ColumnLookup,0),FALSE)
+N("311"),
  IF(AND(VALUE(LEFT($A1067,3))=312,LEFT($G1067,10)="Unincepted",$B1067="G "),VLOOKUP(" ULO",_312_Table3,MATCH('312'!$N$16,_312_Table3_ColumnLookup,0),FALSE),
  IF(AND(VALUE(LEFT($A1067,3))=312,LEFT($G1067,10)="Unincepted",$B1067="O "),VLOOKUP(" ULO",_312_Table3,MATCH('312'!$V$16,_312_Table3_ColumnLookup,0),FALSE),
  IF(AND(VALUE(LEFT($A1067,3))=312,LEFT($G1067,10)="Unincepted",$B1067="Q "),VLOOKUP(" ULO",_312_Table3,MATCH('312'!$X$16,_312_Table3_ColumnLookup,0),FALSE),
  IF(AND(VALUE(LEFT($A1067,3))=312,LEFT($G1067,10)="Unincepted"),VLOOKUP(" ULO",_312_Table3,MATCH(LEFT($B1067,1),_312_Table3_ColumnLookup,0),FALSE),
  IF(AND(VALUE(LEFT($A1067,3))=312,LEFT($G1067,5)="Total",$B1067="G "),VLOOKUP('312'!$F$80,_312_Table3,MATCH('312'!$N$16,_312_Table3_ColumnLookup,0),FALSE),
  IF(AND(VALUE(LEFT($A1067,3))=312,LEFT($G1067,5)="Total",$B1067="O "),VLOOKUP('312'!$F$80,_312_Table3,MATCH('312'!$V$16,_312_Table3_ColumnLookup,0),FALSE),
  IF(AND(VALUE(LEFT($A1067,3))=312,LEFT($G1067,5)="Total",$B1067="Q "),VLOOKUP('312'!$F$80,_312_Table3,MATCH('312'!$X$16,_312_Table3_ColumnLookup,0),FALSE),
  IF(AND(VALUE(LEFT($A1067,3))=312,LEFT($G1067,5)="Total"),VLOOKUP('312'!$F$80,_312_Table3,MATCH(LEFT($B1067,1),_312_Table3_ColumnLookup,0),FALSE),
  IF(AND(VALUE(LEFT($A1067,3))=312,LEN($I1067)=4,$B1067="G"),VLOOKUP($I1067,_312_Table3,MATCH('312'!$N$16,_312_Table3_ColumnLookup,0),FALSE),
  IF(AND(VALUE(LEFT($A1067,3))=312,LEN($I1067)=4,$B1067="O"),VLOOKUP($I1067,_312_Table3,MATCH('312'!$V$16,_312_Table3_ColumnLookup,0),FALSE),
  IF(AND(VALUE(LEFT($A1067,3))=312,LEN($I1067)=4,$B1067="Q"),VLOOKUP($I1067,_312_Table3,MATCH('312'!$X$16,_312_Table3_ColumnLookup,0),FALSE),
  IF(AND(VALUE(LEFT($A1067,3))=312,LEN($I1067)=4),VLOOKUP($I1067,_312_Table3,MATCH(LEFT($B1067,1),_312_Table3_ColumnLookup,0),FALSE)
+N("312"),
  IF(VALUE(LEFT($A1067,3))=313,VLOOKUP(VALUE(MID($B1067,2,1)),_313_Table3,MATCH(MID($B1067,1,1),_313_Table3_ColumnLookup,0),FALSE)
+N("313"),
  IF(AND(VALUE(LEFT($A1067,3))=314,LEN($B1067)=3),VLOOKUP(VALUE(MID($B1067,2,2)),_314_Table3,MATCH(MID($B1067,1,1),_314_Table3_ColumnLookup,0),FALSE),
  IF(VALUE(LEFT($A1067,3))=314,VLOOKUP(VALUE(MID($B1067,2,1)),_314_Table3,MATCH(MID($B1067,1,1),_314_Table3_ColumnLookup,0),FALSE)
+N("314"),
""))))))))))))))))))))))))</f>
        <v>#N/A</v>
      </c>
      <c r="H1067" s="321" t="str">
        <f>IFERROR(
IF(ISERROR($D1067)=FALSE,$D1067,IF(ISERROR($E1067)=FALSE,$E1067,IF(ISERROR($F1067)=FALSE,$F1067
+N("012 checkboxes"),
IF(
IF(OR(LEFT($A1067,9)="Syndicate",LEFT($A1067,12)="NewSyndicate"),VLOOKUP($A1067,'012'!$J:$ZW,MATCH("Link to button",'012'!$J$1:$ZW$1,0),0)
+N("309 checkbox"),
IF($C1067="309 LCR Summary0",VLOOKUP("Notes990",'309'!$P:$ZZ,MATCH("Link to button",'309'!$P$1:$ZZ$1,0),0)
+N("313 checkboxes"),
IF($C1067="313 Financial Information0LcmVsScr",IF($C1067="309 LCR Summary0",VLOOKUP("LcmVsScr",'309'!$N:$ZZ,MATCH("Link to button",'309'!$N$1:$ZZ$1,0),0),
IF($C1067="313 Financial Information0LcrDocAttached",IF($C1067="309 LCR Summary0",VLOOKUP("LcrDocAttached",'309'!$N:$ZZ,MATCH("Link to button",'309'!$N$1:$ZZ$1,0),
0)))))))=1,TRUE,FALSE)
))),"")</f>
        <v/>
      </c>
    </row>
    <row r="1068" spans="1:8">
      <c r="A1068" s="237" t="e">
        <f>VLOOKUP($G1068,CSVLookups!$B:$R,MATCH(A$1,CSVLookups!$B$1:$R$1,0),FALSE)</f>
        <v>#N/A</v>
      </c>
      <c r="B1068" s="237" t="e">
        <f>VLOOKUP($G1068,CSVLookups!$B:$R,MATCH(B$1,CSVLookups!$B$1:$R$1,0),FALSE)</f>
        <v>#N/A</v>
      </c>
      <c r="C1068" s="238" t="e">
        <f t="shared" si="17"/>
        <v>#N/A</v>
      </c>
      <c r="D1068" s="238" t="e">
        <f>IF(AND(VALUE(LEFT($A1068,3))=309,LEN($B1068)=3),VLOOKUP(VALUE(MID($B1068,2,2)),_309_Table1,MATCH(MID($B1068,1,1),_309_Table1_ColumnLookup,0),FALSE),
  IF($C1068="309 LCR SummaryA",OneYearSCR,IF($C1068="309 LCR SummaryB",UltimateSCR,IF(VALUE(LEFT($A1068,3))=309,VLOOKUP(VALUE(MID($B1068,2,1)),_309_Table1,MATCH(MID($B1068,1,1),_309_Table1_ColumnLookup,0),FALSE)
+N("309"),
  IF(VALUE(LEFT($A1068,3))=310,VLOOKUP(VALUE(MID($B1068,2,1)),_310_Table1,MATCH(MID($B1068,1,1),_310_Table1_ColumnLookup,0),FALSE)
+N("310"),
  IF(AND(VALUE(LEFT($A1068,3))=311,LEN($I1068)=4),VLOOKUP($I1068,_311_Table1,MATCH($B1068,_311_Table1_ColumnLookup,0),FALSE),
  IF(AND(VALUE(LEFT($A1068,3))=311,OR($B1068="I2",$B1068="J2",$B1068="K2",$B1068="L2")),VLOOKUP('311'!$G$58,_311_Table1,MATCH(MID($B1068,1,1),_311_Table1_ColumnLookup,0),FALSE),
  IF(AND(VALUE(LEFT($A1068,3))=311,RIGHT($B1068,5)="Total"),VLOOKUP('311'!$G$59,_311_Table1,MATCH(MID($B1068,1,1),_311_Table1_ColumnLookup,0),FALSE),
  IF(VALUE(LEFT($A1068,3))=311,VLOOKUP(VALUE(MID($B1068,2,1)),_311_Table1,MATCH(MID($B1068,1,1),_311_Table1_ColumnLookup,0),FALSE)
+N("311"),
  IF(AND(VALUE(LEFT($A1068,3))=312,LEFT($G1068,10)="Unincepted",$B1068="G "),VLOOKUP(" ULO",_312_Table1,MATCH('312'!$N$16,_312_Table1_ColumnLookup,0),FALSE),
  IF(AND(VALUE(LEFT($A1068,3))=312,LEFT($G1068,10)="Unincepted",$B1068="O "),VLOOKUP(" ULO",_312_Table1,MATCH('312'!$V$16,_312_Table1_ColumnLookup,0),FALSE),
  IF(AND(VALUE(LEFT($A1068,3))=312,LEFT($G1068,10)="Unincepted",$B1068="Q "),VLOOKUP(" ULO",_312_Table1,MATCH('312'!$X$16,_312_Table1_ColumnLookup,0),FALSE),
  IF(AND(VALUE(LEFT($A1068,3))=312,LEFT($G1068,10)="Unincepted"),VLOOKUP(" ULO",_312_Table1,MATCH(LEFT($B1068,1),_312_Table1_ColumnLookup,0),FALSE),
  IF(AND(VALUE(LEFT($A1068,3))=312,LEFT($G1068,5)="Total",$B1068="G "),VLOOKUP('312'!$F$80,_312_Table1,MATCH('312'!$N$16,_312_Table1_ColumnLookup,0),FALSE),
  IF(AND(VALUE(LEFT($A1068,3))=312,LEFT($G1068,5)="Total",$B1068="O "),VLOOKUP('312'!$F$80,_312_Table1,MATCH('312'!$V$16,_312_Table1_ColumnLookup,0),FALSE),
  IF(AND(VALUE(LEFT($A1068,3))=312,LEFT($G1068,5)="Total",$B1068="Q "),VLOOKUP('312'!$F$80,_312_Table1,MATCH('312'!$X$16,_312_Table1_ColumnLookup,0),FALSE),
  IF(AND(VALUE(LEFT($A1068,3))=312,LEFT($G1068,5)="Total"),VLOOKUP('312'!$F$80,_312_Table1,MATCH(LEFT($B1068,1),_312_Table1_ColumnLookup,0),FALSE),
  IF(AND(VALUE(LEFT($A1068,3))=312,LEN($I1068)=4,$B1068="G"),VLOOKUP($I1068,_312_Table1,MATCH('312'!$N$16,_312_Table1_ColumnLookup,0),FALSE),
  IF(AND(VALUE(LEFT($A1068,3))=312,LEN($I1068)=4,$B1068="O"),VLOOKUP($I1068,_312_Table1,MATCH('312'!$V$16,_312_Table1_ColumnLookup,0),FALSE),
  IF(AND(VALUE(LEFT($A1068,3))=312,LEN($I1068)=4,$B1068="Q"),VLOOKUP($I1068,_312_Table1,MATCH('312'!$X$16,_312_Table1_ColumnLookup,0),FALSE),
  IF(AND(VALUE(LEFT($A1068,3))=312,LEN($I1068)=4),VLOOKUP($I1068,_312_Table1,MATCH(LEFT($B1068,1),_312_Table1_ColumnLookup,0),FALSE)
+N("312"),
  IF(VALUE(LEFT($A1068,3))=313,VLOOKUP(VALUE(MID($B1068,2,1)),_313_Table1,MATCH(MID($B1068,1,1),_313_Table1_ColumnLookup,0),FALSE)
+N("313"),
  IF(AND(VALUE(LEFT($A1068,3))=314,LEN($B1068)=3),VLOOKUP(VALUE(MID($B1068,2,2)),_314_Table1,MATCH(MID($B1068,1,1),_314_Table1_ColumnLookup,0),FALSE),
  IF(VALUE(LEFT($A1068,3))=314,VLOOKUP(VALUE(MID($B1068,2,1)),_314_Table1,MATCH(MID($B1068,1,1),_314_Table1_ColumnLookup,0),FALSE)
+N("314"),
""))))))))))))))))))))))))</f>
        <v>#N/A</v>
      </c>
      <c r="E1068" s="238" t="e">
        <f>IF(AND(VALUE(LEFT($A1068,3))=309,LEN($B1068)=3),VLOOKUP(VALUE(MID($B1068,2,2)),_309_Table2,MATCH(MID($B1068,1,1),_309_Table2_ColumnLookup,0),FALSE),
  IF($C1068="309 LCR SummaryA",OneYearSCR,IF($C1068="309 LCR SummaryB",UltimateSCR,IF(VALUE(LEFT($A1068,3))=309,VLOOKUP(VALUE(MID($B1068,2,1)),_309_Table2,MATCH(MID($B1068,1,1),_309_Table2_ColumnLookup,0),FALSE)
+N("309"),
  IF(VALUE(LEFT($A1068,3))=310,VLOOKUP(VALUE(MID($B1068,2,1)),_310_Table2,MATCH(MID($B1068,1,1),_310_Table2_ColumnLookup,0),FALSE)
+N("310"),
  IF(AND(VALUE(LEFT($A1068,3))=311,LEN($I1068)=4),VLOOKUP($I1068,_311_Table2,MATCH($B1068,_311_Table2_ColumnLookup,0),FALSE),
  IF(AND(VALUE(LEFT($A1068,3))=311,OR($B1068="I2",$B1068="J2",$B1068="K2",$B1068="L2")),VLOOKUP('311'!$G$58,_311_Table2,MATCH(MID($B1068,1,1),_311_Table2_ColumnLookup,0),FALSE),
  IF(AND(VALUE(LEFT($A1068,3))=311,RIGHT($B1068,5)="Total"),VLOOKUP('311'!$G$59,_311_Table2,MATCH(MID($B1068,1,1),_311_Table2_ColumnLookup,0),FALSE),
  IF(VALUE(LEFT($A1068,3))=311,VLOOKUP(VALUE(MID($B1068,2,1)),_311_Table2,MATCH(MID($B1068,1,1),_311_Table2_ColumnLookup,0),FALSE)
+N("311"),
  IF(AND(VALUE(LEFT($A1068,3))=312,LEFT($G1068,10)="Unincepted",$B1068="G "),VLOOKUP(" ULO",_312_Table2,MATCH('312'!$N$16,_312_Table2_ColumnLookup,0),FALSE),
  IF(AND(VALUE(LEFT($A1068,3))=312,LEFT($G1068,10)="Unincepted",$B1068="O "),VLOOKUP(" ULO",_312_Table2,MATCH('312'!$V$16,_312_Table2_ColumnLookup,0),FALSE),
  IF(AND(VALUE(LEFT($A1068,3))=312,LEFT($G1068,10)="Unincepted",$B1068="Q "),VLOOKUP(" ULO",_312_Table2,MATCH('312'!$X$16,_312_Table2_ColumnLookup,0),FALSE),
  IF(AND(VALUE(LEFT($A1068,3))=312,LEFT($G1068,10)="Unincepted"),VLOOKUP(" ULO",_312_Table2,MATCH(LEFT($B1068,1),_312_Table2_ColumnLookup,0),FALSE),
  IF(AND(VALUE(LEFT($A1068,3))=312,LEFT($G1068,5)="Total",$B1068="G "),VLOOKUP('312'!$F$80,_312_Table2,MATCH('312'!$N$16,_312_Table2_ColumnLookup,0),FALSE),
  IF(AND(VALUE(LEFT($A1068,3))=312,LEFT($G1068,5)="Total",$B1068="O "),VLOOKUP('312'!$F$80,_312_Table2,MATCH('312'!$V$16,_312_Table2_ColumnLookup,0),FALSE),
  IF(AND(VALUE(LEFT($A1068,3))=312,LEFT($G1068,5)="Total",$B1068="Q "),VLOOKUP('312'!$F$80,_312_Table2,MATCH('312'!$X$16,_312_Table2_ColumnLookup,0),FALSE),
  IF(AND(VALUE(LEFT($A1068,3))=312,LEFT($G1068,5)="Total"),VLOOKUP('312'!$F$80,_312_Table2,MATCH(LEFT($B1068,1),_312_Table2_ColumnLookup,0),FALSE),
  IF(AND(VALUE(LEFT($A1068,3))=312,LEN($I1068)=4,$B1068="G"),VLOOKUP($I1068,_312_Table2,MATCH('312'!$N$16,_312_Table2_ColumnLookup,0),FALSE),
  IF(AND(VALUE(LEFT($A1068,3))=312,LEN($I1068)=4,$B1068="O"),VLOOKUP($I1068,_312_Table2,MATCH('312'!$V$16,_312_Table2_ColumnLookup,0),FALSE),
  IF(AND(VALUE(LEFT($A1068,3))=312,LEN($I1068)=4,$B1068="Q"),VLOOKUP($I1068,_312_Table2,MATCH('312'!$X$16,_312_Table2_ColumnLookup,0),FALSE),
  IF(AND(VALUE(LEFT($A1068,3))=312,LEN($I1068)=4),VLOOKUP($I1068,_312_Table2,MATCH(LEFT($B1068,1),_312_Table2_ColumnLookup,0),FALSE)
+N("312"),
  IF(VALUE(LEFT($A1068,3))=313,VLOOKUP(VALUE(MID($B1068,2,1)),_313_Table2,MATCH(MID($B1068,1,1),_313_Table2_ColumnLookup,0),FALSE)
+N("313"),
  IF(AND(VALUE(LEFT($A1068,3))=314,LEN($B1068)=3),VLOOKUP(VALUE(MID($B1068,2,2)),_314_Table2,MATCH(MID($B1068,1,1),_314_Table2_ColumnLookup,0),FALSE),
  IF(VALUE(LEFT($A1068,3))=314,VLOOKUP(VALUE(MID($B1068,2,1)),_314_Table2,MATCH(MID($B1068,1,1),_314_Table2_ColumnLookup,0),FALSE)
+N("314"),
""))))))))))))))))))))))))</f>
        <v>#N/A</v>
      </c>
      <c r="F1068" s="238" t="e">
        <f>IF(AND(VALUE(LEFT($A1068,3))=309,LEN($B1068)=3),VLOOKUP(VALUE(MID($B1068,2,2)),_309_Table3,MATCH(MID($B1068,1,1),_309_Table3_ColumnLookup,0),FALSE),
  IF($C1068="309 LCR SummaryA",OneYearSCR,IF($C1068="309 LCR SummaryB",UltimateSCR,IF(VALUE(LEFT($A1068,3))=309,VLOOKUP(VALUE(MID($B1068,2,1)),_309_Table3,MATCH(MID($B1068,1,1),_309_Table3_ColumnLookup,0),FALSE)
+N("309"),
  IF(VALUE(LEFT($A1068,3))=310,VLOOKUP(VALUE(MID($B1068,2,1)),_310_Table3,MATCH(MID($B1068,1,1),_310_Table3_ColumnLookup,0),FALSE)
+N("310"),
  IF(AND(VALUE(LEFT($A1068,3))=311,LEN($I1068)=4),VLOOKUP($I1068,_311_Table3,MATCH($B1068,_311_Table3_ColumnLookup,0),FALSE),
  IF(AND(VALUE(LEFT($A1068,3))=311,OR($B1068="I2",$B1068="J2",$B1068="K2",$B1068="L2")),VLOOKUP('311'!$G$58,_311_Table3,MATCH(MID($B1068,1,1),_311_Table3_ColumnLookup,0),FALSE),
  IF(AND(VALUE(LEFT($A1068,3))=311,RIGHT($B1068,5)="Total"),VLOOKUP('311'!$G$59,_311_Table3,MATCH(MID($B1068,1,1),_311_Table3_ColumnLookup,0),FALSE),
  IF(VALUE(LEFT($A1068,3))=311,VLOOKUP(VALUE(MID($B1068,2,1)),_311_Table3,MATCH(MID($B1068,1,1),_311_Table3_ColumnLookup,0),FALSE)
+N("311"),
  IF(AND(VALUE(LEFT($A1068,3))=312,LEFT($G1068,10)="Unincepted",$B1068="G "),VLOOKUP(" ULO",_312_Table3,MATCH('312'!$N$16,_312_Table3_ColumnLookup,0),FALSE),
  IF(AND(VALUE(LEFT($A1068,3))=312,LEFT($G1068,10)="Unincepted",$B1068="O "),VLOOKUP(" ULO",_312_Table3,MATCH('312'!$V$16,_312_Table3_ColumnLookup,0),FALSE),
  IF(AND(VALUE(LEFT($A1068,3))=312,LEFT($G1068,10)="Unincepted",$B1068="Q "),VLOOKUP(" ULO",_312_Table3,MATCH('312'!$X$16,_312_Table3_ColumnLookup,0),FALSE),
  IF(AND(VALUE(LEFT($A1068,3))=312,LEFT($G1068,10)="Unincepted"),VLOOKUP(" ULO",_312_Table3,MATCH(LEFT($B1068,1),_312_Table3_ColumnLookup,0),FALSE),
  IF(AND(VALUE(LEFT($A1068,3))=312,LEFT($G1068,5)="Total",$B1068="G "),VLOOKUP('312'!$F$80,_312_Table3,MATCH('312'!$N$16,_312_Table3_ColumnLookup,0),FALSE),
  IF(AND(VALUE(LEFT($A1068,3))=312,LEFT($G1068,5)="Total",$B1068="O "),VLOOKUP('312'!$F$80,_312_Table3,MATCH('312'!$V$16,_312_Table3_ColumnLookup,0),FALSE),
  IF(AND(VALUE(LEFT($A1068,3))=312,LEFT($G1068,5)="Total",$B1068="Q "),VLOOKUP('312'!$F$80,_312_Table3,MATCH('312'!$X$16,_312_Table3_ColumnLookup,0),FALSE),
  IF(AND(VALUE(LEFT($A1068,3))=312,LEFT($G1068,5)="Total"),VLOOKUP('312'!$F$80,_312_Table3,MATCH(LEFT($B1068,1),_312_Table3_ColumnLookup,0),FALSE),
  IF(AND(VALUE(LEFT($A1068,3))=312,LEN($I1068)=4,$B1068="G"),VLOOKUP($I1068,_312_Table3,MATCH('312'!$N$16,_312_Table3_ColumnLookup,0),FALSE),
  IF(AND(VALUE(LEFT($A1068,3))=312,LEN($I1068)=4,$B1068="O"),VLOOKUP($I1068,_312_Table3,MATCH('312'!$V$16,_312_Table3_ColumnLookup,0),FALSE),
  IF(AND(VALUE(LEFT($A1068,3))=312,LEN($I1068)=4,$B1068="Q"),VLOOKUP($I1068,_312_Table3,MATCH('312'!$X$16,_312_Table3_ColumnLookup,0),FALSE),
  IF(AND(VALUE(LEFT($A1068,3))=312,LEN($I1068)=4),VLOOKUP($I1068,_312_Table3,MATCH(LEFT($B1068,1),_312_Table3_ColumnLookup,0),FALSE)
+N("312"),
  IF(VALUE(LEFT($A1068,3))=313,VLOOKUP(VALUE(MID($B1068,2,1)),_313_Table3,MATCH(MID($B1068,1,1),_313_Table3_ColumnLookup,0),FALSE)
+N("313"),
  IF(AND(VALUE(LEFT($A1068,3))=314,LEN($B1068)=3),VLOOKUP(VALUE(MID($B1068,2,2)),_314_Table3,MATCH(MID($B1068,1,1),_314_Table3_ColumnLookup,0),FALSE),
  IF(VALUE(LEFT($A1068,3))=314,VLOOKUP(VALUE(MID($B1068,2,1)),_314_Table3,MATCH(MID($B1068,1,1),_314_Table3_ColumnLookup,0),FALSE)
+N("314"),
""))))))))))))))))))))))))</f>
        <v>#N/A</v>
      </c>
      <c r="H1068" s="321" t="str">
        <f>IFERROR(
IF(ISERROR($D1068)=FALSE,$D1068,IF(ISERROR($E1068)=FALSE,$E1068,IF(ISERROR($F1068)=FALSE,$F1068
+N("012 checkboxes"),
IF(
IF(OR(LEFT($A1068,9)="Syndicate",LEFT($A1068,12)="NewSyndicate"),VLOOKUP($A1068,'012'!$J:$ZW,MATCH("Link to button",'012'!$J$1:$ZW$1,0),0)
+N("309 checkbox"),
IF($C1068="309 LCR Summary0",VLOOKUP("Notes990",'309'!$P:$ZZ,MATCH("Link to button",'309'!$P$1:$ZZ$1,0),0)
+N("313 checkboxes"),
IF($C1068="313 Financial Information0LcmVsScr",IF($C1068="309 LCR Summary0",VLOOKUP("LcmVsScr",'309'!$N:$ZZ,MATCH("Link to button",'309'!$N$1:$ZZ$1,0),0),
IF($C1068="313 Financial Information0LcrDocAttached",IF($C1068="309 LCR Summary0",VLOOKUP("LcrDocAttached",'309'!$N:$ZZ,MATCH("Link to button",'309'!$N$1:$ZZ$1,0),
0)))))))=1,TRUE,FALSE)
))),"")</f>
        <v/>
      </c>
    </row>
    <row r="1069" spans="1:8">
      <c r="A1069" s="237" t="e">
        <f>VLOOKUP($G1069,CSVLookups!$B:$R,MATCH(A$1,CSVLookups!$B$1:$R$1,0),FALSE)</f>
        <v>#N/A</v>
      </c>
      <c r="B1069" s="237" t="e">
        <f>VLOOKUP($G1069,CSVLookups!$B:$R,MATCH(B$1,CSVLookups!$B$1:$R$1,0),FALSE)</f>
        <v>#N/A</v>
      </c>
      <c r="C1069" s="238" t="e">
        <f t="shared" si="17"/>
        <v>#N/A</v>
      </c>
      <c r="D1069" s="238" t="e">
        <f>IF(AND(VALUE(LEFT($A1069,3))=309,LEN($B1069)=3),VLOOKUP(VALUE(MID($B1069,2,2)),_309_Table1,MATCH(MID($B1069,1,1),_309_Table1_ColumnLookup,0),FALSE),
  IF($C1069="309 LCR SummaryA",OneYearSCR,IF($C1069="309 LCR SummaryB",UltimateSCR,IF(VALUE(LEFT($A1069,3))=309,VLOOKUP(VALUE(MID($B1069,2,1)),_309_Table1,MATCH(MID($B1069,1,1),_309_Table1_ColumnLookup,0),FALSE)
+N("309"),
  IF(VALUE(LEFT($A1069,3))=310,VLOOKUP(VALUE(MID($B1069,2,1)),_310_Table1,MATCH(MID($B1069,1,1),_310_Table1_ColumnLookup,0),FALSE)
+N("310"),
  IF(AND(VALUE(LEFT($A1069,3))=311,LEN($I1069)=4),VLOOKUP($I1069,_311_Table1,MATCH($B1069,_311_Table1_ColumnLookup,0),FALSE),
  IF(AND(VALUE(LEFT($A1069,3))=311,OR($B1069="I2",$B1069="J2",$B1069="K2",$B1069="L2")),VLOOKUP('311'!$G$58,_311_Table1,MATCH(MID($B1069,1,1),_311_Table1_ColumnLookup,0),FALSE),
  IF(AND(VALUE(LEFT($A1069,3))=311,RIGHT($B1069,5)="Total"),VLOOKUP('311'!$G$59,_311_Table1,MATCH(MID($B1069,1,1),_311_Table1_ColumnLookup,0),FALSE),
  IF(VALUE(LEFT($A1069,3))=311,VLOOKUP(VALUE(MID($B1069,2,1)),_311_Table1,MATCH(MID($B1069,1,1),_311_Table1_ColumnLookup,0),FALSE)
+N("311"),
  IF(AND(VALUE(LEFT($A1069,3))=312,LEFT($G1069,10)="Unincepted",$B1069="G "),VLOOKUP(" ULO",_312_Table1,MATCH('312'!$N$16,_312_Table1_ColumnLookup,0),FALSE),
  IF(AND(VALUE(LEFT($A1069,3))=312,LEFT($G1069,10)="Unincepted",$B1069="O "),VLOOKUP(" ULO",_312_Table1,MATCH('312'!$V$16,_312_Table1_ColumnLookup,0),FALSE),
  IF(AND(VALUE(LEFT($A1069,3))=312,LEFT($G1069,10)="Unincepted",$B1069="Q "),VLOOKUP(" ULO",_312_Table1,MATCH('312'!$X$16,_312_Table1_ColumnLookup,0),FALSE),
  IF(AND(VALUE(LEFT($A1069,3))=312,LEFT($G1069,10)="Unincepted"),VLOOKUP(" ULO",_312_Table1,MATCH(LEFT($B1069,1),_312_Table1_ColumnLookup,0),FALSE),
  IF(AND(VALUE(LEFT($A1069,3))=312,LEFT($G1069,5)="Total",$B1069="G "),VLOOKUP('312'!$F$80,_312_Table1,MATCH('312'!$N$16,_312_Table1_ColumnLookup,0),FALSE),
  IF(AND(VALUE(LEFT($A1069,3))=312,LEFT($G1069,5)="Total",$B1069="O "),VLOOKUP('312'!$F$80,_312_Table1,MATCH('312'!$V$16,_312_Table1_ColumnLookup,0),FALSE),
  IF(AND(VALUE(LEFT($A1069,3))=312,LEFT($G1069,5)="Total",$B1069="Q "),VLOOKUP('312'!$F$80,_312_Table1,MATCH('312'!$X$16,_312_Table1_ColumnLookup,0),FALSE),
  IF(AND(VALUE(LEFT($A1069,3))=312,LEFT($G1069,5)="Total"),VLOOKUP('312'!$F$80,_312_Table1,MATCH(LEFT($B1069,1),_312_Table1_ColumnLookup,0),FALSE),
  IF(AND(VALUE(LEFT($A1069,3))=312,LEN($I1069)=4,$B1069="G"),VLOOKUP($I1069,_312_Table1,MATCH('312'!$N$16,_312_Table1_ColumnLookup,0),FALSE),
  IF(AND(VALUE(LEFT($A1069,3))=312,LEN($I1069)=4,$B1069="O"),VLOOKUP($I1069,_312_Table1,MATCH('312'!$V$16,_312_Table1_ColumnLookup,0),FALSE),
  IF(AND(VALUE(LEFT($A1069,3))=312,LEN($I1069)=4,$B1069="Q"),VLOOKUP($I1069,_312_Table1,MATCH('312'!$X$16,_312_Table1_ColumnLookup,0),FALSE),
  IF(AND(VALUE(LEFT($A1069,3))=312,LEN($I1069)=4),VLOOKUP($I1069,_312_Table1,MATCH(LEFT($B1069,1),_312_Table1_ColumnLookup,0),FALSE)
+N("312"),
  IF(VALUE(LEFT($A1069,3))=313,VLOOKUP(VALUE(MID($B1069,2,1)),_313_Table1,MATCH(MID($B1069,1,1),_313_Table1_ColumnLookup,0),FALSE)
+N("313"),
  IF(AND(VALUE(LEFT($A1069,3))=314,LEN($B1069)=3),VLOOKUP(VALUE(MID($B1069,2,2)),_314_Table1,MATCH(MID($B1069,1,1),_314_Table1_ColumnLookup,0),FALSE),
  IF(VALUE(LEFT($A1069,3))=314,VLOOKUP(VALUE(MID($B1069,2,1)),_314_Table1,MATCH(MID($B1069,1,1),_314_Table1_ColumnLookup,0),FALSE)
+N("314"),
""))))))))))))))))))))))))</f>
        <v>#N/A</v>
      </c>
      <c r="E1069" s="238" t="e">
        <f>IF(AND(VALUE(LEFT($A1069,3))=309,LEN($B1069)=3),VLOOKUP(VALUE(MID($B1069,2,2)),_309_Table2,MATCH(MID($B1069,1,1),_309_Table2_ColumnLookup,0),FALSE),
  IF($C1069="309 LCR SummaryA",OneYearSCR,IF($C1069="309 LCR SummaryB",UltimateSCR,IF(VALUE(LEFT($A1069,3))=309,VLOOKUP(VALUE(MID($B1069,2,1)),_309_Table2,MATCH(MID($B1069,1,1),_309_Table2_ColumnLookup,0),FALSE)
+N("309"),
  IF(VALUE(LEFT($A1069,3))=310,VLOOKUP(VALUE(MID($B1069,2,1)),_310_Table2,MATCH(MID($B1069,1,1),_310_Table2_ColumnLookup,0),FALSE)
+N("310"),
  IF(AND(VALUE(LEFT($A1069,3))=311,LEN($I1069)=4),VLOOKUP($I1069,_311_Table2,MATCH($B1069,_311_Table2_ColumnLookup,0),FALSE),
  IF(AND(VALUE(LEFT($A1069,3))=311,OR($B1069="I2",$B1069="J2",$B1069="K2",$B1069="L2")),VLOOKUP('311'!$G$58,_311_Table2,MATCH(MID($B1069,1,1),_311_Table2_ColumnLookup,0),FALSE),
  IF(AND(VALUE(LEFT($A1069,3))=311,RIGHT($B1069,5)="Total"),VLOOKUP('311'!$G$59,_311_Table2,MATCH(MID($B1069,1,1),_311_Table2_ColumnLookup,0),FALSE),
  IF(VALUE(LEFT($A1069,3))=311,VLOOKUP(VALUE(MID($B1069,2,1)),_311_Table2,MATCH(MID($B1069,1,1),_311_Table2_ColumnLookup,0),FALSE)
+N("311"),
  IF(AND(VALUE(LEFT($A1069,3))=312,LEFT($G1069,10)="Unincepted",$B1069="G "),VLOOKUP(" ULO",_312_Table2,MATCH('312'!$N$16,_312_Table2_ColumnLookup,0),FALSE),
  IF(AND(VALUE(LEFT($A1069,3))=312,LEFT($G1069,10)="Unincepted",$B1069="O "),VLOOKUP(" ULO",_312_Table2,MATCH('312'!$V$16,_312_Table2_ColumnLookup,0),FALSE),
  IF(AND(VALUE(LEFT($A1069,3))=312,LEFT($G1069,10)="Unincepted",$B1069="Q "),VLOOKUP(" ULO",_312_Table2,MATCH('312'!$X$16,_312_Table2_ColumnLookup,0),FALSE),
  IF(AND(VALUE(LEFT($A1069,3))=312,LEFT($G1069,10)="Unincepted"),VLOOKUP(" ULO",_312_Table2,MATCH(LEFT($B1069,1),_312_Table2_ColumnLookup,0),FALSE),
  IF(AND(VALUE(LEFT($A1069,3))=312,LEFT($G1069,5)="Total",$B1069="G "),VLOOKUP('312'!$F$80,_312_Table2,MATCH('312'!$N$16,_312_Table2_ColumnLookup,0),FALSE),
  IF(AND(VALUE(LEFT($A1069,3))=312,LEFT($G1069,5)="Total",$B1069="O "),VLOOKUP('312'!$F$80,_312_Table2,MATCH('312'!$V$16,_312_Table2_ColumnLookup,0),FALSE),
  IF(AND(VALUE(LEFT($A1069,3))=312,LEFT($G1069,5)="Total",$B1069="Q "),VLOOKUP('312'!$F$80,_312_Table2,MATCH('312'!$X$16,_312_Table2_ColumnLookup,0),FALSE),
  IF(AND(VALUE(LEFT($A1069,3))=312,LEFT($G1069,5)="Total"),VLOOKUP('312'!$F$80,_312_Table2,MATCH(LEFT($B1069,1),_312_Table2_ColumnLookup,0),FALSE),
  IF(AND(VALUE(LEFT($A1069,3))=312,LEN($I1069)=4,$B1069="G"),VLOOKUP($I1069,_312_Table2,MATCH('312'!$N$16,_312_Table2_ColumnLookup,0),FALSE),
  IF(AND(VALUE(LEFT($A1069,3))=312,LEN($I1069)=4,$B1069="O"),VLOOKUP($I1069,_312_Table2,MATCH('312'!$V$16,_312_Table2_ColumnLookup,0),FALSE),
  IF(AND(VALUE(LEFT($A1069,3))=312,LEN($I1069)=4,$B1069="Q"),VLOOKUP($I1069,_312_Table2,MATCH('312'!$X$16,_312_Table2_ColumnLookup,0),FALSE),
  IF(AND(VALUE(LEFT($A1069,3))=312,LEN($I1069)=4),VLOOKUP($I1069,_312_Table2,MATCH(LEFT($B1069,1),_312_Table2_ColumnLookup,0),FALSE)
+N("312"),
  IF(VALUE(LEFT($A1069,3))=313,VLOOKUP(VALUE(MID($B1069,2,1)),_313_Table2,MATCH(MID($B1069,1,1),_313_Table2_ColumnLookup,0),FALSE)
+N("313"),
  IF(AND(VALUE(LEFT($A1069,3))=314,LEN($B1069)=3),VLOOKUP(VALUE(MID($B1069,2,2)),_314_Table2,MATCH(MID($B1069,1,1),_314_Table2_ColumnLookup,0),FALSE),
  IF(VALUE(LEFT($A1069,3))=314,VLOOKUP(VALUE(MID($B1069,2,1)),_314_Table2,MATCH(MID($B1069,1,1),_314_Table2_ColumnLookup,0),FALSE)
+N("314"),
""))))))))))))))))))))))))</f>
        <v>#N/A</v>
      </c>
      <c r="F1069" s="238" t="e">
        <f>IF(AND(VALUE(LEFT($A1069,3))=309,LEN($B1069)=3),VLOOKUP(VALUE(MID($B1069,2,2)),_309_Table3,MATCH(MID($B1069,1,1),_309_Table3_ColumnLookup,0),FALSE),
  IF($C1069="309 LCR SummaryA",OneYearSCR,IF($C1069="309 LCR SummaryB",UltimateSCR,IF(VALUE(LEFT($A1069,3))=309,VLOOKUP(VALUE(MID($B1069,2,1)),_309_Table3,MATCH(MID($B1069,1,1),_309_Table3_ColumnLookup,0),FALSE)
+N("309"),
  IF(VALUE(LEFT($A1069,3))=310,VLOOKUP(VALUE(MID($B1069,2,1)),_310_Table3,MATCH(MID($B1069,1,1),_310_Table3_ColumnLookup,0),FALSE)
+N("310"),
  IF(AND(VALUE(LEFT($A1069,3))=311,LEN($I1069)=4),VLOOKUP($I1069,_311_Table3,MATCH($B1069,_311_Table3_ColumnLookup,0),FALSE),
  IF(AND(VALUE(LEFT($A1069,3))=311,OR($B1069="I2",$B1069="J2",$B1069="K2",$B1069="L2")),VLOOKUP('311'!$G$58,_311_Table3,MATCH(MID($B1069,1,1),_311_Table3_ColumnLookup,0),FALSE),
  IF(AND(VALUE(LEFT($A1069,3))=311,RIGHT($B1069,5)="Total"),VLOOKUP('311'!$G$59,_311_Table3,MATCH(MID($B1069,1,1),_311_Table3_ColumnLookup,0),FALSE),
  IF(VALUE(LEFT($A1069,3))=311,VLOOKUP(VALUE(MID($B1069,2,1)),_311_Table3,MATCH(MID($B1069,1,1),_311_Table3_ColumnLookup,0),FALSE)
+N("311"),
  IF(AND(VALUE(LEFT($A1069,3))=312,LEFT($G1069,10)="Unincepted",$B1069="G "),VLOOKUP(" ULO",_312_Table3,MATCH('312'!$N$16,_312_Table3_ColumnLookup,0),FALSE),
  IF(AND(VALUE(LEFT($A1069,3))=312,LEFT($G1069,10)="Unincepted",$B1069="O "),VLOOKUP(" ULO",_312_Table3,MATCH('312'!$V$16,_312_Table3_ColumnLookup,0),FALSE),
  IF(AND(VALUE(LEFT($A1069,3))=312,LEFT($G1069,10)="Unincepted",$B1069="Q "),VLOOKUP(" ULO",_312_Table3,MATCH('312'!$X$16,_312_Table3_ColumnLookup,0),FALSE),
  IF(AND(VALUE(LEFT($A1069,3))=312,LEFT($G1069,10)="Unincepted"),VLOOKUP(" ULO",_312_Table3,MATCH(LEFT($B1069,1),_312_Table3_ColumnLookup,0),FALSE),
  IF(AND(VALUE(LEFT($A1069,3))=312,LEFT($G1069,5)="Total",$B1069="G "),VLOOKUP('312'!$F$80,_312_Table3,MATCH('312'!$N$16,_312_Table3_ColumnLookup,0),FALSE),
  IF(AND(VALUE(LEFT($A1069,3))=312,LEFT($G1069,5)="Total",$B1069="O "),VLOOKUP('312'!$F$80,_312_Table3,MATCH('312'!$V$16,_312_Table3_ColumnLookup,0),FALSE),
  IF(AND(VALUE(LEFT($A1069,3))=312,LEFT($G1069,5)="Total",$B1069="Q "),VLOOKUP('312'!$F$80,_312_Table3,MATCH('312'!$X$16,_312_Table3_ColumnLookup,0),FALSE),
  IF(AND(VALUE(LEFT($A1069,3))=312,LEFT($G1069,5)="Total"),VLOOKUP('312'!$F$80,_312_Table3,MATCH(LEFT($B1069,1),_312_Table3_ColumnLookup,0),FALSE),
  IF(AND(VALUE(LEFT($A1069,3))=312,LEN($I1069)=4,$B1069="G"),VLOOKUP($I1069,_312_Table3,MATCH('312'!$N$16,_312_Table3_ColumnLookup,0),FALSE),
  IF(AND(VALUE(LEFT($A1069,3))=312,LEN($I1069)=4,$B1069="O"),VLOOKUP($I1069,_312_Table3,MATCH('312'!$V$16,_312_Table3_ColumnLookup,0),FALSE),
  IF(AND(VALUE(LEFT($A1069,3))=312,LEN($I1069)=4,$B1069="Q"),VLOOKUP($I1069,_312_Table3,MATCH('312'!$X$16,_312_Table3_ColumnLookup,0),FALSE),
  IF(AND(VALUE(LEFT($A1069,3))=312,LEN($I1069)=4),VLOOKUP($I1069,_312_Table3,MATCH(LEFT($B1069,1),_312_Table3_ColumnLookup,0),FALSE)
+N("312"),
  IF(VALUE(LEFT($A1069,3))=313,VLOOKUP(VALUE(MID($B1069,2,1)),_313_Table3,MATCH(MID($B1069,1,1),_313_Table3_ColumnLookup,0),FALSE)
+N("313"),
  IF(AND(VALUE(LEFT($A1069,3))=314,LEN($B1069)=3),VLOOKUP(VALUE(MID($B1069,2,2)),_314_Table3,MATCH(MID($B1069,1,1),_314_Table3_ColumnLookup,0),FALSE),
  IF(VALUE(LEFT($A1069,3))=314,VLOOKUP(VALUE(MID($B1069,2,1)),_314_Table3,MATCH(MID($B1069,1,1),_314_Table3_ColumnLookup,0),FALSE)
+N("314"),
""))))))))))))))))))))))))</f>
        <v>#N/A</v>
      </c>
      <c r="H1069" s="321" t="str">
        <f>IFERROR(
IF(ISERROR($D1069)=FALSE,$D1069,IF(ISERROR($E1069)=FALSE,$E1069,IF(ISERROR($F1069)=FALSE,$F1069
+N("012 checkboxes"),
IF(
IF(OR(LEFT($A1069,9)="Syndicate",LEFT($A1069,12)="NewSyndicate"),VLOOKUP($A1069,'012'!$J:$ZW,MATCH("Link to button",'012'!$J$1:$ZW$1,0),0)
+N("309 checkbox"),
IF($C1069="309 LCR Summary0",VLOOKUP("Notes990",'309'!$P:$ZZ,MATCH("Link to button",'309'!$P$1:$ZZ$1,0),0)
+N("313 checkboxes"),
IF($C1069="313 Financial Information0LcmVsScr",IF($C1069="309 LCR Summary0",VLOOKUP("LcmVsScr",'309'!$N:$ZZ,MATCH("Link to button",'309'!$N$1:$ZZ$1,0),0),
IF($C1069="313 Financial Information0LcrDocAttached",IF($C1069="309 LCR Summary0",VLOOKUP("LcrDocAttached",'309'!$N:$ZZ,MATCH("Link to button",'309'!$N$1:$ZZ$1,0),
0)))))))=1,TRUE,FALSE)
))),"")</f>
        <v/>
      </c>
    </row>
    <row r="1070" spans="1:8">
      <c r="A1070" s="237" t="e">
        <f>VLOOKUP($G1070,CSVLookups!$B:$R,MATCH(A$1,CSVLookups!$B$1:$R$1,0),FALSE)</f>
        <v>#N/A</v>
      </c>
      <c r="B1070" s="237" t="e">
        <f>VLOOKUP($G1070,CSVLookups!$B:$R,MATCH(B$1,CSVLookups!$B$1:$R$1,0),FALSE)</f>
        <v>#N/A</v>
      </c>
      <c r="C1070" s="238" t="e">
        <f t="shared" si="17"/>
        <v>#N/A</v>
      </c>
      <c r="D1070" s="238" t="e">
        <f>IF(AND(VALUE(LEFT($A1070,3))=309,LEN($B1070)=3),VLOOKUP(VALUE(MID($B1070,2,2)),_309_Table1,MATCH(MID($B1070,1,1),_309_Table1_ColumnLookup,0),FALSE),
  IF($C1070="309 LCR SummaryA",OneYearSCR,IF($C1070="309 LCR SummaryB",UltimateSCR,IF(VALUE(LEFT($A1070,3))=309,VLOOKUP(VALUE(MID($B1070,2,1)),_309_Table1,MATCH(MID($B1070,1,1),_309_Table1_ColumnLookup,0),FALSE)
+N("309"),
  IF(VALUE(LEFT($A1070,3))=310,VLOOKUP(VALUE(MID($B1070,2,1)),_310_Table1,MATCH(MID($B1070,1,1),_310_Table1_ColumnLookup,0),FALSE)
+N("310"),
  IF(AND(VALUE(LEFT($A1070,3))=311,LEN($I1070)=4),VLOOKUP($I1070,_311_Table1,MATCH($B1070,_311_Table1_ColumnLookup,0),FALSE),
  IF(AND(VALUE(LEFT($A1070,3))=311,OR($B1070="I2",$B1070="J2",$B1070="K2",$B1070="L2")),VLOOKUP('311'!$G$58,_311_Table1,MATCH(MID($B1070,1,1),_311_Table1_ColumnLookup,0),FALSE),
  IF(AND(VALUE(LEFT($A1070,3))=311,RIGHT($B1070,5)="Total"),VLOOKUP('311'!$G$59,_311_Table1,MATCH(MID($B1070,1,1),_311_Table1_ColumnLookup,0),FALSE),
  IF(VALUE(LEFT($A1070,3))=311,VLOOKUP(VALUE(MID($B1070,2,1)),_311_Table1,MATCH(MID($B1070,1,1),_311_Table1_ColumnLookup,0),FALSE)
+N("311"),
  IF(AND(VALUE(LEFT($A1070,3))=312,LEFT($G1070,10)="Unincepted",$B1070="G "),VLOOKUP(" ULO",_312_Table1,MATCH('312'!$N$16,_312_Table1_ColumnLookup,0),FALSE),
  IF(AND(VALUE(LEFT($A1070,3))=312,LEFT($G1070,10)="Unincepted",$B1070="O "),VLOOKUP(" ULO",_312_Table1,MATCH('312'!$V$16,_312_Table1_ColumnLookup,0),FALSE),
  IF(AND(VALUE(LEFT($A1070,3))=312,LEFT($G1070,10)="Unincepted",$B1070="Q "),VLOOKUP(" ULO",_312_Table1,MATCH('312'!$X$16,_312_Table1_ColumnLookup,0),FALSE),
  IF(AND(VALUE(LEFT($A1070,3))=312,LEFT($G1070,10)="Unincepted"),VLOOKUP(" ULO",_312_Table1,MATCH(LEFT($B1070,1),_312_Table1_ColumnLookup,0),FALSE),
  IF(AND(VALUE(LEFT($A1070,3))=312,LEFT($G1070,5)="Total",$B1070="G "),VLOOKUP('312'!$F$80,_312_Table1,MATCH('312'!$N$16,_312_Table1_ColumnLookup,0),FALSE),
  IF(AND(VALUE(LEFT($A1070,3))=312,LEFT($G1070,5)="Total",$B1070="O "),VLOOKUP('312'!$F$80,_312_Table1,MATCH('312'!$V$16,_312_Table1_ColumnLookup,0),FALSE),
  IF(AND(VALUE(LEFT($A1070,3))=312,LEFT($G1070,5)="Total",$B1070="Q "),VLOOKUP('312'!$F$80,_312_Table1,MATCH('312'!$X$16,_312_Table1_ColumnLookup,0),FALSE),
  IF(AND(VALUE(LEFT($A1070,3))=312,LEFT($G1070,5)="Total"),VLOOKUP('312'!$F$80,_312_Table1,MATCH(LEFT($B1070,1),_312_Table1_ColumnLookup,0),FALSE),
  IF(AND(VALUE(LEFT($A1070,3))=312,LEN($I1070)=4,$B1070="G"),VLOOKUP($I1070,_312_Table1,MATCH('312'!$N$16,_312_Table1_ColumnLookup,0),FALSE),
  IF(AND(VALUE(LEFT($A1070,3))=312,LEN($I1070)=4,$B1070="O"),VLOOKUP($I1070,_312_Table1,MATCH('312'!$V$16,_312_Table1_ColumnLookup,0),FALSE),
  IF(AND(VALUE(LEFT($A1070,3))=312,LEN($I1070)=4,$B1070="Q"),VLOOKUP($I1070,_312_Table1,MATCH('312'!$X$16,_312_Table1_ColumnLookup,0),FALSE),
  IF(AND(VALUE(LEFT($A1070,3))=312,LEN($I1070)=4),VLOOKUP($I1070,_312_Table1,MATCH(LEFT($B1070,1),_312_Table1_ColumnLookup,0),FALSE)
+N("312"),
  IF(VALUE(LEFT($A1070,3))=313,VLOOKUP(VALUE(MID($B1070,2,1)),_313_Table1,MATCH(MID($B1070,1,1),_313_Table1_ColumnLookup,0),FALSE)
+N("313"),
  IF(AND(VALUE(LEFT($A1070,3))=314,LEN($B1070)=3),VLOOKUP(VALUE(MID($B1070,2,2)),_314_Table1,MATCH(MID($B1070,1,1),_314_Table1_ColumnLookup,0),FALSE),
  IF(VALUE(LEFT($A1070,3))=314,VLOOKUP(VALUE(MID($B1070,2,1)),_314_Table1,MATCH(MID($B1070,1,1),_314_Table1_ColumnLookup,0),FALSE)
+N("314"),
""))))))))))))))))))))))))</f>
        <v>#N/A</v>
      </c>
      <c r="E1070" s="238" t="e">
        <f>IF(AND(VALUE(LEFT($A1070,3))=309,LEN($B1070)=3),VLOOKUP(VALUE(MID($B1070,2,2)),_309_Table2,MATCH(MID($B1070,1,1),_309_Table2_ColumnLookup,0),FALSE),
  IF($C1070="309 LCR SummaryA",OneYearSCR,IF($C1070="309 LCR SummaryB",UltimateSCR,IF(VALUE(LEFT($A1070,3))=309,VLOOKUP(VALUE(MID($B1070,2,1)),_309_Table2,MATCH(MID($B1070,1,1),_309_Table2_ColumnLookup,0),FALSE)
+N("309"),
  IF(VALUE(LEFT($A1070,3))=310,VLOOKUP(VALUE(MID($B1070,2,1)),_310_Table2,MATCH(MID($B1070,1,1),_310_Table2_ColumnLookup,0),FALSE)
+N("310"),
  IF(AND(VALUE(LEFT($A1070,3))=311,LEN($I1070)=4),VLOOKUP($I1070,_311_Table2,MATCH($B1070,_311_Table2_ColumnLookup,0),FALSE),
  IF(AND(VALUE(LEFT($A1070,3))=311,OR($B1070="I2",$B1070="J2",$B1070="K2",$B1070="L2")),VLOOKUP('311'!$G$58,_311_Table2,MATCH(MID($B1070,1,1),_311_Table2_ColumnLookup,0),FALSE),
  IF(AND(VALUE(LEFT($A1070,3))=311,RIGHT($B1070,5)="Total"),VLOOKUP('311'!$G$59,_311_Table2,MATCH(MID($B1070,1,1),_311_Table2_ColumnLookup,0),FALSE),
  IF(VALUE(LEFT($A1070,3))=311,VLOOKUP(VALUE(MID($B1070,2,1)),_311_Table2,MATCH(MID($B1070,1,1),_311_Table2_ColumnLookup,0),FALSE)
+N("311"),
  IF(AND(VALUE(LEFT($A1070,3))=312,LEFT($G1070,10)="Unincepted",$B1070="G "),VLOOKUP(" ULO",_312_Table2,MATCH('312'!$N$16,_312_Table2_ColumnLookup,0),FALSE),
  IF(AND(VALUE(LEFT($A1070,3))=312,LEFT($G1070,10)="Unincepted",$B1070="O "),VLOOKUP(" ULO",_312_Table2,MATCH('312'!$V$16,_312_Table2_ColumnLookup,0),FALSE),
  IF(AND(VALUE(LEFT($A1070,3))=312,LEFT($G1070,10)="Unincepted",$B1070="Q "),VLOOKUP(" ULO",_312_Table2,MATCH('312'!$X$16,_312_Table2_ColumnLookup,0),FALSE),
  IF(AND(VALUE(LEFT($A1070,3))=312,LEFT($G1070,10)="Unincepted"),VLOOKUP(" ULO",_312_Table2,MATCH(LEFT($B1070,1),_312_Table2_ColumnLookup,0),FALSE),
  IF(AND(VALUE(LEFT($A1070,3))=312,LEFT($G1070,5)="Total",$B1070="G "),VLOOKUP('312'!$F$80,_312_Table2,MATCH('312'!$N$16,_312_Table2_ColumnLookup,0),FALSE),
  IF(AND(VALUE(LEFT($A1070,3))=312,LEFT($G1070,5)="Total",$B1070="O "),VLOOKUP('312'!$F$80,_312_Table2,MATCH('312'!$V$16,_312_Table2_ColumnLookup,0),FALSE),
  IF(AND(VALUE(LEFT($A1070,3))=312,LEFT($G1070,5)="Total",$B1070="Q "),VLOOKUP('312'!$F$80,_312_Table2,MATCH('312'!$X$16,_312_Table2_ColumnLookup,0),FALSE),
  IF(AND(VALUE(LEFT($A1070,3))=312,LEFT($G1070,5)="Total"),VLOOKUP('312'!$F$80,_312_Table2,MATCH(LEFT($B1070,1),_312_Table2_ColumnLookup,0),FALSE),
  IF(AND(VALUE(LEFT($A1070,3))=312,LEN($I1070)=4,$B1070="G"),VLOOKUP($I1070,_312_Table2,MATCH('312'!$N$16,_312_Table2_ColumnLookup,0),FALSE),
  IF(AND(VALUE(LEFT($A1070,3))=312,LEN($I1070)=4,$B1070="O"),VLOOKUP($I1070,_312_Table2,MATCH('312'!$V$16,_312_Table2_ColumnLookup,0),FALSE),
  IF(AND(VALUE(LEFT($A1070,3))=312,LEN($I1070)=4,$B1070="Q"),VLOOKUP($I1070,_312_Table2,MATCH('312'!$X$16,_312_Table2_ColumnLookup,0),FALSE),
  IF(AND(VALUE(LEFT($A1070,3))=312,LEN($I1070)=4),VLOOKUP($I1070,_312_Table2,MATCH(LEFT($B1070,1),_312_Table2_ColumnLookup,0),FALSE)
+N("312"),
  IF(VALUE(LEFT($A1070,3))=313,VLOOKUP(VALUE(MID($B1070,2,1)),_313_Table2,MATCH(MID($B1070,1,1),_313_Table2_ColumnLookup,0),FALSE)
+N("313"),
  IF(AND(VALUE(LEFT($A1070,3))=314,LEN($B1070)=3),VLOOKUP(VALUE(MID($B1070,2,2)),_314_Table2,MATCH(MID($B1070,1,1),_314_Table2_ColumnLookup,0),FALSE),
  IF(VALUE(LEFT($A1070,3))=314,VLOOKUP(VALUE(MID($B1070,2,1)),_314_Table2,MATCH(MID($B1070,1,1),_314_Table2_ColumnLookup,0),FALSE)
+N("314"),
""))))))))))))))))))))))))</f>
        <v>#N/A</v>
      </c>
      <c r="F1070" s="238" t="e">
        <f>IF(AND(VALUE(LEFT($A1070,3))=309,LEN($B1070)=3),VLOOKUP(VALUE(MID($B1070,2,2)),_309_Table3,MATCH(MID($B1070,1,1),_309_Table3_ColumnLookup,0),FALSE),
  IF($C1070="309 LCR SummaryA",OneYearSCR,IF($C1070="309 LCR SummaryB",UltimateSCR,IF(VALUE(LEFT($A1070,3))=309,VLOOKUP(VALUE(MID($B1070,2,1)),_309_Table3,MATCH(MID($B1070,1,1),_309_Table3_ColumnLookup,0),FALSE)
+N("309"),
  IF(VALUE(LEFT($A1070,3))=310,VLOOKUP(VALUE(MID($B1070,2,1)),_310_Table3,MATCH(MID($B1070,1,1),_310_Table3_ColumnLookup,0),FALSE)
+N("310"),
  IF(AND(VALUE(LEFT($A1070,3))=311,LEN($I1070)=4),VLOOKUP($I1070,_311_Table3,MATCH($B1070,_311_Table3_ColumnLookup,0),FALSE),
  IF(AND(VALUE(LEFT($A1070,3))=311,OR($B1070="I2",$B1070="J2",$B1070="K2",$B1070="L2")),VLOOKUP('311'!$G$58,_311_Table3,MATCH(MID($B1070,1,1),_311_Table3_ColumnLookup,0),FALSE),
  IF(AND(VALUE(LEFT($A1070,3))=311,RIGHT($B1070,5)="Total"),VLOOKUP('311'!$G$59,_311_Table3,MATCH(MID($B1070,1,1),_311_Table3_ColumnLookup,0),FALSE),
  IF(VALUE(LEFT($A1070,3))=311,VLOOKUP(VALUE(MID($B1070,2,1)),_311_Table3,MATCH(MID($B1070,1,1),_311_Table3_ColumnLookup,0),FALSE)
+N("311"),
  IF(AND(VALUE(LEFT($A1070,3))=312,LEFT($G1070,10)="Unincepted",$B1070="G "),VLOOKUP(" ULO",_312_Table3,MATCH('312'!$N$16,_312_Table3_ColumnLookup,0),FALSE),
  IF(AND(VALUE(LEFT($A1070,3))=312,LEFT($G1070,10)="Unincepted",$B1070="O "),VLOOKUP(" ULO",_312_Table3,MATCH('312'!$V$16,_312_Table3_ColumnLookup,0),FALSE),
  IF(AND(VALUE(LEFT($A1070,3))=312,LEFT($G1070,10)="Unincepted",$B1070="Q "),VLOOKUP(" ULO",_312_Table3,MATCH('312'!$X$16,_312_Table3_ColumnLookup,0),FALSE),
  IF(AND(VALUE(LEFT($A1070,3))=312,LEFT($G1070,10)="Unincepted"),VLOOKUP(" ULO",_312_Table3,MATCH(LEFT($B1070,1),_312_Table3_ColumnLookup,0),FALSE),
  IF(AND(VALUE(LEFT($A1070,3))=312,LEFT($G1070,5)="Total",$B1070="G "),VLOOKUP('312'!$F$80,_312_Table3,MATCH('312'!$N$16,_312_Table3_ColumnLookup,0),FALSE),
  IF(AND(VALUE(LEFT($A1070,3))=312,LEFT($G1070,5)="Total",$B1070="O "),VLOOKUP('312'!$F$80,_312_Table3,MATCH('312'!$V$16,_312_Table3_ColumnLookup,0),FALSE),
  IF(AND(VALUE(LEFT($A1070,3))=312,LEFT($G1070,5)="Total",$B1070="Q "),VLOOKUP('312'!$F$80,_312_Table3,MATCH('312'!$X$16,_312_Table3_ColumnLookup,0),FALSE),
  IF(AND(VALUE(LEFT($A1070,3))=312,LEFT($G1070,5)="Total"),VLOOKUP('312'!$F$80,_312_Table3,MATCH(LEFT($B1070,1),_312_Table3_ColumnLookup,0),FALSE),
  IF(AND(VALUE(LEFT($A1070,3))=312,LEN($I1070)=4,$B1070="G"),VLOOKUP($I1070,_312_Table3,MATCH('312'!$N$16,_312_Table3_ColumnLookup,0),FALSE),
  IF(AND(VALUE(LEFT($A1070,3))=312,LEN($I1070)=4,$B1070="O"),VLOOKUP($I1070,_312_Table3,MATCH('312'!$V$16,_312_Table3_ColumnLookup,0),FALSE),
  IF(AND(VALUE(LEFT($A1070,3))=312,LEN($I1070)=4,$B1070="Q"),VLOOKUP($I1070,_312_Table3,MATCH('312'!$X$16,_312_Table3_ColumnLookup,0),FALSE),
  IF(AND(VALUE(LEFT($A1070,3))=312,LEN($I1070)=4),VLOOKUP($I1070,_312_Table3,MATCH(LEFT($B1070,1),_312_Table3_ColumnLookup,0),FALSE)
+N("312"),
  IF(VALUE(LEFT($A1070,3))=313,VLOOKUP(VALUE(MID($B1070,2,1)),_313_Table3,MATCH(MID($B1070,1,1),_313_Table3_ColumnLookup,0),FALSE)
+N("313"),
  IF(AND(VALUE(LEFT($A1070,3))=314,LEN($B1070)=3),VLOOKUP(VALUE(MID($B1070,2,2)),_314_Table3,MATCH(MID($B1070,1,1),_314_Table3_ColumnLookup,0),FALSE),
  IF(VALUE(LEFT($A1070,3))=314,VLOOKUP(VALUE(MID($B1070,2,1)),_314_Table3,MATCH(MID($B1070,1,1),_314_Table3_ColumnLookup,0),FALSE)
+N("314"),
""))))))))))))))))))))))))</f>
        <v>#N/A</v>
      </c>
      <c r="H1070" s="321" t="str">
        <f>IFERROR(
IF(ISERROR($D1070)=FALSE,$D1070,IF(ISERROR($E1070)=FALSE,$E1070,IF(ISERROR($F1070)=FALSE,$F1070
+N("012 checkboxes"),
IF(
IF(OR(LEFT($A1070,9)="Syndicate",LEFT($A1070,12)="NewSyndicate"),VLOOKUP($A1070,'012'!$J:$ZW,MATCH("Link to button",'012'!$J$1:$ZW$1,0),0)
+N("309 checkbox"),
IF($C1070="309 LCR Summary0",VLOOKUP("Notes990",'309'!$P:$ZZ,MATCH("Link to button",'309'!$P$1:$ZZ$1,0),0)
+N("313 checkboxes"),
IF($C1070="313 Financial Information0LcmVsScr",IF($C1070="309 LCR Summary0",VLOOKUP("LcmVsScr",'309'!$N:$ZZ,MATCH("Link to button",'309'!$N$1:$ZZ$1,0),0),
IF($C1070="313 Financial Information0LcrDocAttached",IF($C1070="309 LCR Summary0",VLOOKUP("LcrDocAttached",'309'!$N:$ZZ,MATCH("Link to button",'309'!$N$1:$ZZ$1,0),
0)))))))=1,TRUE,FALSE)
))),"")</f>
        <v/>
      </c>
    </row>
    <row r="1071" spans="1:8">
      <c r="A1071" s="237" t="e">
        <f>VLOOKUP($G1071,CSVLookups!$B:$R,MATCH(A$1,CSVLookups!$B$1:$R$1,0),FALSE)</f>
        <v>#N/A</v>
      </c>
      <c r="B1071" s="237" t="e">
        <f>VLOOKUP($G1071,CSVLookups!$B:$R,MATCH(B$1,CSVLookups!$B$1:$R$1,0),FALSE)</f>
        <v>#N/A</v>
      </c>
      <c r="C1071" s="238" t="e">
        <f t="shared" si="17"/>
        <v>#N/A</v>
      </c>
      <c r="D1071" s="238" t="e">
        <f>IF(AND(VALUE(LEFT($A1071,3))=309,LEN($B1071)=3),VLOOKUP(VALUE(MID($B1071,2,2)),_309_Table1,MATCH(MID($B1071,1,1),_309_Table1_ColumnLookup,0),FALSE),
  IF($C1071="309 LCR SummaryA",OneYearSCR,IF($C1071="309 LCR SummaryB",UltimateSCR,IF(VALUE(LEFT($A1071,3))=309,VLOOKUP(VALUE(MID($B1071,2,1)),_309_Table1,MATCH(MID($B1071,1,1),_309_Table1_ColumnLookup,0),FALSE)
+N("309"),
  IF(VALUE(LEFT($A1071,3))=310,VLOOKUP(VALUE(MID($B1071,2,1)),_310_Table1,MATCH(MID($B1071,1,1),_310_Table1_ColumnLookup,0),FALSE)
+N("310"),
  IF(AND(VALUE(LEFT($A1071,3))=311,LEN($I1071)=4),VLOOKUP($I1071,_311_Table1,MATCH($B1071,_311_Table1_ColumnLookup,0),FALSE),
  IF(AND(VALUE(LEFT($A1071,3))=311,OR($B1071="I2",$B1071="J2",$B1071="K2",$B1071="L2")),VLOOKUP('311'!$G$58,_311_Table1,MATCH(MID($B1071,1,1),_311_Table1_ColumnLookup,0),FALSE),
  IF(AND(VALUE(LEFT($A1071,3))=311,RIGHT($B1071,5)="Total"),VLOOKUP('311'!$G$59,_311_Table1,MATCH(MID($B1071,1,1),_311_Table1_ColumnLookup,0),FALSE),
  IF(VALUE(LEFT($A1071,3))=311,VLOOKUP(VALUE(MID($B1071,2,1)),_311_Table1,MATCH(MID($B1071,1,1),_311_Table1_ColumnLookup,0),FALSE)
+N("311"),
  IF(AND(VALUE(LEFT($A1071,3))=312,LEFT($G1071,10)="Unincepted",$B1071="G "),VLOOKUP(" ULO",_312_Table1,MATCH('312'!$N$16,_312_Table1_ColumnLookup,0),FALSE),
  IF(AND(VALUE(LEFT($A1071,3))=312,LEFT($G1071,10)="Unincepted",$B1071="O "),VLOOKUP(" ULO",_312_Table1,MATCH('312'!$V$16,_312_Table1_ColumnLookup,0),FALSE),
  IF(AND(VALUE(LEFT($A1071,3))=312,LEFT($G1071,10)="Unincepted",$B1071="Q "),VLOOKUP(" ULO",_312_Table1,MATCH('312'!$X$16,_312_Table1_ColumnLookup,0),FALSE),
  IF(AND(VALUE(LEFT($A1071,3))=312,LEFT($G1071,10)="Unincepted"),VLOOKUP(" ULO",_312_Table1,MATCH(LEFT($B1071,1),_312_Table1_ColumnLookup,0),FALSE),
  IF(AND(VALUE(LEFT($A1071,3))=312,LEFT($G1071,5)="Total",$B1071="G "),VLOOKUP('312'!$F$80,_312_Table1,MATCH('312'!$N$16,_312_Table1_ColumnLookup,0),FALSE),
  IF(AND(VALUE(LEFT($A1071,3))=312,LEFT($G1071,5)="Total",$B1071="O "),VLOOKUP('312'!$F$80,_312_Table1,MATCH('312'!$V$16,_312_Table1_ColumnLookup,0),FALSE),
  IF(AND(VALUE(LEFT($A1071,3))=312,LEFT($G1071,5)="Total",$B1071="Q "),VLOOKUP('312'!$F$80,_312_Table1,MATCH('312'!$X$16,_312_Table1_ColumnLookup,0),FALSE),
  IF(AND(VALUE(LEFT($A1071,3))=312,LEFT($G1071,5)="Total"),VLOOKUP('312'!$F$80,_312_Table1,MATCH(LEFT($B1071,1),_312_Table1_ColumnLookup,0),FALSE),
  IF(AND(VALUE(LEFT($A1071,3))=312,LEN($I1071)=4,$B1071="G"),VLOOKUP($I1071,_312_Table1,MATCH('312'!$N$16,_312_Table1_ColumnLookup,0),FALSE),
  IF(AND(VALUE(LEFT($A1071,3))=312,LEN($I1071)=4,$B1071="O"),VLOOKUP($I1071,_312_Table1,MATCH('312'!$V$16,_312_Table1_ColumnLookup,0),FALSE),
  IF(AND(VALUE(LEFT($A1071,3))=312,LEN($I1071)=4,$B1071="Q"),VLOOKUP($I1071,_312_Table1,MATCH('312'!$X$16,_312_Table1_ColumnLookup,0),FALSE),
  IF(AND(VALUE(LEFT($A1071,3))=312,LEN($I1071)=4),VLOOKUP($I1071,_312_Table1,MATCH(LEFT($B1071,1),_312_Table1_ColumnLookup,0),FALSE)
+N("312"),
  IF(VALUE(LEFT($A1071,3))=313,VLOOKUP(VALUE(MID($B1071,2,1)),_313_Table1,MATCH(MID($B1071,1,1),_313_Table1_ColumnLookup,0),FALSE)
+N("313"),
  IF(AND(VALUE(LEFT($A1071,3))=314,LEN($B1071)=3),VLOOKUP(VALUE(MID($B1071,2,2)),_314_Table1,MATCH(MID($B1071,1,1),_314_Table1_ColumnLookup,0),FALSE),
  IF(VALUE(LEFT($A1071,3))=314,VLOOKUP(VALUE(MID($B1071,2,1)),_314_Table1,MATCH(MID($B1071,1,1),_314_Table1_ColumnLookup,0),FALSE)
+N("314"),
""))))))))))))))))))))))))</f>
        <v>#N/A</v>
      </c>
      <c r="E1071" s="238" t="e">
        <f>IF(AND(VALUE(LEFT($A1071,3))=309,LEN($B1071)=3),VLOOKUP(VALUE(MID($B1071,2,2)),_309_Table2,MATCH(MID($B1071,1,1),_309_Table2_ColumnLookup,0),FALSE),
  IF($C1071="309 LCR SummaryA",OneYearSCR,IF($C1071="309 LCR SummaryB",UltimateSCR,IF(VALUE(LEFT($A1071,3))=309,VLOOKUP(VALUE(MID($B1071,2,1)),_309_Table2,MATCH(MID($B1071,1,1),_309_Table2_ColumnLookup,0),FALSE)
+N("309"),
  IF(VALUE(LEFT($A1071,3))=310,VLOOKUP(VALUE(MID($B1071,2,1)),_310_Table2,MATCH(MID($B1071,1,1),_310_Table2_ColumnLookup,0),FALSE)
+N("310"),
  IF(AND(VALUE(LEFT($A1071,3))=311,LEN($I1071)=4),VLOOKUP($I1071,_311_Table2,MATCH($B1071,_311_Table2_ColumnLookup,0),FALSE),
  IF(AND(VALUE(LEFT($A1071,3))=311,OR($B1071="I2",$B1071="J2",$B1071="K2",$B1071="L2")),VLOOKUP('311'!$G$58,_311_Table2,MATCH(MID($B1071,1,1),_311_Table2_ColumnLookup,0),FALSE),
  IF(AND(VALUE(LEFT($A1071,3))=311,RIGHT($B1071,5)="Total"),VLOOKUP('311'!$G$59,_311_Table2,MATCH(MID($B1071,1,1),_311_Table2_ColumnLookup,0),FALSE),
  IF(VALUE(LEFT($A1071,3))=311,VLOOKUP(VALUE(MID($B1071,2,1)),_311_Table2,MATCH(MID($B1071,1,1),_311_Table2_ColumnLookup,0),FALSE)
+N("311"),
  IF(AND(VALUE(LEFT($A1071,3))=312,LEFT($G1071,10)="Unincepted",$B1071="G "),VLOOKUP(" ULO",_312_Table2,MATCH('312'!$N$16,_312_Table2_ColumnLookup,0),FALSE),
  IF(AND(VALUE(LEFT($A1071,3))=312,LEFT($G1071,10)="Unincepted",$B1071="O "),VLOOKUP(" ULO",_312_Table2,MATCH('312'!$V$16,_312_Table2_ColumnLookup,0),FALSE),
  IF(AND(VALUE(LEFT($A1071,3))=312,LEFT($G1071,10)="Unincepted",$B1071="Q "),VLOOKUP(" ULO",_312_Table2,MATCH('312'!$X$16,_312_Table2_ColumnLookup,0),FALSE),
  IF(AND(VALUE(LEFT($A1071,3))=312,LEFT($G1071,10)="Unincepted"),VLOOKUP(" ULO",_312_Table2,MATCH(LEFT($B1071,1),_312_Table2_ColumnLookup,0),FALSE),
  IF(AND(VALUE(LEFT($A1071,3))=312,LEFT($G1071,5)="Total",$B1071="G "),VLOOKUP('312'!$F$80,_312_Table2,MATCH('312'!$N$16,_312_Table2_ColumnLookup,0),FALSE),
  IF(AND(VALUE(LEFT($A1071,3))=312,LEFT($G1071,5)="Total",$B1071="O "),VLOOKUP('312'!$F$80,_312_Table2,MATCH('312'!$V$16,_312_Table2_ColumnLookup,0),FALSE),
  IF(AND(VALUE(LEFT($A1071,3))=312,LEFT($G1071,5)="Total",$B1071="Q "),VLOOKUP('312'!$F$80,_312_Table2,MATCH('312'!$X$16,_312_Table2_ColumnLookup,0),FALSE),
  IF(AND(VALUE(LEFT($A1071,3))=312,LEFT($G1071,5)="Total"),VLOOKUP('312'!$F$80,_312_Table2,MATCH(LEFT($B1071,1),_312_Table2_ColumnLookup,0),FALSE),
  IF(AND(VALUE(LEFT($A1071,3))=312,LEN($I1071)=4,$B1071="G"),VLOOKUP($I1071,_312_Table2,MATCH('312'!$N$16,_312_Table2_ColumnLookup,0),FALSE),
  IF(AND(VALUE(LEFT($A1071,3))=312,LEN($I1071)=4,$B1071="O"),VLOOKUP($I1071,_312_Table2,MATCH('312'!$V$16,_312_Table2_ColumnLookup,0),FALSE),
  IF(AND(VALUE(LEFT($A1071,3))=312,LEN($I1071)=4,$B1071="Q"),VLOOKUP($I1071,_312_Table2,MATCH('312'!$X$16,_312_Table2_ColumnLookup,0),FALSE),
  IF(AND(VALUE(LEFT($A1071,3))=312,LEN($I1071)=4),VLOOKUP($I1071,_312_Table2,MATCH(LEFT($B1071,1),_312_Table2_ColumnLookup,0),FALSE)
+N("312"),
  IF(VALUE(LEFT($A1071,3))=313,VLOOKUP(VALUE(MID($B1071,2,1)),_313_Table2,MATCH(MID($B1071,1,1),_313_Table2_ColumnLookup,0),FALSE)
+N("313"),
  IF(AND(VALUE(LEFT($A1071,3))=314,LEN($B1071)=3),VLOOKUP(VALUE(MID($B1071,2,2)),_314_Table2,MATCH(MID($B1071,1,1),_314_Table2_ColumnLookup,0),FALSE),
  IF(VALUE(LEFT($A1071,3))=314,VLOOKUP(VALUE(MID($B1071,2,1)),_314_Table2,MATCH(MID($B1071,1,1),_314_Table2_ColumnLookup,0),FALSE)
+N("314"),
""))))))))))))))))))))))))</f>
        <v>#N/A</v>
      </c>
      <c r="F1071" s="238" t="e">
        <f>IF(AND(VALUE(LEFT($A1071,3))=309,LEN($B1071)=3),VLOOKUP(VALUE(MID($B1071,2,2)),_309_Table3,MATCH(MID($B1071,1,1),_309_Table3_ColumnLookup,0),FALSE),
  IF($C1071="309 LCR SummaryA",OneYearSCR,IF($C1071="309 LCR SummaryB",UltimateSCR,IF(VALUE(LEFT($A1071,3))=309,VLOOKUP(VALUE(MID($B1071,2,1)),_309_Table3,MATCH(MID($B1071,1,1),_309_Table3_ColumnLookup,0),FALSE)
+N("309"),
  IF(VALUE(LEFT($A1071,3))=310,VLOOKUP(VALUE(MID($B1071,2,1)),_310_Table3,MATCH(MID($B1071,1,1),_310_Table3_ColumnLookup,0),FALSE)
+N("310"),
  IF(AND(VALUE(LEFT($A1071,3))=311,LEN($I1071)=4),VLOOKUP($I1071,_311_Table3,MATCH($B1071,_311_Table3_ColumnLookup,0),FALSE),
  IF(AND(VALUE(LEFT($A1071,3))=311,OR($B1071="I2",$B1071="J2",$B1071="K2",$B1071="L2")),VLOOKUP('311'!$G$58,_311_Table3,MATCH(MID($B1071,1,1),_311_Table3_ColumnLookup,0),FALSE),
  IF(AND(VALUE(LEFT($A1071,3))=311,RIGHT($B1071,5)="Total"),VLOOKUP('311'!$G$59,_311_Table3,MATCH(MID($B1071,1,1),_311_Table3_ColumnLookup,0),FALSE),
  IF(VALUE(LEFT($A1071,3))=311,VLOOKUP(VALUE(MID($B1071,2,1)),_311_Table3,MATCH(MID($B1071,1,1),_311_Table3_ColumnLookup,0),FALSE)
+N("311"),
  IF(AND(VALUE(LEFT($A1071,3))=312,LEFT($G1071,10)="Unincepted",$B1071="G "),VLOOKUP(" ULO",_312_Table3,MATCH('312'!$N$16,_312_Table3_ColumnLookup,0),FALSE),
  IF(AND(VALUE(LEFT($A1071,3))=312,LEFT($G1071,10)="Unincepted",$B1071="O "),VLOOKUP(" ULO",_312_Table3,MATCH('312'!$V$16,_312_Table3_ColumnLookup,0),FALSE),
  IF(AND(VALUE(LEFT($A1071,3))=312,LEFT($G1071,10)="Unincepted",$B1071="Q "),VLOOKUP(" ULO",_312_Table3,MATCH('312'!$X$16,_312_Table3_ColumnLookup,0),FALSE),
  IF(AND(VALUE(LEFT($A1071,3))=312,LEFT($G1071,10)="Unincepted"),VLOOKUP(" ULO",_312_Table3,MATCH(LEFT($B1071,1),_312_Table3_ColumnLookup,0),FALSE),
  IF(AND(VALUE(LEFT($A1071,3))=312,LEFT($G1071,5)="Total",$B1071="G "),VLOOKUP('312'!$F$80,_312_Table3,MATCH('312'!$N$16,_312_Table3_ColumnLookup,0),FALSE),
  IF(AND(VALUE(LEFT($A1071,3))=312,LEFT($G1071,5)="Total",$B1071="O "),VLOOKUP('312'!$F$80,_312_Table3,MATCH('312'!$V$16,_312_Table3_ColumnLookup,0),FALSE),
  IF(AND(VALUE(LEFT($A1071,3))=312,LEFT($G1071,5)="Total",$B1071="Q "),VLOOKUP('312'!$F$80,_312_Table3,MATCH('312'!$X$16,_312_Table3_ColumnLookup,0),FALSE),
  IF(AND(VALUE(LEFT($A1071,3))=312,LEFT($G1071,5)="Total"),VLOOKUP('312'!$F$80,_312_Table3,MATCH(LEFT($B1071,1),_312_Table3_ColumnLookup,0),FALSE),
  IF(AND(VALUE(LEFT($A1071,3))=312,LEN($I1071)=4,$B1071="G"),VLOOKUP($I1071,_312_Table3,MATCH('312'!$N$16,_312_Table3_ColumnLookup,0),FALSE),
  IF(AND(VALUE(LEFT($A1071,3))=312,LEN($I1071)=4,$B1071="O"),VLOOKUP($I1071,_312_Table3,MATCH('312'!$V$16,_312_Table3_ColumnLookup,0),FALSE),
  IF(AND(VALUE(LEFT($A1071,3))=312,LEN($I1071)=4,$B1071="Q"),VLOOKUP($I1071,_312_Table3,MATCH('312'!$X$16,_312_Table3_ColumnLookup,0),FALSE),
  IF(AND(VALUE(LEFT($A1071,3))=312,LEN($I1071)=4),VLOOKUP($I1071,_312_Table3,MATCH(LEFT($B1071,1),_312_Table3_ColumnLookup,0),FALSE)
+N("312"),
  IF(VALUE(LEFT($A1071,3))=313,VLOOKUP(VALUE(MID($B1071,2,1)),_313_Table3,MATCH(MID($B1071,1,1),_313_Table3_ColumnLookup,0),FALSE)
+N("313"),
  IF(AND(VALUE(LEFT($A1071,3))=314,LEN($B1071)=3),VLOOKUP(VALUE(MID($B1071,2,2)),_314_Table3,MATCH(MID($B1071,1,1),_314_Table3_ColumnLookup,0),FALSE),
  IF(VALUE(LEFT($A1071,3))=314,VLOOKUP(VALUE(MID($B1071,2,1)),_314_Table3,MATCH(MID($B1071,1,1),_314_Table3_ColumnLookup,0),FALSE)
+N("314"),
""))))))))))))))))))))))))</f>
        <v>#N/A</v>
      </c>
      <c r="H1071" s="321" t="str">
        <f>IFERROR(
IF(ISERROR($D1071)=FALSE,$D1071,IF(ISERROR($E1071)=FALSE,$E1071,IF(ISERROR($F1071)=FALSE,$F1071
+N("012 checkboxes"),
IF(
IF(OR(LEFT($A1071,9)="Syndicate",LEFT($A1071,12)="NewSyndicate"),VLOOKUP($A1071,'012'!$J:$ZW,MATCH("Link to button",'012'!$J$1:$ZW$1,0),0)
+N("309 checkbox"),
IF($C1071="309 LCR Summary0",VLOOKUP("Notes990",'309'!$P:$ZZ,MATCH("Link to button",'309'!$P$1:$ZZ$1,0),0)
+N("313 checkboxes"),
IF($C1071="313 Financial Information0LcmVsScr",IF($C1071="309 LCR Summary0",VLOOKUP("LcmVsScr",'309'!$N:$ZZ,MATCH("Link to button",'309'!$N$1:$ZZ$1,0),0),
IF($C1071="313 Financial Information0LcrDocAttached",IF($C1071="309 LCR Summary0",VLOOKUP("LcrDocAttached",'309'!$N:$ZZ,MATCH("Link to button",'309'!$N$1:$ZZ$1,0),
0)))))))=1,TRUE,FALSE)
))),"")</f>
        <v/>
      </c>
    </row>
    <row r="1072" spans="1:8">
      <c r="A1072" s="237" t="e">
        <f>VLOOKUP($G1072,CSVLookups!$B:$R,MATCH(A$1,CSVLookups!$B$1:$R$1,0),FALSE)</f>
        <v>#N/A</v>
      </c>
      <c r="B1072" s="237" t="e">
        <f>VLOOKUP($G1072,CSVLookups!$B:$R,MATCH(B$1,CSVLookups!$B$1:$R$1,0),FALSE)</f>
        <v>#N/A</v>
      </c>
      <c r="C1072" s="238" t="e">
        <f t="shared" si="17"/>
        <v>#N/A</v>
      </c>
      <c r="D1072" s="238" t="e">
        <f>IF(AND(VALUE(LEFT($A1072,3))=309,LEN($B1072)=3),VLOOKUP(VALUE(MID($B1072,2,2)),_309_Table1,MATCH(MID($B1072,1,1),_309_Table1_ColumnLookup,0),FALSE),
  IF($C1072="309 LCR SummaryA",OneYearSCR,IF($C1072="309 LCR SummaryB",UltimateSCR,IF(VALUE(LEFT($A1072,3))=309,VLOOKUP(VALUE(MID($B1072,2,1)),_309_Table1,MATCH(MID($B1072,1,1),_309_Table1_ColumnLookup,0),FALSE)
+N("309"),
  IF(VALUE(LEFT($A1072,3))=310,VLOOKUP(VALUE(MID($B1072,2,1)),_310_Table1,MATCH(MID($B1072,1,1),_310_Table1_ColumnLookup,0),FALSE)
+N("310"),
  IF(AND(VALUE(LEFT($A1072,3))=311,LEN($I1072)=4),VLOOKUP($I1072,_311_Table1,MATCH($B1072,_311_Table1_ColumnLookup,0),FALSE),
  IF(AND(VALUE(LEFT($A1072,3))=311,OR($B1072="I2",$B1072="J2",$B1072="K2",$B1072="L2")),VLOOKUP('311'!$G$58,_311_Table1,MATCH(MID($B1072,1,1),_311_Table1_ColumnLookup,0),FALSE),
  IF(AND(VALUE(LEFT($A1072,3))=311,RIGHT($B1072,5)="Total"),VLOOKUP('311'!$G$59,_311_Table1,MATCH(MID($B1072,1,1),_311_Table1_ColumnLookup,0),FALSE),
  IF(VALUE(LEFT($A1072,3))=311,VLOOKUP(VALUE(MID($B1072,2,1)),_311_Table1,MATCH(MID($B1072,1,1),_311_Table1_ColumnLookup,0),FALSE)
+N("311"),
  IF(AND(VALUE(LEFT($A1072,3))=312,LEFT($G1072,10)="Unincepted",$B1072="G "),VLOOKUP(" ULO",_312_Table1,MATCH('312'!$N$16,_312_Table1_ColumnLookup,0),FALSE),
  IF(AND(VALUE(LEFT($A1072,3))=312,LEFT($G1072,10)="Unincepted",$B1072="O "),VLOOKUP(" ULO",_312_Table1,MATCH('312'!$V$16,_312_Table1_ColumnLookup,0),FALSE),
  IF(AND(VALUE(LEFT($A1072,3))=312,LEFT($G1072,10)="Unincepted",$B1072="Q "),VLOOKUP(" ULO",_312_Table1,MATCH('312'!$X$16,_312_Table1_ColumnLookup,0),FALSE),
  IF(AND(VALUE(LEFT($A1072,3))=312,LEFT($G1072,10)="Unincepted"),VLOOKUP(" ULO",_312_Table1,MATCH(LEFT($B1072,1),_312_Table1_ColumnLookup,0),FALSE),
  IF(AND(VALUE(LEFT($A1072,3))=312,LEFT($G1072,5)="Total",$B1072="G "),VLOOKUP('312'!$F$80,_312_Table1,MATCH('312'!$N$16,_312_Table1_ColumnLookup,0),FALSE),
  IF(AND(VALUE(LEFT($A1072,3))=312,LEFT($G1072,5)="Total",$B1072="O "),VLOOKUP('312'!$F$80,_312_Table1,MATCH('312'!$V$16,_312_Table1_ColumnLookup,0),FALSE),
  IF(AND(VALUE(LEFT($A1072,3))=312,LEFT($G1072,5)="Total",$B1072="Q "),VLOOKUP('312'!$F$80,_312_Table1,MATCH('312'!$X$16,_312_Table1_ColumnLookup,0),FALSE),
  IF(AND(VALUE(LEFT($A1072,3))=312,LEFT($G1072,5)="Total"),VLOOKUP('312'!$F$80,_312_Table1,MATCH(LEFT($B1072,1),_312_Table1_ColumnLookup,0),FALSE),
  IF(AND(VALUE(LEFT($A1072,3))=312,LEN($I1072)=4,$B1072="G"),VLOOKUP($I1072,_312_Table1,MATCH('312'!$N$16,_312_Table1_ColumnLookup,0),FALSE),
  IF(AND(VALUE(LEFT($A1072,3))=312,LEN($I1072)=4,$B1072="O"),VLOOKUP($I1072,_312_Table1,MATCH('312'!$V$16,_312_Table1_ColumnLookup,0),FALSE),
  IF(AND(VALUE(LEFT($A1072,3))=312,LEN($I1072)=4,$B1072="Q"),VLOOKUP($I1072,_312_Table1,MATCH('312'!$X$16,_312_Table1_ColumnLookup,0),FALSE),
  IF(AND(VALUE(LEFT($A1072,3))=312,LEN($I1072)=4),VLOOKUP($I1072,_312_Table1,MATCH(LEFT($B1072,1),_312_Table1_ColumnLookup,0),FALSE)
+N("312"),
  IF(VALUE(LEFT($A1072,3))=313,VLOOKUP(VALUE(MID($B1072,2,1)),_313_Table1,MATCH(MID($B1072,1,1),_313_Table1_ColumnLookup,0),FALSE)
+N("313"),
  IF(AND(VALUE(LEFT($A1072,3))=314,LEN($B1072)=3),VLOOKUP(VALUE(MID($B1072,2,2)),_314_Table1,MATCH(MID($B1072,1,1),_314_Table1_ColumnLookup,0),FALSE),
  IF(VALUE(LEFT($A1072,3))=314,VLOOKUP(VALUE(MID($B1072,2,1)),_314_Table1,MATCH(MID($B1072,1,1),_314_Table1_ColumnLookup,0),FALSE)
+N("314"),
""))))))))))))))))))))))))</f>
        <v>#N/A</v>
      </c>
      <c r="E1072" s="238" t="e">
        <f>IF(AND(VALUE(LEFT($A1072,3))=309,LEN($B1072)=3),VLOOKUP(VALUE(MID($B1072,2,2)),_309_Table2,MATCH(MID($B1072,1,1),_309_Table2_ColumnLookup,0),FALSE),
  IF($C1072="309 LCR SummaryA",OneYearSCR,IF($C1072="309 LCR SummaryB",UltimateSCR,IF(VALUE(LEFT($A1072,3))=309,VLOOKUP(VALUE(MID($B1072,2,1)),_309_Table2,MATCH(MID($B1072,1,1),_309_Table2_ColumnLookup,0),FALSE)
+N("309"),
  IF(VALUE(LEFT($A1072,3))=310,VLOOKUP(VALUE(MID($B1072,2,1)),_310_Table2,MATCH(MID($B1072,1,1),_310_Table2_ColumnLookup,0),FALSE)
+N("310"),
  IF(AND(VALUE(LEFT($A1072,3))=311,LEN($I1072)=4),VLOOKUP($I1072,_311_Table2,MATCH($B1072,_311_Table2_ColumnLookup,0),FALSE),
  IF(AND(VALUE(LEFT($A1072,3))=311,OR($B1072="I2",$B1072="J2",$B1072="K2",$B1072="L2")),VLOOKUP('311'!$G$58,_311_Table2,MATCH(MID($B1072,1,1),_311_Table2_ColumnLookup,0),FALSE),
  IF(AND(VALUE(LEFT($A1072,3))=311,RIGHT($B1072,5)="Total"),VLOOKUP('311'!$G$59,_311_Table2,MATCH(MID($B1072,1,1),_311_Table2_ColumnLookup,0),FALSE),
  IF(VALUE(LEFT($A1072,3))=311,VLOOKUP(VALUE(MID($B1072,2,1)),_311_Table2,MATCH(MID($B1072,1,1),_311_Table2_ColumnLookup,0),FALSE)
+N("311"),
  IF(AND(VALUE(LEFT($A1072,3))=312,LEFT($G1072,10)="Unincepted",$B1072="G "),VLOOKUP(" ULO",_312_Table2,MATCH('312'!$N$16,_312_Table2_ColumnLookup,0),FALSE),
  IF(AND(VALUE(LEFT($A1072,3))=312,LEFT($G1072,10)="Unincepted",$B1072="O "),VLOOKUP(" ULO",_312_Table2,MATCH('312'!$V$16,_312_Table2_ColumnLookup,0),FALSE),
  IF(AND(VALUE(LEFT($A1072,3))=312,LEFT($G1072,10)="Unincepted",$B1072="Q "),VLOOKUP(" ULO",_312_Table2,MATCH('312'!$X$16,_312_Table2_ColumnLookup,0),FALSE),
  IF(AND(VALUE(LEFT($A1072,3))=312,LEFT($G1072,10)="Unincepted"),VLOOKUP(" ULO",_312_Table2,MATCH(LEFT($B1072,1),_312_Table2_ColumnLookup,0),FALSE),
  IF(AND(VALUE(LEFT($A1072,3))=312,LEFT($G1072,5)="Total",$B1072="G "),VLOOKUP('312'!$F$80,_312_Table2,MATCH('312'!$N$16,_312_Table2_ColumnLookup,0),FALSE),
  IF(AND(VALUE(LEFT($A1072,3))=312,LEFT($G1072,5)="Total",$B1072="O "),VLOOKUP('312'!$F$80,_312_Table2,MATCH('312'!$V$16,_312_Table2_ColumnLookup,0),FALSE),
  IF(AND(VALUE(LEFT($A1072,3))=312,LEFT($G1072,5)="Total",$B1072="Q "),VLOOKUP('312'!$F$80,_312_Table2,MATCH('312'!$X$16,_312_Table2_ColumnLookup,0),FALSE),
  IF(AND(VALUE(LEFT($A1072,3))=312,LEFT($G1072,5)="Total"),VLOOKUP('312'!$F$80,_312_Table2,MATCH(LEFT($B1072,1),_312_Table2_ColumnLookup,0),FALSE),
  IF(AND(VALUE(LEFT($A1072,3))=312,LEN($I1072)=4,$B1072="G"),VLOOKUP($I1072,_312_Table2,MATCH('312'!$N$16,_312_Table2_ColumnLookup,0),FALSE),
  IF(AND(VALUE(LEFT($A1072,3))=312,LEN($I1072)=4,$B1072="O"),VLOOKUP($I1072,_312_Table2,MATCH('312'!$V$16,_312_Table2_ColumnLookup,0),FALSE),
  IF(AND(VALUE(LEFT($A1072,3))=312,LEN($I1072)=4,$B1072="Q"),VLOOKUP($I1072,_312_Table2,MATCH('312'!$X$16,_312_Table2_ColumnLookup,0),FALSE),
  IF(AND(VALUE(LEFT($A1072,3))=312,LEN($I1072)=4),VLOOKUP($I1072,_312_Table2,MATCH(LEFT($B1072,1),_312_Table2_ColumnLookup,0),FALSE)
+N("312"),
  IF(VALUE(LEFT($A1072,3))=313,VLOOKUP(VALUE(MID($B1072,2,1)),_313_Table2,MATCH(MID($B1072,1,1),_313_Table2_ColumnLookup,0),FALSE)
+N("313"),
  IF(AND(VALUE(LEFT($A1072,3))=314,LEN($B1072)=3),VLOOKUP(VALUE(MID($B1072,2,2)),_314_Table2,MATCH(MID($B1072,1,1),_314_Table2_ColumnLookup,0),FALSE),
  IF(VALUE(LEFT($A1072,3))=314,VLOOKUP(VALUE(MID($B1072,2,1)),_314_Table2,MATCH(MID($B1072,1,1),_314_Table2_ColumnLookup,0),FALSE)
+N("314"),
""))))))))))))))))))))))))</f>
        <v>#N/A</v>
      </c>
      <c r="F1072" s="238" t="e">
        <f>IF(AND(VALUE(LEFT($A1072,3))=309,LEN($B1072)=3),VLOOKUP(VALUE(MID($B1072,2,2)),_309_Table3,MATCH(MID($B1072,1,1),_309_Table3_ColumnLookup,0),FALSE),
  IF($C1072="309 LCR SummaryA",OneYearSCR,IF($C1072="309 LCR SummaryB",UltimateSCR,IF(VALUE(LEFT($A1072,3))=309,VLOOKUP(VALUE(MID($B1072,2,1)),_309_Table3,MATCH(MID($B1072,1,1),_309_Table3_ColumnLookup,0),FALSE)
+N("309"),
  IF(VALUE(LEFT($A1072,3))=310,VLOOKUP(VALUE(MID($B1072,2,1)),_310_Table3,MATCH(MID($B1072,1,1),_310_Table3_ColumnLookup,0),FALSE)
+N("310"),
  IF(AND(VALUE(LEFT($A1072,3))=311,LEN($I1072)=4),VLOOKUP($I1072,_311_Table3,MATCH($B1072,_311_Table3_ColumnLookup,0),FALSE),
  IF(AND(VALUE(LEFT($A1072,3))=311,OR($B1072="I2",$B1072="J2",$B1072="K2",$B1072="L2")),VLOOKUP('311'!$G$58,_311_Table3,MATCH(MID($B1072,1,1),_311_Table3_ColumnLookup,0),FALSE),
  IF(AND(VALUE(LEFT($A1072,3))=311,RIGHT($B1072,5)="Total"),VLOOKUP('311'!$G$59,_311_Table3,MATCH(MID($B1072,1,1),_311_Table3_ColumnLookup,0),FALSE),
  IF(VALUE(LEFT($A1072,3))=311,VLOOKUP(VALUE(MID($B1072,2,1)),_311_Table3,MATCH(MID($B1072,1,1),_311_Table3_ColumnLookup,0),FALSE)
+N("311"),
  IF(AND(VALUE(LEFT($A1072,3))=312,LEFT($G1072,10)="Unincepted",$B1072="G "),VLOOKUP(" ULO",_312_Table3,MATCH('312'!$N$16,_312_Table3_ColumnLookup,0),FALSE),
  IF(AND(VALUE(LEFT($A1072,3))=312,LEFT($G1072,10)="Unincepted",$B1072="O "),VLOOKUP(" ULO",_312_Table3,MATCH('312'!$V$16,_312_Table3_ColumnLookup,0),FALSE),
  IF(AND(VALUE(LEFT($A1072,3))=312,LEFT($G1072,10)="Unincepted",$B1072="Q "),VLOOKUP(" ULO",_312_Table3,MATCH('312'!$X$16,_312_Table3_ColumnLookup,0),FALSE),
  IF(AND(VALUE(LEFT($A1072,3))=312,LEFT($G1072,10)="Unincepted"),VLOOKUP(" ULO",_312_Table3,MATCH(LEFT($B1072,1),_312_Table3_ColumnLookup,0),FALSE),
  IF(AND(VALUE(LEFT($A1072,3))=312,LEFT($G1072,5)="Total",$B1072="G "),VLOOKUP('312'!$F$80,_312_Table3,MATCH('312'!$N$16,_312_Table3_ColumnLookup,0),FALSE),
  IF(AND(VALUE(LEFT($A1072,3))=312,LEFT($G1072,5)="Total",$B1072="O "),VLOOKUP('312'!$F$80,_312_Table3,MATCH('312'!$V$16,_312_Table3_ColumnLookup,0),FALSE),
  IF(AND(VALUE(LEFT($A1072,3))=312,LEFT($G1072,5)="Total",$B1072="Q "),VLOOKUP('312'!$F$80,_312_Table3,MATCH('312'!$X$16,_312_Table3_ColumnLookup,0),FALSE),
  IF(AND(VALUE(LEFT($A1072,3))=312,LEFT($G1072,5)="Total"),VLOOKUP('312'!$F$80,_312_Table3,MATCH(LEFT($B1072,1),_312_Table3_ColumnLookup,0),FALSE),
  IF(AND(VALUE(LEFT($A1072,3))=312,LEN($I1072)=4,$B1072="G"),VLOOKUP($I1072,_312_Table3,MATCH('312'!$N$16,_312_Table3_ColumnLookup,0),FALSE),
  IF(AND(VALUE(LEFT($A1072,3))=312,LEN($I1072)=4,$B1072="O"),VLOOKUP($I1072,_312_Table3,MATCH('312'!$V$16,_312_Table3_ColumnLookup,0),FALSE),
  IF(AND(VALUE(LEFT($A1072,3))=312,LEN($I1072)=4,$B1072="Q"),VLOOKUP($I1072,_312_Table3,MATCH('312'!$X$16,_312_Table3_ColumnLookup,0),FALSE),
  IF(AND(VALUE(LEFT($A1072,3))=312,LEN($I1072)=4),VLOOKUP($I1072,_312_Table3,MATCH(LEFT($B1072,1),_312_Table3_ColumnLookup,0),FALSE)
+N("312"),
  IF(VALUE(LEFT($A1072,3))=313,VLOOKUP(VALUE(MID($B1072,2,1)),_313_Table3,MATCH(MID($B1072,1,1),_313_Table3_ColumnLookup,0),FALSE)
+N("313"),
  IF(AND(VALUE(LEFT($A1072,3))=314,LEN($B1072)=3),VLOOKUP(VALUE(MID($B1072,2,2)),_314_Table3,MATCH(MID($B1072,1,1),_314_Table3_ColumnLookup,0),FALSE),
  IF(VALUE(LEFT($A1072,3))=314,VLOOKUP(VALUE(MID($B1072,2,1)),_314_Table3,MATCH(MID($B1072,1,1),_314_Table3_ColumnLookup,0),FALSE)
+N("314"),
""))))))))))))))))))))))))</f>
        <v>#N/A</v>
      </c>
      <c r="H1072" s="321" t="str">
        <f>IFERROR(
IF(ISERROR($D1072)=FALSE,$D1072,IF(ISERROR($E1072)=FALSE,$E1072,IF(ISERROR($F1072)=FALSE,$F1072
+N("012 checkboxes"),
IF(
IF(OR(LEFT($A1072,9)="Syndicate",LEFT($A1072,12)="NewSyndicate"),VLOOKUP($A1072,'012'!$J:$ZW,MATCH("Link to button",'012'!$J$1:$ZW$1,0),0)
+N("309 checkbox"),
IF($C1072="309 LCR Summary0",VLOOKUP("Notes990",'309'!$P:$ZZ,MATCH("Link to button",'309'!$P$1:$ZZ$1,0),0)
+N("313 checkboxes"),
IF($C1072="313 Financial Information0LcmVsScr",IF($C1072="309 LCR Summary0",VLOOKUP("LcmVsScr",'309'!$N:$ZZ,MATCH("Link to button",'309'!$N$1:$ZZ$1,0),0),
IF($C1072="313 Financial Information0LcrDocAttached",IF($C1072="309 LCR Summary0",VLOOKUP("LcrDocAttached",'309'!$N:$ZZ,MATCH("Link to button",'309'!$N$1:$ZZ$1,0),
0)))))))=1,TRUE,FALSE)
))),"")</f>
        <v/>
      </c>
    </row>
    <row r="1073" spans="1:8">
      <c r="A1073" s="237" t="e">
        <f>VLOOKUP($G1073,CSVLookups!$B:$R,MATCH(A$1,CSVLookups!$B$1:$R$1,0),FALSE)</f>
        <v>#N/A</v>
      </c>
      <c r="B1073" s="237" t="e">
        <f>VLOOKUP($G1073,CSVLookups!$B:$R,MATCH(B$1,CSVLookups!$B$1:$R$1,0),FALSE)</f>
        <v>#N/A</v>
      </c>
      <c r="C1073" s="238" t="e">
        <f t="shared" si="17"/>
        <v>#N/A</v>
      </c>
      <c r="D1073" s="238" t="e">
        <f>IF(AND(VALUE(LEFT($A1073,3))=309,LEN($B1073)=3),VLOOKUP(VALUE(MID($B1073,2,2)),_309_Table1,MATCH(MID($B1073,1,1),_309_Table1_ColumnLookup,0),FALSE),
  IF($C1073="309 LCR SummaryA",OneYearSCR,IF($C1073="309 LCR SummaryB",UltimateSCR,IF(VALUE(LEFT($A1073,3))=309,VLOOKUP(VALUE(MID($B1073,2,1)),_309_Table1,MATCH(MID($B1073,1,1),_309_Table1_ColumnLookup,0),FALSE)
+N("309"),
  IF(VALUE(LEFT($A1073,3))=310,VLOOKUP(VALUE(MID($B1073,2,1)),_310_Table1,MATCH(MID($B1073,1,1),_310_Table1_ColumnLookup,0),FALSE)
+N("310"),
  IF(AND(VALUE(LEFT($A1073,3))=311,LEN($I1073)=4),VLOOKUP($I1073,_311_Table1,MATCH($B1073,_311_Table1_ColumnLookup,0),FALSE),
  IF(AND(VALUE(LEFT($A1073,3))=311,OR($B1073="I2",$B1073="J2",$B1073="K2",$B1073="L2")),VLOOKUP('311'!$G$58,_311_Table1,MATCH(MID($B1073,1,1),_311_Table1_ColumnLookup,0),FALSE),
  IF(AND(VALUE(LEFT($A1073,3))=311,RIGHT($B1073,5)="Total"),VLOOKUP('311'!$G$59,_311_Table1,MATCH(MID($B1073,1,1),_311_Table1_ColumnLookup,0),FALSE),
  IF(VALUE(LEFT($A1073,3))=311,VLOOKUP(VALUE(MID($B1073,2,1)),_311_Table1,MATCH(MID($B1073,1,1),_311_Table1_ColumnLookup,0),FALSE)
+N("311"),
  IF(AND(VALUE(LEFT($A1073,3))=312,LEFT($G1073,10)="Unincepted",$B1073="G "),VLOOKUP(" ULO",_312_Table1,MATCH('312'!$N$16,_312_Table1_ColumnLookup,0),FALSE),
  IF(AND(VALUE(LEFT($A1073,3))=312,LEFT($G1073,10)="Unincepted",$B1073="O "),VLOOKUP(" ULO",_312_Table1,MATCH('312'!$V$16,_312_Table1_ColumnLookup,0),FALSE),
  IF(AND(VALUE(LEFT($A1073,3))=312,LEFT($G1073,10)="Unincepted",$B1073="Q "),VLOOKUP(" ULO",_312_Table1,MATCH('312'!$X$16,_312_Table1_ColumnLookup,0),FALSE),
  IF(AND(VALUE(LEFT($A1073,3))=312,LEFT($G1073,10)="Unincepted"),VLOOKUP(" ULO",_312_Table1,MATCH(LEFT($B1073,1),_312_Table1_ColumnLookup,0),FALSE),
  IF(AND(VALUE(LEFT($A1073,3))=312,LEFT($G1073,5)="Total",$B1073="G "),VLOOKUP('312'!$F$80,_312_Table1,MATCH('312'!$N$16,_312_Table1_ColumnLookup,0),FALSE),
  IF(AND(VALUE(LEFT($A1073,3))=312,LEFT($G1073,5)="Total",$B1073="O "),VLOOKUP('312'!$F$80,_312_Table1,MATCH('312'!$V$16,_312_Table1_ColumnLookup,0),FALSE),
  IF(AND(VALUE(LEFT($A1073,3))=312,LEFT($G1073,5)="Total",$B1073="Q "),VLOOKUP('312'!$F$80,_312_Table1,MATCH('312'!$X$16,_312_Table1_ColumnLookup,0),FALSE),
  IF(AND(VALUE(LEFT($A1073,3))=312,LEFT($G1073,5)="Total"),VLOOKUP('312'!$F$80,_312_Table1,MATCH(LEFT($B1073,1),_312_Table1_ColumnLookup,0),FALSE),
  IF(AND(VALUE(LEFT($A1073,3))=312,LEN($I1073)=4,$B1073="G"),VLOOKUP($I1073,_312_Table1,MATCH('312'!$N$16,_312_Table1_ColumnLookup,0),FALSE),
  IF(AND(VALUE(LEFT($A1073,3))=312,LEN($I1073)=4,$B1073="O"),VLOOKUP($I1073,_312_Table1,MATCH('312'!$V$16,_312_Table1_ColumnLookup,0),FALSE),
  IF(AND(VALUE(LEFT($A1073,3))=312,LEN($I1073)=4,$B1073="Q"),VLOOKUP($I1073,_312_Table1,MATCH('312'!$X$16,_312_Table1_ColumnLookup,0),FALSE),
  IF(AND(VALUE(LEFT($A1073,3))=312,LEN($I1073)=4),VLOOKUP($I1073,_312_Table1,MATCH(LEFT($B1073,1),_312_Table1_ColumnLookup,0),FALSE)
+N("312"),
  IF(VALUE(LEFT($A1073,3))=313,VLOOKUP(VALUE(MID($B1073,2,1)),_313_Table1,MATCH(MID($B1073,1,1),_313_Table1_ColumnLookup,0),FALSE)
+N("313"),
  IF(AND(VALUE(LEFT($A1073,3))=314,LEN($B1073)=3),VLOOKUP(VALUE(MID($B1073,2,2)),_314_Table1,MATCH(MID($B1073,1,1),_314_Table1_ColumnLookup,0),FALSE),
  IF(VALUE(LEFT($A1073,3))=314,VLOOKUP(VALUE(MID($B1073,2,1)),_314_Table1,MATCH(MID($B1073,1,1),_314_Table1_ColumnLookup,0),FALSE)
+N("314"),
""))))))))))))))))))))))))</f>
        <v>#N/A</v>
      </c>
      <c r="E1073" s="238" t="e">
        <f>IF(AND(VALUE(LEFT($A1073,3))=309,LEN($B1073)=3),VLOOKUP(VALUE(MID($B1073,2,2)),_309_Table2,MATCH(MID($B1073,1,1),_309_Table2_ColumnLookup,0),FALSE),
  IF($C1073="309 LCR SummaryA",OneYearSCR,IF($C1073="309 LCR SummaryB",UltimateSCR,IF(VALUE(LEFT($A1073,3))=309,VLOOKUP(VALUE(MID($B1073,2,1)),_309_Table2,MATCH(MID($B1073,1,1),_309_Table2_ColumnLookup,0),FALSE)
+N("309"),
  IF(VALUE(LEFT($A1073,3))=310,VLOOKUP(VALUE(MID($B1073,2,1)),_310_Table2,MATCH(MID($B1073,1,1),_310_Table2_ColumnLookup,0),FALSE)
+N("310"),
  IF(AND(VALUE(LEFT($A1073,3))=311,LEN($I1073)=4),VLOOKUP($I1073,_311_Table2,MATCH($B1073,_311_Table2_ColumnLookup,0),FALSE),
  IF(AND(VALUE(LEFT($A1073,3))=311,OR($B1073="I2",$B1073="J2",$B1073="K2",$B1073="L2")),VLOOKUP('311'!$G$58,_311_Table2,MATCH(MID($B1073,1,1),_311_Table2_ColumnLookup,0),FALSE),
  IF(AND(VALUE(LEFT($A1073,3))=311,RIGHT($B1073,5)="Total"),VLOOKUP('311'!$G$59,_311_Table2,MATCH(MID($B1073,1,1),_311_Table2_ColumnLookup,0),FALSE),
  IF(VALUE(LEFT($A1073,3))=311,VLOOKUP(VALUE(MID($B1073,2,1)),_311_Table2,MATCH(MID($B1073,1,1),_311_Table2_ColumnLookup,0),FALSE)
+N("311"),
  IF(AND(VALUE(LEFT($A1073,3))=312,LEFT($G1073,10)="Unincepted",$B1073="G "),VLOOKUP(" ULO",_312_Table2,MATCH('312'!$N$16,_312_Table2_ColumnLookup,0),FALSE),
  IF(AND(VALUE(LEFT($A1073,3))=312,LEFT($G1073,10)="Unincepted",$B1073="O "),VLOOKUP(" ULO",_312_Table2,MATCH('312'!$V$16,_312_Table2_ColumnLookup,0),FALSE),
  IF(AND(VALUE(LEFT($A1073,3))=312,LEFT($G1073,10)="Unincepted",$B1073="Q "),VLOOKUP(" ULO",_312_Table2,MATCH('312'!$X$16,_312_Table2_ColumnLookup,0),FALSE),
  IF(AND(VALUE(LEFT($A1073,3))=312,LEFT($G1073,10)="Unincepted"),VLOOKUP(" ULO",_312_Table2,MATCH(LEFT($B1073,1),_312_Table2_ColumnLookup,0),FALSE),
  IF(AND(VALUE(LEFT($A1073,3))=312,LEFT($G1073,5)="Total",$B1073="G "),VLOOKUP('312'!$F$80,_312_Table2,MATCH('312'!$N$16,_312_Table2_ColumnLookup,0),FALSE),
  IF(AND(VALUE(LEFT($A1073,3))=312,LEFT($G1073,5)="Total",$B1073="O "),VLOOKUP('312'!$F$80,_312_Table2,MATCH('312'!$V$16,_312_Table2_ColumnLookup,0),FALSE),
  IF(AND(VALUE(LEFT($A1073,3))=312,LEFT($G1073,5)="Total",$B1073="Q "),VLOOKUP('312'!$F$80,_312_Table2,MATCH('312'!$X$16,_312_Table2_ColumnLookup,0),FALSE),
  IF(AND(VALUE(LEFT($A1073,3))=312,LEFT($G1073,5)="Total"),VLOOKUP('312'!$F$80,_312_Table2,MATCH(LEFT($B1073,1),_312_Table2_ColumnLookup,0),FALSE),
  IF(AND(VALUE(LEFT($A1073,3))=312,LEN($I1073)=4,$B1073="G"),VLOOKUP($I1073,_312_Table2,MATCH('312'!$N$16,_312_Table2_ColumnLookup,0),FALSE),
  IF(AND(VALUE(LEFT($A1073,3))=312,LEN($I1073)=4,$B1073="O"),VLOOKUP($I1073,_312_Table2,MATCH('312'!$V$16,_312_Table2_ColumnLookup,0),FALSE),
  IF(AND(VALUE(LEFT($A1073,3))=312,LEN($I1073)=4,$B1073="Q"),VLOOKUP($I1073,_312_Table2,MATCH('312'!$X$16,_312_Table2_ColumnLookup,0),FALSE),
  IF(AND(VALUE(LEFT($A1073,3))=312,LEN($I1073)=4),VLOOKUP($I1073,_312_Table2,MATCH(LEFT($B1073,1),_312_Table2_ColumnLookup,0),FALSE)
+N("312"),
  IF(VALUE(LEFT($A1073,3))=313,VLOOKUP(VALUE(MID($B1073,2,1)),_313_Table2,MATCH(MID($B1073,1,1),_313_Table2_ColumnLookup,0),FALSE)
+N("313"),
  IF(AND(VALUE(LEFT($A1073,3))=314,LEN($B1073)=3),VLOOKUP(VALUE(MID($B1073,2,2)),_314_Table2,MATCH(MID($B1073,1,1),_314_Table2_ColumnLookup,0),FALSE),
  IF(VALUE(LEFT($A1073,3))=314,VLOOKUP(VALUE(MID($B1073,2,1)),_314_Table2,MATCH(MID($B1073,1,1),_314_Table2_ColumnLookup,0),FALSE)
+N("314"),
""))))))))))))))))))))))))</f>
        <v>#N/A</v>
      </c>
      <c r="F1073" s="238" t="e">
        <f>IF(AND(VALUE(LEFT($A1073,3))=309,LEN($B1073)=3),VLOOKUP(VALUE(MID($B1073,2,2)),_309_Table3,MATCH(MID($B1073,1,1),_309_Table3_ColumnLookup,0),FALSE),
  IF($C1073="309 LCR SummaryA",OneYearSCR,IF($C1073="309 LCR SummaryB",UltimateSCR,IF(VALUE(LEFT($A1073,3))=309,VLOOKUP(VALUE(MID($B1073,2,1)),_309_Table3,MATCH(MID($B1073,1,1),_309_Table3_ColumnLookup,0),FALSE)
+N("309"),
  IF(VALUE(LEFT($A1073,3))=310,VLOOKUP(VALUE(MID($B1073,2,1)),_310_Table3,MATCH(MID($B1073,1,1),_310_Table3_ColumnLookup,0),FALSE)
+N("310"),
  IF(AND(VALUE(LEFT($A1073,3))=311,LEN($I1073)=4),VLOOKUP($I1073,_311_Table3,MATCH($B1073,_311_Table3_ColumnLookup,0),FALSE),
  IF(AND(VALUE(LEFT($A1073,3))=311,OR($B1073="I2",$B1073="J2",$B1073="K2",$B1073="L2")),VLOOKUP('311'!$G$58,_311_Table3,MATCH(MID($B1073,1,1),_311_Table3_ColumnLookup,0),FALSE),
  IF(AND(VALUE(LEFT($A1073,3))=311,RIGHT($B1073,5)="Total"),VLOOKUP('311'!$G$59,_311_Table3,MATCH(MID($B1073,1,1),_311_Table3_ColumnLookup,0),FALSE),
  IF(VALUE(LEFT($A1073,3))=311,VLOOKUP(VALUE(MID($B1073,2,1)),_311_Table3,MATCH(MID($B1073,1,1),_311_Table3_ColumnLookup,0),FALSE)
+N("311"),
  IF(AND(VALUE(LEFT($A1073,3))=312,LEFT($G1073,10)="Unincepted",$B1073="G "),VLOOKUP(" ULO",_312_Table3,MATCH('312'!$N$16,_312_Table3_ColumnLookup,0),FALSE),
  IF(AND(VALUE(LEFT($A1073,3))=312,LEFT($G1073,10)="Unincepted",$B1073="O "),VLOOKUP(" ULO",_312_Table3,MATCH('312'!$V$16,_312_Table3_ColumnLookup,0),FALSE),
  IF(AND(VALUE(LEFT($A1073,3))=312,LEFT($G1073,10)="Unincepted",$B1073="Q "),VLOOKUP(" ULO",_312_Table3,MATCH('312'!$X$16,_312_Table3_ColumnLookup,0),FALSE),
  IF(AND(VALUE(LEFT($A1073,3))=312,LEFT($G1073,10)="Unincepted"),VLOOKUP(" ULO",_312_Table3,MATCH(LEFT($B1073,1),_312_Table3_ColumnLookup,0),FALSE),
  IF(AND(VALUE(LEFT($A1073,3))=312,LEFT($G1073,5)="Total",$B1073="G "),VLOOKUP('312'!$F$80,_312_Table3,MATCH('312'!$N$16,_312_Table3_ColumnLookup,0),FALSE),
  IF(AND(VALUE(LEFT($A1073,3))=312,LEFT($G1073,5)="Total",$B1073="O "),VLOOKUP('312'!$F$80,_312_Table3,MATCH('312'!$V$16,_312_Table3_ColumnLookup,0),FALSE),
  IF(AND(VALUE(LEFT($A1073,3))=312,LEFT($G1073,5)="Total",$B1073="Q "),VLOOKUP('312'!$F$80,_312_Table3,MATCH('312'!$X$16,_312_Table3_ColumnLookup,0),FALSE),
  IF(AND(VALUE(LEFT($A1073,3))=312,LEFT($G1073,5)="Total"),VLOOKUP('312'!$F$80,_312_Table3,MATCH(LEFT($B1073,1),_312_Table3_ColumnLookup,0),FALSE),
  IF(AND(VALUE(LEFT($A1073,3))=312,LEN($I1073)=4,$B1073="G"),VLOOKUP($I1073,_312_Table3,MATCH('312'!$N$16,_312_Table3_ColumnLookup,0),FALSE),
  IF(AND(VALUE(LEFT($A1073,3))=312,LEN($I1073)=4,$B1073="O"),VLOOKUP($I1073,_312_Table3,MATCH('312'!$V$16,_312_Table3_ColumnLookup,0),FALSE),
  IF(AND(VALUE(LEFT($A1073,3))=312,LEN($I1073)=4,$B1073="Q"),VLOOKUP($I1073,_312_Table3,MATCH('312'!$X$16,_312_Table3_ColumnLookup,0),FALSE),
  IF(AND(VALUE(LEFT($A1073,3))=312,LEN($I1073)=4),VLOOKUP($I1073,_312_Table3,MATCH(LEFT($B1073,1),_312_Table3_ColumnLookup,0),FALSE)
+N("312"),
  IF(VALUE(LEFT($A1073,3))=313,VLOOKUP(VALUE(MID($B1073,2,1)),_313_Table3,MATCH(MID($B1073,1,1),_313_Table3_ColumnLookup,0),FALSE)
+N("313"),
  IF(AND(VALUE(LEFT($A1073,3))=314,LEN($B1073)=3),VLOOKUP(VALUE(MID($B1073,2,2)),_314_Table3,MATCH(MID($B1073,1,1),_314_Table3_ColumnLookup,0),FALSE),
  IF(VALUE(LEFT($A1073,3))=314,VLOOKUP(VALUE(MID($B1073,2,1)),_314_Table3,MATCH(MID($B1073,1,1),_314_Table3_ColumnLookup,0),FALSE)
+N("314"),
""))))))))))))))))))))))))</f>
        <v>#N/A</v>
      </c>
      <c r="H1073" s="321" t="str">
        <f>IFERROR(
IF(ISERROR($D1073)=FALSE,$D1073,IF(ISERROR($E1073)=FALSE,$E1073,IF(ISERROR($F1073)=FALSE,$F1073
+N("012 checkboxes"),
IF(
IF(OR(LEFT($A1073,9)="Syndicate",LEFT($A1073,12)="NewSyndicate"),VLOOKUP($A1073,'012'!$J:$ZW,MATCH("Link to button",'012'!$J$1:$ZW$1,0),0)
+N("309 checkbox"),
IF($C1073="309 LCR Summary0",VLOOKUP("Notes990",'309'!$P:$ZZ,MATCH("Link to button",'309'!$P$1:$ZZ$1,0),0)
+N("313 checkboxes"),
IF($C1073="313 Financial Information0LcmVsScr",IF($C1073="309 LCR Summary0",VLOOKUP("LcmVsScr",'309'!$N:$ZZ,MATCH("Link to button",'309'!$N$1:$ZZ$1,0),0),
IF($C1073="313 Financial Information0LcrDocAttached",IF($C1073="309 LCR Summary0",VLOOKUP("LcrDocAttached",'309'!$N:$ZZ,MATCH("Link to button",'309'!$N$1:$ZZ$1,0),
0)))))))=1,TRUE,FALSE)
))),"")</f>
        <v/>
      </c>
    </row>
    <row r="1074" spans="1:8">
      <c r="A1074" s="237" t="e">
        <f>VLOOKUP($G1074,CSVLookups!$B:$R,MATCH(A$1,CSVLookups!$B$1:$R$1,0),FALSE)</f>
        <v>#N/A</v>
      </c>
      <c r="B1074" s="237" t="e">
        <f>VLOOKUP($G1074,CSVLookups!$B:$R,MATCH(B$1,CSVLookups!$B$1:$R$1,0),FALSE)</f>
        <v>#N/A</v>
      </c>
      <c r="C1074" s="238" t="e">
        <f t="shared" si="17"/>
        <v>#N/A</v>
      </c>
      <c r="D1074" s="238" t="e">
        <f>IF(AND(VALUE(LEFT($A1074,3))=309,LEN($B1074)=3),VLOOKUP(VALUE(MID($B1074,2,2)),_309_Table1,MATCH(MID($B1074,1,1),_309_Table1_ColumnLookup,0),FALSE),
  IF($C1074="309 LCR SummaryA",OneYearSCR,IF($C1074="309 LCR SummaryB",UltimateSCR,IF(VALUE(LEFT($A1074,3))=309,VLOOKUP(VALUE(MID($B1074,2,1)),_309_Table1,MATCH(MID($B1074,1,1),_309_Table1_ColumnLookup,0),FALSE)
+N("309"),
  IF(VALUE(LEFT($A1074,3))=310,VLOOKUP(VALUE(MID($B1074,2,1)),_310_Table1,MATCH(MID($B1074,1,1),_310_Table1_ColumnLookup,0),FALSE)
+N("310"),
  IF(AND(VALUE(LEFT($A1074,3))=311,LEN($I1074)=4),VLOOKUP($I1074,_311_Table1,MATCH($B1074,_311_Table1_ColumnLookup,0),FALSE),
  IF(AND(VALUE(LEFT($A1074,3))=311,OR($B1074="I2",$B1074="J2",$B1074="K2",$B1074="L2")),VLOOKUP('311'!$G$58,_311_Table1,MATCH(MID($B1074,1,1),_311_Table1_ColumnLookup,0),FALSE),
  IF(AND(VALUE(LEFT($A1074,3))=311,RIGHT($B1074,5)="Total"),VLOOKUP('311'!$G$59,_311_Table1,MATCH(MID($B1074,1,1),_311_Table1_ColumnLookup,0),FALSE),
  IF(VALUE(LEFT($A1074,3))=311,VLOOKUP(VALUE(MID($B1074,2,1)),_311_Table1,MATCH(MID($B1074,1,1),_311_Table1_ColumnLookup,0),FALSE)
+N("311"),
  IF(AND(VALUE(LEFT($A1074,3))=312,LEFT($G1074,10)="Unincepted",$B1074="G "),VLOOKUP(" ULO",_312_Table1,MATCH('312'!$N$16,_312_Table1_ColumnLookup,0),FALSE),
  IF(AND(VALUE(LEFT($A1074,3))=312,LEFT($G1074,10)="Unincepted",$B1074="O "),VLOOKUP(" ULO",_312_Table1,MATCH('312'!$V$16,_312_Table1_ColumnLookup,0),FALSE),
  IF(AND(VALUE(LEFT($A1074,3))=312,LEFT($G1074,10)="Unincepted",$B1074="Q "),VLOOKUP(" ULO",_312_Table1,MATCH('312'!$X$16,_312_Table1_ColumnLookup,0),FALSE),
  IF(AND(VALUE(LEFT($A1074,3))=312,LEFT($G1074,10)="Unincepted"),VLOOKUP(" ULO",_312_Table1,MATCH(LEFT($B1074,1),_312_Table1_ColumnLookup,0),FALSE),
  IF(AND(VALUE(LEFT($A1074,3))=312,LEFT($G1074,5)="Total",$B1074="G "),VLOOKUP('312'!$F$80,_312_Table1,MATCH('312'!$N$16,_312_Table1_ColumnLookup,0),FALSE),
  IF(AND(VALUE(LEFT($A1074,3))=312,LEFT($G1074,5)="Total",$B1074="O "),VLOOKUP('312'!$F$80,_312_Table1,MATCH('312'!$V$16,_312_Table1_ColumnLookup,0),FALSE),
  IF(AND(VALUE(LEFT($A1074,3))=312,LEFT($G1074,5)="Total",$B1074="Q "),VLOOKUP('312'!$F$80,_312_Table1,MATCH('312'!$X$16,_312_Table1_ColumnLookup,0),FALSE),
  IF(AND(VALUE(LEFT($A1074,3))=312,LEFT($G1074,5)="Total"),VLOOKUP('312'!$F$80,_312_Table1,MATCH(LEFT($B1074,1),_312_Table1_ColumnLookup,0),FALSE),
  IF(AND(VALUE(LEFT($A1074,3))=312,LEN($I1074)=4,$B1074="G"),VLOOKUP($I1074,_312_Table1,MATCH('312'!$N$16,_312_Table1_ColumnLookup,0),FALSE),
  IF(AND(VALUE(LEFT($A1074,3))=312,LEN($I1074)=4,$B1074="O"),VLOOKUP($I1074,_312_Table1,MATCH('312'!$V$16,_312_Table1_ColumnLookup,0),FALSE),
  IF(AND(VALUE(LEFT($A1074,3))=312,LEN($I1074)=4,$B1074="Q"),VLOOKUP($I1074,_312_Table1,MATCH('312'!$X$16,_312_Table1_ColumnLookup,0),FALSE),
  IF(AND(VALUE(LEFT($A1074,3))=312,LEN($I1074)=4),VLOOKUP($I1074,_312_Table1,MATCH(LEFT($B1074,1),_312_Table1_ColumnLookup,0),FALSE)
+N("312"),
  IF(VALUE(LEFT($A1074,3))=313,VLOOKUP(VALUE(MID($B1074,2,1)),_313_Table1,MATCH(MID($B1074,1,1),_313_Table1_ColumnLookup,0),FALSE)
+N("313"),
  IF(AND(VALUE(LEFT($A1074,3))=314,LEN($B1074)=3),VLOOKUP(VALUE(MID($B1074,2,2)),_314_Table1,MATCH(MID($B1074,1,1),_314_Table1_ColumnLookup,0),FALSE),
  IF(VALUE(LEFT($A1074,3))=314,VLOOKUP(VALUE(MID($B1074,2,1)),_314_Table1,MATCH(MID($B1074,1,1),_314_Table1_ColumnLookup,0),FALSE)
+N("314"),
""))))))))))))))))))))))))</f>
        <v>#N/A</v>
      </c>
      <c r="E1074" s="238" t="e">
        <f>IF(AND(VALUE(LEFT($A1074,3))=309,LEN($B1074)=3),VLOOKUP(VALUE(MID($B1074,2,2)),_309_Table2,MATCH(MID($B1074,1,1),_309_Table2_ColumnLookup,0),FALSE),
  IF($C1074="309 LCR SummaryA",OneYearSCR,IF($C1074="309 LCR SummaryB",UltimateSCR,IF(VALUE(LEFT($A1074,3))=309,VLOOKUP(VALUE(MID($B1074,2,1)),_309_Table2,MATCH(MID($B1074,1,1),_309_Table2_ColumnLookup,0),FALSE)
+N("309"),
  IF(VALUE(LEFT($A1074,3))=310,VLOOKUP(VALUE(MID($B1074,2,1)),_310_Table2,MATCH(MID($B1074,1,1),_310_Table2_ColumnLookup,0),FALSE)
+N("310"),
  IF(AND(VALUE(LEFT($A1074,3))=311,LEN($I1074)=4),VLOOKUP($I1074,_311_Table2,MATCH($B1074,_311_Table2_ColumnLookup,0),FALSE),
  IF(AND(VALUE(LEFT($A1074,3))=311,OR($B1074="I2",$B1074="J2",$B1074="K2",$B1074="L2")),VLOOKUP('311'!$G$58,_311_Table2,MATCH(MID($B1074,1,1),_311_Table2_ColumnLookup,0),FALSE),
  IF(AND(VALUE(LEFT($A1074,3))=311,RIGHT($B1074,5)="Total"),VLOOKUP('311'!$G$59,_311_Table2,MATCH(MID($B1074,1,1),_311_Table2_ColumnLookup,0),FALSE),
  IF(VALUE(LEFT($A1074,3))=311,VLOOKUP(VALUE(MID($B1074,2,1)),_311_Table2,MATCH(MID($B1074,1,1),_311_Table2_ColumnLookup,0),FALSE)
+N("311"),
  IF(AND(VALUE(LEFT($A1074,3))=312,LEFT($G1074,10)="Unincepted",$B1074="G "),VLOOKUP(" ULO",_312_Table2,MATCH('312'!$N$16,_312_Table2_ColumnLookup,0),FALSE),
  IF(AND(VALUE(LEFT($A1074,3))=312,LEFT($G1074,10)="Unincepted",$B1074="O "),VLOOKUP(" ULO",_312_Table2,MATCH('312'!$V$16,_312_Table2_ColumnLookup,0),FALSE),
  IF(AND(VALUE(LEFT($A1074,3))=312,LEFT($G1074,10)="Unincepted",$B1074="Q "),VLOOKUP(" ULO",_312_Table2,MATCH('312'!$X$16,_312_Table2_ColumnLookup,0),FALSE),
  IF(AND(VALUE(LEFT($A1074,3))=312,LEFT($G1074,10)="Unincepted"),VLOOKUP(" ULO",_312_Table2,MATCH(LEFT($B1074,1),_312_Table2_ColumnLookup,0),FALSE),
  IF(AND(VALUE(LEFT($A1074,3))=312,LEFT($G1074,5)="Total",$B1074="G "),VLOOKUP('312'!$F$80,_312_Table2,MATCH('312'!$N$16,_312_Table2_ColumnLookup,0),FALSE),
  IF(AND(VALUE(LEFT($A1074,3))=312,LEFT($G1074,5)="Total",$B1074="O "),VLOOKUP('312'!$F$80,_312_Table2,MATCH('312'!$V$16,_312_Table2_ColumnLookup,0),FALSE),
  IF(AND(VALUE(LEFT($A1074,3))=312,LEFT($G1074,5)="Total",$B1074="Q "),VLOOKUP('312'!$F$80,_312_Table2,MATCH('312'!$X$16,_312_Table2_ColumnLookup,0),FALSE),
  IF(AND(VALUE(LEFT($A1074,3))=312,LEFT($G1074,5)="Total"),VLOOKUP('312'!$F$80,_312_Table2,MATCH(LEFT($B1074,1),_312_Table2_ColumnLookup,0),FALSE),
  IF(AND(VALUE(LEFT($A1074,3))=312,LEN($I1074)=4,$B1074="G"),VLOOKUP($I1074,_312_Table2,MATCH('312'!$N$16,_312_Table2_ColumnLookup,0),FALSE),
  IF(AND(VALUE(LEFT($A1074,3))=312,LEN($I1074)=4,$B1074="O"),VLOOKUP($I1074,_312_Table2,MATCH('312'!$V$16,_312_Table2_ColumnLookup,0),FALSE),
  IF(AND(VALUE(LEFT($A1074,3))=312,LEN($I1074)=4,$B1074="Q"),VLOOKUP($I1074,_312_Table2,MATCH('312'!$X$16,_312_Table2_ColumnLookup,0),FALSE),
  IF(AND(VALUE(LEFT($A1074,3))=312,LEN($I1074)=4),VLOOKUP($I1074,_312_Table2,MATCH(LEFT($B1074,1),_312_Table2_ColumnLookup,0),FALSE)
+N("312"),
  IF(VALUE(LEFT($A1074,3))=313,VLOOKUP(VALUE(MID($B1074,2,1)),_313_Table2,MATCH(MID($B1074,1,1),_313_Table2_ColumnLookup,0),FALSE)
+N("313"),
  IF(AND(VALUE(LEFT($A1074,3))=314,LEN($B1074)=3),VLOOKUP(VALUE(MID($B1074,2,2)),_314_Table2,MATCH(MID($B1074,1,1),_314_Table2_ColumnLookup,0),FALSE),
  IF(VALUE(LEFT($A1074,3))=314,VLOOKUP(VALUE(MID($B1074,2,1)),_314_Table2,MATCH(MID($B1074,1,1),_314_Table2_ColumnLookup,0),FALSE)
+N("314"),
""))))))))))))))))))))))))</f>
        <v>#N/A</v>
      </c>
      <c r="F1074" s="238" t="e">
        <f>IF(AND(VALUE(LEFT($A1074,3))=309,LEN($B1074)=3),VLOOKUP(VALUE(MID($B1074,2,2)),_309_Table3,MATCH(MID($B1074,1,1),_309_Table3_ColumnLookup,0),FALSE),
  IF($C1074="309 LCR SummaryA",OneYearSCR,IF($C1074="309 LCR SummaryB",UltimateSCR,IF(VALUE(LEFT($A1074,3))=309,VLOOKUP(VALUE(MID($B1074,2,1)),_309_Table3,MATCH(MID($B1074,1,1),_309_Table3_ColumnLookup,0),FALSE)
+N("309"),
  IF(VALUE(LEFT($A1074,3))=310,VLOOKUP(VALUE(MID($B1074,2,1)),_310_Table3,MATCH(MID($B1074,1,1),_310_Table3_ColumnLookup,0),FALSE)
+N("310"),
  IF(AND(VALUE(LEFT($A1074,3))=311,LEN($I1074)=4),VLOOKUP($I1074,_311_Table3,MATCH($B1074,_311_Table3_ColumnLookup,0),FALSE),
  IF(AND(VALUE(LEFT($A1074,3))=311,OR($B1074="I2",$B1074="J2",$B1074="K2",$B1074="L2")),VLOOKUP('311'!$G$58,_311_Table3,MATCH(MID($B1074,1,1),_311_Table3_ColumnLookup,0),FALSE),
  IF(AND(VALUE(LEFT($A1074,3))=311,RIGHT($B1074,5)="Total"),VLOOKUP('311'!$G$59,_311_Table3,MATCH(MID($B1074,1,1),_311_Table3_ColumnLookup,0),FALSE),
  IF(VALUE(LEFT($A1074,3))=311,VLOOKUP(VALUE(MID($B1074,2,1)),_311_Table3,MATCH(MID($B1074,1,1),_311_Table3_ColumnLookup,0),FALSE)
+N("311"),
  IF(AND(VALUE(LEFT($A1074,3))=312,LEFT($G1074,10)="Unincepted",$B1074="G "),VLOOKUP(" ULO",_312_Table3,MATCH('312'!$N$16,_312_Table3_ColumnLookup,0),FALSE),
  IF(AND(VALUE(LEFT($A1074,3))=312,LEFT($G1074,10)="Unincepted",$B1074="O "),VLOOKUP(" ULO",_312_Table3,MATCH('312'!$V$16,_312_Table3_ColumnLookup,0),FALSE),
  IF(AND(VALUE(LEFT($A1074,3))=312,LEFT($G1074,10)="Unincepted",$B1074="Q "),VLOOKUP(" ULO",_312_Table3,MATCH('312'!$X$16,_312_Table3_ColumnLookup,0),FALSE),
  IF(AND(VALUE(LEFT($A1074,3))=312,LEFT($G1074,10)="Unincepted"),VLOOKUP(" ULO",_312_Table3,MATCH(LEFT($B1074,1),_312_Table3_ColumnLookup,0),FALSE),
  IF(AND(VALUE(LEFT($A1074,3))=312,LEFT($G1074,5)="Total",$B1074="G "),VLOOKUP('312'!$F$80,_312_Table3,MATCH('312'!$N$16,_312_Table3_ColumnLookup,0),FALSE),
  IF(AND(VALUE(LEFT($A1074,3))=312,LEFT($G1074,5)="Total",$B1074="O "),VLOOKUP('312'!$F$80,_312_Table3,MATCH('312'!$V$16,_312_Table3_ColumnLookup,0),FALSE),
  IF(AND(VALUE(LEFT($A1074,3))=312,LEFT($G1074,5)="Total",$B1074="Q "),VLOOKUP('312'!$F$80,_312_Table3,MATCH('312'!$X$16,_312_Table3_ColumnLookup,0),FALSE),
  IF(AND(VALUE(LEFT($A1074,3))=312,LEFT($G1074,5)="Total"),VLOOKUP('312'!$F$80,_312_Table3,MATCH(LEFT($B1074,1),_312_Table3_ColumnLookup,0),FALSE),
  IF(AND(VALUE(LEFT($A1074,3))=312,LEN($I1074)=4,$B1074="G"),VLOOKUP($I1074,_312_Table3,MATCH('312'!$N$16,_312_Table3_ColumnLookup,0),FALSE),
  IF(AND(VALUE(LEFT($A1074,3))=312,LEN($I1074)=4,$B1074="O"),VLOOKUP($I1074,_312_Table3,MATCH('312'!$V$16,_312_Table3_ColumnLookup,0),FALSE),
  IF(AND(VALUE(LEFT($A1074,3))=312,LEN($I1074)=4,$B1074="Q"),VLOOKUP($I1074,_312_Table3,MATCH('312'!$X$16,_312_Table3_ColumnLookup,0),FALSE),
  IF(AND(VALUE(LEFT($A1074,3))=312,LEN($I1074)=4),VLOOKUP($I1074,_312_Table3,MATCH(LEFT($B1074,1),_312_Table3_ColumnLookup,0),FALSE)
+N("312"),
  IF(VALUE(LEFT($A1074,3))=313,VLOOKUP(VALUE(MID($B1074,2,1)),_313_Table3,MATCH(MID($B1074,1,1),_313_Table3_ColumnLookup,0),FALSE)
+N("313"),
  IF(AND(VALUE(LEFT($A1074,3))=314,LEN($B1074)=3),VLOOKUP(VALUE(MID($B1074,2,2)),_314_Table3,MATCH(MID($B1074,1,1),_314_Table3_ColumnLookup,0),FALSE),
  IF(VALUE(LEFT($A1074,3))=314,VLOOKUP(VALUE(MID($B1074,2,1)),_314_Table3,MATCH(MID($B1074,1,1),_314_Table3_ColumnLookup,0),FALSE)
+N("314"),
""))))))))))))))))))))))))</f>
        <v>#N/A</v>
      </c>
      <c r="H1074" s="321" t="str">
        <f>IFERROR(
IF(ISERROR($D1074)=FALSE,$D1074,IF(ISERROR($E1074)=FALSE,$E1074,IF(ISERROR($F1074)=FALSE,$F1074
+N("012 checkboxes"),
IF(
IF(OR(LEFT($A1074,9)="Syndicate",LEFT($A1074,12)="NewSyndicate"),VLOOKUP($A1074,'012'!$J:$ZW,MATCH("Link to button",'012'!$J$1:$ZW$1,0),0)
+N("309 checkbox"),
IF($C1074="309 LCR Summary0",VLOOKUP("Notes990",'309'!$P:$ZZ,MATCH("Link to button",'309'!$P$1:$ZZ$1,0),0)
+N("313 checkboxes"),
IF($C1074="313 Financial Information0LcmVsScr",IF($C1074="309 LCR Summary0",VLOOKUP("LcmVsScr",'309'!$N:$ZZ,MATCH("Link to button",'309'!$N$1:$ZZ$1,0),0),
IF($C1074="313 Financial Information0LcrDocAttached",IF($C1074="309 LCR Summary0",VLOOKUP("LcrDocAttached",'309'!$N:$ZZ,MATCH("Link to button",'309'!$N$1:$ZZ$1,0),
0)))))))=1,TRUE,FALSE)
))),"")</f>
        <v/>
      </c>
    </row>
    <row r="1075" spans="1:8">
      <c r="A1075" s="237" t="e">
        <f>VLOOKUP($G1075,CSVLookups!$B:$R,MATCH(A$1,CSVLookups!$B$1:$R$1,0),FALSE)</f>
        <v>#N/A</v>
      </c>
      <c r="B1075" s="237" t="e">
        <f>VLOOKUP($G1075,CSVLookups!$B:$R,MATCH(B$1,CSVLookups!$B$1:$R$1,0),FALSE)</f>
        <v>#N/A</v>
      </c>
      <c r="C1075" s="238" t="e">
        <f t="shared" si="17"/>
        <v>#N/A</v>
      </c>
      <c r="D1075" s="238" t="e">
        <f>IF(AND(VALUE(LEFT($A1075,3))=309,LEN($B1075)=3),VLOOKUP(VALUE(MID($B1075,2,2)),_309_Table1,MATCH(MID($B1075,1,1),_309_Table1_ColumnLookup,0),FALSE),
  IF($C1075="309 LCR SummaryA",OneYearSCR,IF($C1075="309 LCR SummaryB",UltimateSCR,IF(VALUE(LEFT($A1075,3))=309,VLOOKUP(VALUE(MID($B1075,2,1)),_309_Table1,MATCH(MID($B1075,1,1),_309_Table1_ColumnLookup,0),FALSE)
+N("309"),
  IF(VALUE(LEFT($A1075,3))=310,VLOOKUP(VALUE(MID($B1075,2,1)),_310_Table1,MATCH(MID($B1075,1,1),_310_Table1_ColumnLookup,0),FALSE)
+N("310"),
  IF(AND(VALUE(LEFT($A1075,3))=311,LEN($I1075)=4),VLOOKUP($I1075,_311_Table1,MATCH($B1075,_311_Table1_ColumnLookup,0),FALSE),
  IF(AND(VALUE(LEFT($A1075,3))=311,OR($B1075="I2",$B1075="J2",$B1075="K2",$B1075="L2")),VLOOKUP('311'!$G$58,_311_Table1,MATCH(MID($B1075,1,1),_311_Table1_ColumnLookup,0),FALSE),
  IF(AND(VALUE(LEFT($A1075,3))=311,RIGHT($B1075,5)="Total"),VLOOKUP('311'!$G$59,_311_Table1,MATCH(MID($B1075,1,1),_311_Table1_ColumnLookup,0),FALSE),
  IF(VALUE(LEFT($A1075,3))=311,VLOOKUP(VALUE(MID($B1075,2,1)),_311_Table1,MATCH(MID($B1075,1,1),_311_Table1_ColumnLookup,0),FALSE)
+N("311"),
  IF(AND(VALUE(LEFT($A1075,3))=312,LEFT($G1075,10)="Unincepted",$B1075="G "),VLOOKUP(" ULO",_312_Table1,MATCH('312'!$N$16,_312_Table1_ColumnLookup,0),FALSE),
  IF(AND(VALUE(LEFT($A1075,3))=312,LEFT($G1075,10)="Unincepted",$B1075="O "),VLOOKUP(" ULO",_312_Table1,MATCH('312'!$V$16,_312_Table1_ColumnLookup,0),FALSE),
  IF(AND(VALUE(LEFT($A1075,3))=312,LEFT($G1075,10)="Unincepted",$B1075="Q "),VLOOKUP(" ULO",_312_Table1,MATCH('312'!$X$16,_312_Table1_ColumnLookup,0),FALSE),
  IF(AND(VALUE(LEFT($A1075,3))=312,LEFT($G1075,10)="Unincepted"),VLOOKUP(" ULO",_312_Table1,MATCH(LEFT($B1075,1),_312_Table1_ColumnLookup,0),FALSE),
  IF(AND(VALUE(LEFT($A1075,3))=312,LEFT($G1075,5)="Total",$B1075="G "),VLOOKUP('312'!$F$80,_312_Table1,MATCH('312'!$N$16,_312_Table1_ColumnLookup,0),FALSE),
  IF(AND(VALUE(LEFT($A1075,3))=312,LEFT($G1075,5)="Total",$B1075="O "),VLOOKUP('312'!$F$80,_312_Table1,MATCH('312'!$V$16,_312_Table1_ColumnLookup,0),FALSE),
  IF(AND(VALUE(LEFT($A1075,3))=312,LEFT($G1075,5)="Total",$B1075="Q "),VLOOKUP('312'!$F$80,_312_Table1,MATCH('312'!$X$16,_312_Table1_ColumnLookup,0),FALSE),
  IF(AND(VALUE(LEFT($A1075,3))=312,LEFT($G1075,5)="Total"),VLOOKUP('312'!$F$80,_312_Table1,MATCH(LEFT($B1075,1),_312_Table1_ColumnLookup,0),FALSE),
  IF(AND(VALUE(LEFT($A1075,3))=312,LEN($I1075)=4,$B1075="G"),VLOOKUP($I1075,_312_Table1,MATCH('312'!$N$16,_312_Table1_ColumnLookup,0),FALSE),
  IF(AND(VALUE(LEFT($A1075,3))=312,LEN($I1075)=4,$B1075="O"),VLOOKUP($I1075,_312_Table1,MATCH('312'!$V$16,_312_Table1_ColumnLookup,0),FALSE),
  IF(AND(VALUE(LEFT($A1075,3))=312,LEN($I1075)=4,$B1075="Q"),VLOOKUP($I1075,_312_Table1,MATCH('312'!$X$16,_312_Table1_ColumnLookup,0),FALSE),
  IF(AND(VALUE(LEFT($A1075,3))=312,LEN($I1075)=4),VLOOKUP($I1075,_312_Table1,MATCH(LEFT($B1075,1),_312_Table1_ColumnLookup,0),FALSE)
+N("312"),
  IF(VALUE(LEFT($A1075,3))=313,VLOOKUP(VALUE(MID($B1075,2,1)),_313_Table1,MATCH(MID($B1075,1,1),_313_Table1_ColumnLookup,0),FALSE)
+N("313"),
  IF(AND(VALUE(LEFT($A1075,3))=314,LEN($B1075)=3),VLOOKUP(VALUE(MID($B1075,2,2)),_314_Table1,MATCH(MID($B1075,1,1),_314_Table1_ColumnLookup,0),FALSE),
  IF(VALUE(LEFT($A1075,3))=314,VLOOKUP(VALUE(MID($B1075,2,1)),_314_Table1,MATCH(MID($B1075,1,1),_314_Table1_ColumnLookup,0),FALSE)
+N("314"),
""))))))))))))))))))))))))</f>
        <v>#N/A</v>
      </c>
      <c r="E1075" s="238" t="e">
        <f>IF(AND(VALUE(LEFT($A1075,3))=309,LEN($B1075)=3),VLOOKUP(VALUE(MID($B1075,2,2)),_309_Table2,MATCH(MID($B1075,1,1),_309_Table2_ColumnLookup,0),FALSE),
  IF($C1075="309 LCR SummaryA",OneYearSCR,IF($C1075="309 LCR SummaryB",UltimateSCR,IF(VALUE(LEFT($A1075,3))=309,VLOOKUP(VALUE(MID($B1075,2,1)),_309_Table2,MATCH(MID($B1075,1,1),_309_Table2_ColumnLookup,0),FALSE)
+N("309"),
  IF(VALUE(LEFT($A1075,3))=310,VLOOKUP(VALUE(MID($B1075,2,1)),_310_Table2,MATCH(MID($B1075,1,1),_310_Table2_ColumnLookup,0),FALSE)
+N("310"),
  IF(AND(VALUE(LEFT($A1075,3))=311,LEN($I1075)=4),VLOOKUP($I1075,_311_Table2,MATCH($B1075,_311_Table2_ColumnLookup,0),FALSE),
  IF(AND(VALUE(LEFT($A1075,3))=311,OR($B1075="I2",$B1075="J2",$B1075="K2",$B1075="L2")),VLOOKUP('311'!$G$58,_311_Table2,MATCH(MID($B1075,1,1),_311_Table2_ColumnLookup,0),FALSE),
  IF(AND(VALUE(LEFT($A1075,3))=311,RIGHT($B1075,5)="Total"),VLOOKUP('311'!$G$59,_311_Table2,MATCH(MID($B1075,1,1),_311_Table2_ColumnLookup,0),FALSE),
  IF(VALUE(LEFT($A1075,3))=311,VLOOKUP(VALUE(MID($B1075,2,1)),_311_Table2,MATCH(MID($B1075,1,1),_311_Table2_ColumnLookup,0),FALSE)
+N("311"),
  IF(AND(VALUE(LEFT($A1075,3))=312,LEFT($G1075,10)="Unincepted",$B1075="G "),VLOOKUP(" ULO",_312_Table2,MATCH('312'!$N$16,_312_Table2_ColumnLookup,0),FALSE),
  IF(AND(VALUE(LEFT($A1075,3))=312,LEFT($G1075,10)="Unincepted",$B1075="O "),VLOOKUP(" ULO",_312_Table2,MATCH('312'!$V$16,_312_Table2_ColumnLookup,0),FALSE),
  IF(AND(VALUE(LEFT($A1075,3))=312,LEFT($G1075,10)="Unincepted",$B1075="Q "),VLOOKUP(" ULO",_312_Table2,MATCH('312'!$X$16,_312_Table2_ColumnLookup,0),FALSE),
  IF(AND(VALUE(LEFT($A1075,3))=312,LEFT($G1075,10)="Unincepted"),VLOOKUP(" ULO",_312_Table2,MATCH(LEFT($B1075,1),_312_Table2_ColumnLookup,0),FALSE),
  IF(AND(VALUE(LEFT($A1075,3))=312,LEFT($G1075,5)="Total",$B1075="G "),VLOOKUP('312'!$F$80,_312_Table2,MATCH('312'!$N$16,_312_Table2_ColumnLookup,0),FALSE),
  IF(AND(VALUE(LEFT($A1075,3))=312,LEFT($G1075,5)="Total",$B1075="O "),VLOOKUP('312'!$F$80,_312_Table2,MATCH('312'!$V$16,_312_Table2_ColumnLookup,0),FALSE),
  IF(AND(VALUE(LEFT($A1075,3))=312,LEFT($G1075,5)="Total",$B1075="Q "),VLOOKUP('312'!$F$80,_312_Table2,MATCH('312'!$X$16,_312_Table2_ColumnLookup,0),FALSE),
  IF(AND(VALUE(LEFT($A1075,3))=312,LEFT($G1075,5)="Total"),VLOOKUP('312'!$F$80,_312_Table2,MATCH(LEFT($B1075,1),_312_Table2_ColumnLookup,0),FALSE),
  IF(AND(VALUE(LEFT($A1075,3))=312,LEN($I1075)=4,$B1075="G"),VLOOKUP($I1075,_312_Table2,MATCH('312'!$N$16,_312_Table2_ColumnLookup,0),FALSE),
  IF(AND(VALUE(LEFT($A1075,3))=312,LEN($I1075)=4,$B1075="O"),VLOOKUP($I1075,_312_Table2,MATCH('312'!$V$16,_312_Table2_ColumnLookup,0),FALSE),
  IF(AND(VALUE(LEFT($A1075,3))=312,LEN($I1075)=4,$B1075="Q"),VLOOKUP($I1075,_312_Table2,MATCH('312'!$X$16,_312_Table2_ColumnLookup,0),FALSE),
  IF(AND(VALUE(LEFT($A1075,3))=312,LEN($I1075)=4),VLOOKUP($I1075,_312_Table2,MATCH(LEFT($B1075,1),_312_Table2_ColumnLookup,0),FALSE)
+N("312"),
  IF(VALUE(LEFT($A1075,3))=313,VLOOKUP(VALUE(MID($B1075,2,1)),_313_Table2,MATCH(MID($B1075,1,1),_313_Table2_ColumnLookup,0),FALSE)
+N("313"),
  IF(AND(VALUE(LEFT($A1075,3))=314,LEN($B1075)=3),VLOOKUP(VALUE(MID($B1075,2,2)),_314_Table2,MATCH(MID($B1075,1,1),_314_Table2_ColumnLookup,0),FALSE),
  IF(VALUE(LEFT($A1075,3))=314,VLOOKUP(VALUE(MID($B1075,2,1)),_314_Table2,MATCH(MID($B1075,1,1),_314_Table2_ColumnLookup,0),FALSE)
+N("314"),
""))))))))))))))))))))))))</f>
        <v>#N/A</v>
      </c>
      <c r="F1075" s="238" t="e">
        <f>IF(AND(VALUE(LEFT($A1075,3))=309,LEN($B1075)=3),VLOOKUP(VALUE(MID($B1075,2,2)),_309_Table3,MATCH(MID($B1075,1,1),_309_Table3_ColumnLookup,0),FALSE),
  IF($C1075="309 LCR SummaryA",OneYearSCR,IF($C1075="309 LCR SummaryB",UltimateSCR,IF(VALUE(LEFT($A1075,3))=309,VLOOKUP(VALUE(MID($B1075,2,1)),_309_Table3,MATCH(MID($B1075,1,1),_309_Table3_ColumnLookup,0),FALSE)
+N("309"),
  IF(VALUE(LEFT($A1075,3))=310,VLOOKUP(VALUE(MID($B1075,2,1)),_310_Table3,MATCH(MID($B1075,1,1),_310_Table3_ColumnLookup,0),FALSE)
+N("310"),
  IF(AND(VALUE(LEFT($A1075,3))=311,LEN($I1075)=4),VLOOKUP($I1075,_311_Table3,MATCH($B1075,_311_Table3_ColumnLookup,0),FALSE),
  IF(AND(VALUE(LEFT($A1075,3))=311,OR($B1075="I2",$B1075="J2",$B1075="K2",$B1075="L2")),VLOOKUP('311'!$G$58,_311_Table3,MATCH(MID($B1075,1,1),_311_Table3_ColumnLookup,0),FALSE),
  IF(AND(VALUE(LEFT($A1075,3))=311,RIGHT($B1075,5)="Total"),VLOOKUP('311'!$G$59,_311_Table3,MATCH(MID($B1075,1,1),_311_Table3_ColumnLookup,0),FALSE),
  IF(VALUE(LEFT($A1075,3))=311,VLOOKUP(VALUE(MID($B1075,2,1)),_311_Table3,MATCH(MID($B1075,1,1),_311_Table3_ColumnLookup,0),FALSE)
+N("311"),
  IF(AND(VALUE(LEFT($A1075,3))=312,LEFT($G1075,10)="Unincepted",$B1075="G "),VLOOKUP(" ULO",_312_Table3,MATCH('312'!$N$16,_312_Table3_ColumnLookup,0),FALSE),
  IF(AND(VALUE(LEFT($A1075,3))=312,LEFT($G1075,10)="Unincepted",$B1075="O "),VLOOKUP(" ULO",_312_Table3,MATCH('312'!$V$16,_312_Table3_ColumnLookup,0),FALSE),
  IF(AND(VALUE(LEFT($A1075,3))=312,LEFT($G1075,10)="Unincepted",$B1075="Q "),VLOOKUP(" ULO",_312_Table3,MATCH('312'!$X$16,_312_Table3_ColumnLookup,0),FALSE),
  IF(AND(VALUE(LEFT($A1075,3))=312,LEFT($G1075,10)="Unincepted"),VLOOKUP(" ULO",_312_Table3,MATCH(LEFT($B1075,1),_312_Table3_ColumnLookup,0),FALSE),
  IF(AND(VALUE(LEFT($A1075,3))=312,LEFT($G1075,5)="Total",$B1075="G "),VLOOKUP('312'!$F$80,_312_Table3,MATCH('312'!$N$16,_312_Table3_ColumnLookup,0),FALSE),
  IF(AND(VALUE(LEFT($A1075,3))=312,LEFT($G1075,5)="Total",$B1075="O "),VLOOKUP('312'!$F$80,_312_Table3,MATCH('312'!$V$16,_312_Table3_ColumnLookup,0),FALSE),
  IF(AND(VALUE(LEFT($A1075,3))=312,LEFT($G1075,5)="Total",$B1075="Q "),VLOOKUP('312'!$F$80,_312_Table3,MATCH('312'!$X$16,_312_Table3_ColumnLookup,0),FALSE),
  IF(AND(VALUE(LEFT($A1075,3))=312,LEFT($G1075,5)="Total"),VLOOKUP('312'!$F$80,_312_Table3,MATCH(LEFT($B1075,1),_312_Table3_ColumnLookup,0),FALSE),
  IF(AND(VALUE(LEFT($A1075,3))=312,LEN($I1075)=4,$B1075="G"),VLOOKUP($I1075,_312_Table3,MATCH('312'!$N$16,_312_Table3_ColumnLookup,0),FALSE),
  IF(AND(VALUE(LEFT($A1075,3))=312,LEN($I1075)=4,$B1075="O"),VLOOKUP($I1075,_312_Table3,MATCH('312'!$V$16,_312_Table3_ColumnLookup,0),FALSE),
  IF(AND(VALUE(LEFT($A1075,3))=312,LEN($I1075)=4,$B1075="Q"),VLOOKUP($I1075,_312_Table3,MATCH('312'!$X$16,_312_Table3_ColumnLookup,0),FALSE),
  IF(AND(VALUE(LEFT($A1075,3))=312,LEN($I1075)=4),VLOOKUP($I1075,_312_Table3,MATCH(LEFT($B1075,1),_312_Table3_ColumnLookup,0),FALSE)
+N("312"),
  IF(VALUE(LEFT($A1075,3))=313,VLOOKUP(VALUE(MID($B1075,2,1)),_313_Table3,MATCH(MID($B1075,1,1),_313_Table3_ColumnLookup,0),FALSE)
+N("313"),
  IF(AND(VALUE(LEFT($A1075,3))=314,LEN($B1075)=3),VLOOKUP(VALUE(MID($B1075,2,2)),_314_Table3,MATCH(MID($B1075,1,1),_314_Table3_ColumnLookup,0),FALSE),
  IF(VALUE(LEFT($A1075,3))=314,VLOOKUP(VALUE(MID($B1075,2,1)),_314_Table3,MATCH(MID($B1075,1,1),_314_Table3_ColumnLookup,0),FALSE)
+N("314"),
""))))))))))))))))))))))))</f>
        <v>#N/A</v>
      </c>
      <c r="H1075" s="321" t="str">
        <f>IFERROR(
IF(ISERROR($D1075)=FALSE,$D1075,IF(ISERROR($E1075)=FALSE,$E1075,IF(ISERROR($F1075)=FALSE,$F1075
+N("012 checkboxes"),
IF(
IF(OR(LEFT($A1075,9)="Syndicate",LEFT($A1075,12)="NewSyndicate"),VLOOKUP($A1075,'012'!$J:$ZW,MATCH("Link to button",'012'!$J$1:$ZW$1,0),0)
+N("309 checkbox"),
IF($C1075="309 LCR Summary0",VLOOKUP("Notes990",'309'!$P:$ZZ,MATCH("Link to button",'309'!$P$1:$ZZ$1,0),0)
+N("313 checkboxes"),
IF($C1075="313 Financial Information0LcmVsScr",IF($C1075="309 LCR Summary0",VLOOKUP("LcmVsScr",'309'!$N:$ZZ,MATCH("Link to button",'309'!$N$1:$ZZ$1,0),0),
IF($C1075="313 Financial Information0LcrDocAttached",IF($C1075="309 LCR Summary0",VLOOKUP("LcrDocAttached",'309'!$N:$ZZ,MATCH("Link to button",'309'!$N$1:$ZZ$1,0),
0)))))))=1,TRUE,FALSE)
))),"")</f>
        <v/>
      </c>
    </row>
    <row r="1076" spans="1:8">
      <c r="A1076" s="237" t="e">
        <f>VLOOKUP($G1076,CSVLookups!$B:$R,MATCH(A$1,CSVLookups!$B$1:$R$1,0),FALSE)</f>
        <v>#N/A</v>
      </c>
      <c r="B1076" s="237" t="e">
        <f>VLOOKUP($G1076,CSVLookups!$B:$R,MATCH(B$1,CSVLookups!$B$1:$R$1,0),FALSE)</f>
        <v>#N/A</v>
      </c>
      <c r="C1076" s="238" t="e">
        <f t="shared" si="17"/>
        <v>#N/A</v>
      </c>
      <c r="D1076" s="238" t="e">
        <f>IF(AND(VALUE(LEFT($A1076,3))=309,LEN($B1076)=3),VLOOKUP(VALUE(MID($B1076,2,2)),_309_Table1,MATCH(MID($B1076,1,1),_309_Table1_ColumnLookup,0),FALSE),
  IF($C1076="309 LCR SummaryA",OneYearSCR,IF($C1076="309 LCR SummaryB",UltimateSCR,IF(VALUE(LEFT($A1076,3))=309,VLOOKUP(VALUE(MID($B1076,2,1)),_309_Table1,MATCH(MID($B1076,1,1),_309_Table1_ColumnLookup,0),FALSE)
+N("309"),
  IF(VALUE(LEFT($A1076,3))=310,VLOOKUP(VALUE(MID($B1076,2,1)),_310_Table1,MATCH(MID($B1076,1,1),_310_Table1_ColumnLookup,0),FALSE)
+N("310"),
  IF(AND(VALUE(LEFT($A1076,3))=311,LEN($I1076)=4),VLOOKUP($I1076,_311_Table1,MATCH($B1076,_311_Table1_ColumnLookup,0),FALSE),
  IF(AND(VALUE(LEFT($A1076,3))=311,OR($B1076="I2",$B1076="J2",$B1076="K2",$B1076="L2")),VLOOKUP('311'!$G$58,_311_Table1,MATCH(MID($B1076,1,1),_311_Table1_ColumnLookup,0),FALSE),
  IF(AND(VALUE(LEFT($A1076,3))=311,RIGHT($B1076,5)="Total"),VLOOKUP('311'!$G$59,_311_Table1,MATCH(MID($B1076,1,1),_311_Table1_ColumnLookup,0),FALSE),
  IF(VALUE(LEFT($A1076,3))=311,VLOOKUP(VALUE(MID($B1076,2,1)),_311_Table1,MATCH(MID($B1076,1,1),_311_Table1_ColumnLookup,0),FALSE)
+N("311"),
  IF(AND(VALUE(LEFT($A1076,3))=312,LEFT($G1076,10)="Unincepted",$B1076="G "),VLOOKUP(" ULO",_312_Table1,MATCH('312'!$N$16,_312_Table1_ColumnLookup,0),FALSE),
  IF(AND(VALUE(LEFT($A1076,3))=312,LEFT($G1076,10)="Unincepted",$B1076="O "),VLOOKUP(" ULO",_312_Table1,MATCH('312'!$V$16,_312_Table1_ColumnLookup,0),FALSE),
  IF(AND(VALUE(LEFT($A1076,3))=312,LEFT($G1076,10)="Unincepted",$B1076="Q "),VLOOKUP(" ULO",_312_Table1,MATCH('312'!$X$16,_312_Table1_ColumnLookup,0),FALSE),
  IF(AND(VALUE(LEFT($A1076,3))=312,LEFT($G1076,10)="Unincepted"),VLOOKUP(" ULO",_312_Table1,MATCH(LEFT($B1076,1),_312_Table1_ColumnLookup,0),FALSE),
  IF(AND(VALUE(LEFT($A1076,3))=312,LEFT($G1076,5)="Total",$B1076="G "),VLOOKUP('312'!$F$80,_312_Table1,MATCH('312'!$N$16,_312_Table1_ColumnLookup,0),FALSE),
  IF(AND(VALUE(LEFT($A1076,3))=312,LEFT($G1076,5)="Total",$B1076="O "),VLOOKUP('312'!$F$80,_312_Table1,MATCH('312'!$V$16,_312_Table1_ColumnLookup,0),FALSE),
  IF(AND(VALUE(LEFT($A1076,3))=312,LEFT($G1076,5)="Total",$B1076="Q "),VLOOKUP('312'!$F$80,_312_Table1,MATCH('312'!$X$16,_312_Table1_ColumnLookup,0),FALSE),
  IF(AND(VALUE(LEFT($A1076,3))=312,LEFT($G1076,5)="Total"),VLOOKUP('312'!$F$80,_312_Table1,MATCH(LEFT($B1076,1),_312_Table1_ColumnLookup,0),FALSE),
  IF(AND(VALUE(LEFT($A1076,3))=312,LEN($I1076)=4,$B1076="G"),VLOOKUP($I1076,_312_Table1,MATCH('312'!$N$16,_312_Table1_ColumnLookup,0),FALSE),
  IF(AND(VALUE(LEFT($A1076,3))=312,LEN($I1076)=4,$B1076="O"),VLOOKUP($I1076,_312_Table1,MATCH('312'!$V$16,_312_Table1_ColumnLookup,0),FALSE),
  IF(AND(VALUE(LEFT($A1076,3))=312,LEN($I1076)=4,$B1076="Q"),VLOOKUP($I1076,_312_Table1,MATCH('312'!$X$16,_312_Table1_ColumnLookup,0),FALSE),
  IF(AND(VALUE(LEFT($A1076,3))=312,LEN($I1076)=4),VLOOKUP($I1076,_312_Table1,MATCH(LEFT($B1076,1),_312_Table1_ColumnLookup,0),FALSE)
+N("312"),
  IF(VALUE(LEFT($A1076,3))=313,VLOOKUP(VALUE(MID($B1076,2,1)),_313_Table1,MATCH(MID($B1076,1,1),_313_Table1_ColumnLookup,0),FALSE)
+N("313"),
  IF(AND(VALUE(LEFT($A1076,3))=314,LEN($B1076)=3),VLOOKUP(VALUE(MID($B1076,2,2)),_314_Table1,MATCH(MID($B1076,1,1),_314_Table1_ColumnLookup,0),FALSE),
  IF(VALUE(LEFT($A1076,3))=314,VLOOKUP(VALUE(MID($B1076,2,1)),_314_Table1,MATCH(MID($B1076,1,1),_314_Table1_ColumnLookup,0),FALSE)
+N("314"),
""))))))))))))))))))))))))</f>
        <v>#N/A</v>
      </c>
      <c r="E1076" s="238" t="e">
        <f>IF(AND(VALUE(LEFT($A1076,3))=309,LEN($B1076)=3),VLOOKUP(VALUE(MID($B1076,2,2)),_309_Table2,MATCH(MID($B1076,1,1),_309_Table2_ColumnLookup,0),FALSE),
  IF($C1076="309 LCR SummaryA",OneYearSCR,IF($C1076="309 LCR SummaryB",UltimateSCR,IF(VALUE(LEFT($A1076,3))=309,VLOOKUP(VALUE(MID($B1076,2,1)),_309_Table2,MATCH(MID($B1076,1,1),_309_Table2_ColumnLookup,0),FALSE)
+N("309"),
  IF(VALUE(LEFT($A1076,3))=310,VLOOKUP(VALUE(MID($B1076,2,1)),_310_Table2,MATCH(MID($B1076,1,1),_310_Table2_ColumnLookup,0),FALSE)
+N("310"),
  IF(AND(VALUE(LEFT($A1076,3))=311,LEN($I1076)=4),VLOOKUP($I1076,_311_Table2,MATCH($B1076,_311_Table2_ColumnLookup,0),FALSE),
  IF(AND(VALUE(LEFT($A1076,3))=311,OR($B1076="I2",$B1076="J2",$B1076="K2",$B1076="L2")),VLOOKUP('311'!$G$58,_311_Table2,MATCH(MID($B1076,1,1),_311_Table2_ColumnLookup,0),FALSE),
  IF(AND(VALUE(LEFT($A1076,3))=311,RIGHT($B1076,5)="Total"),VLOOKUP('311'!$G$59,_311_Table2,MATCH(MID($B1076,1,1),_311_Table2_ColumnLookup,0),FALSE),
  IF(VALUE(LEFT($A1076,3))=311,VLOOKUP(VALUE(MID($B1076,2,1)),_311_Table2,MATCH(MID($B1076,1,1),_311_Table2_ColumnLookup,0),FALSE)
+N("311"),
  IF(AND(VALUE(LEFT($A1076,3))=312,LEFT($G1076,10)="Unincepted",$B1076="G "),VLOOKUP(" ULO",_312_Table2,MATCH('312'!$N$16,_312_Table2_ColumnLookup,0),FALSE),
  IF(AND(VALUE(LEFT($A1076,3))=312,LEFT($G1076,10)="Unincepted",$B1076="O "),VLOOKUP(" ULO",_312_Table2,MATCH('312'!$V$16,_312_Table2_ColumnLookup,0),FALSE),
  IF(AND(VALUE(LEFT($A1076,3))=312,LEFT($G1076,10)="Unincepted",$B1076="Q "),VLOOKUP(" ULO",_312_Table2,MATCH('312'!$X$16,_312_Table2_ColumnLookup,0),FALSE),
  IF(AND(VALUE(LEFT($A1076,3))=312,LEFT($G1076,10)="Unincepted"),VLOOKUP(" ULO",_312_Table2,MATCH(LEFT($B1076,1),_312_Table2_ColumnLookup,0),FALSE),
  IF(AND(VALUE(LEFT($A1076,3))=312,LEFT($G1076,5)="Total",$B1076="G "),VLOOKUP('312'!$F$80,_312_Table2,MATCH('312'!$N$16,_312_Table2_ColumnLookup,0),FALSE),
  IF(AND(VALUE(LEFT($A1076,3))=312,LEFT($G1076,5)="Total",$B1076="O "),VLOOKUP('312'!$F$80,_312_Table2,MATCH('312'!$V$16,_312_Table2_ColumnLookup,0),FALSE),
  IF(AND(VALUE(LEFT($A1076,3))=312,LEFT($G1076,5)="Total",$B1076="Q "),VLOOKUP('312'!$F$80,_312_Table2,MATCH('312'!$X$16,_312_Table2_ColumnLookup,0),FALSE),
  IF(AND(VALUE(LEFT($A1076,3))=312,LEFT($G1076,5)="Total"),VLOOKUP('312'!$F$80,_312_Table2,MATCH(LEFT($B1076,1),_312_Table2_ColumnLookup,0),FALSE),
  IF(AND(VALUE(LEFT($A1076,3))=312,LEN($I1076)=4,$B1076="G"),VLOOKUP($I1076,_312_Table2,MATCH('312'!$N$16,_312_Table2_ColumnLookup,0),FALSE),
  IF(AND(VALUE(LEFT($A1076,3))=312,LEN($I1076)=4,$B1076="O"),VLOOKUP($I1076,_312_Table2,MATCH('312'!$V$16,_312_Table2_ColumnLookup,0),FALSE),
  IF(AND(VALUE(LEFT($A1076,3))=312,LEN($I1076)=4,$B1076="Q"),VLOOKUP($I1076,_312_Table2,MATCH('312'!$X$16,_312_Table2_ColumnLookup,0),FALSE),
  IF(AND(VALUE(LEFT($A1076,3))=312,LEN($I1076)=4),VLOOKUP($I1076,_312_Table2,MATCH(LEFT($B1076,1),_312_Table2_ColumnLookup,0),FALSE)
+N("312"),
  IF(VALUE(LEFT($A1076,3))=313,VLOOKUP(VALUE(MID($B1076,2,1)),_313_Table2,MATCH(MID($B1076,1,1),_313_Table2_ColumnLookup,0),FALSE)
+N("313"),
  IF(AND(VALUE(LEFT($A1076,3))=314,LEN($B1076)=3),VLOOKUP(VALUE(MID($B1076,2,2)),_314_Table2,MATCH(MID($B1076,1,1),_314_Table2_ColumnLookup,0),FALSE),
  IF(VALUE(LEFT($A1076,3))=314,VLOOKUP(VALUE(MID($B1076,2,1)),_314_Table2,MATCH(MID($B1076,1,1),_314_Table2_ColumnLookup,0),FALSE)
+N("314"),
""))))))))))))))))))))))))</f>
        <v>#N/A</v>
      </c>
      <c r="F1076" s="238" t="e">
        <f>IF(AND(VALUE(LEFT($A1076,3))=309,LEN($B1076)=3),VLOOKUP(VALUE(MID($B1076,2,2)),_309_Table3,MATCH(MID($B1076,1,1),_309_Table3_ColumnLookup,0),FALSE),
  IF($C1076="309 LCR SummaryA",OneYearSCR,IF($C1076="309 LCR SummaryB",UltimateSCR,IF(VALUE(LEFT($A1076,3))=309,VLOOKUP(VALUE(MID($B1076,2,1)),_309_Table3,MATCH(MID($B1076,1,1),_309_Table3_ColumnLookup,0),FALSE)
+N("309"),
  IF(VALUE(LEFT($A1076,3))=310,VLOOKUP(VALUE(MID($B1076,2,1)),_310_Table3,MATCH(MID($B1076,1,1),_310_Table3_ColumnLookup,0),FALSE)
+N("310"),
  IF(AND(VALUE(LEFT($A1076,3))=311,LEN($I1076)=4),VLOOKUP($I1076,_311_Table3,MATCH($B1076,_311_Table3_ColumnLookup,0),FALSE),
  IF(AND(VALUE(LEFT($A1076,3))=311,OR($B1076="I2",$B1076="J2",$B1076="K2",$B1076="L2")),VLOOKUP('311'!$G$58,_311_Table3,MATCH(MID($B1076,1,1),_311_Table3_ColumnLookup,0),FALSE),
  IF(AND(VALUE(LEFT($A1076,3))=311,RIGHT($B1076,5)="Total"),VLOOKUP('311'!$G$59,_311_Table3,MATCH(MID($B1076,1,1),_311_Table3_ColumnLookup,0),FALSE),
  IF(VALUE(LEFT($A1076,3))=311,VLOOKUP(VALUE(MID($B1076,2,1)),_311_Table3,MATCH(MID($B1076,1,1),_311_Table3_ColumnLookup,0),FALSE)
+N("311"),
  IF(AND(VALUE(LEFT($A1076,3))=312,LEFT($G1076,10)="Unincepted",$B1076="G "),VLOOKUP(" ULO",_312_Table3,MATCH('312'!$N$16,_312_Table3_ColumnLookup,0),FALSE),
  IF(AND(VALUE(LEFT($A1076,3))=312,LEFT($G1076,10)="Unincepted",$B1076="O "),VLOOKUP(" ULO",_312_Table3,MATCH('312'!$V$16,_312_Table3_ColumnLookup,0),FALSE),
  IF(AND(VALUE(LEFT($A1076,3))=312,LEFT($G1076,10)="Unincepted",$B1076="Q "),VLOOKUP(" ULO",_312_Table3,MATCH('312'!$X$16,_312_Table3_ColumnLookup,0),FALSE),
  IF(AND(VALUE(LEFT($A1076,3))=312,LEFT($G1076,10)="Unincepted"),VLOOKUP(" ULO",_312_Table3,MATCH(LEFT($B1076,1),_312_Table3_ColumnLookup,0),FALSE),
  IF(AND(VALUE(LEFT($A1076,3))=312,LEFT($G1076,5)="Total",$B1076="G "),VLOOKUP('312'!$F$80,_312_Table3,MATCH('312'!$N$16,_312_Table3_ColumnLookup,0),FALSE),
  IF(AND(VALUE(LEFT($A1076,3))=312,LEFT($G1076,5)="Total",$B1076="O "),VLOOKUP('312'!$F$80,_312_Table3,MATCH('312'!$V$16,_312_Table3_ColumnLookup,0),FALSE),
  IF(AND(VALUE(LEFT($A1076,3))=312,LEFT($G1076,5)="Total",$B1076="Q "),VLOOKUP('312'!$F$80,_312_Table3,MATCH('312'!$X$16,_312_Table3_ColumnLookup,0),FALSE),
  IF(AND(VALUE(LEFT($A1076,3))=312,LEFT($G1076,5)="Total"),VLOOKUP('312'!$F$80,_312_Table3,MATCH(LEFT($B1076,1),_312_Table3_ColumnLookup,0),FALSE),
  IF(AND(VALUE(LEFT($A1076,3))=312,LEN($I1076)=4,$B1076="G"),VLOOKUP($I1076,_312_Table3,MATCH('312'!$N$16,_312_Table3_ColumnLookup,0),FALSE),
  IF(AND(VALUE(LEFT($A1076,3))=312,LEN($I1076)=4,$B1076="O"),VLOOKUP($I1076,_312_Table3,MATCH('312'!$V$16,_312_Table3_ColumnLookup,0),FALSE),
  IF(AND(VALUE(LEFT($A1076,3))=312,LEN($I1076)=4,$B1076="Q"),VLOOKUP($I1076,_312_Table3,MATCH('312'!$X$16,_312_Table3_ColumnLookup,0),FALSE),
  IF(AND(VALUE(LEFT($A1076,3))=312,LEN($I1076)=4),VLOOKUP($I1076,_312_Table3,MATCH(LEFT($B1076,1),_312_Table3_ColumnLookup,0),FALSE)
+N("312"),
  IF(VALUE(LEFT($A1076,3))=313,VLOOKUP(VALUE(MID($B1076,2,1)),_313_Table3,MATCH(MID($B1076,1,1),_313_Table3_ColumnLookup,0),FALSE)
+N("313"),
  IF(AND(VALUE(LEFT($A1076,3))=314,LEN($B1076)=3),VLOOKUP(VALUE(MID($B1076,2,2)),_314_Table3,MATCH(MID($B1076,1,1),_314_Table3_ColumnLookup,0),FALSE),
  IF(VALUE(LEFT($A1076,3))=314,VLOOKUP(VALUE(MID($B1076,2,1)),_314_Table3,MATCH(MID($B1076,1,1),_314_Table3_ColumnLookup,0),FALSE)
+N("314"),
""))))))))))))))))))))))))</f>
        <v>#N/A</v>
      </c>
      <c r="H1076" s="321" t="str">
        <f>IFERROR(
IF(ISERROR($D1076)=FALSE,$D1076,IF(ISERROR($E1076)=FALSE,$E1076,IF(ISERROR($F1076)=FALSE,$F1076
+N("012 checkboxes"),
IF(
IF(OR(LEFT($A1076,9)="Syndicate",LEFT($A1076,12)="NewSyndicate"),VLOOKUP($A1076,'012'!$J:$ZW,MATCH("Link to button",'012'!$J$1:$ZW$1,0),0)
+N("309 checkbox"),
IF($C1076="309 LCR Summary0",VLOOKUP("Notes990",'309'!$P:$ZZ,MATCH("Link to button",'309'!$P$1:$ZZ$1,0),0)
+N("313 checkboxes"),
IF($C1076="313 Financial Information0LcmVsScr",IF($C1076="309 LCR Summary0",VLOOKUP("LcmVsScr",'309'!$N:$ZZ,MATCH("Link to button",'309'!$N$1:$ZZ$1,0),0),
IF($C1076="313 Financial Information0LcrDocAttached",IF($C1076="309 LCR Summary0",VLOOKUP("LcrDocAttached",'309'!$N:$ZZ,MATCH("Link to button",'309'!$N$1:$ZZ$1,0),
0)))))))=1,TRUE,FALSE)
))),"")</f>
        <v/>
      </c>
    </row>
    <row r="1077" spans="1:8">
      <c r="A1077" s="237" t="e">
        <f>VLOOKUP($G1077,CSVLookups!$B:$R,MATCH(A$1,CSVLookups!$B$1:$R$1,0),FALSE)</f>
        <v>#N/A</v>
      </c>
      <c r="B1077" s="237" t="e">
        <f>VLOOKUP($G1077,CSVLookups!$B:$R,MATCH(B$1,CSVLookups!$B$1:$R$1,0),FALSE)</f>
        <v>#N/A</v>
      </c>
      <c r="C1077" s="238" t="e">
        <f t="shared" si="17"/>
        <v>#N/A</v>
      </c>
      <c r="D1077" s="238" t="e">
        <f>IF(AND(VALUE(LEFT($A1077,3))=309,LEN($B1077)=3),VLOOKUP(VALUE(MID($B1077,2,2)),_309_Table1,MATCH(MID($B1077,1,1),_309_Table1_ColumnLookup,0),FALSE),
  IF($C1077="309 LCR SummaryA",OneYearSCR,IF($C1077="309 LCR SummaryB",UltimateSCR,IF(VALUE(LEFT($A1077,3))=309,VLOOKUP(VALUE(MID($B1077,2,1)),_309_Table1,MATCH(MID($B1077,1,1),_309_Table1_ColumnLookup,0),FALSE)
+N("309"),
  IF(VALUE(LEFT($A1077,3))=310,VLOOKUP(VALUE(MID($B1077,2,1)),_310_Table1,MATCH(MID($B1077,1,1),_310_Table1_ColumnLookup,0),FALSE)
+N("310"),
  IF(AND(VALUE(LEFT($A1077,3))=311,LEN($I1077)=4),VLOOKUP($I1077,_311_Table1,MATCH($B1077,_311_Table1_ColumnLookup,0),FALSE),
  IF(AND(VALUE(LEFT($A1077,3))=311,OR($B1077="I2",$B1077="J2",$B1077="K2",$B1077="L2")),VLOOKUP('311'!$G$58,_311_Table1,MATCH(MID($B1077,1,1),_311_Table1_ColumnLookup,0),FALSE),
  IF(AND(VALUE(LEFT($A1077,3))=311,RIGHT($B1077,5)="Total"),VLOOKUP('311'!$G$59,_311_Table1,MATCH(MID($B1077,1,1),_311_Table1_ColumnLookup,0),FALSE),
  IF(VALUE(LEFT($A1077,3))=311,VLOOKUP(VALUE(MID($B1077,2,1)),_311_Table1,MATCH(MID($B1077,1,1),_311_Table1_ColumnLookup,0),FALSE)
+N("311"),
  IF(AND(VALUE(LEFT($A1077,3))=312,LEFT($G1077,10)="Unincepted",$B1077="G "),VLOOKUP(" ULO",_312_Table1,MATCH('312'!$N$16,_312_Table1_ColumnLookup,0),FALSE),
  IF(AND(VALUE(LEFT($A1077,3))=312,LEFT($G1077,10)="Unincepted",$B1077="O "),VLOOKUP(" ULO",_312_Table1,MATCH('312'!$V$16,_312_Table1_ColumnLookup,0),FALSE),
  IF(AND(VALUE(LEFT($A1077,3))=312,LEFT($G1077,10)="Unincepted",$B1077="Q "),VLOOKUP(" ULO",_312_Table1,MATCH('312'!$X$16,_312_Table1_ColumnLookup,0),FALSE),
  IF(AND(VALUE(LEFT($A1077,3))=312,LEFT($G1077,10)="Unincepted"),VLOOKUP(" ULO",_312_Table1,MATCH(LEFT($B1077,1),_312_Table1_ColumnLookup,0),FALSE),
  IF(AND(VALUE(LEFT($A1077,3))=312,LEFT($G1077,5)="Total",$B1077="G "),VLOOKUP('312'!$F$80,_312_Table1,MATCH('312'!$N$16,_312_Table1_ColumnLookup,0),FALSE),
  IF(AND(VALUE(LEFT($A1077,3))=312,LEFT($G1077,5)="Total",$B1077="O "),VLOOKUP('312'!$F$80,_312_Table1,MATCH('312'!$V$16,_312_Table1_ColumnLookup,0),FALSE),
  IF(AND(VALUE(LEFT($A1077,3))=312,LEFT($G1077,5)="Total",$B1077="Q "),VLOOKUP('312'!$F$80,_312_Table1,MATCH('312'!$X$16,_312_Table1_ColumnLookup,0),FALSE),
  IF(AND(VALUE(LEFT($A1077,3))=312,LEFT($G1077,5)="Total"),VLOOKUP('312'!$F$80,_312_Table1,MATCH(LEFT($B1077,1),_312_Table1_ColumnLookup,0),FALSE),
  IF(AND(VALUE(LEFT($A1077,3))=312,LEN($I1077)=4,$B1077="G"),VLOOKUP($I1077,_312_Table1,MATCH('312'!$N$16,_312_Table1_ColumnLookup,0),FALSE),
  IF(AND(VALUE(LEFT($A1077,3))=312,LEN($I1077)=4,$B1077="O"),VLOOKUP($I1077,_312_Table1,MATCH('312'!$V$16,_312_Table1_ColumnLookup,0),FALSE),
  IF(AND(VALUE(LEFT($A1077,3))=312,LEN($I1077)=4,$B1077="Q"),VLOOKUP($I1077,_312_Table1,MATCH('312'!$X$16,_312_Table1_ColumnLookup,0),FALSE),
  IF(AND(VALUE(LEFT($A1077,3))=312,LEN($I1077)=4),VLOOKUP($I1077,_312_Table1,MATCH(LEFT($B1077,1),_312_Table1_ColumnLookup,0),FALSE)
+N("312"),
  IF(VALUE(LEFT($A1077,3))=313,VLOOKUP(VALUE(MID($B1077,2,1)),_313_Table1,MATCH(MID($B1077,1,1),_313_Table1_ColumnLookup,0),FALSE)
+N("313"),
  IF(AND(VALUE(LEFT($A1077,3))=314,LEN($B1077)=3),VLOOKUP(VALUE(MID($B1077,2,2)),_314_Table1,MATCH(MID($B1077,1,1),_314_Table1_ColumnLookup,0),FALSE),
  IF(VALUE(LEFT($A1077,3))=314,VLOOKUP(VALUE(MID($B1077,2,1)),_314_Table1,MATCH(MID($B1077,1,1),_314_Table1_ColumnLookup,0),FALSE)
+N("314"),
""))))))))))))))))))))))))</f>
        <v>#N/A</v>
      </c>
      <c r="E1077" s="238" t="e">
        <f>IF(AND(VALUE(LEFT($A1077,3))=309,LEN($B1077)=3),VLOOKUP(VALUE(MID($B1077,2,2)),_309_Table2,MATCH(MID($B1077,1,1),_309_Table2_ColumnLookup,0),FALSE),
  IF($C1077="309 LCR SummaryA",OneYearSCR,IF($C1077="309 LCR SummaryB",UltimateSCR,IF(VALUE(LEFT($A1077,3))=309,VLOOKUP(VALUE(MID($B1077,2,1)),_309_Table2,MATCH(MID($B1077,1,1),_309_Table2_ColumnLookup,0),FALSE)
+N("309"),
  IF(VALUE(LEFT($A1077,3))=310,VLOOKUP(VALUE(MID($B1077,2,1)),_310_Table2,MATCH(MID($B1077,1,1),_310_Table2_ColumnLookup,0),FALSE)
+N("310"),
  IF(AND(VALUE(LEFT($A1077,3))=311,LEN($I1077)=4),VLOOKUP($I1077,_311_Table2,MATCH($B1077,_311_Table2_ColumnLookup,0),FALSE),
  IF(AND(VALUE(LEFT($A1077,3))=311,OR($B1077="I2",$B1077="J2",$B1077="K2",$B1077="L2")),VLOOKUP('311'!$G$58,_311_Table2,MATCH(MID($B1077,1,1),_311_Table2_ColumnLookup,0),FALSE),
  IF(AND(VALUE(LEFT($A1077,3))=311,RIGHT($B1077,5)="Total"),VLOOKUP('311'!$G$59,_311_Table2,MATCH(MID($B1077,1,1),_311_Table2_ColumnLookup,0),FALSE),
  IF(VALUE(LEFT($A1077,3))=311,VLOOKUP(VALUE(MID($B1077,2,1)),_311_Table2,MATCH(MID($B1077,1,1),_311_Table2_ColumnLookup,0),FALSE)
+N("311"),
  IF(AND(VALUE(LEFT($A1077,3))=312,LEFT($G1077,10)="Unincepted",$B1077="G "),VLOOKUP(" ULO",_312_Table2,MATCH('312'!$N$16,_312_Table2_ColumnLookup,0),FALSE),
  IF(AND(VALUE(LEFT($A1077,3))=312,LEFT($G1077,10)="Unincepted",$B1077="O "),VLOOKUP(" ULO",_312_Table2,MATCH('312'!$V$16,_312_Table2_ColumnLookup,0),FALSE),
  IF(AND(VALUE(LEFT($A1077,3))=312,LEFT($G1077,10)="Unincepted",$B1077="Q "),VLOOKUP(" ULO",_312_Table2,MATCH('312'!$X$16,_312_Table2_ColumnLookup,0),FALSE),
  IF(AND(VALUE(LEFT($A1077,3))=312,LEFT($G1077,10)="Unincepted"),VLOOKUP(" ULO",_312_Table2,MATCH(LEFT($B1077,1),_312_Table2_ColumnLookup,0),FALSE),
  IF(AND(VALUE(LEFT($A1077,3))=312,LEFT($G1077,5)="Total",$B1077="G "),VLOOKUP('312'!$F$80,_312_Table2,MATCH('312'!$N$16,_312_Table2_ColumnLookup,0),FALSE),
  IF(AND(VALUE(LEFT($A1077,3))=312,LEFT($G1077,5)="Total",$B1077="O "),VLOOKUP('312'!$F$80,_312_Table2,MATCH('312'!$V$16,_312_Table2_ColumnLookup,0),FALSE),
  IF(AND(VALUE(LEFT($A1077,3))=312,LEFT($G1077,5)="Total",$B1077="Q "),VLOOKUP('312'!$F$80,_312_Table2,MATCH('312'!$X$16,_312_Table2_ColumnLookup,0),FALSE),
  IF(AND(VALUE(LEFT($A1077,3))=312,LEFT($G1077,5)="Total"),VLOOKUP('312'!$F$80,_312_Table2,MATCH(LEFT($B1077,1),_312_Table2_ColumnLookup,0),FALSE),
  IF(AND(VALUE(LEFT($A1077,3))=312,LEN($I1077)=4,$B1077="G"),VLOOKUP($I1077,_312_Table2,MATCH('312'!$N$16,_312_Table2_ColumnLookup,0),FALSE),
  IF(AND(VALUE(LEFT($A1077,3))=312,LEN($I1077)=4,$B1077="O"),VLOOKUP($I1077,_312_Table2,MATCH('312'!$V$16,_312_Table2_ColumnLookup,0),FALSE),
  IF(AND(VALUE(LEFT($A1077,3))=312,LEN($I1077)=4,$B1077="Q"),VLOOKUP($I1077,_312_Table2,MATCH('312'!$X$16,_312_Table2_ColumnLookup,0),FALSE),
  IF(AND(VALUE(LEFT($A1077,3))=312,LEN($I1077)=4),VLOOKUP($I1077,_312_Table2,MATCH(LEFT($B1077,1),_312_Table2_ColumnLookup,0),FALSE)
+N("312"),
  IF(VALUE(LEFT($A1077,3))=313,VLOOKUP(VALUE(MID($B1077,2,1)),_313_Table2,MATCH(MID($B1077,1,1),_313_Table2_ColumnLookup,0),FALSE)
+N("313"),
  IF(AND(VALUE(LEFT($A1077,3))=314,LEN($B1077)=3),VLOOKUP(VALUE(MID($B1077,2,2)),_314_Table2,MATCH(MID($B1077,1,1),_314_Table2_ColumnLookup,0),FALSE),
  IF(VALUE(LEFT($A1077,3))=314,VLOOKUP(VALUE(MID($B1077,2,1)),_314_Table2,MATCH(MID($B1077,1,1),_314_Table2_ColumnLookup,0),FALSE)
+N("314"),
""))))))))))))))))))))))))</f>
        <v>#N/A</v>
      </c>
      <c r="F1077" s="238" t="e">
        <f>IF(AND(VALUE(LEFT($A1077,3))=309,LEN($B1077)=3),VLOOKUP(VALUE(MID($B1077,2,2)),_309_Table3,MATCH(MID($B1077,1,1),_309_Table3_ColumnLookup,0),FALSE),
  IF($C1077="309 LCR SummaryA",OneYearSCR,IF($C1077="309 LCR SummaryB",UltimateSCR,IF(VALUE(LEFT($A1077,3))=309,VLOOKUP(VALUE(MID($B1077,2,1)),_309_Table3,MATCH(MID($B1077,1,1),_309_Table3_ColumnLookup,0),FALSE)
+N("309"),
  IF(VALUE(LEFT($A1077,3))=310,VLOOKUP(VALUE(MID($B1077,2,1)),_310_Table3,MATCH(MID($B1077,1,1),_310_Table3_ColumnLookup,0),FALSE)
+N("310"),
  IF(AND(VALUE(LEFT($A1077,3))=311,LEN($I1077)=4),VLOOKUP($I1077,_311_Table3,MATCH($B1077,_311_Table3_ColumnLookup,0),FALSE),
  IF(AND(VALUE(LEFT($A1077,3))=311,OR($B1077="I2",$B1077="J2",$B1077="K2",$B1077="L2")),VLOOKUP('311'!$G$58,_311_Table3,MATCH(MID($B1077,1,1),_311_Table3_ColumnLookup,0),FALSE),
  IF(AND(VALUE(LEFT($A1077,3))=311,RIGHT($B1077,5)="Total"),VLOOKUP('311'!$G$59,_311_Table3,MATCH(MID($B1077,1,1),_311_Table3_ColumnLookup,0),FALSE),
  IF(VALUE(LEFT($A1077,3))=311,VLOOKUP(VALUE(MID($B1077,2,1)),_311_Table3,MATCH(MID($B1077,1,1),_311_Table3_ColumnLookup,0),FALSE)
+N("311"),
  IF(AND(VALUE(LEFT($A1077,3))=312,LEFT($G1077,10)="Unincepted",$B1077="G "),VLOOKUP(" ULO",_312_Table3,MATCH('312'!$N$16,_312_Table3_ColumnLookup,0),FALSE),
  IF(AND(VALUE(LEFT($A1077,3))=312,LEFT($G1077,10)="Unincepted",$B1077="O "),VLOOKUP(" ULO",_312_Table3,MATCH('312'!$V$16,_312_Table3_ColumnLookup,0),FALSE),
  IF(AND(VALUE(LEFT($A1077,3))=312,LEFT($G1077,10)="Unincepted",$B1077="Q "),VLOOKUP(" ULO",_312_Table3,MATCH('312'!$X$16,_312_Table3_ColumnLookup,0),FALSE),
  IF(AND(VALUE(LEFT($A1077,3))=312,LEFT($G1077,10)="Unincepted"),VLOOKUP(" ULO",_312_Table3,MATCH(LEFT($B1077,1),_312_Table3_ColumnLookup,0),FALSE),
  IF(AND(VALUE(LEFT($A1077,3))=312,LEFT($G1077,5)="Total",$B1077="G "),VLOOKUP('312'!$F$80,_312_Table3,MATCH('312'!$N$16,_312_Table3_ColumnLookup,0),FALSE),
  IF(AND(VALUE(LEFT($A1077,3))=312,LEFT($G1077,5)="Total",$B1077="O "),VLOOKUP('312'!$F$80,_312_Table3,MATCH('312'!$V$16,_312_Table3_ColumnLookup,0),FALSE),
  IF(AND(VALUE(LEFT($A1077,3))=312,LEFT($G1077,5)="Total",$B1077="Q "),VLOOKUP('312'!$F$80,_312_Table3,MATCH('312'!$X$16,_312_Table3_ColumnLookup,0),FALSE),
  IF(AND(VALUE(LEFT($A1077,3))=312,LEFT($G1077,5)="Total"),VLOOKUP('312'!$F$80,_312_Table3,MATCH(LEFT($B1077,1),_312_Table3_ColumnLookup,0),FALSE),
  IF(AND(VALUE(LEFT($A1077,3))=312,LEN($I1077)=4,$B1077="G"),VLOOKUP($I1077,_312_Table3,MATCH('312'!$N$16,_312_Table3_ColumnLookup,0),FALSE),
  IF(AND(VALUE(LEFT($A1077,3))=312,LEN($I1077)=4,$B1077="O"),VLOOKUP($I1077,_312_Table3,MATCH('312'!$V$16,_312_Table3_ColumnLookup,0),FALSE),
  IF(AND(VALUE(LEFT($A1077,3))=312,LEN($I1077)=4,$B1077="Q"),VLOOKUP($I1077,_312_Table3,MATCH('312'!$X$16,_312_Table3_ColumnLookup,0),FALSE),
  IF(AND(VALUE(LEFT($A1077,3))=312,LEN($I1077)=4),VLOOKUP($I1077,_312_Table3,MATCH(LEFT($B1077,1),_312_Table3_ColumnLookup,0),FALSE)
+N("312"),
  IF(VALUE(LEFT($A1077,3))=313,VLOOKUP(VALUE(MID($B1077,2,1)),_313_Table3,MATCH(MID($B1077,1,1),_313_Table3_ColumnLookup,0),FALSE)
+N("313"),
  IF(AND(VALUE(LEFT($A1077,3))=314,LEN($B1077)=3),VLOOKUP(VALUE(MID($B1077,2,2)),_314_Table3,MATCH(MID($B1077,1,1),_314_Table3_ColumnLookup,0),FALSE),
  IF(VALUE(LEFT($A1077,3))=314,VLOOKUP(VALUE(MID($B1077,2,1)),_314_Table3,MATCH(MID($B1077,1,1),_314_Table3_ColumnLookup,0),FALSE)
+N("314"),
""))))))))))))))))))))))))</f>
        <v>#N/A</v>
      </c>
      <c r="H1077" s="321" t="str">
        <f>IFERROR(
IF(ISERROR($D1077)=FALSE,$D1077,IF(ISERROR($E1077)=FALSE,$E1077,IF(ISERROR($F1077)=FALSE,$F1077
+N("012 checkboxes"),
IF(
IF(OR(LEFT($A1077,9)="Syndicate",LEFT($A1077,12)="NewSyndicate"),VLOOKUP($A1077,'012'!$J:$ZW,MATCH("Link to button",'012'!$J$1:$ZW$1,0),0)
+N("309 checkbox"),
IF($C1077="309 LCR Summary0",VLOOKUP("Notes990",'309'!$P:$ZZ,MATCH("Link to button",'309'!$P$1:$ZZ$1,0),0)
+N("313 checkboxes"),
IF($C1077="313 Financial Information0LcmVsScr",IF($C1077="309 LCR Summary0",VLOOKUP("LcmVsScr",'309'!$N:$ZZ,MATCH("Link to button",'309'!$N$1:$ZZ$1,0),0),
IF($C1077="313 Financial Information0LcrDocAttached",IF($C1077="309 LCR Summary0",VLOOKUP("LcrDocAttached",'309'!$N:$ZZ,MATCH("Link to button",'309'!$N$1:$ZZ$1,0),
0)))))))=1,TRUE,FALSE)
))),"")</f>
        <v/>
      </c>
    </row>
    <row r="1078" spans="1:8">
      <c r="A1078" s="237" t="e">
        <f>VLOOKUP($G1078,CSVLookups!$B:$R,MATCH(A$1,CSVLookups!$B$1:$R$1,0),FALSE)</f>
        <v>#N/A</v>
      </c>
      <c r="B1078" s="237" t="e">
        <f>VLOOKUP($G1078,CSVLookups!$B:$R,MATCH(B$1,CSVLookups!$B$1:$R$1,0),FALSE)</f>
        <v>#N/A</v>
      </c>
      <c r="C1078" s="238" t="e">
        <f t="shared" si="17"/>
        <v>#N/A</v>
      </c>
      <c r="D1078" s="238" t="e">
        <f>IF(AND(VALUE(LEFT($A1078,3))=309,LEN($B1078)=3),VLOOKUP(VALUE(MID($B1078,2,2)),_309_Table1,MATCH(MID($B1078,1,1),_309_Table1_ColumnLookup,0),FALSE),
  IF($C1078="309 LCR SummaryA",OneYearSCR,IF($C1078="309 LCR SummaryB",UltimateSCR,IF(VALUE(LEFT($A1078,3))=309,VLOOKUP(VALUE(MID($B1078,2,1)),_309_Table1,MATCH(MID($B1078,1,1),_309_Table1_ColumnLookup,0),FALSE)
+N("309"),
  IF(VALUE(LEFT($A1078,3))=310,VLOOKUP(VALUE(MID($B1078,2,1)),_310_Table1,MATCH(MID($B1078,1,1),_310_Table1_ColumnLookup,0),FALSE)
+N("310"),
  IF(AND(VALUE(LEFT($A1078,3))=311,LEN($I1078)=4),VLOOKUP($I1078,_311_Table1,MATCH($B1078,_311_Table1_ColumnLookup,0),FALSE),
  IF(AND(VALUE(LEFT($A1078,3))=311,OR($B1078="I2",$B1078="J2",$B1078="K2",$B1078="L2")),VLOOKUP('311'!$G$58,_311_Table1,MATCH(MID($B1078,1,1),_311_Table1_ColumnLookup,0),FALSE),
  IF(AND(VALUE(LEFT($A1078,3))=311,RIGHT($B1078,5)="Total"),VLOOKUP('311'!$G$59,_311_Table1,MATCH(MID($B1078,1,1),_311_Table1_ColumnLookup,0),FALSE),
  IF(VALUE(LEFT($A1078,3))=311,VLOOKUP(VALUE(MID($B1078,2,1)),_311_Table1,MATCH(MID($B1078,1,1),_311_Table1_ColumnLookup,0),FALSE)
+N("311"),
  IF(AND(VALUE(LEFT($A1078,3))=312,LEFT($G1078,10)="Unincepted",$B1078="G "),VLOOKUP(" ULO",_312_Table1,MATCH('312'!$N$16,_312_Table1_ColumnLookup,0),FALSE),
  IF(AND(VALUE(LEFT($A1078,3))=312,LEFT($G1078,10)="Unincepted",$B1078="O "),VLOOKUP(" ULO",_312_Table1,MATCH('312'!$V$16,_312_Table1_ColumnLookup,0),FALSE),
  IF(AND(VALUE(LEFT($A1078,3))=312,LEFT($G1078,10)="Unincepted",$B1078="Q "),VLOOKUP(" ULO",_312_Table1,MATCH('312'!$X$16,_312_Table1_ColumnLookup,0),FALSE),
  IF(AND(VALUE(LEFT($A1078,3))=312,LEFT($G1078,10)="Unincepted"),VLOOKUP(" ULO",_312_Table1,MATCH(LEFT($B1078,1),_312_Table1_ColumnLookup,0),FALSE),
  IF(AND(VALUE(LEFT($A1078,3))=312,LEFT($G1078,5)="Total",$B1078="G "),VLOOKUP('312'!$F$80,_312_Table1,MATCH('312'!$N$16,_312_Table1_ColumnLookup,0),FALSE),
  IF(AND(VALUE(LEFT($A1078,3))=312,LEFT($G1078,5)="Total",$B1078="O "),VLOOKUP('312'!$F$80,_312_Table1,MATCH('312'!$V$16,_312_Table1_ColumnLookup,0),FALSE),
  IF(AND(VALUE(LEFT($A1078,3))=312,LEFT($G1078,5)="Total",$B1078="Q "),VLOOKUP('312'!$F$80,_312_Table1,MATCH('312'!$X$16,_312_Table1_ColumnLookup,0),FALSE),
  IF(AND(VALUE(LEFT($A1078,3))=312,LEFT($G1078,5)="Total"),VLOOKUP('312'!$F$80,_312_Table1,MATCH(LEFT($B1078,1),_312_Table1_ColumnLookup,0),FALSE),
  IF(AND(VALUE(LEFT($A1078,3))=312,LEN($I1078)=4,$B1078="G"),VLOOKUP($I1078,_312_Table1,MATCH('312'!$N$16,_312_Table1_ColumnLookup,0),FALSE),
  IF(AND(VALUE(LEFT($A1078,3))=312,LEN($I1078)=4,$B1078="O"),VLOOKUP($I1078,_312_Table1,MATCH('312'!$V$16,_312_Table1_ColumnLookup,0),FALSE),
  IF(AND(VALUE(LEFT($A1078,3))=312,LEN($I1078)=4,$B1078="Q"),VLOOKUP($I1078,_312_Table1,MATCH('312'!$X$16,_312_Table1_ColumnLookup,0),FALSE),
  IF(AND(VALUE(LEFT($A1078,3))=312,LEN($I1078)=4),VLOOKUP($I1078,_312_Table1,MATCH(LEFT($B1078,1),_312_Table1_ColumnLookup,0),FALSE)
+N("312"),
  IF(VALUE(LEFT($A1078,3))=313,VLOOKUP(VALUE(MID($B1078,2,1)),_313_Table1,MATCH(MID($B1078,1,1),_313_Table1_ColumnLookup,0),FALSE)
+N("313"),
  IF(AND(VALUE(LEFT($A1078,3))=314,LEN($B1078)=3),VLOOKUP(VALUE(MID($B1078,2,2)),_314_Table1,MATCH(MID($B1078,1,1),_314_Table1_ColumnLookup,0),FALSE),
  IF(VALUE(LEFT($A1078,3))=314,VLOOKUP(VALUE(MID($B1078,2,1)),_314_Table1,MATCH(MID($B1078,1,1),_314_Table1_ColumnLookup,0),FALSE)
+N("314"),
""))))))))))))))))))))))))</f>
        <v>#N/A</v>
      </c>
      <c r="E1078" s="238" t="e">
        <f>IF(AND(VALUE(LEFT($A1078,3))=309,LEN($B1078)=3),VLOOKUP(VALUE(MID($B1078,2,2)),_309_Table2,MATCH(MID($B1078,1,1),_309_Table2_ColumnLookup,0),FALSE),
  IF($C1078="309 LCR SummaryA",OneYearSCR,IF($C1078="309 LCR SummaryB",UltimateSCR,IF(VALUE(LEFT($A1078,3))=309,VLOOKUP(VALUE(MID($B1078,2,1)),_309_Table2,MATCH(MID($B1078,1,1),_309_Table2_ColumnLookup,0),FALSE)
+N("309"),
  IF(VALUE(LEFT($A1078,3))=310,VLOOKUP(VALUE(MID($B1078,2,1)),_310_Table2,MATCH(MID($B1078,1,1),_310_Table2_ColumnLookup,0),FALSE)
+N("310"),
  IF(AND(VALUE(LEFT($A1078,3))=311,LEN($I1078)=4),VLOOKUP($I1078,_311_Table2,MATCH($B1078,_311_Table2_ColumnLookup,0),FALSE),
  IF(AND(VALUE(LEFT($A1078,3))=311,OR($B1078="I2",$B1078="J2",$B1078="K2",$B1078="L2")),VLOOKUP('311'!$G$58,_311_Table2,MATCH(MID($B1078,1,1),_311_Table2_ColumnLookup,0),FALSE),
  IF(AND(VALUE(LEFT($A1078,3))=311,RIGHT($B1078,5)="Total"),VLOOKUP('311'!$G$59,_311_Table2,MATCH(MID($B1078,1,1),_311_Table2_ColumnLookup,0),FALSE),
  IF(VALUE(LEFT($A1078,3))=311,VLOOKUP(VALUE(MID($B1078,2,1)),_311_Table2,MATCH(MID($B1078,1,1),_311_Table2_ColumnLookup,0),FALSE)
+N("311"),
  IF(AND(VALUE(LEFT($A1078,3))=312,LEFT($G1078,10)="Unincepted",$B1078="G "),VLOOKUP(" ULO",_312_Table2,MATCH('312'!$N$16,_312_Table2_ColumnLookup,0),FALSE),
  IF(AND(VALUE(LEFT($A1078,3))=312,LEFT($G1078,10)="Unincepted",$B1078="O "),VLOOKUP(" ULO",_312_Table2,MATCH('312'!$V$16,_312_Table2_ColumnLookup,0),FALSE),
  IF(AND(VALUE(LEFT($A1078,3))=312,LEFT($G1078,10)="Unincepted",$B1078="Q "),VLOOKUP(" ULO",_312_Table2,MATCH('312'!$X$16,_312_Table2_ColumnLookup,0),FALSE),
  IF(AND(VALUE(LEFT($A1078,3))=312,LEFT($G1078,10)="Unincepted"),VLOOKUP(" ULO",_312_Table2,MATCH(LEFT($B1078,1),_312_Table2_ColumnLookup,0),FALSE),
  IF(AND(VALUE(LEFT($A1078,3))=312,LEFT($G1078,5)="Total",$B1078="G "),VLOOKUP('312'!$F$80,_312_Table2,MATCH('312'!$N$16,_312_Table2_ColumnLookup,0),FALSE),
  IF(AND(VALUE(LEFT($A1078,3))=312,LEFT($G1078,5)="Total",$B1078="O "),VLOOKUP('312'!$F$80,_312_Table2,MATCH('312'!$V$16,_312_Table2_ColumnLookup,0),FALSE),
  IF(AND(VALUE(LEFT($A1078,3))=312,LEFT($G1078,5)="Total",$B1078="Q "),VLOOKUP('312'!$F$80,_312_Table2,MATCH('312'!$X$16,_312_Table2_ColumnLookup,0),FALSE),
  IF(AND(VALUE(LEFT($A1078,3))=312,LEFT($G1078,5)="Total"),VLOOKUP('312'!$F$80,_312_Table2,MATCH(LEFT($B1078,1),_312_Table2_ColumnLookup,0),FALSE),
  IF(AND(VALUE(LEFT($A1078,3))=312,LEN($I1078)=4,$B1078="G"),VLOOKUP($I1078,_312_Table2,MATCH('312'!$N$16,_312_Table2_ColumnLookup,0),FALSE),
  IF(AND(VALUE(LEFT($A1078,3))=312,LEN($I1078)=4,$B1078="O"),VLOOKUP($I1078,_312_Table2,MATCH('312'!$V$16,_312_Table2_ColumnLookup,0),FALSE),
  IF(AND(VALUE(LEFT($A1078,3))=312,LEN($I1078)=4,$B1078="Q"),VLOOKUP($I1078,_312_Table2,MATCH('312'!$X$16,_312_Table2_ColumnLookup,0),FALSE),
  IF(AND(VALUE(LEFT($A1078,3))=312,LEN($I1078)=4),VLOOKUP($I1078,_312_Table2,MATCH(LEFT($B1078,1),_312_Table2_ColumnLookup,0),FALSE)
+N("312"),
  IF(VALUE(LEFT($A1078,3))=313,VLOOKUP(VALUE(MID($B1078,2,1)),_313_Table2,MATCH(MID($B1078,1,1),_313_Table2_ColumnLookup,0),FALSE)
+N("313"),
  IF(AND(VALUE(LEFT($A1078,3))=314,LEN($B1078)=3),VLOOKUP(VALUE(MID($B1078,2,2)),_314_Table2,MATCH(MID($B1078,1,1),_314_Table2_ColumnLookup,0),FALSE),
  IF(VALUE(LEFT($A1078,3))=314,VLOOKUP(VALUE(MID($B1078,2,1)),_314_Table2,MATCH(MID($B1078,1,1),_314_Table2_ColumnLookup,0),FALSE)
+N("314"),
""))))))))))))))))))))))))</f>
        <v>#N/A</v>
      </c>
      <c r="F1078" s="238" t="e">
        <f>IF(AND(VALUE(LEFT($A1078,3))=309,LEN($B1078)=3),VLOOKUP(VALUE(MID($B1078,2,2)),_309_Table3,MATCH(MID($B1078,1,1),_309_Table3_ColumnLookup,0),FALSE),
  IF($C1078="309 LCR SummaryA",OneYearSCR,IF($C1078="309 LCR SummaryB",UltimateSCR,IF(VALUE(LEFT($A1078,3))=309,VLOOKUP(VALUE(MID($B1078,2,1)),_309_Table3,MATCH(MID($B1078,1,1),_309_Table3_ColumnLookup,0),FALSE)
+N("309"),
  IF(VALUE(LEFT($A1078,3))=310,VLOOKUP(VALUE(MID($B1078,2,1)),_310_Table3,MATCH(MID($B1078,1,1),_310_Table3_ColumnLookup,0),FALSE)
+N("310"),
  IF(AND(VALUE(LEFT($A1078,3))=311,LEN($I1078)=4),VLOOKUP($I1078,_311_Table3,MATCH($B1078,_311_Table3_ColumnLookup,0),FALSE),
  IF(AND(VALUE(LEFT($A1078,3))=311,OR($B1078="I2",$B1078="J2",$B1078="K2",$B1078="L2")),VLOOKUP('311'!$G$58,_311_Table3,MATCH(MID($B1078,1,1),_311_Table3_ColumnLookup,0),FALSE),
  IF(AND(VALUE(LEFT($A1078,3))=311,RIGHT($B1078,5)="Total"),VLOOKUP('311'!$G$59,_311_Table3,MATCH(MID($B1078,1,1),_311_Table3_ColumnLookup,0),FALSE),
  IF(VALUE(LEFT($A1078,3))=311,VLOOKUP(VALUE(MID($B1078,2,1)),_311_Table3,MATCH(MID($B1078,1,1),_311_Table3_ColumnLookup,0),FALSE)
+N("311"),
  IF(AND(VALUE(LEFT($A1078,3))=312,LEFT($G1078,10)="Unincepted",$B1078="G "),VLOOKUP(" ULO",_312_Table3,MATCH('312'!$N$16,_312_Table3_ColumnLookup,0),FALSE),
  IF(AND(VALUE(LEFT($A1078,3))=312,LEFT($G1078,10)="Unincepted",$B1078="O "),VLOOKUP(" ULO",_312_Table3,MATCH('312'!$V$16,_312_Table3_ColumnLookup,0),FALSE),
  IF(AND(VALUE(LEFT($A1078,3))=312,LEFT($G1078,10)="Unincepted",$B1078="Q "),VLOOKUP(" ULO",_312_Table3,MATCH('312'!$X$16,_312_Table3_ColumnLookup,0),FALSE),
  IF(AND(VALUE(LEFT($A1078,3))=312,LEFT($G1078,10)="Unincepted"),VLOOKUP(" ULO",_312_Table3,MATCH(LEFT($B1078,1),_312_Table3_ColumnLookup,0),FALSE),
  IF(AND(VALUE(LEFT($A1078,3))=312,LEFT($G1078,5)="Total",$B1078="G "),VLOOKUP('312'!$F$80,_312_Table3,MATCH('312'!$N$16,_312_Table3_ColumnLookup,0),FALSE),
  IF(AND(VALUE(LEFT($A1078,3))=312,LEFT($G1078,5)="Total",$B1078="O "),VLOOKUP('312'!$F$80,_312_Table3,MATCH('312'!$V$16,_312_Table3_ColumnLookup,0),FALSE),
  IF(AND(VALUE(LEFT($A1078,3))=312,LEFT($G1078,5)="Total",$B1078="Q "),VLOOKUP('312'!$F$80,_312_Table3,MATCH('312'!$X$16,_312_Table3_ColumnLookup,0),FALSE),
  IF(AND(VALUE(LEFT($A1078,3))=312,LEFT($G1078,5)="Total"),VLOOKUP('312'!$F$80,_312_Table3,MATCH(LEFT($B1078,1),_312_Table3_ColumnLookup,0),FALSE),
  IF(AND(VALUE(LEFT($A1078,3))=312,LEN($I1078)=4,$B1078="G"),VLOOKUP($I1078,_312_Table3,MATCH('312'!$N$16,_312_Table3_ColumnLookup,0),FALSE),
  IF(AND(VALUE(LEFT($A1078,3))=312,LEN($I1078)=4,$B1078="O"),VLOOKUP($I1078,_312_Table3,MATCH('312'!$V$16,_312_Table3_ColumnLookup,0),FALSE),
  IF(AND(VALUE(LEFT($A1078,3))=312,LEN($I1078)=4,$B1078="Q"),VLOOKUP($I1078,_312_Table3,MATCH('312'!$X$16,_312_Table3_ColumnLookup,0),FALSE),
  IF(AND(VALUE(LEFT($A1078,3))=312,LEN($I1078)=4),VLOOKUP($I1078,_312_Table3,MATCH(LEFT($B1078,1),_312_Table3_ColumnLookup,0),FALSE)
+N("312"),
  IF(VALUE(LEFT($A1078,3))=313,VLOOKUP(VALUE(MID($B1078,2,1)),_313_Table3,MATCH(MID($B1078,1,1),_313_Table3_ColumnLookup,0),FALSE)
+N("313"),
  IF(AND(VALUE(LEFT($A1078,3))=314,LEN($B1078)=3),VLOOKUP(VALUE(MID($B1078,2,2)),_314_Table3,MATCH(MID($B1078,1,1),_314_Table3_ColumnLookup,0),FALSE),
  IF(VALUE(LEFT($A1078,3))=314,VLOOKUP(VALUE(MID($B1078,2,1)),_314_Table3,MATCH(MID($B1078,1,1),_314_Table3_ColumnLookup,0),FALSE)
+N("314"),
""))))))))))))))))))))))))</f>
        <v>#N/A</v>
      </c>
      <c r="H1078" s="321" t="str">
        <f>IFERROR(
IF(ISERROR($D1078)=FALSE,$D1078,IF(ISERROR($E1078)=FALSE,$E1078,IF(ISERROR($F1078)=FALSE,$F1078
+N("012 checkboxes"),
IF(
IF(OR(LEFT($A1078,9)="Syndicate",LEFT($A1078,12)="NewSyndicate"),VLOOKUP($A1078,'012'!$J:$ZW,MATCH("Link to button",'012'!$J$1:$ZW$1,0),0)
+N("309 checkbox"),
IF($C1078="309 LCR Summary0",VLOOKUP("Notes990",'309'!$P:$ZZ,MATCH("Link to button",'309'!$P$1:$ZZ$1,0),0)
+N("313 checkboxes"),
IF($C1078="313 Financial Information0LcmVsScr",IF($C1078="309 LCR Summary0",VLOOKUP("LcmVsScr",'309'!$N:$ZZ,MATCH("Link to button",'309'!$N$1:$ZZ$1,0),0),
IF($C1078="313 Financial Information0LcrDocAttached",IF($C1078="309 LCR Summary0",VLOOKUP("LcrDocAttached",'309'!$N:$ZZ,MATCH("Link to button",'309'!$N$1:$ZZ$1,0),
0)))))))=1,TRUE,FALSE)
))),"")</f>
        <v/>
      </c>
    </row>
    <row r="1079" spans="1:8">
      <c r="A1079" s="237" t="e">
        <f>VLOOKUP($G1079,CSVLookups!$B:$R,MATCH(A$1,CSVLookups!$B$1:$R$1,0),FALSE)</f>
        <v>#N/A</v>
      </c>
      <c r="B1079" s="237" t="e">
        <f>VLOOKUP($G1079,CSVLookups!$B:$R,MATCH(B$1,CSVLookups!$B$1:$R$1,0),FALSE)</f>
        <v>#N/A</v>
      </c>
      <c r="C1079" s="238" t="e">
        <f t="shared" si="17"/>
        <v>#N/A</v>
      </c>
      <c r="D1079" s="238" t="e">
        <f>IF(AND(VALUE(LEFT($A1079,3))=309,LEN($B1079)=3),VLOOKUP(VALUE(MID($B1079,2,2)),_309_Table1,MATCH(MID($B1079,1,1),_309_Table1_ColumnLookup,0),FALSE),
  IF($C1079="309 LCR SummaryA",OneYearSCR,IF($C1079="309 LCR SummaryB",UltimateSCR,IF(VALUE(LEFT($A1079,3))=309,VLOOKUP(VALUE(MID($B1079,2,1)),_309_Table1,MATCH(MID($B1079,1,1),_309_Table1_ColumnLookup,0),FALSE)
+N("309"),
  IF(VALUE(LEFT($A1079,3))=310,VLOOKUP(VALUE(MID($B1079,2,1)),_310_Table1,MATCH(MID($B1079,1,1),_310_Table1_ColumnLookup,0),FALSE)
+N("310"),
  IF(AND(VALUE(LEFT($A1079,3))=311,LEN($I1079)=4),VLOOKUP($I1079,_311_Table1,MATCH($B1079,_311_Table1_ColumnLookup,0),FALSE),
  IF(AND(VALUE(LEFT($A1079,3))=311,OR($B1079="I2",$B1079="J2",$B1079="K2",$B1079="L2")),VLOOKUP('311'!$G$58,_311_Table1,MATCH(MID($B1079,1,1),_311_Table1_ColumnLookup,0),FALSE),
  IF(AND(VALUE(LEFT($A1079,3))=311,RIGHT($B1079,5)="Total"),VLOOKUP('311'!$G$59,_311_Table1,MATCH(MID($B1079,1,1),_311_Table1_ColumnLookup,0),FALSE),
  IF(VALUE(LEFT($A1079,3))=311,VLOOKUP(VALUE(MID($B1079,2,1)),_311_Table1,MATCH(MID($B1079,1,1),_311_Table1_ColumnLookup,0),FALSE)
+N("311"),
  IF(AND(VALUE(LEFT($A1079,3))=312,LEFT($G1079,10)="Unincepted",$B1079="G "),VLOOKUP(" ULO",_312_Table1,MATCH('312'!$N$16,_312_Table1_ColumnLookup,0),FALSE),
  IF(AND(VALUE(LEFT($A1079,3))=312,LEFT($G1079,10)="Unincepted",$B1079="O "),VLOOKUP(" ULO",_312_Table1,MATCH('312'!$V$16,_312_Table1_ColumnLookup,0),FALSE),
  IF(AND(VALUE(LEFT($A1079,3))=312,LEFT($G1079,10)="Unincepted",$B1079="Q "),VLOOKUP(" ULO",_312_Table1,MATCH('312'!$X$16,_312_Table1_ColumnLookup,0),FALSE),
  IF(AND(VALUE(LEFT($A1079,3))=312,LEFT($G1079,10)="Unincepted"),VLOOKUP(" ULO",_312_Table1,MATCH(LEFT($B1079,1),_312_Table1_ColumnLookup,0),FALSE),
  IF(AND(VALUE(LEFT($A1079,3))=312,LEFT($G1079,5)="Total",$B1079="G "),VLOOKUP('312'!$F$80,_312_Table1,MATCH('312'!$N$16,_312_Table1_ColumnLookup,0),FALSE),
  IF(AND(VALUE(LEFT($A1079,3))=312,LEFT($G1079,5)="Total",$B1079="O "),VLOOKUP('312'!$F$80,_312_Table1,MATCH('312'!$V$16,_312_Table1_ColumnLookup,0),FALSE),
  IF(AND(VALUE(LEFT($A1079,3))=312,LEFT($G1079,5)="Total",$B1079="Q "),VLOOKUP('312'!$F$80,_312_Table1,MATCH('312'!$X$16,_312_Table1_ColumnLookup,0),FALSE),
  IF(AND(VALUE(LEFT($A1079,3))=312,LEFT($G1079,5)="Total"),VLOOKUP('312'!$F$80,_312_Table1,MATCH(LEFT($B1079,1),_312_Table1_ColumnLookup,0),FALSE),
  IF(AND(VALUE(LEFT($A1079,3))=312,LEN($I1079)=4,$B1079="G"),VLOOKUP($I1079,_312_Table1,MATCH('312'!$N$16,_312_Table1_ColumnLookup,0),FALSE),
  IF(AND(VALUE(LEFT($A1079,3))=312,LEN($I1079)=4,$B1079="O"),VLOOKUP($I1079,_312_Table1,MATCH('312'!$V$16,_312_Table1_ColumnLookup,0),FALSE),
  IF(AND(VALUE(LEFT($A1079,3))=312,LEN($I1079)=4,$B1079="Q"),VLOOKUP($I1079,_312_Table1,MATCH('312'!$X$16,_312_Table1_ColumnLookup,0),FALSE),
  IF(AND(VALUE(LEFT($A1079,3))=312,LEN($I1079)=4),VLOOKUP($I1079,_312_Table1,MATCH(LEFT($B1079,1),_312_Table1_ColumnLookup,0),FALSE)
+N("312"),
  IF(VALUE(LEFT($A1079,3))=313,VLOOKUP(VALUE(MID($B1079,2,1)),_313_Table1,MATCH(MID($B1079,1,1),_313_Table1_ColumnLookup,0),FALSE)
+N("313"),
  IF(AND(VALUE(LEFT($A1079,3))=314,LEN($B1079)=3),VLOOKUP(VALUE(MID($B1079,2,2)),_314_Table1,MATCH(MID($B1079,1,1),_314_Table1_ColumnLookup,0),FALSE),
  IF(VALUE(LEFT($A1079,3))=314,VLOOKUP(VALUE(MID($B1079,2,1)),_314_Table1,MATCH(MID($B1079,1,1),_314_Table1_ColumnLookup,0),FALSE)
+N("314"),
""))))))))))))))))))))))))</f>
        <v>#N/A</v>
      </c>
      <c r="E1079" s="238" t="e">
        <f>IF(AND(VALUE(LEFT($A1079,3))=309,LEN($B1079)=3),VLOOKUP(VALUE(MID($B1079,2,2)),_309_Table2,MATCH(MID($B1079,1,1),_309_Table2_ColumnLookup,0),FALSE),
  IF($C1079="309 LCR SummaryA",OneYearSCR,IF($C1079="309 LCR SummaryB",UltimateSCR,IF(VALUE(LEFT($A1079,3))=309,VLOOKUP(VALUE(MID($B1079,2,1)),_309_Table2,MATCH(MID($B1079,1,1),_309_Table2_ColumnLookup,0),FALSE)
+N("309"),
  IF(VALUE(LEFT($A1079,3))=310,VLOOKUP(VALUE(MID($B1079,2,1)),_310_Table2,MATCH(MID($B1079,1,1),_310_Table2_ColumnLookup,0),FALSE)
+N("310"),
  IF(AND(VALUE(LEFT($A1079,3))=311,LEN($I1079)=4),VLOOKUP($I1079,_311_Table2,MATCH($B1079,_311_Table2_ColumnLookup,0),FALSE),
  IF(AND(VALUE(LEFT($A1079,3))=311,OR($B1079="I2",$B1079="J2",$B1079="K2",$B1079="L2")),VLOOKUP('311'!$G$58,_311_Table2,MATCH(MID($B1079,1,1),_311_Table2_ColumnLookup,0),FALSE),
  IF(AND(VALUE(LEFT($A1079,3))=311,RIGHT($B1079,5)="Total"),VLOOKUP('311'!$G$59,_311_Table2,MATCH(MID($B1079,1,1),_311_Table2_ColumnLookup,0),FALSE),
  IF(VALUE(LEFT($A1079,3))=311,VLOOKUP(VALUE(MID($B1079,2,1)),_311_Table2,MATCH(MID($B1079,1,1),_311_Table2_ColumnLookup,0),FALSE)
+N("311"),
  IF(AND(VALUE(LEFT($A1079,3))=312,LEFT($G1079,10)="Unincepted",$B1079="G "),VLOOKUP(" ULO",_312_Table2,MATCH('312'!$N$16,_312_Table2_ColumnLookup,0),FALSE),
  IF(AND(VALUE(LEFT($A1079,3))=312,LEFT($G1079,10)="Unincepted",$B1079="O "),VLOOKUP(" ULO",_312_Table2,MATCH('312'!$V$16,_312_Table2_ColumnLookup,0),FALSE),
  IF(AND(VALUE(LEFT($A1079,3))=312,LEFT($G1079,10)="Unincepted",$B1079="Q "),VLOOKUP(" ULO",_312_Table2,MATCH('312'!$X$16,_312_Table2_ColumnLookup,0),FALSE),
  IF(AND(VALUE(LEFT($A1079,3))=312,LEFT($G1079,10)="Unincepted"),VLOOKUP(" ULO",_312_Table2,MATCH(LEFT($B1079,1),_312_Table2_ColumnLookup,0),FALSE),
  IF(AND(VALUE(LEFT($A1079,3))=312,LEFT($G1079,5)="Total",$B1079="G "),VLOOKUP('312'!$F$80,_312_Table2,MATCH('312'!$N$16,_312_Table2_ColumnLookup,0),FALSE),
  IF(AND(VALUE(LEFT($A1079,3))=312,LEFT($G1079,5)="Total",$B1079="O "),VLOOKUP('312'!$F$80,_312_Table2,MATCH('312'!$V$16,_312_Table2_ColumnLookup,0),FALSE),
  IF(AND(VALUE(LEFT($A1079,3))=312,LEFT($G1079,5)="Total",$B1079="Q "),VLOOKUP('312'!$F$80,_312_Table2,MATCH('312'!$X$16,_312_Table2_ColumnLookup,0),FALSE),
  IF(AND(VALUE(LEFT($A1079,3))=312,LEFT($G1079,5)="Total"),VLOOKUP('312'!$F$80,_312_Table2,MATCH(LEFT($B1079,1),_312_Table2_ColumnLookup,0),FALSE),
  IF(AND(VALUE(LEFT($A1079,3))=312,LEN($I1079)=4,$B1079="G"),VLOOKUP($I1079,_312_Table2,MATCH('312'!$N$16,_312_Table2_ColumnLookup,0),FALSE),
  IF(AND(VALUE(LEFT($A1079,3))=312,LEN($I1079)=4,$B1079="O"),VLOOKUP($I1079,_312_Table2,MATCH('312'!$V$16,_312_Table2_ColumnLookup,0),FALSE),
  IF(AND(VALUE(LEFT($A1079,3))=312,LEN($I1079)=4,$B1079="Q"),VLOOKUP($I1079,_312_Table2,MATCH('312'!$X$16,_312_Table2_ColumnLookup,0),FALSE),
  IF(AND(VALUE(LEFT($A1079,3))=312,LEN($I1079)=4),VLOOKUP($I1079,_312_Table2,MATCH(LEFT($B1079,1),_312_Table2_ColumnLookup,0),FALSE)
+N("312"),
  IF(VALUE(LEFT($A1079,3))=313,VLOOKUP(VALUE(MID($B1079,2,1)),_313_Table2,MATCH(MID($B1079,1,1),_313_Table2_ColumnLookup,0),FALSE)
+N("313"),
  IF(AND(VALUE(LEFT($A1079,3))=314,LEN($B1079)=3),VLOOKUP(VALUE(MID($B1079,2,2)),_314_Table2,MATCH(MID($B1079,1,1),_314_Table2_ColumnLookup,0),FALSE),
  IF(VALUE(LEFT($A1079,3))=314,VLOOKUP(VALUE(MID($B1079,2,1)),_314_Table2,MATCH(MID($B1079,1,1),_314_Table2_ColumnLookup,0),FALSE)
+N("314"),
""))))))))))))))))))))))))</f>
        <v>#N/A</v>
      </c>
      <c r="F1079" s="238" t="e">
        <f>IF(AND(VALUE(LEFT($A1079,3))=309,LEN($B1079)=3),VLOOKUP(VALUE(MID($B1079,2,2)),_309_Table3,MATCH(MID($B1079,1,1),_309_Table3_ColumnLookup,0),FALSE),
  IF($C1079="309 LCR SummaryA",OneYearSCR,IF($C1079="309 LCR SummaryB",UltimateSCR,IF(VALUE(LEFT($A1079,3))=309,VLOOKUP(VALUE(MID($B1079,2,1)),_309_Table3,MATCH(MID($B1079,1,1),_309_Table3_ColumnLookup,0),FALSE)
+N("309"),
  IF(VALUE(LEFT($A1079,3))=310,VLOOKUP(VALUE(MID($B1079,2,1)),_310_Table3,MATCH(MID($B1079,1,1),_310_Table3_ColumnLookup,0),FALSE)
+N("310"),
  IF(AND(VALUE(LEFT($A1079,3))=311,LEN($I1079)=4),VLOOKUP($I1079,_311_Table3,MATCH($B1079,_311_Table3_ColumnLookup,0),FALSE),
  IF(AND(VALUE(LEFT($A1079,3))=311,OR($B1079="I2",$B1079="J2",$B1079="K2",$B1079="L2")),VLOOKUP('311'!$G$58,_311_Table3,MATCH(MID($B1079,1,1),_311_Table3_ColumnLookup,0),FALSE),
  IF(AND(VALUE(LEFT($A1079,3))=311,RIGHT($B1079,5)="Total"),VLOOKUP('311'!$G$59,_311_Table3,MATCH(MID($B1079,1,1),_311_Table3_ColumnLookup,0),FALSE),
  IF(VALUE(LEFT($A1079,3))=311,VLOOKUP(VALUE(MID($B1079,2,1)),_311_Table3,MATCH(MID($B1079,1,1),_311_Table3_ColumnLookup,0),FALSE)
+N("311"),
  IF(AND(VALUE(LEFT($A1079,3))=312,LEFT($G1079,10)="Unincepted",$B1079="G "),VLOOKUP(" ULO",_312_Table3,MATCH('312'!$N$16,_312_Table3_ColumnLookup,0),FALSE),
  IF(AND(VALUE(LEFT($A1079,3))=312,LEFT($G1079,10)="Unincepted",$B1079="O "),VLOOKUP(" ULO",_312_Table3,MATCH('312'!$V$16,_312_Table3_ColumnLookup,0),FALSE),
  IF(AND(VALUE(LEFT($A1079,3))=312,LEFT($G1079,10)="Unincepted",$B1079="Q "),VLOOKUP(" ULO",_312_Table3,MATCH('312'!$X$16,_312_Table3_ColumnLookup,0),FALSE),
  IF(AND(VALUE(LEFT($A1079,3))=312,LEFT($G1079,10)="Unincepted"),VLOOKUP(" ULO",_312_Table3,MATCH(LEFT($B1079,1),_312_Table3_ColumnLookup,0),FALSE),
  IF(AND(VALUE(LEFT($A1079,3))=312,LEFT($G1079,5)="Total",$B1079="G "),VLOOKUP('312'!$F$80,_312_Table3,MATCH('312'!$N$16,_312_Table3_ColumnLookup,0),FALSE),
  IF(AND(VALUE(LEFT($A1079,3))=312,LEFT($G1079,5)="Total",$B1079="O "),VLOOKUP('312'!$F$80,_312_Table3,MATCH('312'!$V$16,_312_Table3_ColumnLookup,0),FALSE),
  IF(AND(VALUE(LEFT($A1079,3))=312,LEFT($G1079,5)="Total",$B1079="Q "),VLOOKUP('312'!$F$80,_312_Table3,MATCH('312'!$X$16,_312_Table3_ColumnLookup,0),FALSE),
  IF(AND(VALUE(LEFT($A1079,3))=312,LEFT($G1079,5)="Total"),VLOOKUP('312'!$F$80,_312_Table3,MATCH(LEFT($B1079,1),_312_Table3_ColumnLookup,0),FALSE),
  IF(AND(VALUE(LEFT($A1079,3))=312,LEN($I1079)=4,$B1079="G"),VLOOKUP($I1079,_312_Table3,MATCH('312'!$N$16,_312_Table3_ColumnLookup,0),FALSE),
  IF(AND(VALUE(LEFT($A1079,3))=312,LEN($I1079)=4,$B1079="O"),VLOOKUP($I1079,_312_Table3,MATCH('312'!$V$16,_312_Table3_ColumnLookup,0),FALSE),
  IF(AND(VALUE(LEFT($A1079,3))=312,LEN($I1079)=4,$B1079="Q"),VLOOKUP($I1079,_312_Table3,MATCH('312'!$X$16,_312_Table3_ColumnLookup,0),FALSE),
  IF(AND(VALUE(LEFT($A1079,3))=312,LEN($I1079)=4),VLOOKUP($I1079,_312_Table3,MATCH(LEFT($B1079,1),_312_Table3_ColumnLookup,0),FALSE)
+N("312"),
  IF(VALUE(LEFT($A1079,3))=313,VLOOKUP(VALUE(MID($B1079,2,1)),_313_Table3,MATCH(MID($B1079,1,1),_313_Table3_ColumnLookup,0),FALSE)
+N("313"),
  IF(AND(VALUE(LEFT($A1079,3))=314,LEN($B1079)=3),VLOOKUP(VALUE(MID($B1079,2,2)),_314_Table3,MATCH(MID($B1079,1,1),_314_Table3_ColumnLookup,0),FALSE),
  IF(VALUE(LEFT($A1079,3))=314,VLOOKUP(VALUE(MID($B1079,2,1)),_314_Table3,MATCH(MID($B1079,1,1),_314_Table3_ColumnLookup,0),FALSE)
+N("314"),
""))))))))))))))))))))))))</f>
        <v>#N/A</v>
      </c>
      <c r="H1079" s="321" t="str">
        <f>IFERROR(
IF(ISERROR($D1079)=FALSE,$D1079,IF(ISERROR($E1079)=FALSE,$E1079,IF(ISERROR($F1079)=FALSE,$F1079
+N("012 checkboxes"),
IF(
IF(OR(LEFT($A1079,9)="Syndicate",LEFT($A1079,12)="NewSyndicate"),VLOOKUP($A1079,'012'!$J:$ZW,MATCH("Link to button",'012'!$J$1:$ZW$1,0),0)
+N("309 checkbox"),
IF($C1079="309 LCR Summary0",VLOOKUP("Notes990",'309'!$P:$ZZ,MATCH("Link to button",'309'!$P$1:$ZZ$1,0),0)
+N("313 checkboxes"),
IF($C1079="313 Financial Information0LcmVsScr",IF($C1079="309 LCR Summary0",VLOOKUP("LcmVsScr",'309'!$N:$ZZ,MATCH("Link to button",'309'!$N$1:$ZZ$1,0),0),
IF($C1079="313 Financial Information0LcrDocAttached",IF($C1079="309 LCR Summary0",VLOOKUP("LcrDocAttached",'309'!$N:$ZZ,MATCH("Link to button",'309'!$N$1:$ZZ$1,0),
0)))))))=1,TRUE,FALSE)
))),"")</f>
        <v/>
      </c>
    </row>
    <row r="1080" spans="1:8">
      <c r="A1080" s="237" t="e">
        <f>VLOOKUP($G1080,CSVLookups!$B:$R,MATCH(A$1,CSVLookups!$B$1:$R$1,0),FALSE)</f>
        <v>#N/A</v>
      </c>
      <c r="B1080" s="237" t="e">
        <f>VLOOKUP($G1080,CSVLookups!$B:$R,MATCH(B$1,CSVLookups!$B$1:$R$1,0),FALSE)</f>
        <v>#N/A</v>
      </c>
      <c r="C1080" s="238" t="e">
        <f t="shared" si="17"/>
        <v>#N/A</v>
      </c>
      <c r="D1080" s="238" t="e">
        <f>IF(AND(VALUE(LEFT($A1080,3))=309,LEN($B1080)=3),VLOOKUP(VALUE(MID($B1080,2,2)),_309_Table1,MATCH(MID($B1080,1,1),_309_Table1_ColumnLookup,0),FALSE),
  IF($C1080="309 LCR SummaryA",OneYearSCR,IF($C1080="309 LCR SummaryB",UltimateSCR,IF(VALUE(LEFT($A1080,3))=309,VLOOKUP(VALUE(MID($B1080,2,1)),_309_Table1,MATCH(MID($B1080,1,1),_309_Table1_ColumnLookup,0),FALSE)
+N("309"),
  IF(VALUE(LEFT($A1080,3))=310,VLOOKUP(VALUE(MID($B1080,2,1)),_310_Table1,MATCH(MID($B1080,1,1),_310_Table1_ColumnLookup,0),FALSE)
+N("310"),
  IF(AND(VALUE(LEFT($A1080,3))=311,LEN($I1080)=4),VLOOKUP($I1080,_311_Table1,MATCH($B1080,_311_Table1_ColumnLookup,0),FALSE),
  IF(AND(VALUE(LEFT($A1080,3))=311,OR($B1080="I2",$B1080="J2",$B1080="K2",$B1080="L2")),VLOOKUP('311'!$G$58,_311_Table1,MATCH(MID($B1080,1,1),_311_Table1_ColumnLookup,0),FALSE),
  IF(AND(VALUE(LEFT($A1080,3))=311,RIGHT($B1080,5)="Total"),VLOOKUP('311'!$G$59,_311_Table1,MATCH(MID($B1080,1,1),_311_Table1_ColumnLookup,0),FALSE),
  IF(VALUE(LEFT($A1080,3))=311,VLOOKUP(VALUE(MID($B1080,2,1)),_311_Table1,MATCH(MID($B1080,1,1),_311_Table1_ColumnLookup,0),FALSE)
+N("311"),
  IF(AND(VALUE(LEFT($A1080,3))=312,LEFT($G1080,10)="Unincepted",$B1080="G "),VLOOKUP(" ULO",_312_Table1,MATCH('312'!$N$16,_312_Table1_ColumnLookup,0),FALSE),
  IF(AND(VALUE(LEFT($A1080,3))=312,LEFT($G1080,10)="Unincepted",$B1080="O "),VLOOKUP(" ULO",_312_Table1,MATCH('312'!$V$16,_312_Table1_ColumnLookup,0),FALSE),
  IF(AND(VALUE(LEFT($A1080,3))=312,LEFT($G1080,10)="Unincepted",$B1080="Q "),VLOOKUP(" ULO",_312_Table1,MATCH('312'!$X$16,_312_Table1_ColumnLookup,0),FALSE),
  IF(AND(VALUE(LEFT($A1080,3))=312,LEFT($G1080,10)="Unincepted"),VLOOKUP(" ULO",_312_Table1,MATCH(LEFT($B1080,1),_312_Table1_ColumnLookup,0),FALSE),
  IF(AND(VALUE(LEFT($A1080,3))=312,LEFT($G1080,5)="Total",$B1080="G "),VLOOKUP('312'!$F$80,_312_Table1,MATCH('312'!$N$16,_312_Table1_ColumnLookup,0),FALSE),
  IF(AND(VALUE(LEFT($A1080,3))=312,LEFT($G1080,5)="Total",$B1080="O "),VLOOKUP('312'!$F$80,_312_Table1,MATCH('312'!$V$16,_312_Table1_ColumnLookup,0),FALSE),
  IF(AND(VALUE(LEFT($A1080,3))=312,LEFT($G1080,5)="Total",$B1080="Q "),VLOOKUP('312'!$F$80,_312_Table1,MATCH('312'!$X$16,_312_Table1_ColumnLookup,0),FALSE),
  IF(AND(VALUE(LEFT($A1080,3))=312,LEFT($G1080,5)="Total"),VLOOKUP('312'!$F$80,_312_Table1,MATCH(LEFT($B1080,1),_312_Table1_ColumnLookup,0),FALSE),
  IF(AND(VALUE(LEFT($A1080,3))=312,LEN($I1080)=4,$B1080="G"),VLOOKUP($I1080,_312_Table1,MATCH('312'!$N$16,_312_Table1_ColumnLookup,0),FALSE),
  IF(AND(VALUE(LEFT($A1080,3))=312,LEN($I1080)=4,$B1080="O"),VLOOKUP($I1080,_312_Table1,MATCH('312'!$V$16,_312_Table1_ColumnLookup,0),FALSE),
  IF(AND(VALUE(LEFT($A1080,3))=312,LEN($I1080)=4,$B1080="Q"),VLOOKUP($I1080,_312_Table1,MATCH('312'!$X$16,_312_Table1_ColumnLookup,0),FALSE),
  IF(AND(VALUE(LEFT($A1080,3))=312,LEN($I1080)=4),VLOOKUP($I1080,_312_Table1,MATCH(LEFT($B1080,1),_312_Table1_ColumnLookup,0),FALSE)
+N("312"),
  IF(VALUE(LEFT($A1080,3))=313,VLOOKUP(VALUE(MID($B1080,2,1)),_313_Table1,MATCH(MID($B1080,1,1),_313_Table1_ColumnLookup,0),FALSE)
+N("313"),
  IF(AND(VALUE(LEFT($A1080,3))=314,LEN($B1080)=3),VLOOKUP(VALUE(MID($B1080,2,2)),_314_Table1,MATCH(MID($B1080,1,1),_314_Table1_ColumnLookup,0),FALSE),
  IF(VALUE(LEFT($A1080,3))=314,VLOOKUP(VALUE(MID($B1080,2,1)),_314_Table1,MATCH(MID($B1080,1,1),_314_Table1_ColumnLookup,0),FALSE)
+N("314"),
""))))))))))))))))))))))))</f>
        <v>#N/A</v>
      </c>
      <c r="E1080" s="238" t="e">
        <f>IF(AND(VALUE(LEFT($A1080,3))=309,LEN($B1080)=3),VLOOKUP(VALUE(MID($B1080,2,2)),_309_Table2,MATCH(MID($B1080,1,1),_309_Table2_ColumnLookup,0),FALSE),
  IF($C1080="309 LCR SummaryA",OneYearSCR,IF($C1080="309 LCR SummaryB",UltimateSCR,IF(VALUE(LEFT($A1080,3))=309,VLOOKUP(VALUE(MID($B1080,2,1)),_309_Table2,MATCH(MID($B1080,1,1),_309_Table2_ColumnLookup,0),FALSE)
+N("309"),
  IF(VALUE(LEFT($A1080,3))=310,VLOOKUP(VALUE(MID($B1080,2,1)),_310_Table2,MATCH(MID($B1080,1,1),_310_Table2_ColumnLookup,0),FALSE)
+N("310"),
  IF(AND(VALUE(LEFT($A1080,3))=311,LEN($I1080)=4),VLOOKUP($I1080,_311_Table2,MATCH($B1080,_311_Table2_ColumnLookup,0),FALSE),
  IF(AND(VALUE(LEFT($A1080,3))=311,OR($B1080="I2",$B1080="J2",$B1080="K2",$B1080="L2")),VLOOKUP('311'!$G$58,_311_Table2,MATCH(MID($B1080,1,1),_311_Table2_ColumnLookup,0),FALSE),
  IF(AND(VALUE(LEFT($A1080,3))=311,RIGHT($B1080,5)="Total"),VLOOKUP('311'!$G$59,_311_Table2,MATCH(MID($B1080,1,1),_311_Table2_ColumnLookup,0),FALSE),
  IF(VALUE(LEFT($A1080,3))=311,VLOOKUP(VALUE(MID($B1080,2,1)),_311_Table2,MATCH(MID($B1080,1,1),_311_Table2_ColumnLookup,0),FALSE)
+N("311"),
  IF(AND(VALUE(LEFT($A1080,3))=312,LEFT($G1080,10)="Unincepted",$B1080="G "),VLOOKUP(" ULO",_312_Table2,MATCH('312'!$N$16,_312_Table2_ColumnLookup,0),FALSE),
  IF(AND(VALUE(LEFT($A1080,3))=312,LEFT($G1080,10)="Unincepted",$B1080="O "),VLOOKUP(" ULO",_312_Table2,MATCH('312'!$V$16,_312_Table2_ColumnLookup,0),FALSE),
  IF(AND(VALUE(LEFT($A1080,3))=312,LEFT($G1080,10)="Unincepted",$B1080="Q "),VLOOKUP(" ULO",_312_Table2,MATCH('312'!$X$16,_312_Table2_ColumnLookup,0),FALSE),
  IF(AND(VALUE(LEFT($A1080,3))=312,LEFT($G1080,10)="Unincepted"),VLOOKUP(" ULO",_312_Table2,MATCH(LEFT($B1080,1),_312_Table2_ColumnLookup,0),FALSE),
  IF(AND(VALUE(LEFT($A1080,3))=312,LEFT($G1080,5)="Total",$B1080="G "),VLOOKUP('312'!$F$80,_312_Table2,MATCH('312'!$N$16,_312_Table2_ColumnLookup,0),FALSE),
  IF(AND(VALUE(LEFT($A1080,3))=312,LEFT($G1080,5)="Total",$B1080="O "),VLOOKUP('312'!$F$80,_312_Table2,MATCH('312'!$V$16,_312_Table2_ColumnLookup,0),FALSE),
  IF(AND(VALUE(LEFT($A1080,3))=312,LEFT($G1080,5)="Total",$B1080="Q "),VLOOKUP('312'!$F$80,_312_Table2,MATCH('312'!$X$16,_312_Table2_ColumnLookup,0),FALSE),
  IF(AND(VALUE(LEFT($A1080,3))=312,LEFT($G1080,5)="Total"),VLOOKUP('312'!$F$80,_312_Table2,MATCH(LEFT($B1080,1),_312_Table2_ColumnLookup,0),FALSE),
  IF(AND(VALUE(LEFT($A1080,3))=312,LEN($I1080)=4,$B1080="G"),VLOOKUP($I1080,_312_Table2,MATCH('312'!$N$16,_312_Table2_ColumnLookup,0),FALSE),
  IF(AND(VALUE(LEFT($A1080,3))=312,LEN($I1080)=4,$B1080="O"),VLOOKUP($I1080,_312_Table2,MATCH('312'!$V$16,_312_Table2_ColumnLookup,0),FALSE),
  IF(AND(VALUE(LEFT($A1080,3))=312,LEN($I1080)=4,$B1080="Q"),VLOOKUP($I1080,_312_Table2,MATCH('312'!$X$16,_312_Table2_ColumnLookup,0),FALSE),
  IF(AND(VALUE(LEFT($A1080,3))=312,LEN($I1080)=4),VLOOKUP($I1080,_312_Table2,MATCH(LEFT($B1080,1),_312_Table2_ColumnLookup,0),FALSE)
+N("312"),
  IF(VALUE(LEFT($A1080,3))=313,VLOOKUP(VALUE(MID($B1080,2,1)),_313_Table2,MATCH(MID($B1080,1,1),_313_Table2_ColumnLookup,0),FALSE)
+N("313"),
  IF(AND(VALUE(LEFT($A1080,3))=314,LEN($B1080)=3),VLOOKUP(VALUE(MID($B1080,2,2)),_314_Table2,MATCH(MID($B1080,1,1),_314_Table2_ColumnLookup,0),FALSE),
  IF(VALUE(LEFT($A1080,3))=314,VLOOKUP(VALUE(MID($B1080,2,1)),_314_Table2,MATCH(MID($B1080,1,1),_314_Table2_ColumnLookup,0),FALSE)
+N("314"),
""))))))))))))))))))))))))</f>
        <v>#N/A</v>
      </c>
      <c r="F1080" s="238" t="e">
        <f>IF(AND(VALUE(LEFT($A1080,3))=309,LEN($B1080)=3),VLOOKUP(VALUE(MID($B1080,2,2)),_309_Table3,MATCH(MID($B1080,1,1),_309_Table3_ColumnLookup,0),FALSE),
  IF($C1080="309 LCR SummaryA",OneYearSCR,IF($C1080="309 LCR SummaryB",UltimateSCR,IF(VALUE(LEFT($A1080,3))=309,VLOOKUP(VALUE(MID($B1080,2,1)),_309_Table3,MATCH(MID($B1080,1,1),_309_Table3_ColumnLookup,0),FALSE)
+N("309"),
  IF(VALUE(LEFT($A1080,3))=310,VLOOKUP(VALUE(MID($B1080,2,1)),_310_Table3,MATCH(MID($B1080,1,1),_310_Table3_ColumnLookup,0),FALSE)
+N("310"),
  IF(AND(VALUE(LEFT($A1080,3))=311,LEN($I1080)=4),VLOOKUP($I1080,_311_Table3,MATCH($B1080,_311_Table3_ColumnLookup,0),FALSE),
  IF(AND(VALUE(LEFT($A1080,3))=311,OR($B1080="I2",$B1080="J2",$B1080="K2",$B1080="L2")),VLOOKUP('311'!$G$58,_311_Table3,MATCH(MID($B1080,1,1),_311_Table3_ColumnLookup,0),FALSE),
  IF(AND(VALUE(LEFT($A1080,3))=311,RIGHT($B1080,5)="Total"),VLOOKUP('311'!$G$59,_311_Table3,MATCH(MID($B1080,1,1),_311_Table3_ColumnLookup,0),FALSE),
  IF(VALUE(LEFT($A1080,3))=311,VLOOKUP(VALUE(MID($B1080,2,1)),_311_Table3,MATCH(MID($B1080,1,1),_311_Table3_ColumnLookup,0),FALSE)
+N("311"),
  IF(AND(VALUE(LEFT($A1080,3))=312,LEFT($G1080,10)="Unincepted",$B1080="G "),VLOOKUP(" ULO",_312_Table3,MATCH('312'!$N$16,_312_Table3_ColumnLookup,0),FALSE),
  IF(AND(VALUE(LEFT($A1080,3))=312,LEFT($G1080,10)="Unincepted",$B1080="O "),VLOOKUP(" ULO",_312_Table3,MATCH('312'!$V$16,_312_Table3_ColumnLookup,0),FALSE),
  IF(AND(VALUE(LEFT($A1080,3))=312,LEFT($G1080,10)="Unincepted",$B1080="Q "),VLOOKUP(" ULO",_312_Table3,MATCH('312'!$X$16,_312_Table3_ColumnLookup,0),FALSE),
  IF(AND(VALUE(LEFT($A1080,3))=312,LEFT($G1080,10)="Unincepted"),VLOOKUP(" ULO",_312_Table3,MATCH(LEFT($B1080,1),_312_Table3_ColumnLookup,0),FALSE),
  IF(AND(VALUE(LEFT($A1080,3))=312,LEFT($G1080,5)="Total",$B1080="G "),VLOOKUP('312'!$F$80,_312_Table3,MATCH('312'!$N$16,_312_Table3_ColumnLookup,0),FALSE),
  IF(AND(VALUE(LEFT($A1080,3))=312,LEFT($G1080,5)="Total",$B1080="O "),VLOOKUP('312'!$F$80,_312_Table3,MATCH('312'!$V$16,_312_Table3_ColumnLookup,0),FALSE),
  IF(AND(VALUE(LEFT($A1080,3))=312,LEFT($G1080,5)="Total",$B1080="Q "),VLOOKUP('312'!$F$80,_312_Table3,MATCH('312'!$X$16,_312_Table3_ColumnLookup,0),FALSE),
  IF(AND(VALUE(LEFT($A1080,3))=312,LEFT($G1080,5)="Total"),VLOOKUP('312'!$F$80,_312_Table3,MATCH(LEFT($B1080,1),_312_Table3_ColumnLookup,0),FALSE),
  IF(AND(VALUE(LEFT($A1080,3))=312,LEN($I1080)=4,$B1080="G"),VLOOKUP($I1080,_312_Table3,MATCH('312'!$N$16,_312_Table3_ColumnLookup,0),FALSE),
  IF(AND(VALUE(LEFT($A1080,3))=312,LEN($I1080)=4,$B1080="O"),VLOOKUP($I1080,_312_Table3,MATCH('312'!$V$16,_312_Table3_ColumnLookup,0),FALSE),
  IF(AND(VALUE(LEFT($A1080,3))=312,LEN($I1080)=4,$B1080="Q"),VLOOKUP($I1080,_312_Table3,MATCH('312'!$X$16,_312_Table3_ColumnLookup,0),FALSE),
  IF(AND(VALUE(LEFT($A1080,3))=312,LEN($I1080)=4),VLOOKUP($I1080,_312_Table3,MATCH(LEFT($B1080,1),_312_Table3_ColumnLookup,0),FALSE)
+N("312"),
  IF(VALUE(LEFT($A1080,3))=313,VLOOKUP(VALUE(MID($B1080,2,1)),_313_Table3,MATCH(MID($B1080,1,1),_313_Table3_ColumnLookup,0),FALSE)
+N("313"),
  IF(AND(VALUE(LEFT($A1080,3))=314,LEN($B1080)=3),VLOOKUP(VALUE(MID($B1080,2,2)),_314_Table3,MATCH(MID($B1080,1,1),_314_Table3_ColumnLookup,0),FALSE),
  IF(VALUE(LEFT($A1080,3))=314,VLOOKUP(VALUE(MID($B1080,2,1)),_314_Table3,MATCH(MID($B1080,1,1),_314_Table3_ColumnLookup,0),FALSE)
+N("314"),
""))))))))))))))))))))))))</f>
        <v>#N/A</v>
      </c>
      <c r="H1080" s="321" t="str">
        <f>IFERROR(
IF(ISERROR($D1080)=FALSE,$D1080,IF(ISERROR($E1080)=FALSE,$E1080,IF(ISERROR($F1080)=FALSE,$F1080
+N("012 checkboxes"),
IF(
IF(OR(LEFT($A1080,9)="Syndicate",LEFT($A1080,12)="NewSyndicate"),VLOOKUP($A1080,'012'!$J:$ZW,MATCH("Link to button",'012'!$J$1:$ZW$1,0),0)
+N("309 checkbox"),
IF($C1080="309 LCR Summary0",VLOOKUP("Notes990",'309'!$P:$ZZ,MATCH("Link to button",'309'!$P$1:$ZZ$1,0),0)
+N("313 checkboxes"),
IF($C1080="313 Financial Information0LcmVsScr",IF($C1080="309 LCR Summary0",VLOOKUP("LcmVsScr",'309'!$N:$ZZ,MATCH("Link to button",'309'!$N$1:$ZZ$1,0),0),
IF($C1080="313 Financial Information0LcrDocAttached",IF($C1080="309 LCR Summary0",VLOOKUP("LcrDocAttached",'309'!$N:$ZZ,MATCH("Link to button",'309'!$N$1:$ZZ$1,0),
0)))))))=1,TRUE,FALSE)
))),"")</f>
        <v/>
      </c>
    </row>
    <row r="1081" spans="1:8">
      <c r="A1081" s="237" t="e">
        <f>VLOOKUP($G1081,CSVLookups!$B:$R,MATCH(A$1,CSVLookups!$B$1:$R$1,0),FALSE)</f>
        <v>#N/A</v>
      </c>
      <c r="B1081" s="237" t="e">
        <f>VLOOKUP($G1081,CSVLookups!$B:$R,MATCH(B$1,CSVLookups!$B$1:$R$1,0),FALSE)</f>
        <v>#N/A</v>
      </c>
      <c r="C1081" s="238" t="e">
        <f t="shared" si="17"/>
        <v>#N/A</v>
      </c>
      <c r="D1081" s="238" t="e">
        <f>IF(AND(VALUE(LEFT($A1081,3))=309,LEN($B1081)=3),VLOOKUP(VALUE(MID($B1081,2,2)),_309_Table1,MATCH(MID($B1081,1,1),_309_Table1_ColumnLookup,0),FALSE),
  IF($C1081="309 LCR SummaryA",OneYearSCR,IF($C1081="309 LCR SummaryB",UltimateSCR,IF(VALUE(LEFT($A1081,3))=309,VLOOKUP(VALUE(MID($B1081,2,1)),_309_Table1,MATCH(MID($B1081,1,1),_309_Table1_ColumnLookup,0),FALSE)
+N("309"),
  IF(VALUE(LEFT($A1081,3))=310,VLOOKUP(VALUE(MID($B1081,2,1)),_310_Table1,MATCH(MID($B1081,1,1),_310_Table1_ColumnLookup,0),FALSE)
+N("310"),
  IF(AND(VALUE(LEFT($A1081,3))=311,LEN($I1081)=4),VLOOKUP($I1081,_311_Table1,MATCH($B1081,_311_Table1_ColumnLookup,0),FALSE),
  IF(AND(VALUE(LEFT($A1081,3))=311,OR($B1081="I2",$B1081="J2",$B1081="K2",$B1081="L2")),VLOOKUP('311'!$G$58,_311_Table1,MATCH(MID($B1081,1,1),_311_Table1_ColumnLookup,0),FALSE),
  IF(AND(VALUE(LEFT($A1081,3))=311,RIGHT($B1081,5)="Total"),VLOOKUP('311'!$G$59,_311_Table1,MATCH(MID($B1081,1,1),_311_Table1_ColumnLookup,0),FALSE),
  IF(VALUE(LEFT($A1081,3))=311,VLOOKUP(VALUE(MID($B1081,2,1)),_311_Table1,MATCH(MID($B1081,1,1),_311_Table1_ColumnLookup,0),FALSE)
+N("311"),
  IF(AND(VALUE(LEFT($A1081,3))=312,LEFT($G1081,10)="Unincepted",$B1081="G "),VLOOKUP(" ULO",_312_Table1,MATCH('312'!$N$16,_312_Table1_ColumnLookup,0),FALSE),
  IF(AND(VALUE(LEFT($A1081,3))=312,LEFT($G1081,10)="Unincepted",$B1081="O "),VLOOKUP(" ULO",_312_Table1,MATCH('312'!$V$16,_312_Table1_ColumnLookup,0),FALSE),
  IF(AND(VALUE(LEFT($A1081,3))=312,LEFT($G1081,10)="Unincepted",$B1081="Q "),VLOOKUP(" ULO",_312_Table1,MATCH('312'!$X$16,_312_Table1_ColumnLookup,0),FALSE),
  IF(AND(VALUE(LEFT($A1081,3))=312,LEFT($G1081,10)="Unincepted"),VLOOKUP(" ULO",_312_Table1,MATCH(LEFT($B1081,1),_312_Table1_ColumnLookup,0),FALSE),
  IF(AND(VALUE(LEFT($A1081,3))=312,LEFT($G1081,5)="Total",$B1081="G "),VLOOKUP('312'!$F$80,_312_Table1,MATCH('312'!$N$16,_312_Table1_ColumnLookup,0),FALSE),
  IF(AND(VALUE(LEFT($A1081,3))=312,LEFT($G1081,5)="Total",$B1081="O "),VLOOKUP('312'!$F$80,_312_Table1,MATCH('312'!$V$16,_312_Table1_ColumnLookup,0),FALSE),
  IF(AND(VALUE(LEFT($A1081,3))=312,LEFT($G1081,5)="Total",$B1081="Q "),VLOOKUP('312'!$F$80,_312_Table1,MATCH('312'!$X$16,_312_Table1_ColumnLookup,0),FALSE),
  IF(AND(VALUE(LEFT($A1081,3))=312,LEFT($G1081,5)="Total"),VLOOKUP('312'!$F$80,_312_Table1,MATCH(LEFT($B1081,1),_312_Table1_ColumnLookup,0),FALSE),
  IF(AND(VALUE(LEFT($A1081,3))=312,LEN($I1081)=4,$B1081="G"),VLOOKUP($I1081,_312_Table1,MATCH('312'!$N$16,_312_Table1_ColumnLookup,0),FALSE),
  IF(AND(VALUE(LEFT($A1081,3))=312,LEN($I1081)=4,$B1081="O"),VLOOKUP($I1081,_312_Table1,MATCH('312'!$V$16,_312_Table1_ColumnLookup,0),FALSE),
  IF(AND(VALUE(LEFT($A1081,3))=312,LEN($I1081)=4,$B1081="Q"),VLOOKUP($I1081,_312_Table1,MATCH('312'!$X$16,_312_Table1_ColumnLookup,0),FALSE),
  IF(AND(VALUE(LEFT($A1081,3))=312,LEN($I1081)=4),VLOOKUP($I1081,_312_Table1,MATCH(LEFT($B1081,1),_312_Table1_ColumnLookup,0),FALSE)
+N("312"),
  IF(VALUE(LEFT($A1081,3))=313,VLOOKUP(VALUE(MID($B1081,2,1)),_313_Table1,MATCH(MID($B1081,1,1),_313_Table1_ColumnLookup,0),FALSE)
+N("313"),
  IF(AND(VALUE(LEFT($A1081,3))=314,LEN($B1081)=3),VLOOKUP(VALUE(MID($B1081,2,2)),_314_Table1,MATCH(MID($B1081,1,1),_314_Table1_ColumnLookup,0),FALSE),
  IF(VALUE(LEFT($A1081,3))=314,VLOOKUP(VALUE(MID($B1081,2,1)),_314_Table1,MATCH(MID($B1081,1,1),_314_Table1_ColumnLookup,0),FALSE)
+N("314"),
""))))))))))))))))))))))))</f>
        <v>#N/A</v>
      </c>
      <c r="E1081" s="238" t="e">
        <f>IF(AND(VALUE(LEFT($A1081,3))=309,LEN($B1081)=3),VLOOKUP(VALUE(MID($B1081,2,2)),_309_Table2,MATCH(MID($B1081,1,1),_309_Table2_ColumnLookup,0),FALSE),
  IF($C1081="309 LCR SummaryA",OneYearSCR,IF($C1081="309 LCR SummaryB",UltimateSCR,IF(VALUE(LEFT($A1081,3))=309,VLOOKUP(VALUE(MID($B1081,2,1)),_309_Table2,MATCH(MID($B1081,1,1),_309_Table2_ColumnLookup,0),FALSE)
+N("309"),
  IF(VALUE(LEFT($A1081,3))=310,VLOOKUP(VALUE(MID($B1081,2,1)),_310_Table2,MATCH(MID($B1081,1,1),_310_Table2_ColumnLookup,0),FALSE)
+N("310"),
  IF(AND(VALUE(LEFT($A1081,3))=311,LEN($I1081)=4),VLOOKUP($I1081,_311_Table2,MATCH($B1081,_311_Table2_ColumnLookup,0),FALSE),
  IF(AND(VALUE(LEFT($A1081,3))=311,OR($B1081="I2",$B1081="J2",$B1081="K2",$B1081="L2")),VLOOKUP('311'!$G$58,_311_Table2,MATCH(MID($B1081,1,1),_311_Table2_ColumnLookup,0),FALSE),
  IF(AND(VALUE(LEFT($A1081,3))=311,RIGHT($B1081,5)="Total"),VLOOKUP('311'!$G$59,_311_Table2,MATCH(MID($B1081,1,1),_311_Table2_ColumnLookup,0),FALSE),
  IF(VALUE(LEFT($A1081,3))=311,VLOOKUP(VALUE(MID($B1081,2,1)),_311_Table2,MATCH(MID($B1081,1,1),_311_Table2_ColumnLookup,0),FALSE)
+N("311"),
  IF(AND(VALUE(LEFT($A1081,3))=312,LEFT($G1081,10)="Unincepted",$B1081="G "),VLOOKUP(" ULO",_312_Table2,MATCH('312'!$N$16,_312_Table2_ColumnLookup,0),FALSE),
  IF(AND(VALUE(LEFT($A1081,3))=312,LEFT($G1081,10)="Unincepted",$B1081="O "),VLOOKUP(" ULO",_312_Table2,MATCH('312'!$V$16,_312_Table2_ColumnLookup,0),FALSE),
  IF(AND(VALUE(LEFT($A1081,3))=312,LEFT($G1081,10)="Unincepted",$B1081="Q "),VLOOKUP(" ULO",_312_Table2,MATCH('312'!$X$16,_312_Table2_ColumnLookup,0),FALSE),
  IF(AND(VALUE(LEFT($A1081,3))=312,LEFT($G1081,10)="Unincepted"),VLOOKUP(" ULO",_312_Table2,MATCH(LEFT($B1081,1),_312_Table2_ColumnLookup,0),FALSE),
  IF(AND(VALUE(LEFT($A1081,3))=312,LEFT($G1081,5)="Total",$B1081="G "),VLOOKUP('312'!$F$80,_312_Table2,MATCH('312'!$N$16,_312_Table2_ColumnLookup,0),FALSE),
  IF(AND(VALUE(LEFT($A1081,3))=312,LEFT($G1081,5)="Total",$B1081="O "),VLOOKUP('312'!$F$80,_312_Table2,MATCH('312'!$V$16,_312_Table2_ColumnLookup,0),FALSE),
  IF(AND(VALUE(LEFT($A1081,3))=312,LEFT($G1081,5)="Total",$B1081="Q "),VLOOKUP('312'!$F$80,_312_Table2,MATCH('312'!$X$16,_312_Table2_ColumnLookup,0),FALSE),
  IF(AND(VALUE(LEFT($A1081,3))=312,LEFT($G1081,5)="Total"),VLOOKUP('312'!$F$80,_312_Table2,MATCH(LEFT($B1081,1),_312_Table2_ColumnLookup,0),FALSE),
  IF(AND(VALUE(LEFT($A1081,3))=312,LEN($I1081)=4,$B1081="G"),VLOOKUP($I1081,_312_Table2,MATCH('312'!$N$16,_312_Table2_ColumnLookup,0),FALSE),
  IF(AND(VALUE(LEFT($A1081,3))=312,LEN($I1081)=4,$B1081="O"),VLOOKUP($I1081,_312_Table2,MATCH('312'!$V$16,_312_Table2_ColumnLookup,0),FALSE),
  IF(AND(VALUE(LEFT($A1081,3))=312,LEN($I1081)=4,$B1081="Q"),VLOOKUP($I1081,_312_Table2,MATCH('312'!$X$16,_312_Table2_ColumnLookup,0),FALSE),
  IF(AND(VALUE(LEFT($A1081,3))=312,LEN($I1081)=4),VLOOKUP($I1081,_312_Table2,MATCH(LEFT($B1081,1),_312_Table2_ColumnLookup,0),FALSE)
+N("312"),
  IF(VALUE(LEFT($A1081,3))=313,VLOOKUP(VALUE(MID($B1081,2,1)),_313_Table2,MATCH(MID($B1081,1,1),_313_Table2_ColumnLookup,0),FALSE)
+N("313"),
  IF(AND(VALUE(LEFT($A1081,3))=314,LEN($B1081)=3),VLOOKUP(VALUE(MID($B1081,2,2)),_314_Table2,MATCH(MID($B1081,1,1),_314_Table2_ColumnLookup,0),FALSE),
  IF(VALUE(LEFT($A1081,3))=314,VLOOKUP(VALUE(MID($B1081,2,1)),_314_Table2,MATCH(MID($B1081,1,1),_314_Table2_ColumnLookup,0),FALSE)
+N("314"),
""))))))))))))))))))))))))</f>
        <v>#N/A</v>
      </c>
      <c r="F1081" s="238" t="e">
        <f>IF(AND(VALUE(LEFT($A1081,3))=309,LEN($B1081)=3),VLOOKUP(VALUE(MID($B1081,2,2)),_309_Table3,MATCH(MID($B1081,1,1),_309_Table3_ColumnLookup,0),FALSE),
  IF($C1081="309 LCR SummaryA",OneYearSCR,IF($C1081="309 LCR SummaryB",UltimateSCR,IF(VALUE(LEFT($A1081,3))=309,VLOOKUP(VALUE(MID($B1081,2,1)),_309_Table3,MATCH(MID($B1081,1,1),_309_Table3_ColumnLookup,0),FALSE)
+N("309"),
  IF(VALUE(LEFT($A1081,3))=310,VLOOKUP(VALUE(MID($B1081,2,1)),_310_Table3,MATCH(MID($B1081,1,1),_310_Table3_ColumnLookup,0),FALSE)
+N("310"),
  IF(AND(VALUE(LEFT($A1081,3))=311,LEN($I1081)=4),VLOOKUP($I1081,_311_Table3,MATCH($B1081,_311_Table3_ColumnLookup,0),FALSE),
  IF(AND(VALUE(LEFT($A1081,3))=311,OR($B1081="I2",$B1081="J2",$B1081="K2",$B1081="L2")),VLOOKUP('311'!$G$58,_311_Table3,MATCH(MID($B1081,1,1),_311_Table3_ColumnLookup,0),FALSE),
  IF(AND(VALUE(LEFT($A1081,3))=311,RIGHT($B1081,5)="Total"),VLOOKUP('311'!$G$59,_311_Table3,MATCH(MID($B1081,1,1),_311_Table3_ColumnLookup,0),FALSE),
  IF(VALUE(LEFT($A1081,3))=311,VLOOKUP(VALUE(MID($B1081,2,1)),_311_Table3,MATCH(MID($B1081,1,1),_311_Table3_ColumnLookup,0),FALSE)
+N("311"),
  IF(AND(VALUE(LEFT($A1081,3))=312,LEFT($G1081,10)="Unincepted",$B1081="G "),VLOOKUP(" ULO",_312_Table3,MATCH('312'!$N$16,_312_Table3_ColumnLookup,0),FALSE),
  IF(AND(VALUE(LEFT($A1081,3))=312,LEFT($G1081,10)="Unincepted",$B1081="O "),VLOOKUP(" ULO",_312_Table3,MATCH('312'!$V$16,_312_Table3_ColumnLookup,0),FALSE),
  IF(AND(VALUE(LEFT($A1081,3))=312,LEFT($G1081,10)="Unincepted",$B1081="Q "),VLOOKUP(" ULO",_312_Table3,MATCH('312'!$X$16,_312_Table3_ColumnLookup,0),FALSE),
  IF(AND(VALUE(LEFT($A1081,3))=312,LEFT($G1081,10)="Unincepted"),VLOOKUP(" ULO",_312_Table3,MATCH(LEFT($B1081,1),_312_Table3_ColumnLookup,0),FALSE),
  IF(AND(VALUE(LEFT($A1081,3))=312,LEFT($G1081,5)="Total",$B1081="G "),VLOOKUP('312'!$F$80,_312_Table3,MATCH('312'!$N$16,_312_Table3_ColumnLookup,0),FALSE),
  IF(AND(VALUE(LEFT($A1081,3))=312,LEFT($G1081,5)="Total",$B1081="O "),VLOOKUP('312'!$F$80,_312_Table3,MATCH('312'!$V$16,_312_Table3_ColumnLookup,0),FALSE),
  IF(AND(VALUE(LEFT($A1081,3))=312,LEFT($G1081,5)="Total",$B1081="Q "),VLOOKUP('312'!$F$80,_312_Table3,MATCH('312'!$X$16,_312_Table3_ColumnLookup,0),FALSE),
  IF(AND(VALUE(LEFT($A1081,3))=312,LEFT($G1081,5)="Total"),VLOOKUP('312'!$F$80,_312_Table3,MATCH(LEFT($B1081,1),_312_Table3_ColumnLookup,0),FALSE),
  IF(AND(VALUE(LEFT($A1081,3))=312,LEN($I1081)=4,$B1081="G"),VLOOKUP($I1081,_312_Table3,MATCH('312'!$N$16,_312_Table3_ColumnLookup,0),FALSE),
  IF(AND(VALUE(LEFT($A1081,3))=312,LEN($I1081)=4,$B1081="O"),VLOOKUP($I1081,_312_Table3,MATCH('312'!$V$16,_312_Table3_ColumnLookup,0),FALSE),
  IF(AND(VALUE(LEFT($A1081,3))=312,LEN($I1081)=4,$B1081="Q"),VLOOKUP($I1081,_312_Table3,MATCH('312'!$X$16,_312_Table3_ColumnLookup,0),FALSE),
  IF(AND(VALUE(LEFT($A1081,3))=312,LEN($I1081)=4),VLOOKUP($I1081,_312_Table3,MATCH(LEFT($B1081,1),_312_Table3_ColumnLookup,0),FALSE)
+N("312"),
  IF(VALUE(LEFT($A1081,3))=313,VLOOKUP(VALUE(MID($B1081,2,1)),_313_Table3,MATCH(MID($B1081,1,1),_313_Table3_ColumnLookup,0),FALSE)
+N("313"),
  IF(AND(VALUE(LEFT($A1081,3))=314,LEN($B1081)=3),VLOOKUP(VALUE(MID($B1081,2,2)),_314_Table3,MATCH(MID($B1081,1,1),_314_Table3_ColumnLookup,0),FALSE),
  IF(VALUE(LEFT($A1081,3))=314,VLOOKUP(VALUE(MID($B1081,2,1)),_314_Table3,MATCH(MID($B1081,1,1),_314_Table3_ColumnLookup,0),FALSE)
+N("314"),
""))))))))))))))))))))))))</f>
        <v>#N/A</v>
      </c>
      <c r="H1081" s="321" t="str">
        <f>IFERROR(
IF(ISERROR($D1081)=FALSE,$D1081,IF(ISERROR($E1081)=FALSE,$E1081,IF(ISERROR($F1081)=FALSE,$F1081
+N("012 checkboxes"),
IF(
IF(OR(LEFT($A1081,9)="Syndicate",LEFT($A1081,12)="NewSyndicate"),VLOOKUP($A1081,'012'!$J:$ZW,MATCH("Link to button",'012'!$J$1:$ZW$1,0),0)
+N("309 checkbox"),
IF($C1081="309 LCR Summary0",VLOOKUP("Notes990",'309'!$P:$ZZ,MATCH("Link to button",'309'!$P$1:$ZZ$1,0),0)
+N("313 checkboxes"),
IF($C1081="313 Financial Information0LcmVsScr",IF($C1081="309 LCR Summary0",VLOOKUP("LcmVsScr",'309'!$N:$ZZ,MATCH("Link to button",'309'!$N$1:$ZZ$1,0),0),
IF($C1081="313 Financial Information0LcrDocAttached",IF($C1081="309 LCR Summary0",VLOOKUP("LcrDocAttached",'309'!$N:$ZZ,MATCH("Link to button",'309'!$N$1:$ZZ$1,0),
0)))))))=1,TRUE,FALSE)
))),"")</f>
        <v/>
      </c>
    </row>
    <row r="1082" spans="1:8">
      <c r="A1082" s="237" t="e">
        <f>VLOOKUP($G1082,CSVLookups!$B:$R,MATCH(A$1,CSVLookups!$B$1:$R$1,0),FALSE)</f>
        <v>#N/A</v>
      </c>
      <c r="B1082" s="237" t="e">
        <f>VLOOKUP($G1082,CSVLookups!$B:$R,MATCH(B$1,CSVLookups!$B$1:$R$1,0),FALSE)</f>
        <v>#N/A</v>
      </c>
      <c r="C1082" s="238" t="e">
        <f t="shared" si="17"/>
        <v>#N/A</v>
      </c>
      <c r="D1082" s="238" t="e">
        <f>IF(AND(VALUE(LEFT($A1082,3))=309,LEN($B1082)=3),VLOOKUP(VALUE(MID($B1082,2,2)),_309_Table1,MATCH(MID($B1082,1,1),_309_Table1_ColumnLookup,0),FALSE),
  IF($C1082="309 LCR SummaryA",OneYearSCR,IF($C1082="309 LCR SummaryB",UltimateSCR,IF(VALUE(LEFT($A1082,3))=309,VLOOKUP(VALUE(MID($B1082,2,1)),_309_Table1,MATCH(MID($B1082,1,1),_309_Table1_ColumnLookup,0),FALSE)
+N("309"),
  IF(VALUE(LEFT($A1082,3))=310,VLOOKUP(VALUE(MID($B1082,2,1)),_310_Table1,MATCH(MID($B1082,1,1),_310_Table1_ColumnLookup,0),FALSE)
+N("310"),
  IF(AND(VALUE(LEFT($A1082,3))=311,LEN($I1082)=4),VLOOKUP($I1082,_311_Table1,MATCH($B1082,_311_Table1_ColumnLookup,0),FALSE),
  IF(AND(VALUE(LEFT($A1082,3))=311,OR($B1082="I2",$B1082="J2",$B1082="K2",$B1082="L2")),VLOOKUP('311'!$G$58,_311_Table1,MATCH(MID($B1082,1,1),_311_Table1_ColumnLookup,0),FALSE),
  IF(AND(VALUE(LEFT($A1082,3))=311,RIGHT($B1082,5)="Total"),VLOOKUP('311'!$G$59,_311_Table1,MATCH(MID($B1082,1,1),_311_Table1_ColumnLookup,0),FALSE),
  IF(VALUE(LEFT($A1082,3))=311,VLOOKUP(VALUE(MID($B1082,2,1)),_311_Table1,MATCH(MID($B1082,1,1),_311_Table1_ColumnLookup,0),FALSE)
+N("311"),
  IF(AND(VALUE(LEFT($A1082,3))=312,LEFT($G1082,10)="Unincepted",$B1082="G "),VLOOKUP(" ULO",_312_Table1,MATCH('312'!$N$16,_312_Table1_ColumnLookup,0),FALSE),
  IF(AND(VALUE(LEFT($A1082,3))=312,LEFT($G1082,10)="Unincepted",$B1082="O "),VLOOKUP(" ULO",_312_Table1,MATCH('312'!$V$16,_312_Table1_ColumnLookup,0),FALSE),
  IF(AND(VALUE(LEFT($A1082,3))=312,LEFT($G1082,10)="Unincepted",$B1082="Q "),VLOOKUP(" ULO",_312_Table1,MATCH('312'!$X$16,_312_Table1_ColumnLookup,0),FALSE),
  IF(AND(VALUE(LEFT($A1082,3))=312,LEFT($G1082,10)="Unincepted"),VLOOKUP(" ULO",_312_Table1,MATCH(LEFT($B1082,1),_312_Table1_ColumnLookup,0),FALSE),
  IF(AND(VALUE(LEFT($A1082,3))=312,LEFT($G1082,5)="Total",$B1082="G "),VLOOKUP('312'!$F$80,_312_Table1,MATCH('312'!$N$16,_312_Table1_ColumnLookup,0),FALSE),
  IF(AND(VALUE(LEFT($A1082,3))=312,LEFT($G1082,5)="Total",$B1082="O "),VLOOKUP('312'!$F$80,_312_Table1,MATCH('312'!$V$16,_312_Table1_ColumnLookup,0),FALSE),
  IF(AND(VALUE(LEFT($A1082,3))=312,LEFT($G1082,5)="Total",$B1082="Q "),VLOOKUP('312'!$F$80,_312_Table1,MATCH('312'!$X$16,_312_Table1_ColumnLookup,0),FALSE),
  IF(AND(VALUE(LEFT($A1082,3))=312,LEFT($G1082,5)="Total"),VLOOKUP('312'!$F$80,_312_Table1,MATCH(LEFT($B1082,1),_312_Table1_ColumnLookup,0),FALSE),
  IF(AND(VALUE(LEFT($A1082,3))=312,LEN($I1082)=4,$B1082="G"),VLOOKUP($I1082,_312_Table1,MATCH('312'!$N$16,_312_Table1_ColumnLookup,0),FALSE),
  IF(AND(VALUE(LEFT($A1082,3))=312,LEN($I1082)=4,$B1082="O"),VLOOKUP($I1082,_312_Table1,MATCH('312'!$V$16,_312_Table1_ColumnLookup,0),FALSE),
  IF(AND(VALUE(LEFT($A1082,3))=312,LEN($I1082)=4,$B1082="Q"),VLOOKUP($I1082,_312_Table1,MATCH('312'!$X$16,_312_Table1_ColumnLookup,0),FALSE),
  IF(AND(VALUE(LEFT($A1082,3))=312,LEN($I1082)=4),VLOOKUP($I1082,_312_Table1,MATCH(LEFT($B1082,1),_312_Table1_ColumnLookup,0),FALSE)
+N("312"),
  IF(VALUE(LEFT($A1082,3))=313,VLOOKUP(VALUE(MID($B1082,2,1)),_313_Table1,MATCH(MID($B1082,1,1),_313_Table1_ColumnLookup,0),FALSE)
+N("313"),
  IF(AND(VALUE(LEFT($A1082,3))=314,LEN($B1082)=3),VLOOKUP(VALUE(MID($B1082,2,2)),_314_Table1,MATCH(MID($B1082,1,1),_314_Table1_ColumnLookup,0),FALSE),
  IF(VALUE(LEFT($A1082,3))=314,VLOOKUP(VALUE(MID($B1082,2,1)),_314_Table1,MATCH(MID($B1082,1,1),_314_Table1_ColumnLookup,0),FALSE)
+N("314"),
""))))))))))))))))))))))))</f>
        <v>#N/A</v>
      </c>
      <c r="E1082" s="238" t="e">
        <f>IF(AND(VALUE(LEFT($A1082,3))=309,LEN($B1082)=3),VLOOKUP(VALUE(MID($B1082,2,2)),_309_Table2,MATCH(MID($B1082,1,1),_309_Table2_ColumnLookup,0),FALSE),
  IF($C1082="309 LCR SummaryA",OneYearSCR,IF($C1082="309 LCR SummaryB",UltimateSCR,IF(VALUE(LEFT($A1082,3))=309,VLOOKUP(VALUE(MID($B1082,2,1)),_309_Table2,MATCH(MID($B1082,1,1),_309_Table2_ColumnLookup,0),FALSE)
+N("309"),
  IF(VALUE(LEFT($A1082,3))=310,VLOOKUP(VALUE(MID($B1082,2,1)),_310_Table2,MATCH(MID($B1082,1,1),_310_Table2_ColumnLookup,0),FALSE)
+N("310"),
  IF(AND(VALUE(LEFT($A1082,3))=311,LEN($I1082)=4),VLOOKUP($I1082,_311_Table2,MATCH($B1082,_311_Table2_ColumnLookup,0),FALSE),
  IF(AND(VALUE(LEFT($A1082,3))=311,OR($B1082="I2",$B1082="J2",$B1082="K2",$B1082="L2")),VLOOKUP('311'!$G$58,_311_Table2,MATCH(MID($B1082,1,1),_311_Table2_ColumnLookup,0),FALSE),
  IF(AND(VALUE(LEFT($A1082,3))=311,RIGHT($B1082,5)="Total"),VLOOKUP('311'!$G$59,_311_Table2,MATCH(MID($B1082,1,1),_311_Table2_ColumnLookup,0),FALSE),
  IF(VALUE(LEFT($A1082,3))=311,VLOOKUP(VALUE(MID($B1082,2,1)),_311_Table2,MATCH(MID($B1082,1,1),_311_Table2_ColumnLookup,0),FALSE)
+N("311"),
  IF(AND(VALUE(LEFT($A1082,3))=312,LEFT($G1082,10)="Unincepted",$B1082="G "),VLOOKUP(" ULO",_312_Table2,MATCH('312'!$N$16,_312_Table2_ColumnLookup,0),FALSE),
  IF(AND(VALUE(LEFT($A1082,3))=312,LEFT($G1082,10)="Unincepted",$B1082="O "),VLOOKUP(" ULO",_312_Table2,MATCH('312'!$V$16,_312_Table2_ColumnLookup,0),FALSE),
  IF(AND(VALUE(LEFT($A1082,3))=312,LEFT($G1082,10)="Unincepted",$B1082="Q "),VLOOKUP(" ULO",_312_Table2,MATCH('312'!$X$16,_312_Table2_ColumnLookup,0),FALSE),
  IF(AND(VALUE(LEFT($A1082,3))=312,LEFT($G1082,10)="Unincepted"),VLOOKUP(" ULO",_312_Table2,MATCH(LEFT($B1082,1),_312_Table2_ColumnLookup,0),FALSE),
  IF(AND(VALUE(LEFT($A1082,3))=312,LEFT($G1082,5)="Total",$B1082="G "),VLOOKUP('312'!$F$80,_312_Table2,MATCH('312'!$N$16,_312_Table2_ColumnLookup,0),FALSE),
  IF(AND(VALUE(LEFT($A1082,3))=312,LEFT($G1082,5)="Total",$B1082="O "),VLOOKUP('312'!$F$80,_312_Table2,MATCH('312'!$V$16,_312_Table2_ColumnLookup,0),FALSE),
  IF(AND(VALUE(LEFT($A1082,3))=312,LEFT($G1082,5)="Total",$B1082="Q "),VLOOKUP('312'!$F$80,_312_Table2,MATCH('312'!$X$16,_312_Table2_ColumnLookup,0),FALSE),
  IF(AND(VALUE(LEFT($A1082,3))=312,LEFT($G1082,5)="Total"),VLOOKUP('312'!$F$80,_312_Table2,MATCH(LEFT($B1082,1),_312_Table2_ColumnLookup,0),FALSE),
  IF(AND(VALUE(LEFT($A1082,3))=312,LEN($I1082)=4,$B1082="G"),VLOOKUP($I1082,_312_Table2,MATCH('312'!$N$16,_312_Table2_ColumnLookup,0),FALSE),
  IF(AND(VALUE(LEFT($A1082,3))=312,LEN($I1082)=4,$B1082="O"),VLOOKUP($I1082,_312_Table2,MATCH('312'!$V$16,_312_Table2_ColumnLookup,0),FALSE),
  IF(AND(VALUE(LEFT($A1082,3))=312,LEN($I1082)=4,$B1082="Q"),VLOOKUP($I1082,_312_Table2,MATCH('312'!$X$16,_312_Table2_ColumnLookup,0),FALSE),
  IF(AND(VALUE(LEFT($A1082,3))=312,LEN($I1082)=4),VLOOKUP($I1082,_312_Table2,MATCH(LEFT($B1082,1),_312_Table2_ColumnLookup,0),FALSE)
+N("312"),
  IF(VALUE(LEFT($A1082,3))=313,VLOOKUP(VALUE(MID($B1082,2,1)),_313_Table2,MATCH(MID($B1082,1,1),_313_Table2_ColumnLookup,0),FALSE)
+N("313"),
  IF(AND(VALUE(LEFT($A1082,3))=314,LEN($B1082)=3),VLOOKUP(VALUE(MID($B1082,2,2)),_314_Table2,MATCH(MID($B1082,1,1),_314_Table2_ColumnLookup,0),FALSE),
  IF(VALUE(LEFT($A1082,3))=314,VLOOKUP(VALUE(MID($B1082,2,1)),_314_Table2,MATCH(MID($B1082,1,1),_314_Table2_ColumnLookup,0),FALSE)
+N("314"),
""))))))))))))))))))))))))</f>
        <v>#N/A</v>
      </c>
      <c r="F1082" s="238" t="e">
        <f>IF(AND(VALUE(LEFT($A1082,3))=309,LEN($B1082)=3),VLOOKUP(VALUE(MID($B1082,2,2)),_309_Table3,MATCH(MID($B1082,1,1),_309_Table3_ColumnLookup,0),FALSE),
  IF($C1082="309 LCR SummaryA",OneYearSCR,IF($C1082="309 LCR SummaryB",UltimateSCR,IF(VALUE(LEFT($A1082,3))=309,VLOOKUP(VALUE(MID($B1082,2,1)),_309_Table3,MATCH(MID($B1082,1,1),_309_Table3_ColumnLookup,0),FALSE)
+N("309"),
  IF(VALUE(LEFT($A1082,3))=310,VLOOKUP(VALUE(MID($B1082,2,1)),_310_Table3,MATCH(MID($B1082,1,1),_310_Table3_ColumnLookup,0),FALSE)
+N("310"),
  IF(AND(VALUE(LEFT($A1082,3))=311,LEN($I1082)=4),VLOOKUP($I1082,_311_Table3,MATCH($B1082,_311_Table3_ColumnLookup,0),FALSE),
  IF(AND(VALUE(LEFT($A1082,3))=311,OR($B1082="I2",$B1082="J2",$B1082="K2",$B1082="L2")),VLOOKUP('311'!$G$58,_311_Table3,MATCH(MID($B1082,1,1),_311_Table3_ColumnLookup,0),FALSE),
  IF(AND(VALUE(LEFT($A1082,3))=311,RIGHT($B1082,5)="Total"),VLOOKUP('311'!$G$59,_311_Table3,MATCH(MID($B1082,1,1),_311_Table3_ColumnLookup,0),FALSE),
  IF(VALUE(LEFT($A1082,3))=311,VLOOKUP(VALUE(MID($B1082,2,1)),_311_Table3,MATCH(MID($B1082,1,1),_311_Table3_ColumnLookup,0),FALSE)
+N("311"),
  IF(AND(VALUE(LEFT($A1082,3))=312,LEFT($G1082,10)="Unincepted",$B1082="G "),VLOOKUP(" ULO",_312_Table3,MATCH('312'!$N$16,_312_Table3_ColumnLookup,0),FALSE),
  IF(AND(VALUE(LEFT($A1082,3))=312,LEFT($G1082,10)="Unincepted",$B1082="O "),VLOOKUP(" ULO",_312_Table3,MATCH('312'!$V$16,_312_Table3_ColumnLookup,0),FALSE),
  IF(AND(VALUE(LEFT($A1082,3))=312,LEFT($G1082,10)="Unincepted",$B1082="Q "),VLOOKUP(" ULO",_312_Table3,MATCH('312'!$X$16,_312_Table3_ColumnLookup,0),FALSE),
  IF(AND(VALUE(LEFT($A1082,3))=312,LEFT($G1082,10)="Unincepted"),VLOOKUP(" ULO",_312_Table3,MATCH(LEFT($B1082,1),_312_Table3_ColumnLookup,0),FALSE),
  IF(AND(VALUE(LEFT($A1082,3))=312,LEFT($G1082,5)="Total",$B1082="G "),VLOOKUP('312'!$F$80,_312_Table3,MATCH('312'!$N$16,_312_Table3_ColumnLookup,0),FALSE),
  IF(AND(VALUE(LEFT($A1082,3))=312,LEFT($G1082,5)="Total",$B1082="O "),VLOOKUP('312'!$F$80,_312_Table3,MATCH('312'!$V$16,_312_Table3_ColumnLookup,0),FALSE),
  IF(AND(VALUE(LEFT($A1082,3))=312,LEFT($G1082,5)="Total",$B1082="Q "),VLOOKUP('312'!$F$80,_312_Table3,MATCH('312'!$X$16,_312_Table3_ColumnLookup,0),FALSE),
  IF(AND(VALUE(LEFT($A1082,3))=312,LEFT($G1082,5)="Total"),VLOOKUP('312'!$F$80,_312_Table3,MATCH(LEFT($B1082,1),_312_Table3_ColumnLookup,0),FALSE),
  IF(AND(VALUE(LEFT($A1082,3))=312,LEN($I1082)=4,$B1082="G"),VLOOKUP($I1082,_312_Table3,MATCH('312'!$N$16,_312_Table3_ColumnLookup,0),FALSE),
  IF(AND(VALUE(LEFT($A1082,3))=312,LEN($I1082)=4,$B1082="O"),VLOOKUP($I1082,_312_Table3,MATCH('312'!$V$16,_312_Table3_ColumnLookup,0),FALSE),
  IF(AND(VALUE(LEFT($A1082,3))=312,LEN($I1082)=4,$B1082="Q"),VLOOKUP($I1082,_312_Table3,MATCH('312'!$X$16,_312_Table3_ColumnLookup,0),FALSE),
  IF(AND(VALUE(LEFT($A1082,3))=312,LEN($I1082)=4),VLOOKUP($I1082,_312_Table3,MATCH(LEFT($B1082,1),_312_Table3_ColumnLookup,0),FALSE)
+N("312"),
  IF(VALUE(LEFT($A1082,3))=313,VLOOKUP(VALUE(MID($B1082,2,1)),_313_Table3,MATCH(MID($B1082,1,1),_313_Table3_ColumnLookup,0),FALSE)
+N("313"),
  IF(AND(VALUE(LEFT($A1082,3))=314,LEN($B1082)=3),VLOOKUP(VALUE(MID($B1082,2,2)),_314_Table3,MATCH(MID($B1082,1,1),_314_Table3_ColumnLookup,0),FALSE),
  IF(VALUE(LEFT($A1082,3))=314,VLOOKUP(VALUE(MID($B1082,2,1)),_314_Table3,MATCH(MID($B1082,1,1),_314_Table3_ColumnLookup,0),FALSE)
+N("314"),
""))))))))))))))))))))))))</f>
        <v>#N/A</v>
      </c>
      <c r="H1082" s="321" t="str">
        <f>IFERROR(
IF(ISERROR($D1082)=FALSE,$D1082,IF(ISERROR($E1082)=FALSE,$E1082,IF(ISERROR($F1082)=FALSE,$F1082
+N("012 checkboxes"),
IF(
IF(OR(LEFT($A1082,9)="Syndicate",LEFT($A1082,12)="NewSyndicate"),VLOOKUP($A1082,'012'!$J:$ZW,MATCH("Link to button",'012'!$J$1:$ZW$1,0),0)
+N("309 checkbox"),
IF($C1082="309 LCR Summary0",VLOOKUP("Notes990",'309'!$P:$ZZ,MATCH("Link to button",'309'!$P$1:$ZZ$1,0),0)
+N("313 checkboxes"),
IF($C1082="313 Financial Information0LcmVsScr",IF($C1082="309 LCR Summary0",VLOOKUP("LcmVsScr",'309'!$N:$ZZ,MATCH("Link to button",'309'!$N$1:$ZZ$1,0),0),
IF($C1082="313 Financial Information0LcrDocAttached",IF($C1082="309 LCR Summary0",VLOOKUP("LcrDocAttached",'309'!$N:$ZZ,MATCH("Link to button",'309'!$N$1:$ZZ$1,0),
0)))))))=1,TRUE,FALSE)
))),"")</f>
        <v/>
      </c>
    </row>
    <row r="1083" spans="1:8">
      <c r="A1083" s="237" t="e">
        <f>VLOOKUP($G1083,CSVLookups!$B:$R,MATCH(A$1,CSVLookups!$B$1:$R$1,0),FALSE)</f>
        <v>#N/A</v>
      </c>
      <c r="B1083" s="237" t="e">
        <f>VLOOKUP($G1083,CSVLookups!$B:$R,MATCH(B$1,CSVLookups!$B$1:$R$1,0),FALSE)</f>
        <v>#N/A</v>
      </c>
      <c r="C1083" s="238" t="e">
        <f t="shared" si="17"/>
        <v>#N/A</v>
      </c>
      <c r="D1083" s="238" t="e">
        <f>IF(AND(VALUE(LEFT($A1083,3))=309,LEN($B1083)=3),VLOOKUP(VALUE(MID($B1083,2,2)),_309_Table1,MATCH(MID($B1083,1,1),_309_Table1_ColumnLookup,0),FALSE),
  IF($C1083="309 LCR SummaryA",OneYearSCR,IF($C1083="309 LCR SummaryB",UltimateSCR,IF(VALUE(LEFT($A1083,3))=309,VLOOKUP(VALUE(MID($B1083,2,1)),_309_Table1,MATCH(MID($B1083,1,1),_309_Table1_ColumnLookup,0),FALSE)
+N("309"),
  IF(VALUE(LEFT($A1083,3))=310,VLOOKUP(VALUE(MID($B1083,2,1)),_310_Table1,MATCH(MID($B1083,1,1),_310_Table1_ColumnLookup,0),FALSE)
+N("310"),
  IF(AND(VALUE(LEFT($A1083,3))=311,LEN($I1083)=4),VLOOKUP($I1083,_311_Table1,MATCH($B1083,_311_Table1_ColumnLookup,0),FALSE),
  IF(AND(VALUE(LEFT($A1083,3))=311,OR($B1083="I2",$B1083="J2",$B1083="K2",$B1083="L2")),VLOOKUP('311'!$G$58,_311_Table1,MATCH(MID($B1083,1,1),_311_Table1_ColumnLookup,0),FALSE),
  IF(AND(VALUE(LEFT($A1083,3))=311,RIGHT($B1083,5)="Total"),VLOOKUP('311'!$G$59,_311_Table1,MATCH(MID($B1083,1,1),_311_Table1_ColumnLookup,0),FALSE),
  IF(VALUE(LEFT($A1083,3))=311,VLOOKUP(VALUE(MID($B1083,2,1)),_311_Table1,MATCH(MID($B1083,1,1),_311_Table1_ColumnLookup,0),FALSE)
+N("311"),
  IF(AND(VALUE(LEFT($A1083,3))=312,LEFT($G1083,10)="Unincepted",$B1083="G "),VLOOKUP(" ULO",_312_Table1,MATCH('312'!$N$16,_312_Table1_ColumnLookup,0),FALSE),
  IF(AND(VALUE(LEFT($A1083,3))=312,LEFT($G1083,10)="Unincepted",$B1083="O "),VLOOKUP(" ULO",_312_Table1,MATCH('312'!$V$16,_312_Table1_ColumnLookup,0),FALSE),
  IF(AND(VALUE(LEFT($A1083,3))=312,LEFT($G1083,10)="Unincepted",$B1083="Q "),VLOOKUP(" ULO",_312_Table1,MATCH('312'!$X$16,_312_Table1_ColumnLookup,0),FALSE),
  IF(AND(VALUE(LEFT($A1083,3))=312,LEFT($G1083,10)="Unincepted"),VLOOKUP(" ULO",_312_Table1,MATCH(LEFT($B1083,1),_312_Table1_ColumnLookup,0),FALSE),
  IF(AND(VALUE(LEFT($A1083,3))=312,LEFT($G1083,5)="Total",$B1083="G "),VLOOKUP('312'!$F$80,_312_Table1,MATCH('312'!$N$16,_312_Table1_ColumnLookup,0),FALSE),
  IF(AND(VALUE(LEFT($A1083,3))=312,LEFT($G1083,5)="Total",$B1083="O "),VLOOKUP('312'!$F$80,_312_Table1,MATCH('312'!$V$16,_312_Table1_ColumnLookup,0),FALSE),
  IF(AND(VALUE(LEFT($A1083,3))=312,LEFT($G1083,5)="Total",$B1083="Q "),VLOOKUP('312'!$F$80,_312_Table1,MATCH('312'!$X$16,_312_Table1_ColumnLookup,0),FALSE),
  IF(AND(VALUE(LEFT($A1083,3))=312,LEFT($G1083,5)="Total"),VLOOKUP('312'!$F$80,_312_Table1,MATCH(LEFT($B1083,1),_312_Table1_ColumnLookup,0),FALSE),
  IF(AND(VALUE(LEFT($A1083,3))=312,LEN($I1083)=4,$B1083="G"),VLOOKUP($I1083,_312_Table1,MATCH('312'!$N$16,_312_Table1_ColumnLookup,0),FALSE),
  IF(AND(VALUE(LEFT($A1083,3))=312,LEN($I1083)=4,$B1083="O"),VLOOKUP($I1083,_312_Table1,MATCH('312'!$V$16,_312_Table1_ColumnLookup,0),FALSE),
  IF(AND(VALUE(LEFT($A1083,3))=312,LEN($I1083)=4,$B1083="Q"),VLOOKUP($I1083,_312_Table1,MATCH('312'!$X$16,_312_Table1_ColumnLookup,0),FALSE),
  IF(AND(VALUE(LEFT($A1083,3))=312,LEN($I1083)=4),VLOOKUP($I1083,_312_Table1,MATCH(LEFT($B1083,1),_312_Table1_ColumnLookup,0),FALSE)
+N("312"),
  IF(VALUE(LEFT($A1083,3))=313,VLOOKUP(VALUE(MID($B1083,2,1)),_313_Table1,MATCH(MID($B1083,1,1),_313_Table1_ColumnLookup,0),FALSE)
+N("313"),
  IF(AND(VALUE(LEFT($A1083,3))=314,LEN($B1083)=3),VLOOKUP(VALUE(MID($B1083,2,2)),_314_Table1,MATCH(MID($B1083,1,1),_314_Table1_ColumnLookup,0),FALSE),
  IF(VALUE(LEFT($A1083,3))=314,VLOOKUP(VALUE(MID($B1083,2,1)),_314_Table1,MATCH(MID($B1083,1,1),_314_Table1_ColumnLookup,0),FALSE)
+N("314"),
""))))))))))))))))))))))))</f>
        <v>#N/A</v>
      </c>
      <c r="E1083" s="238" t="e">
        <f>IF(AND(VALUE(LEFT($A1083,3))=309,LEN($B1083)=3),VLOOKUP(VALUE(MID($B1083,2,2)),_309_Table2,MATCH(MID($B1083,1,1),_309_Table2_ColumnLookup,0),FALSE),
  IF($C1083="309 LCR SummaryA",OneYearSCR,IF($C1083="309 LCR SummaryB",UltimateSCR,IF(VALUE(LEFT($A1083,3))=309,VLOOKUP(VALUE(MID($B1083,2,1)),_309_Table2,MATCH(MID($B1083,1,1),_309_Table2_ColumnLookup,0),FALSE)
+N("309"),
  IF(VALUE(LEFT($A1083,3))=310,VLOOKUP(VALUE(MID($B1083,2,1)),_310_Table2,MATCH(MID($B1083,1,1),_310_Table2_ColumnLookup,0),FALSE)
+N("310"),
  IF(AND(VALUE(LEFT($A1083,3))=311,LEN($I1083)=4),VLOOKUP($I1083,_311_Table2,MATCH($B1083,_311_Table2_ColumnLookup,0),FALSE),
  IF(AND(VALUE(LEFT($A1083,3))=311,OR($B1083="I2",$B1083="J2",$B1083="K2",$B1083="L2")),VLOOKUP('311'!$G$58,_311_Table2,MATCH(MID($B1083,1,1),_311_Table2_ColumnLookup,0),FALSE),
  IF(AND(VALUE(LEFT($A1083,3))=311,RIGHT($B1083,5)="Total"),VLOOKUP('311'!$G$59,_311_Table2,MATCH(MID($B1083,1,1),_311_Table2_ColumnLookup,0),FALSE),
  IF(VALUE(LEFT($A1083,3))=311,VLOOKUP(VALUE(MID($B1083,2,1)),_311_Table2,MATCH(MID($B1083,1,1),_311_Table2_ColumnLookup,0),FALSE)
+N("311"),
  IF(AND(VALUE(LEFT($A1083,3))=312,LEFT($G1083,10)="Unincepted",$B1083="G "),VLOOKUP(" ULO",_312_Table2,MATCH('312'!$N$16,_312_Table2_ColumnLookup,0),FALSE),
  IF(AND(VALUE(LEFT($A1083,3))=312,LEFT($G1083,10)="Unincepted",$B1083="O "),VLOOKUP(" ULO",_312_Table2,MATCH('312'!$V$16,_312_Table2_ColumnLookup,0),FALSE),
  IF(AND(VALUE(LEFT($A1083,3))=312,LEFT($G1083,10)="Unincepted",$B1083="Q "),VLOOKUP(" ULO",_312_Table2,MATCH('312'!$X$16,_312_Table2_ColumnLookup,0),FALSE),
  IF(AND(VALUE(LEFT($A1083,3))=312,LEFT($G1083,10)="Unincepted"),VLOOKUP(" ULO",_312_Table2,MATCH(LEFT($B1083,1),_312_Table2_ColumnLookup,0),FALSE),
  IF(AND(VALUE(LEFT($A1083,3))=312,LEFT($G1083,5)="Total",$B1083="G "),VLOOKUP('312'!$F$80,_312_Table2,MATCH('312'!$N$16,_312_Table2_ColumnLookup,0),FALSE),
  IF(AND(VALUE(LEFT($A1083,3))=312,LEFT($G1083,5)="Total",$B1083="O "),VLOOKUP('312'!$F$80,_312_Table2,MATCH('312'!$V$16,_312_Table2_ColumnLookup,0),FALSE),
  IF(AND(VALUE(LEFT($A1083,3))=312,LEFT($G1083,5)="Total",$B1083="Q "),VLOOKUP('312'!$F$80,_312_Table2,MATCH('312'!$X$16,_312_Table2_ColumnLookup,0),FALSE),
  IF(AND(VALUE(LEFT($A1083,3))=312,LEFT($G1083,5)="Total"),VLOOKUP('312'!$F$80,_312_Table2,MATCH(LEFT($B1083,1),_312_Table2_ColumnLookup,0),FALSE),
  IF(AND(VALUE(LEFT($A1083,3))=312,LEN($I1083)=4,$B1083="G"),VLOOKUP($I1083,_312_Table2,MATCH('312'!$N$16,_312_Table2_ColumnLookup,0),FALSE),
  IF(AND(VALUE(LEFT($A1083,3))=312,LEN($I1083)=4,$B1083="O"),VLOOKUP($I1083,_312_Table2,MATCH('312'!$V$16,_312_Table2_ColumnLookup,0),FALSE),
  IF(AND(VALUE(LEFT($A1083,3))=312,LEN($I1083)=4,$B1083="Q"),VLOOKUP($I1083,_312_Table2,MATCH('312'!$X$16,_312_Table2_ColumnLookup,0),FALSE),
  IF(AND(VALUE(LEFT($A1083,3))=312,LEN($I1083)=4),VLOOKUP($I1083,_312_Table2,MATCH(LEFT($B1083,1),_312_Table2_ColumnLookup,0),FALSE)
+N("312"),
  IF(VALUE(LEFT($A1083,3))=313,VLOOKUP(VALUE(MID($B1083,2,1)),_313_Table2,MATCH(MID($B1083,1,1),_313_Table2_ColumnLookup,0),FALSE)
+N("313"),
  IF(AND(VALUE(LEFT($A1083,3))=314,LEN($B1083)=3),VLOOKUP(VALUE(MID($B1083,2,2)),_314_Table2,MATCH(MID($B1083,1,1),_314_Table2_ColumnLookup,0),FALSE),
  IF(VALUE(LEFT($A1083,3))=314,VLOOKUP(VALUE(MID($B1083,2,1)),_314_Table2,MATCH(MID($B1083,1,1),_314_Table2_ColumnLookup,0),FALSE)
+N("314"),
""))))))))))))))))))))))))</f>
        <v>#N/A</v>
      </c>
      <c r="F1083" s="238" t="e">
        <f>IF(AND(VALUE(LEFT($A1083,3))=309,LEN($B1083)=3),VLOOKUP(VALUE(MID($B1083,2,2)),_309_Table3,MATCH(MID($B1083,1,1),_309_Table3_ColumnLookup,0),FALSE),
  IF($C1083="309 LCR SummaryA",OneYearSCR,IF($C1083="309 LCR SummaryB",UltimateSCR,IF(VALUE(LEFT($A1083,3))=309,VLOOKUP(VALUE(MID($B1083,2,1)),_309_Table3,MATCH(MID($B1083,1,1),_309_Table3_ColumnLookup,0),FALSE)
+N("309"),
  IF(VALUE(LEFT($A1083,3))=310,VLOOKUP(VALUE(MID($B1083,2,1)),_310_Table3,MATCH(MID($B1083,1,1),_310_Table3_ColumnLookup,0),FALSE)
+N("310"),
  IF(AND(VALUE(LEFT($A1083,3))=311,LEN($I1083)=4),VLOOKUP($I1083,_311_Table3,MATCH($B1083,_311_Table3_ColumnLookup,0),FALSE),
  IF(AND(VALUE(LEFT($A1083,3))=311,OR($B1083="I2",$B1083="J2",$B1083="K2",$B1083="L2")),VLOOKUP('311'!$G$58,_311_Table3,MATCH(MID($B1083,1,1),_311_Table3_ColumnLookup,0),FALSE),
  IF(AND(VALUE(LEFT($A1083,3))=311,RIGHT($B1083,5)="Total"),VLOOKUP('311'!$G$59,_311_Table3,MATCH(MID($B1083,1,1),_311_Table3_ColumnLookup,0),FALSE),
  IF(VALUE(LEFT($A1083,3))=311,VLOOKUP(VALUE(MID($B1083,2,1)),_311_Table3,MATCH(MID($B1083,1,1),_311_Table3_ColumnLookup,0),FALSE)
+N("311"),
  IF(AND(VALUE(LEFT($A1083,3))=312,LEFT($G1083,10)="Unincepted",$B1083="G "),VLOOKUP(" ULO",_312_Table3,MATCH('312'!$N$16,_312_Table3_ColumnLookup,0),FALSE),
  IF(AND(VALUE(LEFT($A1083,3))=312,LEFT($G1083,10)="Unincepted",$B1083="O "),VLOOKUP(" ULO",_312_Table3,MATCH('312'!$V$16,_312_Table3_ColumnLookup,0),FALSE),
  IF(AND(VALUE(LEFT($A1083,3))=312,LEFT($G1083,10)="Unincepted",$B1083="Q "),VLOOKUP(" ULO",_312_Table3,MATCH('312'!$X$16,_312_Table3_ColumnLookup,0),FALSE),
  IF(AND(VALUE(LEFT($A1083,3))=312,LEFT($G1083,10)="Unincepted"),VLOOKUP(" ULO",_312_Table3,MATCH(LEFT($B1083,1),_312_Table3_ColumnLookup,0),FALSE),
  IF(AND(VALUE(LEFT($A1083,3))=312,LEFT($G1083,5)="Total",$B1083="G "),VLOOKUP('312'!$F$80,_312_Table3,MATCH('312'!$N$16,_312_Table3_ColumnLookup,0),FALSE),
  IF(AND(VALUE(LEFT($A1083,3))=312,LEFT($G1083,5)="Total",$B1083="O "),VLOOKUP('312'!$F$80,_312_Table3,MATCH('312'!$V$16,_312_Table3_ColumnLookup,0),FALSE),
  IF(AND(VALUE(LEFT($A1083,3))=312,LEFT($G1083,5)="Total",$B1083="Q "),VLOOKUP('312'!$F$80,_312_Table3,MATCH('312'!$X$16,_312_Table3_ColumnLookup,0),FALSE),
  IF(AND(VALUE(LEFT($A1083,3))=312,LEFT($G1083,5)="Total"),VLOOKUP('312'!$F$80,_312_Table3,MATCH(LEFT($B1083,1),_312_Table3_ColumnLookup,0),FALSE),
  IF(AND(VALUE(LEFT($A1083,3))=312,LEN($I1083)=4,$B1083="G"),VLOOKUP($I1083,_312_Table3,MATCH('312'!$N$16,_312_Table3_ColumnLookup,0),FALSE),
  IF(AND(VALUE(LEFT($A1083,3))=312,LEN($I1083)=4,$B1083="O"),VLOOKUP($I1083,_312_Table3,MATCH('312'!$V$16,_312_Table3_ColumnLookup,0),FALSE),
  IF(AND(VALUE(LEFT($A1083,3))=312,LEN($I1083)=4,$B1083="Q"),VLOOKUP($I1083,_312_Table3,MATCH('312'!$X$16,_312_Table3_ColumnLookup,0),FALSE),
  IF(AND(VALUE(LEFT($A1083,3))=312,LEN($I1083)=4),VLOOKUP($I1083,_312_Table3,MATCH(LEFT($B1083,1),_312_Table3_ColumnLookup,0),FALSE)
+N("312"),
  IF(VALUE(LEFT($A1083,3))=313,VLOOKUP(VALUE(MID($B1083,2,1)),_313_Table3,MATCH(MID($B1083,1,1),_313_Table3_ColumnLookup,0),FALSE)
+N("313"),
  IF(AND(VALUE(LEFT($A1083,3))=314,LEN($B1083)=3),VLOOKUP(VALUE(MID($B1083,2,2)),_314_Table3,MATCH(MID($B1083,1,1),_314_Table3_ColumnLookup,0),FALSE),
  IF(VALUE(LEFT($A1083,3))=314,VLOOKUP(VALUE(MID($B1083,2,1)),_314_Table3,MATCH(MID($B1083,1,1),_314_Table3_ColumnLookup,0),FALSE)
+N("314"),
""))))))))))))))))))))))))</f>
        <v>#N/A</v>
      </c>
      <c r="H1083" s="321" t="str">
        <f>IFERROR(
IF(ISERROR($D1083)=FALSE,$D1083,IF(ISERROR($E1083)=FALSE,$E1083,IF(ISERROR($F1083)=FALSE,$F1083
+N("012 checkboxes"),
IF(
IF(OR(LEFT($A1083,9)="Syndicate",LEFT($A1083,12)="NewSyndicate"),VLOOKUP($A1083,'012'!$J:$ZW,MATCH("Link to button",'012'!$J$1:$ZW$1,0),0)
+N("309 checkbox"),
IF($C1083="309 LCR Summary0",VLOOKUP("Notes990",'309'!$P:$ZZ,MATCH("Link to button",'309'!$P$1:$ZZ$1,0),0)
+N("313 checkboxes"),
IF($C1083="313 Financial Information0LcmVsScr",IF($C1083="309 LCR Summary0",VLOOKUP("LcmVsScr",'309'!$N:$ZZ,MATCH("Link to button",'309'!$N$1:$ZZ$1,0),0),
IF($C1083="313 Financial Information0LcrDocAttached",IF($C1083="309 LCR Summary0",VLOOKUP("LcrDocAttached",'309'!$N:$ZZ,MATCH("Link to button",'309'!$N$1:$ZZ$1,0),
0)))))))=1,TRUE,FALSE)
))),"")</f>
        <v/>
      </c>
    </row>
    <row r="1084" spans="1:8">
      <c r="A1084" s="237" t="e">
        <f>VLOOKUP($G1084,CSVLookups!$B:$R,MATCH(A$1,CSVLookups!$B$1:$R$1,0),FALSE)</f>
        <v>#N/A</v>
      </c>
      <c r="B1084" s="237" t="e">
        <f>VLOOKUP($G1084,CSVLookups!$B:$R,MATCH(B$1,CSVLookups!$B$1:$R$1,0),FALSE)</f>
        <v>#N/A</v>
      </c>
      <c r="C1084" s="238" t="e">
        <f t="shared" si="17"/>
        <v>#N/A</v>
      </c>
      <c r="D1084" s="238" t="e">
        <f>IF(AND(VALUE(LEFT($A1084,3))=309,LEN($B1084)=3),VLOOKUP(VALUE(MID($B1084,2,2)),_309_Table1,MATCH(MID($B1084,1,1),_309_Table1_ColumnLookup,0),FALSE),
  IF($C1084="309 LCR SummaryA",OneYearSCR,IF($C1084="309 LCR SummaryB",UltimateSCR,IF(VALUE(LEFT($A1084,3))=309,VLOOKUP(VALUE(MID($B1084,2,1)),_309_Table1,MATCH(MID($B1084,1,1),_309_Table1_ColumnLookup,0),FALSE)
+N("309"),
  IF(VALUE(LEFT($A1084,3))=310,VLOOKUP(VALUE(MID($B1084,2,1)),_310_Table1,MATCH(MID($B1084,1,1),_310_Table1_ColumnLookup,0),FALSE)
+N("310"),
  IF(AND(VALUE(LEFT($A1084,3))=311,LEN($I1084)=4),VLOOKUP($I1084,_311_Table1,MATCH($B1084,_311_Table1_ColumnLookup,0),FALSE),
  IF(AND(VALUE(LEFT($A1084,3))=311,OR($B1084="I2",$B1084="J2",$B1084="K2",$B1084="L2")),VLOOKUP('311'!$G$58,_311_Table1,MATCH(MID($B1084,1,1),_311_Table1_ColumnLookup,0),FALSE),
  IF(AND(VALUE(LEFT($A1084,3))=311,RIGHT($B1084,5)="Total"),VLOOKUP('311'!$G$59,_311_Table1,MATCH(MID($B1084,1,1),_311_Table1_ColumnLookup,0),FALSE),
  IF(VALUE(LEFT($A1084,3))=311,VLOOKUP(VALUE(MID($B1084,2,1)),_311_Table1,MATCH(MID($B1084,1,1),_311_Table1_ColumnLookup,0),FALSE)
+N("311"),
  IF(AND(VALUE(LEFT($A1084,3))=312,LEFT($G1084,10)="Unincepted",$B1084="G "),VLOOKUP(" ULO",_312_Table1,MATCH('312'!$N$16,_312_Table1_ColumnLookup,0),FALSE),
  IF(AND(VALUE(LEFT($A1084,3))=312,LEFT($G1084,10)="Unincepted",$B1084="O "),VLOOKUP(" ULO",_312_Table1,MATCH('312'!$V$16,_312_Table1_ColumnLookup,0),FALSE),
  IF(AND(VALUE(LEFT($A1084,3))=312,LEFT($G1084,10)="Unincepted",$B1084="Q "),VLOOKUP(" ULO",_312_Table1,MATCH('312'!$X$16,_312_Table1_ColumnLookup,0),FALSE),
  IF(AND(VALUE(LEFT($A1084,3))=312,LEFT($G1084,10)="Unincepted"),VLOOKUP(" ULO",_312_Table1,MATCH(LEFT($B1084,1),_312_Table1_ColumnLookup,0),FALSE),
  IF(AND(VALUE(LEFT($A1084,3))=312,LEFT($G1084,5)="Total",$B1084="G "),VLOOKUP('312'!$F$80,_312_Table1,MATCH('312'!$N$16,_312_Table1_ColumnLookup,0),FALSE),
  IF(AND(VALUE(LEFT($A1084,3))=312,LEFT($G1084,5)="Total",$B1084="O "),VLOOKUP('312'!$F$80,_312_Table1,MATCH('312'!$V$16,_312_Table1_ColumnLookup,0),FALSE),
  IF(AND(VALUE(LEFT($A1084,3))=312,LEFT($G1084,5)="Total",$B1084="Q "),VLOOKUP('312'!$F$80,_312_Table1,MATCH('312'!$X$16,_312_Table1_ColumnLookup,0),FALSE),
  IF(AND(VALUE(LEFT($A1084,3))=312,LEFT($G1084,5)="Total"),VLOOKUP('312'!$F$80,_312_Table1,MATCH(LEFT($B1084,1),_312_Table1_ColumnLookup,0),FALSE),
  IF(AND(VALUE(LEFT($A1084,3))=312,LEN($I1084)=4,$B1084="G"),VLOOKUP($I1084,_312_Table1,MATCH('312'!$N$16,_312_Table1_ColumnLookup,0),FALSE),
  IF(AND(VALUE(LEFT($A1084,3))=312,LEN($I1084)=4,$B1084="O"),VLOOKUP($I1084,_312_Table1,MATCH('312'!$V$16,_312_Table1_ColumnLookup,0),FALSE),
  IF(AND(VALUE(LEFT($A1084,3))=312,LEN($I1084)=4,$B1084="Q"),VLOOKUP($I1084,_312_Table1,MATCH('312'!$X$16,_312_Table1_ColumnLookup,0),FALSE),
  IF(AND(VALUE(LEFT($A1084,3))=312,LEN($I1084)=4),VLOOKUP($I1084,_312_Table1,MATCH(LEFT($B1084,1),_312_Table1_ColumnLookup,0),FALSE)
+N("312"),
  IF(VALUE(LEFT($A1084,3))=313,VLOOKUP(VALUE(MID($B1084,2,1)),_313_Table1,MATCH(MID($B1084,1,1),_313_Table1_ColumnLookup,0),FALSE)
+N("313"),
  IF(AND(VALUE(LEFT($A1084,3))=314,LEN($B1084)=3),VLOOKUP(VALUE(MID($B1084,2,2)),_314_Table1,MATCH(MID($B1084,1,1),_314_Table1_ColumnLookup,0),FALSE),
  IF(VALUE(LEFT($A1084,3))=314,VLOOKUP(VALUE(MID($B1084,2,1)),_314_Table1,MATCH(MID($B1084,1,1),_314_Table1_ColumnLookup,0),FALSE)
+N("314"),
""))))))))))))))))))))))))</f>
        <v>#N/A</v>
      </c>
      <c r="E1084" s="238" t="e">
        <f>IF(AND(VALUE(LEFT($A1084,3))=309,LEN($B1084)=3),VLOOKUP(VALUE(MID($B1084,2,2)),_309_Table2,MATCH(MID($B1084,1,1),_309_Table2_ColumnLookup,0),FALSE),
  IF($C1084="309 LCR SummaryA",OneYearSCR,IF($C1084="309 LCR SummaryB",UltimateSCR,IF(VALUE(LEFT($A1084,3))=309,VLOOKUP(VALUE(MID($B1084,2,1)),_309_Table2,MATCH(MID($B1084,1,1),_309_Table2_ColumnLookup,0),FALSE)
+N("309"),
  IF(VALUE(LEFT($A1084,3))=310,VLOOKUP(VALUE(MID($B1084,2,1)),_310_Table2,MATCH(MID($B1084,1,1),_310_Table2_ColumnLookup,0),FALSE)
+N("310"),
  IF(AND(VALUE(LEFT($A1084,3))=311,LEN($I1084)=4),VLOOKUP($I1084,_311_Table2,MATCH($B1084,_311_Table2_ColumnLookup,0),FALSE),
  IF(AND(VALUE(LEFT($A1084,3))=311,OR($B1084="I2",$B1084="J2",$B1084="K2",$B1084="L2")),VLOOKUP('311'!$G$58,_311_Table2,MATCH(MID($B1084,1,1),_311_Table2_ColumnLookup,0),FALSE),
  IF(AND(VALUE(LEFT($A1084,3))=311,RIGHT($B1084,5)="Total"),VLOOKUP('311'!$G$59,_311_Table2,MATCH(MID($B1084,1,1),_311_Table2_ColumnLookup,0),FALSE),
  IF(VALUE(LEFT($A1084,3))=311,VLOOKUP(VALUE(MID($B1084,2,1)),_311_Table2,MATCH(MID($B1084,1,1),_311_Table2_ColumnLookup,0),FALSE)
+N("311"),
  IF(AND(VALUE(LEFT($A1084,3))=312,LEFT($G1084,10)="Unincepted",$B1084="G "),VLOOKUP(" ULO",_312_Table2,MATCH('312'!$N$16,_312_Table2_ColumnLookup,0),FALSE),
  IF(AND(VALUE(LEFT($A1084,3))=312,LEFT($G1084,10)="Unincepted",$B1084="O "),VLOOKUP(" ULO",_312_Table2,MATCH('312'!$V$16,_312_Table2_ColumnLookup,0),FALSE),
  IF(AND(VALUE(LEFT($A1084,3))=312,LEFT($G1084,10)="Unincepted",$B1084="Q "),VLOOKUP(" ULO",_312_Table2,MATCH('312'!$X$16,_312_Table2_ColumnLookup,0),FALSE),
  IF(AND(VALUE(LEFT($A1084,3))=312,LEFT($G1084,10)="Unincepted"),VLOOKUP(" ULO",_312_Table2,MATCH(LEFT($B1084,1),_312_Table2_ColumnLookup,0),FALSE),
  IF(AND(VALUE(LEFT($A1084,3))=312,LEFT($G1084,5)="Total",$B1084="G "),VLOOKUP('312'!$F$80,_312_Table2,MATCH('312'!$N$16,_312_Table2_ColumnLookup,0),FALSE),
  IF(AND(VALUE(LEFT($A1084,3))=312,LEFT($G1084,5)="Total",$B1084="O "),VLOOKUP('312'!$F$80,_312_Table2,MATCH('312'!$V$16,_312_Table2_ColumnLookup,0),FALSE),
  IF(AND(VALUE(LEFT($A1084,3))=312,LEFT($G1084,5)="Total",$B1084="Q "),VLOOKUP('312'!$F$80,_312_Table2,MATCH('312'!$X$16,_312_Table2_ColumnLookup,0),FALSE),
  IF(AND(VALUE(LEFT($A1084,3))=312,LEFT($G1084,5)="Total"),VLOOKUP('312'!$F$80,_312_Table2,MATCH(LEFT($B1084,1),_312_Table2_ColumnLookup,0),FALSE),
  IF(AND(VALUE(LEFT($A1084,3))=312,LEN($I1084)=4,$B1084="G"),VLOOKUP($I1084,_312_Table2,MATCH('312'!$N$16,_312_Table2_ColumnLookup,0),FALSE),
  IF(AND(VALUE(LEFT($A1084,3))=312,LEN($I1084)=4,$B1084="O"),VLOOKUP($I1084,_312_Table2,MATCH('312'!$V$16,_312_Table2_ColumnLookup,0),FALSE),
  IF(AND(VALUE(LEFT($A1084,3))=312,LEN($I1084)=4,$B1084="Q"),VLOOKUP($I1084,_312_Table2,MATCH('312'!$X$16,_312_Table2_ColumnLookup,0),FALSE),
  IF(AND(VALUE(LEFT($A1084,3))=312,LEN($I1084)=4),VLOOKUP($I1084,_312_Table2,MATCH(LEFT($B1084,1),_312_Table2_ColumnLookup,0),FALSE)
+N("312"),
  IF(VALUE(LEFT($A1084,3))=313,VLOOKUP(VALUE(MID($B1084,2,1)),_313_Table2,MATCH(MID($B1084,1,1),_313_Table2_ColumnLookup,0),FALSE)
+N("313"),
  IF(AND(VALUE(LEFT($A1084,3))=314,LEN($B1084)=3),VLOOKUP(VALUE(MID($B1084,2,2)),_314_Table2,MATCH(MID($B1084,1,1),_314_Table2_ColumnLookup,0),FALSE),
  IF(VALUE(LEFT($A1084,3))=314,VLOOKUP(VALUE(MID($B1084,2,1)),_314_Table2,MATCH(MID($B1084,1,1),_314_Table2_ColumnLookup,0),FALSE)
+N("314"),
""))))))))))))))))))))))))</f>
        <v>#N/A</v>
      </c>
      <c r="F1084" s="238" t="e">
        <f>IF(AND(VALUE(LEFT($A1084,3))=309,LEN($B1084)=3),VLOOKUP(VALUE(MID($B1084,2,2)),_309_Table3,MATCH(MID($B1084,1,1),_309_Table3_ColumnLookup,0),FALSE),
  IF($C1084="309 LCR SummaryA",OneYearSCR,IF($C1084="309 LCR SummaryB",UltimateSCR,IF(VALUE(LEFT($A1084,3))=309,VLOOKUP(VALUE(MID($B1084,2,1)),_309_Table3,MATCH(MID($B1084,1,1),_309_Table3_ColumnLookup,0),FALSE)
+N("309"),
  IF(VALUE(LEFT($A1084,3))=310,VLOOKUP(VALUE(MID($B1084,2,1)),_310_Table3,MATCH(MID($B1084,1,1),_310_Table3_ColumnLookup,0),FALSE)
+N("310"),
  IF(AND(VALUE(LEFT($A1084,3))=311,LEN($I1084)=4),VLOOKUP($I1084,_311_Table3,MATCH($B1084,_311_Table3_ColumnLookup,0),FALSE),
  IF(AND(VALUE(LEFT($A1084,3))=311,OR($B1084="I2",$B1084="J2",$B1084="K2",$B1084="L2")),VLOOKUP('311'!$G$58,_311_Table3,MATCH(MID($B1084,1,1),_311_Table3_ColumnLookup,0),FALSE),
  IF(AND(VALUE(LEFT($A1084,3))=311,RIGHT($B1084,5)="Total"),VLOOKUP('311'!$G$59,_311_Table3,MATCH(MID($B1084,1,1),_311_Table3_ColumnLookup,0),FALSE),
  IF(VALUE(LEFT($A1084,3))=311,VLOOKUP(VALUE(MID($B1084,2,1)),_311_Table3,MATCH(MID($B1084,1,1),_311_Table3_ColumnLookup,0),FALSE)
+N("311"),
  IF(AND(VALUE(LEFT($A1084,3))=312,LEFT($G1084,10)="Unincepted",$B1084="G "),VLOOKUP(" ULO",_312_Table3,MATCH('312'!$N$16,_312_Table3_ColumnLookup,0),FALSE),
  IF(AND(VALUE(LEFT($A1084,3))=312,LEFT($G1084,10)="Unincepted",$B1084="O "),VLOOKUP(" ULO",_312_Table3,MATCH('312'!$V$16,_312_Table3_ColumnLookup,0),FALSE),
  IF(AND(VALUE(LEFT($A1084,3))=312,LEFT($G1084,10)="Unincepted",$B1084="Q "),VLOOKUP(" ULO",_312_Table3,MATCH('312'!$X$16,_312_Table3_ColumnLookup,0),FALSE),
  IF(AND(VALUE(LEFT($A1084,3))=312,LEFT($G1084,10)="Unincepted"),VLOOKUP(" ULO",_312_Table3,MATCH(LEFT($B1084,1),_312_Table3_ColumnLookup,0),FALSE),
  IF(AND(VALUE(LEFT($A1084,3))=312,LEFT($G1084,5)="Total",$B1084="G "),VLOOKUP('312'!$F$80,_312_Table3,MATCH('312'!$N$16,_312_Table3_ColumnLookup,0),FALSE),
  IF(AND(VALUE(LEFT($A1084,3))=312,LEFT($G1084,5)="Total",$B1084="O "),VLOOKUP('312'!$F$80,_312_Table3,MATCH('312'!$V$16,_312_Table3_ColumnLookup,0),FALSE),
  IF(AND(VALUE(LEFT($A1084,3))=312,LEFT($G1084,5)="Total",$B1084="Q "),VLOOKUP('312'!$F$80,_312_Table3,MATCH('312'!$X$16,_312_Table3_ColumnLookup,0),FALSE),
  IF(AND(VALUE(LEFT($A1084,3))=312,LEFT($G1084,5)="Total"),VLOOKUP('312'!$F$80,_312_Table3,MATCH(LEFT($B1084,1),_312_Table3_ColumnLookup,0),FALSE),
  IF(AND(VALUE(LEFT($A1084,3))=312,LEN($I1084)=4,$B1084="G"),VLOOKUP($I1084,_312_Table3,MATCH('312'!$N$16,_312_Table3_ColumnLookup,0),FALSE),
  IF(AND(VALUE(LEFT($A1084,3))=312,LEN($I1084)=4,$B1084="O"),VLOOKUP($I1084,_312_Table3,MATCH('312'!$V$16,_312_Table3_ColumnLookup,0),FALSE),
  IF(AND(VALUE(LEFT($A1084,3))=312,LEN($I1084)=4,$B1084="Q"),VLOOKUP($I1084,_312_Table3,MATCH('312'!$X$16,_312_Table3_ColumnLookup,0),FALSE),
  IF(AND(VALUE(LEFT($A1084,3))=312,LEN($I1084)=4),VLOOKUP($I1084,_312_Table3,MATCH(LEFT($B1084,1),_312_Table3_ColumnLookup,0),FALSE)
+N("312"),
  IF(VALUE(LEFT($A1084,3))=313,VLOOKUP(VALUE(MID($B1084,2,1)),_313_Table3,MATCH(MID($B1084,1,1),_313_Table3_ColumnLookup,0),FALSE)
+N("313"),
  IF(AND(VALUE(LEFT($A1084,3))=314,LEN($B1084)=3),VLOOKUP(VALUE(MID($B1084,2,2)),_314_Table3,MATCH(MID($B1084,1,1),_314_Table3_ColumnLookup,0),FALSE),
  IF(VALUE(LEFT($A1084,3))=314,VLOOKUP(VALUE(MID($B1084,2,1)),_314_Table3,MATCH(MID($B1084,1,1),_314_Table3_ColumnLookup,0),FALSE)
+N("314"),
""))))))))))))))))))))))))</f>
        <v>#N/A</v>
      </c>
      <c r="H1084" s="321" t="str">
        <f>IFERROR(
IF(ISERROR($D1084)=FALSE,$D1084,IF(ISERROR($E1084)=FALSE,$E1084,IF(ISERROR($F1084)=FALSE,$F1084
+N("012 checkboxes"),
IF(
IF(OR(LEFT($A1084,9)="Syndicate",LEFT($A1084,12)="NewSyndicate"),VLOOKUP($A1084,'012'!$J:$ZW,MATCH("Link to button",'012'!$J$1:$ZW$1,0),0)
+N("309 checkbox"),
IF($C1084="309 LCR Summary0",VLOOKUP("Notes990",'309'!$P:$ZZ,MATCH("Link to button",'309'!$P$1:$ZZ$1,0),0)
+N("313 checkboxes"),
IF($C1084="313 Financial Information0LcmVsScr",IF($C1084="309 LCR Summary0",VLOOKUP("LcmVsScr",'309'!$N:$ZZ,MATCH("Link to button",'309'!$N$1:$ZZ$1,0),0),
IF($C1084="313 Financial Information0LcrDocAttached",IF($C1084="309 LCR Summary0",VLOOKUP("LcrDocAttached",'309'!$N:$ZZ,MATCH("Link to button",'309'!$N$1:$ZZ$1,0),
0)))))))=1,TRUE,FALSE)
))),"")</f>
        <v/>
      </c>
    </row>
    <row r="1085" spans="1:8">
      <c r="A1085" s="237" t="e">
        <f>VLOOKUP($G1085,CSVLookups!$B:$R,MATCH(A$1,CSVLookups!$B$1:$R$1,0),FALSE)</f>
        <v>#N/A</v>
      </c>
      <c r="B1085" s="237" t="e">
        <f>VLOOKUP($G1085,CSVLookups!$B:$R,MATCH(B$1,CSVLookups!$B$1:$R$1,0),FALSE)</f>
        <v>#N/A</v>
      </c>
      <c r="C1085" s="238" t="e">
        <f t="shared" si="17"/>
        <v>#N/A</v>
      </c>
      <c r="D1085" s="238" t="e">
        <f>IF(AND(VALUE(LEFT($A1085,3))=309,LEN($B1085)=3),VLOOKUP(VALUE(MID($B1085,2,2)),_309_Table1,MATCH(MID($B1085,1,1),_309_Table1_ColumnLookup,0),FALSE),
  IF($C1085="309 LCR SummaryA",OneYearSCR,IF($C1085="309 LCR SummaryB",UltimateSCR,IF(VALUE(LEFT($A1085,3))=309,VLOOKUP(VALUE(MID($B1085,2,1)),_309_Table1,MATCH(MID($B1085,1,1),_309_Table1_ColumnLookup,0),FALSE)
+N("309"),
  IF(VALUE(LEFT($A1085,3))=310,VLOOKUP(VALUE(MID($B1085,2,1)),_310_Table1,MATCH(MID($B1085,1,1),_310_Table1_ColumnLookup,0),FALSE)
+N("310"),
  IF(AND(VALUE(LEFT($A1085,3))=311,LEN($I1085)=4),VLOOKUP($I1085,_311_Table1,MATCH($B1085,_311_Table1_ColumnLookup,0),FALSE),
  IF(AND(VALUE(LEFT($A1085,3))=311,OR($B1085="I2",$B1085="J2",$B1085="K2",$B1085="L2")),VLOOKUP('311'!$G$58,_311_Table1,MATCH(MID($B1085,1,1),_311_Table1_ColumnLookup,0),FALSE),
  IF(AND(VALUE(LEFT($A1085,3))=311,RIGHT($B1085,5)="Total"),VLOOKUP('311'!$G$59,_311_Table1,MATCH(MID($B1085,1,1),_311_Table1_ColumnLookup,0),FALSE),
  IF(VALUE(LEFT($A1085,3))=311,VLOOKUP(VALUE(MID($B1085,2,1)),_311_Table1,MATCH(MID($B1085,1,1),_311_Table1_ColumnLookup,0),FALSE)
+N("311"),
  IF(AND(VALUE(LEFT($A1085,3))=312,LEFT($G1085,10)="Unincepted",$B1085="G "),VLOOKUP(" ULO",_312_Table1,MATCH('312'!$N$16,_312_Table1_ColumnLookup,0),FALSE),
  IF(AND(VALUE(LEFT($A1085,3))=312,LEFT($G1085,10)="Unincepted",$B1085="O "),VLOOKUP(" ULO",_312_Table1,MATCH('312'!$V$16,_312_Table1_ColumnLookup,0),FALSE),
  IF(AND(VALUE(LEFT($A1085,3))=312,LEFT($G1085,10)="Unincepted",$B1085="Q "),VLOOKUP(" ULO",_312_Table1,MATCH('312'!$X$16,_312_Table1_ColumnLookup,0),FALSE),
  IF(AND(VALUE(LEFT($A1085,3))=312,LEFT($G1085,10)="Unincepted"),VLOOKUP(" ULO",_312_Table1,MATCH(LEFT($B1085,1),_312_Table1_ColumnLookup,0),FALSE),
  IF(AND(VALUE(LEFT($A1085,3))=312,LEFT($G1085,5)="Total",$B1085="G "),VLOOKUP('312'!$F$80,_312_Table1,MATCH('312'!$N$16,_312_Table1_ColumnLookup,0),FALSE),
  IF(AND(VALUE(LEFT($A1085,3))=312,LEFT($G1085,5)="Total",$B1085="O "),VLOOKUP('312'!$F$80,_312_Table1,MATCH('312'!$V$16,_312_Table1_ColumnLookup,0),FALSE),
  IF(AND(VALUE(LEFT($A1085,3))=312,LEFT($G1085,5)="Total",$B1085="Q "),VLOOKUP('312'!$F$80,_312_Table1,MATCH('312'!$X$16,_312_Table1_ColumnLookup,0),FALSE),
  IF(AND(VALUE(LEFT($A1085,3))=312,LEFT($G1085,5)="Total"),VLOOKUP('312'!$F$80,_312_Table1,MATCH(LEFT($B1085,1),_312_Table1_ColumnLookup,0),FALSE),
  IF(AND(VALUE(LEFT($A1085,3))=312,LEN($I1085)=4,$B1085="G"),VLOOKUP($I1085,_312_Table1,MATCH('312'!$N$16,_312_Table1_ColumnLookup,0),FALSE),
  IF(AND(VALUE(LEFT($A1085,3))=312,LEN($I1085)=4,$B1085="O"),VLOOKUP($I1085,_312_Table1,MATCH('312'!$V$16,_312_Table1_ColumnLookup,0),FALSE),
  IF(AND(VALUE(LEFT($A1085,3))=312,LEN($I1085)=4,$B1085="Q"),VLOOKUP($I1085,_312_Table1,MATCH('312'!$X$16,_312_Table1_ColumnLookup,0),FALSE),
  IF(AND(VALUE(LEFT($A1085,3))=312,LEN($I1085)=4),VLOOKUP($I1085,_312_Table1,MATCH(LEFT($B1085,1),_312_Table1_ColumnLookup,0),FALSE)
+N("312"),
  IF(VALUE(LEFT($A1085,3))=313,VLOOKUP(VALUE(MID($B1085,2,1)),_313_Table1,MATCH(MID($B1085,1,1),_313_Table1_ColumnLookup,0),FALSE)
+N("313"),
  IF(AND(VALUE(LEFT($A1085,3))=314,LEN($B1085)=3),VLOOKUP(VALUE(MID($B1085,2,2)),_314_Table1,MATCH(MID($B1085,1,1),_314_Table1_ColumnLookup,0),FALSE),
  IF(VALUE(LEFT($A1085,3))=314,VLOOKUP(VALUE(MID($B1085,2,1)),_314_Table1,MATCH(MID($B1085,1,1),_314_Table1_ColumnLookup,0),FALSE)
+N("314"),
""))))))))))))))))))))))))</f>
        <v>#N/A</v>
      </c>
      <c r="E1085" s="238" t="e">
        <f>IF(AND(VALUE(LEFT($A1085,3))=309,LEN($B1085)=3),VLOOKUP(VALUE(MID($B1085,2,2)),_309_Table2,MATCH(MID($B1085,1,1),_309_Table2_ColumnLookup,0),FALSE),
  IF($C1085="309 LCR SummaryA",OneYearSCR,IF($C1085="309 LCR SummaryB",UltimateSCR,IF(VALUE(LEFT($A1085,3))=309,VLOOKUP(VALUE(MID($B1085,2,1)),_309_Table2,MATCH(MID($B1085,1,1),_309_Table2_ColumnLookup,0),FALSE)
+N("309"),
  IF(VALUE(LEFT($A1085,3))=310,VLOOKUP(VALUE(MID($B1085,2,1)),_310_Table2,MATCH(MID($B1085,1,1),_310_Table2_ColumnLookup,0),FALSE)
+N("310"),
  IF(AND(VALUE(LEFT($A1085,3))=311,LEN($I1085)=4),VLOOKUP($I1085,_311_Table2,MATCH($B1085,_311_Table2_ColumnLookup,0),FALSE),
  IF(AND(VALUE(LEFT($A1085,3))=311,OR($B1085="I2",$B1085="J2",$B1085="K2",$B1085="L2")),VLOOKUP('311'!$G$58,_311_Table2,MATCH(MID($B1085,1,1),_311_Table2_ColumnLookup,0),FALSE),
  IF(AND(VALUE(LEFT($A1085,3))=311,RIGHT($B1085,5)="Total"),VLOOKUP('311'!$G$59,_311_Table2,MATCH(MID($B1085,1,1),_311_Table2_ColumnLookup,0),FALSE),
  IF(VALUE(LEFT($A1085,3))=311,VLOOKUP(VALUE(MID($B1085,2,1)),_311_Table2,MATCH(MID($B1085,1,1),_311_Table2_ColumnLookup,0),FALSE)
+N("311"),
  IF(AND(VALUE(LEFT($A1085,3))=312,LEFT($G1085,10)="Unincepted",$B1085="G "),VLOOKUP(" ULO",_312_Table2,MATCH('312'!$N$16,_312_Table2_ColumnLookup,0),FALSE),
  IF(AND(VALUE(LEFT($A1085,3))=312,LEFT($G1085,10)="Unincepted",$B1085="O "),VLOOKUP(" ULO",_312_Table2,MATCH('312'!$V$16,_312_Table2_ColumnLookup,0),FALSE),
  IF(AND(VALUE(LEFT($A1085,3))=312,LEFT($G1085,10)="Unincepted",$B1085="Q "),VLOOKUP(" ULO",_312_Table2,MATCH('312'!$X$16,_312_Table2_ColumnLookup,0),FALSE),
  IF(AND(VALUE(LEFT($A1085,3))=312,LEFT($G1085,10)="Unincepted"),VLOOKUP(" ULO",_312_Table2,MATCH(LEFT($B1085,1),_312_Table2_ColumnLookup,0),FALSE),
  IF(AND(VALUE(LEFT($A1085,3))=312,LEFT($G1085,5)="Total",$B1085="G "),VLOOKUP('312'!$F$80,_312_Table2,MATCH('312'!$N$16,_312_Table2_ColumnLookup,0),FALSE),
  IF(AND(VALUE(LEFT($A1085,3))=312,LEFT($G1085,5)="Total",$B1085="O "),VLOOKUP('312'!$F$80,_312_Table2,MATCH('312'!$V$16,_312_Table2_ColumnLookup,0),FALSE),
  IF(AND(VALUE(LEFT($A1085,3))=312,LEFT($G1085,5)="Total",$B1085="Q "),VLOOKUP('312'!$F$80,_312_Table2,MATCH('312'!$X$16,_312_Table2_ColumnLookup,0),FALSE),
  IF(AND(VALUE(LEFT($A1085,3))=312,LEFT($G1085,5)="Total"),VLOOKUP('312'!$F$80,_312_Table2,MATCH(LEFT($B1085,1),_312_Table2_ColumnLookup,0),FALSE),
  IF(AND(VALUE(LEFT($A1085,3))=312,LEN($I1085)=4,$B1085="G"),VLOOKUP($I1085,_312_Table2,MATCH('312'!$N$16,_312_Table2_ColumnLookup,0),FALSE),
  IF(AND(VALUE(LEFT($A1085,3))=312,LEN($I1085)=4,$B1085="O"),VLOOKUP($I1085,_312_Table2,MATCH('312'!$V$16,_312_Table2_ColumnLookup,0),FALSE),
  IF(AND(VALUE(LEFT($A1085,3))=312,LEN($I1085)=4,$B1085="Q"),VLOOKUP($I1085,_312_Table2,MATCH('312'!$X$16,_312_Table2_ColumnLookup,0),FALSE),
  IF(AND(VALUE(LEFT($A1085,3))=312,LEN($I1085)=4),VLOOKUP($I1085,_312_Table2,MATCH(LEFT($B1085,1),_312_Table2_ColumnLookup,0),FALSE)
+N("312"),
  IF(VALUE(LEFT($A1085,3))=313,VLOOKUP(VALUE(MID($B1085,2,1)),_313_Table2,MATCH(MID($B1085,1,1),_313_Table2_ColumnLookup,0),FALSE)
+N("313"),
  IF(AND(VALUE(LEFT($A1085,3))=314,LEN($B1085)=3),VLOOKUP(VALUE(MID($B1085,2,2)),_314_Table2,MATCH(MID($B1085,1,1),_314_Table2_ColumnLookup,0),FALSE),
  IF(VALUE(LEFT($A1085,3))=314,VLOOKUP(VALUE(MID($B1085,2,1)),_314_Table2,MATCH(MID($B1085,1,1),_314_Table2_ColumnLookup,0),FALSE)
+N("314"),
""))))))))))))))))))))))))</f>
        <v>#N/A</v>
      </c>
      <c r="F1085" s="238" t="e">
        <f>IF(AND(VALUE(LEFT($A1085,3))=309,LEN($B1085)=3),VLOOKUP(VALUE(MID($B1085,2,2)),_309_Table3,MATCH(MID($B1085,1,1),_309_Table3_ColumnLookup,0),FALSE),
  IF($C1085="309 LCR SummaryA",OneYearSCR,IF($C1085="309 LCR SummaryB",UltimateSCR,IF(VALUE(LEFT($A1085,3))=309,VLOOKUP(VALUE(MID($B1085,2,1)),_309_Table3,MATCH(MID($B1085,1,1),_309_Table3_ColumnLookup,0),FALSE)
+N("309"),
  IF(VALUE(LEFT($A1085,3))=310,VLOOKUP(VALUE(MID($B1085,2,1)),_310_Table3,MATCH(MID($B1085,1,1),_310_Table3_ColumnLookup,0),FALSE)
+N("310"),
  IF(AND(VALUE(LEFT($A1085,3))=311,LEN($I1085)=4),VLOOKUP($I1085,_311_Table3,MATCH($B1085,_311_Table3_ColumnLookup,0),FALSE),
  IF(AND(VALUE(LEFT($A1085,3))=311,OR($B1085="I2",$B1085="J2",$B1085="K2",$B1085="L2")),VLOOKUP('311'!$G$58,_311_Table3,MATCH(MID($B1085,1,1),_311_Table3_ColumnLookup,0),FALSE),
  IF(AND(VALUE(LEFT($A1085,3))=311,RIGHT($B1085,5)="Total"),VLOOKUP('311'!$G$59,_311_Table3,MATCH(MID($B1085,1,1),_311_Table3_ColumnLookup,0),FALSE),
  IF(VALUE(LEFT($A1085,3))=311,VLOOKUP(VALUE(MID($B1085,2,1)),_311_Table3,MATCH(MID($B1085,1,1),_311_Table3_ColumnLookup,0),FALSE)
+N("311"),
  IF(AND(VALUE(LEFT($A1085,3))=312,LEFT($G1085,10)="Unincepted",$B1085="G "),VLOOKUP(" ULO",_312_Table3,MATCH('312'!$N$16,_312_Table3_ColumnLookup,0),FALSE),
  IF(AND(VALUE(LEFT($A1085,3))=312,LEFT($G1085,10)="Unincepted",$B1085="O "),VLOOKUP(" ULO",_312_Table3,MATCH('312'!$V$16,_312_Table3_ColumnLookup,0),FALSE),
  IF(AND(VALUE(LEFT($A1085,3))=312,LEFT($G1085,10)="Unincepted",$B1085="Q "),VLOOKUP(" ULO",_312_Table3,MATCH('312'!$X$16,_312_Table3_ColumnLookup,0),FALSE),
  IF(AND(VALUE(LEFT($A1085,3))=312,LEFT($G1085,10)="Unincepted"),VLOOKUP(" ULO",_312_Table3,MATCH(LEFT($B1085,1),_312_Table3_ColumnLookup,0),FALSE),
  IF(AND(VALUE(LEFT($A1085,3))=312,LEFT($G1085,5)="Total",$B1085="G "),VLOOKUP('312'!$F$80,_312_Table3,MATCH('312'!$N$16,_312_Table3_ColumnLookup,0),FALSE),
  IF(AND(VALUE(LEFT($A1085,3))=312,LEFT($G1085,5)="Total",$B1085="O "),VLOOKUP('312'!$F$80,_312_Table3,MATCH('312'!$V$16,_312_Table3_ColumnLookup,0),FALSE),
  IF(AND(VALUE(LEFT($A1085,3))=312,LEFT($G1085,5)="Total",$B1085="Q "),VLOOKUP('312'!$F$80,_312_Table3,MATCH('312'!$X$16,_312_Table3_ColumnLookup,0),FALSE),
  IF(AND(VALUE(LEFT($A1085,3))=312,LEFT($G1085,5)="Total"),VLOOKUP('312'!$F$80,_312_Table3,MATCH(LEFT($B1085,1),_312_Table3_ColumnLookup,0),FALSE),
  IF(AND(VALUE(LEFT($A1085,3))=312,LEN($I1085)=4,$B1085="G"),VLOOKUP($I1085,_312_Table3,MATCH('312'!$N$16,_312_Table3_ColumnLookup,0),FALSE),
  IF(AND(VALUE(LEFT($A1085,3))=312,LEN($I1085)=4,$B1085="O"),VLOOKUP($I1085,_312_Table3,MATCH('312'!$V$16,_312_Table3_ColumnLookup,0),FALSE),
  IF(AND(VALUE(LEFT($A1085,3))=312,LEN($I1085)=4,$B1085="Q"),VLOOKUP($I1085,_312_Table3,MATCH('312'!$X$16,_312_Table3_ColumnLookup,0),FALSE),
  IF(AND(VALUE(LEFT($A1085,3))=312,LEN($I1085)=4),VLOOKUP($I1085,_312_Table3,MATCH(LEFT($B1085,1),_312_Table3_ColumnLookup,0),FALSE)
+N("312"),
  IF(VALUE(LEFT($A1085,3))=313,VLOOKUP(VALUE(MID($B1085,2,1)),_313_Table3,MATCH(MID($B1085,1,1),_313_Table3_ColumnLookup,0),FALSE)
+N("313"),
  IF(AND(VALUE(LEFT($A1085,3))=314,LEN($B1085)=3),VLOOKUP(VALUE(MID($B1085,2,2)),_314_Table3,MATCH(MID($B1085,1,1),_314_Table3_ColumnLookup,0),FALSE),
  IF(VALUE(LEFT($A1085,3))=314,VLOOKUP(VALUE(MID($B1085,2,1)),_314_Table3,MATCH(MID($B1085,1,1),_314_Table3_ColumnLookup,0),FALSE)
+N("314"),
""))))))))))))))))))))))))</f>
        <v>#N/A</v>
      </c>
      <c r="H1085" s="321" t="str">
        <f>IFERROR(
IF(ISERROR($D1085)=FALSE,$D1085,IF(ISERROR($E1085)=FALSE,$E1085,IF(ISERROR($F1085)=FALSE,$F1085
+N("012 checkboxes"),
IF(
IF(OR(LEFT($A1085,9)="Syndicate",LEFT($A1085,12)="NewSyndicate"),VLOOKUP($A1085,'012'!$J:$ZW,MATCH("Link to button",'012'!$J$1:$ZW$1,0),0)
+N("309 checkbox"),
IF($C1085="309 LCR Summary0",VLOOKUP("Notes990",'309'!$P:$ZZ,MATCH("Link to button",'309'!$P$1:$ZZ$1,0),0)
+N("313 checkboxes"),
IF($C1085="313 Financial Information0LcmVsScr",IF($C1085="309 LCR Summary0",VLOOKUP("LcmVsScr",'309'!$N:$ZZ,MATCH("Link to button",'309'!$N$1:$ZZ$1,0),0),
IF($C1085="313 Financial Information0LcrDocAttached",IF($C1085="309 LCR Summary0",VLOOKUP("LcrDocAttached",'309'!$N:$ZZ,MATCH("Link to button",'309'!$N$1:$ZZ$1,0),
0)))))))=1,TRUE,FALSE)
))),"")</f>
        <v/>
      </c>
    </row>
    <row r="1086" spans="1:8">
      <c r="A1086" s="237" t="e">
        <f>VLOOKUP($G1086,CSVLookups!$B:$R,MATCH(A$1,CSVLookups!$B$1:$R$1,0),FALSE)</f>
        <v>#N/A</v>
      </c>
      <c r="B1086" s="237" t="e">
        <f>VLOOKUP($G1086,CSVLookups!$B:$R,MATCH(B$1,CSVLookups!$B$1:$R$1,0),FALSE)</f>
        <v>#N/A</v>
      </c>
      <c r="C1086" s="238" t="e">
        <f t="shared" si="17"/>
        <v>#N/A</v>
      </c>
      <c r="D1086" s="238" t="e">
        <f>IF(AND(VALUE(LEFT($A1086,3))=309,LEN($B1086)=3),VLOOKUP(VALUE(MID($B1086,2,2)),_309_Table1,MATCH(MID($B1086,1,1),_309_Table1_ColumnLookup,0),FALSE),
  IF($C1086="309 LCR SummaryA",OneYearSCR,IF($C1086="309 LCR SummaryB",UltimateSCR,IF(VALUE(LEFT($A1086,3))=309,VLOOKUP(VALUE(MID($B1086,2,1)),_309_Table1,MATCH(MID($B1086,1,1),_309_Table1_ColumnLookup,0),FALSE)
+N("309"),
  IF(VALUE(LEFT($A1086,3))=310,VLOOKUP(VALUE(MID($B1086,2,1)),_310_Table1,MATCH(MID($B1086,1,1),_310_Table1_ColumnLookup,0),FALSE)
+N("310"),
  IF(AND(VALUE(LEFT($A1086,3))=311,LEN($I1086)=4),VLOOKUP($I1086,_311_Table1,MATCH($B1086,_311_Table1_ColumnLookup,0),FALSE),
  IF(AND(VALUE(LEFT($A1086,3))=311,OR($B1086="I2",$B1086="J2",$B1086="K2",$B1086="L2")),VLOOKUP('311'!$G$58,_311_Table1,MATCH(MID($B1086,1,1),_311_Table1_ColumnLookup,0),FALSE),
  IF(AND(VALUE(LEFT($A1086,3))=311,RIGHT($B1086,5)="Total"),VLOOKUP('311'!$G$59,_311_Table1,MATCH(MID($B1086,1,1),_311_Table1_ColumnLookup,0),FALSE),
  IF(VALUE(LEFT($A1086,3))=311,VLOOKUP(VALUE(MID($B1086,2,1)),_311_Table1,MATCH(MID($B1086,1,1),_311_Table1_ColumnLookup,0),FALSE)
+N("311"),
  IF(AND(VALUE(LEFT($A1086,3))=312,LEFT($G1086,10)="Unincepted",$B1086="G "),VLOOKUP(" ULO",_312_Table1,MATCH('312'!$N$16,_312_Table1_ColumnLookup,0),FALSE),
  IF(AND(VALUE(LEFT($A1086,3))=312,LEFT($G1086,10)="Unincepted",$B1086="O "),VLOOKUP(" ULO",_312_Table1,MATCH('312'!$V$16,_312_Table1_ColumnLookup,0),FALSE),
  IF(AND(VALUE(LEFT($A1086,3))=312,LEFT($G1086,10)="Unincepted",$B1086="Q "),VLOOKUP(" ULO",_312_Table1,MATCH('312'!$X$16,_312_Table1_ColumnLookup,0),FALSE),
  IF(AND(VALUE(LEFT($A1086,3))=312,LEFT($G1086,10)="Unincepted"),VLOOKUP(" ULO",_312_Table1,MATCH(LEFT($B1086,1),_312_Table1_ColumnLookup,0),FALSE),
  IF(AND(VALUE(LEFT($A1086,3))=312,LEFT($G1086,5)="Total",$B1086="G "),VLOOKUP('312'!$F$80,_312_Table1,MATCH('312'!$N$16,_312_Table1_ColumnLookup,0),FALSE),
  IF(AND(VALUE(LEFT($A1086,3))=312,LEFT($G1086,5)="Total",$B1086="O "),VLOOKUP('312'!$F$80,_312_Table1,MATCH('312'!$V$16,_312_Table1_ColumnLookup,0),FALSE),
  IF(AND(VALUE(LEFT($A1086,3))=312,LEFT($G1086,5)="Total",$B1086="Q "),VLOOKUP('312'!$F$80,_312_Table1,MATCH('312'!$X$16,_312_Table1_ColumnLookup,0),FALSE),
  IF(AND(VALUE(LEFT($A1086,3))=312,LEFT($G1086,5)="Total"),VLOOKUP('312'!$F$80,_312_Table1,MATCH(LEFT($B1086,1),_312_Table1_ColumnLookup,0),FALSE),
  IF(AND(VALUE(LEFT($A1086,3))=312,LEN($I1086)=4,$B1086="G"),VLOOKUP($I1086,_312_Table1,MATCH('312'!$N$16,_312_Table1_ColumnLookup,0),FALSE),
  IF(AND(VALUE(LEFT($A1086,3))=312,LEN($I1086)=4,$B1086="O"),VLOOKUP($I1086,_312_Table1,MATCH('312'!$V$16,_312_Table1_ColumnLookup,0),FALSE),
  IF(AND(VALUE(LEFT($A1086,3))=312,LEN($I1086)=4,$B1086="Q"),VLOOKUP($I1086,_312_Table1,MATCH('312'!$X$16,_312_Table1_ColumnLookup,0),FALSE),
  IF(AND(VALUE(LEFT($A1086,3))=312,LEN($I1086)=4),VLOOKUP($I1086,_312_Table1,MATCH(LEFT($B1086,1),_312_Table1_ColumnLookup,0),FALSE)
+N("312"),
  IF(VALUE(LEFT($A1086,3))=313,VLOOKUP(VALUE(MID($B1086,2,1)),_313_Table1,MATCH(MID($B1086,1,1),_313_Table1_ColumnLookup,0),FALSE)
+N("313"),
  IF(AND(VALUE(LEFT($A1086,3))=314,LEN($B1086)=3),VLOOKUP(VALUE(MID($B1086,2,2)),_314_Table1,MATCH(MID($B1086,1,1),_314_Table1_ColumnLookup,0),FALSE),
  IF(VALUE(LEFT($A1086,3))=314,VLOOKUP(VALUE(MID($B1086,2,1)),_314_Table1,MATCH(MID($B1086,1,1),_314_Table1_ColumnLookup,0),FALSE)
+N("314"),
""))))))))))))))))))))))))</f>
        <v>#N/A</v>
      </c>
      <c r="E1086" s="238" t="e">
        <f>IF(AND(VALUE(LEFT($A1086,3))=309,LEN($B1086)=3),VLOOKUP(VALUE(MID($B1086,2,2)),_309_Table2,MATCH(MID($B1086,1,1),_309_Table2_ColumnLookup,0),FALSE),
  IF($C1086="309 LCR SummaryA",OneYearSCR,IF($C1086="309 LCR SummaryB",UltimateSCR,IF(VALUE(LEFT($A1086,3))=309,VLOOKUP(VALUE(MID($B1086,2,1)),_309_Table2,MATCH(MID($B1086,1,1),_309_Table2_ColumnLookup,0),FALSE)
+N("309"),
  IF(VALUE(LEFT($A1086,3))=310,VLOOKUP(VALUE(MID($B1086,2,1)),_310_Table2,MATCH(MID($B1086,1,1),_310_Table2_ColumnLookup,0),FALSE)
+N("310"),
  IF(AND(VALUE(LEFT($A1086,3))=311,LEN($I1086)=4),VLOOKUP($I1086,_311_Table2,MATCH($B1086,_311_Table2_ColumnLookup,0),FALSE),
  IF(AND(VALUE(LEFT($A1086,3))=311,OR($B1086="I2",$B1086="J2",$B1086="K2",$B1086="L2")),VLOOKUP('311'!$G$58,_311_Table2,MATCH(MID($B1086,1,1),_311_Table2_ColumnLookup,0),FALSE),
  IF(AND(VALUE(LEFT($A1086,3))=311,RIGHT($B1086,5)="Total"),VLOOKUP('311'!$G$59,_311_Table2,MATCH(MID($B1086,1,1),_311_Table2_ColumnLookup,0),FALSE),
  IF(VALUE(LEFT($A1086,3))=311,VLOOKUP(VALUE(MID($B1086,2,1)),_311_Table2,MATCH(MID($B1086,1,1),_311_Table2_ColumnLookup,0),FALSE)
+N("311"),
  IF(AND(VALUE(LEFT($A1086,3))=312,LEFT($G1086,10)="Unincepted",$B1086="G "),VLOOKUP(" ULO",_312_Table2,MATCH('312'!$N$16,_312_Table2_ColumnLookup,0),FALSE),
  IF(AND(VALUE(LEFT($A1086,3))=312,LEFT($G1086,10)="Unincepted",$B1086="O "),VLOOKUP(" ULO",_312_Table2,MATCH('312'!$V$16,_312_Table2_ColumnLookup,0),FALSE),
  IF(AND(VALUE(LEFT($A1086,3))=312,LEFT($G1086,10)="Unincepted",$B1086="Q "),VLOOKUP(" ULO",_312_Table2,MATCH('312'!$X$16,_312_Table2_ColumnLookup,0),FALSE),
  IF(AND(VALUE(LEFT($A1086,3))=312,LEFT($G1086,10)="Unincepted"),VLOOKUP(" ULO",_312_Table2,MATCH(LEFT($B1086,1),_312_Table2_ColumnLookup,0),FALSE),
  IF(AND(VALUE(LEFT($A1086,3))=312,LEFT($G1086,5)="Total",$B1086="G "),VLOOKUP('312'!$F$80,_312_Table2,MATCH('312'!$N$16,_312_Table2_ColumnLookup,0),FALSE),
  IF(AND(VALUE(LEFT($A1086,3))=312,LEFT($G1086,5)="Total",$B1086="O "),VLOOKUP('312'!$F$80,_312_Table2,MATCH('312'!$V$16,_312_Table2_ColumnLookup,0),FALSE),
  IF(AND(VALUE(LEFT($A1086,3))=312,LEFT($G1086,5)="Total",$B1086="Q "),VLOOKUP('312'!$F$80,_312_Table2,MATCH('312'!$X$16,_312_Table2_ColumnLookup,0),FALSE),
  IF(AND(VALUE(LEFT($A1086,3))=312,LEFT($G1086,5)="Total"),VLOOKUP('312'!$F$80,_312_Table2,MATCH(LEFT($B1086,1),_312_Table2_ColumnLookup,0),FALSE),
  IF(AND(VALUE(LEFT($A1086,3))=312,LEN($I1086)=4,$B1086="G"),VLOOKUP($I1086,_312_Table2,MATCH('312'!$N$16,_312_Table2_ColumnLookup,0),FALSE),
  IF(AND(VALUE(LEFT($A1086,3))=312,LEN($I1086)=4,$B1086="O"),VLOOKUP($I1086,_312_Table2,MATCH('312'!$V$16,_312_Table2_ColumnLookup,0),FALSE),
  IF(AND(VALUE(LEFT($A1086,3))=312,LEN($I1086)=4,$B1086="Q"),VLOOKUP($I1086,_312_Table2,MATCH('312'!$X$16,_312_Table2_ColumnLookup,0),FALSE),
  IF(AND(VALUE(LEFT($A1086,3))=312,LEN($I1086)=4),VLOOKUP($I1086,_312_Table2,MATCH(LEFT($B1086,1),_312_Table2_ColumnLookup,0),FALSE)
+N("312"),
  IF(VALUE(LEFT($A1086,3))=313,VLOOKUP(VALUE(MID($B1086,2,1)),_313_Table2,MATCH(MID($B1086,1,1),_313_Table2_ColumnLookup,0),FALSE)
+N("313"),
  IF(AND(VALUE(LEFT($A1086,3))=314,LEN($B1086)=3),VLOOKUP(VALUE(MID($B1086,2,2)),_314_Table2,MATCH(MID($B1086,1,1),_314_Table2_ColumnLookup,0),FALSE),
  IF(VALUE(LEFT($A1086,3))=314,VLOOKUP(VALUE(MID($B1086,2,1)),_314_Table2,MATCH(MID($B1086,1,1),_314_Table2_ColumnLookup,0),FALSE)
+N("314"),
""))))))))))))))))))))))))</f>
        <v>#N/A</v>
      </c>
      <c r="F1086" s="238" t="e">
        <f>IF(AND(VALUE(LEFT($A1086,3))=309,LEN($B1086)=3),VLOOKUP(VALUE(MID($B1086,2,2)),_309_Table3,MATCH(MID($B1086,1,1),_309_Table3_ColumnLookup,0),FALSE),
  IF($C1086="309 LCR SummaryA",OneYearSCR,IF($C1086="309 LCR SummaryB",UltimateSCR,IF(VALUE(LEFT($A1086,3))=309,VLOOKUP(VALUE(MID($B1086,2,1)),_309_Table3,MATCH(MID($B1086,1,1),_309_Table3_ColumnLookup,0),FALSE)
+N("309"),
  IF(VALUE(LEFT($A1086,3))=310,VLOOKUP(VALUE(MID($B1086,2,1)),_310_Table3,MATCH(MID($B1086,1,1),_310_Table3_ColumnLookup,0),FALSE)
+N("310"),
  IF(AND(VALUE(LEFT($A1086,3))=311,LEN($I1086)=4),VLOOKUP($I1086,_311_Table3,MATCH($B1086,_311_Table3_ColumnLookup,0),FALSE),
  IF(AND(VALUE(LEFT($A1086,3))=311,OR($B1086="I2",$B1086="J2",$B1086="K2",$B1086="L2")),VLOOKUP('311'!$G$58,_311_Table3,MATCH(MID($B1086,1,1),_311_Table3_ColumnLookup,0),FALSE),
  IF(AND(VALUE(LEFT($A1086,3))=311,RIGHT($B1086,5)="Total"),VLOOKUP('311'!$G$59,_311_Table3,MATCH(MID($B1086,1,1),_311_Table3_ColumnLookup,0),FALSE),
  IF(VALUE(LEFT($A1086,3))=311,VLOOKUP(VALUE(MID($B1086,2,1)),_311_Table3,MATCH(MID($B1086,1,1),_311_Table3_ColumnLookup,0),FALSE)
+N("311"),
  IF(AND(VALUE(LEFT($A1086,3))=312,LEFT($G1086,10)="Unincepted",$B1086="G "),VLOOKUP(" ULO",_312_Table3,MATCH('312'!$N$16,_312_Table3_ColumnLookup,0),FALSE),
  IF(AND(VALUE(LEFT($A1086,3))=312,LEFT($G1086,10)="Unincepted",$B1086="O "),VLOOKUP(" ULO",_312_Table3,MATCH('312'!$V$16,_312_Table3_ColumnLookup,0),FALSE),
  IF(AND(VALUE(LEFT($A1086,3))=312,LEFT($G1086,10)="Unincepted",$B1086="Q "),VLOOKUP(" ULO",_312_Table3,MATCH('312'!$X$16,_312_Table3_ColumnLookup,0),FALSE),
  IF(AND(VALUE(LEFT($A1086,3))=312,LEFT($G1086,10)="Unincepted"),VLOOKUP(" ULO",_312_Table3,MATCH(LEFT($B1086,1),_312_Table3_ColumnLookup,0),FALSE),
  IF(AND(VALUE(LEFT($A1086,3))=312,LEFT($G1086,5)="Total",$B1086="G "),VLOOKUP('312'!$F$80,_312_Table3,MATCH('312'!$N$16,_312_Table3_ColumnLookup,0),FALSE),
  IF(AND(VALUE(LEFT($A1086,3))=312,LEFT($G1086,5)="Total",$B1086="O "),VLOOKUP('312'!$F$80,_312_Table3,MATCH('312'!$V$16,_312_Table3_ColumnLookup,0),FALSE),
  IF(AND(VALUE(LEFT($A1086,3))=312,LEFT($G1086,5)="Total",$B1086="Q "),VLOOKUP('312'!$F$80,_312_Table3,MATCH('312'!$X$16,_312_Table3_ColumnLookup,0),FALSE),
  IF(AND(VALUE(LEFT($A1086,3))=312,LEFT($G1086,5)="Total"),VLOOKUP('312'!$F$80,_312_Table3,MATCH(LEFT($B1086,1),_312_Table3_ColumnLookup,0),FALSE),
  IF(AND(VALUE(LEFT($A1086,3))=312,LEN($I1086)=4,$B1086="G"),VLOOKUP($I1086,_312_Table3,MATCH('312'!$N$16,_312_Table3_ColumnLookup,0),FALSE),
  IF(AND(VALUE(LEFT($A1086,3))=312,LEN($I1086)=4,$B1086="O"),VLOOKUP($I1086,_312_Table3,MATCH('312'!$V$16,_312_Table3_ColumnLookup,0),FALSE),
  IF(AND(VALUE(LEFT($A1086,3))=312,LEN($I1086)=4,$B1086="Q"),VLOOKUP($I1086,_312_Table3,MATCH('312'!$X$16,_312_Table3_ColumnLookup,0),FALSE),
  IF(AND(VALUE(LEFT($A1086,3))=312,LEN($I1086)=4),VLOOKUP($I1086,_312_Table3,MATCH(LEFT($B1086,1),_312_Table3_ColumnLookup,0),FALSE)
+N("312"),
  IF(VALUE(LEFT($A1086,3))=313,VLOOKUP(VALUE(MID($B1086,2,1)),_313_Table3,MATCH(MID($B1086,1,1),_313_Table3_ColumnLookup,0),FALSE)
+N("313"),
  IF(AND(VALUE(LEFT($A1086,3))=314,LEN($B1086)=3),VLOOKUP(VALUE(MID($B1086,2,2)),_314_Table3,MATCH(MID($B1086,1,1),_314_Table3_ColumnLookup,0),FALSE),
  IF(VALUE(LEFT($A1086,3))=314,VLOOKUP(VALUE(MID($B1086,2,1)),_314_Table3,MATCH(MID($B1086,1,1),_314_Table3_ColumnLookup,0),FALSE)
+N("314"),
""))))))))))))))))))))))))</f>
        <v>#N/A</v>
      </c>
      <c r="H1086" s="321" t="str">
        <f>IFERROR(
IF(ISERROR($D1086)=FALSE,$D1086,IF(ISERROR($E1086)=FALSE,$E1086,IF(ISERROR($F1086)=FALSE,$F1086
+N("012 checkboxes"),
IF(
IF(OR(LEFT($A1086,9)="Syndicate",LEFT($A1086,12)="NewSyndicate"),VLOOKUP($A1086,'012'!$J:$ZW,MATCH("Link to button",'012'!$J$1:$ZW$1,0),0)
+N("309 checkbox"),
IF($C1086="309 LCR Summary0",VLOOKUP("Notes990",'309'!$P:$ZZ,MATCH("Link to button",'309'!$P$1:$ZZ$1,0),0)
+N("313 checkboxes"),
IF($C1086="313 Financial Information0LcmVsScr",IF($C1086="309 LCR Summary0",VLOOKUP("LcmVsScr",'309'!$N:$ZZ,MATCH("Link to button",'309'!$N$1:$ZZ$1,0),0),
IF($C1086="313 Financial Information0LcrDocAttached",IF($C1086="309 LCR Summary0",VLOOKUP("LcrDocAttached",'309'!$N:$ZZ,MATCH("Link to button",'309'!$N$1:$ZZ$1,0),
0)))))))=1,TRUE,FALSE)
))),"")</f>
        <v/>
      </c>
    </row>
    <row r="1087" spans="1:8">
      <c r="A1087" s="237" t="e">
        <f>VLOOKUP($G1087,CSVLookups!$B:$R,MATCH(A$1,CSVLookups!$B$1:$R$1,0),FALSE)</f>
        <v>#N/A</v>
      </c>
      <c r="B1087" s="237" t="e">
        <f>VLOOKUP($G1087,CSVLookups!$B:$R,MATCH(B$1,CSVLookups!$B$1:$R$1,0),FALSE)</f>
        <v>#N/A</v>
      </c>
      <c r="C1087" s="238" t="e">
        <f t="shared" si="17"/>
        <v>#N/A</v>
      </c>
      <c r="D1087" s="238" t="e">
        <f>IF(AND(VALUE(LEFT($A1087,3))=309,LEN($B1087)=3),VLOOKUP(VALUE(MID($B1087,2,2)),_309_Table1,MATCH(MID($B1087,1,1),_309_Table1_ColumnLookup,0),FALSE),
  IF($C1087="309 LCR SummaryA",OneYearSCR,IF($C1087="309 LCR SummaryB",UltimateSCR,IF(VALUE(LEFT($A1087,3))=309,VLOOKUP(VALUE(MID($B1087,2,1)),_309_Table1,MATCH(MID($B1087,1,1),_309_Table1_ColumnLookup,0),FALSE)
+N("309"),
  IF(VALUE(LEFT($A1087,3))=310,VLOOKUP(VALUE(MID($B1087,2,1)),_310_Table1,MATCH(MID($B1087,1,1),_310_Table1_ColumnLookup,0),FALSE)
+N("310"),
  IF(AND(VALUE(LEFT($A1087,3))=311,LEN($I1087)=4),VLOOKUP($I1087,_311_Table1,MATCH($B1087,_311_Table1_ColumnLookup,0),FALSE),
  IF(AND(VALUE(LEFT($A1087,3))=311,OR($B1087="I2",$B1087="J2",$B1087="K2",$B1087="L2")),VLOOKUP('311'!$G$58,_311_Table1,MATCH(MID($B1087,1,1),_311_Table1_ColumnLookup,0),FALSE),
  IF(AND(VALUE(LEFT($A1087,3))=311,RIGHT($B1087,5)="Total"),VLOOKUP('311'!$G$59,_311_Table1,MATCH(MID($B1087,1,1),_311_Table1_ColumnLookup,0),FALSE),
  IF(VALUE(LEFT($A1087,3))=311,VLOOKUP(VALUE(MID($B1087,2,1)),_311_Table1,MATCH(MID($B1087,1,1),_311_Table1_ColumnLookup,0),FALSE)
+N("311"),
  IF(AND(VALUE(LEFT($A1087,3))=312,LEFT($G1087,10)="Unincepted",$B1087="G "),VLOOKUP(" ULO",_312_Table1,MATCH('312'!$N$16,_312_Table1_ColumnLookup,0),FALSE),
  IF(AND(VALUE(LEFT($A1087,3))=312,LEFT($G1087,10)="Unincepted",$B1087="O "),VLOOKUP(" ULO",_312_Table1,MATCH('312'!$V$16,_312_Table1_ColumnLookup,0),FALSE),
  IF(AND(VALUE(LEFT($A1087,3))=312,LEFT($G1087,10)="Unincepted",$B1087="Q "),VLOOKUP(" ULO",_312_Table1,MATCH('312'!$X$16,_312_Table1_ColumnLookup,0),FALSE),
  IF(AND(VALUE(LEFT($A1087,3))=312,LEFT($G1087,10)="Unincepted"),VLOOKUP(" ULO",_312_Table1,MATCH(LEFT($B1087,1),_312_Table1_ColumnLookup,0),FALSE),
  IF(AND(VALUE(LEFT($A1087,3))=312,LEFT($G1087,5)="Total",$B1087="G "),VLOOKUP('312'!$F$80,_312_Table1,MATCH('312'!$N$16,_312_Table1_ColumnLookup,0),FALSE),
  IF(AND(VALUE(LEFT($A1087,3))=312,LEFT($G1087,5)="Total",$B1087="O "),VLOOKUP('312'!$F$80,_312_Table1,MATCH('312'!$V$16,_312_Table1_ColumnLookup,0),FALSE),
  IF(AND(VALUE(LEFT($A1087,3))=312,LEFT($G1087,5)="Total",$B1087="Q "),VLOOKUP('312'!$F$80,_312_Table1,MATCH('312'!$X$16,_312_Table1_ColumnLookup,0),FALSE),
  IF(AND(VALUE(LEFT($A1087,3))=312,LEFT($G1087,5)="Total"),VLOOKUP('312'!$F$80,_312_Table1,MATCH(LEFT($B1087,1),_312_Table1_ColumnLookup,0),FALSE),
  IF(AND(VALUE(LEFT($A1087,3))=312,LEN($I1087)=4,$B1087="G"),VLOOKUP($I1087,_312_Table1,MATCH('312'!$N$16,_312_Table1_ColumnLookup,0),FALSE),
  IF(AND(VALUE(LEFT($A1087,3))=312,LEN($I1087)=4,$B1087="O"),VLOOKUP($I1087,_312_Table1,MATCH('312'!$V$16,_312_Table1_ColumnLookup,0),FALSE),
  IF(AND(VALUE(LEFT($A1087,3))=312,LEN($I1087)=4,$B1087="Q"),VLOOKUP($I1087,_312_Table1,MATCH('312'!$X$16,_312_Table1_ColumnLookup,0),FALSE),
  IF(AND(VALUE(LEFT($A1087,3))=312,LEN($I1087)=4),VLOOKUP($I1087,_312_Table1,MATCH(LEFT($B1087,1),_312_Table1_ColumnLookup,0),FALSE)
+N("312"),
  IF(VALUE(LEFT($A1087,3))=313,VLOOKUP(VALUE(MID($B1087,2,1)),_313_Table1,MATCH(MID($B1087,1,1),_313_Table1_ColumnLookup,0),FALSE)
+N("313"),
  IF(AND(VALUE(LEFT($A1087,3))=314,LEN($B1087)=3),VLOOKUP(VALUE(MID($B1087,2,2)),_314_Table1,MATCH(MID($B1087,1,1),_314_Table1_ColumnLookup,0),FALSE),
  IF(VALUE(LEFT($A1087,3))=314,VLOOKUP(VALUE(MID($B1087,2,1)),_314_Table1,MATCH(MID($B1087,1,1),_314_Table1_ColumnLookup,0),FALSE)
+N("314"),
""))))))))))))))))))))))))</f>
        <v>#N/A</v>
      </c>
      <c r="E1087" s="238" t="e">
        <f>IF(AND(VALUE(LEFT($A1087,3))=309,LEN($B1087)=3),VLOOKUP(VALUE(MID($B1087,2,2)),_309_Table2,MATCH(MID($B1087,1,1),_309_Table2_ColumnLookup,0),FALSE),
  IF($C1087="309 LCR SummaryA",OneYearSCR,IF($C1087="309 LCR SummaryB",UltimateSCR,IF(VALUE(LEFT($A1087,3))=309,VLOOKUP(VALUE(MID($B1087,2,1)),_309_Table2,MATCH(MID($B1087,1,1),_309_Table2_ColumnLookup,0),FALSE)
+N("309"),
  IF(VALUE(LEFT($A1087,3))=310,VLOOKUP(VALUE(MID($B1087,2,1)),_310_Table2,MATCH(MID($B1087,1,1),_310_Table2_ColumnLookup,0),FALSE)
+N("310"),
  IF(AND(VALUE(LEFT($A1087,3))=311,LEN($I1087)=4),VLOOKUP($I1087,_311_Table2,MATCH($B1087,_311_Table2_ColumnLookup,0),FALSE),
  IF(AND(VALUE(LEFT($A1087,3))=311,OR($B1087="I2",$B1087="J2",$B1087="K2",$B1087="L2")),VLOOKUP('311'!$G$58,_311_Table2,MATCH(MID($B1087,1,1),_311_Table2_ColumnLookup,0),FALSE),
  IF(AND(VALUE(LEFT($A1087,3))=311,RIGHT($B1087,5)="Total"),VLOOKUP('311'!$G$59,_311_Table2,MATCH(MID($B1087,1,1),_311_Table2_ColumnLookup,0),FALSE),
  IF(VALUE(LEFT($A1087,3))=311,VLOOKUP(VALUE(MID($B1087,2,1)),_311_Table2,MATCH(MID($B1087,1,1),_311_Table2_ColumnLookup,0),FALSE)
+N("311"),
  IF(AND(VALUE(LEFT($A1087,3))=312,LEFT($G1087,10)="Unincepted",$B1087="G "),VLOOKUP(" ULO",_312_Table2,MATCH('312'!$N$16,_312_Table2_ColumnLookup,0),FALSE),
  IF(AND(VALUE(LEFT($A1087,3))=312,LEFT($G1087,10)="Unincepted",$B1087="O "),VLOOKUP(" ULO",_312_Table2,MATCH('312'!$V$16,_312_Table2_ColumnLookup,0),FALSE),
  IF(AND(VALUE(LEFT($A1087,3))=312,LEFT($G1087,10)="Unincepted",$B1087="Q "),VLOOKUP(" ULO",_312_Table2,MATCH('312'!$X$16,_312_Table2_ColumnLookup,0),FALSE),
  IF(AND(VALUE(LEFT($A1087,3))=312,LEFT($G1087,10)="Unincepted"),VLOOKUP(" ULO",_312_Table2,MATCH(LEFT($B1087,1),_312_Table2_ColumnLookup,0),FALSE),
  IF(AND(VALUE(LEFT($A1087,3))=312,LEFT($G1087,5)="Total",$B1087="G "),VLOOKUP('312'!$F$80,_312_Table2,MATCH('312'!$N$16,_312_Table2_ColumnLookup,0),FALSE),
  IF(AND(VALUE(LEFT($A1087,3))=312,LEFT($G1087,5)="Total",$B1087="O "),VLOOKUP('312'!$F$80,_312_Table2,MATCH('312'!$V$16,_312_Table2_ColumnLookup,0),FALSE),
  IF(AND(VALUE(LEFT($A1087,3))=312,LEFT($G1087,5)="Total",$B1087="Q "),VLOOKUP('312'!$F$80,_312_Table2,MATCH('312'!$X$16,_312_Table2_ColumnLookup,0),FALSE),
  IF(AND(VALUE(LEFT($A1087,3))=312,LEFT($G1087,5)="Total"),VLOOKUP('312'!$F$80,_312_Table2,MATCH(LEFT($B1087,1),_312_Table2_ColumnLookup,0),FALSE),
  IF(AND(VALUE(LEFT($A1087,3))=312,LEN($I1087)=4,$B1087="G"),VLOOKUP($I1087,_312_Table2,MATCH('312'!$N$16,_312_Table2_ColumnLookup,0),FALSE),
  IF(AND(VALUE(LEFT($A1087,3))=312,LEN($I1087)=4,$B1087="O"),VLOOKUP($I1087,_312_Table2,MATCH('312'!$V$16,_312_Table2_ColumnLookup,0),FALSE),
  IF(AND(VALUE(LEFT($A1087,3))=312,LEN($I1087)=4,$B1087="Q"),VLOOKUP($I1087,_312_Table2,MATCH('312'!$X$16,_312_Table2_ColumnLookup,0),FALSE),
  IF(AND(VALUE(LEFT($A1087,3))=312,LEN($I1087)=4),VLOOKUP($I1087,_312_Table2,MATCH(LEFT($B1087,1),_312_Table2_ColumnLookup,0),FALSE)
+N("312"),
  IF(VALUE(LEFT($A1087,3))=313,VLOOKUP(VALUE(MID($B1087,2,1)),_313_Table2,MATCH(MID($B1087,1,1),_313_Table2_ColumnLookup,0),FALSE)
+N("313"),
  IF(AND(VALUE(LEFT($A1087,3))=314,LEN($B1087)=3),VLOOKUP(VALUE(MID($B1087,2,2)),_314_Table2,MATCH(MID($B1087,1,1),_314_Table2_ColumnLookup,0),FALSE),
  IF(VALUE(LEFT($A1087,3))=314,VLOOKUP(VALUE(MID($B1087,2,1)),_314_Table2,MATCH(MID($B1087,1,1),_314_Table2_ColumnLookup,0),FALSE)
+N("314"),
""))))))))))))))))))))))))</f>
        <v>#N/A</v>
      </c>
      <c r="F1087" s="238" t="e">
        <f>IF(AND(VALUE(LEFT($A1087,3))=309,LEN($B1087)=3),VLOOKUP(VALUE(MID($B1087,2,2)),_309_Table3,MATCH(MID($B1087,1,1),_309_Table3_ColumnLookup,0),FALSE),
  IF($C1087="309 LCR SummaryA",OneYearSCR,IF($C1087="309 LCR SummaryB",UltimateSCR,IF(VALUE(LEFT($A1087,3))=309,VLOOKUP(VALUE(MID($B1087,2,1)),_309_Table3,MATCH(MID($B1087,1,1),_309_Table3_ColumnLookup,0),FALSE)
+N("309"),
  IF(VALUE(LEFT($A1087,3))=310,VLOOKUP(VALUE(MID($B1087,2,1)),_310_Table3,MATCH(MID($B1087,1,1),_310_Table3_ColumnLookup,0),FALSE)
+N("310"),
  IF(AND(VALUE(LEFT($A1087,3))=311,LEN($I1087)=4),VLOOKUP($I1087,_311_Table3,MATCH($B1087,_311_Table3_ColumnLookup,0),FALSE),
  IF(AND(VALUE(LEFT($A1087,3))=311,OR($B1087="I2",$B1087="J2",$B1087="K2",$B1087="L2")),VLOOKUP('311'!$G$58,_311_Table3,MATCH(MID($B1087,1,1),_311_Table3_ColumnLookup,0),FALSE),
  IF(AND(VALUE(LEFT($A1087,3))=311,RIGHT($B1087,5)="Total"),VLOOKUP('311'!$G$59,_311_Table3,MATCH(MID($B1087,1,1),_311_Table3_ColumnLookup,0),FALSE),
  IF(VALUE(LEFT($A1087,3))=311,VLOOKUP(VALUE(MID($B1087,2,1)),_311_Table3,MATCH(MID($B1087,1,1),_311_Table3_ColumnLookup,0),FALSE)
+N("311"),
  IF(AND(VALUE(LEFT($A1087,3))=312,LEFT($G1087,10)="Unincepted",$B1087="G "),VLOOKUP(" ULO",_312_Table3,MATCH('312'!$N$16,_312_Table3_ColumnLookup,0),FALSE),
  IF(AND(VALUE(LEFT($A1087,3))=312,LEFT($G1087,10)="Unincepted",$B1087="O "),VLOOKUP(" ULO",_312_Table3,MATCH('312'!$V$16,_312_Table3_ColumnLookup,0),FALSE),
  IF(AND(VALUE(LEFT($A1087,3))=312,LEFT($G1087,10)="Unincepted",$B1087="Q "),VLOOKUP(" ULO",_312_Table3,MATCH('312'!$X$16,_312_Table3_ColumnLookup,0),FALSE),
  IF(AND(VALUE(LEFT($A1087,3))=312,LEFT($G1087,10)="Unincepted"),VLOOKUP(" ULO",_312_Table3,MATCH(LEFT($B1087,1),_312_Table3_ColumnLookup,0),FALSE),
  IF(AND(VALUE(LEFT($A1087,3))=312,LEFT($G1087,5)="Total",$B1087="G "),VLOOKUP('312'!$F$80,_312_Table3,MATCH('312'!$N$16,_312_Table3_ColumnLookup,0),FALSE),
  IF(AND(VALUE(LEFT($A1087,3))=312,LEFT($G1087,5)="Total",$B1087="O "),VLOOKUP('312'!$F$80,_312_Table3,MATCH('312'!$V$16,_312_Table3_ColumnLookup,0),FALSE),
  IF(AND(VALUE(LEFT($A1087,3))=312,LEFT($G1087,5)="Total",$B1087="Q "),VLOOKUP('312'!$F$80,_312_Table3,MATCH('312'!$X$16,_312_Table3_ColumnLookup,0),FALSE),
  IF(AND(VALUE(LEFT($A1087,3))=312,LEFT($G1087,5)="Total"),VLOOKUP('312'!$F$80,_312_Table3,MATCH(LEFT($B1087,1),_312_Table3_ColumnLookup,0),FALSE),
  IF(AND(VALUE(LEFT($A1087,3))=312,LEN($I1087)=4,$B1087="G"),VLOOKUP($I1087,_312_Table3,MATCH('312'!$N$16,_312_Table3_ColumnLookup,0),FALSE),
  IF(AND(VALUE(LEFT($A1087,3))=312,LEN($I1087)=4,$B1087="O"),VLOOKUP($I1087,_312_Table3,MATCH('312'!$V$16,_312_Table3_ColumnLookup,0),FALSE),
  IF(AND(VALUE(LEFT($A1087,3))=312,LEN($I1087)=4,$B1087="Q"),VLOOKUP($I1087,_312_Table3,MATCH('312'!$X$16,_312_Table3_ColumnLookup,0),FALSE),
  IF(AND(VALUE(LEFT($A1087,3))=312,LEN($I1087)=4),VLOOKUP($I1087,_312_Table3,MATCH(LEFT($B1087,1),_312_Table3_ColumnLookup,0),FALSE)
+N("312"),
  IF(VALUE(LEFT($A1087,3))=313,VLOOKUP(VALUE(MID($B1087,2,1)),_313_Table3,MATCH(MID($B1087,1,1),_313_Table3_ColumnLookup,0),FALSE)
+N("313"),
  IF(AND(VALUE(LEFT($A1087,3))=314,LEN($B1087)=3),VLOOKUP(VALUE(MID($B1087,2,2)),_314_Table3,MATCH(MID($B1087,1,1),_314_Table3_ColumnLookup,0),FALSE),
  IF(VALUE(LEFT($A1087,3))=314,VLOOKUP(VALUE(MID($B1087,2,1)),_314_Table3,MATCH(MID($B1087,1,1),_314_Table3_ColumnLookup,0),FALSE)
+N("314"),
""))))))))))))))))))))))))</f>
        <v>#N/A</v>
      </c>
      <c r="H1087" s="321" t="str">
        <f>IFERROR(
IF(ISERROR($D1087)=FALSE,$D1087,IF(ISERROR($E1087)=FALSE,$E1087,IF(ISERROR($F1087)=FALSE,$F1087
+N("012 checkboxes"),
IF(
IF(OR(LEFT($A1087,9)="Syndicate",LEFT($A1087,12)="NewSyndicate"),VLOOKUP($A1087,'012'!$J:$ZW,MATCH("Link to button",'012'!$J$1:$ZW$1,0),0)
+N("309 checkbox"),
IF($C1087="309 LCR Summary0",VLOOKUP("Notes990",'309'!$P:$ZZ,MATCH("Link to button",'309'!$P$1:$ZZ$1,0),0)
+N("313 checkboxes"),
IF($C1087="313 Financial Information0LcmVsScr",IF($C1087="309 LCR Summary0",VLOOKUP("LcmVsScr",'309'!$N:$ZZ,MATCH("Link to button",'309'!$N$1:$ZZ$1,0),0),
IF($C1087="313 Financial Information0LcrDocAttached",IF($C1087="309 LCR Summary0",VLOOKUP("LcrDocAttached",'309'!$N:$ZZ,MATCH("Link to button",'309'!$N$1:$ZZ$1,0),
0)))))))=1,TRUE,FALSE)
))),"")</f>
        <v/>
      </c>
    </row>
    <row r="1088" spans="1:8">
      <c r="A1088" s="237" t="e">
        <f>VLOOKUP($G1088,CSVLookups!$B:$R,MATCH(A$1,CSVLookups!$B$1:$R$1,0),FALSE)</f>
        <v>#N/A</v>
      </c>
      <c r="B1088" s="237" t="e">
        <f>VLOOKUP($G1088,CSVLookups!$B:$R,MATCH(B$1,CSVLookups!$B$1:$R$1,0),FALSE)</f>
        <v>#N/A</v>
      </c>
      <c r="C1088" s="238" t="e">
        <f t="shared" si="17"/>
        <v>#N/A</v>
      </c>
      <c r="D1088" s="238" t="e">
        <f>IF(AND(VALUE(LEFT($A1088,3))=309,LEN($B1088)=3),VLOOKUP(VALUE(MID($B1088,2,2)),_309_Table1,MATCH(MID($B1088,1,1),_309_Table1_ColumnLookup,0),FALSE),
  IF($C1088="309 LCR SummaryA",OneYearSCR,IF($C1088="309 LCR SummaryB",UltimateSCR,IF(VALUE(LEFT($A1088,3))=309,VLOOKUP(VALUE(MID($B1088,2,1)),_309_Table1,MATCH(MID($B1088,1,1),_309_Table1_ColumnLookup,0),FALSE)
+N("309"),
  IF(VALUE(LEFT($A1088,3))=310,VLOOKUP(VALUE(MID($B1088,2,1)),_310_Table1,MATCH(MID($B1088,1,1),_310_Table1_ColumnLookup,0),FALSE)
+N("310"),
  IF(AND(VALUE(LEFT($A1088,3))=311,LEN($I1088)=4),VLOOKUP($I1088,_311_Table1,MATCH($B1088,_311_Table1_ColumnLookup,0),FALSE),
  IF(AND(VALUE(LEFT($A1088,3))=311,OR($B1088="I2",$B1088="J2",$B1088="K2",$B1088="L2")),VLOOKUP('311'!$G$58,_311_Table1,MATCH(MID($B1088,1,1),_311_Table1_ColumnLookup,0),FALSE),
  IF(AND(VALUE(LEFT($A1088,3))=311,RIGHT($B1088,5)="Total"),VLOOKUP('311'!$G$59,_311_Table1,MATCH(MID($B1088,1,1),_311_Table1_ColumnLookup,0),FALSE),
  IF(VALUE(LEFT($A1088,3))=311,VLOOKUP(VALUE(MID($B1088,2,1)),_311_Table1,MATCH(MID($B1088,1,1),_311_Table1_ColumnLookup,0),FALSE)
+N("311"),
  IF(AND(VALUE(LEFT($A1088,3))=312,LEFT($G1088,10)="Unincepted",$B1088="G "),VLOOKUP(" ULO",_312_Table1,MATCH('312'!$N$16,_312_Table1_ColumnLookup,0),FALSE),
  IF(AND(VALUE(LEFT($A1088,3))=312,LEFT($G1088,10)="Unincepted",$B1088="O "),VLOOKUP(" ULO",_312_Table1,MATCH('312'!$V$16,_312_Table1_ColumnLookup,0),FALSE),
  IF(AND(VALUE(LEFT($A1088,3))=312,LEFT($G1088,10)="Unincepted",$B1088="Q "),VLOOKUP(" ULO",_312_Table1,MATCH('312'!$X$16,_312_Table1_ColumnLookup,0),FALSE),
  IF(AND(VALUE(LEFT($A1088,3))=312,LEFT($G1088,10)="Unincepted"),VLOOKUP(" ULO",_312_Table1,MATCH(LEFT($B1088,1),_312_Table1_ColumnLookup,0),FALSE),
  IF(AND(VALUE(LEFT($A1088,3))=312,LEFT($G1088,5)="Total",$B1088="G "),VLOOKUP('312'!$F$80,_312_Table1,MATCH('312'!$N$16,_312_Table1_ColumnLookup,0),FALSE),
  IF(AND(VALUE(LEFT($A1088,3))=312,LEFT($G1088,5)="Total",$B1088="O "),VLOOKUP('312'!$F$80,_312_Table1,MATCH('312'!$V$16,_312_Table1_ColumnLookup,0),FALSE),
  IF(AND(VALUE(LEFT($A1088,3))=312,LEFT($G1088,5)="Total",$B1088="Q "),VLOOKUP('312'!$F$80,_312_Table1,MATCH('312'!$X$16,_312_Table1_ColumnLookup,0),FALSE),
  IF(AND(VALUE(LEFT($A1088,3))=312,LEFT($G1088,5)="Total"),VLOOKUP('312'!$F$80,_312_Table1,MATCH(LEFT($B1088,1),_312_Table1_ColumnLookup,0),FALSE),
  IF(AND(VALUE(LEFT($A1088,3))=312,LEN($I1088)=4,$B1088="G"),VLOOKUP($I1088,_312_Table1,MATCH('312'!$N$16,_312_Table1_ColumnLookup,0),FALSE),
  IF(AND(VALUE(LEFT($A1088,3))=312,LEN($I1088)=4,$B1088="O"),VLOOKUP($I1088,_312_Table1,MATCH('312'!$V$16,_312_Table1_ColumnLookup,0),FALSE),
  IF(AND(VALUE(LEFT($A1088,3))=312,LEN($I1088)=4,$B1088="Q"),VLOOKUP($I1088,_312_Table1,MATCH('312'!$X$16,_312_Table1_ColumnLookup,0),FALSE),
  IF(AND(VALUE(LEFT($A1088,3))=312,LEN($I1088)=4),VLOOKUP($I1088,_312_Table1,MATCH(LEFT($B1088,1),_312_Table1_ColumnLookup,0),FALSE)
+N("312"),
  IF(VALUE(LEFT($A1088,3))=313,VLOOKUP(VALUE(MID($B1088,2,1)),_313_Table1,MATCH(MID($B1088,1,1),_313_Table1_ColumnLookup,0),FALSE)
+N("313"),
  IF(AND(VALUE(LEFT($A1088,3))=314,LEN($B1088)=3),VLOOKUP(VALUE(MID($B1088,2,2)),_314_Table1,MATCH(MID($B1088,1,1),_314_Table1_ColumnLookup,0),FALSE),
  IF(VALUE(LEFT($A1088,3))=314,VLOOKUP(VALUE(MID($B1088,2,1)),_314_Table1,MATCH(MID($B1088,1,1),_314_Table1_ColumnLookup,0),FALSE)
+N("314"),
""))))))))))))))))))))))))</f>
        <v>#N/A</v>
      </c>
      <c r="E1088" s="238" t="e">
        <f>IF(AND(VALUE(LEFT($A1088,3))=309,LEN($B1088)=3),VLOOKUP(VALUE(MID($B1088,2,2)),_309_Table2,MATCH(MID($B1088,1,1),_309_Table2_ColumnLookup,0),FALSE),
  IF($C1088="309 LCR SummaryA",OneYearSCR,IF($C1088="309 LCR SummaryB",UltimateSCR,IF(VALUE(LEFT($A1088,3))=309,VLOOKUP(VALUE(MID($B1088,2,1)),_309_Table2,MATCH(MID($B1088,1,1),_309_Table2_ColumnLookup,0),FALSE)
+N("309"),
  IF(VALUE(LEFT($A1088,3))=310,VLOOKUP(VALUE(MID($B1088,2,1)),_310_Table2,MATCH(MID($B1088,1,1),_310_Table2_ColumnLookup,0),FALSE)
+N("310"),
  IF(AND(VALUE(LEFT($A1088,3))=311,LEN($I1088)=4),VLOOKUP($I1088,_311_Table2,MATCH($B1088,_311_Table2_ColumnLookup,0),FALSE),
  IF(AND(VALUE(LEFT($A1088,3))=311,OR($B1088="I2",$B1088="J2",$B1088="K2",$B1088="L2")),VLOOKUP('311'!$G$58,_311_Table2,MATCH(MID($B1088,1,1),_311_Table2_ColumnLookup,0),FALSE),
  IF(AND(VALUE(LEFT($A1088,3))=311,RIGHT($B1088,5)="Total"),VLOOKUP('311'!$G$59,_311_Table2,MATCH(MID($B1088,1,1),_311_Table2_ColumnLookup,0),FALSE),
  IF(VALUE(LEFT($A1088,3))=311,VLOOKUP(VALUE(MID($B1088,2,1)),_311_Table2,MATCH(MID($B1088,1,1),_311_Table2_ColumnLookup,0),FALSE)
+N("311"),
  IF(AND(VALUE(LEFT($A1088,3))=312,LEFT($G1088,10)="Unincepted",$B1088="G "),VLOOKUP(" ULO",_312_Table2,MATCH('312'!$N$16,_312_Table2_ColumnLookup,0),FALSE),
  IF(AND(VALUE(LEFT($A1088,3))=312,LEFT($G1088,10)="Unincepted",$B1088="O "),VLOOKUP(" ULO",_312_Table2,MATCH('312'!$V$16,_312_Table2_ColumnLookup,0),FALSE),
  IF(AND(VALUE(LEFT($A1088,3))=312,LEFT($G1088,10)="Unincepted",$B1088="Q "),VLOOKUP(" ULO",_312_Table2,MATCH('312'!$X$16,_312_Table2_ColumnLookup,0),FALSE),
  IF(AND(VALUE(LEFT($A1088,3))=312,LEFT($G1088,10)="Unincepted"),VLOOKUP(" ULO",_312_Table2,MATCH(LEFT($B1088,1),_312_Table2_ColumnLookup,0),FALSE),
  IF(AND(VALUE(LEFT($A1088,3))=312,LEFT($G1088,5)="Total",$B1088="G "),VLOOKUP('312'!$F$80,_312_Table2,MATCH('312'!$N$16,_312_Table2_ColumnLookup,0),FALSE),
  IF(AND(VALUE(LEFT($A1088,3))=312,LEFT($G1088,5)="Total",$B1088="O "),VLOOKUP('312'!$F$80,_312_Table2,MATCH('312'!$V$16,_312_Table2_ColumnLookup,0),FALSE),
  IF(AND(VALUE(LEFT($A1088,3))=312,LEFT($G1088,5)="Total",$B1088="Q "),VLOOKUP('312'!$F$80,_312_Table2,MATCH('312'!$X$16,_312_Table2_ColumnLookup,0),FALSE),
  IF(AND(VALUE(LEFT($A1088,3))=312,LEFT($G1088,5)="Total"),VLOOKUP('312'!$F$80,_312_Table2,MATCH(LEFT($B1088,1),_312_Table2_ColumnLookup,0),FALSE),
  IF(AND(VALUE(LEFT($A1088,3))=312,LEN($I1088)=4,$B1088="G"),VLOOKUP($I1088,_312_Table2,MATCH('312'!$N$16,_312_Table2_ColumnLookup,0),FALSE),
  IF(AND(VALUE(LEFT($A1088,3))=312,LEN($I1088)=4,$B1088="O"),VLOOKUP($I1088,_312_Table2,MATCH('312'!$V$16,_312_Table2_ColumnLookup,0),FALSE),
  IF(AND(VALUE(LEFT($A1088,3))=312,LEN($I1088)=4,$B1088="Q"),VLOOKUP($I1088,_312_Table2,MATCH('312'!$X$16,_312_Table2_ColumnLookup,0),FALSE),
  IF(AND(VALUE(LEFT($A1088,3))=312,LEN($I1088)=4),VLOOKUP($I1088,_312_Table2,MATCH(LEFT($B1088,1),_312_Table2_ColumnLookup,0),FALSE)
+N("312"),
  IF(VALUE(LEFT($A1088,3))=313,VLOOKUP(VALUE(MID($B1088,2,1)),_313_Table2,MATCH(MID($B1088,1,1),_313_Table2_ColumnLookup,0),FALSE)
+N("313"),
  IF(AND(VALUE(LEFT($A1088,3))=314,LEN($B1088)=3),VLOOKUP(VALUE(MID($B1088,2,2)),_314_Table2,MATCH(MID($B1088,1,1),_314_Table2_ColumnLookup,0),FALSE),
  IF(VALUE(LEFT($A1088,3))=314,VLOOKUP(VALUE(MID($B1088,2,1)),_314_Table2,MATCH(MID($B1088,1,1),_314_Table2_ColumnLookup,0),FALSE)
+N("314"),
""))))))))))))))))))))))))</f>
        <v>#N/A</v>
      </c>
      <c r="F1088" s="238" t="e">
        <f>IF(AND(VALUE(LEFT($A1088,3))=309,LEN($B1088)=3),VLOOKUP(VALUE(MID($B1088,2,2)),_309_Table3,MATCH(MID($B1088,1,1),_309_Table3_ColumnLookup,0),FALSE),
  IF($C1088="309 LCR SummaryA",OneYearSCR,IF($C1088="309 LCR SummaryB",UltimateSCR,IF(VALUE(LEFT($A1088,3))=309,VLOOKUP(VALUE(MID($B1088,2,1)),_309_Table3,MATCH(MID($B1088,1,1),_309_Table3_ColumnLookup,0),FALSE)
+N("309"),
  IF(VALUE(LEFT($A1088,3))=310,VLOOKUP(VALUE(MID($B1088,2,1)),_310_Table3,MATCH(MID($B1088,1,1),_310_Table3_ColumnLookup,0),FALSE)
+N("310"),
  IF(AND(VALUE(LEFT($A1088,3))=311,LEN($I1088)=4),VLOOKUP($I1088,_311_Table3,MATCH($B1088,_311_Table3_ColumnLookup,0),FALSE),
  IF(AND(VALUE(LEFT($A1088,3))=311,OR($B1088="I2",$B1088="J2",$B1088="K2",$B1088="L2")),VLOOKUP('311'!$G$58,_311_Table3,MATCH(MID($B1088,1,1),_311_Table3_ColumnLookup,0),FALSE),
  IF(AND(VALUE(LEFT($A1088,3))=311,RIGHT($B1088,5)="Total"),VLOOKUP('311'!$G$59,_311_Table3,MATCH(MID($B1088,1,1),_311_Table3_ColumnLookup,0),FALSE),
  IF(VALUE(LEFT($A1088,3))=311,VLOOKUP(VALUE(MID($B1088,2,1)),_311_Table3,MATCH(MID($B1088,1,1),_311_Table3_ColumnLookup,0),FALSE)
+N("311"),
  IF(AND(VALUE(LEFT($A1088,3))=312,LEFT($G1088,10)="Unincepted",$B1088="G "),VLOOKUP(" ULO",_312_Table3,MATCH('312'!$N$16,_312_Table3_ColumnLookup,0),FALSE),
  IF(AND(VALUE(LEFT($A1088,3))=312,LEFT($G1088,10)="Unincepted",$B1088="O "),VLOOKUP(" ULO",_312_Table3,MATCH('312'!$V$16,_312_Table3_ColumnLookup,0),FALSE),
  IF(AND(VALUE(LEFT($A1088,3))=312,LEFT($G1088,10)="Unincepted",$B1088="Q "),VLOOKUP(" ULO",_312_Table3,MATCH('312'!$X$16,_312_Table3_ColumnLookup,0),FALSE),
  IF(AND(VALUE(LEFT($A1088,3))=312,LEFT($G1088,10)="Unincepted"),VLOOKUP(" ULO",_312_Table3,MATCH(LEFT($B1088,1),_312_Table3_ColumnLookup,0),FALSE),
  IF(AND(VALUE(LEFT($A1088,3))=312,LEFT($G1088,5)="Total",$B1088="G "),VLOOKUP('312'!$F$80,_312_Table3,MATCH('312'!$N$16,_312_Table3_ColumnLookup,0),FALSE),
  IF(AND(VALUE(LEFT($A1088,3))=312,LEFT($G1088,5)="Total",$B1088="O "),VLOOKUP('312'!$F$80,_312_Table3,MATCH('312'!$V$16,_312_Table3_ColumnLookup,0),FALSE),
  IF(AND(VALUE(LEFT($A1088,3))=312,LEFT($G1088,5)="Total",$B1088="Q "),VLOOKUP('312'!$F$80,_312_Table3,MATCH('312'!$X$16,_312_Table3_ColumnLookup,0),FALSE),
  IF(AND(VALUE(LEFT($A1088,3))=312,LEFT($G1088,5)="Total"),VLOOKUP('312'!$F$80,_312_Table3,MATCH(LEFT($B1088,1),_312_Table3_ColumnLookup,0),FALSE),
  IF(AND(VALUE(LEFT($A1088,3))=312,LEN($I1088)=4,$B1088="G"),VLOOKUP($I1088,_312_Table3,MATCH('312'!$N$16,_312_Table3_ColumnLookup,0),FALSE),
  IF(AND(VALUE(LEFT($A1088,3))=312,LEN($I1088)=4,$B1088="O"),VLOOKUP($I1088,_312_Table3,MATCH('312'!$V$16,_312_Table3_ColumnLookup,0),FALSE),
  IF(AND(VALUE(LEFT($A1088,3))=312,LEN($I1088)=4,$B1088="Q"),VLOOKUP($I1088,_312_Table3,MATCH('312'!$X$16,_312_Table3_ColumnLookup,0),FALSE),
  IF(AND(VALUE(LEFT($A1088,3))=312,LEN($I1088)=4),VLOOKUP($I1088,_312_Table3,MATCH(LEFT($B1088,1),_312_Table3_ColumnLookup,0),FALSE)
+N("312"),
  IF(VALUE(LEFT($A1088,3))=313,VLOOKUP(VALUE(MID($B1088,2,1)),_313_Table3,MATCH(MID($B1088,1,1),_313_Table3_ColumnLookup,0),FALSE)
+N("313"),
  IF(AND(VALUE(LEFT($A1088,3))=314,LEN($B1088)=3),VLOOKUP(VALUE(MID($B1088,2,2)),_314_Table3,MATCH(MID($B1088,1,1),_314_Table3_ColumnLookup,0),FALSE),
  IF(VALUE(LEFT($A1088,3))=314,VLOOKUP(VALUE(MID($B1088,2,1)),_314_Table3,MATCH(MID($B1088,1,1),_314_Table3_ColumnLookup,0),FALSE)
+N("314"),
""))))))))))))))))))))))))</f>
        <v>#N/A</v>
      </c>
      <c r="H1088" s="321" t="str">
        <f>IFERROR(
IF(ISERROR($D1088)=FALSE,$D1088,IF(ISERROR($E1088)=FALSE,$E1088,IF(ISERROR($F1088)=FALSE,$F1088
+N("012 checkboxes"),
IF(
IF(OR(LEFT($A1088,9)="Syndicate",LEFT($A1088,12)="NewSyndicate"),VLOOKUP($A1088,'012'!$J:$ZW,MATCH("Link to button",'012'!$J$1:$ZW$1,0),0)
+N("309 checkbox"),
IF($C1088="309 LCR Summary0",VLOOKUP("Notes990",'309'!$P:$ZZ,MATCH("Link to button",'309'!$P$1:$ZZ$1,0),0)
+N("313 checkboxes"),
IF($C1088="313 Financial Information0LcmVsScr",IF($C1088="309 LCR Summary0",VLOOKUP("LcmVsScr",'309'!$N:$ZZ,MATCH("Link to button",'309'!$N$1:$ZZ$1,0),0),
IF($C1088="313 Financial Information0LcrDocAttached",IF($C1088="309 LCR Summary0",VLOOKUP("LcrDocAttached",'309'!$N:$ZZ,MATCH("Link to button",'309'!$N$1:$ZZ$1,0),
0)))))))=1,TRUE,FALSE)
))),"")</f>
        <v/>
      </c>
    </row>
    <row r="1089" spans="1:8">
      <c r="A1089" s="237" t="e">
        <f>VLOOKUP($G1089,CSVLookups!$B:$R,MATCH(A$1,CSVLookups!$B$1:$R$1,0),FALSE)</f>
        <v>#N/A</v>
      </c>
      <c r="B1089" s="237" t="e">
        <f>VLOOKUP($G1089,CSVLookups!$B:$R,MATCH(B$1,CSVLookups!$B$1:$R$1,0),FALSE)</f>
        <v>#N/A</v>
      </c>
      <c r="C1089" s="238" t="e">
        <f t="shared" si="17"/>
        <v>#N/A</v>
      </c>
      <c r="D1089" s="238" t="e">
        <f>IF(AND(VALUE(LEFT($A1089,3))=309,LEN($B1089)=3),VLOOKUP(VALUE(MID($B1089,2,2)),_309_Table1,MATCH(MID($B1089,1,1),_309_Table1_ColumnLookup,0),FALSE),
  IF($C1089="309 LCR SummaryA",OneYearSCR,IF($C1089="309 LCR SummaryB",UltimateSCR,IF(VALUE(LEFT($A1089,3))=309,VLOOKUP(VALUE(MID($B1089,2,1)),_309_Table1,MATCH(MID($B1089,1,1),_309_Table1_ColumnLookup,0),FALSE)
+N("309"),
  IF(VALUE(LEFT($A1089,3))=310,VLOOKUP(VALUE(MID($B1089,2,1)),_310_Table1,MATCH(MID($B1089,1,1),_310_Table1_ColumnLookup,0),FALSE)
+N("310"),
  IF(AND(VALUE(LEFT($A1089,3))=311,LEN($I1089)=4),VLOOKUP($I1089,_311_Table1,MATCH($B1089,_311_Table1_ColumnLookup,0),FALSE),
  IF(AND(VALUE(LEFT($A1089,3))=311,OR($B1089="I2",$B1089="J2",$B1089="K2",$B1089="L2")),VLOOKUP('311'!$G$58,_311_Table1,MATCH(MID($B1089,1,1),_311_Table1_ColumnLookup,0),FALSE),
  IF(AND(VALUE(LEFT($A1089,3))=311,RIGHT($B1089,5)="Total"),VLOOKUP('311'!$G$59,_311_Table1,MATCH(MID($B1089,1,1),_311_Table1_ColumnLookup,0),FALSE),
  IF(VALUE(LEFT($A1089,3))=311,VLOOKUP(VALUE(MID($B1089,2,1)),_311_Table1,MATCH(MID($B1089,1,1),_311_Table1_ColumnLookup,0),FALSE)
+N("311"),
  IF(AND(VALUE(LEFT($A1089,3))=312,LEFT($G1089,10)="Unincepted",$B1089="G "),VLOOKUP(" ULO",_312_Table1,MATCH('312'!$N$16,_312_Table1_ColumnLookup,0),FALSE),
  IF(AND(VALUE(LEFT($A1089,3))=312,LEFT($G1089,10)="Unincepted",$B1089="O "),VLOOKUP(" ULO",_312_Table1,MATCH('312'!$V$16,_312_Table1_ColumnLookup,0),FALSE),
  IF(AND(VALUE(LEFT($A1089,3))=312,LEFT($G1089,10)="Unincepted",$B1089="Q "),VLOOKUP(" ULO",_312_Table1,MATCH('312'!$X$16,_312_Table1_ColumnLookup,0),FALSE),
  IF(AND(VALUE(LEFT($A1089,3))=312,LEFT($G1089,10)="Unincepted"),VLOOKUP(" ULO",_312_Table1,MATCH(LEFT($B1089,1),_312_Table1_ColumnLookup,0),FALSE),
  IF(AND(VALUE(LEFT($A1089,3))=312,LEFT($G1089,5)="Total",$B1089="G "),VLOOKUP('312'!$F$80,_312_Table1,MATCH('312'!$N$16,_312_Table1_ColumnLookup,0),FALSE),
  IF(AND(VALUE(LEFT($A1089,3))=312,LEFT($G1089,5)="Total",$B1089="O "),VLOOKUP('312'!$F$80,_312_Table1,MATCH('312'!$V$16,_312_Table1_ColumnLookup,0),FALSE),
  IF(AND(VALUE(LEFT($A1089,3))=312,LEFT($G1089,5)="Total",$B1089="Q "),VLOOKUP('312'!$F$80,_312_Table1,MATCH('312'!$X$16,_312_Table1_ColumnLookup,0),FALSE),
  IF(AND(VALUE(LEFT($A1089,3))=312,LEFT($G1089,5)="Total"),VLOOKUP('312'!$F$80,_312_Table1,MATCH(LEFT($B1089,1),_312_Table1_ColumnLookup,0),FALSE),
  IF(AND(VALUE(LEFT($A1089,3))=312,LEN($I1089)=4,$B1089="G"),VLOOKUP($I1089,_312_Table1,MATCH('312'!$N$16,_312_Table1_ColumnLookup,0),FALSE),
  IF(AND(VALUE(LEFT($A1089,3))=312,LEN($I1089)=4,$B1089="O"),VLOOKUP($I1089,_312_Table1,MATCH('312'!$V$16,_312_Table1_ColumnLookup,0),FALSE),
  IF(AND(VALUE(LEFT($A1089,3))=312,LEN($I1089)=4,$B1089="Q"),VLOOKUP($I1089,_312_Table1,MATCH('312'!$X$16,_312_Table1_ColumnLookup,0),FALSE),
  IF(AND(VALUE(LEFT($A1089,3))=312,LEN($I1089)=4),VLOOKUP($I1089,_312_Table1,MATCH(LEFT($B1089,1),_312_Table1_ColumnLookup,0),FALSE)
+N("312"),
  IF(VALUE(LEFT($A1089,3))=313,VLOOKUP(VALUE(MID($B1089,2,1)),_313_Table1,MATCH(MID($B1089,1,1),_313_Table1_ColumnLookup,0),FALSE)
+N("313"),
  IF(AND(VALUE(LEFT($A1089,3))=314,LEN($B1089)=3),VLOOKUP(VALUE(MID($B1089,2,2)),_314_Table1,MATCH(MID($B1089,1,1),_314_Table1_ColumnLookup,0),FALSE),
  IF(VALUE(LEFT($A1089,3))=314,VLOOKUP(VALUE(MID($B1089,2,1)),_314_Table1,MATCH(MID($B1089,1,1),_314_Table1_ColumnLookup,0),FALSE)
+N("314"),
""))))))))))))))))))))))))</f>
        <v>#N/A</v>
      </c>
      <c r="E1089" s="238" t="e">
        <f>IF(AND(VALUE(LEFT($A1089,3))=309,LEN($B1089)=3),VLOOKUP(VALUE(MID($B1089,2,2)),_309_Table2,MATCH(MID($B1089,1,1),_309_Table2_ColumnLookup,0),FALSE),
  IF($C1089="309 LCR SummaryA",OneYearSCR,IF($C1089="309 LCR SummaryB",UltimateSCR,IF(VALUE(LEFT($A1089,3))=309,VLOOKUP(VALUE(MID($B1089,2,1)),_309_Table2,MATCH(MID($B1089,1,1),_309_Table2_ColumnLookup,0),FALSE)
+N("309"),
  IF(VALUE(LEFT($A1089,3))=310,VLOOKUP(VALUE(MID($B1089,2,1)),_310_Table2,MATCH(MID($B1089,1,1),_310_Table2_ColumnLookup,0),FALSE)
+N("310"),
  IF(AND(VALUE(LEFT($A1089,3))=311,LEN($I1089)=4),VLOOKUP($I1089,_311_Table2,MATCH($B1089,_311_Table2_ColumnLookup,0),FALSE),
  IF(AND(VALUE(LEFT($A1089,3))=311,OR($B1089="I2",$B1089="J2",$B1089="K2",$B1089="L2")),VLOOKUP('311'!$G$58,_311_Table2,MATCH(MID($B1089,1,1),_311_Table2_ColumnLookup,0),FALSE),
  IF(AND(VALUE(LEFT($A1089,3))=311,RIGHT($B1089,5)="Total"),VLOOKUP('311'!$G$59,_311_Table2,MATCH(MID($B1089,1,1),_311_Table2_ColumnLookup,0),FALSE),
  IF(VALUE(LEFT($A1089,3))=311,VLOOKUP(VALUE(MID($B1089,2,1)),_311_Table2,MATCH(MID($B1089,1,1),_311_Table2_ColumnLookup,0),FALSE)
+N("311"),
  IF(AND(VALUE(LEFT($A1089,3))=312,LEFT($G1089,10)="Unincepted",$B1089="G "),VLOOKUP(" ULO",_312_Table2,MATCH('312'!$N$16,_312_Table2_ColumnLookup,0),FALSE),
  IF(AND(VALUE(LEFT($A1089,3))=312,LEFT($G1089,10)="Unincepted",$B1089="O "),VLOOKUP(" ULO",_312_Table2,MATCH('312'!$V$16,_312_Table2_ColumnLookup,0),FALSE),
  IF(AND(VALUE(LEFT($A1089,3))=312,LEFT($G1089,10)="Unincepted",$B1089="Q "),VLOOKUP(" ULO",_312_Table2,MATCH('312'!$X$16,_312_Table2_ColumnLookup,0),FALSE),
  IF(AND(VALUE(LEFT($A1089,3))=312,LEFT($G1089,10)="Unincepted"),VLOOKUP(" ULO",_312_Table2,MATCH(LEFT($B1089,1),_312_Table2_ColumnLookup,0),FALSE),
  IF(AND(VALUE(LEFT($A1089,3))=312,LEFT($G1089,5)="Total",$B1089="G "),VLOOKUP('312'!$F$80,_312_Table2,MATCH('312'!$N$16,_312_Table2_ColumnLookup,0),FALSE),
  IF(AND(VALUE(LEFT($A1089,3))=312,LEFT($G1089,5)="Total",$B1089="O "),VLOOKUP('312'!$F$80,_312_Table2,MATCH('312'!$V$16,_312_Table2_ColumnLookup,0),FALSE),
  IF(AND(VALUE(LEFT($A1089,3))=312,LEFT($G1089,5)="Total",$B1089="Q "),VLOOKUP('312'!$F$80,_312_Table2,MATCH('312'!$X$16,_312_Table2_ColumnLookup,0),FALSE),
  IF(AND(VALUE(LEFT($A1089,3))=312,LEFT($G1089,5)="Total"),VLOOKUP('312'!$F$80,_312_Table2,MATCH(LEFT($B1089,1),_312_Table2_ColumnLookup,0),FALSE),
  IF(AND(VALUE(LEFT($A1089,3))=312,LEN($I1089)=4,$B1089="G"),VLOOKUP($I1089,_312_Table2,MATCH('312'!$N$16,_312_Table2_ColumnLookup,0),FALSE),
  IF(AND(VALUE(LEFT($A1089,3))=312,LEN($I1089)=4,$B1089="O"),VLOOKUP($I1089,_312_Table2,MATCH('312'!$V$16,_312_Table2_ColumnLookup,0),FALSE),
  IF(AND(VALUE(LEFT($A1089,3))=312,LEN($I1089)=4,$B1089="Q"),VLOOKUP($I1089,_312_Table2,MATCH('312'!$X$16,_312_Table2_ColumnLookup,0),FALSE),
  IF(AND(VALUE(LEFT($A1089,3))=312,LEN($I1089)=4),VLOOKUP($I1089,_312_Table2,MATCH(LEFT($B1089,1),_312_Table2_ColumnLookup,0),FALSE)
+N("312"),
  IF(VALUE(LEFT($A1089,3))=313,VLOOKUP(VALUE(MID($B1089,2,1)),_313_Table2,MATCH(MID($B1089,1,1),_313_Table2_ColumnLookup,0),FALSE)
+N("313"),
  IF(AND(VALUE(LEFT($A1089,3))=314,LEN($B1089)=3),VLOOKUP(VALUE(MID($B1089,2,2)),_314_Table2,MATCH(MID($B1089,1,1),_314_Table2_ColumnLookup,0),FALSE),
  IF(VALUE(LEFT($A1089,3))=314,VLOOKUP(VALUE(MID($B1089,2,1)),_314_Table2,MATCH(MID($B1089,1,1),_314_Table2_ColumnLookup,0),FALSE)
+N("314"),
""))))))))))))))))))))))))</f>
        <v>#N/A</v>
      </c>
      <c r="F1089" s="238" t="e">
        <f>IF(AND(VALUE(LEFT($A1089,3))=309,LEN($B1089)=3),VLOOKUP(VALUE(MID($B1089,2,2)),_309_Table3,MATCH(MID($B1089,1,1),_309_Table3_ColumnLookup,0),FALSE),
  IF($C1089="309 LCR SummaryA",OneYearSCR,IF($C1089="309 LCR SummaryB",UltimateSCR,IF(VALUE(LEFT($A1089,3))=309,VLOOKUP(VALUE(MID($B1089,2,1)),_309_Table3,MATCH(MID($B1089,1,1),_309_Table3_ColumnLookup,0),FALSE)
+N("309"),
  IF(VALUE(LEFT($A1089,3))=310,VLOOKUP(VALUE(MID($B1089,2,1)),_310_Table3,MATCH(MID($B1089,1,1),_310_Table3_ColumnLookup,0),FALSE)
+N("310"),
  IF(AND(VALUE(LEFT($A1089,3))=311,LEN($I1089)=4),VLOOKUP($I1089,_311_Table3,MATCH($B1089,_311_Table3_ColumnLookup,0),FALSE),
  IF(AND(VALUE(LEFT($A1089,3))=311,OR($B1089="I2",$B1089="J2",$B1089="K2",$B1089="L2")),VLOOKUP('311'!$G$58,_311_Table3,MATCH(MID($B1089,1,1),_311_Table3_ColumnLookup,0),FALSE),
  IF(AND(VALUE(LEFT($A1089,3))=311,RIGHT($B1089,5)="Total"),VLOOKUP('311'!$G$59,_311_Table3,MATCH(MID($B1089,1,1),_311_Table3_ColumnLookup,0),FALSE),
  IF(VALUE(LEFT($A1089,3))=311,VLOOKUP(VALUE(MID($B1089,2,1)),_311_Table3,MATCH(MID($B1089,1,1),_311_Table3_ColumnLookup,0),FALSE)
+N("311"),
  IF(AND(VALUE(LEFT($A1089,3))=312,LEFT($G1089,10)="Unincepted",$B1089="G "),VLOOKUP(" ULO",_312_Table3,MATCH('312'!$N$16,_312_Table3_ColumnLookup,0),FALSE),
  IF(AND(VALUE(LEFT($A1089,3))=312,LEFT($G1089,10)="Unincepted",$B1089="O "),VLOOKUP(" ULO",_312_Table3,MATCH('312'!$V$16,_312_Table3_ColumnLookup,0),FALSE),
  IF(AND(VALUE(LEFT($A1089,3))=312,LEFT($G1089,10)="Unincepted",$B1089="Q "),VLOOKUP(" ULO",_312_Table3,MATCH('312'!$X$16,_312_Table3_ColumnLookup,0),FALSE),
  IF(AND(VALUE(LEFT($A1089,3))=312,LEFT($G1089,10)="Unincepted"),VLOOKUP(" ULO",_312_Table3,MATCH(LEFT($B1089,1),_312_Table3_ColumnLookup,0),FALSE),
  IF(AND(VALUE(LEFT($A1089,3))=312,LEFT($G1089,5)="Total",$B1089="G "),VLOOKUP('312'!$F$80,_312_Table3,MATCH('312'!$N$16,_312_Table3_ColumnLookup,0),FALSE),
  IF(AND(VALUE(LEFT($A1089,3))=312,LEFT($G1089,5)="Total",$B1089="O "),VLOOKUP('312'!$F$80,_312_Table3,MATCH('312'!$V$16,_312_Table3_ColumnLookup,0),FALSE),
  IF(AND(VALUE(LEFT($A1089,3))=312,LEFT($G1089,5)="Total",$B1089="Q "),VLOOKUP('312'!$F$80,_312_Table3,MATCH('312'!$X$16,_312_Table3_ColumnLookup,0),FALSE),
  IF(AND(VALUE(LEFT($A1089,3))=312,LEFT($G1089,5)="Total"),VLOOKUP('312'!$F$80,_312_Table3,MATCH(LEFT($B1089,1),_312_Table3_ColumnLookup,0),FALSE),
  IF(AND(VALUE(LEFT($A1089,3))=312,LEN($I1089)=4,$B1089="G"),VLOOKUP($I1089,_312_Table3,MATCH('312'!$N$16,_312_Table3_ColumnLookup,0),FALSE),
  IF(AND(VALUE(LEFT($A1089,3))=312,LEN($I1089)=4,$B1089="O"),VLOOKUP($I1089,_312_Table3,MATCH('312'!$V$16,_312_Table3_ColumnLookup,0),FALSE),
  IF(AND(VALUE(LEFT($A1089,3))=312,LEN($I1089)=4,$B1089="Q"),VLOOKUP($I1089,_312_Table3,MATCH('312'!$X$16,_312_Table3_ColumnLookup,0),FALSE),
  IF(AND(VALUE(LEFT($A1089,3))=312,LEN($I1089)=4),VLOOKUP($I1089,_312_Table3,MATCH(LEFT($B1089,1),_312_Table3_ColumnLookup,0),FALSE)
+N("312"),
  IF(VALUE(LEFT($A1089,3))=313,VLOOKUP(VALUE(MID($B1089,2,1)),_313_Table3,MATCH(MID($B1089,1,1),_313_Table3_ColumnLookup,0),FALSE)
+N("313"),
  IF(AND(VALUE(LEFT($A1089,3))=314,LEN($B1089)=3),VLOOKUP(VALUE(MID($B1089,2,2)),_314_Table3,MATCH(MID($B1089,1,1),_314_Table3_ColumnLookup,0),FALSE),
  IF(VALUE(LEFT($A1089,3))=314,VLOOKUP(VALUE(MID($B1089,2,1)),_314_Table3,MATCH(MID($B1089,1,1),_314_Table3_ColumnLookup,0),FALSE)
+N("314"),
""))))))))))))))))))))))))</f>
        <v>#N/A</v>
      </c>
      <c r="H1089" s="321" t="str">
        <f>IFERROR(
IF(ISERROR($D1089)=FALSE,$D1089,IF(ISERROR($E1089)=FALSE,$E1089,IF(ISERROR($F1089)=FALSE,$F1089
+N("012 checkboxes"),
IF(
IF(OR(LEFT($A1089,9)="Syndicate",LEFT($A1089,12)="NewSyndicate"),VLOOKUP($A1089,'012'!$J:$ZW,MATCH("Link to button",'012'!$J$1:$ZW$1,0),0)
+N("309 checkbox"),
IF($C1089="309 LCR Summary0",VLOOKUP("Notes990",'309'!$P:$ZZ,MATCH("Link to button",'309'!$P$1:$ZZ$1,0),0)
+N("313 checkboxes"),
IF($C1089="313 Financial Information0LcmVsScr",IF($C1089="309 LCR Summary0",VLOOKUP("LcmVsScr",'309'!$N:$ZZ,MATCH("Link to button",'309'!$N$1:$ZZ$1,0),0),
IF($C1089="313 Financial Information0LcrDocAttached",IF($C1089="309 LCR Summary0",VLOOKUP("LcrDocAttached",'309'!$N:$ZZ,MATCH("Link to button",'309'!$N$1:$ZZ$1,0),
0)))))))=1,TRUE,FALSE)
))),"")</f>
        <v/>
      </c>
    </row>
    <row r="1090" spans="1:8">
      <c r="A1090" s="237" t="e">
        <f>VLOOKUP($G1090,CSVLookups!$B:$R,MATCH(A$1,CSVLookups!$B$1:$R$1,0),FALSE)</f>
        <v>#N/A</v>
      </c>
      <c r="B1090" s="237" t="e">
        <f>VLOOKUP($G1090,CSVLookups!$B:$R,MATCH(B$1,CSVLookups!$B$1:$R$1,0),FALSE)</f>
        <v>#N/A</v>
      </c>
      <c r="C1090" s="238" t="e">
        <f t="shared" si="17"/>
        <v>#N/A</v>
      </c>
      <c r="D1090" s="238" t="e">
        <f>IF(AND(VALUE(LEFT($A1090,3))=309,LEN($B1090)=3),VLOOKUP(VALUE(MID($B1090,2,2)),_309_Table1,MATCH(MID($B1090,1,1),_309_Table1_ColumnLookup,0),FALSE),
  IF($C1090="309 LCR SummaryA",OneYearSCR,IF($C1090="309 LCR SummaryB",UltimateSCR,IF(VALUE(LEFT($A1090,3))=309,VLOOKUP(VALUE(MID($B1090,2,1)),_309_Table1,MATCH(MID($B1090,1,1),_309_Table1_ColumnLookup,0),FALSE)
+N("309"),
  IF(VALUE(LEFT($A1090,3))=310,VLOOKUP(VALUE(MID($B1090,2,1)),_310_Table1,MATCH(MID($B1090,1,1),_310_Table1_ColumnLookup,0),FALSE)
+N("310"),
  IF(AND(VALUE(LEFT($A1090,3))=311,LEN($I1090)=4),VLOOKUP($I1090,_311_Table1,MATCH($B1090,_311_Table1_ColumnLookup,0),FALSE),
  IF(AND(VALUE(LEFT($A1090,3))=311,OR($B1090="I2",$B1090="J2",$B1090="K2",$B1090="L2")),VLOOKUP('311'!$G$58,_311_Table1,MATCH(MID($B1090,1,1),_311_Table1_ColumnLookup,0),FALSE),
  IF(AND(VALUE(LEFT($A1090,3))=311,RIGHT($B1090,5)="Total"),VLOOKUP('311'!$G$59,_311_Table1,MATCH(MID($B1090,1,1),_311_Table1_ColumnLookup,0),FALSE),
  IF(VALUE(LEFT($A1090,3))=311,VLOOKUP(VALUE(MID($B1090,2,1)),_311_Table1,MATCH(MID($B1090,1,1),_311_Table1_ColumnLookup,0),FALSE)
+N("311"),
  IF(AND(VALUE(LEFT($A1090,3))=312,LEFT($G1090,10)="Unincepted",$B1090="G "),VLOOKUP(" ULO",_312_Table1,MATCH('312'!$N$16,_312_Table1_ColumnLookup,0),FALSE),
  IF(AND(VALUE(LEFT($A1090,3))=312,LEFT($G1090,10)="Unincepted",$B1090="O "),VLOOKUP(" ULO",_312_Table1,MATCH('312'!$V$16,_312_Table1_ColumnLookup,0),FALSE),
  IF(AND(VALUE(LEFT($A1090,3))=312,LEFT($G1090,10)="Unincepted",$B1090="Q "),VLOOKUP(" ULO",_312_Table1,MATCH('312'!$X$16,_312_Table1_ColumnLookup,0),FALSE),
  IF(AND(VALUE(LEFT($A1090,3))=312,LEFT($G1090,10)="Unincepted"),VLOOKUP(" ULO",_312_Table1,MATCH(LEFT($B1090,1),_312_Table1_ColumnLookup,0),FALSE),
  IF(AND(VALUE(LEFT($A1090,3))=312,LEFT($G1090,5)="Total",$B1090="G "),VLOOKUP('312'!$F$80,_312_Table1,MATCH('312'!$N$16,_312_Table1_ColumnLookup,0),FALSE),
  IF(AND(VALUE(LEFT($A1090,3))=312,LEFT($G1090,5)="Total",$B1090="O "),VLOOKUP('312'!$F$80,_312_Table1,MATCH('312'!$V$16,_312_Table1_ColumnLookup,0),FALSE),
  IF(AND(VALUE(LEFT($A1090,3))=312,LEFT($G1090,5)="Total",$B1090="Q "),VLOOKUP('312'!$F$80,_312_Table1,MATCH('312'!$X$16,_312_Table1_ColumnLookup,0),FALSE),
  IF(AND(VALUE(LEFT($A1090,3))=312,LEFT($G1090,5)="Total"),VLOOKUP('312'!$F$80,_312_Table1,MATCH(LEFT($B1090,1),_312_Table1_ColumnLookup,0),FALSE),
  IF(AND(VALUE(LEFT($A1090,3))=312,LEN($I1090)=4,$B1090="G"),VLOOKUP($I1090,_312_Table1,MATCH('312'!$N$16,_312_Table1_ColumnLookup,0),FALSE),
  IF(AND(VALUE(LEFT($A1090,3))=312,LEN($I1090)=4,$B1090="O"),VLOOKUP($I1090,_312_Table1,MATCH('312'!$V$16,_312_Table1_ColumnLookup,0),FALSE),
  IF(AND(VALUE(LEFT($A1090,3))=312,LEN($I1090)=4,$B1090="Q"),VLOOKUP($I1090,_312_Table1,MATCH('312'!$X$16,_312_Table1_ColumnLookup,0),FALSE),
  IF(AND(VALUE(LEFT($A1090,3))=312,LEN($I1090)=4),VLOOKUP($I1090,_312_Table1,MATCH(LEFT($B1090,1),_312_Table1_ColumnLookup,0),FALSE)
+N("312"),
  IF(VALUE(LEFT($A1090,3))=313,VLOOKUP(VALUE(MID($B1090,2,1)),_313_Table1,MATCH(MID($B1090,1,1),_313_Table1_ColumnLookup,0),FALSE)
+N("313"),
  IF(AND(VALUE(LEFT($A1090,3))=314,LEN($B1090)=3),VLOOKUP(VALUE(MID($B1090,2,2)),_314_Table1,MATCH(MID($B1090,1,1),_314_Table1_ColumnLookup,0),FALSE),
  IF(VALUE(LEFT($A1090,3))=314,VLOOKUP(VALUE(MID($B1090,2,1)),_314_Table1,MATCH(MID($B1090,1,1),_314_Table1_ColumnLookup,0),FALSE)
+N("314"),
""))))))))))))))))))))))))</f>
        <v>#N/A</v>
      </c>
      <c r="E1090" s="238" t="e">
        <f>IF(AND(VALUE(LEFT($A1090,3))=309,LEN($B1090)=3),VLOOKUP(VALUE(MID($B1090,2,2)),_309_Table2,MATCH(MID($B1090,1,1),_309_Table2_ColumnLookup,0),FALSE),
  IF($C1090="309 LCR SummaryA",OneYearSCR,IF($C1090="309 LCR SummaryB",UltimateSCR,IF(VALUE(LEFT($A1090,3))=309,VLOOKUP(VALUE(MID($B1090,2,1)),_309_Table2,MATCH(MID($B1090,1,1),_309_Table2_ColumnLookup,0),FALSE)
+N("309"),
  IF(VALUE(LEFT($A1090,3))=310,VLOOKUP(VALUE(MID($B1090,2,1)),_310_Table2,MATCH(MID($B1090,1,1),_310_Table2_ColumnLookup,0),FALSE)
+N("310"),
  IF(AND(VALUE(LEFT($A1090,3))=311,LEN($I1090)=4),VLOOKUP($I1090,_311_Table2,MATCH($B1090,_311_Table2_ColumnLookup,0),FALSE),
  IF(AND(VALUE(LEFT($A1090,3))=311,OR($B1090="I2",$B1090="J2",$B1090="K2",$B1090="L2")),VLOOKUP('311'!$G$58,_311_Table2,MATCH(MID($B1090,1,1),_311_Table2_ColumnLookup,0),FALSE),
  IF(AND(VALUE(LEFT($A1090,3))=311,RIGHT($B1090,5)="Total"),VLOOKUP('311'!$G$59,_311_Table2,MATCH(MID($B1090,1,1),_311_Table2_ColumnLookup,0),FALSE),
  IF(VALUE(LEFT($A1090,3))=311,VLOOKUP(VALUE(MID($B1090,2,1)),_311_Table2,MATCH(MID($B1090,1,1),_311_Table2_ColumnLookup,0),FALSE)
+N("311"),
  IF(AND(VALUE(LEFT($A1090,3))=312,LEFT($G1090,10)="Unincepted",$B1090="G "),VLOOKUP(" ULO",_312_Table2,MATCH('312'!$N$16,_312_Table2_ColumnLookup,0),FALSE),
  IF(AND(VALUE(LEFT($A1090,3))=312,LEFT($G1090,10)="Unincepted",$B1090="O "),VLOOKUP(" ULO",_312_Table2,MATCH('312'!$V$16,_312_Table2_ColumnLookup,0),FALSE),
  IF(AND(VALUE(LEFT($A1090,3))=312,LEFT($G1090,10)="Unincepted",$B1090="Q "),VLOOKUP(" ULO",_312_Table2,MATCH('312'!$X$16,_312_Table2_ColumnLookup,0),FALSE),
  IF(AND(VALUE(LEFT($A1090,3))=312,LEFT($G1090,10)="Unincepted"),VLOOKUP(" ULO",_312_Table2,MATCH(LEFT($B1090,1),_312_Table2_ColumnLookup,0),FALSE),
  IF(AND(VALUE(LEFT($A1090,3))=312,LEFT($G1090,5)="Total",$B1090="G "),VLOOKUP('312'!$F$80,_312_Table2,MATCH('312'!$N$16,_312_Table2_ColumnLookup,0),FALSE),
  IF(AND(VALUE(LEFT($A1090,3))=312,LEFT($G1090,5)="Total",$B1090="O "),VLOOKUP('312'!$F$80,_312_Table2,MATCH('312'!$V$16,_312_Table2_ColumnLookup,0),FALSE),
  IF(AND(VALUE(LEFT($A1090,3))=312,LEFT($G1090,5)="Total",$B1090="Q "),VLOOKUP('312'!$F$80,_312_Table2,MATCH('312'!$X$16,_312_Table2_ColumnLookup,0),FALSE),
  IF(AND(VALUE(LEFT($A1090,3))=312,LEFT($G1090,5)="Total"),VLOOKUP('312'!$F$80,_312_Table2,MATCH(LEFT($B1090,1),_312_Table2_ColumnLookup,0),FALSE),
  IF(AND(VALUE(LEFT($A1090,3))=312,LEN($I1090)=4,$B1090="G"),VLOOKUP($I1090,_312_Table2,MATCH('312'!$N$16,_312_Table2_ColumnLookup,0),FALSE),
  IF(AND(VALUE(LEFT($A1090,3))=312,LEN($I1090)=4,$B1090="O"),VLOOKUP($I1090,_312_Table2,MATCH('312'!$V$16,_312_Table2_ColumnLookup,0),FALSE),
  IF(AND(VALUE(LEFT($A1090,3))=312,LEN($I1090)=4,$B1090="Q"),VLOOKUP($I1090,_312_Table2,MATCH('312'!$X$16,_312_Table2_ColumnLookup,0),FALSE),
  IF(AND(VALUE(LEFT($A1090,3))=312,LEN($I1090)=4),VLOOKUP($I1090,_312_Table2,MATCH(LEFT($B1090,1),_312_Table2_ColumnLookup,0),FALSE)
+N("312"),
  IF(VALUE(LEFT($A1090,3))=313,VLOOKUP(VALUE(MID($B1090,2,1)),_313_Table2,MATCH(MID($B1090,1,1),_313_Table2_ColumnLookup,0),FALSE)
+N("313"),
  IF(AND(VALUE(LEFT($A1090,3))=314,LEN($B1090)=3),VLOOKUP(VALUE(MID($B1090,2,2)),_314_Table2,MATCH(MID($B1090,1,1),_314_Table2_ColumnLookup,0),FALSE),
  IF(VALUE(LEFT($A1090,3))=314,VLOOKUP(VALUE(MID($B1090,2,1)),_314_Table2,MATCH(MID($B1090,1,1),_314_Table2_ColumnLookup,0),FALSE)
+N("314"),
""))))))))))))))))))))))))</f>
        <v>#N/A</v>
      </c>
      <c r="F1090" s="238" t="e">
        <f>IF(AND(VALUE(LEFT($A1090,3))=309,LEN($B1090)=3),VLOOKUP(VALUE(MID($B1090,2,2)),_309_Table3,MATCH(MID($B1090,1,1),_309_Table3_ColumnLookup,0),FALSE),
  IF($C1090="309 LCR SummaryA",OneYearSCR,IF($C1090="309 LCR SummaryB",UltimateSCR,IF(VALUE(LEFT($A1090,3))=309,VLOOKUP(VALUE(MID($B1090,2,1)),_309_Table3,MATCH(MID($B1090,1,1),_309_Table3_ColumnLookup,0),FALSE)
+N("309"),
  IF(VALUE(LEFT($A1090,3))=310,VLOOKUP(VALUE(MID($B1090,2,1)),_310_Table3,MATCH(MID($B1090,1,1),_310_Table3_ColumnLookup,0),FALSE)
+N("310"),
  IF(AND(VALUE(LEFT($A1090,3))=311,LEN($I1090)=4),VLOOKUP($I1090,_311_Table3,MATCH($B1090,_311_Table3_ColumnLookup,0),FALSE),
  IF(AND(VALUE(LEFT($A1090,3))=311,OR($B1090="I2",$B1090="J2",$B1090="K2",$B1090="L2")),VLOOKUP('311'!$G$58,_311_Table3,MATCH(MID($B1090,1,1),_311_Table3_ColumnLookup,0),FALSE),
  IF(AND(VALUE(LEFT($A1090,3))=311,RIGHT($B1090,5)="Total"),VLOOKUP('311'!$G$59,_311_Table3,MATCH(MID($B1090,1,1),_311_Table3_ColumnLookup,0),FALSE),
  IF(VALUE(LEFT($A1090,3))=311,VLOOKUP(VALUE(MID($B1090,2,1)),_311_Table3,MATCH(MID($B1090,1,1),_311_Table3_ColumnLookup,0),FALSE)
+N("311"),
  IF(AND(VALUE(LEFT($A1090,3))=312,LEFT($G1090,10)="Unincepted",$B1090="G "),VLOOKUP(" ULO",_312_Table3,MATCH('312'!$N$16,_312_Table3_ColumnLookup,0),FALSE),
  IF(AND(VALUE(LEFT($A1090,3))=312,LEFT($G1090,10)="Unincepted",$B1090="O "),VLOOKUP(" ULO",_312_Table3,MATCH('312'!$V$16,_312_Table3_ColumnLookup,0),FALSE),
  IF(AND(VALUE(LEFT($A1090,3))=312,LEFT($G1090,10)="Unincepted",$B1090="Q "),VLOOKUP(" ULO",_312_Table3,MATCH('312'!$X$16,_312_Table3_ColumnLookup,0),FALSE),
  IF(AND(VALUE(LEFT($A1090,3))=312,LEFT($G1090,10)="Unincepted"),VLOOKUP(" ULO",_312_Table3,MATCH(LEFT($B1090,1),_312_Table3_ColumnLookup,0),FALSE),
  IF(AND(VALUE(LEFT($A1090,3))=312,LEFT($G1090,5)="Total",$B1090="G "),VLOOKUP('312'!$F$80,_312_Table3,MATCH('312'!$N$16,_312_Table3_ColumnLookup,0),FALSE),
  IF(AND(VALUE(LEFT($A1090,3))=312,LEFT($G1090,5)="Total",$B1090="O "),VLOOKUP('312'!$F$80,_312_Table3,MATCH('312'!$V$16,_312_Table3_ColumnLookup,0),FALSE),
  IF(AND(VALUE(LEFT($A1090,3))=312,LEFT($G1090,5)="Total",$B1090="Q "),VLOOKUP('312'!$F$80,_312_Table3,MATCH('312'!$X$16,_312_Table3_ColumnLookup,0),FALSE),
  IF(AND(VALUE(LEFT($A1090,3))=312,LEFT($G1090,5)="Total"),VLOOKUP('312'!$F$80,_312_Table3,MATCH(LEFT($B1090,1),_312_Table3_ColumnLookup,0),FALSE),
  IF(AND(VALUE(LEFT($A1090,3))=312,LEN($I1090)=4,$B1090="G"),VLOOKUP($I1090,_312_Table3,MATCH('312'!$N$16,_312_Table3_ColumnLookup,0),FALSE),
  IF(AND(VALUE(LEFT($A1090,3))=312,LEN($I1090)=4,$B1090="O"),VLOOKUP($I1090,_312_Table3,MATCH('312'!$V$16,_312_Table3_ColumnLookup,0),FALSE),
  IF(AND(VALUE(LEFT($A1090,3))=312,LEN($I1090)=4,$B1090="Q"),VLOOKUP($I1090,_312_Table3,MATCH('312'!$X$16,_312_Table3_ColumnLookup,0),FALSE),
  IF(AND(VALUE(LEFT($A1090,3))=312,LEN($I1090)=4),VLOOKUP($I1090,_312_Table3,MATCH(LEFT($B1090,1),_312_Table3_ColumnLookup,0),FALSE)
+N("312"),
  IF(VALUE(LEFT($A1090,3))=313,VLOOKUP(VALUE(MID($B1090,2,1)),_313_Table3,MATCH(MID($B1090,1,1),_313_Table3_ColumnLookup,0),FALSE)
+N("313"),
  IF(AND(VALUE(LEFT($A1090,3))=314,LEN($B1090)=3),VLOOKUP(VALUE(MID($B1090,2,2)),_314_Table3,MATCH(MID($B1090,1,1),_314_Table3_ColumnLookup,0),FALSE),
  IF(VALUE(LEFT($A1090,3))=314,VLOOKUP(VALUE(MID($B1090,2,1)),_314_Table3,MATCH(MID($B1090,1,1),_314_Table3_ColumnLookup,0),FALSE)
+N("314"),
""))))))))))))))))))))))))</f>
        <v>#N/A</v>
      </c>
      <c r="H1090" s="321" t="str">
        <f>IFERROR(
IF(ISERROR($D1090)=FALSE,$D1090,IF(ISERROR($E1090)=FALSE,$E1090,IF(ISERROR($F1090)=FALSE,$F1090
+N("012 checkboxes"),
IF(
IF(OR(LEFT($A1090,9)="Syndicate",LEFT($A1090,12)="NewSyndicate"),VLOOKUP($A1090,'012'!$J:$ZW,MATCH("Link to button",'012'!$J$1:$ZW$1,0),0)
+N("309 checkbox"),
IF($C1090="309 LCR Summary0",VLOOKUP("Notes990",'309'!$P:$ZZ,MATCH("Link to button",'309'!$P$1:$ZZ$1,0),0)
+N("313 checkboxes"),
IF($C1090="313 Financial Information0LcmVsScr",IF($C1090="309 LCR Summary0",VLOOKUP("LcmVsScr",'309'!$N:$ZZ,MATCH("Link to button",'309'!$N$1:$ZZ$1,0),0),
IF($C1090="313 Financial Information0LcrDocAttached",IF($C1090="309 LCR Summary0",VLOOKUP("LcrDocAttached",'309'!$N:$ZZ,MATCH("Link to button",'309'!$N$1:$ZZ$1,0),
0)))))))=1,TRUE,FALSE)
))),"")</f>
        <v/>
      </c>
    </row>
    <row r="1091" spans="1:8">
      <c r="A1091" s="237" t="e">
        <f>VLOOKUP($G1091,CSVLookups!$B:$R,MATCH(A$1,CSVLookups!$B$1:$R$1,0),FALSE)</f>
        <v>#N/A</v>
      </c>
      <c r="B1091" s="237" t="e">
        <f>VLOOKUP($G1091,CSVLookups!$B:$R,MATCH(B$1,CSVLookups!$B$1:$R$1,0),FALSE)</f>
        <v>#N/A</v>
      </c>
      <c r="C1091" s="238" t="e">
        <f t="shared" si="17"/>
        <v>#N/A</v>
      </c>
      <c r="D1091" s="238" t="e">
        <f>IF(AND(VALUE(LEFT($A1091,3))=309,LEN($B1091)=3),VLOOKUP(VALUE(MID($B1091,2,2)),_309_Table1,MATCH(MID($B1091,1,1),_309_Table1_ColumnLookup,0),FALSE),
  IF($C1091="309 LCR SummaryA",OneYearSCR,IF($C1091="309 LCR SummaryB",UltimateSCR,IF(VALUE(LEFT($A1091,3))=309,VLOOKUP(VALUE(MID($B1091,2,1)),_309_Table1,MATCH(MID($B1091,1,1),_309_Table1_ColumnLookup,0),FALSE)
+N("309"),
  IF(VALUE(LEFT($A1091,3))=310,VLOOKUP(VALUE(MID($B1091,2,1)),_310_Table1,MATCH(MID($B1091,1,1),_310_Table1_ColumnLookup,0),FALSE)
+N("310"),
  IF(AND(VALUE(LEFT($A1091,3))=311,LEN($I1091)=4),VLOOKUP($I1091,_311_Table1,MATCH($B1091,_311_Table1_ColumnLookup,0),FALSE),
  IF(AND(VALUE(LEFT($A1091,3))=311,OR($B1091="I2",$B1091="J2",$B1091="K2",$B1091="L2")),VLOOKUP('311'!$G$58,_311_Table1,MATCH(MID($B1091,1,1),_311_Table1_ColumnLookup,0),FALSE),
  IF(AND(VALUE(LEFT($A1091,3))=311,RIGHT($B1091,5)="Total"),VLOOKUP('311'!$G$59,_311_Table1,MATCH(MID($B1091,1,1),_311_Table1_ColumnLookup,0),FALSE),
  IF(VALUE(LEFT($A1091,3))=311,VLOOKUP(VALUE(MID($B1091,2,1)),_311_Table1,MATCH(MID($B1091,1,1),_311_Table1_ColumnLookup,0),FALSE)
+N("311"),
  IF(AND(VALUE(LEFT($A1091,3))=312,LEFT($G1091,10)="Unincepted",$B1091="G "),VLOOKUP(" ULO",_312_Table1,MATCH('312'!$N$16,_312_Table1_ColumnLookup,0),FALSE),
  IF(AND(VALUE(LEFT($A1091,3))=312,LEFT($G1091,10)="Unincepted",$B1091="O "),VLOOKUP(" ULO",_312_Table1,MATCH('312'!$V$16,_312_Table1_ColumnLookup,0),FALSE),
  IF(AND(VALUE(LEFT($A1091,3))=312,LEFT($G1091,10)="Unincepted",$B1091="Q "),VLOOKUP(" ULO",_312_Table1,MATCH('312'!$X$16,_312_Table1_ColumnLookup,0),FALSE),
  IF(AND(VALUE(LEFT($A1091,3))=312,LEFT($G1091,10)="Unincepted"),VLOOKUP(" ULO",_312_Table1,MATCH(LEFT($B1091,1),_312_Table1_ColumnLookup,0),FALSE),
  IF(AND(VALUE(LEFT($A1091,3))=312,LEFT($G1091,5)="Total",$B1091="G "),VLOOKUP('312'!$F$80,_312_Table1,MATCH('312'!$N$16,_312_Table1_ColumnLookup,0),FALSE),
  IF(AND(VALUE(LEFT($A1091,3))=312,LEFT($G1091,5)="Total",$B1091="O "),VLOOKUP('312'!$F$80,_312_Table1,MATCH('312'!$V$16,_312_Table1_ColumnLookup,0),FALSE),
  IF(AND(VALUE(LEFT($A1091,3))=312,LEFT($G1091,5)="Total",$B1091="Q "),VLOOKUP('312'!$F$80,_312_Table1,MATCH('312'!$X$16,_312_Table1_ColumnLookup,0),FALSE),
  IF(AND(VALUE(LEFT($A1091,3))=312,LEFT($G1091,5)="Total"),VLOOKUP('312'!$F$80,_312_Table1,MATCH(LEFT($B1091,1),_312_Table1_ColumnLookup,0),FALSE),
  IF(AND(VALUE(LEFT($A1091,3))=312,LEN($I1091)=4,$B1091="G"),VLOOKUP($I1091,_312_Table1,MATCH('312'!$N$16,_312_Table1_ColumnLookup,0),FALSE),
  IF(AND(VALUE(LEFT($A1091,3))=312,LEN($I1091)=4,$B1091="O"),VLOOKUP($I1091,_312_Table1,MATCH('312'!$V$16,_312_Table1_ColumnLookup,0),FALSE),
  IF(AND(VALUE(LEFT($A1091,3))=312,LEN($I1091)=4,$B1091="Q"),VLOOKUP($I1091,_312_Table1,MATCH('312'!$X$16,_312_Table1_ColumnLookup,0),FALSE),
  IF(AND(VALUE(LEFT($A1091,3))=312,LEN($I1091)=4),VLOOKUP($I1091,_312_Table1,MATCH(LEFT($B1091,1),_312_Table1_ColumnLookup,0),FALSE)
+N("312"),
  IF(VALUE(LEFT($A1091,3))=313,VLOOKUP(VALUE(MID($B1091,2,1)),_313_Table1,MATCH(MID($B1091,1,1),_313_Table1_ColumnLookup,0),FALSE)
+N("313"),
  IF(AND(VALUE(LEFT($A1091,3))=314,LEN($B1091)=3),VLOOKUP(VALUE(MID($B1091,2,2)),_314_Table1,MATCH(MID($B1091,1,1),_314_Table1_ColumnLookup,0),FALSE),
  IF(VALUE(LEFT($A1091,3))=314,VLOOKUP(VALUE(MID($B1091,2,1)),_314_Table1,MATCH(MID($B1091,1,1),_314_Table1_ColumnLookup,0),FALSE)
+N("314"),
""))))))))))))))))))))))))</f>
        <v>#N/A</v>
      </c>
      <c r="E1091" s="238" t="e">
        <f>IF(AND(VALUE(LEFT($A1091,3))=309,LEN($B1091)=3),VLOOKUP(VALUE(MID($B1091,2,2)),_309_Table2,MATCH(MID($B1091,1,1),_309_Table2_ColumnLookup,0),FALSE),
  IF($C1091="309 LCR SummaryA",OneYearSCR,IF($C1091="309 LCR SummaryB",UltimateSCR,IF(VALUE(LEFT($A1091,3))=309,VLOOKUP(VALUE(MID($B1091,2,1)),_309_Table2,MATCH(MID($B1091,1,1),_309_Table2_ColumnLookup,0),FALSE)
+N("309"),
  IF(VALUE(LEFT($A1091,3))=310,VLOOKUP(VALUE(MID($B1091,2,1)),_310_Table2,MATCH(MID($B1091,1,1),_310_Table2_ColumnLookup,0),FALSE)
+N("310"),
  IF(AND(VALUE(LEFT($A1091,3))=311,LEN($I1091)=4),VLOOKUP($I1091,_311_Table2,MATCH($B1091,_311_Table2_ColumnLookup,0),FALSE),
  IF(AND(VALUE(LEFT($A1091,3))=311,OR($B1091="I2",$B1091="J2",$B1091="K2",$B1091="L2")),VLOOKUP('311'!$G$58,_311_Table2,MATCH(MID($B1091,1,1),_311_Table2_ColumnLookup,0),FALSE),
  IF(AND(VALUE(LEFT($A1091,3))=311,RIGHT($B1091,5)="Total"),VLOOKUP('311'!$G$59,_311_Table2,MATCH(MID($B1091,1,1),_311_Table2_ColumnLookup,0),FALSE),
  IF(VALUE(LEFT($A1091,3))=311,VLOOKUP(VALUE(MID($B1091,2,1)),_311_Table2,MATCH(MID($B1091,1,1),_311_Table2_ColumnLookup,0),FALSE)
+N("311"),
  IF(AND(VALUE(LEFT($A1091,3))=312,LEFT($G1091,10)="Unincepted",$B1091="G "),VLOOKUP(" ULO",_312_Table2,MATCH('312'!$N$16,_312_Table2_ColumnLookup,0),FALSE),
  IF(AND(VALUE(LEFT($A1091,3))=312,LEFT($G1091,10)="Unincepted",$B1091="O "),VLOOKUP(" ULO",_312_Table2,MATCH('312'!$V$16,_312_Table2_ColumnLookup,0),FALSE),
  IF(AND(VALUE(LEFT($A1091,3))=312,LEFT($G1091,10)="Unincepted",$B1091="Q "),VLOOKUP(" ULO",_312_Table2,MATCH('312'!$X$16,_312_Table2_ColumnLookup,0),FALSE),
  IF(AND(VALUE(LEFT($A1091,3))=312,LEFT($G1091,10)="Unincepted"),VLOOKUP(" ULO",_312_Table2,MATCH(LEFT($B1091,1),_312_Table2_ColumnLookup,0),FALSE),
  IF(AND(VALUE(LEFT($A1091,3))=312,LEFT($G1091,5)="Total",$B1091="G "),VLOOKUP('312'!$F$80,_312_Table2,MATCH('312'!$N$16,_312_Table2_ColumnLookup,0),FALSE),
  IF(AND(VALUE(LEFT($A1091,3))=312,LEFT($G1091,5)="Total",$B1091="O "),VLOOKUP('312'!$F$80,_312_Table2,MATCH('312'!$V$16,_312_Table2_ColumnLookup,0),FALSE),
  IF(AND(VALUE(LEFT($A1091,3))=312,LEFT($G1091,5)="Total",$B1091="Q "),VLOOKUP('312'!$F$80,_312_Table2,MATCH('312'!$X$16,_312_Table2_ColumnLookup,0),FALSE),
  IF(AND(VALUE(LEFT($A1091,3))=312,LEFT($G1091,5)="Total"),VLOOKUP('312'!$F$80,_312_Table2,MATCH(LEFT($B1091,1),_312_Table2_ColumnLookup,0),FALSE),
  IF(AND(VALUE(LEFT($A1091,3))=312,LEN($I1091)=4,$B1091="G"),VLOOKUP($I1091,_312_Table2,MATCH('312'!$N$16,_312_Table2_ColumnLookup,0),FALSE),
  IF(AND(VALUE(LEFT($A1091,3))=312,LEN($I1091)=4,$B1091="O"),VLOOKUP($I1091,_312_Table2,MATCH('312'!$V$16,_312_Table2_ColumnLookup,0),FALSE),
  IF(AND(VALUE(LEFT($A1091,3))=312,LEN($I1091)=4,$B1091="Q"),VLOOKUP($I1091,_312_Table2,MATCH('312'!$X$16,_312_Table2_ColumnLookup,0),FALSE),
  IF(AND(VALUE(LEFT($A1091,3))=312,LEN($I1091)=4),VLOOKUP($I1091,_312_Table2,MATCH(LEFT($B1091,1),_312_Table2_ColumnLookup,0),FALSE)
+N("312"),
  IF(VALUE(LEFT($A1091,3))=313,VLOOKUP(VALUE(MID($B1091,2,1)),_313_Table2,MATCH(MID($B1091,1,1),_313_Table2_ColumnLookup,0),FALSE)
+N("313"),
  IF(AND(VALUE(LEFT($A1091,3))=314,LEN($B1091)=3),VLOOKUP(VALUE(MID($B1091,2,2)),_314_Table2,MATCH(MID($B1091,1,1),_314_Table2_ColumnLookup,0),FALSE),
  IF(VALUE(LEFT($A1091,3))=314,VLOOKUP(VALUE(MID($B1091,2,1)),_314_Table2,MATCH(MID($B1091,1,1),_314_Table2_ColumnLookup,0),FALSE)
+N("314"),
""))))))))))))))))))))))))</f>
        <v>#N/A</v>
      </c>
      <c r="F1091" s="238" t="e">
        <f>IF(AND(VALUE(LEFT($A1091,3))=309,LEN($B1091)=3),VLOOKUP(VALUE(MID($B1091,2,2)),_309_Table3,MATCH(MID($B1091,1,1),_309_Table3_ColumnLookup,0),FALSE),
  IF($C1091="309 LCR SummaryA",OneYearSCR,IF($C1091="309 LCR SummaryB",UltimateSCR,IF(VALUE(LEFT($A1091,3))=309,VLOOKUP(VALUE(MID($B1091,2,1)),_309_Table3,MATCH(MID($B1091,1,1),_309_Table3_ColumnLookup,0),FALSE)
+N("309"),
  IF(VALUE(LEFT($A1091,3))=310,VLOOKUP(VALUE(MID($B1091,2,1)),_310_Table3,MATCH(MID($B1091,1,1),_310_Table3_ColumnLookup,0),FALSE)
+N("310"),
  IF(AND(VALUE(LEFT($A1091,3))=311,LEN($I1091)=4),VLOOKUP($I1091,_311_Table3,MATCH($B1091,_311_Table3_ColumnLookup,0),FALSE),
  IF(AND(VALUE(LEFT($A1091,3))=311,OR($B1091="I2",$B1091="J2",$B1091="K2",$B1091="L2")),VLOOKUP('311'!$G$58,_311_Table3,MATCH(MID($B1091,1,1),_311_Table3_ColumnLookup,0),FALSE),
  IF(AND(VALUE(LEFT($A1091,3))=311,RIGHT($B1091,5)="Total"),VLOOKUP('311'!$G$59,_311_Table3,MATCH(MID($B1091,1,1),_311_Table3_ColumnLookup,0),FALSE),
  IF(VALUE(LEFT($A1091,3))=311,VLOOKUP(VALUE(MID($B1091,2,1)),_311_Table3,MATCH(MID($B1091,1,1),_311_Table3_ColumnLookup,0),FALSE)
+N("311"),
  IF(AND(VALUE(LEFT($A1091,3))=312,LEFT($G1091,10)="Unincepted",$B1091="G "),VLOOKUP(" ULO",_312_Table3,MATCH('312'!$N$16,_312_Table3_ColumnLookup,0),FALSE),
  IF(AND(VALUE(LEFT($A1091,3))=312,LEFT($G1091,10)="Unincepted",$B1091="O "),VLOOKUP(" ULO",_312_Table3,MATCH('312'!$V$16,_312_Table3_ColumnLookup,0),FALSE),
  IF(AND(VALUE(LEFT($A1091,3))=312,LEFT($G1091,10)="Unincepted",$B1091="Q "),VLOOKUP(" ULO",_312_Table3,MATCH('312'!$X$16,_312_Table3_ColumnLookup,0),FALSE),
  IF(AND(VALUE(LEFT($A1091,3))=312,LEFT($G1091,10)="Unincepted"),VLOOKUP(" ULO",_312_Table3,MATCH(LEFT($B1091,1),_312_Table3_ColumnLookup,0),FALSE),
  IF(AND(VALUE(LEFT($A1091,3))=312,LEFT($G1091,5)="Total",$B1091="G "),VLOOKUP('312'!$F$80,_312_Table3,MATCH('312'!$N$16,_312_Table3_ColumnLookup,0),FALSE),
  IF(AND(VALUE(LEFT($A1091,3))=312,LEFT($G1091,5)="Total",$B1091="O "),VLOOKUP('312'!$F$80,_312_Table3,MATCH('312'!$V$16,_312_Table3_ColumnLookup,0),FALSE),
  IF(AND(VALUE(LEFT($A1091,3))=312,LEFT($G1091,5)="Total",$B1091="Q "),VLOOKUP('312'!$F$80,_312_Table3,MATCH('312'!$X$16,_312_Table3_ColumnLookup,0),FALSE),
  IF(AND(VALUE(LEFT($A1091,3))=312,LEFT($G1091,5)="Total"),VLOOKUP('312'!$F$80,_312_Table3,MATCH(LEFT($B1091,1),_312_Table3_ColumnLookup,0),FALSE),
  IF(AND(VALUE(LEFT($A1091,3))=312,LEN($I1091)=4,$B1091="G"),VLOOKUP($I1091,_312_Table3,MATCH('312'!$N$16,_312_Table3_ColumnLookup,0),FALSE),
  IF(AND(VALUE(LEFT($A1091,3))=312,LEN($I1091)=4,$B1091="O"),VLOOKUP($I1091,_312_Table3,MATCH('312'!$V$16,_312_Table3_ColumnLookup,0),FALSE),
  IF(AND(VALUE(LEFT($A1091,3))=312,LEN($I1091)=4,$B1091="Q"),VLOOKUP($I1091,_312_Table3,MATCH('312'!$X$16,_312_Table3_ColumnLookup,0),FALSE),
  IF(AND(VALUE(LEFT($A1091,3))=312,LEN($I1091)=4),VLOOKUP($I1091,_312_Table3,MATCH(LEFT($B1091,1),_312_Table3_ColumnLookup,0),FALSE)
+N("312"),
  IF(VALUE(LEFT($A1091,3))=313,VLOOKUP(VALUE(MID($B1091,2,1)),_313_Table3,MATCH(MID($B1091,1,1),_313_Table3_ColumnLookup,0),FALSE)
+N("313"),
  IF(AND(VALUE(LEFT($A1091,3))=314,LEN($B1091)=3),VLOOKUP(VALUE(MID($B1091,2,2)),_314_Table3,MATCH(MID($B1091,1,1),_314_Table3_ColumnLookup,0),FALSE),
  IF(VALUE(LEFT($A1091,3))=314,VLOOKUP(VALUE(MID($B1091,2,1)),_314_Table3,MATCH(MID($B1091,1,1),_314_Table3_ColumnLookup,0),FALSE)
+N("314"),
""))))))))))))))))))))))))</f>
        <v>#N/A</v>
      </c>
      <c r="H1091" s="321" t="str">
        <f>IFERROR(
IF(ISERROR($D1091)=FALSE,$D1091,IF(ISERROR($E1091)=FALSE,$E1091,IF(ISERROR($F1091)=FALSE,$F1091
+N("012 checkboxes"),
IF(
IF(OR(LEFT($A1091,9)="Syndicate",LEFT($A1091,12)="NewSyndicate"),VLOOKUP($A1091,'012'!$J:$ZW,MATCH("Link to button",'012'!$J$1:$ZW$1,0),0)
+N("309 checkbox"),
IF($C1091="309 LCR Summary0",VLOOKUP("Notes990",'309'!$P:$ZZ,MATCH("Link to button",'309'!$P$1:$ZZ$1,0),0)
+N("313 checkboxes"),
IF($C1091="313 Financial Information0LcmVsScr",IF($C1091="309 LCR Summary0",VLOOKUP("LcmVsScr",'309'!$N:$ZZ,MATCH("Link to button",'309'!$N$1:$ZZ$1,0),0),
IF($C1091="313 Financial Information0LcrDocAttached",IF($C1091="309 LCR Summary0",VLOOKUP("LcrDocAttached",'309'!$N:$ZZ,MATCH("Link to button",'309'!$N$1:$ZZ$1,0),
0)))))))=1,TRUE,FALSE)
))),"")</f>
        <v/>
      </c>
    </row>
    <row r="1092" spans="1:8">
      <c r="A1092" s="237" t="e">
        <f>VLOOKUP($G1092,CSVLookups!$B:$R,MATCH(A$1,CSVLookups!$B$1:$R$1,0),FALSE)</f>
        <v>#N/A</v>
      </c>
      <c r="B1092" s="237" t="e">
        <f>VLOOKUP($G1092,CSVLookups!$B:$R,MATCH(B$1,CSVLookups!$B$1:$R$1,0),FALSE)</f>
        <v>#N/A</v>
      </c>
      <c r="C1092" s="238" t="e">
        <f t="shared" si="17"/>
        <v>#N/A</v>
      </c>
      <c r="D1092" s="238" t="e">
        <f>IF(AND(VALUE(LEFT($A1092,3))=309,LEN($B1092)=3),VLOOKUP(VALUE(MID($B1092,2,2)),_309_Table1,MATCH(MID($B1092,1,1),_309_Table1_ColumnLookup,0),FALSE),
  IF($C1092="309 LCR SummaryA",OneYearSCR,IF($C1092="309 LCR SummaryB",UltimateSCR,IF(VALUE(LEFT($A1092,3))=309,VLOOKUP(VALUE(MID($B1092,2,1)),_309_Table1,MATCH(MID($B1092,1,1),_309_Table1_ColumnLookup,0),FALSE)
+N("309"),
  IF(VALUE(LEFT($A1092,3))=310,VLOOKUP(VALUE(MID($B1092,2,1)),_310_Table1,MATCH(MID($B1092,1,1),_310_Table1_ColumnLookup,0),FALSE)
+N("310"),
  IF(AND(VALUE(LEFT($A1092,3))=311,LEN($I1092)=4),VLOOKUP($I1092,_311_Table1,MATCH($B1092,_311_Table1_ColumnLookup,0),FALSE),
  IF(AND(VALUE(LEFT($A1092,3))=311,OR($B1092="I2",$B1092="J2",$B1092="K2",$B1092="L2")),VLOOKUP('311'!$G$58,_311_Table1,MATCH(MID($B1092,1,1),_311_Table1_ColumnLookup,0),FALSE),
  IF(AND(VALUE(LEFT($A1092,3))=311,RIGHT($B1092,5)="Total"),VLOOKUP('311'!$G$59,_311_Table1,MATCH(MID($B1092,1,1),_311_Table1_ColumnLookup,0),FALSE),
  IF(VALUE(LEFT($A1092,3))=311,VLOOKUP(VALUE(MID($B1092,2,1)),_311_Table1,MATCH(MID($B1092,1,1),_311_Table1_ColumnLookup,0),FALSE)
+N("311"),
  IF(AND(VALUE(LEFT($A1092,3))=312,LEFT($G1092,10)="Unincepted",$B1092="G "),VLOOKUP(" ULO",_312_Table1,MATCH('312'!$N$16,_312_Table1_ColumnLookup,0),FALSE),
  IF(AND(VALUE(LEFT($A1092,3))=312,LEFT($G1092,10)="Unincepted",$B1092="O "),VLOOKUP(" ULO",_312_Table1,MATCH('312'!$V$16,_312_Table1_ColumnLookup,0),FALSE),
  IF(AND(VALUE(LEFT($A1092,3))=312,LEFT($G1092,10)="Unincepted",$B1092="Q "),VLOOKUP(" ULO",_312_Table1,MATCH('312'!$X$16,_312_Table1_ColumnLookup,0),FALSE),
  IF(AND(VALUE(LEFT($A1092,3))=312,LEFT($G1092,10)="Unincepted"),VLOOKUP(" ULO",_312_Table1,MATCH(LEFT($B1092,1),_312_Table1_ColumnLookup,0),FALSE),
  IF(AND(VALUE(LEFT($A1092,3))=312,LEFT($G1092,5)="Total",$B1092="G "),VLOOKUP('312'!$F$80,_312_Table1,MATCH('312'!$N$16,_312_Table1_ColumnLookup,0),FALSE),
  IF(AND(VALUE(LEFT($A1092,3))=312,LEFT($G1092,5)="Total",$B1092="O "),VLOOKUP('312'!$F$80,_312_Table1,MATCH('312'!$V$16,_312_Table1_ColumnLookup,0),FALSE),
  IF(AND(VALUE(LEFT($A1092,3))=312,LEFT($G1092,5)="Total",$B1092="Q "),VLOOKUP('312'!$F$80,_312_Table1,MATCH('312'!$X$16,_312_Table1_ColumnLookup,0),FALSE),
  IF(AND(VALUE(LEFT($A1092,3))=312,LEFT($G1092,5)="Total"),VLOOKUP('312'!$F$80,_312_Table1,MATCH(LEFT($B1092,1),_312_Table1_ColumnLookup,0),FALSE),
  IF(AND(VALUE(LEFT($A1092,3))=312,LEN($I1092)=4,$B1092="G"),VLOOKUP($I1092,_312_Table1,MATCH('312'!$N$16,_312_Table1_ColumnLookup,0),FALSE),
  IF(AND(VALUE(LEFT($A1092,3))=312,LEN($I1092)=4,$B1092="O"),VLOOKUP($I1092,_312_Table1,MATCH('312'!$V$16,_312_Table1_ColumnLookup,0),FALSE),
  IF(AND(VALUE(LEFT($A1092,3))=312,LEN($I1092)=4,$B1092="Q"),VLOOKUP($I1092,_312_Table1,MATCH('312'!$X$16,_312_Table1_ColumnLookup,0),FALSE),
  IF(AND(VALUE(LEFT($A1092,3))=312,LEN($I1092)=4),VLOOKUP($I1092,_312_Table1,MATCH(LEFT($B1092,1),_312_Table1_ColumnLookup,0),FALSE)
+N("312"),
  IF(VALUE(LEFT($A1092,3))=313,VLOOKUP(VALUE(MID($B1092,2,1)),_313_Table1,MATCH(MID($B1092,1,1),_313_Table1_ColumnLookup,0),FALSE)
+N("313"),
  IF(AND(VALUE(LEFT($A1092,3))=314,LEN($B1092)=3),VLOOKUP(VALUE(MID($B1092,2,2)),_314_Table1,MATCH(MID($B1092,1,1),_314_Table1_ColumnLookup,0),FALSE),
  IF(VALUE(LEFT($A1092,3))=314,VLOOKUP(VALUE(MID($B1092,2,1)),_314_Table1,MATCH(MID($B1092,1,1),_314_Table1_ColumnLookup,0),FALSE)
+N("314"),
""))))))))))))))))))))))))</f>
        <v>#N/A</v>
      </c>
      <c r="E1092" s="238" t="e">
        <f>IF(AND(VALUE(LEFT($A1092,3))=309,LEN($B1092)=3),VLOOKUP(VALUE(MID($B1092,2,2)),_309_Table2,MATCH(MID($B1092,1,1),_309_Table2_ColumnLookup,0),FALSE),
  IF($C1092="309 LCR SummaryA",OneYearSCR,IF($C1092="309 LCR SummaryB",UltimateSCR,IF(VALUE(LEFT($A1092,3))=309,VLOOKUP(VALUE(MID($B1092,2,1)),_309_Table2,MATCH(MID($B1092,1,1),_309_Table2_ColumnLookup,0),FALSE)
+N("309"),
  IF(VALUE(LEFT($A1092,3))=310,VLOOKUP(VALUE(MID($B1092,2,1)),_310_Table2,MATCH(MID($B1092,1,1),_310_Table2_ColumnLookup,0),FALSE)
+N("310"),
  IF(AND(VALUE(LEFT($A1092,3))=311,LEN($I1092)=4),VLOOKUP($I1092,_311_Table2,MATCH($B1092,_311_Table2_ColumnLookup,0),FALSE),
  IF(AND(VALUE(LEFT($A1092,3))=311,OR($B1092="I2",$B1092="J2",$B1092="K2",$B1092="L2")),VLOOKUP('311'!$G$58,_311_Table2,MATCH(MID($B1092,1,1),_311_Table2_ColumnLookup,0),FALSE),
  IF(AND(VALUE(LEFT($A1092,3))=311,RIGHT($B1092,5)="Total"),VLOOKUP('311'!$G$59,_311_Table2,MATCH(MID($B1092,1,1),_311_Table2_ColumnLookup,0),FALSE),
  IF(VALUE(LEFT($A1092,3))=311,VLOOKUP(VALUE(MID($B1092,2,1)),_311_Table2,MATCH(MID($B1092,1,1),_311_Table2_ColumnLookup,0),FALSE)
+N("311"),
  IF(AND(VALUE(LEFT($A1092,3))=312,LEFT($G1092,10)="Unincepted",$B1092="G "),VLOOKUP(" ULO",_312_Table2,MATCH('312'!$N$16,_312_Table2_ColumnLookup,0),FALSE),
  IF(AND(VALUE(LEFT($A1092,3))=312,LEFT($G1092,10)="Unincepted",$B1092="O "),VLOOKUP(" ULO",_312_Table2,MATCH('312'!$V$16,_312_Table2_ColumnLookup,0),FALSE),
  IF(AND(VALUE(LEFT($A1092,3))=312,LEFT($G1092,10)="Unincepted",$B1092="Q "),VLOOKUP(" ULO",_312_Table2,MATCH('312'!$X$16,_312_Table2_ColumnLookup,0),FALSE),
  IF(AND(VALUE(LEFT($A1092,3))=312,LEFT($G1092,10)="Unincepted"),VLOOKUP(" ULO",_312_Table2,MATCH(LEFT($B1092,1),_312_Table2_ColumnLookup,0),FALSE),
  IF(AND(VALUE(LEFT($A1092,3))=312,LEFT($G1092,5)="Total",$B1092="G "),VLOOKUP('312'!$F$80,_312_Table2,MATCH('312'!$N$16,_312_Table2_ColumnLookup,0),FALSE),
  IF(AND(VALUE(LEFT($A1092,3))=312,LEFT($G1092,5)="Total",$B1092="O "),VLOOKUP('312'!$F$80,_312_Table2,MATCH('312'!$V$16,_312_Table2_ColumnLookup,0),FALSE),
  IF(AND(VALUE(LEFT($A1092,3))=312,LEFT($G1092,5)="Total",$B1092="Q "),VLOOKUP('312'!$F$80,_312_Table2,MATCH('312'!$X$16,_312_Table2_ColumnLookup,0),FALSE),
  IF(AND(VALUE(LEFT($A1092,3))=312,LEFT($G1092,5)="Total"),VLOOKUP('312'!$F$80,_312_Table2,MATCH(LEFT($B1092,1),_312_Table2_ColumnLookup,0),FALSE),
  IF(AND(VALUE(LEFT($A1092,3))=312,LEN($I1092)=4,$B1092="G"),VLOOKUP($I1092,_312_Table2,MATCH('312'!$N$16,_312_Table2_ColumnLookup,0),FALSE),
  IF(AND(VALUE(LEFT($A1092,3))=312,LEN($I1092)=4,$B1092="O"),VLOOKUP($I1092,_312_Table2,MATCH('312'!$V$16,_312_Table2_ColumnLookup,0),FALSE),
  IF(AND(VALUE(LEFT($A1092,3))=312,LEN($I1092)=4,$B1092="Q"),VLOOKUP($I1092,_312_Table2,MATCH('312'!$X$16,_312_Table2_ColumnLookup,0),FALSE),
  IF(AND(VALUE(LEFT($A1092,3))=312,LEN($I1092)=4),VLOOKUP($I1092,_312_Table2,MATCH(LEFT($B1092,1),_312_Table2_ColumnLookup,0),FALSE)
+N("312"),
  IF(VALUE(LEFT($A1092,3))=313,VLOOKUP(VALUE(MID($B1092,2,1)),_313_Table2,MATCH(MID($B1092,1,1),_313_Table2_ColumnLookup,0),FALSE)
+N("313"),
  IF(AND(VALUE(LEFT($A1092,3))=314,LEN($B1092)=3),VLOOKUP(VALUE(MID($B1092,2,2)),_314_Table2,MATCH(MID($B1092,1,1),_314_Table2_ColumnLookup,0),FALSE),
  IF(VALUE(LEFT($A1092,3))=314,VLOOKUP(VALUE(MID($B1092,2,1)),_314_Table2,MATCH(MID($B1092,1,1),_314_Table2_ColumnLookup,0),FALSE)
+N("314"),
""))))))))))))))))))))))))</f>
        <v>#N/A</v>
      </c>
      <c r="F1092" s="238" t="e">
        <f>IF(AND(VALUE(LEFT($A1092,3))=309,LEN($B1092)=3),VLOOKUP(VALUE(MID($B1092,2,2)),_309_Table3,MATCH(MID($B1092,1,1),_309_Table3_ColumnLookup,0),FALSE),
  IF($C1092="309 LCR SummaryA",OneYearSCR,IF($C1092="309 LCR SummaryB",UltimateSCR,IF(VALUE(LEFT($A1092,3))=309,VLOOKUP(VALUE(MID($B1092,2,1)),_309_Table3,MATCH(MID($B1092,1,1),_309_Table3_ColumnLookup,0),FALSE)
+N("309"),
  IF(VALUE(LEFT($A1092,3))=310,VLOOKUP(VALUE(MID($B1092,2,1)),_310_Table3,MATCH(MID($B1092,1,1),_310_Table3_ColumnLookup,0),FALSE)
+N("310"),
  IF(AND(VALUE(LEFT($A1092,3))=311,LEN($I1092)=4),VLOOKUP($I1092,_311_Table3,MATCH($B1092,_311_Table3_ColumnLookup,0),FALSE),
  IF(AND(VALUE(LEFT($A1092,3))=311,OR($B1092="I2",$B1092="J2",$B1092="K2",$B1092="L2")),VLOOKUP('311'!$G$58,_311_Table3,MATCH(MID($B1092,1,1),_311_Table3_ColumnLookup,0),FALSE),
  IF(AND(VALUE(LEFT($A1092,3))=311,RIGHT($B1092,5)="Total"),VLOOKUP('311'!$G$59,_311_Table3,MATCH(MID($B1092,1,1),_311_Table3_ColumnLookup,0),FALSE),
  IF(VALUE(LEFT($A1092,3))=311,VLOOKUP(VALUE(MID($B1092,2,1)),_311_Table3,MATCH(MID($B1092,1,1),_311_Table3_ColumnLookup,0),FALSE)
+N("311"),
  IF(AND(VALUE(LEFT($A1092,3))=312,LEFT($G1092,10)="Unincepted",$B1092="G "),VLOOKUP(" ULO",_312_Table3,MATCH('312'!$N$16,_312_Table3_ColumnLookup,0),FALSE),
  IF(AND(VALUE(LEFT($A1092,3))=312,LEFT($G1092,10)="Unincepted",$B1092="O "),VLOOKUP(" ULO",_312_Table3,MATCH('312'!$V$16,_312_Table3_ColumnLookup,0),FALSE),
  IF(AND(VALUE(LEFT($A1092,3))=312,LEFT($G1092,10)="Unincepted",$B1092="Q "),VLOOKUP(" ULO",_312_Table3,MATCH('312'!$X$16,_312_Table3_ColumnLookup,0),FALSE),
  IF(AND(VALUE(LEFT($A1092,3))=312,LEFT($G1092,10)="Unincepted"),VLOOKUP(" ULO",_312_Table3,MATCH(LEFT($B1092,1),_312_Table3_ColumnLookup,0),FALSE),
  IF(AND(VALUE(LEFT($A1092,3))=312,LEFT($G1092,5)="Total",$B1092="G "),VLOOKUP('312'!$F$80,_312_Table3,MATCH('312'!$N$16,_312_Table3_ColumnLookup,0),FALSE),
  IF(AND(VALUE(LEFT($A1092,3))=312,LEFT($G1092,5)="Total",$B1092="O "),VLOOKUP('312'!$F$80,_312_Table3,MATCH('312'!$V$16,_312_Table3_ColumnLookup,0),FALSE),
  IF(AND(VALUE(LEFT($A1092,3))=312,LEFT($G1092,5)="Total",$B1092="Q "),VLOOKUP('312'!$F$80,_312_Table3,MATCH('312'!$X$16,_312_Table3_ColumnLookup,0),FALSE),
  IF(AND(VALUE(LEFT($A1092,3))=312,LEFT($G1092,5)="Total"),VLOOKUP('312'!$F$80,_312_Table3,MATCH(LEFT($B1092,1),_312_Table3_ColumnLookup,0),FALSE),
  IF(AND(VALUE(LEFT($A1092,3))=312,LEN($I1092)=4,$B1092="G"),VLOOKUP($I1092,_312_Table3,MATCH('312'!$N$16,_312_Table3_ColumnLookup,0),FALSE),
  IF(AND(VALUE(LEFT($A1092,3))=312,LEN($I1092)=4,$B1092="O"),VLOOKUP($I1092,_312_Table3,MATCH('312'!$V$16,_312_Table3_ColumnLookup,0),FALSE),
  IF(AND(VALUE(LEFT($A1092,3))=312,LEN($I1092)=4,$B1092="Q"),VLOOKUP($I1092,_312_Table3,MATCH('312'!$X$16,_312_Table3_ColumnLookup,0),FALSE),
  IF(AND(VALUE(LEFT($A1092,3))=312,LEN($I1092)=4),VLOOKUP($I1092,_312_Table3,MATCH(LEFT($B1092,1),_312_Table3_ColumnLookup,0),FALSE)
+N("312"),
  IF(VALUE(LEFT($A1092,3))=313,VLOOKUP(VALUE(MID($B1092,2,1)),_313_Table3,MATCH(MID($B1092,1,1),_313_Table3_ColumnLookup,0),FALSE)
+N("313"),
  IF(AND(VALUE(LEFT($A1092,3))=314,LEN($B1092)=3),VLOOKUP(VALUE(MID($B1092,2,2)),_314_Table3,MATCH(MID($B1092,1,1),_314_Table3_ColumnLookup,0),FALSE),
  IF(VALUE(LEFT($A1092,3))=314,VLOOKUP(VALUE(MID($B1092,2,1)),_314_Table3,MATCH(MID($B1092,1,1),_314_Table3_ColumnLookup,0),FALSE)
+N("314"),
""))))))))))))))))))))))))</f>
        <v>#N/A</v>
      </c>
      <c r="H1092" s="321" t="str">
        <f>IFERROR(
IF(ISERROR($D1092)=FALSE,$D1092,IF(ISERROR($E1092)=FALSE,$E1092,IF(ISERROR($F1092)=FALSE,$F1092
+N("012 checkboxes"),
IF(
IF(OR(LEFT($A1092,9)="Syndicate",LEFT($A1092,12)="NewSyndicate"),VLOOKUP($A1092,'012'!$J:$ZW,MATCH("Link to button",'012'!$J$1:$ZW$1,0),0)
+N("309 checkbox"),
IF($C1092="309 LCR Summary0",VLOOKUP("Notes990",'309'!$P:$ZZ,MATCH("Link to button",'309'!$P$1:$ZZ$1,0),0)
+N("313 checkboxes"),
IF($C1092="313 Financial Information0LcmVsScr",IF($C1092="309 LCR Summary0",VLOOKUP("LcmVsScr",'309'!$N:$ZZ,MATCH("Link to button",'309'!$N$1:$ZZ$1,0),0),
IF($C1092="313 Financial Information0LcrDocAttached",IF($C1092="309 LCR Summary0",VLOOKUP("LcrDocAttached",'309'!$N:$ZZ,MATCH("Link to button",'309'!$N$1:$ZZ$1,0),
0)))))))=1,TRUE,FALSE)
))),"")</f>
        <v/>
      </c>
    </row>
    <row r="1093" spans="1:8">
      <c r="A1093" s="237" t="e">
        <f>VLOOKUP($G1093,CSVLookups!$B:$R,MATCH(A$1,CSVLookups!$B$1:$R$1,0),FALSE)</f>
        <v>#N/A</v>
      </c>
      <c r="B1093" s="237" t="e">
        <f>VLOOKUP($G1093,CSVLookups!$B:$R,MATCH(B$1,CSVLookups!$B$1:$R$1,0),FALSE)</f>
        <v>#N/A</v>
      </c>
      <c r="C1093" s="238" t="e">
        <f t="shared" si="17"/>
        <v>#N/A</v>
      </c>
      <c r="D1093" s="238" t="e">
        <f>IF(AND(VALUE(LEFT($A1093,3))=309,LEN($B1093)=3),VLOOKUP(VALUE(MID($B1093,2,2)),_309_Table1,MATCH(MID($B1093,1,1),_309_Table1_ColumnLookup,0),FALSE),
  IF($C1093="309 LCR SummaryA",OneYearSCR,IF($C1093="309 LCR SummaryB",UltimateSCR,IF(VALUE(LEFT($A1093,3))=309,VLOOKUP(VALUE(MID($B1093,2,1)),_309_Table1,MATCH(MID($B1093,1,1),_309_Table1_ColumnLookup,0),FALSE)
+N("309"),
  IF(VALUE(LEFT($A1093,3))=310,VLOOKUP(VALUE(MID($B1093,2,1)),_310_Table1,MATCH(MID($B1093,1,1),_310_Table1_ColumnLookup,0),FALSE)
+N("310"),
  IF(AND(VALUE(LEFT($A1093,3))=311,LEN($I1093)=4),VLOOKUP($I1093,_311_Table1,MATCH($B1093,_311_Table1_ColumnLookup,0),FALSE),
  IF(AND(VALUE(LEFT($A1093,3))=311,OR($B1093="I2",$B1093="J2",$B1093="K2",$B1093="L2")),VLOOKUP('311'!$G$58,_311_Table1,MATCH(MID($B1093,1,1),_311_Table1_ColumnLookup,0),FALSE),
  IF(AND(VALUE(LEFT($A1093,3))=311,RIGHT($B1093,5)="Total"),VLOOKUP('311'!$G$59,_311_Table1,MATCH(MID($B1093,1,1),_311_Table1_ColumnLookup,0),FALSE),
  IF(VALUE(LEFT($A1093,3))=311,VLOOKUP(VALUE(MID($B1093,2,1)),_311_Table1,MATCH(MID($B1093,1,1),_311_Table1_ColumnLookup,0),FALSE)
+N("311"),
  IF(AND(VALUE(LEFT($A1093,3))=312,LEFT($G1093,10)="Unincepted",$B1093="G "),VLOOKUP(" ULO",_312_Table1,MATCH('312'!$N$16,_312_Table1_ColumnLookup,0),FALSE),
  IF(AND(VALUE(LEFT($A1093,3))=312,LEFT($G1093,10)="Unincepted",$B1093="O "),VLOOKUP(" ULO",_312_Table1,MATCH('312'!$V$16,_312_Table1_ColumnLookup,0),FALSE),
  IF(AND(VALUE(LEFT($A1093,3))=312,LEFT($G1093,10)="Unincepted",$B1093="Q "),VLOOKUP(" ULO",_312_Table1,MATCH('312'!$X$16,_312_Table1_ColumnLookup,0),FALSE),
  IF(AND(VALUE(LEFT($A1093,3))=312,LEFT($G1093,10)="Unincepted"),VLOOKUP(" ULO",_312_Table1,MATCH(LEFT($B1093,1),_312_Table1_ColumnLookup,0),FALSE),
  IF(AND(VALUE(LEFT($A1093,3))=312,LEFT($G1093,5)="Total",$B1093="G "),VLOOKUP('312'!$F$80,_312_Table1,MATCH('312'!$N$16,_312_Table1_ColumnLookup,0),FALSE),
  IF(AND(VALUE(LEFT($A1093,3))=312,LEFT($G1093,5)="Total",$B1093="O "),VLOOKUP('312'!$F$80,_312_Table1,MATCH('312'!$V$16,_312_Table1_ColumnLookup,0),FALSE),
  IF(AND(VALUE(LEFT($A1093,3))=312,LEFT($G1093,5)="Total",$B1093="Q "),VLOOKUP('312'!$F$80,_312_Table1,MATCH('312'!$X$16,_312_Table1_ColumnLookup,0),FALSE),
  IF(AND(VALUE(LEFT($A1093,3))=312,LEFT($G1093,5)="Total"),VLOOKUP('312'!$F$80,_312_Table1,MATCH(LEFT($B1093,1),_312_Table1_ColumnLookup,0),FALSE),
  IF(AND(VALUE(LEFT($A1093,3))=312,LEN($I1093)=4,$B1093="G"),VLOOKUP($I1093,_312_Table1,MATCH('312'!$N$16,_312_Table1_ColumnLookup,0),FALSE),
  IF(AND(VALUE(LEFT($A1093,3))=312,LEN($I1093)=4,$B1093="O"),VLOOKUP($I1093,_312_Table1,MATCH('312'!$V$16,_312_Table1_ColumnLookup,0),FALSE),
  IF(AND(VALUE(LEFT($A1093,3))=312,LEN($I1093)=4,$B1093="Q"),VLOOKUP($I1093,_312_Table1,MATCH('312'!$X$16,_312_Table1_ColumnLookup,0),FALSE),
  IF(AND(VALUE(LEFT($A1093,3))=312,LEN($I1093)=4),VLOOKUP($I1093,_312_Table1,MATCH(LEFT($B1093,1),_312_Table1_ColumnLookup,0),FALSE)
+N("312"),
  IF(VALUE(LEFT($A1093,3))=313,VLOOKUP(VALUE(MID($B1093,2,1)),_313_Table1,MATCH(MID($B1093,1,1),_313_Table1_ColumnLookup,0),FALSE)
+N("313"),
  IF(AND(VALUE(LEFT($A1093,3))=314,LEN($B1093)=3),VLOOKUP(VALUE(MID($B1093,2,2)),_314_Table1,MATCH(MID($B1093,1,1),_314_Table1_ColumnLookup,0),FALSE),
  IF(VALUE(LEFT($A1093,3))=314,VLOOKUP(VALUE(MID($B1093,2,1)),_314_Table1,MATCH(MID($B1093,1,1),_314_Table1_ColumnLookup,0),FALSE)
+N("314"),
""))))))))))))))))))))))))</f>
        <v>#N/A</v>
      </c>
      <c r="E1093" s="238" t="e">
        <f>IF(AND(VALUE(LEFT($A1093,3))=309,LEN($B1093)=3),VLOOKUP(VALUE(MID($B1093,2,2)),_309_Table2,MATCH(MID($B1093,1,1),_309_Table2_ColumnLookup,0),FALSE),
  IF($C1093="309 LCR SummaryA",OneYearSCR,IF($C1093="309 LCR SummaryB",UltimateSCR,IF(VALUE(LEFT($A1093,3))=309,VLOOKUP(VALUE(MID($B1093,2,1)),_309_Table2,MATCH(MID($B1093,1,1),_309_Table2_ColumnLookup,0),FALSE)
+N("309"),
  IF(VALUE(LEFT($A1093,3))=310,VLOOKUP(VALUE(MID($B1093,2,1)),_310_Table2,MATCH(MID($B1093,1,1),_310_Table2_ColumnLookup,0),FALSE)
+N("310"),
  IF(AND(VALUE(LEFT($A1093,3))=311,LEN($I1093)=4),VLOOKUP($I1093,_311_Table2,MATCH($B1093,_311_Table2_ColumnLookup,0),FALSE),
  IF(AND(VALUE(LEFT($A1093,3))=311,OR($B1093="I2",$B1093="J2",$B1093="K2",$B1093="L2")),VLOOKUP('311'!$G$58,_311_Table2,MATCH(MID($B1093,1,1),_311_Table2_ColumnLookup,0),FALSE),
  IF(AND(VALUE(LEFT($A1093,3))=311,RIGHT($B1093,5)="Total"),VLOOKUP('311'!$G$59,_311_Table2,MATCH(MID($B1093,1,1),_311_Table2_ColumnLookup,0),FALSE),
  IF(VALUE(LEFT($A1093,3))=311,VLOOKUP(VALUE(MID($B1093,2,1)),_311_Table2,MATCH(MID($B1093,1,1),_311_Table2_ColumnLookup,0),FALSE)
+N("311"),
  IF(AND(VALUE(LEFT($A1093,3))=312,LEFT($G1093,10)="Unincepted",$B1093="G "),VLOOKUP(" ULO",_312_Table2,MATCH('312'!$N$16,_312_Table2_ColumnLookup,0),FALSE),
  IF(AND(VALUE(LEFT($A1093,3))=312,LEFT($G1093,10)="Unincepted",$B1093="O "),VLOOKUP(" ULO",_312_Table2,MATCH('312'!$V$16,_312_Table2_ColumnLookup,0),FALSE),
  IF(AND(VALUE(LEFT($A1093,3))=312,LEFT($G1093,10)="Unincepted",$B1093="Q "),VLOOKUP(" ULO",_312_Table2,MATCH('312'!$X$16,_312_Table2_ColumnLookup,0),FALSE),
  IF(AND(VALUE(LEFT($A1093,3))=312,LEFT($G1093,10)="Unincepted"),VLOOKUP(" ULO",_312_Table2,MATCH(LEFT($B1093,1),_312_Table2_ColumnLookup,0),FALSE),
  IF(AND(VALUE(LEFT($A1093,3))=312,LEFT($G1093,5)="Total",$B1093="G "),VLOOKUP('312'!$F$80,_312_Table2,MATCH('312'!$N$16,_312_Table2_ColumnLookup,0),FALSE),
  IF(AND(VALUE(LEFT($A1093,3))=312,LEFT($G1093,5)="Total",$B1093="O "),VLOOKUP('312'!$F$80,_312_Table2,MATCH('312'!$V$16,_312_Table2_ColumnLookup,0),FALSE),
  IF(AND(VALUE(LEFT($A1093,3))=312,LEFT($G1093,5)="Total",$B1093="Q "),VLOOKUP('312'!$F$80,_312_Table2,MATCH('312'!$X$16,_312_Table2_ColumnLookup,0),FALSE),
  IF(AND(VALUE(LEFT($A1093,3))=312,LEFT($G1093,5)="Total"),VLOOKUP('312'!$F$80,_312_Table2,MATCH(LEFT($B1093,1),_312_Table2_ColumnLookup,0),FALSE),
  IF(AND(VALUE(LEFT($A1093,3))=312,LEN($I1093)=4,$B1093="G"),VLOOKUP($I1093,_312_Table2,MATCH('312'!$N$16,_312_Table2_ColumnLookup,0),FALSE),
  IF(AND(VALUE(LEFT($A1093,3))=312,LEN($I1093)=4,$B1093="O"),VLOOKUP($I1093,_312_Table2,MATCH('312'!$V$16,_312_Table2_ColumnLookup,0),FALSE),
  IF(AND(VALUE(LEFT($A1093,3))=312,LEN($I1093)=4,$B1093="Q"),VLOOKUP($I1093,_312_Table2,MATCH('312'!$X$16,_312_Table2_ColumnLookup,0),FALSE),
  IF(AND(VALUE(LEFT($A1093,3))=312,LEN($I1093)=4),VLOOKUP($I1093,_312_Table2,MATCH(LEFT($B1093,1),_312_Table2_ColumnLookup,0),FALSE)
+N("312"),
  IF(VALUE(LEFT($A1093,3))=313,VLOOKUP(VALUE(MID($B1093,2,1)),_313_Table2,MATCH(MID($B1093,1,1),_313_Table2_ColumnLookup,0),FALSE)
+N("313"),
  IF(AND(VALUE(LEFT($A1093,3))=314,LEN($B1093)=3),VLOOKUP(VALUE(MID($B1093,2,2)),_314_Table2,MATCH(MID($B1093,1,1),_314_Table2_ColumnLookup,0),FALSE),
  IF(VALUE(LEFT($A1093,3))=314,VLOOKUP(VALUE(MID($B1093,2,1)),_314_Table2,MATCH(MID($B1093,1,1),_314_Table2_ColumnLookup,0),FALSE)
+N("314"),
""))))))))))))))))))))))))</f>
        <v>#N/A</v>
      </c>
      <c r="F1093" s="238" t="e">
        <f>IF(AND(VALUE(LEFT($A1093,3))=309,LEN($B1093)=3),VLOOKUP(VALUE(MID($B1093,2,2)),_309_Table3,MATCH(MID($B1093,1,1),_309_Table3_ColumnLookup,0),FALSE),
  IF($C1093="309 LCR SummaryA",OneYearSCR,IF($C1093="309 LCR SummaryB",UltimateSCR,IF(VALUE(LEFT($A1093,3))=309,VLOOKUP(VALUE(MID($B1093,2,1)),_309_Table3,MATCH(MID($B1093,1,1),_309_Table3_ColumnLookup,0),FALSE)
+N("309"),
  IF(VALUE(LEFT($A1093,3))=310,VLOOKUP(VALUE(MID($B1093,2,1)),_310_Table3,MATCH(MID($B1093,1,1),_310_Table3_ColumnLookup,0),FALSE)
+N("310"),
  IF(AND(VALUE(LEFT($A1093,3))=311,LEN($I1093)=4),VLOOKUP($I1093,_311_Table3,MATCH($B1093,_311_Table3_ColumnLookup,0),FALSE),
  IF(AND(VALUE(LEFT($A1093,3))=311,OR($B1093="I2",$B1093="J2",$B1093="K2",$B1093="L2")),VLOOKUP('311'!$G$58,_311_Table3,MATCH(MID($B1093,1,1),_311_Table3_ColumnLookup,0),FALSE),
  IF(AND(VALUE(LEFT($A1093,3))=311,RIGHT($B1093,5)="Total"),VLOOKUP('311'!$G$59,_311_Table3,MATCH(MID($B1093,1,1),_311_Table3_ColumnLookup,0),FALSE),
  IF(VALUE(LEFT($A1093,3))=311,VLOOKUP(VALUE(MID($B1093,2,1)),_311_Table3,MATCH(MID($B1093,1,1),_311_Table3_ColumnLookup,0),FALSE)
+N("311"),
  IF(AND(VALUE(LEFT($A1093,3))=312,LEFT($G1093,10)="Unincepted",$B1093="G "),VLOOKUP(" ULO",_312_Table3,MATCH('312'!$N$16,_312_Table3_ColumnLookup,0),FALSE),
  IF(AND(VALUE(LEFT($A1093,3))=312,LEFT($G1093,10)="Unincepted",$B1093="O "),VLOOKUP(" ULO",_312_Table3,MATCH('312'!$V$16,_312_Table3_ColumnLookup,0),FALSE),
  IF(AND(VALUE(LEFT($A1093,3))=312,LEFT($G1093,10)="Unincepted",$B1093="Q "),VLOOKUP(" ULO",_312_Table3,MATCH('312'!$X$16,_312_Table3_ColumnLookup,0),FALSE),
  IF(AND(VALUE(LEFT($A1093,3))=312,LEFT($G1093,10)="Unincepted"),VLOOKUP(" ULO",_312_Table3,MATCH(LEFT($B1093,1),_312_Table3_ColumnLookup,0),FALSE),
  IF(AND(VALUE(LEFT($A1093,3))=312,LEFT($G1093,5)="Total",$B1093="G "),VLOOKUP('312'!$F$80,_312_Table3,MATCH('312'!$N$16,_312_Table3_ColumnLookup,0),FALSE),
  IF(AND(VALUE(LEFT($A1093,3))=312,LEFT($G1093,5)="Total",$B1093="O "),VLOOKUP('312'!$F$80,_312_Table3,MATCH('312'!$V$16,_312_Table3_ColumnLookup,0),FALSE),
  IF(AND(VALUE(LEFT($A1093,3))=312,LEFT($G1093,5)="Total",$B1093="Q "),VLOOKUP('312'!$F$80,_312_Table3,MATCH('312'!$X$16,_312_Table3_ColumnLookup,0),FALSE),
  IF(AND(VALUE(LEFT($A1093,3))=312,LEFT($G1093,5)="Total"),VLOOKUP('312'!$F$80,_312_Table3,MATCH(LEFT($B1093,1),_312_Table3_ColumnLookup,0),FALSE),
  IF(AND(VALUE(LEFT($A1093,3))=312,LEN($I1093)=4,$B1093="G"),VLOOKUP($I1093,_312_Table3,MATCH('312'!$N$16,_312_Table3_ColumnLookup,0),FALSE),
  IF(AND(VALUE(LEFT($A1093,3))=312,LEN($I1093)=4,$B1093="O"),VLOOKUP($I1093,_312_Table3,MATCH('312'!$V$16,_312_Table3_ColumnLookup,0),FALSE),
  IF(AND(VALUE(LEFT($A1093,3))=312,LEN($I1093)=4,$B1093="Q"),VLOOKUP($I1093,_312_Table3,MATCH('312'!$X$16,_312_Table3_ColumnLookup,0),FALSE),
  IF(AND(VALUE(LEFT($A1093,3))=312,LEN($I1093)=4),VLOOKUP($I1093,_312_Table3,MATCH(LEFT($B1093,1),_312_Table3_ColumnLookup,0),FALSE)
+N("312"),
  IF(VALUE(LEFT($A1093,3))=313,VLOOKUP(VALUE(MID($B1093,2,1)),_313_Table3,MATCH(MID($B1093,1,1),_313_Table3_ColumnLookup,0),FALSE)
+N("313"),
  IF(AND(VALUE(LEFT($A1093,3))=314,LEN($B1093)=3),VLOOKUP(VALUE(MID($B1093,2,2)),_314_Table3,MATCH(MID($B1093,1,1),_314_Table3_ColumnLookup,0),FALSE),
  IF(VALUE(LEFT($A1093,3))=314,VLOOKUP(VALUE(MID($B1093,2,1)),_314_Table3,MATCH(MID($B1093,1,1),_314_Table3_ColumnLookup,0),FALSE)
+N("314"),
""))))))))))))))))))))))))</f>
        <v>#N/A</v>
      </c>
      <c r="H1093" s="321" t="str">
        <f>IFERROR(
IF(ISERROR($D1093)=FALSE,$D1093,IF(ISERROR($E1093)=FALSE,$E1093,IF(ISERROR($F1093)=FALSE,$F1093
+N("012 checkboxes"),
IF(
IF(OR(LEFT($A1093,9)="Syndicate",LEFT($A1093,12)="NewSyndicate"),VLOOKUP($A1093,'012'!$J:$ZW,MATCH("Link to button",'012'!$J$1:$ZW$1,0),0)
+N("309 checkbox"),
IF($C1093="309 LCR Summary0",VLOOKUP("Notes990",'309'!$P:$ZZ,MATCH("Link to button",'309'!$P$1:$ZZ$1,0),0)
+N("313 checkboxes"),
IF($C1093="313 Financial Information0LcmVsScr",IF($C1093="309 LCR Summary0",VLOOKUP("LcmVsScr",'309'!$N:$ZZ,MATCH("Link to button",'309'!$N$1:$ZZ$1,0),0),
IF($C1093="313 Financial Information0LcrDocAttached",IF($C1093="309 LCR Summary0",VLOOKUP("LcrDocAttached",'309'!$N:$ZZ,MATCH("Link to button",'309'!$N$1:$ZZ$1,0),
0)))))))=1,TRUE,FALSE)
))),"")</f>
        <v/>
      </c>
    </row>
    <row r="1094" spans="1:8">
      <c r="A1094" s="237" t="e">
        <f>VLOOKUP($G1094,CSVLookups!$B:$R,MATCH(A$1,CSVLookups!$B$1:$R$1,0),FALSE)</f>
        <v>#N/A</v>
      </c>
      <c r="B1094" s="237" t="e">
        <f>VLOOKUP($G1094,CSVLookups!$B:$R,MATCH(B$1,CSVLookups!$B$1:$R$1,0),FALSE)</f>
        <v>#N/A</v>
      </c>
      <c r="C1094" s="238" t="e">
        <f t="shared" si="17"/>
        <v>#N/A</v>
      </c>
      <c r="D1094" s="238" t="e">
        <f>IF(AND(VALUE(LEFT($A1094,3))=309,LEN($B1094)=3),VLOOKUP(VALUE(MID($B1094,2,2)),_309_Table1,MATCH(MID($B1094,1,1),_309_Table1_ColumnLookup,0),FALSE),
  IF($C1094="309 LCR SummaryA",OneYearSCR,IF($C1094="309 LCR SummaryB",UltimateSCR,IF(VALUE(LEFT($A1094,3))=309,VLOOKUP(VALUE(MID($B1094,2,1)),_309_Table1,MATCH(MID($B1094,1,1),_309_Table1_ColumnLookup,0),FALSE)
+N("309"),
  IF(VALUE(LEFT($A1094,3))=310,VLOOKUP(VALUE(MID($B1094,2,1)),_310_Table1,MATCH(MID($B1094,1,1),_310_Table1_ColumnLookup,0),FALSE)
+N("310"),
  IF(AND(VALUE(LEFT($A1094,3))=311,LEN($I1094)=4),VLOOKUP($I1094,_311_Table1,MATCH($B1094,_311_Table1_ColumnLookup,0),FALSE),
  IF(AND(VALUE(LEFT($A1094,3))=311,OR($B1094="I2",$B1094="J2",$B1094="K2",$B1094="L2")),VLOOKUP('311'!$G$58,_311_Table1,MATCH(MID($B1094,1,1),_311_Table1_ColumnLookup,0),FALSE),
  IF(AND(VALUE(LEFT($A1094,3))=311,RIGHT($B1094,5)="Total"),VLOOKUP('311'!$G$59,_311_Table1,MATCH(MID($B1094,1,1),_311_Table1_ColumnLookup,0),FALSE),
  IF(VALUE(LEFT($A1094,3))=311,VLOOKUP(VALUE(MID($B1094,2,1)),_311_Table1,MATCH(MID($B1094,1,1),_311_Table1_ColumnLookup,0),FALSE)
+N("311"),
  IF(AND(VALUE(LEFT($A1094,3))=312,LEFT($G1094,10)="Unincepted",$B1094="G "),VLOOKUP(" ULO",_312_Table1,MATCH('312'!$N$16,_312_Table1_ColumnLookup,0),FALSE),
  IF(AND(VALUE(LEFT($A1094,3))=312,LEFT($G1094,10)="Unincepted",$B1094="O "),VLOOKUP(" ULO",_312_Table1,MATCH('312'!$V$16,_312_Table1_ColumnLookup,0),FALSE),
  IF(AND(VALUE(LEFT($A1094,3))=312,LEFT($G1094,10)="Unincepted",$B1094="Q "),VLOOKUP(" ULO",_312_Table1,MATCH('312'!$X$16,_312_Table1_ColumnLookup,0),FALSE),
  IF(AND(VALUE(LEFT($A1094,3))=312,LEFT($G1094,10)="Unincepted"),VLOOKUP(" ULO",_312_Table1,MATCH(LEFT($B1094,1),_312_Table1_ColumnLookup,0),FALSE),
  IF(AND(VALUE(LEFT($A1094,3))=312,LEFT($G1094,5)="Total",$B1094="G "),VLOOKUP('312'!$F$80,_312_Table1,MATCH('312'!$N$16,_312_Table1_ColumnLookup,0),FALSE),
  IF(AND(VALUE(LEFT($A1094,3))=312,LEFT($G1094,5)="Total",$B1094="O "),VLOOKUP('312'!$F$80,_312_Table1,MATCH('312'!$V$16,_312_Table1_ColumnLookup,0),FALSE),
  IF(AND(VALUE(LEFT($A1094,3))=312,LEFT($G1094,5)="Total",$B1094="Q "),VLOOKUP('312'!$F$80,_312_Table1,MATCH('312'!$X$16,_312_Table1_ColumnLookup,0),FALSE),
  IF(AND(VALUE(LEFT($A1094,3))=312,LEFT($G1094,5)="Total"),VLOOKUP('312'!$F$80,_312_Table1,MATCH(LEFT($B1094,1),_312_Table1_ColumnLookup,0),FALSE),
  IF(AND(VALUE(LEFT($A1094,3))=312,LEN($I1094)=4,$B1094="G"),VLOOKUP($I1094,_312_Table1,MATCH('312'!$N$16,_312_Table1_ColumnLookup,0),FALSE),
  IF(AND(VALUE(LEFT($A1094,3))=312,LEN($I1094)=4,$B1094="O"),VLOOKUP($I1094,_312_Table1,MATCH('312'!$V$16,_312_Table1_ColumnLookup,0),FALSE),
  IF(AND(VALUE(LEFT($A1094,3))=312,LEN($I1094)=4,$B1094="Q"),VLOOKUP($I1094,_312_Table1,MATCH('312'!$X$16,_312_Table1_ColumnLookup,0),FALSE),
  IF(AND(VALUE(LEFT($A1094,3))=312,LEN($I1094)=4),VLOOKUP($I1094,_312_Table1,MATCH(LEFT($B1094,1),_312_Table1_ColumnLookup,0),FALSE)
+N("312"),
  IF(VALUE(LEFT($A1094,3))=313,VLOOKUP(VALUE(MID($B1094,2,1)),_313_Table1,MATCH(MID($B1094,1,1),_313_Table1_ColumnLookup,0),FALSE)
+N("313"),
  IF(AND(VALUE(LEFT($A1094,3))=314,LEN($B1094)=3),VLOOKUP(VALUE(MID($B1094,2,2)),_314_Table1,MATCH(MID($B1094,1,1),_314_Table1_ColumnLookup,0),FALSE),
  IF(VALUE(LEFT($A1094,3))=314,VLOOKUP(VALUE(MID($B1094,2,1)),_314_Table1,MATCH(MID($B1094,1,1),_314_Table1_ColumnLookup,0),FALSE)
+N("314"),
""))))))))))))))))))))))))</f>
        <v>#N/A</v>
      </c>
      <c r="E1094" s="238" t="e">
        <f>IF(AND(VALUE(LEFT($A1094,3))=309,LEN($B1094)=3),VLOOKUP(VALUE(MID($B1094,2,2)),_309_Table2,MATCH(MID($B1094,1,1),_309_Table2_ColumnLookup,0),FALSE),
  IF($C1094="309 LCR SummaryA",OneYearSCR,IF($C1094="309 LCR SummaryB",UltimateSCR,IF(VALUE(LEFT($A1094,3))=309,VLOOKUP(VALUE(MID($B1094,2,1)),_309_Table2,MATCH(MID($B1094,1,1),_309_Table2_ColumnLookup,0),FALSE)
+N("309"),
  IF(VALUE(LEFT($A1094,3))=310,VLOOKUP(VALUE(MID($B1094,2,1)),_310_Table2,MATCH(MID($B1094,1,1),_310_Table2_ColumnLookup,0),FALSE)
+N("310"),
  IF(AND(VALUE(LEFT($A1094,3))=311,LEN($I1094)=4),VLOOKUP($I1094,_311_Table2,MATCH($B1094,_311_Table2_ColumnLookup,0),FALSE),
  IF(AND(VALUE(LEFT($A1094,3))=311,OR($B1094="I2",$B1094="J2",$B1094="K2",$B1094="L2")),VLOOKUP('311'!$G$58,_311_Table2,MATCH(MID($B1094,1,1),_311_Table2_ColumnLookup,0),FALSE),
  IF(AND(VALUE(LEFT($A1094,3))=311,RIGHT($B1094,5)="Total"),VLOOKUP('311'!$G$59,_311_Table2,MATCH(MID($B1094,1,1),_311_Table2_ColumnLookup,0),FALSE),
  IF(VALUE(LEFT($A1094,3))=311,VLOOKUP(VALUE(MID($B1094,2,1)),_311_Table2,MATCH(MID($B1094,1,1),_311_Table2_ColumnLookup,0),FALSE)
+N("311"),
  IF(AND(VALUE(LEFT($A1094,3))=312,LEFT($G1094,10)="Unincepted",$B1094="G "),VLOOKUP(" ULO",_312_Table2,MATCH('312'!$N$16,_312_Table2_ColumnLookup,0),FALSE),
  IF(AND(VALUE(LEFT($A1094,3))=312,LEFT($G1094,10)="Unincepted",$B1094="O "),VLOOKUP(" ULO",_312_Table2,MATCH('312'!$V$16,_312_Table2_ColumnLookup,0),FALSE),
  IF(AND(VALUE(LEFT($A1094,3))=312,LEFT($G1094,10)="Unincepted",$B1094="Q "),VLOOKUP(" ULO",_312_Table2,MATCH('312'!$X$16,_312_Table2_ColumnLookup,0),FALSE),
  IF(AND(VALUE(LEFT($A1094,3))=312,LEFT($G1094,10)="Unincepted"),VLOOKUP(" ULO",_312_Table2,MATCH(LEFT($B1094,1),_312_Table2_ColumnLookup,0),FALSE),
  IF(AND(VALUE(LEFT($A1094,3))=312,LEFT($G1094,5)="Total",$B1094="G "),VLOOKUP('312'!$F$80,_312_Table2,MATCH('312'!$N$16,_312_Table2_ColumnLookup,0),FALSE),
  IF(AND(VALUE(LEFT($A1094,3))=312,LEFT($G1094,5)="Total",$B1094="O "),VLOOKUP('312'!$F$80,_312_Table2,MATCH('312'!$V$16,_312_Table2_ColumnLookup,0),FALSE),
  IF(AND(VALUE(LEFT($A1094,3))=312,LEFT($G1094,5)="Total",$B1094="Q "),VLOOKUP('312'!$F$80,_312_Table2,MATCH('312'!$X$16,_312_Table2_ColumnLookup,0),FALSE),
  IF(AND(VALUE(LEFT($A1094,3))=312,LEFT($G1094,5)="Total"),VLOOKUP('312'!$F$80,_312_Table2,MATCH(LEFT($B1094,1),_312_Table2_ColumnLookup,0),FALSE),
  IF(AND(VALUE(LEFT($A1094,3))=312,LEN($I1094)=4,$B1094="G"),VLOOKUP($I1094,_312_Table2,MATCH('312'!$N$16,_312_Table2_ColumnLookup,0),FALSE),
  IF(AND(VALUE(LEFT($A1094,3))=312,LEN($I1094)=4,$B1094="O"),VLOOKUP($I1094,_312_Table2,MATCH('312'!$V$16,_312_Table2_ColumnLookup,0),FALSE),
  IF(AND(VALUE(LEFT($A1094,3))=312,LEN($I1094)=4,$B1094="Q"),VLOOKUP($I1094,_312_Table2,MATCH('312'!$X$16,_312_Table2_ColumnLookup,0),FALSE),
  IF(AND(VALUE(LEFT($A1094,3))=312,LEN($I1094)=4),VLOOKUP($I1094,_312_Table2,MATCH(LEFT($B1094,1),_312_Table2_ColumnLookup,0),FALSE)
+N("312"),
  IF(VALUE(LEFT($A1094,3))=313,VLOOKUP(VALUE(MID($B1094,2,1)),_313_Table2,MATCH(MID($B1094,1,1),_313_Table2_ColumnLookup,0),FALSE)
+N("313"),
  IF(AND(VALUE(LEFT($A1094,3))=314,LEN($B1094)=3),VLOOKUP(VALUE(MID($B1094,2,2)),_314_Table2,MATCH(MID($B1094,1,1),_314_Table2_ColumnLookup,0),FALSE),
  IF(VALUE(LEFT($A1094,3))=314,VLOOKUP(VALUE(MID($B1094,2,1)),_314_Table2,MATCH(MID($B1094,1,1),_314_Table2_ColumnLookup,0),FALSE)
+N("314"),
""))))))))))))))))))))))))</f>
        <v>#N/A</v>
      </c>
      <c r="F1094" s="238" t="e">
        <f>IF(AND(VALUE(LEFT($A1094,3))=309,LEN($B1094)=3),VLOOKUP(VALUE(MID($B1094,2,2)),_309_Table3,MATCH(MID($B1094,1,1),_309_Table3_ColumnLookup,0),FALSE),
  IF($C1094="309 LCR SummaryA",OneYearSCR,IF($C1094="309 LCR SummaryB",UltimateSCR,IF(VALUE(LEFT($A1094,3))=309,VLOOKUP(VALUE(MID($B1094,2,1)),_309_Table3,MATCH(MID($B1094,1,1),_309_Table3_ColumnLookup,0),FALSE)
+N("309"),
  IF(VALUE(LEFT($A1094,3))=310,VLOOKUP(VALUE(MID($B1094,2,1)),_310_Table3,MATCH(MID($B1094,1,1),_310_Table3_ColumnLookup,0),FALSE)
+N("310"),
  IF(AND(VALUE(LEFT($A1094,3))=311,LEN($I1094)=4),VLOOKUP($I1094,_311_Table3,MATCH($B1094,_311_Table3_ColumnLookup,0),FALSE),
  IF(AND(VALUE(LEFT($A1094,3))=311,OR($B1094="I2",$B1094="J2",$B1094="K2",$B1094="L2")),VLOOKUP('311'!$G$58,_311_Table3,MATCH(MID($B1094,1,1),_311_Table3_ColumnLookup,0),FALSE),
  IF(AND(VALUE(LEFT($A1094,3))=311,RIGHT($B1094,5)="Total"),VLOOKUP('311'!$G$59,_311_Table3,MATCH(MID($B1094,1,1),_311_Table3_ColumnLookup,0),FALSE),
  IF(VALUE(LEFT($A1094,3))=311,VLOOKUP(VALUE(MID($B1094,2,1)),_311_Table3,MATCH(MID($B1094,1,1),_311_Table3_ColumnLookup,0),FALSE)
+N("311"),
  IF(AND(VALUE(LEFT($A1094,3))=312,LEFT($G1094,10)="Unincepted",$B1094="G "),VLOOKUP(" ULO",_312_Table3,MATCH('312'!$N$16,_312_Table3_ColumnLookup,0),FALSE),
  IF(AND(VALUE(LEFT($A1094,3))=312,LEFT($G1094,10)="Unincepted",$B1094="O "),VLOOKUP(" ULO",_312_Table3,MATCH('312'!$V$16,_312_Table3_ColumnLookup,0),FALSE),
  IF(AND(VALUE(LEFT($A1094,3))=312,LEFT($G1094,10)="Unincepted",$B1094="Q "),VLOOKUP(" ULO",_312_Table3,MATCH('312'!$X$16,_312_Table3_ColumnLookup,0),FALSE),
  IF(AND(VALUE(LEFT($A1094,3))=312,LEFT($G1094,10)="Unincepted"),VLOOKUP(" ULO",_312_Table3,MATCH(LEFT($B1094,1),_312_Table3_ColumnLookup,0),FALSE),
  IF(AND(VALUE(LEFT($A1094,3))=312,LEFT($G1094,5)="Total",$B1094="G "),VLOOKUP('312'!$F$80,_312_Table3,MATCH('312'!$N$16,_312_Table3_ColumnLookup,0),FALSE),
  IF(AND(VALUE(LEFT($A1094,3))=312,LEFT($G1094,5)="Total",$B1094="O "),VLOOKUP('312'!$F$80,_312_Table3,MATCH('312'!$V$16,_312_Table3_ColumnLookup,0),FALSE),
  IF(AND(VALUE(LEFT($A1094,3))=312,LEFT($G1094,5)="Total",$B1094="Q "),VLOOKUP('312'!$F$80,_312_Table3,MATCH('312'!$X$16,_312_Table3_ColumnLookup,0),FALSE),
  IF(AND(VALUE(LEFT($A1094,3))=312,LEFT($G1094,5)="Total"),VLOOKUP('312'!$F$80,_312_Table3,MATCH(LEFT($B1094,1),_312_Table3_ColumnLookup,0),FALSE),
  IF(AND(VALUE(LEFT($A1094,3))=312,LEN($I1094)=4,$B1094="G"),VLOOKUP($I1094,_312_Table3,MATCH('312'!$N$16,_312_Table3_ColumnLookup,0),FALSE),
  IF(AND(VALUE(LEFT($A1094,3))=312,LEN($I1094)=4,$B1094="O"),VLOOKUP($I1094,_312_Table3,MATCH('312'!$V$16,_312_Table3_ColumnLookup,0),FALSE),
  IF(AND(VALUE(LEFT($A1094,3))=312,LEN($I1094)=4,$B1094="Q"),VLOOKUP($I1094,_312_Table3,MATCH('312'!$X$16,_312_Table3_ColumnLookup,0),FALSE),
  IF(AND(VALUE(LEFT($A1094,3))=312,LEN($I1094)=4),VLOOKUP($I1094,_312_Table3,MATCH(LEFT($B1094,1),_312_Table3_ColumnLookup,0),FALSE)
+N("312"),
  IF(VALUE(LEFT($A1094,3))=313,VLOOKUP(VALUE(MID($B1094,2,1)),_313_Table3,MATCH(MID($B1094,1,1),_313_Table3_ColumnLookup,0),FALSE)
+N("313"),
  IF(AND(VALUE(LEFT($A1094,3))=314,LEN($B1094)=3),VLOOKUP(VALUE(MID($B1094,2,2)),_314_Table3,MATCH(MID($B1094,1,1),_314_Table3_ColumnLookup,0),FALSE),
  IF(VALUE(LEFT($A1094,3))=314,VLOOKUP(VALUE(MID($B1094,2,1)),_314_Table3,MATCH(MID($B1094,1,1),_314_Table3_ColumnLookup,0),FALSE)
+N("314"),
""))))))))))))))))))))))))</f>
        <v>#N/A</v>
      </c>
      <c r="H1094" s="321" t="str">
        <f>IFERROR(
IF(ISERROR($D1094)=FALSE,$D1094,IF(ISERROR($E1094)=FALSE,$E1094,IF(ISERROR($F1094)=FALSE,$F1094
+N("012 checkboxes"),
IF(
IF(OR(LEFT($A1094,9)="Syndicate",LEFT($A1094,12)="NewSyndicate"),VLOOKUP($A1094,'012'!$J:$ZW,MATCH("Link to button",'012'!$J$1:$ZW$1,0),0)
+N("309 checkbox"),
IF($C1094="309 LCR Summary0",VLOOKUP("Notes990",'309'!$P:$ZZ,MATCH("Link to button",'309'!$P$1:$ZZ$1,0),0)
+N("313 checkboxes"),
IF($C1094="313 Financial Information0LcmVsScr",IF($C1094="309 LCR Summary0",VLOOKUP("LcmVsScr",'309'!$N:$ZZ,MATCH("Link to button",'309'!$N$1:$ZZ$1,0),0),
IF($C1094="313 Financial Information0LcrDocAttached",IF($C1094="309 LCR Summary0",VLOOKUP("LcrDocAttached",'309'!$N:$ZZ,MATCH("Link to button",'309'!$N$1:$ZZ$1,0),
0)))))))=1,TRUE,FALSE)
))),"")</f>
        <v/>
      </c>
    </row>
    <row r="1095" spans="1:8">
      <c r="A1095" s="237" t="e">
        <f>VLOOKUP($G1095,CSVLookups!$B:$R,MATCH(A$1,CSVLookups!$B$1:$R$1,0),FALSE)</f>
        <v>#N/A</v>
      </c>
      <c r="B1095" s="237" t="e">
        <f>VLOOKUP($G1095,CSVLookups!$B:$R,MATCH(B$1,CSVLookups!$B$1:$R$1,0),FALSE)</f>
        <v>#N/A</v>
      </c>
      <c r="C1095" s="238" t="e">
        <f t="shared" si="17"/>
        <v>#N/A</v>
      </c>
      <c r="D1095" s="238" t="e">
        <f>IF(AND(VALUE(LEFT($A1095,3))=309,LEN($B1095)=3),VLOOKUP(VALUE(MID($B1095,2,2)),_309_Table1,MATCH(MID($B1095,1,1),_309_Table1_ColumnLookup,0),FALSE),
  IF($C1095="309 LCR SummaryA",OneYearSCR,IF($C1095="309 LCR SummaryB",UltimateSCR,IF(VALUE(LEFT($A1095,3))=309,VLOOKUP(VALUE(MID($B1095,2,1)),_309_Table1,MATCH(MID($B1095,1,1),_309_Table1_ColumnLookup,0),FALSE)
+N("309"),
  IF(VALUE(LEFT($A1095,3))=310,VLOOKUP(VALUE(MID($B1095,2,1)),_310_Table1,MATCH(MID($B1095,1,1),_310_Table1_ColumnLookup,0),FALSE)
+N("310"),
  IF(AND(VALUE(LEFT($A1095,3))=311,LEN($I1095)=4),VLOOKUP($I1095,_311_Table1,MATCH($B1095,_311_Table1_ColumnLookup,0),FALSE),
  IF(AND(VALUE(LEFT($A1095,3))=311,OR($B1095="I2",$B1095="J2",$B1095="K2",$B1095="L2")),VLOOKUP('311'!$G$58,_311_Table1,MATCH(MID($B1095,1,1),_311_Table1_ColumnLookup,0),FALSE),
  IF(AND(VALUE(LEFT($A1095,3))=311,RIGHT($B1095,5)="Total"),VLOOKUP('311'!$G$59,_311_Table1,MATCH(MID($B1095,1,1),_311_Table1_ColumnLookup,0),FALSE),
  IF(VALUE(LEFT($A1095,3))=311,VLOOKUP(VALUE(MID($B1095,2,1)),_311_Table1,MATCH(MID($B1095,1,1),_311_Table1_ColumnLookup,0),FALSE)
+N("311"),
  IF(AND(VALUE(LEFT($A1095,3))=312,LEFT($G1095,10)="Unincepted",$B1095="G "),VLOOKUP(" ULO",_312_Table1,MATCH('312'!$N$16,_312_Table1_ColumnLookup,0),FALSE),
  IF(AND(VALUE(LEFT($A1095,3))=312,LEFT($G1095,10)="Unincepted",$B1095="O "),VLOOKUP(" ULO",_312_Table1,MATCH('312'!$V$16,_312_Table1_ColumnLookup,0),FALSE),
  IF(AND(VALUE(LEFT($A1095,3))=312,LEFT($G1095,10)="Unincepted",$B1095="Q "),VLOOKUP(" ULO",_312_Table1,MATCH('312'!$X$16,_312_Table1_ColumnLookup,0),FALSE),
  IF(AND(VALUE(LEFT($A1095,3))=312,LEFT($G1095,10)="Unincepted"),VLOOKUP(" ULO",_312_Table1,MATCH(LEFT($B1095,1),_312_Table1_ColumnLookup,0),FALSE),
  IF(AND(VALUE(LEFT($A1095,3))=312,LEFT($G1095,5)="Total",$B1095="G "),VLOOKUP('312'!$F$80,_312_Table1,MATCH('312'!$N$16,_312_Table1_ColumnLookup,0),FALSE),
  IF(AND(VALUE(LEFT($A1095,3))=312,LEFT($G1095,5)="Total",$B1095="O "),VLOOKUP('312'!$F$80,_312_Table1,MATCH('312'!$V$16,_312_Table1_ColumnLookup,0),FALSE),
  IF(AND(VALUE(LEFT($A1095,3))=312,LEFT($G1095,5)="Total",$B1095="Q "),VLOOKUP('312'!$F$80,_312_Table1,MATCH('312'!$X$16,_312_Table1_ColumnLookup,0),FALSE),
  IF(AND(VALUE(LEFT($A1095,3))=312,LEFT($G1095,5)="Total"),VLOOKUP('312'!$F$80,_312_Table1,MATCH(LEFT($B1095,1),_312_Table1_ColumnLookup,0),FALSE),
  IF(AND(VALUE(LEFT($A1095,3))=312,LEN($I1095)=4,$B1095="G"),VLOOKUP($I1095,_312_Table1,MATCH('312'!$N$16,_312_Table1_ColumnLookup,0),FALSE),
  IF(AND(VALUE(LEFT($A1095,3))=312,LEN($I1095)=4,$B1095="O"),VLOOKUP($I1095,_312_Table1,MATCH('312'!$V$16,_312_Table1_ColumnLookup,0),FALSE),
  IF(AND(VALUE(LEFT($A1095,3))=312,LEN($I1095)=4,$B1095="Q"),VLOOKUP($I1095,_312_Table1,MATCH('312'!$X$16,_312_Table1_ColumnLookup,0),FALSE),
  IF(AND(VALUE(LEFT($A1095,3))=312,LEN($I1095)=4),VLOOKUP($I1095,_312_Table1,MATCH(LEFT($B1095,1),_312_Table1_ColumnLookup,0),FALSE)
+N("312"),
  IF(VALUE(LEFT($A1095,3))=313,VLOOKUP(VALUE(MID($B1095,2,1)),_313_Table1,MATCH(MID($B1095,1,1),_313_Table1_ColumnLookup,0),FALSE)
+N("313"),
  IF(AND(VALUE(LEFT($A1095,3))=314,LEN($B1095)=3),VLOOKUP(VALUE(MID($B1095,2,2)),_314_Table1,MATCH(MID($B1095,1,1),_314_Table1_ColumnLookup,0),FALSE),
  IF(VALUE(LEFT($A1095,3))=314,VLOOKUP(VALUE(MID($B1095,2,1)),_314_Table1,MATCH(MID($B1095,1,1),_314_Table1_ColumnLookup,0),FALSE)
+N("314"),
""))))))))))))))))))))))))</f>
        <v>#N/A</v>
      </c>
      <c r="E1095" s="238" t="e">
        <f>IF(AND(VALUE(LEFT($A1095,3))=309,LEN($B1095)=3),VLOOKUP(VALUE(MID($B1095,2,2)),_309_Table2,MATCH(MID($B1095,1,1),_309_Table2_ColumnLookup,0),FALSE),
  IF($C1095="309 LCR SummaryA",OneYearSCR,IF($C1095="309 LCR SummaryB",UltimateSCR,IF(VALUE(LEFT($A1095,3))=309,VLOOKUP(VALUE(MID($B1095,2,1)),_309_Table2,MATCH(MID($B1095,1,1),_309_Table2_ColumnLookup,0),FALSE)
+N("309"),
  IF(VALUE(LEFT($A1095,3))=310,VLOOKUP(VALUE(MID($B1095,2,1)),_310_Table2,MATCH(MID($B1095,1,1),_310_Table2_ColumnLookup,0),FALSE)
+N("310"),
  IF(AND(VALUE(LEFT($A1095,3))=311,LEN($I1095)=4),VLOOKUP($I1095,_311_Table2,MATCH($B1095,_311_Table2_ColumnLookup,0),FALSE),
  IF(AND(VALUE(LEFT($A1095,3))=311,OR($B1095="I2",$B1095="J2",$B1095="K2",$B1095="L2")),VLOOKUP('311'!$G$58,_311_Table2,MATCH(MID($B1095,1,1),_311_Table2_ColumnLookup,0),FALSE),
  IF(AND(VALUE(LEFT($A1095,3))=311,RIGHT($B1095,5)="Total"),VLOOKUP('311'!$G$59,_311_Table2,MATCH(MID($B1095,1,1),_311_Table2_ColumnLookup,0),FALSE),
  IF(VALUE(LEFT($A1095,3))=311,VLOOKUP(VALUE(MID($B1095,2,1)),_311_Table2,MATCH(MID($B1095,1,1),_311_Table2_ColumnLookup,0),FALSE)
+N("311"),
  IF(AND(VALUE(LEFT($A1095,3))=312,LEFT($G1095,10)="Unincepted",$B1095="G "),VLOOKUP(" ULO",_312_Table2,MATCH('312'!$N$16,_312_Table2_ColumnLookup,0),FALSE),
  IF(AND(VALUE(LEFT($A1095,3))=312,LEFT($G1095,10)="Unincepted",$B1095="O "),VLOOKUP(" ULO",_312_Table2,MATCH('312'!$V$16,_312_Table2_ColumnLookup,0),FALSE),
  IF(AND(VALUE(LEFT($A1095,3))=312,LEFT($G1095,10)="Unincepted",$B1095="Q "),VLOOKUP(" ULO",_312_Table2,MATCH('312'!$X$16,_312_Table2_ColumnLookup,0),FALSE),
  IF(AND(VALUE(LEFT($A1095,3))=312,LEFT($G1095,10)="Unincepted"),VLOOKUP(" ULO",_312_Table2,MATCH(LEFT($B1095,1),_312_Table2_ColumnLookup,0),FALSE),
  IF(AND(VALUE(LEFT($A1095,3))=312,LEFT($G1095,5)="Total",$B1095="G "),VLOOKUP('312'!$F$80,_312_Table2,MATCH('312'!$N$16,_312_Table2_ColumnLookup,0),FALSE),
  IF(AND(VALUE(LEFT($A1095,3))=312,LEFT($G1095,5)="Total",$B1095="O "),VLOOKUP('312'!$F$80,_312_Table2,MATCH('312'!$V$16,_312_Table2_ColumnLookup,0),FALSE),
  IF(AND(VALUE(LEFT($A1095,3))=312,LEFT($G1095,5)="Total",$B1095="Q "),VLOOKUP('312'!$F$80,_312_Table2,MATCH('312'!$X$16,_312_Table2_ColumnLookup,0),FALSE),
  IF(AND(VALUE(LEFT($A1095,3))=312,LEFT($G1095,5)="Total"),VLOOKUP('312'!$F$80,_312_Table2,MATCH(LEFT($B1095,1),_312_Table2_ColumnLookup,0),FALSE),
  IF(AND(VALUE(LEFT($A1095,3))=312,LEN($I1095)=4,$B1095="G"),VLOOKUP($I1095,_312_Table2,MATCH('312'!$N$16,_312_Table2_ColumnLookup,0),FALSE),
  IF(AND(VALUE(LEFT($A1095,3))=312,LEN($I1095)=4,$B1095="O"),VLOOKUP($I1095,_312_Table2,MATCH('312'!$V$16,_312_Table2_ColumnLookup,0),FALSE),
  IF(AND(VALUE(LEFT($A1095,3))=312,LEN($I1095)=4,$B1095="Q"),VLOOKUP($I1095,_312_Table2,MATCH('312'!$X$16,_312_Table2_ColumnLookup,0),FALSE),
  IF(AND(VALUE(LEFT($A1095,3))=312,LEN($I1095)=4),VLOOKUP($I1095,_312_Table2,MATCH(LEFT($B1095,1),_312_Table2_ColumnLookup,0),FALSE)
+N("312"),
  IF(VALUE(LEFT($A1095,3))=313,VLOOKUP(VALUE(MID($B1095,2,1)),_313_Table2,MATCH(MID($B1095,1,1),_313_Table2_ColumnLookup,0),FALSE)
+N("313"),
  IF(AND(VALUE(LEFT($A1095,3))=314,LEN($B1095)=3),VLOOKUP(VALUE(MID($B1095,2,2)),_314_Table2,MATCH(MID($B1095,1,1),_314_Table2_ColumnLookup,0),FALSE),
  IF(VALUE(LEFT($A1095,3))=314,VLOOKUP(VALUE(MID($B1095,2,1)),_314_Table2,MATCH(MID($B1095,1,1),_314_Table2_ColumnLookup,0),FALSE)
+N("314"),
""))))))))))))))))))))))))</f>
        <v>#N/A</v>
      </c>
      <c r="F1095" s="238" t="e">
        <f>IF(AND(VALUE(LEFT($A1095,3))=309,LEN($B1095)=3),VLOOKUP(VALUE(MID($B1095,2,2)),_309_Table3,MATCH(MID($B1095,1,1),_309_Table3_ColumnLookup,0),FALSE),
  IF($C1095="309 LCR SummaryA",OneYearSCR,IF($C1095="309 LCR SummaryB",UltimateSCR,IF(VALUE(LEFT($A1095,3))=309,VLOOKUP(VALUE(MID($B1095,2,1)),_309_Table3,MATCH(MID($B1095,1,1),_309_Table3_ColumnLookup,0),FALSE)
+N("309"),
  IF(VALUE(LEFT($A1095,3))=310,VLOOKUP(VALUE(MID($B1095,2,1)),_310_Table3,MATCH(MID($B1095,1,1),_310_Table3_ColumnLookup,0),FALSE)
+N("310"),
  IF(AND(VALUE(LEFT($A1095,3))=311,LEN($I1095)=4),VLOOKUP($I1095,_311_Table3,MATCH($B1095,_311_Table3_ColumnLookup,0),FALSE),
  IF(AND(VALUE(LEFT($A1095,3))=311,OR($B1095="I2",$B1095="J2",$B1095="K2",$B1095="L2")),VLOOKUP('311'!$G$58,_311_Table3,MATCH(MID($B1095,1,1),_311_Table3_ColumnLookup,0),FALSE),
  IF(AND(VALUE(LEFT($A1095,3))=311,RIGHT($B1095,5)="Total"),VLOOKUP('311'!$G$59,_311_Table3,MATCH(MID($B1095,1,1),_311_Table3_ColumnLookup,0),FALSE),
  IF(VALUE(LEFT($A1095,3))=311,VLOOKUP(VALUE(MID($B1095,2,1)),_311_Table3,MATCH(MID($B1095,1,1),_311_Table3_ColumnLookup,0),FALSE)
+N("311"),
  IF(AND(VALUE(LEFT($A1095,3))=312,LEFT($G1095,10)="Unincepted",$B1095="G "),VLOOKUP(" ULO",_312_Table3,MATCH('312'!$N$16,_312_Table3_ColumnLookup,0),FALSE),
  IF(AND(VALUE(LEFT($A1095,3))=312,LEFT($G1095,10)="Unincepted",$B1095="O "),VLOOKUP(" ULO",_312_Table3,MATCH('312'!$V$16,_312_Table3_ColumnLookup,0),FALSE),
  IF(AND(VALUE(LEFT($A1095,3))=312,LEFT($G1095,10)="Unincepted",$B1095="Q "),VLOOKUP(" ULO",_312_Table3,MATCH('312'!$X$16,_312_Table3_ColumnLookup,0),FALSE),
  IF(AND(VALUE(LEFT($A1095,3))=312,LEFT($G1095,10)="Unincepted"),VLOOKUP(" ULO",_312_Table3,MATCH(LEFT($B1095,1),_312_Table3_ColumnLookup,0),FALSE),
  IF(AND(VALUE(LEFT($A1095,3))=312,LEFT($G1095,5)="Total",$B1095="G "),VLOOKUP('312'!$F$80,_312_Table3,MATCH('312'!$N$16,_312_Table3_ColumnLookup,0),FALSE),
  IF(AND(VALUE(LEFT($A1095,3))=312,LEFT($G1095,5)="Total",$B1095="O "),VLOOKUP('312'!$F$80,_312_Table3,MATCH('312'!$V$16,_312_Table3_ColumnLookup,0),FALSE),
  IF(AND(VALUE(LEFT($A1095,3))=312,LEFT($G1095,5)="Total",$B1095="Q "),VLOOKUP('312'!$F$80,_312_Table3,MATCH('312'!$X$16,_312_Table3_ColumnLookup,0),FALSE),
  IF(AND(VALUE(LEFT($A1095,3))=312,LEFT($G1095,5)="Total"),VLOOKUP('312'!$F$80,_312_Table3,MATCH(LEFT($B1095,1),_312_Table3_ColumnLookup,0),FALSE),
  IF(AND(VALUE(LEFT($A1095,3))=312,LEN($I1095)=4,$B1095="G"),VLOOKUP($I1095,_312_Table3,MATCH('312'!$N$16,_312_Table3_ColumnLookup,0),FALSE),
  IF(AND(VALUE(LEFT($A1095,3))=312,LEN($I1095)=4,$B1095="O"),VLOOKUP($I1095,_312_Table3,MATCH('312'!$V$16,_312_Table3_ColumnLookup,0),FALSE),
  IF(AND(VALUE(LEFT($A1095,3))=312,LEN($I1095)=4,$B1095="Q"),VLOOKUP($I1095,_312_Table3,MATCH('312'!$X$16,_312_Table3_ColumnLookup,0),FALSE),
  IF(AND(VALUE(LEFT($A1095,3))=312,LEN($I1095)=4),VLOOKUP($I1095,_312_Table3,MATCH(LEFT($B1095,1),_312_Table3_ColumnLookup,0),FALSE)
+N("312"),
  IF(VALUE(LEFT($A1095,3))=313,VLOOKUP(VALUE(MID($B1095,2,1)),_313_Table3,MATCH(MID($B1095,1,1),_313_Table3_ColumnLookup,0),FALSE)
+N("313"),
  IF(AND(VALUE(LEFT($A1095,3))=314,LEN($B1095)=3),VLOOKUP(VALUE(MID($B1095,2,2)),_314_Table3,MATCH(MID($B1095,1,1),_314_Table3_ColumnLookup,0),FALSE),
  IF(VALUE(LEFT($A1095,3))=314,VLOOKUP(VALUE(MID($B1095,2,1)),_314_Table3,MATCH(MID($B1095,1,1),_314_Table3_ColumnLookup,0),FALSE)
+N("314"),
""))))))))))))))))))))))))</f>
        <v>#N/A</v>
      </c>
      <c r="H1095" s="321" t="str">
        <f>IFERROR(
IF(ISERROR($D1095)=FALSE,$D1095,IF(ISERROR($E1095)=FALSE,$E1095,IF(ISERROR($F1095)=FALSE,$F1095
+N("012 checkboxes"),
IF(
IF(OR(LEFT($A1095,9)="Syndicate",LEFT($A1095,12)="NewSyndicate"),VLOOKUP($A1095,'012'!$J:$ZW,MATCH("Link to button",'012'!$J$1:$ZW$1,0),0)
+N("309 checkbox"),
IF($C1095="309 LCR Summary0",VLOOKUP("Notes990",'309'!$P:$ZZ,MATCH("Link to button",'309'!$P$1:$ZZ$1,0),0)
+N("313 checkboxes"),
IF($C1095="313 Financial Information0LcmVsScr",IF($C1095="309 LCR Summary0",VLOOKUP("LcmVsScr",'309'!$N:$ZZ,MATCH("Link to button",'309'!$N$1:$ZZ$1,0),0),
IF($C1095="313 Financial Information0LcrDocAttached",IF($C1095="309 LCR Summary0",VLOOKUP("LcrDocAttached",'309'!$N:$ZZ,MATCH("Link to button",'309'!$N$1:$ZZ$1,0),
0)))))))=1,TRUE,FALSE)
))),"")</f>
        <v/>
      </c>
    </row>
    <row r="1096" spans="1:8">
      <c r="A1096" s="237" t="e">
        <f>VLOOKUP($G1096,CSVLookups!$B:$R,MATCH(A$1,CSVLookups!$B$1:$R$1,0),FALSE)</f>
        <v>#N/A</v>
      </c>
      <c r="B1096" s="237" t="e">
        <f>VLOOKUP($G1096,CSVLookups!$B:$R,MATCH(B$1,CSVLookups!$B$1:$R$1,0),FALSE)</f>
        <v>#N/A</v>
      </c>
      <c r="C1096" s="238" t="e">
        <f t="shared" si="17"/>
        <v>#N/A</v>
      </c>
      <c r="D1096" s="238" t="e">
        <f>IF(AND(VALUE(LEFT($A1096,3))=309,LEN($B1096)=3),VLOOKUP(VALUE(MID($B1096,2,2)),_309_Table1,MATCH(MID($B1096,1,1),_309_Table1_ColumnLookup,0),FALSE),
  IF($C1096="309 LCR SummaryA",OneYearSCR,IF($C1096="309 LCR SummaryB",UltimateSCR,IF(VALUE(LEFT($A1096,3))=309,VLOOKUP(VALUE(MID($B1096,2,1)),_309_Table1,MATCH(MID($B1096,1,1),_309_Table1_ColumnLookup,0),FALSE)
+N("309"),
  IF(VALUE(LEFT($A1096,3))=310,VLOOKUP(VALUE(MID($B1096,2,1)),_310_Table1,MATCH(MID($B1096,1,1),_310_Table1_ColumnLookup,0),FALSE)
+N("310"),
  IF(AND(VALUE(LEFT($A1096,3))=311,LEN($I1096)=4),VLOOKUP($I1096,_311_Table1,MATCH($B1096,_311_Table1_ColumnLookup,0),FALSE),
  IF(AND(VALUE(LEFT($A1096,3))=311,OR($B1096="I2",$B1096="J2",$B1096="K2",$B1096="L2")),VLOOKUP('311'!$G$58,_311_Table1,MATCH(MID($B1096,1,1),_311_Table1_ColumnLookup,0),FALSE),
  IF(AND(VALUE(LEFT($A1096,3))=311,RIGHT($B1096,5)="Total"),VLOOKUP('311'!$G$59,_311_Table1,MATCH(MID($B1096,1,1),_311_Table1_ColumnLookup,0),FALSE),
  IF(VALUE(LEFT($A1096,3))=311,VLOOKUP(VALUE(MID($B1096,2,1)),_311_Table1,MATCH(MID($B1096,1,1),_311_Table1_ColumnLookup,0),FALSE)
+N("311"),
  IF(AND(VALUE(LEFT($A1096,3))=312,LEFT($G1096,10)="Unincepted",$B1096="G "),VLOOKUP(" ULO",_312_Table1,MATCH('312'!$N$16,_312_Table1_ColumnLookup,0),FALSE),
  IF(AND(VALUE(LEFT($A1096,3))=312,LEFT($G1096,10)="Unincepted",$B1096="O "),VLOOKUP(" ULO",_312_Table1,MATCH('312'!$V$16,_312_Table1_ColumnLookup,0),FALSE),
  IF(AND(VALUE(LEFT($A1096,3))=312,LEFT($G1096,10)="Unincepted",$B1096="Q "),VLOOKUP(" ULO",_312_Table1,MATCH('312'!$X$16,_312_Table1_ColumnLookup,0),FALSE),
  IF(AND(VALUE(LEFT($A1096,3))=312,LEFT($G1096,10)="Unincepted"),VLOOKUP(" ULO",_312_Table1,MATCH(LEFT($B1096,1),_312_Table1_ColumnLookup,0),FALSE),
  IF(AND(VALUE(LEFT($A1096,3))=312,LEFT($G1096,5)="Total",$B1096="G "),VLOOKUP('312'!$F$80,_312_Table1,MATCH('312'!$N$16,_312_Table1_ColumnLookup,0),FALSE),
  IF(AND(VALUE(LEFT($A1096,3))=312,LEFT($G1096,5)="Total",$B1096="O "),VLOOKUP('312'!$F$80,_312_Table1,MATCH('312'!$V$16,_312_Table1_ColumnLookup,0),FALSE),
  IF(AND(VALUE(LEFT($A1096,3))=312,LEFT($G1096,5)="Total",$B1096="Q "),VLOOKUP('312'!$F$80,_312_Table1,MATCH('312'!$X$16,_312_Table1_ColumnLookup,0),FALSE),
  IF(AND(VALUE(LEFT($A1096,3))=312,LEFT($G1096,5)="Total"),VLOOKUP('312'!$F$80,_312_Table1,MATCH(LEFT($B1096,1),_312_Table1_ColumnLookup,0),FALSE),
  IF(AND(VALUE(LEFT($A1096,3))=312,LEN($I1096)=4,$B1096="G"),VLOOKUP($I1096,_312_Table1,MATCH('312'!$N$16,_312_Table1_ColumnLookup,0),FALSE),
  IF(AND(VALUE(LEFT($A1096,3))=312,LEN($I1096)=4,$B1096="O"),VLOOKUP($I1096,_312_Table1,MATCH('312'!$V$16,_312_Table1_ColumnLookup,0),FALSE),
  IF(AND(VALUE(LEFT($A1096,3))=312,LEN($I1096)=4,$B1096="Q"),VLOOKUP($I1096,_312_Table1,MATCH('312'!$X$16,_312_Table1_ColumnLookup,0),FALSE),
  IF(AND(VALUE(LEFT($A1096,3))=312,LEN($I1096)=4),VLOOKUP($I1096,_312_Table1,MATCH(LEFT($B1096,1),_312_Table1_ColumnLookup,0),FALSE)
+N("312"),
  IF(VALUE(LEFT($A1096,3))=313,VLOOKUP(VALUE(MID($B1096,2,1)),_313_Table1,MATCH(MID($B1096,1,1),_313_Table1_ColumnLookup,0),FALSE)
+N("313"),
  IF(AND(VALUE(LEFT($A1096,3))=314,LEN($B1096)=3),VLOOKUP(VALUE(MID($B1096,2,2)),_314_Table1,MATCH(MID($B1096,1,1),_314_Table1_ColumnLookup,0),FALSE),
  IF(VALUE(LEFT($A1096,3))=314,VLOOKUP(VALUE(MID($B1096,2,1)),_314_Table1,MATCH(MID($B1096,1,1),_314_Table1_ColumnLookup,0),FALSE)
+N("314"),
""))))))))))))))))))))))))</f>
        <v>#N/A</v>
      </c>
      <c r="E1096" s="238" t="e">
        <f>IF(AND(VALUE(LEFT($A1096,3))=309,LEN($B1096)=3),VLOOKUP(VALUE(MID($B1096,2,2)),_309_Table2,MATCH(MID($B1096,1,1),_309_Table2_ColumnLookup,0),FALSE),
  IF($C1096="309 LCR SummaryA",OneYearSCR,IF($C1096="309 LCR SummaryB",UltimateSCR,IF(VALUE(LEFT($A1096,3))=309,VLOOKUP(VALUE(MID($B1096,2,1)),_309_Table2,MATCH(MID($B1096,1,1),_309_Table2_ColumnLookup,0),FALSE)
+N("309"),
  IF(VALUE(LEFT($A1096,3))=310,VLOOKUP(VALUE(MID($B1096,2,1)),_310_Table2,MATCH(MID($B1096,1,1),_310_Table2_ColumnLookup,0),FALSE)
+N("310"),
  IF(AND(VALUE(LEFT($A1096,3))=311,LEN($I1096)=4),VLOOKUP($I1096,_311_Table2,MATCH($B1096,_311_Table2_ColumnLookup,0),FALSE),
  IF(AND(VALUE(LEFT($A1096,3))=311,OR($B1096="I2",$B1096="J2",$B1096="K2",$B1096="L2")),VLOOKUP('311'!$G$58,_311_Table2,MATCH(MID($B1096,1,1),_311_Table2_ColumnLookup,0),FALSE),
  IF(AND(VALUE(LEFT($A1096,3))=311,RIGHT($B1096,5)="Total"),VLOOKUP('311'!$G$59,_311_Table2,MATCH(MID($B1096,1,1),_311_Table2_ColumnLookup,0),FALSE),
  IF(VALUE(LEFT($A1096,3))=311,VLOOKUP(VALUE(MID($B1096,2,1)),_311_Table2,MATCH(MID($B1096,1,1),_311_Table2_ColumnLookup,0),FALSE)
+N("311"),
  IF(AND(VALUE(LEFT($A1096,3))=312,LEFT($G1096,10)="Unincepted",$B1096="G "),VLOOKUP(" ULO",_312_Table2,MATCH('312'!$N$16,_312_Table2_ColumnLookup,0),FALSE),
  IF(AND(VALUE(LEFT($A1096,3))=312,LEFT($G1096,10)="Unincepted",$B1096="O "),VLOOKUP(" ULO",_312_Table2,MATCH('312'!$V$16,_312_Table2_ColumnLookup,0),FALSE),
  IF(AND(VALUE(LEFT($A1096,3))=312,LEFT($G1096,10)="Unincepted",$B1096="Q "),VLOOKUP(" ULO",_312_Table2,MATCH('312'!$X$16,_312_Table2_ColumnLookup,0),FALSE),
  IF(AND(VALUE(LEFT($A1096,3))=312,LEFT($G1096,10)="Unincepted"),VLOOKUP(" ULO",_312_Table2,MATCH(LEFT($B1096,1),_312_Table2_ColumnLookup,0),FALSE),
  IF(AND(VALUE(LEFT($A1096,3))=312,LEFT($G1096,5)="Total",$B1096="G "),VLOOKUP('312'!$F$80,_312_Table2,MATCH('312'!$N$16,_312_Table2_ColumnLookup,0),FALSE),
  IF(AND(VALUE(LEFT($A1096,3))=312,LEFT($G1096,5)="Total",$B1096="O "),VLOOKUP('312'!$F$80,_312_Table2,MATCH('312'!$V$16,_312_Table2_ColumnLookup,0),FALSE),
  IF(AND(VALUE(LEFT($A1096,3))=312,LEFT($G1096,5)="Total",$B1096="Q "),VLOOKUP('312'!$F$80,_312_Table2,MATCH('312'!$X$16,_312_Table2_ColumnLookup,0),FALSE),
  IF(AND(VALUE(LEFT($A1096,3))=312,LEFT($G1096,5)="Total"),VLOOKUP('312'!$F$80,_312_Table2,MATCH(LEFT($B1096,1),_312_Table2_ColumnLookup,0),FALSE),
  IF(AND(VALUE(LEFT($A1096,3))=312,LEN($I1096)=4,$B1096="G"),VLOOKUP($I1096,_312_Table2,MATCH('312'!$N$16,_312_Table2_ColumnLookup,0),FALSE),
  IF(AND(VALUE(LEFT($A1096,3))=312,LEN($I1096)=4,$B1096="O"),VLOOKUP($I1096,_312_Table2,MATCH('312'!$V$16,_312_Table2_ColumnLookup,0),FALSE),
  IF(AND(VALUE(LEFT($A1096,3))=312,LEN($I1096)=4,$B1096="Q"),VLOOKUP($I1096,_312_Table2,MATCH('312'!$X$16,_312_Table2_ColumnLookup,0),FALSE),
  IF(AND(VALUE(LEFT($A1096,3))=312,LEN($I1096)=4),VLOOKUP($I1096,_312_Table2,MATCH(LEFT($B1096,1),_312_Table2_ColumnLookup,0),FALSE)
+N("312"),
  IF(VALUE(LEFT($A1096,3))=313,VLOOKUP(VALUE(MID($B1096,2,1)),_313_Table2,MATCH(MID($B1096,1,1),_313_Table2_ColumnLookup,0),FALSE)
+N("313"),
  IF(AND(VALUE(LEFT($A1096,3))=314,LEN($B1096)=3),VLOOKUP(VALUE(MID($B1096,2,2)),_314_Table2,MATCH(MID($B1096,1,1),_314_Table2_ColumnLookup,0),FALSE),
  IF(VALUE(LEFT($A1096,3))=314,VLOOKUP(VALUE(MID($B1096,2,1)),_314_Table2,MATCH(MID($B1096,1,1),_314_Table2_ColumnLookup,0),FALSE)
+N("314"),
""))))))))))))))))))))))))</f>
        <v>#N/A</v>
      </c>
      <c r="F1096" s="238" t="e">
        <f>IF(AND(VALUE(LEFT($A1096,3))=309,LEN($B1096)=3),VLOOKUP(VALUE(MID($B1096,2,2)),_309_Table3,MATCH(MID($B1096,1,1),_309_Table3_ColumnLookup,0),FALSE),
  IF($C1096="309 LCR SummaryA",OneYearSCR,IF($C1096="309 LCR SummaryB",UltimateSCR,IF(VALUE(LEFT($A1096,3))=309,VLOOKUP(VALUE(MID($B1096,2,1)),_309_Table3,MATCH(MID($B1096,1,1),_309_Table3_ColumnLookup,0),FALSE)
+N("309"),
  IF(VALUE(LEFT($A1096,3))=310,VLOOKUP(VALUE(MID($B1096,2,1)),_310_Table3,MATCH(MID($B1096,1,1),_310_Table3_ColumnLookup,0),FALSE)
+N("310"),
  IF(AND(VALUE(LEFT($A1096,3))=311,LEN($I1096)=4),VLOOKUP($I1096,_311_Table3,MATCH($B1096,_311_Table3_ColumnLookup,0),FALSE),
  IF(AND(VALUE(LEFT($A1096,3))=311,OR($B1096="I2",$B1096="J2",$B1096="K2",$B1096="L2")),VLOOKUP('311'!$G$58,_311_Table3,MATCH(MID($B1096,1,1),_311_Table3_ColumnLookup,0),FALSE),
  IF(AND(VALUE(LEFT($A1096,3))=311,RIGHT($B1096,5)="Total"),VLOOKUP('311'!$G$59,_311_Table3,MATCH(MID($B1096,1,1),_311_Table3_ColumnLookup,0),FALSE),
  IF(VALUE(LEFT($A1096,3))=311,VLOOKUP(VALUE(MID($B1096,2,1)),_311_Table3,MATCH(MID($B1096,1,1),_311_Table3_ColumnLookup,0),FALSE)
+N("311"),
  IF(AND(VALUE(LEFT($A1096,3))=312,LEFT($G1096,10)="Unincepted",$B1096="G "),VLOOKUP(" ULO",_312_Table3,MATCH('312'!$N$16,_312_Table3_ColumnLookup,0),FALSE),
  IF(AND(VALUE(LEFT($A1096,3))=312,LEFT($G1096,10)="Unincepted",$B1096="O "),VLOOKUP(" ULO",_312_Table3,MATCH('312'!$V$16,_312_Table3_ColumnLookup,0),FALSE),
  IF(AND(VALUE(LEFT($A1096,3))=312,LEFT($G1096,10)="Unincepted",$B1096="Q "),VLOOKUP(" ULO",_312_Table3,MATCH('312'!$X$16,_312_Table3_ColumnLookup,0),FALSE),
  IF(AND(VALUE(LEFT($A1096,3))=312,LEFT($G1096,10)="Unincepted"),VLOOKUP(" ULO",_312_Table3,MATCH(LEFT($B1096,1),_312_Table3_ColumnLookup,0),FALSE),
  IF(AND(VALUE(LEFT($A1096,3))=312,LEFT($G1096,5)="Total",$B1096="G "),VLOOKUP('312'!$F$80,_312_Table3,MATCH('312'!$N$16,_312_Table3_ColumnLookup,0),FALSE),
  IF(AND(VALUE(LEFT($A1096,3))=312,LEFT($G1096,5)="Total",$B1096="O "),VLOOKUP('312'!$F$80,_312_Table3,MATCH('312'!$V$16,_312_Table3_ColumnLookup,0),FALSE),
  IF(AND(VALUE(LEFT($A1096,3))=312,LEFT($G1096,5)="Total",$B1096="Q "),VLOOKUP('312'!$F$80,_312_Table3,MATCH('312'!$X$16,_312_Table3_ColumnLookup,0),FALSE),
  IF(AND(VALUE(LEFT($A1096,3))=312,LEFT($G1096,5)="Total"),VLOOKUP('312'!$F$80,_312_Table3,MATCH(LEFT($B1096,1),_312_Table3_ColumnLookup,0),FALSE),
  IF(AND(VALUE(LEFT($A1096,3))=312,LEN($I1096)=4,$B1096="G"),VLOOKUP($I1096,_312_Table3,MATCH('312'!$N$16,_312_Table3_ColumnLookup,0),FALSE),
  IF(AND(VALUE(LEFT($A1096,3))=312,LEN($I1096)=4,$B1096="O"),VLOOKUP($I1096,_312_Table3,MATCH('312'!$V$16,_312_Table3_ColumnLookup,0),FALSE),
  IF(AND(VALUE(LEFT($A1096,3))=312,LEN($I1096)=4,$B1096="Q"),VLOOKUP($I1096,_312_Table3,MATCH('312'!$X$16,_312_Table3_ColumnLookup,0),FALSE),
  IF(AND(VALUE(LEFT($A1096,3))=312,LEN($I1096)=4),VLOOKUP($I1096,_312_Table3,MATCH(LEFT($B1096,1),_312_Table3_ColumnLookup,0),FALSE)
+N("312"),
  IF(VALUE(LEFT($A1096,3))=313,VLOOKUP(VALUE(MID($B1096,2,1)),_313_Table3,MATCH(MID($B1096,1,1),_313_Table3_ColumnLookup,0),FALSE)
+N("313"),
  IF(AND(VALUE(LEFT($A1096,3))=314,LEN($B1096)=3),VLOOKUP(VALUE(MID($B1096,2,2)),_314_Table3,MATCH(MID($B1096,1,1),_314_Table3_ColumnLookup,0),FALSE),
  IF(VALUE(LEFT($A1096,3))=314,VLOOKUP(VALUE(MID($B1096,2,1)),_314_Table3,MATCH(MID($B1096,1,1),_314_Table3_ColumnLookup,0),FALSE)
+N("314"),
""))))))))))))))))))))))))</f>
        <v>#N/A</v>
      </c>
      <c r="H1096" s="321" t="str">
        <f>IFERROR(
IF(ISERROR($D1096)=FALSE,$D1096,IF(ISERROR($E1096)=FALSE,$E1096,IF(ISERROR($F1096)=FALSE,$F1096
+N("012 checkboxes"),
IF(
IF(OR(LEFT($A1096,9)="Syndicate",LEFT($A1096,12)="NewSyndicate"),VLOOKUP($A1096,'012'!$J:$ZW,MATCH("Link to button",'012'!$J$1:$ZW$1,0),0)
+N("309 checkbox"),
IF($C1096="309 LCR Summary0",VLOOKUP("Notes990",'309'!$P:$ZZ,MATCH("Link to button",'309'!$P$1:$ZZ$1,0),0)
+N("313 checkboxes"),
IF($C1096="313 Financial Information0LcmVsScr",IF($C1096="309 LCR Summary0",VLOOKUP("LcmVsScr",'309'!$N:$ZZ,MATCH("Link to button",'309'!$N$1:$ZZ$1,0),0),
IF($C1096="313 Financial Information0LcrDocAttached",IF($C1096="309 LCR Summary0",VLOOKUP("LcrDocAttached",'309'!$N:$ZZ,MATCH("Link to button",'309'!$N$1:$ZZ$1,0),
0)))))))=1,TRUE,FALSE)
))),"")</f>
        <v/>
      </c>
    </row>
    <row r="1097" spans="1:8">
      <c r="A1097" s="237" t="e">
        <f>VLOOKUP($G1097,CSVLookups!$B:$R,MATCH(A$1,CSVLookups!$B$1:$R$1,0),FALSE)</f>
        <v>#N/A</v>
      </c>
      <c r="B1097" s="237" t="e">
        <f>VLOOKUP($G1097,CSVLookups!$B:$R,MATCH(B$1,CSVLookups!$B$1:$R$1,0),FALSE)</f>
        <v>#N/A</v>
      </c>
      <c r="C1097" s="238" t="e">
        <f t="shared" si="17"/>
        <v>#N/A</v>
      </c>
      <c r="D1097" s="238" t="e">
        <f>IF(AND(VALUE(LEFT($A1097,3))=309,LEN($B1097)=3),VLOOKUP(VALUE(MID($B1097,2,2)),_309_Table1,MATCH(MID($B1097,1,1),_309_Table1_ColumnLookup,0),FALSE),
  IF($C1097="309 LCR SummaryA",OneYearSCR,IF($C1097="309 LCR SummaryB",UltimateSCR,IF(VALUE(LEFT($A1097,3))=309,VLOOKUP(VALUE(MID($B1097,2,1)),_309_Table1,MATCH(MID($B1097,1,1),_309_Table1_ColumnLookup,0),FALSE)
+N("309"),
  IF(VALUE(LEFT($A1097,3))=310,VLOOKUP(VALUE(MID($B1097,2,1)),_310_Table1,MATCH(MID($B1097,1,1),_310_Table1_ColumnLookup,0),FALSE)
+N("310"),
  IF(AND(VALUE(LEFT($A1097,3))=311,LEN($I1097)=4),VLOOKUP($I1097,_311_Table1,MATCH($B1097,_311_Table1_ColumnLookup,0),FALSE),
  IF(AND(VALUE(LEFT($A1097,3))=311,OR($B1097="I2",$B1097="J2",$B1097="K2",$B1097="L2")),VLOOKUP('311'!$G$58,_311_Table1,MATCH(MID($B1097,1,1),_311_Table1_ColumnLookup,0),FALSE),
  IF(AND(VALUE(LEFT($A1097,3))=311,RIGHT($B1097,5)="Total"),VLOOKUP('311'!$G$59,_311_Table1,MATCH(MID($B1097,1,1),_311_Table1_ColumnLookup,0),FALSE),
  IF(VALUE(LEFT($A1097,3))=311,VLOOKUP(VALUE(MID($B1097,2,1)),_311_Table1,MATCH(MID($B1097,1,1),_311_Table1_ColumnLookup,0),FALSE)
+N("311"),
  IF(AND(VALUE(LEFT($A1097,3))=312,LEFT($G1097,10)="Unincepted",$B1097="G "),VLOOKUP(" ULO",_312_Table1,MATCH('312'!$N$16,_312_Table1_ColumnLookup,0),FALSE),
  IF(AND(VALUE(LEFT($A1097,3))=312,LEFT($G1097,10)="Unincepted",$B1097="O "),VLOOKUP(" ULO",_312_Table1,MATCH('312'!$V$16,_312_Table1_ColumnLookup,0),FALSE),
  IF(AND(VALUE(LEFT($A1097,3))=312,LEFT($G1097,10)="Unincepted",$B1097="Q "),VLOOKUP(" ULO",_312_Table1,MATCH('312'!$X$16,_312_Table1_ColumnLookup,0),FALSE),
  IF(AND(VALUE(LEFT($A1097,3))=312,LEFT($G1097,10)="Unincepted"),VLOOKUP(" ULO",_312_Table1,MATCH(LEFT($B1097,1),_312_Table1_ColumnLookup,0),FALSE),
  IF(AND(VALUE(LEFT($A1097,3))=312,LEFT($G1097,5)="Total",$B1097="G "),VLOOKUP('312'!$F$80,_312_Table1,MATCH('312'!$N$16,_312_Table1_ColumnLookup,0),FALSE),
  IF(AND(VALUE(LEFT($A1097,3))=312,LEFT($G1097,5)="Total",$B1097="O "),VLOOKUP('312'!$F$80,_312_Table1,MATCH('312'!$V$16,_312_Table1_ColumnLookup,0),FALSE),
  IF(AND(VALUE(LEFT($A1097,3))=312,LEFT($G1097,5)="Total",$B1097="Q "),VLOOKUP('312'!$F$80,_312_Table1,MATCH('312'!$X$16,_312_Table1_ColumnLookup,0),FALSE),
  IF(AND(VALUE(LEFT($A1097,3))=312,LEFT($G1097,5)="Total"),VLOOKUP('312'!$F$80,_312_Table1,MATCH(LEFT($B1097,1),_312_Table1_ColumnLookup,0),FALSE),
  IF(AND(VALUE(LEFT($A1097,3))=312,LEN($I1097)=4,$B1097="G"),VLOOKUP($I1097,_312_Table1,MATCH('312'!$N$16,_312_Table1_ColumnLookup,0),FALSE),
  IF(AND(VALUE(LEFT($A1097,3))=312,LEN($I1097)=4,$B1097="O"),VLOOKUP($I1097,_312_Table1,MATCH('312'!$V$16,_312_Table1_ColumnLookup,0),FALSE),
  IF(AND(VALUE(LEFT($A1097,3))=312,LEN($I1097)=4,$B1097="Q"),VLOOKUP($I1097,_312_Table1,MATCH('312'!$X$16,_312_Table1_ColumnLookup,0),FALSE),
  IF(AND(VALUE(LEFT($A1097,3))=312,LEN($I1097)=4),VLOOKUP($I1097,_312_Table1,MATCH(LEFT($B1097,1),_312_Table1_ColumnLookup,0),FALSE)
+N("312"),
  IF(VALUE(LEFT($A1097,3))=313,VLOOKUP(VALUE(MID($B1097,2,1)),_313_Table1,MATCH(MID($B1097,1,1),_313_Table1_ColumnLookup,0),FALSE)
+N("313"),
  IF(AND(VALUE(LEFT($A1097,3))=314,LEN($B1097)=3),VLOOKUP(VALUE(MID($B1097,2,2)),_314_Table1,MATCH(MID($B1097,1,1),_314_Table1_ColumnLookup,0),FALSE),
  IF(VALUE(LEFT($A1097,3))=314,VLOOKUP(VALUE(MID($B1097,2,1)),_314_Table1,MATCH(MID($B1097,1,1),_314_Table1_ColumnLookup,0),FALSE)
+N("314"),
""))))))))))))))))))))))))</f>
        <v>#N/A</v>
      </c>
      <c r="E1097" s="238" t="e">
        <f>IF(AND(VALUE(LEFT($A1097,3))=309,LEN($B1097)=3),VLOOKUP(VALUE(MID($B1097,2,2)),_309_Table2,MATCH(MID($B1097,1,1),_309_Table2_ColumnLookup,0),FALSE),
  IF($C1097="309 LCR SummaryA",OneYearSCR,IF($C1097="309 LCR SummaryB",UltimateSCR,IF(VALUE(LEFT($A1097,3))=309,VLOOKUP(VALUE(MID($B1097,2,1)),_309_Table2,MATCH(MID($B1097,1,1),_309_Table2_ColumnLookup,0),FALSE)
+N("309"),
  IF(VALUE(LEFT($A1097,3))=310,VLOOKUP(VALUE(MID($B1097,2,1)),_310_Table2,MATCH(MID($B1097,1,1),_310_Table2_ColumnLookup,0),FALSE)
+N("310"),
  IF(AND(VALUE(LEFT($A1097,3))=311,LEN($I1097)=4),VLOOKUP($I1097,_311_Table2,MATCH($B1097,_311_Table2_ColumnLookup,0),FALSE),
  IF(AND(VALUE(LEFT($A1097,3))=311,OR($B1097="I2",$B1097="J2",$B1097="K2",$B1097="L2")),VLOOKUP('311'!$G$58,_311_Table2,MATCH(MID($B1097,1,1),_311_Table2_ColumnLookup,0),FALSE),
  IF(AND(VALUE(LEFT($A1097,3))=311,RIGHT($B1097,5)="Total"),VLOOKUP('311'!$G$59,_311_Table2,MATCH(MID($B1097,1,1),_311_Table2_ColumnLookup,0),FALSE),
  IF(VALUE(LEFT($A1097,3))=311,VLOOKUP(VALUE(MID($B1097,2,1)),_311_Table2,MATCH(MID($B1097,1,1),_311_Table2_ColumnLookup,0),FALSE)
+N("311"),
  IF(AND(VALUE(LEFT($A1097,3))=312,LEFT($G1097,10)="Unincepted",$B1097="G "),VLOOKUP(" ULO",_312_Table2,MATCH('312'!$N$16,_312_Table2_ColumnLookup,0),FALSE),
  IF(AND(VALUE(LEFT($A1097,3))=312,LEFT($G1097,10)="Unincepted",$B1097="O "),VLOOKUP(" ULO",_312_Table2,MATCH('312'!$V$16,_312_Table2_ColumnLookup,0),FALSE),
  IF(AND(VALUE(LEFT($A1097,3))=312,LEFT($G1097,10)="Unincepted",$B1097="Q "),VLOOKUP(" ULO",_312_Table2,MATCH('312'!$X$16,_312_Table2_ColumnLookup,0),FALSE),
  IF(AND(VALUE(LEFT($A1097,3))=312,LEFT($G1097,10)="Unincepted"),VLOOKUP(" ULO",_312_Table2,MATCH(LEFT($B1097,1),_312_Table2_ColumnLookup,0),FALSE),
  IF(AND(VALUE(LEFT($A1097,3))=312,LEFT($G1097,5)="Total",$B1097="G "),VLOOKUP('312'!$F$80,_312_Table2,MATCH('312'!$N$16,_312_Table2_ColumnLookup,0),FALSE),
  IF(AND(VALUE(LEFT($A1097,3))=312,LEFT($G1097,5)="Total",$B1097="O "),VLOOKUP('312'!$F$80,_312_Table2,MATCH('312'!$V$16,_312_Table2_ColumnLookup,0),FALSE),
  IF(AND(VALUE(LEFT($A1097,3))=312,LEFT($G1097,5)="Total",$B1097="Q "),VLOOKUP('312'!$F$80,_312_Table2,MATCH('312'!$X$16,_312_Table2_ColumnLookup,0),FALSE),
  IF(AND(VALUE(LEFT($A1097,3))=312,LEFT($G1097,5)="Total"),VLOOKUP('312'!$F$80,_312_Table2,MATCH(LEFT($B1097,1),_312_Table2_ColumnLookup,0),FALSE),
  IF(AND(VALUE(LEFT($A1097,3))=312,LEN($I1097)=4,$B1097="G"),VLOOKUP($I1097,_312_Table2,MATCH('312'!$N$16,_312_Table2_ColumnLookup,0),FALSE),
  IF(AND(VALUE(LEFT($A1097,3))=312,LEN($I1097)=4,$B1097="O"),VLOOKUP($I1097,_312_Table2,MATCH('312'!$V$16,_312_Table2_ColumnLookup,0),FALSE),
  IF(AND(VALUE(LEFT($A1097,3))=312,LEN($I1097)=4,$B1097="Q"),VLOOKUP($I1097,_312_Table2,MATCH('312'!$X$16,_312_Table2_ColumnLookup,0),FALSE),
  IF(AND(VALUE(LEFT($A1097,3))=312,LEN($I1097)=4),VLOOKUP($I1097,_312_Table2,MATCH(LEFT($B1097,1),_312_Table2_ColumnLookup,0),FALSE)
+N("312"),
  IF(VALUE(LEFT($A1097,3))=313,VLOOKUP(VALUE(MID($B1097,2,1)),_313_Table2,MATCH(MID($B1097,1,1),_313_Table2_ColumnLookup,0),FALSE)
+N("313"),
  IF(AND(VALUE(LEFT($A1097,3))=314,LEN($B1097)=3),VLOOKUP(VALUE(MID($B1097,2,2)),_314_Table2,MATCH(MID($B1097,1,1),_314_Table2_ColumnLookup,0),FALSE),
  IF(VALUE(LEFT($A1097,3))=314,VLOOKUP(VALUE(MID($B1097,2,1)),_314_Table2,MATCH(MID($B1097,1,1),_314_Table2_ColumnLookup,0),FALSE)
+N("314"),
""))))))))))))))))))))))))</f>
        <v>#N/A</v>
      </c>
      <c r="F1097" s="238" t="e">
        <f>IF(AND(VALUE(LEFT($A1097,3))=309,LEN($B1097)=3),VLOOKUP(VALUE(MID($B1097,2,2)),_309_Table3,MATCH(MID($B1097,1,1),_309_Table3_ColumnLookup,0),FALSE),
  IF($C1097="309 LCR SummaryA",OneYearSCR,IF($C1097="309 LCR SummaryB",UltimateSCR,IF(VALUE(LEFT($A1097,3))=309,VLOOKUP(VALUE(MID($B1097,2,1)),_309_Table3,MATCH(MID($B1097,1,1),_309_Table3_ColumnLookup,0),FALSE)
+N("309"),
  IF(VALUE(LEFT($A1097,3))=310,VLOOKUP(VALUE(MID($B1097,2,1)),_310_Table3,MATCH(MID($B1097,1,1),_310_Table3_ColumnLookup,0),FALSE)
+N("310"),
  IF(AND(VALUE(LEFT($A1097,3))=311,LEN($I1097)=4),VLOOKUP($I1097,_311_Table3,MATCH($B1097,_311_Table3_ColumnLookup,0),FALSE),
  IF(AND(VALUE(LEFT($A1097,3))=311,OR($B1097="I2",$B1097="J2",$B1097="K2",$B1097="L2")),VLOOKUP('311'!$G$58,_311_Table3,MATCH(MID($B1097,1,1),_311_Table3_ColumnLookup,0),FALSE),
  IF(AND(VALUE(LEFT($A1097,3))=311,RIGHT($B1097,5)="Total"),VLOOKUP('311'!$G$59,_311_Table3,MATCH(MID($B1097,1,1),_311_Table3_ColumnLookup,0),FALSE),
  IF(VALUE(LEFT($A1097,3))=311,VLOOKUP(VALUE(MID($B1097,2,1)),_311_Table3,MATCH(MID($B1097,1,1),_311_Table3_ColumnLookup,0),FALSE)
+N("311"),
  IF(AND(VALUE(LEFT($A1097,3))=312,LEFT($G1097,10)="Unincepted",$B1097="G "),VLOOKUP(" ULO",_312_Table3,MATCH('312'!$N$16,_312_Table3_ColumnLookup,0),FALSE),
  IF(AND(VALUE(LEFT($A1097,3))=312,LEFT($G1097,10)="Unincepted",$B1097="O "),VLOOKUP(" ULO",_312_Table3,MATCH('312'!$V$16,_312_Table3_ColumnLookup,0),FALSE),
  IF(AND(VALUE(LEFT($A1097,3))=312,LEFT($G1097,10)="Unincepted",$B1097="Q "),VLOOKUP(" ULO",_312_Table3,MATCH('312'!$X$16,_312_Table3_ColumnLookup,0),FALSE),
  IF(AND(VALUE(LEFT($A1097,3))=312,LEFT($G1097,10)="Unincepted"),VLOOKUP(" ULO",_312_Table3,MATCH(LEFT($B1097,1),_312_Table3_ColumnLookup,0),FALSE),
  IF(AND(VALUE(LEFT($A1097,3))=312,LEFT($G1097,5)="Total",$B1097="G "),VLOOKUP('312'!$F$80,_312_Table3,MATCH('312'!$N$16,_312_Table3_ColumnLookup,0),FALSE),
  IF(AND(VALUE(LEFT($A1097,3))=312,LEFT($G1097,5)="Total",$B1097="O "),VLOOKUP('312'!$F$80,_312_Table3,MATCH('312'!$V$16,_312_Table3_ColumnLookup,0),FALSE),
  IF(AND(VALUE(LEFT($A1097,3))=312,LEFT($G1097,5)="Total",$B1097="Q "),VLOOKUP('312'!$F$80,_312_Table3,MATCH('312'!$X$16,_312_Table3_ColumnLookup,0),FALSE),
  IF(AND(VALUE(LEFT($A1097,3))=312,LEFT($G1097,5)="Total"),VLOOKUP('312'!$F$80,_312_Table3,MATCH(LEFT($B1097,1),_312_Table3_ColumnLookup,0),FALSE),
  IF(AND(VALUE(LEFT($A1097,3))=312,LEN($I1097)=4,$B1097="G"),VLOOKUP($I1097,_312_Table3,MATCH('312'!$N$16,_312_Table3_ColumnLookup,0),FALSE),
  IF(AND(VALUE(LEFT($A1097,3))=312,LEN($I1097)=4,$B1097="O"),VLOOKUP($I1097,_312_Table3,MATCH('312'!$V$16,_312_Table3_ColumnLookup,0),FALSE),
  IF(AND(VALUE(LEFT($A1097,3))=312,LEN($I1097)=4,$B1097="Q"),VLOOKUP($I1097,_312_Table3,MATCH('312'!$X$16,_312_Table3_ColumnLookup,0),FALSE),
  IF(AND(VALUE(LEFT($A1097,3))=312,LEN($I1097)=4),VLOOKUP($I1097,_312_Table3,MATCH(LEFT($B1097,1),_312_Table3_ColumnLookup,0),FALSE)
+N("312"),
  IF(VALUE(LEFT($A1097,3))=313,VLOOKUP(VALUE(MID($B1097,2,1)),_313_Table3,MATCH(MID($B1097,1,1),_313_Table3_ColumnLookup,0),FALSE)
+N("313"),
  IF(AND(VALUE(LEFT($A1097,3))=314,LEN($B1097)=3),VLOOKUP(VALUE(MID($B1097,2,2)),_314_Table3,MATCH(MID($B1097,1,1),_314_Table3_ColumnLookup,0),FALSE),
  IF(VALUE(LEFT($A1097,3))=314,VLOOKUP(VALUE(MID($B1097,2,1)),_314_Table3,MATCH(MID($B1097,1,1),_314_Table3_ColumnLookup,0),FALSE)
+N("314"),
""))))))))))))))))))))))))</f>
        <v>#N/A</v>
      </c>
      <c r="H1097" s="321" t="str">
        <f>IFERROR(
IF(ISERROR($D1097)=FALSE,$D1097,IF(ISERROR($E1097)=FALSE,$E1097,IF(ISERROR($F1097)=FALSE,$F1097
+N("012 checkboxes"),
IF(
IF(OR(LEFT($A1097,9)="Syndicate",LEFT($A1097,12)="NewSyndicate"),VLOOKUP($A1097,'012'!$J:$ZW,MATCH("Link to button",'012'!$J$1:$ZW$1,0),0)
+N("309 checkbox"),
IF($C1097="309 LCR Summary0",VLOOKUP("Notes990",'309'!$P:$ZZ,MATCH("Link to button",'309'!$P$1:$ZZ$1,0),0)
+N("313 checkboxes"),
IF($C1097="313 Financial Information0LcmVsScr",IF($C1097="309 LCR Summary0",VLOOKUP("LcmVsScr",'309'!$N:$ZZ,MATCH("Link to button",'309'!$N$1:$ZZ$1,0),0),
IF($C1097="313 Financial Information0LcrDocAttached",IF($C1097="309 LCR Summary0",VLOOKUP("LcrDocAttached",'309'!$N:$ZZ,MATCH("Link to button",'309'!$N$1:$ZZ$1,0),
0)))))))=1,TRUE,FALSE)
))),"")</f>
        <v/>
      </c>
    </row>
    <row r="1098" spans="1:8">
      <c r="A1098" s="237" t="e">
        <f>VLOOKUP($G1098,CSVLookups!$B:$R,MATCH(A$1,CSVLookups!$B$1:$R$1,0),FALSE)</f>
        <v>#N/A</v>
      </c>
      <c r="B1098" s="237" t="e">
        <f>VLOOKUP($G1098,CSVLookups!$B:$R,MATCH(B$1,CSVLookups!$B$1:$R$1,0),FALSE)</f>
        <v>#N/A</v>
      </c>
      <c r="C1098" s="238" t="e">
        <f t="shared" si="17"/>
        <v>#N/A</v>
      </c>
      <c r="D1098" s="238" t="e">
        <f>IF(AND(VALUE(LEFT($A1098,3))=309,LEN($B1098)=3),VLOOKUP(VALUE(MID($B1098,2,2)),_309_Table1,MATCH(MID($B1098,1,1),_309_Table1_ColumnLookup,0),FALSE),
  IF($C1098="309 LCR SummaryA",OneYearSCR,IF($C1098="309 LCR SummaryB",UltimateSCR,IF(VALUE(LEFT($A1098,3))=309,VLOOKUP(VALUE(MID($B1098,2,1)),_309_Table1,MATCH(MID($B1098,1,1),_309_Table1_ColumnLookup,0),FALSE)
+N("309"),
  IF(VALUE(LEFT($A1098,3))=310,VLOOKUP(VALUE(MID($B1098,2,1)),_310_Table1,MATCH(MID($B1098,1,1),_310_Table1_ColumnLookup,0),FALSE)
+N("310"),
  IF(AND(VALUE(LEFT($A1098,3))=311,LEN($I1098)=4),VLOOKUP($I1098,_311_Table1,MATCH($B1098,_311_Table1_ColumnLookup,0),FALSE),
  IF(AND(VALUE(LEFT($A1098,3))=311,OR($B1098="I2",$B1098="J2",$B1098="K2",$B1098="L2")),VLOOKUP('311'!$G$58,_311_Table1,MATCH(MID($B1098,1,1),_311_Table1_ColumnLookup,0),FALSE),
  IF(AND(VALUE(LEFT($A1098,3))=311,RIGHT($B1098,5)="Total"),VLOOKUP('311'!$G$59,_311_Table1,MATCH(MID($B1098,1,1),_311_Table1_ColumnLookup,0),FALSE),
  IF(VALUE(LEFT($A1098,3))=311,VLOOKUP(VALUE(MID($B1098,2,1)),_311_Table1,MATCH(MID($B1098,1,1),_311_Table1_ColumnLookup,0),FALSE)
+N("311"),
  IF(AND(VALUE(LEFT($A1098,3))=312,LEFT($G1098,10)="Unincepted",$B1098="G "),VLOOKUP(" ULO",_312_Table1,MATCH('312'!$N$16,_312_Table1_ColumnLookup,0),FALSE),
  IF(AND(VALUE(LEFT($A1098,3))=312,LEFT($G1098,10)="Unincepted",$B1098="O "),VLOOKUP(" ULO",_312_Table1,MATCH('312'!$V$16,_312_Table1_ColumnLookup,0),FALSE),
  IF(AND(VALUE(LEFT($A1098,3))=312,LEFT($G1098,10)="Unincepted",$B1098="Q "),VLOOKUP(" ULO",_312_Table1,MATCH('312'!$X$16,_312_Table1_ColumnLookup,0),FALSE),
  IF(AND(VALUE(LEFT($A1098,3))=312,LEFT($G1098,10)="Unincepted"),VLOOKUP(" ULO",_312_Table1,MATCH(LEFT($B1098,1),_312_Table1_ColumnLookup,0),FALSE),
  IF(AND(VALUE(LEFT($A1098,3))=312,LEFT($G1098,5)="Total",$B1098="G "),VLOOKUP('312'!$F$80,_312_Table1,MATCH('312'!$N$16,_312_Table1_ColumnLookup,0),FALSE),
  IF(AND(VALUE(LEFT($A1098,3))=312,LEFT($G1098,5)="Total",$B1098="O "),VLOOKUP('312'!$F$80,_312_Table1,MATCH('312'!$V$16,_312_Table1_ColumnLookup,0),FALSE),
  IF(AND(VALUE(LEFT($A1098,3))=312,LEFT($G1098,5)="Total",$B1098="Q "),VLOOKUP('312'!$F$80,_312_Table1,MATCH('312'!$X$16,_312_Table1_ColumnLookup,0),FALSE),
  IF(AND(VALUE(LEFT($A1098,3))=312,LEFT($G1098,5)="Total"),VLOOKUP('312'!$F$80,_312_Table1,MATCH(LEFT($B1098,1),_312_Table1_ColumnLookup,0),FALSE),
  IF(AND(VALUE(LEFT($A1098,3))=312,LEN($I1098)=4,$B1098="G"),VLOOKUP($I1098,_312_Table1,MATCH('312'!$N$16,_312_Table1_ColumnLookup,0),FALSE),
  IF(AND(VALUE(LEFT($A1098,3))=312,LEN($I1098)=4,$B1098="O"),VLOOKUP($I1098,_312_Table1,MATCH('312'!$V$16,_312_Table1_ColumnLookup,0),FALSE),
  IF(AND(VALUE(LEFT($A1098,3))=312,LEN($I1098)=4,$B1098="Q"),VLOOKUP($I1098,_312_Table1,MATCH('312'!$X$16,_312_Table1_ColumnLookup,0),FALSE),
  IF(AND(VALUE(LEFT($A1098,3))=312,LEN($I1098)=4),VLOOKUP($I1098,_312_Table1,MATCH(LEFT($B1098,1),_312_Table1_ColumnLookup,0),FALSE)
+N("312"),
  IF(VALUE(LEFT($A1098,3))=313,VLOOKUP(VALUE(MID($B1098,2,1)),_313_Table1,MATCH(MID($B1098,1,1),_313_Table1_ColumnLookup,0),FALSE)
+N("313"),
  IF(AND(VALUE(LEFT($A1098,3))=314,LEN($B1098)=3),VLOOKUP(VALUE(MID($B1098,2,2)),_314_Table1,MATCH(MID($B1098,1,1),_314_Table1_ColumnLookup,0),FALSE),
  IF(VALUE(LEFT($A1098,3))=314,VLOOKUP(VALUE(MID($B1098,2,1)),_314_Table1,MATCH(MID($B1098,1,1),_314_Table1_ColumnLookup,0),FALSE)
+N("314"),
""))))))))))))))))))))))))</f>
        <v>#N/A</v>
      </c>
      <c r="E1098" s="238" t="e">
        <f>IF(AND(VALUE(LEFT($A1098,3))=309,LEN($B1098)=3),VLOOKUP(VALUE(MID($B1098,2,2)),_309_Table2,MATCH(MID($B1098,1,1),_309_Table2_ColumnLookup,0),FALSE),
  IF($C1098="309 LCR SummaryA",OneYearSCR,IF($C1098="309 LCR SummaryB",UltimateSCR,IF(VALUE(LEFT($A1098,3))=309,VLOOKUP(VALUE(MID($B1098,2,1)),_309_Table2,MATCH(MID($B1098,1,1),_309_Table2_ColumnLookup,0),FALSE)
+N("309"),
  IF(VALUE(LEFT($A1098,3))=310,VLOOKUP(VALUE(MID($B1098,2,1)),_310_Table2,MATCH(MID($B1098,1,1),_310_Table2_ColumnLookup,0),FALSE)
+N("310"),
  IF(AND(VALUE(LEFT($A1098,3))=311,LEN($I1098)=4),VLOOKUP($I1098,_311_Table2,MATCH($B1098,_311_Table2_ColumnLookup,0),FALSE),
  IF(AND(VALUE(LEFT($A1098,3))=311,OR($B1098="I2",$B1098="J2",$B1098="K2",$B1098="L2")),VLOOKUP('311'!$G$58,_311_Table2,MATCH(MID($B1098,1,1),_311_Table2_ColumnLookup,0),FALSE),
  IF(AND(VALUE(LEFT($A1098,3))=311,RIGHT($B1098,5)="Total"),VLOOKUP('311'!$G$59,_311_Table2,MATCH(MID($B1098,1,1),_311_Table2_ColumnLookup,0),FALSE),
  IF(VALUE(LEFT($A1098,3))=311,VLOOKUP(VALUE(MID($B1098,2,1)),_311_Table2,MATCH(MID($B1098,1,1),_311_Table2_ColumnLookup,0),FALSE)
+N("311"),
  IF(AND(VALUE(LEFT($A1098,3))=312,LEFT($G1098,10)="Unincepted",$B1098="G "),VLOOKUP(" ULO",_312_Table2,MATCH('312'!$N$16,_312_Table2_ColumnLookup,0),FALSE),
  IF(AND(VALUE(LEFT($A1098,3))=312,LEFT($G1098,10)="Unincepted",$B1098="O "),VLOOKUP(" ULO",_312_Table2,MATCH('312'!$V$16,_312_Table2_ColumnLookup,0),FALSE),
  IF(AND(VALUE(LEFT($A1098,3))=312,LEFT($G1098,10)="Unincepted",$B1098="Q "),VLOOKUP(" ULO",_312_Table2,MATCH('312'!$X$16,_312_Table2_ColumnLookup,0),FALSE),
  IF(AND(VALUE(LEFT($A1098,3))=312,LEFT($G1098,10)="Unincepted"),VLOOKUP(" ULO",_312_Table2,MATCH(LEFT($B1098,1),_312_Table2_ColumnLookup,0),FALSE),
  IF(AND(VALUE(LEFT($A1098,3))=312,LEFT($G1098,5)="Total",$B1098="G "),VLOOKUP('312'!$F$80,_312_Table2,MATCH('312'!$N$16,_312_Table2_ColumnLookup,0),FALSE),
  IF(AND(VALUE(LEFT($A1098,3))=312,LEFT($G1098,5)="Total",$B1098="O "),VLOOKUP('312'!$F$80,_312_Table2,MATCH('312'!$V$16,_312_Table2_ColumnLookup,0),FALSE),
  IF(AND(VALUE(LEFT($A1098,3))=312,LEFT($G1098,5)="Total",$B1098="Q "),VLOOKUP('312'!$F$80,_312_Table2,MATCH('312'!$X$16,_312_Table2_ColumnLookup,0),FALSE),
  IF(AND(VALUE(LEFT($A1098,3))=312,LEFT($G1098,5)="Total"),VLOOKUP('312'!$F$80,_312_Table2,MATCH(LEFT($B1098,1),_312_Table2_ColumnLookup,0),FALSE),
  IF(AND(VALUE(LEFT($A1098,3))=312,LEN($I1098)=4,$B1098="G"),VLOOKUP($I1098,_312_Table2,MATCH('312'!$N$16,_312_Table2_ColumnLookup,0),FALSE),
  IF(AND(VALUE(LEFT($A1098,3))=312,LEN($I1098)=4,$B1098="O"),VLOOKUP($I1098,_312_Table2,MATCH('312'!$V$16,_312_Table2_ColumnLookup,0),FALSE),
  IF(AND(VALUE(LEFT($A1098,3))=312,LEN($I1098)=4,$B1098="Q"),VLOOKUP($I1098,_312_Table2,MATCH('312'!$X$16,_312_Table2_ColumnLookup,0),FALSE),
  IF(AND(VALUE(LEFT($A1098,3))=312,LEN($I1098)=4),VLOOKUP($I1098,_312_Table2,MATCH(LEFT($B1098,1),_312_Table2_ColumnLookup,0),FALSE)
+N("312"),
  IF(VALUE(LEFT($A1098,3))=313,VLOOKUP(VALUE(MID($B1098,2,1)),_313_Table2,MATCH(MID($B1098,1,1),_313_Table2_ColumnLookup,0),FALSE)
+N("313"),
  IF(AND(VALUE(LEFT($A1098,3))=314,LEN($B1098)=3),VLOOKUP(VALUE(MID($B1098,2,2)),_314_Table2,MATCH(MID($B1098,1,1),_314_Table2_ColumnLookup,0),FALSE),
  IF(VALUE(LEFT($A1098,3))=314,VLOOKUP(VALUE(MID($B1098,2,1)),_314_Table2,MATCH(MID($B1098,1,1),_314_Table2_ColumnLookup,0),FALSE)
+N("314"),
""))))))))))))))))))))))))</f>
        <v>#N/A</v>
      </c>
      <c r="F1098" s="238" t="e">
        <f>IF(AND(VALUE(LEFT($A1098,3))=309,LEN($B1098)=3),VLOOKUP(VALUE(MID($B1098,2,2)),_309_Table3,MATCH(MID($B1098,1,1),_309_Table3_ColumnLookup,0),FALSE),
  IF($C1098="309 LCR SummaryA",OneYearSCR,IF($C1098="309 LCR SummaryB",UltimateSCR,IF(VALUE(LEFT($A1098,3))=309,VLOOKUP(VALUE(MID($B1098,2,1)),_309_Table3,MATCH(MID($B1098,1,1),_309_Table3_ColumnLookup,0),FALSE)
+N("309"),
  IF(VALUE(LEFT($A1098,3))=310,VLOOKUP(VALUE(MID($B1098,2,1)),_310_Table3,MATCH(MID($B1098,1,1),_310_Table3_ColumnLookup,0),FALSE)
+N("310"),
  IF(AND(VALUE(LEFT($A1098,3))=311,LEN($I1098)=4),VLOOKUP($I1098,_311_Table3,MATCH($B1098,_311_Table3_ColumnLookup,0),FALSE),
  IF(AND(VALUE(LEFT($A1098,3))=311,OR($B1098="I2",$B1098="J2",$B1098="K2",$B1098="L2")),VLOOKUP('311'!$G$58,_311_Table3,MATCH(MID($B1098,1,1),_311_Table3_ColumnLookup,0),FALSE),
  IF(AND(VALUE(LEFT($A1098,3))=311,RIGHT($B1098,5)="Total"),VLOOKUP('311'!$G$59,_311_Table3,MATCH(MID($B1098,1,1),_311_Table3_ColumnLookup,0),FALSE),
  IF(VALUE(LEFT($A1098,3))=311,VLOOKUP(VALUE(MID($B1098,2,1)),_311_Table3,MATCH(MID($B1098,1,1),_311_Table3_ColumnLookup,0),FALSE)
+N("311"),
  IF(AND(VALUE(LEFT($A1098,3))=312,LEFT($G1098,10)="Unincepted",$B1098="G "),VLOOKUP(" ULO",_312_Table3,MATCH('312'!$N$16,_312_Table3_ColumnLookup,0),FALSE),
  IF(AND(VALUE(LEFT($A1098,3))=312,LEFT($G1098,10)="Unincepted",$B1098="O "),VLOOKUP(" ULO",_312_Table3,MATCH('312'!$V$16,_312_Table3_ColumnLookup,0),FALSE),
  IF(AND(VALUE(LEFT($A1098,3))=312,LEFT($G1098,10)="Unincepted",$B1098="Q "),VLOOKUP(" ULO",_312_Table3,MATCH('312'!$X$16,_312_Table3_ColumnLookup,0),FALSE),
  IF(AND(VALUE(LEFT($A1098,3))=312,LEFT($G1098,10)="Unincepted"),VLOOKUP(" ULO",_312_Table3,MATCH(LEFT($B1098,1),_312_Table3_ColumnLookup,0),FALSE),
  IF(AND(VALUE(LEFT($A1098,3))=312,LEFT($G1098,5)="Total",$B1098="G "),VLOOKUP('312'!$F$80,_312_Table3,MATCH('312'!$N$16,_312_Table3_ColumnLookup,0),FALSE),
  IF(AND(VALUE(LEFT($A1098,3))=312,LEFT($G1098,5)="Total",$B1098="O "),VLOOKUP('312'!$F$80,_312_Table3,MATCH('312'!$V$16,_312_Table3_ColumnLookup,0),FALSE),
  IF(AND(VALUE(LEFT($A1098,3))=312,LEFT($G1098,5)="Total",$B1098="Q "),VLOOKUP('312'!$F$80,_312_Table3,MATCH('312'!$X$16,_312_Table3_ColumnLookup,0),FALSE),
  IF(AND(VALUE(LEFT($A1098,3))=312,LEFT($G1098,5)="Total"),VLOOKUP('312'!$F$80,_312_Table3,MATCH(LEFT($B1098,1),_312_Table3_ColumnLookup,0),FALSE),
  IF(AND(VALUE(LEFT($A1098,3))=312,LEN($I1098)=4,$B1098="G"),VLOOKUP($I1098,_312_Table3,MATCH('312'!$N$16,_312_Table3_ColumnLookup,0),FALSE),
  IF(AND(VALUE(LEFT($A1098,3))=312,LEN($I1098)=4,$B1098="O"),VLOOKUP($I1098,_312_Table3,MATCH('312'!$V$16,_312_Table3_ColumnLookup,0),FALSE),
  IF(AND(VALUE(LEFT($A1098,3))=312,LEN($I1098)=4,$B1098="Q"),VLOOKUP($I1098,_312_Table3,MATCH('312'!$X$16,_312_Table3_ColumnLookup,0),FALSE),
  IF(AND(VALUE(LEFT($A1098,3))=312,LEN($I1098)=4),VLOOKUP($I1098,_312_Table3,MATCH(LEFT($B1098,1),_312_Table3_ColumnLookup,0),FALSE)
+N("312"),
  IF(VALUE(LEFT($A1098,3))=313,VLOOKUP(VALUE(MID($B1098,2,1)),_313_Table3,MATCH(MID($B1098,1,1),_313_Table3_ColumnLookup,0),FALSE)
+N("313"),
  IF(AND(VALUE(LEFT($A1098,3))=314,LEN($B1098)=3),VLOOKUP(VALUE(MID($B1098,2,2)),_314_Table3,MATCH(MID($B1098,1,1),_314_Table3_ColumnLookup,0),FALSE),
  IF(VALUE(LEFT($A1098,3))=314,VLOOKUP(VALUE(MID($B1098,2,1)),_314_Table3,MATCH(MID($B1098,1,1),_314_Table3_ColumnLookup,0),FALSE)
+N("314"),
""))))))))))))))))))))))))</f>
        <v>#N/A</v>
      </c>
      <c r="H1098" s="321" t="str">
        <f>IFERROR(
IF(ISERROR($D1098)=FALSE,$D1098,IF(ISERROR($E1098)=FALSE,$E1098,IF(ISERROR($F1098)=FALSE,$F1098
+N("012 checkboxes"),
IF(
IF(OR(LEFT($A1098,9)="Syndicate",LEFT($A1098,12)="NewSyndicate"),VLOOKUP($A1098,'012'!$J:$ZW,MATCH("Link to button",'012'!$J$1:$ZW$1,0),0)
+N("309 checkbox"),
IF($C1098="309 LCR Summary0",VLOOKUP("Notes990",'309'!$P:$ZZ,MATCH("Link to button",'309'!$P$1:$ZZ$1,0),0)
+N("313 checkboxes"),
IF($C1098="313 Financial Information0LcmVsScr",IF($C1098="309 LCR Summary0",VLOOKUP("LcmVsScr",'309'!$N:$ZZ,MATCH("Link to button",'309'!$N$1:$ZZ$1,0),0),
IF($C1098="313 Financial Information0LcrDocAttached",IF($C1098="309 LCR Summary0",VLOOKUP("LcrDocAttached",'309'!$N:$ZZ,MATCH("Link to button",'309'!$N$1:$ZZ$1,0),
0)))))))=1,TRUE,FALSE)
))),"")</f>
        <v/>
      </c>
    </row>
    <row r="1099" spans="1:8">
      <c r="A1099" s="237" t="e">
        <f>VLOOKUP($G1099,CSVLookups!$B:$R,MATCH(A$1,CSVLookups!$B$1:$R$1,0),FALSE)</f>
        <v>#N/A</v>
      </c>
      <c r="B1099" s="237" t="e">
        <f>VLOOKUP($G1099,CSVLookups!$B:$R,MATCH(B$1,CSVLookups!$B$1:$R$1,0),FALSE)</f>
        <v>#N/A</v>
      </c>
      <c r="C1099" s="238" t="e">
        <f t="shared" si="17"/>
        <v>#N/A</v>
      </c>
      <c r="D1099" s="238" t="e">
        <f>IF(AND(VALUE(LEFT($A1099,3))=309,LEN($B1099)=3),VLOOKUP(VALUE(MID($B1099,2,2)),_309_Table1,MATCH(MID($B1099,1,1),_309_Table1_ColumnLookup,0),FALSE),
  IF($C1099="309 LCR SummaryA",OneYearSCR,IF($C1099="309 LCR SummaryB",UltimateSCR,IF(VALUE(LEFT($A1099,3))=309,VLOOKUP(VALUE(MID($B1099,2,1)),_309_Table1,MATCH(MID($B1099,1,1),_309_Table1_ColumnLookup,0),FALSE)
+N("309"),
  IF(VALUE(LEFT($A1099,3))=310,VLOOKUP(VALUE(MID($B1099,2,1)),_310_Table1,MATCH(MID($B1099,1,1),_310_Table1_ColumnLookup,0),FALSE)
+N("310"),
  IF(AND(VALUE(LEFT($A1099,3))=311,LEN($I1099)=4),VLOOKUP($I1099,_311_Table1,MATCH($B1099,_311_Table1_ColumnLookup,0),FALSE),
  IF(AND(VALUE(LEFT($A1099,3))=311,OR($B1099="I2",$B1099="J2",$B1099="K2",$B1099="L2")),VLOOKUP('311'!$G$58,_311_Table1,MATCH(MID($B1099,1,1),_311_Table1_ColumnLookup,0),FALSE),
  IF(AND(VALUE(LEFT($A1099,3))=311,RIGHT($B1099,5)="Total"),VLOOKUP('311'!$G$59,_311_Table1,MATCH(MID($B1099,1,1),_311_Table1_ColumnLookup,0),FALSE),
  IF(VALUE(LEFT($A1099,3))=311,VLOOKUP(VALUE(MID($B1099,2,1)),_311_Table1,MATCH(MID($B1099,1,1),_311_Table1_ColumnLookup,0),FALSE)
+N("311"),
  IF(AND(VALUE(LEFT($A1099,3))=312,LEFT($G1099,10)="Unincepted",$B1099="G "),VLOOKUP(" ULO",_312_Table1,MATCH('312'!$N$16,_312_Table1_ColumnLookup,0),FALSE),
  IF(AND(VALUE(LEFT($A1099,3))=312,LEFT($G1099,10)="Unincepted",$B1099="O "),VLOOKUP(" ULO",_312_Table1,MATCH('312'!$V$16,_312_Table1_ColumnLookup,0),FALSE),
  IF(AND(VALUE(LEFT($A1099,3))=312,LEFT($G1099,10)="Unincepted",$B1099="Q "),VLOOKUP(" ULO",_312_Table1,MATCH('312'!$X$16,_312_Table1_ColumnLookup,0),FALSE),
  IF(AND(VALUE(LEFT($A1099,3))=312,LEFT($G1099,10)="Unincepted"),VLOOKUP(" ULO",_312_Table1,MATCH(LEFT($B1099,1),_312_Table1_ColumnLookup,0),FALSE),
  IF(AND(VALUE(LEFT($A1099,3))=312,LEFT($G1099,5)="Total",$B1099="G "),VLOOKUP('312'!$F$80,_312_Table1,MATCH('312'!$N$16,_312_Table1_ColumnLookup,0),FALSE),
  IF(AND(VALUE(LEFT($A1099,3))=312,LEFT($G1099,5)="Total",$B1099="O "),VLOOKUP('312'!$F$80,_312_Table1,MATCH('312'!$V$16,_312_Table1_ColumnLookup,0),FALSE),
  IF(AND(VALUE(LEFT($A1099,3))=312,LEFT($G1099,5)="Total",$B1099="Q "),VLOOKUP('312'!$F$80,_312_Table1,MATCH('312'!$X$16,_312_Table1_ColumnLookup,0),FALSE),
  IF(AND(VALUE(LEFT($A1099,3))=312,LEFT($G1099,5)="Total"),VLOOKUP('312'!$F$80,_312_Table1,MATCH(LEFT($B1099,1),_312_Table1_ColumnLookup,0),FALSE),
  IF(AND(VALUE(LEFT($A1099,3))=312,LEN($I1099)=4,$B1099="G"),VLOOKUP($I1099,_312_Table1,MATCH('312'!$N$16,_312_Table1_ColumnLookup,0),FALSE),
  IF(AND(VALUE(LEFT($A1099,3))=312,LEN($I1099)=4,$B1099="O"),VLOOKUP($I1099,_312_Table1,MATCH('312'!$V$16,_312_Table1_ColumnLookup,0),FALSE),
  IF(AND(VALUE(LEFT($A1099,3))=312,LEN($I1099)=4,$B1099="Q"),VLOOKUP($I1099,_312_Table1,MATCH('312'!$X$16,_312_Table1_ColumnLookup,0),FALSE),
  IF(AND(VALUE(LEFT($A1099,3))=312,LEN($I1099)=4),VLOOKUP($I1099,_312_Table1,MATCH(LEFT($B1099,1),_312_Table1_ColumnLookup,0),FALSE)
+N("312"),
  IF(VALUE(LEFT($A1099,3))=313,VLOOKUP(VALUE(MID($B1099,2,1)),_313_Table1,MATCH(MID($B1099,1,1),_313_Table1_ColumnLookup,0),FALSE)
+N("313"),
  IF(AND(VALUE(LEFT($A1099,3))=314,LEN($B1099)=3),VLOOKUP(VALUE(MID($B1099,2,2)),_314_Table1,MATCH(MID($B1099,1,1),_314_Table1_ColumnLookup,0),FALSE),
  IF(VALUE(LEFT($A1099,3))=314,VLOOKUP(VALUE(MID($B1099,2,1)),_314_Table1,MATCH(MID($B1099,1,1),_314_Table1_ColumnLookup,0),FALSE)
+N("314"),
""))))))))))))))))))))))))</f>
        <v>#N/A</v>
      </c>
      <c r="E1099" s="238" t="e">
        <f>IF(AND(VALUE(LEFT($A1099,3))=309,LEN($B1099)=3),VLOOKUP(VALUE(MID($B1099,2,2)),_309_Table2,MATCH(MID($B1099,1,1),_309_Table2_ColumnLookup,0),FALSE),
  IF($C1099="309 LCR SummaryA",OneYearSCR,IF($C1099="309 LCR SummaryB",UltimateSCR,IF(VALUE(LEFT($A1099,3))=309,VLOOKUP(VALUE(MID($B1099,2,1)),_309_Table2,MATCH(MID($B1099,1,1),_309_Table2_ColumnLookup,0),FALSE)
+N("309"),
  IF(VALUE(LEFT($A1099,3))=310,VLOOKUP(VALUE(MID($B1099,2,1)),_310_Table2,MATCH(MID($B1099,1,1),_310_Table2_ColumnLookup,0),FALSE)
+N("310"),
  IF(AND(VALUE(LEFT($A1099,3))=311,LEN($I1099)=4),VLOOKUP($I1099,_311_Table2,MATCH($B1099,_311_Table2_ColumnLookup,0),FALSE),
  IF(AND(VALUE(LEFT($A1099,3))=311,OR($B1099="I2",$B1099="J2",$B1099="K2",$B1099="L2")),VLOOKUP('311'!$G$58,_311_Table2,MATCH(MID($B1099,1,1),_311_Table2_ColumnLookup,0),FALSE),
  IF(AND(VALUE(LEFT($A1099,3))=311,RIGHT($B1099,5)="Total"),VLOOKUP('311'!$G$59,_311_Table2,MATCH(MID($B1099,1,1),_311_Table2_ColumnLookup,0),FALSE),
  IF(VALUE(LEFT($A1099,3))=311,VLOOKUP(VALUE(MID($B1099,2,1)),_311_Table2,MATCH(MID($B1099,1,1),_311_Table2_ColumnLookup,0),FALSE)
+N("311"),
  IF(AND(VALUE(LEFT($A1099,3))=312,LEFT($G1099,10)="Unincepted",$B1099="G "),VLOOKUP(" ULO",_312_Table2,MATCH('312'!$N$16,_312_Table2_ColumnLookup,0),FALSE),
  IF(AND(VALUE(LEFT($A1099,3))=312,LEFT($G1099,10)="Unincepted",$B1099="O "),VLOOKUP(" ULO",_312_Table2,MATCH('312'!$V$16,_312_Table2_ColumnLookup,0),FALSE),
  IF(AND(VALUE(LEFT($A1099,3))=312,LEFT($G1099,10)="Unincepted",$B1099="Q "),VLOOKUP(" ULO",_312_Table2,MATCH('312'!$X$16,_312_Table2_ColumnLookup,0),FALSE),
  IF(AND(VALUE(LEFT($A1099,3))=312,LEFT($G1099,10)="Unincepted"),VLOOKUP(" ULO",_312_Table2,MATCH(LEFT($B1099,1),_312_Table2_ColumnLookup,0),FALSE),
  IF(AND(VALUE(LEFT($A1099,3))=312,LEFT($G1099,5)="Total",$B1099="G "),VLOOKUP('312'!$F$80,_312_Table2,MATCH('312'!$N$16,_312_Table2_ColumnLookup,0),FALSE),
  IF(AND(VALUE(LEFT($A1099,3))=312,LEFT($G1099,5)="Total",$B1099="O "),VLOOKUP('312'!$F$80,_312_Table2,MATCH('312'!$V$16,_312_Table2_ColumnLookup,0),FALSE),
  IF(AND(VALUE(LEFT($A1099,3))=312,LEFT($G1099,5)="Total",$B1099="Q "),VLOOKUP('312'!$F$80,_312_Table2,MATCH('312'!$X$16,_312_Table2_ColumnLookup,0),FALSE),
  IF(AND(VALUE(LEFT($A1099,3))=312,LEFT($G1099,5)="Total"),VLOOKUP('312'!$F$80,_312_Table2,MATCH(LEFT($B1099,1),_312_Table2_ColumnLookup,0),FALSE),
  IF(AND(VALUE(LEFT($A1099,3))=312,LEN($I1099)=4,$B1099="G"),VLOOKUP($I1099,_312_Table2,MATCH('312'!$N$16,_312_Table2_ColumnLookup,0),FALSE),
  IF(AND(VALUE(LEFT($A1099,3))=312,LEN($I1099)=4,$B1099="O"),VLOOKUP($I1099,_312_Table2,MATCH('312'!$V$16,_312_Table2_ColumnLookup,0),FALSE),
  IF(AND(VALUE(LEFT($A1099,3))=312,LEN($I1099)=4,$B1099="Q"),VLOOKUP($I1099,_312_Table2,MATCH('312'!$X$16,_312_Table2_ColumnLookup,0),FALSE),
  IF(AND(VALUE(LEFT($A1099,3))=312,LEN($I1099)=4),VLOOKUP($I1099,_312_Table2,MATCH(LEFT($B1099,1),_312_Table2_ColumnLookup,0),FALSE)
+N("312"),
  IF(VALUE(LEFT($A1099,3))=313,VLOOKUP(VALUE(MID($B1099,2,1)),_313_Table2,MATCH(MID($B1099,1,1),_313_Table2_ColumnLookup,0),FALSE)
+N("313"),
  IF(AND(VALUE(LEFT($A1099,3))=314,LEN($B1099)=3),VLOOKUP(VALUE(MID($B1099,2,2)),_314_Table2,MATCH(MID($B1099,1,1),_314_Table2_ColumnLookup,0),FALSE),
  IF(VALUE(LEFT($A1099,3))=314,VLOOKUP(VALUE(MID($B1099,2,1)),_314_Table2,MATCH(MID($B1099,1,1),_314_Table2_ColumnLookup,0),FALSE)
+N("314"),
""))))))))))))))))))))))))</f>
        <v>#N/A</v>
      </c>
      <c r="F1099" s="238" t="e">
        <f>IF(AND(VALUE(LEFT($A1099,3))=309,LEN($B1099)=3),VLOOKUP(VALUE(MID($B1099,2,2)),_309_Table3,MATCH(MID($B1099,1,1),_309_Table3_ColumnLookup,0),FALSE),
  IF($C1099="309 LCR SummaryA",OneYearSCR,IF($C1099="309 LCR SummaryB",UltimateSCR,IF(VALUE(LEFT($A1099,3))=309,VLOOKUP(VALUE(MID($B1099,2,1)),_309_Table3,MATCH(MID($B1099,1,1),_309_Table3_ColumnLookup,0),FALSE)
+N("309"),
  IF(VALUE(LEFT($A1099,3))=310,VLOOKUP(VALUE(MID($B1099,2,1)),_310_Table3,MATCH(MID($B1099,1,1),_310_Table3_ColumnLookup,0),FALSE)
+N("310"),
  IF(AND(VALUE(LEFT($A1099,3))=311,LEN($I1099)=4),VLOOKUP($I1099,_311_Table3,MATCH($B1099,_311_Table3_ColumnLookup,0),FALSE),
  IF(AND(VALUE(LEFT($A1099,3))=311,OR($B1099="I2",$B1099="J2",$B1099="K2",$B1099="L2")),VLOOKUP('311'!$G$58,_311_Table3,MATCH(MID($B1099,1,1),_311_Table3_ColumnLookup,0),FALSE),
  IF(AND(VALUE(LEFT($A1099,3))=311,RIGHT($B1099,5)="Total"),VLOOKUP('311'!$G$59,_311_Table3,MATCH(MID($B1099,1,1),_311_Table3_ColumnLookup,0),FALSE),
  IF(VALUE(LEFT($A1099,3))=311,VLOOKUP(VALUE(MID($B1099,2,1)),_311_Table3,MATCH(MID($B1099,1,1),_311_Table3_ColumnLookup,0),FALSE)
+N("311"),
  IF(AND(VALUE(LEFT($A1099,3))=312,LEFT($G1099,10)="Unincepted",$B1099="G "),VLOOKUP(" ULO",_312_Table3,MATCH('312'!$N$16,_312_Table3_ColumnLookup,0),FALSE),
  IF(AND(VALUE(LEFT($A1099,3))=312,LEFT($G1099,10)="Unincepted",$B1099="O "),VLOOKUP(" ULO",_312_Table3,MATCH('312'!$V$16,_312_Table3_ColumnLookup,0),FALSE),
  IF(AND(VALUE(LEFT($A1099,3))=312,LEFT($G1099,10)="Unincepted",$B1099="Q "),VLOOKUP(" ULO",_312_Table3,MATCH('312'!$X$16,_312_Table3_ColumnLookup,0),FALSE),
  IF(AND(VALUE(LEFT($A1099,3))=312,LEFT($G1099,10)="Unincepted"),VLOOKUP(" ULO",_312_Table3,MATCH(LEFT($B1099,1),_312_Table3_ColumnLookup,0),FALSE),
  IF(AND(VALUE(LEFT($A1099,3))=312,LEFT($G1099,5)="Total",$B1099="G "),VLOOKUP('312'!$F$80,_312_Table3,MATCH('312'!$N$16,_312_Table3_ColumnLookup,0),FALSE),
  IF(AND(VALUE(LEFT($A1099,3))=312,LEFT($G1099,5)="Total",$B1099="O "),VLOOKUP('312'!$F$80,_312_Table3,MATCH('312'!$V$16,_312_Table3_ColumnLookup,0),FALSE),
  IF(AND(VALUE(LEFT($A1099,3))=312,LEFT($G1099,5)="Total",$B1099="Q "),VLOOKUP('312'!$F$80,_312_Table3,MATCH('312'!$X$16,_312_Table3_ColumnLookup,0),FALSE),
  IF(AND(VALUE(LEFT($A1099,3))=312,LEFT($G1099,5)="Total"),VLOOKUP('312'!$F$80,_312_Table3,MATCH(LEFT($B1099,1),_312_Table3_ColumnLookup,0),FALSE),
  IF(AND(VALUE(LEFT($A1099,3))=312,LEN($I1099)=4,$B1099="G"),VLOOKUP($I1099,_312_Table3,MATCH('312'!$N$16,_312_Table3_ColumnLookup,0),FALSE),
  IF(AND(VALUE(LEFT($A1099,3))=312,LEN($I1099)=4,$B1099="O"),VLOOKUP($I1099,_312_Table3,MATCH('312'!$V$16,_312_Table3_ColumnLookup,0),FALSE),
  IF(AND(VALUE(LEFT($A1099,3))=312,LEN($I1099)=4,$B1099="Q"),VLOOKUP($I1099,_312_Table3,MATCH('312'!$X$16,_312_Table3_ColumnLookup,0),FALSE),
  IF(AND(VALUE(LEFT($A1099,3))=312,LEN($I1099)=4),VLOOKUP($I1099,_312_Table3,MATCH(LEFT($B1099,1),_312_Table3_ColumnLookup,0),FALSE)
+N("312"),
  IF(VALUE(LEFT($A1099,3))=313,VLOOKUP(VALUE(MID($B1099,2,1)),_313_Table3,MATCH(MID($B1099,1,1),_313_Table3_ColumnLookup,0),FALSE)
+N("313"),
  IF(AND(VALUE(LEFT($A1099,3))=314,LEN($B1099)=3),VLOOKUP(VALUE(MID($B1099,2,2)),_314_Table3,MATCH(MID($B1099,1,1),_314_Table3_ColumnLookup,0),FALSE),
  IF(VALUE(LEFT($A1099,3))=314,VLOOKUP(VALUE(MID($B1099,2,1)),_314_Table3,MATCH(MID($B1099,1,1),_314_Table3_ColumnLookup,0),FALSE)
+N("314"),
""))))))))))))))))))))))))</f>
        <v>#N/A</v>
      </c>
      <c r="H1099" s="321" t="str">
        <f>IFERROR(
IF(ISERROR($D1099)=FALSE,$D1099,IF(ISERROR($E1099)=FALSE,$E1099,IF(ISERROR($F1099)=FALSE,$F1099
+N("012 checkboxes"),
IF(
IF(OR(LEFT($A1099,9)="Syndicate",LEFT($A1099,12)="NewSyndicate"),VLOOKUP($A1099,'012'!$J:$ZW,MATCH("Link to button",'012'!$J$1:$ZW$1,0),0)
+N("309 checkbox"),
IF($C1099="309 LCR Summary0",VLOOKUP("Notes990",'309'!$P:$ZZ,MATCH("Link to button",'309'!$P$1:$ZZ$1,0),0)
+N("313 checkboxes"),
IF($C1099="313 Financial Information0LcmVsScr",IF($C1099="309 LCR Summary0",VLOOKUP("LcmVsScr",'309'!$N:$ZZ,MATCH("Link to button",'309'!$N$1:$ZZ$1,0),0),
IF($C1099="313 Financial Information0LcrDocAttached",IF($C1099="309 LCR Summary0",VLOOKUP("LcrDocAttached",'309'!$N:$ZZ,MATCH("Link to button",'309'!$N$1:$ZZ$1,0),
0)))))))=1,TRUE,FALSE)
))),"")</f>
        <v/>
      </c>
    </row>
    <row r="1100" spans="1:8">
      <c r="A1100" s="237" t="e">
        <f>VLOOKUP($G1100,CSVLookups!$B:$R,MATCH(A$1,CSVLookups!$B$1:$R$1,0),FALSE)</f>
        <v>#N/A</v>
      </c>
      <c r="B1100" s="237" t="e">
        <f>VLOOKUP($G1100,CSVLookups!$B:$R,MATCH(B$1,CSVLookups!$B$1:$R$1,0),FALSE)</f>
        <v>#N/A</v>
      </c>
      <c r="C1100" s="238" t="e">
        <f t="shared" si="17"/>
        <v>#N/A</v>
      </c>
      <c r="D1100" s="238" t="e">
        <f>IF(AND(VALUE(LEFT($A1100,3))=309,LEN($B1100)=3),VLOOKUP(VALUE(MID($B1100,2,2)),_309_Table1,MATCH(MID($B1100,1,1),_309_Table1_ColumnLookup,0),FALSE),
  IF($C1100="309 LCR SummaryA",OneYearSCR,IF($C1100="309 LCR SummaryB",UltimateSCR,IF(VALUE(LEFT($A1100,3))=309,VLOOKUP(VALUE(MID($B1100,2,1)),_309_Table1,MATCH(MID($B1100,1,1),_309_Table1_ColumnLookup,0),FALSE)
+N("309"),
  IF(VALUE(LEFT($A1100,3))=310,VLOOKUP(VALUE(MID($B1100,2,1)),_310_Table1,MATCH(MID($B1100,1,1),_310_Table1_ColumnLookup,0),FALSE)
+N("310"),
  IF(AND(VALUE(LEFT($A1100,3))=311,LEN($I1100)=4),VLOOKUP($I1100,_311_Table1,MATCH($B1100,_311_Table1_ColumnLookup,0),FALSE),
  IF(AND(VALUE(LEFT($A1100,3))=311,OR($B1100="I2",$B1100="J2",$B1100="K2",$B1100="L2")),VLOOKUP('311'!$G$58,_311_Table1,MATCH(MID($B1100,1,1),_311_Table1_ColumnLookup,0),FALSE),
  IF(AND(VALUE(LEFT($A1100,3))=311,RIGHT($B1100,5)="Total"),VLOOKUP('311'!$G$59,_311_Table1,MATCH(MID($B1100,1,1),_311_Table1_ColumnLookup,0),FALSE),
  IF(VALUE(LEFT($A1100,3))=311,VLOOKUP(VALUE(MID($B1100,2,1)),_311_Table1,MATCH(MID($B1100,1,1),_311_Table1_ColumnLookup,0),FALSE)
+N("311"),
  IF(AND(VALUE(LEFT($A1100,3))=312,LEFT($G1100,10)="Unincepted",$B1100="G "),VLOOKUP(" ULO",_312_Table1,MATCH('312'!$N$16,_312_Table1_ColumnLookup,0),FALSE),
  IF(AND(VALUE(LEFT($A1100,3))=312,LEFT($G1100,10)="Unincepted",$B1100="O "),VLOOKUP(" ULO",_312_Table1,MATCH('312'!$V$16,_312_Table1_ColumnLookup,0),FALSE),
  IF(AND(VALUE(LEFT($A1100,3))=312,LEFT($G1100,10)="Unincepted",$B1100="Q "),VLOOKUP(" ULO",_312_Table1,MATCH('312'!$X$16,_312_Table1_ColumnLookup,0),FALSE),
  IF(AND(VALUE(LEFT($A1100,3))=312,LEFT($G1100,10)="Unincepted"),VLOOKUP(" ULO",_312_Table1,MATCH(LEFT($B1100,1),_312_Table1_ColumnLookup,0),FALSE),
  IF(AND(VALUE(LEFT($A1100,3))=312,LEFT($G1100,5)="Total",$B1100="G "),VLOOKUP('312'!$F$80,_312_Table1,MATCH('312'!$N$16,_312_Table1_ColumnLookup,0),FALSE),
  IF(AND(VALUE(LEFT($A1100,3))=312,LEFT($G1100,5)="Total",$B1100="O "),VLOOKUP('312'!$F$80,_312_Table1,MATCH('312'!$V$16,_312_Table1_ColumnLookup,0),FALSE),
  IF(AND(VALUE(LEFT($A1100,3))=312,LEFT($G1100,5)="Total",$B1100="Q "),VLOOKUP('312'!$F$80,_312_Table1,MATCH('312'!$X$16,_312_Table1_ColumnLookup,0),FALSE),
  IF(AND(VALUE(LEFT($A1100,3))=312,LEFT($G1100,5)="Total"),VLOOKUP('312'!$F$80,_312_Table1,MATCH(LEFT($B1100,1),_312_Table1_ColumnLookup,0),FALSE),
  IF(AND(VALUE(LEFT($A1100,3))=312,LEN($I1100)=4,$B1100="G"),VLOOKUP($I1100,_312_Table1,MATCH('312'!$N$16,_312_Table1_ColumnLookup,0),FALSE),
  IF(AND(VALUE(LEFT($A1100,3))=312,LEN($I1100)=4,$B1100="O"),VLOOKUP($I1100,_312_Table1,MATCH('312'!$V$16,_312_Table1_ColumnLookup,0),FALSE),
  IF(AND(VALUE(LEFT($A1100,3))=312,LEN($I1100)=4,$B1100="Q"),VLOOKUP($I1100,_312_Table1,MATCH('312'!$X$16,_312_Table1_ColumnLookup,0),FALSE),
  IF(AND(VALUE(LEFT($A1100,3))=312,LEN($I1100)=4),VLOOKUP($I1100,_312_Table1,MATCH(LEFT($B1100,1),_312_Table1_ColumnLookup,0),FALSE)
+N("312"),
  IF(VALUE(LEFT($A1100,3))=313,VLOOKUP(VALUE(MID($B1100,2,1)),_313_Table1,MATCH(MID($B1100,1,1),_313_Table1_ColumnLookup,0),FALSE)
+N("313"),
  IF(AND(VALUE(LEFT($A1100,3))=314,LEN($B1100)=3),VLOOKUP(VALUE(MID($B1100,2,2)),_314_Table1,MATCH(MID($B1100,1,1),_314_Table1_ColumnLookup,0),FALSE),
  IF(VALUE(LEFT($A1100,3))=314,VLOOKUP(VALUE(MID($B1100,2,1)),_314_Table1,MATCH(MID($B1100,1,1),_314_Table1_ColumnLookup,0),FALSE)
+N("314"),
""))))))))))))))))))))))))</f>
        <v>#N/A</v>
      </c>
      <c r="E1100" s="238" t="e">
        <f>IF(AND(VALUE(LEFT($A1100,3))=309,LEN($B1100)=3),VLOOKUP(VALUE(MID($B1100,2,2)),_309_Table2,MATCH(MID($B1100,1,1),_309_Table2_ColumnLookup,0),FALSE),
  IF($C1100="309 LCR SummaryA",OneYearSCR,IF($C1100="309 LCR SummaryB",UltimateSCR,IF(VALUE(LEFT($A1100,3))=309,VLOOKUP(VALUE(MID($B1100,2,1)),_309_Table2,MATCH(MID($B1100,1,1),_309_Table2_ColumnLookup,0),FALSE)
+N("309"),
  IF(VALUE(LEFT($A1100,3))=310,VLOOKUP(VALUE(MID($B1100,2,1)),_310_Table2,MATCH(MID($B1100,1,1),_310_Table2_ColumnLookup,0),FALSE)
+N("310"),
  IF(AND(VALUE(LEFT($A1100,3))=311,LEN($I1100)=4),VLOOKUP($I1100,_311_Table2,MATCH($B1100,_311_Table2_ColumnLookup,0),FALSE),
  IF(AND(VALUE(LEFT($A1100,3))=311,OR($B1100="I2",$B1100="J2",$B1100="K2",$B1100="L2")),VLOOKUP('311'!$G$58,_311_Table2,MATCH(MID($B1100,1,1),_311_Table2_ColumnLookup,0),FALSE),
  IF(AND(VALUE(LEFT($A1100,3))=311,RIGHT($B1100,5)="Total"),VLOOKUP('311'!$G$59,_311_Table2,MATCH(MID($B1100,1,1),_311_Table2_ColumnLookup,0),FALSE),
  IF(VALUE(LEFT($A1100,3))=311,VLOOKUP(VALUE(MID($B1100,2,1)),_311_Table2,MATCH(MID($B1100,1,1),_311_Table2_ColumnLookup,0),FALSE)
+N("311"),
  IF(AND(VALUE(LEFT($A1100,3))=312,LEFT($G1100,10)="Unincepted",$B1100="G "),VLOOKUP(" ULO",_312_Table2,MATCH('312'!$N$16,_312_Table2_ColumnLookup,0),FALSE),
  IF(AND(VALUE(LEFT($A1100,3))=312,LEFT($G1100,10)="Unincepted",$B1100="O "),VLOOKUP(" ULO",_312_Table2,MATCH('312'!$V$16,_312_Table2_ColumnLookup,0),FALSE),
  IF(AND(VALUE(LEFT($A1100,3))=312,LEFT($G1100,10)="Unincepted",$B1100="Q "),VLOOKUP(" ULO",_312_Table2,MATCH('312'!$X$16,_312_Table2_ColumnLookup,0),FALSE),
  IF(AND(VALUE(LEFT($A1100,3))=312,LEFT($G1100,10)="Unincepted"),VLOOKUP(" ULO",_312_Table2,MATCH(LEFT($B1100,1),_312_Table2_ColumnLookup,0),FALSE),
  IF(AND(VALUE(LEFT($A1100,3))=312,LEFT($G1100,5)="Total",$B1100="G "),VLOOKUP('312'!$F$80,_312_Table2,MATCH('312'!$N$16,_312_Table2_ColumnLookup,0),FALSE),
  IF(AND(VALUE(LEFT($A1100,3))=312,LEFT($G1100,5)="Total",$B1100="O "),VLOOKUP('312'!$F$80,_312_Table2,MATCH('312'!$V$16,_312_Table2_ColumnLookup,0),FALSE),
  IF(AND(VALUE(LEFT($A1100,3))=312,LEFT($G1100,5)="Total",$B1100="Q "),VLOOKUP('312'!$F$80,_312_Table2,MATCH('312'!$X$16,_312_Table2_ColumnLookup,0),FALSE),
  IF(AND(VALUE(LEFT($A1100,3))=312,LEFT($G1100,5)="Total"),VLOOKUP('312'!$F$80,_312_Table2,MATCH(LEFT($B1100,1),_312_Table2_ColumnLookup,0),FALSE),
  IF(AND(VALUE(LEFT($A1100,3))=312,LEN($I1100)=4,$B1100="G"),VLOOKUP($I1100,_312_Table2,MATCH('312'!$N$16,_312_Table2_ColumnLookup,0),FALSE),
  IF(AND(VALUE(LEFT($A1100,3))=312,LEN($I1100)=4,$B1100="O"),VLOOKUP($I1100,_312_Table2,MATCH('312'!$V$16,_312_Table2_ColumnLookup,0),FALSE),
  IF(AND(VALUE(LEFT($A1100,3))=312,LEN($I1100)=4,$B1100="Q"),VLOOKUP($I1100,_312_Table2,MATCH('312'!$X$16,_312_Table2_ColumnLookup,0),FALSE),
  IF(AND(VALUE(LEFT($A1100,3))=312,LEN($I1100)=4),VLOOKUP($I1100,_312_Table2,MATCH(LEFT($B1100,1),_312_Table2_ColumnLookup,0),FALSE)
+N("312"),
  IF(VALUE(LEFT($A1100,3))=313,VLOOKUP(VALUE(MID($B1100,2,1)),_313_Table2,MATCH(MID($B1100,1,1),_313_Table2_ColumnLookup,0),FALSE)
+N("313"),
  IF(AND(VALUE(LEFT($A1100,3))=314,LEN($B1100)=3),VLOOKUP(VALUE(MID($B1100,2,2)),_314_Table2,MATCH(MID($B1100,1,1),_314_Table2_ColumnLookup,0),FALSE),
  IF(VALUE(LEFT($A1100,3))=314,VLOOKUP(VALUE(MID($B1100,2,1)),_314_Table2,MATCH(MID($B1100,1,1),_314_Table2_ColumnLookup,0),FALSE)
+N("314"),
""))))))))))))))))))))))))</f>
        <v>#N/A</v>
      </c>
      <c r="F1100" s="238" t="e">
        <f>IF(AND(VALUE(LEFT($A1100,3))=309,LEN($B1100)=3),VLOOKUP(VALUE(MID($B1100,2,2)),_309_Table3,MATCH(MID($B1100,1,1),_309_Table3_ColumnLookup,0),FALSE),
  IF($C1100="309 LCR SummaryA",OneYearSCR,IF($C1100="309 LCR SummaryB",UltimateSCR,IF(VALUE(LEFT($A1100,3))=309,VLOOKUP(VALUE(MID($B1100,2,1)),_309_Table3,MATCH(MID($B1100,1,1),_309_Table3_ColumnLookup,0),FALSE)
+N("309"),
  IF(VALUE(LEFT($A1100,3))=310,VLOOKUP(VALUE(MID($B1100,2,1)),_310_Table3,MATCH(MID($B1100,1,1),_310_Table3_ColumnLookup,0),FALSE)
+N("310"),
  IF(AND(VALUE(LEFT($A1100,3))=311,LEN($I1100)=4),VLOOKUP($I1100,_311_Table3,MATCH($B1100,_311_Table3_ColumnLookup,0),FALSE),
  IF(AND(VALUE(LEFT($A1100,3))=311,OR($B1100="I2",$B1100="J2",$B1100="K2",$B1100="L2")),VLOOKUP('311'!$G$58,_311_Table3,MATCH(MID($B1100,1,1),_311_Table3_ColumnLookup,0),FALSE),
  IF(AND(VALUE(LEFT($A1100,3))=311,RIGHT($B1100,5)="Total"),VLOOKUP('311'!$G$59,_311_Table3,MATCH(MID($B1100,1,1),_311_Table3_ColumnLookup,0),FALSE),
  IF(VALUE(LEFT($A1100,3))=311,VLOOKUP(VALUE(MID($B1100,2,1)),_311_Table3,MATCH(MID($B1100,1,1),_311_Table3_ColumnLookup,0),FALSE)
+N("311"),
  IF(AND(VALUE(LEFT($A1100,3))=312,LEFT($G1100,10)="Unincepted",$B1100="G "),VLOOKUP(" ULO",_312_Table3,MATCH('312'!$N$16,_312_Table3_ColumnLookup,0),FALSE),
  IF(AND(VALUE(LEFT($A1100,3))=312,LEFT($G1100,10)="Unincepted",$B1100="O "),VLOOKUP(" ULO",_312_Table3,MATCH('312'!$V$16,_312_Table3_ColumnLookup,0),FALSE),
  IF(AND(VALUE(LEFT($A1100,3))=312,LEFT($G1100,10)="Unincepted",$B1100="Q "),VLOOKUP(" ULO",_312_Table3,MATCH('312'!$X$16,_312_Table3_ColumnLookup,0),FALSE),
  IF(AND(VALUE(LEFT($A1100,3))=312,LEFT($G1100,10)="Unincepted"),VLOOKUP(" ULO",_312_Table3,MATCH(LEFT($B1100,1),_312_Table3_ColumnLookup,0),FALSE),
  IF(AND(VALUE(LEFT($A1100,3))=312,LEFT($G1100,5)="Total",$B1100="G "),VLOOKUP('312'!$F$80,_312_Table3,MATCH('312'!$N$16,_312_Table3_ColumnLookup,0),FALSE),
  IF(AND(VALUE(LEFT($A1100,3))=312,LEFT($G1100,5)="Total",$B1100="O "),VLOOKUP('312'!$F$80,_312_Table3,MATCH('312'!$V$16,_312_Table3_ColumnLookup,0),FALSE),
  IF(AND(VALUE(LEFT($A1100,3))=312,LEFT($G1100,5)="Total",$B1100="Q "),VLOOKUP('312'!$F$80,_312_Table3,MATCH('312'!$X$16,_312_Table3_ColumnLookup,0),FALSE),
  IF(AND(VALUE(LEFT($A1100,3))=312,LEFT($G1100,5)="Total"),VLOOKUP('312'!$F$80,_312_Table3,MATCH(LEFT($B1100,1),_312_Table3_ColumnLookup,0),FALSE),
  IF(AND(VALUE(LEFT($A1100,3))=312,LEN($I1100)=4,$B1100="G"),VLOOKUP($I1100,_312_Table3,MATCH('312'!$N$16,_312_Table3_ColumnLookup,0),FALSE),
  IF(AND(VALUE(LEFT($A1100,3))=312,LEN($I1100)=4,$B1100="O"),VLOOKUP($I1100,_312_Table3,MATCH('312'!$V$16,_312_Table3_ColumnLookup,0),FALSE),
  IF(AND(VALUE(LEFT($A1100,3))=312,LEN($I1100)=4,$B1100="Q"),VLOOKUP($I1100,_312_Table3,MATCH('312'!$X$16,_312_Table3_ColumnLookup,0),FALSE),
  IF(AND(VALUE(LEFT($A1100,3))=312,LEN($I1100)=4),VLOOKUP($I1100,_312_Table3,MATCH(LEFT($B1100,1),_312_Table3_ColumnLookup,0),FALSE)
+N("312"),
  IF(VALUE(LEFT($A1100,3))=313,VLOOKUP(VALUE(MID($B1100,2,1)),_313_Table3,MATCH(MID($B1100,1,1),_313_Table3_ColumnLookup,0),FALSE)
+N("313"),
  IF(AND(VALUE(LEFT($A1100,3))=314,LEN($B1100)=3),VLOOKUP(VALUE(MID($B1100,2,2)),_314_Table3,MATCH(MID($B1100,1,1),_314_Table3_ColumnLookup,0),FALSE),
  IF(VALUE(LEFT($A1100,3))=314,VLOOKUP(VALUE(MID($B1100,2,1)),_314_Table3,MATCH(MID($B1100,1,1),_314_Table3_ColumnLookup,0),FALSE)
+N("314"),
""))))))))))))))))))))))))</f>
        <v>#N/A</v>
      </c>
      <c r="H1100" s="321" t="str">
        <f>IFERROR(
IF(ISERROR($D1100)=FALSE,$D1100,IF(ISERROR($E1100)=FALSE,$E1100,IF(ISERROR($F1100)=FALSE,$F1100
+N("012 checkboxes"),
IF(
IF(OR(LEFT($A1100,9)="Syndicate",LEFT($A1100,12)="NewSyndicate"),VLOOKUP($A1100,'012'!$J:$ZW,MATCH("Link to button",'012'!$J$1:$ZW$1,0),0)
+N("309 checkbox"),
IF($C1100="309 LCR Summary0",VLOOKUP("Notes990",'309'!$P:$ZZ,MATCH("Link to button",'309'!$P$1:$ZZ$1,0),0)
+N("313 checkboxes"),
IF($C1100="313 Financial Information0LcmVsScr",IF($C1100="309 LCR Summary0",VLOOKUP("LcmVsScr",'309'!$N:$ZZ,MATCH("Link to button",'309'!$N$1:$ZZ$1,0),0),
IF($C1100="313 Financial Information0LcrDocAttached",IF($C1100="309 LCR Summary0",VLOOKUP("LcrDocAttached",'309'!$N:$ZZ,MATCH("Link to button",'309'!$N$1:$ZZ$1,0),
0)))))))=1,TRUE,FALSE)
))),"")</f>
        <v/>
      </c>
    </row>
    <row r="1101" spans="1:8">
      <c r="A1101" s="237" t="e">
        <f>VLOOKUP($G1101,CSVLookups!$B:$R,MATCH(A$1,CSVLookups!$B$1:$R$1,0),FALSE)</f>
        <v>#N/A</v>
      </c>
      <c r="B1101" s="237" t="e">
        <f>VLOOKUP($G1101,CSVLookups!$B:$R,MATCH(B$1,CSVLookups!$B$1:$R$1,0),FALSE)</f>
        <v>#N/A</v>
      </c>
      <c r="C1101" s="238" t="e">
        <f t="shared" si="17"/>
        <v>#N/A</v>
      </c>
      <c r="D1101" s="238" t="e">
        <f>IF(AND(VALUE(LEFT($A1101,3))=309,LEN($B1101)=3),VLOOKUP(VALUE(MID($B1101,2,2)),_309_Table1,MATCH(MID($B1101,1,1),_309_Table1_ColumnLookup,0),FALSE),
  IF($C1101="309 LCR SummaryA",OneYearSCR,IF($C1101="309 LCR SummaryB",UltimateSCR,IF(VALUE(LEFT($A1101,3))=309,VLOOKUP(VALUE(MID($B1101,2,1)),_309_Table1,MATCH(MID($B1101,1,1),_309_Table1_ColumnLookup,0),FALSE)
+N("309"),
  IF(VALUE(LEFT($A1101,3))=310,VLOOKUP(VALUE(MID($B1101,2,1)),_310_Table1,MATCH(MID($B1101,1,1),_310_Table1_ColumnLookup,0),FALSE)
+N("310"),
  IF(AND(VALUE(LEFT($A1101,3))=311,LEN($I1101)=4),VLOOKUP($I1101,_311_Table1,MATCH($B1101,_311_Table1_ColumnLookup,0),FALSE),
  IF(AND(VALUE(LEFT($A1101,3))=311,OR($B1101="I2",$B1101="J2",$B1101="K2",$B1101="L2")),VLOOKUP('311'!$G$58,_311_Table1,MATCH(MID($B1101,1,1),_311_Table1_ColumnLookup,0),FALSE),
  IF(AND(VALUE(LEFT($A1101,3))=311,RIGHT($B1101,5)="Total"),VLOOKUP('311'!$G$59,_311_Table1,MATCH(MID($B1101,1,1),_311_Table1_ColumnLookup,0),FALSE),
  IF(VALUE(LEFT($A1101,3))=311,VLOOKUP(VALUE(MID($B1101,2,1)),_311_Table1,MATCH(MID($B1101,1,1),_311_Table1_ColumnLookup,0),FALSE)
+N("311"),
  IF(AND(VALUE(LEFT($A1101,3))=312,LEFT($G1101,10)="Unincepted",$B1101="G "),VLOOKUP(" ULO",_312_Table1,MATCH('312'!$N$16,_312_Table1_ColumnLookup,0),FALSE),
  IF(AND(VALUE(LEFT($A1101,3))=312,LEFT($G1101,10)="Unincepted",$B1101="O "),VLOOKUP(" ULO",_312_Table1,MATCH('312'!$V$16,_312_Table1_ColumnLookup,0),FALSE),
  IF(AND(VALUE(LEFT($A1101,3))=312,LEFT($G1101,10)="Unincepted",$B1101="Q "),VLOOKUP(" ULO",_312_Table1,MATCH('312'!$X$16,_312_Table1_ColumnLookup,0),FALSE),
  IF(AND(VALUE(LEFT($A1101,3))=312,LEFT($G1101,10)="Unincepted"),VLOOKUP(" ULO",_312_Table1,MATCH(LEFT($B1101,1),_312_Table1_ColumnLookup,0),FALSE),
  IF(AND(VALUE(LEFT($A1101,3))=312,LEFT($G1101,5)="Total",$B1101="G "),VLOOKUP('312'!$F$80,_312_Table1,MATCH('312'!$N$16,_312_Table1_ColumnLookup,0),FALSE),
  IF(AND(VALUE(LEFT($A1101,3))=312,LEFT($G1101,5)="Total",$B1101="O "),VLOOKUP('312'!$F$80,_312_Table1,MATCH('312'!$V$16,_312_Table1_ColumnLookup,0),FALSE),
  IF(AND(VALUE(LEFT($A1101,3))=312,LEFT($G1101,5)="Total",$B1101="Q "),VLOOKUP('312'!$F$80,_312_Table1,MATCH('312'!$X$16,_312_Table1_ColumnLookup,0),FALSE),
  IF(AND(VALUE(LEFT($A1101,3))=312,LEFT($G1101,5)="Total"),VLOOKUP('312'!$F$80,_312_Table1,MATCH(LEFT($B1101,1),_312_Table1_ColumnLookup,0),FALSE),
  IF(AND(VALUE(LEFT($A1101,3))=312,LEN($I1101)=4,$B1101="G"),VLOOKUP($I1101,_312_Table1,MATCH('312'!$N$16,_312_Table1_ColumnLookup,0),FALSE),
  IF(AND(VALUE(LEFT($A1101,3))=312,LEN($I1101)=4,$B1101="O"),VLOOKUP($I1101,_312_Table1,MATCH('312'!$V$16,_312_Table1_ColumnLookup,0),FALSE),
  IF(AND(VALUE(LEFT($A1101,3))=312,LEN($I1101)=4,$B1101="Q"),VLOOKUP($I1101,_312_Table1,MATCH('312'!$X$16,_312_Table1_ColumnLookup,0),FALSE),
  IF(AND(VALUE(LEFT($A1101,3))=312,LEN($I1101)=4),VLOOKUP($I1101,_312_Table1,MATCH(LEFT($B1101,1),_312_Table1_ColumnLookup,0),FALSE)
+N("312"),
  IF(VALUE(LEFT($A1101,3))=313,VLOOKUP(VALUE(MID($B1101,2,1)),_313_Table1,MATCH(MID($B1101,1,1),_313_Table1_ColumnLookup,0),FALSE)
+N("313"),
  IF(AND(VALUE(LEFT($A1101,3))=314,LEN($B1101)=3),VLOOKUP(VALUE(MID($B1101,2,2)),_314_Table1,MATCH(MID($B1101,1,1),_314_Table1_ColumnLookup,0),FALSE),
  IF(VALUE(LEFT($A1101,3))=314,VLOOKUP(VALUE(MID($B1101,2,1)),_314_Table1,MATCH(MID($B1101,1,1),_314_Table1_ColumnLookup,0),FALSE)
+N("314"),
""))))))))))))))))))))))))</f>
        <v>#N/A</v>
      </c>
      <c r="E1101" s="238" t="e">
        <f>IF(AND(VALUE(LEFT($A1101,3))=309,LEN($B1101)=3),VLOOKUP(VALUE(MID($B1101,2,2)),_309_Table2,MATCH(MID($B1101,1,1),_309_Table2_ColumnLookup,0),FALSE),
  IF($C1101="309 LCR SummaryA",OneYearSCR,IF($C1101="309 LCR SummaryB",UltimateSCR,IF(VALUE(LEFT($A1101,3))=309,VLOOKUP(VALUE(MID($B1101,2,1)),_309_Table2,MATCH(MID($B1101,1,1),_309_Table2_ColumnLookup,0),FALSE)
+N("309"),
  IF(VALUE(LEFT($A1101,3))=310,VLOOKUP(VALUE(MID($B1101,2,1)),_310_Table2,MATCH(MID($B1101,1,1),_310_Table2_ColumnLookup,0),FALSE)
+N("310"),
  IF(AND(VALUE(LEFT($A1101,3))=311,LEN($I1101)=4),VLOOKUP($I1101,_311_Table2,MATCH($B1101,_311_Table2_ColumnLookup,0),FALSE),
  IF(AND(VALUE(LEFT($A1101,3))=311,OR($B1101="I2",$B1101="J2",$B1101="K2",$B1101="L2")),VLOOKUP('311'!$G$58,_311_Table2,MATCH(MID($B1101,1,1),_311_Table2_ColumnLookup,0),FALSE),
  IF(AND(VALUE(LEFT($A1101,3))=311,RIGHT($B1101,5)="Total"),VLOOKUP('311'!$G$59,_311_Table2,MATCH(MID($B1101,1,1),_311_Table2_ColumnLookup,0),FALSE),
  IF(VALUE(LEFT($A1101,3))=311,VLOOKUP(VALUE(MID($B1101,2,1)),_311_Table2,MATCH(MID($B1101,1,1),_311_Table2_ColumnLookup,0),FALSE)
+N("311"),
  IF(AND(VALUE(LEFT($A1101,3))=312,LEFT($G1101,10)="Unincepted",$B1101="G "),VLOOKUP(" ULO",_312_Table2,MATCH('312'!$N$16,_312_Table2_ColumnLookup,0),FALSE),
  IF(AND(VALUE(LEFT($A1101,3))=312,LEFT($G1101,10)="Unincepted",$B1101="O "),VLOOKUP(" ULO",_312_Table2,MATCH('312'!$V$16,_312_Table2_ColumnLookup,0),FALSE),
  IF(AND(VALUE(LEFT($A1101,3))=312,LEFT($G1101,10)="Unincepted",$B1101="Q "),VLOOKUP(" ULO",_312_Table2,MATCH('312'!$X$16,_312_Table2_ColumnLookup,0),FALSE),
  IF(AND(VALUE(LEFT($A1101,3))=312,LEFT($G1101,10)="Unincepted"),VLOOKUP(" ULO",_312_Table2,MATCH(LEFT($B1101,1),_312_Table2_ColumnLookup,0),FALSE),
  IF(AND(VALUE(LEFT($A1101,3))=312,LEFT($G1101,5)="Total",$B1101="G "),VLOOKUP('312'!$F$80,_312_Table2,MATCH('312'!$N$16,_312_Table2_ColumnLookup,0),FALSE),
  IF(AND(VALUE(LEFT($A1101,3))=312,LEFT($G1101,5)="Total",$B1101="O "),VLOOKUP('312'!$F$80,_312_Table2,MATCH('312'!$V$16,_312_Table2_ColumnLookup,0),FALSE),
  IF(AND(VALUE(LEFT($A1101,3))=312,LEFT($G1101,5)="Total",$B1101="Q "),VLOOKUP('312'!$F$80,_312_Table2,MATCH('312'!$X$16,_312_Table2_ColumnLookup,0),FALSE),
  IF(AND(VALUE(LEFT($A1101,3))=312,LEFT($G1101,5)="Total"),VLOOKUP('312'!$F$80,_312_Table2,MATCH(LEFT($B1101,1),_312_Table2_ColumnLookup,0),FALSE),
  IF(AND(VALUE(LEFT($A1101,3))=312,LEN($I1101)=4,$B1101="G"),VLOOKUP($I1101,_312_Table2,MATCH('312'!$N$16,_312_Table2_ColumnLookup,0),FALSE),
  IF(AND(VALUE(LEFT($A1101,3))=312,LEN($I1101)=4,$B1101="O"),VLOOKUP($I1101,_312_Table2,MATCH('312'!$V$16,_312_Table2_ColumnLookup,0),FALSE),
  IF(AND(VALUE(LEFT($A1101,3))=312,LEN($I1101)=4,$B1101="Q"),VLOOKUP($I1101,_312_Table2,MATCH('312'!$X$16,_312_Table2_ColumnLookup,0),FALSE),
  IF(AND(VALUE(LEFT($A1101,3))=312,LEN($I1101)=4),VLOOKUP($I1101,_312_Table2,MATCH(LEFT($B1101,1),_312_Table2_ColumnLookup,0),FALSE)
+N("312"),
  IF(VALUE(LEFT($A1101,3))=313,VLOOKUP(VALUE(MID($B1101,2,1)),_313_Table2,MATCH(MID($B1101,1,1),_313_Table2_ColumnLookup,0),FALSE)
+N("313"),
  IF(AND(VALUE(LEFT($A1101,3))=314,LEN($B1101)=3),VLOOKUP(VALUE(MID($B1101,2,2)),_314_Table2,MATCH(MID($B1101,1,1),_314_Table2_ColumnLookup,0),FALSE),
  IF(VALUE(LEFT($A1101,3))=314,VLOOKUP(VALUE(MID($B1101,2,1)),_314_Table2,MATCH(MID($B1101,1,1),_314_Table2_ColumnLookup,0),FALSE)
+N("314"),
""))))))))))))))))))))))))</f>
        <v>#N/A</v>
      </c>
      <c r="F1101" s="238" t="e">
        <f>IF(AND(VALUE(LEFT($A1101,3))=309,LEN($B1101)=3),VLOOKUP(VALUE(MID($B1101,2,2)),_309_Table3,MATCH(MID($B1101,1,1),_309_Table3_ColumnLookup,0),FALSE),
  IF($C1101="309 LCR SummaryA",OneYearSCR,IF($C1101="309 LCR SummaryB",UltimateSCR,IF(VALUE(LEFT($A1101,3))=309,VLOOKUP(VALUE(MID($B1101,2,1)),_309_Table3,MATCH(MID($B1101,1,1),_309_Table3_ColumnLookup,0),FALSE)
+N("309"),
  IF(VALUE(LEFT($A1101,3))=310,VLOOKUP(VALUE(MID($B1101,2,1)),_310_Table3,MATCH(MID($B1101,1,1),_310_Table3_ColumnLookup,0),FALSE)
+N("310"),
  IF(AND(VALUE(LEFT($A1101,3))=311,LEN($I1101)=4),VLOOKUP($I1101,_311_Table3,MATCH($B1101,_311_Table3_ColumnLookup,0),FALSE),
  IF(AND(VALUE(LEFT($A1101,3))=311,OR($B1101="I2",$B1101="J2",$B1101="K2",$B1101="L2")),VLOOKUP('311'!$G$58,_311_Table3,MATCH(MID($B1101,1,1),_311_Table3_ColumnLookup,0),FALSE),
  IF(AND(VALUE(LEFT($A1101,3))=311,RIGHT($B1101,5)="Total"),VLOOKUP('311'!$G$59,_311_Table3,MATCH(MID($B1101,1,1),_311_Table3_ColumnLookup,0),FALSE),
  IF(VALUE(LEFT($A1101,3))=311,VLOOKUP(VALUE(MID($B1101,2,1)),_311_Table3,MATCH(MID($B1101,1,1),_311_Table3_ColumnLookup,0),FALSE)
+N("311"),
  IF(AND(VALUE(LEFT($A1101,3))=312,LEFT($G1101,10)="Unincepted",$B1101="G "),VLOOKUP(" ULO",_312_Table3,MATCH('312'!$N$16,_312_Table3_ColumnLookup,0),FALSE),
  IF(AND(VALUE(LEFT($A1101,3))=312,LEFT($G1101,10)="Unincepted",$B1101="O "),VLOOKUP(" ULO",_312_Table3,MATCH('312'!$V$16,_312_Table3_ColumnLookup,0),FALSE),
  IF(AND(VALUE(LEFT($A1101,3))=312,LEFT($G1101,10)="Unincepted",$B1101="Q "),VLOOKUP(" ULO",_312_Table3,MATCH('312'!$X$16,_312_Table3_ColumnLookup,0),FALSE),
  IF(AND(VALUE(LEFT($A1101,3))=312,LEFT($G1101,10)="Unincepted"),VLOOKUP(" ULO",_312_Table3,MATCH(LEFT($B1101,1),_312_Table3_ColumnLookup,0),FALSE),
  IF(AND(VALUE(LEFT($A1101,3))=312,LEFT($G1101,5)="Total",$B1101="G "),VLOOKUP('312'!$F$80,_312_Table3,MATCH('312'!$N$16,_312_Table3_ColumnLookup,0),FALSE),
  IF(AND(VALUE(LEFT($A1101,3))=312,LEFT($G1101,5)="Total",$B1101="O "),VLOOKUP('312'!$F$80,_312_Table3,MATCH('312'!$V$16,_312_Table3_ColumnLookup,0),FALSE),
  IF(AND(VALUE(LEFT($A1101,3))=312,LEFT($G1101,5)="Total",$B1101="Q "),VLOOKUP('312'!$F$80,_312_Table3,MATCH('312'!$X$16,_312_Table3_ColumnLookup,0),FALSE),
  IF(AND(VALUE(LEFT($A1101,3))=312,LEFT($G1101,5)="Total"),VLOOKUP('312'!$F$80,_312_Table3,MATCH(LEFT($B1101,1),_312_Table3_ColumnLookup,0),FALSE),
  IF(AND(VALUE(LEFT($A1101,3))=312,LEN($I1101)=4,$B1101="G"),VLOOKUP($I1101,_312_Table3,MATCH('312'!$N$16,_312_Table3_ColumnLookup,0),FALSE),
  IF(AND(VALUE(LEFT($A1101,3))=312,LEN($I1101)=4,$B1101="O"),VLOOKUP($I1101,_312_Table3,MATCH('312'!$V$16,_312_Table3_ColumnLookup,0),FALSE),
  IF(AND(VALUE(LEFT($A1101,3))=312,LEN($I1101)=4,$B1101="Q"),VLOOKUP($I1101,_312_Table3,MATCH('312'!$X$16,_312_Table3_ColumnLookup,0),FALSE),
  IF(AND(VALUE(LEFT($A1101,3))=312,LEN($I1101)=4),VLOOKUP($I1101,_312_Table3,MATCH(LEFT($B1101,1),_312_Table3_ColumnLookup,0),FALSE)
+N("312"),
  IF(VALUE(LEFT($A1101,3))=313,VLOOKUP(VALUE(MID($B1101,2,1)),_313_Table3,MATCH(MID($B1101,1,1),_313_Table3_ColumnLookup,0),FALSE)
+N("313"),
  IF(AND(VALUE(LEFT($A1101,3))=314,LEN($B1101)=3),VLOOKUP(VALUE(MID($B1101,2,2)),_314_Table3,MATCH(MID($B1101,1,1),_314_Table3_ColumnLookup,0),FALSE),
  IF(VALUE(LEFT($A1101,3))=314,VLOOKUP(VALUE(MID($B1101,2,1)),_314_Table3,MATCH(MID($B1101,1,1),_314_Table3_ColumnLookup,0),FALSE)
+N("314"),
""))))))))))))))))))))))))</f>
        <v>#N/A</v>
      </c>
      <c r="H1101" s="321" t="str">
        <f>IFERROR(
IF(ISERROR($D1101)=FALSE,$D1101,IF(ISERROR($E1101)=FALSE,$E1101,IF(ISERROR($F1101)=FALSE,$F1101
+N("012 checkboxes"),
IF(
IF(OR(LEFT($A1101,9)="Syndicate",LEFT($A1101,12)="NewSyndicate"),VLOOKUP($A1101,'012'!$J:$ZW,MATCH("Link to button",'012'!$J$1:$ZW$1,0),0)
+N("309 checkbox"),
IF($C1101="309 LCR Summary0",VLOOKUP("Notes990",'309'!$P:$ZZ,MATCH("Link to button",'309'!$P$1:$ZZ$1,0),0)
+N("313 checkboxes"),
IF($C1101="313 Financial Information0LcmVsScr",IF($C1101="309 LCR Summary0",VLOOKUP("LcmVsScr",'309'!$N:$ZZ,MATCH("Link to button",'309'!$N$1:$ZZ$1,0),0),
IF($C1101="313 Financial Information0LcrDocAttached",IF($C1101="309 LCR Summary0",VLOOKUP("LcrDocAttached",'309'!$N:$ZZ,MATCH("Link to button",'309'!$N$1:$ZZ$1,0),
0)))))))=1,TRUE,FALSE)
))),"")</f>
        <v/>
      </c>
    </row>
    <row r="1102" spans="1:8">
      <c r="A1102" s="237" t="e">
        <f>VLOOKUP($G1102,CSVLookups!$B:$R,MATCH(A$1,CSVLookups!$B$1:$R$1,0),FALSE)</f>
        <v>#N/A</v>
      </c>
      <c r="B1102" s="237" t="e">
        <f>VLOOKUP($G1102,CSVLookups!$B:$R,MATCH(B$1,CSVLookups!$B$1:$R$1,0),FALSE)</f>
        <v>#N/A</v>
      </c>
      <c r="C1102" s="238" t="e">
        <f t="shared" si="17"/>
        <v>#N/A</v>
      </c>
      <c r="D1102" s="238" t="e">
        <f>IF(AND(VALUE(LEFT($A1102,3))=309,LEN($B1102)=3),VLOOKUP(VALUE(MID($B1102,2,2)),_309_Table1,MATCH(MID($B1102,1,1),_309_Table1_ColumnLookup,0),FALSE),
  IF($C1102="309 LCR SummaryA",OneYearSCR,IF($C1102="309 LCR SummaryB",UltimateSCR,IF(VALUE(LEFT($A1102,3))=309,VLOOKUP(VALUE(MID($B1102,2,1)),_309_Table1,MATCH(MID($B1102,1,1),_309_Table1_ColumnLookup,0),FALSE)
+N("309"),
  IF(VALUE(LEFT($A1102,3))=310,VLOOKUP(VALUE(MID($B1102,2,1)),_310_Table1,MATCH(MID($B1102,1,1),_310_Table1_ColumnLookup,0),FALSE)
+N("310"),
  IF(AND(VALUE(LEFT($A1102,3))=311,LEN($I1102)=4),VLOOKUP($I1102,_311_Table1,MATCH($B1102,_311_Table1_ColumnLookup,0),FALSE),
  IF(AND(VALUE(LEFT($A1102,3))=311,OR($B1102="I2",$B1102="J2",$B1102="K2",$B1102="L2")),VLOOKUP('311'!$G$58,_311_Table1,MATCH(MID($B1102,1,1),_311_Table1_ColumnLookup,0),FALSE),
  IF(AND(VALUE(LEFT($A1102,3))=311,RIGHT($B1102,5)="Total"),VLOOKUP('311'!$G$59,_311_Table1,MATCH(MID($B1102,1,1),_311_Table1_ColumnLookup,0),FALSE),
  IF(VALUE(LEFT($A1102,3))=311,VLOOKUP(VALUE(MID($B1102,2,1)),_311_Table1,MATCH(MID($B1102,1,1),_311_Table1_ColumnLookup,0),FALSE)
+N("311"),
  IF(AND(VALUE(LEFT($A1102,3))=312,LEFT($G1102,10)="Unincepted",$B1102="G "),VLOOKUP(" ULO",_312_Table1,MATCH('312'!$N$16,_312_Table1_ColumnLookup,0),FALSE),
  IF(AND(VALUE(LEFT($A1102,3))=312,LEFT($G1102,10)="Unincepted",$B1102="O "),VLOOKUP(" ULO",_312_Table1,MATCH('312'!$V$16,_312_Table1_ColumnLookup,0),FALSE),
  IF(AND(VALUE(LEFT($A1102,3))=312,LEFT($G1102,10)="Unincepted",$B1102="Q "),VLOOKUP(" ULO",_312_Table1,MATCH('312'!$X$16,_312_Table1_ColumnLookup,0),FALSE),
  IF(AND(VALUE(LEFT($A1102,3))=312,LEFT($G1102,10)="Unincepted"),VLOOKUP(" ULO",_312_Table1,MATCH(LEFT($B1102,1),_312_Table1_ColumnLookup,0),FALSE),
  IF(AND(VALUE(LEFT($A1102,3))=312,LEFT($G1102,5)="Total",$B1102="G "),VLOOKUP('312'!$F$80,_312_Table1,MATCH('312'!$N$16,_312_Table1_ColumnLookup,0),FALSE),
  IF(AND(VALUE(LEFT($A1102,3))=312,LEFT($G1102,5)="Total",$B1102="O "),VLOOKUP('312'!$F$80,_312_Table1,MATCH('312'!$V$16,_312_Table1_ColumnLookup,0),FALSE),
  IF(AND(VALUE(LEFT($A1102,3))=312,LEFT($G1102,5)="Total",$B1102="Q "),VLOOKUP('312'!$F$80,_312_Table1,MATCH('312'!$X$16,_312_Table1_ColumnLookup,0),FALSE),
  IF(AND(VALUE(LEFT($A1102,3))=312,LEFT($G1102,5)="Total"),VLOOKUP('312'!$F$80,_312_Table1,MATCH(LEFT($B1102,1),_312_Table1_ColumnLookup,0),FALSE),
  IF(AND(VALUE(LEFT($A1102,3))=312,LEN($I1102)=4,$B1102="G"),VLOOKUP($I1102,_312_Table1,MATCH('312'!$N$16,_312_Table1_ColumnLookup,0),FALSE),
  IF(AND(VALUE(LEFT($A1102,3))=312,LEN($I1102)=4,$B1102="O"),VLOOKUP($I1102,_312_Table1,MATCH('312'!$V$16,_312_Table1_ColumnLookup,0),FALSE),
  IF(AND(VALUE(LEFT($A1102,3))=312,LEN($I1102)=4,$B1102="Q"),VLOOKUP($I1102,_312_Table1,MATCH('312'!$X$16,_312_Table1_ColumnLookup,0),FALSE),
  IF(AND(VALUE(LEFT($A1102,3))=312,LEN($I1102)=4),VLOOKUP($I1102,_312_Table1,MATCH(LEFT($B1102,1),_312_Table1_ColumnLookup,0),FALSE)
+N("312"),
  IF(VALUE(LEFT($A1102,3))=313,VLOOKUP(VALUE(MID($B1102,2,1)),_313_Table1,MATCH(MID($B1102,1,1),_313_Table1_ColumnLookup,0),FALSE)
+N("313"),
  IF(AND(VALUE(LEFT($A1102,3))=314,LEN($B1102)=3),VLOOKUP(VALUE(MID($B1102,2,2)),_314_Table1,MATCH(MID($B1102,1,1),_314_Table1_ColumnLookup,0),FALSE),
  IF(VALUE(LEFT($A1102,3))=314,VLOOKUP(VALUE(MID($B1102,2,1)),_314_Table1,MATCH(MID($B1102,1,1),_314_Table1_ColumnLookup,0),FALSE)
+N("314"),
""))))))))))))))))))))))))</f>
        <v>#N/A</v>
      </c>
      <c r="E1102" s="238" t="e">
        <f>IF(AND(VALUE(LEFT($A1102,3))=309,LEN($B1102)=3),VLOOKUP(VALUE(MID($B1102,2,2)),_309_Table2,MATCH(MID($B1102,1,1),_309_Table2_ColumnLookup,0),FALSE),
  IF($C1102="309 LCR SummaryA",OneYearSCR,IF($C1102="309 LCR SummaryB",UltimateSCR,IF(VALUE(LEFT($A1102,3))=309,VLOOKUP(VALUE(MID($B1102,2,1)),_309_Table2,MATCH(MID($B1102,1,1),_309_Table2_ColumnLookup,0),FALSE)
+N("309"),
  IF(VALUE(LEFT($A1102,3))=310,VLOOKUP(VALUE(MID($B1102,2,1)),_310_Table2,MATCH(MID($B1102,1,1),_310_Table2_ColumnLookup,0),FALSE)
+N("310"),
  IF(AND(VALUE(LEFT($A1102,3))=311,LEN($I1102)=4),VLOOKUP($I1102,_311_Table2,MATCH($B1102,_311_Table2_ColumnLookup,0),FALSE),
  IF(AND(VALUE(LEFT($A1102,3))=311,OR($B1102="I2",$B1102="J2",$B1102="K2",$B1102="L2")),VLOOKUP('311'!$G$58,_311_Table2,MATCH(MID($B1102,1,1),_311_Table2_ColumnLookup,0),FALSE),
  IF(AND(VALUE(LEFT($A1102,3))=311,RIGHT($B1102,5)="Total"),VLOOKUP('311'!$G$59,_311_Table2,MATCH(MID($B1102,1,1),_311_Table2_ColumnLookup,0),FALSE),
  IF(VALUE(LEFT($A1102,3))=311,VLOOKUP(VALUE(MID($B1102,2,1)),_311_Table2,MATCH(MID($B1102,1,1),_311_Table2_ColumnLookup,0),FALSE)
+N("311"),
  IF(AND(VALUE(LEFT($A1102,3))=312,LEFT($G1102,10)="Unincepted",$B1102="G "),VLOOKUP(" ULO",_312_Table2,MATCH('312'!$N$16,_312_Table2_ColumnLookup,0),FALSE),
  IF(AND(VALUE(LEFT($A1102,3))=312,LEFT($G1102,10)="Unincepted",$B1102="O "),VLOOKUP(" ULO",_312_Table2,MATCH('312'!$V$16,_312_Table2_ColumnLookup,0),FALSE),
  IF(AND(VALUE(LEFT($A1102,3))=312,LEFT($G1102,10)="Unincepted",$B1102="Q "),VLOOKUP(" ULO",_312_Table2,MATCH('312'!$X$16,_312_Table2_ColumnLookup,0),FALSE),
  IF(AND(VALUE(LEFT($A1102,3))=312,LEFT($G1102,10)="Unincepted"),VLOOKUP(" ULO",_312_Table2,MATCH(LEFT($B1102,1),_312_Table2_ColumnLookup,0),FALSE),
  IF(AND(VALUE(LEFT($A1102,3))=312,LEFT($G1102,5)="Total",$B1102="G "),VLOOKUP('312'!$F$80,_312_Table2,MATCH('312'!$N$16,_312_Table2_ColumnLookup,0),FALSE),
  IF(AND(VALUE(LEFT($A1102,3))=312,LEFT($G1102,5)="Total",$B1102="O "),VLOOKUP('312'!$F$80,_312_Table2,MATCH('312'!$V$16,_312_Table2_ColumnLookup,0),FALSE),
  IF(AND(VALUE(LEFT($A1102,3))=312,LEFT($G1102,5)="Total",$B1102="Q "),VLOOKUP('312'!$F$80,_312_Table2,MATCH('312'!$X$16,_312_Table2_ColumnLookup,0),FALSE),
  IF(AND(VALUE(LEFT($A1102,3))=312,LEFT($G1102,5)="Total"),VLOOKUP('312'!$F$80,_312_Table2,MATCH(LEFT($B1102,1),_312_Table2_ColumnLookup,0),FALSE),
  IF(AND(VALUE(LEFT($A1102,3))=312,LEN($I1102)=4,$B1102="G"),VLOOKUP($I1102,_312_Table2,MATCH('312'!$N$16,_312_Table2_ColumnLookup,0),FALSE),
  IF(AND(VALUE(LEFT($A1102,3))=312,LEN($I1102)=4,$B1102="O"),VLOOKUP($I1102,_312_Table2,MATCH('312'!$V$16,_312_Table2_ColumnLookup,0),FALSE),
  IF(AND(VALUE(LEFT($A1102,3))=312,LEN($I1102)=4,$B1102="Q"),VLOOKUP($I1102,_312_Table2,MATCH('312'!$X$16,_312_Table2_ColumnLookup,0),FALSE),
  IF(AND(VALUE(LEFT($A1102,3))=312,LEN($I1102)=4),VLOOKUP($I1102,_312_Table2,MATCH(LEFT($B1102,1),_312_Table2_ColumnLookup,0),FALSE)
+N("312"),
  IF(VALUE(LEFT($A1102,3))=313,VLOOKUP(VALUE(MID($B1102,2,1)),_313_Table2,MATCH(MID($B1102,1,1),_313_Table2_ColumnLookup,0),FALSE)
+N("313"),
  IF(AND(VALUE(LEFT($A1102,3))=314,LEN($B1102)=3),VLOOKUP(VALUE(MID($B1102,2,2)),_314_Table2,MATCH(MID($B1102,1,1),_314_Table2_ColumnLookup,0),FALSE),
  IF(VALUE(LEFT($A1102,3))=314,VLOOKUP(VALUE(MID($B1102,2,1)),_314_Table2,MATCH(MID($B1102,1,1),_314_Table2_ColumnLookup,0),FALSE)
+N("314"),
""))))))))))))))))))))))))</f>
        <v>#N/A</v>
      </c>
      <c r="F1102" s="238" t="e">
        <f>IF(AND(VALUE(LEFT($A1102,3))=309,LEN($B1102)=3),VLOOKUP(VALUE(MID($B1102,2,2)),_309_Table3,MATCH(MID($B1102,1,1),_309_Table3_ColumnLookup,0),FALSE),
  IF($C1102="309 LCR SummaryA",OneYearSCR,IF($C1102="309 LCR SummaryB",UltimateSCR,IF(VALUE(LEFT($A1102,3))=309,VLOOKUP(VALUE(MID($B1102,2,1)),_309_Table3,MATCH(MID($B1102,1,1),_309_Table3_ColumnLookup,0),FALSE)
+N("309"),
  IF(VALUE(LEFT($A1102,3))=310,VLOOKUP(VALUE(MID($B1102,2,1)),_310_Table3,MATCH(MID($B1102,1,1),_310_Table3_ColumnLookup,0),FALSE)
+N("310"),
  IF(AND(VALUE(LEFT($A1102,3))=311,LEN($I1102)=4),VLOOKUP($I1102,_311_Table3,MATCH($B1102,_311_Table3_ColumnLookup,0),FALSE),
  IF(AND(VALUE(LEFT($A1102,3))=311,OR($B1102="I2",$B1102="J2",$B1102="K2",$B1102="L2")),VLOOKUP('311'!$G$58,_311_Table3,MATCH(MID($B1102,1,1),_311_Table3_ColumnLookup,0),FALSE),
  IF(AND(VALUE(LEFT($A1102,3))=311,RIGHT($B1102,5)="Total"),VLOOKUP('311'!$G$59,_311_Table3,MATCH(MID($B1102,1,1),_311_Table3_ColumnLookup,0),FALSE),
  IF(VALUE(LEFT($A1102,3))=311,VLOOKUP(VALUE(MID($B1102,2,1)),_311_Table3,MATCH(MID($B1102,1,1),_311_Table3_ColumnLookup,0),FALSE)
+N("311"),
  IF(AND(VALUE(LEFT($A1102,3))=312,LEFT($G1102,10)="Unincepted",$B1102="G "),VLOOKUP(" ULO",_312_Table3,MATCH('312'!$N$16,_312_Table3_ColumnLookup,0),FALSE),
  IF(AND(VALUE(LEFT($A1102,3))=312,LEFT($G1102,10)="Unincepted",$B1102="O "),VLOOKUP(" ULO",_312_Table3,MATCH('312'!$V$16,_312_Table3_ColumnLookup,0),FALSE),
  IF(AND(VALUE(LEFT($A1102,3))=312,LEFT($G1102,10)="Unincepted",$B1102="Q "),VLOOKUP(" ULO",_312_Table3,MATCH('312'!$X$16,_312_Table3_ColumnLookup,0),FALSE),
  IF(AND(VALUE(LEFT($A1102,3))=312,LEFT($G1102,10)="Unincepted"),VLOOKUP(" ULO",_312_Table3,MATCH(LEFT($B1102,1),_312_Table3_ColumnLookup,0),FALSE),
  IF(AND(VALUE(LEFT($A1102,3))=312,LEFT($G1102,5)="Total",$B1102="G "),VLOOKUP('312'!$F$80,_312_Table3,MATCH('312'!$N$16,_312_Table3_ColumnLookup,0),FALSE),
  IF(AND(VALUE(LEFT($A1102,3))=312,LEFT($G1102,5)="Total",$B1102="O "),VLOOKUP('312'!$F$80,_312_Table3,MATCH('312'!$V$16,_312_Table3_ColumnLookup,0),FALSE),
  IF(AND(VALUE(LEFT($A1102,3))=312,LEFT($G1102,5)="Total",$B1102="Q "),VLOOKUP('312'!$F$80,_312_Table3,MATCH('312'!$X$16,_312_Table3_ColumnLookup,0),FALSE),
  IF(AND(VALUE(LEFT($A1102,3))=312,LEFT($G1102,5)="Total"),VLOOKUP('312'!$F$80,_312_Table3,MATCH(LEFT($B1102,1),_312_Table3_ColumnLookup,0),FALSE),
  IF(AND(VALUE(LEFT($A1102,3))=312,LEN($I1102)=4,$B1102="G"),VLOOKUP($I1102,_312_Table3,MATCH('312'!$N$16,_312_Table3_ColumnLookup,0),FALSE),
  IF(AND(VALUE(LEFT($A1102,3))=312,LEN($I1102)=4,$B1102="O"),VLOOKUP($I1102,_312_Table3,MATCH('312'!$V$16,_312_Table3_ColumnLookup,0),FALSE),
  IF(AND(VALUE(LEFT($A1102,3))=312,LEN($I1102)=4,$B1102="Q"),VLOOKUP($I1102,_312_Table3,MATCH('312'!$X$16,_312_Table3_ColumnLookup,0),FALSE),
  IF(AND(VALUE(LEFT($A1102,3))=312,LEN($I1102)=4),VLOOKUP($I1102,_312_Table3,MATCH(LEFT($B1102,1),_312_Table3_ColumnLookup,0),FALSE)
+N("312"),
  IF(VALUE(LEFT($A1102,3))=313,VLOOKUP(VALUE(MID($B1102,2,1)),_313_Table3,MATCH(MID($B1102,1,1),_313_Table3_ColumnLookup,0),FALSE)
+N("313"),
  IF(AND(VALUE(LEFT($A1102,3))=314,LEN($B1102)=3),VLOOKUP(VALUE(MID($B1102,2,2)),_314_Table3,MATCH(MID($B1102,1,1),_314_Table3_ColumnLookup,0),FALSE),
  IF(VALUE(LEFT($A1102,3))=314,VLOOKUP(VALUE(MID($B1102,2,1)),_314_Table3,MATCH(MID($B1102,1,1),_314_Table3_ColumnLookup,0),FALSE)
+N("314"),
""))))))))))))))))))))))))</f>
        <v>#N/A</v>
      </c>
      <c r="H1102" s="321" t="str">
        <f>IFERROR(
IF(ISERROR($D1102)=FALSE,$D1102,IF(ISERROR($E1102)=FALSE,$E1102,IF(ISERROR($F1102)=FALSE,$F1102
+N("012 checkboxes"),
IF(
IF(OR(LEFT($A1102,9)="Syndicate",LEFT($A1102,12)="NewSyndicate"),VLOOKUP($A1102,'012'!$J:$ZW,MATCH("Link to button",'012'!$J$1:$ZW$1,0),0)
+N("309 checkbox"),
IF($C1102="309 LCR Summary0",VLOOKUP("Notes990",'309'!$P:$ZZ,MATCH("Link to button",'309'!$P$1:$ZZ$1,0),0)
+N("313 checkboxes"),
IF($C1102="313 Financial Information0LcmVsScr",IF($C1102="309 LCR Summary0",VLOOKUP("LcmVsScr",'309'!$N:$ZZ,MATCH("Link to button",'309'!$N$1:$ZZ$1,0),0),
IF($C1102="313 Financial Information0LcrDocAttached",IF($C1102="309 LCR Summary0",VLOOKUP("LcrDocAttached",'309'!$N:$ZZ,MATCH("Link to button",'309'!$N$1:$ZZ$1,0),
0)))))))=1,TRUE,FALSE)
))),"")</f>
        <v/>
      </c>
    </row>
    <row r="1103" spans="1:8">
      <c r="A1103" s="237" t="e">
        <f>VLOOKUP($G1103,CSVLookups!$B:$R,MATCH(A$1,CSVLookups!$B$1:$R$1,0),FALSE)</f>
        <v>#N/A</v>
      </c>
      <c r="B1103" s="237" t="e">
        <f>VLOOKUP($G1103,CSVLookups!$B:$R,MATCH(B$1,CSVLookups!$B$1:$R$1,0),FALSE)</f>
        <v>#N/A</v>
      </c>
      <c r="C1103" s="238" t="e">
        <f t="shared" si="17"/>
        <v>#N/A</v>
      </c>
      <c r="D1103" s="238" t="e">
        <f>IF(AND(VALUE(LEFT($A1103,3))=309,LEN($B1103)=3),VLOOKUP(VALUE(MID($B1103,2,2)),_309_Table1,MATCH(MID($B1103,1,1),_309_Table1_ColumnLookup,0),FALSE),
  IF($C1103="309 LCR SummaryA",OneYearSCR,IF($C1103="309 LCR SummaryB",UltimateSCR,IF(VALUE(LEFT($A1103,3))=309,VLOOKUP(VALUE(MID($B1103,2,1)),_309_Table1,MATCH(MID($B1103,1,1),_309_Table1_ColumnLookup,0),FALSE)
+N("309"),
  IF(VALUE(LEFT($A1103,3))=310,VLOOKUP(VALUE(MID($B1103,2,1)),_310_Table1,MATCH(MID($B1103,1,1),_310_Table1_ColumnLookup,0),FALSE)
+N("310"),
  IF(AND(VALUE(LEFT($A1103,3))=311,LEN($I1103)=4),VLOOKUP($I1103,_311_Table1,MATCH($B1103,_311_Table1_ColumnLookup,0),FALSE),
  IF(AND(VALUE(LEFT($A1103,3))=311,OR($B1103="I2",$B1103="J2",$B1103="K2",$B1103="L2")),VLOOKUP('311'!$G$58,_311_Table1,MATCH(MID($B1103,1,1),_311_Table1_ColumnLookup,0),FALSE),
  IF(AND(VALUE(LEFT($A1103,3))=311,RIGHT($B1103,5)="Total"),VLOOKUP('311'!$G$59,_311_Table1,MATCH(MID($B1103,1,1),_311_Table1_ColumnLookup,0),FALSE),
  IF(VALUE(LEFT($A1103,3))=311,VLOOKUP(VALUE(MID($B1103,2,1)),_311_Table1,MATCH(MID($B1103,1,1),_311_Table1_ColumnLookup,0),FALSE)
+N("311"),
  IF(AND(VALUE(LEFT($A1103,3))=312,LEFT($G1103,10)="Unincepted",$B1103="G "),VLOOKUP(" ULO",_312_Table1,MATCH('312'!$N$16,_312_Table1_ColumnLookup,0),FALSE),
  IF(AND(VALUE(LEFT($A1103,3))=312,LEFT($G1103,10)="Unincepted",$B1103="O "),VLOOKUP(" ULO",_312_Table1,MATCH('312'!$V$16,_312_Table1_ColumnLookup,0),FALSE),
  IF(AND(VALUE(LEFT($A1103,3))=312,LEFT($G1103,10)="Unincepted",$B1103="Q "),VLOOKUP(" ULO",_312_Table1,MATCH('312'!$X$16,_312_Table1_ColumnLookup,0),FALSE),
  IF(AND(VALUE(LEFT($A1103,3))=312,LEFT($G1103,10)="Unincepted"),VLOOKUP(" ULO",_312_Table1,MATCH(LEFT($B1103,1),_312_Table1_ColumnLookup,0),FALSE),
  IF(AND(VALUE(LEFT($A1103,3))=312,LEFT($G1103,5)="Total",$B1103="G "),VLOOKUP('312'!$F$80,_312_Table1,MATCH('312'!$N$16,_312_Table1_ColumnLookup,0),FALSE),
  IF(AND(VALUE(LEFT($A1103,3))=312,LEFT($G1103,5)="Total",$B1103="O "),VLOOKUP('312'!$F$80,_312_Table1,MATCH('312'!$V$16,_312_Table1_ColumnLookup,0),FALSE),
  IF(AND(VALUE(LEFT($A1103,3))=312,LEFT($G1103,5)="Total",$B1103="Q "),VLOOKUP('312'!$F$80,_312_Table1,MATCH('312'!$X$16,_312_Table1_ColumnLookup,0),FALSE),
  IF(AND(VALUE(LEFT($A1103,3))=312,LEFT($G1103,5)="Total"),VLOOKUP('312'!$F$80,_312_Table1,MATCH(LEFT($B1103,1),_312_Table1_ColumnLookup,0),FALSE),
  IF(AND(VALUE(LEFT($A1103,3))=312,LEN($I1103)=4,$B1103="G"),VLOOKUP($I1103,_312_Table1,MATCH('312'!$N$16,_312_Table1_ColumnLookup,0),FALSE),
  IF(AND(VALUE(LEFT($A1103,3))=312,LEN($I1103)=4,$B1103="O"),VLOOKUP($I1103,_312_Table1,MATCH('312'!$V$16,_312_Table1_ColumnLookup,0),FALSE),
  IF(AND(VALUE(LEFT($A1103,3))=312,LEN($I1103)=4,$B1103="Q"),VLOOKUP($I1103,_312_Table1,MATCH('312'!$X$16,_312_Table1_ColumnLookup,0),FALSE),
  IF(AND(VALUE(LEFT($A1103,3))=312,LEN($I1103)=4),VLOOKUP($I1103,_312_Table1,MATCH(LEFT($B1103,1),_312_Table1_ColumnLookup,0),FALSE)
+N("312"),
  IF(VALUE(LEFT($A1103,3))=313,VLOOKUP(VALUE(MID($B1103,2,1)),_313_Table1,MATCH(MID($B1103,1,1),_313_Table1_ColumnLookup,0),FALSE)
+N("313"),
  IF(AND(VALUE(LEFT($A1103,3))=314,LEN($B1103)=3),VLOOKUP(VALUE(MID($B1103,2,2)),_314_Table1,MATCH(MID($B1103,1,1),_314_Table1_ColumnLookup,0),FALSE),
  IF(VALUE(LEFT($A1103,3))=314,VLOOKUP(VALUE(MID($B1103,2,1)),_314_Table1,MATCH(MID($B1103,1,1),_314_Table1_ColumnLookup,0),FALSE)
+N("314"),
""))))))))))))))))))))))))</f>
        <v>#N/A</v>
      </c>
      <c r="E1103" s="238" t="e">
        <f>IF(AND(VALUE(LEFT($A1103,3))=309,LEN($B1103)=3),VLOOKUP(VALUE(MID($B1103,2,2)),_309_Table2,MATCH(MID($B1103,1,1),_309_Table2_ColumnLookup,0),FALSE),
  IF($C1103="309 LCR SummaryA",OneYearSCR,IF($C1103="309 LCR SummaryB",UltimateSCR,IF(VALUE(LEFT($A1103,3))=309,VLOOKUP(VALUE(MID($B1103,2,1)),_309_Table2,MATCH(MID($B1103,1,1),_309_Table2_ColumnLookup,0),FALSE)
+N("309"),
  IF(VALUE(LEFT($A1103,3))=310,VLOOKUP(VALUE(MID($B1103,2,1)),_310_Table2,MATCH(MID($B1103,1,1),_310_Table2_ColumnLookup,0),FALSE)
+N("310"),
  IF(AND(VALUE(LEFT($A1103,3))=311,LEN($I1103)=4),VLOOKUP($I1103,_311_Table2,MATCH($B1103,_311_Table2_ColumnLookup,0),FALSE),
  IF(AND(VALUE(LEFT($A1103,3))=311,OR($B1103="I2",$B1103="J2",$B1103="K2",$B1103="L2")),VLOOKUP('311'!$G$58,_311_Table2,MATCH(MID($B1103,1,1),_311_Table2_ColumnLookup,0),FALSE),
  IF(AND(VALUE(LEFT($A1103,3))=311,RIGHT($B1103,5)="Total"),VLOOKUP('311'!$G$59,_311_Table2,MATCH(MID($B1103,1,1),_311_Table2_ColumnLookup,0),FALSE),
  IF(VALUE(LEFT($A1103,3))=311,VLOOKUP(VALUE(MID($B1103,2,1)),_311_Table2,MATCH(MID($B1103,1,1),_311_Table2_ColumnLookup,0),FALSE)
+N("311"),
  IF(AND(VALUE(LEFT($A1103,3))=312,LEFT($G1103,10)="Unincepted",$B1103="G "),VLOOKUP(" ULO",_312_Table2,MATCH('312'!$N$16,_312_Table2_ColumnLookup,0),FALSE),
  IF(AND(VALUE(LEFT($A1103,3))=312,LEFT($G1103,10)="Unincepted",$B1103="O "),VLOOKUP(" ULO",_312_Table2,MATCH('312'!$V$16,_312_Table2_ColumnLookup,0),FALSE),
  IF(AND(VALUE(LEFT($A1103,3))=312,LEFT($G1103,10)="Unincepted",$B1103="Q "),VLOOKUP(" ULO",_312_Table2,MATCH('312'!$X$16,_312_Table2_ColumnLookup,0),FALSE),
  IF(AND(VALUE(LEFT($A1103,3))=312,LEFT($G1103,10)="Unincepted"),VLOOKUP(" ULO",_312_Table2,MATCH(LEFT($B1103,1),_312_Table2_ColumnLookup,0),FALSE),
  IF(AND(VALUE(LEFT($A1103,3))=312,LEFT($G1103,5)="Total",$B1103="G "),VLOOKUP('312'!$F$80,_312_Table2,MATCH('312'!$N$16,_312_Table2_ColumnLookup,0),FALSE),
  IF(AND(VALUE(LEFT($A1103,3))=312,LEFT($G1103,5)="Total",$B1103="O "),VLOOKUP('312'!$F$80,_312_Table2,MATCH('312'!$V$16,_312_Table2_ColumnLookup,0),FALSE),
  IF(AND(VALUE(LEFT($A1103,3))=312,LEFT($G1103,5)="Total",$B1103="Q "),VLOOKUP('312'!$F$80,_312_Table2,MATCH('312'!$X$16,_312_Table2_ColumnLookup,0),FALSE),
  IF(AND(VALUE(LEFT($A1103,3))=312,LEFT($G1103,5)="Total"),VLOOKUP('312'!$F$80,_312_Table2,MATCH(LEFT($B1103,1),_312_Table2_ColumnLookup,0),FALSE),
  IF(AND(VALUE(LEFT($A1103,3))=312,LEN($I1103)=4,$B1103="G"),VLOOKUP($I1103,_312_Table2,MATCH('312'!$N$16,_312_Table2_ColumnLookup,0),FALSE),
  IF(AND(VALUE(LEFT($A1103,3))=312,LEN($I1103)=4,$B1103="O"),VLOOKUP($I1103,_312_Table2,MATCH('312'!$V$16,_312_Table2_ColumnLookup,0),FALSE),
  IF(AND(VALUE(LEFT($A1103,3))=312,LEN($I1103)=4,$B1103="Q"),VLOOKUP($I1103,_312_Table2,MATCH('312'!$X$16,_312_Table2_ColumnLookup,0),FALSE),
  IF(AND(VALUE(LEFT($A1103,3))=312,LEN($I1103)=4),VLOOKUP($I1103,_312_Table2,MATCH(LEFT($B1103,1),_312_Table2_ColumnLookup,0),FALSE)
+N("312"),
  IF(VALUE(LEFT($A1103,3))=313,VLOOKUP(VALUE(MID($B1103,2,1)),_313_Table2,MATCH(MID($B1103,1,1),_313_Table2_ColumnLookup,0),FALSE)
+N("313"),
  IF(AND(VALUE(LEFT($A1103,3))=314,LEN($B1103)=3),VLOOKUP(VALUE(MID($B1103,2,2)),_314_Table2,MATCH(MID($B1103,1,1),_314_Table2_ColumnLookup,0),FALSE),
  IF(VALUE(LEFT($A1103,3))=314,VLOOKUP(VALUE(MID($B1103,2,1)),_314_Table2,MATCH(MID($B1103,1,1),_314_Table2_ColumnLookup,0),FALSE)
+N("314"),
""))))))))))))))))))))))))</f>
        <v>#N/A</v>
      </c>
      <c r="F1103" s="238" t="e">
        <f>IF(AND(VALUE(LEFT($A1103,3))=309,LEN($B1103)=3),VLOOKUP(VALUE(MID($B1103,2,2)),_309_Table3,MATCH(MID($B1103,1,1),_309_Table3_ColumnLookup,0),FALSE),
  IF($C1103="309 LCR SummaryA",OneYearSCR,IF($C1103="309 LCR SummaryB",UltimateSCR,IF(VALUE(LEFT($A1103,3))=309,VLOOKUP(VALUE(MID($B1103,2,1)),_309_Table3,MATCH(MID($B1103,1,1),_309_Table3_ColumnLookup,0),FALSE)
+N("309"),
  IF(VALUE(LEFT($A1103,3))=310,VLOOKUP(VALUE(MID($B1103,2,1)),_310_Table3,MATCH(MID($B1103,1,1),_310_Table3_ColumnLookup,0),FALSE)
+N("310"),
  IF(AND(VALUE(LEFT($A1103,3))=311,LEN($I1103)=4),VLOOKUP($I1103,_311_Table3,MATCH($B1103,_311_Table3_ColumnLookup,0),FALSE),
  IF(AND(VALUE(LEFT($A1103,3))=311,OR($B1103="I2",$B1103="J2",$B1103="K2",$B1103="L2")),VLOOKUP('311'!$G$58,_311_Table3,MATCH(MID($B1103,1,1),_311_Table3_ColumnLookup,0),FALSE),
  IF(AND(VALUE(LEFT($A1103,3))=311,RIGHT($B1103,5)="Total"),VLOOKUP('311'!$G$59,_311_Table3,MATCH(MID($B1103,1,1),_311_Table3_ColumnLookup,0),FALSE),
  IF(VALUE(LEFT($A1103,3))=311,VLOOKUP(VALUE(MID($B1103,2,1)),_311_Table3,MATCH(MID($B1103,1,1),_311_Table3_ColumnLookup,0),FALSE)
+N("311"),
  IF(AND(VALUE(LEFT($A1103,3))=312,LEFT($G1103,10)="Unincepted",$B1103="G "),VLOOKUP(" ULO",_312_Table3,MATCH('312'!$N$16,_312_Table3_ColumnLookup,0),FALSE),
  IF(AND(VALUE(LEFT($A1103,3))=312,LEFT($G1103,10)="Unincepted",$B1103="O "),VLOOKUP(" ULO",_312_Table3,MATCH('312'!$V$16,_312_Table3_ColumnLookup,0),FALSE),
  IF(AND(VALUE(LEFT($A1103,3))=312,LEFT($G1103,10)="Unincepted",$B1103="Q "),VLOOKUP(" ULO",_312_Table3,MATCH('312'!$X$16,_312_Table3_ColumnLookup,0),FALSE),
  IF(AND(VALUE(LEFT($A1103,3))=312,LEFT($G1103,10)="Unincepted"),VLOOKUP(" ULO",_312_Table3,MATCH(LEFT($B1103,1),_312_Table3_ColumnLookup,0),FALSE),
  IF(AND(VALUE(LEFT($A1103,3))=312,LEFT($G1103,5)="Total",$B1103="G "),VLOOKUP('312'!$F$80,_312_Table3,MATCH('312'!$N$16,_312_Table3_ColumnLookup,0),FALSE),
  IF(AND(VALUE(LEFT($A1103,3))=312,LEFT($G1103,5)="Total",$B1103="O "),VLOOKUP('312'!$F$80,_312_Table3,MATCH('312'!$V$16,_312_Table3_ColumnLookup,0),FALSE),
  IF(AND(VALUE(LEFT($A1103,3))=312,LEFT($G1103,5)="Total",$B1103="Q "),VLOOKUP('312'!$F$80,_312_Table3,MATCH('312'!$X$16,_312_Table3_ColumnLookup,0),FALSE),
  IF(AND(VALUE(LEFT($A1103,3))=312,LEFT($G1103,5)="Total"),VLOOKUP('312'!$F$80,_312_Table3,MATCH(LEFT($B1103,1),_312_Table3_ColumnLookup,0),FALSE),
  IF(AND(VALUE(LEFT($A1103,3))=312,LEN($I1103)=4,$B1103="G"),VLOOKUP($I1103,_312_Table3,MATCH('312'!$N$16,_312_Table3_ColumnLookup,0),FALSE),
  IF(AND(VALUE(LEFT($A1103,3))=312,LEN($I1103)=4,$B1103="O"),VLOOKUP($I1103,_312_Table3,MATCH('312'!$V$16,_312_Table3_ColumnLookup,0),FALSE),
  IF(AND(VALUE(LEFT($A1103,3))=312,LEN($I1103)=4,$B1103="Q"),VLOOKUP($I1103,_312_Table3,MATCH('312'!$X$16,_312_Table3_ColumnLookup,0),FALSE),
  IF(AND(VALUE(LEFT($A1103,3))=312,LEN($I1103)=4),VLOOKUP($I1103,_312_Table3,MATCH(LEFT($B1103,1),_312_Table3_ColumnLookup,0),FALSE)
+N("312"),
  IF(VALUE(LEFT($A1103,3))=313,VLOOKUP(VALUE(MID($B1103,2,1)),_313_Table3,MATCH(MID($B1103,1,1),_313_Table3_ColumnLookup,0),FALSE)
+N("313"),
  IF(AND(VALUE(LEFT($A1103,3))=314,LEN($B1103)=3),VLOOKUP(VALUE(MID($B1103,2,2)),_314_Table3,MATCH(MID($B1103,1,1),_314_Table3_ColumnLookup,0),FALSE),
  IF(VALUE(LEFT($A1103,3))=314,VLOOKUP(VALUE(MID($B1103,2,1)),_314_Table3,MATCH(MID($B1103,1,1),_314_Table3_ColumnLookup,0),FALSE)
+N("314"),
""))))))))))))))))))))))))</f>
        <v>#N/A</v>
      </c>
      <c r="H1103" s="321" t="str">
        <f>IFERROR(
IF(ISERROR($D1103)=FALSE,$D1103,IF(ISERROR($E1103)=FALSE,$E1103,IF(ISERROR($F1103)=FALSE,$F1103
+N("012 checkboxes"),
IF(
IF(OR(LEFT($A1103,9)="Syndicate",LEFT($A1103,12)="NewSyndicate"),VLOOKUP($A1103,'012'!$J:$ZW,MATCH("Link to button",'012'!$J$1:$ZW$1,0),0)
+N("309 checkbox"),
IF($C1103="309 LCR Summary0",VLOOKUP("Notes990",'309'!$P:$ZZ,MATCH("Link to button",'309'!$P$1:$ZZ$1,0),0)
+N("313 checkboxes"),
IF($C1103="313 Financial Information0LcmVsScr",IF($C1103="309 LCR Summary0",VLOOKUP("LcmVsScr",'309'!$N:$ZZ,MATCH("Link to button",'309'!$N$1:$ZZ$1,0),0),
IF($C1103="313 Financial Information0LcrDocAttached",IF($C1103="309 LCR Summary0",VLOOKUP("LcrDocAttached",'309'!$N:$ZZ,MATCH("Link to button",'309'!$N$1:$ZZ$1,0),
0)))))))=1,TRUE,FALSE)
))),"")</f>
        <v/>
      </c>
    </row>
    <row r="1104" spans="1:8">
      <c r="A1104" s="237" t="e">
        <f>VLOOKUP($G1104,CSVLookups!$B:$R,MATCH(A$1,CSVLookups!$B$1:$R$1,0),FALSE)</f>
        <v>#N/A</v>
      </c>
      <c r="B1104" s="237" t="e">
        <f>VLOOKUP($G1104,CSVLookups!$B:$R,MATCH(B$1,CSVLookups!$B$1:$R$1,0),FALSE)</f>
        <v>#N/A</v>
      </c>
      <c r="C1104" s="238" t="e">
        <f t="shared" si="17"/>
        <v>#N/A</v>
      </c>
      <c r="D1104" s="238" t="e">
        <f>IF(AND(VALUE(LEFT($A1104,3))=309,LEN($B1104)=3),VLOOKUP(VALUE(MID($B1104,2,2)),_309_Table1,MATCH(MID($B1104,1,1),_309_Table1_ColumnLookup,0),FALSE),
  IF($C1104="309 LCR SummaryA",OneYearSCR,IF($C1104="309 LCR SummaryB",UltimateSCR,IF(VALUE(LEFT($A1104,3))=309,VLOOKUP(VALUE(MID($B1104,2,1)),_309_Table1,MATCH(MID($B1104,1,1),_309_Table1_ColumnLookup,0),FALSE)
+N("309"),
  IF(VALUE(LEFT($A1104,3))=310,VLOOKUP(VALUE(MID($B1104,2,1)),_310_Table1,MATCH(MID($B1104,1,1),_310_Table1_ColumnLookup,0),FALSE)
+N("310"),
  IF(AND(VALUE(LEFT($A1104,3))=311,LEN($I1104)=4),VLOOKUP($I1104,_311_Table1,MATCH($B1104,_311_Table1_ColumnLookup,0),FALSE),
  IF(AND(VALUE(LEFT($A1104,3))=311,OR($B1104="I2",$B1104="J2",$B1104="K2",$B1104="L2")),VLOOKUP('311'!$G$58,_311_Table1,MATCH(MID($B1104,1,1),_311_Table1_ColumnLookup,0),FALSE),
  IF(AND(VALUE(LEFT($A1104,3))=311,RIGHT($B1104,5)="Total"),VLOOKUP('311'!$G$59,_311_Table1,MATCH(MID($B1104,1,1),_311_Table1_ColumnLookup,0),FALSE),
  IF(VALUE(LEFT($A1104,3))=311,VLOOKUP(VALUE(MID($B1104,2,1)),_311_Table1,MATCH(MID($B1104,1,1),_311_Table1_ColumnLookup,0),FALSE)
+N("311"),
  IF(AND(VALUE(LEFT($A1104,3))=312,LEFT($G1104,10)="Unincepted",$B1104="G "),VLOOKUP(" ULO",_312_Table1,MATCH('312'!$N$16,_312_Table1_ColumnLookup,0),FALSE),
  IF(AND(VALUE(LEFT($A1104,3))=312,LEFT($G1104,10)="Unincepted",$B1104="O "),VLOOKUP(" ULO",_312_Table1,MATCH('312'!$V$16,_312_Table1_ColumnLookup,0),FALSE),
  IF(AND(VALUE(LEFT($A1104,3))=312,LEFT($G1104,10)="Unincepted",$B1104="Q "),VLOOKUP(" ULO",_312_Table1,MATCH('312'!$X$16,_312_Table1_ColumnLookup,0),FALSE),
  IF(AND(VALUE(LEFT($A1104,3))=312,LEFT($G1104,10)="Unincepted"),VLOOKUP(" ULO",_312_Table1,MATCH(LEFT($B1104,1),_312_Table1_ColumnLookup,0),FALSE),
  IF(AND(VALUE(LEFT($A1104,3))=312,LEFT($G1104,5)="Total",$B1104="G "),VLOOKUP('312'!$F$80,_312_Table1,MATCH('312'!$N$16,_312_Table1_ColumnLookup,0),FALSE),
  IF(AND(VALUE(LEFT($A1104,3))=312,LEFT($G1104,5)="Total",$B1104="O "),VLOOKUP('312'!$F$80,_312_Table1,MATCH('312'!$V$16,_312_Table1_ColumnLookup,0),FALSE),
  IF(AND(VALUE(LEFT($A1104,3))=312,LEFT($G1104,5)="Total",$B1104="Q "),VLOOKUP('312'!$F$80,_312_Table1,MATCH('312'!$X$16,_312_Table1_ColumnLookup,0),FALSE),
  IF(AND(VALUE(LEFT($A1104,3))=312,LEFT($G1104,5)="Total"),VLOOKUP('312'!$F$80,_312_Table1,MATCH(LEFT($B1104,1),_312_Table1_ColumnLookup,0),FALSE),
  IF(AND(VALUE(LEFT($A1104,3))=312,LEN($I1104)=4,$B1104="G"),VLOOKUP($I1104,_312_Table1,MATCH('312'!$N$16,_312_Table1_ColumnLookup,0),FALSE),
  IF(AND(VALUE(LEFT($A1104,3))=312,LEN($I1104)=4,$B1104="O"),VLOOKUP($I1104,_312_Table1,MATCH('312'!$V$16,_312_Table1_ColumnLookup,0),FALSE),
  IF(AND(VALUE(LEFT($A1104,3))=312,LEN($I1104)=4,$B1104="Q"),VLOOKUP($I1104,_312_Table1,MATCH('312'!$X$16,_312_Table1_ColumnLookup,0),FALSE),
  IF(AND(VALUE(LEFT($A1104,3))=312,LEN($I1104)=4),VLOOKUP($I1104,_312_Table1,MATCH(LEFT($B1104,1),_312_Table1_ColumnLookup,0),FALSE)
+N("312"),
  IF(VALUE(LEFT($A1104,3))=313,VLOOKUP(VALUE(MID($B1104,2,1)),_313_Table1,MATCH(MID($B1104,1,1),_313_Table1_ColumnLookup,0),FALSE)
+N("313"),
  IF(AND(VALUE(LEFT($A1104,3))=314,LEN($B1104)=3),VLOOKUP(VALUE(MID($B1104,2,2)),_314_Table1,MATCH(MID($B1104,1,1),_314_Table1_ColumnLookup,0),FALSE),
  IF(VALUE(LEFT($A1104,3))=314,VLOOKUP(VALUE(MID($B1104,2,1)),_314_Table1,MATCH(MID($B1104,1,1),_314_Table1_ColumnLookup,0),FALSE)
+N("314"),
""))))))))))))))))))))))))</f>
        <v>#N/A</v>
      </c>
      <c r="E1104" s="238" t="e">
        <f>IF(AND(VALUE(LEFT($A1104,3))=309,LEN($B1104)=3),VLOOKUP(VALUE(MID($B1104,2,2)),_309_Table2,MATCH(MID($B1104,1,1),_309_Table2_ColumnLookup,0),FALSE),
  IF($C1104="309 LCR SummaryA",OneYearSCR,IF($C1104="309 LCR SummaryB",UltimateSCR,IF(VALUE(LEFT($A1104,3))=309,VLOOKUP(VALUE(MID($B1104,2,1)),_309_Table2,MATCH(MID($B1104,1,1),_309_Table2_ColumnLookup,0),FALSE)
+N("309"),
  IF(VALUE(LEFT($A1104,3))=310,VLOOKUP(VALUE(MID($B1104,2,1)),_310_Table2,MATCH(MID($B1104,1,1),_310_Table2_ColumnLookup,0),FALSE)
+N("310"),
  IF(AND(VALUE(LEFT($A1104,3))=311,LEN($I1104)=4),VLOOKUP($I1104,_311_Table2,MATCH($B1104,_311_Table2_ColumnLookup,0),FALSE),
  IF(AND(VALUE(LEFT($A1104,3))=311,OR($B1104="I2",$B1104="J2",$B1104="K2",$B1104="L2")),VLOOKUP('311'!$G$58,_311_Table2,MATCH(MID($B1104,1,1),_311_Table2_ColumnLookup,0),FALSE),
  IF(AND(VALUE(LEFT($A1104,3))=311,RIGHT($B1104,5)="Total"),VLOOKUP('311'!$G$59,_311_Table2,MATCH(MID($B1104,1,1),_311_Table2_ColumnLookup,0),FALSE),
  IF(VALUE(LEFT($A1104,3))=311,VLOOKUP(VALUE(MID($B1104,2,1)),_311_Table2,MATCH(MID($B1104,1,1),_311_Table2_ColumnLookup,0),FALSE)
+N("311"),
  IF(AND(VALUE(LEFT($A1104,3))=312,LEFT($G1104,10)="Unincepted",$B1104="G "),VLOOKUP(" ULO",_312_Table2,MATCH('312'!$N$16,_312_Table2_ColumnLookup,0),FALSE),
  IF(AND(VALUE(LEFT($A1104,3))=312,LEFT($G1104,10)="Unincepted",$B1104="O "),VLOOKUP(" ULO",_312_Table2,MATCH('312'!$V$16,_312_Table2_ColumnLookup,0),FALSE),
  IF(AND(VALUE(LEFT($A1104,3))=312,LEFT($G1104,10)="Unincepted",$B1104="Q "),VLOOKUP(" ULO",_312_Table2,MATCH('312'!$X$16,_312_Table2_ColumnLookup,0),FALSE),
  IF(AND(VALUE(LEFT($A1104,3))=312,LEFT($G1104,10)="Unincepted"),VLOOKUP(" ULO",_312_Table2,MATCH(LEFT($B1104,1),_312_Table2_ColumnLookup,0),FALSE),
  IF(AND(VALUE(LEFT($A1104,3))=312,LEFT($G1104,5)="Total",$B1104="G "),VLOOKUP('312'!$F$80,_312_Table2,MATCH('312'!$N$16,_312_Table2_ColumnLookup,0),FALSE),
  IF(AND(VALUE(LEFT($A1104,3))=312,LEFT($G1104,5)="Total",$B1104="O "),VLOOKUP('312'!$F$80,_312_Table2,MATCH('312'!$V$16,_312_Table2_ColumnLookup,0),FALSE),
  IF(AND(VALUE(LEFT($A1104,3))=312,LEFT($G1104,5)="Total",$B1104="Q "),VLOOKUP('312'!$F$80,_312_Table2,MATCH('312'!$X$16,_312_Table2_ColumnLookup,0),FALSE),
  IF(AND(VALUE(LEFT($A1104,3))=312,LEFT($G1104,5)="Total"),VLOOKUP('312'!$F$80,_312_Table2,MATCH(LEFT($B1104,1),_312_Table2_ColumnLookup,0),FALSE),
  IF(AND(VALUE(LEFT($A1104,3))=312,LEN($I1104)=4,$B1104="G"),VLOOKUP($I1104,_312_Table2,MATCH('312'!$N$16,_312_Table2_ColumnLookup,0),FALSE),
  IF(AND(VALUE(LEFT($A1104,3))=312,LEN($I1104)=4,$B1104="O"),VLOOKUP($I1104,_312_Table2,MATCH('312'!$V$16,_312_Table2_ColumnLookup,0),FALSE),
  IF(AND(VALUE(LEFT($A1104,3))=312,LEN($I1104)=4,$B1104="Q"),VLOOKUP($I1104,_312_Table2,MATCH('312'!$X$16,_312_Table2_ColumnLookup,0),FALSE),
  IF(AND(VALUE(LEFT($A1104,3))=312,LEN($I1104)=4),VLOOKUP($I1104,_312_Table2,MATCH(LEFT($B1104,1),_312_Table2_ColumnLookup,0),FALSE)
+N("312"),
  IF(VALUE(LEFT($A1104,3))=313,VLOOKUP(VALUE(MID($B1104,2,1)),_313_Table2,MATCH(MID($B1104,1,1),_313_Table2_ColumnLookup,0),FALSE)
+N("313"),
  IF(AND(VALUE(LEFT($A1104,3))=314,LEN($B1104)=3),VLOOKUP(VALUE(MID($B1104,2,2)),_314_Table2,MATCH(MID($B1104,1,1),_314_Table2_ColumnLookup,0),FALSE),
  IF(VALUE(LEFT($A1104,3))=314,VLOOKUP(VALUE(MID($B1104,2,1)),_314_Table2,MATCH(MID($B1104,1,1),_314_Table2_ColumnLookup,0),FALSE)
+N("314"),
""))))))))))))))))))))))))</f>
        <v>#N/A</v>
      </c>
      <c r="F1104" s="238" t="e">
        <f>IF(AND(VALUE(LEFT($A1104,3))=309,LEN($B1104)=3),VLOOKUP(VALUE(MID($B1104,2,2)),_309_Table3,MATCH(MID($B1104,1,1),_309_Table3_ColumnLookup,0),FALSE),
  IF($C1104="309 LCR SummaryA",OneYearSCR,IF($C1104="309 LCR SummaryB",UltimateSCR,IF(VALUE(LEFT($A1104,3))=309,VLOOKUP(VALUE(MID($B1104,2,1)),_309_Table3,MATCH(MID($B1104,1,1),_309_Table3_ColumnLookup,0),FALSE)
+N("309"),
  IF(VALUE(LEFT($A1104,3))=310,VLOOKUP(VALUE(MID($B1104,2,1)),_310_Table3,MATCH(MID($B1104,1,1),_310_Table3_ColumnLookup,0),FALSE)
+N("310"),
  IF(AND(VALUE(LEFT($A1104,3))=311,LEN($I1104)=4),VLOOKUP($I1104,_311_Table3,MATCH($B1104,_311_Table3_ColumnLookup,0),FALSE),
  IF(AND(VALUE(LEFT($A1104,3))=311,OR($B1104="I2",$B1104="J2",$B1104="K2",$B1104="L2")),VLOOKUP('311'!$G$58,_311_Table3,MATCH(MID($B1104,1,1),_311_Table3_ColumnLookup,0),FALSE),
  IF(AND(VALUE(LEFT($A1104,3))=311,RIGHT($B1104,5)="Total"),VLOOKUP('311'!$G$59,_311_Table3,MATCH(MID($B1104,1,1),_311_Table3_ColumnLookup,0),FALSE),
  IF(VALUE(LEFT($A1104,3))=311,VLOOKUP(VALUE(MID($B1104,2,1)),_311_Table3,MATCH(MID($B1104,1,1),_311_Table3_ColumnLookup,0),FALSE)
+N("311"),
  IF(AND(VALUE(LEFT($A1104,3))=312,LEFT($G1104,10)="Unincepted",$B1104="G "),VLOOKUP(" ULO",_312_Table3,MATCH('312'!$N$16,_312_Table3_ColumnLookup,0),FALSE),
  IF(AND(VALUE(LEFT($A1104,3))=312,LEFT($G1104,10)="Unincepted",$B1104="O "),VLOOKUP(" ULO",_312_Table3,MATCH('312'!$V$16,_312_Table3_ColumnLookup,0),FALSE),
  IF(AND(VALUE(LEFT($A1104,3))=312,LEFT($G1104,10)="Unincepted",$B1104="Q "),VLOOKUP(" ULO",_312_Table3,MATCH('312'!$X$16,_312_Table3_ColumnLookup,0),FALSE),
  IF(AND(VALUE(LEFT($A1104,3))=312,LEFT($G1104,10)="Unincepted"),VLOOKUP(" ULO",_312_Table3,MATCH(LEFT($B1104,1),_312_Table3_ColumnLookup,0),FALSE),
  IF(AND(VALUE(LEFT($A1104,3))=312,LEFT($G1104,5)="Total",$B1104="G "),VLOOKUP('312'!$F$80,_312_Table3,MATCH('312'!$N$16,_312_Table3_ColumnLookup,0),FALSE),
  IF(AND(VALUE(LEFT($A1104,3))=312,LEFT($G1104,5)="Total",$B1104="O "),VLOOKUP('312'!$F$80,_312_Table3,MATCH('312'!$V$16,_312_Table3_ColumnLookup,0),FALSE),
  IF(AND(VALUE(LEFT($A1104,3))=312,LEFT($G1104,5)="Total",$B1104="Q "),VLOOKUP('312'!$F$80,_312_Table3,MATCH('312'!$X$16,_312_Table3_ColumnLookup,0),FALSE),
  IF(AND(VALUE(LEFT($A1104,3))=312,LEFT($G1104,5)="Total"),VLOOKUP('312'!$F$80,_312_Table3,MATCH(LEFT($B1104,1),_312_Table3_ColumnLookup,0),FALSE),
  IF(AND(VALUE(LEFT($A1104,3))=312,LEN($I1104)=4,$B1104="G"),VLOOKUP($I1104,_312_Table3,MATCH('312'!$N$16,_312_Table3_ColumnLookup,0),FALSE),
  IF(AND(VALUE(LEFT($A1104,3))=312,LEN($I1104)=4,$B1104="O"),VLOOKUP($I1104,_312_Table3,MATCH('312'!$V$16,_312_Table3_ColumnLookup,0),FALSE),
  IF(AND(VALUE(LEFT($A1104,3))=312,LEN($I1104)=4,$B1104="Q"),VLOOKUP($I1104,_312_Table3,MATCH('312'!$X$16,_312_Table3_ColumnLookup,0),FALSE),
  IF(AND(VALUE(LEFT($A1104,3))=312,LEN($I1104)=4),VLOOKUP($I1104,_312_Table3,MATCH(LEFT($B1104,1),_312_Table3_ColumnLookup,0),FALSE)
+N("312"),
  IF(VALUE(LEFT($A1104,3))=313,VLOOKUP(VALUE(MID($B1104,2,1)),_313_Table3,MATCH(MID($B1104,1,1),_313_Table3_ColumnLookup,0),FALSE)
+N("313"),
  IF(AND(VALUE(LEFT($A1104,3))=314,LEN($B1104)=3),VLOOKUP(VALUE(MID($B1104,2,2)),_314_Table3,MATCH(MID($B1104,1,1),_314_Table3_ColumnLookup,0),FALSE),
  IF(VALUE(LEFT($A1104,3))=314,VLOOKUP(VALUE(MID($B1104,2,1)),_314_Table3,MATCH(MID($B1104,1,1),_314_Table3_ColumnLookup,0),FALSE)
+N("314"),
""))))))))))))))))))))))))</f>
        <v>#N/A</v>
      </c>
      <c r="H1104" s="321" t="str">
        <f>IFERROR(
IF(ISERROR($D1104)=FALSE,$D1104,IF(ISERROR($E1104)=FALSE,$E1104,IF(ISERROR($F1104)=FALSE,$F1104
+N("012 checkboxes"),
IF(
IF(OR(LEFT($A1104,9)="Syndicate",LEFT($A1104,12)="NewSyndicate"),VLOOKUP($A1104,'012'!$J:$ZW,MATCH("Link to button",'012'!$J$1:$ZW$1,0),0)
+N("309 checkbox"),
IF($C1104="309 LCR Summary0",VLOOKUP("Notes990",'309'!$P:$ZZ,MATCH("Link to button",'309'!$P$1:$ZZ$1,0),0)
+N("313 checkboxes"),
IF($C1104="313 Financial Information0LcmVsScr",IF($C1104="309 LCR Summary0",VLOOKUP("LcmVsScr",'309'!$N:$ZZ,MATCH("Link to button",'309'!$N$1:$ZZ$1,0),0),
IF($C1104="313 Financial Information0LcrDocAttached",IF($C1104="309 LCR Summary0",VLOOKUP("LcrDocAttached",'309'!$N:$ZZ,MATCH("Link to button",'309'!$N$1:$ZZ$1,0),
0)))))))=1,TRUE,FALSE)
))),"")</f>
        <v/>
      </c>
    </row>
    <row r="1105" spans="1:8">
      <c r="A1105" s="237" t="e">
        <f>VLOOKUP($G1105,CSVLookups!$B:$R,MATCH(A$1,CSVLookups!$B$1:$R$1,0),FALSE)</f>
        <v>#N/A</v>
      </c>
      <c r="B1105" s="237" t="e">
        <f>VLOOKUP($G1105,CSVLookups!$B:$R,MATCH(B$1,CSVLookups!$B$1:$R$1,0),FALSE)</f>
        <v>#N/A</v>
      </c>
      <c r="C1105" s="238" t="e">
        <f t="shared" si="17"/>
        <v>#N/A</v>
      </c>
      <c r="D1105" s="238" t="e">
        <f>IF(AND(VALUE(LEFT($A1105,3))=309,LEN($B1105)=3),VLOOKUP(VALUE(MID($B1105,2,2)),_309_Table1,MATCH(MID($B1105,1,1),_309_Table1_ColumnLookup,0),FALSE),
  IF($C1105="309 LCR SummaryA",OneYearSCR,IF($C1105="309 LCR SummaryB",UltimateSCR,IF(VALUE(LEFT($A1105,3))=309,VLOOKUP(VALUE(MID($B1105,2,1)),_309_Table1,MATCH(MID($B1105,1,1),_309_Table1_ColumnLookup,0),FALSE)
+N("309"),
  IF(VALUE(LEFT($A1105,3))=310,VLOOKUP(VALUE(MID($B1105,2,1)),_310_Table1,MATCH(MID($B1105,1,1),_310_Table1_ColumnLookup,0),FALSE)
+N("310"),
  IF(AND(VALUE(LEFT($A1105,3))=311,LEN($I1105)=4),VLOOKUP($I1105,_311_Table1,MATCH($B1105,_311_Table1_ColumnLookup,0),FALSE),
  IF(AND(VALUE(LEFT($A1105,3))=311,OR($B1105="I2",$B1105="J2",$B1105="K2",$B1105="L2")),VLOOKUP('311'!$G$58,_311_Table1,MATCH(MID($B1105,1,1),_311_Table1_ColumnLookup,0),FALSE),
  IF(AND(VALUE(LEFT($A1105,3))=311,RIGHT($B1105,5)="Total"),VLOOKUP('311'!$G$59,_311_Table1,MATCH(MID($B1105,1,1),_311_Table1_ColumnLookup,0),FALSE),
  IF(VALUE(LEFT($A1105,3))=311,VLOOKUP(VALUE(MID($B1105,2,1)),_311_Table1,MATCH(MID($B1105,1,1),_311_Table1_ColumnLookup,0),FALSE)
+N("311"),
  IF(AND(VALUE(LEFT($A1105,3))=312,LEFT($G1105,10)="Unincepted",$B1105="G "),VLOOKUP(" ULO",_312_Table1,MATCH('312'!$N$16,_312_Table1_ColumnLookup,0),FALSE),
  IF(AND(VALUE(LEFT($A1105,3))=312,LEFT($G1105,10)="Unincepted",$B1105="O "),VLOOKUP(" ULO",_312_Table1,MATCH('312'!$V$16,_312_Table1_ColumnLookup,0),FALSE),
  IF(AND(VALUE(LEFT($A1105,3))=312,LEFT($G1105,10)="Unincepted",$B1105="Q "),VLOOKUP(" ULO",_312_Table1,MATCH('312'!$X$16,_312_Table1_ColumnLookup,0),FALSE),
  IF(AND(VALUE(LEFT($A1105,3))=312,LEFT($G1105,10)="Unincepted"),VLOOKUP(" ULO",_312_Table1,MATCH(LEFT($B1105,1),_312_Table1_ColumnLookup,0),FALSE),
  IF(AND(VALUE(LEFT($A1105,3))=312,LEFT($G1105,5)="Total",$B1105="G "),VLOOKUP('312'!$F$80,_312_Table1,MATCH('312'!$N$16,_312_Table1_ColumnLookup,0),FALSE),
  IF(AND(VALUE(LEFT($A1105,3))=312,LEFT($G1105,5)="Total",$B1105="O "),VLOOKUP('312'!$F$80,_312_Table1,MATCH('312'!$V$16,_312_Table1_ColumnLookup,0),FALSE),
  IF(AND(VALUE(LEFT($A1105,3))=312,LEFT($G1105,5)="Total",$B1105="Q "),VLOOKUP('312'!$F$80,_312_Table1,MATCH('312'!$X$16,_312_Table1_ColumnLookup,0),FALSE),
  IF(AND(VALUE(LEFT($A1105,3))=312,LEFT($G1105,5)="Total"),VLOOKUP('312'!$F$80,_312_Table1,MATCH(LEFT($B1105,1),_312_Table1_ColumnLookup,0),FALSE),
  IF(AND(VALUE(LEFT($A1105,3))=312,LEN($I1105)=4,$B1105="G"),VLOOKUP($I1105,_312_Table1,MATCH('312'!$N$16,_312_Table1_ColumnLookup,0),FALSE),
  IF(AND(VALUE(LEFT($A1105,3))=312,LEN($I1105)=4,$B1105="O"),VLOOKUP($I1105,_312_Table1,MATCH('312'!$V$16,_312_Table1_ColumnLookup,0),FALSE),
  IF(AND(VALUE(LEFT($A1105,3))=312,LEN($I1105)=4,$B1105="Q"),VLOOKUP($I1105,_312_Table1,MATCH('312'!$X$16,_312_Table1_ColumnLookup,0),FALSE),
  IF(AND(VALUE(LEFT($A1105,3))=312,LEN($I1105)=4),VLOOKUP($I1105,_312_Table1,MATCH(LEFT($B1105,1),_312_Table1_ColumnLookup,0),FALSE)
+N("312"),
  IF(VALUE(LEFT($A1105,3))=313,VLOOKUP(VALUE(MID($B1105,2,1)),_313_Table1,MATCH(MID($B1105,1,1),_313_Table1_ColumnLookup,0),FALSE)
+N("313"),
  IF(AND(VALUE(LEFT($A1105,3))=314,LEN($B1105)=3),VLOOKUP(VALUE(MID($B1105,2,2)),_314_Table1,MATCH(MID($B1105,1,1),_314_Table1_ColumnLookup,0),FALSE),
  IF(VALUE(LEFT($A1105,3))=314,VLOOKUP(VALUE(MID($B1105,2,1)),_314_Table1,MATCH(MID($B1105,1,1),_314_Table1_ColumnLookup,0),FALSE)
+N("314"),
""))))))))))))))))))))))))</f>
        <v>#N/A</v>
      </c>
      <c r="E1105" s="238" t="e">
        <f>IF(AND(VALUE(LEFT($A1105,3))=309,LEN($B1105)=3),VLOOKUP(VALUE(MID($B1105,2,2)),_309_Table2,MATCH(MID($B1105,1,1),_309_Table2_ColumnLookup,0),FALSE),
  IF($C1105="309 LCR SummaryA",OneYearSCR,IF($C1105="309 LCR SummaryB",UltimateSCR,IF(VALUE(LEFT($A1105,3))=309,VLOOKUP(VALUE(MID($B1105,2,1)),_309_Table2,MATCH(MID($B1105,1,1),_309_Table2_ColumnLookup,0),FALSE)
+N("309"),
  IF(VALUE(LEFT($A1105,3))=310,VLOOKUP(VALUE(MID($B1105,2,1)),_310_Table2,MATCH(MID($B1105,1,1),_310_Table2_ColumnLookup,0),FALSE)
+N("310"),
  IF(AND(VALUE(LEFT($A1105,3))=311,LEN($I1105)=4),VLOOKUP($I1105,_311_Table2,MATCH($B1105,_311_Table2_ColumnLookup,0),FALSE),
  IF(AND(VALUE(LEFT($A1105,3))=311,OR($B1105="I2",$B1105="J2",$B1105="K2",$B1105="L2")),VLOOKUP('311'!$G$58,_311_Table2,MATCH(MID($B1105,1,1),_311_Table2_ColumnLookup,0),FALSE),
  IF(AND(VALUE(LEFT($A1105,3))=311,RIGHT($B1105,5)="Total"),VLOOKUP('311'!$G$59,_311_Table2,MATCH(MID($B1105,1,1),_311_Table2_ColumnLookup,0),FALSE),
  IF(VALUE(LEFT($A1105,3))=311,VLOOKUP(VALUE(MID($B1105,2,1)),_311_Table2,MATCH(MID($B1105,1,1),_311_Table2_ColumnLookup,0),FALSE)
+N("311"),
  IF(AND(VALUE(LEFT($A1105,3))=312,LEFT($G1105,10)="Unincepted",$B1105="G "),VLOOKUP(" ULO",_312_Table2,MATCH('312'!$N$16,_312_Table2_ColumnLookup,0),FALSE),
  IF(AND(VALUE(LEFT($A1105,3))=312,LEFT($G1105,10)="Unincepted",$B1105="O "),VLOOKUP(" ULO",_312_Table2,MATCH('312'!$V$16,_312_Table2_ColumnLookup,0),FALSE),
  IF(AND(VALUE(LEFT($A1105,3))=312,LEFT($G1105,10)="Unincepted",$B1105="Q "),VLOOKUP(" ULO",_312_Table2,MATCH('312'!$X$16,_312_Table2_ColumnLookup,0),FALSE),
  IF(AND(VALUE(LEFT($A1105,3))=312,LEFT($G1105,10)="Unincepted"),VLOOKUP(" ULO",_312_Table2,MATCH(LEFT($B1105,1),_312_Table2_ColumnLookup,0),FALSE),
  IF(AND(VALUE(LEFT($A1105,3))=312,LEFT($G1105,5)="Total",$B1105="G "),VLOOKUP('312'!$F$80,_312_Table2,MATCH('312'!$N$16,_312_Table2_ColumnLookup,0),FALSE),
  IF(AND(VALUE(LEFT($A1105,3))=312,LEFT($G1105,5)="Total",$B1105="O "),VLOOKUP('312'!$F$80,_312_Table2,MATCH('312'!$V$16,_312_Table2_ColumnLookup,0),FALSE),
  IF(AND(VALUE(LEFT($A1105,3))=312,LEFT($G1105,5)="Total",$B1105="Q "),VLOOKUP('312'!$F$80,_312_Table2,MATCH('312'!$X$16,_312_Table2_ColumnLookup,0),FALSE),
  IF(AND(VALUE(LEFT($A1105,3))=312,LEFT($G1105,5)="Total"),VLOOKUP('312'!$F$80,_312_Table2,MATCH(LEFT($B1105,1),_312_Table2_ColumnLookup,0),FALSE),
  IF(AND(VALUE(LEFT($A1105,3))=312,LEN($I1105)=4,$B1105="G"),VLOOKUP($I1105,_312_Table2,MATCH('312'!$N$16,_312_Table2_ColumnLookup,0),FALSE),
  IF(AND(VALUE(LEFT($A1105,3))=312,LEN($I1105)=4,$B1105="O"),VLOOKUP($I1105,_312_Table2,MATCH('312'!$V$16,_312_Table2_ColumnLookup,0),FALSE),
  IF(AND(VALUE(LEFT($A1105,3))=312,LEN($I1105)=4,$B1105="Q"),VLOOKUP($I1105,_312_Table2,MATCH('312'!$X$16,_312_Table2_ColumnLookup,0),FALSE),
  IF(AND(VALUE(LEFT($A1105,3))=312,LEN($I1105)=4),VLOOKUP($I1105,_312_Table2,MATCH(LEFT($B1105,1),_312_Table2_ColumnLookup,0),FALSE)
+N("312"),
  IF(VALUE(LEFT($A1105,3))=313,VLOOKUP(VALUE(MID($B1105,2,1)),_313_Table2,MATCH(MID($B1105,1,1),_313_Table2_ColumnLookup,0),FALSE)
+N("313"),
  IF(AND(VALUE(LEFT($A1105,3))=314,LEN($B1105)=3),VLOOKUP(VALUE(MID($B1105,2,2)),_314_Table2,MATCH(MID($B1105,1,1),_314_Table2_ColumnLookup,0),FALSE),
  IF(VALUE(LEFT($A1105,3))=314,VLOOKUP(VALUE(MID($B1105,2,1)),_314_Table2,MATCH(MID($B1105,1,1),_314_Table2_ColumnLookup,0),FALSE)
+N("314"),
""))))))))))))))))))))))))</f>
        <v>#N/A</v>
      </c>
      <c r="F1105" s="238" t="e">
        <f>IF(AND(VALUE(LEFT($A1105,3))=309,LEN($B1105)=3),VLOOKUP(VALUE(MID($B1105,2,2)),_309_Table3,MATCH(MID($B1105,1,1),_309_Table3_ColumnLookup,0),FALSE),
  IF($C1105="309 LCR SummaryA",OneYearSCR,IF($C1105="309 LCR SummaryB",UltimateSCR,IF(VALUE(LEFT($A1105,3))=309,VLOOKUP(VALUE(MID($B1105,2,1)),_309_Table3,MATCH(MID($B1105,1,1),_309_Table3_ColumnLookup,0),FALSE)
+N("309"),
  IF(VALUE(LEFT($A1105,3))=310,VLOOKUP(VALUE(MID($B1105,2,1)),_310_Table3,MATCH(MID($B1105,1,1),_310_Table3_ColumnLookup,0),FALSE)
+N("310"),
  IF(AND(VALUE(LEFT($A1105,3))=311,LEN($I1105)=4),VLOOKUP($I1105,_311_Table3,MATCH($B1105,_311_Table3_ColumnLookup,0),FALSE),
  IF(AND(VALUE(LEFT($A1105,3))=311,OR($B1105="I2",$B1105="J2",$B1105="K2",$B1105="L2")),VLOOKUP('311'!$G$58,_311_Table3,MATCH(MID($B1105,1,1),_311_Table3_ColumnLookup,0),FALSE),
  IF(AND(VALUE(LEFT($A1105,3))=311,RIGHT($B1105,5)="Total"),VLOOKUP('311'!$G$59,_311_Table3,MATCH(MID($B1105,1,1),_311_Table3_ColumnLookup,0),FALSE),
  IF(VALUE(LEFT($A1105,3))=311,VLOOKUP(VALUE(MID($B1105,2,1)),_311_Table3,MATCH(MID($B1105,1,1),_311_Table3_ColumnLookup,0),FALSE)
+N("311"),
  IF(AND(VALUE(LEFT($A1105,3))=312,LEFT($G1105,10)="Unincepted",$B1105="G "),VLOOKUP(" ULO",_312_Table3,MATCH('312'!$N$16,_312_Table3_ColumnLookup,0),FALSE),
  IF(AND(VALUE(LEFT($A1105,3))=312,LEFT($G1105,10)="Unincepted",$B1105="O "),VLOOKUP(" ULO",_312_Table3,MATCH('312'!$V$16,_312_Table3_ColumnLookup,0),FALSE),
  IF(AND(VALUE(LEFT($A1105,3))=312,LEFT($G1105,10)="Unincepted",$B1105="Q "),VLOOKUP(" ULO",_312_Table3,MATCH('312'!$X$16,_312_Table3_ColumnLookup,0),FALSE),
  IF(AND(VALUE(LEFT($A1105,3))=312,LEFT($G1105,10)="Unincepted"),VLOOKUP(" ULO",_312_Table3,MATCH(LEFT($B1105,1),_312_Table3_ColumnLookup,0),FALSE),
  IF(AND(VALUE(LEFT($A1105,3))=312,LEFT($G1105,5)="Total",$B1105="G "),VLOOKUP('312'!$F$80,_312_Table3,MATCH('312'!$N$16,_312_Table3_ColumnLookup,0),FALSE),
  IF(AND(VALUE(LEFT($A1105,3))=312,LEFT($G1105,5)="Total",$B1105="O "),VLOOKUP('312'!$F$80,_312_Table3,MATCH('312'!$V$16,_312_Table3_ColumnLookup,0),FALSE),
  IF(AND(VALUE(LEFT($A1105,3))=312,LEFT($G1105,5)="Total",$B1105="Q "),VLOOKUP('312'!$F$80,_312_Table3,MATCH('312'!$X$16,_312_Table3_ColumnLookup,0),FALSE),
  IF(AND(VALUE(LEFT($A1105,3))=312,LEFT($G1105,5)="Total"),VLOOKUP('312'!$F$80,_312_Table3,MATCH(LEFT($B1105,1),_312_Table3_ColumnLookup,0),FALSE),
  IF(AND(VALUE(LEFT($A1105,3))=312,LEN($I1105)=4,$B1105="G"),VLOOKUP($I1105,_312_Table3,MATCH('312'!$N$16,_312_Table3_ColumnLookup,0),FALSE),
  IF(AND(VALUE(LEFT($A1105,3))=312,LEN($I1105)=4,$B1105="O"),VLOOKUP($I1105,_312_Table3,MATCH('312'!$V$16,_312_Table3_ColumnLookup,0),FALSE),
  IF(AND(VALUE(LEFT($A1105,3))=312,LEN($I1105)=4,$B1105="Q"),VLOOKUP($I1105,_312_Table3,MATCH('312'!$X$16,_312_Table3_ColumnLookup,0),FALSE),
  IF(AND(VALUE(LEFT($A1105,3))=312,LEN($I1105)=4),VLOOKUP($I1105,_312_Table3,MATCH(LEFT($B1105,1),_312_Table3_ColumnLookup,0),FALSE)
+N("312"),
  IF(VALUE(LEFT($A1105,3))=313,VLOOKUP(VALUE(MID($B1105,2,1)),_313_Table3,MATCH(MID($B1105,1,1),_313_Table3_ColumnLookup,0),FALSE)
+N("313"),
  IF(AND(VALUE(LEFT($A1105,3))=314,LEN($B1105)=3),VLOOKUP(VALUE(MID($B1105,2,2)),_314_Table3,MATCH(MID($B1105,1,1),_314_Table3_ColumnLookup,0),FALSE),
  IF(VALUE(LEFT($A1105,3))=314,VLOOKUP(VALUE(MID($B1105,2,1)),_314_Table3,MATCH(MID($B1105,1,1),_314_Table3_ColumnLookup,0),FALSE)
+N("314"),
""))))))))))))))))))))))))</f>
        <v>#N/A</v>
      </c>
      <c r="H1105" s="321" t="str">
        <f>IFERROR(
IF(ISERROR($D1105)=FALSE,$D1105,IF(ISERROR($E1105)=FALSE,$E1105,IF(ISERROR($F1105)=FALSE,$F1105
+N("012 checkboxes"),
IF(
IF(OR(LEFT($A1105,9)="Syndicate",LEFT($A1105,12)="NewSyndicate"),VLOOKUP($A1105,'012'!$J:$ZW,MATCH("Link to button",'012'!$J$1:$ZW$1,0),0)
+N("309 checkbox"),
IF($C1105="309 LCR Summary0",VLOOKUP("Notes990",'309'!$P:$ZZ,MATCH("Link to button",'309'!$P$1:$ZZ$1,0),0)
+N("313 checkboxes"),
IF($C1105="313 Financial Information0LcmVsScr",IF($C1105="309 LCR Summary0",VLOOKUP("LcmVsScr",'309'!$N:$ZZ,MATCH("Link to button",'309'!$N$1:$ZZ$1,0),0),
IF($C1105="313 Financial Information0LcrDocAttached",IF($C1105="309 LCR Summary0",VLOOKUP("LcrDocAttached",'309'!$N:$ZZ,MATCH("Link to button",'309'!$N$1:$ZZ$1,0),
0)))))))=1,TRUE,FALSE)
))),"")</f>
        <v/>
      </c>
    </row>
    <row r="1106" spans="1:8">
      <c r="A1106" s="237" t="e">
        <f>VLOOKUP($G1106,CSVLookups!$B:$R,MATCH(A$1,CSVLookups!$B$1:$R$1,0),FALSE)</f>
        <v>#N/A</v>
      </c>
      <c r="B1106" s="237" t="e">
        <f>VLOOKUP($G1106,CSVLookups!$B:$R,MATCH(B$1,CSVLookups!$B$1:$R$1,0),FALSE)</f>
        <v>#N/A</v>
      </c>
      <c r="C1106" s="238" t="e">
        <f t="shared" si="17"/>
        <v>#N/A</v>
      </c>
      <c r="D1106" s="238" t="e">
        <f>IF(AND(VALUE(LEFT($A1106,3))=309,LEN($B1106)=3),VLOOKUP(VALUE(MID($B1106,2,2)),_309_Table1,MATCH(MID($B1106,1,1),_309_Table1_ColumnLookup,0),FALSE),
  IF($C1106="309 LCR SummaryA",OneYearSCR,IF($C1106="309 LCR SummaryB",UltimateSCR,IF(VALUE(LEFT($A1106,3))=309,VLOOKUP(VALUE(MID($B1106,2,1)),_309_Table1,MATCH(MID($B1106,1,1),_309_Table1_ColumnLookup,0),FALSE)
+N("309"),
  IF(VALUE(LEFT($A1106,3))=310,VLOOKUP(VALUE(MID($B1106,2,1)),_310_Table1,MATCH(MID($B1106,1,1),_310_Table1_ColumnLookup,0),FALSE)
+N("310"),
  IF(AND(VALUE(LEFT($A1106,3))=311,LEN($I1106)=4),VLOOKUP($I1106,_311_Table1,MATCH($B1106,_311_Table1_ColumnLookup,0),FALSE),
  IF(AND(VALUE(LEFT($A1106,3))=311,OR($B1106="I2",$B1106="J2",$B1106="K2",$B1106="L2")),VLOOKUP('311'!$G$58,_311_Table1,MATCH(MID($B1106,1,1),_311_Table1_ColumnLookup,0),FALSE),
  IF(AND(VALUE(LEFT($A1106,3))=311,RIGHT($B1106,5)="Total"),VLOOKUP('311'!$G$59,_311_Table1,MATCH(MID($B1106,1,1),_311_Table1_ColumnLookup,0),FALSE),
  IF(VALUE(LEFT($A1106,3))=311,VLOOKUP(VALUE(MID($B1106,2,1)),_311_Table1,MATCH(MID($B1106,1,1),_311_Table1_ColumnLookup,0),FALSE)
+N("311"),
  IF(AND(VALUE(LEFT($A1106,3))=312,LEFT($G1106,10)="Unincepted",$B1106="G "),VLOOKUP(" ULO",_312_Table1,MATCH('312'!$N$16,_312_Table1_ColumnLookup,0),FALSE),
  IF(AND(VALUE(LEFT($A1106,3))=312,LEFT($G1106,10)="Unincepted",$B1106="O "),VLOOKUP(" ULO",_312_Table1,MATCH('312'!$V$16,_312_Table1_ColumnLookup,0),FALSE),
  IF(AND(VALUE(LEFT($A1106,3))=312,LEFT($G1106,10)="Unincepted",$B1106="Q "),VLOOKUP(" ULO",_312_Table1,MATCH('312'!$X$16,_312_Table1_ColumnLookup,0),FALSE),
  IF(AND(VALUE(LEFT($A1106,3))=312,LEFT($G1106,10)="Unincepted"),VLOOKUP(" ULO",_312_Table1,MATCH(LEFT($B1106,1),_312_Table1_ColumnLookup,0),FALSE),
  IF(AND(VALUE(LEFT($A1106,3))=312,LEFT($G1106,5)="Total",$B1106="G "),VLOOKUP('312'!$F$80,_312_Table1,MATCH('312'!$N$16,_312_Table1_ColumnLookup,0),FALSE),
  IF(AND(VALUE(LEFT($A1106,3))=312,LEFT($G1106,5)="Total",$B1106="O "),VLOOKUP('312'!$F$80,_312_Table1,MATCH('312'!$V$16,_312_Table1_ColumnLookup,0),FALSE),
  IF(AND(VALUE(LEFT($A1106,3))=312,LEFT($G1106,5)="Total",$B1106="Q "),VLOOKUP('312'!$F$80,_312_Table1,MATCH('312'!$X$16,_312_Table1_ColumnLookup,0),FALSE),
  IF(AND(VALUE(LEFT($A1106,3))=312,LEFT($G1106,5)="Total"),VLOOKUP('312'!$F$80,_312_Table1,MATCH(LEFT($B1106,1),_312_Table1_ColumnLookup,0),FALSE),
  IF(AND(VALUE(LEFT($A1106,3))=312,LEN($I1106)=4,$B1106="G"),VLOOKUP($I1106,_312_Table1,MATCH('312'!$N$16,_312_Table1_ColumnLookup,0),FALSE),
  IF(AND(VALUE(LEFT($A1106,3))=312,LEN($I1106)=4,$B1106="O"),VLOOKUP($I1106,_312_Table1,MATCH('312'!$V$16,_312_Table1_ColumnLookup,0),FALSE),
  IF(AND(VALUE(LEFT($A1106,3))=312,LEN($I1106)=4,$B1106="Q"),VLOOKUP($I1106,_312_Table1,MATCH('312'!$X$16,_312_Table1_ColumnLookup,0),FALSE),
  IF(AND(VALUE(LEFT($A1106,3))=312,LEN($I1106)=4),VLOOKUP($I1106,_312_Table1,MATCH(LEFT($B1106,1),_312_Table1_ColumnLookup,0),FALSE)
+N("312"),
  IF(VALUE(LEFT($A1106,3))=313,VLOOKUP(VALUE(MID($B1106,2,1)),_313_Table1,MATCH(MID($B1106,1,1),_313_Table1_ColumnLookup,0),FALSE)
+N("313"),
  IF(AND(VALUE(LEFT($A1106,3))=314,LEN($B1106)=3),VLOOKUP(VALUE(MID($B1106,2,2)),_314_Table1,MATCH(MID($B1106,1,1),_314_Table1_ColumnLookup,0),FALSE),
  IF(VALUE(LEFT($A1106,3))=314,VLOOKUP(VALUE(MID($B1106,2,1)),_314_Table1,MATCH(MID($B1106,1,1),_314_Table1_ColumnLookup,0),FALSE)
+N("314"),
""))))))))))))))))))))))))</f>
        <v>#N/A</v>
      </c>
      <c r="E1106" s="238" t="e">
        <f>IF(AND(VALUE(LEFT($A1106,3))=309,LEN($B1106)=3),VLOOKUP(VALUE(MID($B1106,2,2)),_309_Table2,MATCH(MID($B1106,1,1),_309_Table2_ColumnLookup,0),FALSE),
  IF($C1106="309 LCR SummaryA",OneYearSCR,IF($C1106="309 LCR SummaryB",UltimateSCR,IF(VALUE(LEFT($A1106,3))=309,VLOOKUP(VALUE(MID($B1106,2,1)),_309_Table2,MATCH(MID($B1106,1,1),_309_Table2_ColumnLookup,0),FALSE)
+N("309"),
  IF(VALUE(LEFT($A1106,3))=310,VLOOKUP(VALUE(MID($B1106,2,1)),_310_Table2,MATCH(MID($B1106,1,1),_310_Table2_ColumnLookup,0),FALSE)
+N("310"),
  IF(AND(VALUE(LEFT($A1106,3))=311,LEN($I1106)=4),VLOOKUP($I1106,_311_Table2,MATCH($B1106,_311_Table2_ColumnLookup,0),FALSE),
  IF(AND(VALUE(LEFT($A1106,3))=311,OR($B1106="I2",$B1106="J2",$B1106="K2",$B1106="L2")),VLOOKUP('311'!$G$58,_311_Table2,MATCH(MID($B1106,1,1),_311_Table2_ColumnLookup,0),FALSE),
  IF(AND(VALUE(LEFT($A1106,3))=311,RIGHT($B1106,5)="Total"),VLOOKUP('311'!$G$59,_311_Table2,MATCH(MID($B1106,1,1),_311_Table2_ColumnLookup,0),FALSE),
  IF(VALUE(LEFT($A1106,3))=311,VLOOKUP(VALUE(MID($B1106,2,1)),_311_Table2,MATCH(MID($B1106,1,1),_311_Table2_ColumnLookup,0),FALSE)
+N("311"),
  IF(AND(VALUE(LEFT($A1106,3))=312,LEFT($G1106,10)="Unincepted",$B1106="G "),VLOOKUP(" ULO",_312_Table2,MATCH('312'!$N$16,_312_Table2_ColumnLookup,0),FALSE),
  IF(AND(VALUE(LEFT($A1106,3))=312,LEFT($G1106,10)="Unincepted",$B1106="O "),VLOOKUP(" ULO",_312_Table2,MATCH('312'!$V$16,_312_Table2_ColumnLookup,0),FALSE),
  IF(AND(VALUE(LEFT($A1106,3))=312,LEFT($G1106,10)="Unincepted",$B1106="Q "),VLOOKUP(" ULO",_312_Table2,MATCH('312'!$X$16,_312_Table2_ColumnLookup,0),FALSE),
  IF(AND(VALUE(LEFT($A1106,3))=312,LEFT($G1106,10)="Unincepted"),VLOOKUP(" ULO",_312_Table2,MATCH(LEFT($B1106,1),_312_Table2_ColumnLookup,0),FALSE),
  IF(AND(VALUE(LEFT($A1106,3))=312,LEFT($G1106,5)="Total",$B1106="G "),VLOOKUP('312'!$F$80,_312_Table2,MATCH('312'!$N$16,_312_Table2_ColumnLookup,0),FALSE),
  IF(AND(VALUE(LEFT($A1106,3))=312,LEFT($G1106,5)="Total",$B1106="O "),VLOOKUP('312'!$F$80,_312_Table2,MATCH('312'!$V$16,_312_Table2_ColumnLookup,0),FALSE),
  IF(AND(VALUE(LEFT($A1106,3))=312,LEFT($G1106,5)="Total",$B1106="Q "),VLOOKUP('312'!$F$80,_312_Table2,MATCH('312'!$X$16,_312_Table2_ColumnLookup,0),FALSE),
  IF(AND(VALUE(LEFT($A1106,3))=312,LEFT($G1106,5)="Total"),VLOOKUP('312'!$F$80,_312_Table2,MATCH(LEFT($B1106,1),_312_Table2_ColumnLookup,0),FALSE),
  IF(AND(VALUE(LEFT($A1106,3))=312,LEN($I1106)=4,$B1106="G"),VLOOKUP($I1106,_312_Table2,MATCH('312'!$N$16,_312_Table2_ColumnLookup,0),FALSE),
  IF(AND(VALUE(LEFT($A1106,3))=312,LEN($I1106)=4,$B1106="O"),VLOOKUP($I1106,_312_Table2,MATCH('312'!$V$16,_312_Table2_ColumnLookup,0),FALSE),
  IF(AND(VALUE(LEFT($A1106,3))=312,LEN($I1106)=4,$B1106="Q"),VLOOKUP($I1106,_312_Table2,MATCH('312'!$X$16,_312_Table2_ColumnLookup,0),FALSE),
  IF(AND(VALUE(LEFT($A1106,3))=312,LEN($I1106)=4),VLOOKUP($I1106,_312_Table2,MATCH(LEFT($B1106,1),_312_Table2_ColumnLookup,0),FALSE)
+N("312"),
  IF(VALUE(LEFT($A1106,3))=313,VLOOKUP(VALUE(MID($B1106,2,1)),_313_Table2,MATCH(MID($B1106,1,1),_313_Table2_ColumnLookup,0),FALSE)
+N("313"),
  IF(AND(VALUE(LEFT($A1106,3))=314,LEN($B1106)=3),VLOOKUP(VALUE(MID($B1106,2,2)),_314_Table2,MATCH(MID($B1106,1,1),_314_Table2_ColumnLookup,0),FALSE),
  IF(VALUE(LEFT($A1106,3))=314,VLOOKUP(VALUE(MID($B1106,2,1)),_314_Table2,MATCH(MID($B1106,1,1),_314_Table2_ColumnLookup,0),FALSE)
+N("314"),
""))))))))))))))))))))))))</f>
        <v>#N/A</v>
      </c>
      <c r="F1106" s="238" t="e">
        <f>IF(AND(VALUE(LEFT($A1106,3))=309,LEN($B1106)=3),VLOOKUP(VALUE(MID($B1106,2,2)),_309_Table3,MATCH(MID($B1106,1,1),_309_Table3_ColumnLookup,0),FALSE),
  IF($C1106="309 LCR SummaryA",OneYearSCR,IF($C1106="309 LCR SummaryB",UltimateSCR,IF(VALUE(LEFT($A1106,3))=309,VLOOKUP(VALUE(MID($B1106,2,1)),_309_Table3,MATCH(MID($B1106,1,1),_309_Table3_ColumnLookup,0),FALSE)
+N("309"),
  IF(VALUE(LEFT($A1106,3))=310,VLOOKUP(VALUE(MID($B1106,2,1)),_310_Table3,MATCH(MID($B1106,1,1),_310_Table3_ColumnLookup,0),FALSE)
+N("310"),
  IF(AND(VALUE(LEFT($A1106,3))=311,LEN($I1106)=4),VLOOKUP($I1106,_311_Table3,MATCH($B1106,_311_Table3_ColumnLookup,0),FALSE),
  IF(AND(VALUE(LEFT($A1106,3))=311,OR($B1106="I2",$B1106="J2",$B1106="K2",$B1106="L2")),VLOOKUP('311'!$G$58,_311_Table3,MATCH(MID($B1106,1,1),_311_Table3_ColumnLookup,0),FALSE),
  IF(AND(VALUE(LEFT($A1106,3))=311,RIGHT($B1106,5)="Total"),VLOOKUP('311'!$G$59,_311_Table3,MATCH(MID($B1106,1,1),_311_Table3_ColumnLookup,0),FALSE),
  IF(VALUE(LEFT($A1106,3))=311,VLOOKUP(VALUE(MID($B1106,2,1)),_311_Table3,MATCH(MID($B1106,1,1),_311_Table3_ColumnLookup,0),FALSE)
+N("311"),
  IF(AND(VALUE(LEFT($A1106,3))=312,LEFT($G1106,10)="Unincepted",$B1106="G "),VLOOKUP(" ULO",_312_Table3,MATCH('312'!$N$16,_312_Table3_ColumnLookup,0),FALSE),
  IF(AND(VALUE(LEFT($A1106,3))=312,LEFT($G1106,10)="Unincepted",$B1106="O "),VLOOKUP(" ULO",_312_Table3,MATCH('312'!$V$16,_312_Table3_ColumnLookup,0),FALSE),
  IF(AND(VALUE(LEFT($A1106,3))=312,LEFT($G1106,10)="Unincepted",$B1106="Q "),VLOOKUP(" ULO",_312_Table3,MATCH('312'!$X$16,_312_Table3_ColumnLookup,0),FALSE),
  IF(AND(VALUE(LEFT($A1106,3))=312,LEFT($G1106,10)="Unincepted"),VLOOKUP(" ULO",_312_Table3,MATCH(LEFT($B1106,1),_312_Table3_ColumnLookup,0),FALSE),
  IF(AND(VALUE(LEFT($A1106,3))=312,LEFT($G1106,5)="Total",$B1106="G "),VLOOKUP('312'!$F$80,_312_Table3,MATCH('312'!$N$16,_312_Table3_ColumnLookup,0),FALSE),
  IF(AND(VALUE(LEFT($A1106,3))=312,LEFT($G1106,5)="Total",$B1106="O "),VLOOKUP('312'!$F$80,_312_Table3,MATCH('312'!$V$16,_312_Table3_ColumnLookup,0),FALSE),
  IF(AND(VALUE(LEFT($A1106,3))=312,LEFT($G1106,5)="Total",$B1106="Q "),VLOOKUP('312'!$F$80,_312_Table3,MATCH('312'!$X$16,_312_Table3_ColumnLookup,0),FALSE),
  IF(AND(VALUE(LEFT($A1106,3))=312,LEFT($G1106,5)="Total"),VLOOKUP('312'!$F$80,_312_Table3,MATCH(LEFT($B1106,1),_312_Table3_ColumnLookup,0),FALSE),
  IF(AND(VALUE(LEFT($A1106,3))=312,LEN($I1106)=4,$B1106="G"),VLOOKUP($I1106,_312_Table3,MATCH('312'!$N$16,_312_Table3_ColumnLookup,0),FALSE),
  IF(AND(VALUE(LEFT($A1106,3))=312,LEN($I1106)=4,$B1106="O"),VLOOKUP($I1106,_312_Table3,MATCH('312'!$V$16,_312_Table3_ColumnLookup,0),FALSE),
  IF(AND(VALUE(LEFT($A1106,3))=312,LEN($I1106)=4,$B1106="Q"),VLOOKUP($I1106,_312_Table3,MATCH('312'!$X$16,_312_Table3_ColumnLookup,0),FALSE),
  IF(AND(VALUE(LEFT($A1106,3))=312,LEN($I1106)=4),VLOOKUP($I1106,_312_Table3,MATCH(LEFT($B1106,1),_312_Table3_ColumnLookup,0),FALSE)
+N("312"),
  IF(VALUE(LEFT($A1106,3))=313,VLOOKUP(VALUE(MID($B1106,2,1)),_313_Table3,MATCH(MID($B1106,1,1),_313_Table3_ColumnLookup,0),FALSE)
+N("313"),
  IF(AND(VALUE(LEFT($A1106,3))=314,LEN($B1106)=3),VLOOKUP(VALUE(MID($B1106,2,2)),_314_Table3,MATCH(MID($B1106,1,1),_314_Table3_ColumnLookup,0),FALSE),
  IF(VALUE(LEFT($A1106,3))=314,VLOOKUP(VALUE(MID($B1106,2,1)),_314_Table3,MATCH(MID($B1106,1,1),_314_Table3_ColumnLookup,0),FALSE)
+N("314"),
""))))))))))))))))))))))))</f>
        <v>#N/A</v>
      </c>
      <c r="H1106" s="321" t="str">
        <f>IFERROR(
IF(ISERROR($D1106)=FALSE,$D1106,IF(ISERROR($E1106)=FALSE,$E1106,IF(ISERROR($F1106)=FALSE,$F1106
+N("012 checkboxes"),
IF(
IF(OR(LEFT($A1106,9)="Syndicate",LEFT($A1106,12)="NewSyndicate"),VLOOKUP($A1106,'012'!$J:$ZW,MATCH("Link to button",'012'!$J$1:$ZW$1,0),0)
+N("309 checkbox"),
IF($C1106="309 LCR Summary0",VLOOKUP("Notes990",'309'!$P:$ZZ,MATCH("Link to button",'309'!$P$1:$ZZ$1,0),0)
+N("313 checkboxes"),
IF($C1106="313 Financial Information0LcmVsScr",IF($C1106="309 LCR Summary0",VLOOKUP("LcmVsScr",'309'!$N:$ZZ,MATCH("Link to button",'309'!$N$1:$ZZ$1,0),0),
IF($C1106="313 Financial Information0LcrDocAttached",IF($C1106="309 LCR Summary0",VLOOKUP("LcrDocAttached",'309'!$N:$ZZ,MATCH("Link to button",'309'!$N$1:$ZZ$1,0),
0)))))))=1,TRUE,FALSE)
))),"")</f>
        <v/>
      </c>
    </row>
    <row r="1107" spans="1:8">
      <c r="A1107" s="237" t="e">
        <f>VLOOKUP($G1107,CSVLookups!$B:$R,MATCH(A$1,CSVLookups!$B$1:$R$1,0),FALSE)</f>
        <v>#N/A</v>
      </c>
      <c r="B1107" s="237" t="e">
        <f>VLOOKUP($G1107,CSVLookups!$B:$R,MATCH(B$1,CSVLookups!$B$1:$R$1,0),FALSE)</f>
        <v>#N/A</v>
      </c>
      <c r="C1107" s="238" t="e">
        <f t="shared" si="17"/>
        <v>#N/A</v>
      </c>
      <c r="D1107" s="238" t="e">
        <f>IF(AND(VALUE(LEFT($A1107,3))=309,LEN($B1107)=3),VLOOKUP(VALUE(MID($B1107,2,2)),_309_Table1,MATCH(MID($B1107,1,1),_309_Table1_ColumnLookup,0),FALSE),
  IF($C1107="309 LCR SummaryA",OneYearSCR,IF($C1107="309 LCR SummaryB",UltimateSCR,IF(VALUE(LEFT($A1107,3))=309,VLOOKUP(VALUE(MID($B1107,2,1)),_309_Table1,MATCH(MID($B1107,1,1),_309_Table1_ColumnLookup,0),FALSE)
+N("309"),
  IF(VALUE(LEFT($A1107,3))=310,VLOOKUP(VALUE(MID($B1107,2,1)),_310_Table1,MATCH(MID($B1107,1,1),_310_Table1_ColumnLookup,0),FALSE)
+N("310"),
  IF(AND(VALUE(LEFT($A1107,3))=311,LEN($I1107)=4),VLOOKUP($I1107,_311_Table1,MATCH($B1107,_311_Table1_ColumnLookup,0),FALSE),
  IF(AND(VALUE(LEFT($A1107,3))=311,OR($B1107="I2",$B1107="J2",$B1107="K2",$B1107="L2")),VLOOKUP('311'!$G$58,_311_Table1,MATCH(MID($B1107,1,1),_311_Table1_ColumnLookup,0),FALSE),
  IF(AND(VALUE(LEFT($A1107,3))=311,RIGHT($B1107,5)="Total"),VLOOKUP('311'!$G$59,_311_Table1,MATCH(MID($B1107,1,1),_311_Table1_ColumnLookup,0),FALSE),
  IF(VALUE(LEFT($A1107,3))=311,VLOOKUP(VALUE(MID($B1107,2,1)),_311_Table1,MATCH(MID($B1107,1,1),_311_Table1_ColumnLookup,0),FALSE)
+N("311"),
  IF(AND(VALUE(LEFT($A1107,3))=312,LEFT($G1107,10)="Unincepted",$B1107="G "),VLOOKUP(" ULO",_312_Table1,MATCH('312'!$N$16,_312_Table1_ColumnLookup,0),FALSE),
  IF(AND(VALUE(LEFT($A1107,3))=312,LEFT($G1107,10)="Unincepted",$B1107="O "),VLOOKUP(" ULO",_312_Table1,MATCH('312'!$V$16,_312_Table1_ColumnLookup,0),FALSE),
  IF(AND(VALUE(LEFT($A1107,3))=312,LEFT($G1107,10)="Unincepted",$B1107="Q "),VLOOKUP(" ULO",_312_Table1,MATCH('312'!$X$16,_312_Table1_ColumnLookup,0),FALSE),
  IF(AND(VALUE(LEFT($A1107,3))=312,LEFT($G1107,10)="Unincepted"),VLOOKUP(" ULO",_312_Table1,MATCH(LEFT($B1107,1),_312_Table1_ColumnLookup,0),FALSE),
  IF(AND(VALUE(LEFT($A1107,3))=312,LEFT($G1107,5)="Total",$B1107="G "),VLOOKUP('312'!$F$80,_312_Table1,MATCH('312'!$N$16,_312_Table1_ColumnLookup,0),FALSE),
  IF(AND(VALUE(LEFT($A1107,3))=312,LEFT($G1107,5)="Total",$B1107="O "),VLOOKUP('312'!$F$80,_312_Table1,MATCH('312'!$V$16,_312_Table1_ColumnLookup,0),FALSE),
  IF(AND(VALUE(LEFT($A1107,3))=312,LEFT($G1107,5)="Total",$B1107="Q "),VLOOKUP('312'!$F$80,_312_Table1,MATCH('312'!$X$16,_312_Table1_ColumnLookup,0),FALSE),
  IF(AND(VALUE(LEFT($A1107,3))=312,LEFT($G1107,5)="Total"),VLOOKUP('312'!$F$80,_312_Table1,MATCH(LEFT($B1107,1),_312_Table1_ColumnLookup,0),FALSE),
  IF(AND(VALUE(LEFT($A1107,3))=312,LEN($I1107)=4,$B1107="G"),VLOOKUP($I1107,_312_Table1,MATCH('312'!$N$16,_312_Table1_ColumnLookup,0),FALSE),
  IF(AND(VALUE(LEFT($A1107,3))=312,LEN($I1107)=4,$B1107="O"),VLOOKUP($I1107,_312_Table1,MATCH('312'!$V$16,_312_Table1_ColumnLookup,0),FALSE),
  IF(AND(VALUE(LEFT($A1107,3))=312,LEN($I1107)=4,$B1107="Q"),VLOOKUP($I1107,_312_Table1,MATCH('312'!$X$16,_312_Table1_ColumnLookup,0),FALSE),
  IF(AND(VALUE(LEFT($A1107,3))=312,LEN($I1107)=4),VLOOKUP($I1107,_312_Table1,MATCH(LEFT($B1107,1),_312_Table1_ColumnLookup,0),FALSE)
+N("312"),
  IF(VALUE(LEFT($A1107,3))=313,VLOOKUP(VALUE(MID($B1107,2,1)),_313_Table1,MATCH(MID($B1107,1,1),_313_Table1_ColumnLookup,0),FALSE)
+N("313"),
  IF(AND(VALUE(LEFT($A1107,3))=314,LEN($B1107)=3),VLOOKUP(VALUE(MID($B1107,2,2)),_314_Table1,MATCH(MID($B1107,1,1),_314_Table1_ColumnLookup,0),FALSE),
  IF(VALUE(LEFT($A1107,3))=314,VLOOKUP(VALUE(MID($B1107,2,1)),_314_Table1,MATCH(MID($B1107,1,1),_314_Table1_ColumnLookup,0),FALSE)
+N("314"),
""))))))))))))))))))))))))</f>
        <v>#N/A</v>
      </c>
      <c r="E1107" s="238" t="e">
        <f>IF(AND(VALUE(LEFT($A1107,3))=309,LEN($B1107)=3),VLOOKUP(VALUE(MID($B1107,2,2)),_309_Table2,MATCH(MID($B1107,1,1),_309_Table2_ColumnLookup,0),FALSE),
  IF($C1107="309 LCR SummaryA",OneYearSCR,IF($C1107="309 LCR SummaryB",UltimateSCR,IF(VALUE(LEFT($A1107,3))=309,VLOOKUP(VALUE(MID($B1107,2,1)),_309_Table2,MATCH(MID($B1107,1,1),_309_Table2_ColumnLookup,0),FALSE)
+N("309"),
  IF(VALUE(LEFT($A1107,3))=310,VLOOKUP(VALUE(MID($B1107,2,1)),_310_Table2,MATCH(MID($B1107,1,1),_310_Table2_ColumnLookup,0),FALSE)
+N("310"),
  IF(AND(VALUE(LEFT($A1107,3))=311,LEN($I1107)=4),VLOOKUP($I1107,_311_Table2,MATCH($B1107,_311_Table2_ColumnLookup,0),FALSE),
  IF(AND(VALUE(LEFT($A1107,3))=311,OR($B1107="I2",$B1107="J2",$B1107="K2",$B1107="L2")),VLOOKUP('311'!$G$58,_311_Table2,MATCH(MID($B1107,1,1),_311_Table2_ColumnLookup,0),FALSE),
  IF(AND(VALUE(LEFT($A1107,3))=311,RIGHT($B1107,5)="Total"),VLOOKUP('311'!$G$59,_311_Table2,MATCH(MID($B1107,1,1),_311_Table2_ColumnLookup,0),FALSE),
  IF(VALUE(LEFT($A1107,3))=311,VLOOKUP(VALUE(MID($B1107,2,1)),_311_Table2,MATCH(MID($B1107,1,1),_311_Table2_ColumnLookup,0),FALSE)
+N("311"),
  IF(AND(VALUE(LEFT($A1107,3))=312,LEFT($G1107,10)="Unincepted",$B1107="G "),VLOOKUP(" ULO",_312_Table2,MATCH('312'!$N$16,_312_Table2_ColumnLookup,0),FALSE),
  IF(AND(VALUE(LEFT($A1107,3))=312,LEFT($G1107,10)="Unincepted",$B1107="O "),VLOOKUP(" ULO",_312_Table2,MATCH('312'!$V$16,_312_Table2_ColumnLookup,0),FALSE),
  IF(AND(VALUE(LEFT($A1107,3))=312,LEFT($G1107,10)="Unincepted",$B1107="Q "),VLOOKUP(" ULO",_312_Table2,MATCH('312'!$X$16,_312_Table2_ColumnLookup,0),FALSE),
  IF(AND(VALUE(LEFT($A1107,3))=312,LEFT($G1107,10)="Unincepted"),VLOOKUP(" ULO",_312_Table2,MATCH(LEFT($B1107,1),_312_Table2_ColumnLookup,0),FALSE),
  IF(AND(VALUE(LEFT($A1107,3))=312,LEFT($G1107,5)="Total",$B1107="G "),VLOOKUP('312'!$F$80,_312_Table2,MATCH('312'!$N$16,_312_Table2_ColumnLookup,0),FALSE),
  IF(AND(VALUE(LEFT($A1107,3))=312,LEFT($G1107,5)="Total",$B1107="O "),VLOOKUP('312'!$F$80,_312_Table2,MATCH('312'!$V$16,_312_Table2_ColumnLookup,0),FALSE),
  IF(AND(VALUE(LEFT($A1107,3))=312,LEFT($G1107,5)="Total",$B1107="Q "),VLOOKUP('312'!$F$80,_312_Table2,MATCH('312'!$X$16,_312_Table2_ColumnLookup,0),FALSE),
  IF(AND(VALUE(LEFT($A1107,3))=312,LEFT($G1107,5)="Total"),VLOOKUP('312'!$F$80,_312_Table2,MATCH(LEFT($B1107,1),_312_Table2_ColumnLookup,0),FALSE),
  IF(AND(VALUE(LEFT($A1107,3))=312,LEN($I1107)=4,$B1107="G"),VLOOKUP($I1107,_312_Table2,MATCH('312'!$N$16,_312_Table2_ColumnLookup,0),FALSE),
  IF(AND(VALUE(LEFT($A1107,3))=312,LEN($I1107)=4,$B1107="O"),VLOOKUP($I1107,_312_Table2,MATCH('312'!$V$16,_312_Table2_ColumnLookup,0),FALSE),
  IF(AND(VALUE(LEFT($A1107,3))=312,LEN($I1107)=4,$B1107="Q"),VLOOKUP($I1107,_312_Table2,MATCH('312'!$X$16,_312_Table2_ColumnLookup,0),FALSE),
  IF(AND(VALUE(LEFT($A1107,3))=312,LEN($I1107)=4),VLOOKUP($I1107,_312_Table2,MATCH(LEFT($B1107,1),_312_Table2_ColumnLookup,0),FALSE)
+N("312"),
  IF(VALUE(LEFT($A1107,3))=313,VLOOKUP(VALUE(MID($B1107,2,1)),_313_Table2,MATCH(MID($B1107,1,1),_313_Table2_ColumnLookup,0),FALSE)
+N("313"),
  IF(AND(VALUE(LEFT($A1107,3))=314,LEN($B1107)=3),VLOOKUP(VALUE(MID($B1107,2,2)),_314_Table2,MATCH(MID($B1107,1,1),_314_Table2_ColumnLookup,0),FALSE),
  IF(VALUE(LEFT($A1107,3))=314,VLOOKUP(VALUE(MID($B1107,2,1)),_314_Table2,MATCH(MID($B1107,1,1),_314_Table2_ColumnLookup,0),FALSE)
+N("314"),
""))))))))))))))))))))))))</f>
        <v>#N/A</v>
      </c>
      <c r="F1107" s="238" t="e">
        <f>IF(AND(VALUE(LEFT($A1107,3))=309,LEN($B1107)=3),VLOOKUP(VALUE(MID($B1107,2,2)),_309_Table3,MATCH(MID($B1107,1,1),_309_Table3_ColumnLookup,0),FALSE),
  IF($C1107="309 LCR SummaryA",OneYearSCR,IF($C1107="309 LCR SummaryB",UltimateSCR,IF(VALUE(LEFT($A1107,3))=309,VLOOKUP(VALUE(MID($B1107,2,1)),_309_Table3,MATCH(MID($B1107,1,1),_309_Table3_ColumnLookup,0),FALSE)
+N("309"),
  IF(VALUE(LEFT($A1107,3))=310,VLOOKUP(VALUE(MID($B1107,2,1)),_310_Table3,MATCH(MID($B1107,1,1),_310_Table3_ColumnLookup,0),FALSE)
+N("310"),
  IF(AND(VALUE(LEFT($A1107,3))=311,LEN($I1107)=4),VLOOKUP($I1107,_311_Table3,MATCH($B1107,_311_Table3_ColumnLookup,0),FALSE),
  IF(AND(VALUE(LEFT($A1107,3))=311,OR($B1107="I2",$B1107="J2",$B1107="K2",$B1107="L2")),VLOOKUP('311'!$G$58,_311_Table3,MATCH(MID($B1107,1,1),_311_Table3_ColumnLookup,0),FALSE),
  IF(AND(VALUE(LEFT($A1107,3))=311,RIGHT($B1107,5)="Total"),VLOOKUP('311'!$G$59,_311_Table3,MATCH(MID($B1107,1,1),_311_Table3_ColumnLookup,0),FALSE),
  IF(VALUE(LEFT($A1107,3))=311,VLOOKUP(VALUE(MID($B1107,2,1)),_311_Table3,MATCH(MID($B1107,1,1),_311_Table3_ColumnLookup,0),FALSE)
+N("311"),
  IF(AND(VALUE(LEFT($A1107,3))=312,LEFT($G1107,10)="Unincepted",$B1107="G "),VLOOKUP(" ULO",_312_Table3,MATCH('312'!$N$16,_312_Table3_ColumnLookup,0),FALSE),
  IF(AND(VALUE(LEFT($A1107,3))=312,LEFT($G1107,10)="Unincepted",$B1107="O "),VLOOKUP(" ULO",_312_Table3,MATCH('312'!$V$16,_312_Table3_ColumnLookup,0),FALSE),
  IF(AND(VALUE(LEFT($A1107,3))=312,LEFT($G1107,10)="Unincepted",$B1107="Q "),VLOOKUP(" ULO",_312_Table3,MATCH('312'!$X$16,_312_Table3_ColumnLookup,0),FALSE),
  IF(AND(VALUE(LEFT($A1107,3))=312,LEFT($G1107,10)="Unincepted"),VLOOKUP(" ULO",_312_Table3,MATCH(LEFT($B1107,1),_312_Table3_ColumnLookup,0),FALSE),
  IF(AND(VALUE(LEFT($A1107,3))=312,LEFT($G1107,5)="Total",$B1107="G "),VLOOKUP('312'!$F$80,_312_Table3,MATCH('312'!$N$16,_312_Table3_ColumnLookup,0),FALSE),
  IF(AND(VALUE(LEFT($A1107,3))=312,LEFT($G1107,5)="Total",$B1107="O "),VLOOKUP('312'!$F$80,_312_Table3,MATCH('312'!$V$16,_312_Table3_ColumnLookup,0),FALSE),
  IF(AND(VALUE(LEFT($A1107,3))=312,LEFT($G1107,5)="Total",$B1107="Q "),VLOOKUP('312'!$F$80,_312_Table3,MATCH('312'!$X$16,_312_Table3_ColumnLookup,0),FALSE),
  IF(AND(VALUE(LEFT($A1107,3))=312,LEFT($G1107,5)="Total"),VLOOKUP('312'!$F$80,_312_Table3,MATCH(LEFT($B1107,1),_312_Table3_ColumnLookup,0),FALSE),
  IF(AND(VALUE(LEFT($A1107,3))=312,LEN($I1107)=4,$B1107="G"),VLOOKUP($I1107,_312_Table3,MATCH('312'!$N$16,_312_Table3_ColumnLookup,0),FALSE),
  IF(AND(VALUE(LEFT($A1107,3))=312,LEN($I1107)=4,$B1107="O"),VLOOKUP($I1107,_312_Table3,MATCH('312'!$V$16,_312_Table3_ColumnLookup,0),FALSE),
  IF(AND(VALUE(LEFT($A1107,3))=312,LEN($I1107)=4,$B1107="Q"),VLOOKUP($I1107,_312_Table3,MATCH('312'!$X$16,_312_Table3_ColumnLookup,0),FALSE),
  IF(AND(VALUE(LEFT($A1107,3))=312,LEN($I1107)=4),VLOOKUP($I1107,_312_Table3,MATCH(LEFT($B1107,1),_312_Table3_ColumnLookup,0),FALSE)
+N("312"),
  IF(VALUE(LEFT($A1107,3))=313,VLOOKUP(VALUE(MID($B1107,2,1)),_313_Table3,MATCH(MID($B1107,1,1),_313_Table3_ColumnLookup,0),FALSE)
+N("313"),
  IF(AND(VALUE(LEFT($A1107,3))=314,LEN($B1107)=3),VLOOKUP(VALUE(MID($B1107,2,2)),_314_Table3,MATCH(MID($B1107,1,1),_314_Table3_ColumnLookup,0),FALSE),
  IF(VALUE(LEFT($A1107,3))=314,VLOOKUP(VALUE(MID($B1107,2,1)),_314_Table3,MATCH(MID($B1107,1,1),_314_Table3_ColumnLookup,0),FALSE)
+N("314"),
""))))))))))))))))))))))))</f>
        <v>#N/A</v>
      </c>
      <c r="H1107" s="321" t="str">
        <f>IFERROR(
IF(ISERROR($D1107)=FALSE,$D1107,IF(ISERROR($E1107)=FALSE,$E1107,IF(ISERROR($F1107)=FALSE,$F1107
+N("012 checkboxes"),
IF(
IF(OR(LEFT($A1107,9)="Syndicate",LEFT($A1107,12)="NewSyndicate"),VLOOKUP($A1107,'012'!$J:$ZW,MATCH("Link to button",'012'!$J$1:$ZW$1,0),0)
+N("309 checkbox"),
IF($C1107="309 LCR Summary0",VLOOKUP("Notes990",'309'!$P:$ZZ,MATCH("Link to button",'309'!$P$1:$ZZ$1,0),0)
+N("313 checkboxes"),
IF($C1107="313 Financial Information0LcmVsScr",IF($C1107="309 LCR Summary0",VLOOKUP("LcmVsScr",'309'!$N:$ZZ,MATCH("Link to button",'309'!$N$1:$ZZ$1,0),0),
IF($C1107="313 Financial Information0LcrDocAttached",IF($C1107="309 LCR Summary0",VLOOKUP("LcrDocAttached",'309'!$N:$ZZ,MATCH("Link to button",'309'!$N$1:$ZZ$1,0),
0)))))))=1,TRUE,FALSE)
))),"")</f>
        <v/>
      </c>
    </row>
    <row r="1108" spans="1:8">
      <c r="A1108" s="237" t="e">
        <f>VLOOKUP($G1108,CSVLookups!$B:$R,MATCH(A$1,CSVLookups!$B$1:$R$1,0),FALSE)</f>
        <v>#N/A</v>
      </c>
      <c r="B1108" s="237" t="e">
        <f>VLOOKUP($G1108,CSVLookups!$B:$R,MATCH(B$1,CSVLookups!$B$1:$R$1,0),FALSE)</f>
        <v>#N/A</v>
      </c>
      <c r="C1108" s="238" t="e">
        <f t="shared" si="17"/>
        <v>#N/A</v>
      </c>
      <c r="D1108" s="238" t="e">
        <f>IF(AND(VALUE(LEFT($A1108,3))=309,LEN($B1108)=3),VLOOKUP(VALUE(MID($B1108,2,2)),_309_Table1,MATCH(MID($B1108,1,1),_309_Table1_ColumnLookup,0),FALSE),
  IF($C1108="309 LCR SummaryA",OneYearSCR,IF($C1108="309 LCR SummaryB",UltimateSCR,IF(VALUE(LEFT($A1108,3))=309,VLOOKUP(VALUE(MID($B1108,2,1)),_309_Table1,MATCH(MID($B1108,1,1),_309_Table1_ColumnLookup,0),FALSE)
+N("309"),
  IF(VALUE(LEFT($A1108,3))=310,VLOOKUP(VALUE(MID($B1108,2,1)),_310_Table1,MATCH(MID($B1108,1,1),_310_Table1_ColumnLookup,0),FALSE)
+N("310"),
  IF(AND(VALUE(LEFT($A1108,3))=311,LEN($I1108)=4),VLOOKUP($I1108,_311_Table1,MATCH($B1108,_311_Table1_ColumnLookup,0),FALSE),
  IF(AND(VALUE(LEFT($A1108,3))=311,OR($B1108="I2",$B1108="J2",$B1108="K2",$B1108="L2")),VLOOKUP('311'!$G$58,_311_Table1,MATCH(MID($B1108,1,1),_311_Table1_ColumnLookup,0),FALSE),
  IF(AND(VALUE(LEFT($A1108,3))=311,RIGHT($B1108,5)="Total"),VLOOKUP('311'!$G$59,_311_Table1,MATCH(MID($B1108,1,1),_311_Table1_ColumnLookup,0),FALSE),
  IF(VALUE(LEFT($A1108,3))=311,VLOOKUP(VALUE(MID($B1108,2,1)),_311_Table1,MATCH(MID($B1108,1,1),_311_Table1_ColumnLookup,0),FALSE)
+N("311"),
  IF(AND(VALUE(LEFT($A1108,3))=312,LEFT($G1108,10)="Unincepted",$B1108="G "),VLOOKUP(" ULO",_312_Table1,MATCH('312'!$N$16,_312_Table1_ColumnLookup,0),FALSE),
  IF(AND(VALUE(LEFT($A1108,3))=312,LEFT($G1108,10)="Unincepted",$B1108="O "),VLOOKUP(" ULO",_312_Table1,MATCH('312'!$V$16,_312_Table1_ColumnLookup,0),FALSE),
  IF(AND(VALUE(LEFT($A1108,3))=312,LEFT($G1108,10)="Unincepted",$B1108="Q "),VLOOKUP(" ULO",_312_Table1,MATCH('312'!$X$16,_312_Table1_ColumnLookup,0),FALSE),
  IF(AND(VALUE(LEFT($A1108,3))=312,LEFT($G1108,10)="Unincepted"),VLOOKUP(" ULO",_312_Table1,MATCH(LEFT($B1108,1),_312_Table1_ColumnLookup,0),FALSE),
  IF(AND(VALUE(LEFT($A1108,3))=312,LEFT($G1108,5)="Total",$B1108="G "),VLOOKUP('312'!$F$80,_312_Table1,MATCH('312'!$N$16,_312_Table1_ColumnLookup,0),FALSE),
  IF(AND(VALUE(LEFT($A1108,3))=312,LEFT($G1108,5)="Total",$B1108="O "),VLOOKUP('312'!$F$80,_312_Table1,MATCH('312'!$V$16,_312_Table1_ColumnLookup,0),FALSE),
  IF(AND(VALUE(LEFT($A1108,3))=312,LEFT($G1108,5)="Total",$B1108="Q "),VLOOKUP('312'!$F$80,_312_Table1,MATCH('312'!$X$16,_312_Table1_ColumnLookup,0),FALSE),
  IF(AND(VALUE(LEFT($A1108,3))=312,LEFT($G1108,5)="Total"),VLOOKUP('312'!$F$80,_312_Table1,MATCH(LEFT($B1108,1),_312_Table1_ColumnLookup,0),FALSE),
  IF(AND(VALUE(LEFT($A1108,3))=312,LEN($I1108)=4,$B1108="G"),VLOOKUP($I1108,_312_Table1,MATCH('312'!$N$16,_312_Table1_ColumnLookup,0),FALSE),
  IF(AND(VALUE(LEFT($A1108,3))=312,LEN($I1108)=4,$B1108="O"),VLOOKUP($I1108,_312_Table1,MATCH('312'!$V$16,_312_Table1_ColumnLookup,0),FALSE),
  IF(AND(VALUE(LEFT($A1108,3))=312,LEN($I1108)=4,$B1108="Q"),VLOOKUP($I1108,_312_Table1,MATCH('312'!$X$16,_312_Table1_ColumnLookup,0),FALSE),
  IF(AND(VALUE(LEFT($A1108,3))=312,LEN($I1108)=4),VLOOKUP($I1108,_312_Table1,MATCH(LEFT($B1108,1),_312_Table1_ColumnLookup,0),FALSE)
+N("312"),
  IF(VALUE(LEFT($A1108,3))=313,VLOOKUP(VALUE(MID($B1108,2,1)),_313_Table1,MATCH(MID($B1108,1,1),_313_Table1_ColumnLookup,0),FALSE)
+N("313"),
  IF(AND(VALUE(LEFT($A1108,3))=314,LEN($B1108)=3),VLOOKUP(VALUE(MID($B1108,2,2)),_314_Table1,MATCH(MID($B1108,1,1),_314_Table1_ColumnLookup,0),FALSE),
  IF(VALUE(LEFT($A1108,3))=314,VLOOKUP(VALUE(MID($B1108,2,1)),_314_Table1,MATCH(MID($B1108,1,1),_314_Table1_ColumnLookup,0),FALSE)
+N("314"),
""))))))))))))))))))))))))</f>
        <v>#N/A</v>
      </c>
      <c r="E1108" s="238" t="e">
        <f>IF(AND(VALUE(LEFT($A1108,3))=309,LEN($B1108)=3),VLOOKUP(VALUE(MID($B1108,2,2)),_309_Table2,MATCH(MID($B1108,1,1),_309_Table2_ColumnLookup,0),FALSE),
  IF($C1108="309 LCR SummaryA",OneYearSCR,IF($C1108="309 LCR SummaryB",UltimateSCR,IF(VALUE(LEFT($A1108,3))=309,VLOOKUP(VALUE(MID($B1108,2,1)),_309_Table2,MATCH(MID($B1108,1,1),_309_Table2_ColumnLookup,0),FALSE)
+N("309"),
  IF(VALUE(LEFT($A1108,3))=310,VLOOKUP(VALUE(MID($B1108,2,1)),_310_Table2,MATCH(MID($B1108,1,1),_310_Table2_ColumnLookup,0),FALSE)
+N("310"),
  IF(AND(VALUE(LEFT($A1108,3))=311,LEN($I1108)=4),VLOOKUP($I1108,_311_Table2,MATCH($B1108,_311_Table2_ColumnLookup,0),FALSE),
  IF(AND(VALUE(LEFT($A1108,3))=311,OR($B1108="I2",$B1108="J2",$B1108="K2",$B1108="L2")),VLOOKUP('311'!$G$58,_311_Table2,MATCH(MID($B1108,1,1),_311_Table2_ColumnLookup,0),FALSE),
  IF(AND(VALUE(LEFT($A1108,3))=311,RIGHT($B1108,5)="Total"),VLOOKUP('311'!$G$59,_311_Table2,MATCH(MID($B1108,1,1),_311_Table2_ColumnLookup,0),FALSE),
  IF(VALUE(LEFT($A1108,3))=311,VLOOKUP(VALUE(MID($B1108,2,1)),_311_Table2,MATCH(MID($B1108,1,1),_311_Table2_ColumnLookup,0),FALSE)
+N("311"),
  IF(AND(VALUE(LEFT($A1108,3))=312,LEFT($G1108,10)="Unincepted",$B1108="G "),VLOOKUP(" ULO",_312_Table2,MATCH('312'!$N$16,_312_Table2_ColumnLookup,0),FALSE),
  IF(AND(VALUE(LEFT($A1108,3))=312,LEFT($G1108,10)="Unincepted",$B1108="O "),VLOOKUP(" ULO",_312_Table2,MATCH('312'!$V$16,_312_Table2_ColumnLookup,0),FALSE),
  IF(AND(VALUE(LEFT($A1108,3))=312,LEFT($G1108,10)="Unincepted",$B1108="Q "),VLOOKUP(" ULO",_312_Table2,MATCH('312'!$X$16,_312_Table2_ColumnLookup,0),FALSE),
  IF(AND(VALUE(LEFT($A1108,3))=312,LEFT($G1108,10)="Unincepted"),VLOOKUP(" ULO",_312_Table2,MATCH(LEFT($B1108,1),_312_Table2_ColumnLookup,0),FALSE),
  IF(AND(VALUE(LEFT($A1108,3))=312,LEFT($G1108,5)="Total",$B1108="G "),VLOOKUP('312'!$F$80,_312_Table2,MATCH('312'!$N$16,_312_Table2_ColumnLookup,0),FALSE),
  IF(AND(VALUE(LEFT($A1108,3))=312,LEFT($G1108,5)="Total",$B1108="O "),VLOOKUP('312'!$F$80,_312_Table2,MATCH('312'!$V$16,_312_Table2_ColumnLookup,0),FALSE),
  IF(AND(VALUE(LEFT($A1108,3))=312,LEFT($G1108,5)="Total",$B1108="Q "),VLOOKUP('312'!$F$80,_312_Table2,MATCH('312'!$X$16,_312_Table2_ColumnLookup,0),FALSE),
  IF(AND(VALUE(LEFT($A1108,3))=312,LEFT($G1108,5)="Total"),VLOOKUP('312'!$F$80,_312_Table2,MATCH(LEFT($B1108,1),_312_Table2_ColumnLookup,0),FALSE),
  IF(AND(VALUE(LEFT($A1108,3))=312,LEN($I1108)=4,$B1108="G"),VLOOKUP($I1108,_312_Table2,MATCH('312'!$N$16,_312_Table2_ColumnLookup,0),FALSE),
  IF(AND(VALUE(LEFT($A1108,3))=312,LEN($I1108)=4,$B1108="O"),VLOOKUP($I1108,_312_Table2,MATCH('312'!$V$16,_312_Table2_ColumnLookup,0),FALSE),
  IF(AND(VALUE(LEFT($A1108,3))=312,LEN($I1108)=4,$B1108="Q"),VLOOKUP($I1108,_312_Table2,MATCH('312'!$X$16,_312_Table2_ColumnLookup,0),FALSE),
  IF(AND(VALUE(LEFT($A1108,3))=312,LEN($I1108)=4),VLOOKUP($I1108,_312_Table2,MATCH(LEFT($B1108,1),_312_Table2_ColumnLookup,0),FALSE)
+N("312"),
  IF(VALUE(LEFT($A1108,3))=313,VLOOKUP(VALUE(MID($B1108,2,1)),_313_Table2,MATCH(MID($B1108,1,1),_313_Table2_ColumnLookup,0),FALSE)
+N("313"),
  IF(AND(VALUE(LEFT($A1108,3))=314,LEN($B1108)=3),VLOOKUP(VALUE(MID($B1108,2,2)),_314_Table2,MATCH(MID($B1108,1,1),_314_Table2_ColumnLookup,0),FALSE),
  IF(VALUE(LEFT($A1108,3))=314,VLOOKUP(VALUE(MID($B1108,2,1)),_314_Table2,MATCH(MID($B1108,1,1),_314_Table2_ColumnLookup,0),FALSE)
+N("314"),
""))))))))))))))))))))))))</f>
        <v>#N/A</v>
      </c>
      <c r="F1108" s="238" t="e">
        <f>IF(AND(VALUE(LEFT($A1108,3))=309,LEN($B1108)=3),VLOOKUP(VALUE(MID($B1108,2,2)),_309_Table3,MATCH(MID($B1108,1,1),_309_Table3_ColumnLookup,0),FALSE),
  IF($C1108="309 LCR SummaryA",OneYearSCR,IF($C1108="309 LCR SummaryB",UltimateSCR,IF(VALUE(LEFT($A1108,3))=309,VLOOKUP(VALUE(MID($B1108,2,1)),_309_Table3,MATCH(MID($B1108,1,1),_309_Table3_ColumnLookup,0),FALSE)
+N("309"),
  IF(VALUE(LEFT($A1108,3))=310,VLOOKUP(VALUE(MID($B1108,2,1)),_310_Table3,MATCH(MID($B1108,1,1),_310_Table3_ColumnLookup,0),FALSE)
+N("310"),
  IF(AND(VALUE(LEFT($A1108,3))=311,LEN($I1108)=4),VLOOKUP($I1108,_311_Table3,MATCH($B1108,_311_Table3_ColumnLookup,0),FALSE),
  IF(AND(VALUE(LEFT($A1108,3))=311,OR($B1108="I2",$B1108="J2",$B1108="K2",$B1108="L2")),VLOOKUP('311'!$G$58,_311_Table3,MATCH(MID($B1108,1,1),_311_Table3_ColumnLookup,0),FALSE),
  IF(AND(VALUE(LEFT($A1108,3))=311,RIGHT($B1108,5)="Total"),VLOOKUP('311'!$G$59,_311_Table3,MATCH(MID($B1108,1,1),_311_Table3_ColumnLookup,0),FALSE),
  IF(VALUE(LEFT($A1108,3))=311,VLOOKUP(VALUE(MID($B1108,2,1)),_311_Table3,MATCH(MID($B1108,1,1),_311_Table3_ColumnLookup,0),FALSE)
+N("311"),
  IF(AND(VALUE(LEFT($A1108,3))=312,LEFT($G1108,10)="Unincepted",$B1108="G "),VLOOKUP(" ULO",_312_Table3,MATCH('312'!$N$16,_312_Table3_ColumnLookup,0),FALSE),
  IF(AND(VALUE(LEFT($A1108,3))=312,LEFT($G1108,10)="Unincepted",$B1108="O "),VLOOKUP(" ULO",_312_Table3,MATCH('312'!$V$16,_312_Table3_ColumnLookup,0),FALSE),
  IF(AND(VALUE(LEFT($A1108,3))=312,LEFT($G1108,10)="Unincepted",$B1108="Q "),VLOOKUP(" ULO",_312_Table3,MATCH('312'!$X$16,_312_Table3_ColumnLookup,0),FALSE),
  IF(AND(VALUE(LEFT($A1108,3))=312,LEFT($G1108,10)="Unincepted"),VLOOKUP(" ULO",_312_Table3,MATCH(LEFT($B1108,1),_312_Table3_ColumnLookup,0),FALSE),
  IF(AND(VALUE(LEFT($A1108,3))=312,LEFT($G1108,5)="Total",$B1108="G "),VLOOKUP('312'!$F$80,_312_Table3,MATCH('312'!$N$16,_312_Table3_ColumnLookup,0),FALSE),
  IF(AND(VALUE(LEFT($A1108,3))=312,LEFT($G1108,5)="Total",$B1108="O "),VLOOKUP('312'!$F$80,_312_Table3,MATCH('312'!$V$16,_312_Table3_ColumnLookup,0),FALSE),
  IF(AND(VALUE(LEFT($A1108,3))=312,LEFT($G1108,5)="Total",$B1108="Q "),VLOOKUP('312'!$F$80,_312_Table3,MATCH('312'!$X$16,_312_Table3_ColumnLookup,0),FALSE),
  IF(AND(VALUE(LEFT($A1108,3))=312,LEFT($G1108,5)="Total"),VLOOKUP('312'!$F$80,_312_Table3,MATCH(LEFT($B1108,1),_312_Table3_ColumnLookup,0),FALSE),
  IF(AND(VALUE(LEFT($A1108,3))=312,LEN($I1108)=4,$B1108="G"),VLOOKUP($I1108,_312_Table3,MATCH('312'!$N$16,_312_Table3_ColumnLookup,0),FALSE),
  IF(AND(VALUE(LEFT($A1108,3))=312,LEN($I1108)=4,$B1108="O"),VLOOKUP($I1108,_312_Table3,MATCH('312'!$V$16,_312_Table3_ColumnLookup,0),FALSE),
  IF(AND(VALUE(LEFT($A1108,3))=312,LEN($I1108)=4,$B1108="Q"),VLOOKUP($I1108,_312_Table3,MATCH('312'!$X$16,_312_Table3_ColumnLookup,0),FALSE),
  IF(AND(VALUE(LEFT($A1108,3))=312,LEN($I1108)=4),VLOOKUP($I1108,_312_Table3,MATCH(LEFT($B1108,1),_312_Table3_ColumnLookup,0),FALSE)
+N("312"),
  IF(VALUE(LEFT($A1108,3))=313,VLOOKUP(VALUE(MID($B1108,2,1)),_313_Table3,MATCH(MID($B1108,1,1),_313_Table3_ColumnLookup,0),FALSE)
+N("313"),
  IF(AND(VALUE(LEFT($A1108,3))=314,LEN($B1108)=3),VLOOKUP(VALUE(MID($B1108,2,2)),_314_Table3,MATCH(MID($B1108,1,1),_314_Table3_ColumnLookup,0),FALSE),
  IF(VALUE(LEFT($A1108,3))=314,VLOOKUP(VALUE(MID($B1108,2,1)),_314_Table3,MATCH(MID($B1108,1,1),_314_Table3_ColumnLookup,0),FALSE)
+N("314"),
""))))))))))))))))))))))))</f>
        <v>#N/A</v>
      </c>
      <c r="H1108" s="321" t="str">
        <f>IFERROR(
IF(ISERROR($D1108)=FALSE,$D1108,IF(ISERROR($E1108)=FALSE,$E1108,IF(ISERROR($F1108)=FALSE,$F1108
+N("012 checkboxes"),
IF(
IF(OR(LEFT($A1108,9)="Syndicate",LEFT($A1108,12)="NewSyndicate"),VLOOKUP($A1108,'012'!$J:$ZW,MATCH("Link to button",'012'!$J$1:$ZW$1,0),0)
+N("309 checkbox"),
IF($C1108="309 LCR Summary0",VLOOKUP("Notes990",'309'!$P:$ZZ,MATCH("Link to button",'309'!$P$1:$ZZ$1,0),0)
+N("313 checkboxes"),
IF($C1108="313 Financial Information0LcmVsScr",IF($C1108="309 LCR Summary0",VLOOKUP("LcmVsScr",'309'!$N:$ZZ,MATCH("Link to button",'309'!$N$1:$ZZ$1,0),0),
IF($C1108="313 Financial Information0LcrDocAttached",IF($C1108="309 LCR Summary0",VLOOKUP("LcrDocAttached",'309'!$N:$ZZ,MATCH("Link to button",'309'!$N$1:$ZZ$1,0),
0)))))))=1,TRUE,FALSE)
))),"")</f>
        <v/>
      </c>
    </row>
    <row r="1109" spans="1:8">
      <c r="A1109" s="237" t="e">
        <f>VLOOKUP($G1109,CSVLookups!$B:$R,MATCH(A$1,CSVLookups!$B$1:$R$1,0),FALSE)</f>
        <v>#N/A</v>
      </c>
      <c r="B1109" s="237" t="e">
        <f>VLOOKUP($G1109,CSVLookups!$B:$R,MATCH(B$1,CSVLookups!$B$1:$R$1,0),FALSE)</f>
        <v>#N/A</v>
      </c>
      <c r="C1109" s="238" t="e">
        <f t="shared" si="17"/>
        <v>#N/A</v>
      </c>
      <c r="D1109" s="238" t="e">
        <f>IF(AND(VALUE(LEFT($A1109,3))=309,LEN($B1109)=3),VLOOKUP(VALUE(MID($B1109,2,2)),_309_Table1,MATCH(MID($B1109,1,1),_309_Table1_ColumnLookup,0),FALSE),
  IF($C1109="309 LCR SummaryA",OneYearSCR,IF($C1109="309 LCR SummaryB",UltimateSCR,IF(VALUE(LEFT($A1109,3))=309,VLOOKUP(VALUE(MID($B1109,2,1)),_309_Table1,MATCH(MID($B1109,1,1),_309_Table1_ColumnLookup,0),FALSE)
+N("309"),
  IF(VALUE(LEFT($A1109,3))=310,VLOOKUP(VALUE(MID($B1109,2,1)),_310_Table1,MATCH(MID($B1109,1,1),_310_Table1_ColumnLookup,0),FALSE)
+N("310"),
  IF(AND(VALUE(LEFT($A1109,3))=311,LEN($I1109)=4),VLOOKUP($I1109,_311_Table1,MATCH($B1109,_311_Table1_ColumnLookup,0),FALSE),
  IF(AND(VALUE(LEFT($A1109,3))=311,OR($B1109="I2",$B1109="J2",$B1109="K2",$B1109="L2")),VLOOKUP('311'!$G$58,_311_Table1,MATCH(MID($B1109,1,1),_311_Table1_ColumnLookup,0),FALSE),
  IF(AND(VALUE(LEFT($A1109,3))=311,RIGHT($B1109,5)="Total"),VLOOKUP('311'!$G$59,_311_Table1,MATCH(MID($B1109,1,1),_311_Table1_ColumnLookup,0),FALSE),
  IF(VALUE(LEFT($A1109,3))=311,VLOOKUP(VALUE(MID($B1109,2,1)),_311_Table1,MATCH(MID($B1109,1,1),_311_Table1_ColumnLookup,0),FALSE)
+N("311"),
  IF(AND(VALUE(LEFT($A1109,3))=312,LEFT($G1109,10)="Unincepted",$B1109="G "),VLOOKUP(" ULO",_312_Table1,MATCH('312'!$N$16,_312_Table1_ColumnLookup,0),FALSE),
  IF(AND(VALUE(LEFT($A1109,3))=312,LEFT($G1109,10)="Unincepted",$B1109="O "),VLOOKUP(" ULO",_312_Table1,MATCH('312'!$V$16,_312_Table1_ColumnLookup,0),FALSE),
  IF(AND(VALUE(LEFT($A1109,3))=312,LEFT($G1109,10)="Unincepted",$B1109="Q "),VLOOKUP(" ULO",_312_Table1,MATCH('312'!$X$16,_312_Table1_ColumnLookup,0),FALSE),
  IF(AND(VALUE(LEFT($A1109,3))=312,LEFT($G1109,10)="Unincepted"),VLOOKUP(" ULO",_312_Table1,MATCH(LEFT($B1109,1),_312_Table1_ColumnLookup,0),FALSE),
  IF(AND(VALUE(LEFT($A1109,3))=312,LEFT($G1109,5)="Total",$B1109="G "),VLOOKUP('312'!$F$80,_312_Table1,MATCH('312'!$N$16,_312_Table1_ColumnLookup,0),FALSE),
  IF(AND(VALUE(LEFT($A1109,3))=312,LEFT($G1109,5)="Total",$B1109="O "),VLOOKUP('312'!$F$80,_312_Table1,MATCH('312'!$V$16,_312_Table1_ColumnLookup,0),FALSE),
  IF(AND(VALUE(LEFT($A1109,3))=312,LEFT($G1109,5)="Total",$B1109="Q "),VLOOKUP('312'!$F$80,_312_Table1,MATCH('312'!$X$16,_312_Table1_ColumnLookup,0),FALSE),
  IF(AND(VALUE(LEFT($A1109,3))=312,LEFT($G1109,5)="Total"),VLOOKUP('312'!$F$80,_312_Table1,MATCH(LEFT($B1109,1),_312_Table1_ColumnLookup,0),FALSE),
  IF(AND(VALUE(LEFT($A1109,3))=312,LEN($I1109)=4,$B1109="G"),VLOOKUP($I1109,_312_Table1,MATCH('312'!$N$16,_312_Table1_ColumnLookup,0),FALSE),
  IF(AND(VALUE(LEFT($A1109,3))=312,LEN($I1109)=4,$B1109="O"),VLOOKUP($I1109,_312_Table1,MATCH('312'!$V$16,_312_Table1_ColumnLookup,0),FALSE),
  IF(AND(VALUE(LEFT($A1109,3))=312,LEN($I1109)=4,$B1109="Q"),VLOOKUP($I1109,_312_Table1,MATCH('312'!$X$16,_312_Table1_ColumnLookup,0),FALSE),
  IF(AND(VALUE(LEFT($A1109,3))=312,LEN($I1109)=4),VLOOKUP($I1109,_312_Table1,MATCH(LEFT($B1109,1),_312_Table1_ColumnLookup,0),FALSE)
+N("312"),
  IF(VALUE(LEFT($A1109,3))=313,VLOOKUP(VALUE(MID($B1109,2,1)),_313_Table1,MATCH(MID($B1109,1,1),_313_Table1_ColumnLookup,0),FALSE)
+N("313"),
  IF(AND(VALUE(LEFT($A1109,3))=314,LEN($B1109)=3),VLOOKUP(VALUE(MID($B1109,2,2)),_314_Table1,MATCH(MID($B1109,1,1),_314_Table1_ColumnLookup,0),FALSE),
  IF(VALUE(LEFT($A1109,3))=314,VLOOKUP(VALUE(MID($B1109,2,1)),_314_Table1,MATCH(MID($B1109,1,1),_314_Table1_ColumnLookup,0),FALSE)
+N("314"),
""))))))))))))))))))))))))</f>
        <v>#N/A</v>
      </c>
      <c r="E1109" s="238" t="e">
        <f>IF(AND(VALUE(LEFT($A1109,3))=309,LEN($B1109)=3),VLOOKUP(VALUE(MID($B1109,2,2)),_309_Table2,MATCH(MID($B1109,1,1),_309_Table2_ColumnLookup,0),FALSE),
  IF($C1109="309 LCR SummaryA",OneYearSCR,IF($C1109="309 LCR SummaryB",UltimateSCR,IF(VALUE(LEFT($A1109,3))=309,VLOOKUP(VALUE(MID($B1109,2,1)),_309_Table2,MATCH(MID($B1109,1,1),_309_Table2_ColumnLookup,0),FALSE)
+N("309"),
  IF(VALUE(LEFT($A1109,3))=310,VLOOKUP(VALUE(MID($B1109,2,1)),_310_Table2,MATCH(MID($B1109,1,1),_310_Table2_ColumnLookup,0),FALSE)
+N("310"),
  IF(AND(VALUE(LEFT($A1109,3))=311,LEN($I1109)=4),VLOOKUP($I1109,_311_Table2,MATCH($B1109,_311_Table2_ColumnLookup,0),FALSE),
  IF(AND(VALUE(LEFT($A1109,3))=311,OR($B1109="I2",$B1109="J2",$B1109="K2",$B1109="L2")),VLOOKUP('311'!$G$58,_311_Table2,MATCH(MID($B1109,1,1),_311_Table2_ColumnLookup,0),FALSE),
  IF(AND(VALUE(LEFT($A1109,3))=311,RIGHT($B1109,5)="Total"),VLOOKUP('311'!$G$59,_311_Table2,MATCH(MID($B1109,1,1),_311_Table2_ColumnLookup,0),FALSE),
  IF(VALUE(LEFT($A1109,3))=311,VLOOKUP(VALUE(MID($B1109,2,1)),_311_Table2,MATCH(MID($B1109,1,1),_311_Table2_ColumnLookup,0),FALSE)
+N("311"),
  IF(AND(VALUE(LEFT($A1109,3))=312,LEFT($G1109,10)="Unincepted",$B1109="G "),VLOOKUP(" ULO",_312_Table2,MATCH('312'!$N$16,_312_Table2_ColumnLookup,0),FALSE),
  IF(AND(VALUE(LEFT($A1109,3))=312,LEFT($G1109,10)="Unincepted",$B1109="O "),VLOOKUP(" ULO",_312_Table2,MATCH('312'!$V$16,_312_Table2_ColumnLookup,0),FALSE),
  IF(AND(VALUE(LEFT($A1109,3))=312,LEFT($G1109,10)="Unincepted",$B1109="Q "),VLOOKUP(" ULO",_312_Table2,MATCH('312'!$X$16,_312_Table2_ColumnLookup,0),FALSE),
  IF(AND(VALUE(LEFT($A1109,3))=312,LEFT($G1109,10)="Unincepted"),VLOOKUP(" ULO",_312_Table2,MATCH(LEFT($B1109,1),_312_Table2_ColumnLookup,0),FALSE),
  IF(AND(VALUE(LEFT($A1109,3))=312,LEFT($G1109,5)="Total",$B1109="G "),VLOOKUP('312'!$F$80,_312_Table2,MATCH('312'!$N$16,_312_Table2_ColumnLookup,0),FALSE),
  IF(AND(VALUE(LEFT($A1109,3))=312,LEFT($G1109,5)="Total",$B1109="O "),VLOOKUP('312'!$F$80,_312_Table2,MATCH('312'!$V$16,_312_Table2_ColumnLookup,0),FALSE),
  IF(AND(VALUE(LEFT($A1109,3))=312,LEFT($G1109,5)="Total",$B1109="Q "),VLOOKUP('312'!$F$80,_312_Table2,MATCH('312'!$X$16,_312_Table2_ColumnLookup,0),FALSE),
  IF(AND(VALUE(LEFT($A1109,3))=312,LEFT($G1109,5)="Total"),VLOOKUP('312'!$F$80,_312_Table2,MATCH(LEFT($B1109,1),_312_Table2_ColumnLookup,0),FALSE),
  IF(AND(VALUE(LEFT($A1109,3))=312,LEN($I1109)=4,$B1109="G"),VLOOKUP($I1109,_312_Table2,MATCH('312'!$N$16,_312_Table2_ColumnLookup,0),FALSE),
  IF(AND(VALUE(LEFT($A1109,3))=312,LEN($I1109)=4,$B1109="O"),VLOOKUP($I1109,_312_Table2,MATCH('312'!$V$16,_312_Table2_ColumnLookup,0),FALSE),
  IF(AND(VALUE(LEFT($A1109,3))=312,LEN($I1109)=4,$B1109="Q"),VLOOKUP($I1109,_312_Table2,MATCH('312'!$X$16,_312_Table2_ColumnLookup,0),FALSE),
  IF(AND(VALUE(LEFT($A1109,3))=312,LEN($I1109)=4),VLOOKUP($I1109,_312_Table2,MATCH(LEFT($B1109,1),_312_Table2_ColumnLookup,0),FALSE)
+N("312"),
  IF(VALUE(LEFT($A1109,3))=313,VLOOKUP(VALUE(MID($B1109,2,1)),_313_Table2,MATCH(MID($B1109,1,1),_313_Table2_ColumnLookup,0),FALSE)
+N("313"),
  IF(AND(VALUE(LEFT($A1109,3))=314,LEN($B1109)=3),VLOOKUP(VALUE(MID($B1109,2,2)),_314_Table2,MATCH(MID($B1109,1,1),_314_Table2_ColumnLookup,0),FALSE),
  IF(VALUE(LEFT($A1109,3))=314,VLOOKUP(VALUE(MID($B1109,2,1)),_314_Table2,MATCH(MID($B1109,1,1),_314_Table2_ColumnLookup,0),FALSE)
+N("314"),
""))))))))))))))))))))))))</f>
        <v>#N/A</v>
      </c>
      <c r="F1109" s="238" t="e">
        <f>IF(AND(VALUE(LEFT($A1109,3))=309,LEN($B1109)=3),VLOOKUP(VALUE(MID($B1109,2,2)),_309_Table3,MATCH(MID($B1109,1,1),_309_Table3_ColumnLookup,0),FALSE),
  IF($C1109="309 LCR SummaryA",OneYearSCR,IF($C1109="309 LCR SummaryB",UltimateSCR,IF(VALUE(LEFT($A1109,3))=309,VLOOKUP(VALUE(MID($B1109,2,1)),_309_Table3,MATCH(MID($B1109,1,1),_309_Table3_ColumnLookup,0),FALSE)
+N("309"),
  IF(VALUE(LEFT($A1109,3))=310,VLOOKUP(VALUE(MID($B1109,2,1)),_310_Table3,MATCH(MID($B1109,1,1),_310_Table3_ColumnLookup,0),FALSE)
+N("310"),
  IF(AND(VALUE(LEFT($A1109,3))=311,LEN($I1109)=4),VLOOKUP($I1109,_311_Table3,MATCH($B1109,_311_Table3_ColumnLookup,0),FALSE),
  IF(AND(VALUE(LEFT($A1109,3))=311,OR($B1109="I2",$B1109="J2",$B1109="K2",$B1109="L2")),VLOOKUP('311'!$G$58,_311_Table3,MATCH(MID($B1109,1,1),_311_Table3_ColumnLookup,0),FALSE),
  IF(AND(VALUE(LEFT($A1109,3))=311,RIGHT($B1109,5)="Total"),VLOOKUP('311'!$G$59,_311_Table3,MATCH(MID($B1109,1,1),_311_Table3_ColumnLookup,0),FALSE),
  IF(VALUE(LEFT($A1109,3))=311,VLOOKUP(VALUE(MID($B1109,2,1)),_311_Table3,MATCH(MID($B1109,1,1),_311_Table3_ColumnLookup,0),FALSE)
+N("311"),
  IF(AND(VALUE(LEFT($A1109,3))=312,LEFT($G1109,10)="Unincepted",$B1109="G "),VLOOKUP(" ULO",_312_Table3,MATCH('312'!$N$16,_312_Table3_ColumnLookup,0),FALSE),
  IF(AND(VALUE(LEFT($A1109,3))=312,LEFT($G1109,10)="Unincepted",$B1109="O "),VLOOKUP(" ULO",_312_Table3,MATCH('312'!$V$16,_312_Table3_ColumnLookup,0),FALSE),
  IF(AND(VALUE(LEFT($A1109,3))=312,LEFT($G1109,10)="Unincepted",$B1109="Q "),VLOOKUP(" ULO",_312_Table3,MATCH('312'!$X$16,_312_Table3_ColumnLookup,0),FALSE),
  IF(AND(VALUE(LEFT($A1109,3))=312,LEFT($G1109,10)="Unincepted"),VLOOKUP(" ULO",_312_Table3,MATCH(LEFT($B1109,1),_312_Table3_ColumnLookup,0),FALSE),
  IF(AND(VALUE(LEFT($A1109,3))=312,LEFT($G1109,5)="Total",$B1109="G "),VLOOKUP('312'!$F$80,_312_Table3,MATCH('312'!$N$16,_312_Table3_ColumnLookup,0),FALSE),
  IF(AND(VALUE(LEFT($A1109,3))=312,LEFT($G1109,5)="Total",$B1109="O "),VLOOKUP('312'!$F$80,_312_Table3,MATCH('312'!$V$16,_312_Table3_ColumnLookup,0),FALSE),
  IF(AND(VALUE(LEFT($A1109,3))=312,LEFT($G1109,5)="Total",$B1109="Q "),VLOOKUP('312'!$F$80,_312_Table3,MATCH('312'!$X$16,_312_Table3_ColumnLookup,0),FALSE),
  IF(AND(VALUE(LEFT($A1109,3))=312,LEFT($G1109,5)="Total"),VLOOKUP('312'!$F$80,_312_Table3,MATCH(LEFT($B1109,1),_312_Table3_ColumnLookup,0),FALSE),
  IF(AND(VALUE(LEFT($A1109,3))=312,LEN($I1109)=4,$B1109="G"),VLOOKUP($I1109,_312_Table3,MATCH('312'!$N$16,_312_Table3_ColumnLookup,0),FALSE),
  IF(AND(VALUE(LEFT($A1109,3))=312,LEN($I1109)=4,$B1109="O"),VLOOKUP($I1109,_312_Table3,MATCH('312'!$V$16,_312_Table3_ColumnLookup,0),FALSE),
  IF(AND(VALUE(LEFT($A1109,3))=312,LEN($I1109)=4,$B1109="Q"),VLOOKUP($I1109,_312_Table3,MATCH('312'!$X$16,_312_Table3_ColumnLookup,0),FALSE),
  IF(AND(VALUE(LEFT($A1109,3))=312,LEN($I1109)=4),VLOOKUP($I1109,_312_Table3,MATCH(LEFT($B1109,1),_312_Table3_ColumnLookup,0),FALSE)
+N("312"),
  IF(VALUE(LEFT($A1109,3))=313,VLOOKUP(VALUE(MID($B1109,2,1)),_313_Table3,MATCH(MID($B1109,1,1),_313_Table3_ColumnLookup,0),FALSE)
+N("313"),
  IF(AND(VALUE(LEFT($A1109,3))=314,LEN($B1109)=3),VLOOKUP(VALUE(MID($B1109,2,2)),_314_Table3,MATCH(MID($B1109,1,1),_314_Table3_ColumnLookup,0),FALSE),
  IF(VALUE(LEFT($A1109,3))=314,VLOOKUP(VALUE(MID($B1109,2,1)),_314_Table3,MATCH(MID($B1109,1,1),_314_Table3_ColumnLookup,0),FALSE)
+N("314"),
""))))))))))))))))))))))))</f>
        <v>#N/A</v>
      </c>
      <c r="H1109" s="321" t="str">
        <f>IFERROR(
IF(ISERROR($D1109)=FALSE,$D1109,IF(ISERROR($E1109)=FALSE,$E1109,IF(ISERROR($F1109)=FALSE,$F1109
+N("012 checkboxes"),
IF(
IF(OR(LEFT($A1109,9)="Syndicate",LEFT($A1109,12)="NewSyndicate"),VLOOKUP($A1109,'012'!$J:$ZW,MATCH("Link to button",'012'!$J$1:$ZW$1,0),0)
+N("309 checkbox"),
IF($C1109="309 LCR Summary0",VLOOKUP("Notes990",'309'!$P:$ZZ,MATCH("Link to button",'309'!$P$1:$ZZ$1,0),0)
+N("313 checkboxes"),
IF($C1109="313 Financial Information0LcmVsScr",IF($C1109="309 LCR Summary0",VLOOKUP("LcmVsScr",'309'!$N:$ZZ,MATCH("Link to button",'309'!$N$1:$ZZ$1,0),0),
IF($C1109="313 Financial Information0LcrDocAttached",IF($C1109="309 LCR Summary0",VLOOKUP("LcrDocAttached",'309'!$N:$ZZ,MATCH("Link to button",'309'!$N$1:$ZZ$1,0),
0)))))))=1,TRUE,FALSE)
))),"")</f>
        <v/>
      </c>
    </row>
    <row r="1110" spans="1:8">
      <c r="A1110" s="237" t="e">
        <f>VLOOKUP($G1110,CSVLookups!$B:$R,MATCH(A$1,CSVLookups!$B$1:$R$1,0),FALSE)</f>
        <v>#N/A</v>
      </c>
      <c r="B1110" s="237" t="e">
        <f>VLOOKUP($G1110,CSVLookups!$B:$R,MATCH(B$1,CSVLookups!$B$1:$R$1,0),FALSE)</f>
        <v>#N/A</v>
      </c>
      <c r="C1110" s="238" t="e">
        <f t="shared" si="17"/>
        <v>#N/A</v>
      </c>
      <c r="D1110" s="238" t="e">
        <f>IF(AND(VALUE(LEFT($A1110,3))=309,LEN($B1110)=3),VLOOKUP(VALUE(MID($B1110,2,2)),_309_Table1,MATCH(MID($B1110,1,1),_309_Table1_ColumnLookup,0),FALSE),
  IF($C1110="309 LCR SummaryA",OneYearSCR,IF($C1110="309 LCR SummaryB",UltimateSCR,IF(VALUE(LEFT($A1110,3))=309,VLOOKUP(VALUE(MID($B1110,2,1)),_309_Table1,MATCH(MID($B1110,1,1),_309_Table1_ColumnLookup,0),FALSE)
+N("309"),
  IF(VALUE(LEFT($A1110,3))=310,VLOOKUP(VALUE(MID($B1110,2,1)),_310_Table1,MATCH(MID($B1110,1,1),_310_Table1_ColumnLookup,0),FALSE)
+N("310"),
  IF(AND(VALUE(LEFT($A1110,3))=311,LEN($I1110)=4),VLOOKUP($I1110,_311_Table1,MATCH($B1110,_311_Table1_ColumnLookup,0),FALSE),
  IF(AND(VALUE(LEFT($A1110,3))=311,OR($B1110="I2",$B1110="J2",$B1110="K2",$B1110="L2")),VLOOKUP('311'!$G$58,_311_Table1,MATCH(MID($B1110,1,1),_311_Table1_ColumnLookup,0),FALSE),
  IF(AND(VALUE(LEFT($A1110,3))=311,RIGHT($B1110,5)="Total"),VLOOKUP('311'!$G$59,_311_Table1,MATCH(MID($B1110,1,1),_311_Table1_ColumnLookup,0),FALSE),
  IF(VALUE(LEFT($A1110,3))=311,VLOOKUP(VALUE(MID($B1110,2,1)),_311_Table1,MATCH(MID($B1110,1,1),_311_Table1_ColumnLookup,0),FALSE)
+N("311"),
  IF(AND(VALUE(LEFT($A1110,3))=312,LEFT($G1110,10)="Unincepted",$B1110="G "),VLOOKUP(" ULO",_312_Table1,MATCH('312'!$N$16,_312_Table1_ColumnLookup,0),FALSE),
  IF(AND(VALUE(LEFT($A1110,3))=312,LEFT($G1110,10)="Unincepted",$B1110="O "),VLOOKUP(" ULO",_312_Table1,MATCH('312'!$V$16,_312_Table1_ColumnLookup,0),FALSE),
  IF(AND(VALUE(LEFT($A1110,3))=312,LEFT($G1110,10)="Unincepted",$B1110="Q "),VLOOKUP(" ULO",_312_Table1,MATCH('312'!$X$16,_312_Table1_ColumnLookup,0),FALSE),
  IF(AND(VALUE(LEFT($A1110,3))=312,LEFT($G1110,10)="Unincepted"),VLOOKUP(" ULO",_312_Table1,MATCH(LEFT($B1110,1),_312_Table1_ColumnLookup,0),FALSE),
  IF(AND(VALUE(LEFT($A1110,3))=312,LEFT($G1110,5)="Total",$B1110="G "),VLOOKUP('312'!$F$80,_312_Table1,MATCH('312'!$N$16,_312_Table1_ColumnLookup,0),FALSE),
  IF(AND(VALUE(LEFT($A1110,3))=312,LEFT($G1110,5)="Total",$B1110="O "),VLOOKUP('312'!$F$80,_312_Table1,MATCH('312'!$V$16,_312_Table1_ColumnLookup,0),FALSE),
  IF(AND(VALUE(LEFT($A1110,3))=312,LEFT($G1110,5)="Total",$B1110="Q "),VLOOKUP('312'!$F$80,_312_Table1,MATCH('312'!$X$16,_312_Table1_ColumnLookup,0),FALSE),
  IF(AND(VALUE(LEFT($A1110,3))=312,LEFT($G1110,5)="Total"),VLOOKUP('312'!$F$80,_312_Table1,MATCH(LEFT($B1110,1),_312_Table1_ColumnLookup,0),FALSE),
  IF(AND(VALUE(LEFT($A1110,3))=312,LEN($I1110)=4,$B1110="G"),VLOOKUP($I1110,_312_Table1,MATCH('312'!$N$16,_312_Table1_ColumnLookup,0),FALSE),
  IF(AND(VALUE(LEFT($A1110,3))=312,LEN($I1110)=4,$B1110="O"),VLOOKUP($I1110,_312_Table1,MATCH('312'!$V$16,_312_Table1_ColumnLookup,0),FALSE),
  IF(AND(VALUE(LEFT($A1110,3))=312,LEN($I1110)=4,$B1110="Q"),VLOOKUP($I1110,_312_Table1,MATCH('312'!$X$16,_312_Table1_ColumnLookup,0),FALSE),
  IF(AND(VALUE(LEFT($A1110,3))=312,LEN($I1110)=4),VLOOKUP($I1110,_312_Table1,MATCH(LEFT($B1110,1),_312_Table1_ColumnLookup,0),FALSE)
+N("312"),
  IF(VALUE(LEFT($A1110,3))=313,VLOOKUP(VALUE(MID($B1110,2,1)),_313_Table1,MATCH(MID($B1110,1,1),_313_Table1_ColumnLookup,0),FALSE)
+N("313"),
  IF(AND(VALUE(LEFT($A1110,3))=314,LEN($B1110)=3),VLOOKUP(VALUE(MID($B1110,2,2)),_314_Table1,MATCH(MID($B1110,1,1),_314_Table1_ColumnLookup,0),FALSE),
  IF(VALUE(LEFT($A1110,3))=314,VLOOKUP(VALUE(MID($B1110,2,1)),_314_Table1,MATCH(MID($B1110,1,1),_314_Table1_ColumnLookup,0),FALSE)
+N("314"),
""))))))))))))))))))))))))</f>
        <v>#N/A</v>
      </c>
      <c r="E1110" s="238" t="e">
        <f>IF(AND(VALUE(LEFT($A1110,3))=309,LEN($B1110)=3),VLOOKUP(VALUE(MID($B1110,2,2)),_309_Table2,MATCH(MID($B1110,1,1),_309_Table2_ColumnLookup,0),FALSE),
  IF($C1110="309 LCR SummaryA",OneYearSCR,IF($C1110="309 LCR SummaryB",UltimateSCR,IF(VALUE(LEFT($A1110,3))=309,VLOOKUP(VALUE(MID($B1110,2,1)),_309_Table2,MATCH(MID($B1110,1,1),_309_Table2_ColumnLookup,0),FALSE)
+N("309"),
  IF(VALUE(LEFT($A1110,3))=310,VLOOKUP(VALUE(MID($B1110,2,1)),_310_Table2,MATCH(MID($B1110,1,1),_310_Table2_ColumnLookup,0),FALSE)
+N("310"),
  IF(AND(VALUE(LEFT($A1110,3))=311,LEN($I1110)=4),VLOOKUP($I1110,_311_Table2,MATCH($B1110,_311_Table2_ColumnLookup,0),FALSE),
  IF(AND(VALUE(LEFT($A1110,3))=311,OR($B1110="I2",$B1110="J2",$B1110="K2",$B1110="L2")),VLOOKUP('311'!$G$58,_311_Table2,MATCH(MID($B1110,1,1),_311_Table2_ColumnLookup,0),FALSE),
  IF(AND(VALUE(LEFT($A1110,3))=311,RIGHT($B1110,5)="Total"),VLOOKUP('311'!$G$59,_311_Table2,MATCH(MID($B1110,1,1),_311_Table2_ColumnLookup,0),FALSE),
  IF(VALUE(LEFT($A1110,3))=311,VLOOKUP(VALUE(MID($B1110,2,1)),_311_Table2,MATCH(MID($B1110,1,1),_311_Table2_ColumnLookup,0),FALSE)
+N("311"),
  IF(AND(VALUE(LEFT($A1110,3))=312,LEFT($G1110,10)="Unincepted",$B1110="G "),VLOOKUP(" ULO",_312_Table2,MATCH('312'!$N$16,_312_Table2_ColumnLookup,0),FALSE),
  IF(AND(VALUE(LEFT($A1110,3))=312,LEFT($G1110,10)="Unincepted",$B1110="O "),VLOOKUP(" ULO",_312_Table2,MATCH('312'!$V$16,_312_Table2_ColumnLookup,0),FALSE),
  IF(AND(VALUE(LEFT($A1110,3))=312,LEFT($G1110,10)="Unincepted",$B1110="Q "),VLOOKUP(" ULO",_312_Table2,MATCH('312'!$X$16,_312_Table2_ColumnLookup,0),FALSE),
  IF(AND(VALUE(LEFT($A1110,3))=312,LEFT($G1110,10)="Unincepted"),VLOOKUP(" ULO",_312_Table2,MATCH(LEFT($B1110,1),_312_Table2_ColumnLookup,0),FALSE),
  IF(AND(VALUE(LEFT($A1110,3))=312,LEFT($G1110,5)="Total",$B1110="G "),VLOOKUP('312'!$F$80,_312_Table2,MATCH('312'!$N$16,_312_Table2_ColumnLookup,0),FALSE),
  IF(AND(VALUE(LEFT($A1110,3))=312,LEFT($G1110,5)="Total",$B1110="O "),VLOOKUP('312'!$F$80,_312_Table2,MATCH('312'!$V$16,_312_Table2_ColumnLookup,0),FALSE),
  IF(AND(VALUE(LEFT($A1110,3))=312,LEFT($G1110,5)="Total",$B1110="Q "),VLOOKUP('312'!$F$80,_312_Table2,MATCH('312'!$X$16,_312_Table2_ColumnLookup,0),FALSE),
  IF(AND(VALUE(LEFT($A1110,3))=312,LEFT($G1110,5)="Total"),VLOOKUP('312'!$F$80,_312_Table2,MATCH(LEFT($B1110,1),_312_Table2_ColumnLookup,0),FALSE),
  IF(AND(VALUE(LEFT($A1110,3))=312,LEN($I1110)=4,$B1110="G"),VLOOKUP($I1110,_312_Table2,MATCH('312'!$N$16,_312_Table2_ColumnLookup,0),FALSE),
  IF(AND(VALUE(LEFT($A1110,3))=312,LEN($I1110)=4,$B1110="O"),VLOOKUP($I1110,_312_Table2,MATCH('312'!$V$16,_312_Table2_ColumnLookup,0),FALSE),
  IF(AND(VALUE(LEFT($A1110,3))=312,LEN($I1110)=4,$B1110="Q"),VLOOKUP($I1110,_312_Table2,MATCH('312'!$X$16,_312_Table2_ColumnLookup,0),FALSE),
  IF(AND(VALUE(LEFT($A1110,3))=312,LEN($I1110)=4),VLOOKUP($I1110,_312_Table2,MATCH(LEFT($B1110,1),_312_Table2_ColumnLookup,0),FALSE)
+N("312"),
  IF(VALUE(LEFT($A1110,3))=313,VLOOKUP(VALUE(MID($B1110,2,1)),_313_Table2,MATCH(MID($B1110,1,1),_313_Table2_ColumnLookup,0),FALSE)
+N("313"),
  IF(AND(VALUE(LEFT($A1110,3))=314,LEN($B1110)=3),VLOOKUP(VALUE(MID($B1110,2,2)),_314_Table2,MATCH(MID($B1110,1,1),_314_Table2_ColumnLookup,0),FALSE),
  IF(VALUE(LEFT($A1110,3))=314,VLOOKUP(VALUE(MID($B1110,2,1)),_314_Table2,MATCH(MID($B1110,1,1),_314_Table2_ColumnLookup,0),FALSE)
+N("314"),
""))))))))))))))))))))))))</f>
        <v>#N/A</v>
      </c>
      <c r="F1110" s="238" t="e">
        <f>IF(AND(VALUE(LEFT($A1110,3))=309,LEN($B1110)=3),VLOOKUP(VALUE(MID($B1110,2,2)),_309_Table3,MATCH(MID($B1110,1,1),_309_Table3_ColumnLookup,0),FALSE),
  IF($C1110="309 LCR SummaryA",OneYearSCR,IF($C1110="309 LCR SummaryB",UltimateSCR,IF(VALUE(LEFT($A1110,3))=309,VLOOKUP(VALUE(MID($B1110,2,1)),_309_Table3,MATCH(MID($B1110,1,1),_309_Table3_ColumnLookup,0),FALSE)
+N("309"),
  IF(VALUE(LEFT($A1110,3))=310,VLOOKUP(VALUE(MID($B1110,2,1)),_310_Table3,MATCH(MID($B1110,1,1),_310_Table3_ColumnLookup,0),FALSE)
+N("310"),
  IF(AND(VALUE(LEFT($A1110,3))=311,LEN($I1110)=4),VLOOKUP($I1110,_311_Table3,MATCH($B1110,_311_Table3_ColumnLookup,0),FALSE),
  IF(AND(VALUE(LEFT($A1110,3))=311,OR($B1110="I2",$B1110="J2",$B1110="K2",$B1110="L2")),VLOOKUP('311'!$G$58,_311_Table3,MATCH(MID($B1110,1,1),_311_Table3_ColumnLookup,0),FALSE),
  IF(AND(VALUE(LEFT($A1110,3))=311,RIGHT($B1110,5)="Total"),VLOOKUP('311'!$G$59,_311_Table3,MATCH(MID($B1110,1,1),_311_Table3_ColumnLookup,0),FALSE),
  IF(VALUE(LEFT($A1110,3))=311,VLOOKUP(VALUE(MID($B1110,2,1)),_311_Table3,MATCH(MID($B1110,1,1),_311_Table3_ColumnLookup,0),FALSE)
+N("311"),
  IF(AND(VALUE(LEFT($A1110,3))=312,LEFT($G1110,10)="Unincepted",$B1110="G "),VLOOKUP(" ULO",_312_Table3,MATCH('312'!$N$16,_312_Table3_ColumnLookup,0),FALSE),
  IF(AND(VALUE(LEFT($A1110,3))=312,LEFT($G1110,10)="Unincepted",$B1110="O "),VLOOKUP(" ULO",_312_Table3,MATCH('312'!$V$16,_312_Table3_ColumnLookup,0),FALSE),
  IF(AND(VALUE(LEFT($A1110,3))=312,LEFT($G1110,10)="Unincepted",$B1110="Q "),VLOOKUP(" ULO",_312_Table3,MATCH('312'!$X$16,_312_Table3_ColumnLookup,0),FALSE),
  IF(AND(VALUE(LEFT($A1110,3))=312,LEFT($G1110,10)="Unincepted"),VLOOKUP(" ULO",_312_Table3,MATCH(LEFT($B1110,1),_312_Table3_ColumnLookup,0),FALSE),
  IF(AND(VALUE(LEFT($A1110,3))=312,LEFT($G1110,5)="Total",$B1110="G "),VLOOKUP('312'!$F$80,_312_Table3,MATCH('312'!$N$16,_312_Table3_ColumnLookup,0),FALSE),
  IF(AND(VALUE(LEFT($A1110,3))=312,LEFT($G1110,5)="Total",$B1110="O "),VLOOKUP('312'!$F$80,_312_Table3,MATCH('312'!$V$16,_312_Table3_ColumnLookup,0),FALSE),
  IF(AND(VALUE(LEFT($A1110,3))=312,LEFT($G1110,5)="Total",$B1110="Q "),VLOOKUP('312'!$F$80,_312_Table3,MATCH('312'!$X$16,_312_Table3_ColumnLookup,0),FALSE),
  IF(AND(VALUE(LEFT($A1110,3))=312,LEFT($G1110,5)="Total"),VLOOKUP('312'!$F$80,_312_Table3,MATCH(LEFT($B1110,1),_312_Table3_ColumnLookup,0),FALSE),
  IF(AND(VALUE(LEFT($A1110,3))=312,LEN($I1110)=4,$B1110="G"),VLOOKUP($I1110,_312_Table3,MATCH('312'!$N$16,_312_Table3_ColumnLookup,0),FALSE),
  IF(AND(VALUE(LEFT($A1110,3))=312,LEN($I1110)=4,$B1110="O"),VLOOKUP($I1110,_312_Table3,MATCH('312'!$V$16,_312_Table3_ColumnLookup,0),FALSE),
  IF(AND(VALUE(LEFT($A1110,3))=312,LEN($I1110)=4,$B1110="Q"),VLOOKUP($I1110,_312_Table3,MATCH('312'!$X$16,_312_Table3_ColumnLookup,0),FALSE),
  IF(AND(VALUE(LEFT($A1110,3))=312,LEN($I1110)=4),VLOOKUP($I1110,_312_Table3,MATCH(LEFT($B1110,1),_312_Table3_ColumnLookup,0),FALSE)
+N("312"),
  IF(VALUE(LEFT($A1110,3))=313,VLOOKUP(VALUE(MID($B1110,2,1)),_313_Table3,MATCH(MID($B1110,1,1),_313_Table3_ColumnLookup,0),FALSE)
+N("313"),
  IF(AND(VALUE(LEFT($A1110,3))=314,LEN($B1110)=3),VLOOKUP(VALUE(MID($B1110,2,2)),_314_Table3,MATCH(MID($B1110,1,1),_314_Table3_ColumnLookup,0),FALSE),
  IF(VALUE(LEFT($A1110,3))=314,VLOOKUP(VALUE(MID($B1110,2,1)),_314_Table3,MATCH(MID($B1110,1,1),_314_Table3_ColumnLookup,0),FALSE)
+N("314"),
""))))))))))))))))))))))))</f>
        <v>#N/A</v>
      </c>
      <c r="H1110" s="321" t="str">
        <f>IFERROR(
IF(ISERROR($D1110)=FALSE,$D1110,IF(ISERROR($E1110)=FALSE,$E1110,IF(ISERROR($F1110)=FALSE,$F1110
+N("012 checkboxes"),
IF(
IF(OR(LEFT($A1110,9)="Syndicate",LEFT($A1110,12)="NewSyndicate"),VLOOKUP($A1110,'012'!$J:$ZW,MATCH("Link to button",'012'!$J$1:$ZW$1,0),0)
+N("309 checkbox"),
IF($C1110="309 LCR Summary0",VLOOKUP("Notes990",'309'!$P:$ZZ,MATCH("Link to button",'309'!$P$1:$ZZ$1,0),0)
+N("313 checkboxes"),
IF($C1110="313 Financial Information0LcmVsScr",IF($C1110="309 LCR Summary0",VLOOKUP("LcmVsScr",'309'!$N:$ZZ,MATCH("Link to button",'309'!$N$1:$ZZ$1,0),0),
IF($C1110="313 Financial Information0LcrDocAttached",IF($C1110="309 LCR Summary0",VLOOKUP("LcrDocAttached",'309'!$N:$ZZ,MATCH("Link to button",'309'!$N$1:$ZZ$1,0),
0)))))))=1,TRUE,FALSE)
))),"")</f>
        <v/>
      </c>
    </row>
    <row r="1111" spans="1:8">
      <c r="A1111" s="237" t="e">
        <f>VLOOKUP($G1111,CSVLookups!$B:$R,MATCH(A$1,CSVLookups!$B$1:$R$1,0),FALSE)</f>
        <v>#N/A</v>
      </c>
      <c r="B1111" s="237" t="e">
        <f>VLOOKUP($G1111,CSVLookups!$B:$R,MATCH(B$1,CSVLookups!$B$1:$R$1,0),FALSE)</f>
        <v>#N/A</v>
      </c>
      <c r="C1111" s="238" t="e">
        <f t="shared" si="17"/>
        <v>#N/A</v>
      </c>
      <c r="D1111" s="238" t="e">
        <f>IF(AND(VALUE(LEFT($A1111,3))=309,LEN($B1111)=3),VLOOKUP(VALUE(MID($B1111,2,2)),_309_Table1,MATCH(MID($B1111,1,1),_309_Table1_ColumnLookup,0),FALSE),
  IF($C1111="309 LCR SummaryA",OneYearSCR,IF($C1111="309 LCR SummaryB",UltimateSCR,IF(VALUE(LEFT($A1111,3))=309,VLOOKUP(VALUE(MID($B1111,2,1)),_309_Table1,MATCH(MID($B1111,1,1),_309_Table1_ColumnLookup,0),FALSE)
+N("309"),
  IF(VALUE(LEFT($A1111,3))=310,VLOOKUP(VALUE(MID($B1111,2,1)),_310_Table1,MATCH(MID($B1111,1,1),_310_Table1_ColumnLookup,0),FALSE)
+N("310"),
  IF(AND(VALUE(LEFT($A1111,3))=311,LEN($I1111)=4),VLOOKUP($I1111,_311_Table1,MATCH($B1111,_311_Table1_ColumnLookup,0),FALSE),
  IF(AND(VALUE(LEFT($A1111,3))=311,OR($B1111="I2",$B1111="J2",$B1111="K2",$B1111="L2")),VLOOKUP('311'!$G$58,_311_Table1,MATCH(MID($B1111,1,1),_311_Table1_ColumnLookup,0),FALSE),
  IF(AND(VALUE(LEFT($A1111,3))=311,RIGHT($B1111,5)="Total"),VLOOKUP('311'!$G$59,_311_Table1,MATCH(MID($B1111,1,1),_311_Table1_ColumnLookup,0),FALSE),
  IF(VALUE(LEFT($A1111,3))=311,VLOOKUP(VALUE(MID($B1111,2,1)),_311_Table1,MATCH(MID($B1111,1,1),_311_Table1_ColumnLookup,0),FALSE)
+N("311"),
  IF(AND(VALUE(LEFT($A1111,3))=312,LEFT($G1111,10)="Unincepted",$B1111="G "),VLOOKUP(" ULO",_312_Table1,MATCH('312'!$N$16,_312_Table1_ColumnLookup,0),FALSE),
  IF(AND(VALUE(LEFT($A1111,3))=312,LEFT($G1111,10)="Unincepted",$B1111="O "),VLOOKUP(" ULO",_312_Table1,MATCH('312'!$V$16,_312_Table1_ColumnLookup,0),FALSE),
  IF(AND(VALUE(LEFT($A1111,3))=312,LEFT($G1111,10)="Unincepted",$B1111="Q "),VLOOKUP(" ULO",_312_Table1,MATCH('312'!$X$16,_312_Table1_ColumnLookup,0),FALSE),
  IF(AND(VALUE(LEFT($A1111,3))=312,LEFT($G1111,10)="Unincepted"),VLOOKUP(" ULO",_312_Table1,MATCH(LEFT($B1111,1),_312_Table1_ColumnLookup,0),FALSE),
  IF(AND(VALUE(LEFT($A1111,3))=312,LEFT($G1111,5)="Total",$B1111="G "),VLOOKUP('312'!$F$80,_312_Table1,MATCH('312'!$N$16,_312_Table1_ColumnLookup,0),FALSE),
  IF(AND(VALUE(LEFT($A1111,3))=312,LEFT($G1111,5)="Total",$B1111="O "),VLOOKUP('312'!$F$80,_312_Table1,MATCH('312'!$V$16,_312_Table1_ColumnLookup,0),FALSE),
  IF(AND(VALUE(LEFT($A1111,3))=312,LEFT($G1111,5)="Total",$B1111="Q "),VLOOKUP('312'!$F$80,_312_Table1,MATCH('312'!$X$16,_312_Table1_ColumnLookup,0),FALSE),
  IF(AND(VALUE(LEFT($A1111,3))=312,LEFT($G1111,5)="Total"),VLOOKUP('312'!$F$80,_312_Table1,MATCH(LEFT($B1111,1),_312_Table1_ColumnLookup,0),FALSE),
  IF(AND(VALUE(LEFT($A1111,3))=312,LEN($I1111)=4,$B1111="G"),VLOOKUP($I1111,_312_Table1,MATCH('312'!$N$16,_312_Table1_ColumnLookup,0),FALSE),
  IF(AND(VALUE(LEFT($A1111,3))=312,LEN($I1111)=4,$B1111="O"),VLOOKUP($I1111,_312_Table1,MATCH('312'!$V$16,_312_Table1_ColumnLookup,0),FALSE),
  IF(AND(VALUE(LEFT($A1111,3))=312,LEN($I1111)=4,$B1111="Q"),VLOOKUP($I1111,_312_Table1,MATCH('312'!$X$16,_312_Table1_ColumnLookup,0),FALSE),
  IF(AND(VALUE(LEFT($A1111,3))=312,LEN($I1111)=4),VLOOKUP($I1111,_312_Table1,MATCH(LEFT($B1111,1),_312_Table1_ColumnLookup,0),FALSE)
+N("312"),
  IF(VALUE(LEFT($A1111,3))=313,VLOOKUP(VALUE(MID($B1111,2,1)),_313_Table1,MATCH(MID($B1111,1,1),_313_Table1_ColumnLookup,0),FALSE)
+N("313"),
  IF(AND(VALUE(LEFT($A1111,3))=314,LEN($B1111)=3),VLOOKUP(VALUE(MID($B1111,2,2)),_314_Table1,MATCH(MID($B1111,1,1),_314_Table1_ColumnLookup,0),FALSE),
  IF(VALUE(LEFT($A1111,3))=314,VLOOKUP(VALUE(MID($B1111,2,1)),_314_Table1,MATCH(MID($B1111,1,1),_314_Table1_ColumnLookup,0),FALSE)
+N("314"),
""))))))))))))))))))))))))</f>
        <v>#N/A</v>
      </c>
      <c r="E1111" s="238" t="e">
        <f>IF(AND(VALUE(LEFT($A1111,3))=309,LEN($B1111)=3),VLOOKUP(VALUE(MID($B1111,2,2)),_309_Table2,MATCH(MID($B1111,1,1),_309_Table2_ColumnLookup,0),FALSE),
  IF($C1111="309 LCR SummaryA",OneYearSCR,IF($C1111="309 LCR SummaryB",UltimateSCR,IF(VALUE(LEFT($A1111,3))=309,VLOOKUP(VALUE(MID($B1111,2,1)),_309_Table2,MATCH(MID($B1111,1,1),_309_Table2_ColumnLookup,0),FALSE)
+N("309"),
  IF(VALUE(LEFT($A1111,3))=310,VLOOKUP(VALUE(MID($B1111,2,1)),_310_Table2,MATCH(MID($B1111,1,1),_310_Table2_ColumnLookup,0),FALSE)
+N("310"),
  IF(AND(VALUE(LEFT($A1111,3))=311,LEN($I1111)=4),VLOOKUP($I1111,_311_Table2,MATCH($B1111,_311_Table2_ColumnLookup,0),FALSE),
  IF(AND(VALUE(LEFT($A1111,3))=311,OR($B1111="I2",$B1111="J2",$B1111="K2",$B1111="L2")),VLOOKUP('311'!$G$58,_311_Table2,MATCH(MID($B1111,1,1),_311_Table2_ColumnLookup,0),FALSE),
  IF(AND(VALUE(LEFT($A1111,3))=311,RIGHT($B1111,5)="Total"),VLOOKUP('311'!$G$59,_311_Table2,MATCH(MID($B1111,1,1),_311_Table2_ColumnLookup,0),FALSE),
  IF(VALUE(LEFT($A1111,3))=311,VLOOKUP(VALUE(MID($B1111,2,1)),_311_Table2,MATCH(MID($B1111,1,1),_311_Table2_ColumnLookup,0),FALSE)
+N("311"),
  IF(AND(VALUE(LEFT($A1111,3))=312,LEFT($G1111,10)="Unincepted",$B1111="G "),VLOOKUP(" ULO",_312_Table2,MATCH('312'!$N$16,_312_Table2_ColumnLookup,0),FALSE),
  IF(AND(VALUE(LEFT($A1111,3))=312,LEFT($G1111,10)="Unincepted",$B1111="O "),VLOOKUP(" ULO",_312_Table2,MATCH('312'!$V$16,_312_Table2_ColumnLookup,0),FALSE),
  IF(AND(VALUE(LEFT($A1111,3))=312,LEFT($G1111,10)="Unincepted",$B1111="Q "),VLOOKUP(" ULO",_312_Table2,MATCH('312'!$X$16,_312_Table2_ColumnLookup,0),FALSE),
  IF(AND(VALUE(LEFT($A1111,3))=312,LEFT($G1111,10)="Unincepted"),VLOOKUP(" ULO",_312_Table2,MATCH(LEFT($B1111,1),_312_Table2_ColumnLookup,0),FALSE),
  IF(AND(VALUE(LEFT($A1111,3))=312,LEFT($G1111,5)="Total",$B1111="G "),VLOOKUP('312'!$F$80,_312_Table2,MATCH('312'!$N$16,_312_Table2_ColumnLookup,0),FALSE),
  IF(AND(VALUE(LEFT($A1111,3))=312,LEFT($G1111,5)="Total",$B1111="O "),VLOOKUP('312'!$F$80,_312_Table2,MATCH('312'!$V$16,_312_Table2_ColumnLookup,0),FALSE),
  IF(AND(VALUE(LEFT($A1111,3))=312,LEFT($G1111,5)="Total",$B1111="Q "),VLOOKUP('312'!$F$80,_312_Table2,MATCH('312'!$X$16,_312_Table2_ColumnLookup,0),FALSE),
  IF(AND(VALUE(LEFT($A1111,3))=312,LEFT($G1111,5)="Total"),VLOOKUP('312'!$F$80,_312_Table2,MATCH(LEFT($B1111,1),_312_Table2_ColumnLookup,0),FALSE),
  IF(AND(VALUE(LEFT($A1111,3))=312,LEN($I1111)=4,$B1111="G"),VLOOKUP($I1111,_312_Table2,MATCH('312'!$N$16,_312_Table2_ColumnLookup,0),FALSE),
  IF(AND(VALUE(LEFT($A1111,3))=312,LEN($I1111)=4,$B1111="O"),VLOOKUP($I1111,_312_Table2,MATCH('312'!$V$16,_312_Table2_ColumnLookup,0),FALSE),
  IF(AND(VALUE(LEFT($A1111,3))=312,LEN($I1111)=4,$B1111="Q"),VLOOKUP($I1111,_312_Table2,MATCH('312'!$X$16,_312_Table2_ColumnLookup,0),FALSE),
  IF(AND(VALUE(LEFT($A1111,3))=312,LEN($I1111)=4),VLOOKUP($I1111,_312_Table2,MATCH(LEFT($B1111,1),_312_Table2_ColumnLookup,0),FALSE)
+N("312"),
  IF(VALUE(LEFT($A1111,3))=313,VLOOKUP(VALUE(MID($B1111,2,1)),_313_Table2,MATCH(MID($B1111,1,1),_313_Table2_ColumnLookup,0),FALSE)
+N("313"),
  IF(AND(VALUE(LEFT($A1111,3))=314,LEN($B1111)=3),VLOOKUP(VALUE(MID($B1111,2,2)),_314_Table2,MATCH(MID($B1111,1,1),_314_Table2_ColumnLookup,0),FALSE),
  IF(VALUE(LEFT($A1111,3))=314,VLOOKUP(VALUE(MID($B1111,2,1)),_314_Table2,MATCH(MID($B1111,1,1),_314_Table2_ColumnLookup,0),FALSE)
+N("314"),
""))))))))))))))))))))))))</f>
        <v>#N/A</v>
      </c>
      <c r="F1111" s="238" t="e">
        <f>IF(AND(VALUE(LEFT($A1111,3))=309,LEN($B1111)=3),VLOOKUP(VALUE(MID($B1111,2,2)),_309_Table3,MATCH(MID($B1111,1,1),_309_Table3_ColumnLookup,0),FALSE),
  IF($C1111="309 LCR SummaryA",OneYearSCR,IF($C1111="309 LCR SummaryB",UltimateSCR,IF(VALUE(LEFT($A1111,3))=309,VLOOKUP(VALUE(MID($B1111,2,1)),_309_Table3,MATCH(MID($B1111,1,1),_309_Table3_ColumnLookup,0),FALSE)
+N("309"),
  IF(VALUE(LEFT($A1111,3))=310,VLOOKUP(VALUE(MID($B1111,2,1)),_310_Table3,MATCH(MID($B1111,1,1),_310_Table3_ColumnLookup,0),FALSE)
+N("310"),
  IF(AND(VALUE(LEFT($A1111,3))=311,LEN($I1111)=4),VLOOKUP($I1111,_311_Table3,MATCH($B1111,_311_Table3_ColumnLookup,0),FALSE),
  IF(AND(VALUE(LEFT($A1111,3))=311,OR($B1111="I2",$B1111="J2",$B1111="K2",$B1111="L2")),VLOOKUP('311'!$G$58,_311_Table3,MATCH(MID($B1111,1,1),_311_Table3_ColumnLookup,0),FALSE),
  IF(AND(VALUE(LEFT($A1111,3))=311,RIGHT($B1111,5)="Total"),VLOOKUP('311'!$G$59,_311_Table3,MATCH(MID($B1111,1,1),_311_Table3_ColumnLookup,0),FALSE),
  IF(VALUE(LEFT($A1111,3))=311,VLOOKUP(VALUE(MID($B1111,2,1)),_311_Table3,MATCH(MID($B1111,1,1),_311_Table3_ColumnLookup,0),FALSE)
+N("311"),
  IF(AND(VALUE(LEFT($A1111,3))=312,LEFT($G1111,10)="Unincepted",$B1111="G "),VLOOKUP(" ULO",_312_Table3,MATCH('312'!$N$16,_312_Table3_ColumnLookup,0),FALSE),
  IF(AND(VALUE(LEFT($A1111,3))=312,LEFT($G1111,10)="Unincepted",$B1111="O "),VLOOKUP(" ULO",_312_Table3,MATCH('312'!$V$16,_312_Table3_ColumnLookup,0),FALSE),
  IF(AND(VALUE(LEFT($A1111,3))=312,LEFT($G1111,10)="Unincepted",$B1111="Q "),VLOOKUP(" ULO",_312_Table3,MATCH('312'!$X$16,_312_Table3_ColumnLookup,0),FALSE),
  IF(AND(VALUE(LEFT($A1111,3))=312,LEFT($G1111,10)="Unincepted"),VLOOKUP(" ULO",_312_Table3,MATCH(LEFT($B1111,1),_312_Table3_ColumnLookup,0),FALSE),
  IF(AND(VALUE(LEFT($A1111,3))=312,LEFT($G1111,5)="Total",$B1111="G "),VLOOKUP('312'!$F$80,_312_Table3,MATCH('312'!$N$16,_312_Table3_ColumnLookup,0),FALSE),
  IF(AND(VALUE(LEFT($A1111,3))=312,LEFT($G1111,5)="Total",$B1111="O "),VLOOKUP('312'!$F$80,_312_Table3,MATCH('312'!$V$16,_312_Table3_ColumnLookup,0),FALSE),
  IF(AND(VALUE(LEFT($A1111,3))=312,LEFT($G1111,5)="Total",$B1111="Q "),VLOOKUP('312'!$F$80,_312_Table3,MATCH('312'!$X$16,_312_Table3_ColumnLookup,0),FALSE),
  IF(AND(VALUE(LEFT($A1111,3))=312,LEFT($G1111,5)="Total"),VLOOKUP('312'!$F$80,_312_Table3,MATCH(LEFT($B1111,1),_312_Table3_ColumnLookup,0),FALSE),
  IF(AND(VALUE(LEFT($A1111,3))=312,LEN($I1111)=4,$B1111="G"),VLOOKUP($I1111,_312_Table3,MATCH('312'!$N$16,_312_Table3_ColumnLookup,0),FALSE),
  IF(AND(VALUE(LEFT($A1111,3))=312,LEN($I1111)=4,$B1111="O"),VLOOKUP($I1111,_312_Table3,MATCH('312'!$V$16,_312_Table3_ColumnLookup,0),FALSE),
  IF(AND(VALUE(LEFT($A1111,3))=312,LEN($I1111)=4,$B1111="Q"),VLOOKUP($I1111,_312_Table3,MATCH('312'!$X$16,_312_Table3_ColumnLookup,0),FALSE),
  IF(AND(VALUE(LEFT($A1111,3))=312,LEN($I1111)=4),VLOOKUP($I1111,_312_Table3,MATCH(LEFT($B1111,1),_312_Table3_ColumnLookup,0),FALSE)
+N("312"),
  IF(VALUE(LEFT($A1111,3))=313,VLOOKUP(VALUE(MID($B1111,2,1)),_313_Table3,MATCH(MID($B1111,1,1),_313_Table3_ColumnLookup,0),FALSE)
+N("313"),
  IF(AND(VALUE(LEFT($A1111,3))=314,LEN($B1111)=3),VLOOKUP(VALUE(MID($B1111,2,2)),_314_Table3,MATCH(MID($B1111,1,1),_314_Table3_ColumnLookup,0),FALSE),
  IF(VALUE(LEFT($A1111,3))=314,VLOOKUP(VALUE(MID($B1111,2,1)),_314_Table3,MATCH(MID($B1111,1,1),_314_Table3_ColumnLookup,0),FALSE)
+N("314"),
""))))))))))))))))))))))))</f>
        <v>#N/A</v>
      </c>
      <c r="H1111" s="321" t="str">
        <f>IFERROR(
IF(ISERROR($D1111)=FALSE,$D1111,IF(ISERROR($E1111)=FALSE,$E1111,IF(ISERROR($F1111)=FALSE,$F1111
+N("012 checkboxes"),
IF(
IF(OR(LEFT($A1111,9)="Syndicate",LEFT($A1111,12)="NewSyndicate"),VLOOKUP($A1111,'012'!$J:$ZW,MATCH("Link to button",'012'!$J$1:$ZW$1,0),0)
+N("309 checkbox"),
IF($C1111="309 LCR Summary0",VLOOKUP("Notes990",'309'!$P:$ZZ,MATCH("Link to button",'309'!$P$1:$ZZ$1,0),0)
+N("313 checkboxes"),
IF($C1111="313 Financial Information0LcmVsScr",IF($C1111="309 LCR Summary0",VLOOKUP("LcmVsScr",'309'!$N:$ZZ,MATCH("Link to button",'309'!$N$1:$ZZ$1,0),0),
IF($C1111="313 Financial Information0LcrDocAttached",IF($C1111="309 LCR Summary0",VLOOKUP("LcrDocAttached",'309'!$N:$ZZ,MATCH("Link to button",'309'!$N$1:$ZZ$1,0),
0)))))))=1,TRUE,FALSE)
))),"")</f>
        <v/>
      </c>
    </row>
    <row r="1112" spans="1:8">
      <c r="A1112" s="237" t="e">
        <f>VLOOKUP($G1112,CSVLookups!$B:$R,MATCH(A$1,CSVLookups!$B$1:$R$1,0),FALSE)</f>
        <v>#N/A</v>
      </c>
      <c r="B1112" s="237" t="e">
        <f>VLOOKUP($G1112,CSVLookups!$B:$R,MATCH(B$1,CSVLookups!$B$1:$R$1,0),FALSE)</f>
        <v>#N/A</v>
      </c>
      <c r="C1112" s="238" t="e">
        <f t="shared" si="17"/>
        <v>#N/A</v>
      </c>
      <c r="D1112" s="238" t="e">
        <f>IF(AND(VALUE(LEFT($A1112,3))=309,LEN($B1112)=3),VLOOKUP(VALUE(MID($B1112,2,2)),_309_Table1,MATCH(MID($B1112,1,1),_309_Table1_ColumnLookup,0),FALSE),
  IF($C1112="309 LCR SummaryA",OneYearSCR,IF($C1112="309 LCR SummaryB",UltimateSCR,IF(VALUE(LEFT($A1112,3))=309,VLOOKUP(VALUE(MID($B1112,2,1)),_309_Table1,MATCH(MID($B1112,1,1),_309_Table1_ColumnLookup,0),FALSE)
+N("309"),
  IF(VALUE(LEFT($A1112,3))=310,VLOOKUP(VALUE(MID($B1112,2,1)),_310_Table1,MATCH(MID($B1112,1,1),_310_Table1_ColumnLookup,0),FALSE)
+N("310"),
  IF(AND(VALUE(LEFT($A1112,3))=311,LEN($I1112)=4),VLOOKUP($I1112,_311_Table1,MATCH($B1112,_311_Table1_ColumnLookup,0),FALSE),
  IF(AND(VALUE(LEFT($A1112,3))=311,OR($B1112="I2",$B1112="J2",$B1112="K2",$B1112="L2")),VLOOKUP('311'!$G$58,_311_Table1,MATCH(MID($B1112,1,1),_311_Table1_ColumnLookup,0),FALSE),
  IF(AND(VALUE(LEFT($A1112,3))=311,RIGHT($B1112,5)="Total"),VLOOKUP('311'!$G$59,_311_Table1,MATCH(MID($B1112,1,1),_311_Table1_ColumnLookup,0),FALSE),
  IF(VALUE(LEFT($A1112,3))=311,VLOOKUP(VALUE(MID($B1112,2,1)),_311_Table1,MATCH(MID($B1112,1,1),_311_Table1_ColumnLookup,0),FALSE)
+N("311"),
  IF(AND(VALUE(LEFT($A1112,3))=312,LEFT($G1112,10)="Unincepted",$B1112="G "),VLOOKUP(" ULO",_312_Table1,MATCH('312'!$N$16,_312_Table1_ColumnLookup,0),FALSE),
  IF(AND(VALUE(LEFT($A1112,3))=312,LEFT($G1112,10)="Unincepted",$B1112="O "),VLOOKUP(" ULO",_312_Table1,MATCH('312'!$V$16,_312_Table1_ColumnLookup,0),FALSE),
  IF(AND(VALUE(LEFT($A1112,3))=312,LEFT($G1112,10)="Unincepted",$B1112="Q "),VLOOKUP(" ULO",_312_Table1,MATCH('312'!$X$16,_312_Table1_ColumnLookup,0),FALSE),
  IF(AND(VALUE(LEFT($A1112,3))=312,LEFT($G1112,10)="Unincepted"),VLOOKUP(" ULO",_312_Table1,MATCH(LEFT($B1112,1),_312_Table1_ColumnLookup,0),FALSE),
  IF(AND(VALUE(LEFT($A1112,3))=312,LEFT($G1112,5)="Total",$B1112="G "),VLOOKUP('312'!$F$80,_312_Table1,MATCH('312'!$N$16,_312_Table1_ColumnLookup,0),FALSE),
  IF(AND(VALUE(LEFT($A1112,3))=312,LEFT($G1112,5)="Total",$B1112="O "),VLOOKUP('312'!$F$80,_312_Table1,MATCH('312'!$V$16,_312_Table1_ColumnLookup,0),FALSE),
  IF(AND(VALUE(LEFT($A1112,3))=312,LEFT($G1112,5)="Total",$B1112="Q "),VLOOKUP('312'!$F$80,_312_Table1,MATCH('312'!$X$16,_312_Table1_ColumnLookup,0),FALSE),
  IF(AND(VALUE(LEFT($A1112,3))=312,LEFT($G1112,5)="Total"),VLOOKUP('312'!$F$80,_312_Table1,MATCH(LEFT($B1112,1),_312_Table1_ColumnLookup,0),FALSE),
  IF(AND(VALUE(LEFT($A1112,3))=312,LEN($I1112)=4,$B1112="G"),VLOOKUP($I1112,_312_Table1,MATCH('312'!$N$16,_312_Table1_ColumnLookup,0),FALSE),
  IF(AND(VALUE(LEFT($A1112,3))=312,LEN($I1112)=4,$B1112="O"),VLOOKUP($I1112,_312_Table1,MATCH('312'!$V$16,_312_Table1_ColumnLookup,0),FALSE),
  IF(AND(VALUE(LEFT($A1112,3))=312,LEN($I1112)=4,$B1112="Q"),VLOOKUP($I1112,_312_Table1,MATCH('312'!$X$16,_312_Table1_ColumnLookup,0),FALSE),
  IF(AND(VALUE(LEFT($A1112,3))=312,LEN($I1112)=4),VLOOKUP($I1112,_312_Table1,MATCH(LEFT($B1112,1),_312_Table1_ColumnLookup,0),FALSE)
+N("312"),
  IF(VALUE(LEFT($A1112,3))=313,VLOOKUP(VALUE(MID($B1112,2,1)),_313_Table1,MATCH(MID($B1112,1,1),_313_Table1_ColumnLookup,0),FALSE)
+N("313"),
  IF(AND(VALUE(LEFT($A1112,3))=314,LEN($B1112)=3),VLOOKUP(VALUE(MID($B1112,2,2)),_314_Table1,MATCH(MID($B1112,1,1),_314_Table1_ColumnLookup,0),FALSE),
  IF(VALUE(LEFT($A1112,3))=314,VLOOKUP(VALUE(MID($B1112,2,1)),_314_Table1,MATCH(MID($B1112,1,1),_314_Table1_ColumnLookup,0),FALSE)
+N("314"),
""))))))))))))))))))))))))</f>
        <v>#N/A</v>
      </c>
      <c r="E1112" s="238" t="e">
        <f>IF(AND(VALUE(LEFT($A1112,3))=309,LEN($B1112)=3),VLOOKUP(VALUE(MID($B1112,2,2)),_309_Table2,MATCH(MID($B1112,1,1),_309_Table2_ColumnLookup,0),FALSE),
  IF($C1112="309 LCR SummaryA",OneYearSCR,IF($C1112="309 LCR SummaryB",UltimateSCR,IF(VALUE(LEFT($A1112,3))=309,VLOOKUP(VALUE(MID($B1112,2,1)),_309_Table2,MATCH(MID($B1112,1,1),_309_Table2_ColumnLookup,0),FALSE)
+N("309"),
  IF(VALUE(LEFT($A1112,3))=310,VLOOKUP(VALUE(MID($B1112,2,1)),_310_Table2,MATCH(MID($B1112,1,1),_310_Table2_ColumnLookup,0),FALSE)
+N("310"),
  IF(AND(VALUE(LEFT($A1112,3))=311,LEN($I1112)=4),VLOOKUP($I1112,_311_Table2,MATCH($B1112,_311_Table2_ColumnLookup,0),FALSE),
  IF(AND(VALUE(LEFT($A1112,3))=311,OR($B1112="I2",$B1112="J2",$B1112="K2",$B1112="L2")),VLOOKUP('311'!$G$58,_311_Table2,MATCH(MID($B1112,1,1),_311_Table2_ColumnLookup,0),FALSE),
  IF(AND(VALUE(LEFT($A1112,3))=311,RIGHT($B1112,5)="Total"),VLOOKUP('311'!$G$59,_311_Table2,MATCH(MID($B1112,1,1),_311_Table2_ColumnLookup,0),FALSE),
  IF(VALUE(LEFT($A1112,3))=311,VLOOKUP(VALUE(MID($B1112,2,1)),_311_Table2,MATCH(MID($B1112,1,1),_311_Table2_ColumnLookup,0),FALSE)
+N("311"),
  IF(AND(VALUE(LEFT($A1112,3))=312,LEFT($G1112,10)="Unincepted",$B1112="G "),VLOOKUP(" ULO",_312_Table2,MATCH('312'!$N$16,_312_Table2_ColumnLookup,0),FALSE),
  IF(AND(VALUE(LEFT($A1112,3))=312,LEFT($G1112,10)="Unincepted",$B1112="O "),VLOOKUP(" ULO",_312_Table2,MATCH('312'!$V$16,_312_Table2_ColumnLookup,0),FALSE),
  IF(AND(VALUE(LEFT($A1112,3))=312,LEFT($G1112,10)="Unincepted",$B1112="Q "),VLOOKUP(" ULO",_312_Table2,MATCH('312'!$X$16,_312_Table2_ColumnLookup,0),FALSE),
  IF(AND(VALUE(LEFT($A1112,3))=312,LEFT($G1112,10)="Unincepted"),VLOOKUP(" ULO",_312_Table2,MATCH(LEFT($B1112,1),_312_Table2_ColumnLookup,0),FALSE),
  IF(AND(VALUE(LEFT($A1112,3))=312,LEFT($G1112,5)="Total",$B1112="G "),VLOOKUP('312'!$F$80,_312_Table2,MATCH('312'!$N$16,_312_Table2_ColumnLookup,0),FALSE),
  IF(AND(VALUE(LEFT($A1112,3))=312,LEFT($G1112,5)="Total",$B1112="O "),VLOOKUP('312'!$F$80,_312_Table2,MATCH('312'!$V$16,_312_Table2_ColumnLookup,0),FALSE),
  IF(AND(VALUE(LEFT($A1112,3))=312,LEFT($G1112,5)="Total",$B1112="Q "),VLOOKUP('312'!$F$80,_312_Table2,MATCH('312'!$X$16,_312_Table2_ColumnLookup,0),FALSE),
  IF(AND(VALUE(LEFT($A1112,3))=312,LEFT($G1112,5)="Total"),VLOOKUP('312'!$F$80,_312_Table2,MATCH(LEFT($B1112,1),_312_Table2_ColumnLookup,0),FALSE),
  IF(AND(VALUE(LEFT($A1112,3))=312,LEN($I1112)=4,$B1112="G"),VLOOKUP($I1112,_312_Table2,MATCH('312'!$N$16,_312_Table2_ColumnLookup,0),FALSE),
  IF(AND(VALUE(LEFT($A1112,3))=312,LEN($I1112)=4,$B1112="O"),VLOOKUP($I1112,_312_Table2,MATCH('312'!$V$16,_312_Table2_ColumnLookup,0),FALSE),
  IF(AND(VALUE(LEFT($A1112,3))=312,LEN($I1112)=4,$B1112="Q"),VLOOKUP($I1112,_312_Table2,MATCH('312'!$X$16,_312_Table2_ColumnLookup,0),FALSE),
  IF(AND(VALUE(LEFT($A1112,3))=312,LEN($I1112)=4),VLOOKUP($I1112,_312_Table2,MATCH(LEFT($B1112,1),_312_Table2_ColumnLookup,0),FALSE)
+N("312"),
  IF(VALUE(LEFT($A1112,3))=313,VLOOKUP(VALUE(MID($B1112,2,1)),_313_Table2,MATCH(MID($B1112,1,1),_313_Table2_ColumnLookup,0),FALSE)
+N("313"),
  IF(AND(VALUE(LEFT($A1112,3))=314,LEN($B1112)=3),VLOOKUP(VALUE(MID($B1112,2,2)),_314_Table2,MATCH(MID($B1112,1,1),_314_Table2_ColumnLookup,0),FALSE),
  IF(VALUE(LEFT($A1112,3))=314,VLOOKUP(VALUE(MID($B1112,2,1)),_314_Table2,MATCH(MID($B1112,1,1),_314_Table2_ColumnLookup,0),FALSE)
+N("314"),
""))))))))))))))))))))))))</f>
        <v>#N/A</v>
      </c>
      <c r="F1112" s="238" t="e">
        <f>IF(AND(VALUE(LEFT($A1112,3))=309,LEN($B1112)=3),VLOOKUP(VALUE(MID($B1112,2,2)),_309_Table3,MATCH(MID($B1112,1,1),_309_Table3_ColumnLookup,0),FALSE),
  IF($C1112="309 LCR SummaryA",OneYearSCR,IF($C1112="309 LCR SummaryB",UltimateSCR,IF(VALUE(LEFT($A1112,3))=309,VLOOKUP(VALUE(MID($B1112,2,1)),_309_Table3,MATCH(MID($B1112,1,1),_309_Table3_ColumnLookup,0),FALSE)
+N("309"),
  IF(VALUE(LEFT($A1112,3))=310,VLOOKUP(VALUE(MID($B1112,2,1)),_310_Table3,MATCH(MID($B1112,1,1),_310_Table3_ColumnLookup,0),FALSE)
+N("310"),
  IF(AND(VALUE(LEFT($A1112,3))=311,LEN($I1112)=4),VLOOKUP($I1112,_311_Table3,MATCH($B1112,_311_Table3_ColumnLookup,0),FALSE),
  IF(AND(VALUE(LEFT($A1112,3))=311,OR($B1112="I2",$B1112="J2",$B1112="K2",$B1112="L2")),VLOOKUP('311'!$G$58,_311_Table3,MATCH(MID($B1112,1,1),_311_Table3_ColumnLookup,0),FALSE),
  IF(AND(VALUE(LEFT($A1112,3))=311,RIGHT($B1112,5)="Total"),VLOOKUP('311'!$G$59,_311_Table3,MATCH(MID($B1112,1,1),_311_Table3_ColumnLookup,0),FALSE),
  IF(VALUE(LEFT($A1112,3))=311,VLOOKUP(VALUE(MID($B1112,2,1)),_311_Table3,MATCH(MID($B1112,1,1),_311_Table3_ColumnLookup,0),FALSE)
+N("311"),
  IF(AND(VALUE(LEFT($A1112,3))=312,LEFT($G1112,10)="Unincepted",$B1112="G "),VLOOKUP(" ULO",_312_Table3,MATCH('312'!$N$16,_312_Table3_ColumnLookup,0),FALSE),
  IF(AND(VALUE(LEFT($A1112,3))=312,LEFT($G1112,10)="Unincepted",$B1112="O "),VLOOKUP(" ULO",_312_Table3,MATCH('312'!$V$16,_312_Table3_ColumnLookup,0),FALSE),
  IF(AND(VALUE(LEFT($A1112,3))=312,LEFT($G1112,10)="Unincepted",$B1112="Q "),VLOOKUP(" ULO",_312_Table3,MATCH('312'!$X$16,_312_Table3_ColumnLookup,0),FALSE),
  IF(AND(VALUE(LEFT($A1112,3))=312,LEFT($G1112,10)="Unincepted"),VLOOKUP(" ULO",_312_Table3,MATCH(LEFT($B1112,1),_312_Table3_ColumnLookup,0),FALSE),
  IF(AND(VALUE(LEFT($A1112,3))=312,LEFT($G1112,5)="Total",$B1112="G "),VLOOKUP('312'!$F$80,_312_Table3,MATCH('312'!$N$16,_312_Table3_ColumnLookup,0),FALSE),
  IF(AND(VALUE(LEFT($A1112,3))=312,LEFT($G1112,5)="Total",$B1112="O "),VLOOKUP('312'!$F$80,_312_Table3,MATCH('312'!$V$16,_312_Table3_ColumnLookup,0),FALSE),
  IF(AND(VALUE(LEFT($A1112,3))=312,LEFT($G1112,5)="Total",$B1112="Q "),VLOOKUP('312'!$F$80,_312_Table3,MATCH('312'!$X$16,_312_Table3_ColumnLookup,0),FALSE),
  IF(AND(VALUE(LEFT($A1112,3))=312,LEFT($G1112,5)="Total"),VLOOKUP('312'!$F$80,_312_Table3,MATCH(LEFT($B1112,1),_312_Table3_ColumnLookup,0),FALSE),
  IF(AND(VALUE(LEFT($A1112,3))=312,LEN($I1112)=4,$B1112="G"),VLOOKUP($I1112,_312_Table3,MATCH('312'!$N$16,_312_Table3_ColumnLookup,0),FALSE),
  IF(AND(VALUE(LEFT($A1112,3))=312,LEN($I1112)=4,$B1112="O"),VLOOKUP($I1112,_312_Table3,MATCH('312'!$V$16,_312_Table3_ColumnLookup,0),FALSE),
  IF(AND(VALUE(LEFT($A1112,3))=312,LEN($I1112)=4,$B1112="Q"),VLOOKUP($I1112,_312_Table3,MATCH('312'!$X$16,_312_Table3_ColumnLookup,0),FALSE),
  IF(AND(VALUE(LEFT($A1112,3))=312,LEN($I1112)=4),VLOOKUP($I1112,_312_Table3,MATCH(LEFT($B1112,1),_312_Table3_ColumnLookup,0),FALSE)
+N("312"),
  IF(VALUE(LEFT($A1112,3))=313,VLOOKUP(VALUE(MID($B1112,2,1)),_313_Table3,MATCH(MID($B1112,1,1),_313_Table3_ColumnLookup,0),FALSE)
+N("313"),
  IF(AND(VALUE(LEFT($A1112,3))=314,LEN($B1112)=3),VLOOKUP(VALUE(MID($B1112,2,2)),_314_Table3,MATCH(MID($B1112,1,1),_314_Table3_ColumnLookup,0),FALSE),
  IF(VALUE(LEFT($A1112,3))=314,VLOOKUP(VALUE(MID($B1112,2,1)),_314_Table3,MATCH(MID($B1112,1,1),_314_Table3_ColumnLookup,0),FALSE)
+N("314"),
""))))))))))))))))))))))))</f>
        <v>#N/A</v>
      </c>
      <c r="H1112" s="321" t="str">
        <f>IFERROR(
IF(ISERROR($D1112)=FALSE,$D1112,IF(ISERROR($E1112)=FALSE,$E1112,IF(ISERROR($F1112)=FALSE,$F1112
+N("012 checkboxes"),
IF(
IF(OR(LEFT($A1112,9)="Syndicate",LEFT($A1112,12)="NewSyndicate"),VLOOKUP($A1112,'012'!$J:$ZW,MATCH("Link to button",'012'!$J$1:$ZW$1,0),0)
+N("309 checkbox"),
IF($C1112="309 LCR Summary0",VLOOKUP("Notes990",'309'!$P:$ZZ,MATCH("Link to button",'309'!$P$1:$ZZ$1,0),0)
+N("313 checkboxes"),
IF($C1112="313 Financial Information0LcmVsScr",IF($C1112="309 LCR Summary0",VLOOKUP("LcmVsScr",'309'!$N:$ZZ,MATCH("Link to button",'309'!$N$1:$ZZ$1,0),0),
IF($C1112="313 Financial Information0LcrDocAttached",IF($C1112="309 LCR Summary0",VLOOKUP("LcrDocAttached",'309'!$N:$ZZ,MATCH("Link to button",'309'!$N$1:$ZZ$1,0),
0)))))))=1,TRUE,FALSE)
))),"")</f>
        <v/>
      </c>
    </row>
    <row r="1113" spans="1:8">
      <c r="A1113" s="237" t="e">
        <f>VLOOKUP($G1113,CSVLookups!$B:$R,MATCH(A$1,CSVLookups!$B$1:$R$1,0),FALSE)</f>
        <v>#N/A</v>
      </c>
      <c r="B1113" s="237" t="e">
        <f>VLOOKUP($G1113,CSVLookups!$B:$R,MATCH(B$1,CSVLookups!$B$1:$R$1,0),FALSE)</f>
        <v>#N/A</v>
      </c>
      <c r="C1113" s="238" t="e">
        <f t="shared" si="17"/>
        <v>#N/A</v>
      </c>
      <c r="D1113" s="238" t="e">
        <f>IF(AND(VALUE(LEFT($A1113,3))=309,LEN($B1113)=3),VLOOKUP(VALUE(MID($B1113,2,2)),_309_Table1,MATCH(MID($B1113,1,1),_309_Table1_ColumnLookup,0),FALSE),
  IF($C1113="309 LCR SummaryA",OneYearSCR,IF($C1113="309 LCR SummaryB",UltimateSCR,IF(VALUE(LEFT($A1113,3))=309,VLOOKUP(VALUE(MID($B1113,2,1)),_309_Table1,MATCH(MID($B1113,1,1),_309_Table1_ColumnLookup,0),FALSE)
+N("309"),
  IF(VALUE(LEFT($A1113,3))=310,VLOOKUP(VALUE(MID($B1113,2,1)),_310_Table1,MATCH(MID($B1113,1,1),_310_Table1_ColumnLookup,0),FALSE)
+N("310"),
  IF(AND(VALUE(LEFT($A1113,3))=311,LEN($I1113)=4),VLOOKUP($I1113,_311_Table1,MATCH($B1113,_311_Table1_ColumnLookup,0),FALSE),
  IF(AND(VALUE(LEFT($A1113,3))=311,OR($B1113="I2",$B1113="J2",$B1113="K2",$B1113="L2")),VLOOKUP('311'!$G$58,_311_Table1,MATCH(MID($B1113,1,1),_311_Table1_ColumnLookup,0),FALSE),
  IF(AND(VALUE(LEFT($A1113,3))=311,RIGHT($B1113,5)="Total"),VLOOKUP('311'!$G$59,_311_Table1,MATCH(MID($B1113,1,1),_311_Table1_ColumnLookup,0),FALSE),
  IF(VALUE(LEFT($A1113,3))=311,VLOOKUP(VALUE(MID($B1113,2,1)),_311_Table1,MATCH(MID($B1113,1,1),_311_Table1_ColumnLookup,0),FALSE)
+N("311"),
  IF(AND(VALUE(LEFT($A1113,3))=312,LEFT($G1113,10)="Unincepted",$B1113="G "),VLOOKUP(" ULO",_312_Table1,MATCH('312'!$N$16,_312_Table1_ColumnLookup,0),FALSE),
  IF(AND(VALUE(LEFT($A1113,3))=312,LEFT($G1113,10)="Unincepted",$B1113="O "),VLOOKUP(" ULO",_312_Table1,MATCH('312'!$V$16,_312_Table1_ColumnLookup,0),FALSE),
  IF(AND(VALUE(LEFT($A1113,3))=312,LEFT($G1113,10)="Unincepted",$B1113="Q "),VLOOKUP(" ULO",_312_Table1,MATCH('312'!$X$16,_312_Table1_ColumnLookup,0),FALSE),
  IF(AND(VALUE(LEFT($A1113,3))=312,LEFT($G1113,10)="Unincepted"),VLOOKUP(" ULO",_312_Table1,MATCH(LEFT($B1113,1),_312_Table1_ColumnLookup,0),FALSE),
  IF(AND(VALUE(LEFT($A1113,3))=312,LEFT($G1113,5)="Total",$B1113="G "),VLOOKUP('312'!$F$80,_312_Table1,MATCH('312'!$N$16,_312_Table1_ColumnLookup,0),FALSE),
  IF(AND(VALUE(LEFT($A1113,3))=312,LEFT($G1113,5)="Total",$B1113="O "),VLOOKUP('312'!$F$80,_312_Table1,MATCH('312'!$V$16,_312_Table1_ColumnLookup,0),FALSE),
  IF(AND(VALUE(LEFT($A1113,3))=312,LEFT($G1113,5)="Total",$B1113="Q "),VLOOKUP('312'!$F$80,_312_Table1,MATCH('312'!$X$16,_312_Table1_ColumnLookup,0),FALSE),
  IF(AND(VALUE(LEFT($A1113,3))=312,LEFT($G1113,5)="Total"),VLOOKUP('312'!$F$80,_312_Table1,MATCH(LEFT($B1113,1),_312_Table1_ColumnLookup,0),FALSE),
  IF(AND(VALUE(LEFT($A1113,3))=312,LEN($I1113)=4,$B1113="G"),VLOOKUP($I1113,_312_Table1,MATCH('312'!$N$16,_312_Table1_ColumnLookup,0),FALSE),
  IF(AND(VALUE(LEFT($A1113,3))=312,LEN($I1113)=4,$B1113="O"),VLOOKUP($I1113,_312_Table1,MATCH('312'!$V$16,_312_Table1_ColumnLookup,0),FALSE),
  IF(AND(VALUE(LEFT($A1113,3))=312,LEN($I1113)=4,$B1113="Q"),VLOOKUP($I1113,_312_Table1,MATCH('312'!$X$16,_312_Table1_ColumnLookup,0),FALSE),
  IF(AND(VALUE(LEFT($A1113,3))=312,LEN($I1113)=4),VLOOKUP($I1113,_312_Table1,MATCH(LEFT($B1113,1),_312_Table1_ColumnLookup,0),FALSE)
+N("312"),
  IF(VALUE(LEFT($A1113,3))=313,VLOOKUP(VALUE(MID($B1113,2,1)),_313_Table1,MATCH(MID($B1113,1,1),_313_Table1_ColumnLookup,0),FALSE)
+N("313"),
  IF(AND(VALUE(LEFT($A1113,3))=314,LEN($B1113)=3),VLOOKUP(VALUE(MID($B1113,2,2)),_314_Table1,MATCH(MID($B1113,1,1),_314_Table1_ColumnLookup,0),FALSE),
  IF(VALUE(LEFT($A1113,3))=314,VLOOKUP(VALUE(MID($B1113,2,1)),_314_Table1,MATCH(MID($B1113,1,1),_314_Table1_ColumnLookup,0),FALSE)
+N("314"),
""))))))))))))))))))))))))</f>
        <v>#N/A</v>
      </c>
      <c r="E1113" s="238" t="e">
        <f>IF(AND(VALUE(LEFT($A1113,3))=309,LEN($B1113)=3),VLOOKUP(VALUE(MID($B1113,2,2)),_309_Table2,MATCH(MID($B1113,1,1),_309_Table2_ColumnLookup,0),FALSE),
  IF($C1113="309 LCR SummaryA",OneYearSCR,IF($C1113="309 LCR SummaryB",UltimateSCR,IF(VALUE(LEFT($A1113,3))=309,VLOOKUP(VALUE(MID($B1113,2,1)),_309_Table2,MATCH(MID($B1113,1,1),_309_Table2_ColumnLookup,0),FALSE)
+N("309"),
  IF(VALUE(LEFT($A1113,3))=310,VLOOKUP(VALUE(MID($B1113,2,1)),_310_Table2,MATCH(MID($B1113,1,1),_310_Table2_ColumnLookup,0),FALSE)
+N("310"),
  IF(AND(VALUE(LEFT($A1113,3))=311,LEN($I1113)=4),VLOOKUP($I1113,_311_Table2,MATCH($B1113,_311_Table2_ColumnLookup,0),FALSE),
  IF(AND(VALUE(LEFT($A1113,3))=311,OR($B1113="I2",$B1113="J2",$B1113="K2",$B1113="L2")),VLOOKUP('311'!$G$58,_311_Table2,MATCH(MID($B1113,1,1),_311_Table2_ColumnLookup,0),FALSE),
  IF(AND(VALUE(LEFT($A1113,3))=311,RIGHT($B1113,5)="Total"),VLOOKUP('311'!$G$59,_311_Table2,MATCH(MID($B1113,1,1),_311_Table2_ColumnLookup,0),FALSE),
  IF(VALUE(LEFT($A1113,3))=311,VLOOKUP(VALUE(MID($B1113,2,1)),_311_Table2,MATCH(MID($B1113,1,1),_311_Table2_ColumnLookup,0),FALSE)
+N("311"),
  IF(AND(VALUE(LEFT($A1113,3))=312,LEFT($G1113,10)="Unincepted",$B1113="G "),VLOOKUP(" ULO",_312_Table2,MATCH('312'!$N$16,_312_Table2_ColumnLookup,0),FALSE),
  IF(AND(VALUE(LEFT($A1113,3))=312,LEFT($G1113,10)="Unincepted",$B1113="O "),VLOOKUP(" ULO",_312_Table2,MATCH('312'!$V$16,_312_Table2_ColumnLookup,0),FALSE),
  IF(AND(VALUE(LEFT($A1113,3))=312,LEFT($G1113,10)="Unincepted",$B1113="Q "),VLOOKUP(" ULO",_312_Table2,MATCH('312'!$X$16,_312_Table2_ColumnLookup,0),FALSE),
  IF(AND(VALUE(LEFT($A1113,3))=312,LEFT($G1113,10)="Unincepted"),VLOOKUP(" ULO",_312_Table2,MATCH(LEFT($B1113,1),_312_Table2_ColumnLookup,0),FALSE),
  IF(AND(VALUE(LEFT($A1113,3))=312,LEFT($G1113,5)="Total",$B1113="G "),VLOOKUP('312'!$F$80,_312_Table2,MATCH('312'!$N$16,_312_Table2_ColumnLookup,0),FALSE),
  IF(AND(VALUE(LEFT($A1113,3))=312,LEFT($G1113,5)="Total",$B1113="O "),VLOOKUP('312'!$F$80,_312_Table2,MATCH('312'!$V$16,_312_Table2_ColumnLookup,0),FALSE),
  IF(AND(VALUE(LEFT($A1113,3))=312,LEFT($G1113,5)="Total",$B1113="Q "),VLOOKUP('312'!$F$80,_312_Table2,MATCH('312'!$X$16,_312_Table2_ColumnLookup,0),FALSE),
  IF(AND(VALUE(LEFT($A1113,3))=312,LEFT($G1113,5)="Total"),VLOOKUP('312'!$F$80,_312_Table2,MATCH(LEFT($B1113,1),_312_Table2_ColumnLookup,0),FALSE),
  IF(AND(VALUE(LEFT($A1113,3))=312,LEN($I1113)=4,$B1113="G"),VLOOKUP($I1113,_312_Table2,MATCH('312'!$N$16,_312_Table2_ColumnLookup,0),FALSE),
  IF(AND(VALUE(LEFT($A1113,3))=312,LEN($I1113)=4,$B1113="O"),VLOOKUP($I1113,_312_Table2,MATCH('312'!$V$16,_312_Table2_ColumnLookup,0),FALSE),
  IF(AND(VALUE(LEFT($A1113,3))=312,LEN($I1113)=4,$B1113="Q"),VLOOKUP($I1113,_312_Table2,MATCH('312'!$X$16,_312_Table2_ColumnLookup,0),FALSE),
  IF(AND(VALUE(LEFT($A1113,3))=312,LEN($I1113)=4),VLOOKUP($I1113,_312_Table2,MATCH(LEFT($B1113,1),_312_Table2_ColumnLookup,0),FALSE)
+N("312"),
  IF(VALUE(LEFT($A1113,3))=313,VLOOKUP(VALUE(MID($B1113,2,1)),_313_Table2,MATCH(MID($B1113,1,1),_313_Table2_ColumnLookup,0),FALSE)
+N("313"),
  IF(AND(VALUE(LEFT($A1113,3))=314,LEN($B1113)=3),VLOOKUP(VALUE(MID($B1113,2,2)),_314_Table2,MATCH(MID($B1113,1,1),_314_Table2_ColumnLookup,0),FALSE),
  IF(VALUE(LEFT($A1113,3))=314,VLOOKUP(VALUE(MID($B1113,2,1)),_314_Table2,MATCH(MID($B1113,1,1),_314_Table2_ColumnLookup,0),FALSE)
+N("314"),
""))))))))))))))))))))))))</f>
        <v>#N/A</v>
      </c>
      <c r="F1113" s="238" t="e">
        <f>IF(AND(VALUE(LEFT($A1113,3))=309,LEN($B1113)=3),VLOOKUP(VALUE(MID($B1113,2,2)),_309_Table3,MATCH(MID($B1113,1,1),_309_Table3_ColumnLookup,0),FALSE),
  IF($C1113="309 LCR SummaryA",OneYearSCR,IF($C1113="309 LCR SummaryB",UltimateSCR,IF(VALUE(LEFT($A1113,3))=309,VLOOKUP(VALUE(MID($B1113,2,1)),_309_Table3,MATCH(MID($B1113,1,1),_309_Table3_ColumnLookup,0),FALSE)
+N("309"),
  IF(VALUE(LEFT($A1113,3))=310,VLOOKUP(VALUE(MID($B1113,2,1)),_310_Table3,MATCH(MID($B1113,1,1),_310_Table3_ColumnLookup,0),FALSE)
+N("310"),
  IF(AND(VALUE(LEFT($A1113,3))=311,LEN($I1113)=4),VLOOKUP($I1113,_311_Table3,MATCH($B1113,_311_Table3_ColumnLookup,0),FALSE),
  IF(AND(VALUE(LEFT($A1113,3))=311,OR($B1113="I2",$B1113="J2",$B1113="K2",$B1113="L2")),VLOOKUP('311'!$G$58,_311_Table3,MATCH(MID($B1113,1,1),_311_Table3_ColumnLookup,0),FALSE),
  IF(AND(VALUE(LEFT($A1113,3))=311,RIGHT($B1113,5)="Total"),VLOOKUP('311'!$G$59,_311_Table3,MATCH(MID($B1113,1,1),_311_Table3_ColumnLookup,0),FALSE),
  IF(VALUE(LEFT($A1113,3))=311,VLOOKUP(VALUE(MID($B1113,2,1)),_311_Table3,MATCH(MID($B1113,1,1),_311_Table3_ColumnLookup,0),FALSE)
+N("311"),
  IF(AND(VALUE(LEFT($A1113,3))=312,LEFT($G1113,10)="Unincepted",$B1113="G "),VLOOKUP(" ULO",_312_Table3,MATCH('312'!$N$16,_312_Table3_ColumnLookup,0),FALSE),
  IF(AND(VALUE(LEFT($A1113,3))=312,LEFT($G1113,10)="Unincepted",$B1113="O "),VLOOKUP(" ULO",_312_Table3,MATCH('312'!$V$16,_312_Table3_ColumnLookup,0),FALSE),
  IF(AND(VALUE(LEFT($A1113,3))=312,LEFT($G1113,10)="Unincepted",$B1113="Q "),VLOOKUP(" ULO",_312_Table3,MATCH('312'!$X$16,_312_Table3_ColumnLookup,0),FALSE),
  IF(AND(VALUE(LEFT($A1113,3))=312,LEFT($G1113,10)="Unincepted"),VLOOKUP(" ULO",_312_Table3,MATCH(LEFT($B1113,1),_312_Table3_ColumnLookup,0),FALSE),
  IF(AND(VALUE(LEFT($A1113,3))=312,LEFT($G1113,5)="Total",$B1113="G "),VLOOKUP('312'!$F$80,_312_Table3,MATCH('312'!$N$16,_312_Table3_ColumnLookup,0),FALSE),
  IF(AND(VALUE(LEFT($A1113,3))=312,LEFT($G1113,5)="Total",$B1113="O "),VLOOKUP('312'!$F$80,_312_Table3,MATCH('312'!$V$16,_312_Table3_ColumnLookup,0),FALSE),
  IF(AND(VALUE(LEFT($A1113,3))=312,LEFT($G1113,5)="Total",$B1113="Q "),VLOOKUP('312'!$F$80,_312_Table3,MATCH('312'!$X$16,_312_Table3_ColumnLookup,0),FALSE),
  IF(AND(VALUE(LEFT($A1113,3))=312,LEFT($G1113,5)="Total"),VLOOKUP('312'!$F$80,_312_Table3,MATCH(LEFT($B1113,1),_312_Table3_ColumnLookup,0),FALSE),
  IF(AND(VALUE(LEFT($A1113,3))=312,LEN($I1113)=4,$B1113="G"),VLOOKUP($I1113,_312_Table3,MATCH('312'!$N$16,_312_Table3_ColumnLookup,0),FALSE),
  IF(AND(VALUE(LEFT($A1113,3))=312,LEN($I1113)=4,$B1113="O"),VLOOKUP($I1113,_312_Table3,MATCH('312'!$V$16,_312_Table3_ColumnLookup,0),FALSE),
  IF(AND(VALUE(LEFT($A1113,3))=312,LEN($I1113)=4,$B1113="Q"),VLOOKUP($I1113,_312_Table3,MATCH('312'!$X$16,_312_Table3_ColumnLookup,0),FALSE),
  IF(AND(VALUE(LEFT($A1113,3))=312,LEN($I1113)=4),VLOOKUP($I1113,_312_Table3,MATCH(LEFT($B1113,1),_312_Table3_ColumnLookup,0),FALSE)
+N("312"),
  IF(VALUE(LEFT($A1113,3))=313,VLOOKUP(VALUE(MID($B1113,2,1)),_313_Table3,MATCH(MID($B1113,1,1),_313_Table3_ColumnLookup,0),FALSE)
+N("313"),
  IF(AND(VALUE(LEFT($A1113,3))=314,LEN($B1113)=3),VLOOKUP(VALUE(MID($B1113,2,2)),_314_Table3,MATCH(MID($B1113,1,1),_314_Table3_ColumnLookup,0),FALSE),
  IF(VALUE(LEFT($A1113,3))=314,VLOOKUP(VALUE(MID($B1113,2,1)),_314_Table3,MATCH(MID($B1113,1,1),_314_Table3_ColumnLookup,0),FALSE)
+N("314"),
""))))))))))))))))))))))))</f>
        <v>#N/A</v>
      </c>
      <c r="H1113" s="321" t="str">
        <f>IFERROR(
IF(ISERROR($D1113)=FALSE,$D1113,IF(ISERROR($E1113)=FALSE,$E1113,IF(ISERROR($F1113)=FALSE,$F1113
+N("012 checkboxes"),
IF(
IF(OR(LEFT($A1113,9)="Syndicate",LEFT($A1113,12)="NewSyndicate"),VLOOKUP($A1113,'012'!$J:$ZW,MATCH("Link to button",'012'!$J$1:$ZW$1,0),0)
+N("309 checkbox"),
IF($C1113="309 LCR Summary0",VLOOKUP("Notes990",'309'!$P:$ZZ,MATCH("Link to button",'309'!$P$1:$ZZ$1,0),0)
+N("313 checkboxes"),
IF($C1113="313 Financial Information0LcmVsScr",IF($C1113="309 LCR Summary0",VLOOKUP("LcmVsScr",'309'!$N:$ZZ,MATCH("Link to button",'309'!$N$1:$ZZ$1,0),0),
IF($C1113="313 Financial Information0LcrDocAttached",IF($C1113="309 LCR Summary0",VLOOKUP("LcrDocAttached",'309'!$N:$ZZ,MATCH("Link to button",'309'!$N$1:$ZZ$1,0),
0)))))))=1,TRUE,FALSE)
))),"")</f>
        <v/>
      </c>
    </row>
    <row r="1114" spans="1:8">
      <c r="A1114" s="237" t="e">
        <f>VLOOKUP($G1114,CSVLookups!$B:$R,MATCH(A$1,CSVLookups!$B$1:$R$1,0),FALSE)</f>
        <v>#N/A</v>
      </c>
      <c r="B1114" s="237" t="e">
        <f>VLOOKUP($G1114,CSVLookups!$B:$R,MATCH(B$1,CSVLookups!$B$1:$R$1,0),FALSE)</f>
        <v>#N/A</v>
      </c>
      <c r="C1114" s="238" t="e">
        <f t="shared" si="17"/>
        <v>#N/A</v>
      </c>
      <c r="D1114" s="238" t="e">
        <f>IF(AND(VALUE(LEFT($A1114,3))=309,LEN($B1114)=3),VLOOKUP(VALUE(MID($B1114,2,2)),_309_Table1,MATCH(MID($B1114,1,1),_309_Table1_ColumnLookup,0),FALSE),
  IF($C1114="309 LCR SummaryA",OneYearSCR,IF($C1114="309 LCR SummaryB",UltimateSCR,IF(VALUE(LEFT($A1114,3))=309,VLOOKUP(VALUE(MID($B1114,2,1)),_309_Table1,MATCH(MID($B1114,1,1),_309_Table1_ColumnLookup,0),FALSE)
+N("309"),
  IF(VALUE(LEFT($A1114,3))=310,VLOOKUP(VALUE(MID($B1114,2,1)),_310_Table1,MATCH(MID($B1114,1,1),_310_Table1_ColumnLookup,0),FALSE)
+N("310"),
  IF(AND(VALUE(LEFT($A1114,3))=311,LEN($I1114)=4),VLOOKUP($I1114,_311_Table1,MATCH($B1114,_311_Table1_ColumnLookup,0),FALSE),
  IF(AND(VALUE(LEFT($A1114,3))=311,OR($B1114="I2",$B1114="J2",$B1114="K2",$B1114="L2")),VLOOKUP('311'!$G$58,_311_Table1,MATCH(MID($B1114,1,1),_311_Table1_ColumnLookup,0),FALSE),
  IF(AND(VALUE(LEFT($A1114,3))=311,RIGHT($B1114,5)="Total"),VLOOKUP('311'!$G$59,_311_Table1,MATCH(MID($B1114,1,1),_311_Table1_ColumnLookup,0),FALSE),
  IF(VALUE(LEFT($A1114,3))=311,VLOOKUP(VALUE(MID($B1114,2,1)),_311_Table1,MATCH(MID($B1114,1,1),_311_Table1_ColumnLookup,0),FALSE)
+N("311"),
  IF(AND(VALUE(LEFT($A1114,3))=312,LEFT($G1114,10)="Unincepted",$B1114="G "),VLOOKUP(" ULO",_312_Table1,MATCH('312'!$N$16,_312_Table1_ColumnLookup,0),FALSE),
  IF(AND(VALUE(LEFT($A1114,3))=312,LEFT($G1114,10)="Unincepted",$B1114="O "),VLOOKUP(" ULO",_312_Table1,MATCH('312'!$V$16,_312_Table1_ColumnLookup,0),FALSE),
  IF(AND(VALUE(LEFT($A1114,3))=312,LEFT($G1114,10)="Unincepted",$B1114="Q "),VLOOKUP(" ULO",_312_Table1,MATCH('312'!$X$16,_312_Table1_ColumnLookup,0),FALSE),
  IF(AND(VALUE(LEFT($A1114,3))=312,LEFT($G1114,10)="Unincepted"),VLOOKUP(" ULO",_312_Table1,MATCH(LEFT($B1114,1),_312_Table1_ColumnLookup,0),FALSE),
  IF(AND(VALUE(LEFT($A1114,3))=312,LEFT($G1114,5)="Total",$B1114="G "),VLOOKUP('312'!$F$80,_312_Table1,MATCH('312'!$N$16,_312_Table1_ColumnLookup,0),FALSE),
  IF(AND(VALUE(LEFT($A1114,3))=312,LEFT($G1114,5)="Total",$B1114="O "),VLOOKUP('312'!$F$80,_312_Table1,MATCH('312'!$V$16,_312_Table1_ColumnLookup,0),FALSE),
  IF(AND(VALUE(LEFT($A1114,3))=312,LEFT($G1114,5)="Total",$B1114="Q "),VLOOKUP('312'!$F$80,_312_Table1,MATCH('312'!$X$16,_312_Table1_ColumnLookup,0),FALSE),
  IF(AND(VALUE(LEFT($A1114,3))=312,LEFT($G1114,5)="Total"),VLOOKUP('312'!$F$80,_312_Table1,MATCH(LEFT($B1114,1),_312_Table1_ColumnLookup,0),FALSE),
  IF(AND(VALUE(LEFT($A1114,3))=312,LEN($I1114)=4,$B1114="G"),VLOOKUP($I1114,_312_Table1,MATCH('312'!$N$16,_312_Table1_ColumnLookup,0),FALSE),
  IF(AND(VALUE(LEFT($A1114,3))=312,LEN($I1114)=4,$B1114="O"),VLOOKUP($I1114,_312_Table1,MATCH('312'!$V$16,_312_Table1_ColumnLookup,0),FALSE),
  IF(AND(VALUE(LEFT($A1114,3))=312,LEN($I1114)=4,$B1114="Q"),VLOOKUP($I1114,_312_Table1,MATCH('312'!$X$16,_312_Table1_ColumnLookup,0),FALSE),
  IF(AND(VALUE(LEFT($A1114,3))=312,LEN($I1114)=4),VLOOKUP($I1114,_312_Table1,MATCH(LEFT($B1114,1),_312_Table1_ColumnLookup,0),FALSE)
+N("312"),
  IF(VALUE(LEFT($A1114,3))=313,VLOOKUP(VALUE(MID($B1114,2,1)),_313_Table1,MATCH(MID($B1114,1,1),_313_Table1_ColumnLookup,0),FALSE)
+N("313"),
  IF(AND(VALUE(LEFT($A1114,3))=314,LEN($B1114)=3),VLOOKUP(VALUE(MID($B1114,2,2)),_314_Table1,MATCH(MID($B1114,1,1),_314_Table1_ColumnLookup,0),FALSE),
  IF(VALUE(LEFT($A1114,3))=314,VLOOKUP(VALUE(MID($B1114,2,1)),_314_Table1,MATCH(MID($B1114,1,1),_314_Table1_ColumnLookup,0),FALSE)
+N("314"),
""))))))))))))))))))))))))</f>
        <v>#N/A</v>
      </c>
      <c r="E1114" s="238" t="e">
        <f>IF(AND(VALUE(LEFT($A1114,3))=309,LEN($B1114)=3),VLOOKUP(VALUE(MID($B1114,2,2)),_309_Table2,MATCH(MID($B1114,1,1),_309_Table2_ColumnLookup,0),FALSE),
  IF($C1114="309 LCR SummaryA",OneYearSCR,IF($C1114="309 LCR SummaryB",UltimateSCR,IF(VALUE(LEFT($A1114,3))=309,VLOOKUP(VALUE(MID($B1114,2,1)),_309_Table2,MATCH(MID($B1114,1,1),_309_Table2_ColumnLookup,0),FALSE)
+N("309"),
  IF(VALUE(LEFT($A1114,3))=310,VLOOKUP(VALUE(MID($B1114,2,1)),_310_Table2,MATCH(MID($B1114,1,1),_310_Table2_ColumnLookup,0),FALSE)
+N("310"),
  IF(AND(VALUE(LEFT($A1114,3))=311,LEN($I1114)=4),VLOOKUP($I1114,_311_Table2,MATCH($B1114,_311_Table2_ColumnLookup,0),FALSE),
  IF(AND(VALUE(LEFT($A1114,3))=311,OR($B1114="I2",$B1114="J2",$B1114="K2",$B1114="L2")),VLOOKUP('311'!$G$58,_311_Table2,MATCH(MID($B1114,1,1),_311_Table2_ColumnLookup,0),FALSE),
  IF(AND(VALUE(LEFT($A1114,3))=311,RIGHT($B1114,5)="Total"),VLOOKUP('311'!$G$59,_311_Table2,MATCH(MID($B1114,1,1),_311_Table2_ColumnLookup,0),FALSE),
  IF(VALUE(LEFT($A1114,3))=311,VLOOKUP(VALUE(MID($B1114,2,1)),_311_Table2,MATCH(MID($B1114,1,1),_311_Table2_ColumnLookup,0),FALSE)
+N("311"),
  IF(AND(VALUE(LEFT($A1114,3))=312,LEFT($G1114,10)="Unincepted",$B1114="G "),VLOOKUP(" ULO",_312_Table2,MATCH('312'!$N$16,_312_Table2_ColumnLookup,0),FALSE),
  IF(AND(VALUE(LEFT($A1114,3))=312,LEFT($G1114,10)="Unincepted",$B1114="O "),VLOOKUP(" ULO",_312_Table2,MATCH('312'!$V$16,_312_Table2_ColumnLookup,0),FALSE),
  IF(AND(VALUE(LEFT($A1114,3))=312,LEFT($G1114,10)="Unincepted",$B1114="Q "),VLOOKUP(" ULO",_312_Table2,MATCH('312'!$X$16,_312_Table2_ColumnLookup,0),FALSE),
  IF(AND(VALUE(LEFT($A1114,3))=312,LEFT($G1114,10)="Unincepted"),VLOOKUP(" ULO",_312_Table2,MATCH(LEFT($B1114,1),_312_Table2_ColumnLookup,0),FALSE),
  IF(AND(VALUE(LEFT($A1114,3))=312,LEFT($G1114,5)="Total",$B1114="G "),VLOOKUP('312'!$F$80,_312_Table2,MATCH('312'!$N$16,_312_Table2_ColumnLookup,0),FALSE),
  IF(AND(VALUE(LEFT($A1114,3))=312,LEFT($G1114,5)="Total",$B1114="O "),VLOOKUP('312'!$F$80,_312_Table2,MATCH('312'!$V$16,_312_Table2_ColumnLookup,0),FALSE),
  IF(AND(VALUE(LEFT($A1114,3))=312,LEFT($G1114,5)="Total",$B1114="Q "),VLOOKUP('312'!$F$80,_312_Table2,MATCH('312'!$X$16,_312_Table2_ColumnLookup,0),FALSE),
  IF(AND(VALUE(LEFT($A1114,3))=312,LEFT($G1114,5)="Total"),VLOOKUP('312'!$F$80,_312_Table2,MATCH(LEFT($B1114,1),_312_Table2_ColumnLookup,0),FALSE),
  IF(AND(VALUE(LEFT($A1114,3))=312,LEN($I1114)=4,$B1114="G"),VLOOKUP($I1114,_312_Table2,MATCH('312'!$N$16,_312_Table2_ColumnLookup,0),FALSE),
  IF(AND(VALUE(LEFT($A1114,3))=312,LEN($I1114)=4,$B1114="O"),VLOOKUP($I1114,_312_Table2,MATCH('312'!$V$16,_312_Table2_ColumnLookup,0),FALSE),
  IF(AND(VALUE(LEFT($A1114,3))=312,LEN($I1114)=4,$B1114="Q"),VLOOKUP($I1114,_312_Table2,MATCH('312'!$X$16,_312_Table2_ColumnLookup,0),FALSE),
  IF(AND(VALUE(LEFT($A1114,3))=312,LEN($I1114)=4),VLOOKUP($I1114,_312_Table2,MATCH(LEFT($B1114,1),_312_Table2_ColumnLookup,0),FALSE)
+N("312"),
  IF(VALUE(LEFT($A1114,3))=313,VLOOKUP(VALUE(MID($B1114,2,1)),_313_Table2,MATCH(MID($B1114,1,1),_313_Table2_ColumnLookup,0),FALSE)
+N("313"),
  IF(AND(VALUE(LEFT($A1114,3))=314,LEN($B1114)=3),VLOOKUP(VALUE(MID($B1114,2,2)),_314_Table2,MATCH(MID($B1114,1,1),_314_Table2_ColumnLookup,0),FALSE),
  IF(VALUE(LEFT($A1114,3))=314,VLOOKUP(VALUE(MID($B1114,2,1)),_314_Table2,MATCH(MID($B1114,1,1),_314_Table2_ColumnLookup,0),FALSE)
+N("314"),
""))))))))))))))))))))))))</f>
        <v>#N/A</v>
      </c>
      <c r="F1114" s="238" t="e">
        <f>IF(AND(VALUE(LEFT($A1114,3))=309,LEN($B1114)=3),VLOOKUP(VALUE(MID($B1114,2,2)),_309_Table3,MATCH(MID($B1114,1,1),_309_Table3_ColumnLookup,0),FALSE),
  IF($C1114="309 LCR SummaryA",OneYearSCR,IF($C1114="309 LCR SummaryB",UltimateSCR,IF(VALUE(LEFT($A1114,3))=309,VLOOKUP(VALUE(MID($B1114,2,1)),_309_Table3,MATCH(MID($B1114,1,1),_309_Table3_ColumnLookup,0),FALSE)
+N("309"),
  IF(VALUE(LEFT($A1114,3))=310,VLOOKUP(VALUE(MID($B1114,2,1)),_310_Table3,MATCH(MID($B1114,1,1),_310_Table3_ColumnLookup,0),FALSE)
+N("310"),
  IF(AND(VALUE(LEFT($A1114,3))=311,LEN($I1114)=4),VLOOKUP($I1114,_311_Table3,MATCH($B1114,_311_Table3_ColumnLookup,0),FALSE),
  IF(AND(VALUE(LEFT($A1114,3))=311,OR($B1114="I2",$B1114="J2",$B1114="K2",$B1114="L2")),VLOOKUP('311'!$G$58,_311_Table3,MATCH(MID($B1114,1,1),_311_Table3_ColumnLookup,0),FALSE),
  IF(AND(VALUE(LEFT($A1114,3))=311,RIGHT($B1114,5)="Total"),VLOOKUP('311'!$G$59,_311_Table3,MATCH(MID($B1114,1,1),_311_Table3_ColumnLookup,0),FALSE),
  IF(VALUE(LEFT($A1114,3))=311,VLOOKUP(VALUE(MID($B1114,2,1)),_311_Table3,MATCH(MID($B1114,1,1),_311_Table3_ColumnLookup,0),FALSE)
+N("311"),
  IF(AND(VALUE(LEFT($A1114,3))=312,LEFT($G1114,10)="Unincepted",$B1114="G "),VLOOKUP(" ULO",_312_Table3,MATCH('312'!$N$16,_312_Table3_ColumnLookup,0),FALSE),
  IF(AND(VALUE(LEFT($A1114,3))=312,LEFT($G1114,10)="Unincepted",$B1114="O "),VLOOKUP(" ULO",_312_Table3,MATCH('312'!$V$16,_312_Table3_ColumnLookup,0),FALSE),
  IF(AND(VALUE(LEFT($A1114,3))=312,LEFT($G1114,10)="Unincepted",$B1114="Q "),VLOOKUP(" ULO",_312_Table3,MATCH('312'!$X$16,_312_Table3_ColumnLookup,0),FALSE),
  IF(AND(VALUE(LEFT($A1114,3))=312,LEFT($G1114,10)="Unincepted"),VLOOKUP(" ULO",_312_Table3,MATCH(LEFT($B1114,1),_312_Table3_ColumnLookup,0),FALSE),
  IF(AND(VALUE(LEFT($A1114,3))=312,LEFT($G1114,5)="Total",$B1114="G "),VLOOKUP('312'!$F$80,_312_Table3,MATCH('312'!$N$16,_312_Table3_ColumnLookup,0),FALSE),
  IF(AND(VALUE(LEFT($A1114,3))=312,LEFT($G1114,5)="Total",$B1114="O "),VLOOKUP('312'!$F$80,_312_Table3,MATCH('312'!$V$16,_312_Table3_ColumnLookup,0),FALSE),
  IF(AND(VALUE(LEFT($A1114,3))=312,LEFT($G1114,5)="Total",$B1114="Q "),VLOOKUP('312'!$F$80,_312_Table3,MATCH('312'!$X$16,_312_Table3_ColumnLookup,0),FALSE),
  IF(AND(VALUE(LEFT($A1114,3))=312,LEFT($G1114,5)="Total"),VLOOKUP('312'!$F$80,_312_Table3,MATCH(LEFT($B1114,1),_312_Table3_ColumnLookup,0),FALSE),
  IF(AND(VALUE(LEFT($A1114,3))=312,LEN($I1114)=4,$B1114="G"),VLOOKUP($I1114,_312_Table3,MATCH('312'!$N$16,_312_Table3_ColumnLookup,0),FALSE),
  IF(AND(VALUE(LEFT($A1114,3))=312,LEN($I1114)=4,$B1114="O"),VLOOKUP($I1114,_312_Table3,MATCH('312'!$V$16,_312_Table3_ColumnLookup,0),FALSE),
  IF(AND(VALUE(LEFT($A1114,3))=312,LEN($I1114)=4,$B1114="Q"),VLOOKUP($I1114,_312_Table3,MATCH('312'!$X$16,_312_Table3_ColumnLookup,0),FALSE),
  IF(AND(VALUE(LEFT($A1114,3))=312,LEN($I1114)=4),VLOOKUP($I1114,_312_Table3,MATCH(LEFT($B1114,1),_312_Table3_ColumnLookup,0),FALSE)
+N("312"),
  IF(VALUE(LEFT($A1114,3))=313,VLOOKUP(VALUE(MID($B1114,2,1)),_313_Table3,MATCH(MID($B1114,1,1),_313_Table3_ColumnLookup,0),FALSE)
+N("313"),
  IF(AND(VALUE(LEFT($A1114,3))=314,LEN($B1114)=3),VLOOKUP(VALUE(MID($B1114,2,2)),_314_Table3,MATCH(MID($B1114,1,1),_314_Table3_ColumnLookup,0),FALSE),
  IF(VALUE(LEFT($A1114,3))=314,VLOOKUP(VALUE(MID($B1114,2,1)),_314_Table3,MATCH(MID($B1114,1,1),_314_Table3_ColumnLookup,0),FALSE)
+N("314"),
""))))))))))))))))))))))))</f>
        <v>#N/A</v>
      </c>
      <c r="H1114" s="321" t="str">
        <f>IFERROR(
IF(ISERROR($D1114)=FALSE,$D1114,IF(ISERROR($E1114)=FALSE,$E1114,IF(ISERROR($F1114)=FALSE,$F1114
+N("012 checkboxes"),
IF(
IF(OR(LEFT($A1114,9)="Syndicate",LEFT($A1114,12)="NewSyndicate"),VLOOKUP($A1114,'012'!$J:$ZW,MATCH("Link to button",'012'!$J$1:$ZW$1,0),0)
+N("309 checkbox"),
IF($C1114="309 LCR Summary0",VLOOKUP("Notes990",'309'!$P:$ZZ,MATCH("Link to button",'309'!$P$1:$ZZ$1,0),0)
+N("313 checkboxes"),
IF($C1114="313 Financial Information0LcmVsScr",IF($C1114="309 LCR Summary0",VLOOKUP("LcmVsScr",'309'!$N:$ZZ,MATCH("Link to button",'309'!$N$1:$ZZ$1,0),0),
IF($C1114="313 Financial Information0LcrDocAttached",IF($C1114="309 LCR Summary0",VLOOKUP("LcrDocAttached",'309'!$N:$ZZ,MATCH("Link to button",'309'!$N$1:$ZZ$1,0),
0)))))))=1,TRUE,FALSE)
))),"")</f>
        <v/>
      </c>
    </row>
    <row r="1115" spans="1:8">
      <c r="A1115" s="237" t="e">
        <f>VLOOKUP($G1115,CSVLookups!$B:$R,MATCH(A$1,CSVLookups!$B$1:$R$1,0),FALSE)</f>
        <v>#N/A</v>
      </c>
      <c r="B1115" s="237" t="e">
        <f>VLOOKUP($G1115,CSVLookups!$B:$R,MATCH(B$1,CSVLookups!$B$1:$R$1,0),FALSE)</f>
        <v>#N/A</v>
      </c>
      <c r="C1115" s="238" t="e">
        <f t="shared" si="17"/>
        <v>#N/A</v>
      </c>
      <c r="D1115" s="238" t="e">
        <f>IF(AND(VALUE(LEFT($A1115,3))=309,LEN($B1115)=3),VLOOKUP(VALUE(MID($B1115,2,2)),_309_Table1,MATCH(MID($B1115,1,1),_309_Table1_ColumnLookup,0),FALSE),
  IF($C1115="309 LCR SummaryA",OneYearSCR,IF($C1115="309 LCR SummaryB",UltimateSCR,IF(VALUE(LEFT($A1115,3))=309,VLOOKUP(VALUE(MID($B1115,2,1)),_309_Table1,MATCH(MID($B1115,1,1),_309_Table1_ColumnLookup,0),FALSE)
+N("309"),
  IF(VALUE(LEFT($A1115,3))=310,VLOOKUP(VALUE(MID($B1115,2,1)),_310_Table1,MATCH(MID($B1115,1,1),_310_Table1_ColumnLookup,0),FALSE)
+N("310"),
  IF(AND(VALUE(LEFT($A1115,3))=311,LEN($I1115)=4),VLOOKUP($I1115,_311_Table1,MATCH($B1115,_311_Table1_ColumnLookup,0),FALSE),
  IF(AND(VALUE(LEFT($A1115,3))=311,OR($B1115="I2",$B1115="J2",$B1115="K2",$B1115="L2")),VLOOKUP('311'!$G$58,_311_Table1,MATCH(MID($B1115,1,1),_311_Table1_ColumnLookup,0),FALSE),
  IF(AND(VALUE(LEFT($A1115,3))=311,RIGHT($B1115,5)="Total"),VLOOKUP('311'!$G$59,_311_Table1,MATCH(MID($B1115,1,1),_311_Table1_ColumnLookup,0),FALSE),
  IF(VALUE(LEFT($A1115,3))=311,VLOOKUP(VALUE(MID($B1115,2,1)),_311_Table1,MATCH(MID($B1115,1,1),_311_Table1_ColumnLookup,0),FALSE)
+N("311"),
  IF(AND(VALUE(LEFT($A1115,3))=312,LEFT($G1115,10)="Unincepted",$B1115="G "),VLOOKUP(" ULO",_312_Table1,MATCH('312'!$N$16,_312_Table1_ColumnLookup,0),FALSE),
  IF(AND(VALUE(LEFT($A1115,3))=312,LEFT($G1115,10)="Unincepted",$B1115="O "),VLOOKUP(" ULO",_312_Table1,MATCH('312'!$V$16,_312_Table1_ColumnLookup,0),FALSE),
  IF(AND(VALUE(LEFT($A1115,3))=312,LEFT($G1115,10)="Unincepted",$B1115="Q "),VLOOKUP(" ULO",_312_Table1,MATCH('312'!$X$16,_312_Table1_ColumnLookup,0),FALSE),
  IF(AND(VALUE(LEFT($A1115,3))=312,LEFT($G1115,10)="Unincepted"),VLOOKUP(" ULO",_312_Table1,MATCH(LEFT($B1115,1),_312_Table1_ColumnLookup,0),FALSE),
  IF(AND(VALUE(LEFT($A1115,3))=312,LEFT($G1115,5)="Total",$B1115="G "),VLOOKUP('312'!$F$80,_312_Table1,MATCH('312'!$N$16,_312_Table1_ColumnLookup,0),FALSE),
  IF(AND(VALUE(LEFT($A1115,3))=312,LEFT($G1115,5)="Total",$B1115="O "),VLOOKUP('312'!$F$80,_312_Table1,MATCH('312'!$V$16,_312_Table1_ColumnLookup,0),FALSE),
  IF(AND(VALUE(LEFT($A1115,3))=312,LEFT($G1115,5)="Total",$B1115="Q "),VLOOKUP('312'!$F$80,_312_Table1,MATCH('312'!$X$16,_312_Table1_ColumnLookup,0),FALSE),
  IF(AND(VALUE(LEFT($A1115,3))=312,LEFT($G1115,5)="Total"),VLOOKUP('312'!$F$80,_312_Table1,MATCH(LEFT($B1115,1),_312_Table1_ColumnLookup,0),FALSE),
  IF(AND(VALUE(LEFT($A1115,3))=312,LEN($I1115)=4,$B1115="G"),VLOOKUP($I1115,_312_Table1,MATCH('312'!$N$16,_312_Table1_ColumnLookup,0),FALSE),
  IF(AND(VALUE(LEFT($A1115,3))=312,LEN($I1115)=4,$B1115="O"),VLOOKUP($I1115,_312_Table1,MATCH('312'!$V$16,_312_Table1_ColumnLookup,0),FALSE),
  IF(AND(VALUE(LEFT($A1115,3))=312,LEN($I1115)=4,$B1115="Q"),VLOOKUP($I1115,_312_Table1,MATCH('312'!$X$16,_312_Table1_ColumnLookup,0),FALSE),
  IF(AND(VALUE(LEFT($A1115,3))=312,LEN($I1115)=4),VLOOKUP($I1115,_312_Table1,MATCH(LEFT($B1115,1),_312_Table1_ColumnLookup,0),FALSE)
+N("312"),
  IF(VALUE(LEFT($A1115,3))=313,VLOOKUP(VALUE(MID($B1115,2,1)),_313_Table1,MATCH(MID($B1115,1,1),_313_Table1_ColumnLookup,0),FALSE)
+N("313"),
  IF(AND(VALUE(LEFT($A1115,3))=314,LEN($B1115)=3),VLOOKUP(VALUE(MID($B1115,2,2)),_314_Table1,MATCH(MID($B1115,1,1),_314_Table1_ColumnLookup,0),FALSE),
  IF(VALUE(LEFT($A1115,3))=314,VLOOKUP(VALUE(MID($B1115,2,1)),_314_Table1,MATCH(MID($B1115,1,1),_314_Table1_ColumnLookup,0),FALSE)
+N("314"),
""))))))))))))))))))))))))</f>
        <v>#N/A</v>
      </c>
      <c r="E1115" s="238" t="e">
        <f>IF(AND(VALUE(LEFT($A1115,3))=309,LEN($B1115)=3),VLOOKUP(VALUE(MID($B1115,2,2)),_309_Table2,MATCH(MID($B1115,1,1),_309_Table2_ColumnLookup,0),FALSE),
  IF($C1115="309 LCR SummaryA",OneYearSCR,IF($C1115="309 LCR SummaryB",UltimateSCR,IF(VALUE(LEFT($A1115,3))=309,VLOOKUP(VALUE(MID($B1115,2,1)),_309_Table2,MATCH(MID($B1115,1,1),_309_Table2_ColumnLookup,0),FALSE)
+N("309"),
  IF(VALUE(LEFT($A1115,3))=310,VLOOKUP(VALUE(MID($B1115,2,1)),_310_Table2,MATCH(MID($B1115,1,1),_310_Table2_ColumnLookup,0),FALSE)
+N("310"),
  IF(AND(VALUE(LEFT($A1115,3))=311,LEN($I1115)=4),VLOOKUP($I1115,_311_Table2,MATCH($B1115,_311_Table2_ColumnLookup,0),FALSE),
  IF(AND(VALUE(LEFT($A1115,3))=311,OR($B1115="I2",$B1115="J2",$B1115="K2",$B1115="L2")),VLOOKUP('311'!$G$58,_311_Table2,MATCH(MID($B1115,1,1),_311_Table2_ColumnLookup,0),FALSE),
  IF(AND(VALUE(LEFT($A1115,3))=311,RIGHT($B1115,5)="Total"),VLOOKUP('311'!$G$59,_311_Table2,MATCH(MID($B1115,1,1),_311_Table2_ColumnLookup,0),FALSE),
  IF(VALUE(LEFT($A1115,3))=311,VLOOKUP(VALUE(MID($B1115,2,1)),_311_Table2,MATCH(MID($B1115,1,1),_311_Table2_ColumnLookup,0),FALSE)
+N("311"),
  IF(AND(VALUE(LEFT($A1115,3))=312,LEFT($G1115,10)="Unincepted",$B1115="G "),VLOOKUP(" ULO",_312_Table2,MATCH('312'!$N$16,_312_Table2_ColumnLookup,0),FALSE),
  IF(AND(VALUE(LEFT($A1115,3))=312,LEFT($G1115,10)="Unincepted",$B1115="O "),VLOOKUP(" ULO",_312_Table2,MATCH('312'!$V$16,_312_Table2_ColumnLookup,0),FALSE),
  IF(AND(VALUE(LEFT($A1115,3))=312,LEFT($G1115,10)="Unincepted",$B1115="Q "),VLOOKUP(" ULO",_312_Table2,MATCH('312'!$X$16,_312_Table2_ColumnLookup,0),FALSE),
  IF(AND(VALUE(LEFT($A1115,3))=312,LEFT($G1115,10)="Unincepted"),VLOOKUP(" ULO",_312_Table2,MATCH(LEFT($B1115,1),_312_Table2_ColumnLookup,0),FALSE),
  IF(AND(VALUE(LEFT($A1115,3))=312,LEFT($G1115,5)="Total",$B1115="G "),VLOOKUP('312'!$F$80,_312_Table2,MATCH('312'!$N$16,_312_Table2_ColumnLookup,0),FALSE),
  IF(AND(VALUE(LEFT($A1115,3))=312,LEFT($G1115,5)="Total",$B1115="O "),VLOOKUP('312'!$F$80,_312_Table2,MATCH('312'!$V$16,_312_Table2_ColumnLookup,0),FALSE),
  IF(AND(VALUE(LEFT($A1115,3))=312,LEFT($G1115,5)="Total",$B1115="Q "),VLOOKUP('312'!$F$80,_312_Table2,MATCH('312'!$X$16,_312_Table2_ColumnLookup,0),FALSE),
  IF(AND(VALUE(LEFT($A1115,3))=312,LEFT($G1115,5)="Total"),VLOOKUP('312'!$F$80,_312_Table2,MATCH(LEFT($B1115,1),_312_Table2_ColumnLookup,0),FALSE),
  IF(AND(VALUE(LEFT($A1115,3))=312,LEN($I1115)=4,$B1115="G"),VLOOKUP($I1115,_312_Table2,MATCH('312'!$N$16,_312_Table2_ColumnLookup,0),FALSE),
  IF(AND(VALUE(LEFT($A1115,3))=312,LEN($I1115)=4,$B1115="O"),VLOOKUP($I1115,_312_Table2,MATCH('312'!$V$16,_312_Table2_ColumnLookup,0),FALSE),
  IF(AND(VALUE(LEFT($A1115,3))=312,LEN($I1115)=4,$B1115="Q"),VLOOKUP($I1115,_312_Table2,MATCH('312'!$X$16,_312_Table2_ColumnLookup,0),FALSE),
  IF(AND(VALUE(LEFT($A1115,3))=312,LEN($I1115)=4),VLOOKUP($I1115,_312_Table2,MATCH(LEFT($B1115,1),_312_Table2_ColumnLookup,0),FALSE)
+N("312"),
  IF(VALUE(LEFT($A1115,3))=313,VLOOKUP(VALUE(MID($B1115,2,1)),_313_Table2,MATCH(MID($B1115,1,1),_313_Table2_ColumnLookup,0),FALSE)
+N("313"),
  IF(AND(VALUE(LEFT($A1115,3))=314,LEN($B1115)=3),VLOOKUP(VALUE(MID($B1115,2,2)),_314_Table2,MATCH(MID($B1115,1,1),_314_Table2_ColumnLookup,0),FALSE),
  IF(VALUE(LEFT($A1115,3))=314,VLOOKUP(VALUE(MID($B1115,2,1)),_314_Table2,MATCH(MID($B1115,1,1),_314_Table2_ColumnLookup,0),FALSE)
+N("314"),
""))))))))))))))))))))))))</f>
        <v>#N/A</v>
      </c>
      <c r="F1115" s="238" t="e">
        <f>IF(AND(VALUE(LEFT($A1115,3))=309,LEN($B1115)=3),VLOOKUP(VALUE(MID($B1115,2,2)),_309_Table3,MATCH(MID($B1115,1,1),_309_Table3_ColumnLookup,0),FALSE),
  IF($C1115="309 LCR SummaryA",OneYearSCR,IF($C1115="309 LCR SummaryB",UltimateSCR,IF(VALUE(LEFT($A1115,3))=309,VLOOKUP(VALUE(MID($B1115,2,1)),_309_Table3,MATCH(MID($B1115,1,1),_309_Table3_ColumnLookup,0),FALSE)
+N("309"),
  IF(VALUE(LEFT($A1115,3))=310,VLOOKUP(VALUE(MID($B1115,2,1)),_310_Table3,MATCH(MID($B1115,1,1),_310_Table3_ColumnLookup,0),FALSE)
+N("310"),
  IF(AND(VALUE(LEFT($A1115,3))=311,LEN($I1115)=4),VLOOKUP($I1115,_311_Table3,MATCH($B1115,_311_Table3_ColumnLookup,0),FALSE),
  IF(AND(VALUE(LEFT($A1115,3))=311,OR($B1115="I2",$B1115="J2",$B1115="K2",$B1115="L2")),VLOOKUP('311'!$G$58,_311_Table3,MATCH(MID($B1115,1,1),_311_Table3_ColumnLookup,0),FALSE),
  IF(AND(VALUE(LEFT($A1115,3))=311,RIGHT($B1115,5)="Total"),VLOOKUP('311'!$G$59,_311_Table3,MATCH(MID($B1115,1,1),_311_Table3_ColumnLookup,0),FALSE),
  IF(VALUE(LEFT($A1115,3))=311,VLOOKUP(VALUE(MID($B1115,2,1)),_311_Table3,MATCH(MID($B1115,1,1),_311_Table3_ColumnLookup,0),FALSE)
+N("311"),
  IF(AND(VALUE(LEFT($A1115,3))=312,LEFT($G1115,10)="Unincepted",$B1115="G "),VLOOKUP(" ULO",_312_Table3,MATCH('312'!$N$16,_312_Table3_ColumnLookup,0),FALSE),
  IF(AND(VALUE(LEFT($A1115,3))=312,LEFT($G1115,10)="Unincepted",$B1115="O "),VLOOKUP(" ULO",_312_Table3,MATCH('312'!$V$16,_312_Table3_ColumnLookup,0),FALSE),
  IF(AND(VALUE(LEFT($A1115,3))=312,LEFT($G1115,10)="Unincepted",$B1115="Q "),VLOOKUP(" ULO",_312_Table3,MATCH('312'!$X$16,_312_Table3_ColumnLookup,0),FALSE),
  IF(AND(VALUE(LEFT($A1115,3))=312,LEFT($G1115,10)="Unincepted"),VLOOKUP(" ULO",_312_Table3,MATCH(LEFT($B1115,1),_312_Table3_ColumnLookup,0),FALSE),
  IF(AND(VALUE(LEFT($A1115,3))=312,LEFT($G1115,5)="Total",$B1115="G "),VLOOKUP('312'!$F$80,_312_Table3,MATCH('312'!$N$16,_312_Table3_ColumnLookup,0),FALSE),
  IF(AND(VALUE(LEFT($A1115,3))=312,LEFT($G1115,5)="Total",$B1115="O "),VLOOKUP('312'!$F$80,_312_Table3,MATCH('312'!$V$16,_312_Table3_ColumnLookup,0),FALSE),
  IF(AND(VALUE(LEFT($A1115,3))=312,LEFT($G1115,5)="Total",$B1115="Q "),VLOOKUP('312'!$F$80,_312_Table3,MATCH('312'!$X$16,_312_Table3_ColumnLookup,0),FALSE),
  IF(AND(VALUE(LEFT($A1115,3))=312,LEFT($G1115,5)="Total"),VLOOKUP('312'!$F$80,_312_Table3,MATCH(LEFT($B1115,1),_312_Table3_ColumnLookup,0),FALSE),
  IF(AND(VALUE(LEFT($A1115,3))=312,LEN($I1115)=4,$B1115="G"),VLOOKUP($I1115,_312_Table3,MATCH('312'!$N$16,_312_Table3_ColumnLookup,0),FALSE),
  IF(AND(VALUE(LEFT($A1115,3))=312,LEN($I1115)=4,$B1115="O"),VLOOKUP($I1115,_312_Table3,MATCH('312'!$V$16,_312_Table3_ColumnLookup,0),FALSE),
  IF(AND(VALUE(LEFT($A1115,3))=312,LEN($I1115)=4,$B1115="Q"),VLOOKUP($I1115,_312_Table3,MATCH('312'!$X$16,_312_Table3_ColumnLookup,0),FALSE),
  IF(AND(VALUE(LEFT($A1115,3))=312,LEN($I1115)=4),VLOOKUP($I1115,_312_Table3,MATCH(LEFT($B1115,1),_312_Table3_ColumnLookup,0),FALSE)
+N("312"),
  IF(VALUE(LEFT($A1115,3))=313,VLOOKUP(VALUE(MID($B1115,2,1)),_313_Table3,MATCH(MID($B1115,1,1),_313_Table3_ColumnLookup,0),FALSE)
+N("313"),
  IF(AND(VALUE(LEFT($A1115,3))=314,LEN($B1115)=3),VLOOKUP(VALUE(MID($B1115,2,2)),_314_Table3,MATCH(MID($B1115,1,1),_314_Table3_ColumnLookup,0),FALSE),
  IF(VALUE(LEFT($A1115,3))=314,VLOOKUP(VALUE(MID($B1115,2,1)),_314_Table3,MATCH(MID($B1115,1,1),_314_Table3_ColumnLookup,0),FALSE)
+N("314"),
""))))))))))))))))))))))))</f>
        <v>#N/A</v>
      </c>
      <c r="H1115" s="321" t="str">
        <f>IFERROR(
IF(ISERROR($D1115)=FALSE,$D1115,IF(ISERROR($E1115)=FALSE,$E1115,IF(ISERROR($F1115)=FALSE,$F1115
+N("012 checkboxes"),
IF(
IF(OR(LEFT($A1115,9)="Syndicate",LEFT($A1115,12)="NewSyndicate"),VLOOKUP($A1115,'012'!$J:$ZW,MATCH("Link to button",'012'!$J$1:$ZW$1,0),0)
+N("309 checkbox"),
IF($C1115="309 LCR Summary0",VLOOKUP("Notes990",'309'!$P:$ZZ,MATCH("Link to button",'309'!$P$1:$ZZ$1,0),0)
+N("313 checkboxes"),
IF($C1115="313 Financial Information0LcmVsScr",IF($C1115="309 LCR Summary0",VLOOKUP("LcmVsScr",'309'!$N:$ZZ,MATCH("Link to button",'309'!$N$1:$ZZ$1,0),0),
IF($C1115="313 Financial Information0LcrDocAttached",IF($C1115="309 LCR Summary0",VLOOKUP("LcrDocAttached",'309'!$N:$ZZ,MATCH("Link to button",'309'!$N$1:$ZZ$1,0),
0)))))))=1,TRUE,FALSE)
))),"")</f>
        <v/>
      </c>
    </row>
    <row r="1116" spans="1:8">
      <c r="A1116" s="237" t="e">
        <f>VLOOKUP($G1116,CSVLookups!$B:$R,MATCH(A$1,CSVLookups!$B$1:$R$1,0),FALSE)</f>
        <v>#N/A</v>
      </c>
      <c r="B1116" s="237" t="e">
        <f>VLOOKUP($G1116,CSVLookups!$B:$R,MATCH(B$1,CSVLookups!$B$1:$R$1,0),FALSE)</f>
        <v>#N/A</v>
      </c>
      <c r="C1116" s="238" t="e">
        <f t="shared" si="17"/>
        <v>#N/A</v>
      </c>
      <c r="D1116" s="238" t="e">
        <f>IF(AND(VALUE(LEFT($A1116,3))=309,LEN($B1116)=3),VLOOKUP(VALUE(MID($B1116,2,2)),_309_Table1,MATCH(MID($B1116,1,1),_309_Table1_ColumnLookup,0),FALSE),
  IF($C1116="309 LCR SummaryA",OneYearSCR,IF($C1116="309 LCR SummaryB",UltimateSCR,IF(VALUE(LEFT($A1116,3))=309,VLOOKUP(VALUE(MID($B1116,2,1)),_309_Table1,MATCH(MID($B1116,1,1),_309_Table1_ColumnLookup,0),FALSE)
+N("309"),
  IF(VALUE(LEFT($A1116,3))=310,VLOOKUP(VALUE(MID($B1116,2,1)),_310_Table1,MATCH(MID($B1116,1,1),_310_Table1_ColumnLookup,0),FALSE)
+N("310"),
  IF(AND(VALUE(LEFT($A1116,3))=311,LEN($I1116)=4),VLOOKUP($I1116,_311_Table1,MATCH($B1116,_311_Table1_ColumnLookup,0),FALSE),
  IF(AND(VALUE(LEFT($A1116,3))=311,OR($B1116="I2",$B1116="J2",$B1116="K2",$B1116="L2")),VLOOKUP('311'!$G$58,_311_Table1,MATCH(MID($B1116,1,1),_311_Table1_ColumnLookup,0),FALSE),
  IF(AND(VALUE(LEFT($A1116,3))=311,RIGHT($B1116,5)="Total"),VLOOKUP('311'!$G$59,_311_Table1,MATCH(MID($B1116,1,1),_311_Table1_ColumnLookup,0),FALSE),
  IF(VALUE(LEFT($A1116,3))=311,VLOOKUP(VALUE(MID($B1116,2,1)),_311_Table1,MATCH(MID($B1116,1,1),_311_Table1_ColumnLookup,0),FALSE)
+N("311"),
  IF(AND(VALUE(LEFT($A1116,3))=312,LEFT($G1116,10)="Unincepted",$B1116="G "),VLOOKUP(" ULO",_312_Table1,MATCH('312'!$N$16,_312_Table1_ColumnLookup,0),FALSE),
  IF(AND(VALUE(LEFT($A1116,3))=312,LEFT($G1116,10)="Unincepted",$B1116="O "),VLOOKUP(" ULO",_312_Table1,MATCH('312'!$V$16,_312_Table1_ColumnLookup,0),FALSE),
  IF(AND(VALUE(LEFT($A1116,3))=312,LEFT($G1116,10)="Unincepted",$B1116="Q "),VLOOKUP(" ULO",_312_Table1,MATCH('312'!$X$16,_312_Table1_ColumnLookup,0),FALSE),
  IF(AND(VALUE(LEFT($A1116,3))=312,LEFT($G1116,10)="Unincepted"),VLOOKUP(" ULO",_312_Table1,MATCH(LEFT($B1116,1),_312_Table1_ColumnLookup,0),FALSE),
  IF(AND(VALUE(LEFT($A1116,3))=312,LEFT($G1116,5)="Total",$B1116="G "),VLOOKUP('312'!$F$80,_312_Table1,MATCH('312'!$N$16,_312_Table1_ColumnLookup,0),FALSE),
  IF(AND(VALUE(LEFT($A1116,3))=312,LEFT($G1116,5)="Total",$B1116="O "),VLOOKUP('312'!$F$80,_312_Table1,MATCH('312'!$V$16,_312_Table1_ColumnLookup,0),FALSE),
  IF(AND(VALUE(LEFT($A1116,3))=312,LEFT($G1116,5)="Total",$B1116="Q "),VLOOKUP('312'!$F$80,_312_Table1,MATCH('312'!$X$16,_312_Table1_ColumnLookup,0),FALSE),
  IF(AND(VALUE(LEFT($A1116,3))=312,LEFT($G1116,5)="Total"),VLOOKUP('312'!$F$80,_312_Table1,MATCH(LEFT($B1116,1),_312_Table1_ColumnLookup,0),FALSE),
  IF(AND(VALUE(LEFT($A1116,3))=312,LEN($I1116)=4,$B1116="G"),VLOOKUP($I1116,_312_Table1,MATCH('312'!$N$16,_312_Table1_ColumnLookup,0),FALSE),
  IF(AND(VALUE(LEFT($A1116,3))=312,LEN($I1116)=4,$B1116="O"),VLOOKUP($I1116,_312_Table1,MATCH('312'!$V$16,_312_Table1_ColumnLookup,0),FALSE),
  IF(AND(VALUE(LEFT($A1116,3))=312,LEN($I1116)=4,$B1116="Q"),VLOOKUP($I1116,_312_Table1,MATCH('312'!$X$16,_312_Table1_ColumnLookup,0),FALSE),
  IF(AND(VALUE(LEFT($A1116,3))=312,LEN($I1116)=4),VLOOKUP($I1116,_312_Table1,MATCH(LEFT($B1116,1),_312_Table1_ColumnLookup,0),FALSE)
+N("312"),
  IF(VALUE(LEFT($A1116,3))=313,VLOOKUP(VALUE(MID($B1116,2,1)),_313_Table1,MATCH(MID($B1116,1,1),_313_Table1_ColumnLookup,0),FALSE)
+N("313"),
  IF(AND(VALUE(LEFT($A1116,3))=314,LEN($B1116)=3),VLOOKUP(VALUE(MID($B1116,2,2)),_314_Table1,MATCH(MID($B1116,1,1),_314_Table1_ColumnLookup,0),FALSE),
  IF(VALUE(LEFT($A1116,3))=314,VLOOKUP(VALUE(MID($B1116,2,1)),_314_Table1,MATCH(MID($B1116,1,1),_314_Table1_ColumnLookup,0),FALSE)
+N("314"),
""))))))))))))))))))))))))</f>
        <v>#N/A</v>
      </c>
      <c r="E1116" s="238" t="e">
        <f>IF(AND(VALUE(LEFT($A1116,3))=309,LEN($B1116)=3),VLOOKUP(VALUE(MID($B1116,2,2)),_309_Table2,MATCH(MID($B1116,1,1),_309_Table2_ColumnLookup,0),FALSE),
  IF($C1116="309 LCR SummaryA",OneYearSCR,IF($C1116="309 LCR SummaryB",UltimateSCR,IF(VALUE(LEFT($A1116,3))=309,VLOOKUP(VALUE(MID($B1116,2,1)),_309_Table2,MATCH(MID($B1116,1,1),_309_Table2_ColumnLookup,0),FALSE)
+N("309"),
  IF(VALUE(LEFT($A1116,3))=310,VLOOKUP(VALUE(MID($B1116,2,1)),_310_Table2,MATCH(MID($B1116,1,1),_310_Table2_ColumnLookup,0),FALSE)
+N("310"),
  IF(AND(VALUE(LEFT($A1116,3))=311,LEN($I1116)=4),VLOOKUP($I1116,_311_Table2,MATCH($B1116,_311_Table2_ColumnLookup,0),FALSE),
  IF(AND(VALUE(LEFT($A1116,3))=311,OR($B1116="I2",$B1116="J2",$B1116="K2",$B1116="L2")),VLOOKUP('311'!$G$58,_311_Table2,MATCH(MID($B1116,1,1),_311_Table2_ColumnLookup,0),FALSE),
  IF(AND(VALUE(LEFT($A1116,3))=311,RIGHT($B1116,5)="Total"),VLOOKUP('311'!$G$59,_311_Table2,MATCH(MID($B1116,1,1),_311_Table2_ColumnLookup,0),FALSE),
  IF(VALUE(LEFT($A1116,3))=311,VLOOKUP(VALUE(MID($B1116,2,1)),_311_Table2,MATCH(MID($B1116,1,1),_311_Table2_ColumnLookup,0),FALSE)
+N("311"),
  IF(AND(VALUE(LEFT($A1116,3))=312,LEFT($G1116,10)="Unincepted",$B1116="G "),VLOOKUP(" ULO",_312_Table2,MATCH('312'!$N$16,_312_Table2_ColumnLookup,0),FALSE),
  IF(AND(VALUE(LEFT($A1116,3))=312,LEFT($G1116,10)="Unincepted",$B1116="O "),VLOOKUP(" ULO",_312_Table2,MATCH('312'!$V$16,_312_Table2_ColumnLookup,0),FALSE),
  IF(AND(VALUE(LEFT($A1116,3))=312,LEFT($G1116,10)="Unincepted",$B1116="Q "),VLOOKUP(" ULO",_312_Table2,MATCH('312'!$X$16,_312_Table2_ColumnLookup,0),FALSE),
  IF(AND(VALUE(LEFT($A1116,3))=312,LEFT($G1116,10)="Unincepted"),VLOOKUP(" ULO",_312_Table2,MATCH(LEFT($B1116,1),_312_Table2_ColumnLookup,0),FALSE),
  IF(AND(VALUE(LEFT($A1116,3))=312,LEFT($G1116,5)="Total",$B1116="G "),VLOOKUP('312'!$F$80,_312_Table2,MATCH('312'!$N$16,_312_Table2_ColumnLookup,0),FALSE),
  IF(AND(VALUE(LEFT($A1116,3))=312,LEFT($G1116,5)="Total",$B1116="O "),VLOOKUP('312'!$F$80,_312_Table2,MATCH('312'!$V$16,_312_Table2_ColumnLookup,0),FALSE),
  IF(AND(VALUE(LEFT($A1116,3))=312,LEFT($G1116,5)="Total",$B1116="Q "),VLOOKUP('312'!$F$80,_312_Table2,MATCH('312'!$X$16,_312_Table2_ColumnLookup,0),FALSE),
  IF(AND(VALUE(LEFT($A1116,3))=312,LEFT($G1116,5)="Total"),VLOOKUP('312'!$F$80,_312_Table2,MATCH(LEFT($B1116,1),_312_Table2_ColumnLookup,0),FALSE),
  IF(AND(VALUE(LEFT($A1116,3))=312,LEN($I1116)=4,$B1116="G"),VLOOKUP($I1116,_312_Table2,MATCH('312'!$N$16,_312_Table2_ColumnLookup,0),FALSE),
  IF(AND(VALUE(LEFT($A1116,3))=312,LEN($I1116)=4,$B1116="O"),VLOOKUP($I1116,_312_Table2,MATCH('312'!$V$16,_312_Table2_ColumnLookup,0),FALSE),
  IF(AND(VALUE(LEFT($A1116,3))=312,LEN($I1116)=4,$B1116="Q"),VLOOKUP($I1116,_312_Table2,MATCH('312'!$X$16,_312_Table2_ColumnLookup,0),FALSE),
  IF(AND(VALUE(LEFT($A1116,3))=312,LEN($I1116)=4),VLOOKUP($I1116,_312_Table2,MATCH(LEFT($B1116,1),_312_Table2_ColumnLookup,0),FALSE)
+N("312"),
  IF(VALUE(LEFT($A1116,3))=313,VLOOKUP(VALUE(MID($B1116,2,1)),_313_Table2,MATCH(MID($B1116,1,1),_313_Table2_ColumnLookup,0),FALSE)
+N("313"),
  IF(AND(VALUE(LEFT($A1116,3))=314,LEN($B1116)=3),VLOOKUP(VALUE(MID($B1116,2,2)),_314_Table2,MATCH(MID($B1116,1,1),_314_Table2_ColumnLookup,0),FALSE),
  IF(VALUE(LEFT($A1116,3))=314,VLOOKUP(VALUE(MID($B1116,2,1)),_314_Table2,MATCH(MID($B1116,1,1),_314_Table2_ColumnLookup,0),FALSE)
+N("314"),
""))))))))))))))))))))))))</f>
        <v>#N/A</v>
      </c>
      <c r="F1116" s="238" t="e">
        <f>IF(AND(VALUE(LEFT($A1116,3))=309,LEN($B1116)=3),VLOOKUP(VALUE(MID($B1116,2,2)),_309_Table3,MATCH(MID($B1116,1,1),_309_Table3_ColumnLookup,0),FALSE),
  IF($C1116="309 LCR SummaryA",OneYearSCR,IF($C1116="309 LCR SummaryB",UltimateSCR,IF(VALUE(LEFT($A1116,3))=309,VLOOKUP(VALUE(MID($B1116,2,1)),_309_Table3,MATCH(MID($B1116,1,1),_309_Table3_ColumnLookup,0),FALSE)
+N("309"),
  IF(VALUE(LEFT($A1116,3))=310,VLOOKUP(VALUE(MID($B1116,2,1)),_310_Table3,MATCH(MID($B1116,1,1),_310_Table3_ColumnLookup,0),FALSE)
+N("310"),
  IF(AND(VALUE(LEFT($A1116,3))=311,LEN($I1116)=4),VLOOKUP($I1116,_311_Table3,MATCH($B1116,_311_Table3_ColumnLookup,0),FALSE),
  IF(AND(VALUE(LEFT($A1116,3))=311,OR($B1116="I2",$B1116="J2",$B1116="K2",$B1116="L2")),VLOOKUP('311'!$G$58,_311_Table3,MATCH(MID($B1116,1,1),_311_Table3_ColumnLookup,0),FALSE),
  IF(AND(VALUE(LEFT($A1116,3))=311,RIGHT($B1116,5)="Total"),VLOOKUP('311'!$G$59,_311_Table3,MATCH(MID($B1116,1,1),_311_Table3_ColumnLookup,0),FALSE),
  IF(VALUE(LEFT($A1116,3))=311,VLOOKUP(VALUE(MID($B1116,2,1)),_311_Table3,MATCH(MID($B1116,1,1),_311_Table3_ColumnLookup,0),FALSE)
+N("311"),
  IF(AND(VALUE(LEFT($A1116,3))=312,LEFT($G1116,10)="Unincepted",$B1116="G "),VLOOKUP(" ULO",_312_Table3,MATCH('312'!$N$16,_312_Table3_ColumnLookup,0),FALSE),
  IF(AND(VALUE(LEFT($A1116,3))=312,LEFT($G1116,10)="Unincepted",$B1116="O "),VLOOKUP(" ULO",_312_Table3,MATCH('312'!$V$16,_312_Table3_ColumnLookup,0),FALSE),
  IF(AND(VALUE(LEFT($A1116,3))=312,LEFT($G1116,10)="Unincepted",$B1116="Q "),VLOOKUP(" ULO",_312_Table3,MATCH('312'!$X$16,_312_Table3_ColumnLookup,0),FALSE),
  IF(AND(VALUE(LEFT($A1116,3))=312,LEFT($G1116,10)="Unincepted"),VLOOKUP(" ULO",_312_Table3,MATCH(LEFT($B1116,1),_312_Table3_ColumnLookup,0),FALSE),
  IF(AND(VALUE(LEFT($A1116,3))=312,LEFT($G1116,5)="Total",$B1116="G "),VLOOKUP('312'!$F$80,_312_Table3,MATCH('312'!$N$16,_312_Table3_ColumnLookup,0),FALSE),
  IF(AND(VALUE(LEFT($A1116,3))=312,LEFT($G1116,5)="Total",$B1116="O "),VLOOKUP('312'!$F$80,_312_Table3,MATCH('312'!$V$16,_312_Table3_ColumnLookup,0),FALSE),
  IF(AND(VALUE(LEFT($A1116,3))=312,LEFT($G1116,5)="Total",$B1116="Q "),VLOOKUP('312'!$F$80,_312_Table3,MATCH('312'!$X$16,_312_Table3_ColumnLookup,0),FALSE),
  IF(AND(VALUE(LEFT($A1116,3))=312,LEFT($G1116,5)="Total"),VLOOKUP('312'!$F$80,_312_Table3,MATCH(LEFT($B1116,1),_312_Table3_ColumnLookup,0),FALSE),
  IF(AND(VALUE(LEFT($A1116,3))=312,LEN($I1116)=4,$B1116="G"),VLOOKUP($I1116,_312_Table3,MATCH('312'!$N$16,_312_Table3_ColumnLookup,0),FALSE),
  IF(AND(VALUE(LEFT($A1116,3))=312,LEN($I1116)=4,$B1116="O"),VLOOKUP($I1116,_312_Table3,MATCH('312'!$V$16,_312_Table3_ColumnLookup,0),FALSE),
  IF(AND(VALUE(LEFT($A1116,3))=312,LEN($I1116)=4,$B1116="Q"),VLOOKUP($I1116,_312_Table3,MATCH('312'!$X$16,_312_Table3_ColumnLookup,0),FALSE),
  IF(AND(VALUE(LEFT($A1116,3))=312,LEN($I1116)=4),VLOOKUP($I1116,_312_Table3,MATCH(LEFT($B1116,1),_312_Table3_ColumnLookup,0),FALSE)
+N("312"),
  IF(VALUE(LEFT($A1116,3))=313,VLOOKUP(VALUE(MID($B1116,2,1)),_313_Table3,MATCH(MID($B1116,1,1),_313_Table3_ColumnLookup,0),FALSE)
+N("313"),
  IF(AND(VALUE(LEFT($A1116,3))=314,LEN($B1116)=3),VLOOKUP(VALUE(MID($B1116,2,2)),_314_Table3,MATCH(MID($B1116,1,1),_314_Table3_ColumnLookup,0),FALSE),
  IF(VALUE(LEFT($A1116,3))=314,VLOOKUP(VALUE(MID($B1116,2,1)),_314_Table3,MATCH(MID($B1116,1,1),_314_Table3_ColumnLookup,0),FALSE)
+N("314"),
""))))))))))))))))))))))))</f>
        <v>#N/A</v>
      </c>
      <c r="H1116" s="321" t="str">
        <f>IFERROR(
IF(ISERROR($D1116)=FALSE,$D1116,IF(ISERROR($E1116)=FALSE,$E1116,IF(ISERROR($F1116)=FALSE,$F1116
+N("012 checkboxes"),
IF(
IF(OR(LEFT($A1116,9)="Syndicate",LEFT($A1116,12)="NewSyndicate"),VLOOKUP($A1116,'012'!$J:$ZW,MATCH("Link to button",'012'!$J$1:$ZW$1,0),0)
+N("309 checkbox"),
IF($C1116="309 LCR Summary0",VLOOKUP("Notes990",'309'!$P:$ZZ,MATCH("Link to button",'309'!$P$1:$ZZ$1,0),0)
+N("313 checkboxes"),
IF($C1116="313 Financial Information0LcmVsScr",IF($C1116="309 LCR Summary0",VLOOKUP("LcmVsScr",'309'!$N:$ZZ,MATCH("Link to button",'309'!$N$1:$ZZ$1,0),0),
IF($C1116="313 Financial Information0LcrDocAttached",IF($C1116="309 LCR Summary0",VLOOKUP("LcrDocAttached",'309'!$N:$ZZ,MATCH("Link to button",'309'!$N$1:$ZZ$1,0),
0)))))))=1,TRUE,FALSE)
))),"")</f>
        <v/>
      </c>
    </row>
    <row r="1117" spans="1:8">
      <c r="A1117" s="237" t="e">
        <f>VLOOKUP($G1117,CSVLookups!$B:$R,MATCH(A$1,CSVLookups!$B$1:$R$1,0),FALSE)</f>
        <v>#N/A</v>
      </c>
      <c r="B1117" s="237" t="e">
        <f>VLOOKUP($G1117,CSVLookups!$B:$R,MATCH(B$1,CSVLookups!$B$1:$R$1,0),FALSE)</f>
        <v>#N/A</v>
      </c>
      <c r="C1117" s="238" t="e">
        <f t="shared" si="17"/>
        <v>#N/A</v>
      </c>
      <c r="D1117" s="238" t="e">
        <f>IF(AND(VALUE(LEFT($A1117,3))=309,LEN($B1117)=3),VLOOKUP(VALUE(MID($B1117,2,2)),_309_Table1,MATCH(MID($B1117,1,1),_309_Table1_ColumnLookup,0),FALSE),
  IF($C1117="309 LCR SummaryA",OneYearSCR,IF($C1117="309 LCR SummaryB",UltimateSCR,IF(VALUE(LEFT($A1117,3))=309,VLOOKUP(VALUE(MID($B1117,2,1)),_309_Table1,MATCH(MID($B1117,1,1),_309_Table1_ColumnLookup,0),FALSE)
+N("309"),
  IF(VALUE(LEFT($A1117,3))=310,VLOOKUP(VALUE(MID($B1117,2,1)),_310_Table1,MATCH(MID($B1117,1,1),_310_Table1_ColumnLookup,0),FALSE)
+N("310"),
  IF(AND(VALUE(LEFT($A1117,3))=311,LEN($I1117)=4),VLOOKUP($I1117,_311_Table1,MATCH($B1117,_311_Table1_ColumnLookup,0),FALSE),
  IF(AND(VALUE(LEFT($A1117,3))=311,OR($B1117="I2",$B1117="J2",$B1117="K2",$B1117="L2")),VLOOKUP('311'!$G$58,_311_Table1,MATCH(MID($B1117,1,1),_311_Table1_ColumnLookup,0),FALSE),
  IF(AND(VALUE(LEFT($A1117,3))=311,RIGHT($B1117,5)="Total"),VLOOKUP('311'!$G$59,_311_Table1,MATCH(MID($B1117,1,1),_311_Table1_ColumnLookup,0),FALSE),
  IF(VALUE(LEFT($A1117,3))=311,VLOOKUP(VALUE(MID($B1117,2,1)),_311_Table1,MATCH(MID($B1117,1,1),_311_Table1_ColumnLookup,0),FALSE)
+N("311"),
  IF(AND(VALUE(LEFT($A1117,3))=312,LEFT($G1117,10)="Unincepted",$B1117="G "),VLOOKUP(" ULO",_312_Table1,MATCH('312'!$N$16,_312_Table1_ColumnLookup,0),FALSE),
  IF(AND(VALUE(LEFT($A1117,3))=312,LEFT($G1117,10)="Unincepted",$B1117="O "),VLOOKUP(" ULO",_312_Table1,MATCH('312'!$V$16,_312_Table1_ColumnLookup,0),FALSE),
  IF(AND(VALUE(LEFT($A1117,3))=312,LEFT($G1117,10)="Unincepted",$B1117="Q "),VLOOKUP(" ULO",_312_Table1,MATCH('312'!$X$16,_312_Table1_ColumnLookup,0),FALSE),
  IF(AND(VALUE(LEFT($A1117,3))=312,LEFT($G1117,10)="Unincepted"),VLOOKUP(" ULO",_312_Table1,MATCH(LEFT($B1117,1),_312_Table1_ColumnLookup,0),FALSE),
  IF(AND(VALUE(LEFT($A1117,3))=312,LEFT($G1117,5)="Total",$B1117="G "),VLOOKUP('312'!$F$80,_312_Table1,MATCH('312'!$N$16,_312_Table1_ColumnLookup,0),FALSE),
  IF(AND(VALUE(LEFT($A1117,3))=312,LEFT($G1117,5)="Total",$B1117="O "),VLOOKUP('312'!$F$80,_312_Table1,MATCH('312'!$V$16,_312_Table1_ColumnLookup,0),FALSE),
  IF(AND(VALUE(LEFT($A1117,3))=312,LEFT($G1117,5)="Total",$B1117="Q "),VLOOKUP('312'!$F$80,_312_Table1,MATCH('312'!$X$16,_312_Table1_ColumnLookup,0),FALSE),
  IF(AND(VALUE(LEFT($A1117,3))=312,LEFT($G1117,5)="Total"),VLOOKUP('312'!$F$80,_312_Table1,MATCH(LEFT($B1117,1),_312_Table1_ColumnLookup,0),FALSE),
  IF(AND(VALUE(LEFT($A1117,3))=312,LEN($I1117)=4,$B1117="G"),VLOOKUP($I1117,_312_Table1,MATCH('312'!$N$16,_312_Table1_ColumnLookup,0),FALSE),
  IF(AND(VALUE(LEFT($A1117,3))=312,LEN($I1117)=4,$B1117="O"),VLOOKUP($I1117,_312_Table1,MATCH('312'!$V$16,_312_Table1_ColumnLookup,0),FALSE),
  IF(AND(VALUE(LEFT($A1117,3))=312,LEN($I1117)=4,$B1117="Q"),VLOOKUP($I1117,_312_Table1,MATCH('312'!$X$16,_312_Table1_ColumnLookup,0),FALSE),
  IF(AND(VALUE(LEFT($A1117,3))=312,LEN($I1117)=4),VLOOKUP($I1117,_312_Table1,MATCH(LEFT($B1117,1),_312_Table1_ColumnLookup,0),FALSE)
+N("312"),
  IF(VALUE(LEFT($A1117,3))=313,VLOOKUP(VALUE(MID($B1117,2,1)),_313_Table1,MATCH(MID($B1117,1,1),_313_Table1_ColumnLookup,0),FALSE)
+N("313"),
  IF(AND(VALUE(LEFT($A1117,3))=314,LEN($B1117)=3),VLOOKUP(VALUE(MID($B1117,2,2)),_314_Table1,MATCH(MID($B1117,1,1),_314_Table1_ColumnLookup,0),FALSE),
  IF(VALUE(LEFT($A1117,3))=314,VLOOKUP(VALUE(MID($B1117,2,1)),_314_Table1,MATCH(MID($B1117,1,1),_314_Table1_ColumnLookup,0),FALSE)
+N("314"),
""))))))))))))))))))))))))</f>
        <v>#N/A</v>
      </c>
      <c r="E1117" s="238" t="e">
        <f>IF(AND(VALUE(LEFT($A1117,3))=309,LEN($B1117)=3),VLOOKUP(VALUE(MID($B1117,2,2)),_309_Table2,MATCH(MID($B1117,1,1),_309_Table2_ColumnLookup,0),FALSE),
  IF($C1117="309 LCR SummaryA",OneYearSCR,IF($C1117="309 LCR SummaryB",UltimateSCR,IF(VALUE(LEFT($A1117,3))=309,VLOOKUP(VALUE(MID($B1117,2,1)),_309_Table2,MATCH(MID($B1117,1,1),_309_Table2_ColumnLookup,0),FALSE)
+N("309"),
  IF(VALUE(LEFT($A1117,3))=310,VLOOKUP(VALUE(MID($B1117,2,1)),_310_Table2,MATCH(MID($B1117,1,1),_310_Table2_ColumnLookup,0),FALSE)
+N("310"),
  IF(AND(VALUE(LEFT($A1117,3))=311,LEN($I1117)=4),VLOOKUP($I1117,_311_Table2,MATCH($B1117,_311_Table2_ColumnLookup,0),FALSE),
  IF(AND(VALUE(LEFT($A1117,3))=311,OR($B1117="I2",$B1117="J2",$B1117="K2",$B1117="L2")),VLOOKUP('311'!$G$58,_311_Table2,MATCH(MID($B1117,1,1),_311_Table2_ColumnLookup,0),FALSE),
  IF(AND(VALUE(LEFT($A1117,3))=311,RIGHT($B1117,5)="Total"),VLOOKUP('311'!$G$59,_311_Table2,MATCH(MID($B1117,1,1),_311_Table2_ColumnLookup,0),FALSE),
  IF(VALUE(LEFT($A1117,3))=311,VLOOKUP(VALUE(MID($B1117,2,1)),_311_Table2,MATCH(MID($B1117,1,1),_311_Table2_ColumnLookup,0),FALSE)
+N("311"),
  IF(AND(VALUE(LEFT($A1117,3))=312,LEFT($G1117,10)="Unincepted",$B1117="G "),VLOOKUP(" ULO",_312_Table2,MATCH('312'!$N$16,_312_Table2_ColumnLookup,0),FALSE),
  IF(AND(VALUE(LEFT($A1117,3))=312,LEFT($G1117,10)="Unincepted",$B1117="O "),VLOOKUP(" ULO",_312_Table2,MATCH('312'!$V$16,_312_Table2_ColumnLookup,0),FALSE),
  IF(AND(VALUE(LEFT($A1117,3))=312,LEFT($G1117,10)="Unincepted",$B1117="Q "),VLOOKUP(" ULO",_312_Table2,MATCH('312'!$X$16,_312_Table2_ColumnLookup,0),FALSE),
  IF(AND(VALUE(LEFT($A1117,3))=312,LEFT($G1117,10)="Unincepted"),VLOOKUP(" ULO",_312_Table2,MATCH(LEFT($B1117,1),_312_Table2_ColumnLookup,0),FALSE),
  IF(AND(VALUE(LEFT($A1117,3))=312,LEFT($G1117,5)="Total",$B1117="G "),VLOOKUP('312'!$F$80,_312_Table2,MATCH('312'!$N$16,_312_Table2_ColumnLookup,0),FALSE),
  IF(AND(VALUE(LEFT($A1117,3))=312,LEFT($G1117,5)="Total",$B1117="O "),VLOOKUP('312'!$F$80,_312_Table2,MATCH('312'!$V$16,_312_Table2_ColumnLookup,0),FALSE),
  IF(AND(VALUE(LEFT($A1117,3))=312,LEFT($G1117,5)="Total",$B1117="Q "),VLOOKUP('312'!$F$80,_312_Table2,MATCH('312'!$X$16,_312_Table2_ColumnLookup,0),FALSE),
  IF(AND(VALUE(LEFT($A1117,3))=312,LEFT($G1117,5)="Total"),VLOOKUP('312'!$F$80,_312_Table2,MATCH(LEFT($B1117,1),_312_Table2_ColumnLookup,0),FALSE),
  IF(AND(VALUE(LEFT($A1117,3))=312,LEN($I1117)=4,$B1117="G"),VLOOKUP($I1117,_312_Table2,MATCH('312'!$N$16,_312_Table2_ColumnLookup,0),FALSE),
  IF(AND(VALUE(LEFT($A1117,3))=312,LEN($I1117)=4,$B1117="O"),VLOOKUP($I1117,_312_Table2,MATCH('312'!$V$16,_312_Table2_ColumnLookup,0),FALSE),
  IF(AND(VALUE(LEFT($A1117,3))=312,LEN($I1117)=4,$B1117="Q"),VLOOKUP($I1117,_312_Table2,MATCH('312'!$X$16,_312_Table2_ColumnLookup,0),FALSE),
  IF(AND(VALUE(LEFT($A1117,3))=312,LEN($I1117)=4),VLOOKUP($I1117,_312_Table2,MATCH(LEFT($B1117,1),_312_Table2_ColumnLookup,0),FALSE)
+N("312"),
  IF(VALUE(LEFT($A1117,3))=313,VLOOKUP(VALUE(MID($B1117,2,1)),_313_Table2,MATCH(MID($B1117,1,1),_313_Table2_ColumnLookup,0),FALSE)
+N("313"),
  IF(AND(VALUE(LEFT($A1117,3))=314,LEN($B1117)=3),VLOOKUP(VALUE(MID($B1117,2,2)),_314_Table2,MATCH(MID($B1117,1,1),_314_Table2_ColumnLookup,0),FALSE),
  IF(VALUE(LEFT($A1117,3))=314,VLOOKUP(VALUE(MID($B1117,2,1)),_314_Table2,MATCH(MID($B1117,1,1),_314_Table2_ColumnLookup,0),FALSE)
+N("314"),
""))))))))))))))))))))))))</f>
        <v>#N/A</v>
      </c>
      <c r="F1117" s="238" t="e">
        <f>IF(AND(VALUE(LEFT($A1117,3))=309,LEN($B1117)=3),VLOOKUP(VALUE(MID($B1117,2,2)),_309_Table3,MATCH(MID($B1117,1,1),_309_Table3_ColumnLookup,0),FALSE),
  IF($C1117="309 LCR SummaryA",OneYearSCR,IF($C1117="309 LCR SummaryB",UltimateSCR,IF(VALUE(LEFT($A1117,3))=309,VLOOKUP(VALUE(MID($B1117,2,1)),_309_Table3,MATCH(MID($B1117,1,1),_309_Table3_ColumnLookup,0),FALSE)
+N("309"),
  IF(VALUE(LEFT($A1117,3))=310,VLOOKUP(VALUE(MID($B1117,2,1)),_310_Table3,MATCH(MID($B1117,1,1),_310_Table3_ColumnLookup,0),FALSE)
+N("310"),
  IF(AND(VALUE(LEFT($A1117,3))=311,LEN($I1117)=4),VLOOKUP($I1117,_311_Table3,MATCH($B1117,_311_Table3_ColumnLookup,0),FALSE),
  IF(AND(VALUE(LEFT($A1117,3))=311,OR($B1117="I2",$B1117="J2",$B1117="K2",$B1117="L2")),VLOOKUP('311'!$G$58,_311_Table3,MATCH(MID($B1117,1,1),_311_Table3_ColumnLookup,0),FALSE),
  IF(AND(VALUE(LEFT($A1117,3))=311,RIGHT($B1117,5)="Total"),VLOOKUP('311'!$G$59,_311_Table3,MATCH(MID($B1117,1,1),_311_Table3_ColumnLookup,0),FALSE),
  IF(VALUE(LEFT($A1117,3))=311,VLOOKUP(VALUE(MID($B1117,2,1)),_311_Table3,MATCH(MID($B1117,1,1),_311_Table3_ColumnLookup,0),FALSE)
+N("311"),
  IF(AND(VALUE(LEFT($A1117,3))=312,LEFT($G1117,10)="Unincepted",$B1117="G "),VLOOKUP(" ULO",_312_Table3,MATCH('312'!$N$16,_312_Table3_ColumnLookup,0),FALSE),
  IF(AND(VALUE(LEFT($A1117,3))=312,LEFT($G1117,10)="Unincepted",$B1117="O "),VLOOKUP(" ULO",_312_Table3,MATCH('312'!$V$16,_312_Table3_ColumnLookup,0),FALSE),
  IF(AND(VALUE(LEFT($A1117,3))=312,LEFT($G1117,10)="Unincepted",$B1117="Q "),VLOOKUP(" ULO",_312_Table3,MATCH('312'!$X$16,_312_Table3_ColumnLookup,0),FALSE),
  IF(AND(VALUE(LEFT($A1117,3))=312,LEFT($G1117,10)="Unincepted"),VLOOKUP(" ULO",_312_Table3,MATCH(LEFT($B1117,1),_312_Table3_ColumnLookup,0),FALSE),
  IF(AND(VALUE(LEFT($A1117,3))=312,LEFT($G1117,5)="Total",$B1117="G "),VLOOKUP('312'!$F$80,_312_Table3,MATCH('312'!$N$16,_312_Table3_ColumnLookup,0),FALSE),
  IF(AND(VALUE(LEFT($A1117,3))=312,LEFT($G1117,5)="Total",$B1117="O "),VLOOKUP('312'!$F$80,_312_Table3,MATCH('312'!$V$16,_312_Table3_ColumnLookup,0),FALSE),
  IF(AND(VALUE(LEFT($A1117,3))=312,LEFT($G1117,5)="Total",$B1117="Q "),VLOOKUP('312'!$F$80,_312_Table3,MATCH('312'!$X$16,_312_Table3_ColumnLookup,0),FALSE),
  IF(AND(VALUE(LEFT($A1117,3))=312,LEFT($G1117,5)="Total"),VLOOKUP('312'!$F$80,_312_Table3,MATCH(LEFT($B1117,1),_312_Table3_ColumnLookup,0),FALSE),
  IF(AND(VALUE(LEFT($A1117,3))=312,LEN($I1117)=4,$B1117="G"),VLOOKUP($I1117,_312_Table3,MATCH('312'!$N$16,_312_Table3_ColumnLookup,0),FALSE),
  IF(AND(VALUE(LEFT($A1117,3))=312,LEN($I1117)=4,$B1117="O"),VLOOKUP($I1117,_312_Table3,MATCH('312'!$V$16,_312_Table3_ColumnLookup,0),FALSE),
  IF(AND(VALUE(LEFT($A1117,3))=312,LEN($I1117)=4,$B1117="Q"),VLOOKUP($I1117,_312_Table3,MATCH('312'!$X$16,_312_Table3_ColumnLookup,0),FALSE),
  IF(AND(VALUE(LEFT($A1117,3))=312,LEN($I1117)=4),VLOOKUP($I1117,_312_Table3,MATCH(LEFT($B1117,1),_312_Table3_ColumnLookup,0),FALSE)
+N("312"),
  IF(VALUE(LEFT($A1117,3))=313,VLOOKUP(VALUE(MID($B1117,2,1)),_313_Table3,MATCH(MID($B1117,1,1),_313_Table3_ColumnLookup,0),FALSE)
+N("313"),
  IF(AND(VALUE(LEFT($A1117,3))=314,LEN($B1117)=3),VLOOKUP(VALUE(MID($B1117,2,2)),_314_Table3,MATCH(MID($B1117,1,1),_314_Table3_ColumnLookup,0),FALSE),
  IF(VALUE(LEFT($A1117,3))=314,VLOOKUP(VALUE(MID($B1117,2,1)),_314_Table3,MATCH(MID($B1117,1,1),_314_Table3_ColumnLookup,0),FALSE)
+N("314"),
""))))))))))))))))))))))))</f>
        <v>#N/A</v>
      </c>
      <c r="H1117" s="321" t="str">
        <f>IFERROR(
IF(ISERROR($D1117)=FALSE,$D1117,IF(ISERROR($E1117)=FALSE,$E1117,IF(ISERROR($F1117)=FALSE,$F1117
+N("012 checkboxes"),
IF(
IF(OR(LEFT($A1117,9)="Syndicate",LEFT($A1117,12)="NewSyndicate"),VLOOKUP($A1117,'012'!$J:$ZW,MATCH("Link to button",'012'!$J$1:$ZW$1,0),0)
+N("309 checkbox"),
IF($C1117="309 LCR Summary0",VLOOKUP("Notes990",'309'!$P:$ZZ,MATCH("Link to button",'309'!$P$1:$ZZ$1,0),0)
+N("313 checkboxes"),
IF($C1117="313 Financial Information0LcmVsScr",IF($C1117="309 LCR Summary0",VLOOKUP("LcmVsScr",'309'!$N:$ZZ,MATCH("Link to button",'309'!$N$1:$ZZ$1,0),0),
IF($C1117="313 Financial Information0LcrDocAttached",IF($C1117="309 LCR Summary0",VLOOKUP("LcrDocAttached",'309'!$N:$ZZ,MATCH("Link to button",'309'!$N$1:$ZZ$1,0),
0)))))))=1,TRUE,FALSE)
))),"")</f>
        <v/>
      </c>
    </row>
    <row r="1118" spans="1:8">
      <c r="A1118" s="237" t="e">
        <f>VLOOKUP($G1118,CSVLookups!$B:$R,MATCH(A$1,CSVLookups!$B$1:$R$1,0),FALSE)</f>
        <v>#N/A</v>
      </c>
      <c r="B1118" s="237" t="e">
        <f>VLOOKUP($G1118,CSVLookups!$B:$R,MATCH(B$1,CSVLookups!$B$1:$R$1,0),FALSE)</f>
        <v>#N/A</v>
      </c>
      <c r="C1118" s="238" t="e">
        <f t="shared" si="17"/>
        <v>#N/A</v>
      </c>
      <c r="D1118" s="238" t="e">
        <f>IF(AND(VALUE(LEFT($A1118,3))=309,LEN($B1118)=3),VLOOKUP(VALUE(MID($B1118,2,2)),_309_Table1,MATCH(MID($B1118,1,1),_309_Table1_ColumnLookup,0),FALSE),
  IF($C1118="309 LCR SummaryA",OneYearSCR,IF($C1118="309 LCR SummaryB",UltimateSCR,IF(VALUE(LEFT($A1118,3))=309,VLOOKUP(VALUE(MID($B1118,2,1)),_309_Table1,MATCH(MID($B1118,1,1),_309_Table1_ColumnLookup,0),FALSE)
+N("309"),
  IF(VALUE(LEFT($A1118,3))=310,VLOOKUP(VALUE(MID($B1118,2,1)),_310_Table1,MATCH(MID($B1118,1,1),_310_Table1_ColumnLookup,0),FALSE)
+N("310"),
  IF(AND(VALUE(LEFT($A1118,3))=311,LEN($I1118)=4),VLOOKUP($I1118,_311_Table1,MATCH($B1118,_311_Table1_ColumnLookup,0),FALSE),
  IF(AND(VALUE(LEFT($A1118,3))=311,OR($B1118="I2",$B1118="J2",$B1118="K2",$B1118="L2")),VLOOKUP('311'!$G$58,_311_Table1,MATCH(MID($B1118,1,1),_311_Table1_ColumnLookup,0),FALSE),
  IF(AND(VALUE(LEFT($A1118,3))=311,RIGHT($B1118,5)="Total"),VLOOKUP('311'!$G$59,_311_Table1,MATCH(MID($B1118,1,1),_311_Table1_ColumnLookup,0),FALSE),
  IF(VALUE(LEFT($A1118,3))=311,VLOOKUP(VALUE(MID($B1118,2,1)),_311_Table1,MATCH(MID($B1118,1,1),_311_Table1_ColumnLookup,0),FALSE)
+N("311"),
  IF(AND(VALUE(LEFT($A1118,3))=312,LEFT($G1118,10)="Unincepted",$B1118="G "),VLOOKUP(" ULO",_312_Table1,MATCH('312'!$N$16,_312_Table1_ColumnLookup,0),FALSE),
  IF(AND(VALUE(LEFT($A1118,3))=312,LEFT($G1118,10)="Unincepted",$B1118="O "),VLOOKUP(" ULO",_312_Table1,MATCH('312'!$V$16,_312_Table1_ColumnLookup,0),FALSE),
  IF(AND(VALUE(LEFT($A1118,3))=312,LEFT($G1118,10)="Unincepted",$B1118="Q "),VLOOKUP(" ULO",_312_Table1,MATCH('312'!$X$16,_312_Table1_ColumnLookup,0),FALSE),
  IF(AND(VALUE(LEFT($A1118,3))=312,LEFT($G1118,10)="Unincepted"),VLOOKUP(" ULO",_312_Table1,MATCH(LEFT($B1118,1),_312_Table1_ColumnLookup,0),FALSE),
  IF(AND(VALUE(LEFT($A1118,3))=312,LEFT($G1118,5)="Total",$B1118="G "),VLOOKUP('312'!$F$80,_312_Table1,MATCH('312'!$N$16,_312_Table1_ColumnLookup,0),FALSE),
  IF(AND(VALUE(LEFT($A1118,3))=312,LEFT($G1118,5)="Total",$B1118="O "),VLOOKUP('312'!$F$80,_312_Table1,MATCH('312'!$V$16,_312_Table1_ColumnLookup,0),FALSE),
  IF(AND(VALUE(LEFT($A1118,3))=312,LEFT($G1118,5)="Total",$B1118="Q "),VLOOKUP('312'!$F$80,_312_Table1,MATCH('312'!$X$16,_312_Table1_ColumnLookup,0),FALSE),
  IF(AND(VALUE(LEFT($A1118,3))=312,LEFT($G1118,5)="Total"),VLOOKUP('312'!$F$80,_312_Table1,MATCH(LEFT($B1118,1),_312_Table1_ColumnLookup,0),FALSE),
  IF(AND(VALUE(LEFT($A1118,3))=312,LEN($I1118)=4,$B1118="G"),VLOOKUP($I1118,_312_Table1,MATCH('312'!$N$16,_312_Table1_ColumnLookup,0),FALSE),
  IF(AND(VALUE(LEFT($A1118,3))=312,LEN($I1118)=4,$B1118="O"),VLOOKUP($I1118,_312_Table1,MATCH('312'!$V$16,_312_Table1_ColumnLookup,0),FALSE),
  IF(AND(VALUE(LEFT($A1118,3))=312,LEN($I1118)=4,$B1118="Q"),VLOOKUP($I1118,_312_Table1,MATCH('312'!$X$16,_312_Table1_ColumnLookup,0),FALSE),
  IF(AND(VALUE(LEFT($A1118,3))=312,LEN($I1118)=4),VLOOKUP($I1118,_312_Table1,MATCH(LEFT($B1118,1),_312_Table1_ColumnLookup,0),FALSE)
+N("312"),
  IF(VALUE(LEFT($A1118,3))=313,VLOOKUP(VALUE(MID($B1118,2,1)),_313_Table1,MATCH(MID($B1118,1,1),_313_Table1_ColumnLookup,0),FALSE)
+N("313"),
  IF(AND(VALUE(LEFT($A1118,3))=314,LEN($B1118)=3),VLOOKUP(VALUE(MID($B1118,2,2)),_314_Table1,MATCH(MID($B1118,1,1),_314_Table1_ColumnLookup,0),FALSE),
  IF(VALUE(LEFT($A1118,3))=314,VLOOKUP(VALUE(MID($B1118,2,1)),_314_Table1,MATCH(MID($B1118,1,1),_314_Table1_ColumnLookup,0),FALSE)
+N("314"),
""))))))))))))))))))))))))</f>
        <v>#N/A</v>
      </c>
      <c r="E1118" s="238" t="e">
        <f>IF(AND(VALUE(LEFT($A1118,3))=309,LEN($B1118)=3),VLOOKUP(VALUE(MID($B1118,2,2)),_309_Table2,MATCH(MID($B1118,1,1),_309_Table2_ColumnLookup,0),FALSE),
  IF($C1118="309 LCR SummaryA",OneYearSCR,IF($C1118="309 LCR SummaryB",UltimateSCR,IF(VALUE(LEFT($A1118,3))=309,VLOOKUP(VALUE(MID($B1118,2,1)),_309_Table2,MATCH(MID($B1118,1,1),_309_Table2_ColumnLookup,0),FALSE)
+N("309"),
  IF(VALUE(LEFT($A1118,3))=310,VLOOKUP(VALUE(MID($B1118,2,1)),_310_Table2,MATCH(MID($B1118,1,1),_310_Table2_ColumnLookup,0),FALSE)
+N("310"),
  IF(AND(VALUE(LEFT($A1118,3))=311,LEN($I1118)=4),VLOOKUP($I1118,_311_Table2,MATCH($B1118,_311_Table2_ColumnLookup,0),FALSE),
  IF(AND(VALUE(LEFT($A1118,3))=311,OR($B1118="I2",$B1118="J2",$B1118="K2",$B1118="L2")),VLOOKUP('311'!$G$58,_311_Table2,MATCH(MID($B1118,1,1),_311_Table2_ColumnLookup,0),FALSE),
  IF(AND(VALUE(LEFT($A1118,3))=311,RIGHT($B1118,5)="Total"),VLOOKUP('311'!$G$59,_311_Table2,MATCH(MID($B1118,1,1),_311_Table2_ColumnLookup,0),FALSE),
  IF(VALUE(LEFT($A1118,3))=311,VLOOKUP(VALUE(MID($B1118,2,1)),_311_Table2,MATCH(MID($B1118,1,1),_311_Table2_ColumnLookup,0),FALSE)
+N("311"),
  IF(AND(VALUE(LEFT($A1118,3))=312,LEFT($G1118,10)="Unincepted",$B1118="G "),VLOOKUP(" ULO",_312_Table2,MATCH('312'!$N$16,_312_Table2_ColumnLookup,0),FALSE),
  IF(AND(VALUE(LEFT($A1118,3))=312,LEFT($G1118,10)="Unincepted",$B1118="O "),VLOOKUP(" ULO",_312_Table2,MATCH('312'!$V$16,_312_Table2_ColumnLookup,0),FALSE),
  IF(AND(VALUE(LEFT($A1118,3))=312,LEFT($G1118,10)="Unincepted",$B1118="Q "),VLOOKUP(" ULO",_312_Table2,MATCH('312'!$X$16,_312_Table2_ColumnLookup,0),FALSE),
  IF(AND(VALUE(LEFT($A1118,3))=312,LEFT($G1118,10)="Unincepted"),VLOOKUP(" ULO",_312_Table2,MATCH(LEFT($B1118,1),_312_Table2_ColumnLookup,0),FALSE),
  IF(AND(VALUE(LEFT($A1118,3))=312,LEFT($G1118,5)="Total",$B1118="G "),VLOOKUP('312'!$F$80,_312_Table2,MATCH('312'!$N$16,_312_Table2_ColumnLookup,0),FALSE),
  IF(AND(VALUE(LEFT($A1118,3))=312,LEFT($G1118,5)="Total",$B1118="O "),VLOOKUP('312'!$F$80,_312_Table2,MATCH('312'!$V$16,_312_Table2_ColumnLookup,0),FALSE),
  IF(AND(VALUE(LEFT($A1118,3))=312,LEFT($G1118,5)="Total",$B1118="Q "),VLOOKUP('312'!$F$80,_312_Table2,MATCH('312'!$X$16,_312_Table2_ColumnLookup,0),FALSE),
  IF(AND(VALUE(LEFT($A1118,3))=312,LEFT($G1118,5)="Total"),VLOOKUP('312'!$F$80,_312_Table2,MATCH(LEFT($B1118,1),_312_Table2_ColumnLookup,0),FALSE),
  IF(AND(VALUE(LEFT($A1118,3))=312,LEN($I1118)=4,$B1118="G"),VLOOKUP($I1118,_312_Table2,MATCH('312'!$N$16,_312_Table2_ColumnLookup,0),FALSE),
  IF(AND(VALUE(LEFT($A1118,3))=312,LEN($I1118)=4,$B1118="O"),VLOOKUP($I1118,_312_Table2,MATCH('312'!$V$16,_312_Table2_ColumnLookup,0),FALSE),
  IF(AND(VALUE(LEFT($A1118,3))=312,LEN($I1118)=4,$B1118="Q"),VLOOKUP($I1118,_312_Table2,MATCH('312'!$X$16,_312_Table2_ColumnLookup,0),FALSE),
  IF(AND(VALUE(LEFT($A1118,3))=312,LEN($I1118)=4),VLOOKUP($I1118,_312_Table2,MATCH(LEFT($B1118,1),_312_Table2_ColumnLookup,0),FALSE)
+N("312"),
  IF(VALUE(LEFT($A1118,3))=313,VLOOKUP(VALUE(MID($B1118,2,1)),_313_Table2,MATCH(MID($B1118,1,1),_313_Table2_ColumnLookup,0),FALSE)
+N("313"),
  IF(AND(VALUE(LEFT($A1118,3))=314,LEN($B1118)=3),VLOOKUP(VALUE(MID($B1118,2,2)),_314_Table2,MATCH(MID($B1118,1,1),_314_Table2_ColumnLookup,0),FALSE),
  IF(VALUE(LEFT($A1118,3))=314,VLOOKUP(VALUE(MID($B1118,2,1)),_314_Table2,MATCH(MID($B1118,1,1),_314_Table2_ColumnLookup,0),FALSE)
+N("314"),
""))))))))))))))))))))))))</f>
        <v>#N/A</v>
      </c>
      <c r="F1118" s="238" t="e">
        <f>IF(AND(VALUE(LEFT($A1118,3))=309,LEN($B1118)=3),VLOOKUP(VALUE(MID($B1118,2,2)),_309_Table3,MATCH(MID($B1118,1,1),_309_Table3_ColumnLookup,0),FALSE),
  IF($C1118="309 LCR SummaryA",OneYearSCR,IF($C1118="309 LCR SummaryB",UltimateSCR,IF(VALUE(LEFT($A1118,3))=309,VLOOKUP(VALUE(MID($B1118,2,1)),_309_Table3,MATCH(MID($B1118,1,1),_309_Table3_ColumnLookup,0),FALSE)
+N("309"),
  IF(VALUE(LEFT($A1118,3))=310,VLOOKUP(VALUE(MID($B1118,2,1)),_310_Table3,MATCH(MID($B1118,1,1),_310_Table3_ColumnLookup,0),FALSE)
+N("310"),
  IF(AND(VALUE(LEFT($A1118,3))=311,LEN($I1118)=4),VLOOKUP($I1118,_311_Table3,MATCH($B1118,_311_Table3_ColumnLookup,0),FALSE),
  IF(AND(VALUE(LEFT($A1118,3))=311,OR($B1118="I2",$B1118="J2",$B1118="K2",$B1118="L2")),VLOOKUP('311'!$G$58,_311_Table3,MATCH(MID($B1118,1,1),_311_Table3_ColumnLookup,0),FALSE),
  IF(AND(VALUE(LEFT($A1118,3))=311,RIGHT($B1118,5)="Total"),VLOOKUP('311'!$G$59,_311_Table3,MATCH(MID($B1118,1,1),_311_Table3_ColumnLookup,0),FALSE),
  IF(VALUE(LEFT($A1118,3))=311,VLOOKUP(VALUE(MID($B1118,2,1)),_311_Table3,MATCH(MID($B1118,1,1),_311_Table3_ColumnLookup,0),FALSE)
+N("311"),
  IF(AND(VALUE(LEFT($A1118,3))=312,LEFT($G1118,10)="Unincepted",$B1118="G "),VLOOKUP(" ULO",_312_Table3,MATCH('312'!$N$16,_312_Table3_ColumnLookup,0),FALSE),
  IF(AND(VALUE(LEFT($A1118,3))=312,LEFT($G1118,10)="Unincepted",$B1118="O "),VLOOKUP(" ULO",_312_Table3,MATCH('312'!$V$16,_312_Table3_ColumnLookup,0),FALSE),
  IF(AND(VALUE(LEFT($A1118,3))=312,LEFT($G1118,10)="Unincepted",$B1118="Q "),VLOOKUP(" ULO",_312_Table3,MATCH('312'!$X$16,_312_Table3_ColumnLookup,0),FALSE),
  IF(AND(VALUE(LEFT($A1118,3))=312,LEFT($G1118,10)="Unincepted"),VLOOKUP(" ULO",_312_Table3,MATCH(LEFT($B1118,1),_312_Table3_ColumnLookup,0),FALSE),
  IF(AND(VALUE(LEFT($A1118,3))=312,LEFT($G1118,5)="Total",$B1118="G "),VLOOKUP('312'!$F$80,_312_Table3,MATCH('312'!$N$16,_312_Table3_ColumnLookup,0),FALSE),
  IF(AND(VALUE(LEFT($A1118,3))=312,LEFT($G1118,5)="Total",$B1118="O "),VLOOKUP('312'!$F$80,_312_Table3,MATCH('312'!$V$16,_312_Table3_ColumnLookup,0),FALSE),
  IF(AND(VALUE(LEFT($A1118,3))=312,LEFT($G1118,5)="Total",$B1118="Q "),VLOOKUP('312'!$F$80,_312_Table3,MATCH('312'!$X$16,_312_Table3_ColumnLookup,0),FALSE),
  IF(AND(VALUE(LEFT($A1118,3))=312,LEFT($G1118,5)="Total"),VLOOKUP('312'!$F$80,_312_Table3,MATCH(LEFT($B1118,1),_312_Table3_ColumnLookup,0),FALSE),
  IF(AND(VALUE(LEFT($A1118,3))=312,LEN($I1118)=4,$B1118="G"),VLOOKUP($I1118,_312_Table3,MATCH('312'!$N$16,_312_Table3_ColumnLookup,0),FALSE),
  IF(AND(VALUE(LEFT($A1118,3))=312,LEN($I1118)=4,$B1118="O"),VLOOKUP($I1118,_312_Table3,MATCH('312'!$V$16,_312_Table3_ColumnLookup,0),FALSE),
  IF(AND(VALUE(LEFT($A1118,3))=312,LEN($I1118)=4,$B1118="Q"),VLOOKUP($I1118,_312_Table3,MATCH('312'!$X$16,_312_Table3_ColumnLookup,0),FALSE),
  IF(AND(VALUE(LEFT($A1118,3))=312,LEN($I1118)=4),VLOOKUP($I1118,_312_Table3,MATCH(LEFT($B1118,1),_312_Table3_ColumnLookup,0),FALSE)
+N("312"),
  IF(VALUE(LEFT($A1118,3))=313,VLOOKUP(VALUE(MID($B1118,2,1)),_313_Table3,MATCH(MID($B1118,1,1),_313_Table3_ColumnLookup,0),FALSE)
+N("313"),
  IF(AND(VALUE(LEFT($A1118,3))=314,LEN($B1118)=3),VLOOKUP(VALUE(MID($B1118,2,2)),_314_Table3,MATCH(MID($B1118,1,1),_314_Table3_ColumnLookup,0),FALSE),
  IF(VALUE(LEFT($A1118,3))=314,VLOOKUP(VALUE(MID($B1118,2,1)),_314_Table3,MATCH(MID($B1118,1,1),_314_Table3_ColumnLookup,0),FALSE)
+N("314"),
""))))))))))))))))))))))))</f>
        <v>#N/A</v>
      </c>
      <c r="H1118" s="321" t="str">
        <f>IFERROR(
IF(ISERROR($D1118)=FALSE,$D1118,IF(ISERROR($E1118)=FALSE,$E1118,IF(ISERROR($F1118)=FALSE,$F1118
+N("012 checkboxes"),
IF(
IF(OR(LEFT($A1118,9)="Syndicate",LEFT($A1118,12)="NewSyndicate"),VLOOKUP($A1118,'012'!$J:$ZW,MATCH("Link to button",'012'!$J$1:$ZW$1,0),0)
+N("309 checkbox"),
IF($C1118="309 LCR Summary0",VLOOKUP("Notes990",'309'!$P:$ZZ,MATCH("Link to button",'309'!$P$1:$ZZ$1,0),0)
+N("313 checkboxes"),
IF($C1118="313 Financial Information0LcmVsScr",IF($C1118="309 LCR Summary0",VLOOKUP("LcmVsScr",'309'!$N:$ZZ,MATCH("Link to button",'309'!$N$1:$ZZ$1,0),0),
IF($C1118="313 Financial Information0LcrDocAttached",IF($C1118="309 LCR Summary0",VLOOKUP("LcrDocAttached",'309'!$N:$ZZ,MATCH("Link to button",'309'!$N$1:$ZZ$1,0),
0)))))))=1,TRUE,FALSE)
))),"")</f>
        <v/>
      </c>
    </row>
    <row r="1119" spans="1:8">
      <c r="A1119" s="237" t="e">
        <f>VLOOKUP($G1119,CSVLookups!$B:$R,MATCH(A$1,CSVLookups!$B$1:$R$1,0),FALSE)</f>
        <v>#N/A</v>
      </c>
      <c r="B1119" s="237" t="e">
        <f>VLOOKUP($G1119,CSVLookups!$B:$R,MATCH(B$1,CSVLookups!$B$1:$R$1,0),FALSE)</f>
        <v>#N/A</v>
      </c>
      <c r="C1119" s="238" t="e">
        <f t="shared" si="17"/>
        <v>#N/A</v>
      </c>
      <c r="D1119" s="238" t="e">
        <f>IF(AND(VALUE(LEFT($A1119,3))=309,LEN($B1119)=3),VLOOKUP(VALUE(MID($B1119,2,2)),_309_Table1,MATCH(MID($B1119,1,1),_309_Table1_ColumnLookup,0),FALSE),
  IF($C1119="309 LCR SummaryA",OneYearSCR,IF($C1119="309 LCR SummaryB",UltimateSCR,IF(VALUE(LEFT($A1119,3))=309,VLOOKUP(VALUE(MID($B1119,2,1)),_309_Table1,MATCH(MID($B1119,1,1),_309_Table1_ColumnLookup,0),FALSE)
+N("309"),
  IF(VALUE(LEFT($A1119,3))=310,VLOOKUP(VALUE(MID($B1119,2,1)),_310_Table1,MATCH(MID($B1119,1,1),_310_Table1_ColumnLookup,0),FALSE)
+N("310"),
  IF(AND(VALUE(LEFT($A1119,3))=311,LEN($I1119)=4),VLOOKUP($I1119,_311_Table1,MATCH($B1119,_311_Table1_ColumnLookup,0),FALSE),
  IF(AND(VALUE(LEFT($A1119,3))=311,OR($B1119="I2",$B1119="J2",$B1119="K2",$B1119="L2")),VLOOKUP('311'!$G$58,_311_Table1,MATCH(MID($B1119,1,1),_311_Table1_ColumnLookup,0),FALSE),
  IF(AND(VALUE(LEFT($A1119,3))=311,RIGHT($B1119,5)="Total"),VLOOKUP('311'!$G$59,_311_Table1,MATCH(MID($B1119,1,1),_311_Table1_ColumnLookup,0),FALSE),
  IF(VALUE(LEFT($A1119,3))=311,VLOOKUP(VALUE(MID($B1119,2,1)),_311_Table1,MATCH(MID($B1119,1,1),_311_Table1_ColumnLookup,0),FALSE)
+N("311"),
  IF(AND(VALUE(LEFT($A1119,3))=312,LEFT($G1119,10)="Unincepted",$B1119="G "),VLOOKUP(" ULO",_312_Table1,MATCH('312'!$N$16,_312_Table1_ColumnLookup,0),FALSE),
  IF(AND(VALUE(LEFT($A1119,3))=312,LEFT($G1119,10)="Unincepted",$B1119="O "),VLOOKUP(" ULO",_312_Table1,MATCH('312'!$V$16,_312_Table1_ColumnLookup,0),FALSE),
  IF(AND(VALUE(LEFT($A1119,3))=312,LEFT($G1119,10)="Unincepted",$B1119="Q "),VLOOKUP(" ULO",_312_Table1,MATCH('312'!$X$16,_312_Table1_ColumnLookup,0),FALSE),
  IF(AND(VALUE(LEFT($A1119,3))=312,LEFT($G1119,10)="Unincepted"),VLOOKUP(" ULO",_312_Table1,MATCH(LEFT($B1119,1),_312_Table1_ColumnLookup,0),FALSE),
  IF(AND(VALUE(LEFT($A1119,3))=312,LEFT($G1119,5)="Total",$B1119="G "),VLOOKUP('312'!$F$80,_312_Table1,MATCH('312'!$N$16,_312_Table1_ColumnLookup,0),FALSE),
  IF(AND(VALUE(LEFT($A1119,3))=312,LEFT($G1119,5)="Total",$B1119="O "),VLOOKUP('312'!$F$80,_312_Table1,MATCH('312'!$V$16,_312_Table1_ColumnLookup,0),FALSE),
  IF(AND(VALUE(LEFT($A1119,3))=312,LEFT($G1119,5)="Total",$B1119="Q "),VLOOKUP('312'!$F$80,_312_Table1,MATCH('312'!$X$16,_312_Table1_ColumnLookup,0),FALSE),
  IF(AND(VALUE(LEFT($A1119,3))=312,LEFT($G1119,5)="Total"),VLOOKUP('312'!$F$80,_312_Table1,MATCH(LEFT($B1119,1),_312_Table1_ColumnLookup,0),FALSE),
  IF(AND(VALUE(LEFT($A1119,3))=312,LEN($I1119)=4,$B1119="G"),VLOOKUP($I1119,_312_Table1,MATCH('312'!$N$16,_312_Table1_ColumnLookup,0),FALSE),
  IF(AND(VALUE(LEFT($A1119,3))=312,LEN($I1119)=4,$B1119="O"),VLOOKUP($I1119,_312_Table1,MATCH('312'!$V$16,_312_Table1_ColumnLookup,0),FALSE),
  IF(AND(VALUE(LEFT($A1119,3))=312,LEN($I1119)=4,$B1119="Q"),VLOOKUP($I1119,_312_Table1,MATCH('312'!$X$16,_312_Table1_ColumnLookup,0),FALSE),
  IF(AND(VALUE(LEFT($A1119,3))=312,LEN($I1119)=4),VLOOKUP($I1119,_312_Table1,MATCH(LEFT($B1119,1),_312_Table1_ColumnLookup,0),FALSE)
+N("312"),
  IF(VALUE(LEFT($A1119,3))=313,VLOOKUP(VALUE(MID($B1119,2,1)),_313_Table1,MATCH(MID($B1119,1,1),_313_Table1_ColumnLookup,0),FALSE)
+N("313"),
  IF(AND(VALUE(LEFT($A1119,3))=314,LEN($B1119)=3),VLOOKUP(VALUE(MID($B1119,2,2)),_314_Table1,MATCH(MID($B1119,1,1),_314_Table1_ColumnLookup,0),FALSE),
  IF(VALUE(LEFT($A1119,3))=314,VLOOKUP(VALUE(MID($B1119,2,1)),_314_Table1,MATCH(MID($B1119,1,1),_314_Table1_ColumnLookup,0),FALSE)
+N("314"),
""))))))))))))))))))))))))</f>
        <v>#N/A</v>
      </c>
      <c r="E1119" s="238" t="e">
        <f>IF(AND(VALUE(LEFT($A1119,3))=309,LEN($B1119)=3),VLOOKUP(VALUE(MID($B1119,2,2)),_309_Table2,MATCH(MID($B1119,1,1),_309_Table2_ColumnLookup,0),FALSE),
  IF($C1119="309 LCR SummaryA",OneYearSCR,IF($C1119="309 LCR SummaryB",UltimateSCR,IF(VALUE(LEFT($A1119,3))=309,VLOOKUP(VALUE(MID($B1119,2,1)),_309_Table2,MATCH(MID($B1119,1,1),_309_Table2_ColumnLookup,0),FALSE)
+N("309"),
  IF(VALUE(LEFT($A1119,3))=310,VLOOKUP(VALUE(MID($B1119,2,1)),_310_Table2,MATCH(MID($B1119,1,1),_310_Table2_ColumnLookup,0),FALSE)
+N("310"),
  IF(AND(VALUE(LEFT($A1119,3))=311,LEN($I1119)=4),VLOOKUP($I1119,_311_Table2,MATCH($B1119,_311_Table2_ColumnLookup,0),FALSE),
  IF(AND(VALUE(LEFT($A1119,3))=311,OR($B1119="I2",$B1119="J2",$B1119="K2",$B1119="L2")),VLOOKUP('311'!$G$58,_311_Table2,MATCH(MID($B1119,1,1),_311_Table2_ColumnLookup,0),FALSE),
  IF(AND(VALUE(LEFT($A1119,3))=311,RIGHT($B1119,5)="Total"),VLOOKUP('311'!$G$59,_311_Table2,MATCH(MID($B1119,1,1),_311_Table2_ColumnLookup,0),FALSE),
  IF(VALUE(LEFT($A1119,3))=311,VLOOKUP(VALUE(MID($B1119,2,1)),_311_Table2,MATCH(MID($B1119,1,1),_311_Table2_ColumnLookup,0),FALSE)
+N("311"),
  IF(AND(VALUE(LEFT($A1119,3))=312,LEFT($G1119,10)="Unincepted",$B1119="G "),VLOOKUP(" ULO",_312_Table2,MATCH('312'!$N$16,_312_Table2_ColumnLookup,0),FALSE),
  IF(AND(VALUE(LEFT($A1119,3))=312,LEFT($G1119,10)="Unincepted",$B1119="O "),VLOOKUP(" ULO",_312_Table2,MATCH('312'!$V$16,_312_Table2_ColumnLookup,0),FALSE),
  IF(AND(VALUE(LEFT($A1119,3))=312,LEFT($G1119,10)="Unincepted",$B1119="Q "),VLOOKUP(" ULO",_312_Table2,MATCH('312'!$X$16,_312_Table2_ColumnLookup,0),FALSE),
  IF(AND(VALUE(LEFT($A1119,3))=312,LEFT($G1119,10)="Unincepted"),VLOOKUP(" ULO",_312_Table2,MATCH(LEFT($B1119,1),_312_Table2_ColumnLookup,0),FALSE),
  IF(AND(VALUE(LEFT($A1119,3))=312,LEFT($G1119,5)="Total",$B1119="G "),VLOOKUP('312'!$F$80,_312_Table2,MATCH('312'!$N$16,_312_Table2_ColumnLookup,0),FALSE),
  IF(AND(VALUE(LEFT($A1119,3))=312,LEFT($G1119,5)="Total",$B1119="O "),VLOOKUP('312'!$F$80,_312_Table2,MATCH('312'!$V$16,_312_Table2_ColumnLookup,0),FALSE),
  IF(AND(VALUE(LEFT($A1119,3))=312,LEFT($G1119,5)="Total",$B1119="Q "),VLOOKUP('312'!$F$80,_312_Table2,MATCH('312'!$X$16,_312_Table2_ColumnLookup,0),FALSE),
  IF(AND(VALUE(LEFT($A1119,3))=312,LEFT($G1119,5)="Total"),VLOOKUP('312'!$F$80,_312_Table2,MATCH(LEFT($B1119,1),_312_Table2_ColumnLookup,0),FALSE),
  IF(AND(VALUE(LEFT($A1119,3))=312,LEN($I1119)=4,$B1119="G"),VLOOKUP($I1119,_312_Table2,MATCH('312'!$N$16,_312_Table2_ColumnLookup,0),FALSE),
  IF(AND(VALUE(LEFT($A1119,3))=312,LEN($I1119)=4,$B1119="O"),VLOOKUP($I1119,_312_Table2,MATCH('312'!$V$16,_312_Table2_ColumnLookup,0),FALSE),
  IF(AND(VALUE(LEFT($A1119,3))=312,LEN($I1119)=4,$B1119="Q"),VLOOKUP($I1119,_312_Table2,MATCH('312'!$X$16,_312_Table2_ColumnLookup,0),FALSE),
  IF(AND(VALUE(LEFT($A1119,3))=312,LEN($I1119)=4),VLOOKUP($I1119,_312_Table2,MATCH(LEFT($B1119,1),_312_Table2_ColumnLookup,0),FALSE)
+N("312"),
  IF(VALUE(LEFT($A1119,3))=313,VLOOKUP(VALUE(MID($B1119,2,1)),_313_Table2,MATCH(MID($B1119,1,1),_313_Table2_ColumnLookup,0),FALSE)
+N("313"),
  IF(AND(VALUE(LEFT($A1119,3))=314,LEN($B1119)=3),VLOOKUP(VALUE(MID($B1119,2,2)),_314_Table2,MATCH(MID($B1119,1,1),_314_Table2_ColumnLookup,0),FALSE),
  IF(VALUE(LEFT($A1119,3))=314,VLOOKUP(VALUE(MID($B1119,2,1)),_314_Table2,MATCH(MID($B1119,1,1),_314_Table2_ColumnLookup,0),FALSE)
+N("314"),
""))))))))))))))))))))))))</f>
        <v>#N/A</v>
      </c>
      <c r="F1119" s="238" t="e">
        <f>IF(AND(VALUE(LEFT($A1119,3))=309,LEN($B1119)=3),VLOOKUP(VALUE(MID($B1119,2,2)),_309_Table3,MATCH(MID($B1119,1,1),_309_Table3_ColumnLookup,0),FALSE),
  IF($C1119="309 LCR SummaryA",OneYearSCR,IF($C1119="309 LCR SummaryB",UltimateSCR,IF(VALUE(LEFT($A1119,3))=309,VLOOKUP(VALUE(MID($B1119,2,1)),_309_Table3,MATCH(MID($B1119,1,1),_309_Table3_ColumnLookup,0),FALSE)
+N("309"),
  IF(VALUE(LEFT($A1119,3))=310,VLOOKUP(VALUE(MID($B1119,2,1)),_310_Table3,MATCH(MID($B1119,1,1),_310_Table3_ColumnLookup,0),FALSE)
+N("310"),
  IF(AND(VALUE(LEFT($A1119,3))=311,LEN($I1119)=4),VLOOKUP($I1119,_311_Table3,MATCH($B1119,_311_Table3_ColumnLookup,0),FALSE),
  IF(AND(VALUE(LEFT($A1119,3))=311,OR($B1119="I2",$B1119="J2",$B1119="K2",$B1119="L2")),VLOOKUP('311'!$G$58,_311_Table3,MATCH(MID($B1119,1,1),_311_Table3_ColumnLookup,0),FALSE),
  IF(AND(VALUE(LEFT($A1119,3))=311,RIGHT($B1119,5)="Total"),VLOOKUP('311'!$G$59,_311_Table3,MATCH(MID($B1119,1,1),_311_Table3_ColumnLookup,0),FALSE),
  IF(VALUE(LEFT($A1119,3))=311,VLOOKUP(VALUE(MID($B1119,2,1)),_311_Table3,MATCH(MID($B1119,1,1),_311_Table3_ColumnLookup,0),FALSE)
+N("311"),
  IF(AND(VALUE(LEFT($A1119,3))=312,LEFT($G1119,10)="Unincepted",$B1119="G "),VLOOKUP(" ULO",_312_Table3,MATCH('312'!$N$16,_312_Table3_ColumnLookup,0),FALSE),
  IF(AND(VALUE(LEFT($A1119,3))=312,LEFT($G1119,10)="Unincepted",$B1119="O "),VLOOKUP(" ULO",_312_Table3,MATCH('312'!$V$16,_312_Table3_ColumnLookup,0),FALSE),
  IF(AND(VALUE(LEFT($A1119,3))=312,LEFT($G1119,10)="Unincepted",$B1119="Q "),VLOOKUP(" ULO",_312_Table3,MATCH('312'!$X$16,_312_Table3_ColumnLookup,0),FALSE),
  IF(AND(VALUE(LEFT($A1119,3))=312,LEFT($G1119,10)="Unincepted"),VLOOKUP(" ULO",_312_Table3,MATCH(LEFT($B1119,1),_312_Table3_ColumnLookup,0),FALSE),
  IF(AND(VALUE(LEFT($A1119,3))=312,LEFT($G1119,5)="Total",$B1119="G "),VLOOKUP('312'!$F$80,_312_Table3,MATCH('312'!$N$16,_312_Table3_ColumnLookup,0),FALSE),
  IF(AND(VALUE(LEFT($A1119,3))=312,LEFT($G1119,5)="Total",$B1119="O "),VLOOKUP('312'!$F$80,_312_Table3,MATCH('312'!$V$16,_312_Table3_ColumnLookup,0),FALSE),
  IF(AND(VALUE(LEFT($A1119,3))=312,LEFT($G1119,5)="Total",$B1119="Q "),VLOOKUP('312'!$F$80,_312_Table3,MATCH('312'!$X$16,_312_Table3_ColumnLookup,0),FALSE),
  IF(AND(VALUE(LEFT($A1119,3))=312,LEFT($G1119,5)="Total"),VLOOKUP('312'!$F$80,_312_Table3,MATCH(LEFT($B1119,1),_312_Table3_ColumnLookup,0),FALSE),
  IF(AND(VALUE(LEFT($A1119,3))=312,LEN($I1119)=4,$B1119="G"),VLOOKUP($I1119,_312_Table3,MATCH('312'!$N$16,_312_Table3_ColumnLookup,0),FALSE),
  IF(AND(VALUE(LEFT($A1119,3))=312,LEN($I1119)=4,$B1119="O"),VLOOKUP($I1119,_312_Table3,MATCH('312'!$V$16,_312_Table3_ColumnLookup,0),FALSE),
  IF(AND(VALUE(LEFT($A1119,3))=312,LEN($I1119)=4,$B1119="Q"),VLOOKUP($I1119,_312_Table3,MATCH('312'!$X$16,_312_Table3_ColumnLookup,0),FALSE),
  IF(AND(VALUE(LEFT($A1119,3))=312,LEN($I1119)=4),VLOOKUP($I1119,_312_Table3,MATCH(LEFT($B1119,1),_312_Table3_ColumnLookup,0),FALSE)
+N("312"),
  IF(VALUE(LEFT($A1119,3))=313,VLOOKUP(VALUE(MID($B1119,2,1)),_313_Table3,MATCH(MID($B1119,1,1),_313_Table3_ColumnLookup,0),FALSE)
+N("313"),
  IF(AND(VALUE(LEFT($A1119,3))=314,LEN($B1119)=3),VLOOKUP(VALUE(MID($B1119,2,2)),_314_Table3,MATCH(MID($B1119,1,1),_314_Table3_ColumnLookup,0),FALSE),
  IF(VALUE(LEFT($A1119,3))=314,VLOOKUP(VALUE(MID($B1119,2,1)),_314_Table3,MATCH(MID($B1119,1,1),_314_Table3_ColumnLookup,0),FALSE)
+N("314"),
""))))))))))))))))))))))))</f>
        <v>#N/A</v>
      </c>
      <c r="H1119" s="321" t="str">
        <f>IFERROR(
IF(ISERROR($D1119)=FALSE,$D1119,IF(ISERROR($E1119)=FALSE,$E1119,IF(ISERROR($F1119)=FALSE,$F1119
+N("012 checkboxes"),
IF(
IF(OR(LEFT($A1119,9)="Syndicate",LEFT($A1119,12)="NewSyndicate"),VLOOKUP($A1119,'012'!$J:$ZW,MATCH("Link to button",'012'!$J$1:$ZW$1,0),0)
+N("309 checkbox"),
IF($C1119="309 LCR Summary0",VLOOKUP("Notes990",'309'!$P:$ZZ,MATCH("Link to button",'309'!$P$1:$ZZ$1,0),0)
+N("313 checkboxes"),
IF($C1119="313 Financial Information0LcmVsScr",IF($C1119="309 LCR Summary0",VLOOKUP("LcmVsScr",'309'!$N:$ZZ,MATCH("Link to button",'309'!$N$1:$ZZ$1,0),0),
IF($C1119="313 Financial Information0LcrDocAttached",IF($C1119="309 LCR Summary0",VLOOKUP("LcrDocAttached",'309'!$N:$ZZ,MATCH("Link to button",'309'!$N$1:$ZZ$1,0),
0)))))))=1,TRUE,FALSE)
))),"")</f>
        <v/>
      </c>
    </row>
    <row r="1120" spans="1:8">
      <c r="A1120" s="237" t="e">
        <f>VLOOKUP($G1120,CSVLookups!$B:$R,MATCH(A$1,CSVLookups!$B$1:$R$1,0),FALSE)</f>
        <v>#N/A</v>
      </c>
      <c r="B1120" s="237" t="e">
        <f>VLOOKUP($G1120,CSVLookups!$B:$R,MATCH(B$1,CSVLookups!$B$1:$R$1,0),FALSE)</f>
        <v>#N/A</v>
      </c>
      <c r="C1120" s="238" t="e">
        <f t="shared" ref="C1120:C1183" si="18">IF(OR(LEFT($A1120,4)="Base",LEFT($A1120,4)="Synd",LEFT($A1120,7)="NewSynd"),"",
IF(OR(AND(LEN($I1120=0),OR(LEFT($A1120,3)*1=311,LEFT($A1120,3)*1=312,LEFT($A1120,3)*1=313)),LEN($I1120)=4),
CONCATENATE($A1120,$B1120,$I1120,
IF(LEFT($G1120,LEN("NetOfRI"))="NetOfRI","Net Insurance Claims brought forward",
IF(LEFT($G1120,LEN("Adjustments"))="Adjustments","Adjustments",
IF(LEFT($G1120,LEN("NewBusiness"))="NewBusiness","New Business",
IF(LEFT($G1120,LEN("TotalClaims"))="TotalClaims","Total Claims",
IF(LEFT($G1120,LEN("TotalAdjustments"))="TotalAdjustments","Adjustments",
IF(LEFT($G1120,LEN("TotalNewBusiness"))="TotalNewBusiness","New Business",
IF(LEFT($G1120,LEN("Unincepted"))="Unincepted","Unincepted",
IF(LEFT($G1120,LEN("Total"))="Total","Total",
IF($G1120="LcmVsScr","LcmVsScr",
IF($G1120="LcrDocAttached","LcrDocAttached",
""))))))))))),CONCATENATE($A1120,$B1120)))</f>
        <v>#N/A</v>
      </c>
      <c r="D1120" s="238" t="e">
        <f>IF(AND(VALUE(LEFT($A1120,3))=309,LEN($B1120)=3),VLOOKUP(VALUE(MID($B1120,2,2)),_309_Table1,MATCH(MID($B1120,1,1),_309_Table1_ColumnLookup,0),FALSE),
  IF($C1120="309 LCR SummaryA",OneYearSCR,IF($C1120="309 LCR SummaryB",UltimateSCR,IF(VALUE(LEFT($A1120,3))=309,VLOOKUP(VALUE(MID($B1120,2,1)),_309_Table1,MATCH(MID($B1120,1,1),_309_Table1_ColumnLookup,0),FALSE)
+N("309"),
  IF(VALUE(LEFT($A1120,3))=310,VLOOKUP(VALUE(MID($B1120,2,1)),_310_Table1,MATCH(MID($B1120,1,1),_310_Table1_ColumnLookup,0),FALSE)
+N("310"),
  IF(AND(VALUE(LEFT($A1120,3))=311,LEN($I1120)=4),VLOOKUP($I1120,_311_Table1,MATCH($B1120,_311_Table1_ColumnLookup,0),FALSE),
  IF(AND(VALUE(LEFT($A1120,3))=311,OR($B1120="I2",$B1120="J2",$B1120="K2",$B1120="L2")),VLOOKUP('311'!$G$58,_311_Table1,MATCH(MID($B1120,1,1),_311_Table1_ColumnLookup,0),FALSE),
  IF(AND(VALUE(LEFT($A1120,3))=311,RIGHT($B1120,5)="Total"),VLOOKUP('311'!$G$59,_311_Table1,MATCH(MID($B1120,1,1),_311_Table1_ColumnLookup,0),FALSE),
  IF(VALUE(LEFT($A1120,3))=311,VLOOKUP(VALUE(MID($B1120,2,1)),_311_Table1,MATCH(MID($B1120,1,1),_311_Table1_ColumnLookup,0),FALSE)
+N("311"),
  IF(AND(VALUE(LEFT($A1120,3))=312,LEFT($G1120,10)="Unincepted",$B1120="G "),VLOOKUP(" ULO",_312_Table1,MATCH('312'!$N$16,_312_Table1_ColumnLookup,0),FALSE),
  IF(AND(VALUE(LEFT($A1120,3))=312,LEFT($G1120,10)="Unincepted",$B1120="O "),VLOOKUP(" ULO",_312_Table1,MATCH('312'!$V$16,_312_Table1_ColumnLookup,0),FALSE),
  IF(AND(VALUE(LEFT($A1120,3))=312,LEFT($G1120,10)="Unincepted",$B1120="Q "),VLOOKUP(" ULO",_312_Table1,MATCH('312'!$X$16,_312_Table1_ColumnLookup,0),FALSE),
  IF(AND(VALUE(LEFT($A1120,3))=312,LEFT($G1120,10)="Unincepted"),VLOOKUP(" ULO",_312_Table1,MATCH(LEFT($B1120,1),_312_Table1_ColumnLookup,0),FALSE),
  IF(AND(VALUE(LEFT($A1120,3))=312,LEFT($G1120,5)="Total",$B1120="G "),VLOOKUP('312'!$F$80,_312_Table1,MATCH('312'!$N$16,_312_Table1_ColumnLookup,0),FALSE),
  IF(AND(VALUE(LEFT($A1120,3))=312,LEFT($G1120,5)="Total",$B1120="O "),VLOOKUP('312'!$F$80,_312_Table1,MATCH('312'!$V$16,_312_Table1_ColumnLookup,0),FALSE),
  IF(AND(VALUE(LEFT($A1120,3))=312,LEFT($G1120,5)="Total",$B1120="Q "),VLOOKUP('312'!$F$80,_312_Table1,MATCH('312'!$X$16,_312_Table1_ColumnLookup,0),FALSE),
  IF(AND(VALUE(LEFT($A1120,3))=312,LEFT($G1120,5)="Total"),VLOOKUP('312'!$F$80,_312_Table1,MATCH(LEFT($B1120,1),_312_Table1_ColumnLookup,0),FALSE),
  IF(AND(VALUE(LEFT($A1120,3))=312,LEN($I1120)=4,$B1120="G"),VLOOKUP($I1120,_312_Table1,MATCH('312'!$N$16,_312_Table1_ColumnLookup,0),FALSE),
  IF(AND(VALUE(LEFT($A1120,3))=312,LEN($I1120)=4,$B1120="O"),VLOOKUP($I1120,_312_Table1,MATCH('312'!$V$16,_312_Table1_ColumnLookup,0),FALSE),
  IF(AND(VALUE(LEFT($A1120,3))=312,LEN($I1120)=4,$B1120="Q"),VLOOKUP($I1120,_312_Table1,MATCH('312'!$X$16,_312_Table1_ColumnLookup,0),FALSE),
  IF(AND(VALUE(LEFT($A1120,3))=312,LEN($I1120)=4),VLOOKUP($I1120,_312_Table1,MATCH(LEFT($B1120,1),_312_Table1_ColumnLookup,0),FALSE)
+N("312"),
  IF(VALUE(LEFT($A1120,3))=313,VLOOKUP(VALUE(MID($B1120,2,1)),_313_Table1,MATCH(MID($B1120,1,1),_313_Table1_ColumnLookup,0),FALSE)
+N("313"),
  IF(AND(VALUE(LEFT($A1120,3))=314,LEN($B1120)=3),VLOOKUP(VALUE(MID($B1120,2,2)),_314_Table1,MATCH(MID($B1120,1,1),_314_Table1_ColumnLookup,0),FALSE),
  IF(VALUE(LEFT($A1120,3))=314,VLOOKUP(VALUE(MID($B1120,2,1)),_314_Table1,MATCH(MID($B1120,1,1),_314_Table1_ColumnLookup,0),FALSE)
+N("314"),
""))))))))))))))))))))))))</f>
        <v>#N/A</v>
      </c>
      <c r="E1120" s="238" t="e">
        <f>IF(AND(VALUE(LEFT($A1120,3))=309,LEN($B1120)=3),VLOOKUP(VALUE(MID($B1120,2,2)),_309_Table2,MATCH(MID($B1120,1,1),_309_Table2_ColumnLookup,0),FALSE),
  IF($C1120="309 LCR SummaryA",OneYearSCR,IF($C1120="309 LCR SummaryB",UltimateSCR,IF(VALUE(LEFT($A1120,3))=309,VLOOKUP(VALUE(MID($B1120,2,1)),_309_Table2,MATCH(MID($B1120,1,1),_309_Table2_ColumnLookup,0),FALSE)
+N("309"),
  IF(VALUE(LEFT($A1120,3))=310,VLOOKUP(VALUE(MID($B1120,2,1)),_310_Table2,MATCH(MID($B1120,1,1),_310_Table2_ColumnLookup,0),FALSE)
+N("310"),
  IF(AND(VALUE(LEFT($A1120,3))=311,LEN($I1120)=4),VLOOKUP($I1120,_311_Table2,MATCH($B1120,_311_Table2_ColumnLookup,0),FALSE),
  IF(AND(VALUE(LEFT($A1120,3))=311,OR($B1120="I2",$B1120="J2",$B1120="K2",$B1120="L2")),VLOOKUP('311'!$G$58,_311_Table2,MATCH(MID($B1120,1,1),_311_Table2_ColumnLookup,0),FALSE),
  IF(AND(VALUE(LEFT($A1120,3))=311,RIGHT($B1120,5)="Total"),VLOOKUP('311'!$G$59,_311_Table2,MATCH(MID($B1120,1,1),_311_Table2_ColumnLookup,0),FALSE),
  IF(VALUE(LEFT($A1120,3))=311,VLOOKUP(VALUE(MID($B1120,2,1)),_311_Table2,MATCH(MID($B1120,1,1),_311_Table2_ColumnLookup,0),FALSE)
+N("311"),
  IF(AND(VALUE(LEFT($A1120,3))=312,LEFT($G1120,10)="Unincepted",$B1120="G "),VLOOKUP(" ULO",_312_Table2,MATCH('312'!$N$16,_312_Table2_ColumnLookup,0),FALSE),
  IF(AND(VALUE(LEFT($A1120,3))=312,LEFT($G1120,10)="Unincepted",$B1120="O "),VLOOKUP(" ULO",_312_Table2,MATCH('312'!$V$16,_312_Table2_ColumnLookup,0),FALSE),
  IF(AND(VALUE(LEFT($A1120,3))=312,LEFT($G1120,10)="Unincepted",$B1120="Q "),VLOOKUP(" ULO",_312_Table2,MATCH('312'!$X$16,_312_Table2_ColumnLookup,0),FALSE),
  IF(AND(VALUE(LEFT($A1120,3))=312,LEFT($G1120,10)="Unincepted"),VLOOKUP(" ULO",_312_Table2,MATCH(LEFT($B1120,1),_312_Table2_ColumnLookup,0),FALSE),
  IF(AND(VALUE(LEFT($A1120,3))=312,LEFT($G1120,5)="Total",$B1120="G "),VLOOKUP('312'!$F$80,_312_Table2,MATCH('312'!$N$16,_312_Table2_ColumnLookup,0),FALSE),
  IF(AND(VALUE(LEFT($A1120,3))=312,LEFT($G1120,5)="Total",$B1120="O "),VLOOKUP('312'!$F$80,_312_Table2,MATCH('312'!$V$16,_312_Table2_ColumnLookup,0),FALSE),
  IF(AND(VALUE(LEFT($A1120,3))=312,LEFT($G1120,5)="Total",$B1120="Q "),VLOOKUP('312'!$F$80,_312_Table2,MATCH('312'!$X$16,_312_Table2_ColumnLookup,0),FALSE),
  IF(AND(VALUE(LEFT($A1120,3))=312,LEFT($G1120,5)="Total"),VLOOKUP('312'!$F$80,_312_Table2,MATCH(LEFT($B1120,1),_312_Table2_ColumnLookup,0),FALSE),
  IF(AND(VALUE(LEFT($A1120,3))=312,LEN($I1120)=4,$B1120="G"),VLOOKUP($I1120,_312_Table2,MATCH('312'!$N$16,_312_Table2_ColumnLookup,0),FALSE),
  IF(AND(VALUE(LEFT($A1120,3))=312,LEN($I1120)=4,$B1120="O"),VLOOKUP($I1120,_312_Table2,MATCH('312'!$V$16,_312_Table2_ColumnLookup,0),FALSE),
  IF(AND(VALUE(LEFT($A1120,3))=312,LEN($I1120)=4,$B1120="Q"),VLOOKUP($I1120,_312_Table2,MATCH('312'!$X$16,_312_Table2_ColumnLookup,0),FALSE),
  IF(AND(VALUE(LEFT($A1120,3))=312,LEN($I1120)=4),VLOOKUP($I1120,_312_Table2,MATCH(LEFT($B1120,1),_312_Table2_ColumnLookup,0),FALSE)
+N("312"),
  IF(VALUE(LEFT($A1120,3))=313,VLOOKUP(VALUE(MID($B1120,2,1)),_313_Table2,MATCH(MID($B1120,1,1),_313_Table2_ColumnLookup,0),FALSE)
+N("313"),
  IF(AND(VALUE(LEFT($A1120,3))=314,LEN($B1120)=3),VLOOKUP(VALUE(MID($B1120,2,2)),_314_Table2,MATCH(MID($B1120,1,1),_314_Table2_ColumnLookup,0),FALSE),
  IF(VALUE(LEFT($A1120,3))=314,VLOOKUP(VALUE(MID($B1120,2,1)),_314_Table2,MATCH(MID($B1120,1,1),_314_Table2_ColumnLookup,0),FALSE)
+N("314"),
""))))))))))))))))))))))))</f>
        <v>#N/A</v>
      </c>
      <c r="F1120" s="238" t="e">
        <f>IF(AND(VALUE(LEFT($A1120,3))=309,LEN($B1120)=3),VLOOKUP(VALUE(MID($B1120,2,2)),_309_Table3,MATCH(MID($B1120,1,1),_309_Table3_ColumnLookup,0),FALSE),
  IF($C1120="309 LCR SummaryA",OneYearSCR,IF($C1120="309 LCR SummaryB",UltimateSCR,IF(VALUE(LEFT($A1120,3))=309,VLOOKUP(VALUE(MID($B1120,2,1)),_309_Table3,MATCH(MID($B1120,1,1),_309_Table3_ColumnLookup,0),FALSE)
+N("309"),
  IF(VALUE(LEFT($A1120,3))=310,VLOOKUP(VALUE(MID($B1120,2,1)),_310_Table3,MATCH(MID($B1120,1,1),_310_Table3_ColumnLookup,0),FALSE)
+N("310"),
  IF(AND(VALUE(LEFT($A1120,3))=311,LEN($I1120)=4),VLOOKUP($I1120,_311_Table3,MATCH($B1120,_311_Table3_ColumnLookup,0),FALSE),
  IF(AND(VALUE(LEFT($A1120,3))=311,OR($B1120="I2",$B1120="J2",$B1120="K2",$B1120="L2")),VLOOKUP('311'!$G$58,_311_Table3,MATCH(MID($B1120,1,1),_311_Table3_ColumnLookup,0),FALSE),
  IF(AND(VALUE(LEFT($A1120,3))=311,RIGHT($B1120,5)="Total"),VLOOKUP('311'!$G$59,_311_Table3,MATCH(MID($B1120,1,1),_311_Table3_ColumnLookup,0),FALSE),
  IF(VALUE(LEFT($A1120,3))=311,VLOOKUP(VALUE(MID($B1120,2,1)),_311_Table3,MATCH(MID($B1120,1,1),_311_Table3_ColumnLookup,0),FALSE)
+N("311"),
  IF(AND(VALUE(LEFT($A1120,3))=312,LEFT($G1120,10)="Unincepted",$B1120="G "),VLOOKUP(" ULO",_312_Table3,MATCH('312'!$N$16,_312_Table3_ColumnLookup,0),FALSE),
  IF(AND(VALUE(LEFT($A1120,3))=312,LEFT($G1120,10)="Unincepted",$B1120="O "),VLOOKUP(" ULO",_312_Table3,MATCH('312'!$V$16,_312_Table3_ColumnLookup,0),FALSE),
  IF(AND(VALUE(LEFT($A1120,3))=312,LEFT($G1120,10)="Unincepted",$B1120="Q "),VLOOKUP(" ULO",_312_Table3,MATCH('312'!$X$16,_312_Table3_ColumnLookup,0),FALSE),
  IF(AND(VALUE(LEFT($A1120,3))=312,LEFT($G1120,10)="Unincepted"),VLOOKUP(" ULO",_312_Table3,MATCH(LEFT($B1120,1),_312_Table3_ColumnLookup,0),FALSE),
  IF(AND(VALUE(LEFT($A1120,3))=312,LEFT($G1120,5)="Total",$B1120="G "),VLOOKUP('312'!$F$80,_312_Table3,MATCH('312'!$N$16,_312_Table3_ColumnLookup,0),FALSE),
  IF(AND(VALUE(LEFT($A1120,3))=312,LEFT($G1120,5)="Total",$B1120="O "),VLOOKUP('312'!$F$80,_312_Table3,MATCH('312'!$V$16,_312_Table3_ColumnLookup,0),FALSE),
  IF(AND(VALUE(LEFT($A1120,3))=312,LEFT($G1120,5)="Total",$B1120="Q "),VLOOKUP('312'!$F$80,_312_Table3,MATCH('312'!$X$16,_312_Table3_ColumnLookup,0),FALSE),
  IF(AND(VALUE(LEFT($A1120,3))=312,LEFT($G1120,5)="Total"),VLOOKUP('312'!$F$80,_312_Table3,MATCH(LEFT($B1120,1),_312_Table3_ColumnLookup,0),FALSE),
  IF(AND(VALUE(LEFT($A1120,3))=312,LEN($I1120)=4,$B1120="G"),VLOOKUP($I1120,_312_Table3,MATCH('312'!$N$16,_312_Table3_ColumnLookup,0),FALSE),
  IF(AND(VALUE(LEFT($A1120,3))=312,LEN($I1120)=4,$B1120="O"),VLOOKUP($I1120,_312_Table3,MATCH('312'!$V$16,_312_Table3_ColumnLookup,0),FALSE),
  IF(AND(VALUE(LEFT($A1120,3))=312,LEN($I1120)=4,$B1120="Q"),VLOOKUP($I1120,_312_Table3,MATCH('312'!$X$16,_312_Table3_ColumnLookup,0),FALSE),
  IF(AND(VALUE(LEFT($A1120,3))=312,LEN($I1120)=4),VLOOKUP($I1120,_312_Table3,MATCH(LEFT($B1120,1),_312_Table3_ColumnLookup,0),FALSE)
+N("312"),
  IF(VALUE(LEFT($A1120,3))=313,VLOOKUP(VALUE(MID($B1120,2,1)),_313_Table3,MATCH(MID($B1120,1,1),_313_Table3_ColumnLookup,0),FALSE)
+N("313"),
  IF(AND(VALUE(LEFT($A1120,3))=314,LEN($B1120)=3),VLOOKUP(VALUE(MID($B1120,2,2)),_314_Table3,MATCH(MID($B1120,1,1),_314_Table3_ColumnLookup,0),FALSE),
  IF(VALUE(LEFT($A1120,3))=314,VLOOKUP(VALUE(MID($B1120,2,1)),_314_Table3,MATCH(MID($B1120,1,1),_314_Table3_ColumnLookup,0),FALSE)
+N("314"),
""))))))))))))))))))))))))</f>
        <v>#N/A</v>
      </c>
      <c r="H1120" s="321" t="str">
        <f>IFERROR(
IF(ISERROR($D1120)=FALSE,$D1120,IF(ISERROR($E1120)=FALSE,$E1120,IF(ISERROR($F1120)=FALSE,$F1120
+N("012 checkboxes"),
IF(
IF(OR(LEFT($A1120,9)="Syndicate",LEFT($A1120,12)="NewSyndicate"),VLOOKUP($A1120,'012'!$J:$ZW,MATCH("Link to button",'012'!$J$1:$ZW$1,0),0)
+N("309 checkbox"),
IF($C1120="309 LCR Summary0",VLOOKUP("Notes990",'309'!$P:$ZZ,MATCH("Link to button",'309'!$P$1:$ZZ$1,0),0)
+N("313 checkboxes"),
IF($C1120="313 Financial Information0LcmVsScr",IF($C1120="309 LCR Summary0",VLOOKUP("LcmVsScr",'309'!$N:$ZZ,MATCH("Link to button",'309'!$N$1:$ZZ$1,0),0),
IF($C1120="313 Financial Information0LcrDocAttached",IF($C1120="309 LCR Summary0",VLOOKUP("LcrDocAttached",'309'!$N:$ZZ,MATCH("Link to button",'309'!$N$1:$ZZ$1,0),
0)))))))=1,TRUE,FALSE)
))),"")</f>
        <v/>
      </c>
    </row>
    <row r="1121" spans="1:8">
      <c r="A1121" s="237" t="e">
        <f>VLOOKUP($G1121,CSVLookups!$B:$R,MATCH(A$1,CSVLookups!$B$1:$R$1,0),FALSE)</f>
        <v>#N/A</v>
      </c>
      <c r="B1121" s="237" t="e">
        <f>VLOOKUP($G1121,CSVLookups!$B:$R,MATCH(B$1,CSVLookups!$B$1:$R$1,0),FALSE)</f>
        <v>#N/A</v>
      </c>
      <c r="C1121" s="238" t="e">
        <f t="shared" si="18"/>
        <v>#N/A</v>
      </c>
      <c r="D1121" s="238" t="e">
        <f>IF(AND(VALUE(LEFT($A1121,3))=309,LEN($B1121)=3),VLOOKUP(VALUE(MID($B1121,2,2)),_309_Table1,MATCH(MID($B1121,1,1),_309_Table1_ColumnLookup,0),FALSE),
  IF($C1121="309 LCR SummaryA",OneYearSCR,IF($C1121="309 LCR SummaryB",UltimateSCR,IF(VALUE(LEFT($A1121,3))=309,VLOOKUP(VALUE(MID($B1121,2,1)),_309_Table1,MATCH(MID($B1121,1,1),_309_Table1_ColumnLookup,0),FALSE)
+N("309"),
  IF(VALUE(LEFT($A1121,3))=310,VLOOKUP(VALUE(MID($B1121,2,1)),_310_Table1,MATCH(MID($B1121,1,1),_310_Table1_ColumnLookup,0),FALSE)
+N("310"),
  IF(AND(VALUE(LEFT($A1121,3))=311,LEN($I1121)=4),VLOOKUP($I1121,_311_Table1,MATCH($B1121,_311_Table1_ColumnLookup,0),FALSE),
  IF(AND(VALUE(LEFT($A1121,3))=311,OR($B1121="I2",$B1121="J2",$B1121="K2",$B1121="L2")),VLOOKUP('311'!$G$58,_311_Table1,MATCH(MID($B1121,1,1),_311_Table1_ColumnLookup,0),FALSE),
  IF(AND(VALUE(LEFT($A1121,3))=311,RIGHT($B1121,5)="Total"),VLOOKUP('311'!$G$59,_311_Table1,MATCH(MID($B1121,1,1),_311_Table1_ColumnLookup,0),FALSE),
  IF(VALUE(LEFT($A1121,3))=311,VLOOKUP(VALUE(MID($B1121,2,1)),_311_Table1,MATCH(MID($B1121,1,1),_311_Table1_ColumnLookup,0),FALSE)
+N("311"),
  IF(AND(VALUE(LEFT($A1121,3))=312,LEFT($G1121,10)="Unincepted",$B1121="G "),VLOOKUP(" ULO",_312_Table1,MATCH('312'!$N$16,_312_Table1_ColumnLookup,0),FALSE),
  IF(AND(VALUE(LEFT($A1121,3))=312,LEFT($G1121,10)="Unincepted",$B1121="O "),VLOOKUP(" ULO",_312_Table1,MATCH('312'!$V$16,_312_Table1_ColumnLookup,0),FALSE),
  IF(AND(VALUE(LEFT($A1121,3))=312,LEFT($G1121,10)="Unincepted",$B1121="Q "),VLOOKUP(" ULO",_312_Table1,MATCH('312'!$X$16,_312_Table1_ColumnLookup,0),FALSE),
  IF(AND(VALUE(LEFT($A1121,3))=312,LEFT($G1121,10)="Unincepted"),VLOOKUP(" ULO",_312_Table1,MATCH(LEFT($B1121,1),_312_Table1_ColumnLookup,0),FALSE),
  IF(AND(VALUE(LEFT($A1121,3))=312,LEFT($G1121,5)="Total",$B1121="G "),VLOOKUP('312'!$F$80,_312_Table1,MATCH('312'!$N$16,_312_Table1_ColumnLookup,0),FALSE),
  IF(AND(VALUE(LEFT($A1121,3))=312,LEFT($G1121,5)="Total",$B1121="O "),VLOOKUP('312'!$F$80,_312_Table1,MATCH('312'!$V$16,_312_Table1_ColumnLookup,0),FALSE),
  IF(AND(VALUE(LEFT($A1121,3))=312,LEFT($G1121,5)="Total",$B1121="Q "),VLOOKUP('312'!$F$80,_312_Table1,MATCH('312'!$X$16,_312_Table1_ColumnLookup,0),FALSE),
  IF(AND(VALUE(LEFT($A1121,3))=312,LEFT($G1121,5)="Total"),VLOOKUP('312'!$F$80,_312_Table1,MATCH(LEFT($B1121,1),_312_Table1_ColumnLookup,0),FALSE),
  IF(AND(VALUE(LEFT($A1121,3))=312,LEN($I1121)=4,$B1121="G"),VLOOKUP($I1121,_312_Table1,MATCH('312'!$N$16,_312_Table1_ColumnLookup,0),FALSE),
  IF(AND(VALUE(LEFT($A1121,3))=312,LEN($I1121)=4,$B1121="O"),VLOOKUP($I1121,_312_Table1,MATCH('312'!$V$16,_312_Table1_ColumnLookup,0),FALSE),
  IF(AND(VALUE(LEFT($A1121,3))=312,LEN($I1121)=4,$B1121="Q"),VLOOKUP($I1121,_312_Table1,MATCH('312'!$X$16,_312_Table1_ColumnLookup,0),FALSE),
  IF(AND(VALUE(LEFT($A1121,3))=312,LEN($I1121)=4),VLOOKUP($I1121,_312_Table1,MATCH(LEFT($B1121,1),_312_Table1_ColumnLookup,0),FALSE)
+N("312"),
  IF(VALUE(LEFT($A1121,3))=313,VLOOKUP(VALUE(MID($B1121,2,1)),_313_Table1,MATCH(MID($B1121,1,1),_313_Table1_ColumnLookup,0),FALSE)
+N("313"),
  IF(AND(VALUE(LEFT($A1121,3))=314,LEN($B1121)=3),VLOOKUP(VALUE(MID($B1121,2,2)),_314_Table1,MATCH(MID($B1121,1,1),_314_Table1_ColumnLookup,0),FALSE),
  IF(VALUE(LEFT($A1121,3))=314,VLOOKUP(VALUE(MID($B1121,2,1)),_314_Table1,MATCH(MID($B1121,1,1),_314_Table1_ColumnLookup,0),FALSE)
+N("314"),
""))))))))))))))))))))))))</f>
        <v>#N/A</v>
      </c>
      <c r="E1121" s="238" t="e">
        <f>IF(AND(VALUE(LEFT($A1121,3))=309,LEN($B1121)=3),VLOOKUP(VALUE(MID($B1121,2,2)),_309_Table2,MATCH(MID($B1121,1,1),_309_Table2_ColumnLookup,0),FALSE),
  IF($C1121="309 LCR SummaryA",OneYearSCR,IF($C1121="309 LCR SummaryB",UltimateSCR,IF(VALUE(LEFT($A1121,3))=309,VLOOKUP(VALUE(MID($B1121,2,1)),_309_Table2,MATCH(MID($B1121,1,1),_309_Table2_ColumnLookup,0),FALSE)
+N("309"),
  IF(VALUE(LEFT($A1121,3))=310,VLOOKUP(VALUE(MID($B1121,2,1)),_310_Table2,MATCH(MID($B1121,1,1),_310_Table2_ColumnLookup,0),FALSE)
+N("310"),
  IF(AND(VALUE(LEFT($A1121,3))=311,LEN($I1121)=4),VLOOKUP($I1121,_311_Table2,MATCH($B1121,_311_Table2_ColumnLookup,0),FALSE),
  IF(AND(VALUE(LEFT($A1121,3))=311,OR($B1121="I2",$B1121="J2",$B1121="K2",$B1121="L2")),VLOOKUP('311'!$G$58,_311_Table2,MATCH(MID($B1121,1,1),_311_Table2_ColumnLookup,0),FALSE),
  IF(AND(VALUE(LEFT($A1121,3))=311,RIGHT($B1121,5)="Total"),VLOOKUP('311'!$G$59,_311_Table2,MATCH(MID($B1121,1,1),_311_Table2_ColumnLookup,0),FALSE),
  IF(VALUE(LEFT($A1121,3))=311,VLOOKUP(VALUE(MID($B1121,2,1)),_311_Table2,MATCH(MID($B1121,1,1),_311_Table2_ColumnLookup,0),FALSE)
+N("311"),
  IF(AND(VALUE(LEFT($A1121,3))=312,LEFT($G1121,10)="Unincepted",$B1121="G "),VLOOKUP(" ULO",_312_Table2,MATCH('312'!$N$16,_312_Table2_ColumnLookup,0),FALSE),
  IF(AND(VALUE(LEFT($A1121,3))=312,LEFT($G1121,10)="Unincepted",$B1121="O "),VLOOKUP(" ULO",_312_Table2,MATCH('312'!$V$16,_312_Table2_ColumnLookup,0),FALSE),
  IF(AND(VALUE(LEFT($A1121,3))=312,LEFT($G1121,10)="Unincepted",$B1121="Q "),VLOOKUP(" ULO",_312_Table2,MATCH('312'!$X$16,_312_Table2_ColumnLookup,0),FALSE),
  IF(AND(VALUE(LEFT($A1121,3))=312,LEFT($G1121,10)="Unincepted"),VLOOKUP(" ULO",_312_Table2,MATCH(LEFT($B1121,1),_312_Table2_ColumnLookup,0),FALSE),
  IF(AND(VALUE(LEFT($A1121,3))=312,LEFT($G1121,5)="Total",$B1121="G "),VLOOKUP('312'!$F$80,_312_Table2,MATCH('312'!$N$16,_312_Table2_ColumnLookup,0),FALSE),
  IF(AND(VALUE(LEFT($A1121,3))=312,LEFT($G1121,5)="Total",$B1121="O "),VLOOKUP('312'!$F$80,_312_Table2,MATCH('312'!$V$16,_312_Table2_ColumnLookup,0),FALSE),
  IF(AND(VALUE(LEFT($A1121,3))=312,LEFT($G1121,5)="Total",$B1121="Q "),VLOOKUP('312'!$F$80,_312_Table2,MATCH('312'!$X$16,_312_Table2_ColumnLookup,0),FALSE),
  IF(AND(VALUE(LEFT($A1121,3))=312,LEFT($G1121,5)="Total"),VLOOKUP('312'!$F$80,_312_Table2,MATCH(LEFT($B1121,1),_312_Table2_ColumnLookup,0),FALSE),
  IF(AND(VALUE(LEFT($A1121,3))=312,LEN($I1121)=4,$B1121="G"),VLOOKUP($I1121,_312_Table2,MATCH('312'!$N$16,_312_Table2_ColumnLookup,0),FALSE),
  IF(AND(VALUE(LEFT($A1121,3))=312,LEN($I1121)=4,$B1121="O"),VLOOKUP($I1121,_312_Table2,MATCH('312'!$V$16,_312_Table2_ColumnLookup,0),FALSE),
  IF(AND(VALUE(LEFT($A1121,3))=312,LEN($I1121)=4,$B1121="Q"),VLOOKUP($I1121,_312_Table2,MATCH('312'!$X$16,_312_Table2_ColumnLookup,0),FALSE),
  IF(AND(VALUE(LEFT($A1121,3))=312,LEN($I1121)=4),VLOOKUP($I1121,_312_Table2,MATCH(LEFT($B1121,1),_312_Table2_ColumnLookup,0),FALSE)
+N("312"),
  IF(VALUE(LEFT($A1121,3))=313,VLOOKUP(VALUE(MID($B1121,2,1)),_313_Table2,MATCH(MID($B1121,1,1),_313_Table2_ColumnLookup,0),FALSE)
+N("313"),
  IF(AND(VALUE(LEFT($A1121,3))=314,LEN($B1121)=3),VLOOKUP(VALUE(MID($B1121,2,2)),_314_Table2,MATCH(MID($B1121,1,1),_314_Table2_ColumnLookup,0),FALSE),
  IF(VALUE(LEFT($A1121,3))=314,VLOOKUP(VALUE(MID($B1121,2,1)),_314_Table2,MATCH(MID($B1121,1,1),_314_Table2_ColumnLookup,0),FALSE)
+N("314"),
""))))))))))))))))))))))))</f>
        <v>#N/A</v>
      </c>
      <c r="F1121" s="238" t="e">
        <f>IF(AND(VALUE(LEFT($A1121,3))=309,LEN($B1121)=3),VLOOKUP(VALUE(MID($B1121,2,2)),_309_Table3,MATCH(MID($B1121,1,1),_309_Table3_ColumnLookup,0),FALSE),
  IF($C1121="309 LCR SummaryA",OneYearSCR,IF($C1121="309 LCR SummaryB",UltimateSCR,IF(VALUE(LEFT($A1121,3))=309,VLOOKUP(VALUE(MID($B1121,2,1)),_309_Table3,MATCH(MID($B1121,1,1),_309_Table3_ColumnLookup,0),FALSE)
+N("309"),
  IF(VALUE(LEFT($A1121,3))=310,VLOOKUP(VALUE(MID($B1121,2,1)),_310_Table3,MATCH(MID($B1121,1,1),_310_Table3_ColumnLookup,0),FALSE)
+N("310"),
  IF(AND(VALUE(LEFT($A1121,3))=311,LEN($I1121)=4),VLOOKUP($I1121,_311_Table3,MATCH($B1121,_311_Table3_ColumnLookup,0),FALSE),
  IF(AND(VALUE(LEFT($A1121,3))=311,OR($B1121="I2",$B1121="J2",$B1121="K2",$B1121="L2")),VLOOKUP('311'!$G$58,_311_Table3,MATCH(MID($B1121,1,1),_311_Table3_ColumnLookup,0),FALSE),
  IF(AND(VALUE(LEFT($A1121,3))=311,RIGHT($B1121,5)="Total"),VLOOKUP('311'!$G$59,_311_Table3,MATCH(MID($B1121,1,1),_311_Table3_ColumnLookup,0),FALSE),
  IF(VALUE(LEFT($A1121,3))=311,VLOOKUP(VALUE(MID($B1121,2,1)),_311_Table3,MATCH(MID($B1121,1,1),_311_Table3_ColumnLookup,0),FALSE)
+N("311"),
  IF(AND(VALUE(LEFT($A1121,3))=312,LEFT($G1121,10)="Unincepted",$B1121="G "),VLOOKUP(" ULO",_312_Table3,MATCH('312'!$N$16,_312_Table3_ColumnLookup,0),FALSE),
  IF(AND(VALUE(LEFT($A1121,3))=312,LEFT($G1121,10)="Unincepted",$B1121="O "),VLOOKUP(" ULO",_312_Table3,MATCH('312'!$V$16,_312_Table3_ColumnLookup,0),FALSE),
  IF(AND(VALUE(LEFT($A1121,3))=312,LEFT($G1121,10)="Unincepted",$B1121="Q "),VLOOKUP(" ULO",_312_Table3,MATCH('312'!$X$16,_312_Table3_ColumnLookup,0),FALSE),
  IF(AND(VALUE(LEFT($A1121,3))=312,LEFT($G1121,10)="Unincepted"),VLOOKUP(" ULO",_312_Table3,MATCH(LEFT($B1121,1),_312_Table3_ColumnLookup,0),FALSE),
  IF(AND(VALUE(LEFT($A1121,3))=312,LEFT($G1121,5)="Total",$B1121="G "),VLOOKUP('312'!$F$80,_312_Table3,MATCH('312'!$N$16,_312_Table3_ColumnLookup,0),FALSE),
  IF(AND(VALUE(LEFT($A1121,3))=312,LEFT($G1121,5)="Total",$B1121="O "),VLOOKUP('312'!$F$80,_312_Table3,MATCH('312'!$V$16,_312_Table3_ColumnLookup,0),FALSE),
  IF(AND(VALUE(LEFT($A1121,3))=312,LEFT($G1121,5)="Total",$B1121="Q "),VLOOKUP('312'!$F$80,_312_Table3,MATCH('312'!$X$16,_312_Table3_ColumnLookup,0),FALSE),
  IF(AND(VALUE(LEFT($A1121,3))=312,LEFT($G1121,5)="Total"),VLOOKUP('312'!$F$80,_312_Table3,MATCH(LEFT($B1121,1),_312_Table3_ColumnLookup,0),FALSE),
  IF(AND(VALUE(LEFT($A1121,3))=312,LEN($I1121)=4,$B1121="G"),VLOOKUP($I1121,_312_Table3,MATCH('312'!$N$16,_312_Table3_ColumnLookup,0),FALSE),
  IF(AND(VALUE(LEFT($A1121,3))=312,LEN($I1121)=4,$B1121="O"),VLOOKUP($I1121,_312_Table3,MATCH('312'!$V$16,_312_Table3_ColumnLookup,0),FALSE),
  IF(AND(VALUE(LEFT($A1121,3))=312,LEN($I1121)=4,$B1121="Q"),VLOOKUP($I1121,_312_Table3,MATCH('312'!$X$16,_312_Table3_ColumnLookup,0),FALSE),
  IF(AND(VALUE(LEFT($A1121,3))=312,LEN($I1121)=4),VLOOKUP($I1121,_312_Table3,MATCH(LEFT($B1121,1),_312_Table3_ColumnLookup,0),FALSE)
+N("312"),
  IF(VALUE(LEFT($A1121,3))=313,VLOOKUP(VALUE(MID($B1121,2,1)),_313_Table3,MATCH(MID($B1121,1,1),_313_Table3_ColumnLookup,0),FALSE)
+N("313"),
  IF(AND(VALUE(LEFT($A1121,3))=314,LEN($B1121)=3),VLOOKUP(VALUE(MID($B1121,2,2)),_314_Table3,MATCH(MID($B1121,1,1),_314_Table3_ColumnLookup,0),FALSE),
  IF(VALUE(LEFT($A1121,3))=314,VLOOKUP(VALUE(MID($B1121,2,1)),_314_Table3,MATCH(MID($B1121,1,1),_314_Table3_ColumnLookup,0),FALSE)
+N("314"),
""))))))))))))))))))))))))</f>
        <v>#N/A</v>
      </c>
      <c r="H1121" s="321" t="str">
        <f>IFERROR(
IF(ISERROR($D1121)=FALSE,$D1121,IF(ISERROR($E1121)=FALSE,$E1121,IF(ISERROR($F1121)=FALSE,$F1121
+N("012 checkboxes"),
IF(
IF(OR(LEFT($A1121,9)="Syndicate",LEFT($A1121,12)="NewSyndicate"),VLOOKUP($A1121,'012'!$J:$ZW,MATCH("Link to button",'012'!$J$1:$ZW$1,0),0)
+N("309 checkbox"),
IF($C1121="309 LCR Summary0",VLOOKUP("Notes990",'309'!$P:$ZZ,MATCH("Link to button",'309'!$P$1:$ZZ$1,0),0)
+N("313 checkboxes"),
IF($C1121="313 Financial Information0LcmVsScr",IF($C1121="309 LCR Summary0",VLOOKUP("LcmVsScr",'309'!$N:$ZZ,MATCH("Link to button",'309'!$N$1:$ZZ$1,0),0),
IF($C1121="313 Financial Information0LcrDocAttached",IF($C1121="309 LCR Summary0",VLOOKUP("LcrDocAttached",'309'!$N:$ZZ,MATCH("Link to button",'309'!$N$1:$ZZ$1,0),
0)))))))=1,TRUE,FALSE)
))),"")</f>
        <v/>
      </c>
    </row>
    <row r="1122" spans="1:8">
      <c r="A1122" s="237" t="e">
        <f>VLOOKUP($G1122,CSVLookups!$B:$R,MATCH(A$1,CSVLookups!$B$1:$R$1,0),FALSE)</f>
        <v>#N/A</v>
      </c>
      <c r="B1122" s="237" t="e">
        <f>VLOOKUP($G1122,CSVLookups!$B:$R,MATCH(B$1,CSVLookups!$B$1:$R$1,0),FALSE)</f>
        <v>#N/A</v>
      </c>
      <c r="C1122" s="238" t="e">
        <f t="shared" si="18"/>
        <v>#N/A</v>
      </c>
      <c r="D1122" s="238" t="e">
        <f>IF(AND(VALUE(LEFT($A1122,3))=309,LEN($B1122)=3),VLOOKUP(VALUE(MID($B1122,2,2)),_309_Table1,MATCH(MID($B1122,1,1),_309_Table1_ColumnLookup,0),FALSE),
  IF($C1122="309 LCR SummaryA",OneYearSCR,IF($C1122="309 LCR SummaryB",UltimateSCR,IF(VALUE(LEFT($A1122,3))=309,VLOOKUP(VALUE(MID($B1122,2,1)),_309_Table1,MATCH(MID($B1122,1,1),_309_Table1_ColumnLookup,0),FALSE)
+N("309"),
  IF(VALUE(LEFT($A1122,3))=310,VLOOKUP(VALUE(MID($B1122,2,1)),_310_Table1,MATCH(MID($B1122,1,1),_310_Table1_ColumnLookup,0),FALSE)
+N("310"),
  IF(AND(VALUE(LEFT($A1122,3))=311,LEN($I1122)=4),VLOOKUP($I1122,_311_Table1,MATCH($B1122,_311_Table1_ColumnLookup,0),FALSE),
  IF(AND(VALUE(LEFT($A1122,3))=311,OR($B1122="I2",$B1122="J2",$B1122="K2",$B1122="L2")),VLOOKUP('311'!$G$58,_311_Table1,MATCH(MID($B1122,1,1),_311_Table1_ColumnLookup,0),FALSE),
  IF(AND(VALUE(LEFT($A1122,3))=311,RIGHT($B1122,5)="Total"),VLOOKUP('311'!$G$59,_311_Table1,MATCH(MID($B1122,1,1),_311_Table1_ColumnLookup,0),FALSE),
  IF(VALUE(LEFT($A1122,3))=311,VLOOKUP(VALUE(MID($B1122,2,1)),_311_Table1,MATCH(MID($B1122,1,1),_311_Table1_ColumnLookup,0),FALSE)
+N("311"),
  IF(AND(VALUE(LEFT($A1122,3))=312,LEFT($G1122,10)="Unincepted",$B1122="G "),VLOOKUP(" ULO",_312_Table1,MATCH('312'!$N$16,_312_Table1_ColumnLookup,0),FALSE),
  IF(AND(VALUE(LEFT($A1122,3))=312,LEFT($G1122,10)="Unincepted",$B1122="O "),VLOOKUP(" ULO",_312_Table1,MATCH('312'!$V$16,_312_Table1_ColumnLookup,0),FALSE),
  IF(AND(VALUE(LEFT($A1122,3))=312,LEFT($G1122,10)="Unincepted",$B1122="Q "),VLOOKUP(" ULO",_312_Table1,MATCH('312'!$X$16,_312_Table1_ColumnLookup,0),FALSE),
  IF(AND(VALUE(LEFT($A1122,3))=312,LEFT($G1122,10)="Unincepted"),VLOOKUP(" ULO",_312_Table1,MATCH(LEFT($B1122,1),_312_Table1_ColumnLookup,0),FALSE),
  IF(AND(VALUE(LEFT($A1122,3))=312,LEFT($G1122,5)="Total",$B1122="G "),VLOOKUP('312'!$F$80,_312_Table1,MATCH('312'!$N$16,_312_Table1_ColumnLookup,0),FALSE),
  IF(AND(VALUE(LEFT($A1122,3))=312,LEFT($G1122,5)="Total",$B1122="O "),VLOOKUP('312'!$F$80,_312_Table1,MATCH('312'!$V$16,_312_Table1_ColumnLookup,0),FALSE),
  IF(AND(VALUE(LEFT($A1122,3))=312,LEFT($G1122,5)="Total",$B1122="Q "),VLOOKUP('312'!$F$80,_312_Table1,MATCH('312'!$X$16,_312_Table1_ColumnLookup,0),FALSE),
  IF(AND(VALUE(LEFT($A1122,3))=312,LEFT($G1122,5)="Total"),VLOOKUP('312'!$F$80,_312_Table1,MATCH(LEFT($B1122,1),_312_Table1_ColumnLookup,0),FALSE),
  IF(AND(VALUE(LEFT($A1122,3))=312,LEN($I1122)=4,$B1122="G"),VLOOKUP($I1122,_312_Table1,MATCH('312'!$N$16,_312_Table1_ColumnLookup,0),FALSE),
  IF(AND(VALUE(LEFT($A1122,3))=312,LEN($I1122)=4,$B1122="O"),VLOOKUP($I1122,_312_Table1,MATCH('312'!$V$16,_312_Table1_ColumnLookup,0),FALSE),
  IF(AND(VALUE(LEFT($A1122,3))=312,LEN($I1122)=4,$B1122="Q"),VLOOKUP($I1122,_312_Table1,MATCH('312'!$X$16,_312_Table1_ColumnLookup,0),FALSE),
  IF(AND(VALUE(LEFT($A1122,3))=312,LEN($I1122)=4),VLOOKUP($I1122,_312_Table1,MATCH(LEFT($B1122,1),_312_Table1_ColumnLookup,0),FALSE)
+N("312"),
  IF(VALUE(LEFT($A1122,3))=313,VLOOKUP(VALUE(MID($B1122,2,1)),_313_Table1,MATCH(MID($B1122,1,1),_313_Table1_ColumnLookup,0),FALSE)
+N("313"),
  IF(AND(VALUE(LEFT($A1122,3))=314,LEN($B1122)=3),VLOOKUP(VALUE(MID($B1122,2,2)),_314_Table1,MATCH(MID($B1122,1,1),_314_Table1_ColumnLookup,0),FALSE),
  IF(VALUE(LEFT($A1122,3))=314,VLOOKUP(VALUE(MID($B1122,2,1)),_314_Table1,MATCH(MID($B1122,1,1),_314_Table1_ColumnLookup,0),FALSE)
+N("314"),
""))))))))))))))))))))))))</f>
        <v>#N/A</v>
      </c>
      <c r="E1122" s="238" t="e">
        <f>IF(AND(VALUE(LEFT($A1122,3))=309,LEN($B1122)=3),VLOOKUP(VALUE(MID($B1122,2,2)),_309_Table2,MATCH(MID($B1122,1,1),_309_Table2_ColumnLookup,0),FALSE),
  IF($C1122="309 LCR SummaryA",OneYearSCR,IF($C1122="309 LCR SummaryB",UltimateSCR,IF(VALUE(LEFT($A1122,3))=309,VLOOKUP(VALUE(MID($B1122,2,1)),_309_Table2,MATCH(MID($B1122,1,1),_309_Table2_ColumnLookup,0),FALSE)
+N("309"),
  IF(VALUE(LEFT($A1122,3))=310,VLOOKUP(VALUE(MID($B1122,2,1)),_310_Table2,MATCH(MID($B1122,1,1),_310_Table2_ColumnLookup,0),FALSE)
+N("310"),
  IF(AND(VALUE(LEFT($A1122,3))=311,LEN($I1122)=4),VLOOKUP($I1122,_311_Table2,MATCH($B1122,_311_Table2_ColumnLookup,0),FALSE),
  IF(AND(VALUE(LEFT($A1122,3))=311,OR($B1122="I2",$B1122="J2",$B1122="K2",$B1122="L2")),VLOOKUP('311'!$G$58,_311_Table2,MATCH(MID($B1122,1,1),_311_Table2_ColumnLookup,0),FALSE),
  IF(AND(VALUE(LEFT($A1122,3))=311,RIGHT($B1122,5)="Total"),VLOOKUP('311'!$G$59,_311_Table2,MATCH(MID($B1122,1,1),_311_Table2_ColumnLookup,0),FALSE),
  IF(VALUE(LEFT($A1122,3))=311,VLOOKUP(VALUE(MID($B1122,2,1)),_311_Table2,MATCH(MID($B1122,1,1),_311_Table2_ColumnLookup,0),FALSE)
+N("311"),
  IF(AND(VALUE(LEFT($A1122,3))=312,LEFT($G1122,10)="Unincepted",$B1122="G "),VLOOKUP(" ULO",_312_Table2,MATCH('312'!$N$16,_312_Table2_ColumnLookup,0),FALSE),
  IF(AND(VALUE(LEFT($A1122,3))=312,LEFT($G1122,10)="Unincepted",$B1122="O "),VLOOKUP(" ULO",_312_Table2,MATCH('312'!$V$16,_312_Table2_ColumnLookup,0),FALSE),
  IF(AND(VALUE(LEFT($A1122,3))=312,LEFT($G1122,10)="Unincepted",$B1122="Q "),VLOOKUP(" ULO",_312_Table2,MATCH('312'!$X$16,_312_Table2_ColumnLookup,0),FALSE),
  IF(AND(VALUE(LEFT($A1122,3))=312,LEFT($G1122,10)="Unincepted"),VLOOKUP(" ULO",_312_Table2,MATCH(LEFT($B1122,1),_312_Table2_ColumnLookup,0),FALSE),
  IF(AND(VALUE(LEFT($A1122,3))=312,LEFT($G1122,5)="Total",$B1122="G "),VLOOKUP('312'!$F$80,_312_Table2,MATCH('312'!$N$16,_312_Table2_ColumnLookup,0),FALSE),
  IF(AND(VALUE(LEFT($A1122,3))=312,LEFT($G1122,5)="Total",$B1122="O "),VLOOKUP('312'!$F$80,_312_Table2,MATCH('312'!$V$16,_312_Table2_ColumnLookup,0),FALSE),
  IF(AND(VALUE(LEFT($A1122,3))=312,LEFT($G1122,5)="Total",$B1122="Q "),VLOOKUP('312'!$F$80,_312_Table2,MATCH('312'!$X$16,_312_Table2_ColumnLookup,0),FALSE),
  IF(AND(VALUE(LEFT($A1122,3))=312,LEFT($G1122,5)="Total"),VLOOKUP('312'!$F$80,_312_Table2,MATCH(LEFT($B1122,1),_312_Table2_ColumnLookup,0),FALSE),
  IF(AND(VALUE(LEFT($A1122,3))=312,LEN($I1122)=4,$B1122="G"),VLOOKUP($I1122,_312_Table2,MATCH('312'!$N$16,_312_Table2_ColumnLookup,0),FALSE),
  IF(AND(VALUE(LEFT($A1122,3))=312,LEN($I1122)=4,$B1122="O"),VLOOKUP($I1122,_312_Table2,MATCH('312'!$V$16,_312_Table2_ColumnLookup,0),FALSE),
  IF(AND(VALUE(LEFT($A1122,3))=312,LEN($I1122)=4,$B1122="Q"),VLOOKUP($I1122,_312_Table2,MATCH('312'!$X$16,_312_Table2_ColumnLookup,0),FALSE),
  IF(AND(VALUE(LEFT($A1122,3))=312,LEN($I1122)=4),VLOOKUP($I1122,_312_Table2,MATCH(LEFT($B1122,1),_312_Table2_ColumnLookup,0),FALSE)
+N("312"),
  IF(VALUE(LEFT($A1122,3))=313,VLOOKUP(VALUE(MID($B1122,2,1)),_313_Table2,MATCH(MID($B1122,1,1),_313_Table2_ColumnLookup,0),FALSE)
+N("313"),
  IF(AND(VALUE(LEFT($A1122,3))=314,LEN($B1122)=3),VLOOKUP(VALUE(MID($B1122,2,2)),_314_Table2,MATCH(MID($B1122,1,1),_314_Table2_ColumnLookup,0),FALSE),
  IF(VALUE(LEFT($A1122,3))=314,VLOOKUP(VALUE(MID($B1122,2,1)),_314_Table2,MATCH(MID($B1122,1,1),_314_Table2_ColumnLookup,0),FALSE)
+N("314"),
""))))))))))))))))))))))))</f>
        <v>#N/A</v>
      </c>
      <c r="F1122" s="238" t="e">
        <f>IF(AND(VALUE(LEFT($A1122,3))=309,LEN($B1122)=3),VLOOKUP(VALUE(MID($B1122,2,2)),_309_Table3,MATCH(MID($B1122,1,1),_309_Table3_ColumnLookup,0),FALSE),
  IF($C1122="309 LCR SummaryA",OneYearSCR,IF($C1122="309 LCR SummaryB",UltimateSCR,IF(VALUE(LEFT($A1122,3))=309,VLOOKUP(VALUE(MID($B1122,2,1)),_309_Table3,MATCH(MID($B1122,1,1),_309_Table3_ColumnLookup,0),FALSE)
+N("309"),
  IF(VALUE(LEFT($A1122,3))=310,VLOOKUP(VALUE(MID($B1122,2,1)),_310_Table3,MATCH(MID($B1122,1,1),_310_Table3_ColumnLookup,0),FALSE)
+N("310"),
  IF(AND(VALUE(LEFT($A1122,3))=311,LEN($I1122)=4),VLOOKUP($I1122,_311_Table3,MATCH($B1122,_311_Table3_ColumnLookup,0),FALSE),
  IF(AND(VALUE(LEFT($A1122,3))=311,OR($B1122="I2",$B1122="J2",$B1122="K2",$B1122="L2")),VLOOKUP('311'!$G$58,_311_Table3,MATCH(MID($B1122,1,1),_311_Table3_ColumnLookup,0),FALSE),
  IF(AND(VALUE(LEFT($A1122,3))=311,RIGHT($B1122,5)="Total"),VLOOKUP('311'!$G$59,_311_Table3,MATCH(MID($B1122,1,1),_311_Table3_ColumnLookup,0),FALSE),
  IF(VALUE(LEFT($A1122,3))=311,VLOOKUP(VALUE(MID($B1122,2,1)),_311_Table3,MATCH(MID($B1122,1,1),_311_Table3_ColumnLookup,0),FALSE)
+N("311"),
  IF(AND(VALUE(LEFT($A1122,3))=312,LEFT($G1122,10)="Unincepted",$B1122="G "),VLOOKUP(" ULO",_312_Table3,MATCH('312'!$N$16,_312_Table3_ColumnLookup,0),FALSE),
  IF(AND(VALUE(LEFT($A1122,3))=312,LEFT($G1122,10)="Unincepted",$B1122="O "),VLOOKUP(" ULO",_312_Table3,MATCH('312'!$V$16,_312_Table3_ColumnLookup,0),FALSE),
  IF(AND(VALUE(LEFT($A1122,3))=312,LEFT($G1122,10)="Unincepted",$B1122="Q "),VLOOKUP(" ULO",_312_Table3,MATCH('312'!$X$16,_312_Table3_ColumnLookup,0),FALSE),
  IF(AND(VALUE(LEFT($A1122,3))=312,LEFT($G1122,10)="Unincepted"),VLOOKUP(" ULO",_312_Table3,MATCH(LEFT($B1122,1),_312_Table3_ColumnLookup,0),FALSE),
  IF(AND(VALUE(LEFT($A1122,3))=312,LEFT($G1122,5)="Total",$B1122="G "),VLOOKUP('312'!$F$80,_312_Table3,MATCH('312'!$N$16,_312_Table3_ColumnLookup,0),FALSE),
  IF(AND(VALUE(LEFT($A1122,3))=312,LEFT($G1122,5)="Total",$B1122="O "),VLOOKUP('312'!$F$80,_312_Table3,MATCH('312'!$V$16,_312_Table3_ColumnLookup,0),FALSE),
  IF(AND(VALUE(LEFT($A1122,3))=312,LEFT($G1122,5)="Total",$B1122="Q "),VLOOKUP('312'!$F$80,_312_Table3,MATCH('312'!$X$16,_312_Table3_ColumnLookup,0),FALSE),
  IF(AND(VALUE(LEFT($A1122,3))=312,LEFT($G1122,5)="Total"),VLOOKUP('312'!$F$80,_312_Table3,MATCH(LEFT($B1122,1),_312_Table3_ColumnLookup,0),FALSE),
  IF(AND(VALUE(LEFT($A1122,3))=312,LEN($I1122)=4,$B1122="G"),VLOOKUP($I1122,_312_Table3,MATCH('312'!$N$16,_312_Table3_ColumnLookup,0),FALSE),
  IF(AND(VALUE(LEFT($A1122,3))=312,LEN($I1122)=4,$B1122="O"),VLOOKUP($I1122,_312_Table3,MATCH('312'!$V$16,_312_Table3_ColumnLookup,0),FALSE),
  IF(AND(VALUE(LEFT($A1122,3))=312,LEN($I1122)=4,$B1122="Q"),VLOOKUP($I1122,_312_Table3,MATCH('312'!$X$16,_312_Table3_ColumnLookup,0),FALSE),
  IF(AND(VALUE(LEFT($A1122,3))=312,LEN($I1122)=4),VLOOKUP($I1122,_312_Table3,MATCH(LEFT($B1122,1),_312_Table3_ColumnLookup,0),FALSE)
+N("312"),
  IF(VALUE(LEFT($A1122,3))=313,VLOOKUP(VALUE(MID($B1122,2,1)),_313_Table3,MATCH(MID($B1122,1,1),_313_Table3_ColumnLookup,0),FALSE)
+N("313"),
  IF(AND(VALUE(LEFT($A1122,3))=314,LEN($B1122)=3),VLOOKUP(VALUE(MID($B1122,2,2)),_314_Table3,MATCH(MID($B1122,1,1),_314_Table3_ColumnLookup,0),FALSE),
  IF(VALUE(LEFT($A1122,3))=314,VLOOKUP(VALUE(MID($B1122,2,1)),_314_Table3,MATCH(MID($B1122,1,1),_314_Table3_ColumnLookup,0),FALSE)
+N("314"),
""))))))))))))))))))))))))</f>
        <v>#N/A</v>
      </c>
      <c r="H1122" s="321" t="str">
        <f>IFERROR(
IF(ISERROR($D1122)=FALSE,$D1122,IF(ISERROR($E1122)=FALSE,$E1122,IF(ISERROR($F1122)=FALSE,$F1122
+N("012 checkboxes"),
IF(
IF(OR(LEFT($A1122,9)="Syndicate",LEFT($A1122,12)="NewSyndicate"),VLOOKUP($A1122,'012'!$J:$ZW,MATCH("Link to button",'012'!$J$1:$ZW$1,0),0)
+N("309 checkbox"),
IF($C1122="309 LCR Summary0",VLOOKUP("Notes990",'309'!$P:$ZZ,MATCH("Link to button",'309'!$P$1:$ZZ$1,0),0)
+N("313 checkboxes"),
IF($C1122="313 Financial Information0LcmVsScr",IF($C1122="309 LCR Summary0",VLOOKUP("LcmVsScr",'309'!$N:$ZZ,MATCH("Link to button",'309'!$N$1:$ZZ$1,0),0),
IF($C1122="313 Financial Information0LcrDocAttached",IF($C1122="309 LCR Summary0",VLOOKUP("LcrDocAttached",'309'!$N:$ZZ,MATCH("Link to button",'309'!$N$1:$ZZ$1,0),
0)))))))=1,TRUE,FALSE)
))),"")</f>
        <v/>
      </c>
    </row>
    <row r="1123" spans="1:8">
      <c r="A1123" s="237" t="e">
        <f>VLOOKUP($G1123,CSVLookups!$B:$R,MATCH(A$1,CSVLookups!$B$1:$R$1,0),FALSE)</f>
        <v>#N/A</v>
      </c>
      <c r="B1123" s="237" t="e">
        <f>VLOOKUP($G1123,CSVLookups!$B:$R,MATCH(B$1,CSVLookups!$B$1:$R$1,0),FALSE)</f>
        <v>#N/A</v>
      </c>
      <c r="C1123" s="238" t="e">
        <f t="shared" si="18"/>
        <v>#N/A</v>
      </c>
      <c r="D1123" s="238" t="e">
        <f>IF(AND(VALUE(LEFT($A1123,3))=309,LEN($B1123)=3),VLOOKUP(VALUE(MID($B1123,2,2)),_309_Table1,MATCH(MID($B1123,1,1),_309_Table1_ColumnLookup,0),FALSE),
  IF($C1123="309 LCR SummaryA",OneYearSCR,IF($C1123="309 LCR SummaryB",UltimateSCR,IF(VALUE(LEFT($A1123,3))=309,VLOOKUP(VALUE(MID($B1123,2,1)),_309_Table1,MATCH(MID($B1123,1,1),_309_Table1_ColumnLookup,0),FALSE)
+N("309"),
  IF(VALUE(LEFT($A1123,3))=310,VLOOKUP(VALUE(MID($B1123,2,1)),_310_Table1,MATCH(MID($B1123,1,1),_310_Table1_ColumnLookup,0),FALSE)
+N("310"),
  IF(AND(VALUE(LEFT($A1123,3))=311,LEN($I1123)=4),VLOOKUP($I1123,_311_Table1,MATCH($B1123,_311_Table1_ColumnLookup,0),FALSE),
  IF(AND(VALUE(LEFT($A1123,3))=311,OR($B1123="I2",$B1123="J2",$B1123="K2",$B1123="L2")),VLOOKUP('311'!$G$58,_311_Table1,MATCH(MID($B1123,1,1),_311_Table1_ColumnLookup,0),FALSE),
  IF(AND(VALUE(LEFT($A1123,3))=311,RIGHT($B1123,5)="Total"),VLOOKUP('311'!$G$59,_311_Table1,MATCH(MID($B1123,1,1),_311_Table1_ColumnLookup,0),FALSE),
  IF(VALUE(LEFT($A1123,3))=311,VLOOKUP(VALUE(MID($B1123,2,1)),_311_Table1,MATCH(MID($B1123,1,1),_311_Table1_ColumnLookup,0),FALSE)
+N("311"),
  IF(AND(VALUE(LEFT($A1123,3))=312,LEFT($G1123,10)="Unincepted",$B1123="G "),VLOOKUP(" ULO",_312_Table1,MATCH('312'!$N$16,_312_Table1_ColumnLookup,0),FALSE),
  IF(AND(VALUE(LEFT($A1123,3))=312,LEFT($G1123,10)="Unincepted",$B1123="O "),VLOOKUP(" ULO",_312_Table1,MATCH('312'!$V$16,_312_Table1_ColumnLookup,0),FALSE),
  IF(AND(VALUE(LEFT($A1123,3))=312,LEFT($G1123,10)="Unincepted",$B1123="Q "),VLOOKUP(" ULO",_312_Table1,MATCH('312'!$X$16,_312_Table1_ColumnLookup,0),FALSE),
  IF(AND(VALUE(LEFT($A1123,3))=312,LEFT($G1123,10)="Unincepted"),VLOOKUP(" ULO",_312_Table1,MATCH(LEFT($B1123,1),_312_Table1_ColumnLookup,0),FALSE),
  IF(AND(VALUE(LEFT($A1123,3))=312,LEFT($G1123,5)="Total",$B1123="G "),VLOOKUP('312'!$F$80,_312_Table1,MATCH('312'!$N$16,_312_Table1_ColumnLookup,0),FALSE),
  IF(AND(VALUE(LEFT($A1123,3))=312,LEFT($G1123,5)="Total",$B1123="O "),VLOOKUP('312'!$F$80,_312_Table1,MATCH('312'!$V$16,_312_Table1_ColumnLookup,0),FALSE),
  IF(AND(VALUE(LEFT($A1123,3))=312,LEFT($G1123,5)="Total",$B1123="Q "),VLOOKUP('312'!$F$80,_312_Table1,MATCH('312'!$X$16,_312_Table1_ColumnLookup,0),FALSE),
  IF(AND(VALUE(LEFT($A1123,3))=312,LEFT($G1123,5)="Total"),VLOOKUP('312'!$F$80,_312_Table1,MATCH(LEFT($B1123,1),_312_Table1_ColumnLookup,0),FALSE),
  IF(AND(VALUE(LEFT($A1123,3))=312,LEN($I1123)=4,$B1123="G"),VLOOKUP($I1123,_312_Table1,MATCH('312'!$N$16,_312_Table1_ColumnLookup,0),FALSE),
  IF(AND(VALUE(LEFT($A1123,3))=312,LEN($I1123)=4,$B1123="O"),VLOOKUP($I1123,_312_Table1,MATCH('312'!$V$16,_312_Table1_ColumnLookup,0),FALSE),
  IF(AND(VALUE(LEFT($A1123,3))=312,LEN($I1123)=4,$B1123="Q"),VLOOKUP($I1123,_312_Table1,MATCH('312'!$X$16,_312_Table1_ColumnLookup,0),FALSE),
  IF(AND(VALUE(LEFT($A1123,3))=312,LEN($I1123)=4),VLOOKUP($I1123,_312_Table1,MATCH(LEFT($B1123,1),_312_Table1_ColumnLookup,0),FALSE)
+N("312"),
  IF(VALUE(LEFT($A1123,3))=313,VLOOKUP(VALUE(MID($B1123,2,1)),_313_Table1,MATCH(MID($B1123,1,1),_313_Table1_ColumnLookup,0),FALSE)
+N("313"),
  IF(AND(VALUE(LEFT($A1123,3))=314,LEN($B1123)=3),VLOOKUP(VALUE(MID($B1123,2,2)),_314_Table1,MATCH(MID($B1123,1,1),_314_Table1_ColumnLookup,0),FALSE),
  IF(VALUE(LEFT($A1123,3))=314,VLOOKUP(VALUE(MID($B1123,2,1)),_314_Table1,MATCH(MID($B1123,1,1),_314_Table1_ColumnLookup,0),FALSE)
+N("314"),
""))))))))))))))))))))))))</f>
        <v>#N/A</v>
      </c>
      <c r="E1123" s="238" t="e">
        <f>IF(AND(VALUE(LEFT($A1123,3))=309,LEN($B1123)=3),VLOOKUP(VALUE(MID($B1123,2,2)),_309_Table2,MATCH(MID($B1123,1,1),_309_Table2_ColumnLookup,0),FALSE),
  IF($C1123="309 LCR SummaryA",OneYearSCR,IF($C1123="309 LCR SummaryB",UltimateSCR,IF(VALUE(LEFT($A1123,3))=309,VLOOKUP(VALUE(MID($B1123,2,1)),_309_Table2,MATCH(MID($B1123,1,1),_309_Table2_ColumnLookup,0),FALSE)
+N("309"),
  IF(VALUE(LEFT($A1123,3))=310,VLOOKUP(VALUE(MID($B1123,2,1)),_310_Table2,MATCH(MID($B1123,1,1),_310_Table2_ColumnLookup,0),FALSE)
+N("310"),
  IF(AND(VALUE(LEFT($A1123,3))=311,LEN($I1123)=4),VLOOKUP($I1123,_311_Table2,MATCH($B1123,_311_Table2_ColumnLookup,0),FALSE),
  IF(AND(VALUE(LEFT($A1123,3))=311,OR($B1123="I2",$B1123="J2",$B1123="K2",$B1123="L2")),VLOOKUP('311'!$G$58,_311_Table2,MATCH(MID($B1123,1,1),_311_Table2_ColumnLookup,0),FALSE),
  IF(AND(VALUE(LEFT($A1123,3))=311,RIGHT($B1123,5)="Total"),VLOOKUP('311'!$G$59,_311_Table2,MATCH(MID($B1123,1,1),_311_Table2_ColumnLookup,0),FALSE),
  IF(VALUE(LEFT($A1123,3))=311,VLOOKUP(VALUE(MID($B1123,2,1)),_311_Table2,MATCH(MID($B1123,1,1),_311_Table2_ColumnLookup,0),FALSE)
+N("311"),
  IF(AND(VALUE(LEFT($A1123,3))=312,LEFT($G1123,10)="Unincepted",$B1123="G "),VLOOKUP(" ULO",_312_Table2,MATCH('312'!$N$16,_312_Table2_ColumnLookup,0),FALSE),
  IF(AND(VALUE(LEFT($A1123,3))=312,LEFT($G1123,10)="Unincepted",$B1123="O "),VLOOKUP(" ULO",_312_Table2,MATCH('312'!$V$16,_312_Table2_ColumnLookup,0),FALSE),
  IF(AND(VALUE(LEFT($A1123,3))=312,LEFT($G1123,10)="Unincepted",$B1123="Q "),VLOOKUP(" ULO",_312_Table2,MATCH('312'!$X$16,_312_Table2_ColumnLookup,0),FALSE),
  IF(AND(VALUE(LEFT($A1123,3))=312,LEFT($G1123,10)="Unincepted"),VLOOKUP(" ULO",_312_Table2,MATCH(LEFT($B1123,1),_312_Table2_ColumnLookup,0),FALSE),
  IF(AND(VALUE(LEFT($A1123,3))=312,LEFT($G1123,5)="Total",$B1123="G "),VLOOKUP('312'!$F$80,_312_Table2,MATCH('312'!$N$16,_312_Table2_ColumnLookup,0),FALSE),
  IF(AND(VALUE(LEFT($A1123,3))=312,LEFT($G1123,5)="Total",$B1123="O "),VLOOKUP('312'!$F$80,_312_Table2,MATCH('312'!$V$16,_312_Table2_ColumnLookup,0),FALSE),
  IF(AND(VALUE(LEFT($A1123,3))=312,LEFT($G1123,5)="Total",$B1123="Q "),VLOOKUP('312'!$F$80,_312_Table2,MATCH('312'!$X$16,_312_Table2_ColumnLookup,0),FALSE),
  IF(AND(VALUE(LEFT($A1123,3))=312,LEFT($G1123,5)="Total"),VLOOKUP('312'!$F$80,_312_Table2,MATCH(LEFT($B1123,1),_312_Table2_ColumnLookup,0),FALSE),
  IF(AND(VALUE(LEFT($A1123,3))=312,LEN($I1123)=4,$B1123="G"),VLOOKUP($I1123,_312_Table2,MATCH('312'!$N$16,_312_Table2_ColumnLookup,0),FALSE),
  IF(AND(VALUE(LEFT($A1123,3))=312,LEN($I1123)=4,$B1123="O"),VLOOKUP($I1123,_312_Table2,MATCH('312'!$V$16,_312_Table2_ColumnLookup,0),FALSE),
  IF(AND(VALUE(LEFT($A1123,3))=312,LEN($I1123)=4,$B1123="Q"),VLOOKUP($I1123,_312_Table2,MATCH('312'!$X$16,_312_Table2_ColumnLookup,0),FALSE),
  IF(AND(VALUE(LEFT($A1123,3))=312,LEN($I1123)=4),VLOOKUP($I1123,_312_Table2,MATCH(LEFT($B1123,1),_312_Table2_ColumnLookup,0),FALSE)
+N("312"),
  IF(VALUE(LEFT($A1123,3))=313,VLOOKUP(VALUE(MID($B1123,2,1)),_313_Table2,MATCH(MID($B1123,1,1),_313_Table2_ColumnLookup,0),FALSE)
+N("313"),
  IF(AND(VALUE(LEFT($A1123,3))=314,LEN($B1123)=3),VLOOKUP(VALUE(MID($B1123,2,2)),_314_Table2,MATCH(MID($B1123,1,1),_314_Table2_ColumnLookup,0),FALSE),
  IF(VALUE(LEFT($A1123,3))=314,VLOOKUP(VALUE(MID($B1123,2,1)),_314_Table2,MATCH(MID($B1123,1,1),_314_Table2_ColumnLookup,0),FALSE)
+N("314"),
""))))))))))))))))))))))))</f>
        <v>#N/A</v>
      </c>
      <c r="F1123" s="238" t="e">
        <f>IF(AND(VALUE(LEFT($A1123,3))=309,LEN($B1123)=3),VLOOKUP(VALUE(MID($B1123,2,2)),_309_Table3,MATCH(MID($B1123,1,1),_309_Table3_ColumnLookup,0),FALSE),
  IF($C1123="309 LCR SummaryA",OneYearSCR,IF($C1123="309 LCR SummaryB",UltimateSCR,IF(VALUE(LEFT($A1123,3))=309,VLOOKUP(VALUE(MID($B1123,2,1)),_309_Table3,MATCH(MID($B1123,1,1),_309_Table3_ColumnLookup,0),FALSE)
+N("309"),
  IF(VALUE(LEFT($A1123,3))=310,VLOOKUP(VALUE(MID($B1123,2,1)),_310_Table3,MATCH(MID($B1123,1,1),_310_Table3_ColumnLookup,0),FALSE)
+N("310"),
  IF(AND(VALUE(LEFT($A1123,3))=311,LEN($I1123)=4),VLOOKUP($I1123,_311_Table3,MATCH($B1123,_311_Table3_ColumnLookup,0),FALSE),
  IF(AND(VALUE(LEFT($A1123,3))=311,OR($B1123="I2",$B1123="J2",$B1123="K2",$B1123="L2")),VLOOKUP('311'!$G$58,_311_Table3,MATCH(MID($B1123,1,1),_311_Table3_ColumnLookup,0),FALSE),
  IF(AND(VALUE(LEFT($A1123,3))=311,RIGHT($B1123,5)="Total"),VLOOKUP('311'!$G$59,_311_Table3,MATCH(MID($B1123,1,1),_311_Table3_ColumnLookup,0),FALSE),
  IF(VALUE(LEFT($A1123,3))=311,VLOOKUP(VALUE(MID($B1123,2,1)),_311_Table3,MATCH(MID($B1123,1,1),_311_Table3_ColumnLookup,0),FALSE)
+N("311"),
  IF(AND(VALUE(LEFT($A1123,3))=312,LEFT($G1123,10)="Unincepted",$B1123="G "),VLOOKUP(" ULO",_312_Table3,MATCH('312'!$N$16,_312_Table3_ColumnLookup,0),FALSE),
  IF(AND(VALUE(LEFT($A1123,3))=312,LEFT($G1123,10)="Unincepted",$B1123="O "),VLOOKUP(" ULO",_312_Table3,MATCH('312'!$V$16,_312_Table3_ColumnLookup,0),FALSE),
  IF(AND(VALUE(LEFT($A1123,3))=312,LEFT($G1123,10)="Unincepted",$B1123="Q "),VLOOKUP(" ULO",_312_Table3,MATCH('312'!$X$16,_312_Table3_ColumnLookup,0),FALSE),
  IF(AND(VALUE(LEFT($A1123,3))=312,LEFT($G1123,10)="Unincepted"),VLOOKUP(" ULO",_312_Table3,MATCH(LEFT($B1123,1),_312_Table3_ColumnLookup,0),FALSE),
  IF(AND(VALUE(LEFT($A1123,3))=312,LEFT($G1123,5)="Total",$B1123="G "),VLOOKUP('312'!$F$80,_312_Table3,MATCH('312'!$N$16,_312_Table3_ColumnLookup,0),FALSE),
  IF(AND(VALUE(LEFT($A1123,3))=312,LEFT($G1123,5)="Total",$B1123="O "),VLOOKUP('312'!$F$80,_312_Table3,MATCH('312'!$V$16,_312_Table3_ColumnLookup,0),FALSE),
  IF(AND(VALUE(LEFT($A1123,3))=312,LEFT($G1123,5)="Total",$B1123="Q "),VLOOKUP('312'!$F$80,_312_Table3,MATCH('312'!$X$16,_312_Table3_ColumnLookup,0),FALSE),
  IF(AND(VALUE(LEFT($A1123,3))=312,LEFT($G1123,5)="Total"),VLOOKUP('312'!$F$80,_312_Table3,MATCH(LEFT($B1123,1),_312_Table3_ColumnLookup,0),FALSE),
  IF(AND(VALUE(LEFT($A1123,3))=312,LEN($I1123)=4,$B1123="G"),VLOOKUP($I1123,_312_Table3,MATCH('312'!$N$16,_312_Table3_ColumnLookup,0),FALSE),
  IF(AND(VALUE(LEFT($A1123,3))=312,LEN($I1123)=4,$B1123="O"),VLOOKUP($I1123,_312_Table3,MATCH('312'!$V$16,_312_Table3_ColumnLookup,0),FALSE),
  IF(AND(VALUE(LEFT($A1123,3))=312,LEN($I1123)=4,$B1123="Q"),VLOOKUP($I1123,_312_Table3,MATCH('312'!$X$16,_312_Table3_ColumnLookup,0),FALSE),
  IF(AND(VALUE(LEFT($A1123,3))=312,LEN($I1123)=4),VLOOKUP($I1123,_312_Table3,MATCH(LEFT($B1123,1),_312_Table3_ColumnLookup,0),FALSE)
+N("312"),
  IF(VALUE(LEFT($A1123,3))=313,VLOOKUP(VALUE(MID($B1123,2,1)),_313_Table3,MATCH(MID($B1123,1,1),_313_Table3_ColumnLookup,0),FALSE)
+N("313"),
  IF(AND(VALUE(LEFT($A1123,3))=314,LEN($B1123)=3),VLOOKUP(VALUE(MID($B1123,2,2)),_314_Table3,MATCH(MID($B1123,1,1),_314_Table3_ColumnLookup,0),FALSE),
  IF(VALUE(LEFT($A1123,3))=314,VLOOKUP(VALUE(MID($B1123,2,1)),_314_Table3,MATCH(MID($B1123,1,1),_314_Table3_ColumnLookup,0),FALSE)
+N("314"),
""))))))))))))))))))))))))</f>
        <v>#N/A</v>
      </c>
      <c r="H1123" s="321" t="str">
        <f>IFERROR(
IF(ISERROR($D1123)=FALSE,$D1123,IF(ISERROR($E1123)=FALSE,$E1123,IF(ISERROR($F1123)=FALSE,$F1123
+N("012 checkboxes"),
IF(
IF(OR(LEFT($A1123,9)="Syndicate",LEFT($A1123,12)="NewSyndicate"),VLOOKUP($A1123,'012'!$J:$ZW,MATCH("Link to button",'012'!$J$1:$ZW$1,0),0)
+N("309 checkbox"),
IF($C1123="309 LCR Summary0",VLOOKUP("Notes990",'309'!$P:$ZZ,MATCH("Link to button",'309'!$P$1:$ZZ$1,0),0)
+N("313 checkboxes"),
IF($C1123="313 Financial Information0LcmVsScr",IF($C1123="309 LCR Summary0",VLOOKUP("LcmVsScr",'309'!$N:$ZZ,MATCH("Link to button",'309'!$N$1:$ZZ$1,0),0),
IF($C1123="313 Financial Information0LcrDocAttached",IF($C1123="309 LCR Summary0",VLOOKUP("LcrDocAttached",'309'!$N:$ZZ,MATCH("Link to button",'309'!$N$1:$ZZ$1,0),
0)))))))=1,TRUE,FALSE)
))),"")</f>
        <v/>
      </c>
    </row>
    <row r="1124" spans="1:8">
      <c r="A1124" s="237" t="e">
        <f>VLOOKUP($G1124,CSVLookups!$B:$R,MATCH(A$1,CSVLookups!$B$1:$R$1,0),FALSE)</f>
        <v>#N/A</v>
      </c>
      <c r="B1124" s="237" t="e">
        <f>VLOOKUP($G1124,CSVLookups!$B:$R,MATCH(B$1,CSVLookups!$B$1:$R$1,0),FALSE)</f>
        <v>#N/A</v>
      </c>
      <c r="C1124" s="238" t="e">
        <f t="shared" si="18"/>
        <v>#N/A</v>
      </c>
      <c r="D1124" s="238" t="e">
        <f>IF(AND(VALUE(LEFT($A1124,3))=309,LEN($B1124)=3),VLOOKUP(VALUE(MID($B1124,2,2)),_309_Table1,MATCH(MID($B1124,1,1),_309_Table1_ColumnLookup,0),FALSE),
  IF($C1124="309 LCR SummaryA",OneYearSCR,IF($C1124="309 LCR SummaryB",UltimateSCR,IF(VALUE(LEFT($A1124,3))=309,VLOOKUP(VALUE(MID($B1124,2,1)),_309_Table1,MATCH(MID($B1124,1,1),_309_Table1_ColumnLookup,0),FALSE)
+N("309"),
  IF(VALUE(LEFT($A1124,3))=310,VLOOKUP(VALUE(MID($B1124,2,1)),_310_Table1,MATCH(MID($B1124,1,1),_310_Table1_ColumnLookup,0),FALSE)
+N("310"),
  IF(AND(VALUE(LEFT($A1124,3))=311,LEN($I1124)=4),VLOOKUP($I1124,_311_Table1,MATCH($B1124,_311_Table1_ColumnLookup,0),FALSE),
  IF(AND(VALUE(LEFT($A1124,3))=311,OR($B1124="I2",$B1124="J2",$B1124="K2",$B1124="L2")),VLOOKUP('311'!$G$58,_311_Table1,MATCH(MID($B1124,1,1),_311_Table1_ColumnLookup,0),FALSE),
  IF(AND(VALUE(LEFT($A1124,3))=311,RIGHT($B1124,5)="Total"),VLOOKUP('311'!$G$59,_311_Table1,MATCH(MID($B1124,1,1),_311_Table1_ColumnLookup,0),FALSE),
  IF(VALUE(LEFT($A1124,3))=311,VLOOKUP(VALUE(MID($B1124,2,1)),_311_Table1,MATCH(MID($B1124,1,1),_311_Table1_ColumnLookup,0),FALSE)
+N("311"),
  IF(AND(VALUE(LEFT($A1124,3))=312,LEFT($G1124,10)="Unincepted",$B1124="G "),VLOOKUP(" ULO",_312_Table1,MATCH('312'!$N$16,_312_Table1_ColumnLookup,0),FALSE),
  IF(AND(VALUE(LEFT($A1124,3))=312,LEFT($G1124,10)="Unincepted",$B1124="O "),VLOOKUP(" ULO",_312_Table1,MATCH('312'!$V$16,_312_Table1_ColumnLookup,0),FALSE),
  IF(AND(VALUE(LEFT($A1124,3))=312,LEFT($G1124,10)="Unincepted",$B1124="Q "),VLOOKUP(" ULO",_312_Table1,MATCH('312'!$X$16,_312_Table1_ColumnLookup,0),FALSE),
  IF(AND(VALUE(LEFT($A1124,3))=312,LEFT($G1124,10)="Unincepted"),VLOOKUP(" ULO",_312_Table1,MATCH(LEFT($B1124,1),_312_Table1_ColumnLookup,0),FALSE),
  IF(AND(VALUE(LEFT($A1124,3))=312,LEFT($G1124,5)="Total",$B1124="G "),VLOOKUP('312'!$F$80,_312_Table1,MATCH('312'!$N$16,_312_Table1_ColumnLookup,0),FALSE),
  IF(AND(VALUE(LEFT($A1124,3))=312,LEFT($G1124,5)="Total",$B1124="O "),VLOOKUP('312'!$F$80,_312_Table1,MATCH('312'!$V$16,_312_Table1_ColumnLookup,0),FALSE),
  IF(AND(VALUE(LEFT($A1124,3))=312,LEFT($G1124,5)="Total",$B1124="Q "),VLOOKUP('312'!$F$80,_312_Table1,MATCH('312'!$X$16,_312_Table1_ColumnLookup,0),FALSE),
  IF(AND(VALUE(LEFT($A1124,3))=312,LEFT($G1124,5)="Total"),VLOOKUP('312'!$F$80,_312_Table1,MATCH(LEFT($B1124,1),_312_Table1_ColumnLookup,0),FALSE),
  IF(AND(VALUE(LEFT($A1124,3))=312,LEN($I1124)=4,$B1124="G"),VLOOKUP($I1124,_312_Table1,MATCH('312'!$N$16,_312_Table1_ColumnLookup,0),FALSE),
  IF(AND(VALUE(LEFT($A1124,3))=312,LEN($I1124)=4,$B1124="O"),VLOOKUP($I1124,_312_Table1,MATCH('312'!$V$16,_312_Table1_ColumnLookup,0),FALSE),
  IF(AND(VALUE(LEFT($A1124,3))=312,LEN($I1124)=4,$B1124="Q"),VLOOKUP($I1124,_312_Table1,MATCH('312'!$X$16,_312_Table1_ColumnLookup,0),FALSE),
  IF(AND(VALUE(LEFT($A1124,3))=312,LEN($I1124)=4),VLOOKUP($I1124,_312_Table1,MATCH(LEFT($B1124,1),_312_Table1_ColumnLookup,0),FALSE)
+N("312"),
  IF(VALUE(LEFT($A1124,3))=313,VLOOKUP(VALUE(MID($B1124,2,1)),_313_Table1,MATCH(MID($B1124,1,1),_313_Table1_ColumnLookup,0),FALSE)
+N("313"),
  IF(AND(VALUE(LEFT($A1124,3))=314,LEN($B1124)=3),VLOOKUP(VALUE(MID($B1124,2,2)),_314_Table1,MATCH(MID($B1124,1,1),_314_Table1_ColumnLookup,0),FALSE),
  IF(VALUE(LEFT($A1124,3))=314,VLOOKUP(VALUE(MID($B1124,2,1)),_314_Table1,MATCH(MID($B1124,1,1),_314_Table1_ColumnLookup,0),FALSE)
+N("314"),
""))))))))))))))))))))))))</f>
        <v>#N/A</v>
      </c>
      <c r="E1124" s="238" t="e">
        <f>IF(AND(VALUE(LEFT($A1124,3))=309,LEN($B1124)=3),VLOOKUP(VALUE(MID($B1124,2,2)),_309_Table2,MATCH(MID($B1124,1,1),_309_Table2_ColumnLookup,0),FALSE),
  IF($C1124="309 LCR SummaryA",OneYearSCR,IF($C1124="309 LCR SummaryB",UltimateSCR,IF(VALUE(LEFT($A1124,3))=309,VLOOKUP(VALUE(MID($B1124,2,1)),_309_Table2,MATCH(MID($B1124,1,1),_309_Table2_ColumnLookup,0),FALSE)
+N("309"),
  IF(VALUE(LEFT($A1124,3))=310,VLOOKUP(VALUE(MID($B1124,2,1)),_310_Table2,MATCH(MID($B1124,1,1),_310_Table2_ColumnLookup,0),FALSE)
+N("310"),
  IF(AND(VALUE(LEFT($A1124,3))=311,LEN($I1124)=4),VLOOKUP($I1124,_311_Table2,MATCH($B1124,_311_Table2_ColumnLookup,0),FALSE),
  IF(AND(VALUE(LEFT($A1124,3))=311,OR($B1124="I2",$B1124="J2",$B1124="K2",$B1124="L2")),VLOOKUP('311'!$G$58,_311_Table2,MATCH(MID($B1124,1,1),_311_Table2_ColumnLookup,0),FALSE),
  IF(AND(VALUE(LEFT($A1124,3))=311,RIGHT($B1124,5)="Total"),VLOOKUP('311'!$G$59,_311_Table2,MATCH(MID($B1124,1,1),_311_Table2_ColumnLookup,0),FALSE),
  IF(VALUE(LEFT($A1124,3))=311,VLOOKUP(VALUE(MID($B1124,2,1)),_311_Table2,MATCH(MID($B1124,1,1),_311_Table2_ColumnLookup,0),FALSE)
+N("311"),
  IF(AND(VALUE(LEFT($A1124,3))=312,LEFT($G1124,10)="Unincepted",$B1124="G "),VLOOKUP(" ULO",_312_Table2,MATCH('312'!$N$16,_312_Table2_ColumnLookup,0),FALSE),
  IF(AND(VALUE(LEFT($A1124,3))=312,LEFT($G1124,10)="Unincepted",$B1124="O "),VLOOKUP(" ULO",_312_Table2,MATCH('312'!$V$16,_312_Table2_ColumnLookup,0),FALSE),
  IF(AND(VALUE(LEFT($A1124,3))=312,LEFT($G1124,10)="Unincepted",$B1124="Q "),VLOOKUP(" ULO",_312_Table2,MATCH('312'!$X$16,_312_Table2_ColumnLookup,0),FALSE),
  IF(AND(VALUE(LEFT($A1124,3))=312,LEFT($G1124,10)="Unincepted"),VLOOKUP(" ULO",_312_Table2,MATCH(LEFT($B1124,1),_312_Table2_ColumnLookup,0),FALSE),
  IF(AND(VALUE(LEFT($A1124,3))=312,LEFT($G1124,5)="Total",$B1124="G "),VLOOKUP('312'!$F$80,_312_Table2,MATCH('312'!$N$16,_312_Table2_ColumnLookup,0),FALSE),
  IF(AND(VALUE(LEFT($A1124,3))=312,LEFT($G1124,5)="Total",$B1124="O "),VLOOKUP('312'!$F$80,_312_Table2,MATCH('312'!$V$16,_312_Table2_ColumnLookup,0),FALSE),
  IF(AND(VALUE(LEFT($A1124,3))=312,LEFT($G1124,5)="Total",$B1124="Q "),VLOOKUP('312'!$F$80,_312_Table2,MATCH('312'!$X$16,_312_Table2_ColumnLookup,0),FALSE),
  IF(AND(VALUE(LEFT($A1124,3))=312,LEFT($G1124,5)="Total"),VLOOKUP('312'!$F$80,_312_Table2,MATCH(LEFT($B1124,1),_312_Table2_ColumnLookup,0),FALSE),
  IF(AND(VALUE(LEFT($A1124,3))=312,LEN($I1124)=4,$B1124="G"),VLOOKUP($I1124,_312_Table2,MATCH('312'!$N$16,_312_Table2_ColumnLookup,0),FALSE),
  IF(AND(VALUE(LEFT($A1124,3))=312,LEN($I1124)=4,$B1124="O"),VLOOKUP($I1124,_312_Table2,MATCH('312'!$V$16,_312_Table2_ColumnLookup,0),FALSE),
  IF(AND(VALUE(LEFT($A1124,3))=312,LEN($I1124)=4,$B1124="Q"),VLOOKUP($I1124,_312_Table2,MATCH('312'!$X$16,_312_Table2_ColumnLookup,0),FALSE),
  IF(AND(VALUE(LEFT($A1124,3))=312,LEN($I1124)=4),VLOOKUP($I1124,_312_Table2,MATCH(LEFT($B1124,1),_312_Table2_ColumnLookup,0),FALSE)
+N("312"),
  IF(VALUE(LEFT($A1124,3))=313,VLOOKUP(VALUE(MID($B1124,2,1)),_313_Table2,MATCH(MID($B1124,1,1),_313_Table2_ColumnLookup,0),FALSE)
+N("313"),
  IF(AND(VALUE(LEFT($A1124,3))=314,LEN($B1124)=3),VLOOKUP(VALUE(MID($B1124,2,2)),_314_Table2,MATCH(MID($B1124,1,1),_314_Table2_ColumnLookup,0),FALSE),
  IF(VALUE(LEFT($A1124,3))=314,VLOOKUP(VALUE(MID($B1124,2,1)),_314_Table2,MATCH(MID($B1124,1,1),_314_Table2_ColumnLookup,0),FALSE)
+N("314"),
""))))))))))))))))))))))))</f>
        <v>#N/A</v>
      </c>
      <c r="F1124" s="238" t="e">
        <f>IF(AND(VALUE(LEFT($A1124,3))=309,LEN($B1124)=3),VLOOKUP(VALUE(MID($B1124,2,2)),_309_Table3,MATCH(MID($B1124,1,1),_309_Table3_ColumnLookup,0),FALSE),
  IF($C1124="309 LCR SummaryA",OneYearSCR,IF($C1124="309 LCR SummaryB",UltimateSCR,IF(VALUE(LEFT($A1124,3))=309,VLOOKUP(VALUE(MID($B1124,2,1)),_309_Table3,MATCH(MID($B1124,1,1),_309_Table3_ColumnLookup,0),FALSE)
+N("309"),
  IF(VALUE(LEFT($A1124,3))=310,VLOOKUP(VALUE(MID($B1124,2,1)),_310_Table3,MATCH(MID($B1124,1,1),_310_Table3_ColumnLookup,0),FALSE)
+N("310"),
  IF(AND(VALUE(LEFT($A1124,3))=311,LEN($I1124)=4),VLOOKUP($I1124,_311_Table3,MATCH($B1124,_311_Table3_ColumnLookup,0),FALSE),
  IF(AND(VALUE(LEFT($A1124,3))=311,OR($B1124="I2",$B1124="J2",$B1124="K2",$B1124="L2")),VLOOKUP('311'!$G$58,_311_Table3,MATCH(MID($B1124,1,1),_311_Table3_ColumnLookup,0),FALSE),
  IF(AND(VALUE(LEFT($A1124,3))=311,RIGHT($B1124,5)="Total"),VLOOKUP('311'!$G$59,_311_Table3,MATCH(MID($B1124,1,1),_311_Table3_ColumnLookup,0),FALSE),
  IF(VALUE(LEFT($A1124,3))=311,VLOOKUP(VALUE(MID($B1124,2,1)),_311_Table3,MATCH(MID($B1124,1,1),_311_Table3_ColumnLookup,0),FALSE)
+N("311"),
  IF(AND(VALUE(LEFT($A1124,3))=312,LEFT($G1124,10)="Unincepted",$B1124="G "),VLOOKUP(" ULO",_312_Table3,MATCH('312'!$N$16,_312_Table3_ColumnLookup,0),FALSE),
  IF(AND(VALUE(LEFT($A1124,3))=312,LEFT($G1124,10)="Unincepted",$B1124="O "),VLOOKUP(" ULO",_312_Table3,MATCH('312'!$V$16,_312_Table3_ColumnLookup,0),FALSE),
  IF(AND(VALUE(LEFT($A1124,3))=312,LEFT($G1124,10)="Unincepted",$B1124="Q "),VLOOKUP(" ULO",_312_Table3,MATCH('312'!$X$16,_312_Table3_ColumnLookup,0),FALSE),
  IF(AND(VALUE(LEFT($A1124,3))=312,LEFT($G1124,10)="Unincepted"),VLOOKUP(" ULO",_312_Table3,MATCH(LEFT($B1124,1),_312_Table3_ColumnLookup,0),FALSE),
  IF(AND(VALUE(LEFT($A1124,3))=312,LEFT($G1124,5)="Total",$B1124="G "),VLOOKUP('312'!$F$80,_312_Table3,MATCH('312'!$N$16,_312_Table3_ColumnLookup,0),FALSE),
  IF(AND(VALUE(LEFT($A1124,3))=312,LEFT($G1124,5)="Total",$B1124="O "),VLOOKUP('312'!$F$80,_312_Table3,MATCH('312'!$V$16,_312_Table3_ColumnLookup,0),FALSE),
  IF(AND(VALUE(LEFT($A1124,3))=312,LEFT($G1124,5)="Total",$B1124="Q "),VLOOKUP('312'!$F$80,_312_Table3,MATCH('312'!$X$16,_312_Table3_ColumnLookup,0),FALSE),
  IF(AND(VALUE(LEFT($A1124,3))=312,LEFT($G1124,5)="Total"),VLOOKUP('312'!$F$80,_312_Table3,MATCH(LEFT($B1124,1),_312_Table3_ColumnLookup,0),FALSE),
  IF(AND(VALUE(LEFT($A1124,3))=312,LEN($I1124)=4,$B1124="G"),VLOOKUP($I1124,_312_Table3,MATCH('312'!$N$16,_312_Table3_ColumnLookup,0),FALSE),
  IF(AND(VALUE(LEFT($A1124,3))=312,LEN($I1124)=4,$B1124="O"),VLOOKUP($I1124,_312_Table3,MATCH('312'!$V$16,_312_Table3_ColumnLookup,0),FALSE),
  IF(AND(VALUE(LEFT($A1124,3))=312,LEN($I1124)=4,$B1124="Q"),VLOOKUP($I1124,_312_Table3,MATCH('312'!$X$16,_312_Table3_ColumnLookup,0),FALSE),
  IF(AND(VALUE(LEFT($A1124,3))=312,LEN($I1124)=4),VLOOKUP($I1124,_312_Table3,MATCH(LEFT($B1124,1),_312_Table3_ColumnLookup,0),FALSE)
+N("312"),
  IF(VALUE(LEFT($A1124,3))=313,VLOOKUP(VALUE(MID($B1124,2,1)),_313_Table3,MATCH(MID($B1124,1,1),_313_Table3_ColumnLookup,0),FALSE)
+N("313"),
  IF(AND(VALUE(LEFT($A1124,3))=314,LEN($B1124)=3),VLOOKUP(VALUE(MID($B1124,2,2)),_314_Table3,MATCH(MID($B1124,1,1),_314_Table3_ColumnLookup,0),FALSE),
  IF(VALUE(LEFT($A1124,3))=314,VLOOKUP(VALUE(MID($B1124,2,1)),_314_Table3,MATCH(MID($B1124,1,1),_314_Table3_ColumnLookup,0),FALSE)
+N("314"),
""))))))))))))))))))))))))</f>
        <v>#N/A</v>
      </c>
      <c r="H1124" s="321" t="str">
        <f>IFERROR(
IF(ISERROR($D1124)=FALSE,$D1124,IF(ISERROR($E1124)=FALSE,$E1124,IF(ISERROR($F1124)=FALSE,$F1124
+N("012 checkboxes"),
IF(
IF(OR(LEFT($A1124,9)="Syndicate",LEFT($A1124,12)="NewSyndicate"),VLOOKUP($A1124,'012'!$J:$ZW,MATCH("Link to button",'012'!$J$1:$ZW$1,0),0)
+N("309 checkbox"),
IF($C1124="309 LCR Summary0",VLOOKUP("Notes990",'309'!$P:$ZZ,MATCH("Link to button",'309'!$P$1:$ZZ$1,0),0)
+N("313 checkboxes"),
IF($C1124="313 Financial Information0LcmVsScr",IF($C1124="309 LCR Summary0",VLOOKUP("LcmVsScr",'309'!$N:$ZZ,MATCH("Link to button",'309'!$N$1:$ZZ$1,0),0),
IF($C1124="313 Financial Information0LcrDocAttached",IF($C1124="309 LCR Summary0",VLOOKUP("LcrDocAttached",'309'!$N:$ZZ,MATCH("Link to button",'309'!$N$1:$ZZ$1,0),
0)))))))=1,TRUE,FALSE)
))),"")</f>
        <v/>
      </c>
    </row>
    <row r="1125" spans="1:8">
      <c r="A1125" s="237" t="e">
        <f>VLOOKUP($G1125,CSVLookups!$B:$R,MATCH(A$1,CSVLookups!$B$1:$R$1,0),FALSE)</f>
        <v>#N/A</v>
      </c>
      <c r="B1125" s="237" t="e">
        <f>VLOOKUP($G1125,CSVLookups!$B:$R,MATCH(B$1,CSVLookups!$B$1:$R$1,0),FALSE)</f>
        <v>#N/A</v>
      </c>
      <c r="C1125" s="238" t="e">
        <f t="shared" si="18"/>
        <v>#N/A</v>
      </c>
      <c r="D1125" s="238" t="e">
        <f>IF(AND(VALUE(LEFT($A1125,3))=309,LEN($B1125)=3),VLOOKUP(VALUE(MID($B1125,2,2)),_309_Table1,MATCH(MID($B1125,1,1),_309_Table1_ColumnLookup,0),FALSE),
  IF($C1125="309 LCR SummaryA",OneYearSCR,IF($C1125="309 LCR SummaryB",UltimateSCR,IF(VALUE(LEFT($A1125,3))=309,VLOOKUP(VALUE(MID($B1125,2,1)),_309_Table1,MATCH(MID($B1125,1,1),_309_Table1_ColumnLookup,0),FALSE)
+N("309"),
  IF(VALUE(LEFT($A1125,3))=310,VLOOKUP(VALUE(MID($B1125,2,1)),_310_Table1,MATCH(MID($B1125,1,1),_310_Table1_ColumnLookup,0),FALSE)
+N("310"),
  IF(AND(VALUE(LEFT($A1125,3))=311,LEN($I1125)=4),VLOOKUP($I1125,_311_Table1,MATCH($B1125,_311_Table1_ColumnLookup,0),FALSE),
  IF(AND(VALUE(LEFT($A1125,3))=311,OR($B1125="I2",$B1125="J2",$B1125="K2",$B1125="L2")),VLOOKUP('311'!$G$58,_311_Table1,MATCH(MID($B1125,1,1),_311_Table1_ColumnLookup,0),FALSE),
  IF(AND(VALUE(LEFT($A1125,3))=311,RIGHT($B1125,5)="Total"),VLOOKUP('311'!$G$59,_311_Table1,MATCH(MID($B1125,1,1),_311_Table1_ColumnLookup,0),FALSE),
  IF(VALUE(LEFT($A1125,3))=311,VLOOKUP(VALUE(MID($B1125,2,1)),_311_Table1,MATCH(MID($B1125,1,1),_311_Table1_ColumnLookup,0),FALSE)
+N("311"),
  IF(AND(VALUE(LEFT($A1125,3))=312,LEFT($G1125,10)="Unincepted",$B1125="G "),VLOOKUP(" ULO",_312_Table1,MATCH('312'!$N$16,_312_Table1_ColumnLookup,0),FALSE),
  IF(AND(VALUE(LEFT($A1125,3))=312,LEFT($G1125,10)="Unincepted",$B1125="O "),VLOOKUP(" ULO",_312_Table1,MATCH('312'!$V$16,_312_Table1_ColumnLookup,0),FALSE),
  IF(AND(VALUE(LEFT($A1125,3))=312,LEFT($G1125,10)="Unincepted",$B1125="Q "),VLOOKUP(" ULO",_312_Table1,MATCH('312'!$X$16,_312_Table1_ColumnLookup,0),FALSE),
  IF(AND(VALUE(LEFT($A1125,3))=312,LEFT($G1125,10)="Unincepted"),VLOOKUP(" ULO",_312_Table1,MATCH(LEFT($B1125,1),_312_Table1_ColumnLookup,0),FALSE),
  IF(AND(VALUE(LEFT($A1125,3))=312,LEFT($G1125,5)="Total",$B1125="G "),VLOOKUP('312'!$F$80,_312_Table1,MATCH('312'!$N$16,_312_Table1_ColumnLookup,0),FALSE),
  IF(AND(VALUE(LEFT($A1125,3))=312,LEFT($G1125,5)="Total",$B1125="O "),VLOOKUP('312'!$F$80,_312_Table1,MATCH('312'!$V$16,_312_Table1_ColumnLookup,0),FALSE),
  IF(AND(VALUE(LEFT($A1125,3))=312,LEFT($G1125,5)="Total",$B1125="Q "),VLOOKUP('312'!$F$80,_312_Table1,MATCH('312'!$X$16,_312_Table1_ColumnLookup,0),FALSE),
  IF(AND(VALUE(LEFT($A1125,3))=312,LEFT($G1125,5)="Total"),VLOOKUP('312'!$F$80,_312_Table1,MATCH(LEFT($B1125,1),_312_Table1_ColumnLookup,0),FALSE),
  IF(AND(VALUE(LEFT($A1125,3))=312,LEN($I1125)=4,$B1125="G"),VLOOKUP($I1125,_312_Table1,MATCH('312'!$N$16,_312_Table1_ColumnLookup,0),FALSE),
  IF(AND(VALUE(LEFT($A1125,3))=312,LEN($I1125)=4,$B1125="O"),VLOOKUP($I1125,_312_Table1,MATCH('312'!$V$16,_312_Table1_ColumnLookup,0),FALSE),
  IF(AND(VALUE(LEFT($A1125,3))=312,LEN($I1125)=4,$B1125="Q"),VLOOKUP($I1125,_312_Table1,MATCH('312'!$X$16,_312_Table1_ColumnLookup,0),FALSE),
  IF(AND(VALUE(LEFT($A1125,3))=312,LEN($I1125)=4),VLOOKUP($I1125,_312_Table1,MATCH(LEFT($B1125,1),_312_Table1_ColumnLookup,0),FALSE)
+N("312"),
  IF(VALUE(LEFT($A1125,3))=313,VLOOKUP(VALUE(MID($B1125,2,1)),_313_Table1,MATCH(MID($B1125,1,1),_313_Table1_ColumnLookup,0),FALSE)
+N("313"),
  IF(AND(VALUE(LEFT($A1125,3))=314,LEN($B1125)=3),VLOOKUP(VALUE(MID($B1125,2,2)),_314_Table1,MATCH(MID($B1125,1,1),_314_Table1_ColumnLookup,0),FALSE),
  IF(VALUE(LEFT($A1125,3))=314,VLOOKUP(VALUE(MID($B1125,2,1)),_314_Table1,MATCH(MID($B1125,1,1),_314_Table1_ColumnLookup,0),FALSE)
+N("314"),
""))))))))))))))))))))))))</f>
        <v>#N/A</v>
      </c>
      <c r="E1125" s="238" t="e">
        <f>IF(AND(VALUE(LEFT($A1125,3))=309,LEN($B1125)=3),VLOOKUP(VALUE(MID($B1125,2,2)),_309_Table2,MATCH(MID($B1125,1,1),_309_Table2_ColumnLookup,0),FALSE),
  IF($C1125="309 LCR SummaryA",OneYearSCR,IF($C1125="309 LCR SummaryB",UltimateSCR,IF(VALUE(LEFT($A1125,3))=309,VLOOKUP(VALUE(MID($B1125,2,1)),_309_Table2,MATCH(MID($B1125,1,1),_309_Table2_ColumnLookup,0),FALSE)
+N("309"),
  IF(VALUE(LEFT($A1125,3))=310,VLOOKUP(VALUE(MID($B1125,2,1)),_310_Table2,MATCH(MID($B1125,1,1),_310_Table2_ColumnLookup,0),FALSE)
+N("310"),
  IF(AND(VALUE(LEFT($A1125,3))=311,LEN($I1125)=4),VLOOKUP($I1125,_311_Table2,MATCH($B1125,_311_Table2_ColumnLookup,0),FALSE),
  IF(AND(VALUE(LEFT($A1125,3))=311,OR($B1125="I2",$B1125="J2",$B1125="K2",$B1125="L2")),VLOOKUP('311'!$G$58,_311_Table2,MATCH(MID($B1125,1,1),_311_Table2_ColumnLookup,0),FALSE),
  IF(AND(VALUE(LEFT($A1125,3))=311,RIGHT($B1125,5)="Total"),VLOOKUP('311'!$G$59,_311_Table2,MATCH(MID($B1125,1,1),_311_Table2_ColumnLookup,0),FALSE),
  IF(VALUE(LEFT($A1125,3))=311,VLOOKUP(VALUE(MID($B1125,2,1)),_311_Table2,MATCH(MID($B1125,1,1),_311_Table2_ColumnLookup,0),FALSE)
+N("311"),
  IF(AND(VALUE(LEFT($A1125,3))=312,LEFT($G1125,10)="Unincepted",$B1125="G "),VLOOKUP(" ULO",_312_Table2,MATCH('312'!$N$16,_312_Table2_ColumnLookup,0),FALSE),
  IF(AND(VALUE(LEFT($A1125,3))=312,LEFT($G1125,10)="Unincepted",$B1125="O "),VLOOKUP(" ULO",_312_Table2,MATCH('312'!$V$16,_312_Table2_ColumnLookup,0),FALSE),
  IF(AND(VALUE(LEFT($A1125,3))=312,LEFT($G1125,10)="Unincepted",$B1125="Q "),VLOOKUP(" ULO",_312_Table2,MATCH('312'!$X$16,_312_Table2_ColumnLookup,0),FALSE),
  IF(AND(VALUE(LEFT($A1125,3))=312,LEFT($G1125,10)="Unincepted"),VLOOKUP(" ULO",_312_Table2,MATCH(LEFT($B1125,1),_312_Table2_ColumnLookup,0),FALSE),
  IF(AND(VALUE(LEFT($A1125,3))=312,LEFT($G1125,5)="Total",$B1125="G "),VLOOKUP('312'!$F$80,_312_Table2,MATCH('312'!$N$16,_312_Table2_ColumnLookup,0),FALSE),
  IF(AND(VALUE(LEFT($A1125,3))=312,LEFT($G1125,5)="Total",$B1125="O "),VLOOKUP('312'!$F$80,_312_Table2,MATCH('312'!$V$16,_312_Table2_ColumnLookup,0),FALSE),
  IF(AND(VALUE(LEFT($A1125,3))=312,LEFT($G1125,5)="Total",$B1125="Q "),VLOOKUP('312'!$F$80,_312_Table2,MATCH('312'!$X$16,_312_Table2_ColumnLookup,0),FALSE),
  IF(AND(VALUE(LEFT($A1125,3))=312,LEFT($G1125,5)="Total"),VLOOKUP('312'!$F$80,_312_Table2,MATCH(LEFT($B1125,1),_312_Table2_ColumnLookup,0),FALSE),
  IF(AND(VALUE(LEFT($A1125,3))=312,LEN($I1125)=4,$B1125="G"),VLOOKUP($I1125,_312_Table2,MATCH('312'!$N$16,_312_Table2_ColumnLookup,0),FALSE),
  IF(AND(VALUE(LEFT($A1125,3))=312,LEN($I1125)=4,$B1125="O"),VLOOKUP($I1125,_312_Table2,MATCH('312'!$V$16,_312_Table2_ColumnLookup,0),FALSE),
  IF(AND(VALUE(LEFT($A1125,3))=312,LEN($I1125)=4,$B1125="Q"),VLOOKUP($I1125,_312_Table2,MATCH('312'!$X$16,_312_Table2_ColumnLookup,0),FALSE),
  IF(AND(VALUE(LEFT($A1125,3))=312,LEN($I1125)=4),VLOOKUP($I1125,_312_Table2,MATCH(LEFT($B1125,1),_312_Table2_ColumnLookup,0),FALSE)
+N("312"),
  IF(VALUE(LEFT($A1125,3))=313,VLOOKUP(VALUE(MID($B1125,2,1)),_313_Table2,MATCH(MID($B1125,1,1),_313_Table2_ColumnLookup,0),FALSE)
+N("313"),
  IF(AND(VALUE(LEFT($A1125,3))=314,LEN($B1125)=3),VLOOKUP(VALUE(MID($B1125,2,2)),_314_Table2,MATCH(MID($B1125,1,1),_314_Table2_ColumnLookup,0),FALSE),
  IF(VALUE(LEFT($A1125,3))=314,VLOOKUP(VALUE(MID($B1125,2,1)),_314_Table2,MATCH(MID($B1125,1,1),_314_Table2_ColumnLookup,0),FALSE)
+N("314"),
""))))))))))))))))))))))))</f>
        <v>#N/A</v>
      </c>
      <c r="F1125" s="238" t="e">
        <f>IF(AND(VALUE(LEFT($A1125,3))=309,LEN($B1125)=3),VLOOKUP(VALUE(MID($B1125,2,2)),_309_Table3,MATCH(MID($B1125,1,1),_309_Table3_ColumnLookup,0),FALSE),
  IF($C1125="309 LCR SummaryA",OneYearSCR,IF($C1125="309 LCR SummaryB",UltimateSCR,IF(VALUE(LEFT($A1125,3))=309,VLOOKUP(VALUE(MID($B1125,2,1)),_309_Table3,MATCH(MID($B1125,1,1),_309_Table3_ColumnLookup,0),FALSE)
+N("309"),
  IF(VALUE(LEFT($A1125,3))=310,VLOOKUP(VALUE(MID($B1125,2,1)),_310_Table3,MATCH(MID($B1125,1,1),_310_Table3_ColumnLookup,0),FALSE)
+N("310"),
  IF(AND(VALUE(LEFT($A1125,3))=311,LEN($I1125)=4),VLOOKUP($I1125,_311_Table3,MATCH($B1125,_311_Table3_ColumnLookup,0),FALSE),
  IF(AND(VALUE(LEFT($A1125,3))=311,OR($B1125="I2",$B1125="J2",$B1125="K2",$B1125="L2")),VLOOKUP('311'!$G$58,_311_Table3,MATCH(MID($B1125,1,1),_311_Table3_ColumnLookup,0),FALSE),
  IF(AND(VALUE(LEFT($A1125,3))=311,RIGHT($B1125,5)="Total"),VLOOKUP('311'!$G$59,_311_Table3,MATCH(MID($B1125,1,1),_311_Table3_ColumnLookup,0),FALSE),
  IF(VALUE(LEFT($A1125,3))=311,VLOOKUP(VALUE(MID($B1125,2,1)),_311_Table3,MATCH(MID($B1125,1,1),_311_Table3_ColumnLookup,0),FALSE)
+N("311"),
  IF(AND(VALUE(LEFT($A1125,3))=312,LEFT($G1125,10)="Unincepted",$B1125="G "),VLOOKUP(" ULO",_312_Table3,MATCH('312'!$N$16,_312_Table3_ColumnLookup,0),FALSE),
  IF(AND(VALUE(LEFT($A1125,3))=312,LEFT($G1125,10)="Unincepted",$B1125="O "),VLOOKUP(" ULO",_312_Table3,MATCH('312'!$V$16,_312_Table3_ColumnLookup,0),FALSE),
  IF(AND(VALUE(LEFT($A1125,3))=312,LEFT($G1125,10)="Unincepted",$B1125="Q "),VLOOKUP(" ULO",_312_Table3,MATCH('312'!$X$16,_312_Table3_ColumnLookup,0),FALSE),
  IF(AND(VALUE(LEFT($A1125,3))=312,LEFT($G1125,10)="Unincepted"),VLOOKUP(" ULO",_312_Table3,MATCH(LEFT($B1125,1),_312_Table3_ColumnLookup,0),FALSE),
  IF(AND(VALUE(LEFT($A1125,3))=312,LEFT($G1125,5)="Total",$B1125="G "),VLOOKUP('312'!$F$80,_312_Table3,MATCH('312'!$N$16,_312_Table3_ColumnLookup,0),FALSE),
  IF(AND(VALUE(LEFT($A1125,3))=312,LEFT($G1125,5)="Total",$B1125="O "),VLOOKUP('312'!$F$80,_312_Table3,MATCH('312'!$V$16,_312_Table3_ColumnLookup,0),FALSE),
  IF(AND(VALUE(LEFT($A1125,3))=312,LEFT($G1125,5)="Total",$B1125="Q "),VLOOKUP('312'!$F$80,_312_Table3,MATCH('312'!$X$16,_312_Table3_ColumnLookup,0),FALSE),
  IF(AND(VALUE(LEFT($A1125,3))=312,LEFT($G1125,5)="Total"),VLOOKUP('312'!$F$80,_312_Table3,MATCH(LEFT($B1125,1),_312_Table3_ColumnLookup,0),FALSE),
  IF(AND(VALUE(LEFT($A1125,3))=312,LEN($I1125)=4,$B1125="G"),VLOOKUP($I1125,_312_Table3,MATCH('312'!$N$16,_312_Table3_ColumnLookup,0),FALSE),
  IF(AND(VALUE(LEFT($A1125,3))=312,LEN($I1125)=4,$B1125="O"),VLOOKUP($I1125,_312_Table3,MATCH('312'!$V$16,_312_Table3_ColumnLookup,0),FALSE),
  IF(AND(VALUE(LEFT($A1125,3))=312,LEN($I1125)=4,$B1125="Q"),VLOOKUP($I1125,_312_Table3,MATCH('312'!$X$16,_312_Table3_ColumnLookup,0),FALSE),
  IF(AND(VALUE(LEFT($A1125,3))=312,LEN($I1125)=4),VLOOKUP($I1125,_312_Table3,MATCH(LEFT($B1125,1),_312_Table3_ColumnLookup,0),FALSE)
+N("312"),
  IF(VALUE(LEFT($A1125,3))=313,VLOOKUP(VALUE(MID($B1125,2,1)),_313_Table3,MATCH(MID($B1125,1,1),_313_Table3_ColumnLookup,0),FALSE)
+N("313"),
  IF(AND(VALUE(LEFT($A1125,3))=314,LEN($B1125)=3),VLOOKUP(VALUE(MID($B1125,2,2)),_314_Table3,MATCH(MID($B1125,1,1),_314_Table3_ColumnLookup,0),FALSE),
  IF(VALUE(LEFT($A1125,3))=314,VLOOKUP(VALUE(MID($B1125,2,1)),_314_Table3,MATCH(MID($B1125,1,1),_314_Table3_ColumnLookup,0),FALSE)
+N("314"),
""))))))))))))))))))))))))</f>
        <v>#N/A</v>
      </c>
      <c r="H1125" s="321" t="str">
        <f>IFERROR(
IF(ISERROR($D1125)=FALSE,$D1125,IF(ISERROR($E1125)=FALSE,$E1125,IF(ISERROR($F1125)=FALSE,$F1125
+N("012 checkboxes"),
IF(
IF(OR(LEFT($A1125,9)="Syndicate",LEFT($A1125,12)="NewSyndicate"),VLOOKUP($A1125,'012'!$J:$ZW,MATCH("Link to button",'012'!$J$1:$ZW$1,0),0)
+N("309 checkbox"),
IF($C1125="309 LCR Summary0",VLOOKUP("Notes990",'309'!$P:$ZZ,MATCH("Link to button",'309'!$P$1:$ZZ$1,0),0)
+N("313 checkboxes"),
IF($C1125="313 Financial Information0LcmVsScr",IF($C1125="309 LCR Summary0",VLOOKUP("LcmVsScr",'309'!$N:$ZZ,MATCH("Link to button",'309'!$N$1:$ZZ$1,0),0),
IF($C1125="313 Financial Information0LcrDocAttached",IF($C1125="309 LCR Summary0",VLOOKUP("LcrDocAttached",'309'!$N:$ZZ,MATCH("Link to button",'309'!$N$1:$ZZ$1,0),
0)))))))=1,TRUE,FALSE)
))),"")</f>
        <v/>
      </c>
    </row>
    <row r="1126" spans="1:8">
      <c r="A1126" s="237" t="e">
        <f>VLOOKUP($G1126,CSVLookups!$B:$R,MATCH(A$1,CSVLookups!$B$1:$R$1,0),FALSE)</f>
        <v>#N/A</v>
      </c>
      <c r="B1126" s="237" t="e">
        <f>VLOOKUP($G1126,CSVLookups!$B:$R,MATCH(B$1,CSVLookups!$B$1:$R$1,0),FALSE)</f>
        <v>#N/A</v>
      </c>
      <c r="C1126" s="238" t="e">
        <f t="shared" si="18"/>
        <v>#N/A</v>
      </c>
      <c r="D1126" s="238" t="e">
        <f>IF(AND(VALUE(LEFT($A1126,3))=309,LEN($B1126)=3),VLOOKUP(VALUE(MID($B1126,2,2)),_309_Table1,MATCH(MID($B1126,1,1),_309_Table1_ColumnLookup,0),FALSE),
  IF($C1126="309 LCR SummaryA",OneYearSCR,IF($C1126="309 LCR SummaryB",UltimateSCR,IF(VALUE(LEFT($A1126,3))=309,VLOOKUP(VALUE(MID($B1126,2,1)),_309_Table1,MATCH(MID($B1126,1,1),_309_Table1_ColumnLookup,0),FALSE)
+N("309"),
  IF(VALUE(LEFT($A1126,3))=310,VLOOKUP(VALUE(MID($B1126,2,1)),_310_Table1,MATCH(MID($B1126,1,1),_310_Table1_ColumnLookup,0),FALSE)
+N("310"),
  IF(AND(VALUE(LEFT($A1126,3))=311,LEN($I1126)=4),VLOOKUP($I1126,_311_Table1,MATCH($B1126,_311_Table1_ColumnLookup,0),FALSE),
  IF(AND(VALUE(LEFT($A1126,3))=311,OR($B1126="I2",$B1126="J2",$B1126="K2",$B1126="L2")),VLOOKUP('311'!$G$58,_311_Table1,MATCH(MID($B1126,1,1),_311_Table1_ColumnLookup,0),FALSE),
  IF(AND(VALUE(LEFT($A1126,3))=311,RIGHT($B1126,5)="Total"),VLOOKUP('311'!$G$59,_311_Table1,MATCH(MID($B1126,1,1),_311_Table1_ColumnLookup,0),FALSE),
  IF(VALUE(LEFT($A1126,3))=311,VLOOKUP(VALUE(MID($B1126,2,1)),_311_Table1,MATCH(MID($B1126,1,1),_311_Table1_ColumnLookup,0),FALSE)
+N("311"),
  IF(AND(VALUE(LEFT($A1126,3))=312,LEFT($G1126,10)="Unincepted",$B1126="G "),VLOOKUP(" ULO",_312_Table1,MATCH('312'!$N$16,_312_Table1_ColumnLookup,0),FALSE),
  IF(AND(VALUE(LEFT($A1126,3))=312,LEFT($G1126,10)="Unincepted",$B1126="O "),VLOOKUP(" ULO",_312_Table1,MATCH('312'!$V$16,_312_Table1_ColumnLookup,0),FALSE),
  IF(AND(VALUE(LEFT($A1126,3))=312,LEFT($G1126,10)="Unincepted",$B1126="Q "),VLOOKUP(" ULO",_312_Table1,MATCH('312'!$X$16,_312_Table1_ColumnLookup,0),FALSE),
  IF(AND(VALUE(LEFT($A1126,3))=312,LEFT($G1126,10)="Unincepted"),VLOOKUP(" ULO",_312_Table1,MATCH(LEFT($B1126,1),_312_Table1_ColumnLookup,0),FALSE),
  IF(AND(VALUE(LEFT($A1126,3))=312,LEFT($G1126,5)="Total",$B1126="G "),VLOOKUP('312'!$F$80,_312_Table1,MATCH('312'!$N$16,_312_Table1_ColumnLookup,0),FALSE),
  IF(AND(VALUE(LEFT($A1126,3))=312,LEFT($G1126,5)="Total",$B1126="O "),VLOOKUP('312'!$F$80,_312_Table1,MATCH('312'!$V$16,_312_Table1_ColumnLookup,0),FALSE),
  IF(AND(VALUE(LEFT($A1126,3))=312,LEFT($G1126,5)="Total",$B1126="Q "),VLOOKUP('312'!$F$80,_312_Table1,MATCH('312'!$X$16,_312_Table1_ColumnLookup,0),FALSE),
  IF(AND(VALUE(LEFT($A1126,3))=312,LEFT($G1126,5)="Total"),VLOOKUP('312'!$F$80,_312_Table1,MATCH(LEFT($B1126,1),_312_Table1_ColumnLookup,0),FALSE),
  IF(AND(VALUE(LEFT($A1126,3))=312,LEN($I1126)=4,$B1126="G"),VLOOKUP($I1126,_312_Table1,MATCH('312'!$N$16,_312_Table1_ColumnLookup,0),FALSE),
  IF(AND(VALUE(LEFT($A1126,3))=312,LEN($I1126)=4,$B1126="O"),VLOOKUP($I1126,_312_Table1,MATCH('312'!$V$16,_312_Table1_ColumnLookup,0),FALSE),
  IF(AND(VALUE(LEFT($A1126,3))=312,LEN($I1126)=4,$B1126="Q"),VLOOKUP($I1126,_312_Table1,MATCH('312'!$X$16,_312_Table1_ColumnLookup,0),FALSE),
  IF(AND(VALUE(LEFT($A1126,3))=312,LEN($I1126)=4),VLOOKUP($I1126,_312_Table1,MATCH(LEFT($B1126,1),_312_Table1_ColumnLookup,0),FALSE)
+N("312"),
  IF(VALUE(LEFT($A1126,3))=313,VLOOKUP(VALUE(MID($B1126,2,1)),_313_Table1,MATCH(MID($B1126,1,1),_313_Table1_ColumnLookup,0),FALSE)
+N("313"),
  IF(AND(VALUE(LEFT($A1126,3))=314,LEN($B1126)=3),VLOOKUP(VALUE(MID($B1126,2,2)),_314_Table1,MATCH(MID($B1126,1,1),_314_Table1_ColumnLookup,0),FALSE),
  IF(VALUE(LEFT($A1126,3))=314,VLOOKUP(VALUE(MID($B1126,2,1)),_314_Table1,MATCH(MID($B1126,1,1),_314_Table1_ColumnLookup,0),FALSE)
+N("314"),
""))))))))))))))))))))))))</f>
        <v>#N/A</v>
      </c>
      <c r="E1126" s="238" t="e">
        <f>IF(AND(VALUE(LEFT($A1126,3))=309,LEN($B1126)=3),VLOOKUP(VALUE(MID($B1126,2,2)),_309_Table2,MATCH(MID($B1126,1,1),_309_Table2_ColumnLookup,0),FALSE),
  IF($C1126="309 LCR SummaryA",OneYearSCR,IF($C1126="309 LCR SummaryB",UltimateSCR,IF(VALUE(LEFT($A1126,3))=309,VLOOKUP(VALUE(MID($B1126,2,1)),_309_Table2,MATCH(MID($B1126,1,1),_309_Table2_ColumnLookup,0),FALSE)
+N("309"),
  IF(VALUE(LEFT($A1126,3))=310,VLOOKUP(VALUE(MID($B1126,2,1)),_310_Table2,MATCH(MID($B1126,1,1),_310_Table2_ColumnLookup,0),FALSE)
+N("310"),
  IF(AND(VALUE(LEFT($A1126,3))=311,LEN($I1126)=4),VLOOKUP($I1126,_311_Table2,MATCH($B1126,_311_Table2_ColumnLookup,0),FALSE),
  IF(AND(VALUE(LEFT($A1126,3))=311,OR($B1126="I2",$B1126="J2",$B1126="K2",$B1126="L2")),VLOOKUP('311'!$G$58,_311_Table2,MATCH(MID($B1126,1,1),_311_Table2_ColumnLookup,0),FALSE),
  IF(AND(VALUE(LEFT($A1126,3))=311,RIGHT($B1126,5)="Total"),VLOOKUP('311'!$G$59,_311_Table2,MATCH(MID($B1126,1,1),_311_Table2_ColumnLookup,0),FALSE),
  IF(VALUE(LEFT($A1126,3))=311,VLOOKUP(VALUE(MID($B1126,2,1)),_311_Table2,MATCH(MID($B1126,1,1),_311_Table2_ColumnLookup,0),FALSE)
+N("311"),
  IF(AND(VALUE(LEFT($A1126,3))=312,LEFT($G1126,10)="Unincepted",$B1126="G "),VLOOKUP(" ULO",_312_Table2,MATCH('312'!$N$16,_312_Table2_ColumnLookup,0),FALSE),
  IF(AND(VALUE(LEFT($A1126,3))=312,LEFT($G1126,10)="Unincepted",$B1126="O "),VLOOKUP(" ULO",_312_Table2,MATCH('312'!$V$16,_312_Table2_ColumnLookup,0),FALSE),
  IF(AND(VALUE(LEFT($A1126,3))=312,LEFT($G1126,10)="Unincepted",$B1126="Q "),VLOOKUP(" ULO",_312_Table2,MATCH('312'!$X$16,_312_Table2_ColumnLookup,0),FALSE),
  IF(AND(VALUE(LEFT($A1126,3))=312,LEFT($G1126,10)="Unincepted"),VLOOKUP(" ULO",_312_Table2,MATCH(LEFT($B1126,1),_312_Table2_ColumnLookup,0),FALSE),
  IF(AND(VALUE(LEFT($A1126,3))=312,LEFT($G1126,5)="Total",$B1126="G "),VLOOKUP('312'!$F$80,_312_Table2,MATCH('312'!$N$16,_312_Table2_ColumnLookup,0),FALSE),
  IF(AND(VALUE(LEFT($A1126,3))=312,LEFT($G1126,5)="Total",$B1126="O "),VLOOKUP('312'!$F$80,_312_Table2,MATCH('312'!$V$16,_312_Table2_ColumnLookup,0),FALSE),
  IF(AND(VALUE(LEFT($A1126,3))=312,LEFT($G1126,5)="Total",$B1126="Q "),VLOOKUP('312'!$F$80,_312_Table2,MATCH('312'!$X$16,_312_Table2_ColumnLookup,0),FALSE),
  IF(AND(VALUE(LEFT($A1126,3))=312,LEFT($G1126,5)="Total"),VLOOKUP('312'!$F$80,_312_Table2,MATCH(LEFT($B1126,1),_312_Table2_ColumnLookup,0),FALSE),
  IF(AND(VALUE(LEFT($A1126,3))=312,LEN($I1126)=4,$B1126="G"),VLOOKUP($I1126,_312_Table2,MATCH('312'!$N$16,_312_Table2_ColumnLookup,0),FALSE),
  IF(AND(VALUE(LEFT($A1126,3))=312,LEN($I1126)=4,$B1126="O"),VLOOKUP($I1126,_312_Table2,MATCH('312'!$V$16,_312_Table2_ColumnLookup,0),FALSE),
  IF(AND(VALUE(LEFT($A1126,3))=312,LEN($I1126)=4,$B1126="Q"),VLOOKUP($I1126,_312_Table2,MATCH('312'!$X$16,_312_Table2_ColumnLookup,0),FALSE),
  IF(AND(VALUE(LEFT($A1126,3))=312,LEN($I1126)=4),VLOOKUP($I1126,_312_Table2,MATCH(LEFT($B1126,1),_312_Table2_ColumnLookup,0),FALSE)
+N("312"),
  IF(VALUE(LEFT($A1126,3))=313,VLOOKUP(VALUE(MID($B1126,2,1)),_313_Table2,MATCH(MID($B1126,1,1),_313_Table2_ColumnLookup,0),FALSE)
+N("313"),
  IF(AND(VALUE(LEFT($A1126,3))=314,LEN($B1126)=3),VLOOKUP(VALUE(MID($B1126,2,2)),_314_Table2,MATCH(MID($B1126,1,1),_314_Table2_ColumnLookup,0),FALSE),
  IF(VALUE(LEFT($A1126,3))=314,VLOOKUP(VALUE(MID($B1126,2,1)),_314_Table2,MATCH(MID($B1126,1,1),_314_Table2_ColumnLookup,0),FALSE)
+N("314"),
""))))))))))))))))))))))))</f>
        <v>#N/A</v>
      </c>
      <c r="F1126" s="238" t="e">
        <f>IF(AND(VALUE(LEFT($A1126,3))=309,LEN($B1126)=3),VLOOKUP(VALUE(MID($B1126,2,2)),_309_Table3,MATCH(MID($B1126,1,1),_309_Table3_ColumnLookup,0),FALSE),
  IF($C1126="309 LCR SummaryA",OneYearSCR,IF($C1126="309 LCR SummaryB",UltimateSCR,IF(VALUE(LEFT($A1126,3))=309,VLOOKUP(VALUE(MID($B1126,2,1)),_309_Table3,MATCH(MID($B1126,1,1),_309_Table3_ColumnLookup,0),FALSE)
+N("309"),
  IF(VALUE(LEFT($A1126,3))=310,VLOOKUP(VALUE(MID($B1126,2,1)),_310_Table3,MATCH(MID($B1126,1,1),_310_Table3_ColumnLookup,0),FALSE)
+N("310"),
  IF(AND(VALUE(LEFT($A1126,3))=311,LEN($I1126)=4),VLOOKUP($I1126,_311_Table3,MATCH($B1126,_311_Table3_ColumnLookup,0),FALSE),
  IF(AND(VALUE(LEFT($A1126,3))=311,OR($B1126="I2",$B1126="J2",$B1126="K2",$B1126="L2")),VLOOKUP('311'!$G$58,_311_Table3,MATCH(MID($B1126,1,1),_311_Table3_ColumnLookup,0),FALSE),
  IF(AND(VALUE(LEFT($A1126,3))=311,RIGHT($B1126,5)="Total"),VLOOKUP('311'!$G$59,_311_Table3,MATCH(MID($B1126,1,1),_311_Table3_ColumnLookup,0),FALSE),
  IF(VALUE(LEFT($A1126,3))=311,VLOOKUP(VALUE(MID($B1126,2,1)),_311_Table3,MATCH(MID($B1126,1,1),_311_Table3_ColumnLookup,0),FALSE)
+N("311"),
  IF(AND(VALUE(LEFT($A1126,3))=312,LEFT($G1126,10)="Unincepted",$B1126="G "),VLOOKUP(" ULO",_312_Table3,MATCH('312'!$N$16,_312_Table3_ColumnLookup,0),FALSE),
  IF(AND(VALUE(LEFT($A1126,3))=312,LEFT($G1126,10)="Unincepted",$B1126="O "),VLOOKUP(" ULO",_312_Table3,MATCH('312'!$V$16,_312_Table3_ColumnLookup,0),FALSE),
  IF(AND(VALUE(LEFT($A1126,3))=312,LEFT($G1126,10)="Unincepted",$B1126="Q "),VLOOKUP(" ULO",_312_Table3,MATCH('312'!$X$16,_312_Table3_ColumnLookup,0),FALSE),
  IF(AND(VALUE(LEFT($A1126,3))=312,LEFT($G1126,10)="Unincepted"),VLOOKUP(" ULO",_312_Table3,MATCH(LEFT($B1126,1),_312_Table3_ColumnLookup,0),FALSE),
  IF(AND(VALUE(LEFT($A1126,3))=312,LEFT($G1126,5)="Total",$B1126="G "),VLOOKUP('312'!$F$80,_312_Table3,MATCH('312'!$N$16,_312_Table3_ColumnLookup,0),FALSE),
  IF(AND(VALUE(LEFT($A1126,3))=312,LEFT($G1126,5)="Total",$B1126="O "),VLOOKUP('312'!$F$80,_312_Table3,MATCH('312'!$V$16,_312_Table3_ColumnLookup,0),FALSE),
  IF(AND(VALUE(LEFT($A1126,3))=312,LEFT($G1126,5)="Total",$B1126="Q "),VLOOKUP('312'!$F$80,_312_Table3,MATCH('312'!$X$16,_312_Table3_ColumnLookup,0),FALSE),
  IF(AND(VALUE(LEFT($A1126,3))=312,LEFT($G1126,5)="Total"),VLOOKUP('312'!$F$80,_312_Table3,MATCH(LEFT($B1126,1),_312_Table3_ColumnLookup,0),FALSE),
  IF(AND(VALUE(LEFT($A1126,3))=312,LEN($I1126)=4,$B1126="G"),VLOOKUP($I1126,_312_Table3,MATCH('312'!$N$16,_312_Table3_ColumnLookup,0),FALSE),
  IF(AND(VALUE(LEFT($A1126,3))=312,LEN($I1126)=4,$B1126="O"),VLOOKUP($I1126,_312_Table3,MATCH('312'!$V$16,_312_Table3_ColumnLookup,0),FALSE),
  IF(AND(VALUE(LEFT($A1126,3))=312,LEN($I1126)=4,$B1126="Q"),VLOOKUP($I1126,_312_Table3,MATCH('312'!$X$16,_312_Table3_ColumnLookup,0),FALSE),
  IF(AND(VALUE(LEFT($A1126,3))=312,LEN($I1126)=4),VLOOKUP($I1126,_312_Table3,MATCH(LEFT($B1126,1),_312_Table3_ColumnLookup,0),FALSE)
+N("312"),
  IF(VALUE(LEFT($A1126,3))=313,VLOOKUP(VALUE(MID($B1126,2,1)),_313_Table3,MATCH(MID($B1126,1,1),_313_Table3_ColumnLookup,0),FALSE)
+N("313"),
  IF(AND(VALUE(LEFT($A1126,3))=314,LEN($B1126)=3),VLOOKUP(VALUE(MID($B1126,2,2)),_314_Table3,MATCH(MID($B1126,1,1),_314_Table3_ColumnLookup,0),FALSE),
  IF(VALUE(LEFT($A1126,3))=314,VLOOKUP(VALUE(MID($B1126,2,1)),_314_Table3,MATCH(MID($B1126,1,1),_314_Table3_ColumnLookup,0),FALSE)
+N("314"),
""))))))))))))))))))))))))</f>
        <v>#N/A</v>
      </c>
      <c r="H1126" s="321" t="str">
        <f>IFERROR(
IF(ISERROR($D1126)=FALSE,$D1126,IF(ISERROR($E1126)=FALSE,$E1126,IF(ISERROR($F1126)=FALSE,$F1126
+N("012 checkboxes"),
IF(
IF(OR(LEFT($A1126,9)="Syndicate",LEFT($A1126,12)="NewSyndicate"),VLOOKUP($A1126,'012'!$J:$ZW,MATCH("Link to button",'012'!$J$1:$ZW$1,0),0)
+N("309 checkbox"),
IF($C1126="309 LCR Summary0",VLOOKUP("Notes990",'309'!$P:$ZZ,MATCH("Link to button",'309'!$P$1:$ZZ$1,0),0)
+N("313 checkboxes"),
IF($C1126="313 Financial Information0LcmVsScr",IF($C1126="309 LCR Summary0",VLOOKUP("LcmVsScr",'309'!$N:$ZZ,MATCH("Link to button",'309'!$N$1:$ZZ$1,0),0),
IF($C1126="313 Financial Information0LcrDocAttached",IF($C1126="309 LCR Summary0",VLOOKUP("LcrDocAttached",'309'!$N:$ZZ,MATCH("Link to button",'309'!$N$1:$ZZ$1,0),
0)))))))=1,TRUE,FALSE)
))),"")</f>
        <v/>
      </c>
    </row>
    <row r="1127" spans="1:8">
      <c r="A1127" s="237" t="e">
        <f>VLOOKUP($G1127,CSVLookups!$B:$R,MATCH(A$1,CSVLookups!$B$1:$R$1,0),FALSE)</f>
        <v>#N/A</v>
      </c>
      <c r="B1127" s="237" t="e">
        <f>VLOOKUP($G1127,CSVLookups!$B:$R,MATCH(B$1,CSVLookups!$B$1:$R$1,0),FALSE)</f>
        <v>#N/A</v>
      </c>
      <c r="C1127" s="238" t="e">
        <f t="shared" si="18"/>
        <v>#N/A</v>
      </c>
      <c r="D1127" s="238" t="e">
        <f>IF(AND(VALUE(LEFT($A1127,3))=309,LEN($B1127)=3),VLOOKUP(VALUE(MID($B1127,2,2)),_309_Table1,MATCH(MID($B1127,1,1),_309_Table1_ColumnLookup,0),FALSE),
  IF($C1127="309 LCR SummaryA",OneYearSCR,IF($C1127="309 LCR SummaryB",UltimateSCR,IF(VALUE(LEFT($A1127,3))=309,VLOOKUP(VALUE(MID($B1127,2,1)),_309_Table1,MATCH(MID($B1127,1,1),_309_Table1_ColumnLookup,0),FALSE)
+N("309"),
  IF(VALUE(LEFT($A1127,3))=310,VLOOKUP(VALUE(MID($B1127,2,1)),_310_Table1,MATCH(MID($B1127,1,1),_310_Table1_ColumnLookup,0),FALSE)
+N("310"),
  IF(AND(VALUE(LEFT($A1127,3))=311,LEN($I1127)=4),VLOOKUP($I1127,_311_Table1,MATCH($B1127,_311_Table1_ColumnLookup,0),FALSE),
  IF(AND(VALUE(LEFT($A1127,3))=311,OR($B1127="I2",$B1127="J2",$B1127="K2",$B1127="L2")),VLOOKUP('311'!$G$58,_311_Table1,MATCH(MID($B1127,1,1),_311_Table1_ColumnLookup,0),FALSE),
  IF(AND(VALUE(LEFT($A1127,3))=311,RIGHT($B1127,5)="Total"),VLOOKUP('311'!$G$59,_311_Table1,MATCH(MID($B1127,1,1),_311_Table1_ColumnLookup,0),FALSE),
  IF(VALUE(LEFT($A1127,3))=311,VLOOKUP(VALUE(MID($B1127,2,1)),_311_Table1,MATCH(MID($B1127,1,1),_311_Table1_ColumnLookup,0),FALSE)
+N("311"),
  IF(AND(VALUE(LEFT($A1127,3))=312,LEFT($G1127,10)="Unincepted",$B1127="G "),VLOOKUP(" ULO",_312_Table1,MATCH('312'!$N$16,_312_Table1_ColumnLookup,0),FALSE),
  IF(AND(VALUE(LEFT($A1127,3))=312,LEFT($G1127,10)="Unincepted",$B1127="O "),VLOOKUP(" ULO",_312_Table1,MATCH('312'!$V$16,_312_Table1_ColumnLookup,0),FALSE),
  IF(AND(VALUE(LEFT($A1127,3))=312,LEFT($G1127,10)="Unincepted",$B1127="Q "),VLOOKUP(" ULO",_312_Table1,MATCH('312'!$X$16,_312_Table1_ColumnLookup,0),FALSE),
  IF(AND(VALUE(LEFT($A1127,3))=312,LEFT($G1127,10)="Unincepted"),VLOOKUP(" ULO",_312_Table1,MATCH(LEFT($B1127,1),_312_Table1_ColumnLookup,0),FALSE),
  IF(AND(VALUE(LEFT($A1127,3))=312,LEFT($G1127,5)="Total",$B1127="G "),VLOOKUP('312'!$F$80,_312_Table1,MATCH('312'!$N$16,_312_Table1_ColumnLookup,0),FALSE),
  IF(AND(VALUE(LEFT($A1127,3))=312,LEFT($G1127,5)="Total",$B1127="O "),VLOOKUP('312'!$F$80,_312_Table1,MATCH('312'!$V$16,_312_Table1_ColumnLookup,0),FALSE),
  IF(AND(VALUE(LEFT($A1127,3))=312,LEFT($G1127,5)="Total",$B1127="Q "),VLOOKUP('312'!$F$80,_312_Table1,MATCH('312'!$X$16,_312_Table1_ColumnLookup,0),FALSE),
  IF(AND(VALUE(LEFT($A1127,3))=312,LEFT($G1127,5)="Total"),VLOOKUP('312'!$F$80,_312_Table1,MATCH(LEFT($B1127,1),_312_Table1_ColumnLookup,0),FALSE),
  IF(AND(VALUE(LEFT($A1127,3))=312,LEN($I1127)=4,$B1127="G"),VLOOKUP($I1127,_312_Table1,MATCH('312'!$N$16,_312_Table1_ColumnLookup,0),FALSE),
  IF(AND(VALUE(LEFT($A1127,3))=312,LEN($I1127)=4,$B1127="O"),VLOOKUP($I1127,_312_Table1,MATCH('312'!$V$16,_312_Table1_ColumnLookup,0),FALSE),
  IF(AND(VALUE(LEFT($A1127,3))=312,LEN($I1127)=4,$B1127="Q"),VLOOKUP($I1127,_312_Table1,MATCH('312'!$X$16,_312_Table1_ColumnLookup,0),FALSE),
  IF(AND(VALUE(LEFT($A1127,3))=312,LEN($I1127)=4),VLOOKUP($I1127,_312_Table1,MATCH(LEFT($B1127,1),_312_Table1_ColumnLookup,0),FALSE)
+N("312"),
  IF(VALUE(LEFT($A1127,3))=313,VLOOKUP(VALUE(MID($B1127,2,1)),_313_Table1,MATCH(MID($B1127,1,1),_313_Table1_ColumnLookup,0),FALSE)
+N("313"),
  IF(AND(VALUE(LEFT($A1127,3))=314,LEN($B1127)=3),VLOOKUP(VALUE(MID($B1127,2,2)),_314_Table1,MATCH(MID($B1127,1,1),_314_Table1_ColumnLookup,0),FALSE),
  IF(VALUE(LEFT($A1127,3))=314,VLOOKUP(VALUE(MID($B1127,2,1)),_314_Table1,MATCH(MID($B1127,1,1),_314_Table1_ColumnLookup,0),FALSE)
+N("314"),
""))))))))))))))))))))))))</f>
        <v>#N/A</v>
      </c>
      <c r="E1127" s="238" t="e">
        <f>IF(AND(VALUE(LEFT($A1127,3))=309,LEN($B1127)=3),VLOOKUP(VALUE(MID($B1127,2,2)),_309_Table2,MATCH(MID($B1127,1,1),_309_Table2_ColumnLookup,0),FALSE),
  IF($C1127="309 LCR SummaryA",OneYearSCR,IF($C1127="309 LCR SummaryB",UltimateSCR,IF(VALUE(LEFT($A1127,3))=309,VLOOKUP(VALUE(MID($B1127,2,1)),_309_Table2,MATCH(MID($B1127,1,1),_309_Table2_ColumnLookup,0),FALSE)
+N("309"),
  IF(VALUE(LEFT($A1127,3))=310,VLOOKUP(VALUE(MID($B1127,2,1)),_310_Table2,MATCH(MID($B1127,1,1),_310_Table2_ColumnLookup,0),FALSE)
+N("310"),
  IF(AND(VALUE(LEFT($A1127,3))=311,LEN($I1127)=4),VLOOKUP($I1127,_311_Table2,MATCH($B1127,_311_Table2_ColumnLookup,0),FALSE),
  IF(AND(VALUE(LEFT($A1127,3))=311,OR($B1127="I2",$B1127="J2",$B1127="K2",$B1127="L2")),VLOOKUP('311'!$G$58,_311_Table2,MATCH(MID($B1127,1,1),_311_Table2_ColumnLookup,0),FALSE),
  IF(AND(VALUE(LEFT($A1127,3))=311,RIGHT($B1127,5)="Total"),VLOOKUP('311'!$G$59,_311_Table2,MATCH(MID($B1127,1,1),_311_Table2_ColumnLookup,0),FALSE),
  IF(VALUE(LEFT($A1127,3))=311,VLOOKUP(VALUE(MID($B1127,2,1)),_311_Table2,MATCH(MID($B1127,1,1),_311_Table2_ColumnLookup,0),FALSE)
+N("311"),
  IF(AND(VALUE(LEFT($A1127,3))=312,LEFT($G1127,10)="Unincepted",$B1127="G "),VLOOKUP(" ULO",_312_Table2,MATCH('312'!$N$16,_312_Table2_ColumnLookup,0),FALSE),
  IF(AND(VALUE(LEFT($A1127,3))=312,LEFT($G1127,10)="Unincepted",$B1127="O "),VLOOKUP(" ULO",_312_Table2,MATCH('312'!$V$16,_312_Table2_ColumnLookup,0),FALSE),
  IF(AND(VALUE(LEFT($A1127,3))=312,LEFT($G1127,10)="Unincepted",$B1127="Q "),VLOOKUP(" ULO",_312_Table2,MATCH('312'!$X$16,_312_Table2_ColumnLookup,0),FALSE),
  IF(AND(VALUE(LEFT($A1127,3))=312,LEFT($G1127,10)="Unincepted"),VLOOKUP(" ULO",_312_Table2,MATCH(LEFT($B1127,1),_312_Table2_ColumnLookup,0),FALSE),
  IF(AND(VALUE(LEFT($A1127,3))=312,LEFT($G1127,5)="Total",$B1127="G "),VLOOKUP('312'!$F$80,_312_Table2,MATCH('312'!$N$16,_312_Table2_ColumnLookup,0),FALSE),
  IF(AND(VALUE(LEFT($A1127,3))=312,LEFT($G1127,5)="Total",$B1127="O "),VLOOKUP('312'!$F$80,_312_Table2,MATCH('312'!$V$16,_312_Table2_ColumnLookup,0),FALSE),
  IF(AND(VALUE(LEFT($A1127,3))=312,LEFT($G1127,5)="Total",$B1127="Q "),VLOOKUP('312'!$F$80,_312_Table2,MATCH('312'!$X$16,_312_Table2_ColumnLookup,0),FALSE),
  IF(AND(VALUE(LEFT($A1127,3))=312,LEFT($G1127,5)="Total"),VLOOKUP('312'!$F$80,_312_Table2,MATCH(LEFT($B1127,1),_312_Table2_ColumnLookup,0),FALSE),
  IF(AND(VALUE(LEFT($A1127,3))=312,LEN($I1127)=4,$B1127="G"),VLOOKUP($I1127,_312_Table2,MATCH('312'!$N$16,_312_Table2_ColumnLookup,0),FALSE),
  IF(AND(VALUE(LEFT($A1127,3))=312,LEN($I1127)=4,$B1127="O"),VLOOKUP($I1127,_312_Table2,MATCH('312'!$V$16,_312_Table2_ColumnLookup,0),FALSE),
  IF(AND(VALUE(LEFT($A1127,3))=312,LEN($I1127)=4,$B1127="Q"),VLOOKUP($I1127,_312_Table2,MATCH('312'!$X$16,_312_Table2_ColumnLookup,0),FALSE),
  IF(AND(VALUE(LEFT($A1127,3))=312,LEN($I1127)=4),VLOOKUP($I1127,_312_Table2,MATCH(LEFT($B1127,1),_312_Table2_ColumnLookup,0),FALSE)
+N("312"),
  IF(VALUE(LEFT($A1127,3))=313,VLOOKUP(VALUE(MID($B1127,2,1)),_313_Table2,MATCH(MID($B1127,1,1),_313_Table2_ColumnLookup,0),FALSE)
+N("313"),
  IF(AND(VALUE(LEFT($A1127,3))=314,LEN($B1127)=3),VLOOKUP(VALUE(MID($B1127,2,2)),_314_Table2,MATCH(MID($B1127,1,1),_314_Table2_ColumnLookup,0),FALSE),
  IF(VALUE(LEFT($A1127,3))=314,VLOOKUP(VALUE(MID($B1127,2,1)),_314_Table2,MATCH(MID($B1127,1,1),_314_Table2_ColumnLookup,0),FALSE)
+N("314"),
""))))))))))))))))))))))))</f>
        <v>#N/A</v>
      </c>
      <c r="F1127" s="238" t="e">
        <f>IF(AND(VALUE(LEFT($A1127,3))=309,LEN($B1127)=3),VLOOKUP(VALUE(MID($B1127,2,2)),_309_Table3,MATCH(MID($B1127,1,1),_309_Table3_ColumnLookup,0),FALSE),
  IF($C1127="309 LCR SummaryA",OneYearSCR,IF($C1127="309 LCR SummaryB",UltimateSCR,IF(VALUE(LEFT($A1127,3))=309,VLOOKUP(VALUE(MID($B1127,2,1)),_309_Table3,MATCH(MID($B1127,1,1),_309_Table3_ColumnLookup,0),FALSE)
+N("309"),
  IF(VALUE(LEFT($A1127,3))=310,VLOOKUP(VALUE(MID($B1127,2,1)),_310_Table3,MATCH(MID($B1127,1,1),_310_Table3_ColumnLookup,0),FALSE)
+N("310"),
  IF(AND(VALUE(LEFT($A1127,3))=311,LEN($I1127)=4),VLOOKUP($I1127,_311_Table3,MATCH($B1127,_311_Table3_ColumnLookup,0),FALSE),
  IF(AND(VALUE(LEFT($A1127,3))=311,OR($B1127="I2",$B1127="J2",$B1127="K2",$B1127="L2")),VLOOKUP('311'!$G$58,_311_Table3,MATCH(MID($B1127,1,1),_311_Table3_ColumnLookup,0),FALSE),
  IF(AND(VALUE(LEFT($A1127,3))=311,RIGHT($B1127,5)="Total"),VLOOKUP('311'!$G$59,_311_Table3,MATCH(MID($B1127,1,1),_311_Table3_ColumnLookup,0),FALSE),
  IF(VALUE(LEFT($A1127,3))=311,VLOOKUP(VALUE(MID($B1127,2,1)),_311_Table3,MATCH(MID($B1127,1,1),_311_Table3_ColumnLookup,0),FALSE)
+N("311"),
  IF(AND(VALUE(LEFT($A1127,3))=312,LEFT($G1127,10)="Unincepted",$B1127="G "),VLOOKUP(" ULO",_312_Table3,MATCH('312'!$N$16,_312_Table3_ColumnLookup,0),FALSE),
  IF(AND(VALUE(LEFT($A1127,3))=312,LEFT($G1127,10)="Unincepted",$B1127="O "),VLOOKUP(" ULO",_312_Table3,MATCH('312'!$V$16,_312_Table3_ColumnLookup,0),FALSE),
  IF(AND(VALUE(LEFT($A1127,3))=312,LEFT($G1127,10)="Unincepted",$B1127="Q "),VLOOKUP(" ULO",_312_Table3,MATCH('312'!$X$16,_312_Table3_ColumnLookup,0),FALSE),
  IF(AND(VALUE(LEFT($A1127,3))=312,LEFT($G1127,10)="Unincepted"),VLOOKUP(" ULO",_312_Table3,MATCH(LEFT($B1127,1),_312_Table3_ColumnLookup,0),FALSE),
  IF(AND(VALUE(LEFT($A1127,3))=312,LEFT($G1127,5)="Total",$B1127="G "),VLOOKUP('312'!$F$80,_312_Table3,MATCH('312'!$N$16,_312_Table3_ColumnLookup,0),FALSE),
  IF(AND(VALUE(LEFT($A1127,3))=312,LEFT($G1127,5)="Total",$B1127="O "),VLOOKUP('312'!$F$80,_312_Table3,MATCH('312'!$V$16,_312_Table3_ColumnLookup,0),FALSE),
  IF(AND(VALUE(LEFT($A1127,3))=312,LEFT($G1127,5)="Total",$B1127="Q "),VLOOKUP('312'!$F$80,_312_Table3,MATCH('312'!$X$16,_312_Table3_ColumnLookup,0),FALSE),
  IF(AND(VALUE(LEFT($A1127,3))=312,LEFT($G1127,5)="Total"),VLOOKUP('312'!$F$80,_312_Table3,MATCH(LEFT($B1127,1),_312_Table3_ColumnLookup,0),FALSE),
  IF(AND(VALUE(LEFT($A1127,3))=312,LEN($I1127)=4,$B1127="G"),VLOOKUP($I1127,_312_Table3,MATCH('312'!$N$16,_312_Table3_ColumnLookup,0),FALSE),
  IF(AND(VALUE(LEFT($A1127,3))=312,LEN($I1127)=4,$B1127="O"),VLOOKUP($I1127,_312_Table3,MATCH('312'!$V$16,_312_Table3_ColumnLookup,0),FALSE),
  IF(AND(VALUE(LEFT($A1127,3))=312,LEN($I1127)=4,$B1127="Q"),VLOOKUP($I1127,_312_Table3,MATCH('312'!$X$16,_312_Table3_ColumnLookup,0),FALSE),
  IF(AND(VALUE(LEFT($A1127,3))=312,LEN($I1127)=4),VLOOKUP($I1127,_312_Table3,MATCH(LEFT($B1127,1),_312_Table3_ColumnLookup,0),FALSE)
+N("312"),
  IF(VALUE(LEFT($A1127,3))=313,VLOOKUP(VALUE(MID($B1127,2,1)),_313_Table3,MATCH(MID($B1127,1,1),_313_Table3_ColumnLookup,0),FALSE)
+N("313"),
  IF(AND(VALUE(LEFT($A1127,3))=314,LEN($B1127)=3),VLOOKUP(VALUE(MID($B1127,2,2)),_314_Table3,MATCH(MID($B1127,1,1),_314_Table3_ColumnLookup,0),FALSE),
  IF(VALUE(LEFT($A1127,3))=314,VLOOKUP(VALUE(MID($B1127,2,1)),_314_Table3,MATCH(MID($B1127,1,1),_314_Table3_ColumnLookup,0),FALSE)
+N("314"),
""))))))))))))))))))))))))</f>
        <v>#N/A</v>
      </c>
      <c r="H1127" s="321" t="str">
        <f>IFERROR(
IF(ISERROR($D1127)=FALSE,$D1127,IF(ISERROR($E1127)=FALSE,$E1127,IF(ISERROR($F1127)=FALSE,$F1127
+N("012 checkboxes"),
IF(
IF(OR(LEFT($A1127,9)="Syndicate",LEFT($A1127,12)="NewSyndicate"),VLOOKUP($A1127,'012'!$J:$ZW,MATCH("Link to button",'012'!$J$1:$ZW$1,0),0)
+N("309 checkbox"),
IF($C1127="309 LCR Summary0",VLOOKUP("Notes990",'309'!$P:$ZZ,MATCH("Link to button",'309'!$P$1:$ZZ$1,0),0)
+N("313 checkboxes"),
IF($C1127="313 Financial Information0LcmVsScr",IF($C1127="309 LCR Summary0",VLOOKUP("LcmVsScr",'309'!$N:$ZZ,MATCH("Link to button",'309'!$N$1:$ZZ$1,0),0),
IF($C1127="313 Financial Information0LcrDocAttached",IF($C1127="309 LCR Summary0",VLOOKUP("LcrDocAttached",'309'!$N:$ZZ,MATCH("Link to button",'309'!$N$1:$ZZ$1,0),
0)))))))=1,TRUE,FALSE)
))),"")</f>
        <v/>
      </c>
    </row>
    <row r="1128" spans="1:8">
      <c r="A1128" s="237" t="e">
        <f>VLOOKUP($G1128,CSVLookups!$B:$R,MATCH(A$1,CSVLookups!$B$1:$R$1,0),FALSE)</f>
        <v>#N/A</v>
      </c>
      <c r="B1128" s="237" t="e">
        <f>VLOOKUP($G1128,CSVLookups!$B:$R,MATCH(B$1,CSVLookups!$B$1:$R$1,0),FALSE)</f>
        <v>#N/A</v>
      </c>
      <c r="C1128" s="238" t="e">
        <f t="shared" si="18"/>
        <v>#N/A</v>
      </c>
      <c r="D1128" s="238" t="e">
        <f>IF(AND(VALUE(LEFT($A1128,3))=309,LEN($B1128)=3),VLOOKUP(VALUE(MID($B1128,2,2)),_309_Table1,MATCH(MID($B1128,1,1),_309_Table1_ColumnLookup,0),FALSE),
  IF($C1128="309 LCR SummaryA",OneYearSCR,IF($C1128="309 LCR SummaryB",UltimateSCR,IF(VALUE(LEFT($A1128,3))=309,VLOOKUP(VALUE(MID($B1128,2,1)),_309_Table1,MATCH(MID($B1128,1,1),_309_Table1_ColumnLookup,0),FALSE)
+N("309"),
  IF(VALUE(LEFT($A1128,3))=310,VLOOKUP(VALUE(MID($B1128,2,1)),_310_Table1,MATCH(MID($B1128,1,1),_310_Table1_ColumnLookup,0),FALSE)
+N("310"),
  IF(AND(VALUE(LEFT($A1128,3))=311,LEN($I1128)=4),VLOOKUP($I1128,_311_Table1,MATCH($B1128,_311_Table1_ColumnLookup,0),FALSE),
  IF(AND(VALUE(LEFT($A1128,3))=311,OR($B1128="I2",$B1128="J2",$B1128="K2",$B1128="L2")),VLOOKUP('311'!$G$58,_311_Table1,MATCH(MID($B1128,1,1),_311_Table1_ColumnLookup,0),FALSE),
  IF(AND(VALUE(LEFT($A1128,3))=311,RIGHT($B1128,5)="Total"),VLOOKUP('311'!$G$59,_311_Table1,MATCH(MID($B1128,1,1),_311_Table1_ColumnLookup,0),FALSE),
  IF(VALUE(LEFT($A1128,3))=311,VLOOKUP(VALUE(MID($B1128,2,1)),_311_Table1,MATCH(MID($B1128,1,1),_311_Table1_ColumnLookup,0),FALSE)
+N("311"),
  IF(AND(VALUE(LEFT($A1128,3))=312,LEFT($G1128,10)="Unincepted",$B1128="G "),VLOOKUP(" ULO",_312_Table1,MATCH('312'!$N$16,_312_Table1_ColumnLookup,0),FALSE),
  IF(AND(VALUE(LEFT($A1128,3))=312,LEFT($G1128,10)="Unincepted",$B1128="O "),VLOOKUP(" ULO",_312_Table1,MATCH('312'!$V$16,_312_Table1_ColumnLookup,0),FALSE),
  IF(AND(VALUE(LEFT($A1128,3))=312,LEFT($G1128,10)="Unincepted",$B1128="Q "),VLOOKUP(" ULO",_312_Table1,MATCH('312'!$X$16,_312_Table1_ColumnLookup,0),FALSE),
  IF(AND(VALUE(LEFT($A1128,3))=312,LEFT($G1128,10)="Unincepted"),VLOOKUP(" ULO",_312_Table1,MATCH(LEFT($B1128,1),_312_Table1_ColumnLookup,0),FALSE),
  IF(AND(VALUE(LEFT($A1128,3))=312,LEFT($G1128,5)="Total",$B1128="G "),VLOOKUP('312'!$F$80,_312_Table1,MATCH('312'!$N$16,_312_Table1_ColumnLookup,0),FALSE),
  IF(AND(VALUE(LEFT($A1128,3))=312,LEFT($G1128,5)="Total",$B1128="O "),VLOOKUP('312'!$F$80,_312_Table1,MATCH('312'!$V$16,_312_Table1_ColumnLookup,0),FALSE),
  IF(AND(VALUE(LEFT($A1128,3))=312,LEFT($G1128,5)="Total",$B1128="Q "),VLOOKUP('312'!$F$80,_312_Table1,MATCH('312'!$X$16,_312_Table1_ColumnLookup,0),FALSE),
  IF(AND(VALUE(LEFT($A1128,3))=312,LEFT($G1128,5)="Total"),VLOOKUP('312'!$F$80,_312_Table1,MATCH(LEFT($B1128,1),_312_Table1_ColumnLookup,0),FALSE),
  IF(AND(VALUE(LEFT($A1128,3))=312,LEN($I1128)=4,$B1128="G"),VLOOKUP($I1128,_312_Table1,MATCH('312'!$N$16,_312_Table1_ColumnLookup,0),FALSE),
  IF(AND(VALUE(LEFT($A1128,3))=312,LEN($I1128)=4,$B1128="O"),VLOOKUP($I1128,_312_Table1,MATCH('312'!$V$16,_312_Table1_ColumnLookup,0),FALSE),
  IF(AND(VALUE(LEFT($A1128,3))=312,LEN($I1128)=4,$B1128="Q"),VLOOKUP($I1128,_312_Table1,MATCH('312'!$X$16,_312_Table1_ColumnLookup,0),FALSE),
  IF(AND(VALUE(LEFT($A1128,3))=312,LEN($I1128)=4),VLOOKUP($I1128,_312_Table1,MATCH(LEFT($B1128,1),_312_Table1_ColumnLookup,0),FALSE)
+N("312"),
  IF(VALUE(LEFT($A1128,3))=313,VLOOKUP(VALUE(MID($B1128,2,1)),_313_Table1,MATCH(MID($B1128,1,1),_313_Table1_ColumnLookup,0),FALSE)
+N("313"),
  IF(AND(VALUE(LEFT($A1128,3))=314,LEN($B1128)=3),VLOOKUP(VALUE(MID($B1128,2,2)),_314_Table1,MATCH(MID($B1128,1,1),_314_Table1_ColumnLookup,0),FALSE),
  IF(VALUE(LEFT($A1128,3))=314,VLOOKUP(VALUE(MID($B1128,2,1)),_314_Table1,MATCH(MID($B1128,1,1),_314_Table1_ColumnLookup,0),FALSE)
+N("314"),
""))))))))))))))))))))))))</f>
        <v>#N/A</v>
      </c>
      <c r="E1128" s="238" t="e">
        <f>IF(AND(VALUE(LEFT($A1128,3))=309,LEN($B1128)=3),VLOOKUP(VALUE(MID($B1128,2,2)),_309_Table2,MATCH(MID($B1128,1,1),_309_Table2_ColumnLookup,0),FALSE),
  IF($C1128="309 LCR SummaryA",OneYearSCR,IF($C1128="309 LCR SummaryB",UltimateSCR,IF(VALUE(LEFT($A1128,3))=309,VLOOKUP(VALUE(MID($B1128,2,1)),_309_Table2,MATCH(MID($B1128,1,1),_309_Table2_ColumnLookup,0),FALSE)
+N("309"),
  IF(VALUE(LEFT($A1128,3))=310,VLOOKUP(VALUE(MID($B1128,2,1)),_310_Table2,MATCH(MID($B1128,1,1),_310_Table2_ColumnLookup,0),FALSE)
+N("310"),
  IF(AND(VALUE(LEFT($A1128,3))=311,LEN($I1128)=4),VLOOKUP($I1128,_311_Table2,MATCH($B1128,_311_Table2_ColumnLookup,0),FALSE),
  IF(AND(VALUE(LEFT($A1128,3))=311,OR($B1128="I2",$B1128="J2",$B1128="K2",$B1128="L2")),VLOOKUP('311'!$G$58,_311_Table2,MATCH(MID($B1128,1,1),_311_Table2_ColumnLookup,0),FALSE),
  IF(AND(VALUE(LEFT($A1128,3))=311,RIGHT($B1128,5)="Total"),VLOOKUP('311'!$G$59,_311_Table2,MATCH(MID($B1128,1,1),_311_Table2_ColumnLookup,0),FALSE),
  IF(VALUE(LEFT($A1128,3))=311,VLOOKUP(VALUE(MID($B1128,2,1)),_311_Table2,MATCH(MID($B1128,1,1),_311_Table2_ColumnLookup,0),FALSE)
+N("311"),
  IF(AND(VALUE(LEFT($A1128,3))=312,LEFT($G1128,10)="Unincepted",$B1128="G "),VLOOKUP(" ULO",_312_Table2,MATCH('312'!$N$16,_312_Table2_ColumnLookup,0),FALSE),
  IF(AND(VALUE(LEFT($A1128,3))=312,LEFT($G1128,10)="Unincepted",$B1128="O "),VLOOKUP(" ULO",_312_Table2,MATCH('312'!$V$16,_312_Table2_ColumnLookup,0),FALSE),
  IF(AND(VALUE(LEFT($A1128,3))=312,LEFT($G1128,10)="Unincepted",$B1128="Q "),VLOOKUP(" ULO",_312_Table2,MATCH('312'!$X$16,_312_Table2_ColumnLookup,0),FALSE),
  IF(AND(VALUE(LEFT($A1128,3))=312,LEFT($G1128,10)="Unincepted"),VLOOKUP(" ULO",_312_Table2,MATCH(LEFT($B1128,1),_312_Table2_ColumnLookup,0),FALSE),
  IF(AND(VALUE(LEFT($A1128,3))=312,LEFT($G1128,5)="Total",$B1128="G "),VLOOKUP('312'!$F$80,_312_Table2,MATCH('312'!$N$16,_312_Table2_ColumnLookup,0),FALSE),
  IF(AND(VALUE(LEFT($A1128,3))=312,LEFT($G1128,5)="Total",$B1128="O "),VLOOKUP('312'!$F$80,_312_Table2,MATCH('312'!$V$16,_312_Table2_ColumnLookup,0),FALSE),
  IF(AND(VALUE(LEFT($A1128,3))=312,LEFT($G1128,5)="Total",$B1128="Q "),VLOOKUP('312'!$F$80,_312_Table2,MATCH('312'!$X$16,_312_Table2_ColumnLookup,0),FALSE),
  IF(AND(VALUE(LEFT($A1128,3))=312,LEFT($G1128,5)="Total"),VLOOKUP('312'!$F$80,_312_Table2,MATCH(LEFT($B1128,1),_312_Table2_ColumnLookup,0),FALSE),
  IF(AND(VALUE(LEFT($A1128,3))=312,LEN($I1128)=4,$B1128="G"),VLOOKUP($I1128,_312_Table2,MATCH('312'!$N$16,_312_Table2_ColumnLookup,0),FALSE),
  IF(AND(VALUE(LEFT($A1128,3))=312,LEN($I1128)=4,$B1128="O"),VLOOKUP($I1128,_312_Table2,MATCH('312'!$V$16,_312_Table2_ColumnLookup,0),FALSE),
  IF(AND(VALUE(LEFT($A1128,3))=312,LEN($I1128)=4,$B1128="Q"),VLOOKUP($I1128,_312_Table2,MATCH('312'!$X$16,_312_Table2_ColumnLookup,0),FALSE),
  IF(AND(VALUE(LEFT($A1128,3))=312,LEN($I1128)=4),VLOOKUP($I1128,_312_Table2,MATCH(LEFT($B1128,1),_312_Table2_ColumnLookup,0),FALSE)
+N("312"),
  IF(VALUE(LEFT($A1128,3))=313,VLOOKUP(VALUE(MID($B1128,2,1)),_313_Table2,MATCH(MID($B1128,1,1),_313_Table2_ColumnLookup,0),FALSE)
+N("313"),
  IF(AND(VALUE(LEFT($A1128,3))=314,LEN($B1128)=3),VLOOKUP(VALUE(MID($B1128,2,2)),_314_Table2,MATCH(MID($B1128,1,1),_314_Table2_ColumnLookup,0),FALSE),
  IF(VALUE(LEFT($A1128,3))=314,VLOOKUP(VALUE(MID($B1128,2,1)),_314_Table2,MATCH(MID($B1128,1,1),_314_Table2_ColumnLookup,0),FALSE)
+N("314"),
""))))))))))))))))))))))))</f>
        <v>#N/A</v>
      </c>
      <c r="F1128" s="238" t="e">
        <f>IF(AND(VALUE(LEFT($A1128,3))=309,LEN($B1128)=3),VLOOKUP(VALUE(MID($B1128,2,2)),_309_Table3,MATCH(MID($B1128,1,1),_309_Table3_ColumnLookup,0),FALSE),
  IF($C1128="309 LCR SummaryA",OneYearSCR,IF($C1128="309 LCR SummaryB",UltimateSCR,IF(VALUE(LEFT($A1128,3))=309,VLOOKUP(VALUE(MID($B1128,2,1)),_309_Table3,MATCH(MID($B1128,1,1),_309_Table3_ColumnLookup,0),FALSE)
+N("309"),
  IF(VALUE(LEFT($A1128,3))=310,VLOOKUP(VALUE(MID($B1128,2,1)),_310_Table3,MATCH(MID($B1128,1,1),_310_Table3_ColumnLookup,0),FALSE)
+N("310"),
  IF(AND(VALUE(LEFT($A1128,3))=311,LEN($I1128)=4),VLOOKUP($I1128,_311_Table3,MATCH($B1128,_311_Table3_ColumnLookup,0),FALSE),
  IF(AND(VALUE(LEFT($A1128,3))=311,OR($B1128="I2",$B1128="J2",$B1128="K2",$B1128="L2")),VLOOKUP('311'!$G$58,_311_Table3,MATCH(MID($B1128,1,1),_311_Table3_ColumnLookup,0),FALSE),
  IF(AND(VALUE(LEFT($A1128,3))=311,RIGHT($B1128,5)="Total"),VLOOKUP('311'!$G$59,_311_Table3,MATCH(MID($B1128,1,1),_311_Table3_ColumnLookup,0),FALSE),
  IF(VALUE(LEFT($A1128,3))=311,VLOOKUP(VALUE(MID($B1128,2,1)),_311_Table3,MATCH(MID($B1128,1,1),_311_Table3_ColumnLookup,0),FALSE)
+N("311"),
  IF(AND(VALUE(LEFT($A1128,3))=312,LEFT($G1128,10)="Unincepted",$B1128="G "),VLOOKUP(" ULO",_312_Table3,MATCH('312'!$N$16,_312_Table3_ColumnLookup,0),FALSE),
  IF(AND(VALUE(LEFT($A1128,3))=312,LEFT($G1128,10)="Unincepted",$B1128="O "),VLOOKUP(" ULO",_312_Table3,MATCH('312'!$V$16,_312_Table3_ColumnLookup,0),FALSE),
  IF(AND(VALUE(LEFT($A1128,3))=312,LEFT($G1128,10)="Unincepted",$B1128="Q "),VLOOKUP(" ULO",_312_Table3,MATCH('312'!$X$16,_312_Table3_ColumnLookup,0),FALSE),
  IF(AND(VALUE(LEFT($A1128,3))=312,LEFT($G1128,10)="Unincepted"),VLOOKUP(" ULO",_312_Table3,MATCH(LEFT($B1128,1),_312_Table3_ColumnLookup,0),FALSE),
  IF(AND(VALUE(LEFT($A1128,3))=312,LEFT($G1128,5)="Total",$B1128="G "),VLOOKUP('312'!$F$80,_312_Table3,MATCH('312'!$N$16,_312_Table3_ColumnLookup,0),FALSE),
  IF(AND(VALUE(LEFT($A1128,3))=312,LEFT($G1128,5)="Total",$B1128="O "),VLOOKUP('312'!$F$80,_312_Table3,MATCH('312'!$V$16,_312_Table3_ColumnLookup,0),FALSE),
  IF(AND(VALUE(LEFT($A1128,3))=312,LEFT($G1128,5)="Total",$B1128="Q "),VLOOKUP('312'!$F$80,_312_Table3,MATCH('312'!$X$16,_312_Table3_ColumnLookup,0),FALSE),
  IF(AND(VALUE(LEFT($A1128,3))=312,LEFT($G1128,5)="Total"),VLOOKUP('312'!$F$80,_312_Table3,MATCH(LEFT($B1128,1),_312_Table3_ColumnLookup,0),FALSE),
  IF(AND(VALUE(LEFT($A1128,3))=312,LEN($I1128)=4,$B1128="G"),VLOOKUP($I1128,_312_Table3,MATCH('312'!$N$16,_312_Table3_ColumnLookup,0),FALSE),
  IF(AND(VALUE(LEFT($A1128,3))=312,LEN($I1128)=4,$B1128="O"),VLOOKUP($I1128,_312_Table3,MATCH('312'!$V$16,_312_Table3_ColumnLookup,0),FALSE),
  IF(AND(VALUE(LEFT($A1128,3))=312,LEN($I1128)=4,$B1128="Q"),VLOOKUP($I1128,_312_Table3,MATCH('312'!$X$16,_312_Table3_ColumnLookup,0),FALSE),
  IF(AND(VALUE(LEFT($A1128,3))=312,LEN($I1128)=4),VLOOKUP($I1128,_312_Table3,MATCH(LEFT($B1128,1),_312_Table3_ColumnLookup,0),FALSE)
+N("312"),
  IF(VALUE(LEFT($A1128,3))=313,VLOOKUP(VALUE(MID($B1128,2,1)),_313_Table3,MATCH(MID($B1128,1,1),_313_Table3_ColumnLookup,0),FALSE)
+N("313"),
  IF(AND(VALUE(LEFT($A1128,3))=314,LEN($B1128)=3),VLOOKUP(VALUE(MID($B1128,2,2)),_314_Table3,MATCH(MID($B1128,1,1),_314_Table3_ColumnLookup,0),FALSE),
  IF(VALUE(LEFT($A1128,3))=314,VLOOKUP(VALUE(MID($B1128,2,1)),_314_Table3,MATCH(MID($B1128,1,1),_314_Table3_ColumnLookup,0),FALSE)
+N("314"),
""))))))))))))))))))))))))</f>
        <v>#N/A</v>
      </c>
      <c r="H1128" s="321" t="str">
        <f>IFERROR(
IF(ISERROR($D1128)=FALSE,$D1128,IF(ISERROR($E1128)=FALSE,$E1128,IF(ISERROR($F1128)=FALSE,$F1128
+N("012 checkboxes"),
IF(
IF(OR(LEFT($A1128,9)="Syndicate",LEFT($A1128,12)="NewSyndicate"),VLOOKUP($A1128,'012'!$J:$ZW,MATCH("Link to button",'012'!$J$1:$ZW$1,0),0)
+N("309 checkbox"),
IF($C1128="309 LCR Summary0",VLOOKUP("Notes990",'309'!$P:$ZZ,MATCH("Link to button",'309'!$P$1:$ZZ$1,0),0)
+N("313 checkboxes"),
IF($C1128="313 Financial Information0LcmVsScr",IF($C1128="309 LCR Summary0",VLOOKUP("LcmVsScr",'309'!$N:$ZZ,MATCH("Link to button",'309'!$N$1:$ZZ$1,0),0),
IF($C1128="313 Financial Information0LcrDocAttached",IF($C1128="309 LCR Summary0",VLOOKUP("LcrDocAttached",'309'!$N:$ZZ,MATCH("Link to button",'309'!$N$1:$ZZ$1,0),
0)))))))=1,TRUE,FALSE)
))),"")</f>
        <v/>
      </c>
    </row>
    <row r="1129" spans="1:8">
      <c r="A1129" s="237" t="e">
        <f>VLOOKUP($G1129,CSVLookups!$B:$R,MATCH(A$1,CSVLookups!$B$1:$R$1,0),FALSE)</f>
        <v>#N/A</v>
      </c>
      <c r="B1129" s="237" t="e">
        <f>VLOOKUP($G1129,CSVLookups!$B:$R,MATCH(B$1,CSVLookups!$B$1:$R$1,0),FALSE)</f>
        <v>#N/A</v>
      </c>
      <c r="C1129" s="238" t="e">
        <f t="shared" si="18"/>
        <v>#N/A</v>
      </c>
      <c r="D1129" s="238" t="e">
        <f>IF(AND(VALUE(LEFT($A1129,3))=309,LEN($B1129)=3),VLOOKUP(VALUE(MID($B1129,2,2)),_309_Table1,MATCH(MID($B1129,1,1),_309_Table1_ColumnLookup,0),FALSE),
  IF($C1129="309 LCR SummaryA",OneYearSCR,IF($C1129="309 LCR SummaryB",UltimateSCR,IF(VALUE(LEFT($A1129,3))=309,VLOOKUP(VALUE(MID($B1129,2,1)),_309_Table1,MATCH(MID($B1129,1,1),_309_Table1_ColumnLookup,0),FALSE)
+N("309"),
  IF(VALUE(LEFT($A1129,3))=310,VLOOKUP(VALUE(MID($B1129,2,1)),_310_Table1,MATCH(MID($B1129,1,1),_310_Table1_ColumnLookup,0),FALSE)
+N("310"),
  IF(AND(VALUE(LEFT($A1129,3))=311,LEN($I1129)=4),VLOOKUP($I1129,_311_Table1,MATCH($B1129,_311_Table1_ColumnLookup,0),FALSE),
  IF(AND(VALUE(LEFT($A1129,3))=311,OR($B1129="I2",$B1129="J2",$B1129="K2",$B1129="L2")),VLOOKUP('311'!$G$58,_311_Table1,MATCH(MID($B1129,1,1),_311_Table1_ColumnLookup,0),FALSE),
  IF(AND(VALUE(LEFT($A1129,3))=311,RIGHT($B1129,5)="Total"),VLOOKUP('311'!$G$59,_311_Table1,MATCH(MID($B1129,1,1),_311_Table1_ColumnLookup,0),FALSE),
  IF(VALUE(LEFT($A1129,3))=311,VLOOKUP(VALUE(MID($B1129,2,1)),_311_Table1,MATCH(MID($B1129,1,1),_311_Table1_ColumnLookup,0),FALSE)
+N("311"),
  IF(AND(VALUE(LEFT($A1129,3))=312,LEFT($G1129,10)="Unincepted",$B1129="G "),VLOOKUP(" ULO",_312_Table1,MATCH('312'!$N$16,_312_Table1_ColumnLookup,0),FALSE),
  IF(AND(VALUE(LEFT($A1129,3))=312,LEFT($G1129,10)="Unincepted",$B1129="O "),VLOOKUP(" ULO",_312_Table1,MATCH('312'!$V$16,_312_Table1_ColumnLookup,0),FALSE),
  IF(AND(VALUE(LEFT($A1129,3))=312,LEFT($G1129,10)="Unincepted",$B1129="Q "),VLOOKUP(" ULO",_312_Table1,MATCH('312'!$X$16,_312_Table1_ColumnLookup,0),FALSE),
  IF(AND(VALUE(LEFT($A1129,3))=312,LEFT($G1129,10)="Unincepted"),VLOOKUP(" ULO",_312_Table1,MATCH(LEFT($B1129,1),_312_Table1_ColumnLookup,0),FALSE),
  IF(AND(VALUE(LEFT($A1129,3))=312,LEFT($G1129,5)="Total",$B1129="G "),VLOOKUP('312'!$F$80,_312_Table1,MATCH('312'!$N$16,_312_Table1_ColumnLookup,0),FALSE),
  IF(AND(VALUE(LEFT($A1129,3))=312,LEFT($G1129,5)="Total",$B1129="O "),VLOOKUP('312'!$F$80,_312_Table1,MATCH('312'!$V$16,_312_Table1_ColumnLookup,0),FALSE),
  IF(AND(VALUE(LEFT($A1129,3))=312,LEFT($G1129,5)="Total",$B1129="Q "),VLOOKUP('312'!$F$80,_312_Table1,MATCH('312'!$X$16,_312_Table1_ColumnLookup,0),FALSE),
  IF(AND(VALUE(LEFT($A1129,3))=312,LEFT($G1129,5)="Total"),VLOOKUP('312'!$F$80,_312_Table1,MATCH(LEFT($B1129,1),_312_Table1_ColumnLookup,0),FALSE),
  IF(AND(VALUE(LEFT($A1129,3))=312,LEN($I1129)=4,$B1129="G"),VLOOKUP($I1129,_312_Table1,MATCH('312'!$N$16,_312_Table1_ColumnLookup,0),FALSE),
  IF(AND(VALUE(LEFT($A1129,3))=312,LEN($I1129)=4,$B1129="O"),VLOOKUP($I1129,_312_Table1,MATCH('312'!$V$16,_312_Table1_ColumnLookup,0),FALSE),
  IF(AND(VALUE(LEFT($A1129,3))=312,LEN($I1129)=4,$B1129="Q"),VLOOKUP($I1129,_312_Table1,MATCH('312'!$X$16,_312_Table1_ColumnLookup,0),FALSE),
  IF(AND(VALUE(LEFT($A1129,3))=312,LEN($I1129)=4),VLOOKUP($I1129,_312_Table1,MATCH(LEFT($B1129,1),_312_Table1_ColumnLookup,0),FALSE)
+N("312"),
  IF(VALUE(LEFT($A1129,3))=313,VLOOKUP(VALUE(MID($B1129,2,1)),_313_Table1,MATCH(MID($B1129,1,1),_313_Table1_ColumnLookup,0),FALSE)
+N("313"),
  IF(AND(VALUE(LEFT($A1129,3))=314,LEN($B1129)=3),VLOOKUP(VALUE(MID($B1129,2,2)),_314_Table1,MATCH(MID($B1129,1,1),_314_Table1_ColumnLookup,0),FALSE),
  IF(VALUE(LEFT($A1129,3))=314,VLOOKUP(VALUE(MID($B1129,2,1)),_314_Table1,MATCH(MID($B1129,1,1),_314_Table1_ColumnLookup,0),FALSE)
+N("314"),
""))))))))))))))))))))))))</f>
        <v>#N/A</v>
      </c>
      <c r="E1129" s="238" t="e">
        <f>IF(AND(VALUE(LEFT($A1129,3))=309,LEN($B1129)=3),VLOOKUP(VALUE(MID($B1129,2,2)),_309_Table2,MATCH(MID($B1129,1,1),_309_Table2_ColumnLookup,0),FALSE),
  IF($C1129="309 LCR SummaryA",OneYearSCR,IF($C1129="309 LCR SummaryB",UltimateSCR,IF(VALUE(LEFT($A1129,3))=309,VLOOKUP(VALUE(MID($B1129,2,1)),_309_Table2,MATCH(MID($B1129,1,1),_309_Table2_ColumnLookup,0),FALSE)
+N("309"),
  IF(VALUE(LEFT($A1129,3))=310,VLOOKUP(VALUE(MID($B1129,2,1)),_310_Table2,MATCH(MID($B1129,1,1),_310_Table2_ColumnLookup,0),FALSE)
+N("310"),
  IF(AND(VALUE(LEFT($A1129,3))=311,LEN($I1129)=4),VLOOKUP($I1129,_311_Table2,MATCH($B1129,_311_Table2_ColumnLookup,0),FALSE),
  IF(AND(VALUE(LEFT($A1129,3))=311,OR($B1129="I2",$B1129="J2",$B1129="K2",$B1129="L2")),VLOOKUP('311'!$G$58,_311_Table2,MATCH(MID($B1129,1,1),_311_Table2_ColumnLookup,0),FALSE),
  IF(AND(VALUE(LEFT($A1129,3))=311,RIGHT($B1129,5)="Total"),VLOOKUP('311'!$G$59,_311_Table2,MATCH(MID($B1129,1,1),_311_Table2_ColumnLookup,0),FALSE),
  IF(VALUE(LEFT($A1129,3))=311,VLOOKUP(VALUE(MID($B1129,2,1)),_311_Table2,MATCH(MID($B1129,1,1),_311_Table2_ColumnLookup,0),FALSE)
+N("311"),
  IF(AND(VALUE(LEFT($A1129,3))=312,LEFT($G1129,10)="Unincepted",$B1129="G "),VLOOKUP(" ULO",_312_Table2,MATCH('312'!$N$16,_312_Table2_ColumnLookup,0),FALSE),
  IF(AND(VALUE(LEFT($A1129,3))=312,LEFT($G1129,10)="Unincepted",$B1129="O "),VLOOKUP(" ULO",_312_Table2,MATCH('312'!$V$16,_312_Table2_ColumnLookup,0),FALSE),
  IF(AND(VALUE(LEFT($A1129,3))=312,LEFT($G1129,10)="Unincepted",$B1129="Q "),VLOOKUP(" ULO",_312_Table2,MATCH('312'!$X$16,_312_Table2_ColumnLookup,0),FALSE),
  IF(AND(VALUE(LEFT($A1129,3))=312,LEFT($G1129,10)="Unincepted"),VLOOKUP(" ULO",_312_Table2,MATCH(LEFT($B1129,1),_312_Table2_ColumnLookup,0),FALSE),
  IF(AND(VALUE(LEFT($A1129,3))=312,LEFT($G1129,5)="Total",$B1129="G "),VLOOKUP('312'!$F$80,_312_Table2,MATCH('312'!$N$16,_312_Table2_ColumnLookup,0),FALSE),
  IF(AND(VALUE(LEFT($A1129,3))=312,LEFT($G1129,5)="Total",$B1129="O "),VLOOKUP('312'!$F$80,_312_Table2,MATCH('312'!$V$16,_312_Table2_ColumnLookup,0),FALSE),
  IF(AND(VALUE(LEFT($A1129,3))=312,LEFT($G1129,5)="Total",$B1129="Q "),VLOOKUP('312'!$F$80,_312_Table2,MATCH('312'!$X$16,_312_Table2_ColumnLookup,0),FALSE),
  IF(AND(VALUE(LEFT($A1129,3))=312,LEFT($G1129,5)="Total"),VLOOKUP('312'!$F$80,_312_Table2,MATCH(LEFT($B1129,1),_312_Table2_ColumnLookup,0),FALSE),
  IF(AND(VALUE(LEFT($A1129,3))=312,LEN($I1129)=4,$B1129="G"),VLOOKUP($I1129,_312_Table2,MATCH('312'!$N$16,_312_Table2_ColumnLookup,0),FALSE),
  IF(AND(VALUE(LEFT($A1129,3))=312,LEN($I1129)=4,$B1129="O"),VLOOKUP($I1129,_312_Table2,MATCH('312'!$V$16,_312_Table2_ColumnLookup,0),FALSE),
  IF(AND(VALUE(LEFT($A1129,3))=312,LEN($I1129)=4,$B1129="Q"),VLOOKUP($I1129,_312_Table2,MATCH('312'!$X$16,_312_Table2_ColumnLookup,0),FALSE),
  IF(AND(VALUE(LEFT($A1129,3))=312,LEN($I1129)=4),VLOOKUP($I1129,_312_Table2,MATCH(LEFT($B1129,1),_312_Table2_ColumnLookup,0),FALSE)
+N("312"),
  IF(VALUE(LEFT($A1129,3))=313,VLOOKUP(VALUE(MID($B1129,2,1)),_313_Table2,MATCH(MID($B1129,1,1),_313_Table2_ColumnLookup,0),FALSE)
+N("313"),
  IF(AND(VALUE(LEFT($A1129,3))=314,LEN($B1129)=3),VLOOKUP(VALUE(MID($B1129,2,2)),_314_Table2,MATCH(MID($B1129,1,1),_314_Table2_ColumnLookup,0),FALSE),
  IF(VALUE(LEFT($A1129,3))=314,VLOOKUP(VALUE(MID($B1129,2,1)),_314_Table2,MATCH(MID($B1129,1,1),_314_Table2_ColumnLookup,0),FALSE)
+N("314"),
""))))))))))))))))))))))))</f>
        <v>#N/A</v>
      </c>
      <c r="F1129" s="238" t="e">
        <f>IF(AND(VALUE(LEFT($A1129,3))=309,LEN($B1129)=3),VLOOKUP(VALUE(MID($B1129,2,2)),_309_Table3,MATCH(MID($B1129,1,1),_309_Table3_ColumnLookup,0),FALSE),
  IF($C1129="309 LCR SummaryA",OneYearSCR,IF($C1129="309 LCR SummaryB",UltimateSCR,IF(VALUE(LEFT($A1129,3))=309,VLOOKUP(VALUE(MID($B1129,2,1)),_309_Table3,MATCH(MID($B1129,1,1),_309_Table3_ColumnLookup,0),FALSE)
+N("309"),
  IF(VALUE(LEFT($A1129,3))=310,VLOOKUP(VALUE(MID($B1129,2,1)),_310_Table3,MATCH(MID($B1129,1,1),_310_Table3_ColumnLookup,0),FALSE)
+N("310"),
  IF(AND(VALUE(LEFT($A1129,3))=311,LEN($I1129)=4),VLOOKUP($I1129,_311_Table3,MATCH($B1129,_311_Table3_ColumnLookup,0),FALSE),
  IF(AND(VALUE(LEFT($A1129,3))=311,OR($B1129="I2",$B1129="J2",$B1129="K2",$B1129="L2")),VLOOKUP('311'!$G$58,_311_Table3,MATCH(MID($B1129,1,1),_311_Table3_ColumnLookup,0),FALSE),
  IF(AND(VALUE(LEFT($A1129,3))=311,RIGHT($B1129,5)="Total"),VLOOKUP('311'!$G$59,_311_Table3,MATCH(MID($B1129,1,1),_311_Table3_ColumnLookup,0),FALSE),
  IF(VALUE(LEFT($A1129,3))=311,VLOOKUP(VALUE(MID($B1129,2,1)),_311_Table3,MATCH(MID($B1129,1,1),_311_Table3_ColumnLookup,0),FALSE)
+N("311"),
  IF(AND(VALUE(LEFT($A1129,3))=312,LEFT($G1129,10)="Unincepted",$B1129="G "),VLOOKUP(" ULO",_312_Table3,MATCH('312'!$N$16,_312_Table3_ColumnLookup,0),FALSE),
  IF(AND(VALUE(LEFT($A1129,3))=312,LEFT($G1129,10)="Unincepted",$B1129="O "),VLOOKUP(" ULO",_312_Table3,MATCH('312'!$V$16,_312_Table3_ColumnLookup,0),FALSE),
  IF(AND(VALUE(LEFT($A1129,3))=312,LEFT($G1129,10)="Unincepted",$B1129="Q "),VLOOKUP(" ULO",_312_Table3,MATCH('312'!$X$16,_312_Table3_ColumnLookup,0),FALSE),
  IF(AND(VALUE(LEFT($A1129,3))=312,LEFT($G1129,10)="Unincepted"),VLOOKUP(" ULO",_312_Table3,MATCH(LEFT($B1129,1),_312_Table3_ColumnLookup,0),FALSE),
  IF(AND(VALUE(LEFT($A1129,3))=312,LEFT($G1129,5)="Total",$B1129="G "),VLOOKUP('312'!$F$80,_312_Table3,MATCH('312'!$N$16,_312_Table3_ColumnLookup,0),FALSE),
  IF(AND(VALUE(LEFT($A1129,3))=312,LEFT($G1129,5)="Total",$B1129="O "),VLOOKUP('312'!$F$80,_312_Table3,MATCH('312'!$V$16,_312_Table3_ColumnLookup,0),FALSE),
  IF(AND(VALUE(LEFT($A1129,3))=312,LEFT($G1129,5)="Total",$B1129="Q "),VLOOKUP('312'!$F$80,_312_Table3,MATCH('312'!$X$16,_312_Table3_ColumnLookup,0),FALSE),
  IF(AND(VALUE(LEFT($A1129,3))=312,LEFT($G1129,5)="Total"),VLOOKUP('312'!$F$80,_312_Table3,MATCH(LEFT($B1129,1),_312_Table3_ColumnLookup,0),FALSE),
  IF(AND(VALUE(LEFT($A1129,3))=312,LEN($I1129)=4,$B1129="G"),VLOOKUP($I1129,_312_Table3,MATCH('312'!$N$16,_312_Table3_ColumnLookup,0),FALSE),
  IF(AND(VALUE(LEFT($A1129,3))=312,LEN($I1129)=4,$B1129="O"),VLOOKUP($I1129,_312_Table3,MATCH('312'!$V$16,_312_Table3_ColumnLookup,0),FALSE),
  IF(AND(VALUE(LEFT($A1129,3))=312,LEN($I1129)=4,$B1129="Q"),VLOOKUP($I1129,_312_Table3,MATCH('312'!$X$16,_312_Table3_ColumnLookup,0),FALSE),
  IF(AND(VALUE(LEFT($A1129,3))=312,LEN($I1129)=4),VLOOKUP($I1129,_312_Table3,MATCH(LEFT($B1129,1),_312_Table3_ColumnLookup,0),FALSE)
+N("312"),
  IF(VALUE(LEFT($A1129,3))=313,VLOOKUP(VALUE(MID($B1129,2,1)),_313_Table3,MATCH(MID($B1129,1,1),_313_Table3_ColumnLookup,0),FALSE)
+N("313"),
  IF(AND(VALUE(LEFT($A1129,3))=314,LEN($B1129)=3),VLOOKUP(VALUE(MID($B1129,2,2)),_314_Table3,MATCH(MID($B1129,1,1),_314_Table3_ColumnLookup,0),FALSE),
  IF(VALUE(LEFT($A1129,3))=314,VLOOKUP(VALUE(MID($B1129,2,1)),_314_Table3,MATCH(MID($B1129,1,1),_314_Table3_ColumnLookup,0),FALSE)
+N("314"),
""))))))))))))))))))))))))</f>
        <v>#N/A</v>
      </c>
      <c r="H1129" s="321" t="str">
        <f>IFERROR(
IF(ISERROR($D1129)=FALSE,$D1129,IF(ISERROR($E1129)=FALSE,$E1129,IF(ISERROR($F1129)=FALSE,$F1129
+N("012 checkboxes"),
IF(
IF(OR(LEFT($A1129,9)="Syndicate",LEFT($A1129,12)="NewSyndicate"),VLOOKUP($A1129,'012'!$J:$ZW,MATCH("Link to button",'012'!$J$1:$ZW$1,0),0)
+N("309 checkbox"),
IF($C1129="309 LCR Summary0",VLOOKUP("Notes990",'309'!$P:$ZZ,MATCH("Link to button",'309'!$P$1:$ZZ$1,0),0)
+N("313 checkboxes"),
IF($C1129="313 Financial Information0LcmVsScr",IF($C1129="309 LCR Summary0",VLOOKUP("LcmVsScr",'309'!$N:$ZZ,MATCH("Link to button",'309'!$N$1:$ZZ$1,0),0),
IF($C1129="313 Financial Information0LcrDocAttached",IF($C1129="309 LCR Summary0",VLOOKUP("LcrDocAttached",'309'!$N:$ZZ,MATCH("Link to button",'309'!$N$1:$ZZ$1,0),
0)))))))=1,TRUE,FALSE)
))),"")</f>
        <v/>
      </c>
    </row>
    <row r="1130" spans="1:8">
      <c r="A1130" s="237" t="e">
        <f>VLOOKUP($G1130,CSVLookups!$B:$R,MATCH(A$1,CSVLookups!$B$1:$R$1,0),FALSE)</f>
        <v>#N/A</v>
      </c>
      <c r="B1130" s="237" t="e">
        <f>VLOOKUP($G1130,CSVLookups!$B:$R,MATCH(B$1,CSVLookups!$B$1:$R$1,0),FALSE)</f>
        <v>#N/A</v>
      </c>
      <c r="C1130" s="238" t="e">
        <f t="shared" si="18"/>
        <v>#N/A</v>
      </c>
      <c r="D1130" s="238" t="e">
        <f>IF(AND(VALUE(LEFT($A1130,3))=309,LEN($B1130)=3),VLOOKUP(VALUE(MID($B1130,2,2)),_309_Table1,MATCH(MID($B1130,1,1),_309_Table1_ColumnLookup,0),FALSE),
  IF($C1130="309 LCR SummaryA",OneYearSCR,IF($C1130="309 LCR SummaryB",UltimateSCR,IF(VALUE(LEFT($A1130,3))=309,VLOOKUP(VALUE(MID($B1130,2,1)),_309_Table1,MATCH(MID($B1130,1,1),_309_Table1_ColumnLookup,0),FALSE)
+N("309"),
  IF(VALUE(LEFT($A1130,3))=310,VLOOKUP(VALUE(MID($B1130,2,1)),_310_Table1,MATCH(MID($B1130,1,1),_310_Table1_ColumnLookup,0),FALSE)
+N("310"),
  IF(AND(VALUE(LEFT($A1130,3))=311,LEN($I1130)=4),VLOOKUP($I1130,_311_Table1,MATCH($B1130,_311_Table1_ColumnLookup,0),FALSE),
  IF(AND(VALUE(LEFT($A1130,3))=311,OR($B1130="I2",$B1130="J2",$B1130="K2",$B1130="L2")),VLOOKUP('311'!$G$58,_311_Table1,MATCH(MID($B1130,1,1),_311_Table1_ColumnLookup,0),FALSE),
  IF(AND(VALUE(LEFT($A1130,3))=311,RIGHT($B1130,5)="Total"),VLOOKUP('311'!$G$59,_311_Table1,MATCH(MID($B1130,1,1),_311_Table1_ColumnLookup,0),FALSE),
  IF(VALUE(LEFT($A1130,3))=311,VLOOKUP(VALUE(MID($B1130,2,1)),_311_Table1,MATCH(MID($B1130,1,1),_311_Table1_ColumnLookup,0),FALSE)
+N("311"),
  IF(AND(VALUE(LEFT($A1130,3))=312,LEFT($G1130,10)="Unincepted",$B1130="G "),VLOOKUP(" ULO",_312_Table1,MATCH('312'!$N$16,_312_Table1_ColumnLookup,0),FALSE),
  IF(AND(VALUE(LEFT($A1130,3))=312,LEFT($G1130,10)="Unincepted",$B1130="O "),VLOOKUP(" ULO",_312_Table1,MATCH('312'!$V$16,_312_Table1_ColumnLookup,0),FALSE),
  IF(AND(VALUE(LEFT($A1130,3))=312,LEFT($G1130,10)="Unincepted",$B1130="Q "),VLOOKUP(" ULO",_312_Table1,MATCH('312'!$X$16,_312_Table1_ColumnLookup,0),FALSE),
  IF(AND(VALUE(LEFT($A1130,3))=312,LEFT($G1130,10)="Unincepted"),VLOOKUP(" ULO",_312_Table1,MATCH(LEFT($B1130,1),_312_Table1_ColumnLookup,0),FALSE),
  IF(AND(VALUE(LEFT($A1130,3))=312,LEFT($G1130,5)="Total",$B1130="G "),VLOOKUP('312'!$F$80,_312_Table1,MATCH('312'!$N$16,_312_Table1_ColumnLookup,0),FALSE),
  IF(AND(VALUE(LEFT($A1130,3))=312,LEFT($G1130,5)="Total",$B1130="O "),VLOOKUP('312'!$F$80,_312_Table1,MATCH('312'!$V$16,_312_Table1_ColumnLookup,0),FALSE),
  IF(AND(VALUE(LEFT($A1130,3))=312,LEFT($G1130,5)="Total",$B1130="Q "),VLOOKUP('312'!$F$80,_312_Table1,MATCH('312'!$X$16,_312_Table1_ColumnLookup,0),FALSE),
  IF(AND(VALUE(LEFT($A1130,3))=312,LEFT($G1130,5)="Total"),VLOOKUP('312'!$F$80,_312_Table1,MATCH(LEFT($B1130,1),_312_Table1_ColumnLookup,0),FALSE),
  IF(AND(VALUE(LEFT($A1130,3))=312,LEN($I1130)=4,$B1130="G"),VLOOKUP($I1130,_312_Table1,MATCH('312'!$N$16,_312_Table1_ColumnLookup,0),FALSE),
  IF(AND(VALUE(LEFT($A1130,3))=312,LEN($I1130)=4,$B1130="O"),VLOOKUP($I1130,_312_Table1,MATCH('312'!$V$16,_312_Table1_ColumnLookup,0),FALSE),
  IF(AND(VALUE(LEFT($A1130,3))=312,LEN($I1130)=4,$B1130="Q"),VLOOKUP($I1130,_312_Table1,MATCH('312'!$X$16,_312_Table1_ColumnLookup,0),FALSE),
  IF(AND(VALUE(LEFT($A1130,3))=312,LEN($I1130)=4),VLOOKUP($I1130,_312_Table1,MATCH(LEFT($B1130,1),_312_Table1_ColumnLookup,0),FALSE)
+N("312"),
  IF(VALUE(LEFT($A1130,3))=313,VLOOKUP(VALUE(MID($B1130,2,1)),_313_Table1,MATCH(MID($B1130,1,1),_313_Table1_ColumnLookup,0),FALSE)
+N("313"),
  IF(AND(VALUE(LEFT($A1130,3))=314,LEN($B1130)=3),VLOOKUP(VALUE(MID($B1130,2,2)),_314_Table1,MATCH(MID($B1130,1,1),_314_Table1_ColumnLookup,0),FALSE),
  IF(VALUE(LEFT($A1130,3))=314,VLOOKUP(VALUE(MID($B1130,2,1)),_314_Table1,MATCH(MID($B1130,1,1),_314_Table1_ColumnLookup,0),FALSE)
+N("314"),
""))))))))))))))))))))))))</f>
        <v>#N/A</v>
      </c>
      <c r="E1130" s="238" t="e">
        <f>IF(AND(VALUE(LEFT($A1130,3))=309,LEN($B1130)=3),VLOOKUP(VALUE(MID($B1130,2,2)),_309_Table2,MATCH(MID($B1130,1,1),_309_Table2_ColumnLookup,0),FALSE),
  IF($C1130="309 LCR SummaryA",OneYearSCR,IF($C1130="309 LCR SummaryB",UltimateSCR,IF(VALUE(LEFT($A1130,3))=309,VLOOKUP(VALUE(MID($B1130,2,1)),_309_Table2,MATCH(MID($B1130,1,1),_309_Table2_ColumnLookup,0),FALSE)
+N("309"),
  IF(VALUE(LEFT($A1130,3))=310,VLOOKUP(VALUE(MID($B1130,2,1)),_310_Table2,MATCH(MID($B1130,1,1),_310_Table2_ColumnLookup,0),FALSE)
+N("310"),
  IF(AND(VALUE(LEFT($A1130,3))=311,LEN($I1130)=4),VLOOKUP($I1130,_311_Table2,MATCH($B1130,_311_Table2_ColumnLookup,0),FALSE),
  IF(AND(VALUE(LEFT($A1130,3))=311,OR($B1130="I2",$B1130="J2",$B1130="K2",$B1130="L2")),VLOOKUP('311'!$G$58,_311_Table2,MATCH(MID($B1130,1,1),_311_Table2_ColumnLookup,0),FALSE),
  IF(AND(VALUE(LEFT($A1130,3))=311,RIGHT($B1130,5)="Total"),VLOOKUP('311'!$G$59,_311_Table2,MATCH(MID($B1130,1,1),_311_Table2_ColumnLookup,0),FALSE),
  IF(VALUE(LEFT($A1130,3))=311,VLOOKUP(VALUE(MID($B1130,2,1)),_311_Table2,MATCH(MID($B1130,1,1),_311_Table2_ColumnLookup,0),FALSE)
+N("311"),
  IF(AND(VALUE(LEFT($A1130,3))=312,LEFT($G1130,10)="Unincepted",$B1130="G "),VLOOKUP(" ULO",_312_Table2,MATCH('312'!$N$16,_312_Table2_ColumnLookup,0),FALSE),
  IF(AND(VALUE(LEFT($A1130,3))=312,LEFT($G1130,10)="Unincepted",$B1130="O "),VLOOKUP(" ULO",_312_Table2,MATCH('312'!$V$16,_312_Table2_ColumnLookup,0),FALSE),
  IF(AND(VALUE(LEFT($A1130,3))=312,LEFT($G1130,10)="Unincepted",$B1130="Q "),VLOOKUP(" ULO",_312_Table2,MATCH('312'!$X$16,_312_Table2_ColumnLookup,0),FALSE),
  IF(AND(VALUE(LEFT($A1130,3))=312,LEFT($G1130,10)="Unincepted"),VLOOKUP(" ULO",_312_Table2,MATCH(LEFT($B1130,1),_312_Table2_ColumnLookup,0),FALSE),
  IF(AND(VALUE(LEFT($A1130,3))=312,LEFT($G1130,5)="Total",$B1130="G "),VLOOKUP('312'!$F$80,_312_Table2,MATCH('312'!$N$16,_312_Table2_ColumnLookup,0),FALSE),
  IF(AND(VALUE(LEFT($A1130,3))=312,LEFT($G1130,5)="Total",$B1130="O "),VLOOKUP('312'!$F$80,_312_Table2,MATCH('312'!$V$16,_312_Table2_ColumnLookup,0),FALSE),
  IF(AND(VALUE(LEFT($A1130,3))=312,LEFT($G1130,5)="Total",$B1130="Q "),VLOOKUP('312'!$F$80,_312_Table2,MATCH('312'!$X$16,_312_Table2_ColumnLookup,0),FALSE),
  IF(AND(VALUE(LEFT($A1130,3))=312,LEFT($G1130,5)="Total"),VLOOKUP('312'!$F$80,_312_Table2,MATCH(LEFT($B1130,1),_312_Table2_ColumnLookup,0),FALSE),
  IF(AND(VALUE(LEFT($A1130,3))=312,LEN($I1130)=4,$B1130="G"),VLOOKUP($I1130,_312_Table2,MATCH('312'!$N$16,_312_Table2_ColumnLookup,0),FALSE),
  IF(AND(VALUE(LEFT($A1130,3))=312,LEN($I1130)=4,$B1130="O"),VLOOKUP($I1130,_312_Table2,MATCH('312'!$V$16,_312_Table2_ColumnLookup,0),FALSE),
  IF(AND(VALUE(LEFT($A1130,3))=312,LEN($I1130)=4,$B1130="Q"),VLOOKUP($I1130,_312_Table2,MATCH('312'!$X$16,_312_Table2_ColumnLookup,0),FALSE),
  IF(AND(VALUE(LEFT($A1130,3))=312,LEN($I1130)=4),VLOOKUP($I1130,_312_Table2,MATCH(LEFT($B1130,1),_312_Table2_ColumnLookup,0),FALSE)
+N("312"),
  IF(VALUE(LEFT($A1130,3))=313,VLOOKUP(VALUE(MID($B1130,2,1)),_313_Table2,MATCH(MID($B1130,1,1),_313_Table2_ColumnLookup,0),FALSE)
+N("313"),
  IF(AND(VALUE(LEFT($A1130,3))=314,LEN($B1130)=3),VLOOKUP(VALUE(MID($B1130,2,2)),_314_Table2,MATCH(MID($B1130,1,1),_314_Table2_ColumnLookup,0),FALSE),
  IF(VALUE(LEFT($A1130,3))=314,VLOOKUP(VALUE(MID($B1130,2,1)),_314_Table2,MATCH(MID($B1130,1,1),_314_Table2_ColumnLookup,0),FALSE)
+N("314"),
""))))))))))))))))))))))))</f>
        <v>#N/A</v>
      </c>
      <c r="F1130" s="238" t="e">
        <f>IF(AND(VALUE(LEFT($A1130,3))=309,LEN($B1130)=3),VLOOKUP(VALUE(MID($B1130,2,2)),_309_Table3,MATCH(MID($B1130,1,1),_309_Table3_ColumnLookup,0),FALSE),
  IF($C1130="309 LCR SummaryA",OneYearSCR,IF($C1130="309 LCR SummaryB",UltimateSCR,IF(VALUE(LEFT($A1130,3))=309,VLOOKUP(VALUE(MID($B1130,2,1)),_309_Table3,MATCH(MID($B1130,1,1),_309_Table3_ColumnLookup,0),FALSE)
+N("309"),
  IF(VALUE(LEFT($A1130,3))=310,VLOOKUP(VALUE(MID($B1130,2,1)),_310_Table3,MATCH(MID($B1130,1,1),_310_Table3_ColumnLookup,0),FALSE)
+N("310"),
  IF(AND(VALUE(LEFT($A1130,3))=311,LEN($I1130)=4),VLOOKUP($I1130,_311_Table3,MATCH($B1130,_311_Table3_ColumnLookup,0),FALSE),
  IF(AND(VALUE(LEFT($A1130,3))=311,OR($B1130="I2",$B1130="J2",$B1130="K2",$B1130="L2")),VLOOKUP('311'!$G$58,_311_Table3,MATCH(MID($B1130,1,1),_311_Table3_ColumnLookup,0),FALSE),
  IF(AND(VALUE(LEFT($A1130,3))=311,RIGHT($B1130,5)="Total"),VLOOKUP('311'!$G$59,_311_Table3,MATCH(MID($B1130,1,1),_311_Table3_ColumnLookup,0),FALSE),
  IF(VALUE(LEFT($A1130,3))=311,VLOOKUP(VALUE(MID($B1130,2,1)),_311_Table3,MATCH(MID($B1130,1,1),_311_Table3_ColumnLookup,0),FALSE)
+N("311"),
  IF(AND(VALUE(LEFT($A1130,3))=312,LEFT($G1130,10)="Unincepted",$B1130="G "),VLOOKUP(" ULO",_312_Table3,MATCH('312'!$N$16,_312_Table3_ColumnLookup,0),FALSE),
  IF(AND(VALUE(LEFT($A1130,3))=312,LEFT($G1130,10)="Unincepted",$B1130="O "),VLOOKUP(" ULO",_312_Table3,MATCH('312'!$V$16,_312_Table3_ColumnLookup,0),FALSE),
  IF(AND(VALUE(LEFT($A1130,3))=312,LEFT($G1130,10)="Unincepted",$B1130="Q "),VLOOKUP(" ULO",_312_Table3,MATCH('312'!$X$16,_312_Table3_ColumnLookup,0),FALSE),
  IF(AND(VALUE(LEFT($A1130,3))=312,LEFT($G1130,10)="Unincepted"),VLOOKUP(" ULO",_312_Table3,MATCH(LEFT($B1130,1),_312_Table3_ColumnLookup,0),FALSE),
  IF(AND(VALUE(LEFT($A1130,3))=312,LEFT($G1130,5)="Total",$B1130="G "),VLOOKUP('312'!$F$80,_312_Table3,MATCH('312'!$N$16,_312_Table3_ColumnLookup,0),FALSE),
  IF(AND(VALUE(LEFT($A1130,3))=312,LEFT($G1130,5)="Total",$B1130="O "),VLOOKUP('312'!$F$80,_312_Table3,MATCH('312'!$V$16,_312_Table3_ColumnLookup,0),FALSE),
  IF(AND(VALUE(LEFT($A1130,3))=312,LEFT($G1130,5)="Total",$B1130="Q "),VLOOKUP('312'!$F$80,_312_Table3,MATCH('312'!$X$16,_312_Table3_ColumnLookup,0),FALSE),
  IF(AND(VALUE(LEFT($A1130,3))=312,LEFT($G1130,5)="Total"),VLOOKUP('312'!$F$80,_312_Table3,MATCH(LEFT($B1130,1),_312_Table3_ColumnLookup,0),FALSE),
  IF(AND(VALUE(LEFT($A1130,3))=312,LEN($I1130)=4,$B1130="G"),VLOOKUP($I1130,_312_Table3,MATCH('312'!$N$16,_312_Table3_ColumnLookup,0),FALSE),
  IF(AND(VALUE(LEFT($A1130,3))=312,LEN($I1130)=4,$B1130="O"),VLOOKUP($I1130,_312_Table3,MATCH('312'!$V$16,_312_Table3_ColumnLookup,0),FALSE),
  IF(AND(VALUE(LEFT($A1130,3))=312,LEN($I1130)=4,$B1130="Q"),VLOOKUP($I1130,_312_Table3,MATCH('312'!$X$16,_312_Table3_ColumnLookup,0),FALSE),
  IF(AND(VALUE(LEFT($A1130,3))=312,LEN($I1130)=4),VLOOKUP($I1130,_312_Table3,MATCH(LEFT($B1130,1),_312_Table3_ColumnLookup,0),FALSE)
+N("312"),
  IF(VALUE(LEFT($A1130,3))=313,VLOOKUP(VALUE(MID($B1130,2,1)),_313_Table3,MATCH(MID($B1130,1,1),_313_Table3_ColumnLookup,0),FALSE)
+N("313"),
  IF(AND(VALUE(LEFT($A1130,3))=314,LEN($B1130)=3),VLOOKUP(VALUE(MID($B1130,2,2)),_314_Table3,MATCH(MID($B1130,1,1),_314_Table3_ColumnLookup,0),FALSE),
  IF(VALUE(LEFT($A1130,3))=314,VLOOKUP(VALUE(MID($B1130,2,1)),_314_Table3,MATCH(MID($B1130,1,1),_314_Table3_ColumnLookup,0),FALSE)
+N("314"),
""))))))))))))))))))))))))</f>
        <v>#N/A</v>
      </c>
      <c r="H1130" s="321" t="str">
        <f>IFERROR(
IF(ISERROR($D1130)=FALSE,$D1130,IF(ISERROR($E1130)=FALSE,$E1130,IF(ISERROR($F1130)=FALSE,$F1130
+N("012 checkboxes"),
IF(
IF(OR(LEFT($A1130,9)="Syndicate",LEFT($A1130,12)="NewSyndicate"),VLOOKUP($A1130,'012'!$J:$ZW,MATCH("Link to button",'012'!$J$1:$ZW$1,0),0)
+N("309 checkbox"),
IF($C1130="309 LCR Summary0",VLOOKUP("Notes990",'309'!$P:$ZZ,MATCH("Link to button",'309'!$P$1:$ZZ$1,0),0)
+N("313 checkboxes"),
IF($C1130="313 Financial Information0LcmVsScr",IF($C1130="309 LCR Summary0",VLOOKUP("LcmVsScr",'309'!$N:$ZZ,MATCH("Link to button",'309'!$N$1:$ZZ$1,0),0),
IF($C1130="313 Financial Information0LcrDocAttached",IF($C1130="309 LCR Summary0",VLOOKUP("LcrDocAttached",'309'!$N:$ZZ,MATCH("Link to button",'309'!$N$1:$ZZ$1,0),
0)))))))=1,TRUE,FALSE)
))),"")</f>
        <v/>
      </c>
    </row>
    <row r="1131" spans="1:8">
      <c r="A1131" s="237" t="e">
        <f>VLOOKUP($G1131,CSVLookups!$B:$R,MATCH(A$1,CSVLookups!$B$1:$R$1,0),FALSE)</f>
        <v>#N/A</v>
      </c>
      <c r="B1131" s="237" t="e">
        <f>VLOOKUP($G1131,CSVLookups!$B:$R,MATCH(B$1,CSVLookups!$B$1:$R$1,0),FALSE)</f>
        <v>#N/A</v>
      </c>
      <c r="C1131" s="238" t="e">
        <f t="shared" si="18"/>
        <v>#N/A</v>
      </c>
      <c r="D1131" s="238" t="e">
        <f>IF(AND(VALUE(LEFT($A1131,3))=309,LEN($B1131)=3),VLOOKUP(VALUE(MID($B1131,2,2)),_309_Table1,MATCH(MID($B1131,1,1),_309_Table1_ColumnLookup,0),FALSE),
  IF($C1131="309 LCR SummaryA",OneYearSCR,IF($C1131="309 LCR SummaryB",UltimateSCR,IF(VALUE(LEFT($A1131,3))=309,VLOOKUP(VALUE(MID($B1131,2,1)),_309_Table1,MATCH(MID($B1131,1,1),_309_Table1_ColumnLookup,0),FALSE)
+N("309"),
  IF(VALUE(LEFT($A1131,3))=310,VLOOKUP(VALUE(MID($B1131,2,1)),_310_Table1,MATCH(MID($B1131,1,1),_310_Table1_ColumnLookup,0),FALSE)
+N("310"),
  IF(AND(VALUE(LEFT($A1131,3))=311,LEN($I1131)=4),VLOOKUP($I1131,_311_Table1,MATCH($B1131,_311_Table1_ColumnLookup,0),FALSE),
  IF(AND(VALUE(LEFT($A1131,3))=311,OR($B1131="I2",$B1131="J2",$B1131="K2",$B1131="L2")),VLOOKUP('311'!$G$58,_311_Table1,MATCH(MID($B1131,1,1),_311_Table1_ColumnLookup,0),FALSE),
  IF(AND(VALUE(LEFT($A1131,3))=311,RIGHT($B1131,5)="Total"),VLOOKUP('311'!$G$59,_311_Table1,MATCH(MID($B1131,1,1),_311_Table1_ColumnLookup,0),FALSE),
  IF(VALUE(LEFT($A1131,3))=311,VLOOKUP(VALUE(MID($B1131,2,1)),_311_Table1,MATCH(MID($B1131,1,1),_311_Table1_ColumnLookup,0),FALSE)
+N("311"),
  IF(AND(VALUE(LEFT($A1131,3))=312,LEFT($G1131,10)="Unincepted",$B1131="G "),VLOOKUP(" ULO",_312_Table1,MATCH('312'!$N$16,_312_Table1_ColumnLookup,0),FALSE),
  IF(AND(VALUE(LEFT($A1131,3))=312,LEFT($G1131,10)="Unincepted",$B1131="O "),VLOOKUP(" ULO",_312_Table1,MATCH('312'!$V$16,_312_Table1_ColumnLookup,0),FALSE),
  IF(AND(VALUE(LEFT($A1131,3))=312,LEFT($G1131,10)="Unincepted",$B1131="Q "),VLOOKUP(" ULO",_312_Table1,MATCH('312'!$X$16,_312_Table1_ColumnLookup,0),FALSE),
  IF(AND(VALUE(LEFT($A1131,3))=312,LEFT($G1131,10)="Unincepted"),VLOOKUP(" ULO",_312_Table1,MATCH(LEFT($B1131,1),_312_Table1_ColumnLookup,0),FALSE),
  IF(AND(VALUE(LEFT($A1131,3))=312,LEFT($G1131,5)="Total",$B1131="G "),VLOOKUP('312'!$F$80,_312_Table1,MATCH('312'!$N$16,_312_Table1_ColumnLookup,0),FALSE),
  IF(AND(VALUE(LEFT($A1131,3))=312,LEFT($G1131,5)="Total",$B1131="O "),VLOOKUP('312'!$F$80,_312_Table1,MATCH('312'!$V$16,_312_Table1_ColumnLookup,0),FALSE),
  IF(AND(VALUE(LEFT($A1131,3))=312,LEFT($G1131,5)="Total",$B1131="Q "),VLOOKUP('312'!$F$80,_312_Table1,MATCH('312'!$X$16,_312_Table1_ColumnLookup,0),FALSE),
  IF(AND(VALUE(LEFT($A1131,3))=312,LEFT($G1131,5)="Total"),VLOOKUP('312'!$F$80,_312_Table1,MATCH(LEFT($B1131,1),_312_Table1_ColumnLookup,0),FALSE),
  IF(AND(VALUE(LEFT($A1131,3))=312,LEN($I1131)=4,$B1131="G"),VLOOKUP($I1131,_312_Table1,MATCH('312'!$N$16,_312_Table1_ColumnLookup,0),FALSE),
  IF(AND(VALUE(LEFT($A1131,3))=312,LEN($I1131)=4,$B1131="O"),VLOOKUP($I1131,_312_Table1,MATCH('312'!$V$16,_312_Table1_ColumnLookup,0),FALSE),
  IF(AND(VALUE(LEFT($A1131,3))=312,LEN($I1131)=4,$B1131="Q"),VLOOKUP($I1131,_312_Table1,MATCH('312'!$X$16,_312_Table1_ColumnLookup,0),FALSE),
  IF(AND(VALUE(LEFT($A1131,3))=312,LEN($I1131)=4),VLOOKUP($I1131,_312_Table1,MATCH(LEFT($B1131,1),_312_Table1_ColumnLookup,0),FALSE)
+N("312"),
  IF(VALUE(LEFT($A1131,3))=313,VLOOKUP(VALUE(MID($B1131,2,1)),_313_Table1,MATCH(MID($B1131,1,1),_313_Table1_ColumnLookup,0),FALSE)
+N("313"),
  IF(AND(VALUE(LEFT($A1131,3))=314,LEN($B1131)=3),VLOOKUP(VALUE(MID($B1131,2,2)),_314_Table1,MATCH(MID($B1131,1,1),_314_Table1_ColumnLookup,0),FALSE),
  IF(VALUE(LEFT($A1131,3))=314,VLOOKUP(VALUE(MID($B1131,2,1)),_314_Table1,MATCH(MID($B1131,1,1),_314_Table1_ColumnLookup,0),FALSE)
+N("314"),
""))))))))))))))))))))))))</f>
        <v>#N/A</v>
      </c>
      <c r="E1131" s="238" t="e">
        <f>IF(AND(VALUE(LEFT($A1131,3))=309,LEN($B1131)=3),VLOOKUP(VALUE(MID($B1131,2,2)),_309_Table2,MATCH(MID($B1131,1,1),_309_Table2_ColumnLookup,0),FALSE),
  IF($C1131="309 LCR SummaryA",OneYearSCR,IF($C1131="309 LCR SummaryB",UltimateSCR,IF(VALUE(LEFT($A1131,3))=309,VLOOKUP(VALUE(MID($B1131,2,1)),_309_Table2,MATCH(MID($B1131,1,1),_309_Table2_ColumnLookup,0),FALSE)
+N("309"),
  IF(VALUE(LEFT($A1131,3))=310,VLOOKUP(VALUE(MID($B1131,2,1)),_310_Table2,MATCH(MID($B1131,1,1),_310_Table2_ColumnLookup,0),FALSE)
+N("310"),
  IF(AND(VALUE(LEFT($A1131,3))=311,LEN($I1131)=4),VLOOKUP($I1131,_311_Table2,MATCH($B1131,_311_Table2_ColumnLookup,0),FALSE),
  IF(AND(VALUE(LEFT($A1131,3))=311,OR($B1131="I2",$B1131="J2",$B1131="K2",$B1131="L2")),VLOOKUP('311'!$G$58,_311_Table2,MATCH(MID($B1131,1,1),_311_Table2_ColumnLookup,0),FALSE),
  IF(AND(VALUE(LEFT($A1131,3))=311,RIGHT($B1131,5)="Total"),VLOOKUP('311'!$G$59,_311_Table2,MATCH(MID($B1131,1,1),_311_Table2_ColumnLookup,0),FALSE),
  IF(VALUE(LEFT($A1131,3))=311,VLOOKUP(VALUE(MID($B1131,2,1)),_311_Table2,MATCH(MID($B1131,1,1),_311_Table2_ColumnLookup,0),FALSE)
+N("311"),
  IF(AND(VALUE(LEFT($A1131,3))=312,LEFT($G1131,10)="Unincepted",$B1131="G "),VLOOKUP(" ULO",_312_Table2,MATCH('312'!$N$16,_312_Table2_ColumnLookup,0),FALSE),
  IF(AND(VALUE(LEFT($A1131,3))=312,LEFT($G1131,10)="Unincepted",$B1131="O "),VLOOKUP(" ULO",_312_Table2,MATCH('312'!$V$16,_312_Table2_ColumnLookup,0),FALSE),
  IF(AND(VALUE(LEFT($A1131,3))=312,LEFT($G1131,10)="Unincepted",$B1131="Q "),VLOOKUP(" ULO",_312_Table2,MATCH('312'!$X$16,_312_Table2_ColumnLookup,0),FALSE),
  IF(AND(VALUE(LEFT($A1131,3))=312,LEFT($G1131,10)="Unincepted"),VLOOKUP(" ULO",_312_Table2,MATCH(LEFT($B1131,1),_312_Table2_ColumnLookup,0),FALSE),
  IF(AND(VALUE(LEFT($A1131,3))=312,LEFT($G1131,5)="Total",$B1131="G "),VLOOKUP('312'!$F$80,_312_Table2,MATCH('312'!$N$16,_312_Table2_ColumnLookup,0),FALSE),
  IF(AND(VALUE(LEFT($A1131,3))=312,LEFT($G1131,5)="Total",$B1131="O "),VLOOKUP('312'!$F$80,_312_Table2,MATCH('312'!$V$16,_312_Table2_ColumnLookup,0),FALSE),
  IF(AND(VALUE(LEFT($A1131,3))=312,LEFT($G1131,5)="Total",$B1131="Q "),VLOOKUP('312'!$F$80,_312_Table2,MATCH('312'!$X$16,_312_Table2_ColumnLookup,0),FALSE),
  IF(AND(VALUE(LEFT($A1131,3))=312,LEFT($G1131,5)="Total"),VLOOKUP('312'!$F$80,_312_Table2,MATCH(LEFT($B1131,1),_312_Table2_ColumnLookup,0),FALSE),
  IF(AND(VALUE(LEFT($A1131,3))=312,LEN($I1131)=4,$B1131="G"),VLOOKUP($I1131,_312_Table2,MATCH('312'!$N$16,_312_Table2_ColumnLookup,0),FALSE),
  IF(AND(VALUE(LEFT($A1131,3))=312,LEN($I1131)=4,$B1131="O"),VLOOKUP($I1131,_312_Table2,MATCH('312'!$V$16,_312_Table2_ColumnLookup,0),FALSE),
  IF(AND(VALUE(LEFT($A1131,3))=312,LEN($I1131)=4,$B1131="Q"),VLOOKUP($I1131,_312_Table2,MATCH('312'!$X$16,_312_Table2_ColumnLookup,0),FALSE),
  IF(AND(VALUE(LEFT($A1131,3))=312,LEN($I1131)=4),VLOOKUP($I1131,_312_Table2,MATCH(LEFT($B1131,1),_312_Table2_ColumnLookup,0),FALSE)
+N("312"),
  IF(VALUE(LEFT($A1131,3))=313,VLOOKUP(VALUE(MID($B1131,2,1)),_313_Table2,MATCH(MID($B1131,1,1),_313_Table2_ColumnLookup,0),FALSE)
+N("313"),
  IF(AND(VALUE(LEFT($A1131,3))=314,LEN($B1131)=3),VLOOKUP(VALUE(MID($B1131,2,2)),_314_Table2,MATCH(MID($B1131,1,1),_314_Table2_ColumnLookup,0),FALSE),
  IF(VALUE(LEFT($A1131,3))=314,VLOOKUP(VALUE(MID($B1131,2,1)),_314_Table2,MATCH(MID($B1131,1,1),_314_Table2_ColumnLookup,0),FALSE)
+N("314"),
""))))))))))))))))))))))))</f>
        <v>#N/A</v>
      </c>
      <c r="F1131" s="238" t="e">
        <f>IF(AND(VALUE(LEFT($A1131,3))=309,LEN($B1131)=3),VLOOKUP(VALUE(MID($B1131,2,2)),_309_Table3,MATCH(MID($B1131,1,1),_309_Table3_ColumnLookup,0),FALSE),
  IF($C1131="309 LCR SummaryA",OneYearSCR,IF($C1131="309 LCR SummaryB",UltimateSCR,IF(VALUE(LEFT($A1131,3))=309,VLOOKUP(VALUE(MID($B1131,2,1)),_309_Table3,MATCH(MID($B1131,1,1),_309_Table3_ColumnLookup,0),FALSE)
+N("309"),
  IF(VALUE(LEFT($A1131,3))=310,VLOOKUP(VALUE(MID($B1131,2,1)),_310_Table3,MATCH(MID($B1131,1,1),_310_Table3_ColumnLookup,0),FALSE)
+N("310"),
  IF(AND(VALUE(LEFT($A1131,3))=311,LEN($I1131)=4),VLOOKUP($I1131,_311_Table3,MATCH($B1131,_311_Table3_ColumnLookup,0),FALSE),
  IF(AND(VALUE(LEFT($A1131,3))=311,OR($B1131="I2",$B1131="J2",$B1131="K2",$B1131="L2")),VLOOKUP('311'!$G$58,_311_Table3,MATCH(MID($B1131,1,1),_311_Table3_ColumnLookup,0),FALSE),
  IF(AND(VALUE(LEFT($A1131,3))=311,RIGHT($B1131,5)="Total"),VLOOKUP('311'!$G$59,_311_Table3,MATCH(MID($B1131,1,1),_311_Table3_ColumnLookup,0),FALSE),
  IF(VALUE(LEFT($A1131,3))=311,VLOOKUP(VALUE(MID($B1131,2,1)),_311_Table3,MATCH(MID($B1131,1,1),_311_Table3_ColumnLookup,0),FALSE)
+N("311"),
  IF(AND(VALUE(LEFT($A1131,3))=312,LEFT($G1131,10)="Unincepted",$B1131="G "),VLOOKUP(" ULO",_312_Table3,MATCH('312'!$N$16,_312_Table3_ColumnLookup,0),FALSE),
  IF(AND(VALUE(LEFT($A1131,3))=312,LEFT($G1131,10)="Unincepted",$B1131="O "),VLOOKUP(" ULO",_312_Table3,MATCH('312'!$V$16,_312_Table3_ColumnLookup,0),FALSE),
  IF(AND(VALUE(LEFT($A1131,3))=312,LEFT($G1131,10)="Unincepted",$B1131="Q "),VLOOKUP(" ULO",_312_Table3,MATCH('312'!$X$16,_312_Table3_ColumnLookup,0),FALSE),
  IF(AND(VALUE(LEFT($A1131,3))=312,LEFT($G1131,10)="Unincepted"),VLOOKUP(" ULO",_312_Table3,MATCH(LEFT($B1131,1),_312_Table3_ColumnLookup,0),FALSE),
  IF(AND(VALUE(LEFT($A1131,3))=312,LEFT($G1131,5)="Total",$B1131="G "),VLOOKUP('312'!$F$80,_312_Table3,MATCH('312'!$N$16,_312_Table3_ColumnLookup,0),FALSE),
  IF(AND(VALUE(LEFT($A1131,3))=312,LEFT($G1131,5)="Total",$B1131="O "),VLOOKUP('312'!$F$80,_312_Table3,MATCH('312'!$V$16,_312_Table3_ColumnLookup,0),FALSE),
  IF(AND(VALUE(LEFT($A1131,3))=312,LEFT($G1131,5)="Total",$B1131="Q "),VLOOKUP('312'!$F$80,_312_Table3,MATCH('312'!$X$16,_312_Table3_ColumnLookup,0),FALSE),
  IF(AND(VALUE(LEFT($A1131,3))=312,LEFT($G1131,5)="Total"),VLOOKUP('312'!$F$80,_312_Table3,MATCH(LEFT($B1131,1),_312_Table3_ColumnLookup,0),FALSE),
  IF(AND(VALUE(LEFT($A1131,3))=312,LEN($I1131)=4,$B1131="G"),VLOOKUP($I1131,_312_Table3,MATCH('312'!$N$16,_312_Table3_ColumnLookup,0),FALSE),
  IF(AND(VALUE(LEFT($A1131,3))=312,LEN($I1131)=4,$B1131="O"),VLOOKUP($I1131,_312_Table3,MATCH('312'!$V$16,_312_Table3_ColumnLookup,0),FALSE),
  IF(AND(VALUE(LEFT($A1131,3))=312,LEN($I1131)=4,$B1131="Q"),VLOOKUP($I1131,_312_Table3,MATCH('312'!$X$16,_312_Table3_ColumnLookup,0),FALSE),
  IF(AND(VALUE(LEFT($A1131,3))=312,LEN($I1131)=4),VLOOKUP($I1131,_312_Table3,MATCH(LEFT($B1131,1),_312_Table3_ColumnLookup,0),FALSE)
+N("312"),
  IF(VALUE(LEFT($A1131,3))=313,VLOOKUP(VALUE(MID($B1131,2,1)),_313_Table3,MATCH(MID($B1131,1,1),_313_Table3_ColumnLookup,0),FALSE)
+N("313"),
  IF(AND(VALUE(LEFT($A1131,3))=314,LEN($B1131)=3),VLOOKUP(VALUE(MID($B1131,2,2)),_314_Table3,MATCH(MID($B1131,1,1),_314_Table3_ColumnLookup,0),FALSE),
  IF(VALUE(LEFT($A1131,3))=314,VLOOKUP(VALUE(MID($B1131,2,1)),_314_Table3,MATCH(MID($B1131,1,1),_314_Table3_ColumnLookup,0),FALSE)
+N("314"),
""))))))))))))))))))))))))</f>
        <v>#N/A</v>
      </c>
      <c r="H1131" s="321" t="str">
        <f>IFERROR(
IF(ISERROR($D1131)=FALSE,$D1131,IF(ISERROR($E1131)=FALSE,$E1131,IF(ISERROR($F1131)=FALSE,$F1131
+N("012 checkboxes"),
IF(
IF(OR(LEFT($A1131,9)="Syndicate",LEFT($A1131,12)="NewSyndicate"),VLOOKUP($A1131,'012'!$J:$ZW,MATCH("Link to button",'012'!$J$1:$ZW$1,0),0)
+N("309 checkbox"),
IF($C1131="309 LCR Summary0",VLOOKUP("Notes990",'309'!$P:$ZZ,MATCH("Link to button",'309'!$P$1:$ZZ$1,0),0)
+N("313 checkboxes"),
IF($C1131="313 Financial Information0LcmVsScr",IF($C1131="309 LCR Summary0",VLOOKUP("LcmVsScr",'309'!$N:$ZZ,MATCH("Link to button",'309'!$N$1:$ZZ$1,0),0),
IF($C1131="313 Financial Information0LcrDocAttached",IF($C1131="309 LCR Summary0",VLOOKUP("LcrDocAttached",'309'!$N:$ZZ,MATCH("Link to button",'309'!$N$1:$ZZ$1,0),
0)))))))=1,TRUE,FALSE)
))),"")</f>
        <v/>
      </c>
    </row>
    <row r="1132" spans="1:8">
      <c r="A1132" s="237" t="e">
        <f>VLOOKUP($G1132,CSVLookups!$B:$R,MATCH(A$1,CSVLookups!$B$1:$R$1,0),FALSE)</f>
        <v>#N/A</v>
      </c>
      <c r="B1132" s="237" t="e">
        <f>VLOOKUP($G1132,CSVLookups!$B:$R,MATCH(B$1,CSVLookups!$B$1:$R$1,0),FALSE)</f>
        <v>#N/A</v>
      </c>
      <c r="C1132" s="238" t="e">
        <f t="shared" si="18"/>
        <v>#N/A</v>
      </c>
      <c r="D1132" s="238" t="e">
        <f>IF(AND(VALUE(LEFT($A1132,3))=309,LEN($B1132)=3),VLOOKUP(VALUE(MID($B1132,2,2)),_309_Table1,MATCH(MID($B1132,1,1),_309_Table1_ColumnLookup,0),FALSE),
  IF($C1132="309 LCR SummaryA",OneYearSCR,IF($C1132="309 LCR SummaryB",UltimateSCR,IF(VALUE(LEFT($A1132,3))=309,VLOOKUP(VALUE(MID($B1132,2,1)),_309_Table1,MATCH(MID($B1132,1,1),_309_Table1_ColumnLookup,0),FALSE)
+N("309"),
  IF(VALUE(LEFT($A1132,3))=310,VLOOKUP(VALUE(MID($B1132,2,1)),_310_Table1,MATCH(MID($B1132,1,1),_310_Table1_ColumnLookup,0),FALSE)
+N("310"),
  IF(AND(VALUE(LEFT($A1132,3))=311,LEN($I1132)=4),VLOOKUP($I1132,_311_Table1,MATCH($B1132,_311_Table1_ColumnLookup,0),FALSE),
  IF(AND(VALUE(LEFT($A1132,3))=311,OR($B1132="I2",$B1132="J2",$B1132="K2",$B1132="L2")),VLOOKUP('311'!$G$58,_311_Table1,MATCH(MID($B1132,1,1),_311_Table1_ColumnLookup,0),FALSE),
  IF(AND(VALUE(LEFT($A1132,3))=311,RIGHT($B1132,5)="Total"),VLOOKUP('311'!$G$59,_311_Table1,MATCH(MID($B1132,1,1),_311_Table1_ColumnLookup,0),FALSE),
  IF(VALUE(LEFT($A1132,3))=311,VLOOKUP(VALUE(MID($B1132,2,1)),_311_Table1,MATCH(MID($B1132,1,1),_311_Table1_ColumnLookup,0),FALSE)
+N("311"),
  IF(AND(VALUE(LEFT($A1132,3))=312,LEFT($G1132,10)="Unincepted",$B1132="G "),VLOOKUP(" ULO",_312_Table1,MATCH('312'!$N$16,_312_Table1_ColumnLookup,0),FALSE),
  IF(AND(VALUE(LEFT($A1132,3))=312,LEFT($G1132,10)="Unincepted",$B1132="O "),VLOOKUP(" ULO",_312_Table1,MATCH('312'!$V$16,_312_Table1_ColumnLookup,0),FALSE),
  IF(AND(VALUE(LEFT($A1132,3))=312,LEFT($G1132,10)="Unincepted",$B1132="Q "),VLOOKUP(" ULO",_312_Table1,MATCH('312'!$X$16,_312_Table1_ColumnLookup,0),FALSE),
  IF(AND(VALUE(LEFT($A1132,3))=312,LEFT($G1132,10)="Unincepted"),VLOOKUP(" ULO",_312_Table1,MATCH(LEFT($B1132,1),_312_Table1_ColumnLookup,0),FALSE),
  IF(AND(VALUE(LEFT($A1132,3))=312,LEFT($G1132,5)="Total",$B1132="G "),VLOOKUP('312'!$F$80,_312_Table1,MATCH('312'!$N$16,_312_Table1_ColumnLookup,0),FALSE),
  IF(AND(VALUE(LEFT($A1132,3))=312,LEFT($G1132,5)="Total",$B1132="O "),VLOOKUP('312'!$F$80,_312_Table1,MATCH('312'!$V$16,_312_Table1_ColumnLookup,0),FALSE),
  IF(AND(VALUE(LEFT($A1132,3))=312,LEFT($G1132,5)="Total",$B1132="Q "),VLOOKUP('312'!$F$80,_312_Table1,MATCH('312'!$X$16,_312_Table1_ColumnLookup,0),FALSE),
  IF(AND(VALUE(LEFT($A1132,3))=312,LEFT($G1132,5)="Total"),VLOOKUP('312'!$F$80,_312_Table1,MATCH(LEFT($B1132,1),_312_Table1_ColumnLookup,0),FALSE),
  IF(AND(VALUE(LEFT($A1132,3))=312,LEN($I1132)=4,$B1132="G"),VLOOKUP($I1132,_312_Table1,MATCH('312'!$N$16,_312_Table1_ColumnLookup,0),FALSE),
  IF(AND(VALUE(LEFT($A1132,3))=312,LEN($I1132)=4,$B1132="O"),VLOOKUP($I1132,_312_Table1,MATCH('312'!$V$16,_312_Table1_ColumnLookup,0),FALSE),
  IF(AND(VALUE(LEFT($A1132,3))=312,LEN($I1132)=4,$B1132="Q"),VLOOKUP($I1132,_312_Table1,MATCH('312'!$X$16,_312_Table1_ColumnLookup,0),FALSE),
  IF(AND(VALUE(LEFT($A1132,3))=312,LEN($I1132)=4),VLOOKUP($I1132,_312_Table1,MATCH(LEFT($B1132,1),_312_Table1_ColumnLookup,0),FALSE)
+N("312"),
  IF(VALUE(LEFT($A1132,3))=313,VLOOKUP(VALUE(MID($B1132,2,1)),_313_Table1,MATCH(MID($B1132,1,1),_313_Table1_ColumnLookup,0),FALSE)
+N("313"),
  IF(AND(VALUE(LEFT($A1132,3))=314,LEN($B1132)=3),VLOOKUP(VALUE(MID($B1132,2,2)),_314_Table1,MATCH(MID($B1132,1,1),_314_Table1_ColumnLookup,0),FALSE),
  IF(VALUE(LEFT($A1132,3))=314,VLOOKUP(VALUE(MID($B1132,2,1)),_314_Table1,MATCH(MID($B1132,1,1),_314_Table1_ColumnLookup,0),FALSE)
+N("314"),
""))))))))))))))))))))))))</f>
        <v>#N/A</v>
      </c>
      <c r="E1132" s="238" t="e">
        <f>IF(AND(VALUE(LEFT($A1132,3))=309,LEN($B1132)=3),VLOOKUP(VALUE(MID($B1132,2,2)),_309_Table2,MATCH(MID($B1132,1,1),_309_Table2_ColumnLookup,0),FALSE),
  IF($C1132="309 LCR SummaryA",OneYearSCR,IF($C1132="309 LCR SummaryB",UltimateSCR,IF(VALUE(LEFT($A1132,3))=309,VLOOKUP(VALUE(MID($B1132,2,1)),_309_Table2,MATCH(MID($B1132,1,1),_309_Table2_ColumnLookup,0),FALSE)
+N("309"),
  IF(VALUE(LEFT($A1132,3))=310,VLOOKUP(VALUE(MID($B1132,2,1)),_310_Table2,MATCH(MID($B1132,1,1),_310_Table2_ColumnLookup,0),FALSE)
+N("310"),
  IF(AND(VALUE(LEFT($A1132,3))=311,LEN($I1132)=4),VLOOKUP($I1132,_311_Table2,MATCH($B1132,_311_Table2_ColumnLookup,0),FALSE),
  IF(AND(VALUE(LEFT($A1132,3))=311,OR($B1132="I2",$B1132="J2",$B1132="K2",$B1132="L2")),VLOOKUP('311'!$G$58,_311_Table2,MATCH(MID($B1132,1,1),_311_Table2_ColumnLookup,0),FALSE),
  IF(AND(VALUE(LEFT($A1132,3))=311,RIGHT($B1132,5)="Total"),VLOOKUP('311'!$G$59,_311_Table2,MATCH(MID($B1132,1,1),_311_Table2_ColumnLookup,0),FALSE),
  IF(VALUE(LEFT($A1132,3))=311,VLOOKUP(VALUE(MID($B1132,2,1)),_311_Table2,MATCH(MID($B1132,1,1),_311_Table2_ColumnLookup,0),FALSE)
+N("311"),
  IF(AND(VALUE(LEFT($A1132,3))=312,LEFT($G1132,10)="Unincepted",$B1132="G "),VLOOKUP(" ULO",_312_Table2,MATCH('312'!$N$16,_312_Table2_ColumnLookup,0),FALSE),
  IF(AND(VALUE(LEFT($A1132,3))=312,LEFT($G1132,10)="Unincepted",$B1132="O "),VLOOKUP(" ULO",_312_Table2,MATCH('312'!$V$16,_312_Table2_ColumnLookup,0),FALSE),
  IF(AND(VALUE(LEFT($A1132,3))=312,LEFT($G1132,10)="Unincepted",$B1132="Q "),VLOOKUP(" ULO",_312_Table2,MATCH('312'!$X$16,_312_Table2_ColumnLookup,0),FALSE),
  IF(AND(VALUE(LEFT($A1132,3))=312,LEFT($G1132,10)="Unincepted"),VLOOKUP(" ULO",_312_Table2,MATCH(LEFT($B1132,1),_312_Table2_ColumnLookup,0),FALSE),
  IF(AND(VALUE(LEFT($A1132,3))=312,LEFT($G1132,5)="Total",$B1132="G "),VLOOKUP('312'!$F$80,_312_Table2,MATCH('312'!$N$16,_312_Table2_ColumnLookup,0),FALSE),
  IF(AND(VALUE(LEFT($A1132,3))=312,LEFT($G1132,5)="Total",$B1132="O "),VLOOKUP('312'!$F$80,_312_Table2,MATCH('312'!$V$16,_312_Table2_ColumnLookup,0),FALSE),
  IF(AND(VALUE(LEFT($A1132,3))=312,LEFT($G1132,5)="Total",$B1132="Q "),VLOOKUP('312'!$F$80,_312_Table2,MATCH('312'!$X$16,_312_Table2_ColumnLookup,0),FALSE),
  IF(AND(VALUE(LEFT($A1132,3))=312,LEFT($G1132,5)="Total"),VLOOKUP('312'!$F$80,_312_Table2,MATCH(LEFT($B1132,1),_312_Table2_ColumnLookup,0),FALSE),
  IF(AND(VALUE(LEFT($A1132,3))=312,LEN($I1132)=4,$B1132="G"),VLOOKUP($I1132,_312_Table2,MATCH('312'!$N$16,_312_Table2_ColumnLookup,0),FALSE),
  IF(AND(VALUE(LEFT($A1132,3))=312,LEN($I1132)=4,$B1132="O"),VLOOKUP($I1132,_312_Table2,MATCH('312'!$V$16,_312_Table2_ColumnLookup,0),FALSE),
  IF(AND(VALUE(LEFT($A1132,3))=312,LEN($I1132)=4,$B1132="Q"),VLOOKUP($I1132,_312_Table2,MATCH('312'!$X$16,_312_Table2_ColumnLookup,0),FALSE),
  IF(AND(VALUE(LEFT($A1132,3))=312,LEN($I1132)=4),VLOOKUP($I1132,_312_Table2,MATCH(LEFT($B1132,1),_312_Table2_ColumnLookup,0),FALSE)
+N("312"),
  IF(VALUE(LEFT($A1132,3))=313,VLOOKUP(VALUE(MID($B1132,2,1)),_313_Table2,MATCH(MID($B1132,1,1),_313_Table2_ColumnLookup,0),FALSE)
+N("313"),
  IF(AND(VALUE(LEFT($A1132,3))=314,LEN($B1132)=3),VLOOKUP(VALUE(MID($B1132,2,2)),_314_Table2,MATCH(MID($B1132,1,1),_314_Table2_ColumnLookup,0),FALSE),
  IF(VALUE(LEFT($A1132,3))=314,VLOOKUP(VALUE(MID($B1132,2,1)),_314_Table2,MATCH(MID($B1132,1,1),_314_Table2_ColumnLookup,0),FALSE)
+N("314"),
""))))))))))))))))))))))))</f>
        <v>#N/A</v>
      </c>
      <c r="F1132" s="238" t="e">
        <f>IF(AND(VALUE(LEFT($A1132,3))=309,LEN($B1132)=3),VLOOKUP(VALUE(MID($B1132,2,2)),_309_Table3,MATCH(MID($B1132,1,1),_309_Table3_ColumnLookup,0),FALSE),
  IF($C1132="309 LCR SummaryA",OneYearSCR,IF($C1132="309 LCR SummaryB",UltimateSCR,IF(VALUE(LEFT($A1132,3))=309,VLOOKUP(VALUE(MID($B1132,2,1)),_309_Table3,MATCH(MID($B1132,1,1),_309_Table3_ColumnLookup,0),FALSE)
+N("309"),
  IF(VALUE(LEFT($A1132,3))=310,VLOOKUP(VALUE(MID($B1132,2,1)),_310_Table3,MATCH(MID($B1132,1,1),_310_Table3_ColumnLookup,0),FALSE)
+N("310"),
  IF(AND(VALUE(LEFT($A1132,3))=311,LEN($I1132)=4),VLOOKUP($I1132,_311_Table3,MATCH($B1132,_311_Table3_ColumnLookup,0),FALSE),
  IF(AND(VALUE(LEFT($A1132,3))=311,OR($B1132="I2",$B1132="J2",$B1132="K2",$B1132="L2")),VLOOKUP('311'!$G$58,_311_Table3,MATCH(MID($B1132,1,1),_311_Table3_ColumnLookup,0),FALSE),
  IF(AND(VALUE(LEFT($A1132,3))=311,RIGHT($B1132,5)="Total"),VLOOKUP('311'!$G$59,_311_Table3,MATCH(MID($B1132,1,1),_311_Table3_ColumnLookup,0),FALSE),
  IF(VALUE(LEFT($A1132,3))=311,VLOOKUP(VALUE(MID($B1132,2,1)),_311_Table3,MATCH(MID($B1132,1,1),_311_Table3_ColumnLookup,0),FALSE)
+N("311"),
  IF(AND(VALUE(LEFT($A1132,3))=312,LEFT($G1132,10)="Unincepted",$B1132="G "),VLOOKUP(" ULO",_312_Table3,MATCH('312'!$N$16,_312_Table3_ColumnLookup,0),FALSE),
  IF(AND(VALUE(LEFT($A1132,3))=312,LEFT($G1132,10)="Unincepted",$B1132="O "),VLOOKUP(" ULO",_312_Table3,MATCH('312'!$V$16,_312_Table3_ColumnLookup,0),FALSE),
  IF(AND(VALUE(LEFT($A1132,3))=312,LEFT($G1132,10)="Unincepted",$B1132="Q "),VLOOKUP(" ULO",_312_Table3,MATCH('312'!$X$16,_312_Table3_ColumnLookup,0),FALSE),
  IF(AND(VALUE(LEFT($A1132,3))=312,LEFT($G1132,10)="Unincepted"),VLOOKUP(" ULO",_312_Table3,MATCH(LEFT($B1132,1),_312_Table3_ColumnLookup,0),FALSE),
  IF(AND(VALUE(LEFT($A1132,3))=312,LEFT($G1132,5)="Total",$B1132="G "),VLOOKUP('312'!$F$80,_312_Table3,MATCH('312'!$N$16,_312_Table3_ColumnLookup,0),FALSE),
  IF(AND(VALUE(LEFT($A1132,3))=312,LEFT($G1132,5)="Total",$B1132="O "),VLOOKUP('312'!$F$80,_312_Table3,MATCH('312'!$V$16,_312_Table3_ColumnLookup,0),FALSE),
  IF(AND(VALUE(LEFT($A1132,3))=312,LEFT($G1132,5)="Total",$B1132="Q "),VLOOKUP('312'!$F$80,_312_Table3,MATCH('312'!$X$16,_312_Table3_ColumnLookup,0),FALSE),
  IF(AND(VALUE(LEFT($A1132,3))=312,LEFT($G1132,5)="Total"),VLOOKUP('312'!$F$80,_312_Table3,MATCH(LEFT($B1132,1),_312_Table3_ColumnLookup,0),FALSE),
  IF(AND(VALUE(LEFT($A1132,3))=312,LEN($I1132)=4,$B1132="G"),VLOOKUP($I1132,_312_Table3,MATCH('312'!$N$16,_312_Table3_ColumnLookup,0),FALSE),
  IF(AND(VALUE(LEFT($A1132,3))=312,LEN($I1132)=4,$B1132="O"),VLOOKUP($I1132,_312_Table3,MATCH('312'!$V$16,_312_Table3_ColumnLookup,0),FALSE),
  IF(AND(VALUE(LEFT($A1132,3))=312,LEN($I1132)=4,$B1132="Q"),VLOOKUP($I1132,_312_Table3,MATCH('312'!$X$16,_312_Table3_ColumnLookup,0),FALSE),
  IF(AND(VALUE(LEFT($A1132,3))=312,LEN($I1132)=4),VLOOKUP($I1132,_312_Table3,MATCH(LEFT($B1132,1),_312_Table3_ColumnLookup,0),FALSE)
+N("312"),
  IF(VALUE(LEFT($A1132,3))=313,VLOOKUP(VALUE(MID($B1132,2,1)),_313_Table3,MATCH(MID($B1132,1,1),_313_Table3_ColumnLookup,0),FALSE)
+N("313"),
  IF(AND(VALUE(LEFT($A1132,3))=314,LEN($B1132)=3),VLOOKUP(VALUE(MID($B1132,2,2)),_314_Table3,MATCH(MID($B1132,1,1),_314_Table3_ColumnLookup,0),FALSE),
  IF(VALUE(LEFT($A1132,3))=314,VLOOKUP(VALUE(MID($B1132,2,1)),_314_Table3,MATCH(MID($B1132,1,1),_314_Table3_ColumnLookup,0),FALSE)
+N("314"),
""))))))))))))))))))))))))</f>
        <v>#N/A</v>
      </c>
      <c r="H1132" s="321" t="str">
        <f>IFERROR(
IF(ISERROR($D1132)=FALSE,$D1132,IF(ISERROR($E1132)=FALSE,$E1132,IF(ISERROR($F1132)=FALSE,$F1132
+N("012 checkboxes"),
IF(
IF(OR(LEFT($A1132,9)="Syndicate",LEFT($A1132,12)="NewSyndicate"),VLOOKUP($A1132,'012'!$J:$ZW,MATCH("Link to button",'012'!$J$1:$ZW$1,0),0)
+N("309 checkbox"),
IF($C1132="309 LCR Summary0",VLOOKUP("Notes990",'309'!$P:$ZZ,MATCH("Link to button",'309'!$P$1:$ZZ$1,0),0)
+N("313 checkboxes"),
IF($C1132="313 Financial Information0LcmVsScr",IF($C1132="309 LCR Summary0",VLOOKUP("LcmVsScr",'309'!$N:$ZZ,MATCH("Link to button",'309'!$N$1:$ZZ$1,0),0),
IF($C1132="313 Financial Information0LcrDocAttached",IF($C1132="309 LCR Summary0",VLOOKUP("LcrDocAttached",'309'!$N:$ZZ,MATCH("Link to button",'309'!$N$1:$ZZ$1,0),
0)))))))=1,TRUE,FALSE)
))),"")</f>
        <v/>
      </c>
    </row>
    <row r="1133" spans="1:8">
      <c r="A1133" s="237" t="e">
        <f>VLOOKUP($G1133,CSVLookups!$B:$R,MATCH(A$1,CSVLookups!$B$1:$R$1,0),FALSE)</f>
        <v>#N/A</v>
      </c>
      <c r="B1133" s="237" t="e">
        <f>VLOOKUP($G1133,CSVLookups!$B:$R,MATCH(B$1,CSVLookups!$B$1:$R$1,0),FALSE)</f>
        <v>#N/A</v>
      </c>
      <c r="C1133" s="238" t="e">
        <f t="shared" si="18"/>
        <v>#N/A</v>
      </c>
      <c r="D1133" s="238" t="e">
        <f>IF(AND(VALUE(LEFT($A1133,3))=309,LEN($B1133)=3),VLOOKUP(VALUE(MID($B1133,2,2)),_309_Table1,MATCH(MID($B1133,1,1),_309_Table1_ColumnLookup,0),FALSE),
  IF($C1133="309 LCR SummaryA",OneYearSCR,IF($C1133="309 LCR SummaryB",UltimateSCR,IF(VALUE(LEFT($A1133,3))=309,VLOOKUP(VALUE(MID($B1133,2,1)),_309_Table1,MATCH(MID($B1133,1,1),_309_Table1_ColumnLookup,0),FALSE)
+N("309"),
  IF(VALUE(LEFT($A1133,3))=310,VLOOKUP(VALUE(MID($B1133,2,1)),_310_Table1,MATCH(MID($B1133,1,1),_310_Table1_ColumnLookup,0),FALSE)
+N("310"),
  IF(AND(VALUE(LEFT($A1133,3))=311,LEN($I1133)=4),VLOOKUP($I1133,_311_Table1,MATCH($B1133,_311_Table1_ColumnLookup,0),FALSE),
  IF(AND(VALUE(LEFT($A1133,3))=311,OR($B1133="I2",$B1133="J2",$B1133="K2",$B1133="L2")),VLOOKUP('311'!$G$58,_311_Table1,MATCH(MID($B1133,1,1),_311_Table1_ColumnLookup,0),FALSE),
  IF(AND(VALUE(LEFT($A1133,3))=311,RIGHT($B1133,5)="Total"),VLOOKUP('311'!$G$59,_311_Table1,MATCH(MID($B1133,1,1),_311_Table1_ColumnLookup,0),FALSE),
  IF(VALUE(LEFT($A1133,3))=311,VLOOKUP(VALUE(MID($B1133,2,1)),_311_Table1,MATCH(MID($B1133,1,1),_311_Table1_ColumnLookup,0),FALSE)
+N("311"),
  IF(AND(VALUE(LEFT($A1133,3))=312,LEFT($G1133,10)="Unincepted",$B1133="G "),VLOOKUP(" ULO",_312_Table1,MATCH('312'!$N$16,_312_Table1_ColumnLookup,0),FALSE),
  IF(AND(VALUE(LEFT($A1133,3))=312,LEFT($G1133,10)="Unincepted",$B1133="O "),VLOOKUP(" ULO",_312_Table1,MATCH('312'!$V$16,_312_Table1_ColumnLookup,0),FALSE),
  IF(AND(VALUE(LEFT($A1133,3))=312,LEFT($G1133,10)="Unincepted",$B1133="Q "),VLOOKUP(" ULO",_312_Table1,MATCH('312'!$X$16,_312_Table1_ColumnLookup,0),FALSE),
  IF(AND(VALUE(LEFT($A1133,3))=312,LEFT($G1133,10)="Unincepted"),VLOOKUP(" ULO",_312_Table1,MATCH(LEFT($B1133,1),_312_Table1_ColumnLookup,0),FALSE),
  IF(AND(VALUE(LEFT($A1133,3))=312,LEFT($G1133,5)="Total",$B1133="G "),VLOOKUP('312'!$F$80,_312_Table1,MATCH('312'!$N$16,_312_Table1_ColumnLookup,0),FALSE),
  IF(AND(VALUE(LEFT($A1133,3))=312,LEFT($G1133,5)="Total",$B1133="O "),VLOOKUP('312'!$F$80,_312_Table1,MATCH('312'!$V$16,_312_Table1_ColumnLookup,0),FALSE),
  IF(AND(VALUE(LEFT($A1133,3))=312,LEFT($G1133,5)="Total",$B1133="Q "),VLOOKUP('312'!$F$80,_312_Table1,MATCH('312'!$X$16,_312_Table1_ColumnLookup,0),FALSE),
  IF(AND(VALUE(LEFT($A1133,3))=312,LEFT($G1133,5)="Total"),VLOOKUP('312'!$F$80,_312_Table1,MATCH(LEFT($B1133,1),_312_Table1_ColumnLookup,0),FALSE),
  IF(AND(VALUE(LEFT($A1133,3))=312,LEN($I1133)=4,$B1133="G"),VLOOKUP($I1133,_312_Table1,MATCH('312'!$N$16,_312_Table1_ColumnLookup,0),FALSE),
  IF(AND(VALUE(LEFT($A1133,3))=312,LEN($I1133)=4,$B1133="O"),VLOOKUP($I1133,_312_Table1,MATCH('312'!$V$16,_312_Table1_ColumnLookup,0),FALSE),
  IF(AND(VALUE(LEFT($A1133,3))=312,LEN($I1133)=4,$B1133="Q"),VLOOKUP($I1133,_312_Table1,MATCH('312'!$X$16,_312_Table1_ColumnLookup,0),FALSE),
  IF(AND(VALUE(LEFT($A1133,3))=312,LEN($I1133)=4),VLOOKUP($I1133,_312_Table1,MATCH(LEFT($B1133,1),_312_Table1_ColumnLookup,0),FALSE)
+N("312"),
  IF(VALUE(LEFT($A1133,3))=313,VLOOKUP(VALUE(MID($B1133,2,1)),_313_Table1,MATCH(MID($B1133,1,1),_313_Table1_ColumnLookup,0),FALSE)
+N("313"),
  IF(AND(VALUE(LEFT($A1133,3))=314,LEN($B1133)=3),VLOOKUP(VALUE(MID($B1133,2,2)),_314_Table1,MATCH(MID($B1133,1,1),_314_Table1_ColumnLookup,0),FALSE),
  IF(VALUE(LEFT($A1133,3))=314,VLOOKUP(VALUE(MID($B1133,2,1)),_314_Table1,MATCH(MID($B1133,1,1),_314_Table1_ColumnLookup,0),FALSE)
+N("314"),
""))))))))))))))))))))))))</f>
        <v>#N/A</v>
      </c>
      <c r="E1133" s="238" t="e">
        <f>IF(AND(VALUE(LEFT($A1133,3))=309,LEN($B1133)=3),VLOOKUP(VALUE(MID($B1133,2,2)),_309_Table2,MATCH(MID($B1133,1,1),_309_Table2_ColumnLookup,0),FALSE),
  IF($C1133="309 LCR SummaryA",OneYearSCR,IF($C1133="309 LCR SummaryB",UltimateSCR,IF(VALUE(LEFT($A1133,3))=309,VLOOKUP(VALUE(MID($B1133,2,1)),_309_Table2,MATCH(MID($B1133,1,1),_309_Table2_ColumnLookup,0),FALSE)
+N("309"),
  IF(VALUE(LEFT($A1133,3))=310,VLOOKUP(VALUE(MID($B1133,2,1)),_310_Table2,MATCH(MID($B1133,1,1),_310_Table2_ColumnLookup,0),FALSE)
+N("310"),
  IF(AND(VALUE(LEFT($A1133,3))=311,LEN($I1133)=4),VLOOKUP($I1133,_311_Table2,MATCH($B1133,_311_Table2_ColumnLookup,0),FALSE),
  IF(AND(VALUE(LEFT($A1133,3))=311,OR($B1133="I2",$B1133="J2",$B1133="K2",$B1133="L2")),VLOOKUP('311'!$G$58,_311_Table2,MATCH(MID($B1133,1,1),_311_Table2_ColumnLookup,0),FALSE),
  IF(AND(VALUE(LEFT($A1133,3))=311,RIGHT($B1133,5)="Total"),VLOOKUP('311'!$G$59,_311_Table2,MATCH(MID($B1133,1,1),_311_Table2_ColumnLookup,0),FALSE),
  IF(VALUE(LEFT($A1133,3))=311,VLOOKUP(VALUE(MID($B1133,2,1)),_311_Table2,MATCH(MID($B1133,1,1),_311_Table2_ColumnLookup,0),FALSE)
+N("311"),
  IF(AND(VALUE(LEFT($A1133,3))=312,LEFT($G1133,10)="Unincepted",$B1133="G "),VLOOKUP(" ULO",_312_Table2,MATCH('312'!$N$16,_312_Table2_ColumnLookup,0),FALSE),
  IF(AND(VALUE(LEFT($A1133,3))=312,LEFT($G1133,10)="Unincepted",$B1133="O "),VLOOKUP(" ULO",_312_Table2,MATCH('312'!$V$16,_312_Table2_ColumnLookup,0),FALSE),
  IF(AND(VALUE(LEFT($A1133,3))=312,LEFT($G1133,10)="Unincepted",$B1133="Q "),VLOOKUP(" ULO",_312_Table2,MATCH('312'!$X$16,_312_Table2_ColumnLookup,0),FALSE),
  IF(AND(VALUE(LEFT($A1133,3))=312,LEFT($G1133,10)="Unincepted"),VLOOKUP(" ULO",_312_Table2,MATCH(LEFT($B1133,1),_312_Table2_ColumnLookup,0),FALSE),
  IF(AND(VALUE(LEFT($A1133,3))=312,LEFT($G1133,5)="Total",$B1133="G "),VLOOKUP('312'!$F$80,_312_Table2,MATCH('312'!$N$16,_312_Table2_ColumnLookup,0),FALSE),
  IF(AND(VALUE(LEFT($A1133,3))=312,LEFT($G1133,5)="Total",$B1133="O "),VLOOKUP('312'!$F$80,_312_Table2,MATCH('312'!$V$16,_312_Table2_ColumnLookup,0),FALSE),
  IF(AND(VALUE(LEFT($A1133,3))=312,LEFT($G1133,5)="Total",$B1133="Q "),VLOOKUP('312'!$F$80,_312_Table2,MATCH('312'!$X$16,_312_Table2_ColumnLookup,0),FALSE),
  IF(AND(VALUE(LEFT($A1133,3))=312,LEFT($G1133,5)="Total"),VLOOKUP('312'!$F$80,_312_Table2,MATCH(LEFT($B1133,1),_312_Table2_ColumnLookup,0),FALSE),
  IF(AND(VALUE(LEFT($A1133,3))=312,LEN($I1133)=4,$B1133="G"),VLOOKUP($I1133,_312_Table2,MATCH('312'!$N$16,_312_Table2_ColumnLookup,0),FALSE),
  IF(AND(VALUE(LEFT($A1133,3))=312,LEN($I1133)=4,$B1133="O"),VLOOKUP($I1133,_312_Table2,MATCH('312'!$V$16,_312_Table2_ColumnLookup,0),FALSE),
  IF(AND(VALUE(LEFT($A1133,3))=312,LEN($I1133)=4,$B1133="Q"),VLOOKUP($I1133,_312_Table2,MATCH('312'!$X$16,_312_Table2_ColumnLookup,0),FALSE),
  IF(AND(VALUE(LEFT($A1133,3))=312,LEN($I1133)=4),VLOOKUP($I1133,_312_Table2,MATCH(LEFT($B1133,1),_312_Table2_ColumnLookup,0),FALSE)
+N("312"),
  IF(VALUE(LEFT($A1133,3))=313,VLOOKUP(VALUE(MID($B1133,2,1)),_313_Table2,MATCH(MID($B1133,1,1),_313_Table2_ColumnLookup,0),FALSE)
+N("313"),
  IF(AND(VALUE(LEFT($A1133,3))=314,LEN($B1133)=3),VLOOKUP(VALUE(MID($B1133,2,2)),_314_Table2,MATCH(MID($B1133,1,1),_314_Table2_ColumnLookup,0),FALSE),
  IF(VALUE(LEFT($A1133,3))=314,VLOOKUP(VALUE(MID($B1133,2,1)),_314_Table2,MATCH(MID($B1133,1,1),_314_Table2_ColumnLookup,0),FALSE)
+N("314"),
""))))))))))))))))))))))))</f>
        <v>#N/A</v>
      </c>
      <c r="F1133" s="238" t="e">
        <f>IF(AND(VALUE(LEFT($A1133,3))=309,LEN($B1133)=3),VLOOKUP(VALUE(MID($B1133,2,2)),_309_Table3,MATCH(MID($B1133,1,1),_309_Table3_ColumnLookup,0),FALSE),
  IF($C1133="309 LCR SummaryA",OneYearSCR,IF($C1133="309 LCR SummaryB",UltimateSCR,IF(VALUE(LEFT($A1133,3))=309,VLOOKUP(VALUE(MID($B1133,2,1)),_309_Table3,MATCH(MID($B1133,1,1),_309_Table3_ColumnLookup,0),FALSE)
+N("309"),
  IF(VALUE(LEFT($A1133,3))=310,VLOOKUP(VALUE(MID($B1133,2,1)),_310_Table3,MATCH(MID($B1133,1,1),_310_Table3_ColumnLookup,0),FALSE)
+N("310"),
  IF(AND(VALUE(LEFT($A1133,3))=311,LEN($I1133)=4),VLOOKUP($I1133,_311_Table3,MATCH($B1133,_311_Table3_ColumnLookup,0),FALSE),
  IF(AND(VALUE(LEFT($A1133,3))=311,OR($B1133="I2",$B1133="J2",$B1133="K2",$B1133="L2")),VLOOKUP('311'!$G$58,_311_Table3,MATCH(MID($B1133,1,1),_311_Table3_ColumnLookup,0),FALSE),
  IF(AND(VALUE(LEFT($A1133,3))=311,RIGHT($B1133,5)="Total"),VLOOKUP('311'!$G$59,_311_Table3,MATCH(MID($B1133,1,1),_311_Table3_ColumnLookup,0),FALSE),
  IF(VALUE(LEFT($A1133,3))=311,VLOOKUP(VALUE(MID($B1133,2,1)),_311_Table3,MATCH(MID($B1133,1,1),_311_Table3_ColumnLookup,0),FALSE)
+N("311"),
  IF(AND(VALUE(LEFT($A1133,3))=312,LEFT($G1133,10)="Unincepted",$B1133="G "),VLOOKUP(" ULO",_312_Table3,MATCH('312'!$N$16,_312_Table3_ColumnLookup,0),FALSE),
  IF(AND(VALUE(LEFT($A1133,3))=312,LEFT($G1133,10)="Unincepted",$B1133="O "),VLOOKUP(" ULO",_312_Table3,MATCH('312'!$V$16,_312_Table3_ColumnLookup,0),FALSE),
  IF(AND(VALUE(LEFT($A1133,3))=312,LEFT($G1133,10)="Unincepted",$B1133="Q "),VLOOKUP(" ULO",_312_Table3,MATCH('312'!$X$16,_312_Table3_ColumnLookup,0),FALSE),
  IF(AND(VALUE(LEFT($A1133,3))=312,LEFT($G1133,10)="Unincepted"),VLOOKUP(" ULO",_312_Table3,MATCH(LEFT($B1133,1),_312_Table3_ColumnLookup,0),FALSE),
  IF(AND(VALUE(LEFT($A1133,3))=312,LEFT($G1133,5)="Total",$B1133="G "),VLOOKUP('312'!$F$80,_312_Table3,MATCH('312'!$N$16,_312_Table3_ColumnLookup,0),FALSE),
  IF(AND(VALUE(LEFT($A1133,3))=312,LEFT($G1133,5)="Total",$B1133="O "),VLOOKUP('312'!$F$80,_312_Table3,MATCH('312'!$V$16,_312_Table3_ColumnLookup,0),FALSE),
  IF(AND(VALUE(LEFT($A1133,3))=312,LEFT($G1133,5)="Total",$B1133="Q "),VLOOKUP('312'!$F$80,_312_Table3,MATCH('312'!$X$16,_312_Table3_ColumnLookup,0),FALSE),
  IF(AND(VALUE(LEFT($A1133,3))=312,LEFT($G1133,5)="Total"),VLOOKUP('312'!$F$80,_312_Table3,MATCH(LEFT($B1133,1),_312_Table3_ColumnLookup,0),FALSE),
  IF(AND(VALUE(LEFT($A1133,3))=312,LEN($I1133)=4,$B1133="G"),VLOOKUP($I1133,_312_Table3,MATCH('312'!$N$16,_312_Table3_ColumnLookup,0),FALSE),
  IF(AND(VALUE(LEFT($A1133,3))=312,LEN($I1133)=4,$B1133="O"),VLOOKUP($I1133,_312_Table3,MATCH('312'!$V$16,_312_Table3_ColumnLookup,0),FALSE),
  IF(AND(VALUE(LEFT($A1133,3))=312,LEN($I1133)=4,$B1133="Q"),VLOOKUP($I1133,_312_Table3,MATCH('312'!$X$16,_312_Table3_ColumnLookup,0),FALSE),
  IF(AND(VALUE(LEFT($A1133,3))=312,LEN($I1133)=4),VLOOKUP($I1133,_312_Table3,MATCH(LEFT($B1133,1),_312_Table3_ColumnLookup,0),FALSE)
+N("312"),
  IF(VALUE(LEFT($A1133,3))=313,VLOOKUP(VALUE(MID($B1133,2,1)),_313_Table3,MATCH(MID($B1133,1,1),_313_Table3_ColumnLookup,0),FALSE)
+N("313"),
  IF(AND(VALUE(LEFT($A1133,3))=314,LEN($B1133)=3),VLOOKUP(VALUE(MID($B1133,2,2)),_314_Table3,MATCH(MID($B1133,1,1),_314_Table3_ColumnLookup,0),FALSE),
  IF(VALUE(LEFT($A1133,3))=314,VLOOKUP(VALUE(MID($B1133,2,1)),_314_Table3,MATCH(MID($B1133,1,1),_314_Table3_ColumnLookup,0),FALSE)
+N("314"),
""))))))))))))))))))))))))</f>
        <v>#N/A</v>
      </c>
      <c r="H1133" s="321" t="str">
        <f>IFERROR(
IF(ISERROR($D1133)=FALSE,$D1133,IF(ISERROR($E1133)=FALSE,$E1133,IF(ISERROR($F1133)=FALSE,$F1133
+N("012 checkboxes"),
IF(
IF(OR(LEFT($A1133,9)="Syndicate",LEFT($A1133,12)="NewSyndicate"),VLOOKUP($A1133,'012'!$J:$ZW,MATCH("Link to button",'012'!$J$1:$ZW$1,0),0)
+N("309 checkbox"),
IF($C1133="309 LCR Summary0",VLOOKUP("Notes990",'309'!$P:$ZZ,MATCH("Link to button",'309'!$P$1:$ZZ$1,0),0)
+N("313 checkboxes"),
IF($C1133="313 Financial Information0LcmVsScr",IF($C1133="309 LCR Summary0",VLOOKUP("LcmVsScr",'309'!$N:$ZZ,MATCH("Link to button",'309'!$N$1:$ZZ$1,0),0),
IF($C1133="313 Financial Information0LcrDocAttached",IF($C1133="309 LCR Summary0",VLOOKUP("LcrDocAttached",'309'!$N:$ZZ,MATCH("Link to button",'309'!$N$1:$ZZ$1,0),
0)))))))=1,TRUE,FALSE)
))),"")</f>
        <v/>
      </c>
    </row>
    <row r="1134" spans="1:8">
      <c r="A1134" s="237" t="e">
        <f>VLOOKUP($G1134,CSVLookups!$B:$R,MATCH(A$1,CSVLookups!$B$1:$R$1,0),FALSE)</f>
        <v>#N/A</v>
      </c>
      <c r="B1134" s="237" t="e">
        <f>VLOOKUP($G1134,CSVLookups!$B:$R,MATCH(B$1,CSVLookups!$B$1:$R$1,0),FALSE)</f>
        <v>#N/A</v>
      </c>
      <c r="C1134" s="238" t="e">
        <f t="shared" si="18"/>
        <v>#N/A</v>
      </c>
      <c r="D1134" s="238" t="e">
        <f>IF(AND(VALUE(LEFT($A1134,3))=309,LEN($B1134)=3),VLOOKUP(VALUE(MID($B1134,2,2)),_309_Table1,MATCH(MID($B1134,1,1),_309_Table1_ColumnLookup,0),FALSE),
  IF($C1134="309 LCR SummaryA",OneYearSCR,IF($C1134="309 LCR SummaryB",UltimateSCR,IF(VALUE(LEFT($A1134,3))=309,VLOOKUP(VALUE(MID($B1134,2,1)),_309_Table1,MATCH(MID($B1134,1,1),_309_Table1_ColumnLookup,0),FALSE)
+N("309"),
  IF(VALUE(LEFT($A1134,3))=310,VLOOKUP(VALUE(MID($B1134,2,1)),_310_Table1,MATCH(MID($B1134,1,1),_310_Table1_ColumnLookup,0),FALSE)
+N("310"),
  IF(AND(VALUE(LEFT($A1134,3))=311,LEN($I1134)=4),VLOOKUP($I1134,_311_Table1,MATCH($B1134,_311_Table1_ColumnLookup,0),FALSE),
  IF(AND(VALUE(LEFT($A1134,3))=311,OR($B1134="I2",$B1134="J2",$B1134="K2",$B1134="L2")),VLOOKUP('311'!$G$58,_311_Table1,MATCH(MID($B1134,1,1),_311_Table1_ColumnLookup,0),FALSE),
  IF(AND(VALUE(LEFT($A1134,3))=311,RIGHT($B1134,5)="Total"),VLOOKUP('311'!$G$59,_311_Table1,MATCH(MID($B1134,1,1),_311_Table1_ColumnLookup,0),FALSE),
  IF(VALUE(LEFT($A1134,3))=311,VLOOKUP(VALUE(MID($B1134,2,1)),_311_Table1,MATCH(MID($B1134,1,1),_311_Table1_ColumnLookup,0),FALSE)
+N("311"),
  IF(AND(VALUE(LEFT($A1134,3))=312,LEFT($G1134,10)="Unincepted",$B1134="G "),VLOOKUP(" ULO",_312_Table1,MATCH('312'!$N$16,_312_Table1_ColumnLookup,0),FALSE),
  IF(AND(VALUE(LEFT($A1134,3))=312,LEFT($G1134,10)="Unincepted",$B1134="O "),VLOOKUP(" ULO",_312_Table1,MATCH('312'!$V$16,_312_Table1_ColumnLookup,0),FALSE),
  IF(AND(VALUE(LEFT($A1134,3))=312,LEFT($G1134,10)="Unincepted",$B1134="Q "),VLOOKUP(" ULO",_312_Table1,MATCH('312'!$X$16,_312_Table1_ColumnLookup,0),FALSE),
  IF(AND(VALUE(LEFT($A1134,3))=312,LEFT($G1134,10)="Unincepted"),VLOOKUP(" ULO",_312_Table1,MATCH(LEFT($B1134,1),_312_Table1_ColumnLookup,0),FALSE),
  IF(AND(VALUE(LEFT($A1134,3))=312,LEFT($G1134,5)="Total",$B1134="G "),VLOOKUP('312'!$F$80,_312_Table1,MATCH('312'!$N$16,_312_Table1_ColumnLookup,0),FALSE),
  IF(AND(VALUE(LEFT($A1134,3))=312,LEFT($G1134,5)="Total",$B1134="O "),VLOOKUP('312'!$F$80,_312_Table1,MATCH('312'!$V$16,_312_Table1_ColumnLookup,0),FALSE),
  IF(AND(VALUE(LEFT($A1134,3))=312,LEFT($G1134,5)="Total",$B1134="Q "),VLOOKUP('312'!$F$80,_312_Table1,MATCH('312'!$X$16,_312_Table1_ColumnLookup,0),FALSE),
  IF(AND(VALUE(LEFT($A1134,3))=312,LEFT($G1134,5)="Total"),VLOOKUP('312'!$F$80,_312_Table1,MATCH(LEFT($B1134,1),_312_Table1_ColumnLookup,0),FALSE),
  IF(AND(VALUE(LEFT($A1134,3))=312,LEN($I1134)=4,$B1134="G"),VLOOKUP($I1134,_312_Table1,MATCH('312'!$N$16,_312_Table1_ColumnLookup,0),FALSE),
  IF(AND(VALUE(LEFT($A1134,3))=312,LEN($I1134)=4,$B1134="O"),VLOOKUP($I1134,_312_Table1,MATCH('312'!$V$16,_312_Table1_ColumnLookup,0),FALSE),
  IF(AND(VALUE(LEFT($A1134,3))=312,LEN($I1134)=4,$B1134="Q"),VLOOKUP($I1134,_312_Table1,MATCH('312'!$X$16,_312_Table1_ColumnLookup,0),FALSE),
  IF(AND(VALUE(LEFT($A1134,3))=312,LEN($I1134)=4),VLOOKUP($I1134,_312_Table1,MATCH(LEFT($B1134,1),_312_Table1_ColumnLookup,0),FALSE)
+N("312"),
  IF(VALUE(LEFT($A1134,3))=313,VLOOKUP(VALUE(MID($B1134,2,1)),_313_Table1,MATCH(MID($B1134,1,1),_313_Table1_ColumnLookup,0),FALSE)
+N("313"),
  IF(AND(VALUE(LEFT($A1134,3))=314,LEN($B1134)=3),VLOOKUP(VALUE(MID($B1134,2,2)),_314_Table1,MATCH(MID($B1134,1,1),_314_Table1_ColumnLookup,0),FALSE),
  IF(VALUE(LEFT($A1134,3))=314,VLOOKUP(VALUE(MID($B1134,2,1)),_314_Table1,MATCH(MID($B1134,1,1),_314_Table1_ColumnLookup,0),FALSE)
+N("314"),
""))))))))))))))))))))))))</f>
        <v>#N/A</v>
      </c>
      <c r="E1134" s="238" t="e">
        <f>IF(AND(VALUE(LEFT($A1134,3))=309,LEN($B1134)=3),VLOOKUP(VALUE(MID($B1134,2,2)),_309_Table2,MATCH(MID($B1134,1,1),_309_Table2_ColumnLookup,0),FALSE),
  IF($C1134="309 LCR SummaryA",OneYearSCR,IF($C1134="309 LCR SummaryB",UltimateSCR,IF(VALUE(LEFT($A1134,3))=309,VLOOKUP(VALUE(MID($B1134,2,1)),_309_Table2,MATCH(MID($B1134,1,1),_309_Table2_ColumnLookup,0),FALSE)
+N("309"),
  IF(VALUE(LEFT($A1134,3))=310,VLOOKUP(VALUE(MID($B1134,2,1)),_310_Table2,MATCH(MID($B1134,1,1),_310_Table2_ColumnLookup,0),FALSE)
+N("310"),
  IF(AND(VALUE(LEFT($A1134,3))=311,LEN($I1134)=4),VLOOKUP($I1134,_311_Table2,MATCH($B1134,_311_Table2_ColumnLookup,0),FALSE),
  IF(AND(VALUE(LEFT($A1134,3))=311,OR($B1134="I2",$B1134="J2",$B1134="K2",$B1134="L2")),VLOOKUP('311'!$G$58,_311_Table2,MATCH(MID($B1134,1,1),_311_Table2_ColumnLookup,0),FALSE),
  IF(AND(VALUE(LEFT($A1134,3))=311,RIGHT($B1134,5)="Total"),VLOOKUP('311'!$G$59,_311_Table2,MATCH(MID($B1134,1,1),_311_Table2_ColumnLookup,0),FALSE),
  IF(VALUE(LEFT($A1134,3))=311,VLOOKUP(VALUE(MID($B1134,2,1)),_311_Table2,MATCH(MID($B1134,1,1),_311_Table2_ColumnLookup,0),FALSE)
+N("311"),
  IF(AND(VALUE(LEFT($A1134,3))=312,LEFT($G1134,10)="Unincepted",$B1134="G "),VLOOKUP(" ULO",_312_Table2,MATCH('312'!$N$16,_312_Table2_ColumnLookup,0),FALSE),
  IF(AND(VALUE(LEFT($A1134,3))=312,LEFT($G1134,10)="Unincepted",$B1134="O "),VLOOKUP(" ULO",_312_Table2,MATCH('312'!$V$16,_312_Table2_ColumnLookup,0),FALSE),
  IF(AND(VALUE(LEFT($A1134,3))=312,LEFT($G1134,10)="Unincepted",$B1134="Q "),VLOOKUP(" ULO",_312_Table2,MATCH('312'!$X$16,_312_Table2_ColumnLookup,0),FALSE),
  IF(AND(VALUE(LEFT($A1134,3))=312,LEFT($G1134,10)="Unincepted"),VLOOKUP(" ULO",_312_Table2,MATCH(LEFT($B1134,1),_312_Table2_ColumnLookup,0),FALSE),
  IF(AND(VALUE(LEFT($A1134,3))=312,LEFT($G1134,5)="Total",$B1134="G "),VLOOKUP('312'!$F$80,_312_Table2,MATCH('312'!$N$16,_312_Table2_ColumnLookup,0),FALSE),
  IF(AND(VALUE(LEFT($A1134,3))=312,LEFT($G1134,5)="Total",$B1134="O "),VLOOKUP('312'!$F$80,_312_Table2,MATCH('312'!$V$16,_312_Table2_ColumnLookup,0),FALSE),
  IF(AND(VALUE(LEFT($A1134,3))=312,LEFT($G1134,5)="Total",$B1134="Q "),VLOOKUP('312'!$F$80,_312_Table2,MATCH('312'!$X$16,_312_Table2_ColumnLookup,0),FALSE),
  IF(AND(VALUE(LEFT($A1134,3))=312,LEFT($G1134,5)="Total"),VLOOKUP('312'!$F$80,_312_Table2,MATCH(LEFT($B1134,1),_312_Table2_ColumnLookup,0),FALSE),
  IF(AND(VALUE(LEFT($A1134,3))=312,LEN($I1134)=4,$B1134="G"),VLOOKUP($I1134,_312_Table2,MATCH('312'!$N$16,_312_Table2_ColumnLookup,0),FALSE),
  IF(AND(VALUE(LEFT($A1134,3))=312,LEN($I1134)=4,$B1134="O"),VLOOKUP($I1134,_312_Table2,MATCH('312'!$V$16,_312_Table2_ColumnLookup,0),FALSE),
  IF(AND(VALUE(LEFT($A1134,3))=312,LEN($I1134)=4,$B1134="Q"),VLOOKUP($I1134,_312_Table2,MATCH('312'!$X$16,_312_Table2_ColumnLookup,0),FALSE),
  IF(AND(VALUE(LEFT($A1134,3))=312,LEN($I1134)=4),VLOOKUP($I1134,_312_Table2,MATCH(LEFT($B1134,1),_312_Table2_ColumnLookup,0),FALSE)
+N("312"),
  IF(VALUE(LEFT($A1134,3))=313,VLOOKUP(VALUE(MID($B1134,2,1)),_313_Table2,MATCH(MID($B1134,1,1),_313_Table2_ColumnLookup,0),FALSE)
+N("313"),
  IF(AND(VALUE(LEFT($A1134,3))=314,LEN($B1134)=3),VLOOKUP(VALUE(MID($B1134,2,2)),_314_Table2,MATCH(MID($B1134,1,1),_314_Table2_ColumnLookup,0),FALSE),
  IF(VALUE(LEFT($A1134,3))=314,VLOOKUP(VALUE(MID($B1134,2,1)),_314_Table2,MATCH(MID($B1134,1,1),_314_Table2_ColumnLookup,0),FALSE)
+N("314"),
""))))))))))))))))))))))))</f>
        <v>#N/A</v>
      </c>
      <c r="F1134" s="238" t="e">
        <f>IF(AND(VALUE(LEFT($A1134,3))=309,LEN($B1134)=3),VLOOKUP(VALUE(MID($B1134,2,2)),_309_Table3,MATCH(MID($B1134,1,1),_309_Table3_ColumnLookup,0),FALSE),
  IF($C1134="309 LCR SummaryA",OneYearSCR,IF($C1134="309 LCR SummaryB",UltimateSCR,IF(VALUE(LEFT($A1134,3))=309,VLOOKUP(VALUE(MID($B1134,2,1)),_309_Table3,MATCH(MID($B1134,1,1),_309_Table3_ColumnLookup,0),FALSE)
+N("309"),
  IF(VALUE(LEFT($A1134,3))=310,VLOOKUP(VALUE(MID($B1134,2,1)),_310_Table3,MATCH(MID($B1134,1,1),_310_Table3_ColumnLookup,0),FALSE)
+N("310"),
  IF(AND(VALUE(LEFT($A1134,3))=311,LEN($I1134)=4),VLOOKUP($I1134,_311_Table3,MATCH($B1134,_311_Table3_ColumnLookup,0),FALSE),
  IF(AND(VALUE(LEFT($A1134,3))=311,OR($B1134="I2",$B1134="J2",$B1134="K2",$B1134="L2")),VLOOKUP('311'!$G$58,_311_Table3,MATCH(MID($B1134,1,1),_311_Table3_ColumnLookup,0),FALSE),
  IF(AND(VALUE(LEFT($A1134,3))=311,RIGHT($B1134,5)="Total"),VLOOKUP('311'!$G$59,_311_Table3,MATCH(MID($B1134,1,1),_311_Table3_ColumnLookup,0),FALSE),
  IF(VALUE(LEFT($A1134,3))=311,VLOOKUP(VALUE(MID($B1134,2,1)),_311_Table3,MATCH(MID($B1134,1,1),_311_Table3_ColumnLookup,0),FALSE)
+N("311"),
  IF(AND(VALUE(LEFT($A1134,3))=312,LEFT($G1134,10)="Unincepted",$B1134="G "),VLOOKUP(" ULO",_312_Table3,MATCH('312'!$N$16,_312_Table3_ColumnLookup,0),FALSE),
  IF(AND(VALUE(LEFT($A1134,3))=312,LEFT($G1134,10)="Unincepted",$B1134="O "),VLOOKUP(" ULO",_312_Table3,MATCH('312'!$V$16,_312_Table3_ColumnLookup,0),FALSE),
  IF(AND(VALUE(LEFT($A1134,3))=312,LEFT($G1134,10)="Unincepted",$B1134="Q "),VLOOKUP(" ULO",_312_Table3,MATCH('312'!$X$16,_312_Table3_ColumnLookup,0),FALSE),
  IF(AND(VALUE(LEFT($A1134,3))=312,LEFT($G1134,10)="Unincepted"),VLOOKUP(" ULO",_312_Table3,MATCH(LEFT($B1134,1),_312_Table3_ColumnLookup,0),FALSE),
  IF(AND(VALUE(LEFT($A1134,3))=312,LEFT($G1134,5)="Total",$B1134="G "),VLOOKUP('312'!$F$80,_312_Table3,MATCH('312'!$N$16,_312_Table3_ColumnLookup,0),FALSE),
  IF(AND(VALUE(LEFT($A1134,3))=312,LEFT($G1134,5)="Total",$B1134="O "),VLOOKUP('312'!$F$80,_312_Table3,MATCH('312'!$V$16,_312_Table3_ColumnLookup,0),FALSE),
  IF(AND(VALUE(LEFT($A1134,3))=312,LEFT($G1134,5)="Total",$B1134="Q "),VLOOKUP('312'!$F$80,_312_Table3,MATCH('312'!$X$16,_312_Table3_ColumnLookup,0),FALSE),
  IF(AND(VALUE(LEFT($A1134,3))=312,LEFT($G1134,5)="Total"),VLOOKUP('312'!$F$80,_312_Table3,MATCH(LEFT($B1134,1),_312_Table3_ColumnLookup,0),FALSE),
  IF(AND(VALUE(LEFT($A1134,3))=312,LEN($I1134)=4,$B1134="G"),VLOOKUP($I1134,_312_Table3,MATCH('312'!$N$16,_312_Table3_ColumnLookup,0),FALSE),
  IF(AND(VALUE(LEFT($A1134,3))=312,LEN($I1134)=4,$B1134="O"),VLOOKUP($I1134,_312_Table3,MATCH('312'!$V$16,_312_Table3_ColumnLookup,0),FALSE),
  IF(AND(VALUE(LEFT($A1134,3))=312,LEN($I1134)=4,$B1134="Q"),VLOOKUP($I1134,_312_Table3,MATCH('312'!$X$16,_312_Table3_ColumnLookup,0),FALSE),
  IF(AND(VALUE(LEFT($A1134,3))=312,LEN($I1134)=4),VLOOKUP($I1134,_312_Table3,MATCH(LEFT($B1134,1),_312_Table3_ColumnLookup,0),FALSE)
+N("312"),
  IF(VALUE(LEFT($A1134,3))=313,VLOOKUP(VALUE(MID($B1134,2,1)),_313_Table3,MATCH(MID($B1134,1,1),_313_Table3_ColumnLookup,0),FALSE)
+N("313"),
  IF(AND(VALUE(LEFT($A1134,3))=314,LEN($B1134)=3),VLOOKUP(VALUE(MID($B1134,2,2)),_314_Table3,MATCH(MID($B1134,1,1),_314_Table3_ColumnLookup,0),FALSE),
  IF(VALUE(LEFT($A1134,3))=314,VLOOKUP(VALUE(MID($B1134,2,1)),_314_Table3,MATCH(MID($B1134,1,1),_314_Table3_ColumnLookup,0),FALSE)
+N("314"),
""))))))))))))))))))))))))</f>
        <v>#N/A</v>
      </c>
      <c r="H1134" s="321" t="str">
        <f>IFERROR(
IF(ISERROR($D1134)=FALSE,$D1134,IF(ISERROR($E1134)=FALSE,$E1134,IF(ISERROR($F1134)=FALSE,$F1134
+N("012 checkboxes"),
IF(
IF(OR(LEFT($A1134,9)="Syndicate",LEFT($A1134,12)="NewSyndicate"),VLOOKUP($A1134,'012'!$J:$ZW,MATCH("Link to button",'012'!$J$1:$ZW$1,0),0)
+N("309 checkbox"),
IF($C1134="309 LCR Summary0",VLOOKUP("Notes990",'309'!$P:$ZZ,MATCH("Link to button",'309'!$P$1:$ZZ$1,0),0)
+N("313 checkboxes"),
IF($C1134="313 Financial Information0LcmVsScr",IF($C1134="309 LCR Summary0",VLOOKUP("LcmVsScr",'309'!$N:$ZZ,MATCH("Link to button",'309'!$N$1:$ZZ$1,0),0),
IF($C1134="313 Financial Information0LcrDocAttached",IF($C1134="309 LCR Summary0",VLOOKUP("LcrDocAttached",'309'!$N:$ZZ,MATCH("Link to button",'309'!$N$1:$ZZ$1,0),
0)))))))=1,TRUE,FALSE)
))),"")</f>
        <v/>
      </c>
    </row>
    <row r="1135" spans="1:8">
      <c r="A1135" s="237" t="e">
        <f>VLOOKUP($G1135,CSVLookups!$B:$R,MATCH(A$1,CSVLookups!$B$1:$R$1,0),FALSE)</f>
        <v>#N/A</v>
      </c>
      <c r="B1135" s="237" t="e">
        <f>VLOOKUP($G1135,CSVLookups!$B:$R,MATCH(B$1,CSVLookups!$B$1:$R$1,0),FALSE)</f>
        <v>#N/A</v>
      </c>
      <c r="C1135" s="238" t="e">
        <f t="shared" si="18"/>
        <v>#N/A</v>
      </c>
      <c r="D1135" s="238" t="e">
        <f>IF(AND(VALUE(LEFT($A1135,3))=309,LEN($B1135)=3),VLOOKUP(VALUE(MID($B1135,2,2)),_309_Table1,MATCH(MID($B1135,1,1),_309_Table1_ColumnLookup,0),FALSE),
  IF($C1135="309 LCR SummaryA",OneYearSCR,IF($C1135="309 LCR SummaryB",UltimateSCR,IF(VALUE(LEFT($A1135,3))=309,VLOOKUP(VALUE(MID($B1135,2,1)),_309_Table1,MATCH(MID($B1135,1,1),_309_Table1_ColumnLookup,0),FALSE)
+N("309"),
  IF(VALUE(LEFT($A1135,3))=310,VLOOKUP(VALUE(MID($B1135,2,1)),_310_Table1,MATCH(MID($B1135,1,1),_310_Table1_ColumnLookup,0),FALSE)
+N("310"),
  IF(AND(VALUE(LEFT($A1135,3))=311,LEN($I1135)=4),VLOOKUP($I1135,_311_Table1,MATCH($B1135,_311_Table1_ColumnLookup,0),FALSE),
  IF(AND(VALUE(LEFT($A1135,3))=311,OR($B1135="I2",$B1135="J2",$B1135="K2",$B1135="L2")),VLOOKUP('311'!$G$58,_311_Table1,MATCH(MID($B1135,1,1),_311_Table1_ColumnLookup,0),FALSE),
  IF(AND(VALUE(LEFT($A1135,3))=311,RIGHT($B1135,5)="Total"),VLOOKUP('311'!$G$59,_311_Table1,MATCH(MID($B1135,1,1),_311_Table1_ColumnLookup,0),FALSE),
  IF(VALUE(LEFT($A1135,3))=311,VLOOKUP(VALUE(MID($B1135,2,1)),_311_Table1,MATCH(MID($B1135,1,1),_311_Table1_ColumnLookup,0),FALSE)
+N("311"),
  IF(AND(VALUE(LEFT($A1135,3))=312,LEFT($G1135,10)="Unincepted",$B1135="G "),VLOOKUP(" ULO",_312_Table1,MATCH('312'!$N$16,_312_Table1_ColumnLookup,0),FALSE),
  IF(AND(VALUE(LEFT($A1135,3))=312,LEFT($G1135,10)="Unincepted",$B1135="O "),VLOOKUP(" ULO",_312_Table1,MATCH('312'!$V$16,_312_Table1_ColumnLookup,0),FALSE),
  IF(AND(VALUE(LEFT($A1135,3))=312,LEFT($G1135,10)="Unincepted",$B1135="Q "),VLOOKUP(" ULO",_312_Table1,MATCH('312'!$X$16,_312_Table1_ColumnLookup,0),FALSE),
  IF(AND(VALUE(LEFT($A1135,3))=312,LEFT($G1135,10)="Unincepted"),VLOOKUP(" ULO",_312_Table1,MATCH(LEFT($B1135,1),_312_Table1_ColumnLookup,0),FALSE),
  IF(AND(VALUE(LEFT($A1135,3))=312,LEFT($G1135,5)="Total",$B1135="G "),VLOOKUP('312'!$F$80,_312_Table1,MATCH('312'!$N$16,_312_Table1_ColumnLookup,0),FALSE),
  IF(AND(VALUE(LEFT($A1135,3))=312,LEFT($G1135,5)="Total",$B1135="O "),VLOOKUP('312'!$F$80,_312_Table1,MATCH('312'!$V$16,_312_Table1_ColumnLookup,0),FALSE),
  IF(AND(VALUE(LEFT($A1135,3))=312,LEFT($G1135,5)="Total",$B1135="Q "),VLOOKUP('312'!$F$80,_312_Table1,MATCH('312'!$X$16,_312_Table1_ColumnLookup,0),FALSE),
  IF(AND(VALUE(LEFT($A1135,3))=312,LEFT($G1135,5)="Total"),VLOOKUP('312'!$F$80,_312_Table1,MATCH(LEFT($B1135,1),_312_Table1_ColumnLookup,0),FALSE),
  IF(AND(VALUE(LEFT($A1135,3))=312,LEN($I1135)=4,$B1135="G"),VLOOKUP($I1135,_312_Table1,MATCH('312'!$N$16,_312_Table1_ColumnLookup,0),FALSE),
  IF(AND(VALUE(LEFT($A1135,3))=312,LEN($I1135)=4,$B1135="O"),VLOOKUP($I1135,_312_Table1,MATCH('312'!$V$16,_312_Table1_ColumnLookup,0),FALSE),
  IF(AND(VALUE(LEFT($A1135,3))=312,LEN($I1135)=4,$B1135="Q"),VLOOKUP($I1135,_312_Table1,MATCH('312'!$X$16,_312_Table1_ColumnLookup,0),FALSE),
  IF(AND(VALUE(LEFT($A1135,3))=312,LEN($I1135)=4),VLOOKUP($I1135,_312_Table1,MATCH(LEFT($B1135,1),_312_Table1_ColumnLookup,0),FALSE)
+N("312"),
  IF(VALUE(LEFT($A1135,3))=313,VLOOKUP(VALUE(MID($B1135,2,1)),_313_Table1,MATCH(MID($B1135,1,1),_313_Table1_ColumnLookup,0),FALSE)
+N("313"),
  IF(AND(VALUE(LEFT($A1135,3))=314,LEN($B1135)=3),VLOOKUP(VALUE(MID($B1135,2,2)),_314_Table1,MATCH(MID($B1135,1,1),_314_Table1_ColumnLookup,0),FALSE),
  IF(VALUE(LEFT($A1135,3))=314,VLOOKUP(VALUE(MID($B1135,2,1)),_314_Table1,MATCH(MID($B1135,1,1),_314_Table1_ColumnLookup,0),FALSE)
+N("314"),
""))))))))))))))))))))))))</f>
        <v>#N/A</v>
      </c>
      <c r="E1135" s="238" t="e">
        <f>IF(AND(VALUE(LEFT($A1135,3))=309,LEN($B1135)=3),VLOOKUP(VALUE(MID($B1135,2,2)),_309_Table2,MATCH(MID($B1135,1,1),_309_Table2_ColumnLookup,0),FALSE),
  IF($C1135="309 LCR SummaryA",OneYearSCR,IF($C1135="309 LCR SummaryB",UltimateSCR,IF(VALUE(LEFT($A1135,3))=309,VLOOKUP(VALUE(MID($B1135,2,1)),_309_Table2,MATCH(MID($B1135,1,1),_309_Table2_ColumnLookup,0),FALSE)
+N("309"),
  IF(VALUE(LEFT($A1135,3))=310,VLOOKUP(VALUE(MID($B1135,2,1)),_310_Table2,MATCH(MID($B1135,1,1),_310_Table2_ColumnLookup,0),FALSE)
+N("310"),
  IF(AND(VALUE(LEFT($A1135,3))=311,LEN($I1135)=4),VLOOKUP($I1135,_311_Table2,MATCH($B1135,_311_Table2_ColumnLookup,0),FALSE),
  IF(AND(VALUE(LEFT($A1135,3))=311,OR($B1135="I2",$B1135="J2",$B1135="K2",$B1135="L2")),VLOOKUP('311'!$G$58,_311_Table2,MATCH(MID($B1135,1,1),_311_Table2_ColumnLookup,0),FALSE),
  IF(AND(VALUE(LEFT($A1135,3))=311,RIGHT($B1135,5)="Total"),VLOOKUP('311'!$G$59,_311_Table2,MATCH(MID($B1135,1,1),_311_Table2_ColumnLookup,0),FALSE),
  IF(VALUE(LEFT($A1135,3))=311,VLOOKUP(VALUE(MID($B1135,2,1)),_311_Table2,MATCH(MID($B1135,1,1),_311_Table2_ColumnLookup,0),FALSE)
+N("311"),
  IF(AND(VALUE(LEFT($A1135,3))=312,LEFT($G1135,10)="Unincepted",$B1135="G "),VLOOKUP(" ULO",_312_Table2,MATCH('312'!$N$16,_312_Table2_ColumnLookup,0),FALSE),
  IF(AND(VALUE(LEFT($A1135,3))=312,LEFT($G1135,10)="Unincepted",$B1135="O "),VLOOKUP(" ULO",_312_Table2,MATCH('312'!$V$16,_312_Table2_ColumnLookup,0),FALSE),
  IF(AND(VALUE(LEFT($A1135,3))=312,LEFT($G1135,10)="Unincepted",$B1135="Q "),VLOOKUP(" ULO",_312_Table2,MATCH('312'!$X$16,_312_Table2_ColumnLookup,0),FALSE),
  IF(AND(VALUE(LEFT($A1135,3))=312,LEFT($G1135,10)="Unincepted"),VLOOKUP(" ULO",_312_Table2,MATCH(LEFT($B1135,1),_312_Table2_ColumnLookup,0),FALSE),
  IF(AND(VALUE(LEFT($A1135,3))=312,LEFT($G1135,5)="Total",$B1135="G "),VLOOKUP('312'!$F$80,_312_Table2,MATCH('312'!$N$16,_312_Table2_ColumnLookup,0),FALSE),
  IF(AND(VALUE(LEFT($A1135,3))=312,LEFT($G1135,5)="Total",$B1135="O "),VLOOKUP('312'!$F$80,_312_Table2,MATCH('312'!$V$16,_312_Table2_ColumnLookup,0),FALSE),
  IF(AND(VALUE(LEFT($A1135,3))=312,LEFT($G1135,5)="Total",$B1135="Q "),VLOOKUP('312'!$F$80,_312_Table2,MATCH('312'!$X$16,_312_Table2_ColumnLookup,0),FALSE),
  IF(AND(VALUE(LEFT($A1135,3))=312,LEFT($G1135,5)="Total"),VLOOKUP('312'!$F$80,_312_Table2,MATCH(LEFT($B1135,1),_312_Table2_ColumnLookup,0),FALSE),
  IF(AND(VALUE(LEFT($A1135,3))=312,LEN($I1135)=4,$B1135="G"),VLOOKUP($I1135,_312_Table2,MATCH('312'!$N$16,_312_Table2_ColumnLookup,0),FALSE),
  IF(AND(VALUE(LEFT($A1135,3))=312,LEN($I1135)=4,$B1135="O"),VLOOKUP($I1135,_312_Table2,MATCH('312'!$V$16,_312_Table2_ColumnLookup,0),FALSE),
  IF(AND(VALUE(LEFT($A1135,3))=312,LEN($I1135)=4,$B1135="Q"),VLOOKUP($I1135,_312_Table2,MATCH('312'!$X$16,_312_Table2_ColumnLookup,0),FALSE),
  IF(AND(VALUE(LEFT($A1135,3))=312,LEN($I1135)=4),VLOOKUP($I1135,_312_Table2,MATCH(LEFT($B1135,1),_312_Table2_ColumnLookup,0),FALSE)
+N("312"),
  IF(VALUE(LEFT($A1135,3))=313,VLOOKUP(VALUE(MID($B1135,2,1)),_313_Table2,MATCH(MID($B1135,1,1),_313_Table2_ColumnLookup,0),FALSE)
+N("313"),
  IF(AND(VALUE(LEFT($A1135,3))=314,LEN($B1135)=3),VLOOKUP(VALUE(MID($B1135,2,2)),_314_Table2,MATCH(MID($B1135,1,1),_314_Table2_ColumnLookup,0),FALSE),
  IF(VALUE(LEFT($A1135,3))=314,VLOOKUP(VALUE(MID($B1135,2,1)),_314_Table2,MATCH(MID($B1135,1,1),_314_Table2_ColumnLookup,0),FALSE)
+N("314"),
""))))))))))))))))))))))))</f>
        <v>#N/A</v>
      </c>
      <c r="F1135" s="238" t="e">
        <f>IF(AND(VALUE(LEFT($A1135,3))=309,LEN($B1135)=3),VLOOKUP(VALUE(MID($B1135,2,2)),_309_Table3,MATCH(MID($B1135,1,1),_309_Table3_ColumnLookup,0),FALSE),
  IF($C1135="309 LCR SummaryA",OneYearSCR,IF($C1135="309 LCR SummaryB",UltimateSCR,IF(VALUE(LEFT($A1135,3))=309,VLOOKUP(VALUE(MID($B1135,2,1)),_309_Table3,MATCH(MID($B1135,1,1),_309_Table3_ColumnLookup,0),FALSE)
+N("309"),
  IF(VALUE(LEFT($A1135,3))=310,VLOOKUP(VALUE(MID($B1135,2,1)),_310_Table3,MATCH(MID($B1135,1,1),_310_Table3_ColumnLookup,0),FALSE)
+N("310"),
  IF(AND(VALUE(LEFT($A1135,3))=311,LEN($I1135)=4),VLOOKUP($I1135,_311_Table3,MATCH($B1135,_311_Table3_ColumnLookup,0),FALSE),
  IF(AND(VALUE(LEFT($A1135,3))=311,OR($B1135="I2",$B1135="J2",$B1135="K2",$B1135="L2")),VLOOKUP('311'!$G$58,_311_Table3,MATCH(MID($B1135,1,1),_311_Table3_ColumnLookup,0),FALSE),
  IF(AND(VALUE(LEFT($A1135,3))=311,RIGHT($B1135,5)="Total"),VLOOKUP('311'!$G$59,_311_Table3,MATCH(MID($B1135,1,1),_311_Table3_ColumnLookup,0),FALSE),
  IF(VALUE(LEFT($A1135,3))=311,VLOOKUP(VALUE(MID($B1135,2,1)),_311_Table3,MATCH(MID($B1135,1,1),_311_Table3_ColumnLookup,0),FALSE)
+N("311"),
  IF(AND(VALUE(LEFT($A1135,3))=312,LEFT($G1135,10)="Unincepted",$B1135="G "),VLOOKUP(" ULO",_312_Table3,MATCH('312'!$N$16,_312_Table3_ColumnLookup,0),FALSE),
  IF(AND(VALUE(LEFT($A1135,3))=312,LEFT($G1135,10)="Unincepted",$B1135="O "),VLOOKUP(" ULO",_312_Table3,MATCH('312'!$V$16,_312_Table3_ColumnLookup,0),FALSE),
  IF(AND(VALUE(LEFT($A1135,3))=312,LEFT($G1135,10)="Unincepted",$B1135="Q "),VLOOKUP(" ULO",_312_Table3,MATCH('312'!$X$16,_312_Table3_ColumnLookup,0),FALSE),
  IF(AND(VALUE(LEFT($A1135,3))=312,LEFT($G1135,10)="Unincepted"),VLOOKUP(" ULO",_312_Table3,MATCH(LEFT($B1135,1),_312_Table3_ColumnLookup,0),FALSE),
  IF(AND(VALUE(LEFT($A1135,3))=312,LEFT($G1135,5)="Total",$B1135="G "),VLOOKUP('312'!$F$80,_312_Table3,MATCH('312'!$N$16,_312_Table3_ColumnLookup,0),FALSE),
  IF(AND(VALUE(LEFT($A1135,3))=312,LEFT($G1135,5)="Total",$B1135="O "),VLOOKUP('312'!$F$80,_312_Table3,MATCH('312'!$V$16,_312_Table3_ColumnLookup,0),FALSE),
  IF(AND(VALUE(LEFT($A1135,3))=312,LEFT($G1135,5)="Total",$B1135="Q "),VLOOKUP('312'!$F$80,_312_Table3,MATCH('312'!$X$16,_312_Table3_ColumnLookup,0),FALSE),
  IF(AND(VALUE(LEFT($A1135,3))=312,LEFT($G1135,5)="Total"),VLOOKUP('312'!$F$80,_312_Table3,MATCH(LEFT($B1135,1),_312_Table3_ColumnLookup,0),FALSE),
  IF(AND(VALUE(LEFT($A1135,3))=312,LEN($I1135)=4,$B1135="G"),VLOOKUP($I1135,_312_Table3,MATCH('312'!$N$16,_312_Table3_ColumnLookup,0),FALSE),
  IF(AND(VALUE(LEFT($A1135,3))=312,LEN($I1135)=4,$B1135="O"),VLOOKUP($I1135,_312_Table3,MATCH('312'!$V$16,_312_Table3_ColumnLookup,0),FALSE),
  IF(AND(VALUE(LEFT($A1135,3))=312,LEN($I1135)=4,$B1135="Q"),VLOOKUP($I1135,_312_Table3,MATCH('312'!$X$16,_312_Table3_ColumnLookup,0),FALSE),
  IF(AND(VALUE(LEFT($A1135,3))=312,LEN($I1135)=4),VLOOKUP($I1135,_312_Table3,MATCH(LEFT($B1135,1),_312_Table3_ColumnLookup,0),FALSE)
+N("312"),
  IF(VALUE(LEFT($A1135,3))=313,VLOOKUP(VALUE(MID($B1135,2,1)),_313_Table3,MATCH(MID($B1135,1,1),_313_Table3_ColumnLookup,0),FALSE)
+N("313"),
  IF(AND(VALUE(LEFT($A1135,3))=314,LEN($B1135)=3),VLOOKUP(VALUE(MID($B1135,2,2)),_314_Table3,MATCH(MID($B1135,1,1),_314_Table3_ColumnLookup,0),FALSE),
  IF(VALUE(LEFT($A1135,3))=314,VLOOKUP(VALUE(MID($B1135,2,1)),_314_Table3,MATCH(MID($B1135,1,1),_314_Table3_ColumnLookup,0),FALSE)
+N("314"),
""))))))))))))))))))))))))</f>
        <v>#N/A</v>
      </c>
      <c r="H1135" s="321" t="str">
        <f>IFERROR(
IF(ISERROR($D1135)=FALSE,$D1135,IF(ISERROR($E1135)=FALSE,$E1135,IF(ISERROR($F1135)=FALSE,$F1135
+N("012 checkboxes"),
IF(
IF(OR(LEFT($A1135,9)="Syndicate",LEFT($A1135,12)="NewSyndicate"),VLOOKUP($A1135,'012'!$J:$ZW,MATCH("Link to button",'012'!$J$1:$ZW$1,0),0)
+N("309 checkbox"),
IF($C1135="309 LCR Summary0",VLOOKUP("Notes990",'309'!$P:$ZZ,MATCH("Link to button",'309'!$P$1:$ZZ$1,0),0)
+N("313 checkboxes"),
IF($C1135="313 Financial Information0LcmVsScr",IF($C1135="309 LCR Summary0",VLOOKUP("LcmVsScr",'309'!$N:$ZZ,MATCH("Link to button",'309'!$N$1:$ZZ$1,0),0),
IF($C1135="313 Financial Information0LcrDocAttached",IF($C1135="309 LCR Summary0",VLOOKUP("LcrDocAttached",'309'!$N:$ZZ,MATCH("Link to button",'309'!$N$1:$ZZ$1,0),
0)))))))=1,TRUE,FALSE)
))),"")</f>
        <v/>
      </c>
    </row>
    <row r="1136" spans="1:8">
      <c r="A1136" s="237" t="e">
        <f>VLOOKUP($G1136,CSVLookups!$B:$R,MATCH(A$1,CSVLookups!$B$1:$R$1,0),FALSE)</f>
        <v>#N/A</v>
      </c>
      <c r="B1136" s="237" t="e">
        <f>VLOOKUP($G1136,CSVLookups!$B:$R,MATCH(B$1,CSVLookups!$B$1:$R$1,0),FALSE)</f>
        <v>#N/A</v>
      </c>
      <c r="C1136" s="238" t="e">
        <f t="shared" si="18"/>
        <v>#N/A</v>
      </c>
      <c r="D1136" s="238" t="e">
        <f>IF(AND(VALUE(LEFT($A1136,3))=309,LEN($B1136)=3),VLOOKUP(VALUE(MID($B1136,2,2)),_309_Table1,MATCH(MID($B1136,1,1),_309_Table1_ColumnLookup,0),FALSE),
  IF($C1136="309 LCR SummaryA",OneYearSCR,IF($C1136="309 LCR SummaryB",UltimateSCR,IF(VALUE(LEFT($A1136,3))=309,VLOOKUP(VALUE(MID($B1136,2,1)),_309_Table1,MATCH(MID($B1136,1,1),_309_Table1_ColumnLookup,0),FALSE)
+N("309"),
  IF(VALUE(LEFT($A1136,3))=310,VLOOKUP(VALUE(MID($B1136,2,1)),_310_Table1,MATCH(MID($B1136,1,1),_310_Table1_ColumnLookup,0),FALSE)
+N("310"),
  IF(AND(VALUE(LEFT($A1136,3))=311,LEN($I1136)=4),VLOOKUP($I1136,_311_Table1,MATCH($B1136,_311_Table1_ColumnLookup,0),FALSE),
  IF(AND(VALUE(LEFT($A1136,3))=311,OR($B1136="I2",$B1136="J2",$B1136="K2",$B1136="L2")),VLOOKUP('311'!$G$58,_311_Table1,MATCH(MID($B1136,1,1),_311_Table1_ColumnLookup,0),FALSE),
  IF(AND(VALUE(LEFT($A1136,3))=311,RIGHT($B1136,5)="Total"),VLOOKUP('311'!$G$59,_311_Table1,MATCH(MID($B1136,1,1),_311_Table1_ColumnLookup,0),FALSE),
  IF(VALUE(LEFT($A1136,3))=311,VLOOKUP(VALUE(MID($B1136,2,1)),_311_Table1,MATCH(MID($B1136,1,1),_311_Table1_ColumnLookup,0),FALSE)
+N("311"),
  IF(AND(VALUE(LEFT($A1136,3))=312,LEFT($G1136,10)="Unincepted",$B1136="G "),VLOOKUP(" ULO",_312_Table1,MATCH('312'!$N$16,_312_Table1_ColumnLookup,0),FALSE),
  IF(AND(VALUE(LEFT($A1136,3))=312,LEFT($G1136,10)="Unincepted",$B1136="O "),VLOOKUP(" ULO",_312_Table1,MATCH('312'!$V$16,_312_Table1_ColumnLookup,0),FALSE),
  IF(AND(VALUE(LEFT($A1136,3))=312,LEFT($G1136,10)="Unincepted",$B1136="Q "),VLOOKUP(" ULO",_312_Table1,MATCH('312'!$X$16,_312_Table1_ColumnLookup,0),FALSE),
  IF(AND(VALUE(LEFT($A1136,3))=312,LEFT($G1136,10)="Unincepted"),VLOOKUP(" ULO",_312_Table1,MATCH(LEFT($B1136,1),_312_Table1_ColumnLookup,0),FALSE),
  IF(AND(VALUE(LEFT($A1136,3))=312,LEFT($G1136,5)="Total",$B1136="G "),VLOOKUP('312'!$F$80,_312_Table1,MATCH('312'!$N$16,_312_Table1_ColumnLookup,0),FALSE),
  IF(AND(VALUE(LEFT($A1136,3))=312,LEFT($G1136,5)="Total",$B1136="O "),VLOOKUP('312'!$F$80,_312_Table1,MATCH('312'!$V$16,_312_Table1_ColumnLookup,0),FALSE),
  IF(AND(VALUE(LEFT($A1136,3))=312,LEFT($G1136,5)="Total",$B1136="Q "),VLOOKUP('312'!$F$80,_312_Table1,MATCH('312'!$X$16,_312_Table1_ColumnLookup,0),FALSE),
  IF(AND(VALUE(LEFT($A1136,3))=312,LEFT($G1136,5)="Total"),VLOOKUP('312'!$F$80,_312_Table1,MATCH(LEFT($B1136,1),_312_Table1_ColumnLookup,0),FALSE),
  IF(AND(VALUE(LEFT($A1136,3))=312,LEN($I1136)=4,$B1136="G"),VLOOKUP($I1136,_312_Table1,MATCH('312'!$N$16,_312_Table1_ColumnLookup,0),FALSE),
  IF(AND(VALUE(LEFT($A1136,3))=312,LEN($I1136)=4,$B1136="O"),VLOOKUP($I1136,_312_Table1,MATCH('312'!$V$16,_312_Table1_ColumnLookup,0),FALSE),
  IF(AND(VALUE(LEFT($A1136,3))=312,LEN($I1136)=4,$B1136="Q"),VLOOKUP($I1136,_312_Table1,MATCH('312'!$X$16,_312_Table1_ColumnLookup,0),FALSE),
  IF(AND(VALUE(LEFT($A1136,3))=312,LEN($I1136)=4),VLOOKUP($I1136,_312_Table1,MATCH(LEFT($B1136,1),_312_Table1_ColumnLookup,0),FALSE)
+N("312"),
  IF(VALUE(LEFT($A1136,3))=313,VLOOKUP(VALUE(MID($B1136,2,1)),_313_Table1,MATCH(MID($B1136,1,1),_313_Table1_ColumnLookup,0),FALSE)
+N("313"),
  IF(AND(VALUE(LEFT($A1136,3))=314,LEN($B1136)=3),VLOOKUP(VALUE(MID($B1136,2,2)),_314_Table1,MATCH(MID($B1136,1,1),_314_Table1_ColumnLookup,0),FALSE),
  IF(VALUE(LEFT($A1136,3))=314,VLOOKUP(VALUE(MID($B1136,2,1)),_314_Table1,MATCH(MID($B1136,1,1),_314_Table1_ColumnLookup,0),FALSE)
+N("314"),
""))))))))))))))))))))))))</f>
        <v>#N/A</v>
      </c>
      <c r="E1136" s="238" t="e">
        <f>IF(AND(VALUE(LEFT($A1136,3))=309,LEN($B1136)=3),VLOOKUP(VALUE(MID($B1136,2,2)),_309_Table2,MATCH(MID($B1136,1,1),_309_Table2_ColumnLookup,0),FALSE),
  IF($C1136="309 LCR SummaryA",OneYearSCR,IF($C1136="309 LCR SummaryB",UltimateSCR,IF(VALUE(LEFT($A1136,3))=309,VLOOKUP(VALUE(MID($B1136,2,1)),_309_Table2,MATCH(MID($B1136,1,1),_309_Table2_ColumnLookup,0),FALSE)
+N("309"),
  IF(VALUE(LEFT($A1136,3))=310,VLOOKUP(VALUE(MID($B1136,2,1)),_310_Table2,MATCH(MID($B1136,1,1),_310_Table2_ColumnLookup,0),FALSE)
+N("310"),
  IF(AND(VALUE(LEFT($A1136,3))=311,LEN($I1136)=4),VLOOKUP($I1136,_311_Table2,MATCH($B1136,_311_Table2_ColumnLookup,0),FALSE),
  IF(AND(VALUE(LEFT($A1136,3))=311,OR($B1136="I2",$B1136="J2",$B1136="K2",$B1136="L2")),VLOOKUP('311'!$G$58,_311_Table2,MATCH(MID($B1136,1,1),_311_Table2_ColumnLookup,0),FALSE),
  IF(AND(VALUE(LEFT($A1136,3))=311,RIGHT($B1136,5)="Total"),VLOOKUP('311'!$G$59,_311_Table2,MATCH(MID($B1136,1,1),_311_Table2_ColumnLookup,0),FALSE),
  IF(VALUE(LEFT($A1136,3))=311,VLOOKUP(VALUE(MID($B1136,2,1)),_311_Table2,MATCH(MID($B1136,1,1),_311_Table2_ColumnLookup,0),FALSE)
+N("311"),
  IF(AND(VALUE(LEFT($A1136,3))=312,LEFT($G1136,10)="Unincepted",$B1136="G "),VLOOKUP(" ULO",_312_Table2,MATCH('312'!$N$16,_312_Table2_ColumnLookup,0),FALSE),
  IF(AND(VALUE(LEFT($A1136,3))=312,LEFT($G1136,10)="Unincepted",$B1136="O "),VLOOKUP(" ULO",_312_Table2,MATCH('312'!$V$16,_312_Table2_ColumnLookup,0),FALSE),
  IF(AND(VALUE(LEFT($A1136,3))=312,LEFT($G1136,10)="Unincepted",$B1136="Q "),VLOOKUP(" ULO",_312_Table2,MATCH('312'!$X$16,_312_Table2_ColumnLookup,0),FALSE),
  IF(AND(VALUE(LEFT($A1136,3))=312,LEFT($G1136,10)="Unincepted"),VLOOKUP(" ULO",_312_Table2,MATCH(LEFT($B1136,1),_312_Table2_ColumnLookup,0),FALSE),
  IF(AND(VALUE(LEFT($A1136,3))=312,LEFT($G1136,5)="Total",$B1136="G "),VLOOKUP('312'!$F$80,_312_Table2,MATCH('312'!$N$16,_312_Table2_ColumnLookup,0),FALSE),
  IF(AND(VALUE(LEFT($A1136,3))=312,LEFT($G1136,5)="Total",$B1136="O "),VLOOKUP('312'!$F$80,_312_Table2,MATCH('312'!$V$16,_312_Table2_ColumnLookup,0),FALSE),
  IF(AND(VALUE(LEFT($A1136,3))=312,LEFT($G1136,5)="Total",$B1136="Q "),VLOOKUP('312'!$F$80,_312_Table2,MATCH('312'!$X$16,_312_Table2_ColumnLookup,0),FALSE),
  IF(AND(VALUE(LEFT($A1136,3))=312,LEFT($G1136,5)="Total"),VLOOKUP('312'!$F$80,_312_Table2,MATCH(LEFT($B1136,1),_312_Table2_ColumnLookup,0),FALSE),
  IF(AND(VALUE(LEFT($A1136,3))=312,LEN($I1136)=4,$B1136="G"),VLOOKUP($I1136,_312_Table2,MATCH('312'!$N$16,_312_Table2_ColumnLookup,0),FALSE),
  IF(AND(VALUE(LEFT($A1136,3))=312,LEN($I1136)=4,$B1136="O"),VLOOKUP($I1136,_312_Table2,MATCH('312'!$V$16,_312_Table2_ColumnLookup,0),FALSE),
  IF(AND(VALUE(LEFT($A1136,3))=312,LEN($I1136)=4,$B1136="Q"),VLOOKUP($I1136,_312_Table2,MATCH('312'!$X$16,_312_Table2_ColumnLookup,0),FALSE),
  IF(AND(VALUE(LEFT($A1136,3))=312,LEN($I1136)=4),VLOOKUP($I1136,_312_Table2,MATCH(LEFT($B1136,1),_312_Table2_ColumnLookup,0),FALSE)
+N("312"),
  IF(VALUE(LEFT($A1136,3))=313,VLOOKUP(VALUE(MID($B1136,2,1)),_313_Table2,MATCH(MID($B1136,1,1),_313_Table2_ColumnLookup,0),FALSE)
+N("313"),
  IF(AND(VALUE(LEFT($A1136,3))=314,LEN($B1136)=3),VLOOKUP(VALUE(MID($B1136,2,2)),_314_Table2,MATCH(MID($B1136,1,1),_314_Table2_ColumnLookup,0),FALSE),
  IF(VALUE(LEFT($A1136,3))=314,VLOOKUP(VALUE(MID($B1136,2,1)),_314_Table2,MATCH(MID($B1136,1,1),_314_Table2_ColumnLookup,0),FALSE)
+N("314"),
""))))))))))))))))))))))))</f>
        <v>#N/A</v>
      </c>
      <c r="F1136" s="238" t="e">
        <f>IF(AND(VALUE(LEFT($A1136,3))=309,LEN($B1136)=3),VLOOKUP(VALUE(MID($B1136,2,2)),_309_Table3,MATCH(MID($B1136,1,1),_309_Table3_ColumnLookup,0),FALSE),
  IF($C1136="309 LCR SummaryA",OneYearSCR,IF($C1136="309 LCR SummaryB",UltimateSCR,IF(VALUE(LEFT($A1136,3))=309,VLOOKUP(VALUE(MID($B1136,2,1)),_309_Table3,MATCH(MID($B1136,1,1),_309_Table3_ColumnLookup,0),FALSE)
+N("309"),
  IF(VALUE(LEFT($A1136,3))=310,VLOOKUP(VALUE(MID($B1136,2,1)),_310_Table3,MATCH(MID($B1136,1,1),_310_Table3_ColumnLookup,0),FALSE)
+N("310"),
  IF(AND(VALUE(LEFT($A1136,3))=311,LEN($I1136)=4),VLOOKUP($I1136,_311_Table3,MATCH($B1136,_311_Table3_ColumnLookup,0),FALSE),
  IF(AND(VALUE(LEFT($A1136,3))=311,OR($B1136="I2",$B1136="J2",$B1136="K2",$B1136="L2")),VLOOKUP('311'!$G$58,_311_Table3,MATCH(MID($B1136,1,1),_311_Table3_ColumnLookup,0),FALSE),
  IF(AND(VALUE(LEFT($A1136,3))=311,RIGHT($B1136,5)="Total"),VLOOKUP('311'!$G$59,_311_Table3,MATCH(MID($B1136,1,1),_311_Table3_ColumnLookup,0),FALSE),
  IF(VALUE(LEFT($A1136,3))=311,VLOOKUP(VALUE(MID($B1136,2,1)),_311_Table3,MATCH(MID($B1136,1,1),_311_Table3_ColumnLookup,0),FALSE)
+N("311"),
  IF(AND(VALUE(LEFT($A1136,3))=312,LEFT($G1136,10)="Unincepted",$B1136="G "),VLOOKUP(" ULO",_312_Table3,MATCH('312'!$N$16,_312_Table3_ColumnLookup,0),FALSE),
  IF(AND(VALUE(LEFT($A1136,3))=312,LEFT($G1136,10)="Unincepted",$B1136="O "),VLOOKUP(" ULO",_312_Table3,MATCH('312'!$V$16,_312_Table3_ColumnLookup,0),FALSE),
  IF(AND(VALUE(LEFT($A1136,3))=312,LEFT($G1136,10)="Unincepted",$B1136="Q "),VLOOKUP(" ULO",_312_Table3,MATCH('312'!$X$16,_312_Table3_ColumnLookup,0),FALSE),
  IF(AND(VALUE(LEFT($A1136,3))=312,LEFT($G1136,10)="Unincepted"),VLOOKUP(" ULO",_312_Table3,MATCH(LEFT($B1136,1),_312_Table3_ColumnLookup,0),FALSE),
  IF(AND(VALUE(LEFT($A1136,3))=312,LEFT($G1136,5)="Total",$B1136="G "),VLOOKUP('312'!$F$80,_312_Table3,MATCH('312'!$N$16,_312_Table3_ColumnLookup,0),FALSE),
  IF(AND(VALUE(LEFT($A1136,3))=312,LEFT($G1136,5)="Total",$B1136="O "),VLOOKUP('312'!$F$80,_312_Table3,MATCH('312'!$V$16,_312_Table3_ColumnLookup,0),FALSE),
  IF(AND(VALUE(LEFT($A1136,3))=312,LEFT($G1136,5)="Total",$B1136="Q "),VLOOKUP('312'!$F$80,_312_Table3,MATCH('312'!$X$16,_312_Table3_ColumnLookup,0),FALSE),
  IF(AND(VALUE(LEFT($A1136,3))=312,LEFT($G1136,5)="Total"),VLOOKUP('312'!$F$80,_312_Table3,MATCH(LEFT($B1136,1),_312_Table3_ColumnLookup,0),FALSE),
  IF(AND(VALUE(LEFT($A1136,3))=312,LEN($I1136)=4,$B1136="G"),VLOOKUP($I1136,_312_Table3,MATCH('312'!$N$16,_312_Table3_ColumnLookup,0),FALSE),
  IF(AND(VALUE(LEFT($A1136,3))=312,LEN($I1136)=4,$B1136="O"),VLOOKUP($I1136,_312_Table3,MATCH('312'!$V$16,_312_Table3_ColumnLookup,0),FALSE),
  IF(AND(VALUE(LEFT($A1136,3))=312,LEN($I1136)=4,$B1136="Q"),VLOOKUP($I1136,_312_Table3,MATCH('312'!$X$16,_312_Table3_ColumnLookup,0),FALSE),
  IF(AND(VALUE(LEFT($A1136,3))=312,LEN($I1136)=4),VLOOKUP($I1136,_312_Table3,MATCH(LEFT($B1136,1),_312_Table3_ColumnLookup,0),FALSE)
+N("312"),
  IF(VALUE(LEFT($A1136,3))=313,VLOOKUP(VALUE(MID($B1136,2,1)),_313_Table3,MATCH(MID($B1136,1,1),_313_Table3_ColumnLookup,0),FALSE)
+N("313"),
  IF(AND(VALUE(LEFT($A1136,3))=314,LEN($B1136)=3),VLOOKUP(VALUE(MID($B1136,2,2)),_314_Table3,MATCH(MID($B1136,1,1),_314_Table3_ColumnLookup,0),FALSE),
  IF(VALUE(LEFT($A1136,3))=314,VLOOKUP(VALUE(MID($B1136,2,1)),_314_Table3,MATCH(MID($B1136,1,1),_314_Table3_ColumnLookup,0),FALSE)
+N("314"),
""))))))))))))))))))))))))</f>
        <v>#N/A</v>
      </c>
      <c r="H1136" s="321" t="str">
        <f>IFERROR(
IF(ISERROR($D1136)=FALSE,$D1136,IF(ISERROR($E1136)=FALSE,$E1136,IF(ISERROR($F1136)=FALSE,$F1136
+N("012 checkboxes"),
IF(
IF(OR(LEFT($A1136,9)="Syndicate",LEFT($A1136,12)="NewSyndicate"),VLOOKUP($A1136,'012'!$J:$ZW,MATCH("Link to button",'012'!$J$1:$ZW$1,0),0)
+N("309 checkbox"),
IF($C1136="309 LCR Summary0",VLOOKUP("Notes990",'309'!$P:$ZZ,MATCH("Link to button",'309'!$P$1:$ZZ$1,0),0)
+N("313 checkboxes"),
IF($C1136="313 Financial Information0LcmVsScr",IF($C1136="309 LCR Summary0",VLOOKUP("LcmVsScr",'309'!$N:$ZZ,MATCH("Link to button",'309'!$N$1:$ZZ$1,0),0),
IF($C1136="313 Financial Information0LcrDocAttached",IF($C1136="309 LCR Summary0",VLOOKUP("LcrDocAttached",'309'!$N:$ZZ,MATCH("Link to button",'309'!$N$1:$ZZ$1,0),
0)))))))=1,TRUE,FALSE)
))),"")</f>
        <v/>
      </c>
    </row>
    <row r="1137" spans="1:8">
      <c r="A1137" s="237" t="e">
        <f>VLOOKUP($G1137,CSVLookups!$B:$R,MATCH(A$1,CSVLookups!$B$1:$R$1,0),FALSE)</f>
        <v>#N/A</v>
      </c>
      <c r="B1137" s="237" t="e">
        <f>VLOOKUP($G1137,CSVLookups!$B:$R,MATCH(B$1,CSVLookups!$B$1:$R$1,0),FALSE)</f>
        <v>#N/A</v>
      </c>
      <c r="C1137" s="238" t="e">
        <f t="shared" si="18"/>
        <v>#N/A</v>
      </c>
      <c r="D1137" s="238" t="e">
        <f>IF(AND(VALUE(LEFT($A1137,3))=309,LEN($B1137)=3),VLOOKUP(VALUE(MID($B1137,2,2)),_309_Table1,MATCH(MID($B1137,1,1),_309_Table1_ColumnLookup,0),FALSE),
  IF($C1137="309 LCR SummaryA",OneYearSCR,IF($C1137="309 LCR SummaryB",UltimateSCR,IF(VALUE(LEFT($A1137,3))=309,VLOOKUP(VALUE(MID($B1137,2,1)),_309_Table1,MATCH(MID($B1137,1,1),_309_Table1_ColumnLookup,0),FALSE)
+N("309"),
  IF(VALUE(LEFT($A1137,3))=310,VLOOKUP(VALUE(MID($B1137,2,1)),_310_Table1,MATCH(MID($B1137,1,1),_310_Table1_ColumnLookup,0),FALSE)
+N("310"),
  IF(AND(VALUE(LEFT($A1137,3))=311,LEN($I1137)=4),VLOOKUP($I1137,_311_Table1,MATCH($B1137,_311_Table1_ColumnLookup,0),FALSE),
  IF(AND(VALUE(LEFT($A1137,3))=311,OR($B1137="I2",$B1137="J2",$B1137="K2",$B1137="L2")),VLOOKUP('311'!$G$58,_311_Table1,MATCH(MID($B1137,1,1),_311_Table1_ColumnLookup,0),FALSE),
  IF(AND(VALUE(LEFT($A1137,3))=311,RIGHT($B1137,5)="Total"),VLOOKUP('311'!$G$59,_311_Table1,MATCH(MID($B1137,1,1),_311_Table1_ColumnLookup,0),FALSE),
  IF(VALUE(LEFT($A1137,3))=311,VLOOKUP(VALUE(MID($B1137,2,1)),_311_Table1,MATCH(MID($B1137,1,1),_311_Table1_ColumnLookup,0),FALSE)
+N("311"),
  IF(AND(VALUE(LEFT($A1137,3))=312,LEFT($G1137,10)="Unincepted",$B1137="G "),VLOOKUP(" ULO",_312_Table1,MATCH('312'!$N$16,_312_Table1_ColumnLookup,0),FALSE),
  IF(AND(VALUE(LEFT($A1137,3))=312,LEFT($G1137,10)="Unincepted",$B1137="O "),VLOOKUP(" ULO",_312_Table1,MATCH('312'!$V$16,_312_Table1_ColumnLookup,0),FALSE),
  IF(AND(VALUE(LEFT($A1137,3))=312,LEFT($G1137,10)="Unincepted",$B1137="Q "),VLOOKUP(" ULO",_312_Table1,MATCH('312'!$X$16,_312_Table1_ColumnLookup,0),FALSE),
  IF(AND(VALUE(LEFT($A1137,3))=312,LEFT($G1137,10)="Unincepted"),VLOOKUP(" ULO",_312_Table1,MATCH(LEFT($B1137,1),_312_Table1_ColumnLookup,0),FALSE),
  IF(AND(VALUE(LEFT($A1137,3))=312,LEFT($G1137,5)="Total",$B1137="G "),VLOOKUP('312'!$F$80,_312_Table1,MATCH('312'!$N$16,_312_Table1_ColumnLookup,0),FALSE),
  IF(AND(VALUE(LEFT($A1137,3))=312,LEFT($G1137,5)="Total",$B1137="O "),VLOOKUP('312'!$F$80,_312_Table1,MATCH('312'!$V$16,_312_Table1_ColumnLookup,0),FALSE),
  IF(AND(VALUE(LEFT($A1137,3))=312,LEFT($G1137,5)="Total",$B1137="Q "),VLOOKUP('312'!$F$80,_312_Table1,MATCH('312'!$X$16,_312_Table1_ColumnLookup,0),FALSE),
  IF(AND(VALUE(LEFT($A1137,3))=312,LEFT($G1137,5)="Total"),VLOOKUP('312'!$F$80,_312_Table1,MATCH(LEFT($B1137,1),_312_Table1_ColumnLookup,0),FALSE),
  IF(AND(VALUE(LEFT($A1137,3))=312,LEN($I1137)=4,$B1137="G"),VLOOKUP($I1137,_312_Table1,MATCH('312'!$N$16,_312_Table1_ColumnLookup,0),FALSE),
  IF(AND(VALUE(LEFT($A1137,3))=312,LEN($I1137)=4,$B1137="O"),VLOOKUP($I1137,_312_Table1,MATCH('312'!$V$16,_312_Table1_ColumnLookup,0),FALSE),
  IF(AND(VALUE(LEFT($A1137,3))=312,LEN($I1137)=4,$B1137="Q"),VLOOKUP($I1137,_312_Table1,MATCH('312'!$X$16,_312_Table1_ColumnLookup,0),FALSE),
  IF(AND(VALUE(LEFT($A1137,3))=312,LEN($I1137)=4),VLOOKUP($I1137,_312_Table1,MATCH(LEFT($B1137,1),_312_Table1_ColumnLookup,0),FALSE)
+N("312"),
  IF(VALUE(LEFT($A1137,3))=313,VLOOKUP(VALUE(MID($B1137,2,1)),_313_Table1,MATCH(MID($B1137,1,1),_313_Table1_ColumnLookup,0),FALSE)
+N("313"),
  IF(AND(VALUE(LEFT($A1137,3))=314,LEN($B1137)=3),VLOOKUP(VALUE(MID($B1137,2,2)),_314_Table1,MATCH(MID($B1137,1,1),_314_Table1_ColumnLookup,0),FALSE),
  IF(VALUE(LEFT($A1137,3))=314,VLOOKUP(VALUE(MID($B1137,2,1)),_314_Table1,MATCH(MID($B1137,1,1),_314_Table1_ColumnLookup,0),FALSE)
+N("314"),
""))))))))))))))))))))))))</f>
        <v>#N/A</v>
      </c>
      <c r="E1137" s="238" t="e">
        <f>IF(AND(VALUE(LEFT($A1137,3))=309,LEN($B1137)=3),VLOOKUP(VALUE(MID($B1137,2,2)),_309_Table2,MATCH(MID($B1137,1,1),_309_Table2_ColumnLookup,0),FALSE),
  IF($C1137="309 LCR SummaryA",OneYearSCR,IF($C1137="309 LCR SummaryB",UltimateSCR,IF(VALUE(LEFT($A1137,3))=309,VLOOKUP(VALUE(MID($B1137,2,1)),_309_Table2,MATCH(MID($B1137,1,1),_309_Table2_ColumnLookup,0),FALSE)
+N("309"),
  IF(VALUE(LEFT($A1137,3))=310,VLOOKUP(VALUE(MID($B1137,2,1)),_310_Table2,MATCH(MID($B1137,1,1),_310_Table2_ColumnLookup,0),FALSE)
+N("310"),
  IF(AND(VALUE(LEFT($A1137,3))=311,LEN($I1137)=4),VLOOKUP($I1137,_311_Table2,MATCH($B1137,_311_Table2_ColumnLookup,0),FALSE),
  IF(AND(VALUE(LEFT($A1137,3))=311,OR($B1137="I2",$B1137="J2",$B1137="K2",$B1137="L2")),VLOOKUP('311'!$G$58,_311_Table2,MATCH(MID($B1137,1,1),_311_Table2_ColumnLookup,0),FALSE),
  IF(AND(VALUE(LEFT($A1137,3))=311,RIGHT($B1137,5)="Total"),VLOOKUP('311'!$G$59,_311_Table2,MATCH(MID($B1137,1,1),_311_Table2_ColumnLookup,0),FALSE),
  IF(VALUE(LEFT($A1137,3))=311,VLOOKUP(VALUE(MID($B1137,2,1)),_311_Table2,MATCH(MID($B1137,1,1),_311_Table2_ColumnLookup,0),FALSE)
+N("311"),
  IF(AND(VALUE(LEFT($A1137,3))=312,LEFT($G1137,10)="Unincepted",$B1137="G "),VLOOKUP(" ULO",_312_Table2,MATCH('312'!$N$16,_312_Table2_ColumnLookup,0),FALSE),
  IF(AND(VALUE(LEFT($A1137,3))=312,LEFT($G1137,10)="Unincepted",$B1137="O "),VLOOKUP(" ULO",_312_Table2,MATCH('312'!$V$16,_312_Table2_ColumnLookup,0),FALSE),
  IF(AND(VALUE(LEFT($A1137,3))=312,LEFT($G1137,10)="Unincepted",$B1137="Q "),VLOOKUP(" ULO",_312_Table2,MATCH('312'!$X$16,_312_Table2_ColumnLookup,0),FALSE),
  IF(AND(VALUE(LEFT($A1137,3))=312,LEFT($G1137,10)="Unincepted"),VLOOKUP(" ULO",_312_Table2,MATCH(LEFT($B1137,1),_312_Table2_ColumnLookup,0),FALSE),
  IF(AND(VALUE(LEFT($A1137,3))=312,LEFT($G1137,5)="Total",$B1137="G "),VLOOKUP('312'!$F$80,_312_Table2,MATCH('312'!$N$16,_312_Table2_ColumnLookup,0),FALSE),
  IF(AND(VALUE(LEFT($A1137,3))=312,LEFT($G1137,5)="Total",$B1137="O "),VLOOKUP('312'!$F$80,_312_Table2,MATCH('312'!$V$16,_312_Table2_ColumnLookup,0),FALSE),
  IF(AND(VALUE(LEFT($A1137,3))=312,LEFT($G1137,5)="Total",$B1137="Q "),VLOOKUP('312'!$F$80,_312_Table2,MATCH('312'!$X$16,_312_Table2_ColumnLookup,0),FALSE),
  IF(AND(VALUE(LEFT($A1137,3))=312,LEFT($G1137,5)="Total"),VLOOKUP('312'!$F$80,_312_Table2,MATCH(LEFT($B1137,1),_312_Table2_ColumnLookup,0),FALSE),
  IF(AND(VALUE(LEFT($A1137,3))=312,LEN($I1137)=4,$B1137="G"),VLOOKUP($I1137,_312_Table2,MATCH('312'!$N$16,_312_Table2_ColumnLookup,0),FALSE),
  IF(AND(VALUE(LEFT($A1137,3))=312,LEN($I1137)=4,$B1137="O"),VLOOKUP($I1137,_312_Table2,MATCH('312'!$V$16,_312_Table2_ColumnLookup,0),FALSE),
  IF(AND(VALUE(LEFT($A1137,3))=312,LEN($I1137)=4,$B1137="Q"),VLOOKUP($I1137,_312_Table2,MATCH('312'!$X$16,_312_Table2_ColumnLookup,0),FALSE),
  IF(AND(VALUE(LEFT($A1137,3))=312,LEN($I1137)=4),VLOOKUP($I1137,_312_Table2,MATCH(LEFT($B1137,1),_312_Table2_ColumnLookup,0),FALSE)
+N("312"),
  IF(VALUE(LEFT($A1137,3))=313,VLOOKUP(VALUE(MID($B1137,2,1)),_313_Table2,MATCH(MID($B1137,1,1),_313_Table2_ColumnLookup,0),FALSE)
+N("313"),
  IF(AND(VALUE(LEFT($A1137,3))=314,LEN($B1137)=3),VLOOKUP(VALUE(MID($B1137,2,2)),_314_Table2,MATCH(MID($B1137,1,1),_314_Table2_ColumnLookup,0),FALSE),
  IF(VALUE(LEFT($A1137,3))=314,VLOOKUP(VALUE(MID($B1137,2,1)),_314_Table2,MATCH(MID($B1137,1,1),_314_Table2_ColumnLookup,0),FALSE)
+N("314"),
""))))))))))))))))))))))))</f>
        <v>#N/A</v>
      </c>
      <c r="F1137" s="238" t="e">
        <f>IF(AND(VALUE(LEFT($A1137,3))=309,LEN($B1137)=3),VLOOKUP(VALUE(MID($B1137,2,2)),_309_Table3,MATCH(MID($B1137,1,1),_309_Table3_ColumnLookup,0),FALSE),
  IF($C1137="309 LCR SummaryA",OneYearSCR,IF($C1137="309 LCR SummaryB",UltimateSCR,IF(VALUE(LEFT($A1137,3))=309,VLOOKUP(VALUE(MID($B1137,2,1)),_309_Table3,MATCH(MID($B1137,1,1),_309_Table3_ColumnLookup,0),FALSE)
+N("309"),
  IF(VALUE(LEFT($A1137,3))=310,VLOOKUP(VALUE(MID($B1137,2,1)),_310_Table3,MATCH(MID($B1137,1,1),_310_Table3_ColumnLookup,0),FALSE)
+N("310"),
  IF(AND(VALUE(LEFT($A1137,3))=311,LEN($I1137)=4),VLOOKUP($I1137,_311_Table3,MATCH($B1137,_311_Table3_ColumnLookup,0),FALSE),
  IF(AND(VALUE(LEFT($A1137,3))=311,OR($B1137="I2",$B1137="J2",$B1137="K2",$B1137="L2")),VLOOKUP('311'!$G$58,_311_Table3,MATCH(MID($B1137,1,1),_311_Table3_ColumnLookup,0),FALSE),
  IF(AND(VALUE(LEFT($A1137,3))=311,RIGHT($B1137,5)="Total"),VLOOKUP('311'!$G$59,_311_Table3,MATCH(MID($B1137,1,1),_311_Table3_ColumnLookup,0),FALSE),
  IF(VALUE(LEFT($A1137,3))=311,VLOOKUP(VALUE(MID($B1137,2,1)),_311_Table3,MATCH(MID($B1137,1,1),_311_Table3_ColumnLookup,0),FALSE)
+N("311"),
  IF(AND(VALUE(LEFT($A1137,3))=312,LEFT($G1137,10)="Unincepted",$B1137="G "),VLOOKUP(" ULO",_312_Table3,MATCH('312'!$N$16,_312_Table3_ColumnLookup,0),FALSE),
  IF(AND(VALUE(LEFT($A1137,3))=312,LEFT($G1137,10)="Unincepted",$B1137="O "),VLOOKUP(" ULO",_312_Table3,MATCH('312'!$V$16,_312_Table3_ColumnLookup,0),FALSE),
  IF(AND(VALUE(LEFT($A1137,3))=312,LEFT($G1137,10)="Unincepted",$B1137="Q "),VLOOKUP(" ULO",_312_Table3,MATCH('312'!$X$16,_312_Table3_ColumnLookup,0),FALSE),
  IF(AND(VALUE(LEFT($A1137,3))=312,LEFT($G1137,10)="Unincepted"),VLOOKUP(" ULO",_312_Table3,MATCH(LEFT($B1137,1),_312_Table3_ColumnLookup,0),FALSE),
  IF(AND(VALUE(LEFT($A1137,3))=312,LEFT($G1137,5)="Total",$B1137="G "),VLOOKUP('312'!$F$80,_312_Table3,MATCH('312'!$N$16,_312_Table3_ColumnLookup,0),FALSE),
  IF(AND(VALUE(LEFT($A1137,3))=312,LEFT($G1137,5)="Total",$B1137="O "),VLOOKUP('312'!$F$80,_312_Table3,MATCH('312'!$V$16,_312_Table3_ColumnLookup,0),FALSE),
  IF(AND(VALUE(LEFT($A1137,3))=312,LEFT($G1137,5)="Total",$B1137="Q "),VLOOKUP('312'!$F$80,_312_Table3,MATCH('312'!$X$16,_312_Table3_ColumnLookup,0),FALSE),
  IF(AND(VALUE(LEFT($A1137,3))=312,LEFT($G1137,5)="Total"),VLOOKUP('312'!$F$80,_312_Table3,MATCH(LEFT($B1137,1),_312_Table3_ColumnLookup,0),FALSE),
  IF(AND(VALUE(LEFT($A1137,3))=312,LEN($I1137)=4,$B1137="G"),VLOOKUP($I1137,_312_Table3,MATCH('312'!$N$16,_312_Table3_ColumnLookup,0),FALSE),
  IF(AND(VALUE(LEFT($A1137,3))=312,LEN($I1137)=4,$B1137="O"),VLOOKUP($I1137,_312_Table3,MATCH('312'!$V$16,_312_Table3_ColumnLookup,0),FALSE),
  IF(AND(VALUE(LEFT($A1137,3))=312,LEN($I1137)=4,$B1137="Q"),VLOOKUP($I1137,_312_Table3,MATCH('312'!$X$16,_312_Table3_ColumnLookup,0),FALSE),
  IF(AND(VALUE(LEFT($A1137,3))=312,LEN($I1137)=4),VLOOKUP($I1137,_312_Table3,MATCH(LEFT($B1137,1),_312_Table3_ColumnLookup,0),FALSE)
+N("312"),
  IF(VALUE(LEFT($A1137,3))=313,VLOOKUP(VALUE(MID($B1137,2,1)),_313_Table3,MATCH(MID($B1137,1,1),_313_Table3_ColumnLookup,0),FALSE)
+N("313"),
  IF(AND(VALUE(LEFT($A1137,3))=314,LEN($B1137)=3),VLOOKUP(VALUE(MID($B1137,2,2)),_314_Table3,MATCH(MID($B1137,1,1),_314_Table3_ColumnLookup,0),FALSE),
  IF(VALUE(LEFT($A1137,3))=314,VLOOKUP(VALUE(MID($B1137,2,1)),_314_Table3,MATCH(MID($B1137,1,1),_314_Table3_ColumnLookup,0),FALSE)
+N("314"),
""))))))))))))))))))))))))</f>
        <v>#N/A</v>
      </c>
      <c r="H1137" s="321" t="str">
        <f>IFERROR(
IF(ISERROR($D1137)=FALSE,$D1137,IF(ISERROR($E1137)=FALSE,$E1137,IF(ISERROR($F1137)=FALSE,$F1137
+N("012 checkboxes"),
IF(
IF(OR(LEFT($A1137,9)="Syndicate",LEFT($A1137,12)="NewSyndicate"),VLOOKUP($A1137,'012'!$J:$ZW,MATCH("Link to button",'012'!$J$1:$ZW$1,0),0)
+N("309 checkbox"),
IF($C1137="309 LCR Summary0",VLOOKUP("Notes990",'309'!$P:$ZZ,MATCH("Link to button",'309'!$P$1:$ZZ$1,0),0)
+N("313 checkboxes"),
IF($C1137="313 Financial Information0LcmVsScr",IF($C1137="309 LCR Summary0",VLOOKUP("LcmVsScr",'309'!$N:$ZZ,MATCH("Link to button",'309'!$N$1:$ZZ$1,0),0),
IF($C1137="313 Financial Information0LcrDocAttached",IF($C1137="309 LCR Summary0",VLOOKUP("LcrDocAttached",'309'!$N:$ZZ,MATCH("Link to button",'309'!$N$1:$ZZ$1,0),
0)))))))=1,TRUE,FALSE)
))),"")</f>
        <v/>
      </c>
    </row>
    <row r="1138" spans="1:8">
      <c r="A1138" s="237" t="e">
        <f>VLOOKUP($G1138,CSVLookups!$B:$R,MATCH(A$1,CSVLookups!$B$1:$R$1,0),FALSE)</f>
        <v>#N/A</v>
      </c>
      <c r="B1138" s="237" t="e">
        <f>VLOOKUP($G1138,CSVLookups!$B:$R,MATCH(B$1,CSVLookups!$B$1:$R$1,0),FALSE)</f>
        <v>#N/A</v>
      </c>
      <c r="C1138" s="238" t="e">
        <f t="shared" si="18"/>
        <v>#N/A</v>
      </c>
      <c r="D1138" s="238" t="e">
        <f>IF(AND(VALUE(LEFT($A1138,3))=309,LEN($B1138)=3),VLOOKUP(VALUE(MID($B1138,2,2)),_309_Table1,MATCH(MID($B1138,1,1),_309_Table1_ColumnLookup,0),FALSE),
  IF($C1138="309 LCR SummaryA",OneYearSCR,IF($C1138="309 LCR SummaryB",UltimateSCR,IF(VALUE(LEFT($A1138,3))=309,VLOOKUP(VALUE(MID($B1138,2,1)),_309_Table1,MATCH(MID($B1138,1,1),_309_Table1_ColumnLookup,0),FALSE)
+N("309"),
  IF(VALUE(LEFT($A1138,3))=310,VLOOKUP(VALUE(MID($B1138,2,1)),_310_Table1,MATCH(MID($B1138,1,1),_310_Table1_ColumnLookup,0),FALSE)
+N("310"),
  IF(AND(VALUE(LEFT($A1138,3))=311,LEN($I1138)=4),VLOOKUP($I1138,_311_Table1,MATCH($B1138,_311_Table1_ColumnLookup,0),FALSE),
  IF(AND(VALUE(LEFT($A1138,3))=311,OR($B1138="I2",$B1138="J2",$B1138="K2",$B1138="L2")),VLOOKUP('311'!$G$58,_311_Table1,MATCH(MID($B1138,1,1),_311_Table1_ColumnLookup,0),FALSE),
  IF(AND(VALUE(LEFT($A1138,3))=311,RIGHT($B1138,5)="Total"),VLOOKUP('311'!$G$59,_311_Table1,MATCH(MID($B1138,1,1),_311_Table1_ColumnLookup,0),FALSE),
  IF(VALUE(LEFT($A1138,3))=311,VLOOKUP(VALUE(MID($B1138,2,1)),_311_Table1,MATCH(MID($B1138,1,1),_311_Table1_ColumnLookup,0),FALSE)
+N("311"),
  IF(AND(VALUE(LEFT($A1138,3))=312,LEFT($G1138,10)="Unincepted",$B1138="G "),VLOOKUP(" ULO",_312_Table1,MATCH('312'!$N$16,_312_Table1_ColumnLookup,0),FALSE),
  IF(AND(VALUE(LEFT($A1138,3))=312,LEFT($G1138,10)="Unincepted",$B1138="O "),VLOOKUP(" ULO",_312_Table1,MATCH('312'!$V$16,_312_Table1_ColumnLookup,0),FALSE),
  IF(AND(VALUE(LEFT($A1138,3))=312,LEFT($G1138,10)="Unincepted",$B1138="Q "),VLOOKUP(" ULO",_312_Table1,MATCH('312'!$X$16,_312_Table1_ColumnLookup,0),FALSE),
  IF(AND(VALUE(LEFT($A1138,3))=312,LEFT($G1138,10)="Unincepted"),VLOOKUP(" ULO",_312_Table1,MATCH(LEFT($B1138,1),_312_Table1_ColumnLookup,0),FALSE),
  IF(AND(VALUE(LEFT($A1138,3))=312,LEFT($G1138,5)="Total",$B1138="G "),VLOOKUP('312'!$F$80,_312_Table1,MATCH('312'!$N$16,_312_Table1_ColumnLookup,0),FALSE),
  IF(AND(VALUE(LEFT($A1138,3))=312,LEFT($G1138,5)="Total",$B1138="O "),VLOOKUP('312'!$F$80,_312_Table1,MATCH('312'!$V$16,_312_Table1_ColumnLookup,0),FALSE),
  IF(AND(VALUE(LEFT($A1138,3))=312,LEFT($G1138,5)="Total",$B1138="Q "),VLOOKUP('312'!$F$80,_312_Table1,MATCH('312'!$X$16,_312_Table1_ColumnLookup,0),FALSE),
  IF(AND(VALUE(LEFT($A1138,3))=312,LEFT($G1138,5)="Total"),VLOOKUP('312'!$F$80,_312_Table1,MATCH(LEFT($B1138,1),_312_Table1_ColumnLookup,0),FALSE),
  IF(AND(VALUE(LEFT($A1138,3))=312,LEN($I1138)=4,$B1138="G"),VLOOKUP($I1138,_312_Table1,MATCH('312'!$N$16,_312_Table1_ColumnLookup,0),FALSE),
  IF(AND(VALUE(LEFT($A1138,3))=312,LEN($I1138)=4,$B1138="O"),VLOOKUP($I1138,_312_Table1,MATCH('312'!$V$16,_312_Table1_ColumnLookup,0),FALSE),
  IF(AND(VALUE(LEFT($A1138,3))=312,LEN($I1138)=4,$B1138="Q"),VLOOKUP($I1138,_312_Table1,MATCH('312'!$X$16,_312_Table1_ColumnLookup,0),FALSE),
  IF(AND(VALUE(LEFT($A1138,3))=312,LEN($I1138)=4),VLOOKUP($I1138,_312_Table1,MATCH(LEFT($B1138,1),_312_Table1_ColumnLookup,0),FALSE)
+N("312"),
  IF(VALUE(LEFT($A1138,3))=313,VLOOKUP(VALUE(MID($B1138,2,1)),_313_Table1,MATCH(MID($B1138,1,1),_313_Table1_ColumnLookup,0),FALSE)
+N("313"),
  IF(AND(VALUE(LEFT($A1138,3))=314,LEN($B1138)=3),VLOOKUP(VALUE(MID($B1138,2,2)),_314_Table1,MATCH(MID($B1138,1,1),_314_Table1_ColumnLookup,0),FALSE),
  IF(VALUE(LEFT($A1138,3))=314,VLOOKUP(VALUE(MID($B1138,2,1)),_314_Table1,MATCH(MID($B1138,1,1),_314_Table1_ColumnLookup,0),FALSE)
+N("314"),
""))))))))))))))))))))))))</f>
        <v>#N/A</v>
      </c>
      <c r="E1138" s="238" t="e">
        <f>IF(AND(VALUE(LEFT($A1138,3))=309,LEN($B1138)=3),VLOOKUP(VALUE(MID($B1138,2,2)),_309_Table2,MATCH(MID($B1138,1,1),_309_Table2_ColumnLookup,0),FALSE),
  IF($C1138="309 LCR SummaryA",OneYearSCR,IF($C1138="309 LCR SummaryB",UltimateSCR,IF(VALUE(LEFT($A1138,3))=309,VLOOKUP(VALUE(MID($B1138,2,1)),_309_Table2,MATCH(MID($B1138,1,1),_309_Table2_ColumnLookup,0),FALSE)
+N("309"),
  IF(VALUE(LEFT($A1138,3))=310,VLOOKUP(VALUE(MID($B1138,2,1)),_310_Table2,MATCH(MID($B1138,1,1),_310_Table2_ColumnLookup,0),FALSE)
+N("310"),
  IF(AND(VALUE(LEFT($A1138,3))=311,LEN($I1138)=4),VLOOKUP($I1138,_311_Table2,MATCH($B1138,_311_Table2_ColumnLookup,0),FALSE),
  IF(AND(VALUE(LEFT($A1138,3))=311,OR($B1138="I2",$B1138="J2",$B1138="K2",$B1138="L2")),VLOOKUP('311'!$G$58,_311_Table2,MATCH(MID($B1138,1,1),_311_Table2_ColumnLookup,0),FALSE),
  IF(AND(VALUE(LEFT($A1138,3))=311,RIGHT($B1138,5)="Total"),VLOOKUP('311'!$G$59,_311_Table2,MATCH(MID($B1138,1,1),_311_Table2_ColumnLookup,0),FALSE),
  IF(VALUE(LEFT($A1138,3))=311,VLOOKUP(VALUE(MID($B1138,2,1)),_311_Table2,MATCH(MID($B1138,1,1),_311_Table2_ColumnLookup,0),FALSE)
+N("311"),
  IF(AND(VALUE(LEFT($A1138,3))=312,LEFT($G1138,10)="Unincepted",$B1138="G "),VLOOKUP(" ULO",_312_Table2,MATCH('312'!$N$16,_312_Table2_ColumnLookup,0),FALSE),
  IF(AND(VALUE(LEFT($A1138,3))=312,LEFT($G1138,10)="Unincepted",$B1138="O "),VLOOKUP(" ULO",_312_Table2,MATCH('312'!$V$16,_312_Table2_ColumnLookup,0),FALSE),
  IF(AND(VALUE(LEFT($A1138,3))=312,LEFT($G1138,10)="Unincepted",$B1138="Q "),VLOOKUP(" ULO",_312_Table2,MATCH('312'!$X$16,_312_Table2_ColumnLookup,0),FALSE),
  IF(AND(VALUE(LEFT($A1138,3))=312,LEFT($G1138,10)="Unincepted"),VLOOKUP(" ULO",_312_Table2,MATCH(LEFT($B1138,1),_312_Table2_ColumnLookup,0),FALSE),
  IF(AND(VALUE(LEFT($A1138,3))=312,LEFT($G1138,5)="Total",$B1138="G "),VLOOKUP('312'!$F$80,_312_Table2,MATCH('312'!$N$16,_312_Table2_ColumnLookup,0),FALSE),
  IF(AND(VALUE(LEFT($A1138,3))=312,LEFT($G1138,5)="Total",$B1138="O "),VLOOKUP('312'!$F$80,_312_Table2,MATCH('312'!$V$16,_312_Table2_ColumnLookup,0),FALSE),
  IF(AND(VALUE(LEFT($A1138,3))=312,LEFT($G1138,5)="Total",$B1138="Q "),VLOOKUP('312'!$F$80,_312_Table2,MATCH('312'!$X$16,_312_Table2_ColumnLookup,0),FALSE),
  IF(AND(VALUE(LEFT($A1138,3))=312,LEFT($G1138,5)="Total"),VLOOKUP('312'!$F$80,_312_Table2,MATCH(LEFT($B1138,1),_312_Table2_ColumnLookup,0),FALSE),
  IF(AND(VALUE(LEFT($A1138,3))=312,LEN($I1138)=4,$B1138="G"),VLOOKUP($I1138,_312_Table2,MATCH('312'!$N$16,_312_Table2_ColumnLookup,0),FALSE),
  IF(AND(VALUE(LEFT($A1138,3))=312,LEN($I1138)=4,$B1138="O"),VLOOKUP($I1138,_312_Table2,MATCH('312'!$V$16,_312_Table2_ColumnLookup,0),FALSE),
  IF(AND(VALUE(LEFT($A1138,3))=312,LEN($I1138)=4,$B1138="Q"),VLOOKUP($I1138,_312_Table2,MATCH('312'!$X$16,_312_Table2_ColumnLookup,0),FALSE),
  IF(AND(VALUE(LEFT($A1138,3))=312,LEN($I1138)=4),VLOOKUP($I1138,_312_Table2,MATCH(LEFT($B1138,1),_312_Table2_ColumnLookup,0),FALSE)
+N("312"),
  IF(VALUE(LEFT($A1138,3))=313,VLOOKUP(VALUE(MID($B1138,2,1)),_313_Table2,MATCH(MID($B1138,1,1),_313_Table2_ColumnLookup,0),FALSE)
+N("313"),
  IF(AND(VALUE(LEFT($A1138,3))=314,LEN($B1138)=3),VLOOKUP(VALUE(MID($B1138,2,2)),_314_Table2,MATCH(MID($B1138,1,1),_314_Table2_ColumnLookup,0),FALSE),
  IF(VALUE(LEFT($A1138,3))=314,VLOOKUP(VALUE(MID($B1138,2,1)),_314_Table2,MATCH(MID($B1138,1,1),_314_Table2_ColumnLookup,0),FALSE)
+N("314"),
""))))))))))))))))))))))))</f>
        <v>#N/A</v>
      </c>
      <c r="F1138" s="238" t="e">
        <f>IF(AND(VALUE(LEFT($A1138,3))=309,LEN($B1138)=3),VLOOKUP(VALUE(MID($B1138,2,2)),_309_Table3,MATCH(MID($B1138,1,1),_309_Table3_ColumnLookup,0),FALSE),
  IF($C1138="309 LCR SummaryA",OneYearSCR,IF($C1138="309 LCR SummaryB",UltimateSCR,IF(VALUE(LEFT($A1138,3))=309,VLOOKUP(VALUE(MID($B1138,2,1)),_309_Table3,MATCH(MID($B1138,1,1),_309_Table3_ColumnLookup,0),FALSE)
+N("309"),
  IF(VALUE(LEFT($A1138,3))=310,VLOOKUP(VALUE(MID($B1138,2,1)),_310_Table3,MATCH(MID($B1138,1,1),_310_Table3_ColumnLookup,0),FALSE)
+N("310"),
  IF(AND(VALUE(LEFT($A1138,3))=311,LEN($I1138)=4),VLOOKUP($I1138,_311_Table3,MATCH($B1138,_311_Table3_ColumnLookup,0),FALSE),
  IF(AND(VALUE(LEFT($A1138,3))=311,OR($B1138="I2",$B1138="J2",$B1138="K2",$B1138="L2")),VLOOKUP('311'!$G$58,_311_Table3,MATCH(MID($B1138,1,1),_311_Table3_ColumnLookup,0),FALSE),
  IF(AND(VALUE(LEFT($A1138,3))=311,RIGHT($B1138,5)="Total"),VLOOKUP('311'!$G$59,_311_Table3,MATCH(MID($B1138,1,1),_311_Table3_ColumnLookup,0),FALSE),
  IF(VALUE(LEFT($A1138,3))=311,VLOOKUP(VALUE(MID($B1138,2,1)),_311_Table3,MATCH(MID($B1138,1,1),_311_Table3_ColumnLookup,0),FALSE)
+N("311"),
  IF(AND(VALUE(LEFT($A1138,3))=312,LEFT($G1138,10)="Unincepted",$B1138="G "),VLOOKUP(" ULO",_312_Table3,MATCH('312'!$N$16,_312_Table3_ColumnLookup,0),FALSE),
  IF(AND(VALUE(LEFT($A1138,3))=312,LEFT($G1138,10)="Unincepted",$B1138="O "),VLOOKUP(" ULO",_312_Table3,MATCH('312'!$V$16,_312_Table3_ColumnLookup,0),FALSE),
  IF(AND(VALUE(LEFT($A1138,3))=312,LEFT($G1138,10)="Unincepted",$B1138="Q "),VLOOKUP(" ULO",_312_Table3,MATCH('312'!$X$16,_312_Table3_ColumnLookup,0),FALSE),
  IF(AND(VALUE(LEFT($A1138,3))=312,LEFT($G1138,10)="Unincepted"),VLOOKUP(" ULO",_312_Table3,MATCH(LEFT($B1138,1),_312_Table3_ColumnLookup,0),FALSE),
  IF(AND(VALUE(LEFT($A1138,3))=312,LEFT($G1138,5)="Total",$B1138="G "),VLOOKUP('312'!$F$80,_312_Table3,MATCH('312'!$N$16,_312_Table3_ColumnLookup,0),FALSE),
  IF(AND(VALUE(LEFT($A1138,3))=312,LEFT($G1138,5)="Total",$B1138="O "),VLOOKUP('312'!$F$80,_312_Table3,MATCH('312'!$V$16,_312_Table3_ColumnLookup,0),FALSE),
  IF(AND(VALUE(LEFT($A1138,3))=312,LEFT($G1138,5)="Total",$B1138="Q "),VLOOKUP('312'!$F$80,_312_Table3,MATCH('312'!$X$16,_312_Table3_ColumnLookup,0),FALSE),
  IF(AND(VALUE(LEFT($A1138,3))=312,LEFT($G1138,5)="Total"),VLOOKUP('312'!$F$80,_312_Table3,MATCH(LEFT($B1138,1),_312_Table3_ColumnLookup,0),FALSE),
  IF(AND(VALUE(LEFT($A1138,3))=312,LEN($I1138)=4,$B1138="G"),VLOOKUP($I1138,_312_Table3,MATCH('312'!$N$16,_312_Table3_ColumnLookup,0),FALSE),
  IF(AND(VALUE(LEFT($A1138,3))=312,LEN($I1138)=4,$B1138="O"),VLOOKUP($I1138,_312_Table3,MATCH('312'!$V$16,_312_Table3_ColumnLookup,0),FALSE),
  IF(AND(VALUE(LEFT($A1138,3))=312,LEN($I1138)=4,$B1138="Q"),VLOOKUP($I1138,_312_Table3,MATCH('312'!$X$16,_312_Table3_ColumnLookup,0),FALSE),
  IF(AND(VALUE(LEFT($A1138,3))=312,LEN($I1138)=4),VLOOKUP($I1138,_312_Table3,MATCH(LEFT($B1138,1),_312_Table3_ColumnLookup,0),FALSE)
+N("312"),
  IF(VALUE(LEFT($A1138,3))=313,VLOOKUP(VALUE(MID($B1138,2,1)),_313_Table3,MATCH(MID($B1138,1,1),_313_Table3_ColumnLookup,0),FALSE)
+N("313"),
  IF(AND(VALUE(LEFT($A1138,3))=314,LEN($B1138)=3),VLOOKUP(VALUE(MID($B1138,2,2)),_314_Table3,MATCH(MID($B1138,1,1),_314_Table3_ColumnLookup,0),FALSE),
  IF(VALUE(LEFT($A1138,3))=314,VLOOKUP(VALUE(MID($B1138,2,1)),_314_Table3,MATCH(MID($B1138,1,1),_314_Table3_ColumnLookup,0),FALSE)
+N("314"),
""))))))))))))))))))))))))</f>
        <v>#N/A</v>
      </c>
      <c r="H1138" s="321" t="str">
        <f>IFERROR(
IF(ISERROR($D1138)=FALSE,$D1138,IF(ISERROR($E1138)=FALSE,$E1138,IF(ISERROR($F1138)=FALSE,$F1138
+N("012 checkboxes"),
IF(
IF(OR(LEFT($A1138,9)="Syndicate",LEFT($A1138,12)="NewSyndicate"),VLOOKUP($A1138,'012'!$J:$ZW,MATCH("Link to button",'012'!$J$1:$ZW$1,0),0)
+N("309 checkbox"),
IF($C1138="309 LCR Summary0",VLOOKUP("Notes990",'309'!$P:$ZZ,MATCH("Link to button",'309'!$P$1:$ZZ$1,0),0)
+N("313 checkboxes"),
IF($C1138="313 Financial Information0LcmVsScr",IF($C1138="309 LCR Summary0",VLOOKUP("LcmVsScr",'309'!$N:$ZZ,MATCH("Link to button",'309'!$N$1:$ZZ$1,0),0),
IF($C1138="313 Financial Information0LcrDocAttached",IF($C1138="309 LCR Summary0",VLOOKUP("LcrDocAttached",'309'!$N:$ZZ,MATCH("Link to button",'309'!$N$1:$ZZ$1,0),
0)))))))=1,TRUE,FALSE)
))),"")</f>
        <v/>
      </c>
    </row>
    <row r="1139" spans="1:8">
      <c r="A1139" s="237" t="e">
        <f>VLOOKUP($G1139,CSVLookups!$B:$R,MATCH(A$1,CSVLookups!$B$1:$R$1,0),FALSE)</f>
        <v>#N/A</v>
      </c>
      <c r="B1139" s="237" t="e">
        <f>VLOOKUP($G1139,CSVLookups!$B:$R,MATCH(B$1,CSVLookups!$B$1:$R$1,0),FALSE)</f>
        <v>#N/A</v>
      </c>
      <c r="C1139" s="238" t="e">
        <f t="shared" si="18"/>
        <v>#N/A</v>
      </c>
      <c r="D1139" s="238" t="e">
        <f>IF(AND(VALUE(LEFT($A1139,3))=309,LEN($B1139)=3),VLOOKUP(VALUE(MID($B1139,2,2)),_309_Table1,MATCH(MID($B1139,1,1),_309_Table1_ColumnLookup,0),FALSE),
  IF($C1139="309 LCR SummaryA",OneYearSCR,IF($C1139="309 LCR SummaryB",UltimateSCR,IF(VALUE(LEFT($A1139,3))=309,VLOOKUP(VALUE(MID($B1139,2,1)),_309_Table1,MATCH(MID($B1139,1,1),_309_Table1_ColumnLookup,0),FALSE)
+N("309"),
  IF(VALUE(LEFT($A1139,3))=310,VLOOKUP(VALUE(MID($B1139,2,1)),_310_Table1,MATCH(MID($B1139,1,1),_310_Table1_ColumnLookup,0),FALSE)
+N("310"),
  IF(AND(VALUE(LEFT($A1139,3))=311,LEN($I1139)=4),VLOOKUP($I1139,_311_Table1,MATCH($B1139,_311_Table1_ColumnLookup,0),FALSE),
  IF(AND(VALUE(LEFT($A1139,3))=311,OR($B1139="I2",$B1139="J2",$B1139="K2",$B1139="L2")),VLOOKUP('311'!$G$58,_311_Table1,MATCH(MID($B1139,1,1),_311_Table1_ColumnLookup,0),FALSE),
  IF(AND(VALUE(LEFT($A1139,3))=311,RIGHT($B1139,5)="Total"),VLOOKUP('311'!$G$59,_311_Table1,MATCH(MID($B1139,1,1),_311_Table1_ColumnLookup,0),FALSE),
  IF(VALUE(LEFT($A1139,3))=311,VLOOKUP(VALUE(MID($B1139,2,1)),_311_Table1,MATCH(MID($B1139,1,1),_311_Table1_ColumnLookup,0),FALSE)
+N("311"),
  IF(AND(VALUE(LEFT($A1139,3))=312,LEFT($G1139,10)="Unincepted",$B1139="G "),VLOOKUP(" ULO",_312_Table1,MATCH('312'!$N$16,_312_Table1_ColumnLookup,0),FALSE),
  IF(AND(VALUE(LEFT($A1139,3))=312,LEFT($G1139,10)="Unincepted",$B1139="O "),VLOOKUP(" ULO",_312_Table1,MATCH('312'!$V$16,_312_Table1_ColumnLookup,0),FALSE),
  IF(AND(VALUE(LEFT($A1139,3))=312,LEFT($G1139,10)="Unincepted",$B1139="Q "),VLOOKUP(" ULO",_312_Table1,MATCH('312'!$X$16,_312_Table1_ColumnLookup,0),FALSE),
  IF(AND(VALUE(LEFT($A1139,3))=312,LEFT($G1139,10)="Unincepted"),VLOOKUP(" ULO",_312_Table1,MATCH(LEFT($B1139,1),_312_Table1_ColumnLookup,0),FALSE),
  IF(AND(VALUE(LEFT($A1139,3))=312,LEFT($G1139,5)="Total",$B1139="G "),VLOOKUP('312'!$F$80,_312_Table1,MATCH('312'!$N$16,_312_Table1_ColumnLookup,0),FALSE),
  IF(AND(VALUE(LEFT($A1139,3))=312,LEFT($G1139,5)="Total",$B1139="O "),VLOOKUP('312'!$F$80,_312_Table1,MATCH('312'!$V$16,_312_Table1_ColumnLookup,0),FALSE),
  IF(AND(VALUE(LEFT($A1139,3))=312,LEFT($G1139,5)="Total",$B1139="Q "),VLOOKUP('312'!$F$80,_312_Table1,MATCH('312'!$X$16,_312_Table1_ColumnLookup,0),FALSE),
  IF(AND(VALUE(LEFT($A1139,3))=312,LEFT($G1139,5)="Total"),VLOOKUP('312'!$F$80,_312_Table1,MATCH(LEFT($B1139,1),_312_Table1_ColumnLookup,0),FALSE),
  IF(AND(VALUE(LEFT($A1139,3))=312,LEN($I1139)=4,$B1139="G"),VLOOKUP($I1139,_312_Table1,MATCH('312'!$N$16,_312_Table1_ColumnLookup,0),FALSE),
  IF(AND(VALUE(LEFT($A1139,3))=312,LEN($I1139)=4,$B1139="O"),VLOOKUP($I1139,_312_Table1,MATCH('312'!$V$16,_312_Table1_ColumnLookup,0),FALSE),
  IF(AND(VALUE(LEFT($A1139,3))=312,LEN($I1139)=4,$B1139="Q"),VLOOKUP($I1139,_312_Table1,MATCH('312'!$X$16,_312_Table1_ColumnLookup,0),FALSE),
  IF(AND(VALUE(LEFT($A1139,3))=312,LEN($I1139)=4),VLOOKUP($I1139,_312_Table1,MATCH(LEFT($B1139,1),_312_Table1_ColumnLookup,0),FALSE)
+N("312"),
  IF(VALUE(LEFT($A1139,3))=313,VLOOKUP(VALUE(MID($B1139,2,1)),_313_Table1,MATCH(MID($B1139,1,1),_313_Table1_ColumnLookup,0),FALSE)
+N("313"),
  IF(AND(VALUE(LEFT($A1139,3))=314,LEN($B1139)=3),VLOOKUP(VALUE(MID($B1139,2,2)),_314_Table1,MATCH(MID($B1139,1,1),_314_Table1_ColumnLookup,0),FALSE),
  IF(VALUE(LEFT($A1139,3))=314,VLOOKUP(VALUE(MID($B1139,2,1)),_314_Table1,MATCH(MID($B1139,1,1),_314_Table1_ColumnLookup,0),FALSE)
+N("314"),
""))))))))))))))))))))))))</f>
        <v>#N/A</v>
      </c>
      <c r="E1139" s="238" t="e">
        <f>IF(AND(VALUE(LEFT($A1139,3))=309,LEN($B1139)=3),VLOOKUP(VALUE(MID($B1139,2,2)),_309_Table2,MATCH(MID($B1139,1,1),_309_Table2_ColumnLookup,0),FALSE),
  IF($C1139="309 LCR SummaryA",OneYearSCR,IF($C1139="309 LCR SummaryB",UltimateSCR,IF(VALUE(LEFT($A1139,3))=309,VLOOKUP(VALUE(MID($B1139,2,1)),_309_Table2,MATCH(MID($B1139,1,1),_309_Table2_ColumnLookup,0),FALSE)
+N("309"),
  IF(VALUE(LEFT($A1139,3))=310,VLOOKUP(VALUE(MID($B1139,2,1)),_310_Table2,MATCH(MID($B1139,1,1),_310_Table2_ColumnLookup,0),FALSE)
+N("310"),
  IF(AND(VALUE(LEFT($A1139,3))=311,LEN($I1139)=4),VLOOKUP($I1139,_311_Table2,MATCH($B1139,_311_Table2_ColumnLookup,0),FALSE),
  IF(AND(VALUE(LEFT($A1139,3))=311,OR($B1139="I2",$B1139="J2",$B1139="K2",$B1139="L2")),VLOOKUP('311'!$G$58,_311_Table2,MATCH(MID($B1139,1,1),_311_Table2_ColumnLookup,0),FALSE),
  IF(AND(VALUE(LEFT($A1139,3))=311,RIGHT($B1139,5)="Total"),VLOOKUP('311'!$G$59,_311_Table2,MATCH(MID($B1139,1,1),_311_Table2_ColumnLookup,0),FALSE),
  IF(VALUE(LEFT($A1139,3))=311,VLOOKUP(VALUE(MID($B1139,2,1)),_311_Table2,MATCH(MID($B1139,1,1),_311_Table2_ColumnLookup,0),FALSE)
+N("311"),
  IF(AND(VALUE(LEFT($A1139,3))=312,LEFT($G1139,10)="Unincepted",$B1139="G "),VLOOKUP(" ULO",_312_Table2,MATCH('312'!$N$16,_312_Table2_ColumnLookup,0),FALSE),
  IF(AND(VALUE(LEFT($A1139,3))=312,LEFT($G1139,10)="Unincepted",$B1139="O "),VLOOKUP(" ULO",_312_Table2,MATCH('312'!$V$16,_312_Table2_ColumnLookup,0),FALSE),
  IF(AND(VALUE(LEFT($A1139,3))=312,LEFT($G1139,10)="Unincepted",$B1139="Q "),VLOOKUP(" ULO",_312_Table2,MATCH('312'!$X$16,_312_Table2_ColumnLookup,0),FALSE),
  IF(AND(VALUE(LEFT($A1139,3))=312,LEFT($G1139,10)="Unincepted"),VLOOKUP(" ULO",_312_Table2,MATCH(LEFT($B1139,1),_312_Table2_ColumnLookup,0),FALSE),
  IF(AND(VALUE(LEFT($A1139,3))=312,LEFT($G1139,5)="Total",$B1139="G "),VLOOKUP('312'!$F$80,_312_Table2,MATCH('312'!$N$16,_312_Table2_ColumnLookup,0),FALSE),
  IF(AND(VALUE(LEFT($A1139,3))=312,LEFT($G1139,5)="Total",$B1139="O "),VLOOKUP('312'!$F$80,_312_Table2,MATCH('312'!$V$16,_312_Table2_ColumnLookup,0),FALSE),
  IF(AND(VALUE(LEFT($A1139,3))=312,LEFT($G1139,5)="Total",$B1139="Q "),VLOOKUP('312'!$F$80,_312_Table2,MATCH('312'!$X$16,_312_Table2_ColumnLookup,0),FALSE),
  IF(AND(VALUE(LEFT($A1139,3))=312,LEFT($G1139,5)="Total"),VLOOKUP('312'!$F$80,_312_Table2,MATCH(LEFT($B1139,1),_312_Table2_ColumnLookup,0),FALSE),
  IF(AND(VALUE(LEFT($A1139,3))=312,LEN($I1139)=4,$B1139="G"),VLOOKUP($I1139,_312_Table2,MATCH('312'!$N$16,_312_Table2_ColumnLookup,0),FALSE),
  IF(AND(VALUE(LEFT($A1139,3))=312,LEN($I1139)=4,$B1139="O"),VLOOKUP($I1139,_312_Table2,MATCH('312'!$V$16,_312_Table2_ColumnLookup,0),FALSE),
  IF(AND(VALUE(LEFT($A1139,3))=312,LEN($I1139)=4,$B1139="Q"),VLOOKUP($I1139,_312_Table2,MATCH('312'!$X$16,_312_Table2_ColumnLookup,0),FALSE),
  IF(AND(VALUE(LEFT($A1139,3))=312,LEN($I1139)=4),VLOOKUP($I1139,_312_Table2,MATCH(LEFT($B1139,1),_312_Table2_ColumnLookup,0),FALSE)
+N("312"),
  IF(VALUE(LEFT($A1139,3))=313,VLOOKUP(VALUE(MID($B1139,2,1)),_313_Table2,MATCH(MID($B1139,1,1),_313_Table2_ColumnLookup,0),FALSE)
+N("313"),
  IF(AND(VALUE(LEFT($A1139,3))=314,LEN($B1139)=3),VLOOKUP(VALUE(MID($B1139,2,2)),_314_Table2,MATCH(MID($B1139,1,1),_314_Table2_ColumnLookup,0),FALSE),
  IF(VALUE(LEFT($A1139,3))=314,VLOOKUP(VALUE(MID($B1139,2,1)),_314_Table2,MATCH(MID($B1139,1,1),_314_Table2_ColumnLookup,0),FALSE)
+N("314"),
""))))))))))))))))))))))))</f>
        <v>#N/A</v>
      </c>
      <c r="F1139" s="238" t="e">
        <f>IF(AND(VALUE(LEFT($A1139,3))=309,LEN($B1139)=3),VLOOKUP(VALUE(MID($B1139,2,2)),_309_Table3,MATCH(MID($B1139,1,1),_309_Table3_ColumnLookup,0),FALSE),
  IF($C1139="309 LCR SummaryA",OneYearSCR,IF($C1139="309 LCR SummaryB",UltimateSCR,IF(VALUE(LEFT($A1139,3))=309,VLOOKUP(VALUE(MID($B1139,2,1)),_309_Table3,MATCH(MID($B1139,1,1),_309_Table3_ColumnLookup,0),FALSE)
+N("309"),
  IF(VALUE(LEFT($A1139,3))=310,VLOOKUP(VALUE(MID($B1139,2,1)),_310_Table3,MATCH(MID($B1139,1,1),_310_Table3_ColumnLookup,0),FALSE)
+N("310"),
  IF(AND(VALUE(LEFT($A1139,3))=311,LEN($I1139)=4),VLOOKUP($I1139,_311_Table3,MATCH($B1139,_311_Table3_ColumnLookup,0),FALSE),
  IF(AND(VALUE(LEFT($A1139,3))=311,OR($B1139="I2",$B1139="J2",$B1139="K2",$B1139="L2")),VLOOKUP('311'!$G$58,_311_Table3,MATCH(MID($B1139,1,1),_311_Table3_ColumnLookup,0),FALSE),
  IF(AND(VALUE(LEFT($A1139,3))=311,RIGHT($B1139,5)="Total"),VLOOKUP('311'!$G$59,_311_Table3,MATCH(MID($B1139,1,1),_311_Table3_ColumnLookup,0),FALSE),
  IF(VALUE(LEFT($A1139,3))=311,VLOOKUP(VALUE(MID($B1139,2,1)),_311_Table3,MATCH(MID($B1139,1,1),_311_Table3_ColumnLookup,0),FALSE)
+N("311"),
  IF(AND(VALUE(LEFT($A1139,3))=312,LEFT($G1139,10)="Unincepted",$B1139="G "),VLOOKUP(" ULO",_312_Table3,MATCH('312'!$N$16,_312_Table3_ColumnLookup,0),FALSE),
  IF(AND(VALUE(LEFT($A1139,3))=312,LEFT($G1139,10)="Unincepted",$B1139="O "),VLOOKUP(" ULO",_312_Table3,MATCH('312'!$V$16,_312_Table3_ColumnLookup,0),FALSE),
  IF(AND(VALUE(LEFT($A1139,3))=312,LEFT($G1139,10)="Unincepted",$B1139="Q "),VLOOKUP(" ULO",_312_Table3,MATCH('312'!$X$16,_312_Table3_ColumnLookup,0),FALSE),
  IF(AND(VALUE(LEFT($A1139,3))=312,LEFT($G1139,10)="Unincepted"),VLOOKUP(" ULO",_312_Table3,MATCH(LEFT($B1139,1),_312_Table3_ColumnLookup,0),FALSE),
  IF(AND(VALUE(LEFT($A1139,3))=312,LEFT($G1139,5)="Total",$B1139="G "),VLOOKUP('312'!$F$80,_312_Table3,MATCH('312'!$N$16,_312_Table3_ColumnLookup,0),FALSE),
  IF(AND(VALUE(LEFT($A1139,3))=312,LEFT($G1139,5)="Total",$B1139="O "),VLOOKUP('312'!$F$80,_312_Table3,MATCH('312'!$V$16,_312_Table3_ColumnLookup,0),FALSE),
  IF(AND(VALUE(LEFT($A1139,3))=312,LEFT($G1139,5)="Total",$B1139="Q "),VLOOKUP('312'!$F$80,_312_Table3,MATCH('312'!$X$16,_312_Table3_ColumnLookup,0),FALSE),
  IF(AND(VALUE(LEFT($A1139,3))=312,LEFT($G1139,5)="Total"),VLOOKUP('312'!$F$80,_312_Table3,MATCH(LEFT($B1139,1),_312_Table3_ColumnLookup,0),FALSE),
  IF(AND(VALUE(LEFT($A1139,3))=312,LEN($I1139)=4,$B1139="G"),VLOOKUP($I1139,_312_Table3,MATCH('312'!$N$16,_312_Table3_ColumnLookup,0),FALSE),
  IF(AND(VALUE(LEFT($A1139,3))=312,LEN($I1139)=4,$B1139="O"),VLOOKUP($I1139,_312_Table3,MATCH('312'!$V$16,_312_Table3_ColumnLookup,0),FALSE),
  IF(AND(VALUE(LEFT($A1139,3))=312,LEN($I1139)=4,$B1139="Q"),VLOOKUP($I1139,_312_Table3,MATCH('312'!$X$16,_312_Table3_ColumnLookup,0),FALSE),
  IF(AND(VALUE(LEFT($A1139,3))=312,LEN($I1139)=4),VLOOKUP($I1139,_312_Table3,MATCH(LEFT($B1139,1),_312_Table3_ColumnLookup,0),FALSE)
+N("312"),
  IF(VALUE(LEFT($A1139,3))=313,VLOOKUP(VALUE(MID($B1139,2,1)),_313_Table3,MATCH(MID($B1139,1,1),_313_Table3_ColumnLookup,0),FALSE)
+N("313"),
  IF(AND(VALUE(LEFT($A1139,3))=314,LEN($B1139)=3),VLOOKUP(VALUE(MID($B1139,2,2)),_314_Table3,MATCH(MID($B1139,1,1),_314_Table3_ColumnLookup,0),FALSE),
  IF(VALUE(LEFT($A1139,3))=314,VLOOKUP(VALUE(MID($B1139,2,1)),_314_Table3,MATCH(MID($B1139,1,1),_314_Table3_ColumnLookup,0),FALSE)
+N("314"),
""))))))))))))))))))))))))</f>
        <v>#N/A</v>
      </c>
      <c r="H1139" s="321" t="str">
        <f>IFERROR(
IF(ISERROR($D1139)=FALSE,$D1139,IF(ISERROR($E1139)=FALSE,$E1139,IF(ISERROR($F1139)=FALSE,$F1139
+N("012 checkboxes"),
IF(
IF(OR(LEFT($A1139,9)="Syndicate",LEFT($A1139,12)="NewSyndicate"),VLOOKUP($A1139,'012'!$J:$ZW,MATCH("Link to button",'012'!$J$1:$ZW$1,0),0)
+N("309 checkbox"),
IF($C1139="309 LCR Summary0",VLOOKUP("Notes990",'309'!$P:$ZZ,MATCH("Link to button",'309'!$P$1:$ZZ$1,0),0)
+N("313 checkboxes"),
IF($C1139="313 Financial Information0LcmVsScr",IF($C1139="309 LCR Summary0",VLOOKUP("LcmVsScr",'309'!$N:$ZZ,MATCH("Link to button",'309'!$N$1:$ZZ$1,0),0),
IF($C1139="313 Financial Information0LcrDocAttached",IF($C1139="309 LCR Summary0",VLOOKUP("LcrDocAttached",'309'!$N:$ZZ,MATCH("Link to button",'309'!$N$1:$ZZ$1,0),
0)))))))=1,TRUE,FALSE)
))),"")</f>
        <v/>
      </c>
    </row>
    <row r="1140" spans="1:8">
      <c r="A1140" s="237" t="e">
        <f>VLOOKUP($G1140,CSVLookups!$B:$R,MATCH(A$1,CSVLookups!$B$1:$R$1,0),FALSE)</f>
        <v>#N/A</v>
      </c>
      <c r="B1140" s="237" t="e">
        <f>VLOOKUP($G1140,CSVLookups!$B:$R,MATCH(B$1,CSVLookups!$B$1:$R$1,0),FALSE)</f>
        <v>#N/A</v>
      </c>
      <c r="C1140" s="238" t="e">
        <f t="shared" si="18"/>
        <v>#N/A</v>
      </c>
      <c r="D1140" s="238" t="e">
        <f>IF(AND(VALUE(LEFT($A1140,3))=309,LEN($B1140)=3),VLOOKUP(VALUE(MID($B1140,2,2)),_309_Table1,MATCH(MID($B1140,1,1),_309_Table1_ColumnLookup,0),FALSE),
  IF($C1140="309 LCR SummaryA",OneYearSCR,IF($C1140="309 LCR SummaryB",UltimateSCR,IF(VALUE(LEFT($A1140,3))=309,VLOOKUP(VALUE(MID($B1140,2,1)),_309_Table1,MATCH(MID($B1140,1,1),_309_Table1_ColumnLookup,0),FALSE)
+N("309"),
  IF(VALUE(LEFT($A1140,3))=310,VLOOKUP(VALUE(MID($B1140,2,1)),_310_Table1,MATCH(MID($B1140,1,1),_310_Table1_ColumnLookup,0),FALSE)
+N("310"),
  IF(AND(VALUE(LEFT($A1140,3))=311,LEN($I1140)=4),VLOOKUP($I1140,_311_Table1,MATCH($B1140,_311_Table1_ColumnLookup,0),FALSE),
  IF(AND(VALUE(LEFT($A1140,3))=311,OR($B1140="I2",$B1140="J2",$B1140="K2",$B1140="L2")),VLOOKUP('311'!$G$58,_311_Table1,MATCH(MID($B1140,1,1),_311_Table1_ColumnLookup,0),FALSE),
  IF(AND(VALUE(LEFT($A1140,3))=311,RIGHT($B1140,5)="Total"),VLOOKUP('311'!$G$59,_311_Table1,MATCH(MID($B1140,1,1),_311_Table1_ColumnLookup,0),FALSE),
  IF(VALUE(LEFT($A1140,3))=311,VLOOKUP(VALUE(MID($B1140,2,1)),_311_Table1,MATCH(MID($B1140,1,1),_311_Table1_ColumnLookup,0),FALSE)
+N("311"),
  IF(AND(VALUE(LEFT($A1140,3))=312,LEFT($G1140,10)="Unincepted",$B1140="G "),VLOOKUP(" ULO",_312_Table1,MATCH('312'!$N$16,_312_Table1_ColumnLookup,0),FALSE),
  IF(AND(VALUE(LEFT($A1140,3))=312,LEFT($G1140,10)="Unincepted",$B1140="O "),VLOOKUP(" ULO",_312_Table1,MATCH('312'!$V$16,_312_Table1_ColumnLookup,0),FALSE),
  IF(AND(VALUE(LEFT($A1140,3))=312,LEFT($G1140,10)="Unincepted",$B1140="Q "),VLOOKUP(" ULO",_312_Table1,MATCH('312'!$X$16,_312_Table1_ColumnLookup,0),FALSE),
  IF(AND(VALUE(LEFT($A1140,3))=312,LEFT($G1140,10)="Unincepted"),VLOOKUP(" ULO",_312_Table1,MATCH(LEFT($B1140,1),_312_Table1_ColumnLookup,0),FALSE),
  IF(AND(VALUE(LEFT($A1140,3))=312,LEFT($G1140,5)="Total",$B1140="G "),VLOOKUP('312'!$F$80,_312_Table1,MATCH('312'!$N$16,_312_Table1_ColumnLookup,0),FALSE),
  IF(AND(VALUE(LEFT($A1140,3))=312,LEFT($G1140,5)="Total",$B1140="O "),VLOOKUP('312'!$F$80,_312_Table1,MATCH('312'!$V$16,_312_Table1_ColumnLookup,0),FALSE),
  IF(AND(VALUE(LEFT($A1140,3))=312,LEFT($G1140,5)="Total",$B1140="Q "),VLOOKUP('312'!$F$80,_312_Table1,MATCH('312'!$X$16,_312_Table1_ColumnLookup,0),FALSE),
  IF(AND(VALUE(LEFT($A1140,3))=312,LEFT($G1140,5)="Total"),VLOOKUP('312'!$F$80,_312_Table1,MATCH(LEFT($B1140,1),_312_Table1_ColumnLookup,0),FALSE),
  IF(AND(VALUE(LEFT($A1140,3))=312,LEN($I1140)=4,$B1140="G"),VLOOKUP($I1140,_312_Table1,MATCH('312'!$N$16,_312_Table1_ColumnLookup,0),FALSE),
  IF(AND(VALUE(LEFT($A1140,3))=312,LEN($I1140)=4,$B1140="O"),VLOOKUP($I1140,_312_Table1,MATCH('312'!$V$16,_312_Table1_ColumnLookup,0),FALSE),
  IF(AND(VALUE(LEFT($A1140,3))=312,LEN($I1140)=4,$B1140="Q"),VLOOKUP($I1140,_312_Table1,MATCH('312'!$X$16,_312_Table1_ColumnLookup,0),FALSE),
  IF(AND(VALUE(LEFT($A1140,3))=312,LEN($I1140)=4),VLOOKUP($I1140,_312_Table1,MATCH(LEFT($B1140,1),_312_Table1_ColumnLookup,0),FALSE)
+N("312"),
  IF(VALUE(LEFT($A1140,3))=313,VLOOKUP(VALUE(MID($B1140,2,1)),_313_Table1,MATCH(MID($B1140,1,1),_313_Table1_ColumnLookup,0),FALSE)
+N("313"),
  IF(AND(VALUE(LEFT($A1140,3))=314,LEN($B1140)=3),VLOOKUP(VALUE(MID($B1140,2,2)),_314_Table1,MATCH(MID($B1140,1,1),_314_Table1_ColumnLookup,0),FALSE),
  IF(VALUE(LEFT($A1140,3))=314,VLOOKUP(VALUE(MID($B1140,2,1)),_314_Table1,MATCH(MID($B1140,1,1),_314_Table1_ColumnLookup,0),FALSE)
+N("314"),
""))))))))))))))))))))))))</f>
        <v>#N/A</v>
      </c>
      <c r="E1140" s="238" t="e">
        <f>IF(AND(VALUE(LEFT($A1140,3))=309,LEN($B1140)=3),VLOOKUP(VALUE(MID($B1140,2,2)),_309_Table2,MATCH(MID($B1140,1,1),_309_Table2_ColumnLookup,0),FALSE),
  IF($C1140="309 LCR SummaryA",OneYearSCR,IF($C1140="309 LCR SummaryB",UltimateSCR,IF(VALUE(LEFT($A1140,3))=309,VLOOKUP(VALUE(MID($B1140,2,1)),_309_Table2,MATCH(MID($B1140,1,1),_309_Table2_ColumnLookup,0),FALSE)
+N("309"),
  IF(VALUE(LEFT($A1140,3))=310,VLOOKUP(VALUE(MID($B1140,2,1)),_310_Table2,MATCH(MID($B1140,1,1),_310_Table2_ColumnLookup,0),FALSE)
+N("310"),
  IF(AND(VALUE(LEFT($A1140,3))=311,LEN($I1140)=4),VLOOKUP($I1140,_311_Table2,MATCH($B1140,_311_Table2_ColumnLookup,0),FALSE),
  IF(AND(VALUE(LEFT($A1140,3))=311,OR($B1140="I2",$B1140="J2",$B1140="K2",$B1140="L2")),VLOOKUP('311'!$G$58,_311_Table2,MATCH(MID($B1140,1,1),_311_Table2_ColumnLookup,0),FALSE),
  IF(AND(VALUE(LEFT($A1140,3))=311,RIGHT($B1140,5)="Total"),VLOOKUP('311'!$G$59,_311_Table2,MATCH(MID($B1140,1,1),_311_Table2_ColumnLookup,0),FALSE),
  IF(VALUE(LEFT($A1140,3))=311,VLOOKUP(VALUE(MID($B1140,2,1)),_311_Table2,MATCH(MID($B1140,1,1),_311_Table2_ColumnLookup,0),FALSE)
+N("311"),
  IF(AND(VALUE(LEFT($A1140,3))=312,LEFT($G1140,10)="Unincepted",$B1140="G "),VLOOKUP(" ULO",_312_Table2,MATCH('312'!$N$16,_312_Table2_ColumnLookup,0),FALSE),
  IF(AND(VALUE(LEFT($A1140,3))=312,LEFT($G1140,10)="Unincepted",$B1140="O "),VLOOKUP(" ULO",_312_Table2,MATCH('312'!$V$16,_312_Table2_ColumnLookup,0),FALSE),
  IF(AND(VALUE(LEFT($A1140,3))=312,LEFT($G1140,10)="Unincepted",$B1140="Q "),VLOOKUP(" ULO",_312_Table2,MATCH('312'!$X$16,_312_Table2_ColumnLookup,0),FALSE),
  IF(AND(VALUE(LEFT($A1140,3))=312,LEFT($G1140,10)="Unincepted"),VLOOKUP(" ULO",_312_Table2,MATCH(LEFT($B1140,1),_312_Table2_ColumnLookup,0),FALSE),
  IF(AND(VALUE(LEFT($A1140,3))=312,LEFT($G1140,5)="Total",$B1140="G "),VLOOKUP('312'!$F$80,_312_Table2,MATCH('312'!$N$16,_312_Table2_ColumnLookup,0),FALSE),
  IF(AND(VALUE(LEFT($A1140,3))=312,LEFT($G1140,5)="Total",$B1140="O "),VLOOKUP('312'!$F$80,_312_Table2,MATCH('312'!$V$16,_312_Table2_ColumnLookup,0),FALSE),
  IF(AND(VALUE(LEFT($A1140,3))=312,LEFT($G1140,5)="Total",$B1140="Q "),VLOOKUP('312'!$F$80,_312_Table2,MATCH('312'!$X$16,_312_Table2_ColumnLookup,0),FALSE),
  IF(AND(VALUE(LEFT($A1140,3))=312,LEFT($G1140,5)="Total"),VLOOKUP('312'!$F$80,_312_Table2,MATCH(LEFT($B1140,1),_312_Table2_ColumnLookup,0),FALSE),
  IF(AND(VALUE(LEFT($A1140,3))=312,LEN($I1140)=4,$B1140="G"),VLOOKUP($I1140,_312_Table2,MATCH('312'!$N$16,_312_Table2_ColumnLookup,0),FALSE),
  IF(AND(VALUE(LEFT($A1140,3))=312,LEN($I1140)=4,$B1140="O"),VLOOKUP($I1140,_312_Table2,MATCH('312'!$V$16,_312_Table2_ColumnLookup,0),FALSE),
  IF(AND(VALUE(LEFT($A1140,3))=312,LEN($I1140)=4,$B1140="Q"),VLOOKUP($I1140,_312_Table2,MATCH('312'!$X$16,_312_Table2_ColumnLookup,0),FALSE),
  IF(AND(VALUE(LEFT($A1140,3))=312,LEN($I1140)=4),VLOOKUP($I1140,_312_Table2,MATCH(LEFT($B1140,1),_312_Table2_ColumnLookup,0),FALSE)
+N("312"),
  IF(VALUE(LEFT($A1140,3))=313,VLOOKUP(VALUE(MID($B1140,2,1)),_313_Table2,MATCH(MID($B1140,1,1),_313_Table2_ColumnLookup,0),FALSE)
+N("313"),
  IF(AND(VALUE(LEFT($A1140,3))=314,LEN($B1140)=3),VLOOKUP(VALUE(MID($B1140,2,2)),_314_Table2,MATCH(MID($B1140,1,1),_314_Table2_ColumnLookup,0),FALSE),
  IF(VALUE(LEFT($A1140,3))=314,VLOOKUP(VALUE(MID($B1140,2,1)),_314_Table2,MATCH(MID($B1140,1,1),_314_Table2_ColumnLookup,0),FALSE)
+N("314"),
""))))))))))))))))))))))))</f>
        <v>#N/A</v>
      </c>
      <c r="F1140" s="238" t="e">
        <f>IF(AND(VALUE(LEFT($A1140,3))=309,LEN($B1140)=3),VLOOKUP(VALUE(MID($B1140,2,2)),_309_Table3,MATCH(MID($B1140,1,1),_309_Table3_ColumnLookup,0),FALSE),
  IF($C1140="309 LCR SummaryA",OneYearSCR,IF($C1140="309 LCR SummaryB",UltimateSCR,IF(VALUE(LEFT($A1140,3))=309,VLOOKUP(VALUE(MID($B1140,2,1)),_309_Table3,MATCH(MID($B1140,1,1),_309_Table3_ColumnLookup,0),FALSE)
+N("309"),
  IF(VALUE(LEFT($A1140,3))=310,VLOOKUP(VALUE(MID($B1140,2,1)),_310_Table3,MATCH(MID($B1140,1,1),_310_Table3_ColumnLookup,0),FALSE)
+N("310"),
  IF(AND(VALUE(LEFT($A1140,3))=311,LEN($I1140)=4),VLOOKUP($I1140,_311_Table3,MATCH($B1140,_311_Table3_ColumnLookup,0),FALSE),
  IF(AND(VALUE(LEFT($A1140,3))=311,OR($B1140="I2",$B1140="J2",$B1140="K2",$B1140="L2")),VLOOKUP('311'!$G$58,_311_Table3,MATCH(MID($B1140,1,1),_311_Table3_ColumnLookup,0),FALSE),
  IF(AND(VALUE(LEFT($A1140,3))=311,RIGHT($B1140,5)="Total"),VLOOKUP('311'!$G$59,_311_Table3,MATCH(MID($B1140,1,1),_311_Table3_ColumnLookup,0),FALSE),
  IF(VALUE(LEFT($A1140,3))=311,VLOOKUP(VALUE(MID($B1140,2,1)),_311_Table3,MATCH(MID($B1140,1,1),_311_Table3_ColumnLookup,0),FALSE)
+N("311"),
  IF(AND(VALUE(LEFT($A1140,3))=312,LEFT($G1140,10)="Unincepted",$B1140="G "),VLOOKUP(" ULO",_312_Table3,MATCH('312'!$N$16,_312_Table3_ColumnLookup,0),FALSE),
  IF(AND(VALUE(LEFT($A1140,3))=312,LEFT($G1140,10)="Unincepted",$B1140="O "),VLOOKUP(" ULO",_312_Table3,MATCH('312'!$V$16,_312_Table3_ColumnLookup,0),FALSE),
  IF(AND(VALUE(LEFT($A1140,3))=312,LEFT($G1140,10)="Unincepted",$B1140="Q "),VLOOKUP(" ULO",_312_Table3,MATCH('312'!$X$16,_312_Table3_ColumnLookup,0),FALSE),
  IF(AND(VALUE(LEFT($A1140,3))=312,LEFT($G1140,10)="Unincepted"),VLOOKUP(" ULO",_312_Table3,MATCH(LEFT($B1140,1),_312_Table3_ColumnLookup,0),FALSE),
  IF(AND(VALUE(LEFT($A1140,3))=312,LEFT($G1140,5)="Total",$B1140="G "),VLOOKUP('312'!$F$80,_312_Table3,MATCH('312'!$N$16,_312_Table3_ColumnLookup,0),FALSE),
  IF(AND(VALUE(LEFT($A1140,3))=312,LEFT($G1140,5)="Total",$B1140="O "),VLOOKUP('312'!$F$80,_312_Table3,MATCH('312'!$V$16,_312_Table3_ColumnLookup,0),FALSE),
  IF(AND(VALUE(LEFT($A1140,3))=312,LEFT($G1140,5)="Total",$B1140="Q "),VLOOKUP('312'!$F$80,_312_Table3,MATCH('312'!$X$16,_312_Table3_ColumnLookup,0),FALSE),
  IF(AND(VALUE(LEFT($A1140,3))=312,LEFT($G1140,5)="Total"),VLOOKUP('312'!$F$80,_312_Table3,MATCH(LEFT($B1140,1),_312_Table3_ColumnLookup,0),FALSE),
  IF(AND(VALUE(LEFT($A1140,3))=312,LEN($I1140)=4,$B1140="G"),VLOOKUP($I1140,_312_Table3,MATCH('312'!$N$16,_312_Table3_ColumnLookup,0),FALSE),
  IF(AND(VALUE(LEFT($A1140,3))=312,LEN($I1140)=4,$B1140="O"),VLOOKUP($I1140,_312_Table3,MATCH('312'!$V$16,_312_Table3_ColumnLookup,0),FALSE),
  IF(AND(VALUE(LEFT($A1140,3))=312,LEN($I1140)=4,$B1140="Q"),VLOOKUP($I1140,_312_Table3,MATCH('312'!$X$16,_312_Table3_ColumnLookup,0),FALSE),
  IF(AND(VALUE(LEFT($A1140,3))=312,LEN($I1140)=4),VLOOKUP($I1140,_312_Table3,MATCH(LEFT($B1140,1),_312_Table3_ColumnLookup,0),FALSE)
+N("312"),
  IF(VALUE(LEFT($A1140,3))=313,VLOOKUP(VALUE(MID($B1140,2,1)),_313_Table3,MATCH(MID($B1140,1,1),_313_Table3_ColumnLookup,0),FALSE)
+N("313"),
  IF(AND(VALUE(LEFT($A1140,3))=314,LEN($B1140)=3),VLOOKUP(VALUE(MID($B1140,2,2)),_314_Table3,MATCH(MID($B1140,1,1),_314_Table3_ColumnLookup,0),FALSE),
  IF(VALUE(LEFT($A1140,3))=314,VLOOKUP(VALUE(MID($B1140,2,1)),_314_Table3,MATCH(MID($B1140,1,1),_314_Table3_ColumnLookup,0),FALSE)
+N("314"),
""))))))))))))))))))))))))</f>
        <v>#N/A</v>
      </c>
      <c r="H1140" s="321" t="str">
        <f>IFERROR(
IF(ISERROR($D1140)=FALSE,$D1140,IF(ISERROR($E1140)=FALSE,$E1140,IF(ISERROR($F1140)=FALSE,$F1140
+N("012 checkboxes"),
IF(
IF(OR(LEFT($A1140,9)="Syndicate",LEFT($A1140,12)="NewSyndicate"),VLOOKUP($A1140,'012'!$J:$ZW,MATCH("Link to button",'012'!$J$1:$ZW$1,0),0)
+N("309 checkbox"),
IF($C1140="309 LCR Summary0",VLOOKUP("Notes990",'309'!$P:$ZZ,MATCH("Link to button",'309'!$P$1:$ZZ$1,0),0)
+N("313 checkboxes"),
IF($C1140="313 Financial Information0LcmVsScr",IF($C1140="309 LCR Summary0",VLOOKUP("LcmVsScr",'309'!$N:$ZZ,MATCH("Link to button",'309'!$N$1:$ZZ$1,0),0),
IF($C1140="313 Financial Information0LcrDocAttached",IF($C1140="309 LCR Summary0",VLOOKUP("LcrDocAttached",'309'!$N:$ZZ,MATCH("Link to button",'309'!$N$1:$ZZ$1,0),
0)))))))=1,TRUE,FALSE)
))),"")</f>
        <v/>
      </c>
    </row>
    <row r="1141" spans="1:8">
      <c r="A1141" s="237" t="e">
        <f>VLOOKUP($G1141,CSVLookups!$B:$R,MATCH(A$1,CSVLookups!$B$1:$R$1,0),FALSE)</f>
        <v>#N/A</v>
      </c>
      <c r="B1141" s="237" t="e">
        <f>VLOOKUP($G1141,CSVLookups!$B:$R,MATCH(B$1,CSVLookups!$B$1:$R$1,0),FALSE)</f>
        <v>#N/A</v>
      </c>
      <c r="C1141" s="238" t="e">
        <f t="shared" si="18"/>
        <v>#N/A</v>
      </c>
      <c r="D1141" s="238" t="e">
        <f>IF(AND(VALUE(LEFT($A1141,3))=309,LEN($B1141)=3),VLOOKUP(VALUE(MID($B1141,2,2)),_309_Table1,MATCH(MID($B1141,1,1),_309_Table1_ColumnLookup,0),FALSE),
  IF($C1141="309 LCR SummaryA",OneYearSCR,IF($C1141="309 LCR SummaryB",UltimateSCR,IF(VALUE(LEFT($A1141,3))=309,VLOOKUP(VALUE(MID($B1141,2,1)),_309_Table1,MATCH(MID($B1141,1,1),_309_Table1_ColumnLookup,0),FALSE)
+N("309"),
  IF(VALUE(LEFT($A1141,3))=310,VLOOKUP(VALUE(MID($B1141,2,1)),_310_Table1,MATCH(MID($B1141,1,1),_310_Table1_ColumnLookup,0),FALSE)
+N("310"),
  IF(AND(VALUE(LEFT($A1141,3))=311,LEN($I1141)=4),VLOOKUP($I1141,_311_Table1,MATCH($B1141,_311_Table1_ColumnLookup,0),FALSE),
  IF(AND(VALUE(LEFT($A1141,3))=311,OR($B1141="I2",$B1141="J2",$B1141="K2",$B1141="L2")),VLOOKUP('311'!$G$58,_311_Table1,MATCH(MID($B1141,1,1),_311_Table1_ColumnLookup,0),FALSE),
  IF(AND(VALUE(LEFT($A1141,3))=311,RIGHT($B1141,5)="Total"),VLOOKUP('311'!$G$59,_311_Table1,MATCH(MID($B1141,1,1),_311_Table1_ColumnLookup,0),FALSE),
  IF(VALUE(LEFT($A1141,3))=311,VLOOKUP(VALUE(MID($B1141,2,1)),_311_Table1,MATCH(MID($B1141,1,1),_311_Table1_ColumnLookup,0),FALSE)
+N("311"),
  IF(AND(VALUE(LEFT($A1141,3))=312,LEFT($G1141,10)="Unincepted",$B1141="G "),VLOOKUP(" ULO",_312_Table1,MATCH('312'!$N$16,_312_Table1_ColumnLookup,0),FALSE),
  IF(AND(VALUE(LEFT($A1141,3))=312,LEFT($G1141,10)="Unincepted",$B1141="O "),VLOOKUP(" ULO",_312_Table1,MATCH('312'!$V$16,_312_Table1_ColumnLookup,0),FALSE),
  IF(AND(VALUE(LEFT($A1141,3))=312,LEFT($G1141,10)="Unincepted",$B1141="Q "),VLOOKUP(" ULO",_312_Table1,MATCH('312'!$X$16,_312_Table1_ColumnLookup,0),FALSE),
  IF(AND(VALUE(LEFT($A1141,3))=312,LEFT($G1141,10)="Unincepted"),VLOOKUP(" ULO",_312_Table1,MATCH(LEFT($B1141,1),_312_Table1_ColumnLookup,0),FALSE),
  IF(AND(VALUE(LEFT($A1141,3))=312,LEFT($G1141,5)="Total",$B1141="G "),VLOOKUP('312'!$F$80,_312_Table1,MATCH('312'!$N$16,_312_Table1_ColumnLookup,0),FALSE),
  IF(AND(VALUE(LEFT($A1141,3))=312,LEFT($G1141,5)="Total",$B1141="O "),VLOOKUP('312'!$F$80,_312_Table1,MATCH('312'!$V$16,_312_Table1_ColumnLookup,0),FALSE),
  IF(AND(VALUE(LEFT($A1141,3))=312,LEFT($G1141,5)="Total",$B1141="Q "),VLOOKUP('312'!$F$80,_312_Table1,MATCH('312'!$X$16,_312_Table1_ColumnLookup,0),FALSE),
  IF(AND(VALUE(LEFT($A1141,3))=312,LEFT($G1141,5)="Total"),VLOOKUP('312'!$F$80,_312_Table1,MATCH(LEFT($B1141,1),_312_Table1_ColumnLookup,0),FALSE),
  IF(AND(VALUE(LEFT($A1141,3))=312,LEN($I1141)=4,$B1141="G"),VLOOKUP($I1141,_312_Table1,MATCH('312'!$N$16,_312_Table1_ColumnLookup,0),FALSE),
  IF(AND(VALUE(LEFT($A1141,3))=312,LEN($I1141)=4,$B1141="O"),VLOOKUP($I1141,_312_Table1,MATCH('312'!$V$16,_312_Table1_ColumnLookup,0),FALSE),
  IF(AND(VALUE(LEFT($A1141,3))=312,LEN($I1141)=4,$B1141="Q"),VLOOKUP($I1141,_312_Table1,MATCH('312'!$X$16,_312_Table1_ColumnLookup,0),FALSE),
  IF(AND(VALUE(LEFT($A1141,3))=312,LEN($I1141)=4),VLOOKUP($I1141,_312_Table1,MATCH(LEFT($B1141,1),_312_Table1_ColumnLookup,0),FALSE)
+N("312"),
  IF(VALUE(LEFT($A1141,3))=313,VLOOKUP(VALUE(MID($B1141,2,1)),_313_Table1,MATCH(MID($B1141,1,1),_313_Table1_ColumnLookup,0),FALSE)
+N("313"),
  IF(AND(VALUE(LEFT($A1141,3))=314,LEN($B1141)=3),VLOOKUP(VALUE(MID($B1141,2,2)),_314_Table1,MATCH(MID($B1141,1,1),_314_Table1_ColumnLookup,0),FALSE),
  IF(VALUE(LEFT($A1141,3))=314,VLOOKUP(VALUE(MID($B1141,2,1)),_314_Table1,MATCH(MID($B1141,1,1),_314_Table1_ColumnLookup,0),FALSE)
+N("314"),
""))))))))))))))))))))))))</f>
        <v>#N/A</v>
      </c>
      <c r="E1141" s="238" t="e">
        <f>IF(AND(VALUE(LEFT($A1141,3))=309,LEN($B1141)=3),VLOOKUP(VALUE(MID($B1141,2,2)),_309_Table2,MATCH(MID($B1141,1,1),_309_Table2_ColumnLookup,0),FALSE),
  IF($C1141="309 LCR SummaryA",OneYearSCR,IF($C1141="309 LCR SummaryB",UltimateSCR,IF(VALUE(LEFT($A1141,3))=309,VLOOKUP(VALUE(MID($B1141,2,1)),_309_Table2,MATCH(MID($B1141,1,1),_309_Table2_ColumnLookup,0),FALSE)
+N("309"),
  IF(VALUE(LEFT($A1141,3))=310,VLOOKUP(VALUE(MID($B1141,2,1)),_310_Table2,MATCH(MID($B1141,1,1),_310_Table2_ColumnLookup,0),FALSE)
+N("310"),
  IF(AND(VALUE(LEFT($A1141,3))=311,LEN($I1141)=4),VLOOKUP($I1141,_311_Table2,MATCH($B1141,_311_Table2_ColumnLookup,0),FALSE),
  IF(AND(VALUE(LEFT($A1141,3))=311,OR($B1141="I2",$B1141="J2",$B1141="K2",$B1141="L2")),VLOOKUP('311'!$G$58,_311_Table2,MATCH(MID($B1141,1,1),_311_Table2_ColumnLookup,0),FALSE),
  IF(AND(VALUE(LEFT($A1141,3))=311,RIGHT($B1141,5)="Total"),VLOOKUP('311'!$G$59,_311_Table2,MATCH(MID($B1141,1,1),_311_Table2_ColumnLookup,0),FALSE),
  IF(VALUE(LEFT($A1141,3))=311,VLOOKUP(VALUE(MID($B1141,2,1)),_311_Table2,MATCH(MID($B1141,1,1),_311_Table2_ColumnLookup,0),FALSE)
+N("311"),
  IF(AND(VALUE(LEFT($A1141,3))=312,LEFT($G1141,10)="Unincepted",$B1141="G "),VLOOKUP(" ULO",_312_Table2,MATCH('312'!$N$16,_312_Table2_ColumnLookup,0),FALSE),
  IF(AND(VALUE(LEFT($A1141,3))=312,LEFT($G1141,10)="Unincepted",$B1141="O "),VLOOKUP(" ULO",_312_Table2,MATCH('312'!$V$16,_312_Table2_ColumnLookup,0),FALSE),
  IF(AND(VALUE(LEFT($A1141,3))=312,LEFT($G1141,10)="Unincepted",$B1141="Q "),VLOOKUP(" ULO",_312_Table2,MATCH('312'!$X$16,_312_Table2_ColumnLookup,0),FALSE),
  IF(AND(VALUE(LEFT($A1141,3))=312,LEFT($G1141,10)="Unincepted"),VLOOKUP(" ULO",_312_Table2,MATCH(LEFT($B1141,1),_312_Table2_ColumnLookup,0),FALSE),
  IF(AND(VALUE(LEFT($A1141,3))=312,LEFT($G1141,5)="Total",$B1141="G "),VLOOKUP('312'!$F$80,_312_Table2,MATCH('312'!$N$16,_312_Table2_ColumnLookup,0),FALSE),
  IF(AND(VALUE(LEFT($A1141,3))=312,LEFT($G1141,5)="Total",$B1141="O "),VLOOKUP('312'!$F$80,_312_Table2,MATCH('312'!$V$16,_312_Table2_ColumnLookup,0),FALSE),
  IF(AND(VALUE(LEFT($A1141,3))=312,LEFT($G1141,5)="Total",$B1141="Q "),VLOOKUP('312'!$F$80,_312_Table2,MATCH('312'!$X$16,_312_Table2_ColumnLookup,0),FALSE),
  IF(AND(VALUE(LEFT($A1141,3))=312,LEFT($G1141,5)="Total"),VLOOKUP('312'!$F$80,_312_Table2,MATCH(LEFT($B1141,1),_312_Table2_ColumnLookup,0),FALSE),
  IF(AND(VALUE(LEFT($A1141,3))=312,LEN($I1141)=4,$B1141="G"),VLOOKUP($I1141,_312_Table2,MATCH('312'!$N$16,_312_Table2_ColumnLookup,0),FALSE),
  IF(AND(VALUE(LEFT($A1141,3))=312,LEN($I1141)=4,$B1141="O"),VLOOKUP($I1141,_312_Table2,MATCH('312'!$V$16,_312_Table2_ColumnLookup,0),FALSE),
  IF(AND(VALUE(LEFT($A1141,3))=312,LEN($I1141)=4,$B1141="Q"),VLOOKUP($I1141,_312_Table2,MATCH('312'!$X$16,_312_Table2_ColumnLookup,0),FALSE),
  IF(AND(VALUE(LEFT($A1141,3))=312,LEN($I1141)=4),VLOOKUP($I1141,_312_Table2,MATCH(LEFT($B1141,1),_312_Table2_ColumnLookup,0),FALSE)
+N("312"),
  IF(VALUE(LEFT($A1141,3))=313,VLOOKUP(VALUE(MID($B1141,2,1)),_313_Table2,MATCH(MID($B1141,1,1),_313_Table2_ColumnLookup,0),FALSE)
+N("313"),
  IF(AND(VALUE(LEFT($A1141,3))=314,LEN($B1141)=3),VLOOKUP(VALUE(MID($B1141,2,2)),_314_Table2,MATCH(MID($B1141,1,1),_314_Table2_ColumnLookup,0),FALSE),
  IF(VALUE(LEFT($A1141,3))=314,VLOOKUP(VALUE(MID($B1141,2,1)),_314_Table2,MATCH(MID($B1141,1,1),_314_Table2_ColumnLookup,0),FALSE)
+N("314"),
""))))))))))))))))))))))))</f>
        <v>#N/A</v>
      </c>
      <c r="F1141" s="238" t="e">
        <f>IF(AND(VALUE(LEFT($A1141,3))=309,LEN($B1141)=3),VLOOKUP(VALUE(MID($B1141,2,2)),_309_Table3,MATCH(MID($B1141,1,1),_309_Table3_ColumnLookup,0),FALSE),
  IF($C1141="309 LCR SummaryA",OneYearSCR,IF($C1141="309 LCR SummaryB",UltimateSCR,IF(VALUE(LEFT($A1141,3))=309,VLOOKUP(VALUE(MID($B1141,2,1)),_309_Table3,MATCH(MID($B1141,1,1),_309_Table3_ColumnLookup,0),FALSE)
+N("309"),
  IF(VALUE(LEFT($A1141,3))=310,VLOOKUP(VALUE(MID($B1141,2,1)),_310_Table3,MATCH(MID($B1141,1,1),_310_Table3_ColumnLookup,0),FALSE)
+N("310"),
  IF(AND(VALUE(LEFT($A1141,3))=311,LEN($I1141)=4),VLOOKUP($I1141,_311_Table3,MATCH($B1141,_311_Table3_ColumnLookup,0),FALSE),
  IF(AND(VALUE(LEFT($A1141,3))=311,OR($B1141="I2",$B1141="J2",$B1141="K2",$B1141="L2")),VLOOKUP('311'!$G$58,_311_Table3,MATCH(MID($B1141,1,1),_311_Table3_ColumnLookup,0),FALSE),
  IF(AND(VALUE(LEFT($A1141,3))=311,RIGHT($B1141,5)="Total"),VLOOKUP('311'!$G$59,_311_Table3,MATCH(MID($B1141,1,1),_311_Table3_ColumnLookup,0),FALSE),
  IF(VALUE(LEFT($A1141,3))=311,VLOOKUP(VALUE(MID($B1141,2,1)),_311_Table3,MATCH(MID($B1141,1,1),_311_Table3_ColumnLookup,0),FALSE)
+N("311"),
  IF(AND(VALUE(LEFT($A1141,3))=312,LEFT($G1141,10)="Unincepted",$B1141="G "),VLOOKUP(" ULO",_312_Table3,MATCH('312'!$N$16,_312_Table3_ColumnLookup,0),FALSE),
  IF(AND(VALUE(LEFT($A1141,3))=312,LEFT($G1141,10)="Unincepted",$B1141="O "),VLOOKUP(" ULO",_312_Table3,MATCH('312'!$V$16,_312_Table3_ColumnLookup,0),FALSE),
  IF(AND(VALUE(LEFT($A1141,3))=312,LEFT($G1141,10)="Unincepted",$B1141="Q "),VLOOKUP(" ULO",_312_Table3,MATCH('312'!$X$16,_312_Table3_ColumnLookup,0),FALSE),
  IF(AND(VALUE(LEFT($A1141,3))=312,LEFT($G1141,10)="Unincepted"),VLOOKUP(" ULO",_312_Table3,MATCH(LEFT($B1141,1),_312_Table3_ColumnLookup,0),FALSE),
  IF(AND(VALUE(LEFT($A1141,3))=312,LEFT($G1141,5)="Total",$B1141="G "),VLOOKUP('312'!$F$80,_312_Table3,MATCH('312'!$N$16,_312_Table3_ColumnLookup,0),FALSE),
  IF(AND(VALUE(LEFT($A1141,3))=312,LEFT($G1141,5)="Total",$B1141="O "),VLOOKUP('312'!$F$80,_312_Table3,MATCH('312'!$V$16,_312_Table3_ColumnLookup,0),FALSE),
  IF(AND(VALUE(LEFT($A1141,3))=312,LEFT($G1141,5)="Total",$B1141="Q "),VLOOKUP('312'!$F$80,_312_Table3,MATCH('312'!$X$16,_312_Table3_ColumnLookup,0),FALSE),
  IF(AND(VALUE(LEFT($A1141,3))=312,LEFT($G1141,5)="Total"),VLOOKUP('312'!$F$80,_312_Table3,MATCH(LEFT($B1141,1),_312_Table3_ColumnLookup,0),FALSE),
  IF(AND(VALUE(LEFT($A1141,3))=312,LEN($I1141)=4,$B1141="G"),VLOOKUP($I1141,_312_Table3,MATCH('312'!$N$16,_312_Table3_ColumnLookup,0),FALSE),
  IF(AND(VALUE(LEFT($A1141,3))=312,LEN($I1141)=4,$B1141="O"),VLOOKUP($I1141,_312_Table3,MATCH('312'!$V$16,_312_Table3_ColumnLookup,0),FALSE),
  IF(AND(VALUE(LEFT($A1141,3))=312,LEN($I1141)=4,$B1141="Q"),VLOOKUP($I1141,_312_Table3,MATCH('312'!$X$16,_312_Table3_ColumnLookup,0),FALSE),
  IF(AND(VALUE(LEFT($A1141,3))=312,LEN($I1141)=4),VLOOKUP($I1141,_312_Table3,MATCH(LEFT($B1141,1),_312_Table3_ColumnLookup,0),FALSE)
+N("312"),
  IF(VALUE(LEFT($A1141,3))=313,VLOOKUP(VALUE(MID($B1141,2,1)),_313_Table3,MATCH(MID($B1141,1,1),_313_Table3_ColumnLookup,0),FALSE)
+N("313"),
  IF(AND(VALUE(LEFT($A1141,3))=314,LEN($B1141)=3),VLOOKUP(VALUE(MID($B1141,2,2)),_314_Table3,MATCH(MID($B1141,1,1),_314_Table3_ColumnLookup,0),FALSE),
  IF(VALUE(LEFT($A1141,3))=314,VLOOKUP(VALUE(MID($B1141,2,1)),_314_Table3,MATCH(MID($B1141,1,1),_314_Table3_ColumnLookup,0),FALSE)
+N("314"),
""))))))))))))))))))))))))</f>
        <v>#N/A</v>
      </c>
      <c r="H1141" s="321" t="str">
        <f>IFERROR(
IF(ISERROR($D1141)=FALSE,$D1141,IF(ISERROR($E1141)=FALSE,$E1141,IF(ISERROR($F1141)=FALSE,$F1141
+N("012 checkboxes"),
IF(
IF(OR(LEFT($A1141,9)="Syndicate",LEFT($A1141,12)="NewSyndicate"),VLOOKUP($A1141,'012'!$J:$ZW,MATCH("Link to button",'012'!$J$1:$ZW$1,0),0)
+N("309 checkbox"),
IF($C1141="309 LCR Summary0",VLOOKUP("Notes990",'309'!$P:$ZZ,MATCH("Link to button",'309'!$P$1:$ZZ$1,0),0)
+N("313 checkboxes"),
IF($C1141="313 Financial Information0LcmVsScr",IF($C1141="309 LCR Summary0",VLOOKUP("LcmVsScr",'309'!$N:$ZZ,MATCH("Link to button",'309'!$N$1:$ZZ$1,0),0),
IF($C1141="313 Financial Information0LcrDocAttached",IF($C1141="309 LCR Summary0",VLOOKUP("LcrDocAttached",'309'!$N:$ZZ,MATCH("Link to button",'309'!$N$1:$ZZ$1,0),
0)))))))=1,TRUE,FALSE)
))),"")</f>
        <v/>
      </c>
    </row>
    <row r="1142" spans="1:8">
      <c r="A1142" s="237" t="e">
        <f>VLOOKUP($G1142,CSVLookups!$B:$R,MATCH(A$1,CSVLookups!$B$1:$R$1,0),FALSE)</f>
        <v>#N/A</v>
      </c>
      <c r="B1142" s="237" t="e">
        <f>VLOOKUP($G1142,CSVLookups!$B:$R,MATCH(B$1,CSVLookups!$B$1:$R$1,0),FALSE)</f>
        <v>#N/A</v>
      </c>
      <c r="C1142" s="238" t="e">
        <f t="shared" si="18"/>
        <v>#N/A</v>
      </c>
      <c r="D1142" s="238" t="e">
        <f>IF(AND(VALUE(LEFT($A1142,3))=309,LEN($B1142)=3),VLOOKUP(VALUE(MID($B1142,2,2)),_309_Table1,MATCH(MID($B1142,1,1),_309_Table1_ColumnLookup,0),FALSE),
  IF($C1142="309 LCR SummaryA",OneYearSCR,IF($C1142="309 LCR SummaryB",UltimateSCR,IF(VALUE(LEFT($A1142,3))=309,VLOOKUP(VALUE(MID($B1142,2,1)),_309_Table1,MATCH(MID($B1142,1,1),_309_Table1_ColumnLookup,0),FALSE)
+N("309"),
  IF(VALUE(LEFT($A1142,3))=310,VLOOKUP(VALUE(MID($B1142,2,1)),_310_Table1,MATCH(MID($B1142,1,1),_310_Table1_ColumnLookup,0),FALSE)
+N("310"),
  IF(AND(VALUE(LEFT($A1142,3))=311,LEN($I1142)=4),VLOOKUP($I1142,_311_Table1,MATCH($B1142,_311_Table1_ColumnLookup,0),FALSE),
  IF(AND(VALUE(LEFT($A1142,3))=311,OR($B1142="I2",$B1142="J2",$B1142="K2",$B1142="L2")),VLOOKUP('311'!$G$58,_311_Table1,MATCH(MID($B1142,1,1),_311_Table1_ColumnLookup,0),FALSE),
  IF(AND(VALUE(LEFT($A1142,3))=311,RIGHT($B1142,5)="Total"),VLOOKUP('311'!$G$59,_311_Table1,MATCH(MID($B1142,1,1),_311_Table1_ColumnLookup,0),FALSE),
  IF(VALUE(LEFT($A1142,3))=311,VLOOKUP(VALUE(MID($B1142,2,1)),_311_Table1,MATCH(MID($B1142,1,1),_311_Table1_ColumnLookup,0),FALSE)
+N("311"),
  IF(AND(VALUE(LEFT($A1142,3))=312,LEFT($G1142,10)="Unincepted",$B1142="G "),VLOOKUP(" ULO",_312_Table1,MATCH('312'!$N$16,_312_Table1_ColumnLookup,0),FALSE),
  IF(AND(VALUE(LEFT($A1142,3))=312,LEFT($G1142,10)="Unincepted",$B1142="O "),VLOOKUP(" ULO",_312_Table1,MATCH('312'!$V$16,_312_Table1_ColumnLookup,0),FALSE),
  IF(AND(VALUE(LEFT($A1142,3))=312,LEFT($G1142,10)="Unincepted",$B1142="Q "),VLOOKUP(" ULO",_312_Table1,MATCH('312'!$X$16,_312_Table1_ColumnLookup,0),FALSE),
  IF(AND(VALUE(LEFT($A1142,3))=312,LEFT($G1142,10)="Unincepted"),VLOOKUP(" ULO",_312_Table1,MATCH(LEFT($B1142,1),_312_Table1_ColumnLookup,0),FALSE),
  IF(AND(VALUE(LEFT($A1142,3))=312,LEFT($G1142,5)="Total",$B1142="G "),VLOOKUP('312'!$F$80,_312_Table1,MATCH('312'!$N$16,_312_Table1_ColumnLookup,0),FALSE),
  IF(AND(VALUE(LEFT($A1142,3))=312,LEFT($G1142,5)="Total",$B1142="O "),VLOOKUP('312'!$F$80,_312_Table1,MATCH('312'!$V$16,_312_Table1_ColumnLookup,0),FALSE),
  IF(AND(VALUE(LEFT($A1142,3))=312,LEFT($G1142,5)="Total",$B1142="Q "),VLOOKUP('312'!$F$80,_312_Table1,MATCH('312'!$X$16,_312_Table1_ColumnLookup,0),FALSE),
  IF(AND(VALUE(LEFT($A1142,3))=312,LEFT($G1142,5)="Total"),VLOOKUP('312'!$F$80,_312_Table1,MATCH(LEFT($B1142,1),_312_Table1_ColumnLookup,0),FALSE),
  IF(AND(VALUE(LEFT($A1142,3))=312,LEN($I1142)=4,$B1142="G"),VLOOKUP($I1142,_312_Table1,MATCH('312'!$N$16,_312_Table1_ColumnLookup,0),FALSE),
  IF(AND(VALUE(LEFT($A1142,3))=312,LEN($I1142)=4,$B1142="O"),VLOOKUP($I1142,_312_Table1,MATCH('312'!$V$16,_312_Table1_ColumnLookup,0),FALSE),
  IF(AND(VALUE(LEFT($A1142,3))=312,LEN($I1142)=4,$B1142="Q"),VLOOKUP($I1142,_312_Table1,MATCH('312'!$X$16,_312_Table1_ColumnLookup,0),FALSE),
  IF(AND(VALUE(LEFT($A1142,3))=312,LEN($I1142)=4),VLOOKUP($I1142,_312_Table1,MATCH(LEFT($B1142,1),_312_Table1_ColumnLookup,0),FALSE)
+N("312"),
  IF(VALUE(LEFT($A1142,3))=313,VLOOKUP(VALUE(MID($B1142,2,1)),_313_Table1,MATCH(MID($B1142,1,1),_313_Table1_ColumnLookup,0),FALSE)
+N("313"),
  IF(AND(VALUE(LEFT($A1142,3))=314,LEN($B1142)=3),VLOOKUP(VALUE(MID($B1142,2,2)),_314_Table1,MATCH(MID($B1142,1,1),_314_Table1_ColumnLookup,0),FALSE),
  IF(VALUE(LEFT($A1142,3))=314,VLOOKUP(VALUE(MID($B1142,2,1)),_314_Table1,MATCH(MID($B1142,1,1),_314_Table1_ColumnLookup,0),FALSE)
+N("314"),
""))))))))))))))))))))))))</f>
        <v>#N/A</v>
      </c>
      <c r="E1142" s="238" t="e">
        <f>IF(AND(VALUE(LEFT($A1142,3))=309,LEN($B1142)=3),VLOOKUP(VALUE(MID($B1142,2,2)),_309_Table2,MATCH(MID($B1142,1,1),_309_Table2_ColumnLookup,0),FALSE),
  IF($C1142="309 LCR SummaryA",OneYearSCR,IF($C1142="309 LCR SummaryB",UltimateSCR,IF(VALUE(LEFT($A1142,3))=309,VLOOKUP(VALUE(MID($B1142,2,1)),_309_Table2,MATCH(MID($B1142,1,1),_309_Table2_ColumnLookup,0),FALSE)
+N("309"),
  IF(VALUE(LEFT($A1142,3))=310,VLOOKUP(VALUE(MID($B1142,2,1)),_310_Table2,MATCH(MID($B1142,1,1),_310_Table2_ColumnLookup,0),FALSE)
+N("310"),
  IF(AND(VALUE(LEFT($A1142,3))=311,LEN($I1142)=4),VLOOKUP($I1142,_311_Table2,MATCH($B1142,_311_Table2_ColumnLookup,0),FALSE),
  IF(AND(VALUE(LEFT($A1142,3))=311,OR($B1142="I2",$B1142="J2",$B1142="K2",$B1142="L2")),VLOOKUP('311'!$G$58,_311_Table2,MATCH(MID($B1142,1,1),_311_Table2_ColumnLookup,0),FALSE),
  IF(AND(VALUE(LEFT($A1142,3))=311,RIGHT($B1142,5)="Total"),VLOOKUP('311'!$G$59,_311_Table2,MATCH(MID($B1142,1,1),_311_Table2_ColumnLookup,0),FALSE),
  IF(VALUE(LEFT($A1142,3))=311,VLOOKUP(VALUE(MID($B1142,2,1)),_311_Table2,MATCH(MID($B1142,1,1),_311_Table2_ColumnLookup,0),FALSE)
+N("311"),
  IF(AND(VALUE(LEFT($A1142,3))=312,LEFT($G1142,10)="Unincepted",$B1142="G "),VLOOKUP(" ULO",_312_Table2,MATCH('312'!$N$16,_312_Table2_ColumnLookup,0),FALSE),
  IF(AND(VALUE(LEFT($A1142,3))=312,LEFT($G1142,10)="Unincepted",$B1142="O "),VLOOKUP(" ULO",_312_Table2,MATCH('312'!$V$16,_312_Table2_ColumnLookup,0),FALSE),
  IF(AND(VALUE(LEFT($A1142,3))=312,LEFT($G1142,10)="Unincepted",$B1142="Q "),VLOOKUP(" ULO",_312_Table2,MATCH('312'!$X$16,_312_Table2_ColumnLookup,0),FALSE),
  IF(AND(VALUE(LEFT($A1142,3))=312,LEFT($G1142,10)="Unincepted"),VLOOKUP(" ULO",_312_Table2,MATCH(LEFT($B1142,1),_312_Table2_ColumnLookup,0),FALSE),
  IF(AND(VALUE(LEFT($A1142,3))=312,LEFT($G1142,5)="Total",$B1142="G "),VLOOKUP('312'!$F$80,_312_Table2,MATCH('312'!$N$16,_312_Table2_ColumnLookup,0),FALSE),
  IF(AND(VALUE(LEFT($A1142,3))=312,LEFT($G1142,5)="Total",$B1142="O "),VLOOKUP('312'!$F$80,_312_Table2,MATCH('312'!$V$16,_312_Table2_ColumnLookup,0),FALSE),
  IF(AND(VALUE(LEFT($A1142,3))=312,LEFT($G1142,5)="Total",$B1142="Q "),VLOOKUP('312'!$F$80,_312_Table2,MATCH('312'!$X$16,_312_Table2_ColumnLookup,0),FALSE),
  IF(AND(VALUE(LEFT($A1142,3))=312,LEFT($G1142,5)="Total"),VLOOKUP('312'!$F$80,_312_Table2,MATCH(LEFT($B1142,1),_312_Table2_ColumnLookup,0),FALSE),
  IF(AND(VALUE(LEFT($A1142,3))=312,LEN($I1142)=4,$B1142="G"),VLOOKUP($I1142,_312_Table2,MATCH('312'!$N$16,_312_Table2_ColumnLookup,0),FALSE),
  IF(AND(VALUE(LEFT($A1142,3))=312,LEN($I1142)=4,$B1142="O"),VLOOKUP($I1142,_312_Table2,MATCH('312'!$V$16,_312_Table2_ColumnLookup,0),FALSE),
  IF(AND(VALUE(LEFT($A1142,3))=312,LEN($I1142)=4,$B1142="Q"),VLOOKUP($I1142,_312_Table2,MATCH('312'!$X$16,_312_Table2_ColumnLookup,0),FALSE),
  IF(AND(VALUE(LEFT($A1142,3))=312,LEN($I1142)=4),VLOOKUP($I1142,_312_Table2,MATCH(LEFT($B1142,1),_312_Table2_ColumnLookup,0),FALSE)
+N("312"),
  IF(VALUE(LEFT($A1142,3))=313,VLOOKUP(VALUE(MID($B1142,2,1)),_313_Table2,MATCH(MID($B1142,1,1),_313_Table2_ColumnLookup,0),FALSE)
+N("313"),
  IF(AND(VALUE(LEFT($A1142,3))=314,LEN($B1142)=3),VLOOKUP(VALUE(MID($B1142,2,2)),_314_Table2,MATCH(MID($B1142,1,1),_314_Table2_ColumnLookup,0),FALSE),
  IF(VALUE(LEFT($A1142,3))=314,VLOOKUP(VALUE(MID($B1142,2,1)),_314_Table2,MATCH(MID($B1142,1,1),_314_Table2_ColumnLookup,0),FALSE)
+N("314"),
""))))))))))))))))))))))))</f>
        <v>#N/A</v>
      </c>
      <c r="F1142" s="238" t="e">
        <f>IF(AND(VALUE(LEFT($A1142,3))=309,LEN($B1142)=3),VLOOKUP(VALUE(MID($B1142,2,2)),_309_Table3,MATCH(MID($B1142,1,1),_309_Table3_ColumnLookup,0),FALSE),
  IF($C1142="309 LCR SummaryA",OneYearSCR,IF($C1142="309 LCR SummaryB",UltimateSCR,IF(VALUE(LEFT($A1142,3))=309,VLOOKUP(VALUE(MID($B1142,2,1)),_309_Table3,MATCH(MID($B1142,1,1),_309_Table3_ColumnLookup,0),FALSE)
+N("309"),
  IF(VALUE(LEFT($A1142,3))=310,VLOOKUP(VALUE(MID($B1142,2,1)),_310_Table3,MATCH(MID($B1142,1,1),_310_Table3_ColumnLookup,0),FALSE)
+N("310"),
  IF(AND(VALUE(LEFT($A1142,3))=311,LEN($I1142)=4),VLOOKUP($I1142,_311_Table3,MATCH($B1142,_311_Table3_ColumnLookup,0),FALSE),
  IF(AND(VALUE(LEFT($A1142,3))=311,OR($B1142="I2",$B1142="J2",$B1142="K2",$B1142="L2")),VLOOKUP('311'!$G$58,_311_Table3,MATCH(MID($B1142,1,1),_311_Table3_ColumnLookup,0),FALSE),
  IF(AND(VALUE(LEFT($A1142,3))=311,RIGHT($B1142,5)="Total"),VLOOKUP('311'!$G$59,_311_Table3,MATCH(MID($B1142,1,1),_311_Table3_ColumnLookup,0),FALSE),
  IF(VALUE(LEFT($A1142,3))=311,VLOOKUP(VALUE(MID($B1142,2,1)),_311_Table3,MATCH(MID($B1142,1,1),_311_Table3_ColumnLookup,0),FALSE)
+N("311"),
  IF(AND(VALUE(LEFT($A1142,3))=312,LEFT($G1142,10)="Unincepted",$B1142="G "),VLOOKUP(" ULO",_312_Table3,MATCH('312'!$N$16,_312_Table3_ColumnLookup,0),FALSE),
  IF(AND(VALUE(LEFT($A1142,3))=312,LEFT($G1142,10)="Unincepted",$B1142="O "),VLOOKUP(" ULO",_312_Table3,MATCH('312'!$V$16,_312_Table3_ColumnLookup,0),FALSE),
  IF(AND(VALUE(LEFT($A1142,3))=312,LEFT($G1142,10)="Unincepted",$B1142="Q "),VLOOKUP(" ULO",_312_Table3,MATCH('312'!$X$16,_312_Table3_ColumnLookup,0),FALSE),
  IF(AND(VALUE(LEFT($A1142,3))=312,LEFT($G1142,10)="Unincepted"),VLOOKUP(" ULO",_312_Table3,MATCH(LEFT($B1142,1),_312_Table3_ColumnLookup,0),FALSE),
  IF(AND(VALUE(LEFT($A1142,3))=312,LEFT($G1142,5)="Total",$B1142="G "),VLOOKUP('312'!$F$80,_312_Table3,MATCH('312'!$N$16,_312_Table3_ColumnLookup,0),FALSE),
  IF(AND(VALUE(LEFT($A1142,3))=312,LEFT($G1142,5)="Total",$B1142="O "),VLOOKUP('312'!$F$80,_312_Table3,MATCH('312'!$V$16,_312_Table3_ColumnLookup,0),FALSE),
  IF(AND(VALUE(LEFT($A1142,3))=312,LEFT($G1142,5)="Total",$B1142="Q "),VLOOKUP('312'!$F$80,_312_Table3,MATCH('312'!$X$16,_312_Table3_ColumnLookup,0),FALSE),
  IF(AND(VALUE(LEFT($A1142,3))=312,LEFT($G1142,5)="Total"),VLOOKUP('312'!$F$80,_312_Table3,MATCH(LEFT($B1142,1),_312_Table3_ColumnLookup,0),FALSE),
  IF(AND(VALUE(LEFT($A1142,3))=312,LEN($I1142)=4,$B1142="G"),VLOOKUP($I1142,_312_Table3,MATCH('312'!$N$16,_312_Table3_ColumnLookup,0),FALSE),
  IF(AND(VALUE(LEFT($A1142,3))=312,LEN($I1142)=4,$B1142="O"),VLOOKUP($I1142,_312_Table3,MATCH('312'!$V$16,_312_Table3_ColumnLookup,0),FALSE),
  IF(AND(VALUE(LEFT($A1142,3))=312,LEN($I1142)=4,$B1142="Q"),VLOOKUP($I1142,_312_Table3,MATCH('312'!$X$16,_312_Table3_ColumnLookup,0),FALSE),
  IF(AND(VALUE(LEFT($A1142,3))=312,LEN($I1142)=4),VLOOKUP($I1142,_312_Table3,MATCH(LEFT($B1142,1),_312_Table3_ColumnLookup,0),FALSE)
+N("312"),
  IF(VALUE(LEFT($A1142,3))=313,VLOOKUP(VALUE(MID($B1142,2,1)),_313_Table3,MATCH(MID($B1142,1,1),_313_Table3_ColumnLookup,0),FALSE)
+N("313"),
  IF(AND(VALUE(LEFT($A1142,3))=314,LEN($B1142)=3),VLOOKUP(VALUE(MID($B1142,2,2)),_314_Table3,MATCH(MID($B1142,1,1),_314_Table3_ColumnLookup,0),FALSE),
  IF(VALUE(LEFT($A1142,3))=314,VLOOKUP(VALUE(MID($B1142,2,1)),_314_Table3,MATCH(MID($B1142,1,1),_314_Table3_ColumnLookup,0),FALSE)
+N("314"),
""))))))))))))))))))))))))</f>
        <v>#N/A</v>
      </c>
      <c r="H1142" s="321" t="str">
        <f>IFERROR(
IF(ISERROR($D1142)=FALSE,$D1142,IF(ISERROR($E1142)=FALSE,$E1142,IF(ISERROR($F1142)=FALSE,$F1142
+N("012 checkboxes"),
IF(
IF(OR(LEFT($A1142,9)="Syndicate",LEFT($A1142,12)="NewSyndicate"),VLOOKUP($A1142,'012'!$J:$ZW,MATCH("Link to button",'012'!$J$1:$ZW$1,0),0)
+N("309 checkbox"),
IF($C1142="309 LCR Summary0",VLOOKUP("Notes990",'309'!$P:$ZZ,MATCH("Link to button",'309'!$P$1:$ZZ$1,0),0)
+N("313 checkboxes"),
IF($C1142="313 Financial Information0LcmVsScr",IF($C1142="309 LCR Summary0",VLOOKUP("LcmVsScr",'309'!$N:$ZZ,MATCH("Link to button",'309'!$N$1:$ZZ$1,0),0),
IF($C1142="313 Financial Information0LcrDocAttached",IF($C1142="309 LCR Summary0",VLOOKUP("LcrDocAttached",'309'!$N:$ZZ,MATCH("Link to button",'309'!$N$1:$ZZ$1,0),
0)))))))=1,TRUE,FALSE)
))),"")</f>
        <v/>
      </c>
    </row>
    <row r="1143" spans="1:8">
      <c r="A1143" s="237" t="e">
        <f>VLOOKUP($G1143,CSVLookups!$B:$R,MATCH(A$1,CSVLookups!$B$1:$R$1,0),FALSE)</f>
        <v>#N/A</v>
      </c>
      <c r="B1143" s="237" t="e">
        <f>VLOOKUP($G1143,CSVLookups!$B:$R,MATCH(B$1,CSVLookups!$B$1:$R$1,0),FALSE)</f>
        <v>#N/A</v>
      </c>
      <c r="C1143" s="238" t="e">
        <f t="shared" si="18"/>
        <v>#N/A</v>
      </c>
      <c r="D1143" s="238" t="e">
        <f>IF(AND(VALUE(LEFT($A1143,3))=309,LEN($B1143)=3),VLOOKUP(VALUE(MID($B1143,2,2)),_309_Table1,MATCH(MID($B1143,1,1),_309_Table1_ColumnLookup,0),FALSE),
  IF($C1143="309 LCR SummaryA",OneYearSCR,IF($C1143="309 LCR SummaryB",UltimateSCR,IF(VALUE(LEFT($A1143,3))=309,VLOOKUP(VALUE(MID($B1143,2,1)),_309_Table1,MATCH(MID($B1143,1,1),_309_Table1_ColumnLookup,0),FALSE)
+N("309"),
  IF(VALUE(LEFT($A1143,3))=310,VLOOKUP(VALUE(MID($B1143,2,1)),_310_Table1,MATCH(MID($B1143,1,1),_310_Table1_ColumnLookup,0),FALSE)
+N("310"),
  IF(AND(VALUE(LEFT($A1143,3))=311,LEN($I1143)=4),VLOOKUP($I1143,_311_Table1,MATCH($B1143,_311_Table1_ColumnLookup,0),FALSE),
  IF(AND(VALUE(LEFT($A1143,3))=311,OR($B1143="I2",$B1143="J2",$B1143="K2",$B1143="L2")),VLOOKUP('311'!$G$58,_311_Table1,MATCH(MID($B1143,1,1),_311_Table1_ColumnLookup,0),FALSE),
  IF(AND(VALUE(LEFT($A1143,3))=311,RIGHT($B1143,5)="Total"),VLOOKUP('311'!$G$59,_311_Table1,MATCH(MID($B1143,1,1),_311_Table1_ColumnLookup,0),FALSE),
  IF(VALUE(LEFT($A1143,3))=311,VLOOKUP(VALUE(MID($B1143,2,1)),_311_Table1,MATCH(MID($B1143,1,1),_311_Table1_ColumnLookup,0),FALSE)
+N("311"),
  IF(AND(VALUE(LEFT($A1143,3))=312,LEFT($G1143,10)="Unincepted",$B1143="G "),VLOOKUP(" ULO",_312_Table1,MATCH('312'!$N$16,_312_Table1_ColumnLookup,0),FALSE),
  IF(AND(VALUE(LEFT($A1143,3))=312,LEFT($G1143,10)="Unincepted",$B1143="O "),VLOOKUP(" ULO",_312_Table1,MATCH('312'!$V$16,_312_Table1_ColumnLookup,0),FALSE),
  IF(AND(VALUE(LEFT($A1143,3))=312,LEFT($G1143,10)="Unincepted",$B1143="Q "),VLOOKUP(" ULO",_312_Table1,MATCH('312'!$X$16,_312_Table1_ColumnLookup,0),FALSE),
  IF(AND(VALUE(LEFT($A1143,3))=312,LEFT($G1143,10)="Unincepted"),VLOOKUP(" ULO",_312_Table1,MATCH(LEFT($B1143,1),_312_Table1_ColumnLookup,0),FALSE),
  IF(AND(VALUE(LEFT($A1143,3))=312,LEFT($G1143,5)="Total",$B1143="G "),VLOOKUP('312'!$F$80,_312_Table1,MATCH('312'!$N$16,_312_Table1_ColumnLookup,0),FALSE),
  IF(AND(VALUE(LEFT($A1143,3))=312,LEFT($G1143,5)="Total",$B1143="O "),VLOOKUP('312'!$F$80,_312_Table1,MATCH('312'!$V$16,_312_Table1_ColumnLookup,0),FALSE),
  IF(AND(VALUE(LEFT($A1143,3))=312,LEFT($G1143,5)="Total",$B1143="Q "),VLOOKUP('312'!$F$80,_312_Table1,MATCH('312'!$X$16,_312_Table1_ColumnLookup,0),FALSE),
  IF(AND(VALUE(LEFT($A1143,3))=312,LEFT($G1143,5)="Total"),VLOOKUP('312'!$F$80,_312_Table1,MATCH(LEFT($B1143,1),_312_Table1_ColumnLookup,0),FALSE),
  IF(AND(VALUE(LEFT($A1143,3))=312,LEN($I1143)=4,$B1143="G"),VLOOKUP($I1143,_312_Table1,MATCH('312'!$N$16,_312_Table1_ColumnLookup,0),FALSE),
  IF(AND(VALUE(LEFT($A1143,3))=312,LEN($I1143)=4,$B1143="O"),VLOOKUP($I1143,_312_Table1,MATCH('312'!$V$16,_312_Table1_ColumnLookup,0),FALSE),
  IF(AND(VALUE(LEFT($A1143,3))=312,LEN($I1143)=4,$B1143="Q"),VLOOKUP($I1143,_312_Table1,MATCH('312'!$X$16,_312_Table1_ColumnLookup,0),FALSE),
  IF(AND(VALUE(LEFT($A1143,3))=312,LEN($I1143)=4),VLOOKUP($I1143,_312_Table1,MATCH(LEFT($B1143,1),_312_Table1_ColumnLookup,0),FALSE)
+N("312"),
  IF(VALUE(LEFT($A1143,3))=313,VLOOKUP(VALUE(MID($B1143,2,1)),_313_Table1,MATCH(MID($B1143,1,1),_313_Table1_ColumnLookup,0),FALSE)
+N("313"),
  IF(AND(VALUE(LEFT($A1143,3))=314,LEN($B1143)=3),VLOOKUP(VALUE(MID($B1143,2,2)),_314_Table1,MATCH(MID($B1143,1,1),_314_Table1_ColumnLookup,0),FALSE),
  IF(VALUE(LEFT($A1143,3))=314,VLOOKUP(VALUE(MID($B1143,2,1)),_314_Table1,MATCH(MID($B1143,1,1),_314_Table1_ColumnLookup,0),FALSE)
+N("314"),
""))))))))))))))))))))))))</f>
        <v>#N/A</v>
      </c>
      <c r="E1143" s="238" t="e">
        <f>IF(AND(VALUE(LEFT($A1143,3))=309,LEN($B1143)=3),VLOOKUP(VALUE(MID($B1143,2,2)),_309_Table2,MATCH(MID($B1143,1,1),_309_Table2_ColumnLookup,0),FALSE),
  IF($C1143="309 LCR SummaryA",OneYearSCR,IF($C1143="309 LCR SummaryB",UltimateSCR,IF(VALUE(LEFT($A1143,3))=309,VLOOKUP(VALUE(MID($B1143,2,1)),_309_Table2,MATCH(MID($B1143,1,1),_309_Table2_ColumnLookup,0),FALSE)
+N("309"),
  IF(VALUE(LEFT($A1143,3))=310,VLOOKUP(VALUE(MID($B1143,2,1)),_310_Table2,MATCH(MID($B1143,1,1),_310_Table2_ColumnLookup,0),FALSE)
+N("310"),
  IF(AND(VALUE(LEFT($A1143,3))=311,LEN($I1143)=4),VLOOKUP($I1143,_311_Table2,MATCH($B1143,_311_Table2_ColumnLookup,0),FALSE),
  IF(AND(VALUE(LEFT($A1143,3))=311,OR($B1143="I2",$B1143="J2",$B1143="K2",$B1143="L2")),VLOOKUP('311'!$G$58,_311_Table2,MATCH(MID($B1143,1,1),_311_Table2_ColumnLookup,0),FALSE),
  IF(AND(VALUE(LEFT($A1143,3))=311,RIGHT($B1143,5)="Total"),VLOOKUP('311'!$G$59,_311_Table2,MATCH(MID($B1143,1,1),_311_Table2_ColumnLookup,0),FALSE),
  IF(VALUE(LEFT($A1143,3))=311,VLOOKUP(VALUE(MID($B1143,2,1)),_311_Table2,MATCH(MID($B1143,1,1),_311_Table2_ColumnLookup,0),FALSE)
+N("311"),
  IF(AND(VALUE(LEFT($A1143,3))=312,LEFT($G1143,10)="Unincepted",$B1143="G "),VLOOKUP(" ULO",_312_Table2,MATCH('312'!$N$16,_312_Table2_ColumnLookup,0),FALSE),
  IF(AND(VALUE(LEFT($A1143,3))=312,LEFT($G1143,10)="Unincepted",$B1143="O "),VLOOKUP(" ULO",_312_Table2,MATCH('312'!$V$16,_312_Table2_ColumnLookup,0),FALSE),
  IF(AND(VALUE(LEFT($A1143,3))=312,LEFT($G1143,10)="Unincepted",$B1143="Q "),VLOOKUP(" ULO",_312_Table2,MATCH('312'!$X$16,_312_Table2_ColumnLookup,0),FALSE),
  IF(AND(VALUE(LEFT($A1143,3))=312,LEFT($G1143,10)="Unincepted"),VLOOKUP(" ULO",_312_Table2,MATCH(LEFT($B1143,1),_312_Table2_ColumnLookup,0),FALSE),
  IF(AND(VALUE(LEFT($A1143,3))=312,LEFT($G1143,5)="Total",$B1143="G "),VLOOKUP('312'!$F$80,_312_Table2,MATCH('312'!$N$16,_312_Table2_ColumnLookup,0),FALSE),
  IF(AND(VALUE(LEFT($A1143,3))=312,LEFT($G1143,5)="Total",$B1143="O "),VLOOKUP('312'!$F$80,_312_Table2,MATCH('312'!$V$16,_312_Table2_ColumnLookup,0),FALSE),
  IF(AND(VALUE(LEFT($A1143,3))=312,LEFT($G1143,5)="Total",$B1143="Q "),VLOOKUP('312'!$F$80,_312_Table2,MATCH('312'!$X$16,_312_Table2_ColumnLookup,0),FALSE),
  IF(AND(VALUE(LEFT($A1143,3))=312,LEFT($G1143,5)="Total"),VLOOKUP('312'!$F$80,_312_Table2,MATCH(LEFT($B1143,1),_312_Table2_ColumnLookup,0),FALSE),
  IF(AND(VALUE(LEFT($A1143,3))=312,LEN($I1143)=4,$B1143="G"),VLOOKUP($I1143,_312_Table2,MATCH('312'!$N$16,_312_Table2_ColumnLookup,0),FALSE),
  IF(AND(VALUE(LEFT($A1143,3))=312,LEN($I1143)=4,$B1143="O"),VLOOKUP($I1143,_312_Table2,MATCH('312'!$V$16,_312_Table2_ColumnLookup,0),FALSE),
  IF(AND(VALUE(LEFT($A1143,3))=312,LEN($I1143)=4,$B1143="Q"),VLOOKUP($I1143,_312_Table2,MATCH('312'!$X$16,_312_Table2_ColumnLookup,0),FALSE),
  IF(AND(VALUE(LEFT($A1143,3))=312,LEN($I1143)=4),VLOOKUP($I1143,_312_Table2,MATCH(LEFT($B1143,1),_312_Table2_ColumnLookup,0),FALSE)
+N("312"),
  IF(VALUE(LEFT($A1143,3))=313,VLOOKUP(VALUE(MID($B1143,2,1)),_313_Table2,MATCH(MID($B1143,1,1),_313_Table2_ColumnLookup,0),FALSE)
+N("313"),
  IF(AND(VALUE(LEFT($A1143,3))=314,LEN($B1143)=3),VLOOKUP(VALUE(MID($B1143,2,2)),_314_Table2,MATCH(MID($B1143,1,1),_314_Table2_ColumnLookup,0),FALSE),
  IF(VALUE(LEFT($A1143,3))=314,VLOOKUP(VALUE(MID($B1143,2,1)),_314_Table2,MATCH(MID($B1143,1,1),_314_Table2_ColumnLookup,0),FALSE)
+N("314"),
""))))))))))))))))))))))))</f>
        <v>#N/A</v>
      </c>
      <c r="F1143" s="238" t="e">
        <f>IF(AND(VALUE(LEFT($A1143,3))=309,LEN($B1143)=3),VLOOKUP(VALUE(MID($B1143,2,2)),_309_Table3,MATCH(MID($B1143,1,1),_309_Table3_ColumnLookup,0),FALSE),
  IF($C1143="309 LCR SummaryA",OneYearSCR,IF($C1143="309 LCR SummaryB",UltimateSCR,IF(VALUE(LEFT($A1143,3))=309,VLOOKUP(VALUE(MID($B1143,2,1)),_309_Table3,MATCH(MID($B1143,1,1),_309_Table3_ColumnLookup,0),FALSE)
+N("309"),
  IF(VALUE(LEFT($A1143,3))=310,VLOOKUP(VALUE(MID($B1143,2,1)),_310_Table3,MATCH(MID($B1143,1,1),_310_Table3_ColumnLookup,0),FALSE)
+N("310"),
  IF(AND(VALUE(LEFT($A1143,3))=311,LEN($I1143)=4),VLOOKUP($I1143,_311_Table3,MATCH($B1143,_311_Table3_ColumnLookup,0),FALSE),
  IF(AND(VALUE(LEFT($A1143,3))=311,OR($B1143="I2",$B1143="J2",$B1143="K2",$B1143="L2")),VLOOKUP('311'!$G$58,_311_Table3,MATCH(MID($B1143,1,1),_311_Table3_ColumnLookup,0),FALSE),
  IF(AND(VALUE(LEFT($A1143,3))=311,RIGHT($B1143,5)="Total"),VLOOKUP('311'!$G$59,_311_Table3,MATCH(MID($B1143,1,1),_311_Table3_ColumnLookup,0),FALSE),
  IF(VALUE(LEFT($A1143,3))=311,VLOOKUP(VALUE(MID($B1143,2,1)),_311_Table3,MATCH(MID($B1143,1,1),_311_Table3_ColumnLookup,0),FALSE)
+N("311"),
  IF(AND(VALUE(LEFT($A1143,3))=312,LEFT($G1143,10)="Unincepted",$B1143="G "),VLOOKUP(" ULO",_312_Table3,MATCH('312'!$N$16,_312_Table3_ColumnLookup,0),FALSE),
  IF(AND(VALUE(LEFT($A1143,3))=312,LEFT($G1143,10)="Unincepted",$B1143="O "),VLOOKUP(" ULO",_312_Table3,MATCH('312'!$V$16,_312_Table3_ColumnLookup,0),FALSE),
  IF(AND(VALUE(LEFT($A1143,3))=312,LEFT($G1143,10)="Unincepted",$B1143="Q "),VLOOKUP(" ULO",_312_Table3,MATCH('312'!$X$16,_312_Table3_ColumnLookup,0),FALSE),
  IF(AND(VALUE(LEFT($A1143,3))=312,LEFT($G1143,10)="Unincepted"),VLOOKUP(" ULO",_312_Table3,MATCH(LEFT($B1143,1),_312_Table3_ColumnLookup,0),FALSE),
  IF(AND(VALUE(LEFT($A1143,3))=312,LEFT($G1143,5)="Total",$B1143="G "),VLOOKUP('312'!$F$80,_312_Table3,MATCH('312'!$N$16,_312_Table3_ColumnLookup,0),FALSE),
  IF(AND(VALUE(LEFT($A1143,3))=312,LEFT($G1143,5)="Total",$B1143="O "),VLOOKUP('312'!$F$80,_312_Table3,MATCH('312'!$V$16,_312_Table3_ColumnLookup,0),FALSE),
  IF(AND(VALUE(LEFT($A1143,3))=312,LEFT($G1143,5)="Total",$B1143="Q "),VLOOKUP('312'!$F$80,_312_Table3,MATCH('312'!$X$16,_312_Table3_ColumnLookup,0),FALSE),
  IF(AND(VALUE(LEFT($A1143,3))=312,LEFT($G1143,5)="Total"),VLOOKUP('312'!$F$80,_312_Table3,MATCH(LEFT($B1143,1),_312_Table3_ColumnLookup,0),FALSE),
  IF(AND(VALUE(LEFT($A1143,3))=312,LEN($I1143)=4,$B1143="G"),VLOOKUP($I1143,_312_Table3,MATCH('312'!$N$16,_312_Table3_ColumnLookup,0),FALSE),
  IF(AND(VALUE(LEFT($A1143,3))=312,LEN($I1143)=4,$B1143="O"),VLOOKUP($I1143,_312_Table3,MATCH('312'!$V$16,_312_Table3_ColumnLookup,0),FALSE),
  IF(AND(VALUE(LEFT($A1143,3))=312,LEN($I1143)=4,$B1143="Q"),VLOOKUP($I1143,_312_Table3,MATCH('312'!$X$16,_312_Table3_ColumnLookup,0),FALSE),
  IF(AND(VALUE(LEFT($A1143,3))=312,LEN($I1143)=4),VLOOKUP($I1143,_312_Table3,MATCH(LEFT($B1143,1),_312_Table3_ColumnLookup,0),FALSE)
+N("312"),
  IF(VALUE(LEFT($A1143,3))=313,VLOOKUP(VALUE(MID($B1143,2,1)),_313_Table3,MATCH(MID($B1143,1,1),_313_Table3_ColumnLookup,0),FALSE)
+N("313"),
  IF(AND(VALUE(LEFT($A1143,3))=314,LEN($B1143)=3),VLOOKUP(VALUE(MID($B1143,2,2)),_314_Table3,MATCH(MID($B1143,1,1),_314_Table3_ColumnLookup,0),FALSE),
  IF(VALUE(LEFT($A1143,3))=314,VLOOKUP(VALUE(MID($B1143,2,1)),_314_Table3,MATCH(MID($B1143,1,1),_314_Table3_ColumnLookup,0),FALSE)
+N("314"),
""))))))))))))))))))))))))</f>
        <v>#N/A</v>
      </c>
      <c r="H1143" s="321" t="str">
        <f>IFERROR(
IF(ISERROR($D1143)=FALSE,$D1143,IF(ISERROR($E1143)=FALSE,$E1143,IF(ISERROR($F1143)=FALSE,$F1143
+N("012 checkboxes"),
IF(
IF(OR(LEFT($A1143,9)="Syndicate",LEFT($A1143,12)="NewSyndicate"),VLOOKUP($A1143,'012'!$J:$ZW,MATCH("Link to button",'012'!$J$1:$ZW$1,0),0)
+N("309 checkbox"),
IF($C1143="309 LCR Summary0",VLOOKUP("Notes990",'309'!$P:$ZZ,MATCH("Link to button",'309'!$P$1:$ZZ$1,0),0)
+N("313 checkboxes"),
IF($C1143="313 Financial Information0LcmVsScr",IF($C1143="309 LCR Summary0",VLOOKUP("LcmVsScr",'309'!$N:$ZZ,MATCH("Link to button",'309'!$N$1:$ZZ$1,0),0),
IF($C1143="313 Financial Information0LcrDocAttached",IF($C1143="309 LCR Summary0",VLOOKUP("LcrDocAttached",'309'!$N:$ZZ,MATCH("Link to button",'309'!$N$1:$ZZ$1,0),
0)))))))=1,TRUE,FALSE)
))),"")</f>
        <v/>
      </c>
    </row>
    <row r="1144" spans="1:8">
      <c r="A1144" s="237" t="e">
        <f>VLOOKUP($G1144,CSVLookups!$B:$R,MATCH(A$1,CSVLookups!$B$1:$R$1,0),FALSE)</f>
        <v>#N/A</v>
      </c>
      <c r="B1144" s="237" t="e">
        <f>VLOOKUP($G1144,CSVLookups!$B:$R,MATCH(B$1,CSVLookups!$B$1:$R$1,0),FALSE)</f>
        <v>#N/A</v>
      </c>
      <c r="C1144" s="238" t="e">
        <f t="shared" si="18"/>
        <v>#N/A</v>
      </c>
      <c r="D1144" s="238" t="e">
        <f>IF(AND(VALUE(LEFT($A1144,3))=309,LEN($B1144)=3),VLOOKUP(VALUE(MID($B1144,2,2)),_309_Table1,MATCH(MID($B1144,1,1),_309_Table1_ColumnLookup,0),FALSE),
  IF($C1144="309 LCR SummaryA",OneYearSCR,IF($C1144="309 LCR SummaryB",UltimateSCR,IF(VALUE(LEFT($A1144,3))=309,VLOOKUP(VALUE(MID($B1144,2,1)),_309_Table1,MATCH(MID($B1144,1,1),_309_Table1_ColumnLookup,0),FALSE)
+N("309"),
  IF(VALUE(LEFT($A1144,3))=310,VLOOKUP(VALUE(MID($B1144,2,1)),_310_Table1,MATCH(MID($B1144,1,1),_310_Table1_ColumnLookup,0),FALSE)
+N("310"),
  IF(AND(VALUE(LEFT($A1144,3))=311,LEN($I1144)=4),VLOOKUP($I1144,_311_Table1,MATCH($B1144,_311_Table1_ColumnLookup,0),FALSE),
  IF(AND(VALUE(LEFT($A1144,3))=311,OR($B1144="I2",$B1144="J2",$B1144="K2",$B1144="L2")),VLOOKUP('311'!$G$58,_311_Table1,MATCH(MID($B1144,1,1),_311_Table1_ColumnLookup,0),FALSE),
  IF(AND(VALUE(LEFT($A1144,3))=311,RIGHT($B1144,5)="Total"),VLOOKUP('311'!$G$59,_311_Table1,MATCH(MID($B1144,1,1),_311_Table1_ColumnLookup,0),FALSE),
  IF(VALUE(LEFT($A1144,3))=311,VLOOKUP(VALUE(MID($B1144,2,1)),_311_Table1,MATCH(MID($B1144,1,1),_311_Table1_ColumnLookup,0),FALSE)
+N("311"),
  IF(AND(VALUE(LEFT($A1144,3))=312,LEFT($G1144,10)="Unincepted",$B1144="G "),VLOOKUP(" ULO",_312_Table1,MATCH('312'!$N$16,_312_Table1_ColumnLookup,0),FALSE),
  IF(AND(VALUE(LEFT($A1144,3))=312,LEFT($G1144,10)="Unincepted",$B1144="O "),VLOOKUP(" ULO",_312_Table1,MATCH('312'!$V$16,_312_Table1_ColumnLookup,0),FALSE),
  IF(AND(VALUE(LEFT($A1144,3))=312,LEFT($G1144,10)="Unincepted",$B1144="Q "),VLOOKUP(" ULO",_312_Table1,MATCH('312'!$X$16,_312_Table1_ColumnLookup,0),FALSE),
  IF(AND(VALUE(LEFT($A1144,3))=312,LEFT($G1144,10)="Unincepted"),VLOOKUP(" ULO",_312_Table1,MATCH(LEFT($B1144,1),_312_Table1_ColumnLookup,0),FALSE),
  IF(AND(VALUE(LEFT($A1144,3))=312,LEFT($G1144,5)="Total",$B1144="G "),VLOOKUP('312'!$F$80,_312_Table1,MATCH('312'!$N$16,_312_Table1_ColumnLookup,0),FALSE),
  IF(AND(VALUE(LEFT($A1144,3))=312,LEFT($G1144,5)="Total",$B1144="O "),VLOOKUP('312'!$F$80,_312_Table1,MATCH('312'!$V$16,_312_Table1_ColumnLookup,0),FALSE),
  IF(AND(VALUE(LEFT($A1144,3))=312,LEFT($G1144,5)="Total",$B1144="Q "),VLOOKUP('312'!$F$80,_312_Table1,MATCH('312'!$X$16,_312_Table1_ColumnLookup,0),FALSE),
  IF(AND(VALUE(LEFT($A1144,3))=312,LEFT($G1144,5)="Total"),VLOOKUP('312'!$F$80,_312_Table1,MATCH(LEFT($B1144,1),_312_Table1_ColumnLookup,0),FALSE),
  IF(AND(VALUE(LEFT($A1144,3))=312,LEN($I1144)=4,$B1144="G"),VLOOKUP($I1144,_312_Table1,MATCH('312'!$N$16,_312_Table1_ColumnLookup,0),FALSE),
  IF(AND(VALUE(LEFT($A1144,3))=312,LEN($I1144)=4,$B1144="O"),VLOOKUP($I1144,_312_Table1,MATCH('312'!$V$16,_312_Table1_ColumnLookup,0),FALSE),
  IF(AND(VALUE(LEFT($A1144,3))=312,LEN($I1144)=4,$B1144="Q"),VLOOKUP($I1144,_312_Table1,MATCH('312'!$X$16,_312_Table1_ColumnLookup,0),FALSE),
  IF(AND(VALUE(LEFT($A1144,3))=312,LEN($I1144)=4),VLOOKUP($I1144,_312_Table1,MATCH(LEFT($B1144,1),_312_Table1_ColumnLookup,0),FALSE)
+N("312"),
  IF(VALUE(LEFT($A1144,3))=313,VLOOKUP(VALUE(MID($B1144,2,1)),_313_Table1,MATCH(MID($B1144,1,1),_313_Table1_ColumnLookup,0),FALSE)
+N("313"),
  IF(AND(VALUE(LEFT($A1144,3))=314,LEN($B1144)=3),VLOOKUP(VALUE(MID($B1144,2,2)),_314_Table1,MATCH(MID($B1144,1,1),_314_Table1_ColumnLookup,0),FALSE),
  IF(VALUE(LEFT($A1144,3))=314,VLOOKUP(VALUE(MID($B1144,2,1)),_314_Table1,MATCH(MID($B1144,1,1),_314_Table1_ColumnLookup,0),FALSE)
+N("314"),
""))))))))))))))))))))))))</f>
        <v>#N/A</v>
      </c>
      <c r="E1144" s="238" t="e">
        <f>IF(AND(VALUE(LEFT($A1144,3))=309,LEN($B1144)=3),VLOOKUP(VALUE(MID($B1144,2,2)),_309_Table2,MATCH(MID($B1144,1,1),_309_Table2_ColumnLookup,0),FALSE),
  IF($C1144="309 LCR SummaryA",OneYearSCR,IF($C1144="309 LCR SummaryB",UltimateSCR,IF(VALUE(LEFT($A1144,3))=309,VLOOKUP(VALUE(MID($B1144,2,1)),_309_Table2,MATCH(MID($B1144,1,1),_309_Table2_ColumnLookup,0),FALSE)
+N("309"),
  IF(VALUE(LEFT($A1144,3))=310,VLOOKUP(VALUE(MID($B1144,2,1)),_310_Table2,MATCH(MID($B1144,1,1),_310_Table2_ColumnLookup,0),FALSE)
+N("310"),
  IF(AND(VALUE(LEFT($A1144,3))=311,LEN($I1144)=4),VLOOKUP($I1144,_311_Table2,MATCH($B1144,_311_Table2_ColumnLookup,0),FALSE),
  IF(AND(VALUE(LEFT($A1144,3))=311,OR($B1144="I2",$B1144="J2",$B1144="K2",$B1144="L2")),VLOOKUP('311'!$G$58,_311_Table2,MATCH(MID($B1144,1,1),_311_Table2_ColumnLookup,0),FALSE),
  IF(AND(VALUE(LEFT($A1144,3))=311,RIGHT($B1144,5)="Total"),VLOOKUP('311'!$G$59,_311_Table2,MATCH(MID($B1144,1,1),_311_Table2_ColumnLookup,0),FALSE),
  IF(VALUE(LEFT($A1144,3))=311,VLOOKUP(VALUE(MID($B1144,2,1)),_311_Table2,MATCH(MID($B1144,1,1),_311_Table2_ColumnLookup,0),FALSE)
+N("311"),
  IF(AND(VALUE(LEFT($A1144,3))=312,LEFT($G1144,10)="Unincepted",$B1144="G "),VLOOKUP(" ULO",_312_Table2,MATCH('312'!$N$16,_312_Table2_ColumnLookup,0),FALSE),
  IF(AND(VALUE(LEFT($A1144,3))=312,LEFT($G1144,10)="Unincepted",$B1144="O "),VLOOKUP(" ULO",_312_Table2,MATCH('312'!$V$16,_312_Table2_ColumnLookup,0),FALSE),
  IF(AND(VALUE(LEFT($A1144,3))=312,LEFT($G1144,10)="Unincepted",$B1144="Q "),VLOOKUP(" ULO",_312_Table2,MATCH('312'!$X$16,_312_Table2_ColumnLookup,0),FALSE),
  IF(AND(VALUE(LEFT($A1144,3))=312,LEFT($G1144,10)="Unincepted"),VLOOKUP(" ULO",_312_Table2,MATCH(LEFT($B1144,1),_312_Table2_ColumnLookup,0),FALSE),
  IF(AND(VALUE(LEFT($A1144,3))=312,LEFT($G1144,5)="Total",$B1144="G "),VLOOKUP('312'!$F$80,_312_Table2,MATCH('312'!$N$16,_312_Table2_ColumnLookup,0),FALSE),
  IF(AND(VALUE(LEFT($A1144,3))=312,LEFT($G1144,5)="Total",$B1144="O "),VLOOKUP('312'!$F$80,_312_Table2,MATCH('312'!$V$16,_312_Table2_ColumnLookup,0),FALSE),
  IF(AND(VALUE(LEFT($A1144,3))=312,LEFT($G1144,5)="Total",$B1144="Q "),VLOOKUP('312'!$F$80,_312_Table2,MATCH('312'!$X$16,_312_Table2_ColumnLookup,0),FALSE),
  IF(AND(VALUE(LEFT($A1144,3))=312,LEFT($G1144,5)="Total"),VLOOKUP('312'!$F$80,_312_Table2,MATCH(LEFT($B1144,1),_312_Table2_ColumnLookup,0),FALSE),
  IF(AND(VALUE(LEFT($A1144,3))=312,LEN($I1144)=4,$B1144="G"),VLOOKUP($I1144,_312_Table2,MATCH('312'!$N$16,_312_Table2_ColumnLookup,0),FALSE),
  IF(AND(VALUE(LEFT($A1144,3))=312,LEN($I1144)=4,$B1144="O"),VLOOKUP($I1144,_312_Table2,MATCH('312'!$V$16,_312_Table2_ColumnLookup,0),FALSE),
  IF(AND(VALUE(LEFT($A1144,3))=312,LEN($I1144)=4,$B1144="Q"),VLOOKUP($I1144,_312_Table2,MATCH('312'!$X$16,_312_Table2_ColumnLookup,0),FALSE),
  IF(AND(VALUE(LEFT($A1144,3))=312,LEN($I1144)=4),VLOOKUP($I1144,_312_Table2,MATCH(LEFT($B1144,1),_312_Table2_ColumnLookup,0),FALSE)
+N("312"),
  IF(VALUE(LEFT($A1144,3))=313,VLOOKUP(VALUE(MID($B1144,2,1)),_313_Table2,MATCH(MID($B1144,1,1),_313_Table2_ColumnLookup,0),FALSE)
+N("313"),
  IF(AND(VALUE(LEFT($A1144,3))=314,LEN($B1144)=3),VLOOKUP(VALUE(MID($B1144,2,2)),_314_Table2,MATCH(MID($B1144,1,1),_314_Table2_ColumnLookup,0),FALSE),
  IF(VALUE(LEFT($A1144,3))=314,VLOOKUP(VALUE(MID($B1144,2,1)),_314_Table2,MATCH(MID($B1144,1,1),_314_Table2_ColumnLookup,0),FALSE)
+N("314"),
""))))))))))))))))))))))))</f>
        <v>#N/A</v>
      </c>
      <c r="F1144" s="238" t="e">
        <f>IF(AND(VALUE(LEFT($A1144,3))=309,LEN($B1144)=3),VLOOKUP(VALUE(MID($B1144,2,2)),_309_Table3,MATCH(MID($B1144,1,1),_309_Table3_ColumnLookup,0),FALSE),
  IF($C1144="309 LCR SummaryA",OneYearSCR,IF($C1144="309 LCR SummaryB",UltimateSCR,IF(VALUE(LEFT($A1144,3))=309,VLOOKUP(VALUE(MID($B1144,2,1)),_309_Table3,MATCH(MID($B1144,1,1),_309_Table3_ColumnLookup,0),FALSE)
+N("309"),
  IF(VALUE(LEFT($A1144,3))=310,VLOOKUP(VALUE(MID($B1144,2,1)),_310_Table3,MATCH(MID($B1144,1,1),_310_Table3_ColumnLookup,0),FALSE)
+N("310"),
  IF(AND(VALUE(LEFT($A1144,3))=311,LEN($I1144)=4),VLOOKUP($I1144,_311_Table3,MATCH($B1144,_311_Table3_ColumnLookup,0),FALSE),
  IF(AND(VALUE(LEFT($A1144,3))=311,OR($B1144="I2",$B1144="J2",$B1144="K2",$B1144="L2")),VLOOKUP('311'!$G$58,_311_Table3,MATCH(MID($B1144,1,1),_311_Table3_ColumnLookup,0),FALSE),
  IF(AND(VALUE(LEFT($A1144,3))=311,RIGHT($B1144,5)="Total"),VLOOKUP('311'!$G$59,_311_Table3,MATCH(MID($B1144,1,1),_311_Table3_ColumnLookup,0),FALSE),
  IF(VALUE(LEFT($A1144,3))=311,VLOOKUP(VALUE(MID($B1144,2,1)),_311_Table3,MATCH(MID($B1144,1,1),_311_Table3_ColumnLookup,0),FALSE)
+N("311"),
  IF(AND(VALUE(LEFT($A1144,3))=312,LEFT($G1144,10)="Unincepted",$B1144="G "),VLOOKUP(" ULO",_312_Table3,MATCH('312'!$N$16,_312_Table3_ColumnLookup,0),FALSE),
  IF(AND(VALUE(LEFT($A1144,3))=312,LEFT($G1144,10)="Unincepted",$B1144="O "),VLOOKUP(" ULO",_312_Table3,MATCH('312'!$V$16,_312_Table3_ColumnLookup,0),FALSE),
  IF(AND(VALUE(LEFT($A1144,3))=312,LEFT($G1144,10)="Unincepted",$B1144="Q "),VLOOKUP(" ULO",_312_Table3,MATCH('312'!$X$16,_312_Table3_ColumnLookup,0),FALSE),
  IF(AND(VALUE(LEFT($A1144,3))=312,LEFT($G1144,10)="Unincepted"),VLOOKUP(" ULO",_312_Table3,MATCH(LEFT($B1144,1),_312_Table3_ColumnLookup,0),FALSE),
  IF(AND(VALUE(LEFT($A1144,3))=312,LEFT($G1144,5)="Total",$B1144="G "),VLOOKUP('312'!$F$80,_312_Table3,MATCH('312'!$N$16,_312_Table3_ColumnLookup,0),FALSE),
  IF(AND(VALUE(LEFT($A1144,3))=312,LEFT($G1144,5)="Total",$B1144="O "),VLOOKUP('312'!$F$80,_312_Table3,MATCH('312'!$V$16,_312_Table3_ColumnLookup,0),FALSE),
  IF(AND(VALUE(LEFT($A1144,3))=312,LEFT($G1144,5)="Total",$B1144="Q "),VLOOKUP('312'!$F$80,_312_Table3,MATCH('312'!$X$16,_312_Table3_ColumnLookup,0),FALSE),
  IF(AND(VALUE(LEFT($A1144,3))=312,LEFT($G1144,5)="Total"),VLOOKUP('312'!$F$80,_312_Table3,MATCH(LEFT($B1144,1),_312_Table3_ColumnLookup,0),FALSE),
  IF(AND(VALUE(LEFT($A1144,3))=312,LEN($I1144)=4,$B1144="G"),VLOOKUP($I1144,_312_Table3,MATCH('312'!$N$16,_312_Table3_ColumnLookup,0),FALSE),
  IF(AND(VALUE(LEFT($A1144,3))=312,LEN($I1144)=4,$B1144="O"),VLOOKUP($I1144,_312_Table3,MATCH('312'!$V$16,_312_Table3_ColumnLookup,0),FALSE),
  IF(AND(VALUE(LEFT($A1144,3))=312,LEN($I1144)=4,$B1144="Q"),VLOOKUP($I1144,_312_Table3,MATCH('312'!$X$16,_312_Table3_ColumnLookup,0),FALSE),
  IF(AND(VALUE(LEFT($A1144,3))=312,LEN($I1144)=4),VLOOKUP($I1144,_312_Table3,MATCH(LEFT($B1144,1),_312_Table3_ColumnLookup,0),FALSE)
+N("312"),
  IF(VALUE(LEFT($A1144,3))=313,VLOOKUP(VALUE(MID($B1144,2,1)),_313_Table3,MATCH(MID($B1144,1,1),_313_Table3_ColumnLookup,0),FALSE)
+N("313"),
  IF(AND(VALUE(LEFT($A1144,3))=314,LEN($B1144)=3),VLOOKUP(VALUE(MID($B1144,2,2)),_314_Table3,MATCH(MID($B1144,1,1),_314_Table3_ColumnLookup,0),FALSE),
  IF(VALUE(LEFT($A1144,3))=314,VLOOKUP(VALUE(MID($B1144,2,1)),_314_Table3,MATCH(MID($B1144,1,1),_314_Table3_ColumnLookup,0),FALSE)
+N("314"),
""))))))))))))))))))))))))</f>
        <v>#N/A</v>
      </c>
      <c r="H1144" s="321" t="str">
        <f>IFERROR(
IF(ISERROR($D1144)=FALSE,$D1144,IF(ISERROR($E1144)=FALSE,$E1144,IF(ISERROR($F1144)=FALSE,$F1144
+N("012 checkboxes"),
IF(
IF(OR(LEFT($A1144,9)="Syndicate",LEFT($A1144,12)="NewSyndicate"),VLOOKUP($A1144,'012'!$J:$ZW,MATCH("Link to button",'012'!$J$1:$ZW$1,0),0)
+N("309 checkbox"),
IF($C1144="309 LCR Summary0",VLOOKUP("Notes990",'309'!$P:$ZZ,MATCH("Link to button",'309'!$P$1:$ZZ$1,0),0)
+N("313 checkboxes"),
IF($C1144="313 Financial Information0LcmVsScr",IF($C1144="309 LCR Summary0",VLOOKUP("LcmVsScr",'309'!$N:$ZZ,MATCH("Link to button",'309'!$N$1:$ZZ$1,0),0),
IF($C1144="313 Financial Information0LcrDocAttached",IF($C1144="309 LCR Summary0",VLOOKUP("LcrDocAttached",'309'!$N:$ZZ,MATCH("Link to button",'309'!$N$1:$ZZ$1,0),
0)))))))=1,TRUE,FALSE)
))),"")</f>
        <v/>
      </c>
    </row>
    <row r="1145" spans="1:8">
      <c r="A1145" s="237" t="e">
        <f>VLOOKUP($G1145,CSVLookups!$B:$R,MATCH(A$1,CSVLookups!$B$1:$R$1,0),FALSE)</f>
        <v>#N/A</v>
      </c>
      <c r="B1145" s="237" t="e">
        <f>VLOOKUP($G1145,CSVLookups!$B:$R,MATCH(B$1,CSVLookups!$B$1:$R$1,0),FALSE)</f>
        <v>#N/A</v>
      </c>
      <c r="C1145" s="238" t="e">
        <f t="shared" si="18"/>
        <v>#N/A</v>
      </c>
      <c r="D1145" s="238" t="e">
        <f>IF(AND(VALUE(LEFT($A1145,3))=309,LEN($B1145)=3),VLOOKUP(VALUE(MID($B1145,2,2)),_309_Table1,MATCH(MID($B1145,1,1),_309_Table1_ColumnLookup,0),FALSE),
  IF($C1145="309 LCR SummaryA",OneYearSCR,IF($C1145="309 LCR SummaryB",UltimateSCR,IF(VALUE(LEFT($A1145,3))=309,VLOOKUP(VALUE(MID($B1145,2,1)),_309_Table1,MATCH(MID($B1145,1,1),_309_Table1_ColumnLookup,0),FALSE)
+N("309"),
  IF(VALUE(LEFT($A1145,3))=310,VLOOKUP(VALUE(MID($B1145,2,1)),_310_Table1,MATCH(MID($B1145,1,1),_310_Table1_ColumnLookup,0),FALSE)
+N("310"),
  IF(AND(VALUE(LEFT($A1145,3))=311,LEN($I1145)=4),VLOOKUP($I1145,_311_Table1,MATCH($B1145,_311_Table1_ColumnLookup,0),FALSE),
  IF(AND(VALUE(LEFT($A1145,3))=311,OR($B1145="I2",$B1145="J2",$B1145="K2",$B1145="L2")),VLOOKUP('311'!$G$58,_311_Table1,MATCH(MID($B1145,1,1),_311_Table1_ColumnLookup,0),FALSE),
  IF(AND(VALUE(LEFT($A1145,3))=311,RIGHT($B1145,5)="Total"),VLOOKUP('311'!$G$59,_311_Table1,MATCH(MID($B1145,1,1),_311_Table1_ColumnLookup,0),FALSE),
  IF(VALUE(LEFT($A1145,3))=311,VLOOKUP(VALUE(MID($B1145,2,1)),_311_Table1,MATCH(MID($B1145,1,1),_311_Table1_ColumnLookup,0),FALSE)
+N("311"),
  IF(AND(VALUE(LEFT($A1145,3))=312,LEFT($G1145,10)="Unincepted",$B1145="G "),VLOOKUP(" ULO",_312_Table1,MATCH('312'!$N$16,_312_Table1_ColumnLookup,0),FALSE),
  IF(AND(VALUE(LEFT($A1145,3))=312,LEFT($G1145,10)="Unincepted",$B1145="O "),VLOOKUP(" ULO",_312_Table1,MATCH('312'!$V$16,_312_Table1_ColumnLookup,0),FALSE),
  IF(AND(VALUE(LEFT($A1145,3))=312,LEFT($G1145,10)="Unincepted",$B1145="Q "),VLOOKUP(" ULO",_312_Table1,MATCH('312'!$X$16,_312_Table1_ColumnLookup,0),FALSE),
  IF(AND(VALUE(LEFT($A1145,3))=312,LEFT($G1145,10)="Unincepted"),VLOOKUP(" ULO",_312_Table1,MATCH(LEFT($B1145,1),_312_Table1_ColumnLookup,0),FALSE),
  IF(AND(VALUE(LEFT($A1145,3))=312,LEFT($G1145,5)="Total",$B1145="G "),VLOOKUP('312'!$F$80,_312_Table1,MATCH('312'!$N$16,_312_Table1_ColumnLookup,0),FALSE),
  IF(AND(VALUE(LEFT($A1145,3))=312,LEFT($G1145,5)="Total",$B1145="O "),VLOOKUP('312'!$F$80,_312_Table1,MATCH('312'!$V$16,_312_Table1_ColumnLookup,0),FALSE),
  IF(AND(VALUE(LEFT($A1145,3))=312,LEFT($G1145,5)="Total",$B1145="Q "),VLOOKUP('312'!$F$80,_312_Table1,MATCH('312'!$X$16,_312_Table1_ColumnLookup,0),FALSE),
  IF(AND(VALUE(LEFT($A1145,3))=312,LEFT($G1145,5)="Total"),VLOOKUP('312'!$F$80,_312_Table1,MATCH(LEFT($B1145,1),_312_Table1_ColumnLookup,0),FALSE),
  IF(AND(VALUE(LEFT($A1145,3))=312,LEN($I1145)=4,$B1145="G"),VLOOKUP($I1145,_312_Table1,MATCH('312'!$N$16,_312_Table1_ColumnLookup,0),FALSE),
  IF(AND(VALUE(LEFT($A1145,3))=312,LEN($I1145)=4,$B1145="O"),VLOOKUP($I1145,_312_Table1,MATCH('312'!$V$16,_312_Table1_ColumnLookup,0),FALSE),
  IF(AND(VALUE(LEFT($A1145,3))=312,LEN($I1145)=4,$B1145="Q"),VLOOKUP($I1145,_312_Table1,MATCH('312'!$X$16,_312_Table1_ColumnLookup,0),FALSE),
  IF(AND(VALUE(LEFT($A1145,3))=312,LEN($I1145)=4),VLOOKUP($I1145,_312_Table1,MATCH(LEFT($B1145,1),_312_Table1_ColumnLookup,0),FALSE)
+N("312"),
  IF(VALUE(LEFT($A1145,3))=313,VLOOKUP(VALUE(MID($B1145,2,1)),_313_Table1,MATCH(MID($B1145,1,1),_313_Table1_ColumnLookup,0),FALSE)
+N("313"),
  IF(AND(VALUE(LEFT($A1145,3))=314,LEN($B1145)=3),VLOOKUP(VALUE(MID($B1145,2,2)),_314_Table1,MATCH(MID($B1145,1,1),_314_Table1_ColumnLookup,0),FALSE),
  IF(VALUE(LEFT($A1145,3))=314,VLOOKUP(VALUE(MID($B1145,2,1)),_314_Table1,MATCH(MID($B1145,1,1),_314_Table1_ColumnLookup,0),FALSE)
+N("314"),
""))))))))))))))))))))))))</f>
        <v>#N/A</v>
      </c>
      <c r="E1145" s="238" t="e">
        <f>IF(AND(VALUE(LEFT($A1145,3))=309,LEN($B1145)=3),VLOOKUP(VALUE(MID($B1145,2,2)),_309_Table2,MATCH(MID($B1145,1,1),_309_Table2_ColumnLookup,0),FALSE),
  IF($C1145="309 LCR SummaryA",OneYearSCR,IF($C1145="309 LCR SummaryB",UltimateSCR,IF(VALUE(LEFT($A1145,3))=309,VLOOKUP(VALUE(MID($B1145,2,1)),_309_Table2,MATCH(MID($B1145,1,1),_309_Table2_ColumnLookup,0),FALSE)
+N("309"),
  IF(VALUE(LEFT($A1145,3))=310,VLOOKUP(VALUE(MID($B1145,2,1)),_310_Table2,MATCH(MID($B1145,1,1),_310_Table2_ColumnLookup,0),FALSE)
+N("310"),
  IF(AND(VALUE(LEFT($A1145,3))=311,LEN($I1145)=4),VLOOKUP($I1145,_311_Table2,MATCH($B1145,_311_Table2_ColumnLookup,0),FALSE),
  IF(AND(VALUE(LEFT($A1145,3))=311,OR($B1145="I2",$B1145="J2",$B1145="K2",$B1145="L2")),VLOOKUP('311'!$G$58,_311_Table2,MATCH(MID($B1145,1,1),_311_Table2_ColumnLookup,0),FALSE),
  IF(AND(VALUE(LEFT($A1145,3))=311,RIGHT($B1145,5)="Total"),VLOOKUP('311'!$G$59,_311_Table2,MATCH(MID($B1145,1,1),_311_Table2_ColumnLookup,0),FALSE),
  IF(VALUE(LEFT($A1145,3))=311,VLOOKUP(VALUE(MID($B1145,2,1)),_311_Table2,MATCH(MID($B1145,1,1),_311_Table2_ColumnLookup,0),FALSE)
+N("311"),
  IF(AND(VALUE(LEFT($A1145,3))=312,LEFT($G1145,10)="Unincepted",$B1145="G "),VLOOKUP(" ULO",_312_Table2,MATCH('312'!$N$16,_312_Table2_ColumnLookup,0),FALSE),
  IF(AND(VALUE(LEFT($A1145,3))=312,LEFT($G1145,10)="Unincepted",$B1145="O "),VLOOKUP(" ULO",_312_Table2,MATCH('312'!$V$16,_312_Table2_ColumnLookup,0),FALSE),
  IF(AND(VALUE(LEFT($A1145,3))=312,LEFT($G1145,10)="Unincepted",$B1145="Q "),VLOOKUP(" ULO",_312_Table2,MATCH('312'!$X$16,_312_Table2_ColumnLookup,0),FALSE),
  IF(AND(VALUE(LEFT($A1145,3))=312,LEFT($G1145,10)="Unincepted"),VLOOKUP(" ULO",_312_Table2,MATCH(LEFT($B1145,1),_312_Table2_ColumnLookup,0),FALSE),
  IF(AND(VALUE(LEFT($A1145,3))=312,LEFT($G1145,5)="Total",$B1145="G "),VLOOKUP('312'!$F$80,_312_Table2,MATCH('312'!$N$16,_312_Table2_ColumnLookup,0),FALSE),
  IF(AND(VALUE(LEFT($A1145,3))=312,LEFT($G1145,5)="Total",$B1145="O "),VLOOKUP('312'!$F$80,_312_Table2,MATCH('312'!$V$16,_312_Table2_ColumnLookup,0),FALSE),
  IF(AND(VALUE(LEFT($A1145,3))=312,LEFT($G1145,5)="Total",$B1145="Q "),VLOOKUP('312'!$F$80,_312_Table2,MATCH('312'!$X$16,_312_Table2_ColumnLookup,0),FALSE),
  IF(AND(VALUE(LEFT($A1145,3))=312,LEFT($G1145,5)="Total"),VLOOKUP('312'!$F$80,_312_Table2,MATCH(LEFT($B1145,1),_312_Table2_ColumnLookup,0),FALSE),
  IF(AND(VALUE(LEFT($A1145,3))=312,LEN($I1145)=4,$B1145="G"),VLOOKUP($I1145,_312_Table2,MATCH('312'!$N$16,_312_Table2_ColumnLookup,0),FALSE),
  IF(AND(VALUE(LEFT($A1145,3))=312,LEN($I1145)=4,$B1145="O"),VLOOKUP($I1145,_312_Table2,MATCH('312'!$V$16,_312_Table2_ColumnLookup,0),FALSE),
  IF(AND(VALUE(LEFT($A1145,3))=312,LEN($I1145)=4,$B1145="Q"),VLOOKUP($I1145,_312_Table2,MATCH('312'!$X$16,_312_Table2_ColumnLookup,0),FALSE),
  IF(AND(VALUE(LEFT($A1145,3))=312,LEN($I1145)=4),VLOOKUP($I1145,_312_Table2,MATCH(LEFT($B1145,1),_312_Table2_ColumnLookup,0),FALSE)
+N("312"),
  IF(VALUE(LEFT($A1145,3))=313,VLOOKUP(VALUE(MID($B1145,2,1)),_313_Table2,MATCH(MID($B1145,1,1),_313_Table2_ColumnLookup,0),FALSE)
+N("313"),
  IF(AND(VALUE(LEFT($A1145,3))=314,LEN($B1145)=3),VLOOKUP(VALUE(MID($B1145,2,2)),_314_Table2,MATCH(MID($B1145,1,1),_314_Table2_ColumnLookup,0),FALSE),
  IF(VALUE(LEFT($A1145,3))=314,VLOOKUP(VALUE(MID($B1145,2,1)),_314_Table2,MATCH(MID($B1145,1,1),_314_Table2_ColumnLookup,0),FALSE)
+N("314"),
""))))))))))))))))))))))))</f>
        <v>#N/A</v>
      </c>
      <c r="F1145" s="238" t="e">
        <f>IF(AND(VALUE(LEFT($A1145,3))=309,LEN($B1145)=3),VLOOKUP(VALUE(MID($B1145,2,2)),_309_Table3,MATCH(MID($B1145,1,1),_309_Table3_ColumnLookup,0),FALSE),
  IF($C1145="309 LCR SummaryA",OneYearSCR,IF($C1145="309 LCR SummaryB",UltimateSCR,IF(VALUE(LEFT($A1145,3))=309,VLOOKUP(VALUE(MID($B1145,2,1)),_309_Table3,MATCH(MID($B1145,1,1),_309_Table3_ColumnLookup,0),FALSE)
+N("309"),
  IF(VALUE(LEFT($A1145,3))=310,VLOOKUP(VALUE(MID($B1145,2,1)),_310_Table3,MATCH(MID($B1145,1,1),_310_Table3_ColumnLookup,0),FALSE)
+N("310"),
  IF(AND(VALUE(LEFT($A1145,3))=311,LEN($I1145)=4),VLOOKUP($I1145,_311_Table3,MATCH($B1145,_311_Table3_ColumnLookup,0),FALSE),
  IF(AND(VALUE(LEFT($A1145,3))=311,OR($B1145="I2",$B1145="J2",$B1145="K2",$B1145="L2")),VLOOKUP('311'!$G$58,_311_Table3,MATCH(MID($B1145,1,1),_311_Table3_ColumnLookup,0),FALSE),
  IF(AND(VALUE(LEFT($A1145,3))=311,RIGHT($B1145,5)="Total"),VLOOKUP('311'!$G$59,_311_Table3,MATCH(MID($B1145,1,1),_311_Table3_ColumnLookup,0),FALSE),
  IF(VALUE(LEFT($A1145,3))=311,VLOOKUP(VALUE(MID($B1145,2,1)),_311_Table3,MATCH(MID($B1145,1,1),_311_Table3_ColumnLookup,0),FALSE)
+N("311"),
  IF(AND(VALUE(LEFT($A1145,3))=312,LEFT($G1145,10)="Unincepted",$B1145="G "),VLOOKUP(" ULO",_312_Table3,MATCH('312'!$N$16,_312_Table3_ColumnLookup,0),FALSE),
  IF(AND(VALUE(LEFT($A1145,3))=312,LEFT($G1145,10)="Unincepted",$B1145="O "),VLOOKUP(" ULO",_312_Table3,MATCH('312'!$V$16,_312_Table3_ColumnLookup,0),FALSE),
  IF(AND(VALUE(LEFT($A1145,3))=312,LEFT($G1145,10)="Unincepted",$B1145="Q "),VLOOKUP(" ULO",_312_Table3,MATCH('312'!$X$16,_312_Table3_ColumnLookup,0),FALSE),
  IF(AND(VALUE(LEFT($A1145,3))=312,LEFT($G1145,10)="Unincepted"),VLOOKUP(" ULO",_312_Table3,MATCH(LEFT($B1145,1),_312_Table3_ColumnLookup,0),FALSE),
  IF(AND(VALUE(LEFT($A1145,3))=312,LEFT($G1145,5)="Total",$B1145="G "),VLOOKUP('312'!$F$80,_312_Table3,MATCH('312'!$N$16,_312_Table3_ColumnLookup,0),FALSE),
  IF(AND(VALUE(LEFT($A1145,3))=312,LEFT($G1145,5)="Total",$B1145="O "),VLOOKUP('312'!$F$80,_312_Table3,MATCH('312'!$V$16,_312_Table3_ColumnLookup,0),FALSE),
  IF(AND(VALUE(LEFT($A1145,3))=312,LEFT($G1145,5)="Total",$B1145="Q "),VLOOKUP('312'!$F$80,_312_Table3,MATCH('312'!$X$16,_312_Table3_ColumnLookup,0),FALSE),
  IF(AND(VALUE(LEFT($A1145,3))=312,LEFT($G1145,5)="Total"),VLOOKUP('312'!$F$80,_312_Table3,MATCH(LEFT($B1145,1),_312_Table3_ColumnLookup,0),FALSE),
  IF(AND(VALUE(LEFT($A1145,3))=312,LEN($I1145)=4,$B1145="G"),VLOOKUP($I1145,_312_Table3,MATCH('312'!$N$16,_312_Table3_ColumnLookup,0),FALSE),
  IF(AND(VALUE(LEFT($A1145,3))=312,LEN($I1145)=4,$B1145="O"),VLOOKUP($I1145,_312_Table3,MATCH('312'!$V$16,_312_Table3_ColumnLookup,0),FALSE),
  IF(AND(VALUE(LEFT($A1145,3))=312,LEN($I1145)=4,$B1145="Q"),VLOOKUP($I1145,_312_Table3,MATCH('312'!$X$16,_312_Table3_ColumnLookup,0),FALSE),
  IF(AND(VALUE(LEFT($A1145,3))=312,LEN($I1145)=4),VLOOKUP($I1145,_312_Table3,MATCH(LEFT($B1145,1),_312_Table3_ColumnLookup,0),FALSE)
+N("312"),
  IF(VALUE(LEFT($A1145,3))=313,VLOOKUP(VALUE(MID($B1145,2,1)),_313_Table3,MATCH(MID($B1145,1,1),_313_Table3_ColumnLookup,0),FALSE)
+N("313"),
  IF(AND(VALUE(LEFT($A1145,3))=314,LEN($B1145)=3),VLOOKUP(VALUE(MID($B1145,2,2)),_314_Table3,MATCH(MID($B1145,1,1),_314_Table3_ColumnLookup,0),FALSE),
  IF(VALUE(LEFT($A1145,3))=314,VLOOKUP(VALUE(MID($B1145,2,1)),_314_Table3,MATCH(MID($B1145,1,1),_314_Table3_ColumnLookup,0),FALSE)
+N("314"),
""))))))))))))))))))))))))</f>
        <v>#N/A</v>
      </c>
      <c r="H1145" s="321" t="str">
        <f>IFERROR(
IF(ISERROR($D1145)=FALSE,$D1145,IF(ISERROR($E1145)=FALSE,$E1145,IF(ISERROR($F1145)=FALSE,$F1145
+N("012 checkboxes"),
IF(
IF(OR(LEFT($A1145,9)="Syndicate",LEFT($A1145,12)="NewSyndicate"),VLOOKUP($A1145,'012'!$J:$ZW,MATCH("Link to button",'012'!$J$1:$ZW$1,0),0)
+N("309 checkbox"),
IF($C1145="309 LCR Summary0",VLOOKUP("Notes990",'309'!$P:$ZZ,MATCH("Link to button",'309'!$P$1:$ZZ$1,0),0)
+N("313 checkboxes"),
IF($C1145="313 Financial Information0LcmVsScr",IF($C1145="309 LCR Summary0",VLOOKUP("LcmVsScr",'309'!$N:$ZZ,MATCH("Link to button",'309'!$N$1:$ZZ$1,0),0),
IF($C1145="313 Financial Information0LcrDocAttached",IF($C1145="309 LCR Summary0",VLOOKUP("LcrDocAttached",'309'!$N:$ZZ,MATCH("Link to button",'309'!$N$1:$ZZ$1,0),
0)))))))=1,TRUE,FALSE)
))),"")</f>
        <v/>
      </c>
    </row>
    <row r="1146" spans="1:8">
      <c r="A1146" s="237" t="e">
        <f>VLOOKUP($G1146,CSVLookups!$B:$R,MATCH(A$1,CSVLookups!$B$1:$R$1,0),FALSE)</f>
        <v>#N/A</v>
      </c>
      <c r="B1146" s="237" t="e">
        <f>VLOOKUP($G1146,CSVLookups!$B:$R,MATCH(B$1,CSVLookups!$B$1:$R$1,0),FALSE)</f>
        <v>#N/A</v>
      </c>
      <c r="C1146" s="238" t="e">
        <f t="shared" si="18"/>
        <v>#N/A</v>
      </c>
      <c r="D1146" s="238" t="e">
        <f>IF(AND(VALUE(LEFT($A1146,3))=309,LEN($B1146)=3),VLOOKUP(VALUE(MID($B1146,2,2)),_309_Table1,MATCH(MID($B1146,1,1),_309_Table1_ColumnLookup,0),FALSE),
  IF($C1146="309 LCR SummaryA",OneYearSCR,IF($C1146="309 LCR SummaryB",UltimateSCR,IF(VALUE(LEFT($A1146,3))=309,VLOOKUP(VALUE(MID($B1146,2,1)),_309_Table1,MATCH(MID($B1146,1,1),_309_Table1_ColumnLookup,0),FALSE)
+N("309"),
  IF(VALUE(LEFT($A1146,3))=310,VLOOKUP(VALUE(MID($B1146,2,1)),_310_Table1,MATCH(MID($B1146,1,1),_310_Table1_ColumnLookup,0),FALSE)
+N("310"),
  IF(AND(VALUE(LEFT($A1146,3))=311,LEN($I1146)=4),VLOOKUP($I1146,_311_Table1,MATCH($B1146,_311_Table1_ColumnLookup,0),FALSE),
  IF(AND(VALUE(LEFT($A1146,3))=311,OR($B1146="I2",$B1146="J2",$B1146="K2",$B1146="L2")),VLOOKUP('311'!$G$58,_311_Table1,MATCH(MID($B1146,1,1),_311_Table1_ColumnLookup,0),FALSE),
  IF(AND(VALUE(LEFT($A1146,3))=311,RIGHT($B1146,5)="Total"),VLOOKUP('311'!$G$59,_311_Table1,MATCH(MID($B1146,1,1),_311_Table1_ColumnLookup,0),FALSE),
  IF(VALUE(LEFT($A1146,3))=311,VLOOKUP(VALUE(MID($B1146,2,1)),_311_Table1,MATCH(MID($B1146,1,1),_311_Table1_ColumnLookup,0),FALSE)
+N("311"),
  IF(AND(VALUE(LEFT($A1146,3))=312,LEFT($G1146,10)="Unincepted",$B1146="G "),VLOOKUP(" ULO",_312_Table1,MATCH('312'!$N$16,_312_Table1_ColumnLookup,0),FALSE),
  IF(AND(VALUE(LEFT($A1146,3))=312,LEFT($G1146,10)="Unincepted",$B1146="O "),VLOOKUP(" ULO",_312_Table1,MATCH('312'!$V$16,_312_Table1_ColumnLookup,0),FALSE),
  IF(AND(VALUE(LEFT($A1146,3))=312,LEFT($G1146,10)="Unincepted",$B1146="Q "),VLOOKUP(" ULO",_312_Table1,MATCH('312'!$X$16,_312_Table1_ColumnLookup,0),FALSE),
  IF(AND(VALUE(LEFT($A1146,3))=312,LEFT($G1146,10)="Unincepted"),VLOOKUP(" ULO",_312_Table1,MATCH(LEFT($B1146,1),_312_Table1_ColumnLookup,0),FALSE),
  IF(AND(VALUE(LEFT($A1146,3))=312,LEFT($G1146,5)="Total",$B1146="G "),VLOOKUP('312'!$F$80,_312_Table1,MATCH('312'!$N$16,_312_Table1_ColumnLookup,0),FALSE),
  IF(AND(VALUE(LEFT($A1146,3))=312,LEFT($G1146,5)="Total",$B1146="O "),VLOOKUP('312'!$F$80,_312_Table1,MATCH('312'!$V$16,_312_Table1_ColumnLookup,0),FALSE),
  IF(AND(VALUE(LEFT($A1146,3))=312,LEFT($G1146,5)="Total",$B1146="Q "),VLOOKUP('312'!$F$80,_312_Table1,MATCH('312'!$X$16,_312_Table1_ColumnLookup,0),FALSE),
  IF(AND(VALUE(LEFT($A1146,3))=312,LEFT($G1146,5)="Total"),VLOOKUP('312'!$F$80,_312_Table1,MATCH(LEFT($B1146,1),_312_Table1_ColumnLookup,0),FALSE),
  IF(AND(VALUE(LEFT($A1146,3))=312,LEN($I1146)=4,$B1146="G"),VLOOKUP($I1146,_312_Table1,MATCH('312'!$N$16,_312_Table1_ColumnLookup,0),FALSE),
  IF(AND(VALUE(LEFT($A1146,3))=312,LEN($I1146)=4,$B1146="O"),VLOOKUP($I1146,_312_Table1,MATCH('312'!$V$16,_312_Table1_ColumnLookup,0),FALSE),
  IF(AND(VALUE(LEFT($A1146,3))=312,LEN($I1146)=4,$B1146="Q"),VLOOKUP($I1146,_312_Table1,MATCH('312'!$X$16,_312_Table1_ColumnLookup,0),FALSE),
  IF(AND(VALUE(LEFT($A1146,3))=312,LEN($I1146)=4),VLOOKUP($I1146,_312_Table1,MATCH(LEFT($B1146,1),_312_Table1_ColumnLookup,0),FALSE)
+N("312"),
  IF(VALUE(LEFT($A1146,3))=313,VLOOKUP(VALUE(MID($B1146,2,1)),_313_Table1,MATCH(MID($B1146,1,1),_313_Table1_ColumnLookup,0),FALSE)
+N("313"),
  IF(AND(VALUE(LEFT($A1146,3))=314,LEN($B1146)=3),VLOOKUP(VALUE(MID($B1146,2,2)),_314_Table1,MATCH(MID($B1146,1,1),_314_Table1_ColumnLookup,0),FALSE),
  IF(VALUE(LEFT($A1146,3))=314,VLOOKUP(VALUE(MID($B1146,2,1)),_314_Table1,MATCH(MID($B1146,1,1),_314_Table1_ColumnLookup,0),FALSE)
+N("314"),
""))))))))))))))))))))))))</f>
        <v>#N/A</v>
      </c>
      <c r="E1146" s="238" t="e">
        <f>IF(AND(VALUE(LEFT($A1146,3))=309,LEN($B1146)=3),VLOOKUP(VALUE(MID($B1146,2,2)),_309_Table2,MATCH(MID($B1146,1,1),_309_Table2_ColumnLookup,0),FALSE),
  IF($C1146="309 LCR SummaryA",OneYearSCR,IF($C1146="309 LCR SummaryB",UltimateSCR,IF(VALUE(LEFT($A1146,3))=309,VLOOKUP(VALUE(MID($B1146,2,1)),_309_Table2,MATCH(MID($B1146,1,1),_309_Table2_ColumnLookup,0),FALSE)
+N("309"),
  IF(VALUE(LEFT($A1146,3))=310,VLOOKUP(VALUE(MID($B1146,2,1)),_310_Table2,MATCH(MID($B1146,1,1),_310_Table2_ColumnLookup,0),FALSE)
+N("310"),
  IF(AND(VALUE(LEFT($A1146,3))=311,LEN($I1146)=4),VLOOKUP($I1146,_311_Table2,MATCH($B1146,_311_Table2_ColumnLookup,0),FALSE),
  IF(AND(VALUE(LEFT($A1146,3))=311,OR($B1146="I2",$B1146="J2",$B1146="K2",$B1146="L2")),VLOOKUP('311'!$G$58,_311_Table2,MATCH(MID($B1146,1,1),_311_Table2_ColumnLookup,0),FALSE),
  IF(AND(VALUE(LEFT($A1146,3))=311,RIGHT($B1146,5)="Total"),VLOOKUP('311'!$G$59,_311_Table2,MATCH(MID($B1146,1,1),_311_Table2_ColumnLookup,0),FALSE),
  IF(VALUE(LEFT($A1146,3))=311,VLOOKUP(VALUE(MID($B1146,2,1)),_311_Table2,MATCH(MID($B1146,1,1),_311_Table2_ColumnLookup,0),FALSE)
+N("311"),
  IF(AND(VALUE(LEFT($A1146,3))=312,LEFT($G1146,10)="Unincepted",$B1146="G "),VLOOKUP(" ULO",_312_Table2,MATCH('312'!$N$16,_312_Table2_ColumnLookup,0),FALSE),
  IF(AND(VALUE(LEFT($A1146,3))=312,LEFT($G1146,10)="Unincepted",$B1146="O "),VLOOKUP(" ULO",_312_Table2,MATCH('312'!$V$16,_312_Table2_ColumnLookup,0),FALSE),
  IF(AND(VALUE(LEFT($A1146,3))=312,LEFT($G1146,10)="Unincepted",$B1146="Q "),VLOOKUP(" ULO",_312_Table2,MATCH('312'!$X$16,_312_Table2_ColumnLookup,0),FALSE),
  IF(AND(VALUE(LEFT($A1146,3))=312,LEFT($G1146,10)="Unincepted"),VLOOKUP(" ULO",_312_Table2,MATCH(LEFT($B1146,1),_312_Table2_ColumnLookup,0),FALSE),
  IF(AND(VALUE(LEFT($A1146,3))=312,LEFT($G1146,5)="Total",$B1146="G "),VLOOKUP('312'!$F$80,_312_Table2,MATCH('312'!$N$16,_312_Table2_ColumnLookup,0),FALSE),
  IF(AND(VALUE(LEFT($A1146,3))=312,LEFT($G1146,5)="Total",$B1146="O "),VLOOKUP('312'!$F$80,_312_Table2,MATCH('312'!$V$16,_312_Table2_ColumnLookup,0),FALSE),
  IF(AND(VALUE(LEFT($A1146,3))=312,LEFT($G1146,5)="Total",$B1146="Q "),VLOOKUP('312'!$F$80,_312_Table2,MATCH('312'!$X$16,_312_Table2_ColumnLookup,0),FALSE),
  IF(AND(VALUE(LEFT($A1146,3))=312,LEFT($G1146,5)="Total"),VLOOKUP('312'!$F$80,_312_Table2,MATCH(LEFT($B1146,1),_312_Table2_ColumnLookup,0),FALSE),
  IF(AND(VALUE(LEFT($A1146,3))=312,LEN($I1146)=4,$B1146="G"),VLOOKUP($I1146,_312_Table2,MATCH('312'!$N$16,_312_Table2_ColumnLookup,0),FALSE),
  IF(AND(VALUE(LEFT($A1146,3))=312,LEN($I1146)=4,$B1146="O"),VLOOKUP($I1146,_312_Table2,MATCH('312'!$V$16,_312_Table2_ColumnLookup,0),FALSE),
  IF(AND(VALUE(LEFT($A1146,3))=312,LEN($I1146)=4,$B1146="Q"),VLOOKUP($I1146,_312_Table2,MATCH('312'!$X$16,_312_Table2_ColumnLookup,0),FALSE),
  IF(AND(VALUE(LEFT($A1146,3))=312,LEN($I1146)=4),VLOOKUP($I1146,_312_Table2,MATCH(LEFT($B1146,1),_312_Table2_ColumnLookup,0),FALSE)
+N("312"),
  IF(VALUE(LEFT($A1146,3))=313,VLOOKUP(VALUE(MID($B1146,2,1)),_313_Table2,MATCH(MID($B1146,1,1),_313_Table2_ColumnLookup,0),FALSE)
+N("313"),
  IF(AND(VALUE(LEFT($A1146,3))=314,LEN($B1146)=3),VLOOKUP(VALUE(MID($B1146,2,2)),_314_Table2,MATCH(MID($B1146,1,1),_314_Table2_ColumnLookup,0),FALSE),
  IF(VALUE(LEFT($A1146,3))=314,VLOOKUP(VALUE(MID($B1146,2,1)),_314_Table2,MATCH(MID($B1146,1,1),_314_Table2_ColumnLookup,0),FALSE)
+N("314"),
""))))))))))))))))))))))))</f>
        <v>#N/A</v>
      </c>
      <c r="F1146" s="238" t="e">
        <f>IF(AND(VALUE(LEFT($A1146,3))=309,LEN($B1146)=3),VLOOKUP(VALUE(MID($B1146,2,2)),_309_Table3,MATCH(MID($B1146,1,1),_309_Table3_ColumnLookup,0),FALSE),
  IF($C1146="309 LCR SummaryA",OneYearSCR,IF($C1146="309 LCR SummaryB",UltimateSCR,IF(VALUE(LEFT($A1146,3))=309,VLOOKUP(VALUE(MID($B1146,2,1)),_309_Table3,MATCH(MID($B1146,1,1),_309_Table3_ColumnLookup,0),FALSE)
+N("309"),
  IF(VALUE(LEFT($A1146,3))=310,VLOOKUP(VALUE(MID($B1146,2,1)),_310_Table3,MATCH(MID($B1146,1,1),_310_Table3_ColumnLookup,0),FALSE)
+N("310"),
  IF(AND(VALUE(LEFT($A1146,3))=311,LEN($I1146)=4),VLOOKUP($I1146,_311_Table3,MATCH($B1146,_311_Table3_ColumnLookup,0),FALSE),
  IF(AND(VALUE(LEFT($A1146,3))=311,OR($B1146="I2",$B1146="J2",$B1146="K2",$B1146="L2")),VLOOKUP('311'!$G$58,_311_Table3,MATCH(MID($B1146,1,1),_311_Table3_ColumnLookup,0),FALSE),
  IF(AND(VALUE(LEFT($A1146,3))=311,RIGHT($B1146,5)="Total"),VLOOKUP('311'!$G$59,_311_Table3,MATCH(MID($B1146,1,1),_311_Table3_ColumnLookup,0),FALSE),
  IF(VALUE(LEFT($A1146,3))=311,VLOOKUP(VALUE(MID($B1146,2,1)),_311_Table3,MATCH(MID($B1146,1,1),_311_Table3_ColumnLookup,0),FALSE)
+N("311"),
  IF(AND(VALUE(LEFT($A1146,3))=312,LEFT($G1146,10)="Unincepted",$B1146="G "),VLOOKUP(" ULO",_312_Table3,MATCH('312'!$N$16,_312_Table3_ColumnLookup,0),FALSE),
  IF(AND(VALUE(LEFT($A1146,3))=312,LEFT($G1146,10)="Unincepted",$B1146="O "),VLOOKUP(" ULO",_312_Table3,MATCH('312'!$V$16,_312_Table3_ColumnLookup,0),FALSE),
  IF(AND(VALUE(LEFT($A1146,3))=312,LEFT($G1146,10)="Unincepted",$B1146="Q "),VLOOKUP(" ULO",_312_Table3,MATCH('312'!$X$16,_312_Table3_ColumnLookup,0),FALSE),
  IF(AND(VALUE(LEFT($A1146,3))=312,LEFT($G1146,10)="Unincepted"),VLOOKUP(" ULO",_312_Table3,MATCH(LEFT($B1146,1),_312_Table3_ColumnLookup,0),FALSE),
  IF(AND(VALUE(LEFT($A1146,3))=312,LEFT($G1146,5)="Total",$B1146="G "),VLOOKUP('312'!$F$80,_312_Table3,MATCH('312'!$N$16,_312_Table3_ColumnLookup,0),FALSE),
  IF(AND(VALUE(LEFT($A1146,3))=312,LEFT($G1146,5)="Total",$B1146="O "),VLOOKUP('312'!$F$80,_312_Table3,MATCH('312'!$V$16,_312_Table3_ColumnLookup,0),FALSE),
  IF(AND(VALUE(LEFT($A1146,3))=312,LEFT($G1146,5)="Total",$B1146="Q "),VLOOKUP('312'!$F$80,_312_Table3,MATCH('312'!$X$16,_312_Table3_ColumnLookup,0),FALSE),
  IF(AND(VALUE(LEFT($A1146,3))=312,LEFT($G1146,5)="Total"),VLOOKUP('312'!$F$80,_312_Table3,MATCH(LEFT($B1146,1),_312_Table3_ColumnLookup,0),FALSE),
  IF(AND(VALUE(LEFT($A1146,3))=312,LEN($I1146)=4,$B1146="G"),VLOOKUP($I1146,_312_Table3,MATCH('312'!$N$16,_312_Table3_ColumnLookup,0),FALSE),
  IF(AND(VALUE(LEFT($A1146,3))=312,LEN($I1146)=4,$B1146="O"),VLOOKUP($I1146,_312_Table3,MATCH('312'!$V$16,_312_Table3_ColumnLookup,0),FALSE),
  IF(AND(VALUE(LEFT($A1146,3))=312,LEN($I1146)=4,$B1146="Q"),VLOOKUP($I1146,_312_Table3,MATCH('312'!$X$16,_312_Table3_ColumnLookup,0),FALSE),
  IF(AND(VALUE(LEFT($A1146,3))=312,LEN($I1146)=4),VLOOKUP($I1146,_312_Table3,MATCH(LEFT($B1146,1),_312_Table3_ColumnLookup,0),FALSE)
+N("312"),
  IF(VALUE(LEFT($A1146,3))=313,VLOOKUP(VALUE(MID($B1146,2,1)),_313_Table3,MATCH(MID($B1146,1,1),_313_Table3_ColumnLookup,0),FALSE)
+N("313"),
  IF(AND(VALUE(LEFT($A1146,3))=314,LEN($B1146)=3),VLOOKUP(VALUE(MID($B1146,2,2)),_314_Table3,MATCH(MID($B1146,1,1),_314_Table3_ColumnLookup,0),FALSE),
  IF(VALUE(LEFT($A1146,3))=314,VLOOKUP(VALUE(MID($B1146,2,1)),_314_Table3,MATCH(MID($B1146,1,1),_314_Table3_ColumnLookup,0),FALSE)
+N("314"),
""))))))))))))))))))))))))</f>
        <v>#N/A</v>
      </c>
      <c r="H1146" s="321" t="str">
        <f>IFERROR(
IF(ISERROR($D1146)=FALSE,$D1146,IF(ISERROR($E1146)=FALSE,$E1146,IF(ISERROR($F1146)=FALSE,$F1146
+N("012 checkboxes"),
IF(
IF(OR(LEFT($A1146,9)="Syndicate",LEFT($A1146,12)="NewSyndicate"),VLOOKUP($A1146,'012'!$J:$ZW,MATCH("Link to button",'012'!$J$1:$ZW$1,0),0)
+N("309 checkbox"),
IF($C1146="309 LCR Summary0",VLOOKUP("Notes990",'309'!$P:$ZZ,MATCH("Link to button",'309'!$P$1:$ZZ$1,0),0)
+N("313 checkboxes"),
IF($C1146="313 Financial Information0LcmVsScr",IF($C1146="309 LCR Summary0",VLOOKUP("LcmVsScr",'309'!$N:$ZZ,MATCH("Link to button",'309'!$N$1:$ZZ$1,0),0),
IF($C1146="313 Financial Information0LcrDocAttached",IF($C1146="309 LCR Summary0",VLOOKUP("LcrDocAttached",'309'!$N:$ZZ,MATCH("Link to button",'309'!$N$1:$ZZ$1,0),
0)))))))=1,TRUE,FALSE)
))),"")</f>
        <v/>
      </c>
    </row>
    <row r="1147" spans="1:8">
      <c r="A1147" s="237" t="e">
        <f>VLOOKUP($G1147,CSVLookups!$B:$R,MATCH(A$1,CSVLookups!$B$1:$R$1,0),FALSE)</f>
        <v>#N/A</v>
      </c>
      <c r="B1147" s="237" t="e">
        <f>VLOOKUP($G1147,CSVLookups!$B:$R,MATCH(B$1,CSVLookups!$B$1:$R$1,0),FALSE)</f>
        <v>#N/A</v>
      </c>
      <c r="C1147" s="238" t="e">
        <f t="shared" si="18"/>
        <v>#N/A</v>
      </c>
      <c r="D1147" s="238" t="e">
        <f>IF(AND(VALUE(LEFT($A1147,3))=309,LEN($B1147)=3),VLOOKUP(VALUE(MID($B1147,2,2)),_309_Table1,MATCH(MID($B1147,1,1),_309_Table1_ColumnLookup,0),FALSE),
  IF($C1147="309 LCR SummaryA",OneYearSCR,IF($C1147="309 LCR SummaryB",UltimateSCR,IF(VALUE(LEFT($A1147,3))=309,VLOOKUP(VALUE(MID($B1147,2,1)),_309_Table1,MATCH(MID($B1147,1,1),_309_Table1_ColumnLookup,0),FALSE)
+N("309"),
  IF(VALUE(LEFT($A1147,3))=310,VLOOKUP(VALUE(MID($B1147,2,1)),_310_Table1,MATCH(MID($B1147,1,1),_310_Table1_ColumnLookup,0),FALSE)
+N("310"),
  IF(AND(VALUE(LEFT($A1147,3))=311,LEN($I1147)=4),VLOOKUP($I1147,_311_Table1,MATCH($B1147,_311_Table1_ColumnLookup,0),FALSE),
  IF(AND(VALUE(LEFT($A1147,3))=311,OR($B1147="I2",$B1147="J2",$B1147="K2",$B1147="L2")),VLOOKUP('311'!$G$58,_311_Table1,MATCH(MID($B1147,1,1),_311_Table1_ColumnLookup,0),FALSE),
  IF(AND(VALUE(LEFT($A1147,3))=311,RIGHT($B1147,5)="Total"),VLOOKUP('311'!$G$59,_311_Table1,MATCH(MID($B1147,1,1),_311_Table1_ColumnLookup,0),FALSE),
  IF(VALUE(LEFT($A1147,3))=311,VLOOKUP(VALUE(MID($B1147,2,1)),_311_Table1,MATCH(MID($B1147,1,1),_311_Table1_ColumnLookup,0),FALSE)
+N("311"),
  IF(AND(VALUE(LEFT($A1147,3))=312,LEFT($G1147,10)="Unincepted",$B1147="G "),VLOOKUP(" ULO",_312_Table1,MATCH('312'!$N$16,_312_Table1_ColumnLookup,0),FALSE),
  IF(AND(VALUE(LEFT($A1147,3))=312,LEFT($G1147,10)="Unincepted",$B1147="O "),VLOOKUP(" ULO",_312_Table1,MATCH('312'!$V$16,_312_Table1_ColumnLookup,0),FALSE),
  IF(AND(VALUE(LEFT($A1147,3))=312,LEFT($G1147,10)="Unincepted",$B1147="Q "),VLOOKUP(" ULO",_312_Table1,MATCH('312'!$X$16,_312_Table1_ColumnLookup,0),FALSE),
  IF(AND(VALUE(LEFT($A1147,3))=312,LEFT($G1147,10)="Unincepted"),VLOOKUP(" ULO",_312_Table1,MATCH(LEFT($B1147,1),_312_Table1_ColumnLookup,0),FALSE),
  IF(AND(VALUE(LEFT($A1147,3))=312,LEFT($G1147,5)="Total",$B1147="G "),VLOOKUP('312'!$F$80,_312_Table1,MATCH('312'!$N$16,_312_Table1_ColumnLookup,0),FALSE),
  IF(AND(VALUE(LEFT($A1147,3))=312,LEFT($G1147,5)="Total",$B1147="O "),VLOOKUP('312'!$F$80,_312_Table1,MATCH('312'!$V$16,_312_Table1_ColumnLookup,0),FALSE),
  IF(AND(VALUE(LEFT($A1147,3))=312,LEFT($G1147,5)="Total",$B1147="Q "),VLOOKUP('312'!$F$80,_312_Table1,MATCH('312'!$X$16,_312_Table1_ColumnLookup,0),FALSE),
  IF(AND(VALUE(LEFT($A1147,3))=312,LEFT($G1147,5)="Total"),VLOOKUP('312'!$F$80,_312_Table1,MATCH(LEFT($B1147,1),_312_Table1_ColumnLookup,0),FALSE),
  IF(AND(VALUE(LEFT($A1147,3))=312,LEN($I1147)=4,$B1147="G"),VLOOKUP($I1147,_312_Table1,MATCH('312'!$N$16,_312_Table1_ColumnLookup,0),FALSE),
  IF(AND(VALUE(LEFT($A1147,3))=312,LEN($I1147)=4,$B1147="O"),VLOOKUP($I1147,_312_Table1,MATCH('312'!$V$16,_312_Table1_ColumnLookup,0),FALSE),
  IF(AND(VALUE(LEFT($A1147,3))=312,LEN($I1147)=4,$B1147="Q"),VLOOKUP($I1147,_312_Table1,MATCH('312'!$X$16,_312_Table1_ColumnLookup,0),FALSE),
  IF(AND(VALUE(LEFT($A1147,3))=312,LEN($I1147)=4),VLOOKUP($I1147,_312_Table1,MATCH(LEFT($B1147,1),_312_Table1_ColumnLookup,0),FALSE)
+N("312"),
  IF(VALUE(LEFT($A1147,3))=313,VLOOKUP(VALUE(MID($B1147,2,1)),_313_Table1,MATCH(MID($B1147,1,1),_313_Table1_ColumnLookup,0),FALSE)
+N("313"),
  IF(AND(VALUE(LEFT($A1147,3))=314,LEN($B1147)=3),VLOOKUP(VALUE(MID($B1147,2,2)),_314_Table1,MATCH(MID($B1147,1,1),_314_Table1_ColumnLookup,0),FALSE),
  IF(VALUE(LEFT($A1147,3))=314,VLOOKUP(VALUE(MID($B1147,2,1)),_314_Table1,MATCH(MID($B1147,1,1),_314_Table1_ColumnLookup,0),FALSE)
+N("314"),
""))))))))))))))))))))))))</f>
        <v>#N/A</v>
      </c>
      <c r="E1147" s="238" t="e">
        <f>IF(AND(VALUE(LEFT($A1147,3))=309,LEN($B1147)=3),VLOOKUP(VALUE(MID($B1147,2,2)),_309_Table2,MATCH(MID($B1147,1,1),_309_Table2_ColumnLookup,0),FALSE),
  IF($C1147="309 LCR SummaryA",OneYearSCR,IF($C1147="309 LCR SummaryB",UltimateSCR,IF(VALUE(LEFT($A1147,3))=309,VLOOKUP(VALUE(MID($B1147,2,1)),_309_Table2,MATCH(MID($B1147,1,1),_309_Table2_ColumnLookup,0),FALSE)
+N("309"),
  IF(VALUE(LEFT($A1147,3))=310,VLOOKUP(VALUE(MID($B1147,2,1)),_310_Table2,MATCH(MID($B1147,1,1),_310_Table2_ColumnLookup,0),FALSE)
+N("310"),
  IF(AND(VALUE(LEFT($A1147,3))=311,LEN($I1147)=4),VLOOKUP($I1147,_311_Table2,MATCH($B1147,_311_Table2_ColumnLookup,0),FALSE),
  IF(AND(VALUE(LEFT($A1147,3))=311,OR($B1147="I2",$B1147="J2",$B1147="K2",$B1147="L2")),VLOOKUP('311'!$G$58,_311_Table2,MATCH(MID($B1147,1,1),_311_Table2_ColumnLookup,0),FALSE),
  IF(AND(VALUE(LEFT($A1147,3))=311,RIGHT($B1147,5)="Total"),VLOOKUP('311'!$G$59,_311_Table2,MATCH(MID($B1147,1,1),_311_Table2_ColumnLookup,0),FALSE),
  IF(VALUE(LEFT($A1147,3))=311,VLOOKUP(VALUE(MID($B1147,2,1)),_311_Table2,MATCH(MID($B1147,1,1),_311_Table2_ColumnLookup,0),FALSE)
+N("311"),
  IF(AND(VALUE(LEFT($A1147,3))=312,LEFT($G1147,10)="Unincepted",$B1147="G "),VLOOKUP(" ULO",_312_Table2,MATCH('312'!$N$16,_312_Table2_ColumnLookup,0),FALSE),
  IF(AND(VALUE(LEFT($A1147,3))=312,LEFT($G1147,10)="Unincepted",$B1147="O "),VLOOKUP(" ULO",_312_Table2,MATCH('312'!$V$16,_312_Table2_ColumnLookup,0),FALSE),
  IF(AND(VALUE(LEFT($A1147,3))=312,LEFT($G1147,10)="Unincepted",$B1147="Q "),VLOOKUP(" ULO",_312_Table2,MATCH('312'!$X$16,_312_Table2_ColumnLookup,0),FALSE),
  IF(AND(VALUE(LEFT($A1147,3))=312,LEFT($G1147,10)="Unincepted"),VLOOKUP(" ULO",_312_Table2,MATCH(LEFT($B1147,1),_312_Table2_ColumnLookup,0),FALSE),
  IF(AND(VALUE(LEFT($A1147,3))=312,LEFT($G1147,5)="Total",$B1147="G "),VLOOKUP('312'!$F$80,_312_Table2,MATCH('312'!$N$16,_312_Table2_ColumnLookup,0),FALSE),
  IF(AND(VALUE(LEFT($A1147,3))=312,LEFT($G1147,5)="Total",$B1147="O "),VLOOKUP('312'!$F$80,_312_Table2,MATCH('312'!$V$16,_312_Table2_ColumnLookup,0),FALSE),
  IF(AND(VALUE(LEFT($A1147,3))=312,LEFT($G1147,5)="Total",$B1147="Q "),VLOOKUP('312'!$F$80,_312_Table2,MATCH('312'!$X$16,_312_Table2_ColumnLookup,0),FALSE),
  IF(AND(VALUE(LEFT($A1147,3))=312,LEFT($G1147,5)="Total"),VLOOKUP('312'!$F$80,_312_Table2,MATCH(LEFT($B1147,1),_312_Table2_ColumnLookup,0),FALSE),
  IF(AND(VALUE(LEFT($A1147,3))=312,LEN($I1147)=4,$B1147="G"),VLOOKUP($I1147,_312_Table2,MATCH('312'!$N$16,_312_Table2_ColumnLookup,0),FALSE),
  IF(AND(VALUE(LEFT($A1147,3))=312,LEN($I1147)=4,$B1147="O"),VLOOKUP($I1147,_312_Table2,MATCH('312'!$V$16,_312_Table2_ColumnLookup,0),FALSE),
  IF(AND(VALUE(LEFT($A1147,3))=312,LEN($I1147)=4,$B1147="Q"),VLOOKUP($I1147,_312_Table2,MATCH('312'!$X$16,_312_Table2_ColumnLookup,0),FALSE),
  IF(AND(VALUE(LEFT($A1147,3))=312,LEN($I1147)=4),VLOOKUP($I1147,_312_Table2,MATCH(LEFT($B1147,1),_312_Table2_ColumnLookup,0),FALSE)
+N("312"),
  IF(VALUE(LEFT($A1147,3))=313,VLOOKUP(VALUE(MID($B1147,2,1)),_313_Table2,MATCH(MID($B1147,1,1),_313_Table2_ColumnLookup,0),FALSE)
+N("313"),
  IF(AND(VALUE(LEFT($A1147,3))=314,LEN($B1147)=3),VLOOKUP(VALUE(MID($B1147,2,2)),_314_Table2,MATCH(MID($B1147,1,1),_314_Table2_ColumnLookup,0),FALSE),
  IF(VALUE(LEFT($A1147,3))=314,VLOOKUP(VALUE(MID($B1147,2,1)),_314_Table2,MATCH(MID($B1147,1,1),_314_Table2_ColumnLookup,0),FALSE)
+N("314"),
""))))))))))))))))))))))))</f>
        <v>#N/A</v>
      </c>
      <c r="F1147" s="238" t="e">
        <f>IF(AND(VALUE(LEFT($A1147,3))=309,LEN($B1147)=3),VLOOKUP(VALUE(MID($B1147,2,2)),_309_Table3,MATCH(MID($B1147,1,1),_309_Table3_ColumnLookup,0),FALSE),
  IF($C1147="309 LCR SummaryA",OneYearSCR,IF($C1147="309 LCR SummaryB",UltimateSCR,IF(VALUE(LEFT($A1147,3))=309,VLOOKUP(VALUE(MID($B1147,2,1)),_309_Table3,MATCH(MID($B1147,1,1),_309_Table3_ColumnLookup,0),FALSE)
+N("309"),
  IF(VALUE(LEFT($A1147,3))=310,VLOOKUP(VALUE(MID($B1147,2,1)),_310_Table3,MATCH(MID($B1147,1,1),_310_Table3_ColumnLookup,0),FALSE)
+N("310"),
  IF(AND(VALUE(LEFT($A1147,3))=311,LEN($I1147)=4),VLOOKUP($I1147,_311_Table3,MATCH($B1147,_311_Table3_ColumnLookup,0),FALSE),
  IF(AND(VALUE(LEFT($A1147,3))=311,OR($B1147="I2",$B1147="J2",$B1147="K2",$B1147="L2")),VLOOKUP('311'!$G$58,_311_Table3,MATCH(MID($B1147,1,1),_311_Table3_ColumnLookup,0),FALSE),
  IF(AND(VALUE(LEFT($A1147,3))=311,RIGHT($B1147,5)="Total"),VLOOKUP('311'!$G$59,_311_Table3,MATCH(MID($B1147,1,1),_311_Table3_ColumnLookup,0),FALSE),
  IF(VALUE(LEFT($A1147,3))=311,VLOOKUP(VALUE(MID($B1147,2,1)),_311_Table3,MATCH(MID($B1147,1,1),_311_Table3_ColumnLookup,0),FALSE)
+N("311"),
  IF(AND(VALUE(LEFT($A1147,3))=312,LEFT($G1147,10)="Unincepted",$B1147="G "),VLOOKUP(" ULO",_312_Table3,MATCH('312'!$N$16,_312_Table3_ColumnLookup,0),FALSE),
  IF(AND(VALUE(LEFT($A1147,3))=312,LEFT($G1147,10)="Unincepted",$B1147="O "),VLOOKUP(" ULO",_312_Table3,MATCH('312'!$V$16,_312_Table3_ColumnLookup,0),FALSE),
  IF(AND(VALUE(LEFT($A1147,3))=312,LEFT($G1147,10)="Unincepted",$B1147="Q "),VLOOKUP(" ULO",_312_Table3,MATCH('312'!$X$16,_312_Table3_ColumnLookup,0),FALSE),
  IF(AND(VALUE(LEFT($A1147,3))=312,LEFT($G1147,10)="Unincepted"),VLOOKUP(" ULO",_312_Table3,MATCH(LEFT($B1147,1),_312_Table3_ColumnLookup,0),FALSE),
  IF(AND(VALUE(LEFT($A1147,3))=312,LEFT($G1147,5)="Total",$B1147="G "),VLOOKUP('312'!$F$80,_312_Table3,MATCH('312'!$N$16,_312_Table3_ColumnLookup,0),FALSE),
  IF(AND(VALUE(LEFT($A1147,3))=312,LEFT($G1147,5)="Total",$B1147="O "),VLOOKUP('312'!$F$80,_312_Table3,MATCH('312'!$V$16,_312_Table3_ColumnLookup,0),FALSE),
  IF(AND(VALUE(LEFT($A1147,3))=312,LEFT($G1147,5)="Total",$B1147="Q "),VLOOKUP('312'!$F$80,_312_Table3,MATCH('312'!$X$16,_312_Table3_ColumnLookup,0),FALSE),
  IF(AND(VALUE(LEFT($A1147,3))=312,LEFT($G1147,5)="Total"),VLOOKUP('312'!$F$80,_312_Table3,MATCH(LEFT($B1147,1),_312_Table3_ColumnLookup,0),FALSE),
  IF(AND(VALUE(LEFT($A1147,3))=312,LEN($I1147)=4,$B1147="G"),VLOOKUP($I1147,_312_Table3,MATCH('312'!$N$16,_312_Table3_ColumnLookup,0),FALSE),
  IF(AND(VALUE(LEFT($A1147,3))=312,LEN($I1147)=4,$B1147="O"),VLOOKUP($I1147,_312_Table3,MATCH('312'!$V$16,_312_Table3_ColumnLookup,0),FALSE),
  IF(AND(VALUE(LEFT($A1147,3))=312,LEN($I1147)=4,$B1147="Q"),VLOOKUP($I1147,_312_Table3,MATCH('312'!$X$16,_312_Table3_ColumnLookup,0),FALSE),
  IF(AND(VALUE(LEFT($A1147,3))=312,LEN($I1147)=4),VLOOKUP($I1147,_312_Table3,MATCH(LEFT($B1147,1),_312_Table3_ColumnLookup,0),FALSE)
+N("312"),
  IF(VALUE(LEFT($A1147,3))=313,VLOOKUP(VALUE(MID($B1147,2,1)),_313_Table3,MATCH(MID($B1147,1,1),_313_Table3_ColumnLookup,0),FALSE)
+N("313"),
  IF(AND(VALUE(LEFT($A1147,3))=314,LEN($B1147)=3),VLOOKUP(VALUE(MID($B1147,2,2)),_314_Table3,MATCH(MID($B1147,1,1),_314_Table3_ColumnLookup,0),FALSE),
  IF(VALUE(LEFT($A1147,3))=314,VLOOKUP(VALUE(MID($B1147,2,1)),_314_Table3,MATCH(MID($B1147,1,1),_314_Table3_ColumnLookup,0),FALSE)
+N("314"),
""))))))))))))))))))))))))</f>
        <v>#N/A</v>
      </c>
      <c r="H1147" s="321" t="str">
        <f>IFERROR(
IF(ISERROR($D1147)=FALSE,$D1147,IF(ISERROR($E1147)=FALSE,$E1147,IF(ISERROR($F1147)=FALSE,$F1147
+N("012 checkboxes"),
IF(
IF(OR(LEFT($A1147,9)="Syndicate",LEFT($A1147,12)="NewSyndicate"),VLOOKUP($A1147,'012'!$J:$ZW,MATCH("Link to button",'012'!$J$1:$ZW$1,0),0)
+N("309 checkbox"),
IF($C1147="309 LCR Summary0",VLOOKUP("Notes990",'309'!$P:$ZZ,MATCH("Link to button",'309'!$P$1:$ZZ$1,0),0)
+N("313 checkboxes"),
IF($C1147="313 Financial Information0LcmVsScr",IF($C1147="309 LCR Summary0",VLOOKUP("LcmVsScr",'309'!$N:$ZZ,MATCH("Link to button",'309'!$N$1:$ZZ$1,0),0),
IF($C1147="313 Financial Information0LcrDocAttached",IF($C1147="309 LCR Summary0",VLOOKUP("LcrDocAttached",'309'!$N:$ZZ,MATCH("Link to button",'309'!$N$1:$ZZ$1,0),
0)))))))=1,TRUE,FALSE)
))),"")</f>
        <v/>
      </c>
    </row>
    <row r="1148" spans="1:8">
      <c r="A1148" s="237" t="e">
        <f>VLOOKUP($G1148,CSVLookups!$B:$R,MATCH(A$1,CSVLookups!$B$1:$R$1,0),FALSE)</f>
        <v>#N/A</v>
      </c>
      <c r="B1148" s="237" t="e">
        <f>VLOOKUP($G1148,CSVLookups!$B:$R,MATCH(B$1,CSVLookups!$B$1:$R$1,0),FALSE)</f>
        <v>#N/A</v>
      </c>
      <c r="C1148" s="238" t="e">
        <f t="shared" si="18"/>
        <v>#N/A</v>
      </c>
      <c r="D1148" s="238" t="e">
        <f>IF(AND(VALUE(LEFT($A1148,3))=309,LEN($B1148)=3),VLOOKUP(VALUE(MID($B1148,2,2)),_309_Table1,MATCH(MID($B1148,1,1),_309_Table1_ColumnLookup,0),FALSE),
  IF($C1148="309 LCR SummaryA",OneYearSCR,IF($C1148="309 LCR SummaryB",UltimateSCR,IF(VALUE(LEFT($A1148,3))=309,VLOOKUP(VALUE(MID($B1148,2,1)),_309_Table1,MATCH(MID($B1148,1,1),_309_Table1_ColumnLookup,0),FALSE)
+N("309"),
  IF(VALUE(LEFT($A1148,3))=310,VLOOKUP(VALUE(MID($B1148,2,1)),_310_Table1,MATCH(MID($B1148,1,1),_310_Table1_ColumnLookup,0),FALSE)
+N("310"),
  IF(AND(VALUE(LEFT($A1148,3))=311,LEN($I1148)=4),VLOOKUP($I1148,_311_Table1,MATCH($B1148,_311_Table1_ColumnLookup,0),FALSE),
  IF(AND(VALUE(LEFT($A1148,3))=311,OR($B1148="I2",$B1148="J2",$B1148="K2",$B1148="L2")),VLOOKUP('311'!$G$58,_311_Table1,MATCH(MID($B1148,1,1),_311_Table1_ColumnLookup,0),FALSE),
  IF(AND(VALUE(LEFT($A1148,3))=311,RIGHT($B1148,5)="Total"),VLOOKUP('311'!$G$59,_311_Table1,MATCH(MID($B1148,1,1),_311_Table1_ColumnLookup,0),FALSE),
  IF(VALUE(LEFT($A1148,3))=311,VLOOKUP(VALUE(MID($B1148,2,1)),_311_Table1,MATCH(MID($B1148,1,1),_311_Table1_ColumnLookup,0),FALSE)
+N("311"),
  IF(AND(VALUE(LEFT($A1148,3))=312,LEFT($G1148,10)="Unincepted",$B1148="G "),VLOOKUP(" ULO",_312_Table1,MATCH('312'!$N$16,_312_Table1_ColumnLookup,0),FALSE),
  IF(AND(VALUE(LEFT($A1148,3))=312,LEFT($G1148,10)="Unincepted",$B1148="O "),VLOOKUP(" ULO",_312_Table1,MATCH('312'!$V$16,_312_Table1_ColumnLookup,0),FALSE),
  IF(AND(VALUE(LEFT($A1148,3))=312,LEFT($G1148,10)="Unincepted",$B1148="Q "),VLOOKUP(" ULO",_312_Table1,MATCH('312'!$X$16,_312_Table1_ColumnLookup,0),FALSE),
  IF(AND(VALUE(LEFT($A1148,3))=312,LEFT($G1148,10)="Unincepted"),VLOOKUP(" ULO",_312_Table1,MATCH(LEFT($B1148,1),_312_Table1_ColumnLookup,0),FALSE),
  IF(AND(VALUE(LEFT($A1148,3))=312,LEFT($G1148,5)="Total",$B1148="G "),VLOOKUP('312'!$F$80,_312_Table1,MATCH('312'!$N$16,_312_Table1_ColumnLookup,0),FALSE),
  IF(AND(VALUE(LEFT($A1148,3))=312,LEFT($G1148,5)="Total",$B1148="O "),VLOOKUP('312'!$F$80,_312_Table1,MATCH('312'!$V$16,_312_Table1_ColumnLookup,0),FALSE),
  IF(AND(VALUE(LEFT($A1148,3))=312,LEFT($G1148,5)="Total",$B1148="Q "),VLOOKUP('312'!$F$80,_312_Table1,MATCH('312'!$X$16,_312_Table1_ColumnLookup,0),FALSE),
  IF(AND(VALUE(LEFT($A1148,3))=312,LEFT($G1148,5)="Total"),VLOOKUP('312'!$F$80,_312_Table1,MATCH(LEFT($B1148,1),_312_Table1_ColumnLookup,0),FALSE),
  IF(AND(VALUE(LEFT($A1148,3))=312,LEN($I1148)=4,$B1148="G"),VLOOKUP($I1148,_312_Table1,MATCH('312'!$N$16,_312_Table1_ColumnLookup,0),FALSE),
  IF(AND(VALUE(LEFT($A1148,3))=312,LEN($I1148)=4,$B1148="O"),VLOOKUP($I1148,_312_Table1,MATCH('312'!$V$16,_312_Table1_ColumnLookup,0),FALSE),
  IF(AND(VALUE(LEFT($A1148,3))=312,LEN($I1148)=4,$B1148="Q"),VLOOKUP($I1148,_312_Table1,MATCH('312'!$X$16,_312_Table1_ColumnLookup,0),FALSE),
  IF(AND(VALUE(LEFT($A1148,3))=312,LEN($I1148)=4),VLOOKUP($I1148,_312_Table1,MATCH(LEFT($B1148,1),_312_Table1_ColumnLookup,0),FALSE)
+N("312"),
  IF(VALUE(LEFT($A1148,3))=313,VLOOKUP(VALUE(MID($B1148,2,1)),_313_Table1,MATCH(MID($B1148,1,1),_313_Table1_ColumnLookup,0),FALSE)
+N("313"),
  IF(AND(VALUE(LEFT($A1148,3))=314,LEN($B1148)=3),VLOOKUP(VALUE(MID($B1148,2,2)),_314_Table1,MATCH(MID($B1148,1,1),_314_Table1_ColumnLookup,0),FALSE),
  IF(VALUE(LEFT($A1148,3))=314,VLOOKUP(VALUE(MID($B1148,2,1)),_314_Table1,MATCH(MID($B1148,1,1),_314_Table1_ColumnLookup,0),FALSE)
+N("314"),
""))))))))))))))))))))))))</f>
        <v>#N/A</v>
      </c>
      <c r="E1148" s="238" t="e">
        <f>IF(AND(VALUE(LEFT($A1148,3))=309,LEN($B1148)=3),VLOOKUP(VALUE(MID($B1148,2,2)),_309_Table2,MATCH(MID($B1148,1,1),_309_Table2_ColumnLookup,0),FALSE),
  IF($C1148="309 LCR SummaryA",OneYearSCR,IF($C1148="309 LCR SummaryB",UltimateSCR,IF(VALUE(LEFT($A1148,3))=309,VLOOKUP(VALUE(MID($B1148,2,1)),_309_Table2,MATCH(MID($B1148,1,1),_309_Table2_ColumnLookup,0),FALSE)
+N("309"),
  IF(VALUE(LEFT($A1148,3))=310,VLOOKUP(VALUE(MID($B1148,2,1)),_310_Table2,MATCH(MID($B1148,1,1),_310_Table2_ColumnLookup,0),FALSE)
+N("310"),
  IF(AND(VALUE(LEFT($A1148,3))=311,LEN($I1148)=4),VLOOKUP($I1148,_311_Table2,MATCH($B1148,_311_Table2_ColumnLookup,0),FALSE),
  IF(AND(VALUE(LEFT($A1148,3))=311,OR($B1148="I2",$B1148="J2",$B1148="K2",$B1148="L2")),VLOOKUP('311'!$G$58,_311_Table2,MATCH(MID($B1148,1,1),_311_Table2_ColumnLookup,0),FALSE),
  IF(AND(VALUE(LEFT($A1148,3))=311,RIGHT($B1148,5)="Total"),VLOOKUP('311'!$G$59,_311_Table2,MATCH(MID($B1148,1,1),_311_Table2_ColumnLookup,0),FALSE),
  IF(VALUE(LEFT($A1148,3))=311,VLOOKUP(VALUE(MID($B1148,2,1)),_311_Table2,MATCH(MID($B1148,1,1),_311_Table2_ColumnLookup,0),FALSE)
+N("311"),
  IF(AND(VALUE(LEFT($A1148,3))=312,LEFT($G1148,10)="Unincepted",$B1148="G "),VLOOKUP(" ULO",_312_Table2,MATCH('312'!$N$16,_312_Table2_ColumnLookup,0),FALSE),
  IF(AND(VALUE(LEFT($A1148,3))=312,LEFT($G1148,10)="Unincepted",$B1148="O "),VLOOKUP(" ULO",_312_Table2,MATCH('312'!$V$16,_312_Table2_ColumnLookup,0),FALSE),
  IF(AND(VALUE(LEFT($A1148,3))=312,LEFT($G1148,10)="Unincepted",$B1148="Q "),VLOOKUP(" ULO",_312_Table2,MATCH('312'!$X$16,_312_Table2_ColumnLookup,0),FALSE),
  IF(AND(VALUE(LEFT($A1148,3))=312,LEFT($G1148,10)="Unincepted"),VLOOKUP(" ULO",_312_Table2,MATCH(LEFT($B1148,1),_312_Table2_ColumnLookup,0),FALSE),
  IF(AND(VALUE(LEFT($A1148,3))=312,LEFT($G1148,5)="Total",$B1148="G "),VLOOKUP('312'!$F$80,_312_Table2,MATCH('312'!$N$16,_312_Table2_ColumnLookup,0),FALSE),
  IF(AND(VALUE(LEFT($A1148,3))=312,LEFT($G1148,5)="Total",$B1148="O "),VLOOKUP('312'!$F$80,_312_Table2,MATCH('312'!$V$16,_312_Table2_ColumnLookup,0),FALSE),
  IF(AND(VALUE(LEFT($A1148,3))=312,LEFT($G1148,5)="Total",$B1148="Q "),VLOOKUP('312'!$F$80,_312_Table2,MATCH('312'!$X$16,_312_Table2_ColumnLookup,0),FALSE),
  IF(AND(VALUE(LEFT($A1148,3))=312,LEFT($G1148,5)="Total"),VLOOKUP('312'!$F$80,_312_Table2,MATCH(LEFT($B1148,1),_312_Table2_ColumnLookup,0),FALSE),
  IF(AND(VALUE(LEFT($A1148,3))=312,LEN($I1148)=4,$B1148="G"),VLOOKUP($I1148,_312_Table2,MATCH('312'!$N$16,_312_Table2_ColumnLookup,0),FALSE),
  IF(AND(VALUE(LEFT($A1148,3))=312,LEN($I1148)=4,$B1148="O"),VLOOKUP($I1148,_312_Table2,MATCH('312'!$V$16,_312_Table2_ColumnLookup,0),FALSE),
  IF(AND(VALUE(LEFT($A1148,3))=312,LEN($I1148)=4,$B1148="Q"),VLOOKUP($I1148,_312_Table2,MATCH('312'!$X$16,_312_Table2_ColumnLookup,0),FALSE),
  IF(AND(VALUE(LEFT($A1148,3))=312,LEN($I1148)=4),VLOOKUP($I1148,_312_Table2,MATCH(LEFT($B1148,1),_312_Table2_ColumnLookup,0),FALSE)
+N("312"),
  IF(VALUE(LEFT($A1148,3))=313,VLOOKUP(VALUE(MID($B1148,2,1)),_313_Table2,MATCH(MID($B1148,1,1),_313_Table2_ColumnLookup,0),FALSE)
+N("313"),
  IF(AND(VALUE(LEFT($A1148,3))=314,LEN($B1148)=3),VLOOKUP(VALUE(MID($B1148,2,2)),_314_Table2,MATCH(MID($B1148,1,1),_314_Table2_ColumnLookup,0),FALSE),
  IF(VALUE(LEFT($A1148,3))=314,VLOOKUP(VALUE(MID($B1148,2,1)),_314_Table2,MATCH(MID($B1148,1,1),_314_Table2_ColumnLookup,0),FALSE)
+N("314"),
""))))))))))))))))))))))))</f>
        <v>#N/A</v>
      </c>
      <c r="F1148" s="238" t="e">
        <f>IF(AND(VALUE(LEFT($A1148,3))=309,LEN($B1148)=3),VLOOKUP(VALUE(MID($B1148,2,2)),_309_Table3,MATCH(MID($B1148,1,1),_309_Table3_ColumnLookup,0),FALSE),
  IF($C1148="309 LCR SummaryA",OneYearSCR,IF($C1148="309 LCR SummaryB",UltimateSCR,IF(VALUE(LEFT($A1148,3))=309,VLOOKUP(VALUE(MID($B1148,2,1)),_309_Table3,MATCH(MID($B1148,1,1),_309_Table3_ColumnLookup,0),FALSE)
+N("309"),
  IF(VALUE(LEFT($A1148,3))=310,VLOOKUP(VALUE(MID($B1148,2,1)),_310_Table3,MATCH(MID($B1148,1,1),_310_Table3_ColumnLookup,0),FALSE)
+N("310"),
  IF(AND(VALUE(LEFT($A1148,3))=311,LEN($I1148)=4),VLOOKUP($I1148,_311_Table3,MATCH($B1148,_311_Table3_ColumnLookup,0),FALSE),
  IF(AND(VALUE(LEFT($A1148,3))=311,OR($B1148="I2",$B1148="J2",$B1148="K2",$B1148="L2")),VLOOKUP('311'!$G$58,_311_Table3,MATCH(MID($B1148,1,1),_311_Table3_ColumnLookup,0),FALSE),
  IF(AND(VALUE(LEFT($A1148,3))=311,RIGHT($B1148,5)="Total"),VLOOKUP('311'!$G$59,_311_Table3,MATCH(MID($B1148,1,1),_311_Table3_ColumnLookup,0),FALSE),
  IF(VALUE(LEFT($A1148,3))=311,VLOOKUP(VALUE(MID($B1148,2,1)),_311_Table3,MATCH(MID($B1148,1,1),_311_Table3_ColumnLookup,0),FALSE)
+N("311"),
  IF(AND(VALUE(LEFT($A1148,3))=312,LEFT($G1148,10)="Unincepted",$B1148="G "),VLOOKUP(" ULO",_312_Table3,MATCH('312'!$N$16,_312_Table3_ColumnLookup,0),FALSE),
  IF(AND(VALUE(LEFT($A1148,3))=312,LEFT($G1148,10)="Unincepted",$B1148="O "),VLOOKUP(" ULO",_312_Table3,MATCH('312'!$V$16,_312_Table3_ColumnLookup,0),FALSE),
  IF(AND(VALUE(LEFT($A1148,3))=312,LEFT($G1148,10)="Unincepted",$B1148="Q "),VLOOKUP(" ULO",_312_Table3,MATCH('312'!$X$16,_312_Table3_ColumnLookup,0),FALSE),
  IF(AND(VALUE(LEFT($A1148,3))=312,LEFT($G1148,10)="Unincepted"),VLOOKUP(" ULO",_312_Table3,MATCH(LEFT($B1148,1),_312_Table3_ColumnLookup,0),FALSE),
  IF(AND(VALUE(LEFT($A1148,3))=312,LEFT($G1148,5)="Total",$B1148="G "),VLOOKUP('312'!$F$80,_312_Table3,MATCH('312'!$N$16,_312_Table3_ColumnLookup,0),FALSE),
  IF(AND(VALUE(LEFT($A1148,3))=312,LEFT($G1148,5)="Total",$B1148="O "),VLOOKUP('312'!$F$80,_312_Table3,MATCH('312'!$V$16,_312_Table3_ColumnLookup,0),FALSE),
  IF(AND(VALUE(LEFT($A1148,3))=312,LEFT($G1148,5)="Total",$B1148="Q "),VLOOKUP('312'!$F$80,_312_Table3,MATCH('312'!$X$16,_312_Table3_ColumnLookup,0),FALSE),
  IF(AND(VALUE(LEFT($A1148,3))=312,LEFT($G1148,5)="Total"),VLOOKUP('312'!$F$80,_312_Table3,MATCH(LEFT($B1148,1),_312_Table3_ColumnLookup,0),FALSE),
  IF(AND(VALUE(LEFT($A1148,3))=312,LEN($I1148)=4,$B1148="G"),VLOOKUP($I1148,_312_Table3,MATCH('312'!$N$16,_312_Table3_ColumnLookup,0),FALSE),
  IF(AND(VALUE(LEFT($A1148,3))=312,LEN($I1148)=4,$B1148="O"),VLOOKUP($I1148,_312_Table3,MATCH('312'!$V$16,_312_Table3_ColumnLookup,0),FALSE),
  IF(AND(VALUE(LEFT($A1148,3))=312,LEN($I1148)=4,$B1148="Q"),VLOOKUP($I1148,_312_Table3,MATCH('312'!$X$16,_312_Table3_ColumnLookup,0),FALSE),
  IF(AND(VALUE(LEFT($A1148,3))=312,LEN($I1148)=4),VLOOKUP($I1148,_312_Table3,MATCH(LEFT($B1148,1),_312_Table3_ColumnLookup,0),FALSE)
+N("312"),
  IF(VALUE(LEFT($A1148,3))=313,VLOOKUP(VALUE(MID($B1148,2,1)),_313_Table3,MATCH(MID($B1148,1,1),_313_Table3_ColumnLookup,0),FALSE)
+N("313"),
  IF(AND(VALUE(LEFT($A1148,3))=314,LEN($B1148)=3),VLOOKUP(VALUE(MID($B1148,2,2)),_314_Table3,MATCH(MID($B1148,1,1),_314_Table3_ColumnLookup,0),FALSE),
  IF(VALUE(LEFT($A1148,3))=314,VLOOKUP(VALUE(MID($B1148,2,1)),_314_Table3,MATCH(MID($B1148,1,1),_314_Table3_ColumnLookup,0),FALSE)
+N("314"),
""))))))))))))))))))))))))</f>
        <v>#N/A</v>
      </c>
      <c r="H1148" s="321" t="str">
        <f>IFERROR(
IF(ISERROR($D1148)=FALSE,$D1148,IF(ISERROR($E1148)=FALSE,$E1148,IF(ISERROR($F1148)=FALSE,$F1148
+N("012 checkboxes"),
IF(
IF(OR(LEFT($A1148,9)="Syndicate",LEFT($A1148,12)="NewSyndicate"),VLOOKUP($A1148,'012'!$J:$ZW,MATCH("Link to button",'012'!$J$1:$ZW$1,0),0)
+N("309 checkbox"),
IF($C1148="309 LCR Summary0",VLOOKUP("Notes990",'309'!$P:$ZZ,MATCH("Link to button",'309'!$P$1:$ZZ$1,0),0)
+N("313 checkboxes"),
IF($C1148="313 Financial Information0LcmVsScr",IF($C1148="309 LCR Summary0",VLOOKUP("LcmVsScr",'309'!$N:$ZZ,MATCH("Link to button",'309'!$N$1:$ZZ$1,0),0),
IF($C1148="313 Financial Information0LcrDocAttached",IF($C1148="309 LCR Summary0",VLOOKUP("LcrDocAttached",'309'!$N:$ZZ,MATCH("Link to button",'309'!$N$1:$ZZ$1,0),
0)))))))=1,TRUE,FALSE)
))),"")</f>
        <v/>
      </c>
    </row>
    <row r="1149" spans="1:8">
      <c r="A1149" s="237" t="e">
        <f>VLOOKUP($G1149,CSVLookups!$B:$R,MATCH(A$1,CSVLookups!$B$1:$R$1,0),FALSE)</f>
        <v>#N/A</v>
      </c>
      <c r="B1149" s="237" t="e">
        <f>VLOOKUP($G1149,CSVLookups!$B:$R,MATCH(B$1,CSVLookups!$B$1:$R$1,0),FALSE)</f>
        <v>#N/A</v>
      </c>
      <c r="C1149" s="238" t="e">
        <f t="shared" si="18"/>
        <v>#N/A</v>
      </c>
      <c r="D1149" s="238" t="e">
        <f>IF(AND(VALUE(LEFT($A1149,3))=309,LEN($B1149)=3),VLOOKUP(VALUE(MID($B1149,2,2)),_309_Table1,MATCH(MID($B1149,1,1),_309_Table1_ColumnLookup,0),FALSE),
  IF($C1149="309 LCR SummaryA",OneYearSCR,IF($C1149="309 LCR SummaryB",UltimateSCR,IF(VALUE(LEFT($A1149,3))=309,VLOOKUP(VALUE(MID($B1149,2,1)),_309_Table1,MATCH(MID($B1149,1,1),_309_Table1_ColumnLookup,0),FALSE)
+N("309"),
  IF(VALUE(LEFT($A1149,3))=310,VLOOKUP(VALUE(MID($B1149,2,1)),_310_Table1,MATCH(MID($B1149,1,1),_310_Table1_ColumnLookup,0),FALSE)
+N("310"),
  IF(AND(VALUE(LEFT($A1149,3))=311,LEN($I1149)=4),VLOOKUP($I1149,_311_Table1,MATCH($B1149,_311_Table1_ColumnLookup,0),FALSE),
  IF(AND(VALUE(LEFT($A1149,3))=311,OR($B1149="I2",$B1149="J2",$B1149="K2",$B1149="L2")),VLOOKUP('311'!$G$58,_311_Table1,MATCH(MID($B1149,1,1),_311_Table1_ColumnLookup,0),FALSE),
  IF(AND(VALUE(LEFT($A1149,3))=311,RIGHT($B1149,5)="Total"),VLOOKUP('311'!$G$59,_311_Table1,MATCH(MID($B1149,1,1),_311_Table1_ColumnLookup,0),FALSE),
  IF(VALUE(LEFT($A1149,3))=311,VLOOKUP(VALUE(MID($B1149,2,1)),_311_Table1,MATCH(MID($B1149,1,1),_311_Table1_ColumnLookup,0),FALSE)
+N("311"),
  IF(AND(VALUE(LEFT($A1149,3))=312,LEFT($G1149,10)="Unincepted",$B1149="G "),VLOOKUP(" ULO",_312_Table1,MATCH('312'!$N$16,_312_Table1_ColumnLookup,0),FALSE),
  IF(AND(VALUE(LEFT($A1149,3))=312,LEFT($G1149,10)="Unincepted",$B1149="O "),VLOOKUP(" ULO",_312_Table1,MATCH('312'!$V$16,_312_Table1_ColumnLookup,0),FALSE),
  IF(AND(VALUE(LEFT($A1149,3))=312,LEFT($G1149,10)="Unincepted",$B1149="Q "),VLOOKUP(" ULO",_312_Table1,MATCH('312'!$X$16,_312_Table1_ColumnLookup,0),FALSE),
  IF(AND(VALUE(LEFT($A1149,3))=312,LEFT($G1149,10)="Unincepted"),VLOOKUP(" ULO",_312_Table1,MATCH(LEFT($B1149,1),_312_Table1_ColumnLookup,0),FALSE),
  IF(AND(VALUE(LEFT($A1149,3))=312,LEFT($G1149,5)="Total",$B1149="G "),VLOOKUP('312'!$F$80,_312_Table1,MATCH('312'!$N$16,_312_Table1_ColumnLookup,0),FALSE),
  IF(AND(VALUE(LEFT($A1149,3))=312,LEFT($G1149,5)="Total",$B1149="O "),VLOOKUP('312'!$F$80,_312_Table1,MATCH('312'!$V$16,_312_Table1_ColumnLookup,0),FALSE),
  IF(AND(VALUE(LEFT($A1149,3))=312,LEFT($G1149,5)="Total",$B1149="Q "),VLOOKUP('312'!$F$80,_312_Table1,MATCH('312'!$X$16,_312_Table1_ColumnLookup,0),FALSE),
  IF(AND(VALUE(LEFT($A1149,3))=312,LEFT($G1149,5)="Total"),VLOOKUP('312'!$F$80,_312_Table1,MATCH(LEFT($B1149,1),_312_Table1_ColumnLookup,0),FALSE),
  IF(AND(VALUE(LEFT($A1149,3))=312,LEN($I1149)=4,$B1149="G"),VLOOKUP($I1149,_312_Table1,MATCH('312'!$N$16,_312_Table1_ColumnLookup,0),FALSE),
  IF(AND(VALUE(LEFT($A1149,3))=312,LEN($I1149)=4,$B1149="O"),VLOOKUP($I1149,_312_Table1,MATCH('312'!$V$16,_312_Table1_ColumnLookup,0),FALSE),
  IF(AND(VALUE(LEFT($A1149,3))=312,LEN($I1149)=4,$B1149="Q"),VLOOKUP($I1149,_312_Table1,MATCH('312'!$X$16,_312_Table1_ColumnLookup,0),FALSE),
  IF(AND(VALUE(LEFT($A1149,3))=312,LEN($I1149)=4),VLOOKUP($I1149,_312_Table1,MATCH(LEFT($B1149,1),_312_Table1_ColumnLookup,0),FALSE)
+N("312"),
  IF(VALUE(LEFT($A1149,3))=313,VLOOKUP(VALUE(MID($B1149,2,1)),_313_Table1,MATCH(MID($B1149,1,1),_313_Table1_ColumnLookup,0),FALSE)
+N("313"),
  IF(AND(VALUE(LEFT($A1149,3))=314,LEN($B1149)=3),VLOOKUP(VALUE(MID($B1149,2,2)),_314_Table1,MATCH(MID($B1149,1,1),_314_Table1_ColumnLookup,0),FALSE),
  IF(VALUE(LEFT($A1149,3))=314,VLOOKUP(VALUE(MID($B1149,2,1)),_314_Table1,MATCH(MID($B1149,1,1),_314_Table1_ColumnLookup,0),FALSE)
+N("314"),
""))))))))))))))))))))))))</f>
        <v>#N/A</v>
      </c>
      <c r="E1149" s="238" t="e">
        <f>IF(AND(VALUE(LEFT($A1149,3))=309,LEN($B1149)=3),VLOOKUP(VALUE(MID($B1149,2,2)),_309_Table2,MATCH(MID($B1149,1,1),_309_Table2_ColumnLookup,0),FALSE),
  IF($C1149="309 LCR SummaryA",OneYearSCR,IF($C1149="309 LCR SummaryB",UltimateSCR,IF(VALUE(LEFT($A1149,3))=309,VLOOKUP(VALUE(MID($B1149,2,1)),_309_Table2,MATCH(MID($B1149,1,1),_309_Table2_ColumnLookup,0),FALSE)
+N("309"),
  IF(VALUE(LEFT($A1149,3))=310,VLOOKUP(VALUE(MID($B1149,2,1)),_310_Table2,MATCH(MID($B1149,1,1),_310_Table2_ColumnLookup,0),FALSE)
+N("310"),
  IF(AND(VALUE(LEFT($A1149,3))=311,LEN($I1149)=4),VLOOKUP($I1149,_311_Table2,MATCH($B1149,_311_Table2_ColumnLookup,0),FALSE),
  IF(AND(VALUE(LEFT($A1149,3))=311,OR($B1149="I2",$B1149="J2",$B1149="K2",$B1149="L2")),VLOOKUP('311'!$G$58,_311_Table2,MATCH(MID($B1149,1,1),_311_Table2_ColumnLookup,0),FALSE),
  IF(AND(VALUE(LEFT($A1149,3))=311,RIGHT($B1149,5)="Total"),VLOOKUP('311'!$G$59,_311_Table2,MATCH(MID($B1149,1,1),_311_Table2_ColumnLookup,0),FALSE),
  IF(VALUE(LEFT($A1149,3))=311,VLOOKUP(VALUE(MID($B1149,2,1)),_311_Table2,MATCH(MID($B1149,1,1),_311_Table2_ColumnLookup,0),FALSE)
+N("311"),
  IF(AND(VALUE(LEFT($A1149,3))=312,LEFT($G1149,10)="Unincepted",$B1149="G "),VLOOKUP(" ULO",_312_Table2,MATCH('312'!$N$16,_312_Table2_ColumnLookup,0),FALSE),
  IF(AND(VALUE(LEFT($A1149,3))=312,LEFT($G1149,10)="Unincepted",$B1149="O "),VLOOKUP(" ULO",_312_Table2,MATCH('312'!$V$16,_312_Table2_ColumnLookup,0),FALSE),
  IF(AND(VALUE(LEFT($A1149,3))=312,LEFT($G1149,10)="Unincepted",$B1149="Q "),VLOOKUP(" ULO",_312_Table2,MATCH('312'!$X$16,_312_Table2_ColumnLookup,0),FALSE),
  IF(AND(VALUE(LEFT($A1149,3))=312,LEFT($G1149,10)="Unincepted"),VLOOKUP(" ULO",_312_Table2,MATCH(LEFT($B1149,1),_312_Table2_ColumnLookup,0),FALSE),
  IF(AND(VALUE(LEFT($A1149,3))=312,LEFT($G1149,5)="Total",$B1149="G "),VLOOKUP('312'!$F$80,_312_Table2,MATCH('312'!$N$16,_312_Table2_ColumnLookup,0),FALSE),
  IF(AND(VALUE(LEFT($A1149,3))=312,LEFT($G1149,5)="Total",$B1149="O "),VLOOKUP('312'!$F$80,_312_Table2,MATCH('312'!$V$16,_312_Table2_ColumnLookup,0),FALSE),
  IF(AND(VALUE(LEFT($A1149,3))=312,LEFT($G1149,5)="Total",$B1149="Q "),VLOOKUP('312'!$F$80,_312_Table2,MATCH('312'!$X$16,_312_Table2_ColumnLookup,0),FALSE),
  IF(AND(VALUE(LEFT($A1149,3))=312,LEFT($G1149,5)="Total"),VLOOKUP('312'!$F$80,_312_Table2,MATCH(LEFT($B1149,1),_312_Table2_ColumnLookup,0),FALSE),
  IF(AND(VALUE(LEFT($A1149,3))=312,LEN($I1149)=4,$B1149="G"),VLOOKUP($I1149,_312_Table2,MATCH('312'!$N$16,_312_Table2_ColumnLookup,0),FALSE),
  IF(AND(VALUE(LEFT($A1149,3))=312,LEN($I1149)=4,$B1149="O"),VLOOKUP($I1149,_312_Table2,MATCH('312'!$V$16,_312_Table2_ColumnLookup,0),FALSE),
  IF(AND(VALUE(LEFT($A1149,3))=312,LEN($I1149)=4,$B1149="Q"),VLOOKUP($I1149,_312_Table2,MATCH('312'!$X$16,_312_Table2_ColumnLookup,0),FALSE),
  IF(AND(VALUE(LEFT($A1149,3))=312,LEN($I1149)=4),VLOOKUP($I1149,_312_Table2,MATCH(LEFT($B1149,1),_312_Table2_ColumnLookup,0),FALSE)
+N("312"),
  IF(VALUE(LEFT($A1149,3))=313,VLOOKUP(VALUE(MID($B1149,2,1)),_313_Table2,MATCH(MID($B1149,1,1),_313_Table2_ColumnLookup,0),FALSE)
+N("313"),
  IF(AND(VALUE(LEFT($A1149,3))=314,LEN($B1149)=3),VLOOKUP(VALUE(MID($B1149,2,2)),_314_Table2,MATCH(MID($B1149,1,1),_314_Table2_ColumnLookup,0),FALSE),
  IF(VALUE(LEFT($A1149,3))=314,VLOOKUP(VALUE(MID($B1149,2,1)),_314_Table2,MATCH(MID($B1149,1,1),_314_Table2_ColumnLookup,0),FALSE)
+N("314"),
""))))))))))))))))))))))))</f>
        <v>#N/A</v>
      </c>
      <c r="F1149" s="238" t="e">
        <f>IF(AND(VALUE(LEFT($A1149,3))=309,LEN($B1149)=3),VLOOKUP(VALUE(MID($B1149,2,2)),_309_Table3,MATCH(MID($B1149,1,1),_309_Table3_ColumnLookup,0),FALSE),
  IF($C1149="309 LCR SummaryA",OneYearSCR,IF($C1149="309 LCR SummaryB",UltimateSCR,IF(VALUE(LEFT($A1149,3))=309,VLOOKUP(VALUE(MID($B1149,2,1)),_309_Table3,MATCH(MID($B1149,1,1),_309_Table3_ColumnLookup,0),FALSE)
+N("309"),
  IF(VALUE(LEFT($A1149,3))=310,VLOOKUP(VALUE(MID($B1149,2,1)),_310_Table3,MATCH(MID($B1149,1,1),_310_Table3_ColumnLookup,0),FALSE)
+N("310"),
  IF(AND(VALUE(LEFT($A1149,3))=311,LEN($I1149)=4),VLOOKUP($I1149,_311_Table3,MATCH($B1149,_311_Table3_ColumnLookup,0),FALSE),
  IF(AND(VALUE(LEFT($A1149,3))=311,OR($B1149="I2",$B1149="J2",$B1149="K2",$B1149="L2")),VLOOKUP('311'!$G$58,_311_Table3,MATCH(MID($B1149,1,1),_311_Table3_ColumnLookup,0),FALSE),
  IF(AND(VALUE(LEFT($A1149,3))=311,RIGHT($B1149,5)="Total"),VLOOKUP('311'!$G$59,_311_Table3,MATCH(MID($B1149,1,1),_311_Table3_ColumnLookup,0),FALSE),
  IF(VALUE(LEFT($A1149,3))=311,VLOOKUP(VALUE(MID($B1149,2,1)),_311_Table3,MATCH(MID($B1149,1,1),_311_Table3_ColumnLookup,0),FALSE)
+N("311"),
  IF(AND(VALUE(LEFT($A1149,3))=312,LEFT($G1149,10)="Unincepted",$B1149="G "),VLOOKUP(" ULO",_312_Table3,MATCH('312'!$N$16,_312_Table3_ColumnLookup,0),FALSE),
  IF(AND(VALUE(LEFT($A1149,3))=312,LEFT($G1149,10)="Unincepted",$B1149="O "),VLOOKUP(" ULO",_312_Table3,MATCH('312'!$V$16,_312_Table3_ColumnLookup,0),FALSE),
  IF(AND(VALUE(LEFT($A1149,3))=312,LEFT($G1149,10)="Unincepted",$B1149="Q "),VLOOKUP(" ULO",_312_Table3,MATCH('312'!$X$16,_312_Table3_ColumnLookup,0),FALSE),
  IF(AND(VALUE(LEFT($A1149,3))=312,LEFT($G1149,10)="Unincepted"),VLOOKUP(" ULO",_312_Table3,MATCH(LEFT($B1149,1),_312_Table3_ColumnLookup,0),FALSE),
  IF(AND(VALUE(LEFT($A1149,3))=312,LEFT($G1149,5)="Total",$B1149="G "),VLOOKUP('312'!$F$80,_312_Table3,MATCH('312'!$N$16,_312_Table3_ColumnLookup,0),FALSE),
  IF(AND(VALUE(LEFT($A1149,3))=312,LEFT($G1149,5)="Total",$B1149="O "),VLOOKUP('312'!$F$80,_312_Table3,MATCH('312'!$V$16,_312_Table3_ColumnLookup,0),FALSE),
  IF(AND(VALUE(LEFT($A1149,3))=312,LEFT($G1149,5)="Total",$B1149="Q "),VLOOKUP('312'!$F$80,_312_Table3,MATCH('312'!$X$16,_312_Table3_ColumnLookup,0),FALSE),
  IF(AND(VALUE(LEFT($A1149,3))=312,LEFT($G1149,5)="Total"),VLOOKUP('312'!$F$80,_312_Table3,MATCH(LEFT($B1149,1),_312_Table3_ColumnLookup,0),FALSE),
  IF(AND(VALUE(LEFT($A1149,3))=312,LEN($I1149)=4,$B1149="G"),VLOOKUP($I1149,_312_Table3,MATCH('312'!$N$16,_312_Table3_ColumnLookup,0),FALSE),
  IF(AND(VALUE(LEFT($A1149,3))=312,LEN($I1149)=4,$B1149="O"),VLOOKUP($I1149,_312_Table3,MATCH('312'!$V$16,_312_Table3_ColumnLookup,0),FALSE),
  IF(AND(VALUE(LEFT($A1149,3))=312,LEN($I1149)=4,$B1149="Q"),VLOOKUP($I1149,_312_Table3,MATCH('312'!$X$16,_312_Table3_ColumnLookup,0),FALSE),
  IF(AND(VALUE(LEFT($A1149,3))=312,LEN($I1149)=4),VLOOKUP($I1149,_312_Table3,MATCH(LEFT($B1149,1),_312_Table3_ColumnLookup,0),FALSE)
+N("312"),
  IF(VALUE(LEFT($A1149,3))=313,VLOOKUP(VALUE(MID($B1149,2,1)),_313_Table3,MATCH(MID($B1149,1,1),_313_Table3_ColumnLookup,0),FALSE)
+N("313"),
  IF(AND(VALUE(LEFT($A1149,3))=314,LEN($B1149)=3),VLOOKUP(VALUE(MID($B1149,2,2)),_314_Table3,MATCH(MID($B1149,1,1),_314_Table3_ColumnLookup,0),FALSE),
  IF(VALUE(LEFT($A1149,3))=314,VLOOKUP(VALUE(MID($B1149,2,1)),_314_Table3,MATCH(MID($B1149,1,1),_314_Table3_ColumnLookup,0),FALSE)
+N("314"),
""))))))))))))))))))))))))</f>
        <v>#N/A</v>
      </c>
      <c r="H1149" s="321" t="str">
        <f>IFERROR(
IF(ISERROR($D1149)=FALSE,$D1149,IF(ISERROR($E1149)=FALSE,$E1149,IF(ISERROR($F1149)=FALSE,$F1149
+N("012 checkboxes"),
IF(
IF(OR(LEFT($A1149,9)="Syndicate",LEFT($A1149,12)="NewSyndicate"),VLOOKUP($A1149,'012'!$J:$ZW,MATCH("Link to button",'012'!$J$1:$ZW$1,0),0)
+N("309 checkbox"),
IF($C1149="309 LCR Summary0",VLOOKUP("Notes990",'309'!$P:$ZZ,MATCH("Link to button",'309'!$P$1:$ZZ$1,0),0)
+N("313 checkboxes"),
IF($C1149="313 Financial Information0LcmVsScr",IF($C1149="309 LCR Summary0",VLOOKUP("LcmVsScr",'309'!$N:$ZZ,MATCH("Link to button",'309'!$N$1:$ZZ$1,0),0),
IF($C1149="313 Financial Information0LcrDocAttached",IF($C1149="309 LCR Summary0",VLOOKUP("LcrDocAttached",'309'!$N:$ZZ,MATCH("Link to button",'309'!$N$1:$ZZ$1,0),
0)))))))=1,TRUE,FALSE)
))),"")</f>
        <v/>
      </c>
    </row>
    <row r="1150" spans="1:8">
      <c r="A1150" s="237" t="e">
        <f>VLOOKUP($G1150,CSVLookups!$B:$R,MATCH(A$1,CSVLookups!$B$1:$R$1,0),FALSE)</f>
        <v>#N/A</v>
      </c>
      <c r="B1150" s="237" t="e">
        <f>VLOOKUP($G1150,CSVLookups!$B:$R,MATCH(B$1,CSVLookups!$B$1:$R$1,0),FALSE)</f>
        <v>#N/A</v>
      </c>
      <c r="C1150" s="238" t="e">
        <f t="shared" si="18"/>
        <v>#N/A</v>
      </c>
      <c r="D1150" s="238" t="e">
        <f>IF(AND(VALUE(LEFT($A1150,3))=309,LEN($B1150)=3),VLOOKUP(VALUE(MID($B1150,2,2)),_309_Table1,MATCH(MID($B1150,1,1),_309_Table1_ColumnLookup,0),FALSE),
  IF($C1150="309 LCR SummaryA",OneYearSCR,IF($C1150="309 LCR SummaryB",UltimateSCR,IF(VALUE(LEFT($A1150,3))=309,VLOOKUP(VALUE(MID($B1150,2,1)),_309_Table1,MATCH(MID($B1150,1,1),_309_Table1_ColumnLookup,0),FALSE)
+N("309"),
  IF(VALUE(LEFT($A1150,3))=310,VLOOKUP(VALUE(MID($B1150,2,1)),_310_Table1,MATCH(MID($B1150,1,1),_310_Table1_ColumnLookup,0),FALSE)
+N("310"),
  IF(AND(VALUE(LEFT($A1150,3))=311,LEN($I1150)=4),VLOOKUP($I1150,_311_Table1,MATCH($B1150,_311_Table1_ColumnLookup,0),FALSE),
  IF(AND(VALUE(LEFT($A1150,3))=311,OR($B1150="I2",$B1150="J2",$B1150="K2",$B1150="L2")),VLOOKUP('311'!$G$58,_311_Table1,MATCH(MID($B1150,1,1),_311_Table1_ColumnLookup,0),FALSE),
  IF(AND(VALUE(LEFT($A1150,3))=311,RIGHT($B1150,5)="Total"),VLOOKUP('311'!$G$59,_311_Table1,MATCH(MID($B1150,1,1),_311_Table1_ColumnLookup,0),FALSE),
  IF(VALUE(LEFT($A1150,3))=311,VLOOKUP(VALUE(MID($B1150,2,1)),_311_Table1,MATCH(MID($B1150,1,1),_311_Table1_ColumnLookup,0),FALSE)
+N("311"),
  IF(AND(VALUE(LEFT($A1150,3))=312,LEFT($G1150,10)="Unincepted",$B1150="G "),VLOOKUP(" ULO",_312_Table1,MATCH('312'!$N$16,_312_Table1_ColumnLookup,0),FALSE),
  IF(AND(VALUE(LEFT($A1150,3))=312,LEFT($G1150,10)="Unincepted",$B1150="O "),VLOOKUP(" ULO",_312_Table1,MATCH('312'!$V$16,_312_Table1_ColumnLookup,0),FALSE),
  IF(AND(VALUE(LEFT($A1150,3))=312,LEFT($G1150,10)="Unincepted",$B1150="Q "),VLOOKUP(" ULO",_312_Table1,MATCH('312'!$X$16,_312_Table1_ColumnLookup,0),FALSE),
  IF(AND(VALUE(LEFT($A1150,3))=312,LEFT($G1150,10)="Unincepted"),VLOOKUP(" ULO",_312_Table1,MATCH(LEFT($B1150,1),_312_Table1_ColumnLookup,0),FALSE),
  IF(AND(VALUE(LEFT($A1150,3))=312,LEFT($G1150,5)="Total",$B1150="G "),VLOOKUP('312'!$F$80,_312_Table1,MATCH('312'!$N$16,_312_Table1_ColumnLookup,0),FALSE),
  IF(AND(VALUE(LEFT($A1150,3))=312,LEFT($G1150,5)="Total",$B1150="O "),VLOOKUP('312'!$F$80,_312_Table1,MATCH('312'!$V$16,_312_Table1_ColumnLookup,0),FALSE),
  IF(AND(VALUE(LEFT($A1150,3))=312,LEFT($G1150,5)="Total",$B1150="Q "),VLOOKUP('312'!$F$80,_312_Table1,MATCH('312'!$X$16,_312_Table1_ColumnLookup,0),FALSE),
  IF(AND(VALUE(LEFT($A1150,3))=312,LEFT($G1150,5)="Total"),VLOOKUP('312'!$F$80,_312_Table1,MATCH(LEFT($B1150,1),_312_Table1_ColumnLookup,0),FALSE),
  IF(AND(VALUE(LEFT($A1150,3))=312,LEN($I1150)=4,$B1150="G"),VLOOKUP($I1150,_312_Table1,MATCH('312'!$N$16,_312_Table1_ColumnLookup,0),FALSE),
  IF(AND(VALUE(LEFT($A1150,3))=312,LEN($I1150)=4,$B1150="O"),VLOOKUP($I1150,_312_Table1,MATCH('312'!$V$16,_312_Table1_ColumnLookup,0),FALSE),
  IF(AND(VALUE(LEFT($A1150,3))=312,LEN($I1150)=4,$B1150="Q"),VLOOKUP($I1150,_312_Table1,MATCH('312'!$X$16,_312_Table1_ColumnLookup,0),FALSE),
  IF(AND(VALUE(LEFT($A1150,3))=312,LEN($I1150)=4),VLOOKUP($I1150,_312_Table1,MATCH(LEFT($B1150,1),_312_Table1_ColumnLookup,0),FALSE)
+N("312"),
  IF(VALUE(LEFT($A1150,3))=313,VLOOKUP(VALUE(MID($B1150,2,1)),_313_Table1,MATCH(MID($B1150,1,1),_313_Table1_ColumnLookup,0),FALSE)
+N("313"),
  IF(AND(VALUE(LEFT($A1150,3))=314,LEN($B1150)=3),VLOOKUP(VALUE(MID($B1150,2,2)),_314_Table1,MATCH(MID($B1150,1,1),_314_Table1_ColumnLookup,0),FALSE),
  IF(VALUE(LEFT($A1150,3))=314,VLOOKUP(VALUE(MID($B1150,2,1)),_314_Table1,MATCH(MID($B1150,1,1),_314_Table1_ColumnLookup,0),FALSE)
+N("314"),
""))))))))))))))))))))))))</f>
        <v>#N/A</v>
      </c>
      <c r="E1150" s="238" t="e">
        <f>IF(AND(VALUE(LEFT($A1150,3))=309,LEN($B1150)=3),VLOOKUP(VALUE(MID($B1150,2,2)),_309_Table2,MATCH(MID($B1150,1,1),_309_Table2_ColumnLookup,0),FALSE),
  IF($C1150="309 LCR SummaryA",OneYearSCR,IF($C1150="309 LCR SummaryB",UltimateSCR,IF(VALUE(LEFT($A1150,3))=309,VLOOKUP(VALUE(MID($B1150,2,1)),_309_Table2,MATCH(MID($B1150,1,1),_309_Table2_ColumnLookup,0),FALSE)
+N("309"),
  IF(VALUE(LEFT($A1150,3))=310,VLOOKUP(VALUE(MID($B1150,2,1)),_310_Table2,MATCH(MID($B1150,1,1),_310_Table2_ColumnLookup,0),FALSE)
+N("310"),
  IF(AND(VALUE(LEFT($A1150,3))=311,LEN($I1150)=4),VLOOKUP($I1150,_311_Table2,MATCH($B1150,_311_Table2_ColumnLookup,0),FALSE),
  IF(AND(VALUE(LEFT($A1150,3))=311,OR($B1150="I2",$B1150="J2",$B1150="K2",$B1150="L2")),VLOOKUP('311'!$G$58,_311_Table2,MATCH(MID($B1150,1,1),_311_Table2_ColumnLookup,0),FALSE),
  IF(AND(VALUE(LEFT($A1150,3))=311,RIGHT($B1150,5)="Total"),VLOOKUP('311'!$G$59,_311_Table2,MATCH(MID($B1150,1,1),_311_Table2_ColumnLookup,0),FALSE),
  IF(VALUE(LEFT($A1150,3))=311,VLOOKUP(VALUE(MID($B1150,2,1)),_311_Table2,MATCH(MID($B1150,1,1),_311_Table2_ColumnLookup,0),FALSE)
+N("311"),
  IF(AND(VALUE(LEFT($A1150,3))=312,LEFT($G1150,10)="Unincepted",$B1150="G "),VLOOKUP(" ULO",_312_Table2,MATCH('312'!$N$16,_312_Table2_ColumnLookup,0),FALSE),
  IF(AND(VALUE(LEFT($A1150,3))=312,LEFT($G1150,10)="Unincepted",$B1150="O "),VLOOKUP(" ULO",_312_Table2,MATCH('312'!$V$16,_312_Table2_ColumnLookup,0),FALSE),
  IF(AND(VALUE(LEFT($A1150,3))=312,LEFT($G1150,10)="Unincepted",$B1150="Q "),VLOOKUP(" ULO",_312_Table2,MATCH('312'!$X$16,_312_Table2_ColumnLookup,0),FALSE),
  IF(AND(VALUE(LEFT($A1150,3))=312,LEFT($G1150,10)="Unincepted"),VLOOKUP(" ULO",_312_Table2,MATCH(LEFT($B1150,1),_312_Table2_ColumnLookup,0),FALSE),
  IF(AND(VALUE(LEFT($A1150,3))=312,LEFT($G1150,5)="Total",$B1150="G "),VLOOKUP('312'!$F$80,_312_Table2,MATCH('312'!$N$16,_312_Table2_ColumnLookup,0),FALSE),
  IF(AND(VALUE(LEFT($A1150,3))=312,LEFT($G1150,5)="Total",$B1150="O "),VLOOKUP('312'!$F$80,_312_Table2,MATCH('312'!$V$16,_312_Table2_ColumnLookup,0),FALSE),
  IF(AND(VALUE(LEFT($A1150,3))=312,LEFT($G1150,5)="Total",$B1150="Q "),VLOOKUP('312'!$F$80,_312_Table2,MATCH('312'!$X$16,_312_Table2_ColumnLookup,0),FALSE),
  IF(AND(VALUE(LEFT($A1150,3))=312,LEFT($G1150,5)="Total"),VLOOKUP('312'!$F$80,_312_Table2,MATCH(LEFT($B1150,1),_312_Table2_ColumnLookup,0),FALSE),
  IF(AND(VALUE(LEFT($A1150,3))=312,LEN($I1150)=4,$B1150="G"),VLOOKUP($I1150,_312_Table2,MATCH('312'!$N$16,_312_Table2_ColumnLookup,0),FALSE),
  IF(AND(VALUE(LEFT($A1150,3))=312,LEN($I1150)=4,$B1150="O"),VLOOKUP($I1150,_312_Table2,MATCH('312'!$V$16,_312_Table2_ColumnLookup,0),FALSE),
  IF(AND(VALUE(LEFT($A1150,3))=312,LEN($I1150)=4,$B1150="Q"),VLOOKUP($I1150,_312_Table2,MATCH('312'!$X$16,_312_Table2_ColumnLookup,0),FALSE),
  IF(AND(VALUE(LEFT($A1150,3))=312,LEN($I1150)=4),VLOOKUP($I1150,_312_Table2,MATCH(LEFT($B1150,1),_312_Table2_ColumnLookup,0),FALSE)
+N("312"),
  IF(VALUE(LEFT($A1150,3))=313,VLOOKUP(VALUE(MID($B1150,2,1)),_313_Table2,MATCH(MID($B1150,1,1),_313_Table2_ColumnLookup,0),FALSE)
+N("313"),
  IF(AND(VALUE(LEFT($A1150,3))=314,LEN($B1150)=3),VLOOKUP(VALUE(MID($B1150,2,2)),_314_Table2,MATCH(MID($B1150,1,1),_314_Table2_ColumnLookup,0),FALSE),
  IF(VALUE(LEFT($A1150,3))=314,VLOOKUP(VALUE(MID($B1150,2,1)),_314_Table2,MATCH(MID($B1150,1,1),_314_Table2_ColumnLookup,0),FALSE)
+N("314"),
""))))))))))))))))))))))))</f>
        <v>#N/A</v>
      </c>
      <c r="F1150" s="238" t="e">
        <f>IF(AND(VALUE(LEFT($A1150,3))=309,LEN($B1150)=3),VLOOKUP(VALUE(MID($B1150,2,2)),_309_Table3,MATCH(MID($B1150,1,1),_309_Table3_ColumnLookup,0),FALSE),
  IF($C1150="309 LCR SummaryA",OneYearSCR,IF($C1150="309 LCR SummaryB",UltimateSCR,IF(VALUE(LEFT($A1150,3))=309,VLOOKUP(VALUE(MID($B1150,2,1)),_309_Table3,MATCH(MID($B1150,1,1),_309_Table3_ColumnLookup,0),FALSE)
+N("309"),
  IF(VALUE(LEFT($A1150,3))=310,VLOOKUP(VALUE(MID($B1150,2,1)),_310_Table3,MATCH(MID($B1150,1,1),_310_Table3_ColumnLookup,0),FALSE)
+N("310"),
  IF(AND(VALUE(LEFT($A1150,3))=311,LEN($I1150)=4),VLOOKUP($I1150,_311_Table3,MATCH($B1150,_311_Table3_ColumnLookup,0),FALSE),
  IF(AND(VALUE(LEFT($A1150,3))=311,OR($B1150="I2",$B1150="J2",$B1150="K2",$B1150="L2")),VLOOKUP('311'!$G$58,_311_Table3,MATCH(MID($B1150,1,1),_311_Table3_ColumnLookup,0),FALSE),
  IF(AND(VALUE(LEFT($A1150,3))=311,RIGHT($B1150,5)="Total"),VLOOKUP('311'!$G$59,_311_Table3,MATCH(MID($B1150,1,1),_311_Table3_ColumnLookup,0),FALSE),
  IF(VALUE(LEFT($A1150,3))=311,VLOOKUP(VALUE(MID($B1150,2,1)),_311_Table3,MATCH(MID($B1150,1,1),_311_Table3_ColumnLookup,0),FALSE)
+N("311"),
  IF(AND(VALUE(LEFT($A1150,3))=312,LEFT($G1150,10)="Unincepted",$B1150="G "),VLOOKUP(" ULO",_312_Table3,MATCH('312'!$N$16,_312_Table3_ColumnLookup,0),FALSE),
  IF(AND(VALUE(LEFT($A1150,3))=312,LEFT($G1150,10)="Unincepted",$B1150="O "),VLOOKUP(" ULO",_312_Table3,MATCH('312'!$V$16,_312_Table3_ColumnLookup,0),FALSE),
  IF(AND(VALUE(LEFT($A1150,3))=312,LEFT($G1150,10)="Unincepted",$B1150="Q "),VLOOKUP(" ULO",_312_Table3,MATCH('312'!$X$16,_312_Table3_ColumnLookup,0),FALSE),
  IF(AND(VALUE(LEFT($A1150,3))=312,LEFT($G1150,10)="Unincepted"),VLOOKUP(" ULO",_312_Table3,MATCH(LEFT($B1150,1),_312_Table3_ColumnLookup,0),FALSE),
  IF(AND(VALUE(LEFT($A1150,3))=312,LEFT($G1150,5)="Total",$B1150="G "),VLOOKUP('312'!$F$80,_312_Table3,MATCH('312'!$N$16,_312_Table3_ColumnLookup,0),FALSE),
  IF(AND(VALUE(LEFT($A1150,3))=312,LEFT($G1150,5)="Total",$B1150="O "),VLOOKUP('312'!$F$80,_312_Table3,MATCH('312'!$V$16,_312_Table3_ColumnLookup,0),FALSE),
  IF(AND(VALUE(LEFT($A1150,3))=312,LEFT($G1150,5)="Total",$B1150="Q "),VLOOKUP('312'!$F$80,_312_Table3,MATCH('312'!$X$16,_312_Table3_ColumnLookup,0),FALSE),
  IF(AND(VALUE(LEFT($A1150,3))=312,LEFT($G1150,5)="Total"),VLOOKUP('312'!$F$80,_312_Table3,MATCH(LEFT($B1150,1),_312_Table3_ColumnLookup,0),FALSE),
  IF(AND(VALUE(LEFT($A1150,3))=312,LEN($I1150)=4,$B1150="G"),VLOOKUP($I1150,_312_Table3,MATCH('312'!$N$16,_312_Table3_ColumnLookup,0),FALSE),
  IF(AND(VALUE(LEFT($A1150,3))=312,LEN($I1150)=4,$B1150="O"),VLOOKUP($I1150,_312_Table3,MATCH('312'!$V$16,_312_Table3_ColumnLookup,0),FALSE),
  IF(AND(VALUE(LEFT($A1150,3))=312,LEN($I1150)=4,$B1150="Q"),VLOOKUP($I1150,_312_Table3,MATCH('312'!$X$16,_312_Table3_ColumnLookup,0),FALSE),
  IF(AND(VALUE(LEFT($A1150,3))=312,LEN($I1150)=4),VLOOKUP($I1150,_312_Table3,MATCH(LEFT($B1150,1),_312_Table3_ColumnLookup,0),FALSE)
+N("312"),
  IF(VALUE(LEFT($A1150,3))=313,VLOOKUP(VALUE(MID($B1150,2,1)),_313_Table3,MATCH(MID($B1150,1,1),_313_Table3_ColumnLookup,0),FALSE)
+N("313"),
  IF(AND(VALUE(LEFT($A1150,3))=314,LEN($B1150)=3),VLOOKUP(VALUE(MID($B1150,2,2)),_314_Table3,MATCH(MID($B1150,1,1),_314_Table3_ColumnLookup,0),FALSE),
  IF(VALUE(LEFT($A1150,3))=314,VLOOKUP(VALUE(MID($B1150,2,1)),_314_Table3,MATCH(MID($B1150,1,1),_314_Table3_ColumnLookup,0),FALSE)
+N("314"),
""))))))))))))))))))))))))</f>
        <v>#N/A</v>
      </c>
      <c r="H1150" s="321" t="str">
        <f>IFERROR(
IF(ISERROR($D1150)=FALSE,$D1150,IF(ISERROR($E1150)=FALSE,$E1150,IF(ISERROR($F1150)=FALSE,$F1150
+N("012 checkboxes"),
IF(
IF(OR(LEFT($A1150,9)="Syndicate",LEFT($A1150,12)="NewSyndicate"),VLOOKUP($A1150,'012'!$J:$ZW,MATCH("Link to button",'012'!$J$1:$ZW$1,0),0)
+N("309 checkbox"),
IF($C1150="309 LCR Summary0",VLOOKUP("Notes990",'309'!$P:$ZZ,MATCH("Link to button",'309'!$P$1:$ZZ$1,0),0)
+N("313 checkboxes"),
IF($C1150="313 Financial Information0LcmVsScr",IF($C1150="309 LCR Summary0",VLOOKUP("LcmVsScr",'309'!$N:$ZZ,MATCH("Link to button",'309'!$N$1:$ZZ$1,0),0),
IF($C1150="313 Financial Information0LcrDocAttached",IF($C1150="309 LCR Summary0",VLOOKUP("LcrDocAttached",'309'!$N:$ZZ,MATCH("Link to button",'309'!$N$1:$ZZ$1,0),
0)))))))=1,TRUE,FALSE)
))),"")</f>
        <v/>
      </c>
    </row>
    <row r="1151" spans="1:8">
      <c r="A1151" s="237" t="e">
        <f>VLOOKUP($G1151,CSVLookups!$B:$R,MATCH(A$1,CSVLookups!$B$1:$R$1,0),FALSE)</f>
        <v>#N/A</v>
      </c>
      <c r="B1151" s="237" t="e">
        <f>VLOOKUP($G1151,CSVLookups!$B:$R,MATCH(B$1,CSVLookups!$B$1:$R$1,0),FALSE)</f>
        <v>#N/A</v>
      </c>
      <c r="C1151" s="238" t="e">
        <f t="shared" si="18"/>
        <v>#N/A</v>
      </c>
      <c r="D1151" s="238" t="e">
        <f>IF(AND(VALUE(LEFT($A1151,3))=309,LEN($B1151)=3),VLOOKUP(VALUE(MID($B1151,2,2)),_309_Table1,MATCH(MID($B1151,1,1),_309_Table1_ColumnLookup,0),FALSE),
  IF($C1151="309 LCR SummaryA",OneYearSCR,IF($C1151="309 LCR SummaryB",UltimateSCR,IF(VALUE(LEFT($A1151,3))=309,VLOOKUP(VALUE(MID($B1151,2,1)),_309_Table1,MATCH(MID($B1151,1,1),_309_Table1_ColumnLookup,0),FALSE)
+N("309"),
  IF(VALUE(LEFT($A1151,3))=310,VLOOKUP(VALUE(MID($B1151,2,1)),_310_Table1,MATCH(MID($B1151,1,1),_310_Table1_ColumnLookup,0),FALSE)
+N("310"),
  IF(AND(VALUE(LEFT($A1151,3))=311,LEN($I1151)=4),VLOOKUP($I1151,_311_Table1,MATCH($B1151,_311_Table1_ColumnLookup,0),FALSE),
  IF(AND(VALUE(LEFT($A1151,3))=311,OR($B1151="I2",$B1151="J2",$B1151="K2",$B1151="L2")),VLOOKUP('311'!$G$58,_311_Table1,MATCH(MID($B1151,1,1),_311_Table1_ColumnLookup,0),FALSE),
  IF(AND(VALUE(LEFT($A1151,3))=311,RIGHT($B1151,5)="Total"),VLOOKUP('311'!$G$59,_311_Table1,MATCH(MID($B1151,1,1),_311_Table1_ColumnLookup,0),FALSE),
  IF(VALUE(LEFT($A1151,3))=311,VLOOKUP(VALUE(MID($B1151,2,1)),_311_Table1,MATCH(MID($B1151,1,1),_311_Table1_ColumnLookup,0),FALSE)
+N("311"),
  IF(AND(VALUE(LEFT($A1151,3))=312,LEFT($G1151,10)="Unincepted",$B1151="G "),VLOOKUP(" ULO",_312_Table1,MATCH('312'!$N$16,_312_Table1_ColumnLookup,0),FALSE),
  IF(AND(VALUE(LEFT($A1151,3))=312,LEFT($G1151,10)="Unincepted",$B1151="O "),VLOOKUP(" ULO",_312_Table1,MATCH('312'!$V$16,_312_Table1_ColumnLookup,0),FALSE),
  IF(AND(VALUE(LEFT($A1151,3))=312,LEFT($G1151,10)="Unincepted",$B1151="Q "),VLOOKUP(" ULO",_312_Table1,MATCH('312'!$X$16,_312_Table1_ColumnLookup,0),FALSE),
  IF(AND(VALUE(LEFT($A1151,3))=312,LEFT($G1151,10)="Unincepted"),VLOOKUP(" ULO",_312_Table1,MATCH(LEFT($B1151,1),_312_Table1_ColumnLookup,0),FALSE),
  IF(AND(VALUE(LEFT($A1151,3))=312,LEFT($G1151,5)="Total",$B1151="G "),VLOOKUP('312'!$F$80,_312_Table1,MATCH('312'!$N$16,_312_Table1_ColumnLookup,0),FALSE),
  IF(AND(VALUE(LEFT($A1151,3))=312,LEFT($G1151,5)="Total",$B1151="O "),VLOOKUP('312'!$F$80,_312_Table1,MATCH('312'!$V$16,_312_Table1_ColumnLookup,0),FALSE),
  IF(AND(VALUE(LEFT($A1151,3))=312,LEFT($G1151,5)="Total",$B1151="Q "),VLOOKUP('312'!$F$80,_312_Table1,MATCH('312'!$X$16,_312_Table1_ColumnLookup,0),FALSE),
  IF(AND(VALUE(LEFT($A1151,3))=312,LEFT($G1151,5)="Total"),VLOOKUP('312'!$F$80,_312_Table1,MATCH(LEFT($B1151,1),_312_Table1_ColumnLookup,0),FALSE),
  IF(AND(VALUE(LEFT($A1151,3))=312,LEN($I1151)=4,$B1151="G"),VLOOKUP($I1151,_312_Table1,MATCH('312'!$N$16,_312_Table1_ColumnLookup,0),FALSE),
  IF(AND(VALUE(LEFT($A1151,3))=312,LEN($I1151)=4,$B1151="O"),VLOOKUP($I1151,_312_Table1,MATCH('312'!$V$16,_312_Table1_ColumnLookup,0),FALSE),
  IF(AND(VALUE(LEFT($A1151,3))=312,LEN($I1151)=4,$B1151="Q"),VLOOKUP($I1151,_312_Table1,MATCH('312'!$X$16,_312_Table1_ColumnLookup,0),FALSE),
  IF(AND(VALUE(LEFT($A1151,3))=312,LEN($I1151)=4),VLOOKUP($I1151,_312_Table1,MATCH(LEFT($B1151,1),_312_Table1_ColumnLookup,0),FALSE)
+N("312"),
  IF(VALUE(LEFT($A1151,3))=313,VLOOKUP(VALUE(MID($B1151,2,1)),_313_Table1,MATCH(MID($B1151,1,1),_313_Table1_ColumnLookup,0),FALSE)
+N("313"),
  IF(AND(VALUE(LEFT($A1151,3))=314,LEN($B1151)=3),VLOOKUP(VALUE(MID($B1151,2,2)),_314_Table1,MATCH(MID($B1151,1,1),_314_Table1_ColumnLookup,0),FALSE),
  IF(VALUE(LEFT($A1151,3))=314,VLOOKUP(VALUE(MID($B1151,2,1)),_314_Table1,MATCH(MID($B1151,1,1),_314_Table1_ColumnLookup,0),FALSE)
+N("314"),
""))))))))))))))))))))))))</f>
        <v>#N/A</v>
      </c>
      <c r="E1151" s="238" t="e">
        <f>IF(AND(VALUE(LEFT($A1151,3))=309,LEN($B1151)=3),VLOOKUP(VALUE(MID($B1151,2,2)),_309_Table2,MATCH(MID($B1151,1,1),_309_Table2_ColumnLookup,0),FALSE),
  IF($C1151="309 LCR SummaryA",OneYearSCR,IF($C1151="309 LCR SummaryB",UltimateSCR,IF(VALUE(LEFT($A1151,3))=309,VLOOKUP(VALUE(MID($B1151,2,1)),_309_Table2,MATCH(MID($B1151,1,1),_309_Table2_ColumnLookup,0),FALSE)
+N("309"),
  IF(VALUE(LEFT($A1151,3))=310,VLOOKUP(VALUE(MID($B1151,2,1)),_310_Table2,MATCH(MID($B1151,1,1),_310_Table2_ColumnLookup,0),FALSE)
+N("310"),
  IF(AND(VALUE(LEFT($A1151,3))=311,LEN($I1151)=4),VLOOKUP($I1151,_311_Table2,MATCH($B1151,_311_Table2_ColumnLookup,0),FALSE),
  IF(AND(VALUE(LEFT($A1151,3))=311,OR($B1151="I2",$B1151="J2",$B1151="K2",$B1151="L2")),VLOOKUP('311'!$G$58,_311_Table2,MATCH(MID($B1151,1,1),_311_Table2_ColumnLookup,0),FALSE),
  IF(AND(VALUE(LEFT($A1151,3))=311,RIGHT($B1151,5)="Total"),VLOOKUP('311'!$G$59,_311_Table2,MATCH(MID($B1151,1,1),_311_Table2_ColumnLookup,0),FALSE),
  IF(VALUE(LEFT($A1151,3))=311,VLOOKUP(VALUE(MID($B1151,2,1)),_311_Table2,MATCH(MID($B1151,1,1),_311_Table2_ColumnLookup,0),FALSE)
+N("311"),
  IF(AND(VALUE(LEFT($A1151,3))=312,LEFT($G1151,10)="Unincepted",$B1151="G "),VLOOKUP(" ULO",_312_Table2,MATCH('312'!$N$16,_312_Table2_ColumnLookup,0),FALSE),
  IF(AND(VALUE(LEFT($A1151,3))=312,LEFT($G1151,10)="Unincepted",$B1151="O "),VLOOKUP(" ULO",_312_Table2,MATCH('312'!$V$16,_312_Table2_ColumnLookup,0),FALSE),
  IF(AND(VALUE(LEFT($A1151,3))=312,LEFT($G1151,10)="Unincepted",$B1151="Q "),VLOOKUP(" ULO",_312_Table2,MATCH('312'!$X$16,_312_Table2_ColumnLookup,0),FALSE),
  IF(AND(VALUE(LEFT($A1151,3))=312,LEFT($G1151,10)="Unincepted"),VLOOKUP(" ULO",_312_Table2,MATCH(LEFT($B1151,1),_312_Table2_ColumnLookup,0),FALSE),
  IF(AND(VALUE(LEFT($A1151,3))=312,LEFT($G1151,5)="Total",$B1151="G "),VLOOKUP('312'!$F$80,_312_Table2,MATCH('312'!$N$16,_312_Table2_ColumnLookup,0),FALSE),
  IF(AND(VALUE(LEFT($A1151,3))=312,LEFT($G1151,5)="Total",$B1151="O "),VLOOKUP('312'!$F$80,_312_Table2,MATCH('312'!$V$16,_312_Table2_ColumnLookup,0),FALSE),
  IF(AND(VALUE(LEFT($A1151,3))=312,LEFT($G1151,5)="Total",$B1151="Q "),VLOOKUP('312'!$F$80,_312_Table2,MATCH('312'!$X$16,_312_Table2_ColumnLookup,0),FALSE),
  IF(AND(VALUE(LEFT($A1151,3))=312,LEFT($G1151,5)="Total"),VLOOKUP('312'!$F$80,_312_Table2,MATCH(LEFT($B1151,1),_312_Table2_ColumnLookup,0),FALSE),
  IF(AND(VALUE(LEFT($A1151,3))=312,LEN($I1151)=4,$B1151="G"),VLOOKUP($I1151,_312_Table2,MATCH('312'!$N$16,_312_Table2_ColumnLookup,0),FALSE),
  IF(AND(VALUE(LEFT($A1151,3))=312,LEN($I1151)=4,$B1151="O"),VLOOKUP($I1151,_312_Table2,MATCH('312'!$V$16,_312_Table2_ColumnLookup,0),FALSE),
  IF(AND(VALUE(LEFT($A1151,3))=312,LEN($I1151)=4,$B1151="Q"),VLOOKUP($I1151,_312_Table2,MATCH('312'!$X$16,_312_Table2_ColumnLookup,0),FALSE),
  IF(AND(VALUE(LEFT($A1151,3))=312,LEN($I1151)=4),VLOOKUP($I1151,_312_Table2,MATCH(LEFT($B1151,1),_312_Table2_ColumnLookup,0),FALSE)
+N("312"),
  IF(VALUE(LEFT($A1151,3))=313,VLOOKUP(VALUE(MID($B1151,2,1)),_313_Table2,MATCH(MID($B1151,1,1),_313_Table2_ColumnLookup,0),FALSE)
+N("313"),
  IF(AND(VALUE(LEFT($A1151,3))=314,LEN($B1151)=3),VLOOKUP(VALUE(MID($B1151,2,2)),_314_Table2,MATCH(MID($B1151,1,1),_314_Table2_ColumnLookup,0),FALSE),
  IF(VALUE(LEFT($A1151,3))=314,VLOOKUP(VALUE(MID($B1151,2,1)),_314_Table2,MATCH(MID($B1151,1,1),_314_Table2_ColumnLookup,0),FALSE)
+N("314"),
""))))))))))))))))))))))))</f>
        <v>#N/A</v>
      </c>
      <c r="F1151" s="238" t="e">
        <f>IF(AND(VALUE(LEFT($A1151,3))=309,LEN($B1151)=3),VLOOKUP(VALUE(MID($B1151,2,2)),_309_Table3,MATCH(MID($B1151,1,1),_309_Table3_ColumnLookup,0),FALSE),
  IF($C1151="309 LCR SummaryA",OneYearSCR,IF($C1151="309 LCR SummaryB",UltimateSCR,IF(VALUE(LEFT($A1151,3))=309,VLOOKUP(VALUE(MID($B1151,2,1)),_309_Table3,MATCH(MID($B1151,1,1),_309_Table3_ColumnLookup,0),FALSE)
+N("309"),
  IF(VALUE(LEFT($A1151,3))=310,VLOOKUP(VALUE(MID($B1151,2,1)),_310_Table3,MATCH(MID($B1151,1,1),_310_Table3_ColumnLookup,0),FALSE)
+N("310"),
  IF(AND(VALUE(LEFT($A1151,3))=311,LEN($I1151)=4),VLOOKUP($I1151,_311_Table3,MATCH($B1151,_311_Table3_ColumnLookup,0),FALSE),
  IF(AND(VALUE(LEFT($A1151,3))=311,OR($B1151="I2",$B1151="J2",$B1151="K2",$B1151="L2")),VLOOKUP('311'!$G$58,_311_Table3,MATCH(MID($B1151,1,1),_311_Table3_ColumnLookup,0),FALSE),
  IF(AND(VALUE(LEFT($A1151,3))=311,RIGHT($B1151,5)="Total"),VLOOKUP('311'!$G$59,_311_Table3,MATCH(MID($B1151,1,1),_311_Table3_ColumnLookup,0),FALSE),
  IF(VALUE(LEFT($A1151,3))=311,VLOOKUP(VALUE(MID($B1151,2,1)),_311_Table3,MATCH(MID($B1151,1,1),_311_Table3_ColumnLookup,0),FALSE)
+N("311"),
  IF(AND(VALUE(LEFT($A1151,3))=312,LEFT($G1151,10)="Unincepted",$B1151="G "),VLOOKUP(" ULO",_312_Table3,MATCH('312'!$N$16,_312_Table3_ColumnLookup,0),FALSE),
  IF(AND(VALUE(LEFT($A1151,3))=312,LEFT($G1151,10)="Unincepted",$B1151="O "),VLOOKUP(" ULO",_312_Table3,MATCH('312'!$V$16,_312_Table3_ColumnLookup,0),FALSE),
  IF(AND(VALUE(LEFT($A1151,3))=312,LEFT($G1151,10)="Unincepted",$B1151="Q "),VLOOKUP(" ULO",_312_Table3,MATCH('312'!$X$16,_312_Table3_ColumnLookup,0),FALSE),
  IF(AND(VALUE(LEFT($A1151,3))=312,LEFT($G1151,10)="Unincepted"),VLOOKUP(" ULO",_312_Table3,MATCH(LEFT($B1151,1),_312_Table3_ColumnLookup,0),FALSE),
  IF(AND(VALUE(LEFT($A1151,3))=312,LEFT($G1151,5)="Total",$B1151="G "),VLOOKUP('312'!$F$80,_312_Table3,MATCH('312'!$N$16,_312_Table3_ColumnLookup,0),FALSE),
  IF(AND(VALUE(LEFT($A1151,3))=312,LEFT($G1151,5)="Total",$B1151="O "),VLOOKUP('312'!$F$80,_312_Table3,MATCH('312'!$V$16,_312_Table3_ColumnLookup,0),FALSE),
  IF(AND(VALUE(LEFT($A1151,3))=312,LEFT($G1151,5)="Total",$B1151="Q "),VLOOKUP('312'!$F$80,_312_Table3,MATCH('312'!$X$16,_312_Table3_ColumnLookup,0),FALSE),
  IF(AND(VALUE(LEFT($A1151,3))=312,LEFT($G1151,5)="Total"),VLOOKUP('312'!$F$80,_312_Table3,MATCH(LEFT($B1151,1),_312_Table3_ColumnLookup,0),FALSE),
  IF(AND(VALUE(LEFT($A1151,3))=312,LEN($I1151)=4,$B1151="G"),VLOOKUP($I1151,_312_Table3,MATCH('312'!$N$16,_312_Table3_ColumnLookup,0),FALSE),
  IF(AND(VALUE(LEFT($A1151,3))=312,LEN($I1151)=4,$B1151="O"),VLOOKUP($I1151,_312_Table3,MATCH('312'!$V$16,_312_Table3_ColumnLookup,0),FALSE),
  IF(AND(VALUE(LEFT($A1151,3))=312,LEN($I1151)=4,$B1151="Q"),VLOOKUP($I1151,_312_Table3,MATCH('312'!$X$16,_312_Table3_ColumnLookup,0),FALSE),
  IF(AND(VALUE(LEFT($A1151,3))=312,LEN($I1151)=4),VLOOKUP($I1151,_312_Table3,MATCH(LEFT($B1151,1),_312_Table3_ColumnLookup,0),FALSE)
+N("312"),
  IF(VALUE(LEFT($A1151,3))=313,VLOOKUP(VALUE(MID($B1151,2,1)),_313_Table3,MATCH(MID($B1151,1,1),_313_Table3_ColumnLookup,0),FALSE)
+N("313"),
  IF(AND(VALUE(LEFT($A1151,3))=314,LEN($B1151)=3),VLOOKUP(VALUE(MID($B1151,2,2)),_314_Table3,MATCH(MID($B1151,1,1),_314_Table3_ColumnLookup,0),FALSE),
  IF(VALUE(LEFT($A1151,3))=314,VLOOKUP(VALUE(MID($B1151,2,1)),_314_Table3,MATCH(MID($B1151,1,1),_314_Table3_ColumnLookup,0),FALSE)
+N("314"),
""))))))))))))))))))))))))</f>
        <v>#N/A</v>
      </c>
      <c r="H1151" s="321" t="str">
        <f>IFERROR(
IF(ISERROR($D1151)=FALSE,$D1151,IF(ISERROR($E1151)=FALSE,$E1151,IF(ISERROR($F1151)=FALSE,$F1151
+N("012 checkboxes"),
IF(
IF(OR(LEFT($A1151,9)="Syndicate",LEFT($A1151,12)="NewSyndicate"),VLOOKUP($A1151,'012'!$J:$ZW,MATCH("Link to button",'012'!$J$1:$ZW$1,0),0)
+N("309 checkbox"),
IF($C1151="309 LCR Summary0",VLOOKUP("Notes990",'309'!$P:$ZZ,MATCH("Link to button",'309'!$P$1:$ZZ$1,0),0)
+N("313 checkboxes"),
IF($C1151="313 Financial Information0LcmVsScr",IF($C1151="309 LCR Summary0",VLOOKUP("LcmVsScr",'309'!$N:$ZZ,MATCH("Link to button",'309'!$N$1:$ZZ$1,0),0),
IF($C1151="313 Financial Information0LcrDocAttached",IF($C1151="309 LCR Summary0",VLOOKUP("LcrDocAttached",'309'!$N:$ZZ,MATCH("Link to button",'309'!$N$1:$ZZ$1,0),
0)))))))=1,TRUE,FALSE)
))),"")</f>
        <v/>
      </c>
    </row>
    <row r="1152" spans="1:8">
      <c r="A1152" s="237" t="e">
        <f>VLOOKUP($G1152,CSVLookups!$B:$R,MATCH(A$1,CSVLookups!$B$1:$R$1,0),FALSE)</f>
        <v>#N/A</v>
      </c>
      <c r="B1152" s="237" t="e">
        <f>VLOOKUP($G1152,CSVLookups!$B:$R,MATCH(B$1,CSVLookups!$B$1:$R$1,0),FALSE)</f>
        <v>#N/A</v>
      </c>
      <c r="C1152" s="238" t="e">
        <f t="shared" si="18"/>
        <v>#N/A</v>
      </c>
      <c r="D1152" s="238" t="e">
        <f>IF(AND(VALUE(LEFT($A1152,3))=309,LEN($B1152)=3),VLOOKUP(VALUE(MID($B1152,2,2)),_309_Table1,MATCH(MID($B1152,1,1),_309_Table1_ColumnLookup,0),FALSE),
  IF($C1152="309 LCR SummaryA",OneYearSCR,IF($C1152="309 LCR SummaryB",UltimateSCR,IF(VALUE(LEFT($A1152,3))=309,VLOOKUP(VALUE(MID($B1152,2,1)),_309_Table1,MATCH(MID($B1152,1,1),_309_Table1_ColumnLookup,0),FALSE)
+N("309"),
  IF(VALUE(LEFT($A1152,3))=310,VLOOKUP(VALUE(MID($B1152,2,1)),_310_Table1,MATCH(MID($B1152,1,1),_310_Table1_ColumnLookup,0),FALSE)
+N("310"),
  IF(AND(VALUE(LEFT($A1152,3))=311,LEN($I1152)=4),VLOOKUP($I1152,_311_Table1,MATCH($B1152,_311_Table1_ColumnLookup,0),FALSE),
  IF(AND(VALUE(LEFT($A1152,3))=311,OR($B1152="I2",$B1152="J2",$B1152="K2",$B1152="L2")),VLOOKUP('311'!$G$58,_311_Table1,MATCH(MID($B1152,1,1),_311_Table1_ColumnLookup,0),FALSE),
  IF(AND(VALUE(LEFT($A1152,3))=311,RIGHT($B1152,5)="Total"),VLOOKUP('311'!$G$59,_311_Table1,MATCH(MID($B1152,1,1),_311_Table1_ColumnLookup,0),FALSE),
  IF(VALUE(LEFT($A1152,3))=311,VLOOKUP(VALUE(MID($B1152,2,1)),_311_Table1,MATCH(MID($B1152,1,1),_311_Table1_ColumnLookup,0),FALSE)
+N("311"),
  IF(AND(VALUE(LEFT($A1152,3))=312,LEFT($G1152,10)="Unincepted",$B1152="G "),VLOOKUP(" ULO",_312_Table1,MATCH('312'!$N$16,_312_Table1_ColumnLookup,0),FALSE),
  IF(AND(VALUE(LEFT($A1152,3))=312,LEFT($G1152,10)="Unincepted",$B1152="O "),VLOOKUP(" ULO",_312_Table1,MATCH('312'!$V$16,_312_Table1_ColumnLookup,0),FALSE),
  IF(AND(VALUE(LEFT($A1152,3))=312,LEFT($G1152,10)="Unincepted",$B1152="Q "),VLOOKUP(" ULO",_312_Table1,MATCH('312'!$X$16,_312_Table1_ColumnLookup,0),FALSE),
  IF(AND(VALUE(LEFT($A1152,3))=312,LEFT($G1152,10)="Unincepted"),VLOOKUP(" ULO",_312_Table1,MATCH(LEFT($B1152,1),_312_Table1_ColumnLookup,0),FALSE),
  IF(AND(VALUE(LEFT($A1152,3))=312,LEFT($G1152,5)="Total",$B1152="G "),VLOOKUP('312'!$F$80,_312_Table1,MATCH('312'!$N$16,_312_Table1_ColumnLookup,0),FALSE),
  IF(AND(VALUE(LEFT($A1152,3))=312,LEFT($G1152,5)="Total",$B1152="O "),VLOOKUP('312'!$F$80,_312_Table1,MATCH('312'!$V$16,_312_Table1_ColumnLookup,0),FALSE),
  IF(AND(VALUE(LEFT($A1152,3))=312,LEFT($G1152,5)="Total",$B1152="Q "),VLOOKUP('312'!$F$80,_312_Table1,MATCH('312'!$X$16,_312_Table1_ColumnLookup,0),FALSE),
  IF(AND(VALUE(LEFT($A1152,3))=312,LEFT($G1152,5)="Total"),VLOOKUP('312'!$F$80,_312_Table1,MATCH(LEFT($B1152,1),_312_Table1_ColumnLookup,0),FALSE),
  IF(AND(VALUE(LEFT($A1152,3))=312,LEN($I1152)=4,$B1152="G"),VLOOKUP($I1152,_312_Table1,MATCH('312'!$N$16,_312_Table1_ColumnLookup,0),FALSE),
  IF(AND(VALUE(LEFT($A1152,3))=312,LEN($I1152)=4,$B1152="O"),VLOOKUP($I1152,_312_Table1,MATCH('312'!$V$16,_312_Table1_ColumnLookup,0),FALSE),
  IF(AND(VALUE(LEFT($A1152,3))=312,LEN($I1152)=4,$B1152="Q"),VLOOKUP($I1152,_312_Table1,MATCH('312'!$X$16,_312_Table1_ColumnLookup,0),FALSE),
  IF(AND(VALUE(LEFT($A1152,3))=312,LEN($I1152)=4),VLOOKUP($I1152,_312_Table1,MATCH(LEFT($B1152,1),_312_Table1_ColumnLookup,0),FALSE)
+N("312"),
  IF(VALUE(LEFT($A1152,3))=313,VLOOKUP(VALUE(MID($B1152,2,1)),_313_Table1,MATCH(MID($B1152,1,1),_313_Table1_ColumnLookup,0),FALSE)
+N("313"),
  IF(AND(VALUE(LEFT($A1152,3))=314,LEN($B1152)=3),VLOOKUP(VALUE(MID($B1152,2,2)),_314_Table1,MATCH(MID($B1152,1,1),_314_Table1_ColumnLookup,0),FALSE),
  IF(VALUE(LEFT($A1152,3))=314,VLOOKUP(VALUE(MID($B1152,2,1)),_314_Table1,MATCH(MID($B1152,1,1),_314_Table1_ColumnLookup,0),FALSE)
+N("314"),
""))))))))))))))))))))))))</f>
        <v>#N/A</v>
      </c>
      <c r="E1152" s="238" t="e">
        <f>IF(AND(VALUE(LEFT($A1152,3))=309,LEN($B1152)=3),VLOOKUP(VALUE(MID($B1152,2,2)),_309_Table2,MATCH(MID($B1152,1,1),_309_Table2_ColumnLookup,0),FALSE),
  IF($C1152="309 LCR SummaryA",OneYearSCR,IF($C1152="309 LCR SummaryB",UltimateSCR,IF(VALUE(LEFT($A1152,3))=309,VLOOKUP(VALUE(MID($B1152,2,1)),_309_Table2,MATCH(MID($B1152,1,1),_309_Table2_ColumnLookup,0),FALSE)
+N("309"),
  IF(VALUE(LEFT($A1152,3))=310,VLOOKUP(VALUE(MID($B1152,2,1)),_310_Table2,MATCH(MID($B1152,1,1),_310_Table2_ColumnLookup,0),FALSE)
+N("310"),
  IF(AND(VALUE(LEFT($A1152,3))=311,LEN($I1152)=4),VLOOKUP($I1152,_311_Table2,MATCH($B1152,_311_Table2_ColumnLookup,0),FALSE),
  IF(AND(VALUE(LEFT($A1152,3))=311,OR($B1152="I2",$B1152="J2",$B1152="K2",$B1152="L2")),VLOOKUP('311'!$G$58,_311_Table2,MATCH(MID($B1152,1,1),_311_Table2_ColumnLookup,0),FALSE),
  IF(AND(VALUE(LEFT($A1152,3))=311,RIGHT($B1152,5)="Total"),VLOOKUP('311'!$G$59,_311_Table2,MATCH(MID($B1152,1,1),_311_Table2_ColumnLookup,0),FALSE),
  IF(VALUE(LEFT($A1152,3))=311,VLOOKUP(VALUE(MID($B1152,2,1)),_311_Table2,MATCH(MID($B1152,1,1),_311_Table2_ColumnLookup,0),FALSE)
+N("311"),
  IF(AND(VALUE(LEFT($A1152,3))=312,LEFT($G1152,10)="Unincepted",$B1152="G "),VLOOKUP(" ULO",_312_Table2,MATCH('312'!$N$16,_312_Table2_ColumnLookup,0),FALSE),
  IF(AND(VALUE(LEFT($A1152,3))=312,LEFT($G1152,10)="Unincepted",$B1152="O "),VLOOKUP(" ULO",_312_Table2,MATCH('312'!$V$16,_312_Table2_ColumnLookup,0),FALSE),
  IF(AND(VALUE(LEFT($A1152,3))=312,LEFT($G1152,10)="Unincepted",$B1152="Q "),VLOOKUP(" ULO",_312_Table2,MATCH('312'!$X$16,_312_Table2_ColumnLookup,0),FALSE),
  IF(AND(VALUE(LEFT($A1152,3))=312,LEFT($G1152,10)="Unincepted"),VLOOKUP(" ULO",_312_Table2,MATCH(LEFT($B1152,1),_312_Table2_ColumnLookup,0),FALSE),
  IF(AND(VALUE(LEFT($A1152,3))=312,LEFT($G1152,5)="Total",$B1152="G "),VLOOKUP('312'!$F$80,_312_Table2,MATCH('312'!$N$16,_312_Table2_ColumnLookup,0),FALSE),
  IF(AND(VALUE(LEFT($A1152,3))=312,LEFT($G1152,5)="Total",$B1152="O "),VLOOKUP('312'!$F$80,_312_Table2,MATCH('312'!$V$16,_312_Table2_ColumnLookup,0),FALSE),
  IF(AND(VALUE(LEFT($A1152,3))=312,LEFT($G1152,5)="Total",$B1152="Q "),VLOOKUP('312'!$F$80,_312_Table2,MATCH('312'!$X$16,_312_Table2_ColumnLookup,0),FALSE),
  IF(AND(VALUE(LEFT($A1152,3))=312,LEFT($G1152,5)="Total"),VLOOKUP('312'!$F$80,_312_Table2,MATCH(LEFT($B1152,1),_312_Table2_ColumnLookup,0),FALSE),
  IF(AND(VALUE(LEFT($A1152,3))=312,LEN($I1152)=4,$B1152="G"),VLOOKUP($I1152,_312_Table2,MATCH('312'!$N$16,_312_Table2_ColumnLookup,0),FALSE),
  IF(AND(VALUE(LEFT($A1152,3))=312,LEN($I1152)=4,$B1152="O"),VLOOKUP($I1152,_312_Table2,MATCH('312'!$V$16,_312_Table2_ColumnLookup,0),FALSE),
  IF(AND(VALUE(LEFT($A1152,3))=312,LEN($I1152)=4,$B1152="Q"),VLOOKUP($I1152,_312_Table2,MATCH('312'!$X$16,_312_Table2_ColumnLookup,0),FALSE),
  IF(AND(VALUE(LEFT($A1152,3))=312,LEN($I1152)=4),VLOOKUP($I1152,_312_Table2,MATCH(LEFT($B1152,1),_312_Table2_ColumnLookup,0),FALSE)
+N("312"),
  IF(VALUE(LEFT($A1152,3))=313,VLOOKUP(VALUE(MID($B1152,2,1)),_313_Table2,MATCH(MID($B1152,1,1),_313_Table2_ColumnLookup,0),FALSE)
+N("313"),
  IF(AND(VALUE(LEFT($A1152,3))=314,LEN($B1152)=3),VLOOKUP(VALUE(MID($B1152,2,2)),_314_Table2,MATCH(MID($B1152,1,1),_314_Table2_ColumnLookup,0),FALSE),
  IF(VALUE(LEFT($A1152,3))=314,VLOOKUP(VALUE(MID($B1152,2,1)),_314_Table2,MATCH(MID($B1152,1,1),_314_Table2_ColumnLookup,0),FALSE)
+N("314"),
""))))))))))))))))))))))))</f>
        <v>#N/A</v>
      </c>
      <c r="F1152" s="238" t="e">
        <f>IF(AND(VALUE(LEFT($A1152,3))=309,LEN($B1152)=3),VLOOKUP(VALUE(MID($B1152,2,2)),_309_Table3,MATCH(MID($B1152,1,1),_309_Table3_ColumnLookup,0),FALSE),
  IF($C1152="309 LCR SummaryA",OneYearSCR,IF($C1152="309 LCR SummaryB",UltimateSCR,IF(VALUE(LEFT($A1152,3))=309,VLOOKUP(VALUE(MID($B1152,2,1)),_309_Table3,MATCH(MID($B1152,1,1),_309_Table3_ColumnLookup,0),FALSE)
+N("309"),
  IF(VALUE(LEFT($A1152,3))=310,VLOOKUP(VALUE(MID($B1152,2,1)),_310_Table3,MATCH(MID($B1152,1,1),_310_Table3_ColumnLookup,0),FALSE)
+N("310"),
  IF(AND(VALUE(LEFT($A1152,3))=311,LEN($I1152)=4),VLOOKUP($I1152,_311_Table3,MATCH($B1152,_311_Table3_ColumnLookup,0),FALSE),
  IF(AND(VALUE(LEFT($A1152,3))=311,OR($B1152="I2",$B1152="J2",$B1152="K2",$B1152="L2")),VLOOKUP('311'!$G$58,_311_Table3,MATCH(MID($B1152,1,1),_311_Table3_ColumnLookup,0),FALSE),
  IF(AND(VALUE(LEFT($A1152,3))=311,RIGHT($B1152,5)="Total"),VLOOKUP('311'!$G$59,_311_Table3,MATCH(MID($B1152,1,1),_311_Table3_ColumnLookup,0),FALSE),
  IF(VALUE(LEFT($A1152,3))=311,VLOOKUP(VALUE(MID($B1152,2,1)),_311_Table3,MATCH(MID($B1152,1,1),_311_Table3_ColumnLookup,0),FALSE)
+N("311"),
  IF(AND(VALUE(LEFT($A1152,3))=312,LEFT($G1152,10)="Unincepted",$B1152="G "),VLOOKUP(" ULO",_312_Table3,MATCH('312'!$N$16,_312_Table3_ColumnLookup,0),FALSE),
  IF(AND(VALUE(LEFT($A1152,3))=312,LEFT($G1152,10)="Unincepted",$B1152="O "),VLOOKUP(" ULO",_312_Table3,MATCH('312'!$V$16,_312_Table3_ColumnLookup,0),FALSE),
  IF(AND(VALUE(LEFT($A1152,3))=312,LEFT($G1152,10)="Unincepted",$B1152="Q "),VLOOKUP(" ULO",_312_Table3,MATCH('312'!$X$16,_312_Table3_ColumnLookup,0),FALSE),
  IF(AND(VALUE(LEFT($A1152,3))=312,LEFT($G1152,10)="Unincepted"),VLOOKUP(" ULO",_312_Table3,MATCH(LEFT($B1152,1),_312_Table3_ColumnLookup,0),FALSE),
  IF(AND(VALUE(LEFT($A1152,3))=312,LEFT($G1152,5)="Total",$B1152="G "),VLOOKUP('312'!$F$80,_312_Table3,MATCH('312'!$N$16,_312_Table3_ColumnLookup,0),FALSE),
  IF(AND(VALUE(LEFT($A1152,3))=312,LEFT($G1152,5)="Total",$B1152="O "),VLOOKUP('312'!$F$80,_312_Table3,MATCH('312'!$V$16,_312_Table3_ColumnLookup,0),FALSE),
  IF(AND(VALUE(LEFT($A1152,3))=312,LEFT($G1152,5)="Total",$B1152="Q "),VLOOKUP('312'!$F$80,_312_Table3,MATCH('312'!$X$16,_312_Table3_ColumnLookup,0),FALSE),
  IF(AND(VALUE(LEFT($A1152,3))=312,LEFT($G1152,5)="Total"),VLOOKUP('312'!$F$80,_312_Table3,MATCH(LEFT($B1152,1),_312_Table3_ColumnLookup,0),FALSE),
  IF(AND(VALUE(LEFT($A1152,3))=312,LEN($I1152)=4,$B1152="G"),VLOOKUP($I1152,_312_Table3,MATCH('312'!$N$16,_312_Table3_ColumnLookup,0),FALSE),
  IF(AND(VALUE(LEFT($A1152,3))=312,LEN($I1152)=4,$B1152="O"),VLOOKUP($I1152,_312_Table3,MATCH('312'!$V$16,_312_Table3_ColumnLookup,0),FALSE),
  IF(AND(VALUE(LEFT($A1152,3))=312,LEN($I1152)=4,$B1152="Q"),VLOOKUP($I1152,_312_Table3,MATCH('312'!$X$16,_312_Table3_ColumnLookup,0),FALSE),
  IF(AND(VALUE(LEFT($A1152,3))=312,LEN($I1152)=4),VLOOKUP($I1152,_312_Table3,MATCH(LEFT($B1152,1),_312_Table3_ColumnLookup,0),FALSE)
+N("312"),
  IF(VALUE(LEFT($A1152,3))=313,VLOOKUP(VALUE(MID($B1152,2,1)),_313_Table3,MATCH(MID($B1152,1,1),_313_Table3_ColumnLookup,0),FALSE)
+N("313"),
  IF(AND(VALUE(LEFT($A1152,3))=314,LEN($B1152)=3),VLOOKUP(VALUE(MID($B1152,2,2)),_314_Table3,MATCH(MID($B1152,1,1),_314_Table3_ColumnLookup,0),FALSE),
  IF(VALUE(LEFT($A1152,3))=314,VLOOKUP(VALUE(MID($B1152,2,1)),_314_Table3,MATCH(MID($B1152,1,1),_314_Table3_ColumnLookup,0),FALSE)
+N("314"),
""))))))))))))))))))))))))</f>
        <v>#N/A</v>
      </c>
      <c r="H1152" s="321" t="str">
        <f>IFERROR(
IF(ISERROR($D1152)=FALSE,$D1152,IF(ISERROR($E1152)=FALSE,$E1152,IF(ISERROR($F1152)=FALSE,$F1152
+N("012 checkboxes"),
IF(
IF(OR(LEFT($A1152,9)="Syndicate",LEFT($A1152,12)="NewSyndicate"),VLOOKUP($A1152,'012'!$J:$ZW,MATCH("Link to button",'012'!$J$1:$ZW$1,0),0)
+N("309 checkbox"),
IF($C1152="309 LCR Summary0",VLOOKUP("Notes990",'309'!$P:$ZZ,MATCH("Link to button",'309'!$P$1:$ZZ$1,0),0)
+N("313 checkboxes"),
IF($C1152="313 Financial Information0LcmVsScr",IF($C1152="309 LCR Summary0",VLOOKUP("LcmVsScr",'309'!$N:$ZZ,MATCH("Link to button",'309'!$N$1:$ZZ$1,0),0),
IF($C1152="313 Financial Information0LcrDocAttached",IF($C1152="309 LCR Summary0",VLOOKUP("LcrDocAttached",'309'!$N:$ZZ,MATCH("Link to button",'309'!$N$1:$ZZ$1,0),
0)))))))=1,TRUE,FALSE)
))),"")</f>
        <v/>
      </c>
    </row>
    <row r="1153" spans="1:8">
      <c r="A1153" s="237" t="e">
        <f>VLOOKUP($G1153,CSVLookups!$B:$R,MATCH(A$1,CSVLookups!$B$1:$R$1,0),FALSE)</f>
        <v>#N/A</v>
      </c>
      <c r="B1153" s="237" t="e">
        <f>VLOOKUP($G1153,CSVLookups!$B:$R,MATCH(B$1,CSVLookups!$B$1:$R$1,0),FALSE)</f>
        <v>#N/A</v>
      </c>
      <c r="C1153" s="238" t="e">
        <f t="shared" si="18"/>
        <v>#N/A</v>
      </c>
      <c r="D1153" s="238" t="e">
        <f>IF(AND(VALUE(LEFT($A1153,3))=309,LEN($B1153)=3),VLOOKUP(VALUE(MID($B1153,2,2)),_309_Table1,MATCH(MID($B1153,1,1),_309_Table1_ColumnLookup,0),FALSE),
  IF($C1153="309 LCR SummaryA",OneYearSCR,IF($C1153="309 LCR SummaryB",UltimateSCR,IF(VALUE(LEFT($A1153,3))=309,VLOOKUP(VALUE(MID($B1153,2,1)),_309_Table1,MATCH(MID($B1153,1,1),_309_Table1_ColumnLookup,0),FALSE)
+N("309"),
  IF(VALUE(LEFT($A1153,3))=310,VLOOKUP(VALUE(MID($B1153,2,1)),_310_Table1,MATCH(MID($B1153,1,1),_310_Table1_ColumnLookup,0),FALSE)
+N("310"),
  IF(AND(VALUE(LEFT($A1153,3))=311,LEN($I1153)=4),VLOOKUP($I1153,_311_Table1,MATCH($B1153,_311_Table1_ColumnLookup,0),FALSE),
  IF(AND(VALUE(LEFT($A1153,3))=311,OR($B1153="I2",$B1153="J2",$B1153="K2",$B1153="L2")),VLOOKUP('311'!$G$58,_311_Table1,MATCH(MID($B1153,1,1),_311_Table1_ColumnLookup,0),FALSE),
  IF(AND(VALUE(LEFT($A1153,3))=311,RIGHT($B1153,5)="Total"),VLOOKUP('311'!$G$59,_311_Table1,MATCH(MID($B1153,1,1),_311_Table1_ColumnLookup,0),FALSE),
  IF(VALUE(LEFT($A1153,3))=311,VLOOKUP(VALUE(MID($B1153,2,1)),_311_Table1,MATCH(MID($B1153,1,1),_311_Table1_ColumnLookup,0),FALSE)
+N("311"),
  IF(AND(VALUE(LEFT($A1153,3))=312,LEFT($G1153,10)="Unincepted",$B1153="G "),VLOOKUP(" ULO",_312_Table1,MATCH('312'!$N$16,_312_Table1_ColumnLookup,0),FALSE),
  IF(AND(VALUE(LEFT($A1153,3))=312,LEFT($G1153,10)="Unincepted",$B1153="O "),VLOOKUP(" ULO",_312_Table1,MATCH('312'!$V$16,_312_Table1_ColumnLookup,0),FALSE),
  IF(AND(VALUE(LEFT($A1153,3))=312,LEFT($G1153,10)="Unincepted",$B1153="Q "),VLOOKUP(" ULO",_312_Table1,MATCH('312'!$X$16,_312_Table1_ColumnLookup,0),FALSE),
  IF(AND(VALUE(LEFT($A1153,3))=312,LEFT($G1153,10)="Unincepted"),VLOOKUP(" ULO",_312_Table1,MATCH(LEFT($B1153,1),_312_Table1_ColumnLookup,0),FALSE),
  IF(AND(VALUE(LEFT($A1153,3))=312,LEFT($G1153,5)="Total",$B1153="G "),VLOOKUP('312'!$F$80,_312_Table1,MATCH('312'!$N$16,_312_Table1_ColumnLookup,0),FALSE),
  IF(AND(VALUE(LEFT($A1153,3))=312,LEFT($G1153,5)="Total",$B1153="O "),VLOOKUP('312'!$F$80,_312_Table1,MATCH('312'!$V$16,_312_Table1_ColumnLookup,0),FALSE),
  IF(AND(VALUE(LEFT($A1153,3))=312,LEFT($G1153,5)="Total",$B1153="Q "),VLOOKUP('312'!$F$80,_312_Table1,MATCH('312'!$X$16,_312_Table1_ColumnLookup,0),FALSE),
  IF(AND(VALUE(LEFT($A1153,3))=312,LEFT($G1153,5)="Total"),VLOOKUP('312'!$F$80,_312_Table1,MATCH(LEFT($B1153,1),_312_Table1_ColumnLookup,0),FALSE),
  IF(AND(VALUE(LEFT($A1153,3))=312,LEN($I1153)=4,$B1153="G"),VLOOKUP($I1153,_312_Table1,MATCH('312'!$N$16,_312_Table1_ColumnLookup,0),FALSE),
  IF(AND(VALUE(LEFT($A1153,3))=312,LEN($I1153)=4,$B1153="O"),VLOOKUP($I1153,_312_Table1,MATCH('312'!$V$16,_312_Table1_ColumnLookup,0),FALSE),
  IF(AND(VALUE(LEFT($A1153,3))=312,LEN($I1153)=4,$B1153="Q"),VLOOKUP($I1153,_312_Table1,MATCH('312'!$X$16,_312_Table1_ColumnLookup,0),FALSE),
  IF(AND(VALUE(LEFT($A1153,3))=312,LEN($I1153)=4),VLOOKUP($I1153,_312_Table1,MATCH(LEFT($B1153,1),_312_Table1_ColumnLookup,0),FALSE)
+N("312"),
  IF(VALUE(LEFT($A1153,3))=313,VLOOKUP(VALUE(MID($B1153,2,1)),_313_Table1,MATCH(MID($B1153,1,1),_313_Table1_ColumnLookup,0),FALSE)
+N("313"),
  IF(AND(VALUE(LEFT($A1153,3))=314,LEN($B1153)=3),VLOOKUP(VALUE(MID($B1153,2,2)),_314_Table1,MATCH(MID($B1153,1,1),_314_Table1_ColumnLookup,0),FALSE),
  IF(VALUE(LEFT($A1153,3))=314,VLOOKUP(VALUE(MID($B1153,2,1)),_314_Table1,MATCH(MID($B1153,1,1),_314_Table1_ColumnLookup,0),FALSE)
+N("314"),
""))))))))))))))))))))))))</f>
        <v>#N/A</v>
      </c>
      <c r="E1153" s="238" t="e">
        <f>IF(AND(VALUE(LEFT($A1153,3))=309,LEN($B1153)=3),VLOOKUP(VALUE(MID($B1153,2,2)),_309_Table2,MATCH(MID($B1153,1,1),_309_Table2_ColumnLookup,0),FALSE),
  IF($C1153="309 LCR SummaryA",OneYearSCR,IF($C1153="309 LCR SummaryB",UltimateSCR,IF(VALUE(LEFT($A1153,3))=309,VLOOKUP(VALUE(MID($B1153,2,1)),_309_Table2,MATCH(MID($B1153,1,1),_309_Table2_ColumnLookup,0),FALSE)
+N("309"),
  IF(VALUE(LEFT($A1153,3))=310,VLOOKUP(VALUE(MID($B1153,2,1)),_310_Table2,MATCH(MID($B1153,1,1),_310_Table2_ColumnLookup,0),FALSE)
+N("310"),
  IF(AND(VALUE(LEFT($A1153,3))=311,LEN($I1153)=4),VLOOKUP($I1153,_311_Table2,MATCH($B1153,_311_Table2_ColumnLookup,0),FALSE),
  IF(AND(VALUE(LEFT($A1153,3))=311,OR($B1153="I2",$B1153="J2",$B1153="K2",$B1153="L2")),VLOOKUP('311'!$G$58,_311_Table2,MATCH(MID($B1153,1,1),_311_Table2_ColumnLookup,0),FALSE),
  IF(AND(VALUE(LEFT($A1153,3))=311,RIGHT($B1153,5)="Total"),VLOOKUP('311'!$G$59,_311_Table2,MATCH(MID($B1153,1,1),_311_Table2_ColumnLookup,0),FALSE),
  IF(VALUE(LEFT($A1153,3))=311,VLOOKUP(VALUE(MID($B1153,2,1)),_311_Table2,MATCH(MID($B1153,1,1),_311_Table2_ColumnLookup,0),FALSE)
+N("311"),
  IF(AND(VALUE(LEFT($A1153,3))=312,LEFT($G1153,10)="Unincepted",$B1153="G "),VLOOKUP(" ULO",_312_Table2,MATCH('312'!$N$16,_312_Table2_ColumnLookup,0),FALSE),
  IF(AND(VALUE(LEFT($A1153,3))=312,LEFT($G1153,10)="Unincepted",$B1153="O "),VLOOKUP(" ULO",_312_Table2,MATCH('312'!$V$16,_312_Table2_ColumnLookup,0),FALSE),
  IF(AND(VALUE(LEFT($A1153,3))=312,LEFT($G1153,10)="Unincepted",$B1153="Q "),VLOOKUP(" ULO",_312_Table2,MATCH('312'!$X$16,_312_Table2_ColumnLookup,0),FALSE),
  IF(AND(VALUE(LEFT($A1153,3))=312,LEFT($G1153,10)="Unincepted"),VLOOKUP(" ULO",_312_Table2,MATCH(LEFT($B1153,1),_312_Table2_ColumnLookup,0),FALSE),
  IF(AND(VALUE(LEFT($A1153,3))=312,LEFT($G1153,5)="Total",$B1153="G "),VLOOKUP('312'!$F$80,_312_Table2,MATCH('312'!$N$16,_312_Table2_ColumnLookup,0),FALSE),
  IF(AND(VALUE(LEFT($A1153,3))=312,LEFT($G1153,5)="Total",$B1153="O "),VLOOKUP('312'!$F$80,_312_Table2,MATCH('312'!$V$16,_312_Table2_ColumnLookup,0),FALSE),
  IF(AND(VALUE(LEFT($A1153,3))=312,LEFT($G1153,5)="Total",$B1153="Q "),VLOOKUP('312'!$F$80,_312_Table2,MATCH('312'!$X$16,_312_Table2_ColumnLookup,0),FALSE),
  IF(AND(VALUE(LEFT($A1153,3))=312,LEFT($G1153,5)="Total"),VLOOKUP('312'!$F$80,_312_Table2,MATCH(LEFT($B1153,1),_312_Table2_ColumnLookup,0),FALSE),
  IF(AND(VALUE(LEFT($A1153,3))=312,LEN($I1153)=4,$B1153="G"),VLOOKUP($I1153,_312_Table2,MATCH('312'!$N$16,_312_Table2_ColumnLookup,0),FALSE),
  IF(AND(VALUE(LEFT($A1153,3))=312,LEN($I1153)=4,$B1153="O"),VLOOKUP($I1153,_312_Table2,MATCH('312'!$V$16,_312_Table2_ColumnLookup,0),FALSE),
  IF(AND(VALUE(LEFT($A1153,3))=312,LEN($I1153)=4,$B1153="Q"),VLOOKUP($I1153,_312_Table2,MATCH('312'!$X$16,_312_Table2_ColumnLookup,0),FALSE),
  IF(AND(VALUE(LEFT($A1153,3))=312,LEN($I1153)=4),VLOOKUP($I1153,_312_Table2,MATCH(LEFT($B1153,1),_312_Table2_ColumnLookup,0),FALSE)
+N("312"),
  IF(VALUE(LEFT($A1153,3))=313,VLOOKUP(VALUE(MID($B1153,2,1)),_313_Table2,MATCH(MID($B1153,1,1),_313_Table2_ColumnLookup,0),FALSE)
+N("313"),
  IF(AND(VALUE(LEFT($A1153,3))=314,LEN($B1153)=3),VLOOKUP(VALUE(MID($B1153,2,2)),_314_Table2,MATCH(MID($B1153,1,1),_314_Table2_ColumnLookup,0),FALSE),
  IF(VALUE(LEFT($A1153,3))=314,VLOOKUP(VALUE(MID($B1153,2,1)),_314_Table2,MATCH(MID($B1153,1,1),_314_Table2_ColumnLookup,0),FALSE)
+N("314"),
""))))))))))))))))))))))))</f>
        <v>#N/A</v>
      </c>
      <c r="F1153" s="238" t="e">
        <f>IF(AND(VALUE(LEFT($A1153,3))=309,LEN($B1153)=3),VLOOKUP(VALUE(MID($B1153,2,2)),_309_Table3,MATCH(MID($B1153,1,1),_309_Table3_ColumnLookup,0),FALSE),
  IF($C1153="309 LCR SummaryA",OneYearSCR,IF($C1153="309 LCR SummaryB",UltimateSCR,IF(VALUE(LEFT($A1153,3))=309,VLOOKUP(VALUE(MID($B1153,2,1)),_309_Table3,MATCH(MID($B1153,1,1),_309_Table3_ColumnLookup,0),FALSE)
+N("309"),
  IF(VALUE(LEFT($A1153,3))=310,VLOOKUP(VALUE(MID($B1153,2,1)),_310_Table3,MATCH(MID($B1153,1,1),_310_Table3_ColumnLookup,0),FALSE)
+N("310"),
  IF(AND(VALUE(LEFT($A1153,3))=311,LEN($I1153)=4),VLOOKUP($I1153,_311_Table3,MATCH($B1153,_311_Table3_ColumnLookup,0),FALSE),
  IF(AND(VALUE(LEFT($A1153,3))=311,OR($B1153="I2",$B1153="J2",$B1153="K2",$B1153="L2")),VLOOKUP('311'!$G$58,_311_Table3,MATCH(MID($B1153,1,1),_311_Table3_ColumnLookup,0),FALSE),
  IF(AND(VALUE(LEFT($A1153,3))=311,RIGHT($B1153,5)="Total"),VLOOKUP('311'!$G$59,_311_Table3,MATCH(MID($B1153,1,1),_311_Table3_ColumnLookup,0),FALSE),
  IF(VALUE(LEFT($A1153,3))=311,VLOOKUP(VALUE(MID($B1153,2,1)),_311_Table3,MATCH(MID($B1153,1,1),_311_Table3_ColumnLookup,0),FALSE)
+N("311"),
  IF(AND(VALUE(LEFT($A1153,3))=312,LEFT($G1153,10)="Unincepted",$B1153="G "),VLOOKUP(" ULO",_312_Table3,MATCH('312'!$N$16,_312_Table3_ColumnLookup,0),FALSE),
  IF(AND(VALUE(LEFT($A1153,3))=312,LEFT($G1153,10)="Unincepted",$B1153="O "),VLOOKUP(" ULO",_312_Table3,MATCH('312'!$V$16,_312_Table3_ColumnLookup,0),FALSE),
  IF(AND(VALUE(LEFT($A1153,3))=312,LEFT($G1153,10)="Unincepted",$B1153="Q "),VLOOKUP(" ULO",_312_Table3,MATCH('312'!$X$16,_312_Table3_ColumnLookup,0),FALSE),
  IF(AND(VALUE(LEFT($A1153,3))=312,LEFT($G1153,10)="Unincepted"),VLOOKUP(" ULO",_312_Table3,MATCH(LEFT($B1153,1),_312_Table3_ColumnLookup,0),FALSE),
  IF(AND(VALUE(LEFT($A1153,3))=312,LEFT($G1153,5)="Total",$B1153="G "),VLOOKUP('312'!$F$80,_312_Table3,MATCH('312'!$N$16,_312_Table3_ColumnLookup,0),FALSE),
  IF(AND(VALUE(LEFT($A1153,3))=312,LEFT($G1153,5)="Total",$B1153="O "),VLOOKUP('312'!$F$80,_312_Table3,MATCH('312'!$V$16,_312_Table3_ColumnLookup,0),FALSE),
  IF(AND(VALUE(LEFT($A1153,3))=312,LEFT($G1153,5)="Total",$B1153="Q "),VLOOKUP('312'!$F$80,_312_Table3,MATCH('312'!$X$16,_312_Table3_ColumnLookup,0),FALSE),
  IF(AND(VALUE(LEFT($A1153,3))=312,LEFT($G1153,5)="Total"),VLOOKUP('312'!$F$80,_312_Table3,MATCH(LEFT($B1153,1),_312_Table3_ColumnLookup,0),FALSE),
  IF(AND(VALUE(LEFT($A1153,3))=312,LEN($I1153)=4,$B1153="G"),VLOOKUP($I1153,_312_Table3,MATCH('312'!$N$16,_312_Table3_ColumnLookup,0),FALSE),
  IF(AND(VALUE(LEFT($A1153,3))=312,LEN($I1153)=4,$B1153="O"),VLOOKUP($I1153,_312_Table3,MATCH('312'!$V$16,_312_Table3_ColumnLookup,0),FALSE),
  IF(AND(VALUE(LEFT($A1153,3))=312,LEN($I1153)=4,$B1153="Q"),VLOOKUP($I1153,_312_Table3,MATCH('312'!$X$16,_312_Table3_ColumnLookup,0),FALSE),
  IF(AND(VALUE(LEFT($A1153,3))=312,LEN($I1153)=4),VLOOKUP($I1153,_312_Table3,MATCH(LEFT($B1153,1),_312_Table3_ColumnLookup,0),FALSE)
+N("312"),
  IF(VALUE(LEFT($A1153,3))=313,VLOOKUP(VALUE(MID($B1153,2,1)),_313_Table3,MATCH(MID($B1153,1,1),_313_Table3_ColumnLookup,0),FALSE)
+N("313"),
  IF(AND(VALUE(LEFT($A1153,3))=314,LEN($B1153)=3),VLOOKUP(VALUE(MID($B1153,2,2)),_314_Table3,MATCH(MID($B1153,1,1),_314_Table3_ColumnLookup,0),FALSE),
  IF(VALUE(LEFT($A1153,3))=314,VLOOKUP(VALUE(MID($B1153,2,1)),_314_Table3,MATCH(MID($B1153,1,1),_314_Table3_ColumnLookup,0),FALSE)
+N("314"),
""))))))))))))))))))))))))</f>
        <v>#N/A</v>
      </c>
      <c r="H1153" s="321" t="str">
        <f>IFERROR(
IF(ISERROR($D1153)=FALSE,$D1153,IF(ISERROR($E1153)=FALSE,$E1153,IF(ISERROR($F1153)=FALSE,$F1153
+N("012 checkboxes"),
IF(
IF(OR(LEFT($A1153,9)="Syndicate",LEFT($A1153,12)="NewSyndicate"),VLOOKUP($A1153,'012'!$J:$ZW,MATCH("Link to button",'012'!$J$1:$ZW$1,0),0)
+N("309 checkbox"),
IF($C1153="309 LCR Summary0",VLOOKUP("Notes990",'309'!$P:$ZZ,MATCH("Link to button",'309'!$P$1:$ZZ$1,0),0)
+N("313 checkboxes"),
IF($C1153="313 Financial Information0LcmVsScr",IF($C1153="309 LCR Summary0",VLOOKUP("LcmVsScr",'309'!$N:$ZZ,MATCH("Link to button",'309'!$N$1:$ZZ$1,0),0),
IF($C1153="313 Financial Information0LcrDocAttached",IF($C1153="309 LCR Summary0",VLOOKUP("LcrDocAttached",'309'!$N:$ZZ,MATCH("Link to button",'309'!$N$1:$ZZ$1,0),
0)))))))=1,TRUE,FALSE)
))),"")</f>
        <v/>
      </c>
    </row>
    <row r="1154" spans="1:8">
      <c r="A1154" s="237" t="e">
        <f>VLOOKUP($G1154,CSVLookups!$B:$R,MATCH(A$1,CSVLookups!$B$1:$R$1,0),FALSE)</f>
        <v>#N/A</v>
      </c>
      <c r="B1154" s="237" t="e">
        <f>VLOOKUP($G1154,CSVLookups!$B:$R,MATCH(B$1,CSVLookups!$B$1:$R$1,0),FALSE)</f>
        <v>#N/A</v>
      </c>
      <c r="C1154" s="238" t="e">
        <f t="shared" si="18"/>
        <v>#N/A</v>
      </c>
      <c r="D1154" s="238" t="e">
        <f>IF(AND(VALUE(LEFT($A1154,3))=309,LEN($B1154)=3),VLOOKUP(VALUE(MID($B1154,2,2)),_309_Table1,MATCH(MID($B1154,1,1),_309_Table1_ColumnLookup,0),FALSE),
  IF($C1154="309 LCR SummaryA",OneYearSCR,IF($C1154="309 LCR SummaryB",UltimateSCR,IF(VALUE(LEFT($A1154,3))=309,VLOOKUP(VALUE(MID($B1154,2,1)),_309_Table1,MATCH(MID($B1154,1,1),_309_Table1_ColumnLookup,0),FALSE)
+N("309"),
  IF(VALUE(LEFT($A1154,3))=310,VLOOKUP(VALUE(MID($B1154,2,1)),_310_Table1,MATCH(MID($B1154,1,1),_310_Table1_ColumnLookup,0),FALSE)
+N("310"),
  IF(AND(VALUE(LEFT($A1154,3))=311,LEN($I1154)=4),VLOOKUP($I1154,_311_Table1,MATCH($B1154,_311_Table1_ColumnLookup,0),FALSE),
  IF(AND(VALUE(LEFT($A1154,3))=311,OR($B1154="I2",$B1154="J2",$B1154="K2",$B1154="L2")),VLOOKUP('311'!$G$58,_311_Table1,MATCH(MID($B1154,1,1),_311_Table1_ColumnLookup,0),FALSE),
  IF(AND(VALUE(LEFT($A1154,3))=311,RIGHT($B1154,5)="Total"),VLOOKUP('311'!$G$59,_311_Table1,MATCH(MID($B1154,1,1),_311_Table1_ColumnLookup,0),FALSE),
  IF(VALUE(LEFT($A1154,3))=311,VLOOKUP(VALUE(MID($B1154,2,1)),_311_Table1,MATCH(MID($B1154,1,1),_311_Table1_ColumnLookup,0),FALSE)
+N("311"),
  IF(AND(VALUE(LEFT($A1154,3))=312,LEFT($G1154,10)="Unincepted",$B1154="G "),VLOOKUP(" ULO",_312_Table1,MATCH('312'!$N$16,_312_Table1_ColumnLookup,0),FALSE),
  IF(AND(VALUE(LEFT($A1154,3))=312,LEFT($G1154,10)="Unincepted",$B1154="O "),VLOOKUP(" ULO",_312_Table1,MATCH('312'!$V$16,_312_Table1_ColumnLookup,0),FALSE),
  IF(AND(VALUE(LEFT($A1154,3))=312,LEFT($G1154,10)="Unincepted",$B1154="Q "),VLOOKUP(" ULO",_312_Table1,MATCH('312'!$X$16,_312_Table1_ColumnLookup,0),FALSE),
  IF(AND(VALUE(LEFT($A1154,3))=312,LEFT($G1154,10)="Unincepted"),VLOOKUP(" ULO",_312_Table1,MATCH(LEFT($B1154,1),_312_Table1_ColumnLookup,0),FALSE),
  IF(AND(VALUE(LEFT($A1154,3))=312,LEFT($G1154,5)="Total",$B1154="G "),VLOOKUP('312'!$F$80,_312_Table1,MATCH('312'!$N$16,_312_Table1_ColumnLookup,0),FALSE),
  IF(AND(VALUE(LEFT($A1154,3))=312,LEFT($G1154,5)="Total",$B1154="O "),VLOOKUP('312'!$F$80,_312_Table1,MATCH('312'!$V$16,_312_Table1_ColumnLookup,0),FALSE),
  IF(AND(VALUE(LEFT($A1154,3))=312,LEFT($G1154,5)="Total",$B1154="Q "),VLOOKUP('312'!$F$80,_312_Table1,MATCH('312'!$X$16,_312_Table1_ColumnLookup,0),FALSE),
  IF(AND(VALUE(LEFT($A1154,3))=312,LEFT($G1154,5)="Total"),VLOOKUP('312'!$F$80,_312_Table1,MATCH(LEFT($B1154,1),_312_Table1_ColumnLookup,0),FALSE),
  IF(AND(VALUE(LEFT($A1154,3))=312,LEN($I1154)=4,$B1154="G"),VLOOKUP($I1154,_312_Table1,MATCH('312'!$N$16,_312_Table1_ColumnLookup,0),FALSE),
  IF(AND(VALUE(LEFT($A1154,3))=312,LEN($I1154)=4,$B1154="O"),VLOOKUP($I1154,_312_Table1,MATCH('312'!$V$16,_312_Table1_ColumnLookup,0),FALSE),
  IF(AND(VALUE(LEFT($A1154,3))=312,LEN($I1154)=4,$B1154="Q"),VLOOKUP($I1154,_312_Table1,MATCH('312'!$X$16,_312_Table1_ColumnLookup,0),FALSE),
  IF(AND(VALUE(LEFT($A1154,3))=312,LEN($I1154)=4),VLOOKUP($I1154,_312_Table1,MATCH(LEFT($B1154,1),_312_Table1_ColumnLookup,0),FALSE)
+N("312"),
  IF(VALUE(LEFT($A1154,3))=313,VLOOKUP(VALUE(MID($B1154,2,1)),_313_Table1,MATCH(MID($B1154,1,1),_313_Table1_ColumnLookup,0),FALSE)
+N("313"),
  IF(AND(VALUE(LEFT($A1154,3))=314,LEN($B1154)=3),VLOOKUP(VALUE(MID($B1154,2,2)),_314_Table1,MATCH(MID($B1154,1,1),_314_Table1_ColumnLookup,0),FALSE),
  IF(VALUE(LEFT($A1154,3))=314,VLOOKUP(VALUE(MID($B1154,2,1)),_314_Table1,MATCH(MID($B1154,1,1),_314_Table1_ColumnLookup,0),FALSE)
+N("314"),
""))))))))))))))))))))))))</f>
        <v>#N/A</v>
      </c>
      <c r="E1154" s="238" t="e">
        <f>IF(AND(VALUE(LEFT($A1154,3))=309,LEN($B1154)=3),VLOOKUP(VALUE(MID($B1154,2,2)),_309_Table2,MATCH(MID($B1154,1,1),_309_Table2_ColumnLookup,0),FALSE),
  IF($C1154="309 LCR SummaryA",OneYearSCR,IF($C1154="309 LCR SummaryB",UltimateSCR,IF(VALUE(LEFT($A1154,3))=309,VLOOKUP(VALUE(MID($B1154,2,1)),_309_Table2,MATCH(MID($B1154,1,1),_309_Table2_ColumnLookup,0),FALSE)
+N("309"),
  IF(VALUE(LEFT($A1154,3))=310,VLOOKUP(VALUE(MID($B1154,2,1)),_310_Table2,MATCH(MID($B1154,1,1),_310_Table2_ColumnLookup,0),FALSE)
+N("310"),
  IF(AND(VALUE(LEFT($A1154,3))=311,LEN($I1154)=4),VLOOKUP($I1154,_311_Table2,MATCH($B1154,_311_Table2_ColumnLookup,0),FALSE),
  IF(AND(VALUE(LEFT($A1154,3))=311,OR($B1154="I2",$B1154="J2",$B1154="K2",$B1154="L2")),VLOOKUP('311'!$G$58,_311_Table2,MATCH(MID($B1154,1,1),_311_Table2_ColumnLookup,0),FALSE),
  IF(AND(VALUE(LEFT($A1154,3))=311,RIGHT($B1154,5)="Total"),VLOOKUP('311'!$G$59,_311_Table2,MATCH(MID($B1154,1,1),_311_Table2_ColumnLookup,0),FALSE),
  IF(VALUE(LEFT($A1154,3))=311,VLOOKUP(VALUE(MID($B1154,2,1)),_311_Table2,MATCH(MID($B1154,1,1),_311_Table2_ColumnLookup,0),FALSE)
+N("311"),
  IF(AND(VALUE(LEFT($A1154,3))=312,LEFT($G1154,10)="Unincepted",$B1154="G "),VLOOKUP(" ULO",_312_Table2,MATCH('312'!$N$16,_312_Table2_ColumnLookup,0),FALSE),
  IF(AND(VALUE(LEFT($A1154,3))=312,LEFT($G1154,10)="Unincepted",$B1154="O "),VLOOKUP(" ULO",_312_Table2,MATCH('312'!$V$16,_312_Table2_ColumnLookup,0),FALSE),
  IF(AND(VALUE(LEFT($A1154,3))=312,LEFT($G1154,10)="Unincepted",$B1154="Q "),VLOOKUP(" ULO",_312_Table2,MATCH('312'!$X$16,_312_Table2_ColumnLookup,0),FALSE),
  IF(AND(VALUE(LEFT($A1154,3))=312,LEFT($G1154,10)="Unincepted"),VLOOKUP(" ULO",_312_Table2,MATCH(LEFT($B1154,1),_312_Table2_ColumnLookup,0),FALSE),
  IF(AND(VALUE(LEFT($A1154,3))=312,LEFT($G1154,5)="Total",$B1154="G "),VLOOKUP('312'!$F$80,_312_Table2,MATCH('312'!$N$16,_312_Table2_ColumnLookup,0),FALSE),
  IF(AND(VALUE(LEFT($A1154,3))=312,LEFT($G1154,5)="Total",$B1154="O "),VLOOKUP('312'!$F$80,_312_Table2,MATCH('312'!$V$16,_312_Table2_ColumnLookup,0),FALSE),
  IF(AND(VALUE(LEFT($A1154,3))=312,LEFT($G1154,5)="Total",$B1154="Q "),VLOOKUP('312'!$F$80,_312_Table2,MATCH('312'!$X$16,_312_Table2_ColumnLookup,0),FALSE),
  IF(AND(VALUE(LEFT($A1154,3))=312,LEFT($G1154,5)="Total"),VLOOKUP('312'!$F$80,_312_Table2,MATCH(LEFT($B1154,1),_312_Table2_ColumnLookup,0),FALSE),
  IF(AND(VALUE(LEFT($A1154,3))=312,LEN($I1154)=4,$B1154="G"),VLOOKUP($I1154,_312_Table2,MATCH('312'!$N$16,_312_Table2_ColumnLookup,0),FALSE),
  IF(AND(VALUE(LEFT($A1154,3))=312,LEN($I1154)=4,$B1154="O"),VLOOKUP($I1154,_312_Table2,MATCH('312'!$V$16,_312_Table2_ColumnLookup,0),FALSE),
  IF(AND(VALUE(LEFT($A1154,3))=312,LEN($I1154)=4,$B1154="Q"),VLOOKUP($I1154,_312_Table2,MATCH('312'!$X$16,_312_Table2_ColumnLookup,0),FALSE),
  IF(AND(VALUE(LEFT($A1154,3))=312,LEN($I1154)=4),VLOOKUP($I1154,_312_Table2,MATCH(LEFT($B1154,1),_312_Table2_ColumnLookup,0),FALSE)
+N("312"),
  IF(VALUE(LEFT($A1154,3))=313,VLOOKUP(VALUE(MID($B1154,2,1)),_313_Table2,MATCH(MID($B1154,1,1),_313_Table2_ColumnLookup,0),FALSE)
+N("313"),
  IF(AND(VALUE(LEFT($A1154,3))=314,LEN($B1154)=3),VLOOKUP(VALUE(MID($B1154,2,2)),_314_Table2,MATCH(MID($B1154,1,1),_314_Table2_ColumnLookup,0),FALSE),
  IF(VALUE(LEFT($A1154,3))=314,VLOOKUP(VALUE(MID($B1154,2,1)),_314_Table2,MATCH(MID($B1154,1,1),_314_Table2_ColumnLookup,0),FALSE)
+N("314"),
""))))))))))))))))))))))))</f>
        <v>#N/A</v>
      </c>
      <c r="F1154" s="238" t="e">
        <f>IF(AND(VALUE(LEFT($A1154,3))=309,LEN($B1154)=3),VLOOKUP(VALUE(MID($B1154,2,2)),_309_Table3,MATCH(MID($B1154,1,1),_309_Table3_ColumnLookup,0),FALSE),
  IF($C1154="309 LCR SummaryA",OneYearSCR,IF($C1154="309 LCR SummaryB",UltimateSCR,IF(VALUE(LEFT($A1154,3))=309,VLOOKUP(VALUE(MID($B1154,2,1)),_309_Table3,MATCH(MID($B1154,1,1),_309_Table3_ColumnLookup,0),FALSE)
+N("309"),
  IF(VALUE(LEFT($A1154,3))=310,VLOOKUP(VALUE(MID($B1154,2,1)),_310_Table3,MATCH(MID($B1154,1,1),_310_Table3_ColumnLookup,0),FALSE)
+N("310"),
  IF(AND(VALUE(LEFT($A1154,3))=311,LEN($I1154)=4),VLOOKUP($I1154,_311_Table3,MATCH($B1154,_311_Table3_ColumnLookup,0),FALSE),
  IF(AND(VALUE(LEFT($A1154,3))=311,OR($B1154="I2",$B1154="J2",$B1154="K2",$B1154="L2")),VLOOKUP('311'!$G$58,_311_Table3,MATCH(MID($B1154,1,1),_311_Table3_ColumnLookup,0),FALSE),
  IF(AND(VALUE(LEFT($A1154,3))=311,RIGHT($B1154,5)="Total"),VLOOKUP('311'!$G$59,_311_Table3,MATCH(MID($B1154,1,1),_311_Table3_ColumnLookup,0),FALSE),
  IF(VALUE(LEFT($A1154,3))=311,VLOOKUP(VALUE(MID($B1154,2,1)),_311_Table3,MATCH(MID($B1154,1,1),_311_Table3_ColumnLookup,0),FALSE)
+N("311"),
  IF(AND(VALUE(LEFT($A1154,3))=312,LEFT($G1154,10)="Unincepted",$B1154="G "),VLOOKUP(" ULO",_312_Table3,MATCH('312'!$N$16,_312_Table3_ColumnLookup,0),FALSE),
  IF(AND(VALUE(LEFT($A1154,3))=312,LEFT($G1154,10)="Unincepted",$B1154="O "),VLOOKUP(" ULO",_312_Table3,MATCH('312'!$V$16,_312_Table3_ColumnLookup,0),FALSE),
  IF(AND(VALUE(LEFT($A1154,3))=312,LEFT($G1154,10)="Unincepted",$B1154="Q "),VLOOKUP(" ULO",_312_Table3,MATCH('312'!$X$16,_312_Table3_ColumnLookup,0),FALSE),
  IF(AND(VALUE(LEFT($A1154,3))=312,LEFT($G1154,10)="Unincepted"),VLOOKUP(" ULO",_312_Table3,MATCH(LEFT($B1154,1),_312_Table3_ColumnLookup,0),FALSE),
  IF(AND(VALUE(LEFT($A1154,3))=312,LEFT($G1154,5)="Total",$B1154="G "),VLOOKUP('312'!$F$80,_312_Table3,MATCH('312'!$N$16,_312_Table3_ColumnLookup,0),FALSE),
  IF(AND(VALUE(LEFT($A1154,3))=312,LEFT($G1154,5)="Total",$B1154="O "),VLOOKUP('312'!$F$80,_312_Table3,MATCH('312'!$V$16,_312_Table3_ColumnLookup,0),FALSE),
  IF(AND(VALUE(LEFT($A1154,3))=312,LEFT($G1154,5)="Total",$B1154="Q "),VLOOKUP('312'!$F$80,_312_Table3,MATCH('312'!$X$16,_312_Table3_ColumnLookup,0),FALSE),
  IF(AND(VALUE(LEFT($A1154,3))=312,LEFT($G1154,5)="Total"),VLOOKUP('312'!$F$80,_312_Table3,MATCH(LEFT($B1154,1),_312_Table3_ColumnLookup,0),FALSE),
  IF(AND(VALUE(LEFT($A1154,3))=312,LEN($I1154)=4,$B1154="G"),VLOOKUP($I1154,_312_Table3,MATCH('312'!$N$16,_312_Table3_ColumnLookup,0),FALSE),
  IF(AND(VALUE(LEFT($A1154,3))=312,LEN($I1154)=4,$B1154="O"),VLOOKUP($I1154,_312_Table3,MATCH('312'!$V$16,_312_Table3_ColumnLookup,0),FALSE),
  IF(AND(VALUE(LEFT($A1154,3))=312,LEN($I1154)=4,$B1154="Q"),VLOOKUP($I1154,_312_Table3,MATCH('312'!$X$16,_312_Table3_ColumnLookup,0),FALSE),
  IF(AND(VALUE(LEFT($A1154,3))=312,LEN($I1154)=4),VLOOKUP($I1154,_312_Table3,MATCH(LEFT($B1154,1),_312_Table3_ColumnLookup,0),FALSE)
+N("312"),
  IF(VALUE(LEFT($A1154,3))=313,VLOOKUP(VALUE(MID($B1154,2,1)),_313_Table3,MATCH(MID($B1154,1,1),_313_Table3_ColumnLookup,0),FALSE)
+N("313"),
  IF(AND(VALUE(LEFT($A1154,3))=314,LEN($B1154)=3),VLOOKUP(VALUE(MID($B1154,2,2)),_314_Table3,MATCH(MID($B1154,1,1),_314_Table3_ColumnLookup,0),FALSE),
  IF(VALUE(LEFT($A1154,3))=314,VLOOKUP(VALUE(MID($B1154,2,1)),_314_Table3,MATCH(MID($B1154,1,1),_314_Table3_ColumnLookup,0),FALSE)
+N("314"),
""))))))))))))))))))))))))</f>
        <v>#N/A</v>
      </c>
      <c r="H1154" s="321" t="str">
        <f>IFERROR(
IF(ISERROR($D1154)=FALSE,$D1154,IF(ISERROR($E1154)=FALSE,$E1154,IF(ISERROR($F1154)=FALSE,$F1154
+N("012 checkboxes"),
IF(
IF(OR(LEFT($A1154,9)="Syndicate",LEFT($A1154,12)="NewSyndicate"),VLOOKUP($A1154,'012'!$J:$ZW,MATCH("Link to button",'012'!$J$1:$ZW$1,0),0)
+N("309 checkbox"),
IF($C1154="309 LCR Summary0",VLOOKUP("Notes990",'309'!$P:$ZZ,MATCH("Link to button",'309'!$P$1:$ZZ$1,0),0)
+N("313 checkboxes"),
IF($C1154="313 Financial Information0LcmVsScr",IF($C1154="309 LCR Summary0",VLOOKUP("LcmVsScr",'309'!$N:$ZZ,MATCH("Link to button",'309'!$N$1:$ZZ$1,0),0),
IF($C1154="313 Financial Information0LcrDocAttached",IF($C1154="309 LCR Summary0",VLOOKUP("LcrDocAttached",'309'!$N:$ZZ,MATCH("Link to button",'309'!$N$1:$ZZ$1,0),
0)))))))=1,TRUE,FALSE)
))),"")</f>
        <v/>
      </c>
    </row>
    <row r="1155" spans="1:8">
      <c r="A1155" s="237" t="e">
        <f>VLOOKUP($G1155,CSVLookups!$B:$R,MATCH(A$1,CSVLookups!$B$1:$R$1,0),FALSE)</f>
        <v>#N/A</v>
      </c>
      <c r="B1155" s="237" t="e">
        <f>VLOOKUP($G1155,CSVLookups!$B:$R,MATCH(B$1,CSVLookups!$B$1:$R$1,0),FALSE)</f>
        <v>#N/A</v>
      </c>
      <c r="C1155" s="238" t="e">
        <f t="shared" si="18"/>
        <v>#N/A</v>
      </c>
      <c r="D1155" s="238" t="e">
        <f>IF(AND(VALUE(LEFT($A1155,3))=309,LEN($B1155)=3),VLOOKUP(VALUE(MID($B1155,2,2)),_309_Table1,MATCH(MID($B1155,1,1),_309_Table1_ColumnLookup,0),FALSE),
  IF($C1155="309 LCR SummaryA",OneYearSCR,IF($C1155="309 LCR SummaryB",UltimateSCR,IF(VALUE(LEFT($A1155,3))=309,VLOOKUP(VALUE(MID($B1155,2,1)),_309_Table1,MATCH(MID($B1155,1,1),_309_Table1_ColumnLookup,0),FALSE)
+N("309"),
  IF(VALUE(LEFT($A1155,3))=310,VLOOKUP(VALUE(MID($B1155,2,1)),_310_Table1,MATCH(MID($B1155,1,1),_310_Table1_ColumnLookup,0),FALSE)
+N("310"),
  IF(AND(VALUE(LEFT($A1155,3))=311,LEN($I1155)=4),VLOOKUP($I1155,_311_Table1,MATCH($B1155,_311_Table1_ColumnLookup,0),FALSE),
  IF(AND(VALUE(LEFT($A1155,3))=311,OR($B1155="I2",$B1155="J2",$B1155="K2",$B1155="L2")),VLOOKUP('311'!$G$58,_311_Table1,MATCH(MID($B1155,1,1),_311_Table1_ColumnLookup,0),FALSE),
  IF(AND(VALUE(LEFT($A1155,3))=311,RIGHT($B1155,5)="Total"),VLOOKUP('311'!$G$59,_311_Table1,MATCH(MID($B1155,1,1),_311_Table1_ColumnLookup,0),FALSE),
  IF(VALUE(LEFT($A1155,3))=311,VLOOKUP(VALUE(MID($B1155,2,1)),_311_Table1,MATCH(MID($B1155,1,1),_311_Table1_ColumnLookup,0),FALSE)
+N("311"),
  IF(AND(VALUE(LEFT($A1155,3))=312,LEFT($G1155,10)="Unincepted",$B1155="G "),VLOOKUP(" ULO",_312_Table1,MATCH('312'!$N$16,_312_Table1_ColumnLookup,0),FALSE),
  IF(AND(VALUE(LEFT($A1155,3))=312,LEFT($G1155,10)="Unincepted",$B1155="O "),VLOOKUP(" ULO",_312_Table1,MATCH('312'!$V$16,_312_Table1_ColumnLookup,0),FALSE),
  IF(AND(VALUE(LEFT($A1155,3))=312,LEFT($G1155,10)="Unincepted",$B1155="Q "),VLOOKUP(" ULO",_312_Table1,MATCH('312'!$X$16,_312_Table1_ColumnLookup,0),FALSE),
  IF(AND(VALUE(LEFT($A1155,3))=312,LEFT($G1155,10)="Unincepted"),VLOOKUP(" ULO",_312_Table1,MATCH(LEFT($B1155,1),_312_Table1_ColumnLookup,0),FALSE),
  IF(AND(VALUE(LEFT($A1155,3))=312,LEFT($G1155,5)="Total",$B1155="G "),VLOOKUP('312'!$F$80,_312_Table1,MATCH('312'!$N$16,_312_Table1_ColumnLookup,0),FALSE),
  IF(AND(VALUE(LEFT($A1155,3))=312,LEFT($G1155,5)="Total",$B1155="O "),VLOOKUP('312'!$F$80,_312_Table1,MATCH('312'!$V$16,_312_Table1_ColumnLookup,0),FALSE),
  IF(AND(VALUE(LEFT($A1155,3))=312,LEFT($G1155,5)="Total",$B1155="Q "),VLOOKUP('312'!$F$80,_312_Table1,MATCH('312'!$X$16,_312_Table1_ColumnLookup,0),FALSE),
  IF(AND(VALUE(LEFT($A1155,3))=312,LEFT($G1155,5)="Total"),VLOOKUP('312'!$F$80,_312_Table1,MATCH(LEFT($B1155,1),_312_Table1_ColumnLookup,0),FALSE),
  IF(AND(VALUE(LEFT($A1155,3))=312,LEN($I1155)=4,$B1155="G"),VLOOKUP($I1155,_312_Table1,MATCH('312'!$N$16,_312_Table1_ColumnLookup,0),FALSE),
  IF(AND(VALUE(LEFT($A1155,3))=312,LEN($I1155)=4,$B1155="O"),VLOOKUP($I1155,_312_Table1,MATCH('312'!$V$16,_312_Table1_ColumnLookup,0),FALSE),
  IF(AND(VALUE(LEFT($A1155,3))=312,LEN($I1155)=4,$B1155="Q"),VLOOKUP($I1155,_312_Table1,MATCH('312'!$X$16,_312_Table1_ColumnLookup,0),FALSE),
  IF(AND(VALUE(LEFT($A1155,3))=312,LEN($I1155)=4),VLOOKUP($I1155,_312_Table1,MATCH(LEFT($B1155,1),_312_Table1_ColumnLookup,0),FALSE)
+N("312"),
  IF(VALUE(LEFT($A1155,3))=313,VLOOKUP(VALUE(MID($B1155,2,1)),_313_Table1,MATCH(MID($B1155,1,1),_313_Table1_ColumnLookup,0),FALSE)
+N("313"),
  IF(AND(VALUE(LEFT($A1155,3))=314,LEN($B1155)=3),VLOOKUP(VALUE(MID($B1155,2,2)),_314_Table1,MATCH(MID($B1155,1,1),_314_Table1_ColumnLookup,0),FALSE),
  IF(VALUE(LEFT($A1155,3))=314,VLOOKUP(VALUE(MID($B1155,2,1)),_314_Table1,MATCH(MID($B1155,1,1),_314_Table1_ColumnLookup,0),FALSE)
+N("314"),
""))))))))))))))))))))))))</f>
        <v>#N/A</v>
      </c>
      <c r="E1155" s="238" t="e">
        <f>IF(AND(VALUE(LEFT($A1155,3))=309,LEN($B1155)=3),VLOOKUP(VALUE(MID($B1155,2,2)),_309_Table2,MATCH(MID($B1155,1,1),_309_Table2_ColumnLookup,0),FALSE),
  IF($C1155="309 LCR SummaryA",OneYearSCR,IF($C1155="309 LCR SummaryB",UltimateSCR,IF(VALUE(LEFT($A1155,3))=309,VLOOKUP(VALUE(MID($B1155,2,1)),_309_Table2,MATCH(MID($B1155,1,1),_309_Table2_ColumnLookup,0),FALSE)
+N("309"),
  IF(VALUE(LEFT($A1155,3))=310,VLOOKUP(VALUE(MID($B1155,2,1)),_310_Table2,MATCH(MID($B1155,1,1),_310_Table2_ColumnLookup,0),FALSE)
+N("310"),
  IF(AND(VALUE(LEFT($A1155,3))=311,LEN($I1155)=4),VLOOKUP($I1155,_311_Table2,MATCH($B1155,_311_Table2_ColumnLookup,0),FALSE),
  IF(AND(VALUE(LEFT($A1155,3))=311,OR($B1155="I2",$B1155="J2",$B1155="K2",$B1155="L2")),VLOOKUP('311'!$G$58,_311_Table2,MATCH(MID($B1155,1,1),_311_Table2_ColumnLookup,0),FALSE),
  IF(AND(VALUE(LEFT($A1155,3))=311,RIGHT($B1155,5)="Total"),VLOOKUP('311'!$G$59,_311_Table2,MATCH(MID($B1155,1,1),_311_Table2_ColumnLookup,0),FALSE),
  IF(VALUE(LEFT($A1155,3))=311,VLOOKUP(VALUE(MID($B1155,2,1)),_311_Table2,MATCH(MID($B1155,1,1),_311_Table2_ColumnLookup,0),FALSE)
+N("311"),
  IF(AND(VALUE(LEFT($A1155,3))=312,LEFT($G1155,10)="Unincepted",$B1155="G "),VLOOKUP(" ULO",_312_Table2,MATCH('312'!$N$16,_312_Table2_ColumnLookup,0),FALSE),
  IF(AND(VALUE(LEFT($A1155,3))=312,LEFT($G1155,10)="Unincepted",$B1155="O "),VLOOKUP(" ULO",_312_Table2,MATCH('312'!$V$16,_312_Table2_ColumnLookup,0),FALSE),
  IF(AND(VALUE(LEFT($A1155,3))=312,LEFT($G1155,10)="Unincepted",$B1155="Q "),VLOOKUP(" ULO",_312_Table2,MATCH('312'!$X$16,_312_Table2_ColumnLookup,0),FALSE),
  IF(AND(VALUE(LEFT($A1155,3))=312,LEFT($G1155,10)="Unincepted"),VLOOKUP(" ULO",_312_Table2,MATCH(LEFT($B1155,1),_312_Table2_ColumnLookup,0),FALSE),
  IF(AND(VALUE(LEFT($A1155,3))=312,LEFT($G1155,5)="Total",$B1155="G "),VLOOKUP('312'!$F$80,_312_Table2,MATCH('312'!$N$16,_312_Table2_ColumnLookup,0),FALSE),
  IF(AND(VALUE(LEFT($A1155,3))=312,LEFT($G1155,5)="Total",$B1155="O "),VLOOKUP('312'!$F$80,_312_Table2,MATCH('312'!$V$16,_312_Table2_ColumnLookup,0),FALSE),
  IF(AND(VALUE(LEFT($A1155,3))=312,LEFT($G1155,5)="Total",$B1155="Q "),VLOOKUP('312'!$F$80,_312_Table2,MATCH('312'!$X$16,_312_Table2_ColumnLookup,0),FALSE),
  IF(AND(VALUE(LEFT($A1155,3))=312,LEFT($G1155,5)="Total"),VLOOKUP('312'!$F$80,_312_Table2,MATCH(LEFT($B1155,1),_312_Table2_ColumnLookup,0),FALSE),
  IF(AND(VALUE(LEFT($A1155,3))=312,LEN($I1155)=4,$B1155="G"),VLOOKUP($I1155,_312_Table2,MATCH('312'!$N$16,_312_Table2_ColumnLookup,0),FALSE),
  IF(AND(VALUE(LEFT($A1155,3))=312,LEN($I1155)=4,$B1155="O"),VLOOKUP($I1155,_312_Table2,MATCH('312'!$V$16,_312_Table2_ColumnLookup,0),FALSE),
  IF(AND(VALUE(LEFT($A1155,3))=312,LEN($I1155)=4,$B1155="Q"),VLOOKUP($I1155,_312_Table2,MATCH('312'!$X$16,_312_Table2_ColumnLookup,0),FALSE),
  IF(AND(VALUE(LEFT($A1155,3))=312,LEN($I1155)=4),VLOOKUP($I1155,_312_Table2,MATCH(LEFT($B1155,1),_312_Table2_ColumnLookup,0),FALSE)
+N("312"),
  IF(VALUE(LEFT($A1155,3))=313,VLOOKUP(VALUE(MID($B1155,2,1)),_313_Table2,MATCH(MID($B1155,1,1),_313_Table2_ColumnLookup,0),FALSE)
+N("313"),
  IF(AND(VALUE(LEFT($A1155,3))=314,LEN($B1155)=3),VLOOKUP(VALUE(MID($B1155,2,2)),_314_Table2,MATCH(MID($B1155,1,1),_314_Table2_ColumnLookup,0),FALSE),
  IF(VALUE(LEFT($A1155,3))=314,VLOOKUP(VALUE(MID($B1155,2,1)),_314_Table2,MATCH(MID($B1155,1,1),_314_Table2_ColumnLookup,0),FALSE)
+N("314"),
""))))))))))))))))))))))))</f>
        <v>#N/A</v>
      </c>
      <c r="F1155" s="238" t="e">
        <f>IF(AND(VALUE(LEFT($A1155,3))=309,LEN($B1155)=3),VLOOKUP(VALUE(MID($B1155,2,2)),_309_Table3,MATCH(MID($B1155,1,1),_309_Table3_ColumnLookup,0),FALSE),
  IF($C1155="309 LCR SummaryA",OneYearSCR,IF($C1155="309 LCR SummaryB",UltimateSCR,IF(VALUE(LEFT($A1155,3))=309,VLOOKUP(VALUE(MID($B1155,2,1)),_309_Table3,MATCH(MID($B1155,1,1),_309_Table3_ColumnLookup,0),FALSE)
+N("309"),
  IF(VALUE(LEFT($A1155,3))=310,VLOOKUP(VALUE(MID($B1155,2,1)),_310_Table3,MATCH(MID($B1155,1,1),_310_Table3_ColumnLookup,0),FALSE)
+N("310"),
  IF(AND(VALUE(LEFT($A1155,3))=311,LEN($I1155)=4),VLOOKUP($I1155,_311_Table3,MATCH($B1155,_311_Table3_ColumnLookup,0),FALSE),
  IF(AND(VALUE(LEFT($A1155,3))=311,OR($B1155="I2",$B1155="J2",$B1155="K2",$B1155="L2")),VLOOKUP('311'!$G$58,_311_Table3,MATCH(MID($B1155,1,1),_311_Table3_ColumnLookup,0),FALSE),
  IF(AND(VALUE(LEFT($A1155,3))=311,RIGHT($B1155,5)="Total"),VLOOKUP('311'!$G$59,_311_Table3,MATCH(MID($B1155,1,1),_311_Table3_ColumnLookup,0),FALSE),
  IF(VALUE(LEFT($A1155,3))=311,VLOOKUP(VALUE(MID($B1155,2,1)),_311_Table3,MATCH(MID($B1155,1,1),_311_Table3_ColumnLookup,0),FALSE)
+N("311"),
  IF(AND(VALUE(LEFT($A1155,3))=312,LEFT($G1155,10)="Unincepted",$B1155="G "),VLOOKUP(" ULO",_312_Table3,MATCH('312'!$N$16,_312_Table3_ColumnLookup,0),FALSE),
  IF(AND(VALUE(LEFT($A1155,3))=312,LEFT($G1155,10)="Unincepted",$B1155="O "),VLOOKUP(" ULO",_312_Table3,MATCH('312'!$V$16,_312_Table3_ColumnLookup,0),FALSE),
  IF(AND(VALUE(LEFT($A1155,3))=312,LEFT($G1155,10)="Unincepted",$B1155="Q "),VLOOKUP(" ULO",_312_Table3,MATCH('312'!$X$16,_312_Table3_ColumnLookup,0),FALSE),
  IF(AND(VALUE(LEFT($A1155,3))=312,LEFT($G1155,10)="Unincepted"),VLOOKUP(" ULO",_312_Table3,MATCH(LEFT($B1155,1),_312_Table3_ColumnLookup,0),FALSE),
  IF(AND(VALUE(LEFT($A1155,3))=312,LEFT($G1155,5)="Total",$B1155="G "),VLOOKUP('312'!$F$80,_312_Table3,MATCH('312'!$N$16,_312_Table3_ColumnLookup,0),FALSE),
  IF(AND(VALUE(LEFT($A1155,3))=312,LEFT($G1155,5)="Total",$B1155="O "),VLOOKUP('312'!$F$80,_312_Table3,MATCH('312'!$V$16,_312_Table3_ColumnLookup,0),FALSE),
  IF(AND(VALUE(LEFT($A1155,3))=312,LEFT($G1155,5)="Total",$B1155="Q "),VLOOKUP('312'!$F$80,_312_Table3,MATCH('312'!$X$16,_312_Table3_ColumnLookup,0),FALSE),
  IF(AND(VALUE(LEFT($A1155,3))=312,LEFT($G1155,5)="Total"),VLOOKUP('312'!$F$80,_312_Table3,MATCH(LEFT($B1155,1),_312_Table3_ColumnLookup,0),FALSE),
  IF(AND(VALUE(LEFT($A1155,3))=312,LEN($I1155)=4,$B1155="G"),VLOOKUP($I1155,_312_Table3,MATCH('312'!$N$16,_312_Table3_ColumnLookup,0),FALSE),
  IF(AND(VALUE(LEFT($A1155,3))=312,LEN($I1155)=4,$B1155="O"),VLOOKUP($I1155,_312_Table3,MATCH('312'!$V$16,_312_Table3_ColumnLookup,0),FALSE),
  IF(AND(VALUE(LEFT($A1155,3))=312,LEN($I1155)=4,$B1155="Q"),VLOOKUP($I1155,_312_Table3,MATCH('312'!$X$16,_312_Table3_ColumnLookup,0),FALSE),
  IF(AND(VALUE(LEFT($A1155,3))=312,LEN($I1155)=4),VLOOKUP($I1155,_312_Table3,MATCH(LEFT($B1155,1),_312_Table3_ColumnLookup,0),FALSE)
+N("312"),
  IF(VALUE(LEFT($A1155,3))=313,VLOOKUP(VALUE(MID($B1155,2,1)),_313_Table3,MATCH(MID($B1155,1,1),_313_Table3_ColumnLookup,0),FALSE)
+N("313"),
  IF(AND(VALUE(LEFT($A1155,3))=314,LEN($B1155)=3),VLOOKUP(VALUE(MID($B1155,2,2)),_314_Table3,MATCH(MID($B1155,1,1),_314_Table3_ColumnLookup,0),FALSE),
  IF(VALUE(LEFT($A1155,3))=314,VLOOKUP(VALUE(MID($B1155,2,1)),_314_Table3,MATCH(MID($B1155,1,1),_314_Table3_ColumnLookup,0),FALSE)
+N("314"),
""))))))))))))))))))))))))</f>
        <v>#N/A</v>
      </c>
      <c r="H1155" s="321" t="str">
        <f>IFERROR(
IF(ISERROR($D1155)=FALSE,$D1155,IF(ISERROR($E1155)=FALSE,$E1155,IF(ISERROR($F1155)=FALSE,$F1155
+N("012 checkboxes"),
IF(
IF(OR(LEFT($A1155,9)="Syndicate",LEFT($A1155,12)="NewSyndicate"),VLOOKUP($A1155,'012'!$J:$ZW,MATCH("Link to button",'012'!$J$1:$ZW$1,0),0)
+N("309 checkbox"),
IF($C1155="309 LCR Summary0",VLOOKUP("Notes990",'309'!$P:$ZZ,MATCH("Link to button",'309'!$P$1:$ZZ$1,0),0)
+N("313 checkboxes"),
IF($C1155="313 Financial Information0LcmVsScr",IF($C1155="309 LCR Summary0",VLOOKUP("LcmVsScr",'309'!$N:$ZZ,MATCH("Link to button",'309'!$N$1:$ZZ$1,0),0),
IF($C1155="313 Financial Information0LcrDocAttached",IF($C1155="309 LCR Summary0",VLOOKUP("LcrDocAttached",'309'!$N:$ZZ,MATCH("Link to button",'309'!$N$1:$ZZ$1,0),
0)))))))=1,TRUE,FALSE)
))),"")</f>
        <v/>
      </c>
    </row>
    <row r="1156" spans="1:8">
      <c r="A1156" s="237" t="e">
        <f>VLOOKUP($G1156,CSVLookups!$B:$R,MATCH(A$1,CSVLookups!$B$1:$R$1,0),FALSE)</f>
        <v>#N/A</v>
      </c>
      <c r="B1156" s="237" t="e">
        <f>VLOOKUP($G1156,CSVLookups!$B:$R,MATCH(B$1,CSVLookups!$B$1:$R$1,0),FALSE)</f>
        <v>#N/A</v>
      </c>
      <c r="C1156" s="238" t="e">
        <f t="shared" si="18"/>
        <v>#N/A</v>
      </c>
      <c r="D1156" s="238" t="e">
        <f>IF(AND(VALUE(LEFT($A1156,3))=309,LEN($B1156)=3),VLOOKUP(VALUE(MID($B1156,2,2)),_309_Table1,MATCH(MID($B1156,1,1),_309_Table1_ColumnLookup,0),FALSE),
  IF($C1156="309 LCR SummaryA",OneYearSCR,IF($C1156="309 LCR SummaryB",UltimateSCR,IF(VALUE(LEFT($A1156,3))=309,VLOOKUP(VALUE(MID($B1156,2,1)),_309_Table1,MATCH(MID($B1156,1,1),_309_Table1_ColumnLookup,0),FALSE)
+N("309"),
  IF(VALUE(LEFT($A1156,3))=310,VLOOKUP(VALUE(MID($B1156,2,1)),_310_Table1,MATCH(MID($B1156,1,1),_310_Table1_ColumnLookup,0),FALSE)
+N("310"),
  IF(AND(VALUE(LEFT($A1156,3))=311,LEN($I1156)=4),VLOOKUP($I1156,_311_Table1,MATCH($B1156,_311_Table1_ColumnLookup,0),FALSE),
  IF(AND(VALUE(LEFT($A1156,3))=311,OR($B1156="I2",$B1156="J2",$B1156="K2",$B1156="L2")),VLOOKUP('311'!$G$58,_311_Table1,MATCH(MID($B1156,1,1),_311_Table1_ColumnLookup,0),FALSE),
  IF(AND(VALUE(LEFT($A1156,3))=311,RIGHT($B1156,5)="Total"),VLOOKUP('311'!$G$59,_311_Table1,MATCH(MID($B1156,1,1),_311_Table1_ColumnLookup,0),FALSE),
  IF(VALUE(LEFT($A1156,3))=311,VLOOKUP(VALUE(MID($B1156,2,1)),_311_Table1,MATCH(MID($B1156,1,1),_311_Table1_ColumnLookup,0),FALSE)
+N("311"),
  IF(AND(VALUE(LEFT($A1156,3))=312,LEFT($G1156,10)="Unincepted",$B1156="G "),VLOOKUP(" ULO",_312_Table1,MATCH('312'!$N$16,_312_Table1_ColumnLookup,0),FALSE),
  IF(AND(VALUE(LEFT($A1156,3))=312,LEFT($G1156,10)="Unincepted",$B1156="O "),VLOOKUP(" ULO",_312_Table1,MATCH('312'!$V$16,_312_Table1_ColumnLookup,0),FALSE),
  IF(AND(VALUE(LEFT($A1156,3))=312,LEFT($G1156,10)="Unincepted",$B1156="Q "),VLOOKUP(" ULO",_312_Table1,MATCH('312'!$X$16,_312_Table1_ColumnLookup,0),FALSE),
  IF(AND(VALUE(LEFT($A1156,3))=312,LEFT($G1156,10)="Unincepted"),VLOOKUP(" ULO",_312_Table1,MATCH(LEFT($B1156,1),_312_Table1_ColumnLookup,0),FALSE),
  IF(AND(VALUE(LEFT($A1156,3))=312,LEFT($G1156,5)="Total",$B1156="G "),VLOOKUP('312'!$F$80,_312_Table1,MATCH('312'!$N$16,_312_Table1_ColumnLookup,0),FALSE),
  IF(AND(VALUE(LEFT($A1156,3))=312,LEFT($G1156,5)="Total",$B1156="O "),VLOOKUP('312'!$F$80,_312_Table1,MATCH('312'!$V$16,_312_Table1_ColumnLookup,0),FALSE),
  IF(AND(VALUE(LEFT($A1156,3))=312,LEFT($G1156,5)="Total",$B1156="Q "),VLOOKUP('312'!$F$80,_312_Table1,MATCH('312'!$X$16,_312_Table1_ColumnLookup,0),FALSE),
  IF(AND(VALUE(LEFT($A1156,3))=312,LEFT($G1156,5)="Total"),VLOOKUP('312'!$F$80,_312_Table1,MATCH(LEFT($B1156,1),_312_Table1_ColumnLookup,0),FALSE),
  IF(AND(VALUE(LEFT($A1156,3))=312,LEN($I1156)=4,$B1156="G"),VLOOKUP($I1156,_312_Table1,MATCH('312'!$N$16,_312_Table1_ColumnLookup,0),FALSE),
  IF(AND(VALUE(LEFT($A1156,3))=312,LEN($I1156)=4,$B1156="O"),VLOOKUP($I1156,_312_Table1,MATCH('312'!$V$16,_312_Table1_ColumnLookup,0),FALSE),
  IF(AND(VALUE(LEFT($A1156,3))=312,LEN($I1156)=4,$B1156="Q"),VLOOKUP($I1156,_312_Table1,MATCH('312'!$X$16,_312_Table1_ColumnLookup,0),FALSE),
  IF(AND(VALUE(LEFT($A1156,3))=312,LEN($I1156)=4),VLOOKUP($I1156,_312_Table1,MATCH(LEFT($B1156,1),_312_Table1_ColumnLookup,0),FALSE)
+N("312"),
  IF(VALUE(LEFT($A1156,3))=313,VLOOKUP(VALUE(MID($B1156,2,1)),_313_Table1,MATCH(MID($B1156,1,1),_313_Table1_ColumnLookup,0),FALSE)
+N("313"),
  IF(AND(VALUE(LEFT($A1156,3))=314,LEN($B1156)=3),VLOOKUP(VALUE(MID($B1156,2,2)),_314_Table1,MATCH(MID($B1156,1,1),_314_Table1_ColumnLookup,0),FALSE),
  IF(VALUE(LEFT($A1156,3))=314,VLOOKUP(VALUE(MID($B1156,2,1)),_314_Table1,MATCH(MID($B1156,1,1),_314_Table1_ColumnLookup,0),FALSE)
+N("314"),
""))))))))))))))))))))))))</f>
        <v>#N/A</v>
      </c>
      <c r="E1156" s="238" t="e">
        <f>IF(AND(VALUE(LEFT($A1156,3))=309,LEN($B1156)=3),VLOOKUP(VALUE(MID($B1156,2,2)),_309_Table2,MATCH(MID($B1156,1,1),_309_Table2_ColumnLookup,0),FALSE),
  IF($C1156="309 LCR SummaryA",OneYearSCR,IF($C1156="309 LCR SummaryB",UltimateSCR,IF(VALUE(LEFT($A1156,3))=309,VLOOKUP(VALUE(MID($B1156,2,1)),_309_Table2,MATCH(MID($B1156,1,1),_309_Table2_ColumnLookup,0),FALSE)
+N("309"),
  IF(VALUE(LEFT($A1156,3))=310,VLOOKUP(VALUE(MID($B1156,2,1)),_310_Table2,MATCH(MID($B1156,1,1),_310_Table2_ColumnLookup,0),FALSE)
+N("310"),
  IF(AND(VALUE(LEFT($A1156,3))=311,LEN($I1156)=4),VLOOKUP($I1156,_311_Table2,MATCH($B1156,_311_Table2_ColumnLookup,0),FALSE),
  IF(AND(VALUE(LEFT($A1156,3))=311,OR($B1156="I2",$B1156="J2",$B1156="K2",$B1156="L2")),VLOOKUP('311'!$G$58,_311_Table2,MATCH(MID($B1156,1,1),_311_Table2_ColumnLookup,0),FALSE),
  IF(AND(VALUE(LEFT($A1156,3))=311,RIGHT($B1156,5)="Total"),VLOOKUP('311'!$G$59,_311_Table2,MATCH(MID($B1156,1,1),_311_Table2_ColumnLookup,0),FALSE),
  IF(VALUE(LEFT($A1156,3))=311,VLOOKUP(VALUE(MID($B1156,2,1)),_311_Table2,MATCH(MID($B1156,1,1),_311_Table2_ColumnLookup,0),FALSE)
+N("311"),
  IF(AND(VALUE(LEFT($A1156,3))=312,LEFT($G1156,10)="Unincepted",$B1156="G "),VLOOKUP(" ULO",_312_Table2,MATCH('312'!$N$16,_312_Table2_ColumnLookup,0),FALSE),
  IF(AND(VALUE(LEFT($A1156,3))=312,LEFT($G1156,10)="Unincepted",$B1156="O "),VLOOKUP(" ULO",_312_Table2,MATCH('312'!$V$16,_312_Table2_ColumnLookup,0),FALSE),
  IF(AND(VALUE(LEFT($A1156,3))=312,LEFT($G1156,10)="Unincepted",$B1156="Q "),VLOOKUP(" ULO",_312_Table2,MATCH('312'!$X$16,_312_Table2_ColumnLookup,0),FALSE),
  IF(AND(VALUE(LEFT($A1156,3))=312,LEFT($G1156,10)="Unincepted"),VLOOKUP(" ULO",_312_Table2,MATCH(LEFT($B1156,1),_312_Table2_ColumnLookup,0),FALSE),
  IF(AND(VALUE(LEFT($A1156,3))=312,LEFT($G1156,5)="Total",$B1156="G "),VLOOKUP('312'!$F$80,_312_Table2,MATCH('312'!$N$16,_312_Table2_ColumnLookup,0),FALSE),
  IF(AND(VALUE(LEFT($A1156,3))=312,LEFT($G1156,5)="Total",$B1156="O "),VLOOKUP('312'!$F$80,_312_Table2,MATCH('312'!$V$16,_312_Table2_ColumnLookup,0),FALSE),
  IF(AND(VALUE(LEFT($A1156,3))=312,LEFT($G1156,5)="Total",$B1156="Q "),VLOOKUP('312'!$F$80,_312_Table2,MATCH('312'!$X$16,_312_Table2_ColumnLookup,0),FALSE),
  IF(AND(VALUE(LEFT($A1156,3))=312,LEFT($G1156,5)="Total"),VLOOKUP('312'!$F$80,_312_Table2,MATCH(LEFT($B1156,1),_312_Table2_ColumnLookup,0),FALSE),
  IF(AND(VALUE(LEFT($A1156,3))=312,LEN($I1156)=4,$B1156="G"),VLOOKUP($I1156,_312_Table2,MATCH('312'!$N$16,_312_Table2_ColumnLookup,0),FALSE),
  IF(AND(VALUE(LEFT($A1156,3))=312,LEN($I1156)=4,$B1156="O"),VLOOKUP($I1156,_312_Table2,MATCH('312'!$V$16,_312_Table2_ColumnLookup,0),FALSE),
  IF(AND(VALUE(LEFT($A1156,3))=312,LEN($I1156)=4,$B1156="Q"),VLOOKUP($I1156,_312_Table2,MATCH('312'!$X$16,_312_Table2_ColumnLookup,0),FALSE),
  IF(AND(VALUE(LEFT($A1156,3))=312,LEN($I1156)=4),VLOOKUP($I1156,_312_Table2,MATCH(LEFT($B1156,1),_312_Table2_ColumnLookup,0),FALSE)
+N("312"),
  IF(VALUE(LEFT($A1156,3))=313,VLOOKUP(VALUE(MID($B1156,2,1)),_313_Table2,MATCH(MID($B1156,1,1),_313_Table2_ColumnLookup,0),FALSE)
+N("313"),
  IF(AND(VALUE(LEFT($A1156,3))=314,LEN($B1156)=3),VLOOKUP(VALUE(MID($B1156,2,2)),_314_Table2,MATCH(MID($B1156,1,1),_314_Table2_ColumnLookup,0),FALSE),
  IF(VALUE(LEFT($A1156,3))=314,VLOOKUP(VALUE(MID($B1156,2,1)),_314_Table2,MATCH(MID($B1156,1,1),_314_Table2_ColumnLookup,0),FALSE)
+N("314"),
""))))))))))))))))))))))))</f>
        <v>#N/A</v>
      </c>
      <c r="F1156" s="238" t="e">
        <f>IF(AND(VALUE(LEFT($A1156,3))=309,LEN($B1156)=3),VLOOKUP(VALUE(MID($B1156,2,2)),_309_Table3,MATCH(MID($B1156,1,1),_309_Table3_ColumnLookup,0),FALSE),
  IF($C1156="309 LCR SummaryA",OneYearSCR,IF($C1156="309 LCR SummaryB",UltimateSCR,IF(VALUE(LEFT($A1156,3))=309,VLOOKUP(VALUE(MID($B1156,2,1)),_309_Table3,MATCH(MID($B1156,1,1),_309_Table3_ColumnLookup,0),FALSE)
+N("309"),
  IF(VALUE(LEFT($A1156,3))=310,VLOOKUP(VALUE(MID($B1156,2,1)),_310_Table3,MATCH(MID($B1156,1,1),_310_Table3_ColumnLookup,0),FALSE)
+N("310"),
  IF(AND(VALUE(LEFT($A1156,3))=311,LEN($I1156)=4),VLOOKUP($I1156,_311_Table3,MATCH($B1156,_311_Table3_ColumnLookup,0),FALSE),
  IF(AND(VALUE(LEFT($A1156,3))=311,OR($B1156="I2",$B1156="J2",$B1156="K2",$B1156="L2")),VLOOKUP('311'!$G$58,_311_Table3,MATCH(MID($B1156,1,1),_311_Table3_ColumnLookup,0),FALSE),
  IF(AND(VALUE(LEFT($A1156,3))=311,RIGHT($B1156,5)="Total"),VLOOKUP('311'!$G$59,_311_Table3,MATCH(MID($B1156,1,1),_311_Table3_ColumnLookup,0),FALSE),
  IF(VALUE(LEFT($A1156,3))=311,VLOOKUP(VALUE(MID($B1156,2,1)),_311_Table3,MATCH(MID($B1156,1,1),_311_Table3_ColumnLookup,0),FALSE)
+N("311"),
  IF(AND(VALUE(LEFT($A1156,3))=312,LEFT($G1156,10)="Unincepted",$B1156="G "),VLOOKUP(" ULO",_312_Table3,MATCH('312'!$N$16,_312_Table3_ColumnLookup,0),FALSE),
  IF(AND(VALUE(LEFT($A1156,3))=312,LEFT($G1156,10)="Unincepted",$B1156="O "),VLOOKUP(" ULO",_312_Table3,MATCH('312'!$V$16,_312_Table3_ColumnLookup,0),FALSE),
  IF(AND(VALUE(LEFT($A1156,3))=312,LEFT($G1156,10)="Unincepted",$B1156="Q "),VLOOKUP(" ULO",_312_Table3,MATCH('312'!$X$16,_312_Table3_ColumnLookup,0),FALSE),
  IF(AND(VALUE(LEFT($A1156,3))=312,LEFT($G1156,10)="Unincepted"),VLOOKUP(" ULO",_312_Table3,MATCH(LEFT($B1156,1),_312_Table3_ColumnLookup,0),FALSE),
  IF(AND(VALUE(LEFT($A1156,3))=312,LEFT($G1156,5)="Total",$B1156="G "),VLOOKUP('312'!$F$80,_312_Table3,MATCH('312'!$N$16,_312_Table3_ColumnLookup,0),FALSE),
  IF(AND(VALUE(LEFT($A1156,3))=312,LEFT($G1156,5)="Total",$B1156="O "),VLOOKUP('312'!$F$80,_312_Table3,MATCH('312'!$V$16,_312_Table3_ColumnLookup,0),FALSE),
  IF(AND(VALUE(LEFT($A1156,3))=312,LEFT($G1156,5)="Total",$B1156="Q "),VLOOKUP('312'!$F$80,_312_Table3,MATCH('312'!$X$16,_312_Table3_ColumnLookup,0),FALSE),
  IF(AND(VALUE(LEFT($A1156,3))=312,LEFT($G1156,5)="Total"),VLOOKUP('312'!$F$80,_312_Table3,MATCH(LEFT($B1156,1),_312_Table3_ColumnLookup,0),FALSE),
  IF(AND(VALUE(LEFT($A1156,3))=312,LEN($I1156)=4,$B1156="G"),VLOOKUP($I1156,_312_Table3,MATCH('312'!$N$16,_312_Table3_ColumnLookup,0),FALSE),
  IF(AND(VALUE(LEFT($A1156,3))=312,LEN($I1156)=4,$B1156="O"),VLOOKUP($I1156,_312_Table3,MATCH('312'!$V$16,_312_Table3_ColumnLookup,0),FALSE),
  IF(AND(VALUE(LEFT($A1156,3))=312,LEN($I1156)=4,$B1156="Q"),VLOOKUP($I1156,_312_Table3,MATCH('312'!$X$16,_312_Table3_ColumnLookup,0),FALSE),
  IF(AND(VALUE(LEFT($A1156,3))=312,LEN($I1156)=4),VLOOKUP($I1156,_312_Table3,MATCH(LEFT($B1156,1),_312_Table3_ColumnLookup,0),FALSE)
+N("312"),
  IF(VALUE(LEFT($A1156,3))=313,VLOOKUP(VALUE(MID($B1156,2,1)),_313_Table3,MATCH(MID($B1156,1,1),_313_Table3_ColumnLookup,0),FALSE)
+N("313"),
  IF(AND(VALUE(LEFT($A1156,3))=314,LEN($B1156)=3),VLOOKUP(VALUE(MID($B1156,2,2)),_314_Table3,MATCH(MID($B1156,1,1),_314_Table3_ColumnLookup,0),FALSE),
  IF(VALUE(LEFT($A1156,3))=314,VLOOKUP(VALUE(MID($B1156,2,1)),_314_Table3,MATCH(MID($B1156,1,1),_314_Table3_ColumnLookup,0),FALSE)
+N("314"),
""))))))))))))))))))))))))</f>
        <v>#N/A</v>
      </c>
      <c r="H1156" s="321" t="str">
        <f>IFERROR(
IF(ISERROR($D1156)=FALSE,$D1156,IF(ISERROR($E1156)=FALSE,$E1156,IF(ISERROR($F1156)=FALSE,$F1156
+N("012 checkboxes"),
IF(
IF(OR(LEFT($A1156,9)="Syndicate",LEFT($A1156,12)="NewSyndicate"),VLOOKUP($A1156,'012'!$J:$ZW,MATCH("Link to button",'012'!$J$1:$ZW$1,0),0)
+N("309 checkbox"),
IF($C1156="309 LCR Summary0",VLOOKUP("Notes990",'309'!$P:$ZZ,MATCH("Link to button",'309'!$P$1:$ZZ$1,0),0)
+N("313 checkboxes"),
IF($C1156="313 Financial Information0LcmVsScr",IF($C1156="309 LCR Summary0",VLOOKUP("LcmVsScr",'309'!$N:$ZZ,MATCH("Link to button",'309'!$N$1:$ZZ$1,0),0),
IF($C1156="313 Financial Information0LcrDocAttached",IF($C1156="309 LCR Summary0",VLOOKUP("LcrDocAttached",'309'!$N:$ZZ,MATCH("Link to button",'309'!$N$1:$ZZ$1,0),
0)))))))=1,TRUE,FALSE)
))),"")</f>
        <v/>
      </c>
    </row>
    <row r="1157" spans="1:8">
      <c r="A1157" s="237" t="e">
        <f>VLOOKUP($G1157,CSVLookups!$B:$R,MATCH(A$1,CSVLookups!$B$1:$R$1,0),FALSE)</f>
        <v>#N/A</v>
      </c>
      <c r="B1157" s="237" t="e">
        <f>VLOOKUP($G1157,CSVLookups!$B:$R,MATCH(B$1,CSVLookups!$B$1:$R$1,0),FALSE)</f>
        <v>#N/A</v>
      </c>
      <c r="C1157" s="238" t="e">
        <f t="shared" si="18"/>
        <v>#N/A</v>
      </c>
      <c r="D1157" s="238" t="e">
        <f>IF(AND(VALUE(LEFT($A1157,3))=309,LEN($B1157)=3),VLOOKUP(VALUE(MID($B1157,2,2)),_309_Table1,MATCH(MID($B1157,1,1),_309_Table1_ColumnLookup,0),FALSE),
  IF($C1157="309 LCR SummaryA",OneYearSCR,IF($C1157="309 LCR SummaryB",UltimateSCR,IF(VALUE(LEFT($A1157,3))=309,VLOOKUP(VALUE(MID($B1157,2,1)),_309_Table1,MATCH(MID($B1157,1,1),_309_Table1_ColumnLookup,0),FALSE)
+N("309"),
  IF(VALUE(LEFT($A1157,3))=310,VLOOKUP(VALUE(MID($B1157,2,1)),_310_Table1,MATCH(MID($B1157,1,1),_310_Table1_ColumnLookup,0),FALSE)
+N("310"),
  IF(AND(VALUE(LEFT($A1157,3))=311,LEN($I1157)=4),VLOOKUP($I1157,_311_Table1,MATCH($B1157,_311_Table1_ColumnLookup,0),FALSE),
  IF(AND(VALUE(LEFT($A1157,3))=311,OR($B1157="I2",$B1157="J2",$B1157="K2",$B1157="L2")),VLOOKUP('311'!$G$58,_311_Table1,MATCH(MID($B1157,1,1),_311_Table1_ColumnLookup,0),FALSE),
  IF(AND(VALUE(LEFT($A1157,3))=311,RIGHT($B1157,5)="Total"),VLOOKUP('311'!$G$59,_311_Table1,MATCH(MID($B1157,1,1),_311_Table1_ColumnLookup,0),FALSE),
  IF(VALUE(LEFT($A1157,3))=311,VLOOKUP(VALUE(MID($B1157,2,1)),_311_Table1,MATCH(MID($B1157,1,1),_311_Table1_ColumnLookup,0),FALSE)
+N("311"),
  IF(AND(VALUE(LEFT($A1157,3))=312,LEFT($G1157,10)="Unincepted",$B1157="G "),VLOOKUP(" ULO",_312_Table1,MATCH('312'!$N$16,_312_Table1_ColumnLookup,0),FALSE),
  IF(AND(VALUE(LEFT($A1157,3))=312,LEFT($G1157,10)="Unincepted",$B1157="O "),VLOOKUP(" ULO",_312_Table1,MATCH('312'!$V$16,_312_Table1_ColumnLookup,0),FALSE),
  IF(AND(VALUE(LEFT($A1157,3))=312,LEFT($G1157,10)="Unincepted",$B1157="Q "),VLOOKUP(" ULO",_312_Table1,MATCH('312'!$X$16,_312_Table1_ColumnLookup,0),FALSE),
  IF(AND(VALUE(LEFT($A1157,3))=312,LEFT($G1157,10)="Unincepted"),VLOOKUP(" ULO",_312_Table1,MATCH(LEFT($B1157,1),_312_Table1_ColumnLookup,0),FALSE),
  IF(AND(VALUE(LEFT($A1157,3))=312,LEFT($G1157,5)="Total",$B1157="G "),VLOOKUP('312'!$F$80,_312_Table1,MATCH('312'!$N$16,_312_Table1_ColumnLookup,0),FALSE),
  IF(AND(VALUE(LEFT($A1157,3))=312,LEFT($G1157,5)="Total",$B1157="O "),VLOOKUP('312'!$F$80,_312_Table1,MATCH('312'!$V$16,_312_Table1_ColumnLookup,0),FALSE),
  IF(AND(VALUE(LEFT($A1157,3))=312,LEFT($G1157,5)="Total",$B1157="Q "),VLOOKUP('312'!$F$80,_312_Table1,MATCH('312'!$X$16,_312_Table1_ColumnLookup,0),FALSE),
  IF(AND(VALUE(LEFT($A1157,3))=312,LEFT($G1157,5)="Total"),VLOOKUP('312'!$F$80,_312_Table1,MATCH(LEFT($B1157,1),_312_Table1_ColumnLookup,0),FALSE),
  IF(AND(VALUE(LEFT($A1157,3))=312,LEN($I1157)=4,$B1157="G"),VLOOKUP($I1157,_312_Table1,MATCH('312'!$N$16,_312_Table1_ColumnLookup,0),FALSE),
  IF(AND(VALUE(LEFT($A1157,3))=312,LEN($I1157)=4,$B1157="O"),VLOOKUP($I1157,_312_Table1,MATCH('312'!$V$16,_312_Table1_ColumnLookup,0),FALSE),
  IF(AND(VALUE(LEFT($A1157,3))=312,LEN($I1157)=4,$B1157="Q"),VLOOKUP($I1157,_312_Table1,MATCH('312'!$X$16,_312_Table1_ColumnLookup,0),FALSE),
  IF(AND(VALUE(LEFT($A1157,3))=312,LEN($I1157)=4),VLOOKUP($I1157,_312_Table1,MATCH(LEFT($B1157,1),_312_Table1_ColumnLookup,0),FALSE)
+N("312"),
  IF(VALUE(LEFT($A1157,3))=313,VLOOKUP(VALUE(MID($B1157,2,1)),_313_Table1,MATCH(MID($B1157,1,1),_313_Table1_ColumnLookup,0),FALSE)
+N("313"),
  IF(AND(VALUE(LEFT($A1157,3))=314,LEN($B1157)=3),VLOOKUP(VALUE(MID($B1157,2,2)),_314_Table1,MATCH(MID($B1157,1,1),_314_Table1_ColumnLookup,0),FALSE),
  IF(VALUE(LEFT($A1157,3))=314,VLOOKUP(VALUE(MID($B1157,2,1)),_314_Table1,MATCH(MID($B1157,1,1),_314_Table1_ColumnLookup,0),FALSE)
+N("314"),
""))))))))))))))))))))))))</f>
        <v>#N/A</v>
      </c>
      <c r="E1157" s="238" t="e">
        <f>IF(AND(VALUE(LEFT($A1157,3))=309,LEN($B1157)=3),VLOOKUP(VALUE(MID($B1157,2,2)),_309_Table2,MATCH(MID($B1157,1,1),_309_Table2_ColumnLookup,0),FALSE),
  IF($C1157="309 LCR SummaryA",OneYearSCR,IF($C1157="309 LCR SummaryB",UltimateSCR,IF(VALUE(LEFT($A1157,3))=309,VLOOKUP(VALUE(MID($B1157,2,1)),_309_Table2,MATCH(MID($B1157,1,1),_309_Table2_ColumnLookup,0),FALSE)
+N("309"),
  IF(VALUE(LEFT($A1157,3))=310,VLOOKUP(VALUE(MID($B1157,2,1)),_310_Table2,MATCH(MID($B1157,1,1),_310_Table2_ColumnLookup,0),FALSE)
+N("310"),
  IF(AND(VALUE(LEFT($A1157,3))=311,LEN($I1157)=4),VLOOKUP($I1157,_311_Table2,MATCH($B1157,_311_Table2_ColumnLookup,0),FALSE),
  IF(AND(VALUE(LEFT($A1157,3))=311,OR($B1157="I2",$B1157="J2",$B1157="K2",$B1157="L2")),VLOOKUP('311'!$G$58,_311_Table2,MATCH(MID($B1157,1,1),_311_Table2_ColumnLookup,0),FALSE),
  IF(AND(VALUE(LEFT($A1157,3))=311,RIGHT($B1157,5)="Total"),VLOOKUP('311'!$G$59,_311_Table2,MATCH(MID($B1157,1,1),_311_Table2_ColumnLookup,0),FALSE),
  IF(VALUE(LEFT($A1157,3))=311,VLOOKUP(VALUE(MID($B1157,2,1)),_311_Table2,MATCH(MID($B1157,1,1),_311_Table2_ColumnLookup,0),FALSE)
+N("311"),
  IF(AND(VALUE(LEFT($A1157,3))=312,LEFT($G1157,10)="Unincepted",$B1157="G "),VLOOKUP(" ULO",_312_Table2,MATCH('312'!$N$16,_312_Table2_ColumnLookup,0),FALSE),
  IF(AND(VALUE(LEFT($A1157,3))=312,LEFT($G1157,10)="Unincepted",$B1157="O "),VLOOKUP(" ULO",_312_Table2,MATCH('312'!$V$16,_312_Table2_ColumnLookup,0),FALSE),
  IF(AND(VALUE(LEFT($A1157,3))=312,LEFT($G1157,10)="Unincepted",$B1157="Q "),VLOOKUP(" ULO",_312_Table2,MATCH('312'!$X$16,_312_Table2_ColumnLookup,0),FALSE),
  IF(AND(VALUE(LEFT($A1157,3))=312,LEFT($G1157,10)="Unincepted"),VLOOKUP(" ULO",_312_Table2,MATCH(LEFT($B1157,1),_312_Table2_ColumnLookup,0),FALSE),
  IF(AND(VALUE(LEFT($A1157,3))=312,LEFT($G1157,5)="Total",$B1157="G "),VLOOKUP('312'!$F$80,_312_Table2,MATCH('312'!$N$16,_312_Table2_ColumnLookup,0),FALSE),
  IF(AND(VALUE(LEFT($A1157,3))=312,LEFT($G1157,5)="Total",$B1157="O "),VLOOKUP('312'!$F$80,_312_Table2,MATCH('312'!$V$16,_312_Table2_ColumnLookup,0),FALSE),
  IF(AND(VALUE(LEFT($A1157,3))=312,LEFT($G1157,5)="Total",$B1157="Q "),VLOOKUP('312'!$F$80,_312_Table2,MATCH('312'!$X$16,_312_Table2_ColumnLookup,0),FALSE),
  IF(AND(VALUE(LEFT($A1157,3))=312,LEFT($G1157,5)="Total"),VLOOKUP('312'!$F$80,_312_Table2,MATCH(LEFT($B1157,1),_312_Table2_ColumnLookup,0),FALSE),
  IF(AND(VALUE(LEFT($A1157,3))=312,LEN($I1157)=4,$B1157="G"),VLOOKUP($I1157,_312_Table2,MATCH('312'!$N$16,_312_Table2_ColumnLookup,0),FALSE),
  IF(AND(VALUE(LEFT($A1157,3))=312,LEN($I1157)=4,$B1157="O"),VLOOKUP($I1157,_312_Table2,MATCH('312'!$V$16,_312_Table2_ColumnLookup,0),FALSE),
  IF(AND(VALUE(LEFT($A1157,3))=312,LEN($I1157)=4,$B1157="Q"),VLOOKUP($I1157,_312_Table2,MATCH('312'!$X$16,_312_Table2_ColumnLookup,0),FALSE),
  IF(AND(VALUE(LEFT($A1157,3))=312,LEN($I1157)=4),VLOOKUP($I1157,_312_Table2,MATCH(LEFT($B1157,1),_312_Table2_ColumnLookup,0),FALSE)
+N("312"),
  IF(VALUE(LEFT($A1157,3))=313,VLOOKUP(VALUE(MID($B1157,2,1)),_313_Table2,MATCH(MID($B1157,1,1),_313_Table2_ColumnLookup,0),FALSE)
+N("313"),
  IF(AND(VALUE(LEFT($A1157,3))=314,LEN($B1157)=3),VLOOKUP(VALUE(MID($B1157,2,2)),_314_Table2,MATCH(MID($B1157,1,1),_314_Table2_ColumnLookup,0),FALSE),
  IF(VALUE(LEFT($A1157,3))=314,VLOOKUP(VALUE(MID($B1157,2,1)),_314_Table2,MATCH(MID($B1157,1,1),_314_Table2_ColumnLookup,0),FALSE)
+N("314"),
""))))))))))))))))))))))))</f>
        <v>#N/A</v>
      </c>
      <c r="F1157" s="238" t="e">
        <f>IF(AND(VALUE(LEFT($A1157,3))=309,LEN($B1157)=3),VLOOKUP(VALUE(MID($B1157,2,2)),_309_Table3,MATCH(MID($B1157,1,1),_309_Table3_ColumnLookup,0),FALSE),
  IF($C1157="309 LCR SummaryA",OneYearSCR,IF($C1157="309 LCR SummaryB",UltimateSCR,IF(VALUE(LEFT($A1157,3))=309,VLOOKUP(VALUE(MID($B1157,2,1)),_309_Table3,MATCH(MID($B1157,1,1),_309_Table3_ColumnLookup,0),FALSE)
+N("309"),
  IF(VALUE(LEFT($A1157,3))=310,VLOOKUP(VALUE(MID($B1157,2,1)),_310_Table3,MATCH(MID($B1157,1,1),_310_Table3_ColumnLookup,0),FALSE)
+N("310"),
  IF(AND(VALUE(LEFT($A1157,3))=311,LEN($I1157)=4),VLOOKUP($I1157,_311_Table3,MATCH($B1157,_311_Table3_ColumnLookup,0),FALSE),
  IF(AND(VALUE(LEFT($A1157,3))=311,OR($B1157="I2",$B1157="J2",$B1157="K2",$B1157="L2")),VLOOKUP('311'!$G$58,_311_Table3,MATCH(MID($B1157,1,1),_311_Table3_ColumnLookup,0),FALSE),
  IF(AND(VALUE(LEFT($A1157,3))=311,RIGHT($B1157,5)="Total"),VLOOKUP('311'!$G$59,_311_Table3,MATCH(MID($B1157,1,1),_311_Table3_ColumnLookup,0),FALSE),
  IF(VALUE(LEFT($A1157,3))=311,VLOOKUP(VALUE(MID($B1157,2,1)),_311_Table3,MATCH(MID($B1157,1,1),_311_Table3_ColumnLookup,0),FALSE)
+N("311"),
  IF(AND(VALUE(LEFT($A1157,3))=312,LEFT($G1157,10)="Unincepted",$B1157="G "),VLOOKUP(" ULO",_312_Table3,MATCH('312'!$N$16,_312_Table3_ColumnLookup,0),FALSE),
  IF(AND(VALUE(LEFT($A1157,3))=312,LEFT($G1157,10)="Unincepted",$B1157="O "),VLOOKUP(" ULO",_312_Table3,MATCH('312'!$V$16,_312_Table3_ColumnLookup,0),FALSE),
  IF(AND(VALUE(LEFT($A1157,3))=312,LEFT($G1157,10)="Unincepted",$B1157="Q "),VLOOKUP(" ULO",_312_Table3,MATCH('312'!$X$16,_312_Table3_ColumnLookup,0),FALSE),
  IF(AND(VALUE(LEFT($A1157,3))=312,LEFT($G1157,10)="Unincepted"),VLOOKUP(" ULO",_312_Table3,MATCH(LEFT($B1157,1),_312_Table3_ColumnLookup,0),FALSE),
  IF(AND(VALUE(LEFT($A1157,3))=312,LEFT($G1157,5)="Total",$B1157="G "),VLOOKUP('312'!$F$80,_312_Table3,MATCH('312'!$N$16,_312_Table3_ColumnLookup,0),FALSE),
  IF(AND(VALUE(LEFT($A1157,3))=312,LEFT($G1157,5)="Total",$B1157="O "),VLOOKUP('312'!$F$80,_312_Table3,MATCH('312'!$V$16,_312_Table3_ColumnLookup,0),FALSE),
  IF(AND(VALUE(LEFT($A1157,3))=312,LEFT($G1157,5)="Total",$B1157="Q "),VLOOKUP('312'!$F$80,_312_Table3,MATCH('312'!$X$16,_312_Table3_ColumnLookup,0),FALSE),
  IF(AND(VALUE(LEFT($A1157,3))=312,LEFT($G1157,5)="Total"),VLOOKUP('312'!$F$80,_312_Table3,MATCH(LEFT($B1157,1),_312_Table3_ColumnLookup,0),FALSE),
  IF(AND(VALUE(LEFT($A1157,3))=312,LEN($I1157)=4,$B1157="G"),VLOOKUP($I1157,_312_Table3,MATCH('312'!$N$16,_312_Table3_ColumnLookup,0),FALSE),
  IF(AND(VALUE(LEFT($A1157,3))=312,LEN($I1157)=4,$B1157="O"),VLOOKUP($I1157,_312_Table3,MATCH('312'!$V$16,_312_Table3_ColumnLookup,0),FALSE),
  IF(AND(VALUE(LEFT($A1157,3))=312,LEN($I1157)=4,$B1157="Q"),VLOOKUP($I1157,_312_Table3,MATCH('312'!$X$16,_312_Table3_ColumnLookup,0),FALSE),
  IF(AND(VALUE(LEFT($A1157,3))=312,LEN($I1157)=4),VLOOKUP($I1157,_312_Table3,MATCH(LEFT($B1157,1),_312_Table3_ColumnLookup,0),FALSE)
+N("312"),
  IF(VALUE(LEFT($A1157,3))=313,VLOOKUP(VALUE(MID($B1157,2,1)),_313_Table3,MATCH(MID($B1157,1,1),_313_Table3_ColumnLookup,0),FALSE)
+N("313"),
  IF(AND(VALUE(LEFT($A1157,3))=314,LEN($B1157)=3),VLOOKUP(VALUE(MID($B1157,2,2)),_314_Table3,MATCH(MID($B1157,1,1),_314_Table3_ColumnLookup,0),FALSE),
  IF(VALUE(LEFT($A1157,3))=314,VLOOKUP(VALUE(MID($B1157,2,1)),_314_Table3,MATCH(MID($B1157,1,1),_314_Table3_ColumnLookup,0),FALSE)
+N("314"),
""))))))))))))))))))))))))</f>
        <v>#N/A</v>
      </c>
      <c r="H1157" s="321" t="str">
        <f>IFERROR(
IF(ISERROR($D1157)=FALSE,$D1157,IF(ISERROR($E1157)=FALSE,$E1157,IF(ISERROR($F1157)=FALSE,$F1157
+N("012 checkboxes"),
IF(
IF(OR(LEFT($A1157,9)="Syndicate",LEFT($A1157,12)="NewSyndicate"),VLOOKUP($A1157,'012'!$J:$ZW,MATCH("Link to button",'012'!$J$1:$ZW$1,0),0)
+N("309 checkbox"),
IF($C1157="309 LCR Summary0",VLOOKUP("Notes990",'309'!$P:$ZZ,MATCH("Link to button",'309'!$P$1:$ZZ$1,0),0)
+N("313 checkboxes"),
IF($C1157="313 Financial Information0LcmVsScr",IF($C1157="309 LCR Summary0",VLOOKUP("LcmVsScr",'309'!$N:$ZZ,MATCH("Link to button",'309'!$N$1:$ZZ$1,0),0),
IF($C1157="313 Financial Information0LcrDocAttached",IF($C1157="309 LCR Summary0",VLOOKUP("LcrDocAttached",'309'!$N:$ZZ,MATCH("Link to button",'309'!$N$1:$ZZ$1,0),
0)))))))=1,TRUE,FALSE)
))),"")</f>
        <v/>
      </c>
    </row>
    <row r="1158" spans="1:8">
      <c r="A1158" s="237" t="e">
        <f>VLOOKUP($G1158,CSVLookups!$B:$R,MATCH(A$1,CSVLookups!$B$1:$R$1,0),FALSE)</f>
        <v>#N/A</v>
      </c>
      <c r="B1158" s="237" t="e">
        <f>VLOOKUP($G1158,CSVLookups!$B:$R,MATCH(B$1,CSVLookups!$B$1:$R$1,0),FALSE)</f>
        <v>#N/A</v>
      </c>
      <c r="C1158" s="238" t="e">
        <f t="shared" si="18"/>
        <v>#N/A</v>
      </c>
      <c r="D1158" s="238" t="e">
        <f>IF(AND(VALUE(LEFT($A1158,3))=309,LEN($B1158)=3),VLOOKUP(VALUE(MID($B1158,2,2)),_309_Table1,MATCH(MID($B1158,1,1),_309_Table1_ColumnLookup,0),FALSE),
  IF($C1158="309 LCR SummaryA",OneYearSCR,IF($C1158="309 LCR SummaryB",UltimateSCR,IF(VALUE(LEFT($A1158,3))=309,VLOOKUP(VALUE(MID($B1158,2,1)),_309_Table1,MATCH(MID($B1158,1,1),_309_Table1_ColumnLookup,0),FALSE)
+N("309"),
  IF(VALUE(LEFT($A1158,3))=310,VLOOKUP(VALUE(MID($B1158,2,1)),_310_Table1,MATCH(MID($B1158,1,1),_310_Table1_ColumnLookup,0),FALSE)
+N("310"),
  IF(AND(VALUE(LEFT($A1158,3))=311,LEN($I1158)=4),VLOOKUP($I1158,_311_Table1,MATCH($B1158,_311_Table1_ColumnLookup,0),FALSE),
  IF(AND(VALUE(LEFT($A1158,3))=311,OR($B1158="I2",$B1158="J2",$B1158="K2",$B1158="L2")),VLOOKUP('311'!$G$58,_311_Table1,MATCH(MID($B1158,1,1),_311_Table1_ColumnLookup,0),FALSE),
  IF(AND(VALUE(LEFT($A1158,3))=311,RIGHT($B1158,5)="Total"),VLOOKUP('311'!$G$59,_311_Table1,MATCH(MID($B1158,1,1),_311_Table1_ColumnLookup,0),FALSE),
  IF(VALUE(LEFT($A1158,3))=311,VLOOKUP(VALUE(MID($B1158,2,1)),_311_Table1,MATCH(MID($B1158,1,1),_311_Table1_ColumnLookup,0),FALSE)
+N("311"),
  IF(AND(VALUE(LEFT($A1158,3))=312,LEFT($G1158,10)="Unincepted",$B1158="G "),VLOOKUP(" ULO",_312_Table1,MATCH('312'!$N$16,_312_Table1_ColumnLookup,0),FALSE),
  IF(AND(VALUE(LEFT($A1158,3))=312,LEFT($G1158,10)="Unincepted",$B1158="O "),VLOOKUP(" ULO",_312_Table1,MATCH('312'!$V$16,_312_Table1_ColumnLookup,0),FALSE),
  IF(AND(VALUE(LEFT($A1158,3))=312,LEFT($G1158,10)="Unincepted",$B1158="Q "),VLOOKUP(" ULO",_312_Table1,MATCH('312'!$X$16,_312_Table1_ColumnLookup,0),FALSE),
  IF(AND(VALUE(LEFT($A1158,3))=312,LEFT($G1158,10)="Unincepted"),VLOOKUP(" ULO",_312_Table1,MATCH(LEFT($B1158,1),_312_Table1_ColumnLookup,0),FALSE),
  IF(AND(VALUE(LEFT($A1158,3))=312,LEFT($G1158,5)="Total",$B1158="G "),VLOOKUP('312'!$F$80,_312_Table1,MATCH('312'!$N$16,_312_Table1_ColumnLookup,0),FALSE),
  IF(AND(VALUE(LEFT($A1158,3))=312,LEFT($G1158,5)="Total",$B1158="O "),VLOOKUP('312'!$F$80,_312_Table1,MATCH('312'!$V$16,_312_Table1_ColumnLookup,0),FALSE),
  IF(AND(VALUE(LEFT($A1158,3))=312,LEFT($G1158,5)="Total",$B1158="Q "),VLOOKUP('312'!$F$80,_312_Table1,MATCH('312'!$X$16,_312_Table1_ColumnLookup,0),FALSE),
  IF(AND(VALUE(LEFT($A1158,3))=312,LEFT($G1158,5)="Total"),VLOOKUP('312'!$F$80,_312_Table1,MATCH(LEFT($B1158,1),_312_Table1_ColumnLookup,0),FALSE),
  IF(AND(VALUE(LEFT($A1158,3))=312,LEN($I1158)=4,$B1158="G"),VLOOKUP($I1158,_312_Table1,MATCH('312'!$N$16,_312_Table1_ColumnLookup,0),FALSE),
  IF(AND(VALUE(LEFT($A1158,3))=312,LEN($I1158)=4,$B1158="O"),VLOOKUP($I1158,_312_Table1,MATCH('312'!$V$16,_312_Table1_ColumnLookup,0),FALSE),
  IF(AND(VALUE(LEFT($A1158,3))=312,LEN($I1158)=4,$B1158="Q"),VLOOKUP($I1158,_312_Table1,MATCH('312'!$X$16,_312_Table1_ColumnLookup,0),FALSE),
  IF(AND(VALUE(LEFT($A1158,3))=312,LEN($I1158)=4),VLOOKUP($I1158,_312_Table1,MATCH(LEFT($B1158,1),_312_Table1_ColumnLookup,0),FALSE)
+N("312"),
  IF(VALUE(LEFT($A1158,3))=313,VLOOKUP(VALUE(MID($B1158,2,1)),_313_Table1,MATCH(MID($B1158,1,1),_313_Table1_ColumnLookup,0),FALSE)
+N("313"),
  IF(AND(VALUE(LEFT($A1158,3))=314,LEN($B1158)=3),VLOOKUP(VALUE(MID($B1158,2,2)),_314_Table1,MATCH(MID($B1158,1,1),_314_Table1_ColumnLookup,0),FALSE),
  IF(VALUE(LEFT($A1158,3))=314,VLOOKUP(VALUE(MID($B1158,2,1)),_314_Table1,MATCH(MID($B1158,1,1),_314_Table1_ColumnLookup,0),FALSE)
+N("314"),
""))))))))))))))))))))))))</f>
        <v>#N/A</v>
      </c>
      <c r="E1158" s="238" t="e">
        <f>IF(AND(VALUE(LEFT($A1158,3))=309,LEN($B1158)=3),VLOOKUP(VALUE(MID($B1158,2,2)),_309_Table2,MATCH(MID($B1158,1,1),_309_Table2_ColumnLookup,0),FALSE),
  IF($C1158="309 LCR SummaryA",OneYearSCR,IF($C1158="309 LCR SummaryB",UltimateSCR,IF(VALUE(LEFT($A1158,3))=309,VLOOKUP(VALUE(MID($B1158,2,1)),_309_Table2,MATCH(MID($B1158,1,1),_309_Table2_ColumnLookup,0),FALSE)
+N("309"),
  IF(VALUE(LEFT($A1158,3))=310,VLOOKUP(VALUE(MID($B1158,2,1)),_310_Table2,MATCH(MID($B1158,1,1),_310_Table2_ColumnLookup,0),FALSE)
+N("310"),
  IF(AND(VALUE(LEFT($A1158,3))=311,LEN($I1158)=4),VLOOKUP($I1158,_311_Table2,MATCH($B1158,_311_Table2_ColumnLookup,0),FALSE),
  IF(AND(VALUE(LEFT($A1158,3))=311,OR($B1158="I2",$B1158="J2",$B1158="K2",$B1158="L2")),VLOOKUP('311'!$G$58,_311_Table2,MATCH(MID($B1158,1,1),_311_Table2_ColumnLookup,0),FALSE),
  IF(AND(VALUE(LEFT($A1158,3))=311,RIGHT($B1158,5)="Total"),VLOOKUP('311'!$G$59,_311_Table2,MATCH(MID($B1158,1,1),_311_Table2_ColumnLookup,0),FALSE),
  IF(VALUE(LEFT($A1158,3))=311,VLOOKUP(VALUE(MID($B1158,2,1)),_311_Table2,MATCH(MID($B1158,1,1),_311_Table2_ColumnLookup,0),FALSE)
+N("311"),
  IF(AND(VALUE(LEFT($A1158,3))=312,LEFT($G1158,10)="Unincepted",$B1158="G "),VLOOKUP(" ULO",_312_Table2,MATCH('312'!$N$16,_312_Table2_ColumnLookup,0),FALSE),
  IF(AND(VALUE(LEFT($A1158,3))=312,LEFT($G1158,10)="Unincepted",$B1158="O "),VLOOKUP(" ULO",_312_Table2,MATCH('312'!$V$16,_312_Table2_ColumnLookup,0),FALSE),
  IF(AND(VALUE(LEFT($A1158,3))=312,LEFT($G1158,10)="Unincepted",$B1158="Q "),VLOOKUP(" ULO",_312_Table2,MATCH('312'!$X$16,_312_Table2_ColumnLookup,0),FALSE),
  IF(AND(VALUE(LEFT($A1158,3))=312,LEFT($G1158,10)="Unincepted"),VLOOKUP(" ULO",_312_Table2,MATCH(LEFT($B1158,1),_312_Table2_ColumnLookup,0),FALSE),
  IF(AND(VALUE(LEFT($A1158,3))=312,LEFT($G1158,5)="Total",$B1158="G "),VLOOKUP('312'!$F$80,_312_Table2,MATCH('312'!$N$16,_312_Table2_ColumnLookup,0),FALSE),
  IF(AND(VALUE(LEFT($A1158,3))=312,LEFT($G1158,5)="Total",$B1158="O "),VLOOKUP('312'!$F$80,_312_Table2,MATCH('312'!$V$16,_312_Table2_ColumnLookup,0),FALSE),
  IF(AND(VALUE(LEFT($A1158,3))=312,LEFT($G1158,5)="Total",$B1158="Q "),VLOOKUP('312'!$F$80,_312_Table2,MATCH('312'!$X$16,_312_Table2_ColumnLookup,0),FALSE),
  IF(AND(VALUE(LEFT($A1158,3))=312,LEFT($G1158,5)="Total"),VLOOKUP('312'!$F$80,_312_Table2,MATCH(LEFT($B1158,1),_312_Table2_ColumnLookup,0),FALSE),
  IF(AND(VALUE(LEFT($A1158,3))=312,LEN($I1158)=4,$B1158="G"),VLOOKUP($I1158,_312_Table2,MATCH('312'!$N$16,_312_Table2_ColumnLookup,0),FALSE),
  IF(AND(VALUE(LEFT($A1158,3))=312,LEN($I1158)=4,$B1158="O"),VLOOKUP($I1158,_312_Table2,MATCH('312'!$V$16,_312_Table2_ColumnLookup,0),FALSE),
  IF(AND(VALUE(LEFT($A1158,3))=312,LEN($I1158)=4,$B1158="Q"),VLOOKUP($I1158,_312_Table2,MATCH('312'!$X$16,_312_Table2_ColumnLookup,0),FALSE),
  IF(AND(VALUE(LEFT($A1158,3))=312,LEN($I1158)=4),VLOOKUP($I1158,_312_Table2,MATCH(LEFT($B1158,1),_312_Table2_ColumnLookup,0),FALSE)
+N("312"),
  IF(VALUE(LEFT($A1158,3))=313,VLOOKUP(VALUE(MID($B1158,2,1)),_313_Table2,MATCH(MID($B1158,1,1),_313_Table2_ColumnLookup,0),FALSE)
+N("313"),
  IF(AND(VALUE(LEFT($A1158,3))=314,LEN($B1158)=3),VLOOKUP(VALUE(MID($B1158,2,2)),_314_Table2,MATCH(MID($B1158,1,1),_314_Table2_ColumnLookup,0),FALSE),
  IF(VALUE(LEFT($A1158,3))=314,VLOOKUP(VALUE(MID($B1158,2,1)),_314_Table2,MATCH(MID($B1158,1,1),_314_Table2_ColumnLookup,0),FALSE)
+N("314"),
""))))))))))))))))))))))))</f>
        <v>#N/A</v>
      </c>
      <c r="F1158" s="238" t="e">
        <f>IF(AND(VALUE(LEFT($A1158,3))=309,LEN($B1158)=3),VLOOKUP(VALUE(MID($B1158,2,2)),_309_Table3,MATCH(MID($B1158,1,1),_309_Table3_ColumnLookup,0),FALSE),
  IF($C1158="309 LCR SummaryA",OneYearSCR,IF($C1158="309 LCR SummaryB",UltimateSCR,IF(VALUE(LEFT($A1158,3))=309,VLOOKUP(VALUE(MID($B1158,2,1)),_309_Table3,MATCH(MID($B1158,1,1),_309_Table3_ColumnLookup,0),FALSE)
+N("309"),
  IF(VALUE(LEFT($A1158,3))=310,VLOOKUP(VALUE(MID($B1158,2,1)),_310_Table3,MATCH(MID($B1158,1,1),_310_Table3_ColumnLookup,0),FALSE)
+N("310"),
  IF(AND(VALUE(LEFT($A1158,3))=311,LEN($I1158)=4),VLOOKUP($I1158,_311_Table3,MATCH($B1158,_311_Table3_ColumnLookup,0),FALSE),
  IF(AND(VALUE(LEFT($A1158,3))=311,OR($B1158="I2",$B1158="J2",$B1158="K2",$B1158="L2")),VLOOKUP('311'!$G$58,_311_Table3,MATCH(MID($B1158,1,1),_311_Table3_ColumnLookup,0),FALSE),
  IF(AND(VALUE(LEFT($A1158,3))=311,RIGHT($B1158,5)="Total"),VLOOKUP('311'!$G$59,_311_Table3,MATCH(MID($B1158,1,1),_311_Table3_ColumnLookup,0),FALSE),
  IF(VALUE(LEFT($A1158,3))=311,VLOOKUP(VALUE(MID($B1158,2,1)),_311_Table3,MATCH(MID($B1158,1,1),_311_Table3_ColumnLookup,0),FALSE)
+N("311"),
  IF(AND(VALUE(LEFT($A1158,3))=312,LEFT($G1158,10)="Unincepted",$B1158="G "),VLOOKUP(" ULO",_312_Table3,MATCH('312'!$N$16,_312_Table3_ColumnLookup,0),FALSE),
  IF(AND(VALUE(LEFT($A1158,3))=312,LEFT($G1158,10)="Unincepted",$B1158="O "),VLOOKUP(" ULO",_312_Table3,MATCH('312'!$V$16,_312_Table3_ColumnLookup,0),FALSE),
  IF(AND(VALUE(LEFT($A1158,3))=312,LEFT($G1158,10)="Unincepted",$B1158="Q "),VLOOKUP(" ULO",_312_Table3,MATCH('312'!$X$16,_312_Table3_ColumnLookup,0),FALSE),
  IF(AND(VALUE(LEFT($A1158,3))=312,LEFT($G1158,10)="Unincepted"),VLOOKUP(" ULO",_312_Table3,MATCH(LEFT($B1158,1),_312_Table3_ColumnLookup,0),FALSE),
  IF(AND(VALUE(LEFT($A1158,3))=312,LEFT($G1158,5)="Total",$B1158="G "),VLOOKUP('312'!$F$80,_312_Table3,MATCH('312'!$N$16,_312_Table3_ColumnLookup,0),FALSE),
  IF(AND(VALUE(LEFT($A1158,3))=312,LEFT($G1158,5)="Total",$B1158="O "),VLOOKUP('312'!$F$80,_312_Table3,MATCH('312'!$V$16,_312_Table3_ColumnLookup,0),FALSE),
  IF(AND(VALUE(LEFT($A1158,3))=312,LEFT($G1158,5)="Total",$B1158="Q "),VLOOKUP('312'!$F$80,_312_Table3,MATCH('312'!$X$16,_312_Table3_ColumnLookup,0),FALSE),
  IF(AND(VALUE(LEFT($A1158,3))=312,LEFT($G1158,5)="Total"),VLOOKUP('312'!$F$80,_312_Table3,MATCH(LEFT($B1158,1),_312_Table3_ColumnLookup,0),FALSE),
  IF(AND(VALUE(LEFT($A1158,3))=312,LEN($I1158)=4,$B1158="G"),VLOOKUP($I1158,_312_Table3,MATCH('312'!$N$16,_312_Table3_ColumnLookup,0),FALSE),
  IF(AND(VALUE(LEFT($A1158,3))=312,LEN($I1158)=4,$B1158="O"),VLOOKUP($I1158,_312_Table3,MATCH('312'!$V$16,_312_Table3_ColumnLookup,0),FALSE),
  IF(AND(VALUE(LEFT($A1158,3))=312,LEN($I1158)=4,$B1158="Q"),VLOOKUP($I1158,_312_Table3,MATCH('312'!$X$16,_312_Table3_ColumnLookup,0),FALSE),
  IF(AND(VALUE(LEFT($A1158,3))=312,LEN($I1158)=4),VLOOKUP($I1158,_312_Table3,MATCH(LEFT($B1158,1),_312_Table3_ColumnLookup,0),FALSE)
+N("312"),
  IF(VALUE(LEFT($A1158,3))=313,VLOOKUP(VALUE(MID($B1158,2,1)),_313_Table3,MATCH(MID($B1158,1,1),_313_Table3_ColumnLookup,0),FALSE)
+N("313"),
  IF(AND(VALUE(LEFT($A1158,3))=314,LEN($B1158)=3),VLOOKUP(VALUE(MID($B1158,2,2)),_314_Table3,MATCH(MID($B1158,1,1),_314_Table3_ColumnLookup,0),FALSE),
  IF(VALUE(LEFT($A1158,3))=314,VLOOKUP(VALUE(MID($B1158,2,1)),_314_Table3,MATCH(MID($B1158,1,1),_314_Table3_ColumnLookup,0),FALSE)
+N("314"),
""))))))))))))))))))))))))</f>
        <v>#N/A</v>
      </c>
      <c r="H1158" s="321" t="str">
        <f>IFERROR(
IF(ISERROR($D1158)=FALSE,$D1158,IF(ISERROR($E1158)=FALSE,$E1158,IF(ISERROR($F1158)=FALSE,$F1158
+N("012 checkboxes"),
IF(
IF(OR(LEFT($A1158,9)="Syndicate",LEFT($A1158,12)="NewSyndicate"),VLOOKUP($A1158,'012'!$J:$ZW,MATCH("Link to button",'012'!$J$1:$ZW$1,0),0)
+N("309 checkbox"),
IF($C1158="309 LCR Summary0",VLOOKUP("Notes990",'309'!$P:$ZZ,MATCH("Link to button",'309'!$P$1:$ZZ$1,0),0)
+N("313 checkboxes"),
IF($C1158="313 Financial Information0LcmVsScr",IF($C1158="309 LCR Summary0",VLOOKUP("LcmVsScr",'309'!$N:$ZZ,MATCH("Link to button",'309'!$N$1:$ZZ$1,0),0),
IF($C1158="313 Financial Information0LcrDocAttached",IF($C1158="309 LCR Summary0",VLOOKUP("LcrDocAttached",'309'!$N:$ZZ,MATCH("Link to button",'309'!$N$1:$ZZ$1,0),
0)))))))=1,TRUE,FALSE)
))),"")</f>
        <v/>
      </c>
    </row>
    <row r="1159" spans="1:8">
      <c r="A1159" s="237" t="e">
        <f>VLOOKUP($G1159,CSVLookups!$B:$R,MATCH(A$1,CSVLookups!$B$1:$R$1,0),FALSE)</f>
        <v>#N/A</v>
      </c>
      <c r="B1159" s="237" t="e">
        <f>VLOOKUP($G1159,CSVLookups!$B:$R,MATCH(B$1,CSVLookups!$B$1:$R$1,0),FALSE)</f>
        <v>#N/A</v>
      </c>
      <c r="C1159" s="238" t="e">
        <f t="shared" si="18"/>
        <v>#N/A</v>
      </c>
      <c r="D1159" s="238" t="e">
        <f>IF(AND(VALUE(LEFT($A1159,3))=309,LEN($B1159)=3),VLOOKUP(VALUE(MID($B1159,2,2)),_309_Table1,MATCH(MID($B1159,1,1),_309_Table1_ColumnLookup,0),FALSE),
  IF($C1159="309 LCR SummaryA",OneYearSCR,IF($C1159="309 LCR SummaryB",UltimateSCR,IF(VALUE(LEFT($A1159,3))=309,VLOOKUP(VALUE(MID($B1159,2,1)),_309_Table1,MATCH(MID($B1159,1,1),_309_Table1_ColumnLookup,0),FALSE)
+N("309"),
  IF(VALUE(LEFT($A1159,3))=310,VLOOKUP(VALUE(MID($B1159,2,1)),_310_Table1,MATCH(MID($B1159,1,1),_310_Table1_ColumnLookup,0),FALSE)
+N("310"),
  IF(AND(VALUE(LEFT($A1159,3))=311,LEN($I1159)=4),VLOOKUP($I1159,_311_Table1,MATCH($B1159,_311_Table1_ColumnLookup,0),FALSE),
  IF(AND(VALUE(LEFT($A1159,3))=311,OR($B1159="I2",$B1159="J2",$B1159="K2",$B1159="L2")),VLOOKUP('311'!$G$58,_311_Table1,MATCH(MID($B1159,1,1),_311_Table1_ColumnLookup,0),FALSE),
  IF(AND(VALUE(LEFT($A1159,3))=311,RIGHT($B1159,5)="Total"),VLOOKUP('311'!$G$59,_311_Table1,MATCH(MID($B1159,1,1),_311_Table1_ColumnLookup,0),FALSE),
  IF(VALUE(LEFT($A1159,3))=311,VLOOKUP(VALUE(MID($B1159,2,1)),_311_Table1,MATCH(MID($B1159,1,1),_311_Table1_ColumnLookup,0),FALSE)
+N("311"),
  IF(AND(VALUE(LEFT($A1159,3))=312,LEFT($G1159,10)="Unincepted",$B1159="G "),VLOOKUP(" ULO",_312_Table1,MATCH('312'!$N$16,_312_Table1_ColumnLookup,0),FALSE),
  IF(AND(VALUE(LEFT($A1159,3))=312,LEFT($G1159,10)="Unincepted",$B1159="O "),VLOOKUP(" ULO",_312_Table1,MATCH('312'!$V$16,_312_Table1_ColumnLookup,0),FALSE),
  IF(AND(VALUE(LEFT($A1159,3))=312,LEFT($G1159,10)="Unincepted",$B1159="Q "),VLOOKUP(" ULO",_312_Table1,MATCH('312'!$X$16,_312_Table1_ColumnLookup,0),FALSE),
  IF(AND(VALUE(LEFT($A1159,3))=312,LEFT($G1159,10)="Unincepted"),VLOOKUP(" ULO",_312_Table1,MATCH(LEFT($B1159,1),_312_Table1_ColumnLookup,0),FALSE),
  IF(AND(VALUE(LEFT($A1159,3))=312,LEFT($G1159,5)="Total",$B1159="G "),VLOOKUP('312'!$F$80,_312_Table1,MATCH('312'!$N$16,_312_Table1_ColumnLookup,0),FALSE),
  IF(AND(VALUE(LEFT($A1159,3))=312,LEFT($G1159,5)="Total",$B1159="O "),VLOOKUP('312'!$F$80,_312_Table1,MATCH('312'!$V$16,_312_Table1_ColumnLookup,0),FALSE),
  IF(AND(VALUE(LEFT($A1159,3))=312,LEFT($G1159,5)="Total",$B1159="Q "),VLOOKUP('312'!$F$80,_312_Table1,MATCH('312'!$X$16,_312_Table1_ColumnLookup,0),FALSE),
  IF(AND(VALUE(LEFT($A1159,3))=312,LEFT($G1159,5)="Total"),VLOOKUP('312'!$F$80,_312_Table1,MATCH(LEFT($B1159,1),_312_Table1_ColumnLookup,0),FALSE),
  IF(AND(VALUE(LEFT($A1159,3))=312,LEN($I1159)=4,$B1159="G"),VLOOKUP($I1159,_312_Table1,MATCH('312'!$N$16,_312_Table1_ColumnLookup,0),FALSE),
  IF(AND(VALUE(LEFT($A1159,3))=312,LEN($I1159)=4,$B1159="O"),VLOOKUP($I1159,_312_Table1,MATCH('312'!$V$16,_312_Table1_ColumnLookup,0),FALSE),
  IF(AND(VALUE(LEFT($A1159,3))=312,LEN($I1159)=4,$B1159="Q"),VLOOKUP($I1159,_312_Table1,MATCH('312'!$X$16,_312_Table1_ColumnLookup,0),FALSE),
  IF(AND(VALUE(LEFT($A1159,3))=312,LEN($I1159)=4),VLOOKUP($I1159,_312_Table1,MATCH(LEFT($B1159,1),_312_Table1_ColumnLookup,0),FALSE)
+N("312"),
  IF(VALUE(LEFT($A1159,3))=313,VLOOKUP(VALUE(MID($B1159,2,1)),_313_Table1,MATCH(MID($B1159,1,1),_313_Table1_ColumnLookup,0),FALSE)
+N("313"),
  IF(AND(VALUE(LEFT($A1159,3))=314,LEN($B1159)=3),VLOOKUP(VALUE(MID($B1159,2,2)),_314_Table1,MATCH(MID($B1159,1,1),_314_Table1_ColumnLookup,0),FALSE),
  IF(VALUE(LEFT($A1159,3))=314,VLOOKUP(VALUE(MID($B1159,2,1)),_314_Table1,MATCH(MID($B1159,1,1),_314_Table1_ColumnLookup,0),FALSE)
+N("314"),
""))))))))))))))))))))))))</f>
        <v>#N/A</v>
      </c>
      <c r="E1159" s="238" t="e">
        <f>IF(AND(VALUE(LEFT($A1159,3))=309,LEN($B1159)=3),VLOOKUP(VALUE(MID($B1159,2,2)),_309_Table2,MATCH(MID($B1159,1,1),_309_Table2_ColumnLookup,0),FALSE),
  IF($C1159="309 LCR SummaryA",OneYearSCR,IF($C1159="309 LCR SummaryB",UltimateSCR,IF(VALUE(LEFT($A1159,3))=309,VLOOKUP(VALUE(MID($B1159,2,1)),_309_Table2,MATCH(MID($B1159,1,1),_309_Table2_ColumnLookup,0),FALSE)
+N("309"),
  IF(VALUE(LEFT($A1159,3))=310,VLOOKUP(VALUE(MID($B1159,2,1)),_310_Table2,MATCH(MID($B1159,1,1),_310_Table2_ColumnLookup,0),FALSE)
+N("310"),
  IF(AND(VALUE(LEFT($A1159,3))=311,LEN($I1159)=4),VLOOKUP($I1159,_311_Table2,MATCH($B1159,_311_Table2_ColumnLookup,0),FALSE),
  IF(AND(VALUE(LEFT($A1159,3))=311,OR($B1159="I2",$B1159="J2",$B1159="K2",$B1159="L2")),VLOOKUP('311'!$G$58,_311_Table2,MATCH(MID($B1159,1,1),_311_Table2_ColumnLookup,0),FALSE),
  IF(AND(VALUE(LEFT($A1159,3))=311,RIGHT($B1159,5)="Total"),VLOOKUP('311'!$G$59,_311_Table2,MATCH(MID($B1159,1,1),_311_Table2_ColumnLookup,0),FALSE),
  IF(VALUE(LEFT($A1159,3))=311,VLOOKUP(VALUE(MID($B1159,2,1)),_311_Table2,MATCH(MID($B1159,1,1),_311_Table2_ColumnLookup,0),FALSE)
+N("311"),
  IF(AND(VALUE(LEFT($A1159,3))=312,LEFT($G1159,10)="Unincepted",$B1159="G "),VLOOKUP(" ULO",_312_Table2,MATCH('312'!$N$16,_312_Table2_ColumnLookup,0),FALSE),
  IF(AND(VALUE(LEFT($A1159,3))=312,LEFT($G1159,10)="Unincepted",$B1159="O "),VLOOKUP(" ULO",_312_Table2,MATCH('312'!$V$16,_312_Table2_ColumnLookup,0),FALSE),
  IF(AND(VALUE(LEFT($A1159,3))=312,LEFT($G1159,10)="Unincepted",$B1159="Q "),VLOOKUP(" ULO",_312_Table2,MATCH('312'!$X$16,_312_Table2_ColumnLookup,0),FALSE),
  IF(AND(VALUE(LEFT($A1159,3))=312,LEFT($G1159,10)="Unincepted"),VLOOKUP(" ULO",_312_Table2,MATCH(LEFT($B1159,1),_312_Table2_ColumnLookup,0),FALSE),
  IF(AND(VALUE(LEFT($A1159,3))=312,LEFT($G1159,5)="Total",$B1159="G "),VLOOKUP('312'!$F$80,_312_Table2,MATCH('312'!$N$16,_312_Table2_ColumnLookup,0),FALSE),
  IF(AND(VALUE(LEFT($A1159,3))=312,LEFT($G1159,5)="Total",$B1159="O "),VLOOKUP('312'!$F$80,_312_Table2,MATCH('312'!$V$16,_312_Table2_ColumnLookup,0),FALSE),
  IF(AND(VALUE(LEFT($A1159,3))=312,LEFT($G1159,5)="Total",$B1159="Q "),VLOOKUP('312'!$F$80,_312_Table2,MATCH('312'!$X$16,_312_Table2_ColumnLookup,0),FALSE),
  IF(AND(VALUE(LEFT($A1159,3))=312,LEFT($G1159,5)="Total"),VLOOKUP('312'!$F$80,_312_Table2,MATCH(LEFT($B1159,1),_312_Table2_ColumnLookup,0),FALSE),
  IF(AND(VALUE(LEFT($A1159,3))=312,LEN($I1159)=4,$B1159="G"),VLOOKUP($I1159,_312_Table2,MATCH('312'!$N$16,_312_Table2_ColumnLookup,0),FALSE),
  IF(AND(VALUE(LEFT($A1159,3))=312,LEN($I1159)=4,$B1159="O"),VLOOKUP($I1159,_312_Table2,MATCH('312'!$V$16,_312_Table2_ColumnLookup,0),FALSE),
  IF(AND(VALUE(LEFT($A1159,3))=312,LEN($I1159)=4,$B1159="Q"),VLOOKUP($I1159,_312_Table2,MATCH('312'!$X$16,_312_Table2_ColumnLookup,0),FALSE),
  IF(AND(VALUE(LEFT($A1159,3))=312,LEN($I1159)=4),VLOOKUP($I1159,_312_Table2,MATCH(LEFT($B1159,1),_312_Table2_ColumnLookup,0),FALSE)
+N("312"),
  IF(VALUE(LEFT($A1159,3))=313,VLOOKUP(VALUE(MID($B1159,2,1)),_313_Table2,MATCH(MID($B1159,1,1),_313_Table2_ColumnLookup,0),FALSE)
+N("313"),
  IF(AND(VALUE(LEFT($A1159,3))=314,LEN($B1159)=3),VLOOKUP(VALUE(MID($B1159,2,2)),_314_Table2,MATCH(MID($B1159,1,1),_314_Table2_ColumnLookup,0),FALSE),
  IF(VALUE(LEFT($A1159,3))=314,VLOOKUP(VALUE(MID($B1159,2,1)),_314_Table2,MATCH(MID($B1159,1,1),_314_Table2_ColumnLookup,0),FALSE)
+N("314"),
""))))))))))))))))))))))))</f>
        <v>#N/A</v>
      </c>
      <c r="F1159" s="238" t="e">
        <f>IF(AND(VALUE(LEFT($A1159,3))=309,LEN($B1159)=3),VLOOKUP(VALUE(MID($B1159,2,2)),_309_Table3,MATCH(MID($B1159,1,1),_309_Table3_ColumnLookup,0),FALSE),
  IF($C1159="309 LCR SummaryA",OneYearSCR,IF($C1159="309 LCR SummaryB",UltimateSCR,IF(VALUE(LEFT($A1159,3))=309,VLOOKUP(VALUE(MID($B1159,2,1)),_309_Table3,MATCH(MID($B1159,1,1),_309_Table3_ColumnLookup,0),FALSE)
+N("309"),
  IF(VALUE(LEFT($A1159,3))=310,VLOOKUP(VALUE(MID($B1159,2,1)),_310_Table3,MATCH(MID($B1159,1,1),_310_Table3_ColumnLookup,0),FALSE)
+N("310"),
  IF(AND(VALUE(LEFT($A1159,3))=311,LEN($I1159)=4),VLOOKUP($I1159,_311_Table3,MATCH($B1159,_311_Table3_ColumnLookup,0),FALSE),
  IF(AND(VALUE(LEFT($A1159,3))=311,OR($B1159="I2",$B1159="J2",$B1159="K2",$B1159="L2")),VLOOKUP('311'!$G$58,_311_Table3,MATCH(MID($B1159,1,1),_311_Table3_ColumnLookup,0),FALSE),
  IF(AND(VALUE(LEFT($A1159,3))=311,RIGHT($B1159,5)="Total"),VLOOKUP('311'!$G$59,_311_Table3,MATCH(MID($B1159,1,1),_311_Table3_ColumnLookup,0),FALSE),
  IF(VALUE(LEFT($A1159,3))=311,VLOOKUP(VALUE(MID($B1159,2,1)),_311_Table3,MATCH(MID($B1159,1,1),_311_Table3_ColumnLookup,0),FALSE)
+N("311"),
  IF(AND(VALUE(LEFT($A1159,3))=312,LEFT($G1159,10)="Unincepted",$B1159="G "),VLOOKUP(" ULO",_312_Table3,MATCH('312'!$N$16,_312_Table3_ColumnLookup,0),FALSE),
  IF(AND(VALUE(LEFT($A1159,3))=312,LEFT($G1159,10)="Unincepted",$B1159="O "),VLOOKUP(" ULO",_312_Table3,MATCH('312'!$V$16,_312_Table3_ColumnLookup,0),FALSE),
  IF(AND(VALUE(LEFT($A1159,3))=312,LEFT($G1159,10)="Unincepted",$B1159="Q "),VLOOKUP(" ULO",_312_Table3,MATCH('312'!$X$16,_312_Table3_ColumnLookup,0),FALSE),
  IF(AND(VALUE(LEFT($A1159,3))=312,LEFT($G1159,10)="Unincepted"),VLOOKUP(" ULO",_312_Table3,MATCH(LEFT($B1159,1),_312_Table3_ColumnLookup,0),FALSE),
  IF(AND(VALUE(LEFT($A1159,3))=312,LEFT($G1159,5)="Total",$B1159="G "),VLOOKUP('312'!$F$80,_312_Table3,MATCH('312'!$N$16,_312_Table3_ColumnLookup,0),FALSE),
  IF(AND(VALUE(LEFT($A1159,3))=312,LEFT($G1159,5)="Total",$B1159="O "),VLOOKUP('312'!$F$80,_312_Table3,MATCH('312'!$V$16,_312_Table3_ColumnLookup,0),FALSE),
  IF(AND(VALUE(LEFT($A1159,3))=312,LEFT($G1159,5)="Total",$B1159="Q "),VLOOKUP('312'!$F$80,_312_Table3,MATCH('312'!$X$16,_312_Table3_ColumnLookup,0),FALSE),
  IF(AND(VALUE(LEFT($A1159,3))=312,LEFT($G1159,5)="Total"),VLOOKUP('312'!$F$80,_312_Table3,MATCH(LEFT($B1159,1),_312_Table3_ColumnLookup,0),FALSE),
  IF(AND(VALUE(LEFT($A1159,3))=312,LEN($I1159)=4,$B1159="G"),VLOOKUP($I1159,_312_Table3,MATCH('312'!$N$16,_312_Table3_ColumnLookup,0),FALSE),
  IF(AND(VALUE(LEFT($A1159,3))=312,LEN($I1159)=4,$B1159="O"),VLOOKUP($I1159,_312_Table3,MATCH('312'!$V$16,_312_Table3_ColumnLookup,0),FALSE),
  IF(AND(VALUE(LEFT($A1159,3))=312,LEN($I1159)=4,$B1159="Q"),VLOOKUP($I1159,_312_Table3,MATCH('312'!$X$16,_312_Table3_ColumnLookup,0),FALSE),
  IF(AND(VALUE(LEFT($A1159,3))=312,LEN($I1159)=4),VLOOKUP($I1159,_312_Table3,MATCH(LEFT($B1159,1),_312_Table3_ColumnLookup,0),FALSE)
+N("312"),
  IF(VALUE(LEFT($A1159,3))=313,VLOOKUP(VALUE(MID($B1159,2,1)),_313_Table3,MATCH(MID($B1159,1,1),_313_Table3_ColumnLookup,0),FALSE)
+N("313"),
  IF(AND(VALUE(LEFT($A1159,3))=314,LEN($B1159)=3),VLOOKUP(VALUE(MID($B1159,2,2)),_314_Table3,MATCH(MID($B1159,1,1),_314_Table3_ColumnLookup,0),FALSE),
  IF(VALUE(LEFT($A1159,3))=314,VLOOKUP(VALUE(MID($B1159,2,1)),_314_Table3,MATCH(MID($B1159,1,1),_314_Table3_ColumnLookup,0),FALSE)
+N("314"),
""))))))))))))))))))))))))</f>
        <v>#N/A</v>
      </c>
      <c r="H1159" s="321" t="str">
        <f>IFERROR(
IF(ISERROR($D1159)=FALSE,$D1159,IF(ISERROR($E1159)=FALSE,$E1159,IF(ISERROR($F1159)=FALSE,$F1159
+N("012 checkboxes"),
IF(
IF(OR(LEFT($A1159,9)="Syndicate",LEFT($A1159,12)="NewSyndicate"),VLOOKUP($A1159,'012'!$J:$ZW,MATCH("Link to button",'012'!$J$1:$ZW$1,0),0)
+N("309 checkbox"),
IF($C1159="309 LCR Summary0",VLOOKUP("Notes990",'309'!$P:$ZZ,MATCH("Link to button",'309'!$P$1:$ZZ$1,0),0)
+N("313 checkboxes"),
IF($C1159="313 Financial Information0LcmVsScr",IF($C1159="309 LCR Summary0",VLOOKUP("LcmVsScr",'309'!$N:$ZZ,MATCH("Link to button",'309'!$N$1:$ZZ$1,0),0),
IF($C1159="313 Financial Information0LcrDocAttached",IF($C1159="309 LCR Summary0",VLOOKUP("LcrDocAttached",'309'!$N:$ZZ,MATCH("Link to button",'309'!$N$1:$ZZ$1,0),
0)))))))=1,TRUE,FALSE)
))),"")</f>
        <v/>
      </c>
    </row>
    <row r="1160" spans="1:8">
      <c r="A1160" s="237" t="e">
        <f>VLOOKUP($G1160,CSVLookups!$B:$R,MATCH(A$1,CSVLookups!$B$1:$R$1,0),FALSE)</f>
        <v>#N/A</v>
      </c>
      <c r="B1160" s="237" t="e">
        <f>VLOOKUP($G1160,CSVLookups!$B:$R,MATCH(B$1,CSVLookups!$B$1:$R$1,0),FALSE)</f>
        <v>#N/A</v>
      </c>
      <c r="C1160" s="238" t="e">
        <f t="shared" si="18"/>
        <v>#N/A</v>
      </c>
      <c r="D1160" s="238" t="e">
        <f>IF(AND(VALUE(LEFT($A1160,3))=309,LEN($B1160)=3),VLOOKUP(VALUE(MID($B1160,2,2)),_309_Table1,MATCH(MID($B1160,1,1),_309_Table1_ColumnLookup,0),FALSE),
  IF($C1160="309 LCR SummaryA",OneYearSCR,IF($C1160="309 LCR SummaryB",UltimateSCR,IF(VALUE(LEFT($A1160,3))=309,VLOOKUP(VALUE(MID($B1160,2,1)),_309_Table1,MATCH(MID($B1160,1,1),_309_Table1_ColumnLookup,0),FALSE)
+N("309"),
  IF(VALUE(LEFT($A1160,3))=310,VLOOKUP(VALUE(MID($B1160,2,1)),_310_Table1,MATCH(MID($B1160,1,1),_310_Table1_ColumnLookup,0),FALSE)
+N("310"),
  IF(AND(VALUE(LEFT($A1160,3))=311,LEN($I1160)=4),VLOOKUP($I1160,_311_Table1,MATCH($B1160,_311_Table1_ColumnLookup,0),FALSE),
  IF(AND(VALUE(LEFT($A1160,3))=311,OR($B1160="I2",$B1160="J2",$B1160="K2",$B1160="L2")),VLOOKUP('311'!$G$58,_311_Table1,MATCH(MID($B1160,1,1),_311_Table1_ColumnLookup,0),FALSE),
  IF(AND(VALUE(LEFT($A1160,3))=311,RIGHT($B1160,5)="Total"),VLOOKUP('311'!$G$59,_311_Table1,MATCH(MID($B1160,1,1),_311_Table1_ColumnLookup,0),FALSE),
  IF(VALUE(LEFT($A1160,3))=311,VLOOKUP(VALUE(MID($B1160,2,1)),_311_Table1,MATCH(MID($B1160,1,1),_311_Table1_ColumnLookup,0),FALSE)
+N("311"),
  IF(AND(VALUE(LEFT($A1160,3))=312,LEFT($G1160,10)="Unincepted",$B1160="G "),VLOOKUP(" ULO",_312_Table1,MATCH('312'!$N$16,_312_Table1_ColumnLookup,0),FALSE),
  IF(AND(VALUE(LEFT($A1160,3))=312,LEFT($G1160,10)="Unincepted",$B1160="O "),VLOOKUP(" ULO",_312_Table1,MATCH('312'!$V$16,_312_Table1_ColumnLookup,0),FALSE),
  IF(AND(VALUE(LEFT($A1160,3))=312,LEFT($G1160,10)="Unincepted",$B1160="Q "),VLOOKUP(" ULO",_312_Table1,MATCH('312'!$X$16,_312_Table1_ColumnLookup,0),FALSE),
  IF(AND(VALUE(LEFT($A1160,3))=312,LEFT($G1160,10)="Unincepted"),VLOOKUP(" ULO",_312_Table1,MATCH(LEFT($B1160,1),_312_Table1_ColumnLookup,0),FALSE),
  IF(AND(VALUE(LEFT($A1160,3))=312,LEFT($G1160,5)="Total",$B1160="G "),VLOOKUP('312'!$F$80,_312_Table1,MATCH('312'!$N$16,_312_Table1_ColumnLookup,0),FALSE),
  IF(AND(VALUE(LEFT($A1160,3))=312,LEFT($G1160,5)="Total",$B1160="O "),VLOOKUP('312'!$F$80,_312_Table1,MATCH('312'!$V$16,_312_Table1_ColumnLookup,0),FALSE),
  IF(AND(VALUE(LEFT($A1160,3))=312,LEFT($G1160,5)="Total",$B1160="Q "),VLOOKUP('312'!$F$80,_312_Table1,MATCH('312'!$X$16,_312_Table1_ColumnLookup,0),FALSE),
  IF(AND(VALUE(LEFT($A1160,3))=312,LEFT($G1160,5)="Total"),VLOOKUP('312'!$F$80,_312_Table1,MATCH(LEFT($B1160,1),_312_Table1_ColumnLookup,0),FALSE),
  IF(AND(VALUE(LEFT($A1160,3))=312,LEN($I1160)=4,$B1160="G"),VLOOKUP($I1160,_312_Table1,MATCH('312'!$N$16,_312_Table1_ColumnLookup,0),FALSE),
  IF(AND(VALUE(LEFT($A1160,3))=312,LEN($I1160)=4,$B1160="O"),VLOOKUP($I1160,_312_Table1,MATCH('312'!$V$16,_312_Table1_ColumnLookup,0),FALSE),
  IF(AND(VALUE(LEFT($A1160,3))=312,LEN($I1160)=4,$B1160="Q"),VLOOKUP($I1160,_312_Table1,MATCH('312'!$X$16,_312_Table1_ColumnLookup,0),FALSE),
  IF(AND(VALUE(LEFT($A1160,3))=312,LEN($I1160)=4),VLOOKUP($I1160,_312_Table1,MATCH(LEFT($B1160,1),_312_Table1_ColumnLookup,0),FALSE)
+N("312"),
  IF(VALUE(LEFT($A1160,3))=313,VLOOKUP(VALUE(MID($B1160,2,1)),_313_Table1,MATCH(MID($B1160,1,1),_313_Table1_ColumnLookup,0),FALSE)
+N("313"),
  IF(AND(VALUE(LEFT($A1160,3))=314,LEN($B1160)=3),VLOOKUP(VALUE(MID($B1160,2,2)),_314_Table1,MATCH(MID($B1160,1,1),_314_Table1_ColumnLookup,0),FALSE),
  IF(VALUE(LEFT($A1160,3))=314,VLOOKUP(VALUE(MID($B1160,2,1)),_314_Table1,MATCH(MID($B1160,1,1),_314_Table1_ColumnLookup,0),FALSE)
+N("314"),
""))))))))))))))))))))))))</f>
        <v>#N/A</v>
      </c>
      <c r="E1160" s="238" t="e">
        <f>IF(AND(VALUE(LEFT($A1160,3))=309,LEN($B1160)=3),VLOOKUP(VALUE(MID($B1160,2,2)),_309_Table2,MATCH(MID($B1160,1,1),_309_Table2_ColumnLookup,0),FALSE),
  IF($C1160="309 LCR SummaryA",OneYearSCR,IF($C1160="309 LCR SummaryB",UltimateSCR,IF(VALUE(LEFT($A1160,3))=309,VLOOKUP(VALUE(MID($B1160,2,1)),_309_Table2,MATCH(MID($B1160,1,1),_309_Table2_ColumnLookup,0),FALSE)
+N("309"),
  IF(VALUE(LEFT($A1160,3))=310,VLOOKUP(VALUE(MID($B1160,2,1)),_310_Table2,MATCH(MID($B1160,1,1),_310_Table2_ColumnLookup,0),FALSE)
+N("310"),
  IF(AND(VALUE(LEFT($A1160,3))=311,LEN($I1160)=4),VLOOKUP($I1160,_311_Table2,MATCH($B1160,_311_Table2_ColumnLookup,0),FALSE),
  IF(AND(VALUE(LEFT($A1160,3))=311,OR($B1160="I2",$B1160="J2",$B1160="K2",$B1160="L2")),VLOOKUP('311'!$G$58,_311_Table2,MATCH(MID($B1160,1,1),_311_Table2_ColumnLookup,0),FALSE),
  IF(AND(VALUE(LEFT($A1160,3))=311,RIGHT($B1160,5)="Total"),VLOOKUP('311'!$G$59,_311_Table2,MATCH(MID($B1160,1,1),_311_Table2_ColumnLookup,0),FALSE),
  IF(VALUE(LEFT($A1160,3))=311,VLOOKUP(VALUE(MID($B1160,2,1)),_311_Table2,MATCH(MID($B1160,1,1),_311_Table2_ColumnLookup,0),FALSE)
+N("311"),
  IF(AND(VALUE(LEFT($A1160,3))=312,LEFT($G1160,10)="Unincepted",$B1160="G "),VLOOKUP(" ULO",_312_Table2,MATCH('312'!$N$16,_312_Table2_ColumnLookup,0),FALSE),
  IF(AND(VALUE(LEFT($A1160,3))=312,LEFT($G1160,10)="Unincepted",$B1160="O "),VLOOKUP(" ULO",_312_Table2,MATCH('312'!$V$16,_312_Table2_ColumnLookup,0),FALSE),
  IF(AND(VALUE(LEFT($A1160,3))=312,LEFT($G1160,10)="Unincepted",$B1160="Q "),VLOOKUP(" ULO",_312_Table2,MATCH('312'!$X$16,_312_Table2_ColumnLookup,0),FALSE),
  IF(AND(VALUE(LEFT($A1160,3))=312,LEFT($G1160,10)="Unincepted"),VLOOKUP(" ULO",_312_Table2,MATCH(LEFT($B1160,1),_312_Table2_ColumnLookup,0),FALSE),
  IF(AND(VALUE(LEFT($A1160,3))=312,LEFT($G1160,5)="Total",$B1160="G "),VLOOKUP('312'!$F$80,_312_Table2,MATCH('312'!$N$16,_312_Table2_ColumnLookup,0),FALSE),
  IF(AND(VALUE(LEFT($A1160,3))=312,LEFT($G1160,5)="Total",$B1160="O "),VLOOKUP('312'!$F$80,_312_Table2,MATCH('312'!$V$16,_312_Table2_ColumnLookup,0),FALSE),
  IF(AND(VALUE(LEFT($A1160,3))=312,LEFT($G1160,5)="Total",$B1160="Q "),VLOOKUP('312'!$F$80,_312_Table2,MATCH('312'!$X$16,_312_Table2_ColumnLookup,0),FALSE),
  IF(AND(VALUE(LEFT($A1160,3))=312,LEFT($G1160,5)="Total"),VLOOKUP('312'!$F$80,_312_Table2,MATCH(LEFT($B1160,1),_312_Table2_ColumnLookup,0),FALSE),
  IF(AND(VALUE(LEFT($A1160,3))=312,LEN($I1160)=4,$B1160="G"),VLOOKUP($I1160,_312_Table2,MATCH('312'!$N$16,_312_Table2_ColumnLookup,0),FALSE),
  IF(AND(VALUE(LEFT($A1160,3))=312,LEN($I1160)=4,$B1160="O"),VLOOKUP($I1160,_312_Table2,MATCH('312'!$V$16,_312_Table2_ColumnLookup,0),FALSE),
  IF(AND(VALUE(LEFT($A1160,3))=312,LEN($I1160)=4,$B1160="Q"),VLOOKUP($I1160,_312_Table2,MATCH('312'!$X$16,_312_Table2_ColumnLookup,0),FALSE),
  IF(AND(VALUE(LEFT($A1160,3))=312,LEN($I1160)=4),VLOOKUP($I1160,_312_Table2,MATCH(LEFT($B1160,1),_312_Table2_ColumnLookup,0),FALSE)
+N("312"),
  IF(VALUE(LEFT($A1160,3))=313,VLOOKUP(VALUE(MID($B1160,2,1)),_313_Table2,MATCH(MID($B1160,1,1),_313_Table2_ColumnLookup,0),FALSE)
+N("313"),
  IF(AND(VALUE(LEFT($A1160,3))=314,LEN($B1160)=3),VLOOKUP(VALUE(MID($B1160,2,2)),_314_Table2,MATCH(MID($B1160,1,1),_314_Table2_ColumnLookup,0),FALSE),
  IF(VALUE(LEFT($A1160,3))=314,VLOOKUP(VALUE(MID($B1160,2,1)),_314_Table2,MATCH(MID($B1160,1,1),_314_Table2_ColumnLookup,0),FALSE)
+N("314"),
""))))))))))))))))))))))))</f>
        <v>#N/A</v>
      </c>
      <c r="F1160" s="238" t="e">
        <f>IF(AND(VALUE(LEFT($A1160,3))=309,LEN($B1160)=3),VLOOKUP(VALUE(MID($B1160,2,2)),_309_Table3,MATCH(MID($B1160,1,1),_309_Table3_ColumnLookup,0),FALSE),
  IF($C1160="309 LCR SummaryA",OneYearSCR,IF($C1160="309 LCR SummaryB",UltimateSCR,IF(VALUE(LEFT($A1160,3))=309,VLOOKUP(VALUE(MID($B1160,2,1)),_309_Table3,MATCH(MID($B1160,1,1),_309_Table3_ColumnLookup,0),FALSE)
+N("309"),
  IF(VALUE(LEFT($A1160,3))=310,VLOOKUP(VALUE(MID($B1160,2,1)),_310_Table3,MATCH(MID($B1160,1,1),_310_Table3_ColumnLookup,0),FALSE)
+N("310"),
  IF(AND(VALUE(LEFT($A1160,3))=311,LEN($I1160)=4),VLOOKUP($I1160,_311_Table3,MATCH($B1160,_311_Table3_ColumnLookup,0),FALSE),
  IF(AND(VALUE(LEFT($A1160,3))=311,OR($B1160="I2",$B1160="J2",$B1160="K2",$B1160="L2")),VLOOKUP('311'!$G$58,_311_Table3,MATCH(MID($B1160,1,1),_311_Table3_ColumnLookup,0),FALSE),
  IF(AND(VALUE(LEFT($A1160,3))=311,RIGHT($B1160,5)="Total"),VLOOKUP('311'!$G$59,_311_Table3,MATCH(MID($B1160,1,1),_311_Table3_ColumnLookup,0),FALSE),
  IF(VALUE(LEFT($A1160,3))=311,VLOOKUP(VALUE(MID($B1160,2,1)),_311_Table3,MATCH(MID($B1160,1,1),_311_Table3_ColumnLookup,0),FALSE)
+N("311"),
  IF(AND(VALUE(LEFT($A1160,3))=312,LEFT($G1160,10)="Unincepted",$B1160="G "),VLOOKUP(" ULO",_312_Table3,MATCH('312'!$N$16,_312_Table3_ColumnLookup,0),FALSE),
  IF(AND(VALUE(LEFT($A1160,3))=312,LEFT($G1160,10)="Unincepted",$B1160="O "),VLOOKUP(" ULO",_312_Table3,MATCH('312'!$V$16,_312_Table3_ColumnLookup,0),FALSE),
  IF(AND(VALUE(LEFT($A1160,3))=312,LEFT($G1160,10)="Unincepted",$B1160="Q "),VLOOKUP(" ULO",_312_Table3,MATCH('312'!$X$16,_312_Table3_ColumnLookup,0),FALSE),
  IF(AND(VALUE(LEFT($A1160,3))=312,LEFT($G1160,10)="Unincepted"),VLOOKUP(" ULO",_312_Table3,MATCH(LEFT($B1160,1),_312_Table3_ColumnLookup,0),FALSE),
  IF(AND(VALUE(LEFT($A1160,3))=312,LEFT($G1160,5)="Total",$B1160="G "),VLOOKUP('312'!$F$80,_312_Table3,MATCH('312'!$N$16,_312_Table3_ColumnLookup,0),FALSE),
  IF(AND(VALUE(LEFT($A1160,3))=312,LEFT($G1160,5)="Total",$B1160="O "),VLOOKUP('312'!$F$80,_312_Table3,MATCH('312'!$V$16,_312_Table3_ColumnLookup,0),FALSE),
  IF(AND(VALUE(LEFT($A1160,3))=312,LEFT($G1160,5)="Total",$B1160="Q "),VLOOKUP('312'!$F$80,_312_Table3,MATCH('312'!$X$16,_312_Table3_ColumnLookup,0),FALSE),
  IF(AND(VALUE(LEFT($A1160,3))=312,LEFT($G1160,5)="Total"),VLOOKUP('312'!$F$80,_312_Table3,MATCH(LEFT($B1160,1),_312_Table3_ColumnLookup,0),FALSE),
  IF(AND(VALUE(LEFT($A1160,3))=312,LEN($I1160)=4,$B1160="G"),VLOOKUP($I1160,_312_Table3,MATCH('312'!$N$16,_312_Table3_ColumnLookup,0),FALSE),
  IF(AND(VALUE(LEFT($A1160,3))=312,LEN($I1160)=4,$B1160="O"),VLOOKUP($I1160,_312_Table3,MATCH('312'!$V$16,_312_Table3_ColumnLookup,0),FALSE),
  IF(AND(VALUE(LEFT($A1160,3))=312,LEN($I1160)=4,$B1160="Q"),VLOOKUP($I1160,_312_Table3,MATCH('312'!$X$16,_312_Table3_ColumnLookup,0),FALSE),
  IF(AND(VALUE(LEFT($A1160,3))=312,LEN($I1160)=4),VLOOKUP($I1160,_312_Table3,MATCH(LEFT($B1160,1),_312_Table3_ColumnLookup,0),FALSE)
+N("312"),
  IF(VALUE(LEFT($A1160,3))=313,VLOOKUP(VALUE(MID($B1160,2,1)),_313_Table3,MATCH(MID($B1160,1,1),_313_Table3_ColumnLookup,0),FALSE)
+N("313"),
  IF(AND(VALUE(LEFT($A1160,3))=314,LEN($B1160)=3),VLOOKUP(VALUE(MID($B1160,2,2)),_314_Table3,MATCH(MID($B1160,1,1),_314_Table3_ColumnLookup,0),FALSE),
  IF(VALUE(LEFT($A1160,3))=314,VLOOKUP(VALUE(MID($B1160,2,1)),_314_Table3,MATCH(MID($B1160,1,1),_314_Table3_ColumnLookup,0),FALSE)
+N("314"),
""))))))))))))))))))))))))</f>
        <v>#N/A</v>
      </c>
      <c r="H1160" s="321" t="str">
        <f>IFERROR(
IF(ISERROR($D1160)=FALSE,$D1160,IF(ISERROR($E1160)=FALSE,$E1160,IF(ISERROR($F1160)=FALSE,$F1160
+N("012 checkboxes"),
IF(
IF(OR(LEFT($A1160,9)="Syndicate",LEFT($A1160,12)="NewSyndicate"),VLOOKUP($A1160,'012'!$J:$ZW,MATCH("Link to button",'012'!$J$1:$ZW$1,0),0)
+N("309 checkbox"),
IF($C1160="309 LCR Summary0",VLOOKUP("Notes990",'309'!$P:$ZZ,MATCH("Link to button",'309'!$P$1:$ZZ$1,0),0)
+N("313 checkboxes"),
IF($C1160="313 Financial Information0LcmVsScr",IF($C1160="309 LCR Summary0",VLOOKUP("LcmVsScr",'309'!$N:$ZZ,MATCH("Link to button",'309'!$N$1:$ZZ$1,0),0),
IF($C1160="313 Financial Information0LcrDocAttached",IF($C1160="309 LCR Summary0",VLOOKUP("LcrDocAttached",'309'!$N:$ZZ,MATCH("Link to button",'309'!$N$1:$ZZ$1,0),
0)))))))=1,TRUE,FALSE)
))),"")</f>
        <v/>
      </c>
    </row>
    <row r="1161" spans="1:8">
      <c r="A1161" s="237" t="e">
        <f>VLOOKUP($G1161,CSVLookups!$B:$R,MATCH(A$1,CSVLookups!$B$1:$R$1,0),FALSE)</f>
        <v>#N/A</v>
      </c>
      <c r="B1161" s="237" t="e">
        <f>VLOOKUP($G1161,CSVLookups!$B:$R,MATCH(B$1,CSVLookups!$B$1:$R$1,0),FALSE)</f>
        <v>#N/A</v>
      </c>
      <c r="C1161" s="238" t="e">
        <f t="shared" si="18"/>
        <v>#N/A</v>
      </c>
      <c r="D1161" s="238" t="e">
        <f>IF(AND(VALUE(LEFT($A1161,3))=309,LEN($B1161)=3),VLOOKUP(VALUE(MID($B1161,2,2)),_309_Table1,MATCH(MID($B1161,1,1),_309_Table1_ColumnLookup,0),FALSE),
  IF($C1161="309 LCR SummaryA",OneYearSCR,IF($C1161="309 LCR SummaryB",UltimateSCR,IF(VALUE(LEFT($A1161,3))=309,VLOOKUP(VALUE(MID($B1161,2,1)),_309_Table1,MATCH(MID($B1161,1,1),_309_Table1_ColumnLookup,0),FALSE)
+N("309"),
  IF(VALUE(LEFT($A1161,3))=310,VLOOKUP(VALUE(MID($B1161,2,1)),_310_Table1,MATCH(MID($B1161,1,1),_310_Table1_ColumnLookup,0),FALSE)
+N("310"),
  IF(AND(VALUE(LEFT($A1161,3))=311,LEN($I1161)=4),VLOOKUP($I1161,_311_Table1,MATCH($B1161,_311_Table1_ColumnLookup,0),FALSE),
  IF(AND(VALUE(LEFT($A1161,3))=311,OR($B1161="I2",$B1161="J2",$B1161="K2",$B1161="L2")),VLOOKUP('311'!$G$58,_311_Table1,MATCH(MID($B1161,1,1),_311_Table1_ColumnLookup,0),FALSE),
  IF(AND(VALUE(LEFT($A1161,3))=311,RIGHT($B1161,5)="Total"),VLOOKUP('311'!$G$59,_311_Table1,MATCH(MID($B1161,1,1),_311_Table1_ColumnLookup,0),FALSE),
  IF(VALUE(LEFT($A1161,3))=311,VLOOKUP(VALUE(MID($B1161,2,1)),_311_Table1,MATCH(MID($B1161,1,1),_311_Table1_ColumnLookup,0),FALSE)
+N("311"),
  IF(AND(VALUE(LEFT($A1161,3))=312,LEFT($G1161,10)="Unincepted",$B1161="G "),VLOOKUP(" ULO",_312_Table1,MATCH('312'!$N$16,_312_Table1_ColumnLookup,0),FALSE),
  IF(AND(VALUE(LEFT($A1161,3))=312,LEFT($G1161,10)="Unincepted",$B1161="O "),VLOOKUP(" ULO",_312_Table1,MATCH('312'!$V$16,_312_Table1_ColumnLookup,0),FALSE),
  IF(AND(VALUE(LEFT($A1161,3))=312,LEFT($G1161,10)="Unincepted",$B1161="Q "),VLOOKUP(" ULO",_312_Table1,MATCH('312'!$X$16,_312_Table1_ColumnLookup,0),FALSE),
  IF(AND(VALUE(LEFT($A1161,3))=312,LEFT($G1161,10)="Unincepted"),VLOOKUP(" ULO",_312_Table1,MATCH(LEFT($B1161,1),_312_Table1_ColumnLookup,0),FALSE),
  IF(AND(VALUE(LEFT($A1161,3))=312,LEFT($G1161,5)="Total",$B1161="G "),VLOOKUP('312'!$F$80,_312_Table1,MATCH('312'!$N$16,_312_Table1_ColumnLookup,0),FALSE),
  IF(AND(VALUE(LEFT($A1161,3))=312,LEFT($G1161,5)="Total",$B1161="O "),VLOOKUP('312'!$F$80,_312_Table1,MATCH('312'!$V$16,_312_Table1_ColumnLookup,0),FALSE),
  IF(AND(VALUE(LEFT($A1161,3))=312,LEFT($G1161,5)="Total",$B1161="Q "),VLOOKUP('312'!$F$80,_312_Table1,MATCH('312'!$X$16,_312_Table1_ColumnLookup,0),FALSE),
  IF(AND(VALUE(LEFT($A1161,3))=312,LEFT($G1161,5)="Total"),VLOOKUP('312'!$F$80,_312_Table1,MATCH(LEFT($B1161,1),_312_Table1_ColumnLookup,0),FALSE),
  IF(AND(VALUE(LEFT($A1161,3))=312,LEN($I1161)=4,$B1161="G"),VLOOKUP($I1161,_312_Table1,MATCH('312'!$N$16,_312_Table1_ColumnLookup,0),FALSE),
  IF(AND(VALUE(LEFT($A1161,3))=312,LEN($I1161)=4,$B1161="O"),VLOOKUP($I1161,_312_Table1,MATCH('312'!$V$16,_312_Table1_ColumnLookup,0),FALSE),
  IF(AND(VALUE(LEFT($A1161,3))=312,LEN($I1161)=4,$B1161="Q"),VLOOKUP($I1161,_312_Table1,MATCH('312'!$X$16,_312_Table1_ColumnLookup,0),FALSE),
  IF(AND(VALUE(LEFT($A1161,3))=312,LEN($I1161)=4),VLOOKUP($I1161,_312_Table1,MATCH(LEFT($B1161,1),_312_Table1_ColumnLookup,0),FALSE)
+N("312"),
  IF(VALUE(LEFT($A1161,3))=313,VLOOKUP(VALUE(MID($B1161,2,1)),_313_Table1,MATCH(MID($B1161,1,1),_313_Table1_ColumnLookup,0),FALSE)
+N("313"),
  IF(AND(VALUE(LEFT($A1161,3))=314,LEN($B1161)=3),VLOOKUP(VALUE(MID($B1161,2,2)),_314_Table1,MATCH(MID($B1161,1,1),_314_Table1_ColumnLookup,0),FALSE),
  IF(VALUE(LEFT($A1161,3))=314,VLOOKUP(VALUE(MID($B1161,2,1)),_314_Table1,MATCH(MID($B1161,1,1),_314_Table1_ColumnLookup,0),FALSE)
+N("314"),
""))))))))))))))))))))))))</f>
        <v>#N/A</v>
      </c>
      <c r="E1161" s="238" t="e">
        <f>IF(AND(VALUE(LEFT($A1161,3))=309,LEN($B1161)=3),VLOOKUP(VALUE(MID($B1161,2,2)),_309_Table2,MATCH(MID($B1161,1,1),_309_Table2_ColumnLookup,0),FALSE),
  IF($C1161="309 LCR SummaryA",OneYearSCR,IF($C1161="309 LCR SummaryB",UltimateSCR,IF(VALUE(LEFT($A1161,3))=309,VLOOKUP(VALUE(MID($B1161,2,1)),_309_Table2,MATCH(MID($B1161,1,1),_309_Table2_ColumnLookup,0),FALSE)
+N("309"),
  IF(VALUE(LEFT($A1161,3))=310,VLOOKUP(VALUE(MID($B1161,2,1)),_310_Table2,MATCH(MID($B1161,1,1),_310_Table2_ColumnLookup,0),FALSE)
+N("310"),
  IF(AND(VALUE(LEFT($A1161,3))=311,LEN($I1161)=4),VLOOKUP($I1161,_311_Table2,MATCH($B1161,_311_Table2_ColumnLookup,0),FALSE),
  IF(AND(VALUE(LEFT($A1161,3))=311,OR($B1161="I2",$B1161="J2",$B1161="K2",$B1161="L2")),VLOOKUP('311'!$G$58,_311_Table2,MATCH(MID($B1161,1,1),_311_Table2_ColumnLookup,0),FALSE),
  IF(AND(VALUE(LEFT($A1161,3))=311,RIGHT($B1161,5)="Total"),VLOOKUP('311'!$G$59,_311_Table2,MATCH(MID($B1161,1,1),_311_Table2_ColumnLookup,0),FALSE),
  IF(VALUE(LEFT($A1161,3))=311,VLOOKUP(VALUE(MID($B1161,2,1)),_311_Table2,MATCH(MID($B1161,1,1),_311_Table2_ColumnLookup,0),FALSE)
+N("311"),
  IF(AND(VALUE(LEFT($A1161,3))=312,LEFT($G1161,10)="Unincepted",$B1161="G "),VLOOKUP(" ULO",_312_Table2,MATCH('312'!$N$16,_312_Table2_ColumnLookup,0),FALSE),
  IF(AND(VALUE(LEFT($A1161,3))=312,LEFT($G1161,10)="Unincepted",$B1161="O "),VLOOKUP(" ULO",_312_Table2,MATCH('312'!$V$16,_312_Table2_ColumnLookup,0),FALSE),
  IF(AND(VALUE(LEFT($A1161,3))=312,LEFT($G1161,10)="Unincepted",$B1161="Q "),VLOOKUP(" ULO",_312_Table2,MATCH('312'!$X$16,_312_Table2_ColumnLookup,0),FALSE),
  IF(AND(VALUE(LEFT($A1161,3))=312,LEFT($G1161,10)="Unincepted"),VLOOKUP(" ULO",_312_Table2,MATCH(LEFT($B1161,1),_312_Table2_ColumnLookup,0),FALSE),
  IF(AND(VALUE(LEFT($A1161,3))=312,LEFT($G1161,5)="Total",$B1161="G "),VLOOKUP('312'!$F$80,_312_Table2,MATCH('312'!$N$16,_312_Table2_ColumnLookup,0),FALSE),
  IF(AND(VALUE(LEFT($A1161,3))=312,LEFT($G1161,5)="Total",$B1161="O "),VLOOKUP('312'!$F$80,_312_Table2,MATCH('312'!$V$16,_312_Table2_ColumnLookup,0),FALSE),
  IF(AND(VALUE(LEFT($A1161,3))=312,LEFT($G1161,5)="Total",$B1161="Q "),VLOOKUP('312'!$F$80,_312_Table2,MATCH('312'!$X$16,_312_Table2_ColumnLookup,0),FALSE),
  IF(AND(VALUE(LEFT($A1161,3))=312,LEFT($G1161,5)="Total"),VLOOKUP('312'!$F$80,_312_Table2,MATCH(LEFT($B1161,1),_312_Table2_ColumnLookup,0),FALSE),
  IF(AND(VALUE(LEFT($A1161,3))=312,LEN($I1161)=4,$B1161="G"),VLOOKUP($I1161,_312_Table2,MATCH('312'!$N$16,_312_Table2_ColumnLookup,0),FALSE),
  IF(AND(VALUE(LEFT($A1161,3))=312,LEN($I1161)=4,$B1161="O"),VLOOKUP($I1161,_312_Table2,MATCH('312'!$V$16,_312_Table2_ColumnLookup,0),FALSE),
  IF(AND(VALUE(LEFT($A1161,3))=312,LEN($I1161)=4,$B1161="Q"),VLOOKUP($I1161,_312_Table2,MATCH('312'!$X$16,_312_Table2_ColumnLookup,0),FALSE),
  IF(AND(VALUE(LEFT($A1161,3))=312,LEN($I1161)=4),VLOOKUP($I1161,_312_Table2,MATCH(LEFT($B1161,1),_312_Table2_ColumnLookup,0),FALSE)
+N("312"),
  IF(VALUE(LEFT($A1161,3))=313,VLOOKUP(VALUE(MID($B1161,2,1)),_313_Table2,MATCH(MID($B1161,1,1),_313_Table2_ColumnLookup,0),FALSE)
+N("313"),
  IF(AND(VALUE(LEFT($A1161,3))=314,LEN($B1161)=3),VLOOKUP(VALUE(MID($B1161,2,2)),_314_Table2,MATCH(MID($B1161,1,1),_314_Table2_ColumnLookup,0),FALSE),
  IF(VALUE(LEFT($A1161,3))=314,VLOOKUP(VALUE(MID($B1161,2,1)),_314_Table2,MATCH(MID($B1161,1,1),_314_Table2_ColumnLookup,0),FALSE)
+N("314"),
""))))))))))))))))))))))))</f>
        <v>#N/A</v>
      </c>
      <c r="F1161" s="238" t="e">
        <f>IF(AND(VALUE(LEFT($A1161,3))=309,LEN($B1161)=3),VLOOKUP(VALUE(MID($B1161,2,2)),_309_Table3,MATCH(MID($B1161,1,1),_309_Table3_ColumnLookup,0),FALSE),
  IF($C1161="309 LCR SummaryA",OneYearSCR,IF($C1161="309 LCR SummaryB",UltimateSCR,IF(VALUE(LEFT($A1161,3))=309,VLOOKUP(VALUE(MID($B1161,2,1)),_309_Table3,MATCH(MID($B1161,1,1),_309_Table3_ColumnLookup,0),FALSE)
+N("309"),
  IF(VALUE(LEFT($A1161,3))=310,VLOOKUP(VALUE(MID($B1161,2,1)),_310_Table3,MATCH(MID($B1161,1,1),_310_Table3_ColumnLookup,0),FALSE)
+N("310"),
  IF(AND(VALUE(LEFT($A1161,3))=311,LEN($I1161)=4),VLOOKUP($I1161,_311_Table3,MATCH($B1161,_311_Table3_ColumnLookup,0),FALSE),
  IF(AND(VALUE(LEFT($A1161,3))=311,OR($B1161="I2",$B1161="J2",$B1161="K2",$B1161="L2")),VLOOKUP('311'!$G$58,_311_Table3,MATCH(MID($B1161,1,1),_311_Table3_ColumnLookup,0),FALSE),
  IF(AND(VALUE(LEFT($A1161,3))=311,RIGHT($B1161,5)="Total"),VLOOKUP('311'!$G$59,_311_Table3,MATCH(MID($B1161,1,1),_311_Table3_ColumnLookup,0),FALSE),
  IF(VALUE(LEFT($A1161,3))=311,VLOOKUP(VALUE(MID($B1161,2,1)),_311_Table3,MATCH(MID($B1161,1,1),_311_Table3_ColumnLookup,0),FALSE)
+N("311"),
  IF(AND(VALUE(LEFT($A1161,3))=312,LEFT($G1161,10)="Unincepted",$B1161="G "),VLOOKUP(" ULO",_312_Table3,MATCH('312'!$N$16,_312_Table3_ColumnLookup,0),FALSE),
  IF(AND(VALUE(LEFT($A1161,3))=312,LEFT($G1161,10)="Unincepted",$B1161="O "),VLOOKUP(" ULO",_312_Table3,MATCH('312'!$V$16,_312_Table3_ColumnLookup,0),FALSE),
  IF(AND(VALUE(LEFT($A1161,3))=312,LEFT($G1161,10)="Unincepted",$B1161="Q "),VLOOKUP(" ULO",_312_Table3,MATCH('312'!$X$16,_312_Table3_ColumnLookup,0),FALSE),
  IF(AND(VALUE(LEFT($A1161,3))=312,LEFT($G1161,10)="Unincepted"),VLOOKUP(" ULO",_312_Table3,MATCH(LEFT($B1161,1),_312_Table3_ColumnLookup,0),FALSE),
  IF(AND(VALUE(LEFT($A1161,3))=312,LEFT($G1161,5)="Total",$B1161="G "),VLOOKUP('312'!$F$80,_312_Table3,MATCH('312'!$N$16,_312_Table3_ColumnLookup,0),FALSE),
  IF(AND(VALUE(LEFT($A1161,3))=312,LEFT($G1161,5)="Total",$B1161="O "),VLOOKUP('312'!$F$80,_312_Table3,MATCH('312'!$V$16,_312_Table3_ColumnLookup,0),FALSE),
  IF(AND(VALUE(LEFT($A1161,3))=312,LEFT($G1161,5)="Total",$B1161="Q "),VLOOKUP('312'!$F$80,_312_Table3,MATCH('312'!$X$16,_312_Table3_ColumnLookup,0),FALSE),
  IF(AND(VALUE(LEFT($A1161,3))=312,LEFT($G1161,5)="Total"),VLOOKUP('312'!$F$80,_312_Table3,MATCH(LEFT($B1161,1),_312_Table3_ColumnLookup,0),FALSE),
  IF(AND(VALUE(LEFT($A1161,3))=312,LEN($I1161)=4,$B1161="G"),VLOOKUP($I1161,_312_Table3,MATCH('312'!$N$16,_312_Table3_ColumnLookup,0),FALSE),
  IF(AND(VALUE(LEFT($A1161,3))=312,LEN($I1161)=4,$B1161="O"),VLOOKUP($I1161,_312_Table3,MATCH('312'!$V$16,_312_Table3_ColumnLookup,0),FALSE),
  IF(AND(VALUE(LEFT($A1161,3))=312,LEN($I1161)=4,$B1161="Q"),VLOOKUP($I1161,_312_Table3,MATCH('312'!$X$16,_312_Table3_ColumnLookup,0),FALSE),
  IF(AND(VALUE(LEFT($A1161,3))=312,LEN($I1161)=4),VLOOKUP($I1161,_312_Table3,MATCH(LEFT($B1161,1),_312_Table3_ColumnLookup,0),FALSE)
+N("312"),
  IF(VALUE(LEFT($A1161,3))=313,VLOOKUP(VALUE(MID($B1161,2,1)),_313_Table3,MATCH(MID($B1161,1,1),_313_Table3_ColumnLookup,0),FALSE)
+N("313"),
  IF(AND(VALUE(LEFT($A1161,3))=314,LEN($B1161)=3),VLOOKUP(VALUE(MID($B1161,2,2)),_314_Table3,MATCH(MID($B1161,1,1),_314_Table3_ColumnLookup,0),FALSE),
  IF(VALUE(LEFT($A1161,3))=314,VLOOKUP(VALUE(MID($B1161,2,1)),_314_Table3,MATCH(MID($B1161,1,1),_314_Table3_ColumnLookup,0),FALSE)
+N("314"),
""))))))))))))))))))))))))</f>
        <v>#N/A</v>
      </c>
      <c r="H1161" s="321" t="str">
        <f>IFERROR(
IF(ISERROR($D1161)=FALSE,$D1161,IF(ISERROR($E1161)=FALSE,$E1161,IF(ISERROR($F1161)=FALSE,$F1161
+N("012 checkboxes"),
IF(
IF(OR(LEFT($A1161,9)="Syndicate",LEFT($A1161,12)="NewSyndicate"),VLOOKUP($A1161,'012'!$J:$ZW,MATCH("Link to button",'012'!$J$1:$ZW$1,0),0)
+N("309 checkbox"),
IF($C1161="309 LCR Summary0",VLOOKUP("Notes990",'309'!$P:$ZZ,MATCH("Link to button",'309'!$P$1:$ZZ$1,0),0)
+N("313 checkboxes"),
IF($C1161="313 Financial Information0LcmVsScr",IF($C1161="309 LCR Summary0",VLOOKUP("LcmVsScr",'309'!$N:$ZZ,MATCH("Link to button",'309'!$N$1:$ZZ$1,0),0),
IF($C1161="313 Financial Information0LcrDocAttached",IF($C1161="309 LCR Summary0",VLOOKUP("LcrDocAttached",'309'!$N:$ZZ,MATCH("Link to button",'309'!$N$1:$ZZ$1,0),
0)))))))=1,TRUE,FALSE)
))),"")</f>
        <v/>
      </c>
    </row>
    <row r="1162" spans="1:8">
      <c r="A1162" s="237" t="e">
        <f>VLOOKUP($G1162,CSVLookups!$B:$R,MATCH(A$1,CSVLookups!$B$1:$R$1,0),FALSE)</f>
        <v>#N/A</v>
      </c>
      <c r="B1162" s="237" t="e">
        <f>VLOOKUP($G1162,CSVLookups!$B:$R,MATCH(B$1,CSVLookups!$B$1:$R$1,0),FALSE)</f>
        <v>#N/A</v>
      </c>
      <c r="C1162" s="238" t="e">
        <f t="shared" si="18"/>
        <v>#N/A</v>
      </c>
      <c r="D1162" s="238" t="e">
        <f>IF(AND(VALUE(LEFT($A1162,3))=309,LEN($B1162)=3),VLOOKUP(VALUE(MID($B1162,2,2)),_309_Table1,MATCH(MID($B1162,1,1),_309_Table1_ColumnLookup,0),FALSE),
  IF($C1162="309 LCR SummaryA",OneYearSCR,IF($C1162="309 LCR SummaryB",UltimateSCR,IF(VALUE(LEFT($A1162,3))=309,VLOOKUP(VALUE(MID($B1162,2,1)),_309_Table1,MATCH(MID($B1162,1,1),_309_Table1_ColumnLookup,0),FALSE)
+N("309"),
  IF(VALUE(LEFT($A1162,3))=310,VLOOKUP(VALUE(MID($B1162,2,1)),_310_Table1,MATCH(MID($B1162,1,1),_310_Table1_ColumnLookup,0),FALSE)
+N("310"),
  IF(AND(VALUE(LEFT($A1162,3))=311,LEN($I1162)=4),VLOOKUP($I1162,_311_Table1,MATCH($B1162,_311_Table1_ColumnLookup,0),FALSE),
  IF(AND(VALUE(LEFT($A1162,3))=311,OR($B1162="I2",$B1162="J2",$B1162="K2",$B1162="L2")),VLOOKUP('311'!$G$58,_311_Table1,MATCH(MID($B1162,1,1),_311_Table1_ColumnLookup,0),FALSE),
  IF(AND(VALUE(LEFT($A1162,3))=311,RIGHT($B1162,5)="Total"),VLOOKUP('311'!$G$59,_311_Table1,MATCH(MID($B1162,1,1),_311_Table1_ColumnLookup,0),FALSE),
  IF(VALUE(LEFT($A1162,3))=311,VLOOKUP(VALUE(MID($B1162,2,1)),_311_Table1,MATCH(MID($B1162,1,1),_311_Table1_ColumnLookup,0),FALSE)
+N("311"),
  IF(AND(VALUE(LEFT($A1162,3))=312,LEFT($G1162,10)="Unincepted",$B1162="G "),VLOOKUP(" ULO",_312_Table1,MATCH('312'!$N$16,_312_Table1_ColumnLookup,0),FALSE),
  IF(AND(VALUE(LEFT($A1162,3))=312,LEFT($G1162,10)="Unincepted",$B1162="O "),VLOOKUP(" ULO",_312_Table1,MATCH('312'!$V$16,_312_Table1_ColumnLookup,0),FALSE),
  IF(AND(VALUE(LEFT($A1162,3))=312,LEFT($G1162,10)="Unincepted",$B1162="Q "),VLOOKUP(" ULO",_312_Table1,MATCH('312'!$X$16,_312_Table1_ColumnLookup,0),FALSE),
  IF(AND(VALUE(LEFT($A1162,3))=312,LEFT($G1162,10)="Unincepted"),VLOOKUP(" ULO",_312_Table1,MATCH(LEFT($B1162,1),_312_Table1_ColumnLookup,0),FALSE),
  IF(AND(VALUE(LEFT($A1162,3))=312,LEFT($G1162,5)="Total",$B1162="G "),VLOOKUP('312'!$F$80,_312_Table1,MATCH('312'!$N$16,_312_Table1_ColumnLookup,0),FALSE),
  IF(AND(VALUE(LEFT($A1162,3))=312,LEFT($G1162,5)="Total",$B1162="O "),VLOOKUP('312'!$F$80,_312_Table1,MATCH('312'!$V$16,_312_Table1_ColumnLookup,0),FALSE),
  IF(AND(VALUE(LEFT($A1162,3))=312,LEFT($G1162,5)="Total",$B1162="Q "),VLOOKUP('312'!$F$80,_312_Table1,MATCH('312'!$X$16,_312_Table1_ColumnLookup,0),FALSE),
  IF(AND(VALUE(LEFT($A1162,3))=312,LEFT($G1162,5)="Total"),VLOOKUP('312'!$F$80,_312_Table1,MATCH(LEFT($B1162,1),_312_Table1_ColumnLookup,0),FALSE),
  IF(AND(VALUE(LEFT($A1162,3))=312,LEN($I1162)=4,$B1162="G"),VLOOKUP($I1162,_312_Table1,MATCH('312'!$N$16,_312_Table1_ColumnLookup,0),FALSE),
  IF(AND(VALUE(LEFT($A1162,3))=312,LEN($I1162)=4,$B1162="O"),VLOOKUP($I1162,_312_Table1,MATCH('312'!$V$16,_312_Table1_ColumnLookup,0),FALSE),
  IF(AND(VALUE(LEFT($A1162,3))=312,LEN($I1162)=4,$B1162="Q"),VLOOKUP($I1162,_312_Table1,MATCH('312'!$X$16,_312_Table1_ColumnLookup,0),FALSE),
  IF(AND(VALUE(LEFT($A1162,3))=312,LEN($I1162)=4),VLOOKUP($I1162,_312_Table1,MATCH(LEFT($B1162,1),_312_Table1_ColumnLookup,0),FALSE)
+N("312"),
  IF(VALUE(LEFT($A1162,3))=313,VLOOKUP(VALUE(MID($B1162,2,1)),_313_Table1,MATCH(MID($B1162,1,1),_313_Table1_ColumnLookup,0),FALSE)
+N("313"),
  IF(AND(VALUE(LEFT($A1162,3))=314,LEN($B1162)=3),VLOOKUP(VALUE(MID($B1162,2,2)),_314_Table1,MATCH(MID($B1162,1,1),_314_Table1_ColumnLookup,0),FALSE),
  IF(VALUE(LEFT($A1162,3))=314,VLOOKUP(VALUE(MID($B1162,2,1)),_314_Table1,MATCH(MID($B1162,1,1),_314_Table1_ColumnLookup,0),FALSE)
+N("314"),
""))))))))))))))))))))))))</f>
        <v>#N/A</v>
      </c>
      <c r="E1162" s="238" t="e">
        <f>IF(AND(VALUE(LEFT($A1162,3))=309,LEN($B1162)=3),VLOOKUP(VALUE(MID($B1162,2,2)),_309_Table2,MATCH(MID($B1162,1,1),_309_Table2_ColumnLookup,0),FALSE),
  IF($C1162="309 LCR SummaryA",OneYearSCR,IF($C1162="309 LCR SummaryB",UltimateSCR,IF(VALUE(LEFT($A1162,3))=309,VLOOKUP(VALUE(MID($B1162,2,1)),_309_Table2,MATCH(MID($B1162,1,1),_309_Table2_ColumnLookup,0),FALSE)
+N("309"),
  IF(VALUE(LEFT($A1162,3))=310,VLOOKUP(VALUE(MID($B1162,2,1)),_310_Table2,MATCH(MID($B1162,1,1),_310_Table2_ColumnLookup,0),FALSE)
+N("310"),
  IF(AND(VALUE(LEFT($A1162,3))=311,LEN($I1162)=4),VLOOKUP($I1162,_311_Table2,MATCH($B1162,_311_Table2_ColumnLookup,0),FALSE),
  IF(AND(VALUE(LEFT($A1162,3))=311,OR($B1162="I2",$B1162="J2",$B1162="K2",$B1162="L2")),VLOOKUP('311'!$G$58,_311_Table2,MATCH(MID($B1162,1,1),_311_Table2_ColumnLookup,0),FALSE),
  IF(AND(VALUE(LEFT($A1162,3))=311,RIGHT($B1162,5)="Total"),VLOOKUP('311'!$G$59,_311_Table2,MATCH(MID($B1162,1,1),_311_Table2_ColumnLookup,0),FALSE),
  IF(VALUE(LEFT($A1162,3))=311,VLOOKUP(VALUE(MID($B1162,2,1)),_311_Table2,MATCH(MID($B1162,1,1),_311_Table2_ColumnLookup,0),FALSE)
+N("311"),
  IF(AND(VALUE(LEFT($A1162,3))=312,LEFT($G1162,10)="Unincepted",$B1162="G "),VLOOKUP(" ULO",_312_Table2,MATCH('312'!$N$16,_312_Table2_ColumnLookup,0),FALSE),
  IF(AND(VALUE(LEFT($A1162,3))=312,LEFT($G1162,10)="Unincepted",$B1162="O "),VLOOKUP(" ULO",_312_Table2,MATCH('312'!$V$16,_312_Table2_ColumnLookup,0),FALSE),
  IF(AND(VALUE(LEFT($A1162,3))=312,LEFT($G1162,10)="Unincepted",$B1162="Q "),VLOOKUP(" ULO",_312_Table2,MATCH('312'!$X$16,_312_Table2_ColumnLookup,0),FALSE),
  IF(AND(VALUE(LEFT($A1162,3))=312,LEFT($G1162,10)="Unincepted"),VLOOKUP(" ULO",_312_Table2,MATCH(LEFT($B1162,1),_312_Table2_ColumnLookup,0),FALSE),
  IF(AND(VALUE(LEFT($A1162,3))=312,LEFT($G1162,5)="Total",$B1162="G "),VLOOKUP('312'!$F$80,_312_Table2,MATCH('312'!$N$16,_312_Table2_ColumnLookup,0),FALSE),
  IF(AND(VALUE(LEFT($A1162,3))=312,LEFT($G1162,5)="Total",$B1162="O "),VLOOKUP('312'!$F$80,_312_Table2,MATCH('312'!$V$16,_312_Table2_ColumnLookup,0),FALSE),
  IF(AND(VALUE(LEFT($A1162,3))=312,LEFT($G1162,5)="Total",$B1162="Q "),VLOOKUP('312'!$F$80,_312_Table2,MATCH('312'!$X$16,_312_Table2_ColumnLookup,0),FALSE),
  IF(AND(VALUE(LEFT($A1162,3))=312,LEFT($G1162,5)="Total"),VLOOKUP('312'!$F$80,_312_Table2,MATCH(LEFT($B1162,1),_312_Table2_ColumnLookup,0),FALSE),
  IF(AND(VALUE(LEFT($A1162,3))=312,LEN($I1162)=4,$B1162="G"),VLOOKUP($I1162,_312_Table2,MATCH('312'!$N$16,_312_Table2_ColumnLookup,0),FALSE),
  IF(AND(VALUE(LEFT($A1162,3))=312,LEN($I1162)=4,$B1162="O"),VLOOKUP($I1162,_312_Table2,MATCH('312'!$V$16,_312_Table2_ColumnLookup,0),FALSE),
  IF(AND(VALUE(LEFT($A1162,3))=312,LEN($I1162)=4,$B1162="Q"),VLOOKUP($I1162,_312_Table2,MATCH('312'!$X$16,_312_Table2_ColumnLookup,0),FALSE),
  IF(AND(VALUE(LEFT($A1162,3))=312,LEN($I1162)=4),VLOOKUP($I1162,_312_Table2,MATCH(LEFT($B1162,1),_312_Table2_ColumnLookup,0),FALSE)
+N("312"),
  IF(VALUE(LEFT($A1162,3))=313,VLOOKUP(VALUE(MID($B1162,2,1)),_313_Table2,MATCH(MID($B1162,1,1),_313_Table2_ColumnLookup,0),FALSE)
+N("313"),
  IF(AND(VALUE(LEFT($A1162,3))=314,LEN($B1162)=3),VLOOKUP(VALUE(MID($B1162,2,2)),_314_Table2,MATCH(MID($B1162,1,1),_314_Table2_ColumnLookup,0),FALSE),
  IF(VALUE(LEFT($A1162,3))=314,VLOOKUP(VALUE(MID($B1162,2,1)),_314_Table2,MATCH(MID($B1162,1,1),_314_Table2_ColumnLookup,0),FALSE)
+N("314"),
""))))))))))))))))))))))))</f>
        <v>#N/A</v>
      </c>
      <c r="F1162" s="238" t="e">
        <f>IF(AND(VALUE(LEFT($A1162,3))=309,LEN($B1162)=3),VLOOKUP(VALUE(MID($B1162,2,2)),_309_Table3,MATCH(MID($B1162,1,1),_309_Table3_ColumnLookup,0),FALSE),
  IF($C1162="309 LCR SummaryA",OneYearSCR,IF($C1162="309 LCR SummaryB",UltimateSCR,IF(VALUE(LEFT($A1162,3))=309,VLOOKUP(VALUE(MID($B1162,2,1)),_309_Table3,MATCH(MID($B1162,1,1),_309_Table3_ColumnLookup,0),FALSE)
+N("309"),
  IF(VALUE(LEFT($A1162,3))=310,VLOOKUP(VALUE(MID($B1162,2,1)),_310_Table3,MATCH(MID($B1162,1,1),_310_Table3_ColumnLookup,0),FALSE)
+N("310"),
  IF(AND(VALUE(LEFT($A1162,3))=311,LEN($I1162)=4),VLOOKUP($I1162,_311_Table3,MATCH($B1162,_311_Table3_ColumnLookup,0),FALSE),
  IF(AND(VALUE(LEFT($A1162,3))=311,OR($B1162="I2",$B1162="J2",$B1162="K2",$B1162="L2")),VLOOKUP('311'!$G$58,_311_Table3,MATCH(MID($B1162,1,1),_311_Table3_ColumnLookup,0),FALSE),
  IF(AND(VALUE(LEFT($A1162,3))=311,RIGHT($B1162,5)="Total"),VLOOKUP('311'!$G$59,_311_Table3,MATCH(MID($B1162,1,1),_311_Table3_ColumnLookup,0),FALSE),
  IF(VALUE(LEFT($A1162,3))=311,VLOOKUP(VALUE(MID($B1162,2,1)),_311_Table3,MATCH(MID($B1162,1,1),_311_Table3_ColumnLookup,0),FALSE)
+N("311"),
  IF(AND(VALUE(LEFT($A1162,3))=312,LEFT($G1162,10)="Unincepted",$B1162="G "),VLOOKUP(" ULO",_312_Table3,MATCH('312'!$N$16,_312_Table3_ColumnLookup,0),FALSE),
  IF(AND(VALUE(LEFT($A1162,3))=312,LEFT($G1162,10)="Unincepted",$B1162="O "),VLOOKUP(" ULO",_312_Table3,MATCH('312'!$V$16,_312_Table3_ColumnLookup,0),FALSE),
  IF(AND(VALUE(LEFT($A1162,3))=312,LEFT($G1162,10)="Unincepted",$B1162="Q "),VLOOKUP(" ULO",_312_Table3,MATCH('312'!$X$16,_312_Table3_ColumnLookup,0),FALSE),
  IF(AND(VALUE(LEFT($A1162,3))=312,LEFT($G1162,10)="Unincepted"),VLOOKUP(" ULO",_312_Table3,MATCH(LEFT($B1162,1),_312_Table3_ColumnLookup,0),FALSE),
  IF(AND(VALUE(LEFT($A1162,3))=312,LEFT($G1162,5)="Total",$B1162="G "),VLOOKUP('312'!$F$80,_312_Table3,MATCH('312'!$N$16,_312_Table3_ColumnLookup,0),FALSE),
  IF(AND(VALUE(LEFT($A1162,3))=312,LEFT($G1162,5)="Total",$B1162="O "),VLOOKUP('312'!$F$80,_312_Table3,MATCH('312'!$V$16,_312_Table3_ColumnLookup,0),FALSE),
  IF(AND(VALUE(LEFT($A1162,3))=312,LEFT($G1162,5)="Total",$B1162="Q "),VLOOKUP('312'!$F$80,_312_Table3,MATCH('312'!$X$16,_312_Table3_ColumnLookup,0),FALSE),
  IF(AND(VALUE(LEFT($A1162,3))=312,LEFT($G1162,5)="Total"),VLOOKUP('312'!$F$80,_312_Table3,MATCH(LEFT($B1162,1),_312_Table3_ColumnLookup,0),FALSE),
  IF(AND(VALUE(LEFT($A1162,3))=312,LEN($I1162)=4,$B1162="G"),VLOOKUP($I1162,_312_Table3,MATCH('312'!$N$16,_312_Table3_ColumnLookup,0),FALSE),
  IF(AND(VALUE(LEFT($A1162,3))=312,LEN($I1162)=4,$B1162="O"),VLOOKUP($I1162,_312_Table3,MATCH('312'!$V$16,_312_Table3_ColumnLookup,0),FALSE),
  IF(AND(VALUE(LEFT($A1162,3))=312,LEN($I1162)=4,$B1162="Q"),VLOOKUP($I1162,_312_Table3,MATCH('312'!$X$16,_312_Table3_ColumnLookup,0),FALSE),
  IF(AND(VALUE(LEFT($A1162,3))=312,LEN($I1162)=4),VLOOKUP($I1162,_312_Table3,MATCH(LEFT($B1162,1),_312_Table3_ColumnLookup,0),FALSE)
+N("312"),
  IF(VALUE(LEFT($A1162,3))=313,VLOOKUP(VALUE(MID($B1162,2,1)),_313_Table3,MATCH(MID($B1162,1,1),_313_Table3_ColumnLookup,0),FALSE)
+N("313"),
  IF(AND(VALUE(LEFT($A1162,3))=314,LEN($B1162)=3),VLOOKUP(VALUE(MID($B1162,2,2)),_314_Table3,MATCH(MID($B1162,1,1),_314_Table3_ColumnLookup,0),FALSE),
  IF(VALUE(LEFT($A1162,3))=314,VLOOKUP(VALUE(MID($B1162,2,1)),_314_Table3,MATCH(MID($B1162,1,1),_314_Table3_ColumnLookup,0),FALSE)
+N("314"),
""))))))))))))))))))))))))</f>
        <v>#N/A</v>
      </c>
      <c r="H1162" s="321" t="str">
        <f>IFERROR(
IF(ISERROR($D1162)=FALSE,$D1162,IF(ISERROR($E1162)=FALSE,$E1162,IF(ISERROR($F1162)=FALSE,$F1162
+N("012 checkboxes"),
IF(
IF(OR(LEFT($A1162,9)="Syndicate",LEFT($A1162,12)="NewSyndicate"),VLOOKUP($A1162,'012'!$J:$ZW,MATCH("Link to button",'012'!$J$1:$ZW$1,0),0)
+N("309 checkbox"),
IF($C1162="309 LCR Summary0",VLOOKUP("Notes990",'309'!$P:$ZZ,MATCH("Link to button",'309'!$P$1:$ZZ$1,0),0)
+N("313 checkboxes"),
IF($C1162="313 Financial Information0LcmVsScr",IF($C1162="309 LCR Summary0",VLOOKUP("LcmVsScr",'309'!$N:$ZZ,MATCH("Link to button",'309'!$N$1:$ZZ$1,0),0),
IF($C1162="313 Financial Information0LcrDocAttached",IF($C1162="309 LCR Summary0",VLOOKUP("LcrDocAttached",'309'!$N:$ZZ,MATCH("Link to button",'309'!$N$1:$ZZ$1,0),
0)))))))=1,TRUE,FALSE)
))),"")</f>
        <v/>
      </c>
    </row>
    <row r="1163" spans="1:8">
      <c r="A1163" s="237" t="e">
        <f>VLOOKUP($G1163,CSVLookups!$B:$R,MATCH(A$1,CSVLookups!$B$1:$R$1,0),FALSE)</f>
        <v>#N/A</v>
      </c>
      <c r="B1163" s="237" t="e">
        <f>VLOOKUP($G1163,CSVLookups!$B:$R,MATCH(B$1,CSVLookups!$B$1:$R$1,0),FALSE)</f>
        <v>#N/A</v>
      </c>
      <c r="C1163" s="238" t="e">
        <f t="shared" si="18"/>
        <v>#N/A</v>
      </c>
      <c r="D1163" s="238" t="e">
        <f>IF(AND(VALUE(LEFT($A1163,3))=309,LEN($B1163)=3),VLOOKUP(VALUE(MID($B1163,2,2)),_309_Table1,MATCH(MID($B1163,1,1),_309_Table1_ColumnLookup,0),FALSE),
  IF($C1163="309 LCR SummaryA",OneYearSCR,IF($C1163="309 LCR SummaryB",UltimateSCR,IF(VALUE(LEFT($A1163,3))=309,VLOOKUP(VALUE(MID($B1163,2,1)),_309_Table1,MATCH(MID($B1163,1,1),_309_Table1_ColumnLookup,0),FALSE)
+N("309"),
  IF(VALUE(LEFT($A1163,3))=310,VLOOKUP(VALUE(MID($B1163,2,1)),_310_Table1,MATCH(MID($B1163,1,1),_310_Table1_ColumnLookup,0),FALSE)
+N("310"),
  IF(AND(VALUE(LEFT($A1163,3))=311,LEN($I1163)=4),VLOOKUP($I1163,_311_Table1,MATCH($B1163,_311_Table1_ColumnLookup,0),FALSE),
  IF(AND(VALUE(LEFT($A1163,3))=311,OR($B1163="I2",$B1163="J2",$B1163="K2",$B1163="L2")),VLOOKUP('311'!$G$58,_311_Table1,MATCH(MID($B1163,1,1),_311_Table1_ColumnLookup,0),FALSE),
  IF(AND(VALUE(LEFT($A1163,3))=311,RIGHT($B1163,5)="Total"),VLOOKUP('311'!$G$59,_311_Table1,MATCH(MID($B1163,1,1),_311_Table1_ColumnLookup,0),FALSE),
  IF(VALUE(LEFT($A1163,3))=311,VLOOKUP(VALUE(MID($B1163,2,1)),_311_Table1,MATCH(MID($B1163,1,1),_311_Table1_ColumnLookup,0),FALSE)
+N("311"),
  IF(AND(VALUE(LEFT($A1163,3))=312,LEFT($G1163,10)="Unincepted",$B1163="G "),VLOOKUP(" ULO",_312_Table1,MATCH('312'!$N$16,_312_Table1_ColumnLookup,0),FALSE),
  IF(AND(VALUE(LEFT($A1163,3))=312,LEFT($G1163,10)="Unincepted",$B1163="O "),VLOOKUP(" ULO",_312_Table1,MATCH('312'!$V$16,_312_Table1_ColumnLookup,0),FALSE),
  IF(AND(VALUE(LEFT($A1163,3))=312,LEFT($G1163,10)="Unincepted",$B1163="Q "),VLOOKUP(" ULO",_312_Table1,MATCH('312'!$X$16,_312_Table1_ColumnLookup,0),FALSE),
  IF(AND(VALUE(LEFT($A1163,3))=312,LEFT($G1163,10)="Unincepted"),VLOOKUP(" ULO",_312_Table1,MATCH(LEFT($B1163,1),_312_Table1_ColumnLookup,0),FALSE),
  IF(AND(VALUE(LEFT($A1163,3))=312,LEFT($G1163,5)="Total",$B1163="G "),VLOOKUP('312'!$F$80,_312_Table1,MATCH('312'!$N$16,_312_Table1_ColumnLookup,0),FALSE),
  IF(AND(VALUE(LEFT($A1163,3))=312,LEFT($G1163,5)="Total",$B1163="O "),VLOOKUP('312'!$F$80,_312_Table1,MATCH('312'!$V$16,_312_Table1_ColumnLookup,0),FALSE),
  IF(AND(VALUE(LEFT($A1163,3))=312,LEFT($G1163,5)="Total",$B1163="Q "),VLOOKUP('312'!$F$80,_312_Table1,MATCH('312'!$X$16,_312_Table1_ColumnLookup,0),FALSE),
  IF(AND(VALUE(LEFT($A1163,3))=312,LEFT($G1163,5)="Total"),VLOOKUP('312'!$F$80,_312_Table1,MATCH(LEFT($B1163,1),_312_Table1_ColumnLookup,0),FALSE),
  IF(AND(VALUE(LEFT($A1163,3))=312,LEN($I1163)=4,$B1163="G"),VLOOKUP($I1163,_312_Table1,MATCH('312'!$N$16,_312_Table1_ColumnLookup,0),FALSE),
  IF(AND(VALUE(LEFT($A1163,3))=312,LEN($I1163)=4,$B1163="O"),VLOOKUP($I1163,_312_Table1,MATCH('312'!$V$16,_312_Table1_ColumnLookup,0),FALSE),
  IF(AND(VALUE(LEFT($A1163,3))=312,LEN($I1163)=4,$B1163="Q"),VLOOKUP($I1163,_312_Table1,MATCH('312'!$X$16,_312_Table1_ColumnLookup,0),FALSE),
  IF(AND(VALUE(LEFT($A1163,3))=312,LEN($I1163)=4),VLOOKUP($I1163,_312_Table1,MATCH(LEFT($B1163,1),_312_Table1_ColumnLookup,0),FALSE)
+N("312"),
  IF(VALUE(LEFT($A1163,3))=313,VLOOKUP(VALUE(MID($B1163,2,1)),_313_Table1,MATCH(MID($B1163,1,1),_313_Table1_ColumnLookup,0),FALSE)
+N("313"),
  IF(AND(VALUE(LEFT($A1163,3))=314,LEN($B1163)=3),VLOOKUP(VALUE(MID($B1163,2,2)),_314_Table1,MATCH(MID($B1163,1,1),_314_Table1_ColumnLookup,0),FALSE),
  IF(VALUE(LEFT($A1163,3))=314,VLOOKUP(VALUE(MID($B1163,2,1)),_314_Table1,MATCH(MID($B1163,1,1),_314_Table1_ColumnLookup,0),FALSE)
+N("314"),
""))))))))))))))))))))))))</f>
        <v>#N/A</v>
      </c>
      <c r="E1163" s="238" t="e">
        <f>IF(AND(VALUE(LEFT($A1163,3))=309,LEN($B1163)=3),VLOOKUP(VALUE(MID($B1163,2,2)),_309_Table2,MATCH(MID($B1163,1,1),_309_Table2_ColumnLookup,0),FALSE),
  IF($C1163="309 LCR SummaryA",OneYearSCR,IF($C1163="309 LCR SummaryB",UltimateSCR,IF(VALUE(LEFT($A1163,3))=309,VLOOKUP(VALUE(MID($B1163,2,1)),_309_Table2,MATCH(MID($B1163,1,1),_309_Table2_ColumnLookup,0),FALSE)
+N("309"),
  IF(VALUE(LEFT($A1163,3))=310,VLOOKUP(VALUE(MID($B1163,2,1)),_310_Table2,MATCH(MID($B1163,1,1),_310_Table2_ColumnLookup,0),FALSE)
+N("310"),
  IF(AND(VALUE(LEFT($A1163,3))=311,LEN($I1163)=4),VLOOKUP($I1163,_311_Table2,MATCH($B1163,_311_Table2_ColumnLookup,0),FALSE),
  IF(AND(VALUE(LEFT($A1163,3))=311,OR($B1163="I2",$B1163="J2",$B1163="K2",$B1163="L2")),VLOOKUP('311'!$G$58,_311_Table2,MATCH(MID($B1163,1,1),_311_Table2_ColumnLookup,0),FALSE),
  IF(AND(VALUE(LEFT($A1163,3))=311,RIGHT($B1163,5)="Total"),VLOOKUP('311'!$G$59,_311_Table2,MATCH(MID($B1163,1,1),_311_Table2_ColumnLookup,0),FALSE),
  IF(VALUE(LEFT($A1163,3))=311,VLOOKUP(VALUE(MID($B1163,2,1)),_311_Table2,MATCH(MID($B1163,1,1),_311_Table2_ColumnLookup,0),FALSE)
+N("311"),
  IF(AND(VALUE(LEFT($A1163,3))=312,LEFT($G1163,10)="Unincepted",$B1163="G "),VLOOKUP(" ULO",_312_Table2,MATCH('312'!$N$16,_312_Table2_ColumnLookup,0),FALSE),
  IF(AND(VALUE(LEFT($A1163,3))=312,LEFT($G1163,10)="Unincepted",$B1163="O "),VLOOKUP(" ULO",_312_Table2,MATCH('312'!$V$16,_312_Table2_ColumnLookup,0),FALSE),
  IF(AND(VALUE(LEFT($A1163,3))=312,LEFT($G1163,10)="Unincepted",$B1163="Q "),VLOOKUP(" ULO",_312_Table2,MATCH('312'!$X$16,_312_Table2_ColumnLookup,0),FALSE),
  IF(AND(VALUE(LEFT($A1163,3))=312,LEFT($G1163,10)="Unincepted"),VLOOKUP(" ULO",_312_Table2,MATCH(LEFT($B1163,1),_312_Table2_ColumnLookup,0),FALSE),
  IF(AND(VALUE(LEFT($A1163,3))=312,LEFT($G1163,5)="Total",$B1163="G "),VLOOKUP('312'!$F$80,_312_Table2,MATCH('312'!$N$16,_312_Table2_ColumnLookup,0),FALSE),
  IF(AND(VALUE(LEFT($A1163,3))=312,LEFT($G1163,5)="Total",$B1163="O "),VLOOKUP('312'!$F$80,_312_Table2,MATCH('312'!$V$16,_312_Table2_ColumnLookup,0),FALSE),
  IF(AND(VALUE(LEFT($A1163,3))=312,LEFT($G1163,5)="Total",$B1163="Q "),VLOOKUP('312'!$F$80,_312_Table2,MATCH('312'!$X$16,_312_Table2_ColumnLookup,0),FALSE),
  IF(AND(VALUE(LEFT($A1163,3))=312,LEFT($G1163,5)="Total"),VLOOKUP('312'!$F$80,_312_Table2,MATCH(LEFT($B1163,1),_312_Table2_ColumnLookup,0),FALSE),
  IF(AND(VALUE(LEFT($A1163,3))=312,LEN($I1163)=4,$B1163="G"),VLOOKUP($I1163,_312_Table2,MATCH('312'!$N$16,_312_Table2_ColumnLookup,0),FALSE),
  IF(AND(VALUE(LEFT($A1163,3))=312,LEN($I1163)=4,$B1163="O"),VLOOKUP($I1163,_312_Table2,MATCH('312'!$V$16,_312_Table2_ColumnLookup,0),FALSE),
  IF(AND(VALUE(LEFT($A1163,3))=312,LEN($I1163)=4,$B1163="Q"),VLOOKUP($I1163,_312_Table2,MATCH('312'!$X$16,_312_Table2_ColumnLookup,0),FALSE),
  IF(AND(VALUE(LEFT($A1163,3))=312,LEN($I1163)=4),VLOOKUP($I1163,_312_Table2,MATCH(LEFT($B1163,1),_312_Table2_ColumnLookup,0),FALSE)
+N("312"),
  IF(VALUE(LEFT($A1163,3))=313,VLOOKUP(VALUE(MID($B1163,2,1)),_313_Table2,MATCH(MID($B1163,1,1),_313_Table2_ColumnLookup,0),FALSE)
+N("313"),
  IF(AND(VALUE(LEFT($A1163,3))=314,LEN($B1163)=3),VLOOKUP(VALUE(MID($B1163,2,2)),_314_Table2,MATCH(MID($B1163,1,1),_314_Table2_ColumnLookup,0),FALSE),
  IF(VALUE(LEFT($A1163,3))=314,VLOOKUP(VALUE(MID($B1163,2,1)),_314_Table2,MATCH(MID($B1163,1,1),_314_Table2_ColumnLookup,0),FALSE)
+N("314"),
""))))))))))))))))))))))))</f>
        <v>#N/A</v>
      </c>
      <c r="F1163" s="238" t="e">
        <f>IF(AND(VALUE(LEFT($A1163,3))=309,LEN($B1163)=3),VLOOKUP(VALUE(MID($B1163,2,2)),_309_Table3,MATCH(MID($B1163,1,1),_309_Table3_ColumnLookup,0),FALSE),
  IF($C1163="309 LCR SummaryA",OneYearSCR,IF($C1163="309 LCR SummaryB",UltimateSCR,IF(VALUE(LEFT($A1163,3))=309,VLOOKUP(VALUE(MID($B1163,2,1)),_309_Table3,MATCH(MID($B1163,1,1),_309_Table3_ColumnLookup,0),FALSE)
+N("309"),
  IF(VALUE(LEFT($A1163,3))=310,VLOOKUP(VALUE(MID($B1163,2,1)),_310_Table3,MATCH(MID($B1163,1,1),_310_Table3_ColumnLookup,0),FALSE)
+N("310"),
  IF(AND(VALUE(LEFT($A1163,3))=311,LEN($I1163)=4),VLOOKUP($I1163,_311_Table3,MATCH($B1163,_311_Table3_ColumnLookup,0),FALSE),
  IF(AND(VALUE(LEFT($A1163,3))=311,OR($B1163="I2",$B1163="J2",$B1163="K2",$B1163="L2")),VLOOKUP('311'!$G$58,_311_Table3,MATCH(MID($B1163,1,1),_311_Table3_ColumnLookup,0),FALSE),
  IF(AND(VALUE(LEFT($A1163,3))=311,RIGHT($B1163,5)="Total"),VLOOKUP('311'!$G$59,_311_Table3,MATCH(MID($B1163,1,1),_311_Table3_ColumnLookup,0),FALSE),
  IF(VALUE(LEFT($A1163,3))=311,VLOOKUP(VALUE(MID($B1163,2,1)),_311_Table3,MATCH(MID($B1163,1,1),_311_Table3_ColumnLookup,0),FALSE)
+N("311"),
  IF(AND(VALUE(LEFT($A1163,3))=312,LEFT($G1163,10)="Unincepted",$B1163="G "),VLOOKUP(" ULO",_312_Table3,MATCH('312'!$N$16,_312_Table3_ColumnLookup,0),FALSE),
  IF(AND(VALUE(LEFT($A1163,3))=312,LEFT($G1163,10)="Unincepted",$B1163="O "),VLOOKUP(" ULO",_312_Table3,MATCH('312'!$V$16,_312_Table3_ColumnLookup,0),FALSE),
  IF(AND(VALUE(LEFT($A1163,3))=312,LEFT($G1163,10)="Unincepted",$B1163="Q "),VLOOKUP(" ULO",_312_Table3,MATCH('312'!$X$16,_312_Table3_ColumnLookup,0),FALSE),
  IF(AND(VALUE(LEFT($A1163,3))=312,LEFT($G1163,10)="Unincepted"),VLOOKUP(" ULO",_312_Table3,MATCH(LEFT($B1163,1),_312_Table3_ColumnLookup,0),FALSE),
  IF(AND(VALUE(LEFT($A1163,3))=312,LEFT($G1163,5)="Total",$B1163="G "),VLOOKUP('312'!$F$80,_312_Table3,MATCH('312'!$N$16,_312_Table3_ColumnLookup,0),FALSE),
  IF(AND(VALUE(LEFT($A1163,3))=312,LEFT($G1163,5)="Total",$B1163="O "),VLOOKUP('312'!$F$80,_312_Table3,MATCH('312'!$V$16,_312_Table3_ColumnLookup,0),FALSE),
  IF(AND(VALUE(LEFT($A1163,3))=312,LEFT($G1163,5)="Total",$B1163="Q "),VLOOKUP('312'!$F$80,_312_Table3,MATCH('312'!$X$16,_312_Table3_ColumnLookup,0),FALSE),
  IF(AND(VALUE(LEFT($A1163,3))=312,LEFT($G1163,5)="Total"),VLOOKUP('312'!$F$80,_312_Table3,MATCH(LEFT($B1163,1),_312_Table3_ColumnLookup,0),FALSE),
  IF(AND(VALUE(LEFT($A1163,3))=312,LEN($I1163)=4,$B1163="G"),VLOOKUP($I1163,_312_Table3,MATCH('312'!$N$16,_312_Table3_ColumnLookup,0),FALSE),
  IF(AND(VALUE(LEFT($A1163,3))=312,LEN($I1163)=4,$B1163="O"),VLOOKUP($I1163,_312_Table3,MATCH('312'!$V$16,_312_Table3_ColumnLookup,0),FALSE),
  IF(AND(VALUE(LEFT($A1163,3))=312,LEN($I1163)=4,$B1163="Q"),VLOOKUP($I1163,_312_Table3,MATCH('312'!$X$16,_312_Table3_ColumnLookup,0),FALSE),
  IF(AND(VALUE(LEFT($A1163,3))=312,LEN($I1163)=4),VLOOKUP($I1163,_312_Table3,MATCH(LEFT($B1163,1),_312_Table3_ColumnLookup,0),FALSE)
+N("312"),
  IF(VALUE(LEFT($A1163,3))=313,VLOOKUP(VALUE(MID($B1163,2,1)),_313_Table3,MATCH(MID($B1163,1,1),_313_Table3_ColumnLookup,0),FALSE)
+N("313"),
  IF(AND(VALUE(LEFT($A1163,3))=314,LEN($B1163)=3),VLOOKUP(VALUE(MID($B1163,2,2)),_314_Table3,MATCH(MID($B1163,1,1),_314_Table3_ColumnLookup,0),FALSE),
  IF(VALUE(LEFT($A1163,3))=314,VLOOKUP(VALUE(MID($B1163,2,1)),_314_Table3,MATCH(MID($B1163,1,1),_314_Table3_ColumnLookup,0),FALSE)
+N("314"),
""))))))))))))))))))))))))</f>
        <v>#N/A</v>
      </c>
      <c r="H1163" s="321" t="str">
        <f>IFERROR(
IF(ISERROR($D1163)=FALSE,$D1163,IF(ISERROR($E1163)=FALSE,$E1163,IF(ISERROR($F1163)=FALSE,$F1163
+N("012 checkboxes"),
IF(
IF(OR(LEFT($A1163,9)="Syndicate",LEFT($A1163,12)="NewSyndicate"),VLOOKUP($A1163,'012'!$J:$ZW,MATCH("Link to button",'012'!$J$1:$ZW$1,0),0)
+N("309 checkbox"),
IF($C1163="309 LCR Summary0",VLOOKUP("Notes990",'309'!$P:$ZZ,MATCH("Link to button",'309'!$P$1:$ZZ$1,0),0)
+N("313 checkboxes"),
IF($C1163="313 Financial Information0LcmVsScr",IF($C1163="309 LCR Summary0",VLOOKUP("LcmVsScr",'309'!$N:$ZZ,MATCH("Link to button",'309'!$N$1:$ZZ$1,0),0),
IF($C1163="313 Financial Information0LcrDocAttached",IF($C1163="309 LCR Summary0",VLOOKUP("LcrDocAttached",'309'!$N:$ZZ,MATCH("Link to button",'309'!$N$1:$ZZ$1,0),
0)))))))=1,TRUE,FALSE)
))),"")</f>
        <v/>
      </c>
    </row>
    <row r="1164" spans="1:8">
      <c r="A1164" s="237" t="e">
        <f>VLOOKUP($G1164,CSVLookups!$B:$R,MATCH(A$1,CSVLookups!$B$1:$R$1,0),FALSE)</f>
        <v>#N/A</v>
      </c>
      <c r="B1164" s="237" t="e">
        <f>VLOOKUP($G1164,CSVLookups!$B:$R,MATCH(B$1,CSVLookups!$B$1:$R$1,0),FALSE)</f>
        <v>#N/A</v>
      </c>
      <c r="C1164" s="238" t="e">
        <f t="shared" si="18"/>
        <v>#N/A</v>
      </c>
      <c r="D1164" s="238" t="e">
        <f>IF(AND(VALUE(LEFT($A1164,3))=309,LEN($B1164)=3),VLOOKUP(VALUE(MID($B1164,2,2)),_309_Table1,MATCH(MID($B1164,1,1),_309_Table1_ColumnLookup,0),FALSE),
  IF($C1164="309 LCR SummaryA",OneYearSCR,IF($C1164="309 LCR SummaryB",UltimateSCR,IF(VALUE(LEFT($A1164,3))=309,VLOOKUP(VALUE(MID($B1164,2,1)),_309_Table1,MATCH(MID($B1164,1,1),_309_Table1_ColumnLookup,0),FALSE)
+N("309"),
  IF(VALUE(LEFT($A1164,3))=310,VLOOKUP(VALUE(MID($B1164,2,1)),_310_Table1,MATCH(MID($B1164,1,1),_310_Table1_ColumnLookup,0),FALSE)
+N("310"),
  IF(AND(VALUE(LEFT($A1164,3))=311,LEN($I1164)=4),VLOOKUP($I1164,_311_Table1,MATCH($B1164,_311_Table1_ColumnLookup,0),FALSE),
  IF(AND(VALUE(LEFT($A1164,3))=311,OR($B1164="I2",$B1164="J2",$B1164="K2",$B1164="L2")),VLOOKUP('311'!$G$58,_311_Table1,MATCH(MID($B1164,1,1),_311_Table1_ColumnLookup,0),FALSE),
  IF(AND(VALUE(LEFT($A1164,3))=311,RIGHT($B1164,5)="Total"),VLOOKUP('311'!$G$59,_311_Table1,MATCH(MID($B1164,1,1),_311_Table1_ColumnLookup,0),FALSE),
  IF(VALUE(LEFT($A1164,3))=311,VLOOKUP(VALUE(MID($B1164,2,1)),_311_Table1,MATCH(MID($B1164,1,1),_311_Table1_ColumnLookup,0),FALSE)
+N("311"),
  IF(AND(VALUE(LEFT($A1164,3))=312,LEFT($G1164,10)="Unincepted",$B1164="G "),VLOOKUP(" ULO",_312_Table1,MATCH('312'!$N$16,_312_Table1_ColumnLookup,0),FALSE),
  IF(AND(VALUE(LEFT($A1164,3))=312,LEFT($G1164,10)="Unincepted",$B1164="O "),VLOOKUP(" ULO",_312_Table1,MATCH('312'!$V$16,_312_Table1_ColumnLookup,0),FALSE),
  IF(AND(VALUE(LEFT($A1164,3))=312,LEFT($G1164,10)="Unincepted",$B1164="Q "),VLOOKUP(" ULO",_312_Table1,MATCH('312'!$X$16,_312_Table1_ColumnLookup,0),FALSE),
  IF(AND(VALUE(LEFT($A1164,3))=312,LEFT($G1164,10)="Unincepted"),VLOOKUP(" ULO",_312_Table1,MATCH(LEFT($B1164,1),_312_Table1_ColumnLookup,0),FALSE),
  IF(AND(VALUE(LEFT($A1164,3))=312,LEFT($G1164,5)="Total",$B1164="G "),VLOOKUP('312'!$F$80,_312_Table1,MATCH('312'!$N$16,_312_Table1_ColumnLookup,0),FALSE),
  IF(AND(VALUE(LEFT($A1164,3))=312,LEFT($G1164,5)="Total",$B1164="O "),VLOOKUP('312'!$F$80,_312_Table1,MATCH('312'!$V$16,_312_Table1_ColumnLookup,0),FALSE),
  IF(AND(VALUE(LEFT($A1164,3))=312,LEFT($G1164,5)="Total",$B1164="Q "),VLOOKUP('312'!$F$80,_312_Table1,MATCH('312'!$X$16,_312_Table1_ColumnLookup,0),FALSE),
  IF(AND(VALUE(LEFT($A1164,3))=312,LEFT($G1164,5)="Total"),VLOOKUP('312'!$F$80,_312_Table1,MATCH(LEFT($B1164,1),_312_Table1_ColumnLookup,0),FALSE),
  IF(AND(VALUE(LEFT($A1164,3))=312,LEN($I1164)=4,$B1164="G"),VLOOKUP($I1164,_312_Table1,MATCH('312'!$N$16,_312_Table1_ColumnLookup,0),FALSE),
  IF(AND(VALUE(LEFT($A1164,3))=312,LEN($I1164)=4,$B1164="O"),VLOOKUP($I1164,_312_Table1,MATCH('312'!$V$16,_312_Table1_ColumnLookup,0),FALSE),
  IF(AND(VALUE(LEFT($A1164,3))=312,LEN($I1164)=4,$B1164="Q"),VLOOKUP($I1164,_312_Table1,MATCH('312'!$X$16,_312_Table1_ColumnLookup,0),FALSE),
  IF(AND(VALUE(LEFT($A1164,3))=312,LEN($I1164)=4),VLOOKUP($I1164,_312_Table1,MATCH(LEFT($B1164,1),_312_Table1_ColumnLookup,0),FALSE)
+N("312"),
  IF(VALUE(LEFT($A1164,3))=313,VLOOKUP(VALUE(MID($B1164,2,1)),_313_Table1,MATCH(MID($B1164,1,1),_313_Table1_ColumnLookup,0),FALSE)
+N("313"),
  IF(AND(VALUE(LEFT($A1164,3))=314,LEN($B1164)=3),VLOOKUP(VALUE(MID($B1164,2,2)),_314_Table1,MATCH(MID($B1164,1,1),_314_Table1_ColumnLookup,0),FALSE),
  IF(VALUE(LEFT($A1164,3))=314,VLOOKUP(VALUE(MID($B1164,2,1)),_314_Table1,MATCH(MID($B1164,1,1),_314_Table1_ColumnLookup,0),FALSE)
+N("314"),
""))))))))))))))))))))))))</f>
        <v>#N/A</v>
      </c>
      <c r="E1164" s="238" t="e">
        <f>IF(AND(VALUE(LEFT($A1164,3))=309,LEN($B1164)=3),VLOOKUP(VALUE(MID($B1164,2,2)),_309_Table2,MATCH(MID($B1164,1,1),_309_Table2_ColumnLookup,0),FALSE),
  IF($C1164="309 LCR SummaryA",OneYearSCR,IF($C1164="309 LCR SummaryB",UltimateSCR,IF(VALUE(LEFT($A1164,3))=309,VLOOKUP(VALUE(MID($B1164,2,1)),_309_Table2,MATCH(MID($B1164,1,1),_309_Table2_ColumnLookup,0),FALSE)
+N("309"),
  IF(VALUE(LEFT($A1164,3))=310,VLOOKUP(VALUE(MID($B1164,2,1)),_310_Table2,MATCH(MID($B1164,1,1),_310_Table2_ColumnLookup,0),FALSE)
+N("310"),
  IF(AND(VALUE(LEFT($A1164,3))=311,LEN($I1164)=4),VLOOKUP($I1164,_311_Table2,MATCH($B1164,_311_Table2_ColumnLookup,0),FALSE),
  IF(AND(VALUE(LEFT($A1164,3))=311,OR($B1164="I2",$B1164="J2",$B1164="K2",$B1164="L2")),VLOOKUP('311'!$G$58,_311_Table2,MATCH(MID($B1164,1,1),_311_Table2_ColumnLookup,0),FALSE),
  IF(AND(VALUE(LEFT($A1164,3))=311,RIGHT($B1164,5)="Total"),VLOOKUP('311'!$G$59,_311_Table2,MATCH(MID($B1164,1,1),_311_Table2_ColumnLookup,0),FALSE),
  IF(VALUE(LEFT($A1164,3))=311,VLOOKUP(VALUE(MID($B1164,2,1)),_311_Table2,MATCH(MID($B1164,1,1),_311_Table2_ColumnLookup,0),FALSE)
+N("311"),
  IF(AND(VALUE(LEFT($A1164,3))=312,LEFT($G1164,10)="Unincepted",$B1164="G "),VLOOKUP(" ULO",_312_Table2,MATCH('312'!$N$16,_312_Table2_ColumnLookup,0),FALSE),
  IF(AND(VALUE(LEFT($A1164,3))=312,LEFT($G1164,10)="Unincepted",$B1164="O "),VLOOKUP(" ULO",_312_Table2,MATCH('312'!$V$16,_312_Table2_ColumnLookup,0),FALSE),
  IF(AND(VALUE(LEFT($A1164,3))=312,LEFT($G1164,10)="Unincepted",$B1164="Q "),VLOOKUP(" ULO",_312_Table2,MATCH('312'!$X$16,_312_Table2_ColumnLookup,0),FALSE),
  IF(AND(VALUE(LEFT($A1164,3))=312,LEFT($G1164,10)="Unincepted"),VLOOKUP(" ULO",_312_Table2,MATCH(LEFT($B1164,1),_312_Table2_ColumnLookup,0),FALSE),
  IF(AND(VALUE(LEFT($A1164,3))=312,LEFT($G1164,5)="Total",$B1164="G "),VLOOKUP('312'!$F$80,_312_Table2,MATCH('312'!$N$16,_312_Table2_ColumnLookup,0),FALSE),
  IF(AND(VALUE(LEFT($A1164,3))=312,LEFT($G1164,5)="Total",$B1164="O "),VLOOKUP('312'!$F$80,_312_Table2,MATCH('312'!$V$16,_312_Table2_ColumnLookup,0),FALSE),
  IF(AND(VALUE(LEFT($A1164,3))=312,LEFT($G1164,5)="Total",$B1164="Q "),VLOOKUP('312'!$F$80,_312_Table2,MATCH('312'!$X$16,_312_Table2_ColumnLookup,0),FALSE),
  IF(AND(VALUE(LEFT($A1164,3))=312,LEFT($G1164,5)="Total"),VLOOKUP('312'!$F$80,_312_Table2,MATCH(LEFT($B1164,1),_312_Table2_ColumnLookup,0),FALSE),
  IF(AND(VALUE(LEFT($A1164,3))=312,LEN($I1164)=4,$B1164="G"),VLOOKUP($I1164,_312_Table2,MATCH('312'!$N$16,_312_Table2_ColumnLookup,0),FALSE),
  IF(AND(VALUE(LEFT($A1164,3))=312,LEN($I1164)=4,$B1164="O"),VLOOKUP($I1164,_312_Table2,MATCH('312'!$V$16,_312_Table2_ColumnLookup,0),FALSE),
  IF(AND(VALUE(LEFT($A1164,3))=312,LEN($I1164)=4,$B1164="Q"),VLOOKUP($I1164,_312_Table2,MATCH('312'!$X$16,_312_Table2_ColumnLookup,0),FALSE),
  IF(AND(VALUE(LEFT($A1164,3))=312,LEN($I1164)=4),VLOOKUP($I1164,_312_Table2,MATCH(LEFT($B1164,1),_312_Table2_ColumnLookup,0),FALSE)
+N("312"),
  IF(VALUE(LEFT($A1164,3))=313,VLOOKUP(VALUE(MID($B1164,2,1)),_313_Table2,MATCH(MID($B1164,1,1),_313_Table2_ColumnLookup,0),FALSE)
+N("313"),
  IF(AND(VALUE(LEFT($A1164,3))=314,LEN($B1164)=3),VLOOKUP(VALUE(MID($B1164,2,2)),_314_Table2,MATCH(MID($B1164,1,1),_314_Table2_ColumnLookup,0),FALSE),
  IF(VALUE(LEFT($A1164,3))=314,VLOOKUP(VALUE(MID($B1164,2,1)),_314_Table2,MATCH(MID($B1164,1,1),_314_Table2_ColumnLookup,0),FALSE)
+N("314"),
""))))))))))))))))))))))))</f>
        <v>#N/A</v>
      </c>
      <c r="F1164" s="238" t="e">
        <f>IF(AND(VALUE(LEFT($A1164,3))=309,LEN($B1164)=3),VLOOKUP(VALUE(MID($B1164,2,2)),_309_Table3,MATCH(MID($B1164,1,1),_309_Table3_ColumnLookup,0),FALSE),
  IF($C1164="309 LCR SummaryA",OneYearSCR,IF($C1164="309 LCR SummaryB",UltimateSCR,IF(VALUE(LEFT($A1164,3))=309,VLOOKUP(VALUE(MID($B1164,2,1)),_309_Table3,MATCH(MID($B1164,1,1),_309_Table3_ColumnLookup,0),FALSE)
+N("309"),
  IF(VALUE(LEFT($A1164,3))=310,VLOOKUP(VALUE(MID($B1164,2,1)),_310_Table3,MATCH(MID($B1164,1,1),_310_Table3_ColumnLookup,0),FALSE)
+N("310"),
  IF(AND(VALUE(LEFT($A1164,3))=311,LEN($I1164)=4),VLOOKUP($I1164,_311_Table3,MATCH($B1164,_311_Table3_ColumnLookup,0),FALSE),
  IF(AND(VALUE(LEFT($A1164,3))=311,OR($B1164="I2",$B1164="J2",$B1164="K2",$B1164="L2")),VLOOKUP('311'!$G$58,_311_Table3,MATCH(MID($B1164,1,1),_311_Table3_ColumnLookup,0),FALSE),
  IF(AND(VALUE(LEFT($A1164,3))=311,RIGHT($B1164,5)="Total"),VLOOKUP('311'!$G$59,_311_Table3,MATCH(MID($B1164,1,1),_311_Table3_ColumnLookup,0),FALSE),
  IF(VALUE(LEFT($A1164,3))=311,VLOOKUP(VALUE(MID($B1164,2,1)),_311_Table3,MATCH(MID($B1164,1,1),_311_Table3_ColumnLookup,0),FALSE)
+N("311"),
  IF(AND(VALUE(LEFT($A1164,3))=312,LEFT($G1164,10)="Unincepted",$B1164="G "),VLOOKUP(" ULO",_312_Table3,MATCH('312'!$N$16,_312_Table3_ColumnLookup,0),FALSE),
  IF(AND(VALUE(LEFT($A1164,3))=312,LEFT($G1164,10)="Unincepted",$B1164="O "),VLOOKUP(" ULO",_312_Table3,MATCH('312'!$V$16,_312_Table3_ColumnLookup,0),FALSE),
  IF(AND(VALUE(LEFT($A1164,3))=312,LEFT($G1164,10)="Unincepted",$B1164="Q "),VLOOKUP(" ULO",_312_Table3,MATCH('312'!$X$16,_312_Table3_ColumnLookup,0),FALSE),
  IF(AND(VALUE(LEFT($A1164,3))=312,LEFT($G1164,10)="Unincepted"),VLOOKUP(" ULO",_312_Table3,MATCH(LEFT($B1164,1),_312_Table3_ColumnLookup,0),FALSE),
  IF(AND(VALUE(LEFT($A1164,3))=312,LEFT($G1164,5)="Total",$B1164="G "),VLOOKUP('312'!$F$80,_312_Table3,MATCH('312'!$N$16,_312_Table3_ColumnLookup,0),FALSE),
  IF(AND(VALUE(LEFT($A1164,3))=312,LEFT($G1164,5)="Total",$B1164="O "),VLOOKUP('312'!$F$80,_312_Table3,MATCH('312'!$V$16,_312_Table3_ColumnLookup,0),FALSE),
  IF(AND(VALUE(LEFT($A1164,3))=312,LEFT($G1164,5)="Total",$B1164="Q "),VLOOKUP('312'!$F$80,_312_Table3,MATCH('312'!$X$16,_312_Table3_ColumnLookup,0),FALSE),
  IF(AND(VALUE(LEFT($A1164,3))=312,LEFT($G1164,5)="Total"),VLOOKUP('312'!$F$80,_312_Table3,MATCH(LEFT($B1164,1),_312_Table3_ColumnLookup,0),FALSE),
  IF(AND(VALUE(LEFT($A1164,3))=312,LEN($I1164)=4,$B1164="G"),VLOOKUP($I1164,_312_Table3,MATCH('312'!$N$16,_312_Table3_ColumnLookup,0),FALSE),
  IF(AND(VALUE(LEFT($A1164,3))=312,LEN($I1164)=4,$B1164="O"),VLOOKUP($I1164,_312_Table3,MATCH('312'!$V$16,_312_Table3_ColumnLookup,0),FALSE),
  IF(AND(VALUE(LEFT($A1164,3))=312,LEN($I1164)=4,$B1164="Q"),VLOOKUP($I1164,_312_Table3,MATCH('312'!$X$16,_312_Table3_ColumnLookup,0),FALSE),
  IF(AND(VALUE(LEFT($A1164,3))=312,LEN($I1164)=4),VLOOKUP($I1164,_312_Table3,MATCH(LEFT($B1164,1),_312_Table3_ColumnLookup,0),FALSE)
+N("312"),
  IF(VALUE(LEFT($A1164,3))=313,VLOOKUP(VALUE(MID($B1164,2,1)),_313_Table3,MATCH(MID($B1164,1,1),_313_Table3_ColumnLookup,0),FALSE)
+N("313"),
  IF(AND(VALUE(LEFT($A1164,3))=314,LEN($B1164)=3),VLOOKUP(VALUE(MID($B1164,2,2)),_314_Table3,MATCH(MID($B1164,1,1),_314_Table3_ColumnLookup,0),FALSE),
  IF(VALUE(LEFT($A1164,3))=314,VLOOKUP(VALUE(MID($B1164,2,1)),_314_Table3,MATCH(MID($B1164,1,1),_314_Table3_ColumnLookup,0),FALSE)
+N("314"),
""))))))))))))))))))))))))</f>
        <v>#N/A</v>
      </c>
      <c r="H1164" s="321" t="str">
        <f>IFERROR(
IF(ISERROR($D1164)=FALSE,$D1164,IF(ISERROR($E1164)=FALSE,$E1164,IF(ISERROR($F1164)=FALSE,$F1164
+N("012 checkboxes"),
IF(
IF(OR(LEFT($A1164,9)="Syndicate",LEFT($A1164,12)="NewSyndicate"),VLOOKUP($A1164,'012'!$J:$ZW,MATCH("Link to button",'012'!$J$1:$ZW$1,0),0)
+N("309 checkbox"),
IF($C1164="309 LCR Summary0",VLOOKUP("Notes990",'309'!$P:$ZZ,MATCH("Link to button",'309'!$P$1:$ZZ$1,0),0)
+N("313 checkboxes"),
IF($C1164="313 Financial Information0LcmVsScr",IF($C1164="309 LCR Summary0",VLOOKUP("LcmVsScr",'309'!$N:$ZZ,MATCH("Link to button",'309'!$N$1:$ZZ$1,0),0),
IF($C1164="313 Financial Information0LcrDocAttached",IF($C1164="309 LCR Summary0",VLOOKUP("LcrDocAttached",'309'!$N:$ZZ,MATCH("Link to button",'309'!$N$1:$ZZ$1,0),
0)))))))=1,TRUE,FALSE)
))),"")</f>
        <v/>
      </c>
    </row>
    <row r="1165" spans="1:8">
      <c r="A1165" s="237" t="e">
        <f>VLOOKUP($G1165,CSVLookups!$B:$R,MATCH(A$1,CSVLookups!$B$1:$R$1,0),FALSE)</f>
        <v>#N/A</v>
      </c>
      <c r="B1165" s="237" t="e">
        <f>VLOOKUP($G1165,CSVLookups!$B:$R,MATCH(B$1,CSVLookups!$B$1:$R$1,0),FALSE)</f>
        <v>#N/A</v>
      </c>
      <c r="C1165" s="238" t="e">
        <f t="shared" si="18"/>
        <v>#N/A</v>
      </c>
      <c r="D1165" s="238" t="e">
        <f>IF(AND(VALUE(LEFT($A1165,3))=309,LEN($B1165)=3),VLOOKUP(VALUE(MID($B1165,2,2)),_309_Table1,MATCH(MID($B1165,1,1),_309_Table1_ColumnLookup,0),FALSE),
  IF($C1165="309 LCR SummaryA",OneYearSCR,IF($C1165="309 LCR SummaryB",UltimateSCR,IF(VALUE(LEFT($A1165,3))=309,VLOOKUP(VALUE(MID($B1165,2,1)),_309_Table1,MATCH(MID($B1165,1,1),_309_Table1_ColumnLookup,0),FALSE)
+N("309"),
  IF(VALUE(LEFT($A1165,3))=310,VLOOKUP(VALUE(MID($B1165,2,1)),_310_Table1,MATCH(MID($B1165,1,1),_310_Table1_ColumnLookup,0),FALSE)
+N("310"),
  IF(AND(VALUE(LEFT($A1165,3))=311,LEN($I1165)=4),VLOOKUP($I1165,_311_Table1,MATCH($B1165,_311_Table1_ColumnLookup,0),FALSE),
  IF(AND(VALUE(LEFT($A1165,3))=311,OR($B1165="I2",$B1165="J2",$B1165="K2",$B1165="L2")),VLOOKUP('311'!$G$58,_311_Table1,MATCH(MID($B1165,1,1),_311_Table1_ColumnLookup,0),FALSE),
  IF(AND(VALUE(LEFT($A1165,3))=311,RIGHT($B1165,5)="Total"),VLOOKUP('311'!$G$59,_311_Table1,MATCH(MID($B1165,1,1),_311_Table1_ColumnLookup,0),FALSE),
  IF(VALUE(LEFT($A1165,3))=311,VLOOKUP(VALUE(MID($B1165,2,1)),_311_Table1,MATCH(MID($B1165,1,1),_311_Table1_ColumnLookup,0),FALSE)
+N("311"),
  IF(AND(VALUE(LEFT($A1165,3))=312,LEFT($G1165,10)="Unincepted",$B1165="G "),VLOOKUP(" ULO",_312_Table1,MATCH('312'!$N$16,_312_Table1_ColumnLookup,0),FALSE),
  IF(AND(VALUE(LEFT($A1165,3))=312,LEFT($G1165,10)="Unincepted",$B1165="O "),VLOOKUP(" ULO",_312_Table1,MATCH('312'!$V$16,_312_Table1_ColumnLookup,0),FALSE),
  IF(AND(VALUE(LEFT($A1165,3))=312,LEFT($G1165,10)="Unincepted",$B1165="Q "),VLOOKUP(" ULO",_312_Table1,MATCH('312'!$X$16,_312_Table1_ColumnLookup,0),FALSE),
  IF(AND(VALUE(LEFT($A1165,3))=312,LEFT($G1165,10)="Unincepted"),VLOOKUP(" ULO",_312_Table1,MATCH(LEFT($B1165,1),_312_Table1_ColumnLookup,0),FALSE),
  IF(AND(VALUE(LEFT($A1165,3))=312,LEFT($G1165,5)="Total",$B1165="G "),VLOOKUP('312'!$F$80,_312_Table1,MATCH('312'!$N$16,_312_Table1_ColumnLookup,0),FALSE),
  IF(AND(VALUE(LEFT($A1165,3))=312,LEFT($G1165,5)="Total",$B1165="O "),VLOOKUP('312'!$F$80,_312_Table1,MATCH('312'!$V$16,_312_Table1_ColumnLookup,0),FALSE),
  IF(AND(VALUE(LEFT($A1165,3))=312,LEFT($G1165,5)="Total",$B1165="Q "),VLOOKUP('312'!$F$80,_312_Table1,MATCH('312'!$X$16,_312_Table1_ColumnLookup,0),FALSE),
  IF(AND(VALUE(LEFT($A1165,3))=312,LEFT($G1165,5)="Total"),VLOOKUP('312'!$F$80,_312_Table1,MATCH(LEFT($B1165,1),_312_Table1_ColumnLookup,0),FALSE),
  IF(AND(VALUE(LEFT($A1165,3))=312,LEN($I1165)=4,$B1165="G"),VLOOKUP($I1165,_312_Table1,MATCH('312'!$N$16,_312_Table1_ColumnLookup,0),FALSE),
  IF(AND(VALUE(LEFT($A1165,3))=312,LEN($I1165)=4,$B1165="O"),VLOOKUP($I1165,_312_Table1,MATCH('312'!$V$16,_312_Table1_ColumnLookup,0),FALSE),
  IF(AND(VALUE(LEFT($A1165,3))=312,LEN($I1165)=4,$B1165="Q"),VLOOKUP($I1165,_312_Table1,MATCH('312'!$X$16,_312_Table1_ColumnLookup,0),FALSE),
  IF(AND(VALUE(LEFT($A1165,3))=312,LEN($I1165)=4),VLOOKUP($I1165,_312_Table1,MATCH(LEFT($B1165,1),_312_Table1_ColumnLookup,0),FALSE)
+N("312"),
  IF(VALUE(LEFT($A1165,3))=313,VLOOKUP(VALUE(MID($B1165,2,1)),_313_Table1,MATCH(MID($B1165,1,1),_313_Table1_ColumnLookup,0),FALSE)
+N("313"),
  IF(AND(VALUE(LEFT($A1165,3))=314,LEN($B1165)=3),VLOOKUP(VALUE(MID($B1165,2,2)),_314_Table1,MATCH(MID($B1165,1,1),_314_Table1_ColumnLookup,0),FALSE),
  IF(VALUE(LEFT($A1165,3))=314,VLOOKUP(VALUE(MID($B1165,2,1)),_314_Table1,MATCH(MID($B1165,1,1),_314_Table1_ColumnLookup,0),FALSE)
+N("314"),
""))))))))))))))))))))))))</f>
        <v>#N/A</v>
      </c>
      <c r="E1165" s="238" t="e">
        <f>IF(AND(VALUE(LEFT($A1165,3))=309,LEN($B1165)=3),VLOOKUP(VALUE(MID($B1165,2,2)),_309_Table2,MATCH(MID($B1165,1,1),_309_Table2_ColumnLookup,0),FALSE),
  IF($C1165="309 LCR SummaryA",OneYearSCR,IF($C1165="309 LCR SummaryB",UltimateSCR,IF(VALUE(LEFT($A1165,3))=309,VLOOKUP(VALUE(MID($B1165,2,1)),_309_Table2,MATCH(MID($B1165,1,1),_309_Table2_ColumnLookup,0),FALSE)
+N("309"),
  IF(VALUE(LEFT($A1165,3))=310,VLOOKUP(VALUE(MID($B1165,2,1)),_310_Table2,MATCH(MID($B1165,1,1),_310_Table2_ColumnLookup,0),FALSE)
+N("310"),
  IF(AND(VALUE(LEFT($A1165,3))=311,LEN($I1165)=4),VLOOKUP($I1165,_311_Table2,MATCH($B1165,_311_Table2_ColumnLookup,0),FALSE),
  IF(AND(VALUE(LEFT($A1165,3))=311,OR($B1165="I2",$B1165="J2",$B1165="K2",$B1165="L2")),VLOOKUP('311'!$G$58,_311_Table2,MATCH(MID($B1165,1,1),_311_Table2_ColumnLookup,0),FALSE),
  IF(AND(VALUE(LEFT($A1165,3))=311,RIGHT($B1165,5)="Total"),VLOOKUP('311'!$G$59,_311_Table2,MATCH(MID($B1165,1,1),_311_Table2_ColumnLookup,0),FALSE),
  IF(VALUE(LEFT($A1165,3))=311,VLOOKUP(VALUE(MID($B1165,2,1)),_311_Table2,MATCH(MID($B1165,1,1),_311_Table2_ColumnLookup,0),FALSE)
+N("311"),
  IF(AND(VALUE(LEFT($A1165,3))=312,LEFT($G1165,10)="Unincepted",$B1165="G "),VLOOKUP(" ULO",_312_Table2,MATCH('312'!$N$16,_312_Table2_ColumnLookup,0),FALSE),
  IF(AND(VALUE(LEFT($A1165,3))=312,LEFT($G1165,10)="Unincepted",$B1165="O "),VLOOKUP(" ULO",_312_Table2,MATCH('312'!$V$16,_312_Table2_ColumnLookup,0),FALSE),
  IF(AND(VALUE(LEFT($A1165,3))=312,LEFT($G1165,10)="Unincepted",$B1165="Q "),VLOOKUP(" ULO",_312_Table2,MATCH('312'!$X$16,_312_Table2_ColumnLookup,0),FALSE),
  IF(AND(VALUE(LEFT($A1165,3))=312,LEFT($G1165,10)="Unincepted"),VLOOKUP(" ULO",_312_Table2,MATCH(LEFT($B1165,1),_312_Table2_ColumnLookup,0),FALSE),
  IF(AND(VALUE(LEFT($A1165,3))=312,LEFT($G1165,5)="Total",$B1165="G "),VLOOKUP('312'!$F$80,_312_Table2,MATCH('312'!$N$16,_312_Table2_ColumnLookup,0),FALSE),
  IF(AND(VALUE(LEFT($A1165,3))=312,LEFT($G1165,5)="Total",$B1165="O "),VLOOKUP('312'!$F$80,_312_Table2,MATCH('312'!$V$16,_312_Table2_ColumnLookup,0),FALSE),
  IF(AND(VALUE(LEFT($A1165,3))=312,LEFT($G1165,5)="Total",$B1165="Q "),VLOOKUP('312'!$F$80,_312_Table2,MATCH('312'!$X$16,_312_Table2_ColumnLookup,0),FALSE),
  IF(AND(VALUE(LEFT($A1165,3))=312,LEFT($G1165,5)="Total"),VLOOKUP('312'!$F$80,_312_Table2,MATCH(LEFT($B1165,1),_312_Table2_ColumnLookup,0),FALSE),
  IF(AND(VALUE(LEFT($A1165,3))=312,LEN($I1165)=4,$B1165="G"),VLOOKUP($I1165,_312_Table2,MATCH('312'!$N$16,_312_Table2_ColumnLookup,0),FALSE),
  IF(AND(VALUE(LEFT($A1165,3))=312,LEN($I1165)=4,$B1165="O"),VLOOKUP($I1165,_312_Table2,MATCH('312'!$V$16,_312_Table2_ColumnLookup,0),FALSE),
  IF(AND(VALUE(LEFT($A1165,3))=312,LEN($I1165)=4,$B1165="Q"),VLOOKUP($I1165,_312_Table2,MATCH('312'!$X$16,_312_Table2_ColumnLookup,0),FALSE),
  IF(AND(VALUE(LEFT($A1165,3))=312,LEN($I1165)=4),VLOOKUP($I1165,_312_Table2,MATCH(LEFT($B1165,1),_312_Table2_ColumnLookup,0),FALSE)
+N("312"),
  IF(VALUE(LEFT($A1165,3))=313,VLOOKUP(VALUE(MID($B1165,2,1)),_313_Table2,MATCH(MID($B1165,1,1),_313_Table2_ColumnLookup,0),FALSE)
+N("313"),
  IF(AND(VALUE(LEFT($A1165,3))=314,LEN($B1165)=3),VLOOKUP(VALUE(MID($B1165,2,2)),_314_Table2,MATCH(MID($B1165,1,1),_314_Table2_ColumnLookup,0),FALSE),
  IF(VALUE(LEFT($A1165,3))=314,VLOOKUP(VALUE(MID($B1165,2,1)),_314_Table2,MATCH(MID($B1165,1,1),_314_Table2_ColumnLookup,0),FALSE)
+N("314"),
""))))))))))))))))))))))))</f>
        <v>#N/A</v>
      </c>
      <c r="F1165" s="238" t="e">
        <f>IF(AND(VALUE(LEFT($A1165,3))=309,LEN($B1165)=3),VLOOKUP(VALUE(MID($B1165,2,2)),_309_Table3,MATCH(MID($B1165,1,1),_309_Table3_ColumnLookup,0),FALSE),
  IF($C1165="309 LCR SummaryA",OneYearSCR,IF($C1165="309 LCR SummaryB",UltimateSCR,IF(VALUE(LEFT($A1165,3))=309,VLOOKUP(VALUE(MID($B1165,2,1)),_309_Table3,MATCH(MID($B1165,1,1),_309_Table3_ColumnLookup,0),FALSE)
+N("309"),
  IF(VALUE(LEFT($A1165,3))=310,VLOOKUP(VALUE(MID($B1165,2,1)),_310_Table3,MATCH(MID($B1165,1,1),_310_Table3_ColumnLookup,0),FALSE)
+N("310"),
  IF(AND(VALUE(LEFT($A1165,3))=311,LEN($I1165)=4),VLOOKUP($I1165,_311_Table3,MATCH($B1165,_311_Table3_ColumnLookup,0),FALSE),
  IF(AND(VALUE(LEFT($A1165,3))=311,OR($B1165="I2",$B1165="J2",$B1165="K2",$B1165="L2")),VLOOKUP('311'!$G$58,_311_Table3,MATCH(MID($B1165,1,1),_311_Table3_ColumnLookup,0),FALSE),
  IF(AND(VALUE(LEFT($A1165,3))=311,RIGHT($B1165,5)="Total"),VLOOKUP('311'!$G$59,_311_Table3,MATCH(MID($B1165,1,1),_311_Table3_ColumnLookup,0),FALSE),
  IF(VALUE(LEFT($A1165,3))=311,VLOOKUP(VALUE(MID($B1165,2,1)),_311_Table3,MATCH(MID($B1165,1,1),_311_Table3_ColumnLookup,0),FALSE)
+N("311"),
  IF(AND(VALUE(LEFT($A1165,3))=312,LEFT($G1165,10)="Unincepted",$B1165="G "),VLOOKUP(" ULO",_312_Table3,MATCH('312'!$N$16,_312_Table3_ColumnLookup,0),FALSE),
  IF(AND(VALUE(LEFT($A1165,3))=312,LEFT($G1165,10)="Unincepted",$B1165="O "),VLOOKUP(" ULO",_312_Table3,MATCH('312'!$V$16,_312_Table3_ColumnLookup,0),FALSE),
  IF(AND(VALUE(LEFT($A1165,3))=312,LEFT($G1165,10)="Unincepted",$B1165="Q "),VLOOKUP(" ULO",_312_Table3,MATCH('312'!$X$16,_312_Table3_ColumnLookup,0),FALSE),
  IF(AND(VALUE(LEFT($A1165,3))=312,LEFT($G1165,10)="Unincepted"),VLOOKUP(" ULO",_312_Table3,MATCH(LEFT($B1165,1),_312_Table3_ColumnLookup,0),FALSE),
  IF(AND(VALUE(LEFT($A1165,3))=312,LEFT($G1165,5)="Total",$B1165="G "),VLOOKUP('312'!$F$80,_312_Table3,MATCH('312'!$N$16,_312_Table3_ColumnLookup,0),FALSE),
  IF(AND(VALUE(LEFT($A1165,3))=312,LEFT($G1165,5)="Total",$B1165="O "),VLOOKUP('312'!$F$80,_312_Table3,MATCH('312'!$V$16,_312_Table3_ColumnLookup,0),FALSE),
  IF(AND(VALUE(LEFT($A1165,3))=312,LEFT($G1165,5)="Total",$B1165="Q "),VLOOKUP('312'!$F$80,_312_Table3,MATCH('312'!$X$16,_312_Table3_ColumnLookup,0),FALSE),
  IF(AND(VALUE(LEFT($A1165,3))=312,LEFT($G1165,5)="Total"),VLOOKUP('312'!$F$80,_312_Table3,MATCH(LEFT($B1165,1),_312_Table3_ColumnLookup,0),FALSE),
  IF(AND(VALUE(LEFT($A1165,3))=312,LEN($I1165)=4,$B1165="G"),VLOOKUP($I1165,_312_Table3,MATCH('312'!$N$16,_312_Table3_ColumnLookup,0),FALSE),
  IF(AND(VALUE(LEFT($A1165,3))=312,LEN($I1165)=4,$B1165="O"),VLOOKUP($I1165,_312_Table3,MATCH('312'!$V$16,_312_Table3_ColumnLookup,0),FALSE),
  IF(AND(VALUE(LEFT($A1165,3))=312,LEN($I1165)=4,$B1165="Q"),VLOOKUP($I1165,_312_Table3,MATCH('312'!$X$16,_312_Table3_ColumnLookup,0),FALSE),
  IF(AND(VALUE(LEFT($A1165,3))=312,LEN($I1165)=4),VLOOKUP($I1165,_312_Table3,MATCH(LEFT($B1165,1),_312_Table3_ColumnLookup,0),FALSE)
+N("312"),
  IF(VALUE(LEFT($A1165,3))=313,VLOOKUP(VALUE(MID($B1165,2,1)),_313_Table3,MATCH(MID($B1165,1,1),_313_Table3_ColumnLookup,0),FALSE)
+N("313"),
  IF(AND(VALUE(LEFT($A1165,3))=314,LEN($B1165)=3),VLOOKUP(VALUE(MID($B1165,2,2)),_314_Table3,MATCH(MID($B1165,1,1),_314_Table3_ColumnLookup,0),FALSE),
  IF(VALUE(LEFT($A1165,3))=314,VLOOKUP(VALUE(MID($B1165,2,1)),_314_Table3,MATCH(MID($B1165,1,1),_314_Table3_ColumnLookup,0),FALSE)
+N("314"),
""))))))))))))))))))))))))</f>
        <v>#N/A</v>
      </c>
      <c r="H1165" s="321" t="str">
        <f>IFERROR(
IF(ISERROR($D1165)=FALSE,$D1165,IF(ISERROR($E1165)=FALSE,$E1165,IF(ISERROR($F1165)=FALSE,$F1165
+N("012 checkboxes"),
IF(
IF(OR(LEFT($A1165,9)="Syndicate",LEFT($A1165,12)="NewSyndicate"),VLOOKUP($A1165,'012'!$J:$ZW,MATCH("Link to button",'012'!$J$1:$ZW$1,0),0)
+N("309 checkbox"),
IF($C1165="309 LCR Summary0",VLOOKUP("Notes990",'309'!$P:$ZZ,MATCH("Link to button",'309'!$P$1:$ZZ$1,0),0)
+N("313 checkboxes"),
IF($C1165="313 Financial Information0LcmVsScr",IF($C1165="309 LCR Summary0",VLOOKUP("LcmVsScr",'309'!$N:$ZZ,MATCH("Link to button",'309'!$N$1:$ZZ$1,0),0),
IF($C1165="313 Financial Information0LcrDocAttached",IF($C1165="309 LCR Summary0",VLOOKUP("LcrDocAttached",'309'!$N:$ZZ,MATCH("Link to button",'309'!$N$1:$ZZ$1,0),
0)))))))=1,TRUE,FALSE)
))),"")</f>
        <v/>
      </c>
    </row>
    <row r="1166" spans="1:8">
      <c r="A1166" s="237" t="e">
        <f>VLOOKUP($G1166,CSVLookups!$B:$R,MATCH(A$1,CSVLookups!$B$1:$R$1,0),FALSE)</f>
        <v>#N/A</v>
      </c>
      <c r="B1166" s="237" t="e">
        <f>VLOOKUP($G1166,CSVLookups!$B:$R,MATCH(B$1,CSVLookups!$B$1:$R$1,0),FALSE)</f>
        <v>#N/A</v>
      </c>
      <c r="C1166" s="238" t="e">
        <f t="shared" si="18"/>
        <v>#N/A</v>
      </c>
      <c r="D1166" s="238" t="e">
        <f>IF(AND(VALUE(LEFT($A1166,3))=309,LEN($B1166)=3),VLOOKUP(VALUE(MID($B1166,2,2)),_309_Table1,MATCH(MID($B1166,1,1),_309_Table1_ColumnLookup,0),FALSE),
  IF($C1166="309 LCR SummaryA",OneYearSCR,IF($C1166="309 LCR SummaryB",UltimateSCR,IF(VALUE(LEFT($A1166,3))=309,VLOOKUP(VALUE(MID($B1166,2,1)),_309_Table1,MATCH(MID($B1166,1,1),_309_Table1_ColumnLookup,0),FALSE)
+N("309"),
  IF(VALUE(LEFT($A1166,3))=310,VLOOKUP(VALUE(MID($B1166,2,1)),_310_Table1,MATCH(MID($B1166,1,1),_310_Table1_ColumnLookup,0),FALSE)
+N("310"),
  IF(AND(VALUE(LEFT($A1166,3))=311,LEN($I1166)=4),VLOOKUP($I1166,_311_Table1,MATCH($B1166,_311_Table1_ColumnLookup,0),FALSE),
  IF(AND(VALUE(LEFT($A1166,3))=311,OR($B1166="I2",$B1166="J2",$B1166="K2",$B1166="L2")),VLOOKUP('311'!$G$58,_311_Table1,MATCH(MID($B1166,1,1),_311_Table1_ColumnLookup,0),FALSE),
  IF(AND(VALUE(LEFT($A1166,3))=311,RIGHT($B1166,5)="Total"),VLOOKUP('311'!$G$59,_311_Table1,MATCH(MID($B1166,1,1),_311_Table1_ColumnLookup,0),FALSE),
  IF(VALUE(LEFT($A1166,3))=311,VLOOKUP(VALUE(MID($B1166,2,1)),_311_Table1,MATCH(MID($B1166,1,1),_311_Table1_ColumnLookup,0),FALSE)
+N("311"),
  IF(AND(VALUE(LEFT($A1166,3))=312,LEFT($G1166,10)="Unincepted",$B1166="G "),VLOOKUP(" ULO",_312_Table1,MATCH('312'!$N$16,_312_Table1_ColumnLookup,0),FALSE),
  IF(AND(VALUE(LEFT($A1166,3))=312,LEFT($G1166,10)="Unincepted",$B1166="O "),VLOOKUP(" ULO",_312_Table1,MATCH('312'!$V$16,_312_Table1_ColumnLookup,0),FALSE),
  IF(AND(VALUE(LEFT($A1166,3))=312,LEFT($G1166,10)="Unincepted",$B1166="Q "),VLOOKUP(" ULO",_312_Table1,MATCH('312'!$X$16,_312_Table1_ColumnLookup,0),FALSE),
  IF(AND(VALUE(LEFT($A1166,3))=312,LEFT($G1166,10)="Unincepted"),VLOOKUP(" ULO",_312_Table1,MATCH(LEFT($B1166,1),_312_Table1_ColumnLookup,0),FALSE),
  IF(AND(VALUE(LEFT($A1166,3))=312,LEFT($G1166,5)="Total",$B1166="G "),VLOOKUP('312'!$F$80,_312_Table1,MATCH('312'!$N$16,_312_Table1_ColumnLookup,0),FALSE),
  IF(AND(VALUE(LEFT($A1166,3))=312,LEFT($G1166,5)="Total",$B1166="O "),VLOOKUP('312'!$F$80,_312_Table1,MATCH('312'!$V$16,_312_Table1_ColumnLookup,0),FALSE),
  IF(AND(VALUE(LEFT($A1166,3))=312,LEFT($G1166,5)="Total",$B1166="Q "),VLOOKUP('312'!$F$80,_312_Table1,MATCH('312'!$X$16,_312_Table1_ColumnLookup,0),FALSE),
  IF(AND(VALUE(LEFT($A1166,3))=312,LEFT($G1166,5)="Total"),VLOOKUP('312'!$F$80,_312_Table1,MATCH(LEFT($B1166,1),_312_Table1_ColumnLookup,0),FALSE),
  IF(AND(VALUE(LEFT($A1166,3))=312,LEN($I1166)=4,$B1166="G"),VLOOKUP($I1166,_312_Table1,MATCH('312'!$N$16,_312_Table1_ColumnLookup,0),FALSE),
  IF(AND(VALUE(LEFT($A1166,3))=312,LEN($I1166)=4,$B1166="O"),VLOOKUP($I1166,_312_Table1,MATCH('312'!$V$16,_312_Table1_ColumnLookup,0),FALSE),
  IF(AND(VALUE(LEFT($A1166,3))=312,LEN($I1166)=4,$B1166="Q"),VLOOKUP($I1166,_312_Table1,MATCH('312'!$X$16,_312_Table1_ColumnLookup,0),FALSE),
  IF(AND(VALUE(LEFT($A1166,3))=312,LEN($I1166)=4),VLOOKUP($I1166,_312_Table1,MATCH(LEFT($B1166,1),_312_Table1_ColumnLookup,0),FALSE)
+N("312"),
  IF(VALUE(LEFT($A1166,3))=313,VLOOKUP(VALUE(MID($B1166,2,1)),_313_Table1,MATCH(MID($B1166,1,1),_313_Table1_ColumnLookup,0),FALSE)
+N("313"),
  IF(AND(VALUE(LEFT($A1166,3))=314,LEN($B1166)=3),VLOOKUP(VALUE(MID($B1166,2,2)),_314_Table1,MATCH(MID($B1166,1,1),_314_Table1_ColumnLookup,0),FALSE),
  IF(VALUE(LEFT($A1166,3))=314,VLOOKUP(VALUE(MID($B1166,2,1)),_314_Table1,MATCH(MID($B1166,1,1),_314_Table1_ColumnLookup,0),FALSE)
+N("314"),
""))))))))))))))))))))))))</f>
        <v>#N/A</v>
      </c>
      <c r="E1166" s="238" t="e">
        <f>IF(AND(VALUE(LEFT($A1166,3))=309,LEN($B1166)=3),VLOOKUP(VALUE(MID($B1166,2,2)),_309_Table2,MATCH(MID($B1166,1,1),_309_Table2_ColumnLookup,0),FALSE),
  IF($C1166="309 LCR SummaryA",OneYearSCR,IF($C1166="309 LCR SummaryB",UltimateSCR,IF(VALUE(LEFT($A1166,3))=309,VLOOKUP(VALUE(MID($B1166,2,1)),_309_Table2,MATCH(MID($B1166,1,1),_309_Table2_ColumnLookup,0),FALSE)
+N("309"),
  IF(VALUE(LEFT($A1166,3))=310,VLOOKUP(VALUE(MID($B1166,2,1)),_310_Table2,MATCH(MID($B1166,1,1),_310_Table2_ColumnLookup,0),FALSE)
+N("310"),
  IF(AND(VALUE(LEFT($A1166,3))=311,LEN($I1166)=4),VLOOKUP($I1166,_311_Table2,MATCH($B1166,_311_Table2_ColumnLookup,0),FALSE),
  IF(AND(VALUE(LEFT($A1166,3))=311,OR($B1166="I2",$B1166="J2",$B1166="K2",$B1166="L2")),VLOOKUP('311'!$G$58,_311_Table2,MATCH(MID($B1166,1,1),_311_Table2_ColumnLookup,0),FALSE),
  IF(AND(VALUE(LEFT($A1166,3))=311,RIGHT($B1166,5)="Total"),VLOOKUP('311'!$G$59,_311_Table2,MATCH(MID($B1166,1,1),_311_Table2_ColumnLookup,0),FALSE),
  IF(VALUE(LEFT($A1166,3))=311,VLOOKUP(VALUE(MID($B1166,2,1)),_311_Table2,MATCH(MID($B1166,1,1),_311_Table2_ColumnLookup,0),FALSE)
+N("311"),
  IF(AND(VALUE(LEFT($A1166,3))=312,LEFT($G1166,10)="Unincepted",$B1166="G "),VLOOKUP(" ULO",_312_Table2,MATCH('312'!$N$16,_312_Table2_ColumnLookup,0),FALSE),
  IF(AND(VALUE(LEFT($A1166,3))=312,LEFT($G1166,10)="Unincepted",$B1166="O "),VLOOKUP(" ULO",_312_Table2,MATCH('312'!$V$16,_312_Table2_ColumnLookup,0),FALSE),
  IF(AND(VALUE(LEFT($A1166,3))=312,LEFT($G1166,10)="Unincepted",$B1166="Q "),VLOOKUP(" ULO",_312_Table2,MATCH('312'!$X$16,_312_Table2_ColumnLookup,0),FALSE),
  IF(AND(VALUE(LEFT($A1166,3))=312,LEFT($G1166,10)="Unincepted"),VLOOKUP(" ULO",_312_Table2,MATCH(LEFT($B1166,1),_312_Table2_ColumnLookup,0),FALSE),
  IF(AND(VALUE(LEFT($A1166,3))=312,LEFT($G1166,5)="Total",$B1166="G "),VLOOKUP('312'!$F$80,_312_Table2,MATCH('312'!$N$16,_312_Table2_ColumnLookup,0),FALSE),
  IF(AND(VALUE(LEFT($A1166,3))=312,LEFT($G1166,5)="Total",$B1166="O "),VLOOKUP('312'!$F$80,_312_Table2,MATCH('312'!$V$16,_312_Table2_ColumnLookup,0),FALSE),
  IF(AND(VALUE(LEFT($A1166,3))=312,LEFT($G1166,5)="Total",$B1166="Q "),VLOOKUP('312'!$F$80,_312_Table2,MATCH('312'!$X$16,_312_Table2_ColumnLookup,0),FALSE),
  IF(AND(VALUE(LEFT($A1166,3))=312,LEFT($G1166,5)="Total"),VLOOKUP('312'!$F$80,_312_Table2,MATCH(LEFT($B1166,1),_312_Table2_ColumnLookup,0),FALSE),
  IF(AND(VALUE(LEFT($A1166,3))=312,LEN($I1166)=4,$B1166="G"),VLOOKUP($I1166,_312_Table2,MATCH('312'!$N$16,_312_Table2_ColumnLookup,0),FALSE),
  IF(AND(VALUE(LEFT($A1166,3))=312,LEN($I1166)=4,$B1166="O"),VLOOKUP($I1166,_312_Table2,MATCH('312'!$V$16,_312_Table2_ColumnLookup,0),FALSE),
  IF(AND(VALUE(LEFT($A1166,3))=312,LEN($I1166)=4,$B1166="Q"),VLOOKUP($I1166,_312_Table2,MATCH('312'!$X$16,_312_Table2_ColumnLookup,0),FALSE),
  IF(AND(VALUE(LEFT($A1166,3))=312,LEN($I1166)=4),VLOOKUP($I1166,_312_Table2,MATCH(LEFT($B1166,1),_312_Table2_ColumnLookup,0),FALSE)
+N("312"),
  IF(VALUE(LEFT($A1166,3))=313,VLOOKUP(VALUE(MID($B1166,2,1)),_313_Table2,MATCH(MID($B1166,1,1),_313_Table2_ColumnLookup,0),FALSE)
+N("313"),
  IF(AND(VALUE(LEFT($A1166,3))=314,LEN($B1166)=3),VLOOKUP(VALUE(MID($B1166,2,2)),_314_Table2,MATCH(MID($B1166,1,1),_314_Table2_ColumnLookup,0),FALSE),
  IF(VALUE(LEFT($A1166,3))=314,VLOOKUP(VALUE(MID($B1166,2,1)),_314_Table2,MATCH(MID($B1166,1,1),_314_Table2_ColumnLookup,0),FALSE)
+N("314"),
""))))))))))))))))))))))))</f>
        <v>#N/A</v>
      </c>
      <c r="F1166" s="238" t="e">
        <f>IF(AND(VALUE(LEFT($A1166,3))=309,LEN($B1166)=3),VLOOKUP(VALUE(MID($B1166,2,2)),_309_Table3,MATCH(MID($B1166,1,1),_309_Table3_ColumnLookup,0),FALSE),
  IF($C1166="309 LCR SummaryA",OneYearSCR,IF($C1166="309 LCR SummaryB",UltimateSCR,IF(VALUE(LEFT($A1166,3))=309,VLOOKUP(VALUE(MID($B1166,2,1)),_309_Table3,MATCH(MID($B1166,1,1),_309_Table3_ColumnLookup,0),FALSE)
+N("309"),
  IF(VALUE(LEFT($A1166,3))=310,VLOOKUP(VALUE(MID($B1166,2,1)),_310_Table3,MATCH(MID($B1166,1,1),_310_Table3_ColumnLookup,0),FALSE)
+N("310"),
  IF(AND(VALUE(LEFT($A1166,3))=311,LEN($I1166)=4),VLOOKUP($I1166,_311_Table3,MATCH($B1166,_311_Table3_ColumnLookup,0),FALSE),
  IF(AND(VALUE(LEFT($A1166,3))=311,OR($B1166="I2",$B1166="J2",$B1166="K2",$B1166="L2")),VLOOKUP('311'!$G$58,_311_Table3,MATCH(MID($B1166,1,1),_311_Table3_ColumnLookup,0),FALSE),
  IF(AND(VALUE(LEFT($A1166,3))=311,RIGHT($B1166,5)="Total"),VLOOKUP('311'!$G$59,_311_Table3,MATCH(MID($B1166,1,1),_311_Table3_ColumnLookup,0),FALSE),
  IF(VALUE(LEFT($A1166,3))=311,VLOOKUP(VALUE(MID($B1166,2,1)),_311_Table3,MATCH(MID($B1166,1,1),_311_Table3_ColumnLookup,0),FALSE)
+N("311"),
  IF(AND(VALUE(LEFT($A1166,3))=312,LEFT($G1166,10)="Unincepted",$B1166="G "),VLOOKUP(" ULO",_312_Table3,MATCH('312'!$N$16,_312_Table3_ColumnLookup,0),FALSE),
  IF(AND(VALUE(LEFT($A1166,3))=312,LEFT($G1166,10)="Unincepted",$B1166="O "),VLOOKUP(" ULO",_312_Table3,MATCH('312'!$V$16,_312_Table3_ColumnLookup,0),FALSE),
  IF(AND(VALUE(LEFT($A1166,3))=312,LEFT($G1166,10)="Unincepted",$B1166="Q "),VLOOKUP(" ULO",_312_Table3,MATCH('312'!$X$16,_312_Table3_ColumnLookup,0),FALSE),
  IF(AND(VALUE(LEFT($A1166,3))=312,LEFT($G1166,10)="Unincepted"),VLOOKUP(" ULO",_312_Table3,MATCH(LEFT($B1166,1),_312_Table3_ColumnLookup,0),FALSE),
  IF(AND(VALUE(LEFT($A1166,3))=312,LEFT($G1166,5)="Total",$B1166="G "),VLOOKUP('312'!$F$80,_312_Table3,MATCH('312'!$N$16,_312_Table3_ColumnLookup,0),FALSE),
  IF(AND(VALUE(LEFT($A1166,3))=312,LEFT($G1166,5)="Total",$B1166="O "),VLOOKUP('312'!$F$80,_312_Table3,MATCH('312'!$V$16,_312_Table3_ColumnLookup,0),FALSE),
  IF(AND(VALUE(LEFT($A1166,3))=312,LEFT($G1166,5)="Total",$B1166="Q "),VLOOKUP('312'!$F$80,_312_Table3,MATCH('312'!$X$16,_312_Table3_ColumnLookup,0),FALSE),
  IF(AND(VALUE(LEFT($A1166,3))=312,LEFT($G1166,5)="Total"),VLOOKUP('312'!$F$80,_312_Table3,MATCH(LEFT($B1166,1),_312_Table3_ColumnLookup,0),FALSE),
  IF(AND(VALUE(LEFT($A1166,3))=312,LEN($I1166)=4,$B1166="G"),VLOOKUP($I1166,_312_Table3,MATCH('312'!$N$16,_312_Table3_ColumnLookup,0),FALSE),
  IF(AND(VALUE(LEFT($A1166,3))=312,LEN($I1166)=4,$B1166="O"),VLOOKUP($I1166,_312_Table3,MATCH('312'!$V$16,_312_Table3_ColumnLookup,0),FALSE),
  IF(AND(VALUE(LEFT($A1166,3))=312,LEN($I1166)=4,$B1166="Q"),VLOOKUP($I1166,_312_Table3,MATCH('312'!$X$16,_312_Table3_ColumnLookup,0),FALSE),
  IF(AND(VALUE(LEFT($A1166,3))=312,LEN($I1166)=4),VLOOKUP($I1166,_312_Table3,MATCH(LEFT($B1166,1),_312_Table3_ColumnLookup,0),FALSE)
+N("312"),
  IF(VALUE(LEFT($A1166,3))=313,VLOOKUP(VALUE(MID($B1166,2,1)),_313_Table3,MATCH(MID($B1166,1,1),_313_Table3_ColumnLookup,0),FALSE)
+N("313"),
  IF(AND(VALUE(LEFT($A1166,3))=314,LEN($B1166)=3),VLOOKUP(VALUE(MID($B1166,2,2)),_314_Table3,MATCH(MID($B1166,1,1),_314_Table3_ColumnLookup,0),FALSE),
  IF(VALUE(LEFT($A1166,3))=314,VLOOKUP(VALUE(MID($B1166,2,1)),_314_Table3,MATCH(MID($B1166,1,1),_314_Table3_ColumnLookup,0),FALSE)
+N("314"),
""))))))))))))))))))))))))</f>
        <v>#N/A</v>
      </c>
      <c r="H1166" s="321" t="str">
        <f>IFERROR(
IF(ISERROR($D1166)=FALSE,$D1166,IF(ISERROR($E1166)=FALSE,$E1166,IF(ISERROR($F1166)=FALSE,$F1166
+N("012 checkboxes"),
IF(
IF(OR(LEFT($A1166,9)="Syndicate",LEFT($A1166,12)="NewSyndicate"),VLOOKUP($A1166,'012'!$J:$ZW,MATCH("Link to button",'012'!$J$1:$ZW$1,0),0)
+N("309 checkbox"),
IF($C1166="309 LCR Summary0",VLOOKUP("Notes990",'309'!$P:$ZZ,MATCH("Link to button",'309'!$P$1:$ZZ$1,0),0)
+N("313 checkboxes"),
IF($C1166="313 Financial Information0LcmVsScr",IF($C1166="309 LCR Summary0",VLOOKUP("LcmVsScr",'309'!$N:$ZZ,MATCH("Link to button",'309'!$N$1:$ZZ$1,0),0),
IF($C1166="313 Financial Information0LcrDocAttached",IF($C1166="309 LCR Summary0",VLOOKUP("LcrDocAttached",'309'!$N:$ZZ,MATCH("Link to button",'309'!$N$1:$ZZ$1,0),
0)))))))=1,TRUE,FALSE)
))),"")</f>
        <v/>
      </c>
    </row>
    <row r="1167" spans="1:8">
      <c r="A1167" s="237" t="e">
        <f>VLOOKUP($G1167,CSVLookups!$B:$R,MATCH(A$1,CSVLookups!$B$1:$R$1,0),FALSE)</f>
        <v>#N/A</v>
      </c>
      <c r="B1167" s="237" t="e">
        <f>VLOOKUP($G1167,CSVLookups!$B:$R,MATCH(B$1,CSVLookups!$B$1:$R$1,0),FALSE)</f>
        <v>#N/A</v>
      </c>
      <c r="C1167" s="238" t="e">
        <f t="shared" si="18"/>
        <v>#N/A</v>
      </c>
      <c r="D1167" s="238" t="e">
        <f>IF(AND(VALUE(LEFT($A1167,3))=309,LEN($B1167)=3),VLOOKUP(VALUE(MID($B1167,2,2)),_309_Table1,MATCH(MID($B1167,1,1),_309_Table1_ColumnLookup,0),FALSE),
  IF($C1167="309 LCR SummaryA",OneYearSCR,IF($C1167="309 LCR SummaryB",UltimateSCR,IF(VALUE(LEFT($A1167,3))=309,VLOOKUP(VALUE(MID($B1167,2,1)),_309_Table1,MATCH(MID($B1167,1,1),_309_Table1_ColumnLookup,0),FALSE)
+N("309"),
  IF(VALUE(LEFT($A1167,3))=310,VLOOKUP(VALUE(MID($B1167,2,1)),_310_Table1,MATCH(MID($B1167,1,1),_310_Table1_ColumnLookup,0),FALSE)
+N("310"),
  IF(AND(VALUE(LEFT($A1167,3))=311,LEN($I1167)=4),VLOOKUP($I1167,_311_Table1,MATCH($B1167,_311_Table1_ColumnLookup,0),FALSE),
  IF(AND(VALUE(LEFT($A1167,3))=311,OR($B1167="I2",$B1167="J2",$B1167="K2",$B1167="L2")),VLOOKUP('311'!$G$58,_311_Table1,MATCH(MID($B1167,1,1),_311_Table1_ColumnLookup,0),FALSE),
  IF(AND(VALUE(LEFT($A1167,3))=311,RIGHT($B1167,5)="Total"),VLOOKUP('311'!$G$59,_311_Table1,MATCH(MID($B1167,1,1),_311_Table1_ColumnLookup,0),FALSE),
  IF(VALUE(LEFT($A1167,3))=311,VLOOKUP(VALUE(MID($B1167,2,1)),_311_Table1,MATCH(MID($B1167,1,1),_311_Table1_ColumnLookup,0),FALSE)
+N("311"),
  IF(AND(VALUE(LEFT($A1167,3))=312,LEFT($G1167,10)="Unincepted",$B1167="G "),VLOOKUP(" ULO",_312_Table1,MATCH('312'!$N$16,_312_Table1_ColumnLookup,0),FALSE),
  IF(AND(VALUE(LEFT($A1167,3))=312,LEFT($G1167,10)="Unincepted",$B1167="O "),VLOOKUP(" ULO",_312_Table1,MATCH('312'!$V$16,_312_Table1_ColumnLookup,0),FALSE),
  IF(AND(VALUE(LEFT($A1167,3))=312,LEFT($G1167,10)="Unincepted",$B1167="Q "),VLOOKUP(" ULO",_312_Table1,MATCH('312'!$X$16,_312_Table1_ColumnLookup,0),FALSE),
  IF(AND(VALUE(LEFT($A1167,3))=312,LEFT($G1167,10)="Unincepted"),VLOOKUP(" ULO",_312_Table1,MATCH(LEFT($B1167,1),_312_Table1_ColumnLookup,0),FALSE),
  IF(AND(VALUE(LEFT($A1167,3))=312,LEFT($G1167,5)="Total",$B1167="G "),VLOOKUP('312'!$F$80,_312_Table1,MATCH('312'!$N$16,_312_Table1_ColumnLookup,0),FALSE),
  IF(AND(VALUE(LEFT($A1167,3))=312,LEFT($G1167,5)="Total",$B1167="O "),VLOOKUP('312'!$F$80,_312_Table1,MATCH('312'!$V$16,_312_Table1_ColumnLookup,0),FALSE),
  IF(AND(VALUE(LEFT($A1167,3))=312,LEFT($G1167,5)="Total",$B1167="Q "),VLOOKUP('312'!$F$80,_312_Table1,MATCH('312'!$X$16,_312_Table1_ColumnLookup,0),FALSE),
  IF(AND(VALUE(LEFT($A1167,3))=312,LEFT($G1167,5)="Total"),VLOOKUP('312'!$F$80,_312_Table1,MATCH(LEFT($B1167,1),_312_Table1_ColumnLookup,0),FALSE),
  IF(AND(VALUE(LEFT($A1167,3))=312,LEN($I1167)=4,$B1167="G"),VLOOKUP($I1167,_312_Table1,MATCH('312'!$N$16,_312_Table1_ColumnLookup,0),FALSE),
  IF(AND(VALUE(LEFT($A1167,3))=312,LEN($I1167)=4,$B1167="O"),VLOOKUP($I1167,_312_Table1,MATCH('312'!$V$16,_312_Table1_ColumnLookup,0),FALSE),
  IF(AND(VALUE(LEFT($A1167,3))=312,LEN($I1167)=4,$B1167="Q"),VLOOKUP($I1167,_312_Table1,MATCH('312'!$X$16,_312_Table1_ColumnLookup,0),FALSE),
  IF(AND(VALUE(LEFT($A1167,3))=312,LEN($I1167)=4),VLOOKUP($I1167,_312_Table1,MATCH(LEFT($B1167,1),_312_Table1_ColumnLookup,0),FALSE)
+N("312"),
  IF(VALUE(LEFT($A1167,3))=313,VLOOKUP(VALUE(MID($B1167,2,1)),_313_Table1,MATCH(MID($B1167,1,1),_313_Table1_ColumnLookup,0),FALSE)
+N("313"),
  IF(AND(VALUE(LEFT($A1167,3))=314,LEN($B1167)=3),VLOOKUP(VALUE(MID($B1167,2,2)),_314_Table1,MATCH(MID($B1167,1,1),_314_Table1_ColumnLookup,0),FALSE),
  IF(VALUE(LEFT($A1167,3))=314,VLOOKUP(VALUE(MID($B1167,2,1)),_314_Table1,MATCH(MID($B1167,1,1),_314_Table1_ColumnLookup,0),FALSE)
+N("314"),
""))))))))))))))))))))))))</f>
        <v>#N/A</v>
      </c>
      <c r="E1167" s="238" t="e">
        <f>IF(AND(VALUE(LEFT($A1167,3))=309,LEN($B1167)=3),VLOOKUP(VALUE(MID($B1167,2,2)),_309_Table2,MATCH(MID($B1167,1,1),_309_Table2_ColumnLookup,0),FALSE),
  IF($C1167="309 LCR SummaryA",OneYearSCR,IF($C1167="309 LCR SummaryB",UltimateSCR,IF(VALUE(LEFT($A1167,3))=309,VLOOKUP(VALUE(MID($B1167,2,1)),_309_Table2,MATCH(MID($B1167,1,1),_309_Table2_ColumnLookup,0),FALSE)
+N("309"),
  IF(VALUE(LEFT($A1167,3))=310,VLOOKUP(VALUE(MID($B1167,2,1)),_310_Table2,MATCH(MID($B1167,1,1),_310_Table2_ColumnLookup,0),FALSE)
+N("310"),
  IF(AND(VALUE(LEFT($A1167,3))=311,LEN($I1167)=4),VLOOKUP($I1167,_311_Table2,MATCH($B1167,_311_Table2_ColumnLookup,0),FALSE),
  IF(AND(VALUE(LEFT($A1167,3))=311,OR($B1167="I2",$B1167="J2",$B1167="K2",$B1167="L2")),VLOOKUP('311'!$G$58,_311_Table2,MATCH(MID($B1167,1,1),_311_Table2_ColumnLookup,0),FALSE),
  IF(AND(VALUE(LEFT($A1167,3))=311,RIGHT($B1167,5)="Total"),VLOOKUP('311'!$G$59,_311_Table2,MATCH(MID($B1167,1,1),_311_Table2_ColumnLookup,0),FALSE),
  IF(VALUE(LEFT($A1167,3))=311,VLOOKUP(VALUE(MID($B1167,2,1)),_311_Table2,MATCH(MID($B1167,1,1),_311_Table2_ColumnLookup,0),FALSE)
+N("311"),
  IF(AND(VALUE(LEFT($A1167,3))=312,LEFT($G1167,10)="Unincepted",$B1167="G "),VLOOKUP(" ULO",_312_Table2,MATCH('312'!$N$16,_312_Table2_ColumnLookup,0),FALSE),
  IF(AND(VALUE(LEFT($A1167,3))=312,LEFT($G1167,10)="Unincepted",$B1167="O "),VLOOKUP(" ULO",_312_Table2,MATCH('312'!$V$16,_312_Table2_ColumnLookup,0),FALSE),
  IF(AND(VALUE(LEFT($A1167,3))=312,LEFT($G1167,10)="Unincepted",$B1167="Q "),VLOOKUP(" ULO",_312_Table2,MATCH('312'!$X$16,_312_Table2_ColumnLookup,0),FALSE),
  IF(AND(VALUE(LEFT($A1167,3))=312,LEFT($G1167,10)="Unincepted"),VLOOKUP(" ULO",_312_Table2,MATCH(LEFT($B1167,1),_312_Table2_ColumnLookup,0),FALSE),
  IF(AND(VALUE(LEFT($A1167,3))=312,LEFT($G1167,5)="Total",$B1167="G "),VLOOKUP('312'!$F$80,_312_Table2,MATCH('312'!$N$16,_312_Table2_ColumnLookup,0),FALSE),
  IF(AND(VALUE(LEFT($A1167,3))=312,LEFT($G1167,5)="Total",$B1167="O "),VLOOKUP('312'!$F$80,_312_Table2,MATCH('312'!$V$16,_312_Table2_ColumnLookup,0),FALSE),
  IF(AND(VALUE(LEFT($A1167,3))=312,LEFT($G1167,5)="Total",$B1167="Q "),VLOOKUP('312'!$F$80,_312_Table2,MATCH('312'!$X$16,_312_Table2_ColumnLookup,0),FALSE),
  IF(AND(VALUE(LEFT($A1167,3))=312,LEFT($G1167,5)="Total"),VLOOKUP('312'!$F$80,_312_Table2,MATCH(LEFT($B1167,1),_312_Table2_ColumnLookup,0),FALSE),
  IF(AND(VALUE(LEFT($A1167,3))=312,LEN($I1167)=4,$B1167="G"),VLOOKUP($I1167,_312_Table2,MATCH('312'!$N$16,_312_Table2_ColumnLookup,0),FALSE),
  IF(AND(VALUE(LEFT($A1167,3))=312,LEN($I1167)=4,$B1167="O"),VLOOKUP($I1167,_312_Table2,MATCH('312'!$V$16,_312_Table2_ColumnLookup,0),FALSE),
  IF(AND(VALUE(LEFT($A1167,3))=312,LEN($I1167)=4,$B1167="Q"),VLOOKUP($I1167,_312_Table2,MATCH('312'!$X$16,_312_Table2_ColumnLookup,0),FALSE),
  IF(AND(VALUE(LEFT($A1167,3))=312,LEN($I1167)=4),VLOOKUP($I1167,_312_Table2,MATCH(LEFT($B1167,1),_312_Table2_ColumnLookup,0),FALSE)
+N("312"),
  IF(VALUE(LEFT($A1167,3))=313,VLOOKUP(VALUE(MID($B1167,2,1)),_313_Table2,MATCH(MID($B1167,1,1),_313_Table2_ColumnLookup,0),FALSE)
+N("313"),
  IF(AND(VALUE(LEFT($A1167,3))=314,LEN($B1167)=3),VLOOKUP(VALUE(MID($B1167,2,2)),_314_Table2,MATCH(MID($B1167,1,1),_314_Table2_ColumnLookup,0),FALSE),
  IF(VALUE(LEFT($A1167,3))=314,VLOOKUP(VALUE(MID($B1167,2,1)),_314_Table2,MATCH(MID($B1167,1,1),_314_Table2_ColumnLookup,0),FALSE)
+N("314"),
""))))))))))))))))))))))))</f>
        <v>#N/A</v>
      </c>
      <c r="F1167" s="238" t="e">
        <f>IF(AND(VALUE(LEFT($A1167,3))=309,LEN($B1167)=3),VLOOKUP(VALUE(MID($B1167,2,2)),_309_Table3,MATCH(MID($B1167,1,1),_309_Table3_ColumnLookup,0),FALSE),
  IF($C1167="309 LCR SummaryA",OneYearSCR,IF($C1167="309 LCR SummaryB",UltimateSCR,IF(VALUE(LEFT($A1167,3))=309,VLOOKUP(VALUE(MID($B1167,2,1)),_309_Table3,MATCH(MID($B1167,1,1),_309_Table3_ColumnLookup,0),FALSE)
+N("309"),
  IF(VALUE(LEFT($A1167,3))=310,VLOOKUP(VALUE(MID($B1167,2,1)),_310_Table3,MATCH(MID($B1167,1,1),_310_Table3_ColumnLookup,0),FALSE)
+N("310"),
  IF(AND(VALUE(LEFT($A1167,3))=311,LEN($I1167)=4),VLOOKUP($I1167,_311_Table3,MATCH($B1167,_311_Table3_ColumnLookup,0),FALSE),
  IF(AND(VALUE(LEFT($A1167,3))=311,OR($B1167="I2",$B1167="J2",$B1167="K2",$B1167="L2")),VLOOKUP('311'!$G$58,_311_Table3,MATCH(MID($B1167,1,1),_311_Table3_ColumnLookup,0),FALSE),
  IF(AND(VALUE(LEFT($A1167,3))=311,RIGHT($B1167,5)="Total"),VLOOKUP('311'!$G$59,_311_Table3,MATCH(MID($B1167,1,1),_311_Table3_ColumnLookup,0),FALSE),
  IF(VALUE(LEFT($A1167,3))=311,VLOOKUP(VALUE(MID($B1167,2,1)),_311_Table3,MATCH(MID($B1167,1,1),_311_Table3_ColumnLookup,0),FALSE)
+N("311"),
  IF(AND(VALUE(LEFT($A1167,3))=312,LEFT($G1167,10)="Unincepted",$B1167="G "),VLOOKUP(" ULO",_312_Table3,MATCH('312'!$N$16,_312_Table3_ColumnLookup,0),FALSE),
  IF(AND(VALUE(LEFT($A1167,3))=312,LEFT($G1167,10)="Unincepted",$B1167="O "),VLOOKUP(" ULO",_312_Table3,MATCH('312'!$V$16,_312_Table3_ColumnLookup,0),FALSE),
  IF(AND(VALUE(LEFT($A1167,3))=312,LEFT($G1167,10)="Unincepted",$B1167="Q "),VLOOKUP(" ULO",_312_Table3,MATCH('312'!$X$16,_312_Table3_ColumnLookup,0),FALSE),
  IF(AND(VALUE(LEFT($A1167,3))=312,LEFT($G1167,10)="Unincepted"),VLOOKUP(" ULO",_312_Table3,MATCH(LEFT($B1167,1),_312_Table3_ColumnLookup,0),FALSE),
  IF(AND(VALUE(LEFT($A1167,3))=312,LEFT($G1167,5)="Total",$B1167="G "),VLOOKUP('312'!$F$80,_312_Table3,MATCH('312'!$N$16,_312_Table3_ColumnLookup,0),FALSE),
  IF(AND(VALUE(LEFT($A1167,3))=312,LEFT($G1167,5)="Total",$B1167="O "),VLOOKUP('312'!$F$80,_312_Table3,MATCH('312'!$V$16,_312_Table3_ColumnLookup,0),FALSE),
  IF(AND(VALUE(LEFT($A1167,3))=312,LEFT($G1167,5)="Total",$B1167="Q "),VLOOKUP('312'!$F$80,_312_Table3,MATCH('312'!$X$16,_312_Table3_ColumnLookup,0),FALSE),
  IF(AND(VALUE(LEFT($A1167,3))=312,LEFT($G1167,5)="Total"),VLOOKUP('312'!$F$80,_312_Table3,MATCH(LEFT($B1167,1),_312_Table3_ColumnLookup,0),FALSE),
  IF(AND(VALUE(LEFT($A1167,3))=312,LEN($I1167)=4,$B1167="G"),VLOOKUP($I1167,_312_Table3,MATCH('312'!$N$16,_312_Table3_ColumnLookup,0),FALSE),
  IF(AND(VALUE(LEFT($A1167,3))=312,LEN($I1167)=4,$B1167="O"),VLOOKUP($I1167,_312_Table3,MATCH('312'!$V$16,_312_Table3_ColumnLookup,0),FALSE),
  IF(AND(VALUE(LEFT($A1167,3))=312,LEN($I1167)=4,$B1167="Q"),VLOOKUP($I1167,_312_Table3,MATCH('312'!$X$16,_312_Table3_ColumnLookup,0),FALSE),
  IF(AND(VALUE(LEFT($A1167,3))=312,LEN($I1167)=4),VLOOKUP($I1167,_312_Table3,MATCH(LEFT($B1167,1),_312_Table3_ColumnLookup,0),FALSE)
+N("312"),
  IF(VALUE(LEFT($A1167,3))=313,VLOOKUP(VALUE(MID($B1167,2,1)),_313_Table3,MATCH(MID($B1167,1,1),_313_Table3_ColumnLookup,0),FALSE)
+N("313"),
  IF(AND(VALUE(LEFT($A1167,3))=314,LEN($B1167)=3),VLOOKUP(VALUE(MID($B1167,2,2)),_314_Table3,MATCH(MID($B1167,1,1),_314_Table3_ColumnLookup,0),FALSE),
  IF(VALUE(LEFT($A1167,3))=314,VLOOKUP(VALUE(MID($B1167,2,1)),_314_Table3,MATCH(MID($B1167,1,1),_314_Table3_ColumnLookup,0),FALSE)
+N("314"),
""))))))))))))))))))))))))</f>
        <v>#N/A</v>
      </c>
      <c r="H1167" s="321" t="str">
        <f>IFERROR(
IF(ISERROR($D1167)=FALSE,$D1167,IF(ISERROR($E1167)=FALSE,$E1167,IF(ISERROR($F1167)=FALSE,$F1167
+N("012 checkboxes"),
IF(
IF(OR(LEFT($A1167,9)="Syndicate",LEFT($A1167,12)="NewSyndicate"),VLOOKUP($A1167,'012'!$J:$ZW,MATCH("Link to button",'012'!$J$1:$ZW$1,0),0)
+N("309 checkbox"),
IF($C1167="309 LCR Summary0",VLOOKUP("Notes990",'309'!$P:$ZZ,MATCH("Link to button",'309'!$P$1:$ZZ$1,0),0)
+N("313 checkboxes"),
IF($C1167="313 Financial Information0LcmVsScr",IF($C1167="309 LCR Summary0",VLOOKUP("LcmVsScr",'309'!$N:$ZZ,MATCH("Link to button",'309'!$N$1:$ZZ$1,0),0),
IF($C1167="313 Financial Information0LcrDocAttached",IF($C1167="309 LCR Summary0",VLOOKUP("LcrDocAttached",'309'!$N:$ZZ,MATCH("Link to button",'309'!$N$1:$ZZ$1,0),
0)))))))=1,TRUE,FALSE)
))),"")</f>
        <v/>
      </c>
    </row>
    <row r="1168" spans="1:8">
      <c r="A1168" s="237" t="e">
        <f>VLOOKUP($G1168,CSVLookups!$B:$R,MATCH(A$1,CSVLookups!$B$1:$R$1,0),FALSE)</f>
        <v>#N/A</v>
      </c>
      <c r="B1168" s="237" t="e">
        <f>VLOOKUP($G1168,CSVLookups!$B:$R,MATCH(B$1,CSVLookups!$B$1:$R$1,0),FALSE)</f>
        <v>#N/A</v>
      </c>
      <c r="C1168" s="238" t="e">
        <f t="shared" si="18"/>
        <v>#N/A</v>
      </c>
      <c r="D1168" s="238" t="e">
        <f>IF(AND(VALUE(LEFT($A1168,3))=309,LEN($B1168)=3),VLOOKUP(VALUE(MID($B1168,2,2)),_309_Table1,MATCH(MID($B1168,1,1),_309_Table1_ColumnLookup,0),FALSE),
  IF($C1168="309 LCR SummaryA",OneYearSCR,IF($C1168="309 LCR SummaryB",UltimateSCR,IF(VALUE(LEFT($A1168,3))=309,VLOOKUP(VALUE(MID($B1168,2,1)),_309_Table1,MATCH(MID($B1168,1,1),_309_Table1_ColumnLookup,0),FALSE)
+N("309"),
  IF(VALUE(LEFT($A1168,3))=310,VLOOKUP(VALUE(MID($B1168,2,1)),_310_Table1,MATCH(MID($B1168,1,1),_310_Table1_ColumnLookup,0),FALSE)
+N("310"),
  IF(AND(VALUE(LEFT($A1168,3))=311,LEN($I1168)=4),VLOOKUP($I1168,_311_Table1,MATCH($B1168,_311_Table1_ColumnLookup,0),FALSE),
  IF(AND(VALUE(LEFT($A1168,3))=311,OR($B1168="I2",$B1168="J2",$B1168="K2",$B1168="L2")),VLOOKUP('311'!$G$58,_311_Table1,MATCH(MID($B1168,1,1),_311_Table1_ColumnLookup,0),FALSE),
  IF(AND(VALUE(LEFT($A1168,3))=311,RIGHT($B1168,5)="Total"),VLOOKUP('311'!$G$59,_311_Table1,MATCH(MID($B1168,1,1),_311_Table1_ColumnLookup,0),FALSE),
  IF(VALUE(LEFT($A1168,3))=311,VLOOKUP(VALUE(MID($B1168,2,1)),_311_Table1,MATCH(MID($B1168,1,1),_311_Table1_ColumnLookup,0),FALSE)
+N("311"),
  IF(AND(VALUE(LEFT($A1168,3))=312,LEFT($G1168,10)="Unincepted",$B1168="G "),VLOOKUP(" ULO",_312_Table1,MATCH('312'!$N$16,_312_Table1_ColumnLookup,0),FALSE),
  IF(AND(VALUE(LEFT($A1168,3))=312,LEFT($G1168,10)="Unincepted",$B1168="O "),VLOOKUP(" ULO",_312_Table1,MATCH('312'!$V$16,_312_Table1_ColumnLookup,0),FALSE),
  IF(AND(VALUE(LEFT($A1168,3))=312,LEFT($G1168,10)="Unincepted",$B1168="Q "),VLOOKUP(" ULO",_312_Table1,MATCH('312'!$X$16,_312_Table1_ColumnLookup,0),FALSE),
  IF(AND(VALUE(LEFT($A1168,3))=312,LEFT($G1168,10)="Unincepted"),VLOOKUP(" ULO",_312_Table1,MATCH(LEFT($B1168,1),_312_Table1_ColumnLookup,0),FALSE),
  IF(AND(VALUE(LEFT($A1168,3))=312,LEFT($G1168,5)="Total",$B1168="G "),VLOOKUP('312'!$F$80,_312_Table1,MATCH('312'!$N$16,_312_Table1_ColumnLookup,0),FALSE),
  IF(AND(VALUE(LEFT($A1168,3))=312,LEFT($G1168,5)="Total",$B1168="O "),VLOOKUP('312'!$F$80,_312_Table1,MATCH('312'!$V$16,_312_Table1_ColumnLookup,0),FALSE),
  IF(AND(VALUE(LEFT($A1168,3))=312,LEFT($G1168,5)="Total",$B1168="Q "),VLOOKUP('312'!$F$80,_312_Table1,MATCH('312'!$X$16,_312_Table1_ColumnLookup,0),FALSE),
  IF(AND(VALUE(LEFT($A1168,3))=312,LEFT($G1168,5)="Total"),VLOOKUP('312'!$F$80,_312_Table1,MATCH(LEFT($B1168,1),_312_Table1_ColumnLookup,0),FALSE),
  IF(AND(VALUE(LEFT($A1168,3))=312,LEN($I1168)=4,$B1168="G"),VLOOKUP($I1168,_312_Table1,MATCH('312'!$N$16,_312_Table1_ColumnLookup,0),FALSE),
  IF(AND(VALUE(LEFT($A1168,3))=312,LEN($I1168)=4,$B1168="O"),VLOOKUP($I1168,_312_Table1,MATCH('312'!$V$16,_312_Table1_ColumnLookup,0),FALSE),
  IF(AND(VALUE(LEFT($A1168,3))=312,LEN($I1168)=4,$B1168="Q"),VLOOKUP($I1168,_312_Table1,MATCH('312'!$X$16,_312_Table1_ColumnLookup,0),FALSE),
  IF(AND(VALUE(LEFT($A1168,3))=312,LEN($I1168)=4),VLOOKUP($I1168,_312_Table1,MATCH(LEFT($B1168,1),_312_Table1_ColumnLookup,0),FALSE)
+N("312"),
  IF(VALUE(LEFT($A1168,3))=313,VLOOKUP(VALUE(MID($B1168,2,1)),_313_Table1,MATCH(MID($B1168,1,1),_313_Table1_ColumnLookup,0),FALSE)
+N("313"),
  IF(AND(VALUE(LEFT($A1168,3))=314,LEN($B1168)=3),VLOOKUP(VALUE(MID($B1168,2,2)),_314_Table1,MATCH(MID($B1168,1,1),_314_Table1_ColumnLookup,0),FALSE),
  IF(VALUE(LEFT($A1168,3))=314,VLOOKUP(VALUE(MID($B1168,2,1)),_314_Table1,MATCH(MID($B1168,1,1),_314_Table1_ColumnLookup,0),FALSE)
+N("314"),
""))))))))))))))))))))))))</f>
        <v>#N/A</v>
      </c>
      <c r="E1168" s="238" t="e">
        <f>IF(AND(VALUE(LEFT($A1168,3))=309,LEN($B1168)=3),VLOOKUP(VALUE(MID($B1168,2,2)),_309_Table2,MATCH(MID($B1168,1,1),_309_Table2_ColumnLookup,0),FALSE),
  IF($C1168="309 LCR SummaryA",OneYearSCR,IF($C1168="309 LCR SummaryB",UltimateSCR,IF(VALUE(LEFT($A1168,3))=309,VLOOKUP(VALUE(MID($B1168,2,1)),_309_Table2,MATCH(MID($B1168,1,1),_309_Table2_ColumnLookup,0),FALSE)
+N("309"),
  IF(VALUE(LEFT($A1168,3))=310,VLOOKUP(VALUE(MID($B1168,2,1)),_310_Table2,MATCH(MID($B1168,1,1),_310_Table2_ColumnLookup,0),FALSE)
+N("310"),
  IF(AND(VALUE(LEFT($A1168,3))=311,LEN($I1168)=4),VLOOKUP($I1168,_311_Table2,MATCH($B1168,_311_Table2_ColumnLookup,0),FALSE),
  IF(AND(VALUE(LEFT($A1168,3))=311,OR($B1168="I2",$B1168="J2",$B1168="K2",$B1168="L2")),VLOOKUP('311'!$G$58,_311_Table2,MATCH(MID($B1168,1,1),_311_Table2_ColumnLookup,0),FALSE),
  IF(AND(VALUE(LEFT($A1168,3))=311,RIGHT($B1168,5)="Total"),VLOOKUP('311'!$G$59,_311_Table2,MATCH(MID($B1168,1,1),_311_Table2_ColumnLookup,0),FALSE),
  IF(VALUE(LEFT($A1168,3))=311,VLOOKUP(VALUE(MID($B1168,2,1)),_311_Table2,MATCH(MID($B1168,1,1),_311_Table2_ColumnLookup,0),FALSE)
+N("311"),
  IF(AND(VALUE(LEFT($A1168,3))=312,LEFT($G1168,10)="Unincepted",$B1168="G "),VLOOKUP(" ULO",_312_Table2,MATCH('312'!$N$16,_312_Table2_ColumnLookup,0),FALSE),
  IF(AND(VALUE(LEFT($A1168,3))=312,LEFT($G1168,10)="Unincepted",$B1168="O "),VLOOKUP(" ULO",_312_Table2,MATCH('312'!$V$16,_312_Table2_ColumnLookup,0),FALSE),
  IF(AND(VALUE(LEFT($A1168,3))=312,LEFT($G1168,10)="Unincepted",$B1168="Q "),VLOOKUP(" ULO",_312_Table2,MATCH('312'!$X$16,_312_Table2_ColumnLookup,0),FALSE),
  IF(AND(VALUE(LEFT($A1168,3))=312,LEFT($G1168,10)="Unincepted"),VLOOKUP(" ULO",_312_Table2,MATCH(LEFT($B1168,1),_312_Table2_ColumnLookup,0),FALSE),
  IF(AND(VALUE(LEFT($A1168,3))=312,LEFT($G1168,5)="Total",$B1168="G "),VLOOKUP('312'!$F$80,_312_Table2,MATCH('312'!$N$16,_312_Table2_ColumnLookup,0),FALSE),
  IF(AND(VALUE(LEFT($A1168,3))=312,LEFT($G1168,5)="Total",$B1168="O "),VLOOKUP('312'!$F$80,_312_Table2,MATCH('312'!$V$16,_312_Table2_ColumnLookup,0),FALSE),
  IF(AND(VALUE(LEFT($A1168,3))=312,LEFT($G1168,5)="Total",$B1168="Q "),VLOOKUP('312'!$F$80,_312_Table2,MATCH('312'!$X$16,_312_Table2_ColumnLookup,0),FALSE),
  IF(AND(VALUE(LEFT($A1168,3))=312,LEFT($G1168,5)="Total"),VLOOKUP('312'!$F$80,_312_Table2,MATCH(LEFT($B1168,1),_312_Table2_ColumnLookup,0),FALSE),
  IF(AND(VALUE(LEFT($A1168,3))=312,LEN($I1168)=4,$B1168="G"),VLOOKUP($I1168,_312_Table2,MATCH('312'!$N$16,_312_Table2_ColumnLookup,0),FALSE),
  IF(AND(VALUE(LEFT($A1168,3))=312,LEN($I1168)=4,$B1168="O"),VLOOKUP($I1168,_312_Table2,MATCH('312'!$V$16,_312_Table2_ColumnLookup,0),FALSE),
  IF(AND(VALUE(LEFT($A1168,3))=312,LEN($I1168)=4,$B1168="Q"),VLOOKUP($I1168,_312_Table2,MATCH('312'!$X$16,_312_Table2_ColumnLookup,0),FALSE),
  IF(AND(VALUE(LEFT($A1168,3))=312,LEN($I1168)=4),VLOOKUP($I1168,_312_Table2,MATCH(LEFT($B1168,1),_312_Table2_ColumnLookup,0),FALSE)
+N("312"),
  IF(VALUE(LEFT($A1168,3))=313,VLOOKUP(VALUE(MID($B1168,2,1)),_313_Table2,MATCH(MID($B1168,1,1),_313_Table2_ColumnLookup,0),FALSE)
+N("313"),
  IF(AND(VALUE(LEFT($A1168,3))=314,LEN($B1168)=3),VLOOKUP(VALUE(MID($B1168,2,2)),_314_Table2,MATCH(MID($B1168,1,1),_314_Table2_ColumnLookup,0),FALSE),
  IF(VALUE(LEFT($A1168,3))=314,VLOOKUP(VALUE(MID($B1168,2,1)),_314_Table2,MATCH(MID($B1168,1,1),_314_Table2_ColumnLookup,0),FALSE)
+N("314"),
""))))))))))))))))))))))))</f>
        <v>#N/A</v>
      </c>
      <c r="F1168" s="238" t="e">
        <f>IF(AND(VALUE(LEFT($A1168,3))=309,LEN($B1168)=3),VLOOKUP(VALUE(MID($B1168,2,2)),_309_Table3,MATCH(MID($B1168,1,1),_309_Table3_ColumnLookup,0),FALSE),
  IF($C1168="309 LCR SummaryA",OneYearSCR,IF($C1168="309 LCR SummaryB",UltimateSCR,IF(VALUE(LEFT($A1168,3))=309,VLOOKUP(VALUE(MID($B1168,2,1)),_309_Table3,MATCH(MID($B1168,1,1),_309_Table3_ColumnLookup,0),FALSE)
+N("309"),
  IF(VALUE(LEFT($A1168,3))=310,VLOOKUP(VALUE(MID($B1168,2,1)),_310_Table3,MATCH(MID($B1168,1,1),_310_Table3_ColumnLookup,0),FALSE)
+N("310"),
  IF(AND(VALUE(LEFT($A1168,3))=311,LEN($I1168)=4),VLOOKUP($I1168,_311_Table3,MATCH($B1168,_311_Table3_ColumnLookup,0),FALSE),
  IF(AND(VALUE(LEFT($A1168,3))=311,OR($B1168="I2",$B1168="J2",$B1168="K2",$B1168="L2")),VLOOKUP('311'!$G$58,_311_Table3,MATCH(MID($B1168,1,1),_311_Table3_ColumnLookup,0),FALSE),
  IF(AND(VALUE(LEFT($A1168,3))=311,RIGHT($B1168,5)="Total"),VLOOKUP('311'!$G$59,_311_Table3,MATCH(MID($B1168,1,1),_311_Table3_ColumnLookup,0),FALSE),
  IF(VALUE(LEFT($A1168,3))=311,VLOOKUP(VALUE(MID($B1168,2,1)),_311_Table3,MATCH(MID($B1168,1,1),_311_Table3_ColumnLookup,0),FALSE)
+N("311"),
  IF(AND(VALUE(LEFT($A1168,3))=312,LEFT($G1168,10)="Unincepted",$B1168="G "),VLOOKUP(" ULO",_312_Table3,MATCH('312'!$N$16,_312_Table3_ColumnLookup,0),FALSE),
  IF(AND(VALUE(LEFT($A1168,3))=312,LEFT($G1168,10)="Unincepted",$B1168="O "),VLOOKUP(" ULO",_312_Table3,MATCH('312'!$V$16,_312_Table3_ColumnLookup,0),FALSE),
  IF(AND(VALUE(LEFT($A1168,3))=312,LEFT($G1168,10)="Unincepted",$B1168="Q "),VLOOKUP(" ULO",_312_Table3,MATCH('312'!$X$16,_312_Table3_ColumnLookup,0),FALSE),
  IF(AND(VALUE(LEFT($A1168,3))=312,LEFT($G1168,10)="Unincepted"),VLOOKUP(" ULO",_312_Table3,MATCH(LEFT($B1168,1),_312_Table3_ColumnLookup,0),FALSE),
  IF(AND(VALUE(LEFT($A1168,3))=312,LEFT($G1168,5)="Total",$B1168="G "),VLOOKUP('312'!$F$80,_312_Table3,MATCH('312'!$N$16,_312_Table3_ColumnLookup,0),FALSE),
  IF(AND(VALUE(LEFT($A1168,3))=312,LEFT($G1168,5)="Total",$B1168="O "),VLOOKUP('312'!$F$80,_312_Table3,MATCH('312'!$V$16,_312_Table3_ColumnLookup,0),FALSE),
  IF(AND(VALUE(LEFT($A1168,3))=312,LEFT($G1168,5)="Total",$B1168="Q "),VLOOKUP('312'!$F$80,_312_Table3,MATCH('312'!$X$16,_312_Table3_ColumnLookup,0),FALSE),
  IF(AND(VALUE(LEFT($A1168,3))=312,LEFT($G1168,5)="Total"),VLOOKUP('312'!$F$80,_312_Table3,MATCH(LEFT($B1168,1),_312_Table3_ColumnLookup,0),FALSE),
  IF(AND(VALUE(LEFT($A1168,3))=312,LEN($I1168)=4,$B1168="G"),VLOOKUP($I1168,_312_Table3,MATCH('312'!$N$16,_312_Table3_ColumnLookup,0),FALSE),
  IF(AND(VALUE(LEFT($A1168,3))=312,LEN($I1168)=4,$B1168="O"),VLOOKUP($I1168,_312_Table3,MATCH('312'!$V$16,_312_Table3_ColumnLookup,0),FALSE),
  IF(AND(VALUE(LEFT($A1168,3))=312,LEN($I1168)=4,$B1168="Q"),VLOOKUP($I1168,_312_Table3,MATCH('312'!$X$16,_312_Table3_ColumnLookup,0),FALSE),
  IF(AND(VALUE(LEFT($A1168,3))=312,LEN($I1168)=4),VLOOKUP($I1168,_312_Table3,MATCH(LEFT($B1168,1),_312_Table3_ColumnLookup,0),FALSE)
+N("312"),
  IF(VALUE(LEFT($A1168,3))=313,VLOOKUP(VALUE(MID($B1168,2,1)),_313_Table3,MATCH(MID($B1168,1,1),_313_Table3_ColumnLookup,0),FALSE)
+N("313"),
  IF(AND(VALUE(LEFT($A1168,3))=314,LEN($B1168)=3),VLOOKUP(VALUE(MID($B1168,2,2)),_314_Table3,MATCH(MID($B1168,1,1),_314_Table3_ColumnLookup,0),FALSE),
  IF(VALUE(LEFT($A1168,3))=314,VLOOKUP(VALUE(MID($B1168,2,1)),_314_Table3,MATCH(MID($B1168,1,1),_314_Table3_ColumnLookup,0),FALSE)
+N("314"),
""))))))))))))))))))))))))</f>
        <v>#N/A</v>
      </c>
      <c r="H1168" s="321" t="str">
        <f>IFERROR(
IF(ISERROR($D1168)=FALSE,$D1168,IF(ISERROR($E1168)=FALSE,$E1168,IF(ISERROR($F1168)=FALSE,$F1168
+N("012 checkboxes"),
IF(
IF(OR(LEFT($A1168,9)="Syndicate",LEFT($A1168,12)="NewSyndicate"),VLOOKUP($A1168,'012'!$J:$ZW,MATCH("Link to button",'012'!$J$1:$ZW$1,0),0)
+N("309 checkbox"),
IF($C1168="309 LCR Summary0",VLOOKUP("Notes990",'309'!$P:$ZZ,MATCH("Link to button",'309'!$P$1:$ZZ$1,0),0)
+N("313 checkboxes"),
IF($C1168="313 Financial Information0LcmVsScr",IF($C1168="309 LCR Summary0",VLOOKUP("LcmVsScr",'309'!$N:$ZZ,MATCH("Link to button",'309'!$N$1:$ZZ$1,0),0),
IF($C1168="313 Financial Information0LcrDocAttached",IF($C1168="309 LCR Summary0",VLOOKUP("LcrDocAttached",'309'!$N:$ZZ,MATCH("Link to button",'309'!$N$1:$ZZ$1,0),
0)))))))=1,TRUE,FALSE)
))),"")</f>
        <v/>
      </c>
    </row>
    <row r="1169" spans="1:8">
      <c r="A1169" s="237" t="e">
        <f>VLOOKUP($G1169,CSVLookups!$B:$R,MATCH(A$1,CSVLookups!$B$1:$R$1,0),FALSE)</f>
        <v>#N/A</v>
      </c>
      <c r="B1169" s="237" t="e">
        <f>VLOOKUP($G1169,CSVLookups!$B:$R,MATCH(B$1,CSVLookups!$B$1:$R$1,0),FALSE)</f>
        <v>#N/A</v>
      </c>
      <c r="C1169" s="238" t="e">
        <f t="shared" si="18"/>
        <v>#N/A</v>
      </c>
      <c r="D1169" s="238" t="e">
        <f>IF(AND(VALUE(LEFT($A1169,3))=309,LEN($B1169)=3),VLOOKUP(VALUE(MID($B1169,2,2)),_309_Table1,MATCH(MID($B1169,1,1),_309_Table1_ColumnLookup,0),FALSE),
  IF($C1169="309 LCR SummaryA",OneYearSCR,IF($C1169="309 LCR SummaryB",UltimateSCR,IF(VALUE(LEFT($A1169,3))=309,VLOOKUP(VALUE(MID($B1169,2,1)),_309_Table1,MATCH(MID($B1169,1,1),_309_Table1_ColumnLookup,0),FALSE)
+N("309"),
  IF(VALUE(LEFT($A1169,3))=310,VLOOKUP(VALUE(MID($B1169,2,1)),_310_Table1,MATCH(MID($B1169,1,1),_310_Table1_ColumnLookup,0),FALSE)
+N("310"),
  IF(AND(VALUE(LEFT($A1169,3))=311,LEN($I1169)=4),VLOOKUP($I1169,_311_Table1,MATCH($B1169,_311_Table1_ColumnLookup,0),FALSE),
  IF(AND(VALUE(LEFT($A1169,3))=311,OR($B1169="I2",$B1169="J2",$B1169="K2",$B1169="L2")),VLOOKUP('311'!$G$58,_311_Table1,MATCH(MID($B1169,1,1),_311_Table1_ColumnLookup,0),FALSE),
  IF(AND(VALUE(LEFT($A1169,3))=311,RIGHT($B1169,5)="Total"),VLOOKUP('311'!$G$59,_311_Table1,MATCH(MID($B1169,1,1),_311_Table1_ColumnLookup,0),FALSE),
  IF(VALUE(LEFT($A1169,3))=311,VLOOKUP(VALUE(MID($B1169,2,1)),_311_Table1,MATCH(MID($B1169,1,1),_311_Table1_ColumnLookup,0),FALSE)
+N("311"),
  IF(AND(VALUE(LEFT($A1169,3))=312,LEFT($G1169,10)="Unincepted",$B1169="G "),VLOOKUP(" ULO",_312_Table1,MATCH('312'!$N$16,_312_Table1_ColumnLookup,0),FALSE),
  IF(AND(VALUE(LEFT($A1169,3))=312,LEFT($G1169,10)="Unincepted",$B1169="O "),VLOOKUP(" ULO",_312_Table1,MATCH('312'!$V$16,_312_Table1_ColumnLookup,0),FALSE),
  IF(AND(VALUE(LEFT($A1169,3))=312,LEFT($G1169,10)="Unincepted",$B1169="Q "),VLOOKUP(" ULO",_312_Table1,MATCH('312'!$X$16,_312_Table1_ColumnLookup,0),FALSE),
  IF(AND(VALUE(LEFT($A1169,3))=312,LEFT($G1169,10)="Unincepted"),VLOOKUP(" ULO",_312_Table1,MATCH(LEFT($B1169,1),_312_Table1_ColumnLookup,0),FALSE),
  IF(AND(VALUE(LEFT($A1169,3))=312,LEFT($G1169,5)="Total",$B1169="G "),VLOOKUP('312'!$F$80,_312_Table1,MATCH('312'!$N$16,_312_Table1_ColumnLookup,0),FALSE),
  IF(AND(VALUE(LEFT($A1169,3))=312,LEFT($G1169,5)="Total",$B1169="O "),VLOOKUP('312'!$F$80,_312_Table1,MATCH('312'!$V$16,_312_Table1_ColumnLookup,0),FALSE),
  IF(AND(VALUE(LEFT($A1169,3))=312,LEFT($G1169,5)="Total",$B1169="Q "),VLOOKUP('312'!$F$80,_312_Table1,MATCH('312'!$X$16,_312_Table1_ColumnLookup,0),FALSE),
  IF(AND(VALUE(LEFT($A1169,3))=312,LEFT($G1169,5)="Total"),VLOOKUP('312'!$F$80,_312_Table1,MATCH(LEFT($B1169,1),_312_Table1_ColumnLookup,0),FALSE),
  IF(AND(VALUE(LEFT($A1169,3))=312,LEN($I1169)=4,$B1169="G"),VLOOKUP($I1169,_312_Table1,MATCH('312'!$N$16,_312_Table1_ColumnLookup,0),FALSE),
  IF(AND(VALUE(LEFT($A1169,3))=312,LEN($I1169)=4,$B1169="O"),VLOOKUP($I1169,_312_Table1,MATCH('312'!$V$16,_312_Table1_ColumnLookup,0),FALSE),
  IF(AND(VALUE(LEFT($A1169,3))=312,LEN($I1169)=4,$B1169="Q"),VLOOKUP($I1169,_312_Table1,MATCH('312'!$X$16,_312_Table1_ColumnLookup,0),FALSE),
  IF(AND(VALUE(LEFT($A1169,3))=312,LEN($I1169)=4),VLOOKUP($I1169,_312_Table1,MATCH(LEFT($B1169,1),_312_Table1_ColumnLookup,0),FALSE)
+N("312"),
  IF(VALUE(LEFT($A1169,3))=313,VLOOKUP(VALUE(MID($B1169,2,1)),_313_Table1,MATCH(MID($B1169,1,1),_313_Table1_ColumnLookup,0),FALSE)
+N("313"),
  IF(AND(VALUE(LEFT($A1169,3))=314,LEN($B1169)=3),VLOOKUP(VALUE(MID($B1169,2,2)),_314_Table1,MATCH(MID($B1169,1,1),_314_Table1_ColumnLookup,0),FALSE),
  IF(VALUE(LEFT($A1169,3))=314,VLOOKUP(VALUE(MID($B1169,2,1)),_314_Table1,MATCH(MID($B1169,1,1),_314_Table1_ColumnLookup,0),FALSE)
+N("314"),
""))))))))))))))))))))))))</f>
        <v>#N/A</v>
      </c>
      <c r="E1169" s="238" t="e">
        <f>IF(AND(VALUE(LEFT($A1169,3))=309,LEN($B1169)=3),VLOOKUP(VALUE(MID($B1169,2,2)),_309_Table2,MATCH(MID($B1169,1,1),_309_Table2_ColumnLookup,0),FALSE),
  IF($C1169="309 LCR SummaryA",OneYearSCR,IF($C1169="309 LCR SummaryB",UltimateSCR,IF(VALUE(LEFT($A1169,3))=309,VLOOKUP(VALUE(MID($B1169,2,1)),_309_Table2,MATCH(MID($B1169,1,1),_309_Table2_ColumnLookup,0),FALSE)
+N("309"),
  IF(VALUE(LEFT($A1169,3))=310,VLOOKUP(VALUE(MID($B1169,2,1)),_310_Table2,MATCH(MID($B1169,1,1),_310_Table2_ColumnLookup,0),FALSE)
+N("310"),
  IF(AND(VALUE(LEFT($A1169,3))=311,LEN($I1169)=4),VLOOKUP($I1169,_311_Table2,MATCH($B1169,_311_Table2_ColumnLookup,0),FALSE),
  IF(AND(VALUE(LEFT($A1169,3))=311,OR($B1169="I2",$B1169="J2",$B1169="K2",$B1169="L2")),VLOOKUP('311'!$G$58,_311_Table2,MATCH(MID($B1169,1,1),_311_Table2_ColumnLookup,0),FALSE),
  IF(AND(VALUE(LEFT($A1169,3))=311,RIGHT($B1169,5)="Total"),VLOOKUP('311'!$G$59,_311_Table2,MATCH(MID($B1169,1,1),_311_Table2_ColumnLookup,0),FALSE),
  IF(VALUE(LEFT($A1169,3))=311,VLOOKUP(VALUE(MID($B1169,2,1)),_311_Table2,MATCH(MID($B1169,1,1),_311_Table2_ColumnLookup,0),FALSE)
+N("311"),
  IF(AND(VALUE(LEFT($A1169,3))=312,LEFT($G1169,10)="Unincepted",$B1169="G "),VLOOKUP(" ULO",_312_Table2,MATCH('312'!$N$16,_312_Table2_ColumnLookup,0),FALSE),
  IF(AND(VALUE(LEFT($A1169,3))=312,LEFT($G1169,10)="Unincepted",$B1169="O "),VLOOKUP(" ULO",_312_Table2,MATCH('312'!$V$16,_312_Table2_ColumnLookup,0),FALSE),
  IF(AND(VALUE(LEFT($A1169,3))=312,LEFT($G1169,10)="Unincepted",$B1169="Q "),VLOOKUP(" ULO",_312_Table2,MATCH('312'!$X$16,_312_Table2_ColumnLookup,0),FALSE),
  IF(AND(VALUE(LEFT($A1169,3))=312,LEFT($G1169,10)="Unincepted"),VLOOKUP(" ULO",_312_Table2,MATCH(LEFT($B1169,1),_312_Table2_ColumnLookup,0),FALSE),
  IF(AND(VALUE(LEFT($A1169,3))=312,LEFT($G1169,5)="Total",$B1169="G "),VLOOKUP('312'!$F$80,_312_Table2,MATCH('312'!$N$16,_312_Table2_ColumnLookup,0),FALSE),
  IF(AND(VALUE(LEFT($A1169,3))=312,LEFT($G1169,5)="Total",$B1169="O "),VLOOKUP('312'!$F$80,_312_Table2,MATCH('312'!$V$16,_312_Table2_ColumnLookup,0),FALSE),
  IF(AND(VALUE(LEFT($A1169,3))=312,LEFT($G1169,5)="Total",$B1169="Q "),VLOOKUP('312'!$F$80,_312_Table2,MATCH('312'!$X$16,_312_Table2_ColumnLookup,0),FALSE),
  IF(AND(VALUE(LEFT($A1169,3))=312,LEFT($G1169,5)="Total"),VLOOKUP('312'!$F$80,_312_Table2,MATCH(LEFT($B1169,1),_312_Table2_ColumnLookup,0),FALSE),
  IF(AND(VALUE(LEFT($A1169,3))=312,LEN($I1169)=4,$B1169="G"),VLOOKUP($I1169,_312_Table2,MATCH('312'!$N$16,_312_Table2_ColumnLookup,0),FALSE),
  IF(AND(VALUE(LEFT($A1169,3))=312,LEN($I1169)=4,$B1169="O"),VLOOKUP($I1169,_312_Table2,MATCH('312'!$V$16,_312_Table2_ColumnLookup,0),FALSE),
  IF(AND(VALUE(LEFT($A1169,3))=312,LEN($I1169)=4,$B1169="Q"),VLOOKUP($I1169,_312_Table2,MATCH('312'!$X$16,_312_Table2_ColumnLookup,0),FALSE),
  IF(AND(VALUE(LEFT($A1169,3))=312,LEN($I1169)=4),VLOOKUP($I1169,_312_Table2,MATCH(LEFT($B1169,1),_312_Table2_ColumnLookup,0),FALSE)
+N("312"),
  IF(VALUE(LEFT($A1169,3))=313,VLOOKUP(VALUE(MID($B1169,2,1)),_313_Table2,MATCH(MID($B1169,1,1),_313_Table2_ColumnLookup,0),FALSE)
+N("313"),
  IF(AND(VALUE(LEFT($A1169,3))=314,LEN($B1169)=3),VLOOKUP(VALUE(MID($B1169,2,2)),_314_Table2,MATCH(MID($B1169,1,1),_314_Table2_ColumnLookup,0),FALSE),
  IF(VALUE(LEFT($A1169,3))=314,VLOOKUP(VALUE(MID($B1169,2,1)),_314_Table2,MATCH(MID($B1169,1,1),_314_Table2_ColumnLookup,0),FALSE)
+N("314"),
""))))))))))))))))))))))))</f>
        <v>#N/A</v>
      </c>
      <c r="F1169" s="238" t="e">
        <f>IF(AND(VALUE(LEFT($A1169,3))=309,LEN($B1169)=3),VLOOKUP(VALUE(MID($B1169,2,2)),_309_Table3,MATCH(MID($B1169,1,1),_309_Table3_ColumnLookup,0),FALSE),
  IF($C1169="309 LCR SummaryA",OneYearSCR,IF($C1169="309 LCR SummaryB",UltimateSCR,IF(VALUE(LEFT($A1169,3))=309,VLOOKUP(VALUE(MID($B1169,2,1)),_309_Table3,MATCH(MID($B1169,1,1),_309_Table3_ColumnLookup,0),FALSE)
+N("309"),
  IF(VALUE(LEFT($A1169,3))=310,VLOOKUP(VALUE(MID($B1169,2,1)),_310_Table3,MATCH(MID($B1169,1,1),_310_Table3_ColumnLookup,0),FALSE)
+N("310"),
  IF(AND(VALUE(LEFT($A1169,3))=311,LEN($I1169)=4),VLOOKUP($I1169,_311_Table3,MATCH($B1169,_311_Table3_ColumnLookup,0),FALSE),
  IF(AND(VALUE(LEFT($A1169,3))=311,OR($B1169="I2",$B1169="J2",$B1169="K2",$B1169="L2")),VLOOKUP('311'!$G$58,_311_Table3,MATCH(MID($B1169,1,1),_311_Table3_ColumnLookup,0),FALSE),
  IF(AND(VALUE(LEFT($A1169,3))=311,RIGHT($B1169,5)="Total"),VLOOKUP('311'!$G$59,_311_Table3,MATCH(MID($B1169,1,1),_311_Table3_ColumnLookup,0),FALSE),
  IF(VALUE(LEFT($A1169,3))=311,VLOOKUP(VALUE(MID($B1169,2,1)),_311_Table3,MATCH(MID($B1169,1,1),_311_Table3_ColumnLookup,0),FALSE)
+N("311"),
  IF(AND(VALUE(LEFT($A1169,3))=312,LEFT($G1169,10)="Unincepted",$B1169="G "),VLOOKUP(" ULO",_312_Table3,MATCH('312'!$N$16,_312_Table3_ColumnLookup,0),FALSE),
  IF(AND(VALUE(LEFT($A1169,3))=312,LEFT($G1169,10)="Unincepted",$B1169="O "),VLOOKUP(" ULO",_312_Table3,MATCH('312'!$V$16,_312_Table3_ColumnLookup,0),FALSE),
  IF(AND(VALUE(LEFT($A1169,3))=312,LEFT($G1169,10)="Unincepted",$B1169="Q "),VLOOKUP(" ULO",_312_Table3,MATCH('312'!$X$16,_312_Table3_ColumnLookup,0),FALSE),
  IF(AND(VALUE(LEFT($A1169,3))=312,LEFT($G1169,10)="Unincepted"),VLOOKUP(" ULO",_312_Table3,MATCH(LEFT($B1169,1),_312_Table3_ColumnLookup,0),FALSE),
  IF(AND(VALUE(LEFT($A1169,3))=312,LEFT($G1169,5)="Total",$B1169="G "),VLOOKUP('312'!$F$80,_312_Table3,MATCH('312'!$N$16,_312_Table3_ColumnLookup,0),FALSE),
  IF(AND(VALUE(LEFT($A1169,3))=312,LEFT($G1169,5)="Total",$B1169="O "),VLOOKUP('312'!$F$80,_312_Table3,MATCH('312'!$V$16,_312_Table3_ColumnLookup,0),FALSE),
  IF(AND(VALUE(LEFT($A1169,3))=312,LEFT($G1169,5)="Total",$B1169="Q "),VLOOKUP('312'!$F$80,_312_Table3,MATCH('312'!$X$16,_312_Table3_ColumnLookup,0),FALSE),
  IF(AND(VALUE(LEFT($A1169,3))=312,LEFT($G1169,5)="Total"),VLOOKUP('312'!$F$80,_312_Table3,MATCH(LEFT($B1169,1),_312_Table3_ColumnLookup,0),FALSE),
  IF(AND(VALUE(LEFT($A1169,3))=312,LEN($I1169)=4,$B1169="G"),VLOOKUP($I1169,_312_Table3,MATCH('312'!$N$16,_312_Table3_ColumnLookup,0),FALSE),
  IF(AND(VALUE(LEFT($A1169,3))=312,LEN($I1169)=4,$B1169="O"),VLOOKUP($I1169,_312_Table3,MATCH('312'!$V$16,_312_Table3_ColumnLookup,0),FALSE),
  IF(AND(VALUE(LEFT($A1169,3))=312,LEN($I1169)=4,$B1169="Q"),VLOOKUP($I1169,_312_Table3,MATCH('312'!$X$16,_312_Table3_ColumnLookup,0),FALSE),
  IF(AND(VALUE(LEFT($A1169,3))=312,LEN($I1169)=4),VLOOKUP($I1169,_312_Table3,MATCH(LEFT($B1169,1),_312_Table3_ColumnLookup,0),FALSE)
+N("312"),
  IF(VALUE(LEFT($A1169,3))=313,VLOOKUP(VALUE(MID($B1169,2,1)),_313_Table3,MATCH(MID($B1169,1,1),_313_Table3_ColumnLookup,0),FALSE)
+N("313"),
  IF(AND(VALUE(LEFT($A1169,3))=314,LEN($B1169)=3),VLOOKUP(VALUE(MID($B1169,2,2)),_314_Table3,MATCH(MID($B1169,1,1),_314_Table3_ColumnLookup,0),FALSE),
  IF(VALUE(LEFT($A1169,3))=314,VLOOKUP(VALUE(MID($B1169,2,1)),_314_Table3,MATCH(MID($B1169,1,1),_314_Table3_ColumnLookup,0),FALSE)
+N("314"),
""))))))))))))))))))))))))</f>
        <v>#N/A</v>
      </c>
      <c r="H1169" s="321" t="str">
        <f>IFERROR(
IF(ISERROR($D1169)=FALSE,$D1169,IF(ISERROR($E1169)=FALSE,$E1169,IF(ISERROR($F1169)=FALSE,$F1169
+N("012 checkboxes"),
IF(
IF(OR(LEFT($A1169,9)="Syndicate",LEFT($A1169,12)="NewSyndicate"),VLOOKUP($A1169,'012'!$J:$ZW,MATCH("Link to button",'012'!$J$1:$ZW$1,0),0)
+N("309 checkbox"),
IF($C1169="309 LCR Summary0",VLOOKUP("Notes990",'309'!$P:$ZZ,MATCH("Link to button",'309'!$P$1:$ZZ$1,0),0)
+N("313 checkboxes"),
IF($C1169="313 Financial Information0LcmVsScr",IF($C1169="309 LCR Summary0",VLOOKUP("LcmVsScr",'309'!$N:$ZZ,MATCH("Link to button",'309'!$N$1:$ZZ$1,0),0),
IF($C1169="313 Financial Information0LcrDocAttached",IF($C1169="309 LCR Summary0",VLOOKUP("LcrDocAttached",'309'!$N:$ZZ,MATCH("Link to button",'309'!$N$1:$ZZ$1,0),
0)))))))=1,TRUE,FALSE)
))),"")</f>
        <v/>
      </c>
    </row>
    <row r="1170" spans="1:8">
      <c r="A1170" s="237" t="e">
        <f>VLOOKUP($G1170,CSVLookups!$B:$R,MATCH(A$1,CSVLookups!$B$1:$R$1,0),FALSE)</f>
        <v>#N/A</v>
      </c>
      <c r="B1170" s="237" t="e">
        <f>VLOOKUP($G1170,CSVLookups!$B:$R,MATCH(B$1,CSVLookups!$B$1:$R$1,0),FALSE)</f>
        <v>#N/A</v>
      </c>
      <c r="C1170" s="238" t="e">
        <f t="shared" si="18"/>
        <v>#N/A</v>
      </c>
      <c r="D1170" s="238" t="e">
        <f>IF(AND(VALUE(LEFT($A1170,3))=309,LEN($B1170)=3),VLOOKUP(VALUE(MID($B1170,2,2)),_309_Table1,MATCH(MID($B1170,1,1),_309_Table1_ColumnLookup,0),FALSE),
  IF($C1170="309 LCR SummaryA",OneYearSCR,IF($C1170="309 LCR SummaryB",UltimateSCR,IF(VALUE(LEFT($A1170,3))=309,VLOOKUP(VALUE(MID($B1170,2,1)),_309_Table1,MATCH(MID($B1170,1,1),_309_Table1_ColumnLookup,0),FALSE)
+N("309"),
  IF(VALUE(LEFT($A1170,3))=310,VLOOKUP(VALUE(MID($B1170,2,1)),_310_Table1,MATCH(MID($B1170,1,1),_310_Table1_ColumnLookup,0),FALSE)
+N("310"),
  IF(AND(VALUE(LEFT($A1170,3))=311,LEN($I1170)=4),VLOOKUP($I1170,_311_Table1,MATCH($B1170,_311_Table1_ColumnLookup,0),FALSE),
  IF(AND(VALUE(LEFT($A1170,3))=311,OR($B1170="I2",$B1170="J2",$B1170="K2",$B1170="L2")),VLOOKUP('311'!$G$58,_311_Table1,MATCH(MID($B1170,1,1),_311_Table1_ColumnLookup,0),FALSE),
  IF(AND(VALUE(LEFT($A1170,3))=311,RIGHT($B1170,5)="Total"),VLOOKUP('311'!$G$59,_311_Table1,MATCH(MID($B1170,1,1),_311_Table1_ColumnLookup,0),FALSE),
  IF(VALUE(LEFT($A1170,3))=311,VLOOKUP(VALUE(MID($B1170,2,1)),_311_Table1,MATCH(MID($B1170,1,1),_311_Table1_ColumnLookup,0),FALSE)
+N("311"),
  IF(AND(VALUE(LEFT($A1170,3))=312,LEFT($G1170,10)="Unincepted",$B1170="G "),VLOOKUP(" ULO",_312_Table1,MATCH('312'!$N$16,_312_Table1_ColumnLookup,0),FALSE),
  IF(AND(VALUE(LEFT($A1170,3))=312,LEFT($G1170,10)="Unincepted",$B1170="O "),VLOOKUP(" ULO",_312_Table1,MATCH('312'!$V$16,_312_Table1_ColumnLookup,0),FALSE),
  IF(AND(VALUE(LEFT($A1170,3))=312,LEFT($G1170,10)="Unincepted",$B1170="Q "),VLOOKUP(" ULO",_312_Table1,MATCH('312'!$X$16,_312_Table1_ColumnLookup,0),FALSE),
  IF(AND(VALUE(LEFT($A1170,3))=312,LEFT($G1170,10)="Unincepted"),VLOOKUP(" ULO",_312_Table1,MATCH(LEFT($B1170,1),_312_Table1_ColumnLookup,0),FALSE),
  IF(AND(VALUE(LEFT($A1170,3))=312,LEFT($G1170,5)="Total",$B1170="G "),VLOOKUP('312'!$F$80,_312_Table1,MATCH('312'!$N$16,_312_Table1_ColumnLookup,0),FALSE),
  IF(AND(VALUE(LEFT($A1170,3))=312,LEFT($G1170,5)="Total",$B1170="O "),VLOOKUP('312'!$F$80,_312_Table1,MATCH('312'!$V$16,_312_Table1_ColumnLookup,0),FALSE),
  IF(AND(VALUE(LEFT($A1170,3))=312,LEFT($G1170,5)="Total",$B1170="Q "),VLOOKUP('312'!$F$80,_312_Table1,MATCH('312'!$X$16,_312_Table1_ColumnLookup,0),FALSE),
  IF(AND(VALUE(LEFT($A1170,3))=312,LEFT($G1170,5)="Total"),VLOOKUP('312'!$F$80,_312_Table1,MATCH(LEFT($B1170,1),_312_Table1_ColumnLookup,0),FALSE),
  IF(AND(VALUE(LEFT($A1170,3))=312,LEN($I1170)=4,$B1170="G"),VLOOKUP($I1170,_312_Table1,MATCH('312'!$N$16,_312_Table1_ColumnLookup,0),FALSE),
  IF(AND(VALUE(LEFT($A1170,3))=312,LEN($I1170)=4,$B1170="O"),VLOOKUP($I1170,_312_Table1,MATCH('312'!$V$16,_312_Table1_ColumnLookup,0),FALSE),
  IF(AND(VALUE(LEFT($A1170,3))=312,LEN($I1170)=4,$B1170="Q"),VLOOKUP($I1170,_312_Table1,MATCH('312'!$X$16,_312_Table1_ColumnLookup,0),FALSE),
  IF(AND(VALUE(LEFT($A1170,3))=312,LEN($I1170)=4),VLOOKUP($I1170,_312_Table1,MATCH(LEFT($B1170,1),_312_Table1_ColumnLookup,0),FALSE)
+N("312"),
  IF(VALUE(LEFT($A1170,3))=313,VLOOKUP(VALUE(MID($B1170,2,1)),_313_Table1,MATCH(MID($B1170,1,1),_313_Table1_ColumnLookup,0),FALSE)
+N("313"),
  IF(AND(VALUE(LEFT($A1170,3))=314,LEN($B1170)=3),VLOOKUP(VALUE(MID($B1170,2,2)),_314_Table1,MATCH(MID($B1170,1,1),_314_Table1_ColumnLookup,0),FALSE),
  IF(VALUE(LEFT($A1170,3))=314,VLOOKUP(VALUE(MID($B1170,2,1)),_314_Table1,MATCH(MID($B1170,1,1),_314_Table1_ColumnLookup,0),FALSE)
+N("314"),
""))))))))))))))))))))))))</f>
        <v>#N/A</v>
      </c>
      <c r="E1170" s="238" t="e">
        <f>IF(AND(VALUE(LEFT($A1170,3))=309,LEN($B1170)=3),VLOOKUP(VALUE(MID($B1170,2,2)),_309_Table2,MATCH(MID($B1170,1,1),_309_Table2_ColumnLookup,0),FALSE),
  IF($C1170="309 LCR SummaryA",OneYearSCR,IF($C1170="309 LCR SummaryB",UltimateSCR,IF(VALUE(LEFT($A1170,3))=309,VLOOKUP(VALUE(MID($B1170,2,1)),_309_Table2,MATCH(MID($B1170,1,1),_309_Table2_ColumnLookup,0),FALSE)
+N("309"),
  IF(VALUE(LEFT($A1170,3))=310,VLOOKUP(VALUE(MID($B1170,2,1)),_310_Table2,MATCH(MID($B1170,1,1),_310_Table2_ColumnLookup,0),FALSE)
+N("310"),
  IF(AND(VALUE(LEFT($A1170,3))=311,LEN($I1170)=4),VLOOKUP($I1170,_311_Table2,MATCH($B1170,_311_Table2_ColumnLookup,0),FALSE),
  IF(AND(VALUE(LEFT($A1170,3))=311,OR($B1170="I2",$B1170="J2",$B1170="K2",$B1170="L2")),VLOOKUP('311'!$G$58,_311_Table2,MATCH(MID($B1170,1,1),_311_Table2_ColumnLookup,0),FALSE),
  IF(AND(VALUE(LEFT($A1170,3))=311,RIGHT($B1170,5)="Total"),VLOOKUP('311'!$G$59,_311_Table2,MATCH(MID($B1170,1,1),_311_Table2_ColumnLookup,0),FALSE),
  IF(VALUE(LEFT($A1170,3))=311,VLOOKUP(VALUE(MID($B1170,2,1)),_311_Table2,MATCH(MID($B1170,1,1),_311_Table2_ColumnLookup,0),FALSE)
+N("311"),
  IF(AND(VALUE(LEFT($A1170,3))=312,LEFT($G1170,10)="Unincepted",$B1170="G "),VLOOKUP(" ULO",_312_Table2,MATCH('312'!$N$16,_312_Table2_ColumnLookup,0),FALSE),
  IF(AND(VALUE(LEFT($A1170,3))=312,LEFT($G1170,10)="Unincepted",$B1170="O "),VLOOKUP(" ULO",_312_Table2,MATCH('312'!$V$16,_312_Table2_ColumnLookup,0),FALSE),
  IF(AND(VALUE(LEFT($A1170,3))=312,LEFT($G1170,10)="Unincepted",$B1170="Q "),VLOOKUP(" ULO",_312_Table2,MATCH('312'!$X$16,_312_Table2_ColumnLookup,0),FALSE),
  IF(AND(VALUE(LEFT($A1170,3))=312,LEFT($G1170,10)="Unincepted"),VLOOKUP(" ULO",_312_Table2,MATCH(LEFT($B1170,1),_312_Table2_ColumnLookup,0),FALSE),
  IF(AND(VALUE(LEFT($A1170,3))=312,LEFT($G1170,5)="Total",$B1170="G "),VLOOKUP('312'!$F$80,_312_Table2,MATCH('312'!$N$16,_312_Table2_ColumnLookup,0),FALSE),
  IF(AND(VALUE(LEFT($A1170,3))=312,LEFT($G1170,5)="Total",$B1170="O "),VLOOKUP('312'!$F$80,_312_Table2,MATCH('312'!$V$16,_312_Table2_ColumnLookup,0),FALSE),
  IF(AND(VALUE(LEFT($A1170,3))=312,LEFT($G1170,5)="Total",$B1170="Q "),VLOOKUP('312'!$F$80,_312_Table2,MATCH('312'!$X$16,_312_Table2_ColumnLookup,0),FALSE),
  IF(AND(VALUE(LEFT($A1170,3))=312,LEFT($G1170,5)="Total"),VLOOKUP('312'!$F$80,_312_Table2,MATCH(LEFT($B1170,1),_312_Table2_ColumnLookup,0),FALSE),
  IF(AND(VALUE(LEFT($A1170,3))=312,LEN($I1170)=4,$B1170="G"),VLOOKUP($I1170,_312_Table2,MATCH('312'!$N$16,_312_Table2_ColumnLookup,0),FALSE),
  IF(AND(VALUE(LEFT($A1170,3))=312,LEN($I1170)=4,$B1170="O"),VLOOKUP($I1170,_312_Table2,MATCH('312'!$V$16,_312_Table2_ColumnLookup,0),FALSE),
  IF(AND(VALUE(LEFT($A1170,3))=312,LEN($I1170)=4,$B1170="Q"),VLOOKUP($I1170,_312_Table2,MATCH('312'!$X$16,_312_Table2_ColumnLookup,0),FALSE),
  IF(AND(VALUE(LEFT($A1170,3))=312,LEN($I1170)=4),VLOOKUP($I1170,_312_Table2,MATCH(LEFT($B1170,1),_312_Table2_ColumnLookup,0),FALSE)
+N("312"),
  IF(VALUE(LEFT($A1170,3))=313,VLOOKUP(VALUE(MID($B1170,2,1)),_313_Table2,MATCH(MID($B1170,1,1),_313_Table2_ColumnLookup,0),FALSE)
+N("313"),
  IF(AND(VALUE(LEFT($A1170,3))=314,LEN($B1170)=3),VLOOKUP(VALUE(MID($B1170,2,2)),_314_Table2,MATCH(MID($B1170,1,1),_314_Table2_ColumnLookup,0),FALSE),
  IF(VALUE(LEFT($A1170,3))=314,VLOOKUP(VALUE(MID($B1170,2,1)),_314_Table2,MATCH(MID($B1170,1,1),_314_Table2_ColumnLookup,0),FALSE)
+N("314"),
""))))))))))))))))))))))))</f>
        <v>#N/A</v>
      </c>
      <c r="F1170" s="238" t="e">
        <f>IF(AND(VALUE(LEFT($A1170,3))=309,LEN($B1170)=3),VLOOKUP(VALUE(MID($B1170,2,2)),_309_Table3,MATCH(MID($B1170,1,1),_309_Table3_ColumnLookup,0),FALSE),
  IF($C1170="309 LCR SummaryA",OneYearSCR,IF($C1170="309 LCR SummaryB",UltimateSCR,IF(VALUE(LEFT($A1170,3))=309,VLOOKUP(VALUE(MID($B1170,2,1)),_309_Table3,MATCH(MID($B1170,1,1),_309_Table3_ColumnLookup,0),FALSE)
+N("309"),
  IF(VALUE(LEFT($A1170,3))=310,VLOOKUP(VALUE(MID($B1170,2,1)),_310_Table3,MATCH(MID($B1170,1,1),_310_Table3_ColumnLookup,0),FALSE)
+N("310"),
  IF(AND(VALUE(LEFT($A1170,3))=311,LEN($I1170)=4),VLOOKUP($I1170,_311_Table3,MATCH($B1170,_311_Table3_ColumnLookup,0),FALSE),
  IF(AND(VALUE(LEFT($A1170,3))=311,OR($B1170="I2",$B1170="J2",$B1170="K2",$B1170="L2")),VLOOKUP('311'!$G$58,_311_Table3,MATCH(MID($B1170,1,1),_311_Table3_ColumnLookup,0),FALSE),
  IF(AND(VALUE(LEFT($A1170,3))=311,RIGHT($B1170,5)="Total"),VLOOKUP('311'!$G$59,_311_Table3,MATCH(MID($B1170,1,1),_311_Table3_ColumnLookup,0),FALSE),
  IF(VALUE(LEFT($A1170,3))=311,VLOOKUP(VALUE(MID($B1170,2,1)),_311_Table3,MATCH(MID($B1170,1,1),_311_Table3_ColumnLookup,0),FALSE)
+N("311"),
  IF(AND(VALUE(LEFT($A1170,3))=312,LEFT($G1170,10)="Unincepted",$B1170="G "),VLOOKUP(" ULO",_312_Table3,MATCH('312'!$N$16,_312_Table3_ColumnLookup,0),FALSE),
  IF(AND(VALUE(LEFT($A1170,3))=312,LEFT($G1170,10)="Unincepted",$B1170="O "),VLOOKUP(" ULO",_312_Table3,MATCH('312'!$V$16,_312_Table3_ColumnLookup,0),FALSE),
  IF(AND(VALUE(LEFT($A1170,3))=312,LEFT($G1170,10)="Unincepted",$B1170="Q "),VLOOKUP(" ULO",_312_Table3,MATCH('312'!$X$16,_312_Table3_ColumnLookup,0),FALSE),
  IF(AND(VALUE(LEFT($A1170,3))=312,LEFT($G1170,10)="Unincepted"),VLOOKUP(" ULO",_312_Table3,MATCH(LEFT($B1170,1),_312_Table3_ColumnLookup,0),FALSE),
  IF(AND(VALUE(LEFT($A1170,3))=312,LEFT($G1170,5)="Total",$B1170="G "),VLOOKUP('312'!$F$80,_312_Table3,MATCH('312'!$N$16,_312_Table3_ColumnLookup,0),FALSE),
  IF(AND(VALUE(LEFT($A1170,3))=312,LEFT($G1170,5)="Total",$B1170="O "),VLOOKUP('312'!$F$80,_312_Table3,MATCH('312'!$V$16,_312_Table3_ColumnLookup,0),FALSE),
  IF(AND(VALUE(LEFT($A1170,3))=312,LEFT($G1170,5)="Total",$B1170="Q "),VLOOKUP('312'!$F$80,_312_Table3,MATCH('312'!$X$16,_312_Table3_ColumnLookup,0),FALSE),
  IF(AND(VALUE(LEFT($A1170,3))=312,LEFT($G1170,5)="Total"),VLOOKUP('312'!$F$80,_312_Table3,MATCH(LEFT($B1170,1),_312_Table3_ColumnLookup,0),FALSE),
  IF(AND(VALUE(LEFT($A1170,3))=312,LEN($I1170)=4,$B1170="G"),VLOOKUP($I1170,_312_Table3,MATCH('312'!$N$16,_312_Table3_ColumnLookup,0),FALSE),
  IF(AND(VALUE(LEFT($A1170,3))=312,LEN($I1170)=4,$B1170="O"),VLOOKUP($I1170,_312_Table3,MATCH('312'!$V$16,_312_Table3_ColumnLookup,0),FALSE),
  IF(AND(VALUE(LEFT($A1170,3))=312,LEN($I1170)=4,$B1170="Q"),VLOOKUP($I1170,_312_Table3,MATCH('312'!$X$16,_312_Table3_ColumnLookup,0),FALSE),
  IF(AND(VALUE(LEFT($A1170,3))=312,LEN($I1170)=4),VLOOKUP($I1170,_312_Table3,MATCH(LEFT($B1170,1),_312_Table3_ColumnLookup,0),FALSE)
+N("312"),
  IF(VALUE(LEFT($A1170,3))=313,VLOOKUP(VALUE(MID($B1170,2,1)),_313_Table3,MATCH(MID($B1170,1,1),_313_Table3_ColumnLookup,0),FALSE)
+N("313"),
  IF(AND(VALUE(LEFT($A1170,3))=314,LEN($B1170)=3),VLOOKUP(VALUE(MID($B1170,2,2)),_314_Table3,MATCH(MID($B1170,1,1),_314_Table3_ColumnLookup,0),FALSE),
  IF(VALUE(LEFT($A1170,3))=314,VLOOKUP(VALUE(MID($B1170,2,1)),_314_Table3,MATCH(MID($B1170,1,1),_314_Table3_ColumnLookup,0),FALSE)
+N("314"),
""))))))))))))))))))))))))</f>
        <v>#N/A</v>
      </c>
      <c r="H1170" s="321" t="str">
        <f>IFERROR(
IF(ISERROR($D1170)=FALSE,$D1170,IF(ISERROR($E1170)=FALSE,$E1170,IF(ISERROR($F1170)=FALSE,$F1170
+N("012 checkboxes"),
IF(
IF(OR(LEFT($A1170,9)="Syndicate",LEFT($A1170,12)="NewSyndicate"),VLOOKUP($A1170,'012'!$J:$ZW,MATCH("Link to button",'012'!$J$1:$ZW$1,0),0)
+N("309 checkbox"),
IF($C1170="309 LCR Summary0",VLOOKUP("Notes990",'309'!$P:$ZZ,MATCH("Link to button",'309'!$P$1:$ZZ$1,0),0)
+N("313 checkboxes"),
IF($C1170="313 Financial Information0LcmVsScr",IF($C1170="309 LCR Summary0",VLOOKUP("LcmVsScr",'309'!$N:$ZZ,MATCH("Link to button",'309'!$N$1:$ZZ$1,0),0),
IF($C1170="313 Financial Information0LcrDocAttached",IF($C1170="309 LCR Summary0",VLOOKUP("LcrDocAttached",'309'!$N:$ZZ,MATCH("Link to button",'309'!$N$1:$ZZ$1,0),
0)))))))=1,TRUE,FALSE)
))),"")</f>
        <v/>
      </c>
    </row>
    <row r="1171" spans="1:8">
      <c r="A1171" s="237" t="e">
        <f>VLOOKUP($G1171,CSVLookups!$B:$R,MATCH(A$1,CSVLookups!$B$1:$R$1,0),FALSE)</f>
        <v>#N/A</v>
      </c>
      <c r="B1171" s="237" t="e">
        <f>VLOOKUP($G1171,CSVLookups!$B:$R,MATCH(B$1,CSVLookups!$B$1:$R$1,0),FALSE)</f>
        <v>#N/A</v>
      </c>
      <c r="C1171" s="238" t="e">
        <f t="shared" si="18"/>
        <v>#N/A</v>
      </c>
      <c r="D1171" s="238" t="e">
        <f>IF(AND(VALUE(LEFT($A1171,3))=309,LEN($B1171)=3),VLOOKUP(VALUE(MID($B1171,2,2)),_309_Table1,MATCH(MID($B1171,1,1),_309_Table1_ColumnLookup,0),FALSE),
  IF($C1171="309 LCR SummaryA",OneYearSCR,IF($C1171="309 LCR SummaryB",UltimateSCR,IF(VALUE(LEFT($A1171,3))=309,VLOOKUP(VALUE(MID($B1171,2,1)),_309_Table1,MATCH(MID($B1171,1,1),_309_Table1_ColumnLookup,0),FALSE)
+N("309"),
  IF(VALUE(LEFT($A1171,3))=310,VLOOKUP(VALUE(MID($B1171,2,1)),_310_Table1,MATCH(MID($B1171,1,1),_310_Table1_ColumnLookup,0),FALSE)
+N("310"),
  IF(AND(VALUE(LEFT($A1171,3))=311,LEN($I1171)=4),VLOOKUP($I1171,_311_Table1,MATCH($B1171,_311_Table1_ColumnLookup,0),FALSE),
  IF(AND(VALUE(LEFT($A1171,3))=311,OR($B1171="I2",$B1171="J2",$B1171="K2",$B1171="L2")),VLOOKUP('311'!$G$58,_311_Table1,MATCH(MID($B1171,1,1),_311_Table1_ColumnLookup,0),FALSE),
  IF(AND(VALUE(LEFT($A1171,3))=311,RIGHT($B1171,5)="Total"),VLOOKUP('311'!$G$59,_311_Table1,MATCH(MID($B1171,1,1),_311_Table1_ColumnLookup,0),FALSE),
  IF(VALUE(LEFT($A1171,3))=311,VLOOKUP(VALUE(MID($B1171,2,1)),_311_Table1,MATCH(MID($B1171,1,1),_311_Table1_ColumnLookup,0),FALSE)
+N("311"),
  IF(AND(VALUE(LEFT($A1171,3))=312,LEFT($G1171,10)="Unincepted",$B1171="G "),VLOOKUP(" ULO",_312_Table1,MATCH('312'!$N$16,_312_Table1_ColumnLookup,0),FALSE),
  IF(AND(VALUE(LEFT($A1171,3))=312,LEFT($G1171,10)="Unincepted",$B1171="O "),VLOOKUP(" ULO",_312_Table1,MATCH('312'!$V$16,_312_Table1_ColumnLookup,0),FALSE),
  IF(AND(VALUE(LEFT($A1171,3))=312,LEFT($G1171,10)="Unincepted",$B1171="Q "),VLOOKUP(" ULO",_312_Table1,MATCH('312'!$X$16,_312_Table1_ColumnLookup,0),FALSE),
  IF(AND(VALUE(LEFT($A1171,3))=312,LEFT($G1171,10)="Unincepted"),VLOOKUP(" ULO",_312_Table1,MATCH(LEFT($B1171,1),_312_Table1_ColumnLookup,0),FALSE),
  IF(AND(VALUE(LEFT($A1171,3))=312,LEFT($G1171,5)="Total",$B1171="G "),VLOOKUP('312'!$F$80,_312_Table1,MATCH('312'!$N$16,_312_Table1_ColumnLookup,0),FALSE),
  IF(AND(VALUE(LEFT($A1171,3))=312,LEFT($G1171,5)="Total",$B1171="O "),VLOOKUP('312'!$F$80,_312_Table1,MATCH('312'!$V$16,_312_Table1_ColumnLookup,0),FALSE),
  IF(AND(VALUE(LEFT($A1171,3))=312,LEFT($G1171,5)="Total",$B1171="Q "),VLOOKUP('312'!$F$80,_312_Table1,MATCH('312'!$X$16,_312_Table1_ColumnLookup,0),FALSE),
  IF(AND(VALUE(LEFT($A1171,3))=312,LEFT($G1171,5)="Total"),VLOOKUP('312'!$F$80,_312_Table1,MATCH(LEFT($B1171,1),_312_Table1_ColumnLookup,0),FALSE),
  IF(AND(VALUE(LEFT($A1171,3))=312,LEN($I1171)=4,$B1171="G"),VLOOKUP($I1171,_312_Table1,MATCH('312'!$N$16,_312_Table1_ColumnLookup,0),FALSE),
  IF(AND(VALUE(LEFT($A1171,3))=312,LEN($I1171)=4,$B1171="O"),VLOOKUP($I1171,_312_Table1,MATCH('312'!$V$16,_312_Table1_ColumnLookup,0),FALSE),
  IF(AND(VALUE(LEFT($A1171,3))=312,LEN($I1171)=4,$B1171="Q"),VLOOKUP($I1171,_312_Table1,MATCH('312'!$X$16,_312_Table1_ColumnLookup,0),FALSE),
  IF(AND(VALUE(LEFT($A1171,3))=312,LEN($I1171)=4),VLOOKUP($I1171,_312_Table1,MATCH(LEFT($B1171,1),_312_Table1_ColumnLookup,0),FALSE)
+N("312"),
  IF(VALUE(LEFT($A1171,3))=313,VLOOKUP(VALUE(MID($B1171,2,1)),_313_Table1,MATCH(MID($B1171,1,1),_313_Table1_ColumnLookup,0),FALSE)
+N("313"),
  IF(AND(VALUE(LEFT($A1171,3))=314,LEN($B1171)=3),VLOOKUP(VALUE(MID($B1171,2,2)),_314_Table1,MATCH(MID($B1171,1,1),_314_Table1_ColumnLookup,0),FALSE),
  IF(VALUE(LEFT($A1171,3))=314,VLOOKUP(VALUE(MID($B1171,2,1)),_314_Table1,MATCH(MID($B1171,1,1),_314_Table1_ColumnLookup,0),FALSE)
+N("314"),
""))))))))))))))))))))))))</f>
        <v>#N/A</v>
      </c>
      <c r="E1171" s="238" t="e">
        <f>IF(AND(VALUE(LEFT($A1171,3))=309,LEN($B1171)=3),VLOOKUP(VALUE(MID($B1171,2,2)),_309_Table2,MATCH(MID($B1171,1,1),_309_Table2_ColumnLookup,0),FALSE),
  IF($C1171="309 LCR SummaryA",OneYearSCR,IF($C1171="309 LCR SummaryB",UltimateSCR,IF(VALUE(LEFT($A1171,3))=309,VLOOKUP(VALUE(MID($B1171,2,1)),_309_Table2,MATCH(MID($B1171,1,1),_309_Table2_ColumnLookup,0),FALSE)
+N("309"),
  IF(VALUE(LEFT($A1171,3))=310,VLOOKUP(VALUE(MID($B1171,2,1)),_310_Table2,MATCH(MID($B1171,1,1),_310_Table2_ColumnLookup,0),FALSE)
+N("310"),
  IF(AND(VALUE(LEFT($A1171,3))=311,LEN($I1171)=4),VLOOKUP($I1171,_311_Table2,MATCH($B1171,_311_Table2_ColumnLookup,0),FALSE),
  IF(AND(VALUE(LEFT($A1171,3))=311,OR($B1171="I2",$B1171="J2",$B1171="K2",$B1171="L2")),VLOOKUP('311'!$G$58,_311_Table2,MATCH(MID($B1171,1,1),_311_Table2_ColumnLookup,0),FALSE),
  IF(AND(VALUE(LEFT($A1171,3))=311,RIGHT($B1171,5)="Total"),VLOOKUP('311'!$G$59,_311_Table2,MATCH(MID($B1171,1,1),_311_Table2_ColumnLookup,0),FALSE),
  IF(VALUE(LEFT($A1171,3))=311,VLOOKUP(VALUE(MID($B1171,2,1)),_311_Table2,MATCH(MID($B1171,1,1),_311_Table2_ColumnLookup,0),FALSE)
+N("311"),
  IF(AND(VALUE(LEFT($A1171,3))=312,LEFT($G1171,10)="Unincepted",$B1171="G "),VLOOKUP(" ULO",_312_Table2,MATCH('312'!$N$16,_312_Table2_ColumnLookup,0),FALSE),
  IF(AND(VALUE(LEFT($A1171,3))=312,LEFT($G1171,10)="Unincepted",$B1171="O "),VLOOKUP(" ULO",_312_Table2,MATCH('312'!$V$16,_312_Table2_ColumnLookup,0),FALSE),
  IF(AND(VALUE(LEFT($A1171,3))=312,LEFT($G1171,10)="Unincepted",$B1171="Q "),VLOOKUP(" ULO",_312_Table2,MATCH('312'!$X$16,_312_Table2_ColumnLookup,0),FALSE),
  IF(AND(VALUE(LEFT($A1171,3))=312,LEFT($G1171,10)="Unincepted"),VLOOKUP(" ULO",_312_Table2,MATCH(LEFT($B1171,1),_312_Table2_ColumnLookup,0),FALSE),
  IF(AND(VALUE(LEFT($A1171,3))=312,LEFT($G1171,5)="Total",$B1171="G "),VLOOKUP('312'!$F$80,_312_Table2,MATCH('312'!$N$16,_312_Table2_ColumnLookup,0),FALSE),
  IF(AND(VALUE(LEFT($A1171,3))=312,LEFT($G1171,5)="Total",$B1171="O "),VLOOKUP('312'!$F$80,_312_Table2,MATCH('312'!$V$16,_312_Table2_ColumnLookup,0),FALSE),
  IF(AND(VALUE(LEFT($A1171,3))=312,LEFT($G1171,5)="Total",$B1171="Q "),VLOOKUP('312'!$F$80,_312_Table2,MATCH('312'!$X$16,_312_Table2_ColumnLookup,0),FALSE),
  IF(AND(VALUE(LEFT($A1171,3))=312,LEFT($G1171,5)="Total"),VLOOKUP('312'!$F$80,_312_Table2,MATCH(LEFT($B1171,1),_312_Table2_ColumnLookup,0),FALSE),
  IF(AND(VALUE(LEFT($A1171,3))=312,LEN($I1171)=4,$B1171="G"),VLOOKUP($I1171,_312_Table2,MATCH('312'!$N$16,_312_Table2_ColumnLookup,0),FALSE),
  IF(AND(VALUE(LEFT($A1171,3))=312,LEN($I1171)=4,$B1171="O"),VLOOKUP($I1171,_312_Table2,MATCH('312'!$V$16,_312_Table2_ColumnLookup,0),FALSE),
  IF(AND(VALUE(LEFT($A1171,3))=312,LEN($I1171)=4,$B1171="Q"),VLOOKUP($I1171,_312_Table2,MATCH('312'!$X$16,_312_Table2_ColumnLookup,0),FALSE),
  IF(AND(VALUE(LEFT($A1171,3))=312,LEN($I1171)=4),VLOOKUP($I1171,_312_Table2,MATCH(LEFT($B1171,1),_312_Table2_ColumnLookup,0),FALSE)
+N("312"),
  IF(VALUE(LEFT($A1171,3))=313,VLOOKUP(VALUE(MID($B1171,2,1)),_313_Table2,MATCH(MID($B1171,1,1),_313_Table2_ColumnLookup,0),FALSE)
+N("313"),
  IF(AND(VALUE(LEFT($A1171,3))=314,LEN($B1171)=3),VLOOKUP(VALUE(MID($B1171,2,2)),_314_Table2,MATCH(MID($B1171,1,1),_314_Table2_ColumnLookup,0),FALSE),
  IF(VALUE(LEFT($A1171,3))=314,VLOOKUP(VALUE(MID($B1171,2,1)),_314_Table2,MATCH(MID($B1171,1,1),_314_Table2_ColumnLookup,0),FALSE)
+N("314"),
""))))))))))))))))))))))))</f>
        <v>#N/A</v>
      </c>
      <c r="F1171" s="238" t="e">
        <f>IF(AND(VALUE(LEFT($A1171,3))=309,LEN($B1171)=3),VLOOKUP(VALUE(MID($B1171,2,2)),_309_Table3,MATCH(MID($B1171,1,1),_309_Table3_ColumnLookup,0),FALSE),
  IF($C1171="309 LCR SummaryA",OneYearSCR,IF($C1171="309 LCR SummaryB",UltimateSCR,IF(VALUE(LEFT($A1171,3))=309,VLOOKUP(VALUE(MID($B1171,2,1)),_309_Table3,MATCH(MID($B1171,1,1),_309_Table3_ColumnLookup,0),FALSE)
+N("309"),
  IF(VALUE(LEFT($A1171,3))=310,VLOOKUP(VALUE(MID($B1171,2,1)),_310_Table3,MATCH(MID($B1171,1,1),_310_Table3_ColumnLookup,0),FALSE)
+N("310"),
  IF(AND(VALUE(LEFT($A1171,3))=311,LEN($I1171)=4),VLOOKUP($I1171,_311_Table3,MATCH($B1171,_311_Table3_ColumnLookup,0),FALSE),
  IF(AND(VALUE(LEFT($A1171,3))=311,OR($B1171="I2",$B1171="J2",$B1171="K2",$B1171="L2")),VLOOKUP('311'!$G$58,_311_Table3,MATCH(MID($B1171,1,1),_311_Table3_ColumnLookup,0),FALSE),
  IF(AND(VALUE(LEFT($A1171,3))=311,RIGHT($B1171,5)="Total"),VLOOKUP('311'!$G$59,_311_Table3,MATCH(MID($B1171,1,1),_311_Table3_ColumnLookup,0),FALSE),
  IF(VALUE(LEFT($A1171,3))=311,VLOOKUP(VALUE(MID($B1171,2,1)),_311_Table3,MATCH(MID($B1171,1,1),_311_Table3_ColumnLookup,0),FALSE)
+N("311"),
  IF(AND(VALUE(LEFT($A1171,3))=312,LEFT($G1171,10)="Unincepted",$B1171="G "),VLOOKUP(" ULO",_312_Table3,MATCH('312'!$N$16,_312_Table3_ColumnLookup,0),FALSE),
  IF(AND(VALUE(LEFT($A1171,3))=312,LEFT($G1171,10)="Unincepted",$B1171="O "),VLOOKUP(" ULO",_312_Table3,MATCH('312'!$V$16,_312_Table3_ColumnLookup,0),FALSE),
  IF(AND(VALUE(LEFT($A1171,3))=312,LEFT($G1171,10)="Unincepted",$B1171="Q "),VLOOKUP(" ULO",_312_Table3,MATCH('312'!$X$16,_312_Table3_ColumnLookup,0),FALSE),
  IF(AND(VALUE(LEFT($A1171,3))=312,LEFT($G1171,10)="Unincepted"),VLOOKUP(" ULO",_312_Table3,MATCH(LEFT($B1171,1),_312_Table3_ColumnLookup,0),FALSE),
  IF(AND(VALUE(LEFT($A1171,3))=312,LEFT($G1171,5)="Total",$B1171="G "),VLOOKUP('312'!$F$80,_312_Table3,MATCH('312'!$N$16,_312_Table3_ColumnLookup,0),FALSE),
  IF(AND(VALUE(LEFT($A1171,3))=312,LEFT($G1171,5)="Total",$B1171="O "),VLOOKUP('312'!$F$80,_312_Table3,MATCH('312'!$V$16,_312_Table3_ColumnLookup,0),FALSE),
  IF(AND(VALUE(LEFT($A1171,3))=312,LEFT($G1171,5)="Total",$B1171="Q "),VLOOKUP('312'!$F$80,_312_Table3,MATCH('312'!$X$16,_312_Table3_ColumnLookup,0),FALSE),
  IF(AND(VALUE(LEFT($A1171,3))=312,LEFT($G1171,5)="Total"),VLOOKUP('312'!$F$80,_312_Table3,MATCH(LEFT($B1171,1),_312_Table3_ColumnLookup,0),FALSE),
  IF(AND(VALUE(LEFT($A1171,3))=312,LEN($I1171)=4,$B1171="G"),VLOOKUP($I1171,_312_Table3,MATCH('312'!$N$16,_312_Table3_ColumnLookup,0),FALSE),
  IF(AND(VALUE(LEFT($A1171,3))=312,LEN($I1171)=4,$B1171="O"),VLOOKUP($I1171,_312_Table3,MATCH('312'!$V$16,_312_Table3_ColumnLookup,0),FALSE),
  IF(AND(VALUE(LEFT($A1171,3))=312,LEN($I1171)=4,$B1171="Q"),VLOOKUP($I1171,_312_Table3,MATCH('312'!$X$16,_312_Table3_ColumnLookup,0),FALSE),
  IF(AND(VALUE(LEFT($A1171,3))=312,LEN($I1171)=4),VLOOKUP($I1171,_312_Table3,MATCH(LEFT($B1171,1),_312_Table3_ColumnLookup,0),FALSE)
+N("312"),
  IF(VALUE(LEFT($A1171,3))=313,VLOOKUP(VALUE(MID($B1171,2,1)),_313_Table3,MATCH(MID($B1171,1,1),_313_Table3_ColumnLookup,0),FALSE)
+N("313"),
  IF(AND(VALUE(LEFT($A1171,3))=314,LEN($B1171)=3),VLOOKUP(VALUE(MID($B1171,2,2)),_314_Table3,MATCH(MID($B1171,1,1),_314_Table3_ColumnLookup,0),FALSE),
  IF(VALUE(LEFT($A1171,3))=314,VLOOKUP(VALUE(MID($B1171,2,1)),_314_Table3,MATCH(MID($B1171,1,1),_314_Table3_ColumnLookup,0),FALSE)
+N("314"),
""))))))))))))))))))))))))</f>
        <v>#N/A</v>
      </c>
      <c r="H1171" s="321" t="str">
        <f>IFERROR(
IF(ISERROR($D1171)=FALSE,$D1171,IF(ISERROR($E1171)=FALSE,$E1171,IF(ISERROR($F1171)=FALSE,$F1171
+N("012 checkboxes"),
IF(
IF(OR(LEFT($A1171,9)="Syndicate",LEFT($A1171,12)="NewSyndicate"),VLOOKUP($A1171,'012'!$J:$ZW,MATCH("Link to button",'012'!$J$1:$ZW$1,0),0)
+N("309 checkbox"),
IF($C1171="309 LCR Summary0",VLOOKUP("Notes990",'309'!$P:$ZZ,MATCH("Link to button",'309'!$P$1:$ZZ$1,0),0)
+N("313 checkboxes"),
IF($C1171="313 Financial Information0LcmVsScr",IF($C1171="309 LCR Summary0",VLOOKUP("LcmVsScr",'309'!$N:$ZZ,MATCH("Link to button",'309'!$N$1:$ZZ$1,0),0),
IF($C1171="313 Financial Information0LcrDocAttached",IF($C1171="309 LCR Summary0",VLOOKUP("LcrDocAttached",'309'!$N:$ZZ,MATCH("Link to button",'309'!$N$1:$ZZ$1,0),
0)))))))=1,TRUE,FALSE)
))),"")</f>
        <v/>
      </c>
    </row>
    <row r="1172" spans="1:8">
      <c r="A1172" s="237" t="e">
        <f>VLOOKUP($G1172,CSVLookups!$B:$R,MATCH(A$1,CSVLookups!$B$1:$R$1,0),FALSE)</f>
        <v>#N/A</v>
      </c>
      <c r="B1172" s="237" t="e">
        <f>VLOOKUP($G1172,CSVLookups!$B:$R,MATCH(B$1,CSVLookups!$B$1:$R$1,0),FALSE)</f>
        <v>#N/A</v>
      </c>
      <c r="C1172" s="238" t="e">
        <f t="shared" si="18"/>
        <v>#N/A</v>
      </c>
      <c r="D1172" s="238" t="e">
        <f>IF(AND(VALUE(LEFT($A1172,3))=309,LEN($B1172)=3),VLOOKUP(VALUE(MID($B1172,2,2)),_309_Table1,MATCH(MID($B1172,1,1),_309_Table1_ColumnLookup,0),FALSE),
  IF($C1172="309 LCR SummaryA",OneYearSCR,IF($C1172="309 LCR SummaryB",UltimateSCR,IF(VALUE(LEFT($A1172,3))=309,VLOOKUP(VALUE(MID($B1172,2,1)),_309_Table1,MATCH(MID($B1172,1,1),_309_Table1_ColumnLookup,0),FALSE)
+N("309"),
  IF(VALUE(LEFT($A1172,3))=310,VLOOKUP(VALUE(MID($B1172,2,1)),_310_Table1,MATCH(MID($B1172,1,1),_310_Table1_ColumnLookup,0),FALSE)
+N("310"),
  IF(AND(VALUE(LEFT($A1172,3))=311,LEN($I1172)=4),VLOOKUP($I1172,_311_Table1,MATCH($B1172,_311_Table1_ColumnLookup,0),FALSE),
  IF(AND(VALUE(LEFT($A1172,3))=311,OR($B1172="I2",$B1172="J2",$B1172="K2",$B1172="L2")),VLOOKUP('311'!$G$58,_311_Table1,MATCH(MID($B1172,1,1),_311_Table1_ColumnLookup,0),FALSE),
  IF(AND(VALUE(LEFT($A1172,3))=311,RIGHT($B1172,5)="Total"),VLOOKUP('311'!$G$59,_311_Table1,MATCH(MID($B1172,1,1),_311_Table1_ColumnLookup,0),FALSE),
  IF(VALUE(LEFT($A1172,3))=311,VLOOKUP(VALUE(MID($B1172,2,1)),_311_Table1,MATCH(MID($B1172,1,1),_311_Table1_ColumnLookup,0),FALSE)
+N("311"),
  IF(AND(VALUE(LEFT($A1172,3))=312,LEFT($G1172,10)="Unincepted",$B1172="G "),VLOOKUP(" ULO",_312_Table1,MATCH('312'!$N$16,_312_Table1_ColumnLookup,0),FALSE),
  IF(AND(VALUE(LEFT($A1172,3))=312,LEFT($G1172,10)="Unincepted",$B1172="O "),VLOOKUP(" ULO",_312_Table1,MATCH('312'!$V$16,_312_Table1_ColumnLookup,0),FALSE),
  IF(AND(VALUE(LEFT($A1172,3))=312,LEFT($G1172,10)="Unincepted",$B1172="Q "),VLOOKUP(" ULO",_312_Table1,MATCH('312'!$X$16,_312_Table1_ColumnLookup,0),FALSE),
  IF(AND(VALUE(LEFT($A1172,3))=312,LEFT($G1172,10)="Unincepted"),VLOOKUP(" ULO",_312_Table1,MATCH(LEFT($B1172,1),_312_Table1_ColumnLookup,0),FALSE),
  IF(AND(VALUE(LEFT($A1172,3))=312,LEFT($G1172,5)="Total",$B1172="G "),VLOOKUP('312'!$F$80,_312_Table1,MATCH('312'!$N$16,_312_Table1_ColumnLookup,0),FALSE),
  IF(AND(VALUE(LEFT($A1172,3))=312,LEFT($G1172,5)="Total",$B1172="O "),VLOOKUP('312'!$F$80,_312_Table1,MATCH('312'!$V$16,_312_Table1_ColumnLookup,0),FALSE),
  IF(AND(VALUE(LEFT($A1172,3))=312,LEFT($G1172,5)="Total",$B1172="Q "),VLOOKUP('312'!$F$80,_312_Table1,MATCH('312'!$X$16,_312_Table1_ColumnLookup,0),FALSE),
  IF(AND(VALUE(LEFT($A1172,3))=312,LEFT($G1172,5)="Total"),VLOOKUP('312'!$F$80,_312_Table1,MATCH(LEFT($B1172,1),_312_Table1_ColumnLookup,0),FALSE),
  IF(AND(VALUE(LEFT($A1172,3))=312,LEN($I1172)=4,$B1172="G"),VLOOKUP($I1172,_312_Table1,MATCH('312'!$N$16,_312_Table1_ColumnLookup,0),FALSE),
  IF(AND(VALUE(LEFT($A1172,3))=312,LEN($I1172)=4,$B1172="O"),VLOOKUP($I1172,_312_Table1,MATCH('312'!$V$16,_312_Table1_ColumnLookup,0),FALSE),
  IF(AND(VALUE(LEFT($A1172,3))=312,LEN($I1172)=4,$B1172="Q"),VLOOKUP($I1172,_312_Table1,MATCH('312'!$X$16,_312_Table1_ColumnLookup,0),FALSE),
  IF(AND(VALUE(LEFT($A1172,3))=312,LEN($I1172)=4),VLOOKUP($I1172,_312_Table1,MATCH(LEFT($B1172,1),_312_Table1_ColumnLookup,0),FALSE)
+N("312"),
  IF(VALUE(LEFT($A1172,3))=313,VLOOKUP(VALUE(MID($B1172,2,1)),_313_Table1,MATCH(MID($B1172,1,1),_313_Table1_ColumnLookup,0),FALSE)
+N("313"),
  IF(AND(VALUE(LEFT($A1172,3))=314,LEN($B1172)=3),VLOOKUP(VALUE(MID($B1172,2,2)),_314_Table1,MATCH(MID($B1172,1,1),_314_Table1_ColumnLookup,0),FALSE),
  IF(VALUE(LEFT($A1172,3))=314,VLOOKUP(VALUE(MID($B1172,2,1)),_314_Table1,MATCH(MID($B1172,1,1),_314_Table1_ColumnLookup,0),FALSE)
+N("314"),
""))))))))))))))))))))))))</f>
        <v>#N/A</v>
      </c>
      <c r="E1172" s="238" t="e">
        <f>IF(AND(VALUE(LEFT($A1172,3))=309,LEN($B1172)=3),VLOOKUP(VALUE(MID($B1172,2,2)),_309_Table2,MATCH(MID($B1172,1,1),_309_Table2_ColumnLookup,0),FALSE),
  IF($C1172="309 LCR SummaryA",OneYearSCR,IF($C1172="309 LCR SummaryB",UltimateSCR,IF(VALUE(LEFT($A1172,3))=309,VLOOKUP(VALUE(MID($B1172,2,1)),_309_Table2,MATCH(MID($B1172,1,1),_309_Table2_ColumnLookup,0),FALSE)
+N("309"),
  IF(VALUE(LEFT($A1172,3))=310,VLOOKUP(VALUE(MID($B1172,2,1)),_310_Table2,MATCH(MID($B1172,1,1),_310_Table2_ColumnLookup,0),FALSE)
+N("310"),
  IF(AND(VALUE(LEFT($A1172,3))=311,LEN($I1172)=4),VLOOKUP($I1172,_311_Table2,MATCH($B1172,_311_Table2_ColumnLookup,0),FALSE),
  IF(AND(VALUE(LEFT($A1172,3))=311,OR($B1172="I2",$B1172="J2",$B1172="K2",$B1172="L2")),VLOOKUP('311'!$G$58,_311_Table2,MATCH(MID($B1172,1,1),_311_Table2_ColumnLookup,0),FALSE),
  IF(AND(VALUE(LEFT($A1172,3))=311,RIGHT($B1172,5)="Total"),VLOOKUP('311'!$G$59,_311_Table2,MATCH(MID($B1172,1,1),_311_Table2_ColumnLookup,0),FALSE),
  IF(VALUE(LEFT($A1172,3))=311,VLOOKUP(VALUE(MID($B1172,2,1)),_311_Table2,MATCH(MID($B1172,1,1),_311_Table2_ColumnLookup,0),FALSE)
+N("311"),
  IF(AND(VALUE(LEFT($A1172,3))=312,LEFT($G1172,10)="Unincepted",$B1172="G "),VLOOKUP(" ULO",_312_Table2,MATCH('312'!$N$16,_312_Table2_ColumnLookup,0),FALSE),
  IF(AND(VALUE(LEFT($A1172,3))=312,LEFT($G1172,10)="Unincepted",$B1172="O "),VLOOKUP(" ULO",_312_Table2,MATCH('312'!$V$16,_312_Table2_ColumnLookup,0),FALSE),
  IF(AND(VALUE(LEFT($A1172,3))=312,LEFT($G1172,10)="Unincepted",$B1172="Q "),VLOOKUP(" ULO",_312_Table2,MATCH('312'!$X$16,_312_Table2_ColumnLookup,0),FALSE),
  IF(AND(VALUE(LEFT($A1172,3))=312,LEFT($G1172,10)="Unincepted"),VLOOKUP(" ULO",_312_Table2,MATCH(LEFT($B1172,1),_312_Table2_ColumnLookup,0),FALSE),
  IF(AND(VALUE(LEFT($A1172,3))=312,LEFT($G1172,5)="Total",$B1172="G "),VLOOKUP('312'!$F$80,_312_Table2,MATCH('312'!$N$16,_312_Table2_ColumnLookup,0),FALSE),
  IF(AND(VALUE(LEFT($A1172,3))=312,LEFT($G1172,5)="Total",$B1172="O "),VLOOKUP('312'!$F$80,_312_Table2,MATCH('312'!$V$16,_312_Table2_ColumnLookup,0),FALSE),
  IF(AND(VALUE(LEFT($A1172,3))=312,LEFT($G1172,5)="Total",$B1172="Q "),VLOOKUP('312'!$F$80,_312_Table2,MATCH('312'!$X$16,_312_Table2_ColumnLookup,0),FALSE),
  IF(AND(VALUE(LEFT($A1172,3))=312,LEFT($G1172,5)="Total"),VLOOKUP('312'!$F$80,_312_Table2,MATCH(LEFT($B1172,1),_312_Table2_ColumnLookup,0),FALSE),
  IF(AND(VALUE(LEFT($A1172,3))=312,LEN($I1172)=4,$B1172="G"),VLOOKUP($I1172,_312_Table2,MATCH('312'!$N$16,_312_Table2_ColumnLookup,0),FALSE),
  IF(AND(VALUE(LEFT($A1172,3))=312,LEN($I1172)=4,$B1172="O"),VLOOKUP($I1172,_312_Table2,MATCH('312'!$V$16,_312_Table2_ColumnLookup,0),FALSE),
  IF(AND(VALUE(LEFT($A1172,3))=312,LEN($I1172)=4,$B1172="Q"),VLOOKUP($I1172,_312_Table2,MATCH('312'!$X$16,_312_Table2_ColumnLookup,0),FALSE),
  IF(AND(VALUE(LEFT($A1172,3))=312,LEN($I1172)=4),VLOOKUP($I1172,_312_Table2,MATCH(LEFT($B1172,1),_312_Table2_ColumnLookup,0),FALSE)
+N("312"),
  IF(VALUE(LEFT($A1172,3))=313,VLOOKUP(VALUE(MID($B1172,2,1)),_313_Table2,MATCH(MID($B1172,1,1),_313_Table2_ColumnLookup,0),FALSE)
+N("313"),
  IF(AND(VALUE(LEFT($A1172,3))=314,LEN($B1172)=3),VLOOKUP(VALUE(MID($B1172,2,2)),_314_Table2,MATCH(MID($B1172,1,1),_314_Table2_ColumnLookup,0),FALSE),
  IF(VALUE(LEFT($A1172,3))=314,VLOOKUP(VALUE(MID($B1172,2,1)),_314_Table2,MATCH(MID($B1172,1,1),_314_Table2_ColumnLookup,0),FALSE)
+N("314"),
""))))))))))))))))))))))))</f>
        <v>#N/A</v>
      </c>
      <c r="F1172" s="238" t="e">
        <f>IF(AND(VALUE(LEFT($A1172,3))=309,LEN($B1172)=3),VLOOKUP(VALUE(MID($B1172,2,2)),_309_Table3,MATCH(MID($B1172,1,1),_309_Table3_ColumnLookup,0),FALSE),
  IF($C1172="309 LCR SummaryA",OneYearSCR,IF($C1172="309 LCR SummaryB",UltimateSCR,IF(VALUE(LEFT($A1172,3))=309,VLOOKUP(VALUE(MID($B1172,2,1)),_309_Table3,MATCH(MID($B1172,1,1),_309_Table3_ColumnLookup,0),FALSE)
+N("309"),
  IF(VALUE(LEFT($A1172,3))=310,VLOOKUP(VALUE(MID($B1172,2,1)),_310_Table3,MATCH(MID($B1172,1,1),_310_Table3_ColumnLookup,0),FALSE)
+N("310"),
  IF(AND(VALUE(LEFT($A1172,3))=311,LEN($I1172)=4),VLOOKUP($I1172,_311_Table3,MATCH($B1172,_311_Table3_ColumnLookup,0),FALSE),
  IF(AND(VALUE(LEFT($A1172,3))=311,OR($B1172="I2",$B1172="J2",$B1172="K2",$B1172="L2")),VLOOKUP('311'!$G$58,_311_Table3,MATCH(MID($B1172,1,1),_311_Table3_ColumnLookup,0),FALSE),
  IF(AND(VALUE(LEFT($A1172,3))=311,RIGHT($B1172,5)="Total"),VLOOKUP('311'!$G$59,_311_Table3,MATCH(MID($B1172,1,1),_311_Table3_ColumnLookup,0),FALSE),
  IF(VALUE(LEFT($A1172,3))=311,VLOOKUP(VALUE(MID($B1172,2,1)),_311_Table3,MATCH(MID($B1172,1,1),_311_Table3_ColumnLookup,0),FALSE)
+N("311"),
  IF(AND(VALUE(LEFT($A1172,3))=312,LEFT($G1172,10)="Unincepted",$B1172="G "),VLOOKUP(" ULO",_312_Table3,MATCH('312'!$N$16,_312_Table3_ColumnLookup,0),FALSE),
  IF(AND(VALUE(LEFT($A1172,3))=312,LEFT($G1172,10)="Unincepted",$B1172="O "),VLOOKUP(" ULO",_312_Table3,MATCH('312'!$V$16,_312_Table3_ColumnLookup,0),FALSE),
  IF(AND(VALUE(LEFT($A1172,3))=312,LEFT($G1172,10)="Unincepted",$B1172="Q "),VLOOKUP(" ULO",_312_Table3,MATCH('312'!$X$16,_312_Table3_ColumnLookup,0),FALSE),
  IF(AND(VALUE(LEFT($A1172,3))=312,LEFT($G1172,10)="Unincepted"),VLOOKUP(" ULO",_312_Table3,MATCH(LEFT($B1172,1),_312_Table3_ColumnLookup,0),FALSE),
  IF(AND(VALUE(LEFT($A1172,3))=312,LEFT($G1172,5)="Total",$B1172="G "),VLOOKUP('312'!$F$80,_312_Table3,MATCH('312'!$N$16,_312_Table3_ColumnLookup,0),FALSE),
  IF(AND(VALUE(LEFT($A1172,3))=312,LEFT($G1172,5)="Total",$B1172="O "),VLOOKUP('312'!$F$80,_312_Table3,MATCH('312'!$V$16,_312_Table3_ColumnLookup,0),FALSE),
  IF(AND(VALUE(LEFT($A1172,3))=312,LEFT($G1172,5)="Total",$B1172="Q "),VLOOKUP('312'!$F$80,_312_Table3,MATCH('312'!$X$16,_312_Table3_ColumnLookup,0),FALSE),
  IF(AND(VALUE(LEFT($A1172,3))=312,LEFT($G1172,5)="Total"),VLOOKUP('312'!$F$80,_312_Table3,MATCH(LEFT($B1172,1),_312_Table3_ColumnLookup,0),FALSE),
  IF(AND(VALUE(LEFT($A1172,3))=312,LEN($I1172)=4,$B1172="G"),VLOOKUP($I1172,_312_Table3,MATCH('312'!$N$16,_312_Table3_ColumnLookup,0),FALSE),
  IF(AND(VALUE(LEFT($A1172,3))=312,LEN($I1172)=4,$B1172="O"),VLOOKUP($I1172,_312_Table3,MATCH('312'!$V$16,_312_Table3_ColumnLookup,0),FALSE),
  IF(AND(VALUE(LEFT($A1172,3))=312,LEN($I1172)=4,$B1172="Q"),VLOOKUP($I1172,_312_Table3,MATCH('312'!$X$16,_312_Table3_ColumnLookup,0),FALSE),
  IF(AND(VALUE(LEFT($A1172,3))=312,LEN($I1172)=4),VLOOKUP($I1172,_312_Table3,MATCH(LEFT($B1172,1),_312_Table3_ColumnLookup,0),FALSE)
+N("312"),
  IF(VALUE(LEFT($A1172,3))=313,VLOOKUP(VALUE(MID($B1172,2,1)),_313_Table3,MATCH(MID($B1172,1,1),_313_Table3_ColumnLookup,0),FALSE)
+N("313"),
  IF(AND(VALUE(LEFT($A1172,3))=314,LEN($B1172)=3),VLOOKUP(VALUE(MID($B1172,2,2)),_314_Table3,MATCH(MID($B1172,1,1),_314_Table3_ColumnLookup,0),FALSE),
  IF(VALUE(LEFT($A1172,3))=314,VLOOKUP(VALUE(MID($B1172,2,1)),_314_Table3,MATCH(MID($B1172,1,1),_314_Table3_ColumnLookup,0),FALSE)
+N("314"),
""))))))))))))))))))))))))</f>
        <v>#N/A</v>
      </c>
      <c r="H1172" s="321" t="str">
        <f>IFERROR(
IF(ISERROR($D1172)=FALSE,$D1172,IF(ISERROR($E1172)=FALSE,$E1172,IF(ISERROR($F1172)=FALSE,$F1172
+N("012 checkboxes"),
IF(
IF(OR(LEFT($A1172,9)="Syndicate",LEFT($A1172,12)="NewSyndicate"),VLOOKUP($A1172,'012'!$J:$ZW,MATCH("Link to button",'012'!$J$1:$ZW$1,0),0)
+N("309 checkbox"),
IF($C1172="309 LCR Summary0",VLOOKUP("Notes990",'309'!$P:$ZZ,MATCH("Link to button",'309'!$P$1:$ZZ$1,0),0)
+N("313 checkboxes"),
IF($C1172="313 Financial Information0LcmVsScr",IF($C1172="309 LCR Summary0",VLOOKUP("LcmVsScr",'309'!$N:$ZZ,MATCH("Link to button",'309'!$N$1:$ZZ$1,0),0),
IF($C1172="313 Financial Information0LcrDocAttached",IF($C1172="309 LCR Summary0",VLOOKUP("LcrDocAttached",'309'!$N:$ZZ,MATCH("Link to button",'309'!$N$1:$ZZ$1,0),
0)))))))=1,TRUE,FALSE)
))),"")</f>
        <v/>
      </c>
    </row>
    <row r="1173" spans="1:8">
      <c r="A1173" s="237" t="e">
        <f>VLOOKUP($G1173,CSVLookups!$B:$R,MATCH(A$1,CSVLookups!$B$1:$R$1,0),FALSE)</f>
        <v>#N/A</v>
      </c>
      <c r="B1173" s="237" t="e">
        <f>VLOOKUP($G1173,CSVLookups!$B:$R,MATCH(B$1,CSVLookups!$B$1:$R$1,0),FALSE)</f>
        <v>#N/A</v>
      </c>
      <c r="C1173" s="238" t="e">
        <f t="shared" si="18"/>
        <v>#N/A</v>
      </c>
      <c r="D1173" s="238" t="e">
        <f>IF(AND(VALUE(LEFT($A1173,3))=309,LEN($B1173)=3),VLOOKUP(VALUE(MID($B1173,2,2)),_309_Table1,MATCH(MID($B1173,1,1),_309_Table1_ColumnLookup,0),FALSE),
  IF($C1173="309 LCR SummaryA",OneYearSCR,IF($C1173="309 LCR SummaryB",UltimateSCR,IF(VALUE(LEFT($A1173,3))=309,VLOOKUP(VALUE(MID($B1173,2,1)),_309_Table1,MATCH(MID($B1173,1,1),_309_Table1_ColumnLookup,0),FALSE)
+N("309"),
  IF(VALUE(LEFT($A1173,3))=310,VLOOKUP(VALUE(MID($B1173,2,1)),_310_Table1,MATCH(MID($B1173,1,1),_310_Table1_ColumnLookup,0),FALSE)
+N("310"),
  IF(AND(VALUE(LEFT($A1173,3))=311,LEN($I1173)=4),VLOOKUP($I1173,_311_Table1,MATCH($B1173,_311_Table1_ColumnLookup,0),FALSE),
  IF(AND(VALUE(LEFT($A1173,3))=311,OR($B1173="I2",$B1173="J2",$B1173="K2",$B1173="L2")),VLOOKUP('311'!$G$58,_311_Table1,MATCH(MID($B1173,1,1),_311_Table1_ColumnLookup,0),FALSE),
  IF(AND(VALUE(LEFT($A1173,3))=311,RIGHT($B1173,5)="Total"),VLOOKUP('311'!$G$59,_311_Table1,MATCH(MID($B1173,1,1),_311_Table1_ColumnLookup,0),FALSE),
  IF(VALUE(LEFT($A1173,3))=311,VLOOKUP(VALUE(MID($B1173,2,1)),_311_Table1,MATCH(MID($B1173,1,1),_311_Table1_ColumnLookup,0),FALSE)
+N("311"),
  IF(AND(VALUE(LEFT($A1173,3))=312,LEFT($G1173,10)="Unincepted",$B1173="G "),VLOOKUP(" ULO",_312_Table1,MATCH('312'!$N$16,_312_Table1_ColumnLookup,0),FALSE),
  IF(AND(VALUE(LEFT($A1173,3))=312,LEFT($G1173,10)="Unincepted",$B1173="O "),VLOOKUP(" ULO",_312_Table1,MATCH('312'!$V$16,_312_Table1_ColumnLookup,0),FALSE),
  IF(AND(VALUE(LEFT($A1173,3))=312,LEFT($G1173,10)="Unincepted",$B1173="Q "),VLOOKUP(" ULO",_312_Table1,MATCH('312'!$X$16,_312_Table1_ColumnLookup,0),FALSE),
  IF(AND(VALUE(LEFT($A1173,3))=312,LEFT($G1173,10)="Unincepted"),VLOOKUP(" ULO",_312_Table1,MATCH(LEFT($B1173,1),_312_Table1_ColumnLookup,0),FALSE),
  IF(AND(VALUE(LEFT($A1173,3))=312,LEFT($G1173,5)="Total",$B1173="G "),VLOOKUP('312'!$F$80,_312_Table1,MATCH('312'!$N$16,_312_Table1_ColumnLookup,0),FALSE),
  IF(AND(VALUE(LEFT($A1173,3))=312,LEFT($G1173,5)="Total",$B1173="O "),VLOOKUP('312'!$F$80,_312_Table1,MATCH('312'!$V$16,_312_Table1_ColumnLookup,0),FALSE),
  IF(AND(VALUE(LEFT($A1173,3))=312,LEFT($G1173,5)="Total",$B1173="Q "),VLOOKUP('312'!$F$80,_312_Table1,MATCH('312'!$X$16,_312_Table1_ColumnLookup,0),FALSE),
  IF(AND(VALUE(LEFT($A1173,3))=312,LEFT($G1173,5)="Total"),VLOOKUP('312'!$F$80,_312_Table1,MATCH(LEFT($B1173,1),_312_Table1_ColumnLookup,0),FALSE),
  IF(AND(VALUE(LEFT($A1173,3))=312,LEN($I1173)=4,$B1173="G"),VLOOKUP($I1173,_312_Table1,MATCH('312'!$N$16,_312_Table1_ColumnLookup,0),FALSE),
  IF(AND(VALUE(LEFT($A1173,3))=312,LEN($I1173)=4,$B1173="O"),VLOOKUP($I1173,_312_Table1,MATCH('312'!$V$16,_312_Table1_ColumnLookup,0),FALSE),
  IF(AND(VALUE(LEFT($A1173,3))=312,LEN($I1173)=4,$B1173="Q"),VLOOKUP($I1173,_312_Table1,MATCH('312'!$X$16,_312_Table1_ColumnLookup,0),FALSE),
  IF(AND(VALUE(LEFT($A1173,3))=312,LEN($I1173)=4),VLOOKUP($I1173,_312_Table1,MATCH(LEFT($B1173,1),_312_Table1_ColumnLookup,0),FALSE)
+N("312"),
  IF(VALUE(LEFT($A1173,3))=313,VLOOKUP(VALUE(MID($B1173,2,1)),_313_Table1,MATCH(MID($B1173,1,1),_313_Table1_ColumnLookup,0),FALSE)
+N("313"),
  IF(AND(VALUE(LEFT($A1173,3))=314,LEN($B1173)=3),VLOOKUP(VALUE(MID($B1173,2,2)),_314_Table1,MATCH(MID($B1173,1,1),_314_Table1_ColumnLookup,0),FALSE),
  IF(VALUE(LEFT($A1173,3))=314,VLOOKUP(VALUE(MID($B1173,2,1)),_314_Table1,MATCH(MID($B1173,1,1),_314_Table1_ColumnLookup,0),FALSE)
+N("314"),
""))))))))))))))))))))))))</f>
        <v>#N/A</v>
      </c>
      <c r="E1173" s="238" t="e">
        <f>IF(AND(VALUE(LEFT($A1173,3))=309,LEN($B1173)=3),VLOOKUP(VALUE(MID($B1173,2,2)),_309_Table2,MATCH(MID($B1173,1,1),_309_Table2_ColumnLookup,0),FALSE),
  IF($C1173="309 LCR SummaryA",OneYearSCR,IF($C1173="309 LCR SummaryB",UltimateSCR,IF(VALUE(LEFT($A1173,3))=309,VLOOKUP(VALUE(MID($B1173,2,1)),_309_Table2,MATCH(MID($B1173,1,1),_309_Table2_ColumnLookup,0),FALSE)
+N("309"),
  IF(VALUE(LEFT($A1173,3))=310,VLOOKUP(VALUE(MID($B1173,2,1)),_310_Table2,MATCH(MID($B1173,1,1),_310_Table2_ColumnLookup,0),FALSE)
+N("310"),
  IF(AND(VALUE(LEFT($A1173,3))=311,LEN($I1173)=4),VLOOKUP($I1173,_311_Table2,MATCH($B1173,_311_Table2_ColumnLookup,0),FALSE),
  IF(AND(VALUE(LEFT($A1173,3))=311,OR($B1173="I2",$B1173="J2",$B1173="K2",$B1173="L2")),VLOOKUP('311'!$G$58,_311_Table2,MATCH(MID($B1173,1,1),_311_Table2_ColumnLookup,0),FALSE),
  IF(AND(VALUE(LEFT($A1173,3))=311,RIGHT($B1173,5)="Total"),VLOOKUP('311'!$G$59,_311_Table2,MATCH(MID($B1173,1,1),_311_Table2_ColumnLookup,0),FALSE),
  IF(VALUE(LEFT($A1173,3))=311,VLOOKUP(VALUE(MID($B1173,2,1)),_311_Table2,MATCH(MID($B1173,1,1),_311_Table2_ColumnLookup,0),FALSE)
+N("311"),
  IF(AND(VALUE(LEFT($A1173,3))=312,LEFT($G1173,10)="Unincepted",$B1173="G "),VLOOKUP(" ULO",_312_Table2,MATCH('312'!$N$16,_312_Table2_ColumnLookup,0),FALSE),
  IF(AND(VALUE(LEFT($A1173,3))=312,LEFT($G1173,10)="Unincepted",$B1173="O "),VLOOKUP(" ULO",_312_Table2,MATCH('312'!$V$16,_312_Table2_ColumnLookup,0),FALSE),
  IF(AND(VALUE(LEFT($A1173,3))=312,LEFT($G1173,10)="Unincepted",$B1173="Q "),VLOOKUP(" ULO",_312_Table2,MATCH('312'!$X$16,_312_Table2_ColumnLookup,0),FALSE),
  IF(AND(VALUE(LEFT($A1173,3))=312,LEFT($G1173,10)="Unincepted"),VLOOKUP(" ULO",_312_Table2,MATCH(LEFT($B1173,1),_312_Table2_ColumnLookup,0),FALSE),
  IF(AND(VALUE(LEFT($A1173,3))=312,LEFT($G1173,5)="Total",$B1173="G "),VLOOKUP('312'!$F$80,_312_Table2,MATCH('312'!$N$16,_312_Table2_ColumnLookup,0),FALSE),
  IF(AND(VALUE(LEFT($A1173,3))=312,LEFT($G1173,5)="Total",$B1173="O "),VLOOKUP('312'!$F$80,_312_Table2,MATCH('312'!$V$16,_312_Table2_ColumnLookup,0),FALSE),
  IF(AND(VALUE(LEFT($A1173,3))=312,LEFT($G1173,5)="Total",$B1173="Q "),VLOOKUP('312'!$F$80,_312_Table2,MATCH('312'!$X$16,_312_Table2_ColumnLookup,0),FALSE),
  IF(AND(VALUE(LEFT($A1173,3))=312,LEFT($G1173,5)="Total"),VLOOKUP('312'!$F$80,_312_Table2,MATCH(LEFT($B1173,1),_312_Table2_ColumnLookup,0),FALSE),
  IF(AND(VALUE(LEFT($A1173,3))=312,LEN($I1173)=4,$B1173="G"),VLOOKUP($I1173,_312_Table2,MATCH('312'!$N$16,_312_Table2_ColumnLookup,0),FALSE),
  IF(AND(VALUE(LEFT($A1173,3))=312,LEN($I1173)=4,$B1173="O"),VLOOKUP($I1173,_312_Table2,MATCH('312'!$V$16,_312_Table2_ColumnLookup,0),FALSE),
  IF(AND(VALUE(LEFT($A1173,3))=312,LEN($I1173)=4,$B1173="Q"),VLOOKUP($I1173,_312_Table2,MATCH('312'!$X$16,_312_Table2_ColumnLookup,0),FALSE),
  IF(AND(VALUE(LEFT($A1173,3))=312,LEN($I1173)=4),VLOOKUP($I1173,_312_Table2,MATCH(LEFT($B1173,1),_312_Table2_ColumnLookup,0),FALSE)
+N("312"),
  IF(VALUE(LEFT($A1173,3))=313,VLOOKUP(VALUE(MID($B1173,2,1)),_313_Table2,MATCH(MID($B1173,1,1),_313_Table2_ColumnLookup,0),FALSE)
+N("313"),
  IF(AND(VALUE(LEFT($A1173,3))=314,LEN($B1173)=3),VLOOKUP(VALUE(MID($B1173,2,2)),_314_Table2,MATCH(MID($B1173,1,1),_314_Table2_ColumnLookup,0),FALSE),
  IF(VALUE(LEFT($A1173,3))=314,VLOOKUP(VALUE(MID($B1173,2,1)),_314_Table2,MATCH(MID($B1173,1,1),_314_Table2_ColumnLookup,0),FALSE)
+N("314"),
""))))))))))))))))))))))))</f>
        <v>#N/A</v>
      </c>
      <c r="F1173" s="238" t="e">
        <f>IF(AND(VALUE(LEFT($A1173,3))=309,LEN($B1173)=3),VLOOKUP(VALUE(MID($B1173,2,2)),_309_Table3,MATCH(MID($B1173,1,1),_309_Table3_ColumnLookup,0),FALSE),
  IF($C1173="309 LCR SummaryA",OneYearSCR,IF($C1173="309 LCR SummaryB",UltimateSCR,IF(VALUE(LEFT($A1173,3))=309,VLOOKUP(VALUE(MID($B1173,2,1)),_309_Table3,MATCH(MID($B1173,1,1),_309_Table3_ColumnLookup,0),FALSE)
+N("309"),
  IF(VALUE(LEFT($A1173,3))=310,VLOOKUP(VALUE(MID($B1173,2,1)),_310_Table3,MATCH(MID($B1173,1,1),_310_Table3_ColumnLookup,0),FALSE)
+N("310"),
  IF(AND(VALUE(LEFT($A1173,3))=311,LEN($I1173)=4),VLOOKUP($I1173,_311_Table3,MATCH($B1173,_311_Table3_ColumnLookup,0),FALSE),
  IF(AND(VALUE(LEFT($A1173,3))=311,OR($B1173="I2",$B1173="J2",$B1173="K2",$B1173="L2")),VLOOKUP('311'!$G$58,_311_Table3,MATCH(MID($B1173,1,1),_311_Table3_ColumnLookup,0),FALSE),
  IF(AND(VALUE(LEFT($A1173,3))=311,RIGHT($B1173,5)="Total"),VLOOKUP('311'!$G$59,_311_Table3,MATCH(MID($B1173,1,1),_311_Table3_ColumnLookup,0),FALSE),
  IF(VALUE(LEFT($A1173,3))=311,VLOOKUP(VALUE(MID($B1173,2,1)),_311_Table3,MATCH(MID($B1173,1,1),_311_Table3_ColumnLookup,0),FALSE)
+N("311"),
  IF(AND(VALUE(LEFT($A1173,3))=312,LEFT($G1173,10)="Unincepted",$B1173="G "),VLOOKUP(" ULO",_312_Table3,MATCH('312'!$N$16,_312_Table3_ColumnLookup,0),FALSE),
  IF(AND(VALUE(LEFT($A1173,3))=312,LEFT($G1173,10)="Unincepted",$B1173="O "),VLOOKUP(" ULO",_312_Table3,MATCH('312'!$V$16,_312_Table3_ColumnLookup,0),FALSE),
  IF(AND(VALUE(LEFT($A1173,3))=312,LEFT($G1173,10)="Unincepted",$B1173="Q "),VLOOKUP(" ULO",_312_Table3,MATCH('312'!$X$16,_312_Table3_ColumnLookup,0),FALSE),
  IF(AND(VALUE(LEFT($A1173,3))=312,LEFT($G1173,10)="Unincepted"),VLOOKUP(" ULO",_312_Table3,MATCH(LEFT($B1173,1),_312_Table3_ColumnLookup,0),FALSE),
  IF(AND(VALUE(LEFT($A1173,3))=312,LEFT($G1173,5)="Total",$B1173="G "),VLOOKUP('312'!$F$80,_312_Table3,MATCH('312'!$N$16,_312_Table3_ColumnLookup,0),FALSE),
  IF(AND(VALUE(LEFT($A1173,3))=312,LEFT($G1173,5)="Total",$B1173="O "),VLOOKUP('312'!$F$80,_312_Table3,MATCH('312'!$V$16,_312_Table3_ColumnLookup,0),FALSE),
  IF(AND(VALUE(LEFT($A1173,3))=312,LEFT($G1173,5)="Total",$B1173="Q "),VLOOKUP('312'!$F$80,_312_Table3,MATCH('312'!$X$16,_312_Table3_ColumnLookup,0),FALSE),
  IF(AND(VALUE(LEFT($A1173,3))=312,LEFT($G1173,5)="Total"),VLOOKUP('312'!$F$80,_312_Table3,MATCH(LEFT($B1173,1),_312_Table3_ColumnLookup,0),FALSE),
  IF(AND(VALUE(LEFT($A1173,3))=312,LEN($I1173)=4,$B1173="G"),VLOOKUP($I1173,_312_Table3,MATCH('312'!$N$16,_312_Table3_ColumnLookup,0),FALSE),
  IF(AND(VALUE(LEFT($A1173,3))=312,LEN($I1173)=4,$B1173="O"),VLOOKUP($I1173,_312_Table3,MATCH('312'!$V$16,_312_Table3_ColumnLookup,0),FALSE),
  IF(AND(VALUE(LEFT($A1173,3))=312,LEN($I1173)=4,$B1173="Q"),VLOOKUP($I1173,_312_Table3,MATCH('312'!$X$16,_312_Table3_ColumnLookup,0),FALSE),
  IF(AND(VALUE(LEFT($A1173,3))=312,LEN($I1173)=4),VLOOKUP($I1173,_312_Table3,MATCH(LEFT($B1173,1),_312_Table3_ColumnLookup,0),FALSE)
+N("312"),
  IF(VALUE(LEFT($A1173,3))=313,VLOOKUP(VALUE(MID($B1173,2,1)),_313_Table3,MATCH(MID($B1173,1,1),_313_Table3_ColumnLookup,0),FALSE)
+N("313"),
  IF(AND(VALUE(LEFT($A1173,3))=314,LEN($B1173)=3),VLOOKUP(VALUE(MID($B1173,2,2)),_314_Table3,MATCH(MID($B1173,1,1),_314_Table3_ColumnLookup,0),FALSE),
  IF(VALUE(LEFT($A1173,3))=314,VLOOKUP(VALUE(MID($B1173,2,1)),_314_Table3,MATCH(MID($B1173,1,1),_314_Table3_ColumnLookup,0),FALSE)
+N("314"),
""))))))))))))))))))))))))</f>
        <v>#N/A</v>
      </c>
      <c r="H1173" s="321" t="str">
        <f>IFERROR(
IF(ISERROR($D1173)=FALSE,$D1173,IF(ISERROR($E1173)=FALSE,$E1173,IF(ISERROR($F1173)=FALSE,$F1173
+N("012 checkboxes"),
IF(
IF(OR(LEFT($A1173,9)="Syndicate",LEFT($A1173,12)="NewSyndicate"),VLOOKUP($A1173,'012'!$J:$ZW,MATCH("Link to button",'012'!$J$1:$ZW$1,0),0)
+N("309 checkbox"),
IF($C1173="309 LCR Summary0",VLOOKUP("Notes990",'309'!$P:$ZZ,MATCH("Link to button",'309'!$P$1:$ZZ$1,0),0)
+N("313 checkboxes"),
IF($C1173="313 Financial Information0LcmVsScr",IF($C1173="309 LCR Summary0",VLOOKUP("LcmVsScr",'309'!$N:$ZZ,MATCH("Link to button",'309'!$N$1:$ZZ$1,0),0),
IF($C1173="313 Financial Information0LcrDocAttached",IF($C1173="309 LCR Summary0",VLOOKUP("LcrDocAttached",'309'!$N:$ZZ,MATCH("Link to button",'309'!$N$1:$ZZ$1,0),
0)))))))=1,TRUE,FALSE)
))),"")</f>
        <v/>
      </c>
    </row>
    <row r="1174" spans="1:8">
      <c r="A1174" s="237" t="e">
        <f>VLOOKUP($G1174,CSVLookups!$B:$R,MATCH(A$1,CSVLookups!$B$1:$R$1,0),FALSE)</f>
        <v>#N/A</v>
      </c>
      <c r="B1174" s="237" t="e">
        <f>VLOOKUP($G1174,CSVLookups!$B:$R,MATCH(B$1,CSVLookups!$B$1:$R$1,0),FALSE)</f>
        <v>#N/A</v>
      </c>
      <c r="C1174" s="238" t="e">
        <f t="shared" si="18"/>
        <v>#N/A</v>
      </c>
      <c r="D1174" s="238" t="e">
        <f>IF(AND(VALUE(LEFT($A1174,3))=309,LEN($B1174)=3),VLOOKUP(VALUE(MID($B1174,2,2)),_309_Table1,MATCH(MID($B1174,1,1),_309_Table1_ColumnLookup,0),FALSE),
  IF($C1174="309 LCR SummaryA",OneYearSCR,IF($C1174="309 LCR SummaryB",UltimateSCR,IF(VALUE(LEFT($A1174,3))=309,VLOOKUP(VALUE(MID($B1174,2,1)),_309_Table1,MATCH(MID($B1174,1,1),_309_Table1_ColumnLookup,0),FALSE)
+N("309"),
  IF(VALUE(LEFT($A1174,3))=310,VLOOKUP(VALUE(MID($B1174,2,1)),_310_Table1,MATCH(MID($B1174,1,1),_310_Table1_ColumnLookup,0),FALSE)
+N("310"),
  IF(AND(VALUE(LEFT($A1174,3))=311,LEN($I1174)=4),VLOOKUP($I1174,_311_Table1,MATCH($B1174,_311_Table1_ColumnLookup,0),FALSE),
  IF(AND(VALUE(LEFT($A1174,3))=311,OR($B1174="I2",$B1174="J2",$B1174="K2",$B1174="L2")),VLOOKUP('311'!$G$58,_311_Table1,MATCH(MID($B1174,1,1),_311_Table1_ColumnLookup,0),FALSE),
  IF(AND(VALUE(LEFT($A1174,3))=311,RIGHT($B1174,5)="Total"),VLOOKUP('311'!$G$59,_311_Table1,MATCH(MID($B1174,1,1),_311_Table1_ColumnLookup,0),FALSE),
  IF(VALUE(LEFT($A1174,3))=311,VLOOKUP(VALUE(MID($B1174,2,1)),_311_Table1,MATCH(MID($B1174,1,1),_311_Table1_ColumnLookup,0),FALSE)
+N("311"),
  IF(AND(VALUE(LEFT($A1174,3))=312,LEFT($G1174,10)="Unincepted",$B1174="G "),VLOOKUP(" ULO",_312_Table1,MATCH('312'!$N$16,_312_Table1_ColumnLookup,0),FALSE),
  IF(AND(VALUE(LEFT($A1174,3))=312,LEFT($G1174,10)="Unincepted",$B1174="O "),VLOOKUP(" ULO",_312_Table1,MATCH('312'!$V$16,_312_Table1_ColumnLookup,0),FALSE),
  IF(AND(VALUE(LEFT($A1174,3))=312,LEFT($G1174,10)="Unincepted",$B1174="Q "),VLOOKUP(" ULO",_312_Table1,MATCH('312'!$X$16,_312_Table1_ColumnLookup,0),FALSE),
  IF(AND(VALUE(LEFT($A1174,3))=312,LEFT($G1174,10)="Unincepted"),VLOOKUP(" ULO",_312_Table1,MATCH(LEFT($B1174,1),_312_Table1_ColumnLookup,0),FALSE),
  IF(AND(VALUE(LEFT($A1174,3))=312,LEFT($G1174,5)="Total",$B1174="G "),VLOOKUP('312'!$F$80,_312_Table1,MATCH('312'!$N$16,_312_Table1_ColumnLookup,0),FALSE),
  IF(AND(VALUE(LEFT($A1174,3))=312,LEFT($G1174,5)="Total",$B1174="O "),VLOOKUP('312'!$F$80,_312_Table1,MATCH('312'!$V$16,_312_Table1_ColumnLookup,0),FALSE),
  IF(AND(VALUE(LEFT($A1174,3))=312,LEFT($G1174,5)="Total",$B1174="Q "),VLOOKUP('312'!$F$80,_312_Table1,MATCH('312'!$X$16,_312_Table1_ColumnLookup,0),FALSE),
  IF(AND(VALUE(LEFT($A1174,3))=312,LEFT($G1174,5)="Total"),VLOOKUP('312'!$F$80,_312_Table1,MATCH(LEFT($B1174,1),_312_Table1_ColumnLookup,0),FALSE),
  IF(AND(VALUE(LEFT($A1174,3))=312,LEN($I1174)=4,$B1174="G"),VLOOKUP($I1174,_312_Table1,MATCH('312'!$N$16,_312_Table1_ColumnLookup,0),FALSE),
  IF(AND(VALUE(LEFT($A1174,3))=312,LEN($I1174)=4,$B1174="O"),VLOOKUP($I1174,_312_Table1,MATCH('312'!$V$16,_312_Table1_ColumnLookup,0),FALSE),
  IF(AND(VALUE(LEFT($A1174,3))=312,LEN($I1174)=4,$B1174="Q"),VLOOKUP($I1174,_312_Table1,MATCH('312'!$X$16,_312_Table1_ColumnLookup,0),FALSE),
  IF(AND(VALUE(LEFT($A1174,3))=312,LEN($I1174)=4),VLOOKUP($I1174,_312_Table1,MATCH(LEFT($B1174,1),_312_Table1_ColumnLookup,0),FALSE)
+N("312"),
  IF(VALUE(LEFT($A1174,3))=313,VLOOKUP(VALUE(MID($B1174,2,1)),_313_Table1,MATCH(MID($B1174,1,1),_313_Table1_ColumnLookup,0),FALSE)
+N("313"),
  IF(AND(VALUE(LEFT($A1174,3))=314,LEN($B1174)=3),VLOOKUP(VALUE(MID($B1174,2,2)),_314_Table1,MATCH(MID($B1174,1,1),_314_Table1_ColumnLookup,0),FALSE),
  IF(VALUE(LEFT($A1174,3))=314,VLOOKUP(VALUE(MID($B1174,2,1)),_314_Table1,MATCH(MID($B1174,1,1),_314_Table1_ColumnLookup,0),FALSE)
+N("314"),
""))))))))))))))))))))))))</f>
        <v>#N/A</v>
      </c>
      <c r="E1174" s="238" t="e">
        <f>IF(AND(VALUE(LEFT($A1174,3))=309,LEN($B1174)=3),VLOOKUP(VALUE(MID($B1174,2,2)),_309_Table2,MATCH(MID($B1174,1,1),_309_Table2_ColumnLookup,0),FALSE),
  IF($C1174="309 LCR SummaryA",OneYearSCR,IF($C1174="309 LCR SummaryB",UltimateSCR,IF(VALUE(LEFT($A1174,3))=309,VLOOKUP(VALUE(MID($B1174,2,1)),_309_Table2,MATCH(MID($B1174,1,1),_309_Table2_ColumnLookup,0),FALSE)
+N("309"),
  IF(VALUE(LEFT($A1174,3))=310,VLOOKUP(VALUE(MID($B1174,2,1)),_310_Table2,MATCH(MID($B1174,1,1),_310_Table2_ColumnLookup,0),FALSE)
+N("310"),
  IF(AND(VALUE(LEFT($A1174,3))=311,LEN($I1174)=4),VLOOKUP($I1174,_311_Table2,MATCH($B1174,_311_Table2_ColumnLookup,0),FALSE),
  IF(AND(VALUE(LEFT($A1174,3))=311,OR($B1174="I2",$B1174="J2",$B1174="K2",$B1174="L2")),VLOOKUP('311'!$G$58,_311_Table2,MATCH(MID($B1174,1,1),_311_Table2_ColumnLookup,0),FALSE),
  IF(AND(VALUE(LEFT($A1174,3))=311,RIGHT($B1174,5)="Total"),VLOOKUP('311'!$G$59,_311_Table2,MATCH(MID($B1174,1,1),_311_Table2_ColumnLookup,0),FALSE),
  IF(VALUE(LEFT($A1174,3))=311,VLOOKUP(VALUE(MID($B1174,2,1)),_311_Table2,MATCH(MID($B1174,1,1),_311_Table2_ColumnLookup,0),FALSE)
+N("311"),
  IF(AND(VALUE(LEFT($A1174,3))=312,LEFT($G1174,10)="Unincepted",$B1174="G "),VLOOKUP(" ULO",_312_Table2,MATCH('312'!$N$16,_312_Table2_ColumnLookup,0),FALSE),
  IF(AND(VALUE(LEFT($A1174,3))=312,LEFT($G1174,10)="Unincepted",$B1174="O "),VLOOKUP(" ULO",_312_Table2,MATCH('312'!$V$16,_312_Table2_ColumnLookup,0),FALSE),
  IF(AND(VALUE(LEFT($A1174,3))=312,LEFT($G1174,10)="Unincepted",$B1174="Q "),VLOOKUP(" ULO",_312_Table2,MATCH('312'!$X$16,_312_Table2_ColumnLookup,0),FALSE),
  IF(AND(VALUE(LEFT($A1174,3))=312,LEFT($G1174,10)="Unincepted"),VLOOKUP(" ULO",_312_Table2,MATCH(LEFT($B1174,1),_312_Table2_ColumnLookup,0),FALSE),
  IF(AND(VALUE(LEFT($A1174,3))=312,LEFT($G1174,5)="Total",$B1174="G "),VLOOKUP('312'!$F$80,_312_Table2,MATCH('312'!$N$16,_312_Table2_ColumnLookup,0),FALSE),
  IF(AND(VALUE(LEFT($A1174,3))=312,LEFT($G1174,5)="Total",$B1174="O "),VLOOKUP('312'!$F$80,_312_Table2,MATCH('312'!$V$16,_312_Table2_ColumnLookup,0),FALSE),
  IF(AND(VALUE(LEFT($A1174,3))=312,LEFT($G1174,5)="Total",$B1174="Q "),VLOOKUP('312'!$F$80,_312_Table2,MATCH('312'!$X$16,_312_Table2_ColumnLookup,0),FALSE),
  IF(AND(VALUE(LEFT($A1174,3))=312,LEFT($G1174,5)="Total"),VLOOKUP('312'!$F$80,_312_Table2,MATCH(LEFT($B1174,1),_312_Table2_ColumnLookup,0),FALSE),
  IF(AND(VALUE(LEFT($A1174,3))=312,LEN($I1174)=4,$B1174="G"),VLOOKUP($I1174,_312_Table2,MATCH('312'!$N$16,_312_Table2_ColumnLookup,0),FALSE),
  IF(AND(VALUE(LEFT($A1174,3))=312,LEN($I1174)=4,$B1174="O"),VLOOKUP($I1174,_312_Table2,MATCH('312'!$V$16,_312_Table2_ColumnLookup,0),FALSE),
  IF(AND(VALUE(LEFT($A1174,3))=312,LEN($I1174)=4,$B1174="Q"),VLOOKUP($I1174,_312_Table2,MATCH('312'!$X$16,_312_Table2_ColumnLookup,0),FALSE),
  IF(AND(VALUE(LEFT($A1174,3))=312,LEN($I1174)=4),VLOOKUP($I1174,_312_Table2,MATCH(LEFT($B1174,1),_312_Table2_ColumnLookup,0),FALSE)
+N("312"),
  IF(VALUE(LEFT($A1174,3))=313,VLOOKUP(VALUE(MID($B1174,2,1)),_313_Table2,MATCH(MID($B1174,1,1),_313_Table2_ColumnLookup,0),FALSE)
+N("313"),
  IF(AND(VALUE(LEFT($A1174,3))=314,LEN($B1174)=3),VLOOKUP(VALUE(MID($B1174,2,2)),_314_Table2,MATCH(MID($B1174,1,1),_314_Table2_ColumnLookup,0),FALSE),
  IF(VALUE(LEFT($A1174,3))=314,VLOOKUP(VALUE(MID($B1174,2,1)),_314_Table2,MATCH(MID($B1174,1,1),_314_Table2_ColumnLookup,0),FALSE)
+N("314"),
""))))))))))))))))))))))))</f>
        <v>#N/A</v>
      </c>
      <c r="F1174" s="238" t="e">
        <f>IF(AND(VALUE(LEFT($A1174,3))=309,LEN($B1174)=3),VLOOKUP(VALUE(MID($B1174,2,2)),_309_Table3,MATCH(MID($B1174,1,1),_309_Table3_ColumnLookup,0),FALSE),
  IF($C1174="309 LCR SummaryA",OneYearSCR,IF($C1174="309 LCR SummaryB",UltimateSCR,IF(VALUE(LEFT($A1174,3))=309,VLOOKUP(VALUE(MID($B1174,2,1)),_309_Table3,MATCH(MID($B1174,1,1),_309_Table3_ColumnLookup,0),FALSE)
+N("309"),
  IF(VALUE(LEFT($A1174,3))=310,VLOOKUP(VALUE(MID($B1174,2,1)),_310_Table3,MATCH(MID($B1174,1,1),_310_Table3_ColumnLookup,0),FALSE)
+N("310"),
  IF(AND(VALUE(LEFT($A1174,3))=311,LEN($I1174)=4),VLOOKUP($I1174,_311_Table3,MATCH($B1174,_311_Table3_ColumnLookup,0),FALSE),
  IF(AND(VALUE(LEFT($A1174,3))=311,OR($B1174="I2",$B1174="J2",$B1174="K2",$B1174="L2")),VLOOKUP('311'!$G$58,_311_Table3,MATCH(MID($B1174,1,1),_311_Table3_ColumnLookup,0),FALSE),
  IF(AND(VALUE(LEFT($A1174,3))=311,RIGHT($B1174,5)="Total"),VLOOKUP('311'!$G$59,_311_Table3,MATCH(MID($B1174,1,1),_311_Table3_ColumnLookup,0),FALSE),
  IF(VALUE(LEFT($A1174,3))=311,VLOOKUP(VALUE(MID($B1174,2,1)),_311_Table3,MATCH(MID($B1174,1,1),_311_Table3_ColumnLookup,0),FALSE)
+N("311"),
  IF(AND(VALUE(LEFT($A1174,3))=312,LEFT($G1174,10)="Unincepted",$B1174="G "),VLOOKUP(" ULO",_312_Table3,MATCH('312'!$N$16,_312_Table3_ColumnLookup,0),FALSE),
  IF(AND(VALUE(LEFT($A1174,3))=312,LEFT($G1174,10)="Unincepted",$B1174="O "),VLOOKUP(" ULO",_312_Table3,MATCH('312'!$V$16,_312_Table3_ColumnLookup,0),FALSE),
  IF(AND(VALUE(LEFT($A1174,3))=312,LEFT($G1174,10)="Unincepted",$B1174="Q "),VLOOKUP(" ULO",_312_Table3,MATCH('312'!$X$16,_312_Table3_ColumnLookup,0),FALSE),
  IF(AND(VALUE(LEFT($A1174,3))=312,LEFT($G1174,10)="Unincepted"),VLOOKUP(" ULO",_312_Table3,MATCH(LEFT($B1174,1),_312_Table3_ColumnLookup,0),FALSE),
  IF(AND(VALUE(LEFT($A1174,3))=312,LEFT($G1174,5)="Total",$B1174="G "),VLOOKUP('312'!$F$80,_312_Table3,MATCH('312'!$N$16,_312_Table3_ColumnLookup,0),FALSE),
  IF(AND(VALUE(LEFT($A1174,3))=312,LEFT($G1174,5)="Total",$B1174="O "),VLOOKUP('312'!$F$80,_312_Table3,MATCH('312'!$V$16,_312_Table3_ColumnLookup,0),FALSE),
  IF(AND(VALUE(LEFT($A1174,3))=312,LEFT($G1174,5)="Total",$B1174="Q "),VLOOKUP('312'!$F$80,_312_Table3,MATCH('312'!$X$16,_312_Table3_ColumnLookup,0),FALSE),
  IF(AND(VALUE(LEFT($A1174,3))=312,LEFT($G1174,5)="Total"),VLOOKUP('312'!$F$80,_312_Table3,MATCH(LEFT($B1174,1),_312_Table3_ColumnLookup,0),FALSE),
  IF(AND(VALUE(LEFT($A1174,3))=312,LEN($I1174)=4,$B1174="G"),VLOOKUP($I1174,_312_Table3,MATCH('312'!$N$16,_312_Table3_ColumnLookup,0),FALSE),
  IF(AND(VALUE(LEFT($A1174,3))=312,LEN($I1174)=4,$B1174="O"),VLOOKUP($I1174,_312_Table3,MATCH('312'!$V$16,_312_Table3_ColumnLookup,0),FALSE),
  IF(AND(VALUE(LEFT($A1174,3))=312,LEN($I1174)=4,$B1174="Q"),VLOOKUP($I1174,_312_Table3,MATCH('312'!$X$16,_312_Table3_ColumnLookup,0),FALSE),
  IF(AND(VALUE(LEFT($A1174,3))=312,LEN($I1174)=4),VLOOKUP($I1174,_312_Table3,MATCH(LEFT($B1174,1),_312_Table3_ColumnLookup,0),FALSE)
+N("312"),
  IF(VALUE(LEFT($A1174,3))=313,VLOOKUP(VALUE(MID($B1174,2,1)),_313_Table3,MATCH(MID($B1174,1,1),_313_Table3_ColumnLookup,0),FALSE)
+N("313"),
  IF(AND(VALUE(LEFT($A1174,3))=314,LEN($B1174)=3),VLOOKUP(VALUE(MID($B1174,2,2)),_314_Table3,MATCH(MID($B1174,1,1),_314_Table3_ColumnLookup,0),FALSE),
  IF(VALUE(LEFT($A1174,3))=314,VLOOKUP(VALUE(MID($B1174,2,1)),_314_Table3,MATCH(MID($B1174,1,1),_314_Table3_ColumnLookup,0),FALSE)
+N("314"),
""))))))))))))))))))))))))</f>
        <v>#N/A</v>
      </c>
      <c r="H1174" s="321" t="str">
        <f>IFERROR(
IF(ISERROR($D1174)=FALSE,$D1174,IF(ISERROR($E1174)=FALSE,$E1174,IF(ISERROR($F1174)=FALSE,$F1174
+N("012 checkboxes"),
IF(
IF(OR(LEFT($A1174,9)="Syndicate",LEFT($A1174,12)="NewSyndicate"),VLOOKUP($A1174,'012'!$J:$ZW,MATCH("Link to button",'012'!$J$1:$ZW$1,0),0)
+N("309 checkbox"),
IF($C1174="309 LCR Summary0",VLOOKUP("Notes990",'309'!$P:$ZZ,MATCH("Link to button",'309'!$P$1:$ZZ$1,0),0)
+N("313 checkboxes"),
IF($C1174="313 Financial Information0LcmVsScr",IF($C1174="309 LCR Summary0",VLOOKUP("LcmVsScr",'309'!$N:$ZZ,MATCH("Link to button",'309'!$N$1:$ZZ$1,0),0),
IF($C1174="313 Financial Information0LcrDocAttached",IF($C1174="309 LCR Summary0",VLOOKUP("LcrDocAttached",'309'!$N:$ZZ,MATCH("Link to button",'309'!$N$1:$ZZ$1,0),
0)))))))=1,TRUE,FALSE)
))),"")</f>
        <v/>
      </c>
    </row>
    <row r="1175" spans="1:8">
      <c r="A1175" s="237" t="e">
        <f>VLOOKUP($G1175,CSVLookups!$B:$R,MATCH(A$1,CSVLookups!$B$1:$R$1,0),FALSE)</f>
        <v>#N/A</v>
      </c>
      <c r="B1175" s="237" t="e">
        <f>VLOOKUP($G1175,CSVLookups!$B:$R,MATCH(B$1,CSVLookups!$B$1:$R$1,0),FALSE)</f>
        <v>#N/A</v>
      </c>
      <c r="C1175" s="238" t="e">
        <f t="shared" si="18"/>
        <v>#N/A</v>
      </c>
      <c r="D1175" s="238" t="e">
        <f>IF(AND(VALUE(LEFT($A1175,3))=309,LEN($B1175)=3),VLOOKUP(VALUE(MID($B1175,2,2)),_309_Table1,MATCH(MID($B1175,1,1),_309_Table1_ColumnLookup,0),FALSE),
  IF($C1175="309 LCR SummaryA",OneYearSCR,IF($C1175="309 LCR SummaryB",UltimateSCR,IF(VALUE(LEFT($A1175,3))=309,VLOOKUP(VALUE(MID($B1175,2,1)),_309_Table1,MATCH(MID($B1175,1,1),_309_Table1_ColumnLookup,0),FALSE)
+N("309"),
  IF(VALUE(LEFT($A1175,3))=310,VLOOKUP(VALUE(MID($B1175,2,1)),_310_Table1,MATCH(MID($B1175,1,1),_310_Table1_ColumnLookup,0),FALSE)
+N("310"),
  IF(AND(VALUE(LEFT($A1175,3))=311,LEN($I1175)=4),VLOOKUP($I1175,_311_Table1,MATCH($B1175,_311_Table1_ColumnLookup,0),FALSE),
  IF(AND(VALUE(LEFT($A1175,3))=311,OR($B1175="I2",$B1175="J2",$B1175="K2",$B1175="L2")),VLOOKUP('311'!$G$58,_311_Table1,MATCH(MID($B1175,1,1),_311_Table1_ColumnLookup,0),FALSE),
  IF(AND(VALUE(LEFT($A1175,3))=311,RIGHT($B1175,5)="Total"),VLOOKUP('311'!$G$59,_311_Table1,MATCH(MID($B1175,1,1),_311_Table1_ColumnLookup,0),FALSE),
  IF(VALUE(LEFT($A1175,3))=311,VLOOKUP(VALUE(MID($B1175,2,1)),_311_Table1,MATCH(MID($B1175,1,1),_311_Table1_ColumnLookup,0),FALSE)
+N("311"),
  IF(AND(VALUE(LEFT($A1175,3))=312,LEFT($G1175,10)="Unincepted",$B1175="G "),VLOOKUP(" ULO",_312_Table1,MATCH('312'!$N$16,_312_Table1_ColumnLookup,0),FALSE),
  IF(AND(VALUE(LEFT($A1175,3))=312,LEFT($G1175,10)="Unincepted",$B1175="O "),VLOOKUP(" ULO",_312_Table1,MATCH('312'!$V$16,_312_Table1_ColumnLookup,0),FALSE),
  IF(AND(VALUE(LEFT($A1175,3))=312,LEFT($G1175,10)="Unincepted",$B1175="Q "),VLOOKUP(" ULO",_312_Table1,MATCH('312'!$X$16,_312_Table1_ColumnLookup,0),FALSE),
  IF(AND(VALUE(LEFT($A1175,3))=312,LEFT($G1175,10)="Unincepted"),VLOOKUP(" ULO",_312_Table1,MATCH(LEFT($B1175,1),_312_Table1_ColumnLookup,0),FALSE),
  IF(AND(VALUE(LEFT($A1175,3))=312,LEFT($G1175,5)="Total",$B1175="G "),VLOOKUP('312'!$F$80,_312_Table1,MATCH('312'!$N$16,_312_Table1_ColumnLookup,0),FALSE),
  IF(AND(VALUE(LEFT($A1175,3))=312,LEFT($G1175,5)="Total",$B1175="O "),VLOOKUP('312'!$F$80,_312_Table1,MATCH('312'!$V$16,_312_Table1_ColumnLookup,0),FALSE),
  IF(AND(VALUE(LEFT($A1175,3))=312,LEFT($G1175,5)="Total",$B1175="Q "),VLOOKUP('312'!$F$80,_312_Table1,MATCH('312'!$X$16,_312_Table1_ColumnLookup,0),FALSE),
  IF(AND(VALUE(LEFT($A1175,3))=312,LEFT($G1175,5)="Total"),VLOOKUP('312'!$F$80,_312_Table1,MATCH(LEFT($B1175,1),_312_Table1_ColumnLookup,0),FALSE),
  IF(AND(VALUE(LEFT($A1175,3))=312,LEN($I1175)=4,$B1175="G"),VLOOKUP($I1175,_312_Table1,MATCH('312'!$N$16,_312_Table1_ColumnLookup,0),FALSE),
  IF(AND(VALUE(LEFT($A1175,3))=312,LEN($I1175)=4,$B1175="O"),VLOOKUP($I1175,_312_Table1,MATCH('312'!$V$16,_312_Table1_ColumnLookup,0),FALSE),
  IF(AND(VALUE(LEFT($A1175,3))=312,LEN($I1175)=4,$B1175="Q"),VLOOKUP($I1175,_312_Table1,MATCH('312'!$X$16,_312_Table1_ColumnLookup,0),FALSE),
  IF(AND(VALUE(LEFT($A1175,3))=312,LEN($I1175)=4),VLOOKUP($I1175,_312_Table1,MATCH(LEFT($B1175,1),_312_Table1_ColumnLookup,0),FALSE)
+N("312"),
  IF(VALUE(LEFT($A1175,3))=313,VLOOKUP(VALUE(MID($B1175,2,1)),_313_Table1,MATCH(MID($B1175,1,1),_313_Table1_ColumnLookup,0),FALSE)
+N("313"),
  IF(AND(VALUE(LEFT($A1175,3))=314,LEN($B1175)=3),VLOOKUP(VALUE(MID($B1175,2,2)),_314_Table1,MATCH(MID($B1175,1,1),_314_Table1_ColumnLookup,0),FALSE),
  IF(VALUE(LEFT($A1175,3))=314,VLOOKUP(VALUE(MID($B1175,2,1)),_314_Table1,MATCH(MID($B1175,1,1),_314_Table1_ColumnLookup,0),FALSE)
+N("314"),
""))))))))))))))))))))))))</f>
        <v>#N/A</v>
      </c>
      <c r="E1175" s="238" t="e">
        <f>IF(AND(VALUE(LEFT($A1175,3))=309,LEN($B1175)=3),VLOOKUP(VALUE(MID($B1175,2,2)),_309_Table2,MATCH(MID($B1175,1,1),_309_Table2_ColumnLookup,0),FALSE),
  IF($C1175="309 LCR SummaryA",OneYearSCR,IF($C1175="309 LCR SummaryB",UltimateSCR,IF(VALUE(LEFT($A1175,3))=309,VLOOKUP(VALUE(MID($B1175,2,1)),_309_Table2,MATCH(MID($B1175,1,1),_309_Table2_ColumnLookup,0),FALSE)
+N("309"),
  IF(VALUE(LEFT($A1175,3))=310,VLOOKUP(VALUE(MID($B1175,2,1)),_310_Table2,MATCH(MID($B1175,1,1),_310_Table2_ColumnLookup,0),FALSE)
+N("310"),
  IF(AND(VALUE(LEFT($A1175,3))=311,LEN($I1175)=4),VLOOKUP($I1175,_311_Table2,MATCH($B1175,_311_Table2_ColumnLookup,0),FALSE),
  IF(AND(VALUE(LEFT($A1175,3))=311,OR($B1175="I2",$B1175="J2",$B1175="K2",$B1175="L2")),VLOOKUP('311'!$G$58,_311_Table2,MATCH(MID($B1175,1,1),_311_Table2_ColumnLookup,0),FALSE),
  IF(AND(VALUE(LEFT($A1175,3))=311,RIGHT($B1175,5)="Total"),VLOOKUP('311'!$G$59,_311_Table2,MATCH(MID($B1175,1,1),_311_Table2_ColumnLookup,0),FALSE),
  IF(VALUE(LEFT($A1175,3))=311,VLOOKUP(VALUE(MID($B1175,2,1)),_311_Table2,MATCH(MID($B1175,1,1),_311_Table2_ColumnLookup,0),FALSE)
+N("311"),
  IF(AND(VALUE(LEFT($A1175,3))=312,LEFT($G1175,10)="Unincepted",$B1175="G "),VLOOKUP(" ULO",_312_Table2,MATCH('312'!$N$16,_312_Table2_ColumnLookup,0),FALSE),
  IF(AND(VALUE(LEFT($A1175,3))=312,LEFT($G1175,10)="Unincepted",$B1175="O "),VLOOKUP(" ULO",_312_Table2,MATCH('312'!$V$16,_312_Table2_ColumnLookup,0),FALSE),
  IF(AND(VALUE(LEFT($A1175,3))=312,LEFT($G1175,10)="Unincepted",$B1175="Q "),VLOOKUP(" ULO",_312_Table2,MATCH('312'!$X$16,_312_Table2_ColumnLookup,0),FALSE),
  IF(AND(VALUE(LEFT($A1175,3))=312,LEFT($G1175,10)="Unincepted"),VLOOKUP(" ULO",_312_Table2,MATCH(LEFT($B1175,1),_312_Table2_ColumnLookup,0),FALSE),
  IF(AND(VALUE(LEFT($A1175,3))=312,LEFT($G1175,5)="Total",$B1175="G "),VLOOKUP('312'!$F$80,_312_Table2,MATCH('312'!$N$16,_312_Table2_ColumnLookup,0),FALSE),
  IF(AND(VALUE(LEFT($A1175,3))=312,LEFT($G1175,5)="Total",$B1175="O "),VLOOKUP('312'!$F$80,_312_Table2,MATCH('312'!$V$16,_312_Table2_ColumnLookup,0),FALSE),
  IF(AND(VALUE(LEFT($A1175,3))=312,LEFT($G1175,5)="Total",$B1175="Q "),VLOOKUP('312'!$F$80,_312_Table2,MATCH('312'!$X$16,_312_Table2_ColumnLookup,0),FALSE),
  IF(AND(VALUE(LEFT($A1175,3))=312,LEFT($G1175,5)="Total"),VLOOKUP('312'!$F$80,_312_Table2,MATCH(LEFT($B1175,1),_312_Table2_ColumnLookup,0),FALSE),
  IF(AND(VALUE(LEFT($A1175,3))=312,LEN($I1175)=4,$B1175="G"),VLOOKUP($I1175,_312_Table2,MATCH('312'!$N$16,_312_Table2_ColumnLookup,0),FALSE),
  IF(AND(VALUE(LEFT($A1175,3))=312,LEN($I1175)=4,$B1175="O"),VLOOKUP($I1175,_312_Table2,MATCH('312'!$V$16,_312_Table2_ColumnLookup,0),FALSE),
  IF(AND(VALUE(LEFT($A1175,3))=312,LEN($I1175)=4,$B1175="Q"),VLOOKUP($I1175,_312_Table2,MATCH('312'!$X$16,_312_Table2_ColumnLookup,0),FALSE),
  IF(AND(VALUE(LEFT($A1175,3))=312,LEN($I1175)=4),VLOOKUP($I1175,_312_Table2,MATCH(LEFT($B1175,1),_312_Table2_ColumnLookup,0),FALSE)
+N("312"),
  IF(VALUE(LEFT($A1175,3))=313,VLOOKUP(VALUE(MID($B1175,2,1)),_313_Table2,MATCH(MID($B1175,1,1),_313_Table2_ColumnLookup,0),FALSE)
+N("313"),
  IF(AND(VALUE(LEFT($A1175,3))=314,LEN($B1175)=3),VLOOKUP(VALUE(MID($B1175,2,2)),_314_Table2,MATCH(MID($B1175,1,1),_314_Table2_ColumnLookup,0),FALSE),
  IF(VALUE(LEFT($A1175,3))=314,VLOOKUP(VALUE(MID($B1175,2,1)),_314_Table2,MATCH(MID($B1175,1,1),_314_Table2_ColumnLookup,0),FALSE)
+N("314"),
""))))))))))))))))))))))))</f>
        <v>#N/A</v>
      </c>
      <c r="F1175" s="238" t="e">
        <f>IF(AND(VALUE(LEFT($A1175,3))=309,LEN($B1175)=3),VLOOKUP(VALUE(MID($B1175,2,2)),_309_Table3,MATCH(MID($B1175,1,1),_309_Table3_ColumnLookup,0),FALSE),
  IF($C1175="309 LCR SummaryA",OneYearSCR,IF($C1175="309 LCR SummaryB",UltimateSCR,IF(VALUE(LEFT($A1175,3))=309,VLOOKUP(VALUE(MID($B1175,2,1)),_309_Table3,MATCH(MID($B1175,1,1),_309_Table3_ColumnLookup,0),FALSE)
+N("309"),
  IF(VALUE(LEFT($A1175,3))=310,VLOOKUP(VALUE(MID($B1175,2,1)),_310_Table3,MATCH(MID($B1175,1,1),_310_Table3_ColumnLookup,0),FALSE)
+N("310"),
  IF(AND(VALUE(LEFT($A1175,3))=311,LEN($I1175)=4),VLOOKUP($I1175,_311_Table3,MATCH($B1175,_311_Table3_ColumnLookup,0),FALSE),
  IF(AND(VALUE(LEFT($A1175,3))=311,OR($B1175="I2",$B1175="J2",$B1175="K2",$B1175="L2")),VLOOKUP('311'!$G$58,_311_Table3,MATCH(MID($B1175,1,1),_311_Table3_ColumnLookup,0),FALSE),
  IF(AND(VALUE(LEFT($A1175,3))=311,RIGHT($B1175,5)="Total"),VLOOKUP('311'!$G$59,_311_Table3,MATCH(MID($B1175,1,1),_311_Table3_ColumnLookup,0),FALSE),
  IF(VALUE(LEFT($A1175,3))=311,VLOOKUP(VALUE(MID($B1175,2,1)),_311_Table3,MATCH(MID($B1175,1,1),_311_Table3_ColumnLookup,0),FALSE)
+N("311"),
  IF(AND(VALUE(LEFT($A1175,3))=312,LEFT($G1175,10)="Unincepted",$B1175="G "),VLOOKUP(" ULO",_312_Table3,MATCH('312'!$N$16,_312_Table3_ColumnLookup,0),FALSE),
  IF(AND(VALUE(LEFT($A1175,3))=312,LEFT($G1175,10)="Unincepted",$B1175="O "),VLOOKUP(" ULO",_312_Table3,MATCH('312'!$V$16,_312_Table3_ColumnLookup,0),FALSE),
  IF(AND(VALUE(LEFT($A1175,3))=312,LEFT($G1175,10)="Unincepted",$B1175="Q "),VLOOKUP(" ULO",_312_Table3,MATCH('312'!$X$16,_312_Table3_ColumnLookup,0),FALSE),
  IF(AND(VALUE(LEFT($A1175,3))=312,LEFT($G1175,10)="Unincepted"),VLOOKUP(" ULO",_312_Table3,MATCH(LEFT($B1175,1),_312_Table3_ColumnLookup,0),FALSE),
  IF(AND(VALUE(LEFT($A1175,3))=312,LEFT($G1175,5)="Total",$B1175="G "),VLOOKUP('312'!$F$80,_312_Table3,MATCH('312'!$N$16,_312_Table3_ColumnLookup,0),FALSE),
  IF(AND(VALUE(LEFT($A1175,3))=312,LEFT($G1175,5)="Total",$B1175="O "),VLOOKUP('312'!$F$80,_312_Table3,MATCH('312'!$V$16,_312_Table3_ColumnLookup,0),FALSE),
  IF(AND(VALUE(LEFT($A1175,3))=312,LEFT($G1175,5)="Total",$B1175="Q "),VLOOKUP('312'!$F$80,_312_Table3,MATCH('312'!$X$16,_312_Table3_ColumnLookup,0),FALSE),
  IF(AND(VALUE(LEFT($A1175,3))=312,LEFT($G1175,5)="Total"),VLOOKUP('312'!$F$80,_312_Table3,MATCH(LEFT($B1175,1),_312_Table3_ColumnLookup,0),FALSE),
  IF(AND(VALUE(LEFT($A1175,3))=312,LEN($I1175)=4,$B1175="G"),VLOOKUP($I1175,_312_Table3,MATCH('312'!$N$16,_312_Table3_ColumnLookup,0),FALSE),
  IF(AND(VALUE(LEFT($A1175,3))=312,LEN($I1175)=4,$B1175="O"),VLOOKUP($I1175,_312_Table3,MATCH('312'!$V$16,_312_Table3_ColumnLookup,0),FALSE),
  IF(AND(VALUE(LEFT($A1175,3))=312,LEN($I1175)=4,$B1175="Q"),VLOOKUP($I1175,_312_Table3,MATCH('312'!$X$16,_312_Table3_ColumnLookup,0),FALSE),
  IF(AND(VALUE(LEFT($A1175,3))=312,LEN($I1175)=4),VLOOKUP($I1175,_312_Table3,MATCH(LEFT($B1175,1),_312_Table3_ColumnLookup,0),FALSE)
+N("312"),
  IF(VALUE(LEFT($A1175,3))=313,VLOOKUP(VALUE(MID($B1175,2,1)),_313_Table3,MATCH(MID($B1175,1,1),_313_Table3_ColumnLookup,0),FALSE)
+N("313"),
  IF(AND(VALUE(LEFT($A1175,3))=314,LEN($B1175)=3),VLOOKUP(VALUE(MID($B1175,2,2)),_314_Table3,MATCH(MID($B1175,1,1),_314_Table3_ColumnLookup,0),FALSE),
  IF(VALUE(LEFT($A1175,3))=314,VLOOKUP(VALUE(MID($B1175,2,1)),_314_Table3,MATCH(MID($B1175,1,1),_314_Table3_ColumnLookup,0),FALSE)
+N("314"),
""))))))))))))))))))))))))</f>
        <v>#N/A</v>
      </c>
      <c r="H1175" s="321" t="str">
        <f>IFERROR(
IF(ISERROR($D1175)=FALSE,$D1175,IF(ISERROR($E1175)=FALSE,$E1175,IF(ISERROR($F1175)=FALSE,$F1175
+N("012 checkboxes"),
IF(
IF(OR(LEFT($A1175,9)="Syndicate",LEFT($A1175,12)="NewSyndicate"),VLOOKUP($A1175,'012'!$J:$ZW,MATCH("Link to button",'012'!$J$1:$ZW$1,0),0)
+N("309 checkbox"),
IF($C1175="309 LCR Summary0",VLOOKUP("Notes990",'309'!$P:$ZZ,MATCH("Link to button",'309'!$P$1:$ZZ$1,0),0)
+N("313 checkboxes"),
IF($C1175="313 Financial Information0LcmVsScr",IF($C1175="309 LCR Summary0",VLOOKUP("LcmVsScr",'309'!$N:$ZZ,MATCH("Link to button",'309'!$N$1:$ZZ$1,0),0),
IF($C1175="313 Financial Information0LcrDocAttached",IF($C1175="309 LCR Summary0",VLOOKUP("LcrDocAttached",'309'!$N:$ZZ,MATCH("Link to button",'309'!$N$1:$ZZ$1,0),
0)))))))=1,TRUE,FALSE)
))),"")</f>
        <v/>
      </c>
    </row>
    <row r="1176" spans="1:8">
      <c r="A1176" s="237" t="e">
        <f>VLOOKUP($G1176,CSVLookups!$B:$R,MATCH(A$1,CSVLookups!$B$1:$R$1,0),FALSE)</f>
        <v>#N/A</v>
      </c>
      <c r="B1176" s="237" t="e">
        <f>VLOOKUP($G1176,CSVLookups!$B:$R,MATCH(B$1,CSVLookups!$B$1:$R$1,0),FALSE)</f>
        <v>#N/A</v>
      </c>
      <c r="C1176" s="238" t="e">
        <f t="shared" si="18"/>
        <v>#N/A</v>
      </c>
      <c r="D1176" s="238" t="e">
        <f>IF(AND(VALUE(LEFT($A1176,3))=309,LEN($B1176)=3),VLOOKUP(VALUE(MID($B1176,2,2)),_309_Table1,MATCH(MID($B1176,1,1),_309_Table1_ColumnLookup,0),FALSE),
  IF($C1176="309 LCR SummaryA",OneYearSCR,IF($C1176="309 LCR SummaryB",UltimateSCR,IF(VALUE(LEFT($A1176,3))=309,VLOOKUP(VALUE(MID($B1176,2,1)),_309_Table1,MATCH(MID($B1176,1,1),_309_Table1_ColumnLookup,0),FALSE)
+N("309"),
  IF(VALUE(LEFT($A1176,3))=310,VLOOKUP(VALUE(MID($B1176,2,1)),_310_Table1,MATCH(MID($B1176,1,1),_310_Table1_ColumnLookup,0),FALSE)
+N("310"),
  IF(AND(VALUE(LEFT($A1176,3))=311,LEN($I1176)=4),VLOOKUP($I1176,_311_Table1,MATCH($B1176,_311_Table1_ColumnLookup,0),FALSE),
  IF(AND(VALUE(LEFT($A1176,3))=311,OR($B1176="I2",$B1176="J2",$B1176="K2",$B1176="L2")),VLOOKUP('311'!$G$58,_311_Table1,MATCH(MID($B1176,1,1),_311_Table1_ColumnLookup,0),FALSE),
  IF(AND(VALUE(LEFT($A1176,3))=311,RIGHT($B1176,5)="Total"),VLOOKUP('311'!$G$59,_311_Table1,MATCH(MID($B1176,1,1),_311_Table1_ColumnLookup,0),FALSE),
  IF(VALUE(LEFT($A1176,3))=311,VLOOKUP(VALUE(MID($B1176,2,1)),_311_Table1,MATCH(MID($B1176,1,1),_311_Table1_ColumnLookup,0),FALSE)
+N("311"),
  IF(AND(VALUE(LEFT($A1176,3))=312,LEFT($G1176,10)="Unincepted",$B1176="G "),VLOOKUP(" ULO",_312_Table1,MATCH('312'!$N$16,_312_Table1_ColumnLookup,0),FALSE),
  IF(AND(VALUE(LEFT($A1176,3))=312,LEFT($G1176,10)="Unincepted",$B1176="O "),VLOOKUP(" ULO",_312_Table1,MATCH('312'!$V$16,_312_Table1_ColumnLookup,0),FALSE),
  IF(AND(VALUE(LEFT($A1176,3))=312,LEFT($G1176,10)="Unincepted",$B1176="Q "),VLOOKUP(" ULO",_312_Table1,MATCH('312'!$X$16,_312_Table1_ColumnLookup,0),FALSE),
  IF(AND(VALUE(LEFT($A1176,3))=312,LEFT($G1176,10)="Unincepted"),VLOOKUP(" ULO",_312_Table1,MATCH(LEFT($B1176,1),_312_Table1_ColumnLookup,0),FALSE),
  IF(AND(VALUE(LEFT($A1176,3))=312,LEFT($G1176,5)="Total",$B1176="G "),VLOOKUP('312'!$F$80,_312_Table1,MATCH('312'!$N$16,_312_Table1_ColumnLookup,0),FALSE),
  IF(AND(VALUE(LEFT($A1176,3))=312,LEFT($G1176,5)="Total",$B1176="O "),VLOOKUP('312'!$F$80,_312_Table1,MATCH('312'!$V$16,_312_Table1_ColumnLookup,0),FALSE),
  IF(AND(VALUE(LEFT($A1176,3))=312,LEFT($G1176,5)="Total",$B1176="Q "),VLOOKUP('312'!$F$80,_312_Table1,MATCH('312'!$X$16,_312_Table1_ColumnLookup,0),FALSE),
  IF(AND(VALUE(LEFT($A1176,3))=312,LEFT($G1176,5)="Total"),VLOOKUP('312'!$F$80,_312_Table1,MATCH(LEFT($B1176,1),_312_Table1_ColumnLookup,0),FALSE),
  IF(AND(VALUE(LEFT($A1176,3))=312,LEN($I1176)=4,$B1176="G"),VLOOKUP($I1176,_312_Table1,MATCH('312'!$N$16,_312_Table1_ColumnLookup,0),FALSE),
  IF(AND(VALUE(LEFT($A1176,3))=312,LEN($I1176)=4,$B1176="O"),VLOOKUP($I1176,_312_Table1,MATCH('312'!$V$16,_312_Table1_ColumnLookup,0),FALSE),
  IF(AND(VALUE(LEFT($A1176,3))=312,LEN($I1176)=4,$B1176="Q"),VLOOKUP($I1176,_312_Table1,MATCH('312'!$X$16,_312_Table1_ColumnLookup,0),FALSE),
  IF(AND(VALUE(LEFT($A1176,3))=312,LEN($I1176)=4),VLOOKUP($I1176,_312_Table1,MATCH(LEFT($B1176,1),_312_Table1_ColumnLookup,0),FALSE)
+N("312"),
  IF(VALUE(LEFT($A1176,3))=313,VLOOKUP(VALUE(MID($B1176,2,1)),_313_Table1,MATCH(MID($B1176,1,1),_313_Table1_ColumnLookup,0),FALSE)
+N("313"),
  IF(AND(VALUE(LEFT($A1176,3))=314,LEN($B1176)=3),VLOOKUP(VALUE(MID($B1176,2,2)),_314_Table1,MATCH(MID($B1176,1,1),_314_Table1_ColumnLookup,0),FALSE),
  IF(VALUE(LEFT($A1176,3))=314,VLOOKUP(VALUE(MID($B1176,2,1)),_314_Table1,MATCH(MID($B1176,1,1),_314_Table1_ColumnLookup,0),FALSE)
+N("314"),
""))))))))))))))))))))))))</f>
        <v>#N/A</v>
      </c>
      <c r="E1176" s="238" t="e">
        <f>IF(AND(VALUE(LEFT($A1176,3))=309,LEN($B1176)=3),VLOOKUP(VALUE(MID($B1176,2,2)),_309_Table2,MATCH(MID($B1176,1,1),_309_Table2_ColumnLookup,0),FALSE),
  IF($C1176="309 LCR SummaryA",OneYearSCR,IF($C1176="309 LCR SummaryB",UltimateSCR,IF(VALUE(LEFT($A1176,3))=309,VLOOKUP(VALUE(MID($B1176,2,1)),_309_Table2,MATCH(MID($B1176,1,1),_309_Table2_ColumnLookup,0),FALSE)
+N("309"),
  IF(VALUE(LEFT($A1176,3))=310,VLOOKUP(VALUE(MID($B1176,2,1)),_310_Table2,MATCH(MID($B1176,1,1),_310_Table2_ColumnLookup,0),FALSE)
+N("310"),
  IF(AND(VALUE(LEFT($A1176,3))=311,LEN($I1176)=4),VLOOKUP($I1176,_311_Table2,MATCH($B1176,_311_Table2_ColumnLookup,0),FALSE),
  IF(AND(VALUE(LEFT($A1176,3))=311,OR($B1176="I2",$B1176="J2",$B1176="K2",$B1176="L2")),VLOOKUP('311'!$G$58,_311_Table2,MATCH(MID($B1176,1,1),_311_Table2_ColumnLookup,0),FALSE),
  IF(AND(VALUE(LEFT($A1176,3))=311,RIGHT($B1176,5)="Total"),VLOOKUP('311'!$G$59,_311_Table2,MATCH(MID($B1176,1,1),_311_Table2_ColumnLookup,0),FALSE),
  IF(VALUE(LEFT($A1176,3))=311,VLOOKUP(VALUE(MID($B1176,2,1)),_311_Table2,MATCH(MID($B1176,1,1),_311_Table2_ColumnLookup,0),FALSE)
+N("311"),
  IF(AND(VALUE(LEFT($A1176,3))=312,LEFT($G1176,10)="Unincepted",$B1176="G "),VLOOKUP(" ULO",_312_Table2,MATCH('312'!$N$16,_312_Table2_ColumnLookup,0),FALSE),
  IF(AND(VALUE(LEFT($A1176,3))=312,LEFT($G1176,10)="Unincepted",$B1176="O "),VLOOKUP(" ULO",_312_Table2,MATCH('312'!$V$16,_312_Table2_ColumnLookup,0),FALSE),
  IF(AND(VALUE(LEFT($A1176,3))=312,LEFT($G1176,10)="Unincepted",$B1176="Q "),VLOOKUP(" ULO",_312_Table2,MATCH('312'!$X$16,_312_Table2_ColumnLookup,0),FALSE),
  IF(AND(VALUE(LEFT($A1176,3))=312,LEFT($G1176,10)="Unincepted"),VLOOKUP(" ULO",_312_Table2,MATCH(LEFT($B1176,1),_312_Table2_ColumnLookup,0),FALSE),
  IF(AND(VALUE(LEFT($A1176,3))=312,LEFT($G1176,5)="Total",$B1176="G "),VLOOKUP('312'!$F$80,_312_Table2,MATCH('312'!$N$16,_312_Table2_ColumnLookup,0),FALSE),
  IF(AND(VALUE(LEFT($A1176,3))=312,LEFT($G1176,5)="Total",$B1176="O "),VLOOKUP('312'!$F$80,_312_Table2,MATCH('312'!$V$16,_312_Table2_ColumnLookup,0),FALSE),
  IF(AND(VALUE(LEFT($A1176,3))=312,LEFT($G1176,5)="Total",$B1176="Q "),VLOOKUP('312'!$F$80,_312_Table2,MATCH('312'!$X$16,_312_Table2_ColumnLookup,0),FALSE),
  IF(AND(VALUE(LEFT($A1176,3))=312,LEFT($G1176,5)="Total"),VLOOKUP('312'!$F$80,_312_Table2,MATCH(LEFT($B1176,1),_312_Table2_ColumnLookup,0),FALSE),
  IF(AND(VALUE(LEFT($A1176,3))=312,LEN($I1176)=4,$B1176="G"),VLOOKUP($I1176,_312_Table2,MATCH('312'!$N$16,_312_Table2_ColumnLookup,0),FALSE),
  IF(AND(VALUE(LEFT($A1176,3))=312,LEN($I1176)=4,$B1176="O"),VLOOKUP($I1176,_312_Table2,MATCH('312'!$V$16,_312_Table2_ColumnLookup,0),FALSE),
  IF(AND(VALUE(LEFT($A1176,3))=312,LEN($I1176)=4,$B1176="Q"),VLOOKUP($I1176,_312_Table2,MATCH('312'!$X$16,_312_Table2_ColumnLookup,0),FALSE),
  IF(AND(VALUE(LEFT($A1176,3))=312,LEN($I1176)=4),VLOOKUP($I1176,_312_Table2,MATCH(LEFT($B1176,1),_312_Table2_ColumnLookup,0),FALSE)
+N("312"),
  IF(VALUE(LEFT($A1176,3))=313,VLOOKUP(VALUE(MID($B1176,2,1)),_313_Table2,MATCH(MID($B1176,1,1),_313_Table2_ColumnLookup,0),FALSE)
+N("313"),
  IF(AND(VALUE(LEFT($A1176,3))=314,LEN($B1176)=3),VLOOKUP(VALUE(MID($B1176,2,2)),_314_Table2,MATCH(MID($B1176,1,1),_314_Table2_ColumnLookup,0),FALSE),
  IF(VALUE(LEFT($A1176,3))=314,VLOOKUP(VALUE(MID($B1176,2,1)),_314_Table2,MATCH(MID($B1176,1,1),_314_Table2_ColumnLookup,0),FALSE)
+N("314"),
""))))))))))))))))))))))))</f>
        <v>#N/A</v>
      </c>
      <c r="F1176" s="238" t="e">
        <f>IF(AND(VALUE(LEFT($A1176,3))=309,LEN($B1176)=3),VLOOKUP(VALUE(MID($B1176,2,2)),_309_Table3,MATCH(MID($B1176,1,1),_309_Table3_ColumnLookup,0),FALSE),
  IF($C1176="309 LCR SummaryA",OneYearSCR,IF($C1176="309 LCR SummaryB",UltimateSCR,IF(VALUE(LEFT($A1176,3))=309,VLOOKUP(VALUE(MID($B1176,2,1)),_309_Table3,MATCH(MID($B1176,1,1),_309_Table3_ColumnLookup,0),FALSE)
+N("309"),
  IF(VALUE(LEFT($A1176,3))=310,VLOOKUP(VALUE(MID($B1176,2,1)),_310_Table3,MATCH(MID($B1176,1,1),_310_Table3_ColumnLookup,0),FALSE)
+N("310"),
  IF(AND(VALUE(LEFT($A1176,3))=311,LEN($I1176)=4),VLOOKUP($I1176,_311_Table3,MATCH($B1176,_311_Table3_ColumnLookup,0),FALSE),
  IF(AND(VALUE(LEFT($A1176,3))=311,OR($B1176="I2",$B1176="J2",$B1176="K2",$B1176="L2")),VLOOKUP('311'!$G$58,_311_Table3,MATCH(MID($B1176,1,1),_311_Table3_ColumnLookup,0),FALSE),
  IF(AND(VALUE(LEFT($A1176,3))=311,RIGHT($B1176,5)="Total"),VLOOKUP('311'!$G$59,_311_Table3,MATCH(MID($B1176,1,1),_311_Table3_ColumnLookup,0),FALSE),
  IF(VALUE(LEFT($A1176,3))=311,VLOOKUP(VALUE(MID($B1176,2,1)),_311_Table3,MATCH(MID($B1176,1,1),_311_Table3_ColumnLookup,0),FALSE)
+N("311"),
  IF(AND(VALUE(LEFT($A1176,3))=312,LEFT($G1176,10)="Unincepted",$B1176="G "),VLOOKUP(" ULO",_312_Table3,MATCH('312'!$N$16,_312_Table3_ColumnLookup,0),FALSE),
  IF(AND(VALUE(LEFT($A1176,3))=312,LEFT($G1176,10)="Unincepted",$B1176="O "),VLOOKUP(" ULO",_312_Table3,MATCH('312'!$V$16,_312_Table3_ColumnLookup,0),FALSE),
  IF(AND(VALUE(LEFT($A1176,3))=312,LEFT($G1176,10)="Unincepted",$B1176="Q "),VLOOKUP(" ULO",_312_Table3,MATCH('312'!$X$16,_312_Table3_ColumnLookup,0),FALSE),
  IF(AND(VALUE(LEFT($A1176,3))=312,LEFT($G1176,10)="Unincepted"),VLOOKUP(" ULO",_312_Table3,MATCH(LEFT($B1176,1),_312_Table3_ColumnLookup,0),FALSE),
  IF(AND(VALUE(LEFT($A1176,3))=312,LEFT($G1176,5)="Total",$B1176="G "),VLOOKUP('312'!$F$80,_312_Table3,MATCH('312'!$N$16,_312_Table3_ColumnLookup,0),FALSE),
  IF(AND(VALUE(LEFT($A1176,3))=312,LEFT($G1176,5)="Total",$B1176="O "),VLOOKUP('312'!$F$80,_312_Table3,MATCH('312'!$V$16,_312_Table3_ColumnLookup,0),FALSE),
  IF(AND(VALUE(LEFT($A1176,3))=312,LEFT($G1176,5)="Total",$B1176="Q "),VLOOKUP('312'!$F$80,_312_Table3,MATCH('312'!$X$16,_312_Table3_ColumnLookup,0),FALSE),
  IF(AND(VALUE(LEFT($A1176,3))=312,LEFT($G1176,5)="Total"),VLOOKUP('312'!$F$80,_312_Table3,MATCH(LEFT($B1176,1),_312_Table3_ColumnLookup,0),FALSE),
  IF(AND(VALUE(LEFT($A1176,3))=312,LEN($I1176)=4,$B1176="G"),VLOOKUP($I1176,_312_Table3,MATCH('312'!$N$16,_312_Table3_ColumnLookup,0),FALSE),
  IF(AND(VALUE(LEFT($A1176,3))=312,LEN($I1176)=4,$B1176="O"),VLOOKUP($I1176,_312_Table3,MATCH('312'!$V$16,_312_Table3_ColumnLookup,0),FALSE),
  IF(AND(VALUE(LEFT($A1176,3))=312,LEN($I1176)=4,$B1176="Q"),VLOOKUP($I1176,_312_Table3,MATCH('312'!$X$16,_312_Table3_ColumnLookup,0),FALSE),
  IF(AND(VALUE(LEFT($A1176,3))=312,LEN($I1176)=4),VLOOKUP($I1176,_312_Table3,MATCH(LEFT($B1176,1),_312_Table3_ColumnLookup,0),FALSE)
+N("312"),
  IF(VALUE(LEFT($A1176,3))=313,VLOOKUP(VALUE(MID($B1176,2,1)),_313_Table3,MATCH(MID($B1176,1,1),_313_Table3_ColumnLookup,0),FALSE)
+N("313"),
  IF(AND(VALUE(LEFT($A1176,3))=314,LEN($B1176)=3),VLOOKUP(VALUE(MID($B1176,2,2)),_314_Table3,MATCH(MID($B1176,1,1),_314_Table3_ColumnLookup,0),FALSE),
  IF(VALUE(LEFT($A1176,3))=314,VLOOKUP(VALUE(MID($B1176,2,1)),_314_Table3,MATCH(MID($B1176,1,1),_314_Table3_ColumnLookup,0),FALSE)
+N("314"),
""))))))))))))))))))))))))</f>
        <v>#N/A</v>
      </c>
      <c r="H1176" s="321" t="str">
        <f>IFERROR(
IF(ISERROR($D1176)=FALSE,$D1176,IF(ISERROR($E1176)=FALSE,$E1176,IF(ISERROR($F1176)=FALSE,$F1176
+N("012 checkboxes"),
IF(
IF(OR(LEFT($A1176,9)="Syndicate",LEFT($A1176,12)="NewSyndicate"),VLOOKUP($A1176,'012'!$J:$ZW,MATCH("Link to button",'012'!$J$1:$ZW$1,0),0)
+N("309 checkbox"),
IF($C1176="309 LCR Summary0",VLOOKUP("Notes990",'309'!$P:$ZZ,MATCH("Link to button",'309'!$P$1:$ZZ$1,0),0)
+N("313 checkboxes"),
IF($C1176="313 Financial Information0LcmVsScr",IF($C1176="309 LCR Summary0",VLOOKUP("LcmVsScr",'309'!$N:$ZZ,MATCH("Link to button",'309'!$N$1:$ZZ$1,0),0),
IF($C1176="313 Financial Information0LcrDocAttached",IF($C1176="309 LCR Summary0",VLOOKUP("LcrDocAttached",'309'!$N:$ZZ,MATCH("Link to button",'309'!$N$1:$ZZ$1,0),
0)))))))=1,TRUE,FALSE)
))),"")</f>
        <v/>
      </c>
    </row>
    <row r="1177" spans="1:8">
      <c r="A1177" s="237" t="e">
        <f>VLOOKUP($G1177,CSVLookups!$B:$R,MATCH(A$1,CSVLookups!$B$1:$R$1,0),FALSE)</f>
        <v>#N/A</v>
      </c>
      <c r="B1177" s="237" t="e">
        <f>VLOOKUP($G1177,CSVLookups!$B:$R,MATCH(B$1,CSVLookups!$B$1:$R$1,0),FALSE)</f>
        <v>#N/A</v>
      </c>
      <c r="C1177" s="238" t="e">
        <f t="shared" si="18"/>
        <v>#N/A</v>
      </c>
      <c r="D1177" s="238" t="e">
        <f>IF(AND(VALUE(LEFT($A1177,3))=309,LEN($B1177)=3),VLOOKUP(VALUE(MID($B1177,2,2)),_309_Table1,MATCH(MID($B1177,1,1),_309_Table1_ColumnLookup,0),FALSE),
  IF($C1177="309 LCR SummaryA",OneYearSCR,IF($C1177="309 LCR SummaryB",UltimateSCR,IF(VALUE(LEFT($A1177,3))=309,VLOOKUP(VALUE(MID($B1177,2,1)),_309_Table1,MATCH(MID($B1177,1,1),_309_Table1_ColumnLookup,0),FALSE)
+N("309"),
  IF(VALUE(LEFT($A1177,3))=310,VLOOKUP(VALUE(MID($B1177,2,1)),_310_Table1,MATCH(MID($B1177,1,1),_310_Table1_ColumnLookup,0),FALSE)
+N("310"),
  IF(AND(VALUE(LEFT($A1177,3))=311,LEN($I1177)=4),VLOOKUP($I1177,_311_Table1,MATCH($B1177,_311_Table1_ColumnLookup,0),FALSE),
  IF(AND(VALUE(LEFT($A1177,3))=311,OR($B1177="I2",$B1177="J2",$B1177="K2",$B1177="L2")),VLOOKUP('311'!$G$58,_311_Table1,MATCH(MID($B1177,1,1),_311_Table1_ColumnLookup,0),FALSE),
  IF(AND(VALUE(LEFT($A1177,3))=311,RIGHT($B1177,5)="Total"),VLOOKUP('311'!$G$59,_311_Table1,MATCH(MID($B1177,1,1),_311_Table1_ColumnLookup,0),FALSE),
  IF(VALUE(LEFT($A1177,3))=311,VLOOKUP(VALUE(MID($B1177,2,1)),_311_Table1,MATCH(MID($B1177,1,1),_311_Table1_ColumnLookup,0),FALSE)
+N("311"),
  IF(AND(VALUE(LEFT($A1177,3))=312,LEFT($G1177,10)="Unincepted",$B1177="G "),VLOOKUP(" ULO",_312_Table1,MATCH('312'!$N$16,_312_Table1_ColumnLookup,0),FALSE),
  IF(AND(VALUE(LEFT($A1177,3))=312,LEFT($G1177,10)="Unincepted",$B1177="O "),VLOOKUP(" ULO",_312_Table1,MATCH('312'!$V$16,_312_Table1_ColumnLookup,0),FALSE),
  IF(AND(VALUE(LEFT($A1177,3))=312,LEFT($G1177,10)="Unincepted",$B1177="Q "),VLOOKUP(" ULO",_312_Table1,MATCH('312'!$X$16,_312_Table1_ColumnLookup,0),FALSE),
  IF(AND(VALUE(LEFT($A1177,3))=312,LEFT($G1177,10)="Unincepted"),VLOOKUP(" ULO",_312_Table1,MATCH(LEFT($B1177,1),_312_Table1_ColumnLookup,0),FALSE),
  IF(AND(VALUE(LEFT($A1177,3))=312,LEFT($G1177,5)="Total",$B1177="G "),VLOOKUP('312'!$F$80,_312_Table1,MATCH('312'!$N$16,_312_Table1_ColumnLookup,0),FALSE),
  IF(AND(VALUE(LEFT($A1177,3))=312,LEFT($G1177,5)="Total",$B1177="O "),VLOOKUP('312'!$F$80,_312_Table1,MATCH('312'!$V$16,_312_Table1_ColumnLookup,0),FALSE),
  IF(AND(VALUE(LEFT($A1177,3))=312,LEFT($G1177,5)="Total",$B1177="Q "),VLOOKUP('312'!$F$80,_312_Table1,MATCH('312'!$X$16,_312_Table1_ColumnLookup,0),FALSE),
  IF(AND(VALUE(LEFT($A1177,3))=312,LEFT($G1177,5)="Total"),VLOOKUP('312'!$F$80,_312_Table1,MATCH(LEFT($B1177,1),_312_Table1_ColumnLookup,0),FALSE),
  IF(AND(VALUE(LEFT($A1177,3))=312,LEN($I1177)=4,$B1177="G"),VLOOKUP($I1177,_312_Table1,MATCH('312'!$N$16,_312_Table1_ColumnLookup,0),FALSE),
  IF(AND(VALUE(LEFT($A1177,3))=312,LEN($I1177)=4,$B1177="O"),VLOOKUP($I1177,_312_Table1,MATCH('312'!$V$16,_312_Table1_ColumnLookup,0),FALSE),
  IF(AND(VALUE(LEFT($A1177,3))=312,LEN($I1177)=4,$B1177="Q"),VLOOKUP($I1177,_312_Table1,MATCH('312'!$X$16,_312_Table1_ColumnLookup,0),FALSE),
  IF(AND(VALUE(LEFT($A1177,3))=312,LEN($I1177)=4),VLOOKUP($I1177,_312_Table1,MATCH(LEFT($B1177,1),_312_Table1_ColumnLookup,0),FALSE)
+N("312"),
  IF(VALUE(LEFT($A1177,3))=313,VLOOKUP(VALUE(MID($B1177,2,1)),_313_Table1,MATCH(MID($B1177,1,1),_313_Table1_ColumnLookup,0),FALSE)
+N("313"),
  IF(AND(VALUE(LEFT($A1177,3))=314,LEN($B1177)=3),VLOOKUP(VALUE(MID($B1177,2,2)),_314_Table1,MATCH(MID($B1177,1,1),_314_Table1_ColumnLookup,0),FALSE),
  IF(VALUE(LEFT($A1177,3))=314,VLOOKUP(VALUE(MID($B1177,2,1)),_314_Table1,MATCH(MID($B1177,1,1),_314_Table1_ColumnLookup,0),FALSE)
+N("314"),
""))))))))))))))))))))))))</f>
        <v>#N/A</v>
      </c>
      <c r="E1177" s="238" t="e">
        <f>IF(AND(VALUE(LEFT($A1177,3))=309,LEN($B1177)=3),VLOOKUP(VALUE(MID($B1177,2,2)),_309_Table2,MATCH(MID($B1177,1,1),_309_Table2_ColumnLookup,0),FALSE),
  IF($C1177="309 LCR SummaryA",OneYearSCR,IF($C1177="309 LCR SummaryB",UltimateSCR,IF(VALUE(LEFT($A1177,3))=309,VLOOKUP(VALUE(MID($B1177,2,1)),_309_Table2,MATCH(MID($B1177,1,1),_309_Table2_ColumnLookup,0),FALSE)
+N("309"),
  IF(VALUE(LEFT($A1177,3))=310,VLOOKUP(VALUE(MID($B1177,2,1)),_310_Table2,MATCH(MID($B1177,1,1),_310_Table2_ColumnLookup,0),FALSE)
+N("310"),
  IF(AND(VALUE(LEFT($A1177,3))=311,LEN($I1177)=4),VLOOKUP($I1177,_311_Table2,MATCH($B1177,_311_Table2_ColumnLookup,0),FALSE),
  IF(AND(VALUE(LEFT($A1177,3))=311,OR($B1177="I2",$B1177="J2",$B1177="K2",$B1177="L2")),VLOOKUP('311'!$G$58,_311_Table2,MATCH(MID($B1177,1,1),_311_Table2_ColumnLookup,0),FALSE),
  IF(AND(VALUE(LEFT($A1177,3))=311,RIGHT($B1177,5)="Total"),VLOOKUP('311'!$G$59,_311_Table2,MATCH(MID($B1177,1,1),_311_Table2_ColumnLookup,0),FALSE),
  IF(VALUE(LEFT($A1177,3))=311,VLOOKUP(VALUE(MID($B1177,2,1)),_311_Table2,MATCH(MID($B1177,1,1),_311_Table2_ColumnLookup,0),FALSE)
+N("311"),
  IF(AND(VALUE(LEFT($A1177,3))=312,LEFT($G1177,10)="Unincepted",$B1177="G "),VLOOKUP(" ULO",_312_Table2,MATCH('312'!$N$16,_312_Table2_ColumnLookup,0),FALSE),
  IF(AND(VALUE(LEFT($A1177,3))=312,LEFT($G1177,10)="Unincepted",$B1177="O "),VLOOKUP(" ULO",_312_Table2,MATCH('312'!$V$16,_312_Table2_ColumnLookup,0),FALSE),
  IF(AND(VALUE(LEFT($A1177,3))=312,LEFT($G1177,10)="Unincepted",$B1177="Q "),VLOOKUP(" ULO",_312_Table2,MATCH('312'!$X$16,_312_Table2_ColumnLookup,0),FALSE),
  IF(AND(VALUE(LEFT($A1177,3))=312,LEFT($G1177,10)="Unincepted"),VLOOKUP(" ULO",_312_Table2,MATCH(LEFT($B1177,1),_312_Table2_ColumnLookup,0),FALSE),
  IF(AND(VALUE(LEFT($A1177,3))=312,LEFT($G1177,5)="Total",$B1177="G "),VLOOKUP('312'!$F$80,_312_Table2,MATCH('312'!$N$16,_312_Table2_ColumnLookup,0),FALSE),
  IF(AND(VALUE(LEFT($A1177,3))=312,LEFT($G1177,5)="Total",$B1177="O "),VLOOKUP('312'!$F$80,_312_Table2,MATCH('312'!$V$16,_312_Table2_ColumnLookup,0),FALSE),
  IF(AND(VALUE(LEFT($A1177,3))=312,LEFT($G1177,5)="Total",$B1177="Q "),VLOOKUP('312'!$F$80,_312_Table2,MATCH('312'!$X$16,_312_Table2_ColumnLookup,0),FALSE),
  IF(AND(VALUE(LEFT($A1177,3))=312,LEFT($G1177,5)="Total"),VLOOKUP('312'!$F$80,_312_Table2,MATCH(LEFT($B1177,1),_312_Table2_ColumnLookup,0),FALSE),
  IF(AND(VALUE(LEFT($A1177,3))=312,LEN($I1177)=4,$B1177="G"),VLOOKUP($I1177,_312_Table2,MATCH('312'!$N$16,_312_Table2_ColumnLookup,0),FALSE),
  IF(AND(VALUE(LEFT($A1177,3))=312,LEN($I1177)=4,$B1177="O"),VLOOKUP($I1177,_312_Table2,MATCH('312'!$V$16,_312_Table2_ColumnLookup,0),FALSE),
  IF(AND(VALUE(LEFT($A1177,3))=312,LEN($I1177)=4,$B1177="Q"),VLOOKUP($I1177,_312_Table2,MATCH('312'!$X$16,_312_Table2_ColumnLookup,0),FALSE),
  IF(AND(VALUE(LEFT($A1177,3))=312,LEN($I1177)=4),VLOOKUP($I1177,_312_Table2,MATCH(LEFT($B1177,1),_312_Table2_ColumnLookup,0),FALSE)
+N("312"),
  IF(VALUE(LEFT($A1177,3))=313,VLOOKUP(VALUE(MID($B1177,2,1)),_313_Table2,MATCH(MID($B1177,1,1),_313_Table2_ColumnLookup,0),FALSE)
+N("313"),
  IF(AND(VALUE(LEFT($A1177,3))=314,LEN($B1177)=3),VLOOKUP(VALUE(MID($B1177,2,2)),_314_Table2,MATCH(MID($B1177,1,1),_314_Table2_ColumnLookup,0),FALSE),
  IF(VALUE(LEFT($A1177,3))=314,VLOOKUP(VALUE(MID($B1177,2,1)),_314_Table2,MATCH(MID($B1177,1,1),_314_Table2_ColumnLookup,0),FALSE)
+N("314"),
""))))))))))))))))))))))))</f>
        <v>#N/A</v>
      </c>
      <c r="F1177" s="238" t="e">
        <f>IF(AND(VALUE(LEFT($A1177,3))=309,LEN($B1177)=3),VLOOKUP(VALUE(MID($B1177,2,2)),_309_Table3,MATCH(MID($B1177,1,1),_309_Table3_ColumnLookup,0),FALSE),
  IF($C1177="309 LCR SummaryA",OneYearSCR,IF($C1177="309 LCR SummaryB",UltimateSCR,IF(VALUE(LEFT($A1177,3))=309,VLOOKUP(VALUE(MID($B1177,2,1)),_309_Table3,MATCH(MID($B1177,1,1),_309_Table3_ColumnLookup,0),FALSE)
+N("309"),
  IF(VALUE(LEFT($A1177,3))=310,VLOOKUP(VALUE(MID($B1177,2,1)),_310_Table3,MATCH(MID($B1177,1,1),_310_Table3_ColumnLookup,0),FALSE)
+N("310"),
  IF(AND(VALUE(LEFT($A1177,3))=311,LEN($I1177)=4),VLOOKUP($I1177,_311_Table3,MATCH($B1177,_311_Table3_ColumnLookup,0),FALSE),
  IF(AND(VALUE(LEFT($A1177,3))=311,OR($B1177="I2",$B1177="J2",$B1177="K2",$B1177="L2")),VLOOKUP('311'!$G$58,_311_Table3,MATCH(MID($B1177,1,1),_311_Table3_ColumnLookup,0),FALSE),
  IF(AND(VALUE(LEFT($A1177,3))=311,RIGHT($B1177,5)="Total"),VLOOKUP('311'!$G$59,_311_Table3,MATCH(MID($B1177,1,1),_311_Table3_ColumnLookup,0),FALSE),
  IF(VALUE(LEFT($A1177,3))=311,VLOOKUP(VALUE(MID($B1177,2,1)),_311_Table3,MATCH(MID($B1177,1,1),_311_Table3_ColumnLookup,0),FALSE)
+N("311"),
  IF(AND(VALUE(LEFT($A1177,3))=312,LEFT($G1177,10)="Unincepted",$B1177="G "),VLOOKUP(" ULO",_312_Table3,MATCH('312'!$N$16,_312_Table3_ColumnLookup,0),FALSE),
  IF(AND(VALUE(LEFT($A1177,3))=312,LEFT($G1177,10)="Unincepted",$B1177="O "),VLOOKUP(" ULO",_312_Table3,MATCH('312'!$V$16,_312_Table3_ColumnLookup,0),FALSE),
  IF(AND(VALUE(LEFT($A1177,3))=312,LEFT($G1177,10)="Unincepted",$B1177="Q "),VLOOKUP(" ULO",_312_Table3,MATCH('312'!$X$16,_312_Table3_ColumnLookup,0),FALSE),
  IF(AND(VALUE(LEFT($A1177,3))=312,LEFT($G1177,10)="Unincepted"),VLOOKUP(" ULO",_312_Table3,MATCH(LEFT($B1177,1),_312_Table3_ColumnLookup,0),FALSE),
  IF(AND(VALUE(LEFT($A1177,3))=312,LEFT($G1177,5)="Total",$B1177="G "),VLOOKUP('312'!$F$80,_312_Table3,MATCH('312'!$N$16,_312_Table3_ColumnLookup,0),FALSE),
  IF(AND(VALUE(LEFT($A1177,3))=312,LEFT($G1177,5)="Total",$B1177="O "),VLOOKUP('312'!$F$80,_312_Table3,MATCH('312'!$V$16,_312_Table3_ColumnLookup,0),FALSE),
  IF(AND(VALUE(LEFT($A1177,3))=312,LEFT($G1177,5)="Total",$B1177="Q "),VLOOKUP('312'!$F$80,_312_Table3,MATCH('312'!$X$16,_312_Table3_ColumnLookup,0),FALSE),
  IF(AND(VALUE(LEFT($A1177,3))=312,LEFT($G1177,5)="Total"),VLOOKUP('312'!$F$80,_312_Table3,MATCH(LEFT($B1177,1),_312_Table3_ColumnLookup,0),FALSE),
  IF(AND(VALUE(LEFT($A1177,3))=312,LEN($I1177)=4,$B1177="G"),VLOOKUP($I1177,_312_Table3,MATCH('312'!$N$16,_312_Table3_ColumnLookup,0),FALSE),
  IF(AND(VALUE(LEFT($A1177,3))=312,LEN($I1177)=4,$B1177="O"),VLOOKUP($I1177,_312_Table3,MATCH('312'!$V$16,_312_Table3_ColumnLookup,0),FALSE),
  IF(AND(VALUE(LEFT($A1177,3))=312,LEN($I1177)=4,$B1177="Q"),VLOOKUP($I1177,_312_Table3,MATCH('312'!$X$16,_312_Table3_ColumnLookup,0),FALSE),
  IF(AND(VALUE(LEFT($A1177,3))=312,LEN($I1177)=4),VLOOKUP($I1177,_312_Table3,MATCH(LEFT($B1177,1),_312_Table3_ColumnLookup,0),FALSE)
+N("312"),
  IF(VALUE(LEFT($A1177,3))=313,VLOOKUP(VALUE(MID($B1177,2,1)),_313_Table3,MATCH(MID($B1177,1,1),_313_Table3_ColumnLookup,0),FALSE)
+N("313"),
  IF(AND(VALUE(LEFT($A1177,3))=314,LEN($B1177)=3),VLOOKUP(VALUE(MID($B1177,2,2)),_314_Table3,MATCH(MID($B1177,1,1),_314_Table3_ColumnLookup,0),FALSE),
  IF(VALUE(LEFT($A1177,3))=314,VLOOKUP(VALUE(MID($B1177,2,1)),_314_Table3,MATCH(MID($B1177,1,1),_314_Table3_ColumnLookup,0),FALSE)
+N("314"),
""))))))))))))))))))))))))</f>
        <v>#N/A</v>
      </c>
      <c r="H1177" s="321" t="str">
        <f>IFERROR(
IF(ISERROR($D1177)=FALSE,$D1177,IF(ISERROR($E1177)=FALSE,$E1177,IF(ISERROR($F1177)=FALSE,$F1177
+N("012 checkboxes"),
IF(
IF(OR(LEFT($A1177,9)="Syndicate",LEFT($A1177,12)="NewSyndicate"),VLOOKUP($A1177,'012'!$J:$ZW,MATCH("Link to button",'012'!$J$1:$ZW$1,0),0)
+N("309 checkbox"),
IF($C1177="309 LCR Summary0",VLOOKUP("Notes990",'309'!$P:$ZZ,MATCH("Link to button",'309'!$P$1:$ZZ$1,0),0)
+N("313 checkboxes"),
IF($C1177="313 Financial Information0LcmVsScr",IF($C1177="309 LCR Summary0",VLOOKUP("LcmVsScr",'309'!$N:$ZZ,MATCH("Link to button",'309'!$N$1:$ZZ$1,0),0),
IF($C1177="313 Financial Information0LcrDocAttached",IF($C1177="309 LCR Summary0",VLOOKUP("LcrDocAttached",'309'!$N:$ZZ,MATCH("Link to button",'309'!$N$1:$ZZ$1,0),
0)))))))=1,TRUE,FALSE)
))),"")</f>
        <v/>
      </c>
    </row>
    <row r="1178" spans="1:8">
      <c r="A1178" s="237" t="e">
        <f>VLOOKUP($G1178,CSVLookups!$B:$R,MATCH(A$1,CSVLookups!$B$1:$R$1,0),FALSE)</f>
        <v>#N/A</v>
      </c>
      <c r="B1178" s="237" t="e">
        <f>VLOOKUP($G1178,CSVLookups!$B:$R,MATCH(B$1,CSVLookups!$B$1:$R$1,0),FALSE)</f>
        <v>#N/A</v>
      </c>
      <c r="C1178" s="238" t="e">
        <f t="shared" si="18"/>
        <v>#N/A</v>
      </c>
      <c r="D1178" s="238" t="e">
        <f>IF(AND(VALUE(LEFT($A1178,3))=309,LEN($B1178)=3),VLOOKUP(VALUE(MID($B1178,2,2)),_309_Table1,MATCH(MID($B1178,1,1),_309_Table1_ColumnLookup,0),FALSE),
  IF($C1178="309 LCR SummaryA",OneYearSCR,IF($C1178="309 LCR SummaryB",UltimateSCR,IF(VALUE(LEFT($A1178,3))=309,VLOOKUP(VALUE(MID($B1178,2,1)),_309_Table1,MATCH(MID($B1178,1,1),_309_Table1_ColumnLookup,0),FALSE)
+N("309"),
  IF(VALUE(LEFT($A1178,3))=310,VLOOKUP(VALUE(MID($B1178,2,1)),_310_Table1,MATCH(MID($B1178,1,1),_310_Table1_ColumnLookup,0),FALSE)
+N("310"),
  IF(AND(VALUE(LEFT($A1178,3))=311,LEN($I1178)=4),VLOOKUP($I1178,_311_Table1,MATCH($B1178,_311_Table1_ColumnLookup,0),FALSE),
  IF(AND(VALUE(LEFT($A1178,3))=311,OR($B1178="I2",$B1178="J2",$B1178="K2",$B1178="L2")),VLOOKUP('311'!$G$58,_311_Table1,MATCH(MID($B1178,1,1),_311_Table1_ColumnLookup,0),FALSE),
  IF(AND(VALUE(LEFT($A1178,3))=311,RIGHT($B1178,5)="Total"),VLOOKUP('311'!$G$59,_311_Table1,MATCH(MID($B1178,1,1),_311_Table1_ColumnLookup,0),FALSE),
  IF(VALUE(LEFT($A1178,3))=311,VLOOKUP(VALUE(MID($B1178,2,1)),_311_Table1,MATCH(MID($B1178,1,1),_311_Table1_ColumnLookup,0),FALSE)
+N("311"),
  IF(AND(VALUE(LEFT($A1178,3))=312,LEFT($G1178,10)="Unincepted",$B1178="G "),VLOOKUP(" ULO",_312_Table1,MATCH('312'!$N$16,_312_Table1_ColumnLookup,0),FALSE),
  IF(AND(VALUE(LEFT($A1178,3))=312,LEFT($G1178,10)="Unincepted",$B1178="O "),VLOOKUP(" ULO",_312_Table1,MATCH('312'!$V$16,_312_Table1_ColumnLookup,0),FALSE),
  IF(AND(VALUE(LEFT($A1178,3))=312,LEFT($G1178,10)="Unincepted",$B1178="Q "),VLOOKUP(" ULO",_312_Table1,MATCH('312'!$X$16,_312_Table1_ColumnLookup,0),FALSE),
  IF(AND(VALUE(LEFT($A1178,3))=312,LEFT($G1178,10)="Unincepted"),VLOOKUP(" ULO",_312_Table1,MATCH(LEFT($B1178,1),_312_Table1_ColumnLookup,0),FALSE),
  IF(AND(VALUE(LEFT($A1178,3))=312,LEFT($G1178,5)="Total",$B1178="G "),VLOOKUP('312'!$F$80,_312_Table1,MATCH('312'!$N$16,_312_Table1_ColumnLookup,0),FALSE),
  IF(AND(VALUE(LEFT($A1178,3))=312,LEFT($G1178,5)="Total",$B1178="O "),VLOOKUP('312'!$F$80,_312_Table1,MATCH('312'!$V$16,_312_Table1_ColumnLookup,0),FALSE),
  IF(AND(VALUE(LEFT($A1178,3))=312,LEFT($G1178,5)="Total",$B1178="Q "),VLOOKUP('312'!$F$80,_312_Table1,MATCH('312'!$X$16,_312_Table1_ColumnLookup,0),FALSE),
  IF(AND(VALUE(LEFT($A1178,3))=312,LEFT($G1178,5)="Total"),VLOOKUP('312'!$F$80,_312_Table1,MATCH(LEFT($B1178,1),_312_Table1_ColumnLookup,0),FALSE),
  IF(AND(VALUE(LEFT($A1178,3))=312,LEN($I1178)=4,$B1178="G"),VLOOKUP($I1178,_312_Table1,MATCH('312'!$N$16,_312_Table1_ColumnLookup,0),FALSE),
  IF(AND(VALUE(LEFT($A1178,3))=312,LEN($I1178)=4,$B1178="O"),VLOOKUP($I1178,_312_Table1,MATCH('312'!$V$16,_312_Table1_ColumnLookup,0),FALSE),
  IF(AND(VALUE(LEFT($A1178,3))=312,LEN($I1178)=4,$B1178="Q"),VLOOKUP($I1178,_312_Table1,MATCH('312'!$X$16,_312_Table1_ColumnLookup,0),FALSE),
  IF(AND(VALUE(LEFT($A1178,3))=312,LEN($I1178)=4),VLOOKUP($I1178,_312_Table1,MATCH(LEFT($B1178,1),_312_Table1_ColumnLookup,0),FALSE)
+N("312"),
  IF(VALUE(LEFT($A1178,3))=313,VLOOKUP(VALUE(MID($B1178,2,1)),_313_Table1,MATCH(MID($B1178,1,1),_313_Table1_ColumnLookup,0),FALSE)
+N("313"),
  IF(AND(VALUE(LEFT($A1178,3))=314,LEN($B1178)=3),VLOOKUP(VALUE(MID($B1178,2,2)),_314_Table1,MATCH(MID($B1178,1,1),_314_Table1_ColumnLookup,0),FALSE),
  IF(VALUE(LEFT($A1178,3))=314,VLOOKUP(VALUE(MID($B1178,2,1)),_314_Table1,MATCH(MID($B1178,1,1),_314_Table1_ColumnLookup,0),FALSE)
+N("314"),
""))))))))))))))))))))))))</f>
        <v>#N/A</v>
      </c>
      <c r="E1178" s="238" t="e">
        <f>IF(AND(VALUE(LEFT($A1178,3))=309,LEN($B1178)=3),VLOOKUP(VALUE(MID($B1178,2,2)),_309_Table2,MATCH(MID($B1178,1,1),_309_Table2_ColumnLookup,0),FALSE),
  IF($C1178="309 LCR SummaryA",OneYearSCR,IF($C1178="309 LCR SummaryB",UltimateSCR,IF(VALUE(LEFT($A1178,3))=309,VLOOKUP(VALUE(MID($B1178,2,1)),_309_Table2,MATCH(MID($B1178,1,1),_309_Table2_ColumnLookup,0),FALSE)
+N("309"),
  IF(VALUE(LEFT($A1178,3))=310,VLOOKUP(VALUE(MID($B1178,2,1)),_310_Table2,MATCH(MID($B1178,1,1),_310_Table2_ColumnLookup,0),FALSE)
+N("310"),
  IF(AND(VALUE(LEFT($A1178,3))=311,LEN($I1178)=4),VLOOKUP($I1178,_311_Table2,MATCH($B1178,_311_Table2_ColumnLookup,0),FALSE),
  IF(AND(VALUE(LEFT($A1178,3))=311,OR($B1178="I2",$B1178="J2",$B1178="K2",$B1178="L2")),VLOOKUP('311'!$G$58,_311_Table2,MATCH(MID($B1178,1,1),_311_Table2_ColumnLookup,0),FALSE),
  IF(AND(VALUE(LEFT($A1178,3))=311,RIGHT($B1178,5)="Total"),VLOOKUP('311'!$G$59,_311_Table2,MATCH(MID($B1178,1,1),_311_Table2_ColumnLookup,0),FALSE),
  IF(VALUE(LEFT($A1178,3))=311,VLOOKUP(VALUE(MID($B1178,2,1)),_311_Table2,MATCH(MID($B1178,1,1),_311_Table2_ColumnLookup,0),FALSE)
+N("311"),
  IF(AND(VALUE(LEFT($A1178,3))=312,LEFT($G1178,10)="Unincepted",$B1178="G "),VLOOKUP(" ULO",_312_Table2,MATCH('312'!$N$16,_312_Table2_ColumnLookup,0),FALSE),
  IF(AND(VALUE(LEFT($A1178,3))=312,LEFT($G1178,10)="Unincepted",$B1178="O "),VLOOKUP(" ULO",_312_Table2,MATCH('312'!$V$16,_312_Table2_ColumnLookup,0),FALSE),
  IF(AND(VALUE(LEFT($A1178,3))=312,LEFT($G1178,10)="Unincepted",$B1178="Q "),VLOOKUP(" ULO",_312_Table2,MATCH('312'!$X$16,_312_Table2_ColumnLookup,0),FALSE),
  IF(AND(VALUE(LEFT($A1178,3))=312,LEFT($G1178,10)="Unincepted"),VLOOKUP(" ULO",_312_Table2,MATCH(LEFT($B1178,1),_312_Table2_ColumnLookup,0),FALSE),
  IF(AND(VALUE(LEFT($A1178,3))=312,LEFT($G1178,5)="Total",$B1178="G "),VLOOKUP('312'!$F$80,_312_Table2,MATCH('312'!$N$16,_312_Table2_ColumnLookup,0),FALSE),
  IF(AND(VALUE(LEFT($A1178,3))=312,LEFT($G1178,5)="Total",$B1178="O "),VLOOKUP('312'!$F$80,_312_Table2,MATCH('312'!$V$16,_312_Table2_ColumnLookup,0),FALSE),
  IF(AND(VALUE(LEFT($A1178,3))=312,LEFT($G1178,5)="Total",$B1178="Q "),VLOOKUP('312'!$F$80,_312_Table2,MATCH('312'!$X$16,_312_Table2_ColumnLookup,0),FALSE),
  IF(AND(VALUE(LEFT($A1178,3))=312,LEFT($G1178,5)="Total"),VLOOKUP('312'!$F$80,_312_Table2,MATCH(LEFT($B1178,1),_312_Table2_ColumnLookup,0),FALSE),
  IF(AND(VALUE(LEFT($A1178,3))=312,LEN($I1178)=4,$B1178="G"),VLOOKUP($I1178,_312_Table2,MATCH('312'!$N$16,_312_Table2_ColumnLookup,0),FALSE),
  IF(AND(VALUE(LEFT($A1178,3))=312,LEN($I1178)=4,$B1178="O"),VLOOKUP($I1178,_312_Table2,MATCH('312'!$V$16,_312_Table2_ColumnLookup,0),FALSE),
  IF(AND(VALUE(LEFT($A1178,3))=312,LEN($I1178)=4,$B1178="Q"),VLOOKUP($I1178,_312_Table2,MATCH('312'!$X$16,_312_Table2_ColumnLookup,0),FALSE),
  IF(AND(VALUE(LEFT($A1178,3))=312,LEN($I1178)=4),VLOOKUP($I1178,_312_Table2,MATCH(LEFT($B1178,1),_312_Table2_ColumnLookup,0),FALSE)
+N("312"),
  IF(VALUE(LEFT($A1178,3))=313,VLOOKUP(VALUE(MID($B1178,2,1)),_313_Table2,MATCH(MID($B1178,1,1),_313_Table2_ColumnLookup,0),FALSE)
+N("313"),
  IF(AND(VALUE(LEFT($A1178,3))=314,LEN($B1178)=3),VLOOKUP(VALUE(MID($B1178,2,2)),_314_Table2,MATCH(MID($B1178,1,1),_314_Table2_ColumnLookup,0),FALSE),
  IF(VALUE(LEFT($A1178,3))=314,VLOOKUP(VALUE(MID($B1178,2,1)),_314_Table2,MATCH(MID($B1178,1,1),_314_Table2_ColumnLookup,0),FALSE)
+N("314"),
""))))))))))))))))))))))))</f>
        <v>#N/A</v>
      </c>
      <c r="F1178" s="238" t="e">
        <f>IF(AND(VALUE(LEFT($A1178,3))=309,LEN($B1178)=3),VLOOKUP(VALUE(MID($B1178,2,2)),_309_Table3,MATCH(MID($B1178,1,1),_309_Table3_ColumnLookup,0),FALSE),
  IF($C1178="309 LCR SummaryA",OneYearSCR,IF($C1178="309 LCR SummaryB",UltimateSCR,IF(VALUE(LEFT($A1178,3))=309,VLOOKUP(VALUE(MID($B1178,2,1)),_309_Table3,MATCH(MID($B1178,1,1),_309_Table3_ColumnLookup,0),FALSE)
+N("309"),
  IF(VALUE(LEFT($A1178,3))=310,VLOOKUP(VALUE(MID($B1178,2,1)),_310_Table3,MATCH(MID($B1178,1,1),_310_Table3_ColumnLookup,0),FALSE)
+N("310"),
  IF(AND(VALUE(LEFT($A1178,3))=311,LEN($I1178)=4),VLOOKUP($I1178,_311_Table3,MATCH($B1178,_311_Table3_ColumnLookup,0),FALSE),
  IF(AND(VALUE(LEFT($A1178,3))=311,OR($B1178="I2",$B1178="J2",$B1178="K2",$B1178="L2")),VLOOKUP('311'!$G$58,_311_Table3,MATCH(MID($B1178,1,1),_311_Table3_ColumnLookup,0),FALSE),
  IF(AND(VALUE(LEFT($A1178,3))=311,RIGHT($B1178,5)="Total"),VLOOKUP('311'!$G$59,_311_Table3,MATCH(MID($B1178,1,1),_311_Table3_ColumnLookup,0),FALSE),
  IF(VALUE(LEFT($A1178,3))=311,VLOOKUP(VALUE(MID($B1178,2,1)),_311_Table3,MATCH(MID($B1178,1,1),_311_Table3_ColumnLookup,0),FALSE)
+N("311"),
  IF(AND(VALUE(LEFT($A1178,3))=312,LEFT($G1178,10)="Unincepted",$B1178="G "),VLOOKUP(" ULO",_312_Table3,MATCH('312'!$N$16,_312_Table3_ColumnLookup,0),FALSE),
  IF(AND(VALUE(LEFT($A1178,3))=312,LEFT($G1178,10)="Unincepted",$B1178="O "),VLOOKUP(" ULO",_312_Table3,MATCH('312'!$V$16,_312_Table3_ColumnLookup,0),FALSE),
  IF(AND(VALUE(LEFT($A1178,3))=312,LEFT($G1178,10)="Unincepted",$B1178="Q "),VLOOKUP(" ULO",_312_Table3,MATCH('312'!$X$16,_312_Table3_ColumnLookup,0),FALSE),
  IF(AND(VALUE(LEFT($A1178,3))=312,LEFT($G1178,10)="Unincepted"),VLOOKUP(" ULO",_312_Table3,MATCH(LEFT($B1178,1),_312_Table3_ColumnLookup,0),FALSE),
  IF(AND(VALUE(LEFT($A1178,3))=312,LEFT($G1178,5)="Total",$B1178="G "),VLOOKUP('312'!$F$80,_312_Table3,MATCH('312'!$N$16,_312_Table3_ColumnLookup,0),FALSE),
  IF(AND(VALUE(LEFT($A1178,3))=312,LEFT($G1178,5)="Total",$B1178="O "),VLOOKUP('312'!$F$80,_312_Table3,MATCH('312'!$V$16,_312_Table3_ColumnLookup,0),FALSE),
  IF(AND(VALUE(LEFT($A1178,3))=312,LEFT($G1178,5)="Total",$B1178="Q "),VLOOKUP('312'!$F$80,_312_Table3,MATCH('312'!$X$16,_312_Table3_ColumnLookup,0),FALSE),
  IF(AND(VALUE(LEFT($A1178,3))=312,LEFT($G1178,5)="Total"),VLOOKUP('312'!$F$80,_312_Table3,MATCH(LEFT($B1178,1),_312_Table3_ColumnLookup,0),FALSE),
  IF(AND(VALUE(LEFT($A1178,3))=312,LEN($I1178)=4,$B1178="G"),VLOOKUP($I1178,_312_Table3,MATCH('312'!$N$16,_312_Table3_ColumnLookup,0),FALSE),
  IF(AND(VALUE(LEFT($A1178,3))=312,LEN($I1178)=4,$B1178="O"),VLOOKUP($I1178,_312_Table3,MATCH('312'!$V$16,_312_Table3_ColumnLookup,0),FALSE),
  IF(AND(VALUE(LEFT($A1178,3))=312,LEN($I1178)=4,$B1178="Q"),VLOOKUP($I1178,_312_Table3,MATCH('312'!$X$16,_312_Table3_ColumnLookup,0),FALSE),
  IF(AND(VALUE(LEFT($A1178,3))=312,LEN($I1178)=4),VLOOKUP($I1178,_312_Table3,MATCH(LEFT($B1178,1),_312_Table3_ColumnLookup,0),FALSE)
+N("312"),
  IF(VALUE(LEFT($A1178,3))=313,VLOOKUP(VALUE(MID($B1178,2,1)),_313_Table3,MATCH(MID($B1178,1,1),_313_Table3_ColumnLookup,0),FALSE)
+N("313"),
  IF(AND(VALUE(LEFT($A1178,3))=314,LEN($B1178)=3),VLOOKUP(VALUE(MID($B1178,2,2)),_314_Table3,MATCH(MID($B1178,1,1),_314_Table3_ColumnLookup,0),FALSE),
  IF(VALUE(LEFT($A1178,3))=314,VLOOKUP(VALUE(MID($B1178,2,1)),_314_Table3,MATCH(MID($B1178,1,1),_314_Table3_ColumnLookup,0),FALSE)
+N("314"),
""))))))))))))))))))))))))</f>
        <v>#N/A</v>
      </c>
      <c r="H1178" s="321" t="str">
        <f>IFERROR(
IF(ISERROR($D1178)=FALSE,$D1178,IF(ISERROR($E1178)=FALSE,$E1178,IF(ISERROR($F1178)=FALSE,$F1178
+N("012 checkboxes"),
IF(
IF(OR(LEFT($A1178,9)="Syndicate",LEFT($A1178,12)="NewSyndicate"),VLOOKUP($A1178,'012'!$J:$ZW,MATCH("Link to button",'012'!$J$1:$ZW$1,0),0)
+N("309 checkbox"),
IF($C1178="309 LCR Summary0",VLOOKUP("Notes990",'309'!$P:$ZZ,MATCH("Link to button",'309'!$P$1:$ZZ$1,0),0)
+N("313 checkboxes"),
IF($C1178="313 Financial Information0LcmVsScr",IF($C1178="309 LCR Summary0",VLOOKUP("LcmVsScr",'309'!$N:$ZZ,MATCH("Link to button",'309'!$N$1:$ZZ$1,0),0),
IF($C1178="313 Financial Information0LcrDocAttached",IF($C1178="309 LCR Summary0",VLOOKUP("LcrDocAttached",'309'!$N:$ZZ,MATCH("Link to button",'309'!$N$1:$ZZ$1,0),
0)))))))=1,TRUE,FALSE)
))),"")</f>
        <v/>
      </c>
    </row>
    <row r="1179" spans="1:8">
      <c r="A1179" s="237" t="e">
        <f>VLOOKUP($G1179,CSVLookups!$B:$R,MATCH(A$1,CSVLookups!$B$1:$R$1,0),FALSE)</f>
        <v>#N/A</v>
      </c>
      <c r="B1179" s="237" t="e">
        <f>VLOOKUP($G1179,CSVLookups!$B:$R,MATCH(B$1,CSVLookups!$B$1:$R$1,0),FALSE)</f>
        <v>#N/A</v>
      </c>
      <c r="C1179" s="238" t="e">
        <f t="shared" si="18"/>
        <v>#N/A</v>
      </c>
      <c r="D1179" s="238" t="e">
        <f>IF(AND(VALUE(LEFT($A1179,3))=309,LEN($B1179)=3),VLOOKUP(VALUE(MID($B1179,2,2)),_309_Table1,MATCH(MID($B1179,1,1),_309_Table1_ColumnLookup,0),FALSE),
  IF($C1179="309 LCR SummaryA",OneYearSCR,IF($C1179="309 LCR SummaryB",UltimateSCR,IF(VALUE(LEFT($A1179,3))=309,VLOOKUP(VALUE(MID($B1179,2,1)),_309_Table1,MATCH(MID($B1179,1,1),_309_Table1_ColumnLookup,0),FALSE)
+N("309"),
  IF(VALUE(LEFT($A1179,3))=310,VLOOKUP(VALUE(MID($B1179,2,1)),_310_Table1,MATCH(MID($B1179,1,1),_310_Table1_ColumnLookup,0),FALSE)
+N("310"),
  IF(AND(VALUE(LEFT($A1179,3))=311,LEN($I1179)=4),VLOOKUP($I1179,_311_Table1,MATCH($B1179,_311_Table1_ColumnLookup,0),FALSE),
  IF(AND(VALUE(LEFT($A1179,3))=311,OR($B1179="I2",$B1179="J2",$B1179="K2",$B1179="L2")),VLOOKUP('311'!$G$58,_311_Table1,MATCH(MID($B1179,1,1),_311_Table1_ColumnLookup,0),FALSE),
  IF(AND(VALUE(LEFT($A1179,3))=311,RIGHT($B1179,5)="Total"),VLOOKUP('311'!$G$59,_311_Table1,MATCH(MID($B1179,1,1),_311_Table1_ColumnLookup,0),FALSE),
  IF(VALUE(LEFT($A1179,3))=311,VLOOKUP(VALUE(MID($B1179,2,1)),_311_Table1,MATCH(MID($B1179,1,1),_311_Table1_ColumnLookup,0),FALSE)
+N("311"),
  IF(AND(VALUE(LEFT($A1179,3))=312,LEFT($G1179,10)="Unincepted",$B1179="G "),VLOOKUP(" ULO",_312_Table1,MATCH('312'!$N$16,_312_Table1_ColumnLookup,0),FALSE),
  IF(AND(VALUE(LEFT($A1179,3))=312,LEFT($G1179,10)="Unincepted",$B1179="O "),VLOOKUP(" ULO",_312_Table1,MATCH('312'!$V$16,_312_Table1_ColumnLookup,0),FALSE),
  IF(AND(VALUE(LEFT($A1179,3))=312,LEFT($G1179,10)="Unincepted",$B1179="Q "),VLOOKUP(" ULO",_312_Table1,MATCH('312'!$X$16,_312_Table1_ColumnLookup,0),FALSE),
  IF(AND(VALUE(LEFT($A1179,3))=312,LEFT($G1179,10)="Unincepted"),VLOOKUP(" ULO",_312_Table1,MATCH(LEFT($B1179,1),_312_Table1_ColumnLookup,0),FALSE),
  IF(AND(VALUE(LEFT($A1179,3))=312,LEFT($G1179,5)="Total",$B1179="G "),VLOOKUP('312'!$F$80,_312_Table1,MATCH('312'!$N$16,_312_Table1_ColumnLookup,0),FALSE),
  IF(AND(VALUE(LEFT($A1179,3))=312,LEFT($G1179,5)="Total",$B1179="O "),VLOOKUP('312'!$F$80,_312_Table1,MATCH('312'!$V$16,_312_Table1_ColumnLookup,0),FALSE),
  IF(AND(VALUE(LEFT($A1179,3))=312,LEFT($G1179,5)="Total",$B1179="Q "),VLOOKUP('312'!$F$80,_312_Table1,MATCH('312'!$X$16,_312_Table1_ColumnLookup,0),FALSE),
  IF(AND(VALUE(LEFT($A1179,3))=312,LEFT($G1179,5)="Total"),VLOOKUP('312'!$F$80,_312_Table1,MATCH(LEFT($B1179,1),_312_Table1_ColumnLookup,0),FALSE),
  IF(AND(VALUE(LEFT($A1179,3))=312,LEN($I1179)=4,$B1179="G"),VLOOKUP($I1179,_312_Table1,MATCH('312'!$N$16,_312_Table1_ColumnLookup,0),FALSE),
  IF(AND(VALUE(LEFT($A1179,3))=312,LEN($I1179)=4,$B1179="O"),VLOOKUP($I1179,_312_Table1,MATCH('312'!$V$16,_312_Table1_ColumnLookup,0),FALSE),
  IF(AND(VALUE(LEFT($A1179,3))=312,LEN($I1179)=4,$B1179="Q"),VLOOKUP($I1179,_312_Table1,MATCH('312'!$X$16,_312_Table1_ColumnLookup,0),FALSE),
  IF(AND(VALUE(LEFT($A1179,3))=312,LEN($I1179)=4),VLOOKUP($I1179,_312_Table1,MATCH(LEFT($B1179,1),_312_Table1_ColumnLookup,0),FALSE)
+N("312"),
  IF(VALUE(LEFT($A1179,3))=313,VLOOKUP(VALUE(MID($B1179,2,1)),_313_Table1,MATCH(MID($B1179,1,1),_313_Table1_ColumnLookup,0),FALSE)
+N("313"),
  IF(AND(VALUE(LEFT($A1179,3))=314,LEN($B1179)=3),VLOOKUP(VALUE(MID($B1179,2,2)),_314_Table1,MATCH(MID($B1179,1,1),_314_Table1_ColumnLookup,0),FALSE),
  IF(VALUE(LEFT($A1179,3))=314,VLOOKUP(VALUE(MID($B1179,2,1)),_314_Table1,MATCH(MID($B1179,1,1),_314_Table1_ColumnLookup,0),FALSE)
+N("314"),
""))))))))))))))))))))))))</f>
        <v>#N/A</v>
      </c>
      <c r="E1179" s="238" t="e">
        <f>IF(AND(VALUE(LEFT($A1179,3))=309,LEN($B1179)=3),VLOOKUP(VALUE(MID($B1179,2,2)),_309_Table2,MATCH(MID($B1179,1,1),_309_Table2_ColumnLookup,0),FALSE),
  IF($C1179="309 LCR SummaryA",OneYearSCR,IF($C1179="309 LCR SummaryB",UltimateSCR,IF(VALUE(LEFT($A1179,3))=309,VLOOKUP(VALUE(MID($B1179,2,1)),_309_Table2,MATCH(MID($B1179,1,1),_309_Table2_ColumnLookup,0),FALSE)
+N("309"),
  IF(VALUE(LEFT($A1179,3))=310,VLOOKUP(VALUE(MID($B1179,2,1)),_310_Table2,MATCH(MID($B1179,1,1),_310_Table2_ColumnLookup,0),FALSE)
+N("310"),
  IF(AND(VALUE(LEFT($A1179,3))=311,LEN($I1179)=4),VLOOKUP($I1179,_311_Table2,MATCH($B1179,_311_Table2_ColumnLookup,0),FALSE),
  IF(AND(VALUE(LEFT($A1179,3))=311,OR($B1179="I2",$B1179="J2",$B1179="K2",$B1179="L2")),VLOOKUP('311'!$G$58,_311_Table2,MATCH(MID($B1179,1,1),_311_Table2_ColumnLookup,0),FALSE),
  IF(AND(VALUE(LEFT($A1179,3))=311,RIGHT($B1179,5)="Total"),VLOOKUP('311'!$G$59,_311_Table2,MATCH(MID($B1179,1,1),_311_Table2_ColumnLookup,0),FALSE),
  IF(VALUE(LEFT($A1179,3))=311,VLOOKUP(VALUE(MID($B1179,2,1)),_311_Table2,MATCH(MID($B1179,1,1),_311_Table2_ColumnLookup,0),FALSE)
+N("311"),
  IF(AND(VALUE(LEFT($A1179,3))=312,LEFT($G1179,10)="Unincepted",$B1179="G "),VLOOKUP(" ULO",_312_Table2,MATCH('312'!$N$16,_312_Table2_ColumnLookup,0),FALSE),
  IF(AND(VALUE(LEFT($A1179,3))=312,LEFT($G1179,10)="Unincepted",$B1179="O "),VLOOKUP(" ULO",_312_Table2,MATCH('312'!$V$16,_312_Table2_ColumnLookup,0),FALSE),
  IF(AND(VALUE(LEFT($A1179,3))=312,LEFT($G1179,10)="Unincepted",$B1179="Q "),VLOOKUP(" ULO",_312_Table2,MATCH('312'!$X$16,_312_Table2_ColumnLookup,0),FALSE),
  IF(AND(VALUE(LEFT($A1179,3))=312,LEFT($G1179,10)="Unincepted"),VLOOKUP(" ULO",_312_Table2,MATCH(LEFT($B1179,1),_312_Table2_ColumnLookup,0),FALSE),
  IF(AND(VALUE(LEFT($A1179,3))=312,LEFT($G1179,5)="Total",$B1179="G "),VLOOKUP('312'!$F$80,_312_Table2,MATCH('312'!$N$16,_312_Table2_ColumnLookup,0),FALSE),
  IF(AND(VALUE(LEFT($A1179,3))=312,LEFT($G1179,5)="Total",$B1179="O "),VLOOKUP('312'!$F$80,_312_Table2,MATCH('312'!$V$16,_312_Table2_ColumnLookup,0),FALSE),
  IF(AND(VALUE(LEFT($A1179,3))=312,LEFT($G1179,5)="Total",$B1179="Q "),VLOOKUP('312'!$F$80,_312_Table2,MATCH('312'!$X$16,_312_Table2_ColumnLookup,0),FALSE),
  IF(AND(VALUE(LEFT($A1179,3))=312,LEFT($G1179,5)="Total"),VLOOKUP('312'!$F$80,_312_Table2,MATCH(LEFT($B1179,1),_312_Table2_ColumnLookup,0),FALSE),
  IF(AND(VALUE(LEFT($A1179,3))=312,LEN($I1179)=4,$B1179="G"),VLOOKUP($I1179,_312_Table2,MATCH('312'!$N$16,_312_Table2_ColumnLookup,0),FALSE),
  IF(AND(VALUE(LEFT($A1179,3))=312,LEN($I1179)=4,$B1179="O"),VLOOKUP($I1179,_312_Table2,MATCH('312'!$V$16,_312_Table2_ColumnLookup,0),FALSE),
  IF(AND(VALUE(LEFT($A1179,3))=312,LEN($I1179)=4,$B1179="Q"),VLOOKUP($I1179,_312_Table2,MATCH('312'!$X$16,_312_Table2_ColumnLookup,0),FALSE),
  IF(AND(VALUE(LEFT($A1179,3))=312,LEN($I1179)=4),VLOOKUP($I1179,_312_Table2,MATCH(LEFT($B1179,1),_312_Table2_ColumnLookup,0),FALSE)
+N("312"),
  IF(VALUE(LEFT($A1179,3))=313,VLOOKUP(VALUE(MID($B1179,2,1)),_313_Table2,MATCH(MID($B1179,1,1),_313_Table2_ColumnLookup,0),FALSE)
+N("313"),
  IF(AND(VALUE(LEFT($A1179,3))=314,LEN($B1179)=3),VLOOKUP(VALUE(MID($B1179,2,2)),_314_Table2,MATCH(MID($B1179,1,1),_314_Table2_ColumnLookup,0),FALSE),
  IF(VALUE(LEFT($A1179,3))=314,VLOOKUP(VALUE(MID($B1179,2,1)),_314_Table2,MATCH(MID($B1179,1,1),_314_Table2_ColumnLookup,0),FALSE)
+N("314"),
""))))))))))))))))))))))))</f>
        <v>#N/A</v>
      </c>
      <c r="F1179" s="238" t="e">
        <f>IF(AND(VALUE(LEFT($A1179,3))=309,LEN($B1179)=3),VLOOKUP(VALUE(MID($B1179,2,2)),_309_Table3,MATCH(MID($B1179,1,1),_309_Table3_ColumnLookup,0),FALSE),
  IF($C1179="309 LCR SummaryA",OneYearSCR,IF($C1179="309 LCR SummaryB",UltimateSCR,IF(VALUE(LEFT($A1179,3))=309,VLOOKUP(VALUE(MID($B1179,2,1)),_309_Table3,MATCH(MID($B1179,1,1),_309_Table3_ColumnLookup,0),FALSE)
+N("309"),
  IF(VALUE(LEFT($A1179,3))=310,VLOOKUP(VALUE(MID($B1179,2,1)),_310_Table3,MATCH(MID($B1179,1,1),_310_Table3_ColumnLookup,0),FALSE)
+N("310"),
  IF(AND(VALUE(LEFT($A1179,3))=311,LEN($I1179)=4),VLOOKUP($I1179,_311_Table3,MATCH($B1179,_311_Table3_ColumnLookup,0),FALSE),
  IF(AND(VALUE(LEFT($A1179,3))=311,OR($B1179="I2",$B1179="J2",$B1179="K2",$B1179="L2")),VLOOKUP('311'!$G$58,_311_Table3,MATCH(MID($B1179,1,1),_311_Table3_ColumnLookup,0),FALSE),
  IF(AND(VALUE(LEFT($A1179,3))=311,RIGHT($B1179,5)="Total"),VLOOKUP('311'!$G$59,_311_Table3,MATCH(MID($B1179,1,1),_311_Table3_ColumnLookup,0),FALSE),
  IF(VALUE(LEFT($A1179,3))=311,VLOOKUP(VALUE(MID($B1179,2,1)),_311_Table3,MATCH(MID($B1179,1,1),_311_Table3_ColumnLookup,0),FALSE)
+N("311"),
  IF(AND(VALUE(LEFT($A1179,3))=312,LEFT($G1179,10)="Unincepted",$B1179="G "),VLOOKUP(" ULO",_312_Table3,MATCH('312'!$N$16,_312_Table3_ColumnLookup,0),FALSE),
  IF(AND(VALUE(LEFT($A1179,3))=312,LEFT($G1179,10)="Unincepted",$B1179="O "),VLOOKUP(" ULO",_312_Table3,MATCH('312'!$V$16,_312_Table3_ColumnLookup,0),FALSE),
  IF(AND(VALUE(LEFT($A1179,3))=312,LEFT($G1179,10)="Unincepted",$B1179="Q "),VLOOKUP(" ULO",_312_Table3,MATCH('312'!$X$16,_312_Table3_ColumnLookup,0),FALSE),
  IF(AND(VALUE(LEFT($A1179,3))=312,LEFT($G1179,10)="Unincepted"),VLOOKUP(" ULO",_312_Table3,MATCH(LEFT($B1179,1),_312_Table3_ColumnLookup,0),FALSE),
  IF(AND(VALUE(LEFT($A1179,3))=312,LEFT($G1179,5)="Total",$B1179="G "),VLOOKUP('312'!$F$80,_312_Table3,MATCH('312'!$N$16,_312_Table3_ColumnLookup,0),FALSE),
  IF(AND(VALUE(LEFT($A1179,3))=312,LEFT($G1179,5)="Total",$B1179="O "),VLOOKUP('312'!$F$80,_312_Table3,MATCH('312'!$V$16,_312_Table3_ColumnLookup,0),FALSE),
  IF(AND(VALUE(LEFT($A1179,3))=312,LEFT($G1179,5)="Total",$B1179="Q "),VLOOKUP('312'!$F$80,_312_Table3,MATCH('312'!$X$16,_312_Table3_ColumnLookup,0),FALSE),
  IF(AND(VALUE(LEFT($A1179,3))=312,LEFT($G1179,5)="Total"),VLOOKUP('312'!$F$80,_312_Table3,MATCH(LEFT($B1179,1),_312_Table3_ColumnLookup,0),FALSE),
  IF(AND(VALUE(LEFT($A1179,3))=312,LEN($I1179)=4,$B1179="G"),VLOOKUP($I1179,_312_Table3,MATCH('312'!$N$16,_312_Table3_ColumnLookup,0),FALSE),
  IF(AND(VALUE(LEFT($A1179,3))=312,LEN($I1179)=4,$B1179="O"),VLOOKUP($I1179,_312_Table3,MATCH('312'!$V$16,_312_Table3_ColumnLookup,0),FALSE),
  IF(AND(VALUE(LEFT($A1179,3))=312,LEN($I1179)=4,$B1179="Q"),VLOOKUP($I1179,_312_Table3,MATCH('312'!$X$16,_312_Table3_ColumnLookup,0),FALSE),
  IF(AND(VALUE(LEFT($A1179,3))=312,LEN($I1179)=4),VLOOKUP($I1179,_312_Table3,MATCH(LEFT($B1179,1),_312_Table3_ColumnLookup,0),FALSE)
+N("312"),
  IF(VALUE(LEFT($A1179,3))=313,VLOOKUP(VALUE(MID($B1179,2,1)),_313_Table3,MATCH(MID($B1179,1,1),_313_Table3_ColumnLookup,0),FALSE)
+N("313"),
  IF(AND(VALUE(LEFT($A1179,3))=314,LEN($B1179)=3),VLOOKUP(VALUE(MID($B1179,2,2)),_314_Table3,MATCH(MID($B1179,1,1),_314_Table3_ColumnLookup,0),FALSE),
  IF(VALUE(LEFT($A1179,3))=314,VLOOKUP(VALUE(MID($B1179,2,1)),_314_Table3,MATCH(MID($B1179,1,1),_314_Table3_ColumnLookup,0),FALSE)
+N("314"),
""))))))))))))))))))))))))</f>
        <v>#N/A</v>
      </c>
      <c r="H1179" s="321" t="str">
        <f>IFERROR(
IF(ISERROR($D1179)=FALSE,$D1179,IF(ISERROR($E1179)=FALSE,$E1179,IF(ISERROR($F1179)=FALSE,$F1179
+N("012 checkboxes"),
IF(
IF(OR(LEFT($A1179,9)="Syndicate",LEFT($A1179,12)="NewSyndicate"),VLOOKUP($A1179,'012'!$J:$ZW,MATCH("Link to button",'012'!$J$1:$ZW$1,0),0)
+N("309 checkbox"),
IF($C1179="309 LCR Summary0",VLOOKUP("Notes990",'309'!$P:$ZZ,MATCH("Link to button",'309'!$P$1:$ZZ$1,0),0)
+N("313 checkboxes"),
IF($C1179="313 Financial Information0LcmVsScr",IF($C1179="309 LCR Summary0",VLOOKUP("LcmVsScr",'309'!$N:$ZZ,MATCH("Link to button",'309'!$N$1:$ZZ$1,0),0),
IF($C1179="313 Financial Information0LcrDocAttached",IF($C1179="309 LCR Summary0",VLOOKUP("LcrDocAttached",'309'!$N:$ZZ,MATCH("Link to button",'309'!$N$1:$ZZ$1,0),
0)))))))=1,TRUE,FALSE)
))),"")</f>
        <v/>
      </c>
    </row>
    <row r="1180" spans="1:8">
      <c r="A1180" s="237" t="e">
        <f>VLOOKUP($G1180,CSVLookups!$B:$R,MATCH(A$1,CSVLookups!$B$1:$R$1,0),FALSE)</f>
        <v>#N/A</v>
      </c>
      <c r="B1180" s="237" t="e">
        <f>VLOOKUP($G1180,CSVLookups!$B:$R,MATCH(B$1,CSVLookups!$B$1:$R$1,0),FALSE)</f>
        <v>#N/A</v>
      </c>
      <c r="C1180" s="238" t="e">
        <f t="shared" si="18"/>
        <v>#N/A</v>
      </c>
      <c r="D1180" s="238" t="e">
        <f>IF(AND(VALUE(LEFT($A1180,3))=309,LEN($B1180)=3),VLOOKUP(VALUE(MID($B1180,2,2)),_309_Table1,MATCH(MID($B1180,1,1),_309_Table1_ColumnLookup,0),FALSE),
  IF($C1180="309 LCR SummaryA",OneYearSCR,IF($C1180="309 LCR SummaryB",UltimateSCR,IF(VALUE(LEFT($A1180,3))=309,VLOOKUP(VALUE(MID($B1180,2,1)),_309_Table1,MATCH(MID($B1180,1,1),_309_Table1_ColumnLookup,0),FALSE)
+N("309"),
  IF(VALUE(LEFT($A1180,3))=310,VLOOKUP(VALUE(MID($B1180,2,1)),_310_Table1,MATCH(MID($B1180,1,1),_310_Table1_ColumnLookup,0),FALSE)
+N("310"),
  IF(AND(VALUE(LEFT($A1180,3))=311,LEN($I1180)=4),VLOOKUP($I1180,_311_Table1,MATCH($B1180,_311_Table1_ColumnLookup,0),FALSE),
  IF(AND(VALUE(LEFT($A1180,3))=311,OR($B1180="I2",$B1180="J2",$B1180="K2",$B1180="L2")),VLOOKUP('311'!$G$58,_311_Table1,MATCH(MID($B1180,1,1),_311_Table1_ColumnLookup,0),FALSE),
  IF(AND(VALUE(LEFT($A1180,3))=311,RIGHT($B1180,5)="Total"),VLOOKUP('311'!$G$59,_311_Table1,MATCH(MID($B1180,1,1),_311_Table1_ColumnLookup,0),FALSE),
  IF(VALUE(LEFT($A1180,3))=311,VLOOKUP(VALUE(MID($B1180,2,1)),_311_Table1,MATCH(MID($B1180,1,1),_311_Table1_ColumnLookup,0),FALSE)
+N("311"),
  IF(AND(VALUE(LEFT($A1180,3))=312,LEFT($G1180,10)="Unincepted",$B1180="G "),VLOOKUP(" ULO",_312_Table1,MATCH('312'!$N$16,_312_Table1_ColumnLookup,0),FALSE),
  IF(AND(VALUE(LEFT($A1180,3))=312,LEFT($G1180,10)="Unincepted",$B1180="O "),VLOOKUP(" ULO",_312_Table1,MATCH('312'!$V$16,_312_Table1_ColumnLookup,0),FALSE),
  IF(AND(VALUE(LEFT($A1180,3))=312,LEFT($G1180,10)="Unincepted",$B1180="Q "),VLOOKUP(" ULO",_312_Table1,MATCH('312'!$X$16,_312_Table1_ColumnLookup,0),FALSE),
  IF(AND(VALUE(LEFT($A1180,3))=312,LEFT($G1180,10)="Unincepted"),VLOOKUP(" ULO",_312_Table1,MATCH(LEFT($B1180,1),_312_Table1_ColumnLookup,0),FALSE),
  IF(AND(VALUE(LEFT($A1180,3))=312,LEFT($G1180,5)="Total",$B1180="G "),VLOOKUP('312'!$F$80,_312_Table1,MATCH('312'!$N$16,_312_Table1_ColumnLookup,0),FALSE),
  IF(AND(VALUE(LEFT($A1180,3))=312,LEFT($G1180,5)="Total",$B1180="O "),VLOOKUP('312'!$F$80,_312_Table1,MATCH('312'!$V$16,_312_Table1_ColumnLookup,0),FALSE),
  IF(AND(VALUE(LEFT($A1180,3))=312,LEFT($G1180,5)="Total",$B1180="Q "),VLOOKUP('312'!$F$80,_312_Table1,MATCH('312'!$X$16,_312_Table1_ColumnLookup,0),FALSE),
  IF(AND(VALUE(LEFT($A1180,3))=312,LEFT($G1180,5)="Total"),VLOOKUP('312'!$F$80,_312_Table1,MATCH(LEFT($B1180,1),_312_Table1_ColumnLookup,0),FALSE),
  IF(AND(VALUE(LEFT($A1180,3))=312,LEN($I1180)=4,$B1180="G"),VLOOKUP($I1180,_312_Table1,MATCH('312'!$N$16,_312_Table1_ColumnLookup,0),FALSE),
  IF(AND(VALUE(LEFT($A1180,3))=312,LEN($I1180)=4,$B1180="O"),VLOOKUP($I1180,_312_Table1,MATCH('312'!$V$16,_312_Table1_ColumnLookup,0),FALSE),
  IF(AND(VALUE(LEFT($A1180,3))=312,LEN($I1180)=4,$B1180="Q"),VLOOKUP($I1180,_312_Table1,MATCH('312'!$X$16,_312_Table1_ColumnLookup,0),FALSE),
  IF(AND(VALUE(LEFT($A1180,3))=312,LEN($I1180)=4),VLOOKUP($I1180,_312_Table1,MATCH(LEFT($B1180,1),_312_Table1_ColumnLookup,0),FALSE)
+N("312"),
  IF(VALUE(LEFT($A1180,3))=313,VLOOKUP(VALUE(MID($B1180,2,1)),_313_Table1,MATCH(MID($B1180,1,1),_313_Table1_ColumnLookup,0),FALSE)
+N("313"),
  IF(AND(VALUE(LEFT($A1180,3))=314,LEN($B1180)=3),VLOOKUP(VALUE(MID($B1180,2,2)),_314_Table1,MATCH(MID($B1180,1,1),_314_Table1_ColumnLookup,0),FALSE),
  IF(VALUE(LEFT($A1180,3))=314,VLOOKUP(VALUE(MID($B1180,2,1)),_314_Table1,MATCH(MID($B1180,1,1),_314_Table1_ColumnLookup,0),FALSE)
+N("314"),
""))))))))))))))))))))))))</f>
        <v>#N/A</v>
      </c>
      <c r="E1180" s="238" t="e">
        <f>IF(AND(VALUE(LEFT($A1180,3))=309,LEN($B1180)=3),VLOOKUP(VALUE(MID($B1180,2,2)),_309_Table2,MATCH(MID($B1180,1,1),_309_Table2_ColumnLookup,0),FALSE),
  IF($C1180="309 LCR SummaryA",OneYearSCR,IF($C1180="309 LCR SummaryB",UltimateSCR,IF(VALUE(LEFT($A1180,3))=309,VLOOKUP(VALUE(MID($B1180,2,1)),_309_Table2,MATCH(MID($B1180,1,1),_309_Table2_ColumnLookup,0),FALSE)
+N("309"),
  IF(VALUE(LEFT($A1180,3))=310,VLOOKUP(VALUE(MID($B1180,2,1)),_310_Table2,MATCH(MID($B1180,1,1),_310_Table2_ColumnLookup,0),FALSE)
+N("310"),
  IF(AND(VALUE(LEFT($A1180,3))=311,LEN($I1180)=4),VLOOKUP($I1180,_311_Table2,MATCH($B1180,_311_Table2_ColumnLookup,0),FALSE),
  IF(AND(VALUE(LEFT($A1180,3))=311,OR($B1180="I2",$B1180="J2",$B1180="K2",$B1180="L2")),VLOOKUP('311'!$G$58,_311_Table2,MATCH(MID($B1180,1,1),_311_Table2_ColumnLookup,0),FALSE),
  IF(AND(VALUE(LEFT($A1180,3))=311,RIGHT($B1180,5)="Total"),VLOOKUP('311'!$G$59,_311_Table2,MATCH(MID($B1180,1,1),_311_Table2_ColumnLookup,0),FALSE),
  IF(VALUE(LEFT($A1180,3))=311,VLOOKUP(VALUE(MID($B1180,2,1)),_311_Table2,MATCH(MID($B1180,1,1),_311_Table2_ColumnLookup,0),FALSE)
+N("311"),
  IF(AND(VALUE(LEFT($A1180,3))=312,LEFT($G1180,10)="Unincepted",$B1180="G "),VLOOKUP(" ULO",_312_Table2,MATCH('312'!$N$16,_312_Table2_ColumnLookup,0),FALSE),
  IF(AND(VALUE(LEFT($A1180,3))=312,LEFT($G1180,10)="Unincepted",$B1180="O "),VLOOKUP(" ULO",_312_Table2,MATCH('312'!$V$16,_312_Table2_ColumnLookup,0),FALSE),
  IF(AND(VALUE(LEFT($A1180,3))=312,LEFT($G1180,10)="Unincepted",$B1180="Q "),VLOOKUP(" ULO",_312_Table2,MATCH('312'!$X$16,_312_Table2_ColumnLookup,0),FALSE),
  IF(AND(VALUE(LEFT($A1180,3))=312,LEFT($G1180,10)="Unincepted"),VLOOKUP(" ULO",_312_Table2,MATCH(LEFT($B1180,1),_312_Table2_ColumnLookup,0),FALSE),
  IF(AND(VALUE(LEFT($A1180,3))=312,LEFT($G1180,5)="Total",$B1180="G "),VLOOKUP('312'!$F$80,_312_Table2,MATCH('312'!$N$16,_312_Table2_ColumnLookup,0),FALSE),
  IF(AND(VALUE(LEFT($A1180,3))=312,LEFT($G1180,5)="Total",$B1180="O "),VLOOKUP('312'!$F$80,_312_Table2,MATCH('312'!$V$16,_312_Table2_ColumnLookup,0),FALSE),
  IF(AND(VALUE(LEFT($A1180,3))=312,LEFT($G1180,5)="Total",$B1180="Q "),VLOOKUP('312'!$F$80,_312_Table2,MATCH('312'!$X$16,_312_Table2_ColumnLookup,0),FALSE),
  IF(AND(VALUE(LEFT($A1180,3))=312,LEFT($G1180,5)="Total"),VLOOKUP('312'!$F$80,_312_Table2,MATCH(LEFT($B1180,1),_312_Table2_ColumnLookup,0),FALSE),
  IF(AND(VALUE(LEFT($A1180,3))=312,LEN($I1180)=4,$B1180="G"),VLOOKUP($I1180,_312_Table2,MATCH('312'!$N$16,_312_Table2_ColumnLookup,0),FALSE),
  IF(AND(VALUE(LEFT($A1180,3))=312,LEN($I1180)=4,$B1180="O"),VLOOKUP($I1180,_312_Table2,MATCH('312'!$V$16,_312_Table2_ColumnLookup,0),FALSE),
  IF(AND(VALUE(LEFT($A1180,3))=312,LEN($I1180)=4,$B1180="Q"),VLOOKUP($I1180,_312_Table2,MATCH('312'!$X$16,_312_Table2_ColumnLookup,0),FALSE),
  IF(AND(VALUE(LEFT($A1180,3))=312,LEN($I1180)=4),VLOOKUP($I1180,_312_Table2,MATCH(LEFT($B1180,1),_312_Table2_ColumnLookup,0),FALSE)
+N("312"),
  IF(VALUE(LEFT($A1180,3))=313,VLOOKUP(VALUE(MID($B1180,2,1)),_313_Table2,MATCH(MID($B1180,1,1),_313_Table2_ColumnLookup,0),FALSE)
+N("313"),
  IF(AND(VALUE(LEFT($A1180,3))=314,LEN($B1180)=3),VLOOKUP(VALUE(MID($B1180,2,2)),_314_Table2,MATCH(MID($B1180,1,1),_314_Table2_ColumnLookup,0),FALSE),
  IF(VALUE(LEFT($A1180,3))=314,VLOOKUP(VALUE(MID($B1180,2,1)),_314_Table2,MATCH(MID($B1180,1,1),_314_Table2_ColumnLookup,0),FALSE)
+N("314"),
""))))))))))))))))))))))))</f>
        <v>#N/A</v>
      </c>
      <c r="F1180" s="238" t="e">
        <f>IF(AND(VALUE(LEFT($A1180,3))=309,LEN($B1180)=3),VLOOKUP(VALUE(MID($B1180,2,2)),_309_Table3,MATCH(MID($B1180,1,1),_309_Table3_ColumnLookup,0),FALSE),
  IF($C1180="309 LCR SummaryA",OneYearSCR,IF($C1180="309 LCR SummaryB",UltimateSCR,IF(VALUE(LEFT($A1180,3))=309,VLOOKUP(VALUE(MID($B1180,2,1)),_309_Table3,MATCH(MID($B1180,1,1),_309_Table3_ColumnLookup,0),FALSE)
+N("309"),
  IF(VALUE(LEFT($A1180,3))=310,VLOOKUP(VALUE(MID($B1180,2,1)),_310_Table3,MATCH(MID($B1180,1,1),_310_Table3_ColumnLookup,0),FALSE)
+N("310"),
  IF(AND(VALUE(LEFT($A1180,3))=311,LEN($I1180)=4),VLOOKUP($I1180,_311_Table3,MATCH($B1180,_311_Table3_ColumnLookup,0),FALSE),
  IF(AND(VALUE(LEFT($A1180,3))=311,OR($B1180="I2",$B1180="J2",$B1180="K2",$B1180="L2")),VLOOKUP('311'!$G$58,_311_Table3,MATCH(MID($B1180,1,1),_311_Table3_ColumnLookup,0),FALSE),
  IF(AND(VALUE(LEFT($A1180,3))=311,RIGHT($B1180,5)="Total"),VLOOKUP('311'!$G$59,_311_Table3,MATCH(MID($B1180,1,1),_311_Table3_ColumnLookup,0),FALSE),
  IF(VALUE(LEFT($A1180,3))=311,VLOOKUP(VALUE(MID($B1180,2,1)),_311_Table3,MATCH(MID($B1180,1,1),_311_Table3_ColumnLookup,0),FALSE)
+N("311"),
  IF(AND(VALUE(LEFT($A1180,3))=312,LEFT($G1180,10)="Unincepted",$B1180="G "),VLOOKUP(" ULO",_312_Table3,MATCH('312'!$N$16,_312_Table3_ColumnLookup,0),FALSE),
  IF(AND(VALUE(LEFT($A1180,3))=312,LEFT($G1180,10)="Unincepted",$B1180="O "),VLOOKUP(" ULO",_312_Table3,MATCH('312'!$V$16,_312_Table3_ColumnLookup,0),FALSE),
  IF(AND(VALUE(LEFT($A1180,3))=312,LEFT($G1180,10)="Unincepted",$B1180="Q "),VLOOKUP(" ULO",_312_Table3,MATCH('312'!$X$16,_312_Table3_ColumnLookup,0),FALSE),
  IF(AND(VALUE(LEFT($A1180,3))=312,LEFT($G1180,10)="Unincepted"),VLOOKUP(" ULO",_312_Table3,MATCH(LEFT($B1180,1),_312_Table3_ColumnLookup,0),FALSE),
  IF(AND(VALUE(LEFT($A1180,3))=312,LEFT($G1180,5)="Total",$B1180="G "),VLOOKUP('312'!$F$80,_312_Table3,MATCH('312'!$N$16,_312_Table3_ColumnLookup,0),FALSE),
  IF(AND(VALUE(LEFT($A1180,3))=312,LEFT($G1180,5)="Total",$B1180="O "),VLOOKUP('312'!$F$80,_312_Table3,MATCH('312'!$V$16,_312_Table3_ColumnLookup,0),FALSE),
  IF(AND(VALUE(LEFT($A1180,3))=312,LEFT($G1180,5)="Total",$B1180="Q "),VLOOKUP('312'!$F$80,_312_Table3,MATCH('312'!$X$16,_312_Table3_ColumnLookup,0),FALSE),
  IF(AND(VALUE(LEFT($A1180,3))=312,LEFT($G1180,5)="Total"),VLOOKUP('312'!$F$80,_312_Table3,MATCH(LEFT($B1180,1),_312_Table3_ColumnLookup,0),FALSE),
  IF(AND(VALUE(LEFT($A1180,3))=312,LEN($I1180)=4,$B1180="G"),VLOOKUP($I1180,_312_Table3,MATCH('312'!$N$16,_312_Table3_ColumnLookup,0),FALSE),
  IF(AND(VALUE(LEFT($A1180,3))=312,LEN($I1180)=4,$B1180="O"),VLOOKUP($I1180,_312_Table3,MATCH('312'!$V$16,_312_Table3_ColumnLookup,0),FALSE),
  IF(AND(VALUE(LEFT($A1180,3))=312,LEN($I1180)=4,$B1180="Q"),VLOOKUP($I1180,_312_Table3,MATCH('312'!$X$16,_312_Table3_ColumnLookup,0),FALSE),
  IF(AND(VALUE(LEFT($A1180,3))=312,LEN($I1180)=4),VLOOKUP($I1180,_312_Table3,MATCH(LEFT($B1180,1),_312_Table3_ColumnLookup,0),FALSE)
+N("312"),
  IF(VALUE(LEFT($A1180,3))=313,VLOOKUP(VALUE(MID($B1180,2,1)),_313_Table3,MATCH(MID($B1180,1,1),_313_Table3_ColumnLookup,0),FALSE)
+N("313"),
  IF(AND(VALUE(LEFT($A1180,3))=314,LEN($B1180)=3),VLOOKUP(VALUE(MID($B1180,2,2)),_314_Table3,MATCH(MID($B1180,1,1),_314_Table3_ColumnLookup,0),FALSE),
  IF(VALUE(LEFT($A1180,3))=314,VLOOKUP(VALUE(MID($B1180,2,1)),_314_Table3,MATCH(MID($B1180,1,1),_314_Table3_ColumnLookup,0),FALSE)
+N("314"),
""))))))))))))))))))))))))</f>
        <v>#N/A</v>
      </c>
      <c r="H1180" s="321" t="str">
        <f>IFERROR(
IF(ISERROR($D1180)=FALSE,$D1180,IF(ISERROR($E1180)=FALSE,$E1180,IF(ISERROR($F1180)=FALSE,$F1180
+N("012 checkboxes"),
IF(
IF(OR(LEFT($A1180,9)="Syndicate",LEFT($A1180,12)="NewSyndicate"),VLOOKUP($A1180,'012'!$J:$ZW,MATCH("Link to button",'012'!$J$1:$ZW$1,0),0)
+N("309 checkbox"),
IF($C1180="309 LCR Summary0",VLOOKUP("Notes990",'309'!$P:$ZZ,MATCH("Link to button",'309'!$P$1:$ZZ$1,0),0)
+N("313 checkboxes"),
IF($C1180="313 Financial Information0LcmVsScr",IF($C1180="309 LCR Summary0",VLOOKUP("LcmVsScr",'309'!$N:$ZZ,MATCH("Link to button",'309'!$N$1:$ZZ$1,0),0),
IF($C1180="313 Financial Information0LcrDocAttached",IF($C1180="309 LCR Summary0",VLOOKUP("LcrDocAttached",'309'!$N:$ZZ,MATCH("Link to button",'309'!$N$1:$ZZ$1,0),
0)))))))=1,TRUE,FALSE)
))),"")</f>
        <v/>
      </c>
    </row>
    <row r="1181" spans="1:8">
      <c r="A1181" s="237" t="e">
        <f>VLOOKUP($G1181,CSVLookups!$B:$R,MATCH(A$1,CSVLookups!$B$1:$R$1,0),FALSE)</f>
        <v>#N/A</v>
      </c>
      <c r="B1181" s="237" t="e">
        <f>VLOOKUP($G1181,CSVLookups!$B:$R,MATCH(B$1,CSVLookups!$B$1:$R$1,0),FALSE)</f>
        <v>#N/A</v>
      </c>
      <c r="C1181" s="238" t="e">
        <f t="shared" si="18"/>
        <v>#N/A</v>
      </c>
      <c r="D1181" s="238" t="e">
        <f>IF(AND(VALUE(LEFT($A1181,3))=309,LEN($B1181)=3),VLOOKUP(VALUE(MID($B1181,2,2)),_309_Table1,MATCH(MID($B1181,1,1),_309_Table1_ColumnLookup,0),FALSE),
  IF($C1181="309 LCR SummaryA",OneYearSCR,IF($C1181="309 LCR SummaryB",UltimateSCR,IF(VALUE(LEFT($A1181,3))=309,VLOOKUP(VALUE(MID($B1181,2,1)),_309_Table1,MATCH(MID($B1181,1,1),_309_Table1_ColumnLookup,0),FALSE)
+N("309"),
  IF(VALUE(LEFT($A1181,3))=310,VLOOKUP(VALUE(MID($B1181,2,1)),_310_Table1,MATCH(MID($B1181,1,1),_310_Table1_ColumnLookup,0),FALSE)
+N("310"),
  IF(AND(VALUE(LEFT($A1181,3))=311,LEN($I1181)=4),VLOOKUP($I1181,_311_Table1,MATCH($B1181,_311_Table1_ColumnLookup,0),FALSE),
  IF(AND(VALUE(LEFT($A1181,3))=311,OR($B1181="I2",$B1181="J2",$B1181="K2",$B1181="L2")),VLOOKUP('311'!$G$58,_311_Table1,MATCH(MID($B1181,1,1),_311_Table1_ColumnLookup,0),FALSE),
  IF(AND(VALUE(LEFT($A1181,3))=311,RIGHT($B1181,5)="Total"),VLOOKUP('311'!$G$59,_311_Table1,MATCH(MID($B1181,1,1),_311_Table1_ColumnLookup,0),FALSE),
  IF(VALUE(LEFT($A1181,3))=311,VLOOKUP(VALUE(MID($B1181,2,1)),_311_Table1,MATCH(MID($B1181,1,1),_311_Table1_ColumnLookup,0),FALSE)
+N("311"),
  IF(AND(VALUE(LEFT($A1181,3))=312,LEFT($G1181,10)="Unincepted",$B1181="G "),VLOOKUP(" ULO",_312_Table1,MATCH('312'!$N$16,_312_Table1_ColumnLookup,0),FALSE),
  IF(AND(VALUE(LEFT($A1181,3))=312,LEFT($G1181,10)="Unincepted",$B1181="O "),VLOOKUP(" ULO",_312_Table1,MATCH('312'!$V$16,_312_Table1_ColumnLookup,0),FALSE),
  IF(AND(VALUE(LEFT($A1181,3))=312,LEFT($G1181,10)="Unincepted",$B1181="Q "),VLOOKUP(" ULO",_312_Table1,MATCH('312'!$X$16,_312_Table1_ColumnLookup,0),FALSE),
  IF(AND(VALUE(LEFT($A1181,3))=312,LEFT($G1181,10)="Unincepted"),VLOOKUP(" ULO",_312_Table1,MATCH(LEFT($B1181,1),_312_Table1_ColumnLookup,0),FALSE),
  IF(AND(VALUE(LEFT($A1181,3))=312,LEFT($G1181,5)="Total",$B1181="G "),VLOOKUP('312'!$F$80,_312_Table1,MATCH('312'!$N$16,_312_Table1_ColumnLookup,0),FALSE),
  IF(AND(VALUE(LEFT($A1181,3))=312,LEFT($G1181,5)="Total",$B1181="O "),VLOOKUP('312'!$F$80,_312_Table1,MATCH('312'!$V$16,_312_Table1_ColumnLookup,0),FALSE),
  IF(AND(VALUE(LEFT($A1181,3))=312,LEFT($G1181,5)="Total",$B1181="Q "),VLOOKUP('312'!$F$80,_312_Table1,MATCH('312'!$X$16,_312_Table1_ColumnLookup,0),FALSE),
  IF(AND(VALUE(LEFT($A1181,3))=312,LEFT($G1181,5)="Total"),VLOOKUP('312'!$F$80,_312_Table1,MATCH(LEFT($B1181,1),_312_Table1_ColumnLookup,0),FALSE),
  IF(AND(VALUE(LEFT($A1181,3))=312,LEN($I1181)=4,$B1181="G"),VLOOKUP($I1181,_312_Table1,MATCH('312'!$N$16,_312_Table1_ColumnLookup,0),FALSE),
  IF(AND(VALUE(LEFT($A1181,3))=312,LEN($I1181)=4,$B1181="O"),VLOOKUP($I1181,_312_Table1,MATCH('312'!$V$16,_312_Table1_ColumnLookup,0),FALSE),
  IF(AND(VALUE(LEFT($A1181,3))=312,LEN($I1181)=4,$B1181="Q"),VLOOKUP($I1181,_312_Table1,MATCH('312'!$X$16,_312_Table1_ColumnLookup,0),FALSE),
  IF(AND(VALUE(LEFT($A1181,3))=312,LEN($I1181)=4),VLOOKUP($I1181,_312_Table1,MATCH(LEFT($B1181,1),_312_Table1_ColumnLookup,0),FALSE)
+N("312"),
  IF(VALUE(LEFT($A1181,3))=313,VLOOKUP(VALUE(MID($B1181,2,1)),_313_Table1,MATCH(MID($B1181,1,1),_313_Table1_ColumnLookup,0),FALSE)
+N("313"),
  IF(AND(VALUE(LEFT($A1181,3))=314,LEN($B1181)=3),VLOOKUP(VALUE(MID($B1181,2,2)),_314_Table1,MATCH(MID($B1181,1,1),_314_Table1_ColumnLookup,0),FALSE),
  IF(VALUE(LEFT($A1181,3))=314,VLOOKUP(VALUE(MID($B1181,2,1)),_314_Table1,MATCH(MID($B1181,1,1),_314_Table1_ColumnLookup,0),FALSE)
+N("314"),
""))))))))))))))))))))))))</f>
        <v>#N/A</v>
      </c>
      <c r="E1181" s="238" t="e">
        <f>IF(AND(VALUE(LEFT($A1181,3))=309,LEN($B1181)=3),VLOOKUP(VALUE(MID($B1181,2,2)),_309_Table2,MATCH(MID($B1181,1,1),_309_Table2_ColumnLookup,0),FALSE),
  IF($C1181="309 LCR SummaryA",OneYearSCR,IF($C1181="309 LCR SummaryB",UltimateSCR,IF(VALUE(LEFT($A1181,3))=309,VLOOKUP(VALUE(MID($B1181,2,1)),_309_Table2,MATCH(MID($B1181,1,1),_309_Table2_ColumnLookup,0),FALSE)
+N("309"),
  IF(VALUE(LEFT($A1181,3))=310,VLOOKUP(VALUE(MID($B1181,2,1)),_310_Table2,MATCH(MID($B1181,1,1),_310_Table2_ColumnLookup,0),FALSE)
+N("310"),
  IF(AND(VALUE(LEFT($A1181,3))=311,LEN($I1181)=4),VLOOKUP($I1181,_311_Table2,MATCH($B1181,_311_Table2_ColumnLookup,0),FALSE),
  IF(AND(VALUE(LEFT($A1181,3))=311,OR($B1181="I2",$B1181="J2",$B1181="K2",$B1181="L2")),VLOOKUP('311'!$G$58,_311_Table2,MATCH(MID($B1181,1,1),_311_Table2_ColumnLookup,0),FALSE),
  IF(AND(VALUE(LEFT($A1181,3))=311,RIGHT($B1181,5)="Total"),VLOOKUP('311'!$G$59,_311_Table2,MATCH(MID($B1181,1,1),_311_Table2_ColumnLookup,0),FALSE),
  IF(VALUE(LEFT($A1181,3))=311,VLOOKUP(VALUE(MID($B1181,2,1)),_311_Table2,MATCH(MID($B1181,1,1),_311_Table2_ColumnLookup,0),FALSE)
+N("311"),
  IF(AND(VALUE(LEFT($A1181,3))=312,LEFT($G1181,10)="Unincepted",$B1181="G "),VLOOKUP(" ULO",_312_Table2,MATCH('312'!$N$16,_312_Table2_ColumnLookup,0),FALSE),
  IF(AND(VALUE(LEFT($A1181,3))=312,LEFT($G1181,10)="Unincepted",$B1181="O "),VLOOKUP(" ULO",_312_Table2,MATCH('312'!$V$16,_312_Table2_ColumnLookup,0),FALSE),
  IF(AND(VALUE(LEFT($A1181,3))=312,LEFT($G1181,10)="Unincepted",$B1181="Q "),VLOOKUP(" ULO",_312_Table2,MATCH('312'!$X$16,_312_Table2_ColumnLookup,0),FALSE),
  IF(AND(VALUE(LEFT($A1181,3))=312,LEFT($G1181,10)="Unincepted"),VLOOKUP(" ULO",_312_Table2,MATCH(LEFT($B1181,1),_312_Table2_ColumnLookup,0),FALSE),
  IF(AND(VALUE(LEFT($A1181,3))=312,LEFT($G1181,5)="Total",$B1181="G "),VLOOKUP('312'!$F$80,_312_Table2,MATCH('312'!$N$16,_312_Table2_ColumnLookup,0),FALSE),
  IF(AND(VALUE(LEFT($A1181,3))=312,LEFT($G1181,5)="Total",$B1181="O "),VLOOKUP('312'!$F$80,_312_Table2,MATCH('312'!$V$16,_312_Table2_ColumnLookup,0),FALSE),
  IF(AND(VALUE(LEFT($A1181,3))=312,LEFT($G1181,5)="Total",$B1181="Q "),VLOOKUP('312'!$F$80,_312_Table2,MATCH('312'!$X$16,_312_Table2_ColumnLookup,0),FALSE),
  IF(AND(VALUE(LEFT($A1181,3))=312,LEFT($G1181,5)="Total"),VLOOKUP('312'!$F$80,_312_Table2,MATCH(LEFT($B1181,1),_312_Table2_ColumnLookup,0),FALSE),
  IF(AND(VALUE(LEFT($A1181,3))=312,LEN($I1181)=4,$B1181="G"),VLOOKUP($I1181,_312_Table2,MATCH('312'!$N$16,_312_Table2_ColumnLookup,0),FALSE),
  IF(AND(VALUE(LEFT($A1181,3))=312,LEN($I1181)=4,$B1181="O"),VLOOKUP($I1181,_312_Table2,MATCH('312'!$V$16,_312_Table2_ColumnLookup,0),FALSE),
  IF(AND(VALUE(LEFT($A1181,3))=312,LEN($I1181)=4,$B1181="Q"),VLOOKUP($I1181,_312_Table2,MATCH('312'!$X$16,_312_Table2_ColumnLookup,0),FALSE),
  IF(AND(VALUE(LEFT($A1181,3))=312,LEN($I1181)=4),VLOOKUP($I1181,_312_Table2,MATCH(LEFT($B1181,1),_312_Table2_ColumnLookup,0),FALSE)
+N("312"),
  IF(VALUE(LEFT($A1181,3))=313,VLOOKUP(VALUE(MID($B1181,2,1)),_313_Table2,MATCH(MID($B1181,1,1),_313_Table2_ColumnLookup,0),FALSE)
+N("313"),
  IF(AND(VALUE(LEFT($A1181,3))=314,LEN($B1181)=3),VLOOKUP(VALUE(MID($B1181,2,2)),_314_Table2,MATCH(MID($B1181,1,1),_314_Table2_ColumnLookup,0),FALSE),
  IF(VALUE(LEFT($A1181,3))=314,VLOOKUP(VALUE(MID($B1181,2,1)),_314_Table2,MATCH(MID($B1181,1,1),_314_Table2_ColumnLookup,0),FALSE)
+N("314"),
""))))))))))))))))))))))))</f>
        <v>#N/A</v>
      </c>
      <c r="F1181" s="238" t="e">
        <f>IF(AND(VALUE(LEFT($A1181,3))=309,LEN($B1181)=3),VLOOKUP(VALUE(MID($B1181,2,2)),_309_Table3,MATCH(MID($B1181,1,1),_309_Table3_ColumnLookup,0),FALSE),
  IF($C1181="309 LCR SummaryA",OneYearSCR,IF($C1181="309 LCR SummaryB",UltimateSCR,IF(VALUE(LEFT($A1181,3))=309,VLOOKUP(VALUE(MID($B1181,2,1)),_309_Table3,MATCH(MID($B1181,1,1),_309_Table3_ColumnLookup,0),FALSE)
+N("309"),
  IF(VALUE(LEFT($A1181,3))=310,VLOOKUP(VALUE(MID($B1181,2,1)),_310_Table3,MATCH(MID($B1181,1,1),_310_Table3_ColumnLookup,0),FALSE)
+N("310"),
  IF(AND(VALUE(LEFT($A1181,3))=311,LEN($I1181)=4),VLOOKUP($I1181,_311_Table3,MATCH($B1181,_311_Table3_ColumnLookup,0),FALSE),
  IF(AND(VALUE(LEFT($A1181,3))=311,OR($B1181="I2",$B1181="J2",$B1181="K2",$B1181="L2")),VLOOKUP('311'!$G$58,_311_Table3,MATCH(MID($B1181,1,1),_311_Table3_ColumnLookup,0),FALSE),
  IF(AND(VALUE(LEFT($A1181,3))=311,RIGHT($B1181,5)="Total"),VLOOKUP('311'!$G$59,_311_Table3,MATCH(MID($B1181,1,1),_311_Table3_ColumnLookup,0),FALSE),
  IF(VALUE(LEFT($A1181,3))=311,VLOOKUP(VALUE(MID($B1181,2,1)),_311_Table3,MATCH(MID($B1181,1,1),_311_Table3_ColumnLookup,0),FALSE)
+N("311"),
  IF(AND(VALUE(LEFT($A1181,3))=312,LEFT($G1181,10)="Unincepted",$B1181="G "),VLOOKUP(" ULO",_312_Table3,MATCH('312'!$N$16,_312_Table3_ColumnLookup,0),FALSE),
  IF(AND(VALUE(LEFT($A1181,3))=312,LEFT($G1181,10)="Unincepted",$B1181="O "),VLOOKUP(" ULO",_312_Table3,MATCH('312'!$V$16,_312_Table3_ColumnLookup,0),FALSE),
  IF(AND(VALUE(LEFT($A1181,3))=312,LEFT($G1181,10)="Unincepted",$B1181="Q "),VLOOKUP(" ULO",_312_Table3,MATCH('312'!$X$16,_312_Table3_ColumnLookup,0),FALSE),
  IF(AND(VALUE(LEFT($A1181,3))=312,LEFT($G1181,10)="Unincepted"),VLOOKUP(" ULO",_312_Table3,MATCH(LEFT($B1181,1),_312_Table3_ColumnLookup,0),FALSE),
  IF(AND(VALUE(LEFT($A1181,3))=312,LEFT($G1181,5)="Total",$B1181="G "),VLOOKUP('312'!$F$80,_312_Table3,MATCH('312'!$N$16,_312_Table3_ColumnLookup,0),FALSE),
  IF(AND(VALUE(LEFT($A1181,3))=312,LEFT($G1181,5)="Total",$B1181="O "),VLOOKUP('312'!$F$80,_312_Table3,MATCH('312'!$V$16,_312_Table3_ColumnLookup,0),FALSE),
  IF(AND(VALUE(LEFT($A1181,3))=312,LEFT($G1181,5)="Total",$B1181="Q "),VLOOKUP('312'!$F$80,_312_Table3,MATCH('312'!$X$16,_312_Table3_ColumnLookup,0),FALSE),
  IF(AND(VALUE(LEFT($A1181,3))=312,LEFT($G1181,5)="Total"),VLOOKUP('312'!$F$80,_312_Table3,MATCH(LEFT($B1181,1),_312_Table3_ColumnLookup,0),FALSE),
  IF(AND(VALUE(LEFT($A1181,3))=312,LEN($I1181)=4,$B1181="G"),VLOOKUP($I1181,_312_Table3,MATCH('312'!$N$16,_312_Table3_ColumnLookup,0),FALSE),
  IF(AND(VALUE(LEFT($A1181,3))=312,LEN($I1181)=4,$B1181="O"),VLOOKUP($I1181,_312_Table3,MATCH('312'!$V$16,_312_Table3_ColumnLookup,0),FALSE),
  IF(AND(VALUE(LEFT($A1181,3))=312,LEN($I1181)=4,$B1181="Q"),VLOOKUP($I1181,_312_Table3,MATCH('312'!$X$16,_312_Table3_ColumnLookup,0),FALSE),
  IF(AND(VALUE(LEFT($A1181,3))=312,LEN($I1181)=4),VLOOKUP($I1181,_312_Table3,MATCH(LEFT($B1181,1),_312_Table3_ColumnLookup,0),FALSE)
+N("312"),
  IF(VALUE(LEFT($A1181,3))=313,VLOOKUP(VALUE(MID($B1181,2,1)),_313_Table3,MATCH(MID($B1181,1,1),_313_Table3_ColumnLookup,0),FALSE)
+N("313"),
  IF(AND(VALUE(LEFT($A1181,3))=314,LEN($B1181)=3),VLOOKUP(VALUE(MID($B1181,2,2)),_314_Table3,MATCH(MID($B1181,1,1),_314_Table3_ColumnLookup,0),FALSE),
  IF(VALUE(LEFT($A1181,3))=314,VLOOKUP(VALUE(MID($B1181,2,1)),_314_Table3,MATCH(MID($B1181,1,1),_314_Table3_ColumnLookup,0),FALSE)
+N("314"),
""))))))))))))))))))))))))</f>
        <v>#N/A</v>
      </c>
      <c r="H1181" s="321" t="str">
        <f>IFERROR(
IF(ISERROR($D1181)=FALSE,$D1181,IF(ISERROR($E1181)=FALSE,$E1181,IF(ISERROR($F1181)=FALSE,$F1181
+N("012 checkboxes"),
IF(
IF(OR(LEFT($A1181,9)="Syndicate",LEFT($A1181,12)="NewSyndicate"),VLOOKUP($A1181,'012'!$J:$ZW,MATCH("Link to button",'012'!$J$1:$ZW$1,0),0)
+N("309 checkbox"),
IF($C1181="309 LCR Summary0",VLOOKUP("Notes990",'309'!$P:$ZZ,MATCH("Link to button",'309'!$P$1:$ZZ$1,0),0)
+N("313 checkboxes"),
IF($C1181="313 Financial Information0LcmVsScr",IF($C1181="309 LCR Summary0",VLOOKUP("LcmVsScr",'309'!$N:$ZZ,MATCH("Link to button",'309'!$N$1:$ZZ$1,0),0),
IF($C1181="313 Financial Information0LcrDocAttached",IF($C1181="309 LCR Summary0",VLOOKUP("LcrDocAttached",'309'!$N:$ZZ,MATCH("Link to button",'309'!$N$1:$ZZ$1,0),
0)))))))=1,TRUE,FALSE)
))),"")</f>
        <v/>
      </c>
    </row>
    <row r="1182" spans="1:8">
      <c r="A1182" s="237" t="e">
        <f>VLOOKUP($G1182,CSVLookups!$B:$R,MATCH(A$1,CSVLookups!$B$1:$R$1,0),FALSE)</f>
        <v>#N/A</v>
      </c>
      <c r="B1182" s="237" t="e">
        <f>VLOOKUP($G1182,CSVLookups!$B:$R,MATCH(B$1,CSVLookups!$B$1:$R$1,0),FALSE)</f>
        <v>#N/A</v>
      </c>
      <c r="C1182" s="238" t="e">
        <f t="shared" si="18"/>
        <v>#N/A</v>
      </c>
      <c r="D1182" s="238" t="e">
        <f>IF(AND(VALUE(LEFT($A1182,3))=309,LEN($B1182)=3),VLOOKUP(VALUE(MID($B1182,2,2)),_309_Table1,MATCH(MID($B1182,1,1),_309_Table1_ColumnLookup,0),FALSE),
  IF($C1182="309 LCR SummaryA",OneYearSCR,IF($C1182="309 LCR SummaryB",UltimateSCR,IF(VALUE(LEFT($A1182,3))=309,VLOOKUP(VALUE(MID($B1182,2,1)),_309_Table1,MATCH(MID($B1182,1,1),_309_Table1_ColumnLookup,0),FALSE)
+N("309"),
  IF(VALUE(LEFT($A1182,3))=310,VLOOKUP(VALUE(MID($B1182,2,1)),_310_Table1,MATCH(MID($B1182,1,1),_310_Table1_ColumnLookup,0),FALSE)
+N("310"),
  IF(AND(VALUE(LEFT($A1182,3))=311,LEN($I1182)=4),VLOOKUP($I1182,_311_Table1,MATCH($B1182,_311_Table1_ColumnLookup,0),FALSE),
  IF(AND(VALUE(LEFT($A1182,3))=311,OR($B1182="I2",$B1182="J2",$B1182="K2",$B1182="L2")),VLOOKUP('311'!$G$58,_311_Table1,MATCH(MID($B1182,1,1),_311_Table1_ColumnLookup,0),FALSE),
  IF(AND(VALUE(LEFT($A1182,3))=311,RIGHT($B1182,5)="Total"),VLOOKUP('311'!$G$59,_311_Table1,MATCH(MID($B1182,1,1),_311_Table1_ColumnLookup,0),FALSE),
  IF(VALUE(LEFT($A1182,3))=311,VLOOKUP(VALUE(MID($B1182,2,1)),_311_Table1,MATCH(MID($B1182,1,1),_311_Table1_ColumnLookup,0),FALSE)
+N("311"),
  IF(AND(VALUE(LEFT($A1182,3))=312,LEFT($G1182,10)="Unincepted",$B1182="G "),VLOOKUP(" ULO",_312_Table1,MATCH('312'!$N$16,_312_Table1_ColumnLookup,0),FALSE),
  IF(AND(VALUE(LEFT($A1182,3))=312,LEFT($G1182,10)="Unincepted",$B1182="O "),VLOOKUP(" ULO",_312_Table1,MATCH('312'!$V$16,_312_Table1_ColumnLookup,0),FALSE),
  IF(AND(VALUE(LEFT($A1182,3))=312,LEFT($G1182,10)="Unincepted",$B1182="Q "),VLOOKUP(" ULO",_312_Table1,MATCH('312'!$X$16,_312_Table1_ColumnLookup,0),FALSE),
  IF(AND(VALUE(LEFT($A1182,3))=312,LEFT($G1182,10)="Unincepted"),VLOOKUP(" ULO",_312_Table1,MATCH(LEFT($B1182,1),_312_Table1_ColumnLookup,0),FALSE),
  IF(AND(VALUE(LEFT($A1182,3))=312,LEFT($G1182,5)="Total",$B1182="G "),VLOOKUP('312'!$F$80,_312_Table1,MATCH('312'!$N$16,_312_Table1_ColumnLookup,0),FALSE),
  IF(AND(VALUE(LEFT($A1182,3))=312,LEFT($G1182,5)="Total",$B1182="O "),VLOOKUP('312'!$F$80,_312_Table1,MATCH('312'!$V$16,_312_Table1_ColumnLookup,0),FALSE),
  IF(AND(VALUE(LEFT($A1182,3))=312,LEFT($G1182,5)="Total",$B1182="Q "),VLOOKUP('312'!$F$80,_312_Table1,MATCH('312'!$X$16,_312_Table1_ColumnLookup,0),FALSE),
  IF(AND(VALUE(LEFT($A1182,3))=312,LEFT($G1182,5)="Total"),VLOOKUP('312'!$F$80,_312_Table1,MATCH(LEFT($B1182,1),_312_Table1_ColumnLookup,0),FALSE),
  IF(AND(VALUE(LEFT($A1182,3))=312,LEN($I1182)=4,$B1182="G"),VLOOKUP($I1182,_312_Table1,MATCH('312'!$N$16,_312_Table1_ColumnLookup,0),FALSE),
  IF(AND(VALUE(LEFT($A1182,3))=312,LEN($I1182)=4,$B1182="O"),VLOOKUP($I1182,_312_Table1,MATCH('312'!$V$16,_312_Table1_ColumnLookup,0),FALSE),
  IF(AND(VALUE(LEFT($A1182,3))=312,LEN($I1182)=4,$B1182="Q"),VLOOKUP($I1182,_312_Table1,MATCH('312'!$X$16,_312_Table1_ColumnLookup,0),FALSE),
  IF(AND(VALUE(LEFT($A1182,3))=312,LEN($I1182)=4),VLOOKUP($I1182,_312_Table1,MATCH(LEFT($B1182,1),_312_Table1_ColumnLookup,0),FALSE)
+N("312"),
  IF(VALUE(LEFT($A1182,3))=313,VLOOKUP(VALUE(MID($B1182,2,1)),_313_Table1,MATCH(MID($B1182,1,1),_313_Table1_ColumnLookup,0),FALSE)
+N("313"),
  IF(AND(VALUE(LEFT($A1182,3))=314,LEN($B1182)=3),VLOOKUP(VALUE(MID($B1182,2,2)),_314_Table1,MATCH(MID($B1182,1,1),_314_Table1_ColumnLookup,0),FALSE),
  IF(VALUE(LEFT($A1182,3))=314,VLOOKUP(VALUE(MID($B1182,2,1)),_314_Table1,MATCH(MID($B1182,1,1),_314_Table1_ColumnLookup,0),FALSE)
+N("314"),
""))))))))))))))))))))))))</f>
        <v>#N/A</v>
      </c>
      <c r="E1182" s="238" t="e">
        <f>IF(AND(VALUE(LEFT($A1182,3))=309,LEN($B1182)=3),VLOOKUP(VALUE(MID($B1182,2,2)),_309_Table2,MATCH(MID($B1182,1,1),_309_Table2_ColumnLookup,0),FALSE),
  IF($C1182="309 LCR SummaryA",OneYearSCR,IF($C1182="309 LCR SummaryB",UltimateSCR,IF(VALUE(LEFT($A1182,3))=309,VLOOKUP(VALUE(MID($B1182,2,1)),_309_Table2,MATCH(MID($B1182,1,1),_309_Table2_ColumnLookup,0),FALSE)
+N("309"),
  IF(VALUE(LEFT($A1182,3))=310,VLOOKUP(VALUE(MID($B1182,2,1)),_310_Table2,MATCH(MID($B1182,1,1),_310_Table2_ColumnLookup,0),FALSE)
+N("310"),
  IF(AND(VALUE(LEFT($A1182,3))=311,LEN($I1182)=4),VLOOKUP($I1182,_311_Table2,MATCH($B1182,_311_Table2_ColumnLookup,0),FALSE),
  IF(AND(VALUE(LEFT($A1182,3))=311,OR($B1182="I2",$B1182="J2",$B1182="K2",$B1182="L2")),VLOOKUP('311'!$G$58,_311_Table2,MATCH(MID($B1182,1,1),_311_Table2_ColumnLookup,0),FALSE),
  IF(AND(VALUE(LEFT($A1182,3))=311,RIGHT($B1182,5)="Total"),VLOOKUP('311'!$G$59,_311_Table2,MATCH(MID($B1182,1,1),_311_Table2_ColumnLookup,0),FALSE),
  IF(VALUE(LEFT($A1182,3))=311,VLOOKUP(VALUE(MID($B1182,2,1)),_311_Table2,MATCH(MID($B1182,1,1),_311_Table2_ColumnLookup,0),FALSE)
+N("311"),
  IF(AND(VALUE(LEFT($A1182,3))=312,LEFT($G1182,10)="Unincepted",$B1182="G "),VLOOKUP(" ULO",_312_Table2,MATCH('312'!$N$16,_312_Table2_ColumnLookup,0),FALSE),
  IF(AND(VALUE(LEFT($A1182,3))=312,LEFT($G1182,10)="Unincepted",$B1182="O "),VLOOKUP(" ULO",_312_Table2,MATCH('312'!$V$16,_312_Table2_ColumnLookup,0),FALSE),
  IF(AND(VALUE(LEFT($A1182,3))=312,LEFT($G1182,10)="Unincepted",$B1182="Q "),VLOOKUP(" ULO",_312_Table2,MATCH('312'!$X$16,_312_Table2_ColumnLookup,0),FALSE),
  IF(AND(VALUE(LEFT($A1182,3))=312,LEFT($G1182,10)="Unincepted"),VLOOKUP(" ULO",_312_Table2,MATCH(LEFT($B1182,1),_312_Table2_ColumnLookup,0),FALSE),
  IF(AND(VALUE(LEFT($A1182,3))=312,LEFT($G1182,5)="Total",$B1182="G "),VLOOKUP('312'!$F$80,_312_Table2,MATCH('312'!$N$16,_312_Table2_ColumnLookup,0),FALSE),
  IF(AND(VALUE(LEFT($A1182,3))=312,LEFT($G1182,5)="Total",$B1182="O "),VLOOKUP('312'!$F$80,_312_Table2,MATCH('312'!$V$16,_312_Table2_ColumnLookup,0),FALSE),
  IF(AND(VALUE(LEFT($A1182,3))=312,LEFT($G1182,5)="Total",$B1182="Q "),VLOOKUP('312'!$F$80,_312_Table2,MATCH('312'!$X$16,_312_Table2_ColumnLookup,0),FALSE),
  IF(AND(VALUE(LEFT($A1182,3))=312,LEFT($G1182,5)="Total"),VLOOKUP('312'!$F$80,_312_Table2,MATCH(LEFT($B1182,1),_312_Table2_ColumnLookup,0),FALSE),
  IF(AND(VALUE(LEFT($A1182,3))=312,LEN($I1182)=4,$B1182="G"),VLOOKUP($I1182,_312_Table2,MATCH('312'!$N$16,_312_Table2_ColumnLookup,0),FALSE),
  IF(AND(VALUE(LEFT($A1182,3))=312,LEN($I1182)=4,$B1182="O"),VLOOKUP($I1182,_312_Table2,MATCH('312'!$V$16,_312_Table2_ColumnLookup,0),FALSE),
  IF(AND(VALUE(LEFT($A1182,3))=312,LEN($I1182)=4,$B1182="Q"),VLOOKUP($I1182,_312_Table2,MATCH('312'!$X$16,_312_Table2_ColumnLookup,0),FALSE),
  IF(AND(VALUE(LEFT($A1182,3))=312,LEN($I1182)=4),VLOOKUP($I1182,_312_Table2,MATCH(LEFT($B1182,1),_312_Table2_ColumnLookup,0),FALSE)
+N("312"),
  IF(VALUE(LEFT($A1182,3))=313,VLOOKUP(VALUE(MID($B1182,2,1)),_313_Table2,MATCH(MID($B1182,1,1),_313_Table2_ColumnLookup,0),FALSE)
+N("313"),
  IF(AND(VALUE(LEFT($A1182,3))=314,LEN($B1182)=3),VLOOKUP(VALUE(MID($B1182,2,2)),_314_Table2,MATCH(MID($B1182,1,1),_314_Table2_ColumnLookup,0),FALSE),
  IF(VALUE(LEFT($A1182,3))=314,VLOOKUP(VALUE(MID($B1182,2,1)),_314_Table2,MATCH(MID($B1182,1,1),_314_Table2_ColumnLookup,0),FALSE)
+N("314"),
""))))))))))))))))))))))))</f>
        <v>#N/A</v>
      </c>
      <c r="F1182" s="238" t="e">
        <f>IF(AND(VALUE(LEFT($A1182,3))=309,LEN($B1182)=3),VLOOKUP(VALUE(MID($B1182,2,2)),_309_Table3,MATCH(MID($B1182,1,1),_309_Table3_ColumnLookup,0),FALSE),
  IF($C1182="309 LCR SummaryA",OneYearSCR,IF($C1182="309 LCR SummaryB",UltimateSCR,IF(VALUE(LEFT($A1182,3))=309,VLOOKUP(VALUE(MID($B1182,2,1)),_309_Table3,MATCH(MID($B1182,1,1),_309_Table3_ColumnLookup,0),FALSE)
+N("309"),
  IF(VALUE(LEFT($A1182,3))=310,VLOOKUP(VALUE(MID($B1182,2,1)),_310_Table3,MATCH(MID($B1182,1,1),_310_Table3_ColumnLookup,0),FALSE)
+N("310"),
  IF(AND(VALUE(LEFT($A1182,3))=311,LEN($I1182)=4),VLOOKUP($I1182,_311_Table3,MATCH($B1182,_311_Table3_ColumnLookup,0),FALSE),
  IF(AND(VALUE(LEFT($A1182,3))=311,OR($B1182="I2",$B1182="J2",$B1182="K2",$B1182="L2")),VLOOKUP('311'!$G$58,_311_Table3,MATCH(MID($B1182,1,1),_311_Table3_ColumnLookup,0),FALSE),
  IF(AND(VALUE(LEFT($A1182,3))=311,RIGHT($B1182,5)="Total"),VLOOKUP('311'!$G$59,_311_Table3,MATCH(MID($B1182,1,1),_311_Table3_ColumnLookup,0),FALSE),
  IF(VALUE(LEFT($A1182,3))=311,VLOOKUP(VALUE(MID($B1182,2,1)),_311_Table3,MATCH(MID($B1182,1,1),_311_Table3_ColumnLookup,0),FALSE)
+N("311"),
  IF(AND(VALUE(LEFT($A1182,3))=312,LEFT($G1182,10)="Unincepted",$B1182="G "),VLOOKUP(" ULO",_312_Table3,MATCH('312'!$N$16,_312_Table3_ColumnLookup,0),FALSE),
  IF(AND(VALUE(LEFT($A1182,3))=312,LEFT($G1182,10)="Unincepted",$B1182="O "),VLOOKUP(" ULO",_312_Table3,MATCH('312'!$V$16,_312_Table3_ColumnLookup,0),FALSE),
  IF(AND(VALUE(LEFT($A1182,3))=312,LEFT($G1182,10)="Unincepted",$B1182="Q "),VLOOKUP(" ULO",_312_Table3,MATCH('312'!$X$16,_312_Table3_ColumnLookup,0),FALSE),
  IF(AND(VALUE(LEFT($A1182,3))=312,LEFT($G1182,10)="Unincepted"),VLOOKUP(" ULO",_312_Table3,MATCH(LEFT($B1182,1),_312_Table3_ColumnLookup,0),FALSE),
  IF(AND(VALUE(LEFT($A1182,3))=312,LEFT($G1182,5)="Total",$B1182="G "),VLOOKUP('312'!$F$80,_312_Table3,MATCH('312'!$N$16,_312_Table3_ColumnLookup,0),FALSE),
  IF(AND(VALUE(LEFT($A1182,3))=312,LEFT($G1182,5)="Total",$B1182="O "),VLOOKUP('312'!$F$80,_312_Table3,MATCH('312'!$V$16,_312_Table3_ColumnLookup,0),FALSE),
  IF(AND(VALUE(LEFT($A1182,3))=312,LEFT($G1182,5)="Total",$B1182="Q "),VLOOKUP('312'!$F$80,_312_Table3,MATCH('312'!$X$16,_312_Table3_ColumnLookup,0),FALSE),
  IF(AND(VALUE(LEFT($A1182,3))=312,LEFT($G1182,5)="Total"),VLOOKUP('312'!$F$80,_312_Table3,MATCH(LEFT($B1182,1),_312_Table3_ColumnLookup,0),FALSE),
  IF(AND(VALUE(LEFT($A1182,3))=312,LEN($I1182)=4,$B1182="G"),VLOOKUP($I1182,_312_Table3,MATCH('312'!$N$16,_312_Table3_ColumnLookup,0),FALSE),
  IF(AND(VALUE(LEFT($A1182,3))=312,LEN($I1182)=4,$B1182="O"),VLOOKUP($I1182,_312_Table3,MATCH('312'!$V$16,_312_Table3_ColumnLookup,0),FALSE),
  IF(AND(VALUE(LEFT($A1182,3))=312,LEN($I1182)=4,$B1182="Q"),VLOOKUP($I1182,_312_Table3,MATCH('312'!$X$16,_312_Table3_ColumnLookup,0),FALSE),
  IF(AND(VALUE(LEFT($A1182,3))=312,LEN($I1182)=4),VLOOKUP($I1182,_312_Table3,MATCH(LEFT($B1182,1),_312_Table3_ColumnLookup,0),FALSE)
+N("312"),
  IF(VALUE(LEFT($A1182,3))=313,VLOOKUP(VALUE(MID($B1182,2,1)),_313_Table3,MATCH(MID($B1182,1,1),_313_Table3_ColumnLookup,0),FALSE)
+N("313"),
  IF(AND(VALUE(LEFT($A1182,3))=314,LEN($B1182)=3),VLOOKUP(VALUE(MID($B1182,2,2)),_314_Table3,MATCH(MID($B1182,1,1),_314_Table3_ColumnLookup,0),FALSE),
  IF(VALUE(LEFT($A1182,3))=314,VLOOKUP(VALUE(MID($B1182,2,1)),_314_Table3,MATCH(MID($B1182,1,1),_314_Table3_ColumnLookup,0),FALSE)
+N("314"),
""))))))))))))))))))))))))</f>
        <v>#N/A</v>
      </c>
      <c r="H1182" s="321" t="str">
        <f>IFERROR(
IF(ISERROR($D1182)=FALSE,$D1182,IF(ISERROR($E1182)=FALSE,$E1182,IF(ISERROR($F1182)=FALSE,$F1182
+N("012 checkboxes"),
IF(
IF(OR(LEFT($A1182,9)="Syndicate",LEFT($A1182,12)="NewSyndicate"),VLOOKUP($A1182,'012'!$J:$ZW,MATCH("Link to button",'012'!$J$1:$ZW$1,0),0)
+N("309 checkbox"),
IF($C1182="309 LCR Summary0",VLOOKUP("Notes990",'309'!$P:$ZZ,MATCH("Link to button",'309'!$P$1:$ZZ$1,0),0)
+N("313 checkboxes"),
IF($C1182="313 Financial Information0LcmVsScr",IF($C1182="309 LCR Summary0",VLOOKUP("LcmVsScr",'309'!$N:$ZZ,MATCH("Link to button",'309'!$N$1:$ZZ$1,0),0),
IF($C1182="313 Financial Information0LcrDocAttached",IF($C1182="309 LCR Summary0",VLOOKUP("LcrDocAttached",'309'!$N:$ZZ,MATCH("Link to button",'309'!$N$1:$ZZ$1,0),
0)))))))=1,TRUE,FALSE)
))),"")</f>
        <v/>
      </c>
    </row>
    <row r="1183" spans="1:8">
      <c r="A1183" s="237" t="e">
        <f>VLOOKUP($G1183,CSVLookups!$B:$R,MATCH(A$1,CSVLookups!$B$1:$R$1,0),FALSE)</f>
        <v>#N/A</v>
      </c>
      <c r="B1183" s="237" t="e">
        <f>VLOOKUP($G1183,CSVLookups!$B:$R,MATCH(B$1,CSVLookups!$B$1:$R$1,0),FALSE)</f>
        <v>#N/A</v>
      </c>
      <c r="C1183" s="238" t="e">
        <f t="shared" si="18"/>
        <v>#N/A</v>
      </c>
      <c r="D1183" s="238" t="e">
        <f>IF(AND(VALUE(LEFT($A1183,3))=309,LEN($B1183)=3),VLOOKUP(VALUE(MID($B1183,2,2)),_309_Table1,MATCH(MID($B1183,1,1),_309_Table1_ColumnLookup,0),FALSE),
  IF($C1183="309 LCR SummaryA",OneYearSCR,IF($C1183="309 LCR SummaryB",UltimateSCR,IF(VALUE(LEFT($A1183,3))=309,VLOOKUP(VALUE(MID($B1183,2,1)),_309_Table1,MATCH(MID($B1183,1,1),_309_Table1_ColumnLookup,0),FALSE)
+N("309"),
  IF(VALUE(LEFT($A1183,3))=310,VLOOKUP(VALUE(MID($B1183,2,1)),_310_Table1,MATCH(MID($B1183,1,1),_310_Table1_ColumnLookup,0),FALSE)
+N("310"),
  IF(AND(VALUE(LEFT($A1183,3))=311,LEN($I1183)=4),VLOOKUP($I1183,_311_Table1,MATCH($B1183,_311_Table1_ColumnLookup,0),FALSE),
  IF(AND(VALUE(LEFT($A1183,3))=311,OR($B1183="I2",$B1183="J2",$B1183="K2",$B1183="L2")),VLOOKUP('311'!$G$58,_311_Table1,MATCH(MID($B1183,1,1),_311_Table1_ColumnLookup,0),FALSE),
  IF(AND(VALUE(LEFT($A1183,3))=311,RIGHT($B1183,5)="Total"),VLOOKUP('311'!$G$59,_311_Table1,MATCH(MID($B1183,1,1),_311_Table1_ColumnLookup,0),FALSE),
  IF(VALUE(LEFT($A1183,3))=311,VLOOKUP(VALUE(MID($B1183,2,1)),_311_Table1,MATCH(MID($B1183,1,1),_311_Table1_ColumnLookup,0),FALSE)
+N("311"),
  IF(AND(VALUE(LEFT($A1183,3))=312,LEFT($G1183,10)="Unincepted",$B1183="G "),VLOOKUP(" ULO",_312_Table1,MATCH('312'!$N$16,_312_Table1_ColumnLookup,0),FALSE),
  IF(AND(VALUE(LEFT($A1183,3))=312,LEFT($G1183,10)="Unincepted",$B1183="O "),VLOOKUP(" ULO",_312_Table1,MATCH('312'!$V$16,_312_Table1_ColumnLookup,0),FALSE),
  IF(AND(VALUE(LEFT($A1183,3))=312,LEFT($G1183,10)="Unincepted",$B1183="Q "),VLOOKUP(" ULO",_312_Table1,MATCH('312'!$X$16,_312_Table1_ColumnLookup,0),FALSE),
  IF(AND(VALUE(LEFT($A1183,3))=312,LEFT($G1183,10)="Unincepted"),VLOOKUP(" ULO",_312_Table1,MATCH(LEFT($B1183,1),_312_Table1_ColumnLookup,0),FALSE),
  IF(AND(VALUE(LEFT($A1183,3))=312,LEFT($G1183,5)="Total",$B1183="G "),VLOOKUP('312'!$F$80,_312_Table1,MATCH('312'!$N$16,_312_Table1_ColumnLookup,0),FALSE),
  IF(AND(VALUE(LEFT($A1183,3))=312,LEFT($G1183,5)="Total",$B1183="O "),VLOOKUP('312'!$F$80,_312_Table1,MATCH('312'!$V$16,_312_Table1_ColumnLookup,0),FALSE),
  IF(AND(VALUE(LEFT($A1183,3))=312,LEFT($G1183,5)="Total",$B1183="Q "),VLOOKUP('312'!$F$80,_312_Table1,MATCH('312'!$X$16,_312_Table1_ColumnLookup,0),FALSE),
  IF(AND(VALUE(LEFT($A1183,3))=312,LEFT($G1183,5)="Total"),VLOOKUP('312'!$F$80,_312_Table1,MATCH(LEFT($B1183,1),_312_Table1_ColumnLookup,0),FALSE),
  IF(AND(VALUE(LEFT($A1183,3))=312,LEN($I1183)=4,$B1183="G"),VLOOKUP($I1183,_312_Table1,MATCH('312'!$N$16,_312_Table1_ColumnLookup,0),FALSE),
  IF(AND(VALUE(LEFT($A1183,3))=312,LEN($I1183)=4,$B1183="O"),VLOOKUP($I1183,_312_Table1,MATCH('312'!$V$16,_312_Table1_ColumnLookup,0),FALSE),
  IF(AND(VALUE(LEFT($A1183,3))=312,LEN($I1183)=4,$B1183="Q"),VLOOKUP($I1183,_312_Table1,MATCH('312'!$X$16,_312_Table1_ColumnLookup,0),FALSE),
  IF(AND(VALUE(LEFT($A1183,3))=312,LEN($I1183)=4),VLOOKUP($I1183,_312_Table1,MATCH(LEFT($B1183,1),_312_Table1_ColumnLookup,0),FALSE)
+N("312"),
  IF(VALUE(LEFT($A1183,3))=313,VLOOKUP(VALUE(MID($B1183,2,1)),_313_Table1,MATCH(MID($B1183,1,1),_313_Table1_ColumnLookup,0),FALSE)
+N("313"),
  IF(AND(VALUE(LEFT($A1183,3))=314,LEN($B1183)=3),VLOOKUP(VALUE(MID($B1183,2,2)),_314_Table1,MATCH(MID($B1183,1,1),_314_Table1_ColumnLookup,0),FALSE),
  IF(VALUE(LEFT($A1183,3))=314,VLOOKUP(VALUE(MID($B1183,2,1)),_314_Table1,MATCH(MID($B1183,1,1),_314_Table1_ColumnLookup,0),FALSE)
+N("314"),
""))))))))))))))))))))))))</f>
        <v>#N/A</v>
      </c>
      <c r="E1183" s="238" t="e">
        <f>IF(AND(VALUE(LEFT($A1183,3))=309,LEN($B1183)=3),VLOOKUP(VALUE(MID($B1183,2,2)),_309_Table2,MATCH(MID($B1183,1,1),_309_Table2_ColumnLookup,0),FALSE),
  IF($C1183="309 LCR SummaryA",OneYearSCR,IF($C1183="309 LCR SummaryB",UltimateSCR,IF(VALUE(LEFT($A1183,3))=309,VLOOKUP(VALUE(MID($B1183,2,1)),_309_Table2,MATCH(MID($B1183,1,1),_309_Table2_ColumnLookup,0),FALSE)
+N("309"),
  IF(VALUE(LEFT($A1183,3))=310,VLOOKUP(VALUE(MID($B1183,2,1)),_310_Table2,MATCH(MID($B1183,1,1),_310_Table2_ColumnLookup,0),FALSE)
+N("310"),
  IF(AND(VALUE(LEFT($A1183,3))=311,LEN($I1183)=4),VLOOKUP($I1183,_311_Table2,MATCH($B1183,_311_Table2_ColumnLookup,0),FALSE),
  IF(AND(VALUE(LEFT($A1183,3))=311,OR($B1183="I2",$B1183="J2",$B1183="K2",$B1183="L2")),VLOOKUP('311'!$G$58,_311_Table2,MATCH(MID($B1183,1,1),_311_Table2_ColumnLookup,0),FALSE),
  IF(AND(VALUE(LEFT($A1183,3))=311,RIGHT($B1183,5)="Total"),VLOOKUP('311'!$G$59,_311_Table2,MATCH(MID($B1183,1,1),_311_Table2_ColumnLookup,0),FALSE),
  IF(VALUE(LEFT($A1183,3))=311,VLOOKUP(VALUE(MID($B1183,2,1)),_311_Table2,MATCH(MID($B1183,1,1),_311_Table2_ColumnLookup,0),FALSE)
+N("311"),
  IF(AND(VALUE(LEFT($A1183,3))=312,LEFT($G1183,10)="Unincepted",$B1183="G "),VLOOKUP(" ULO",_312_Table2,MATCH('312'!$N$16,_312_Table2_ColumnLookup,0),FALSE),
  IF(AND(VALUE(LEFT($A1183,3))=312,LEFT($G1183,10)="Unincepted",$B1183="O "),VLOOKUP(" ULO",_312_Table2,MATCH('312'!$V$16,_312_Table2_ColumnLookup,0),FALSE),
  IF(AND(VALUE(LEFT($A1183,3))=312,LEFT($G1183,10)="Unincepted",$B1183="Q "),VLOOKUP(" ULO",_312_Table2,MATCH('312'!$X$16,_312_Table2_ColumnLookup,0),FALSE),
  IF(AND(VALUE(LEFT($A1183,3))=312,LEFT($G1183,10)="Unincepted"),VLOOKUP(" ULO",_312_Table2,MATCH(LEFT($B1183,1),_312_Table2_ColumnLookup,0),FALSE),
  IF(AND(VALUE(LEFT($A1183,3))=312,LEFT($G1183,5)="Total",$B1183="G "),VLOOKUP('312'!$F$80,_312_Table2,MATCH('312'!$N$16,_312_Table2_ColumnLookup,0),FALSE),
  IF(AND(VALUE(LEFT($A1183,3))=312,LEFT($G1183,5)="Total",$B1183="O "),VLOOKUP('312'!$F$80,_312_Table2,MATCH('312'!$V$16,_312_Table2_ColumnLookup,0),FALSE),
  IF(AND(VALUE(LEFT($A1183,3))=312,LEFT($G1183,5)="Total",$B1183="Q "),VLOOKUP('312'!$F$80,_312_Table2,MATCH('312'!$X$16,_312_Table2_ColumnLookup,0),FALSE),
  IF(AND(VALUE(LEFT($A1183,3))=312,LEFT($G1183,5)="Total"),VLOOKUP('312'!$F$80,_312_Table2,MATCH(LEFT($B1183,1),_312_Table2_ColumnLookup,0),FALSE),
  IF(AND(VALUE(LEFT($A1183,3))=312,LEN($I1183)=4,$B1183="G"),VLOOKUP($I1183,_312_Table2,MATCH('312'!$N$16,_312_Table2_ColumnLookup,0),FALSE),
  IF(AND(VALUE(LEFT($A1183,3))=312,LEN($I1183)=4,$B1183="O"),VLOOKUP($I1183,_312_Table2,MATCH('312'!$V$16,_312_Table2_ColumnLookup,0),FALSE),
  IF(AND(VALUE(LEFT($A1183,3))=312,LEN($I1183)=4,$B1183="Q"),VLOOKUP($I1183,_312_Table2,MATCH('312'!$X$16,_312_Table2_ColumnLookup,0),FALSE),
  IF(AND(VALUE(LEFT($A1183,3))=312,LEN($I1183)=4),VLOOKUP($I1183,_312_Table2,MATCH(LEFT($B1183,1),_312_Table2_ColumnLookup,0),FALSE)
+N("312"),
  IF(VALUE(LEFT($A1183,3))=313,VLOOKUP(VALUE(MID($B1183,2,1)),_313_Table2,MATCH(MID($B1183,1,1),_313_Table2_ColumnLookup,0),FALSE)
+N("313"),
  IF(AND(VALUE(LEFT($A1183,3))=314,LEN($B1183)=3),VLOOKUP(VALUE(MID($B1183,2,2)),_314_Table2,MATCH(MID($B1183,1,1),_314_Table2_ColumnLookup,0),FALSE),
  IF(VALUE(LEFT($A1183,3))=314,VLOOKUP(VALUE(MID($B1183,2,1)),_314_Table2,MATCH(MID($B1183,1,1),_314_Table2_ColumnLookup,0),FALSE)
+N("314"),
""))))))))))))))))))))))))</f>
        <v>#N/A</v>
      </c>
      <c r="F1183" s="238" t="e">
        <f>IF(AND(VALUE(LEFT($A1183,3))=309,LEN($B1183)=3),VLOOKUP(VALUE(MID($B1183,2,2)),_309_Table3,MATCH(MID($B1183,1,1),_309_Table3_ColumnLookup,0),FALSE),
  IF($C1183="309 LCR SummaryA",OneYearSCR,IF($C1183="309 LCR SummaryB",UltimateSCR,IF(VALUE(LEFT($A1183,3))=309,VLOOKUP(VALUE(MID($B1183,2,1)),_309_Table3,MATCH(MID($B1183,1,1),_309_Table3_ColumnLookup,0),FALSE)
+N("309"),
  IF(VALUE(LEFT($A1183,3))=310,VLOOKUP(VALUE(MID($B1183,2,1)),_310_Table3,MATCH(MID($B1183,1,1),_310_Table3_ColumnLookup,0),FALSE)
+N("310"),
  IF(AND(VALUE(LEFT($A1183,3))=311,LEN($I1183)=4),VLOOKUP($I1183,_311_Table3,MATCH($B1183,_311_Table3_ColumnLookup,0),FALSE),
  IF(AND(VALUE(LEFT($A1183,3))=311,OR($B1183="I2",$B1183="J2",$B1183="K2",$B1183="L2")),VLOOKUP('311'!$G$58,_311_Table3,MATCH(MID($B1183,1,1),_311_Table3_ColumnLookup,0),FALSE),
  IF(AND(VALUE(LEFT($A1183,3))=311,RIGHT($B1183,5)="Total"),VLOOKUP('311'!$G$59,_311_Table3,MATCH(MID($B1183,1,1),_311_Table3_ColumnLookup,0),FALSE),
  IF(VALUE(LEFT($A1183,3))=311,VLOOKUP(VALUE(MID($B1183,2,1)),_311_Table3,MATCH(MID($B1183,1,1),_311_Table3_ColumnLookup,0),FALSE)
+N("311"),
  IF(AND(VALUE(LEFT($A1183,3))=312,LEFT($G1183,10)="Unincepted",$B1183="G "),VLOOKUP(" ULO",_312_Table3,MATCH('312'!$N$16,_312_Table3_ColumnLookup,0),FALSE),
  IF(AND(VALUE(LEFT($A1183,3))=312,LEFT($G1183,10)="Unincepted",$B1183="O "),VLOOKUP(" ULO",_312_Table3,MATCH('312'!$V$16,_312_Table3_ColumnLookup,0),FALSE),
  IF(AND(VALUE(LEFT($A1183,3))=312,LEFT($G1183,10)="Unincepted",$B1183="Q "),VLOOKUP(" ULO",_312_Table3,MATCH('312'!$X$16,_312_Table3_ColumnLookup,0),FALSE),
  IF(AND(VALUE(LEFT($A1183,3))=312,LEFT($G1183,10)="Unincepted"),VLOOKUP(" ULO",_312_Table3,MATCH(LEFT($B1183,1),_312_Table3_ColumnLookup,0),FALSE),
  IF(AND(VALUE(LEFT($A1183,3))=312,LEFT($G1183,5)="Total",$B1183="G "),VLOOKUP('312'!$F$80,_312_Table3,MATCH('312'!$N$16,_312_Table3_ColumnLookup,0),FALSE),
  IF(AND(VALUE(LEFT($A1183,3))=312,LEFT($G1183,5)="Total",$B1183="O "),VLOOKUP('312'!$F$80,_312_Table3,MATCH('312'!$V$16,_312_Table3_ColumnLookup,0),FALSE),
  IF(AND(VALUE(LEFT($A1183,3))=312,LEFT($G1183,5)="Total",$B1183="Q "),VLOOKUP('312'!$F$80,_312_Table3,MATCH('312'!$X$16,_312_Table3_ColumnLookup,0),FALSE),
  IF(AND(VALUE(LEFT($A1183,3))=312,LEFT($G1183,5)="Total"),VLOOKUP('312'!$F$80,_312_Table3,MATCH(LEFT($B1183,1),_312_Table3_ColumnLookup,0),FALSE),
  IF(AND(VALUE(LEFT($A1183,3))=312,LEN($I1183)=4,$B1183="G"),VLOOKUP($I1183,_312_Table3,MATCH('312'!$N$16,_312_Table3_ColumnLookup,0),FALSE),
  IF(AND(VALUE(LEFT($A1183,3))=312,LEN($I1183)=4,$B1183="O"),VLOOKUP($I1183,_312_Table3,MATCH('312'!$V$16,_312_Table3_ColumnLookup,0),FALSE),
  IF(AND(VALUE(LEFT($A1183,3))=312,LEN($I1183)=4,$B1183="Q"),VLOOKUP($I1183,_312_Table3,MATCH('312'!$X$16,_312_Table3_ColumnLookup,0),FALSE),
  IF(AND(VALUE(LEFT($A1183,3))=312,LEN($I1183)=4),VLOOKUP($I1183,_312_Table3,MATCH(LEFT($B1183,1),_312_Table3_ColumnLookup,0),FALSE)
+N("312"),
  IF(VALUE(LEFT($A1183,3))=313,VLOOKUP(VALUE(MID($B1183,2,1)),_313_Table3,MATCH(MID($B1183,1,1),_313_Table3_ColumnLookup,0),FALSE)
+N("313"),
  IF(AND(VALUE(LEFT($A1183,3))=314,LEN($B1183)=3),VLOOKUP(VALUE(MID($B1183,2,2)),_314_Table3,MATCH(MID($B1183,1,1),_314_Table3_ColumnLookup,0),FALSE),
  IF(VALUE(LEFT($A1183,3))=314,VLOOKUP(VALUE(MID($B1183,2,1)),_314_Table3,MATCH(MID($B1183,1,1),_314_Table3_ColumnLookup,0),FALSE)
+N("314"),
""))))))))))))))))))))))))</f>
        <v>#N/A</v>
      </c>
      <c r="H1183" s="321" t="str">
        <f>IFERROR(
IF(ISERROR($D1183)=FALSE,$D1183,IF(ISERROR($E1183)=FALSE,$E1183,IF(ISERROR($F1183)=FALSE,$F1183
+N("012 checkboxes"),
IF(
IF(OR(LEFT($A1183,9)="Syndicate",LEFT($A1183,12)="NewSyndicate"),VLOOKUP($A1183,'012'!$J:$ZW,MATCH("Link to button",'012'!$J$1:$ZW$1,0),0)
+N("309 checkbox"),
IF($C1183="309 LCR Summary0",VLOOKUP("Notes990",'309'!$P:$ZZ,MATCH("Link to button",'309'!$P$1:$ZZ$1,0),0)
+N("313 checkboxes"),
IF($C1183="313 Financial Information0LcmVsScr",IF($C1183="309 LCR Summary0",VLOOKUP("LcmVsScr",'309'!$N:$ZZ,MATCH("Link to button",'309'!$N$1:$ZZ$1,0),0),
IF($C1183="313 Financial Information0LcrDocAttached",IF($C1183="309 LCR Summary0",VLOOKUP("LcrDocAttached",'309'!$N:$ZZ,MATCH("Link to button",'309'!$N$1:$ZZ$1,0),
0)))))))=1,TRUE,FALSE)
))),"")</f>
        <v/>
      </c>
    </row>
    <row r="1184" spans="1:8">
      <c r="A1184" s="237" t="e">
        <f>VLOOKUP($G1184,CSVLookups!$B:$R,MATCH(A$1,CSVLookups!$B$1:$R$1,0),FALSE)</f>
        <v>#N/A</v>
      </c>
      <c r="B1184" s="237" t="e">
        <f>VLOOKUP($G1184,CSVLookups!$B:$R,MATCH(B$1,CSVLookups!$B$1:$R$1,0),FALSE)</f>
        <v>#N/A</v>
      </c>
      <c r="C1184" s="238" t="e">
        <f t="shared" ref="C1184:C1247" si="19">IF(OR(LEFT($A1184,4)="Base",LEFT($A1184,4)="Synd",LEFT($A1184,7)="NewSynd"),"",
IF(OR(AND(LEN($I1184=0),OR(LEFT($A1184,3)*1=311,LEFT($A1184,3)*1=312,LEFT($A1184,3)*1=313)),LEN($I1184)=4),
CONCATENATE($A1184,$B1184,$I1184,
IF(LEFT($G1184,LEN("NetOfRI"))="NetOfRI","Net Insurance Claims brought forward",
IF(LEFT($G1184,LEN("Adjustments"))="Adjustments","Adjustments",
IF(LEFT($G1184,LEN("NewBusiness"))="NewBusiness","New Business",
IF(LEFT($G1184,LEN("TotalClaims"))="TotalClaims","Total Claims",
IF(LEFT($G1184,LEN("TotalAdjustments"))="TotalAdjustments","Adjustments",
IF(LEFT($G1184,LEN("TotalNewBusiness"))="TotalNewBusiness","New Business",
IF(LEFT($G1184,LEN("Unincepted"))="Unincepted","Unincepted",
IF(LEFT($G1184,LEN("Total"))="Total","Total",
IF($G1184="LcmVsScr","LcmVsScr",
IF($G1184="LcrDocAttached","LcrDocAttached",
""))))))))))),CONCATENATE($A1184,$B1184)))</f>
        <v>#N/A</v>
      </c>
      <c r="D1184" s="238" t="e">
        <f>IF(AND(VALUE(LEFT($A1184,3))=309,LEN($B1184)=3),VLOOKUP(VALUE(MID($B1184,2,2)),_309_Table1,MATCH(MID($B1184,1,1),_309_Table1_ColumnLookup,0),FALSE),
  IF($C1184="309 LCR SummaryA",OneYearSCR,IF($C1184="309 LCR SummaryB",UltimateSCR,IF(VALUE(LEFT($A1184,3))=309,VLOOKUP(VALUE(MID($B1184,2,1)),_309_Table1,MATCH(MID($B1184,1,1),_309_Table1_ColumnLookup,0),FALSE)
+N("309"),
  IF(VALUE(LEFT($A1184,3))=310,VLOOKUP(VALUE(MID($B1184,2,1)),_310_Table1,MATCH(MID($B1184,1,1),_310_Table1_ColumnLookup,0),FALSE)
+N("310"),
  IF(AND(VALUE(LEFT($A1184,3))=311,LEN($I1184)=4),VLOOKUP($I1184,_311_Table1,MATCH($B1184,_311_Table1_ColumnLookup,0),FALSE),
  IF(AND(VALUE(LEFT($A1184,3))=311,OR($B1184="I2",$B1184="J2",$B1184="K2",$B1184="L2")),VLOOKUP('311'!$G$58,_311_Table1,MATCH(MID($B1184,1,1),_311_Table1_ColumnLookup,0),FALSE),
  IF(AND(VALUE(LEFT($A1184,3))=311,RIGHT($B1184,5)="Total"),VLOOKUP('311'!$G$59,_311_Table1,MATCH(MID($B1184,1,1),_311_Table1_ColumnLookup,0),FALSE),
  IF(VALUE(LEFT($A1184,3))=311,VLOOKUP(VALUE(MID($B1184,2,1)),_311_Table1,MATCH(MID($B1184,1,1),_311_Table1_ColumnLookup,0),FALSE)
+N("311"),
  IF(AND(VALUE(LEFT($A1184,3))=312,LEFT($G1184,10)="Unincepted",$B1184="G "),VLOOKUP(" ULO",_312_Table1,MATCH('312'!$N$16,_312_Table1_ColumnLookup,0),FALSE),
  IF(AND(VALUE(LEFT($A1184,3))=312,LEFT($G1184,10)="Unincepted",$B1184="O "),VLOOKUP(" ULO",_312_Table1,MATCH('312'!$V$16,_312_Table1_ColumnLookup,0),FALSE),
  IF(AND(VALUE(LEFT($A1184,3))=312,LEFT($G1184,10)="Unincepted",$B1184="Q "),VLOOKUP(" ULO",_312_Table1,MATCH('312'!$X$16,_312_Table1_ColumnLookup,0),FALSE),
  IF(AND(VALUE(LEFT($A1184,3))=312,LEFT($G1184,10)="Unincepted"),VLOOKUP(" ULO",_312_Table1,MATCH(LEFT($B1184,1),_312_Table1_ColumnLookup,0),FALSE),
  IF(AND(VALUE(LEFT($A1184,3))=312,LEFT($G1184,5)="Total",$B1184="G "),VLOOKUP('312'!$F$80,_312_Table1,MATCH('312'!$N$16,_312_Table1_ColumnLookup,0),FALSE),
  IF(AND(VALUE(LEFT($A1184,3))=312,LEFT($G1184,5)="Total",$B1184="O "),VLOOKUP('312'!$F$80,_312_Table1,MATCH('312'!$V$16,_312_Table1_ColumnLookup,0),FALSE),
  IF(AND(VALUE(LEFT($A1184,3))=312,LEFT($G1184,5)="Total",$B1184="Q "),VLOOKUP('312'!$F$80,_312_Table1,MATCH('312'!$X$16,_312_Table1_ColumnLookup,0),FALSE),
  IF(AND(VALUE(LEFT($A1184,3))=312,LEFT($G1184,5)="Total"),VLOOKUP('312'!$F$80,_312_Table1,MATCH(LEFT($B1184,1),_312_Table1_ColumnLookup,0),FALSE),
  IF(AND(VALUE(LEFT($A1184,3))=312,LEN($I1184)=4,$B1184="G"),VLOOKUP($I1184,_312_Table1,MATCH('312'!$N$16,_312_Table1_ColumnLookup,0),FALSE),
  IF(AND(VALUE(LEFT($A1184,3))=312,LEN($I1184)=4,$B1184="O"),VLOOKUP($I1184,_312_Table1,MATCH('312'!$V$16,_312_Table1_ColumnLookup,0),FALSE),
  IF(AND(VALUE(LEFT($A1184,3))=312,LEN($I1184)=4,$B1184="Q"),VLOOKUP($I1184,_312_Table1,MATCH('312'!$X$16,_312_Table1_ColumnLookup,0),FALSE),
  IF(AND(VALUE(LEFT($A1184,3))=312,LEN($I1184)=4),VLOOKUP($I1184,_312_Table1,MATCH(LEFT($B1184,1),_312_Table1_ColumnLookup,0),FALSE)
+N("312"),
  IF(VALUE(LEFT($A1184,3))=313,VLOOKUP(VALUE(MID($B1184,2,1)),_313_Table1,MATCH(MID($B1184,1,1),_313_Table1_ColumnLookup,0),FALSE)
+N("313"),
  IF(AND(VALUE(LEFT($A1184,3))=314,LEN($B1184)=3),VLOOKUP(VALUE(MID($B1184,2,2)),_314_Table1,MATCH(MID($B1184,1,1),_314_Table1_ColumnLookup,0),FALSE),
  IF(VALUE(LEFT($A1184,3))=314,VLOOKUP(VALUE(MID($B1184,2,1)),_314_Table1,MATCH(MID($B1184,1,1),_314_Table1_ColumnLookup,0),FALSE)
+N("314"),
""))))))))))))))))))))))))</f>
        <v>#N/A</v>
      </c>
      <c r="E1184" s="238" t="e">
        <f>IF(AND(VALUE(LEFT($A1184,3))=309,LEN($B1184)=3),VLOOKUP(VALUE(MID($B1184,2,2)),_309_Table2,MATCH(MID($B1184,1,1),_309_Table2_ColumnLookup,0),FALSE),
  IF($C1184="309 LCR SummaryA",OneYearSCR,IF($C1184="309 LCR SummaryB",UltimateSCR,IF(VALUE(LEFT($A1184,3))=309,VLOOKUP(VALUE(MID($B1184,2,1)),_309_Table2,MATCH(MID($B1184,1,1),_309_Table2_ColumnLookup,0),FALSE)
+N("309"),
  IF(VALUE(LEFT($A1184,3))=310,VLOOKUP(VALUE(MID($B1184,2,1)),_310_Table2,MATCH(MID($B1184,1,1),_310_Table2_ColumnLookup,0),FALSE)
+N("310"),
  IF(AND(VALUE(LEFT($A1184,3))=311,LEN($I1184)=4),VLOOKUP($I1184,_311_Table2,MATCH($B1184,_311_Table2_ColumnLookup,0),FALSE),
  IF(AND(VALUE(LEFT($A1184,3))=311,OR($B1184="I2",$B1184="J2",$B1184="K2",$B1184="L2")),VLOOKUP('311'!$G$58,_311_Table2,MATCH(MID($B1184,1,1),_311_Table2_ColumnLookup,0),FALSE),
  IF(AND(VALUE(LEFT($A1184,3))=311,RIGHT($B1184,5)="Total"),VLOOKUP('311'!$G$59,_311_Table2,MATCH(MID($B1184,1,1),_311_Table2_ColumnLookup,0),FALSE),
  IF(VALUE(LEFT($A1184,3))=311,VLOOKUP(VALUE(MID($B1184,2,1)),_311_Table2,MATCH(MID($B1184,1,1),_311_Table2_ColumnLookup,0),FALSE)
+N("311"),
  IF(AND(VALUE(LEFT($A1184,3))=312,LEFT($G1184,10)="Unincepted",$B1184="G "),VLOOKUP(" ULO",_312_Table2,MATCH('312'!$N$16,_312_Table2_ColumnLookup,0),FALSE),
  IF(AND(VALUE(LEFT($A1184,3))=312,LEFT($G1184,10)="Unincepted",$B1184="O "),VLOOKUP(" ULO",_312_Table2,MATCH('312'!$V$16,_312_Table2_ColumnLookup,0),FALSE),
  IF(AND(VALUE(LEFT($A1184,3))=312,LEFT($G1184,10)="Unincepted",$B1184="Q "),VLOOKUP(" ULO",_312_Table2,MATCH('312'!$X$16,_312_Table2_ColumnLookup,0),FALSE),
  IF(AND(VALUE(LEFT($A1184,3))=312,LEFT($G1184,10)="Unincepted"),VLOOKUP(" ULO",_312_Table2,MATCH(LEFT($B1184,1),_312_Table2_ColumnLookup,0),FALSE),
  IF(AND(VALUE(LEFT($A1184,3))=312,LEFT($G1184,5)="Total",$B1184="G "),VLOOKUP('312'!$F$80,_312_Table2,MATCH('312'!$N$16,_312_Table2_ColumnLookup,0),FALSE),
  IF(AND(VALUE(LEFT($A1184,3))=312,LEFT($G1184,5)="Total",$B1184="O "),VLOOKUP('312'!$F$80,_312_Table2,MATCH('312'!$V$16,_312_Table2_ColumnLookup,0),FALSE),
  IF(AND(VALUE(LEFT($A1184,3))=312,LEFT($G1184,5)="Total",$B1184="Q "),VLOOKUP('312'!$F$80,_312_Table2,MATCH('312'!$X$16,_312_Table2_ColumnLookup,0),FALSE),
  IF(AND(VALUE(LEFT($A1184,3))=312,LEFT($G1184,5)="Total"),VLOOKUP('312'!$F$80,_312_Table2,MATCH(LEFT($B1184,1),_312_Table2_ColumnLookup,0),FALSE),
  IF(AND(VALUE(LEFT($A1184,3))=312,LEN($I1184)=4,$B1184="G"),VLOOKUP($I1184,_312_Table2,MATCH('312'!$N$16,_312_Table2_ColumnLookup,0),FALSE),
  IF(AND(VALUE(LEFT($A1184,3))=312,LEN($I1184)=4,$B1184="O"),VLOOKUP($I1184,_312_Table2,MATCH('312'!$V$16,_312_Table2_ColumnLookup,0),FALSE),
  IF(AND(VALUE(LEFT($A1184,3))=312,LEN($I1184)=4,$B1184="Q"),VLOOKUP($I1184,_312_Table2,MATCH('312'!$X$16,_312_Table2_ColumnLookup,0),FALSE),
  IF(AND(VALUE(LEFT($A1184,3))=312,LEN($I1184)=4),VLOOKUP($I1184,_312_Table2,MATCH(LEFT($B1184,1),_312_Table2_ColumnLookup,0),FALSE)
+N("312"),
  IF(VALUE(LEFT($A1184,3))=313,VLOOKUP(VALUE(MID($B1184,2,1)),_313_Table2,MATCH(MID($B1184,1,1),_313_Table2_ColumnLookup,0),FALSE)
+N("313"),
  IF(AND(VALUE(LEFT($A1184,3))=314,LEN($B1184)=3),VLOOKUP(VALUE(MID($B1184,2,2)),_314_Table2,MATCH(MID($B1184,1,1),_314_Table2_ColumnLookup,0),FALSE),
  IF(VALUE(LEFT($A1184,3))=314,VLOOKUP(VALUE(MID($B1184,2,1)),_314_Table2,MATCH(MID($B1184,1,1),_314_Table2_ColumnLookup,0),FALSE)
+N("314"),
""))))))))))))))))))))))))</f>
        <v>#N/A</v>
      </c>
      <c r="F1184" s="238" t="e">
        <f>IF(AND(VALUE(LEFT($A1184,3))=309,LEN($B1184)=3),VLOOKUP(VALUE(MID($B1184,2,2)),_309_Table3,MATCH(MID($B1184,1,1),_309_Table3_ColumnLookup,0),FALSE),
  IF($C1184="309 LCR SummaryA",OneYearSCR,IF($C1184="309 LCR SummaryB",UltimateSCR,IF(VALUE(LEFT($A1184,3))=309,VLOOKUP(VALUE(MID($B1184,2,1)),_309_Table3,MATCH(MID($B1184,1,1),_309_Table3_ColumnLookup,0),FALSE)
+N("309"),
  IF(VALUE(LEFT($A1184,3))=310,VLOOKUP(VALUE(MID($B1184,2,1)),_310_Table3,MATCH(MID($B1184,1,1),_310_Table3_ColumnLookup,0),FALSE)
+N("310"),
  IF(AND(VALUE(LEFT($A1184,3))=311,LEN($I1184)=4),VLOOKUP($I1184,_311_Table3,MATCH($B1184,_311_Table3_ColumnLookup,0),FALSE),
  IF(AND(VALUE(LEFT($A1184,3))=311,OR($B1184="I2",$B1184="J2",$B1184="K2",$B1184="L2")),VLOOKUP('311'!$G$58,_311_Table3,MATCH(MID($B1184,1,1),_311_Table3_ColumnLookup,0),FALSE),
  IF(AND(VALUE(LEFT($A1184,3))=311,RIGHT($B1184,5)="Total"),VLOOKUP('311'!$G$59,_311_Table3,MATCH(MID($B1184,1,1),_311_Table3_ColumnLookup,0),FALSE),
  IF(VALUE(LEFT($A1184,3))=311,VLOOKUP(VALUE(MID($B1184,2,1)),_311_Table3,MATCH(MID($B1184,1,1),_311_Table3_ColumnLookup,0),FALSE)
+N("311"),
  IF(AND(VALUE(LEFT($A1184,3))=312,LEFT($G1184,10)="Unincepted",$B1184="G "),VLOOKUP(" ULO",_312_Table3,MATCH('312'!$N$16,_312_Table3_ColumnLookup,0),FALSE),
  IF(AND(VALUE(LEFT($A1184,3))=312,LEFT($G1184,10)="Unincepted",$B1184="O "),VLOOKUP(" ULO",_312_Table3,MATCH('312'!$V$16,_312_Table3_ColumnLookup,0),FALSE),
  IF(AND(VALUE(LEFT($A1184,3))=312,LEFT($G1184,10)="Unincepted",$B1184="Q "),VLOOKUP(" ULO",_312_Table3,MATCH('312'!$X$16,_312_Table3_ColumnLookup,0),FALSE),
  IF(AND(VALUE(LEFT($A1184,3))=312,LEFT($G1184,10)="Unincepted"),VLOOKUP(" ULO",_312_Table3,MATCH(LEFT($B1184,1),_312_Table3_ColumnLookup,0),FALSE),
  IF(AND(VALUE(LEFT($A1184,3))=312,LEFT($G1184,5)="Total",$B1184="G "),VLOOKUP('312'!$F$80,_312_Table3,MATCH('312'!$N$16,_312_Table3_ColumnLookup,0),FALSE),
  IF(AND(VALUE(LEFT($A1184,3))=312,LEFT($G1184,5)="Total",$B1184="O "),VLOOKUP('312'!$F$80,_312_Table3,MATCH('312'!$V$16,_312_Table3_ColumnLookup,0),FALSE),
  IF(AND(VALUE(LEFT($A1184,3))=312,LEFT($G1184,5)="Total",$B1184="Q "),VLOOKUP('312'!$F$80,_312_Table3,MATCH('312'!$X$16,_312_Table3_ColumnLookup,0),FALSE),
  IF(AND(VALUE(LEFT($A1184,3))=312,LEFT($G1184,5)="Total"),VLOOKUP('312'!$F$80,_312_Table3,MATCH(LEFT($B1184,1),_312_Table3_ColumnLookup,0),FALSE),
  IF(AND(VALUE(LEFT($A1184,3))=312,LEN($I1184)=4,$B1184="G"),VLOOKUP($I1184,_312_Table3,MATCH('312'!$N$16,_312_Table3_ColumnLookup,0),FALSE),
  IF(AND(VALUE(LEFT($A1184,3))=312,LEN($I1184)=4,$B1184="O"),VLOOKUP($I1184,_312_Table3,MATCH('312'!$V$16,_312_Table3_ColumnLookup,0),FALSE),
  IF(AND(VALUE(LEFT($A1184,3))=312,LEN($I1184)=4,$B1184="Q"),VLOOKUP($I1184,_312_Table3,MATCH('312'!$X$16,_312_Table3_ColumnLookup,0),FALSE),
  IF(AND(VALUE(LEFT($A1184,3))=312,LEN($I1184)=4),VLOOKUP($I1184,_312_Table3,MATCH(LEFT($B1184,1),_312_Table3_ColumnLookup,0),FALSE)
+N("312"),
  IF(VALUE(LEFT($A1184,3))=313,VLOOKUP(VALUE(MID($B1184,2,1)),_313_Table3,MATCH(MID($B1184,1,1),_313_Table3_ColumnLookup,0),FALSE)
+N("313"),
  IF(AND(VALUE(LEFT($A1184,3))=314,LEN($B1184)=3),VLOOKUP(VALUE(MID($B1184,2,2)),_314_Table3,MATCH(MID($B1184,1,1),_314_Table3_ColumnLookup,0),FALSE),
  IF(VALUE(LEFT($A1184,3))=314,VLOOKUP(VALUE(MID($B1184,2,1)),_314_Table3,MATCH(MID($B1184,1,1),_314_Table3_ColumnLookup,0),FALSE)
+N("314"),
""))))))))))))))))))))))))</f>
        <v>#N/A</v>
      </c>
      <c r="H1184" s="321" t="str">
        <f>IFERROR(
IF(ISERROR($D1184)=FALSE,$D1184,IF(ISERROR($E1184)=FALSE,$E1184,IF(ISERROR($F1184)=FALSE,$F1184
+N("012 checkboxes"),
IF(
IF(OR(LEFT($A1184,9)="Syndicate",LEFT($A1184,12)="NewSyndicate"),VLOOKUP($A1184,'012'!$J:$ZW,MATCH("Link to button",'012'!$J$1:$ZW$1,0),0)
+N("309 checkbox"),
IF($C1184="309 LCR Summary0",VLOOKUP("Notes990",'309'!$P:$ZZ,MATCH("Link to button",'309'!$P$1:$ZZ$1,0),0)
+N("313 checkboxes"),
IF($C1184="313 Financial Information0LcmVsScr",IF($C1184="309 LCR Summary0",VLOOKUP("LcmVsScr",'309'!$N:$ZZ,MATCH("Link to button",'309'!$N$1:$ZZ$1,0),0),
IF($C1184="313 Financial Information0LcrDocAttached",IF($C1184="309 LCR Summary0",VLOOKUP("LcrDocAttached",'309'!$N:$ZZ,MATCH("Link to button",'309'!$N$1:$ZZ$1,0),
0)))))))=1,TRUE,FALSE)
))),"")</f>
        <v/>
      </c>
    </row>
    <row r="1185" spans="1:8">
      <c r="A1185" s="237" t="e">
        <f>VLOOKUP($G1185,CSVLookups!$B:$R,MATCH(A$1,CSVLookups!$B$1:$R$1,0),FALSE)</f>
        <v>#N/A</v>
      </c>
      <c r="B1185" s="237" t="e">
        <f>VLOOKUP($G1185,CSVLookups!$B:$R,MATCH(B$1,CSVLookups!$B$1:$R$1,0),FALSE)</f>
        <v>#N/A</v>
      </c>
      <c r="C1185" s="238" t="e">
        <f t="shared" si="19"/>
        <v>#N/A</v>
      </c>
      <c r="D1185" s="238" t="e">
        <f>IF(AND(VALUE(LEFT($A1185,3))=309,LEN($B1185)=3),VLOOKUP(VALUE(MID($B1185,2,2)),_309_Table1,MATCH(MID($B1185,1,1),_309_Table1_ColumnLookup,0),FALSE),
  IF($C1185="309 LCR SummaryA",OneYearSCR,IF($C1185="309 LCR SummaryB",UltimateSCR,IF(VALUE(LEFT($A1185,3))=309,VLOOKUP(VALUE(MID($B1185,2,1)),_309_Table1,MATCH(MID($B1185,1,1),_309_Table1_ColumnLookup,0),FALSE)
+N("309"),
  IF(VALUE(LEFT($A1185,3))=310,VLOOKUP(VALUE(MID($B1185,2,1)),_310_Table1,MATCH(MID($B1185,1,1),_310_Table1_ColumnLookup,0),FALSE)
+N("310"),
  IF(AND(VALUE(LEFT($A1185,3))=311,LEN($I1185)=4),VLOOKUP($I1185,_311_Table1,MATCH($B1185,_311_Table1_ColumnLookup,0),FALSE),
  IF(AND(VALUE(LEFT($A1185,3))=311,OR($B1185="I2",$B1185="J2",$B1185="K2",$B1185="L2")),VLOOKUP('311'!$G$58,_311_Table1,MATCH(MID($B1185,1,1),_311_Table1_ColumnLookup,0),FALSE),
  IF(AND(VALUE(LEFT($A1185,3))=311,RIGHT($B1185,5)="Total"),VLOOKUP('311'!$G$59,_311_Table1,MATCH(MID($B1185,1,1),_311_Table1_ColumnLookup,0),FALSE),
  IF(VALUE(LEFT($A1185,3))=311,VLOOKUP(VALUE(MID($B1185,2,1)),_311_Table1,MATCH(MID($B1185,1,1),_311_Table1_ColumnLookup,0),FALSE)
+N("311"),
  IF(AND(VALUE(LEFT($A1185,3))=312,LEFT($G1185,10)="Unincepted",$B1185="G "),VLOOKUP(" ULO",_312_Table1,MATCH('312'!$N$16,_312_Table1_ColumnLookup,0),FALSE),
  IF(AND(VALUE(LEFT($A1185,3))=312,LEFT($G1185,10)="Unincepted",$B1185="O "),VLOOKUP(" ULO",_312_Table1,MATCH('312'!$V$16,_312_Table1_ColumnLookup,0),FALSE),
  IF(AND(VALUE(LEFT($A1185,3))=312,LEFT($G1185,10)="Unincepted",$B1185="Q "),VLOOKUP(" ULO",_312_Table1,MATCH('312'!$X$16,_312_Table1_ColumnLookup,0),FALSE),
  IF(AND(VALUE(LEFT($A1185,3))=312,LEFT($G1185,10)="Unincepted"),VLOOKUP(" ULO",_312_Table1,MATCH(LEFT($B1185,1),_312_Table1_ColumnLookup,0),FALSE),
  IF(AND(VALUE(LEFT($A1185,3))=312,LEFT($G1185,5)="Total",$B1185="G "),VLOOKUP('312'!$F$80,_312_Table1,MATCH('312'!$N$16,_312_Table1_ColumnLookup,0),FALSE),
  IF(AND(VALUE(LEFT($A1185,3))=312,LEFT($G1185,5)="Total",$B1185="O "),VLOOKUP('312'!$F$80,_312_Table1,MATCH('312'!$V$16,_312_Table1_ColumnLookup,0),FALSE),
  IF(AND(VALUE(LEFT($A1185,3))=312,LEFT($G1185,5)="Total",$B1185="Q "),VLOOKUP('312'!$F$80,_312_Table1,MATCH('312'!$X$16,_312_Table1_ColumnLookup,0),FALSE),
  IF(AND(VALUE(LEFT($A1185,3))=312,LEFT($G1185,5)="Total"),VLOOKUP('312'!$F$80,_312_Table1,MATCH(LEFT($B1185,1),_312_Table1_ColumnLookup,0),FALSE),
  IF(AND(VALUE(LEFT($A1185,3))=312,LEN($I1185)=4,$B1185="G"),VLOOKUP($I1185,_312_Table1,MATCH('312'!$N$16,_312_Table1_ColumnLookup,0),FALSE),
  IF(AND(VALUE(LEFT($A1185,3))=312,LEN($I1185)=4,$B1185="O"),VLOOKUP($I1185,_312_Table1,MATCH('312'!$V$16,_312_Table1_ColumnLookup,0),FALSE),
  IF(AND(VALUE(LEFT($A1185,3))=312,LEN($I1185)=4,$B1185="Q"),VLOOKUP($I1185,_312_Table1,MATCH('312'!$X$16,_312_Table1_ColumnLookup,0),FALSE),
  IF(AND(VALUE(LEFT($A1185,3))=312,LEN($I1185)=4),VLOOKUP($I1185,_312_Table1,MATCH(LEFT($B1185,1),_312_Table1_ColumnLookup,0),FALSE)
+N("312"),
  IF(VALUE(LEFT($A1185,3))=313,VLOOKUP(VALUE(MID($B1185,2,1)),_313_Table1,MATCH(MID($B1185,1,1),_313_Table1_ColumnLookup,0),FALSE)
+N("313"),
  IF(AND(VALUE(LEFT($A1185,3))=314,LEN($B1185)=3),VLOOKUP(VALUE(MID($B1185,2,2)),_314_Table1,MATCH(MID($B1185,1,1),_314_Table1_ColumnLookup,0),FALSE),
  IF(VALUE(LEFT($A1185,3))=314,VLOOKUP(VALUE(MID($B1185,2,1)),_314_Table1,MATCH(MID($B1185,1,1),_314_Table1_ColumnLookup,0),FALSE)
+N("314"),
""))))))))))))))))))))))))</f>
        <v>#N/A</v>
      </c>
      <c r="E1185" s="238" t="e">
        <f>IF(AND(VALUE(LEFT($A1185,3))=309,LEN($B1185)=3),VLOOKUP(VALUE(MID($B1185,2,2)),_309_Table2,MATCH(MID($B1185,1,1),_309_Table2_ColumnLookup,0),FALSE),
  IF($C1185="309 LCR SummaryA",OneYearSCR,IF($C1185="309 LCR SummaryB",UltimateSCR,IF(VALUE(LEFT($A1185,3))=309,VLOOKUP(VALUE(MID($B1185,2,1)),_309_Table2,MATCH(MID($B1185,1,1),_309_Table2_ColumnLookup,0),FALSE)
+N("309"),
  IF(VALUE(LEFT($A1185,3))=310,VLOOKUP(VALUE(MID($B1185,2,1)),_310_Table2,MATCH(MID($B1185,1,1),_310_Table2_ColumnLookup,0),FALSE)
+N("310"),
  IF(AND(VALUE(LEFT($A1185,3))=311,LEN($I1185)=4),VLOOKUP($I1185,_311_Table2,MATCH($B1185,_311_Table2_ColumnLookup,0),FALSE),
  IF(AND(VALUE(LEFT($A1185,3))=311,OR($B1185="I2",$B1185="J2",$B1185="K2",$B1185="L2")),VLOOKUP('311'!$G$58,_311_Table2,MATCH(MID($B1185,1,1),_311_Table2_ColumnLookup,0),FALSE),
  IF(AND(VALUE(LEFT($A1185,3))=311,RIGHT($B1185,5)="Total"),VLOOKUP('311'!$G$59,_311_Table2,MATCH(MID($B1185,1,1),_311_Table2_ColumnLookup,0),FALSE),
  IF(VALUE(LEFT($A1185,3))=311,VLOOKUP(VALUE(MID($B1185,2,1)),_311_Table2,MATCH(MID($B1185,1,1),_311_Table2_ColumnLookup,0),FALSE)
+N("311"),
  IF(AND(VALUE(LEFT($A1185,3))=312,LEFT($G1185,10)="Unincepted",$B1185="G "),VLOOKUP(" ULO",_312_Table2,MATCH('312'!$N$16,_312_Table2_ColumnLookup,0),FALSE),
  IF(AND(VALUE(LEFT($A1185,3))=312,LEFT($G1185,10)="Unincepted",$B1185="O "),VLOOKUP(" ULO",_312_Table2,MATCH('312'!$V$16,_312_Table2_ColumnLookup,0),FALSE),
  IF(AND(VALUE(LEFT($A1185,3))=312,LEFT($G1185,10)="Unincepted",$B1185="Q "),VLOOKUP(" ULO",_312_Table2,MATCH('312'!$X$16,_312_Table2_ColumnLookup,0),FALSE),
  IF(AND(VALUE(LEFT($A1185,3))=312,LEFT($G1185,10)="Unincepted"),VLOOKUP(" ULO",_312_Table2,MATCH(LEFT($B1185,1),_312_Table2_ColumnLookup,0),FALSE),
  IF(AND(VALUE(LEFT($A1185,3))=312,LEFT($G1185,5)="Total",$B1185="G "),VLOOKUP('312'!$F$80,_312_Table2,MATCH('312'!$N$16,_312_Table2_ColumnLookup,0),FALSE),
  IF(AND(VALUE(LEFT($A1185,3))=312,LEFT($G1185,5)="Total",$B1185="O "),VLOOKUP('312'!$F$80,_312_Table2,MATCH('312'!$V$16,_312_Table2_ColumnLookup,0),FALSE),
  IF(AND(VALUE(LEFT($A1185,3))=312,LEFT($G1185,5)="Total",$B1185="Q "),VLOOKUP('312'!$F$80,_312_Table2,MATCH('312'!$X$16,_312_Table2_ColumnLookup,0),FALSE),
  IF(AND(VALUE(LEFT($A1185,3))=312,LEFT($G1185,5)="Total"),VLOOKUP('312'!$F$80,_312_Table2,MATCH(LEFT($B1185,1),_312_Table2_ColumnLookup,0),FALSE),
  IF(AND(VALUE(LEFT($A1185,3))=312,LEN($I1185)=4,$B1185="G"),VLOOKUP($I1185,_312_Table2,MATCH('312'!$N$16,_312_Table2_ColumnLookup,0),FALSE),
  IF(AND(VALUE(LEFT($A1185,3))=312,LEN($I1185)=4,$B1185="O"),VLOOKUP($I1185,_312_Table2,MATCH('312'!$V$16,_312_Table2_ColumnLookup,0),FALSE),
  IF(AND(VALUE(LEFT($A1185,3))=312,LEN($I1185)=4,$B1185="Q"),VLOOKUP($I1185,_312_Table2,MATCH('312'!$X$16,_312_Table2_ColumnLookup,0),FALSE),
  IF(AND(VALUE(LEFT($A1185,3))=312,LEN($I1185)=4),VLOOKUP($I1185,_312_Table2,MATCH(LEFT($B1185,1),_312_Table2_ColumnLookup,0),FALSE)
+N("312"),
  IF(VALUE(LEFT($A1185,3))=313,VLOOKUP(VALUE(MID($B1185,2,1)),_313_Table2,MATCH(MID($B1185,1,1),_313_Table2_ColumnLookup,0),FALSE)
+N("313"),
  IF(AND(VALUE(LEFT($A1185,3))=314,LEN($B1185)=3),VLOOKUP(VALUE(MID($B1185,2,2)),_314_Table2,MATCH(MID($B1185,1,1),_314_Table2_ColumnLookup,0),FALSE),
  IF(VALUE(LEFT($A1185,3))=314,VLOOKUP(VALUE(MID($B1185,2,1)),_314_Table2,MATCH(MID($B1185,1,1),_314_Table2_ColumnLookup,0),FALSE)
+N("314"),
""))))))))))))))))))))))))</f>
        <v>#N/A</v>
      </c>
      <c r="F1185" s="238" t="e">
        <f>IF(AND(VALUE(LEFT($A1185,3))=309,LEN($B1185)=3),VLOOKUP(VALUE(MID($B1185,2,2)),_309_Table3,MATCH(MID($B1185,1,1),_309_Table3_ColumnLookup,0),FALSE),
  IF($C1185="309 LCR SummaryA",OneYearSCR,IF($C1185="309 LCR SummaryB",UltimateSCR,IF(VALUE(LEFT($A1185,3))=309,VLOOKUP(VALUE(MID($B1185,2,1)),_309_Table3,MATCH(MID($B1185,1,1),_309_Table3_ColumnLookup,0),FALSE)
+N("309"),
  IF(VALUE(LEFT($A1185,3))=310,VLOOKUP(VALUE(MID($B1185,2,1)),_310_Table3,MATCH(MID($B1185,1,1),_310_Table3_ColumnLookup,0),FALSE)
+N("310"),
  IF(AND(VALUE(LEFT($A1185,3))=311,LEN($I1185)=4),VLOOKUP($I1185,_311_Table3,MATCH($B1185,_311_Table3_ColumnLookup,0),FALSE),
  IF(AND(VALUE(LEFT($A1185,3))=311,OR($B1185="I2",$B1185="J2",$B1185="K2",$B1185="L2")),VLOOKUP('311'!$G$58,_311_Table3,MATCH(MID($B1185,1,1),_311_Table3_ColumnLookup,0),FALSE),
  IF(AND(VALUE(LEFT($A1185,3))=311,RIGHT($B1185,5)="Total"),VLOOKUP('311'!$G$59,_311_Table3,MATCH(MID($B1185,1,1),_311_Table3_ColumnLookup,0),FALSE),
  IF(VALUE(LEFT($A1185,3))=311,VLOOKUP(VALUE(MID($B1185,2,1)),_311_Table3,MATCH(MID($B1185,1,1),_311_Table3_ColumnLookup,0),FALSE)
+N("311"),
  IF(AND(VALUE(LEFT($A1185,3))=312,LEFT($G1185,10)="Unincepted",$B1185="G "),VLOOKUP(" ULO",_312_Table3,MATCH('312'!$N$16,_312_Table3_ColumnLookup,0),FALSE),
  IF(AND(VALUE(LEFT($A1185,3))=312,LEFT($G1185,10)="Unincepted",$B1185="O "),VLOOKUP(" ULO",_312_Table3,MATCH('312'!$V$16,_312_Table3_ColumnLookup,0),FALSE),
  IF(AND(VALUE(LEFT($A1185,3))=312,LEFT($G1185,10)="Unincepted",$B1185="Q "),VLOOKUP(" ULO",_312_Table3,MATCH('312'!$X$16,_312_Table3_ColumnLookup,0),FALSE),
  IF(AND(VALUE(LEFT($A1185,3))=312,LEFT($G1185,10)="Unincepted"),VLOOKUP(" ULO",_312_Table3,MATCH(LEFT($B1185,1),_312_Table3_ColumnLookup,0),FALSE),
  IF(AND(VALUE(LEFT($A1185,3))=312,LEFT($G1185,5)="Total",$B1185="G "),VLOOKUP('312'!$F$80,_312_Table3,MATCH('312'!$N$16,_312_Table3_ColumnLookup,0),FALSE),
  IF(AND(VALUE(LEFT($A1185,3))=312,LEFT($G1185,5)="Total",$B1185="O "),VLOOKUP('312'!$F$80,_312_Table3,MATCH('312'!$V$16,_312_Table3_ColumnLookup,0),FALSE),
  IF(AND(VALUE(LEFT($A1185,3))=312,LEFT($G1185,5)="Total",$B1185="Q "),VLOOKUP('312'!$F$80,_312_Table3,MATCH('312'!$X$16,_312_Table3_ColumnLookup,0),FALSE),
  IF(AND(VALUE(LEFT($A1185,3))=312,LEFT($G1185,5)="Total"),VLOOKUP('312'!$F$80,_312_Table3,MATCH(LEFT($B1185,1),_312_Table3_ColumnLookup,0),FALSE),
  IF(AND(VALUE(LEFT($A1185,3))=312,LEN($I1185)=4,$B1185="G"),VLOOKUP($I1185,_312_Table3,MATCH('312'!$N$16,_312_Table3_ColumnLookup,0),FALSE),
  IF(AND(VALUE(LEFT($A1185,3))=312,LEN($I1185)=4,$B1185="O"),VLOOKUP($I1185,_312_Table3,MATCH('312'!$V$16,_312_Table3_ColumnLookup,0),FALSE),
  IF(AND(VALUE(LEFT($A1185,3))=312,LEN($I1185)=4,$B1185="Q"),VLOOKUP($I1185,_312_Table3,MATCH('312'!$X$16,_312_Table3_ColumnLookup,0),FALSE),
  IF(AND(VALUE(LEFT($A1185,3))=312,LEN($I1185)=4),VLOOKUP($I1185,_312_Table3,MATCH(LEFT($B1185,1),_312_Table3_ColumnLookup,0),FALSE)
+N("312"),
  IF(VALUE(LEFT($A1185,3))=313,VLOOKUP(VALUE(MID($B1185,2,1)),_313_Table3,MATCH(MID($B1185,1,1),_313_Table3_ColumnLookup,0),FALSE)
+N("313"),
  IF(AND(VALUE(LEFT($A1185,3))=314,LEN($B1185)=3),VLOOKUP(VALUE(MID($B1185,2,2)),_314_Table3,MATCH(MID($B1185,1,1),_314_Table3_ColumnLookup,0),FALSE),
  IF(VALUE(LEFT($A1185,3))=314,VLOOKUP(VALUE(MID($B1185,2,1)),_314_Table3,MATCH(MID($B1185,1,1),_314_Table3_ColumnLookup,0),FALSE)
+N("314"),
""))))))))))))))))))))))))</f>
        <v>#N/A</v>
      </c>
      <c r="H1185" s="321" t="str">
        <f>IFERROR(
IF(ISERROR($D1185)=FALSE,$D1185,IF(ISERROR($E1185)=FALSE,$E1185,IF(ISERROR($F1185)=FALSE,$F1185
+N("012 checkboxes"),
IF(
IF(OR(LEFT($A1185,9)="Syndicate",LEFT($A1185,12)="NewSyndicate"),VLOOKUP($A1185,'012'!$J:$ZW,MATCH("Link to button",'012'!$J$1:$ZW$1,0),0)
+N("309 checkbox"),
IF($C1185="309 LCR Summary0",VLOOKUP("Notes990",'309'!$P:$ZZ,MATCH("Link to button",'309'!$P$1:$ZZ$1,0),0)
+N("313 checkboxes"),
IF($C1185="313 Financial Information0LcmVsScr",IF($C1185="309 LCR Summary0",VLOOKUP("LcmVsScr",'309'!$N:$ZZ,MATCH("Link to button",'309'!$N$1:$ZZ$1,0),0),
IF($C1185="313 Financial Information0LcrDocAttached",IF($C1185="309 LCR Summary0",VLOOKUP("LcrDocAttached",'309'!$N:$ZZ,MATCH("Link to button",'309'!$N$1:$ZZ$1,0),
0)))))))=1,TRUE,FALSE)
))),"")</f>
        <v/>
      </c>
    </row>
    <row r="1186" spans="1:8">
      <c r="A1186" s="237" t="e">
        <f>VLOOKUP($G1186,CSVLookups!$B:$R,MATCH(A$1,CSVLookups!$B$1:$R$1,0),FALSE)</f>
        <v>#N/A</v>
      </c>
      <c r="B1186" s="237" t="e">
        <f>VLOOKUP($G1186,CSVLookups!$B:$R,MATCH(B$1,CSVLookups!$B$1:$R$1,0),FALSE)</f>
        <v>#N/A</v>
      </c>
      <c r="C1186" s="238" t="e">
        <f t="shared" si="19"/>
        <v>#N/A</v>
      </c>
      <c r="D1186" s="238" t="e">
        <f>IF(AND(VALUE(LEFT($A1186,3))=309,LEN($B1186)=3),VLOOKUP(VALUE(MID($B1186,2,2)),_309_Table1,MATCH(MID($B1186,1,1),_309_Table1_ColumnLookup,0),FALSE),
  IF($C1186="309 LCR SummaryA",OneYearSCR,IF($C1186="309 LCR SummaryB",UltimateSCR,IF(VALUE(LEFT($A1186,3))=309,VLOOKUP(VALUE(MID($B1186,2,1)),_309_Table1,MATCH(MID($B1186,1,1),_309_Table1_ColumnLookup,0),FALSE)
+N("309"),
  IF(VALUE(LEFT($A1186,3))=310,VLOOKUP(VALUE(MID($B1186,2,1)),_310_Table1,MATCH(MID($B1186,1,1),_310_Table1_ColumnLookup,0),FALSE)
+N("310"),
  IF(AND(VALUE(LEFT($A1186,3))=311,LEN($I1186)=4),VLOOKUP($I1186,_311_Table1,MATCH($B1186,_311_Table1_ColumnLookup,0),FALSE),
  IF(AND(VALUE(LEFT($A1186,3))=311,OR($B1186="I2",$B1186="J2",$B1186="K2",$B1186="L2")),VLOOKUP('311'!$G$58,_311_Table1,MATCH(MID($B1186,1,1),_311_Table1_ColumnLookup,0),FALSE),
  IF(AND(VALUE(LEFT($A1186,3))=311,RIGHT($B1186,5)="Total"),VLOOKUP('311'!$G$59,_311_Table1,MATCH(MID($B1186,1,1),_311_Table1_ColumnLookup,0),FALSE),
  IF(VALUE(LEFT($A1186,3))=311,VLOOKUP(VALUE(MID($B1186,2,1)),_311_Table1,MATCH(MID($B1186,1,1),_311_Table1_ColumnLookup,0),FALSE)
+N("311"),
  IF(AND(VALUE(LEFT($A1186,3))=312,LEFT($G1186,10)="Unincepted",$B1186="G "),VLOOKUP(" ULO",_312_Table1,MATCH('312'!$N$16,_312_Table1_ColumnLookup,0),FALSE),
  IF(AND(VALUE(LEFT($A1186,3))=312,LEFT($G1186,10)="Unincepted",$B1186="O "),VLOOKUP(" ULO",_312_Table1,MATCH('312'!$V$16,_312_Table1_ColumnLookup,0),FALSE),
  IF(AND(VALUE(LEFT($A1186,3))=312,LEFT($G1186,10)="Unincepted",$B1186="Q "),VLOOKUP(" ULO",_312_Table1,MATCH('312'!$X$16,_312_Table1_ColumnLookup,0),FALSE),
  IF(AND(VALUE(LEFT($A1186,3))=312,LEFT($G1186,10)="Unincepted"),VLOOKUP(" ULO",_312_Table1,MATCH(LEFT($B1186,1),_312_Table1_ColumnLookup,0),FALSE),
  IF(AND(VALUE(LEFT($A1186,3))=312,LEFT($G1186,5)="Total",$B1186="G "),VLOOKUP('312'!$F$80,_312_Table1,MATCH('312'!$N$16,_312_Table1_ColumnLookup,0),FALSE),
  IF(AND(VALUE(LEFT($A1186,3))=312,LEFT($G1186,5)="Total",$B1186="O "),VLOOKUP('312'!$F$80,_312_Table1,MATCH('312'!$V$16,_312_Table1_ColumnLookup,0),FALSE),
  IF(AND(VALUE(LEFT($A1186,3))=312,LEFT($G1186,5)="Total",$B1186="Q "),VLOOKUP('312'!$F$80,_312_Table1,MATCH('312'!$X$16,_312_Table1_ColumnLookup,0),FALSE),
  IF(AND(VALUE(LEFT($A1186,3))=312,LEFT($G1186,5)="Total"),VLOOKUP('312'!$F$80,_312_Table1,MATCH(LEFT($B1186,1),_312_Table1_ColumnLookup,0),FALSE),
  IF(AND(VALUE(LEFT($A1186,3))=312,LEN($I1186)=4,$B1186="G"),VLOOKUP($I1186,_312_Table1,MATCH('312'!$N$16,_312_Table1_ColumnLookup,0),FALSE),
  IF(AND(VALUE(LEFT($A1186,3))=312,LEN($I1186)=4,$B1186="O"),VLOOKUP($I1186,_312_Table1,MATCH('312'!$V$16,_312_Table1_ColumnLookup,0),FALSE),
  IF(AND(VALUE(LEFT($A1186,3))=312,LEN($I1186)=4,$B1186="Q"),VLOOKUP($I1186,_312_Table1,MATCH('312'!$X$16,_312_Table1_ColumnLookup,0),FALSE),
  IF(AND(VALUE(LEFT($A1186,3))=312,LEN($I1186)=4),VLOOKUP($I1186,_312_Table1,MATCH(LEFT($B1186,1),_312_Table1_ColumnLookup,0),FALSE)
+N("312"),
  IF(VALUE(LEFT($A1186,3))=313,VLOOKUP(VALUE(MID($B1186,2,1)),_313_Table1,MATCH(MID($B1186,1,1),_313_Table1_ColumnLookup,0),FALSE)
+N("313"),
  IF(AND(VALUE(LEFT($A1186,3))=314,LEN($B1186)=3),VLOOKUP(VALUE(MID($B1186,2,2)),_314_Table1,MATCH(MID($B1186,1,1),_314_Table1_ColumnLookup,0),FALSE),
  IF(VALUE(LEFT($A1186,3))=314,VLOOKUP(VALUE(MID($B1186,2,1)),_314_Table1,MATCH(MID($B1186,1,1),_314_Table1_ColumnLookup,0),FALSE)
+N("314"),
""))))))))))))))))))))))))</f>
        <v>#N/A</v>
      </c>
      <c r="E1186" s="238" t="e">
        <f>IF(AND(VALUE(LEFT($A1186,3))=309,LEN($B1186)=3),VLOOKUP(VALUE(MID($B1186,2,2)),_309_Table2,MATCH(MID($B1186,1,1),_309_Table2_ColumnLookup,0),FALSE),
  IF($C1186="309 LCR SummaryA",OneYearSCR,IF($C1186="309 LCR SummaryB",UltimateSCR,IF(VALUE(LEFT($A1186,3))=309,VLOOKUP(VALUE(MID($B1186,2,1)),_309_Table2,MATCH(MID($B1186,1,1),_309_Table2_ColumnLookup,0),FALSE)
+N("309"),
  IF(VALUE(LEFT($A1186,3))=310,VLOOKUP(VALUE(MID($B1186,2,1)),_310_Table2,MATCH(MID($B1186,1,1),_310_Table2_ColumnLookup,0),FALSE)
+N("310"),
  IF(AND(VALUE(LEFT($A1186,3))=311,LEN($I1186)=4),VLOOKUP($I1186,_311_Table2,MATCH($B1186,_311_Table2_ColumnLookup,0),FALSE),
  IF(AND(VALUE(LEFT($A1186,3))=311,OR($B1186="I2",$B1186="J2",$B1186="K2",$B1186="L2")),VLOOKUP('311'!$G$58,_311_Table2,MATCH(MID($B1186,1,1),_311_Table2_ColumnLookup,0),FALSE),
  IF(AND(VALUE(LEFT($A1186,3))=311,RIGHT($B1186,5)="Total"),VLOOKUP('311'!$G$59,_311_Table2,MATCH(MID($B1186,1,1),_311_Table2_ColumnLookup,0),FALSE),
  IF(VALUE(LEFT($A1186,3))=311,VLOOKUP(VALUE(MID($B1186,2,1)),_311_Table2,MATCH(MID($B1186,1,1),_311_Table2_ColumnLookup,0),FALSE)
+N("311"),
  IF(AND(VALUE(LEFT($A1186,3))=312,LEFT($G1186,10)="Unincepted",$B1186="G "),VLOOKUP(" ULO",_312_Table2,MATCH('312'!$N$16,_312_Table2_ColumnLookup,0),FALSE),
  IF(AND(VALUE(LEFT($A1186,3))=312,LEFT($G1186,10)="Unincepted",$B1186="O "),VLOOKUP(" ULO",_312_Table2,MATCH('312'!$V$16,_312_Table2_ColumnLookup,0),FALSE),
  IF(AND(VALUE(LEFT($A1186,3))=312,LEFT($G1186,10)="Unincepted",$B1186="Q "),VLOOKUP(" ULO",_312_Table2,MATCH('312'!$X$16,_312_Table2_ColumnLookup,0),FALSE),
  IF(AND(VALUE(LEFT($A1186,3))=312,LEFT($G1186,10)="Unincepted"),VLOOKUP(" ULO",_312_Table2,MATCH(LEFT($B1186,1),_312_Table2_ColumnLookup,0),FALSE),
  IF(AND(VALUE(LEFT($A1186,3))=312,LEFT($G1186,5)="Total",$B1186="G "),VLOOKUP('312'!$F$80,_312_Table2,MATCH('312'!$N$16,_312_Table2_ColumnLookup,0),FALSE),
  IF(AND(VALUE(LEFT($A1186,3))=312,LEFT($G1186,5)="Total",$B1186="O "),VLOOKUP('312'!$F$80,_312_Table2,MATCH('312'!$V$16,_312_Table2_ColumnLookup,0),FALSE),
  IF(AND(VALUE(LEFT($A1186,3))=312,LEFT($G1186,5)="Total",$B1186="Q "),VLOOKUP('312'!$F$80,_312_Table2,MATCH('312'!$X$16,_312_Table2_ColumnLookup,0),FALSE),
  IF(AND(VALUE(LEFT($A1186,3))=312,LEFT($G1186,5)="Total"),VLOOKUP('312'!$F$80,_312_Table2,MATCH(LEFT($B1186,1),_312_Table2_ColumnLookup,0),FALSE),
  IF(AND(VALUE(LEFT($A1186,3))=312,LEN($I1186)=4,$B1186="G"),VLOOKUP($I1186,_312_Table2,MATCH('312'!$N$16,_312_Table2_ColumnLookup,0),FALSE),
  IF(AND(VALUE(LEFT($A1186,3))=312,LEN($I1186)=4,$B1186="O"),VLOOKUP($I1186,_312_Table2,MATCH('312'!$V$16,_312_Table2_ColumnLookup,0),FALSE),
  IF(AND(VALUE(LEFT($A1186,3))=312,LEN($I1186)=4,$B1186="Q"),VLOOKUP($I1186,_312_Table2,MATCH('312'!$X$16,_312_Table2_ColumnLookup,0),FALSE),
  IF(AND(VALUE(LEFT($A1186,3))=312,LEN($I1186)=4),VLOOKUP($I1186,_312_Table2,MATCH(LEFT($B1186,1),_312_Table2_ColumnLookup,0),FALSE)
+N("312"),
  IF(VALUE(LEFT($A1186,3))=313,VLOOKUP(VALUE(MID($B1186,2,1)),_313_Table2,MATCH(MID($B1186,1,1),_313_Table2_ColumnLookup,0),FALSE)
+N("313"),
  IF(AND(VALUE(LEFT($A1186,3))=314,LEN($B1186)=3),VLOOKUP(VALUE(MID($B1186,2,2)),_314_Table2,MATCH(MID($B1186,1,1),_314_Table2_ColumnLookup,0),FALSE),
  IF(VALUE(LEFT($A1186,3))=314,VLOOKUP(VALUE(MID($B1186,2,1)),_314_Table2,MATCH(MID($B1186,1,1),_314_Table2_ColumnLookup,0),FALSE)
+N("314"),
""))))))))))))))))))))))))</f>
        <v>#N/A</v>
      </c>
      <c r="F1186" s="238" t="e">
        <f>IF(AND(VALUE(LEFT($A1186,3))=309,LEN($B1186)=3),VLOOKUP(VALUE(MID($B1186,2,2)),_309_Table3,MATCH(MID($B1186,1,1),_309_Table3_ColumnLookup,0),FALSE),
  IF($C1186="309 LCR SummaryA",OneYearSCR,IF($C1186="309 LCR SummaryB",UltimateSCR,IF(VALUE(LEFT($A1186,3))=309,VLOOKUP(VALUE(MID($B1186,2,1)),_309_Table3,MATCH(MID($B1186,1,1),_309_Table3_ColumnLookup,0),FALSE)
+N("309"),
  IF(VALUE(LEFT($A1186,3))=310,VLOOKUP(VALUE(MID($B1186,2,1)),_310_Table3,MATCH(MID($B1186,1,1),_310_Table3_ColumnLookup,0),FALSE)
+N("310"),
  IF(AND(VALUE(LEFT($A1186,3))=311,LEN($I1186)=4),VLOOKUP($I1186,_311_Table3,MATCH($B1186,_311_Table3_ColumnLookup,0),FALSE),
  IF(AND(VALUE(LEFT($A1186,3))=311,OR($B1186="I2",$B1186="J2",$B1186="K2",$B1186="L2")),VLOOKUP('311'!$G$58,_311_Table3,MATCH(MID($B1186,1,1),_311_Table3_ColumnLookup,0),FALSE),
  IF(AND(VALUE(LEFT($A1186,3))=311,RIGHT($B1186,5)="Total"),VLOOKUP('311'!$G$59,_311_Table3,MATCH(MID($B1186,1,1),_311_Table3_ColumnLookup,0),FALSE),
  IF(VALUE(LEFT($A1186,3))=311,VLOOKUP(VALUE(MID($B1186,2,1)),_311_Table3,MATCH(MID($B1186,1,1),_311_Table3_ColumnLookup,0),FALSE)
+N("311"),
  IF(AND(VALUE(LEFT($A1186,3))=312,LEFT($G1186,10)="Unincepted",$B1186="G "),VLOOKUP(" ULO",_312_Table3,MATCH('312'!$N$16,_312_Table3_ColumnLookup,0),FALSE),
  IF(AND(VALUE(LEFT($A1186,3))=312,LEFT($G1186,10)="Unincepted",$B1186="O "),VLOOKUP(" ULO",_312_Table3,MATCH('312'!$V$16,_312_Table3_ColumnLookup,0),FALSE),
  IF(AND(VALUE(LEFT($A1186,3))=312,LEFT($G1186,10)="Unincepted",$B1186="Q "),VLOOKUP(" ULO",_312_Table3,MATCH('312'!$X$16,_312_Table3_ColumnLookup,0),FALSE),
  IF(AND(VALUE(LEFT($A1186,3))=312,LEFT($G1186,10)="Unincepted"),VLOOKUP(" ULO",_312_Table3,MATCH(LEFT($B1186,1),_312_Table3_ColumnLookup,0),FALSE),
  IF(AND(VALUE(LEFT($A1186,3))=312,LEFT($G1186,5)="Total",$B1186="G "),VLOOKUP('312'!$F$80,_312_Table3,MATCH('312'!$N$16,_312_Table3_ColumnLookup,0),FALSE),
  IF(AND(VALUE(LEFT($A1186,3))=312,LEFT($G1186,5)="Total",$B1186="O "),VLOOKUP('312'!$F$80,_312_Table3,MATCH('312'!$V$16,_312_Table3_ColumnLookup,0),FALSE),
  IF(AND(VALUE(LEFT($A1186,3))=312,LEFT($G1186,5)="Total",$B1186="Q "),VLOOKUP('312'!$F$80,_312_Table3,MATCH('312'!$X$16,_312_Table3_ColumnLookup,0),FALSE),
  IF(AND(VALUE(LEFT($A1186,3))=312,LEFT($G1186,5)="Total"),VLOOKUP('312'!$F$80,_312_Table3,MATCH(LEFT($B1186,1),_312_Table3_ColumnLookup,0),FALSE),
  IF(AND(VALUE(LEFT($A1186,3))=312,LEN($I1186)=4,$B1186="G"),VLOOKUP($I1186,_312_Table3,MATCH('312'!$N$16,_312_Table3_ColumnLookup,0),FALSE),
  IF(AND(VALUE(LEFT($A1186,3))=312,LEN($I1186)=4,$B1186="O"),VLOOKUP($I1186,_312_Table3,MATCH('312'!$V$16,_312_Table3_ColumnLookup,0),FALSE),
  IF(AND(VALUE(LEFT($A1186,3))=312,LEN($I1186)=4,$B1186="Q"),VLOOKUP($I1186,_312_Table3,MATCH('312'!$X$16,_312_Table3_ColumnLookup,0),FALSE),
  IF(AND(VALUE(LEFT($A1186,3))=312,LEN($I1186)=4),VLOOKUP($I1186,_312_Table3,MATCH(LEFT($B1186,1),_312_Table3_ColumnLookup,0),FALSE)
+N("312"),
  IF(VALUE(LEFT($A1186,3))=313,VLOOKUP(VALUE(MID($B1186,2,1)),_313_Table3,MATCH(MID($B1186,1,1),_313_Table3_ColumnLookup,0),FALSE)
+N("313"),
  IF(AND(VALUE(LEFT($A1186,3))=314,LEN($B1186)=3),VLOOKUP(VALUE(MID($B1186,2,2)),_314_Table3,MATCH(MID($B1186,1,1),_314_Table3_ColumnLookup,0),FALSE),
  IF(VALUE(LEFT($A1186,3))=314,VLOOKUP(VALUE(MID($B1186,2,1)),_314_Table3,MATCH(MID($B1186,1,1),_314_Table3_ColumnLookup,0),FALSE)
+N("314"),
""))))))))))))))))))))))))</f>
        <v>#N/A</v>
      </c>
      <c r="H1186" s="321" t="str">
        <f>IFERROR(
IF(ISERROR($D1186)=FALSE,$D1186,IF(ISERROR($E1186)=FALSE,$E1186,IF(ISERROR($F1186)=FALSE,$F1186
+N("012 checkboxes"),
IF(
IF(OR(LEFT($A1186,9)="Syndicate",LEFT($A1186,12)="NewSyndicate"),VLOOKUP($A1186,'012'!$J:$ZW,MATCH("Link to button",'012'!$J$1:$ZW$1,0),0)
+N("309 checkbox"),
IF($C1186="309 LCR Summary0",VLOOKUP("Notes990",'309'!$P:$ZZ,MATCH("Link to button",'309'!$P$1:$ZZ$1,0),0)
+N("313 checkboxes"),
IF($C1186="313 Financial Information0LcmVsScr",IF($C1186="309 LCR Summary0",VLOOKUP("LcmVsScr",'309'!$N:$ZZ,MATCH("Link to button",'309'!$N$1:$ZZ$1,0),0),
IF($C1186="313 Financial Information0LcrDocAttached",IF($C1186="309 LCR Summary0",VLOOKUP("LcrDocAttached",'309'!$N:$ZZ,MATCH("Link to button",'309'!$N$1:$ZZ$1,0),
0)))))))=1,TRUE,FALSE)
))),"")</f>
        <v/>
      </c>
    </row>
    <row r="1187" spans="1:8">
      <c r="A1187" s="237" t="e">
        <f>VLOOKUP($G1187,CSVLookups!$B:$R,MATCH(A$1,CSVLookups!$B$1:$R$1,0),FALSE)</f>
        <v>#N/A</v>
      </c>
      <c r="B1187" s="237" t="e">
        <f>VLOOKUP($G1187,CSVLookups!$B:$R,MATCH(B$1,CSVLookups!$B$1:$R$1,0),FALSE)</f>
        <v>#N/A</v>
      </c>
      <c r="C1187" s="238" t="e">
        <f t="shared" si="19"/>
        <v>#N/A</v>
      </c>
      <c r="D1187" s="238" t="e">
        <f>IF(AND(VALUE(LEFT($A1187,3))=309,LEN($B1187)=3),VLOOKUP(VALUE(MID($B1187,2,2)),_309_Table1,MATCH(MID($B1187,1,1),_309_Table1_ColumnLookup,0),FALSE),
  IF($C1187="309 LCR SummaryA",OneYearSCR,IF($C1187="309 LCR SummaryB",UltimateSCR,IF(VALUE(LEFT($A1187,3))=309,VLOOKUP(VALUE(MID($B1187,2,1)),_309_Table1,MATCH(MID($B1187,1,1),_309_Table1_ColumnLookup,0),FALSE)
+N("309"),
  IF(VALUE(LEFT($A1187,3))=310,VLOOKUP(VALUE(MID($B1187,2,1)),_310_Table1,MATCH(MID($B1187,1,1),_310_Table1_ColumnLookup,0),FALSE)
+N("310"),
  IF(AND(VALUE(LEFT($A1187,3))=311,LEN($I1187)=4),VLOOKUP($I1187,_311_Table1,MATCH($B1187,_311_Table1_ColumnLookup,0),FALSE),
  IF(AND(VALUE(LEFT($A1187,3))=311,OR($B1187="I2",$B1187="J2",$B1187="K2",$B1187="L2")),VLOOKUP('311'!$G$58,_311_Table1,MATCH(MID($B1187,1,1),_311_Table1_ColumnLookup,0),FALSE),
  IF(AND(VALUE(LEFT($A1187,3))=311,RIGHT($B1187,5)="Total"),VLOOKUP('311'!$G$59,_311_Table1,MATCH(MID($B1187,1,1),_311_Table1_ColumnLookup,0),FALSE),
  IF(VALUE(LEFT($A1187,3))=311,VLOOKUP(VALUE(MID($B1187,2,1)),_311_Table1,MATCH(MID($B1187,1,1),_311_Table1_ColumnLookup,0),FALSE)
+N("311"),
  IF(AND(VALUE(LEFT($A1187,3))=312,LEFT($G1187,10)="Unincepted",$B1187="G "),VLOOKUP(" ULO",_312_Table1,MATCH('312'!$N$16,_312_Table1_ColumnLookup,0),FALSE),
  IF(AND(VALUE(LEFT($A1187,3))=312,LEFT($G1187,10)="Unincepted",$B1187="O "),VLOOKUP(" ULO",_312_Table1,MATCH('312'!$V$16,_312_Table1_ColumnLookup,0),FALSE),
  IF(AND(VALUE(LEFT($A1187,3))=312,LEFT($G1187,10)="Unincepted",$B1187="Q "),VLOOKUP(" ULO",_312_Table1,MATCH('312'!$X$16,_312_Table1_ColumnLookup,0),FALSE),
  IF(AND(VALUE(LEFT($A1187,3))=312,LEFT($G1187,10)="Unincepted"),VLOOKUP(" ULO",_312_Table1,MATCH(LEFT($B1187,1),_312_Table1_ColumnLookup,0),FALSE),
  IF(AND(VALUE(LEFT($A1187,3))=312,LEFT($G1187,5)="Total",$B1187="G "),VLOOKUP('312'!$F$80,_312_Table1,MATCH('312'!$N$16,_312_Table1_ColumnLookup,0),FALSE),
  IF(AND(VALUE(LEFT($A1187,3))=312,LEFT($G1187,5)="Total",$B1187="O "),VLOOKUP('312'!$F$80,_312_Table1,MATCH('312'!$V$16,_312_Table1_ColumnLookup,0),FALSE),
  IF(AND(VALUE(LEFT($A1187,3))=312,LEFT($G1187,5)="Total",$B1187="Q "),VLOOKUP('312'!$F$80,_312_Table1,MATCH('312'!$X$16,_312_Table1_ColumnLookup,0),FALSE),
  IF(AND(VALUE(LEFT($A1187,3))=312,LEFT($G1187,5)="Total"),VLOOKUP('312'!$F$80,_312_Table1,MATCH(LEFT($B1187,1),_312_Table1_ColumnLookup,0),FALSE),
  IF(AND(VALUE(LEFT($A1187,3))=312,LEN($I1187)=4,$B1187="G"),VLOOKUP($I1187,_312_Table1,MATCH('312'!$N$16,_312_Table1_ColumnLookup,0),FALSE),
  IF(AND(VALUE(LEFT($A1187,3))=312,LEN($I1187)=4,$B1187="O"),VLOOKUP($I1187,_312_Table1,MATCH('312'!$V$16,_312_Table1_ColumnLookup,0),FALSE),
  IF(AND(VALUE(LEFT($A1187,3))=312,LEN($I1187)=4,$B1187="Q"),VLOOKUP($I1187,_312_Table1,MATCH('312'!$X$16,_312_Table1_ColumnLookup,0),FALSE),
  IF(AND(VALUE(LEFT($A1187,3))=312,LEN($I1187)=4),VLOOKUP($I1187,_312_Table1,MATCH(LEFT($B1187,1),_312_Table1_ColumnLookup,0),FALSE)
+N("312"),
  IF(VALUE(LEFT($A1187,3))=313,VLOOKUP(VALUE(MID($B1187,2,1)),_313_Table1,MATCH(MID($B1187,1,1),_313_Table1_ColumnLookup,0),FALSE)
+N("313"),
  IF(AND(VALUE(LEFT($A1187,3))=314,LEN($B1187)=3),VLOOKUP(VALUE(MID($B1187,2,2)),_314_Table1,MATCH(MID($B1187,1,1),_314_Table1_ColumnLookup,0),FALSE),
  IF(VALUE(LEFT($A1187,3))=314,VLOOKUP(VALUE(MID($B1187,2,1)),_314_Table1,MATCH(MID($B1187,1,1),_314_Table1_ColumnLookup,0),FALSE)
+N("314"),
""))))))))))))))))))))))))</f>
        <v>#N/A</v>
      </c>
      <c r="E1187" s="238" t="e">
        <f>IF(AND(VALUE(LEFT($A1187,3))=309,LEN($B1187)=3),VLOOKUP(VALUE(MID($B1187,2,2)),_309_Table2,MATCH(MID($B1187,1,1),_309_Table2_ColumnLookup,0),FALSE),
  IF($C1187="309 LCR SummaryA",OneYearSCR,IF($C1187="309 LCR SummaryB",UltimateSCR,IF(VALUE(LEFT($A1187,3))=309,VLOOKUP(VALUE(MID($B1187,2,1)),_309_Table2,MATCH(MID($B1187,1,1),_309_Table2_ColumnLookup,0),FALSE)
+N("309"),
  IF(VALUE(LEFT($A1187,3))=310,VLOOKUP(VALUE(MID($B1187,2,1)),_310_Table2,MATCH(MID($B1187,1,1),_310_Table2_ColumnLookup,0),FALSE)
+N("310"),
  IF(AND(VALUE(LEFT($A1187,3))=311,LEN($I1187)=4),VLOOKUP($I1187,_311_Table2,MATCH($B1187,_311_Table2_ColumnLookup,0),FALSE),
  IF(AND(VALUE(LEFT($A1187,3))=311,OR($B1187="I2",$B1187="J2",$B1187="K2",$B1187="L2")),VLOOKUP('311'!$G$58,_311_Table2,MATCH(MID($B1187,1,1),_311_Table2_ColumnLookup,0),FALSE),
  IF(AND(VALUE(LEFT($A1187,3))=311,RIGHT($B1187,5)="Total"),VLOOKUP('311'!$G$59,_311_Table2,MATCH(MID($B1187,1,1),_311_Table2_ColumnLookup,0),FALSE),
  IF(VALUE(LEFT($A1187,3))=311,VLOOKUP(VALUE(MID($B1187,2,1)),_311_Table2,MATCH(MID($B1187,1,1),_311_Table2_ColumnLookup,0),FALSE)
+N("311"),
  IF(AND(VALUE(LEFT($A1187,3))=312,LEFT($G1187,10)="Unincepted",$B1187="G "),VLOOKUP(" ULO",_312_Table2,MATCH('312'!$N$16,_312_Table2_ColumnLookup,0),FALSE),
  IF(AND(VALUE(LEFT($A1187,3))=312,LEFT($G1187,10)="Unincepted",$B1187="O "),VLOOKUP(" ULO",_312_Table2,MATCH('312'!$V$16,_312_Table2_ColumnLookup,0),FALSE),
  IF(AND(VALUE(LEFT($A1187,3))=312,LEFT($G1187,10)="Unincepted",$B1187="Q "),VLOOKUP(" ULO",_312_Table2,MATCH('312'!$X$16,_312_Table2_ColumnLookup,0),FALSE),
  IF(AND(VALUE(LEFT($A1187,3))=312,LEFT($G1187,10)="Unincepted"),VLOOKUP(" ULO",_312_Table2,MATCH(LEFT($B1187,1),_312_Table2_ColumnLookup,0),FALSE),
  IF(AND(VALUE(LEFT($A1187,3))=312,LEFT($G1187,5)="Total",$B1187="G "),VLOOKUP('312'!$F$80,_312_Table2,MATCH('312'!$N$16,_312_Table2_ColumnLookup,0),FALSE),
  IF(AND(VALUE(LEFT($A1187,3))=312,LEFT($G1187,5)="Total",$B1187="O "),VLOOKUP('312'!$F$80,_312_Table2,MATCH('312'!$V$16,_312_Table2_ColumnLookup,0),FALSE),
  IF(AND(VALUE(LEFT($A1187,3))=312,LEFT($G1187,5)="Total",$B1187="Q "),VLOOKUP('312'!$F$80,_312_Table2,MATCH('312'!$X$16,_312_Table2_ColumnLookup,0),FALSE),
  IF(AND(VALUE(LEFT($A1187,3))=312,LEFT($G1187,5)="Total"),VLOOKUP('312'!$F$80,_312_Table2,MATCH(LEFT($B1187,1),_312_Table2_ColumnLookup,0),FALSE),
  IF(AND(VALUE(LEFT($A1187,3))=312,LEN($I1187)=4,$B1187="G"),VLOOKUP($I1187,_312_Table2,MATCH('312'!$N$16,_312_Table2_ColumnLookup,0),FALSE),
  IF(AND(VALUE(LEFT($A1187,3))=312,LEN($I1187)=4,$B1187="O"),VLOOKUP($I1187,_312_Table2,MATCH('312'!$V$16,_312_Table2_ColumnLookup,0),FALSE),
  IF(AND(VALUE(LEFT($A1187,3))=312,LEN($I1187)=4,$B1187="Q"),VLOOKUP($I1187,_312_Table2,MATCH('312'!$X$16,_312_Table2_ColumnLookup,0),FALSE),
  IF(AND(VALUE(LEFT($A1187,3))=312,LEN($I1187)=4),VLOOKUP($I1187,_312_Table2,MATCH(LEFT($B1187,1),_312_Table2_ColumnLookup,0),FALSE)
+N("312"),
  IF(VALUE(LEFT($A1187,3))=313,VLOOKUP(VALUE(MID($B1187,2,1)),_313_Table2,MATCH(MID($B1187,1,1),_313_Table2_ColumnLookup,0),FALSE)
+N("313"),
  IF(AND(VALUE(LEFT($A1187,3))=314,LEN($B1187)=3),VLOOKUP(VALUE(MID($B1187,2,2)),_314_Table2,MATCH(MID($B1187,1,1),_314_Table2_ColumnLookup,0),FALSE),
  IF(VALUE(LEFT($A1187,3))=314,VLOOKUP(VALUE(MID($B1187,2,1)),_314_Table2,MATCH(MID($B1187,1,1),_314_Table2_ColumnLookup,0),FALSE)
+N("314"),
""))))))))))))))))))))))))</f>
        <v>#N/A</v>
      </c>
      <c r="F1187" s="238" t="e">
        <f>IF(AND(VALUE(LEFT($A1187,3))=309,LEN($B1187)=3),VLOOKUP(VALUE(MID($B1187,2,2)),_309_Table3,MATCH(MID($B1187,1,1),_309_Table3_ColumnLookup,0),FALSE),
  IF($C1187="309 LCR SummaryA",OneYearSCR,IF($C1187="309 LCR SummaryB",UltimateSCR,IF(VALUE(LEFT($A1187,3))=309,VLOOKUP(VALUE(MID($B1187,2,1)),_309_Table3,MATCH(MID($B1187,1,1),_309_Table3_ColumnLookup,0),FALSE)
+N("309"),
  IF(VALUE(LEFT($A1187,3))=310,VLOOKUP(VALUE(MID($B1187,2,1)),_310_Table3,MATCH(MID($B1187,1,1),_310_Table3_ColumnLookup,0),FALSE)
+N("310"),
  IF(AND(VALUE(LEFT($A1187,3))=311,LEN($I1187)=4),VLOOKUP($I1187,_311_Table3,MATCH($B1187,_311_Table3_ColumnLookup,0),FALSE),
  IF(AND(VALUE(LEFT($A1187,3))=311,OR($B1187="I2",$B1187="J2",$B1187="K2",$B1187="L2")),VLOOKUP('311'!$G$58,_311_Table3,MATCH(MID($B1187,1,1),_311_Table3_ColumnLookup,0),FALSE),
  IF(AND(VALUE(LEFT($A1187,3))=311,RIGHT($B1187,5)="Total"),VLOOKUP('311'!$G$59,_311_Table3,MATCH(MID($B1187,1,1),_311_Table3_ColumnLookup,0),FALSE),
  IF(VALUE(LEFT($A1187,3))=311,VLOOKUP(VALUE(MID($B1187,2,1)),_311_Table3,MATCH(MID($B1187,1,1),_311_Table3_ColumnLookup,0),FALSE)
+N("311"),
  IF(AND(VALUE(LEFT($A1187,3))=312,LEFT($G1187,10)="Unincepted",$B1187="G "),VLOOKUP(" ULO",_312_Table3,MATCH('312'!$N$16,_312_Table3_ColumnLookup,0),FALSE),
  IF(AND(VALUE(LEFT($A1187,3))=312,LEFT($G1187,10)="Unincepted",$B1187="O "),VLOOKUP(" ULO",_312_Table3,MATCH('312'!$V$16,_312_Table3_ColumnLookup,0),FALSE),
  IF(AND(VALUE(LEFT($A1187,3))=312,LEFT($G1187,10)="Unincepted",$B1187="Q "),VLOOKUP(" ULO",_312_Table3,MATCH('312'!$X$16,_312_Table3_ColumnLookup,0),FALSE),
  IF(AND(VALUE(LEFT($A1187,3))=312,LEFT($G1187,10)="Unincepted"),VLOOKUP(" ULO",_312_Table3,MATCH(LEFT($B1187,1),_312_Table3_ColumnLookup,0),FALSE),
  IF(AND(VALUE(LEFT($A1187,3))=312,LEFT($G1187,5)="Total",$B1187="G "),VLOOKUP('312'!$F$80,_312_Table3,MATCH('312'!$N$16,_312_Table3_ColumnLookup,0),FALSE),
  IF(AND(VALUE(LEFT($A1187,3))=312,LEFT($G1187,5)="Total",$B1187="O "),VLOOKUP('312'!$F$80,_312_Table3,MATCH('312'!$V$16,_312_Table3_ColumnLookup,0),FALSE),
  IF(AND(VALUE(LEFT($A1187,3))=312,LEFT($G1187,5)="Total",$B1187="Q "),VLOOKUP('312'!$F$80,_312_Table3,MATCH('312'!$X$16,_312_Table3_ColumnLookup,0),FALSE),
  IF(AND(VALUE(LEFT($A1187,3))=312,LEFT($G1187,5)="Total"),VLOOKUP('312'!$F$80,_312_Table3,MATCH(LEFT($B1187,1),_312_Table3_ColumnLookup,0),FALSE),
  IF(AND(VALUE(LEFT($A1187,3))=312,LEN($I1187)=4,$B1187="G"),VLOOKUP($I1187,_312_Table3,MATCH('312'!$N$16,_312_Table3_ColumnLookup,0),FALSE),
  IF(AND(VALUE(LEFT($A1187,3))=312,LEN($I1187)=4,$B1187="O"),VLOOKUP($I1187,_312_Table3,MATCH('312'!$V$16,_312_Table3_ColumnLookup,0),FALSE),
  IF(AND(VALUE(LEFT($A1187,3))=312,LEN($I1187)=4,$B1187="Q"),VLOOKUP($I1187,_312_Table3,MATCH('312'!$X$16,_312_Table3_ColumnLookup,0),FALSE),
  IF(AND(VALUE(LEFT($A1187,3))=312,LEN($I1187)=4),VLOOKUP($I1187,_312_Table3,MATCH(LEFT($B1187,1),_312_Table3_ColumnLookup,0),FALSE)
+N("312"),
  IF(VALUE(LEFT($A1187,3))=313,VLOOKUP(VALUE(MID($B1187,2,1)),_313_Table3,MATCH(MID($B1187,1,1),_313_Table3_ColumnLookup,0),FALSE)
+N("313"),
  IF(AND(VALUE(LEFT($A1187,3))=314,LEN($B1187)=3),VLOOKUP(VALUE(MID($B1187,2,2)),_314_Table3,MATCH(MID($B1187,1,1),_314_Table3_ColumnLookup,0),FALSE),
  IF(VALUE(LEFT($A1187,3))=314,VLOOKUP(VALUE(MID($B1187,2,1)),_314_Table3,MATCH(MID($B1187,1,1),_314_Table3_ColumnLookup,0),FALSE)
+N("314"),
""))))))))))))))))))))))))</f>
        <v>#N/A</v>
      </c>
      <c r="H1187" s="321" t="str">
        <f>IFERROR(
IF(ISERROR($D1187)=FALSE,$D1187,IF(ISERROR($E1187)=FALSE,$E1187,IF(ISERROR($F1187)=FALSE,$F1187
+N("012 checkboxes"),
IF(
IF(OR(LEFT($A1187,9)="Syndicate",LEFT($A1187,12)="NewSyndicate"),VLOOKUP($A1187,'012'!$J:$ZW,MATCH("Link to button",'012'!$J$1:$ZW$1,0),0)
+N("309 checkbox"),
IF($C1187="309 LCR Summary0",VLOOKUP("Notes990",'309'!$P:$ZZ,MATCH("Link to button",'309'!$P$1:$ZZ$1,0),0)
+N("313 checkboxes"),
IF($C1187="313 Financial Information0LcmVsScr",IF($C1187="309 LCR Summary0",VLOOKUP("LcmVsScr",'309'!$N:$ZZ,MATCH("Link to button",'309'!$N$1:$ZZ$1,0),0),
IF($C1187="313 Financial Information0LcrDocAttached",IF($C1187="309 LCR Summary0",VLOOKUP("LcrDocAttached",'309'!$N:$ZZ,MATCH("Link to button",'309'!$N$1:$ZZ$1,0),
0)))))))=1,TRUE,FALSE)
))),"")</f>
        <v/>
      </c>
    </row>
    <row r="1188" spans="1:8">
      <c r="A1188" s="237" t="e">
        <f>VLOOKUP($G1188,CSVLookups!$B:$R,MATCH(A$1,CSVLookups!$B$1:$R$1,0),FALSE)</f>
        <v>#N/A</v>
      </c>
      <c r="B1188" s="237" t="e">
        <f>VLOOKUP($G1188,CSVLookups!$B:$R,MATCH(B$1,CSVLookups!$B$1:$R$1,0),FALSE)</f>
        <v>#N/A</v>
      </c>
      <c r="C1188" s="238" t="e">
        <f t="shared" si="19"/>
        <v>#N/A</v>
      </c>
      <c r="D1188" s="238" t="e">
        <f>IF(AND(VALUE(LEFT($A1188,3))=309,LEN($B1188)=3),VLOOKUP(VALUE(MID($B1188,2,2)),_309_Table1,MATCH(MID($B1188,1,1),_309_Table1_ColumnLookup,0),FALSE),
  IF($C1188="309 LCR SummaryA",OneYearSCR,IF($C1188="309 LCR SummaryB",UltimateSCR,IF(VALUE(LEFT($A1188,3))=309,VLOOKUP(VALUE(MID($B1188,2,1)),_309_Table1,MATCH(MID($B1188,1,1),_309_Table1_ColumnLookup,0),FALSE)
+N("309"),
  IF(VALUE(LEFT($A1188,3))=310,VLOOKUP(VALUE(MID($B1188,2,1)),_310_Table1,MATCH(MID($B1188,1,1),_310_Table1_ColumnLookup,0),FALSE)
+N("310"),
  IF(AND(VALUE(LEFT($A1188,3))=311,LEN($I1188)=4),VLOOKUP($I1188,_311_Table1,MATCH($B1188,_311_Table1_ColumnLookup,0),FALSE),
  IF(AND(VALUE(LEFT($A1188,3))=311,OR($B1188="I2",$B1188="J2",$B1188="K2",$B1188="L2")),VLOOKUP('311'!$G$58,_311_Table1,MATCH(MID($B1188,1,1),_311_Table1_ColumnLookup,0),FALSE),
  IF(AND(VALUE(LEFT($A1188,3))=311,RIGHT($B1188,5)="Total"),VLOOKUP('311'!$G$59,_311_Table1,MATCH(MID($B1188,1,1),_311_Table1_ColumnLookup,0),FALSE),
  IF(VALUE(LEFT($A1188,3))=311,VLOOKUP(VALUE(MID($B1188,2,1)),_311_Table1,MATCH(MID($B1188,1,1),_311_Table1_ColumnLookup,0),FALSE)
+N("311"),
  IF(AND(VALUE(LEFT($A1188,3))=312,LEFT($G1188,10)="Unincepted",$B1188="G "),VLOOKUP(" ULO",_312_Table1,MATCH('312'!$N$16,_312_Table1_ColumnLookup,0),FALSE),
  IF(AND(VALUE(LEFT($A1188,3))=312,LEFT($G1188,10)="Unincepted",$B1188="O "),VLOOKUP(" ULO",_312_Table1,MATCH('312'!$V$16,_312_Table1_ColumnLookup,0),FALSE),
  IF(AND(VALUE(LEFT($A1188,3))=312,LEFT($G1188,10)="Unincepted",$B1188="Q "),VLOOKUP(" ULO",_312_Table1,MATCH('312'!$X$16,_312_Table1_ColumnLookup,0),FALSE),
  IF(AND(VALUE(LEFT($A1188,3))=312,LEFT($G1188,10)="Unincepted"),VLOOKUP(" ULO",_312_Table1,MATCH(LEFT($B1188,1),_312_Table1_ColumnLookup,0),FALSE),
  IF(AND(VALUE(LEFT($A1188,3))=312,LEFT($G1188,5)="Total",$B1188="G "),VLOOKUP('312'!$F$80,_312_Table1,MATCH('312'!$N$16,_312_Table1_ColumnLookup,0),FALSE),
  IF(AND(VALUE(LEFT($A1188,3))=312,LEFT($G1188,5)="Total",$B1188="O "),VLOOKUP('312'!$F$80,_312_Table1,MATCH('312'!$V$16,_312_Table1_ColumnLookup,0),FALSE),
  IF(AND(VALUE(LEFT($A1188,3))=312,LEFT($G1188,5)="Total",$B1188="Q "),VLOOKUP('312'!$F$80,_312_Table1,MATCH('312'!$X$16,_312_Table1_ColumnLookup,0),FALSE),
  IF(AND(VALUE(LEFT($A1188,3))=312,LEFT($G1188,5)="Total"),VLOOKUP('312'!$F$80,_312_Table1,MATCH(LEFT($B1188,1),_312_Table1_ColumnLookup,0),FALSE),
  IF(AND(VALUE(LEFT($A1188,3))=312,LEN($I1188)=4,$B1188="G"),VLOOKUP($I1188,_312_Table1,MATCH('312'!$N$16,_312_Table1_ColumnLookup,0),FALSE),
  IF(AND(VALUE(LEFT($A1188,3))=312,LEN($I1188)=4,$B1188="O"),VLOOKUP($I1188,_312_Table1,MATCH('312'!$V$16,_312_Table1_ColumnLookup,0),FALSE),
  IF(AND(VALUE(LEFT($A1188,3))=312,LEN($I1188)=4,$B1188="Q"),VLOOKUP($I1188,_312_Table1,MATCH('312'!$X$16,_312_Table1_ColumnLookup,0),FALSE),
  IF(AND(VALUE(LEFT($A1188,3))=312,LEN($I1188)=4),VLOOKUP($I1188,_312_Table1,MATCH(LEFT($B1188,1),_312_Table1_ColumnLookup,0),FALSE)
+N("312"),
  IF(VALUE(LEFT($A1188,3))=313,VLOOKUP(VALUE(MID($B1188,2,1)),_313_Table1,MATCH(MID($B1188,1,1),_313_Table1_ColumnLookup,0),FALSE)
+N("313"),
  IF(AND(VALUE(LEFT($A1188,3))=314,LEN($B1188)=3),VLOOKUP(VALUE(MID($B1188,2,2)),_314_Table1,MATCH(MID($B1188,1,1),_314_Table1_ColumnLookup,0),FALSE),
  IF(VALUE(LEFT($A1188,3))=314,VLOOKUP(VALUE(MID($B1188,2,1)),_314_Table1,MATCH(MID($B1188,1,1),_314_Table1_ColumnLookup,0),FALSE)
+N("314"),
""))))))))))))))))))))))))</f>
        <v>#N/A</v>
      </c>
      <c r="E1188" s="238" t="e">
        <f>IF(AND(VALUE(LEFT($A1188,3))=309,LEN($B1188)=3),VLOOKUP(VALUE(MID($B1188,2,2)),_309_Table2,MATCH(MID($B1188,1,1),_309_Table2_ColumnLookup,0),FALSE),
  IF($C1188="309 LCR SummaryA",OneYearSCR,IF($C1188="309 LCR SummaryB",UltimateSCR,IF(VALUE(LEFT($A1188,3))=309,VLOOKUP(VALUE(MID($B1188,2,1)),_309_Table2,MATCH(MID($B1188,1,1),_309_Table2_ColumnLookup,0),FALSE)
+N("309"),
  IF(VALUE(LEFT($A1188,3))=310,VLOOKUP(VALUE(MID($B1188,2,1)),_310_Table2,MATCH(MID($B1188,1,1),_310_Table2_ColumnLookup,0),FALSE)
+N("310"),
  IF(AND(VALUE(LEFT($A1188,3))=311,LEN($I1188)=4),VLOOKUP($I1188,_311_Table2,MATCH($B1188,_311_Table2_ColumnLookup,0),FALSE),
  IF(AND(VALUE(LEFT($A1188,3))=311,OR($B1188="I2",$B1188="J2",$B1188="K2",$B1188="L2")),VLOOKUP('311'!$G$58,_311_Table2,MATCH(MID($B1188,1,1),_311_Table2_ColumnLookup,0),FALSE),
  IF(AND(VALUE(LEFT($A1188,3))=311,RIGHT($B1188,5)="Total"),VLOOKUP('311'!$G$59,_311_Table2,MATCH(MID($B1188,1,1),_311_Table2_ColumnLookup,0),FALSE),
  IF(VALUE(LEFT($A1188,3))=311,VLOOKUP(VALUE(MID($B1188,2,1)),_311_Table2,MATCH(MID($B1188,1,1),_311_Table2_ColumnLookup,0),FALSE)
+N("311"),
  IF(AND(VALUE(LEFT($A1188,3))=312,LEFT($G1188,10)="Unincepted",$B1188="G "),VLOOKUP(" ULO",_312_Table2,MATCH('312'!$N$16,_312_Table2_ColumnLookup,0),FALSE),
  IF(AND(VALUE(LEFT($A1188,3))=312,LEFT($G1188,10)="Unincepted",$B1188="O "),VLOOKUP(" ULO",_312_Table2,MATCH('312'!$V$16,_312_Table2_ColumnLookup,0),FALSE),
  IF(AND(VALUE(LEFT($A1188,3))=312,LEFT($G1188,10)="Unincepted",$B1188="Q "),VLOOKUP(" ULO",_312_Table2,MATCH('312'!$X$16,_312_Table2_ColumnLookup,0),FALSE),
  IF(AND(VALUE(LEFT($A1188,3))=312,LEFT($G1188,10)="Unincepted"),VLOOKUP(" ULO",_312_Table2,MATCH(LEFT($B1188,1),_312_Table2_ColumnLookup,0),FALSE),
  IF(AND(VALUE(LEFT($A1188,3))=312,LEFT($G1188,5)="Total",$B1188="G "),VLOOKUP('312'!$F$80,_312_Table2,MATCH('312'!$N$16,_312_Table2_ColumnLookup,0),FALSE),
  IF(AND(VALUE(LEFT($A1188,3))=312,LEFT($G1188,5)="Total",$B1188="O "),VLOOKUP('312'!$F$80,_312_Table2,MATCH('312'!$V$16,_312_Table2_ColumnLookup,0),FALSE),
  IF(AND(VALUE(LEFT($A1188,3))=312,LEFT($G1188,5)="Total",$B1188="Q "),VLOOKUP('312'!$F$80,_312_Table2,MATCH('312'!$X$16,_312_Table2_ColumnLookup,0),FALSE),
  IF(AND(VALUE(LEFT($A1188,3))=312,LEFT($G1188,5)="Total"),VLOOKUP('312'!$F$80,_312_Table2,MATCH(LEFT($B1188,1),_312_Table2_ColumnLookup,0),FALSE),
  IF(AND(VALUE(LEFT($A1188,3))=312,LEN($I1188)=4,$B1188="G"),VLOOKUP($I1188,_312_Table2,MATCH('312'!$N$16,_312_Table2_ColumnLookup,0),FALSE),
  IF(AND(VALUE(LEFT($A1188,3))=312,LEN($I1188)=4,$B1188="O"),VLOOKUP($I1188,_312_Table2,MATCH('312'!$V$16,_312_Table2_ColumnLookup,0),FALSE),
  IF(AND(VALUE(LEFT($A1188,3))=312,LEN($I1188)=4,$B1188="Q"),VLOOKUP($I1188,_312_Table2,MATCH('312'!$X$16,_312_Table2_ColumnLookup,0),FALSE),
  IF(AND(VALUE(LEFT($A1188,3))=312,LEN($I1188)=4),VLOOKUP($I1188,_312_Table2,MATCH(LEFT($B1188,1),_312_Table2_ColumnLookup,0),FALSE)
+N("312"),
  IF(VALUE(LEFT($A1188,3))=313,VLOOKUP(VALUE(MID($B1188,2,1)),_313_Table2,MATCH(MID($B1188,1,1),_313_Table2_ColumnLookup,0),FALSE)
+N("313"),
  IF(AND(VALUE(LEFT($A1188,3))=314,LEN($B1188)=3),VLOOKUP(VALUE(MID($B1188,2,2)),_314_Table2,MATCH(MID($B1188,1,1),_314_Table2_ColumnLookup,0),FALSE),
  IF(VALUE(LEFT($A1188,3))=314,VLOOKUP(VALUE(MID($B1188,2,1)),_314_Table2,MATCH(MID($B1188,1,1),_314_Table2_ColumnLookup,0),FALSE)
+N("314"),
""))))))))))))))))))))))))</f>
        <v>#N/A</v>
      </c>
      <c r="F1188" s="238" t="e">
        <f>IF(AND(VALUE(LEFT($A1188,3))=309,LEN($B1188)=3),VLOOKUP(VALUE(MID($B1188,2,2)),_309_Table3,MATCH(MID($B1188,1,1),_309_Table3_ColumnLookup,0),FALSE),
  IF($C1188="309 LCR SummaryA",OneYearSCR,IF($C1188="309 LCR SummaryB",UltimateSCR,IF(VALUE(LEFT($A1188,3))=309,VLOOKUP(VALUE(MID($B1188,2,1)),_309_Table3,MATCH(MID($B1188,1,1),_309_Table3_ColumnLookup,0),FALSE)
+N("309"),
  IF(VALUE(LEFT($A1188,3))=310,VLOOKUP(VALUE(MID($B1188,2,1)),_310_Table3,MATCH(MID($B1188,1,1),_310_Table3_ColumnLookup,0),FALSE)
+N("310"),
  IF(AND(VALUE(LEFT($A1188,3))=311,LEN($I1188)=4),VLOOKUP($I1188,_311_Table3,MATCH($B1188,_311_Table3_ColumnLookup,0),FALSE),
  IF(AND(VALUE(LEFT($A1188,3))=311,OR($B1188="I2",$B1188="J2",$B1188="K2",$B1188="L2")),VLOOKUP('311'!$G$58,_311_Table3,MATCH(MID($B1188,1,1),_311_Table3_ColumnLookup,0),FALSE),
  IF(AND(VALUE(LEFT($A1188,3))=311,RIGHT($B1188,5)="Total"),VLOOKUP('311'!$G$59,_311_Table3,MATCH(MID($B1188,1,1),_311_Table3_ColumnLookup,0),FALSE),
  IF(VALUE(LEFT($A1188,3))=311,VLOOKUP(VALUE(MID($B1188,2,1)),_311_Table3,MATCH(MID($B1188,1,1),_311_Table3_ColumnLookup,0),FALSE)
+N("311"),
  IF(AND(VALUE(LEFT($A1188,3))=312,LEFT($G1188,10)="Unincepted",$B1188="G "),VLOOKUP(" ULO",_312_Table3,MATCH('312'!$N$16,_312_Table3_ColumnLookup,0),FALSE),
  IF(AND(VALUE(LEFT($A1188,3))=312,LEFT($G1188,10)="Unincepted",$B1188="O "),VLOOKUP(" ULO",_312_Table3,MATCH('312'!$V$16,_312_Table3_ColumnLookup,0),FALSE),
  IF(AND(VALUE(LEFT($A1188,3))=312,LEFT($G1188,10)="Unincepted",$B1188="Q "),VLOOKUP(" ULO",_312_Table3,MATCH('312'!$X$16,_312_Table3_ColumnLookup,0),FALSE),
  IF(AND(VALUE(LEFT($A1188,3))=312,LEFT($G1188,10)="Unincepted"),VLOOKUP(" ULO",_312_Table3,MATCH(LEFT($B1188,1),_312_Table3_ColumnLookup,0),FALSE),
  IF(AND(VALUE(LEFT($A1188,3))=312,LEFT($G1188,5)="Total",$B1188="G "),VLOOKUP('312'!$F$80,_312_Table3,MATCH('312'!$N$16,_312_Table3_ColumnLookup,0),FALSE),
  IF(AND(VALUE(LEFT($A1188,3))=312,LEFT($G1188,5)="Total",$B1188="O "),VLOOKUP('312'!$F$80,_312_Table3,MATCH('312'!$V$16,_312_Table3_ColumnLookup,0),FALSE),
  IF(AND(VALUE(LEFT($A1188,3))=312,LEFT($G1188,5)="Total",$B1188="Q "),VLOOKUP('312'!$F$80,_312_Table3,MATCH('312'!$X$16,_312_Table3_ColumnLookup,0),FALSE),
  IF(AND(VALUE(LEFT($A1188,3))=312,LEFT($G1188,5)="Total"),VLOOKUP('312'!$F$80,_312_Table3,MATCH(LEFT($B1188,1),_312_Table3_ColumnLookup,0),FALSE),
  IF(AND(VALUE(LEFT($A1188,3))=312,LEN($I1188)=4,$B1188="G"),VLOOKUP($I1188,_312_Table3,MATCH('312'!$N$16,_312_Table3_ColumnLookup,0),FALSE),
  IF(AND(VALUE(LEFT($A1188,3))=312,LEN($I1188)=4,$B1188="O"),VLOOKUP($I1188,_312_Table3,MATCH('312'!$V$16,_312_Table3_ColumnLookup,0),FALSE),
  IF(AND(VALUE(LEFT($A1188,3))=312,LEN($I1188)=4,$B1188="Q"),VLOOKUP($I1188,_312_Table3,MATCH('312'!$X$16,_312_Table3_ColumnLookup,0),FALSE),
  IF(AND(VALUE(LEFT($A1188,3))=312,LEN($I1188)=4),VLOOKUP($I1188,_312_Table3,MATCH(LEFT($B1188,1),_312_Table3_ColumnLookup,0),FALSE)
+N("312"),
  IF(VALUE(LEFT($A1188,3))=313,VLOOKUP(VALUE(MID($B1188,2,1)),_313_Table3,MATCH(MID($B1188,1,1),_313_Table3_ColumnLookup,0),FALSE)
+N("313"),
  IF(AND(VALUE(LEFT($A1188,3))=314,LEN($B1188)=3),VLOOKUP(VALUE(MID($B1188,2,2)),_314_Table3,MATCH(MID($B1188,1,1),_314_Table3_ColumnLookup,0),FALSE),
  IF(VALUE(LEFT($A1188,3))=314,VLOOKUP(VALUE(MID($B1188,2,1)),_314_Table3,MATCH(MID($B1188,1,1),_314_Table3_ColumnLookup,0),FALSE)
+N("314"),
""))))))))))))))))))))))))</f>
        <v>#N/A</v>
      </c>
      <c r="H1188" s="321" t="str">
        <f>IFERROR(
IF(ISERROR($D1188)=FALSE,$D1188,IF(ISERROR($E1188)=FALSE,$E1188,IF(ISERROR($F1188)=FALSE,$F1188
+N("012 checkboxes"),
IF(
IF(OR(LEFT($A1188,9)="Syndicate",LEFT($A1188,12)="NewSyndicate"),VLOOKUP($A1188,'012'!$J:$ZW,MATCH("Link to button",'012'!$J$1:$ZW$1,0),0)
+N("309 checkbox"),
IF($C1188="309 LCR Summary0",VLOOKUP("Notes990",'309'!$P:$ZZ,MATCH("Link to button",'309'!$P$1:$ZZ$1,0),0)
+N("313 checkboxes"),
IF($C1188="313 Financial Information0LcmVsScr",IF($C1188="309 LCR Summary0",VLOOKUP("LcmVsScr",'309'!$N:$ZZ,MATCH("Link to button",'309'!$N$1:$ZZ$1,0),0),
IF($C1188="313 Financial Information0LcrDocAttached",IF($C1188="309 LCR Summary0",VLOOKUP("LcrDocAttached",'309'!$N:$ZZ,MATCH("Link to button",'309'!$N$1:$ZZ$1,0),
0)))))))=1,TRUE,FALSE)
))),"")</f>
        <v/>
      </c>
    </row>
    <row r="1189" spans="1:8">
      <c r="A1189" s="237" t="e">
        <f>VLOOKUP($G1189,CSVLookups!$B:$R,MATCH(A$1,CSVLookups!$B$1:$R$1,0),FALSE)</f>
        <v>#N/A</v>
      </c>
      <c r="B1189" s="237" t="e">
        <f>VLOOKUP($G1189,CSVLookups!$B:$R,MATCH(B$1,CSVLookups!$B$1:$R$1,0),FALSE)</f>
        <v>#N/A</v>
      </c>
      <c r="C1189" s="238" t="e">
        <f t="shared" si="19"/>
        <v>#N/A</v>
      </c>
      <c r="D1189" s="238" t="e">
        <f>IF(AND(VALUE(LEFT($A1189,3))=309,LEN($B1189)=3),VLOOKUP(VALUE(MID($B1189,2,2)),_309_Table1,MATCH(MID($B1189,1,1),_309_Table1_ColumnLookup,0),FALSE),
  IF($C1189="309 LCR SummaryA",OneYearSCR,IF($C1189="309 LCR SummaryB",UltimateSCR,IF(VALUE(LEFT($A1189,3))=309,VLOOKUP(VALUE(MID($B1189,2,1)),_309_Table1,MATCH(MID($B1189,1,1),_309_Table1_ColumnLookup,0),FALSE)
+N("309"),
  IF(VALUE(LEFT($A1189,3))=310,VLOOKUP(VALUE(MID($B1189,2,1)),_310_Table1,MATCH(MID($B1189,1,1),_310_Table1_ColumnLookup,0),FALSE)
+N("310"),
  IF(AND(VALUE(LEFT($A1189,3))=311,LEN($I1189)=4),VLOOKUP($I1189,_311_Table1,MATCH($B1189,_311_Table1_ColumnLookup,0),FALSE),
  IF(AND(VALUE(LEFT($A1189,3))=311,OR($B1189="I2",$B1189="J2",$B1189="K2",$B1189="L2")),VLOOKUP('311'!$G$58,_311_Table1,MATCH(MID($B1189,1,1),_311_Table1_ColumnLookup,0),FALSE),
  IF(AND(VALUE(LEFT($A1189,3))=311,RIGHT($B1189,5)="Total"),VLOOKUP('311'!$G$59,_311_Table1,MATCH(MID($B1189,1,1),_311_Table1_ColumnLookup,0),FALSE),
  IF(VALUE(LEFT($A1189,3))=311,VLOOKUP(VALUE(MID($B1189,2,1)),_311_Table1,MATCH(MID($B1189,1,1),_311_Table1_ColumnLookup,0),FALSE)
+N("311"),
  IF(AND(VALUE(LEFT($A1189,3))=312,LEFT($G1189,10)="Unincepted",$B1189="G "),VLOOKUP(" ULO",_312_Table1,MATCH('312'!$N$16,_312_Table1_ColumnLookup,0),FALSE),
  IF(AND(VALUE(LEFT($A1189,3))=312,LEFT($G1189,10)="Unincepted",$B1189="O "),VLOOKUP(" ULO",_312_Table1,MATCH('312'!$V$16,_312_Table1_ColumnLookup,0),FALSE),
  IF(AND(VALUE(LEFT($A1189,3))=312,LEFT($G1189,10)="Unincepted",$B1189="Q "),VLOOKUP(" ULO",_312_Table1,MATCH('312'!$X$16,_312_Table1_ColumnLookup,0),FALSE),
  IF(AND(VALUE(LEFT($A1189,3))=312,LEFT($G1189,10)="Unincepted"),VLOOKUP(" ULO",_312_Table1,MATCH(LEFT($B1189,1),_312_Table1_ColumnLookup,0),FALSE),
  IF(AND(VALUE(LEFT($A1189,3))=312,LEFT($G1189,5)="Total",$B1189="G "),VLOOKUP('312'!$F$80,_312_Table1,MATCH('312'!$N$16,_312_Table1_ColumnLookup,0),FALSE),
  IF(AND(VALUE(LEFT($A1189,3))=312,LEFT($G1189,5)="Total",$B1189="O "),VLOOKUP('312'!$F$80,_312_Table1,MATCH('312'!$V$16,_312_Table1_ColumnLookup,0),FALSE),
  IF(AND(VALUE(LEFT($A1189,3))=312,LEFT($G1189,5)="Total",$B1189="Q "),VLOOKUP('312'!$F$80,_312_Table1,MATCH('312'!$X$16,_312_Table1_ColumnLookup,0),FALSE),
  IF(AND(VALUE(LEFT($A1189,3))=312,LEFT($G1189,5)="Total"),VLOOKUP('312'!$F$80,_312_Table1,MATCH(LEFT($B1189,1),_312_Table1_ColumnLookup,0),FALSE),
  IF(AND(VALUE(LEFT($A1189,3))=312,LEN($I1189)=4,$B1189="G"),VLOOKUP($I1189,_312_Table1,MATCH('312'!$N$16,_312_Table1_ColumnLookup,0),FALSE),
  IF(AND(VALUE(LEFT($A1189,3))=312,LEN($I1189)=4,$B1189="O"),VLOOKUP($I1189,_312_Table1,MATCH('312'!$V$16,_312_Table1_ColumnLookup,0),FALSE),
  IF(AND(VALUE(LEFT($A1189,3))=312,LEN($I1189)=4,$B1189="Q"),VLOOKUP($I1189,_312_Table1,MATCH('312'!$X$16,_312_Table1_ColumnLookup,0),FALSE),
  IF(AND(VALUE(LEFT($A1189,3))=312,LEN($I1189)=4),VLOOKUP($I1189,_312_Table1,MATCH(LEFT($B1189,1),_312_Table1_ColumnLookup,0),FALSE)
+N("312"),
  IF(VALUE(LEFT($A1189,3))=313,VLOOKUP(VALUE(MID($B1189,2,1)),_313_Table1,MATCH(MID($B1189,1,1),_313_Table1_ColumnLookup,0),FALSE)
+N("313"),
  IF(AND(VALUE(LEFT($A1189,3))=314,LEN($B1189)=3),VLOOKUP(VALUE(MID($B1189,2,2)),_314_Table1,MATCH(MID($B1189,1,1),_314_Table1_ColumnLookup,0),FALSE),
  IF(VALUE(LEFT($A1189,3))=314,VLOOKUP(VALUE(MID($B1189,2,1)),_314_Table1,MATCH(MID($B1189,1,1),_314_Table1_ColumnLookup,0),FALSE)
+N("314"),
""))))))))))))))))))))))))</f>
        <v>#N/A</v>
      </c>
      <c r="E1189" s="238" t="e">
        <f>IF(AND(VALUE(LEFT($A1189,3))=309,LEN($B1189)=3),VLOOKUP(VALUE(MID($B1189,2,2)),_309_Table2,MATCH(MID($B1189,1,1),_309_Table2_ColumnLookup,0),FALSE),
  IF($C1189="309 LCR SummaryA",OneYearSCR,IF($C1189="309 LCR SummaryB",UltimateSCR,IF(VALUE(LEFT($A1189,3))=309,VLOOKUP(VALUE(MID($B1189,2,1)),_309_Table2,MATCH(MID($B1189,1,1),_309_Table2_ColumnLookup,0),FALSE)
+N("309"),
  IF(VALUE(LEFT($A1189,3))=310,VLOOKUP(VALUE(MID($B1189,2,1)),_310_Table2,MATCH(MID($B1189,1,1),_310_Table2_ColumnLookup,0),FALSE)
+N("310"),
  IF(AND(VALUE(LEFT($A1189,3))=311,LEN($I1189)=4),VLOOKUP($I1189,_311_Table2,MATCH($B1189,_311_Table2_ColumnLookup,0),FALSE),
  IF(AND(VALUE(LEFT($A1189,3))=311,OR($B1189="I2",$B1189="J2",$B1189="K2",$B1189="L2")),VLOOKUP('311'!$G$58,_311_Table2,MATCH(MID($B1189,1,1),_311_Table2_ColumnLookup,0),FALSE),
  IF(AND(VALUE(LEFT($A1189,3))=311,RIGHT($B1189,5)="Total"),VLOOKUP('311'!$G$59,_311_Table2,MATCH(MID($B1189,1,1),_311_Table2_ColumnLookup,0),FALSE),
  IF(VALUE(LEFT($A1189,3))=311,VLOOKUP(VALUE(MID($B1189,2,1)),_311_Table2,MATCH(MID($B1189,1,1),_311_Table2_ColumnLookup,0),FALSE)
+N("311"),
  IF(AND(VALUE(LEFT($A1189,3))=312,LEFT($G1189,10)="Unincepted",$B1189="G "),VLOOKUP(" ULO",_312_Table2,MATCH('312'!$N$16,_312_Table2_ColumnLookup,0),FALSE),
  IF(AND(VALUE(LEFT($A1189,3))=312,LEFT($G1189,10)="Unincepted",$B1189="O "),VLOOKUP(" ULO",_312_Table2,MATCH('312'!$V$16,_312_Table2_ColumnLookup,0),FALSE),
  IF(AND(VALUE(LEFT($A1189,3))=312,LEFT($G1189,10)="Unincepted",$B1189="Q "),VLOOKUP(" ULO",_312_Table2,MATCH('312'!$X$16,_312_Table2_ColumnLookup,0),FALSE),
  IF(AND(VALUE(LEFT($A1189,3))=312,LEFT($G1189,10)="Unincepted"),VLOOKUP(" ULO",_312_Table2,MATCH(LEFT($B1189,1),_312_Table2_ColumnLookup,0),FALSE),
  IF(AND(VALUE(LEFT($A1189,3))=312,LEFT($G1189,5)="Total",$B1189="G "),VLOOKUP('312'!$F$80,_312_Table2,MATCH('312'!$N$16,_312_Table2_ColumnLookup,0),FALSE),
  IF(AND(VALUE(LEFT($A1189,3))=312,LEFT($G1189,5)="Total",$B1189="O "),VLOOKUP('312'!$F$80,_312_Table2,MATCH('312'!$V$16,_312_Table2_ColumnLookup,0),FALSE),
  IF(AND(VALUE(LEFT($A1189,3))=312,LEFT($G1189,5)="Total",$B1189="Q "),VLOOKUP('312'!$F$80,_312_Table2,MATCH('312'!$X$16,_312_Table2_ColumnLookup,0),FALSE),
  IF(AND(VALUE(LEFT($A1189,3))=312,LEFT($G1189,5)="Total"),VLOOKUP('312'!$F$80,_312_Table2,MATCH(LEFT($B1189,1),_312_Table2_ColumnLookup,0),FALSE),
  IF(AND(VALUE(LEFT($A1189,3))=312,LEN($I1189)=4,$B1189="G"),VLOOKUP($I1189,_312_Table2,MATCH('312'!$N$16,_312_Table2_ColumnLookup,0),FALSE),
  IF(AND(VALUE(LEFT($A1189,3))=312,LEN($I1189)=4,$B1189="O"),VLOOKUP($I1189,_312_Table2,MATCH('312'!$V$16,_312_Table2_ColumnLookup,0),FALSE),
  IF(AND(VALUE(LEFT($A1189,3))=312,LEN($I1189)=4,$B1189="Q"),VLOOKUP($I1189,_312_Table2,MATCH('312'!$X$16,_312_Table2_ColumnLookup,0),FALSE),
  IF(AND(VALUE(LEFT($A1189,3))=312,LEN($I1189)=4),VLOOKUP($I1189,_312_Table2,MATCH(LEFT($B1189,1),_312_Table2_ColumnLookup,0),FALSE)
+N("312"),
  IF(VALUE(LEFT($A1189,3))=313,VLOOKUP(VALUE(MID($B1189,2,1)),_313_Table2,MATCH(MID($B1189,1,1),_313_Table2_ColumnLookup,0),FALSE)
+N("313"),
  IF(AND(VALUE(LEFT($A1189,3))=314,LEN($B1189)=3),VLOOKUP(VALUE(MID($B1189,2,2)),_314_Table2,MATCH(MID($B1189,1,1),_314_Table2_ColumnLookup,0),FALSE),
  IF(VALUE(LEFT($A1189,3))=314,VLOOKUP(VALUE(MID($B1189,2,1)),_314_Table2,MATCH(MID($B1189,1,1),_314_Table2_ColumnLookup,0),FALSE)
+N("314"),
""))))))))))))))))))))))))</f>
        <v>#N/A</v>
      </c>
      <c r="F1189" s="238" t="e">
        <f>IF(AND(VALUE(LEFT($A1189,3))=309,LEN($B1189)=3),VLOOKUP(VALUE(MID($B1189,2,2)),_309_Table3,MATCH(MID($B1189,1,1),_309_Table3_ColumnLookup,0),FALSE),
  IF($C1189="309 LCR SummaryA",OneYearSCR,IF($C1189="309 LCR SummaryB",UltimateSCR,IF(VALUE(LEFT($A1189,3))=309,VLOOKUP(VALUE(MID($B1189,2,1)),_309_Table3,MATCH(MID($B1189,1,1),_309_Table3_ColumnLookup,0),FALSE)
+N("309"),
  IF(VALUE(LEFT($A1189,3))=310,VLOOKUP(VALUE(MID($B1189,2,1)),_310_Table3,MATCH(MID($B1189,1,1),_310_Table3_ColumnLookup,0),FALSE)
+N("310"),
  IF(AND(VALUE(LEFT($A1189,3))=311,LEN($I1189)=4),VLOOKUP($I1189,_311_Table3,MATCH($B1189,_311_Table3_ColumnLookup,0),FALSE),
  IF(AND(VALUE(LEFT($A1189,3))=311,OR($B1189="I2",$B1189="J2",$B1189="K2",$B1189="L2")),VLOOKUP('311'!$G$58,_311_Table3,MATCH(MID($B1189,1,1),_311_Table3_ColumnLookup,0),FALSE),
  IF(AND(VALUE(LEFT($A1189,3))=311,RIGHT($B1189,5)="Total"),VLOOKUP('311'!$G$59,_311_Table3,MATCH(MID($B1189,1,1),_311_Table3_ColumnLookup,0),FALSE),
  IF(VALUE(LEFT($A1189,3))=311,VLOOKUP(VALUE(MID($B1189,2,1)),_311_Table3,MATCH(MID($B1189,1,1),_311_Table3_ColumnLookup,0),FALSE)
+N("311"),
  IF(AND(VALUE(LEFT($A1189,3))=312,LEFT($G1189,10)="Unincepted",$B1189="G "),VLOOKUP(" ULO",_312_Table3,MATCH('312'!$N$16,_312_Table3_ColumnLookup,0),FALSE),
  IF(AND(VALUE(LEFT($A1189,3))=312,LEFT($G1189,10)="Unincepted",$B1189="O "),VLOOKUP(" ULO",_312_Table3,MATCH('312'!$V$16,_312_Table3_ColumnLookup,0),FALSE),
  IF(AND(VALUE(LEFT($A1189,3))=312,LEFT($G1189,10)="Unincepted",$B1189="Q "),VLOOKUP(" ULO",_312_Table3,MATCH('312'!$X$16,_312_Table3_ColumnLookup,0),FALSE),
  IF(AND(VALUE(LEFT($A1189,3))=312,LEFT($G1189,10)="Unincepted"),VLOOKUP(" ULO",_312_Table3,MATCH(LEFT($B1189,1),_312_Table3_ColumnLookup,0),FALSE),
  IF(AND(VALUE(LEFT($A1189,3))=312,LEFT($G1189,5)="Total",$B1189="G "),VLOOKUP('312'!$F$80,_312_Table3,MATCH('312'!$N$16,_312_Table3_ColumnLookup,0),FALSE),
  IF(AND(VALUE(LEFT($A1189,3))=312,LEFT($G1189,5)="Total",$B1189="O "),VLOOKUP('312'!$F$80,_312_Table3,MATCH('312'!$V$16,_312_Table3_ColumnLookup,0),FALSE),
  IF(AND(VALUE(LEFT($A1189,3))=312,LEFT($G1189,5)="Total",$B1189="Q "),VLOOKUP('312'!$F$80,_312_Table3,MATCH('312'!$X$16,_312_Table3_ColumnLookup,0),FALSE),
  IF(AND(VALUE(LEFT($A1189,3))=312,LEFT($G1189,5)="Total"),VLOOKUP('312'!$F$80,_312_Table3,MATCH(LEFT($B1189,1),_312_Table3_ColumnLookup,0),FALSE),
  IF(AND(VALUE(LEFT($A1189,3))=312,LEN($I1189)=4,$B1189="G"),VLOOKUP($I1189,_312_Table3,MATCH('312'!$N$16,_312_Table3_ColumnLookup,0),FALSE),
  IF(AND(VALUE(LEFT($A1189,3))=312,LEN($I1189)=4,$B1189="O"),VLOOKUP($I1189,_312_Table3,MATCH('312'!$V$16,_312_Table3_ColumnLookup,0),FALSE),
  IF(AND(VALUE(LEFT($A1189,3))=312,LEN($I1189)=4,$B1189="Q"),VLOOKUP($I1189,_312_Table3,MATCH('312'!$X$16,_312_Table3_ColumnLookup,0),FALSE),
  IF(AND(VALUE(LEFT($A1189,3))=312,LEN($I1189)=4),VLOOKUP($I1189,_312_Table3,MATCH(LEFT($B1189,1),_312_Table3_ColumnLookup,0),FALSE)
+N("312"),
  IF(VALUE(LEFT($A1189,3))=313,VLOOKUP(VALUE(MID($B1189,2,1)),_313_Table3,MATCH(MID($B1189,1,1),_313_Table3_ColumnLookup,0),FALSE)
+N("313"),
  IF(AND(VALUE(LEFT($A1189,3))=314,LEN($B1189)=3),VLOOKUP(VALUE(MID($B1189,2,2)),_314_Table3,MATCH(MID($B1189,1,1),_314_Table3_ColumnLookup,0),FALSE),
  IF(VALUE(LEFT($A1189,3))=314,VLOOKUP(VALUE(MID($B1189,2,1)),_314_Table3,MATCH(MID($B1189,1,1),_314_Table3_ColumnLookup,0),FALSE)
+N("314"),
""))))))))))))))))))))))))</f>
        <v>#N/A</v>
      </c>
      <c r="H1189" s="321" t="str">
        <f>IFERROR(
IF(ISERROR($D1189)=FALSE,$D1189,IF(ISERROR($E1189)=FALSE,$E1189,IF(ISERROR($F1189)=FALSE,$F1189
+N("012 checkboxes"),
IF(
IF(OR(LEFT($A1189,9)="Syndicate",LEFT($A1189,12)="NewSyndicate"),VLOOKUP($A1189,'012'!$J:$ZW,MATCH("Link to button",'012'!$J$1:$ZW$1,0),0)
+N("309 checkbox"),
IF($C1189="309 LCR Summary0",VLOOKUP("Notes990",'309'!$P:$ZZ,MATCH("Link to button",'309'!$P$1:$ZZ$1,0),0)
+N("313 checkboxes"),
IF($C1189="313 Financial Information0LcmVsScr",IF($C1189="309 LCR Summary0",VLOOKUP("LcmVsScr",'309'!$N:$ZZ,MATCH("Link to button",'309'!$N$1:$ZZ$1,0),0),
IF($C1189="313 Financial Information0LcrDocAttached",IF($C1189="309 LCR Summary0",VLOOKUP("LcrDocAttached",'309'!$N:$ZZ,MATCH("Link to button",'309'!$N$1:$ZZ$1,0),
0)))))))=1,TRUE,FALSE)
))),"")</f>
        <v/>
      </c>
    </row>
    <row r="1190" spans="1:8">
      <c r="A1190" s="237" t="e">
        <f>VLOOKUP($G1190,CSVLookups!$B:$R,MATCH(A$1,CSVLookups!$B$1:$R$1,0),FALSE)</f>
        <v>#N/A</v>
      </c>
      <c r="B1190" s="237" t="e">
        <f>VLOOKUP($G1190,CSVLookups!$B:$R,MATCH(B$1,CSVLookups!$B$1:$R$1,0),FALSE)</f>
        <v>#N/A</v>
      </c>
      <c r="C1190" s="238" t="e">
        <f t="shared" si="19"/>
        <v>#N/A</v>
      </c>
      <c r="D1190" s="238" t="e">
        <f>IF(AND(VALUE(LEFT($A1190,3))=309,LEN($B1190)=3),VLOOKUP(VALUE(MID($B1190,2,2)),_309_Table1,MATCH(MID($B1190,1,1),_309_Table1_ColumnLookup,0),FALSE),
  IF($C1190="309 LCR SummaryA",OneYearSCR,IF($C1190="309 LCR SummaryB",UltimateSCR,IF(VALUE(LEFT($A1190,3))=309,VLOOKUP(VALUE(MID($B1190,2,1)),_309_Table1,MATCH(MID($B1190,1,1),_309_Table1_ColumnLookup,0),FALSE)
+N("309"),
  IF(VALUE(LEFT($A1190,3))=310,VLOOKUP(VALUE(MID($B1190,2,1)),_310_Table1,MATCH(MID($B1190,1,1),_310_Table1_ColumnLookup,0),FALSE)
+N("310"),
  IF(AND(VALUE(LEFT($A1190,3))=311,LEN($I1190)=4),VLOOKUP($I1190,_311_Table1,MATCH($B1190,_311_Table1_ColumnLookup,0),FALSE),
  IF(AND(VALUE(LEFT($A1190,3))=311,OR($B1190="I2",$B1190="J2",$B1190="K2",$B1190="L2")),VLOOKUP('311'!$G$58,_311_Table1,MATCH(MID($B1190,1,1),_311_Table1_ColumnLookup,0),FALSE),
  IF(AND(VALUE(LEFT($A1190,3))=311,RIGHT($B1190,5)="Total"),VLOOKUP('311'!$G$59,_311_Table1,MATCH(MID($B1190,1,1),_311_Table1_ColumnLookup,0),FALSE),
  IF(VALUE(LEFT($A1190,3))=311,VLOOKUP(VALUE(MID($B1190,2,1)),_311_Table1,MATCH(MID($B1190,1,1),_311_Table1_ColumnLookup,0),FALSE)
+N("311"),
  IF(AND(VALUE(LEFT($A1190,3))=312,LEFT($G1190,10)="Unincepted",$B1190="G "),VLOOKUP(" ULO",_312_Table1,MATCH('312'!$N$16,_312_Table1_ColumnLookup,0),FALSE),
  IF(AND(VALUE(LEFT($A1190,3))=312,LEFT($G1190,10)="Unincepted",$B1190="O "),VLOOKUP(" ULO",_312_Table1,MATCH('312'!$V$16,_312_Table1_ColumnLookup,0),FALSE),
  IF(AND(VALUE(LEFT($A1190,3))=312,LEFT($G1190,10)="Unincepted",$B1190="Q "),VLOOKUP(" ULO",_312_Table1,MATCH('312'!$X$16,_312_Table1_ColumnLookup,0),FALSE),
  IF(AND(VALUE(LEFT($A1190,3))=312,LEFT($G1190,10)="Unincepted"),VLOOKUP(" ULO",_312_Table1,MATCH(LEFT($B1190,1),_312_Table1_ColumnLookup,0),FALSE),
  IF(AND(VALUE(LEFT($A1190,3))=312,LEFT($G1190,5)="Total",$B1190="G "),VLOOKUP('312'!$F$80,_312_Table1,MATCH('312'!$N$16,_312_Table1_ColumnLookup,0),FALSE),
  IF(AND(VALUE(LEFT($A1190,3))=312,LEFT($G1190,5)="Total",$B1190="O "),VLOOKUP('312'!$F$80,_312_Table1,MATCH('312'!$V$16,_312_Table1_ColumnLookup,0),FALSE),
  IF(AND(VALUE(LEFT($A1190,3))=312,LEFT($G1190,5)="Total",$B1190="Q "),VLOOKUP('312'!$F$80,_312_Table1,MATCH('312'!$X$16,_312_Table1_ColumnLookup,0),FALSE),
  IF(AND(VALUE(LEFT($A1190,3))=312,LEFT($G1190,5)="Total"),VLOOKUP('312'!$F$80,_312_Table1,MATCH(LEFT($B1190,1),_312_Table1_ColumnLookup,0),FALSE),
  IF(AND(VALUE(LEFT($A1190,3))=312,LEN($I1190)=4,$B1190="G"),VLOOKUP($I1190,_312_Table1,MATCH('312'!$N$16,_312_Table1_ColumnLookup,0),FALSE),
  IF(AND(VALUE(LEFT($A1190,3))=312,LEN($I1190)=4,$B1190="O"),VLOOKUP($I1190,_312_Table1,MATCH('312'!$V$16,_312_Table1_ColumnLookup,0),FALSE),
  IF(AND(VALUE(LEFT($A1190,3))=312,LEN($I1190)=4,$B1190="Q"),VLOOKUP($I1190,_312_Table1,MATCH('312'!$X$16,_312_Table1_ColumnLookup,0),FALSE),
  IF(AND(VALUE(LEFT($A1190,3))=312,LEN($I1190)=4),VLOOKUP($I1190,_312_Table1,MATCH(LEFT($B1190,1),_312_Table1_ColumnLookup,0),FALSE)
+N("312"),
  IF(VALUE(LEFT($A1190,3))=313,VLOOKUP(VALUE(MID($B1190,2,1)),_313_Table1,MATCH(MID($B1190,1,1),_313_Table1_ColumnLookup,0),FALSE)
+N("313"),
  IF(AND(VALUE(LEFT($A1190,3))=314,LEN($B1190)=3),VLOOKUP(VALUE(MID($B1190,2,2)),_314_Table1,MATCH(MID($B1190,1,1),_314_Table1_ColumnLookup,0),FALSE),
  IF(VALUE(LEFT($A1190,3))=314,VLOOKUP(VALUE(MID($B1190,2,1)),_314_Table1,MATCH(MID($B1190,1,1),_314_Table1_ColumnLookup,0),FALSE)
+N("314"),
""))))))))))))))))))))))))</f>
        <v>#N/A</v>
      </c>
      <c r="E1190" s="238" t="e">
        <f>IF(AND(VALUE(LEFT($A1190,3))=309,LEN($B1190)=3),VLOOKUP(VALUE(MID($B1190,2,2)),_309_Table2,MATCH(MID($B1190,1,1),_309_Table2_ColumnLookup,0),FALSE),
  IF($C1190="309 LCR SummaryA",OneYearSCR,IF($C1190="309 LCR SummaryB",UltimateSCR,IF(VALUE(LEFT($A1190,3))=309,VLOOKUP(VALUE(MID($B1190,2,1)),_309_Table2,MATCH(MID($B1190,1,1),_309_Table2_ColumnLookup,0),FALSE)
+N("309"),
  IF(VALUE(LEFT($A1190,3))=310,VLOOKUP(VALUE(MID($B1190,2,1)),_310_Table2,MATCH(MID($B1190,1,1),_310_Table2_ColumnLookup,0),FALSE)
+N("310"),
  IF(AND(VALUE(LEFT($A1190,3))=311,LEN($I1190)=4),VLOOKUP($I1190,_311_Table2,MATCH($B1190,_311_Table2_ColumnLookup,0),FALSE),
  IF(AND(VALUE(LEFT($A1190,3))=311,OR($B1190="I2",$B1190="J2",$B1190="K2",$B1190="L2")),VLOOKUP('311'!$G$58,_311_Table2,MATCH(MID($B1190,1,1),_311_Table2_ColumnLookup,0),FALSE),
  IF(AND(VALUE(LEFT($A1190,3))=311,RIGHT($B1190,5)="Total"),VLOOKUP('311'!$G$59,_311_Table2,MATCH(MID($B1190,1,1),_311_Table2_ColumnLookup,0),FALSE),
  IF(VALUE(LEFT($A1190,3))=311,VLOOKUP(VALUE(MID($B1190,2,1)),_311_Table2,MATCH(MID($B1190,1,1),_311_Table2_ColumnLookup,0),FALSE)
+N("311"),
  IF(AND(VALUE(LEFT($A1190,3))=312,LEFT($G1190,10)="Unincepted",$B1190="G "),VLOOKUP(" ULO",_312_Table2,MATCH('312'!$N$16,_312_Table2_ColumnLookup,0),FALSE),
  IF(AND(VALUE(LEFT($A1190,3))=312,LEFT($G1190,10)="Unincepted",$B1190="O "),VLOOKUP(" ULO",_312_Table2,MATCH('312'!$V$16,_312_Table2_ColumnLookup,0),FALSE),
  IF(AND(VALUE(LEFT($A1190,3))=312,LEFT($G1190,10)="Unincepted",$B1190="Q "),VLOOKUP(" ULO",_312_Table2,MATCH('312'!$X$16,_312_Table2_ColumnLookup,0),FALSE),
  IF(AND(VALUE(LEFT($A1190,3))=312,LEFT($G1190,10)="Unincepted"),VLOOKUP(" ULO",_312_Table2,MATCH(LEFT($B1190,1),_312_Table2_ColumnLookup,0),FALSE),
  IF(AND(VALUE(LEFT($A1190,3))=312,LEFT($G1190,5)="Total",$B1190="G "),VLOOKUP('312'!$F$80,_312_Table2,MATCH('312'!$N$16,_312_Table2_ColumnLookup,0),FALSE),
  IF(AND(VALUE(LEFT($A1190,3))=312,LEFT($G1190,5)="Total",$B1190="O "),VLOOKUP('312'!$F$80,_312_Table2,MATCH('312'!$V$16,_312_Table2_ColumnLookup,0),FALSE),
  IF(AND(VALUE(LEFT($A1190,3))=312,LEFT($G1190,5)="Total",$B1190="Q "),VLOOKUP('312'!$F$80,_312_Table2,MATCH('312'!$X$16,_312_Table2_ColumnLookup,0),FALSE),
  IF(AND(VALUE(LEFT($A1190,3))=312,LEFT($G1190,5)="Total"),VLOOKUP('312'!$F$80,_312_Table2,MATCH(LEFT($B1190,1),_312_Table2_ColumnLookup,0),FALSE),
  IF(AND(VALUE(LEFT($A1190,3))=312,LEN($I1190)=4,$B1190="G"),VLOOKUP($I1190,_312_Table2,MATCH('312'!$N$16,_312_Table2_ColumnLookup,0),FALSE),
  IF(AND(VALUE(LEFT($A1190,3))=312,LEN($I1190)=4,$B1190="O"),VLOOKUP($I1190,_312_Table2,MATCH('312'!$V$16,_312_Table2_ColumnLookup,0),FALSE),
  IF(AND(VALUE(LEFT($A1190,3))=312,LEN($I1190)=4,$B1190="Q"),VLOOKUP($I1190,_312_Table2,MATCH('312'!$X$16,_312_Table2_ColumnLookup,0),FALSE),
  IF(AND(VALUE(LEFT($A1190,3))=312,LEN($I1190)=4),VLOOKUP($I1190,_312_Table2,MATCH(LEFT($B1190,1),_312_Table2_ColumnLookup,0),FALSE)
+N("312"),
  IF(VALUE(LEFT($A1190,3))=313,VLOOKUP(VALUE(MID($B1190,2,1)),_313_Table2,MATCH(MID($B1190,1,1),_313_Table2_ColumnLookup,0),FALSE)
+N("313"),
  IF(AND(VALUE(LEFT($A1190,3))=314,LEN($B1190)=3),VLOOKUP(VALUE(MID($B1190,2,2)),_314_Table2,MATCH(MID($B1190,1,1),_314_Table2_ColumnLookup,0),FALSE),
  IF(VALUE(LEFT($A1190,3))=314,VLOOKUP(VALUE(MID($B1190,2,1)),_314_Table2,MATCH(MID($B1190,1,1),_314_Table2_ColumnLookup,0),FALSE)
+N("314"),
""))))))))))))))))))))))))</f>
        <v>#N/A</v>
      </c>
      <c r="F1190" s="238" t="e">
        <f>IF(AND(VALUE(LEFT($A1190,3))=309,LEN($B1190)=3),VLOOKUP(VALUE(MID($B1190,2,2)),_309_Table3,MATCH(MID($B1190,1,1),_309_Table3_ColumnLookup,0),FALSE),
  IF($C1190="309 LCR SummaryA",OneYearSCR,IF($C1190="309 LCR SummaryB",UltimateSCR,IF(VALUE(LEFT($A1190,3))=309,VLOOKUP(VALUE(MID($B1190,2,1)),_309_Table3,MATCH(MID($B1190,1,1),_309_Table3_ColumnLookup,0),FALSE)
+N("309"),
  IF(VALUE(LEFT($A1190,3))=310,VLOOKUP(VALUE(MID($B1190,2,1)),_310_Table3,MATCH(MID($B1190,1,1),_310_Table3_ColumnLookup,0),FALSE)
+N("310"),
  IF(AND(VALUE(LEFT($A1190,3))=311,LEN($I1190)=4),VLOOKUP($I1190,_311_Table3,MATCH($B1190,_311_Table3_ColumnLookup,0),FALSE),
  IF(AND(VALUE(LEFT($A1190,3))=311,OR($B1190="I2",$B1190="J2",$B1190="K2",$B1190="L2")),VLOOKUP('311'!$G$58,_311_Table3,MATCH(MID($B1190,1,1),_311_Table3_ColumnLookup,0),FALSE),
  IF(AND(VALUE(LEFT($A1190,3))=311,RIGHT($B1190,5)="Total"),VLOOKUP('311'!$G$59,_311_Table3,MATCH(MID($B1190,1,1),_311_Table3_ColumnLookup,0),FALSE),
  IF(VALUE(LEFT($A1190,3))=311,VLOOKUP(VALUE(MID($B1190,2,1)),_311_Table3,MATCH(MID($B1190,1,1),_311_Table3_ColumnLookup,0),FALSE)
+N("311"),
  IF(AND(VALUE(LEFT($A1190,3))=312,LEFT($G1190,10)="Unincepted",$B1190="G "),VLOOKUP(" ULO",_312_Table3,MATCH('312'!$N$16,_312_Table3_ColumnLookup,0),FALSE),
  IF(AND(VALUE(LEFT($A1190,3))=312,LEFT($G1190,10)="Unincepted",$B1190="O "),VLOOKUP(" ULO",_312_Table3,MATCH('312'!$V$16,_312_Table3_ColumnLookup,0),FALSE),
  IF(AND(VALUE(LEFT($A1190,3))=312,LEFT($G1190,10)="Unincepted",$B1190="Q "),VLOOKUP(" ULO",_312_Table3,MATCH('312'!$X$16,_312_Table3_ColumnLookup,0),FALSE),
  IF(AND(VALUE(LEFT($A1190,3))=312,LEFT($G1190,10)="Unincepted"),VLOOKUP(" ULO",_312_Table3,MATCH(LEFT($B1190,1),_312_Table3_ColumnLookup,0),FALSE),
  IF(AND(VALUE(LEFT($A1190,3))=312,LEFT($G1190,5)="Total",$B1190="G "),VLOOKUP('312'!$F$80,_312_Table3,MATCH('312'!$N$16,_312_Table3_ColumnLookup,0),FALSE),
  IF(AND(VALUE(LEFT($A1190,3))=312,LEFT($G1190,5)="Total",$B1190="O "),VLOOKUP('312'!$F$80,_312_Table3,MATCH('312'!$V$16,_312_Table3_ColumnLookup,0),FALSE),
  IF(AND(VALUE(LEFT($A1190,3))=312,LEFT($G1190,5)="Total",$B1190="Q "),VLOOKUP('312'!$F$80,_312_Table3,MATCH('312'!$X$16,_312_Table3_ColumnLookup,0),FALSE),
  IF(AND(VALUE(LEFT($A1190,3))=312,LEFT($G1190,5)="Total"),VLOOKUP('312'!$F$80,_312_Table3,MATCH(LEFT($B1190,1),_312_Table3_ColumnLookup,0),FALSE),
  IF(AND(VALUE(LEFT($A1190,3))=312,LEN($I1190)=4,$B1190="G"),VLOOKUP($I1190,_312_Table3,MATCH('312'!$N$16,_312_Table3_ColumnLookup,0),FALSE),
  IF(AND(VALUE(LEFT($A1190,3))=312,LEN($I1190)=4,$B1190="O"),VLOOKUP($I1190,_312_Table3,MATCH('312'!$V$16,_312_Table3_ColumnLookup,0),FALSE),
  IF(AND(VALUE(LEFT($A1190,3))=312,LEN($I1190)=4,$B1190="Q"),VLOOKUP($I1190,_312_Table3,MATCH('312'!$X$16,_312_Table3_ColumnLookup,0),FALSE),
  IF(AND(VALUE(LEFT($A1190,3))=312,LEN($I1190)=4),VLOOKUP($I1190,_312_Table3,MATCH(LEFT($B1190,1),_312_Table3_ColumnLookup,0),FALSE)
+N("312"),
  IF(VALUE(LEFT($A1190,3))=313,VLOOKUP(VALUE(MID($B1190,2,1)),_313_Table3,MATCH(MID($B1190,1,1),_313_Table3_ColumnLookup,0),FALSE)
+N("313"),
  IF(AND(VALUE(LEFT($A1190,3))=314,LEN($B1190)=3),VLOOKUP(VALUE(MID($B1190,2,2)),_314_Table3,MATCH(MID($B1190,1,1),_314_Table3_ColumnLookup,0),FALSE),
  IF(VALUE(LEFT($A1190,3))=314,VLOOKUP(VALUE(MID($B1190,2,1)),_314_Table3,MATCH(MID($B1190,1,1),_314_Table3_ColumnLookup,0),FALSE)
+N("314"),
""))))))))))))))))))))))))</f>
        <v>#N/A</v>
      </c>
      <c r="H1190" s="321" t="str">
        <f>IFERROR(
IF(ISERROR($D1190)=FALSE,$D1190,IF(ISERROR($E1190)=FALSE,$E1190,IF(ISERROR($F1190)=FALSE,$F1190
+N("012 checkboxes"),
IF(
IF(OR(LEFT($A1190,9)="Syndicate",LEFT($A1190,12)="NewSyndicate"),VLOOKUP($A1190,'012'!$J:$ZW,MATCH("Link to button",'012'!$J$1:$ZW$1,0),0)
+N("309 checkbox"),
IF($C1190="309 LCR Summary0",VLOOKUP("Notes990",'309'!$P:$ZZ,MATCH("Link to button",'309'!$P$1:$ZZ$1,0),0)
+N("313 checkboxes"),
IF($C1190="313 Financial Information0LcmVsScr",IF($C1190="309 LCR Summary0",VLOOKUP("LcmVsScr",'309'!$N:$ZZ,MATCH("Link to button",'309'!$N$1:$ZZ$1,0),0),
IF($C1190="313 Financial Information0LcrDocAttached",IF($C1190="309 LCR Summary0",VLOOKUP("LcrDocAttached",'309'!$N:$ZZ,MATCH("Link to button",'309'!$N$1:$ZZ$1,0),
0)))))))=1,TRUE,FALSE)
))),"")</f>
        <v/>
      </c>
    </row>
    <row r="1191" spans="1:8">
      <c r="A1191" s="237" t="e">
        <f>VLOOKUP($G1191,CSVLookups!$B:$R,MATCH(A$1,CSVLookups!$B$1:$R$1,0),FALSE)</f>
        <v>#N/A</v>
      </c>
      <c r="B1191" s="237" t="e">
        <f>VLOOKUP($G1191,CSVLookups!$B:$R,MATCH(B$1,CSVLookups!$B$1:$R$1,0),FALSE)</f>
        <v>#N/A</v>
      </c>
      <c r="C1191" s="238" t="e">
        <f t="shared" si="19"/>
        <v>#N/A</v>
      </c>
      <c r="D1191" s="238" t="e">
        <f>IF(AND(VALUE(LEFT($A1191,3))=309,LEN($B1191)=3),VLOOKUP(VALUE(MID($B1191,2,2)),_309_Table1,MATCH(MID($B1191,1,1),_309_Table1_ColumnLookup,0),FALSE),
  IF($C1191="309 LCR SummaryA",OneYearSCR,IF($C1191="309 LCR SummaryB",UltimateSCR,IF(VALUE(LEFT($A1191,3))=309,VLOOKUP(VALUE(MID($B1191,2,1)),_309_Table1,MATCH(MID($B1191,1,1),_309_Table1_ColumnLookup,0),FALSE)
+N("309"),
  IF(VALUE(LEFT($A1191,3))=310,VLOOKUP(VALUE(MID($B1191,2,1)),_310_Table1,MATCH(MID($B1191,1,1),_310_Table1_ColumnLookup,0),FALSE)
+N("310"),
  IF(AND(VALUE(LEFT($A1191,3))=311,LEN($I1191)=4),VLOOKUP($I1191,_311_Table1,MATCH($B1191,_311_Table1_ColumnLookup,0),FALSE),
  IF(AND(VALUE(LEFT($A1191,3))=311,OR($B1191="I2",$B1191="J2",$B1191="K2",$B1191="L2")),VLOOKUP('311'!$G$58,_311_Table1,MATCH(MID($B1191,1,1),_311_Table1_ColumnLookup,0),FALSE),
  IF(AND(VALUE(LEFT($A1191,3))=311,RIGHT($B1191,5)="Total"),VLOOKUP('311'!$G$59,_311_Table1,MATCH(MID($B1191,1,1),_311_Table1_ColumnLookup,0),FALSE),
  IF(VALUE(LEFT($A1191,3))=311,VLOOKUP(VALUE(MID($B1191,2,1)),_311_Table1,MATCH(MID($B1191,1,1),_311_Table1_ColumnLookup,0),FALSE)
+N("311"),
  IF(AND(VALUE(LEFT($A1191,3))=312,LEFT($G1191,10)="Unincepted",$B1191="G "),VLOOKUP(" ULO",_312_Table1,MATCH('312'!$N$16,_312_Table1_ColumnLookup,0),FALSE),
  IF(AND(VALUE(LEFT($A1191,3))=312,LEFT($G1191,10)="Unincepted",$B1191="O "),VLOOKUP(" ULO",_312_Table1,MATCH('312'!$V$16,_312_Table1_ColumnLookup,0),FALSE),
  IF(AND(VALUE(LEFT($A1191,3))=312,LEFT($G1191,10)="Unincepted",$B1191="Q "),VLOOKUP(" ULO",_312_Table1,MATCH('312'!$X$16,_312_Table1_ColumnLookup,0),FALSE),
  IF(AND(VALUE(LEFT($A1191,3))=312,LEFT($G1191,10)="Unincepted"),VLOOKUP(" ULO",_312_Table1,MATCH(LEFT($B1191,1),_312_Table1_ColumnLookup,0),FALSE),
  IF(AND(VALUE(LEFT($A1191,3))=312,LEFT($G1191,5)="Total",$B1191="G "),VLOOKUP('312'!$F$80,_312_Table1,MATCH('312'!$N$16,_312_Table1_ColumnLookup,0),FALSE),
  IF(AND(VALUE(LEFT($A1191,3))=312,LEFT($G1191,5)="Total",$B1191="O "),VLOOKUP('312'!$F$80,_312_Table1,MATCH('312'!$V$16,_312_Table1_ColumnLookup,0),FALSE),
  IF(AND(VALUE(LEFT($A1191,3))=312,LEFT($G1191,5)="Total",$B1191="Q "),VLOOKUP('312'!$F$80,_312_Table1,MATCH('312'!$X$16,_312_Table1_ColumnLookup,0),FALSE),
  IF(AND(VALUE(LEFT($A1191,3))=312,LEFT($G1191,5)="Total"),VLOOKUP('312'!$F$80,_312_Table1,MATCH(LEFT($B1191,1),_312_Table1_ColumnLookup,0),FALSE),
  IF(AND(VALUE(LEFT($A1191,3))=312,LEN($I1191)=4,$B1191="G"),VLOOKUP($I1191,_312_Table1,MATCH('312'!$N$16,_312_Table1_ColumnLookup,0),FALSE),
  IF(AND(VALUE(LEFT($A1191,3))=312,LEN($I1191)=4,$B1191="O"),VLOOKUP($I1191,_312_Table1,MATCH('312'!$V$16,_312_Table1_ColumnLookup,0),FALSE),
  IF(AND(VALUE(LEFT($A1191,3))=312,LEN($I1191)=4,$B1191="Q"),VLOOKUP($I1191,_312_Table1,MATCH('312'!$X$16,_312_Table1_ColumnLookup,0),FALSE),
  IF(AND(VALUE(LEFT($A1191,3))=312,LEN($I1191)=4),VLOOKUP($I1191,_312_Table1,MATCH(LEFT($B1191,1),_312_Table1_ColumnLookup,0),FALSE)
+N("312"),
  IF(VALUE(LEFT($A1191,3))=313,VLOOKUP(VALUE(MID($B1191,2,1)),_313_Table1,MATCH(MID($B1191,1,1),_313_Table1_ColumnLookup,0),FALSE)
+N("313"),
  IF(AND(VALUE(LEFT($A1191,3))=314,LEN($B1191)=3),VLOOKUP(VALUE(MID($B1191,2,2)),_314_Table1,MATCH(MID($B1191,1,1),_314_Table1_ColumnLookup,0),FALSE),
  IF(VALUE(LEFT($A1191,3))=314,VLOOKUP(VALUE(MID($B1191,2,1)),_314_Table1,MATCH(MID($B1191,1,1),_314_Table1_ColumnLookup,0),FALSE)
+N("314"),
""))))))))))))))))))))))))</f>
        <v>#N/A</v>
      </c>
      <c r="E1191" s="238" t="e">
        <f>IF(AND(VALUE(LEFT($A1191,3))=309,LEN($B1191)=3),VLOOKUP(VALUE(MID($B1191,2,2)),_309_Table2,MATCH(MID($B1191,1,1),_309_Table2_ColumnLookup,0),FALSE),
  IF($C1191="309 LCR SummaryA",OneYearSCR,IF($C1191="309 LCR SummaryB",UltimateSCR,IF(VALUE(LEFT($A1191,3))=309,VLOOKUP(VALUE(MID($B1191,2,1)),_309_Table2,MATCH(MID($B1191,1,1),_309_Table2_ColumnLookup,0),FALSE)
+N("309"),
  IF(VALUE(LEFT($A1191,3))=310,VLOOKUP(VALUE(MID($B1191,2,1)),_310_Table2,MATCH(MID($B1191,1,1),_310_Table2_ColumnLookup,0),FALSE)
+N("310"),
  IF(AND(VALUE(LEFT($A1191,3))=311,LEN($I1191)=4),VLOOKUP($I1191,_311_Table2,MATCH($B1191,_311_Table2_ColumnLookup,0),FALSE),
  IF(AND(VALUE(LEFT($A1191,3))=311,OR($B1191="I2",$B1191="J2",$B1191="K2",$B1191="L2")),VLOOKUP('311'!$G$58,_311_Table2,MATCH(MID($B1191,1,1),_311_Table2_ColumnLookup,0),FALSE),
  IF(AND(VALUE(LEFT($A1191,3))=311,RIGHT($B1191,5)="Total"),VLOOKUP('311'!$G$59,_311_Table2,MATCH(MID($B1191,1,1),_311_Table2_ColumnLookup,0),FALSE),
  IF(VALUE(LEFT($A1191,3))=311,VLOOKUP(VALUE(MID($B1191,2,1)),_311_Table2,MATCH(MID($B1191,1,1),_311_Table2_ColumnLookup,0),FALSE)
+N("311"),
  IF(AND(VALUE(LEFT($A1191,3))=312,LEFT($G1191,10)="Unincepted",$B1191="G "),VLOOKUP(" ULO",_312_Table2,MATCH('312'!$N$16,_312_Table2_ColumnLookup,0),FALSE),
  IF(AND(VALUE(LEFT($A1191,3))=312,LEFT($G1191,10)="Unincepted",$B1191="O "),VLOOKUP(" ULO",_312_Table2,MATCH('312'!$V$16,_312_Table2_ColumnLookup,0),FALSE),
  IF(AND(VALUE(LEFT($A1191,3))=312,LEFT($G1191,10)="Unincepted",$B1191="Q "),VLOOKUP(" ULO",_312_Table2,MATCH('312'!$X$16,_312_Table2_ColumnLookup,0),FALSE),
  IF(AND(VALUE(LEFT($A1191,3))=312,LEFT($G1191,10)="Unincepted"),VLOOKUP(" ULO",_312_Table2,MATCH(LEFT($B1191,1),_312_Table2_ColumnLookup,0),FALSE),
  IF(AND(VALUE(LEFT($A1191,3))=312,LEFT($G1191,5)="Total",$B1191="G "),VLOOKUP('312'!$F$80,_312_Table2,MATCH('312'!$N$16,_312_Table2_ColumnLookup,0),FALSE),
  IF(AND(VALUE(LEFT($A1191,3))=312,LEFT($G1191,5)="Total",$B1191="O "),VLOOKUP('312'!$F$80,_312_Table2,MATCH('312'!$V$16,_312_Table2_ColumnLookup,0),FALSE),
  IF(AND(VALUE(LEFT($A1191,3))=312,LEFT($G1191,5)="Total",$B1191="Q "),VLOOKUP('312'!$F$80,_312_Table2,MATCH('312'!$X$16,_312_Table2_ColumnLookup,0),FALSE),
  IF(AND(VALUE(LEFT($A1191,3))=312,LEFT($G1191,5)="Total"),VLOOKUP('312'!$F$80,_312_Table2,MATCH(LEFT($B1191,1),_312_Table2_ColumnLookup,0),FALSE),
  IF(AND(VALUE(LEFT($A1191,3))=312,LEN($I1191)=4,$B1191="G"),VLOOKUP($I1191,_312_Table2,MATCH('312'!$N$16,_312_Table2_ColumnLookup,0),FALSE),
  IF(AND(VALUE(LEFT($A1191,3))=312,LEN($I1191)=4,$B1191="O"),VLOOKUP($I1191,_312_Table2,MATCH('312'!$V$16,_312_Table2_ColumnLookup,0),FALSE),
  IF(AND(VALUE(LEFT($A1191,3))=312,LEN($I1191)=4,$B1191="Q"),VLOOKUP($I1191,_312_Table2,MATCH('312'!$X$16,_312_Table2_ColumnLookup,0),FALSE),
  IF(AND(VALUE(LEFT($A1191,3))=312,LEN($I1191)=4),VLOOKUP($I1191,_312_Table2,MATCH(LEFT($B1191,1),_312_Table2_ColumnLookup,0),FALSE)
+N("312"),
  IF(VALUE(LEFT($A1191,3))=313,VLOOKUP(VALUE(MID($B1191,2,1)),_313_Table2,MATCH(MID($B1191,1,1),_313_Table2_ColumnLookup,0),FALSE)
+N("313"),
  IF(AND(VALUE(LEFT($A1191,3))=314,LEN($B1191)=3),VLOOKUP(VALUE(MID($B1191,2,2)),_314_Table2,MATCH(MID($B1191,1,1),_314_Table2_ColumnLookup,0),FALSE),
  IF(VALUE(LEFT($A1191,3))=314,VLOOKUP(VALUE(MID($B1191,2,1)),_314_Table2,MATCH(MID($B1191,1,1),_314_Table2_ColumnLookup,0),FALSE)
+N("314"),
""))))))))))))))))))))))))</f>
        <v>#N/A</v>
      </c>
      <c r="F1191" s="238" t="e">
        <f>IF(AND(VALUE(LEFT($A1191,3))=309,LEN($B1191)=3),VLOOKUP(VALUE(MID($B1191,2,2)),_309_Table3,MATCH(MID($B1191,1,1),_309_Table3_ColumnLookup,0),FALSE),
  IF($C1191="309 LCR SummaryA",OneYearSCR,IF($C1191="309 LCR SummaryB",UltimateSCR,IF(VALUE(LEFT($A1191,3))=309,VLOOKUP(VALUE(MID($B1191,2,1)),_309_Table3,MATCH(MID($B1191,1,1),_309_Table3_ColumnLookup,0),FALSE)
+N("309"),
  IF(VALUE(LEFT($A1191,3))=310,VLOOKUP(VALUE(MID($B1191,2,1)),_310_Table3,MATCH(MID($B1191,1,1),_310_Table3_ColumnLookup,0),FALSE)
+N("310"),
  IF(AND(VALUE(LEFT($A1191,3))=311,LEN($I1191)=4),VLOOKUP($I1191,_311_Table3,MATCH($B1191,_311_Table3_ColumnLookup,0),FALSE),
  IF(AND(VALUE(LEFT($A1191,3))=311,OR($B1191="I2",$B1191="J2",$B1191="K2",$B1191="L2")),VLOOKUP('311'!$G$58,_311_Table3,MATCH(MID($B1191,1,1),_311_Table3_ColumnLookup,0),FALSE),
  IF(AND(VALUE(LEFT($A1191,3))=311,RIGHT($B1191,5)="Total"),VLOOKUP('311'!$G$59,_311_Table3,MATCH(MID($B1191,1,1),_311_Table3_ColumnLookup,0),FALSE),
  IF(VALUE(LEFT($A1191,3))=311,VLOOKUP(VALUE(MID($B1191,2,1)),_311_Table3,MATCH(MID($B1191,1,1),_311_Table3_ColumnLookup,0),FALSE)
+N("311"),
  IF(AND(VALUE(LEFT($A1191,3))=312,LEFT($G1191,10)="Unincepted",$B1191="G "),VLOOKUP(" ULO",_312_Table3,MATCH('312'!$N$16,_312_Table3_ColumnLookup,0),FALSE),
  IF(AND(VALUE(LEFT($A1191,3))=312,LEFT($G1191,10)="Unincepted",$B1191="O "),VLOOKUP(" ULO",_312_Table3,MATCH('312'!$V$16,_312_Table3_ColumnLookup,0),FALSE),
  IF(AND(VALUE(LEFT($A1191,3))=312,LEFT($G1191,10)="Unincepted",$B1191="Q "),VLOOKUP(" ULO",_312_Table3,MATCH('312'!$X$16,_312_Table3_ColumnLookup,0),FALSE),
  IF(AND(VALUE(LEFT($A1191,3))=312,LEFT($G1191,10)="Unincepted"),VLOOKUP(" ULO",_312_Table3,MATCH(LEFT($B1191,1),_312_Table3_ColumnLookup,0),FALSE),
  IF(AND(VALUE(LEFT($A1191,3))=312,LEFT($G1191,5)="Total",$B1191="G "),VLOOKUP('312'!$F$80,_312_Table3,MATCH('312'!$N$16,_312_Table3_ColumnLookup,0),FALSE),
  IF(AND(VALUE(LEFT($A1191,3))=312,LEFT($G1191,5)="Total",$B1191="O "),VLOOKUP('312'!$F$80,_312_Table3,MATCH('312'!$V$16,_312_Table3_ColumnLookup,0),FALSE),
  IF(AND(VALUE(LEFT($A1191,3))=312,LEFT($G1191,5)="Total",$B1191="Q "),VLOOKUP('312'!$F$80,_312_Table3,MATCH('312'!$X$16,_312_Table3_ColumnLookup,0),FALSE),
  IF(AND(VALUE(LEFT($A1191,3))=312,LEFT($G1191,5)="Total"),VLOOKUP('312'!$F$80,_312_Table3,MATCH(LEFT($B1191,1),_312_Table3_ColumnLookup,0),FALSE),
  IF(AND(VALUE(LEFT($A1191,3))=312,LEN($I1191)=4,$B1191="G"),VLOOKUP($I1191,_312_Table3,MATCH('312'!$N$16,_312_Table3_ColumnLookup,0),FALSE),
  IF(AND(VALUE(LEFT($A1191,3))=312,LEN($I1191)=4,$B1191="O"),VLOOKUP($I1191,_312_Table3,MATCH('312'!$V$16,_312_Table3_ColumnLookup,0),FALSE),
  IF(AND(VALUE(LEFT($A1191,3))=312,LEN($I1191)=4,$B1191="Q"),VLOOKUP($I1191,_312_Table3,MATCH('312'!$X$16,_312_Table3_ColumnLookup,0),FALSE),
  IF(AND(VALUE(LEFT($A1191,3))=312,LEN($I1191)=4),VLOOKUP($I1191,_312_Table3,MATCH(LEFT($B1191,1),_312_Table3_ColumnLookup,0),FALSE)
+N("312"),
  IF(VALUE(LEFT($A1191,3))=313,VLOOKUP(VALUE(MID($B1191,2,1)),_313_Table3,MATCH(MID($B1191,1,1),_313_Table3_ColumnLookup,0),FALSE)
+N("313"),
  IF(AND(VALUE(LEFT($A1191,3))=314,LEN($B1191)=3),VLOOKUP(VALUE(MID($B1191,2,2)),_314_Table3,MATCH(MID($B1191,1,1),_314_Table3_ColumnLookup,0),FALSE),
  IF(VALUE(LEFT($A1191,3))=314,VLOOKUP(VALUE(MID($B1191,2,1)),_314_Table3,MATCH(MID($B1191,1,1),_314_Table3_ColumnLookup,0),FALSE)
+N("314"),
""))))))))))))))))))))))))</f>
        <v>#N/A</v>
      </c>
      <c r="H1191" s="321" t="str">
        <f>IFERROR(
IF(ISERROR($D1191)=FALSE,$D1191,IF(ISERROR($E1191)=FALSE,$E1191,IF(ISERROR($F1191)=FALSE,$F1191
+N("012 checkboxes"),
IF(
IF(OR(LEFT($A1191,9)="Syndicate",LEFT($A1191,12)="NewSyndicate"),VLOOKUP($A1191,'012'!$J:$ZW,MATCH("Link to button",'012'!$J$1:$ZW$1,0),0)
+N("309 checkbox"),
IF($C1191="309 LCR Summary0",VLOOKUP("Notes990",'309'!$P:$ZZ,MATCH("Link to button",'309'!$P$1:$ZZ$1,0),0)
+N("313 checkboxes"),
IF($C1191="313 Financial Information0LcmVsScr",IF($C1191="309 LCR Summary0",VLOOKUP("LcmVsScr",'309'!$N:$ZZ,MATCH("Link to button",'309'!$N$1:$ZZ$1,0),0),
IF($C1191="313 Financial Information0LcrDocAttached",IF($C1191="309 LCR Summary0",VLOOKUP("LcrDocAttached",'309'!$N:$ZZ,MATCH("Link to button",'309'!$N$1:$ZZ$1,0),
0)))))))=1,TRUE,FALSE)
))),"")</f>
        <v/>
      </c>
    </row>
    <row r="1192" spans="1:8">
      <c r="A1192" s="237" t="e">
        <f>VLOOKUP($G1192,CSVLookups!$B:$R,MATCH(A$1,CSVLookups!$B$1:$R$1,0),FALSE)</f>
        <v>#N/A</v>
      </c>
      <c r="B1192" s="237" t="e">
        <f>VLOOKUP($G1192,CSVLookups!$B:$R,MATCH(B$1,CSVLookups!$B$1:$R$1,0),FALSE)</f>
        <v>#N/A</v>
      </c>
      <c r="C1192" s="238" t="e">
        <f t="shared" si="19"/>
        <v>#N/A</v>
      </c>
      <c r="D1192" s="238" t="e">
        <f>IF(AND(VALUE(LEFT($A1192,3))=309,LEN($B1192)=3),VLOOKUP(VALUE(MID($B1192,2,2)),_309_Table1,MATCH(MID($B1192,1,1),_309_Table1_ColumnLookup,0),FALSE),
  IF($C1192="309 LCR SummaryA",OneYearSCR,IF($C1192="309 LCR SummaryB",UltimateSCR,IF(VALUE(LEFT($A1192,3))=309,VLOOKUP(VALUE(MID($B1192,2,1)),_309_Table1,MATCH(MID($B1192,1,1),_309_Table1_ColumnLookup,0),FALSE)
+N("309"),
  IF(VALUE(LEFT($A1192,3))=310,VLOOKUP(VALUE(MID($B1192,2,1)),_310_Table1,MATCH(MID($B1192,1,1),_310_Table1_ColumnLookup,0),FALSE)
+N("310"),
  IF(AND(VALUE(LEFT($A1192,3))=311,LEN($I1192)=4),VLOOKUP($I1192,_311_Table1,MATCH($B1192,_311_Table1_ColumnLookup,0),FALSE),
  IF(AND(VALUE(LEFT($A1192,3))=311,OR($B1192="I2",$B1192="J2",$B1192="K2",$B1192="L2")),VLOOKUP('311'!$G$58,_311_Table1,MATCH(MID($B1192,1,1),_311_Table1_ColumnLookup,0),FALSE),
  IF(AND(VALUE(LEFT($A1192,3))=311,RIGHT($B1192,5)="Total"),VLOOKUP('311'!$G$59,_311_Table1,MATCH(MID($B1192,1,1),_311_Table1_ColumnLookup,0),FALSE),
  IF(VALUE(LEFT($A1192,3))=311,VLOOKUP(VALUE(MID($B1192,2,1)),_311_Table1,MATCH(MID($B1192,1,1),_311_Table1_ColumnLookup,0),FALSE)
+N("311"),
  IF(AND(VALUE(LEFT($A1192,3))=312,LEFT($G1192,10)="Unincepted",$B1192="G "),VLOOKUP(" ULO",_312_Table1,MATCH('312'!$N$16,_312_Table1_ColumnLookup,0),FALSE),
  IF(AND(VALUE(LEFT($A1192,3))=312,LEFT($G1192,10)="Unincepted",$B1192="O "),VLOOKUP(" ULO",_312_Table1,MATCH('312'!$V$16,_312_Table1_ColumnLookup,0),FALSE),
  IF(AND(VALUE(LEFT($A1192,3))=312,LEFT($G1192,10)="Unincepted",$B1192="Q "),VLOOKUP(" ULO",_312_Table1,MATCH('312'!$X$16,_312_Table1_ColumnLookup,0),FALSE),
  IF(AND(VALUE(LEFT($A1192,3))=312,LEFT($G1192,10)="Unincepted"),VLOOKUP(" ULO",_312_Table1,MATCH(LEFT($B1192,1),_312_Table1_ColumnLookup,0),FALSE),
  IF(AND(VALUE(LEFT($A1192,3))=312,LEFT($G1192,5)="Total",$B1192="G "),VLOOKUP('312'!$F$80,_312_Table1,MATCH('312'!$N$16,_312_Table1_ColumnLookup,0),FALSE),
  IF(AND(VALUE(LEFT($A1192,3))=312,LEFT($G1192,5)="Total",$B1192="O "),VLOOKUP('312'!$F$80,_312_Table1,MATCH('312'!$V$16,_312_Table1_ColumnLookup,0),FALSE),
  IF(AND(VALUE(LEFT($A1192,3))=312,LEFT($G1192,5)="Total",$B1192="Q "),VLOOKUP('312'!$F$80,_312_Table1,MATCH('312'!$X$16,_312_Table1_ColumnLookup,0),FALSE),
  IF(AND(VALUE(LEFT($A1192,3))=312,LEFT($G1192,5)="Total"),VLOOKUP('312'!$F$80,_312_Table1,MATCH(LEFT($B1192,1),_312_Table1_ColumnLookup,0),FALSE),
  IF(AND(VALUE(LEFT($A1192,3))=312,LEN($I1192)=4,$B1192="G"),VLOOKUP($I1192,_312_Table1,MATCH('312'!$N$16,_312_Table1_ColumnLookup,0),FALSE),
  IF(AND(VALUE(LEFT($A1192,3))=312,LEN($I1192)=4,$B1192="O"),VLOOKUP($I1192,_312_Table1,MATCH('312'!$V$16,_312_Table1_ColumnLookup,0),FALSE),
  IF(AND(VALUE(LEFT($A1192,3))=312,LEN($I1192)=4,$B1192="Q"),VLOOKUP($I1192,_312_Table1,MATCH('312'!$X$16,_312_Table1_ColumnLookup,0),FALSE),
  IF(AND(VALUE(LEFT($A1192,3))=312,LEN($I1192)=4),VLOOKUP($I1192,_312_Table1,MATCH(LEFT($B1192,1),_312_Table1_ColumnLookup,0),FALSE)
+N("312"),
  IF(VALUE(LEFT($A1192,3))=313,VLOOKUP(VALUE(MID($B1192,2,1)),_313_Table1,MATCH(MID($B1192,1,1),_313_Table1_ColumnLookup,0),FALSE)
+N("313"),
  IF(AND(VALUE(LEFT($A1192,3))=314,LEN($B1192)=3),VLOOKUP(VALUE(MID($B1192,2,2)),_314_Table1,MATCH(MID($B1192,1,1),_314_Table1_ColumnLookup,0),FALSE),
  IF(VALUE(LEFT($A1192,3))=314,VLOOKUP(VALUE(MID($B1192,2,1)),_314_Table1,MATCH(MID($B1192,1,1),_314_Table1_ColumnLookup,0),FALSE)
+N("314"),
""))))))))))))))))))))))))</f>
        <v>#N/A</v>
      </c>
      <c r="E1192" s="238" t="e">
        <f>IF(AND(VALUE(LEFT($A1192,3))=309,LEN($B1192)=3),VLOOKUP(VALUE(MID($B1192,2,2)),_309_Table2,MATCH(MID($B1192,1,1),_309_Table2_ColumnLookup,0),FALSE),
  IF($C1192="309 LCR SummaryA",OneYearSCR,IF($C1192="309 LCR SummaryB",UltimateSCR,IF(VALUE(LEFT($A1192,3))=309,VLOOKUP(VALUE(MID($B1192,2,1)),_309_Table2,MATCH(MID($B1192,1,1),_309_Table2_ColumnLookup,0),FALSE)
+N("309"),
  IF(VALUE(LEFT($A1192,3))=310,VLOOKUP(VALUE(MID($B1192,2,1)),_310_Table2,MATCH(MID($B1192,1,1),_310_Table2_ColumnLookup,0),FALSE)
+N("310"),
  IF(AND(VALUE(LEFT($A1192,3))=311,LEN($I1192)=4),VLOOKUP($I1192,_311_Table2,MATCH($B1192,_311_Table2_ColumnLookup,0),FALSE),
  IF(AND(VALUE(LEFT($A1192,3))=311,OR($B1192="I2",$B1192="J2",$B1192="K2",$B1192="L2")),VLOOKUP('311'!$G$58,_311_Table2,MATCH(MID($B1192,1,1),_311_Table2_ColumnLookup,0),FALSE),
  IF(AND(VALUE(LEFT($A1192,3))=311,RIGHT($B1192,5)="Total"),VLOOKUP('311'!$G$59,_311_Table2,MATCH(MID($B1192,1,1),_311_Table2_ColumnLookup,0),FALSE),
  IF(VALUE(LEFT($A1192,3))=311,VLOOKUP(VALUE(MID($B1192,2,1)),_311_Table2,MATCH(MID($B1192,1,1),_311_Table2_ColumnLookup,0),FALSE)
+N("311"),
  IF(AND(VALUE(LEFT($A1192,3))=312,LEFT($G1192,10)="Unincepted",$B1192="G "),VLOOKUP(" ULO",_312_Table2,MATCH('312'!$N$16,_312_Table2_ColumnLookup,0),FALSE),
  IF(AND(VALUE(LEFT($A1192,3))=312,LEFT($G1192,10)="Unincepted",$B1192="O "),VLOOKUP(" ULO",_312_Table2,MATCH('312'!$V$16,_312_Table2_ColumnLookup,0),FALSE),
  IF(AND(VALUE(LEFT($A1192,3))=312,LEFT($G1192,10)="Unincepted",$B1192="Q "),VLOOKUP(" ULO",_312_Table2,MATCH('312'!$X$16,_312_Table2_ColumnLookup,0),FALSE),
  IF(AND(VALUE(LEFT($A1192,3))=312,LEFT($G1192,10)="Unincepted"),VLOOKUP(" ULO",_312_Table2,MATCH(LEFT($B1192,1),_312_Table2_ColumnLookup,0),FALSE),
  IF(AND(VALUE(LEFT($A1192,3))=312,LEFT($G1192,5)="Total",$B1192="G "),VLOOKUP('312'!$F$80,_312_Table2,MATCH('312'!$N$16,_312_Table2_ColumnLookup,0),FALSE),
  IF(AND(VALUE(LEFT($A1192,3))=312,LEFT($G1192,5)="Total",$B1192="O "),VLOOKUP('312'!$F$80,_312_Table2,MATCH('312'!$V$16,_312_Table2_ColumnLookup,0),FALSE),
  IF(AND(VALUE(LEFT($A1192,3))=312,LEFT($G1192,5)="Total",$B1192="Q "),VLOOKUP('312'!$F$80,_312_Table2,MATCH('312'!$X$16,_312_Table2_ColumnLookup,0),FALSE),
  IF(AND(VALUE(LEFT($A1192,3))=312,LEFT($G1192,5)="Total"),VLOOKUP('312'!$F$80,_312_Table2,MATCH(LEFT($B1192,1),_312_Table2_ColumnLookup,0),FALSE),
  IF(AND(VALUE(LEFT($A1192,3))=312,LEN($I1192)=4,$B1192="G"),VLOOKUP($I1192,_312_Table2,MATCH('312'!$N$16,_312_Table2_ColumnLookup,0),FALSE),
  IF(AND(VALUE(LEFT($A1192,3))=312,LEN($I1192)=4,$B1192="O"),VLOOKUP($I1192,_312_Table2,MATCH('312'!$V$16,_312_Table2_ColumnLookup,0),FALSE),
  IF(AND(VALUE(LEFT($A1192,3))=312,LEN($I1192)=4,$B1192="Q"),VLOOKUP($I1192,_312_Table2,MATCH('312'!$X$16,_312_Table2_ColumnLookup,0),FALSE),
  IF(AND(VALUE(LEFT($A1192,3))=312,LEN($I1192)=4),VLOOKUP($I1192,_312_Table2,MATCH(LEFT($B1192,1),_312_Table2_ColumnLookup,0),FALSE)
+N("312"),
  IF(VALUE(LEFT($A1192,3))=313,VLOOKUP(VALUE(MID($B1192,2,1)),_313_Table2,MATCH(MID($B1192,1,1),_313_Table2_ColumnLookup,0),FALSE)
+N("313"),
  IF(AND(VALUE(LEFT($A1192,3))=314,LEN($B1192)=3),VLOOKUP(VALUE(MID($B1192,2,2)),_314_Table2,MATCH(MID($B1192,1,1),_314_Table2_ColumnLookup,0),FALSE),
  IF(VALUE(LEFT($A1192,3))=314,VLOOKUP(VALUE(MID($B1192,2,1)),_314_Table2,MATCH(MID($B1192,1,1),_314_Table2_ColumnLookup,0),FALSE)
+N("314"),
""))))))))))))))))))))))))</f>
        <v>#N/A</v>
      </c>
      <c r="F1192" s="238" t="e">
        <f>IF(AND(VALUE(LEFT($A1192,3))=309,LEN($B1192)=3),VLOOKUP(VALUE(MID($B1192,2,2)),_309_Table3,MATCH(MID($B1192,1,1),_309_Table3_ColumnLookup,0),FALSE),
  IF($C1192="309 LCR SummaryA",OneYearSCR,IF($C1192="309 LCR SummaryB",UltimateSCR,IF(VALUE(LEFT($A1192,3))=309,VLOOKUP(VALUE(MID($B1192,2,1)),_309_Table3,MATCH(MID($B1192,1,1),_309_Table3_ColumnLookup,0),FALSE)
+N("309"),
  IF(VALUE(LEFT($A1192,3))=310,VLOOKUP(VALUE(MID($B1192,2,1)),_310_Table3,MATCH(MID($B1192,1,1),_310_Table3_ColumnLookup,0),FALSE)
+N("310"),
  IF(AND(VALUE(LEFT($A1192,3))=311,LEN($I1192)=4),VLOOKUP($I1192,_311_Table3,MATCH($B1192,_311_Table3_ColumnLookup,0),FALSE),
  IF(AND(VALUE(LEFT($A1192,3))=311,OR($B1192="I2",$B1192="J2",$B1192="K2",$B1192="L2")),VLOOKUP('311'!$G$58,_311_Table3,MATCH(MID($B1192,1,1),_311_Table3_ColumnLookup,0),FALSE),
  IF(AND(VALUE(LEFT($A1192,3))=311,RIGHT($B1192,5)="Total"),VLOOKUP('311'!$G$59,_311_Table3,MATCH(MID($B1192,1,1),_311_Table3_ColumnLookup,0),FALSE),
  IF(VALUE(LEFT($A1192,3))=311,VLOOKUP(VALUE(MID($B1192,2,1)),_311_Table3,MATCH(MID($B1192,1,1),_311_Table3_ColumnLookup,0),FALSE)
+N("311"),
  IF(AND(VALUE(LEFT($A1192,3))=312,LEFT($G1192,10)="Unincepted",$B1192="G "),VLOOKUP(" ULO",_312_Table3,MATCH('312'!$N$16,_312_Table3_ColumnLookup,0),FALSE),
  IF(AND(VALUE(LEFT($A1192,3))=312,LEFT($G1192,10)="Unincepted",$B1192="O "),VLOOKUP(" ULO",_312_Table3,MATCH('312'!$V$16,_312_Table3_ColumnLookup,0),FALSE),
  IF(AND(VALUE(LEFT($A1192,3))=312,LEFT($G1192,10)="Unincepted",$B1192="Q "),VLOOKUP(" ULO",_312_Table3,MATCH('312'!$X$16,_312_Table3_ColumnLookup,0),FALSE),
  IF(AND(VALUE(LEFT($A1192,3))=312,LEFT($G1192,10)="Unincepted"),VLOOKUP(" ULO",_312_Table3,MATCH(LEFT($B1192,1),_312_Table3_ColumnLookup,0),FALSE),
  IF(AND(VALUE(LEFT($A1192,3))=312,LEFT($G1192,5)="Total",$B1192="G "),VLOOKUP('312'!$F$80,_312_Table3,MATCH('312'!$N$16,_312_Table3_ColumnLookup,0),FALSE),
  IF(AND(VALUE(LEFT($A1192,3))=312,LEFT($G1192,5)="Total",$B1192="O "),VLOOKUP('312'!$F$80,_312_Table3,MATCH('312'!$V$16,_312_Table3_ColumnLookup,0),FALSE),
  IF(AND(VALUE(LEFT($A1192,3))=312,LEFT($G1192,5)="Total",$B1192="Q "),VLOOKUP('312'!$F$80,_312_Table3,MATCH('312'!$X$16,_312_Table3_ColumnLookup,0),FALSE),
  IF(AND(VALUE(LEFT($A1192,3))=312,LEFT($G1192,5)="Total"),VLOOKUP('312'!$F$80,_312_Table3,MATCH(LEFT($B1192,1),_312_Table3_ColumnLookup,0),FALSE),
  IF(AND(VALUE(LEFT($A1192,3))=312,LEN($I1192)=4,$B1192="G"),VLOOKUP($I1192,_312_Table3,MATCH('312'!$N$16,_312_Table3_ColumnLookup,0),FALSE),
  IF(AND(VALUE(LEFT($A1192,3))=312,LEN($I1192)=4,$B1192="O"),VLOOKUP($I1192,_312_Table3,MATCH('312'!$V$16,_312_Table3_ColumnLookup,0),FALSE),
  IF(AND(VALUE(LEFT($A1192,3))=312,LEN($I1192)=4,$B1192="Q"),VLOOKUP($I1192,_312_Table3,MATCH('312'!$X$16,_312_Table3_ColumnLookup,0),FALSE),
  IF(AND(VALUE(LEFT($A1192,3))=312,LEN($I1192)=4),VLOOKUP($I1192,_312_Table3,MATCH(LEFT($B1192,1),_312_Table3_ColumnLookup,0),FALSE)
+N("312"),
  IF(VALUE(LEFT($A1192,3))=313,VLOOKUP(VALUE(MID($B1192,2,1)),_313_Table3,MATCH(MID($B1192,1,1),_313_Table3_ColumnLookup,0),FALSE)
+N("313"),
  IF(AND(VALUE(LEFT($A1192,3))=314,LEN($B1192)=3),VLOOKUP(VALUE(MID($B1192,2,2)),_314_Table3,MATCH(MID($B1192,1,1),_314_Table3_ColumnLookup,0),FALSE),
  IF(VALUE(LEFT($A1192,3))=314,VLOOKUP(VALUE(MID($B1192,2,1)),_314_Table3,MATCH(MID($B1192,1,1),_314_Table3_ColumnLookup,0),FALSE)
+N("314"),
""))))))))))))))))))))))))</f>
        <v>#N/A</v>
      </c>
      <c r="H1192" s="321" t="str">
        <f>IFERROR(
IF(ISERROR($D1192)=FALSE,$D1192,IF(ISERROR($E1192)=FALSE,$E1192,IF(ISERROR($F1192)=FALSE,$F1192
+N("012 checkboxes"),
IF(
IF(OR(LEFT($A1192,9)="Syndicate",LEFT($A1192,12)="NewSyndicate"),VLOOKUP($A1192,'012'!$J:$ZW,MATCH("Link to button",'012'!$J$1:$ZW$1,0),0)
+N("309 checkbox"),
IF($C1192="309 LCR Summary0",VLOOKUP("Notes990",'309'!$P:$ZZ,MATCH("Link to button",'309'!$P$1:$ZZ$1,0),0)
+N("313 checkboxes"),
IF($C1192="313 Financial Information0LcmVsScr",IF($C1192="309 LCR Summary0",VLOOKUP("LcmVsScr",'309'!$N:$ZZ,MATCH("Link to button",'309'!$N$1:$ZZ$1,0),0),
IF($C1192="313 Financial Information0LcrDocAttached",IF($C1192="309 LCR Summary0",VLOOKUP("LcrDocAttached",'309'!$N:$ZZ,MATCH("Link to button",'309'!$N$1:$ZZ$1,0),
0)))))))=1,TRUE,FALSE)
))),"")</f>
        <v/>
      </c>
    </row>
    <row r="1193" spans="1:8">
      <c r="A1193" s="237" t="e">
        <f>VLOOKUP($G1193,CSVLookups!$B:$R,MATCH(A$1,CSVLookups!$B$1:$R$1,0),FALSE)</f>
        <v>#N/A</v>
      </c>
      <c r="B1193" s="237" t="e">
        <f>VLOOKUP($G1193,CSVLookups!$B:$R,MATCH(B$1,CSVLookups!$B$1:$R$1,0),FALSE)</f>
        <v>#N/A</v>
      </c>
      <c r="C1193" s="238" t="e">
        <f t="shared" si="19"/>
        <v>#N/A</v>
      </c>
      <c r="D1193" s="238" t="e">
        <f>IF(AND(VALUE(LEFT($A1193,3))=309,LEN($B1193)=3),VLOOKUP(VALUE(MID($B1193,2,2)),_309_Table1,MATCH(MID($B1193,1,1),_309_Table1_ColumnLookup,0),FALSE),
  IF($C1193="309 LCR SummaryA",OneYearSCR,IF($C1193="309 LCR SummaryB",UltimateSCR,IF(VALUE(LEFT($A1193,3))=309,VLOOKUP(VALUE(MID($B1193,2,1)),_309_Table1,MATCH(MID($B1193,1,1),_309_Table1_ColumnLookup,0),FALSE)
+N("309"),
  IF(VALUE(LEFT($A1193,3))=310,VLOOKUP(VALUE(MID($B1193,2,1)),_310_Table1,MATCH(MID($B1193,1,1),_310_Table1_ColumnLookup,0),FALSE)
+N("310"),
  IF(AND(VALUE(LEFT($A1193,3))=311,LEN($I1193)=4),VLOOKUP($I1193,_311_Table1,MATCH($B1193,_311_Table1_ColumnLookup,0),FALSE),
  IF(AND(VALUE(LEFT($A1193,3))=311,OR($B1193="I2",$B1193="J2",$B1193="K2",$B1193="L2")),VLOOKUP('311'!$G$58,_311_Table1,MATCH(MID($B1193,1,1),_311_Table1_ColumnLookup,0),FALSE),
  IF(AND(VALUE(LEFT($A1193,3))=311,RIGHT($B1193,5)="Total"),VLOOKUP('311'!$G$59,_311_Table1,MATCH(MID($B1193,1,1),_311_Table1_ColumnLookup,0),FALSE),
  IF(VALUE(LEFT($A1193,3))=311,VLOOKUP(VALUE(MID($B1193,2,1)),_311_Table1,MATCH(MID($B1193,1,1),_311_Table1_ColumnLookup,0),FALSE)
+N("311"),
  IF(AND(VALUE(LEFT($A1193,3))=312,LEFT($G1193,10)="Unincepted",$B1193="G "),VLOOKUP(" ULO",_312_Table1,MATCH('312'!$N$16,_312_Table1_ColumnLookup,0),FALSE),
  IF(AND(VALUE(LEFT($A1193,3))=312,LEFT($G1193,10)="Unincepted",$B1193="O "),VLOOKUP(" ULO",_312_Table1,MATCH('312'!$V$16,_312_Table1_ColumnLookup,0),FALSE),
  IF(AND(VALUE(LEFT($A1193,3))=312,LEFT($G1193,10)="Unincepted",$B1193="Q "),VLOOKUP(" ULO",_312_Table1,MATCH('312'!$X$16,_312_Table1_ColumnLookup,0),FALSE),
  IF(AND(VALUE(LEFT($A1193,3))=312,LEFT($G1193,10)="Unincepted"),VLOOKUP(" ULO",_312_Table1,MATCH(LEFT($B1193,1),_312_Table1_ColumnLookup,0),FALSE),
  IF(AND(VALUE(LEFT($A1193,3))=312,LEFT($G1193,5)="Total",$B1193="G "),VLOOKUP('312'!$F$80,_312_Table1,MATCH('312'!$N$16,_312_Table1_ColumnLookup,0),FALSE),
  IF(AND(VALUE(LEFT($A1193,3))=312,LEFT($G1193,5)="Total",$B1193="O "),VLOOKUP('312'!$F$80,_312_Table1,MATCH('312'!$V$16,_312_Table1_ColumnLookup,0),FALSE),
  IF(AND(VALUE(LEFT($A1193,3))=312,LEFT($G1193,5)="Total",$B1193="Q "),VLOOKUP('312'!$F$80,_312_Table1,MATCH('312'!$X$16,_312_Table1_ColumnLookup,0),FALSE),
  IF(AND(VALUE(LEFT($A1193,3))=312,LEFT($G1193,5)="Total"),VLOOKUP('312'!$F$80,_312_Table1,MATCH(LEFT($B1193,1),_312_Table1_ColumnLookup,0),FALSE),
  IF(AND(VALUE(LEFT($A1193,3))=312,LEN($I1193)=4,$B1193="G"),VLOOKUP($I1193,_312_Table1,MATCH('312'!$N$16,_312_Table1_ColumnLookup,0),FALSE),
  IF(AND(VALUE(LEFT($A1193,3))=312,LEN($I1193)=4,$B1193="O"),VLOOKUP($I1193,_312_Table1,MATCH('312'!$V$16,_312_Table1_ColumnLookup,0),FALSE),
  IF(AND(VALUE(LEFT($A1193,3))=312,LEN($I1193)=4,$B1193="Q"),VLOOKUP($I1193,_312_Table1,MATCH('312'!$X$16,_312_Table1_ColumnLookup,0),FALSE),
  IF(AND(VALUE(LEFT($A1193,3))=312,LEN($I1193)=4),VLOOKUP($I1193,_312_Table1,MATCH(LEFT($B1193,1),_312_Table1_ColumnLookup,0),FALSE)
+N("312"),
  IF(VALUE(LEFT($A1193,3))=313,VLOOKUP(VALUE(MID($B1193,2,1)),_313_Table1,MATCH(MID($B1193,1,1),_313_Table1_ColumnLookup,0),FALSE)
+N("313"),
  IF(AND(VALUE(LEFT($A1193,3))=314,LEN($B1193)=3),VLOOKUP(VALUE(MID($B1193,2,2)),_314_Table1,MATCH(MID($B1193,1,1),_314_Table1_ColumnLookup,0),FALSE),
  IF(VALUE(LEFT($A1193,3))=314,VLOOKUP(VALUE(MID($B1193,2,1)),_314_Table1,MATCH(MID($B1193,1,1),_314_Table1_ColumnLookup,0),FALSE)
+N("314"),
""))))))))))))))))))))))))</f>
        <v>#N/A</v>
      </c>
      <c r="E1193" s="238" t="e">
        <f>IF(AND(VALUE(LEFT($A1193,3))=309,LEN($B1193)=3),VLOOKUP(VALUE(MID($B1193,2,2)),_309_Table2,MATCH(MID($B1193,1,1),_309_Table2_ColumnLookup,0),FALSE),
  IF($C1193="309 LCR SummaryA",OneYearSCR,IF($C1193="309 LCR SummaryB",UltimateSCR,IF(VALUE(LEFT($A1193,3))=309,VLOOKUP(VALUE(MID($B1193,2,1)),_309_Table2,MATCH(MID($B1193,1,1),_309_Table2_ColumnLookup,0),FALSE)
+N("309"),
  IF(VALUE(LEFT($A1193,3))=310,VLOOKUP(VALUE(MID($B1193,2,1)),_310_Table2,MATCH(MID($B1193,1,1),_310_Table2_ColumnLookup,0),FALSE)
+N("310"),
  IF(AND(VALUE(LEFT($A1193,3))=311,LEN($I1193)=4),VLOOKUP($I1193,_311_Table2,MATCH($B1193,_311_Table2_ColumnLookup,0),FALSE),
  IF(AND(VALUE(LEFT($A1193,3))=311,OR($B1193="I2",$B1193="J2",$B1193="K2",$B1193="L2")),VLOOKUP('311'!$G$58,_311_Table2,MATCH(MID($B1193,1,1),_311_Table2_ColumnLookup,0),FALSE),
  IF(AND(VALUE(LEFT($A1193,3))=311,RIGHT($B1193,5)="Total"),VLOOKUP('311'!$G$59,_311_Table2,MATCH(MID($B1193,1,1),_311_Table2_ColumnLookup,0),FALSE),
  IF(VALUE(LEFT($A1193,3))=311,VLOOKUP(VALUE(MID($B1193,2,1)),_311_Table2,MATCH(MID($B1193,1,1),_311_Table2_ColumnLookup,0),FALSE)
+N("311"),
  IF(AND(VALUE(LEFT($A1193,3))=312,LEFT($G1193,10)="Unincepted",$B1193="G "),VLOOKUP(" ULO",_312_Table2,MATCH('312'!$N$16,_312_Table2_ColumnLookup,0),FALSE),
  IF(AND(VALUE(LEFT($A1193,3))=312,LEFT($G1193,10)="Unincepted",$B1193="O "),VLOOKUP(" ULO",_312_Table2,MATCH('312'!$V$16,_312_Table2_ColumnLookup,0),FALSE),
  IF(AND(VALUE(LEFT($A1193,3))=312,LEFT($G1193,10)="Unincepted",$B1193="Q "),VLOOKUP(" ULO",_312_Table2,MATCH('312'!$X$16,_312_Table2_ColumnLookup,0),FALSE),
  IF(AND(VALUE(LEFT($A1193,3))=312,LEFT($G1193,10)="Unincepted"),VLOOKUP(" ULO",_312_Table2,MATCH(LEFT($B1193,1),_312_Table2_ColumnLookup,0),FALSE),
  IF(AND(VALUE(LEFT($A1193,3))=312,LEFT($G1193,5)="Total",$B1193="G "),VLOOKUP('312'!$F$80,_312_Table2,MATCH('312'!$N$16,_312_Table2_ColumnLookup,0),FALSE),
  IF(AND(VALUE(LEFT($A1193,3))=312,LEFT($G1193,5)="Total",$B1193="O "),VLOOKUP('312'!$F$80,_312_Table2,MATCH('312'!$V$16,_312_Table2_ColumnLookup,0),FALSE),
  IF(AND(VALUE(LEFT($A1193,3))=312,LEFT($G1193,5)="Total",$B1193="Q "),VLOOKUP('312'!$F$80,_312_Table2,MATCH('312'!$X$16,_312_Table2_ColumnLookup,0),FALSE),
  IF(AND(VALUE(LEFT($A1193,3))=312,LEFT($G1193,5)="Total"),VLOOKUP('312'!$F$80,_312_Table2,MATCH(LEFT($B1193,1),_312_Table2_ColumnLookup,0),FALSE),
  IF(AND(VALUE(LEFT($A1193,3))=312,LEN($I1193)=4,$B1193="G"),VLOOKUP($I1193,_312_Table2,MATCH('312'!$N$16,_312_Table2_ColumnLookup,0),FALSE),
  IF(AND(VALUE(LEFT($A1193,3))=312,LEN($I1193)=4,$B1193="O"),VLOOKUP($I1193,_312_Table2,MATCH('312'!$V$16,_312_Table2_ColumnLookup,0),FALSE),
  IF(AND(VALUE(LEFT($A1193,3))=312,LEN($I1193)=4,$B1193="Q"),VLOOKUP($I1193,_312_Table2,MATCH('312'!$X$16,_312_Table2_ColumnLookup,0),FALSE),
  IF(AND(VALUE(LEFT($A1193,3))=312,LEN($I1193)=4),VLOOKUP($I1193,_312_Table2,MATCH(LEFT($B1193,1),_312_Table2_ColumnLookup,0),FALSE)
+N("312"),
  IF(VALUE(LEFT($A1193,3))=313,VLOOKUP(VALUE(MID($B1193,2,1)),_313_Table2,MATCH(MID($B1193,1,1),_313_Table2_ColumnLookup,0),FALSE)
+N("313"),
  IF(AND(VALUE(LEFT($A1193,3))=314,LEN($B1193)=3),VLOOKUP(VALUE(MID($B1193,2,2)),_314_Table2,MATCH(MID($B1193,1,1),_314_Table2_ColumnLookup,0),FALSE),
  IF(VALUE(LEFT($A1193,3))=314,VLOOKUP(VALUE(MID($B1193,2,1)),_314_Table2,MATCH(MID($B1193,1,1),_314_Table2_ColumnLookup,0),FALSE)
+N("314"),
""))))))))))))))))))))))))</f>
        <v>#N/A</v>
      </c>
      <c r="F1193" s="238" t="e">
        <f>IF(AND(VALUE(LEFT($A1193,3))=309,LEN($B1193)=3),VLOOKUP(VALUE(MID($B1193,2,2)),_309_Table3,MATCH(MID($B1193,1,1),_309_Table3_ColumnLookup,0),FALSE),
  IF($C1193="309 LCR SummaryA",OneYearSCR,IF($C1193="309 LCR SummaryB",UltimateSCR,IF(VALUE(LEFT($A1193,3))=309,VLOOKUP(VALUE(MID($B1193,2,1)),_309_Table3,MATCH(MID($B1193,1,1),_309_Table3_ColumnLookup,0),FALSE)
+N("309"),
  IF(VALUE(LEFT($A1193,3))=310,VLOOKUP(VALUE(MID($B1193,2,1)),_310_Table3,MATCH(MID($B1193,1,1),_310_Table3_ColumnLookup,0),FALSE)
+N("310"),
  IF(AND(VALUE(LEFT($A1193,3))=311,LEN($I1193)=4),VLOOKUP($I1193,_311_Table3,MATCH($B1193,_311_Table3_ColumnLookup,0),FALSE),
  IF(AND(VALUE(LEFT($A1193,3))=311,OR($B1193="I2",$B1193="J2",$B1193="K2",$B1193="L2")),VLOOKUP('311'!$G$58,_311_Table3,MATCH(MID($B1193,1,1),_311_Table3_ColumnLookup,0),FALSE),
  IF(AND(VALUE(LEFT($A1193,3))=311,RIGHT($B1193,5)="Total"),VLOOKUP('311'!$G$59,_311_Table3,MATCH(MID($B1193,1,1),_311_Table3_ColumnLookup,0),FALSE),
  IF(VALUE(LEFT($A1193,3))=311,VLOOKUP(VALUE(MID($B1193,2,1)),_311_Table3,MATCH(MID($B1193,1,1),_311_Table3_ColumnLookup,0),FALSE)
+N("311"),
  IF(AND(VALUE(LEFT($A1193,3))=312,LEFT($G1193,10)="Unincepted",$B1193="G "),VLOOKUP(" ULO",_312_Table3,MATCH('312'!$N$16,_312_Table3_ColumnLookup,0),FALSE),
  IF(AND(VALUE(LEFT($A1193,3))=312,LEFT($G1193,10)="Unincepted",$B1193="O "),VLOOKUP(" ULO",_312_Table3,MATCH('312'!$V$16,_312_Table3_ColumnLookup,0),FALSE),
  IF(AND(VALUE(LEFT($A1193,3))=312,LEFT($G1193,10)="Unincepted",$B1193="Q "),VLOOKUP(" ULO",_312_Table3,MATCH('312'!$X$16,_312_Table3_ColumnLookup,0),FALSE),
  IF(AND(VALUE(LEFT($A1193,3))=312,LEFT($G1193,10)="Unincepted"),VLOOKUP(" ULO",_312_Table3,MATCH(LEFT($B1193,1),_312_Table3_ColumnLookup,0),FALSE),
  IF(AND(VALUE(LEFT($A1193,3))=312,LEFT($G1193,5)="Total",$B1193="G "),VLOOKUP('312'!$F$80,_312_Table3,MATCH('312'!$N$16,_312_Table3_ColumnLookup,0),FALSE),
  IF(AND(VALUE(LEFT($A1193,3))=312,LEFT($G1193,5)="Total",$B1193="O "),VLOOKUP('312'!$F$80,_312_Table3,MATCH('312'!$V$16,_312_Table3_ColumnLookup,0),FALSE),
  IF(AND(VALUE(LEFT($A1193,3))=312,LEFT($G1193,5)="Total",$B1193="Q "),VLOOKUP('312'!$F$80,_312_Table3,MATCH('312'!$X$16,_312_Table3_ColumnLookup,0),FALSE),
  IF(AND(VALUE(LEFT($A1193,3))=312,LEFT($G1193,5)="Total"),VLOOKUP('312'!$F$80,_312_Table3,MATCH(LEFT($B1193,1),_312_Table3_ColumnLookup,0),FALSE),
  IF(AND(VALUE(LEFT($A1193,3))=312,LEN($I1193)=4,$B1193="G"),VLOOKUP($I1193,_312_Table3,MATCH('312'!$N$16,_312_Table3_ColumnLookup,0),FALSE),
  IF(AND(VALUE(LEFT($A1193,3))=312,LEN($I1193)=4,$B1193="O"),VLOOKUP($I1193,_312_Table3,MATCH('312'!$V$16,_312_Table3_ColumnLookup,0),FALSE),
  IF(AND(VALUE(LEFT($A1193,3))=312,LEN($I1193)=4,$B1193="Q"),VLOOKUP($I1193,_312_Table3,MATCH('312'!$X$16,_312_Table3_ColumnLookup,0),FALSE),
  IF(AND(VALUE(LEFT($A1193,3))=312,LEN($I1193)=4),VLOOKUP($I1193,_312_Table3,MATCH(LEFT($B1193,1),_312_Table3_ColumnLookup,0),FALSE)
+N("312"),
  IF(VALUE(LEFT($A1193,3))=313,VLOOKUP(VALUE(MID($B1193,2,1)),_313_Table3,MATCH(MID($B1193,1,1),_313_Table3_ColumnLookup,0),FALSE)
+N("313"),
  IF(AND(VALUE(LEFT($A1193,3))=314,LEN($B1193)=3),VLOOKUP(VALUE(MID($B1193,2,2)),_314_Table3,MATCH(MID($B1193,1,1),_314_Table3_ColumnLookup,0),FALSE),
  IF(VALUE(LEFT($A1193,3))=314,VLOOKUP(VALUE(MID($B1193,2,1)),_314_Table3,MATCH(MID($B1193,1,1),_314_Table3_ColumnLookup,0),FALSE)
+N("314"),
""))))))))))))))))))))))))</f>
        <v>#N/A</v>
      </c>
      <c r="H1193" s="321" t="str">
        <f>IFERROR(
IF(ISERROR($D1193)=FALSE,$D1193,IF(ISERROR($E1193)=FALSE,$E1193,IF(ISERROR($F1193)=FALSE,$F1193
+N("012 checkboxes"),
IF(
IF(OR(LEFT($A1193,9)="Syndicate",LEFT($A1193,12)="NewSyndicate"),VLOOKUP($A1193,'012'!$J:$ZW,MATCH("Link to button",'012'!$J$1:$ZW$1,0),0)
+N("309 checkbox"),
IF($C1193="309 LCR Summary0",VLOOKUP("Notes990",'309'!$P:$ZZ,MATCH("Link to button",'309'!$P$1:$ZZ$1,0),0)
+N("313 checkboxes"),
IF($C1193="313 Financial Information0LcmVsScr",IF($C1193="309 LCR Summary0",VLOOKUP("LcmVsScr",'309'!$N:$ZZ,MATCH("Link to button",'309'!$N$1:$ZZ$1,0),0),
IF($C1193="313 Financial Information0LcrDocAttached",IF($C1193="309 LCR Summary0",VLOOKUP("LcrDocAttached",'309'!$N:$ZZ,MATCH("Link to button",'309'!$N$1:$ZZ$1,0),
0)))))))=1,TRUE,FALSE)
))),"")</f>
        <v/>
      </c>
    </row>
    <row r="1194" spans="1:8">
      <c r="A1194" s="237" t="e">
        <f>VLOOKUP($G1194,CSVLookups!$B:$R,MATCH(A$1,CSVLookups!$B$1:$R$1,0),FALSE)</f>
        <v>#N/A</v>
      </c>
      <c r="B1194" s="237" t="e">
        <f>VLOOKUP($G1194,CSVLookups!$B:$R,MATCH(B$1,CSVLookups!$B$1:$R$1,0),FALSE)</f>
        <v>#N/A</v>
      </c>
      <c r="C1194" s="238" t="e">
        <f t="shared" si="19"/>
        <v>#N/A</v>
      </c>
      <c r="D1194" s="238" t="e">
        <f>IF(AND(VALUE(LEFT($A1194,3))=309,LEN($B1194)=3),VLOOKUP(VALUE(MID($B1194,2,2)),_309_Table1,MATCH(MID($B1194,1,1),_309_Table1_ColumnLookup,0),FALSE),
  IF($C1194="309 LCR SummaryA",OneYearSCR,IF($C1194="309 LCR SummaryB",UltimateSCR,IF(VALUE(LEFT($A1194,3))=309,VLOOKUP(VALUE(MID($B1194,2,1)),_309_Table1,MATCH(MID($B1194,1,1),_309_Table1_ColumnLookup,0),FALSE)
+N("309"),
  IF(VALUE(LEFT($A1194,3))=310,VLOOKUP(VALUE(MID($B1194,2,1)),_310_Table1,MATCH(MID($B1194,1,1),_310_Table1_ColumnLookup,0),FALSE)
+N("310"),
  IF(AND(VALUE(LEFT($A1194,3))=311,LEN($I1194)=4),VLOOKUP($I1194,_311_Table1,MATCH($B1194,_311_Table1_ColumnLookup,0),FALSE),
  IF(AND(VALUE(LEFT($A1194,3))=311,OR($B1194="I2",$B1194="J2",$B1194="K2",$B1194="L2")),VLOOKUP('311'!$G$58,_311_Table1,MATCH(MID($B1194,1,1),_311_Table1_ColumnLookup,0),FALSE),
  IF(AND(VALUE(LEFT($A1194,3))=311,RIGHT($B1194,5)="Total"),VLOOKUP('311'!$G$59,_311_Table1,MATCH(MID($B1194,1,1),_311_Table1_ColumnLookup,0),FALSE),
  IF(VALUE(LEFT($A1194,3))=311,VLOOKUP(VALUE(MID($B1194,2,1)),_311_Table1,MATCH(MID($B1194,1,1),_311_Table1_ColumnLookup,0),FALSE)
+N("311"),
  IF(AND(VALUE(LEFT($A1194,3))=312,LEFT($G1194,10)="Unincepted",$B1194="G "),VLOOKUP(" ULO",_312_Table1,MATCH('312'!$N$16,_312_Table1_ColumnLookup,0),FALSE),
  IF(AND(VALUE(LEFT($A1194,3))=312,LEFT($G1194,10)="Unincepted",$B1194="O "),VLOOKUP(" ULO",_312_Table1,MATCH('312'!$V$16,_312_Table1_ColumnLookup,0),FALSE),
  IF(AND(VALUE(LEFT($A1194,3))=312,LEFT($G1194,10)="Unincepted",$B1194="Q "),VLOOKUP(" ULO",_312_Table1,MATCH('312'!$X$16,_312_Table1_ColumnLookup,0),FALSE),
  IF(AND(VALUE(LEFT($A1194,3))=312,LEFT($G1194,10)="Unincepted"),VLOOKUP(" ULO",_312_Table1,MATCH(LEFT($B1194,1),_312_Table1_ColumnLookup,0),FALSE),
  IF(AND(VALUE(LEFT($A1194,3))=312,LEFT($G1194,5)="Total",$B1194="G "),VLOOKUP('312'!$F$80,_312_Table1,MATCH('312'!$N$16,_312_Table1_ColumnLookup,0),FALSE),
  IF(AND(VALUE(LEFT($A1194,3))=312,LEFT($G1194,5)="Total",$B1194="O "),VLOOKUP('312'!$F$80,_312_Table1,MATCH('312'!$V$16,_312_Table1_ColumnLookup,0),FALSE),
  IF(AND(VALUE(LEFT($A1194,3))=312,LEFT($G1194,5)="Total",$B1194="Q "),VLOOKUP('312'!$F$80,_312_Table1,MATCH('312'!$X$16,_312_Table1_ColumnLookup,0),FALSE),
  IF(AND(VALUE(LEFT($A1194,3))=312,LEFT($G1194,5)="Total"),VLOOKUP('312'!$F$80,_312_Table1,MATCH(LEFT($B1194,1),_312_Table1_ColumnLookup,0),FALSE),
  IF(AND(VALUE(LEFT($A1194,3))=312,LEN($I1194)=4,$B1194="G"),VLOOKUP($I1194,_312_Table1,MATCH('312'!$N$16,_312_Table1_ColumnLookup,0),FALSE),
  IF(AND(VALUE(LEFT($A1194,3))=312,LEN($I1194)=4,$B1194="O"),VLOOKUP($I1194,_312_Table1,MATCH('312'!$V$16,_312_Table1_ColumnLookup,0),FALSE),
  IF(AND(VALUE(LEFT($A1194,3))=312,LEN($I1194)=4,$B1194="Q"),VLOOKUP($I1194,_312_Table1,MATCH('312'!$X$16,_312_Table1_ColumnLookup,0),FALSE),
  IF(AND(VALUE(LEFT($A1194,3))=312,LEN($I1194)=4),VLOOKUP($I1194,_312_Table1,MATCH(LEFT($B1194,1),_312_Table1_ColumnLookup,0),FALSE)
+N("312"),
  IF(VALUE(LEFT($A1194,3))=313,VLOOKUP(VALUE(MID($B1194,2,1)),_313_Table1,MATCH(MID($B1194,1,1),_313_Table1_ColumnLookup,0),FALSE)
+N("313"),
  IF(AND(VALUE(LEFT($A1194,3))=314,LEN($B1194)=3),VLOOKUP(VALUE(MID($B1194,2,2)),_314_Table1,MATCH(MID($B1194,1,1),_314_Table1_ColumnLookup,0),FALSE),
  IF(VALUE(LEFT($A1194,3))=314,VLOOKUP(VALUE(MID($B1194,2,1)),_314_Table1,MATCH(MID($B1194,1,1),_314_Table1_ColumnLookup,0),FALSE)
+N("314"),
""))))))))))))))))))))))))</f>
        <v>#N/A</v>
      </c>
      <c r="E1194" s="238" t="e">
        <f>IF(AND(VALUE(LEFT($A1194,3))=309,LEN($B1194)=3),VLOOKUP(VALUE(MID($B1194,2,2)),_309_Table2,MATCH(MID($B1194,1,1),_309_Table2_ColumnLookup,0),FALSE),
  IF($C1194="309 LCR SummaryA",OneYearSCR,IF($C1194="309 LCR SummaryB",UltimateSCR,IF(VALUE(LEFT($A1194,3))=309,VLOOKUP(VALUE(MID($B1194,2,1)),_309_Table2,MATCH(MID($B1194,1,1),_309_Table2_ColumnLookup,0),FALSE)
+N("309"),
  IF(VALUE(LEFT($A1194,3))=310,VLOOKUP(VALUE(MID($B1194,2,1)),_310_Table2,MATCH(MID($B1194,1,1),_310_Table2_ColumnLookup,0),FALSE)
+N("310"),
  IF(AND(VALUE(LEFT($A1194,3))=311,LEN($I1194)=4),VLOOKUP($I1194,_311_Table2,MATCH($B1194,_311_Table2_ColumnLookup,0),FALSE),
  IF(AND(VALUE(LEFT($A1194,3))=311,OR($B1194="I2",$B1194="J2",$B1194="K2",$B1194="L2")),VLOOKUP('311'!$G$58,_311_Table2,MATCH(MID($B1194,1,1),_311_Table2_ColumnLookup,0),FALSE),
  IF(AND(VALUE(LEFT($A1194,3))=311,RIGHT($B1194,5)="Total"),VLOOKUP('311'!$G$59,_311_Table2,MATCH(MID($B1194,1,1),_311_Table2_ColumnLookup,0),FALSE),
  IF(VALUE(LEFT($A1194,3))=311,VLOOKUP(VALUE(MID($B1194,2,1)),_311_Table2,MATCH(MID($B1194,1,1),_311_Table2_ColumnLookup,0),FALSE)
+N("311"),
  IF(AND(VALUE(LEFT($A1194,3))=312,LEFT($G1194,10)="Unincepted",$B1194="G "),VLOOKUP(" ULO",_312_Table2,MATCH('312'!$N$16,_312_Table2_ColumnLookup,0),FALSE),
  IF(AND(VALUE(LEFT($A1194,3))=312,LEFT($G1194,10)="Unincepted",$B1194="O "),VLOOKUP(" ULO",_312_Table2,MATCH('312'!$V$16,_312_Table2_ColumnLookup,0),FALSE),
  IF(AND(VALUE(LEFT($A1194,3))=312,LEFT($G1194,10)="Unincepted",$B1194="Q "),VLOOKUP(" ULO",_312_Table2,MATCH('312'!$X$16,_312_Table2_ColumnLookup,0),FALSE),
  IF(AND(VALUE(LEFT($A1194,3))=312,LEFT($G1194,10)="Unincepted"),VLOOKUP(" ULO",_312_Table2,MATCH(LEFT($B1194,1),_312_Table2_ColumnLookup,0),FALSE),
  IF(AND(VALUE(LEFT($A1194,3))=312,LEFT($G1194,5)="Total",$B1194="G "),VLOOKUP('312'!$F$80,_312_Table2,MATCH('312'!$N$16,_312_Table2_ColumnLookup,0),FALSE),
  IF(AND(VALUE(LEFT($A1194,3))=312,LEFT($G1194,5)="Total",$B1194="O "),VLOOKUP('312'!$F$80,_312_Table2,MATCH('312'!$V$16,_312_Table2_ColumnLookup,0),FALSE),
  IF(AND(VALUE(LEFT($A1194,3))=312,LEFT($G1194,5)="Total",$B1194="Q "),VLOOKUP('312'!$F$80,_312_Table2,MATCH('312'!$X$16,_312_Table2_ColumnLookup,0),FALSE),
  IF(AND(VALUE(LEFT($A1194,3))=312,LEFT($G1194,5)="Total"),VLOOKUP('312'!$F$80,_312_Table2,MATCH(LEFT($B1194,1),_312_Table2_ColumnLookup,0),FALSE),
  IF(AND(VALUE(LEFT($A1194,3))=312,LEN($I1194)=4,$B1194="G"),VLOOKUP($I1194,_312_Table2,MATCH('312'!$N$16,_312_Table2_ColumnLookup,0),FALSE),
  IF(AND(VALUE(LEFT($A1194,3))=312,LEN($I1194)=4,$B1194="O"),VLOOKUP($I1194,_312_Table2,MATCH('312'!$V$16,_312_Table2_ColumnLookup,0),FALSE),
  IF(AND(VALUE(LEFT($A1194,3))=312,LEN($I1194)=4,$B1194="Q"),VLOOKUP($I1194,_312_Table2,MATCH('312'!$X$16,_312_Table2_ColumnLookup,0),FALSE),
  IF(AND(VALUE(LEFT($A1194,3))=312,LEN($I1194)=4),VLOOKUP($I1194,_312_Table2,MATCH(LEFT($B1194,1),_312_Table2_ColumnLookup,0),FALSE)
+N("312"),
  IF(VALUE(LEFT($A1194,3))=313,VLOOKUP(VALUE(MID($B1194,2,1)),_313_Table2,MATCH(MID($B1194,1,1),_313_Table2_ColumnLookup,0),FALSE)
+N("313"),
  IF(AND(VALUE(LEFT($A1194,3))=314,LEN($B1194)=3),VLOOKUP(VALUE(MID($B1194,2,2)),_314_Table2,MATCH(MID($B1194,1,1),_314_Table2_ColumnLookup,0),FALSE),
  IF(VALUE(LEFT($A1194,3))=314,VLOOKUP(VALUE(MID($B1194,2,1)),_314_Table2,MATCH(MID($B1194,1,1),_314_Table2_ColumnLookup,0),FALSE)
+N("314"),
""))))))))))))))))))))))))</f>
        <v>#N/A</v>
      </c>
      <c r="F1194" s="238" t="e">
        <f>IF(AND(VALUE(LEFT($A1194,3))=309,LEN($B1194)=3),VLOOKUP(VALUE(MID($B1194,2,2)),_309_Table3,MATCH(MID($B1194,1,1),_309_Table3_ColumnLookup,0),FALSE),
  IF($C1194="309 LCR SummaryA",OneYearSCR,IF($C1194="309 LCR SummaryB",UltimateSCR,IF(VALUE(LEFT($A1194,3))=309,VLOOKUP(VALUE(MID($B1194,2,1)),_309_Table3,MATCH(MID($B1194,1,1),_309_Table3_ColumnLookup,0),FALSE)
+N("309"),
  IF(VALUE(LEFT($A1194,3))=310,VLOOKUP(VALUE(MID($B1194,2,1)),_310_Table3,MATCH(MID($B1194,1,1),_310_Table3_ColumnLookup,0),FALSE)
+N("310"),
  IF(AND(VALUE(LEFT($A1194,3))=311,LEN($I1194)=4),VLOOKUP($I1194,_311_Table3,MATCH($B1194,_311_Table3_ColumnLookup,0),FALSE),
  IF(AND(VALUE(LEFT($A1194,3))=311,OR($B1194="I2",$B1194="J2",$B1194="K2",$B1194="L2")),VLOOKUP('311'!$G$58,_311_Table3,MATCH(MID($B1194,1,1),_311_Table3_ColumnLookup,0),FALSE),
  IF(AND(VALUE(LEFT($A1194,3))=311,RIGHT($B1194,5)="Total"),VLOOKUP('311'!$G$59,_311_Table3,MATCH(MID($B1194,1,1),_311_Table3_ColumnLookup,0),FALSE),
  IF(VALUE(LEFT($A1194,3))=311,VLOOKUP(VALUE(MID($B1194,2,1)),_311_Table3,MATCH(MID($B1194,1,1),_311_Table3_ColumnLookup,0),FALSE)
+N("311"),
  IF(AND(VALUE(LEFT($A1194,3))=312,LEFT($G1194,10)="Unincepted",$B1194="G "),VLOOKUP(" ULO",_312_Table3,MATCH('312'!$N$16,_312_Table3_ColumnLookup,0),FALSE),
  IF(AND(VALUE(LEFT($A1194,3))=312,LEFT($G1194,10)="Unincepted",$B1194="O "),VLOOKUP(" ULO",_312_Table3,MATCH('312'!$V$16,_312_Table3_ColumnLookup,0),FALSE),
  IF(AND(VALUE(LEFT($A1194,3))=312,LEFT($G1194,10)="Unincepted",$B1194="Q "),VLOOKUP(" ULO",_312_Table3,MATCH('312'!$X$16,_312_Table3_ColumnLookup,0),FALSE),
  IF(AND(VALUE(LEFT($A1194,3))=312,LEFT($G1194,10)="Unincepted"),VLOOKUP(" ULO",_312_Table3,MATCH(LEFT($B1194,1),_312_Table3_ColumnLookup,0),FALSE),
  IF(AND(VALUE(LEFT($A1194,3))=312,LEFT($G1194,5)="Total",$B1194="G "),VLOOKUP('312'!$F$80,_312_Table3,MATCH('312'!$N$16,_312_Table3_ColumnLookup,0),FALSE),
  IF(AND(VALUE(LEFT($A1194,3))=312,LEFT($G1194,5)="Total",$B1194="O "),VLOOKUP('312'!$F$80,_312_Table3,MATCH('312'!$V$16,_312_Table3_ColumnLookup,0),FALSE),
  IF(AND(VALUE(LEFT($A1194,3))=312,LEFT($G1194,5)="Total",$B1194="Q "),VLOOKUP('312'!$F$80,_312_Table3,MATCH('312'!$X$16,_312_Table3_ColumnLookup,0),FALSE),
  IF(AND(VALUE(LEFT($A1194,3))=312,LEFT($G1194,5)="Total"),VLOOKUP('312'!$F$80,_312_Table3,MATCH(LEFT($B1194,1),_312_Table3_ColumnLookup,0),FALSE),
  IF(AND(VALUE(LEFT($A1194,3))=312,LEN($I1194)=4,$B1194="G"),VLOOKUP($I1194,_312_Table3,MATCH('312'!$N$16,_312_Table3_ColumnLookup,0),FALSE),
  IF(AND(VALUE(LEFT($A1194,3))=312,LEN($I1194)=4,$B1194="O"),VLOOKUP($I1194,_312_Table3,MATCH('312'!$V$16,_312_Table3_ColumnLookup,0),FALSE),
  IF(AND(VALUE(LEFT($A1194,3))=312,LEN($I1194)=4,$B1194="Q"),VLOOKUP($I1194,_312_Table3,MATCH('312'!$X$16,_312_Table3_ColumnLookup,0),FALSE),
  IF(AND(VALUE(LEFT($A1194,3))=312,LEN($I1194)=4),VLOOKUP($I1194,_312_Table3,MATCH(LEFT($B1194,1),_312_Table3_ColumnLookup,0),FALSE)
+N("312"),
  IF(VALUE(LEFT($A1194,3))=313,VLOOKUP(VALUE(MID($B1194,2,1)),_313_Table3,MATCH(MID($B1194,1,1),_313_Table3_ColumnLookup,0),FALSE)
+N("313"),
  IF(AND(VALUE(LEFT($A1194,3))=314,LEN($B1194)=3),VLOOKUP(VALUE(MID($B1194,2,2)),_314_Table3,MATCH(MID($B1194,1,1),_314_Table3_ColumnLookup,0),FALSE),
  IF(VALUE(LEFT($A1194,3))=314,VLOOKUP(VALUE(MID($B1194,2,1)),_314_Table3,MATCH(MID($B1194,1,1),_314_Table3_ColumnLookup,0),FALSE)
+N("314"),
""))))))))))))))))))))))))</f>
        <v>#N/A</v>
      </c>
      <c r="H1194" s="321" t="str">
        <f>IFERROR(
IF(ISERROR($D1194)=FALSE,$D1194,IF(ISERROR($E1194)=FALSE,$E1194,IF(ISERROR($F1194)=FALSE,$F1194
+N("012 checkboxes"),
IF(
IF(OR(LEFT($A1194,9)="Syndicate",LEFT($A1194,12)="NewSyndicate"),VLOOKUP($A1194,'012'!$J:$ZW,MATCH("Link to button",'012'!$J$1:$ZW$1,0),0)
+N("309 checkbox"),
IF($C1194="309 LCR Summary0",VLOOKUP("Notes990",'309'!$P:$ZZ,MATCH("Link to button",'309'!$P$1:$ZZ$1,0),0)
+N("313 checkboxes"),
IF($C1194="313 Financial Information0LcmVsScr",IF($C1194="309 LCR Summary0",VLOOKUP("LcmVsScr",'309'!$N:$ZZ,MATCH("Link to button",'309'!$N$1:$ZZ$1,0),0),
IF($C1194="313 Financial Information0LcrDocAttached",IF($C1194="309 LCR Summary0",VLOOKUP("LcrDocAttached",'309'!$N:$ZZ,MATCH("Link to button",'309'!$N$1:$ZZ$1,0),
0)))))))=1,TRUE,FALSE)
))),"")</f>
        <v/>
      </c>
    </row>
    <row r="1195" spans="1:8">
      <c r="A1195" s="237" t="e">
        <f>VLOOKUP($G1195,CSVLookups!$B:$R,MATCH(A$1,CSVLookups!$B$1:$R$1,0),FALSE)</f>
        <v>#N/A</v>
      </c>
      <c r="B1195" s="237" t="e">
        <f>VLOOKUP($G1195,CSVLookups!$B:$R,MATCH(B$1,CSVLookups!$B$1:$R$1,0),FALSE)</f>
        <v>#N/A</v>
      </c>
      <c r="C1195" s="238" t="e">
        <f t="shared" si="19"/>
        <v>#N/A</v>
      </c>
      <c r="D1195" s="238" t="e">
        <f>IF(AND(VALUE(LEFT($A1195,3))=309,LEN($B1195)=3),VLOOKUP(VALUE(MID($B1195,2,2)),_309_Table1,MATCH(MID($B1195,1,1),_309_Table1_ColumnLookup,0),FALSE),
  IF($C1195="309 LCR SummaryA",OneYearSCR,IF($C1195="309 LCR SummaryB",UltimateSCR,IF(VALUE(LEFT($A1195,3))=309,VLOOKUP(VALUE(MID($B1195,2,1)),_309_Table1,MATCH(MID($B1195,1,1),_309_Table1_ColumnLookup,0),FALSE)
+N("309"),
  IF(VALUE(LEFT($A1195,3))=310,VLOOKUP(VALUE(MID($B1195,2,1)),_310_Table1,MATCH(MID($B1195,1,1),_310_Table1_ColumnLookup,0),FALSE)
+N("310"),
  IF(AND(VALUE(LEFT($A1195,3))=311,LEN($I1195)=4),VLOOKUP($I1195,_311_Table1,MATCH($B1195,_311_Table1_ColumnLookup,0),FALSE),
  IF(AND(VALUE(LEFT($A1195,3))=311,OR($B1195="I2",$B1195="J2",$B1195="K2",$B1195="L2")),VLOOKUP('311'!$G$58,_311_Table1,MATCH(MID($B1195,1,1),_311_Table1_ColumnLookup,0),FALSE),
  IF(AND(VALUE(LEFT($A1195,3))=311,RIGHT($B1195,5)="Total"),VLOOKUP('311'!$G$59,_311_Table1,MATCH(MID($B1195,1,1),_311_Table1_ColumnLookup,0),FALSE),
  IF(VALUE(LEFT($A1195,3))=311,VLOOKUP(VALUE(MID($B1195,2,1)),_311_Table1,MATCH(MID($B1195,1,1),_311_Table1_ColumnLookup,0),FALSE)
+N("311"),
  IF(AND(VALUE(LEFT($A1195,3))=312,LEFT($G1195,10)="Unincepted",$B1195="G "),VLOOKUP(" ULO",_312_Table1,MATCH('312'!$N$16,_312_Table1_ColumnLookup,0),FALSE),
  IF(AND(VALUE(LEFT($A1195,3))=312,LEFT($G1195,10)="Unincepted",$B1195="O "),VLOOKUP(" ULO",_312_Table1,MATCH('312'!$V$16,_312_Table1_ColumnLookup,0),FALSE),
  IF(AND(VALUE(LEFT($A1195,3))=312,LEFT($G1195,10)="Unincepted",$B1195="Q "),VLOOKUP(" ULO",_312_Table1,MATCH('312'!$X$16,_312_Table1_ColumnLookup,0),FALSE),
  IF(AND(VALUE(LEFT($A1195,3))=312,LEFT($G1195,10)="Unincepted"),VLOOKUP(" ULO",_312_Table1,MATCH(LEFT($B1195,1),_312_Table1_ColumnLookup,0),FALSE),
  IF(AND(VALUE(LEFT($A1195,3))=312,LEFT($G1195,5)="Total",$B1195="G "),VLOOKUP('312'!$F$80,_312_Table1,MATCH('312'!$N$16,_312_Table1_ColumnLookup,0),FALSE),
  IF(AND(VALUE(LEFT($A1195,3))=312,LEFT($G1195,5)="Total",$B1195="O "),VLOOKUP('312'!$F$80,_312_Table1,MATCH('312'!$V$16,_312_Table1_ColumnLookup,0),FALSE),
  IF(AND(VALUE(LEFT($A1195,3))=312,LEFT($G1195,5)="Total",$B1195="Q "),VLOOKUP('312'!$F$80,_312_Table1,MATCH('312'!$X$16,_312_Table1_ColumnLookup,0),FALSE),
  IF(AND(VALUE(LEFT($A1195,3))=312,LEFT($G1195,5)="Total"),VLOOKUP('312'!$F$80,_312_Table1,MATCH(LEFT($B1195,1),_312_Table1_ColumnLookup,0),FALSE),
  IF(AND(VALUE(LEFT($A1195,3))=312,LEN($I1195)=4,$B1195="G"),VLOOKUP($I1195,_312_Table1,MATCH('312'!$N$16,_312_Table1_ColumnLookup,0),FALSE),
  IF(AND(VALUE(LEFT($A1195,3))=312,LEN($I1195)=4,$B1195="O"),VLOOKUP($I1195,_312_Table1,MATCH('312'!$V$16,_312_Table1_ColumnLookup,0),FALSE),
  IF(AND(VALUE(LEFT($A1195,3))=312,LEN($I1195)=4,$B1195="Q"),VLOOKUP($I1195,_312_Table1,MATCH('312'!$X$16,_312_Table1_ColumnLookup,0),FALSE),
  IF(AND(VALUE(LEFT($A1195,3))=312,LEN($I1195)=4),VLOOKUP($I1195,_312_Table1,MATCH(LEFT($B1195,1),_312_Table1_ColumnLookup,0),FALSE)
+N("312"),
  IF(VALUE(LEFT($A1195,3))=313,VLOOKUP(VALUE(MID($B1195,2,1)),_313_Table1,MATCH(MID($B1195,1,1),_313_Table1_ColumnLookup,0),FALSE)
+N("313"),
  IF(AND(VALUE(LEFT($A1195,3))=314,LEN($B1195)=3),VLOOKUP(VALUE(MID($B1195,2,2)),_314_Table1,MATCH(MID($B1195,1,1),_314_Table1_ColumnLookup,0),FALSE),
  IF(VALUE(LEFT($A1195,3))=314,VLOOKUP(VALUE(MID($B1195,2,1)),_314_Table1,MATCH(MID($B1195,1,1),_314_Table1_ColumnLookup,0),FALSE)
+N("314"),
""))))))))))))))))))))))))</f>
        <v>#N/A</v>
      </c>
      <c r="E1195" s="238" t="e">
        <f>IF(AND(VALUE(LEFT($A1195,3))=309,LEN($B1195)=3),VLOOKUP(VALUE(MID($B1195,2,2)),_309_Table2,MATCH(MID($B1195,1,1),_309_Table2_ColumnLookup,0),FALSE),
  IF($C1195="309 LCR SummaryA",OneYearSCR,IF($C1195="309 LCR SummaryB",UltimateSCR,IF(VALUE(LEFT($A1195,3))=309,VLOOKUP(VALUE(MID($B1195,2,1)),_309_Table2,MATCH(MID($B1195,1,1),_309_Table2_ColumnLookup,0),FALSE)
+N("309"),
  IF(VALUE(LEFT($A1195,3))=310,VLOOKUP(VALUE(MID($B1195,2,1)),_310_Table2,MATCH(MID($B1195,1,1),_310_Table2_ColumnLookup,0),FALSE)
+N("310"),
  IF(AND(VALUE(LEFT($A1195,3))=311,LEN($I1195)=4),VLOOKUP($I1195,_311_Table2,MATCH($B1195,_311_Table2_ColumnLookup,0),FALSE),
  IF(AND(VALUE(LEFT($A1195,3))=311,OR($B1195="I2",$B1195="J2",$B1195="K2",$B1195="L2")),VLOOKUP('311'!$G$58,_311_Table2,MATCH(MID($B1195,1,1),_311_Table2_ColumnLookup,0),FALSE),
  IF(AND(VALUE(LEFT($A1195,3))=311,RIGHT($B1195,5)="Total"),VLOOKUP('311'!$G$59,_311_Table2,MATCH(MID($B1195,1,1),_311_Table2_ColumnLookup,0),FALSE),
  IF(VALUE(LEFT($A1195,3))=311,VLOOKUP(VALUE(MID($B1195,2,1)),_311_Table2,MATCH(MID($B1195,1,1),_311_Table2_ColumnLookup,0),FALSE)
+N("311"),
  IF(AND(VALUE(LEFT($A1195,3))=312,LEFT($G1195,10)="Unincepted",$B1195="G "),VLOOKUP(" ULO",_312_Table2,MATCH('312'!$N$16,_312_Table2_ColumnLookup,0),FALSE),
  IF(AND(VALUE(LEFT($A1195,3))=312,LEFT($G1195,10)="Unincepted",$B1195="O "),VLOOKUP(" ULO",_312_Table2,MATCH('312'!$V$16,_312_Table2_ColumnLookup,0),FALSE),
  IF(AND(VALUE(LEFT($A1195,3))=312,LEFT($G1195,10)="Unincepted",$B1195="Q "),VLOOKUP(" ULO",_312_Table2,MATCH('312'!$X$16,_312_Table2_ColumnLookup,0),FALSE),
  IF(AND(VALUE(LEFT($A1195,3))=312,LEFT($G1195,10)="Unincepted"),VLOOKUP(" ULO",_312_Table2,MATCH(LEFT($B1195,1),_312_Table2_ColumnLookup,0),FALSE),
  IF(AND(VALUE(LEFT($A1195,3))=312,LEFT($G1195,5)="Total",$B1195="G "),VLOOKUP('312'!$F$80,_312_Table2,MATCH('312'!$N$16,_312_Table2_ColumnLookup,0),FALSE),
  IF(AND(VALUE(LEFT($A1195,3))=312,LEFT($G1195,5)="Total",$B1195="O "),VLOOKUP('312'!$F$80,_312_Table2,MATCH('312'!$V$16,_312_Table2_ColumnLookup,0),FALSE),
  IF(AND(VALUE(LEFT($A1195,3))=312,LEFT($G1195,5)="Total",$B1195="Q "),VLOOKUP('312'!$F$80,_312_Table2,MATCH('312'!$X$16,_312_Table2_ColumnLookup,0),FALSE),
  IF(AND(VALUE(LEFT($A1195,3))=312,LEFT($G1195,5)="Total"),VLOOKUP('312'!$F$80,_312_Table2,MATCH(LEFT($B1195,1),_312_Table2_ColumnLookup,0),FALSE),
  IF(AND(VALUE(LEFT($A1195,3))=312,LEN($I1195)=4,$B1195="G"),VLOOKUP($I1195,_312_Table2,MATCH('312'!$N$16,_312_Table2_ColumnLookup,0),FALSE),
  IF(AND(VALUE(LEFT($A1195,3))=312,LEN($I1195)=4,$B1195="O"),VLOOKUP($I1195,_312_Table2,MATCH('312'!$V$16,_312_Table2_ColumnLookup,0),FALSE),
  IF(AND(VALUE(LEFT($A1195,3))=312,LEN($I1195)=4,$B1195="Q"),VLOOKUP($I1195,_312_Table2,MATCH('312'!$X$16,_312_Table2_ColumnLookup,0),FALSE),
  IF(AND(VALUE(LEFT($A1195,3))=312,LEN($I1195)=4),VLOOKUP($I1195,_312_Table2,MATCH(LEFT($B1195,1),_312_Table2_ColumnLookup,0),FALSE)
+N("312"),
  IF(VALUE(LEFT($A1195,3))=313,VLOOKUP(VALUE(MID($B1195,2,1)),_313_Table2,MATCH(MID($B1195,1,1),_313_Table2_ColumnLookup,0),FALSE)
+N("313"),
  IF(AND(VALUE(LEFT($A1195,3))=314,LEN($B1195)=3),VLOOKUP(VALUE(MID($B1195,2,2)),_314_Table2,MATCH(MID($B1195,1,1),_314_Table2_ColumnLookup,0),FALSE),
  IF(VALUE(LEFT($A1195,3))=314,VLOOKUP(VALUE(MID($B1195,2,1)),_314_Table2,MATCH(MID($B1195,1,1),_314_Table2_ColumnLookup,0),FALSE)
+N("314"),
""))))))))))))))))))))))))</f>
        <v>#N/A</v>
      </c>
      <c r="F1195" s="238" t="e">
        <f>IF(AND(VALUE(LEFT($A1195,3))=309,LEN($B1195)=3),VLOOKUP(VALUE(MID($B1195,2,2)),_309_Table3,MATCH(MID($B1195,1,1),_309_Table3_ColumnLookup,0),FALSE),
  IF($C1195="309 LCR SummaryA",OneYearSCR,IF($C1195="309 LCR SummaryB",UltimateSCR,IF(VALUE(LEFT($A1195,3))=309,VLOOKUP(VALUE(MID($B1195,2,1)),_309_Table3,MATCH(MID($B1195,1,1),_309_Table3_ColumnLookup,0),FALSE)
+N("309"),
  IF(VALUE(LEFT($A1195,3))=310,VLOOKUP(VALUE(MID($B1195,2,1)),_310_Table3,MATCH(MID($B1195,1,1),_310_Table3_ColumnLookup,0),FALSE)
+N("310"),
  IF(AND(VALUE(LEFT($A1195,3))=311,LEN($I1195)=4),VLOOKUP($I1195,_311_Table3,MATCH($B1195,_311_Table3_ColumnLookup,0),FALSE),
  IF(AND(VALUE(LEFT($A1195,3))=311,OR($B1195="I2",$B1195="J2",$B1195="K2",$B1195="L2")),VLOOKUP('311'!$G$58,_311_Table3,MATCH(MID($B1195,1,1),_311_Table3_ColumnLookup,0),FALSE),
  IF(AND(VALUE(LEFT($A1195,3))=311,RIGHT($B1195,5)="Total"),VLOOKUP('311'!$G$59,_311_Table3,MATCH(MID($B1195,1,1),_311_Table3_ColumnLookup,0),FALSE),
  IF(VALUE(LEFT($A1195,3))=311,VLOOKUP(VALUE(MID($B1195,2,1)),_311_Table3,MATCH(MID($B1195,1,1),_311_Table3_ColumnLookup,0),FALSE)
+N("311"),
  IF(AND(VALUE(LEFT($A1195,3))=312,LEFT($G1195,10)="Unincepted",$B1195="G "),VLOOKUP(" ULO",_312_Table3,MATCH('312'!$N$16,_312_Table3_ColumnLookup,0),FALSE),
  IF(AND(VALUE(LEFT($A1195,3))=312,LEFT($G1195,10)="Unincepted",$B1195="O "),VLOOKUP(" ULO",_312_Table3,MATCH('312'!$V$16,_312_Table3_ColumnLookup,0),FALSE),
  IF(AND(VALUE(LEFT($A1195,3))=312,LEFT($G1195,10)="Unincepted",$B1195="Q "),VLOOKUP(" ULO",_312_Table3,MATCH('312'!$X$16,_312_Table3_ColumnLookup,0),FALSE),
  IF(AND(VALUE(LEFT($A1195,3))=312,LEFT($G1195,10)="Unincepted"),VLOOKUP(" ULO",_312_Table3,MATCH(LEFT($B1195,1),_312_Table3_ColumnLookup,0),FALSE),
  IF(AND(VALUE(LEFT($A1195,3))=312,LEFT($G1195,5)="Total",$B1195="G "),VLOOKUP('312'!$F$80,_312_Table3,MATCH('312'!$N$16,_312_Table3_ColumnLookup,0),FALSE),
  IF(AND(VALUE(LEFT($A1195,3))=312,LEFT($G1195,5)="Total",$B1195="O "),VLOOKUP('312'!$F$80,_312_Table3,MATCH('312'!$V$16,_312_Table3_ColumnLookup,0),FALSE),
  IF(AND(VALUE(LEFT($A1195,3))=312,LEFT($G1195,5)="Total",$B1195="Q "),VLOOKUP('312'!$F$80,_312_Table3,MATCH('312'!$X$16,_312_Table3_ColumnLookup,0),FALSE),
  IF(AND(VALUE(LEFT($A1195,3))=312,LEFT($G1195,5)="Total"),VLOOKUP('312'!$F$80,_312_Table3,MATCH(LEFT($B1195,1),_312_Table3_ColumnLookup,0),FALSE),
  IF(AND(VALUE(LEFT($A1195,3))=312,LEN($I1195)=4,$B1195="G"),VLOOKUP($I1195,_312_Table3,MATCH('312'!$N$16,_312_Table3_ColumnLookup,0),FALSE),
  IF(AND(VALUE(LEFT($A1195,3))=312,LEN($I1195)=4,$B1195="O"),VLOOKUP($I1195,_312_Table3,MATCH('312'!$V$16,_312_Table3_ColumnLookup,0),FALSE),
  IF(AND(VALUE(LEFT($A1195,3))=312,LEN($I1195)=4,$B1195="Q"),VLOOKUP($I1195,_312_Table3,MATCH('312'!$X$16,_312_Table3_ColumnLookup,0),FALSE),
  IF(AND(VALUE(LEFT($A1195,3))=312,LEN($I1195)=4),VLOOKUP($I1195,_312_Table3,MATCH(LEFT($B1195,1),_312_Table3_ColumnLookup,0),FALSE)
+N("312"),
  IF(VALUE(LEFT($A1195,3))=313,VLOOKUP(VALUE(MID($B1195,2,1)),_313_Table3,MATCH(MID($B1195,1,1),_313_Table3_ColumnLookup,0),FALSE)
+N("313"),
  IF(AND(VALUE(LEFT($A1195,3))=314,LEN($B1195)=3),VLOOKUP(VALUE(MID($B1195,2,2)),_314_Table3,MATCH(MID($B1195,1,1),_314_Table3_ColumnLookup,0),FALSE),
  IF(VALUE(LEFT($A1195,3))=314,VLOOKUP(VALUE(MID($B1195,2,1)),_314_Table3,MATCH(MID($B1195,1,1),_314_Table3_ColumnLookup,0),FALSE)
+N("314"),
""))))))))))))))))))))))))</f>
        <v>#N/A</v>
      </c>
      <c r="H1195" s="321" t="str">
        <f>IFERROR(
IF(ISERROR($D1195)=FALSE,$D1195,IF(ISERROR($E1195)=FALSE,$E1195,IF(ISERROR($F1195)=FALSE,$F1195
+N("012 checkboxes"),
IF(
IF(OR(LEFT($A1195,9)="Syndicate",LEFT($A1195,12)="NewSyndicate"),VLOOKUP($A1195,'012'!$J:$ZW,MATCH("Link to button",'012'!$J$1:$ZW$1,0),0)
+N("309 checkbox"),
IF($C1195="309 LCR Summary0",VLOOKUP("Notes990",'309'!$P:$ZZ,MATCH("Link to button",'309'!$P$1:$ZZ$1,0),0)
+N("313 checkboxes"),
IF($C1195="313 Financial Information0LcmVsScr",IF($C1195="309 LCR Summary0",VLOOKUP("LcmVsScr",'309'!$N:$ZZ,MATCH("Link to button",'309'!$N$1:$ZZ$1,0),0),
IF($C1195="313 Financial Information0LcrDocAttached",IF($C1195="309 LCR Summary0",VLOOKUP("LcrDocAttached",'309'!$N:$ZZ,MATCH("Link to button",'309'!$N$1:$ZZ$1,0),
0)))))))=1,TRUE,FALSE)
))),"")</f>
        <v/>
      </c>
    </row>
    <row r="1196" spans="1:8">
      <c r="A1196" s="237" t="e">
        <f>VLOOKUP($G1196,CSVLookups!$B:$R,MATCH(A$1,CSVLookups!$B$1:$R$1,0),FALSE)</f>
        <v>#N/A</v>
      </c>
      <c r="B1196" s="237" t="e">
        <f>VLOOKUP($G1196,CSVLookups!$B:$R,MATCH(B$1,CSVLookups!$B$1:$R$1,0),FALSE)</f>
        <v>#N/A</v>
      </c>
      <c r="C1196" s="238" t="e">
        <f t="shared" si="19"/>
        <v>#N/A</v>
      </c>
      <c r="D1196" s="238" t="e">
        <f>IF(AND(VALUE(LEFT($A1196,3))=309,LEN($B1196)=3),VLOOKUP(VALUE(MID($B1196,2,2)),_309_Table1,MATCH(MID($B1196,1,1),_309_Table1_ColumnLookup,0),FALSE),
  IF($C1196="309 LCR SummaryA",OneYearSCR,IF($C1196="309 LCR SummaryB",UltimateSCR,IF(VALUE(LEFT($A1196,3))=309,VLOOKUP(VALUE(MID($B1196,2,1)),_309_Table1,MATCH(MID($B1196,1,1),_309_Table1_ColumnLookup,0),FALSE)
+N("309"),
  IF(VALUE(LEFT($A1196,3))=310,VLOOKUP(VALUE(MID($B1196,2,1)),_310_Table1,MATCH(MID($B1196,1,1),_310_Table1_ColumnLookup,0),FALSE)
+N("310"),
  IF(AND(VALUE(LEFT($A1196,3))=311,LEN($I1196)=4),VLOOKUP($I1196,_311_Table1,MATCH($B1196,_311_Table1_ColumnLookup,0),FALSE),
  IF(AND(VALUE(LEFT($A1196,3))=311,OR($B1196="I2",$B1196="J2",$B1196="K2",$B1196="L2")),VLOOKUP('311'!$G$58,_311_Table1,MATCH(MID($B1196,1,1),_311_Table1_ColumnLookup,0),FALSE),
  IF(AND(VALUE(LEFT($A1196,3))=311,RIGHT($B1196,5)="Total"),VLOOKUP('311'!$G$59,_311_Table1,MATCH(MID($B1196,1,1),_311_Table1_ColumnLookup,0),FALSE),
  IF(VALUE(LEFT($A1196,3))=311,VLOOKUP(VALUE(MID($B1196,2,1)),_311_Table1,MATCH(MID($B1196,1,1),_311_Table1_ColumnLookup,0),FALSE)
+N("311"),
  IF(AND(VALUE(LEFT($A1196,3))=312,LEFT($G1196,10)="Unincepted",$B1196="G "),VLOOKUP(" ULO",_312_Table1,MATCH('312'!$N$16,_312_Table1_ColumnLookup,0),FALSE),
  IF(AND(VALUE(LEFT($A1196,3))=312,LEFT($G1196,10)="Unincepted",$B1196="O "),VLOOKUP(" ULO",_312_Table1,MATCH('312'!$V$16,_312_Table1_ColumnLookup,0),FALSE),
  IF(AND(VALUE(LEFT($A1196,3))=312,LEFT($G1196,10)="Unincepted",$B1196="Q "),VLOOKUP(" ULO",_312_Table1,MATCH('312'!$X$16,_312_Table1_ColumnLookup,0),FALSE),
  IF(AND(VALUE(LEFT($A1196,3))=312,LEFT($G1196,10)="Unincepted"),VLOOKUP(" ULO",_312_Table1,MATCH(LEFT($B1196,1),_312_Table1_ColumnLookup,0),FALSE),
  IF(AND(VALUE(LEFT($A1196,3))=312,LEFT($G1196,5)="Total",$B1196="G "),VLOOKUP('312'!$F$80,_312_Table1,MATCH('312'!$N$16,_312_Table1_ColumnLookup,0),FALSE),
  IF(AND(VALUE(LEFT($A1196,3))=312,LEFT($G1196,5)="Total",$B1196="O "),VLOOKUP('312'!$F$80,_312_Table1,MATCH('312'!$V$16,_312_Table1_ColumnLookup,0),FALSE),
  IF(AND(VALUE(LEFT($A1196,3))=312,LEFT($G1196,5)="Total",$B1196="Q "),VLOOKUP('312'!$F$80,_312_Table1,MATCH('312'!$X$16,_312_Table1_ColumnLookup,0),FALSE),
  IF(AND(VALUE(LEFT($A1196,3))=312,LEFT($G1196,5)="Total"),VLOOKUP('312'!$F$80,_312_Table1,MATCH(LEFT($B1196,1),_312_Table1_ColumnLookup,0),FALSE),
  IF(AND(VALUE(LEFT($A1196,3))=312,LEN($I1196)=4,$B1196="G"),VLOOKUP($I1196,_312_Table1,MATCH('312'!$N$16,_312_Table1_ColumnLookup,0),FALSE),
  IF(AND(VALUE(LEFT($A1196,3))=312,LEN($I1196)=4,$B1196="O"),VLOOKUP($I1196,_312_Table1,MATCH('312'!$V$16,_312_Table1_ColumnLookup,0),FALSE),
  IF(AND(VALUE(LEFT($A1196,3))=312,LEN($I1196)=4,$B1196="Q"),VLOOKUP($I1196,_312_Table1,MATCH('312'!$X$16,_312_Table1_ColumnLookup,0),FALSE),
  IF(AND(VALUE(LEFT($A1196,3))=312,LEN($I1196)=4),VLOOKUP($I1196,_312_Table1,MATCH(LEFT($B1196,1),_312_Table1_ColumnLookup,0),FALSE)
+N("312"),
  IF(VALUE(LEFT($A1196,3))=313,VLOOKUP(VALUE(MID($B1196,2,1)),_313_Table1,MATCH(MID($B1196,1,1),_313_Table1_ColumnLookup,0),FALSE)
+N("313"),
  IF(AND(VALUE(LEFT($A1196,3))=314,LEN($B1196)=3),VLOOKUP(VALUE(MID($B1196,2,2)),_314_Table1,MATCH(MID($B1196,1,1),_314_Table1_ColumnLookup,0),FALSE),
  IF(VALUE(LEFT($A1196,3))=314,VLOOKUP(VALUE(MID($B1196,2,1)),_314_Table1,MATCH(MID($B1196,1,1),_314_Table1_ColumnLookup,0),FALSE)
+N("314"),
""))))))))))))))))))))))))</f>
        <v>#N/A</v>
      </c>
      <c r="E1196" s="238" t="e">
        <f>IF(AND(VALUE(LEFT($A1196,3))=309,LEN($B1196)=3),VLOOKUP(VALUE(MID($B1196,2,2)),_309_Table2,MATCH(MID($B1196,1,1),_309_Table2_ColumnLookup,0),FALSE),
  IF($C1196="309 LCR SummaryA",OneYearSCR,IF($C1196="309 LCR SummaryB",UltimateSCR,IF(VALUE(LEFT($A1196,3))=309,VLOOKUP(VALUE(MID($B1196,2,1)),_309_Table2,MATCH(MID($B1196,1,1),_309_Table2_ColumnLookup,0),FALSE)
+N("309"),
  IF(VALUE(LEFT($A1196,3))=310,VLOOKUP(VALUE(MID($B1196,2,1)),_310_Table2,MATCH(MID($B1196,1,1),_310_Table2_ColumnLookup,0),FALSE)
+N("310"),
  IF(AND(VALUE(LEFT($A1196,3))=311,LEN($I1196)=4),VLOOKUP($I1196,_311_Table2,MATCH($B1196,_311_Table2_ColumnLookup,0),FALSE),
  IF(AND(VALUE(LEFT($A1196,3))=311,OR($B1196="I2",$B1196="J2",$B1196="K2",$B1196="L2")),VLOOKUP('311'!$G$58,_311_Table2,MATCH(MID($B1196,1,1),_311_Table2_ColumnLookup,0),FALSE),
  IF(AND(VALUE(LEFT($A1196,3))=311,RIGHT($B1196,5)="Total"),VLOOKUP('311'!$G$59,_311_Table2,MATCH(MID($B1196,1,1),_311_Table2_ColumnLookup,0),FALSE),
  IF(VALUE(LEFT($A1196,3))=311,VLOOKUP(VALUE(MID($B1196,2,1)),_311_Table2,MATCH(MID($B1196,1,1),_311_Table2_ColumnLookup,0),FALSE)
+N("311"),
  IF(AND(VALUE(LEFT($A1196,3))=312,LEFT($G1196,10)="Unincepted",$B1196="G "),VLOOKUP(" ULO",_312_Table2,MATCH('312'!$N$16,_312_Table2_ColumnLookup,0),FALSE),
  IF(AND(VALUE(LEFT($A1196,3))=312,LEFT($G1196,10)="Unincepted",$B1196="O "),VLOOKUP(" ULO",_312_Table2,MATCH('312'!$V$16,_312_Table2_ColumnLookup,0),FALSE),
  IF(AND(VALUE(LEFT($A1196,3))=312,LEFT($G1196,10)="Unincepted",$B1196="Q "),VLOOKUP(" ULO",_312_Table2,MATCH('312'!$X$16,_312_Table2_ColumnLookup,0),FALSE),
  IF(AND(VALUE(LEFT($A1196,3))=312,LEFT($G1196,10)="Unincepted"),VLOOKUP(" ULO",_312_Table2,MATCH(LEFT($B1196,1),_312_Table2_ColumnLookup,0),FALSE),
  IF(AND(VALUE(LEFT($A1196,3))=312,LEFT($G1196,5)="Total",$B1196="G "),VLOOKUP('312'!$F$80,_312_Table2,MATCH('312'!$N$16,_312_Table2_ColumnLookup,0),FALSE),
  IF(AND(VALUE(LEFT($A1196,3))=312,LEFT($G1196,5)="Total",$B1196="O "),VLOOKUP('312'!$F$80,_312_Table2,MATCH('312'!$V$16,_312_Table2_ColumnLookup,0),FALSE),
  IF(AND(VALUE(LEFT($A1196,3))=312,LEFT($G1196,5)="Total",$B1196="Q "),VLOOKUP('312'!$F$80,_312_Table2,MATCH('312'!$X$16,_312_Table2_ColumnLookup,0),FALSE),
  IF(AND(VALUE(LEFT($A1196,3))=312,LEFT($G1196,5)="Total"),VLOOKUP('312'!$F$80,_312_Table2,MATCH(LEFT($B1196,1),_312_Table2_ColumnLookup,0),FALSE),
  IF(AND(VALUE(LEFT($A1196,3))=312,LEN($I1196)=4,$B1196="G"),VLOOKUP($I1196,_312_Table2,MATCH('312'!$N$16,_312_Table2_ColumnLookup,0),FALSE),
  IF(AND(VALUE(LEFT($A1196,3))=312,LEN($I1196)=4,$B1196="O"),VLOOKUP($I1196,_312_Table2,MATCH('312'!$V$16,_312_Table2_ColumnLookup,0),FALSE),
  IF(AND(VALUE(LEFT($A1196,3))=312,LEN($I1196)=4,$B1196="Q"),VLOOKUP($I1196,_312_Table2,MATCH('312'!$X$16,_312_Table2_ColumnLookup,0),FALSE),
  IF(AND(VALUE(LEFT($A1196,3))=312,LEN($I1196)=4),VLOOKUP($I1196,_312_Table2,MATCH(LEFT($B1196,1),_312_Table2_ColumnLookup,0),FALSE)
+N("312"),
  IF(VALUE(LEFT($A1196,3))=313,VLOOKUP(VALUE(MID($B1196,2,1)),_313_Table2,MATCH(MID($B1196,1,1),_313_Table2_ColumnLookup,0),FALSE)
+N("313"),
  IF(AND(VALUE(LEFT($A1196,3))=314,LEN($B1196)=3),VLOOKUP(VALUE(MID($B1196,2,2)),_314_Table2,MATCH(MID($B1196,1,1),_314_Table2_ColumnLookup,0),FALSE),
  IF(VALUE(LEFT($A1196,3))=314,VLOOKUP(VALUE(MID($B1196,2,1)),_314_Table2,MATCH(MID($B1196,1,1),_314_Table2_ColumnLookup,0),FALSE)
+N("314"),
""))))))))))))))))))))))))</f>
        <v>#N/A</v>
      </c>
      <c r="F1196" s="238" t="e">
        <f>IF(AND(VALUE(LEFT($A1196,3))=309,LEN($B1196)=3),VLOOKUP(VALUE(MID($B1196,2,2)),_309_Table3,MATCH(MID($B1196,1,1),_309_Table3_ColumnLookup,0),FALSE),
  IF($C1196="309 LCR SummaryA",OneYearSCR,IF($C1196="309 LCR SummaryB",UltimateSCR,IF(VALUE(LEFT($A1196,3))=309,VLOOKUP(VALUE(MID($B1196,2,1)),_309_Table3,MATCH(MID($B1196,1,1),_309_Table3_ColumnLookup,0),FALSE)
+N("309"),
  IF(VALUE(LEFT($A1196,3))=310,VLOOKUP(VALUE(MID($B1196,2,1)),_310_Table3,MATCH(MID($B1196,1,1),_310_Table3_ColumnLookup,0),FALSE)
+N("310"),
  IF(AND(VALUE(LEFT($A1196,3))=311,LEN($I1196)=4),VLOOKUP($I1196,_311_Table3,MATCH($B1196,_311_Table3_ColumnLookup,0),FALSE),
  IF(AND(VALUE(LEFT($A1196,3))=311,OR($B1196="I2",$B1196="J2",$B1196="K2",$B1196="L2")),VLOOKUP('311'!$G$58,_311_Table3,MATCH(MID($B1196,1,1),_311_Table3_ColumnLookup,0),FALSE),
  IF(AND(VALUE(LEFT($A1196,3))=311,RIGHT($B1196,5)="Total"),VLOOKUP('311'!$G$59,_311_Table3,MATCH(MID($B1196,1,1),_311_Table3_ColumnLookup,0),FALSE),
  IF(VALUE(LEFT($A1196,3))=311,VLOOKUP(VALUE(MID($B1196,2,1)),_311_Table3,MATCH(MID($B1196,1,1),_311_Table3_ColumnLookup,0),FALSE)
+N("311"),
  IF(AND(VALUE(LEFT($A1196,3))=312,LEFT($G1196,10)="Unincepted",$B1196="G "),VLOOKUP(" ULO",_312_Table3,MATCH('312'!$N$16,_312_Table3_ColumnLookup,0),FALSE),
  IF(AND(VALUE(LEFT($A1196,3))=312,LEFT($G1196,10)="Unincepted",$B1196="O "),VLOOKUP(" ULO",_312_Table3,MATCH('312'!$V$16,_312_Table3_ColumnLookup,0),FALSE),
  IF(AND(VALUE(LEFT($A1196,3))=312,LEFT($G1196,10)="Unincepted",$B1196="Q "),VLOOKUP(" ULO",_312_Table3,MATCH('312'!$X$16,_312_Table3_ColumnLookup,0),FALSE),
  IF(AND(VALUE(LEFT($A1196,3))=312,LEFT($G1196,10)="Unincepted"),VLOOKUP(" ULO",_312_Table3,MATCH(LEFT($B1196,1),_312_Table3_ColumnLookup,0),FALSE),
  IF(AND(VALUE(LEFT($A1196,3))=312,LEFT($G1196,5)="Total",$B1196="G "),VLOOKUP('312'!$F$80,_312_Table3,MATCH('312'!$N$16,_312_Table3_ColumnLookup,0),FALSE),
  IF(AND(VALUE(LEFT($A1196,3))=312,LEFT($G1196,5)="Total",$B1196="O "),VLOOKUP('312'!$F$80,_312_Table3,MATCH('312'!$V$16,_312_Table3_ColumnLookup,0),FALSE),
  IF(AND(VALUE(LEFT($A1196,3))=312,LEFT($G1196,5)="Total",$B1196="Q "),VLOOKUP('312'!$F$80,_312_Table3,MATCH('312'!$X$16,_312_Table3_ColumnLookup,0),FALSE),
  IF(AND(VALUE(LEFT($A1196,3))=312,LEFT($G1196,5)="Total"),VLOOKUP('312'!$F$80,_312_Table3,MATCH(LEFT($B1196,1),_312_Table3_ColumnLookup,0),FALSE),
  IF(AND(VALUE(LEFT($A1196,3))=312,LEN($I1196)=4,$B1196="G"),VLOOKUP($I1196,_312_Table3,MATCH('312'!$N$16,_312_Table3_ColumnLookup,0),FALSE),
  IF(AND(VALUE(LEFT($A1196,3))=312,LEN($I1196)=4,$B1196="O"),VLOOKUP($I1196,_312_Table3,MATCH('312'!$V$16,_312_Table3_ColumnLookup,0),FALSE),
  IF(AND(VALUE(LEFT($A1196,3))=312,LEN($I1196)=4,$B1196="Q"),VLOOKUP($I1196,_312_Table3,MATCH('312'!$X$16,_312_Table3_ColumnLookup,0),FALSE),
  IF(AND(VALUE(LEFT($A1196,3))=312,LEN($I1196)=4),VLOOKUP($I1196,_312_Table3,MATCH(LEFT($B1196,1),_312_Table3_ColumnLookup,0),FALSE)
+N("312"),
  IF(VALUE(LEFT($A1196,3))=313,VLOOKUP(VALUE(MID($B1196,2,1)),_313_Table3,MATCH(MID($B1196,1,1),_313_Table3_ColumnLookup,0),FALSE)
+N("313"),
  IF(AND(VALUE(LEFT($A1196,3))=314,LEN($B1196)=3),VLOOKUP(VALUE(MID($B1196,2,2)),_314_Table3,MATCH(MID($B1196,1,1),_314_Table3_ColumnLookup,0),FALSE),
  IF(VALUE(LEFT($A1196,3))=314,VLOOKUP(VALUE(MID($B1196,2,1)),_314_Table3,MATCH(MID($B1196,1,1),_314_Table3_ColumnLookup,0),FALSE)
+N("314"),
""))))))))))))))))))))))))</f>
        <v>#N/A</v>
      </c>
      <c r="H1196" s="321" t="str">
        <f>IFERROR(
IF(ISERROR($D1196)=FALSE,$D1196,IF(ISERROR($E1196)=FALSE,$E1196,IF(ISERROR($F1196)=FALSE,$F1196
+N("012 checkboxes"),
IF(
IF(OR(LEFT($A1196,9)="Syndicate",LEFT($A1196,12)="NewSyndicate"),VLOOKUP($A1196,'012'!$J:$ZW,MATCH("Link to button",'012'!$J$1:$ZW$1,0),0)
+N("309 checkbox"),
IF($C1196="309 LCR Summary0",VLOOKUP("Notes990",'309'!$P:$ZZ,MATCH("Link to button",'309'!$P$1:$ZZ$1,0),0)
+N("313 checkboxes"),
IF($C1196="313 Financial Information0LcmVsScr",IF($C1196="309 LCR Summary0",VLOOKUP("LcmVsScr",'309'!$N:$ZZ,MATCH("Link to button",'309'!$N$1:$ZZ$1,0),0),
IF($C1196="313 Financial Information0LcrDocAttached",IF($C1196="309 LCR Summary0",VLOOKUP("LcrDocAttached",'309'!$N:$ZZ,MATCH("Link to button",'309'!$N$1:$ZZ$1,0),
0)))))))=1,TRUE,FALSE)
))),"")</f>
        <v/>
      </c>
    </row>
    <row r="1197" spans="1:8">
      <c r="A1197" s="237" t="e">
        <f>VLOOKUP($G1197,CSVLookups!$B:$R,MATCH(A$1,CSVLookups!$B$1:$R$1,0),FALSE)</f>
        <v>#N/A</v>
      </c>
      <c r="B1197" s="237" t="e">
        <f>VLOOKUP($G1197,CSVLookups!$B:$R,MATCH(B$1,CSVLookups!$B$1:$R$1,0),FALSE)</f>
        <v>#N/A</v>
      </c>
      <c r="C1197" s="238" t="e">
        <f t="shared" si="19"/>
        <v>#N/A</v>
      </c>
      <c r="D1197" s="238" t="e">
        <f>IF(AND(VALUE(LEFT($A1197,3))=309,LEN($B1197)=3),VLOOKUP(VALUE(MID($B1197,2,2)),_309_Table1,MATCH(MID($B1197,1,1),_309_Table1_ColumnLookup,0),FALSE),
  IF($C1197="309 LCR SummaryA",OneYearSCR,IF($C1197="309 LCR SummaryB",UltimateSCR,IF(VALUE(LEFT($A1197,3))=309,VLOOKUP(VALUE(MID($B1197,2,1)),_309_Table1,MATCH(MID($B1197,1,1),_309_Table1_ColumnLookup,0),FALSE)
+N("309"),
  IF(VALUE(LEFT($A1197,3))=310,VLOOKUP(VALUE(MID($B1197,2,1)),_310_Table1,MATCH(MID($B1197,1,1),_310_Table1_ColumnLookup,0),FALSE)
+N("310"),
  IF(AND(VALUE(LEFT($A1197,3))=311,LEN($I1197)=4),VLOOKUP($I1197,_311_Table1,MATCH($B1197,_311_Table1_ColumnLookup,0),FALSE),
  IF(AND(VALUE(LEFT($A1197,3))=311,OR($B1197="I2",$B1197="J2",$B1197="K2",$B1197="L2")),VLOOKUP('311'!$G$58,_311_Table1,MATCH(MID($B1197,1,1),_311_Table1_ColumnLookup,0),FALSE),
  IF(AND(VALUE(LEFT($A1197,3))=311,RIGHT($B1197,5)="Total"),VLOOKUP('311'!$G$59,_311_Table1,MATCH(MID($B1197,1,1),_311_Table1_ColumnLookup,0),FALSE),
  IF(VALUE(LEFT($A1197,3))=311,VLOOKUP(VALUE(MID($B1197,2,1)),_311_Table1,MATCH(MID($B1197,1,1),_311_Table1_ColumnLookup,0),FALSE)
+N("311"),
  IF(AND(VALUE(LEFT($A1197,3))=312,LEFT($G1197,10)="Unincepted",$B1197="G "),VLOOKUP(" ULO",_312_Table1,MATCH('312'!$N$16,_312_Table1_ColumnLookup,0),FALSE),
  IF(AND(VALUE(LEFT($A1197,3))=312,LEFT($G1197,10)="Unincepted",$B1197="O "),VLOOKUP(" ULO",_312_Table1,MATCH('312'!$V$16,_312_Table1_ColumnLookup,0),FALSE),
  IF(AND(VALUE(LEFT($A1197,3))=312,LEFT($G1197,10)="Unincepted",$B1197="Q "),VLOOKUP(" ULO",_312_Table1,MATCH('312'!$X$16,_312_Table1_ColumnLookup,0),FALSE),
  IF(AND(VALUE(LEFT($A1197,3))=312,LEFT($G1197,10)="Unincepted"),VLOOKUP(" ULO",_312_Table1,MATCH(LEFT($B1197,1),_312_Table1_ColumnLookup,0),FALSE),
  IF(AND(VALUE(LEFT($A1197,3))=312,LEFT($G1197,5)="Total",$B1197="G "),VLOOKUP('312'!$F$80,_312_Table1,MATCH('312'!$N$16,_312_Table1_ColumnLookup,0),FALSE),
  IF(AND(VALUE(LEFT($A1197,3))=312,LEFT($G1197,5)="Total",$B1197="O "),VLOOKUP('312'!$F$80,_312_Table1,MATCH('312'!$V$16,_312_Table1_ColumnLookup,0),FALSE),
  IF(AND(VALUE(LEFT($A1197,3))=312,LEFT($G1197,5)="Total",$B1197="Q "),VLOOKUP('312'!$F$80,_312_Table1,MATCH('312'!$X$16,_312_Table1_ColumnLookup,0),FALSE),
  IF(AND(VALUE(LEFT($A1197,3))=312,LEFT($G1197,5)="Total"),VLOOKUP('312'!$F$80,_312_Table1,MATCH(LEFT($B1197,1),_312_Table1_ColumnLookup,0),FALSE),
  IF(AND(VALUE(LEFT($A1197,3))=312,LEN($I1197)=4,$B1197="G"),VLOOKUP($I1197,_312_Table1,MATCH('312'!$N$16,_312_Table1_ColumnLookup,0),FALSE),
  IF(AND(VALUE(LEFT($A1197,3))=312,LEN($I1197)=4,$B1197="O"),VLOOKUP($I1197,_312_Table1,MATCH('312'!$V$16,_312_Table1_ColumnLookup,0),FALSE),
  IF(AND(VALUE(LEFT($A1197,3))=312,LEN($I1197)=4,$B1197="Q"),VLOOKUP($I1197,_312_Table1,MATCH('312'!$X$16,_312_Table1_ColumnLookup,0),FALSE),
  IF(AND(VALUE(LEFT($A1197,3))=312,LEN($I1197)=4),VLOOKUP($I1197,_312_Table1,MATCH(LEFT($B1197,1),_312_Table1_ColumnLookup,0),FALSE)
+N("312"),
  IF(VALUE(LEFT($A1197,3))=313,VLOOKUP(VALUE(MID($B1197,2,1)),_313_Table1,MATCH(MID($B1197,1,1),_313_Table1_ColumnLookup,0),FALSE)
+N("313"),
  IF(AND(VALUE(LEFT($A1197,3))=314,LEN($B1197)=3),VLOOKUP(VALUE(MID($B1197,2,2)),_314_Table1,MATCH(MID($B1197,1,1),_314_Table1_ColumnLookup,0),FALSE),
  IF(VALUE(LEFT($A1197,3))=314,VLOOKUP(VALUE(MID($B1197,2,1)),_314_Table1,MATCH(MID($B1197,1,1),_314_Table1_ColumnLookup,0),FALSE)
+N("314"),
""))))))))))))))))))))))))</f>
        <v>#N/A</v>
      </c>
      <c r="E1197" s="238" t="e">
        <f>IF(AND(VALUE(LEFT($A1197,3))=309,LEN($B1197)=3),VLOOKUP(VALUE(MID($B1197,2,2)),_309_Table2,MATCH(MID($B1197,1,1),_309_Table2_ColumnLookup,0),FALSE),
  IF($C1197="309 LCR SummaryA",OneYearSCR,IF($C1197="309 LCR SummaryB",UltimateSCR,IF(VALUE(LEFT($A1197,3))=309,VLOOKUP(VALUE(MID($B1197,2,1)),_309_Table2,MATCH(MID($B1197,1,1),_309_Table2_ColumnLookup,0),FALSE)
+N("309"),
  IF(VALUE(LEFT($A1197,3))=310,VLOOKUP(VALUE(MID($B1197,2,1)),_310_Table2,MATCH(MID($B1197,1,1),_310_Table2_ColumnLookup,0),FALSE)
+N("310"),
  IF(AND(VALUE(LEFT($A1197,3))=311,LEN($I1197)=4),VLOOKUP($I1197,_311_Table2,MATCH($B1197,_311_Table2_ColumnLookup,0),FALSE),
  IF(AND(VALUE(LEFT($A1197,3))=311,OR($B1197="I2",$B1197="J2",$B1197="K2",$B1197="L2")),VLOOKUP('311'!$G$58,_311_Table2,MATCH(MID($B1197,1,1),_311_Table2_ColumnLookup,0),FALSE),
  IF(AND(VALUE(LEFT($A1197,3))=311,RIGHT($B1197,5)="Total"),VLOOKUP('311'!$G$59,_311_Table2,MATCH(MID($B1197,1,1),_311_Table2_ColumnLookup,0),FALSE),
  IF(VALUE(LEFT($A1197,3))=311,VLOOKUP(VALUE(MID($B1197,2,1)),_311_Table2,MATCH(MID($B1197,1,1),_311_Table2_ColumnLookup,0),FALSE)
+N("311"),
  IF(AND(VALUE(LEFT($A1197,3))=312,LEFT($G1197,10)="Unincepted",$B1197="G "),VLOOKUP(" ULO",_312_Table2,MATCH('312'!$N$16,_312_Table2_ColumnLookup,0),FALSE),
  IF(AND(VALUE(LEFT($A1197,3))=312,LEFT($G1197,10)="Unincepted",$B1197="O "),VLOOKUP(" ULO",_312_Table2,MATCH('312'!$V$16,_312_Table2_ColumnLookup,0),FALSE),
  IF(AND(VALUE(LEFT($A1197,3))=312,LEFT($G1197,10)="Unincepted",$B1197="Q "),VLOOKUP(" ULO",_312_Table2,MATCH('312'!$X$16,_312_Table2_ColumnLookup,0),FALSE),
  IF(AND(VALUE(LEFT($A1197,3))=312,LEFT($G1197,10)="Unincepted"),VLOOKUP(" ULO",_312_Table2,MATCH(LEFT($B1197,1),_312_Table2_ColumnLookup,0),FALSE),
  IF(AND(VALUE(LEFT($A1197,3))=312,LEFT($G1197,5)="Total",$B1197="G "),VLOOKUP('312'!$F$80,_312_Table2,MATCH('312'!$N$16,_312_Table2_ColumnLookup,0),FALSE),
  IF(AND(VALUE(LEFT($A1197,3))=312,LEFT($G1197,5)="Total",$B1197="O "),VLOOKUP('312'!$F$80,_312_Table2,MATCH('312'!$V$16,_312_Table2_ColumnLookup,0),FALSE),
  IF(AND(VALUE(LEFT($A1197,3))=312,LEFT($G1197,5)="Total",$B1197="Q "),VLOOKUP('312'!$F$80,_312_Table2,MATCH('312'!$X$16,_312_Table2_ColumnLookup,0),FALSE),
  IF(AND(VALUE(LEFT($A1197,3))=312,LEFT($G1197,5)="Total"),VLOOKUP('312'!$F$80,_312_Table2,MATCH(LEFT($B1197,1),_312_Table2_ColumnLookup,0),FALSE),
  IF(AND(VALUE(LEFT($A1197,3))=312,LEN($I1197)=4,$B1197="G"),VLOOKUP($I1197,_312_Table2,MATCH('312'!$N$16,_312_Table2_ColumnLookup,0),FALSE),
  IF(AND(VALUE(LEFT($A1197,3))=312,LEN($I1197)=4,$B1197="O"),VLOOKUP($I1197,_312_Table2,MATCH('312'!$V$16,_312_Table2_ColumnLookup,0),FALSE),
  IF(AND(VALUE(LEFT($A1197,3))=312,LEN($I1197)=4,$B1197="Q"),VLOOKUP($I1197,_312_Table2,MATCH('312'!$X$16,_312_Table2_ColumnLookup,0),FALSE),
  IF(AND(VALUE(LEFT($A1197,3))=312,LEN($I1197)=4),VLOOKUP($I1197,_312_Table2,MATCH(LEFT($B1197,1),_312_Table2_ColumnLookup,0),FALSE)
+N("312"),
  IF(VALUE(LEFT($A1197,3))=313,VLOOKUP(VALUE(MID($B1197,2,1)),_313_Table2,MATCH(MID($B1197,1,1),_313_Table2_ColumnLookup,0),FALSE)
+N("313"),
  IF(AND(VALUE(LEFT($A1197,3))=314,LEN($B1197)=3),VLOOKUP(VALUE(MID($B1197,2,2)),_314_Table2,MATCH(MID($B1197,1,1),_314_Table2_ColumnLookup,0),FALSE),
  IF(VALUE(LEFT($A1197,3))=314,VLOOKUP(VALUE(MID($B1197,2,1)),_314_Table2,MATCH(MID($B1197,1,1),_314_Table2_ColumnLookup,0),FALSE)
+N("314"),
""))))))))))))))))))))))))</f>
        <v>#N/A</v>
      </c>
      <c r="F1197" s="238" t="e">
        <f>IF(AND(VALUE(LEFT($A1197,3))=309,LEN($B1197)=3),VLOOKUP(VALUE(MID($B1197,2,2)),_309_Table3,MATCH(MID($B1197,1,1),_309_Table3_ColumnLookup,0),FALSE),
  IF($C1197="309 LCR SummaryA",OneYearSCR,IF($C1197="309 LCR SummaryB",UltimateSCR,IF(VALUE(LEFT($A1197,3))=309,VLOOKUP(VALUE(MID($B1197,2,1)),_309_Table3,MATCH(MID($B1197,1,1),_309_Table3_ColumnLookup,0),FALSE)
+N("309"),
  IF(VALUE(LEFT($A1197,3))=310,VLOOKUP(VALUE(MID($B1197,2,1)),_310_Table3,MATCH(MID($B1197,1,1),_310_Table3_ColumnLookup,0),FALSE)
+N("310"),
  IF(AND(VALUE(LEFT($A1197,3))=311,LEN($I1197)=4),VLOOKUP($I1197,_311_Table3,MATCH($B1197,_311_Table3_ColumnLookup,0),FALSE),
  IF(AND(VALUE(LEFT($A1197,3))=311,OR($B1197="I2",$B1197="J2",$B1197="K2",$B1197="L2")),VLOOKUP('311'!$G$58,_311_Table3,MATCH(MID($B1197,1,1),_311_Table3_ColumnLookup,0),FALSE),
  IF(AND(VALUE(LEFT($A1197,3))=311,RIGHT($B1197,5)="Total"),VLOOKUP('311'!$G$59,_311_Table3,MATCH(MID($B1197,1,1),_311_Table3_ColumnLookup,0),FALSE),
  IF(VALUE(LEFT($A1197,3))=311,VLOOKUP(VALUE(MID($B1197,2,1)),_311_Table3,MATCH(MID($B1197,1,1),_311_Table3_ColumnLookup,0),FALSE)
+N("311"),
  IF(AND(VALUE(LEFT($A1197,3))=312,LEFT($G1197,10)="Unincepted",$B1197="G "),VLOOKUP(" ULO",_312_Table3,MATCH('312'!$N$16,_312_Table3_ColumnLookup,0),FALSE),
  IF(AND(VALUE(LEFT($A1197,3))=312,LEFT($G1197,10)="Unincepted",$B1197="O "),VLOOKUP(" ULO",_312_Table3,MATCH('312'!$V$16,_312_Table3_ColumnLookup,0),FALSE),
  IF(AND(VALUE(LEFT($A1197,3))=312,LEFT($G1197,10)="Unincepted",$B1197="Q "),VLOOKUP(" ULO",_312_Table3,MATCH('312'!$X$16,_312_Table3_ColumnLookup,0),FALSE),
  IF(AND(VALUE(LEFT($A1197,3))=312,LEFT($G1197,10)="Unincepted"),VLOOKUP(" ULO",_312_Table3,MATCH(LEFT($B1197,1),_312_Table3_ColumnLookup,0),FALSE),
  IF(AND(VALUE(LEFT($A1197,3))=312,LEFT($G1197,5)="Total",$B1197="G "),VLOOKUP('312'!$F$80,_312_Table3,MATCH('312'!$N$16,_312_Table3_ColumnLookup,0),FALSE),
  IF(AND(VALUE(LEFT($A1197,3))=312,LEFT($G1197,5)="Total",$B1197="O "),VLOOKUP('312'!$F$80,_312_Table3,MATCH('312'!$V$16,_312_Table3_ColumnLookup,0),FALSE),
  IF(AND(VALUE(LEFT($A1197,3))=312,LEFT($G1197,5)="Total",$B1197="Q "),VLOOKUP('312'!$F$80,_312_Table3,MATCH('312'!$X$16,_312_Table3_ColumnLookup,0),FALSE),
  IF(AND(VALUE(LEFT($A1197,3))=312,LEFT($G1197,5)="Total"),VLOOKUP('312'!$F$80,_312_Table3,MATCH(LEFT($B1197,1),_312_Table3_ColumnLookup,0),FALSE),
  IF(AND(VALUE(LEFT($A1197,3))=312,LEN($I1197)=4,$B1197="G"),VLOOKUP($I1197,_312_Table3,MATCH('312'!$N$16,_312_Table3_ColumnLookup,0),FALSE),
  IF(AND(VALUE(LEFT($A1197,3))=312,LEN($I1197)=4,$B1197="O"),VLOOKUP($I1197,_312_Table3,MATCH('312'!$V$16,_312_Table3_ColumnLookup,0),FALSE),
  IF(AND(VALUE(LEFT($A1197,3))=312,LEN($I1197)=4,$B1197="Q"),VLOOKUP($I1197,_312_Table3,MATCH('312'!$X$16,_312_Table3_ColumnLookup,0),FALSE),
  IF(AND(VALUE(LEFT($A1197,3))=312,LEN($I1197)=4),VLOOKUP($I1197,_312_Table3,MATCH(LEFT($B1197,1),_312_Table3_ColumnLookup,0),FALSE)
+N("312"),
  IF(VALUE(LEFT($A1197,3))=313,VLOOKUP(VALUE(MID($B1197,2,1)),_313_Table3,MATCH(MID($B1197,1,1),_313_Table3_ColumnLookup,0),FALSE)
+N("313"),
  IF(AND(VALUE(LEFT($A1197,3))=314,LEN($B1197)=3),VLOOKUP(VALUE(MID($B1197,2,2)),_314_Table3,MATCH(MID($B1197,1,1),_314_Table3_ColumnLookup,0),FALSE),
  IF(VALUE(LEFT($A1197,3))=314,VLOOKUP(VALUE(MID($B1197,2,1)),_314_Table3,MATCH(MID($B1197,1,1),_314_Table3_ColumnLookup,0),FALSE)
+N("314"),
""))))))))))))))))))))))))</f>
        <v>#N/A</v>
      </c>
      <c r="H1197" s="321" t="str">
        <f>IFERROR(
IF(ISERROR($D1197)=FALSE,$D1197,IF(ISERROR($E1197)=FALSE,$E1197,IF(ISERROR($F1197)=FALSE,$F1197
+N("012 checkboxes"),
IF(
IF(OR(LEFT($A1197,9)="Syndicate",LEFT($A1197,12)="NewSyndicate"),VLOOKUP($A1197,'012'!$J:$ZW,MATCH("Link to button",'012'!$J$1:$ZW$1,0),0)
+N("309 checkbox"),
IF($C1197="309 LCR Summary0",VLOOKUP("Notes990",'309'!$P:$ZZ,MATCH("Link to button",'309'!$P$1:$ZZ$1,0),0)
+N("313 checkboxes"),
IF($C1197="313 Financial Information0LcmVsScr",IF($C1197="309 LCR Summary0",VLOOKUP("LcmVsScr",'309'!$N:$ZZ,MATCH("Link to button",'309'!$N$1:$ZZ$1,0),0),
IF($C1197="313 Financial Information0LcrDocAttached",IF($C1197="309 LCR Summary0",VLOOKUP("LcrDocAttached",'309'!$N:$ZZ,MATCH("Link to button",'309'!$N$1:$ZZ$1,0),
0)))))))=1,TRUE,FALSE)
))),"")</f>
        <v/>
      </c>
    </row>
    <row r="1198" spans="1:8">
      <c r="A1198" s="237" t="e">
        <f>VLOOKUP($G1198,CSVLookups!$B:$R,MATCH(A$1,CSVLookups!$B$1:$R$1,0),FALSE)</f>
        <v>#N/A</v>
      </c>
      <c r="B1198" s="237" t="e">
        <f>VLOOKUP($G1198,CSVLookups!$B:$R,MATCH(B$1,CSVLookups!$B$1:$R$1,0),FALSE)</f>
        <v>#N/A</v>
      </c>
      <c r="C1198" s="238" t="e">
        <f t="shared" si="19"/>
        <v>#N/A</v>
      </c>
      <c r="D1198" s="238" t="e">
        <f>IF(AND(VALUE(LEFT($A1198,3))=309,LEN($B1198)=3),VLOOKUP(VALUE(MID($B1198,2,2)),_309_Table1,MATCH(MID($B1198,1,1),_309_Table1_ColumnLookup,0),FALSE),
  IF($C1198="309 LCR SummaryA",OneYearSCR,IF($C1198="309 LCR SummaryB",UltimateSCR,IF(VALUE(LEFT($A1198,3))=309,VLOOKUP(VALUE(MID($B1198,2,1)),_309_Table1,MATCH(MID($B1198,1,1),_309_Table1_ColumnLookup,0),FALSE)
+N("309"),
  IF(VALUE(LEFT($A1198,3))=310,VLOOKUP(VALUE(MID($B1198,2,1)),_310_Table1,MATCH(MID($B1198,1,1),_310_Table1_ColumnLookup,0),FALSE)
+N("310"),
  IF(AND(VALUE(LEFT($A1198,3))=311,LEN($I1198)=4),VLOOKUP($I1198,_311_Table1,MATCH($B1198,_311_Table1_ColumnLookup,0),FALSE),
  IF(AND(VALUE(LEFT($A1198,3))=311,OR($B1198="I2",$B1198="J2",$B1198="K2",$B1198="L2")),VLOOKUP('311'!$G$58,_311_Table1,MATCH(MID($B1198,1,1),_311_Table1_ColumnLookup,0),FALSE),
  IF(AND(VALUE(LEFT($A1198,3))=311,RIGHT($B1198,5)="Total"),VLOOKUP('311'!$G$59,_311_Table1,MATCH(MID($B1198,1,1),_311_Table1_ColumnLookup,0),FALSE),
  IF(VALUE(LEFT($A1198,3))=311,VLOOKUP(VALUE(MID($B1198,2,1)),_311_Table1,MATCH(MID($B1198,1,1),_311_Table1_ColumnLookup,0),FALSE)
+N("311"),
  IF(AND(VALUE(LEFT($A1198,3))=312,LEFT($G1198,10)="Unincepted",$B1198="G "),VLOOKUP(" ULO",_312_Table1,MATCH('312'!$N$16,_312_Table1_ColumnLookup,0),FALSE),
  IF(AND(VALUE(LEFT($A1198,3))=312,LEFT($G1198,10)="Unincepted",$B1198="O "),VLOOKUP(" ULO",_312_Table1,MATCH('312'!$V$16,_312_Table1_ColumnLookup,0),FALSE),
  IF(AND(VALUE(LEFT($A1198,3))=312,LEFT($G1198,10)="Unincepted",$B1198="Q "),VLOOKUP(" ULO",_312_Table1,MATCH('312'!$X$16,_312_Table1_ColumnLookup,0),FALSE),
  IF(AND(VALUE(LEFT($A1198,3))=312,LEFT($G1198,10)="Unincepted"),VLOOKUP(" ULO",_312_Table1,MATCH(LEFT($B1198,1),_312_Table1_ColumnLookup,0),FALSE),
  IF(AND(VALUE(LEFT($A1198,3))=312,LEFT($G1198,5)="Total",$B1198="G "),VLOOKUP('312'!$F$80,_312_Table1,MATCH('312'!$N$16,_312_Table1_ColumnLookup,0),FALSE),
  IF(AND(VALUE(LEFT($A1198,3))=312,LEFT($G1198,5)="Total",$B1198="O "),VLOOKUP('312'!$F$80,_312_Table1,MATCH('312'!$V$16,_312_Table1_ColumnLookup,0),FALSE),
  IF(AND(VALUE(LEFT($A1198,3))=312,LEFT($G1198,5)="Total",$B1198="Q "),VLOOKUP('312'!$F$80,_312_Table1,MATCH('312'!$X$16,_312_Table1_ColumnLookup,0),FALSE),
  IF(AND(VALUE(LEFT($A1198,3))=312,LEFT($G1198,5)="Total"),VLOOKUP('312'!$F$80,_312_Table1,MATCH(LEFT($B1198,1),_312_Table1_ColumnLookup,0),FALSE),
  IF(AND(VALUE(LEFT($A1198,3))=312,LEN($I1198)=4,$B1198="G"),VLOOKUP($I1198,_312_Table1,MATCH('312'!$N$16,_312_Table1_ColumnLookup,0),FALSE),
  IF(AND(VALUE(LEFT($A1198,3))=312,LEN($I1198)=4,$B1198="O"),VLOOKUP($I1198,_312_Table1,MATCH('312'!$V$16,_312_Table1_ColumnLookup,0),FALSE),
  IF(AND(VALUE(LEFT($A1198,3))=312,LEN($I1198)=4,$B1198="Q"),VLOOKUP($I1198,_312_Table1,MATCH('312'!$X$16,_312_Table1_ColumnLookup,0),FALSE),
  IF(AND(VALUE(LEFT($A1198,3))=312,LEN($I1198)=4),VLOOKUP($I1198,_312_Table1,MATCH(LEFT($B1198,1),_312_Table1_ColumnLookup,0),FALSE)
+N("312"),
  IF(VALUE(LEFT($A1198,3))=313,VLOOKUP(VALUE(MID($B1198,2,1)),_313_Table1,MATCH(MID($B1198,1,1),_313_Table1_ColumnLookup,0),FALSE)
+N("313"),
  IF(AND(VALUE(LEFT($A1198,3))=314,LEN($B1198)=3),VLOOKUP(VALUE(MID($B1198,2,2)),_314_Table1,MATCH(MID($B1198,1,1),_314_Table1_ColumnLookup,0),FALSE),
  IF(VALUE(LEFT($A1198,3))=314,VLOOKUP(VALUE(MID($B1198,2,1)),_314_Table1,MATCH(MID($B1198,1,1),_314_Table1_ColumnLookup,0),FALSE)
+N("314"),
""))))))))))))))))))))))))</f>
        <v>#N/A</v>
      </c>
      <c r="E1198" s="238" t="e">
        <f>IF(AND(VALUE(LEFT($A1198,3))=309,LEN($B1198)=3),VLOOKUP(VALUE(MID($B1198,2,2)),_309_Table2,MATCH(MID($B1198,1,1),_309_Table2_ColumnLookup,0),FALSE),
  IF($C1198="309 LCR SummaryA",OneYearSCR,IF($C1198="309 LCR SummaryB",UltimateSCR,IF(VALUE(LEFT($A1198,3))=309,VLOOKUP(VALUE(MID($B1198,2,1)),_309_Table2,MATCH(MID($B1198,1,1),_309_Table2_ColumnLookup,0),FALSE)
+N("309"),
  IF(VALUE(LEFT($A1198,3))=310,VLOOKUP(VALUE(MID($B1198,2,1)),_310_Table2,MATCH(MID($B1198,1,1),_310_Table2_ColumnLookup,0),FALSE)
+N("310"),
  IF(AND(VALUE(LEFT($A1198,3))=311,LEN($I1198)=4),VLOOKUP($I1198,_311_Table2,MATCH($B1198,_311_Table2_ColumnLookup,0),FALSE),
  IF(AND(VALUE(LEFT($A1198,3))=311,OR($B1198="I2",$B1198="J2",$B1198="K2",$B1198="L2")),VLOOKUP('311'!$G$58,_311_Table2,MATCH(MID($B1198,1,1),_311_Table2_ColumnLookup,0),FALSE),
  IF(AND(VALUE(LEFT($A1198,3))=311,RIGHT($B1198,5)="Total"),VLOOKUP('311'!$G$59,_311_Table2,MATCH(MID($B1198,1,1),_311_Table2_ColumnLookup,0),FALSE),
  IF(VALUE(LEFT($A1198,3))=311,VLOOKUP(VALUE(MID($B1198,2,1)),_311_Table2,MATCH(MID($B1198,1,1),_311_Table2_ColumnLookup,0),FALSE)
+N("311"),
  IF(AND(VALUE(LEFT($A1198,3))=312,LEFT($G1198,10)="Unincepted",$B1198="G "),VLOOKUP(" ULO",_312_Table2,MATCH('312'!$N$16,_312_Table2_ColumnLookup,0),FALSE),
  IF(AND(VALUE(LEFT($A1198,3))=312,LEFT($G1198,10)="Unincepted",$B1198="O "),VLOOKUP(" ULO",_312_Table2,MATCH('312'!$V$16,_312_Table2_ColumnLookup,0),FALSE),
  IF(AND(VALUE(LEFT($A1198,3))=312,LEFT($G1198,10)="Unincepted",$B1198="Q "),VLOOKUP(" ULO",_312_Table2,MATCH('312'!$X$16,_312_Table2_ColumnLookup,0),FALSE),
  IF(AND(VALUE(LEFT($A1198,3))=312,LEFT($G1198,10)="Unincepted"),VLOOKUP(" ULO",_312_Table2,MATCH(LEFT($B1198,1),_312_Table2_ColumnLookup,0),FALSE),
  IF(AND(VALUE(LEFT($A1198,3))=312,LEFT($G1198,5)="Total",$B1198="G "),VLOOKUP('312'!$F$80,_312_Table2,MATCH('312'!$N$16,_312_Table2_ColumnLookup,0),FALSE),
  IF(AND(VALUE(LEFT($A1198,3))=312,LEFT($G1198,5)="Total",$B1198="O "),VLOOKUP('312'!$F$80,_312_Table2,MATCH('312'!$V$16,_312_Table2_ColumnLookup,0),FALSE),
  IF(AND(VALUE(LEFT($A1198,3))=312,LEFT($G1198,5)="Total",$B1198="Q "),VLOOKUP('312'!$F$80,_312_Table2,MATCH('312'!$X$16,_312_Table2_ColumnLookup,0),FALSE),
  IF(AND(VALUE(LEFT($A1198,3))=312,LEFT($G1198,5)="Total"),VLOOKUP('312'!$F$80,_312_Table2,MATCH(LEFT($B1198,1),_312_Table2_ColumnLookup,0),FALSE),
  IF(AND(VALUE(LEFT($A1198,3))=312,LEN($I1198)=4,$B1198="G"),VLOOKUP($I1198,_312_Table2,MATCH('312'!$N$16,_312_Table2_ColumnLookup,0),FALSE),
  IF(AND(VALUE(LEFT($A1198,3))=312,LEN($I1198)=4,$B1198="O"),VLOOKUP($I1198,_312_Table2,MATCH('312'!$V$16,_312_Table2_ColumnLookup,0),FALSE),
  IF(AND(VALUE(LEFT($A1198,3))=312,LEN($I1198)=4,$B1198="Q"),VLOOKUP($I1198,_312_Table2,MATCH('312'!$X$16,_312_Table2_ColumnLookup,0),FALSE),
  IF(AND(VALUE(LEFT($A1198,3))=312,LEN($I1198)=4),VLOOKUP($I1198,_312_Table2,MATCH(LEFT($B1198,1),_312_Table2_ColumnLookup,0),FALSE)
+N("312"),
  IF(VALUE(LEFT($A1198,3))=313,VLOOKUP(VALUE(MID($B1198,2,1)),_313_Table2,MATCH(MID($B1198,1,1),_313_Table2_ColumnLookup,0),FALSE)
+N("313"),
  IF(AND(VALUE(LEFT($A1198,3))=314,LEN($B1198)=3),VLOOKUP(VALUE(MID($B1198,2,2)),_314_Table2,MATCH(MID($B1198,1,1),_314_Table2_ColumnLookup,0),FALSE),
  IF(VALUE(LEFT($A1198,3))=314,VLOOKUP(VALUE(MID($B1198,2,1)),_314_Table2,MATCH(MID($B1198,1,1),_314_Table2_ColumnLookup,0),FALSE)
+N("314"),
""))))))))))))))))))))))))</f>
        <v>#N/A</v>
      </c>
      <c r="F1198" s="238" t="e">
        <f>IF(AND(VALUE(LEFT($A1198,3))=309,LEN($B1198)=3),VLOOKUP(VALUE(MID($B1198,2,2)),_309_Table3,MATCH(MID($B1198,1,1),_309_Table3_ColumnLookup,0),FALSE),
  IF($C1198="309 LCR SummaryA",OneYearSCR,IF($C1198="309 LCR SummaryB",UltimateSCR,IF(VALUE(LEFT($A1198,3))=309,VLOOKUP(VALUE(MID($B1198,2,1)),_309_Table3,MATCH(MID($B1198,1,1),_309_Table3_ColumnLookup,0),FALSE)
+N("309"),
  IF(VALUE(LEFT($A1198,3))=310,VLOOKUP(VALUE(MID($B1198,2,1)),_310_Table3,MATCH(MID($B1198,1,1),_310_Table3_ColumnLookup,0),FALSE)
+N("310"),
  IF(AND(VALUE(LEFT($A1198,3))=311,LEN($I1198)=4),VLOOKUP($I1198,_311_Table3,MATCH($B1198,_311_Table3_ColumnLookup,0),FALSE),
  IF(AND(VALUE(LEFT($A1198,3))=311,OR($B1198="I2",$B1198="J2",$B1198="K2",$B1198="L2")),VLOOKUP('311'!$G$58,_311_Table3,MATCH(MID($B1198,1,1),_311_Table3_ColumnLookup,0),FALSE),
  IF(AND(VALUE(LEFT($A1198,3))=311,RIGHT($B1198,5)="Total"),VLOOKUP('311'!$G$59,_311_Table3,MATCH(MID($B1198,1,1),_311_Table3_ColumnLookup,0),FALSE),
  IF(VALUE(LEFT($A1198,3))=311,VLOOKUP(VALUE(MID($B1198,2,1)),_311_Table3,MATCH(MID($B1198,1,1),_311_Table3_ColumnLookup,0),FALSE)
+N("311"),
  IF(AND(VALUE(LEFT($A1198,3))=312,LEFT($G1198,10)="Unincepted",$B1198="G "),VLOOKUP(" ULO",_312_Table3,MATCH('312'!$N$16,_312_Table3_ColumnLookup,0),FALSE),
  IF(AND(VALUE(LEFT($A1198,3))=312,LEFT($G1198,10)="Unincepted",$B1198="O "),VLOOKUP(" ULO",_312_Table3,MATCH('312'!$V$16,_312_Table3_ColumnLookup,0),FALSE),
  IF(AND(VALUE(LEFT($A1198,3))=312,LEFT($G1198,10)="Unincepted",$B1198="Q "),VLOOKUP(" ULO",_312_Table3,MATCH('312'!$X$16,_312_Table3_ColumnLookup,0),FALSE),
  IF(AND(VALUE(LEFT($A1198,3))=312,LEFT($G1198,10)="Unincepted"),VLOOKUP(" ULO",_312_Table3,MATCH(LEFT($B1198,1),_312_Table3_ColumnLookup,0),FALSE),
  IF(AND(VALUE(LEFT($A1198,3))=312,LEFT($G1198,5)="Total",$B1198="G "),VLOOKUP('312'!$F$80,_312_Table3,MATCH('312'!$N$16,_312_Table3_ColumnLookup,0),FALSE),
  IF(AND(VALUE(LEFT($A1198,3))=312,LEFT($G1198,5)="Total",$B1198="O "),VLOOKUP('312'!$F$80,_312_Table3,MATCH('312'!$V$16,_312_Table3_ColumnLookup,0),FALSE),
  IF(AND(VALUE(LEFT($A1198,3))=312,LEFT($G1198,5)="Total",$B1198="Q "),VLOOKUP('312'!$F$80,_312_Table3,MATCH('312'!$X$16,_312_Table3_ColumnLookup,0),FALSE),
  IF(AND(VALUE(LEFT($A1198,3))=312,LEFT($G1198,5)="Total"),VLOOKUP('312'!$F$80,_312_Table3,MATCH(LEFT($B1198,1),_312_Table3_ColumnLookup,0),FALSE),
  IF(AND(VALUE(LEFT($A1198,3))=312,LEN($I1198)=4,$B1198="G"),VLOOKUP($I1198,_312_Table3,MATCH('312'!$N$16,_312_Table3_ColumnLookup,0),FALSE),
  IF(AND(VALUE(LEFT($A1198,3))=312,LEN($I1198)=4,$B1198="O"),VLOOKUP($I1198,_312_Table3,MATCH('312'!$V$16,_312_Table3_ColumnLookup,0),FALSE),
  IF(AND(VALUE(LEFT($A1198,3))=312,LEN($I1198)=4,$B1198="Q"),VLOOKUP($I1198,_312_Table3,MATCH('312'!$X$16,_312_Table3_ColumnLookup,0),FALSE),
  IF(AND(VALUE(LEFT($A1198,3))=312,LEN($I1198)=4),VLOOKUP($I1198,_312_Table3,MATCH(LEFT($B1198,1),_312_Table3_ColumnLookup,0),FALSE)
+N("312"),
  IF(VALUE(LEFT($A1198,3))=313,VLOOKUP(VALUE(MID($B1198,2,1)),_313_Table3,MATCH(MID($B1198,1,1),_313_Table3_ColumnLookup,0),FALSE)
+N("313"),
  IF(AND(VALUE(LEFT($A1198,3))=314,LEN($B1198)=3),VLOOKUP(VALUE(MID($B1198,2,2)),_314_Table3,MATCH(MID($B1198,1,1),_314_Table3_ColumnLookup,0),FALSE),
  IF(VALUE(LEFT($A1198,3))=314,VLOOKUP(VALUE(MID($B1198,2,1)),_314_Table3,MATCH(MID($B1198,1,1),_314_Table3_ColumnLookup,0),FALSE)
+N("314"),
""))))))))))))))))))))))))</f>
        <v>#N/A</v>
      </c>
      <c r="H1198" s="321" t="str">
        <f>IFERROR(
IF(ISERROR($D1198)=FALSE,$D1198,IF(ISERROR($E1198)=FALSE,$E1198,IF(ISERROR($F1198)=FALSE,$F1198
+N("012 checkboxes"),
IF(
IF(OR(LEFT($A1198,9)="Syndicate",LEFT($A1198,12)="NewSyndicate"),VLOOKUP($A1198,'012'!$J:$ZW,MATCH("Link to button",'012'!$J$1:$ZW$1,0),0)
+N("309 checkbox"),
IF($C1198="309 LCR Summary0",VLOOKUP("Notes990",'309'!$P:$ZZ,MATCH("Link to button",'309'!$P$1:$ZZ$1,0),0)
+N("313 checkboxes"),
IF($C1198="313 Financial Information0LcmVsScr",IF($C1198="309 LCR Summary0",VLOOKUP("LcmVsScr",'309'!$N:$ZZ,MATCH("Link to button",'309'!$N$1:$ZZ$1,0),0),
IF($C1198="313 Financial Information0LcrDocAttached",IF($C1198="309 LCR Summary0",VLOOKUP("LcrDocAttached",'309'!$N:$ZZ,MATCH("Link to button",'309'!$N$1:$ZZ$1,0),
0)))))))=1,TRUE,FALSE)
))),"")</f>
        <v/>
      </c>
    </row>
    <row r="1199" spans="1:8">
      <c r="A1199" s="237" t="e">
        <f>VLOOKUP($G1199,CSVLookups!$B:$R,MATCH(A$1,CSVLookups!$B$1:$R$1,0),FALSE)</f>
        <v>#N/A</v>
      </c>
      <c r="B1199" s="237" t="e">
        <f>VLOOKUP($G1199,CSVLookups!$B:$R,MATCH(B$1,CSVLookups!$B$1:$R$1,0),FALSE)</f>
        <v>#N/A</v>
      </c>
      <c r="C1199" s="238" t="e">
        <f t="shared" si="19"/>
        <v>#N/A</v>
      </c>
      <c r="D1199" s="238" t="e">
        <f>IF(AND(VALUE(LEFT($A1199,3))=309,LEN($B1199)=3),VLOOKUP(VALUE(MID($B1199,2,2)),_309_Table1,MATCH(MID($B1199,1,1),_309_Table1_ColumnLookup,0),FALSE),
  IF($C1199="309 LCR SummaryA",OneYearSCR,IF($C1199="309 LCR SummaryB",UltimateSCR,IF(VALUE(LEFT($A1199,3))=309,VLOOKUP(VALUE(MID($B1199,2,1)),_309_Table1,MATCH(MID($B1199,1,1),_309_Table1_ColumnLookup,0),FALSE)
+N("309"),
  IF(VALUE(LEFT($A1199,3))=310,VLOOKUP(VALUE(MID($B1199,2,1)),_310_Table1,MATCH(MID($B1199,1,1),_310_Table1_ColumnLookup,0),FALSE)
+N("310"),
  IF(AND(VALUE(LEFT($A1199,3))=311,LEN($I1199)=4),VLOOKUP($I1199,_311_Table1,MATCH($B1199,_311_Table1_ColumnLookup,0),FALSE),
  IF(AND(VALUE(LEFT($A1199,3))=311,OR($B1199="I2",$B1199="J2",$B1199="K2",$B1199="L2")),VLOOKUP('311'!$G$58,_311_Table1,MATCH(MID($B1199,1,1),_311_Table1_ColumnLookup,0),FALSE),
  IF(AND(VALUE(LEFT($A1199,3))=311,RIGHT($B1199,5)="Total"),VLOOKUP('311'!$G$59,_311_Table1,MATCH(MID($B1199,1,1),_311_Table1_ColumnLookup,0),FALSE),
  IF(VALUE(LEFT($A1199,3))=311,VLOOKUP(VALUE(MID($B1199,2,1)),_311_Table1,MATCH(MID($B1199,1,1),_311_Table1_ColumnLookup,0),FALSE)
+N("311"),
  IF(AND(VALUE(LEFT($A1199,3))=312,LEFT($G1199,10)="Unincepted",$B1199="G "),VLOOKUP(" ULO",_312_Table1,MATCH('312'!$N$16,_312_Table1_ColumnLookup,0),FALSE),
  IF(AND(VALUE(LEFT($A1199,3))=312,LEFT($G1199,10)="Unincepted",$B1199="O "),VLOOKUP(" ULO",_312_Table1,MATCH('312'!$V$16,_312_Table1_ColumnLookup,0),FALSE),
  IF(AND(VALUE(LEFT($A1199,3))=312,LEFT($G1199,10)="Unincepted",$B1199="Q "),VLOOKUP(" ULO",_312_Table1,MATCH('312'!$X$16,_312_Table1_ColumnLookup,0),FALSE),
  IF(AND(VALUE(LEFT($A1199,3))=312,LEFT($G1199,10)="Unincepted"),VLOOKUP(" ULO",_312_Table1,MATCH(LEFT($B1199,1),_312_Table1_ColumnLookup,0),FALSE),
  IF(AND(VALUE(LEFT($A1199,3))=312,LEFT($G1199,5)="Total",$B1199="G "),VLOOKUP('312'!$F$80,_312_Table1,MATCH('312'!$N$16,_312_Table1_ColumnLookup,0),FALSE),
  IF(AND(VALUE(LEFT($A1199,3))=312,LEFT($G1199,5)="Total",$B1199="O "),VLOOKUP('312'!$F$80,_312_Table1,MATCH('312'!$V$16,_312_Table1_ColumnLookup,0),FALSE),
  IF(AND(VALUE(LEFT($A1199,3))=312,LEFT($G1199,5)="Total",$B1199="Q "),VLOOKUP('312'!$F$80,_312_Table1,MATCH('312'!$X$16,_312_Table1_ColumnLookup,0),FALSE),
  IF(AND(VALUE(LEFT($A1199,3))=312,LEFT($G1199,5)="Total"),VLOOKUP('312'!$F$80,_312_Table1,MATCH(LEFT($B1199,1),_312_Table1_ColumnLookup,0),FALSE),
  IF(AND(VALUE(LEFT($A1199,3))=312,LEN($I1199)=4,$B1199="G"),VLOOKUP($I1199,_312_Table1,MATCH('312'!$N$16,_312_Table1_ColumnLookup,0),FALSE),
  IF(AND(VALUE(LEFT($A1199,3))=312,LEN($I1199)=4,$B1199="O"),VLOOKUP($I1199,_312_Table1,MATCH('312'!$V$16,_312_Table1_ColumnLookup,0),FALSE),
  IF(AND(VALUE(LEFT($A1199,3))=312,LEN($I1199)=4,$B1199="Q"),VLOOKUP($I1199,_312_Table1,MATCH('312'!$X$16,_312_Table1_ColumnLookup,0),FALSE),
  IF(AND(VALUE(LEFT($A1199,3))=312,LEN($I1199)=4),VLOOKUP($I1199,_312_Table1,MATCH(LEFT($B1199,1),_312_Table1_ColumnLookup,0),FALSE)
+N("312"),
  IF(VALUE(LEFT($A1199,3))=313,VLOOKUP(VALUE(MID($B1199,2,1)),_313_Table1,MATCH(MID($B1199,1,1),_313_Table1_ColumnLookup,0),FALSE)
+N("313"),
  IF(AND(VALUE(LEFT($A1199,3))=314,LEN($B1199)=3),VLOOKUP(VALUE(MID($B1199,2,2)),_314_Table1,MATCH(MID($B1199,1,1),_314_Table1_ColumnLookup,0),FALSE),
  IF(VALUE(LEFT($A1199,3))=314,VLOOKUP(VALUE(MID($B1199,2,1)),_314_Table1,MATCH(MID($B1199,1,1),_314_Table1_ColumnLookup,0),FALSE)
+N("314"),
""))))))))))))))))))))))))</f>
        <v>#N/A</v>
      </c>
      <c r="E1199" s="238" t="e">
        <f>IF(AND(VALUE(LEFT($A1199,3))=309,LEN($B1199)=3),VLOOKUP(VALUE(MID($B1199,2,2)),_309_Table2,MATCH(MID($B1199,1,1),_309_Table2_ColumnLookup,0),FALSE),
  IF($C1199="309 LCR SummaryA",OneYearSCR,IF($C1199="309 LCR SummaryB",UltimateSCR,IF(VALUE(LEFT($A1199,3))=309,VLOOKUP(VALUE(MID($B1199,2,1)),_309_Table2,MATCH(MID($B1199,1,1),_309_Table2_ColumnLookup,0),FALSE)
+N("309"),
  IF(VALUE(LEFT($A1199,3))=310,VLOOKUP(VALUE(MID($B1199,2,1)),_310_Table2,MATCH(MID($B1199,1,1),_310_Table2_ColumnLookup,0),FALSE)
+N("310"),
  IF(AND(VALUE(LEFT($A1199,3))=311,LEN($I1199)=4),VLOOKUP($I1199,_311_Table2,MATCH($B1199,_311_Table2_ColumnLookup,0),FALSE),
  IF(AND(VALUE(LEFT($A1199,3))=311,OR($B1199="I2",$B1199="J2",$B1199="K2",$B1199="L2")),VLOOKUP('311'!$G$58,_311_Table2,MATCH(MID($B1199,1,1),_311_Table2_ColumnLookup,0),FALSE),
  IF(AND(VALUE(LEFT($A1199,3))=311,RIGHT($B1199,5)="Total"),VLOOKUP('311'!$G$59,_311_Table2,MATCH(MID($B1199,1,1),_311_Table2_ColumnLookup,0),FALSE),
  IF(VALUE(LEFT($A1199,3))=311,VLOOKUP(VALUE(MID($B1199,2,1)),_311_Table2,MATCH(MID($B1199,1,1),_311_Table2_ColumnLookup,0),FALSE)
+N("311"),
  IF(AND(VALUE(LEFT($A1199,3))=312,LEFT($G1199,10)="Unincepted",$B1199="G "),VLOOKUP(" ULO",_312_Table2,MATCH('312'!$N$16,_312_Table2_ColumnLookup,0),FALSE),
  IF(AND(VALUE(LEFT($A1199,3))=312,LEFT($G1199,10)="Unincepted",$B1199="O "),VLOOKUP(" ULO",_312_Table2,MATCH('312'!$V$16,_312_Table2_ColumnLookup,0),FALSE),
  IF(AND(VALUE(LEFT($A1199,3))=312,LEFT($G1199,10)="Unincepted",$B1199="Q "),VLOOKUP(" ULO",_312_Table2,MATCH('312'!$X$16,_312_Table2_ColumnLookup,0),FALSE),
  IF(AND(VALUE(LEFT($A1199,3))=312,LEFT($G1199,10)="Unincepted"),VLOOKUP(" ULO",_312_Table2,MATCH(LEFT($B1199,1),_312_Table2_ColumnLookup,0),FALSE),
  IF(AND(VALUE(LEFT($A1199,3))=312,LEFT($G1199,5)="Total",$B1199="G "),VLOOKUP('312'!$F$80,_312_Table2,MATCH('312'!$N$16,_312_Table2_ColumnLookup,0),FALSE),
  IF(AND(VALUE(LEFT($A1199,3))=312,LEFT($G1199,5)="Total",$B1199="O "),VLOOKUP('312'!$F$80,_312_Table2,MATCH('312'!$V$16,_312_Table2_ColumnLookup,0),FALSE),
  IF(AND(VALUE(LEFT($A1199,3))=312,LEFT($G1199,5)="Total",$B1199="Q "),VLOOKUP('312'!$F$80,_312_Table2,MATCH('312'!$X$16,_312_Table2_ColumnLookup,0),FALSE),
  IF(AND(VALUE(LEFT($A1199,3))=312,LEFT($G1199,5)="Total"),VLOOKUP('312'!$F$80,_312_Table2,MATCH(LEFT($B1199,1),_312_Table2_ColumnLookup,0),FALSE),
  IF(AND(VALUE(LEFT($A1199,3))=312,LEN($I1199)=4,$B1199="G"),VLOOKUP($I1199,_312_Table2,MATCH('312'!$N$16,_312_Table2_ColumnLookup,0),FALSE),
  IF(AND(VALUE(LEFT($A1199,3))=312,LEN($I1199)=4,$B1199="O"),VLOOKUP($I1199,_312_Table2,MATCH('312'!$V$16,_312_Table2_ColumnLookup,0),FALSE),
  IF(AND(VALUE(LEFT($A1199,3))=312,LEN($I1199)=4,$B1199="Q"),VLOOKUP($I1199,_312_Table2,MATCH('312'!$X$16,_312_Table2_ColumnLookup,0),FALSE),
  IF(AND(VALUE(LEFT($A1199,3))=312,LEN($I1199)=4),VLOOKUP($I1199,_312_Table2,MATCH(LEFT($B1199,1),_312_Table2_ColumnLookup,0),FALSE)
+N("312"),
  IF(VALUE(LEFT($A1199,3))=313,VLOOKUP(VALUE(MID($B1199,2,1)),_313_Table2,MATCH(MID($B1199,1,1),_313_Table2_ColumnLookup,0),FALSE)
+N("313"),
  IF(AND(VALUE(LEFT($A1199,3))=314,LEN($B1199)=3),VLOOKUP(VALUE(MID($B1199,2,2)),_314_Table2,MATCH(MID($B1199,1,1),_314_Table2_ColumnLookup,0),FALSE),
  IF(VALUE(LEFT($A1199,3))=314,VLOOKUP(VALUE(MID($B1199,2,1)),_314_Table2,MATCH(MID($B1199,1,1),_314_Table2_ColumnLookup,0),FALSE)
+N("314"),
""))))))))))))))))))))))))</f>
        <v>#N/A</v>
      </c>
      <c r="F1199" s="238" t="e">
        <f>IF(AND(VALUE(LEFT($A1199,3))=309,LEN($B1199)=3),VLOOKUP(VALUE(MID($B1199,2,2)),_309_Table3,MATCH(MID($B1199,1,1),_309_Table3_ColumnLookup,0),FALSE),
  IF($C1199="309 LCR SummaryA",OneYearSCR,IF($C1199="309 LCR SummaryB",UltimateSCR,IF(VALUE(LEFT($A1199,3))=309,VLOOKUP(VALUE(MID($B1199,2,1)),_309_Table3,MATCH(MID($B1199,1,1),_309_Table3_ColumnLookup,0),FALSE)
+N("309"),
  IF(VALUE(LEFT($A1199,3))=310,VLOOKUP(VALUE(MID($B1199,2,1)),_310_Table3,MATCH(MID($B1199,1,1),_310_Table3_ColumnLookup,0),FALSE)
+N("310"),
  IF(AND(VALUE(LEFT($A1199,3))=311,LEN($I1199)=4),VLOOKUP($I1199,_311_Table3,MATCH($B1199,_311_Table3_ColumnLookup,0),FALSE),
  IF(AND(VALUE(LEFT($A1199,3))=311,OR($B1199="I2",$B1199="J2",$B1199="K2",$B1199="L2")),VLOOKUP('311'!$G$58,_311_Table3,MATCH(MID($B1199,1,1),_311_Table3_ColumnLookup,0),FALSE),
  IF(AND(VALUE(LEFT($A1199,3))=311,RIGHT($B1199,5)="Total"),VLOOKUP('311'!$G$59,_311_Table3,MATCH(MID($B1199,1,1),_311_Table3_ColumnLookup,0),FALSE),
  IF(VALUE(LEFT($A1199,3))=311,VLOOKUP(VALUE(MID($B1199,2,1)),_311_Table3,MATCH(MID($B1199,1,1),_311_Table3_ColumnLookup,0),FALSE)
+N("311"),
  IF(AND(VALUE(LEFT($A1199,3))=312,LEFT($G1199,10)="Unincepted",$B1199="G "),VLOOKUP(" ULO",_312_Table3,MATCH('312'!$N$16,_312_Table3_ColumnLookup,0),FALSE),
  IF(AND(VALUE(LEFT($A1199,3))=312,LEFT($G1199,10)="Unincepted",$B1199="O "),VLOOKUP(" ULO",_312_Table3,MATCH('312'!$V$16,_312_Table3_ColumnLookup,0),FALSE),
  IF(AND(VALUE(LEFT($A1199,3))=312,LEFT($G1199,10)="Unincepted",$B1199="Q "),VLOOKUP(" ULO",_312_Table3,MATCH('312'!$X$16,_312_Table3_ColumnLookup,0),FALSE),
  IF(AND(VALUE(LEFT($A1199,3))=312,LEFT($G1199,10)="Unincepted"),VLOOKUP(" ULO",_312_Table3,MATCH(LEFT($B1199,1),_312_Table3_ColumnLookup,0),FALSE),
  IF(AND(VALUE(LEFT($A1199,3))=312,LEFT($G1199,5)="Total",$B1199="G "),VLOOKUP('312'!$F$80,_312_Table3,MATCH('312'!$N$16,_312_Table3_ColumnLookup,0),FALSE),
  IF(AND(VALUE(LEFT($A1199,3))=312,LEFT($G1199,5)="Total",$B1199="O "),VLOOKUP('312'!$F$80,_312_Table3,MATCH('312'!$V$16,_312_Table3_ColumnLookup,0),FALSE),
  IF(AND(VALUE(LEFT($A1199,3))=312,LEFT($G1199,5)="Total",$B1199="Q "),VLOOKUP('312'!$F$80,_312_Table3,MATCH('312'!$X$16,_312_Table3_ColumnLookup,0),FALSE),
  IF(AND(VALUE(LEFT($A1199,3))=312,LEFT($G1199,5)="Total"),VLOOKUP('312'!$F$80,_312_Table3,MATCH(LEFT($B1199,1),_312_Table3_ColumnLookup,0),FALSE),
  IF(AND(VALUE(LEFT($A1199,3))=312,LEN($I1199)=4,$B1199="G"),VLOOKUP($I1199,_312_Table3,MATCH('312'!$N$16,_312_Table3_ColumnLookup,0),FALSE),
  IF(AND(VALUE(LEFT($A1199,3))=312,LEN($I1199)=4,$B1199="O"),VLOOKUP($I1199,_312_Table3,MATCH('312'!$V$16,_312_Table3_ColumnLookup,0),FALSE),
  IF(AND(VALUE(LEFT($A1199,3))=312,LEN($I1199)=4,$B1199="Q"),VLOOKUP($I1199,_312_Table3,MATCH('312'!$X$16,_312_Table3_ColumnLookup,0),FALSE),
  IF(AND(VALUE(LEFT($A1199,3))=312,LEN($I1199)=4),VLOOKUP($I1199,_312_Table3,MATCH(LEFT($B1199,1),_312_Table3_ColumnLookup,0),FALSE)
+N("312"),
  IF(VALUE(LEFT($A1199,3))=313,VLOOKUP(VALUE(MID($B1199,2,1)),_313_Table3,MATCH(MID($B1199,1,1),_313_Table3_ColumnLookup,0),FALSE)
+N("313"),
  IF(AND(VALUE(LEFT($A1199,3))=314,LEN($B1199)=3),VLOOKUP(VALUE(MID($B1199,2,2)),_314_Table3,MATCH(MID($B1199,1,1),_314_Table3_ColumnLookup,0),FALSE),
  IF(VALUE(LEFT($A1199,3))=314,VLOOKUP(VALUE(MID($B1199,2,1)),_314_Table3,MATCH(MID($B1199,1,1),_314_Table3_ColumnLookup,0),FALSE)
+N("314"),
""))))))))))))))))))))))))</f>
        <v>#N/A</v>
      </c>
      <c r="H1199" s="321" t="str">
        <f>IFERROR(
IF(ISERROR($D1199)=FALSE,$D1199,IF(ISERROR($E1199)=FALSE,$E1199,IF(ISERROR($F1199)=FALSE,$F1199
+N("012 checkboxes"),
IF(
IF(OR(LEFT($A1199,9)="Syndicate",LEFT($A1199,12)="NewSyndicate"),VLOOKUP($A1199,'012'!$J:$ZW,MATCH("Link to button",'012'!$J$1:$ZW$1,0),0)
+N("309 checkbox"),
IF($C1199="309 LCR Summary0",VLOOKUP("Notes990",'309'!$P:$ZZ,MATCH("Link to button",'309'!$P$1:$ZZ$1,0),0)
+N("313 checkboxes"),
IF($C1199="313 Financial Information0LcmVsScr",IF($C1199="309 LCR Summary0",VLOOKUP("LcmVsScr",'309'!$N:$ZZ,MATCH("Link to button",'309'!$N$1:$ZZ$1,0),0),
IF($C1199="313 Financial Information0LcrDocAttached",IF($C1199="309 LCR Summary0",VLOOKUP("LcrDocAttached",'309'!$N:$ZZ,MATCH("Link to button",'309'!$N$1:$ZZ$1,0),
0)))))))=1,TRUE,FALSE)
))),"")</f>
        <v/>
      </c>
    </row>
    <row r="1200" spans="1:8">
      <c r="A1200" s="237" t="e">
        <f>VLOOKUP($G1200,CSVLookups!$B:$R,MATCH(A$1,CSVLookups!$B$1:$R$1,0),FALSE)</f>
        <v>#N/A</v>
      </c>
      <c r="B1200" s="237" t="e">
        <f>VLOOKUP($G1200,CSVLookups!$B:$R,MATCH(B$1,CSVLookups!$B$1:$R$1,0),FALSE)</f>
        <v>#N/A</v>
      </c>
      <c r="C1200" s="238" t="e">
        <f t="shared" si="19"/>
        <v>#N/A</v>
      </c>
      <c r="D1200" s="238" t="e">
        <f>IF(AND(VALUE(LEFT($A1200,3))=309,LEN($B1200)=3),VLOOKUP(VALUE(MID($B1200,2,2)),_309_Table1,MATCH(MID($B1200,1,1),_309_Table1_ColumnLookup,0),FALSE),
  IF($C1200="309 LCR SummaryA",OneYearSCR,IF($C1200="309 LCR SummaryB",UltimateSCR,IF(VALUE(LEFT($A1200,3))=309,VLOOKUP(VALUE(MID($B1200,2,1)),_309_Table1,MATCH(MID($B1200,1,1),_309_Table1_ColumnLookup,0),FALSE)
+N("309"),
  IF(VALUE(LEFT($A1200,3))=310,VLOOKUP(VALUE(MID($B1200,2,1)),_310_Table1,MATCH(MID($B1200,1,1),_310_Table1_ColumnLookup,0),FALSE)
+N("310"),
  IF(AND(VALUE(LEFT($A1200,3))=311,LEN($I1200)=4),VLOOKUP($I1200,_311_Table1,MATCH($B1200,_311_Table1_ColumnLookup,0),FALSE),
  IF(AND(VALUE(LEFT($A1200,3))=311,OR($B1200="I2",$B1200="J2",$B1200="K2",$B1200="L2")),VLOOKUP('311'!$G$58,_311_Table1,MATCH(MID($B1200,1,1),_311_Table1_ColumnLookup,0),FALSE),
  IF(AND(VALUE(LEFT($A1200,3))=311,RIGHT($B1200,5)="Total"),VLOOKUP('311'!$G$59,_311_Table1,MATCH(MID($B1200,1,1),_311_Table1_ColumnLookup,0),FALSE),
  IF(VALUE(LEFT($A1200,3))=311,VLOOKUP(VALUE(MID($B1200,2,1)),_311_Table1,MATCH(MID($B1200,1,1),_311_Table1_ColumnLookup,0),FALSE)
+N("311"),
  IF(AND(VALUE(LEFT($A1200,3))=312,LEFT($G1200,10)="Unincepted",$B1200="G "),VLOOKUP(" ULO",_312_Table1,MATCH('312'!$N$16,_312_Table1_ColumnLookup,0),FALSE),
  IF(AND(VALUE(LEFT($A1200,3))=312,LEFT($G1200,10)="Unincepted",$B1200="O "),VLOOKUP(" ULO",_312_Table1,MATCH('312'!$V$16,_312_Table1_ColumnLookup,0),FALSE),
  IF(AND(VALUE(LEFT($A1200,3))=312,LEFT($G1200,10)="Unincepted",$B1200="Q "),VLOOKUP(" ULO",_312_Table1,MATCH('312'!$X$16,_312_Table1_ColumnLookup,0),FALSE),
  IF(AND(VALUE(LEFT($A1200,3))=312,LEFT($G1200,10)="Unincepted"),VLOOKUP(" ULO",_312_Table1,MATCH(LEFT($B1200,1),_312_Table1_ColumnLookup,0),FALSE),
  IF(AND(VALUE(LEFT($A1200,3))=312,LEFT($G1200,5)="Total",$B1200="G "),VLOOKUP('312'!$F$80,_312_Table1,MATCH('312'!$N$16,_312_Table1_ColumnLookup,0),FALSE),
  IF(AND(VALUE(LEFT($A1200,3))=312,LEFT($G1200,5)="Total",$B1200="O "),VLOOKUP('312'!$F$80,_312_Table1,MATCH('312'!$V$16,_312_Table1_ColumnLookup,0),FALSE),
  IF(AND(VALUE(LEFT($A1200,3))=312,LEFT($G1200,5)="Total",$B1200="Q "),VLOOKUP('312'!$F$80,_312_Table1,MATCH('312'!$X$16,_312_Table1_ColumnLookup,0),FALSE),
  IF(AND(VALUE(LEFT($A1200,3))=312,LEFT($G1200,5)="Total"),VLOOKUP('312'!$F$80,_312_Table1,MATCH(LEFT($B1200,1),_312_Table1_ColumnLookup,0),FALSE),
  IF(AND(VALUE(LEFT($A1200,3))=312,LEN($I1200)=4,$B1200="G"),VLOOKUP($I1200,_312_Table1,MATCH('312'!$N$16,_312_Table1_ColumnLookup,0),FALSE),
  IF(AND(VALUE(LEFT($A1200,3))=312,LEN($I1200)=4,$B1200="O"),VLOOKUP($I1200,_312_Table1,MATCH('312'!$V$16,_312_Table1_ColumnLookup,0),FALSE),
  IF(AND(VALUE(LEFT($A1200,3))=312,LEN($I1200)=4,$B1200="Q"),VLOOKUP($I1200,_312_Table1,MATCH('312'!$X$16,_312_Table1_ColumnLookup,0),FALSE),
  IF(AND(VALUE(LEFT($A1200,3))=312,LEN($I1200)=4),VLOOKUP($I1200,_312_Table1,MATCH(LEFT($B1200,1),_312_Table1_ColumnLookup,0),FALSE)
+N("312"),
  IF(VALUE(LEFT($A1200,3))=313,VLOOKUP(VALUE(MID($B1200,2,1)),_313_Table1,MATCH(MID($B1200,1,1),_313_Table1_ColumnLookup,0),FALSE)
+N("313"),
  IF(AND(VALUE(LEFT($A1200,3))=314,LEN($B1200)=3),VLOOKUP(VALUE(MID($B1200,2,2)),_314_Table1,MATCH(MID($B1200,1,1),_314_Table1_ColumnLookup,0),FALSE),
  IF(VALUE(LEFT($A1200,3))=314,VLOOKUP(VALUE(MID($B1200,2,1)),_314_Table1,MATCH(MID($B1200,1,1),_314_Table1_ColumnLookup,0),FALSE)
+N("314"),
""))))))))))))))))))))))))</f>
        <v>#N/A</v>
      </c>
      <c r="E1200" s="238" t="e">
        <f>IF(AND(VALUE(LEFT($A1200,3))=309,LEN($B1200)=3),VLOOKUP(VALUE(MID($B1200,2,2)),_309_Table2,MATCH(MID($B1200,1,1),_309_Table2_ColumnLookup,0),FALSE),
  IF($C1200="309 LCR SummaryA",OneYearSCR,IF($C1200="309 LCR SummaryB",UltimateSCR,IF(VALUE(LEFT($A1200,3))=309,VLOOKUP(VALUE(MID($B1200,2,1)),_309_Table2,MATCH(MID($B1200,1,1),_309_Table2_ColumnLookup,0),FALSE)
+N("309"),
  IF(VALUE(LEFT($A1200,3))=310,VLOOKUP(VALUE(MID($B1200,2,1)),_310_Table2,MATCH(MID($B1200,1,1),_310_Table2_ColumnLookup,0),FALSE)
+N("310"),
  IF(AND(VALUE(LEFT($A1200,3))=311,LEN($I1200)=4),VLOOKUP($I1200,_311_Table2,MATCH($B1200,_311_Table2_ColumnLookup,0),FALSE),
  IF(AND(VALUE(LEFT($A1200,3))=311,OR($B1200="I2",$B1200="J2",$B1200="K2",$B1200="L2")),VLOOKUP('311'!$G$58,_311_Table2,MATCH(MID($B1200,1,1),_311_Table2_ColumnLookup,0),FALSE),
  IF(AND(VALUE(LEFT($A1200,3))=311,RIGHT($B1200,5)="Total"),VLOOKUP('311'!$G$59,_311_Table2,MATCH(MID($B1200,1,1),_311_Table2_ColumnLookup,0),FALSE),
  IF(VALUE(LEFT($A1200,3))=311,VLOOKUP(VALUE(MID($B1200,2,1)),_311_Table2,MATCH(MID($B1200,1,1),_311_Table2_ColumnLookup,0),FALSE)
+N("311"),
  IF(AND(VALUE(LEFT($A1200,3))=312,LEFT($G1200,10)="Unincepted",$B1200="G "),VLOOKUP(" ULO",_312_Table2,MATCH('312'!$N$16,_312_Table2_ColumnLookup,0),FALSE),
  IF(AND(VALUE(LEFT($A1200,3))=312,LEFT($G1200,10)="Unincepted",$B1200="O "),VLOOKUP(" ULO",_312_Table2,MATCH('312'!$V$16,_312_Table2_ColumnLookup,0),FALSE),
  IF(AND(VALUE(LEFT($A1200,3))=312,LEFT($G1200,10)="Unincepted",$B1200="Q "),VLOOKUP(" ULO",_312_Table2,MATCH('312'!$X$16,_312_Table2_ColumnLookup,0),FALSE),
  IF(AND(VALUE(LEFT($A1200,3))=312,LEFT($G1200,10)="Unincepted"),VLOOKUP(" ULO",_312_Table2,MATCH(LEFT($B1200,1),_312_Table2_ColumnLookup,0),FALSE),
  IF(AND(VALUE(LEFT($A1200,3))=312,LEFT($G1200,5)="Total",$B1200="G "),VLOOKUP('312'!$F$80,_312_Table2,MATCH('312'!$N$16,_312_Table2_ColumnLookup,0),FALSE),
  IF(AND(VALUE(LEFT($A1200,3))=312,LEFT($G1200,5)="Total",$B1200="O "),VLOOKUP('312'!$F$80,_312_Table2,MATCH('312'!$V$16,_312_Table2_ColumnLookup,0),FALSE),
  IF(AND(VALUE(LEFT($A1200,3))=312,LEFT($G1200,5)="Total",$B1200="Q "),VLOOKUP('312'!$F$80,_312_Table2,MATCH('312'!$X$16,_312_Table2_ColumnLookup,0),FALSE),
  IF(AND(VALUE(LEFT($A1200,3))=312,LEFT($G1200,5)="Total"),VLOOKUP('312'!$F$80,_312_Table2,MATCH(LEFT($B1200,1),_312_Table2_ColumnLookup,0),FALSE),
  IF(AND(VALUE(LEFT($A1200,3))=312,LEN($I1200)=4,$B1200="G"),VLOOKUP($I1200,_312_Table2,MATCH('312'!$N$16,_312_Table2_ColumnLookup,0),FALSE),
  IF(AND(VALUE(LEFT($A1200,3))=312,LEN($I1200)=4,$B1200="O"),VLOOKUP($I1200,_312_Table2,MATCH('312'!$V$16,_312_Table2_ColumnLookup,0),FALSE),
  IF(AND(VALUE(LEFT($A1200,3))=312,LEN($I1200)=4,$B1200="Q"),VLOOKUP($I1200,_312_Table2,MATCH('312'!$X$16,_312_Table2_ColumnLookup,0),FALSE),
  IF(AND(VALUE(LEFT($A1200,3))=312,LEN($I1200)=4),VLOOKUP($I1200,_312_Table2,MATCH(LEFT($B1200,1),_312_Table2_ColumnLookup,0),FALSE)
+N("312"),
  IF(VALUE(LEFT($A1200,3))=313,VLOOKUP(VALUE(MID($B1200,2,1)),_313_Table2,MATCH(MID($B1200,1,1),_313_Table2_ColumnLookup,0),FALSE)
+N("313"),
  IF(AND(VALUE(LEFT($A1200,3))=314,LEN($B1200)=3),VLOOKUP(VALUE(MID($B1200,2,2)),_314_Table2,MATCH(MID($B1200,1,1),_314_Table2_ColumnLookup,0),FALSE),
  IF(VALUE(LEFT($A1200,3))=314,VLOOKUP(VALUE(MID($B1200,2,1)),_314_Table2,MATCH(MID($B1200,1,1),_314_Table2_ColumnLookup,0),FALSE)
+N("314"),
""))))))))))))))))))))))))</f>
        <v>#N/A</v>
      </c>
      <c r="F1200" s="238" t="e">
        <f>IF(AND(VALUE(LEFT($A1200,3))=309,LEN($B1200)=3),VLOOKUP(VALUE(MID($B1200,2,2)),_309_Table3,MATCH(MID($B1200,1,1),_309_Table3_ColumnLookup,0),FALSE),
  IF($C1200="309 LCR SummaryA",OneYearSCR,IF($C1200="309 LCR SummaryB",UltimateSCR,IF(VALUE(LEFT($A1200,3))=309,VLOOKUP(VALUE(MID($B1200,2,1)),_309_Table3,MATCH(MID($B1200,1,1),_309_Table3_ColumnLookup,0),FALSE)
+N("309"),
  IF(VALUE(LEFT($A1200,3))=310,VLOOKUP(VALUE(MID($B1200,2,1)),_310_Table3,MATCH(MID($B1200,1,1),_310_Table3_ColumnLookup,0),FALSE)
+N("310"),
  IF(AND(VALUE(LEFT($A1200,3))=311,LEN($I1200)=4),VLOOKUP($I1200,_311_Table3,MATCH($B1200,_311_Table3_ColumnLookup,0),FALSE),
  IF(AND(VALUE(LEFT($A1200,3))=311,OR($B1200="I2",$B1200="J2",$B1200="K2",$B1200="L2")),VLOOKUP('311'!$G$58,_311_Table3,MATCH(MID($B1200,1,1),_311_Table3_ColumnLookup,0),FALSE),
  IF(AND(VALUE(LEFT($A1200,3))=311,RIGHT($B1200,5)="Total"),VLOOKUP('311'!$G$59,_311_Table3,MATCH(MID($B1200,1,1),_311_Table3_ColumnLookup,0),FALSE),
  IF(VALUE(LEFT($A1200,3))=311,VLOOKUP(VALUE(MID($B1200,2,1)),_311_Table3,MATCH(MID($B1200,1,1),_311_Table3_ColumnLookup,0),FALSE)
+N("311"),
  IF(AND(VALUE(LEFT($A1200,3))=312,LEFT($G1200,10)="Unincepted",$B1200="G "),VLOOKUP(" ULO",_312_Table3,MATCH('312'!$N$16,_312_Table3_ColumnLookup,0),FALSE),
  IF(AND(VALUE(LEFT($A1200,3))=312,LEFT($G1200,10)="Unincepted",$B1200="O "),VLOOKUP(" ULO",_312_Table3,MATCH('312'!$V$16,_312_Table3_ColumnLookup,0),FALSE),
  IF(AND(VALUE(LEFT($A1200,3))=312,LEFT($G1200,10)="Unincepted",$B1200="Q "),VLOOKUP(" ULO",_312_Table3,MATCH('312'!$X$16,_312_Table3_ColumnLookup,0),FALSE),
  IF(AND(VALUE(LEFT($A1200,3))=312,LEFT($G1200,10)="Unincepted"),VLOOKUP(" ULO",_312_Table3,MATCH(LEFT($B1200,1),_312_Table3_ColumnLookup,0),FALSE),
  IF(AND(VALUE(LEFT($A1200,3))=312,LEFT($G1200,5)="Total",$B1200="G "),VLOOKUP('312'!$F$80,_312_Table3,MATCH('312'!$N$16,_312_Table3_ColumnLookup,0),FALSE),
  IF(AND(VALUE(LEFT($A1200,3))=312,LEFT($G1200,5)="Total",$B1200="O "),VLOOKUP('312'!$F$80,_312_Table3,MATCH('312'!$V$16,_312_Table3_ColumnLookup,0),FALSE),
  IF(AND(VALUE(LEFT($A1200,3))=312,LEFT($G1200,5)="Total",$B1200="Q "),VLOOKUP('312'!$F$80,_312_Table3,MATCH('312'!$X$16,_312_Table3_ColumnLookup,0),FALSE),
  IF(AND(VALUE(LEFT($A1200,3))=312,LEFT($G1200,5)="Total"),VLOOKUP('312'!$F$80,_312_Table3,MATCH(LEFT($B1200,1),_312_Table3_ColumnLookup,0),FALSE),
  IF(AND(VALUE(LEFT($A1200,3))=312,LEN($I1200)=4,$B1200="G"),VLOOKUP($I1200,_312_Table3,MATCH('312'!$N$16,_312_Table3_ColumnLookup,0),FALSE),
  IF(AND(VALUE(LEFT($A1200,3))=312,LEN($I1200)=4,$B1200="O"),VLOOKUP($I1200,_312_Table3,MATCH('312'!$V$16,_312_Table3_ColumnLookup,0),FALSE),
  IF(AND(VALUE(LEFT($A1200,3))=312,LEN($I1200)=4,$B1200="Q"),VLOOKUP($I1200,_312_Table3,MATCH('312'!$X$16,_312_Table3_ColumnLookup,0),FALSE),
  IF(AND(VALUE(LEFT($A1200,3))=312,LEN($I1200)=4),VLOOKUP($I1200,_312_Table3,MATCH(LEFT($B1200,1),_312_Table3_ColumnLookup,0),FALSE)
+N("312"),
  IF(VALUE(LEFT($A1200,3))=313,VLOOKUP(VALUE(MID($B1200,2,1)),_313_Table3,MATCH(MID($B1200,1,1),_313_Table3_ColumnLookup,0),FALSE)
+N("313"),
  IF(AND(VALUE(LEFT($A1200,3))=314,LEN($B1200)=3),VLOOKUP(VALUE(MID($B1200,2,2)),_314_Table3,MATCH(MID($B1200,1,1),_314_Table3_ColumnLookup,0),FALSE),
  IF(VALUE(LEFT($A1200,3))=314,VLOOKUP(VALUE(MID($B1200,2,1)),_314_Table3,MATCH(MID($B1200,1,1),_314_Table3_ColumnLookup,0),FALSE)
+N("314"),
""))))))))))))))))))))))))</f>
        <v>#N/A</v>
      </c>
      <c r="H1200" s="321" t="str">
        <f>IFERROR(
IF(ISERROR($D1200)=FALSE,$D1200,IF(ISERROR($E1200)=FALSE,$E1200,IF(ISERROR($F1200)=FALSE,$F1200
+N("012 checkboxes"),
IF(
IF(OR(LEFT($A1200,9)="Syndicate",LEFT($A1200,12)="NewSyndicate"),VLOOKUP($A1200,'012'!$J:$ZW,MATCH("Link to button",'012'!$J$1:$ZW$1,0),0)
+N("309 checkbox"),
IF($C1200="309 LCR Summary0",VLOOKUP("Notes990",'309'!$P:$ZZ,MATCH("Link to button",'309'!$P$1:$ZZ$1,0),0)
+N("313 checkboxes"),
IF($C1200="313 Financial Information0LcmVsScr",IF($C1200="309 LCR Summary0",VLOOKUP("LcmVsScr",'309'!$N:$ZZ,MATCH("Link to button",'309'!$N$1:$ZZ$1,0),0),
IF($C1200="313 Financial Information0LcrDocAttached",IF($C1200="309 LCR Summary0",VLOOKUP("LcrDocAttached",'309'!$N:$ZZ,MATCH("Link to button",'309'!$N$1:$ZZ$1,0),
0)))))))=1,TRUE,FALSE)
))),"")</f>
        <v/>
      </c>
    </row>
    <row r="1201" spans="1:8">
      <c r="A1201" s="237" t="e">
        <f>VLOOKUP($G1201,CSVLookups!$B:$R,MATCH(A$1,CSVLookups!$B$1:$R$1,0),FALSE)</f>
        <v>#N/A</v>
      </c>
      <c r="B1201" s="237" t="e">
        <f>VLOOKUP($G1201,CSVLookups!$B:$R,MATCH(B$1,CSVLookups!$B$1:$R$1,0),FALSE)</f>
        <v>#N/A</v>
      </c>
      <c r="C1201" s="238" t="e">
        <f t="shared" si="19"/>
        <v>#N/A</v>
      </c>
      <c r="D1201" s="238" t="e">
        <f>IF(AND(VALUE(LEFT($A1201,3))=309,LEN($B1201)=3),VLOOKUP(VALUE(MID($B1201,2,2)),_309_Table1,MATCH(MID($B1201,1,1),_309_Table1_ColumnLookup,0),FALSE),
  IF($C1201="309 LCR SummaryA",OneYearSCR,IF($C1201="309 LCR SummaryB",UltimateSCR,IF(VALUE(LEFT($A1201,3))=309,VLOOKUP(VALUE(MID($B1201,2,1)),_309_Table1,MATCH(MID($B1201,1,1),_309_Table1_ColumnLookup,0),FALSE)
+N("309"),
  IF(VALUE(LEFT($A1201,3))=310,VLOOKUP(VALUE(MID($B1201,2,1)),_310_Table1,MATCH(MID($B1201,1,1),_310_Table1_ColumnLookup,0),FALSE)
+N("310"),
  IF(AND(VALUE(LEFT($A1201,3))=311,LEN($I1201)=4),VLOOKUP($I1201,_311_Table1,MATCH($B1201,_311_Table1_ColumnLookup,0),FALSE),
  IF(AND(VALUE(LEFT($A1201,3))=311,OR($B1201="I2",$B1201="J2",$B1201="K2",$B1201="L2")),VLOOKUP('311'!$G$58,_311_Table1,MATCH(MID($B1201,1,1),_311_Table1_ColumnLookup,0),FALSE),
  IF(AND(VALUE(LEFT($A1201,3))=311,RIGHT($B1201,5)="Total"),VLOOKUP('311'!$G$59,_311_Table1,MATCH(MID($B1201,1,1),_311_Table1_ColumnLookup,0),FALSE),
  IF(VALUE(LEFT($A1201,3))=311,VLOOKUP(VALUE(MID($B1201,2,1)),_311_Table1,MATCH(MID($B1201,1,1),_311_Table1_ColumnLookup,0),FALSE)
+N("311"),
  IF(AND(VALUE(LEFT($A1201,3))=312,LEFT($G1201,10)="Unincepted",$B1201="G "),VLOOKUP(" ULO",_312_Table1,MATCH('312'!$N$16,_312_Table1_ColumnLookup,0),FALSE),
  IF(AND(VALUE(LEFT($A1201,3))=312,LEFT($G1201,10)="Unincepted",$B1201="O "),VLOOKUP(" ULO",_312_Table1,MATCH('312'!$V$16,_312_Table1_ColumnLookup,0),FALSE),
  IF(AND(VALUE(LEFT($A1201,3))=312,LEFT($G1201,10)="Unincepted",$B1201="Q "),VLOOKUP(" ULO",_312_Table1,MATCH('312'!$X$16,_312_Table1_ColumnLookup,0),FALSE),
  IF(AND(VALUE(LEFT($A1201,3))=312,LEFT($G1201,10)="Unincepted"),VLOOKUP(" ULO",_312_Table1,MATCH(LEFT($B1201,1),_312_Table1_ColumnLookup,0),FALSE),
  IF(AND(VALUE(LEFT($A1201,3))=312,LEFT($G1201,5)="Total",$B1201="G "),VLOOKUP('312'!$F$80,_312_Table1,MATCH('312'!$N$16,_312_Table1_ColumnLookup,0),FALSE),
  IF(AND(VALUE(LEFT($A1201,3))=312,LEFT($G1201,5)="Total",$B1201="O "),VLOOKUP('312'!$F$80,_312_Table1,MATCH('312'!$V$16,_312_Table1_ColumnLookup,0),FALSE),
  IF(AND(VALUE(LEFT($A1201,3))=312,LEFT($G1201,5)="Total",$B1201="Q "),VLOOKUP('312'!$F$80,_312_Table1,MATCH('312'!$X$16,_312_Table1_ColumnLookup,0),FALSE),
  IF(AND(VALUE(LEFT($A1201,3))=312,LEFT($G1201,5)="Total"),VLOOKUP('312'!$F$80,_312_Table1,MATCH(LEFT($B1201,1),_312_Table1_ColumnLookup,0),FALSE),
  IF(AND(VALUE(LEFT($A1201,3))=312,LEN($I1201)=4,$B1201="G"),VLOOKUP($I1201,_312_Table1,MATCH('312'!$N$16,_312_Table1_ColumnLookup,0),FALSE),
  IF(AND(VALUE(LEFT($A1201,3))=312,LEN($I1201)=4,$B1201="O"),VLOOKUP($I1201,_312_Table1,MATCH('312'!$V$16,_312_Table1_ColumnLookup,0),FALSE),
  IF(AND(VALUE(LEFT($A1201,3))=312,LEN($I1201)=4,$B1201="Q"),VLOOKUP($I1201,_312_Table1,MATCH('312'!$X$16,_312_Table1_ColumnLookup,0),FALSE),
  IF(AND(VALUE(LEFT($A1201,3))=312,LEN($I1201)=4),VLOOKUP($I1201,_312_Table1,MATCH(LEFT($B1201,1),_312_Table1_ColumnLookup,0),FALSE)
+N("312"),
  IF(VALUE(LEFT($A1201,3))=313,VLOOKUP(VALUE(MID($B1201,2,1)),_313_Table1,MATCH(MID($B1201,1,1),_313_Table1_ColumnLookup,0),FALSE)
+N("313"),
  IF(AND(VALUE(LEFT($A1201,3))=314,LEN($B1201)=3),VLOOKUP(VALUE(MID($B1201,2,2)),_314_Table1,MATCH(MID($B1201,1,1),_314_Table1_ColumnLookup,0),FALSE),
  IF(VALUE(LEFT($A1201,3))=314,VLOOKUP(VALUE(MID($B1201,2,1)),_314_Table1,MATCH(MID($B1201,1,1),_314_Table1_ColumnLookup,0),FALSE)
+N("314"),
""))))))))))))))))))))))))</f>
        <v>#N/A</v>
      </c>
      <c r="E1201" s="238" t="e">
        <f>IF(AND(VALUE(LEFT($A1201,3))=309,LEN($B1201)=3),VLOOKUP(VALUE(MID($B1201,2,2)),_309_Table2,MATCH(MID($B1201,1,1),_309_Table2_ColumnLookup,0),FALSE),
  IF($C1201="309 LCR SummaryA",OneYearSCR,IF($C1201="309 LCR SummaryB",UltimateSCR,IF(VALUE(LEFT($A1201,3))=309,VLOOKUP(VALUE(MID($B1201,2,1)),_309_Table2,MATCH(MID($B1201,1,1),_309_Table2_ColumnLookup,0),FALSE)
+N("309"),
  IF(VALUE(LEFT($A1201,3))=310,VLOOKUP(VALUE(MID($B1201,2,1)),_310_Table2,MATCH(MID($B1201,1,1),_310_Table2_ColumnLookup,0),FALSE)
+N("310"),
  IF(AND(VALUE(LEFT($A1201,3))=311,LEN($I1201)=4),VLOOKUP($I1201,_311_Table2,MATCH($B1201,_311_Table2_ColumnLookup,0),FALSE),
  IF(AND(VALUE(LEFT($A1201,3))=311,OR($B1201="I2",$B1201="J2",$B1201="K2",$B1201="L2")),VLOOKUP('311'!$G$58,_311_Table2,MATCH(MID($B1201,1,1),_311_Table2_ColumnLookup,0),FALSE),
  IF(AND(VALUE(LEFT($A1201,3))=311,RIGHT($B1201,5)="Total"),VLOOKUP('311'!$G$59,_311_Table2,MATCH(MID($B1201,1,1),_311_Table2_ColumnLookup,0),FALSE),
  IF(VALUE(LEFT($A1201,3))=311,VLOOKUP(VALUE(MID($B1201,2,1)),_311_Table2,MATCH(MID($B1201,1,1),_311_Table2_ColumnLookup,0),FALSE)
+N("311"),
  IF(AND(VALUE(LEFT($A1201,3))=312,LEFT($G1201,10)="Unincepted",$B1201="G "),VLOOKUP(" ULO",_312_Table2,MATCH('312'!$N$16,_312_Table2_ColumnLookup,0),FALSE),
  IF(AND(VALUE(LEFT($A1201,3))=312,LEFT($G1201,10)="Unincepted",$B1201="O "),VLOOKUP(" ULO",_312_Table2,MATCH('312'!$V$16,_312_Table2_ColumnLookup,0),FALSE),
  IF(AND(VALUE(LEFT($A1201,3))=312,LEFT($G1201,10)="Unincepted",$B1201="Q "),VLOOKUP(" ULO",_312_Table2,MATCH('312'!$X$16,_312_Table2_ColumnLookup,0),FALSE),
  IF(AND(VALUE(LEFT($A1201,3))=312,LEFT($G1201,10)="Unincepted"),VLOOKUP(" ULO",_312_Table2,MATCH(LEFT($B1201,1),_312_Table2_ColumnLookup,0),FALSE),
  IF(AND(VALUE(LEFT($A1201,3))=312,LEFT($G1201,5)="Total",$B1201="G "),VLOOKUP('312'!$F$80,_312_Table2,MATCH('312'!$N$16,_312_Table2_ColumnLookup,0),FALSE),
  IF(AND(VALUE(LEFT($A1201,3))=312,LEFT($G1201,5)="Total",$B1201="O "),VLOOKUP('312'!$F$80,_312_Table2,MATCH('312'!$V$16,_312_Table2_ColumnLookup,0),FALSE),
  IF(AND(VALUE(LEFT($A1201,3))=312,LEFT($G1201,5)="Total",$B1201="Q "),VLOOKUP('312'!$F$80,_312_Table2,MATCH('312'!$X$16,_312_Table2_ColumnLookup,0),FALSE),
  IF(AND(VALUE(LEFT($A1201,3))=312,LEFT($G1201,5)="Total"),VLOOKUP('312'!$F$80,_312_Table2,MATCH(LEFT($B1201,1),_312_Table2_ColumnLookup,0),FALSE),
  IF(AND(VALUE(LEFT($A1201,3))=312,LEN($I1201)=4,$B1201="G"),VLOOKUP($I1201,_312_Table2,MATCH('312'!$N$16,_312_Table2_ColumnLookup,0),FALSE),
  IF(AND(VALUE(LEFT($A1201,3))=312,LEN($I1201)=4,$B1201="O"),VLOOKUP($I1201,_312_Table2,MATCH('312'!$V$16,_312_Table2_ColumnLookup,0),FALSE),
  IF(AND(VALUE(LEFT($A1201,3))=312,LEN($I1201)=4,$B1201="Q"),VLOOKUP($I1201,_312_Table2,MATCH('312'!$X$16,_312_Table2_ColumnLookup,0),FALSE),
  IF(AND(VALUE(LEFT($A1201,3))=312,LEN($I1201)=4),VLOOKUP($I1201,_312_Table2,MATCH(LEFT($B1201,1),_312_Table2_ColumnLookup,0),FALSE)
+N("312"),
  IF(VALUE(LEFT($A1201,3))=313,VLOOKUP(VALUE(MID($B1201,2,1)),_313_Table2,MATCH(MID($B1201,1,1),_313_Table2_ColumnLookup,0),FALSE)
+N("313"),
  IF(AND(VALUE(LEFT($A1201,3))=314,LEN($B1201)=3),VLOOKUP(VALUE(MID($B1201,2,2)),_314_Table2,MATCH(MID($B1201,1,1),_314_Table2_ColumnLookup,0),FALSE),
  IF(VALUE(LEFT($A1201,3))=314,VLOOKUP(VALUE(MID($B1201,2,1)),_314_Table2,MATCH(MID($B1201,1,1),_314_Table2_ColumnLookup,0),FALSE)
+N("314"),
""))))))))))))))))))))))))</f>
        <v>#N/A</v>
      </c>
      <c r="F1201" s="238" t="e">
        <f>IF(AND(VALUE(LEFT($A1201,3))=309,LEN($B1201)=3),VLOOKUP(VALUE(MID($B1201,2,2)),_309_Table3,MATCH(MID($B1201,1,1),_309_Table3_ColumnLookup,0),FALSE),
  IF($C1201="309 LCR SummaryA",OneYearSCR,IF($C1201="309 LCR SummaryB",UltimateSCR,IF(VALUE(LEFT($A1201,3))=309,VLOOKUP(VALUE(MID($B1201,2,1)),_309_Table3,MATCH(MID($B1201,1,1),_309_Table3_ColumnLookup,0),FALSE)
+N("309"),
  IF(VALUE(LEFT($A1201,3))=310,VLOOKUP(VALUE(MID($B1201,2,1)),_310_Table3,MATCH(MID($B1201,1,1),_310_Table3_ColumnLookup,0),FALSE)
+N("310"),
  IF(AND(VALUE(LEFT($A1201,3))=311,LEN($I1201)=4),VLOOKUP($I1201,_311_Table3,MATCH($B1201,_311_Table3_ColumnLookup,0),FALSE),
  IF(AND(VALUE(LEFT($A1201,3))=311,OR($B1201="I2",$B1201="J2",$B1201="K2",$B1201="L2")),VLOOKUP('311'!$G$58,_311_Table3,MATCH(MID($B1201,1,1),_311_Table3_ColumnLookup,0),FALSE),
  IF(AND(VALUE(LEFT($A1201,3))=311,RIGHT($B1201,5)="Total"),VLOOKUP('311'!$G$59,_311_Table3,MATCH(MID($B1201,1,1),_311_Table3_ColumnLookup,0),FALSE),
  IF(VALUE(LEFT($A1201,3))=311,VLOOKUP(VALUE(MID($B1201,2,1)),_311_Table3,MATCH(MID($B1201,1,1),_311_Table3_ColumnLookup,0),FALSE)
+N("311"),
  IF(AND(VALUE(LEFT($A1201,3))=312,LEFT($G1201,10)="Unincepted",$B1201="G "),VLOOKUP(" ULO",_312_Table3,MATCH('312'!$N$16,_312_Table3_ColumnLookup,0),FALSE),
  IF(AND(VALUE(LEFT($A1201,3))=312,LEFT($G1201,10)="Unincepted",$B1201="O "),VLOOKUP(" ULO",_312_Table3,MATCH('312'!$V$16,_312_Table3_ColumnLookup,0),FALSE),
  IF(AND(VALUE(LEFT($A1201,3))=312,LEFT($G1201,10)="Unincepted",$B1201="Q "),VLOOKUP(" ULO",_312_Table3,MATCH('312'!$X$16,_312_Table3_ColumnLookup,0),FALSE),
  IF(AND(VALUE(LEFT($A1201,3))=312,LEFT($G1201,10)="Unincepted"),VLOOKUP(" ULO",_312_Table3,MATCH(LEFT($B1201,1),_312_Table3_ColumnLookup,0),FALSE),
  IF(AND(VALUE(LEFT($A1201,3))=312,LEFT($G1201,5)="Total",$B1201="G "),VLOOKUP('312'!$F$80,_312_Table3,MATCH('312'!$N$16,_312_Table3_ColumnLookup,0),FALSE),
  IF(AND(VALUE(LEFT($A1201,3))=312,LEFT($G1201,5)="Total",$B1201="O "),VLOOKUP('312'!$F$80,_312_Table3,MATCH('312'!$V$16,_312_Table3_ColumnLookup,0),FALSE),
  IF(AND(VALUE(LEFT($A1201,3))=312,LEFT($G1201,5)="Total",$B1201="Q "),VLOOKUP('312'!$F$80,_312_Table3,MATCH('312'!$X$16,_312_Table3_ColumnLookup,0),FALSE),
  IF(AND(VALUE(LEFT($A1201,3))=312,LEFT($G1201,5)="Total"),VLOOKUP('312'!$F$80,_312_Table3,MATCH(LEFT($B1201,1),_312_Table3_ColumnLookup,0),FALSE),
  IF(AND(VALUE(LEFT($A1201,3))=312,LEN($I1201)=4,$B1201="G"),VLOOKUP($I1201,_312_Table3,MATCH('312'!$N$16,_312_Table3_ColumnLookup,0),FALSE),
  IF(AND(VALUE(LEFT($A1201,3))=312,LEN($I1201)=4,$B1201="O"),VLOOKUP($I1201,_312_Table3,MATCH('312'!$V$16,_312_Table3_ColumnLookup,0),FALSE),
  IF(AND(VALUE(LEFT($A1201,3))=312,LEN($I1201)=4,$B1201="Q"),VLOOKUP($I1201,_312_Table3,MATCH('312'!$X$16,_312_Table3_ColumnLookup,0),FALSE),
  IF(AND(VALUE(LEFT($A1201,3))=312,LEN($I1201)=4),VLOOKUP($I1201,_312_Table3,MATCH(LEFT($B1201,1),_312_Table3_ColumnLookup,0),FALSE)
+N("312"),
  IF(VALUE(LEFT($A1201,3))=313,VLOOKUP(VALUE(MID($B1201,2,1)),_313_Table3,MATCH(MID($B1201,1,1),_313_Table3_ColumnLookup,0),FALSE)
+N("313"),
  IF(AND(VALUE(LEFT($A1201,3))=314,LEN($B1201)=3),VLOOKUP(VALUE(MID($B1201,2,2)),_314_Table3,MATCH(MID($B1201,1,1),_314_Table3_ColumnLookup,0),FALSE),
  IF(VALUE(LEFT($A1201,3))=314,VLOOKUP(VALUE(MID($B1201,2,1)),_314_Table3,MATCH(MID($B1201,1,1),_314_Table3_ColumnLookup,0),FALSE)
+N("314"),
""))))))))))))))))))))))))</f>
        <v>#N/A</v>
      </c>
      <c r="H1201" s="321" t="str">
        <f>IFERROR(
IF(ISERROR($D1201)=FALSE,$D1201,IF(ISERROR($E1201)=FALSE,$E1201,IF(ISERROR($F1201)=FALSE,$F1201
+N("012 checkboxes"),
IF(
IF(OR(LEFT($A1201,9)="Syndicate",LEFT($A1201,12)="NewSyndicate"),VLOOKUP($A1201,'012'!$J:$ZW,MATCH("Link to button",'012'!$J$1:$ZW$1,0),0)
+N("309 checkbox"),
IF($C1201="309 LCR Summary0",VLOOKUP("Notes990",'309'!$P:$ZZ,MATCH("Link to button",'309'!$P$1:$ZZ$1,0),0)
+N("313 checkboxes"),
IF($C1201="313 Financial Information0LcmVsScr",IF($C1201="309 LCR Summary0",VLOOKUP("LcmVsScr",'309'!$N:$ZZ,MATCH("Link to button",'309'!$N$1:$ZZ$1,0),0),
IF($C1201="313 Financial Information0LcrDocAttached",IF($C1201="309 LCR Summary0",VLOOKUP("LcrDocAttached",'309'!$N:$ZZ,MATCH("Link to button",'309'!$N$1:$ZZ$1,0),
0)))))))=1,TRUE,FALSE)
))),"")</f>
        <v/>
      </c>
    </row>
    <row r="1202" spans="1:8">
      <c r="A1202" s="237" t="e">
        <f>VLOOKUP($G1202,CSVLookups!$B:$R,MATCH(A$1,CSVLookups!$B$1:$R$1,0),FALSE)</f>
        <v>#N/A</v>
      </c>
      <c r="B1202" s="237" t="e">
        <f>VLOOKUP($G1202,CSVLookups!$B:$R,MATCH(B$1,CSVLookups!$B$1:$R$1,0),FALSE)</f>
        <v>#N/A</v>
      </c>
      <c r="C1202" s="238" t="e">
        <f t="shared" si="19"/>
        <v>#N/A</v>
      </c>
      <c r="D1202" s="238" t="e">
        <f>IF(AND(VALUE(LEFT($A1202,3))=309,LEN($B1202)=3),VLOOKUP(VALUE(MID($B1202,2,2)),_309_Table1,MATCH(MID($B1202,1,1),_309_Table1_ColumnLookup,0),FALSE),
  IF($C1202="309 LCR SummaryA",OneYearSCR,IF($C1202="309 LCR SummaryB",UltimateSCR,IF(VALUE(LEFT($A1202,3))=309,VLOOKUP(VALUE(MID($B1202,2,1)),_309_Table1,MATCH(MID($B1202,1,1),_309_Table1_ColumnLookup,0),FALSE)
+N("309"),
  IF(VALUE(LEFT($A1202,3))=310,VLOOKUP(VALUE(MID($B1202,2,1)),_310_Table1,MATCH(MID($B1202,1,1),_310_Table1_ColumnLookup,0),FALSE)
+N("310"),
  IF(AND(VALUE(LEFT($A1202,3))=311,LEN($I1202)=4),VLOOKUP($I1202,_311_Table1,MATCH($B1202,_311_Table1_ColumnLookup,0),FALSE),
  IF(AND(VALUE(LEFT($A1202,3))=311,OR($B1202="I2",$B1202="J2",$B1202="K2",$B1202="L2")),VLOOKUP('311'!$G$58,_311_Table1,MATCH(MID($B1202,1,1),_311_Table1_ColumnLookup,0),FALSE),
  IF(AND(VALUE(LEFT($A1202,3))=311,RIGHT($B1202,5)="Total"),VLOOKUP('311'!$G$59,_311_Table1,MATCH(MID($B1202,1,1),_311_Table1_ColumnLookup,0),FALSE),
  IF(VALUE(LEFT($A1202,3))=311,VLOOKUP(VALUE(MID($B1202,2,1)),_311_Table1,MATCH(MID($B1202,1,1),_311_Table1_ColumnLookup,0),FALSE)
+N("311"),
  IF(AND(VALUE(LEFT($A1202,3))=312,LEFT($G1202,10)="Unincepted",$B1202="G "),VLOOKUP(" ULO",_312_Table1,MATCH('312'!$N$16,_312_Table1_ColumnLookup,0),FALSE),
  IF(AND(VALUE(LEFT($A1202,3))=312,LEFT($G1202,10)="Unincepted",$B1202="O "),VLOOKUP(" ULO",_312_Table1,MATCH('312'!$V$16,_312_Table1_ColumnLookup,0),FALSE),
  IF(AND(VALUE(LEFT($A1202,3))=312,LEFT($G1202,10)="Unincepted",$B1202="Q "),VLOOKUP(" ULO",_312_Table1,MATCH('312'!$X$16,_312_Table1_ColumnLookup,0),FALSE),
  IF(AND(VALUE(LEFT($A1202,3))=312,LEFT($G1202,10)="Unincepted"),VLOOKUP(" ULO",_312_Table1,MATCH(LEFT($B1202,1),_312_Table1_ColumnLookup,0),FALSE),
  IF(AND(VALUE(LEFT($A1202,3))=312,LEFT($G1202,5)="Total",$B1202="G "),VLOOKUP('312'!$F$80,_312_Table1,MATCH('312'!$N$16,_312_Table1_ColumnLookup,0),FALSE),
  IF(AND(VALUE(LEFT($A1202,3))=312,LEFT($G1202,5)="Total",$B1202="O "),VLOOKUP('312'!$F$80,_312_Table1,MATCH('312'!$V$16,_312_Table1_ColumnLookup,0),FALSE),
  IF(AND(VALUE(LEFT($A1202,3))=312,LEFT($G1202,5)="Total",$B1202="Q "),VLOOKUP('312'!$F$80,_312_Table1,MATCH('312'!$X$16,_312_Table1_ColumnLookup,0),FALSE),
  IF(AND(VALUE(LEFT($A1202,3))=312,LEFT($G1202,5)="Total"),VLOOKUP('312'!$F$80,_312_Table1,MATCH(LEFT($B1202,1),_312_Table1_ColumnLookup,0),FALSE),
  IF(AND(VALUE(LEFT($A1202,3))=312,LEN($I1202)=4,$B1202="G"),VLOOKUP($I1202,_312_Table1,MATCH('312'!$N$16,_312_Table1_ColumnLookup,0),FALSE),
  IF(AND(VALUE(LEFT($A1202,3))=312,LEN($I1202)=4,$B1202="O"),VLOOKUP($I1202,_312_Table1,MATCH('312'!$V$16,_312_Table1_ColumnLookup,0),FALSE),
  IF(AND(VALUE(LEFT($A1202,3))=312,LEN($I1202)=4,$B1202="Q"),VLOOKUP($I1202,_312_Table1,MATCH('312'!$X$16,_312_Table1_ColumnLookup,0),FALSE),
  IF(AND(VALUE(LEFT($A1202,3))=312,LEN($I1202)=4),VLOOKUP($I1202,_312_Table1,MATCH(LEFT($B1202,1),_312_Table1_ColumnLookup,0),FALSE)
+N("312"),
  IF(VALUE(LEFT($A1202,3))=313,VLOOKUP(VALUE(MID($B1202,2,1)),_313_Table1,MATCH(MID($B1202,1,1),_313_Table1_ColumnLookup,0),FALSE)
+N("313"),
  IF(AND(VALUE(LEFT($A1202,3))=314,LEN($B1202)=3),VLOOKUP(VALUE(MID($B1202,2,2)),_314_Table1,MATCH(MID($B1202,1,1),_314_Table1_ColumnLookup,0),FALSE),
  IF(VALUE(LEFT($A1202,3))=314,VLOOKUP(VALUE(MID($B1202,2,1)),_314_Table1,MATCH(MID($B1202,1,1),_314_Table1_ColumnLookup,0),FALSE)
+N("314"),
""))))))))))))))))))))))))</f>
        <v>#N/A</v>
      </c>
      <c r="E1202" s="238" t="e">
        <f>IF(AND(VALUE(LEFT($A1202,3))=309,LEN($B1202)=3),VLOOKUP(VALUE(MID($B1202,2,2)),_309_Table2,MATCH(MID($B1202,1,1),_309_Table2_ColumnLookup,0),FALSE),
  IF($C1202="309 LCR SummaryA",OneYearSCR,IF($C1202="309 LCR SummaryB",UltimateSCR,IF(VALUE(LEFT($A1202,3))=309,VLOOKUP(VALUE(MID($B1202,2,1)),_309_Table2,MATCH(MID($B1202,1,1),_309_Table2_ColumnLookup,0),FALSE)
+N("309"),
  IF(VALUE(LEFT($A1202,3))=310,VLOOKUP(VALUE(MID($B1202,2,1)),_310_Table2,MATCH(MID($B1202,1,1),_310_Table2_ColumnLookup,0),FALSE)
+N("310"),
  IF(AND(VALUE(LEFT($A1202,3))=311,LEN($I1202)=4),VLOOKUP($I1202,_311_Table2,MATCH($B1202,_311_Table2_ColumnLookup,0),FALSE),
  IF(AND(VALUE(LEFT($A1202,3))=311,OR($B1202="I2",$B1202="J2",$B1202="K2",$B1202="L2")),VLOOKUP('311'!$G$58,_311_Table2,MATCH(MID($B1202,1,1),_311_Table2_ColumnLookup,0),FALSE),
  IF(AND(VALUE(LEFT($A1202,3))=311,RIGHT($B1202,5)="Total"),VLOOKUP('311'!$G$59,_311_Table2,MATCH(MID($B1202,1,1),_311_Table2_ColumnLookup,0),FALSE),
  IF(VALUE(LEFT($A1202,3))=311,VLOOKUP(VALUE(MID($B1202,2,1)),_311_Table2,MATCH(MID($B1202,1,1),_311_Table2_ColumnLookup,0),FALSE)
+N("311"),
  IF(AND(VALUE(LEFT($A1202,3))=312,LEFT($G1202,10)="Unincepted",$B1202="G "),VLOOKUP(" ULO",_312_Table2,MATCH('312'!$N$16,_312_Table2_ColumnLookup,0),FALSE),
  IF(AND(VALUE(LEFT($A1202,3))=312,LEFT($G1202,10)="Unincepted",$B1202="O "),VLOOKUP(" ULO",_312_Table2,MATCH('312'!$V$16,_312_Table2_ColumnLookup,0),FALSE),
  IF(AND(VALUE(LEFT($A1202,3))=312,LEFT($G1202,10)="Unincepted",$B1202="Q "),VLOOKUP(" ULO",_312_Table2,MATCH('312'!$X$16,_312_Table2_ColumnLookup,0),FALSE),
  IF(AND(VALUE(LEFT($A1202,3))=312,LEFT($G1202,10)="Unincepted"),VLOOKUP(" ULO",_312_Table2,MATCH(LEFT($B1202,1),_312_Table2_ColumnLookup,0),FALSE),
  IF(AND(VALUE(LEFT($A1202,3))=312,LEFT($G1202,5)="Total",$B1202="G "),VLOOKUP('312'!$F$80,_312_Table2,MATCH('312'!$N$16,_312_Table2_ColumnLookup,0),FALSE),
  IF(AND(VALUE(LEFT($A1202,3))=312,LEFT($G1202,5)="Total",$B1202="O "),VLOOKUP('312'!$F$80,_312_Table2,MATCH('312'!$V$16,_312_Table2_ColumnLookup,0),FALSE),
  IF(AND(VALUE(LEFT($A1202,3))=312,LEFT($G1202,5)="Total",$B1202="Q "),VLOOKUP('312'!$F$80,_312_Table2,MATCH('312'!$X$16,_312_Table2_ColumnLookup,0),FALSE),
  IF(AND(VALUE(LEFT($A1202,3))=312,LEFT($G1202,5)="Total"),VLOOKUP('312'!$F$80,_312_Table2,MATCH(LEFT($B1202,1),_312_Table2_ColumnLookup,0),FALSE),
  IF(AND(VALUE(LEFT($A1202,3))=312,LEN($I1202)=4,$B1202="G"),VLOOKUP($I1202,_312_Table2,MATCH('312'!$N$16,_312_Table2_ColumnLookup,0),FALSE),
  IF(AND(VALUE(LEFT($A1202,3))=312,LEN($I1202)=4,$B1202="O"),VLOOKUP($I1202,_312_Table2,MATCH('312'!$V$16,_312_Table2_ColumnLookup,0),FALSE),
  IF(AND(VALUE(LEFT($A1202,3))=312,LEN($I1202)=4,$B1202="Q"),VLOOKUP($I1202,_312_Table2,MATCH('312'!$X$16,_312_Table2_ColumnLookup,0),FALSE),
  IF(AND(VALUE(LEFT($A1202,3))=312,LEN($I1202)=4),VLOOKUP($I1202,_312_Table2,MATCH(LEFT($B1202,1),_312_Table2_ColumnLookup,0),FALSE)
+N("312"),
  IF(VALUE(LEFT($A1202,3))=313,VLOOKUP(VALUE(MID($B1202,2,1)),_313_Table2,MATCH(MID($B1202,1,1),_313_Table2_ColumnLookup,0),FALSE)
+N("313"),
  IF(AND(VALUE(LEFT($A1202,3))=314,LEN($B1202)=3),VLOOKUP(VALUE(MID($B1202,2,2)),_314_Table2,MATCH(MID($B1202,1,1),_314_Table2_ColumnLookup,0),FALSE),
  IF(VALUE(LEFT($A1202,3))=314,VLOOKUP(VALUE(MID($B1202,2,1)),_314_Table2,MATCH(MID($B1202,1,1),_314_Table2_ColumnLookup,0),FALSE)
+N("314"),
""))))))))))))))))))))))))</f>
        <v>#N/A</v>
      </c>
      <c r="F1202" s="238" t="e">
        <f>IF(AND(VALUE(LEFT($A1202,3))=309,LEN($B1202)=3),VLOOKUP(VALUE(MID($B1202,2,2)),_309_Table3,MATCH(MID($B1202,1,1),_309_Table3_ColumnLookup,0),FALSE),
  IF($C1202="309 LCR SummaryA",OneYearSCR,IF($C1202="309 LCR SummaryB",UltimateSCR,IF(VALUE(LEFT($A1202,3))=309,VLOOKUP(VALUE(MID($B1202,2,1)),_309_Table3,MATCH(MID($B1202,1,1),_309_Table3_ColumnLookup,0),FALSE)
+N("309"),
  IF(VALUE(LEFT($A1202,3))=310,VLOOKUP(VALUE(MID($B1202,2,1)),_310_Table3,MATCH(MID($B1202,1,1),_310_Table3_ColumnLookup,0),FALSE)
+N("310"),
  IF(AND(VALUE(LEFT($A1202,3))=311,LEN($I1202)=4),VLOOKUP($I1202,_311_Table3,MATCH($B1202,_311_Table3_ColumnLookup,0),FALSE),
  IF(AND(VALUE(LEFT($A1202,3))=311,OR($B1202="I2",$B1202="J2",$B1202="K2",$B1202="L2")),VLOOKUP('311'!$G$58,_311_Table3,MATCH(MID($B1202,1,1),_311_Table3_ColumnLookup,0),FALSE),
  IF(AND(VALUE(LEFT($A1202,3))=311,RIGHT($B1202,5)="Total"),VLOOKUP('311'!$G$59,_311_Table3,MATCH(MID($B1202,1,1),_311_Table3_ColumnLookup,0),FALSE),
  IF(VALUE(LEFT($A1202,3))=311,VLOOKUP(VALUE(MID($B1202,2,1)),_311_Table3,MATCH(MID($B1202,1,1),_311_Table3_ColumnLookup,0),FALSE)
+N("311"),
  IF(AND(VALUE(LEFT($A1202,3))=312,LEFT($G1202,10)="Unincepted",$B1202="G "),VLOOKUP(" ULO",_312_Table3,MATCH('312'!$N$16,_312_Table3_ColumnLookup,0),FALSE),
  IF(AND(VALUE(LEFT($A1202,3))=312,LEFT($G1202,10)="Unincepted",$B1202="O "),VLOOKUP(" ULO",_312_Table3,MATCH('312'!$V$16,_312_Table3_ColumnLookup,0),FALSE),
  IF(AND(VALUE(LEFT($A1202,3))=312,LEFT($G1202,10)="Unincepted",$B1202="Q "),VLOOKUP(" ULO",_312_Table3,MATCH('312'!$X$16,_312_Table3_ColumnLookup,0),FALSE),
  IF(AND(VALUE(LEFT($A1202,3))=312,LEFT($G1202,10)="Unincepted"),VLOOKUP(" ULO",_312_Table3,MATCH(LEFT($B1202,1),_312_Table3_ColumnLookup,0),FALSE),
  IF(AND(VALUE(LEFT($A1202,3))=312,LEFT($G1202,5)="Total",$B1202="G "),VLOOKUP('312'!$F$80,_312_Table3,MATCH('312'!$N$16,_312_Table3_ColumnLookup,0),FALSE),
  IF(AND(VALUE(LEFT($A1202,3))=312,LEFT($G1202,5)="Total",$B1202="O "),VLOOKUP('312'!$F$80,_312_Table3,MATCH('312'!$V$16,_312_Table3_ColumnLookup,0),FALSE),
  IF(AND(VALUE(LEFT($A1202,3))=312,LEFT($G1202,5)="Total",$B1202="Q "),VLOOKUP('312'!$F$80,_312_Table3,MATCH('312'!$X$16,_312_Table3_ColumnLookup,0),FALSE),
  IF(AND(VALUE(LEFT($A1202,3))=312,LEFT($G1202,5)="Total"),VLOOKUP('312'!$F$80,_312_Table3,MATCH(LEFT($B1202,1),_312_Table3_ColumnLookup,0),FALSE),
  IF(AND(VALUE(LEFT($A1202,3))=312,LEN($I1202)=4,$B1202="G"),VLOOKUP($I1202,_312_Table3,MATCH('312'!$N$16,_312_Table3_ColumnLookup,0),FALSE),
  IF(AND(VALUE(LEFT($A1202,3))=312,LEN($I1202)=4,$B1202="O"),VLOOKUP($I1202,_312_Table3,MATCH('312'!$V$16,_312_Table3_ColumnLookup,0),FALSE),
  IF(AND(VALUE(LEFT($A1202,3))=312,LEN($I1202)=4,$B1202="Q"),VLOOKUP($I1202,_312_Table3,MATCH('312'!$X$16,_312_Table3_ColumnLookup,0),FALSE),
  IF(AND(VALUE(LEFT($A1202,3))=312,LEN($I1202)=4),VLOOKUP($I1202,_312_Table3,MATCH(LEFT($B1202,1),_312_Table3_ColumnLookup,0),FALSE)
+N("312"),
  IF(VALUE(LEFT($A1202,3))=313,VLOOKUP(VALUE(MID($B1202,2,1)),_313_Table3,MATCH(MID($B1202,1,1),_313_Table3_ColumnLookup,0),FALSE)
+N("313"),
  IF(AND(VALUE(LEFT($A1202,3))=314,LEN($B1202)=3),VLOOKUP(VALUE(MID($B1202,2,2)),_314_Table3,MATCH(MID($B1202,1,1),_314_Table3_ColumnLookup,0),FALSE),
  IF(VALUE(LEFT($A1202,3))=314,VLOOKUP(VALUE(MID($B1202,2,1)),_314_Table3,MATCH(MID($B1202,1,1),_314_Table3_ColumnLookup,0),FALSE)
+N("314"),
""))))))))))))))))))))))))</f>
        <v>#N/A</v>
      </c>
      <c r="H1202" s="321" t="str">
        <f>IFERROR(
IF(ISERROR($D1202)=FALSE,$D1202,IF(ISERROR($E1202)=FALSE,$E1202,IF(ISERROR($F1202)=FALSE,$F1202
+N("012 checkboxes"),
IF(
IF(OR(LEFT($A1202,9)="Syndicate",LEFT($A1202,12)="NewSyndicate"),VLOOKUP($A1202,'012'!$J:$ZW,MATCH("Link to button",'012'!$J$1:$ZW$1,0),0)
+N("309 checkbox"),
IF($C1202="309 LCR Summary0",VLOOKUP("Notes990",'309'!$P:$ZZ,MATCH("Link to button",'309'!$P$1:$ZZ$1,0),0)
+N("313 checkboxes"),
IF($C1202="313 Financial Information0LcmVsScr",IF($C1202="309 LCR Summary0",VLOOKUP("LcmVsScr",'309'!$N:$ZZ,MATCH("Link to button",'309'!$N$1:$ZZ$1,0),0),
IF($C1202="313 Financial Information0LcrDocAttached",IF($C1202="309 LCR Summary0",VLOOKUP("LcrDocAttached",'309'!$N:$ZZ,MATCH("Link to button",'309'!$N$1:$ZZ$1,0),
0)))))))=1,TRUE,FALSE)
))),"")</f>
        <v/>
      </c>
    </row>
    <row r="1203" spans="1:8">
      <c r="A1203" s="237" t="e">
        <f>VLOOKUP($G1203,CSVLookups!$B:$R,MATCH(A$1,CSVLookups!$B$1:$R$1,0),FALSE)</f>
        <v>#N/A</v>
      </c>
      <c r="B1203" s="237" t="e">
        <f>VLOOKUP($G1203,CSVLookups!$B:$R,MATCH(B$1,CSVLookups!$B$1:$R$1,0),FALSE)</f>
        <v>#N/A</v>
      </c>
      <c r="C1203" s="238" t="e">
        <f t="shared" si="19"/>
        <v>#N/A</v>
      </c>
      <c r="D1203" s="238" t="e">
        <f>IF(AND(VALUE(LEFT($A1203,3))=309,LEN($B1203)=3),VLOOKUP(VALUE(MID($B1203,2,2)),_309_Table1,MATCH(MID($B1203,1,1),_309_Table1_ColumnLookup,0),FALSE),
  IF($C1203="309 LCR SummaryA",OneYearSCR,IF($C1203="309 LCR SummaryB",UltimateSCR,IF(VALUE(LEFT($A1203,3))=309,VLOOKUP(VALUE(MID($B1203,2,1)),_309_Table1,MATCH(MID($B1203,1,1),_309_Table1_ColumnLookup,0),FALSE)
+N("309"),
  IF(VALUE(LEFT($A1203,3))=310,VLOOKUP(VALUE(MID($B1203,2,1)),_310_Table1,MATCH(MID($B1203,1,1),_310_Table1_ColumnLookup,0),FALSE)
+N("310"),
  IF(AND(VALUE(LEFT($A1203,3))=311,LEN($I1203)=4),VLOOKUP($I1203,_311_Table1,MATCH($B1203,_311_Table1_ColumnLookup,0),FALSE),
  IF(AND(VALUE(LEFT($A1203,3))=311,OR($B1203="I2",$B1203="J2",$B1203="K2",$B1203="L2")),VLOOKUP('311'!$G$58,_311_Table1,MATCH(MID($B1203,1,1),_311_Table1_ColumnLookup,0),FALSE),
  IF(AND(VALUE(LEFT($A1203,3))=311,RIGHT($B1203,5)="Total"),VLOOKUP('311'!$G$59,_311_Table1,MATCH(MID($B1203,1,1),_311_Table1_ColumnLookup,0),FALSE),
  IF(VALUE(LEFT($A1203,3))=311,VLOOKUP(VALUE(MID($B1203,2,1)),_311_Table1,MATCH(MID($B1203,1,1),_311_Table1_ColumnLookup,0),FALSE)
+N("311"),
  IF(AND(VALUE(LEFT($A1203,3))=312,LEFT($G1203,10)="Unincepted",$B1203="G "),VLOOKUP(" ULO",_312_Table1,MATCH('312'!$N$16,_312_Table1_ColumnLookup,0),FALSE),
  IF(AND(VALUE(LEFT($A1203,3))=312,LEFT($G1203,10)="Unincepted",$B1203="O "),VLOOKUP(" ULO",_312_Table1,MATCH('312'!$V$16,_312_Table1_ColumnLookup,0),FALSE),
  IF(AND(VALUE(LEFT($A1203,3))=312,LEFT($G1203,10)="Unincepted",$B1203="Q "),VLOOKUP(" ULO",_312_Table1,MATCH('312'!$X$16,_312_Table1_ColumnLookup,0),FALSE),
  IF(AND(VALUE(LEFT($A1203,3))=312,LEFT($G1203,10)="Unincepted"),VLOOKUP(" ULO",_312_Table1,MATCH(LEFT($B1203,1),_312_Table1_ColumnLookup,0),FALSE),
  IF(AND(VALUE(LEFT($A1203,3))=312,LEFT($G1203,5)="Total",$B1203="G "),VLOOKUP('312'!$F$80,_312_Table1,MATCH('312'!$N$16,_312_Table1_ColumnLookup,0),FALSE),
  IF(AND(VALUE(LEFT($A1203,3))=312,LEFT($G1203,5)="Total",$B1203="O "),VLOOKUP('312'!$F$80,_312_Table1,MATCH('312'!$V$16,_312_Table1_ColumnLookup,0),FALSE),
  IF(AND(VALUE(LEFT($A1203,3))=312,LEFT($G1203,5)="Total",$B1203="Q "),VLOOKUP('312'!$F$80,_312_Table1,MATCH('312'!$X$16,_312_Table1_ColumnLookup,0),FALSE),
  IF(AND(VALUE(LEFT($A1203,3))=312,LEFT($G1203,5)="Total"),VLOOKUP('312'!$F$80,_312_Table1,MATCH(LEFT($B1203,1),_312_Table1_ColumnLookup,0),FALSE),
  IF(AND(VALUE(LEFT($A1203,3))=312,LEN($I1203)=4,$B1203="G"),VLOOKUP($I1203,_312_Table1,MATCH('312'!$N$16,_312_Table1_ColumnLookup,0),FALSE),
  IF(AND(VALUE(LEFT($A1203,3))=312,LEN($I1203)=4,$B1203="O"),VLOOKUP($I1203,_312_Table1,MATCH('312'!$V$16,_312_Table1_ColumnLookup,0),FALSE),
  IF(AND(VALUE(LEFT($A1203,3))=312,LEN($I1203)=4,$B1203="Q"),VLOOKUP($I1203,_312_Table1,MATCH('312'!$X$16,_312_Table1_ColumnLookup,0),FALSE),
  IF(AND(VALUE(LEFT($A1203,3))=312,LEN($I1203)=4),VLOOKUP($I1203,_312_Table1,MATCH(LEFT($B1203,1),_312_Table1_ColumnLookup,0),FALSE)
+N("312"),
  IF(VALUE(LEFT($A1203,3))=313,VLOOKUP(VALUE(MID($B1203,2,1)),_313_Table1,MATCH(MID($B1203,1,1),_313_Table1_ColumnLookup,0),FALSE)
+N("313"),
  IF(AND(VALUE(LEFT($A1203,3))=314,LEN($B1203)=3),VLOOKUP(VALUE(MID($B1203,2,2)),_314_Table1,MATCH(MID($B1203,1,1),_314_Table1_ColumnLookup,0),FALSE),
  IF(VALUE(LEFT($A1203,3))=314,VLOOKUP(VALUE(MID($B1203,2,1)),_314_Table1,MATCH(MID($B1203,1,1),_314_Table1_ColumnLookup,0),FALSE)
+N("314"),
""))))))))))))))))))))))))</f>
        <v>#N/A</v>
      </c>
      <c r="E1203" s="238" t="e">
        <f>IF(AND(VALUE(LEFT($A1203,3))=309,LEN($B1203)=3),VLOOKUP(VALUE(MID($B1203,2,2)),_309_Table2,MATCH(MID($B1203,1,1),_309_Table2_ColumnLookup,0),FALSE),
  IF($C1203="309 LCR SummaryA",OneYearSCR,IF($C1203="309 LCR SummaryB",UltimateSCR,IF(VALUE(LEFT($A1203,3))=309,VLOOKUP(VALUE(MID($B1203,2,1)),_309_Table2,MATCH(MID($B1203,1,1),_309_Table2_ColumnLookup,0),FALSE)
+N("309"),
  IF(VALUE(LEFT($A1203,3))=310,VLOOKUP(VALUE(MID($B1203,2,1)),_310_Table2,MATCH(MID($B1203,1,1),_310_Table2_ColumnLookup,0),FALSE)
+N("310"),
  IF(AND(VALUE(LEFT($A1203,3))=311,LEN($I1203)=4),VLOOKUP($I1203,_311_Table2,MATCH($B1203,_311_Table2_ColumnLookup,0),FALSE),
  IF(AND(VALUE(LEFT($A1203,3))=311,OR($B1203="I2",$B1203="J2",$B1203="K2",$B1203="L2")),VLOOKUP('311'!$G$58,_311_Table2,MATCH(MID($B1203,1,1),_311_Table2_ColumnLookup,0),FALSE),
  IF(AND(VALUE(LEFT($A1203,3))=311,RIGHT($B1203,5)="Total"),VLOOKUP('311'!$G$59,_311_Table2,MATCH(MID($B1203,1,1),_311_Table2_ColumnLookup,0),FALSE),
  IF(VALUE(LEFT($A1203,3))=311,VLOOKUP(VALUE(MID($B1203,2,1)),_311_Table2,MATCH(MID($B1203,1,1),_311_Table2_ColumnLookup,0),FALSE)
+N("311"),
  IF(AND(VALUE(LEFT($A1203,3))=312,LEFT($G1203,10)="Unincepted",$B1203="G "),VLOOKUP(" ULO",_312_Table2,MATCH('312'!$N$16,_312_Table2_ColumnLookup,0),FALSE),
  IF(AND(VALUE(LEFT($A1203,3))=312,LEFT($G1203,10)="Unincepted",$B1203="O "),VLOOKUP(" ULO",_312_Table2,MATCH('312'!$V$16,_312_Table2_ColumnLookup,0),FALSE),
  IF(AND(VALUE(LEFT($A1203,3))=312,LEFT($G1203,10)="Unincepted",$B1203="Q "),VLOOKUP(" ULO",_312_Table2,MATCH('312'!$X$16,_312_Table2_ColumnLookup,0),FALSE),
  IF(AND(VALUE(LEFT($A1203,3))=312,LEFT($G1203,10)="Unincepted"),VLOOKUP(" ULO",_312_Table2,MATCH(LEFT($B1203,1),_312_Table2_ColumnLookup,0),FALSE),
  IF(AND(VALUE(LEFT($A1203,3))=312,LEFT($G1203,5)="Total",$B1203="G "),VLOOKUP('312'!$F$80,_312_Table2,MATCH('312'!$N$16,_312_Table2_ColumnLookup,0),FALSE),
  IF(AND(VALUE(LEFT($A1203,3))=312,LEFT($G1203,5)="Total",$B1203="O "),VLOOKUP('312'!$F$80,_312_Table2,MATCH('312'!$V$16,_312_Table2_ColumnLookup,0),FALSE),
  IF(AND(VALUE(LEFT($A1203,3))=312,LEFT($G1203,5)="Total",$B1203="Q "),VLOOKUP('312'!$F$80,_312_Table2,MATCH('312'!$X$16,_312_Table2_ColumnLookup,0),FALSE),
  IF(AND(VALUE(LEFT($A1203,3))=312,LEFT($G1203,5)="Total"),VLOOKUP('312'!$F$80,_312_Table2,MATCH(LEFT($B1203,1),_312_Table2_ColumnLookup,0),FALSE),
  IF(AND(VALUE(LEFT($A1203,3))=312,LEN($I1203)=4,$B1203="G"),VLOOKUP($I1203,_312_Table2,MATCH('312'!$N$16,_312_Table2_ColumnLookup,0),FALSE),
  IF(AND(VALUE(LEFT($A1203,3))=312,LEN($I1203)=4,$B1203="O"),VLOOKUP($I1203,_312_Table2,MATCH('312'!$V$16,_312_Table2_ColumnLookup,0),FALSE),
  IF(AND(VALUE(LEFT($A1203,3))=312,LEN($I1203)=4,$B1203="Q"),VLOOKUP($I1203,_312_Table2,MATCH('312'!$X$16,_312_Table2_ColumnLookup,0),FALSE),
  IF(AND(VALUE(LEFT($A1203,3))=312,LEN($I1203)=4),VLOOKUP($I1203,_312_Table2,MATCH(LEFT($B1203,1),_312_Table2_ColumnLookup,0),FALSE)
+N("312"),
  IF(VALUE(LEFT($A1203,3))=313,VLOOKUP(VALUE(MID($B1203,2,1)),_313_Table2,MATCH(MID($B1203,1,1),_313_Table2_ColumnLookup,0),FALSE)
+N("313"),
  IF(AND(VALUE(LEFT($A1203,3))=314,LEN($B1203)=3),VLOOKUP(VALUE(MID($B1203,2,2)),_314_Table2,MATCH(MID($B1203,1,1),_314_Table2_ColumnLookup,0),FALSE),
  IF(VALUE(LEFT($A1203,3))=314,VLOOKUP(VALUE(MID($B1203,2,1)),_314_Table2,MATCH(MID($B1203,1,1),_314_Table2_ColumnLookup,0),FALSE)
+N("314"),
""))))))))))))))))))))))))</f>
        <v>#N/A</v>
      </c>
      <c r="F1203" s="238" t="e">
        <f>IF(AND(VALUE(LEFT($A1203,3))=309,LEN($B1203)=3),VLOOKUP(VALUE(MID($B1203,2,2)),_309_Table3,MATCH(MID($B1203,1,1),_309_Table3_ColumnLookup,0),FALSE),
  IF($C1203="309 LCR SummaryA",OneYearSCR,IF($C1203="309 LCR SummaryB",UltimateSCR,IF(VALUE(LEFT($A1203,3))=309,VLOOKUP(VALUE(MID($B1203,2,1)),_309_Table3,MATCH(MID($B1203,1,1),_309_Table3_ColumnLookup,0),FALSE)
+N("309"),
  IF(VALUE(LEFT($A1203,3))=310,VLOOKUP(VALUE(MID($B1203,2,1)),_310_Table3,MATCH(MID($B1203,1,1),_310_Table3_ColumnLookup,0),FALSE)
+N("310"),
  IF(AND(VALUE(LEFT($A1203,3))=311,LEN($I1203)=4),VLOOKUP($I1203,_311_Table3,MATCH($B1203,_311_Table3_ColumnLookup,0),FALSE),
  IF(AND(VALUE(LEFT($A1203,3))=311,OR($B1203="I2",$B1203="J2",$B1203="K2",$B1203="L2")),VLOOKUP('311'!$G$58,_311_Table3,MATCH(MID($B1203,1,1),_311_Table3_ColumnLookup,0),FALSE),
  IF(AND(VALUE(LEFT($A1203,3))=311,RIGHT($B1203,5)="Total"),VLOOKUP('311'!$G$59,_311_Table3,MATCH(MID($B1203,1,1),_311_Table3_ColumnLookup,0),FALSE),
  IF(VALUE(LEFT($A1203,3))=311,VLOOKUP(VALUE(MID($B1203,2,1)),_311_Table3,MATCH(MID($B1203,1,1),_311_Table3_ColumnLookup,0),FALSE)
+N("311"),
  IF(AND(VALUE(LEFT($A1203,3))=312,LEFT($G1203,10)="Unincepted",$B1203="G "),VLOOKUP(" ULO",_312_Table3,MATCH('312'!$N$16,_312_Table3_ColumnLookup,0),FALSE),
  IF(AND(VALUE(LEFT($A1203,3))=312,LEFT($G1203,10)="Unincepted",$B1203="O "),VLOOKUP(" ULO",_312_Table3,MATCH('312'!$V$16,_312_Table3_ColumnLookup,0),FALSE),
  IF(AND(VALUE(LEFT($A1203,3))=312,LEFT($G1203,10)="Unincepted",$B1203="Q "),VLOOKUP(" ULO",_312_Table3,MATCH('312'!$X$16,_312_Table3_ColumnLookup,0),FALSE),
  IF(AND(VALUE(LEFT($A1203,3))=312,LEFT($G1203,10)="Unincepted"),VLOOKUP(" ULO",_312_Table3,MATCH(LEFT($B1203,1),_312_Table3_ColumnLookup,0),FALSE),
  IF(AND(VALUE(LEFT($A1203,3))=312,LEFT($G1203,5)="Total",$B1203="G "),VLOOKUP('312'!$F$80,_312_Table3,MATCH('312'!$N$16,_312_Table3_ColumnLookup,0),FALSE),
  IF(AND(VALUE(LEFT($A1203,3))=312,LEFT($G1203,5)="Total",$B1203="O "),VLOOKUP('312'!$F$80,_312_Table3,MATCH('312'!$V$16,_312_Table3_ColumnLookup,0),FALSE),
  IF(AND(VALUE(LEFT($A1203,3))=312,LEFT($G1203,5)="Total",$B1203="Q "),VLOOKUP('312'!$F$80,_312_Table3,MATCH('312'!$X$16,_312_Table3_ColumnLookup,0),FALSE),
  IF(AND(VALUE(LEFT($A1203,3))=312,LEFT($G1203,5)="Total"),VLOOKUP('312'!$F$80,_312_Table3,MATCH(LEFT($B1203,1),_312_Table3_ColumnLookup,0),FALSE),
  IF(AND(VALUE(LEFT($A1203,3))=312,LEN($I1203)=4,$B1203="G"),VLOOKUP($I1203,_312_Table3,MATCH('312'!$N$16,_312_Table3_ColumnLookup,0),FALSE),
  IF(AND(VALUE(LEFT($A1203,3))=312,LEN($I1203)=4,$B1203="O"),VLOOKUP($I1203,_312_Table3,MATCH('312'!$V$16,_312_Table3_ColumnLookup,0),FALSE),
  IF(AND(VALUE(LEFT($A1203,3))=312,LEN($I1203)=4,$B1203="Q"),VLOOKUP($I1203,_312_Table3,MATCH('312'!$X$16,_312_Table3_ColumnLookup,0),FALSE),
  IF(AND(VALUE(LEFT($A1203,3))=312,LEN($I1203)=4),VLOOKUP($I1203,_312_Table3,MATCH(LEFT($B1203,1),_312_Table3_ColumnLookup,0),FALSE)
+N("312"),
  IF(VALUE(LEFT($A1203,3))=313,VLOOKUP(VALUE(MID($B1203,2,1)),_313_Table3,MATCH(MID($B1203,1,1),_313_Table3_ColumnLookup,0),FALSE)
+N("313"),
  IF(AND(VALUE(LEFT($A1203,3))=314,LEN($B1203)=3),VLOOKUP(VALUE(MID($B1203,2,2)),_314_Table3,MATCH(MID($B1203,1,1),_314_Table3_ColumnLookup,0),FALSE),
  IF(VALUE(LEFT($A1203,3))=314,VLOOKUP(VALUE(MID($B1203,2,1)),_314_Table3,MATCH(MID($B1203,1,1),_314_Table3_ColumnLookup,0),FALSE)
+N("314"),
""))))))))))))))))))))))))</f>
        <v>#N/A</v>
      </c>
      <c r="H1203" s="321" t="str">
        <f>IFERROR(
IF(ISERROR($D1203)=FALSE,$D1203,IF(ISERROR($E1203)=FALSE,$E1203,IF(ISERROR($F1203)=FALSE,$F1203
+N("012 checkboxes"),
IF(
IF(OR(LEFT($A1203,9)="Syndicate",LEFT($A1203,12)="NewSyndicate"),VLOOKUP($A1203,'012'!$J:$ZW,MATCH("Link to button",'012'!$J$1:$ZW$1,0),0)
+N("309 checkbox"),
IF($C1203="309 LCR Summary0",VLOOKUP("Notes990",'309'!$P:$ZZ,MATCH("Link to button",'309'!$P$1:$ZZ$1,0),0)
+N("313 checkboxes"),
IF($C1203="313 Financial Information0LcmVsScr",IF($C1203="309 LCR Summary0",VLOOKUP("LcmVsScr",'309'!$N:$ZZ,MATCH("Link to button",'309'!$N$1:$ZZ$1,0),0),
IF($C1203="313 Financial Information0LcrDocAttached",IF($C1203="309 LCR Summary0",VLOOKUP("LcrDocAttached",'309'!$N:$ZZ,MATCH("Link to button",'309'!$N$1:$ZZ$1,0),
0)))))))=1,TRUE,FALSE)
))),"")</f>
        <v/>
      </c>
    </row>
    <row r="1204" spans="1:8">
      <c r="A1204" s="237" t="e">
        <f>VLOOKUP($G1204,CSVLookups!$B:$R,MATCH(A$1,CSVLookups!$B$1:$R$1,0),FALSE)</f>
        <v>#N/A</v>
      </c>
      <c r="B1204" s="237" t="e">
        <f>VLOOKUP($G1204,CSVLookups!$B:$R,MATCH(B$1,CSVLookups!$B$1:$R$1,0),FALSE)</f>
        <v>#N/A</v>
      </c>
      <c r="C1204" s="238" t="e">
        <f t="shared" si="19"/>
        <v>#N/A</v>
      </c>
      <c r="D1204" s="238" t="e">
        <f>IF(AND(VALUE(LEFT($A1204,3))=309,LEN($B1204)=3),VLOOKUP(VALUE(MID($B1204,2,2)),_309_Table1,MATCH(MID($B1204,1,1),_309_Table1_ColumnLookup,0),FALSE),
  IF($C1204="309 LCR SummaryA",OneYearSCR,IF($C1204="309 LCR SummaryB",UltimateSCR,IF(VALUE(LEFT($A1204,3))=309,VLOOKUP(VALUE(MID($B1204,2,1)),_309_Table1,MATCH(MID($B1204,1,1),_309_Table1_ColumnLookup,0),FALSE)
+N("309"),
  IF(VALUE(LEFT($A1204,3))=310,VLOOKUP(VALUE(MID($B1204,2,1)),_310_Table1,MATCH(MID($B1204,1,1),_310_Table1_ColumnLookup,0),FALSE)
+N("310"),
  IF(AND(VALUE(LEFT($A1204,3))=311,LEN($I1204)=4),VLOOKUP($I1204,_311_Table1,MATCH($B1204,_311_Table1_ColumnLookup,0),FALSE),
  IF(AND(VALUE(LEFT($A1204,3))=311,OR($B1204="I2",$B1204="J2",$B1204="K2",$B1204="L2")),VLOOKUP('311'!$G$58,_311_Table1,MATCH(MID($B1204,1,1),_311_Table1_ColumnLookup,0),FALSE),
  IF(AND(VALUE(LEFT($A1204,3))=311,RIGHT($B1204,5)="Total"),VLOOKUP('311'!$G$59,_311_Table1,MATCH(MID($B1204,1,1),_311_Table1_ColumnLookup,0),FALSE),
  IF(VALUE(LEFT($A1204,3))=311,VLOOKUP(VALUE(MID($B1204,2,1)),_311_Table1,MATCH(MID($B1204,1,1),_311_Table1_ColumnLookup,0),FALSE)
+N("311"),
  IF(AND(VALUE(LEFT($A1204,3))=312,LEFT($G1204,10)="Unincepted",$B1204="G "),VLOOKUP(" ULO",_312_Table1,MATCH('312'!$N$16,_312_Table1_ColumnLookup,0),FALSE),
  IF(AND(VALUE(LEFT($A1204,3))=312,LEFT($G1204,10)="Unincepted",$B1204="O "),VLOOKUP(" ULO",_312_Table1,MATCH('312'!$V$16,_312_Table1_ColumnLookup,0),FALSE),
  IF(AND(VALUE(LEFT($A1204,3))=312,LEFT($G1204,10)="Unincepted",$B1204="Q "),VLOOKUP(" ULO",_312_Table1,MATCH('312'!$X$16,_312_Table1_ColumnLookup,0),FALSE),
  IF(AND(VALUE(LEFT($A1204,3))=312,LEFT($G1204,10)="Unincepted"),VLOOKUP(" ULO",_312_Table1,MATCH(LEFT($B1204,1),_312_Table1_ColumnLookup,0),FALSE),
  IF(AND(VALUE(LEFT($A1204,3))=312,LEFT($G1204,5)="Total",$B1204="G "),VLOOKUP('312'!$F$80,_312_Table1,MATCH('312'!$N$16,_312_Table1_ColumnLookup,0),FALSE),
  IF(AND(VALUE(LEFT($A1204,3))=312,LEFT($G1204,5)="Total",$B1204="O "),VLOOKUP('312'!$F$80,_312_Table1,MATCH('312'!$V$16,_312_Table1_ColumnLookup,0),FALSE),
  IF(AND(VALUE(LEFT($A1204,3))=312,LEFT($G1204,5)="Total",$B1204="Q "),VLOOKUP('312'!$F$80,_312_Table1,MATCH('312'!$X$16,_312_Table1_ColumnLookup,0),FALSE),
  IF(AND(VALUE(LEFT($A1204,3))=312,LEFT($G1204,5)="Total"),VLOOKUP('312'!$F$80,_312_Table1,MATCH(LEFT($B1204,1),_312_Table1_ColumnLookup,0),FALSE),
  IF(AND(VALUE(LEFT($A1204,3))=312,LEN($I1204)=4,$B1204="G"),VLOOKUP($I1204,_312_Table1,MATCH('312'!$N$16,_312_Table1_ColumnLookup,0),FALSE),
  IF(AND(VALUE(LEFT($A1204,3))=312,LEN($I1204)=4,$B1204="O"),VLOOKUP($I1204,_312_Table1,MATCH('312'!$V$16,_312_Table1_ColumnLookup,0),FALSE),
  IF(AND(VALUE(LEFT($A1204,3))=312,LEN($I1204)=4,$B1204="Q"),VLOOKUP($I1204,_312_Table1,MATCH('312'!$X$16,_312_Table1_ColumnLookup,0),FALSE),
  IF(AND(VALUE(LEFT($A1204,3))=312,LEN($I1204)=4),VLOOKUP($I1204,_312_Table1,MATCH(LEFT($B1204,1),_312_Table1_ColumnLookup,0),FALSE)
+N("312"),
  IF(VALUE(LEFT($A1204,3))=313,VLOOKUP(VALUE(MID($B1204,2,1)),_313_Table1,MATCH(MID($B1204,1,1),_313_Table1_ColumnLookup,0),FALSE)
+N("313"),
  IF(AND(VALUE(LEFT($A1204,3))=314,LEN($B1204)=3),VLOOKUP(VALUE(MID($B1204,2,2)),_314_Table1,MATCH(MID($B1204,1,1),_314_Table1_ColumnLookup,0),FALSE),
  IF(VALUE(LEFT($A1204,3))=314,VLOOKUP(VALUE(MID($B1204,2,1)),_314_Table1,MATCH(MID($B1204,1,1),_314_Table1_ColumnLookup,0),FALSE)
+N("314"),
""))))))))))))))))))))))))</f>
        <v>#N/A</v>
      </c>
      <c r="E1204" s="238" t="e">
        <f>IF(AND(VALUE(LEFT($A1204,3))=309,LEN($B1204)=3),VLOOKUP(VALUE(MID($B1204,2,2)),_309_Table2,MATCH(MID($B1204,1,1),_309_Table2_ColumnLookup,0),FALSE),
  IF($C1204="309 LCR SummaryA",OneYearSCR,IF($C1204="309 LCR SummaryB",UltimateSCR,IF(VALUE(LEFT($A1204,3))=309,VLOOKUP(VALUE(MID($B1204,2,1)),_309_Table2,MATCH(MID($B1204,1,1),_309_Table2_ColumnLookup,0),FALSE)
+N("309"),
  IF(VALUE(LEFT($A1204,3))=310,VLOOKUP(VALUE(MID($B1204,2,1)),_310_Table2,MATCH(MID($B1204,1,1),_310_Table2_ColumnLookup,0),FALSE)
+N("310"),
  IF(AND(VALUE(LEFT($A1204,3))=311,LEN($I1204)=4),VLOOKUP($I1204,_311_Table2,MATCH($B1204,_311_Table2_ColumnLookup,0),FALSE),
  IF(AND(VALUE(LEFT($A1204,3))=311,OR($B1204="I2",$B1204="J2",$B1204="K2",$B1204="L2")),VLOOKUP('311'!$G$58,_311_Table2,MATCH(MID($B1204,1,1),_311_Table2_ColumnLookup,0),FALSE),
  IF(AND(VALUE(LEFT($A1204,3))=311,RIGHT($B1204,5)="Total"),VLOOKUP('311'!$G$59,_311_Table2,MATCH(MID($B1204,1,1),_311_Table2_ColumnLookup,0),FALSE),
  IF(VALUE(LEFT($A1204,3))=311,VLOOKUP(VALUE(MID($B1204,2,1)),_311_Table2,MATCH(MID($B1204,1,1),_311_Table2_ColumnLookup,0),FALSE)
+N("311"),
  IF(AND(VALUE(LEFT($A1204,3))=312,LEFT($G1204,10)="Unincepted",$B1204="G "),VLOOKUP(" ULO",_312_Table2,MATCH('312'!$N$16,_312_Table2_ColumnLookup,0),FALSE),
  IF(AND(VALUE(LEFT($A1204,3))=312,LEFT($G1204,10)="Unincepted",$B1204="O "),VLOOKUP(" ULO",_312_Table2,MATCH('312'!$V$16,_312_Table2_ColumnLookup,0),FALSE),
  IF(AND(VALUE(LEFT($A1204,3))=312,LEFT($G1204,10)="Unincepted",$B1204="Q "),VLOOKUP(" ULO",_312_Table2,MATCH('312'!$X$16,_312_Table2_ColumnLookup,0),FALSE),
  IF(AND(VALUE(LEFT($A1204,3))=312,LEFT($G1204,10)="Unincepted"),VLOOKUP(" ULO",_312_Table2,MATCH(LEFT($B1204,1),_312_Table2_ColumnLookup,0),FALSE),
  IF(AND(VALUE(LEFT($A1204,3))=312,LEFT($G1204,5)="Total",$B1204="G "),VLOOKUP('312'!$F$80,_312_Table2,MATCH('312'!$N$16,_312_Table2_ColumnLookup,0),FALSE),
  IF(AND(VALUE(LEFT($A1204,3))=312,LEFT($G1204,5)="Total",$B1204="O "),VLOOKUP('312'!$F$80,_312_Table2,MATCH('312'!$V$16,_312_Table2_ColumnLookup,0),FALSE),
  IF(AND(VALUE(LEFT($A1204,3))=312,LEFT($G1204,5)="Total",$B1204="Q "),VLOOKUP('312'!$F$80,_312_Table2,MATCH('312'!$X$16,_312_Table2_ColumnLookup,0),FALSE),
  IF(AND(VALUE(LEFT($A1204,3))=312,LEFT($G1204,5)="Total"),VLOOKUP('312'!$F$80,_312_Table2,MATCH(LEFT($B1204,1),_312_Table2_ColumnLookup,0),FALSE),
  IF(AND(VALUE(LEFT($A1204,3))=312,LEN($I1204)=4,$B1204="G"),VLOOKUP($I1204,_312_Table2,MATCH('312'!$N$16,_312_Table2_ColumnLookup,0),FALSE),
  IF(AND(VALUE(LEFT($A1204,3))=312,LEN($I1204)=4,$B1204="O"),VLOOKUP($I1204,_312_Table2,MATCH('312'!$V$16,_312_Table2_ColumnLookup,0),FALSE),
  IF(AND(VALUE(LEFT($A1204,3))=312,LEN($I1204)=4,$B1204="Q"),VLOOKUP($I1204,_312_Table2,MATCH('312'!$X$16,_312_Table2_ColumnLookup,0),FALSE),
  IF(AND(VALUE(LEFT($A1204,3))=312,LEN($I1204)=4),VLOOKUP($I1204,_312_Table2,MATCH(LEFT($B1204,1),_312_Table2_ColumnLookup,0),FALSE)
+N("312"),
  IF(VALUE(LEFT($A1204,3))=313,VLOOKUP(VALUE(MID($B1204,2,1)),_313_Table2,MATCH(MID($B1204,1,1),_313_Table2_ColumnLookup,0),FALSE)
+N("313"),
  IF(AND(VALUE(LEFT($A1204,3))=314,LEN($B1204)=3),VLOOKUP(VALUE(MID($B1204,2,2)),_314_Table2,MATCH(MID($B1204,1,1),_314_Table2_ColumnLookup,0),FALSE),
  IF(VALUE(LEFT($A1204,3))=314,VLOOKUP(VALUE(MID($B1204,2,1)),_314_Table2,MATCH(MID($B1204,1,1),_314_Table2_ColumnLookup,0),FALSE)
+N("314"),
""))))))))))))))))))))))))</f>
        <v>#N/A</v>
      </c>
      <c r="F1204" s="238" t="e">
        <f>IF(AND(VALUE(LEFT($A1204,3))=309,LEN($B1204)=3),VLOOKUP(VALUE(MID($B1204,2,2)),_309_Table3,MATCH(MID($B1204,1,1),_309_Table3_ColumnLookup,0),FALSE),
  IF($C1204="309 LCR SummaryA",OneYearSCR,IF($C1204="309 LCR SummaryB",UltimateSCR,IF(VALUE(LEFT($A1204,3))=309,VLOOKUP(VALUE(MID($B1204,2,1)),_309_Table3,MATCH(MID($B1204,1,1),_309_Table3_ColumnLookup,0),FALSE)
+N("309"),
  IF(VALUE(LEFT($A1204,3))=310,VLOOKUP(VALUE(MID($B1204,2,1)),_310_Table3,MATCH(MID($B1204,1,1),_310_Table3_ColumnLookup,0),FALSE)
+N("310"),
  IF(AND(VALUE(LEFT($A1204,3))=311,LEN($I1204)=4),VLOOKUP($I1204,_311_Table3,MATCH($B1204,_311_Table3_ColumnLookup,0),FALSE),
  IF(AND(VALUE(LEFT($A1204,3))=311,OR($B1204="I2",$B1204="J2",$B1204="K2",$B1204="L2")),VLOOKUP('311'!$G$58,_311_Table3,MATCH(MID($B1204,1,1),_311_Table3_ColumnLookup,0),FALSE),
  IF(AND(VALUE(LEFT($A1204,3))=311,RIGHT($B1204,5)="Total"),VLOOKUP('311'!$G$59,_311_Table3,MATCH(MID($B1204,1,1),_311_Table3_ColumnLookup,0),FALSE),
  IF(VALUE(LEFT($A1204,3))=311,VLOOKUP(VALUE(MID($B1204,2,1)),_311_Table3,MATCH(MID($B1204,1,1),_311_Table3_ColumnLookup,0),FALSE)
+N("311"),
  IF(AND(VALUE(LEFT($A1204,3))=312,LEFT($G1204,10)="Unincepted",$B1204="G "),VLOOKUP(" ULO",_312_Table3,MATCH('312'!$N$16,_312_Table3_ColumnLookup,0),FALSE),
  IF(AND(VALUE(LEFT($A1204,3))=312,LEFT($G1204,10)="Unincepted",$B1204="O "),VLOOKUP(" ULO",_312_Table3,MATCH('312'!$V$16,_312_Table3_ColumnLookup,0),FALSE),
  IF(AND(VALUE(LEFT($A1204,3))=312,LEFT($G1204,10)="Unincepted",$B1204="Q "),VLOOKUP(" ULO",_312_Table3,MATCH('312'!$X$16,_312_Table3_ColumnLookup,0),FALSE),
  IF(AND(VALUE(LEFT($A1204,3))=312,LEFT($G1204,10)="Unincepted"),VLOOKUP(" ULO",_312_Table3,MATCH(LEFT($B1204,1),_312_Table3_ColumnLookup,0),FALSE),
  IF(AND(VALUE(LEFT($A1204,3))=312,LEFT($G1204,5)="Total",$B1204="G "),VLOOKUP('312'!$F$80,_312_Table3,MATCH('312'!$N$16,_312_Table3_ColumnLookup,0),FALSE),
  IF(AND(VALUE(LEFT($A1204,3))=312,LEFT($G1204,5)="Total",$B1204="O "),VLOOKUP('312'!$F$80,_312_Table3,MATCH('312'!$V$16,_312_Table3_ColumnLookup,0),FALSE),
  IF(AND(VALUE(LEFT($A1204,3))=312,LEFT($G1204,5)="Total",$B1204="Q "),VLOOKUP('312'!$F$80,_312_Table3,MATCH('312'!$X$16,_312_Table3_ColumnLookup,0),FALSE),
  IF(AND(VALUE(LEFT($A1204,3))=312,LEFT($G1204,5)="Total"),VLOOKUP('312'!$F$80,_312_Table3,MATCH(LEFT($B1204,1),_312_Table3_ColumnLookup,0),FALSE),
  IF(AND(VALUE(LEFT($A1204,3))=312,LEN($I1204)=4,$B1204="G"),VLOOKUP($I1204,_312_Table3,MATCH('312'!$N$16,_312_Table3_ColumnLookup,0),FALSE),
  IF(AND(VALUE(LEFT($A1204,3))=312,LEN($I1204)=4,$B1204="O"),VLOOKUP($I1204,_312_Table3,MATCH('312'!$V$16,_312_Table3_ColumnLookup,0),FALSE),
  IF(AND(VALUE(LEFT($A1204,3))=312,LEN($I1204)=4,$B1204="Q"),VLOOKUP($I1204,_312_Table3,MATCH('312'!$X$16,_312_Table3_ColumnLookup,0),FALSE),
  IF(AND(VALUE(LEFT($A1204,3))=312,LEN($I1204)=4),VLOOKUP($I1204,_312_Table3,MATCH(LEFT($B1204,1),_312_Table3_ColumnLookup,0),FALSE)
+N("312"),
  IF(VALUE(LEFT($A1204,3))=313,VLOOKUP(VALUE(MID($B1204,2,1)),_313_Table3,MATCH(MID($B1204,1,1),_313_Table3_ColumnLookup,0),FALSE)
+N("313"),
  IF(AND(VALUE(LEFT($A1204,3))=314,LEN($B1204)=3),VLOOKUP(VALUE(MID($B1204,2,2)),_314_Table3,MATCH(MID($B1204,1,1),_314_Table3_ColumnLookup,0),FALSE),
  IF(VALUE(LEFT($A1204,3))=314,VLOOKUP(VALUE(MID($B1204,2,1)),_314_Table3,MATCH(MID($B1204,1,1),_314_Table3_ColumnLookup,0),FALSE)
+N("314"),
""))))))))))))))))))))))))</f>
        <v>#N/A</v>
      </c>
      <c r="H1204" s="321" t="str">
        <f>IFERROR(
IF(ISERROR($D1204)=FALSE,$D1204,IF(ISERROR($E1204)=FALSE,$E1204,IF(ISERROR($F1204)=FALSE,$F1204
+N("012 checkboxes"),
IF(
IF(OR(LEFT($A1204,9)="Syndicate",LEFT($A1204,12)="NewSyndicate"),VLOOKUP($A1204,'012'!$J:$ZW,MATCH("Link to button",'012'!$J$1:$ZW$1,0),0)
+N("309 checkbox"),
IF($C1204="309 LCR Summary0",VLOOKUP("Notes990",'309'!$P:$ZZ,MATCH("Link to button",'309'!$P$1:$ZZ$1,0),0)
+N("313 checkboxes"),
IF($C1204="313 Financial Information0LcmVsScr",IF($C1204="309 LCR Summary0",VLOOKUP("LcmVsScr",'309'!$N:$ZZ,MATCH("Link to button",'309'!$N$1:$ZZ$1,0),0),
IF($C1204="313 Financial Information0LcrDocAttached",IF($C1204="309 LCR Summary0",VLOOKUP("LcrDocAttached",'309'!$N:$ZZ,MATCH("Link to button",'309'!$N$1:$ZZ$1,0),
0)))))))=1,TRUE,FALSE)
))),"")</f>
        <v/>
      </c>
    </row>
    <row r="1205" spans="1:8">
      <c r="A1205" s="237" t="e">
        <f>VLOOKUP($G1205,CSVLookups!$B:$R,MATCH(A$1,CSVLookups!$B$1:$R$1,0),FALSE)</f>
        <v>#N/A</v>
      </c>
      <c r="B1205" s="237" t="e">
        <f>VLOOKUP($G1205,CSVLookups!$B:$R,MATCH(B$1,CSVLookups!$B$1:$R$1,0),FALSE)</f>
        <v>#N/A</v>
      </c>
      <c r="C1205" s="238" t="e">
        <f t="shared" si="19"/>
        <v>#N/A</v>
      </c>
      <c r="D1205" s="238" t="e">
        <f>IF(AND(VALUE(LEFT($A1205,3))=309,LEN($B1205)=3),VLOOKUP(VALUE(MID($B1205,2,2)),_309_Table1,MATCH(MID($B1205,1,1),_309_Table1_ColumnLookup,0),FALSE),
  IF($C1205="309 LCR SummaryA",OneYearSCR,IF($C1205="309 LCR SummaryB",UltimateSCR,IF(VALUE(LEFT($A1205,3))=309,VLOOKUP(VALUE(MID($B1205,2,1)),_309_Table1,MATCH(MID($B1205,1,1),_309_Table1_ColumnLookup,0),FALSE)
+N("309"),
  IF(VALUE(LEFT($A1205,3))=310,VLOOKUP(VALUE(MID($B1205,2,1)),_310_Table1,MATCH(MID($B1205,1,1),_310_Table1_ColumnLookup,0),FALSE)
+N("310"),
  IF(AND(VALUE(LEFT($A1205,3))=311,LEN($I1205)=4),VLOOKUP($I1205,_311_Table1,MATCH($B1205,_311_Table1_ColumnLookup,0),FALSE),
  IF(AND(VALUE(LEFT($A1205,3))=311,OR($B1205="I2",$B1205="J2",$B1205="K2",$B1205="L2")),VLOOKUP('311'!$G$58,_311_Table1,MATCH(MID($B1205,1,1),_311_Table1_ColumnLookup,0),FALSE),
  IF(AND(VALUE(LEFT($A1205,3))=311,RIGHT($B1205,5)="Total"),VLOOKUP('311'!$G$59,_311_Table1,MATCH(MID($B1205,1,1),_311_Table1_ColumnLookup,0),FALSE),
  IF(VALUE(LEFT($A1205,3))=311,VLOOKUP(VALUE(MID($B1205,2,1)),_311_Table1,MATCH(MID($B1205,1,1),_311_Table1_ColumnLookup,0),FALSE)
+N("311"),
  IF(AND(VALUE(LEFT($A1205,3))=312,LEFT($G1205,10)="Unincepted",$B1205="G "),VLOOKUP(" ULO",_312_Table1,MATCH('312'!$N$16,_312_Table1_ColumnLookup,0),FALSE),
  IF(AND(VALUE(LEFT($A1205,3))=312,LEFT($G1205,10)="Unincepted",$B1205="O "),VLOOKUP(" ULO",_312_Table1,MATCH('312'!$V$16,_312_Table1_ColumnLookup,0),FALSE),
  IF(AND(VALUE(LEFT($A1205,3))=312,LEFT($G1205,10)="Unincepted",$B1205="Q "),VLOOKUP(" ULO",_312_Table1,MATCH('312'!$X$16,_312_Table1_ColumnLookup,0),FALSE),
  IF(AND(VALUE(LEFT($A1205,3))=312,LEFT($G1205,10)="Unincepted"),VLOOKUP(" ULO",_312_Table1,MATCH(LEFT($B1205,1),_312_Table1_ColumnLookup,0),FALSE),
  IF(AND(VALUE(LEFT($A1205,3))=312,LEFT($G1205,5)="Total",$B1205="G "),VLOOKUP('312'!$F$80,_312_Table1,MATCH('312'!$N$16,_312_Table1_ColumnLookup,0),FALSE),
  IF(AND(VALUE(LEFT($A1205,3))=312,LEFT($G1205,5)="Total",$B1205="O "),VLOOKUP('312'!$F$80,_312_Table1,MATCH('312'!$V$16,_312_Table1_ColumnLookup,0),FALSE),
  IF(AND(VALUE(LEFT($A1205,3))=312,LEFT($G1205,5)="Total",$B1205="Q "),VLOOKUP('312'!$F$80,_312_Table1,MATCH('312'!$X$16,_312_Table1_ColumnLookup,0),FALSE),
  IF(AND(VALUE(LEFT($A1205,3))=312,LEFT($G1205,5)="Total"),VLOOKUP('312'!$F$80,_312_Table1,MATCH(LEFT($B1205,1),_312_Table1_ColumnLookup,0),FALSE),
  IF(AND(VALUE(LEFT($A1205,3))=312,LEN($I1205)=4,$B1205="G"),VLOOKUP($I1205,_312_Table1,MATCH('312'!$N$16,_312_Table1_ColumnLookup,0),FALSE),
  IF(AND(VALUE(LEFT($A1205,3))=312,LEN($I1205)=4,$B1205="O"),VLOOKUP($I1205,_312_Table1,MATCH('312'!$V$16,_312_Table1_ColumnLookup,0),FALSE),
  IF(AND(VALUE(LEFT($A1205,3))=312,LEN($I1205)=4,$B1205="Q"),VLOOKUP($I1205,_312_Table1,MATCH('312'!$X$16,_312_Table1_ColumnLookup,0),FALSE),
  IF(AND(VALUE(LEFT($A1205,3))=312,LEN($I1205)=4),VLOOKUP($I1205,_312_Table1,MATCH(LEFT($B1205,1),_312_Table1_ColumnLookup,0),FALSE)
+N("312"),
  IF(VALUE(LEFT($A1205,3))=313,VLOOKUP(VALUE(MID($B1205,2,1)),_313_Table1,MATCH(MID($B1205,1,1),_313_Table1_ColumnLookup,0),FALSE)
+N("313"),
  IF(AND(VALUE(LEFT($A1205,3))=314,LEN($B1205)=3),VLOOKUP(VALUE(MID($B1205,2,2)),_314_Table1,MATCH(MID($B1205,1,1),_314_Table1_ColumnLookup,0),FALSE),
  IF(VALUE(LEFT($A1205,3))=314,VLOOKUP(VALUE(MID($B1205,2,1)),_314_Table1,MATCH(MID($B1205,1,1),_314_Table1_ColumnLookup,0),FALSE)
+N("314"),
""))))))))))))))))))))))))</f>
        <v>#N/A</v>
      </c>
      <c r="E1205" s="238" t="e">
        <f>IF(AND(VALUE(LEFT($A1205,3))=309,LEN($B1205)=3),VLOOKUP(VALUE(MID($B1205,2,2)),_309_Table2,MATCH(MID($B1205,1,1),_309_Table2_ColumnLookup,0),FALSE),
  IF($C1205="309 LCR SummaryA",OneYearSCR,IF($C1205="309 LCR SummaryB",UltimateSCR,IF(VALUE(LEFT($A1205,3))=309,VLOOKUP(VALUE(MID($B1205,2,1)),_309_Table2,MATCH(MID($B1205,1,1),_309_Table2_ColumnLookup,0),FALSE)
+N("309"),
  IF(VALUE(LEFT($A1205,3))=310,VLOOKUP(VALUE(MID($B1205,2,1)),_310_Table2,MATCH(MID($B1205,1,1),_310_Table2_ColumnLookup,0),FALSE)
+N("310"),
  IF(AND(VALUE(LEFT($A1205,3))=311,LEN($I1205)=4),VLOOKUP($I1205,_311_Table2,MATCH($B1205,_311_Table2_ColumnLookup,0),FALSE),
  IF(AND(VALUE(LEFT($A1205,3))=311,OR($B1205="I2",$B1205="J2",$B1205="K2",$B1205="L2")),VLOOKUP('311'!$G$58,_311_Table2,MATCH(MID($B1205,1,1),_311_Table2_ColumnLookup,0),FALSE),
  IF(AND(VALUE(LEFT($A1205,3))=311,RIGHT($B1205,5)="Total"),VLOOKUP('311'!$G$59,_311_Table2,MATCH(MID($B1205,1,1),_311_Table2_ColumnLookup,0),FALSE),
  IF(VALUE(LEFT($A1205,3))=311,VLOOKUP(VALUE(MID($B1205,2,1)),_311_Table2,MATCH(MID($B1205,1,1),_311_Table2_ColumnLookup,0),FALSE)
+N("311"),
  IF(AND(VALUE(LEFT($A1205,3))=312,LEFT($G1205,10)="Unincepted",$B1205="G "),VLOOKUP(" ULO",_312_Table2,MATCH('312'!$N$16,_312_Table2_ColumnLookup,0),FALSE),
  IF(AND(VALUE(LEFT($A1205,3))=312,LEFT($G1205,10)="Unincepted",$B1205="O "),VLOOKUP(" ULO",_312_Table2,MATCH('312'!$V$16,_312_Table2_ColumnLookup,0),FALSE),
  IF(AND(VALUE(LEFT($A1205,3))=312,LEFT($G1205,10)="Unincepted",$B1205="Q "),VLOOKUP(" ULO",_312_Table2,MATCH('312'!$X$16,_312_Table2_ColumnLookup,0),FALSE),
  IF(AND(VALUE(LEFT($A1205,3))=312,LEFT($G1205,10)="Unincepted"),VLOOKUP(" ULO",_312_Table2,MATCH(LEFT($B1205,1),_312_Table2_ColumnLookup,0),FALSE),
  IF(AND(VALUE(LEFT($A1205,3))=312,LEFT($G1205,5)="Total",$B1205="G "),VLOOKUP('312'!$F$80,_312_Table2,MATCH('312'!$N$16,_312_Table2_ColumnLookup,0),FALSE),
  IF(AND(VALUE(LEFT($A1205,3))=312,LEFT($G1205,5)="Total",$B1205="O "),VLOOKUP('312'!$F$80,_312_Table2,MATCH('312'!$V$16,_312_Table2_ColumnLookup,0),FALSE),
  IF(AND(VALUE(LEFT($A1205,3))=312,LEFT($G1205,5)="Total",$B1205="Q "),VLOOKUP('312'!$F$80,_312_Table2,MATCH('312'!$X$16,_312_Table2_ColumnLookup,0),FALSE),
  IF(AND(VALUE(LEFT($A1205,3))=312,LEFT($G1205,5)="Total"),VLOOKUP('312'!$F$80,_312_Table2,MATCH(LEFT($B1205,1),_312_Table2_ColumnLookup,0),FALSE),
  IF(AND(VALUE(LEFT($A1205,3))=312,LEN($I1205)=4,$B1205="G"),VLOOKUP($I1205,_312_Table2,MATCH('312'!$N$16,_312_Table2_ColumnLookup,0),FALSE),
  IF(AND(VALUE(LEFT($A1205,3))=312,LEN($I1205)=4,$B1205="O"),VLOOKUP($I1205,_312_Table2,MATCH('312'!$V$16,_312_Table2_ColumnLookup,0),FALSE),
  IF(AND(VALUE(LEFT($A1205,3))=312,LEN($I1205)=4,$B1205="Q"),VLOOKUP($I1205,_312_Table2,MATCH('312'!$X$16,_312_Table2_ColumnLookup,0),FALSE),
  IF(AND(VALUE(LEFT($A1205,3))=312,LEN($I1205)=4),VLOOKUP($I1205,_312_Table2,MATCH(LEFT($B1205,1),_312_Table2_ColumnLookup,0),FALSE)
+N("312"),
  IF(VALUE(LEFT($A1205,3))=313,VLOOKUP(VALUE(MID($B1205,2,1)),_313_Table2,MATCH(MID($B1205,1,1),_313_Table2_ColumnLookup,0),FALSE)
+N("313"),
  IF(AND(VALUE(LEFT($A1205,3))=314,LEN($B1205)=3),VLOOKUP(VALUE(MID($B1205,2,2)),_314_Table2,MATCH(MID($B1205,1,1),_314_Table2_ColumnLookup,0),FALSE),
  IF(VALUE(LEFT($A1205,3))=314,VLOOKUP(VALUE(MID($B1205,2,1)),_314_Table2,MATCH(MID($B1205,1,1),_314_Table2_ColumnLookup,0),FALSE)
+N("314"),
""))))))))))))))))))))))))</f>
        <v>#N/A</v>
      </c>
      <c r="F1205" s="238" t="e">
        <f>IF(AND(VALUE(LEFT($A1205,3))=309,LEN($B1205)=3),VLOOKUP(VALUE(MID($B1205,2,2)),_309_Table3,MATCH(MID($B1205,1,1),_309_Table3_ColumnLookup,0),FALSE),
  IF($C1205="309 LCR SummaryA",OneYearSCR,IF($C1205="309 LCR SummaryB",UltimateSCR,IF(VALUE(LEFT($A1205,3))=309,VLOOKUP(VALUE(MID($B1205,2,1)),_309_Table3,MATCH(MID($B1205,1,1),_309_Table3_ColumnLookup,0),FALSE)
+N("309"),
  IF(VALUE(LEFT($A1205,3))=310,VLOOKUP(VALUE(MID($B1205,2,1)),_310_Table3,MATCH(MID($B1205,1,1),_310_Table3_ColumnLookup,0),FALSE)
+N("310"),
  IF(AND(VALUE(LEFT($A1205,3))=311,LEN($I1205)=4),VLOOKUP($I1205,_311_Table3,MATCH($B1205,_311_Table3_ColumnLookup,0),FALSE),
  IF(AND(VALUE(LEFT($A1205,3))=311,OR($B1205="I2",$B1205="J2",$B1205="K2",$B1205="L2")),VLOOKUP('311'!$G$58,_311_Table3,MATCH(MID($B1205,1,1),_311_Table3_ColumnLookup,0),FALSE),
  IF(AND(VALUE(LEFT($A1205,3))=311,RIGHT($B1205,5)="Total"),VLOOKUP('311'!$G$59,_311_Table3,MATCH(MID($B1205,1,1),_311_Table3_ColumnLookup,0),FALSE),
  IF(VALUE(LEFT($A1205,3))=311,VLOOKUP(VALUE(MID($B1205,2,1)),_311_Table3,MATCH(MID($B1205,1,1),_311_Table3_ColumnLookup,0),FALSE)
+N("311"),
  IF(AND(VALUE(LEFT($A1205,3))=312,LEFT($G1205,10)="Unincepted",$B1205="G "),VLOOKUP(" ULO",_312_Table3,MATCH('312'!$N$16,_312_Table3_ColumnLookup,0),FALSE),
  IF(AND(VALUE(LEFT($A1205,3))=312,LEFT($G1205,10)="Unincepted",$B1205="O "),VLOOKUP(" ULO",_312_Table3,MATCH('312'!$V$16,_312_Table3_ColumnLookup,0),FALSE),
  IF(AND(VALUE(LEFT($A1205,3))=312,LEFT($G1205,10)="Unincepted",$B1205="Q "),VLOOKUP(" ULO",_312_Table3,MATCH('312'!$X$16,_312_Table3_ColumnLookup,0),FALSE),
  IF(AND(VALUE(LEFT($A1205,3))=312,LEFT($G1205,10)="Unincepted"),VLOOKUP(" ULO",_312_Table3,MATCH(LEFT($B1205,1),_312_Table3_ColumnLookup,0),FALSE),
  IF(AND(VALUE(LEFT($A1205,3))=312,LEFT($G1205,5)="Total",$B1205="G "),VLOOKUP('312'!$F$80,_312_Table3,MATCH('312'!$N$16,_312_Table3_ColumnLookup,0),FALSE),
  IF(AND(VALUE(LEFT($A1205,3))=312,LEFT($G1205,5)="Total",$B1205="O "),VLOOKUP('312'!$F$80,_312_Table3,MATCH('312'!$V$16,_312_Table3_ColumnLookup,0),FALSE),
  IF(AND(VALUE(LEFT($A1205,3))=312,LEFT($G1205,5)="Total",$B1205="Q "),VLOOKUP('312'!$F$80,_312_Table3,MATCH('312'!$X$16,_312_Table3_ColumnLookup,0),FALSE),
  IF(AND(VALUE(LEFT($A1205,3))=312,LEFT($G1205,5)="Total"),VLOOKUP('312'!$F$80,_312_Table3,MATCH(LEFT($B1205,1),_312_Table3_ColumnLookup,0),FALSE),
  IF(AND(VALUE(LEFT($A1205,3))=312,LEN($I1205)=4,$B1205="G"),VLOOKUP($I1205,_312_Table3,MATCH('312'!$N$16,_312_Table3_ColumnLookup,0),FALSE),
  IF(AND(VALUE(LEFT($A1205,3))=312,LEN($I1205)=4,$B1205="O"),VLOOKUP($I1205,_312_Table3,MATCH('312'!$V$16,_312_Table3_ColumnLookup,0),FALSE),
  IF(AND(VALUE(LEFT($A1205,3))=312,LEN($I1205)=4,$B1205="Q"),VLOOKUP($I1205,_312_Table3,MATCH('312'!$X$16,_312_Table3_ColumnLookup,0),FALSE),
  IF(AND(VALUE(LEFT($A1205,3))=312,LEN($I1205)=4),VLOOKUP($I1205,_312_Table3,MATCH(LEFT($B1205,1),_312_Table3_ColumnLookup,0),FALSE)
+N("312"),
  IF(VALUE(LEFT($A1205,3))=313,VLOOKUP(VALUE(MID($B1205,2,1)),_313_Table3,MATCH(MID($B1205,1,1),_313_Table3_ColumnLookup,0),FALSE)
+N("313"),
  IF(AND(VALUE(LEFT($A1205,3))=314,LEN($B1205)=3),VLOOKUP(VALUE(MID($B1205,2,2)),_314_Table3,MATCH(MID($B1205,1,1),_314_Table3_ColumnLookup,0),FALSE),
  IF(VALUE(LEFT($A1205,3))=314,VLOOKUP(VALUE(MID($B1205,2,1)),_314_Table3,MATCH(MID($B1205,1,1),_314_Table3_ColumnLookup,0),FALSE)
+N("314"),
""))))))))))))))))))))))))</f>
        <v>#N/A</v>
      </c>
      <c r="H1205" s="321" t="str">
        <f>IFERROR(
IF(ISERROR($D1205)=FALSE,$D1205,IF(ISERROR($E1205)=FALSE,$E1205,IF(ISERROR($F1205)=FALSE,$F1205
+N("012 checkboxes"),
IF(
IF(OR(LEFT($A1205,9)="Syndicate",LEFT($A1205,12)="NewSyndicate"),VLOOKUP($A1205,'012'!$J:$ZW,MATCH("Link to button",'012'!$J$1:$ZW$1,0),0)
+N("309 checkbox"),
IF($C1205="309 LCR Summary0",VLOOKUP("Notes990",'309'!$P:$ZZ,MATCH("Link to button",'309'!$P$1:$ZZ$1,0),0)
+N("313 checkboxes"),
IF($C1205="313 Financial Information0LcmVsScr",IF($C1205="309 LCR Summary0",VLOOKUP("LcmVsScr",'309'!$N:$ZZ,MATCH("Link to button",'309'!$N$1:$ZZ$1,0),0),
IF($C1205="313 Financial Information0LcrDocAttached",IF($C1205="309 LCR Summary0",VLOOKUP("LcrDocAttached",'309'!$N:$ZZ,MATCH("Link to button",'309'!$N$1:$ZZ$1,0),
0)))))))=1,TRUE,FALSE)
))),"")</f>
        <v/>
      </c>
    </row>
    <row r="1206" spans="1:8">
      <c r="A1206" s="237" t="e">
        <f>VLOOKUP($G1206,CSVLookups!$B:$R,MATCH(A$1,CSVLookups!$B$1:$R$1,0),FALSE)</f>
        <v>#N/A</v>
      </c>
      <c r="B1206" s="237" t="e">
        <f>VLOOKUP($G1206,CSVLookups!$B:$R,MATCH(B$1,CSVLookups!$B$1:$R$1,0),FALSE)</f>
        <v>#N/A</v>
      </c>
      <c r="C1206" s="238" t="e">
        <f t="shared" si="19"/>
        <v>#N/A</v>
      </c>
      <c r="D1206" s="238" t="e">
        <f>IF(AND(VALUE(LEFT($A1206,3))=309,LEN($B1206)=3),VLOOKUP(VALUE(MID($B1206,2,2)),_309_Table1,MATCH(MID($B1206,1,1),_309_Table1_ColumnLookup,0),FALSE),
  IF($C1206="309 LCR SummaryA",OneYearSCR,IF($C1206="309 LCR SummaryB",UltimateSCR,IF(VALUE(LEFT($A1206,3))=309,VLOOKUP(VALUE(MID($B1206,2,1)),_309_Table1,MATCH(MID($B1206,1,1),_309_Table1_ColumnLookup,0),FALSE)
+N("309"),
  IF(VALUE(LEFT($A1206,3))=310,VLOOKUP(VALUE(MID($B1206,2,1)),_310_Table1,MATCH(MID($B1206,1,1),_310_Table1_ColumnLookup,0),FALSE)
+N("310"),
  IF(AND(VALUE(LEFT($A1206,3))=311,LEN($I1206)=4),VLOOKUP($I1206,_311_Table1,MATCH($B1206,_311_Table1_ColumnLookup,0),FALSE),
  IF(AND(VALUE(LEFT($A1206,3))=311,OR($B1206="I2",$B1206="J2",$B1206="K2",$B1206="L2")),VLOOKUP('311'!$G$58,_311_Table1,MATCH(MID($B1206,1,1),_311_Table1_ColumnLookup,0),FALSE),
  IF(AND(VALUE(LEFT($A1206,3))=311,RIGHT($B1206,5)="Total"),VLOOKUP('311'!$G$59,_311_Table1,MATCH(MID($B1206,1,1),_311_Table1_ColumnLookup,0),FALSE),
  IF(VALUE(LEFT($A1206,3))=311,VLOOKUP(VALUE(MID($B1206,2,1)),_311_Table1,MATCH(MID($B1206,1,1),_311_Table1_ColumnLookup,0),FALSE)
+N("311"),
  IF(AND(VALUE(LEFT($A1206,3))=312,LEFT($G1206,10)="Unincepted",$B1206="G "),VLOOKUP(" ULO",_312_Table1,MATCH('312'!$N$16,_312_Table1_ColumnLookup,0),FALSE),
  IF(AND(VALUE(LEFT($A1206,3))=312,LEFT($G1206,10)="Unincepted",$B1206="O "),VLOOKUP(" ULO",_312_Table1,MATCH('312'!$V$16,_312_Table1_ColumnLookup,0),FALSE),
  IF(AND(VALUE(LEFT($A1206,3))=312,LEFT($G1206,10)="Unincepted",$B1206="Q "),VLOOKUP(" ULO",_312_Table1,MATCH('312'!$X$16,_312_Table1_ColumnLookup,0),FALSE),
  IF(AND(VALUE(LEFT($A1206,3))=312,LEFT($G1206,10)="Unincepted"),VLOOKUP(" ULO",_312_Table1,MATCH(LEFT($B1206,1),_312_Table1_ColumnLookup,0),FALSE),
  IF(AND(VALUE(LEFT($A1206,3))=312,LEFT($G1206,5)="Total",$B1206="G "),VLOOKUP('312'!$F$80,_312_Table1,MATCH('312'!$N$16,_312_Table1_ColumnLookup,0),FALSE),
  IF(AND(VALUE(LEFT($A1206,3))=312,LEFT($G1206,5)="Total",$B1206="O "),VLOOKUP('312'!$F$80,_312_Table1,MATCH('312'!$V$16,_312_Table1_ColumnLookup,0),FALSE),
  IF(AND(VALUE(LEFT($A1206,3))=312,LEFT($G1206,5)="Total",$B1206="Q "),VLOOKUP('312'!$F$80,_312_Table1,MATCH('312'!$X$16,_312_Table1_ColumnLookup,0),FALSE),
  IF(AND(VALUE(LEFT($A1206,3))=312,LEFT($G1206,5)="Total"),VLOOKUP('312'!$F$80,_312_Table1,MATCH(LEFT($B1206,1),_312_Table1_ColumnLookup,0),FALSE),
  IF(AND(VALUE(LEFT($A1206,3))=312,LEN($I1206)=4,$B1206="G"),VLOOKUP($I1206,_312_Table1,MATCH('312'!$N$16,_312_Table1_ColumnLookup,0),FALSE),
  IF(AND(VALUE(LEFT($A1206,3))=312,LEN($I1206)=4,$B1206="O"),VLOOKUP($I1206,_312_Table1,MATCH('312'!$V$16,_312_Table1_ColumnLookup,0),FALSE),
  IF(AND(VALUE(LEFT($A1206,3))=312,LEN($I1206)=4,$B1206="Q"),VLOOKUP($I1206,_312_Table1,MATCH('312'!$X$16,_312_Table1_ColumnLookup,0),FALSE),
  IF(AND(VALUE(LEFT($A1206,3))=312,LEN($I1206)=4),VLOOKUP($I1206,_312_Table1,MATCH(LEFT($B1206,1),_312_Table1_ColumnLookup,0),FALSE)
+N("312"),
  IF(VALUE(LEFT($A1206,3))=313,VLOOKUP(VALUE(MID($B1206,2,1)),_313_Table1,MATCH(MID($B1206,1,1),_313_Table1_ColumnLookup,0),FALSE)
+N("313"),
  IF(AND(VALUE(LEFT($A1206,3))=314,LEN($B1206)=3),VLOOKUP(VALUE(MID($B1206,2,2)),_314_Table1,MATCH(MID($B1206,1,1),_314_Table1_ColumnLookup,0),FALSE),
  IF(VALUE(LEFT($A1206,3))=314,VLOOKUP(VALUE(MID($B1206,2,1)),_314_Table1,MATCH(MID($B1206,1,1),_314_Table1_ColumnLookup,0),FALSE)
+N("314"),
""))))))))))))))))))))))))</f>
        <v>#N/A</v>
      </c>
      <c r="E1206" s="238" t="e">
        <f>IF(AND(VALUE(LEFT($A1206,3))=309,LEN($B1206)=3),VLOOKUP(VALUE(MID($B1206,2,2)),_309_Table2,MATCH(MID($B1206,1,1),_309_Table2_ColumnLookup,0),FALSE),
  IF($C1206="309 LCR SummaryA",OneYearSCR,IF($C1206="309 LCR SummaryB",UltimateSCR,IF(VALUE(LEFT($A1206,3))=309,VLOOKUP(VALUE(MID($B1206,2,1)),_309_Table2,MATCH(MID($B1206,1,1),_309_Table2_ColumnLookup,0),FALSE)
+N("309"),
  IF(VALUE(LEFT($A1206,3))=310,VLOOKUP(VALUE(MID($B1206,2,1)),_310_Table2,MATCH(MID($B1206,1,1),_310_Table2_ColumnLookup,0),FALSE)
+N("310"),
  IF(AND(VALUE(LEFT($A1206,3))=311,LEN($I1206)=4),VLOOKUP($I1206,_311_Table2,MATCH($B1206,_311_Table2_ColumnLookup,0),FALSE),
  IF(AND(VALUE(LEFT($A1206,3))=311,OR($B1206="I2",$B1206="J2",$B1206="K2",$B1206="L2")),VLOOKUP('311'!$G$58,_311_Table2,MATCH(MID($B1206,1,1),_311_Table2_ColumnLookup,0),FALSE),
  IF(AND(VALUE(LEFT($A1206,3))=311,RIGHT($B1206,5)="Total"),VLOOKUP('311'!$G$59,_311_Table2,MATCH(MID($B1206,1,1),_311_Table2_ColumnLookup,0),FALSE),
  IF(VALUE(LEFT($A1206,3))=311,VLOOKUP(VALUE(MID($B1206,2,1)),_311_Table2,MATCH(MID($B1206,1,1),_311_Table2_ColumnLookup,0),FALSE)
+N("311"),
  IF(AND(VALUE(LEFT($A1206,3))=312,LEFT($G1206,10)="Unincepted",$B1206="G "),VLOOKUP(" ULO",_312_Table2,MATCH('312'!$N$16,_312_Table2_ColumnLookup,0),FALSE),
  IF(AND(VALUE(LEFT($A1206,3))=312,LEFT($G1206,10)="Unincepted",$B1206="O "),VLOOKUP(" ULO",_312_Table2,MATCH('312'!$V$16,_312_Table2_ColumnLookup,0),FALSE),
  IF(AND(VALUE(LEFT($A1206,3))=312,LEFT($G1206,10)="Unincepted",$B1206="Q "),VLOOKUP(" ULO",_312_Table2,MATCH('312'!$X$16,_312_Table2_ColumnLookup,0),FALSE),
  IF(AND(VALUE(LEFT($A1206,3))=312,LEFT($G1206,10)="Unincepted"),VLOOKUP(" ULO",_312_Table2,MATCH(LEFT($B1206,1),_312_Table2_ColumnLookup,0),FALSE),
  IF(AND(VALUE(LEFT($A1206,3))=312,LEFT($G1206,5)="Total",$B1206="G "),VLOOKUP('312'!$F$80,_312_Table2,MATCH('312'!$N$16,_312_Table2_ColumnLookup,0),FALSE),
  IF(AND(VALUE(LEFT($A1206,3))=312,LEFT($G1206,5)="Total",$B1206="O "),VLOOKUP('312'!$F$80,_312_Table2,MATCH('312'!$V$16,_312_Table2_ColumnLookup,0),FALSE),
  IF(AND(VALUE(LEFT($A1206,3))=312,LEFT($G1206,5)="Total",$B1206="Q "),VLOOKUP('312'!$F$80,_312_Table2,MATCH('312'!$X$16,_312_Table2_ColumnLookup,0),FALSE),
  IF(AND(VALUE(LEFT($A1206,3))=312,LEFT($G1206,5)="Total"),VLOOKUP('312'!$F$80,_312_Table2,MATCH(LEFT($B1206,1),_312_Table2_ColumnLookup,0),FALSE),
  IF(AND(VALUE(LEFT($A1206,3))=312,LEN($I1206)=4,$B1206="G"),VLOOKUP($I1206,_312_Table2,MATCH('312'!$N$16,_312_Table2_ColumnLookup,0),FALSE),
  IF(AND(VALUE(LEFT($A1206,3))=312,LEN($I1206)=4,$B1206="O"),VLOOKUP($I1206,_312_Table2,MATCH('312'!$V$16,_312_Table2_ColumnLookup,0),FALSE),
  IF(AND(VALUE(LEFT($A1206,3))=312,LEN($I1206)=4,$B1206="Q"),VLOOKUP($I1206,_312_Table2,MATCH('312'!$X$16,_312_Table2_ColumnLookup,0),FALSE),
  IF(AND(VALUE(LEFT($A1206,3))=312,LEN($I1206)=4),VLOOKUP($I1206,_312_Table2,MATCH(LEFT($B1206,1),_312_Table2_ColumnLookup,0),FALSE)
+N("312"),
  IF(VALUE(LEFT($A1206,3))=313,VLOOKUP(VALUE(MID($B1206,2,1)),_313_Table2,MATCH(MID($B1206,1,1),_313_Table2_ColumnLookup,0),FALSE)
+N("313"),
  IF(AND(VALUE(LEFT($A1206,3))=314,LEN($B1206)=3),VLOOKUP(VALUE(MID($B1206,2,2)),_314_Table2,MATCH(MID($B1206,1,1),_314_Table2_ColumnLookup,0),FALSE),
  IF(VALUE(LEFT($A1206,3))=314,VLOOKUP(VALUE(MID($B1206,2,1)),_314_Table2,MATCH(MID($B1206,1,1),_314_Table2_ColumnLookup,0),FALSE)
+N("314"),
""))))))))))))))))))))))))</f>
        <v>#N/A</v>
      </c>
      <c r="F1206" s="238" t="e">
        <f>IF(AND(VALUE(LEFT($A1206,3))=309,LEN($B1206)=3),VLOOKUP(VALUE(MID($B1206,2,2)),_309_Table3,MATCH(MID($B1206,1,1),_309_Table3_ColumnLookup,0),FALSE),
  IF($C1206="309 LCR SummaryA",OneYearSCR,IF($C1206="309 LCR SummaryB",UltimateSCR,IF(VALUE(LEFT($A1206,3))=309,VLOOKUP(VALUE(MID($B1206,2,1)),_309_Table3,MATCH(MID($B1206,1,1),_309_Table3_ColumnLookup,0),FALSE)
+N("309"),
  IF(VALUE(LEFT($A1206,3))=310,VLOOKUP(VALUE(MID($B1206,2,1)),_310_Table3,MATCH(MID($B1206,1,1),_310_Table3_ColumnLookup,0),FALSE)
+N("310"),
  IF(AND(VALUE(LEFT($A1206,3))=311,LEN($I1206)=4),VLOOKUP($I1206,_311_Table3,MATCH($B1206,_311_Table3_ColumnLookup,0),FALSE),
  IF(AND(VALUE(LEFT($A1206,3))=311,OR($B1206="I2",$B1206="J2",$B1206="K2",$B1206="L2")),VLOOKUP('311'!$G$58,_311_Table3,MATCH(MID($B1206,1,1),_311_Table3_ColumnLookup,0),FALSE),
  IF(AND(VALUE(LEFT($A1206,3))=311,RIGHT($B1206,5)="Total"),VLOOKUP('311'!$G$59,_311_Table3,MATCH(MID($B1206,1,1),_311_Table3_ColumnLookup,0),FALSE),
  IF(VALUE(LEFT($A1206,3))=311,VLOOKUP(VALUE(MID($B1206,2,1)),_311_Table3,MATCH(MID($B1206,1,1),_311_Table3_ColumnLookup,0),FALSE)
+N("311"),
  IF(AND(VALUE(LEFT($A1206,3))=312,LEFT($G1206,10)="Unincepted",$B1206="G "),VLOOKUP(" ULO",_312_Table3,MATCH('312'!$N$16,_312_Table3_ColumnLookup,0),FALSE),
  IF(AND(VALUE(LEFT($A1206,3))=312,LEFT($G1206,10)="Unincepted",$B1206="O "),VLOOKUP(" ULO",_312_Table3,MATCH('312'!$V$16,_312_Table3_ColumnLookup,0),FALSE),
  IF(AND(VALUE(LEFT($A1206,3))=312,LEFT($G1206,10)="Unincepted",$B1206="Q "),VLOOKUP(" ULO",_312_Table3,MATCH('312'!$X$16,_312_Table3_ColumnLookup,0),FALSE),
  IF(AND(VALUE(LEFT($A1206,3))=312,LEFT($G1206,10)="Unincepted"),VLOOKUP(" ULO",_312_Table3,MATCH(LEFT($B1206,1),_312_Table3_ColumnLookup,0),FALSE),
  IF(AND(VALUE(LEFT($A1206,3))=312,LEFT($G1206,5)="Total",$B1206="G "),VLOOKUP('312'!$F$80,_312_Table3,MATCH('312'!$N$16,_312_Table3_ColumnLookup,0),FALSE),
  IF(AND(VALUE(LEFT($A1206,3))=312,LEFT($G1206,5)="Total",$B1206="O "),VLOOKUP('312'!$F$80,_312_Table3,MATCH('312'!$V$16,_312_Table3_ColumnLookup,0),FALSE),
  IF(AND(VALUE(LEFT($A1206,3))=312,LEFT($G1206,5)="Total",$B1206="Q "),VLOOKUP('312'!$F$80,_312_Table3,MATCH('312'!$X$16,_312_Table3_ColumnLookup,0),FALSE),
  IF(AND(VALUE(LEFT($A1206,3))=312,LEFT($G1206,5)="Total"),VLOOKUP('312'!$F$80,_312_Table3,MATCH(LEFT($B1206,1),_312_Table3_ColumnLookup,0),FALSE),
  IF(AND(VALUE(LEFT($A1206,3))=312,LEN($I1206)=4,$B1206="G"),VLOOKUP($I1206,_312_Table3,MATCH('312'!$N$16,_312_Table3_ColumnLookup,0),FALSE),
  IF(AND(VALUE(LEFT($A1206,3))=312,LEN($I1206)=4,$B1206="O"),VLOOKUP($I1206,_312_Table3,MATCH('312'!$V$16,_312_Table3_ColumnLookup,0),FALSE),
  IF(AND(VALUE(LEFT($A1206,3))=312,LEN($I1206)=4,$B1206="Q"),VLOOKUP($I1206,_312_Table3,MATCH('312'!$X$16,_312_Table3_ColumnLookup,0),FALSE),
  IF(AND(VALUE(LEFT($A1206,3))=312,LEN($I1206)=4),VLOOKUP($I1206,_312_Table3,MATCH(LEFT($B1206,1),_312_Table3_ColumnLookup,0),FALSE)
+N("312"),
  IF(VALUE(LEFT($A1206,3))=313,VLOOKUP(VALUE(MID($B1206,2,1)),_313_Table3,MATCH(MID($B1206,1,1),_313_Table3_ColumnLookup,0),FALSE)
+N("313"),
  IF(AND(VALUE(LEFT($A1206,3))=314,LEN($B1206)=3),VLOOKUP(VALUE(MID($B1206,2,2)),_314_Table3,MATCH(MID($B1206,1,1),_314_Table3_ColumnLookup,0),FALSE),
  IF(VALUE(LEFT($A1206,3))=314,VLOOKUP(VALUE(MID($B1206,2,1)),_314_Table3,MATCH(MID($B1206,1,1),_314_Table3_ColumnLookup,0),FALSE)
+N("314"),
""))))))))))))))))))))))))</f>
        <v>#N/A</v>
      </c>
      <c r="H1206" s="321" t="str">
        <f>IFERROR(
IF(ISERROR($D1206)=FALSE,$D1206,IF(ISERROR($E1206)=FALSE,$E1206,IF(ISERROR($F1206)=FALSE,$F1206
+N("012 checkboxes"),
IF(
IF(OR(LEFT($A1206,9)="Syndicate",LEFT($A1206,12)="NewSyndicate"),VLOOKUP($A1206,'012'!$J:$ZW,MATCH("Link to button",'012'!$J$1:$ZW$1,0),0)
+N("309 checkbox"),
IF($C1206="309 LCR Summary0",VLOOKUP("Notes990",'309'!$P:$ZZ,MATCH("Link to button",'309'!$P$1:$ZZ$1,0),0)
+N("313 checkboxes"),
IF($C1206="313 Financial Information0LcmVsScr",IF($C1206="309 LCR Summary0",VLOOKUP("LcmVsScr",'309'!$N:$ZZ,MATCH("Link to button",'309'!$N$1:$ZZ$1,0),0),
IF($C1206="313 Financial Information0LcrDocAttached",IF($C1206="309 LCR Summary0",VLOOKUP("LcrDocAttached",'309'!$N:$ZZ,MATCH("Link to button",'309'!$N$1:$ZZ$1,0),
0)))))))=1,TRUE,FALSE)
))),"")</f>
        <v/>
      </c>
    </row>
    <row r="1207" spans="1:8">
      <c r="A1207" s="237" t="e">
        <f>VLOOKUP($G1207,CSVLookups!$B:$R,MATCH(A$1,CSVLookups!$B$1:$R$1,0),FALSE)</f>
        <v>#N/A</v>
      </c>
      <c r="B1207" s="237" t="e">
        <f>VLOOKUP($G1207,CSVLookups!$B:$R,MATCH(B$1,CSVLookups!$B$1:$R$1,0),FALSE)</f>
        <v>#N/A</v>
      </c>
      <c r="C1207" s="238" t="e">
        <f t="shared" si="19"/>
        <v>#N/A</v>
      </c>
      <c r="D1207" s="238" t="e">
        <f>IF(AND(VALUE(LEFT($A1207,3))=309,LEN($B1207)=3),VLOOKUP(VALUE(MID($B1207,2,2)),_309_Table1,MATCH(MID($B1207,1,1),_309_Table1_ColumnLookup,0),FALSE),
  IF($C1207="309 LCR SummaryA",OneYearSCR,IF($C1207="309 LCR SummaryB",UltimateSCR,IF(VALUE(LEFT($A1207,3))=309,VLOOKUP(VALUE(MID($B1207,2,1)),_309_Table1,MATCH(MID($B1207,1,1),_309_Table1_ColumnLookup,0),FALSE)
+N("309"),
  IF(VALUE(LEFT($A1207,3))=310,VLOOKUP(VALUE(MID($B1207,2,1)),_310_Table1,MATCH(MID($B1207,1,1),_310_Table1_ColumnLookup,0),FALSE)
+N("310"),
  IF(AND(VALUE(LEFT($A1207,3))=311,LEN($I1207)=4),VLOOKUP($I1207,_311_Table1,MATCH($B1207,_311_Table1_ColumnLookup,0),FALSE),
  IF(AND(VALUE(LEFT($A1207,3))=311,OR($B1207="I2",$B1207="J2",$B1207="K2",$B1207="L2")),VLOOKUP('311'!$G$58,_311_Table1,MATCH(MID($B1207,1,1),_311_Table1_ColumnLookup,0),FALSE),
  IF(AND(VALUE(LEFT($A1207,3))=311,RIGHT($B1207,5)="Total"),VLOOKUP('311'!$G$59,_311_Table1,MATCH(MID($B1207,1,1),_311_Table1_ColumnLookup,0),FALSE),
  IF(VALUE(LEFT($A1207,3))=311,VLOOKUP(VALUE(MID($B1207,2,1)),_311_Table1,MATCH(MID($B1207,1,1),_311_Table1_ColumnLookup,0),FALSE)
+N("311"),
  IF(AND(VALUE(LEFT($A1207,3))=312,LEFT($G1207,10)="Unincepted",$B1207="G "),VLOOKUP(" ULO",_312_Table1,MATCH('312'!$N$16,_312_Table1_ColumnLookup,0),FALSE),
  IF(AND(VALUE(LEFT($A1207,3))=312,LEFT($G1207,10)="Unincepted",$B1207="O "),VLOOKUP(" ULO",_312_Table1,MATCH('312'!$V$16,_312_Table1_ColumnLookup,0),FALSE),
  IF(AND(VALUE(LEFT($A1207,3))=312,LEFT($G1207,10)="Unincepted",$B1207="Q "),VLOOKUP(" ULO",_312_Table1,MATCH('312'!$X$16,_312_Table1_ColumnLookup,0),FALSE),
  IF(AND(VALUE(LEFT($A1207,3))=312,LEFT($G1207,10)="Unincepted"),VLOOKUP(" ULO",_312_Table1,MATCH(LEFT($B1207,1),_312_Table1_ColumnLookup,0),FALSE),
  IF(AND(VALUE(LEFT($A1207,3))=312,LEFT($G1207,5)="Total",$B1207="G "),VLOOKUP('312'!$F$80,_312_Table1,MATCH('312'!$N$16,_312_Table1_ColumnLookup,0),FALSE),
  IF(AND(VALUE(LEFT($A1207,3))=312,LEFT($G1207,5)="Total",$B1207="O "),VLOOKUP('312'!$F$80,_312_Table1,MATCH('312'!$V$16,_312_Table1_ColumnLookup,0),FALSE),
  IF(AND(VALUE(LEFT($A1207,3))=312,LEFT($G1207,5)="Total",$B1207="Q "),VLOOKUP('312'!$F$80,_312_Table1,MATCH('312'!$X$16,_312_Table1_ColumnLookup,0),FALSE),
  IF(AND(VALUE(LEFT($A1207,3))=312,LEFT($G1207,5)="Total"),VLOOKUP('312'!$F$80,_312_Table1,MATCH(LEFT($B1207,1),_312_Table1_ColumnLookup,0),FALSE),
  IF(AND(VALUE(LEFT($A1207,3))=312,LEN($I1207)=4,$B1207="G"),VLOOKUP($I1207,_312_Table1,MATCH('312'!$N$16,_312_Table1_ColumnLookup,0),FALSE),
  IF(AND(VALUE(LEFT($A1207,3))=312,LEN($I1207)=4,$B1207="O"),VLOOKUP($I1207,_312_Table1,MATCH('312'!$V$16,_312_Table1_ColumnLookup,0),FALSE),
  IF(AND(VALUE(LEFT($A1207,3))=312,LEN($I1207)=4,$B1207="Q"),VLOOKUP($I1207,_312_Table1,MATCH('312'!$X$16,_312_Table1_ColumnLookup,0),FALSE),
  IF(AND(VALUE(LEFT($A1207,3))=312,LEN($I1207)=4),VLOOKUP($I1207,_312_Table1,MATCH(LEFT($B1207,1),_312_Table1_ColumnLookup,0),FALSE)
+N("312"),
  IF(VALUE(LEFT($A1207,3))=313,VLOOKUP(VALUE(MID($B1207,2,1)),_313_Table1,MATCH(MID($B1207,1,1),_313_Table1_ColumnLookup,0),FALSE)
+N("313"),
  IF(AND(VALUE(LEFT($A1207,3))=314,LEN($B1207)=3),VLOOKUP(VALUE(MID($B1207,2,2)),_314_Table1,MATCH(MID($B1207,1,1),_314_Table1_ColumnLookup,0),FALSE),
  IF(VALUE(LEFT($A1207,3))=314,VLOOKUP(VALUE(MID($B1207,2,1)),_314_Table1,MATCH(MID($B1207,1,1),_314_Table1_ColumnLookup,0),FALSE)
+N("314"),
""))))))))))))))))))))))))</f>
        <v>#N/A</v>
      </c>
      <c r="E1207" s="238" t="e">
        <f>IF(AND(VALUE(LEFT($A1207,3))=309,LEN($B1207)=3),VLOOKUP(VALUE(MID($B1207,2,2)),_309_Table2,MATCH(MID($B1207,1,1),_309_Table2_ColumnLookup,0),FALSE),
  IF($C1207="309 LCR SummaryA",OneYearSCR,IF($C1207="309 LCR SummaryB",UltimateSCR,IF(VALUE(LEFT($A1207,3))=309,VLOOKUP(VALUE(MID($B1207,2,1)),_309_Table2,MATCH(MID($B1207,1,1),_309_Table2_ColumnLookup,0),FALSE)
+N("309"),
  IF(VALUE(LEFT($A1207,3))=310,VLOOKUP(VALUE(MID($B1207,2,1)),_310_Table2,MATCH(MID($B1207,1,1),_310_Table2_ColumnLookup,0),FALSE)
+N("310"),
  IF(AND(VALUE(LEFT($A1207,3))=311,LEN($I1207)=4),VLOOKUP($I1207,_311_Table2,MATCH($B1207,_311_Table2_ColumnLookup,0),FALSE),
  IF(AND(VALUE(LEFT($A1207,3))=311,OR($B1207="I2",$B1207="J2",$B1207="K2",$B1207="L2")),VLOOKUP('311'!$G$58,_311_Table2,MATCH(MID($B1207,1,1),_311_Table2_ColumnLookup,0),FALSE),
  IF(AND(VALUE(LEFT($A1207,3))=311,RIGHT($B1207,5)="Total"),VLOOKUP('311'!$G$59,_311_Table2,MATCH(MID($B1207,1,1),_311_Table2_ColumnLookup,0),FALSE),
  IF(VALUE(LEFT($A1207,3))=311,VLOOKUP(VALUE(MID($B1207,2,1)),_311_Table2,MATCH(MID($B1207,1,1),_311_Table2_ColumnLookup,0),FALSE)
+N("311"),
  IF(AND(VALUE(LEFT($A1207,3))=312,LEFT($G1207,10)="Unincepted",$B1207="G "),VLOOKUP(" ULO",_312_Table2,MATCH('312'!$N$16,_312_Table2_ColumnLookup,0),FALSE),
  IF(AND(VALUE(LEFT($A1207,3))=312,LEFT($G1207,10)="Unincepted",$B1207="O "),VLOOKUP(" ULO",_312_Table2,MATCH('312'!$V$16,_312_Table2_ColumnLookup,0),FALSE),
  IF(AND(VALUE(LEFT($A1207,3))=312,LEFT($G1207,10)="Unincepted",$B1207="Q "),VLOOKUP(" ULO",_312_Table2,MATCH('312'!$X$16,_312_Table2_ColumnLookup,0),FALSE),
  IF(AND(VALUE(LEFT($A1207,3))=312,LEFT($G1207,10)="Unincepted"),VLOOKUP(" ULO",_312_Table2,MATCH(LEFT($B1207,1),_312_Table2_ColumnLookup,0),FALSE),
  IF(AND(VALUE(LEFT($A1207,3))=312,LEFT($G1207,5)="Total",$B1207="G "),VLOOKUP('312'!$F$80,_312_Table2,MATCH('312'!$N$16,_312_Table2_ColumnLookup,0),FALSE),
  IF(AND(VALUE(LEFT($A1207,3))=312,LEFT($G1207,5)="Total",$B1207="O "),VLOOKUP('312'!$F$80,_312_Table2,MATCH('312'!$V$16,_312_Table2_ColumnLookup,0),FALSE),
  IF(AND(VALUE(LEFT($A1207,3))=312,LEFT($G1207,5)="Total",$B1207="Q "),VLOOKUP('312'!$F$80,_312_Table2,MATCH('312'!$X$16,_312_Table2_ColumnLookup,0),FALSE),
  IF(AND(VALUE(LEFT($A1207,3))=312,LEFT($G1207,5)="Total"),VLOOKUP('312'!$F$80,_312_Table2,MATCH(LEFT($B1207,1),_312_Table2_ColumnLookup,0),FALSE),
  IF(AND(VALUE(LEFT($A1207,3))=312,LEN($I1207)=4,$B1207="G"),VLOOKUP($I1207,_312_Table2,MATCH('312'!$N$16,_312_Table2_ColumnLookup,0),FALSE),
  IF(AND(VALUE(LEFT($A1207,3))=312,LEN($I1207)=4,$B1207="O"),VLOOKUP($I1207,_312_Table2,MATCH('312'!$V$16,_312_Table2_ColumnLookup,0),FALSE),
  IF(AND(VALUE(LEFT($A1207,3))=312,LEN($I1207)=4,$B1207="Q"),VLOOKUP($I1207,_312_Table2,MATCH('312'!$X$16,_312_Table2_ColumnLookup,0),FALSE),
  IF(AND(VALUE(LEFT($A1207,3))=312,LEN($I1207)=4),VLOOKUP($I1207,_312_Table2,MATCH(LEFT($B1207,1),_312_Table2_ColumnLookup,0),FALSE)
+N("312"),
  IF(VALUE(LEFT($A1207,3))=313,VLOOKUP(VALUE(MID($B1207,2,1)),_313_Table2,MATCH(MID($B1207,1,1),_313_Table2_ColumnLookup,0),FALSE)
+N("313"),
  IF(AND(VALUE(LEFT($A1207,3))=314,LEN($B1207)=3),VLOOKUP(VALUE(MID($B1207,2,2)),_314_Table2,MATCH(MID($B1207,1,1),_314_Table2_ColumnLookup,0),FALSE),
  IF(VALUE(LEFT($A1207,3))=314,VLOOKUP(VALUE(MID($B1207,2,1)),_314_Table2,MATCH(MID($B1207,1,1),_314_Table2_ColumnLookup,0),FALSE)
+N("314"),
""))))))))))))))))))))))))</f>
        <v>#N/A</v>
      </c>
      <c r="F1207" s="238" t="e">
        <f>IF(AND(VALUE(LEFT($A1207,3))=309,LEN($B1207)=3),VLOOKUP(VALUE(MID($B1207,2,2)),_309_Table3,MATCH(MID($B1207,1,1),_309_Table3_ColumnLookup,0),FALSE),
  IF($C1207="309 LCR SummaryA",OneYearSCR,IF($C1207="309 LCR SummaryB",UltimateSCR,IF(VALUE(LEFT($A1207,3))=309,VLOOKUP(VALUE(MID($B1207,2,1)),_309_Table3,MATCH(MID($B1207,1,1),_309_Table3_ColumnLookup,0),FALSE)
+N("309"),
  IF(VALUE(LEFT($A1207,3))=310,VLOOKUP(VALUE(MID($B1207,2,1)),_310_Table3,MATCH(MID($B1207,1,1),_310_Table3_ColumnLookup,0),FALSE)
+N("310"),
  IF(AND(VALUE(LEFT($A1207,3))=311,LEN($I1207)=4),VLOOKUP($I1207,_311_Table3,MATCH($B1207,_311_Table3_ColumnLookup,0),FALSE),
  IF(AND(VALUE(LEFT($A1207,3))=311,OR($B1207="I2",$B1207="J2",$B1207="K2",$B1207="L2")),VLOOKUP('311'!$G$58,_311_Table3,MATCH(MID($B1207,1,1),_311_Table3_ColumnLookup,0),FALSE),
  IF(AND(VALUE(LEFT($A1207,3))=311,RIGHT($B1207,5)="Total"),VLOOKUP('311'!$G$59,_311_Table3,MATCH(MID($B1207,1,1),_311_Table3_ColumnLookup,0),FALSE),
  IF(VALUE(LEFT($A1207,3))=311,VLOOKUP(VALUE(MID($B1207,2,1)),_311_Table3,MATCH(MID($B1207,1,1),_311_Table3_ColumnLookup,0),FALSE)
+N("311"),
  IF(AND(VALUE(LEFT($A1207,3))=312,LEFT($G1207,10)="Unincepted",$B1207="G "),VLOOKUP(" ULO",_312_Table3,MATCH('312'!$N$16,_312_Table3_ColumnLookup,0),FALSE),
  IF(AND(VALUE(LEFT($A1207,3))=312,LEFT($G1207,10)="Unincepted",$B1207="O "),VLOOKUP(" ULO",_312_Table3,MATCH('312'!$V$16,_312_Table3_ColumnLookup,0),FALSE),
  IF(AND(VALUE(LEFT($A1207,3))=312,LEFT($G1207,10)="Unincepted",$B1207="Q "),VLOOKUP(" ULO",_312_Table3,MATCH('312'!$X$16,_312_Table3_ColumnLookup,0),FALSE),
  IF(AND(VALUE(LEFT($A1207,3))=312,LEFT($G1207,10)="Unincepted"),VLOOKUP(" ULO",_312_Table3,MATCH(LEFT($B1207,1),_312_Table3_ColumnLookup,0),FALSE),
  IF(AND(VALUE(LEFT($A1207,3))=312,LEFT($G1207,5)="Total",$B1207="G "),VLOOKUP('312'!$F$80,_312_Table3,MATCH('312'!$N$16,_312_Table3_ColumnLookup,0),FALSE),
  IF(AND(VALUE(LEFT($A1207,3))=312,LEFT($G1207,5)="Total",$B1207="O "),VLOOKUP('312'!$F$80,_312_Table3,MATCH('312'!$V$16,_312_Table3_ColumnLookup,0),FALSE),
  IF(AND(VALUE(LEFT($A1207,3))=312,LEFT($G1207,5)="Total",$B1207="Q "),VLOOKUP('312'!$F$80,_312_Table3,MATCH('312'!$X$16,_312_Table3_ColumnLookup,0),FALSE),
  IF(AND(VALUE(LEFT($A1207,3))=312,LEFT($G1207,5)="Total"),VLOOKUP('312'!$F$80,_312_Table3,MATCH(LEFT($B1207,1),_312_Table3_ColumnLookup,0),FALSE),
  IF(AND(VALUE(LEFT($A1207,3))=312,LEN($I1207)=4,$B1207="G"),VLOOKUP($I1207,_312_Table3,MATCH('312'!$N$16,_312_Table3_ColumnLookup,0),FALSE),
  IF(AND(VALUE(LEFT($A1207,3))=312,LEN($I1207)=4,$B1207="O"),VLOOKUP($I1207,_312_Table3,MATCH('312'!$V$16,_312_Table3_ColumnLookup,0),FALSE),
  IF(AND(VALUE(LEFT($A1207,3))=312,LEN($I1207)=4,$B1207="Q"),VLOOKUP($I1207,_312_Table3,MATCH('312'!$X$16,_312_Table3_ColumnLookup,0),FALSE),
  IF(AND(VALUE(LEFT($A1207,3))=312,LEN($I1207)=4),VLOOKUP($I1207,_312_Table3,MATCH(LEFT($B1207,1),_312_Table3_ColumnLookup,0),FALSE)
+N("312"),
  IF(VALUE(LEFT($A1207,3))=313,VLOOKUP(VALUE(MID($B1207,2,1)),_313_Table3,MATCH(MID($B1207,1,1),_313_Table3_ColumnLookup,0),FALSE)
+N("313"),
  IF(AND(VALUE(LEFT($A1207,3))=314,LEN($B1207)=3),VLOOKUP(VALUE(MID($B1207,2,2)),_314_Table3,MATCH(MID($B1207,1,1),_314_Table3_ColumnLookup,0),FALSE),
  IF(VALUE(LEFT($A1207,3))=314,VLOOKUP(VALUE(MID($B1207,2,1)),_314_Table3,MATCH(MID($B1207,1,1),_314_Table3_ColumnLookup,0),FALSE)
+N("314"),
""))))))))))))))))))))))))</f>
        <v>#N/A</v>
      </c>
      <c r="H1207" s="321" t="str">
        <f>IFERROR(
IF(ISERROR($D1207)=FALSE,$D1207,IF(ISERROR($E1207)=FALSE,$E1207,IF(ISERROR($F1207)=FALSE,$F1207
+N("012 checkboxes"),
IF(
IF(OR(LEFT($A1207,9)="Syndicate",LEFT($A1207,12)="NewSyndicate"),VLOOKUP($A1207,'012'!$J:$ZW,MATCH("Link to button",'012'!$J$1:$ZW$1,0),0)
+N("309 checkbox"),
IF($C1207="309 LCR Summary0",VLOOKUP("Notes990",'309'!$P:$ZZ,MATCH("Link to button",'309'!$P$1:$ZZ$1,0),0)
+N("313 checkboxes"),
IF($C1207="313 Financial Information0LcmVsScr",IF($C1207="309 LCR Summary0",VLOOKUP("LcmVsScr",'309'!$N:$ZZ,MATCH("Link to button",'309'!$N$1:$ZZ$1,0),0),
IF($C1207="313 Financial Information0LcrDocAttached",IF($C1207="309 LCR Summary0",VLOOKUP("LcrDocAttached",'309'!$N:$ZZ,MATCH("Link to button",'309'!$N$1:$ZZ$1,0),
0)))))))=1,TRUE,FALSE)
))),"")</f>
        <v/>
      </c>
    </row>
    <row r="1208" spans="1:8">
      <c r="A1208" s="237" t="e">
        <f>VLOOKUP($G1208,CSVLookups!$B:$R,MATCH(A$1,CSVLookups!$B$1:$R$1,0),FALSE)</f>
        <v>#N/A</v>
      </c>
      <c r="B1208" s="237" t="e">
        <f>VLOOKUP($G1208,CSVLookups!$B:$R,MATCH(B$1,CSVLookups!$B$1:$R$1,0),FALSE)</f>
        <v>#N/A</v>
      </c>
      <c r="C1208" s="238" t="e">
        <f t="shared" si="19"/>
        <v>#N/A</v>
      </c>
      <c r="D1208" s="238" t="e">
        <f>IF(AND(VALUE(LEFT($A1208,3))=309,LEN($B1208)=3),VLOOKUP(VALUE(MID($B1208,2,2)),_309_Table1,MATCH(MID($B1208,1,1),_309_Table1_ColumnLookup,0),FALSE),
  IF($C1208="309 LCR SummaryA",OneYearSCR,IF($C1208="309 LCR SummaryB",UltimateSCR,IF(VALUE(LEFT($A1208,3))=309,VLOOKUP(VALUE(MID($B1208,2,1)),_309_Table1,MATCH(MID($B1208,1,1),_309_Table1_ColumnLookup,0),FALSE)
+N("309"),
  IF(VALUE(LEFT($A1208,3))=310,VLOOKUP(VALUE(MID($B1208,2,1)),_310_Table1,MATCH(MID($B1208,1,1),_310_Table1_ColumnLookup,0),FALSE)
+N("310"),
  IF(AND(VALUE(LEFT($A1208,3))=311,LEN($I1208)=4),VLOOKUP($I1208,_311_Table1,MATCH($B1208,_311_Table1_ColumnLookup,0),FALSE),
  IF(AND(VALUE(LEFT($A1208,3))=311,OR($B1208="I2",$B1208="J2",$B1208="K2",$B1208="L2")),VLOOKUP('311'!$G$58,_311_Table1,MATCH(MID($B1208,1,1),_311_Table1_ColumnLookup,0),FALSE),
  IF(AND(VALUE(LEFT($A1208,3))=311,RIGHT($B1208,5)="Total"),VLOOKUP('311'!$G$59,_311_Table1,MATCH(MID($B1208,1,1),_311_Table1_ColumnLookup,0),FALSE),
  IF(VALUE(LEFT($A1208,3))=311,VLOOKUP(VALUE(MID($B1208,2,1)),_311_Table1,MATCH(MID($B1208,1,1),_311_Table1_ColumnLookup,0),FALSE)
+N("311"),
  IF(AND(VALUE(LEFT($A1208,3))=312,LEFT($G1208,10)="Unincepted",$B1208="G "),VLOOKUP(" ULO",_312_Table1,MATCH('312'!$N$16,_312_Table1_ColumnLookup,0),FALSE),
  IF(AND(VALUE(LEFT($A1208,3))=312,LEFT($G1208,10)="Unincepted",$B1208="O "),VLOOKUP(" ULO",_312_Table1,MATCH('312'!$V$16,_312_Table1_ColumnLookup,0),FALSE),
  IF(AND(VALUE(LEFT($A1208,3))=312,LEFT($G1208,10)="Unincepted",$B1208="Q "),VLOOKUP(" ULO",_312_Table1,MATCH('312'!$X$16,_312_Table1_ColumnLookup,0),FALSE),
  IF(AND(VALUE(LEFT($A1208,3))=312,LEFT($G1208,10)="Unincepted"),VLOOKUP(" ULO",_312_Table1,MATCH(LEFT($B1208,1),_312_Table1_ColumnLookup,0),FALSE),
  IF(AND(VALUE(LEFT($A1208,3))=312,LEFT($G1208,5)="Total",$B1208="G "),VLOOKUP('312'!$F$80,_312_Table1,MATCH('312'!$N$16,_312_Table1_ColumnLookup,0),FALSE),
  IF(AND(VALUE(LEFT($A1208,3))=312,LEFT($G1208,5)="Total",$B1208="O "),VLOOKUP('312'!$F$80,_312_Table1,MATCH('312'!$V$16,_312_Table1_ColumnLookup,0),FALSE),
  IF(AND(VALUE(LEFT($A1208,3))=312,LEFT($G1208,5)="Total",$B1208="Q "),VLOOKUP('312'!$F$80,_312_Table1,MATCH('312'!$X$16,_312_Table1_ColumnLookup,0),FALSE),
  IF(AND(VALUE(LEFT($A1208,3))=312,LEFT($G1208,5)="Total"),VLOOKUP('312'!$F$80,_312_Table1,MATCH(LEFT($B1208,1),_312_Table1_ColumnLookup,0),FALSE),
  IF(AND(VALUE(LEFT($A1208,3))=312,LEN($I1208)=4,$B1208="G"),VLOOKUP($I1208,_312_Table1,MATCH('312'!$N$16,_312_Table1_ColumnLookup,0),FALSE),
  IF(AND(VALUE(LEFT($A1208,3))=312,LEN($I1208)=4,$B1208="O"),VLOOKUP($I1208,_312_Table1,MATCH('312'!$V$16,_312_Table1_ColumnLookup,0),FALSE),
  IF(AND(VALUE(LEFT($A1208,3))=312,LEN($I1208)=4,$B1208="Q"),VLOOKUP($I1208,_312_Table1,MATCH('312'!$X$16,_312_Table1_ColumnLookup,0),FALSE),
  IF(AND(VALUE(LEFT($A1208,3))=312,LEN($I1208)=4),VLOOKUP($I1208,_312_Table1,MATCH(LEFT($B1208,1),_312_Table1_ColumnLookup,0),FALSE)
+N("312"),
  IF(VALUE(LEFT($A1208,3))=313,VLOOKUP(VALUE(MID($B1208,2,1)),_313_Table1,MATCH(MID($B1208,1,1),_313_Table1_ColumnLookup,0),FALSE)
+N("313"),
  IF(AND(VALUE(LEFT($A1208,3))=314,LEN($B1208)=3),VLOOKUP(VALUE(MID($B1208,2,2)),_314_Table1,MATCH(MID($B1208,1,1),_314_Table1_ColumnLookup,0),FALSE),
  IF(VALUE(LEFT($A1208,3))=314,VLOOKUP(VALUE(MID($B1208,2,1)),_314_Table1,MATCH(MID($B1208,1,1),_314_Table1_ColumnLookup,0),FALSE)
+N("314"),
""))))))))))))))))))))))))</f>
        <v>#N/A</v>
      </c>
      <c r="E1208" s="238" t="e">
        <f>IF(AND(VALUE(LEFT($A1208,3))=309,LEN($B1208)=3),VLOOKUP(VALUE(MID($B1208,2,2)),_309_Table2,MATCH(MID($B1208,1,1),_309_Table2_ColumnLookup,0),FALSE),
  IF($C1208="309 LCR SummaryA",OneYearSCR,IF($C1208="309 LCR SummaryB",UltimateSCR,IF(VALUE(LEFT($A1208,3))=309,VLOOKUP(VALUE(MID($B1208,2,1)),_309_Table2,MATCH(MID($B1208,1,1),_309_Table2_ColumnLookup,0),FALSE)
+N("309"),
  IF(VALUE(LEFT($A1208,3))=310,VLOOKUP(VALUE(MID($B1208,2,1)),_310_Table2,MATCH(MID($B1208,1,1),_310_Table2_ColumnLookup,0),FALSE)
+N("310"),
  IF(AND(VALUE(LEFT($A1208,3))=311,LEN($I1208)=4),VLOOKUP($I1208,_311_Table2,MATCH($B1208,_311_Table2_ColumnLookup,0),FALSE),
  IF(AND(VALUE(LEFT($A1208,3))=311,OR($B1208="I2",$B1208="J2",$B1208="K2",$B1208="L2")),VLOOKUP('311'!$G$58,_311_Table2,MATCH(MID($B1208,1,1),_311_Table2_ColumnLookup,0),FALSE),
  IF(AND(VALUE(LEFT($A1208,3))=311,RIGHT($B1208,5)="Total"),VLOOKUP('311'!$G$59,_311_Table2,MATCH(MID($B1208,1,1),_311_Table2_ColumnLookup,0),FALSE),
  IF(VALUE(LEFT($A1208,3))=311,VLOOKUP(VALUE(MID($B1208,2,1)),_311_Table2,MATCH(MID($B1208,1,1),_311_Table2_ColumnLookup,0),FALSE)
+N("311"),
  IF(AND(VALUE(LEFT($A1208,3))=312,LEFT($G1208,10)="Unincepted",$B1208="G "),VLOOKUP(" ULO",_312_Table2,MATCH('312'!$N$16,_312_Table2_ColumnLookup,0),FALSE),
  IF(AND(VALUE(LEFT($A1208,3))=312,LEFT($G1208,10)="Unincepted",$B1208="O "),VLOOKUP(" ULO",_312_Table2,MATCH('312'!$V$16,_312_Table2_ColumnLookup,0),FALSE),
  IF(AND(VALUE(LEFT($A1208,3))=312,LEFT($G1208,10)="Unincepted",$B1208="Q "),VLOOKUP(" ULO",_312_Table2,MATCH('312'!$X$16,_312_Table2_ColumnLookup,0),FALSE),
  IF(AND(VALUE(LEFT($A1208,3))=312,LEFT($G1208,10)="Unincepted"),VLOOKUP(" ULO",_312_Table2,MATCH(LEFT($B1208,1),_312_Table2_ColumnLookup,0),FALSE),
  IF(AND(VALUE(LEFT($A1208,3))=312,LEFT($G1208,5)="Total",$B1208="G "),VLOOKUP('312'!$F$80,_312_Table2,MATCH('312'!$N$16,_312_Table2_ColumnLookup,0),FALSE),
  IF(AND(VALUE(LEFT($A1208,3))=312,LEFT($G1208,5)="Total",$B1208="O "),VLOOKUP('312'!$F$80,_312_Table2,MATCH('312'!$V$16,_312_Table2_ColumnLookup,0),FALSE),
  IF(AND(VALUE(LEFT($A1208,3))=312,LEFT($G1208,5)="Total",$B1208="Q "),VLOOKUP('312'!$F$80,_312_Table2,MATCH('312'!$X$16,_312_Table2_ColumnLookup,0),FALSE),
  IF(AND(VALUE(LEFT($A1208,3))=312,LEFT($G1208,5)="Total"),VLOOKUP('312'!$F$80,_312_Table2,MATCH(LEFT($B1208,1),_312_Table2_ColumnLookup,0),FALSE),
  IF(AND(VALUE(LEFT($A1208,3))=312,LEN($I1208)=4,$B1208="G"),VLOOKUP($I1208,_312_Table2,MATCH('312'!$N$16,_312_Table2_ColumnLookup,0),FALSE),
  IF(AND(VALUE(LEFT($A1208,3))=312,LEN($I1208)=4,$B1208="O"),VLOOKUP($I1208,_312_Table2,MATCH('312'!$V$16,_312_Table2_ColumnLookup,0),FALSE),
  IF(AND(VALUE(LEFT($A1208,3))=312,LEN($I1208)=4,$B1208="Q"),VLOOKUP($I1208,_312_Table2,MATCH('312'!$X$16,_312_Table2_ColumnLookup,0),FALSE),
  IF(AND(VALUE(LEFT($A1208,3))=312,LEN($I1208)=4),VLOOKUP($I1208,_312_Table2,MATCH(LEFT($B1208,1),_312_Table2_ColumnLookup,0),FALSE)
+N("312"),
  IF(VALUE(LEFT($A1208,3))=313,VLOOKUP(VALUE(MID($B1208,2,1)),_313_Table2,MATCH(MID($B1208,1,1),_313_Table2_ColumnLookup,0),FALSE)
+N("313"),
  IF(AND(VALUE(LEFT($A1208,3))=314,LEN($B1208)=3),VLOOKUP(VALUE(MID($B1208,2,2)),_314_Table2,MATCH(MID($B1208,1,1),_314_Table2_ColumnLookup,0),FALSE),
  IF(VALUE(LEFT($A1208,3))=314,VLOOKUP(VALUE(MID($B1208,2,1)),_314_Table2,MATCH(MID($B1208,1,1),_314_Table2_ColumnLookup,0),FALSE)
+N("314"),
""))))))))))))))))))))))))</f>
        <v>#N/A</v>
      </c>
      <c r="F1208" s="238" t="e">
        <f>IF(AND(VALUE(LEFT($A1208,3))=309,LEN($B1208)=3),VLOOKUP(VALUE(MID($B1208,2,2)),_309_Table3,MATCH(MID($B1208,1,1),_309_Table3_ColumnLookup,0),FALSE),
  IF($C1208="309 LCR SummaryA",OneYearSCR,IF($C1208="309 LCR SummaryB",UltimateSCR,IF(VALUE(LEFT($A1208,3))=309,VLOOKUP(VALUE(MID($B1208,2,1)),_309_Table3,MATCH(MID($B1208,1,1),_309_Table3_ColumnLookup,0),FALSE)
+N("309"),
  IF(VALUE(LEFT($A1208,3))=310,VLOOKUP(VALUE(MID($B1208,2,1)),_310_Table3,MATCH(MID($B1208,1,1),_310_Table3_ColumnLookup,0),FALSE)
+N("310"),
  IF(AND(VALUE(LEFT($A1208,3))=311,LEN($I1208)=4),VLOOKUP($I1208,_311_Table3,MATCH($B1208,_311_Table3_ColumnLookup,0),FALSE),
  IF(AND(VALUE(LEFT($A1208,3))=311,OR($B1208="I2",$B1208="J2",$B1208="K2",$B1208="L2")),VLOOKUP('311'!$G$58,_311_Table3,MATCH(MID($B1208,1,1),_311_Table3_ColumnLookup,0),FALSE),
  IF(AND(VALUE(LEFT($A1208,3))=311,RIGHT($B1208,5)="Total"),VLOOKUP('311'!$G$59,_311_Table3,MATCH(MID($B1208,1,1),_311_Table3_ColumnLookup,0),FALSE),
  IF(VALUE(LEFT($A1208,3))=311,VLOOKUP(VALUE(MID($B1208,2,1)),_311_Table3,MATCH(MID($B1208,1,1),_311_Table3_ColumnLookup,0),FALSE)
+N("311"),
  IF(AND(VALUE(LEFT($A1208,3))=312,LEFT($G1208,10)="Unincepted",$B1208="G "),VLOOKUP(" ULO",_312_Table3,MATCH('312'!$N$16,_312_Table3_ColumnLookup,0),FALSE),
  IF(AND(VALUE(LEFT($A1208,3))=312,LEFT($G1208,10)="Unincepted",$B1208="O "),VLOOKUP(" ULO",_312_Table3,MATCH('312'!$V$16,_312_Table3_ColumnLookup,0),FALSE),
  IF(AND(VALUE(LEFT($A1208,3))=312,LEFT($G1208,10)="Unincepted",$B1208="Q "),VLOOKUP(" ULO",_312_Table3,MATCH('312'!$X$16,_312_Table3_ColumnLookup,0),FALSE),
  IF(AND(VALUE(LEFT($A1208,3))=312,LEFT($G1208,10)="Unincepted"),VLOOKUP(" ULO",_312_Table3,MATCH(LEFT($B1208,1),_312_Table3_ColumnLookup,0),FALSE),
  IF(AND(VALUE(LEFT($A1208,3))=312,LEFT($G1208,5)="Total",$B1208="G "),VLOOKUP('312'!$F$80,_312_Table3,MATCH('312'!$N$16,_312_Table3_ColumnLookup,0),FALSE),
  IF(AND(VALUE(LEFT($A1208,3))=312,LEFT($G1208,5)="Total",$B1208="O "),VLOOKUP('312'!$F$80,_312_Table3,MATCH('312'!$V$16,_312_Table3_ColumnLookup,0),FALSE),
  IF(AND(VALUE(LEFT($A1208,3))=312,LEFT($G1208,5)="Total",$B1208="Q "),VLOOKUP('312'!$F$80,_312_Table3,MATCH('312'!$X$16,_312_Table3_ColumnLookup,0),FALSE),
  IF(AND(VALUE(LEFT($A1208,3))=312,LEFT($G1208,5)="Total"),VLOOKUP('312'!$F$80,_312_Table3,MATCH(LEFT($B1208,1),_312_Table3_ColumnLookup,0),FALSE),
  IF(AND(VALUE(LEFT($A1208,3))=312,LEN($I1208)=4,$B1208="G"),VLOOKUP($I1208,_312_Table3,MATCH('312'!$N$16,_312_Table3_ColumnLookup,0),FALSE),
  IF(AND(VALUE(LEFT($A1208,3))=312,LEN($I1208)=4,$B1208="O"),VLOOKUP($I1208,_312_Table3,MATCH('312'!$V$16,_312_Table3_ColumnLookup,0),FALSE),
  IF(AND(VALUE(LEFT($A1208,3))=312,LEN($I1208)=4,$B1208="Q"),VLOOKUP($I1208,_312_Table3,MATCH('312'!$X$16,_312_Table3_ColumnLookup,0),FALSE),
  IF(AND(VALUE(LEFT($A1208,3))=312,LEN($I1208)=4),VLOOKUP($I1208,_312_Table3,MATCH(LEFT($B1208,1),_312_Table3_ColumnLookup,0),FALSE)
+N("312"),
  IF(VALUE(LEFT($A1208,3))=313,VLOOKUP(VALUE(MID($B1208,2,1)),_313_Table3,MATCH(MID($B1208,1,1),_313_Table3_ColumnLookup,0),FALSE)
+N("313"),
  IF(AND(VALUE(LEFT($A1208,3))=314,LEN($B1208)=3),VLOOKUP(VALUE(MID($B1208,2,2)),_314_Table3,MATCH(MID($B1208,1,1),_314_Table3_ColumnLookup,0),FALSE),
  IF(VALUE(LEFT($A1208,3))=314,VLOOKUP(VALUE(MID($B1208,2,1)),_314_Table3,MATCH(MID($B1208,1,1),_314_Table3_ColumnLookup,0),FALSE)
+N("314"),
""))))))))))))))))))))))))</f>
        <v>#N/A</v>
      </c>
      <c r="H1208" s="321" t="str">
        <f>IFERROR(
IF(ISERROR($D1208)=FALSE,$D1208,IF(ISERROR($E1208)=FALSE,$E1208,IF(ISERROR($F1208)=FALSE,$F1208
+N("012 checkboxes"),
IF(
IF(OR(LEFT($A1208,9)="Syndicate",LEFT($A1208,12)="NewSyndicate"),VLOOKUP($A1208,'012'!$J:$ZW,MATCH("Link to button",'012'!$J$1:$ZW$1,0),0)
+N("309 checkbox"),
IF($C1208="309 LCR Summary0",VLOOKUP("Notes990",'309'!$P:$ZZ,MATCH("Link to button",'309'!$P$1:$ZZ$1,0),0)
+N("313 checkboxes"),
IF($C1208="313 Financial Information0LcmVsScr",IF($C1208="309 LCR Summary0",VLOOKUP("LcmVsScr",'309'!$N:$ZZ,MATCH("Link to button",'309'!$N$1:$ZZ$1,0),0),
IF($C1208="313 Financial Information0LcrDocAttached",IF($C1208="309 LCR Summary0",VLOOKUP("LcrDocAttached",'309'!$N:$ZZ,MATCH("Link to button",'309'!$N$1:$ZZ$1,0),
0)))))))=1,TRUE,FALSE)
))),"")</f>
        <v/>
      </c>
    </row>
    <row r="1209" spans="1:8">
      <c r="A1209" s="237" t="e">
        <f>VLOOKUP($G1209,CSVLookups!$B:$R,MATCH(A$1,CSVLookups!$B$1:$R$1,0),FALSE)</f>
        <v>#N/A</v>
      </c>
      <c r="B1209" s="237" t="e">
        <f>VLOOKUP($G1209,CSVLookups!$B:$R,MATCH(B$1,CSVLookups!$B$1:$R$1,0),FALSE)</f>
        <v>#N/A</v>
      </c>
      <c r="C1209" s="238" t="e">
        <f t="shared" si="19"/>
        <v>#N/A</v>
      </c>
      <c r="D1209" s="238" t="e">
        <f>IF(AND(VALUE(LEFT($A1209,3))=309,LEN($B1209)=3),VLOOKUP(VALUE(MID($B1209,2,2)),_309_Table1,MATCH(MID($B1209,1,1),_309_Table1_ColumnLookup,0),FALSE),
  IF($C1209="309 LCR SummaryA",OneYearSCR,IF($C1209="309 LCR SummaryB",UltimateSCR,IF(VALUE(LEFT($A1209,3))=309,VLOOKUP(VALUE(MID($B1209,2,1)),_309_Table1,MATCH(MID($B1209,1,1),_309_Table1_ColumnLookup,0),FALSE)
+N("309"),
  IF(VALUE(LEFT($A1209,3))=310,VLOOKUP(VALUE(MID($B1209,2,1)),_310_Table1,MATCH(MID($B1209,1,1),_310_Table1_ColumnLookup,0),FALSE)
+N("310"),
  IF(AND(VALUE(LEFT($A1209,3))=311,LEN($I1209)=4),VLOOKUP($I1209,_311_Table1,MATCH($B1209,_311_Table1_ColumnLookup,0),FALSE),
  IF(AND(VALUE(LEFT($A1209,3))=311,OR($B1209="I2",$B1209="J2",$B1209="K2",$B1209="L2")),VLOOKUP('311'!$G$58,_311_Table1,MATCH(MID($B1209,1,1),_311_Table1_ColumnLookup,0),FALSE),
  IF(AND(VALUE(LEFT($A1209,3))=311,RIGHT($B1209,5)="Total"),VLOOKUP('311'!$G$59,_311_Table1,MATCH(MID($B1209,1,1),_311_Table1_ColumnLookup,0),FALSE),
  IF(VALUE(LEFT($A1209,3))=311,VLOOKUP(VALUE(MID($B1209,2,1)),_311_Table1,MATCH(MID($B1209,1,1),_311_Table1_ColumnLookup,0),FALSE)
+N("311"),
  IF(AND(VALUE(LEFT($A1209,3))=312,LEFT($G1209,10)="Unincepted",$B1209="G "),VLOOKUP(" ULO",_312_Table1,MATCH('312'!$N$16,_312_Table1_ColumnLookup,0),FALSE),
  IF(AND(VALUE(LEFT($A1209,3))=312,LEFT($G1209,10)="Unincepted",$B1209="O "),VLOOKUP(" ULO",_312_Table1,MATCH('312'!$V$16,_312_Table1_ColumnLookup,0),FALSE),
  IF(AND(VALUE(LEFT($A1209,3))=312,LEFT($G1209,10)="Unincepted",$B1209="Q "),VLOOKUP(" ULO",_312_Table1,MATCH('312'!$X$16,_312_Table1_ColumnLookup,0),FALSE),
  IF(AND(VALUE(LEFT($A1209,3))=312,LEFT($G1209,10)="Unincepted"),VLOOKUP(" ULO",_312_Table1,MATCH(LEFT($B1209,1),_312_Table1_ColumnLookup,0),FALSE),
  IF(AND(VALUE(LEFT($A1209,3))=312,LEFT($G1209,5)="Total",$B1209="G "),VLOOKUP('312'!$F$80,_312_Table1,MATCH('312'!$N$16,_312_Table1_ColumnLookup,0),FALSE),
  IF(AND(VALUE(LEFT($A1209,3))=312,LEFT($G1209,5)="Total",$B1209="O "),VLOOKUP('312'!$F$80,_312_Table1,MATCH('312'!$V$16,_312_Table1_ColumnLookup,0),FALSE),
  IF(AND(VALUE(LEFT($A1209,3))=312,LEFT($G1209,5)="Total",$B1209="Q "),VLOOKUP('312'!$F$80,_312_Table1,MATCH('312'!$X$16,_312_Table1_ColumnLookup,0),FALSE),
  IF(AND(VALUE(LEFT($A1209,3))=312,LEFT($G1209,5)="Total"),VLOOKUP('312'!$F$80,_312_Table1,MATCH(LEFT($B1209,1),_312_Table1_ColumnLookup,0),FALSE),
  IF(AND(VALUE(LEFT($A1209,3))=312,LEN($I1209)=4,$B1209="G"),VLOOKUP($I1209,_312_Table1,MATCH('312'!$N$16,_312_Table1_ColumnLookup,0),FALSE),
  IF(AND(VALUE(LEFT($A1209,3))=312,LEN($I1209)=4,$B1209="O"),VLOOKUP($I1209,_312_Table1,MATCH('312'!$V$16,_312_Table1_ColumnLookup,0),FALSE),
  IF(AND(VALUE(LEFT($A1209,3))=312,LEN($I1209)=4,$B1209="Q"),VLOOKUP($I1209,_312_Table1,MATCH('312'!$X$16,_312_Table1_ColumnLookup,0),FALSE),
  IF(AND(VALUE(LEFT($A1209,3))=312,LEN($I1209)=4),VLOOKUP($I1209,_312_Table1,MATCH(LEFT($B1209,1),_312_Table1_ColumnLookup,0),FALSE)
+N("312"),
  IF(VALUE(LEFT($A1209,3))=313,VLOOKUP(VALUE(MID($B1209,2,1)),_313_Table1,MATCH(MID($B1209,1,1),_313_Table1_ColumnLookup,0),FALSE)
+N("313"),
  IF(AND(VALUE(LEFT($A1209,3))=314,LEN($B1209)=3),VLOOKUP(VALUE(MID($B1209,2,2)),_314_Table1,MATCH(MID($B1209,1,1),_314_Table1_ColumnLookup,0),FALSE),
  IF(VALUE(LEFT($A1209,3))=314,VLOOKUP(VALUE(MID($B1209,2,1)),_314_Table1,MATCH(MID($B1209,1,1),_314_Table1_ColumnLookup,0),FALSE)
+N("314"),
""))))))))))))))))))))))))</f>
        <v>#N/A</v>
      </c>
      <c r="E1209" s="238" t="e">
        <f>IF(AND(VALUE(LEFT($A1209,3))=309,LEN($B1209)=3),VLOOKUP(VALUE(MID($B1209,2,2)),_309_Table2,MATCH(MID($B1209,1,1),_309_Table2_ColumnLookup,0),FALSE),
  IF($C1209="309 LCR SummaryA",OneYearSCR,IF($C1209="309 LCR SummaryB",UltimateSCR,IF(VALUE(LEFT($A1209,3))=309,VLOOKUP(VALUE(MID($B1209,2,1)),_309_Table2,MATCH(MID($B1209,1,1),_309_Table2_ColumnLookup,0),FALSE)
+N("309"),
  IF(VALUE(LEFT($A1209,3))=310,VLOOKUP(VALUE(MID($B1209,2,1)),_310_Table2,MATCH(MID($B1209,1,1),_310_Table2_ColumnLookup,0),FALSE)
+N("310"),
  IF(AND(VALUE(LEFT($A1209,3))=311,LEN($I1209)=4),VLOOKUP($I1209,_311_Table2,MATCH($B1209,_311_Table2_ColumnLookup,0),FALSE),
  IF(AND(VALUE(LEFT($A1209,3))=311,OR($B1209="I2",$B1209="J2",$B1209="K2",$B1209="L2")),VLOOKUP('311'!$G$58,_311_Table2,MATCH(MID($B1209,1,1),_311_Table2_ColumnLookup,0),FALSE),
  IF(AND(VALUE(LEFT($A1209,3))=311,RIGHT($B1209,5)="Total"),VLOOKUP('311'!$G$59,_311_Table2,MATCH(MID($B1209,1,1),_311_Table2_ColumnLookup,0),FALSE),
  IF(VALUE(LEFT($A1209,3))=311,VLOOKUP(VALUE(MID($B1209,2,1)),_311_Table2,MATCH(MID($B1209,1,1),_311_Table2_ColumnLookup,0),FALSE)
+N("311"),
  IF(AND(VALUE(LEFT($A1209,3))=312,LEFT($G1209,10)="Unincepted",$B1209="G "),VLOOKUP(" ULO",_312_Table2,MATCH('312'!$N$16,_312_Table2_ColumnLookup,0),FALSE),
  IF(AND(VALUE(LEFT($A1209,3))=312,LEFT($G1209,10)="Unincepted",$B1209="O "),VLOOKUP(" ULO",_312_Table2,MATCH('312'!$V$16,_312_Table2_ColumnLookup,0),FALSE),
  IF(AND(VALUE(LEFT($A1209,3))=312,LEFT($G1209,10)="Unincepted",$B1209="Q "),VLOOKUP(" ULO",_312_Table2,MATCH('312'!$X$16,_312_Table2_ColumnLookup,0),FALSE),
  IF(AND(VALUE(LEFT($A1209,3))=312,LEFT($G1209,10)="Unincepted"),VLOOKUP(" ULO",_312_Table2,MATCH(LEFT($B1209,1),_312_Table2_ColumnLookup,0),FALSE),
  IF(AND(VALUE(LEFT($A1209,3))=312,LEFT($G1209,5)="Total",$B1209="G "),VLOOKUP('312'!$F$80,_312_Table2,MATCH('312'!$N$16,_312_Table2_ColumnLookup,0),FALSE),
  IF(AND(VALUE(LEFT($A1209,3))=312,LEFT($G1209,5)="Total",$B1209="O "),VLOOKUP('312'!$F$80,_312_Table2,MATCH('312'!$V$16,_312_Table2_ColumnLookup,0),FALSE),
  IF(AND(VALUE(LEFT($A1209,3))=312,LEFT($G1209,5)="Total",$B1209="Q "),VLOOKUP('312'!$F$80,_312_Table2,MATCH('312'!$X$16,_312_Table2_ColumnLookup,0),FALSE),
  IF(AND(VALUE(LEFT($A1209,3))=312,LEFT($G1209,5)="Total"),VLOOKUP('312'!$F$80,_312_Table2,MATCH(LEFT($B1209,1),_312_Table2_ColumnLookup,0),FALSE),
  IF(AND(VALUE(LEFT($A1209,3))=312,LEN($I1209)=4,$B1209="G"),VLOOKUP($I1209,_312_Table2,MATCH('312'!$N$16,_312_Table2_ColumnLookup,0),FALSE),
  IF(AND(VALUE(LEFT($A1209,3))=312,LEN($I1209)=4,$B1209="O"),VLOOKUP($I1209,_312_Table2,MATCH('312'!$V$16,_312_Table2_ColumnLookup,0),FALSE),
  IF(AND(VALUE(LEFT($A1209,3))=312,LEN($I1209)=4,$B1209="Q"),VLOOKUP($I1209,_312_Table2,MATCH('312'!$X$16,_312_Table2_ColumnLookup,0),FALSE),
  IF(AND(VALUE(LEFT($A1209,3))=312,LEN($I1209)=4),VLOOKUP($I1209,_312_Table2,MATCH(LEFT($B1209,1),_312_Table2_ColumnLookup,0),FALSE)
+N("312"),
  IF(VALUE(LEFT($A1209,3))=313,VLOOKUP(VALUE(MID($B1209,2,1)),_313_Table2,MATCH(MID($B1209,1,1),_313_Table2_ColumnLookup,0),FALSE)
+N("313"),
  IF(AND(VALUE(LEFT($A1209,3))=314,LEN($B1209)=3),VLOOKUP(VALUE(MID($B1209,2,2)),_314_Table2,MATCH(MID($B1209,1,1),_314_Table2_ColumnLookup,0),FALSE),
  IF(VALUE(LEFT($A1209,3))=314,VLOOKUP(VALUE(MID($B1209,2,1)),_314_Table2,MATCH(MID($B1209,1,1),_314_Table2_ColumnLookup,0),FALSE)
+N("314"),
""))))))))))))))))))))))))</f>
        <v>#N/A</v>
      </c>
      <c r="F1209" s="238" t="e">
        <f>IF(AND(VALUE(LEFT($A1209,3))=309,LEN($B1209)=3),VLOOKUP(VALUE(MID($B1209,2,2)),_309_Table3,MATCH(MID($B1209,1,1),_309_Table3_ColumnLookup,0),FALSE),
  IF($C1209="309 LCR SummaryA",OneYearSCR,IF($C1209="309 LCR SummaryB",UltimateSCR,IF(VALUE(LEFT($A1209,3))=309,VLOOKUP(VALUE(MID($B1209,2,1)),_309_Table3,MATCH(MID($B1209,1,1),_309_Table3_ColumnLookup,0),FALSE)
+N("309"),
  IF(VALUE(LEFT($A1209,3))=310,VLOOKUP(VALUE(MID($B1209,2,1)),_310_Table3,MATCH(MID($B1209,1,1),_310_Table3_ColumnLookup,0),FALSE)
+N("310"),
  IF(AND(VALUE(LEFT($A1209,3))=311,LEN($I1209)=4),VLOOKUP($I1209,_311_Table3,MATCH($B1209,_311_Table3_ColumnLookup,0),FALSE),
  IF(AND(VALUE(LEFT($A1209,3))=311,OR($B1209="I2",$B1209="J2",$B1209="K2",$B1209="L2")),VLOOKUP('311'!$G$58,_311_Table3,MATCH(MID($B1209,1,1),_311_Table3_ColumnLookup,0),FALSE),
  IF(AND(VALUE(LEFT($A1209,3))=311,RIGHT($B1209,5)="Total"),VLOOKUP('311'!$G$59,_311_Table3,MATCH(MID($B1209,1,1),_311_Table3_ColumnLookup,0),FALSE),
  IF(VALUE(LEFT($A1209,3))=311,VLOOKUP(VALUE(MID($B1209,2,1)),_311_Table3,MATCH(MID($B1209,1,1),_311_Table3_ColumnLookup,0),FALSE)
+N("311"),
  IF(AND(VALUE(LEFT($A1209,3))=312,LEFT($G1209,10)="Unincepted",$B1209="G "),VLOOKUP(" ULO",_312_Table3,MATCH('312'!$N$16,_312_Table3_ColumnLookup,0),FALSE),
  IF(AND(VALUE(LEFT($A1209,3))=312,LEFT($G1209,10)="Unincepted",$B1209="O "),VLOOKUP(" ULO",_312_Table3,MATCH('312'!$V$16,_312_Table3_ColumnLookup,0),FALSE),
  IF(AND(VALUE(LEFT($A1209,3))=312,LEFT($G1209,10)="Unincepted",$B1209="Q "),VLOOKUP(" ULO",_312_Table3,MATCH('312'!$X$16,_312_Table3_ColumnLookup,0),FALSE),
  IF(AND(VALUE(LEFT($A1209,3))=312,LEFT($G1209,10)="Unincepted"),VLOOKUP(" ULO",_312_Table3,MATCH(LEFT($B1209,1),_312_Table3_ColumnLookup,0),FALSE),
  IF(AND(VALUE(LEFT($A1209,3))=312,LEFT($G1209,5)="Total",$B1209="G "),VLOOKUP('312'!$F$80,_312_Table3,MATCH('312'!$N$16,_312_Table3_ColumnLookup,0),FALSE),
  IF(AND(VALUE(LEFT($A1209,3))=312,LEFT($G1209,5)="Total",$B1209="O "),VLOOKUP('312'!$F$80,_312_Table3,MATCH('312'!$V$16,_312_Table3_ColumnLookup,0),FALSE),
  IF(AND(VALUE(LEFT($A1209,3))=312,LEFT($G1209,5)="Total",$B1209="Q "),VLOOKUP('312'!$F$80,_312_Table3,MATCH('312'!$X$16,_312_Table3_ColumnLookup,0),FALSE),
  IF(AND(VALUE(LEFT($A1209,3))=312,LEFT($G1209,5)="Total"),VLOOKUP('312'!$F$80,_312_Table3,MATCH(LEFT($B1209,1),_312_Table3_ColumnLookup,0),FALSE),
  IF(AND(VALUE(LEFT($A1209,3))=312,LEN($I1209)=4,$B1209="G"),VLOOKUP($I1209,_312_Table3,MATCH('312'!$N$16,_312_Table3_ColumnLookup,0),FALSE),
  IF(AND(VALUE(LEFT($A1209,3))=312,LEN($I1209)=4,$B1209="O"),VLOOKUP($I1209,_312_Table3,MATCH('312'!$V$16,_312_Table3_ColumnLookup,0),FALSE),
  IF(AND(VALUE(LEFT($A1209,3))=312,LEN($I1209)=4,$B1209="Q"),VLOOKUP($I1209,_312_Table3,MATCH('312'!$X$16,_312_Table3_ColumnLookup,0),FALSE),
  IF(AND(VALUE(LEFT($A1209,3))=312,LEN($I1209)=4),VLOOKUP($I1209,_312_Table3,MATCH(LEFT($B1209,1),_312_Table3_ColumnLookup,0),FALSE)
+N("312"),
  IF(VALUE(LEFT($A1209,3))=313,VLOOKUP(VALUE(MID($B1209,2,1)),_313_Table3,MATCH(MID($B1209,1,1),_313_Table3_ColumnLookup,0),FALSE)
+N("313"),
  IF(AND(VALUE(LEFT($A1209,3))=314,LEN($B1209)=3),VLOOKUP(VALUE(MID($B1209,2,2)),_314_Table3,MATCH(MID($B1209,1,1),_314_Table3_ColumnLookup,0),FALSE),
  IF(VALUE(LEFT($A1209,3))=314,VLOOKUP(VALUE(MID($B1209,2,1)),_314_Table3,MATCH(MID($B1209,1,1),_314_Table3_ColumnLookup,0),FALSE)
+N("314"),
""))))))))))))))))))))))))</f>
        <v>#N/A</v>
      </c>
      <c r="H1209" s="321" t="str">
        <f>IFERROR(
IF(ISERROR($D1209)=FALSE,$D1209,IF(ISERROR($E1209)=FALSE,$E1209,IF(ISERROR($F1209)=FALSE,$F1209
+N("012 checkboxes"),
IF(
IF(OR(LEFT($A1209,9)="Syndicate",LEFT($A1209,12)="NewSyndicate"),VLOOKUP($A1209,'012'!$J:$ZW,MATCH("Link to button",'012'!$J$1:$ZW$1,0),0)
+N("309 checkbox"),
IF($C1209="309 LCR Summary0",VLOOKUP("Notes990",'309'!$P:$ZZ,MATCH("Link to button",'309'!$P$1:$ZZ$1,0),0)
+N("313 checkboxes"),
IF($C1209="313 Financial Information0LcmVsScr",IF($C1209="309 LCR Summary0",VLOOKUP("LcmVsScr",'309'!$N:$ZZ,MATCH("Link to button",'309'!$N$1:$ZZ$1,0),0),
IF($C1209="313 Financial Information0LcrDocAttached",IF($C1209="309 LCR Summary0",VLOOKUP("LcrDocAttached",'309'!$N:$ZZ,MATCH("Link to button",'309'!$N$1:$ZZ$1,0),
0)))))))=1,TRUE,FALSE)
))),"")</f>
        <v/>
      </c>
    </row>
    <row r="1210" spans="1:8">
      <c r="A1210" s="237" t="e">
        <f>VLOOKUP($G1210,CSVLookups!$B:$R,MATCH(A$1,CSVLookups!$B$1:$R$1,0),FALSE)</f>
        <v>#N/A</v>
      </c>
      <c r="B1210" s="237" t="e">
        <f>VLOOKUP($G1210,CSVLookups!$B:$R,MATCH(B$1,CSVLookups!$B$1:$R$1,0),FALSE)</f>
        <v>#N/A</v>
      </c>
      <c r="C1210" s="238" t="e">
        <f t="shared" si="19"/>
        <v>#N/A</v>
      </c>
      <c r="D1210" s="238" t="e">
        <f>IF(AND(VALUE(LEFT($A1210,3))=309,LEN($B1210)=3),VLOOKUP(VALUE(MID($B1210,2,2)),_309_Table1,MATCH(MID($B1210,1,1),_309_Table1_ColumnLookup,0),FALSE),
  IF($C1210="309 LCR SummaryA",OneYearSCR,IF($C1210="309 LCR SummaryB",UltimateSCR,IF(VALUE(LEFT($A1210,3))=309,VLOOKUP(VALUE(MID($B1210,2,1)),_309_Table1,MATCH(MID($B1210,1,1),_309_Table1_ColumnLookup,0),FALSE)
+N("309"),
  IF(VALUE(LEFT($A1210,3))=310,VLOOKUP(VALUE(MID($B1210,2,1)),_310_Table1,MATCH(MID($B1210,1,1),_310_Table1_ColumnLookup,0),FALSE)
+N("310"),
  IF(AND(VALUE(LEFT($A1210,3))=311,LEN($I1210)=4),VLOOKUP($I1210,_311_Table1,MATCH($B1210,_311_Table1_ColumnLookup,0),FALSE),
  IF(AND(VALUE(LEFT($A1210,3))=311,OR($B1210="I2",$B1210="J2",$B1210="K2",$B1210="L2")),VLOOKUP('311'!$G$58,_311_Table1,MATCH(MID($B1210,1,1),_311_Table1_ColumnLookup,0),FALSE),
  IF(AND(VALUE(LEFT($A1210,3))=311,RIGHT($B1210,5)="Total"),VLOOKUP('311'!$G$59,_311_Table1,MATCH(MID($B1210,1,1),_311_Table1_ColumnLookup,0),FALSE),
  IF(VALUE(LEFT($A1210,3))=311,VLOOKUP(VALUE(MID($B1210,2,1)),_311_Table1,MATCH(MID($B1210,1,1),_311_Table1_ColumnLookup,0),FALSE)
+N("311"),
  IF(AND(VALUE(LEFT($A1210,3))=312,LEFT($G1210,10)="Unincepted",$B1210="G "),VLOOKUP(" ULO",_312_Table1,MATCH('312'!$N$16,_312_Table1_ColumnLookup,0),FALSE),
  IF(AND(VALUE(LEFT($A1210,3))=312,LEFT($G1210,10)="Unincepted",$B1210="O "),VLOOKUP(" ULO",_312_Table1,MATCH('312'!$V$16,_312_Table1_ColumnLookup,0),FALSE),
  IF(AND(VALUE(LEFT($A1210,3))=312,LEFT($G1210,10)="Unincepted",$B1210="Q "),VLOOKUP(" ULO",_312_Table1,MATCH('312'!$X$16,_312_Table1_ColumnLookup,0),FALSE),
  IF(AND(VALUE(LEFT($A1210,3))=312,LEFT($G1210,10)="Unincepted"),VLOOKUP(" ULO",_312_Table1,MATCH(LEFT($B1210,1),_312_Table1_ColumnLookup,0),FALSE),
  IF(AND(VALUE(LEFT($A1210,3))=312,LEFT($G1210,5)="Total",$B1210="G "),VLOOKUP('312'!$F$80,_312_Table1,MATCH('312'!$N$16,_312_Table1_ColumnLookup,0),FALSE),
  IF(AND(VALUE(LEFT($A1210,3))=312,LEFT($G1210,5)="Total",$B1210="O "),VLOOKUP('312'!$F$80,_312_Table1,MATCH('312'!$V$16,_312_Table1_ColumnLookup,0),FALSE),
  IF(AND(VALUE(LEFT($A1210,3))=312,LEFT($G1210,5)="Total",$B1210="Q "),VLOOKUP('312'!$F$80,_312_Table1,MATCH('312'!$X$16,_312_Table1_ColumnLookup,0),FALSE),
  IF(AND(VALUE(LEFT($A1210,3))=312,LEFT($G1210,5)="Total"),VLOOKUP('312'!$F$80,_312_Table1,MATCH(LEFT($B1210,1),_312_Table1_ColumnLookup,0),FALSE),
  IF(AND(VALUE(LEFT($A1210,3))=312,LEN($I1210)=4,$B1210="G"),VLOOKUP($I1210,_312_Table1,MATCH('312'!$N$16,_312_Table1_ColumnLookup,0),FALSE),
  IF(AND(VALUE(LEFT($A1210,3))=312,LEN($I1210)=4,$B1210="O"),VLOOKUP($I1210,_312_Table1,MATCH('312'!$V$16,_312_Table1_ColumnLookup,0),FALSE),
  IF(AND(VALUE(LEFT($A1210,3))=312,LEN($I1210)=4,$B1210="Q"),VLOOKUP($I1210,_312_Table1,MATCH('312'!$X$16,_312_Table1_ColumnLookup,0),FALSE),
  IF(AND(VALUE(LEFT($A1210,3))=312,LEN($I1210)=4),VLOOKUP($I1210,_312_Table1,MATCH(LEFT($B1210,1),_312_Table1_ColumnLookup,0),FALSE)
+N("312"),
  IF(VALUE(LEFT($A1210,3))=313,VLOOKUP(VALUE(MID($B1210,2,1)),_313_Table1,MATCH(MID($B1210,1,1),_313_Table1_ColumnLookup,0),FALSE)
+N("313"),
  IF(AND(VALUE(LEFT($A1210,3))=314,LEN($B1210)=3),VLOOKUP(VALUE(MID($B1210,2,2)),_314_Table1,MATCH(MID($B1210,1,1),_314_Table1_ColumnLookup,0),FALSE),
  IF(VALUE(LEFT($A1210,3))=314,VLOOKUP(VALUE(MID($B1210,2,1)),_314_Table1,MATCH(MID($B1210,1,1),_314_Table1_ColumnLookup,0),FALSE)
+N("314"),
""))))))))))))))))))))))))</f>
        <v>#N/A</v>
      </c>
      <c r="E1210" s="238" t="e">
        <f>IF(AND(VALUE(LEFT($A1210,3))=309,LEN($B1210)=3),VLOOKUP(VALUE(MID($B1210,2,2)),_309_Table2,MATCH(MID($B1210,1,1),_309_Table2_ColumnLookup,0),FALSE),
  IF($C1210="309 LCR SummaryA",OneYearSCR,IF($C1210="309 LCR SummaryB",UltimateSCR,IF(VALUE(LEFT($A1210,3))=309,VLOOKUP(VALUE(MID($B1210,2,1)),_309_Table2,MATCH(MID($B1210,1,1),_309_Table2_ColumnLookup,0),FALSE)
+N("309"),
  IF(VALUE(LEFT($A1210,3))=310,VLOOKUP(VALUE(MID($B1210,2,1)),_310_Table2,MATCH(MID($B1210,1,1),_310_Table2_ColumnLookup,0),FALSE)
+N("310"),
  IF(AND(VALUE(LEFT($A1210,3))=311,LEN($I1210)=4),VLOOKUP($I1210,_311_Table2,MATCH($B1210,_311_Table2_ColumnLookup,0),FALSE),
  IF(AND(VALUE(LEFT($A1210,3))=311,OR($B1210="I2",$B1210="J2",$B1210="K2",$B1210="L2")),VLOOKUP('311'!$G$58,_311_Table2,MATCH(MID($B1210,1,1),_311_Table2_ColumnLookup,0),FALSE),
  IF(AND(VALUE(LEFT($A1210,3))=311,RIGHT($B1210,5)="Total"),VLOOKUP('311'!$G$59,_311_Table2,MATCH(MID($B1210,1,1),_311_Table2_ColumnLookup,0),FALSE),
  IF(VALUE(LEFT($A1210,3))=311,VLOOKUP(VALUE(MID($B1210,2,1)),_311_Table2,MATCH(MID($B1210,1,1),_311_Table2_ColumnLookup,0),FALSE)
+N("311"),
  IF(AND(VALUE(LEFT($A1210,3))=312,LEFT($G1210,10)="Unincepted",$B1210="G "),VLOOKUP(" ULO",_312_Table2,MATCH('312'!$N$16,_312_Table2_ColumnLookup,0),FALSE),
  IF(AND(VALUE(LEFT($A1210,3))=312,LEFT($G1210,10)="Unincepted",$B1210="O "),VLOOKUP(" ULO",_312_Table2,MATCH('312'!$V$16,_312_Table2_ColumnLookup,0),FALSE),
  IF(AND(VALUE(LEFT($A1210,3))=312,LEFT($G1210,10)="Unincepted",$B1210="Q "),VLOOKUP(" ULO",_312_Table2,MATCH('312'!$X$16,_312_Table2_ColumnLookup,0),FALSE),
  IF(AND(VALUE(LEFT($A1210,3))=312,LEFT($G1210,10)="Unincepted"),VLOOKUP(" ULO",_312_Table2,MATCH(LEFT($B1210,1),_312_Table2_ColumnLookup,0),FALSE),
  IF(AND(VALUE(LEFT($A1210,3))=312,LEFT($G1210,5)="Total",$B1210="G "),VLOOKUP('312'!$F$80,_312_Table2,MATCH('312'!$N$16,_312_Table2_ColumnLookup,0),FALSE),
  IF(AND(VALUE(LEFT($A1210,3))=312,LEFT($G1210,5)="Total",$B1210="O "),VLOOKUP('312'!$F$80,_312_Table2,MATCH('312'!$V$16,_312_Table2_ColumnLookup,0),FALSE),
  IF(AND(VALUE(LEFT($A1210,3))=312,LEFT($G1210,5)="Total",$B1210="Q "),VLOOKUP('312'!$F$80,_312_Table2,MATCH('312'!$X$16,_312_Table2_ColumnLookup,0),FALSE),
  IF(AND(VALUE(LEFT($A1210,3))=312,LEFT($G1210,5)="Total"),VLOOKUP('312'!$F$80,_312_Table2,MATCH(LEFT($B1210,1),_312_Table2_ColumnLookup,0),FALSE),
  IF(AND(VALUE(LEFT($A1210,3))=312,LEN($I1210)=4,$B1210="G"),VLOOKUP($I1210,_312_Table2,MATCH('312'!$N$16,_312_Table2_ColumnLookup,0),FALSE),
  IF(AND(VALUE(LEFT($A1210,3))=312,LEN($I1210)=4,$B1210="O"),VLOOKUP($I1210,_312_Table2,MATCH('312'!$V$16,_312_Table2_ColumnLookup,0),FALSE),
  IF(AND(VALUE(LEFT($A1210,3))=312,LEN($I1210)=4,$B1210="Q"),VLOOKUP($I1210,_312_Table2,MATCH('312'!$X$16,_312_Table2_ColumnLookup,0),FALSE),
  IF(AND(VALUE(LEFT($A1210,3))=312,LEN($I1210)=4),VLOOKUP($I1210,_312_Table2,MATCH(LEFT($B1210,1),_312_Table2_ColumnLookup,0),FALSE)
+N("312"),
  IF(VALUE(LEFT($A1210,3))=313,VLOOKUP(VALUE(MID($B1210,2,1)),_313_Table2,MATCH(MID($B1210,1,1),_313_Table2_ColumnLookup,0),FALSE)
+N("313"),
  IF(AND(VALUE(LEFT($A1210,3))=314,LEN($B1210)=3),VLOOKUP(VALUE(MID($B1210,2,2)),_314_Table2,MATCH(MID($B1210,1,1),_314_Table2_ColumnLookup,0),FALSE),
  IF(VALUE(LEFT($A1210,3))=314,VLOOKUP(VALUE(MID($B1210,2,1)),_314_Table2,MATCH(MID($B1210,1,1),_314_Table2_ColumnLookup,0),FALSE)
+N("314"),
""))))))))))))))))))))))))</f>
        <v>#N/A</v>
      </c>
      <c r="F1210" s="238" t="e">
        <f>IF(AND(VALUE(LEFT($A1210,3))=309,LEN($B1210)=3),VLOOKUP(VALUE(MID($B1210,2,2)),_309_Table3,MATCH(MID($B1210,1,1),_309_Table3_ColumnLookup,0),FALSE),
  IF($C1210="309 LCR SummaryA",OneYearSCR,IF($C1210="309 LCR SummaryB",UltimateSCR,IF(VALUE(LEFT($A1210,3))=309,VLOOKUP(VALUE(MID($B1210,2,1)),_309_Table3,MATCH(MID($B1210,1,1),_309_Table3_ColumnLookup,0),FALSE)
+N("309"),
  IF(VALUE(LEFT($A1210,3))=310,VLOOKUP(VALUE(MID($B1210,2,1)),_310_Table3,MATCH(MID($B1210,1,1),_310_Table3_ColumnLookup,0),FALSE)
+N("310"),
  IF(AND(VALUE(LEFT($A1210,3))=311,LEN($I1210)=4),VLOOKUP($I1210,_311_Table3,MATCH($B1210,_311_Table3_ColumnLookup,0),FALSE),
  IF(AND(VALUE(LEFT($A1210,3))=311,OR($B1210="I2",$B1210="J2",$B1210="K2",$B1210="L2")),VLOOKUP('311'!$G$58,_311_Table3,MATCH(MID($B1210,1,1),_311_Table3_ColumnLookup,0),FALSE),
  IF(AND(VALUE(LEFT($A1210,3))=311,RIGHT($B1210,5)="Total"),VLOOKUP('311'!$G$59,_311_Table3,MATCH(MID($B1210,1,1),_311_Table3_ColumnLookup,0),FALSE),
  IF(VALUE(LEFT($A1210,3))=311,VLOOKUP(VALUE(MID($B1210,2,1)),_311_Table3,MATCH(MID($B1210,1,1),_311_Table3_ColumnLookup,0),FALSE)
+N("311"),
  IF(AND(VALUE(LEFT($A1210,3))=312,LEFT($G1210,10)="Unincepted",$B1210="G "),VLOOKUP(" ULO",_312_Table3,MATCH('312'!$N$16,_312_Table3_ColumnLookup,0),FALSE),
  IF(AND(VALUE(LEFT($A1210,3))=312,LEFT($G1210,10)="Unincepted",$B1210="O "),VLOOKUP(" ULO",_312_Table3,MATCH('312'!$V$16,_312_Table3_ColumnLookup,0),FALSE),
  IF(AND(VALUE(LEFT($A1210,3))=312,LEFT($G1210,10)="Unincepted",$B1210="Q "),VLOOKUP(" ULO",_312_Table3,MATCH('312'!$X$16,_312_Table3_ColumnLookup,0),FALSE),
  IF(AND(VALUE(LEFT($A1210,3))=312,LEFT($G1210,10)="Unincepted"),VLOOKUP(" ULO",_312_Table3,MATCH(LEFT($B1210,1),_312_Table3_ColumnLookup,0),FALSE),
  IF(AND(VALUE(LEFT($A1210,3))=312,LEFT($G1210,5)="Total",$B1210="G "),VLOOKUP('312'!$F$80,_312_Table3,MATCH('312'!$N$16,_312_Table3_ColumnLookup,0),FALSE),
  IF(AND(VALUE(LEFT($A1210,3))=312,LEFT($G1210,5)="Total",$B1210="O "),VLOOKUP('312'!$F$80,_312_Table3,MATCH('312'!$V$16,_312_Table3_ColumnLookup,0),FALSE),
  IF(AND(VALUE(LEFT($A1210,3))=312,LEFT($G1210,5)="Total",$B1210="Q "),VLOOKUP('312'!$F$80,_312_Table3,MATCH('312'!$X$16,_312_Table3_ColumnLookup,0),FALSE),
  IF(AND(VALUE(LEFT($A1210,3))=312,LEFT($G1210,5)="Total"),VLOOKUP('312'!$F$80,_312_Table3,MATCH(LEFT($B1210,1),_312_Table3_ColumnLookup,0),FALSE),
  IF(AND(VALUE(LEFT($A1210,3))=312,LEN($I1210)=4,$B1210="G"),VLOOKUP($I1210,_312_Table3,MATCH('312'!$N$16,_312_Table3_ColumnLookup,0),FALSE),
  IF(AND(VALUE(LEFT($A1210,3))=312,LEN($I1210)=4,$B1210="O"),VLOOKUP($I1210,_312_Table3,MATCH('312'!$V$16,_312_Table3_ColumnLookup,0),FALSE),
  IF(AND(VALUE(LEFT($A1210,3))=312,LEN($I1210)=4,$B1210="Q"),VLOOKUP($I1210,_312_Table3,MATCH('312'!$X$16,_312_Table3_ColumnLookup,0),FALSE),
  IF(AND(VALUE(LEFT($A1210,3))=312,LEN($I1210)=4),VLOOKUP($I1210,_312_Table3,MATCH(LEFT($B1210,1),_312_Table3_ColumnLookup,0),FALSE)
+N("312"),
  IF(VALUE(LEFT($A1210,3))=313,VLOOKUP(VALUE(MID($B1210,2,1)),_313_Table3,MATCH(MID($B1210,1,1),_313_Table3_ColumnLookup,0),FALSE)
+N("313"),
  IF(AND(VALUE(LEFT($A1210,3))=314,LEN($B1210)=3),VLOOKUP(VALUE(MID($B1210,2,2)),_314_Table3,MATCH(MID($B1210,1,1),_314_Table3_ColumnLookup,0),FALSE),
  IF(VALUE(LEFT($A1210,3))=314,VLOOKUP(VALUE(MID($B1210,2,1)),_314_Table3,MATCH(MID($B1210,1,1),_314_Table3_ColumnLookup,0),FALSE)
+N("314"),
""))))))))))))))))))))))))</f>
        <v>#N/A</v>
      </c>
      <c r="H1210" s="321" t="str">
        <f>IFERROR(
IF(ISERROR($D1210)=FALSE,$D1210,IF(ISERROR($E1210)=FALSE,$E1210,IF(ISERROR($F1210)=FALSE,$F1210
+N("012 checkboxes"),
IF(
IF(OR(LEFT($A1210,9)="Syndicate",LEFT($A1210,12)="NewSyndicate"),VLOOKUP($A1210,'012'!$J:$ZW,MATCH("Link to button",'012'!$J$1:$ZW$1,0),0)
+N("309 checkbox"),
IF($C1210="309 LCR Summary0",VLOOKUP("Notes990",'309'!$P:$ZZ,MATCH("Link to button",'309'!$P$1:$ZZ$1,0),0)
+N("313 checkboxes"),
IF($C1210="313 Financial Information0LcmVsScr",IF($C1210="309 LCR Summary0",VLOOKUP("LcmVsScr",'309'!$N:$ZZ,MATCH("Link to button",'309'!$N$1:$ZZ$1,0),0),
IF($C1210="313 Financial Information0LcrDocAttached",IF($C1210="309 LCR Summary0",VLOOKUP("LcrDocAttached",'309'!$N:$ZZ,MATCH("Link to button",'309'!$N$1:$ZZ$1,0),
0)))))))=1,TRUE,FALSE)
))),"")</f>
        <v/>
      </c>
    </row>
    <row r="1211" spans="1:8">
      <c r="A1211" s="237" t="e">
        <f>VLOOKUP($G1211,CSVLookups!$B:$R,MATCH(A$1,CSVLookups!$B$1:$R$1,0),FALSE)</f>
        <v>#N/A</v>
      </c>
      <c r="B1211" s="237" t="e">
        <f>VLOOKUP($G1211,CSVLookups!$B:$R,MATCH(B$1,CSVLookups!$B$1:$R$1,0),FALSE)</f>
        <v>#N/A</v>
      </c>
      <c r="C1211" s="238" t="e">
        <f t="shared" si="19"/>
        <v>#N/A</v>
      </c>
      <c r="D1211" s="238" t="e">
        <f>IF(AND(VALUE(LEFT($A1211,3))=309,LEN($B1211)=3),VLOOKUP(VALUE(MID($B1211,2,2)),_309_Table1,MATCH(MID($B1211,1,1),_309_Table1_ColumnLookup,0),FALSE),
  IF($C1211="309 LCR SummaryA",OneYearSCR,IF($C1211="309 LCR SummaryB",UltimateSCR,IF(VALUE(LEFT($A1211,3))=309,VLOOKUP(VALUE(MID($B1211,2,1)),_309_Table1,MATCH(MID($B1211,1,1),_309_Table1_ColumnLookup,0),FALSE)
+N("309"),
  IF(VALUE(LEFT($A1211,3))=310,VLOOKUP(VALUE(MID($B1211,2,1)),_310_Table1,MATCH(MID($B1211,1,1),_310_Table1_ColumnLookup,0),FALSE)
+N("310"),
  IF(AND(VALUE(LEFT($A1211,3))=311,LEN($I1211)=4),VLOOKUP($I1211,_311_Table1,MATCH($B1211,_311_Table1_ColumnLookup,0),FALSE),
  IF(AND(VALUE(LEFT($A1211,3))=311,OR($B1211="I2",$B1211="J2",$B1211="K2",$B1211="L2")),VLOOKUP('311'!$G$58,_311_Table1,MATCH(MID($B1211,1,1),_311_Table1_ColumnLookup,0),FALSE),
  IF(AND(VALUE(LEFT($A1211,3))=311,RIGHT($B1211,5)="Total"),VLOOKUP('311'!$G$59,_311_Table1,MATCH(MID($B1211,1,1),_311_Table1_ColumnLookup,0),FALSE),
  IF(VALUE(LEFT($A1211,3))=311,VLOOKUP(VALUE(MID($B1211,2,1)),_311_Table1,MATCH(MID($B1211,1,1),_311_Table1_ColumnLookup,0),FALSE)
+N("311"),
  IF(AND(VALUE(LEFT($A1211,3))=312,LEFT($G1211,10)="Unincepted",$B1211="G "),VLOOKUP(" ULO",_312_Table1,MATCH('312'!$N$16,_312_Table1_ColumnLookup,0),FALSE),
  IF(AND(VALUE(LEFT($A1211,3))=312,LEFT($G1211,10)="Unincepted",$B1211="O "),VLOOKUP(" ULO",_312_Table1,MATCH('312'!$V$16,_312_Table1_ColumnLookup,0),FALSE),
  IF(AND(VALUE(LEFT($A1211,3))=312,LEFT($G1211,10)="Unincepted",$B1211="Q "),VLOOKUP(" ULO",_312_Table1,MATCH('312'!$X$16,_312_Table1_ColumnLookup,0),FALSE),
  IF(AND(VALUE(LEFT($A1211,3))=312,LEFT($G1211,10)="Unincepted"),VLOOKUP(" ULO",_312_Table1,MATCH(LEFT($B1211,1),_312_Table1_ColumnLookup,0),FALSE),
  IF(AND(VALUE(LEFT($A1211,3))=312,LEFT($G1211,5)="Total",$B1211="G "),VLOOKUP('312'!$F$80,_312_Table1,MATCH('312'!$N$16,_312_Table1_ColumnLookup,0),FALSE),
  IF(AND(VALUE(LEFT($A1211,3))=312,LEFT($G1211,5)="Total",$B1211="O "),VLOOKUP('312'!$F$80,_312_Table1,MATCH('312'!$V$16,_312_Table1_ColumnLookup,0),FALSE),
  IF(AND(VALUE(LEFT($A1211,3))=312,LEFT($G1211,5)="Total",$B1211="Q "),VLOOKUP('312'!$F$80,_312_Table1,MATCH('312'!$X$16,_312_Table1_ColumnLookup,0),FALSE),
  IF(AND(VALUE(LEFT($A1211,3))=312,LEFT($G1211,5)="Total"),VLOOKUP('312'!$F$80,_312_Table1,MATCH(LEFT($B1211,1),_312_Table1_ColumnLookup,0),FALSE),
  IF(AND(VALUE(LEFT($A1211,3))=312,LEN($I1211)=4,$B1211="G"),VLOOKUP($I1211,_312_Table1,MATCH('312'!$N$16,_312_Table1_ColumnLookup,0),FALSE),
  IF(AND(VALUE(LEFT($A1211,3))=312,LEN($I1211)=4,$B1211="O"),VLOOKUP($I1211,_312_Table1,MATCH('312'!$V$16,_312_Table1_ColumnLookup,0),FALSE),
  IF(AND(VALUE(LEFT($A1211,3))=312,LEN($I1211)=4,$B1211="Q"),VLOOKUP($I1211,_312_Table1,MATCH('312'!$X$16,_312_Table1_ColumnLookup,0),FALSE),
  IF(AND(VALUE(LEFT($A1211,3))=312,LEN($I1211)=4),VLOOKUP($I1211,_312_Table1,MATCH(LEFT($B1211,1),_312_Table1_ColumnLookup,0),FALSE)
+N("312"),
  IF(VALUE(LEFT($A1211,3))=313,VLOOKUP(VALUE(MID($B1211,2,1)),_313_Table1,MATCH(MID($B1211,1,1),_313_Table1_ColumnLookup,0),FALSE)
+N("313"),
  IF(AND(VALUE(LEFT($A1211,3))=314,LEN($B1211)=3),VLOOKUP(VALUE(MID($B1211,2,2)),_314_Table1,MATCH(MID($B1211,1,1),_314_Table1_ColumnLookup,0),FALSE),
  IF(VALUE(LEFT($A1211,3))=314,VLOOKUP(VALUE(MID($B1211,2,1)),_314_Table1,MATCH(MID($B1211,1,1),_314_Table1_ColumnLookup,0),FALSE)
+N("314"),
""))))))))))))))))))))))))</f>
        <v>#N/A</v>
      </c>
      <c r="E1211" s="238" t="e">
        <f>IF(AND(VALUE(LEFT($A1211,3))=309,LEN($B1211)=3),VLOOKUP(VALUE(MID($B1211,2,2)),_309_Table2,MATCH(MID($B1211,1,1),_309_Table2_ColumnLookup,0),FALSE),
  IF($C1211="309 LCR SummaryA",OneYearSCR,IF($C1211="309 LCR SummaryB",UltimateSCR,IF(VALUE(LEFT($A1211,3))=309,VLOOKUP(VALUE(MID($B1211,2,1)),_309_Table2,MATCH(MID($B1211,1,1),_309_Table2_ColumnLookup,0),FALSE)
+N("309"),
  IF(VALUE(LEFT($A1211,3))=310,VLOOKUP(VALUE(MID($B1211,2,1)),_310_Table2,MATCH(MID($B1211,1,1),_310_Table2_ColumnLookup,0),FALSE)
+N("310"),
  IF(AND(VALUE(LEFT($A1211,3))=311,LEN($I1211)=4),VLOOKUP($I1211,_311_Table2,MATCH($B1211,_311_Table2_ColumnLookup,0),FALSE),
  IF(AND(VALUE(LEFT($A1211,3))=311,OR($B1211="I2",$B1211="J2",$B1211="K2",$B1211="L2")),VLOOKUP('311'!$G$58,_311_Table2,MATCH(MID($B1211,1,1),_311_Table2_ColumnLookup,0),FALSE),
  IF(AND(VALUE(LEFT($A1211,3))=311,RIGHT($B1211,5)="Total"),VLOOKUP('311'!$G$59,_311_Table2,MATCH(MID($B1211,1,1),_311_Table2_ColumnLookup,0),FALSE),
  IF(VALUE(LEFT($A1211,3))=311,VLOOKUP(VALUE(MID($B1211,2,1)),_311_Table2,MATCH(MID($B1211,1,1),_311_Table2_ColumnLookup,0),FALSE)
+N("311"),
  IF(AND(VALUE(LEFT($A1211,3))=312,LEFT($G1211,10)="Unincepted",$B1211="G "),VLOOKUP(" ULO",_312_Table2,MATCH('312'!$N$16,_312_Table2_ColumnLookup,0),FALSE),
  IF(AND(VALUE(LEFT($A1211,3))=312,LEFT($G1211,10)="Unincepted",$B1211="O "),VLOOKUP(" ULO",_312_Table2,MATCH('312'!$V$16,_312_Table2_ColumnLookup,0),FALSE),
  IF(AND(VALUE(LEFT($A1211,3))=312,LEFT($G1211,10)="Unincepted",$B1211="Q "),VLOOKUP(" ULO",_312_Table2,MATCH('312'!$X$16,_312_Table2_ColumnLookup,0),FALSE),
  IF(AND(VALUE(LEFT($A1211,3))=312,LEFT($G1211,10)="Unincepted"),VLOOKUP(" ULO",_312_Table2,MATCH(LEFT($B1211,1),_312_Table2_ColumnLookup,0),FALSE),
  IF(AND(VALUE(LEFT($A1211,3))=312,LEFT($G1211,5)="Total",$B1211="G "),VLOOKUP('312'!$F$80,_312_Table2,MATCH('312'!$N$16,_312_Table2_ColumnLookup,0),FALSE),
  IF(AND(VALUE(LEFT($A1211,3))=312,LEFT($G1211,5)="Total",$B1211="O "),VLOOKUP('312'!$F$80,_312_Table2,MATCH('312'!$V$16,_312_Table2_ColumnLookup,0),FALSE),
  IF(AND(VALUE(LEFT($A1211,3))=312,LEFT($G1211,5)="Total",$B1211="Q "),VLOOKUP('312'!$F$80,_312_Table2,MATCH('312'!$X$16,_312_Table2_ColumnLookup,0),FALSE),
  IF(AND(VALUE(LEFT($A1211,3))=312,LEFT($G1211,5)="Total"),VLOOKUP('312'!$F$80,_312_Table2,MATCH(LEFT($B1211,1),_312_Table2_ColumnLookup,0),FALSE),
  IF(AND(VALUE(LEFT($A1211,3))=312,LEN($I1211)=4,$B1211="G"),VLOOKUP($I1211,_312_Table2,MATCH('312'!$N$16,_312_Table2_ColumnLookup,0),FALSE),
  IF(AND(VALUE(LEFT($A1211,3))=312,LEN($I1211)=4,$B1211="O"),VLOOKUP($I1211,_312_Table2,MATCH('312'!$V$16,_312_Table2_ColumnLookup,0),FALSE),
  IF(AND(VALUE(LEFT($A1211,3))=312,LEN($I1211)=4,$B1211="Q"),VLOOKUP($I1211,_312_Table2,MATCH('312'!$X$16,_312_Table2_ColumnLookup,0),FALSE),
  IF(AND(VALUE(LEFT($A1211,3))=312,LEN($I1211)=4),VLOOKUP($I1211,_312_Table2,MATCH(LEFT($B1211,1),_312_Table2_ColumnLookup,0),FALSE)
+N("312"),
  IF(VALUE(LEFT($A1211,3))=313,VLOOKUP(VALUE(MID($B1211,2,1)),_313_Table2,MATCH(MID($B1211,1,1),_313_Table2_ColumnLookup,0),FALSE)
+N("313"),
  IF(AND(VALUE(LEFT($A1211,3))=314,LEN($B1211)=3),VLOOKUP(VALUE(MID($B1211,2,2)),_314_Table2,MATCH(MID($B1211,1,1),_314_Table2_ColumnLookup,0),FALSE),
  IF(VALUE(LEFT($A1211,3))=314,VLOOKUP(VALUE(MID($B1211,2,1)),_314_Table2,MATCH(MID($B1211,1,1),_314_Table2_ColumnLookup,0),FALSE)
+N("314"),
""))))))))))))))))))))))))</f>
        <v>#N/A</v>
      </c>
      <c r="F1211" s="238" t="e">
        <f>IF(AND(VALUE(LEFT($A1211,3))=309,LEN($B1211)=3),VLOOKUP(VALUE(MID($B1211,2,2)),_309_Table3,MATCH(MID($B1211,1,1),_309_Table3_ColumnLookup,0),FALSE),
  IF($C1211="309 LCR SummaryA",OneYearSCR,IF($C1211="309 LCR SummaryB",UltimateSCR,IF(VALUE(LEFT($A1211,3))=309,VLOOKUP(VALUE(MID($B1211,2,1)),_309_Table3,MATCH(MID($B1211,1,1),_309_Table3_ColumnLookup,0),FALSE)
+N("309"),
  IF(VALUE(LEFT($A1211,3))=310,VLOOKUP(VALUE(MID($B1211,2,1)),_310_Table3,MATCH(MID($B1211,1,1),_310_Table3_ColumnLookup,0),FALSE)
+N("310"),
  IF(AND(VALUE(LEFT($A1211,3))=311,LEN($I1211)=4),VLOOKUP($I1211,_311_Table3,MATCH($B1211,_311_Table3_ColumnLookup,0),FALSE),
  IF(AND(VALUE(LEFT($A1211,3))=311,OR($B1211="I2",$B1211="J2",$B1211="K2",$B1211="L2")),VLOOKUP('311'!$G$58,_311_Table3,MATCH(MID($B1211,1,1),_311_Table3_ColumnLookup,0),FALSE),
  IF(AND(VALUE(LEFT($A1211,3))=311,RIGHT($B1211,5)="Total"),VLOOKUP('311'!$G$59,_311_Table3,MATCH(MID($B1211,1,1),_311_Table3_ColumnLookup,0),FALSE),
  IF(VALUE(LEFT($A1211,3))=311,VLOOKUP(VALUE(MID($B1211,2,1)),_311_Table3,MATCH(MID($B1211,1,1),_311_Table3_ColumnLookup,0),FALSE)
+N("311"),
  IF(AND(VALUE(LEFT($A1211,3))=312,LEFT($G1211,10)="Unincepted",$B1211="G "),VLOOKUP(" ULO",_312_Table3,MATCH('312'!$N$16,_312_Table3_ColumnLookup,0),FALSE),
  IF(AND(VALUE(LEFT($A1211,3))=312,LEFT($G1211,10)="Unincepted",$B1211="O "),VLOOKUP(" ULO",_312_Table3,MATCH('312'!$V$16,_312_Table3_ColumnLookup,0),FALSE),
  IF(AND(VALUE(LEFT($A1211,3))=312,LEFT($G1211,10)="Unincepted",$B1211="Q "),VLOOKUP(" ULO",_312_Table3,MATCH('312'!$X$16,_312_Table3_ColumnLookup,0),FALSE),
  IF(AND(VALUE(LEFT($A1211,3))=312,LEFT($G1211,10)="Unincepted"),VLOOKUP(" ULO",_312_Table3,MATCH(LEFT($B1211,1),_312_Table3_ColumnLookup,0),FALSE),
  IF(AND(VALUE(LEFT($A1211,3))=312,LEFT($G1211,5)="Total",$B1211="G "),VLOOKUP('312'!$F$80,_312_Table3,MATCH('312'!$N$16,_312_Table3_ColumnLookup,0),FALSE),
  IF(AND(VALUE(LEFT($A1211,3))=312,LEFT($G1211,5)="Total",$B1211="O "),VLOOKUP('312'!$F$80,_312_Table3,MATCH('312'!$V$16,_312_Table3_ColumnLookup,0),FALSE),
  IF(AND(VALUE(LEFT($A1211,3))=312,LEFT($G1211,5)="Total",$B1211="Q "),VLOOKUP('312'!$F$80,_312_Table3,MATCH('312'!$X$16,_312_Table3_ColumnLookup,0),FALSE),
  IF(AND(VALUE(LEFT($A1211,3))=312,LEFT($G1211,5)="Total"),VLOOKUP('312'!$F$80,_312_Table3,MATCH(LEFT($B1211,1),_312_Table3_ColumnLookup,0),FALSE),
  IF(AND(VALUE(LEFT($A1211,3))=312,LEN($I1211)=4,$B1211="G"),VLOOKUP($I1211,_312_Table3,MATCH('312'!$N$16,_312_Table3_ColumnLookup,0),FALSE),
  IF(AND(VALUE(LEFT($A1211,3))=312,LEN($I1211)=4,$B1211="O"),VLOOKUP($I1211,_312_Table3,MATCH('312'!$V$16,_312_Table3_ColumnLookup,0),FALSE),
  IF(AND(VALUE(LEFT($A1211,3))=312,LEN($I1211)=4,$B1211="Q"),VLOOKUP($I1211,_312_Table3,MATCH('312'!$X$16,_312_Table3_ColumnLookup,0),FALSE),
  IF(AND(VALUE(LEFT($A1211,3))=312,LEN($I1211)=4),VLOOKUP($I1211,_312_Table3,MATCH(LEFT($B1211,1),_312_Table3_ColumnLookup,0),FALSE)
+N("312"),
  IF(VALUE(LEFT($A1211,3))=313,VLOOKUP(VALUE(MID($B1211,2,1)),_313_Table3,MATCH(MID($B1211,1,1),_313_Table3_ColumnLookup,0),FALSE)
+N("313"),
  IF(AND(VALUE(LEFT($A1211,3))=314,LEN($B1211)=3),VLOOKUP(VALUE(MID($B1211,2,2)),_314_Table3,MATCH(MID($B1211,1,1),_314_Table3_ColumnLookup,0),FALSE),
  IF(VALUE(LEFT($A1211,3))=314,VLOOKUP(VALUE(MID($B1211,2,1)),_314_Table3,MATCH(MID($B1211,1,1),_314_Table3_ColumnLookup,0),FALSE)
+N("314"),
""))))))))))))))))))))))))</f>
        <v>#N/A</v>
      </c>
      <c r="H1211" s="321" t="str">
        <f>IFERROR(
IF(ISERROR($D1211)=FALSE,$D1211,IF(ISERROR($E1211)=FALSE,$E1211,IF(ISERROR($F1211)=FALSE,$F1211
+N("012 checkboxes"),
IF(
IF(OR(LEFT($A1211,9)="Syndicate",LEFT($A1211,12)="NewSyndicate"),VLOOKUP($A1211,'012'!$J:$ZW,MATCH("Link to button",'012'!$J$1:$ZW$1,0),0)
+N("309 checkbox"),
IF($C1211="309 LCR Summary0",VLOOKUP("Notes990",'309'!$P:$ZZ,MATCH("Link to button",'309'!$P$1:$ZZ$1,0),0)
+N("313 checkboxes"),
IF($C1211="313 Financial Information0LcmVsScr",IF($C1211="309 LCR Summary0",VLOOKUP("LcmVsScr",'309'!$N:$ZZ,MATCH("Link to button",'309'!$N$1:$ZZ$1,0),0),
IF($C1211="313 Financial Information0LcrDocAttached",IF($C1211="309 LCR Summary0",VLOOKUP("LcrDocAttached",'309'!$N:$ZZ,MATCH("Link to button",'309'!$N$1:$ZZ$1,0),
0)))))))=1,TRUE,FALSE)
))),"")</f>
        <v/>
      </c>
    </row>
    <row r="1212" spans="1:8">
      <c r="A1212" s="237" t="e">
        <f>VLOOKUP($G1212,CSVLookups!$B:$R,MATCH(A$1,CSVLookups!$B$1:$R$1,0),FALSE)</f>
        <v>#N/A</v>
      </c>
      <c r="B1212" s="237" t="e">
        <f>VLOOKUP($G1212,CSVLookups!$B:$R,MATCH(B$1,CSVLookups!$B$1:$R$1,0),FALSE)</f>
        <v>#N/A</v>
      </c>
      <c r="C1212" s="238" t="e">
        <f t="shared" si="19"/>
        <v>#N/A</v>
      </c>
      <c r="D1212" s="238" t="e">
        <f>IF(AND(VALUE(LEFT($A1212,3))=309,LEN($B1212)=3),VLOOKUP(VALUE(MID($B1212,2,2)),_309_Table1,MATCH(MID($B1212,1,1),_309_Table1_ColumnLookup,0),FALSE),
  IF($C1212="309 LCR SummaryA",OneYearSCR,IF($C1212="309 LCR SummaryB",UltimateSCR,IF(VALUE(LEFT($A1212,3))=309,VLOOKUP(VALUE(MID($B1212,2,1)),_309_Table1,MATCH(MID($B1212,1,1),_309_Table1_ColumnLookup,0),FALSE)
+N("309"),
  IF(VALUE(LEFT($A1212,3))=310,VLOOKUP(VALUE(MID($B1212,2,1)),_310_Table1,MATCH(MID($B1212,1,1),_310_Table1_ColumnLookup,0),FALSE)
+N("310"),
  IF(AND(VALUE(LEFT($A1212,3))=311,LEN($I1212)=4),VLOOKUP($I1212,_311_Table1,MATCH($B1212,_311_Table1_ColumnLookup,0),FALSE),
  IF(AND(VALUE(LEFT($A1212,3))=311,OR($B1212="I2",$B1212="J2",$B1212="K2",$B1212="L2")),VLOOKUP('311'!$G$58,_311_Table1,MATCH(MID($B1212,1,1),_311_Table1_ColumnLookup,0),FALSE),
  IF(AND(VALUE(LEFT($A1212,3))=311,RIGHT($B1212,5)="Total"),VLOOKUP('311'!$G$59,_311_Table1,MATCH(MID($B1212,1,1),_311_Table1_ColumnLookup,0),FALSE),
  IF(VALUE(LEFT($A1212,3))=311,VLOOKUP(VALUE(MID($B1212,2,1)),_311_Table1,MATCH(MID($B1212,1,1),_311_Table1_ColumnLookup,0),FALSE)
+N("311"),
  IF(AND(VALUE(LEFT($A1212,3))=312,LEFT($G1212,10)="Unincepted",$B1212="G "),VLOOKUP(" ULO",_312_Table1,MATCH('312'!$N$16,_312_Table1_ColumnLookup,0),FALSE),
  IF(AND(VALUE(LEFT($A1212,3))=312,LEFT($G1212,10)="Unincepted",$B1212="O "),VLOOKUP(" ULO",_312_Table1,MATCH('312'!$V$16,_312_Table1_ColumnLookup,0),FALSE),
  IF(AND(VALUE(LEFT($A1212,3))=312,LEFT($G1212,10)="Unincepted",$B1212="Q "),VLOOKUP(" ULO",_312_Table1,MATCH('312'!$X$16,_312_Table1_ColumnLookup,0),FALSE),
  IF(AND(VALUE(LEFT($A1212,3))=312,LEFT($G1212,10)="Unincepted"),VLOOKUP(" ULO",_312_Table1,MATCH(LEFT($B1212,1),_312_Table1_ColumnLookup,0),FALSE),
  IF(AND(VALUE(LEFT($A1212,3))=312,LEFT($G1212,5)="Total",$B1212="G "),VLOOKUP('312'!$F$80,_312_Table1,MATCH('312'!$N$16,_312_Table1_ColumnLookup,0),FALSE),
  IF(AND(VALUE(LEFT($A1212,3))=312,LEFT($G1212,5)="Total",$B1212="O "),VLOOKUP('312'!$F$80,_312_Table1,MATCH('312'!$V$16,_312_Table1_ColumnLookup,0),FALSE),
  IF(AND(VALUE(LEFT($A1212,3))=312,LEFT($G1212,5)="Total",$B1212="Q "),VLOOKUP('312'!$F$80,_312_Table1,MATCH('312'!$X$16,_312_Table1_ColumnLookup,0),FALSE),
  IF(AND(VALUE(LEFT($A1212,3))=312,LEFT($G1212,5)="Total"),VLOOKUP('312'!$F$80,_312_Table1,MATCH(LEFT($B1212,1),_312_Table1_ColumnLookup,0),FALSE),
  IF(AND(VALUE(LEFT($A1212,3))=312,LEN($I1212)=4,$B1212="G"),VLOOKUP($I1212,_312_Table1,MATCH('312'!$N$16,_312_Table1_ColumnLookup,0),FALSE),
  IF(AND(VALUE(LEFT($A1212,3))=312,LEN($I1212)=4,$B1212="O"),VLOOKUP($I1212,_312_Table1,MATCH('312'!$V$16,_312_Table1_ColumnLookup,0),FALSE),
  IF(AND(VALUE(LEFT($A1212,3))=312,LEN($I1212)=4,$B1212="Q"),VLOOKUP($I1212,_312_Table1,MATCH('312'!$X$16,_312_Table1_ColumnLookup,0),FALSE),
  IF(AND(VALUE(LEFT($A1212,3))=312,LEN($I1212)=4),VLOOKUP($I1212,_312_Table1,MATCH(LEFT($B1212,1),_312_Table1_ColumnLookup,0),FALSE)
+N("312"),
  IF(VALUE(LEFT($A1212,3))=313,VLOOKUP(VALUE(MID($B1212,2,1)),_313_Table1,MATCH(MID($B1212,1,1),_313_Table1_ColumnLookup,0),FALSE)
+N("313"),
  IF(AND(VALUE(LEFT($A1212,3))=314,LEN($B1212)=3),VLOOKUP(VALUE(MID($B1212,2,2)),_314_Table1,MATCH(MID($B1212,1,1),_314_Table1_ColumnLookup,0),FALSE),
  IF(VALUE(LEFT($A1212,3))=314,VLOOKUP(VALUE(MID($B1212,2,1)),_314_Table1,MATCH(MID($B1212,1,1),_314_Table1_ColumnLookup,0),FALSE)
+N("314"),
""))))))))))))))))))))))))</f>
        <v>#N/A</v>
      </c>
      <c r="E1212" s="238" t="e">
        <f>IF(AND(VALUE(LEFT($A1212,3))=309,LEN($B1212)=3),VLOOKUP(VALUE(MID($B1212,2,2)),_309_Table2,MATCH(MID($B1212,1,1),_309_Table2_ColumnLookup,0),FALSE),
  IF($C1212="309 LCR SummaryA",OneYearSCR,IF($C1212="309 LCR SummaryB",UltimateSCR,IF(VALUE(LEFT($A1212,3))=309,VLOOKUP(VALUE(MID($B1212,2,1)),_309_Table2,MATCH(MID($B1212,1,1),_309_Table2_ColumnLookup,0),FALSE)
+N("309"),
  IF(VALUE(LEFT($A1212,3))=310,VLOOKUP(VALUE(MID($B1212,2,1)),_310_Table2,MATCH(MID($B1212,1,1),_310_Table2_ColumnLookup,0),FALSE)
+N("310"),
  IF(AND(VALUE(LEFT($A1212,3))=311,LEN($I1212)=4),VLOOKUP($I1212,_311_Table2,MATCH($B1212,_311_Table2_ColumnLookup,0),FALSE),
  IF(AND(VALUE(LEFT($A1212,3))=311,OR($B1212="I2",$B1212="J2",$B1212="K2",$B1212="L2")),VLOOKUP('311'!$G$58,_311_Table2,MATCH(MID($B1212,1,1),_311_Table2_ColumnLookup,0),FALSE),
  IF(AND(VALUE(LEFT($A1212,3))=311,RIGHT($B1212,5)="Total"),VLOOKUP('311'!$G$59,_311_Table2,MATCH(MID($B1212,1,1),_311_Table2_ColumnLookup,0),FALSE),
  IF(VALUE(LEFT($A1212,3))=311,VLOOKUP(VALUE(MID($B1212,2,1)),_311_Table2,MATCH(MID($B1212,1,1),_311_Table2_ColumnLookup,0),FALSE)
+N("311"),
  IF(AND(VALUE(LEFT($A1212,3))=312,LEFT($G1212,10)="Unincepted",$B1212="G "),VLOOKUP(" ULO",_312_Table2,MATCH('312'!$N$16,_312_Table2_ColumnLookup,0),FALSE),
  IF(AND(VALUE(LEFT($A1212,3))=312,LEFT($G1212,10)="Unincepted",$B1212="O "),VLOOKUP(" ULO",_312_Table2,MATCH('312'!$V$16,_312_Table2_ColumnLookup,0),FALSE),
  IF(AND(VALUE(LEFT($A1212,3))=312,LEFT($G1212,10)="Unincepted",$B1212="Q "),VLOOKUP(" ULO",_312_Table2,MATCH('312'!$X$16,_312_Table2_ColumnLookup,0),FALSE),
  IF(AND(VALUE(LEFT($A1212,3))=312,LEFT($G1212,10)="Unincepted"),VLOOKUP(" ULO",_312_Table2,MATCH(LEFT($B1212,1),_312_Table2_ColumnLookup,0),FALSE),
  IF(AND(VALUE(LEFT($A1212,3))=312,LEFT($G1212,5)="Total",$B1212="G "),VLOOKUP('312'!$F$80,_312_Table2,MATCH('312'!$N$16,_312_Table2_ColumnLookup,0),FALSE),
  IF(AND(VALUE(LEFT($A1212,3))=312,LEFT($G1212,5)="Total",$B1212="O "),VLOOKUP('312'!$F$80,_312_Table2,MATCH('312'!$V$16,_312_Table2_ColumnLookup,0),FALSE),
  IF(AND(VALUE(LEFT($A1212,3))=312,LEFT($G1212,5)="Total",$B1212="Q "),VLOOKUP('312'!$F$80,_312_Table2,MATCH('312'!$X$16,_312_Table2_ColumnLookup,0),FALSE),
  IF(AND(VALUE(LEFT($A1212,3))=312,LEFT($G1212,5)="Total"),VLOOKUP('312'!$F$80,_312_Table2,MATCH(LEFT($B1212,1),_312_Table2_ColumnLookup,0),FALSE),
  IF(AND(VALUE(LEFT($A1212,3))=312,LEN($I1212)=4,$B1212="G"),VLOOKUP($I1212,_312_Table2,MATCH('312'!$N$16,_312_Table2_ColumnLookup,0),FALSE),
  IF(AND(VALUE(LEFT($A1212,3))=312,LEN($I1212)=4,$B1212="O"),VLOOKUP($I1212,_312_Table2,MATCH('312'!$V$16,_312_Table2_ColumnLookup,0),FALSE),
  IF(AND(VALUE(LEFT($A1212,3))=312,LEN($I1212)=4,$B1212="Q"),VLOOKUP($I1212,_312_Table2,MATCH('312'!$X$16,_312_Table2_ColumnLookup,0),FALSE),
  IF(AND(VALUE(LEFT($A1212,3))=312,LEN($I1212)=4),VLOOKUP($I1212,_312_Table2,MATCH(LEFT($B1212,1),_312_Table2_ColumnLookup,0),FALSE)
+N("312"),
  IF(VALUE(LEFT($A1212,3))=313,VLOOKUP(VALUE(MID($B1212,2,1)),_313_Table2,MATCH(MID($B1212,1,1),_313_Table2_ColumnLookup,0),FALSE)
+N("313"),
  IF(AND(VALUE(LEFT($A1212,3))=314,LEN($B1212)=3),VLOOKUP(VALUE(MID($B1212,2,2)),_314_Table2,MATCH(MID($B1212,1,1),_314_Table2_ColumnLookup,0),FALSE),
  IF(VALUE(LEFT($A1212,3))=314,VLOOKUP(VALUE(MID($B1212,2,1)),_314_Table2,MATCH(MID($B1212,1,1),_314_Table2_ColumnLookup,0),FALSE)
+N("314"),
""))))))))))))))))))))))))</f>
        <v>#N/A</v>
      </c>
      <c r="F1212" s="238" t="e">
        <f>IF(AND(VALUE(LEFT($A1212,3))=309,LEN($B1212)=3),VLOOKUP(VALUE(MID($B1212,2,2)),_309_Table3,MATCH(MID($B1212,1,1),_309_Table3_ColumnLookup,0),FALSE),
  IF($C1212="309 LCR SummaryA",OneYearSCR,IF($C1212="309 LCR SummaryB",UltimateSCR,IF(VALUE(LEFT($A1212,3))=309,VLOOKUP(VALUE(MID($B1212,2,1)),_309_Table3,MATCH(MID($B1212,1,1),_309_Table3_ColumnLookup,0),FALSE)
+N("309"),
  IF(VALUE(LEFT($A1212,3))=310,VLOOKUP(VALUE(MID($B1212,2,1)),_310_Table3,MATCH(MID($B1212,1,1),_310_Table3_ColumnLookup,0),FALSE)
+N("310"),
  IF(AND(VALUE(LEFT($A1212,3))=311,LEN($I1212)=4),VLOOKUP($I1212,_311_Table3,MATCH($B1212,_311_Table3_ColumnLookup,0),FALSE),
  IF(AND(VALUE(LEFT($A1212,3))=311,OR($B1212="I2",$B1212="J2",$B1212="K2",$B1212="L2")),VLOOKUP('311'!$G$58,_311_Table3,MATCH(MID($B1212,1,1),_311_Table3_ColumnLookup,0),FALSE),
  IF(AND(VALUE(LEFT($A1212,3))=311,RIGHT($B1212,5)="Total"),VLOOKUP('311'!$G$59,_311_Table3,MATCH(MID($B1212,1,1),_311_Table3_ColumnLookup,0),FALSE),
  IF(VALUE(LEFT($A1212,3))=311,VLOOKUP(VALUE(MID($B1212,2,1)),_311_Table3,MATCH(MID($B1212,1,1),_311_Table3_ColumnLookup,0),FALSE)
+N("311"),
  IF(AND(VALUE(LEFT($A1212,3))=312,LEFT($G1212,10)="Unincepted",$B1212="G "),VLOOKUP(" ULO",_312_Table3,MATCH('312'!$N$16,_312_Table3_ColumnLookup,0),FALSE),
  IF(AND(VALUE(LEFT($A1212,3))=312,LEFT($G1212,10)="Unincepted",$B1212="O "),VLOOKUP(" ULO",_312_Table3,MATCH('312'!$V$16,_312_Table3_ColumnLookup,0),FALSE),
  IF(AND(VALUE(LEFT($A1212,3))=312,LEFT($G1212,10)="Unincepted",$B1212="Q "),VLOOKUP(" ULO",_312_Table3,MATCH('312'!$X$16,_312_Table3_ColumnLookup,0),FALSE),
  IF(AND(VALUE(LEFT($A1212,3))=312,LEFT($G1212,10)="Unincepted"),VLOOKUP(" ULO",_312_Table3,MATCH(LEFT($B1212,1),_312_Table3_ColumnLookup,0),FALSE),
  IF(AND(VALUE(LEFT($A1212,3))=312,LEFT($G1212,5)="Total",$B1212="G "),VLOOKUP('312'!$F$80,_312_Table3,MATCH('312'!$N$16,_312_Table3_ColumnLookup,0),FALSE),
  IF(AND(VALUE(LEFT($A1212,3))=312,LEFT($G1212,5)="Total",$B1212="O "),VLOOKUP('312'!$F$80,_312_Table3,MATCH('312'!$V$16,_312_Table3_ColumnLookup,0),FALSE),
  IF(AND(VALUE(LEFT($A1212,3))=312,LEFT($G1212,5)="Total",$B1212="Q "),VLOOKUP('312'!$F$80,_312_Table3,MATCH('312'!$X$16,_312_Table3_ColumnLookup,0),FALSE),
  IF(AND(VALUE(LEFT($A1212,3))=312,LEFT($G1212,5)="Total"),VLOOKUP('312'!$F$80,_312_Table3,MATCH(LEFT($B1212,1),_312_Table3_ColumnLookup,0),FALSE),
  IF(AND(VALUE(LEFT($A1212,3))=312,LEN($I1212)=4,$B1212="G"),VLOOKUP($I1212,_312_Table3,MATCH('312'!$N$16,_312_Table3_ColumnLookup,0),FALSE),
  IF(AND(VALUE(LEFT($A1212,3))=312,LEN($I1212)=4,$B1212="O"),VLOOKUP($I1212,_312_Table3,MATCH('312'!$V$16,_312_Table3_ColumnLookup,0),FALSE),
  IF(AND(VALUE(LEFT($A1212,3))=312,LEN($I1212)=4,$B1212="Q"),VLOOKUP($I1212,_312_Table3,MATCH('312'!$X$16,_312_Table3_ColumnLookup,0),FALSE),
  IF(AND(VALUE(LEFT($A1212,3))=312,LEN($I1212)=4),VLOOKUP($I1212,_312_Table3,MATCH(LEFT($B1212,1),_312_Table3_ColumnLookup,0),FALSE)
+N("312"),
  IF(VALUE(LEFT($A1212,3))=313,VLOOKUP(VALUE(MID($B1212,2,1)),_313_Table3,MATCH(MID($B1212,1,1),_313_Table3_ColumnLookup,0),FALSE)
+N("313"),
  IF(AND(VALUE(LEFT($A1212,3))=314,LEN($B1212)=3),VLOOKUP(VALUE(MID($B1212,2,2)),_314_Table3,MATCH(MID($B1212,1,1),_314_Table3_ColumnLookup,0),FALSE),
  IF(VALUE(LEFT($A1212,3))=314,VLOOKUP(VALUE(MID($B1212,2,1)),_314_Table3,MATCH(MID($B1212,1,1),_314_Table3_ColumnLookup,0),FALSE)
+N("314"),
""))))))))))))))))))))))))</f>
        <v>#N/A</v>
      </c>
      <c r="H1212" s="321" t="str">
        <f>IFERROR(
IF(ISERROR($D1212)=FALSE,$D1212,IF(ISERROR($E1212)=FALSE,$E1212,IF(ISERROR($F1212)=FALSE,$F1212
+N("012 checkboxes"),
IF(
IF(OR(LEFT($A1212,9)="Syndicate",LEFT($A1212,12)="NewSyndicate"),VLOOKUP($A1212,'012'!$J:$ZW,MATCH("Link to button",'012'!$J$1:$ZW$1,0),0)
+N("309 checkbox"),
IF($C1212="309 LCR Summary0",VLOOKUP("Notes990",'309'!$P:$ZZ,MATCH("Link to button",'309'!$P$1:$ZZ$1,0),0)
+N("313 checkboxes"),
IF($C1212="313 Financial Information0LcmVsScr",IF($C1212="309 LCR Summary0",VLOOKUP("LcmVsScr",'309'!$N:$ZZ,MATCH("Link to button",'309'!$N$1:$ZZ$1,0),0),
IF($C1212="313 Financial Information0LcrDocAttached",IF($C1212="309 LCR Summary0",VLOOKUP("LcrDocAttached",'309'!$N:$ZZ,MATCH("Link to button",'309'!$N$1:$ZZ$1,0),
0)))))))=1,TRUE,FALSE)
))),"")</f>
        <v/>
      </c>
    </row>
    <row r="1213" spans="1:8">
      <c r="A1213" s="237" t="e">
        <f>VLOOKUP($G1213,CSVLookups!$B:$R,MATCH(A$1,CSVLookups!$B$1:$R$1,0),FALSE)</f>
        <v>#N/A</v>
      </c>
      <c r="B1213" s="237" t="e">
        <f>VLOOKUP($G1213,CSVLookups!$B:$R,MATCH(B$1,CSVLookups!$B$1:$R$1,0),FALSE)</f>
        <v>#N/A</v>
      </c>
      <c r="C1213" s="238" t="e">
        <f t="shared" si="19"/>
        <v>#N/A</v>
      </c>
      <c r="D1213" s="238" t="e">
        <f>IF(AND(VALUE(LEFT($A1213,3))=309,LEN($B1213)=3),VLOOKUP(VALUE(MID($B1213,2,2)),_309_Table1,MATCH(MID($B1213,1,1),_309_Table1_ColumnLookup,0),FALSE),
  IF($C1213="309 LCR SummaryA",OneYearSCR,IF($C1213="309 LCR SummaryB",UltimateSCR,IF(VALUE(LEFT($A1213,3))=309,VLOOKUP(VALUE(MID($B1213,2,1)),_309_Table1,MATCH(MID($B1213,1,1),_309_Table1_ColumnLookup,0),FALSE)
+N("309"),
  IF(VALUE(LEFT($A1213,3))=310,VLOOKUP(VALUE(MID($B1213,2,1)),_310_Table1,MATCH(MID($B1213,1,1),_310_Table1_ColumnLookup,0),FALSE)
+N("310"),
  IF(AND(VALUE(LEFT($A1213,3))=311,LEN($I1213)=4),VLOOKUP($I1213,_311_Table1,MATCH($B1213,_311_Table1_ColumnLookup,0),FALSE),
  IF(AND(VALUE(LEFT($A1213,3))=311,OR($B1213="I2",$B1213="J2",$B1213="K2",$B1213="L2")),VLOOKUP('311'!$G$58,_311_Table1,MATCH(MID($B1213,1,1),_311_Table1_ColumnLookup,0),FALSE),
  IF(AND(VALUE(LEFT($A1213,3))=311,RIGHT($B1213,5)="Total"),VLOOKUP('311'!$G$59,_311_Table1,MATCH(MID($B1213,1,1),_311_Table1_ColumnLookup,0),FALSE),
  IF(VALUE(LEFT($A1213,3))=311,VLOOKUP(VALUE(MID($B1213,2,1)),_311_Table1,MATCH(MID($B1213,1,1),_311_Table1_ColumnLookup,0),FALSE)
+N("311"),
  IF(AND(VALUE(LEFT($A1213,3))=312,LEFT($G1213,10)="Unincepted",$B1213="G "),VLOOKUP(" ULO",_312_Table1,MATCH('312'!$N$16,_312_Table1_ColumnLookup,0),FALSE),
  IF(AND(VALUE(LEFT($A1213,3))=312,LEFT($G1213,10)="Unincepted",$B1213="O "),VLOOKUP(" ULO",_312_Table1,MATCH('312'!$V$16,_312_Table1_ColumnLookup,0),FALSE),
  IF(AND(VALUE(LEFT($A1213,3))=312,LEFT($G1213,10)="Unincepted",$B1213="Q "),VLOOKUP(" ULO",_312_Table1,MATCH('312'!$X$16,_312_Table1_ColumnLookup,0),FALSE),
  IF(AND(VALUE(LEFT($A1213,3))=312,LEFT($G1213,10)="Unincepted"),VLOOKUP(" ULO",_312_Table1,MATCH(LEFT($B1213,1),_312_Table1_ColumnLookup,0),FALSE),
  IF(AND(VALUE(LEFT($A1213,3))=312,LEFT($G1213,5)="Total",$B1213="G "),VLOOKUP('312'!$F$80,_312_Table1,MATCH('312'!$N$16,_312_Table1_ColumnLookup,0),FALSE),
  IF(AND(VALUE(LEFT($A1213,3))=312,LEFT($G1213,5)="Total",$B1213="O "),VLOOKUP('312'!$F$80,_312_Table1,MATCH('312'!$V$16,_312_Table1_ColumnLookup,0),FALSE),
  IF(AND(VALUE(LEFT($A1213,3))=312,LEFT($G1213,5)="Total",$B1213="Q "),VLOOKUP('312'!$F$80,_312_Table1,MATCH('312'!$X$16,_312_Table1_ColumnLookup,0),FALSE),
  IF(AND(VALUE(LEFT($A1213,3))=312,LEFT($G1213,5)="Total"),VLOOKUP('312'!$F$80,_312_Table1,MATCH(LEFT($B1213,1),_312_Table1_ColumnLookup,0),FALSE),
  IF(AND(VALUE(LEFT($A1213,3))=312,LEN($I1213)=4,$B1213="G"),VLOOKUP($I1213,_312_Table1,MATCH('312'!$N$16,_312_Table1_ColumnLookup,0),FALSE),
  IF(AND(VALUE(LEFT($A1213,3))=312,LEN($I1213)=4,$B1213="O"),VLOOKUP($I1213,_312_Table1,MATCH('312'!$V$16,_312_Table1_ColumnLookup,0),FALSE),
  IF(AND(VALUE(LEFT($A1213,3))=312,LEN($I1213)=4,$B1213="Q"),VLOOKUP($I1213,_312_Table1,MATCH('312'!$X$16,_312_Table1_ColumnLookup,0),FALSE),
  IF(AND(VALUE(LEFT($A1213,3))=312,LEN($I1213)=4),VLOOKUP($I1213,_312_Table1,MATCH(LEFT($B1213,1),_312_Table1_ColumnLookup,0),FALSE)
+N("312"),
  IF(VALUE(LEFT($A1213,3))=313,VLOOKUP(VALUE(MID($B1213,2,1)),_313_Table1,MATCH(MID($B1213,1,1),_313_Table1_ColumnLookup,0),FALSE)
+N("313"),
  IF(AND(VALUE(LEFT($A1213,3))=314,LEN($B1213)=3),VLOOKUP(VALUE(MID($B1213,2,2)),_314_Table1,MATCH(MID($B1213,1,1),_314_Table1_ColumnLookup,0),FALSE),
  IF(VALUE(LEFT($A1213,3))=314,VLOOKUP(VALUE(MID($B1213,2,1)),_314_Table1,MATCH(MID($B1213,1,1),_314_Table1_ColumnLookup,0),FALSE)
+N("314"),
""))))))))))))))))))))))))</f>
        <v>#N/A</v>
      </c>
      <c r="E1213" s="238" t="e">
        <f>IF(AND(VALUE(LEFT($A1213,3))=309,LEN($B1213)=3),VLOOKUP(VALUE(MID($B1213,2,2)),_309_Table2,MATCH(MID($B1213,1,1),_309_Table2_ColumnLookup,0),FALSE),
  IF($C1213="309 LCR SummaryA",OneYearSCR,IF($C1213="309 LCR SummaryB",UltimateSCR,IF(VALUE(LEFT($A1213,3))=309,VLOOKUP(VALUE(MID($B1213,2,1)),_309_Table2,MATCH(MID($B1213,1,1),_309_Table2_ColumnLookup,0),FALSE)
+N("309"),
  IF(VALUE(LEFT($A1213,3))=310,VLOOKUP(VALUE(MID($B1213,2,1)),_310_Table2,MATCH(MID($B1213,1,1),_310_Table2_ColumnLookup,0),FALSE)
+N("310"),
  IF(AND(VALUE(LEFT($A1213,3))=311,LEN($I1213)=4),VLOOKUP($I1213,_311_Table2,MATCH($B1213,_311_Table2_ColumnLookup,0),FALSE),
  IF(AND(VALUE(LEFT($A1213,3))=311,OR($B1213="I2",$B1213="J2",$B1213="K2",$B1213="L2")),VLOOKUP('311'!$G$58,_311_Table2,MATCH(MID($B1213,1,1),_311_Table2_ColumnLookup,0),FALSE),
  IF(AND(VALUE(LEFT($A1213,3))=311,RIGHT($B1213,5)="Total"),VLOOKUP('311'!$G$59,_311_Table2,MATCH(MID($B1213,1,1),_311_Table2_ColumnLookup,0),FALSE),
  IF(VALUE(LEFT($A1213,3))=311,VLOOKUP(VALUE(MID($B1213,2,1)),_311_Table2,MATCH(MID($B1213,1,1),_311_Table2_ColumnLookup,0),FALSE)
+N("311"),
  IF(AND(VALUE(LEFT($A1213,3))=312,LEFT($G1213,10)="Unincepted",$B1213="G "),VLOOKUP(" ULO",_312_Table2,MATCH('312'!$N$16,_312_Table2_ColumnLookup,0),FALSE),
  IF(AND(VALUE(LEFT($A1213,3))=312,LEFT($G1213,10)="Unincepted",$B1213="O "),VLOOKUP(" ULO",_312_Table2,MATCH('312'!$V$16,_312_Table2_ColumnLookup,0),FALSE),
  IF(AND(VALUE(LEFT($A1213,3))=312,LEFT($G1213,10)="Unincepted",$B1213="Q "),VLOOKUP(" ULO",_312_Table2,MATCH('312'!$X$16,_312_Table2_ColumnLookup,0),FALSE),
  IF(AND(VALUE(LEFT($A1213,3))=312,LEFT($G1213,10)="Unincepted"),VLOOKUP(" ULO",_312_Table2,MATCH(LEFT($B1213,1),_312_Table2_ColumnLookup,0),FALSE),
  IF(AND(VALUE(LEFT($A1213,3))=312,LEFT($G1213,5)="Total",$B1213="G "),VLOOKUP('312'!$F$80,_312_Table2,MATCH('312'!$N$16,_312_Table2_ColumnLookup,0),FALSE),
  IF(AND(VALUE(LEFT($A1213,3))=312,LEFT($G1213,5)="Total",$B1213="O "),VLOOKUP('312'!$F$80,_312_Table2,MATCH('312'!$V$16,_312_Table2_ColumnLookup,0),FALSE),
  IF(AND(VALUE(LEFT($A1213,3))=312,LEFT($G1213,5)="Total",$B1213="Q "),VLOOKUP('312'!$F$80,_312_Table2,MATCH('312'!$X$16,_312_Table2_ColumnLookup,0),FALSE),
  IF(AND(VALUE(LEFT($A1213,3))=312,LEFT($G1213,5)="Total"),VLOOKUP('312'!$F$80,_312_Table2,MATCH(LEFT($B1213,1),_312_Table2_ColumnLookup,0),FALSE),
  IF(AND(VALUE(LEFT($A1213,3))=312,LEN($I1213)=4,$B1213="G"),VLOOKUP($I1213,_312_Table2,MATCH('312'!$N$16,_312_Table2_ColumnLookup,0),FALSE),
  IF(AND(VALUE(LEFT($A1213,3))=312,LEN($I1213)=4,$B1213="O"),VLOOKUP($I1213,_312_Table2,MATCH('312'!$V$16,_312_Table2_ColumnLookup,0),FALSE),
  IF(AND(VALUE(LEFT($A1213,3))=312,LEN($I1213)=4,$B1213="Q"),VLOOKUP($I1213,_312_Table2,MATCH('312'!$X$16,_312_Table2_ColumnLookup,0),FALSE),
  IF(AND(VALUE(LEFT($A1213,3))=312,LEN($I1213)=4),VLOOKUP($I1213,_312_Table2,MATCH(LEFT($B1213,1),_312_Table2_ColumnLookup,0),FALSE)
+N("312"),
  IF(VALUE(LEFT($A1213,3))=313,VLOOKUP(VALUE(MID($B1213,2,1)),_313_Table2,MATCH(MID($B1213,1,1),_313_Table2_ColumnLookup,0),FALSE)
+N("313"),
  IF(AND(VALUE(LEFT($A1213,3))=314,LEN($B1213)=3),VLOOKUP(VALUE(MID($B1213,2,2)),_314_Table2,MATCH(MID($B1213,1,1),_314_Table2_ColumnLookup,0),FALSE),
  IF(VALUE(LEFT($A1213,3))=314,VLOOKUP(VALUE(MID($B1213,2,1)),_314_Table2,MATCH(MID($B1213,1,1),_314_Table2_ColumnLookup,0),FALSE)
+N("314"),
""))))))))))))))))))))))))</f>
        <v>#N/A</v>
      </c>
      <c r="F1213" s="238" t="e">
        <f>IF(AND(VALUE(LEFT($A1213,3))=309,LEN($B1213)=3),VLOOKUP(VALUE(MID($B1213,2,2)),_309_Table3,MATCH(MID($B1213,1,1),_309_Table3_ColumnLookup,0),FALSE),
  IF($C1213="309 LCR SummaryA",OneYearSCR,IF($C1213="309 LCR SummaryB",UltimateSCR,IF(VALUE(LEFT($A1213,3))=309,VLOOKUP(VALUE(MID($B1213,2,1)),_309_Table3,MATCH(MID($B1213,1,1),_309_Table3_ColumnLookup,0),FALSE)
+N("309"),
  IF(VALUE(LEFT($A1213,3))=310,VLOOKUP(VALUE(MID($B1213,2,1)),_310_Table3,MATCH(MID($B1213,1,1),_310_Table3_ColumnLookup,0),FALSE)
+N("310"),
  IF(AND(VALUE(LEFT($A1213,3))=311,LEN($I1213)=4),VLOOKUP($I1213,_311_Table3,MATCH($B1213,_311_Table3_ColumnLookup,0),FALSE),
  IF(AND(VALUE(LEFT($A1213,3))=311,OR($B1213="I2",$B1213="J2",$B1213="K2",$B1213="L2")),VLOOKUP('311'!$G$58,_311_Table3,MATCH(MID($B1213,1,1),_311_Table3_ColumnLookup,0),FALSE),
  IF(AND(VALUE(LEFT($A1213,3))=311,RIGHT($B1213,5)="Total"),VLOOKUP('311'!$G$59,_311_Table3,MATCH(MID($B1213,1,1),_311_Table3_ColumnLookup,0),FALSE),
  IF(VALUE(LEFT($A1213,3))=311,VLOOKUP(VALUE(MID($B1213,2,1)),_311_Table3,MATCH(MID($B1213,1,1),_311_Table3_ColumnLookup,0),FALSE)
+N("311"),
  IF(AND(VALUE(LEFT($A1213,3))=312,LEFT($G1213,10)="Unincepted",$B1213="G "),VLOOKUP(" ULO",_312_Table3,MATCH('312'!$N$16,_312_Table3_ColumnLookup,0),FALSE),
  IF(AND(VALUE(LEFT($A1213,3))=312,LEFT($G1213,10)="Unincepted",$B1213="O "),VLOOKUP(" ULO",_312_Table3,MATCH('312'!$V$16,_312_Table3_ColumnLookup,0),FALSE),
  IF(AND(VALUE(LEFT($A1213,3))=312,LEFT($G1213,10)="Unincepted",$B1213="Q "),VLOOKUP(" ULO",_312_Table3,MATCH('312'!$X$16,_312_Table3_ColumnLookup,0),FALSE),
  IF(AND(VALUE(LEFT($A1213,3))=312,LEFT($G1213,10)="Unincepted"),VLOOKUP(" ULO",_312_Table3,MATCH(LEFT($B1213,1),_312_Table3_ColumnLookup,0),FALSE),
  IF(AND(VALUE(LEFT($A1213,3))=312,LEFT($G1213,5)="Total",$B1213="G "),VLOOKUP('312'!$F$80,_312_Table3,MATCH('312'!$N$16,_312_Table3_ColumnLookup,0),FALSE),
  IF(AND(VALUE(LEFT($A1213,3))=312,LEFT($G1213,5)="Total",$B1213="O "),VLOOKUP('312'!$F$80,_312_Table3,MATCH('312'!$V$16,_312_Table3_ColumnLookup,0),FALSE),
  IF(AND(VALUE(LEFT($A1213,3))=312,LEFT($G1213,5)="Total",$B1213="Q "),VLOOKUP('312'!$F$80,_312_Table3,MATCH('312'!$X$16,_312_Table3_ColumnLookup,0),FALSE),
  IF(AND(VALUE(LEFT($A1213,3))=312,LEFT($G1213,5)="Total"),VLOOKUP('312'!$F$80,_312_Table3,MATCH(LEFT($B1213,1),_312_Table3_ColumnLookup,0),FALSE),
  IF(AND(VALUE(LEFT($A1213,3))=312,LEN($I1213)=4,$B1213="G"),VLOOKUP($I1213,_312_Table3,MATCH('312'!$N$16,_312_Table3_ColumnLookup,0),FALSE),
  IF(AND(VALUE(LEFT($A1213,3))=312,LEN($I1213)=4,$B1213="O"),VLOOKUP($I1213,_312_Table3,MATCH('312'!$V$16,_312_Table3_ColumnLookup,0),FALSE),
  IF(AND(VALUE(LEFT($A1213,3))=312,LEN($I1213)=4,$B1213="Q"),VLOOKUP($I1213,_312_Table3,MATCH('312'!$X$16,_312_Table3_ColumnLookup,0),FALSE),
  IF(AND(VALUE(LEFT($A1213,3))=312,LEN($I1213)=4),VLOOKUP($I1213,_312_Table3,MATCH(LEFT($B1213,1),_312_Table3_ColumnLookup,0),FALSE)
+N("312"),
  IF(VALUE(LEFT($A1213,3))=313,VLOOKUP(VALUE(MID($B1213,2,1)),_313_Table3,MATCH(MID($B1213,1,1),_313_Table3_ColumnLookup,0),FALSE)
+N("313"),
  IF(AND(VALUE(LEFT($A1213,3))=314,LEN($B1213)=3),VLOOKUP(VALUE(MID($B1213,2,2)),_314_Table3,MATCH(MID($B1213,1,1),_314_Table3_ColumnLookup,0),FALSE),
  IF(VALUE(LEFT($A1213,3))=314,VLOOKUP(VALUE(MID($B1213,2,1)),_314_Table3,MATCH(MID($B1213,1,1),_314_Table3_ColumnLookup,0),FALSE)
+N("314"),
""))))))))))))))))))))))))</f>
        <v>#N/A</v>
      </c>
      <c r="H1213" s="321" t="str">
        <f>IFERROR(
IF(ISERROR($D1213)=FALSE,$D1213,IF(ISERROR($E1213)=FALSE,$E1213,IF(ISERROR($F1213)=FALSE,$F1213
+N("012 checkboxes"),
IF(
IF(OR(LEFT($A1213,9)="Syndicate",LEFT($A1213,12)="NewSyndicate"),VLOOKUP($A1213,'012'!$J:$ZW,MATCH("Link to button",'012'!$J$1:$ZW$1,0),0)
+N("309 checkbox"),
IF($C1213="309 LCR Summary0",VLOOKUP("Notes990",'309'!$P:$ZZ,MATCH("Link to button",'309'!$P$1:$ZZ$1,0),0)
+N("313 checkboxes"),
IF($C1213="313 Financial Information0LcmVsScr",IF($C1213="309 LCR Summary0",VLOOKUP("LcmVsScr",'309'!$N:$ZZ,MATCH("Link to button",'309'!$N$1:$ZZ$1,0),0),
IF($C1213="313 Financial Information0LcrDocAttached",IF($C1213="309 LCR Summary0",VLOOKUP("LcrDocAttached",'309'!$N:$ZZ,MATCH("Link to button",'309'!$N$1:$ZZ$1,0),
0)))))))=1,TRUE,FALSE)
))),"")</f>
        <v/>
      </c>
    </row>
    <row r="1214" spans="1:8">
      <c r="A1214" s="237" t="e">
        <f>VLOOKUP($G1214,CSVLookups!$B:$R,MATCH(A$1,CSVLookups!$B$1:$R$1,0),FALSE)</f>
        <v>#N/A</v>
      </c>
      <c r="B1214" s="237" t="e">
        <f>VLOOKUP($G1214,CSVLookups!$B:$R,MATCH(B$1,CSVLookups!$B$1:$R$1,0),FALSE)</f>
        <v>#N/A</v>
      </c>
      <c r="C1214" s="238" t="e">
        <f t="shared" si="19"/>
        <v>#N/A</v>
      </c>
      <c r="D1214" s="238" t="e">
        <f>IF(AND(VALUE(LEFT($A1214,3))=309,LEN($B1214)=3),VLOOKUP(VALUE(MID($B1214,2,2)),_309_Table1,MATCH(MID($B1214,1,1),_309_Table1_ColumnLookup,0),FALSE),
  IF($C1214="309 LCR SummaryA",OneYearSCR,IF($C1214="309 LCR SummaryB",UltimateSCR,IF(VALUE(LEFT($A1214,3))=309,VLOOKUP(VALUE(MID($B1214,2,1)),_309_Table1,MATCH(MID($B1214,1,1),_309_Table1_ColumnLookup,0),FALSE)
+N("309"),
  IF(VALUE(LEFT($A1214,3))=310,VLOOKUP(VALUE(MID($B1214,2,1)),_310_Table1,MATCH(MID($B1214,1,1),_310_Table1_ColumnLookup,0),FALSE)
+N("310"),
  IF(AND(VALUE(LEFT($A1214,3))=311,LEN($I1214)=4),VLOOKUP($I1214,_311_Table1,MATCH($B1214,_311_Table1_ColumnLookup,0),FALSE),
  IF(AND(VALUE(LEFT($A1214,3))=311,OR($B1214="I2",$B1214="J2",$B1214="K2",$B1214="L2")),VLOOKUP('311'!$G$58,_311_Table1,MATCH(MID($B1214,1,1),_311_Table1_ColumnLookup,0),FALSE),
  IF(AND(VALUE(LEFT($A1214,3))=311,RIGHT($B1214,5)="Total"),VLOOKUP('311'!$G$59,_311_Table1,MATCH(MID($B1214,1,1),_311_Table1_ColumnLookup,0),FALSE),
  IF(VALUE(LEFT($A1214,3))=311,VLOOKUP(VALUE(MID($B1214,2,1)),_311_Table1,MATCH(MID($B1214,1,1),_311_Table1_ColumnLookup,0),FALSE)
+N("311"),
  IF(AND(VALUE(LEFT($A1214,3))=312,LEFT($G1214,10)="Unincepted",$B1214="G "),VLOOKUP(" ULO",_312_Table1,MATCH('312'!$N$16,_312_Table1_ColumnLookup,0),FALSE),
  IF(AND(VALUE(LEFT($A1214,3))=312,LEFT($G1214,10)="Unincepted",$B1214="O "),VLOOKUP(" ULO",_312_Table1,MATCH('312'!$V$16,_312_Table1_ColumnLookup,0),FALSE),
  IF(AND(VALUE(LEFT($A1214,3))=312,LEFT($G1214,10)="Unincepted",$B1214="Q "),VLOOKUP(" ULO",_312_Table1,MATCH('312'!$X$16,_312_Table1_ColumnLookup,0),FALSE),
  IF(AND(VALUE(LEFT($A1214,3))=312,LEFT($G1214,10)="Unincepted"),VLOOKUP(" ULO",_312_Table1,MATCH(LEFT($B1214,1),_312_Table1_ColumnLookup,0),FALSE),
  IF(AND(VALUE(LEFT($A1214,3))=312,LEFT($G1214,5)="Total",$B1214="G "),VLOOKUP('312'!$F$80,_312_Table1,MATCH('312'!$N$16,_312_Table1_ColumnLookup,0),FALSE),
  IF(AND(VALUE(LEFT($A1214,3))=312,LEFT($G1214,5)="Total",$B1214="O "),VLOOKUP('312'!$F$80,_312_Table1,MATCH('312'!$V$16,_312_Table1_ColumnLookup,0),FALSE),
  IF(AND(VALUE(LEFT($A1214,3))=312,LEFT($G1214,5)="Total",$B1214="Q "),VLOOKUP('312'!$F$80,_312_Table1,MATCH('312'!$X$16,_312_Table1_ColumnLookup,0),FALSE),
  IF(AND(VALUE(LEFT($A1214,3))=312,LEFT($G1214,5)="Total"),VLOOKUP('312'!$F$80,_312_Table1,MATCH(LEFT($B1214,1),_312_Table1_ColumnLookup,0),FALSE),
  IF(AND(VALUE(LEFT($A1214,3))=312,LEN($I1214)=4,$B1214="G"),VLOOKUP($I1214,_312_Table1,MATCH('312'!$N$16,_312_Table1_ColumnLookup,0),FALSE),
  IF(AND(VALUE(LEFT($A1214,3))=312,LEN($I1214)=4,$B1214="O"),VLOOKUP($I1214,_312_Table1,MATCH('312'!$V$16,_312_Table1_ColumnLookup,0),FALSE),
  IF(AND(VALUE(LEFT($A1214,3))=312,LEN($I1214)=4,$B1214="Q"),VLOOKUP($I1214,_312_Table1,MATCH('312'!$X$16,_312_Table1_ColumnLookup,0),FALSE),
  IF(AND(VALUE(LEFT($A1214,3))=312,LEN($I1214)=4),VLOOKUP($I1214,_312_Table1,MATCH(LEFT($B1214,1),_312_Table1_ColumnLookup,0),FALSE)
+N("312"),
  IF(VALUE(LEFT($A1214,3))=313,VLOOKUP(VALUE(MID($B1214,2,1)),_313_Table1,MATCH(MID($B1214,1,1),_313_Table1_ColumnLookup,0),FALSE)
+N("313"),
  IF(AND(VALUE(LEFT($A1214,3))=314,LEN($B1214)=3),VLOOKUP(VALUE(MID($B1214,2,2)),_314_Table1,MATCH(MID($B1214,1,1),_314_Table1_ColumnLookup,0),FALSE),
  IF(VALUE(LEFT($A1214,3))=314,VLOOKUP(VALUE(MID($B1214,2,1)),_314_Table1,MATCH(MID($B1214,1,1),_314_Table1_ColumnLookup,0),FALSE)
+N("314"),
""))))))))))))))))))))))))</f>
        <v>#N/A</v>
      </c>
      <c r="E1214" s="238" t="e">
        <f>IF(AND(VALUE(LEFT($A1214,3))=309,LEN($B1214)=3),VLOOKUP(VALUE(MID($B1214,2,2)),_309_Table2,MATCH(MID($B1214,1,1),_309_Table2_ColumnLookup,0),FALSE),
  IF($C1214="309 LCR SummaryA",OneYearSCR,IF($C1214="309 LCR SummaryB",UltimateSCR,IF(VALUE(LEFT($A1214,3))=309,VLOOKUP(VALUE(MID($B1214,2,1)),_309_Table2,MATCH(MID($B1214,1,1),_309_Table2_ColumnLookup,0),FALSE)
+N("309"),
  IF(VALUE(LEFT($A1214,3))=310,VLOOKUP(VALUE(MID($B1214,2,1)),_310_Table2,MATCH(MID($B1214,1,1),_310_Table2_ColumnLookup,0),FALSE)
+N("310"),
  IF(AND(VALUE(LEFT($A1214,3))=311,LEN($I1214)=4),VLOOKUP($I1214,_311_Table2,MATCH($B1214,_311_Table2_ColumnLookup,0),FALSE),
  IF(AND(VALUE(LEFT($A1214,3))=311,OR($B1214="I2",$B1214="J2",$B1214="K2",$B1214="L2")),VLOOKUP('311'!$G$58,_311_Table2,MATCH(MID($B1214,1,1),_311_Table2_ColumnLookup,0),FALSE),
  IF(AND(VALUE(LEFT($A1214,3))=311,RIGHT($B1214,5)="Total"),VLOOKUP('311'!$G$59,_311_Table2,MATCH(MID($B1214,1,1),_311_Table2_ColumnLookup,0),FALSE),
  IF(VALUE(LEFT($A1214,3))=311,VLOOKUP(VALUE(MID($B1214,2,1)),_311_Table2,MATCH(MID($B1214,1,1),_311_Table2_ColumnLookup,0),FALSE)
+N("311"),
  IF(AND(VALUE(LEFT($A1214,3))=312,LEFT($G1214,10)="Unincepted",$B1214="G "),VLOOKUP(" ULO",_312_Table2,MATCH('312'!$N$16,_312_Table2_ColumnLookup,0),FALSE),
  IF(AND(VALUE(LEFT($A1214,3))=312,LEFT($G1214,10)="Unincepted",$B1214="O "),VLOOKUP(" ULO",_312_Table2,MATCH('312'!$V$16,_312_Table2_ColumnLookup,0),FALSE),
  IF(AND(VALUE(LEFT($A1214,3))=312,LEFT($G1214,10)="Unincepted",$B1214="Q "),VLOOKUP(" ULO",_312_Table2,MATCH('312'!$X$16,_312_Table2_ColumnLookup,0),FALSE),
  IF(AND(VALUE(LEFT($A1214,3))=312,LEFT($G1214,10)="Unincepted"),VLOOKUP(" ULO",_312_Table2,MATCH(LEFT($B1214,1),_312_Table2_ColumnLookup,0),FALSE),
  IF(AND(VALUE(LEFT($A1214,3))=312,LEFT($G1214,5)="Total",$B1214="G "),VLOOKUP('312'!$F$80,_312_Table2,MATCH('312'!$N$16,_312_Table2_ColumnLookup,0),FALSE),
  IF(AND(VALUE(LEFT($A1214,3))=312,LEFT($G1214,5)="Total",$B1214="O "),VLOOKUP('312'!$F$80,_312_Table2,MATCH('312'!$V$16,_312_Table2_ColumnLookup,0),FALSE),
  IF(AND(VALUE(LEFT($A1214,3))=312,LEFT($G1214,5)="Total",$B1214="Q "),VLOOKUP('312'!$F$80,_312_Table2,MATCH('312'!$X$16,_312_Table2_ColumnLookup,0),FALSE),
  IF(AND(VALUE(LEFT($A1214,3))=312,LEFT($G1214,5)="Total"),VLOOKUP('312'!$F$80,_312_Table2,MATCH(LEFT($B1214,1),_312_Table2_ColumnLookup,0),FALSE),
  IF(AND(VALUE(LEFT($A1214,3))=312,LEN($I1214)=4,$B1214="G"),VLOOKUP($I1214,_312_Table2,MATCH('312'!$N$16,_312_Table2_ColumnLookup,0),FALSE),
  IF(AND(VALUE(LEFT($A1214,3))=312,LEN($I1214)=4,$B1214="O"),VLOOKUP($I1214,_312_Table2,MATCH('312'!$V$16,_312_Table2_ColumnLookup,0),FALSE),
  IF(AND(VALUE(LEFT($A1214,3))=312,LEN($I1214)=4,$B1214="Q"),VLOOKUP($I1214,_312_Table2,MATCH('312'!$X$16,_312_Table2_ColumnLookup,0),FALSE),
  IF(AND(VALUE(LEFT($A1214,3))=312,LEN($I1214)=4),VLOOKUP($I1214,_312_Table2,MATCH(LEFT($B1214,1),_312_Table2_ColumnLookup,0),FALSE)
+N("312"),
  IF(VALUE(LEFT($A1214,3))=313,VLOOKUP(VALUE(MID($B1214,2,1)),_313_Table2,MATCH(MID($B1214,1,1),_313_Table2_ColumnLookup,0),FALSE)
+N("313"),
  IF(AND(VALUE(LEFT($A1214,3))=314,LEN($B1214)=3),VLOOKUP(VALUE(MID($B1214,2,2)),_314_Table2,MATCH(MID($B1214,1,1),_314_Table2_ColumnLookup,0),FALSE),
  IF(VALUE(LEFT($A1214,3))=314,VLOOKUP(VALUE(MID($B1214,2,1)),_314_Table2,MATCH(MID($B1214,1,1),_314_Table2_ColumnLookup,0),FALSE)
+N("314"),
""))))))))))))))))))))))))</f>
        <v>#N/A</v>
      </c>
      <c r="F1214" s="238" t="e">
        <f>IF(AND(VALUE(LEFT($A1214,3))=309,LEN($B1214)=3),VLOOKUP(VALUE(MID($B1214,2,2)),_309_Table3,MATCH(MID($B1214,1,1),_309_Table3_ColumnLookup,0),FALSE),
  IF($C1214="309 LCR SummaryA",OneYearSCR,IF($C1214="309 LCR SummaryB",UltimateSCR,IF(VALUE(LEFT($A1214,3))=309,VLOOKUP(VALUE(MID($B1214,2,1)),_309_Table3,MATCH(MID($B1214,1,1),_309_Table3_ColumnLookup,0),FALSE)
+N("309"),
  IF(VALUE(LEFT($A1214,3))=310,VLOOKUP(VALUE(MID($B1214,2,1)),_310_Table3,MATCH(MID($B1214,1,1),_310_Table3_ColumnLookup,0),FALSE)
+N("310"),
  IF(AND(VALUE(LEFT($A1214,3))=311,LEN($I1214)=4),VLOOKUP($I1214,_311_Table3,MATCH($B1214,_311_Table3_ColumnLookup,0),FALSE),
  IF(AND(VALUE(LEFT($A1214,3))=311,OR($B1214="I2",$B1214="J2",$B1214="K2",$B1214="L2")),VLOOKUP('311'!$G$58,_311_Table3,MATCH(MID($B1214,1,1),_311_Table3_ColumnLookup,0),FALSE),
  IF(AND(VALUE(LEFT($A1214,3))=311,RIGHT($B1214,5)="Total"),VLOOKUP('311'!$G$59,_311_Table3,MATCH(MID($B1214,1,1),_311_Table3_ColumnLookup,0),FALSE),
  IF(VALUE(LEFT($A1214,3))=311,VLOOKUP(VALUE(MID($B1214,2,1)),_311_Table3,MATCH(MID($B1214,1,1),_311_Table3_ColumnLookup,0),FALSE)
+N("311"),
  IF(AND(VALUE(LEFT($A1214,3))=312,LEFT($G1214,10)="Unincepted",$B1214="G "),VLOOKUP(" ULO",_312_Table3,MATCH('312'!$N$16,_312_Table3_ColumnLookup,0),FALSE),
  IF(AND(VALUE(LEFT($A1214,3))=312,LEFT($G1214,10)="Unincepted",$B1214="O "),VLOOKUP(" ULO",_312_Table3,MATCH('312'!$V$16,_312_Table3_ColumnLookup,0),FALSE),
  IF(AND(VALUE(LEFT($A1214,3))=312,LEFT($G1214,10)="Unincepted",$B1214="Q "),VLOOKUP(" ULO",_312_Table3,MATCH('312'!$X$16,_312_Table3_ColumnLookup,0),FALSE),
  IF(AND(VALUE(LEFT($A1214,3))=312,LEFT($G1214,10)="Unincepted"),VLOOKUP(" ULO",_312_Table3,MATCH(LEFT($B1214,1),_312_Table3_ColumnLookup,0),FALSE),
  IF(AND(VALUE(LEFT($A1214,3))=312,LEFT($G1214,5)="Total",$B1214="G "),VLOOKUP('312'!$F$80,_312_Table3,MATCH('312'!$N$16,_312_Table3_ColumnLookup,0),FALSE),
  IF(AND(VALUE(LEFT($A1214,3))=312,LEFT($G1214,5)="Total",$B1214="O "),VLOOKUP('312'!$F$80,_312_Table3,MATCH('312'!$V$16,_312_Table3_ColumnLookup,0),FALSE),
  IF(AND(VALUE(LEFT($A1214,3))=312,LEFT($G1214,5)="Total",$B1214="Q "),VLOOKUP('312'!$F$80,_312_Table3,MATCH('312'!$X$16,_312_Table3_ColumnLookup,0),FALSE),
  IF(AND(VALUE(LEFT($A1214,3))=312,LEFT($G1214,5)="Total"),VLOOKUP('312'!$F$80,_312_Table3,MATCH(LEFT($B1214,1),_312_Table3_ColumnLookup,0),FALSE),
  IF(AND(VALUE(LEFT($A1214,3))=312,LEN($I1214)=4,$B1214="G"),VLOOKUP($I1214,_312_Table3,MATCH('312'!$N$16,_312_Table3_ColumnLookup,0),FALSE),
  IF(AND(VALUE(LEFT($A1214,3))=312,LEN($I1214)=4,$B1214="O"),VLOOKUP($I1214,_312_Table3,MATCH('312'!$V$16,_312_Table3_ColumnLookup,0),FALSE),
  IF(AND(VALUE(LEFT($A1214,3))=312,LEN($I1214)=4,$B1214="Q"),VLOOKUP($I1214,_312_Table3,MATCH('312'!$X$16,_312_Table3_ColumnLookup,0),FALSE),
  IF(AND(VALUE(LEFT($A1214,3))=312,LEN($I1214)=4),VLOOKUP($I1214,_312_Table3,MATCH(LEFT($B1214,1),_312_Table3_ColumnLookup,0),FALSE)
+N("312"),
  IF(VALUE(LEFT($A1214,3))=313,VLOOKUP(VALUE(MID($B1214,2,1)),_313_Table3,MATCH(MID($B1214,1,1),_313_Table3_ColumnLookup,0),FALSE)
+N("313"),
  IF(AND(VALUE(LEFT($A1214,3))=314,LEN($B1214)=3),VLOOKUP(VALUE(MID($B1214,2,2)),_314_Table3,MATCH(MID($B1214,1,1),_314_Table3_ColumnLookup,0),FALSE),
  IF(VALUE(LEFT($A1214,3))=314,VLOOKUP(VALUE(MID($B1214,2,1)),_314_Table3,MATCH(MID($B1214,1,1),_314_Table3_ColumnLookup,0),FALSE)
+N("314"),
""))))))))))))))))))))))))</f>
        <v>#N/A</v>
      </c>
      <c r="H1214" s="321" t="str">
        <f>IFERROR(
IF(ISERROR($D1214)=FALSE,$D1214,IF(ISERROR($E1214)=FALSE,$E1214,IF(ISERROR($F1214)=FALSE,$F1214
+N("012 checkboxes"),
IF(
IF(OR(LEFT($A1214,9)="Syndicate",LEFT($A1214,12)="NewSyndicate"),VLOOKUP($A1214,'012'!$J:$ZW,MATCH("Link to button",'012'!$J$1:$ZW$1,0),0)
+N("309 checkbox"),
IF($C1214="309 LCR Summary0",VLOOKUP("Notes990",'309'!$P:$ZZ,MATCH("Link to button",'309'!$P$1:$ZZ$1,0),0)
+N("313 checkboxes"),
IF($C1214="313 Financial Information0LcmVsScr",IF($C1214="309 LCR Summary0",VLOOKUP("LcmVsScr",'309'!$N:$ZZ,MATCH("Link to button",'309'!$N$1:$ZZ$1,0),0),
IF($C1214="313 Financial Information0LcrDocAttached",IF($C1214="309 LCR Summary0",VLOOKUP("LcrDocAttached",'309'!$N:$ZZ,MATCH("Link to button",'309'!$N$1:$ZZ$1,0),
0)))))))=1,TRUE,FALSE)
))),"")</f>
        <v/>
      </c>
    </row>
    <row r="1215" spans="1:8">
      <c r="A1215" s="237" t="e">
        <f>VLOOKUP($G1215,CSVLookups!$B:$R,MATCH(A$1,CSVLookups!$B$1:$R$1,0),FALSE)</f>
        <v>#N/A</v>
      </c>
      <c r="B1215" s="237" t="e">
        <f>VLOOKUP($G1215,CSVLookups!$B:$R,MATCH(B$1,CSVLookups!$B$1:$R$1,0),FALSE)</f>
        <v>#N/A</v>
      </c>
      <c r="C1215" s="238" t="e">
        <f t="shared" si="19"/>
        <v>#N/A</v>
      </c>
      <c r="D1215" s="238" t="e">
        <f>IF(AND(VALUE(LEFT($A1215,3))=309,LEN($B1215)=3),VLOOKUP(VALUE(MID($B1215,2,2)),_309_Table1,MATCH(MID($B1215,1,1),_309_Table1_ColumnLookup,0),FALSE),
  IF($C1215="309 LCR SummaryA",OneYearSCR,IF($C1215="309 LCR SummaryB",UltimateSCR,IF(VALUE(LEFT($A1215,3))=309,VLOOKUP(VALUE(MID($B1215,2,1)),_309_Table1,MATCH(MID($B1215,1,1),_309_Table1_ColumnLookup,0),FALSE)
+N("309"),
  IF(VALUE(LEFT($A1215,3))=310,VLOOKUP(VALUE(MID($B1215,2,1)),_310_Table1,MATCH(MID($B1215,1,1),_310_Table1_ColumnLookup,0),FALSE)
+N("310"),
  IF(AND(VALUE(LEFT($A1215,3))=311,LEN($I1215)=4),VLOOKUP($I1215,_311_Table1,MATCH($B1215,_311_Table1_ColumnLookup,0),FALSE),
  IF(AND(VALUE(LEFT($A1215,3))=311,OR($B1215="I2",$B1215="J2",$B1215="K2",$B1215="L2")),VLOOKUP('311'!$G$58,_311_Table1,MATCH(MID($B1215,1,1),_311_Table1_ColumnLookup,0),FALSE),
  IF(AND(VALUE(LEFT($A1215,3))=311,RIGHT($B1215,5)="Total"),VLOOKUP('311'!$G$59,_311_Table1,MATCH(MID($B1215,1,1),_311_Table1_ColumnLookup,0),FALSE),
  IF(VALUE(LEFT($A1215,3))=311,VLOOKUP(VALUE(MID($B1215,2,1)),_311_Table1,MATCH(MID($B1215,1,1),_311_Table1_ColumnLookup,0),FALSE)
+N("311"),
  IF(AND(VALUE(LEFT($A1215,3))=312,LEFT($G1215,10)="Unincepted",$B1215="G "),VLOOKUP(" ULO",_312_Table1,MATCH('312'!$N$16,_312_Table1_ColumnLookup,0),FALSE),
  IF(AND(VALUE(LEFT($A1215,3))=312,LEFT($G1215,10)="Unincepted",$B1215="O "),VLOOKUP(" ULO",_312_Table1,MATCH('312'!$V$16,_312_Table1_ColumnLookup,0),FALSE),
  IF(AND(VALUE(LEFT($A1215,3))=312,LEFT($G1215,10)="Unincepted",$B1215="Q "),VLOOKUP(" ULO",_312_Table1,MATCH('312'!$X$16,_312_Table1_ColumnLookup,0),FALSE),
  IF(AND(VALUE(LEFT($A1215,3))=312,LEFT($G1215,10)="Unincepted"),VLOOKUP(" ULO",_312_Table1,MATCH(LEFT($B1215,1),_312_Table1_ColumnLookup,0),FALSE),
  IF(AND(VALUE(LEFT($A1215,3))=312,LEFT($G1215,5)="Total",$B1215="G "),VLOOKUP('312'!$F$80,_312_Table1,MATCH('312'!$N$16,_312_Table1_ColumnLookup,0),FALSE),
  IF(AND(VALUE(LEFT($A1215,3))=312,LEFT($G1215,5)="Total",$B1215="O "),VLOOKUP('312'!$F$80,_312_Table1,MATCH('312'!$V$16,_312_Table1_ColumnLookup,0),FALSE),
  IF(AND(VALUE(LEFT($A1215,3))=312,LEFT($G1215,5)="Total",$B1215="Q "),VLOOKUP('312'!$F$80,_312_Table1,MATCH('312'!$X$16,_312_Table1_ColumnLookup,0),FALSE),
  IF(AND(VALUE(LEFT($A1215,3))=312,LEFT($G1215,5)="Total"),VLOOKUP('312'!$F$80,_312_Table1,MATCH(LEFT($B1215,1),_312_Table1_ColumnLookup,0),FALSE),
  IF(AND(VALUE(LEFT($A1215,3))=312,LEN($I1215)=4,$B1215="G"),VLOOKUP($I1215,_312_Table1,MATCH('312'!$N$16,_312_Table1_ColumnLookup,0),FALSE),
  IF(AND(VALUE(LEFT($A1215,3))=312,LEN($I1215)=4,$B1215="O"),VLOOKUP($I1215,_312_Table1,MATCH('312'!$V$16,_312_Table1_ColumnLookup,0),FALSE),
  IF(AND(VALUE(LEFT($A1215,3))=312,LEN($I1215)=4,$B1215="Q"),VLOOKUP($I1215,_312_Table1,MATCH('312'!$X$16,_312_Table1_ColumnLookup,0),FALSE),
  IF(AND(VALUE(LEFT($A1215,3))=312,LEN($I1215)=4),VLOOKUP($I1215,_312_Table1,MATCH(LEFT($B1215,1),_312_Table1_ColumnLookup,0),FALSE)
+N("312"),
  IF(VALUE(LEFT($A1215,3))=313,VLOOKUP(VALUE(MID($B1215,2,1)),_313_Table1,MATCH(MID($B1215,1,1),_313_Table1_ColumnLookup,0),FALSE)
+N("313"),
  IF(AND(VALUE(LEFT($A1215,3))=314,LEN($B1215)=3),VLOOKUP(VALUE(MID($B1215,2,2)),_314_Table1,MATCH(MID($B1215,1,1),_314_Table1_ColumnLookup,0),FALSE),
  IF(VALUE(LEFT($A1215,3))=314,VLOOKUP(VALUE(MID($B1215,2,1)),_314_Table1,MATCH(MID($B1215,1,1),_314_Table1_ColumnLookup,0),FALSE)
+N("314"),
""))))))))))))))))))))))))</f>
        <v>#N/A</v>
      </c>
      <c r="E1215" s="238" t="e">
        <f>IF(AND(VALUE(LEFT($A1215,3))=309,LEN($B1215)=3),VLOOKUP(VALUE(MID($B1215,2,2)),_309_Table2,MATCH(MID($B1215,1,1),_309_Table2_ColumnLookup,0),FALSE),
  IF($C1215="309 LCR SummaryA",OneYearSCR,IF($C1215="309 LCR SummaryB",UltimateSCR,IF(VALUE(LEFT($A1215,3))=309,VLOOKUP(VALUE(MID($B1215,2,1)),_309_Table2,MATCH(MID($B1215,1,1),_309_Table2_ColumnLookup,0),FALSE)
+N("309"),
  IF(VALUE(LEFT($A1215,3))=310,VLOOKUP(VALUE(MID($B1215,2,1)),_310_Table2,MATCH(MID($B1215,1,1),_310_Table2_ColumnLookup,0),FALSE)
+N("310"),
  IF(AND(VALUE(LEFT($A1215,3))=311,LEN($I1215)=4),VLOOKUP($I1215,_311_Table2,MATCH($B1215,_311_Table2_ColumnLookup,0),FALSE),
  IF(AND(VALUE(LEFT($A1215,3))=311,OR($B1215="I2",$B1215="J2",$B1215="K2",$B1215="L2")),VLOOKUP('311'!$G$58,_311_Table2,MATCH(MID($B1215,1,1),_311_Table2_ColumnLookup,0),FALSE),
  IF(AND(VALUE(LEFT($A1215,3))=311,RIGHT($B1215,5)="Total"),VLOOKUP('311'!$G$59,_311_Table2,MATCH(MID($B1215,1,1),_311_Table2_ColumnLookup,0),FALSE),
  IF(VALUE(LEFT($A1215,3))=311,VLOOKUP(VALUE(MID($B1215,2,1)),_311_Table2,MATCH(MID($B1215,1,1),_311_Table2_ColumnLookup,0),FALSE)
+N("311"),
  IF(AND(VALUE(LEFT($A1215,3))=312,LEFT($G1215,10)="Unincepted",$B1215="G "),VLOOKUP(" ULO",_312_Table2,MATCH('312'!$N$16,_312_Table2_ColumnLookup,0),FALSE),
  IF(AND(VALUE(LEFT($A1215,3))=312,LEFT($G1215,10)="Unincepted",$B1215="O "),VLOOKUP(" ULO",_312_Table2,MATCH('312'!$V$16,_312_Table2_ColumnLookup,0),FALSE),
  IF(AND(VALUE(LEFT($A1215,3))=312,LEFT($G1215,10)="Unincepted",$B1215="Q "),VLOOKUP(" ULO",_312_Table2,MATCH('312'!$X$16,_312_Table2_ColumnLookup,0),FALSE),
  IF(AND(VALUE(LEFT($A1215,3))=312,LEFT($G1215,10)="Unincepted"),VLOOKUP(" ULO",_312_Table2,MATCH(LEFT($B1215,1),_312_Table2_ColumnLookup,0),FALSE),
  IF(AND(VALUE(LEFT($A1215,3))=312,LEFT($G1215,5)="Total",$B1215="G "),VLOOKUP('312'!$F$80,_312_Table2,MATCH('312'!$N$16,_312_Table2_ColumnLookup,0),FALSE),
  IF(AND(VALUE(LEFT($A1215,3))=312,LEFT($G1215,5)="Total",$B1215="O "),VLOOKUP('312'!$F$80,_312_Table2,MATCH('312'!$V$16,_312_Table2_ColumnLookup,0),FALSE),
  IF(AND(VALUE(LEFT($A1215,3))=312,LEFT($G1215,5)="Total",$B1215="Q "),VLOOKUP('312'!$F$80,_312_Table2,MATCH('312'!$X$16,_312_Table2_ColumnLookup,0),FALSE),
  IF(AND(VALUE(LEFT($A1215,3))=312,LEFT($G1215,5)="Total"),VLOOKUP('312'!$F$80,_312_Table2,MATCH(LEFT($B1215,1),_312_Table2_ColumnLookup,0),FALSE),
  IF(AND(VALUE(LEFT($A1215,3))=312,LEN($I1215)=4,$B1215="G"),VLOOKUP($I1215,_312_Table2,MATCH('312'!$N$16,_312_Table2_ColumnLookup,0),FALSE),
  IF(AND(VALUE(LEFT($A1215,3))=312,LEN($I1215)=4,$B1215="O"),VLOOKUP($I1215,_312_Table2,MATCH('312'!$V$16,_312_Table2_ColumnLookup,0),FALSE),
  IF(AND(VALUE(LEFT($A1215,3))=312,LEN($I1215)=4,$B1215="Q"),VLOOKUP($I1215,_312_Table2,MATCH('312'!$X$16,_312_Table2_ColumnLookup,0),FALSE),
  IF(AND(VALUE(LEFT($A1215,3))=312,LEN($I1215)=4),VLOOKUP($I1215,_312_Table2,MATCH(LEFT($B1215,1),_312_Table2_ColumnLookup,0),FALSE)
+N("312"),
  IF(VALUE(LEFT($A1215,3))=313,VLOOKUP(VALUE(MID($B1215,2,1)),_313_Table2,MATCH(MID($B1215,1,1),_313_Table2_ColumnLookup,0),FALSE)
+N("313"),
  IF(AND(VALUE(LEFT($A1215,3))=314,LEN($B1215)=3),VLOOKUP(VALUE(MID($B1215,2,2)),_314_Table2,MATCH(MID($B1215,1,1),_314_Table2_ColumnLookup,0),FALSE),
  IF(VALUE(LEFT($A1215,3))=314,VLOOKUP(VALUE(MID($B1215,2,1)),_314_Table2,MATCH(MID($B1215,1,1),_314_Table2_ColumnLookup,0),FALSE)
+N("314"),
""))))))))))))))))))))))))</f>
        <v>#N/A</v>
      </c>
      <c r="F1215" s="238" t="e">
        <f>IF(AND(VALUE(LEFT($A1215,3))=309,LEN($B1215)=3),VLOOKUP(VALUE(MID($B1215,2,2)),_309_Table3,MATCH(MID($B1215,1,1),_309_Table3_ColumnLookup,0),FALSE),
  IF($C1215="309 LCR SummaryA",OneYearSCR,IF($C1215="309 LCR SummaryB",UltimateSCR,IF(VALUE(LEFT($A1215,3))=309,VLOOKUP(VALUE(MID($B1215,2,1)),_309_Table3,MATCH(MID($B1215,1,1),_309_Table3_ColumnLookup,0),FALSE)
+N("309"),
  IF(VALUE(LEFT($A1215,3))=310,VLOOKUP(VALUE(MID($B1215,2,1)),_310_Table3,MATCH(MID($B1215,1,1),_310_Table3_ColumnLookup,0),FALSE)
+N("310"),
  IF(AND(VALUE(LEFT($A1215,3))=311,LEN($I1215)=4),VLOOKUP($I1215,_311_Table3,MATCH($B1215,_311_Table3_ColumnLookup,0),FALSE),
  IF(AND(VALUE(LEFT($A1215,3))=311,OR($B1215="I2",$B1215="J2",$B1215="K2",$B1215="L2")),VLOOKUP('311'!$G$58,_311_Table3,MATCH(MID($B1215,1,1),_311_Table3_ColumnLookup,0),FALSE),
  IF(AND(VALUE(LEFT($A1215,3))=311,RIGHT($B1215,5)="Total"),VLOOKUP('311'!$G$59,_311_Table3,MATCH(MID($B1215,1,1),_311_Table3_ColumnLookup,0),FALSE),
  IF(VALUE(LEFT($A1215,3))=311,VLOOKUP(VALUE(MID($B1215,2,1)),_311_Table3,MATCH(MID($B1215,1,1),_311_Table3_ColumnLookup,0),FALSE)
+N("311"),
  IF(AND(VALUE(LEFT($A1215,3))=312,LEFT($G1215,10)="Unincepted",$B1215="G "),VLOOKUP(" ULO",_312_Table3,MATCH('312'!$N$16,_312_Table3_ColumnLookup,0),FALSE),
  IF(AND(VALUE(LEFT($A1215,3))=312,LEFT($G1215,10)="Unincepted",$B1215="O "),VLOOKUP(" ULO",_312_Table3,MATCH('312'!$V$16,_312_Table3_ColumnLookup,0),FALSE),
  IF(AND(VALUE(LEFT($A1215,3))=312,LEFT($G1215,10)="Unincepted",$B1215="Q "),VLOOKUP(" ULO",_312_Table3,MATCH('312'!$X$16,_312_Table3_ColumnLookup,0),FALSE),
  IF(AND(VALUE(LEFT($A1215,3))=312,LEFT($G1215,10)="Unincepted"),VLOOKUP(" ULO",_312_Table3,MATCH(LEFT($B1215,1),_312_Table3_ColumnLookup,0),FALSE),
  IF(AND(VALUE(LEFT($A1215,3))=312,LEFT($G1215,5)="Total",$B1215="G "),VLOOKUP('312'!$F$80,_312_Table3,MATCH('312'!$N$16,_312_Table3_ColumnLookup,0),FALSE),
  IF(AND(VALUE(LEFT($A1215,3))=312,LEFT($G1215,5)="Total",$B1215="O "),VLOOKUP('312'!$F$80,_312_Table3,MATCH('312'!$V$16,_312_Table3_ColumnLookup,0),FALSE),
  IF(AND(VALUE(LEFT($A1215,3))=312,LEFT($G1215,5)="Total",$B1215="Q "),VLOOKUP('312'!$F$80,_312_Table3,MATCH('312'!$X$16,_312_Table3_ColumnLookup,0),FALSE),
  IF(AND(VALUE(LEFT($A1215,3))=312,LEFT($G1215,5)="Total"),VLOOKUP('312'!$F$80,_312_Table3,MATCH(LEFT($B1215,1),_312_Table3_ColumnLookup,0),FALSE),
  IF(AND(VALUE(LEFT($A1215,3))=312,LEN($I1215)=4,$B1215="G"),VLOOKUP($I1215,_312_Table3,MATCH('312'!$N$16,_312_Table3_ColumnLookup,0),FALSE),
  IF(AND(VALUE(LEFT($A1215,3))=312,LEN($I1215)=4,$B1215="O"),VLOOKUP($I1215,_312_Table3,MATCH('312'!$V$16,_312_Table3_ColumnLookup,0),FALSE),
  IF(AND(VALUE(LEFT($A1215,3))=312,LEN($I1215)=4,$B1215="Q"),VLOOKUP($I1215,_312_Table3,MATCH('312'!$X$16,_312_Table3_ColumnLookup,0),FALSE),
  IF(AND(VALUE(LEFT($A1215,3))=312,LEN($I1215)=4),VLOOKUP($I1215,_312_Table3,MATCH(LEFT($B1215,1),_312_Table3_ColumnLookup,0),FALSE)
+N("312"),
  IF(VALUE(LEFT($A1215,3))=313,VLOOKUP(VALUE(MID($B1215,2,1)),_313_Table3,MATCH(MID($B1215,1,1),_313_Table3_ColumnLookup,0),FALSE)
+N("313"),
  IF(AND(VALUE(LEFT($A1215,3))=314,LEN($B1215)=3),VLOOKUP(VALUE(MID($B1215,2,2)),_314_Table3,MATCH(MID($B1215,1,1),_314_Table3_ColumnLookup,0),FALSE),
  IF(VALUE(LEFT($A1215,3))=314,VLOOKUP(VALUE(MID($B1215,2,1)),_314_Table3,MATCH(MID($B1215,1,1),_314_Table3_ColumnLookup,0),FALSE)
+N("314"),
""))))))))))))))))))))))))</f>
        <v>#N/A</v>
      </c>
      <c r="H1215" s="321" t="str">
        <f>IFERROR(
IF(ISERROR($D1215)=FALSE,$D1215,IF(ISERROR($E1215)=FALSE,$E1215,IF(ISERROR($F1215)=FALSE,$F1215
+N("012 checkboxes"),
IF(
IF(OR(LEFT($A1215,9)="Syndicate",LEFT($A1215,12)="NewSyndicate"),VLOOKUP($A1215,'012'!$J:$ZW,MATCH("Link to button",'012'!$J$1:$ZW$1,0),0)
+N("309 checkbox"),
IF($C1215="309 LCR Summary0",VLOOKUP("Notes990",'309'!$P:$ZZ,MATCH("Link to button",'309'!$P$1:$ZZ$1,0),0)
+N("313 checkboxes"),
IF($C1215="313 Financial Information0LcmVsScr",IF($C1215="309 LCR Summary0",VLOOKUP("LcmVsScr",'309'!$N:$ZZ,MATCH("Link to button",'309'!$N$1:$ZZ$1,0),0),
IF($C1215="313 Financial Information0LcrDocAttached",IF($C1215="309 LCR Summary0",VLOOKUP("LcrDocAttached",'309'!$N:$ZZ,MATCH("Link to button",'309'!$N$1:$ZZ$1,0),
0)))))))=1,TRUE,FALSE)
))),"")</f>
        <v/>
      </c>
    </row>
    <row r="1216" spans="1:8">
      <c r="A1216" s="237" t="e">
        <f>VLOOKUP($G1216,CSVLookups!$B:$R,MATCH(A$1,CSVLookups!$B$1:$R$1,0),FALSE)</f>
        <v>#N/A</v>
      </c>
      <c r="B1216" s="237" t="e">
        <f>VLOOKUP($G1216,CSVLookups!$B:$R,MATCH(B$1,CSVLookups!$B$1:$R$1,0),FALSE)</f>
        <v>#N/A</v>
      </c>
      <c r="C1216" s="238" t="e">
        <f t="shared" si="19"/>
        <v>#N/A</v>
      </c>
      <c r="D1216" s="238" t="e">
        <f>IF(AND(VALUE(LEFT($A1216,3))=309,LEN($B1216)=3),VLOOKUP(VALUE(MID($B1216,2,2)),_309_Table1,MATCH(MID($B1216,1,1),_309_Table1_ColumnLookup,0),FALSE),
  IF($C1216="309 LCR SummaryA",OneYearSCR,IF($C1216="309 LCR SummaryB",UltimateSCR,IF(VALUE(LEFT($A1216,3))=309,VLOOKUP(VALUE(MID($B1216,2,1)),_309_Table1,MATCH(MID($B1216,1,1),_309_Table1_ColumnLookup,0),FALSE)
+N("309"),
  IF(VALUE(LEFT($A1216,3))=310,VLOOKUP(VALUE(MID($B1216,2,1)),_310_Table1,MATCH(MID($B1216,1,1),_310_Table1_ColumnLookup,0),FALSE)
+N("310"),
  IF(AND(VALUE(LEFT($A1216,3))=311,LEN($I1216)=4),VLOOKUP($I1216,_311_Table1,MATCH($B1216,_311_Table1_ColumnLookup,0),FALSE),
  IF(AND(VALUE(LEFT($A1216,3))=311,OR($B1216="I2",$B1216="J2",$B1216="K2",$B1216="L2")),VLOOKUP('311'!$G$58,_311_Table1,MATCH(MID($B1216,1,1),_311_Table1_ColumnLookup,0),FALSE),
  IF(AND(VALUE(LEFT($A1216,3))=311,RIGHT($B1216,5)="Total"),VLOOKUP('311'!$G$59,_311_Table1,MATCH(MID($B1216,1,1),_311_Table1_ColumnLookup,0),FALSE),
  IF(VALUE(LEFT($A1216,3))=311,VLOOKUP(VALUE(MID($B1216,2,1)),_311_Table1,MATCH(MID($B1216,1,1),_311_Table1_ColumnLookup,0),FALSE)
+N("311"),
  IF(AND(VALUE(LEFT($A1216,3))=312,LEFT($G1216,10)="Unincepted",$B1216="G "),VLOOKUP(" ULO",_312_Table1,MATCH('312'!$N$16,_312_Table1_ColumnLookup,0),FALSE),
  IF(AND(VALUE(LEFT($A1216,3))=312,LEFT($G1216,10)="Unincepted",$B1216="O "),VLOOKUP(" ULO",_312_Table1,MATCH('312'!$V$16,_312_Table1_ColumnLookup,0),FALSE),
  IF(AND(VALUE(LEFT($A1216,3))=312,LEFT($G1216,10)="Unincepted",$B1216="Q "),VLOOKUP(" ULO",_312_Table1,MATCH('312'!$X$16,_312_Table1_ColumnLookup,0),FALSE),
  IF(AND(VALUE(LEFT($A1216,3))=312,LEFT($G1216,10)="Unincepted"),VLOOKUP(" ULO",_312_Table1,MATCH(LEFT($B1216,1),_312_Table1_ColumnLookup,0),FALSE),
  IF(AND(VALUE(LEFT($A1216,3))=312,LEFT($G1216,5)="Total",$B1216="G "),VLOOKUP('312'!$F$80,_312_Table1,MATCH('312'!$N$16,_312_Table1_ColumnLookup,0),FALSE),
  IF(AND(VALUE(LEFT($A1216,3))=312,LEFT($G1216,5)="Total",$B1216="O "),VLOOKUP('312'!$F$80,_312_Table1,MATCH('312'!$V$16,_312_Table1_ColumnLookup,0),FALSE),
  IF(AND(VALUE(LEFT($A1216,3))=312,LEFT($G1216,5)="Total",$B1216="Q "),VLOOKUP('312'!$F$80,_312_Table1,MATCH('312'!$X$16,_312_Table1_ColumnLookup,0),FALSE),
  IF(AND(VALUE(LEFT($A1216,3))=312,LEFT($G1216,5)="Total"),VLOOKUP('312'!$F$80,_312_Table1,MATCH(LEFT($B1216,1),_312_Table1_ColumnLookup,0),FALSE),
  IF(AND(VALUE(LEFT($A1216,3))=312,LEN($I1216)=4,$B1216="G"),VLOOKUP($I1216,_312_Table1,MATCH('312'!$N$16,_312_Table1_ColumnLookup,0),FALSE),
  IF(AND(VALUE(LEFT($A1216,3))=312,LEN($I1216)=4,$B1216="O"),VLOOKUP($I1216,_312_Table1,MATCH('312'!$V$16,_312_Table1_ColumnLookup,0),FALSE),
  IF(AND(VALUE(LEFT($A1216,3))=312,LEN($I1216)=4,$B1216="Q"),VLOOKUP($I1216,_312_Table1,MATCH('312'!$X$16,_312_Table1_ColumnLookup,0),FALSE),
  IF(AND(VALUE(LEFT($A1216,3))=312,LEN($I1216)=4),VLOOKUP($I1216,_312_Table1,MATCH(LEFT($B1216,1),_312_Table1_ColumnLookup,0),FALSE)
+N("312"),
  IF(VALUE(LEFT($A1216,3))=313,VLOOKUP(VALUE(MID($B1216,2,1)),_313_Table1,MATCH(MID($B1216,1,1),_313_Table1_ColumnLookup,0),FALSE)
+N("313"),
  IF(AND(VALUE(LEFT($A1216,3))=314,LEN($B1216)=3),VLOOKUP(VALUE(MID($B1216,2,2)),_314_Table1,MATCH(MID($B1216,1,1),_314_Table1_ColumnLookup,0),FALSE),
  IF(VALUE(LEFT($A1216,3))=314,VLOOKUP(VALUE(MID($B1216,2,1)),_314_Table1,MATCH(MID($B1216,1,1),_314_Table1_ColumnLookup,0),FALSE)
+N("314"),
""))))))))))))))))))))))))</f>
        <v>#N/A</v>
      </c>
      <c r="E1216" s="238" t="e">
        <f>IF(AND(VALUE(LEFT($A1216,3))=309,LEN($B1216)=3),VLOOKUP(VALUE(MID($B1216,2,2)),_309_Table2,MATCH(MID($B1216,1,1),_309_Table2_ColumnLookup,0),FALSE),
  IF($C1216="309 LCR SummaryA",OneYearSCR,IF($C1216="309 LCR SummaryB",UltimateSCR,IF(VALUE(LEFT($A1216,3))=309,VLOOKUP(VALUE(MID($B1216,2,1)),_309_Table2,MATCH(MID($B1216,1,1),_309_Table2_ColumnLookup,0),FALSE)
+N("309"),
  IF(VALUE(LEFT($A1216,3))=310,VLOOKUP(VALUE(MID($B1216,2,1)),_310_Table2,MATCH(MID($B1216,1,1),_310_Table2_ColumnLookup,0),FALSE)
+N("310"),
  IF(AND(VALUE(LEFT($A1216,3))=311,LEN($I1216)=4),VLOOKUP($I1216,_311_Table2,MATCH($B1216,_311_Table2_ColumnLookup,0),FALSE),
  IF(AND(VALUE(LEFT($A1216,3))=311,OR($B1216="I2",$B1216="J2",$B1216="K2",$B1216="L2")),VLOOKUP('311'!$G$58,_311_Table2,MATCH(MID($B1216,1,1),_311_Table2_ColumnLookup,0),FALSE),
  IF(AND(VALUE(LEFT($A1216,3))=311,RIGHT($B1216,5)="Total"),VLOOKUP('311'!$G$59,_311_Table2,MATCH(MID($B1216,1,1),_311_Table2_ColumnLookup,0),FALSE),
  IF(VALUE(LEFT($A1216,3))=311,VLOOKUP(VALUE(MID($B1216,2,1)),_311_Table2,MATCH(MID($B1216,1,1),_311_Table2_ColumnLookup,0),FALSE)
+N("311"),
  IF(AND(VALUE(LEFT($A1216,3))=312,LEFT($G1216,10)="Unincepted",$B1216="G "),VLOOKUP(" ULO",_312_Table2,MATCH('312'!$N$16,_312_Table2_ColumnLookup,0),FALSE),
  IF(AND(VALUE(LEFT($A1216,3))=312,LEFT($G1216,10)="Unincepted",$B1216="O "),VLOOKUP(" ULO",_312_Table2,MATCH('312'!$V$16,_312_Table2_ColumnLookup,0),FALSE),
  IF(AND(VALUE(LEFT($A1216,3))=312,LEFT($G1216,10)="Unincepted",$B1216="Q "),VLOOKUP(" ULO",_312_Table2,MATCH('312'!$X$16,_312_Table2_ColumnLookup,0),FALSE),
  IF(AND(VALUE(LEFT($A1216,3))=312,LEFT($G1216,10)="Unincepted"),VLOOKUP(" ULO",_312_Table2,MATCH(LEFT($B1216,1),_312_Table2_ColumnLookup,0),FALSE),
  IF(AND(VALUE(LEFT($A1216,3))=312,LEFT($G1216,5)="Total",$B1216="G "),VLOOKUP('312'!$F$80,_312_Table2,MATCH('312'!$N$16,_312_Table2_ColumnLookup,0),FALSE),
  IF(AND(VALUE(LEFT($A1216,3))=312,LEFT($G1216,5)="Total",$B1216="O "),VLOOKUP('312'!$F$80,_312_Table2,MATCH('312'!$V$16,_312_Table2_ColumnLookup,0),FALSE),
  IF(AND(VALUE(LEFT($A1216,3))=312,LEFT($G1216,5)="Total",$B1216="Q "),VLOOKUP('312'!$F$80,_312_Table2,MATCH('312'!$X$16,_312_Table2_ColumnLookup,0),FALSE),
  IF(AND(VALUE(LEFT($A1216,3))=312,LEFT($G1216,5)="Total"),VLOOKUP('312'!$F$80,_312_Table2,MATCH(LEFT($B1216,1),_312_Table2_ColumnLookup,0),FALSE),
  IF(AND(VALUE(LEFT($A1216,3))=312,LEN($I1216)=4,$B1216="G"),VLOOKUP($I1216,_312_Table2,MATCH('312'!$N$16,_312_Table2_ColumnLookup,0),FALSE),
  IF(AND(VALUE(LEFT($A1216,3))=312,LEN($I1216)=4,$B1216="O"),VLOOKUP($I1216,_312_Table2,MATCH('312'!$V$16,_312_Table2_ColumnLookup,0),FALSE),
  IF(AND(VALUE(LEFT($A1216,3))=312,LEN($I1216)=4,$B1216="Q"),VLOOKUP($I1216,_312_Table2,MATCH('312'!$X$16,_312_Table2_ColumnLookup,0),FALSE),
  IF(AND(VALUE(LEFT($A1216,3))=312,LEN($I1216)=4),VLOOKUP($I1216,_312_Table2,MATCH(LEFT($B1216,1),_312_Table2_ColumnLookup,0),FALSE)
+N("312"),
  IF(VALUE(LEFT($A1216,3))=313,VLOOKUP(VALUE(MID($B1216,2,1)),_313_Table2,MATCH(MID($B1216,1,1),_313_Table2_ColumnLookup,0),FALSE)
+N("313"),
  IF(AND(VALUE(LEFT($A1216,3))=314,LEN($B1216)=3),VLOOKUP(VALUE(MID($B1216,2,2)),_314_Table2,MATCH(MID($B1216,1,1),_314_Table2_ColumnLookup,0),FALSE),
  IF(VALUE(LEFT($A1216,3))=314,VLOOKUP(VALUE(MID($B1216,2,1)),_314_Table2,MATCH(MID($B1216,1,1),_314_Table2_ColumnLookup,0),FALSE)
+N("314"),
""))))))))))))))))))))))))</f>
        <v>#N/A</v>
      </c>
      <c r="F1216" s="238" t="e">
        <f>IF(AND(VALUE(LEFT($A1216,3))=309,LEN($B1216)=3),VLOOKUP(VALUE(MID($B1216,2,2)),_309_Table3,MATCH(MID($B1216,1,1),_309_Table3_ColumnLookup,0),FALSE),
  IF($C1216="309 LCR SummaryA",OneYearSCR,IF($C1216="309 LCR SummaryB",UltimateSCR,IF(VALUE(LEFT($A1216,3))=309,VLOOKUP(VALUE(MID($B1216,2,1)),_309_Table3,MATCH(MID($B1216,1,1),_309_Table3_ColumnLookup,0),FALSE)
+N("309"),
  IF(VALUE(LEFT($A1216,3))=310,VLOOKUP(VALUE(MID($B1216,2,1)),_310_Table3,MATCH(MID($B1216,1,1),_310_Table3_ColumnLookup,0),FALSE)
+N("310"),
  IF(AND(VALUE(LEFT($A1216,3))=311,LEN($I1216)=4),VLOOKUP($I1216,_311_Table3,MATCH($B1216,_311_Table3_ColumnLookup,0),FALSE),
  IF(AND(VALUE(LEFT($A1216,3))=311,OR($B1216="I2",$B1216="J2",$B1216="K2",$B1216="L2")),VLOOKUP('311'!$G$58,_311_Table3,MATCH(MID($B1216,1,1),_311_Table3_ColumnLookup,0),FALSE),
  IF(AND(VALUE(LEFT($A1216,3))=311,RIGHT($B1216,5)="Total"),VLOOKUP('311'!$G$59,_311_Table3,MATCH(MID($B1216,1,1),_311_Table3_ColumnLookup,0),FALSE),
  IF(VALUE(LEFT($A1216,3))=311,VLOOKUP(VALUE(MID($B1216,2,1)),_311_Table3,MATCH(MID($B1216,1,1),_311_Table3_ColumnLookup,0),FALSE)
+N("311"),
  IF(AND(VALUE(LEFT($A1216,3))=312,LEFT($G1216,10)="Unincepted",$B1216="G "),VLOOKUP(" ULO",_312_Table3,MATCH('312'!$N$16,_312_Table3_ColumnLookup,0),FALSE),
  IF(AND(VALUE(LEFT($A1216,3))=312,LEFT($G1216,10)="Unincepted",$B1216="O "),VLOOKUP(" ULO",_312_Table3,MATCH('312'!$V$16,_312_Table3_ColumnLookup,0),FALSE),
  IF(AND(VALUE(LEFT($A1216,3))=312,LEFT($G1216,10)="Unincepted",$B1216="Q "),VLOOKUP(" ULO",_312_Table3,MATCH('312'!$X$16,_312_Table3_ColumnLookup,0),FALSE),
  IF(AND(VALUE(LEFT($A1216,3))=312,LEFT($G1216,10)="Unincepted"),VLOOKUP(" ULO",_312_Table3,MATCH(LEFT($B1216,1),_312_Table3_ColumnLookup,0),FALSE),
  IF(AND(VALUE(LEFT($A1216,3))=312,LEFT($G1216,5)="Total",$B1216="G "),VLOOKUP('312'!$F$80,_312_Table3,MATCH('312'!$N$16,_312_Table3_ColumnLookup,0),FALSE),
  IF(AND(VALUE(LEFT($A1216,3))=312,LEFT($G1216,5)="Total",$B1216="O "),VLOOKUP('312'!$F$80,_312_Table3,MATCH('312'!$V$16,_312_Table3_ColumnLookup,0),FALSE),
  IF(AND(VALUE(LEFT($A1216,3))=312,LEFT($G1216,5)="Total",$B1216="Q "),VLOOKUP('312'!$F$80,_312_Table3,MATCH('312'!$X$16,_312_Table3_ColumnLookup,0),FALSE),
  IF(AND(VALUE(LEFT($A1216,3))=312,LEFT($G1216,5)="Total"),VLOOKUP('312'!$F$80,_312_Table3,MATCH(LEFT($B1216,1),_312_Table3_ColumnLookup,0),FALSE),
  IF(AND(VALUE(LEFT($A1216,3))=312,LEN($I1216)=4,$B1216="G"),VLOOKUP($I1216,_312_Table3,MATCH('312'!$N$16,_312_Table3_ColumnLookup,0),FALSE),
  IF(AND(VALUE(LEFT($A1216,3))=312,LEN($I1216)=4,$B1216="O"),VLOOKUP($I1216,_312_Table3,MATCH('312'!$V$16,_312_Table3_ColumnLookup,0),FALSE),
  IF(AND(VALUE(LEFT($A1216,3))=312,LEN($I1216)=4,$B1216="Q"),VLOOKUP($I1216,_312_Table3,MATCH('312'!$X$16,_312_Table3_ColumnLookup,0),FALSE),
  IF(AND(VALUE(LEFT($A1216,3))=312,LEN($I1216)=4),VLOOKUP($I1216,_312_Table3,MATCH(LEFT($B1216,1),_312_Table3_ColumnLookup,0),FALSE)
+N("312"),
  IF(VALUE(LEFT($A1216,3))=313,VLOOKUP(VALUE(MID($B1216,2,1)),_313_Table3,MATCH(MID($B1216,1,1),_313_Table3_ColumnLookup,0),FALSE)
+N("313"),
  IF(AND(VALUE(LEFT($A1216,3))=314,LEN($B1216)=3),VLOOKUP(VALUE(MID($B1216,2,2)),_314_Table3,MATCH(MID($B1216,1,1),_314_Table3_ColumnLookup,0),FALSE),
  IF(VALUE(LEFT($A1216,3))=314,VLOOKUP(VALUE(MID($B1216,2,1)),_314_Table3,MATCH(MID($B1216,1,1),_314_Table3_ColumnLookup,0),FALSE)
+N("314"),
""))))))))))))))))))))))))</f>
        <v>#N/A</v>
      </c>
      <c r="H1216" s="321" t="str">
        <f>IFERROR(
IF(ISERROR($D1216)=FALSE,$D1216,IF(ISERROR($E1216)=FALSE,$E1216,IF(ISERROR($F1216)=FALSE,$F1216
+N("012 checkboxes"),
IF(
IF(OR(LEFT($A1216,9)="Syndicate",LEFT($A1216,12)="NewSyndicate"),VLOOKUP($A1216,'012'!$J:$ZW,MATCH("Link to button",'012'!$J$1:$ZW$1,0),0)
+N("309 checkbox"),
IF($C1216="309 LCR Summary0",VLOOKUP("Notes990",'309'!$P:$ZZ,MATCH("Link to button",'309'!$P$1:$ZZ$1,0),0)
+N("313 checkboxes"),
IF($C1216="313 Financial Information0LcmVsScr",IF($C1216="309 LCR Summary0",VLOOKUP("LcmVsScr",'309'!$N:$ZZ,MATCH("Link to button",'309'!$N$1:$ZZ$1,0),0),
IF($C1216="313 Financial Information0LcrDocAttached",IF($C1216="309 LCR Summary0",VLOOKUP("LcrDocAttached",'309'!$N:$ZZ,MATCH("Link to button",'309'!$N$1:$ZZ$1,0),
0)))))))=1,TRUE,FALSE)
))),"")</f>
        <v/>
      </c>
    </row>
    <row r="1217" spans="1:8">
      <c r="A1217" s="237" t="e">
        <f>VLOOKUP($G1217,CSVLookups!$B:$R,MATCH(A$1,CSVLookups!$B$1:$R$1,0),FALSE)</f>
        <v>#N/A</v>
      </c>
      <c r="B1217" s="237" t="e">
        <f>VLOOKUP($G1217,CSVLookups!$B:$R,MATCH(B$1,CSVLookups!$B$1:$R$1,0),FALSE)</f>
        <v>#N/A</v>
      </c>
      <c r="C1217" s="238" t="e">
        <f t="shared" si="19"/>
        <v>#N/A</v>
      </c>
      <c r="D1217" s="238" t="e">
        <f>IF(AND(VALUE(LEFT($A1217,3))=309,LEN($B1217)=3),VLOOKUP(VALUE(MID($B1217,2,2)),_309_Table1,MATCH(MID($B1217,1,1),_309_Table1_ColumnLookup,0),FALSE),
  IF($C1217="309 LCR SummaryA",OneYearSCR,IF($C1217="309 LCR SummaryB",UltimateSCR,IF(VALUE(LEFT($A1217,3))=309,VLOOKUP(VALUE(MID($B1217,2,1)),_309_Table1,MATCH(MID($B1217,1,1),_309_Table1_ColumnLookup,0),FALSE)
+N("309"),
  IF(VALUE(LEFT($A1217,3))=310,VLOOKUP(VALUE(MID($B1217,2,1)),_310_Table1,MATCH(MID($B1217,1,1),_310_Table1_ColumnLookup,0),FALSE)
+N("310"),
  IF(AND(VALUE(LEFT($A1217,3))=311,LEN($I1217)=4),VLOOKUP($I1217,_311_Table1,MATCH($B1217,_311_Table1_ColumnLookup,0),FALSE),
  IF(AND(VALUE(LEFT($A1217,3))=311,OR($B1217="I2",$B1217="J2",$B1217="K2",$B1217="L2")),VLOOKUP('311'!$G$58,_311_Table1,MATCH(MID($B1217,1,1),_311_Table1_ColumnLookup,0),FALSE),
  IF(AND(VALUE(LEFT($A1217,3))=311,RIGHT($B1217,5)="Total"),VLOOKUP('311'!$G$59,_311_Table1,MATCH(MID($B1217,1,1),_311_Table1_ColumnLookup,0),FALSE),
  IF(VALUE(LEFT($A1217,3))=311,VLOOKUP(VALUE(MID($B1217,2,1)),_311_Table1,MATCH(MID($B1217,1,1),_311_Table1_ColumnLookup,0),FALSE)
+N("311"),
  IF(AND(VALUE(LEFT($A1217,3))=312,LEFT($G1217,10)="Unincepted",$B1217="G "),VLOOKUP(" ULO",_312_Table1,MATCH('312'!$N$16,_312_Table1_ColumnLookup,0),FALSE),
  IF(AND(VALUE(LEFT($A1217,3))=312,LEFT($G1217,10)="Unincepted",$B1217="O "),VLOOKUP(" ULO",_312_Table1,MATCH('312'!$V$16,_312_Table1_ColumnLookup,0),FALSE),
  IF(AND(VALUE(LEFT($A1217,3))=312,LEFT($G1217,10)="Unincepted",$B1217="Q "),VLOOKUP(" ULO",_312_Table1,MATCH('312'!$X$16,_312_Table1_ColumnLookup,0),FALSE),
  IF(AND(VALUE(LEFT($A1217,3))=312,LEFT($G1217,10)="Unincepted"),VLOOKUP(" ULO",_312_Table1,MATCH(LEFT($B1217,1),_312_Table1_ColumnLookup,0),FALSE),
  IF(AND(VALUE(LEFT($A1217,3))=312,LEFT($G1217,5)="Total",$B1217="G "),VLOOKUP('312'!$F$80,_312_Table1,MATCH('312'!$N$16,_312_Table1_ColumnLookup,0),FALSE),
  IF(AND(VALUE(LEFT($A1217,3))=312,LEFT($G1217,5)="Total",$B1217="O "),VLOOKUP('312'!$F$80,_312_Table1,MATCH('312'!$V$16,_312_Table1_ColumnLookup,0),FALSE),
  IF(AND(VALUE(LEFT($A1217,3))=312,LEFT($G1217,5)="Total",$B1217="Q "),VLOOKUP('312'!$F$80,_312_Table1,MATCH('312'!$X$16,_312_Table1_ColumnLookup,0),FALSE),
  IF(AND(VALUE(LEFT($A1217,3))=312,LEFT($G1217,5)="Total"),VLOOKUP('312'!$F$80,_312_Table1,MATCH(LEFT($B1217,1),_312_Table1_ColumnLookup,0),FALSE),
  IF(AND(VALUE(LEFT($A1217,3))=312,LEN($I1217)=4,$B1217="G"),VLOOKUP($I1217,_312_Table1,MATCH('312'!$N$16,_312_Table1_ColumnLookup,0),FALSE),
  IF(AND(VALUE(LEFT($A1217,3))=312,LEN($I1217)=4,$B1217="O"),VLOOKUP($I1217,_312_Table1,MATCH('312'!$V$16,_312_Table1_ColumnLookup,0),FALSE),
  IF(AND(VALUE(LEFT($A1217,3))=312,LEN($I1217)=4,$B1217="Q"),VLOOKUP($I1217,_312_Table1,MATCH('312'!$X$16,_312_Table1_ColumnLookup,0),FALSE),
  IF(AND(VALUE(LEFT($A1217,3))=312,LEN($I1217)=4),VLOOKUP($I1217,_312_Table1,MATCH(LEFT($B1217,1),_312_Table1_ColumnLookup,0),FALSE)
+N("312"),
  IF(VALUE(LEFT($A1217,3))=313,VLOOKUP(VALUE(MID($B1217,2,1)),_313_Table1,MATCH(MID($B1217,1,1),_313_Table1_ColumnLookup,0),FALSE)
+N("313"),
  IF(AND(VALUE(LEFT($A1217,3))=314,LEN($B1217)=3),VLOOKUP(VALUE(MID($B1217,2,2)),_314_Table1,MATCH(MID($B1217,1,1),_314_Table1_ColumnLookup,0),FALSE),
  IF(VALUE(LEFT($A1217,3))=314,VLOOKUP(VALUE(MID($B1217,2,1)),_314_Table1,MATCH(MID($B1217,1,1),_314_Table1_ColumnLookup,0),FALSE)
+N("314"),
""))))))))))))))))))))))))</f>
        <v>#N/A</v>
      </c>
      <c r="E1217" s="238" t="e">
        <f>IF(AND(VALUE(LEFT($A1217,3))=309,LEN($B1217)=3),VLOOKUP(VALUE(MID($B1217,2,2)),_309_Table2,MATCH(MID($B1217,1,1),_309_Table2_ColumnLookup,0),FALSE),
  IF($C1217="309 LCR SummaryA",OneYearSCR,IF($C1217="309 LCR SummaryB",UltimateSCR,IF(VALUE(LEFT($A1217,3))=309,VLOOKUP(VALUE(MID($B1217,2,1)),_309_Table2,MATCH(MID($B1217,1,1),_309_Table2_ColumnLookup,0),FALSE)
+N("309"),
  IF(VALUE(LEFT($A1217,3))=310,VLOOKUP(VALUE(MID($B1217,2,1)),_310_Table2,MATCH(MID($B1217,1,1),_310_Table2_ColumnLookup,0),FALSE)
+N("310"),
  IF(AND(VALUE(LEFT($A1217,3))=311,LEN($I1217)=4),VLOOKUP($I1217,_311_Table2,MATCH($B1217,_311_Table2_ColumnLookup,0),FALSE),
  IF(AND(VALUE(LEFT($A1217,3))=311,OR($B1217="I2",$B1217="J2",$B1217="K2",$B1217="L2")),VLOOKUP('311'!$G$58,_311_Table2,MATCH(MID($B1217,1,1),_311_Table2_ColumnLookup,0),FALSE),
  IF(AND(VALUE(LEFT($A1217,3))=311,RIGHT($B1217,5)="Total"),VLOOKUP('311'!$G$59,_311_Table2,MATCH(MID($B1217,1,1),_311_Table2_ColumnLookup,0),FALSE),
  IF(VALUE(LEFT($A1217,3))=311,VLOOKUP(VALUE(MID($B1217,2,1)),_311_Table2,MATCH(MID($B1217,1,1),_311_Table2_ColumnLookup,0),FALSE)
+N("311"),
  IF(AND(VALUE(LEFT($A1217,3))=312,LEFT($G1217,10)="Unincepted",$B1217="G "),VLOOKUP(" ULO",_312_Table2,MATCH('312'!$N$16,_312_Table2_ColumnLookup,0),FALSE),
  IF(AND(VALUE(LEFT($A1217,3))=312,LEFT($G1217,10)="Unincepted",$B1217="O "),VLOOKUP(" ULO",_312_Table2,MATCH('312'!$V$16,_312_Table2_ColumnLookup,0),FALSE),
  IF(AND(VALUE(LEFT($A1217,3))=312,LEFT($G1217,10)="Unincepted",$B1217="Q "),VLOOKUP(" ULO",_312_Table2,MATCH('312'!$X$16,_312_Table2_ColumnLookup,0),FALSE),
  IF(AND(VALUE(LEFT($A1217,3))=312,LEFT($G1217,10)="Unincepted"),VLOOKUP(" ULO",_312_Table2,MATCH(LEFT($B1217,1),_312_Table2_ColumnLookup,0),FALSE),
  IF(AND(VALUE(LEFT($A1217,3))=312,LEFT($G1217,5)="Total",$B1217="G "),VLOOKUP('312'!$F$80,_312_Table2,MATCH('312'!$N$16,_312_Table2_ColumnLookup,0),FALSE),
  IF(AND(VALUE(LEFT($A1217,3))=312,LEFT($G1217,5)="Total",$B1217="O "),VLOOKUP('312'!$F$80,_312_Table2,MATCH('312'!$V$16,_312_Table2_ColumnLookup,0),FALSE),
  IF(AND(VALUE(LEFT($A1217,3))=312,LEFT($G1217,5)="Total",$B1217="Q "),VLOOKUP('312'!$F$80,_312_Table2,MATCH('312'!$X$16,_312_Table2_ColumnLookup,0),FALSE),
  IF(AND(VALUE(LEFT($A1217,3))=312,LEFT($G1217,5)="Total"),VLOOKUP('312'!$F$80,_312_Table2,MATCH(LEFT($B1217,1),_312_Table2_ColumnLookup,0),FALSE),
  IF(AND(VALUE(LEFT($A1217,3))=312,LEN($I1217)=4,$B1217="G"),VLOOKUP($I1217,_312_Table2,MATCH('312'!$N$16,_312_Table2_ColumnLookup,0),FALSE),
  IF(AND(VALUE(LEFT($A1217,3))=312,LEN($I1217)=4,$B1217="O"),VLOOKUP($I1217,_312_Table2,MATCH('312'!$V$16,_312_Table2_ColumnLookup,0),FALSE),
  IF(AND(VALUE(LEFT($A1217,3))=312,LEN($I1217)=4,$B1217="Q"),VLOOKUP($I1217,_312_Table2,MATCH('312'!$X$16,_312_Table2_ColumnLookup,0),FALSE),
  IF(AND(VALUE(LEFT($A1217,3))=312,LEN($I1217)=4),VLOOKUP($I1217,_312_Table2,MATCH(LEFT($B1217,1),_312_Table2_ColumnLookup,0),FALSE)
+N("312"),
  IF(VALUE(LEFT($A1217,3))=313,VLOOKUP(VALUE(MID($B1217,2,1)),_313_Table2,MATCH(MID($B1217,1,1),_313_Table2_ColumnLookup,0),FALSE)
+N("313"),
  IF(AND(VALUE(LEFT($A1217,3))=314,LEN($B1217)=3),VLOOKUP(VALUE(MID($B1217,2,2)),_314_Table2,MATCH(MID($B1217,1,1),_314_Table2_ColumnLookup,0),FALSE),
  IF(VALUE(LEFT($A1217,3))=314,VLOOKUP(VALUE(MID($B1217,2,1)),_314_Table2,MATCH(MID($B1217,1,1),_314_Table2_ColumnLookup,0),FALSE)
+N("314"),
""))))))))))))))))))))))))</f>
        <v>#N/A</v>
      </c>
      <c r="F1217" s="238" t="e">
        <f>IF(AND(VALUE(LEFT($A1217,3))=309,LEN($B1217)=3),VLOOKUP(VALUE(MID($B1217,2,2)),_309_Table3,MATCH(MID($B1217,1,1),_309_Table3_ColumnLookup,0),FALSE),
  IF($C1217="309 LCR SummaryA",OneYearSCR,IF($C1217="309 LCR SummaryB",UltimateSCR,IF(VALUE(LEFT($A1217,3))=309,VLOOKUP(VALUE(MID($B1217,2,1)),_309_Table3,MATCH(MID($B1217,1,1),_309_Table3_ColumnLookup,0),FALSE)
+N("309"),
  IF(VALUE(LEFT($A1217,3))=310,VLOOKUP(VALUE(MID($B1217,2,1)),_310_Table3,MATCH(MID($B1217,1,1),_310_Table3_ColumnLookup,0),FALSE)
+N("310"),
  IF(AND(VALUE(LEFT($A1217,3))=311,LEN($I1217)=4),VLOOKUP($I1217,_311_Table3,MATCH($B1217,_311_Table3_ColumnLookup,0),FALSE),
  IF(AND(VALUE(LEFT($A1217,3))=311,OR($B1217="I2",$B1217="J2",$B1217="K2",$B1217="L2")),VLOOKUP('311'!$G$58,_311_Table3,MATCH(MID($B1217,1,1),_311_Table3_ColumnLookup,0),FALSE),
  IF(AND(VALUE(LEFT($A1217,3))=311,RIGHT($B1217,5)="Total"),VLOOKUP('311'!$G$59,_311_Table3,MATCH(MID($B1217,1,1),_311_Table3_ColumnLookup,0),FALSE),
  IF(VALUE(LEFT($A1217,3))=311,VLOOKUP(VALUE(MID($B1217,2,1)),_311_Table3,MATCH(MID($B1217,1,1),_311_Table3_ColumnLookup,0),FALSE)
+N("311"),
  IF(AND(VALUE(LEFT($A1217,3))=312,LEFT($G1217,10)="Unincepted",$B1217="G "),VLOOKUP(" ULO",_312_Table3,MATCH('312'!$N$16,_312_Table3_ColumnLookup,0),FALSE),
  IF(AND(VALUE(LEFT($A1217,3))=312,LEFT($G1217,10)="Unincepted",$B1217="O "),VLOOKUP(" ULO",_312_Table3,MATCH('312'!$V$16,_312_Table3_ColumnLookup,0),FALSE),
  IF(AND(VALUE(LEFT($A1217,3))=312,LEFT($G1217,10)="Unincepted",$B1217="Q "),VLOOKUP(" ULO",_312_Table3,MATCH('312'!$X$16,_312_Table3_ColumnLookup,0),FALSE),
  IF(AND(VALUE(LEFT($A1217,3))=312,LEFT($G1217,10)="Unincepted"),VLOOKUP(" ULO",_312_Table3,MATCH(LEFT($B1217,1),_312_Table3_ColumnLookup,0),FALSE),
  IF(AND(VALUE(LEFT($A1217,3))=312,LEFT($G1217,5)="Total",$B1217="G "),VLOOKUP('312'!$F$80,_312_Table3,MATCH('312'!$N$16,_312_Table3_ColumnLookup,0),FALSE),
  IF(AND(VALUE(LEFT($A1217,3))=312,LEFT($G1217,5)="Total",$B1217="O "),VLOOKUP('312'!$F$80,_312_Table3,MATCH('312'!$V$16,_312_Table3_ColumnLookup,0),FALSE),
  IF(AND(VALUE(LEFT($A1217,3))=312,LEFT($G1217,5)="Total",$B1217="Q "),VLOOKUP('312'!$F$80,_312_Table3,MATCH('312'!$X$16,_312_Table3_ColumnLookup,0),FALSE),
  IF(AND(VALUE(LEFT($A1217,3))=312,LEFT($G1217,5)="Total"),VLOOKUP('312'!$F$80,_312_Table3,MATCH(LEFT($B1217,1),_312_Table3_ColumnLookup,0),FALSE),
  IF(AND(VALUE(LEFT($A1217,3))=312,LEN($I1217)=4,$B1217="G"),VLOOKUP($I1217,_312_Table3,MATCH('312'!$N$16,_312_Table3_ColumnLookup,0),FALSE),
  IF(AND(VALUE(LEFT($A1217,3))=312,LEN($I1217)=4,$B1217="O"),VLOOKUP($I1217,_312_Table3,MATCH('312'!$V$16,_312_Table3_ColumnLookup,0),FALSE),
  IF(AND(VALUE(LEFT($A1217,3))=312,LEN($I1217)=4,$B1217="Q"),VLOOKUP($I1217,_312_Table3,MATCH('312'!$X$16,_312_Table3_ColumnLookup,0),FALSE),
  IF(AND(VALUE(LEFT($A1217,3))=312,LEN($I1217)=4),VLOOKUP($I1217,_312_Table3,MATCH(LEFT($B1217,1),_312_Table3_ColumnLookup,0),FALSE)
+N("312"),
  IF(VALUE(LEFT($A1217,3))=313,VLOOKUP(VALUE(MID($B1217,2,1)),_313_Table3,MATCH(MID($B1217,1,1),_313_Table3_ColumnLookup,0),FALSE)
+N("313"),
  IF(AND(VALUE(LEFT($A1217,3))=314,LEN($B1217)=3),VLOOKUP(VALUE(MID($B1217,2,2)),_314_Table3,MATCH(MID($B1217,1,1),_314_Table3_ColumnLookup,0),FALSE),
  IF(VALUE(LEFT($A1217,3))=314,VLOOKUP(VALUE(MID($B1217,2,1)),_314_Table3,MATCH(MID($B1217,1,1),_314_Table3_ColumnLookup,0),FALSE)
+N("314"),
""))))))))))))))))))))))))</f>
        <v>#N/A</v>
      </c>
      <c r="H1217" s="321" t="str">
        <f>IFERROR(
IF(ISERROR($D1217)=FALSE,$D1217,IF(ISERROR($E1217)=FALSE,$E1217,IF(ISERROR($F1217)=FALSE,$F1217
+N("012 checkboxes"),
IF(
IF(OR(LEFT($A1217,9)="Syndicate",LEFT($A1217,12)="NewSyndicate"),VLOOKUP($A1217,'012'!$J:$ZW,MATCH("Link to button",'012'!$J$1:$ZW$1,0),0)
+N("309 checkbox"),
IF($C1217="309 LCR Summary0",VLOOKUP("Notes990",'309'!$P:$ZZ,MATCH("Link to button",'309'!$P$1:$ZZ$1,0),0)
+N("313 checkboxes"),
IF($C1217="313 Financial Information0LcmVsScr",IF($C1217="309 LCR Summary0",VLOOKUP("LcmVsScr",'309'!$N:$ZZ,MATCH("Link to button",'309'!$N$1:$ZZ$1,0),0),
IF($C1217="313 Financial Information0LcrDocAttached",IF($C1217="309 LCR Summary0",VLOOKUP("LcrDocAttached",'309'!$N:$ZZ,MATCH("Link to button",'309'!$N$1:$ZZ$1,0),
0)))))))=1,TRUE,FALSE)
))),"")</f>
        <v/>
      </c>
    </row>
    <row r="1218" spans="1:8">
      <c r="A1218" s="237" t="e">
        <f>VLOOKUP($G1218,CSVLookups!$B:$R,MATCH(A$1,CSVLookups!$B$1:$R$1,0),FALSE)</f>
        <v>#N/A</v>
      </c>
      <c r="B1218" s="237" t="e">
        <f>VLOOKUP($G1218,CSVLookups!$B:$R,MATCH(B$1,CSVLookups!$B$1:$R$1,0),FALSE)</f>
        <v>#N/A</v>
      </c>
      <c r="C1218" s="238" t="e">
        <f t="shared" si="19"/>
        <v>#N/A</v>
      </c>
      <c r="D1218" s="238" t="e">
        <f>IF(AND(VALUE(LEFT($A1218,3))=309,LEN($B1218)=3),VLOOKUP(VALUE(MID($B1218,2,2)),_309_Table1,MATCH(MID($B1218,1,1),_309_Table1_ColumnLookup,0),FALSE),
  IF($C1218="309 LCR SummaryA",OneYearSCR,IF($C1218="309 LCR SummaryB",UltimateSCR,IF(VALUE(LEFT($A1218,3))=309,VLOOKUP(VALUE(MID($B1218,2,1)),_309_Table1,MATCH(MID($B1218,1,1),_309_Table1_ColumnLookup,0),FALSE)
+N("309"),
  IF(VALUE(LEFT($A1218,3))=310,VLOOKUP(VALUE(MID($B1218,2,1)),_310_Table1,MATCH(MID($B1218,1,1),_310_Table1_ColumnLookup,0),FALSE)
+N("310"),
  IF(AND(VALUE(LEFT($A1218,3))=311,LEN($I1218)=4),VLOOKUP($I1218,_311_Table1,MATCH($B1218,_311_Table1_ColumnLookup,0),FALSE),
  IF(AND(VALUE(LEFT($A1218,3))=311,OR($B1218="I2",$B1218="J2",$B1218="K2",$B1218="L2")),VLOOKUP('311'!$G$58,_311_Table1,MATCH(MID($B1218,1,1),_311_Table1_ColumnLookup,0),FALSE),
  IF(AND(VALUE(LEFT($A1218,3))=311,RIGHT($B1218,5)="Total"),VLOOKUP('311'!$G$59,_311_Table1,MATCH(MID($B1218,1,1),_311_Table1_ColumnLookup,0),FALSE),
  IF(VALUE(LEFT($A1218,3))=311,VLOOKUP(VALUE(MID($B1218,2,1)),_311_Table1,MATCH(MID($B1218,1,1),_311_Table1_ColumnLookup,0),FALSE)
+N("311"),
  IF(AND(VALUE(LEFT($A1218,3))=312,LEFT($G1218,10)="Unincepted",$B1218="G "),VLOOKUP(" ULO",_312_Table1,MATCH('312'!$N$16,_312_Table1_ColumnLookup,0),FALSE),
  IF(AND(VALUE(LEFT($A1218,3))=312,LEFT($G1218,10)="Unincepted",$B1218="O "),VLOOKUP(" ULO",_312_Table1,MATCH('312'!$V$16,_312_Table1_ColumnLookup,0),FALSE),
  IF(AND(VALUE(LEFT($A1218,3))=312,LEFT($G1218,10)="Unincepted",$B1218="Q "),VLOOKUP(" ULO",_312_Table1,MATCH('312'!$X$16,_312_Table1_ColumnLookup,0),FALSE),
  IF(AND(VALUE(LEFT($A1218,3))=312,LEFT($G1218,10)="Unincepted"),VLOOKUP(" ULO",_312_Table1,MATCH(LEFT($B1218,1),_312_Table1_ColumnLookup,0),FALSE),
  IF(AND(VALUE(LEFT($A1218,3))=312,LEFT($G1218,5)="Total",$B1218="G "),VLOOKUP('312'!$F$80,_312_Table1,MATCH('312'!$N$16,_312_Table1_ColumnLookup,0),FALSE),
  IF(AND(VALUE(LEFT($A1218,3))=312,LEFT($G1218,5)="Total",$B1218="O "),VLOOKUP('312'!$F$80,_312_Table1,MATCH('312'!$V$16,_312_Table1_ColumnLookup,0),FALSE),
  IF(AND(VALUE(LEFT($A1218,3))=312,LEFT($G1218,5)="Total",$B1218="Q "),VLOOKUP('312'!$F$80,_312_Table1,MATCH('312'!$X$16,_312_Table1_ColumnLookup,0),FALSE),
  IF(AND(VALUE(LEFT($A1218,3))=312,LEFT($G1218,5)="Total"),VLOOKUP('312'!$F$80,_312_Table1,MATCH(LEFT($B1218,1),_312_Table1_ColumnLookup,0),FALSE),
  IF(AND(VALUE(LEFT($A1218,3))=312,LEN($I1218)=4,$B1218="G"),VLOOKUP($I1218,_312_Table1,MATCH('312'!$N$16,_312_Table1_ColumnLookup,0),FALSE),
  IF(AND(VALUE(LEFT($A1218,3))=312,LEN($I1218)=4,$B1218="O"),VLOOKUP($I1218,_312_Table1,MATCH('312'!$V$16,_312_Table1_ColumnLookup,0),FALSE),
  IF(AND(VALUE(LEFT($A1218,3))=312,LEN($I1218)=4,$B1218="Q"),VLOOKUP($I1218,_312_Table1,MATCH('312'!$X$16,_312_Table1_ColumnLookup,0),FALSE),
  IF(AND(VALUE(LEFT($A1218,3))=312,LEN($I1218)=4),VLOOKUP($I1218,_312_Table1,MATCH(LEFT($B1218,1),_312_Table1_ColumnLookup,0),FALSE)
+N("312"),
  IF(VALUE(LEFT($A1218,3))=313,VLOOKUP(VALUE(MID($B1218,2,1)),_313_Table1,MATCH(MID($B1218,1,1),_313_Table1_ColumnLookup,0),FALSE)
+N("313"),
  IF(AND(VALUE(LEFT($A1218,3))=314,LEN($B1218)=3),VLOOKUP(VALUE(MID($B1218,2,2)),_314_Table1,MATCH(MID($B1218,1,1),_314_Table1_ColumnLookup,0),FALSE),
  IF(VALUE(LEFT($A1218,3))=314,VLOOKUP(VALUE(MID($B1218,2,1)),_314_Table1,MATCH(MID($B1218,1,1),_314_Table1_ColumnLookup,0),FALSE)
+N("314"),
""))))))))))))))))))))))))</f>
        <v>#N/A</v>
      </c>
      <c r="E1218" s="238" t="e">
        <f>IF(AND(VALUE(LEFT($A1218,3))=309,LEN($B1218)=3),VLOOKUP(VALUE(MID($B1218,2,2)),_309_Table2,MATCH(MID($B1218,1,1),_309_Table2_ColumnLookup,0),FALSE),
  IF($C1218="309 LCR SummaryA",OneYearSCR,IF($C1218="309 LCR SummaryB",UltimateSCR,IF(VALUE(LEFT($A1218,3))=309,VLOOKUP(VALUE(MID($B1218,2,1)),_309_Table2,MATCH(MID($B1218,1,1),_309_Table2_ColumnLookup,0),FALSE)
+N("309"),
  IF(VALUE(LEFT($A1218,3))=310,VLOOKUP(VALUE(MID($B1218,2,1)),_310_Table2,MATCH(MID($B1218,1,1),_310_Table2_ColumnLookup,0),FALSE)
+N("310"),
  IF(AND(VALUE(LEFT($A1218,3))=311,LEN($I1218)=4),VLOOKUP($I1218,_311_Table2,MATCH($B1218,_311_Table2_ColumnLookup,0),FALSE),
  IF(AND(VALUE(LEFT($A1218,3))=311,OR($B1218="I2",$B1218="J2",$B1218="K2",$B1218="L2")),VLOOKUP('311'!$G$58,_311_Table2,MATCH(MID($B1218,1,1),_311_Table2_ColumnLookup,0),FALSE),
  IF(AND(VALUE(LEFT($A1218,3))=311,RIGHT($B1218,5)="Total"),VLOOKUP('311'!$G$59,_311_Table2,MATCH(MID($B1218,1,1),_311_Table2_ColumnLookup,0),FALSE),
  IF(VALUE(LEFT($A1218,3))=311,VLOOKUP(VALUE(MID($B1218,2,1)),_311_Table2,MATCH(MID($B1218,1,1),_311_Table2_ColumnLookup,0),FALSE)
+N("311"),
  IF(AND(VALUE(LEFT($A1218,3))=312,LEFT($G1218,10)="Unincepted",$B1218="G "),VLOOKUP(" ULO",_312_Table2,MATCH('312'!$N$16,_312_Table2_ColumnLookup,0),FALSE),
  IF(AND(VALUE(LEFT($A1218,3))=312,LEFT($G1218,10)="Unincepted",$B1218="O "),VLOOKUP(" ULO",_312_Table2,MATCH('312'!$V$16,_312_Table2_ColumnLookup,0),FALSE),
  IF(AND(VALUE(LEFT($A1218,3))=312,LEFT($G1218,10)="Unincepted",$B1218="Q "),VLOOKUP(" ULO",_312_Table2,MATCH('312'!$X$16,_312_Table2_ColumnLookup,0),FALSE),
  IF(AND(VALUE(LEFT($A1218,3))=312,LEFT($G1218,10)="Unincepted"),VLOOKUP(" ULO",_312_Table2,MATCH(LEFT($B1218,1),_312_Table2_ColumnLookup,0),FALSE),
  IF(AND(VALUE(LEFT($A1218,3))=312,LEFT($G1218,5)="Total",$B1218="G "),VLOOKUP('312'!$F$80,_312_Table2,MATCH('312'!$N$16,_312_Table2_ColumnLookup,0),FALSE),
  IF(AND(VALUE(LEFT($A1218,3))=312,LEFT($G1218,5)="Total",$B1218="O "),VLOOKUP('312'!$F$80,_312_Table2,MATCH('312'!$V$16,_312_Table2_ColumnLookup,0),FALSE),
  IF(AND(VALUE(LEFT($A1218,3))=312,LEFT($G1218,5)="Total",$B1218="Q "),VLOOKUP('312'!$F$80,_312_Table2,MATCH('312'!$X$16,_312_Table2_ColumnLookup,0),FALSE),
  IF(AND(VALUE(LEFT($A1218,3))=312,LEFT($G1218,5)="Total"),VLOOKUP('312'!$F$80,_312_Table2,MATCH(LEFT($B1218,1),_312_Table2_ColumnLookup,0),FALSE),
  IF(AND(VALUE(LEFT($A1218,3))=312,LEN($I1218)=4,$B1218="G"),VLOOKUP($I1218,_312_Table2,MATCH('312'!$N$16,_312_Table2_ColumnLookup,0),FALSE),
  IF(AND(VALUE(LEFT($A1218,3))=312,LEN($I1218)=4,$B1218="O"),VLOOKUP($I1218,_312_Table2,MATCH('312'!$V$16,_312_Table2_ColumnLookup,0),FALSE),
  IF(AND(VALUE(LEFT($A1218,3))=312,LEN($I1218)=4,$B1218="Q"),VLOOKUP($I1218,_312_Table2,MATCH('312'!$X$16,_312_Table2_ColumnLookup,0),FALSE),
  IF(AND(VALUE(LEFT($A1218,3))=312,LEN($I1218)=4),VLOOKUP($I1218,_312_Table2,MATCH(LEFT($B1218,1),_312_Table2_ColumnLookup,0),FALSE)
+N("312"),
  IF(VALUE(LEFT($A1218,3))=313,VLOOKUP(VALUE(MID($B1218,2,1)),_313_Table2,MATCH(MID($B1218,1,1),_313_Table2_ColumnLookup,0),FALSE)
+N("313"),
  IF(AND(VALUE(LEFT($A1218,3))=314,LEN($B1218)=3),VLOOKUP(VALUE(MID($B1218,2,2)),_314_Table2,MATCH(MID($B1218,1,1),_314_Table2_ColumnLookup,0),FALSE),
  IF(VALUE(LEFT($A1218,3))=314,VLOOKUP(VALUE(MID($B1218,2,1)),_314_Table2,MATCH(MID($B1218,1,1),_314_Table2_ColumnLookup,0),FALSE)
+N("314"),
""))))))))))))))))))))))))</f>
        <v>#N/A</v>
      </c>
      <c r="F1218" s="238" t="e">
        <f>IF(AND(VALUE(LEFT($A1218,3))=309,LEN($B1218)=3),VLOOKUP(VALUE(MID($B1218,2,2)),_309_Table3,MATCH(MID($B1218,1,1),_309_Table3_ColumnLookup,0),FALSE),
  IF($C1218="309 LCR SummaryA",OneYearSCR,IF($C1218="309 LCR SummaryB",UltimateSCR,IF(VALUE(LEFT($A1218,3))=309,VLOOKUP(VALUE(MID($B1218,2,1)),_309_Table3,MATCH(MID($B1218,1,1),_309_Table3_ColumnLookup,0),FALSE)
+N("309"),
  IF(VALUE(LEFT($A1218,3))=310,VLOOKUP(VALUE(MID($B1218,2,1)),_310_Table3,MATCH(MID($B1218,1,1),_310_Table3_ColumnLookup,0),FALSE)
+N("310"),
  IF(AND(VALUE(LEFT($A1218,3))=311,LEN($I1218)=4),VLOOKUP($I1218,_311_Table3,MATCH($B1218,_311_Table3_ColumnLookup,0),FALSE),
  IF(AND(VALUE(LEFT($A1218,3))=311,OR($B1218="I2",$B1218="J2",$B1218="K2",$B1218="L2")),VLOOKUP('311'!$G$58,_311_Table3,MATCH(MID($B1218,1,1),_311_Table3_ColumnLookup,0),FALSE),
  IF(AND(VALUE(LEFT($A1218,3))=311,RIGHT($B1218,5)="Total"),VLOOKUP('311'!$G$59,_311_Table3,MATCH(MID($B1218,1,1),_311_Table3_ColumnLookup,0),FALSE),
  IF(VALUE(LEFT($A1218,3))=311,VLOOKUP(VALUE(MID($B1218,2,1)),_311_Table3,MATCH(MID($B1218,1,1),_311_Table3_ColumnLookup,0),FALSE)
+N("311"),
  IF(AND(VALUE(LEFT($A1218,3))=312,LEFT($G1218,10)="Unincepted",$B1218="G "),VLOOKUP(" ULO",_312_Table3,MATCH('312'!$N$16,_312_Table3_ColumnLookup,0),FALSE),
  IF(AND(VALUE(LEFT($A1218,3))=312,LEFT($G1218,10)="Unincepted",$B1218="O "),VLOOKUP(" ULO",_312_Table3,MATCH('312'!$V$16,_312_Table3_ColumnLookup,0),FALSE),
  IF(AND(VALUE(LEFT($A1218,3))=312,LEFT($G1218,10)="Unincepted",$B1218="Q "),VLOOKUP(" ULO",_312_Table3,MATCH('312'!$X$16,_312_Table3_ColumnLookup,0),FALSE),
  IF(AND(VALUE(LEFT($A1218,3))=312,LEFT($G1218,10)="Unincepted"),VLOOKUP(" ULO",_312_Table3,MATCH(LEFT($B1218,1),_312_Table3_ColumnLookup,0),FALSE),
  IF(AND(VALUE(LEFT($A1218,3))=312,LEFT($G1218,5)="Total",$B1218="G "),VLOOKUP('312'!$F$80,_312_Table3,MATCH('312'!$N$16,_312_Table3_ColumnLookup,0),FALSE),
  IF(AND(VALUE(LEFT($A1218,3))=312,LEFT($G1218,5)="Total",$B1218="O "),VLOOKUP('312'!$F$80,_312_Table3,MATCH('312'!$V$16,_312_Table3_ColumnLookup,0),FALSE),
  IF(AND(VALUE(LEFT($A1218,3))=312,LEFT($G1218,5)="Total",$B1218="Q "),VLOOKUP('312'!$F$80,_312_Table3,MATCH('312'!$X$16,_312_Table3_ColumnLookup,0),FALSE),
  IF(AND(VALUE(LEFT($A1218,3))=312,LEFT($G1218,5)="Total"),VLOOKUP('312'!$F$80,_312_Table3,MATCH(LEFT($B1218,1),_312_Table3_ColumnLookup,0),FALSE),
  IF(AND(VALUE(LEFT($A1218,3))=312,LEN($I1218)=4,$B1218="G"),VLOOKUP($I1218,_312_Table3,MATCH('312'!$N$16,_312_Table3_ColumnLookup,0),FALSE),
  IF(AND(VALUE(LEFT($A1218,3))=312,LEN($I1218)=4,$B1218="O"),VLOOKUP($I1218,_312_Table3,MATCH('312'!$V$16,_312_Table3_ColumnLookup,0),FALSE),
  IF(AND(VALUE(LEFT($A1218,3))=312,LEN($I1218)=4,$B1218="Q"),VLOOKUP($I1218,_312_Table3,MATCH('312'!$X$16,_312_Table3_ColumnLookup,0),FALSE),
  IF(AND(VALUE(LEFT($A1218,3))=312,LEN($I1218)=4),VLOOKUP($I1218,_312_Table3,MATCH(LEFT($B1218,1),_312_Table3_ColumnLookup,0),FALSE)
+N("312"),
  IF(VALUE(LEFT($A1218,3))=313,VLOOKUP(VALUE(MID($B1218,2,1)),_313_Table3,MATCH(MID($B1218,1,1),_313_Table3_ColumnLookup,0),FALSE)
+N("313"),
  IF(AND(VALUE(LEFT($A1218,3))=314,LEN($B1218)=3),VLOOKUP(VALUE(MID($B1218,2,2)),_314_Table3,MATCH(MID($B1218,1,1),_314_Table3_ColumnLookup,0),FALSE),
  IF(VALUE(LEFT($A1218,3))=314,VLOOKUP(VALUE(MID($B1218,2,1)),_314_Table3,MATCH(MID($B1218,1,1),_314_Table3_ColumnLookup,0),FALSE)
+N("314"),
""))))))))))))))))))))))))</f>
        <v>#N/A</v>
      </c>
      <c r="H1218" s="321" t="str">
        <f>IFERROR(
IF(ISERROR($D1218)=FALSE,$D1218,IF(ISERROR($E1218)=FALSE,$E1218,IF(ISERROR($F1218)=FALSE,$F1218
+N("012 checkboxes"),
IF(
IF(OR(LEFT($A1218,9)="Syndicate",LEFT($A1218,12)="NewSyndicate"),VLOOKUP($A1218,'012'!$J:$ZW,MATCH("Link to button",'012'!$J$1:$ZW$1,0),0)
+N("309 checkbox"),
IF($C1218="309 LCR Summary0",VLOOKUP("Notes990",'309'!$P:$ZZ,MATCH("Link to button",'309'!$P$1:$ZZ$1,0),0)
+N("313 checkboxes"),
IF($C1218="313 Financial Information0LcmVsScr",IF($C1218="309 LCR Summary0",VLOOKUP("LcmVsScr",'309'!$N:$ZZ,MATCH("Link to button",'309'!$N$1:$ZZ$1,0),0),
IF($C1218="313 Financial Information0LcrDocAttached",IF($C1218="309 LCR Summary0",VLOOKUP("LcrDocAttached",'309'!$N:$ZZ,MATCH("Link to button",'309'!$N$1:$ZZ$1,0),
0)))))))=1,TRUE,FALSE)
))),"")</f>
        <v/>
      </c>
    </row>
    <row r="1219" spans="1:8">
      <c r="A1219" s="237" t="e">
        <f>VLOOKUP($G1219,CSVLookups!$B:$R,MATCH(A$1,CSVLookups!$B$1:$R$1,0),FALSE)</f>
        <v>#N/A</v>
      </c>
      <c r="B1219" s="237" t="e">
        <f>VLOOKUP($G1219,CSVLookups!$B:$R,MATCH(B$1,CSVLookups!$B$1:$R$1,0),FALSE)</f>
        <v>#N/A</v>
      </c>
      <c r="C1219" s="238" t="e">
        <f t="shared" si="19"/>
        <v>#N/A</v>
      </c>
      <c r="D1219" s="238" t="e">
        <f>IF(AND(VALUE(LEFT($A1219,3))=309,LEN($B1219)=3),VLOOKUP(VALUE(MID($B1219,2,2)),_309_Table1,MATCH(MID($B1219,1,1),_309_Table1_ColumnLookup,0),FALSE),
  IF($C1219="309 LCR SummaryA",OneYearSCR,IF($C1219="309 LCR SummaryB",UltimateSCR,IF(VALUE(LEFT($A1219,3))=309,VLOOKUP(VALUE(MID($B1219,2,1)),_309_Table1,MATCH(MID($B1219,1,1),_309_Table1_ColumnLookup,0),FALSE)
+N("309"),
  IF(VALUE(LEFT($A1219,3))=310,VLOOKUP(VALUE(MID($B1219,2,1)),_310_Table1,MATCH(MID($B1219,1,1),_310_Table1_ColumnLookup,0),FALSE)
+N("310"),
  IF(AND(VALUE(LEFT($A1219,3))=311,LEN($I1219)=4),VLOOKUP($I1219,_311_Table1,MATCH($B1219,_311_Table1_ColumnLookup,0),FALSE),
  IF(AND(VALUE(LEFT($A1219,3))=311,OR($B1219="I2",$B1219="J2",$B1219="K2",$B1219="L2")),VLOOKUP('311'!$G$58,_311_Table1,MATCH(MID($B1219,1,1),_311_Table1_ColumnLookup,0),FALSE),
  IF(AND(VALUE(LEFT($A1219,3))=311,RIGHT($B1219,5)="Total"),VLOOKUP('311'!$G$59,_311_Table1,MATCH(MID($B1219,1,1),_311_Table1_ColumnLookup,0),FALSE),
  IF(VALUE(LEFT($A1219,3))=311,VLOOKUP(VALUE(MID($B1219,2,1)),_311_Table1,MATCH(MID($B1219,1,1),_311_Table1_ColumnLookup,0),FALSE)
+N("311"),
  IF(AND(VALUE(LEFT($A1219,3))=312,LEFT($G1219,10)="Unincepted",$B1219="G "),VLOOKUP(" ULO",_312_Table1,MATCH('312'!$N$16,_312_Table1_ColumnLookup,0),FALSE),
  IF(AND(VALUE(LEFT($A1219,3))=312,LEFT($G1219,10)="Unincepted",$B1219="O "),VLOOKUP(" ULO",_312_Table1,MATCH('312'!$V$16,_312_Table1_ColumnLookup,0),FALSE),
  IF(AND(VALUE(LEFT($A1219,3))=312,LEFT($G1219,10)="Unincepted",$B1219="Q "),VLOOKUP(" ULO",_312_Table1,MATCH('312'!$X$16,_312_Table1_ColumnLookup,0),FALSE),
  IF(AND(VALUE(LEFT($A1219,3))=312,LEFT($G1219,10)="Unincepted"),VLOOKUP(" ULO",_312_Table1,MATCH(LEFT($B1219,1),_312_Table1_ColumnLookup,0),FALSE),
  IF(AND(VALUE(LEFT($A1219,3))=312,LEFT($G1219,5)="Total",$B1219="G "),VLOOKUP('312'!$F$80,_312_Table1,MATCH('312'!$N$16,_312_Table1_ColumnLookup,0),FALSE),
  IF(AND(VALUE(LEFT($A1219,3))=312,LEFT($G1219,5)="Total",$B1219="O "),VLOOKUP('312'!$F$80,_312_Table1,MATCH('312'!$V$16,_312_Table1_ColumnLookup,0),FALSE),
  IF(AND(VALUE(LEFT($A1219,3))=312,LEFT($G1219,5)="Total",$B1219="Q "),VLOOKUP('312'!$F$80,_312_Table1,MATCH('312'!$X$16,_312_Table1_ColumnLookup,0),FALSE),
  IF(AND(VALUE(LEFT($A1219,3))=312,LEFT($G1219,5)="Total"),VLOOKUP('312'!$F$80,_312_Table1,MATCH(LEFT($B1219,1),_312_Table1_ColumnLookup,0),FALSE),
  IF(AND(VALUE(LEFT($A1219,3))=312,LEN($I1219)=4,$B1219="G"),VLOOKUP($I1219,_312_Table1,MATCH('312'!$N$16,_312_Table1_ColumnLookup,0),FALSE),
  IF(AND(VALUE(LEFT($A1219,3))=312,LEN($I1219)=4,$B1219="O"),VLOOKUP($I1219,_312_Table1,MATCH('312'!$V$16,_312_Table1_ColumnLookup,0),FALSE),
  IF(AND(VALUE(LEFT($A1219,3))=312,LEN($I1219)=4,$B1219="Q"),VLOOKUP($I1219,_312_Table1,MATCH('312'!$X$16,_312_Table1_ColumnLookup,0),FALSE),
  IF(AND(VALUE(LEFT($A1219,3))=312,LEN($I1219)=4),VLOOKUP($I1219,_312_Table1,MATCH(LEFT($B1219,1),_312_Table1_ColumnLookup,0),FALSE)
+N("312"),
  IF(VALUE(LEFT($A1219,3))=313,VLOOKUP(VALUE(MID($B1219,2,1)),_313_Table1,MATCH(MID($B1219,1,1),_313_Table1_ColumnLookup,0),FALSE)
+N("313"),
  IF(AND(VALUE(LEFT($A1219,3))=314,LEN($B1219)=3),VLOOKUP(VALUE(MID($B1219,2,2)),_314_Table1,MATCH(MID($B1219,1,1),_314_Table1_ColumnLookup,0),FALSE),
  IF(VALUE(LEFT($A1219,3))=314,VLOOKUP(VALUE(MID($B1219,2,1)),_314_Table1,MATCH(MID($B1219,1,1),_314_Table1_ColumnLookup,0),FALSE)
+N("314"),
""))))))))))))))))))))))))</f>
        <v>#N/A</v>
      </c>
      <c r="E1219" s="238" t="e">
        <f>IF(AND(VALUE(LEFT($A1219,3))=309,LEN($B1219)=3),VLOOKUP(VALUE(MID($B1219,2,2)),_309_Table2,MATCH(MID($B1219,1,1),_309_Table2_ColumnLookup,0),FALSE),
  IF($C1219="309 LCR SummaryA",OneYearSCR,IF($C1219="309 LCR SummaryB",UltimateSCR,IF(VALUE(LEFT($A1219,3))=309,VLOOKUP(VALUE(MID($B1219,2,1)),_309_Table2,MATCH(MID($B1219,1,1),_309_Table2_ColumnLookup,0),FALSE)
+N("309"),
  IF(VALUE(LEFT($A1219,3))=310,VLOOKUP(VALUE(MID($B1219,2,1)),_310_Table2,MATCH(MID($B1219,1,1),_310_Table2_ColumnLookup,0),FALSE)
+N("310"),
  IF(AND(VALUE(LEFT($A1219,3))=311,LEN($I1219)=4),VLOOKUP($I1219,_311_Table2,MATCH($B1219,_311_Table2_ColumnLookup,0),FALSE),
  IF(AND(VALUE(LEFT($A1219,3))=311,OR($B1219="I2",$B1219="J2",$B1219="K2",$B1219="L2")),VLOOKUP('311'!$G$58,_311_Table2,MATCH(MID($B1219,1,1),_311_Table2_ColumnLookup,0),FALSE),
  IF(AND(VALUE(LEFT($A1219,3))=311,RIGHT($B1219,5)="Total"),VLOOKUP('311'!$G$59,_311_Table2,MATCH(MID($B1219,1,1),_311_Table2_ColumnLookup,0),FALSE),
  IF(VALUE(LEFT($A1219,3))=311,VLOOKUP(VALUE(MID($B1219,2,1)),_311_Table2,MATCH(MID($B1219,1,1),_311_Table2_ColumnLookup,0),FALSE)
+N("311"),
  IF(AND(VALUE(LEFT($A1219,3))=312,LEFT($G1219,10)="Unincepted",$B1219="G "),VLOOKUP(" ULO",_312_Table2,MATCH('312'!$N$16,_312_Table2_ColumnLookup,0),FALSE),
  IF(AND(VALUE(LEFT($A1219,3))=312,LEFT($G1219,10)="Unincepted",$B1219="O "),VLOOKUP(" ULO",_312_Table2,MATCH('312'!$V$16,_312_Table2_ColumnLookup,0),FALSE),
  IF(AND(VALUE(LEFT($A1219,3))=312,LEFT($G1219,10)="Unincepted",$B1219="Q "),VLOOKUP(" ULO",_312_Table2,MATCH('312'!$X$16,_312_Table2_ColumnLookup,0),FALSE),
  IF(AND(VALUE(LEFT($A1219,3))=312,LEFT($G1219,10)="Unincepted"),VLOOKUP(" ULO",_312_Table2,MATCH(LEFT($B1219,1),_312_Table2_ColumnLookup,0),FALSE),
  IF(AND(VALUE(LEFT($A1219,3))=312,LEFT($G1219,5)="Total",$B1219="G "),VLOOKUP('312'!$F$80,_312_Table2,MATCH('312'!$N$16,_312_Table2_ColumnLookup,0),FALSE),
  IF(AND(VALUE(LEFT($A1219,3))=312,LEFT($G1219,5)="Total",$B1219="O "),VLOOKUP('312'!$F$80,_312_Table2,MATCH('312'!$V$16,_312_Table2_ColumnLookup,0),FALSE),
  IF(AND(VALUE(LEFT($A1219,3))=312,LEFT($G1219,5)="Total",$B1219="Q "),VLOOKUP('312'!$F$80,_312_Table2,MATCH('312'!$X$16,_312_Table2_ColumnLookup,0),FALSE),
  IF(AND(VALUE(LEFT($A1219,3))=312,LEFT($G1219,5)="Total"),VLOOKUP('312'!$F$80,_312_Table2,MATCH(LEFT($B1219,1),_312_Table2_ColumnLookup,0),FALSE),
  IF(AND(VALUE(LEFT($A1219,3))=312,LEN($I1219)=4,$B1219="G"),VLOOKUP($I1219,_312_Table2,MATCH('312'!$N$16,_312_Table2_ColumnLookup,0),FALSE),
  IF(AND(VALUE(LEFT($A1219,3))=312,LEN($I1219)=4,$B1219="O"),VLOOKUP($I1219,_312_Table2,MATCH('312'!$V$16,_312_Table2_ColumnLookup,0),FALSE),
  IF(AND(VALUE(LEFT($A1219,3))=312,LEN($I1219)=4,$B1219="Q"),VLOOKUP($I1219,_312_Table2,MATCH('312'!$X$16,_312_Table2_ColumnLookup,0),FALSE),
  IF(AND(VALUE(LEFT($A1219,3))=312,LEN($I1219)=4),VLOOKUP($I1219,_312_Table2,MATCH(LEFT($B1219,1),_312_Table2_ColumnLookup,0),FALSE)
+N("312"),
  IF(VALUE(LEFT($A1219,3))=313,VLOOKUP(VALUE(MID($B1219,2,1)),_313_Table2,MATCH(MID($B1219,1,1),_313_Table2_ColumnLookup,0),FALSE)
+N("313"),
  IF(AND(VALUE(LEFT($A1219,3))=314,LEN($B1219)=3),VLOOKUP(VALUE(MID($B1219,2,2)),_314_Table2,MATCH(MID($B1219,1,1),_314_Table2_ColumnLookup,0),FALSE),
  IF(VALUE(LEFT($A1219,3))=314,VLOOKUP(VALUE(MID($B1219,2,1)),_314_Table2,MATCH(MID($B1219,1,1),_314_Table2_ColumnLookup,0),FALSE)
+N("314"),
""))))))))))))))))))))))))</f>
        <v>#N/A</v>
      </c>
      <c r="F1219" s="238" t="e">
        <f>IF(AND(VALUE(LEFT($A1219,3))=309,LEN($B1219)=3),VLOOKUP(VALUE(MID($B1219,2,2)),_309_Table3,MATCH(MID($B1219,1,1),_309_Table3_ColumnLookup,0),FALSE),
  IF($C1219="309 LCR SummaryA",OneYearSCR,IF($C1219="309 LCR SummaryB",UltimateSCR,IF(VALUE(LEFT($A1219,3))=309,VLOOKUP(VALUE(MID($B1219,2,1)),_309_Table3,MATCH(MID($B1219,1,1),_309_Table3_ColumnLookup,0),FALSE)
+N("309"),
  IF(VALUE(LEFT($A1219,3))=310,VLOOKUP(VALUE(MID($B1219,2,1)),_310_Table3,MATCH(MID($B1219,1,1),_310_Table3_ColumnLookup,0),FALSE)
+N("310"),
  IF(AND(VALUE(LEFT($A1219,3))=311,LEN($I1219)=4),VLOOKUP($I1219,_311_Table3,MATCH($B1219,_311_Table3_ColumnLookup,0),FALSE),
  IF(AND(VALUE(LEFT($A1219,3))=311,OR($B1219="I2",$B1219="J2",$B1219="K2",$B1219="L2")),VLOOKUP('311'!$G$58,_311_Table3,MATCH(MID($B1219,1,1),_311_Table3_ColumnLookup,0),FALSE),
  IF(AND(VALUE(LEFT($A1219,3))=311,RIGHT($B1219,5)="Total"),VLOOKUP('311'!$G$59,_311_Table3,MATCH(MID($B1219,1,1),_311_Table3_ColumnLookup,0),FALSE),
  IF(VALUE(LEFT($A1219,3))=311,VLOOKUP(VALUE(MID($B1219,2,1)),_311_Table3,MATCH(MID($B1219,1,1),_311_Table3_ColumnLookup,0),FALSE)
+N("311"),
  IF(AND(VALUE(LEFT($A1219,3))=312,LEFT($G1219,10)="Unincepted",$B1219="G "),VLOOKUP(" ULO",_312_Table3,MATCH('312'!$N$16,_312_Table3_ColumnLookup,0),FALSE),
  IF(AND(VALUE(LEFT($A1219,3))=312,LEFT($G1219,10)="Unincepted",$B1219="O "),VLOOKUP(" ULO",_312_Table3,MATCH('312'!$V$16,_312_Table3_ColumnLookup,0),FALSE),
  IF(AND(VALUE(LEFT($A1219,3))=312,LEFT($G1219,10)="Unincepted",$B1219="Q "),VLOOKUP(" ULO",_312_Table3,MATCH('312'!$X$16,_312_Table3_ColumnLookup,0),FALSE),
  IF(AND(VALUE(LEFT($A1219,3))=312,LEFT($G1219,10)="Unincepted"),VLOOKUP(" ULO",_312_Table3,MATCH(LEFT($B1219,1),_312_Table3_ColumnLookup,0),FALSE),
  IF(AND(VALUE(LEFT($A1219,3))=312,LEFT($G1219,5)="Total",$B1219="G "),VLOOKUP('312'!$F$80,_312_Table3,MATCH('312'!$N$16,_312_Table3_ColumnLookup,0),FALSE),
  IF(AND(VALUE(LEFT($A1219,3))=312,LEFT($G1219,5)="Total",$B1219="O "),VLOOKUP('312'!$F$80,_312_Table3,MATCH('312'!$V$16,_312_Table3_ColumnLookup,0),FALSE),
  IF(AND(VALUE(LEFT($A1219,3))=312,LEFT($G1219,5)="Total",$B1219="Q "),VLOOKUP('312'!$F$80,_312_Table3,MATCH('312'!$X$16,_312_Table3_ColumnLookup,0),FALSE),
  IF(AND(VALUE(LEFT($A1219,3))=312,LEFT($G1219,5)="Total"),VLOOKUP('312'!$F$80,_312_Table3,MATCH(LEFT($B1219,1),_312_Table3_ColumnLookup,0),FALSE),
  IF(AND(VALUE(LEFT($A1219,3))=312,LEN($I1219)=4,$B1219="G"),VLOOKUP($I1219,_312_Table3,MATCH('312'!$N$16,_312_Table3_ColumnLookup,0),FALSE),
  IF(AND(VALUE(LEFT($A1219,3))=312,LEN($I1219)=4,$B1219="O"),VLOOKUP($I1219,_312_Table3,MATCH('312'!$V$16,_312_Table3_ColumnLookup,0),FALSE),
  IF(AND(VALUE(LEFT($A1219,3))=312,LEN($I1219)=4,$B1219="Q"),VLOOKUP($I1219,_312_Table3,MATCH('312'!$X$16,_312_Table3_ColumnLookup,0),FALSE),
  IF(AND(VALUE(LEFT($A1219,3))=312,LEN($I1219)=4),VLOOKUP($I1219,_312_Table3,MATCH(LEFT($B1219,1),_312_Table3_ColumnLookup,0),FALSE)
+N("312"),
  IF(VALUE(LEFT($A1219,3))=313,VLOOKUP(VALUE(MID($B1219,2,1)),_313_Table3,MATCH(MID($B1219,1,1),_313_Table3_ColumnLookup,0),FALSE)
+N("313"),
  IF(AND(VALUE(LEFT($A1219,3))=314,LEN($B1219)=3),VLOOKUP(VALUE(MID($B1219,2,2)),_314_Table3,MATCH(MID($B1219,1,1),_314_Table3_ColumnLookup,0),FALSE),
  IF(VALUE(LEFT($A1219,3))=314,VLOOKUP(VALUE(MID($B1219,2,1)),_314_Table3,MATCH(MID($B1219,1,1),_314_Table3_ColumnLookup,0),FALSE)
+N("314"),
""))))))))))))))))))))))))</f>
        <v>#N/A</v>
      </c>
      <c r="H1219" s="321" t="str">
        <f>IFERROR(
IF(ISERROR($D1219)=FALSE,$D1219,IF(ISERROR($E1219)=FALSE,$E1219,IF(ISERROR($F1219)=FALSE,$F1219
+N("012 checkboxes"),
IF(
IF(OR(LEFT($A1219,9)="Syndicate",LEFT($A1219,12)="NewSyndicate"),VLOOKUP($A1219,'012'!$J:$ZW,MATCH("Link to button",'012'!$J$1:$ZW$1,0),0)
+N("309 checkbox"),
IF($C1219="309 LCR Summary0",VLOOKUP("Notes990",'309'!$P:$ZZ,MATCH("Link to button",'309'!$P$1:$ZZ$1,0),0)
+N("313 checkboxes"),
IF($C1219="313 Financial Information0LcmVsScr",IF($C1219="309 LCR Summary0",VLOOKUP("LcmVsScr",'309'!$N:$ZZ,MATCH("Link to button",'309'!$N$1:$ZZ$1,0),0),
IF($C1219="313 Financial Information0LcrDocAttached",IF($C1219="309 LCR Summary0",VLOOKUP("LcrDocAttached",'309'!$N:$ZZ,MATCH("Link to button",'309'!$N$1:$ZZ$1,0),
0)))))))=1,TRUE,FALSE)
))),"")</f>
        <v/>
      </c>
    </row>
    <row r="1220" spans="1:8">
      <c r="A1220" s="237" t="e">
        <f>VLOOKUP($G1220,CSVLookups!$B:$R,MATCH(A$1,CSVLookups!$B$1:$R$1,0),FALSE)</f>
        <v>#N/A</v>
      </c>
      <c r="B1220" s="237" t="e">
        <f>VLOOKUP($G1220,CSVLookups!$B:$R,MATCH(B$1,CSVLookups!$B$1:$R$1,0),FALSE)</f>
        <v>#N/A</v>
      </c>
      <c r="C1220" s="238" t="e">
        <f t="shared" si="19"/>
        <v>#N/A</v>
      </c>
      <c r="D1220" s="238" t="e">
        <f>IF(AND(VALUE(LEFT($A1220,3))=309,LEN($B1220)=3),VLOOKUP(VALUE(MID($B1220,2,2)),_309_Table1,MATCH(MID($B1220,1,1),_309_Table1_ColumnLookup,0),FALSE),
  IF($C1220="309 LCR SummaryA",OneYearSCR,IF($C1220="309 LCR SummaryB",UltimateSCR,IF(VALUE(LEFT($A1220,3))=309,VLOOKUP(VALUE(MID($B1220,2,1)),_309_Table1,MATCH(MID($B1220,1,1),_309_Table1_ColumnLookup,0),FALSE)
+N("309"),
  IF(VALUE(LEFT($A1220,3))=310,VLOOKUP(VALUE(MID($B1220,2,1)),_310_Table1,MATCH(MID($B1220,1,1),_310_Table1_ColumnLookup,0),FALSE)
+N("310"),
  IF(AND(VALUE(LEFT($A1220,3))=311,LEN($I1220)=4),VLOOKUP($I1220,_311_Table1,MATCH($B1220,_311_Table1_ColumnLookup,0),FALSE),
  IF(AND(VALUE(LEFT($A1220,3))=311,OR($B1220="I2",$B1220="J2",$B1220="K2",$B1220="L2")),VLOOKUP('311'!$G$58,_311_Table1,MATCH(MID($B1220,1,1),_311_Table1_ColumnLookup,0),FALSE),
  IF(AND(VALUE(LEFT($A1220,3))=311,RIGHT($B1220,5)="Total"),VLOOKUP('311'!$G$59,_311_Table1,MATCH(MID($B1220,1,1),_311_Table1_ColumnLookup,0),FALSE),
  IF(VALUE(LEFT($A1220,3))=311,VLOOKUP(VALUE(MID($B1220,2,1)),_311_Table1,MATCH(MID($B1220,1,1),_311_Table1_ColumnLookup,0),FALSE)
+N("311"),
  IF(AND(VALUE(LEFT($A1220,3))=312,LEFT($G1220,10)="Unincepted",$B1220="G "),VLOOKUP(" ULO",_312_Table1,MATCH('312'!$N$16,_312_Table1_ColumnLookup,0),FALSE),
  IF(AND(VALUE(LEFT($A1220,3))=312,LEFT($G1220,10)="Unincepted",$B1220="O "),VLOOKUP(" ULO",_312_Table1,MATCH('312'!$V$16,_312_Table1_ColumnLookup,0),FALSE),
  IF(AND(VALUE(LEFT($A1220,3))=312,LEFT($G1220,10)="Unincepted",$B1220="Q "),VLOOKUP(" ULO",_312_Table1,MATCH('312'!$X$16,_312_Table1_ColumnLookup,0),FALSE),
  IF(AND(VALUE(LEFT($A1220,3))=312,LEFT($G1220,10)="Unincepted"),VLOOKUP(" ULO",_312_Table1,MATCH(LEFT($B1220,1),_312_Table1_ColumnLookup,0),FALSE),
  IF(AND(VALUE(LEFT($A1220,3))=312,LEFT($G1220,5)="Total",$B1220="G "),VLOOKUP('312'!$F$80,_312_Table1,MATCH('312'!$N$16,_312_Table1_ColumnLookup,0),FALSE),
  IF(AND(VALUE(LEFT($A1220,3))=312,LEFT($G1220,5)="Total",$B1220="O "),VLOOKUP('312'!$F$80,_312_Table1,MATCH('312'!$V$16,_312_Table1_ColumnLookup,0),FALSE),
  IF(AND(VALUE(LEFT($A1220,3))=312,LEFT($G1220,5)="Total",$B1220="Q "),VLOOKUP('312'!$F$80,_312_Table1,MATCH('312'!$X$16,_312_Table1_ColumnLookup,0),FALSE),
  IF(AND(VALUE(LEFT($A1220,3))=312,LEFT($G1220,5)="Total"),VLOOKUP('312'!$F$80,_312_Table1,MATCH(LEFT($B1220,1),_312_Table1_ColumnLookup,0),FALSE),
  IF(AND(VALUE(LEFT($A1220,3))=312,LEN($I1220)=4,$B1220="G"),VLOOKUP($I1220,_312_Table1,MATCH('312'!$N$16,_312_Table1_ColumnLookup,0),FALSE),
  IF(AND(VALUE(LEFT($A1220,3))=312,LEN($I1220)=4,$B1220="O"),VLOOKUP($I1220,_312_Table1,MATCH('312'!$V$16,_312_Table1_ColumnLookup,0),FALSE),
  IF(AND(VALUE(LEFT($A1220,3))=312,LEN($I1220)=4,$B1220="Q"),VLOOKUP($I1220,_312_Table1,MATCH('312'!$X$16,_312_Table1_ColumnLookup,0),FALSE),
  IF(AND(VALUE(LEFT($A1220,3))=312,LEN($I1220)=4),VLOOKUP($I1220,_312_Table1,MATCH(LEFT($B1220,1),_312_Table1_ColumnLookup,0),FALSE)
+N("312"),
  IF(VALUE(LEFT($A1220,3))=313,VLOOKUP(VALUE(MID($B1220,2,1)),_313_Table1,MATCH(MID($B1220,1,1),_313_Table1_ColumnLookup,0),FALSE)
+N("313"),
  IF(AND(VALUE(LEFT($A1220,3))=314,LEN($B1220)=3),VLOOKUP(VALUE(MID($B1220,2,2)),_314_Table1,MATCH(MID($B1220,1,1),_314_Table1_ColumnLookup,0),FALSE),
  IF(VALUE(LEFT($A1220,3))=314,VLOOKUP(VALUE(MID($B1220,2,1)),_314_Table1,MATCH(MID($B1220,1,1),_314_Table1_ColumnLookup,0),FALSE)
+N("314"),
""))))))))))))))))))))))))</f>
        <v>#N/A</v>
      </c>
      <c r="E1220" s="238" t="e">
        <f>IF(AND(VALUE(LEFT($A1220,3))=309,LEN($B1220)=3),VLOOKUP(VALUE(MID($B1220,2,2)),_309_Table2,MATCH(MID($B1220,1,1),_309_Table2_ColumnLookup,0),FALSE),
  IF($C1220="309 LCR SummaryA",OneYearSCR,IF($C1220="309 LCR SummaryB",UltimateSCR,IF(VALUE(LEFT($A1220,3))=309,VLOOKUP(VALUE(MID($B1220,2,1)),_309_Table2,MATCH(MID($B1220,1,1),_309_Table2_ColumnLookup,0),FALSE)
+N("309"),
  IF(VALUE(LEFT($A1220,3))=310,VLOOKUP(VALUE(MID($B1220,2,1)),_310_Table2,MATCH(MID($B1220,1,1),_310_Table2_ColumnLookup,0),FALSE)
+N("310"),
  IF(AND(VALUE(LEFT($A1220,3))=311,LEN($I1220)=4),VLOOKUP($I1220,_311_Table2,MATCH($B1220,_311_Table2_ColumnLookup,0),FALSE),
  IF(AND(VALUE(LEFT($A1220,3))=311,OR($B1220="I2",$B1220="J2",$B1220="K2",$B1220="L2")),VLOOKUP('311'!$G$58,_311_Table2,MATCH(MID($B1220,1,1),_311_Table2_ColumnLookup,0),FALSE),
  IF(AND(VALUE(LEFT($A1220,3))=311,RIGHT($B1220,5)="Total"),VLOOKUP('311'!$G$59,_311_Table2,MATCH(MID($B1220,1,1),_311_Table2_ColumnLookup,0),FALSE),
  IF(VALUE(LEFT($A1220,3))=311,VLOOKUP(VALUE(MID($B1220,2,1)),_311_Table2,MATCH(MID($B1220,1,1),_311_Table2_ColumnLookup,0),FALSE)
+N("311"),
  IF(AND(VALUE(LEFT($A1220,3))=312,LEFT($G1220,10)="Unincepted",$B1220="G "),VLOOKUP(" ULO",_312_Table2,MATCH('312'!$N$16,_312_Table2_ColumnLookup,0),FALSE),
  IF(AND(VALUE(LEFT($A1220,3))=312,LEFT($G1220,10)="Unincepted",$B1220="O "),VLOOKUP(" ULO",_312_Table2,MATCH('312'!$V$16,_312_Table2_ColumnLookup,0),FALSE),
  IF(AND(VALUE(LEFT($A1220,3))=312,LEFT($G1220,10)="Unincepted",$B1220="Q "),VLOOKUP(" ULO",_312_Table2,MATCH('312'!$X$16,_312_Table2_ColumnLookup,0),FALSE),
  IF(AND(VALUE(LEFT($A1220,3))=312,LEFT($G1220,10)="Unincepted"),VLOOKUP(" ULO",_312_Table2,MATCH(LEFT($B1220,1),_312_Table2_ColumnLookup,0),FALSE),
  IF(AND(VALUE(LEFT($A1220,3))=312,LEFT($G1220,5)="Total",$B1220="G "),VLOOKUP('312'!$F$80,_312_Table2,MATCH('312'!$N$16,_312_Table2_ColumnLookup,0),FALSE),
  IF(AND(VALUE(LEFT($A1220,3))=312,LEFT($G1220,5)="Total",$B1220="O "),VLOOKUP('312'!$F$80,_312_Table2,MATCH('312'!$V$16,_312_Table2_ColumnLookup,0),FALSE),
  IF(AND(VALUE(LEFT($A1220,3))=312,LEFT($G1220,5)="Total",$B1220="Q "),VLOOKUP('312'!$F$80,_312_Table2,MATCH('312'!$X$16,_312_Table2_ColumnLookup,0),FALSE),
  IF(AND(VALUE(LEFT($A1220,3))=312,LEFT($G1220,5)="Total"),VLOOKUP('312'!$F$80,_312_Table2,MATCH(LEFT($B1220,1),_312_Table2_ColumnLookup,0),FALSE),
  IF(AND(VALUE(LEFT($A1220,3))=312,LEN($I1220)=4,$B1220="G"),VLOOKUP($I1220,_312_Table2,MATCH('312'!$N$16,_312_Table2_ColumnLookup,0),FALSE),
  IF(AND(VALUE(LEFT($A1220,3))=312,LEN($I1220)=4,$B1220="O"),VLOOKUP($I1220,_312_Table2,MATCH('312'!$V$16,_312_Table2_ColumnLookup,0),FALSE),
  IF(AND(VALUE(LEFT($A1220,3))=312,LEN($I1220)=4,$B1220="Q"),VLOOKUP($I1220,_312_Table2,MATCH('312'!$X$16,_312_Table2_ColumnLookup,0),FALSE),
  IF(AND(VALUE(LEFT($A1220,3))=312,LEN($I1220)=4),VLOOKUP($I1220,_312_Table2,MATCH(LEFT($B1220,1),_312_Table2_ColumnLookup,0),FALSE)
+N("312"),
  IF(VALUE(LEFT($A1220,3))=313,VLOOKUP(VALUE(MID($B1220,2,1)),_313_Table2,MATCH(MID($B1220,1,1),_313_Table2_ColumnLookup,0),FALSE)
+N("313"),
  IF(AND(VALUE(LEFT($A1220,3))=314,LEN($B1220)=3),VLOOKUP(VALUE(MID($B1220,2,2)),_314_Table2,MATCH(MID($B1220,1,1),_314_Table2_ColumnLookup,0),FALSE),
  IF(VALUE(LEFT($A1220,3))=314,VLOOKUP(VALUE(MID($B1220,2,1)),_314_Table2,MATCH(MID($B1220,1,1),_314_Table2_ColumnLookup,0),FALSE)
+N("314"),
""))))))))))))))))))))))))</f>
        <v>#N/A</v>
      </c>
      <c r="F1220" s="238" t="e">
        <f>IF(AND(VALUE(LEFT($A1220,3))=309,LEN($B1220)=3),VLOOKUP(VALUE(MID($B1220,2,2)),_309_Table3,MATCH(MID($B1220,1,1),_309_Table3_ColumnLookup,0),FALSE),
  IF($C1220="309 LCR SummaryA",OneYearSCR,IF($C1220="309 LCR SummaryB",UltimateSCR,IF(VALUE(LEFT($A1220,3))=309,VLOOKUP(VALUE(MID($B1220,2,1)),_309_Table3,MATCH(MID($B1220,1,1),_309_Table3_ColumnLookup,0),FALSE)
+N("309"),
  IF(VALUE(LEFT($A1220,3))=310,VLOOKUP(VALUE(MID($B1220,2,1)),_310_Table3,MATCH(MID($B1220,1,1),_310_Table3_ColumnLookup,0),FALSE)
+N("310"),
  IF(AND(VALUE(LEFT($A1220,3))=311,LEN($I1220)=4),VLOOKUP($I1220,_311_Table3,MATCH($B1220,_311_Table3_ColumnLookup,0),FALSE),
  IF(AND(VALUE(LEFT($A1220,3))=311,OR($B1220="I2",$B1220="J2",$B1220="K2",$B1220="L2")),VLOOKUP('311'!$G$58,_311_Table3,MATCH(MID($B1220,1,1),_311_Table3_ColumnLookup,0),FALSE),
  IF(AND(VALUE(LEFT($A1220,3))=311,RIGHT($B1220,5)="Total"),VLOOKUP('311'!$G$59,_311_Table3,MATCH(MID($B1220,1,1),_311_Table3_ColumnLookup,0),FALSE),
  IF(VALUE(LEFT($A1220,3))=311,VLOOKUP(VALUE(MID($B1220,2,1)),_311_Table3,MATCH(MID($B1220,1,1),_311_Table3_ColumnLookup,0),FALSE)
+N("311"),
  IF(AND(VALUE(LEFT($A1220,3))=312,LEFT($G1220,10)="Unincepted",$B1220="G "),VLOOKUP(" ULO",_312_Table3,MATCH('312'!$N$16,_312_Table3_ColumnLookup,0),FALSE),
  IF(AND(VALUE(LEFT($A1220,3))=312,LEFT($G1220,10)="Unincepted",$B1220="O "),VLOOKUP(" ULO",_312_Table3,MATCH('312'!$V$16,_312_Table3_ColumnLookup,0),FALSE),
  IF(AND(VALUE(LEFT($A1220,3))=312,LEFT($G1220,10)="Unincepted",$B1220="Q "),VLOOKUP(" ULO",_312_Table3,MATCH('312'!$X$16,_312_Table3_ColumnLookup,0),FALSE),
  IF(AND(VALUE(LEFT($A1220,3))=312,LEFT($G1220,10)="Unincepted"),VLOOKUP(" ULO",_312_Table3,MATCH(LEFT($B1220,1),_312_Table3_ColumnLookup,0),FALSE),
  IF(AND(VALUE(LEFT($A1220,3))=312,LEFT($G1220,5)="Total",$B1220="G "),VLOOKUP('312'!$F$80,_312_Table3,MATCH('312'!$N$16,_312_Table3_ColumnLookup,0),FALSE),
  IF(AND(VALUE(LEFT($A1220,3))=312,LEFT($G1220,5)="Total",$B1220="O "),VLOOKUP('312'!$F$80,_312_Table3,MATCH('312'!$V$16,_312_Table3_ColumnLookup,0),FALSE),
  IF(AND(VALUE(LEFT($A1220,3))=312,LEFT($G1220,5)="Total",$B1220="Q "),VLOOKUP('312'!$F$80,_312_Table3,MATCH('312'!$X$16,_312_Table3_ColumnLookup,0),FALSE),
  IF(AND(VALUE(LEFT($A1220,3))=312,LEFT($G1220,5)="Total"),VLOOKUP('312'!$F$80,_312_Table3,MATCH(LEFT($B1220,1),_312_Table3_ColumnLookup,0),FALSE),
  IF(AND(VALUE(LEFT($A1220,3))=312,LEN($I1220)=4,$B1220="G"),VLOOKUP($I1220,_312_Table3,MATCH('312'!$N$16,_312_Table3_ColumnLookup,0),FALSE),
  IF(AND(VALUE(LEFT($A1220,3))=312,LEN($I1220)=4,$B1220="O"),VLOOKUP($I1220,_312_Table3,MATCH('312'!$V$16,_312_Table3_ColumnLookup,0),FALSE),
  IF(AND(VALUE(LEFT($A1220,3))=312,LEN($I1220)=4,$B1220="Q"),VLOOKUP($I1220,_312_Table3,MATCH('312'!$X$16,_312_Table3_ColumnLookup,0),FALSE),
  IF(AND(VALUE(LEFT($A1220,3))=312,LEN($I1220)=4),VLOOKUP($I1220,_312_Table3,MATCH(LEFT($B1220,1),_312_Table3_ColumnLookup,0),FALSE)
+N("312"),
  IF(VALUE(LEFT($A1220,3))=313,VLOOKUP(VALUE(MID($B1220,2,1)),_313_Table3,MATCH(MID($B1220,1,1),_313_Table3_ColumnLookup,0),FALSE)
+N("313"),
  IF(AND(VALUE(LEFT($A1220,3))=314,LEN($B1220)=3),VLOOKUP(VALUE(MID($B1220,2,2)),_314_Table3,MATCH(MID($B1220,1,1),_314_Table3_ColumnLookup,0),FALSE),
  IF(VALUE(LEFT($A1220,3))=314,VLOOKUP(VALUE(MID($B1220,2,1)),_314_Table3,MATCH(MID($B1220,1,1),_314_Table3_ColumnLookup,0),FALSE)
+N("314"),
""))))))))))))))))))))))))</f>
        <v>#N/A</v>
      </c>
      <c r="H1220" s="321" t="str">
        <f>IFERROR(
IF(ISERROR($D1220)=FALSE,$D1220,IF(ISERROR($E1220)=FALSE,$E1220,IF(ISERROR($F1220)=FALSE,$F1220
+N("012 checkboxes"),
IF(
IF(OR(LEFT($A1220,9)="Syndicate",LEFT($A1220,12)="NewSyndicate"),VLOOKUP($A1220,'012'!$J:$ZW,MATCH("Link to button",'012'!$J$1:$ZW$1,0),0)
+N("309 checkbox"),
IF($C1220="309 LCR Summary0",VLOOKUP("Notes990",'309'!$P:$ZZ,MATCH("Link to button",'309'!$P$1:$ZZ$1,0),0)
+N("313 checkboxes"),
IF($C1220="313 Financial Information0LcmVsScr",IF($C1220="309 LCR Summary0",VLOOKUP("LcmVsScr",'309'!$N:$ZZ,MATCH("Link to button",'309'!$N$1:$ZZ$1,0),0),
IF($C1220="313 Financial Information0LcrDocAttached",IF($C1220="309 LCR Summary0",VLOOKUP("LcrDocAttached",'309'!$N:$ZZ,MATCH("Link to button",'309'!$N$1:$ZZ$1,0),
0)))))))=1,TRUE,FALSE)
))),"")</f>
        <v/>
      </c>
    </row>
    <row r="1221" spans="1:8">
      <c r="A1221" s="237" t="e">
        <f>VLOOKUP($G1221,CSVLookups!$B:$R,MATCH(A$1,CSVLookups!$B$1:$R$1,0),FALSE)</f>
        <v>#N/A</v>
      </c>
      <c r="B1221" s="237" t="e">
        <f>VLOOKUP($G1221,CSVLookups!$B:$R,MATCH(B$1,CSVLookups!$B$1:$R$1,0),FALSE)</f>
        <v>#N/A</v>
      </c>
      <c r="C1221" s="238" t="e">
        <f t="shared" si="19"/>
        <v>#N/A</v>
      </c>
      <c r="D1221" s="238" t="e">
        <f>IF(AND(VALUE(LEFT($A1221,3))=309,LEN($B1221)=3),VLOOKUP(VALUE(MID($B1221,2,2)),_309_Table1,MATCH(MID($B1221,1,1),_309_Table1_ColumnLookup,0),FALSE),
  IF($C1221="309 LCR SummaryA",OneYearSCR,IF($C1221="309 LCR SummaryB",UltimateSCR,IF(VALUE(LEFT($A1221,3))=309,VLOOKUP(VALUE(MID($B1221,2,1)),_309_Table1,MATCH(MID($B1221,1,1),_309_Table1_ColumnLookup,0),FALSE)
+N("309"),
  IF(VALUE(LEFT($A1221,3))=310,VLOOKUP(VALUE(MID($B1221,2,1)),_310_Table1,MATCH(MID($B1221,1,1),_310_Table1_ColumnLookup,0),FALSE)
+N("310"),
  IF(AND(VALUE(LEFT($A1221,3))=311,LEN($I1221)=4),VLOOKUP($I1221,_311_Table1,MATCH($B1221,_311_Table1_ColumnLookup,0),FALSE),
  IF(AND(VALUE(LEFT($A1221,3))=311,OR($B1221="I2",$B1221="J2",$B1221="K2",$B1221="L2")),VLOOKUP('311'!$G$58,_311_Table1,MATCH(MID($B1221,1,1),_311_Table1_ColumnLookup,0),FALSE),
  IF(AND(VALUE(LEFT($A1221,3))=311,RIGHT($B1221,5)="Total"),VLOOKUP('311'!$G$59,_311_Table1,MATCH(MID($B1221,1,1),_311_Table1_ColumnLookup,0),FALSE),
  IF(VALUE(LEFT($A1221,3))=311,VLOOKUP(VALUE(MID($B1221,2,1)),_311_Table1,MATCH(MID($B1221,1,1),_311_Table1_ColumnLookup,0),FALSE)
+N("311"),
  IF(AND(VALUE(LEFT($A1221,3))=312,LEFT($G1221,10)="Unincepted",$B1221="G "),VLOOKUP(" ULO",_312_Table1,MATCH('312'!$N$16,_312_Table1_ColumnLookup,0),FALSE),
  IF(AND(VALUE(LEFT($A1221,3))=312,LEFT($G1221,10)="Unincepted",$B1221="O "),VLOOKUP(" ULO",_312_Table1,MATCH('312'!$V$16,_312_Table1_ColumnLookup,0),FALSE),
  IF(AND(VALUE(LEFT($A1221,3))=312,LEFT($G1221,10)="Unincepted",$B1221="Q "),VLOOKUP(" ULO",_312_Table1,MATCH('312'!$X$16,_312_Table1_ColumnLookup,0),FALSE),
  IF(AND(VALUE(LEFT($A1221,3))=312,LEFT($G1221,10)="Unincepted"),VLOOKUP(" ULO",_312_Table1,MATCH(LEFT($B1221,1),_312_Table1_ColumnLookup,0),FALSE),
  IF(AND(VALUE(LEFT($A1221,3))=312,LEFT($G1221,5)="Total",$B1221="G "),VLOOKUP('312'!$F$80,_312_Table1,MATCH('312'!$N$16,_312_Table1_ColumnLookup,0),FALSE),
  IF(AND(VALUE(LEFT($A1221,3))=312,LEFT($G1221,5)="Total",$B1221="O "),VLOOKUP('312'!$F$80,_312_Table1,MATCH('312'!$V$16,_312_Table1_ColumnLookup,0),FALSE),
  IF(AND(VALUE(LEFT($A1221,3))=312,LEFT($G1221,5)="Total",$B1221="Q "),VLOOKUP('312'!$F$80,_312_Table1,MATCH('312'!$X$16,_312_Table1_ColumnLookup,0),FALSE),
  IF(AND(VALUE(LEFT($A1221,3))=312,LEFT($G1221,5)="Total"),VLOOKUP('312'!$F$80,_312_Table1,MATCH(LEFT($B1221,1),_312_Table1_ColumnLookup,0),FALSE),
  IF(AND(VALUE(LEFT($A1221,3))=312,LEN($I1221)=4,$B1221="G"),VLOOKUP($I1221,_312_Table1,MATCH('312'!$N$16,_312_Table1_ColumnLookup,0),FALSE),
  IF(AND(VALUE(LEFT($A1221,3))=312,LEN($I1221)=4,$B1221="O"),VLOOKUP($I1221,_312_Table1,MATCH('312'!$V$16,_312_Table1_ColumnLookup,0),FALSE),
  IF(AND(VALUE(LEFT($A1221,3))=312,LEN($I1221)=4,$B1221="Q"),VLOOKUP($I1221,_312_Table1,MATCH('312'!$X$16,_312_Table1_ColumnLookup,0),FALSE),
  IF(AND(VALUE(LEFT($A1221,3))=312,LEN($I1221)=4),VLOOKUP($I1221,_312_Table1,MATCH(LEFT($B1221,1),_312_Table1_ColumnLookup,0),FALSE)
+N("312"),
  IF(VALUE(LEFT($A1221,3))=313,VLOOKUP(VALUE(MID($B1221,2,1)),_313_Table1,MATCH(MID($B1221,1,1),_313_Table1_ColumnLookup,0),FALSE)
+N("313"),
  IF(AND(VALUE(LEFT($A1221,3))=314,LEN($B1221)=3),VLOOKUP(VALUE(MID($B1221,2,2)),_314_Table1,MATCH(MID($B1221,1,1),_314_Table1_ColumnLookup,0),FALSE),
  IF(VALUE(LEFT($A1221,3))=314,VLOOKUP(VALUE(MID($B1221,2,1)),_314_Table1,MATCH(MID($B1221,1,1),_314_Table1_ColumnLookup,0),FALSE)
+N("314"),
""))))))))))))))))))))))))</f>
        <v>#N/A</v>
      </c>
      <c r="E1221" s="238" t="e">
        <f>IF(AND(VALUE(LEFT($A1221,3))=309,LEN($B1221)=3),VLOOKUP(VALUE(MID($B1221,2,2)),_309_Table2,MATCH(MID($B1221,1,1),_309_Table2_ColumnLookup,0),FALSE),
  IF($C1221="309 LCR SummaryA",OneYearSCR,IF($C1221="309 LCR SummaryB",UltimateSCR,IF(VALUE(LEFT($A1221,3))=309,VLOOKUP(VALUE(MID($B1221,2,1)),_309_Table2,MATCH(MID($B1221,1,1),_309_Table2_ColumnLookup,0),FALSE)
+N("309"),
  IF(VALUE(LEFT($A1221,3))=310,VLOOKUP(VALUE(MID($B1221,2,1)),_310_Table2,MATCH(MID($B1221,1,1),_310_Table2_ColumnLookup,0),FALSE)
+N("310"),
  IF(AND(VALUE(LEFT($A1221,3))=311,LEN($I1221)=4),VLOOKUP($I1221,_311_Table2,MATCH($B1221,_311_Table2_ColumnLookup,0),FALSE),
  IF(AND(VALUE(LEFT($A1221,3))=311,OR($B1221="I2",$B1221="J2",$B1221="K2",$B1221="L2")),VLOOKUP('311'!$G$58,_311_Table2,MATCH(MID($B1221,1,1),_311_Table2_ColumnLookup,0),FALSE),
  IF(AND(VALUE(LEFT($A1221,3))=311,RIGHT($B1221,5)="Total"),VLOOKUP('311'!$G$59,_311_Table2,MATCH(MID($B1221,1,1),_311_Table2_ColumnLookup,0),FALSE),
  IF(VALUE(LEFT($A1221,3))=311,VLOOKUP(VALUE(MID($B1221,2,1)),_311_Table2,MATCH(MID($B1221,1,1),_311_Table2_ColumnLookup,0),FALSE)
+N("311"),
  IF(AND(VALUE(LEFT($A1221,3))=312,LEFT($G1221,10)="Unincepted",$B1221="G "),VLOOKUP(" ULO",_312_Table2,MATCH('312'!$N$16,_312_Table2_ColumnLookup,0),FALSE),
  IF(AND(VALUE(LEFT($A1221,3))=312,LEFT($G1221,10)="Unincepted",$B1221="O "),VLOOKUP(" ULO",_312_Table2,MATCH('312'!$V$16,_312_Table2_ColumnLookup,0),FALSE),
  IF(AND(VALUE(LEFT($A1221,3))=312,LEFT($G1221,10)="Unincepted",$B1221="Q "),VLOOKUP(" ULO",_312_Table2,MATCH('312'!$X$16,_312_Table2_ColumnLookup,0),FALSE),
  IF(AND(VALUE(LEFT($A1221,3))=312,LEFT($G1221,10)="Unincepted"),VLOOKUP(" ULO",_312_Table2,MATCH(LEFT($B1221,1),_312_Table2_ColumnLookup,0),FALSE),
  IF(AND(VALUE(LEFT($A1221,3))=312,LEFT($G1221,5)="Total",$B1221="G "),VLOOKUP('312'!$F$80,_312_Table2,MATCH('312'!$N$16,_312_Table2_ColumnLookup,0),FALSE),
  IF(AND(VALUE(LEFT($A1221,3))=312,LEFT($G1221,5)="Total",$B1221="O "),VLOOKUP('312'!$F$80,_312_Table2,MATCH('312'!$V$16,_312_Table2_ColumnLookup,0),FALSE),
  IF(AND(VALUE(LEFT($A1221,3))=312,LEFT($G1221,5)="Total",$B1221="Q "),VLOOKUP('312'!$F$80,_312_Table2,MATCH('312'!$X$16,_312_Table2_ColumnLookup,0),FALSE),
  IF(AND(VALUE(LEFT($A1221,3))=312,LEFT($G1221,5)="Total"),VLOOKUP('312'!$F$80,_312_Table2,MATCH(LEFT($B1221,1),_312_Table2_ColumnLookup,0),FALSE),
  IF(AND(VALUE(LEFT($A1221,3))=312,LEN($I1221)=4,$B1221="G"),VLOOKUP($I1221,_312_Table2,MATCH('312'!$N$16,_312_Table2_ColumnLookup,0),FALSE),
  IF(AND(VALUE(LEFT($A1221,3))=312,LEN($I1221)=4,$B1221="O"),VLOOKUP($I1221,_312_Table2,MATCH('312'!$V$16,_312_Table2_ColumnLookup,0),FALSE),
  IF(AND(VALUE(LEFT($A1221,3))=312,LEN($I1221)=4,$B1221="Q"),VLOOKUP($I1221,_312_Table2,MATCH('312'!$X$16,_312_Table2_ColumnLookup,0),FALSE),
  IF(AND(VALUE(LEFT($A1221,3))=312,LEN($I1221)=4),VLOOKUP($I1221,_312_Table2,MATCH(LEFT($B1221,1),_312_Table2_ColumnLookup,0),FALSE)
+N("312"),
  IF(VALUE(LEFT($A1221,3))=313,VLOOKUP(VALUE(MID($B1221,2,1)),_313_Table2,MATCH(MID($B1221,1,1),_313_Table2_ColumnLookup,0),FALSE)
+N("313"),
  IF(AND(VALUE(LEFT($A1221,3))=314,LEN($B1221)=3),VLOOKUP(VALUE(MID($B1221,2,2)),_314_Table2,MATCH(MID($B1221,1,1),_314_Table2_ColumnLookup,0),FALSE),
  IF(VALUE(LEFT($A1221,3))=314,VLOOKUP(VALUE(MID($B1221,2,1)),_314_Table2,MATCH(MID($B1221,1,1),_314_Table2_ColumnLookup,0),FALSE)
+N("314"),
""))))))))))))))))))))))))</f>
        <v>#N/A</v>
      </c>
      <c r="F1221" s="238" t="e">
        <f>IF(AND(VALUE(LEFT($A1221,3))=309,LEN($B1221)=3),VLOOKUP(VALUE(MID($B1221,2,2)),_309_Table3,MATCH(MID($B1221,1,1),_309_Table3_ColumnLookup,0),FALSE),
  IF($C1221="309 LCR SummaryA",OneYearSCR,IF($C1221="309 LCR SummaryB",UltimateSCR,IF(VALUE(LEFT($A1221,3))=309,VLOOKUP(VALUE(MID($B1221,2,1)),_309_Table3,MATCH(MID($B1221,1,1),_309_Table3_ColumnLookup,0),FALSE)
+N("309"),
  IF(VALUE(LEFT($A1221,3))=310,VLOOKUP(VALUE(MID($B1221,2,1)),_310_Table3,MATCH(MID($B1221,1,1),_310_Table3_ColumnLookup,0),FALSE)
+N("310"),
  IF(AND(VALUE(LEFT($A1221,3))=311,LEN($I1221)=4),VLOOKUP($I1221,_311_Table3,MATCH($B1221,_311_Table3_ColumnLookup,0),FALSE),
  IF(AND(VALUE(LEFT($A1221,3))=311,OR($B1221="I2",$B1221="J2",$B1221="K2",$B1221="L2")),VLOOKUP('311'!$G$58,_311_Table3,MATCH(MID($B1221,1,1),_311_Table3_ColumnLookup,0),FALSE),
  IF(AND(VALUE(LEFT($A1221,3))=311,RIGHT($B1221,5)="Total"),VLOOKUP('311'!$G$59,_311_Table3,MATCH(MID($B1221,1,1),_311_Table3_ColumnLookup,0),FALSE),
  IF(VALUE(LEFT($A1221,3))=311,VLOOKUP(VALUE(MID($B1221,2,1)),_311_Table3,MATCH(MID($B1221,1,1),_311_Table3_ColumnLookup,0),FALSE)
+N("311"),
  IF(AND(VALUE(LEFT($A1221,3))=312,LEFT($G1221,10)="Unincepted",$B1221="G "),VLOOKUP(" ULO",_312_Table3,MATCH('312'!$N$16,_312_Table3_ColumnLookup,0),FALSE),
  IF(AND(VALUE(LEFT($A1221,3))=312,LEFT($G1221,10)="Unincepted",$B1221="O "),VLOOKUP(" ULO",_312_Table3,MATCH('312'!$V$16,_312_Table3_ColumnLookup,0),FALSE),
  IF(AND(VALUE(LEFT($A1221,3))=312,LEFT($G1221,10)="Unincepted",$B1221="Q "),VLOOKUP(" ULO",_312_Table3,MATCH('312'!$X$16,_312_Table3_ColumnLookup,0),FALSE),
  IF(AND(VALUE(LEFT($A1221,3))=312,LEFT($G1221,10)="Unincepted"),VLOOKUP(" ULO",_312_Table3,MATCH(LEFT($B1221,1),_312_Table3_ColumnLookup,0),FALSE),
  IF(AND(VALUE(LEFT($A1221,3))=312,LEFT($G1221,5)="Total",$B1221="G "),VLOOKUP('312'!$F$80,_312_Table3,MATCH('312'!$N$16,_312_Table3_ColumnLookup,0),FALSE),
  IF(AND(VALUE(LEFT($A1221,3))=312,LEFT($G1221,5)="Total",$B1221="O "),VLOOKUP('312'!$F$80,_312_Table3,MATCH('312'!$V$16,_312_Table3_ColumnLookup,0),FALSE),
  IF(AND(VALUE(LEFT($A1221,3))=312,LEFT($G1221,5)="Total",$B1221="Q "),VLOOKUP('312'!$F$80,_312_Table3,MATCH('312'!$X$16,_312_Table3_ColumnLookup,0),FALSE),
  IF(AND(VALUE(LEFT($A1221,3))=312,LEFT($G1221,5)="Total"),VLOOKUP('312'!$F$80,_312_Table3,MATCH(LEFT($B1221,1),_312_Table3_ColumnLookup,0),FALSE),
  IF(AND(VALUE(LEFT($A1221,3))=312,LEN($I1221)=4,$B1221="G"),VLOOKUP($I1221,_312_Table3,MATCH('312'!$N$16,_312_Table3_ColumnLookup,0),FALSE),
  IF(AND(VALUE(LEFT($A1221,3))=312,LEN($I1221)=4,$B1221="O"),VLOOKUP($I1221,_312_Table3,MATCH('312'!$V$16,_312_Table3_ColumnLookup,0),FALSE),
  IF(AND(VALUE(LEFT($A1221,3))=312,LEN($I1221)=4,$B1221="Q"),VLOOKUP($I1221,_312_Table3,MATCH('312'!$X$16,_312_Table3_ColumnLookup,0),FALSE),
  IF(AND(VALUE(LEFT($A1221,3))=312,LEN($I1221)=4),VLOOKUP($I1221,_312_Table3,MATCH(LEFT($B1221,1),_312_Table3_ColumnLookup,0),FALSE)
+N("312"),
  IF(VALUE(LEFT($A1221,3))=313,VLOOKUP(VALUE(MID($B1221,2,1)),_313_Table3,MATCH(MID($B1221,1,1),_313_Table3_ColumnLookup,0),FALSE)
+N("313"),
  IF(AND(VALUE(LEFT($A1221,3))=314,LEN($B1221)=3),VLOOKUP(VALUE(MID($B1221,2,2)),_314_Table3,MATCH(MID($B1221,1,1),_314_Table3_ColumnLookup,0),FALSE),
  IF(VALUE(LEFT($A1221,3))=314,VLOOKUP(VALUE(MID($B1221,2,1)),_314_Table3,MATCH(MID($B1221,1,1),_314_Table3_ColumnLookup,0),FALSE)
+N("314"),
""))))))))))))))))))))))))</f>
        <v>#N/A</v>
      </c>
      <c r="H1221" s="321" t="str">
        <f>IFERROR(
IF(ISERROR($D1221)=FALSE,$D1221,IF(ISERROR($E1221)=FALSE,$E1221,IF(ISERROR($F1221)=FALSE,$F1221
+N("012 checkboxes"),
IF(
IF(OR(LEFT($A1221,9)="Syndicate",LEFT($A1221,12)="NewSyndicate"),VLOOKUP($A1221,'012'!$J:$ZW,MATCH("Link to button",'012'!$J$1:$ZW$1,0),0)
+N("309 checkbox"),
IF($C1221="309 LCR Summary0",VLOOKUP("Notes990",'309'!$P:$ZZ,MATCH("Link to button",'309'!$P$1:$ZZ$1,0),0)
+N("313 checkboxes"),
IF($C1221="313 Financial Information0LcmVsScr",IF($C1221="309 LCR Summary0",VLOOKUP("LcmVsScr",'309'!$N:$ZZ,MATCH("Link to button",'309'!$N$1:$ZZ$1,0),0),
IF($C1221="313 Financial Information0LcrDocAttached",IF($C1221="309 LCR Summary0",VLOOKUP("LcrDocAttached",'309'!$N:$ZZ,MATCH("Link to button",'309'!$N$1:$ZZ$1,0),
0)))))))=1,TRUE,FALSE)
))),"")</f>
        <v/>
      </c>
    </row>
    <row r="1222" spans="1:8">
      <c r="A1222" s="237" t="e">
        <f>VLOOKUP($G1222,CSVLookups!$B:$R,MATCH(A$1,CSVLookups!$B$1:$R$1,0),FALSE)</f>
        <v>#N/A</v>
      </c>
      <c r="B1222" s="237" t="e">
        <f>VLOOKUP($G1222,CSVLookups!$B:$R,MATCH(B$1,CSVLookups!$B$1:$R$1,0),FALSE)</f>
        <v>#N/A</v>
      </c>
      <c r="C1222" s="238" t="e">
        <f t="shared" si="19"/>
        <v>#N/A</v>
      </c>
      <c r="D1222" s="238" t="e">
        <f>IF(AND(VALUE(LEFT($A1222,3))=309,LEN($B1222)=3),VLOOKUP(VALUE(MID($B1222,2,2)),_309_Table1,MATCH(MID($B1222,1,1),_309_Table1_ColumnLookup,0),FALSE),
  IF($C1222="309 LCR SummaryA",OneYearSCR,IF($C1222="309 LCR SummaryB",UltimateSCR,IF(VALUE(LEFT($A1222,3))=309,VLOOKUP(VALUE(MID($B1222,2,1)),_309_Table1,MATCH(MID($B1222,1,1),_309_Table1_ColumnLookup,0),FALSE)
+N("309"),
  IF(VALUE(LEFT($A1222,3))=310,VLOOKUP(VALUE(MID($B1222,2,1)),_310_Table1,MATCH(MID($B1222,1,1),_310_Table1_ColumnLookup,0),FALSE)
+N("310"),
  IF(AND(VALUE(LEFT($A1222,3))=311,LEN($I1222)=4),VLOOKUP($I1222,_311_Table1,MATCH($B1222,_311_Table1_ColumnLookup,0),FALSE),
  IF(AND(VALUE(LEFT($A1222,3))=311,OR($B1222="I2",$B1222="J2",$B1222="K2",$B1222="L2")),VLOOKUP('311'!$G$58,_311_Table1,MATCH(MID($B1222,1,1),_311_Table1_ColumnLookup,0),FALSE),
  IF(AND(VALUE(LEFT($A1222,3))=311,RIGHT($B1222,5)="Total"),VLOOKUP('311'!$G$59,_311_Table1,MATCH(MID($B1222,1,1),_311_Table1_ColumnLookup,0),FALSE),
  IF(VALUE(LEFT($A1222,3))=311,VLOOKUP(VALUE(MID($B1222,2,1)),_311_Table1,MATCH(MID($B1222,1,1),_311_Table1_ColumnLookup,0),FALSE)
+N("311"),
  IF(AND(VALUE(LEFT($A1222,3))=312,LEFT($G1222,10)="Unincepted",$B1222="G "),VLOOKUP(" ULO",_312_Table1,MATCH('312'!$N$16,_312_Table1_ColumnLookup,0),FALSE),
  IF(AND(VALUE(LEFT($A1222,3))=312,LEFT($G1222,10)="Unincepted",$B1222="O "),VLOOKUP(" ULO",_312_Table1,MATCH('312'!$V$16,_312_Table1_ColumnLookup,0),FALSE),
  IF(AND(VALUE(LEFT($A1222,3))=312,LEFT($G1222,10)="Unincepted",$B1222="Q "),VLOOKUP(" ULO",_312_Table1,MATCH('312'!$X$16,_312_Table1_ColumnLookup,0),FALSE),
  IF(AND(VALUE(LEFT($A1222,3))=312,LEFT($G1222,10)="Unincepted"),VLOOKUP(" ULO",_312_Table1,MATCH(LEFT($B1222,1),_312_Table1_ColumnLookup,0),FALSE),
  IF(AND(VALUE(LEFT($A1222,3))=312,LEFT($G1222,5)="Total",$B1222="G "),VLOOKUP('312'!$F$80,_312_Table1,MATCH('312'!$N$16,_312_Table1_ColumnLookup,0),FALSE),
  IF(AND(VALUE(LEFT($A1222,3))=312,LEFT($G1222,5)="Total",$B1222="O "),VLOOKUP('312'!$F$80,_312_Table1,MATCH('312'!$V$16,_312_Table1_ColumnLookup,0),FALSE),
  IF(AND(VALUE(LEFT($A1222,3))=312,LEFT($G1222,5)="Total",$B1222="Q "),VLOOKUP('312'!$F$80,_312_Table1,MATCH('312'!$X$16,_312_Table1_ColumnLookup,0),FALSE),
  IF(AND(VALUE(LEFT($A1222,3))=312,LEFT($G1222,5)="Total"),VLOOKUP('312'!$F$80,_312_Table1,MATCH(LEFT($B1222,1),_312_Table1_ColumnLookup,0),FALSE),
  IF(AND(VALUE(LEFT($A1222,3))=312,LEN($I1222)=4,$B1222="G"),VLOOKUP($I1222,_312_Table1,MATCH('312'!$N$16,_312_Table1_ColumnLookup,0),FALSE),
  IF(AND(VALUE(LEFT($A1222,3))=312,LEN($I1222)=4,$B1222="O"),VLOOKUP($I1222,_312_Table1,MATCH('312'!$V$16,_312_Table1_ColumnLookup,0),FALSE),
  IF(AND(VALUE(LEFT($A1222,3))=312,LEN($I1222)=4,$B1222="Q"),VLOOKUP($I1222,_312_Table1,MATCH('312'!$X$16,_312_Table1_ColumnLookup,0),FALSE),
  IF(AND(VALUE(LEFT($A1222,3))=312,LEN($I1222)=4),VLOOKUP($I1222,_312_Table1,MATCH(LEFT($B1222,1),_312_Table1_ColumnLookup,0),FALSE)
+N("312"),
  IF(VALUE(LEFT($A1222,3))=313,VLOOKUP(VALUE(MID($B1222,2,1)),_313_Table1,MATCH(MID($B1222,1,1),_313_Table1_ColumnLookup,0),FALSE)
+N("313"),
  IF(AND(VALUE(LEFT($A1222,3))=314,LEN($B1222)=3),VLOOKUP(VALUE(MID($B1222,2,2)),_314_Table1,MATCH(MID($B1222,1,1),_314_Table1_ColumnLookup,0),FALSE),
  IF(VALUE(LEFT($A1222,3))=314,VLOOKUP(VALUE(MID($B1222,2,1)),_314_Table1,MATCH(MID($B1222,1,1),_314_Table1_ColumnLookup,0),FALSE)
+N("314"),
""))))))))))))))))))))))))</f>
        <v>#N/A</v>
      </c>
      <c r="E1222" s="238" t="e">
        <f>IF(AND(VALUE(LEFT($A1222,3))=309,LEN($B1222)=3),VLOOKUP(VALUE(MID($B1222,2,2)),_309_Table2,MATCH(MID($B1222,1,1),_309_Table2_ColumnLookup,0),FALSE),
  IF($C1222="309 LCR SummaryA",OneYearSCR,IF($C1222="309 LCR SummaryB",UltimateSCR,IF(VALUE(LEFT($A1222,3))=309,VLOOKUP(VALUE(MID($B1222,2,1)),_309_Table2,MATCH(MID($B1222,1,1),_309_Table2_ColumnLookup,0),FALSE)
+N("309"),
  IF(VALUE(LEFT($A1222,3))=310,VLOOKUP(VALUE(MID($B1222,2,1)),_310_Table2,MATCH(MID($B1222,1,1),_310_Table2_ColumnLookup,0),FALSE)
+N("310"),
  IF(AND(VALUE(LEFT($A1222,3))=311,LEN($I1222)=4),VLOOKUP($I1222,_311_Table2,MATCH($B1222,_311_Table2_ColumnLookup,0),FALSE),
  IF(AND(VALUE(LEFT($A1222,3))=311,OR($B1222="I2",$B1222="J2",$B1222="K2",$B1222="L2")),VLOOKUP('311'!$G$58,_311_Table2,MATCH(MID($B1222,1,1),_311_Table2_ColumnLookup,0),FALSE),
  IF(AND(VALUE(LEFT($A1222,3))=311,RIGHT($B1222,5)="Total"),VLOOKUP('311'!$G$59,_311_Table2,MATCH(MID($B1222,1,1),_311_Table2_ColumnLookup,0),FALSE),
  IF(VALUE(LEFT($A1222,3))=311,VLOOKUP(VALUE(MID($B1222,2,1)),_311_Table2,MATCH(MID($B1222,1,1),_311_Table2_ColumnLookup,0),FALSE)
+N("311"),
  IF(AND(VALUE(LEFT($A1222,3))=312,LEFT($G1222,10)="Unincepted",$B1222="G "),VLOOKUP(" ULO",_312_Table2,MATCH('312'!$N$16,_312_Table2_ColumnLookup,0),FALSE),
  IF(AND(VALUE(LEFT($A1222,3))=312,LEFT($G1222,10)="Unincepted",$B1222="O "),VLOOKUP(" ULO",_312_Table2,MATCH('312'!$V$16,_312_Table2_ColumnLookup,0),FALSE),
  IF(AND(VALUE(LEFT($A1222,3))=312,LEFT($G1222,10)="Unincepted",$B1222="Q "),VLOOKUP(" ULO",_312_Table2,MATCH('312'!$X$16,_312_Table2_ColumnLookup,0),FALSE),
  IF(AND(VALUE(LEFT($A1222,3))=312,LEFT($G1222,10)="Unincepted"),VLOOKUP(" ULO",_312_Table2,MATCH(LEFT($B1222,1),_312_Table2_ColumnLookup,0),FALSE),
  IF(AND(VALUE(LEFT($A1222,3))=312,LEFT($G1222,5)="Total",$B1222="G "),VLOOKUP('312'!$F$80,_312_Table2,MATCH('312'!$N$16,_312_Table2_ColumnLookup,0),FALSE),
  IF(AND(VALUE(LEFT($A1222,3))=312,LEFT($G1222,5)="Total",$B1222="O "),VLOOKUP('312'!$F$80,_312_Table2,MATCH('312'!$V$16,_312_Table2_ColumnLookup,0),FALSE),
  IF(AND(VALUE(LEFT($A1222,3))=312,LEFT($G1222,5)="Total",$B1222="Q "),VLOOKUP('312'!$F$80,_312_Table2,MATCH('312'!$X$16,_312_Table2_ColumnLookup,0),FALSE),
  IF(AND(VALUE(LEFT($A1222,3))=312,LEFT($G1222,5)="Total"),VLOOKUP('312'!$F$80,_312_Table2,MATCH(LEFT($B1222,1),_312_Table2_ColumnLookup,0),FALSE),
  IF(AND(VALUE(LEFT($A1222,3))=312,LEN($I1222)=4,$B1222="G"),VLOOKUP($I1222,_312_Table2,MATCH('312'!$N$16,_312_Table2_ColumnLookup,0),FALSE),
  IF(AND(VALUE(LEFT($A1222,3))=312,LEN($I1222)=4,$B1222="O"),VLOOKUP($I1222,_312_Table2,MATCH('312'!$V$16,_312_Table2_ColumnLookup,0),FALSE),
  IF(AND(VALUE(LEFT($A1222,3))=312,LEN($I1222)=4,$B1222="Q"),VLOOKUP($I1222,_312_Table2,MATCH('312'!$X$16,_312_Table2_ColumnLookup,0),FALSE),
  IF(AND(VALUE(LEFT($A1222,3))=312,LEN($I1222)=4),VLOOKUP($I1222,_312_Table2,MATCH(LEFT($B1222,1),_312_Table2_ColumnLookup,0),FALSE)
+N("312"),
  IF(VALUE(LEFT($A1222,3))=313,VLOOKUP(VALUE(MID($B1222,2,1)),_313_Table2,MATCH(MID($B1222,1,1),_313_Table2_ColumnLookup,0),FALSE)
+N("313"),
  IF(AND(VALUE(LEFT($A1222,3))=314,LEN($B1222)=3),VLOOKUP(VALUE(MID($B1222,2,2)),_314_Table2,MATCH(MID($B1222,1,1),_314_Table2_ColumnLookup,0),FALSE),
  IF(VALUE(LEFT($A1222,3))=314,VLOOKUP(VALUE(MID($B1222,2,1)),_314_Table2,MATCH(MID($B1222,1,1),_314_Table2_ColumnLookup,0),FALSE)
+N("314"),
""))))))))))))))))))))))))</f>
        <v>#N/A</v>
      </c>
      <c r="F1222" s="238" t="e">
        <f>IF(AND(VALUE(LEFT($A1222,3))=309,LEN($B1222)=3),VLOOKUP(VALUE(MID($B1222,2,2)),_309_Table3,MATCH(MID($B1222,1,1),_309_Table3_ColumnLookup,0),FALSE),
  IF($C1222="309 LCR SummaryA",OneYearSCR,IF($C1222="309 LCR SummaryB",UltimateSCR,IF(VALUE(LEFT($A1222,3))=309,VLOOKUP(VALUE(MID($B1222,2,1)),_309_Table3,MATCH(MID($B1222,1,1),_309_Table3_ColumnLookup,0),FALSE)
+N("309"),
  IF(VALUE(LEFT($A1222,3))=310,VLOOKUP(VALUE(MID($B1222,2,1)),_310_Table3,MATCH(MID($B1222,1,1),_310_Table3_ColumnLookup,0),FALSE)
+N("310"),
  IF(AND(VALUE(LEFT($A1222,3))=311,LEN($I1222)=4),VLOOKUP($I1222,_311_Table3,MATCH($B1222,_311_Table3_ColumnLookup,0),FALSE),
  IF(AND(VALUE(LEFT($A1222,3))=311,OR($B1222="I2",$B1222="J2",$B1222="K2",$B1222="L2")),VLOOKUP('311'!$G$58,_311_Table3,MATCH(MID($B1222,1,1),_311_Table3_ColumnLookup,0),FALSE),
  IF(AND(VALUE(LEFT($A1222,3))=311,RIGHT($B1222,5)="Total"),VLOOKUP('311'!$G$59,_311_Table3,MATCH(MID($B1222,1,1),_311_Table3_ColumnLookup,0),FALSE),
  IF(VALUE(LEFT($A1222,3))=311,VLOOKUP(VALUE(MID($B1222,2,1)),_311_Table3,MATCH(MID($B1222,1,1),_311_Table3_ColumnLookup,0),FALSE)
+N("311"),
  IF(AND(VALUE(LEFT($A1222,3))=312,LEFT($G1222,10)="Unincepted",$B1222="G "),VLOOKUP(" ULO",_312_Table3,MATCH('312'!$N$16,_312_Table3_ColumnLookup,0),FALSE),
  IF(AND(VALUE(LEFT($A1222,3))=312,LEFT($G1222,10)="Unincepted",$B1222="O "),VLOOKUP(" ULO",_312_Table3,MATCH('312'!$V$16,_312_Table3_ColumnLookup,0),FALSE),
  IF(AND(VALUE(LEFT($A1222,3))=312,LEFT($G1222,10)="Unincepted",$B1222="Q "),VLOOKUP(" ULO",_312_Table3,MATCH('312'!$X$16,_312_Table3_ColumnLookup,0),FALSE),
  IF(AND(VALUE(LEFT($A1222,3))=312,LEFT($G1222,10)="Unincepted"),VLOOKUP(" ULO",_312_Table3,MATCH(LEFT($B1222,1),_312_Table3_ColumnLookup,0),FALSE),
  IF(AND(VALUE(LEFT($A1222,3))=312,LEFT($G1222,5)="Total",$B1222="G "),VLOOKUP('312'!$F$80,_312_Table3,MATCH('312'!$N$16,_312_Table3_ColumnLookup,0),FALSE),
  IF(AND(VALUE(LEFT($A1222,3))=312,LEFT($G1222,5)="Total",$B1222="O "),VLOOKUP('312'!$F$80,_312_Table3,MATCH('312'!$V$16,_312_Table3_ColumnLookup,0),FALSE),
  IF(AND(VALUE(LEFT($A1222,3))=312,LEFT($G1222,5)="Total",$B1222="Q "),VLOOKUP('312'!$F$80,_312_Table3,MATCH('312'!$X$16,_312_Table3_ColumnLookup,0),FALSE),
  IF(AND(VALUE(LEFT($A1222,3))=312,LEFT($G1222,5)="Total"),VLOOKUP('312'!$F$80,_312_Table3,MATCH(LEFT($B1222,1),_312_Table3_ColumnLookup,0),FALSE),
  IF(AND(VALUE(LEFT($A1222,3))=312,LEN($I1222)=4,$B1222="G"),VLOOKUP($I1222,_312_Table3,MATCH('312'!$N$16,_312_Table3_ColumnLookup,0),FALSE),
  IF(AND(VALUE(LEFT($A1222,3))=312,LEN($I1222)=4,$B1222="O"),VLOOKUP($I1222,_312_Table3,MATCH('312'!$V$16,_312_Table3_ColumnLookup,0),FALSE),
  IF(AND(VALUE(LEFT($A1222,3))=312,LEN($I1222)=4,$B1222="Q"),VLOOKUP($I1222,_312_Table3,MATCH('312'!$X$16,_312_Table3_ColumnLookup,0),FALSE),
  IF(AND(VALUE(LEFT($A1222,3))=312,LEN($I1222)=4),VLOOKUP($I1222,_312_Table3,MATCH(LEFT($B1222,1),_312_Table3_ColumnLookup,0),FALSE)
+N("312"),
  IF(VALUE(LEFT($A1222,3))=313,VLOOKUP(VALUE(MID($B1222,2,1)),_313_Table3,MATCH(MID($B1222,1,1),_313_Table3_ColumnLookup,0),FALSE)
+N("313"),
  IF(AND(VALUE(LEFT($A1222,3))=314,LEN($B1222)=3),VLOOKUP(VALUE(MID($B1222,2,2)),_314_Table3,MATCH(MID($B1222,1,1),_314_Table3_ColumnLookup,0),FALSE),
  IF(VALUE(LEFT($A1222,3))=314,VLOOKUP(VALUE(MID($B1222,2,1)),_314_Table3,MATCH(MID($B1222,1,1),_314_Table3_ColumnLookup,0),FALSE)
+N("314"),
""))))))))))))))))))))))))</f>
        <v>#N/A</v>
      </c>
      <c r="H1222" s="321" t="str">
        <f>IFERROR(
IF(ISERROR($D1222)=FALSE,$D1222,IF(ISERROR($E1222)=FALSE,$E1222,IF(ISERROR($F1222)=FALSE,$F1222
+N("012 checkboxes"),
IF(
IF(OR(LEFT($A1222,9)="Syndicate",LEFT($A1222,12)="NewSyndicate"),VLOOKUP($A1222,'012'!$J:$ZW,MATCH("Link to button",'012'!$J$1:$ZW$1,0),0)
+N("309 checkbox"),
IF($C1222="309 LCR Summary0",VLOOKUP("Notes990",'309'!$P:$ZZ,MATCH("Link to button",'309'!$P$1:$ZZ$1,0),0)
+N("313 checkboxes"),
IF($C1222="313 Financial Information0LcmVsScr",IF($C1222="309 LCR Summary0",VLOOKUP("LcmVsScr",'309'!$N:$ZZ,MATCH("Link to button",'309'!$N$1:$ZZ$1,0),0),
IF($C1222="313 Financial Information0LcrDocAttached",IF($C1222="309 LCR Summary0",VLOOKUP("LcrDocAttached",'309'!$N:$ZZ,MATCH("Link to button",'309'!$N$1:$ZZ$1,0),
0)))))))=1,TRUE,FALSE)
))),"")</f>
        <v/>
      </c>
    </row>
    <row r="1223" spans="1:8">
      <c r="A1223" s="237" t="e">
        <f>VLOOKUP($G1223,CSVLookups!$B:$R,MATCH(A$1,CSVLookups!$B$1:$R$1,0),FALSE)</f>
        <v>#N/A</v>
      </c>
      <c r="B1223" s="237" t="e">
        <f>VLOOKUP($G1223,CSVLookups!$B:$R,MATCH(B$1,CSVLookups!$B$1:$R$1,0),FALSE)</f>
        <v>#N/A</v>
      </c>
      <c r="C1223" s="238" t="e">
        <f t="shared" si="19"/>
        <v>#N/A</v>
      </c>
      <c r="D1223" s="238" t="e">
        <f>IF(AND(VALUE(LEFT($A1223,3))=309,LEN($B1223)=3),VLOOKUP(VALUE(MID($B1223,2,2)),_309_Table1,MATCH(MID($B1223,1,1),_309_Table1_ColumnLookup,0),FALSE),
  IF($C1223="309 LCR SummaryA",OneYearSCR,IF($C1223="309 LCR SummaryB",UltimateSCR,IF(VALUE(LEFT($A1223,3))=309,VLOOKUP(VALUE(MID($B1223,2,1)),_309_Table1,MATCH(MID($B1223,1,1),_309_Table1_ColumnLookup,0),FALSE)
+N("309"),
  IF(VALUE(LEFT($A1223,3))=310,VLOOKUP(VALUE(MID($B1223,2,1)),_310_Table1,MATCH(MID($B1223,1,1),_310_Table1_ColumnLookup,0),FALSE)
+N("310"),
  IF(AND(VALUE(LEFT($A1223,3))=311,LEN($I1223)=4),VLOOKUP($I1223,_311_Table1,MATCH($B1223,_311_Table1_ColumnLookup,0),FALSE),
  IF(AND(VALUE(LEFT($A1223,3))=311,OR($B1223="I2",$B1223="J2",$B1223="K2",$B1223="L2")),VLOOKUP('311'!$G$58,_311_Table1,MATCH(MID($B1223,1,1),_311_Table1_ColumnLookup,0),FALSE),
  IF(AND(VALUE(LEFT($A1223,3))=311,RIGHT($B1223,5)="Total"),VLOOKUP('311'!$G$59,_311_Table1,MATCH(MID($B1223,1,1),_311_Table1_ColumnLookup,0),FALSE),
  IF(VALUE(LEFT($A1223,3))=311,VLOOKUP(VALUE(MID($B1223,2,1)),_311_Table1,MATCH(MID($B1223,1,1),_311_Table1_ColumnLookup,0),FALSE)
+N("311"),
  IF(AND(VALUE(LEFT($A1223,3))=312,LEFT($G1223,10)="Unincepted",$B1223="G "),VLOOKUP(" ULO",_312_Table1,MATCH('312'!$N$16,_312_Table1_ColumnLookup,0),FALSE),
  IF(AND(VALUE(LEFT($A1223,3))=312,LEFT($G1223,10)="Unincepted",$B1223="O "),VLOOKUP(" ULO",_312_Table1,MATCH('312'!$V$16,_312_Table1_ColumnLookup,0),FALSE),
  IF(AND(VALUE(LEFT($A1223,3))=312,LEFT($G1223,10)="Unincepted",$B1223="Q "),VLOOKUP(" ULO",_312_Table1,MATCH('312'!$X$16,_312_Table1_ColumnLookup,0),FALSE),
  IF(AND(VALUE(LEFT($A1223,3))=312,LEFT($G1223,10)="Unincepted"),VLOOKUP(" ULO",_312_Table1,MATCH(LEFT($B1223,1),_312_Table1_ColumnLookup,0),FALSE),
  IF(AND(VALUE(LEFT($A1223,3))=312,LEFT($G1223,5)="Total",$B1223="G "),VLOOKUP('312'!$F$80,_312_Table1,MATCH('312'!$N$16,_312_Table1_ColumnLookup,0),FALSE),
  IF(AND(VALUE(LEFT($A1223,3))=312,LEFT($G1223,5)="Total",$B1223="O "),VLOOKUP('312'!$F$80,_312_Table1,MATCH('312'!$V$16,_312_Table1_ColumnLookup,0),FALSE),
  IF(AND(VALUE(LEFT($A1223,3))=312,LEFT($G1223,5)="Total",$B1223="Q "),VLOOKUP('312'!$F$80,_312_Table1,MATCH('312'!$X$16,_312_Table1_ColumnLookup,0),FALSE),
  IF(AND(VALUE(LEFT($A1223,3))=312,LEFT($G1223,5)="Total"),VLOOKUP('312'!$F$80,_312_Table1,MATCH(LEFT($B1223,1),_312_Table1_ColumnLookup,0),FALSE),
  IF(AND(VALUE(LEFT($A1223,3))=312,LEN($I1223)=4,$B1223="G"),VLOOKUP($I1223,_312_Table1,MATCH('312'!$N$16,_312_Table1_ColumnLookup,0),FALSE),
  IF(AND(VALUE(LEFT($A1223,3))=312,LEN($I1223)=4,$B1223="O"),VLOOKUP($I1223,_312_Table1,MATCH('312'!$V$16,_312_Table1_ColumnLookup,0),FALSE),
  IF(AND(VALUE(LEFT($A1223,3))=312,LEN($I1223)=4,$B1223="Q"),VLOOKUP($I1223,_312_Table1,MATCH('312'!$X$16,_312_Table1_ColumnLookup,0),FALSE),
  IF(AND(VALUE(LEFT($A1223,3))=312,LEN($I1223)=4),VLOOKUP($I1223,_312_Table1,MATCH(LEFT($B1223,1),_312_Table1_ColumnLookup,0),FALSE)
+N("312"),
  IF(VALUE(LEFT($A1223,3))=313,VLOOKUP(VALUE(MID($B1223,2,1)),_313_Table1,MATCH(MID($B1223,1,1),_313_Table1_ColumnLookup,0),FALSE)
+N("313"),
  IF(AND(VALUE(LEFT($A1223,3))=314,LEN($B1223)=3),VLOOKUP(VALUE(MID($B1223,2,2)),_314_Table1,MATCH(MID($B1223,1,1),_314_Table1_ColumnLookup,0),FALSE),
  IF(VALUE(LEFT($A1223,3))=314,VLOOKUP(VALUE(MID($B1223,2,1)),_314_Table1,MATCH(MID($B1223,1,1),_314_Table1_ColumnLookup,0),FALSE)
+N("314"),
""))))))))))))))))))))))))</f>
        <v>#N/A</v>
      </c>
      <c r="E1223" s="238" t="e">
        <f>IF(AND(VALUE(LEFT($A1223,3))=309,LEN($B1223)=3),VLOOKUP(VALUE(MID($B1223,2,2)),_309_Table2,MATCH(MID($B1223,1,1),_309_Table2_ColumnLookup,0),FALSE),
  IF($C1223="309 LCR SummaryA",OneYearSCR,IF($C1223="309 LCR SummaryB",UltimateSCR,IF(VALUE(LEFT($A1223,3))=309,VLOOKUP(VALUE(MID($B1223,2,1)),_309_Table2,MATCH(MID($B1223,1,1),_309_Table2_ColumnLookup,0),FALSE)
+N("309"),
  IF(VALUE(LEFT($A1223,3))=310,VLOOKUP(VALUE(MID($B1223,2,1)),_310_Table2,MATCH(MID($B1223,1,1),_310_Table2_ColumnLookup,0),FALSE)
+N("310"),
  IF(AND(VALUE(LEFT($A1223,3))=311,LEN($I1223)=4),VLOOKUP($I1223,_311_Table2,MATCH($B1223,_311_Table2_ColumnLookup,0),FALSE),
  IF(AND(VALUE(LEFT($A1223,3))=311,OR($B1223="I2",$B1223="J2",$B1223="K2",$B1223="L2")),VLOOKUP('311'!$G$58,_311_Table2,MATCH(MID($B1223,1,1),_311_Table2_ColumnLookup,0),FALSE),
  IF(AND(VALUE(LEFT($A1223,3))=311,RIGHT($B1223,5)="Total"),VLOOKUP('311'!$G$59,_311_Table2,MATCH(MID($B1223,1,1),_311_Table2_ColumnLookup,0),FALSE),
  IF(VALUE(LEFT($A1223,3))=311,VLOOKUP(VALUE(MID($B1223,2,1)),_311_Table2,MATCH(MID($B1223,1,1),_311_Table2_ColumnLookup,0),FALSE)
+N("311"),
  IF(AND(VALUE(LEFT($A1223,3))=312,LEFT($G1223,10)="Unincepted",$B1223="G "),VLOOKUP(" ULO",_312_Table2,MATCH('312'!$N$16,_312_Table2_ColumnLookup,0),FALSE),
  IF(AND(VALUE(LEFT($A1223,3))=312,LEFT($G1223,10)="Unincepted",$B1223="O "),VLOOKUP(" ULO",_312_Table2,MATCH('312'!$V$16,_312_Table2_ColumnLookup,0),FALSE),
  IF(AND(VALUE(LEFT($A1223,3))=312,LEFT($G1223,10)="Unincepted",$B1223="Q "),VLOOKUP(" ULO",_312_Table2,MATCH('312'!$X$16,_312_Table2_ColumnLookup,0),FALSE),
  IF(AND(VALUE(LEFT($A1223,3))=312,LEFT($G1223,10)="Unincepted"),VLOOKUP(" ULO",_312_Table2,MATCH(LEFT($B1223,1),_312_Table2_ColumnLookup,0),FALSE),
  IF(AND(VALUE(LEFT($A1223,3))=312,LEFT($G1223,5)="Total",$B1223="G "),VLOOKUP('312'!$F$80,_312_Table2,MATCH('312'!$N$16,_312_Table2_ColumnLookup,0),FALSE),
  IF(AND(VALUE(LEFT($A1223,3))=312,LEFT($G1223,5)="Total",$B1223="O "),VLOOKUP('312'!$F$80,_312_Table2,MATCH('312'!$V$16,_312_Table2_ColumnLookup,0),FALSE),
  IF(AND(VALUE(LEFT($A1223,3))=312,LEFT($G1223,5)="Total",$B1223="Q "),VLOOKUP('312'!$F$80,_312_Table2,MATCH('312'!$X$16,_312_Table2_ColumnLookup,0),FALSE),
  IF(AND(VALUE(LEFT($A1223,3))=312,LEFT($G1223,5)="Total"),VLOOKUP('312'!$F$80,_312_Table2,MATCH(LEFT($B1223,1),_312_Table2_ColumnLookup,0),FALSE),
  IF(AND(VALUE(LEFT($A1223,3))=312,LEN($I1223)=4,$B1223="G"),VLOOKUP($I1223,_312_Table2,MATCH('312'!$N$16,_312_Table2_ColumnLookup,0),FALSE),
  IF(AND(VALUE(LEFT($A1223,3))=312,LEN($I1223)=4,$B1223="O"),VLOOKUP($I1223,_312_Table2,MATCH('312'!$V$16,_312_Table2_ColumnLookup,0),FALSE),
  IF(AND(VALUE(LEFT($A1223,3))=312,LEN($I1223)=4,$B1223="Q"),VLOOKUP($I1223,_312_Table2,MATCH('312'!$X$16,_312_Table2_ColumnLookup,0),FALSE),
  IF(AND(VALUE(LEFT($A1223,3))=312,LEN($I1223)=4),VLOOKUP($I1223,_312_Table2,MATCH(LEFT($B1223,1),_312_Table2_ColumnLookup,0),FALSE)
+N("312"),
  IF(VALUE(LEFT($A1223,3))=313,VLOOKUP(VALUE(MID($B1223,2,1)),_313_Table2,MATCH(MID($B1223,1,1),_313_Table2_ColumnLookup,0),FALSE)
+N("313"),
  IF(AND(VALUE(LEFT($A1223,3))=314,LEN($B1223)=3),VLOOKUP(VALUE(MID($B1223,2,2)),_314_Table2,MATCH(MID($B1223,1,1),_314_Table2_ColumnLookup,0),FALSE),
  IF(VALUE(LEFT($A1223,3))=314,VLOOKUP(VALUE(MID($B1223,2,1)),_314_Table2,MATCH(MID($B1223,1,1),_314_Table2_ColumnLookup,0),FALSE)
+N("314"),
""))))))))))))))))))))))))</f>
        <v>#N/A</v>
      </c>
      <c r="F1223" s="238" t="e">
        <f>IF(AND(VALUE(LEFT($A1223,3))=309,LEN($B1223)=3),VLOOKUP(VALUE(MID($B1223,2,2)),_309_Table3,MATCH(MID($B1223,1,1),_309_Table3_ColumnLookup,0),FALSE),
  IF($C1223="309 LCR SummaryA",OneYearSCR,IF($C1223="309 LCR SummaryB",UltimateSCR,IF(VALUE(LEFT($A1223,3))=309,VLOOKUP(VALUE(MID($B1223,2,1)),_309_Table3,MATCH(MID($B1223,1,1),_309_Table3_ColumnLookup,0),FALSE)
+N("309"),
  IF(VALUE(LEFT($A1223,3))=310,VLOOKUP(VALUE(MID($B1223,2,1)),_310_Table3,MATCH(MID($B1223,1,1),_310_Table3_ColumnLookup,0),FALSE)
+N("310"),
  IF(AND(VALUE(LEFT($A1223,3))=311,LEN($I1223)=4),VLOOKUP($I1223,_311_Table3,MATCH($B1223,_311_Table3_ColumnLookup,0),FALSE),
  IF(AND(VALUE(LEFT($A1223,3))=311,OR($B1223="I2",$B1223="J2",$B1223="K2",$B1223="L2")),VLOOKUP('311'!$G$58,_311_Table3,MATCH(MID($B1223,1,1),_311_Table3_ColumnLookup,0),FALSE),
  IF(AND(VALUE(LEFT($A1223,3))=311,RIGHT($B1223,5)="Total"),VLOOKUP('311'!$G$59,_311_Table3,MATCH(MID($B1223,1,1),_311_Table3_ColumnLookup,0),FALSE),
  IF(VALUE(LEFT($A1223,3))=311,VLOOKUP(VALUE(MID($B1223,2,1)),_311_Table3,MATCH(MID($B1223,1,1),_311_Table3_ColumnLookup,0),FALSE)
+N("311"),
  IF(AND(VALUE(LEFT($A1223,3))=312,LEFT($G1223,10)="Unincepted",$B1223="G "),VLOOKUP(" ULO",_312_Table3,MATCH('312'!$N$16,_312_Table3_ColumnLookup,0),FALSE),
  IF(AND(VALUE(LEFT($A1223,3))=312,LEFT($G1223,10)="Unincepted",$B1223="O "),VLOOKUP(" ULO",_312_Table3,MATCH('312'!$V$16,_312_Table3_ColumnLookup,0),FALSE),
  IF(AND(VALUE(LEFT($A1223,3))=312,LEFT($G1223,10)="Unincepted",$B1223="Q "),VLOOKUP(" ULO",_312_Table3,MATCH('312'!$X$16,_312_Table3_ColumnLookup,0),FALSE),
  IF(AND(VALUE(LEFT($A1223,3))=312,LEFT($G1223,10)="Unincepted"),VLOOKUP(" ULO",_312_Table3,MATCH(LEFT($B1223,1),_312_Table3_ColumnLookup,0),FALSE),
  IF(AND(VALUE(LEFT($A1223,3))=312,LEFT($G1223,5)="Total",$B1223="G "),VLOOKUP('312'!$F$80,_312_Table3,MATCH('312'!$N$16,_312_Table3_ColumnLookup,0),FALSE),
  IF(AND(VALUE(LEFT($A1223,3))=312,LEFT($G1223,5)="Total",$B1223="O "),VLOOKUP('312'!$F$80,_312_Table3,MATCH('312'!$V$16,_312_Table3_ColumnLookup,0),FALSE),
  IF(AND(VALUE(LEFT($A1223,3))=312,LEFT($G1223,5)="Total",$B1223="Q "),VLOOKUP('312'!$F$80,_312_Table3,MATCH('312'!$X$16,_312_Table3_ColumnLookup,0),FALSE),
  IF(AND(VALUE(LEFT($A1223,3))=312,LEFT($G1223,5)="Total"),VLOOKUP('312'!$F$80,_312_Table3,MATCH(LEFT($B1223,1),_312_Table3_ColumnLookup,0),FALSE),
  IF(AND(VALUE(LEFT($A1223,3))=312,LEN($I1223)=4,$B1223="G"),VLOOKUP($I1223,_312_Table3,MATCH('312'!$N$16,_312_Table3_ColumnLookup,0),FALSE),
  IF(AND(VALUE(LEFT($A1223,3))=312,LEN($I1223)=4,$B1223="O"),VLOOKUP($I1223,_312_Table3,MATCH('312'!$V$16,_312_Table3_ColumnLookup,0),FALSE),
  IF(AND(VALUE(LEFT($A1223,3))=312,LEN($I1223)=4,$B1223="Q"),VLOOKUP($I1223,_312_Table3,MATCH('312'!$X$16,_312_Table3_ColumnLookup,0),FALSE),
  IF(AND(VALUE(LEFT($A1223,3))=312,LEN($I1223)=4),VLOOKUP($I1223,_312_Table3,MATCH(LEFT($B1223,1),_312_Table3_ColumnLookup,0),FALSE)
+N("312"),
  IF(VALUE(LEFT($A1223,3))=313,VLOOKUP(VALUE(MID($B1223,2,1)),_313_Table3,MATCH(MID($B1223,1,1),_313_Table3_ColumnLookup,0),FALSE)
+N("313"),
  IF(AND(VALUE(LEFT($A1223,3))=314,LEN($B1223)=3),VLOOKUP(VALUE(MID($B1223,2,2)),_314_Table3,MATCH(MID($B1223,1,1),_314_Table3_ColumnLookup,0),FALSE),
  IF(VALUE(LEFT($A1223,3))=314,VLOOKUP(VALUE(MID($B1223,2,1)),_314_Table3,MATCH(MID($B1223,1,1),_314_Table3_ColumnLookup,0),FALSE)
+N("314"),
""))))))))))))))))))))))))</f>
        <v>#N/A</v>
      </c>
      <c r="H1223" s="321" t="str">
        <f>IFERROR(
IF(ISERROR($D1223)=FALSE,$D1223,IF(ISERROR($E1223)=FALSE,$E1223,IF(ISERROR($F1223)=FALSE,$F1223
+N("012 checkboxes"),
IF(
IF(OR(LEFT($A1223,9)="Syndicate",LEFT($A1223,12)="NewSyndicate"),VLOOKUP($A1223,'012'!$J:$ZW,MATCH("Link to button",'012'!$J$1:$ZW$1,0),0)
+N("309 checkbox"),
IF($C1223="309 LCR Summary0",VLOOKUP("Notes990",'309'!$P:$ZZ,MATCH("Link to button",'309'!$P$1:$ZZ$1,0),0)
+N("313 checkboxes"),
IF($C1223="313 Financial Information0LcmVsScr",IF($C1223="309 LCR Summary0",VLOOKUP("LcmVsScr",'309'!$N:$ZZ,MATCH("Link to button",'309'!$N$1:$ZZ$1,0),0),
IF($C1223="313 Financial Information0LcrDocAttached",IF($C1223="309 LCR Summary0",VLOOKUP("LcrDocAttached",'309'!$N:$ZZ,MATCH("Link to button",'309'!$N$1:$ZZ$1,0),
0)))))))=1,TRUE,FALSE)
))),"")</f>
        <v/>
      </c>
    </row>
    <row r="1224" spans="1:8">
      <c r="A1224" s="237" t="e">
        <f>VLOOKUP($G1224,CSVLookups!$B:$R,MATCH(A$1,CSVLookups!$B$1:$R$1,0),FALSE)</f>
        <v>#N/A</v>
      </c>
      <c r="B1224" s="237" t="e">
        <f>VLOOKUP($G1224,CSVLookups!$B:$R,MATCH(B$1,CSVLookups!$B$1:$R$1,0),FALSE)</f>
        <v>#N/A</v>
      </c>
      <c r="C1224" s="238" t="e">
        <f t="shared" si="19"/>
        <v>#N/A</v>
      </c>
      <c r="D1224" s="238" t="e">
        <f>IF(AND(VALUE(LEFT($A1224,3))=309,LEN($B1224)=3),VLOOKUP(VALUE(MID($B1224,2,2)),_309_Table1,MATCH(MID($B1224,1,1),_309_Table1_ColumnLookup,0),FALSE),
  IF($C1224="309 LCR SummaryA",OneYearSCR,IF($C1224="309 LCR SummaryB",UltimateSCR,IF(VALUE(LEFT($A1224,3))=309,VLOOKUP(VALUE(MID($B1224,2,1)),_309_Table1,MATCH(MID($B1224,1,1),_309_Table1_ColumnLookup,0),FALSE)
+N("309"),
  IF(VALUE(LEFT($A1224,3))=310,VLOOKUP(VALUE(MID($B1224,2,1)),_310_Table1,MATCH(MID($B1224,1,1),_310_Table1_ColumnLookup,0),FALSE)
+N("310"),
  IF(AND(VALUE(LEFT($A1224,3))=311,LEN($I1224)=4),VLOOKUP($I1224,_311_Table1,MATCH($B1224,_311_Table1_ColumnLookup,0),FALSE),
  IF(AND(VALUE(LEFT($A1224,3))=311,OR($B1224="I2",$B1224="J2",$B1224="K2",$B1224="L2")),VLOOKUP('311'!$G$58,_311_Table1,MATCH(MID($B1224,1,1),_311_Table1_ColumnLookup,0),FALSE),
  IF(AND(VALUE(LEFT($A1224,3))=311,RIGHT($B1224,5)="Total"),VLOOKUP('311'!$G$59,_311_Table1,MATCH(MID($B1224,1,1),_311_Table1_ColumnLookup,0),FALSE),
  IF(VALUE(LEFT($A1224,3))=311,VLOOKUP(VALUE(MID($B1224,2,1)),_311_Table1,MATCH(MID($B1224,1,1),_311_Table1_ColumnLookup,0),FALSE)
+N("311"),
  IF(AND(VALUE(LEFT($A1224,3))=312,LEFT($G1224,10)="Unincepted",$B1224="G "),VLOOKUP(" ULO",_312_Table1,MATCH('312'!$N$16,_312_Table1_ColumnLookup,0),FALSE),
  IF(AND(VALUE(LEFT($A1224,3))=312,LEFT($G1224,10)="Unincepted",$B1224="O "),VLOOKUP(" ULO",_312_Table1,MATCH('312'!$V$16,_312_Table1_ColumnLookup,0),FALSE),
  IF(AND(VALUE(LEFT($A1224,3))=312,LEFT($G1224,10)="Unincepted",$B1224="Q "),VLOOKUP(" ULO",_312_Table1,MATCH('312'!$X$16,_312_Table1_ColumnLookup,0),FALSE),
  IF(AND(VALUE(LEFT($A1224,3))=312,LEFT($G1224,10)="Unincepted"),VLOOKUP(" ULO",_312_Table1,MATCH(LEFT($B1224,1),_312_Table1_ColumnLookup,0),FALSE),
  IF(AND(VALUE(LEFT($A1224,3))=312,LEFT($G1224,5)="Total",$B1224="G "),VLOOKUP('312'!$F$80,_312_Table1,MATCH('312'!$N$16,_312_Table1_ColumnLookup,0),FALSE),
  IF(AND(VALUE(LEFT($A1224,3))=312,LEFT($G1224,5)="Total",$B1224="O "),VLOOKUP('312'!$F$80,_312_Table1,MATCH('312'!$V$16,_312_Table1_ColumnLookup,0),FALSE),
  IF(AND(VALUE(LEFT($A1224,3))=312,LEFT($G1224,5)="Total",$B1224="Q "),VLOOKUP('312'!$F$80,_312_Table1,MATCH('312'!$X$16,_312_Table1_ColumnLookup,0),FALSE),
  IF(AND(VALUE(LEFT($A1224,3))=312,LEFT($G1224,5)="Total"),VLOOKUP('312'!$F$80,_312_Table1,MATCH(LEFT($B1224,1),_312_Table1_ColumnLookup,0),FALSE),
  IF(AND(VALUE(LEFT($A1224,3))=312,LEN($I1224)=4,$B1224="G"),VLOOKUP($I1224,_312_Table1,MATCH('312'!$N$16,_312_Table1_ColumnLookup,0),FALSE),
  IF(AND(VALUE(LEFT($A1224,3))=312,LEN($I1224)=4,$B1224="O"),VLOOKUP($I1224,_312_Table1,MATCH('312'!$V$16,_312_Table1_ColumnLookup,0),FALSE),
  IF(AND(VALUE(LEFT($A1224,3))=312,LEN($I1224)=4,$B1224="Q"),VLOOKUP($I1224,_312_Table1,MATCH('312'!$X$16,_312_Table1_ColumnLookup,0),FALSE),
  IF(AND(VALUE(LEFT($A1224,3))=312,LEN($I1224)=4),VLOOKUP($I1224,_312_Table1,MATCH(LEFT($B1224,1),_312_Table1_ColumnLookup,0),FALSE)
+N("312"),
  IF(VALUE(LEFT($A1224,3))=313,VLOOKUP(VALUE(MID($B1224,2,1)),_313_Table1,MATCH(MID($B1224,1,1),_313_Table1_ColumnLookup,0),FALSE)
+N("313"),
  IF(AND(VALUE(LEFT($A1224,3))=314,LEN($B1224)=3),VLOOKUP(VALUE(MID($B1224,2,2)),_314_Table1,MATCH(MID($B1224,1,1),_314_Table1_ColumnLookup,0),FALSE),
  IF(VALUE(LEFT($A1224,3))=314,VLOOKUP(VALUE(MID($B1224,2,1)),_314_Table1,MATCH(MID($B1224,1,1),_314_Table1_ColumnLookup,0),FALSE)
+N("314"),
""))))))))))))))))))))))))</f>
        <v>#N/A</v>
      </c>
      <c r="E1224" s="238" t="e">
        <f>IF(AND(VALUE(LEFT($A1224,3))=309,LEN($B1224)=3),VLOOKUP(VALUE(MID($B1224,2,2)),_309_Table2,MATCH(MID($B1224,1,1),_309_Table2_ColumnLookup,0),FALSE),
  IF($C1224="309 LCR SummaryA",OneYearSCR,IF($C1224="309 LCR SummaryB",UltimateSCR,IF(VALUE(LEFT($A1224,3))=309,VLOOKUP(VALUE(MID($B1224,2,1)),_309_Table2,MATCH(MID($B1224,1,1),_309_Table2_ColumnLookup,0),FALSE)
+N("309"),
  IF(VALUE(LEFT($A1224,3))=310,VLOOKUP(VALUE(MID($B1224,2,1)),_310_Table2,MATCH(MID($B1224,1,1),_310_Table2_ColumnLookup,0),FALSE)
+N("310"),
  IF(AND(VALUE(LEFT($A1224,3))=311,LEN($I1224)=4),VLOOKUP($I1224,_311_Table2,MATCH($B1224,_311_Table2_ColumnLookup,0),FALSE),
  IF(AND(VALUE(LEFT($A1224,3))=311,OR($B1224="I2",$B1224="J2",$B1224="K2",$B1224="L2")),VLOOKUP('311'!$G$58,_311_Table2,MATCH(MID($B1224,1,1),_311_Table2_ColumnLookup,0),FALSE),
  IF(AND(VALUE(LEFT($A1224,3))=311,RIGHT($B1224,5)="Total"),VLOOKUP('311'!$G$59,_311_Table2,MATCH(MID($B1224,1,1),_311_Table2_ColumnLookup,0),FALSE),
  IF(VALUE(LEFT($A1224,3))=311,VLOOKUP(VALUE(MID($B1224,2,1)),_311_Table2,MATCH(MID($B1224,1,1),_311_Table2_ColumnLookup,0),FALSE)
+N("311"),
  IF(AND(VALUE(LEFT($A1224,3))=312,LEFT($G1224,10)="Unincepted",$B1224="G "),VLOOKUP(" ULO",_312_Table2,MATCH('312'!$N$16,_312_Table2_ColumnLookup,0),FALSE),
  IF(AND(VALUE(LEFT($A1224,3))=312,LEFT($G1224,10)="Unincepted",$B1224="O "),VLOOKUP(" ULO",_312_Table2,MATCH('312'!$V$16,_312_Table2_ColumnLookup,0),FALSE),
  IF(AND(VALUE(LEFT($A1224,3))=312,LEFT($G1224,10)="Unincepted",$B1224="Q "),VLOOKUP(" ULO",_312_Table2,MATCH('312'!$X$16,_312_Table2_ColumnLookup,0),FALSE),
  IF(AND(VALUE(LEFT($A1224,3))=312,LEFT($G1224,10)="Unincepted"),VLOOKUP(" ULO",_312_Table2,MATCH(LEFT($B1224,1),_312_Table2_ColumnLookup,0),FALSE),
  IF(AND(VALUE(LEFT($A1224,3))=312,LEFT($G1224,5)="Total",$B1224="G "),VLOOKUP('312'!$F$80,_312_Table2,MATCH('312'!$N$16,_312_Table2_ColumnLookup,0),FALSE),
  IF(AND(VALUE(LEFT($A1224,3))=312,LEFT($G1224,5)="Total",$B1224="O "),VLOOKUP('312'!$F$80,_312_Table2,MATCH('312'!$V$16,_312_Table2_ColumnLookup,0),FALSE),
  IF(AND(VALUE(LEFT($A1224,3))=312,LEFT($G1224,5)="Total",$B1224="Q "),VLOOKUP('312'!$F$80,_312_Table2,MATCH('312'!$X$16,_312_Table2_ColumnLookup,0),FALSE),
  IF(AND(VALUE(LEFT($A1224,3))=312,LEFT($G1224,5)="Total"),VLOOKUP('312'!$F$80,_312_Table2,MATCH(LEFT($B1224,1),_312_Table2_ColumnLookup,0),FALSE),
  IF(AND(VALUE(LEFT($A1224,3))=312,LEN($I1224)=4,$B1224="G"),VLOOKUP($I1224,_312_Table2,MATCH('312'!$N$16,_312_Table2_ColumnLookup,0),FALSE),
  IF(AND(VALUE(LEFT($A1224,3))=312,LEN($I1224)=4,$B1224="O"),VLOOKUP($I1224,_312_Table2,MATCH('312'!$V$16,_312_Table2_ColumnLookup,0),FALSE),
  IF(AND(VALUE(LEFT($A1224,3))=312,LEN($I1224)=4,$B1224="Q"),VLOOKUP($I1224,_312_Table2,MATCH('312'!$X$16,_312_Table2_ColumnLookup,0),FALSE),
  IF(AND(VALUE(LEFT($A1224,3))=312,LEN($I1224)=4),VLOOKUP($I1224,_312_Table2,MATCH(LEFT($B1224,1),_312_Table2_ColumnLookup,0),FALSE)
+N("312"),
  IF(VALUE(LEFT($A1224,3))=313,VLOOKUP(VALUE(MID($B1224,2,1)),_313_Table2,MATCH(MID($B1224,1,1),_313_Table2_ColumnLookup,0),FALSE)
+N("313"),
  IF(AND(VALUE(LEFT($A1224,3))=314,LEN($B1224)=3),VLOOKUP(VALUE(MID($B1224,2,2)),_314_Table2,MATCH(MID($B1224,1,1),_314_Table2_ColumnLookup,0),FALSE),
  IF(VALUE(LEFT($A1224,3))=314,VLOOKUP(VALUE(MID($B1224,2,1)),_314_Table2,MATCH(MID($B1224,1,1),_314_Table2_ColumnLookup,0),FALSE)
+N("314"),
""))))))))))))))))))))))))</f>
        <v>#N/A</v>
      </c>
      <c r="F1224" s="238" t="e">
        <f>IF(AND(VALUE(LEFT($A1224,3))=309,LEN($B1224)=3),VLOOKUP(VALUE(MID($B1224,2,2)),_309_Table3,MATCH(MID($B1224,1,1),_309_Table3_ColumnLookup,0),FALSE),
  IF($C1224="309 LCR SummaryA",OneYearSCR,IF($C1224="309 LCR SummaryB",UltimateSCR,IF(VALUE(LEFT($A1224,3))=309,VLOOKUP(VALUE(MID($B1224,2,1)),_309_Table3,MATCH(MID($B1224,1,1),_309_Table3_ColumnLookup,0),FALSE)
+N("309"),
  IF(VALUE(LEFT($A1224,3))=310,VLOOKUP(VALUE(MID($B1224,2,1)),_310_Table3,MATCH(MID($B1224,1,1),_310_Table3_ColumnLookup,0),FALSE)
+N("310"),
  IF(AND(VALUE(LEFT($A1224,3))=311,LEN($I1224)=4),VLOOKUP($I1224,_311_Table3,MATCH($B1224,_311_Table3_ColumnLookup,0),FALSE),
  IF(AND(VALUE(LEFT($A1224,3))=311,OR($B1224="I2",$B1224="J2",$B1224="K2",$B1224="L2")),VLOOKUP('311'!$G$58,_311_Table3,MATCH(MID($B1224,1,1),_311_Table3_ColumnLookup,0),FALSE),
  IF(AND(VALUE(LEFT($A1224,3))=311,RIGHT($B1224,5)="Total"),VLOOKUP('311'!$G$59,_311_Table3,MATCH(MID($B1224,1,1),_311_Table3_ColumnLookup,0),FALSE),
  IF(VALUE(LEFT($A1224,3))=311,VLOOKUP(VALUE(MID($B1224,2,1)),_311_Table3,MATCH(MID($B1224,1,1),_311_Table3_ColumnLookup,0),FALSE)
+N("311"),
  IF(AND(VALUE(LEFT($A1224,3))=312,LEFT($G1224,10)="Unincepted",$B1224="G "),VLOOKUP(" ULO",_312_Table3,MATCH('312'!$N$16,_312_Table3_ColumnLookup,0),FALSE),
  IF(AND(VALUE(LEFT($A1224,3))=312,LEFT($G1224,10)="Unincepted",$B1224="O "),VLOOKUP(" ULO",_312_Table3,MATCH('312'!$V$16,_312_Table3_ColumnLookup,0),FALSE),
  IF(AND(VALUE(LEFT($A1224,3))=312,LEFT($G1224,10)="Unincepted",$B1224="Q "),VLOOKUP(" ULO",_312_Table3,MATCH('312'!$X$16,_312_Table3_ColumnLookup,0),FALSE),
  IF(AND(VALUE(LEFT($A1224,3))=312,LEFT($G1224,10)="Unincepted"),VLOOKUP(" ULO",_312_Table3,MATCH(LEFT($B1224,1),_312_Table3_ColumnLookup,0),FALSE),
  IF(AND(VALUE(LEFT($A1224,3))=312,LEFT($G1224,5)="Total",$B1224="G "),VLOOKUP('312'!$F$80,_312_Table3,MATCH('312'!$N$16,_312_Table3_ColumnLookup,0),FALSE),
  IF(AND(VALUE(LEFT($A1224,3))=312,LEFT($G1224,5)="Total",$B1224="O "),VLOOKUP('312'!$F$80,_312_Table3,MATCH('312'!$V$16,_312_Table3_ColumnLookup,0),FALSE),
  IF(AND(VALUE(LEFT($A1224,3))=312,LEFT($G1224,5)="Total",$B1224="Q "),VLOOKUP('312'!$F$80,_312_Table3,MATCH('312'!$X$16,_312_Table3_ColumnLookup,0),FALSE),
  IF(AND(VALUE(LEFT($A1224,3))=312,LEFT($G1224,5)="Total"),VLOOKUP('312'!$F$80,_312_Table3,MATCH(LEFT($B1224,1),_312_Table3_ColumnLookup,0),FALSE),
  IF(AND(VALUE(LEFT($A1224,3))=312,LEN($I1224)=4,$B1224="G"),VLOOKUP($I1224,_312_Table3,MATCH('312'!$N$16,_312_Table3_ColumnLookup,0),FALSE),
  IF(AND(VALUE(LEFT($A1224,3))=312,LEN($I1224)=4,$B1224="O"),VLOOKUP($I1224,_312_Table3,MATCH('312'!$V$16,_312_Table3_ColumnLookup,0),FALSE),
  IF(AND(VALUE(LEFT($A1224,3))=312,LEN($I1224)=4,$B1224="Q"),VLOOKUP($I1224,_312_Table3,MATCH('312'!$X$16,_312_Table3_ColumnLookup,0),FALSE),
  IF(AND(VALUE(LEFT($A1224,3))=312,LEN($I1224)=4),VLOOKUP($I1224,_312_Table3,MATCH(LEFT($B1224,1),_312_Table3_ColumnLookup,0),FALSE)
+N("312"),
  IF(VALUE(LEFT($A1224,3))=313,VLOOKUP(VALUE(MID($B1224,2,1)),_313_Table3,MATCH(MID($B1224,1,1),_313_Table3_ColumnLookup,0),FALSE)
+N("313"),
  IF(AND(VALUE(LEFT($A1224,3))=314,LEN($B1224)=3),VLOOKUP(VALUE(MID($B1224,2,2)),_314_Table3,MATCH(MID($B1224,1,1),_314_Table3_ColumnLookup,0),FALSE),
  IF(VALUE(LEFT($A1224,3))=314,VLOOKUP(VALUE(MID($B1224,2,1)),_314_Table3,MATCH(MID($B1224,1,1),_314_Table3_ColumnLookup,0),FALSE)
+N("314"),
""))))))))))))))))))))))))</f>
        <v>#N/A</v>
      </c>
      <c r="H1224" s="321" t="str">
        <f>IFERROR(
IF(ISERROR($D1224)=FALSE,$D1224,IF(ISERROR($E1224)=FALSE,$E1224,IF(ISERROR($F1224)=FALSE,$F1224
+N("012 checkboxes"),
IF(
IF(OR(LEFT($A1224,9)="Syndicate",LEFT($A1224,12)="NewSyndicate"),VLOOKUP($A1224,'012'!$J:$ZW,MATCH("Link to button",'012'!$J$1:$ZW$1,0),0)
+N("309 checkbox"),
IF($C1224="309 LCR Summary0",VLOOKUP("Notes990",'309'!$P:$ZZ,MATCH("Link to button",'309'!$P$1:$ZZ$1,0),0)
+N("313 checkboxes"),
IF($C1224="313 Financial Information0LcmVsScr",IF($C1224="309 LCR Summary0",VLOOKUP("LcmVsScr",'309'!$N:$ZZ,MATCH("Link to button",'309'!$N$1:$ZZ$1,0),0),
IF($C1224="313 Financial Information0LcrDocAttached",IF($C1224="309 LCR Summary0",VLOOKUP("LcrDocAttached",'309'!$N:$ZZ,MATCH("Link to button",'309'!$N$1:$ZZ$1,0),
0)))))))=1,TRUE,FALSE)
))),"")</f>
        <v/>
      </c>
    </row>
    <row r="1225" spans="1:8">
      <c r="A1225" s="237" t="e">
        <f>VLOOKUP($G1225,CSVLookups!$B:$R,MATCH(A$1,CSVLookups!$B$1:$R$1,0),FALSE)</f>
        <v>#N/A</v>
      </c>
      <c r="B1225" s="237" t="e">
        <f>VLOOKUP($G1225,CSVLookups!$B:$R,MATCH(B$1,CSVLookups!$B$1:$R$1,0),FALSE)</f>
        <v>#N/A</v>
      </c>
      <c r="C1225" s="238" t="e">
        <f t="shared" si="19"/>
        <v>#N/A</v>
      </c>
      <c r="D1225" s="238" t="e">
        <f>IF(AND(VALUE(LEFT($A1225,3))=309,LEN($B1225)=3),VLOOKUP(VALUE(MID($B1225,2,2)),_309_Table1,MATCH(MID($B1225,1,1),_309_Table1_ColumnLookup,0),FALSE),
  IF($C1225="309 LCR SummaryA",OneYearSCR,IF($C1225="309 LCR SummaryB",UltimateSCR,IF(VALUE(LEFT($A1225,3))=309,VLOOKUP(VALUE(MID($B1225,2,1)),_309_Table1,MATCH(MID($B1225,1,1),_309_Table1_ColumnLookup,0),FALSE)
+N("309"),
  IF(VALUE(LEFT($A1225,3))=310,VLOOKUP(VALUE(MID($B1225,2,1)),_310_Table1,MATCH(MID($B1225,1,1),_310_Table1_ColumnLookup,0),FALSE)
+N("310"),
  IF(AND(VALUE(LEFT($A1225,3))=311,LEN($I1225)=4),VLOOKUP($I1225,_311_Table1,MATCH($B1225,_311_Table1_ColumnLookup,0),FALSE),
  IF(AND(VALUE(LEFT($A1225,3))=311,OR($B1225="I2",$B1225="J2",$B1225="K2",$B1225="L2")),VLOOKUP('311'!$G$58,_311_Table1,MATCH(MID($B1225,1,1),_311_Table1_ColumnLookup,0),FALSE),
  IF(AND(VALUE(LEFT($A1225,3))=311,RIGHT($B1225,5)="Total"),VLOOKUP('311'!$G$59,_311_Table1,MATCH(MID($B1225,1,1),_311_Table1_ColumnLookup,0),FALSE),
  IF(VALUE(LEFT($A1225,3))=311,VLOOKUP(VALUE(MID($B1225,2,1)),_311_Table1,MATCH(MID($B1225,1,1),_311_Table1_ColumnLookup,0),FALSE)
+N("311"),
  IF(AND(VALUE(LEFT($A1225,3))=312,LEFT($G1225,10)="Unincepted",$B1225="G "),VLOOKUP(" ULO",_312_Table1,MATCH('312'!$N$16,_312_Table1_ColumnLookup,0),FALSE),
  IF(AND(VALUE(LEFT($A1225,3))=312,LEFT($G1225,10)="Unincepted",$B1225="O "),VLOOKUP(" ULO",_312_Table1,MATCH('312'!$V$16,_312_Table1_ColumnLookup,0),FALSE),
  IF(AND(VALUE(LEFT($A1225,3))=312,LEFT($G1225,10)="Unincepted",$B1225="Q "),VLOOKUP(" ULO",_312_Table1,MATCH('312'!$X$16,_312_Table1_ColumnLookup,0),FALSE),
  IF(AND(VALUE(LEFT($A1225,3))=312,LEFT($G1225,10)="Unincepted"),VLOOKUP(" ULO",_312_Table1,MATCH(LEFT($B1225,1),_312_Table1_ColumnLookup,0),FALSE),
  IF(AND(VALUE(LEFT($A1225,3))=312,LEFT($G1225,5)="Total",$B1225="G "),VLOOKUP('312'!$F$80,_312_Table1,MATCH('312'!$N$16,_312_Table1_ColumnLookup,0),FALSE),
  IF(AND(VALUE(LEFT($A1225,3))=312,LEFT($G1225,5)="Total",$B1225="O "),VLOOKUP('312'!$F$80,_312_Table1,MATCH('312'!$V$16,_312_Table1_ColumnLookup,0),FALSE),
  IF(AND(VALUE(LEFT($A1225,3))=312,LEFT($G1225,5)="Total",$B1225="Q "),VLOOKUP('312'!$F$80,_312_Table1,MATCH('312'!$X$16,_312_Table1_ColumnLookup,0),FALSE),
  IF(AND(VALUE(LEFT($A1225,3))=312,LEFT($G1225,5)="Total"),VLOOKUP('312'!$F$80,_312_Table1,MATCH(LEFT($B1225,1),_312_Table1_ColumnLookup,0),FALSE),
  IF(AND(VALUE(LEFT($A1225,3))=312,LEN($I1225)=4,$B1225="G"),VLOOKUP($I1225,_312_Table1,MATCH('312'!$N$16,_312_Table1_ColumnLookup,0),FALSE),
  IF(AND(VALUE(LEFT($A1225,3))=312,LEN($I1225)=4,$B1225="O"),VLOOKUP($I1225,_312_Table1,MATCH('312'!$V$16,_312_Table1_ColumnLookup,0),FALSE),
  IF(AND(VALUE(LEFT($A1225,3))=312,LEN($I1225)=4,$B1225="Q"),VLOOKUP($I1225,_312_Table1,MATCH('312'!$X$16,_312_Table1_ColumnLookup,0),FALSE),
  IF(AND(VALUE(LEFT($A1225,3))=312,LEN($I1225)=4),VLOOKUP($I1225,_312_Table1,MATCH(LEFT($B1225,1),_312_Table1_ColumnLookup,0),FALSE)
+N("312"),
  IF(VALUE(LEFT($A1225,3))=313,VLOOKUP(VALUE(MID($B1225,2,1)),_313_Table1,MATCH(MID($B1225,1,1),_313_Table1_ColumnLookup,0),FALSE)
+N("313"),
  IF(AND(VALUE(LEFT($A1225,3))=314,LEN($B1225)=3),VLOOKUP(VALUE(MID($B1225,2,2)),_314_Table1,MATCH(MID($B1225,1,1),_314_Table1_ColumnLookup,0),FALSE),
  IF(VALUE(LEFT($A1225,3))=314,VLOOKUP(VALUE(MID($B1225,2,1)),_314_Table1,MATCH(MID($B1225,1,1),_314_Table1_ColumnLookup,0),FALSE)
+N("314"),
""))))))))))))))))))))))))</f>
        <v>#N/A</v>
      </c>
      <c r="E1225" s="238" t="e">
        <f>IF(AND(VALUE(LEFT($A1225,3))=309,LEN($B1225)=3),VLOOKUP(VALUE(MID($B1225,2,2)),_309_Table2,MATCH(MID($B1225,1,1),_309_Table2_ColumnLookup,0),FALSE),
  IF($C1225="309 LCR SummaryA",OneYearSCR,IF($C1225="309 LCR SummaryB",UltimateSCR,IF(VALUE(LEFT($A1225,3))=309,VLOOKUP(VALUE(MID($B1225,2,1)),_309_Table2,MATCH(MID($B1225,1,1),_309_Table2_ColumnLookup,0),FALSE)
+N("309"),
  IF(VALUE(LEFT($A1225,3))=310,VLOOKUP(VALUE(MID($B1225,2,1)),_310_Table2,MATCH(MID($B1225,1,1),_310_Table2_ColumnLookup,0),FALSE)
+N("310"),
  IF(AND(VALUE(LEFT($A1225,3))=311,LEN($I1225)=4),VLOOKUP($I1225,_311_Table2,MATCH($B1225,_311_Table2_ColumnLookup,0),FALSE),
  IF(AND(VALUE(LEFT($A1225,3))=311,OR($B1225="I2",$B1225="J2",$B1225="K2",$B1225="L2")),VLOOKUP('311'!$G$58,_311_Table2,MATCH(MID($B1225,1,1),_311_Table2_ColumnLookup,0),FALSE),
  IF(AND(VALUE(LEFT($A1225,3))=311,RIGHT($B1225,5)="Total"),VLOOKUP('311'!$G$59,_311_Table2,MATCH(MID($B1225,1,1),_311_Table2_ColumnLookup,0),FALSE),
  IF(VALUE(LEFT($A1225,3))=311,VLOOKUP(VALUE(MID($B1225,2,1)),_311_Table2,MATCH(MID($B1225,1,1),_311_Table2_ColumnLookup,0),FALSE)
+N("311"),
  IF(AND(VALUE(LEFT($A1225,3))=312,LEFT($G1225,10)="Unincepted",$B1225="G "),VLOOKUP(" ULO",_312_Table2,MATCH('312'!$N$16,_312_Table2_ColumnLookup,0),FALSE),
  IF(AND(VALUE(LEFT($A1225,3))=312,LEFT($G1225,10)="Unincepted",$B1225="O "),VLOOKUP(" ULO",_312_Table2,MATCH('312'!$V$16,_312_Table2_ColumnLookup,0),FALSE),
  IF(AND(VALUE(LEFT($A1225,3))=312,LEFT($G1225,10)="Unincepted",$B1225="Q "),VLOOKUP(" ULO",_312_Table2,MATCH('312'!$X$16,_312_Table2_ColumnLookup,0),FALSE),
  IF(AND(VALUE(LEFT($A1225,3))=312,LEFT($G1225,10)="Unincepted"),VLOOKUP(" ULO",_312_Table2,MATCH(LEFT($B1225,1),_312_Table2_ColumnLookup,0),FALSE),
  IF(AND(VALUE(LEFT($A1225,3))=312,LEFT($G1225,5)="Total",$B1225="G "),VLOOKUP('312'!$F$80,_312_Table2,MATCH('312'!$N$16,_312_Table2_ColumnLookup,0),FALSE),
  IF(AND(VALUE(LEFT($A1225,3))=312,LEFT($G1225,5)="Total",$B1225="O "),VLOOKUP('312'!$F$80,_312_Table2,MATCH('312'!$V$16,_312_Table2_ColumnLookup,0),FALSE),
  IF(AND(VALUE(LEFT($A1225,3))=312,LEFT($G1225,5)="Total",$B1225="Q "),VLOOKUP('312'!$F$80,_312_Table2,MATCH('312'!$X$16,_312_Table2_ColumnLookup,0),FALSE),
  IF(AND(VALUE(LEFT($A1225,3))=312,LEFT($G1225,5)="Total"),VLOOKUP('312'!$F$80,_312_Table2,MATCH(LEFT($B1225,1),_312_Table2_ColumnLookup,0),FALSE),
  IF(AND(VALUE(LEFT($A1225,3))=312,LEN($I1225)=4,$B1225="G"),VLOOKUP($I1225,_312_Table2,MATCH('312'!$N$16,_312_Table2_ColumnLookup,0),FALSE),
  IF(AND(VALUE(LEFT($A1225,3))=312,LEN($I1225)=4,$B1225="O"),VLOOKUP($I1225,_312_Table2,MATCH('312'!$V$16,_312_Table2_ColumnLookup,0),FALSE),
  IF(AND(VALUE(LEFT($A1225,3))=312,LEN($I1225)=4,$B1225="Q"),VLOOKUP($I1225,_312_Table2,MATCH('312'!$X$16,_312_Table2_ColumnLookup,0),FALSE),
  IF(AND(VALUE(LEFT($A1225,3))=312,LEN($I1225)=4),VLOOKUP($I1225,_312_Table2,MATCH(LEFT($B1225,1),_312_Table2_ColumnLookup,0),FALSE)
+N("312"),
  IF(VALUE(LEFT($A1225,3))=313,VLOOKUP(VALUE(MID($B1225,2,1)),_313_Table2,MATCH(MID($B1225,1,1),_313_Table2_ColumnLookup,0),FALSE)
+N("313"),
  IF(AND(VALUE(LEFT($A1225,3))=314,LEN($B1225)=3),VLOOKUP(VALUE(MID($B1225,2,2)),_314_Table2,MATCH(MID($B1225,1,1),_314_Table2_ColumnLookup,0),FALSE),
  IF(VALUE(LEFT($A1225,3))=314,VLOOKUP(VALUE(MID($B1225,2,1)),_314_Table2,MATCH(MID($B1225,1,1),_314_Table2_ColumnLookup,0),FALSE)
+N("314"),
""))))))))))))))))))))))))</f>
        <v>#N/A</v>
      </c>
      <c r="F1225" s="238" t="e">
        <f>IF(AND(VALUE(LEFT($A1225,3))=309,LEN($B1225)=3),VLOOKUP(VALUE(MID($B1225,2,2)),_309_Table3,MATCH(MID($B1225,1,1),_309_Table3_ColumnLookup,0),FALSE),
  IF($C1225="309 LCR SummaryA",OneYearSCR,IF($C1225="309 LCR SummaryB",UltimateSCR,IF(VALUE(LEFT($A1225,3))=309,VLOOKUP(VALUE(MID($B1225,2,1)),_309_Table3,MATCH(MID($B1225,1,1),_309_Table3_ColumnLookup,0),FALSE)
+N("309"),
  IF(VALUE(LEFT($A1225,3))=310,VLOOKUP(VALUE(MID($B1225,2,1)),_310_Table3,MATCH(MID($B1225,1,1),_310_Table3_ColumnLookup,0),FALSE)
+N("310"),
  IF(AND(VALUE(LEFT($A1225,3))=311,LEN($I1225)=4),VLOOKUP($I1225,_311_Table3,MATCH($B1225,_311_Table3_ColumnLookup,0),FALSE),
  IF(AND(VALUE(LEFT($A1225,3))=311,OR($B1225="I2",$B1225="J2",$B1225="K2",$B1225="L2")),VLOOKUP('311'!$G$58,_311_Table3,MATCH(MID($B1225,1,1),_311_Table3_ColumnLookup,0),FALSE),
  IF(AND(VALUE(LEFT($A1225,3))=311,RIGHT($B1225,5)="Total"),VLOOKUP('311'!$G$59,_311_Table3,MATCH(MID($B1225,1,1),_311_Table3_ColumnLookup,0),FALSE),
  IF(VALUE(LEFT($A1225,3))=311,VLOOKUP(VALUE(MID($B1225,2,1)),_311_Table3,MATCH(MID($B1225,1,1),_311_Table3_ColumnLookup,0),FALSE)
+N("311"),
  IF(AND(VALUE(LEFT($A1225,3))=312,LEFT($G1225,10)="Unincepted",$B1225="G "),VLOOKUP(" ULO",_312_Table3,MATCH('312'!$N$16,_312_Table3_ColumnLookup,0),FALSE),
  IF(AND(VALUE(LEFT($A1225,3))=312,LEFT($G1225,10)="Unincepted",$B1225="O "),VLOOKUP(" ULO",_312_Table3,MATCH('312'!$V$16,_312_Table3_ColumnLookup,0),FALSE),
  IF(AND(VALUE(LEFT($A1225,3))=312,LEFT($G1225,10)="Unincepted",$B1225="Q "),VLOOKUP(" ULO",_312_Table3,MATCH('312'!$X$16,_312_Table3_ColumnLookup,0),FALSE),
  IF(AND(VALUE(LEFT($A1225,3))=312,LEFT($G1225,10)="Unincepted"),VLOOKUP(" ULO",_312_Table3,MATCH(LEFT($B1225,1),_312_Table3_ColumnLookup,0),FALSE),
  IF(AND(VALUE(LEFT($A1225,3))=312,LEFT($G1225,5)="Total",$B1225="G "),VLOOKUP('312'!$F$80,_312_Table3,MATCH('312'!$N$16,_312_Table3_ColumnLookup,0),FALSE),
  IF(AND(VALUE(LEFT($A1225,3))=312,LEFT($G1225,5)="Total",$B1225="O "),VLOOKUP('312'!$F$80,_312_Table3,MATCH('312'!$V$16,_312_Table3_ColumnLookup,0),FALSE),
  IF(AND(VALUE(LEFT($A1225,3))=312,LEFT($G1225,5)="Total",$B1225="Q "),VLOOKUP('312'!$F$80,_312_Table3,MATCH('312'!$X$16,_312_Table3_ColumnLookup,0),FALSE),
  IF(AND(VALUE(LEFT($A1225,3))=312,LEFT($G1225,5)="Total"),VLOOKUP('312'!$F$80,_312_Table3,MATCH(LEFT($B1225,1),_312_Table3_ColumnLookup,0),FALSE),
  IF(AND(VALUE(LEFT($A1225,3))=312,LEN($I1225)=4,$B1225="G"),VLOOKUP($I1225,_312_Table3,MATCH('312'!$N$16,_312_Table3_ColumnLookup,0),FALSE),
  IF(AND(VALUE(LEFT($A1225,3))=312,LEN($I1225)=4,$B1225="O"),VLOOKUP($I1225,_312_Table3,MATCH('312'!$V$16,_312_Table3_ColumnLookup,0),FALSE),
  IF(AND(VALUE(LEFT($A1225,3))=312,LEN($I1225)=4,$B1225="Q"),VLOOKUP($I1225,_312_Table3,MATCH('312'!$X$16,_312_Table3_ColumnLookup,0),FALSE),
  IF(AND(VALUE(LEFT($A1225,3))=312,LEN($I1225)=4),VLOOKUP($I1225,_312_Table3,MATCH(LEFT($B1225,1),_312_Table3_ColumnLookup,0),FALSE)
+N("312"),
  IF(VALUE(LEFT($A1225,3))=313,VLOOKUP(VALUE(MID($B1225,2,1)),_313_Table3,MATCH(MID($B1225,1,1),_313_Table3_ColumnLookup,0),FALSE)
+N("313"),
  IF(AND(VALUE(LEFT($A1225,3))=314,LEN($B1225)=3),VLOOKUP(VALUE(MID($B1225,2,2)),_314_Table3,MATCH(MID($B1225,1,1),_314_Table3_ColumnLookup,0),FALSE),
  IF(VALUE(LEFT($A1225,3))=314,VLOOKUP(VALUE(MID($B1225,2,1)),_314_Table3,MATCH(MID($B1225,1,1),_314_Table3_ColumnLookup,0),FALSE)
+N("314"),
""))))))))))))))))))))))))</f>
        <v>#N/A</v>
      </c>
      <c r="H1225" s="321" t="str">
        <f>IFERROR(
IF(ISERROR($D1225)=FALSE,$D1225,IF(ISERROR($E1225)=FALSE,$E1225,IF(ISERROR($F1225)=FALSE,$F1225
+N("012 checkboxes"),
IF(
IF(OR(LEFT($A1225,9)="Syndicate",LEFT($A1225,12)="NewSyndicate"),VLOOKUP($A1225,'012'!$J:$ZW,MATCH("Link to button",'012'!$J$1:$ZW$1,0),0)
+N("309 checkbox"),
IF($C1225="309 LCR Summary0",VLOOKUP("Notes990",'309'!$P:$ZZ,MATCH("Link to button",'309'!$P$1:$ZZ$1,0),0)
+N("313 checkboxes"),
IF($C1225="313 Financial Information0LcmVsScr",IF($C1225="309 LCR Summary0",VLOOKUP("LcmVsScr",'309'!$N:$ZZ,MATCH("Link to button",'309'!$N$1:$ZZ$1,0),0),
IF($C1225="313 Financial Information0LcrDocAttached",IF($C1225="309 LCR Summary0",VLOOKUP("LcrDocAttached",'309'!$N:$ZZ,MATCH("Link to button",'309'!$N$1:$ZZ$1,0),
0)))))))=1,TRUE,FALSE)
))),"")</f>
        <v/>
      </c>
    </row>
    <row r="1226" spans="1:8">
      <c r="A1226" s="237" t="e">
        <f>VLOOKUP($G1226,CSVLookups!$B:$R,MATCH(A$1,CSVLookups!$B$1:$R$1,0),FALSE)</f>
        <v>#N/A</v>
      </c>
      <c r="B1226" s="237" t="e">
        <f>VLOOKUP($G1226,CSVLookups!$B:$R,MATCH(B$1,CSVLookups!$B$1:$R$1,0),FALSE)</f>
        <v>#N/A</v>
      </c>
      <c r="C1226" s="238" t="e">
        <f t="shared" si="19"/>
        <v>#N/A</v>
      </c>
      <c r="D1226" s="238" t="e">
        <f>IF(AND(VALUE(LEFT($A1226,3))=309,LEN($B1226)=3),VLOOKUP(VALUE(MID($B1226,2,2)),_309_Table1,MATCH(MID($B1226,1,1),_309_Table1_ColumnLookup,0),FALSE),
  IF($C1226="309 LCR SummaryA",OneYearSCR,IF($C1226="309 LCR SummaryB",UltimateSCR,IF(VALUE(LEFT($A1226,3))=309,VLOOKUP(VALUE(MID($B1226,2,1)),_309_Table1,MATCH(MID($B1226,1,1),_309_Table1_ColumnLookup,0),FALSE)
+N("309"),
  IF(VALUE(LEFT($A1226,3))=310,VLOOKUP(VALUE(MID($B1226,2,1)),_310_Table1,MATCH(MID($B1226,1,1),_310_Table1_ColumnLookup,0),FALSE)
+N("310"),
  IF(AND(VALUE(LEFT($A1226,3))=311,LEN($I1226)=4),VLOOKUP($I1226,_311_Table1,MATCH($B1226,_311_Table1_ColumnLookup,0),FALSE),
  IF(AND(VALUE(LEFT($A1226,3))=311,OR($B1226="I2",$B1226="J2",$B1226="K2",$B1226="L2")),VLOOKUP('311'!$G$58,_311_Table1,MATCH(MID($B1226,1,1),_311_Table1_ColumnLookup,0),FALSE),
  IF(AND(VALUE(LEFT($A1226,3))=311,RIGHT($B1226,5)="Total"),VLOOKUP('311'!$G$59,_311_Table1,MATCH(MID($B1226,1,1),_311_Table1_ColumnLookup,0),FALSE),
  IF(VALUE(LEFT($A1226,3))=311,VLOOKUP(VALUE(MID($B1226,2,1)),_311_Table1,MATCH(MID($B1226,1,1),_311_Table1_ColumnLookup,0),FALSE)
+N("311"),
  IF(AND(VALUE(LEFT($A1226,3))=312,LEFT($G1226,10)="Unincepted",$B1226="G "),VLOOKUP(" ULO",_312_Table1,MATCH('312'!$N$16,_312_Table1_ColumnLookup,0),FALSE),
  IF(AND(VALUE(LEFT($A1226,3))=312,LEFT($G1226,10)="Unincepted",$B1226="O "),VLOOKUP(" ULO",_312_Table1,MATCH('312'!$V$16,_312_Table1_ColumnLookup,0),FALSE),
  IF(AND(VALUE(LEFT($A1226,3))=312,LEFT($G1226,10)="Unincepted",$B1226="Q "),VLOOKUP(" ULO",_312_Table1,MATCH('312'!$X$16,_312_Table1_ColumnLookup,0),FALSE),
  IF(AND(VALUE(LEFT($A1226,3))=312,LEFT($G1226,10)="Unincepted"),VLOOKUP(" ULO",_312_Table1,MATCH(LEFT($B1226,1),_312_Table1_ColumnLookup,0),FALSE),
  IF(AND(VALUE(LEFT($A1226,3))=312,LEFT($G1226,5)="Total",$B1226="G "),VLOOKUP('312'!$F$80,_312_Table1,MATCH('312'!$N$16,_312_Table1_ColumnLookup,0),FALSE),
  IF(AND(VALUE(LEFT($A1226,3))=312,LEFT($G1226,5)="Total",$B1226="O "),VLOOKUP('312'!$F$80,_312_Table1,MATCH('312'!$V$16,_312_Table1_ColumnLookup,0),FALSE),
  IF(AND(VALUE(LEFT($A1226,3))=312,LEFT($G1226,5)="Total",$B1226="Q "),VLOOKUP('312'!$F$80,_312_Table1,MATCH('312'!$X$16,_312_Table1_ColumnLookup,0),FALSE),
  IF(AND(VALUE(LEFT($A1226,3))=312,LEFT($G1226,5)="Total"),VLOOKUP('312'!$F$80,_312_Table1,MATCH(LEFT($B1226,1),_312_Table1_ColumnLookup,0),FALSE),
  IF(AND(VALUE(LEFT($A1226,3))=312,LEN($I1226)=4,$B1226="G"),VLOOKUP($I1226,_312_Table1,MATCH('312'!$N$16,_312_Table1_ColumnLookup,0),FALSE),
  IF(AND(VALUE(LEFT($A1226,3))=312,LEN($I1226)=4,$B1226="O"),VLOOKUP($I1226,_312_Table1,MATCH('312'!$V$16,_312_Table1_ColumnLookup,0),FALSE),
  IF(AND(VALUE(LEFT($A1226,3))=312,LEN($I1226)=4,$B1226="Q"),VLOOKUP($I1226,_312_Table1,MATCH('312'!$X$16,_312_Table1_ColumnLookup,0),FALSE),
  IF(AND(VALUE(LEFT($A1226,3))=312,LEN($I1226)=4),VLOOKUP($I1226,_312_Table1,MATCH(LEFT($B1226,1),_312_Table1_ColumnLookup,0),FALSE)
+N("312"),
  IF(VALUE(LEFT($A1226,3))=313,VLOOKUP(VALUE(MID($B1226,2,1)),_313_Table1,MATCH(MID($B1226,1,1),_313_Table1_ColumnLookup,0),FALSE)
+N("313"),
  IF(AND(VALUE(LEFT($A1226,3))=314,LEN($B1226)=3),VLOOKUP(VALUE(MID($B1226,2,2)),_314_Table1,MATCH(MID($B1226,1,1),_314_Table1_ColumnLookup,0),FALSE),
  IF(VALUE(LEFT($A1226,3))=314,VLOOKUP(VALUE(MID($B1226,2,1)),_314_Table1,MATCH(MID($B1226,1,1),_314_Table1_ColumnLookup,0),FALSE)
+N("314"),
""))))))))))))))))))))))))</f>
        <v>#N/A</v>
      </c>
      <c r="E1226" s="238" t="e">
        <f>IF(AND(VALUE(LEFT($A1226,3))=309,LEN($B1226)=3),VLOOKUP(VALUE(MID($B1226,2,2)),_309_Table2,MATCH(MID($B1226,1,1),_309_Table2_ColumnLookup,0),FALSE),
  IF($C1226="309 LCR SummaryA",OneYearSCR,IF($C1226="309 LCR SummaryB",UltimateSCR,IF(VALUE(LEFT($A1226,3))=309,VLOOKUP(VALUE(MID($B1226,2,1)),_309_Table2,MATCH(MID($B1226,1,1),_309_Table2_ColumnLookup,0),FALSE)
+N("309"),
  IF(VALUE(LEFT($A1226,3))=310,VLOOKUP(VALUE(MID($B1226,2,1)),_310_Table2,MATCH(MID($B1226,1,1),_310_Table2_ColumnLookup,0),FALSE)
+N("310"),
  IF(AND(VALUE(LEFT($A1226,3))=311,LEN($I1226)=4),VLOOKUP($I1226,_311_Table2,MATCH($B1226,_311_Table2_ColumnLookup,0),FALSE),
  IF(AND(VALUE(LEFT($A1226,3))=311,OR($B1226="I2",$B1226="J2",$B1226="K2",$B1226="L2")),VLOOKUP('311'!$G$58,_311_Table2,MATCH(MID($B1226,1,1),_311_Table2_ColumnLookup,0),FALSE),
  IF(AND(VALUE(LEFT($A1226,3))=311,RIGHT($B1226,5)="Total"),VLOOKUP('311'!$G$59,_311_Table2,MATCH(MID($B1226,1,1),_311_Table2_ColumnLookup,0),FALSE),
  IF(VALUE(LEFT($A1226,3))=311,VLOOKUP(VALUE(MID($B1226,2,1)),_311_Table2,MATCH(MID($B1226,1,1),_311_Table2_ColumnLookup,0),FALSE)
+N("311"),
  IF(AND(VALUE(LEFT($A1226,3))=312,LEFT($G1226,10)="Unincepted",$B1226="G "),VLOOKUP(" ULO",_312_Table2,MATCH('312'!$N$16,_312_Table2_ColumnLookup,0),FALSE),
  IF(AND(VALUE(LEFT($A1226,3))=312,LEFT($G1226,10)="Unincepted",$B1226="O "),VLOOKUP(" ULO",_312_Table2,MATCH('312'!$V$16,_312_Table2_ColumnLookup,0),FALSE),
  IF(AND(VALUE(LEFT($A1226,3))=312,LEFT($G1226,10)="Unincepted",$B1226="Q "),VLOOKUP(" ULO",_312_Table2,MATCH('312'!$X$16,_312_Table2_ColumnLookup,0),FALSE),
  IF(AND(VALUE(LEFT($A1226,3))=312,LEFT($G1226,10)="Unincepted"),VLOOKUP(" ULO",_312_Table2,MATCH(LEFT($B1226,1),_312_Table2_ColumnLookup,0),FALSE),
  IF(AND(VALUE(LEFT($A1226,3))=312,LEFT($G1226,5)="Total",$B1226="G "),VLOOKUP('312'!$F$80,_312_Table2,MATCH('312'!$N$16,_312_Table2_ColumnLookup,0),FALSE),
  IF(AND(VALUE(LEFT($A1226,3))=312,LEFT($G1226,5)="Total",$B1226="O "),VLOOKUP('312'!$F$80,_312_Table2,MATCH('312'!$V$16,_312_Table2_ColumnLookup,0),FALSE),
  IF(AND(VALUE(LEFT($A1226,3))=312,LEFT($G1226,5)="Total",$B1226="Q "),VLOOKUP('312'!$F$80,_312_Table2,MATCH('312'!$X$16,_312_Table2_ColumnLookup,0),FALSE),
  IF(AND(VALUE(LEFT($A1226,3))=312,LEFT($G1226,5)="Total"),VLOOKUP('312'!$F$80,_312_Table2,MATCH(LEFT($B1226,1),_312_Table2_ColumnLookup,0),FALSE),
  IF(AND(VALUE(LEFT($A1226,3))=312,LEN($I1226)=4,$B1226="G"),VLOOKUP($I1226,_312_Table2,MATCH('312'!$N$16,_312_Table2_ColumnLookup,0),FALSE),
  IF(AND(VALUE(LEFT($A1226,3))=312,LEN($I1226)=4,$B1226="O"),VLOOKUP($I1226,_312_Table2,MATCH('312'!$V$16,_312_Table2_ColumnLookup,0),FALSE),
  IF(AND(VALUE(LEFT($A1226,3))=312,LEN($I1226)=4,$B1226="Q"),VLOOKUP($I1226,_312_Table2,MATCH('312'!$X$16,_312_Table2_ColumnLookup,0),FALSE),
  IF(AND(VALUE(LEFT($A1226,3))=312,LEN($I1226)=4),VLOOKUP($I1226,_312_Table2,MATCH(LEFT($B1226,1),_312_Table2_ColumnLookup,0),FALSE)
+N("312"),
  IF(VALUE(LEFT($A1226,3))=313,VLOOKUP(VALUE(MID($B1226,2,1)),_313_Table2,MATCH(MID($B1226,1,1),_313_Table2_ColumnLookup,0),FALSE)
+N("313"),
  IF(AND(VALUE(LEFT($A1226,3))=314,LEN($B1226)=3),VLOOKUP(VALUE(MID($B1226,2,2)),_314_Table2,MATCH(MID($B1226,1,1),_314_Table2_ColumnLookup,0),FALSE),
  IF(VALUE(LEFT($A1226,3))=314,VLOOKUP(VALUE(MID($B1226,2,1)),_314_Table2,MATCH(MID($B1226,1,1),_314_Table2_ColumnLookup,0),FALSE)
+N("314"),
""))))))))))))))))))))))))</f>
        <v>#N/A</v>
      </c>
      <c r="F1226" s="238" t="e">
        <f>IF(AND(VALUE(LEFT($A1226,3))=309,LEN($B1226)=3),VLOOKUP(VALUE(MID($B1226,2,2)),_309_Table3,MATCH(MID($B1226,1,1),_309_Table3_ColumnLookup,0),FALSE),
  IF($C1226="309 LCR SummaryA",OneYearSCR,IF($C1226="309 LCR SummaryB",UltimateSCR,IF(VALUE(LEFT($A1226,3))=309,VLOOKUP(VALUE(MID($B1226,2,1)),_309_Table3,MATCH(MID($B1226,1,1),_309_Table3_ColumnLookup,0),FALSE)
+N("309"),
  IF(VALUE(LEFT($A1226,3))=310,VLOOKUP(VALUE(MID($B1226,2,1)),_310_Table3,MATCH(MID($B1226,1,1),_310_Table3_ColumnLookup,0),FALSE)
+N("310"),
  IF(AND(VALUE(LEFT($A1226,3))=311,LEN($I1226)=4),VLOOKUP($I1226,_311_Table3,MATCH($B1226,_311_Table3_ColumnLookup,0),FALSE),
  IF(AND(VALUE(LEFT($A1226,3))=311,OR($B1226="I2",$B1226="J2",$B1226="K2",$B1226="L2")),VLOOKUP('311'!$G$58,_311_Table3,MATCH(MID($B1226,1,1),_311_Table3_ColumnLookup,0),FALSE),
  IF(AND(VALUE(LEFT($A1226,3))=311,RIGHT($B1226,5)="Total"),VLOOKUP('311'!$G$59,_311_Table3,MATCH(MID($B1226,1,1),_311_Table3_ColumnLookup,0),FALSE),
  IF(VALUE(LEFT($A1226,3))=311,VLOOKUP(VALUE(MID($B1226,2,1)),_311_Table3,MATCH(MID($B1226,1,1),_311_Table3_ColumnLookup,0),FALSE)
+N("311"),
  IF(AND(VALUE(LEFT($A1226,3))=312,LEFT($G1226,10)="Unincepted",$B1226="G "),VLOOKUP(" ULO",_312_Table3,MATCH('312'!$N$16,_312_Table3_ColumnLookup,0),FALSE),
  IF(AND(VALUE(LEFT($A1226,3))=312,LEFT($G1226,10)="Unincepted",$B1226="O "),VLOOKUP(" ULO",_312_Table3,MATCH('312'!$V$16,_312_Table3_ColumnLookup,0),FALSE),
  IF(AND(VALUE(LEFT($A1226,3))=312,LEFT($G1226,10)="Unincepted",$B1226="Q "),VLOOKUP(" ULO",_312_Table3,MATCH('312'!$X$16,_312_Table3_ColumnLookup,0),FALSE),
  IF(AND(VALUE(LEFT($A1226,3))=312,LEFT($G1226,10)="Unincepted"),VLOOKUP(" ULO",_312_Table3,MATCH(LEFT($B1226,1),_312_Table3_ColumnLookup,0),FALSE),
  IF(AND(VALUE(LEFT($A1226,3))=312,LEFT($G1226,5)="Total",$B1226="G "),VLOOKUP('312'!$F$80,_312_Table3,MATCH('312'!$N$16,_312_Table3_ColumnLookup,0),FALSE),
  IF(AND(VALUE(LEFT($A1226,3))=312,LEFT($G1226,5)="Total",$B1226="O "),VLOOKUP('312'!$F$80,_312_Table3,MATCH('312'!$V$16,_312_Table3_ColumnLookup,0),FALSE),
  IF(AND(VALUE(LEFT($A1226,3))=312,LEFT($G1226,5)="Total",$B1226="Q "),VLOOKUP('312'!$F$80,_312_Table3,MATCH('312'!$X$16,_312_Table3_ColumnLookup,0),FALSE),
  IF(AND(VALUE(LEFT($A1226,3))=312,LEFT($G1226,5)="Total"),VLOOKUP('312'!$F$80,_312_Table3,MATCH(LEFT($B1226,1),_312_Table3_ColumnLookup,0),FALSE),
  IF(AND(VALUE(LEFT($A1226,3))=312,LEN($I1226)=4,$B1226="G"),VLOOKUP($I1226,_312_Table3,MATCH('312'!$N$16,_312_Table3_ColumnLookup,0),FALSE),
  IF(AND(VALUE(LEFT($A1226,3))=312,LEN($I1226)=4,$B1226="O"),VLOOKUP($I1226,_312_Table3,MATCH('312'!$V$16,_312_Table3_ColumnLookup,0),FALSE),
  IF(AND(VALUE(LEFT($A1226,3))=312,LEN($I1226)=4,$B1226="Q"),VLOOKUP($I1226,_312_Table3,MATCH('312'!$X$16,_312_Table3_ColumnLookup,0),FALSE),
  IF(AND(VALUE(LEFT($A1226,3))=312,LEN($I1226)=4),VLOOKUP($I1226,_312_Table3,MATCH(LEFT($B1226,1),_312_Table3_ColumnLookup,0),FALSE)
+N("312"),
  IF(VALUE(LEFT($A1226,3))=313,VLOOKUP(VALUE(MID($B1226,2,1)),_313_Table3,MATCH(MID($B1226,1,1),_313_Table3_ColumnLookup,0),FALSE)
+N("313"),
  IF(AND(VALUE(LEFT($A1226,3))=314,LEN($B1226)=3),VLOOKUP(VALUE(MID($B1226,2,2)),_314_Table3,MATCH(MID($B1226,1,1),_314_Table3_ColumnLookup,0),FALSE),
  IF(VALUE(LEFT($A1226,3))=314,VLOOKUP(VALUE(MID($B1226,2,1)),_314_Table3,MATCH(MID($B1226,1,1),_314_Table3_ColumnLookup,0),FALSE)
+N("314"),
""))))))))))))))))))))))))</f>
        <v>#N/A</v>
      </c>
      <c r="H1226" s="321" t="str">
        <f>IFERROR(
IF(ISERROR($D1226)=FALSE,$D1226,IF(ISERROR($E1226)=FALSE,$E1226,IF(ISERROR($F1226)=FALSE,$F1226
+N("012 checkboxes"),
IF(
IF(OR(LEFT($A1226,9)="Syndicate",LEFT($A1226,12)="NewSyndicate"),VLOOKUP($A1226,'012'!$J:$ZW,MATCH("Link to button",'012'!$J$1:$ZW$1,0),0)
+N("309 checkbox"),
IF($C1226="309 LCR Summary0",VLOOKUP("Notes990",'309'!$P:$ZZ,MATCH("Link to button",'309'!$P$1:$ZZ$1,0),0)
+N("313 checkboxes"),
IF($C1226="313 Financial Information0LcmVsScr",IF($C1226="309 LCR Summary0",VLOOKUP("LcmVsScr",'309'!$N:$ZZ,MATCH("Link to button",'309'!$N$1:$ZZ$1,0),0),
IF($C1226="313 Financial Information0LcrDocAttached",IF($C1226="309 LCR Summary0",VLOOKUP("LcrDocAttached",'309'!$N:$ZZ,MATCH("Link to button",'309'!$N$1:$ZZ$1,0),
0)))))))=1,TRUE,FALSE)
))),"")</f>
        <v/>
      </c>
    </row>
    <row r="1227" spans="1:8">
      <c r="A1227" s="237" t="e">
        <f>VLOOKUP($G1227,CSVLookups!$B:$R,MATCH(A$1,CSVLookups!$B$1:$R$1,0),FALSE)</f>
        <v>#N/A</v>
      </c>
      <c r="B1227" s="237" t="e">
        <f>VLOOKUP($G1227,CSVLookups!$B:$R,MATCH(B$1,CSVLookups!$B$1:$R$1,0),FALSE)</f>
        <v>#N/A</v>
      </c>
      <c r="C1227" s="238" t="e">
        <f t="shared" si="19"/>
        <v>#N/A</v>
      </c>
      <c r="D1227" s="238" t="e">
        <f>IF(AND(VALUE(LEFT($A1227,3))=309,LEN($B1227)=3),VLOOKUP(VALUE(MID($B1227,2,2)),_309_Table1,MATCH(MID($B1227,1,1),_309_Table1_ColumnLookup,0),FALSE),
  IF($C1227="309 LCR SummaryA",OneYearSCR,IF($C1227="309 LCR SummaryB",UltimateSCR,IF(VALUE(LEFT($A1227,3))=309,VLOOKUP(VALUE(MID($B1227,2,1)),_309_Table1,MATCH(MID($B1227,1,1),_309_Table1_ColumnLookup,0),FALSE)
+N("309"),
  IF(VALUE(LEFT($A1227,3))=310,VLOOKUP(VALUE(MID($B1227,2,1)),_310_Table1,MATCH(MID($B1227,1,1),_310_Table1_ColumnLookup,0),FALSE)
+N("310"),
  IF(AND(VALUE(LEFT($A1227,3))=311,LEN($I1227)=4),VLOOKUP($I1227,_311_Table1,MATCH($B1227,_311_Table1_ColumnLookup,0),FALSE),
  IF(AND(VALUE(LEFT($A1227,3))=311,OR($B1227="I2",$B1227="J2",$B1227="K2",$B1227="L2")),VLOOKUP('311'!$G$58,_311_Table1,MATCH(MID($B1227,1,1),_311_Table1_ColumnLookup,0),FALSE),
  IF(AND(VALUE(LEFT($A1227,3))=311,RIGHT($B1227,5)="Total"),VLOOKUP('311'!$G$59,_311_Table1,MATCH(MID($B1227,1,1),_311_Table1_ColumnLookup,0),FALSE),
  IF(VALUE(LEFT($A1227,3))=311,VLOOKUP(VALUE(MID($B1227,2,1)),_311_Table1,MATCH(MID($B1227,1,1),_311_Table1_ColumnLookup,0),FALSE)
+N("311"),
  IF(AND(VALUE(LEFT($A1227,3))=312,LEFT($G1227,10)="Unincepted",$B1227="G "),VLOOKUP(" ULO",_312_Table1,MATCH('312'!$N$16,_312_Table1_ColumnLookup,0),FALSE),
  IF(AND(VALUE(LEFT($A1227,3))=312,LEFT($G1227,10)="Unincepted",$B1227="O "),VLOOKUP(" ULO",_312_Table1,MATCH('312'!$V$16,_312_Table1_ColumnLookup,0),FALSE),
  IF(AND(VALUE(LEFT($A1227,3))=312,LEFT($G1227,10)="Unincepted",$B1227="Q "),VLOOKUP(" ULO",_312_Table1,MATCH('312'!$X$16,_312_Table1_ColumnLookup,0),FALSE),
  IF(AND(VALUE(LEFT($A1227,3))=312,LEFT($G1227,10)="Unincepted"),VLOOKUP(" ULO",_312_Table1,MATCH(LEFT($B1227,1),_312_Table1_ColumnLookup,0),FALSE),
  IF(AND(VALUE(LEFT($A1227,3))=312,LEFT($G1227,5)="Total",$B1227="G "),VLOOKUP('312'!$F$80,_312_Table1,MATCH('312'!$N$16,_312_Table1_ColumnLookup,0),FALSE),
  IF(AND(VALUE(LEFT($A1227,3))=312,LEFT($G1227,5)="Total",$B1227="O "),VLOOKUP('312'!$F$80,_312_Table1,MATCH('312'!$V$16,_312_Table1_ColumnLookup,0),FALSE),
  IF(AND(VALUE(LEFT($A1227,3))=312,LEFT($G1227,5)="Total",$B1227="Q "),VLOOKUP('312'!$F$80,_312_Table1,MATCH('312'!$X$16,_312_Table1_ColumnLookup,0),FALSE),
  IF(AND(VALUE(LEFT($A1227,3))=312,LEFT($G1227,5)="Total"),VLOOKUP('312'!$F$80,_312_Table1,MATCH(LEFT($B1227,1),_312_Table1_ColumnLookup,0),FALSE),
  IF(AND(VALUE(LEFT($A1227,3))=312,LEN($I1227)=4,$B1227="G"),VLOOKUP($I1227,_312_Table1,MATCH('312'!$N$16,_312_Table1_ColumnLookup,0),FALSE),
  IF(AND(VALUE(LEFT($A1227,3))=312,LEN($I1227)=4,$B1227="O"),VLOOKUP($I1227,_312_Table1,MATCH('312'!$V$16,_312_Table1_ColumnLookup,0),FALSE),
  IF(AND(VALUE(LEFT($A1227,3))=312,LEN($I1227)=4,$B1227="Q"),VLOOKUP($I1227,_312_Table1,MATCH('312'!$X$16,_312_Table1_ColumnLookup,0),FALSE),
  IF(AND(VALUE(LEFT($A1227,3))=312,LEN($I1227)=4),VLOOKUP($I1227,_312_Table1,MATCH(LEFT($B1227,1),_312_Table1_ColumnLookup,0),FALSE)
+N("312"),
  IF(VALUE(LEFT($A1227,3))=313,VLOOKUP(VALUE(MID($B1227,2,1)),_313_Table1,MATCH(MID($B1227,1,1),_313_Table1_ColumnLookup,0),FALSE)
+N("313"),
  IF(AND(VALUE(LEFT($A1227,3))=314,LEN($B1227)=3),VLOOKUP(VALUE(MID($B1227,2,2)),_314_Table1,MATCH(MID($B1227,1,1),_314_Table1_ColumnLookup,0),FALSE),
  IF(VALUE(LEFT($A1227,3))=314,VLOOKUP(VALUE(MID($B1227,2,1)),_314_Table1,MATCH(MID($B1227,1,1),_314_Table1_ColumnLookup,0),FALSE)
+N("314"),
""))))))))))))))))))))))))</f>
        <v>#N/A</v>
      </c>
      <c r="E1227" s="238" t="e">
        <f>IF(AND(VALUE(LEFT($A1227,3))=309,LEN($B1227)=3),VLOOKUP(VALUE(MID($B1227,2,2)),_309_Table2,MATCH(MID($B1227,1,1),_309_Table2_ColumnLookup,0),FALSE),
  IF($C1227="309 LCR SummaryA",OneYearSCR,IF($C1227="309 LCR SummaryB",UltimateSCR,IF(VALUE(LEFT($A1227,3))=309,VLOOKUP(VALUE(MID($B1227,2,1)),_309_Table2,MATCH(MID($B1227,1,1),_309_Table2_ColumnLookup,0),FALSE)
+N("309"),
  IF(VALUE(LEFT($A1227,3))=310,VLOOKUP(VALUE(MID($B1227,2,1)),_310_Table2,MATCH(MID($B1227,1,1),_310_Table2_ColumnLookup,0),FALSE)
+N("310"),
  IF(AND(VALUE(LEFT($A1227,3))=311,LEN($I1227)=4),VLOOKUP($I1227,_311_Table2,MATCH($B1227,_311_Table2_ColumnLookup,0),FALSE),
  IF(AND(VALUE(LEFT($A1227,3))=311,OR($B1227="I2",$B1227="J2",$B1227="K2",$B1227="L2")),VLOOKUP('311'!$G$58,_311_Table2,MATCH(MID($B1227,1,1),_311_Table2_ColumnLookup,0),FALSE),
  IF(AND(VALUE(LEFT($A1227,3))=311,RIGHT($B1227,5)="Total"),VLOOKUP('311'!$G$59,_311_Table2,MATCH(MID($B1227,1,1),_311_Table2_ColumnLookup,0),FALSE),
  IF(VALUE(LEFT($A1227,3))=311,VLOOKUP(VALUE(MID($B1227,2,1)),_311_Table2,MATCH(MID($B1227,1,1),_311_Table2_ColumnLookup,0),FALSE)
+N("311"),
  IF(AND(VALUE(LEFT($A1227,3))=312,LEFT($G1227,10)="Unincepted",$B1227="G "),VLOOKUP(" ULO",_312_Table2,MATCH('312'!$N$16,_312_Table2_ColumnLookup,0),FALSE),
  IF(AND(VALUE(LEFT($A1227,3))=312,LEFT($G1227,10)="Unincepted",$B1227="O "),VLOOKUP(" ULO",_312_Table2,MATCH('312'!$V$16,_312_Table2_ColumnLookup,0),FALSE),
  IF(AND(VALUE(LEFT($A1227,3))=312,LEFT($G1227,10)="Unincepted",$B1227="Q "),VLOOKUP(" ULO",_312_Table2,MATCH('312'!$X$16,_312_Table2_ColumnLookup,0),FALSE),
  IF(AND(VALUE(LEFT($A1227,3))=312,LEFT($G1227,10)="Unincepted"),VLOOKUP(" ULO",_312_Table2,MATCH(LEFT($B1227,1),_312_Table2_ColumnLookup,0),FALSE),
  IF(AND(VALUE(LEFT($A1227,3))=312,LEFT($G1227,5)="Total",$B1227="G "),VLOOKUP('312'!$F$80,_312_Table2,MATCH('312'!$N$16,_312_Table2_ColumnLookup,0),FALSE),
  IF(AND(VALUE(LEFT($A1227,3))=312,LEFT($G1227,5)="Total",$B1227="O "),VLOOKUP('312'!$F$80,_312_Table2,MATCH('312'!$V$16,_312_Table2_ColumnLookup,0),FALSE),
  IF(AND(VALUE(LEFT($A1227,3))=312,LEFT($G1227,5)="Total",$B1227="Q "),VLOOKUP('312'!$F$80,_312_Table2,MATCH('312'!$X$16,_312_Table2_ColumnLookup,0),FALSE),
  IF(AND(VALUE(LEFT($A1227,3))=312,LEFT($G1227,5)="Total"),VLOOKUP('312'!$F$80,_312_Table2,MATCH(LEFT($B1227,1),_312_Table2_ColumnLookup,0),FALSE),
  IF(AND(VALUE(LEFT($A1227,3))=312,LEN($I1227)=4,$B1227="G"),VLOOKUP($I1227,_312_Table2,MATCH('312'!$N$16,_312_Table2_ColumnLookup,0),FALSE),
  IF(AND(VALUE(LEFT($A1227,3))=312,LEN($I1227)=4,$B1227="O"),VLOOKUP($I1227,_312_Table2,MATCH('312'!$V$16,_312_Table2_ColumnLookup,0),FALSE),
  IF(AND(VALUE(LEFT($A1227,3))=312,LEN($I1227)=4,$B1227="Q"),VLOOKUP($I1227,_312_Table2,MATCH('312'!$X$16,_312_Table2_ColumnLookup,0),FALSE),
  IF(AND(VALUE(LEFT($A1227,3))=312,LEN($I1227)=4),VLOOKUP($I1227,_312_Table2,MATCH(LEFT($B1227,1),_312_Table2_ColumnLookup,0),FALSE)
+N("312"),
  IF(VALUE(LEFT($A1227,3))=313,VLOOKUP(VALUE(MID($B1227,2,1)),_313_Table2,MATCH(MID($B1227,1,1),_313_Table2_ColumnLookup,0),FALSE)
+N("313"),
  IF(AND(VALUE(LEFT($A1227,3))=314,LEN($B1227)=3),VLOOKUP(VALUE(MID($B1227,2,2)),_314_Table2,MATCH(MID($B1227,1,1),_314_Table2_ColumnLookup,0),FALSE),
  IF(VALUE(LEFT($A1227,3))=314,VLOOKUP(VALUE(MID($B1227,2,1)),_314_Table2,MATCH(MID($B1227,1,1),_314_Table2_ColumnLookup,0),FALSE)
+N("314"),
""))))))))))))))))))))))))</f>
        <v>#N/A</v>
      </c>
      <c r="F1227" s="238" t="e">
        <f>IF(AND(VALUE(LEFT($A1227,3))=309,LEN($B1227)=3),VLOOKUP(VALUE(MID($B1227,2,2)),_309_Table3,MATCH(MID($B1227,1,1),_309_Table3_ColumnLookup,0),FALSE),
  IF($C1227="309 LCR SummaryA",OneYearSCR,IF($C1227="309 LCR SummaryB",UltimateSCR,IF(VALUE(LEFT($A1227,3))=309,VLOOKUP(VALUE(MID($B1227,2,1)),_309_Table3,MATCH(MID($B1227,1,1),_309_Table3_ColumnLookup,0),FALSE)
+N("309"),
  IF(VALUE(LEFT($A1227,3))=310,VLOOKUP(VALUE(MID($B1227,2,1)),_310_Table3,MATCH(MID($B1227,1,1),_310_Table3_ColumnLookup,0),FALSE)
+N("310"),
  IF(AND(VALUE(LEFT($A1227,3))=311,LEN($I1227)=4),VLOOKUP($I1227,_311_Table3,MATCH($B1227,_311_Table3_ColumnLookup,0),FALSE),
  IF(AND(VALUE(LEFT($A1227,3))=311,OR($B1227="I2",$B1227="J2",$B1227="K2",$B1227="L2")),VLOOKUP('311'!$G$58,_311_Table3,MATCH(MID($B1227,1,1),_311_Table3_ColumnLookup,0),FALSE),
  IF(AND(VALUE(LEFT($A1227,3))=311,RIGHT($B1227,5)="Total"),VLOOKUP('311'!$G$59,_311_Table3,MATCH(MID($B1227,1,1),_311_Table3_ColumnLookup,0),FALSE),
  IF(VALUE(LEFT($A1227,3))=311,VLOOKUP(VALUE(MID($B1227,2,1)),_311_Table3,MATCH(MID($B1227,1,1),_311_Table3_ColumnLookup,0),FALSE)
+N("311"),
  IF(AND(VALUE(LEFT($A1227,3))=312,LEFT($G1227,10)="Unincepted",$B1227="G "),VLOOKUP(" ULO",_312_Table3,MATCH('312'!$N$16,_312_Table3_ColumnLookup,0),FALSE),
  IF(AND(VALUE(LEFT($A1227,3))=312,LEFT($G1227,10)="Unincepted",$B1227="O "),VLOOKUP(" ULO",_312_Table3,MATCH('312'!$V$16,_312_Table3_ColumnLookup,0),FALSE),
  IF(AND(VALUE(LEFT($A1227,3))=312,LEFT($G1227,10)="Unincepted",$B1227="Q "),VLOOKUP(" ULO",_312_Table3,MATCH('312'!$X$16,_312_Table3_ColumnLookup,0),FALSE),
  IF(AND(VALUE(LEFT($A1227,3))=312,LEFT($G1227,10)="Unincepted"),VLOOKUP(" ULO",_312_Table3,MATCH(LEFT($B1227,1),_312_Table3_ColumnLookup,0),FALSE),
  IF(AND(VALUE(LEFT($A1227,3))=312,LEFT($G1227,5)="Total",$B1227="G "),VLOOKUP('312'!$F$80,_312_Table3,MATCH('312'!$N$16,_312_Table3_ColumnLookup,0),FALSE),
  IF(AND(VALUE(LEFT($A1227,3))=312,LEFT($G1227,5)="Total",$B1227="O "),VLOOKUP('312'!$F$80,_312_Table3,MATCH('312'!$V$16,_312_Table3_ColumnLookup,0),FALSE),
  IF(AND(VALUE(LEFT($A1227,3))=312,LEFT($G1227,5)="Total",$B1227="Q "),VLOOKUP('312'!$F$80,_312_Table3,MATCH('312'!$X$16,_312_Table3_ColumnLookup,0),FALSE),
  IF(AND(VALUE(LEFT($A1227,3))=312,LEFT($G1227,5)="Total"),VLOOKUP('312'!$F$80,_312_Table3,MATCH(LEFT($B1227,1),_312_Table3_ColumnLookup,0),FALSE),
  IF(AND(VALUE(LEFT($A1227,3))=312,LEN($I1227)=4,$B1227="G"),VLOOKUP($I1227,_312_Table3,MATCH('312'!$N$16,_312_Table3_ColumnLookup,0),FALSE),
  IF(AND(VALUE(LEFT($A1227,3))=312,LEN($I1227)=4,$B1227="O"),VLOOKUP($I1227,_312_Table3,MATCH('312'!$V$16,_312_Table3_ColumnLookup,0),FALSE),
  IF(AND(VALUE(LEFT($A1227,3))=312,LEN($I1227)=4,$B1227="Q"),VLOOKUP($I1227,_312_Table3,MATCH('312'!$X$16,_312_Table3_ColumnLookup,0),FALSE),
  IF(AND(VALUE(LEFT($A1227,3))=312,LEN($I1227)=4),VLOOKUP($I1227,_312_Table3,MATCH(LEFT($B1227,1),_312_Table3_ColumnLookup,0),FALSE)
+N("312"),
  IF(VALUE(LEFT($A1227,3))=313,VLOOKUP(VALUE(MID($B1227,2,1)),_313_Table3,MATCH(MID($B1227,1,1),_313_Table3_ColumnLookup,0),FALSE)
+N("313"),
  IF(AND(VALUE(LEFT($A1227,3))=314,LEN($B1227)=3),VLOOKUP(VALUE(MID($B1227,2,2)),_314_Table3,MATCH(MID($B1227,1,1),_314_Table3_ColumnLookup,0),FALSE),
  IF(VALUE(LEFT($A1227,3))=314,VLOOKUP(VALUE(MID($B1227,2,1)),_314_Table3,MATCH(MID($B1227,1,1),_314_Table3_ColumnLookup,0),FALSE)
+N("314"),
""))))))))))))))))))))))))</f>
        <v>#N/A</v>
      </c>
      <c r="H1227" s="321" t="str">
        <f>IFERROR(
IF(ISERROR($D1227)=FALSE,$D1227,IF(ISERROR($E1227)=FALSE,$E1227,IF(ISERROR($F1227)=FALSE,$F1227
+N("012 checkboxes"),
IF(
IF(OR(LEFT($A1227,9)="Syndicate",LEFT($A1227,12)="NewSyndicate"),VLOOKUP($A1227,'012'!$J:$ZW,MATCH("Link to button",'012'!$J$1:$ZW$1,0),0)
+N("309 checkbox"),
IF($C1227="309 LCR Summary0",VLOOKUP("Notes990",'309'!$P:$ZZ,MATCH("Link to button",'309'!$P$1:$ZZ$1,0),0)
+N("313 checkboxes"),
IF($C1227="313 Financial Information0LcmVsScr",IF($C1227="309 LCR Summary0",VLOOKUP("LcmVsScr",'309'!$N:$ZZ,MATCH("Link to button",'309'!$N$1:$ZZ$1,0),0),
IF($C1227="313 Financial Information0LcrDocAttached",IF($C1227="309 LCR Summary0",VLOOKUP("LcrDocAttached",'309'!$N:$ZZ,MATCH("Link to button",'309'!$N$1:$ZZ$1,0),
0)))))))=1,TRUE,FALSE)
))),"")</f>
        <v/>
      </c>
    </row>
    <row r="1228" spans="1:8">
      <c r="A1228" s="237" t="e">
        <f>VLOOKUP($G1228,CSVLookups!$B:$R,MATCH(A$1,CSVLookups!$B$1:$R$1,0),FALSE)</f>
        <v>#N/A</v>
      </c>
      <c r="B1228" s="237" t="e">
        <f>VLOOKUP($G1228,CSVLookups!$B:$R,MATCH(B$1,CSVLookups!$B$1:$R$1,0),FALSE)</f>
        <v>#N/A</v>
      </c>
      <c r="C1228" s="238" t="e">
        <f t="shared" si="19"/>
        <v>#N/A</v>
      </c>
      <c r="D1228" s="238" t="e">
        <f>IF(AND(VALUE(LEFT($A1228,3))=309,LEN($B1228)=3),VLOOKUP(VALUE(MID($B1228,2,2)),_309_Table1,MATCH(MID($B1228,1,1),_309_Table1_ColumnLookup,0),FALSE),
  IF($C1228="309 LCR SummaryA",OneYearSCR,IF($C1228="309 LCR SummaryB",UltimateSCR,IF(VALUE(LEFT($A1228,3))=309,VLOOKUP(VALUE(MID($B1228,2,1)),_309_Table1,MATCH(MID($B1228,1,1),_309_Table1_ColumnLookup,0),FALSE)
+N("309"),
  IF(VALUE(LEFT($A1228,3))=310,VLOOKUP(VALUE(MID($B1228,2,1)),_310_Table1,MATCH(MID($B1228,1,1),_310_Table1_ColumnLookup,0),FALSE)
+N("310"),
  IF(AND(VALUE(LEFT($A1228,3))=311,LEN($I1228)=4),VLOOKUP($I1228,_311_Table1,MATCH($B1228,_311_Table1_ColumnLookup,0),FALSE),
  IF(AND(VALUE(LEFT($A1228,3))=311,OR($B1228="I2",$B1228="J2",$B1228="K2",$B1228="L2")),VLOOKUP('311'!$G$58,_311_Table1,MATCH(MID($B1228,1,1),_311_Table1_ColumnLookup,0),FALSE),
  IF(AND(VALUE(LEFT($A1228,3))=311,RIGHT($B1228,5)="Total"),VLOOKUP('311'!$G$59,_311_Table1,MATCH(MID($B1228,1,1),_311_Table1_ColumnLookup,0),FALSE),
  IF(VALUE(LEFT($A1228,3))=311,VLOOKUP(VALUE(MID($B1228,2,1)),_311_Table1,MATCH(MID($B1228,1,1),_311_Table1_ColumnLookup,0),FALSE)
+N("311"),
  IF(AND(VALUE(LEFT($A1228,3))=312,LEFT($G1228,10)="Unincepted",$B1228="G "),VLOOKUP(" ULO",_312_Table1,MATCH('312'!$N$16,_312_Table1_ColumnLookup,0),FALSE),
  IF(AND(VALUE(LEFT($A1228,3))=312,LEFT($G1228,10)="Unincepted",$B1228="O "),VLOOKUP(" ULO",_312_Table1,MATCH('312'!$V$16,_312_Table1_ColumnLookup,0),FALSE),
  IF(AND(VALUE(LEFT($A1228,3))=312,LEFT($G1228,10)="Unincepted",$B1228="Q "),VLOOKUP(" ULO",_312_Table1,MATCH('312'!$X$16,_312_Table1_ColumnLookup,0),FALSE),
  IF(AND(VALUE(LEFT($A1228,3))=312,LEFT($G1228,10)="Unincepted"),VLOOKUP(" ULO",_312_Table1,MATCH(LEFT($B1228,1),_312_Table1_ColumnLookup,0),FALSE),
  IF(AND(VALUE(LEFT($A1228,3))=312,LEFT($G1228,5)="Total",$B1228="G "),VLOOKUP('312'!$F$80,_312_Table1,MATCH('312'!$N$16,_312_Table1_ColumnLookup,0),FALSE),
  IF(AND(VALUE(LEFT($A1228,3))=312,LEFT($G1228,5)="Total",$B1228="O "),VLOOKUP('312'!$F$80,_312_Table1,MATCH('312'!$V$16,_312_Table1_ColumnLookup,0),FALSE),
  IF(AND(VALUE(LEFT($A1228,3))=312,LEFT($G1228,5)="Total",$B1228="Q "),VLOOKUP('312'!$F$80,_312_Table1,MATCH('312'!$X$16,_312_Table1_ColumnLookup,0),FALSE),
  IF(AND(VALUE(LEFT($A1228,3))=312,LEFT($G1228,5)="Total"),VLOOKUP('312'!$F$80,_312_Table1,MATCH(LEFT($B1228,1),_312_Table1_ColumnLookup,0),FALSE),
  IF(AND(VALUE(LEFT($A1228,3))=312,LEN($I1228)=4,$B1228="G"),VLOOKUP($I1228,_312_Table1,MATCH('312'!$N$16,_312_Table1_ColumnLookup,0),FALSE),
  IF(AND(VALUE(LEFT($A1228,3))=312,LEN($I1228)=4,$B1228="O"),VLOOKUP($I1228,_312_Table1,MATCH('312'!$V$16,_312_Table1_ColumnLookup,0),FALSE),
  IF(AND(VALUE(LEFT($A1228,3))=312,LEN($I1228)=4,$B1228="Q"),VLOOKUP($I1228,_312_Table1,MATCH('312'!$X$16,_312_Table1_ColumnLookup,0),FALSE),
  IF(AND(VALUE(LEFT($A1228,3))=312,LEN($I1228)=4),VLOOKUP($I1228,_312_Table1,MATCH(LEFT($B1228,1),_312_Table1_ColumnLookup,0),FALSE)
+N("312"),
  IF(VALUE(LEFT($A1228,3))=313,VLOOKUP(VALUE(MID($B1228,2,1)),_313_Table1,MATCH(MID($B1228,1,1),_313_Table1_ColumnLookup,0),FALSE)
+N("313"),
  IF(AND(VALUE(LEFT($A1228,3))=314,LEN($B1228)=3),VLOOKUP(VALUE(MID($B1228,2,2)),_314_Table1,MATCH(MID($B1228,1,1),_314_Table1_ColumnLookup,0),FALSE),
  IF(VALUE(LEFT($A1228,3))=314,VLOOKUP(VALUE(MID($B1228,2,1)),_314_Table1,MATCH(MID($B1228,1,1),_314_Table1_ColumnLookup,0),FALSE)
+N("314"),
""))))))))))))))))))))))))</f>
        <v>#N/A</v>
      </c>
      <c r="E1228" s="238" t="e">
        <f>IF(AND(VALUE(LEFT($A1228,3))=309,LEN($B1228)=3),VLOOKUP(VALUE(MID($B1228,2,2)),_309_Table2,MATCH(MID($B1228,1,1),_309_Table2_ColumnLookup,0),FALSE),
  IF($C1228="309 LCR SummaryA",OneYearSCR,IF($C1228="309 LCR SummaryB",UltimateSCR,IF(VALUE(LEFT($A1228,3))=309,VLOOKUP(VALUE(MID($B1228,2,1)),_309_Table2,MATCH(MID($B1228,1,1),_309_Table2_ColumnLookup,0),FALSE)
+N("309"),
  IF(VALUE(LEFT($A1228,3))=310,VLOOKUP(VALUE(MID($B1228,2,1)),_310_Table2,MATCH(MID($B1228,1,1),_310_Table2_ColumnLookup,0),FALSE)
+N("310"),
  IF(AND(VALUE(LEFT($A1228,3))=311,LEN($I1228)=4),VLOOKUP($I1228,_311_Table2,MATCH($B1228,_311_Table2_ColumnLookup,0),FALSE),
  IF(AND(VALUE(LEFT($A1228,3))=311,OR($B1228="I2",$B1228="J2",$B1228="K2",$B1228="L2")),VLOOKUP('311'!$G$58,_311_Table2,MATCH(MID($B1228,1,1),_311_Table2_ColumnLookup,0),FALSE),
  IF(AND(VALUE(LEFT($A1228,3))=311,RIGHT($B1228,5)="Total"),VLOOKUP('311'!$G$59,_311_Table2,MATCH(MID($B1228,1,1),_311_Table2_ColumnLookup,0),FALSE),
  IF(VALUE(LEFT($A1228,3))=311,VLOOKUP(VALUE(MID($B1228,2,1)),_311_Table2,MATCH(MID($B1228,1,1),_311_Table2_ColumnLookup,0),FALSE)
+N("311"),
  IF(AND(VALUE(LEFT($A1228,3))=312,LEFT($G1228,10)="Unincepted",$B1228="G "),VLOOKUP(" ULO",_312_Table2,MATCH('312'!$N$16,_312_Table2_ColumnLookup,0),FALSE),
  IF(AND(VALUE(LEFT($A1228,3))=312,LEFT($G1228,10)="Unincepted",$B1228="O "),VLOOKUP(" ULO",_312_Table2,MATCH('312'!$V$16,_312_Table2_ColumnLookup,0),FALSE),
  IF(AND(VALUE(LEFT($A1228,3))=312,LEFT($G1228,10)="Unincepted",$B1228="Q "),VLOOKUP(" ULO",_312_Table2,MATCH('312'!$X$16,_312_Table2_ColumnLookup,0),FALSE),
  IF(AND(VALUE(LEFT($A1228,3))=312,LEFT($G1228,10)="Unincepted"),VLOOKUP(" ULO",_312_Table2,MATCH(LEFT($B1228,1),_312_Table2_ColumnLookup,0),FALSE),
  IF(AND(VALUE(LEFT($A1228,3))=312,LEFT($G1228,5)="Total",$B1228="G "),VLOOKUP('312'!$F$80,_312_Table2,MATCH('312'!$N$16,_312_Table2_ColumnLookup,0),FALSE),
  IF(AND(VALUE(LEFT($A1228,3))=312,LEFT($G1228,5)="Total",$B1228="O "),VLOOKUP('312'!$F$80,_312_Table2,MATCH('312'!$V$16,_312_Table2_ColumnLookup,0),FALSE),
  IF(AND(VALUE(LEFT($A1228,3))=312,LEFT($G1228,5)="Total",$B1228="Q "),VLOOKUP('312'!$F$80,_312_Table2,MATCH('312'!$X$16,_312_Table2_ColumnLookup,0),FALSE),
  IF(AND(VALUE(LEFT($A1228,3))=312,LEFT($G1228,5)="Total"),VLOOKUP('312'!$F$80,_312_Table2,MATCH(LEFT($B1228,1),_312_Table2_ColumnLookup,0),FALSE),
  IF(AND(VALUE(LEFT($A1228,3))=312,LEN($I1228)=4,$B1228="G"),VLOOKUP($I1228,_312_Table2,MATCH('312'!$N$16,_312_Table2_ColumnLookup,0),FALSE),
  IF(AND(VALUE(LEFT($A1228,3))=312,LEN($I1228)=4,$B1228="O"),VLOOKUP($I1228,_312_Table2,MATCH('312'!$V$16,_312_Table2_ColumnLookup,0),FALSE),
  IF(AND(VALUE(LEFT($A1228,3))=312,LEN($I1228)=4,$B1228="Q"),VLOOKUP($I1228,_312_Table2,MATCH('312'!$X$16,_312_Table2_ColumnLookup,0),FALSE),
  IF(AND(VALUE(LEFT($A1228,3))=312,LEN($I1228)=4),VLOOKUP($I1228,_312_Table2,MATCH(LEFT($B1228,1),_312_Table2_ColumnLookup,0),FALSE)
+N("312"),
  IF(VALUE(LEFT($A1228,3))=313,VLOOKUP(VALUE(MID($B1228,2,1)),_313_Table2,MATCH(MID($B1228,1,1),_313_Table2_ColumnLookup,0),FALSE)
+N("313"),
  IF(AND(VALUE(LEFT($A1228,3))=314,LEN($B1228)=3),VLOOKUP(VALUE(MID($B1228,2,2)),_314_Table2,MATCH(MID($B1228,1,1),_314_Table2_ColumnLookup,0),FALSE),
  IF(VALUE(LEFT($A1228,3))=314,VLOOKUP(VALUE(MID($B1228,2,1)),_314_Table2,MATCH(MID($B1228,1,1),_314_Table2_ColumnLookup,0),FALSE)
+N("314"),
""))))))))))))))))))))))))</f>
        <v>#N/A</v>
      </c>
      <c r="F1228" s="238" t="e">
        <f>IF(AND(VALUE(LEFT($A1228,3))=309,LEN($B1228)=3),VLOOKUP(VALUE(MID($B1228,2,2)),_309_Table3,MATCH(MID($B1228,1,1),_309_Table3_ColumnLookup,0),FALSE),
  IF($C1228="309 LCR SummaryA",OneYearSCR,IF($C1228="309 LCR SummaryB",UltimateSCR,IF(VALUE(LEFT($A1228,3))=309,VLOOKUP(VALUE(MID($B1228,2,1)),_309_Table3,MATCH(MID($B1228,1,1),_309_Table3_ColumnLookup,0),FALSE)
+N("309"),
  IF(VALUE(LEFT($A1228,3))=310,VLOOKUP(VALUE(MID($B1228,2,1)),_310_Table3,MATCH(MID($B1228,1,1),_310_Table3_ColumnLookup,0),FALSE)
+N("310"),
  IF(AND(VALUE(LEFT($A1228,3))=311,LEN($I1228)=4),VLOOKUP($I1228,_311_Table3,MATCH($B1228,_311_Table3_ColumnLookup,0),FALSE),
  IF(AND(VALUE(LEFT($A1228,3))=311,OR($B1228="I2",$B1228="J2",$B1228="K2",$B1228="L2")),VLOOKUP('311'!$G$58,_311_Table3,MATCH(MID($B1228,1,1),_311_Table3_ColumnLookup,0),FALSE),
  IF(AND(VALUE(LEFT($A1228,3))=311,RIGHT($B1228,5)="Total"),VLOOKUP('311'!$G$59,_311_Table3,MATCH(MID($B1228,1,1),_311_Table3_ColumnLookup,0),FALSE),
  IF(VALUE(LEFT($A1228,3))=311,VLOOKUP(VALUE(MID($B1228,2,1)),_311_Table3,MATCH(MID($B1228,1,1),_311_Table3_ColumnLookup,0),FALSE)
+N("311"),
  IF(AND(VALUE(LEFT($A1228,3))=312,LEFT($G1228,10)="Unincepted",$B1228="G "),VLOOKUP(" ULO",_312_Table3,MATCH('312'!$N$16,_312_Table3_ColumnLookup,0),FALSE),
  IF(AND(VALUE(LEFT($A1228,3))=312,LEFT($G1228,10)="Unincepted",$B1228="O "),VLOOKUP(" ULO",_312_Table3,MATCH('312'!$V$16,_312_Table3_ColumnLookup,0),FALSE),
  IF(AND(VALUE(LEFT($A1228,3))=312,LEFT($G1228,10)="Unincepted",$B1228="Q "),VLOOKUP(" ULO",_312_Table3,MATCH('312'!$X$16,_312_Table3_ColumnLookup,0),FALSE),
  IF(AND(VALUE(LEFT($A1228,3))=312,LEFT($G1228,10)="Unincepted"),VLOOKUP(" ULO",_312_Table3,MATCH(LEFT($B1228,1),_312_Table3_ColumnLookup,0),FALSE),
  IF(AND(VALUE(LEFT($A1228,3))=312,LEFT($G1228,5)="Total",$B1228="G "),VLOOKUP('312'!$F$80,_312_Table3,MATCH('312'!$N$16,_312_Table3_ColumnLookup,0),FALSE),
  IF(AND(VALUE(LEFT($A1228,3))=312,LEFT($G1228,5)="Total",$B1228="O "),VLOOKUP('312'!$F$80,_312_Table3,MATCH('312'!$V$16,_312_Table3_ColumnLookup,0),FALSE),
  IF(AND(VALUE(LEFT($A1228,3))=312,LEFT($G1228,5)="Total",$B1228="Q "),VLOOKUP('312'!$F$80,_312_Table3,MATCH('312'!$X$16,_312_Table3_ColumnLookup,0),FALSE),
  IF(AND(VALUE(LEFT($A1228,3))=312,LEFT($G1228,5)="Total"),VLOOKUP('312'!$F$80,_312_Table3,MATCH(LEFT($B1228,1),_312_Table3_ColumnLookup,0),FALSE),
  IF(AND(VALUE(LEFT($A1228,3))=312,LEN($I1228)=4,$B1228="G"),VLOOKUP($I1228,_312_Table3,MATCH('312'!$N$16,_312_Table3_ColumnLookup,0),FALSE),
  IF(AND(VALUE(LEFT($A1228,3))=312,LEN($I1228)=4,$B1228="O"),VLOOKUP($I1228,_312_Table3,MATCH('312'!$V$16,_312_Table3_ColumnLookup,0),FALSE),
  IF(AND(VALUE(LEFT($A1228,3))=312,LEN($I1228)=4,$B1228="Q"),VLOOKUP($I1228,_312_Table3,MATCH('312'!$X$16,_312_Table3_ColumnLookup,0),FALSE),
  IF(AND(VALUE(LEFT($A1228,3))=312,LEN($I1228)=4),VLOOKUP($I1228,_312_Table3,MATCH(LEFT($B1228,1),_312_Table3_ColumnLookup,0),FALSE)
+N("312"),
  IF(VALUE(LEFT($A1228,3))=313,VLOOKUP(VALUE(MID($B1228,2,1)),_313_Table3,MATCH(MID($B1228,1,1),_313_Table3_ColumnLookup,0),FALSE)
+N("313"),
  IF(AND(VALUE(LEFT($A1228,3))=314,LEN($B1228)=3),VLOOKUP(VALUE(MID($B1228,2,2)),_314_Table3,MATCH(MID($B1228,1,1),_314_Table3_ColumnLookup,0),FALSE),
  IF(VALUE(LEFT($A1228,3))=314,VLOOKUP(VALUE(MID($B1228,2,1)),_314_Table3,MATCH(MID($B1228,1,1),_314_Table3_ColumnLookup,0),FALSE)
+N("314"),
""))))))))))))))))))))))))</f>
        <v>#N/A</v>
      </c>
      <c r="H1228" s="321" t="str">
        <f>IFERROR(
IF(ISERROR($D1228)=FALSE,$D1228,IF(ISERROR($E1228)=FALSE,$E1228,IF(ISERROR($F1228)=FALSE,$F1228
+N("012 checkboxes"),
IF(
IF(OR(LEFT($A1228,9)="Syndicate",LEFT($A1228,12)="NewSyndicate"),VLOOKUP($A1228,'012'!$J:$ZW,MATCH("Link to button",'012'!$J$1:$ZW$1,0),0)
+N("309 checkbox"),
IF($C1228="309 LCR Summary0",VLOOKUP("Notes990",'309'!$P:$ZZ,MATCH("Link to button",'309'!$P$1:$ZZ$1,0),0)
+N("313 checkboxes"),
IF($C1228="313 Financial Information0LcmVsScr",IF($C1228="309 LCR Summary0",VLOOKUP("LcmVsScr",'309'!$N:$ZZ,MATCH("Link to button",'309'!$N$1:$ZZ$1,0),0),
IF($C1228="313 Financial Information0LcrDocAttached",IF($C1228="309 LCR Summary0",VLOOKUP("LcrDocAttached",'309'!$N:$ZZ,MATCH("Link to button",'309'!$N$1:$ZZ$1,0),
0)))))))=1,TRUE,FALSE)
))),"")</f>
        <v/>
      </c>
    </row>
    <row r="1229" spans="1:8">
      <c r="A1229" s="237" t="e">
        <f>VLOOKUP($G1229,CSVLookups!$B:$R,MATCH(A$1,CSVLookups!$B$1:$R$1,0),FALSE)</f>
        <v>#N/A</v>
      </c>
      <c r="B1229" s="237" t="e">
        <f>VLOOKUP($G1229,CSVLookups!$B:$R,MATCH(B$1,CSVLookups!$B$1:$R$1,0),FALSE)</f>
        <v>#N/A</v>
      </c>
      <c r="C1229" s="238" t="e">
        <f t="shared" si="19"/>
        <v>#N/A</v>
      </c>
      <c r="D1229" s="238" t="e">
        <f>IF(AND(VALUE(LEFT($A1229,3))=309,LEN($B1229)=3),VLOOKUP(VALUE(MID($B1229,2,2)),_309_Table1,MATCH(MID($B1229,1,1),_309_Table1_ColumnLookup,0),FALSE),
  IF($C1229="309 LCR SummaryA",OneYearSCR,IF($C1229="309 LCR SummaryB",UltimateSCR,IF(VALUE(LEFT($A1229,3))=309,VLOOKUP(VALUE(MID($B1229,2,1)),_309_Table1,MATCH(MID($B1229,1,1),_309_Table1_ColumnLookup,0),FALSE)
+N("309"),
  IF(VALUE(LEFT($A1229,3))=310,VLOOKUP(VALUE(MID($B1229,2,1)),_310_Table1,MATCH(MID($B1229,1,1),_310_Table1_ColumnLookup,0),FALSE)
+N("310"),
  IF(AND(VALUE(LEFT($A1229,3))=311,LEN($I1229)=4),VLOOKUP($I1229,_311_Table1,MATCH($B1229,_311_Table1_ColumnLookup,0),FALSE),
  IF(AND(VALUE(LEFT($A1229,3))=311,OR($B1229="I2",$B1229="J2",$B1229="K2",$B1229="L2")),VLOOKUP('311'!$G$58,_311_Table1,MATCH(MID($B1229,1,1),_311_Table1_ColumnLookup,0),FALSE),
  IF(AND(VALUE(LEFT($A1229,3))=311,RIGHT($B1229,5)="Total"),VLOOKUP('311'!$G$59,_311_Table1,MATCH(MID($B1229,1,1),_311_Table1_ColumnLookup,0),FALSE),
  IF(VALUE(LEFT($A1229,3))=311,VLOOKUP(VALUE(MID($B1229,2,1)),_311_Table1,MATCH(MID($B1229,1,1),_311_Table1_ColumnLookup,0),FALSE)
+N("311"),
  IF(AND(VALUE(LEFT($A1229,3))=312,LEFT($G1229,10)="Unincepted",$B1229="G "),VLOOKUP(" ULO",_312_Table1,MATCH('312'!$N$16,_312_Table1_ColumnLookup,0),FALSE),
  IF(AND(VALUE(LEFT($A1229,3))=312,LEFT($G1229,10)="Unincepted",$B1229="O "),VLOOKUP(" ULO",_312_Table1,MATCH('312'!$V$16,_312_Table1_ColumnLookup,0),FALSE),
  IF(AND(VALUE(LEFT($A1229,3))=312,LEFT($G1229,10)="Unincepted",$B1229="Q "),VLOOKUP(" ULO",_312_Table1,MATCH('312'!$X$16,_312_Table1_ColumnLookup,0),FALSE),
  IF(AND(VALUE(LEFT($A1229,3))=312,LEFT($G1229,10)="Unincepted"),VLOOKUP(" ULO",_312_Table1,MATCH(LEFT($B1229,1),_312_Table1_ColumnLookup,0),FALSE),
  IF(AND(VALUE(LEFT($A1229,3))=312,LEFT($G1229,5)="Total",$B1229="G "),VLOOKUP('312'!$F$80,_312_Table1,MATCH('312'!$N$16,_312_Table1_ColumnLookup,0),FALSE),
  IF(AND(VALUE(LEFT($A1229,3))=312,LEFT($G1229,5)="Total",$B1229="O "),VLOOKUP('312'!$F$80,_312_Table1,MATCH('312'!$V$16,_312_Table1_ColumnLookup,0),FALSE),
  IF(AND(VALUE(LEFT($A1229,3))=312,LEFT($G1229,5)="Total",$B1229="Q "),VLOOKUP('312'!$F$80,_312_Table1,MATCH('312'!$X$16,_312_Table1_ColumnLookup,0),FALSE),
  IF(AND(VALUE(LEFT($A1229,3))=312,LEFT($G1229,5)="Total"),VLOOKUP('312'!$F$80,_312_Table1,MATCH(LEFT($B1229,1),_312_Table1_ColumnLookup,0),FALSE),
  IF(AND(VALUE(LEFT($A1229,3))=312,LEN($I1229)=4,$B1229="G"),VLOOKUP($I1229,_312_Table1,MATCH('312'!$N$16,_312_Table1_ColumnLookup,0),FALSE),
  IF(AND(VALUE(LEFT($A1229,3))=312,LEN($I1229)=4,$B1229="O"),VLOOKUP($I1229,_312_Table1,MATCH('312'!$V$16,_312_Table1_ColumnLookup,0),FALSE),
  IF(AND(VALUE(LEFT($A1229,3))=312,LEN($I1229)=4,$B1229="Q"),VLOOKUP($I1229,_312_Table1,MATCH('312'!$X$16,_312_Table1_ColumnLookup,0),FALSE),
  IF(AND(VALUE(LEFT($A1229,3))=312,LEN($I1229)=4),VLOOKUP($I1229,_312_Table1,MATCH(LEFT($B1229,1),_312_Table1_ColumnLookup,0),FALSE)
+N("312"),
  IF(VALUE(LEFT($A1229,3))=313,VLOOKUP(VALUE(MID($B1229,2,1)),_313_Table1,MATCH(MID($B1229,1,1),_313_Table1_ColumnLookup,0),FALSE)
+N("313"),
  IF(AND(VALUE(LEFT($A1229,3))=314,LEN($B1229)=3),VLOOKUP(VALUE(MID($B1229,2,2)),_314_Table1,MATCH(MID($B1229,1,1),_314_Table1_ColumnLookup,0),FALSE),
  IF(VALUE(LEFT($A1229,3))=314,VLOOKUP(VALUE(MID($B1229,2,1)),_314_Table1,MATCH(MID($B1229,1,1),_314_Table1_ColumnLookup,0),FALSE)
+N("314"),
""))))))))))))))))))))))))</f>
        <v>#N/A</v>
      </c>
      <c r="E1229" s="238" t="e">
        <f>IF(AND(VALUE(LEFT($A1229,3))=309,LEN($B1229)=3),VLOOKUP(VALUE(MID($B1229,2,2)),_309_Table2,MATCH(MID($B1229,1,1),_309_Table2_ColumnLookup,0),FALSE),
  IF($C1229="309 LCR SummaryA",OneYearSCR,IF($C1229="309 LCR SummaryB",UltimateSCR,IF(VALUE(LEFT($A1229,3))=309,VLOOKUP(VALUE(MID($B1229,2,1)),_309_Table2,MATCH(MID($B1229,1,1),_309_Table2_ColumnLookup,0),FALSE)
+N("309"),
  IF(VALUE(LEFT($A1229,3))=310,VLOOKUP(VALUE(MID($B1229,2,1)),_310_Table2,MATCH(MID($B1229,1,1),_310_Table2_ColumnLookup,0),FALSE)
+N("310"),
  IF(AND(VALUE(LEFT($A1229,3))=311,LEN($I1229)=4),VLOOKUP($I1229,_311_Table2,MATCH($B1229,_311_Table2_ColumnLookup,0),FALSE),
  IF(AND(VALUE(LEFT($A1229,3))=311,OR($B1229="I2",$B1229="J2",$B1229="K2",$B1229="L2")),VLOOKUP('311'!$G$58,_311_Table2,MATCH(MID($B1229,1,1),_311_Table2_ColumnLookup,0),FALSE),
  IF(AND(VALUE(LEFT($A1229,3))=311,RIGHT($B1229,5)="Total"),VLOOKUP('311'!$G$59,_311_Table2,MATCH(MID($B1229,1,1),_311_Table2_ColumnLookup,0),FALSE),
  IF(VALUE(LEFT($A1229,3))=311,VLOOKUP(VALUE(MID($B1229,2,1)),_311_Table2,MATCH(MID($B1229,1,1),_311_Table2_ColumnLookup,0),FALSE)
+N("311"),
  IF(AND(VALUE(LEFT($A1229,3))=312,LEFT($G1229,10)="Unincepted",$B1229="G "),VLOOKUP(" ULO",_312_Table2,MATCH('312'!$N$16,_312_Table2_ColumnLookup,0),FALSE),
  IF(AND(VALUE(LEFT($A1229,3))=312,LEFT($G1229,10)="Unincepted",$B1229="O "),VLOOKUP(" ULO",_312_Table2,MATCH('312'!$V$16,_312_Table2_ColumnLookup,0),FALSE),
  IF(AND(VALUE(LEFT($A1229,3))=312,LEFT($G1229,10)="Unincepted",$B1229="Q "),VLOOKUP(" ULO",_312_Table2,MATCH('312'!$X$16,_312_Table2_ColumnLookup,0),FALSE),
  IF(AND(VALUE(LEFT($A1229,3))=312,LEFT($G1229,10)="Unincepted"),VLOOKUP(" ULO",_312_Table2,MATCH(LEFT($B1229,1),_312_Table2_ColumnLookup,0),FALSE),
  IF(AND(VALUE(LEFT($A1229,3))=312,LEFT($G1229,5)="Total",$B1229="G "),VLOOKUP('312'!$F$80,_312_Table2,MATCH('312'!$N$16,_312_Table2_ColumnLookup,0),FALSE),
  IF(AND(VALUE(LEFT($A1229,3))=312,LEFT($G1229,5)="Total",$B1229="O "),VLOOKUP('312'!$F$80,_312_Table2,MATCH('312'!$V$16,_312_Table2_ColumnLookup,0),FALSE),
  IF(AND(VALUE(LEFT($A1229,3))=312,LEFT($G1229,5)="Total",$B1229="Q "),VLOOKUP('312'!$F$80,_312_Table2,MATCH('312'!$X$16,_312_Table2_ColumnLookup,0),FALSE),
  IF(AND(VALUE(LEFT($A1229,3))=312,LEFT($G1229,5)="Total"),VLOOKUP('312'!$F$80,_312_Table2,MATCH(LEFT($B1229,1),_312_Table2_ColumnLookup,0),FALSE),
  IF(AND(VALUE(LEFT($A1229,3))=312,LEN($I1229)=4,$B1229="G"),VLOOKUP($I1229,_312_Table2,MATCH('312'!$N$16,_312_Table2_ColumnLookup,0),FALSE),
  IF(AND(VALUE(LEFT($A1229,3))=312,LEN($I1229)=4,$B1229="O"),VLOOKUP($I1229,_312_Table2,MATCH('312'!$V$16,_312_Table2_ColumnLookup,0),FALSE),
  IF(AND(VALUE(LEFT($A1229,3))=312,LEN($I1229)=4,$B1229="Q"),VLOOKUP($I1229,_312_Table2,MATCH('312'!$X$16,_312_Table2_ColumnLookup,0),FALSE),
  IF(AND(VALUE(LEFT($A1229,3))=312,LEN($I1229)=4),VLOOKUP($I1229,_312_Table2,MATCH(LEFT($B1229,1),_312_Table2_ColumnLookup,0),FALSE)
+N("312"),
  IF(VALUE(LEFT($A1229,3))=313,VLOOKUP(VALUE(MID($B1229,2,1)),_313_Table2,MATCH(MID($B1229,1,1),_313_Table2_ColumnLookup,0),FALSE)
+N("313"),
  IF(AND(VALUE(LEFT($A1229,3))=314,LEN($B1229)=3),VLOOKUP(VALUE(MID($B1229,2,2)),_314_Table2,MATCH(MID($B1229,1,1),_314_Table2_ColumnLookup,0),FALSE),
  IF(VALUE(LEFT($A1229,3))=314,VLOOKUP(VALUE(MID($B1229,2,1)),_314_Table2,MATCH(MID($B1229,1,1),_314_Table2_ColumnLookup,0),FALSE)
+N("314"),
""))))))))))))))))))))))))</f>
        <v>#N/A</v>
      </c>
      <c r="F1229" s="238" t="e">
        <f>IF(AND(VALUE(LEFT($A1229,3))=309,LEN($B1229)=3),VLOOKUP(VALUE(MID($B1229,2,2)),_309_Table3,MATCH(MID($B1229,1,1),_309_Table3_ColumnLookup,0),FALSE),
  IF($C1229="309 LCR SummaryA",OneYearSCR,IF($C1229="309 LCR SummaryB",UltimateSCR,IF(VALUE(LEFT($A1229,3))=309,VLOOKUP(VALUE(MID($B1229,2,1)),_309_Table3,MATCH(MID($B1229,1,1),_309_Table3_ColumnLookup,0),FALSE)
+N("309"),
  IF(VALUE(LEFT($A1229,3))=310,VLOOKUP(VALUE(MID($B1229,2,1)),_310_Table3,MATCH(MID($B1229,1,1),_310_Table3_ColumnLookup,0),FALSE)
+N("310"),
  IF(AND(VALUE(LEFT($A1229,3))=311,LEN($I1229)=4),VLOOKUP($I1229,_311_Table3,MATCH($B1229,_311_Table3_ColumnLookup,0),FALSE),
  IF(AND(VALUE(LEFT($A1229,3))=311,OR($B1229="I2",$B1229="J2",$B1229="K2",$B1229="L2")),VLOOKUP('311'!$G$58,_311_Table3,MATCH(MID($B1229,1,1),_311_Table3_ColumnLookup,0),FALSE),
  IF(AND(VALUE(LEFT($A1229,3))=311,RIGHT($B1229,5)="Total"),VLOOKUP('311'!$G$59,_311_Table3,MATCH(MID($B1229,1,1),_311_Table3_ColumnLookup,0),FALSE),
  IF(VALUE(LEFT($A1229,3))=311,VLOOKUP(VALUE(MID($B1229,2,1)),_311_Table3,MATCH(MID($B1229,1,1),_311_Table3_ColumnLookup,0),FALSE)
+N("311"),
  IF(AND(VALUE(LEFT($A1229,3))=312,LEFT($G1229,10)="Unincepted",$B1229="G "),VLOOKUP(" ULO",_312_Table3,MATCH('312'!$N$16,_312_Table3_ColumnLookup,0),FALSE),
  IF(AND(VALUE(LEFT($A1229,3))=312,LEFT($G1229,10)="Unincepted",$B1229="O "),VLOOKUP(" ULO",_312_Table3,MATCH('312'!$V$16,_312_Table3_ColumnLookup,0),FALSE),
  IF(AND(VALUE(LEFT($A1229,3))=312,LEFT($G1229,10)="Unincepted",$B1229="Q "),VLOOKUP(" ULO",_312_Table3,MATCH('312'!$X$16,_312_Table3_ColumnLookup,0),FALSE),
  IF(AND(VALUE(LEFT($A1229,3))=312,LEFT($G1229,10)="Unincepted"),VLOOKUP(" ULO",_312_Table3,MATCH(LEFT($B1229,1),_312_Table3_ColumnLookup,0),FALSE),
  IF(AND(VALUE(LEFT($A1229,3))=312,LEFT($G1229,5)="Total",$B1229="G "),VLOOKUP('312'!$F$80,_312_Table3,MATCH('312'!$N$16,_312_Table3_ColumnLookup,0),FALSE),
  IF(AND(VALUE(LEFT($A1229,3))=312,LEFT($G1229,5)="Total",$B1229="O "),VLOOKUP('312'!$F$80,_312_Table3,MATCH('312'!$V$16,_312_Table3_ColumnLookup,0),FALSE),
  IF(AND(VALUE(LEFT($A1229,3))=312,LEFT($G1229,5)="Total",$B1229="Q "),VLOOKUP('312'!$F$80,_312_Table3,MATCH('312'!$X$16,_312_Table3_ColumnLookup,0),FALSE),
  IF(AND(VALUE(LEFT($A1229,3))=312,LEFT($G1229,5)="Total"),VLOOKUP('312'!$F$80,_312_Table3,MATCH(LEFT($B1229,1),_312_Table3_ColumnLookup,0),FALSE),
  IF(AND(VALUE(LEFT($A1229,3))=312,LEN($I1229)=4,$B1229="G"),VLOOKUP($I1229,_312_Table3,MATCH('312'!$N$16,_312_Table3_ColumnLookup,0),FALSE),
  IF(AND(VALUE(LEFT($A1229,3))=312,LEN($I1229)=4,$B1229="O"),VLOOKUP($I1229,_312_Table3,MATCH('312'!$V$16,_312_Table3_ColumnLookup,0),FALSE),
  IF(AND(VALUE(LEFT($A1229,3))=312,LEN($I1229)=4,$B1229="Q"),VLOOKUP($I1229,_312_Table3,MATCH('312'!$X$16,_312_Table3_ColumnLookup,0),FALSE),
  IF(AND(VALUE(LEFT($A1229,3))=312,LEN($I1229)=4),VLOOKUP($I1229,_312_Table3,MATCH(LEFT($B1229,1),_312_Table3_ColumnLookup,0),FALSE)
+N("312"),
  IF(VALUE(LEFT($A1229,3))=313,VLOOKUP(VALUE(MID($B1229,2,1)),_313_Table3,MATCH(MID($B1229,1,1),_313_Table3_ColumnLookup,0),FALSE)
+N("313"),
  IF(AND(VALUE(LEFT($A1229,3))=314,LEN($B1229)=3),VLOOKUP(VALUE(MID($B1229,2,2)),_314_Table3,MATCH(MID($B1229,1,1),_314_Table3_ColumnLookup,0),FALSE),
  IF(VALUE(LEFT($A1229,3))=314,VLOOKUP(VALUE(MID($B1229,2,1)),_314_Table3,MATCH(MID($B1229,1,1),_314_Table3_ColumnLookup,0),FALSE)
+N("314"),
""))))))))))))))))))))))))</f>
        <v>#N/A</v>
      </c>
      <c r="H1229" s="321" t="str">
        <f>IFERROR(
IF(ISERROR($D1229)=FALSE,$D1229,IF(ISERROR($E1229)=FALSE,$E1229,IF(ISERROR($F1229)=FALSE,$F1229
+N("012 checkboxes"),
IF(
IF(OR(LEFT($A1229,9)="Syndicate",LEFT($A1229,12)="NewSyndicate"),VLOOKUP($A1229,'012'!$J:$ZW,MATCH("Link to button",'012'!$J$1:$ZW$1,0),0)
+N("309 checkbox"),
IF($C1229="309 LCR Summary0",VLOOKUP("Notes990",'309'!$P:$ZZ,MATCH("Link to button",'309'!$P$1:$ZZ$1,0),0)
+N("313 checkboxes"),
IF($C1229="313 Financial Information0LcmVsScr",IF($C1229="309 LCR Summary0",VLOOKUP("LcmVsScr",'309'!$N:$ZZ,MATCH("Link to button",'309'!$N$1:$ZZ$1,0),0),
IF($C1229="313 Financial Information0LcrDocAttached",IF($C1229="309 LCR Summary0",VLOOKUP("LcrDocAttached",'309'!$N:$ZZ,MATCH("Link to button",'309'!$N$1:$ZZ$1,0),
0)))))))=1,TRUE,FALSE)
))),"")</f>
        <v/>
      </c>
    </row>
    <row r="1230" spans="1:8">
      <c r="A1230" s="237" t="e">
        <f>VLOOKUP($G1230,CSVLookups!$B:$R,MATCH(A$1,CSVLookups!$B$1:$R$1,0),FALSE)</f>
        <v>#N/A</v>
      </c>
      <c r="B1230" s="237" t="e">
        <f>VLOOKUP($G1230,CSVLookups!$B:$R,MATCH(B$1,CSVLookups!$B$1:$R$1,0),FALSE)</f>
        <v>#N/A</v>
      </c>
      <c r="C1230" s="238" t="e">
        <f t="shared" si="19"/>
        <v>#N/A</v>
      </c>
      <c r="D1230" s="238" t="e">
        <f>IF(AND(VALUE(LEFT($A1230,3))=309,LEN($B1230)=3),VLOOKUP(VALUE(MID($B1230,2,2)),_309_Table1,MATCH(MID($B1230,1,1),_309_Table1_ColumnLookup,0),FALSE),
  IF($C1230="309 LCR SummaryA",OneYearSCR,IF($C1230="309 LCR SummaryB",UltimateSCR,IF(VALUE(LEFT($A1230,3))=309,VLOOKUP(VALUE(MID($B1230,2,1)),_309_Table1,MATCH(MID($B1230,1,1),_309_Table1_ColumnLookup,0),FALSE)
+N("309"),
  IF(VALUE(LEFT($A1230,3))=310,VLOOKUP(VALUE(MID($B1230,2,1)),_310_Table1,MATCH(MID($B1230,1,1),_310_Table1_ColumnLookup,0),FALSE)
+N("310"),
  IF(AND(VALUE(LEFT($A1230,3))=311,LEN($I1230)=4),VLOOKUP($I1230,_311_Table1,MATCH($B1230,_311_Table1_ColumnLookup,0),FALSE),
  IF(AND(VALUE(LEFT($A1230,3))=311,OR($B1230="I2",$B1230="J2",$B1230="K2",$B1230="L2")),VLOOKUP('311'!$G$58,_311_Table1,MATCH(MID($B1230,1,1),_311_Table1_ColumnLookup,0),FALSE),
  IF(AND(VALUE(LEFT($A1230,3))=311,RIGHT($B1230,5)="Total"),VLOOKUP('311'!$G$59,_311_Table1,MATCH(MID($B1230,1,1),_311_Table1_ColumnLookup,0),FALSE),
  IF(VALUE(LEFT($A1230,3))=311,VLOOKUP(VALUE(MID($B1230,2,1)),_311_Table1,MATCH(MID($B1230,1,1),_311_Table1_ColumnLookup,0),FALSE)
+N("311"),
  IF(AND(VALUE(LEFT($A1230,3))=312,LEFT($G1230,10)="Unincepted",$B1230="G "),VLOOKUP(" ULO",_312_Table1,MATCH('312'!$N$16,_312_Table1_ColumnLookup,0),FALSE),
  IF(AND(VALUE(LEFT($A1230,3))=312,LEFT($G1230,10)="Unincepted",$B1230="O "),VLOOKUP(" ULO",_312_Table1,MATCH('312'!$V$16,_312_Table1_ColumnLookup,0),FALSE),
  IF(AND(VALUE(LEFT($A1230,3))=312,LEFT($G1230,10)="Unincepted",$B1230="Q "),VLOOKUP(" ULO",_312_Table1,MATCH('312'!$X$16,_312_Table1_ColumnLookup,0),FALSE),
  IF(AND(VALUE(LEFT($A1230,3))=312,LEFT($G1230,10)="Unincepted"),VLOOKUP(" ULO",_312_Table1,MATCH(LEFT($B1230,1),_312_Table1_ColumnLookup,0),FALSE),
  IF(AND(VALUE(LEFT($A1230,3))=312,LEFT($G1230,5)="Total",$B1230="G "),VLOOKUP('312'!$F$80,_312_Table1,MATCH('312'!$N$16,_312_Table1_ColumnLookup,0),FALSE),
  IF(AND(VALUE(LEFT($A1230,3))=312,LEFT($G1230,5)="Total",$B1230="O "),VLOOKUP('312'!$F$80,_312_Table1,MATCH('312'!$V$16,_312_Table1_ColumnLookup,0),FALSE),
  IF(AND(VALUE(LEFT($A1230,3))=312,LEFT($G1230,5)="Total",$B1230="Q "),VLOOKUP('312'!$F$80,_312_Table1,MATCH('312'!$X$16,_312_Table1_ColumnLookup,0),FALSE),
  IF(AND(VALUE(LEFT($A1230,3))=312,LEFT($G1230,5)="Total"),VLOOKUP('312'!$F$80,_312_Table1,MATCH(LEFT($B1230,1),_312_Table1_ColumnLookup,0),FALSE),
  IF(AND(VALUE(LEFT($A1230,3))=312,LEN($I1230)=4,$B1230="G"),VLOOKUP($I1230,_312_Table1,MATCH('312'!$N$16,_312_Table1_ColumnLookup,0),FALSE),
  IF(AND(VALUE(LEFT($A1230,3))=312,LEN($I1230)=4,$B1230="O"),VLOOKUP($I1230,_312_Table1,MATCH('312'!$V$16,_312_Table1_ColumnLookup,0),FALSE),
  IF(AND(VALUE(LEFT($A1230,3))=312,LEN($I1230)=4,$B1230="Q"),VLOOKUP($I1230,_312_Table1,MATCH('312'!$X$16,_312_Table1_ColumnLookup,0),FALSE),
  IF(AND(VALUE(LEFT($A1230,3))=312,LEN($I1230)=4),VLOOKUP($I1230,_312_Table1,MATCH(LEFT($B1230,1),_312_Table1_ColumnLookup,0),FALSE)
+N("312"),
  IF(VALUE(LEFT($A1230,3))=313,VLOOKUP(VALUE(MID($B1230,2,1)),_313_Table1,MATCH(MID($B1230,1,1),_313_Table1_ColumnLookup,0),FALSE)
+N("313"),
  IF(AND(VALUE(LEFT($A1230,3))=314,LEN($B1230)=3),VLOOKUP(VALUE(MID($B1230,2,2)),_314_Table1,MATCH(MID($B1230,1,1),_314_Table1_ColumnLookup,0),FALSE),
  IF(VALUE(LEFT($A1230,3))=314,VLOOKUP(VALUE(MID($B1230,2,1)),_314_Table1,MATCH(MID($B1230,1,1),_314_Table1_ColumnLookup,0),FALSE)
+N("314"),
""))))))))))))))))))))))))</f>
        <v>#N/A</v>
      </c>
      <c r="E1230" s="238" t="e">
        <f>IF(AND(VALUE(LEFT($A1230,3))=309,LEN($B1230)=3),VLOOKUP(VALUE(MID($B1230,2,2)),_309_Table2,MATCH(MID($B1230,1,1),_309_Table2_ColumnLookup,0),FALSE),
  IF($C1230="309 LCR SummaryA",OneYearSCR,IF($C1230="309 LCR SummaryB",UltimateSCR,IF(VALUE(LEFT($A1230,3))=309,VLOOKUP(VALUE(MID($B1230,2,1)),_309_Table2,MATCH(MID($B1230,1,1),_309_Table2_ColumnLookup,0),FALSE)
+N("309"),
  IF(VALUE(LEFT($A1230,3))=310,VLOOKUP(VALUE(MID($B1230,2,1)),_310_Table2,MATCH(MID($B1230,1,1),_310_Table2_ColumnLookup,0),FALSE)
+N("310"),
  IF(AND(VALUE(LEFT($A1230,3))=311,LEN($I1230)=4),VLOOKUP($I1230,_311_Table2,MATCH($B1230,_311_Table2_ColumnLookup,0),FALSE),
  IF(AND(VALUE(LEFT($A1230,3))=311,OR($B1230="I2",$B1230="J2",$B1230="K2",$B1230="L2")),VLOOKUP('311'!$G$58,_311_Table2,MATCH(MID($B1230,1,1),_311_Table2_ColumnLookup,0),FALSE),
  IF(AND(VALUE(LEFT($A1230,3))=311,RIGHT($B1230,5)="Total"),VLOOKUP('311'!$G$59,_311_Table2,MATCH(MID($B1230,1,1),_311_Table2_ColumnLookup,0),FALSE),
  IF(VALUE(LEFT($A1230,3))=311,VLOOKUP(VALUE(MID($B1230,2,1)),_311_Table2,MATCH(MID($B1230,1,1),_311_Table2_ColumnLookup,0),FALSE)
+N("311"),
  IF(AND(VALUE(LEFT($A1230,3))=312,LEFT($G1230,10)="Unincepted",$B1230="G "),VLOOKUP(" ULO",_312_Table2,MATCH('312'!$N$16,_312_Table2_ColumnLookup,0),FALSE),
  IF(AND(VALUE(LEFT($A1230,3))=312,LEFT($G1230,10)="Unincepted",$B1230="O "),VLOOKUP(" ULO",_312_Table2,MATCH('312'!$V$16,_312_Table2_ColumnLookup,0),FALSE),
  IF(AND(VALUE(LEFT($A1230,3))=312,LEFT($G1230,10)="Unincepted",$B1230="Q "),VLOOKUP(" ULO",_312_Table2,MATCH('312'!$X$16,_312_Table2_ColumnLookup,0),FALSE),
  IF(AND(VALUE(LEFT($A1230,3))=312,LEFT($G1230,10)="Unincepted"),VLOOKUP(" ULO",_312_Table2,MATCH(LEFT($B1230,1),_312_Table2_ColumnLookup,0),FALSE),
  IF(AND(VALUE(LEFT($A1230,3))=312,LEFT($G1230,5)="Total",$B1230="G "),VLOOKUP('312'!$F$80,_312_Table2,MATCH('312'!$N$16,_312_Table2_ColumnLookup,0),FALSE),
  IF(AND(VALUE(LEFT($A1230,3))=312,LEFT($G1230,5)="Total",$B1230="O "),VLOOKUP('312'!$F$80,_312_Table2,MATCH('312'!$V$16,_312_Table2_ColumnLookup,0),FALSE),
  IF(AND(VALUE(LEFT($A1230,3))=312,LEFT($G1230,5)="Total",$B1230="Q "),VLOOKUP('312'!$F$80,_312_Table2,MATCH('312'!$X$16,_312_Table2_ColumnLookup,0),FALSE),
  IF(AND(VALUE(LEFT($A1230,3))=312,LEFT($G1230,5)="Total"),VLOOKUP('312'!$F$80,_312_Table2,MATCH(LEFT($B1230,1),_312_Table2_ColumnLookup,0),FALSE),
  IF(AND(VALUE(LEFT($A1230,3))=312,LEN($I1230)=4,$B1230="G"),VLOOKUP($I1230,_312_Table2,MATCH('312'!$N$16,_312_Table2_ColumnLookup,0),FALSE),
  IF(AND(VALUE(LEFT($A1230,3))=312,LEN($I1230)=4,$B1230="O"),VLOOKUP($I1230,_312_Table2,MATCH('312'!$V$16,_312_Table2_ColumnLookup,0),FALSE),
  IF(AND(VALUE(LEFT($A1230,3))=312,LEN($I1230)=4,$B1230="Q"),VLOOKUP($I1230,_312_Table2,MATCH('312'!$X$16,_312_Table2_ColumnLookup,0),FALSE),
  IF(AND(VALUE(LEFT($A1230,3))=312,LEN($I1230)=4),VLOOKUP($I1230,_312_Table2,MATCH(LEFT($B1230,1),_312_Table2_ColumnLookup,0),FALSE)
+N("312"),
  IF(VALUE(LEFT($A1230,3))=313,VLOOKUP(VALUE(MID($B1230,2,1)),_313_Table2,MATCH(MID($B1230,1,1),_313_Table2_ColumnLookup,0),FALSE)
+N("313"),
  IF(AND(VALUE(LEFT($A1230,3))=314,LEN($B1230)=3),VLOOKUP(VALUE(MID($B1230,2,2)),_314_Table2,MATCH(MID($B1230,1,1),_314_Table2_ColumnLookup,0),FALSE),
  IF(VALUE(LEFT($A1230,3))=314,VLOOKUP(VALUE(MID($B1230,2,1)),_314_Table2,MATCH(MID($B1230,1,1),_314_Table2_ColumnLookup,0),FALSE)
+N("314"),
""))))))))))))))))))))))))</f>
        <v>#N/A</v>
      </c>
      <c r="F1230" s="238" t="e">
        <f>IF(AND(VALUE(LEFT($A1230,3))=309,LEN($B1230)=3),VLOOKUP(VALUE(MID($B1230,2,2)),_309_Table3,MATCH(MID($B1230,1,1),_309_Table3_ColumnLookup,0),FALSE),
  IF($C1230="309 LCR SummaryA",OneYearSCR,IF($C1230="309 LCR SummaryB",UltimateSCR,IF(VALUE(LEFT($A1230,3))=309,VLOOKUP(VALUE(MID($B1230,2,1)),_309_Table3,MATCH(MID($B1230,1,1),_309_Table3_ColumnLookup,0),FALSE)
+N("309"),
  IF(VALUE(LEFT($A1230,3))=310,VLOOKUP(VALUE(MID($B1230,2,1)),_310_Table3,MATCH(MID($B1230,1,1),_310_Table3_ColumnLookup,0),FALSE)
+N("310"),
  IF(AND(VALUE(LEFT($A1230,3))=311,LEN($I1230)=4),VLOOKUP($I1230,_311_Table3,MATCH($B1230,_311_Table3_ColumnLookup,0),FALSE),
  IF(AND(VALUE(LEFT($A1230,3))=311,OR($B1230="I2",$B1230="J2",$B1230="K2",$B1230="L2")),VLOOKUP('311'!$G$58,_311_Table3,MATCH(MID($B1230,1,1),_311_Table3_ColumnLookup,0),FALSE),
  IF(AND(VALUE(LEFT($A1230,3))=311,RIGHT($B1230,5)="Total"),VLOOKUP('311'!$G$59,_311_Table3,MATCH(MID($B1230,1,1),_311_Table3_ColumnLookup,0),FALSE),
  IF(VALUE(LEFT($A1230,3))=311,VLOOKUP(VALUE(MID($B1230,2,1)),_311_Table3,MATCH(MID($B1230,1,1),_311_Table3_ColumnLookup,0),FALSE)
+N("311"),
  IF(AND(VALUE(LEFT($A1230,3))=312,LEFT($G1230,10)="Unincepted",$B1230="G "),VLOOKUP(" ULO",_312_Table3,MATCH('312'!$N$16,_312_Table3_ColumnLookup,0),FALSE),
  IF(AND(VALUE(LEFT($A1230,3))=312,LEFT($G1230,10)="Unincepted",$B1230="O "),VLOOKUP(" ULO",_312_Table3,MATCH('312'!$V$16,_312_Table3_ColumnLookup,0),FALSE),
  IF(AND(VALUE(LEFT($A1230,3))=312,LEFT($G1230,10)="Unincepted",$B1230="Q "),VLOOKUP(" ULO",_312_Table3,MATCH('312'!$X$16,_312_Table3_ColumnLookup,0),FALSE),
  IF(AND(VALUE(LEFT($A1230,3))=312,LEFT($G1230,10)="Unincepted"),VLOOKUP(" ULO",_312_Table3,MATCH(LEFT($B1230,1),_312_Table3_ColumnLookup,0),FALSE),
  IF(AND(VALUE(LEFT($A1230,3))=312,LEFT($G1230,5)="Total",$B1230="G "),VLOOKUP('312'!$F$80,_312_Table3,MATCH('312'!$N$16,_312_Table3_ColumnLookup,0),FALSE),
  IF(AND(VALUE(LEFT($A1230,3))=312,LEFT($G1230,5)="Total",$B1230="O "),VLOOKUP('312'!$F$80,_312_Table3,MATCH('312'!$V$16,_312_Table3_ColumnLookup,0),FALSE),
  IF(AND(VALUE(LEFT($A1230,3))=312,LEFT($G1230,5)="Total",$B1230="Q "),VLOOKUP('312'!$F$80,_312_Table3,MATCH('312'!$X$16,_312_Table3_ColumnLookup,0),FALSE),
  IF(AND(VALUE(LEFT($A1230,3))=312,LEFT($G1230,5)="Total"),VLOOKUP('312'!$F$80,_312_Table3,MATCH(LEFT($B1230,1),_312_Table3_ColumnLookup,0),FALSE),
  IF(AND(VALUE(LEFT($A1230,3))=312,LEN($I1230)=4,$B1230="G"),VLOOKUP($I1230,_312_Table3,MATCH('312'!$N$16,_312_Table3_ColumnLookup,0),FALSE),
  IF(AND(VALUE(LEFT($A1230,3))=312,LEN($I1230)=4,$B1230="O"),VLOOKUP($I1230,_312_Table3,MATCH('312'!$V$16,_312_Table3_ColumnLookup,0),FALSE),
  IF(AND(VALUE(LEFT($A1230,3))=312,LEN($I1230)=4,$B1230="Q"),VLOOKUP($I1230,_312_Table3,MATCH('312'!$X$16,_312_Table3_ColumnLookup,0),FALSE),
  IF(AND(VALUE(LEFT($A1230,3))=312,LEN($I1230)=4),VLOOKUP($I1230,_312_Table3,MATCH(LEFT($B1230,1),_312_Table3_ColumnLookup,0),FALSE)
+N("312"),
  IF(VALUE(LEFT($A1230,3))=313,VLOOKUP(VALUE(MID($B1230,2,1)),_313_Table3,MATCH(MID($B1230,1,1),_313_Table3_ColumnLookup,0),FALSE)
+N("313"),
  IF(AND(VALUE(LEFT($A1230,3))=314,LEN($B1230)=3),VLOOKUP(VALUE(MID($B1230,2,2)),_314_Table3,MATCH(MID($B1230,1,1),_314_Table3_ColumnLookup,0),FALSE),
  IF(VALUE(LEFT($A1230,3))=314,VLOOKUP(VALUE(MID($B1230,2,1)),_314_Table3,MATCH(MID($B1230,1,1),_314_Table3_ColumnLookup,0),FALSE)
+N("314"),
""))))))))))))))))))))))))</f>
        <v>#N/A</v>
      </c>
      <c r="H1230" s="321" t="str">
        <f>IFERROR(
IF(ISERROR($D1230)=FALSE,$D1230,IF(ISERROR($E1230)=FALSE,$E1230,IF(ISERROR($F1230)=FALSE,$F1230
+N("012 checkboxes"),
IF(
IF(OR(LEFT($A1230,9)="Syndicate",LEFT($A1230,12)="NewSyndicate"),VLOOKUP($A1230,'012'!$J:$ZW,MATCH("Link to button",'012'!$J$1:$ZW$1,0),0)
+N("309 checkbox"),
IF($C1230="309 LCR Summary0",VLOOKUP("Notes990",'309'!$P:$ZZ,MATCH("Link to button",'309'!$P$1:$ZZ$1,0),0)
+N("313 checkboxes"),
IF($C1230="313 Financial Information0LcmVsScr",IF($C1230="309 LCR Summary0",VLOOKUP("LcmVsScr",'309'!$N:$ZZ,MATCH("Link to button",'309'!$N$1:$ZZ$1,0),0),
IF($C1230="313 Financial Information0LcrDocAttached",IF($C1230="309 LCR Summary0",VLOOKUP("LcrDocAttached",'309'!$N:$ZZ,MATCH("Link to button",'309'!$N$1:$ZZ$1,0),
0)))))))=1,TRUE,FALSE)
))),"")</f>
        <v/>
      </c>
    </row>
    <row r="1231" spans="1:8">
      <c r="A1231" s="237" t="e">
        <f>VLOOKUP($G1231,CSVLookups!$B:$R,MATCH(A$1,CSVLookups!$B$1:$R$1,0),FALSE)</f>
        <v>#N/A</v>
      </c>
      <c r="B1231" s="237" t="e">
        <f>VLOOKUP($G1231,CSVLookups!$B:$R,MATCH(B$1,CSVLookups!$B$1:$R$1,0),FALSE)</f>
        <v>#N/A</v>
      </c>
      <c r="C1231" s="238" t="e">
        <f t="shared" si="19"/>
        <v>#N/A</v>
      </c>
      <c r="D1231" s="238" t="e">
        <f>IF(AND(VALUE(LEFT($A1231,3))=309,LEN($B1231)=3),VLOOKUP(VALUE(MID($B1231,2,2)),_309_Table1,MATCH(MID($B1231,1,1),_309_Table1_ColumnLookup,0),FALSE),
  IF($C1231="309 LCR SummaryA",OneYearSCR,IF($C1231="309 LCR SummaryB",UltimateSCR,IF(VALUE(LEFT($A1231,3))=309,VLOOKUP(VALUE(MID($B1231,2,1)),_309_Table1,MATCH(MID($B1231,1,1),_309_Table1_ColumnLookup,0),FALSE)
+N("309"),
  IF(VALUE(LEFT($A1231,3))=310,VLOOKUP(VALUE(MID($B1231,2,1)),_310_Table1,MATCH(MID($B1231,1,1),_310_Table1_ColumnLookup,0),FALSE)
+N("310"),
  IF(AND(VALUE(LEFT($A1231,3))=311,LEN($I1231)=4),VLOOKUP($I1231,_311_Table1,MATCH($B1231,_311_Table1_ColumnLookup,0),FALSE),
  IF(AND(VALUE(LEFT($A1231,3))=311,OR($B1231="I2",$B1231="J2",$B1231="K2",$B1231="L2")),VLOOKUP('311'!$G$58,_311_Table1,MATCH(MID($B1231,1,1),_311_Table1_ColumnLookup,0),FALSE),
  IF(AND(VALUE(LEFT($A1231,3))=311,RIGHT($B1231,5)="Total"),VLOOKUP('311'!$G$59,_311_Table1,MATCH(MID($B1231,1,1),_311_Table1_ColumnLookup,0),FALSE),
  IF(VALUE(LEFT($A1231,3))=311,VLOOKUP(VALUE(MID($B1231,2,1)),_311_Table1,MATCH(MID($B1231,1,1),_311_Table1_ColumnLookup,0),FALSE)
+N("311"),
  IF(AND(VALUE(LEFT($A1231,3))=312,LEFT($G1231,10)="Unincepted",$B1231="G "),VLOOKUP(" ULO",_312_Table1,MATCH('312'!$N$16,_312_Table1_ColumnLookup,0),FALSE),
  IF(AND(VALUE(LEFT($A1231,3))=312,LEFT($G1231,10)="Unincepted",$B1231="O "),VLOOKUP(" ULO",_312_Table1,MATCH('312'!$V$16,_312_Table1_ColumnLookup,0),FALSE),
  IF(AND(VALUE(LEFT($A1231,3))=312,LEFT($G1231,10)="Unincepted",$B1231="Q "),VLOOKUP(" ULO",_312_Table1,MATCH('312'!$X$16,_312_Table1_ColumnLookup,0),FALSE),
  IF(AND(VALUE(LEFT($A1231,3))=312,LEFT($G1231,10)="Unincepted"),VLOOKUP(" ULO",_312_Table1,MATCH(LEFT($B1231,1),_312_Table1_ColumnLookup,0),FALSE),
  IF(AND(VALUE(LEFT($A1231,3))=312,LEFT($G1231,5)="Total",$B1231="G "),VLOOKUP('312'!$F$80,_312_Table1,MATCH('312'!$N$16,_312_Table1_ColumnLookup,0),FALSE),
  IF(AND(VALUE(LEFT($A1231,3))=312,LEFT($G1231,5)="Total",$B1231="O "),VLOOKUP('312'!$F$80,_312_Table1,MATCH('312'!$V$16,_312_Table1_ColumnLookup,0),FALSE),
  IF(AND(VALUE(LEFT($A1231,3))=312,LEFT($G1231,5)="Total",$B1231="Q "),VLOOKUP('312'!$F$80,_312_Table1,MATCH('312'!$X$16,_312_Table1_ColumnLookup,0),FALSE),
  IF(AND(VALUE(LEFT($A1231,3))=312,LEFT($G1231,5)="Total"),VLOOKUP('312'!$F$80,_312_Table1,MATCH(LEFT($B1231,1),_312_Table1_ColumnLookup,0),FALSE),
  IF(AND(VALUE(LEFT($A1231,3))=312,LEN($I1231)=4,$B1231="G"),VLOOKUP($I1231,_312_Table1,MATCH('312'!$N$16,_312_Table1_ColumnLookup,0),FALSE),
  IF(AND(VALUE(LEFT($A1231,3))=312,LEN($I1231)=4,$B1231="O"),VLOOKUP($I1231,_312_Table1,MATCH('312'!$V$16,_312_Table1_ColumnLookup,0),FALSE),
  IF(AND(VALUE(LEFT($A1231,3))=312,LEN($I1231)=4,$B1231="Q"),VLOOKUP($I1231,_312_Table1,MATCH('312'!$X$16,_312_Table1_ColumnLookup,0),FALSE),
  IF(AND(VALUE(LEFT($A1231,3))=312,LEN($I1231)=4),VLOOKUP($I1231,_312_Table1,MATCH(LEFT($B1231,1),_312_Table1_ColumnLookup,0),FALSE)
+N("312"),
  IF(VALUE(LEFT($A1231,3))=313,VLOOKUP(VALUE(MID($B1231,2,1)),_313_Table1,MATCH(MID($B1231,1,1),_313_Table1_ColumnLookup,0),FALSE)
+N("313"),
  IF(AND(VALUE(LEFT($A1231,3))=314,LEN($B1231)=3),VLOOKUP(VALUE(MID($B1231,2,2)),_314_Table1,MATCH(MID($B1231,1,1),_314_Table1_ColumnLookup,0),FALSE),
  IF(VALUE(LEFT($A1231,3))=314,VLOOKUP(VALUE(MID($B1231,2,1)),_314_Table1,MATCH(MID($B1231,1,1),_314_Table1_ColumnLookup,0),FALSE)
+N("314"),
""))))))))))))))))))))))))</f>
        <v>#N/A</v>
      </c>
      <c r="E1231" s="238" t="e">
        <f>IF(AND(VALUE(LEFT($A1231,3))=309,LEN($B1231)=3),VLOOKUP(VALUE(MID($B1231,2,2)),_309_Table2,MATCH(MID($B1231,1,1),_309_Table2_ColumnLookup,0),FALSE),
  IF($C1231="309 LCR SummaryA",OneYearSCR,IF($C1231="309 LCR SummaryB",UltimateSCR,IF(VALUE(LEFT($A1231,3))=309,VLOOKUP(VALUE(MID($B1231,2,1)),_309_Table2,MATCH(MID($B1231,1,1),_309_Table2_ColumnLookup,0),FALSE)
+N("309"),
  IF(VALUE(LEFT($A1231,3))=310,VLOOKUP(VALUE(MID($B1231,2,1)),_310_Table2,MATCH(MID($B1231,1,1),_310_Table2_ColumnLookup,0),FALSE)
+N("310"),
  IF(AND(VALUE(LEFT($A1231,3))=311,LEN($I1231)=4),VLOOKUP($I1231,_311_Table2,MATCH($B1231,_311_Table2_ColumnLookup,0),FALSE),
  IF(AND(VALUE(LEFT($A1231,3))=311,OR($B1231="I2",$B1231="J2",$B1231="K2",$B1231="L2")),VLOOKUP('311'!$G$58,_311_Table2,MATCH(MID($B1231,1,1),_311_Table2_ColumnLookup,0),FALSE),
  IF(AND(VALUE(LEFT($A1231,3))=311,RIGHT($B1231,5)="Total"),VLOOKUP('311'!$G$59,_311_Table2,MATCH(MID($B1231,1,1),_311_Table2_ColumnLookup,0),FALSE),
  IF(VALUE(LEFT($A1231,3))=311,VLOOKUP(VALUE(MID($B1231,2,1)),_311_Table2,MATCH(MID($B1231,1,1),_311_Table2_ColumnLookup,0),FALSE)
+N("311"),
  IF(AND(VALUE(LEFT($A1231,3))=312,LEFT($G1231,10)="Unincepted",$B1231="G "),VLOOKUP(" ULO",_312_Table2,MATCH('312'!$N$16,_312_Table2_ColumnLookup,0),FALSE),
  IF(AND(VALUE(LEFT($A1231,3))=312,LEFT($G1231,10)="Unincepted",$B1231="O "),VLOOKUP(" ULO",_312_Table2,MATCH('312'!$V$16,_312_Table2_ColumnLookup,0),FALSE),
  IF(AND(VALUE(LEFT($A1231,3))=312,LEFT($G1231,10)="Unincepted",$B1231="Q "),VLOOKUP(" ULO",_312_Table2,MATCH('312'!$X$16,_312_Table2_ColumnLookup,0),FALSE),
  IF(AND(VALUE(LEFT($A1231,3))=312,LEFT($G1231,10)="Unincepted"),VLOOKUP(" ULO",_312_Table2,MATCH(LEFT($B1231,1),_312_Table2_ColumnLookup,0),FALSE),
  IF(AND(VALUE(LEFT($A1231,3))=312,LEFT($G1231,5)="Total",$B1231="G "),VLOOKUP('312'!$F$80,_312_Table2,MATCH('312'!$N$16,_312_Table2_ColumnLookup,0),FALSE),
  IF(AND(VALUE(LEFT($A1231,3))=312,LEFT($G1231,5)="Total",$B1231="O "),VLOOKUP('312'!$F$80,_312_Table2,MATCH('312'!$V$16,_312_Table2_ColumnLookup,0),FALSE),
  IF(AND(VALUE(LEFT($A1231,3))=312,LEFT($G1231,5)="Total",$B1231="Q "),VLOOKUP('312'!$F$80,_312_Table2,MATCH('312'!$X$16,_312_Table2_ColumnLookup,0),FALSE),
  IF(AND(VALUE(LEFT($A1231,3))=312,LEFT($G1231,5)="Total"),VLOOKUP('312'!$F$80,_312_Table2,MATCH(LEFT($B1231,1),_312_Table2_ColumnLookup,0),FALSE),
  IF(AND(VALUE(LEFT($A1231,3))=312,LEN($I1231)=4,$B1231="G"),VLOOKUP($I1231,_312_Table2,MATCH('312'!$N$16,_312_Table2_ColumnLookup,0),FALSE),
  IF(AND(VALUE(LEFT($A1231,3))=312,LEN($I1231)=4,$B1231="O"),VLOOKUP($I1231,_312_Table2,MATCH('312'!$V$16,_312_Table2_ColumnLookup,0),FALSE),
  IF(AND(VALUE(LEFT($A1231,3))=312,LEN($I1231)=4,$B1231="Q"),VLOOKUP($I1231,_312_Table2,MATCH('312'!$X$16,_312_Table2_ColumnLookup,0),FALSE),
  IF(AND(VALUE(LEFT($A1231,3))=312,LEN($I1231)=4),VLOOKUP($I1231,_312_Table2,MATCH(LEFT($B1231,1),_312_Table2_ColumnLookup,0),FALSE)
+N("312"),
  IF(VALUE(LEFT($A1231,3))=313,VLOOKUP(VALUE(MID($B1231,2,1)),_313_Table2,MATCH(MID($B1231,1,1),_313_Table2_ColumnLookup,0),FALSE)
+N("313"),
  IF(AND(VALUE(LEFT($A1231,3))=314,LEN($B1231)=3),VLOOKUP(VALUE(MID($B1231,2,2)),_314_Table2,MATCH(MID($B1231,1,1),_314_Table2_ColumnLookup,0),FALSE),
  IF(VALUE(LEFT($A1231,3))=314,VLOOKUP(VALUE(MID($B1231,2,1)),_314_Table2,MATCH(MID($B1231,1,1),_314_Table2_ColumnLookup,0),FALSE)
+N("314"),
""))))))))))))))))))))))))</f>
        <v>#N/A</v>
      </c>
      <c r="F1231" s="238" t="e">
        <f>IF(AND(VALUE(LEFT($A1231,3))=309,LEN($B1231)=3),VLOOKUP(VALUE(MID($B1231,2,2)),_309_Table3,MATCH(MID($B1231,1,1),_309_Table3_ColumnLookup,0),FALSE),
  IF($C1231="309 LCR SummaryA",OneYearSCR,IF($C1231="309 LCR SummaryB",UltimateSCR,IF(VALUE(LEFT($A1231,3))=309,VLOOKUP(VALUE(MID($B1231,2,1)),_309_Table3,MATCH(MID($B1231,1,1),_309_Table3_ColumnLookup,0),FALSE)
+N("309"),
  IF(VALUE(LEFT($A1231,3))=310,VLOOKUP(VALUE(MID($B1231,2,1)),_310_Table3,MATCH(MID($B1231,1,1),_310_Table3_ColumnLookup,0),FALSE)
+N("310"),
  IF(AND(VALUE(LEFT($A1231,3))=311,LEN($I1231)=4),VLOOKUP($I1231,_311_Table3,MATCH($B1231,_311_Table3_ColumnLookup,0),FALSE),
  IF(AND(VALUE(LEFT($A1231,3))=311,OR($B1231="I2",$B1231="J2",$B1231="K2",$B1231="L2")),VLOOKUP('311'!$G$58,_311_Table3,MATCH(MID($B1231,1,1),_311_Table3_ColumnLookup,0),FALSE),
  IF(AND(VALUE(LEFT($A1231,3))=311,RIGHT($B1231,5)="Total"),VLOOKUP('311'!$G$59,_311_Table3,MATCH(MID($B1231,1,1),_311_Table3_ColumnLookup,0),FALSE),
  IF(VALUE(LEFT($A1231,3))=311,VLOOKUP(VALUE(MID($B1231,2,1)),_311_Table3,MATCH(MID($B1231,1,1),_311_Table3_ColumnLookup,0),FALSE)
+N("311"),
  IF(AND(VALUE(LEFT($A1231,3))=312,LEFT($G1231,10)="Unincepted",$B1231="G "),VLOOKUP(" ULO",_312_Table3,MATCH('312'!$N$16,_312_Table3_ColumnLookup,0),FALSE),
  IF(AND(VALUE(LEFT($A1231,3))=312,LEFT($G1231,10)="Unincepted",$B1231="O "),VLOOKUP(" ULO",_312_Table3,MATCH('312'!$V$16,_312_Table3_ColumnLookup,0),FALSE),
  IF(AND(VALUE(LEFT($A1231,3))=312,LEFT($G1231,10)="Unincepted",$B1231="Q "),VLOOKUP(" ULO",_312_Table3,MATCH('312'!$X$16,_312_Table3_ColumnLookup,0),FALSE),
  IF(AND(VALUE(LEFT($A1231,3))=312,LEFT($G1231,10)="Unincepted"),VLOOKUP(" ULO",_312_Table3,MATCH(LEFT($B1231,1),_312_Table3_ColumnLookup,0),FALSE),
  IF(AND(VALUE(LEFT($A1231,3))=312,LEFT($G1231,5)="Total",$B1231="G "),VLOOKUP('312'!$F$80,_312_Table3,MATCH('312'!$N$16,_312_Table3_ColumnLookup,0),FALSE),
  IF(AND(VALUE(LEFT($A1231,3))=312,LEFT($G1231,5)="Total",$B1231="O "),VLOOKUP('312'!$F$80,_312_Table3,MATCH('312'!$V$16,_312_Table3_ColumnLookup,0),FALSE),
  IF(AND(VALUE(LEFT($A1231,3))=312,LEFT($G1231,5)="Total",$B1231="Q "),VLOOKUP('312'!$F$80,_312_Table3,MATCH('312'!$X$16,_312_Table3_ColumnLookup,0),FALSE),
  IF(AND(VALUE(LEFT($A1231,3))=312,LEFT($G1231,5)="Total"),VLOOKUP('312'!$F$80,_312_Table3,MATCH(LEFT($B1231,1),_312_Table3_ColumnLookup,0),FALSE),
  IF(AND(VALUE(LEFT($A1231,3))=312,LEN($I1231)=4,$B1231="G"),VLOOKUP($I1231,_312_Table3,MATCH('312'!$N$16,_312_Table3_ColumnLookup,0),FALSE),
  IF(AND(VALUE(LEFT($A1231,3))=312,LEN($I1231)=4,$B1231="O"),VLOOKUP($I1231,_312_Table3,MATCH('312'!$V$16,_312_Table3_ColumnLookup,0),FALSE),
  IF(AND(VALUE(LEFT($A1231,3))=312,LEN($I1231)=4,$B1231="Q"),VLOOKUP($I1231,_312_Table3,MATCH('312'!$X$16,_312_Table3_ColumnLookup,0),FALSE),
  IF(AND(VALUE(LEFT($A1231,3))=312,LEN($I1231)=4),VLOOKUP($I1231,_312_Table3,MATCH(LEFT($B1231,1),_312_Table3_ColumnLookup,0),FALSE)
+N("312"),
  IF(VALUE(LEFT($A1231,3))=313,VLOOKUP(VALUE(MID($B1231,2,1)),_313_Table3,MATCH(MID($B1231,1,1),_313_Table3_ColumnLookup,0),FALSE)
+N("313"),
  IF(AND(VALUE(LEFT($A1231,3))=314,LEN($B1231)=3),VLOOKUP(VALUE(MID($B1231,2,2)),_314_Table3,MATCH(MID($B1231,1,1),_314_Table3_ColumnLookup,0),FALSE),
  IF(VALUE(LEFT($A1231,3))=314,VLOOKUP(VALUE(MID($B1231,2,1)),_314_Table3,MATCH(MID($B1231,1,1),_314_Table3_ColumnLookup,0),FALSE)
+N("314"),
""))))))))))))))))))))))))</f>
        <v>#N/A</v>
      </c>
      <c r="H1231" s="321" t="str">
        <f>IFERROR(
IF(ISERROR($D1231)=FALSE,$D1231,IF(ISERROR($E1231)=FALSE,$E1231,IF(ISERROR($F1231)=FALSE,$F1231
+N("012 checkboxes"),
IF(
IF(OR(LEFT($A1231,9)="Syndicate",LEFT($A1231,12)="NewSyndicate"),VLOOKUP($A1231,'012'!$J:$ZW,MATCH("Link to button",'012'!$J$1:$ZW$1,0),0)
+N("309 checkbox"),
IF($C1231="309 LCR Summary0",VLOOKUP("Notes990",'309'!$P:$ZZ,MATCH("Link to button",'309'!$P$1:$ZZ$1,0),0)
+N("313 checkboxes"),
IF($C1231="313 Financial Information0LcmVsScr",IF($C1231="309 LCR Summary0",VLOOKUP("LcmVsScr",'309'!$N:$ZZ,MATCH("Link to button",'309'!$N$1:$ZZ$1,0),0),
IF($C1231="313 Financial Information0LcrDocAttached",IF($C1231="309 LCR Summary0",VLOOKUP("LcrDocAttached",'309'!$N:$ZZ,MATCH("Link to button",'309'!$N$1:$ZZ$1,0),
0)))))))=1,TRUE,FALSE)
))),"")</f>
        <v/>
      </c>
    </row>
    <row r="1232" spans="1:8">
      <c r="A1232" s="237" t="e">
        <f>VLOOKUP($G1232,CSVLookups!$B:$R,MATCH(A$1,CSVLookups!$B$1:$R$1,0),FALSE)</f>
        <v>#N/A</v>
      </c>
      <c r="B1232" s="237" t="e">
        <f>VLOOKUP($G1232,CSVLookups!$B:$R,MATCH(B$1,CSVLookups!$B$1:$R$1,0),FALSE)</f>
        <v>#N/A</v>
      </c>
      <c r="C1232" s="238" t="e">
        <f t="shared" si="19"/>
        <v>#N/A</v>
      </c>
      <c r="D1232" s="238" t="e">
        <f>IF(AND(VALUE(LEFT($A1232,3))=309,LEN($B1232)=3),VLOOKUP(VALUE(MID($B1232,2,2)),_309_Table1,MATCH(MID($B1232,1,1),_309_Table1_ColumnLookup,0),FALSE),
  IF($C1232="309 LCR SummaryA",OneYearSCR,IF($C1232="309 LCR SummaryB",UltimateSCR,IF(VALUE(LEFT($A1232,3))=309,VLOOKUP(VALUE(MID($B1232,2,1)),_309_Table1,MATCH(MID($B1232,1,1),_309_Table1_ColumnLookup,0),FALSE)
+N("309"),
  IF(VALUE(LEFT($A1232,3))=310,VLOOKUP(VALUE(MID($B1232,2,1)),_310_Table1,MATCH(MID($B1232,1,1),_310_Table1_ColumnLookup,0),FALSE)
+N("310"),
  IF(AND(VALUE(LEFT($A1232,3))=311,LEN($I1232)=4),VLOOKUP($I1232,_311_Table1,MATCH($B1232,_311_Table1_ColumnLookup,0),FALSE),
  IF(AND(VALUE(LEFT($A1232,3))=311,OR($B1232="I2",$B1232="J2",$B1232="K2",$B1232="L2")),VLOOKUP('311'!$G$58,_311_Table1,MATCH(MID($B1232,1,1),_311_Table1_ColumnLookup,0),FALSE),
  IF(AND(VALUE(LEFT($A1232,3))=311,RIGHT($B1232,5)="Total"),VLOOKUP('311'!$G$59,_311_Table1,MATCH(MID($B1232,1,1),_311_Table1_ColumnLookup,0),FALSE),
  IF(VALUE(LEFT($A1232,3))=311,VLOOKUP(VALUE(MID($B1232,2,1)),_311_Table1,MATCH(MID($B1232,1,1),_311_Table1_ColumnLookup,0),FALSE)
+N("311"),
  IF(AND(VALUE(LEFT($A1232,3))=312,LEFT($G1232,10)="Unincepted",$B1232="G "),VLOOKUP(" ULO",_312_Table1,MATCH('312'!$N$16,_312_Table1_ColumnLookup,0),FALSE),
  IF(AND(VALUE(LEFT($A1232,3))=312,LEFT($G1232,10)="Unincepted",$B1232="O "),VLOOKUP(" ULO",_312_Table1,MATCH('312'!$V$16,_312_Table1_ColumnLookup,0),FALSE),
  IF(AND(VALUE(LEFT($A1232,3))=312,LEFT($G1232,10)="Unincepted",$B1232="Q "),VLOOKUP(" ULO",_312_Table1,MATCH('312'!$X$16,_312_Table1_ColumnLookup,0),FALSE),
  IF(AND(VALUE(LEFT($A1232,3))=312,LEFT($G1232,10)="Unincepted"),VLOOKUP(" ULO",_312_Table1,MATCH(LEFT($B1232,1),_312_Table1_ColumnLookup,0),FALSE),
  IF(AND(VALUE(LEFT($A1232,3))=312,LEFT($G1232,5)="Total",$B1232="G "),VLOOKUP('312'!$F$80,_312_Table1,MATCH('312'!$N$16,_312_Table1_ColumnLookup,0),FALSE),
  IF(AND(VALUE(LEFT($A1232,3))=312,LEFT($G1232,5)="Total",$B1232="O "),VLOOKUP('312'!$F$80,_312_Table1,MATCH('312'!$V$16,_312_Table1_ColumnLookup,0),FALSE),
  IF(AND(VALUE(LEFT($A1232,3))=312,LEFT($G1232,5)="Total",$B1232="Q "),VLOOKUP('312'!$F$80,_312_Table1,MATCH('312'!$X$16,_312_Table1_ColumnLookup,0),FALSE),
  IF(AND(VALUE(LEFT($A1232,3))=312,LEFT($G1232,5)="Total"),VLOOKUP('312'!$F$80,_312_Table1,MATCH(LEFT($B1232,1),_312_Table1_ColumnLookup,0),FALSE),
  IF(AND(VALUE(LEFT($A1232,3))=312,LEN($I1232)=4,$B1232="G"),VLOOKUP($I1232,_312_Table1,MATCH('312'!$N$16,_312_Table1_ColumnLookup,0),FALSE),
  IF(AND(VALUE(LEFT($A1232,3))=312,LEN($I1232)=4,$B1232="O"),VLOOKUP($I1232,_312_Table1,MATCH('312'!$V$16,_312_Table1_ColumnLookup,0),FALSE),
  IF(AND(VALUE(LEFT($A1232,3))=312,LEN($I1232)=4,$B1232="Q"),VLOOKUP($I1232,_312_Table1,MATCH('312'!$X$16,_312_Table1_ColumnLookup,0),FALSE),
  IF(AND(VALUE(LEFT($A1232,3))=312,LEN($I1232)=4),VLOOKUP($I1232,_312_Table1,MATCH(LEFT($B1232,1),_312_Table1_ColumnLookup,0),FALSE)
+N("312"),
  IF(VALUE(LEFT($A1232,3))=313,VLOOKUP(VALUE(MID($B1232,2,1)),_313_Table1,MATCH(MID($B1232,1,1),_313_Table1_ColumnLookup,0),FALSE)
+N("313"),
  IF(AND(VALUE(LEFT($A1232,3))=314,LEN($B1232)=3),VLOOKUP(VALUE(MID($B1232,2,2)),_314_Table1,MATCH(MID($B1232,1,1),_314_Table1_ColumnLookup,0),FALSE),
  IF(VALUE(LEFT($A1232,3))=314,VLOOKUP(VALUE(MID($B1232,2,1)),_314_Table1,MATCH(MID($B1232,1,1),_314_Table1_ColumnLookup,0),FALSE)
+N("314"),
""))))))))))))))))))))))))</f>
        <v>#N/A</v>
      </c>
      <c r="E1232" s="238" t="e">
        <f>IF(AND(VALUE(LEFT($A1232,3))=309,LEN($B1232)=3),VLOOKUP(VALUE(MID($B1232,2,2)),_309_Table2,MATCH(MID($B1232,1,1),_309_Table2_ColumnLookup,0),FALSE),
  IF($C1232="309 LCR SummaryA",OneYearSCR,IF($C1232="309 LCR SummaryB",UltimateSCR,IF(VALUE(LEFT($A1232,3))=309,VLOOKUP(VALUE(MID($B1232,2,1)),_309_Table2,MATCH(MID($B1232,1,1),_309_Table2_ColumnLookup,0),FALSE)
+N("309"),
  IF(VALUE(LEFT($A1232,3))=310,VLOOKUP(VALUE(MID($B1232,2,1)),_310_Table2,MATCH(MID($B1232,1,1),_310_Table2_ColumnLookup,0),FALSE)
+N("310"),
  IF(AND(VALUE(LEFT($A1232,3))=311,LEN($I1232)=4),VLOOKUP($I1232,_311_Table2,MATCH($B1232,_311_Table2_ColumnLookup,0),FALSE),
  IF(AND(VALUE(LEFT($A1232,3))=311,OR($B1232="I2",$B1232="J2",$B1232="K2",$B1232="L2")),VLOOKUP('311'!$G$58,_311_Table2,MATCH(MID($B1232,1,1),_311_Table2_ColumnLookup,0),FALSE),
  IF(AND(VALUE(LEFT($A1232,3))=311,RIGHT($B1232,5)="Total"),VLOOKUP('311'!$G$59,_311_Table2,MATCH(MID($B1232,1,1),_311_Table2_ColumnLookup,0),FALSE),
  IF(VALUE(LEFT($A1232,3))=311,VLOOKUP(VALUE(MID($B1232,2,1)),_311_Table2,MATCH(MID($B1232,1,1),_311_Table2_ColumnLookup,0),FALSE)
+N("311"),
  IF(AND(VALUE(LEFT($A1232,3))=312,LEFT($G1232,10)="Unincepted",$B1232="G "),VLOOKUP(" ULO",_312_Table2,MATCH('312'!$N$16,_312_Table2_ColumnLookup,0),FALSE),
  IF(AND(VALUE(LEFT($A1232,3))=312,LEFT($G1232,10)="Unincepted",$B1232="O "),VLOOKUP(" ULO",_312_Table2,MATCH('312'!$V$16,_312_Table2_ColumnLookup,0),FALSE),
  IF(AND(VALUE(LEFT($A1232,3))=312,LEFT($G1232,10)="Unincepted",$B1232="Q "),VLOOKUP(" ULO",_312_Table2,MATCH('312'!$X$16,_312_Table2_ColumnLookup,0),FALSE),
  IF(AND(VALUE(LEFT($A1232,3))=312,LEFT($G1232,10)="Unincepted"),VLOOKUP(" ULO",_312_Table2,MATCH(LEFT($B1232,1),_312_Table2_ColumnLookup,0),FALSE),
  IF(AND(VALUE(LEFT($A1232,3))=312,LEFT($G1232,5)="Total",$B1232="G "),VLOOKUP('312'!$F$80,_312_Table2,MATCH('312'!$N$16,_312_Table2_ColumnLookup,0),FALSE),
  IF(AND(VALUE(LEFT($A1232,3))=312,LEFT($G1232,5)="Total",$B1232="O "),VLOOKUP('312'!$F$80,_312_Table2,MATCH('312'!$V$16,_312_Table2_ColumnLookup,0),FALSE),
  IF(AND(VALUE(LEFT($A1232,3))=312,LEFT($G1232,5)="Total",$B1232="Q "),VLOOKUP('312'!$F$80,_312_Table2,MATCH('312'!$X$16,_312_Table2_ColumnLookup,0),FALSE),
  IF(AND(VALUE(LEFT($A1232,3))=312,LEFT($G1232,5)="Total"),VLOOKUP('312'!$F$80,_312_Table2,MATCH(LEFT($B1232,1),_312_Table2_ColumnLookup,0),FALSE),
  IF(AND(VALUE(LEFT($A1232,3))=312,LEN($I1232)=4,$B1232="G"),VLOOKUP($I1232,_312_Table2,MATCH('312'!$N$16,_312_Table2_ColumnLookup,0),FALSE),
  IF(AND(VALUE(LEFT($A1232,3))=312,LEN($I1232)=4,$B1232="O"),VLOOKUP($I1232,_312_Table2,MATCH('312'!$V$16,_312_Table2_ColumnLookup,0),FALSE),
  IF(AND(VALUE(LEFT($A1232,3))=312,LEN($I1232)=4,$B1232="Q"),VLOOKUP($I1232,_312_Table2,MATCH('312'!$X$16,_312_Table2_ColumnLookup,0),FALSE),
  IF(AND(VALUE(LEFT($A1232,3))=312,LEN($I1232)=4),VLOOKUP($I1232,_312_Table2,MATCH(LEFT($B1232,1),_312_Table2_ColumnLookup,0),FALSE)
+N("312"),
  IF(VALUE(LEFT($A1232,3))=313,VLOOKUP(VALUE(MID($B1232,2,1)),_313_Table2,MATCH(MID($B1232,1,1),_313_Table2_ColumnLookup,0),FALSE)
+N("313"),
  IF(AND(VALUE(LEFT($A1232,3))=314,LEN($B1232)=3),VLOOKUP(VALUE(MID($B1232,2,2)),_314_Table2,MATCH(MID($B1232,1,1),_314_Table2_ColumnLookup,0),FALSE),
  IF(VALUE(LEFT($A1232,3))=314,VLOOKUP(VALUE(MID($B1232,2,1)),_314_Table2,MATCH(MID($B1232,1,1),_314_Table2_ColumnLookup,0),FALSE)
+N("314"),
""))))))))))))))))))))))))</f>
        <v>#N/A</v>
      </c>
      <c r="F1232" s="238" t="e">
        <f>IF(AND(VALUE(LEFT($A1232,3))=309,LEN($B1232)=3),VLOOKUP(VALUE(MID($B1232,2,2)),_309_Table3,MATCH(MID($B1232,1,1),_309_Table3_ColumnLookup,0),FALSE),
  IF($C1232="309 LCR SummaryA",OneYearSCR,IF($C1232="309 LCR SummaryB",UltimateSCR,IF(VALUE(LEFT($A1232,3))=309,VLOOKUP(VALUE(MID($B1232,2,1)),_309_Table3,MATCH(MID($B1232,1,1),_309_Table3_ColumnLookup,0),FALSE)
+N("309"),
  IF(VALUE(LEFT($A1232,3))=310,VLOOKUP(VALUE(MID($B1232,2,1)),_310_Table3,MATCH(MID($B1232,1,1),_310_Table3_ColumnLookup,0),FALSE)
+N("310"),
  IF(AND(VALUE(LEFT($A1232,3))=311,LEN($I1232)=4),VLOOKUP($I1232,_311_Table3,MATCH($B1232,_311_Table3_ColumnLookup,0),FALSE),
  IF(AND(VALUE(LEFT($A1232,3))=311,OR($B1232="I2",$B1232="J2",$B1232="K2",$B1232="L2")),VLOOKUP('311'!$G$58,_311_Table3,MATCH(MID($B1232,1,1),_311_Table3_ColumnLookup,0),FALSE),
  IF(AND(VALUE(LEFT($A1232,3))=311,RIGHT($B1232,5)="Total"),VLOOKUP('311'!$G$59,_311_Table3,MATCH(MID($B1232,1,1),_311_Table3_ColumnLookup,0),FALSE),
  IF(VALUE(LEFT($A1232,3))=311,VLOOKUP(VALUE(MID($B1232,2,1)),_311_Table3,MATCH(MID($B1232,1,1),_311_Table3_ColumnLookup,0),FALSE)
+N("311"),
  IF(AND(VALUE(LEFT($A1232,3))=312,LEFT($G1232,10)="Unincepted",$B1232="G "),VLOOKUP(" ULO",_312_Table3,MATCH('312'!$N$16,_312_Table3_ColumnLookup,0),FALSE),
  IF(AND(VALUE(LEFT($A1232,3))=312,LEFT($G1232,10)="Unincepted",$B1232="O "),VLOOKUP(" ULO",_312_Table3,MATCH('312'!$V$16,_312_Table3_ColumnLookup,0),FALSE),
  IF(AND(VALUE(LEFT($A1232,3))=312,LEFT($G1232,10)="Unincepted",$B1232="Q "),VLOOKUP(" ULO",_312_Table3,MATCH('312'!$X$16,_312_Table3_ColumnLookup,0),FALSE),
  IF(AND(VALUE(LEFT($A1232,3))=312,LEFT($G1232,10)="Unincepted"),VLOOKUP(" ULO",_312_Table3,MATCH(LEFT($B1232,1),_312_Table3_ColumnLookup,0),FALSE),
  IF(AND(VALUE(LEFT($A1232,3))=312,LEFT($G1232,5)="Total",$B1232="G "),VLOOKUP('312'!$F$80,_312_Table3,MATCH('312'!$N$16,_312_Table3_ColumnLookup,0),FALSE),
  IF(AND(VALUE(LEFT($A1232,3))=312,LEFT($G1232,5)="Total",$B1232="O "),VLOOKUP('312'!$F$80,_312_Table3,MATCH('312'!$V$16,_312_Table3_ColumnLookup,0),FALSE),
  IF(AND(VALUE(LEFT($A1232,3))=312,LEFT($G1232,5)="Total",$B1232="Q "),VLOOKUP('312'!$F$80,_312_Table3,MATCH('312'!$X$16,_312_Table3_ColumnLookup,0),FALSE),
  IF(AND(VALUE(LEFT($A1232,3))=312,LEFT($G1232,5)="Total"),VLOOKUP('312'!$F$80,_312_Table3,MATCH(LEFT($B1232,1),_312_Table3_ColumnLookup,0),FALSE),
  IF(AND(VALUE(LEFT($A1232,3))=312,LEN($I1232)=4,$B1232="G"),VLOOKUP($I1232,_312_Table3,MATCH('312'!$N$16,_312_Table3_ColumnLookup,0),FALSE),
  IF(AND(VALUE(LEFT($A1232,3))=312,LEN($I1232)=4,$B1232="O"),VLOOKUP($I1232,_312_Table3,MATCH('312'!$V$16,_312_Table3_ColumnLookup,0),FALSE),
  IF(AND(VALUE(LEFT($A1232,3))=312,LEN($I1232)=4,$B1232="Q"),VLOOKUP($I1232,_312_Table3,MATCH('312'!$X$16,_312_Table3_ColumnLookup,0),FALSE),
  IF(AND(VALUE(LEFT($A1232,3))=312,LEN($I1232)=4),VLOOKUP($I1232,_312_Table3,MATCH(LEFT($B1232,1),_312_Table3_ColumnLookup,0),FALSE)
+N("312"),
  IF(VALUE(LEFT($A1232,3))=313,VLOOKUP(VALUE(MID($B1232,2,1)),_313_Table3,MATCH(MID($B1232,1,1),_313_Table3_ColumnLookup,0),FALSE)
+N("313"),
  IF(AND(VALUE(LEFT($A1232,3))=314,LEN($B1232)=3),VLOOKUP(VALUE(MID($B1232,2,2)),_314_Table3,MATCH(MID($B1232,1,1),_314_Table3_ColumnLookup,0),FALSE),
  IF(VALUE(LEFT($A1232,3))=314,VLOOKUP(VALUE(MID($B1232,2,1)),_314_Table3,MATCH(MID($B1232,1,1),_314_Table3_ColumnLookup,0),FALSE)
+N("314"),
""))))))))))))))))))))))))</f>
        <v>#N/A</v>
      </c>
      <c r="H1232" s="321" t="str">
        <f>IFERROR(
IF(ISERROR($D1232)=FALSE,$D1232,IF(ISERROR($E1232)=FALSE,$E1232,IF(ISERROR($F1232)=FALSE,$F1232
+N("012 checkboxes"),
IF(
IF(OR(LEFT($A1232,9)="Syndicate",LEFT($A1232,12)="NewSyndicate"),VLOOKUP($A1232,'012'!$J:$ZW,MATCH("Link to button",'012'!$J$1:$ZW$1,0),0)
+N("309 checkbox"),
IF($C1232="309 LCR Summary0",VLOOKUP("Notes990",'309'!$P:$ZZ,MATCH("Link to button",'309'!$P$1:$ZZ$1,0),0)
+N("313 checkboxes"),
IF($C1232="313 Financial Information0LcmVsScr",IF($C1232="309 LCR Summary0",VLOOKUP("LcmVsScr",'309'!$N:$ZZ,MATCH("Link to button",'309'!$N$1:$ZZ$1,0),0),
IF($C1232="313 Financial Information0LcrDocAttached",IF($C1232="309 LCR Summary0",VLOOKUP("LcrDocAttached",'309'!$N:$ZZ,MATCH("Link to button",'309'!$N$1:$ZZ$1,0),
0)))))))=1,TRUE,FALSE)
))),"")</f>
        <v/>
      </c>
    </row>
    <row r="1233" spans="1:8">
      <c r="A1233" s="237" t="e">
        <f>VLOOKUP($G1233,CSVLookups!$B:$R,MATCH(A$1,CSVLookups!$B$1:$R$1,0),FALSE)</f>
        <v>#N/A</v>
      </c>
      <c r="B1233" s="237" t="e">
        <f>VLOOKUP($G1233,CSVLookups!$B:$R,MATCH(B$1,CSVLookups!$B$1:$R$1,0),FALSE)</f>
        <v>#N/A</v>
      </c>
      <c r="C1233" s="238" t="e">
        <f t="shared" si="19"/>
        <v>#N/A</v>
      </c>
      <c r="D1233" s="238" t="e">
        <f>IF(AND(VALUE(LEFT($A1233,3))=309,LEN($B1233)=3),VLOOKUP(VALUE(MID($B1233,2,2)),_309_Table1,MATCH(MID($B1233,1,1),_309_Table1_ColumnLookup,0),FALSE),
  IF($C1233="309 LCR SummaryA",OneYearSCR,IF($C1233="309 LCR SummaryB",UltimateSCR,IF(VALUE(LEFT($A1233,3))=309,VLOOKUP(VALUE(MID($B1233,2,1)),_309_Table1,MATCH(MID($B1233,1,1),_309_Table1_ColumnLookup,0),FALSE)
+N("309"),
  IF(VALUE(LEFT($A1233,3))=310,VLOOKUP(VALUE(MID($B1233,2,1)),_310_Table1,MATCH(MID($B1233,1,1),_310_Table1_ColumnLookup,0),FALSE)
+N("310"),
  IF(AND(VALUE(LEFT($A1233,3))=311,LEN($I1233)=4),VLOOKUP($I1233,_311_Table1,MATCH($B1233,_311_Table1_ColumnLookup,0),FALSE),
  IF(AND(VALUE(LEFT($A1233,3))=311,OR($B1233="I2",$B1233="J2",$B1233="K2",$B1233="L2")),VLOOKUP('311'!$G$58,_311_Table1,MATCH(MID($B1233,1,1),_311_Table1_ColumnLookup,0),FALSE),
  IF(AND(VALUE(LEFT($A1233,3))=311,RIGHT($B1233,5)="Total"),VLOOKUP('311'!$G$59,_311_Table1,MATCH(MID($B1233,1,1),_311_Table1_ColumnLookup,0),FALSE),
  IF(VALUE(LEFT($A1233,3))=311,VLOOKUP(VALUE(MID($B1233,2,1)),_311_Table1,MATCH(MID($B1233,1,1),_311_Table1_ColumnLookup,0),FALSE)
+N("311"),
  IF(AND(VALUE(LEFT($A1233,3))=312,LEFT($G1233,10)="Unincepted",$B1233="G "),VLOOKUP(" ULO",_312_Table1,MATCH('312'!$N$16,_312_Table1_ColumnLookup,0),FALSE),
  IF(AND(VALUE(LEFT($A1233,3))=312,LEFT($G1233,10)="Unincepted",$B1233="O "),VLOOKUP(" ULO",_312_Table1,MATCH('312'!$V$16,_312_Table1_ColumnLookup,0),FALSE),
  IF(AND(VALUE(LEFT($A1233,3))=312,LEFT($G1233,10)="Unincepted",$B1233="Q "),VLOOKUP(" ULO",_312_Table1,MATCH('312'!$X$16,_312_Table1_ColumnLookup,0),FALSE),
  IF(AND(VALUE(LEFT($A1233,3))=312,LEFT($G1233,10)="Unincepted"),VLOOKUP(" ULO",_312_Table1,MATCH(LEFT($B1233,1),_312_Table1_ColumnLookup,0),FALSE),
  IF(AND(VALUE(LEFT($A1233,3))=312,LEFT($G1233,5)="Total",$B1233="G "),VLOOKUP('312'!$F$80,_312_Table1,MATCH('312'!$N$16,_312_Table1_ColumnLookup,0),FALSE),
  IF(AND(VALUE(LEFT($A1233,3))=312,LEFT($G1233,5)="Total",$B1233="O "),VLOOKUP('312'!$F$80,_312_Table1,MATCH('312'!$V$16,_312_Table1_ColumnLookup,0),FALSE),
  IF(AND(VALUE(LEFT($A1233,3))=312,LEFT($G1233,5)="Total",$B1233="Q "),VLOOKUP('312'!$F$80,_312_Table1,MATCH('312'!$X$16,_312_Table1_ColumnLookup,0),FALSE),
  IF(AND(VALUE(LEFT($A1233,3))=312,LEFT($G1233,5)="Total"),VLOOKUP('312'!$F$80,_312_Table1,MATCH(LEFT($B1233,1),_312_Table1_ColumnLookup,0),FALSE),
  IF(AND(VALUE(LEFT($A1233,3))=312,LEN($I1233)=4,$B1233="G"),VLOOKUP($I1233,_312_Table1,MATCH('312'!$N$16,_312_Table1_ColumnLookup,0),FALSE),
  IF(AND(VALUE(LEFT($A1233,3))=312,LEN($I1233)=4,$B1233="O"),VLOOKUP($I1233,_312_Table1,MATCH('312'!$V$16,_312_Table1_ColumnLookup,0),FALSE),
  IF(AND(VALUE(LEFT($A1233,3))=312,LEN($I1233)=4,$B1233="Q"),VLOOKUP($I1233,_312_Table1,MATCH('312'!$X$16,_312_Table1_ColumnLookup,0),FALSE),
  IF(AND(VALUE(LEFT($A1233,3))=312,LEN($I1233)=4),VLOOKUP($I1233,_312_Table1,MATCH(LEFT($B1233,1),_312_Table1_ColumnLookup,0),FALSE)
+N("312"),
  IF(VALUE(LEFT($A1233,3))=313,VLOOKUP(VALUE(MID($B1233,2,1)),_313_Table1,MATCH(MID($B1233,1,1),_313_Table1_ColumnLookup,0),FALSE)
+N("313"),
  IF(AND(VALUE(LEFT($A1233,3))=314,LEN($B1233)=3),VLOOKUP(VALUE(MID($B1233,2,2)),_314_Table1,MATCH(MID($B1233,1,1),_314_Table1_ColumnLookup,0),FALSE),
  IF(VALUE(LEFT($A1233,3))=314,VLOOKUP(VALUE(MID($B1233,2,1)),_314_Table1,MATCH(MID($B1233,1,1),_314_Table1_ColumnLookup,0),FALSE)
+N("314"),
""))))))))))))))))))))))))</f>
        <v>#N/A</v>
      </c>
      <c r="E1233" s="238" t="e">
        <f>IF(AND(VALUE(LEFT($A1233,3))=309,LEN($B1233)=3),VLOOKUP(VALUE(MID($B1233,2,2)),_309_Table2,MATCH(MID($B1233,1,1),_309_Table2_ColumnLookup,0),FALSE),
  IF($C1233="309 LCR SummaryA",OneYearSCR,IF($C1233="309 LCR SummaryB",UltimateSCR,IF(VALUE(LEFT($A1233,3))=309,VLOOKUP(VALUE(MID($B1233,2,1)),_309_Table2,MATCH(MID($B1233,1,1),_309_Table2_ColumnLookup,0),FALSE)
+N("309"),
  IF(VALUE(LEFT($A1233,3))=310,VLOOKUP(VALUE(MID($B1233,2,1)),_310_Table2,MATCH(MID($B1233,1,1),_310_Table2_ColumnLookup,0),FALSE)
+N("310"),
  IF(AND(VALUE(LEFT($A1233,3))=311,LEN($I1233)=4),VLOOKUP($I1233,_311_Table2,MATCH($B1233,_311_Table2_ColumnLookup,0),FALSE),
  IF(AND(VALUE(LEFT($A1233,3))=311,OR($B1233="I2",$B1233="J2",$B1233="K2",$B1233="L2")),VLOOKUP('311'!$G$58,_311_Table2,MATCH(MID($B1233,1,1),_311_Table2_ColumnLookup,0),FALSE),
  IF(AND(VALUE(LEFT($A1233,3))=311,RIGHT($B1233,5)="Total"),VLOOKUP('311'!$G$59,_311_Table2,MATCH(MID($B1233,1,1),_311_Table2_ColumnLookup,0),FALSE),
  IF(VALUE(LEFT($A1233,3))=311,VLOOKUP(VALUE(MID($B1233,2,1)),_311_Table2,MATCH(MID($B1233,1,1),_311_Table2_ColumnLookup,0),FALSE)
+N("311"),
  IF(AND(VALUE(LEFT($A1233,3))=312,LEFT($G1233,10)="Unincepted",$B1233="G "),VLOOKUP(" ULO",_312_Table2,MATCH('312'!$N$16,_312_Table2_ColumnLookup,0),FALSE),
  IF(AND(VALUE(LEFT($A1233,3))=312,LEFT($G1233,10)="Unincepted",$B1233="O "),VLOOKUP(" ULO",_312_Table2,MATCH('312'!$V$16,_312_Table2_ColumnLookup,0),FALSE),
  IF(AND(VALUE(LEFT($A1233,3))=312,LEFT($G1233,10)="Unincepted",$B1233="Q "),VLOOKUP(" ULO",_312_Table2,MATCH('312'!$X$16,_312_Table2_ColumnLookup,0),FALSE),
  IF(AND(VALUE(LEFT($A1233,3))=312,LEFT($G1233,10)="Unincepted"),VLOOKUP(" ULO",_312_Table2,MATCH(LEFT($B1233,1),_312_Table2_ColumnLookup,0),FALSE),
  IF(AND(VALUE(LEFT($A1233,3))=312,LEFT($G1233,5)="Total",$B1233="G "),VLOOKUP('312'!$F$80,_312_Table2,MATCH('312'!$N$16,_312_Table2_ColumnLookup,0),FALSE),
  IF(AND(VALUE(LEFT($A1233,3))=312,LEFT($G1233,5)="Total",$B1233="O "),VLOOKUP('312'!$F$80,_312_Table2,MATCH('312'!$V$16,_312_Table2_ColumnLookup,0),FALSE),
  IF(AND(VALUE(LEFT($A1233,3))=312,LEFT($G1233,5)="Total",$B1233="Q "),VLOOKUP('312'!$F$80,_312_Table2,MATCH('312'!$X$16,_312_Table2_ColumnLookup,0),FALSE),
  IF(AND(VALUE(LEFT($A1233,3))=312,LEFT($G1233,5)="Total"),VLOOKUP('312'!$F$80,_312_Table2,MATCH(LEFT($B1233,1),_312_Table2_ColumnLookup,0),FALSE),
  IF(AND(VALUE(LEFT($A1233,3))=312,LEN($I1233)=4,$B1233="G"),VLOOKUP($I1233,_312_Table2,MATCH('312'!$N$16,_312_Table2_ColumnLookup,0),FALSE),
  IF(AND(VALUE(LEFT($A1233,3))=312,LEN($I1233)=4,$B1233="O"),VLOOKUP($I1233,_312_Table2,MATCH('312'!$V$16,_312_Table2_ColumnLookup,0),FALSE),
  IF(AND(VALUE(LEFT($A1233,3))=312,LEN($I1233)=4,$B1233="Q"),VLOOKUP($I1233,_312_Table2,MATCH('312'!$X$16,_312_Table2_ColumnLookup,0),FALSE),
  IF(AND(VALUE(LEFT($A1233,3))=312,LEN($I1233)=4),VLOOKUP($I1233,_312_Table2,MATCH(LEFT($B1233,1),_312_Table2_ColumnLookup,0),FALSE)
+N("312"),
  IF(VALUE(LEFT($A1233,3))=313,VLOOKUP(VALUE(MID($B1233,2,1)),_313_Table2,MATCH(MID($B1233,1,1),_313_Table2_ColumnLookup,0),FALSE)
+N("313"),
  IF(AND(VALUE(LEFT($A1233,3))=314,LEN($B1233)=3),VLOOKUP(VALUE(MID($B1233,2,2)),_314_Table2,MATCH(MID($B1233,1,1),_314_Table2_ColumnLookup,0),FALSE),
  IF(VALUE(LEFT($A1233,3))=314,VLOOKUP(VALUE(MID($B1233,2,1)),_314_Table2,MATCH(MID($B1233,1,1),_314_Table2_ColumnLookup,0),FALSE)
+N("314"),
""))))))))))))))))))))))))</f>
        <v>#N/A</v>
      </c>
      <c r="F1233" s="238" t="e">
        <f>IF(AND(VALUE(LEFT($A1233,3))=309,LEN($B1233)=3),VLOOKUP(VALUE(MID($B1233,2,2)),_309_Table3,MATCH(MID($B1233,1,1),_309_Table3_ColumnLookup,0),FALSE),
  IF($C1233="309 LCR SummaryA",OneYearSCR,IF($C1233="309 LCR SummaryB",UltimateSCR,IF(VALUE(LEFT($A1233,3))=309,VLOOKUP(VALUE(MID($B1233,2,1)),_309_Table3,MATCH(MID($B1233,1,1),_309_Table3_ColumnLookup,0),FALSE)
+N("309"),
  IF(VALUE(LEFT($A1233,3))=310,VLOOKUP(VALUE(MID($B1233,2,1)),_310_Table3,MATCH(MID($B1233,1,1),_310_Table3_ColumnLookup,0),FALSE)
+N("310"),
  IF(AND(VALUE(LEFT($A1233,3))=311,LEN($I1233)=4),VLOOKUP($I1233,_311_Table3,MATCH($B1233,_311_Table3_ColumnLookup,0),FALSE),
  IF(AND(VALUE(LEFT($A1233,3))=311,OR($B1233="I2",$B1233="J2",$B1233="K2",$B1233="L2")),VLOOKUP('311'!$G$58,_311_Table3,MATCH(MID($B1233,1,1),_311_Table3_ColumnLookup,0),FALSE),
  IF(AND(VALUE(LEFT($A1233,3))=311,RIGHT($B1233,5)="Total"),VLOOKUP('311'!$G$59,_311_Table3,MATCH(MID($B1233,1,1),_311_Table3_ColumnLookup,0),FALSE),
  IF(VALUE(LEFT($A1233,3))=311,VLOOKUP(VALUE(MID($B1233,2,1)),_311_Table3,MATCH(MID($B1233,1,1),_311_Table3_ColumnLookup,0),FALSE)
+N("311"),
  IF(AND(VALUE(LEFT($A1233,3))=312,LEFT($G1233,10)="Unincepted",$B1233="G "),VLOOKUP(" ULO",_312_Table3,MATCH('312'!$N$16,_312_Table3_ColumnLookup,0),FALSE),
  IF(AND(VALUE(LEFT($A1233,3))=312,LEFT($G1233,10)="Unincepted",$B1233="O "),VLOOKUP(" ULO",_312_Table3,MATCH('312'!$V$16,_312_Table3_ColumnLookup,0),FALSE),
  IF(AND(VALUE(LEFT($A1233,3))=312,LEFT($G1233,10)="Unincepted",$B1233="Q "),VLOOKUP(" ULO",_312_Table3,MATCH('312'!$X$16,_312_Table3_ColumnLookup,0),FALSE),
  IF(AND(VALUE(LEFT($A1233,3))=312,LEFT($G1233,10)="Unincepted"),VLOOKUP(" ULO",_312_Table3,MATCH(LEFT($B1233,1),_312_Table3_ColumnLookup,0),FALSE),
  IF(AND(VALUE(LEFT($A1233,3))=312,LEFT($G1233,5)="Total",$B1233="G "),VLOOKUP('312'!$F$80,_312_Table3,MATCH('312'!$N$16,_312_Table3_ColumnLookup,0),FALSE),
  IF(AND(VALUE(LEFT($A1233,3))=312,LEFT($G1233,5)="Total",$B1233="O "),VLOOKUP('312'!$F$80,_312_Table3,MATCH('312'!$V$16,_312_Table3_ColumnLookup,0),FALSE),
  IF(AND(VALUE(LEFT($A1233,3))=312,LEFT($G1233,5)="Total",$B1233="Q "),VLOOKUP('312'!$F$80,_312_Table3,MATCH('312'!$X$16,_312_Table3_ColumnLookup,0),FALSE),
  IF(AND(VALUE(LEFT($A1233,3))=312,LEFT($G1233,5)="Total"),VLOOKUP('312'!$F$80,_312_Table3,MATCH(LEFT($B1233,1),_312_Table3_ColumnLookup,0),FALSE),
  IF(AND(VALUE(LEFT($A1233,3))=312,LEN($I1233)=4,$B1233="G"),VLOOKUP($I1233,_312_Table3,MATCH('312'!$N$16,_312_Table3_ColumnLookup,0),FALSE),
  IF(AND(VALUE(LEFT($A1233,3))=312,LEN($I1233)=4,$B1233="O"),VLOOKUP($I1233,_312_Table3,MATCH('312'!$V$16,_312_Table3_ColumnLookup,0),FALSE),
  IF(AND(VALUE(LEFT($A1233,3))=312,LEN($I1233)=4,$B1233="Q"),VLOOKUP($I1233,_312_Table3,MATCH('312'!$X$16,_312_Table3_ColumnLookup,0),FALSE),
  IF(AND(VALUE(LEFT($A1233,3))=312,LEN($I1233)=4),VLOOKUP($I1233,_312_Table3,MATCH(LEFT($B1233,1),_312_Table3_ColumnLookup,0),FALSE)
+N("312"),
  IF(VALUE(LEFT($A1233,3))=313,VLOOKUP(VALUE(MID($B1233,2,1)),_313_Table3,MATCH(MID($B1233,1,1),_313_Table3_ColumnLookup,0),FALSE)
+N("313"),
  IF(AND(VALUE(LEFT($A1233,3))=314,LEN($B1233)=3),VLOOKUP(VALUE(MID($B1233,2,2)),_314_Table3,MATCH(MID($B1233,1,1),_314_Table3_ColumnLookup,0),FALSE),
  IF(VALUE(LEFT($A1233,3))=314,VLOOKUP(VALUE(MID($B1233,2,1)),_314_Table3,MATCH(MID($B1233,1,1),_314_Table3_ColumnLookup,0),FALSE)
+N("314"),
""))))))))))))))))))))))))</f>
        <v>#N/A</v>
      </c>
      <c r="H1233" s="321" t="str">
        <f>IFERROR(
IF(ISERROR($D1233)=FALSE,$D1233,IF(ISERROR($E1233)=FALSE,$E1233,IF(ISERROR($F1233)=FALSE,$F1233
+N("012 checkboxes"),
IF(
IF(OR(LEFT($A1233,9)="Syndicate",LEFT($A1233,12)="NewSyndicate"),VLOOKUP($A1233,'012'!$J:$ZW,MATCH("Link to button",'012'!$J$1:$ZW$1,0),0)
+N("309 checkbox"),
IF($C1233="309 LCR Summary0",VLOOKUP("Notes990",'309'!$P:$ZZ,MATCH("Link to button",'309'!$P$1:$ZZ$1,0),0)
+N("313 checkboxes"),
IF($C1233="313 Financial Information0LcmVsScr",IF($C1233="309 LCR Summary0",VLOOKUP("LcmVsScr",'309'!$N:$ZZ,MATCH("Link to button",'309'!$N$1:$ZZ$1,0),0),
IF($C1233="313 Financial Information0LcrDocAttached",IF($C1233="309 LCR Summary0",VLOOKUP("LcrDocAttached",'309'!$N:$ZZ,MATCH("Link to button",'309'!$N$1:$ZZ$1,0),
0)))))))=1,TRUE,FALSE)
))),"")</f>
        <v/>
      </c>
    </row>
    <row r="1234" spans="1:8">
      <c r="A1234" s="237" t="e">
        <f>VLOOKUP($G1234,CSVLookups!$B:$R,MATCH(A$1,CSVLookups!$B$1:$R$1,0),FALSE)</f>
        <v>#N/A</v>
      </c>
      <c r="B1234" s="237" t="e">
        <f>VLOOKUP($G1234,CSVLookups!$B:$R,MATCH(B$1,CSVLookups!$B$1:$R$1,0),FALSE)</f>
        <v>#N/A</v>
      </c>
      <c r="C1234" s="238" t="e">
        <f t="shared" si="19"/>
        <v>#N/A</v>
      </c>
      <c r="D1234" s="238" t="e">
        <f>IF(AND(VALUE(LEFT($A1234,3))=309,LEN($B1234)=3),VLOOKUP(VALUE(MID($B1234,2,2)),_309_Table1,MATCH(MID($B1234,1,1),_309_Table1_ColumnLookup,0),FALSE),
  IF($C1234="309 LCR SummaryA",OneYearSCR,IF($C1234="309 LCR SummaryB",UltimateSCR,IF(VALUE(LEFT($A1234,3))=309,VLOOKUP(VALUE(MID($B1234,2,1)),_309_Table1,MATCH(MID($B1234,1,1),_309_Table1_ColumnLookup,0),FALSE)
+N("309"),
  IF(VALUE(LEFT($A1234,3))=310,VLOOKUP(VALUE(MID($B1234,2,1)),_310_Table1,MATCH(MID($B1234,1,1),_310_Table1_ColumnLookup,0),FALSE)
+N("310"),
  IF(AND(VALUE(LEFT($A1234,3))=311,LEN($I1234)=4),VLOOKUP($I1234,_311_Table1,MATCH($B1234,_311_Table1_ColumnLookup,0),FALSE),
  IF(AND(VALUE(LEFT($A1234,3))=311,OR($B1234="I2",$B1234="J2",$B1234="K2",$B1234="L2")),VLOOKUP('311'!$G$58,_311_Table1,MATCH(MID($B1234,1,1),_311_Table1_ColumnLookup,0),FALSE),
  IF(AND(VALUE(LEFT($A1234,3))=311,RIGHT($B1234,5)="Total"),VLOOKUP('311'!$G$59,_311_Table1,MATCH(MID($B1234,1,1),_311_Table1_ColumnLookup,0),FALSE),
  IF(VALUE(LEFT($A1234,3))=311,VLOOKUP(VALUE(MID($B1234,2,1)),_311_Table1,MATCH(MID($B1234,1,1),_311_Table1_ColumnLookup,0),FALSE)
+N("311"),
  IF(AND(VALUE(LEFT($A1234,3))=312,LEFT($G1234,10)="Unincepted",$B1234="G "),VLOOKUP(" ULO",_312_Table1,MATCH('312'!$N$16,_312_Table1_ColumnLookup,0),FALSE),
  IF(AND(VALUE(LEFT($A1234,3))=312,LEFT($G1234,10)="Unincepted",$B1234="O "),VLOOKUP(" ULO",_312_Table1,MATCH('312'!$V$16,_312_Table1_ColumnLookup,0),FALSE),
  IF(AND(VALUE(LEFT($A1234,3))=312,LEFT($G1234,10)="Unincepted",$B1234="Q "),VLOOKUP(" ULO",_312_Table1,MATCH('312'!$X$16,_312_Table1_ColumnLookup,0),FALSE),
  IF(AND(VALUE(LEFT($A1234,3))=312,LEFT($G1234,10)="Unincepted"),VLOOKUP(" ULO",_312_Table1,MATCH(LEFT($B1234,1),_312_Table1_ColumnLookup,0),FALSE),
  IF(AND(VALUE(LEFT($A1234,3))=312,LEFT($G1234,5)="Total",$B1234="G "),VLOOKUP('312'!$F$80,_312_Table1,MATCH('312'!$N$16,_312_Table1_ColumnLookup,0),FALSE),
  IF(AND(VALUE(LEFT($A1234,3))=312,LEFT($G1234,5)="Total",$B1234="O "),VLOOKUP('312'!$F$80,_312_Table1,MATCH('312'!$V$16,_312_Table1_ColumnLookup,0),FALSE),
  IF(AND(VALUE(LEFT($A1234,3))=312,LEFT($G1234,5)="Total",$B1234="Q "),VLOOKUP('312'!$F$80,_312_Table1,MATCH('312'!$X$16,_312_Table1_ColumnLookup,0),FALSE),
  IF(AND(VALUE(LEFT($A1234,3))=312,LEFT($G1234,5)="Total"),VLOOKUP('312'!$F$80,_312_Table1,MATCH(LEFT($B1234,1),_312_Table1_ColumnLookup,0),FALSE),
  IF(AND(VALUE(LEFT($A1234,3))=312,LEN($I1234)=4,$B1234="G"),VLOOKUP($I1234,_312_Table1,MATCH('312'!$N$16,_312_Table1_ColumnLookup,0),FALSE),
  IF(AND(VALUE(LEFT($A1234,3))=312,LEN($I1234)=4,$B1234="O"),VLOOKUP($I1234,_312_Table1,MATCH('312'!$V$16,_312_Table1_ColumnLookup,0),FALSE),
  IF(AND(VALUE(LEFT($A1234,3))=312,LEN($I1234)=4,$B1234="Q"),VLOOKUP($I1234,_312_Table1,MATCH('312'!$X$16,_312_Table1_ColumnLookup,0),FALSE),
  IF(AND(VALUE(LEFT($A1234,3))=312,LEN($I1234)=4),VLOOKUP($I1234,_312_Table1,MATCH(LEFT($B1234,1),_312_Table1_ColumnLookup,0),FALSE)
+N("312"),
  IF(VALUE(LEFT($A1234,3))=313,VLOOKUP(VALUE(MID($B1234,2,1)),_313_Table1,MATCH(MID($B1234,1,1),_313_Table1_ColumnLookup,0),FALSE)
+N("313"),
  IF(AND(VALUE(LEFT($A1234,3))=314,LEN($B1234)=3),VLOOKUP(VALUE(MID($B1234,2,2)),_314_Table1,MATCH(MID($B1234,1,1),_314_Table1_ColumnLookup,0),FALSE),
  IF(VALUE(LEFT($A1234,3))=314,VLOOKUP(VALUE(MID($B1234,2,1)),_314_Table1,MATCH(MID($B1234,1,1),_314_Table1_ColumnLookup,0),FALSE)
+N("314"),
""))))))))))))))))))))))))</f>
        <v>#N/A</v>
      </c>
      <c r="E1234" s="238" t="e">
        <f>IF(AND(VALUE(LEFT($A1234,3))=309,LEN($B1234)=3),VLOOKUP(VALUE(MID($B1234,2,2)),_309_Table2,MATCH(MID($B1234,1,1),_309_Table2_ColumnLookup,0),FALSE),
  IF($C1234="309 LCR SummaryA",OneYearSCR,IF($C1234="309 LCR SummaryB",UltimateSCR,IF(VALUE(LEFT($A1234,3))=309,VLOOKUP(VALUE(MID($B1234,2,1)),_309_Table2,MATCH(MID($B1234,1,1),_309_Table2_ColumnLookup,0),FALSE)
+N("309"),
  IF(VALUE(LEFT($A1234,3))=310,VLOOKUP(VALUE(MID($B1234,2,1)),_310_Table2,MATCH(MID($B1234,1,1),_310_Table2_ColumnLookup,0),FALSE)
+N("310"),
  IF(AND(VALUE(LEFT($A1234,3))=311,LEN($I1234)=4),VLOOKUP($I1234,_311_Table2,MATCH($B1234,_311_Table2_ColumnLookup,0),FALSE),
  IF(AND(VALUE(LEFT($A1234,3))=311,OR($B1234="I2",$B1234="J2",$B1234="K2",$B1234="L2")),VLOOKUP('311'!$G$58,_311_Table2,MATCH(MID($B1234,1,1),_311_Table2_ColumnLookup,0),FALSE),
  IF(AND(VALUE(LEFT($A1234,3))=311,RIGHT($B1234,5)="Total"),VLOOKUP('311'!$G$59,_311_Table2,MATCH(MID($B1234,1,1),_311_Table2_ColumnLookup,0),FALSE),
  IF(VALUE(LEFT($A1234,3))=311,VLOOKUP(VALUE(MID($B1234,2,1)),_311_Table2,MATCH(MID($B1234,1,1),_311_Table2_ColumnLookup,0),FALSE)
+N("311"),
  IF(AND(VALUE(LEFT($A1234,3))=312,LEFT($G1234,10)="Unincepted",$B1234="G "),VLOOKUP(" ULO",_312_Table2,MATCH('312'!$N$16,_312_Table2_ColumnLookup,0),FALSE),
  IF(AND(VALUE(LEFT($A1234,3))=312,LEFT($G1234,10)="Unincepted",$B1234="O "),VLOOKUP(" ULO",_312_Table2,MATCH('312'!$V$16,_312_Table2_ColumnLookup,0),FALSE),
  IF(AND(VALUE(LEFT($A1234,3))=312,LEFT($G1234,10)="Unincepted",$B1234="Q "),VLOOKUP(" ULO",_312_Table2,MATCH('312'!$X$16,_312_Table2_ColumnLookup,0),FALSE),
  IF(AND(VALUE(LEFT($A1234,3))=312,LEFT($G1234,10)="Unincepted"),VLOOKUP(" ULO",_312_Table2,MATCH(LEFT($B1234,1),_312_Table2_ColumnLookup,0),FALSE),
  IF(AND(VALUE(LEFT($A1234,3))=312,LEFT($G1234,5)="Total",$B1234="G "),VLOOKUP('312'!$F$80,_312_Table2,MATCH('312'!$N$16,_312_Table2_ColumnLookup,0),FALSE),
  IF(AND(VALUE(LEFT($A1234,3))=312,LEFT($G1234,5)="Total",$B1234="O "),VLOOKUP('312'!$F$80,_312_Table2,MATCH('312'!$V$16,_312_Table2_ColumnLookup,0),FALSE),
  IF(AND(VALUE(LEFT($A1234,3))=312,LEFT($G1234,5)="Total",$B1234="Q "),VLOOKUP('312'!$F$80,_312_Table2,MATCH('312'!$X$16,_312_Table2_ColumnLookup,0),FALSE),
  IF(AND(VALUE(LEFT($A1234,3))=312,LEFT($G1234,5)="Total"),VLOOKUP('312'!$F$80,_312_Table2,MATCH(LEFT($B1234,1),_312_Table2_ColumnLookup,0),FALSE),
  IF(AND(VALUE(LEFT($A1234,3))=312,LEN($I1234)=4,$B1234="G"),VLOOKUP($I1234,_312_Table2,MATCH('312'!$N$16,_312_Table2_ColumnLookup,0),FALSE),
  IF(AND(VALUE(LEFT($A1234,3))=312,LEN($I1234)=4,$B1234="O"),VLOOKUP($I1234,_312_Table2,MATCH('312'!$V$16,_312_Table2_ColumnLookup,0),FALSE),
  IF(AND(VALUE(LEFT($A1234,3))=312,LEN($I1234)=4,$B1234="Q"),VLOOKUP($I1234,_312_Table2,MATCH('312'!$X$16,_312_Table2_ColumnLookup,0),FALSE),
  IF(AND(VALUE(LEFT($A1234,3))=312,LEN($I1234)=4),VLOOKUP($I1234,_312_Table2,MATCH(LEFT($B1234,1),_312_Table2_ColumnLookup,0),FALSE)
+N("312"),
  IF(VALUE(LEFT($A1234,3))=313,VLOOKUP(VALUE(MID($B1234,2,1)),_313_Table2,MATCH(MID($B1234,1,1),_313_Table2_ColumnLookup,0),FALSE)
+N("313"),
  IF(AND(VALUE(LEFT($A1234,3))=314,LEN($B1234)=3),VLOOKUP(VALUE(MID($B1234,2,2)),_314_Table2,MATCH(MID($B1234,1,1),_314_Table2_ColumnLookup,0),FALSE),
  IF(VALUE(LEFT($A1234,3))=314,VLOOKUP(VALUE(MID($B1234,2,1)),_314_Table2,MATCH(MID($B1234,1,1),_314_Table2_ColumnLookup,0),FALSE)
+N("314"),
""))))))))))))))))))))))))</f>
        <v>#N/A</v>
      </c>
      <c r="F1234" s="238" t="e">
        <f>IF(AND(VALUE(LEFT($A1234,3))=309,LEN($B1234)=3),VLOOKUP(VALUE(MID($B1234,2,2)),_309_Table3,MATCH(MID($B1234,1,1),_309_Table3_ColumnLookup,0),FALSE),
  IF($C1234="309 LCR SummaryA",OneYearSCR,IF($C1234="309 LCR SummaryB",UltimateSCR,IF(VALUE(LEFT($A1234,3))=309,VLOOKUP(VALUE(MID($B1234,2,1)),_309_Table3,MATCH(MID($B1234,1,1),_309_Table3_ColumnLookup,0),FALSE)
+N("309"),
  IF(VALUE(LEFT($A1234,3))=310,VLOOKUP(VALUE(MID($B1234,2,1)),_310_Table3,MATCH(MID($B1234,1,1),_310_Table3_ColumnLookup,0),FALSE)
+N("310"),
  IF(AND(VALUE(LEFT($A1234,3))=311,LEN($I1234)=4),VLOOKUP($I1234,_311_Table3,MATCH($B1234,_311_Table3_ColumnLookup,0),FALSE),
  IF(AND(VALUE(LEFT($A1234,3))=311,OR($B1234="I2",$B1234="J2",$B1234="K2",$B1234="L2")),VLOOKUP('311'!$G$58,_311_Table3,MATCH(MID($B1234,1,1),_311_Table3_ColumnLookup,0),FALSE),
  IF(AND(VALUE(LEFT($A1234,3))=311,RIGHT($B1234,5)="Total"),VLOOKUP('311'!$G$59,_311_Table3,MATCH(MID($B1234,1,1),_311_Table3_ColumnLookup,0),FALSE),
  IF(VALUE(LEFT($A1234,3))=311,VLOOKUP(VALUE(MID($B1234,2,1)),_311_Table3,MATCH(MID($B1234,1,1),_311_Table3_ColumnLookup,0),FALSE)
+N("311"),
  IF(AND(VALUE(LEFT($A1234,3))=312,LEFT($G1234,10)="Unincepted",$B1234="G "),VLOOKUP(" ULO",_312_Table3,MATCH('312'!$N$16,_312_Table3_ColumnLookup,0),FALSE),
  IF(AND(VALUE(LEFT($A1234,3))=312,LEFT($G1234,10)="Unincepted",$B1234="O "),VLOOKUP(" ULO",_312_Table3,MATCH('312'!$V$16,_312_Table3_ColumnLookup,0),FALSE),
  IF(AND(VALUE(LEFT($A1234,3))=312,LEFT($G1234,10)="Unincepted",$B1234="Q "),VLOOKUP(" ULO",_312_Table3,MATCH('312'!$X$16,_312_Table3_ColumnLookup,0),FALSE),
  IF(AND(VALUE(LEFT($A1234,3))=312,LEFT($G1234,10)="Unincepted"),VLOOKUP(" ULO",_312_Table3,MATCH(LEFT($B1234,1),_312_Table3_ColumnLookup,0),FALSE),
  IF(AND(VALUE(LEFT($A1234,3))=312,LEFT($G1234,5)="Total",$B1234="G "),VLOOKUP('312'!$F$80,_312_Table3,MATCH('312'!$N$16,_312_Table3_ColumnLookup,0),FALSE),
  IF(AND(VALUE(LEFT($A1234,3))=312,LEFT($G1234,5)="Total",$B1234="O "),VLOOKUP('312'!$F$80,_312_Table3,MATCH('312'!$V$16,_312_Table3_ColumnLookup,0),FALSE),
  IF(AND(VALUE(LEFT($A1234,3))=312,LEFT($G1234,5)="Total",$B1234="Q "),VLOOKUP('312'!$F$80,_312_Table3,MATCH('312'!$X$16,_312_Table3_ColumnLookup,0),FALSE),
  IF(AND(VALUE(LEFT($A1234,3))=312,LEFT($G1234,5)="Total"),VLOOKUP('312'!$F$80,_312_Table3,MATCH(LEFT($B1234,1),_312_Table3_ColumnLookup,0),FALSE),
  IF(AND(VALUE(LEFT($A1234,3))=312,LEN($I1234)=4,$B1234="G"),VLOOKUP($I1234,_312_Table3,MATCH('312'!$N$16,_312_Table3_ColumnLookup,0),FALSE),
  IF(AND(VALUE(LEFT($A1234,3))=312,LEN($I1234)=4,$B1234="O"),VLOOKUP($I1234,_312_Table3,MATCH('312'!$V$16,_312_Table3_ColumnLookup,0),FALSE),
  IF(AND(VALUE(LEFT($A1234,3))=312,LEN($I1234)=4,$B1234="Q"),VLOOKUP($I1234,_312_Table3,MATCH('312'!$X$16,_312_Table3_ColumnLookup,0),FALSE),
  IF(AND(VALUE(LEFT($A1234,3))=312,LEN($I1234)=4),VLOOKUP($I1234,_312_Table3,MATCH(LEFT($B1234,1),_312_Table3_ColumnLookup,0),FALSE)
+N("312"),
  IF(VALUE(LEFT($A1234,3))=313,VLOOKUP(VALUE(MID($B1234,2,1)),_313_Table3,MATCH(MID($B1234,1,1),_313_Table3_ColumnLookup,0),FALSE)
+N("313"),
  IF(AND(VALUE(LEFT($A1234,3))=314,LEN($B1234)=3),VLOOKUP(VALUE(MID($B1234,2,2)),_314_Table3,MATCH(MID($B1234,1,1),_314_Table3_ColumnLookup,0),FALSE),
  IF(VALUE(LEFT($A1234,3))=314,VLOOKUP(VALUE(MID($B1234,2,1)),_314_Table3,MATCH(MID($B1234,1,1),_314_Table3_ColumnLookup,0),FALSE)
+N("314"),
""))))))))))))))))))))))))</f>
        <v>#N/A</v>
      </c>
      <c r="H1234" s="321" t="str">
        <f>IFERROR(
IF(ISERROR($D1234)=FALSE,$D1234,IF(ISERROR($E1234)=FALSE,$E1234,IF(ISERROR($F1234)=FALSE,$F1234
+N("012 checkboxes"),
IF(
IF(OR(LEFT($A1234,9)="Syndicate",LEFT($A1234,12)="NewSyndicate"),VLOOKUP($A1234,'012'!$J:$ZW,MATCH("Link to button",'012'!$J$1:$ZW$1,0),0)
+N("309 checkbox"),
IF($C1234="309 LCR Summary0",VLOOKUP("Notes990",'309'!$P:$ZZ,MATCH("Link to button",'309'!$P$1:$ZZ$1,0),0)
+N("313 checkboxes"),
IF($C1234="313 Financial Information0LcmVsScr",IF($C1234="309 LCR Summary0",VLOOKUP("LcmVsScr",'309'!$N:$ZZ,MATCH("Link to button",'309'!$N$1:$ZZ$1,0),0),
IF($C1234="313 Financial Information0LcrDocAttached",IF($C1234="309 LCR Summary0",VLOOKUP("LcrDocAttached",'309'!$N:$ZZ,MATCH("Link to button",'309'!$N$1:$ZZ$1,0),
0)))))))=1,TRUE,FALSE)
))),"")</f>
        <v/>
      </c>
    </row>
    <row r="1235" spans="1:8">
      <c r="A1235" s="237" t="e">
        <f>VLOOKUP($G1235,CSVLookups!$B:$R,MATCH(A$1,CSVLookups!$B$1:$R$1,0),FALSE)</f>
        <v>#N/A</v>
      </c>
      <c r="B1235" s="237" t="e">
        <f>VLOOKUP($G1235,CSVLookups!$B:$R,MATCH(B$1,CSVLookups!$B$1:$R$1,0),FALSE)</f>
        <v>#N/A</v>
      </c>
      <c r="C1235" s="238" t="e">
        <f t="shared" si="19"/>
        <v>#N/A</v>
      </c>
      <c r="D1235" s="238" t="e">
        <f>IF(AND(VALUE(LEFT($A1235,3))=309,LEN($B1235)=3),VLOOKUP(VALUE(MID($B1235,2,2)),_309_Table1,MATCH(MID($B1235,1,1),_309_Table1_ColumnLookup,0),FALSE),
  IF($C1235="309 LCR SummaryA",OneYearSCR,IF($C1235="309 LCR SummaryB",UltimateSCR,IF(VALUE(LEFT($A1235,3))=309,VLOOKUP(VALUE(MID($B1235,2,1)),_309_Table1,MATCH(MID($B1235,1,1),_309_Table1_ColumnLookup,0),FALSE)
+N("309"),
  IF(VALUE(LEFT($A1235,3))=310,VLOOKUP(VALUE(MID($B1235,2,1)),_310_Table1,MATCH(MID($B1235,1,1),_310_Table1_ColumnLookup,0),FALSE)
+N("310"),
  IF(AND(VALUE(LEFT($A1235,3))=311,LEN($I1235)=4),VLOOKUP($I1235,_311_Table1,MATCH($B1235,_311_Table1_ColumnLookup,0),FALSE),
  IF(AND(VALUE(LEFT($A1235,3))=311,OR($B1235="I2",$B1235="J2",$B1235="K2",$B1235="L2")),VLOOKUP('311'!$G$58,_311_Table1,MATCH(MID($B1235,1,1),_311_Table1_ColumnLookup,0),FALSE),
  IF(AND(VALUE(LEFT($A1235,3))=311,RIGHT($B1235,5)="Total"),VLOOKUP('311'!$G$59,_311_Table1,MATCH(MID($B1235,1,1),_311_Table1_ColumnLookup,0),FALSE),
  IF(VALUE(LEFT($A1235,3))=311,VLOOKUP(VALUE(MID($B1235,2,1)),_311_Table1,MATCH(MID($B1235,1,1),_311_Table1_ColumnLookup,0),FALSE)
+N("311"),
  IF(AND(VALUE(LEFT($A1235,3))=312,LEFT($G1235,10)="Unincepted",$B1235="G "),VLOOKUP(" ULO",_312_Table1,MATCH('312'!$N$16,_312_Table1_ColumnLookup,0),FALSE),
  IF(AND(VALUE(LEFT($A1235,3))=312,LEFT($G1235,10)="Unincepted",$B1235="O "),VLOOKUP(" ULO",_312_Table1,MATCH('312'!$V$16,_312_Table1_ColumnLookup,0),FALSE),
  IF(AND(VALUE(LEFT($A1235,3))=312,LEFT($G1235,10)="Unincepted",$B1235="Q "),VLOOKUP(" ULO",_312_Table1,MATCH('312'!$X$16,_312_Table1_ColumnLookup,0),FALSE),
  IF(AND(VALUE(LEFT($A1235,3))=312,LEFT($G1235,10)="Unincepted"),VLOOKUP(" ULO",_312_Table1,MATCH(LEFT($B1235,1),_312_Table1_ColumnLookup,0),FALSE),
  IF(AND(VALUE(LEFT($A1235,3))=312,LEFT($G1235,5)="Total",$B1235="G "),VLOOKUP('312'!$F$80,_312_Table1,MATCH('312'!$N$16,_312_Table1_ColumnLookup,0),FALSE),
  IF(AND(VALUE(LEFT($A1235,3))=312,LEFT($G1235,5)="Total",$B1235="O "),VLOOKUP('312'!$F$80,_312_Table1,MATCH('312'!$V$16,_312_Table1_ColumnLookup,0),FALSE),
  IF(AND(VALUE(LEFT($A1235,3))=312,LEFT($G1235,5)="Total",$B1235="Q "),VLOOKUP('312'!$F$80,_312_Table1,MATCH('312'!$X$16,_312_Table1_ColumnLookup,0),FALSE),
  IF(AND(VALUE(LEFT($A1235,3))=312,LEFT($G1235,5)="Total"),VLOOKUP('312'!$F$80,_312_Table1,MATCH(LEFT($B1235,1),_312_Table1_ColumnLookup,0),FALSE),
  IF(AND(VALUE(LEFT($A1235,3))=312,LEN($I1235)=4,$B1235="G"),VLOOKUP($I1235,_312_Table1,MATCH('312'!$N$16,_312_Table1_ColumnLookup,0),FALSE),
  IF(AND(VALUE(LEFT($A1235,3))=312,LEN($I1235)=4,$B1235="O"),VLOOKUP($I1235,_312_Table1,MATCH('312'!$V$16,_312_Table1_ColumnLookup,0),FALSE),
  IF(AND(VALUE(LEFT($A1235,3))=312,LEN($I1235)=4,$B1235="Q"),VLOOKUP($I1235,_312_Table1,MATCH('312'!$X$16,_312_Table1_ColumnLookup,0),FALSE),
  IF(AND(VALUE(LEFT($A1235,3))=312,LEN($I1235)=4),VLOOKUP($I1235,_312_Table1,MATCH(LEFT($B1235,1),_312_Table1_ColumnLookup,0),FALSE)
+N("312"),
  IF(VALUE(LEFT($A1235,3))=313,VLOOKUP(VALUE(MID($B1235,2,1)),_313_Table1,MATCH(MID($B1235,1,1),_313_Table1_ColumnLookup,0),FALSE)
+N("313"),
  IF(AND(VALUE(LEFT($A1235,3))=314,LEN($B1235)=3),VLOOKUP(VALUE(MID($B1235,2,2)),_314_Table1,MATCH(MID($B1235,1,1),_314_Table1_ColumnLookup,0),FALSE),
  IF(VALUE(LEFT($A1235,3))=314,VLOOKUP(VALUE(MID($B1235,2,1)),_314_Table1,MATCH(MID($B1235,1,1),_314_Table1_ColumnLookup,0),FALSE)
+N("314"),
""))))))))))))))))))))))))</f>
        <v>#N/A</v>
      </c>
      <c r="E1235" s="238" t="e">
        <f>IF(AND(VALUE(LEFT($A1235,3))=309,LEN($B1235)=3),VLOOKUP(VALUE(MID($B1235,2,2)),_309_Table2,MATCH(MID($B1235,1,1),_309_Table2_ColumnLookup,0),FALSE),
  IF($C1235="309 LCR SummaryA",OneYearSCR,IF($C1235="309 LCR SummaryB",UltimateSCR,IF(VALUE(LEFT($A1235,3))=309,VLOOKUP(VALUE(MID($B1235,2,1)),_309_Table2,MATCH(MID($B1235,1,1),_309_Table2_ColumnLookup,0),FALSE)
+N("309"),
  IF(VALUE(LEFT($A1235,3))=310,VLOOKUP(VALUE(MID($B1235,2,1)),_310_Table2,MATCH(MID($B1235,1,1),_310_Table2_ColumnLookup,0),FALSE)
+N("310"),
  IF(AND(VALUE(LEFT($A1235,3))=311,LEN($I1235)=4),VLOOKUP($I1235,_311_Table2,MATCH($B1235,_311_Table2_ColumnLookup,0),FALSE),
  IF(AND(VALUE(LEFT($A1235,3))=311,OR($B1235="I2",$B1235="J2",$B1235="K2",$B1235="L2")),VLOOKUP('311'!$G$58,_311_Table2,MATCH(MID($B1235,1,1),_311_Table2_ColumnLookup,0),FALSE),
  IF(AND(VALUE(LEFT($A1235,3))=311,RIGHT($B1235,5)="Total"),VLOOKUP('311'!$G$59,_311_Table2,MATCH(MID($B1235,1,1),_311_Table2_ColumnLookup,0),FALSE),
  IF(VALUE(LEFT($A1235,3))=311,VLOOKUP(VALUE(MID($B1235,2,1)),_311_Table2,MATCH(MID($B1235,1,1),_311_Table2_ColumnLookup,0),FALSE)
+N("311"),
  IF(AND(VALUE(LEFT($A1235,3))=312,LEFT($G1235,10)="Unincepted",$B1235="G "),VLOOKUP(" ULO",_312_Table2,MATCH('312'!$N$16,_312_Table2_ColumnLookup,0),FALSE),
  IF(AND(VALUE(LEFT($A1235,3))=312,LEFT($G1235,10)="Unincepted",$B1235="O "),VLOOKUP(" ULO",_312_Table2,MATCH('312'!$V$16,_312_Table2_ColumnLookup,0),FALSE),
  IF(AND(VALUE(LEFT($A1235,3))=312,LEFT($G1235,10)="Unincepted",$B1235="Q "),VLOOKUP(" ULO",_312_Table2,MATCH('312'!$X$16,_312_Table2_ColumnLookup,0),FALSE),
  IF(AND(VALUE(LEFT($A1235,3))=312,LEFT($G1235,10)="Unincepted"),VLOOKUP(" ULO",_312_Table2,MATCH(LEFT($B1235,1),_312_Table2_ColumnLookup,0),FALSE),
  IF(AND(VALUE(LEFT($A1235,3))=312,LEFT($G1235,5)="Total",$B1235="G "),VLOOKUP('312'!$F$80,_312_Table2,MATCH('312'!$N$16,_312_Table2_ColumnLookup,0),FALSE),
  IF(AND(VALUE(LEFT($A1235,3))=312,LEFT($G1235,5)="Total",$B1235="O "),VLOOKUP('312'!$F$80,_312_Table2,MATCH('312'!$V$16,_312_Table2_ColumnLookup,0),FALSE),
  IF(AND(VALUE(LEFT($A1235,3))=312,LEFT($G1235,5)="Total",$B1235="Q "),VLOOKUP('312'!$F$80,_312_Table2,MATCH('312'!$X$16,_312_Table2_ColumnLookup,0),FALSE),
  IF(AND(VALUE(LEFT($A1235,3))=312,LEFT($G1235,5)="Total"),VLOOKUP('312'!$F$80,_312_Table2,MATCH(LEFT($B1235,1),_312_Table2_ColumnLookup,0),FALSE),
  IF(AND(VALUE(LEFT($A1235,3))=312,LEN($I1235)=4,$B1235="G"),VLOOKUP($I1235,_312_Table2,MATCH('312'!$N$16,_312_Table2_ColumnLookup,0),FALSE),
  IF(AND(VALUE(LEFT($A1235,3))=312,LEN($I1235)=4,$B1235="O"),VLOOKUP($I1235,_312_Table2,MATCH('312'!$V$16,_312_Table2_ColumnLookup,0),FALSE),
  IF(AND(VALUE(LEFT($A1235,3))=312,LEN($I1235)=4,$B1235="Q"),VLOOKUP($I1235,_312_Table2,MATCH('312'!$X$16,_312_Table2_ColumnLookup,0),FALSE),
  IF(AND(VALUE(LEFT($A1235,3))=312,LEN($I1235)=4),VLOOKUP($I1235,_312_Table2,MATCH(LEFT($B1235,1),_312_Table2_ColumnLookup,0),FALSE)
+N("312"),
  IF(VALUE(LEFT($A1235,3))=313,VLOOKUP(VALUE(MID($B1235,2,1)),_313_Table2,MATCH(MID($B1235,1,1),_313_Table2_ColumnLookup,0),FALSE)
+N("313"),
  IF(AND(VALUE(LEFT($A1235,3))=314,LEN($B1235)=3),VLOOKUP(VALUE(MID($B1235,2,2)),_314_Table2,MATCH(MID($B1235,1,1),_314_Table2_ColumnLookup,0),FALSE),
  IF(VALUE(LEFT($A1235,3))=314,VLOOKUP(VALUE(MID($B1235,2,1)),_314_Table2,MATCH(MID($B1235,1,1),_314_Table2_ColumnLookup,0),FALSE)
+N("314"),
""))))))))))))))))))))))))</f>
        <v>#N/A</v>
      </c>
      <c r="F1235" s="238" t="e">
        <f>IF(AND(VALUE(LEFT($A1235,3))=309,LEN($B1235)=3),VLOOKUP(VALUE(MID($B1235,2,2)),_309_Table3,MATCH(MID($B1235,1,1),_309_Table3_ColumnLookup,0),FALSE),
  IF($C1235="309 LCR SummaryA",OneYearSCR,IF($C1235="309 LCR SummaryB",UltimateSCR,IF(VALUE(LEFT($A1235,3))=309,VLOOKUP(VALUE(MID($B1235,2,1)),_309_Table3,MATCH(MID($B1235,1,1),_309_Table3_ColumnLookup,0),FALSE)
+N("309"),
  IF(VALUE(LEFT($A1235,3))=310,VLOOKUP(VALUE(MID($B1235,2,1)),_310_Table3,MATCH(MID($B1235,1,1),_310_Table3_ColumnLookup,0),FALSE)
+N("310"),
  IF(AND(VALUE(LEFT($A1235,3))=311,LEN($I1235)=4),VLOOKUP($I1235,_311_Table3,MATCH($B1235,_311_Table3_ColumnLookup,0),FALSE),
  IF(AND(VALUE(LEFT($A1235,3))=311,OR($B1235="I2",$B1235="J2",$B1235="K2",$B1235="L2")),VLOOKUP('311'!$G$58,_311_Table3,MATCH(MID($B1235,1,1),_311_Table3_ColumnLookup,0),FALSE),
  IF(AND(VALUE(LEFT($A1235,3))=311,RIGHT($B1235,5)="Total"),VLOOKUP('311'!$G$59,_311_Table3,MATCH(MID($B1235,1,1),_311_Table3_ColumnLookup,0),FALSE),
  IF(VALUE(LEFT($A1235,3))=311,VLOOKUP(VALUE(MID($B1235,2,1)),_311_Table3,MATCH(MID($B1235,1,1),_311_Table3_ColumnLookup,0),FALSE)
+N("311"),
  IF(AND(VALUE(LEFT($A1235,3))=312,LEFT($G1235,10)="Unincepted",$B1235="G "),VLOOKUP(" ULO",_312_Table3,MATCH('312'!$N$16,_312_Table3_ColumnLookup,0),FALSE),
  IF(AND(VALUE(LEFT($A1235,3))=312,LEFT($G1235,10)="Unincepted",$B1235="O "),VLOOKUP(" ULO",_312_Table3,MATCH('312'!$V$16,_312_Table3_ColumnLookup,0),FALSE),
  IF(AND(VALUE(LEFT($A1235,3))=312,LEFT($G1235,10)="Unincepted",$B1235="Q "),VLOOKUP(" ULO",_312_Table3,MATCH('312'!$X$16,_312_Table3_ColumnLookup,0),FALSE),
  IF(AND(VALUE(LEFT($A1235,3))=312,LEFT($G1235,10)="Unincepted"),VLOOKUP(" ULO",_312_Table3,MATCH(LEFT($B1235,1),_312_Table3_ColumnLookup,0),FALSE),
  IF(AND(VALUE(LEFT($A1235,3))=312,LEFT($G1235,5)="Total",$B1235="G "),VLOOKUP('312'!$F$80,_312_Table3,MATCH('312'!$N$16,_312_Table3_ColumnLookup,0),FALSE),
  IF(AND(VALUE(LEFT($A1235,3))=312,LEFT($G1235,5)="Total",$B1235="O "),VLOOKUP('312'!$F$80,_312_Table3,MATCH('312'!$V$16,_312_Table3_ColumnLookup,0),FALSE),
  IF(AND(VALUE(LEFT($A1235,3))=312,LEFT($G1235,5)="Total",$B1235="Q "),VLOOKUP('312'!$F$80,_312_Table3,MATCH('312'!$X$16,_312_Table3_ColumnLookup,0),FALSE),
  IF(AND(VALUE(LEFT($A1235,3))=312,LEFT($G1235,5)="Total"),VLOOKUP('312'!$F$80,_312_Table3,MATCH(LEFT($B1235,1),_312_Table3_ColumnLookup,0),FALSE),
  IF(AND(VALUE(LEFT($A1235,3))=312,LEN($I1235)=4,$B1235="G"),VLOOKUP($I1235,_312_Table3,MATCH('312'!$N$16,_312_Table3_ColumnLookup,0),FALSE),
  IF(AND(VALUE(LEFT($A1235,3))=312,LEN($I1235)=4,$B1235="O"),VLOOKUP($I1235,_312_Table3,MATCH('312'!$V$16,_312_Table3_ColumnLookup,0),FALSE),
  IF(AND(VALUE(LEFT($A1235,3))=312,LEN($I1235)=4,$B1235="Q"),VLOOKUP($I1235,_312_Table3,MATCH('312'!$X$16,_312_Table3_ColumnLookup,0),FALSE),
  IF(AND(VALUE(LEFT($A1235,3))=312,LEN($I1235)=4),VLOOKUP($I1235,_312_Table3,MATCH(LEFT($B1235,1),_312_Table3_ColumnLookup,0),FALSE)
+N("312"),
  IF(VALUE(LEFT($A1235,3))=313,VLOOKUP(VALUE(MID($B1235,2,1)),_313_Table3,MATCH(MID($B1235,1,1),_313_Table3_ColumnLookup,0),FALSE)
+N("313"),
  IF(AND(VALUE(LEFT($A1235,3))=314,LEN($B1235)=3),VLOOKUP(VALUE(MID($B1235,2,2)),_314_Table3,MATCH(MID($B1235,1,1),_314_Table3_ColumnLookup,0),FALSE),
  IF(VALUE(LEFT($A1235,3))=314,VLOOKUP(VALUE(MID($B1235,2,1)),_314_Table3,MATCH(MID($B1235,1,1),_314_Table3_ColumnLookup,0),FALSE)
+N("314"),
""))))))))))))))))))))))))</f>
        <v>#N/A</v>
      </c>
      <c r="H1235" s="321" t="str">
        <f>IFERROR(
IF(ISERROR($D1235)=FALSE,$D1235,IF(ISERROR($E1235)=FALSE,$E1235,IF(ISERROR($F1235)=FALSE,$F1235
+N("012 checkboxes"),
IF(
IF(OR(LEFT($A1235,9)="Syndicate",LEFT($A1235,12)="NewSyndicate"),VLOOKUP($A1235,'012'!$J:$ZW,MATCH("Link to button",'012'!$J$1:$ZW$1,0),0)
+N("309 checkbox"),
IF($C1235="309 LCR Summary0",VLOOKUP("Notes990",'309'!$P:$ZZ,MATCH("Link to button",'309'!$P$1:$ZZ$1,0),0)
+N("313 checkboxes"),
IF($C1235="313 Financial Information0LcmVsScr",IF($C1235="309 LCR Summary0",VLOOKUP("LcmVsScr",'309'!$N:$ZZ,MATCH("Link to button",'309'!$N$1:$ZZ$1,0),0),
IF($C1235="313 Financial Information0LcrDocAttached",IF($C1235="309 LCR Summary0",VLOOKUP("LcrDocAttached",'309'!$N:$ZZ,MATCH("Link to button",'309'!$N$1:$ZZ$1,0),
0)))))))=1,TRUE,FALSE)
))),"")</f>
        <v/>
      </c>
    </row>
    <row r="1236" spans="1:8">
      <c r="A1236" s="237" t="e">
        <f>VLOOKUP($G1236,CSVLookups!$B:$R,MATCH(A$1,CSVLookups!$B$1:$R$1,0),FALSE)</f>
        <v>#N/A</v>
      </c>
      <c r="B1236" s="237" t="e">
        <f>VLOOKUP($G1236,CSVLookups!$B:$R,MATCH(B$1,CSVLookups!$B$1:$R$1,0),FALSE)</f>
        <v>#N/A</v>
      </c>
      <c r="C1236" s="238" t="e">
        <f t="shared" si="19"/>
        <v>#N/A</v>
      </c>
      <c r="D1236" s="238" t="e">
        <f>IF(AND(VALUE(LEFT($A1236,3))=309,LEN($B1236)=3),VLOOKUP(VALUE(MID($B1236,2,2)),_309_Table1,MATCH(MID($B1236,1,1),_309_Table1_ColumnLookup,0),FALSE),
  IF($C1236="309 LCR SummaryA",OneYearSCR,IF($C1236="309 LCR SummaryB",UltimateSCR,IF(VALUE(LEFT($A1236,3))=309,VLOOKUP(VALUE(MID($B1236,2,1)),_309_Table1,MATCH(MID($B1236,1,1),_309_Table1_ColumnLookup,0),FALSE)
+N("309"),
  IF(VALUE(LEFT($A1236,3))=310,VLOOKUP(VALUE(MID($B1236,2,1)),_310_Table1,MATCH(MID($B1236,1,1),_310_Table1_ColumnLookup,0),FALSE)
+N("310"),
  IF(AND(VALUE(LEFT($A1236,3))=311,LEN($I1236)=4),VLOOKUP($I1236,_311_Table1,MATCH($B1236,_311_Table1_ColumnLookup,0),FALSE),
  IF(AND(VALUE(LEFT($A1236,3))=311,OR($B1236="I2",$B1236="J2",$B1236="K2",$B1236="L2")),VLOOKUP('311'!$G$58,_311_Table1,MATCH(MID($B1236,1,1),_311_Table1_ColumnLookup,0),FALSE),
  IF(AND(VALUE(LEFT($A1236,3))=311,RIGHT($B1236,5)="Total"),VLOOKUP('311'!$G$59,_311_Table1,MATCH(MID($B1236,1,1),_311_Table1_ColumnLookup,0),FALSE),
  IF(VALUE(LEFT($A1236,3))=311,VLOOKUP(VALUE(MID($B1236,2,1)),_311_Table1,MATCH(MID($B1236,1,1),_311_Table1_ColumnLookup,0),FALSE)
+N("311"),
  IF(AND(VALUE(LEFT($A1236,3))=312,LEFT($G1236,10)="Unincepted",$B1236="G "),VLOOKUP(" ULO",_312_Table1,MATCH('312'!$N$16,_312_Table1_ColumnLookup,0),FALSE),
  IF(AND(VALUE(LEFT($A1236,3))=312,LEFT($G1236,10)="Unincepted",$B1236="O "),VLOOKUP(" ULO",_312_Table1,MATCH('312'!$V$16,_312_Table1_ColumnLookup,0),FALSE),
  IF(AND(VALUE(LEFT($A1236,3))=312,LEFT($G1236,10)="Unincepted",$B1236="Q "),VLOOKUP(" ULO",_312_Table1,MATCH('312'!$X$16,_312_Table1_ColumnLookup,0),FALSE),
  IF(AND(VALUE(LEFT($A1236,3))=312,LEFT($G1236,10)="Unincepted"),VLOOKUP(" ULO",_312_Table1,MATCH(LEFT($B1236,1),_312_Table1_ColumnLookup,0),FALSE),
  IF(AND(VALUE(LEFT($A1236,3))=312,LEFT($G1236,5)="Total",$B1236="G "),VLOOKUP('312'!$F$80,_312_Table1,MATCH('312'!$N$16,_312_Table1_ColumnLookup,0),FALSE),
  IF(AND(VALUE(LEFT($A1236,3))=312,LEFT($G1236,5)="Total",$B1236="O "),VLOOKUP('312'!$F$80,_312_Table1,MATCH('312'!$V$16,_312_Table1_ColumnLookup,0),FALSE),
  IF(AND(VALUE(LEFT($A1236,3))=312,LEFT($G1236,5)="Total",$B1236="Q "),VLOOKUP('312'!$F$80,_312_Table1,MATCH('312'!$X$16,_312_Table1_ColumnLookup,0),FALSE),
  IF(AND(VALUE(LEFT($A1236,3))=312,LEFT($G1236,5)="Total"),VLOOKUP('312'!$F$80,_312_Table1,MATCH(LEFT($B1236,1),_312_Table1_ColumnLookup,0),FALSE),
  IF(AND(VALUE(LEFT($A1236,3))=312,LEN($I1236)=4,$B1236="G"),VLOOKUP($I1236,_312_Table1,MATCH('312'!$N$16,_312_Table1_ColumnLookup,0),FALSE),
  IF(AND(VALUE(LEFT($A1236,3))=312,LEN($I1236)=4,$B1236="O"),VLOOKUP($I1236,_312_Table1,MATCH('312'!$V$16,_312_Table1_ColumnLookup,0),FALSE),
  IF(AND(VALUE(LEFT($A1236,3))=312,LEN($I1236)=4,$B1236="Q"),VLOOKUP($I1236,_312_Table1,MATCH('312'!$X$16,_312_Table1_ColumnLookup,0),FALSE),
  IF(AND(VALUE(LEFT($A1236,3))=312,LEN($I1236)=4),VLOOKUP($I1236,_312_Table1,MATCH(LEFT($B1236,1),_312_Table1_ColumnLookup,0),FALSE)
+N("312"),
  IF(VALUE(LEFT($A1236,3))=313,VLOOKUP(VALUE(MID($B1236,2,1)),_313_Table1,MATCH(MID($B1236,1,1),_313_Table1_ColumnLookup,0),FALSE)
+N("313"),
  IF(AND(VALUE(LEFT($A1236,3))=314,LEN($B1236)=3),VLOOKUP(VALUE(MID($B1236,2,2)),_314_Table1,MATCH(MID($B1236,1,1),_314_Table1_ColumnLookup,0),FALSE),
  IF(VALUE(LEFT($A1236,3))=314,VLOOKUP(VALUE(MID($B1236,2,1)),_314_Table1,MATCH(MID($B1236,1,1),_314_Table1_ColumnLookup,0),FALSE)
+N("314"),
""))))))))))))))))))))))))</f>
        <v>#N/A</v>
      </c>
      <c r="E1236" s="238" t="e">
        <f>IF(AND(VALUE(LEFT($A1236,3))=309,LEN($B1236)=3),VLOOKUP(VALUE(MID($B1236,2,2)),_309_Table2,MATCH(MID($B1236,1,1),_309_Table2_ColumnLookup,0),FALSE),
  IF($C1236="309 LCR SummaryA",OneYearSCR,IF($C1236="309 LCR SummaryB",UltimateSCR,IF(VALUE(LEFT($A1236,3))=309,VLOOKUP(VALUE(MID($B1236,2,1)),_309_Table2,MATCH(MID($B1236,1,1),_309_Table2_ColumnLookup,0),FALSE)
+N("309"),
  IF(VALUE(LEFT($A1236,3))=310,VLOOKUP(VALUE(MID($B1236,2,1)),_310_Table2,MATCH(MID($B1236,1,1),_310_Table2_ColumnLookup,0),FALSE)
+N("310"),
  IF(AND(VALUE(LEFT($A1236,3))=311,LEN($I1236)=4),VLOOKUP($I1236,_311_Table2,MATCH($B1236,_311_Table2_ColumnLookup,0),FALSE),
  IF(AND(VALUE(LEFT($A1236,3))=311,OR($B1236="I2",$B1236="J2",$B1236="K2",$B1236="L2")),VLOOKUP('311'!$G$58,_311_Table2,MATCH(MID($B1236,1,1),_311_Table2_ColumnLookup,0),FALSE),
  IF(AND(VALUE(LEFT($A1236,3))=311,RIGHT($B1236,5)="Total"),VLOOKUP('311'!$G$59,_311_Table2,MATCH(MID($B1236,1,1),_311_Table2_ColumnLookup,0),FALSE),
  IF(VALUE(LEFT($A1236,3))=311,VLOOKUP(VALUE(MID($B1236,2,1)),_311_Table2,MATCH(MID($B1236,1,1),_311_Table2_ColumnLookup,0),FALSE)
+N("311"),
  IF(AND(VALUE(LEFT($A1236,3))=312,LEFT($G1236,10)="Unincepted",$B1236="G "),VLOOKUP(" ULO",_312_Table2,MATCH('312'!$N$16,_312_Table2_ColumnLookup,0),FALSE),
  IF(AND(VALUE(LEFT($A1236,3))=312,LEFT($G1236,10)="Unincepted",$B1236="O "),VLOOKUP(" ULO",_312_Table2,MATCH('312'!$V$16,_312_Table2_ColumnLookup,0),FALSE),
  IF(AND(VALUE(LEFT($A1236,3))=312,LEFT($G1236,10)="Unincepted",$B1236="Q "),VLOOKUP(" ULO",_312_Table2,MATCH('312'!$X$16,_312_Table2_ColumnLookup,0),FALSE),
  IF(AND(VALUE(LEFT($A1236,3))=312,LEFT($G1236,10)="Unincepted"),VLOOKUP(" ULO",_312_Table2,MATCH(LEFT($B1236,1),_312_Table2_ColumnLookup,0),FALSE),
  IF(AND(VALUE(LEFT($A1236,3))=312,LEFT($G1236,5)="Total",$B1236="G "),VLOOKUP('312'!$F$80,_312_Table2,MATCH('312'!$N$16,_312_Table2_ColumnLookup,0),FALSE),
  IF(AND(VALUE(LEFT($A1236,3))=312,LEFT($G1236,5)="Total",$B1236="O "),VLOOKUP('312'!$F$80,_312_Table2,MATCH('312'!$V$16,_312_Table2_ColumnLookup,0),FALSE),
  IF(AND(VALUE(LEFT($A1236,3))=312,LEFT($G1236,5)="Total",$B1236="Q "),VLOOKUP('312'!$F$80,_312_Table2,MATCH('312'!$X$16,_312_Table2_ColumnLookup,0),FALSE),
  IF(AND(VALUE(LEFT($A1236,3))=312,LEFT($G1236,5)="Total"),VLOOKUP('312'!$F$80,_312_Table2,MATCH(LEFT($B1236,1),_312_Table2_ColumnLookup,0),FALSE),
  IF(AND(VALUE(LEFT($A1236,3))=312,LEN($I1236)=4,$B1236="G"),VLOOKUP($I1236,_312_Table2,MATCH('312'!$N$16,_312_Table2_ColumnLookup,0),FALSE),
  IF(AND(VALUE(LEFT($A1236,3))=312,LEN($I1236)=4,$B1236="O"),VLOOKUP($I1236,_312_Table2,MATCH('312'!$V$16,_312_Table2_ColumnLookup,0),FALSE),
  IF(AND(VALUE(LEFT($A1236,3))=312,LEN($I1236)=4,$B1236="Q"),VLOOKUP($I1236,_312_Table2,MATCH('312'!$X$16,_312_Table2_ColumnLookup,0),FALSE),
  IF(AND(VALUE(LEFT($A1236,3))=312,LEN($I1236)=4),VLOOKUP($I1236,_312_Table2,MATCH(LEFT($B1236,1),_312_Table2_ColumnLookup,0),FALSE)
+N("312"),
  IF(VALUE(LEFT($A1236,3))=313,VLOOKUP(VALUE(MID($B1236,2,1)),_313_Table2,MATCH(MID($B1236,1,1),_313_Table2_ColumnLookup,0),FALSE)
+N("313"),
  IF(AND(VALUE(LEFT($A1236,3))=314,LEN($B1236)=3),VLOOKUP(VALUE(MID($B1236,2,2)),_314_Table2,MATCH(MID($B1236,1,1),_314_Table2_ColumnLookup,0),FALSE),
  IF(VALUE(LEFT($A1236,3))=314,VLOOKUP(VALUE(MID($B1236,2,1)),_314_Table2,MATCH(MID($B1236,1,1),_314_Table2_ColumnLookup,0),FALSE)
+N("314"),
""))))))))))))))))))))))))</f>
        <v>#N/A</v>
      </c>
      <c r="F1236" s="238" t="e">
        <f>IF(AND(VALUE(LEFT($A1236,3))=309,LEN($B1236)=3),VLOOKUP(VALUE(MID($B1236,2,2)),_309_Table3,MATCH(MID($B1236,1,1),_309_Table3_ColumnLookup,0),FALSE),
  IF($C1236="309 LCR SummaryA",OneYearSCR,IF($C1236="309 LCR SummaryB",UltimateSCR,IF(VALUE(LEFT($A1236,3))=309,VLOOKUP(VALUE(MID($B1236,2,1)),_309_Table3,MATCH(MID($B1236,1,1),_309_Table3_ColumnLookup,0),FALSE)
+N("309"),
  IF(VALUE(LEFT($A1236,3))=310,VLOOKUP(VALUE(MID($B1236,2,1)),_310_Table3,MATCH(MID($B1236,1,1),_310_Table3_ColumnLookup,0),FALSE)
+N("310"),
  IF(AND(VALUE(LEFT($A1236,3))=311,LEN($I1236)=4),VLOOKUP($I1236,_311_Table3,MATCH($B1236,_311_Table3_ColumnLookup,0),FALSE),
  IF(AND(VALUE(LEFT($A1236,3))=311,OR($B1236="I2",$B1236="J2",$B1236="K2",$B1236="L2")),VLOOKUP('311'!$G$58,_311_Table3,MATCH(MID($B1236,1,1),_311_Table3_ColumnLookup,0),FALSE),
  IF(AND(VALUE(LEFT($A1236,3))=311,RIGHT($B1236,5)="Total"),VLOOKUP('311'!$G$59,_311_Table3,MATCH(MID($B1236,1,1),_311_Table3_ColumnLookup,0),FALSE),
  IF(VALUE(LEFT($A1236,3))=311,VLOOKUP(VALUE(MID($B1236,2,1)),_311_Table3,MATCH(MID($B1236,1,1),_311_Table3_ColumnLookup,0),FALSE)
+N("311"),
  IF(AND(VALUE(LEFT($A1236,3))=312,LEFT($G1236,10)="Unincepted",$B1236="G "),VLOOKUP(" ULO",_312_Table3,MATCH('312'!$N$16,_312_Table3_ColumnLookup,0),FALSE),
  IF(AND(VALUE(LEFT($A1236,3))=312,LEFT($G1236,10)="Unincepted",$B1236="O "),VLOOKUP(" ULO",_312_Table3,MATCH('312'!$V$16,_312_Table3_ColumnLookup,0),FALSE),
  IF(AND(VALUE(LEFT($A1236,3))=312,LEFT($G1236,10)="Unincepted",$B1236="Q "),VLOOKUP(" ULO",_312_Table3,MATCH('312'!$X$16,_312_Table3_ColumnLookup,0),FALSE),
  IF(AND(VALUE(LEFT($A1236,3))=312,LEFT($G1236,10)="Unincepted"),VLOOKUP(" ULO",_312_Table3,MATCH(LEFT($B1236,1),_312_Table3_ColumnLookup,0),FALSE),
  IF(AND(VALUE(LEFT($A1236,3))=312,LEFT($G1236,5)="Total",$B1236="G "),VLOOKUP('312'!$F$80,_312_Table3,MATCH('312'!$N$16,_312_Table3_ColumnLookup,0),FALSE),
  IF(AND(VALUE(LEFT($A1236,3))=312,LEFT($G1236,5)="Total",$B1236="O "),VLOOKUP('312'!$F$80,_312_Table3,MATCH('312'!$V$16,_312_Table3_ColumnLookup,0),FALSE),
  IF(AND(VALUE(LEFT($A1236,3))=312,LEFT($G1236,5)="Total",$B1236="Q "),VLOOKUP('312'!$F$80,_312_Table3,MATCH('312'!$X$16,_312_Table3_ColumnLookup,0),FALSE),
  IF(AND(VALUE(LEFT($A1236,3))=312,LEFT($G1236,5)="Total"),VLOOKUP('312'!$F$80,_312_Table3,MATCH(LEFT($B1236,1),_312_Table3_ColumnLookup,0),FALSE),
  IF(AND(VALUE(LEFT($A1236,3))=312,LEN($I1236)=4,$B1236="G"),VLOOKUP($I1236,_312_Table3,MATCH('312'!$N$16,_312_Table3_ColumnLookup,0),FALSE),
  IF(AND(VALUE(LEFT($A1236,3))=312,LEN($I1236)=4,$B1236="O"),VLOOKUP($I1236,_312_Table3,MATCH('312'!$V$16,_312_Table3_ColumnLookup,0),FALSE),
  IF(AND(VALUE(LEFT($A1236,3))=312,LEN($I1236)=4,$B1236="Q"),VLOOKUP($I1236,_312_Table3,MATCH('312'!$X$16,_312_Table3_ColumnLookup,0),FALSE),
  IF(AND(VALUE(LEFT($A1236,3))=312,LEN($I1236)=4),VLOOKUP($I1236,_312_Table3,MATCH(LEFT($B1236,1),_312_Table3_ColumnLookup,0),FALSE)
+N("312"),
  IF(VALUE(LEFT($A1236,3))=313,VLOOKUP(VALUE(MID($B1236,2,1)),_313_Table3,MATCH(MID($B1236,1,1),_313_Table3_ColumnLookup,0),FALSE)
+N("313"),
  IF(AND(VALUE(LEFT($A1236,3))=314,LEN($B1236)=3),VLOOKUP(VALUE(MID($B1236,2,2)),_314_Table3,MATCH(MID($B1236,1,1),_314_Table3_ColumnLookup,0),FALSE),
  IF(VALUE(LEFT($A1236,3))=314,VLOOKUP(VALUE(MID($B1236,2,1)),_314_Table3,MATCH(MID($B1236,1,1),_314_Table3_ColumnLookup,0),FALSE)
+N("314"),
""))))))))))))))))))))))))</f>
        <v>#N/A</v>
      </c>
      <c r="H1236" s="321" t="str">
        <f>IFERROR(
IF(ISERROR($D1236)=FALSE,$D1236,IF(ISERROR($E1236)=FALSE,$E1236,IF(ISERROR($F1236)=FALSE,$F1236
+N("012 checkboxes"),
IF(
IF(OR(LEFT($A1236,9)="Syndicate",LEFT($A1236,12)="NewSyndicate"),VLOOKUP($A1236,'012'!$J:$ZW,MATCH("Link to button",'012'!$J$1:$ZW$1,0),0)
+N("309 checkbox"),
IF($C1236="309 LCR Summary0",VLOOKUP("Notes990",'309'!$P:$ZZ,MATCH("Link to button",'309'!$P$1:$ZZ$1,0),0)
+N("313 checkboxes"),
IF($C1236="313 Financial Information0LcmVsScr",IF($C1236="309 LCR Summary0",VLOOKUP("LcmVsScr",'309'!$N:$ZZ,MATCH("Link to button",'309'!$N$1:$ZZ$1,0),0),
IF($C1236="313 Financial Information0LcrDocAttached",IF($C1236="309 LCR Summary0",VLOOKUP("LcrDocAttached",'309'!$N:$ZZ,MATCH("Link to button",'309'!$N$1:$ZZ$1,0),
0)))))))=1,TRUE,FALSE)
))),"")</f>
        <v/>
      </c>
    </row>
    <row r="1237" spans="1:8">
      <c r="A1237" s="237" t="e">
        <f>VLOOKUP($G1237,CSVLookups!$B:$R,MATCH(A$1,CSVLookups!$B$1:$R$1,0),FALSE)</f>
        <v>#N/A</v>
      </c>
      <c r="B1237" s="237" t="e">
        <f>VLOOKUP($G1237,CSVLookups!$B:$R,MATCH(B$1,CSVLookups!$B$1:$R$1,0),FALSE)</f>
        <v>#N/A</v>
      </c>
      <c r="C1237" s="238" t="e">
        <f t="shared" si="19"/>
        <v>#N/A</v>
      </c>
      <c r="D1237" s="238" t="e">
        <f>IF(AND(VALUE(LEFT($A1237,3))=309,LEN($B1237)=3),VLOOKUP(VALUE(MID($B1237,2,2)),_309_Table1,MATCH(MID($B1237,1,1),_309_Table1_ColumnLookup,0),FALSE),
  IF($C1237="309 LCR SummaryA",OneYearSCR,IF($C1237="309 LCR SummaryB",UltimateSCR,IF(VALUE(LEFT($A1237,3))=309,VLOOKUP(VALUE(MID($B1237,2,1)),_309_Table1,MATCH(MID($B1237,1,1),_309_Table1_ColumnLookup,0),FALSE)
+N("309"),
  IF(VALUE(LEFT($A1237,3))=310,VLOOKUP(VALUE(MID($B1237,2,1)),_310_Table1,MATCH(MID($B1237,1,1),_310_Table1_ColumnLookup,0),FALSE)
+N("310"),
  IF(AND(VALUE(LEFT($A1237,3))=311,LEN($I1237)=4),VLOOKUP($I1237,_311_Table1,MATCH($B1237,_311_Table1_ColumnLookup,0),FALSE),
  IF(AND(VALUE(LEFT($A1237,3))=311,OR($B1237="I2",$B1237="J2",$B1237="K2",$B1237="L2")),VLOOKUP('311'!$G$58,_311_Table1,MATCH(MID($B1237,1,1),_311_Table1_ColumnLookup,0),FALSE),
  IF(AND(VALUE(LEFT($A1237,3))=311,RIGHT($B1237,5)="Total"),VLOOKUP('311'!$G$59,_311_Table1,MATCH(MID($B1237,1,1),_311_Table1_ColumnLookup,0),FALSE),
  IF(VALUE(LEFT($A1237,3))=311,VLOOKUP(VALUE(MID($B1237,2,1)),_311_Table1,MATCH(MID($B1237,1,1),_311_Table1_ColumnLookup,0),FALSE)
+N("311"),
  IF(AND(VALUE(LEFT($A1237,3))=312,LEFT($G1237,10)="Unincepted",$B1237="G "),VLOOKUP(" ULO",_312_Table1,MATCH('312'!$N$16,_312_Table1_ColumnLookup,0),FALSE),
  IF(AND(VALUE(LEFT($A1237,3))=312,LEFT($G1237,10)="Unincepted",$B1237="O "),VLOOKUP(" ULO",_312_Table1,MATCH('312'!$V$16,_312_Table1_ColumnLookup,0),FALSE),
  IF(AND(VALUE(LEFT($A1237,3))=312,LEFT($G1237,10)="Unincepted",$B1237="Q "),VLOOKUP(" ULO",_312_Table1,MATCH('312'!$X$16,_312_Table1_ColumnLookup,0),FALSE),
  IF(AND(VALUE(LEFT($A1237,3))=312,LEFT($G1237,10)="Unincepted"),VLOOKUP(" ULO",_312_Table1,MATCH(LEFT($B1237,1),_312_Table1_ColumnLookup,0),FALSE),
  IF(AND(VALUE(LEFT($A1237,3))=312,LEFT($G1237,5)="Total",$B1237="G "),VLOOKUP('312'!$F$80,_312_Table1,MATCH('312'!$N$16,_312_Table1_ColumnLookup,0),FALSE),
  IF(AND(VALUE(LEFT($A1237,3))=312,LEFT($G1237,5)="Total",$B1237="O "),VLOOKUP('312'!$F$80,_312_Table1,MATCH('312'!$V$16,_312_Table1_ColumnLookup,0),FALSE),
  IF(AND(VALUE(LEFT($A1237,3))=312,LEFT($G1237,5)="Total",$B1237="Q "),VLOOKUP('312'!$F$80,_312_Table1,MATCH('312'!$X$16,_312_Table1_ColumnLookup,0),FALSE),
  IF(AND(VALUE(LEFT($A1237,3))=312,LEFT($G1237,5)="Total"),VLOOKUP('312'!$F$80,_312_Table1,MATCH(LEFT($B1237,1),_312_Table1_ColumnLookup,0),FALSE),
  IF(AND(VALUE(LEFT($A1237,3))=312,LEN($I1237)=4,$B1237="G"),VLOOKUP($I1237,_312_Table1,MATCH('312'!$N$16,_312_Table1_ColumnLookup,0),FALSE),
  IF(AND(VALUE(LEFT($A1237,3))=312,LEN($I1237)=4,$B1237="O"),VLOOKUP($I1237,_312_Table1,MATCH('312'!$V$16,_312_Table1_ColumnLookup,0),FALSE),
  IF(AND(VALUE(LEFT($A1237,3))=312,LEN($I1237)=4,$B1237="Q"),VLOOKUP($I1237,_312_Table1,MATCH('312'!$X$16,_312_Table1_ColumnLookup,0),FALSE),
  IF(AND(VALUE(LEFT($A1237,3))=312,LEN($I1237)=4),VLOOKUP($I1237,_312_Table1,MATCH(LEFT($B1237,1),_312_Table1_ColumnLookup,0),FALSE)
+N("312"),
  IF(VALUE(LEFT($A1237,3))=313,VLOOKUP(VALUE(MID($B1237,2,1)),_313_Table1,MATCH(MID($B1237,1,1),_313_Table1_ColumnLookup,0),FALSE)
+N("313"),
  IF(AND(VALUE(LEFT($A1237,3))=314,LEN($B1237)=3),VLOOKUP(VALUE(MID($B1237,2,2)),_314_Table1,MATCH(MID($B1237,1,1),_314_Table1_ColumnLookup,0),FALSE),
  IF(VALUE(LEFT($A1237,3))=314,VLOOKUP(VALUE(MID($B1237,2,1)),_314_Table1,MATCH(MID($B1237,1,1),_314_Table1_ColumnLookup,0),FALSE)
+N("314"),
""))))))))))))))))))))))))</f>
        <v>#N/A</v>
      </c>
      <c r="E1237" s="238" t="e">
        <f>IF(AND(VALUE(LEFT($A1237,3))=309,LEN($B1237)=3),VLOOKUP(VALUE(MID($B1237,2,2)),_309_Table2,MATCH(MID($B1237,1,1),_309_Table2_ColumnLookup,0),FALSE),
  IF($C1237="309 LCR SummaryA",OneYearSCR,IF($C1237="309 LCR SummaryB",UltimateSCR,IF(VALUE(LEFT($A1237,3))=309,VLOOKUP(VALUE(MID($B1237,2,1)),_309_Table2,MATCH(MID($B1237,1,1),_309_Table2_ColumnLookup,0),FALSE)
+N("309"),
  IF(VALUE(LEFT($A1237,3))=310,VLOOKUP(VALUE(MID($B1237,2,1)),_310_Table2,MATCH(MID($B1237,1,1),_310_Table2_ColumnLookup,0),FALSE)
+N("310"),
  IF(AND(VALUE(LEFT($A1237,3))=311,LEN($I1237)=4),VLOOKUP($I1237,_311_Table2,MATCH($B1237,_311_Table2_ColumnLookup,0),FALSE),
  IF(AND(VALUE(LEFT($A1237,3))=311,OR($B1237="I2",$B1237="J2",$B1237="K2",$B1237="L2")),VLOOKUP('311'!$G$58,_311_Table2,MATCH(MID($B1237,1,1),_311_Table2_ColumnLookup,0),FALSE),
  IF(AND(VALUE(LEFT($A1237,3))=311,RIGHT($B1237,5)="Total"),VLOOKUP('311'!$G$59,_311_Table2,MATCH(MID($B1237,1,1),_311_Table2_ColumnLookup,0),FALSE),
  IF(VALUE(LEFT($A1237,3))=311,VLOOKUP(VALUE(MID($B1237,2,1)),_311_Table2,MATCH(MID($B1237,1,1),_311_Table2_ColumnLookup,0),FALSE)
+N("311"),
  IF(AND(VALUE(LEFT($A1237,3))=312,LEFT($G1237,10)="Unincepted",$B1237="G "),VLOOKUP(" ULO",_312_Table2,MATCH('312'!$N$16,_312_Table2_ColumnLookup,0),FALSE),
  IF(AND(VALUE(LEFT($A1237,3))=312,LEFT($G1237,10)="Unincepted",$B1237="O "),VLOOKUP(" ULO",_312_Table2,MATCH('312'!$V$16,_312_Table2_ColumnLookup,0),FALSE),
  IF(AND(VALUE(LEFT($A1237,3))=312,LEFT($G1237,10)="Unincepted",$B1237="Q "),VLOOKUP(" ULO",_312_Table2,MATCH('312'!$X$16,_312_Table2_ColumnLookup,0),FALSE),
  IF(AND(VALUE(LEFT($A1237,3))=312,LEFT($G1237,10)="Unincepted"),VLOOKUP(" ULO",_312_Table2,MATCH(LEFT($B1237,1),_312_Table2_ColumnLookup,0),FALSE),
  IF(AND(VALUE(LEFT($A1237,3))=312,LEFT($G1237,5)="Total",$B1237="G "),VLOOKUP('312'!$F$80,_312_Table2,MATCH('312'!$N$16,_312_Table2_ColumnLookup,0),FALSE),
  IF(AND(VALUE(LEFT($A1237,3))=312,LEFT($G1237,5)="Total",$B1237="O "),VLOOKUP('312'!$F$80,_312_Table2,MATCH('312'!$V$16,_312_Table2_ColumnLookup,0),FALSE),
  IF(AND(VALUE(LEFT($A1237,3))=312,LEFT($G1237,5)="Total",$B1237="Q "),VLOOKUP('312'!$F$80,_312_Table2,MATCH('312'!$X$16,_312_Table2_ColumnLookup,0),FALSE),
  IF(AND(VALUE(LEFT($A1237,3))=312,LEFT($G1237,5)="Total"),VLOOKUP('312'!$F$80,_312_Table2,MATCH(LEFT($B1237,1),_312_Table2_ColumnLookup,0),FALSE),
  IF(AND(VALUE(LEFT($A1237,3))=312,LEN($I1237)=4,$B1237="G"),VLOOKUP($I1237,_312_Table2,MATCH('312'!$N$16,_312_Table2_ColumnLookup,0),FALSE),
  IF(AND(VALUE(LEFT($A1237,3))=312,LEN($I1237)=4,$B1237="O"),VLOOKUP($I1237,_312_Table2,MATCH('312'!$V$16,_312_Table2_ColumnLookup,0),FALSE),
  IF(AND(VALUE(LEFT($A1237,3))=312,LEN($I1237)=4,$B1237="Q"),VLOOKUP($I1237,_312_Table2,MATCH('312'!$X$16,_312_Table2_ColumnLookup,0),FALSE),
  IF(AND(VALUE(LEFT($A1237,3))=312,LEN($I1237)=4),VLOOKUP($I1237,_312_Table2,MATCH(LEFT($B1237,1),_312_Table2_ColumnLookup,0),FALSE)
+N("312"),
  IF(VALUE(LEFT($A1237,3))=313,VLOOKUP(VALUE(MID($B1237,2,1)),_313_Table2,MATCH(MID($B1237,1,1),_313_Table2_ColumnLookup,0),FALSE)
+N("313"),
  IF(AND(VALUE(LEFT($A1237,3))=314,LEN($B1237)=3),VLOOKUP(VALUE(MID($B1237,2,2)),_314_Table2,MATCH(MID($B1237,1,1),_314_Table2_ColumnLookup,0),FALSE),
  IF(VALUE(LEFT($A1237,3))=314,VLOOKUP(VALUE(MID($B1237,2,1)),_314_Table2,MATCH(MID($B1237,1,1),_314_Table2_ColumnLookup,0),FALSE)
+N("314"),
""))))))))))))))))))))))))</f>
        <v>#N/A</v>
      </c>
      <c r="F1237" s="238" t="e">
        <f>IF(AND(VALUE(LEFT($A1237,3))=309,LEN($B1237)=3),VLOOKUP(VALUE(MID($B1237,2,2)),_309_Table3,MATCH(MID($B1237,1,1),_309_Table3_ColumnLookup,0),FALSE),
  IF($C1237="309 LCR SummaryA",OneYearSCR,IF($C1237="309 LCR SummaryB",UltimateSCR,IF(VALUE(LEFT($A1237,3))=309,VLOOKUP(VALUE(MID($B1237,2,1)),_309_Table3,MATCH(MID($B1237,1,1),_309_Table3_ColumnLookup,0),FALSE)
+N("309"),
  IF(VALUE(LEFT($A1237,3))=310,VLOOKUP(VALUE(MID($B1237,2,1)),_310_Table3,MATCH(MID($B1237,1,1),_310_Table3_ColumnLookup,0),FALSE)
+N("310"),
  IF(AND(VALUE(LEFT($A1237,3))=311,LEN($I1237)=4),VLOOKUP($I1237,_311_Table3,MATCH($B1237,_311_Table3_ColumnLookup,0),FALSE),
  IF(AND(VALUE(LEFT($A1237,3))=311,OR($B1237="I2",$B1237="J2",$B1237="K2",$B1237="L2")),VLOOKUP('311'!$G$58,_311_Table3,MATCH(MID($B1237,1,1),_311_Table3_ColumnLookup,0),FALSE),
  IF(AND(VALUE(LEFT($A1237,3))=311,RIGHT($B1237,5)="Total"),VLOOKUP('311'!$G$59,_311_Table3,MATCH(MID($B1237,1,1),_311_Table3_ColumnLookup,0),FALSE),
  IF(VALUE(LEFT($A1237,3))=311,VLOOKUP(VALUE(MID($B1237,2,1)),_311_Table3,MATCH(MID($B1237,1,1),_311_Table3_ColumnLookup,0),FALSE)
+N("311"),
  IF(AND(VALUE(LEFT($A1237,3))=312,LEFT($G1237,10)="Unincepted",$B1237="G "),VLOOKUP(" ULO",_312_Table3,MATCH('312'!$N$16,_312_Table3_ColumnLookup,0),FALSE),
  IF(AND(VALUE(LEFT($A1237,3))=312,LEFT($G1237,10)="Unincepted",$B1237="O "),VLOOKUP(" ULO",_312_Table3,MATCH('312'!$V$16,_312_Table3_ColumnLookup,0),FALSE),
  IF(AND(VALUE(LEFT($A1237,3))=312,LEFT($G1237,10)="Unincepted",$B1237="Q "),VLOOKUP(" ULO",_312_Table3,MATCH('312'!$X$16,_312_Table3_ColumnLookup,0),FALSE),
  IF(AND(VALUE(LEFT($A1237,3))=312,LEFT($G1237,10)="Unincepted"),VLOOKUP(" ULO",_312_Table3,MATCH(LEFT($B1237,1),_312_Table3_ColumnLookup,0),FALSE),
  IF(AND(VALUE(LEFT($A1237,3))=312,LEFT($G1237,5)="Total",$B1237="G "),VLOOKUP('312'!$F$80,_312_Table3,MATCH('312'!$N$16,_312_Table3_ColumnLookup,0),FALSE),
  IF(AND(VALUE(LEFT($A1237,3))=312,LEFT($G1237,5)="Total",$B1237="O "),VLOOKUP('312'!$F$80,_312_Table3,MATCH('312'!$V$16,_312_Table3_ColumnLookup,0),FALSE),
  IF(AND(VALUE(LEFT($A1237,3))=312,LEFT($G1237,5)="Total",$B1237="Q "),VLOOKUP('312'!$F$80,_312_Table3,MATCH('312'!$X$16,_312_Table3_ColumnLookup,0),FALSE),
  IF(AND(VALUE(LEFT($A1237,3))=312,LEFT($G1237,5)="Total"),VLOOKUP('312'!$F$80,_312_Table3,MATCH(LEFT($B1237,1),_312_Table3_ColumnLookup,0),FALSE),
  IF(AND(VALUE(LEFT($A1237,3))=312,LEN($I1237)=4,$B1237="G"),VLOOKUP($I1237,_312_Table3,MATCH('312'!$N$16,_312_Table3_ColumnLookup,0),FALSE),
  IF(AND(VALUE(LEFT($A1237,3))=312,LEN($I1237)=4,$B1237="O"),VLOOKUP($I1237,_312_Table3,MATCH('312'!$V$16,_312_Table3_ColumnLookup,0),FALSE),
  IF(AND(VALUE(LEFT($A1237,3))=312,LEN($I1237)=4,$B1237="Q"),VLOOKUP($I1237,_312_Table3,MATCH('312'!$X$16,_312_Table3_ColumnLookup,0),FALSE),
  IF(AND(VALUE(LEFT($A1237,3))=312,LEN($I1237)=4),VLOOKUP($I1237,_312_Table3,MATCH(LEFT($B1237,1),_312_Table3_ColumnLookup,0),FALSE)
+N("312"),
  IF(VALUE(LEFT($A1237,3))=313,VLOOKUP(VALUE(MID($B1237,2,1)),_313_Table3,MATCH(MID($B1237,1,1),_313_Table3_ColumnLookup,0),FALSE)
+N("313"),
  IF(AND(VALUE(LEFT($A1237,3))=314,LEN($B1237)=3),VLOOKUP(VALUE(MID($B1237,2,2)),_314_Table3,MATCH(MID($B1237,1,1),_314_Table3_ColumnLookup,0),FALSE),
  IF(VALUE(LEFT($A1237,3))=314,VLOOKUP(VALUE(MID($B1237,2,1)),_314_Table3,MATCH(MID($B1237,1,1),_314_Table3_ColumnLookup,0),FALSE)
+N("314"),
""))))))))))))))))))))))))</f>
        <v>#N/A</v>
      </c>
      <c r="H1237" s="321" t="str">
        <f>IFERROR(
IF(ISERROR($D1237)=FALSE,$D1237,IF(ISERROR($E1237)=FALSE,$E1237,IF(ISERROR($F1237)=FALSE,$F1237
+N("012 checkboxes"),
IF(
IF(OR(LEFT($A1237,9)="Syndicate",LEFT($A1237,12)="NewSyndicate"),VLOOKUP($A1237,'012'!$J:$ZW,MATCH("Link to button",'012'!$J$1:$ZW$1,0),0)
+N("309 checkbox"),
IF($C1237="309 LCR Summary0",VLOOKUP("Notes990",'309'!$P:$ZZ,MATCH("Link to button",'309'!$P$1:$ZZ$1,0),0)
+N("313 checkboxes"),
IF($C1237="313 Financial Information0LcmVsScr",IF($C1237="309 LCR Summary0",VLOOKUP("LcmVsScr",'309'!$N:$ZZ,MATCH("Link to button",'309'!$N$1:$ZZ$1,0),0),
IF($C1237="313 Financial Information0LcrDocAttached",IF($C1237="309 LCR Summary0",VLOOKUP("LcrDocAttached",'309'!$N:$ZZ,MATCH("Link to button",'309'!$N$1:$ZZ$1,0),
0)))))))=1,TRUE,FALSE)
))),"")</f>
        <v/>
      </c>
    </row>
    <row r="1238" spans="1:8">
      <c r="A1238" s="237" t="e">
        <f>VLOOKUP($G1238,CSVLookups!$B:$R,MATCH(A$1,CSVLookups!$B$1:$R$1,0),FALSE)</f>
        <v>#N/A</v>
      </c>
      <c r="B1238" s="237" t="e">
        <f>VLOOKUP($G1238,CSVLookups!$B:$R,MATCH(B$1,CSVLookups!$B$1:$R$1,0),FALSE)</f>
        <v>#N/A</v>
      </c>
      <c r="C1238" s="238" t="e">
        <f t="shared" si="19"/>
        <v>#N/A</v>
      </c>
      <c r="D1238" s="238" t="e">
        <f>IF(AND(VALUE(LEFT($A1238,3))=309,LEN($B1238)=3),VLOOKUP(VALUE(MID($B1238,2,2)),_309_Table1,MATCH(MID($B1238,1,1),_309_Table1_ColumnLookup,0),FALSE),
  IF($C1238="309 LCR SummaryA",OneYearSCR,IF($C1238="309 LCR SummaryB",UltimateSCR,IF(VALUE(LEFT($A1238,3))=309,VLOOKUP(VALUE(MID($B1238,2,1)),_309_Table1,MATCH(MID($B1238,1,1),_309_Table1_ColumnLookup,0),FALSE)
+N("309"),
  IF(VALUE(LEFT($A1238,3))=310,VLOOKUP(VALUE(MID($B1238,2,1)),_310_Table1,MATCH(MID($B1238,1,1),_310_Table1_ColumnLookup,0),FALSE)
+N("310"),
  IF(AND(VALUE(LEFT($A1238,3))=311,LEN($I1238)=4),VLOOKUP($I1238,_311_Table1,MATCH($B1238,_311_Table1_ColumnLookup,0),FALSE),
  IF(AND(VALUE(LEFT($A1238,3))=311,OR($B1238="I2",$B1238="J2",$B1238="K2",$B1238="L2")),VLOOKUP('311'!$G$58,_311_Table1,MATCH(MID($B1238,1,1),_311_Table1_ColumnLookup,0),FALSE),
  IF(AND(VALUE(LEFT($A1238,3))=311,RIGHT($B1238,5)="Total"),VLOOKUP('311'!$G$59,_311_Table1,MATCH(MID($B1238,1,1),_311_Table1_ColumnLookup,0),FALSE),
  IF(VALUE(LEFT($A1238,3))=311,VLOOKUP(VALUE(MID($B1238,2,1)),_311_Table1,MATCH(MID($B1238,1,1),_311_Table1_ColumnLookup,0),FALSE)
+N("311"),
  IF(AND(VALUE(LEFT($A1238,3))=312,LEFT($G1238,10)="Unincepted",$B1238="G "),VLOOKUP(" ULO",_312_Table1,MATCH('312'!$N$16,_312_Table1_ColumnLookup,0),FALSE),
  IF(AND(VALUE(LEFT($A1238,3))=312,LEFT($G1238,10)="Unincepted",$B1238="O "),VLOOKUP(" ULO",_312_Table1,MATCH('312'!$V$16,_312_Table1_ColumnLookup,0),FALSE),
  IF(AND(VALUE(LEFT($A1238,3))=312,LEFT($G1238,10)="Unincepted",$B1238="Q "),VLOOKUP(" ULO",_312_Table1,MATCH('312'!$X$16,_312_Table1_ColumnLookup,0),FALSE),
  IF(AND(VALUE(LEFT($A1238,3))=312,LEFT($G1238,10)="Unincepted"),VLOOKUP(" ULO",_312_Table1,MATCH(LEFT($B1238,1),_312_Table1_ColumnLookup,0),FALSE),
  IF(AND(VALUE(LEFT($A1238,3))=312,LEFT($G1238,5)="Total",$B1238="G "),VLOOKUP('312'!$F$80,_312_Table1,MATCH('312'!$N$16,_312_Table1_ColumnLookup,0),FALSE),
  IF(AND(VALUE(LEFT($A1238,3))=312,LEFT($G1238,5)="Total",$B1238="O "),VLOOKUP('312'!$F$80,_312_Table1,MATCH('312'!$V$16,_312_Table1_ColumnLookup,0),FALSE),
  IF(AND(VALUE(LEFT($A1238,3))=312,LEFT($G1238,5)="Total",$B1238="Q "),VLOOKUP('312'!$F$80,_312_Table1,MATCH('312'!$X$16,_312_Table1_ColumnLookup,0),FALSE),
  IF(AND(VALUE(LEFT($A1238,3))=312,LEFT($G1238,5)="Total"),VLOOKUP('312'!$F$80,_312_Table1,MATCH(LEFT($B1238,1),_312_Table1_ColumnLookup,0),FALSE),
  IF(AND(VALUE(LEFT($A1238,3))=312,LEN($I1238)=4,$B1238="G"),VLOOKUP($I1238,_312_Table1,MATCH('312'!$N$16,_312_Table1_ColumnLookup,0),FALSE),
  IF(AND(VALUE(LEFT($A1238,3))=312,LEN($I1238)=4,$B1238="O"),VLOOKUP($I1238,_312_Table1,MATCH('312'!$V$16,_312_Table1_ColumnLookup,0),FALSE),
  IF(AND(VALUE(LEFT($A1238,3))=312,LEN($I1238)=4,$B1238="Q"),VLOOKUP($I1238,_312_Table1,MATCH('312'!$X$16,_312_Table1_ColumnLookup,0),FALSE),
  IF(AND(VALUE(LEFT($A1238,3))=312,LEN($I1238)=4),VLOOKUP($I1238,_312_Table1,MATCH(LEFT($B1238,1),_312_Table1_ColumnLookup,0),FALSE)
+N("312"),
  IF(VALUE(LEFT($A1238,3))=313,VLOOKUP(VALUE(MID($B1238,2,1)),_313_Table1,MATCH(MID($B1238,1,1),_313_Table1_ColumnLookup,0),FALSE)
+N("313"),
  IF(AND(VALUE(LEFT($A1238,3))=314,LEN($B1238)=3),VLOOKUP(VALUE(MID($B1238,2,2)),_314_Table1,MATCH(MID($B1238,1,1),_314_Table1_ColumnLookup,0),FALSE),
  IF(VALUE(LEFT($A1238,3))=314,VLOOKUP(VALUE(MID($B1238,2,1)),_314_Table1,MATCH(MID($B1238,1,1),_314_Table1_ColumnLookup,0),FALSE)
+N("314"),
""))))))))))))))))))))))))</f>
        <v>#N/A</v>
      </c>
      <c r="E1238" s="238" t="e">
        <f>IF(AND(VALUE(LEFT($A1238,3))=309,LEN($B1238)=3),VLOOKUP(VALUE(MID($B1238,2,2)),_309_Table2,MATCH(MID($B1238,1,1),_309_Table2_ColumnLookup,0),FALSE),
  IF($C1238="309 LCR SummaryA",OneYearSCR,IF($C1238="309 LCR SummaryB",UltimateSCR,IF(VALUE(LEFT($A1238,3))=309,VLOOKUP(VALUE(MID($B1238,2,1)),_309_Table2,MATCH(MID($B1238,1,1),_309_Table2_ColumnLookup,0),FALSE)
+N("309"),
  IF(VALUE(LEFT($A1238,3))=310,VLOOKUP(VALUE(MID($B1238,2,1)),_310_Table2,MATCH(MID($B1238,1,1),_310_Table2_ColumnLookup,0),FALSE)
+N("310"),
  IF(AND(VALUE(LEFT($A1238,3))=311,LEN($I1238)=4),VLOOKUP($I1238,_311_Table2,MATCH($B1238,_311_Table2_ColumnLookup,0),FALSE),
  IF(AND(VALUE(LEFT($A1238,3))=311,OR($B1238="I2",$B1238="J2",$B1238="K2",$B1238="L2")),VLOOKUP('311'!$G$58,_311_Table2,MATCH(MID($B1238,1,1),_311_Table2_ColumnLookup,0),FALSE),
  IF(AND(VALUE(LEFT($A1238,3))=311,RIGHT($B1238,5)="Total"),VLOOKUP('311'!$G$59,_311_Table2,MATCH(MID($B1238,1,1),_311_Table2_ColumnLookup,0),FALSE),
  IF(VALUE(LEFT($A1238,3))=311,VLOOKUP(VALUE(MID($B1238,2,1)),_311_Table2,MATCH(MID($B1238,1,1),_311_Table2_ColumnLookup,0),FALSE)
+N("311"),
  IF(AND(VALUE(LEFT($A1238,3))=312,LEFT($G1238,10)="Unincepted",$B1238="G "),VLOOKUP(" ULO",_312_Table2,MATCH('312'!$N$16,_312_Table2_ColumnLookup,0),FALSE),
  IF(AND(VALUE(LEFT($A1238,3))=312,LEFT($G1238,10)="Unincepted",$B1238="O "),VLOOKUP(" ULO",_312_Table2,MATCH('312'!$V$16,_312_Table2_ColumnLookup,0),FALSE),
  IF(AND(VALUE(LEFT($A1238,3))=312,LEFT($G1238,10)="Unincepted",$B1238="Q "),VLOOKUP(" ULO",_312_Table2,MATCH('312'!$X$16,_312_Table2_ColumnLookup,0),FALSE),
  IF(AND(VALUE(LEFT($A1238,3))=312,LEFT($G1238,10)="Unincepted"),VLOOKUP(" ULO",_312_Table2,MATCH(LEFT($B1238,1),_312_Table2_ColumnLookup,0),FALSE),
  IF(AND(VALUE(LEFT($A1238,3))=312,LEFT($G1238,5)="Total",$B1238="G "),VLOOKUP('312'!$F$80,_312_Table2,MATCH('312'!$N$16,_312_Table2_ColumnLookup,0),FALSE),
  IF(AND(VALUE(LEFT($A1238,3))=312,LEFT($G1238,5)="Total",$B1238="O "),VLOOKUP('312'!$F$80,_312_Table2,MATCH('312'!$V$16,_312_Table2_ColumnLookup,0),FALSE),
  IF(AND(VALUE(LEFT($A1238,3))=312,LEFT($G1238,5)="Total",$B1238="Q "),VLOOKUP('312'!$F$80,_312_Table2,MATCH('312'!$X$16,_312_Table2_ColumnLookup,0),FALSE),
  IF(AND(VALUE(LEFT($A1238,3))=312,LEFT($G1238,5)="Total"),VLOOKUP('312'!$F$80,_312_Table2,MATCH(LEFT($B1238,1),_312_Table2_ColumnLookup,0),FALSE),
  IF(AND(VALUE(LEFT($A1238,3))=312,LEN($I1238)=4,$B1238="G"),VLOOKUP($I1238,_312_Table2,MATCH('312'!$N$16,_312_Table2_ColumnLookup,0),FALSE),
  IF(AND(VALUE(LEFT($A1238,3))=312,LEN($I1238)=4,$B1238="O"),VLOOKUP($I1238,_312_Table2,MATCH('312'!$V$16,_312_Table2_ColumnLookup,0),FALSE),
  IF(AND(VALUE(LEFT($A1238,3))=312,LEN($I1238)=4,$B1238="Q"),VLOOKUP($I1238,_312_Table2,MATCH('312'!$X$16,_312_Table2_ColumnLookup,0),FALSE),
  IF(AND(VALUE(LEFT($A1238,3))=312,LEN($I1238)=4),VLOOKUP($I1238,_312_Table2,MATCH(LEFT($B1238,1),_312_Table2_ColumnLookup,0),FALSE)
+N("312"),
  IF(VALUE(LEFT($A1238,3))=313,VLOOKUP(VALUE(MID($B1238,2,1)),_313_Table2,MATCH(MID($B1238,1,1),_313_Table2_ColumnLookup,0),FALSE)
+N("313"),
  IF(AND(VALUE(LEFT($A1238,3))=314,LEN($B1238)=3),VLOOKUP(VALUE(MID($B1238,2,2)),_314_Table2,MATCH(MID($B1238,1,1),_314_Table2_ColumnLookup,0),FALSE),
  IF(VALUE(LEFT($A1238,3))=314,VLOOKUP(VALUE(MID($B1238,2,1)),_314_Table2,MATCH(MID($B1238,1,1),_314_Table2_ColumnLookup,0),FALSE)
+N("314"),
""))))))))))))))))))))))))</f>
        <v>#N/A</v>
      </c>
      <c r="F1238" s="238" t="e">
        <f>IF(AND(VALUE(LEFT($A1238,3))=309,LEN($B1238)=3),VLOOKUP(VALUE(MID($B1238,2,2)),_309_Table3,MATCH(MID($B1238,1,1),_309_Table3_ColumnLookup,0),FALSE),
  IF($C1238="309 LCR SummaryA",OneYearSCR,IF($C1238="309 LCR SummaryB",UltimateSCR,IF(VALUE(LEFT($A1238,3))=309,VLOOKUP(VALUE(MID($B1238,2,1)),_309_Table3,MATCH(MID($B1238,1,1),_309_Table3_ColumnLookup,0),FALSE)
+N("309"),
  IF(VALUE(LEFT($A1238,3))=310,VLOOKUP(VALUE(MID($B1238,2,1)),_310_Table3,MATCH(MID($B1238,1,1),_310_Table3_ColumnLookup,0),FALSE)
+N("310"),
  IF(AND(VALUE(LEFT($A1238,3))=311,LEN($I1238)=4),VLOOKUP($I1238,_311_Table3,MATCH($B1238,_311_Table3_ColumnLookup,0),FALSE),
  IF(AND(VALUE(LEFT($A1238,3))=311,OR($B1238="I2",$B1238="J2",$B1238="K2",$B1238="L2")),VLOOKUP('311'!$G$58,_311_Table3,MATCH(MID($B1238,1,1),_311_Table3_ColumnLookup,0),FALSE),
  IF(AND(VALUE(LEFT($A1238,3))=311,RIGHT($B1238,5)="Total"),VLOOKUP('311'!$G$59,_311_Table3,MATCH(MID($B1238,1,1),_311_Table3_ColumnLookup,0),FALSE),
  IF(VALUE(LEFT($A1238,3))=311,VLOOKUP(VALUE(MID($B1238,2,1)),_311_Table3,MATCH(MID($B1238,1,1),_311_Table3_ColumnLookup,0),FALSE)
+N("311"),
  IF(AND(VALUE(LEFT($A1238,3))=312,LEFT($G1238,10)="Unincepted",$B1238="G "),VLOOKUP(" ULO",_312_Table3,MATCH('312'!$N$16,_312_Table3_ColumnLookup,0),FALSE),
  IF(AND(VALUE(LEFT($A1238,3))=312,LEFT($G1238,10)="Unincepted",$B1238="O "),VLOOKUP(" ULO",_312_Table3,MATCH('312'!$V$16,_312_Table3_ColumnLookup,0),FALSE),
  IF(AND(VALUE(LEFT($A1238,3))=312,LEFT($G1238,10)="Unincepted",$B1238="Q "),VLOOKUP(" ULO",_312_Table3,MATCH('312'!$X$16,_312_Table3_ColumnLookup,0),FALSE),
  IF(AND(VALUE(LEFT($A1238,3))=312,LEFT($G1238,10)="Unincepted"),VLOOKUP(" ULO",_312_Table3,MATCH(LEFT($B1238,1),_312_Table3_ColumnLookup,0),FALSE),
  IF(AND(VALUE(LEFT($A1238,3))=312,LEFT($G1238,5)="Total",$B1238="G "),VLOOKUP('312'!$F$80,_312_Table3,MATCH('312'!$N$16,_312_Table3_ColumnLookup,0),FALSE),
  IF(AND(VALUE(LEFT($A1238,3))=312,LEFT($G1238,5)="Total",$B1238="O "),VLOOKUP('312'!$F$80,_312_Table3,MATCH('312'!$V$16,_312_Table3_ColumnLookup,0),FALSE),
  IF(AND(VALUE(LEFT($A1238,3))=312,LEFT($G1238,5)="Total",$B1238="Q "),VLOOKUP('312'!$F$80,_312_Table3,MATCH('312'!$X$16,_312_Table3_ColumnLookup,0),FALSE),
  IF(AND(VALUE(LEFT($A1238,3))=312,LEFT($G1238,5)="Total"),VLOOKUP('312'!$F$80,_312_Table3,MATCH(LEFT($B1238,1),_312_Table3_ColumnLookup,0),FALSE),
  IF(AND(VALUE(LEFT($A1238,3))=312,LEN($I1238)=4,$B1238="G"),VLOOKUP($I1238,_312_Table3,MATCH('312'!$N$16,_312_Table3_ColumnLookup,0),FALSE),
  IF(AND(VALUE(LEFT($A1238,3))=312,LEN($I1238)=4,$B1238="O"),VLOOKUP($I1238,_312_Table3,MATCH('312'!$V$16,_312_Table3_ColumnLookup,0),FALSE),
  IF(AND(VALUE(LEFT($A1238,3))=312,LEN($I1238)=4,$B1238="Q"),VLOOKUP($I1238,_312_Table3,MATCH('312'!$X$16,_312_Table3_ColumnLookup,0),FALSE),
  IF(AND(VALUE(LEFT($A1238,3))=312,LEN($I1238)=4),VLOOKUP($I1238,_312_Table3,MATCH(LEFT($B1238,1),_312_Table3_ColumnLookup,0),FALSE)
+N("312"),
  IF(VALUE(LEFT($A1238,3))=313,VLOOKUP(VALUE(MID($B1238,2,1)),_313_Table3,MATCH(MID($B1238,1,1),_313_Table3_ColumnLookup,0),FALSE)
+N("313"),
  IF(AND(VALUE(LEFT($A1238,3))=314,LEN($B1238)=3),VLOOKUP(VALUE(MID($B1238,2,2)),_314_Table3,MATCH(MID($B1238,1,1),_314_Table3_ColumnLookup,0),FALSE),
  IF(VALUE(LEFT($A1238,3))=314,VLOOKUP(VALUE(MID($B1238,2,1)),_314_Table3,MATCH(MID($B1238,1,1),_314_Table3_ColumnLookup,0),FALSE)
+N("314"),
""))))))))))))))))))))))))</f>
        <v>#N/A</v>
      </c>
      <c r="H1238" s="321" t="str">
        <f>IFERROR(
IF(ISERROR($D1238)=FALSE,$D1238,IF(ISERROR($E1238)=FALSE,$E1238,IF(ISERROR($F1238)=FALSE,$F1238
+N("012 checkboxes"),
IF(
IF(OR(LEFT($A1238,9)="Syndicate",LEFT($A1238,12)="NewSyndicate"),VLOOKUP($A1238,'012'!$J:$ZW,MATCH("Link to button",'012'!$J$1:$ZW$1,0),0)
+N("309 checkbox"),
IF($C1238="309 LCR Summary0",VLOOKUP("Notes990",'309'!$P:$ZZ,MATCH("Link to button",'309'!$P$1:$ZZ$1,0),0)
+N("313 checkboxes"),
IF($C1238="313 Financial Information0LcmVsScr",IF($C1238="309 LCR Summary0",VLOOKUP("LcmVsScr",'309'!$N:$ZZ,MATCH("Link to button",'309'!$N$1:$ZZ$1,0),0),
IF($C1238="313 Financial Information0LcrDocAttached",IF($C1238="309 LCR Summary0",VLOOKUP("LcrDocAttached",'309'!$N:$ZZ,MATCH("Link to button",'309'!$N$1:$ZZ$1,0),
0)))))))=1,TRUE,FALSE)
))),"")</f>
        <v/>
      </c>
    </row>
    <row r="1239" spans="1:8">
      <c r="A1239" s="237" t="e">
        <f>VLOOKUP($G1239,CSVLookups!$B:$R,MATCH(A$1,CSVLookups!$B$1:$R$1,0),FALSE)</f>
        <v>#N/A</v>
      </c>
      <c r="B1239" s="237" t="e">
        <f>VLOOKUP($G1239,CSVLookups!$B:$R,MATCH(B$1,CSVLookups!$B$1:$R$1,0),FALSE)</f>
        <v>#N/A</v>
      </c>
      <c r="C1239" s="238" t="e">
        <f t="shared" si="19"/>
        <v>#N/A</v>
      </c>
      <c r="D1239" s="238" t="e">
        <f>IF(AND(VALUE(LEFT($A1239,3))=309,LEN($B1239)=3),VLOOKUP(VALUE(MID($B1239,2,2)),_309_Table1,MATCH(MID($B1239,1,1),_309_Table1_ColumnLookup,0),FALSE),
  IF($C1239="309 LCR SummaryA",OneYearSCR,IF($C1239="309 LCR SummaryB",UltimateSCR,IF(VALUE(LEFT($A1239,3))=309,VLOOKUP(VALUE(MID($B1239,2,1)),_309_Table1,MATCH(MID($B1239,1,1),_309_Table1_ColumnLookup,0),FALSE)
+N("309"),
  IF(VALUE(LEFT($A1239,3))=310,VLOOKUP(VALUE(MID($B1239,2,1)),_310_Table1,MATCH(MID($B1239,1,1),_310_Table1_ColumnLookup,0),FALSE)
+N("310"),
  IF(AND(VALUE(LEFT($A1239,3))=311,LEN($I1239)=4),VLOOKUP($I1239,_311_Table1,MATCH($B1239,_311_Table1_ColumnLookup,0),FALSE),
  IF(AND(VALUE(LEFT($A1239,3))=311,OR($B1239="I2",$B1239="J2",$B1239="K2",$B1239="L2")),VLOOKUP('311'!$G$58,_311_Table1,MATCH(MID($B1239,1,1),_311_Table1_ColumnLookup,0),FALSE),
  IF(AND(VALUE(LEFT($A1239,3))=311,RIGHT($B1239,5)="Total"),VLOOKUP('311'!$G$59,_311_Table1,MATCH(MID($B1239,1,1),_311_Table1_ColumnLookup,0),FALSE),
  IF(VALUE(LEFT($A1239,3))=311,VLOOKUP(VALUE(MID($B1239,2,1)),_311_Table1,MATCH(MID($B1239,1,1),_311_Table1_ColumnLookup,0),FALSE)
+N("311"),
  IF(AND(VALUE(LEFT($A1239,3))=312,LEFT($G1239,10)="Unincepted",$B1239="G "),VLOOKUP(" ULO",_312_Table1,MATCH('312'!$N$16,_312_Table1_ColumnLookup,0),FALSE),
  IF(AND(VALUE(LEFT($A1239,3))=312,LEFT($G1239,10)="Unincepted",$B1239="O "),VLOOKUP(" ULO",_312_Table1,MATCH('312'!$V$16,_312_Table1_ColumnLookup,0),FALSE),
  IF(AND(VALUE(LEFT($A1239,3))=312,LEFT($G1239,10)="Unincepted",$B1239="Q "),VLOOKUP(" ULO",_312_Table1,MATCH('312'!$X$16,_312_Table1_ColumnLookup,0),FALSE),
  IF(AND(VALUE(LEFT($A1239,3))=312,LEFT($G1239,10)="Unincepted"),VLOOKUP(" ULO",_312_Table1,MATCH(LEFT($B1239,1),_312_Table1_ColumnLookup,0),FALSE),
  IF(AND(VALUE(LEFT($A1239,3))=312,LEFT($G1239,5)="Total",$B1239="G "),VLOOKUP('312'!$F$80,_312_Table1,MATCH('312'!$N$16,_312_Table1_ColumnLookup,0),FALSE),
  IF(AND(VALUE(LEFT($A1239,3))=312,LEFT($G1239,5)="Total",$B1239="O "),VLOOKUP('312'!$F$80,_312_Table1,MATCH('312'!$V$16,_312_Table1_ColumnLookup,0),FALSE),
  IF(AND(VALUE(LEFT($A1239,3))=312,LEFT($G1239,5)="Total",$B1239="Q "),VLOOKUP('312'!$F$80,_312_Table1,MATCH('312'!$X$16,_312_Table1_ColumnLookup,0),FALSE),
  IF(AND(VALUE(LEFT($A1239,3))=312,LEFT($G1239,5)="Total"),VLOOKUP('312'!$F$80,_312_Table1,MATCH(LEFT($B1239,1),_312_Table1_ColumnLookup,0),FALSE),
  IF(AND(VALUE(LEFT($A1239,3))=312,LEN($I1239)=4,$B1239="G"),VLOOKUP($I1239,_312_Table1,MATCH('312'!$N$16,_312_Table1_ColumnLookup,0),FALSE),
  IF(AND(VALUE(LEFT($A1239,3))=312,LEN($I1239)=4,$B1239="O"),VLOOKUP($I1239,_312_Table1,MATCH('312'!$V$16,_312_Table1_ColumnLookup,0),FALSE),
  IF(AND(VALUE(LEFT($A1239,3))=312,LEN($I1239)=4,$B1239="Q"),VLOOKUP($I1239,_312_Table1,MATCH('312'!$X$16,_312_Table1_ColumnLookup,0),FALSE),
  IF(AND(VALUE(LEFT($A1239,3))=312,LEN($I1239)=4),VLOOKUP($I1239,_312_Table1,MATCH(LEFT($B1239,1),_312_Table1_ColumnLookup,0),FALSE)
+N("312"),
  IF(VALUE(LEFT($A1239,3))=313,VLOOKUP(VALUE(MID($B1239,2,1)),_313_Table1,MATCH(MID($B1239,1,1),_313_Table1_ColumnLookup,0),FALSE)
+N("313"),
  IF(AND(VALUE(LEFT($A1239,3))=314,LEN($B1239)=3),VLOOKUP(VALUE(MID($B1239,2,2)),_314_Table1,MATCH(MID($B1239,1,1),_314_Table1_ColumnLookup,0),FALSE),
  IF(VALUE(LEFT($A1239,3))=314,VLOOKUP(VALUE(MID($B1239,2,1)),_314_Table1,MATCH(MID($B1239,1,1),_314_Table1_ColumnLookup,0),FALSE)
+N("314"),
""))))))))))))))))))))))))</f>
        <v>#N/A</v>
      </c>
      <c r="E1239" s="238" t="e">
        <f>IF(AND(VALUE(LEFT($A1239,3))=309,LEN($B1239)=3),VLOOKUP(VALUE(MID($B1239,2,2)),_309_Table2,MATCH(MID($B1239,1,1),_309_Table2_ColumnLookup,0),FALSE),
  IF($C1239="309 LCR SummaryA",OneYearSCR,IF($C1239="309 LCR SummaryB",UltimateSCR,IF(VALUE(LEFT($A1239,3))=309,VLOOKUP(VALUE(MID($B1239,2,1)),_309_Table2,MATCH(MID($B1239,1,1),_309_Table2_ColumnLookup,0),FALSE)
+N("309"),
  IF(VALUE(LEFT($A1239,3))=310,VLOOKUP(VALUE(MID($B1239,2,1)),_310_Table2,MATCH(MID($B1239,1,1),_310_Table2_ColumnLookup,0),FALSE)
+N("310"),
  IF(AND(VALUE(LEFT($A1239,3))=311,LEN($I1239)=4),VLOOKUP($I1239,_311_Table2,MATCH($B1239,_311_Table2_ColumnLookup,0),FALSE),
  IF(AND(VALUE(LEFT($A1239,3))=311,OR($B1239="I2",$B1239="J2",$B1239="K2",$B1239="L2")),VLOOKUP('311'!$G$58,_311_Table2,MATCH(MID($B1239,1,1),_311_Table2_ColumnLookup,0),FALSE),
  IF(AND(VALUE(LEFT($A1239,3))=311,RIGHT($B1239,5)="Total"),VLOOKUP('311'!$G$59,_311_Table2,MATCH(MID($B1239,1,1),_311_Table2_ColumnLookup,0),FALSE),
  IF(VALUE(LEFT($A1239,3))=311,VLOOKUP(VALUE(MID($B1239,2,1)),_311_Table2,MATCH(MID($B1239,1,1),_311_Table2_ColumnLookup,0),FALSE)
+N("311"),
  IF(AND(VALUE(LEFT($A1239,3))=312,LEFT($G1239,10)="Unincepted",$B1239="G "),VLOOKUP(" ULO",_312_Table2,MATCH('312'!$N$16,_312_Table2_ColumnLookup,0),FALSE),
  IF(AND(VALUE(LEFT($A1239,3))=312,LEFT($G1239,10)="Unincepted",$B1239="O "),VLOOKUP(" ULO",_312_Table2,MATCH('312'!$V$16,_312_Table2_ColumnLookup,0),FALSE),
  IF(AND(VALUE(LEFT($A1239,3))=312,LEFT($G1239,10)="Unincepted",$B1239="Q "),VLOOKUP(" ULO",_312_Table2,MATCH('312'!$X$16,_312_Table2_ColumnLookup,0),FALSE),
  IF(AND(VALUE(LEFT($A1239,3))=312,LEFT($G1239,10)="Unincepted"),VLOOKUP(" ULO",_312_Table2,MATCH(LEFT($B1239,1),_312_Table2_ColumnLookup,0),FALSE),
  IF(AND(VALUE(LEFT($A1239,3))=312,LEFT($G1239,5)="Total",$B1239="G "),VLOOKUP('312'!$F$80,_312_Table2,MATCH('312'!$N$16,_312_Table2_ColumnLookup,0),FALSE),
  IF(AND(VALUE(LEFT($A1239,3))=312,LEFT($G1239,5)="Total",$B1239="O "),VLOOKUP('312'!$F$80,_312_Table2,MATCH('312'!$V$16,_312_Table2_ColumnLookup,0),FALSE),
  IF(AND(VALUE(LEFT($A1239,3))=312,LEFT($G1239,5)="Total",$B1239="Q "),VLOOKUP('312'!$F$80,_312_Table2,MATCH('312'!$X$16,_312_Table2_ColumnLookup,0),FALSE),
  IF(AND(VALUE(LEFT($A1239,3))=312,LEFT($G1239,5)="Total"),VLOOKUP('312'!$F$80,_312_Table2,MATCH(LEFT($B1239,1),_312_Table2_ColumnLookup,0),FALSE),
  IF(AND(VALUE(LEFT($A1239,3))=312,LEN($I1239)=4,$B1239="G"),VLOOKUP($I1239,_312_Table2,MATCH('312'!$N$16,_312_Table2_ColumnLookup,0),FALSE),
  IF(AND(VALUE(LEFT($A1239,3))=312,LEN($I1239)=4,$B1239="O"),VLOOKUP($I1239,_312_Table2,MATCH('312'!$V$16,_312_Table2_ColumnLookup,0),FALSE),
  IF(AND(VALUE(LEFT($A1239,3))=312,LEN($I1239)=4,$B1239="Q"),VLOOKUP($I1239,_312_Table2,MATCH('312'!$X$16,_312_Table2_ColumnLookup,0),FALSE),
  IF(AND(VALUE(LEFT($A1239,3))=312,LEN($I1239)=4),VLOOKUP($I1239,_312_Table2,MATCH(LEFT($B1239,1),_312_Table2_ColumnLookup,0),FALSE)
+N("312"),
  IF(VALUE(LEFT($A1239,3))=313,VLOOKUP(VALUE(MID($B1239,2,1)),_313_Table2,MATCH(MID($B1239,1,1),_313_Table2_ColumnLookup,0),FALSE)
+N("313"),
  IF(AND(VALUE(LEFT($A1239,3))=314,LEN($B1239)=3),VLOOKUP(VALUE(MID($B1239,2,2)),_314_Table2,MATCH(MID($B1239,1,1),_314_Table2_ColumnLookup,0),FALSE),
  IF(VALUE(LEFT($A1239,3))=314,VLOOKUP(VALUE(MID($B1239,2,1)),_314_Table2,MATCH(MID($B1239,1,1),_314_Table2_ColumnLookup,0),FALSE)
+N("314"),
""))))))))))))))))))))))))</f>
        <v>#N/A</v>
      </c>
      <c r="F1239" s="238" t="e">
        <f>IF(AND(VALUE(LEFT($A1239,3))=309,LEN($B1239)=3),VLOOKUP(VALUE(MID($B1239,2,2)),_309_Table3,MATCH(MID($B1239,1,1),_309_Table3_ColumnLookup,0),FALSE),
  IF($C1239="309 LCR SummaryA",OneYearSCR,IF($C1239="309 LCR SummaryB",UltimateSCR,IF(VALUE(LEFT($A1239,3))=309,VLOOKUP(VALUE(MID($B1239,2,1)),_309_Table3,MATCH(MID($B1239,1,1),_309_Table3_ColumnLookup,0),FALSE)
+N("309"),
  IF(VALUE(LEFT($A1239,3))=310,VLOOKUP(VALUE(MID($B1239,2,1)),_310_Table3,MATCH(MID($B1239,1,1),_310_Table3_ColumnLookup,0),FALSE)
+N("310"),
  IF(AND(VALUE(LEFT($A1239,3))=311,LEN($I1239)=4),VLOOKUP($I1239,_311_Table3,MATCH($B1239,_311_Table3_ColumnLookup,0),FALSE),
  IF(AND(VALUE(LEFT($A1239,3))=311,OR($B1239="I2",$B1239="J2",$B1239="K2",$B1239="L2")),VLOOKUP('311'!$G$58,_311_Table3,MATCH(MID($B1239,1,1),_311_Table3_ColumnLookup,0),FALSE),
  IF(AND(VALUE(LEFT($A1239,3))=311,RIGHT($B1239,5)="Total"),VLOOKUP('311'!$G$59,_311_Table3,MATCH(MID($B1239,1,1),_311_Table3_ColumnLookup,0),FALSE),
  IF(VALUE(LEFT($A1239,3))=311,VLOOKUP(VALUE(MID($B1239,2,1)),_311_Table3,MATCH(MID($B1239,1,1),_311_Table3_ColumnLookup,0),FALSE)
+N("311"),
  IF(AND(VALUE(LEFT($A1239,3))=312,LEFT($G1239,10)="Unincepted",$B1239="G "),VLOOKUP(" ULO",_312_Table3,MATCH('312'!$N$16,_312_Table3_ColumnLookup,0),FALSE),
  IF(AND(VALUE(LEFT($A1239,3))=312,LEFT($G1239,10)="Unincepted",$B1239="O "),VLOOKUP(" ULO",_312_Table3,MATCH('312'!$V$16,_312_Table3_ColumnLookup,0),FALSE),
  IF(AND(VALUE(LEFT($A1239,3))=312,LEFT($G1239,10)="Unincepted",$B1239="Q "),VLOOKUP(" ULO",_312_Table3,MATCH('312'!$X$16,_312_Table3_ColumnLookup,0),FALSE),
  IF(AND(VALUE(LEFT($A1239,3))=312,LEFT($G1239,10)="Unincepted"),VLOOKUP(" ULO",_312_Table3,MATCH(LEFT($B1239,1),_312_Table3_ColumnLookup,0),FALSE),
  IF(AND(VALUE(LEFT($A1239,3))=312,LEFT($G1239,5)="Total",$B1239="G "),VLOOKUP('312'!$F$80,_312_Table3,MATCH('312'!$N$16,_312_Table3_ColumnLookup,0),FALSE),
  IF(AND(VALUE(LEFT($A1239,3))=312,LEFT($G1239,5)="Total",$B1239="O "),VLOOKUP('312'!$F$80,_312_Table3,MATCH('312'!$V$16,_312_Table3_ColumnLookup,0),FALSE),
  IF(AND(VALUE(LEFT($A1239,3))=312,LEFT($G1239,5)="Total",$B1239="Q "),VLOOKUP('312'!$F$80,_312_Table3,MATCH('312'!$X$16,_312_Table3_ColumnLookup,0),FALSE),
  IF(AND(VALUE(LEFT($A1239,3))=312,LEFT($G1239,5)="Total"),VLOOKUP('312'!$F$80,_312_Table3,MATCH(LEFT($B1239,1),_312_Table3_ColumnLookup,0),FALSE),
  IF(AND(VALUE(LEFT($A1239,3))=312,LEN($I1239)=4,$B1239="G"),VLOOKUP($I1239,_312_Table3,MATCH('312'!$N$16,_312_Table3_ColumnLookup,0),FALSE),
  IF(AND(VALUE(LEFT($A1239,3))=312,LEN($I1239)=4,$B1239="O"),VLOOKUP($I1239,_312_Table3,MATCH('312'!$V$16,_312_Table3_ColumnLookup,0),FALSE),
  IF(AND(VALUE(LEFT($A1239,3))=312,LEN($I1239)=4,$B1239="Q"),VLOOKUP($I1239,_312_Table3,MATCH('312'!$X$16,_312_Table3_ColumnLookup,0),FALSE),
  IF(AND(VALUE(LEFT($A1239,3))=312,LEN($I1239)=4),VLOOKUP($I1239,_312_Table3,MATCH(LEFT($B1239,1),_312_Table3_ColumnLookup,0),FALSE)
+N("312"),
  IF(VALUE(LEFT($A1239,3))=313,VLOOKUP(VALUE(MID($B1239,2,1)),_313_Table3,MATCH(MID($B1239,1,1),_313_Table3_ColumnLookup,0),FALSE)
+N("313"),
  IF(AND(VALUE(LEFT($A1239,3))=314,LEN($B1239)=3),VLOOKUP(VALUE(MID($B1239,2,2)),_314_Table3,MATCH(MID($B1239,1,1),_314_Table3_ColumnLookup,0),FALSE),
  IF(VALUE(LEFT($A1239,3))=314,VLOOKUP(VALUE(MID($B1239,2,1)),_314_Table3,MATCH(MID($B1239,1,1),_314_Table3_ColumnLookup,0),FALSE)
+N("314"),
""))))))))))))))))))))))))</f>
        <v>#N/A</v>
      </c>
      <c r="H1239" s="321" t="str">
        <f>IFERROR(
IF(ISERROR($D1239)=FALSE,$D1239,IF(ISERROR($E1239)=FALSE,$E1239,IF(ISERROR($F1239)=FALSE,$F1239
+N("012 checkboxes"),
IF(
IF(OR(LEFT($A1239,9)="Syndicate",LEFT($A1239,12)="NewSyndicate"),VLOOKUP($A1239,'012'!$J:$ZW,MATCH("Link to button",'012'!$J$1:$ZW$1,0),0)
+N("309 checkbox"),
IF($C1239="309 LCR Summary0",VLOOKUP("Notes990",'309'!$P:$ZZ,MATCH("Link to button",'309'!$P$1:$ZZ$1,0),0)
+N("313 checkboxes"),
IF($C1239="313 Financial Information0LcmVsScr",IF($C1239="309 LCR Summary0",VLOOKUP("LcmVsScr",'309'!$N:$ZZ,MATCH("Link to button",'309'!$N$1:$ZZ$1,0),0),
IF($C1239="313 Financial Information0LcrDocAttached",IF($C1239="309 LCR Summary0",VLOOKUP("LcrDocAttached",'309'!$N:$ZZ,MATCH("Link to button",'309'!$N$1:$ZZ$1,0),
0)))))))=1,TRUE,FALSE)
))),"")</f>
        <v/>
      </c>
    </row>
    <row r="1240" spans="1:8">
      <c r="A1240" s="237" t="e">
        <f>VLOOKUP($G1240,CSVLookups!$B:$R,MATCH(A$1,CSVLookups!$B$1:$R$1,0),FALSE)</f>
        <v>#N/A</v>
      </c>
      <c r="B1240" s="237" t="e">
        <f>VLOOKUP($G1240,CSVLookups!$B:$R,MATCH(B$1,CSVLookups!$B$1:$R$1,0),FALSE)</f>
        <v>#N/A</v>
      </c>
      <c r="C1240" s="238" t="e">
        <f t="shared" si="19"/>
        <v>#N/A</v>
      </c>
      <c r="D1240" s="238" t="e">
        <f>IF(AND(VALUE(LEFT($A1240,3))=309,LEN($B1240)=3),VLOOKUP(VALUE(MID($B1240,2,2)),_309_Table1,MATCH(MID($B1240,1,1),_309_Table1_ColumnLookup,0),FALSE),
  IF($C1240="309 LCR SummaryA",OneYearSCR,IF($C1240="309 LCR SummaryB",UltimateSCR,IF(VALUE(LEFT($A1240,3))=309,VLOOKUP(VALUE(MID($B1240,2,1)),_309_Table1,MATCH(MID($B1240,1,1),_309_Table1_ColumnLookup,0),FALSE)
+N("309"),
  IF(VALUE(LEFT($A1240,3))=310,VLOOKUP(VALUE(MID($B1240,2,1)),_310_Table1,MATCH(MID($B1240,1,1),_310_Table1_ColumnLookup,0),FALSE)
+N("310"),
  IF(AND(VALUE(LEFT($A1240,3))=311,LEN($I1240)=4),VLOOKUP($I1240,_311_Table1,MATCH($B1240,_311_Table1_ColumnLookup,0),FALSE),
  IF(AND(VALUE(LEFT($A1240,3))=311,OR($B1240="I2",$B1240="J2",$B1240="K2",$B1240="L2")),VLOOKUP('311'!$G$58,_311_Table1,MATCH(MID($B1240,1,1),_311_Table1_ColumnLookup,0),FALSE),
  IF(AND(VALUE(LEFT($A1240,3))=311,RIGHT($B1240,5)="Total"),VLOOKUP('311'!$G$59,_311_Table1,MATCH(MID($B1240,1,1),_311_Table1_ColumnLookup,0),FALSE),
  IF(VALUE(LEFT($A1240,3))=311,VLOOKUP(VALUE(MID($B1240,2,1)),_311_Table1,MATCH(MID($B1240,1,1),_311_Table1_ColumnLookup,0),FALSE)
+N("311"),
  IF(AND(VALUE(LEFT($A1240,3))=312,LEFT($G1240,10)="Unincepted",$B1240="G "),VLOOKUP(" ULO",_312_Table1,MATCH('312'!$N$16,_312_Table1_ColumnLookup,0),FALSE),
  IF(AND(VALUE(LEFT($A1240,3))=312,LEFT($G1240,10)="Unincepted",$B1240="O "),VLOOKUP(" ULO",_312_Table1,MATCH('312'!$V$16,_312_Table1_ColumnLookup,0),FALSE),
  IF(AND(VALUE(LEFT($A1240,3))=312,LEFT($G1240,10)="Unincepted",$B1240="Q "),VLOOKUP(" ULO",_312_Table1,MATCH('312'!$X$16,_312_Table1_ColumnLookup,0),FALSE),
  IF(AND(VALUE(LEFT($A1240,3))=312,LEFT($G1240,10)="Unincepted"),VLOOKUP(" ULO",_312_Table1,MATCH(LEFT($B1240,1),_312_Table1_ColumnLookup,0),FALSE),
  IF(AND(VALUE(LEFT($A1240,3))=312,LEFT($G1240,5)="Total",$B1240="G "),VLOOKUP('312'!$F$80,_312_Table1,MATCH('312'!$N$16,_312_Table1_ColumnLookup,0),FALSE),
  IF(AND(VALUE(LEFT($A1240,3))=312,LEFT($G1240,5)="Total",$B1240="O "),VLOOKUP('312'!$F$80,_312_Table1,MATCH('312'!$V$16,_312_Table1_ColumnLookup,0),FALSE),
  IF(AND(VALUE(LEFT($A1240,3))=312,LEFT($G1240,5)="Total",$B1240="Q "),VLOOKUP('312'!$F$80,_312_Table1,MATCH('312'!$X$16,_312_Table1_ColumnLookup,0),FALSE),
  IF(AND(VALUE(LEFT($A1240,3))=312,LEFT($G1240,5)="Total"),VLOOKUP('312'!$F$80,_312_Table1,MATCH(LEFT($B1240,1),_312_Table1_ColumnLookup,0),FALSE),
  IF(AND(VALUE(LEFT($A1240,3))=312,LEN($I1240)=4,$B1240="G"),VLOOKUP($I1240,_312_Table1,MATCH('312'!$N$16,_312_Table1_ColumnLookup,0),FALSE),
  IF(AND(VALUE(LEFT($A1240,3))=312,LEN($I1240)=4,$B1240="O"),VLOOKUP($I1240,_312_Table1,MATCH('312'!$V$16,_312_Table1_ColumnLookup,0),FALSE),
  IF(AND(VALUE(LEFT($A1240,3))=312,LEN($I1240)=4,$B1240="Q"),VLOOKUP($I1240,_312_Table1,MATCH('312'!$X$16,_312_Table1_ColumnLookup,0),FALSE),
  IF(AND(VALUE(LEFT($A1240,3))=312,LEN($I1240)=4),VLOOKUP($I1240,_312_Table1,MATCH(LEFT($B1240,1),_312_Table1_ColumnLookup,0),FALSE)
+N("312"),
  IF(VALUE(LEFT($A1240,3))=313,VLOOKUP(VALUE(MID($B1240,2,1)),_313_Table1,MATCH(MID($B1240,1,1),_313_Table1_ColumnLookup,0),FALSE)
+N("313"),
  IF(AND(VALUE(LEFT($A1240,3))=314,LEN($B1240)=3),VLOOKUP(VALUE(MID($B1240,2,2)),_314_Table1,MATCH(MID($B1240,1,1),_314_Table1_ColumnLookup,0),FALSE),
  IF(VALUE(LEFT($A1240,3))=314,VLOOKUP(VALUE(MID($B1240,2,1)),_314_Table1,MATCH(MID($B1240,1,1),_314_Table1_ColumnLookup,0),FALSE)
+N("314"),
""))))))))))))))))))))))))</f>
        <v>#N/A</v>
      </c>
      <c r="E1240" s="238" t="e">
        <f>IF(AND(VALUE(LEFT($A1240,3))=309,LEN($B1240)=3),VLOOKUP(VALUE(MID($B1240,2,2)),_309_Table2,MATCH(MID($B1240,1,1),_309_Table2_ColumnLookup,0),FALSE),
  IF($C1240="309 LCR SummaryA",OneYearSCR,IF($C1240="309 LCR SummaryB",UltimateSCR,IF(VALUE(LEFT($A1240,3))=309,VLOOKUP(VALUE(MID($B1240,2,1)),_309_Table2,MATCH(MID($B1240,1,1),_309_Table2_ColumnLookup,0),FALSE)
+N("309"),
  IF(VALUE(LEFT($A1240,3))=310,VLOOKUP(VALUE(MID($B1240,2,1)),_310_Table2,MATCH(MID($B1240,1,1),_310_Table2_ColumnLookup,0),FALSE)
+N("310"),
  IF(AND(VALUE(LEFT($A1240,3))=311,LEN($I1240)=4),VLOOKUP($I1240,_311_Table2,MATCH($B1240,_311_Table2_ColumnLookup,0),FALSE),
  IF(AND(VALUE(LEFT($A1240,3))=311,OR($B1240="I2",$B1240="J2",$B1240="K2",$B1240="L2")),VLOOKUP('311'!$G$58,_311_Table2,MATCH(MID($B1240,1,1),_311_Table2_ColumnLookup,0),FALSE),
  IF(AND(VALUE(LEFT($A1240,3))=311,RIGHT($B1240,5)="Total"),VLOOKUP('311'!$G$59,_311_Table2,MATCH(MID($B1240,1,1),_311_Table2_ColumnLookup,0),FALSE),
  IF(VALUE(LEFT($A1240,3))=311,VLOOKUP(VALUE(MID($B1240,2,1)),_311_Table2,MATCH(MID($B1240,1,1),_311_Table2_ColumnLookup,0),FALSE)
+N("311"),
  IF(AND(VALUE(LEFT($A1240,3))=312,LEFT($G1240,10)="Unincepted",$B1240="G "),VLOOKUP(" ULO",_312_Table2,MATCH('312'!$N$16,_312_Table2_ColumnLookup,0),FALSE),
  IF(AND(VALUE(LEFT($A1240,3))=312,LEFT($G1240,10)="Unincepted",$B1240="O "),VLOOKUP(" ULO",_312_Table2,MATCH('312'!$V$16,_312_Table2_ColumnLookup,0),FALSE),
  IF(AND(VALUE(LEFT($A1240,3))=312,LEFT($G1240,10)="Unincepted",$B1240="Q "),VLOOKUP(" ULO",_312_Table2,MATCH('312'!$X$16,_312_Table2_ColumnLookup,0),FALSE),
  IF(AND(VALUE(LEFT($A1240,3))=312,LEFT($G1240,10)="Unincepted"),VLOOKUP(" ULO",_312_Table2,MATCH(LEFT($B1240,1),_312_Table2_ColumnLookup,0),FALSE),
  IF(AND(VALUE(LEFT($A1240,3))=312,LEFT($G1240,5)="Total",$B1240="G "),VLOOKUP('312'!$F$80,_312_Table2,MATCH('312'!$N$16,_312_Table2_ColumnLookup,0),FALSE),
  IF(AND(VALUE(LEFT($A1240,3))=312,LEFT($G1240,5)="Total",$B1240="O "),VLOOKUP('312'!$F$80,_312_Table2,MATCH('312'!$V$16,_312_Table2_ColumnLookup,0),FALSE),
  IF(AND(VALUE(LEFT($A1240,3))=312,LEFT($G1240,5)="Total",$B1240="Q "),VLOOKUP('312'!$F$80,_312_Table2,MATCH('312'!$X$16,_312_Table2_ColumnLookup,0),FALSE),
  IF(AND(VALUE(LEFT($A1240,3))=312,LEFT($G1240,5)="Total"),VLOOKUP('312'!$F$80,_312_Table2,MATCH(LEFT($B1240,1),_312_Table2_ColumnLookup,0),FALSE),
  IF(AND(VALUE(LEFT($A1240,3))=312,LEN($I1240)=4,$B1240="G"),VLOOKUP($I1240,_312_Table2,MATCH('312'!$N$16,_312_Table2_ColumnLookup,0),FALSE),
  IF(AND(VALUE(LEFT($A1240,3))=312,LEN($I1240)=4,$B1240="O"),VLOOKUP($I1240,_312_Table2,MATCH('312'!$V$16,_312_Table2_ColumnLookup,0),FALSE),
  IF(AND(VALUE(LEFT($A1240,3))=312,LEN($I1240)=4,$B1240="Q"),VLOOKUP($I1240,_312_Table2,MATCH('312'!$X$16,_312_Table2_ColumnLookup,0),FALSE),
  IF(AND(VALUE(LEFT($A1240,3))=312,LEN($I1240)=4),VLOOKUP($I1240,_312_Table2,MATCH(LEFT($B1240,1),_312_Table2_ColumnLookup,0),FALSE)
+N("312"),
  IF(VALUE(LEFT($A1240,3))=313,VLOOKUP(VALUE(MID($B1240,2,1)),_313_Table2,MATCH(MID($B1240,1,1),_313_Table2_ColumnLookup,0),FALSE)
+N("313"),
  IF(AND(VALUE(LEFT($A1240,3))=314,LEN($B1240)=3),VLOOKUP(VALUE(MID($B1240,2,2)),_314_Table2,MATCH(MID($B1240,1,1),_314_Table2_ColumnLookup,0),FALSE),
  IF(VALUE(LEFT($A1240,3))=314,VLOOKUP(VALUE(MID($B1240,2,1)),_314_Table2,MATCH(MID($B1240,1,1),_314_Table2_ColumnLookup,0),FALSE)
+N("314"),
""))))))))))))))))))))))))</f>
        <v>#N/A</v>
      </c>
      <c r="F1240" s="238" t="e">
        <f>IF(AND(VALUE(LEFT($A1240,3))=309,LEN($B1240)=3),VLOOKUP(VALUE(MID($B1240,2,2)),_309_Table3,MATCH(MID($B1240,1,1),_309_Table3_ColumnLookup,0),FALSE),
  IF($C1240="309 LCR SummaryA",OneYearSCR,IF($C1240="309 LCR SummaryB",UltimateSCR,IF(VALUE(LEFT($A1240,3))=309,VLOOKUP(VALUE(MID($B1240,2,1)),_309_Table3,MATCH(MID($B1240,1,1),_309_Table3_ColumnLookup,0),FALSE)
+N("309"),
  IF(VALUE(LEFT($A1240,3))=310,VLOOKUP(VALUE(MID($B1240,2,1)),_310_Table3,MATCH(MID($B1240,1,1),_310_Table3_ColumnLookup,0),FALSE)
+N("310"),
  IF(AND(VALUE(LEFT($A1240,3))=311,LEN($I1240)=4),VLOOKUP($I1240,_311_Table3,MATCH($B1240,_311_Table3_ColumnLookup,0),FALSE),
  IF(AND(VALUE(LEFT($A1240,3))=311,OR($B1240="I2",$B1240="J2",$B1240="K2",$B1240="L2")),VLOOKUP('311'!$G$58,_311_Table3,MATCH(MID($B1240,1,1),_311_Table3_ColumnLookup,0),FALSE),
  IF(AND(VALUE(LEFT($A1240,3))=311,RIGHT($B1240,5)="Total"),VLOOKUP('311'!$G$59,_311_Table3,MATCH(MID($B1240,1,1),_311_Table3_ColumnLookup,0),FALSE),
  IF(VALUE(LEFT($A1240,3))=311,VLOOKUP(VALUE(MID($B1240,2,1)),_311_Table3,MATCH(MID($B1240,1,1),_311_Table3_ColumnLookup,0),FALSE)
+N("311"),
  IF(AND(VALUE(LEFT($A1240,3))=312,LEFT($G1240,10)="Unincepted",$B1240="G "),VLOOKUP(" ULO",_312_Table3,MATCH('312'!$N$16,_312_Table3_ColumnLookup,0),FALSE),
  IF(AND(VALUE(LEFT($A1240,3))=312,LEFT($G1240,10)="Unincepted",$B1240="O "),VLOOKUP(" ULO",_312_Table3,MATCH('312'!$V$16,_312_Table3_ColumnLookup,0),FALSE),
  IF(AND(VALUE(LEFT($A1240,3))=312,LEFT($G1240,10)="Unincepted",$B1240="Q "),VLOOKUP(" ULO",_312_Table3,MATCH('312'!$X$16,_312_Table3_ColumnLookup,0),FALSE),
  IF(AND(VALUE(LEFT($A1240,3))=312,LEFT($G1240,10)="Unincepted"),VLOOKUP(" ULO",_312_Table3,MATCH(LEFT($B1240,1),_312_Table3_ColumnLookup,0),FALSE),
  IF(AND(VALUE(LEFT($A1240,3))=312,LEFT($G1240,5)="Total",$B1240="G "),VLOOKUP('312'!$F$80,_312_Table3,MATCH('312'!$N$16,_312_Table3_ColumnLookup,0),FALSE),
  IF(AND(VALUE(LEFT($A1240,3))=312,LEFT($G1240,5)="Total",$B1240="O "),VLOOKUP('312'!$F$80,_312_Table3,MATCH('312'!$V$16,_312_Table3_ColumnLookup,0),FALSE),
  IF(AND(VALUE(LEFT($A1240,3))=312,LEFT($G1240,5)="Total",$B1240="Q "),VLOOKUP('312'!$F$80,_312_Table3,MATCH('312'!$X$16,_312_Table3_ColumnLookup,0),FALSE),
  IF(AND(VALUE(LEFT($A1240,3))=312,LEFT($G1240,5)="Total"),VLOOKUP('312'!$F$80,_312_Table3,MATCH(LEFT($B1240,1),_312_Table3_ColumnLookup,0),FALSE),
  IF(AND(VALUE(LEFT($A1240,3))=312,LEN($I1240)=4,$B1240="G"),VLOOKUP($I1240,_312_Table3,MATCH('312'!$N$16,_312_Table3_ColumnLookup,0),FALSE),
  IF(AND(VALUE(LEFT($A1240,3))=312,LEN($I1240)=4,$B1240="O"),VLOOKUP($I1240,_312_Table3,MATCH('312'!$V$16,_312_Table3_ColumnLookup,0),FALSE),
  IF(AND(VALUE(LEFT($A1240,3))=312,LEN($I1240)=4,$B1240="Q"),VLOOKUP($I1240,_312_Table3,MATCH('312'!$X$16,_312_Table3_ColumnLookup,0),FALSE),
  IF(AND(VALUE(LEFT($A1240,3))=312,LEN($I1240)=4),VLOOKUP($I1240,_312_Table3,MATCH(LEFT($B1240,1),_312_Table3_ColumnLookup,0),FALSE)
+N("312"),
  IF(VALUE(LEFT($A1240,3))=313,VLOOKUP(VALUE(MID($B1240,2,1)),_313_Table3,MATCH(MID($B1240,1,1),_313_Table3_ColumnLookup,0),FALSE)
+N("313"),
  IF(AND(VALUE(LEFT($A1240,3))=314,LEN($B1240)=3),VLOOKUP(VALUE(MID($B1240,2,2)),_314_Table3,MATCH(MID($B1240,1,1),_314_Table3_ColumnLookup,0),FALSE),
  IF(VALUE(LEFT($A1240,3))=314,VLOOKUP(VALUE(MID($B1240,2,1)),_314_Table3,MATCH(MID($B1240,1,1),_314_Table3_ColumnLookup,0),FALSE)
+N("314"),
""))))))))))))))))))))))))</f>
        <v>#N/A</v>
      </c>
      <c r="H1240" s="321" t="str">
        <f>IFERROR(
IF(ISERROR($D1240)=FALSE,$D1240,IF(ISERROR($E1240)=FALSE,$E1240,IF(ISERROR($F1240)=FALSE,$F1240
+N("012 checkboxes"),
IF(
IF(OR(LEFT($A1240,9)="Syndicate",LEFT($A1240,12)="NewSyndicate"),VLOOKUP($A1240,'012'!$J:$ZW,MATCH("Link to button",'012'!$J$1:$ZW$1,0),0)
+N("309 checkbox"),
IF($C1240="309 LCR Summary0",VLOOKUP("Notes990",'309'!$P:$ZZ,MATCH("Link to button",'309'!$P$1:$ZZ$1,0),0)
+N("313 checkboxes"),
IF($C1240="313 Financial Information0LcmVsScr",IF($C1240="309 LCR Summary0",VLOOKUP("LcmVsScr",'309'!$N:$ZZ,MATCH("Link to button",'309'!$N$1:$ZZ$1,0),0),
IF($C1240="313 Financial Information0LcrDocAttached",IF($C1240="309 LCR Summary0",VLOOKUP("LcrDocAttached",'309'!$N:$ZZ,MATCH("Link to button",'309'!$N$1:$ZZ$1,0),
0)))))))=1,TRUE,FALSE)
))),"")</f>
        <v/>
      </c>
    </row>
    <row r="1241" spans="1:8">
      <c r="A1241" s="237" t="e">
        <f>VLOOKUP($G1241,CSVLookups!$B:$R,MATCH(A$1,CSVLookups!$B$1:$R$1,0),FALSE)</f>
        <v>#N/A</v>
      </c>
      <c r="B1241" s="237" t="e">
        <f>VLOOKUP($G1241,CSVLookups!$B:$R,MATCH(B$1,CSVLookups!$B$1:$R$1,0),FALSE)</f>
        <v>#N/A</v>
      </c>
      <c r="C1241" s="238" t="e">
        <f t="shared" si="19"/>
        <v>#N/A</v>
      </c>
      <c r="D1241" s="238" t="e">
        <f>IF(AND(VALUE(LEFT($A1241,3))=309,LEN($B1241)=3),VLOOKUP(VALUE(MID($B1241,2,2)),_309_Table1,MATCH(MID($B1241,1,1),_309_Table1_ColumnLookup,0),FALSE),
  IF($C1241="309 LCR SummaryA",OneYearSCR,IF($C1241="309 LCR SummaryB",UltimateSCR,IF(VALUE(LEFT($A1241,3))=309,VLOOKUP(VALUE(MID($B1241,2,1)),_309_Table1,MATCH(MID($B1241,1,1),_309_Table1_ColumnLookup,0),FALSE)
+N("309"),
  IF(VALUE(LEFT($A1241,3))=310,VLOOKUP(VALUE(MID($B1241,2,1)),_310_Table1,MATCH(MID($B1241,1,1),_310_Table1_ColumnLookup,0),FALSE)
+N("310"),
  IF(AND(VALUE(LEFT($A1241,3))=311,LEN($I1241)=4),VLOOKUP($I1241,_311_Table1,MATCH($B1241,_311_Table1_ColumnLookup,0),FALSE),
  IF(AND(VALUE(LEFT($A1241,3))=311,OR($B1241="I2",$B1241="J2",$B1241="K2",$B1241="L2")),VLOOKUP('311'!$G$58,_311_Table1,MATCH(MID($B1241,1,1),_311_Table1_ColumnLookup,0),FALSE),
  IF(AND(VALUE(LEFT($A1241,3))=311,RIGHT($B1241,5)="Total"),VLOOKUP('311'!$G$59,_311_Table1,MATCH(MID($B1241,1,1),_311_Table1_ColumnLookup,0),FALSE),
  IF(VALUE(LEFT($A1241,3))=311,VLOOKUP(VALUE(MID($B1241,2,1)),_311_Table1,MATCH(MID($B1241,1,1),_311_Table1_ColumnLookup,0),FALSE)
+N("311"),
  IF(AND(VALUE(LEFT($A1241,3))=312,LEFT($G1241,10)="Unincepted",$B1241="G "),VLOOKUP(" ULO",_312_Table1,MATCH('312'!$N$16,_312_Table1_ColumnLookup,0),FALSE),
  IF(AND(VALUE(LEFT($A1241,3))=312,LEFT($G1241,10)="Unincepted",$B1241="O "),VLOOKUP(" ULO",_312_Table1,MATCH('312'!$V$16,_312_Table1_ColumnLookup,0),FALSE),
  IF(AND(VALUE(LEFT($A1241,3))=312,LEFT($G1241,10)="Unincepted",$B1241="Q "),VLOOKUP(" ULO",_312_Table1,MATCH('312'!$X$16,_312_Table1_ColumnLookup,0),FALSE),
  IF(AND(VALUE(LEFT($A1241,3))=312,LEFT($G1241,10)="Unincepted"),VLOOKUP(" ULO",_312_Table1,MATCH(LEFT($B1241,1),_312_Table1_ColumnLookup,0),FALSE),
  IF(AND(VALUE(LEFT($A1241,3))=312,LEFT($G1241,5)="Total",$B1241="G "),VLOOKUP('312'!$F$80,_312_Table1,MATCH('312'!$N$16,_312_Table1_ColumnLookup,0),FALSE),
  IF(AND(VALUE(LEFT($A1241,3))=312,LEFT($G1241,5)="Total",$B1241="O "),VLOOKUP('312'!$F$80,_312_Table1,MATCH('312'!$V$16,_312_Table1_ColumnLookup,0),FALSE),
  IF(AND(VALUE(LEFT($A1241,3))=312,LEFT($G1241,5)="Total",$B1241="Q "),VLOOKUP('312'!$F$80,_312_Table1,MATCH('312'!$X$16,_312_Table1_ColumnLookup,0),FALSE),
  IF(AND(VALUE(LEFT($A1241,3))=312,LEFT($G1241,5)="Total"),VLOOKUP('312'!$F$80,_312_Table1,MATCH(LEFT($B1241,1),_312_Table1_ColumnLookup,0),FALSE),
  IF(AND(VALUE(LEFT($A1241,3))=312,LEN($I1241)=4,$B1241="G"),VLOOKUP($I1241,_312_Table1,MATCH('312'!$N$16,_312_Table1_ColumnLookup,0),FALSE),
  IF(AND(VALUE(LEFT($A1241,3))=312,LEN($I1241)=4,$B1241="O"),VLOOKUP($I1241,_312_Table1,MATCH('312'!$V$16,_312_Table1_ColumnLookup,0),FALSE),
  IF(AND(VALUE(LEFT($A1241,3))=312,LEN($I1241)=4,$B1241="Q"),VLOOKUP($I1241,_312_Table1,MATCH('312'!$X$16,_312_Table1_ColumnLookup,0),FALSE),
  IF(AND(VALUE(LEFT($A1241,3))=312,LEN($I1241)=4),VLOOKUP($I1241,_312_Table1,MATCH(LEFT($B1241,1),_312_Table1_ColumnLookup,0),FALSE)
+N("312"),
  IF(VALUE(LEFT($A1241,3))=313,VLOOKUP(VALUE(MID($B1241,2,1)),_313_Table1,MATCH(MID($B1241,1,1),_313_Table1_ColumnLookup,0),FALSE)
+N("313"),
  IF(AND(VALUE(LEFT($A1241,3))=314,LEN($B1241)=3),VLOOKUP(VALUE(MID($B1241,2,2)),_314_Table1,MATCH(MID($B1241,1,1),_314_Table1_ColumnLookup,0),FALSE),
  IF(VALUE(LEFT($A1241,3))=314,VLOOKUP(VALUE(MID($B1241,2,1)),_314_Table1,MATCH(MID($B1241,1,1),_314_Table1_ColumnLookup,0),FALSE)
+N("314"),
""))))))))))))))))))))))))</f>
        <v>#N/A</v>
      </c>
      <c r="E1241" s="238" t="e">
        <f>IF(AND(VALUE(LEFT($A1241,3))=309,LEN($B1241)=3),VLOOKUP(VALUE(MID($B1241,2,2)),_309_Table2,MATCH(MID($B1241,1,1),_309_Table2_ColumnLookup,0),FALSE),
  IF($C1241="309 LCR SummaryA",OneYearSCR,IF($C1241="309 LCR SummaryB",UltimateSCR,IF(VALUE(LEFT($A1241,3))=309,VLOOKUP(VALUE(MID($B1241,2,1)),_309_Table2,MATCH(MID($B1241,1,1),_309_Table2_ColumnLookup,0),FALSE)
+N("309"),
  IF(VALUE(LEFT($A1241,3))=310,VLOOKUP(VALUE(MID($B1241,2,1)),_310_Table2,MATCH(MID($B1241,1,1),_310_Table2_ColumnLookup,0),FALSE)
+N("310"),
  IF(AND(VALUE(LEFT($A1241,3))=311,LEN($I1241)=4),VLOOKUP($I1241,_311_Table2,MATCH($B1241,_311_Table2_ColumnLookup,0),FALSE),
  IF(AND(VALUE(LEFT($A1241,3))=311,OR($B1241="I2",$B1241="J2",$B1241="K2",$B1241="L2")),VLOOKUP('311'!$G$58,_311_Table2,MATCH(MID($B1241,1,1),_311_Table2_ColumnLookup,0),FALSE),
  IF(AND(VALUE(LEFT($A1241,3))=311,RIGHT($B1241,5)="Total"),VLOOKUP('311'!$G$59,_311_Table2,MATCH(MID($B1241,1,1),_311_Table2_ColumnLookup,0),FALSE),
  IF(VALUE(LEFT($A1241,3))=311,VLOOKUP(VALUE(MID($B1241,2,1)),_311_Table2,MATCH(MID($B1241,1,1),_311_Table2_ColumnLookup,0),FALSE)
+N("311"),
  IF(AND(VALUE(LEFT($A1241,3))=312,LEFT($G1241,10)="Unincepted",$B1241="G "),VLOOKUP(" ULO",_312_Table2,MATCH('312'!$N$16,_312_Table2_ColumnLookup,0),FALSE),
  IF(AND(VALUE(LEFT($A1241,3))=312,LEFT($G1241,10)="Unincepted",$B1241="O "),VLOOKUP(" ULO",_312_Table2,MATCH('312'!$V$16,_312_Table2_ColumnLookup,0),FALSE),
  IF(AND(VALUE(LEFT($A1241,3))=312,LEFT($G1241,10)="Unincepted",$B1241="Q "),VLOOKUP(" ULO",_312_Table2,MATCH('312'!$X$16,_312_Table2_ColumnLookup,0),FALSE),
  IF(AND(VALUE(LEFT($A1241,3))=312,LEFT($G1241,10)="Unincepted"),VLOOKUP(" ULO",_312_Table2,MATCH(LEFT($B1241,1),_312_Table2_ColumnLookup,0),FALSE),
  IF(AND(VALUE(LEFT($A1241,3))=312,LEFT($G1241,5)="Total",$B1241="G "),VLOOKUP('312'!$F$80,_312_Table2,MATCH('312'!$N$16,_312_Table2_ColumnLookup,0),FALSE),
  IF(AND(VALUE(LEFT($A1241,3))=312,LEFT($G1241,5)="Total",$B1241="O "),VLOOKUP('312'!$F$80,_312_Table2,MATCH('312'!$V$16,_312_Table2_ColumnLookup,0),FALSE),
  IF(AND(VALUE(LEFT($A1241,3))=312,LEFT($G1241,5)="Total",$B1241="Q "),VLOOKUP('312'!$F$80,_312_Table2,MATCH('312'!$X$16,_312_Table2_ColumnLookup,0),FALSE),
  IF(AND(VALUE(LEFT($A1241,3))=312,LEFT($G1241,5)="Total"),VLOOKUP('312'!$F$80,_312_Table2,MATCH(LEFT($B1241,1),_312_Table2_ColumnLookup,0),FALSE),
  IF(AND(VALUE(LEFT($A1241,3))=312,LEN($I1241)=4,$B1241="G"),VLOOKUP($I1241,_312_Table2,MATCH('312'!$N$16,_312_Table2_ColumnLookup,0),FALSE),
  IF(AND(VALUE(LEFT($A1241,3))=312,LEN($I1241)=4,$B1241="O"),VLOOKUP($I1241,_312_Table2,MATCH('312'!$V$16,_312_Table2_ColumnLookup,0),FALSE),
  IF(AND(VALUE(LEFT($A1241,3))=312,LEN($I1241)=4,$B1241="Q"),VLOOKUP($I1241,_312_Table2,MATCH('312'!$X$16,_312_Table2_ColumnLookup,0),FALSE),
  IF(AND(VALUE(LEFT($A1241,3))=312,LEN($I1241)=4),VLOOKUP($I1241,_312_Table2,MATCH(LEFT($B1241,1),_312_Table2_ColumnLookup,0),FALSE)
+N("312"),
  IF(VALUE(LEFT($A1241,3))=313,VLOOKUP(VALUE(MID($B1241,2,1)),_313_Table2,MATCH(MID($B1241,1,1),_313_Table2_ColumnLookup,0),FALSE)
+N("313"),
  IF(AND(VALUE(LEFT($A1241,3))=314,LEN($B1241)=3),VLOOKUP(VALUE(MID($B1241,2,2)),_314_Table2,MATCH(MID($B1241,1,1),_314_Table2_ColumnLookup,0),FALSE),
  IF(VALUE(LEFT($A1241,3))=314,VLOOKUP(VALUE(MID($B1241,2,1)),_314_Table2,MATCH(MID($B1241,1,1),_314_Table2_ColumnLookup,0),FALSE)
+N("314"),
""))))))))))))))))))))))))</f>
        <v>#N/A</v>
      </c>
      <c r="F1241" s="238" t="e">
        <f>IF(AND(VALUE(LEFT($A1241,3))=309,LEN($B1241)=3),VLOOKUP(VALUE(MID($B1241,2,2)),_309_Table3,MATCH(MID($B1241,1,1),_309_Table3_ColumnLookup,0),FALSE),
  IF($C1241="309 LCR SummaryA",OneYearSCR,IF($C1241="309 LCR SummaryB",UltimateSCR,IF(VALUE(LEFT($A1241,3))=309,VLOOKUP(VALUE(MID($B1241,2,1)),_309_Table3,MATCH(MID($B1241,1,1),_309_Table3_ColumnLookup,0),FALSE)
+N("309"),
  IF(VALUE(LEFT($A1241,3))=310,VLOOKUP(VALUE(MID($B1241,2,1)),_310_Table3,MATCH(MID($B1241,1,1),_310_Table3_ColumnLookup,0),FALSE)
+N("310"),
  IF(AND(VALUE(LEFT($A1241,3))=311,LEN($I1241)=4),VLOOKUP($I1241,_311_Table3,MATCH($B1241,_311_Table3_ColumnLookup,0),FALSE),
  IF(AND(VALUE(LEFT($A1241,3))=311,OR($B1241="I2",$B1241="J2",$B1241="K2",$B1241="L2")),VLOOKUP('311'!$G$58,_311_Table3,MATCH(MID($B1241,1,1),_311_Table3_ColumnLookup,0),FALSE),
  IF(AND(VALUE(LEFT($A1241,3))=311,RIGHT($B1241,5)="Total"),VLOOKUP('311'!$G$59,_311_Table3,MATCH(MID($B1241,1,1),_311_Table3_ColumnLookup,0),FALSE),
  IF(VALUE(LEFT($A1241,3))=311,VLOOKUP(VALUE(MID($B1241,2,1)),_311_Table3,MATCH(MID($B1241,1,1),_311_Table3_ColumnLookup,0),FALSE)
+N("311"),
  IF(AND(VALUE(LEFT($A1241,3))=312,LEFT($G1241,10)="Unincepted",$B1241="G "),VLOOKUP(" ULO",_312_Table3,MATCH('312'!$N$16,_312_Table3_ColumnLookup,0),FALSE),
  IF(AND(VALUE(LEFT($A1241,3))=312,LEFT($G1241,10)="Unincepted",$B1241="O "),VLOOKUP(" ULO",_312_Table3,MATCH('312'!$V$16,_312_Table3_ColumnLookup,0),FALSE),
  IF(AND(VALUE(LEFT($A1241,3))=312,LEFT($G1241,10)="Unincepted",$B1241="Q "),VLOOKUP(" ULO",_312_Table3,MATCH('312'!$X$16,_312_Table3_ColumnLookup,0),FALSE),
  IF(AND(VALUE(LEFT($A1241,3))=312,LEFT($G1241,10)="Unincepted"),VLOOKUP(" ULO",_312_Table3,MATCH(LEFT($B1241,1),_312_Table3_ColumnLookup,0),FALSE),
  IF(AND(VALUE(LEFT($A1241,3))=312,LEFT($G1241,5)="Total",$B1241="G "),VLOOKUP('312'!$F$80,_312_Table3,MATCH('312'!$N$16,_312_Table3_ColumnLookup,0),FALSE),
  IF(AND(VALUE(LEFT($A1241,3))=312,LEFT($G1241,5)="Total",$B1241="O "),VLOOKUP('312'!$F$80,_312_Table3,MATCH('312'!$V$16,_312_Table3_ColumnLookup,0),FALSE),
  IF(AND(VALUE(LEFT($A1241,3))=312,LEFT($G1241,5)="Total",$B1241="Q "),VLOOKUP('312'!$F$80,_312_Table3,MATCH('312'!$X$16,_312_Table3_ColumnLookup,0),FALSE),
  IF(AND(VALUE(LEFT($A1241,3))=312,LEFT($G1241,5)="Total"),VLOOKUP('312'!$F$80,_312_Table3,MATCH(LEFT($B1241,1),_312_Table3_ColumnLookup,0),FALSE),
  IF(AND(VALUE(LEFT($A1241,3))=312,LEN($I1241)=4,$B1241="G"),VLOOKUP($I1241,_312_Table3,MATCH('312'!$N$16,_312_Table3_ColumnLookup,0),FALSE),
  IF(AND(VALUE(LEFT($A1241,3))=312,LEN($I1241)=4,$B1241="O"),VLOOKUP($I1241,_312_Table3,MATCH('312'!$V$16,_312_Table3_ColumnLookup,0),FALSE),
  IF(AND(VALUE(LEFT($A1241,3))=312,LEN($I1241)=4,$B1241="Q"),VLOOKUP($I1241,_312_Table3,MATCH('312'!$X$16,_312_Table3_ColumnLookup,0),FALSE),
  IF(AND(VALUE(LEFT($A1241,3))=312,LEN($I1241)=4),VLOOKUP($I1241,_312_Table3,MATCH(LEFT($B1241,1),_312_Table3_ColumnLookup,0),FALSE)
+N("312"),
  IF(VALUE(LEFT($A1241,3))=313,VLOOKUP(VALUE(MID($B1241,2,1)),_313_Table3,MATCH(MID($B1241,1,1),_313_Table3_ColumnLookup,0),FALSE)
+N("313"),
  IF(AND(VALUE(LEFT($A1241,3))=314,LEN($B1241)=3),VLOOKUP(VALUE(MID($B1241,2,2)),_314_Table3,MATCH(MID($B1241,1,1),_314_Table3_ColumnLookup,0),FALSE),
  IF(VALUE(LEFT($A1241,3))=314,VLOOKUP(VALUE(MID($B1241,2,1)),_314_Table3,MATCH(MID($B1241,1,1),_314_Table3_ColumnLookup,0),FALSE)
+N("314"),
""))))))))))))))))))))))))</f>
        <v>#N/A</v>
      </c>
      <c r="H1241" s="321" t="str">
        <f>IFERROR(
IF(ISERROR($D1241)=FALSE,$D1241,IF(ISERROR($E1241)=FALSE,$E1241,IF(ISERROR($F1241)=FALSE,$F1241
+N("012 checkboxes"),
IF(
IF(OR(LEFT($A1241,9)="Syndicate",LEFT($A1241,12)="NewSyndicate"),VLOOKUP($A1241,'012'!$J:$ZW,MATCH("Link to button",'012'!$J$1:$ZW$1,0),0)
+N("309 checkbox"),
IF($C1241="309 LCR Summary0",VLOOKUP("Notes990",'309'!$P:$ZZ,MATCH("Link to button",'309'!$P$1:$ZZ$1,0),0)
+N("313 checkboxes"),
IF($C1241="313 Financial Information0LcmVsScr",IF($C1241="309 LCR Summary0",VLOOKUP("LcmVsScr",'309'!$N:$ZZ,MATCH("Link to button",'309'!$N$1:$ZZ$1,0),0),
IF($C1241="313 Financial Information0LcrDocAttached",IF($C1241="309 LCR Summary0",VLOOKUP("LcrDocAttached",'309'!$N:$ZZ,MATCH("Link to button",'309'!$N$1:$ZZ$1,0),
0)))))))=1,TRUE,FALSE)
))),"")</f>
        <v/>
      </c>
    </row>
    <row r="1242" spans="1:8">
      <c r="A1242" s="237" t="e">
        <f>VLOOKUP($G1242,CSVLookups!$B:$R,MATCH(A$1,CSVLookups!$B$1:$R$1,0),FALSE)</f>
        <v>#N/A</v>
      </c>
      <c r="B1242" s="237" t="e">
        <f>VLOOKUP($G1242,CSVLookups!$B:$R,MATCH(B$1,CSVLookups!$B$1:$R$1,0),FALSE)</f>
        <v>#N/A</v>
      </c>
      <c r="C1242" s="238" t="e">
        <f t="shared" si="19"/>
        <v>#N/A</v>
      </c>
      <c r="D1242" s="238" t="e">
        <f>IF(AND(VALUE(LEFT($A1242,3))=309,LEN($B1242)=3),VLOOKUP(VALUE(MID($B1242,2,2)),_309_Table1,MATCH(MID($B1242,1,1),_309_Table1_ColumnLookup,0),FALSE),
  IF($C1242="309 LCR SummaryA",OneYearSCR,IF($C1242="309 LCR SummaryB",UltimateSCR,IF(VALUE(LEFT($A1242,3))=309,VLOOKUP(VALUE(MID($B1242,2,1)),_309_Table1,MATCH(MID($B1242,1,1),_309_Table1_ColumnLookup,0),FALSE)
+N("309"),
  IF(VALUE(LEFT($A1242,3))=310,VLOOKUP(VALUE(MID($B1242,2,1)),_310_Table1,MATCH(MID($B1242,1,1),_310_Table1_ColumnLookup,0),FALSE)
+N("310"),
  IF(AND(VALUE(LEFT($A1242,3))=311,LEN($I1242)=4),VLOOKUP($I1242,_311_Table1,MATCH($B1242,_311_Table1_ColumnLookup,0),FALSE),
  IF(AND(VALUE(LEFT($A1242,3))=311,OR($B1242="I2",$B1242="J2",$B1242="K2",$B1242="L2")),VLOOKUP('311'!$G$58,_311_Table1,MATCH(MID($B1242,1,1),_311_Table1_ColumnLookup,0),FALSE),
  IF(AND(VALUE(LEFT($A1242,3))=311,RIGHT($B1242,5)="Total"),VLOOKUP('311'!$G$59,_311_Table1,MATCH(MID($B1242,1,1),_311_Table1_ColumnLookup,0),FALSE),
  IF(VALUE(LEFT($A1242,3))=311,VLOOKUP(VALUE(MID($B1242,2,1)),_311_Table1,MATCH(MID($B1242,1,1),_311_Table1_ColumnLookup,0),FALSE)
+N("311"),
  IF(AND(VALUE(LEFT($A1242,3))=312,LEFT($G1242,10)="Unincepted",$B1242="G "),VLOOKUP(" ULO",_312_Table1,MATCH('312'!$N$16,_312_Table1_ColumnLookup,0),FALSE),
  IF(AND(VALUE(LEFT($A1242,3))=312,LEFT($G1242,10)="Unincepted",$B1242="O "),VLOOKUP(" ULO",_312_Table1,MATCH('312'!$V$16,_312_Table1_ColumnLookup,0),FALSE),
  IF(AND(VALUE(LEFT($A1242,3))=312,LEFT($G1242,10)="Unincepted",$B1242="Q "),VLOOKUP(" ULO",_312_Table1,MATCH('312'!$X$16,_312_Table1_ColumnLookup,0),FALSE),
  IF(AND(VALUE(LEFT($A1242,3))=312,LEFT($G1242,10)="Unincepted"),VLOOKUP(" ULO",_312_Table1,MATCH(LEFT($B1242,1),_312_Table1_ColumnLookup,0),FALSE),
  IF(AND(VALUE(LEFT($A1242,3))=312,LEFT($G1242,5)="Total",$B1242="G "),VLOOKUP('312'!$F$80,_312_Table1,MATCH('312'!$N$16,_312_Table1_ColumnLookup,0),FALSE),
  IF(AND(VALUE(LEFT($A1242,3))=312,LEFT($G1242,5)="Total",$B1242="O "),VLOOKUP('312'!$F$80,_312_Table1,MATCH('312'!$V$16,_312_Table1_ColumnLookup,0),FALSE),
  IF(AND(VALUE(LEFT($A1242,3))=312,LEFT($G1242,5)="Total",$B1242="Q "),VLOOKUP('312'!$F$80,_312_Table1,MATCH('312'!$X$16,_312_Table1_ColumnLookup,0),FALSE),
  IF(AND(VALUE(LEFT($A1242,3))=312,LEFT($G1242,5)="Total"),VLOOKUP('312'!$F$80,_312_Table1,MATCH(LEFT($B1242,1),_312_Table1_ColumnLookup,0),FALSE),
  IF(AND(VALUE(LEFT($A1242,3))=312,LEN($I1242)=4,$B1242="G"),VLOOKUP($I1242,_312_Table1,MATCH('312'!$N$16,_312_Table1_ColumnLookup,0),FALSE),
  IF(AND(VALUE(LEFT($A1242,3))=312,LEN($I1242)=4,$B1242="O"),VLOOKUP($I1242,_312_Table1,MATCH('312'!$V$16,_312_Table1_ColumnLookup,0),FALSE),
  IF(AND(VALUE(LEFT($A1242,3))=312,LEN($I1242)=4,$B1242="Q"),VLOOKUP($I1242,_312_Table1,MATCH('312'!$X$16,_312_Table1_ColumnLookup,0),FALSE),
  IF(AND(VALUE(LEFT($A1242,3))=312,LEN($I1242)=4),VLOOKUP($I1242,_312_Table1,MATCH(LEFT($B1242,1),_312_Table1_ColumnLookup,0),FALSE)
+N("312"),
  IF(VALUE(LEFT($A1242,3))=313,VLOOKUP(VALUE(MID($B1242,2,1)),_313_Table1,MATCH(MID($B1242,1,1),_313_Table1_ColumnLookup,0),FALSE)
+N("313"),
  IF(AND(VALUE(LEFT($A1242,3))=314,LEN($B1242)=3),VLOOKUP(VALUE(MID($B1242,2,2)),_314_Table1,MATCH(MID($B1242,1,1),_314_Table1_ColumnLookup,0),FALSE),
  IF(VALUE(LEFT($A1242,3))=314,VLOOKUP(VALUE(MID($B1242,2,1)),_314_Table1,MATCH(MID($B1242,1,1),_314_Table1_ColumnLookup,0),FALSE)
+N("314"),
""))))))))))))))))))))))))</f>
        <v>#N/A</v>
      </c>
      <c r="E1242" s="238" t="e">
        <f>IF(AND(VALUE(LEFT($A1242,3))=309,LEN($B1242)=3),VLOOKUP(VALUE(MID($B1242,2,2)),_309_Table2,MATCH(MID($B1242,1,1),_309_Table2_ColumnLookup,0),FALSE),
  IF($C1242="309 LCR SummaryA",OneYearSCR,IF($C1242="309 LCR SummaryB",UltimateSCR,IF(VALUE(LEFT($A1242,3))=309,VLOOKUP(VALUE(MID($B1242,2,1)),_309_Table2,MATCH(MID($B1242,1,1),_309_Table2_ColumnLookup,0),FALSE)
+N("309"),
  IF(VALUE(LEFT($A1242,3))=310,VLOOKUP(VALUE(MID($B1242,2,1)),_310_Table2,MATCH(MID($B1242,1,1),_310_Table2_ColumnLookup,0),FALSE)
+N("310"),
  IF(AND(VALUE(LEFT($A1242,3))=311,LEN($I1242)=4),VLOOKUP($I1242,_311_Table2,MATCH($B1242,_311_Table2_ColumnLookup,0),FALSE),
  IF(AND(VALUE(LEFT($A1242,3))=311,OR($B1242="I2",$B1242="J2",$B1242="K2",$B1242="L2")),VLOOKUP('311'!$G$58,_311_Table2,MATCH(MID($B1242,1,1),_311_Table2_ColumnLookup,0),FALSE),
  IF(AND(VALUE(LEFT($A1242,3))=311,RIGHT($B1242,5)="Total"),VLOOKUP('311'!$G$59,_311_Table2,MATCH(MID($B1242,1,1),_311_Table2_ColumnLookup,0),FALSE),
  IF(VALUE(LEFT($A1242,3))=311,VLOOKUP(VALUE(MID($B1242,2,1)),_311_Table2,MATCH(MID($B1242,1,1),_311_Table2_ColumnLookup,0),FALSE)
+N("311"),
  IF(AND(VALUE(LEFT($A1242,3))=312,LEFT($G1242,10)="Unincepted",$B1242="G "),VLOOKUP(" ULO",_312_Table2,MATCH('312'!$N$16,_312_Table2_ColumnLookup,0),FALSE),
  IF(AND(VALUE(LEFT($A1242,3))=312,LEFT($G1242,10)="Unincepted",$B1242="O "),VLOOKUP(" ULO",_312_Table2,MATCH('312'!$V$16,_312_Table2_ColumnLookup,0),FALSE),
  IF(AND(VALUE(LEFT($A1242,3))=312,LEFT($G1242,10)="Unincepted",$B1242="Q "),VLOOKUP(" ULO",_312_Table2,MATCH('312'!$X$16,_312_Table2_ColumnLookup,0),FALSE),
  IF(AND(VALUE(LEFT($A1242,3))=312,LEFT($G1242,10)="Unincepted"),VLOOKUP(" ULO",_312_Table2,MATCH(LEFT($B1242,1),_312_Table2_ColumnLookup,0),FALSE),
  IF(AND(VALUE(LEFT($A1242,3))=312,LEFT($G1242,5)="Total",$B1242="G "),VLOOKUP('312'!$F$80,_312_Table2,MATCH('312'!$N$16,_312_Table2_ColumnLookup,0),FALSE),
  IF(AND(VALUE(LEFT($A1242,3))=312,LEFT($G1242,5)="Total",$B1242="O "),VLOOKUP('312'!$F$80,_312_Table2,MATCH('312'!$V$16,_312_Table2_ColumnLookup,0),FALSE),
  IF(AND(VALUE(LEFT($A1242,3))=312,LEFT($G1242,5)="Total",$B1242="Q "),VLOOKUP('312'!$F$80,_312_Table2,MATCH('312'!$X$16,_312_Table2_ColumnLookup,0),FALSE),
  IF(AND(VALUE(LEFT($A1242,3))=312,LEFT($G1242,5)="Total"),VLOOKUP('312'!$F$80,_312_Table2,MATCH(LEFT($B1242,1),_312_Table2_ColumnLookup,0),FALSE),
  IF(AND(VALUE(LEFT($A1242,3))=312,LEN($I1242)=4,$B1242="G"),VLOOKUP($I1242,_312_Table2,MATCH('312'!$N$16,_312_Table2_ColumnLookup,0),FALSE),
  IF(AND(VALUE(LEFT($A1242,3))=312,LEN($I1242)=4,$B1242="O"),VLOOKUP($I1242,_312_Table2,MATCH('312'!$V$16,_312_Table2_ColumnLookup,0),FALSE),
  IF(AND(VALUE(LEFT($A1242,3))=312,LEN($I1242)=4,$B1242="Q"),VLOOKUP($I1242,_312_Table2,MATCH('312'!$X$16,_312_Table2_ColumnLookup,0),FALSE),
  IF(AND(VALUE(LEFT($A1242,3))=312,LEN($I1242)=4),VLOOKUP($I1242,_312_Table2,MATCH(LEFT($B1242,1),_312_Table2_ColumnLookup,0),FALSE)
+N("312"),
  IF(VALUE(LEFT($A1242,3))=313,VLOOKUP(VALUE(MID($B1242,2,1)),_313_Table2,MATCH(MID($B1242,1,1),_313_Table2_ColumnLookup,0),FALSE)
+N("313"),
  IF(AND(VALUE(LEFT($A1242,3))=314,LEN($B1242)=3),VLOOKUP(VALUE(MID($B1242,2,2)),_314_Table2,MATCH(MID($B1242,1,1),_314_Table2_ColumnLookup,0),FALSE),
  IF(VALUE(LEFT($A1242,3))=314,VLOOKUP(VALUE(MID($B1242,2,1)),_314_Table2,MATCH(MID($B1242,1,1),_314_Table2_ColumnLookup,0),FALSE)
+N("314"),
""))))))))))))))))))))))))</f>
        <v>#N/A</v>
      </c>
      <c r="F1242" s="238" t="e">
        <f>IF(AND(VALUE(LEFT($A1242,3))=309,LEN($B1242)=3),VLOOKUP(VALUE(MID($B1242,2,2)),_309_Table3,MATCH(MID($B1242,1,1),_309_Table3_ColumnLookup,0),FALSE),
  IF($C1242="309 LCR SummaryA",OneYearSCR,IF($C1242="309 LCR SummaryB",UltimateSCR,IF(VALUE(LEFT($A1242,3))=309,VLOOKUP(VALUE(MID($B1242,2,1)),_309_Table3,MATCH(MID($B1242,1,1),_309_Table3_ColumnLookup,0),FALSE)
+N("309"),
  IF(VALUE(LEFT($A1242,3))=310,VLOOKUP(VALUE(MID($B1242,2,1)),_310_Table3,MATCH(MID($B1242,1,1),_310_Table3_ColumnLookup,0),FALSE)
+N("310"),
  IF(AND(VALUE(LEFT($A1242,3))=311,LEN($I1242)=4),VLOOKUP($I1242,_311_Table3,MATCH($B1242,_311_Table3_ColumnLookup,0),FALSE),
  IF(AND(VALUE(LEFT($A1242,3))=311,OR($B1242="I2",$B1242="J2",$B1242="K2",$B1242="L2")),VLOOKUP('311'!$G$58,_311_Table3,MATCH(MID($B1242,1,1),_311_Table3_ColumnLookup,0),FALSE),
  IF(AND(VALUE(LEFT($A1242,3))=311,RIGHT($B1242,5)="Total"),VLOOKUP('311'!$G$59,_311_Table3,MATCH(MID($B1242,1,1),_311_Table3_ColumnLookup,0),FALSE),
  IF(VALUE(LEFT($A1242,3))=311,VLOOKUP(VALUE(MID($B1242,2,1)),_311_Table3,MATCH(MID($B1242,1,1),_311_Table3_ColumnLookup,0),FALSE)
+N("311"),
  IF(AND(VALUE(LEFT($A1242,3))=312,LEFT($G1242,10)="Unincepted",$B1242="G "),VLOOKUP(" ULO",_312_Table3,MATCH('312'!$N$16,_312_Table3_ColumnLookup,0),FALSE),
  IF(AND(VALUE(LEFT($A1242,3))=312,LEFT($G1242,10)="Unincepted",$B1242="O "),VLOOKUP(" ULO",_312_Table3,MATCH('312'!$V$16,_312_Table3_ColumnLookup,0),FALSE),
  IF(AND(VALUE(LEFT($A1242,3))=312,LEFT($G1242,10)="Unincepted",$B1242="Q "),VLOOKUP(" ULO",_312_Table3,MATCH('312'!$X$16,_312_Table3_ColumnLookup,0),FALSE),
  IF(AND(VALUE(LEFT($A1242,3))=312,LEFT($G1242,10)="Unincepted"),VLOOKUP(" ULO",_312_Table3,MATCH(LEFT($B1242,1),_312_Table3_ColumnLookup,0),FALSE),
  IF(AND(VALUE(LEFT($A1242,3))=312,LEFT($G1242,5)="Total",$B1242="G "),VLOOKUP('312'!$F$80,_312_Table3,MATCH('312'!$N$16,_312_Table3_ColumnLookup,0),FALSE),
  IF(AND(VALUE(LEFT($A1242,3))=312,LEFT($G1242,5)="Total",$B1242="O "),VLOOKUP('312'!$F$80,_312_Table3,MATCH('312'!$V$16,_312_Table3_ColumnLookup,0),FALSE),
  IF(AND(VALUE(LEFT($A1242,3))=312,LEFT($G1242,5)="Total",$B1242="Q "),VLOOKUP('312'!$F$80,_312_Table3,MATCH('312'!$X$16,_312_Table3_ColumnLookup,0),FALSE),
  IF(AND(VALUE(LEFT($A1242,3))=312,LEFT($G1242,5)="Total"),VLOOKUP('312'!$F$80,_312_Table3,MATCH(LEFT($B1242,1),_312_Table3_ColumnLookup,0),FALSE),
  IF(AND(VALUE(LEFT($A1242,3))=312,LEN($I1242)=4,$B1242="G"),VLOOKUP($I1242,_312_Table3,MATCH('312'!$N$16,_312_Table3_ColumnLookup,0),FALSE),
  IF(AND(VALUE(LEFT($A1242,3))=312,LEN($I1242)=4,$B1242="O"),VLOOKUP($I1242,_312_Table3,MATCH('312'!$V$16,_312_Table3_ColumnLookup,0),FALSE),
  IF(AND(VALUE(LEFT($A1242,3))=312,LEN($I1242)=4,$B1242="Q"),VLOOKUP($I1242,_312_Table3,MATCH('312'!$X$16,_312_Table3_ColumnLookup,0),FALSE),
  IF(AND(VALUE(LEFT($A1242,3))=312,LEN($I1242)=4),VLOOKUP($I1242,_312_Table3,MATCH(LEFT($B1242,1),_312_Table3_ColumnLookup,0),FALSE)
+N("312"),
  IF(VALUE(LEFT($A1242,3))=313,VLOOKUP(VALUE(MID($B1242,2,1)),_313_Table3,MATCH(MID($B1242,1,1),_313_Table3_ColumnLookup,0),FALSE)
+N("313"),
  IF(AND(VALUE(LEFT($A1242,3))=314,LEN($B1242)=3),VLOOKUP(VALUE(MID($B1242,2,2)),_314_Table3,MATCH(MID($B1242,1,1),_314_Table3_ColumnLookup,0),FALSE),
  IF(VALUE(LEFT($A1242,3))=314,VLOOKUP(VALUE(MID($B1242,2,1)),_314_Table3,MATCH(MID($B1242,1,1),_314_Table3_ColumnLookup,0),FALSE)
+N("314"),
""))))))))))))))))))))))))</f>
        <v>#N/A</v>
      </c>
      <c r="H1242" s="321" t="str">
        <f>IFERROR(
IF(ISERROR($D1242)=FALSE,$D1242,IF(ISERROR($E1242)=FALSE,$E1242,IF(ISERROR($F1242)=FALSE,$F1242
+N("012 checkboxes"),
IF(
IF(OR(LEFT($A1242,9)="Syndicate",LEFT($A1242,12)="NewSyndicate"),VLOOKUP($A1242,'012'!$J:$ZW,MATCH("Link to button",'012'!$J$1:$ZW$1,0),0)
+N("309 checkbox"),
IF($C1242="309 LCR Summary0",VLOOKUP("Notes990",'309'!$P:$ZZ,MATCH("Link to button",'309'!$P$1:$ZZ$1,0),0)
+N("313 checkboxes"),
IF($C1242="313 Financial Information0LcmVsScr",IF($C1242="309 LCR Summary0",VLOOKUP("LcmVsScr",'309'!$N:$ZZ,MATCH("Link to button",'309'!$N$1:$ZZ$1,0),0),
IF($C1242="313 Financial Information0LcrDocAttached",IF($C1242="309 LCR Summary0",VLOOKUP("LcrDocAttached",'309'!$N:$ZZ,MATCH("Link to button",'309'!$N$1:$ZZ$1,0),
0)))))))=1,TRUE,FALSE)
))),"")</f>
        <v/>
      </c>
    </row>
    <row r="1243" spans="1:8">
      <c r="A1243" s="237" t="e">
        <f>VLOOKUP($G1243,CSVLookups!$B:$R,MATCH(A$1,CSVLookups!$B$1:$R$1,0),FALSE)</f>
        <v>#N/A</v>
      </c>
      <c r="B1243" s="237" t="e">
        <f>VLOOKUP($G1243,CSVLookups!$B:$R,MATCH(B$1,CSVLookups!$B$1:$R$1,0),FALSE)</f>
        <v>#N/A</v>
      </c>
      <c r="C1243" s="238" t="e">
        <f t="shared" si="19"/>
        <v>#N/A</v>
      </c>
      <c r="D1243" s="238" t="e">
        <f>IF(AND(VALUE(LEFT($A1243,3))=309,LEN($B1243)=3),VLOOKUP(VALUE(MID($B1243,2,2)),_309_Table1,MATCH(MID($B1243,1,1),_309_Table1_ColumnLookup,0),FALSE),
  IF($C1243="309 LCR SummaryA",OneYearSCR,IF($C1243="309 LCR SummaryB",UltimateSCR,IF(VALUE(LEFT($A1243,3))=309,VLOOKUP(VALUE(MID($B1243,2,1)),_309_Table1,MATCH(MID($B1243,1,1),_309_Table1_ColumnLookup,0),FALSE)
+N("309"),
  IF(VALUE(LEFT($A1243,3))=310,VLOOKUP(VALUE(MID($B1243,2,1)),_310_Table1,MATCH(MID($B1243,1,1),_310_Table1_ColumnLookup,0),FALSE)
+N("310"),
  IF(AND(VALUE(LEFT($A1243,3))=311,LEN($I1243)=4),VLOOKUP($I1243,_311_Table1,MATCH($B1243,_311_Table1_ColumnLookup,0),FALSE),
  IF(AND(VALUE(LEFT($A1243,3))=311,OR($B1243="I2",$B1243="J2",$B1243="K2",$B1243="L2")),VLOOKUP('311'!$G$58,_311_Table1,MATCH(MID($B1243,1,1),_311_Table1_ColumnLookup,0),FALSE),
  IF(AND(VALUE(LEFT($A1243,3))=311,RIGHT($B1243,5)="Total"),VLOOKUP('311'!$G$59,_311_Table1,MATCH(MID($B1243,1,1),_311_Table1_ColumnLookup,0),FALSE),
  IF(VALUE(LEFT($A1243,3))=311,VLOOKUP(VALUE(MID($B1243,2,1)),_311_Table1,MATCH(MID($B1243,1,1),_311_Table1_ColumnLookup,0),FALSE)
+N("311"),
  IF(AND(VALUE(LEFT($A1243,3))=312,LEFT($G1243,10)="Unincepted",$B1243="G "),VLOOKUP(" ULO",_312_Table1,MATCH('312'!$N$16,_312_Table1_ColumnLookup,0),FALSE),
  IF(AND(VALUE(LEFT($A1243,3))=312,LEFT($G1243,10)="Unincepted",$B1243="O "),VLOOKUP(" ULO",_312_Table1,MATCH('312'!$V$16,_312_Table1_ColumnLookup,0),FALSE),
  IF(AND(VALUE(LEFT($A1243,3))=312,LEFT($G1243,10)="Unincepted",$B1243="Q "),VLOOKUP(" ULO",_312_Table1,MATCH('312'!$X$16,_312_Table1_ColumnLookup,0),FALSE),
  IF(AND(VALUE(LEFT($A1243,3))=312,LEFT($G1243,10)="Unincepted"),VLOOKUP(" ULO",_312_Table1,MATCH(LEFT($B1243,1),_312_Table1_ColumnLookup,0),FALSE),
  IF(AND(VALUE(LEFT($A1243,3))=312,LEFT($G1243,5)="Total",$B1243="G "),VLOOKUP('312'!$F$80,_312_Table1,MATCH('312'!$N$16,_312_Table1_ColumnLookup,0),FALSE),
  IF(AND(VALUE(LEFT($A1243,3))=312,LEFT($G1243,5)="Total",$B1243="O "),VLOOKUP('312'!$F$80,_312_Table1,MATCH('312'!$V$16,_312_Table1_ColumnLookup,0),FALSE),
  IF(AND(VALUE(LEFT($A1243,3))=312,LEFT($G1243,5)="Total",$B1243="Q "),VLOOKUP('312'!$F$80,_312_Table1,MATCH('312'!$X$16,_312_Table1_ColumnLookup,0),FALSE),
  IF(AND(VALUE(LEFT($A1243,3))=312,LEFT($G1243,5)="Total"),VLOOKUP('312'!$F$80,_312_Table1,MATCH(LEFT($B1243,1),_312_Table1_ColumnLookup,0),FALSE),
  IF(AND(VALUE(LEFT($A1243,3))=312,LEN($I1243)=4,$B1243="G"),VLOOKUP($I1243,_312_Table1,MATCH('312'!$N$16,_312_Table1_ColumnLookup,0),FALSE),
  IF(AND(VALUE(LEFT($A1243,3))=312,LEN($I1243)=4,$B1243="O"),VLOOKUP($I1243,_312_Table1,MATCH('312'!$V$16,_312_Table1_ColumnLookup,0),FALSE),
  IF(AND(VALUE(LEFT($A1243,3))=312,LEN($I1243)=4,$B1243="Q"),VLOOKUP($I1243,_312_Table1,MATCH('312'!$X$16,_312_Table1_ColumnLookup,0),FALSE),
  IF(AND(VALUE(LEFT($A1243,3))=312,LEN($I1243)=4),VLOOKUP($I1243,_312_Table1,MATCH(LEFT($B1243,1),_312_Table1_ColumnLookup,0),FALSE)
+N("312"),
  IF(VALUE(LEFT($A1243,3))=313,VLOOKUP(VALUE(MID($B1243,2,1)),_313_Table1,MATCH(MID($B1243,1,1),_313_Table1_ColumnLookup,0),FALSE)
+N("313"),
  IF(AND(VALUE(LEFT($A1243,3))=314,LEN($B1243)=3),VLOOKUP(VALUE(MID($B1243,2,2)),_314_Table1,MATCH(MID($B1243,1,1),_314_Table1_ColumnLookup,0),FALSE),
  IF(VALUE(LEFT($A1243,3))=314,VLOOKUP(VALUE(MID($B1243,2,1)),_314_Table1,MATCH(MID($B1243,1,1),_314_Table1_ColumnLookup,0),FALSE)
+N("314"),
""))))))))))))))))))))))))</f>
        <v>#N/A</v>
      </c>
      <c r="E1243" s="238" t="e">
        <f>IF(AND(VALUE(LEFT($A1243,3))=309,LEN($B1243)=3),VLOOKUP(VALUE(MID($B1243,2,2)),_309_Table2,MATCH(MID($B1243,1,1),_309_Table2_ColumnLookup,0),FALSE),
  IF($C1243="309 LCR SummaryA",OneYearSCR,IF($C1243="309 LCR SummaryB",UltimateSCR,IF(VALUE(LEFT($A1243,3))=309,VLOOKUP(VALUE(MID($B1243,2,1)),_309_Table2,MATCH(MID($B1243,1,1),_309_Table2_ColumnLookup,0),FALSE)
+N("309"),
  IF(VALUE(LEFT($A1243,3))=310,VLOOKUP(VALUE(MID($B1243,2,1)),_310_Table2,MATCH(MID($B1243,1,1),_310_Table2_ColumnLookup,0),FALSE)
+N("310"),
  IF(AND(VALUE(LEFT($A1243,3))=311,LEN($I1243)=4),VLOOKUP($I1243,_311_Table2,MATCH($B1243,_311_Table2_ColumnLookup,0),FALSE),
  IF(AND(VALUE(LEFT($A1243,3))=311,OR($B1243="I2",$B1243="J2",$B1243="K2",$B1243="L2")),VLOOKUP('311'!$G$58,_311_Table2,MATCH(MID($B1243,1,1),_311_Table2_ColumnLookup,0),FALSE),
  IF(AND(VALUE(LEFT($A1243,3))=311,RIGHT($B1243,5)="Total"),VLOOKUP('311'!$G$59,_311_Table2,MATCH(MID($B1243,1,1),_311_Table2_ColumnLookup,0),FALSE),
  IF(VALUE(LEFT($A1243,3))=311,VLOOKUP(VALUE(MID($B1243,2,1)),_311_Table2,MATCH(MID($B1243,1,1),_311_Table2_ColumnLookup,0),FALSE)
+N("311"),
  IF(AND(VALUE(LEFT($A1243,3))=312,LEFT($G1243,10)="Unincepted",$B1243="G "),VLOOKUP(" ULO",_312_Table2,MATCH('312'!$N$16,_312_Table2_ColumnLookup,0),FALSE),
  IF(AND(VALUE(LEFT($A1243,3))=312,LEFT($G1243,10)="Unincepted",$B1243="O "),VLOOKUP(" ULO",_312_Table2,MATCH('312'!$V$16,_312_Table2_ColumnLookup,0),FALSE),
  IF(AND(VALUE(LEFT($A1243,3))=312,LEFT($G1243,10)="Unincepted",$B1243="Q "),VLOOKUP(" ULO",_312_Table2,MATCH('312'!$X$16,_312_Table2_ColumnLookup,0),FALSE),
  IF(AND(VALUE(LEFT($A1243,3))=312,LEFT($G1243,10)="Unincepted"),VLOOKUP(" ULO",_312_Table2,MATCH(LEFT($B1243,1),_312_Table2_ColumnLookup,0),FALSE),
  IF(AND(VALUE(LEFT($A1243,3))=312,LEFT($G1243,5)="Total",$B1243="G "),VLOOKUP('312'!$F$80,_312_Table2,MATCH('312'!$N$16,_312_Table2_ColumnLookup,0),FALSE),
  IF(AND(VALUE(LEFT($A1243,3))=312,LEFT($G1243,5)="Total",$B1243="O "),VLOOKUP('312'!$F$80,_312_Table2,MATCH('312'!$V$16,_312_Table2_ColumnLookup,0),FALSE),
  IF(AND(VALUE(LEFT($A1243,3))=312,LEFT($G1243,5)="Total",$B1243="Q "),VLOOKUP('312'!$F$80,_312_Table2,MATCH('312'!$X$16,_312_Table2_ColumnLookup,0),FALSE),
  IF(AND(VALUE(LEFT($A1243,3))=312,LEFT($G1243,5)="Total"),VLOOKUP('312'!$F$80,_312_Table2,MATCH(LEFT($B1243,1),_312_Table2_ColumnLookup,0),FALSE),
  IF(AND(VALUE(LEFT($A1243,3))=312,LEN($I1243)=4,$B1243="G"),VLOOKUP($I1243,_312_Table2,MATCH('312'!$N$16,_312_Table2_ColumnLookup,0),FALSE),
  IF(AND(VALUE(LEFT($A1243,3))=312,LEN($I1243)=4,$B1243="O"),VLOOKUP($I1243,_312_Table2,MATCH('312'!$V$16,_312_Table2_ColumnLookup,0),FALSE),
  IF(AND(VALUE(LEFT($A1243,3))=312,LEN($I1243)=4,$B1243="Q"),VLOOKUP($I1243,_312_Table2,MATCH('312'!$X$16,_312_Table2_ColumnLookup,0),FALSE),
  IF(AND(VALUE(LEFT($A1243,3))=312,LEN($I1243)=4),VLOOKUP($I1243,_312_Table2,MATCH(LEFT($B1243,1),_312_Table2_ColumnLookup,0),FALSE)
+N("312"),
  IF(VALUE(LEFT($A1243,3))=313,VLOOKUP(VALUE(MID($B1243,2,1)),_313_Table2,MATCH(MID($B1243,1,1),_313_Table2_ColumnLookup,0),FALSE)
+N("313"),
  IF(AND(VALUE(LEFT($A1243,3))=314,LEN($B1243)=3),VLOOKUP(VALUE(MID($B1243,2,2)),_314_Table2,MATCH(MID($B1243,1,1),_314_Table2_ColumnLookup,0),FALSE),
  IF(VALUE(LEFT($A1243,3))=314,VLOOKUP(VALUE(MID($B1243,2,1)),_314_Table2,MATCH(MID($B1243,1,1),_314_Table2_ColumnLookup,0),FALSE)
+N("314"),
""))))))))))))))))))))))))</f>
        <v>#N/A</v>
      </c>
      <c r="F1243" s="238" t="e">
        <f>IF(AND(VALUE(LEFT($A1243,3))=309,LEN($B1243)=3),VLOOKUP(VALUE(MID($B1243,2,2)),_309_Table3,MATCH(MID($B1243,1,1),_309_Table3_ColumnLookup,0),FALSE),
  IF($C1243="309 LCR SummaryA",OneYearSCR,IF($C1243="309 LCR SummaryB",UltimateSCR,IF(VALUE(LEFT($A1243,3))=309,VLOOKUP(VALUE(MID($B1243,2,1)),_309_Table3,MATCH(MID($B1243,1,1),_309_Table3_ColumnLookup,0),FALSE)
+N("309"),
  IF(VALUE(LEFT($A1243,3))=310,VLOOKUP(VALUE(MID($B1243,2,1)),_310_Table3,MATCH(MID($B1243,1,1),_310_Table3_ColumnLookup,0),FALSE)
+N("310"),
  IF(AND(VALUE(LEFT($A1243,3))=311,LEN($I1243)=4),VLOOKUP($I1243,_311_Table3,MATCH($B1243,_311_Table3_ColumnLookup,0),FALSE),
  IF(AND(VALUE(LEFT($A1243,3))=311,OR($B1243="I2",$B1243="J2",$B1243="K2",$B1243="L2")),VLOOKUP('311'!$G$58,_311_Table3,MATCH(MID($B1243,1,1),_311_Table3_ColumnLookup,0),FALSE),
  IF(AND(VALUE(LEFT($A1243,3))=311,RIGHT($B1243,5)="Total"),VLOOKUP('311'!$G$59,_311_Table3,MATCH(MID($B1243,1,1),_311_Table3_ColumnLookup,0),FALSE),
  IF(VALUE(LEFT($A1243,3))=311,VLOOKUP(VALUE(MID($B1243,2,1)),_311_Table3,MATCH(MID($B1243,1,1),_311_Table3_ColumnLookup,0),FALSE)
+N("311"),
  IF(AND(VALUE(LEFT($A1243,3))=312,LEFT($G1243,10)="Unincepted",$B1243="G "),VLOOKUP(" ULO",_312_Table3,MATCH('312'!$N$16,_312_Table3_ColumnLookup,0),FALSE),
  IF(AND(VALUE(LEFT($A1243,3))=312,LEFT($G1243,10)="Unincepted",$B1243="O "),VLOOKUP(" ULO",_312_Table3,MATCH('312'!$V$16,_312_Table3_ColumnLookup,0),FALSE),
  IF(AND(VALUE(LEFT($A1243,3))=312,LEFT($G1243,10)="Unincepted",$B1243="Q "),VLOOKUP(" ULO",_312_Table3,MATCH('312'!$X$16,_312_Table3_ColumnLookup,0),FALSE),
  IF(AND(VALUE(LEFT($A1243,3))=312,LEFT($G1243,10)="Unincepted"),VLOOKUP(" ULO",_312_Table3,MATCH(LEFT($B1243,1),_312_Table3_ColumnLookup,0),FALSE),
  IF(AND(VALUE(LEFT($A1243,3))=312,LEFT($G1243,5)="Total",$B1243="G "),VLOOKUP('312'!$F$80,_312_Table3,MATCH('312'!$N$16,_312_Table3_ColumnLookup,0),FALSE),
  IF(AND(VALUE(LEFT($A1243,3))=312,LEFT($G1243,5)="Total",$B1243="O "),VLOOKUP('312'!$F$80,_312_Table3,MATCH('312'!$V$16,_312_Table3_ColumnLookup,0),FALSE),
  IF(AND(VALUE(LEFT($A1243,3))=312,LEFT($G1243,5)="Total",$B1243="Q "),VLOOKUP('312'!$F$80,_312_Table3,MATCH('312'!$X$16,_312_Table3_ColumnLookup,0),FALSE),
  IF(AND(VALUE(LEFT($A1243,3))=312,LEFT($G1243,5)="Total"),VLOOKUP('312'!$F$80,_312_Table3,MATCH(LEFT($B1243,1),_312_Table3_ColumnLookup,0),FALSE),
  IF(AND(VALUE(LEFT($A1243,3))=312,LEN($I1243)=4,$B1243="G"),VLOOKUP($I1243,_312_Table3,MATCH('312'!$N$16,_312_Table3_ColumnLookup,0),FALSE),
  IF(AND(VALUE(LEFT($A1243,3))=312,LEN($I1243)=4,$B1243="O"),VLOOKUP($I1243,_312_Table3,MATCH('312'!$V$16,_312_Table3_ColumnLookup,0),FALSE),
  IF(AND(VALUE(LEFT($A1243,3))=312,LEN($I1243)=4,$B1243="Q"),VLOOKUP($I1243,_312_Table3,MATCH('312'!$X$16,_312_Table3_ColumnLookup,0),FALSE),
  IF(AND(VALUE(LEFT($A1243,3))=312,LEN($I1243)=4),VLOOKUP($I1243,_312_Table3,MATCH(LEFT($B1243,1),_312_Table3_ColumnLookup,0),FALSE)
+N("312"),
  IF(VALUE(LEFT($A1243,3))=313,VLOOKUP(VALUE(MID($B1243,2,1)),_313_Table3,MATCH(MID($B1243,1,1),_313_Table3_ColumnLookup,0),FALSE)
+N("313"),
  IF(AND(VALUE(LEFT($A1243,3))=314,LEN($B1243)=3),VLOOKUP(VALUE(MID($B1243,2,2)),_314_Table3,MATCH(MID($B1243,1,1),_314_Table3_ColumnLookup,0),FALSE),
  IF(VALUE(LEFT($A1243,3))=314,VLOOKUP(VALUE(MID($B1243,2,1)),_314_Table3,MATCH(MID($B1243,1,1),_314_Table3_ColumnLookup,0),FALSE)
+N("314"),
""))))))))))))))))))))))))</f>
        <v>#N/A</v>
      </c>
      <c r="H1243" s="321" t="str">
        <f>IFERROR(
IF(ISERROR($D1243)=FALSE,$D1243,IF(ISERROR($E1243)=FALSE,$E1243,IF(ISERROR($F1243)=FALSE,$F1243
+N("012 checkboxes"),
IF(
IF(OR(LEFT($A1243,9)="Syndicate",LEFT($A1243,12)="NewSyndicate"),VLOOKUP($A1243,'012'!$J:$ZW,MATCH("Link to button",'012'!$J$1:$ZW$1,0),0)
+N("309 checkbox"),
IF($C1243="309 LCR Summary0",VLOOKUP("Notes990",'309'!$P:$ZZ,MATCH("Link to button",'309'!$P$1:$ZZ$1,0),0)
+N("313 checkboxes"),
IF($C1243="313 Financial Information0LcmVsScr",IF($C1243="309 LCR Summary0",VLOOKUP("LcmVsScr",'309'!$N:$ZZ,MATCH("Link to button",'309'!$N$1:$ZZ$1,0),0),
IF($C1243="313 Financial Information0LcrDocAttached",IF($C1243="309 LCR Summary0",VLOOKUP("LcrDocAttached",'309'!$N:$ZZ,MATCH("Link to button",'309'!$N$1:$ZZ$1,0),
0)))))))=1,TRUE,FALSE)
))),"")</f>
        <v/>
      </c>
    </row>
    <row r="1244" spans="1:8">
      <c r="A1244" s="237" t="e">
        <f>VLOOKUP($G1244,CSVLookups!$B:$R,MATCH(A$1,CSVLookups!$B$1:$R$1,0),FALSE)</f>
        <v>#N/A</v>
      </c>
      <c r="B1244" s="237" t="e">
        <f>VLOOKUP($G1244,CSVLookups!$B:$R,MATCH(B$1,CSVLookups!$B$1:$R$1,0),FALSE)</f>
        <v>#N/A</v>
      </c>
      <c r="C1244" s="238" t="e">
        <f t="shared" si="19"/>
        <v>#N/A</v>
      </c>
      <c r="D1244" s="238" t="e">
        <f>IF(AND(VALUE(LEFT($A1244,3))=309,LEN($B1244)=3),VLOOKUP(VALUE(MID($B1244,2,2)),_309_Table1,MATCH(MID($B1244,1,1),_309_Table1_ColumnLookup,0),FALSE),
  IF($C1244="309 LCR SummaryA",OneYearSCR,IF($C1244="309 LCR SummaryB",UltimateSCR,IF(VALUE(LEFT($A1244,3))=309,VLOOKUP(VALUE(MID($B1244,2,1)),_309_Table1,MATCH(MID($B1244,1,1),_309_Table1_ColumnLookup,0),FALSE)
+N("309"),
  IF(VALUE(LEFT($A1244,3))=310,VLOOKUP(VALUE(MID($B1244,2,1)),_310_Table1,MATCH(MID($B1244,1,1),_310_Table1_ColumnLookup,0),FALSE)
+N("310"),
  IF(AND(VALUE(LEFT($A1244,3))=311,LEN($I1244)=4),VLOOKUP($I1244,_311_Table1,MATCH($B1244,_311_Table1_ColumnLookup,0),FALSE),
  IF(AND(VALUE(LEFT($A1244,3))=311,OR($B1244="I2",$B1244="J2",$B1244="K2",$B1244="L2")),VLOOKUP('311'!$G$58,_311_Table1,MATCH(MID($B1244,1,1),_311_Table1_ColumnLookup,0),FALSE),
  IF(AND(VALUE(LEFT($A1244,3))=311,RIGHT($B1244,5)="Total"),VLOOKUP('311'!$G$59,_311_Table1,MATCH(MID($B1244,1,1),_311_Table1_ColumnLookup,0),FALSE),
  IF(VALUE(LEFT($A1244,3))=311,VLOOKUP(VALUE(MID($B1244,2,1)),_311_Table1,MATCH(MID($B1244,1,1),_311_Table1_ColumnLookup,0),FALSE)
+N("311"),
  IF(AND(VALUE(LEFT($A1244,3))=312,LEFT($G1244,10)="Unincepted",$B1244="G "),VLOOKUP(" ULO",_312_Table1,MATCH('312'!$N$16,_312_Table1_ColumnLookup,0),FALSE),
  IF(AND(VALUE(LEFT($A1244,3))=312,LEFT($G1244,10)="Unincepted",$B1244="O "),VLOOKUP(" ULO",_312_Table1,MATCH('312'!$V$16,_312_Table1_ColumnLookup,0),FALSE),
  IF(AND(VALUE(LEFT($A1244,3))=312,LEFT($G1244,10)="Unincepted",$B1244="Q "),VLOOKUP(" ULO",_312_Table1,MATCH('312'!$X$16,_312_Table1_ColumnLookup,0),FALSE),
  IF(AND(VALUE(LEFT($A1244,3))=312,LEFT($G1244,10)="Unincepted"),VLOOKUP(" ULO",_312_Table1,MATCH(LEFT($B1244,1),_312_Table1_ColumnLookup,0),FALSE),
  IF(AND(VALUE(LEFT($A1244,3))=312,LEFT($G1244,5)="Total",$B1244="G "),VLOOKUP('312'!$F$80,_312_Table1,MATCH('312'!$N$16,_312_Table1_ColumnLookup,0),FALSE),
  IF(AND(VALUE(LEFT($A1244,3))=312,LEFT($G1244,5)="Total",$B1244="O "),VLOOKUP('312'!$F$80,_312_Table1,MATCH('312'!$V$16,_312_Table1_ColumnLookup,0),FALSE),
  IF(AND(VALUE(LEFT($A1244,3))=312,LEFT($G1244,5)="Total",$B1244="Q "),VLOOKUP('312'!$F$80,_312_Table1,MATCH('312'!$X$16,_312_Table1_ColumnLookup,0),FALSE),
  IF(AND(VALUE(LEFT($A1244,3))=312,LEFT($G1244,5)="Total"),VLOOKUP('312'!$F$80,_312_Table1,MATCH(LEFT($B1244,1),_312_Table1_ColumnLookup,0),FALSE),
  IF(AND(VALUE(LEFT($A1244,3))=312,LEN($I1244)=4,$B1244="G"),VLOOKUP($I1244,_312_Table1,MATCH('312'!$N$16,_312_Table1_ColumnLookup,0),FALSE),
  IF(AND(VALUE(LEFT($A1244,3))=312,LEN($I1244)=4,$B1244="O"),VLOOKUP($I1244,_312_Table1,MATCH('312'!$V$16,_312_Table1_ColumnLookup,0),FALSE),
  IF(AND(VALUE(LEFT($A1244,3))=312,LEN($I1244)=4,$B1244="Q"),VLOOKUP($I1244,_312_Table1,MATCH('312'!$X$16,_312_Table1_ColumnLookup,0),FALSE),
  IF(AND(VALUE(LEFT($A1244,3))=312,LEN($I1244)=4),VLOOKUP($I1244,_312_Table1,MATCH(LEFT($B1244,1),_312_Table1_ColumnLookup,0),FALSE)
+N("312"),
  IF(VALUE(LEFT($A1244,3))=313,VLOOKUP(VALUE(MID($B1244,2,1)),_313_Table1,MATCH(MID($B1244,1,1),_313_Table1_ColumnLookup,0),FALSE)
+N("313"),
  IF(AND(VALUE(LEFT($A1244,3))=314,LEN($B1244)=3),VLOOKUP(VALUE(MID($B1244,2,2)),_314_Table1,MATCH(MID($B1244,1,1),_314_Table1_ColumnLookup,0),FALSE),
  IF(VALUE(LEFT($A1244,3))=314,VLOOKUP(VALUE(MID($B1244,2,1)),_314_Table1,MATCH(MID($B1244,1,1),_314_Table1_ColumnLookup,0),FALSE)
+N("314"),
""))))))))))))))))))))))))</f>
        <v>#N/A</v>
      </c>
      <c r="E1244" s="238" t="e">
        <f>IF(AND(VALUE(LEFT($A1244,3))=309,LEN($B1244)=3),VLOOKUP(VALUE(MID($B1244,2,2)),_309_Table2,MATCH(MID($B1244,1,1),_309_Table2_ColumnLookup,0),FALSE),
  IF($C1244="309 LCR SummaryA",OneYearSCR,IF($C1244="309 LCR SummaryB",UltimateSCR,IF(VALUE(LEFT($A1244,3))=309,VLOOKUP(VALUE(MID($B1244,2,1)),_309_Table2,MATCH(MID($B1244,1,1),_309_Table2_ColumnLookup,0),FALSE)
+N("309"),
  IF(VALUE(LEFT($A1244,3))=310,VLOOKUP(VALUE(MID($B1244,2,1)),_310_Table2,MATCH(MID($B1244,1,1),_310_Table2_ColumnLookup,0),FALSE)
+N("310"),
  IF(AND(VALUE(LEFT($A1244,3))=311,LEN($I1244)=4),VLOOKUP($I1244,_311_Table2,MATCH($B1244,_311_Table2_ColumnLookup,0),FALSE),
  IF(AND(VALUE(LEFT($A1244,3))=311,OR($B1244="I2",$B1244="J2",$B1244="K2",$B1244="L2")),VLOOKUP('311'!$G$58,_311_Table2,MATCH(MID($B1244,1,1),_311_Table2_ColumnLookup,0),FALSE),
  IF(AND(VALUE(LEFT($A1244,3))=311,RIGHT($B1244,5)="Total"),VLOOKUP('311'!$G$59,_311_Table2,MATCH(MID($B1244,1,1),_311_Table2_ColumnLookup,0),FALSE),
  IF(VALUE(LEFT($A1244,3))=311,VLOOKUP(VALUE(MID($B1244,2,1)),_311_Table2,MATCH(MID($B1244,1,1),_311_Table2_ColumnLookup,0),FALSE)
+N("311"),
  IF(AND(VALUE(LEFT($A1244,3))=312,LEFT($G1244,10)="Unincepted",$B1244="G "),VLOOKUP(" ULO",_312_Table2,MATCH('312'!$N$16,_312_Table2_ColumnLookup,0),FALSE),
  IF(AND(VALUE(LEFT($A1244,3))=312,LEFT($G1244,10)="Unincepted",$B1244="O "),VLOOKUP(" ULO",_312_Table2,MATCH('312'!$V$16,_312_Table2_ColumnLookup,0),FALSE),
  IF(AND(VALUE(LEFT($A1244,3))=312,LEFT($G1244,10)="Unincepted",$B1244="Q "),VLOOKUP(" ULO",_312_Table2,MATCH('312'!$X$16,_312_Table2_ColumnLookup,0),FALSE),
  IF(AND(VALUE(LEFT($A1244,3))=312,LEFT($G1244,10)="Unincepted"),VLOOKUP(" ULO",_312_Table2,MATCH(LEFT($B1244,1),_312_Table2_ColumnLookup,0),FALSE),
  IF(AND(VALUE(LEFT($A1244,3))=312,LEFT($G1244,5)="Total",$B1244="G "),VLOOKUP('312'!$F$80,_312_Table2,MATCH('312'!$N$16,_312_Table2_ColumnLookup,0),FALSE),
  IF(AND(VALUE(LEFT($A1244,3))=312,LEFT($G1244,5)="Total",$B1244="O "),VLOOKUP('312'!$F$80,_312_Table2,MATCH('312'!$V$16,_312_Table2_ColumnLookup,0),FALSE),
  IF(AND(VALUE(LEFT($A1244,3))=312,LEFT($G1244,5)="Total",$B1244="Q "),VLOOKUP('312'!$F$80,_312_Table2,MATCH('312'!$X$16,_312_Table2_ColumnLookup,0),FALSE),
  IF(AND(VALUE(LEFT($A1244,3))=312,LEFT($G1244,5)="Total"),VLOOKUP('312'!$F$80,_312_Table2,MATCH(LEFT($B1244,1),_312_Table2_ColumnLookup,0),FALSE),
  IF(AND(VALUE(LEFT($A1244,3))=312,LEN($I1244)=4,$B1244="G"),VLOOKUP($I1244,_312_Table2,MATCH('312'!$N$16,_312_Table2_ColumnLookup,0),FALSE),
  IF(AND(VALUE(LEFT($A1244,3))=312,LEN($I1244)=4,$B1244="O"),VLOOKUP($I1244,_312_Table2,MATCH('312'!$V$16,_312_Table2_ColumnLookup,0),FALSE),
  IF(AND(VALUE(LEFT($A1244,3))=312,LEN($I1244)=4,$B1244="Q"),VLOOKUP($I1244,_312_Table2,MATCH('312'!$X$16,_312_Table2_ColumnLookup,0),FALSE),
  IF(AND(VALUE(LEFT($A1244,3))=312,LEN($I1244)=4),VLOOKUP($I1244,_312_Table2,MATCH(LEFT($B1244,1),_312_Table2_ColumnLookup,0),FALSE)
+N("312"),
  IF(VALUE(LEFT($A1244,3))=313,VLOOKUP(VALUE(MID($B1244,2,1)),_313_Table2,MATCH(MID($B1244,1,1),_313_Table2_ColumnLookup,0),FALSE)
+N("313"),
  IF(AND(VALUE(LEFT($A1244,3))=314,LEN($B1244)=3),VLOOKUP(VALUE(MID($B1244,2,2)),_314_Table2,MATCH(MID($B1244,1,1),_314_Table2_ColumnLookup,0),FALSE),
  IF(VALUE(LEFT($A1244,3))=314,VLOOKUP(VALUE(MID($B1244,2,1)),_314_Table2,MATCH(MID($B1244,1,1),_314_Table2_ColumnLookup,0),FALSE)
+N("314"),
""))))))))))))))))))))))))</f>
        <v>#N/A</v>
      </c>
      <c r="F1244" s="238" t="e">
        <f>IF(AND(VALUE(LEFT($A1244,3))=309,LEN($B1244)=3),VLOOKUP(VALUE(MID($B1244,2,2)),_309_Table3,MATCH(MID($B1244,1,1),_309_Table3_ColumnLookup,0),FALSE),
  IF($C1244="309 LCR SummaryA",OneYearSCR,IF($C1244="309 LCR SummaryB",UltimateSCR,IF(VALUE(LEFT($A1244,3))=309,VLOOKUP(VALUE(MID($B1244,2,1)),_309_Table3,MATCH(MID($B1244,1,1),_309_Table3_ColumnLookup,0),FALSE)
+N("309"),
  IF(VALUE(LEFT($A1244,3))=310,VLOOKUP(VALUE(MID($B1244,2,1)),_310_Table3,MATCH(MID($B1244,1,1),_310_Table3_ColumnLookup,0),FALSE)
+N("310"),
  IF(AND(VALUE(LEFT($A1244,3))=311,LEN($I1244)=4),VLOOKUP($I1244,_311_Table3,MATCH($B1244,_311_Table3_ColumnLookup,0),FALSE),
  IF(AND(VALUE(LEFT($A1244,3))=311,OR($B1244="I2",$B1244="J2",$B1244="K2",$B1244="L2")),VLOOKUP('311'!$G$58,_311_Table3,MATCH(MID($B1244,1,1),_311_Table3_ColumnLookup,0),FALSE),
  IF(AND(VALUE(LEFT($A1244,3))=311,RIGHT($B1244,5)="Total"),VLOOKUP('311'!$G$59,_311_Table3,MATCH(MID($B1244,1,1),_311_Table3_ColumnLookup,0),FALSE),
  IF(VALUE(LEFT($A1244,3))=311,VLOOKUP(VALUE(MID($B1244,2,1)),_311_Table3,MATCH(MID($B1244,1,1),_311_Table3_ColumnLookup,0),FALSE)
+N("311"),
  IF(AND(VALUE(LEFT($A1244,3))=312,LEFT($G1244,10)="Unincepted",$B1244="G "),VLOOKUP(" ULO",_312_Table3,MATCH('312'!$N$16,_312_Table3_ColumnLookup,0),FALSE),
  IF(AND(VALUE(LEFT($A1244,3))=312,LEFT($G1244,10)="Unincepted",$B1244="O "),VLOOKUP(" ULO",_312_Table3,MATCH('312'!$V$16,_312_Table3_ColumnLookup,0),FALSE),
  IF(AND(VALUE(LEFT($A1244,3))=312,LEFT($G1244,10)="Unincepted",$B1244="Q "),VLOOKUP(" ULO",_312_Table3,MATCH('312'!$X$16,_312_Table3_ColumnLookup,0),FALSE),
  IF(AND(VALUE(LEFT($A1244,3))=312,LEFT($G1244,10)="Unincepted"),VLOOKUP(" ULO",_312_Table3,MATCH(LEFT($B1244,1),_312_Table3_ColumnLookup,0),FALSE),
  IF(AND(VALUE(LEFT($A1244,3))=312,LEFT($G1244,5)="Total",$B1244="G "),VLOOKUP('312'!$F$80,_312_Table3,MATCH('312'!$N$16,_312_Table3_ColumnLookup,0),FALSE),
  IF(AND(VALUE(LEFT($A1244,3))=312,LEFT($G1244,5)="Total",$B1244="O "),VLOOKUP('312'!$F$80,_312_Table3,MATCH('312'!$V$16,_312_Table3_ColumnLookup,0),FALSE),
  IF(AND(VALUE(LEFT($A1244,3))=312,LEFT($G1244,5)="Total",$B1244="Q "),VLOOKUP('312'!$F$80,_312_Table3,MATCH('312'!$X$16,_312_Table3_ColumnLookup,0),FALSE),
  IF(AND(VALUE(LEFT($A1244,3))=312,LEFT($G1244,5)="Total"),VLOOKUP('312'!$F$80,_312_Table3,MATCH(LEFT($B1244,1),_312_Table3_ColumnLookup,0),FALSE),
  IF(AND(VALUE(LEFT($A1244,3))=312,LEN($I1244)=4,$B1244="G"),VLOOKUP($I1244,_312_Table3,MATCH('312'!$N$16,_312_Table3_ColumnLookup,0),FALSE),
  IF(AND(VALUE(LEFT($A1244,3))=312,LEN($I1244)=4,$B1244="O"),VLOOKUP($I1244,_312_Table3,MATCH('312'!$V$16,_312_Table3_ColumnLookup,0),FALSE),
  IF(AND(VALUE(LEFT($A1244,3))=312,LEN($I1244)=4,$B1244="Q"),VLOOKUP($I1244,_312_Table3,MATCH('312'!$X$16,_312_Table3_ColumnLookup,0),FALSE),
  IF(AND(VALUE(LEFT($A1244,3))=312,LEN($I1244)=4),VLOOKUP($I1244,_312_Table3,MATCH(LEFT($B1244,1),_312_Table3_ColumnLookup,0),FALSE)
+N("312"),
  IF(VALUE(LEFT($A1244,3))=313,VLOOKUP(VALUE(MID($B1244,2,1)),_313_Table3,MATCH(MID($B1244,1,1),_313_Table3_ColumnLookup,0),FALSE)
+N("313"),
  IF(AND(VALUE(LEFT($A1244,3))=314,LEN($B1244)=3),VLOOKUP(VALUE(MID($B1244,2,2)),_314_Table3,MATCH(MID($B1244,1,1),_314_Table3_ColumnLookup,0),FALSE),
  IF(VALUE(LEFT($A1244,3))=314,VLOOKUP(VALUE(MID($B1244,2,1)),_314_Table3,MATCH(MID($B1244,1,1),_314_Table3_ColumnLookup,0),FALSE)
+N("314"),
""))))))))))))))))))))))))</f>
        <v>#N/A</v>
      </c>
      <c r="H1244" s="321" t="str">
        <f>IFERROR(
IF(ISERROR($D1244)=FALSE,$D1244,IF(ISERROR($E1244)=FALSE,$E1244,IF(ISERROR($F1244)=FALSE,$F1244
+N("012 checkboxes"),
IF(
IF(OR(LEFT($A1244,9)="Syndicate",LEFT($A1244,12)="NewSyndicate"),VLOOKUP($A1244,'012'!$J:$ZW,MATCH("Link to button",'012'!$J$1:$ZW$1,0),0)
+N("309 checkbox"),
IF($C1244="309 LCR Summary0",VLOOKUP("Notes990",'309'!$P:$ZZ,MATCH("Link to button",'309'!$P$1:$ZZ$1,0),0)
+N("313 checkboxes"),
IF($C1244="313 Financial Information0LcmVsScr",IF($C1244="309 LCR Summary0",VLOOKUP("LcmVsScr",'309'!$N:$ZZ,MATCH("Link to button",'309'!$N$1:$ZZ$1,0),0),
IF($C1244="313 Financial Information0LcrDocAttached",IF($C1244="309 LCR Summary0",VLOOKUP("LcrDocAttached",'309'!$N:$ZZ,MATCH("Link to button",'309'!$N$1:$ZZ$1,0),
0)))))))=1,TRUE,FALSE)
))),"")</f>
        <v/>
      </c>
    </row>
    <row r="1245" spans="1:8">
      <c r="A1245" s="237" t="e">
        <f>VLOOKUP($G1245,CSVLookups!$B:$R,MATCH(A$1,CSVLookups!$B$1:$R$1,0),FALSE)</f>
        <v>#N/A</v>
      </c>
      <c r="B1245" s="237" t="e">
        <f>VLOOKUP($G1245,CSVLookups!$B:$R,MATCH(B$1,CSVLookups!$B$1:$R$1,0),FALSE)</f>
        <v>#N/A</v>
      </c>
      <c r="C1245" s="238" t="e">
        <f t="shared" si="19"/>
        <v>#N/A</v>
      </c>
      <c r="D1245" s="238" t="e">
        <f>IF(AND(VALUE(LEFT($A1245,3))=309,LEN($B1245)=3),VLOOKUP(VALUE(MID($B1245,2,2)),_309_Table1,MATCH(MID($B1245,1,1),_309_Table1_ColumnLookup,0),FALSE),
  IF($C1245="309 LCR SummaryA",OneYearSCR,IF($C1245="309 LCR SummaryB",UltimateSCR,IF(VALUE(LEFT($A1245,3))=309,VLOOKUP(VALUE(MID($B1245,2,1)),_309_Table1,MATCH(MID($B1245,1,1),_309_Table1_ColumnLookup,0),FALSE)
+N("309"),
  IF(VALUE(LEFT($A1245,3))=310,VLOOKUP(VALUE(MID($B1245,2,1)),_310_Table1,MATCH(MID($B1245,1,1),_310_Table1_ColumnLookup,0),FALSE)
+N("310"),
  IF(AND(VALUE(LEFT($A1245,3))=311,LEN($I1245)=4),VLOOKUP($I1245,_311_Table1,MATCH($B1245,_311_Table1_ColumnLookup,0),FALSE),
  IF(AND(VALUE(LEFT($A1245,3))=311,OR($B1245="I2",$B1245="J2",$B1245="K2",$B1245="L2")),VLOOKUP('311'!$G$58,_311_Table1,MATCH(MID($B1245,1,1),_311_Table1_ColumnLookup,0),FALSE),
  IF(AND(VALUE(LEFT($A1245,3))=311,RIGHT($B1245,5)="Total"),VLOOKUP('311'!$G$59,_311_Table1,MATCH(MID($B1245,1,1),_311_Table1_ColumnLookup,0),FALSE),
  IF(VALUE(LEFT($A1245,3))=311,VLOOKUP(VALUE(MID($B1245,2,1)),_311_Table1,MATCH(MID($B1245,1,1),_311_Table1_ColumnLookup,0),FALSE)
+N("311"),
  IF(AND(VALUE(LEFT($A1245,3))=312,LEFT($G1245,10)="Unincepted",$B1245="G "),VLOOKUP(" ULO",_312_Table1,MATCH('312'!$N$16,_312_Table1_ColumnLookup,0),FALSE),
  IF(AND(VALUE(LEFT($A1245,3))=312,LEFT($G1245,10)="Unincepted",$B1245="O "),VLOOKUP(" ULO",_312_Table1,MATCH('312'!$V$16,_312_Table1_ColumnLookup,0),FALSE),
  IF(AND(VALUE(LEFT($A1245,3))=312,LEFT($G1245,10)="Unincepted",$B1245="Q "),VLOOKUP(" ULO",_312_Table1,MATCH('312'!$X$16,_312_Table1_ColumnLookup,0),FALSE),
  IF(AND(VALUE(LEFT($A1245,3))=312,LEFT($G1245,10)="Unincepted"),VLOOKUP(" ULO",_312_Table1,MATCH(LEFT($B1245,1),_312_Table1_ColumnLookup,0),FALSE),
  IF(AND(VALUE(LEFT($A1245,3))=312,LEFT($G1245,5)="Total",$B1245="G "),VLOOKUP('312'!$F$80,_312_Table1,MATCH('312'!$N$16,_312_Table1_ColumnLookup,0),FALSE),
  IF(AND(VALUE(LEFT($A1245,3))=312,LEFT($G1245,5)="Total",$B1245="O "),VLOOKUP('312'!$F$80,_312_Table1,MATCH('312'!$V$16,_312_Table1_ColumnLookup,0),FALSE),
  IF(AND(VALUE(LEFT($A1245,3))=312,LEFT($G1245,5)="Total",$B1245="Q "),VLOOKUP('312'!$F$80,_312_Table1,MATCH('312'!$X$16,_312_Table1_ColumnLookup,0),FALSE),
  IF(AND(VALUE(LEFT($A1245,3))=312,LEFT($G1245,5)="Total"),VLOOKUP('312'!$F$80,_312_Table1,MATCH(LEFT($B1245,1),_312_Table1_ColumnLookup,0),FALSE),
  IF(AND(VALUE(LEFT($A1245,3))=312,LEN($I1245)=4,$B1245="G"),VLOOKUP($I1245,_312_Table1,MATCH('312'!$N$16,_312_Table1_ColumnLookup,0),FALSE),
  IF(AND(VALUE(LEFT($A1245,3))=312,LEN($I1245)=4,$B1245="O"),VLOOKUP($I1245,_312_Table1,MATCH('312'!$V$16,_312_Table1_ColumnLookup,0),FALSE),
  IF(AND(VALUE(LEFT($A1245,3))=312,LEN($I1245)=4,$B1245="Q"),VLOOKUP($I1245,_312_Table1,MATCH('312'!$X$16,_312_Table1_ColumnLookup,0),FALSE),
  IF(AND(VALUE(LEFT($A1245,3))=312,LEN($I1245)=4),VLOOKUP($I1245,_312_Table1,MATCH(LEFT($B1245,1),_312_Table1_ColumnLookup,0),FALSE)
+N("312"),
  IF(VALUE(LEFT($A1245,3))=313,VLOOKUP(VALUE(MID($B1245,2,1)),_313_Table1,MATCH(MID($B1245,1,1),_313_Table1_ColumnLookup,0),FALSE)
+N("313"),
  IF(AND(VALUE(LEFT($A1245,3))=314,LEN($B1245)=3),VLOOKUP(VALUE(MID($B1245,2,2)),_314_Table1,MATCH(MID($B1245,1,1),_314_Table1_ColumnLookup,0),FALSE),
  IF(VALUE(LEFT($A1245,3))=314,VLOOKUP(VALUE(MID($B1245,2,1)),_314_Table1,MATCH(MID($B1245,1,1),_314_Table1_ColumnLookup,0),FALSE)
+N("314"),
""))))))))))))))))))))))))</f>
        <v>#N/A</v>
      </c>
      <c r="E1245" s="238" t="e">
        <f>IF(AND(VALUE(LEFT($A1245,3))=309,LEN($B1245)=3),VLOOKUP(VALUE(MID($B1245,2,2)),_309_Table2,MATCH(MID($B1245,1,1),_309_Table2_ColumnLookup,0),FALSE),
  IF($C1245="309 LCR SummaryA",OneYearSCR,IF($C1245="309 LCR SummaryB",UltimateSCR,IF(VALUE(LEFT($A1245,3))=309,VLOOKUP(VALUE(MID($B1245,2,1)),_309_Table2,MATCH(MID($B1245,1,1),_309_Table2_ColumnLookup,0),FALSE)
+N("309"),
  IF(VALUE(LEFT($A1245,3))=310,VLOOKUP(VALUE(MID($B1245,2,1)),_310_Table2,MATCH(MID($B1245,1,1),_310_Table2_ColumnLookup,0),FALSE)
+N("310"),
  IF(AND(VALUE(LEFT($A1245,3))=311,LEN($I1245)=4),VLOOKUP($I1245,_311_Table2,MATCH($B1245,_311_Table2_ColumnLookup,0),FALSE),
  IF(AND(VALUE(LEFT($A1245,3))=311,OR($B1245="I2",$B1245="J2",$B1245="K2",$B1245="L2")),VLOOKUP('311'!$G$58,_311_Table2,MATCH(MID($B1245,1,1),_311_Table2_ColumnLookup,0),FALSE),
  IF(AND(VALUE(LEFT($A1245,3))=311,RIGHT($B1245,5)="Total"),VLOOKUP('311'!$G$59,_311_Table2,MATCH(MID($B1245,1,1),_311_Table2_ColumnLookup,0),FALSE),
  IF(VALUE(LEFT($A1245,3))=311,VLOOKUP(VALUE(MID($B1245,2,1)),_311_Table2,MATCH(MID($B1245,1,1),_311_Table2_ColumnLookup,0),FALSE)
+N("311"),
  IF(AND(VALUE(LEFT($A1245,3))=312,LEFT($G1245,10)="Unincepted",$B1245="G "),VLOOKUP(" ULO",_312_Table2,MATCH('312'!$N$16,_312_Table2_ColumnLookup,0),FALSE),
  IF(AND(VALUE(LEFT($A1245,3))=312,LEFT($G1245,10)="Unincepted",$B1245="O "),VLOOKUP(" ULO",_312_Table2,MATCH('312'!$V$16,_312_Table2_ColumnLookup,0),FALSE),
  IF(AND(VALUE(LEFT($A1245,3))=312,LEFT($G1245,10)="Unincepted",$B1245="Q "),VLOOKUP(" ULO",_312_Table2,MATCH('312'!$X$16,_312_Table2_ColumnLookup,0),FALSE),
  IF(AND(VALUE(LEFT($A1245,3))=312,LEFT($G1245,10)="Unincepted"),VLOOKUP(" ULO",_312_Table2,MATCH(LEFT($B1245,1),_312_Table2_ColumnLookup,0),FALSE),
  IF(AND(VALUE(LEFT($A1245,3))=312,LEFT($G1245,5)="Total",$B1245="G "),VLOOKUP('312'!$F$80,_312_Table2,MATCH('312'!$N$16,_312_Table2_ColumnLookup,0),FALSE),
  IF(AND(VALUE(LEFT($A1245,3))=312,LEFT($G1245,5)="Total",$B1245="O "),VLOOKUP('312'!$F$80,_312_Table2,MATCH('312'!$V$16,_312_Table2_ColumnLookup,0),FALSE),
  IF(AND(VALUE(LEFT($A1245,3))=312,LEFT($G1245,5)="Total",$B1245="Q "),VLOOKUP('312'!$F$80,_312_Table2,MATCH('312'!$X$16,_312_Table2_ColumnLookup,0),FALSE),
  IF(AND(VALUE(LEFT($A1245,3))=312,LEFT($G1245,5)="Total"),VLOOKUP('312'!$F$80,_312_Table2,MATCH(LEFT($B1245,1),_312_Table2_ColumnLookup,0),FALSE),
  IF(AND(VALUE(LEFT($A1245,3))=312,LEN($I1245)=4,$B1245="G"),VLOOKUP($I1245,_312_Table2,MATCH('312'!$N$16,_312_Table2_ColumnLookup,0),FALSE),
  IF(AND(VALUE(LEFT($A1245,3))=312,LEN($I1245)=4,$B1245="O"),VLOOKUP($I1245,_312_Table2,MATCH('312'!$V$16,_312_Table2_ColumnLookup,0),FALSE),
  IF(AND(VALUE(LEFT($A1245,3))=312,LEN($I1245)=4,$B1245="Q"),VLOOKUP($I1245,_312_Table2,MATCH('312'!$X$16,_312_Table2_ColumnLookup,0),FALSE),
  IF(AND(VALUE(LEFT($A1245,3))=312,LEN($I1245)=4),VLOOKUP($I1245,_312_Table2,MATCH(LEFT($B1245,1),_312_Table2_ColumnLookup,0),FALSE)
+N("312"),
  IF(VALUE(LEFT($A1245,3))=313,VLOOKUP(VALUE(MID($B1245,2,1)),_313_Table2,MATCH(MID($B1245,1,1),_313_Table2_ColumnLookup,0),FALSE)
+N("313"),
  IF(AND(VALUE(LEFT($A1245,3))=314,LEN($B1245)=3),VLOOKUP(VALUE(MID($B1245,2,2)),_314_Table2,MATCH(MID($B1245,1,1),_314_Table2_ColumnLookup,0),FALSE),
  IF(VALUE(LEFT($A1245,3))=314,VLOOKUP(VALUE(MID($B1245,2,1)),_314_Table2,MATCH(MID($B1245,1,1),_314_Table2_ColumnLookup,0),FALSE)
+N("314"),
""))))))))))))))))))))))))</f>
        <v>#N/A</v>
      </c>
      <c r="F1245" s="238" t="e">
        <f>IF(AND(VALUE(LEFT($A1245,3))=309,LEN($B1245)=3),VLOOKUP(VALUE(MID($B1245,2,2)),_309_Table3,MATCH(MID($B1245,1,1),_309_Table3_ColumnLookup,0),FALSE),
  IF($C1245="309 LCR SummaryA",OneYearSCR,IF($C1245="309 LCR SummaryB",UltimateSCR,IF(VALUE(LEFT($A1245,3))=309,VLOOKUP(VALUE(MID($B1245,2,1)),_309_Table3,MATCH(MID($B1245,1,1),_309_Table3_ColumnLookup,0),FALSE)
+N("309"),
  IF(VALUE(LEFT($A1245,3))=310,VLOOKUP(VALUE(MID($B1245,2,1)),_310_Table3,MATCH(MID($B1245,1,1),_310_Table3_ColumnLookup,0),FALSE)
+N("310"),
  IF(AND(VALUE(LEFT($A1245,3))=311,LEN($I1245)=4),VLOOKUP($I1245,_311_Table3,MATCH($B1245,_311_Table3_ColumnLookup,0),FALSE),
  IF(AND(VALUE(LEFT($A1245,3))=311,OR($B1245="I2",$B1245="J2",$B1245="K2",$B1245="L2")),VLOOKUP('311'!$G$58,_311_Table3,MATCH(MID($B1245,1,1),_311_Table3_ColumnLookup,0),FALSE),
  IF(AND(VALUE(LEFT($A1245,3))=311,RIGHT($B1245,5)="Total"),VLOOKUP('311'!$G$59,_311_Table3,MATCH(MID($B1245,1,1),_311_Table3_ColumnLookup,0),FALSE),
  IF(VALUE(LEFT($A1245,3))=311,VLOOKUP(VALUE(MID($B1245,2,1)),_311_Table3,MATCH(MID($B1245,1,1),_311_Table3_ColumnLookup,0),FALSE)
+N("311"),
  IF(AND(VALUE(LEFT($A1245,3))=312,LEFT($G1245,10)="Unincepted",$B1245="G "),VLOOKUP(" ULO",_312_Table3,MATCH('312'!$N$16,_312_Table3_ColumnLookup,0),FALSE),
  IF(AND(VALUE(LEFT($A1245,3))=312,LEFT($G1245,10)="Unincepted",$B1245="O "),VLOOKUP(" ULO",_312_Table3,MATCH('312'!$V$16,_312_Table3_ColumnLookup,0),FALSE),
  IF(AND(VALUE(LEFT($A1245,3))=312,LEFT($G1245,10)="Unincepted",$B1245="Q "),VLOOKUP(" ULO",_312_Table3,MATCH('312'!$X$16,_312_Table3_ColumnLookup,0),FALSE),
  IF(AND(VALUE(LEFT($A1245,3))=312,LEFT($G1245,10)="Unincepted"),VLOOKUP(" ULO",_312_Table3,MATCH(LEFT($B1245,1),_312_Table3_ColumnLookup,0),FALSE),
  IF(AND(VALUE(LEFT($A1245,3))=312,LEFT($G1245,5)="Total",$B1245="G "),VLOOKUP('312'!$F$80,_312_Table3,MATCH('312'!$N$16,_312_Table3_ColumnLookup,0),FALSE),
  IF(AND(VALUE(LEFT($A1245,3))=312,LEFT($G1245,5)="Total",$B1245="O "),VLOOKUP('312'!$F$80,_312_Table3,MATCH('312'!$V$16,_312_Table3_ColumnLookup,0),FALSE),
  IF(AND(VALUE(LEFT($A1245,3))=312,LEFT($G1245,5)="Total",$B1245="Q "),VLOOKUP('312'!$F$80,_312_Table3,MATCH('312'!$X$16,_312_Table3_ColumnLookup,0),FALSE),
  IF(AND(VALUE(LEFT($A1245,3))=312,LEFT($G1245,5)="Total"),VLOOKUP('312'!$F$80,_312_Table3,MATCH(LEFT($B1245,1),_312_Table3_ColumnLookup,0),FALSE),
  IF(AND(VALUE(LEFT($A1245,3))=312,LEN($I1245)=4,$B1245="G"),VLOOKUP($I1245,_312_Table3,MATCH('312'!$N$16,_312_Table3_ColumnLookup,0),FALSE),
  IF(AND(VALUE(LEFT($A1245,3))=312,LEN($I1245)=4,$B1245="O"),VLOOKUP($I1245,_312_Table3,MATCH('312'!$V$16,_312_Table3_ColumnLookup,0),FALSE),
  IF(AND(VALUE(LEFT($A1245,3))=312,LEN($I1245)=4,$B1245="Q"),VLOOKUP($I1245,_312_Table3,MATCH('312'!$X$16,_312_Table3_ColumnLookup,0),FALSE),
  IF(AND(VALUE(LEFT($A1245,3))=312,LEN($I1245)=4),VLOOKUP($I1245,_312_Table3,MATCH(LEFT($B1245,1),_312_Table3_ColumnLookup,0),FALSE)
+N("312"),
  IF(VALUE(LEFT($A1245,3))=313,VLOOKUP(VALUE(MID($B1245,2,1)),_313_Table3,MATCH(MID($B1245,1,1),_313_Table3_ColumnLookup,0),FALSE)
+N("313"),
  IF(AND(VALUE(LEFT($A1245,3))=314,LEN($B1245)=3),VLOOKUP(VALUE(MID($B1245,2,2)),_314_Table3,MATCH(MID($B1245,1,1),_314_Table3_ColumnLookup,0),FALSE),
  IF(VALUE(LEFT($A1245,3))=314,VLOOKUP(VALUE(MID($B1245,2,1)),_314_Table3,MATCH(MID($B1245,1,1),_314_Table3_ColumnLookup,0),FALSE)
+N("314"),
""))))))))))))))))))))))))</f>
        <v>#N/A</v>
      </c>
      <c r="H1245" s="321" t="str">
        <f>IFERROR(
IF(ISERROR($D1245)=FALSE,$D1245,IF(ISERROR($E1245)=FALSE,$E1245,IF(ISERROR($F1245)=FALSE,$F1245
+N("012 checkboxes"),
IF(
IF(OR(LEFT($A1245,9)="Syndicate",LEFT($A1245,12)="NewSyndicate"),VLOOKUP($A1245,'012'!$J:$ZW,MATCH("Link to button",'012'!$J$1:$ZW$1,0),0)
+N("309 checkbox"),
IF($C1245="309 LCR Summary0",VLOOKUP("Notes990",'309'!$P:$ZZ,MATCH("Link to button",'309'!$P$1:$ZZ$1,0),0)
+N("313 checkboxes"),
IF($C1245="313 Financial Information0LcmVsScr",IF($C1245="309 LCR Summary0",VLOOKUP("LcmVsScr",'309'!$N:$ZZ,MATCH("Link to button",'309'!$N$1:$ZZ$1,0),0),
IF($C1245="313 Financial Information0LcrDocAttached",IF($C1245="309 LCR Summary0",VLOOKUP("LcrDocAttached",'309'!$N:$ZZ,MATCH("Link to button",'309'!$N$1:$ZZ$1,0),
0)))))))=1,TRUE,FALSE)
))),"")</f>
        <v/>
      </c>
    </row>
    <row r="1246" spans="1:8">
      <c r="A1246" s="237" t="e">
        <f>VLOOKUP($G1246,CSVLookups!$B:$R,MATCH(A$1,CSVLookups!$B$1:$R$1,0),FALSE)</f>
        <v>#N/A</v>
      </c>
      <c r="B1246" s="237" t="e">
        <f>VLOOKUP($G1246,CSVLookups!$B:$R,MATCH(B$1,CSVLookups!$B$1:$R$1,0),FALSE)</f>
        <v>#N/A</v>
      </c>
      <c r="C1246" s="238" t="e">
        <f t="shared" si="19"/>
        <v>#N/A</v>
      </c>
      <c r="D1246" s="238" t="e">
        <f>IF(AND(VALUE(LEFT($A1246,3))=309,LEN($B1246)=3),VLOOKUP(VALUE(MID($B1246,2,2)),_309_Table1,MATCH(MID($B1246,1,1),_309_Table1_ColumnLookup,0),FALSE),
  IF($C1246="309 LCR SummaryA",OneYearSCR,IF($C1246="309 LCR SummaryB",UltimateSCR,IF(VALUE(LEFT($A1246,3))=309,VLOOKUP(VALUE(MID($B1246,2,1)),_309_Table1,MATCH(MID($B1246,1,1),_309_Table1_ColumnLookup,0),FALSE)
+N("309"),
  IF(VALUE(LEFT($A1246,3))=310,VLOOKUP(VALUE(MID($B1246,2,1)),_310_Table1,MATCH(MID($B1246,1,1),_310_Table1_ColumnLookup,0),FALSE)
+N("310"),
  IF(AND(VALUE(LEFT($A1246,3))=311,LEN($I1246)=4),VLOOKUP($I1246,_311_Table1,MATCH($B1246,_311_Table1_ColumnLookup,0),FALSE),
  IF(AND(VALUE(LEFT($A1246,3))=311,OR($B1246="I2",$B1246="J2",$B1246="K2",$B1246="L2")),VLOOKUP('311'!$G$58,_311_Table1,MATCH(MID($B1246,1,1),_311_Table1_ColumnLookup,0),FALSE),
  IF(AND(VALUE(LEFT($A1246,3))=311,RIGHT($B1246,5)="Total"),VLOOKUP('311'!$G$59,_311_Table1,MATCH(MID($B1246,1,1),_311_Table1_ColumnLookup,0),FALSE),
  IF(VALUE(LEFT($A1246,3))=311,VLOOKUP(VALUE(MID($B1246,2,1)),_311_Table1,MATCH(MID($B1246,1,1),_311_Table1_ColumnLookup,0),FALSE)
+N("311"),
  IF(AND(VALUE(LEFT($A1246,3))=312,LEFT($G1246,10)="Unincepted",$B1246="G "),VLOOKUP(" ULO",_312_Table1,MATCH('312'!$N$16,_312_Table1_ColumnLookup,0),FALSE),
  IF(AND(VALUE(LEFT($A1246,3))=312,LEFT($G1246,10)="Unincepted",$B1246="O "),VLOOKUP(" ULO",_312_Table1,MATCH('312'!$V$16,_312_Table1_ColumnLookup,0),FALSE),
  IF(AND(VALUE(LEFT($A1246,3))=312,LEFT($G1246,10)="Unincepted",$B1246="Q "),VLOOKUP(" ULO",_312_Table1,MATCH('312'!$X$16,_312_Table1_ColumnLookup,0),FALSE),
  IF(AND(VALUE(LEFT($A1246,3))=312,LEFT($G1246,10)="Unincepted"),VLOOKUP(" ULO",_312_Table1,MATCH(LEFT($B1246,1),_312_Table1_ColumnLookup,0),FALSE),
  IF(AND(VALUE(LEFT($A1246,3))=312,LEFT($G1246,5)="Total",$B1246="G "),VLOOKUP('312'!$F$80,_312_Table1,MATCH('312'!$N$16,_312_Table1_ColumnLookup,0),FALSE),
  IF(AND(VALUE(LEFT($A1246,3))=312,LEFT($G1246,5)="Total",$B1246="O "),VLOOKUP('312'!$F$80,_312_Table1,MATCH('312'!$V$16,_312_Table1_ColumnLookup,0),FALSE),
  IF(AND(VALUE(LEFT($A1246,3))=312,LEFT($G1246,5)="Total",$B1246="Q "),VLOOKUP('312'!$F$80,_312_Table1,MATCH('312'!$X$16,_312_Table1_ColumnLookup,0),FALSE),
  IF(AND(VALUE(LEFT($A1246,3))=312,LEFT($G1246,5)="Total"),VLOOKUP('312'!$F$80,_312_Table1,MATCH(LEFT($B1246,1),_312_Table1_ColumnLookup,0),FALSE),
  IF(AND(VALUE(LEFT($A1246,3))=312,LEN($I1246)=4,$B1246="G"),VLOOKUP($I1246,_312_Table1,MATCH('312'!$N$16,_312_Table1_ColumnLookup,0),FALSE),
  IF(AND(VALUE(LEFT($A1246,3))=312,LEN($I1246)=4,$B1246="O"),VLOOKUP($I1246,_312_Table1,MATCH('312'!$V$16,_312_Table1_ColumnLookup,0),FALSE),
  IF(AND(VALUE(LEFT($A1246,3))=312,LEN($I1246)=4,$B1246="Q"),VLOOKUP($I1246,_312_Table1,MATCH('312'!$X$16,_312_Table1_ColumnLookup,0),FALSE),
  IF(AND(VALUE(LEFT($A1246,3))=312,LEN($I1246)=4),VLOOKUP($I1246,_312_Table1,MATCH(LEFT($B1246,1),_312_Table1_ColumnLookup,0),FALSE)
+N("312"),
  IF(VALUE(LEFT($A1246,3))=313,VLOOKUP(VALUE(MID($B1246,2,1)),_313_Table1,MATCH(MID($B1246,1,1),_313_Table1_ColumnLookup,0),FALSE)
+N("313"),
  IF(AND(VALUE(LEFT($A1246,3))=314,LEN($B1246)=3),VLOOKUP(VALUE(MID($B1246,2,2)),_314_Table1,MATCH(MID($B1246,1,1),_314_Table1_ColumnLookup,0),FALSE),
  IF(VALUE(LEFT($A1246,3))=314,VLOOKUP(VALUE(MID($B1246,2,1)),_314_Table1,MATCH(MID($B1246,1,1),_314_Table1_ColumnLookup,0),FALSE)
+N("314"),
""))))))))))))))))))))))))</f>
        <v>#N/A</v>
      </c>
      <c r="E1246" s="238" t="e">
        <f>IF(AND(VALUE(LEFT($A1246,3))=309,LEN($B1246)=3),VLOOKUP(VALUE(MID($B1246,2,2)),_309_Table2,MATCH(MID($B1246,1,1),_309_Table2_ColumnLookup,0),FALSE),
  IF($C1246="309 LCR SummaryA",OneYearSCR,IF($C1246="309 LCR SummaryB",UltimateSCR,IF(VALUE(LEFT($A1246,3))=309,VLOOKUP(VALUE(MID($B1246,2,1)),_309_Table2,MATCH(MID($B1246,1,1),_309_Table2_ColumnLookup,0),FALSE)
+N("309"),
  IF(VALUE(LEFT($A1246,3))=310,VLOOKUP(VALUE(MID($B1246,2,1)),_310_Table2,MATCH(MID($B1246,1,1),_310_Table2_ColumnLookup,0),FALSE)
+N("310"),
  IF(AND(VALUE(LEFT($A1246,3))=311,LEN($I1246)=4),VLOOKUP($I1246,_311_Table2,MATCH($B1246,_311_Table2_ColumnLookup,0),FALSE),
  IF(AND(VALUE(LEFT($A1246,3))=311,OR($B1246="I2",$B1246="J2",$B1246="K2",$B1246="L2")),VLOOKUP('311'!$G$58,_311_Table2,MATCH(MID($B1246,1,1),_311_Table2_ColumnLookup,0),FALSE),
  IF(AND(VALUE(LEFT($A1246,3))=311,RIGHT($B1246,5)="Total"),VLOOKUP('311'!$G$59,_311_Table2,MATCH(MID($B1246,1,1),_311_Table2_ColumnLookup,0),FALSE),
  IF(VALUE(LEFT($A1246,3))=311,VLOOKUP(VALUE(MID($B1246,2,1)),_311_Table2,MATCH(MID($B1246,1,1),_311_Table2_ColumnLookup,0),FALSE)
+N("311"),
  IF(AND(VALUE(LEFT($A1246,3))=312,LEFT($G1246,10)="Unincepted",$B1246="G "),VLOOKUP(" ULO",_312_Table2,MATCH('312'!$N$16,_312_Table2_ColumnLookup,0),FALSE),
  IF(AND(VALUE(LEFT($A1246,3))=312,LEFT($G1246,10)="Unincepted",$B1246="O "),VLOOKUP(" ULO",_312_Table2,MATCH('312'!$V$16,_312_Table2_ColumnLookup,0),FALSE),
  IF(AND(VALUE(LEFT($A1246,3))=312,LEFT($G1246,10)="Unincepted",$B1246="Q "),VLOOKUP(" ULO",_312_Table2,MATCH('312'!$X$16,_312_Table2_ColumnLookup,0),FALSE),
  IF(AND(VALUE(LEFT($A1246,3))=312,LEFT($G1246,10)="Unincepted"),VLOOKUP(" ULO",_312_Table2,MATCH(LEFT($B1246,1),_312_Table2_ColumnLookup,0),FALSE),
  IF(AND(VALUE(LEFT($A1246,3))=312,LEFT($G1246,5)="Total",$B1246="G "),VLOOKUP('312'!$F$80,_312_Table2,MATCH('312'!$N$16,_312_Table2_ColumnLookup,0),FALSE),
  IF(AND(VALUE(LEFT($A1246,3))=312,LEFT($G1246,5)="Total",$B1246="O "),VLOOKUP('312'!$F$80,_312_Table2,MATCH('312'!$V$16,_312_Table2_ColumnLookup,0),FALSE),
  IF(AND(VALUE(LEFT($A1246,3))=312,LEFT($G1246,5)="Total",$B1246="Q "),VLOOKUP('312'!$F$80,_312_Table2,MATCH('312'!$X$16,_312_Table2_ColumnLookup,0),FALSE),
  IF(AND(VALUE(LEFT($A1246,3))=312,LEFT($G1246,5)="Total"),VLOOKUP('312'!$F$80,_312_Table2,MATCH(LEFT($B1246,1),_312_Table2_ColumnLookup,0),FALSE),
  IF(AND(VALUE(LEFT($A1246,3))=312,LEN($I1246)=4,$B1246="G"),VLOOKUP($I1246,_312_Table2,MATCH('312'!$N$16,_312_Table2_ColumnLookup,0),FALSE),
  IF(AND(VALUE(LEFT($A1246,3))=312,LEN($I1246)=4,$B1246="O"),VLOOKUP($I1246,_312_Table2,MATCH('312'!$V$16,_312_Table2_ColumnLookup,0),FALSE),
  IF(AND(VALUE(LEFT($A1246,3))=312,LEN($I1246)=4,$B1246="Q"),VLOOKUP($I1246,_312_Table2,MATCH('312'!$X$16,_312_Table2_ColumnLookup,0),FALSE),
  IF(AND(VALUE(LEFT($A1246,3))=312,LEN($I1246)=4),VLOOKUP($I1246,_312_Table2,MATCH(LEFT($B1246,1),_312_Table2_ColumnLookup,0),FALSE)
+N("312"),
  IF(VALUE(LEFT($A1246,3))=313,VLOOKUP(VALUE(MID($B1246,2,1)),_313_Table2,MATCH(MID($B1246,1,1),_313_Table2_ColumnLookup,0),FALSE)
+N("313"),
  IF(AND(VALUE(LEFT($A1246,3))=314,LEN($B1246)=3),VLOOKUP(VALUE(MID($B1246,2,2)),_314_Table2,MATCH(MID($B1246,1,1),_314_Table2_ColumnLookup,0),FALSE),
  IF(VALUE(LEFT($A1246,3))=314,VLOOKUP(VALUE(MID($B1246,2,1)),_314_Table2,MATCH(MID($B1246,1,1),_314_Table2_ColumnLookup,0),FALSE)
+N("314"),
""))))))))))))))))))))))))</f>
        <v>#N/A</v>
      </c>
      <c r="F1246" s="238" t="e">
        <f>IF(AND(VALUE(LEFT($A1246,3))=309,LEN($B1246)=3),VLOOKUP(VALUE(MID($B1246,2,2)),_309_Table3,MATCH(MID($B1246,1,1),_309_Table3_ColumnLookup,0),FALSE),
  IF($C1246="309 LCR SummaryA",OneYearSCR,IF($C1246="309 LCR SummaryB",UltimateSCR,IF(VALUE(LEFT($A1246,3))=309,VLOOKUP(VALUE(MID($B1246,2,1)),_309_Table3,MATCH(MID($B1246,1,1),_309_Table3_ColumnLookup,0),FALSE)
+N("309"),
  IF(VALUE(LEFT($A1246,3))=310,VLOOKUP(VALUE(MID($B1246,2,1)),_310_Table3,MATCH(MID($B1246,1,1),_310_Table3_ColumnLookup,0),FALSE)
+N("310"),
  IF(AND(VALUE(LEFT($A1246,3))=311,LEN($I1246)=4),VLOOKUP($I1246,_311_Table3,MATCH($B1246,_311_Table3_ColumnLookup,0),FALSE),
  IF(AND(VALUE(LEFT($A1246,3))=311,OR($B1246="I2",$B1246="J2",$B1246="K2",$B1246="L2")),VLOOKUP('311'!$G$58,_311_Table3,MATCH(MID($B1246,1,1),_311_Table3_ColumnLookup,0),FALSE),
  IF(AND(VALUE(LEFT($A1246,3))=311,RIGHT($B1246,5)="Total"),VLOOKUP('311'!$G$59,_311_Table3,MATCH(MID($B1246,1,1),_311_Table3_ColumnLookup,0),FALSE),
  IF(VALUE(LEFT($A1246,3))=311,VLOOKUP(VALUE(MID($B1246,2,1)),_311_Table3,MATCH(MID($B1246,1,1),_311_Table3_ColumnLookup,0),FALSE)
+N("311"),
  IF(AND(VALUE(LEFT($A1246,3))=312,LEFT($G1246,10)="Unincepted",$B1246="G "),VLOOKUP(" ULO",_312_Table3,MATCH('312'!$N$16,_312_Table3_ColumnLookup,0),FALSE),
  IF(AND(VALUE(LEFT($A1246,3))=312,LEFT($G1246,10)="Unincepted",$B1246="O "),VLOOKUP(" ULO",_312_Table3,MATCH('312'!$V$16,_312_Table3_ColumnLookup,0),FALSE),
  IF(AND(VALUE(LEFT($A1246,3))=312,LEFT($G1246,10)="Unincepted",$B1246="Q "),VLOOKUP(" ULO",_312_Table3,MATCH('312'!$X$16,_312_Table3_ColumnLookup,0),FALSE),
  IF(AND(VALUE(LEFT($A1246,3))=312,LEFT($G1246,10)="Unincepted"),VLOOKUP(" ULO",_312_Table3,MATCH(LEFT($B1246,1),_312_Table3_ColumnLookup,0),FALSE),
  IF(AND(VALUE(LEFT($A1246,3))=312,LEFT($G1246,5)="Total",$B1246="G "),VLOOKUP('312'!$F$80,_312_Table3,MATCH('312'!$N$16,_312_Table3_ColumnLookup,0),FALSE),
  IF(AND(VALUE(LEFT($A1246,3))=312,LEFT($G1246,5)="Total",$B1246="O "),VLOOKUP('312'!$F$80,_312_Table3,MATCH('312'!$V$16,_312_Table3_ColumnLookup,0),FALSE),
  IF(AND(VALUE(LEFT($A1246,3))=312,LEFT($G1246,5)="Total",$B1246="Q "),VLOOKUP('312'!$F$80,_312_Table3,MATCH('312'!$X$16,_312_Table3_ColumnLookup,0),FALSE),
  IF(AND(VALUE(LEFT($A1246,3))=312,LEFT($G1246,5)="Total"),VLOOKUP('312'!$F$80,_312_Table3,MATCH(LEFT($B1246,1),_312_Table3_ColumnLookup,0),FALSE),
  IF(AND(VALUE(LEFT($A1246,3))=312,LEN($I1246)=4,$B1246="G"),VLOOKUP($I1246,_312_Table3,MATCH('312'!$N$16,_312_Table3_ColumnLookup,0),FALSE),
  IF(AND(VALUE(LEFT($A1246,3))=312,LEN($I1246)=4,$B1246="O"),VLOOKUP($I1246,_312_Table3,MATCH('312'!$V$16,_312_Table3_ColumnLookup,0),FALSE),
  IF(AND(VALUE(LEFT($A1246,3))=312,LEN($I1246)=4,$B1246="Q"),VLOOKUP($I1246,_312_Table3,MATCH('312'!$X$16,_312_Table3_ColumnLookup,0),FALSE),
  IF(AND(VALUE(LEFT($A1246,3))=312,LEN($I1246)=4),VLOOKUP($I1246,_312_Table3,MATCH(LEFT($B1246,1),_312_Table3_ColumnLookup,0),FALSE)
+N("312"),
  IF(VALUE(LEFT($A1246,3))=313,VLOOKUP(VALUE(MID($B1246,2,1)),_313_Table3,MATCH(MID($B1246,1,1),_313_Table3_ColumnLookup,0),FALSE)
+N("313"),
  IF(AND(VALUE(LEFT($A1246,3))=314,LEN($B1246)=3),VLOOKUP(VALUE(MID($B1246,2,2)),_314_Table3,MATCH(MID($B1246,1,1),_314_Table3_ColumnLookup,0),FALSE),
  IF(VALUE(LEFT($A1246,3))=314,VLOOKUP(VALUE(MID($B1246,2,1)),_314_Table3,MATCH(MID($B1246,1,1),_314_Table3_ColumnLookup,0),FALSE)
+N("314"),
""))))))))))))))))))))))))</f>
        <v>#N/A</v>
      </c>
      <c r="H1246" s="321" t="str">
        <f>IFERROR(
IF(ISERROR($D1246)=FALSE,$D1246,IF(ISERROR($E1246)=FALSE,$E1246,IF(ISERROR($F1246)=FALSE,$F1246
+N("012 checkboxes"),
IF(
IF(OR(LEFT($A1246,9)="Syndicate",LEFT($A1246,12)="NewSyndicate"),VLOOKUP($A1246,'012'!$J:$ZW,MATCH("Link to button",'012'!$J$1:$ZW$1,0),0)
+N("309 checkbox"),
IF($C1246="309 LCR Summary0",VLOOKUP("Notes990",'309'!$P:$ZZ,MATCH("Link to button",'309'!$P$1:$ZZ$1,0),0)
+N("313 checkboxes"),
IF($C1246="313 Financial Information0LcmVsScr",IF($C1246="309 LCR Summary0",VLOOKUP("LcmVsScr",'309'!$N:$ZZ,MATCH("Link to button",'309'!$N$1:$ZZ$1,0),0),
IF($C1246="313 Financial Information0LcrDocAttached",IF($C1246="309 LCR Summary0",VLOOKUP("LcrDocAttached",'309'!$N:$ZZ,MATCH("Link to button",'309'!$N$1:$ZZ$1,0),
0)))))))=1,TRUE,FALSE)
))),"")</f>
        <v/>
      </c>
    </row>
    <row r="1247" spans="1:8">
      <c r="A1247" s="237" t="e">
        <f>VLOOKUP($G1247,CSVLookups!$B:$R,MATCH(A$1,CSVLookups!$B$1:$R$1,0),FALSE)</f>
        <v>#N/A</v>
      </c>
      <c r="B1247" s="237" t="e">
        <f>VLOOKUP($G1247,CSVLookups!$B:$R,MATCH(B$1,CSVLookups!$B$1:$R$1,0),FALSE)</f>
        <v>#N/A</v>
      </c>
      <c r="C1247" s="238" t="e">
        <f t="shared" si="19"/>
        <v>#N/A</v>
      </c>
      <c r="D1247" s="238" t="e">
        <f>IF(AND(VALUE(LEFT($A1247,3))=309,LEN($B1247)=3),VLOOKUP(VALUE(MID($B1247,2,2)),_309_Table1,MATCH(MID($B1247,1,1),_309_Table1_ColumnLookup,0),FALSE),
  IF($C1247="309 LCR SummaryA",OneYearSCR,IF($C1247="309 LCR SummaryB",UltimateSCR,IF(VALUE(LEFT($A1247,3))=309,VLOOKUP(VALUE(MID($B1247,2,1)),_309_Table1,MATCH(MID($B1247,1,1),_309_Table1_ColumnLookup,0),FALSE)
+N("309"),
  IF(VALUE(LEFT($A1247,3))=310,VLOOKUP(VALUE(MID($B1247,2,1)),_310_Table1,MATCH(MID($B1247,1,1),_310_Table1_ColumnLookup,0),FALSE)
+N("310"),
  IF(AND(VALUE(LEFT($A1247,3))=311,LEN($I1247)=4),VLOOKUP($I1247,_311_Table1,MATCH($B1247,_311_Table1_ColumnLookup,0),FALSE),
  IF(AND(VALUE(LEFT($A1247,3))=311,OR($B1247="I2",$B1247="J2",$B1247="K2",$B1247="L2")),VLOOKUP('311'!$G$58,_311_Table1,MATCH(MID($B1247,1,1),_311_Table1_ColumnLookup,0),FALSE),
  IF(AND(VALUE(LEFT($A1247,3))=311,RIGHT($B1247,5)="Total"),VLOOKUP('311'!$G$59,_311_Table1,MATCH(MID($B1247,1,1),_311_Table1_ColumnLookup,0),FALSE),
  IF(VALUE(LEFT($A1247,3))=311,VLOOKUP(VALUE(MID($B1247,2,1)),_311_Table1,MATCH(MID($B1247,1,1),_311_Table1_ColumnLookup,0),FALSE)
+N("311"),
  IF(AND(VALUE(LEFT($A1247,3))=312,LEFT($G1247,10)="Unincepted",$B1247="G "),VLOOKUP(" ULO",_312_Table1,MATCH('312'!$N$16,_312_Table1_ColumnLookup,0),FALSE),
  IF(AND(VALUE(LEFT($A1247,3))=312,LEFT($G1247,10)="Unincepted",$B1247="O "),VLOOKUP(" ULO",_312_Table1,MATCH('312'!$V$16,_312_Table1_ColumnLookup,0),FALSE),
  IF(AND(VALUE(LEFT($A1247,3))=312,LEFT($G1247,10)="Unincepted",$B1247="Q "),VLOOKUP(" ULO",_312_Table1,MATCH('312'!$X$16,_312_Table1_ColumnLookup,0),FALSE),
  IF(AND(VALUE(LEFT($A1247,3))=312,LEFT($G1247,10)="Unincepted"),VLOOKUP(" ULO",_312_Table1,MATCH(LEFT($B1247,1),_312_Table1_ColumnLookup,0),FALSE),
  IF(AND(VALUE(LEFT($A1247,3))=312,LEFT($G1247,5)="Total",$B1247="G "),VLOOKUP('312'!$F$80,_312_Table1,MATCH('312'!$N$16,_312_Table1_ColumnLookup,0),FALSE),
  IF(AND(VALUE(LEFT($A1247,3))=312,LEFT($G1247,5)="Total",$B1247="O "),VLOOKUP('312'!$F$80,_312_Table1,MATCH('312'!$V$16,_312_Table1_ColumnLookup,0),FALSE),
  IF(AND(VALUE(LEFT($A1247,3))=312,LEFT($G1247,5)="Total",$B1247="Q "),VLOOKUP('312'!$F$80,_312_Table1,MATCH('312'!$X$16,_312_Table1_ColumnLookup,0),FALSE),
  IF(AND(VALUE(LEFT($A1247,3))=312,LEFT($G1247,5)="Total"),VLOOKUP('312'!$F$80,_312_Table1,MATCH(LEFT($B1247,1),_312_Table1_ColumnLookup,0),FALSE),
  IF(AND(VALUE(LEFT($A1247,3))=312,LEN($I1247)=4,$B1247="G"),VLOOKUP($I1247,_312_Table1,MATCH('312'!$N$16,_312_Table1_ColumnLookup,0),FALSE),
  IF(AND(VALUE(LEFT($A1247,3))=312,LEN($I1247)=4,$B1247="O"),VLOOKUP($I1247,_312_Table1,MATCH('312'!$V$16,_312_Table1_ColumnLookup,0),FALSE),
  IF(AND(VALUE(LEFT($A1247,3))=312,LEN($I1247)=4,$B1247="Q"),VLOOKUP($I1247,_312_Table1,MATCH('312'!$X$16,_312_Table1_ColumnLookup,0),FALSE),
  IF(AND(VALUE(LEFT($A1247,3))=312,LEN($I1247)=4),VLOOKUP($I1247,_312_Table1,MATCH(LEFT($B1247,1),_312_Table1_ColumnLookup,0),FALSE)
+N("312"),
  IF(VALUE(LEFT($A1247,3))=313,VLOOKUP(VALUE(MID($B1247,2,1)),_313_Table1,MATCH(MID($B1247,1,1),_313_Table1_ColumnLookup,0),FALSE)
+N("313"),
  IF(AND(VALUE(LEFT($A1247,3))=314,LEN($B1247)=3),VLOOKUP(VALUE(MID($B1247,2,2)),_314_Table1,MATCH(MID($B1247,1,1),_314_Table1_ColumnLookup,0),FALSE),
  IF(VALUE(LEFT($A1247,3))=314,VLOOKUP(VALUE(MID($B1247,2,1)),_314_Table1,MATCH(MID($B1247,1,1),_314_Table1_ColumnLookup,0),FALSE)
+N("314"),
""))))))))))))))))))))))))</f>
        <v>#N/A</v>
      </c>
      <c r="E1247" s="238" t="e">
        <f>IF(AND(VALUE(LEFT($A1247,3))=309,LEN($B1247)=3),VLOOKUP(VALUE(MID($B1247,2,2)),_309_Table2,MATCH(MID($B1247,1,1),_309_Table2_ColumnLookup,0),FALSE),
  IF($C1247="309 LCR SummaryA",OneYearSCR,IF($C1247="309 LCR SummaryB",UltimateSCR,IF(VALUE(LEFT($A1247,3))=309,VLOOKUP(VALUE(MID($B1247,2,1)),_309_Table2,MATCH(MID($B1247,1,1),_309_Table2_ColumnLookup,0),FALSE)
+N("309"),
  IF(VALUE(LEFT($A1247,3))=310,VLOOKUP(VALUE(MID($B1247,2,1)),_310_Table2,MATCH(MID($B1247,1,1),_310_Table2_ColumnLookup,0),FALSE)
+N("310"),
  IF(AND(VALUE(LEFT($A1247,3))=311,LEN($I1247)=4),VLOOKUP($I1247,_311_Table2,MATCH($B1247,_311_Table2_ColumnLookup,0),FALSE),
  IF(AND(VALUE(LEFT($A1247,3))=311,OR($B1247="I2",$B1247="J2",$B1247="K2",$B1247="L2")),VLOOKUP('311'!$G$58,_311_Table2,MATCH(MID($B1247,1,1),_311_Table2_ColumnLookup,0),FALSE),
  IF(AND(VALUE(LEFT($A1247,3))=311,RIGHT($B1247,5)="Total"),VLOOKUP('311'!$G$59,_311_Table2,MATCH(MID($B1247,1,1),_311_Table2_ColumnLookup,0),FALSE),
  IF(VALUE(LEFT($A1247,3))=311,VLOOKUP(VALUE(MID($B1247,2,1)),_311_Table2,MATCH(MID($B1247,1,1),_311_Table2_ColumnLookup,0),FALSE)
+N("311"),
  IF(AND(VALUE(LEFT($A1247,3))=312,LEFT($G1247,10)="Unincepted",$B1247="G "),VLOOKUP(" ULO",_312_Table2,MATCH('312'!$N$16,_312_Table2_ColumnLookup,0),FALSE),
  IF(AND(VALUE(LEFT($A1247,3))=312,LEFT($G1247,10)="Unincepted",$B1247="O "),VLOOKUP(" ULO",_312_Table2,MATCH('312'!$V$16,_312_Table2_ColumnLookup,0),FALSE),
  IF(AND(VALUE(LEFT($A1247,3))=312,LEFT($G1247,10)="Unincepted",$B1247="Q "),VLOOKUP(" ULO",_312_Table2,MATCH('312'!$X$16,_312_Table2_ColumnLookup,0),FALSE),
  IF(AND(VALUE(LEFT($A1247,3))=312,LEFT($G1247,10)="Unincepted"),VLOOKUP(" ULO",_312_Table2,MATCH(LEFT($B1247,1),_312_Table2_ColumnLookup,0),FALSE),
  IF(AND(VALUE(LEFT($A1247,3))=312,LEFT($G1247,5)="Total",$B1247="G "),VLOOKUP('312'!$F$80,_312_Table2,MATCH('312'!$N$16,_312_Table2_ColumnLookup,0),FALSE),
  IF(AND(VALUE(LEFT($A1247,3))=312,LEFT($G1247,5)="Total",$B1247="O "),VLOOKUP('312'!$F$80,_312_Table2,MATCH('312'!$V$16,_312_Table2_ColumnLookup,0),FALSE),
  IF(AND(VALUE(LEFT($A1247,3))=312,LEFT($G1247,5)="Total",$B1247="Q "),VLOOKUP('312'!$F$80,_312_Table2,MATCH('312'!$X$16,_312_Table2_ColumnLookup,0),FALSE),
  IF(AND(VALUE(LEFT($A1247,3))=312,LEFT($G1247,5)="Total"),VLOOKUP('312'!$F$80,_312_Table2,MATCH(LEFT($B1247,1),_312_Table2_ColumnLookup,0),FALSE),
  IF(AND(VALUE(LEFT($A1247,3))=312,LEN($I1247)=4,$B1247="G"),VLOOKUP($I1247,_312_Table2,MATCH('312'!$N$16,_312_Table2_ColumnLookup,0),FALSE),
  IF(AND(VALUE(LEFT($A1247,3))=312,LEN($I1247)=4,$B1247="O"),VLOOKUP($I1247,_312_Table2,MATCH('312'!$V$16,_312_Table2_ColumnLookup,0),FALSE),
  IF(AND(VALUE(LEFT($A1247,3))=312,LEN($I1247)=4,$B1247="Q"),VLOOKUP($I1247,_312_Table2,MATCH('312'!$X$16,_312_Table2_ColumnLookup,0),FALSE),
  IF(AND(VALUE(LEFT($A1247,3))=312,LEN($I1247)=4),VLOOKUP($I1247,_312_Table2,MATCH(LEFT($B1247,1),_312_Table2_ColumnLookup,0),FALSE)
+N("312"),
  IF(VALUE(LEFT($A1247,3))=313,VLOOKUP(VALUE(MID($B1247,2,1)),_313_Table2,MATCH(MID($B1247,1,1),_313_Table2_ColumnLookup,0),FALSE)
+N("313"),
  IF(AND(VALUE(LEFT($A1247,3))=314,LEN($B1247)=3),VLOOKUP(VALUE(MID($B1247,2,2)),_314_Table2,MATCH(MID($B1247,1,1),_314_Table2_ColumnLookup,0),FALSE),
  IF(VALUE(LEFT($A1247,3))=314,VLOOKUP(VALUE(MID($B1247,2,1)),_314_Table2,MATCH(MID($B1247,1,1),_314_Table2_ColumnLookup,0),FALSE)
+N("314"),
""))))))))))))))))))))))))</f>
        <v>#N/A</v>
      </c>
      <c r="F1247" s="238" t="e">
        <f>IF(AND(VALUE(LEFT($A1247,3))=309,LEN($B1247)=3),VLOOKUP(VALUE(MID($B1247,2,2)),_309_Table3,MATCH(MID($B1247,1,1),_309_Table3_ColumnLookup,0),FALSE),
  IF($C1247="309 LCR SummaryA",OneYearSCR,IF($C1247="309 LCR SummaryB",UltimateSCR,IF(VALUE(LEFT($A1247,3))=309,VLOOKUP(VALUE(MID($B1247,2,1)),_309_Table3,MATCH(MID($B1247,1,1),_309_Table3_ColumnLookup,0),FALSE)
+N("309"),
  IF(VALUE(LEFT($A1247,3))=310,VLOOKUP(VALUE(MID($B1247,2,1)),_310_Table3,MATCH(MID($B1247,1,1),_310_Table3_ColumnLookup,0),FALSE)
+N("310"),
  IF(AND(VALUE(LEFT($A1247,3))=311,LEN($I1247)=4),VLOOKUP($I1247,_311_Table3,MATCH($B1247,_311_Table3_ColumnLookup,0),FALSE),
  IF(AND(VALUE(LEFT($A1247,3))=311,OR($B1247="I2",$B1247="J2",$B1247="K2",$B1247="L2")),VLOOKUP('311'!$G$58,_311_Table3,MATCH(MID($B1247,1,1),_311_Table3_ColumnLookup,0),FALSE),
  IF(AND(VALUE(LEFT($A1247,3))=311,RIGHT($B1247,5)="Total"),VLOOKUP('311'!$G$59,_311_Table3,MATCH(MID($B1247,1,1),_311_Table3_ColumnLookup,0),FALSE),
  IF(VALUE(LEFT($A1247,3))=311,VLOOKUP(VALUE(MID($B1247,2,1)),_311_Table3,MATCH(MID($B1247,1,1),_311_Table3_ColumnLookup,0),FALSE)
+N("311"),
  IF(AND(VALUE(LEFT($A1247,3))=312,LEFT($G1247,10)="Unincepted",$B1247="G "),VLOOKUP(" ULO",_312_Table3,MATCH('312'!$N$16,_312_Table3_ColumnLookup,0),FALSE),
  IF(AND(VALUE(LEFT($A1247,3))=312,LEFT($G1247,10)="Unincepted",$B1247="O "),VLOOKUP(" ULO",_312_Table3,MATCH('312'!$V$16,_312_Table3_ColumnLookup,0),FALSE),
  IF(AND(VALUE(LEFT($A1247,3))=312,LEFT($G1247,10)="Unincepted",$B1247="Q "),VLOOKUP(" ULO",_312_Table3,MATCH('312'!$X$16,_312_Table3_ColumnLookup,0),FALSE),
  IF(AND(VALUE(LEFT($A1247,3))=312,LEFT($G1247,10)="Unincepted"),VLOOKUP(" ULO",_312_Table3,MATCH(LEFT($B1247,1),_312_Table3_ColumnLookup,0),FALSE),
  IF(AND(VALUE(LEFT($A1247,3))=312,LEFT($G1247,5)="Total",$B1247="G "),VLOOKUP('312'!$F$80,_312_Table3,MATCH('312'!$N$16,_312_Table3_ColumnLookup,0),FALSE),
  IF(AND(VALUE(LEFT($A1247,3))=312,LEFT($G1247,5)="Total",$B1247="O "),VLOOKUP('312'!$F$80,_312_Table3,MATCH('312'!$V$16,_312_Table3_ColumnLookup,0),FALSE),
  IF(AND(VALUE(LEFT($A1247,3))=312,LEFT($G1247,5)="Total",$B1247="Q "),VLOOKUP('312'!$F$80,_312_Table3,MATCH('312'!$X$16,_312_Table3_ColumnLookup,0),FALSE),
  IF(AND(VALUE(LEFT($A1247,3))=312,LEFT($G1247,5)="Total"),VLOOKUP('312'!$F$80,_312_Table3,MATCH(LEFT($B1247,1),_312_Table3_ColumnLookup,0),FALSE),
  IF(AND(VALUE(LEFT($A1247,3))=312,LEN($I1247)=4,$B1247="G"),VLOOKUP($I1247,_312_Table3,MATCH('312'!$N$16,_312_Table3_ColumnLookup,0),FALSE),
  IF(AND(VALUE(LEFT($A1247,3))=312,LEN($I1247)=4,$B1247="O"),VLOOKUP($I1247,_312_Table3,MATCH('312'!$V$16,_312_Table3_ColumnLookup,0),FALSE),
  IF(AND(VALUE(LEFT($A1247,3))=312,LEN($I1247)=4,$B1247="Q"),VLOOKUP($I1247,_312_Table3,MATCH('312'!$X$16,_312_Table3_ColumnLookup,0),FALSE),
  IF(AND(VALUE(LEFT($A1247,3))=312,LEN($I1247)=4),VLOOKUP($I1247,_312_Table3,MATCH(LEFT($B1247,1),_312_Table3_ColumnLookup,0),FALSE)
+N("312"),
  IF(VALUE(LEFT($A1247,3))=313,VLOOKUP(VALUE(MID($B1247,2,1)),_313_Table3,MATCH(MID($B1247,1,1),_313_Table3_ColumnLookup,0),FALSE)
+N("313"),
  IF(AND(VALUE(LEFT($A1247,3))=314,LEN($B1247)=3),VLOOKUP(VALUE(MID($B1247,2,2)),_314_Table3,MATCH(MID($B1247,1,1),_314_Table3_ColumnLookup,0),FALSE),
  IF(VALUE(LEFT($A1247,3))=314,VLOOKUP(VALUE(MID($B1247,2,1)),_314_Table3,MATCH(MID($B1247,1,1),_314_Table3_ColumnLookup,0),FALSE)
+N("314"),
""))))))))))))))))))))))))</f>
        <v>#N/A</v>
      </c>
      <c r="H1247" s="321" t="str">
        <f>IFERROR(
IF(ISERROR($D1247)=FALSE,$D1247,IF(ISERROR($E1247)=FALSE,$E1247,IF(ISERROR($F1247)=FALSE,$F1247
+N("012 checkboxes"),
IF(
IF(OR(LEFT($A1247,9)="Syndicate",LEFT($A1247,12)="NewSyndicate"),VLOOKUP($A1247,'012'!$J:$ZW,MATCH("Link to button",'012'!$J$1:$ZW$1,0),0)
+N("309 checkbox"),
IF($C1247="309 LCR Summary0",VLOOKUP("Notes990",'309'!$P:$ZZ,MATCH("Link to button",'309'!$P$1:$ZZ$1,0),0)
+N("313 checkboxes"),
IF($C1247="313 Financial Information0LcmVsScr",IF($C1247="309 LCR Summary0",VLOOKUP("LcmVsScr",'309'!$N:$ZZ,MATCH("Link to button",'309'!$N$1:$ZZ$1,0),0),
IF($C1247="313 Financial Information0LcrDocAttached",IF($C1247="309 LCR Summary0",VLOOKUP("LcrDocAttached",'309'!$N:$ZZ,MATCH("Link to button",'309'!$N$1:$ZZ$1,0),
0)))))))=1,TRUE,FALSE)
))),"")</f>
        <v/>
      </c>
    </row>
    <row r="1248" spans="1:8">
      <c r="A1248" s="237" t="e">
        <f>VLOOKUP($G1248,CSVLookups!$B:$R,MATCH(A$1,CSVLookups!$B$1:$R$1,0),FALSE)</f>
        <v>#N/A</v>
      </c>
      <c r="B1248" s="237" t="e">
        <f>VLOOKUP($G1248,CSVLookups!$B:$R,MATCH(B$1,CSVLookups!$B$1:$R$1,0),FALSE)</f>
        <v>#N/A</v>
      </c>
      <c r="C1248" s="238" t="e">
        <f t="shared" ref="C1248:C1311" si="20">IF(OR(LEFT($A1248,4)="Base",LEFT($A1248,4)="Synd",LEFT($A1248,7)="NewSynd"),"",
IF(OR(AND(LEN($I1248=0),OR(LEFT($A1248,3)*1=311,LEFT($A1248,3)*1=312,LEFT($A1248,3)*1=313)),LEN($I1248)=4),
CONCATENATE($A1248,$B1248,$I1248,
IF(LEFT($G1248,LEN("NetOfRI"))="NetOfRI","Net Insurance Claims brought forward",
IF(LEFT($G1248,LEN("Adjustments"))="Adjustments","Adjustments",
IF(LEFT($G1248,LEN("NewBusiness"))="NewBusiness","New Business",
IF(LEFT($G1248,LEN("TotalClaims"))="TotalClaims","Total Claims",
IF(LEFT($G1248,LEN("TotalAdjustments"))="TotalAdjustments","Adjustments",
IF(LEFT($G1248,LEN("TotalNewBusiness"))="TotalNewBusiness","New Business",
IF(LEFT($G1248,LEN("Unincepted"))="Unincepted","Unincepted",
IF(LEFT($G1248,LEN("Total"))="Total","Total",
IF($G1248="LcmVsScr","LcmVsScr",
IF($G1248="LcrDocAttached","LcrDocAttached",
""))))))))))),CONCATENATE($A1248,$B1248)))</f>
        <v>#N/A</v>
      </c>
      <c r="D1248" s="238" t="e">
        <f>IF(AND(VALUE(LEFT($A1248,3))=309,LEN($B1248)=3),VLOOKUP(VALUE(MID($B1248,2,2)),_309_Table1,MATCH(MID($B1248,1,1),_309_Table1_ColumnLookup,0),FALSE),
  IF($C1248="309 LCR SummaryA",OneYearSCR,IF($C1248="309 LCR SummaryB",UltimateSCR,IF(VALUE(LEFT($A1248,3))=309,VLOOKUP(VALUE(MID($B1248,2,1)),_309_Table1,MATCH(MID($B1248,1,1),_309_Table1_ColumnLookup,0),FALSE)
+N("309"),
  IF(VALUE(LEFT($A1248,3))=310,VLOOKUP(VALUE(MID($B1248,2,1)),_310_Table1,MATCH(MID($B1248,1,1),_310_Table1_ColumnLookup,0),FALSE)
+N("310"),
  IF(AND(VALUE(LEFT($A1248,3))=311,LEN($I1248)=4),VLOOKUP($I1248,_311_Table1,MATCH($B1248,_311_Table1_ColumnLookup,0),FALSE),
  IF(AND(VALUE(LEFT($A1248,3))=311,OR($B1248="I2",$B1248="J2",$B1248="K2",$B1248="L2")),VLOOKUP('311'!$G$58,_311_Table1,MATCH(MID($B1248,1,1),_311_Table1_ColumnLookup,0),FALSE),
  IF(AND(VALUE(LEFT($A1248,3))=311,RIGHT($B1248,5)="Total"),VLOOKUP('311'!$G$59,_311_Table1,MATCH(MID($B1248,1,1),_311_Table1_ColumnLookup,0),FALSE),
  IF(VALUE(LEFT($A1248,3))=311,VLOOKUP(VALUE(MID($B1248,2,1)),_311_Table1,MATCH(MID($B1248,1,1),_311_Table1_ColumnLookup,0),FALSE)
+N("311"),
  IF(AND(VALUE(LEFT($A1248,3))=312,LEFT($G1248,10)="Unincepted",$B1248="G "),VLOOKUP(" ULO",_312_Table1,MATCH('312'!$N$16,_312_Table1_ColumnLookup,0),FALSE),
  IF(AND(VALUE(LEFT($A1248,3))=312,LEFT($G1248,10)="Unincepted",$B1248="O "),VLOOKUP(" ULO",_312_Table1,MATCH('312'!$V$16,_312_Table1_ColumnLookup,0),FALSE),
  IF(AND(VALUE(LEFT($A1248,3))=312,LEFT($G1248,10)="Unincepted",$B1248="Q "),VLOOKUP(" ULO",_312_Table1,MATCH('312'!$X$16,_312_Table1_ColumnLookup,0),FALSE),
  IF(AND(VALUE(LEFT($A1248,3))=312,LEFT($G1248,10)="Unincepted"),VLOOKUP(" ULO",_312_Table1,MATCH(LEFT($B1248,1),_312_Table1_ColumnLookup,0),FALSE),
  IF(AND(VALUE(LEFT($A1248,3))=312,LEFT($G1248,5)="Total",$B1248="G "),VLOOKUP('312'!$F$80,_312_Table1,MATCH('312'!$N$16,_312_Table1_ColumnLookup,0),FALSE),
  IF(AND(VALUE(LEFT($A1248,3))=312,LEFT($G1248,5)="Total",$B1248="O "),VLOOKUP('312'!$F$80,_312_Table1,MATCH('312'!$V$16,_312_Table1_ColumnLookup,0),FALSE),
  IF(AND(VALUE(LEFT($A1248,3))=312,LEFT($G1248,5)="Total",$B1248="Q "),VLOOKUP('312'!$F$80,_312_Table1,MATCH('312'!$X$16,_312_Table1_ColumnLookup,0),FALSE),
  IF(AND(VALUE(LEFT($A1248,3))=312,LEFT($G1248,5)="Total"),VLOOKUP('312'!$F$80,_312_Table1,MATCH(LEFT($B1248,1),_312_Table1_ColumnLookup,0),FALSE),
  IF(AND(VALUE(LEFT($A1248,3))=312,LEN($I1248)=4,$B1248="G"),VLOOKUP($I1248,_312_Table1,MATCH('312'!$N$16,_312_Table1_ColumnLookup,0),FALSE),
  IF(AND(VALUE(LEFT($A1248,3))=312,LEN($I1248)=4,$B1248="O"),VLOOKUP($I1248,_312_Table1,MATCH('312'!$V$16,_312_Table1_ColumnLookup,0),FALSE),
  IF(AND(VALUE(LEFT($A1248,3))=312,LEN($I1248)=4,$B1248="Q"),VLOOKUP($I1248,_312_Table1,MATCH('312'!$X$16,_312_Table1_ColumnLookup,0),FALSE),
  IF(AND(VALUE(LEFT($A1248,3))=312,LEN($I1248)=4),VLOOKUP($I1248,_312_Table1,MATCH(LEFT($B1248,1),_312_Table1_ColumnLookup,0),FALSE)
+N("312"),
  IF(VALUE(LEFT($A1248,3))=313,VLOOKUP(VALUE(MID($B1248,2,1)),_313_Table1,MATCH(MID($B1248,1,1),_313_Table1_ColumnLookup,0),FALSE)
+N("313"),
  IF(AND(VALUE(LEFT($A1248,3))=314,LEN($B1248)=3),VLOOKUP(VALUE(MID($B1248,2,2)),_314_Table1,MATCH(MID($B1248,1,1),_314_Table1_ColumnLookup,0),FALSE),
  IF(VALUE(LEFT($A1248,3))=314,VLOOKUP(VALUE(MID($B1248,2,1)),_314_Table1,MATCH(MID($B1248,1,1),_314_Table1_ColumnLookup,0),FALSE)
+N("314"),
""))))))))))))))))))))))))</f>
        <v>#N/A</v>
      </c>
      <c r="E1248" s="238" t="e">
        <f>IF(AND(VALUE(LEFT($A1248,3))=309,LEN($B1248)=3),VLOOKUP(VALUE(MID($B1248,2,2)),_309_Table2,MATCH(MID($B1248,1,1),_309_Table2_ColumnLookup,0),FALSE),
  IF($C1248="309 LCR SummaryA",OneYearSCR,IF($C1248="309 LCR SummaryB",UltimateSCR,IF(VALUE(LEFT($A1248,3))=309,VLOOKUP(VALUE(MID($B1248,2,1)),_309_Table2,MATCH(MID($B1248,1,1),_309_Table2_ColumnLookup,0),FALSE)
+N("309"),
  IF(VALUE(LEFT($A1248,3))=310,VLOOKUP(VALUE(MID($B1248,2,1)),_310_Table2,MATCH(MID($B1248,1,1),_310_Table2_ColumnLookup,0),FALSE)
+N("310"),
  IF(AND(VALUE(LEFT($A1248,3))=311,LEN($I1248)=4),VLOOKUP($I1248,_311_Table2,MATCH($B1248,_311_Table2_ColumnLookup,0),FALSE),
  IF(AND(VALUE(LEFT($A1248,3))=311,OR($B1248="I2",$B1248="J2",$B1248="K2",$B1248="L2")),VLOOKUP('311'!$G$58,_311_Table2,MATCH(MID($B1248,1,1),_311_Table2_ColumnLookup,0),FALSE),
  IF(AND(VALUE(LEFT($A1248,3))=311,RIGHT($B1248,5)="Total"),VLOOKUP('311'!$G$59,_311_Table2,MATCH(MID($B1248,1,1),_311_Table2_ColumnLookup,0),FALSE),
  IF(VALUE(LEFT($A1248,3))=311,VLOOKUP(VALUE(MID($B1248,2,1)),_311_Table2,MATCH(MID($B1248,1,1),_311_Table2_ColumnLookup,0),FALSE)
+N("311"),
  IF(AND(VALUE(LEFT($A1248,3))=312,LEFT($G1248,10)="Unincepted",$B1248="G "),VLOOKUP(" ULO",_312_Table2,MATCH('312'!$N$16,_312_Table2_ColumnLookup,0),FALSE),
  IF(AND(VALUE(LEFT($A1248,3))=312,LEFT($G1248,10)="Unincepted",$B1248="O "),VLOOKUP(" ULO",_312_Table2,MATCH('312'!$V$16,_312_Table2_ColumnLookup,0),FALSE),
  IF(AND(VALUE(LEFT($A1248,3))=312,LEFT($G1248,10)="Unincepted",$B1248="Q "),VLOOKUP(" ULO",_312_Table2,MATCH('312'!$X$16,_312_Table2_ColumnLookup,0),FALSE),
  IF(AND(VALUE(LEFT($A1248,3))=312,LEFT($G1248,10)="Unincepted"),VLOOKUP(" ULO",_312_Table2,MATCH(LEFT($B1248,1),_312_Table2_ColumnLookup,0),FALSE),
  IF(AND(VALUE(LEFT($A1248,3))=312,LEFT($G1248,5)="Total",$B1248="G "),VLOOKUP('312'!$F$80,_312_Table2,MATCH('312'!$N$16,_312_Table2_ColumnLookup,0),FALSE),
  IF(AND(VALUE(LEFT($A1248,3))=312,LEFT($G1248,5)="Total",$B1248="O "),VLOOKUP('312'!$F$80,_312_Table2,MATCH('312'!$V$16,_312_Table2_ColumnLookup,0),FALSE),
  IF(AND(VALUE(LEFT($A1248,3))=312,LEFT($G1248,5)="Total",$B1248="Q "),VLOOKUP('312'!$F$80,_312_Table2,MATCH('312'!$X$16,_312_Table2_ColumnLookup,0),FALSE),
  IF(AND(VALUE(LEFT($A1248,3))=312,LEFT($G1248,5)="Total"),VLOOKUP('312'!$F$80,_312_Table2,MATCH(LEFT($B1248,1),_312_Table2_ColumnLookup,0),FALSE),
  IF(AND(VALUE(LEFT($A1248,3))=312,LEN($I1248)=4,$B1248="G"),VLOOKUP($I1248,_312_Table2,MATCH('312'!$N$16,_312_Table2_ColumnLookup,0),FALSE),
  IF(AND(VALUE(LEFT($A1248,3))=312,LEN($I1248)=4,$B1248="O"),VLOOKUP($I1248,_312_Table2,MATCH('312'!$V$16,_312_Table2_ColumnLookup,0),FALSE),
  IF(AND(VALUE(LEFT($A1248,3))=312,LEN($I1248)=4,$B1248="Q"),VLOOKUP($I1248,_312_Table2,MATCH('312'!$X$16,_312_Table2_ColumnLookup,0),FALSE),
  IF(AND(VALUE(LEFT($A1248,3))=312,LEN($I1248)=4),VLOOKUP($I1248,_312_Table2,MATCH(LEFT($B1248,1),_312_Table2_ColumnLookup,0),FALSE)
+N("312"),
  IF(VALUE(LEFT($A1248,3))=313,VLOOKUP(VALUE(MID($B1248,2,1)),_313_Table2,MATCH(MID($B1248,1,1),_313_Table2_ColumnLookup,0),FALSE)
+N("313"),
  IF(AND(VALUE(LEFT($A1248,3))=314,LEN($B1248)=3),VLOOKUP(VALUE(MID($B1248,2,2)),_314_Table2,MATCH(MID($B1248,1,1),_314_Table2_ColumnLookup,0),FALSE),
  IF(VALUE(LEFT($A1248,3))=314,VLOOKUP(VALUE(MID($B1248,2,1)),_314_Table2,MATCH(MID($B1248,1,1),_314_Table2_ColumnLookup,0),FALSE)
+N("314"),
""))))))))))))))))))))))))</f>
        <v>#N/A</v>
      </c>
      <c r="F1248" s="238" t="e">
        <f>IF(AND(VALUE(LEFT($A1248,3))=309,LEN($B1248)=3),VLOOKUP(VALUE(MID($B1248,2,2)),_309_Table3,MATCH(MID($B1248,1,1),_309_Table3_ColumnLookup,0),FALSE),
  IF($C1248="309 LCR SummaryA",OneYearSCR,IF($C1248="309 LCR SummaryB",UltimateSCR,IF(VALUE(LEFT($A1248,3))=309,VLOOKUP(VALUE(MID($B1248,2,1)),_309_Table3,MATCH(MID($B1248,1,1),_309_Table3_ColumnLookup,0),FALSE)
+N("309"),
  IF(VALUE(LEFT($A1248,3))=310,VLOOKUP(VALUE(MID($B1248,2,1)),_310_Table3,MATCH(MID($B1248,1,1),_310_Table3_ColumnLookup,0),FALSE)
+N("310"),
  IF(AND(VALUE(LEFT($A1248,3))=311,LEN($I1248)=4),VLOOKUP($I1248,_311_Table3,MATCH($B1248,_311_Table3_ColumnLookup,0),FALSE),
  IF(AND(VALUE(LEFT($A1248,3))=311,OR($B1248="I2",$B1248="J2",$B1248="K2",$B1248="L2")),VLOOKUP('311'!$G$58,_311_Table3,MATCH(MID($B1248,1,1),_311_Table3_ColumnLookup,0),FALSE),
  IF(AND(VALUE(LEFT($A1248,3))=311,RIGHT($B1248,5)="Total"),VLOOKUP('311'!$G$59,_311_Table3,MATCH(MID($B1248,1,1),_311_Table3_ColumnLookup,0),FALSE),
  IF(VALUE(LEFT($A1248,3))=311,VLOOKUP(VALUE(MID($B1248,2,1)),_311_Table3,MATCH(MID($B1248,1,1),_311_Table3_ColumnLookup,0),FALSE)
+N("311"),
  IF(AND(VALUE(LEFT($A1248,3))=312,LEFT($G1248,10)="Unincepted",$B1248="G "),VLOOKUP(" ULO",_312_Table3,MATCH('312'!$N$16,_312_Table3_ColumnLookup,0),FALSE),
  IF(AND(VALUE(LEFT($A1248,3))=312,LEFT($G1248,10)="Unincepted",$B1248="O "),VLOOKUP(" ULO",_312_Table3,MATCH('312'!$V$16,_312_Table3_ColumnLookup,0),FALSE),
  IF(AND(VALUE(LEFT($A1248,3))=312,LEFT($G1248,10)="Unincepted",$B1248="Q "),VLOOKUP(" ULO",_312_Table3,MATCH('312'!$X$16,_312_Table3_ColumnLookup,0),FALSE),
  IF(AND(VALUE(LEFT($A1248,3))=312,LEFT($G1248,10)="Unincepted"),VLOOKUP(" ULO",_312_Table3,MATCH(LEFT($B1248,1),_312_Table3_ColumnLookup,0),FALSE),
  IF(AND(VALUE(LEFT($A1248,3))=312,LEFT($G1248,5)="Total",$B1248="G "),VLOOKUP('312'!$F$80,_312_Table3,MATCH('312'!$N$16,_312_Table3_ColumnLookup,0),FALSE),
  IF(AND(VALUE(LEFT($A1248,3))=312,LEFT($G1248,5)="Total",$B1248="O "),VLOOKUP('312'!$F$80,_312_Table3,MATCH('312'!$V$16,_312_Table3_ColumnLookup,0),FALSE),
  IF(AND(VALUE(LEFT($A1248,3))=312,LEFT($G1248,5)="Total",$B1248="Q "),VLOOKUP('312'!$F$80,_312_Table3,MATCH('312'!$X$16,_312_Table3_ColumnLookup,0),FALSE),
  IF(AND(VALUE(LEFT($A1248,3))=312,LEFT($G1248,5)="Total"),VLOOKUP('312'!$F$80,_312_Table3,MATCH(LEFT($B1248,1),_312_Table3_ColumnLookup,0),FALSE),
  IF(AND(VALUE(LEFT($A1248,3))=312,LEN($I1248)=4,$B1248="G"),VLOOKUP($I1248,_312_Table3,MATCH('312'!$N$16,_312_Table3_ColumnLookup,0),FALSE),
  IF(AND(VALUE(LEFT($A1248,3))=312,LEN($I1248)=4,$B1248="O"),VLOOKUP($I1248,_312_Table3,MATCH('312'!$V$16,_312_Table3_ColumnLookup,0),FALSE),
  IF(AND(VALUE(LEFT($A1248,3))=312,LEN($I1248)=4,$B1248="Q"),VLOOKUP($I1248,_312_Table3,MATCH('312'!$X$16,_312_Table3_ColumnLookup,0),FALSE),
  IF(AND(VALUE(LEFT($A1248,3))=312,LEN($I1248)=4),VLOOKUP($I1248,_312_Table3,MATCH(LEFT($B1248,1),_312_Table3_ColumnLookup,0),FALSE)
+N("312"),
  IF(VALUE(LEFT($A1248,3))=313,VLOOKUP(VALUE(MID($B1248,2,1)),_313_Table3,MATCH(MID($B1248,1,1),_313_Table3_ColumnLookup,0),FALSE)
+N("313"),
  IF(AND(VALUE(LEFT($A1248,3))=314,LEN($B1248)=3),VLOOKUP(VALUE(MID($B1248,2,2)),_314_Table3,MATCH(MID($B1248,1,1),_314_Table3_ColumnLookup,0),FALSE),
  IF(VALUE(LEFT($A1248,3))=314,VLOOKUP(VALUE(MID($B1248,2,1)),_314_Table3,MATCH(MID($B1248,1,1),_314_Table3_ColumnLookup,0),FALSE)
+N("314"),
""))))))))))))))))))))))))</f>
        <v>#N/A</v>
      </c>
      <c r="H1248" s="321" t="str">
        <f>IFERROR(
IF(ISERROR($D1248)=FALSE,$D1248,IF(ISERROR($E1248)=FALSE,$E1248,IF(ISERROR($F1248)=FALSE,$F1248
+N("012 checkboxes"),
IF(
IF(OR(LEFT($A1248,9)="Syndicate",LEFT($A1248,12)="NewSyndicate"),VLOOKUP($A1248,'012'!$J:$ZW,MATCH("Link to button",'012'!$J$1:$ZW$1,0),0)
+N("309 checkbox"),
IF($C1248="309 LCR Summary0",VLOOKUP("Notes990",'309'!$P:$ZZ,MATCH("Link to button",'309'!$P$1:$ZZ$1,0),0)
+N("313 checkboxes"),
IF($C1248="313 Financial Information0LcmVsScr",IF($C1248="309 LCR Summary0",VLOOKUP("LcmVsScr",'309'!$N:$ZZ,MATCH("Link to button",'309'!$N$1:$ZZ$1,0),0),
IF($C1248="313 Financial Information0LcrDocAttached",IF($C1248="309 LCR Summary0",VLOOKUP("LcrDocAttached",'309'!$N:$ZZ,MATCH("Link to button",'309'!$N$1:$ZZ$1,0),
0)))))))=1,TRUE,FALSE)
))),"")</f>
        <v/>
      </c>
    </row>
    <row r="1249" spans="1:8">
      <c r="A1249" s="237" t="e">
        <f>VLOOKUP($G1249,CSVLookups!$B:$R,MATCH(A$1,CSVLookups!$B$1:$R$1,0),FALSE)</f>
        <v>#N/A</v>
      </c>
      <c r="B1249" s="237" t="e">
        <f>VLOOKUP($G1249,CSVLookups!$B:$R,MATCH(B$1,CSVLookups!$B$1:$R$1,0),FALSE)</f>
        <v>#N/A</v>
      </c>
      <c r="C1249" s="238" t="e">
        <f t="shared" si="20"/>
        <v>#N/A</v>
      </c>
      <c r="D1249" s="238" t="e">
        <f>IF(AND(VALUE(LEFT($A1249,3))=309,LEN($B1249)=3),VLOOKUP(VALUE(MID($B1249,2,2)),_309_Table1,MATCH(MID($B1249,1,1),_309_Table1_ColumnLookup,0),FALSE),
  IF($C1249="309 LCR SummaryA",OneYearSCR,IF($C1249="309 LCR SummaryB",UltimateSCR,IF(VALUE(LEFT($A1249,3))=309,VLOOKUP(VALUE(MID($B1249,2,1)),_309_Table1,MATCH(MID($B1249,1,1),_309_Table1_ColumnLookup,0),FALSE)
+N("309"),
  IF(VALUE(LEFT($A1249,3))=310,VLOOKUP(VALUE(MID($B1249,2,1)),_310_Table1,MATCH(MID($B1249,1,1),_310_Table1_ColumnLookup,0),FALSE)
+N("310"),
  IF(AND(VALUE(LEFT($A1249,3))=311,LEN($I1249)=4),VLOOKUP($I1249,_311_Table1,MATCH($B1249,_311_Table1_ColumnLookup,0),FALSE),
  IF(AND(VALUE(LEFT($A1249,3))=311,OR($B1249="I2",$B1249="J2",$B1249="K2",$B1249="L2")),VLOOKUP('311'!$G$58,_311_Table1,MATCH(MID($B1249,1,1),_311_Table1_ColumnLookup,0),FALSE),
  IF(AND(VALUE(LEFT($A1249,3))=311,RIGHT($B1249,5)="Total"),VLOOKUP('311'!$G$59,_311_Table1,MATCH(MID($B1249,1,1),_311_Table1_ColumnLookup,0),FALSE),
  IF(VALUE(LEFT($A1249,3))=311,VLOOKUP(VALUE(MID($B1249,2,1)),_311_Table1,MATCH(MID($B1249,1,1),_311_Table1_ColumnLookup,0),FALSE)
+N("311"),
  IF(AND(VALUE(LEFT($A1249,3))=312,LEFT($G1249,10)="Unincepted",$B1249="G "),VLOOKUP(" ULO",_312_Table1,MATCH('312'!$N$16,_312_Table1_ColumnLookup,0),FALSE),
  IF(AND(VALUE(LEFT($A1249,3))=312,LEFT($G1249,10)="Unincepted",$B1249="O "),VLOOKUP(" ULO",_312_Table1,MATCH('312'!$V$16,_312_Table1_ColumnLookup,0),FALSE),
  IF(AND(VALUE(LEFT($A1249,3))=312,LEFT($G1249,10)="Unincepted",$B1249="Q "),VLOOKUP(" ULO",_312_Table1,MATCH('312'!$X$16,_312_Table1_ColumnLookup,0),FALSE),
  IF(AND(VALUE(LEFT($A1249,3))=312,LEFT($G1249,10)="Unincepted"),VLOOKUP(" ULO",_312_Table1,MATCH(LEFT($B1249,1),_312_Table1_ColumnLookup,0),FALSE),
  IF(AND(VALUE(LEFT($A1249,3))=312,LEFT($G1249,5)="Total",$B1249="G "),VLOOKUP('312'!$F$80,_312_Table1,MATCH('312'!$N$16,_312_Table1_ColumnLookup,0),FALSE),
  IF(AND(VALUE(LEFT($A1249,3))=312,LEFT($G1249,5)="Total",$B1249="O "),VLOOKUP('312'!$F$80,_312_Table1,MATCH('312'!$V$16,_312_Table1_ColumnLookup,0),FALSE),
  IF(AND(VALUE(LEFT($A1249,3))=312,LEFT($G1249,5)="Total",$B1249="Q "),VLOOKUP('312'!$F$80,_312_Table1,MATCH('312'!$X$16,_312_Table1_ColumnLookup,0),FALSE),
  IF(AND(VALUE(LEFT($A1249,3))=312,LEFT($G1249,5)="Total"),VLOOKUP('312'!$F$80,_312_Table1,MATCH(LEFT($B1249,1),_312_Table1_ColumnLookup,0),FALSE),
  IF(AND(VALUE(LEFT($A1249,3))=312,LEN($I1249)=4,$B1249="G"),VLOOKUP($I1249,_312_Table1,MATCH('312'!$N$16,_312_Table1_ColumnLookup,0),FALSE),
  IF(AND(VALUE(LEFT($A1249,3))=312,LEN($I1249)=4,$B1249="O"),VLOOKUP($I1249,_312_Table1,MATCH('312'!$V$16,_312_Table1_ColumnLookup,0),FALSE),
  IF(AND(VALUE(LEFT($A1249,3))=312,LEN($I1249)=4,$B1249="Q"),VLOOKUP($I1249,_312_Table1,MATCH('312'!$X$16,_312_Table1_ColumnLookup,0),FALSE),
  IF(AND(VALUE(LEFT($A1249,3))=312,LEN($I1249)=4),VLOOKUP($I1249,_312_Table1,MATCH(LEFT($B1249,1),_312_Table1_ColumnLookup,0),FALSE)
+N("312"),
  IF(VALUE(LEFT($A1249,3))=313,VLOOKUP(VALUE(MID($B1249,2,1)),_313_Table1,MATCH(MID($B1249,1,1),_313_Table1_ColumnLookup,0),FALSE)
+N("313"),
  IF(AND(VALUE(LEFT($A1249,3))=314,LEN($B1249)=3),VLOOKUP(VALUE(MID($B1249,2,2)),_314_Table1,MATCH(MID($B1249,1,1),_314_Table1_ColumnLookup,0),FALSE),
  IF(VALUE(LEFT($A1249,3))=314,VLOOKUP(VALUE(MID($B1249,2,1)),_314_Table1,MATCH(MID($B1249,1,1),_314_Table1_ColumnLookup,0),FALSE)
+N("314"),
""))))))))))))))))))))))))</f>
        <v>#N/A</v>
      </c>
      <c r="E1249" s="238" t="e">
        <f>IF(AND(VALUE(LEFT($A1249,3))=309,LEN($B1249)=3),VLOOKUP(VALUE(MID($B1249,2,2)),_309_Table2,MATCH(MID($B1249,1,1),_309_Table2_ColumnLookup,0),FALSE),
  IF($C1249="309 LCR SummaryA",OneYearSCR,IF($C1249="309 LCR SummaryB",UltimateSCR,IF(VALUE(LEFT($A1249,3))=309,VLOOKUP(VALUE(MID($B1249,2,1)),_309_Table2,MATCH(MID($B1249,1,1),_309_Table2_ColumnLookup,0),FALSE)
+N("309"),
  IF(VALUE(LEFT($A1249,3))=310,VLOOKUP(VALUE(MID($B1249,2,1)),_310_Table2,MATCH(MID($B1249,1,1),_310_Table2_ColumnLookup,0),FALSE)
+N("310"),
  IF(AND(VALUE(LEFT($A1249,3))=311,LEN($I1249)=4),VLOOKUP($I1249,_311_Table2,MATCH($B1249,_311_Table2_ColumnLookup,0),FALSE),
  IF(AND(VALUE(LEFT($A1249,3))=311,OR($B1249="I2",$B1249="J2",$B1249="K2",$B1249="L2")),VLOOKUP('311'!$G$58,_311_Table2,MATCH(MID($B1249,1,1),_311_Table2_ColumnLookup,0),FALSE),
  IF(AND(VALUE(LEFT($A1249,3))=311,RIGHT($B1249,5)="Total"),VLOOKUP('311'!$G$59,_311_Table2,MATCH(MID($B1249,1,1),_311_Table2_ColumnLookup,0),FALSE),
  IF(VALUE(LEFT($A1249,3))=311,VLOOKUP(VALUE(MID($B1249,2,1)),_311_Table2,MATCH(MID($B1249,1,1),_311_Table2_ColumnLookup,0),FALSE)
+N("311"),
  IF(AND(VALUE(LEFT($A1249,3))=312,LEFT($G1249,10)="Unincepted",$B1249="G "),VLOOKUP(" ULO",_312_Table2,MATCH('312'!$N$16,_312_Table2_ColumnLookup,0),FALSE),
  IF(AND(VALUE(LEFT($A1249,3))=312,LEFT($G1249,10)="Unincepted",$B1249="O "),VLOOKUP(" ULO",_312_Table2,MATCH('312'!$V$16,_312_Table2_ColumnLookup,0),FALSE),
  IF(AND(VALUE(LEFT($A1249,3))=312,LEFT($G1249,10)="Unincepted",$B1249="Q "),VLOOKUP(" ULO",_312_Table2,MATCH('312'!$X$16,_312_Table2_ColumnLookup,0),FALSE),
  IF(AND(VALUE(LEFT($A1249,3))=312,LEFT($G1249,10)="Unincepted"),VLOOKUP(" ULO",_312_Table2,MATCH(LEFT($B1249,1),_312_Table2_ColumnLookup,0),FALSE),
  IF(AND(VALUE(LEFT($A1249,3))=312,LEFT($G1249,5)="Total",$B1249="G "),VLOOKUP('312'!$F$80,_312_Table2,MATCH('312'!$N$16,_312_Table2_ColumnLookup,0),FALSE),
  IF(AND(VALUE(LEFT($A1249,3))=312,LEFT($G1249,5)="Total",$B1249="O "),VLOOKUP('312'!$F$80,_312_Table2,MATCH('312'!$V$16,_312_Table2_ColumnLookup,0),FALSE),
  IF(AND(VALUE(LEFT($A1249,3))=312,LEFT($G1249,5)="Total",$B1249="Q "),VLOOKUP('312'!$F$80,_312_Table2,MATCH('312'!$X$16,_312_Table2_ColumnLookup,0),FALSE),
  IF(AND(VALUE(LEFT($A1249,3))=312,LEFT($G1249,5)="Total"),VLOOKUP('312'!$F$80,_312_Table2,MATCH(LEFT($B1249,1),_312_Table2_ColumnLookup,0),FALSE),
  IF(AND(VALUE(LEFT($A1249,3))=312,LEN($I1249)=4,$B1249="G"),VLOOKUP($I1249,_312_Table2,MATCH('312'!$N$16,_312_Table2_ColumnLookup,0),FALSE),
  IF(AND(VALUE(LEFT($A1249,3))=312,LEN($I1249)=4,$B1249="O"),VLOOKUP($I1249,_312_Table2,MATCH('312'!$V$16,_312_Table2_ColumnLookup,0),FALSE),
  IF(AND(VALUE(LEFT($A1249,3))=312,LEN($I1249)=4,$B1249="Q"),VLOOKUP($I1249,_312_Table2,MATCH('312'!$X$16,_312_Table2_ColumnLookup,0),FALSE),
  IF(AND(VALUE(LEFT($A1249,3))=312,LEN($I1249)=4),VLOOKUP($I1249,_312_Table2,MATCH(LEFT($B1249,1),_312_Table2_ColumnLookup,0),FALSE)
+N("312"),
  IF(VALUE(LEFT($A1249,3))=313,VLOOKUP(VALUE(MID($B1249,2,1)),_313_Table2,MATCH(MID($B1249,1,1),_313_Table2_ColumnLookup,0),FALSE)
+N("313"),
  IF(AND(VALUE(LEFT($A1249,3))=314,LEN($B1249)=3),VLOOKUP(VALUE(MID($B1249,2,2)),_314_Table2,MATCH(MID($B1249,1,1),_314_Table2_ColumnLookup,0),FALSE),
  IF(VALUE(LEFT($A1249,3))=314,VLOOKUP(VALUE(MID($B1249,2,1)),_314_Table2,MATCH(MID($B1249,1,1),_314_Table2_ColumnLookup,0),FALSE)
+N("314"),
""))))))))))))))))))))))))</f>
        <v>#N/A</v>
      </c>
      <c r="F1249" s="238" t="e">
        <f>IF(AND(VALUE(LEFT($A1249,3))=309,LEN($B1249)=3),VLOOKUP(VALUE(MID($B1249,2,2)),_309_Table3,MATCH(MID($B1249,1,1),_309_Table3_ColumnLookup,0),FALSE),
  IF($C1249="309 LCR SummaryA",OneYearSCR,IF($C1249="309 LCR SummaryB",UltimateSCR,IF(VALUE(LEFT($A1249,3))=309,VLOOKUP(VALUE(MID($B1249,2,1)),_309_Table3,MATCH(MID($B1249,1,1),_309_Table3_ColumnLookup,0),FALSE)
+N("309"),
  IF(VALUE(LEFT($A1249,3))=310,VLOOKUP(VALUE(MID($B1249,2,1)),_310_Table3,MATCH(MID($B1249,1,1),_310_Table3_ColumnLookup,0),FALSE)
+N("310"),
  IF(AND(VALUE(LEFT($A1249,3))=311,LEN($I1249)=4),VLOOKUP($I1249,_311_Table3,MATCH($B1249,_311_Table3_ColumnLookup,0),FALSE),
  IF(AND(VALUE(LEFT($A1249,3))=311,OR($B1249="I2",$B1249="J2",$B1249="K2",$B1249="L2")),VLOOKUP('311'!$G$58,_311_Table3,MATCH(MID($B1249,1,1),_311_Table3_ColumnLookup,0),FALSE),
  IF(AND(VALUE(LEFT($A1249,3))=311,RIGHT($B1249,5)="Total"),VLOOKUP('311'!$G$59,_311_Table3,MATCH(MID($B1249,1,1),_311_Table3_ColumnLookup,0),FALSE),
  IF(VALUE(LEFT($A1249,3))=311,VLOOKUP(VALUE(MID($B1249,2,1)),_311_Table3,MATCH(MID($B1249,1,1),_311_Table3_ColumnLookup,0),FALSE)
+N("311"),
  IF(AND(VALUE(LEFT($A1249,3))=312,LEFT($G1249,10)="Unincepted",$B1249="G "),VLOOKUP(" ULO",_312_Table3,MATCH('312'!$N$16,_312_Table3_ColumnLookup,0),FALSE),
  IF(AND(VALUE(LEFT($A1249,3))=312,LEFT($G1249,10)="Unincepted",$B1249="O "),VLOOKUP(" ULO",_312_Table3,MATCH('312'!$V$16,_312_Table3_ColumnLookup,0),FALSE),
  IF(AND(VALUE(LEFT($A1249,3))=312,LEFT($G1249,10)="Unincepted",$B1249="Q "),VLOOKUP(" ULO",_312_Table3,MATCH('312'!$X$16,_312_Table3_ColumnLookup,0),FALSE),
  IF(AND(VALUE(LEFT($A1249,3))=312,LEFT($G1249,10)="Unincepted"),VLOOKUP(" ULO",_312_Table3,MATCH(LEFT($B1249,1),_312_Table3_ColumnLookup,0),FALSE),
  IF(AND(VALUE(LEFT($A1249,3))=312,LEFT($G1249,5)="Total",$B1249="G "),VLOOKUP('312'!$F$80,_312_Table3,MATCH('312'!$N$16,_312_Table3_ColumnLookup,0),FALSE),
  IF(AND(VALUE(LEFT($A1249,3))=312,LEFT($G1249,5)="Total",$B1249="O "),VLOOKUP('312'!$F$80,_312_Table3,MATCH('312'!$V$16,_312_Table3_ColumnLookup,0),FALSE),
  IF(AND(VALUE(LEFT($A1249,3))=312,LEFT($G1249,5)="Total",$B1249="Q "),VLOOKUP('312'!$F$80,_312_Table3,MATCH('312'!$X$16,_312_Table3_ColumnLookup,0),FALSE),
  IF(AND(VALUE(LEFT($A1249,3))=312,LEFT($G1249,5)="Total"),VLOOKUP('312'!$F$80,_312_Table3,MATCH(LEFT($B1249,1),_312_Table3_ColumnLookup,0),FALSE),
  IF(AND(VALUE(LEFT($A1249,3))=312,LEN($I1249)=4,$B1249="G"),VLOOKUP($I1249,_312_Table3,MATCH('312'!$N$16,_312_Table3_ColumnLookup,0),FALSE),
  IF(AND(VALUE(LEFT($A1249,3))=312,LEN($I1249)=4,$B1249="O"),VLOOKUP($I1249,_312_Table3,MATCH('312'!$V$16,_312_Table3_ColumnLookup,0),FALSE),
  IF(AND(VALUE(LEFT($A1249,3))=312,LEN($I1249)=4,$B1249="Q"),VLOOKUP($I1249,_312_Table3,MATCH('312'!$X$16,_312_Table3_ColumnLookup,0),FALSE),
  IF(AND(VALUE(LEFT($A1249,3))=312,LEN($I1249)=4),VLOOKUP($I1249,_312_Table3,MATCH(LEFT($B1249,1),_312_Table3_ColumnLookup,0),FALSE)
+N("312"),
  IF(VALUE(LEFT($A1249,3))=313,VLOOKUP(VALUE(MID($B1249,2,1)),_313_Table3,MATCH(MID($B1249,1,1),_313_Table3_ColumnLookup,0),FALSE)
+N("313"),
  IF(AND(VALUE(LEFT($A1249,3))=314,LEN($B1249)=3),VLOOKUP(VALUE(MID($B1249,2,2)),_314_Table3,MATCH(MID($B1249,1,1),_314_Table3_ColumnLookup,0),FALSE),
  IF(VALUE(LEFT($A1249,3))=314,VLOOKUP(VALUE(MID($B1249,2,1)),_314_Table3,MATCH(MID($B1249,1,1),_314_Table3_ColumnLookup,0),FALSE)
+N("314"),
""))))))))))))))))))))))))</f>
        <v>#N/A</v>
      </c>
      <c r="H1249" s="321" t="str">
        <f>IFERROR(
IF(ISERROR($D1249)=FALSE,$D1249,IF(ISERROR($E1249)=FALSE,$E1249,IF(ISERROR($F1249)=FALSE,$F1249
+N("012 checkboxes"),
IF(
IF(OR(LEFT($A1249,9)="Syndicate",LEFT($A1249,12)="NewSyndicate"),VLOOKUP($A1249,'012'!$J:$ZW,MATCH("Link to button",'012'!$J$1:$ZW$1,0),0)
+N("309 checkbox"),
IF($C1249="309 LCR Summary0",VLOOKUP("Notes990",'309'!$P:$ZZ,MATCH("Link to button",'309'!$P$1:$ZZ$1,0),0)
+N("313 checkboxes"),
IF($C1249="313 Financial Information0LcmVsScr",IF($C1249="309 LCR Summary0",VLOOKUP("LcmVsScr",'309'!$N:$ZZ,MATCH("Link to button",'309'!$N$1:$ZZ$1,0),0),
IF($C1249="313 Financial Information0LcrDocAttached",IF($C1249="309 LCR Summary0",VLOOKUP("LcrDocAttached",'309'!$N:$ZZ,MATCH("Link to button",'309'!$N$1:$ZZ$1,0),
0)))))))=1,TRUE,FALSE)
))),"")</f>
        <v/>
      </c>
    </row>
    <row r="1250" spans="1:8">
      <c r="A1250" s="237" t="e">
        <f>VLOOKUP($G1250,CSVLookups!$B:$R,MATCH(A$1,CSVLookups!$B$1:$R$1,0),FALSE)</f>
        <v>#N/A</v>
      </c>
      <c r="B1250" s="237" t="e">
        <f>VLOOKUP($G1250,CSVLookups!$B:$R,MATCH(B$1,CSVLookups!$B$1:$R$1,0),FALSE)</f>
        <v>#N/A</v>
      </c>
      <c r="C1250" s="238" t="e">
        <f t="shared" si="20"/>
        <v>#N/A</v>
      </c>
      <c r="D1250" s="238" t="e">
        <f>IF(AND(VALUE(LEFT($A1250,3))=309,LEN($B1250)=3),VLOOKUP(VALUE(MID($B1250,2,2)),_309_Table1,MATCH(MID($B1250,1,1),_309_Table1_ColumnLookup,0),FALSE),
  IF($C1250="309 LCR SummaryA",OneYearSCR,IF($C1250="309 LCR SummaryB",UltimateSCR,IF(VALUE(LEFT($A1250,3))=309,VLOOKUP(VALUE(MID($B1250,2,1)),_309_Table1,MATCH(MID($B1250,1,1),_309_Table1_ColumnLookup,0),FALSE)
+N("309"),
  IF(VALUE(LEFT($A1250,3))=310,VLOOKUP(VALUE(MID($B1250,2,1)),_310_Table1,MATCH(MID($B1250,1,1),_310_Table1_ColumnLookup,0),FALSE)
+N("310"),
  IF(AND(VALUE(LEFT($A1250,3))=311,LEN($I1250)=4),VLOOKUP($I1250,_311_Table1,MATCH($B1250,_311_Table1_ColumnLookup,0),FALSE),
  IF(AND(VALUE(LEFT($A1250,3))=311,OR($B1250="I2",$B1250="J2",$B1250="K2",$B1250="L2")),VLOOKUP('311'!$G$58,_311_Table1,MATCH(MID($B1250,1,1),_311_Table1_ColumnLookup,0),FALSE),
  IF(AND(VALUE(LEFT($A1250,3))=311,RIGHT($B1250,5)="Total"),VLOOKUP('311'!$G$59,_311_Table1,MATCH(MID($B1250,1,1),_311_Table1_ColumnLookup,0),FALSE),
  IF(VALUE(LEFT($A1250,3))=311,VLOOKUP(VALUE(MID($B1250,2,1)),_311_Table1,MATCH(MID($B1250,1,1),_311_Table1_ColumnLookup,0),FALSE)
+N("311"),
  IF(AND(VALUE(LEFT($A1250,3))=312,LEFT($G1250,10)="Unincepted",$B1250="G "),VLOOKUP(" ULO",_312_Table1,MATCH('312'!$N$16,_312_Table1_ColumnLookup,0),FALSE),
  IF(AND(VALUE(LEFT($A1250,3))=312,LEFT($G1250,10)="Unincepted",$B1250="O "),VLOOKUP(" ULO",_312_Table1,MATCH('312'!$V$16,_312_Table1_ColumnLookup,0),FALSE),
  IF(AND(VALUE(LEFT($A1250,3))=312,LEFT($G1250,10)="Unincepted",$B1250="Q "),VLOOKUP(" ULO",_312_Table1,MATCH('312'!$X$16,_312_Table1_ColumnLookup,0),FALSE),
  IF(AND(VALUE(LEFT($A1250,3))=312,LEFT($G1250,10)="Unincepted"),VLOOKUP(" ULO",_312_Table1,MATCH(LEFT($B1250,1),_312_Table1_ColumnLookup,0),FALSE),
  IF(AND(VALUE(LEFT($A1250,3))=312,LEFT($G1250,5)="Total",$B1250="G "),VLOOKUP('312'!$F$80,_312_Table1,MATCH('312'!$N$16,_312_Table1_ColumnLookup,0),FALSE),
  IF(AND(VALUE(LEFT($A1250,3))=312,LEFT($G1250,5)="Total",$B1250="O "),VLOOKUP('312'!$F$80,_312_Table1,MATCH('312'!$V$16,_312_Table1_ColumnLookup,0),FALSE),
  IF(AND(VALUE(LEFT($A1250,3))=312,LEFT($G1250,5)="Total",$B1250="Q "),VLOOKUP('312'!$F$80,_312_Table1,MATCH('312'!$X$16,_312_Table1_ColumnLookup,0),FALSE),
  IF(AND(VALUE(LEFT($A1250,3))=312,LEFT($G1250,5)="Total"),VLOOKUP('312'!$F$80,_312_Table1,MATCH(LEFT($B1250,1),_312_Table1_ColumnLookup,0),FALSE),
  IF(AND(VALUE(LEFT($A1250,3))=312,LEN($I1250)=4,$B1250="G"),VLOOKUP($I1250,_312_Table1,MATCH('312'!$N$16,_312_Table1_ColumnLookup,0),FALSE),
  IF(AND(VALUE(LEFT($A1250,3))=312,LEN($I1250)=4,$B1250="O"),VLOOKUP($I1250,_312_Table1,MATCH('312'!$V$16,_312_Table1_ColumnLookup,0),FALSE),
  IF(AND(VALUE(LEFT($A1250,3))=312,LEN($I1250)=4,$B1250="Q"),VLOOKUP($I1250,_312_Table1,MATCH('312'!$X$16,_312_Table1_ColumnLookup,0),FALSE),
  IF(AND(VALUE(LEFT($A1250,3))=312,LEN($I1250)=4),VLOOKUP($I1250,_312_Table1,MATCH(LEFT($B1250,1),_312_Table1_ColumnLookup,0),FALSE)
+N("312"),
  IF(VALUE(LEFT($A1250,3))=313,VLOOKUP(VALUE(MID($B1250,2,1)),_313_Table1,MATCH(MID($B1250,1,1),_313_Table1_ColumnLookup,0),FALSE)
+N("313"),
  IF(AND(VALUE(LEFT($A1250,3))=314,LEN($B1250)=3),VLOOKUP(VALUE(MID($B1250,2,2)),_314_Table1,MATCH(MID($B1250,1,1),_314_Table1_ColumnLookup,0),FALSE),
  IF(VALUE(LEFT($A1250,3))=314,VLOOKUP(VALUE(MID($B1250,2,1)),_314_Table1,MATCH(MID($B1250,1,1),_314_Table1_ColumnLookup,0),FALSE)
+N("314"),
""))))))))))))))))))))))))</f>
        <v>#N/A</v>
      </c>
      <c r="E1250" s="238" t="e">
        <f>IF(AND(VALUE(LEFT($A1250,3))=309,LEN($B1250)=3),VLOOKUP(VALUE(MID($B1250,2,2)),_309_Table2,MATCH(MID($B1250,1,1),_309_Table2_ColumnLookup,0),FALSE),
  IF($C1250="309 LCR SummaryA",OneYearSCR,IF($C1250="309 LCR SummaryB",UltimateSCR,IF(VALUE(LEFT($A1250,3))=309,VLOOKUP(VALUE(MID($B1250,2,1)),_309_Table2,MATCH(MID($B1250,1,1),_309_Table2_ColumnLookup,0),FALSE)
+N("309"),
  IF(VALUE(LEFT($A1250,3))=310,VLOOKUP(VALUE(MID($B1250,2,1)),_310_Table2,MATCH(MID($B1250,1,1),_310_Table2_ColumnLookup,0),FALSE)
+N("310"),
  IF(AND(VALUE(LEFT($A1250,3))=311,LEN($I1250)=4),VLOOKUP($I1250,_311_Table2,MATCH($B1250,_311_Table2_ColumnLookup,0),FALSE),
  IF(AND(VALUE(LEFT($A1250,3))=311,OR($B1250="I2",$B1250="J2",$B1250="K2",$B1250="L2")),VLOOKUP('311'!$G$58,_311_Table2,MATCH(MID($B1250,1,1),_311_Table2_ColumnLookup,0),FALSE),
  IF(AND(VALUE(LEFT($A1250,3))=311,RIGHT($B1250,5)="Total"),VLOOKUP('311'!$G$59,_311_Table2,MATCH(MID($B1250,1,1),_311_Table2_ColumnLookup,0),FALSE),
  IF(VALUE(LEFT($A1250,3))=311,VLOOKUP(VALUE(MID($B1250,2,1)),_311_Table2,MATCH(MID($B1250,1,1),_311_Table2_ColumnLookup,0),FALSE)
+N("311"),
  IF(AND(VALUE(LEFT($A1250,3))=312,LEFT($G1250,10)="Unincepted",$B1250="G "),VLOOKUP(" ULO",_312_Table2,MATCH('312'!$N$16,_312_Table2_ColumnLookup,0),FALSE),
  IF(AND(VALUE(LEFT($A1250,3))=312,LEFT($G1250,10)="Unincepted",$B1250="O "),VLOOKUP(" ULO",_312_Table2,MATCH('312'!$V$16,_312_Table2_ColumnLookup,0),FALSE),
  IF(AND(VALUE(LEFT($A1250,3))=312,LEFT($G1250,10)="Unincepted",$B1250="Q "),VLOOKUP(" ULO",_312_Table2,MATCH('312'!$X$16,_312_Table2_ColumnLookup,0),FALSE),
  IF(AND(VALUE(LEFT($A1250,3))=312,LEFT($G1250,10)="Unincepted"),VLOOKUP(" ULO",_312_Table2,MATCH(LEFT($B1250,1),_312_Table2_ColumnLookup,0),FALSE),
  IF(AND(VALUE(LEFT($A1250,3))=312,LEFT($G1250,5)="Total",$B1250="G "),VLOOKUP('312'!$F$80,_312_Table2,MATCH('312'!$N$16,_312_Table2_ColumnLookup,0),FALSE),
  IF(AND(VALUE(LEFT($A1250,3))=312,LEFT($G1250,5)="Total",$B1250="O "),VLOOKUP('312'!$F$80,_312_Table2,MATCH('312'!$V$16,_312_Table2_ColumnLookup,0),FALSE),
  IF(AND(VALUE(LEFT($A1250,3))=312,LEFT($G1250,5)="Total",$B1250="Q "),VLOOKUP('312'!$F$80,_312_Table2,MATCH('312'!$X$16,_312_Table2_ColumnLookup,0),FALSE),
  IF(AND(VALUE(LEFT($A1250,3))=312,LEFT($G1250,5)="Total"),VLOOKUP('312'!$F$80,_312_Table2,MATCH(LEFT($B1250,1),_312_Table2_ColumnLookup,0),FALSE),
  IF(AND(VALUE(LEFT($A1250,3))=312,LEN($I1250)=4,$B1250="G"),VLOOKUP($I1250,_312_Table2,MATCH('312'!$N$16,_312_Table2_ColumnLookup,0),FALSE),
  IF(AND(VALUE(LEFT($A1250,3))=312,LEN($I1250)=4,$B1250="O"),VLOOKUP($I1250,_312_Table2,MATCH('312'!$V$16,_312_Table2_ColumnLookup,0),FALSE),
  IF(AND(VALUE(LEFT($A1250,3))=312,LEN($I1250)=4,$B1250="Q"),VLOOKUP($I1250,_312_Table2,MATCH('312'!$X$16,_312_Table2_ColumnLookup,0),FALSE),
  IF(AND(VALUE(LEFT($A1250,3))=312,LEN($I1250)=4),VLOOKUP($I1250,_312_Table2,MATCH(LEFT($B1250,1),_312_Table2_ColumnLookup,0),FALSE)
+N("312"),
  IF(VALUE(LEFT($A1250,3))=313,VLOOKUP(VALUE(MID($B1250,2,1)),_313_Table2,MATCH(MID($B1250,1,1),_313_Table2_ColumnLookup,0),FALSE)
+N("313"),
  IF(AND(VALUE(LEFT($A1250,3))=314,LEN($B1250)=3),VLOOKUP(VALUE(MID($B1250,2,2)),_314_Table2,MATCH(MID($B1250,1,1),_314_Table2_ColumnLookup,0),FALSE),
  IF(VALUE(LEFT($A1250,3))=314,VLOOKUP(VALUE(MID($B1250,2,1)),_314_Table2,MATCH(MID($B1250,1,1),_314_Table2_ColumnLookup,0),FALSE)
+N("314"),
""))))))))))))))))))))))))</f>
        <v>#N/A</v>
      </c>
      <c r="F1250" s="238" t="e">
        <f>IF(AND(VALUE(LEFT($A1250,3))=309,LEN($B1250)=3),VLOOKUP(VALUE(MID($B1250,2,2)),_309_Table3,MATCH(MID($B1250,1,1),_309_Table3_ColumnLookup,0),FALSE),
  IF($C1250="309 LCR SummaryA",OneYearSCR,IF($C1250="309 LCR SummaryB",UltimateSCR,IF(VALUE(LEFT($A1250,3))=309,VLOOKUP(VALUE(MID($B1250,2,1)),_309_Table3,MATCH(MID($B1250,1,1),_309_Table3_ColumnLookup,0),FALSE)
+N("309"),
  IF(VALUE(LEFT($A1250,3))=310,VLOOKUP(VALUE(MID($B1250,2,1)),_310_Table3,MATCH(MID($B1250,1,1),_310_Table3_ColumnLookup,0),FALSE)
+N("310"),
  IF(AND(VALUE(LEFT($A1250,3))=311,LEN($I1250)=4),VLOOKUP($I1250,_311_Table3,MATCH($B1250,_311_Table3_ColumnLookup,0),FALSE),
  IF(AND(VALUE(LEFT($A1250,3))=311,OR($B1250="I2",$B1250="J2",$B1250="K2",$B1250="L2")),VLOOKUP('311'!$G$58,_311_Table3,MATCH(MID($B1250,1,1),_311_Table3_ColumnLookup,0),FALSE),
  IF(AND(VALUE(LEFT($A1250,3))=311,RIGHT($B1250,5)="Total"),VLOOKUP('311'!$G$59,_311_Table3,MATCH(MID($B1250,1,1),_311_Table3_ColumnLookup,0),FALSE),
  IF(VALUE(LEFT($A1250,3))=311,VLOOKUP(VALUE(MID($B1250,2,1)),_311_Table3,MATCH(MID($B1250,1,1),_311_Table3_ColumnLookup,0),FALSE)
+N("311"),
  IF(AND(VALUE(LEFT($A1250,3))=312,LEFT($G1250,10)="Unincepted",$B1250="G "),VLOOKUP(" ULO",_312_Table3,MATCH('312'!$N$16,_312_Table3_ColumnLookup,0),FALSE),
  IF(AND(VALUE(LEFT($A1250,3))=312,LEFT($G1250,10)="Unincepted",$B1250="O "),VLOOKUP(" ULO",_312_Table3,MATCH('312'!$V$16,_312_Table3_ColumnLookup,0),FALSE),
  IF(AND(VALUE(LEFT($A1250,3))=312,LEFT($G1250,10)="Unincepted",$B1250="Q "),VLOOKUP(" ULO",_312_Table3,MATCH('312'!$X$16,_312_Table3_ColumnLookup,0),FALSE),
  IF(AND(VALUE(LEFT($A1250,3))=312,LEFT($G1250,10)="Unincepted"),VLOOKUP(" ULO",_312_Table3,MATCH(LEFT($B1250,1),_312_Table3_ColumnLookup,0),FALSE),
  IF(AND(VALUE(LEFT($A1250,3))=312,LEFT($G1250,5)="Total",$B1250="G "),VLOOKUP('312'!$F$80,_312_Table3,MATCH('312'!$N$16,_312_Table3_ColumnLookup,0),FALSE),
  IF(AND(VALUE(LEFT($A1250,3))=312,LEFT($G1250,5)="Total",$B1250="O "),VLOOKUP('312'!$F$80,_312_Table3,MATCH('312'!$V$16,_312_Table3_ColumnLookup,0),FALSE),
  IF(AND(VALUE(LEFT($A1250,3))=312,LEFT($G1250,5)="Total",$B1250="Q "),VLOOKUP('312'!$F$80,_312_Table3,MATCH('312'!$X$16,_312_Table3_ColumnLookup,0),FALSE),
  IF(AND(VALUE(LEFT($A1250,3))=312,LEFT($G1250,5)="Total"),VLOOKUP('312'!$F$80,_312_Table3,MATCH(LEFT($B1250,1),_312_Table3_ColumnLookup,0),FALSE),
  IF(AND(VALUE(LEFT($A1250,3))=312,LEN($I1250)=4,$B1250="G"),VLOOKUP($I1250,_312_Table3,MATCH('312'!$N$16,_312_Table3_ColumnLookup,0),FALSE),
  IF(AND(VALUE(LEFT($A1250,3))=312,LEN($I1250)=4,$B1250="O"),VLOOKUP($I1250,_312_Table3,MATCH('312'!$V$16,_312_Table3_ColumnLookup,0),FALSE),
  IF(AND(VALUE(LEFT($A1250,3))=312,LEN($I1250)=4,$B1250="Q"),VLOOKUP($I1250,_312_Table3,MATCH('312'!$X$16,_312_Table3_ColumnLookup,0),FALSE),
  IF(AND(VALUE(LEFT($A1250,3))=312,LEN($I1250)=4),VLOOKUP($I1250,_312_Table3,MATCH(LEFT($B1250,1),_312_Table3_ColumnLookup,0),FALSE)
+N("312"),
  IF(VALUE(LEFT($A1250,3))=313,VLOOKUP(VALUE(MID($B1250,2,1)),_313_Table3,MATCH(MID($B1250,1,1),_313_Table3_ColumnLookup,0),FALSE)
+N("313"),
  IF(AND(VALUE(LEFT($A1250,3))=314,LEN($B1250)=3),VLOOKUP(VALUE(MID($B1250,2,2)),_314_Table3,MATCH(MID($B1250,1,1),_314_Table3_ColumnLookup,0),FALSE),
  IF(VALUE(LEFT($A1250,3))=314,VLOOKUP(VALUE(MID($B1250,2,1)),_314_Table3,MATCH(MID($B1250,1,1),_314_Table3_ColumnLookup,0),FALSE)
+N("314"),
""))))))))))))))))))))))))</f>
        <v>#N/A</v>
      </c>
      <c r="H1250" s="321" t="str">
        <f>IFERROR(
IF(ISERROR($D1250)=FALSE,$D1250,IF(ISERROR($E1250)=FALSE,$E1250,IF(ISERROR($F1250)=FALSE,$F1250
+N("012 checkboxes"),
IF(
IF(OR(LEFT($A1250,9)="Syndicate",LEFT($A1250,12)="NewSyndicate"),VLOOKUP($A1250,'012'!$J:$ZW,MATCH("Link to button",'012'!$J$1:$ZW$1,0),0)
+N("309 checkbox"),
IF($C1250="309 LCR Summary0",VLOOKUP("Notes990",'309'!$P:$ZZ,MATCH("Link to button",'309'!$P$1:$ZZ$1,0),0)
+N("313 checkboxes"),
IF($C1250="313 Financial Information0LcmVsScr",IF($C1250="309 LCR Summary0",VLOOKUP("LcmVsScr",'309'!$N:$ZZ,MATCH("Link to button",'309'!$N$1:$ZZ$1,0),0),
IF($C1250="313 Financial Information0LcrDocAttached",IF($C1250="309 LCR Summary0",VLOOKUP("LcrDocAttached",'309'!$N:$ZZ,MATCH("Link to button",'309'!$N$1:$ZZ$1,0),
0)))))))=1,TRUE,FALSE)
))),"")</f>
        <v/>
      </c>
    </row>
    <row r="1251" spans="1:8">
      <c r="A1251" s="237" t="e">
        <f>VLOOKUP($G1251,CSVLookups!$B:$R,MATCH(A$1,CSVLookups!$B$1:$R$1,0),FALSE)</f>
        <v>#N/A</v>
      </c>
      <c r="B1251" s="237" t="e">
        <f>VLOOKUP($G1251,CSVLookups!$B:$R,MATCH(B$1,CSVLookups!$B$1:$R$1,0),FALSE)</f>
        <v>#N/A</v>
      </c>
      <c r="C1251" s="238" t="e">
        <f t="shared" si="20"/>
        <v>#N/A</v>
      </c>
      <c r="D1251" s="238" t="e">
        <f>IF(AND(VALUE(LEFT($A1251,3))=309,LEN($B1251)=3),VLOOKUP(VALUE(MID($B1251,2,2)),_309_Table1,MATCH(MID($B1251,1,1),_309_Table1_ColumnLookup,0),FALSE),
  IF($C1251="309 LCR SummaryA",OneYearSCR,IF($C1251="309 LCR SummaryB",UltimateSCR,IF(VALUE(LEFT($A1251,3))=309,VLOOKUP(VALUE(MID($B1251,2,1)),_309_Table1,MATCH(MID($B1251,1,1),_309_Table1_ColumnLookup,0),FALSE)
+N("309"),
  IF(VALUE(LEFT($A1251,3))=310,VLOOKUP(VALUE(MID($B1251,2,1)),_310_Table1,MATCH(MID($B1251,1,1),_310_Table1_ColumnLookup,0),FALSE)
+N("310"),
  IF(AND(VALUE(LEFT($A1251,3))=311,LEN($I1251)=4),VLOOKUP($I1251,_311_Table1,MATCH($B1251,_311_Table1_ColumnLookup,0),FALSE),
  IF(AND(VALUE(LEFT($A1251,3))=311,OR($B1251="I2",$B1251="J2",$B1251="K2",$B1251="L2")),VLOOKUP('311'!$G$58,_311_Table1,MATCH(MID($B1251,1,1),_311_Table1_ColumnLookup,0),FALSE),
  IF(AND(VALUE(LEFT($A1251,3))=311,RIGHT($B1251,5)="Total"),VLOOKUP('311'!$G$59,_311_Table1,MATCH(MID($B1251,1,1),_311_Table1_ColumnLookup,0),FALSE),
  IF(VALUE(LEFT($A1251,3))=311,VLOOKUP(VALUE(MID($B1251,2,1)),_311_Table1,MATCH(MID($B1251,1,1),_311_Table1_ColumnLookup,0),FALSE)
+N("311"),
  IF(AND(VALUE(LEFT($A1251,3))=312,LEFT($G1251,10)="Unincepted",$B1251="G "),VLOOKUP(" ULO",_312_Table1,MATCH('312'!$N$16,_312_Table1_ColumnLookup,0),FALSE),
  IF(AND(VALUE(LEFT($A1251,3))=312,LEFT($G1251,10)="Unincepted",$B1251="O "),VLOOKUP(" ULO",_312_Table1,MATCH('312'!$V$16,_312_Table1_ColumnLookup,0),FALSE),
  IF(AND(VALUE(LEFT($A1251,3))=312,LEFT($G1251,10)="Unincepted",$B1251="Q "),VLOOKUP(" ULO",_312_Table1,MATCH('312'!$X$16,_312_Table1_ColumnLookup,0),FALSE),
  IF(AND(VALUE(LEFT($A1251,3))=312,LEFT($G1251,10)="Unincepted"),VLOOKUP(" ULO",_312_Table1,MATCH(LEFT($B1251,1),_312_Table1_ColumnLookup,0),FALSE),
  IF(AND(VALUE(LEFT($A1251,3))=312,LEFT($G1251,5)="Total",$B1251="G "),VLOOKUP('312'!$F$80,_312_Table1,MATCH('312'!$N$16,_312_Table1_ColumnLookup,0),FALSE),
  IF(AND(VALUE(LEFT($A1251,3))=312,LEFT($G1251,5)="Total",$B1251="O "),VLOOKUP('312'!$F$80,_312_Table1,MATCH('312'!$V$16,_312_Table1_ColumnLookup,0),FALSE),
  IF(AND(VALUE(LEFT($A1251,3))=312,LEFT($G1251,5)="Total",$B1251="Q "),VLOOKUP('312'!$F$80,_312_Table1,MATCH('312'!$X$16,_312_Table1_ColumnLookup,0),FALSE),
  IF(AND(VALUE(LEFT($A1251,3))=312,LEFT($G1251,5)="Total"),VLOOKUP('312'!$F$80,_312_Table1,MATCH(LEFT($B1251,1),_312_Table1_ColumnLookup,0),FALSE),
  IF(AND(VALUE(LEFT($A1251,3))=312,LEN($I1251)=4,$B1251="G"),VLOOKUP($I1251,_312_Table1,MATCH('312'!$N$16,_312_Table1_ColumnLookup,0),FALSE),
  IF(AND(VALUE(LEFT($A1251,3))=312,LEN($I1251)=4,$B1251="O"),VLOOKUP($I1251,_312_Table1,MATCH('312'!$V$16,_312_Table1_ColumnLookup,0),FALSE),
  IF(AND(VALUE(LEFT($A1251,3))=312,LEN($I1251)=4,$B1251="Q"),VLOOKUP($I1251,_312_Table1,MATCH('312'!$X$16,_312_Table1_ColumnLookup,0),FALSE),
  IF(AND(VALUE(LEFT($A1251,3))=312,LEN($I1251)=4),VLOOKUP($I1251,_312_Table1,MATCH(LEFT($B1251,1),_312_Table1_ColumnLookup,0),FALSE)
+N("312"),
  IF(VALUE(LEFT($A1251,3))=313,VLOOKUP(VALUE(MID($B1251,2,1)),_313_Table1,MATCH(MID($B1251,1,1),_313_Table1_ColumnLookup,0),FALSE)
+N("313"),
  IF(AND(VALUE(LEFT($A1251,3))=314,LEN($B1251)=3),VLOOKUP(VALUE(MID($B1251,2,2)),_314_Table1,MATCH(MID($B1251,1,1),_314_Table1_ColumnLookup,0),FALSE),
  IF(VALUE(LEFT($A1251,3))=314,VLOOKUP(VALUE(MID($B1251,2,1)),_314_Table1,MATCH(MID($B1251,1,1),_314_Table1_ColumnLookup,0),FALSE)
+N("314"),
""))))))))))))))))))))))))</f>
        <v>#N/A</v>
      </c>
      <c r="E1251" s="238" t="e">
        <f>IF(AND(VALUE(LEFT($A1251,3))=309,LEN($B1251)=3),VLOOKUP(VALUE(MID($B1251,2,2)),_309_Table2,MATCH(MID($B1251,1,1),_309_Table2_ColumnLookup,0),FALSE),
  IF($C1251="309 LCR SummaryA",OneYearSCR,IF($C1251="309 LCR SummaryB",UltimateSCR,IF(VALUE(LEFT($A1251,3))=309,VLOOKUP(VALUE(MID($B1251,2,1)),_309_Table2,MATCH(MID($B1251,1,1),_309_Table2_ColumnLookup,0),FALSE)
+N("309"),
  IF(VALUE(LEFT($A1251,3))=310,VLOOKUP(VALUE(MID($B1251,2,1)),_310_Table2,MATCH(MID($B1251,1,1),_310_Table2_ColumnLookup,0),FALSE)
+N("310"),
  IF(AND(VALUE(LEFT($A1251,3))=311,LEN($I1251)=4),VLOOKUP($I1251,_311_Table2,MATCH($B1251,_311_Table2_ColumnLookup,0),FALSE),
  IF(AND(VALUE(LEFT($A1251,3))=311,OR($B1251="I2",$B1251="J2",$B1251="K2",$B1251="L2")),VLOOKUP('311'!$G$58,_311_Table2,MATCH(MID($B1251,1,1),_311_Table2_ColumnLookup,0),FALSE),
  IF(AND(VALUE(LEFT($A1251,3))=311,RIGHT($B1251,5)="Total"),VLOOKUP('311'!$G$59,_311_Table2,MATCH(MID($B1251,1,1),_311_Table2_ColumnLookup,0),FALSE),
  IF(VALUE(LEFT($A1251,3))=311,VLOOKUP(VALUE(MID($B1251,2,1)),_311_Table2,MATCH(MID($B1251,1,1),_311_Table2_ColumnLookup,0),FALSE)
+N("311"),
  IF(AND(VALUE(LEFT($A1251,3))=312,LEFT($G1251,10)="Unincepted",$B1251="G "),VLOOKUP(" ULO",_312_Table2,MATCH('312'!$N$16,_312_Table2_ColumnLookup,0),FALSE),
  IF(AND(VALUE(LEFT($A1251,3))=312,LEFT($G1251,10)="Unincepted",$B1251="O "),VLOOKUP(" ULO",_312_Table2,MATCH('312'!$V$16,_312_Table2_ColumnLookup,0),FALSE),
  IF(AND(VALUE(LEFT($A1251,3))=312,LEFT($G1251,10)="Unincepted",$B1251="Q "),VLOOKUP(" ULO",_312_Table2,MATCH('312'!$X$16,_312_Table2_ColumnLookup,0),FALSE),
  IF(AND(VALUE(LEFT($A1251,3))=312,LEFT($G1251,10)="Unincepted"),VLOOKUP(" ULO",_312_Table2,MATCH(LEFT($B1251,1),_312_Table2_ColumnLookup,0),FALSE),
  IF(AND(VALUE(LEFT($A1251,3))=312,LEFT($G1251,5)="Total",$B1251="G "),VLOOKUP('312'!$F$80,_312_Table2,MATCH('312'!$N$16,_312_Table2_ColumnLookup,0),FALSE),
  IF(AND(VALUE(LEFT($A1251,3))=312,LEFT($G1251,5)="Total",$B1251="O "),VLOOKUP('312'!$F$80,_312_Table2,MATCH('312'!$V$16,_312_Table2_ColumnLookup,0),FALSE),
  IF(AND(VALUE(LEFT($A1251,3))=312,LEFT($G1251,5)="Total",$B1251="Q "),VLOOKUP('312'!$F$80,_312_Table2,MATCH('312'!$X$16,_312_Table2_ColumnLookup,0),FALSE),
  IF(AND(VALUE(LEFT($A1251,3))=312,LEFT($G1251,5)="Total"),VLOOKUP('312'!$F$80,_312_Table2,MATCH(LEFT($B1251,1),_312_Table2_ColumnLookup,0),FALSE),
  IF(AND(VALUE(LEFT($A1251,3))=312,LEN($I1251)=4,$B1251="G"),VLOOKUP($I1251,_312_Table2,MATCH('312'!$N$16,_312_Table2_ColumnLookup,0),FALSE),
  IF(AND(VALUE(LEFT($A1251,3))=312,LEN($I1251)=4,$B1251="O"),VLOOKUP($I1251,_312_Table2,MATCH('312'!$V$16,_312_Table2_ColumnLookup,0),FALSE),
  IF(AND(VALUE(LEFT($A1251,3))=312,LEN($I1251)=4,$B1251="Q"),VLOOKUP($I1251,_312_Table2,MATCH('312'!$X$16,_312_Table2_ColumnLookup,0),FALSE),
  IF(AND(VALUE(LEFT($A1251,3))=312,LEN($I1251)=4),VLOOKUP($I1251,_312_Table2,MATCH(LEFT($B1251,1),_312_Table2_ColumnLookup,0),FALSE)
+N("312"),
  IF(VALUE(LEFT($A1251,3))=313,VLOOKUP(VALUE(MID($B1251,2,1)),_313_Table2,MATCH(MID($B1251,1,1),_313_Table2_ColumnLookup,0),FALSE)
+N("313"),
  IF(AND(VALUE(LEFT($A1251,3))=314,LEN($B1251)=3),VLOOKUP(VALUE(MID($B1251,2,2)),_314_Table2,MATCH(MID($B1251,1,1),_314_Table2_ColumnLookup,0),FALSE),
  IF(VALUE(LEFT($A1251,3))=314,VLOOKUP(VALUE(MID($B1251,2,1)),_314_Table2,MATCH(MID($B1251,1,1),_314_Table2_ColumnLookup,0),FALSE)
+N("314"),
""))))))))))))))))))))))))</f>
        <v>#N/A</v>
      </c>
      <c r="F1251" s="238" t="e">
        <f>IF(AND(VALUE(LEFT($A1251,3))=309,LEN($B1251)=3),VLOOKUP(VALUE(MID($B1251,2,2)),_309_Table3,MATCH(MID($B1251,1,1),_309_Table3_ColumnLookup,0),FALSE),
  IF($C1251="309 LCR SummaryA",OneYearSCR,IF($C1251="309 LCR SummaryB",UltimateSCR,IF(VALUE(LEFT($A1251,3))=309,VLOOKUP(VALUE(MID($B1251,2,1)),_309_Table3,MATCH(MID($B1251,1,1),_309_Table3_ColumnLookup,0),FALSE)
+N("309"),
  IF(VALUE(LEFT($A1251,3))=310,VLOOKUP(VALUE(MID($B1251,2,1)),_310_Table3,MATCH(MID($B1251,1,1),_310_Table3_ColumnLookup,0),FALSE)
+N("310"),
  IF(AND(VALUE(LEFT($A1251,3))=311,LEN($I1251)=4),VLOOKUP($I1251,_311_Table3,MATCH($B1251,_311_Table3_ColumnLookup,0),FALSE),
  IF(AND(VALUE(LEFT($A1251,3))=311,OR($B1251="I2",$B1251="J2",$B1251="K2",$B1251="L2")),VLOOKUP('311'!$G$58,_311_Table3,MATCH(MID($B1251,1,1),_311_Table3_ColumnLookup,0),FALSE),
  IF(AND(VALUE(LEFT($A1251,3))=311,RIGHT($B1251,5)="Total"),VLOOKUP('311'!$G$59,_311_Table3,MATCH(MID($B1251,1,1),_311_Table3_ColumnLookup,0),FALSE),
  IF(VALUE(LEFT($A1251,3))=311,VLOOKUP(VALUE(MID($B1251,2,1)),_311_Table3,MATCH(MID($B1251,1,1),_311_Table3_ColumnLookup,0),FALSE)
+N("311"),
  IF(AND(VALUE(LEFT($A1251,3))=312,LEFT($G1251,10)="Unincepted",$B1251="G "),VLOOKUP(" ULO",_312_Table3,MATCH('312'!$N$16,_312_Table3_ColumnLookup,0),FALSE),
  IF(AND(VALUE(LEFT($A1251,3))=312,LEFT($G1251,10)="Unincepted",$B1251="O "),VLOOKUP(" ULO",_312_Table3,MATCH('312'!$V$16,_312_Table3_ColumnLookup,0),FALSE),
  IF(AND(VALUE(LEFT($A1251,3))=312,LEFT($G1251,10)="Unincepted",$B1251="Q "),VLOOKUP(" ULO",_312_Table3,MATCH('312'!$X$16,_312_Table3_ColumnLookup,0),FALSE),
  IF(AND(VALUE(LEFT($A1251,3))=312,LEFT($G1251,10)="Unincepted"),VLOOKUP(" ULO",_312_Table3,MATCH(LEFT($B1251,1),_312_Table3_ColumnLookup,0),FALSE),
  IF(AND(VALUE(LEFT($A1251,3))=312,LEFT($G1251,5)="Total",$B1251="G "),VLOOKUP('312'!$F$80,_312_Table3,MATCH('312'!$N$16,_312_Table3_ColumnLookup,0),FALSE),
  IF(AND(VALUE(LEFT($A1251,3))=312,LEFT($G1251,5)="Total",$B1251="O "),VLOOKUP('312'!$F$80,_312_Table3,MATCH('312'!$V$16,_312_Table3_ColumnLookup,0),FALSE),
  IF(AND(VALUE(LEFT($A1251,3))=312,LEFT($G1251,5)="Total",$B1251="Q "),VLOOKUP('312'!$F$80,_312_Table3,MATCH('312'!$X$16,_312_Table3_ColumnLookup,0),FALSE),
  IF(AND(VALUE(LEFT($A1251,3))=312,LEFT($G1251,5)="Total"),VLOOKUP('312'!$F$80,_312_Table3,MATCH(LEFT($B1251,1),_312_Table3_ColumnLookup,0),FALSE),
  IF(AND(VALUE(LEFT($A1251,3))=312,LEN($I1251)=4,$B1251="G"),VLOOKUP($I1251,_312_Table3,MATCH('312'!$N$16,_312_Table3_ColumnLookup,0),FALSE),
  IF(AND(VALUE(LEFT($A1251,3))=312,LEN($I1251)=4,$B1251="O"),VLOOKUP($I1251,_312_Table3,MATCH('312'!$V$16,_312_Table3_ColumnLookup,0),FALSE),
  IF(AND(VALUE(LEFT($A1251,3))=312,LEN($I1251)=4,$B1251="Q"),VLOOKUP($I1251,_312_Table3,MATCH('312'!$X$16,_312_Table3_ColumnLookup,0),FALSE),
  IF(AND(VALUE(LEFT($A1251,3))=312,LEN($I1251)=4),VLOOKUP($I1251,_312_Table3,MATCH(LEFT($B1251,1),_312_Table3_ColumnLookup,0),FALSE)
+N("312"),
  IF(VALUE(LEFT($A1251,3))=313,VLOOKUP(VALUE(MID($B1251,2,1)),_313_Table3,MATCH(MID($B1251,1,1),_313_Table3_ColumnLookup,0),FALSE)
+N("313"),
  IF(AND(VALUE(LEFT($A1251,3))=314,LEN($B1251)=3),VLOOKUP(VALUE(MID($B1251,2,2)),_314_Table3,MATCH(MID($B1251,1,1),_314_Table3_ColumnLookup,0),FALSE),
  IF(VALUE(LEFT($A1251,3))=314,VLOOKUP(VALUE(MID($B1251,2,1)),_314_Table3,MATCH(MID($B1251,1,1),_314_Table3_ColumnLookup,0),FALSE)
+N("314"),
""))))))))))))))))))))))))</f>
        <v>#N/A</v>
      </c>
      <c r="H1251" s="321" t="str">
        <f>IFERROR(
IF(ISERROR($D1251)=FALSE,$D1251,IF(ISERROR($E1251)=FALSE,$E1251,IF(ISERROR($F1251)=FALSE,$F1251
+N("012 checkboxes"),
IF(
IF(OR(LEFT($A1251,9)="Syndicate",LEFT($A1251,12)="NewSyndicate"),VLOOKUP($A1251,'012'!$J:$ZW,MATCH("Link to button",'012'!$J$1:$ZW$1,0),0)
+N("309 checkbox"),
IF($C1251="309 LCR Summary0",VLOOKUP("Notes990",'309'!$P:$ZZ,MATCH("Link to button",'309'!$P$1:$ZZ$1,0),0)
+N("313 checkboxes"),
IF($C1251="313 Financial Information0LcmVsScr",IF($C1251="309 LCR Summary0",VLOOKUP("LcmVsScr",'309'!$N:$ZZ,MATCH("Link to button",'309'!$N$1:$ZZ$1,0),0),
IF($C1251="313 Financial Information0LcrDocAttached",IF($C1251="309 LCR Summary0",VLOOKUP("LcrDocAttached",'309'!$N:$ZZ,MATCH("Link to button",'309'!$N$1:$ZZ$1,0),
0)))))))=1,TRUE,FALSE)
))),"")</f>
        <v/>
      </c>
    </row>
    <row r="1252" spans="1:8">
      <c r="A1252" s="237" t="e">
        <f>VLOOKUP($G1252,CSVLookups!$B:$R,MATCH(A$1,CSVLookups!$B$1:$R$1,0),FALSE)</f>
        <v>#N/A</v>
      </c>
      <c r="B1252" s="237" t="e">
        <f>VLOOKUP($G1252,CSVLookups!$B:$R,MATCH(B$1,CSVLookups!$B$1:$R$1,0),FALSE)</f>
        <v>#N/A</v>
      </c>
      <c r="C1252" s="238" t="e">
        <f t="shared" si="20"/>
        <v>#N/A</v>
      </c>
      <c r="D1252" s="238" t="e">
        <f>IF(AND(VALUE(LEFT($A1252,3))=309,LEN($B1252)=3),VLOOKUP(VALUE(MID($B1252,2,2)),_309_Table1,MATCH(MID($B1252,1,1),_309_Table1_ColumnLookup,0),FALSE),
  IF($C1252="309 LCR SummaryA",OneYearSCR,IF($C1252="309 LCR SummaryB",UltimateSCR,IF(VALUE(LEFT($A1252,3))=309,VLOOKUP(VALUE(MID($B1252,2,1)),_309_Table1,MATCH(MID($B1252,1,1),_309_Table1_ColumnLookup,0),FALSE)
+N("309"),
  IF(VALUE(LEFT($A1252,3))=310,VLOOKUP(VALUE(MID($B1252,2,1)),_310_Table1,MATCH(MID($B1252,1,1),_310_Table1_ColumnLookup,0),FALSE)
+N("310"),
  IF(AND(VALUE(LEFT($A1252,3))=311,LEN($I1252)=4),VLOOKUP($I1252,_311_Table1,MATCH($B1252,_311_Table1_ColumnLookup,0),FALSE),
  IF(AND(VALUE(LEFT($A1252,3))=311,OR($B1252="I2",$B1252="J2",$B1252="K2",$B1252="L2")),VLOOKUP('311'!$G$58,_311_Table1,MATCH(MID($B1252,1,1),_311_Table1_ColumnLookup,0),FALSE),
  IF(AND(VALUE(LEFT($A1252,3))=311,RIGHT($B1252,5)="Total"),VLOOKUP('311'!$G$59,_311_Table1,MATCH(MID($B1252,1,1),_311_Table1_ColumnLookup,0),FALSE),
  IF(VALUE(LEFT($A1252,3))=311,VLOOKUP(VALUE(MID($B1252,2,1)),_311_Table1,MATCH(MID($B1252,1,1),_311_Table1_ColumnLookup,0),FALSE)
+N("311"),
  IF(AND(VALUE(LEFT($A1252,3))=312,LEFT($G1252,10)="Unincepted",$B1252="G "),VLOOKUP(" ULO",_312_Table1,MATCH('312'!$N$16,_312_Table1_ColumnLookup,0),FALSE),
  IF(AND(VALUE(LEFT($A1252,3))=312,LEFT($G1252,10)="Unincepted",$B1252="O "),VLOOKUP(" ULO",_312_Table1,MATCH('312'!$V$16,_312_Table1_ColumnLookup,0),FALSE),
  IF(AND(VALUE(LEFT($A1252,3))=312,LEFT($G1252,10)="Unincepted",$B1252="Q "),VLOOKUP(" ULO",_312_Table1,MATCH('312'!$X$16,_312_Table1_ColumnLookup,0),FALSE),
  IF(AND(VALUE(LEFT($A1252,3))=312,LEFT($G1252,10)="Unincepted"),VLOOKUP(" ULO",_312_Table1,MATCH(LEFT($B1252,1),_312_Table1_ColumnLookup,0),FALSE),
  IF(AND(VALUE(LEFT($A1252,3))=312,LEFT($G1252,5)="Total",$B1252="G "),VLOOKUP('312'!$F$80,_312_Table1,MATCH('312'!$N$16,_312_Table1_ColumnLookup,0),FALSE),
  IF(AND(VALUE(LEFT($A1252,3))=312,LEFT($G1252,5)="Total",$B1252="O "),VLOOKUP('312'!$F$80,_312_Table1,MATCH('312'!$V$16,_312_Table1_ColumnLookup,0),FALSE),
  IF(AND(VALUE(LEFT($A1252,3))=312,LEFT($G1252,5)="Total",$B1252="Q "),VLOOKUP('312'!$F$80,_312_Table1,MATCH('312'!$X$16,_312_Table1_ColumnLookup,0),FALSE),
  IF(AND(VALUE(LEFT($A1252,3))=312,LEFT($G1252,5)="Total"),VLOOKUP('312'!$F$80,_312_Table1,MATCH(LEFT($B1252,1),_312_Table1_ColumnLookup,0),FALSE),
  IF(AND(VALUE(LEFT($A1252,3))=312,LEN($I1252)=4,$B1252="G"),VLOOKUP($I1252,_312_Table1,MATCH('312'!$N$16,_312_Table1_ColumnLookup,0),FALSE),
  IF(AND(VALUE(LEFT($A1252,3))=312,LEN($I1252)=4,$B1252="O"),VLOOKUP($I1252,_312_Table1,MATCH('312'!$V$16,_312_Table1_ColumnLookup,0),FALSE),
  IF(AND(VALUE(LEFT($A1252,3))=312,LEN($I1252)=4,$B1252="Q"),VLOOKUP($I1252,_312_Table1,MATCH('312'!$X$16,_312_Table1_ColumnLookup,0),FALSE),
  IF(AND(VALUE(LEFT($A1252,3))=312,LEN($I1252)=4),VLOOKUP($I1252,_312_Table1,MATCH(LEFT($B1252,1),_312_Table1_ColumnLookup,0),FALSE)
+N("312"),
  IF(VALUE(LEFT($A1252,3))=313,VLOOKUP(VALUE(MID($B1252,2,1)),_313_Table1,MATCH(MID($B1252,1,1),_313_Table1_ColumnLookup,0),FALSE)
+N("313"),
  IF(AND(VALUE(LEFT($A1252,3))=314,LEN($B1252)=3),VLOOKUP(VALUE(MID($B1252,2,2)),_314_Table1,MATCH(MID($B1252,1,1),_314_Table1_ColumnLookup,0),FALSE),
  IF(VALUE(LEFT($A1252,3))=314,VLOOKUP(VALUE(MID($B1252,2,1)),_314_Table1,MATCH(MID($B1252,1,1),_314_Table1_ColumnLookup,0),FALSE)
+N("314"),
""))))))))))))))))))))))))</f>
        <v>#N/A</v>
      </c>
      <c r="E1252" s="238" t="e">
        <f>IF(AND(VALUE(LEFT($A1252,3))=309,LEN($B1252)=3),VLOOKUP(VALUE(MID($B1252,2,2)),_309_Table2,MATCH(MID($B1252,1,1),_309_Table2_ColumnLookup,0),FALSE),
  IF($C1252="309 LCR SummaryA",OneYearSCR,IF($C1252="309 LCR SummaryB",UltimateSCR,IF(VALUE(LEFT($A1252,3))=309,VLOOKUP(VALUE(MID($B1252,2,1)),_309_Table2,MATCH(MID($B1252,1,1),_309_Table2_ColumnLookup,0),FALSE)
+N("309"),
  IF(VALUE(LEFT($A1252,3))=310,VLOOKUP(VALUE(MID($B1252,2,1)),_310_Table2,MATCH(MID($B1252,1,1),_310_Table2_ColumnLookup,0),FALSE)
+N("310"),
  IF(AND(VALUE(LEFT($A1252,3))=311,LEN($I1252)=4),VLOOKUP($I1252,_311_Table2,MATCH($B1252,_311_Table2_ColumnLookup,0),FALSE),
  IF(AND(VALUE(LEFT($A1252,3))=311,OR($B1252="I2",$B1252="J2",$B1252="K2",$B1252="L2")),VLOOKUP('311'!$G$58,_311_Table2,MATCH(MID($B1252,1,1),_311_Table2_ColumnLookup,0),FALSE),
  IF(AND(VALUE(LEFT($A1252,3))=311,RIGHT($B1252,5)="Total"),VLOOKUP('311'!$G$59,_311_Table2,MATCH(MID($B1252,1,1),_311_Table2_ColumnLookup,0),FALSE),
  IF(VALUE(LEFT($A1252,3))=311,VLOOKUP(VALUE(MID($B1252,2,1)),_311_Table2,MATCH(MID($B1252,1,1),_311_Table2_ColumnLookup,0),FALSE)
+N("311"),
  IF(AND(VALUE(LEFT($A1252,3))=312,LEFT($G1252,10)="Unincepted",$B1252="G "),VLOOKUP(" ULO",_312_Table2,MATCH('312'!$N$16,_312_Table2_ColumnLookup,0),FALSE),
  IF(AND(VALUE(LEFT($A1252,3))=312,LEFT($G1252,10)="Unincepted",$B1252="O "),VLOOKUP(" ULO",_312_Table2,MATCH('312'!$V$16,_312_Table2_ColumnLookup,0),FALSE),
  IF(AND(VALUE(LEFT($A1252,3))=312,LEFT($G1252,10)="Unincepted",$B1252="Q "),VLOOKUP(" ULO",_312_Table2,MATCH('312'!$X$16,_312_Table2_ColumnLookup,0),FALSE),
  IF(AND(VALUE(LEFT($A1252,3))=312,LEFT($G1252,10)="Unincepted"),VLOOKUP(" ULO",_312_Table2,MATCH(LEFT($B1252,1),_312_Table2_ColumnLookup,0),FALSE),
  IF(AND(VALUE(LEFT($A1252,3))=312,LEFT($G1252,5)="Total",$B1252="G "),VLOOKUP('312'!$F$80,_312_Table2,MATCH('312'!$N$16,_312_Table2_ColumnLookup,0),FALSE),
  IF(AND(VALUE(LEFT($A1252,3))=312,LEFT($G1252,5)="Total",$B1252="O "),VLOOKUP('312'!$F$80,_312_Table2,MATCH('312'!$V$16,_312_Table2_ColumnLookup,0),FALSE),
  IF(AND(VALUE(LEFT($A1252,3))=312,LEFT($G1252,5)="Total",$B1252="Q "),VLOOKUP('312'!$F$80,_312_Table2,MATCH('312'!$X$16,_312_Table2_ColumnLookup,0),FALSE),
  IF(AND(VALUE(LEFT($A1252,3))=312,LEFT($G1252,5)="Total"),VLOOKUP('312'!$F$80,_312_Table2,MATCH(LEFT($B1252,1),_312_Table2_ColumnLookup,0),FALSE),
  IF(AND(VALUE(LEFT($A1252,3))=312,LEN($I1252)=4,$B1252="G"),VLOOKUP($I1252,_312_Table2,MATCH('312'!$N$16,_312_Table2_ColumnLookup,0),FALSE),
  IF(AND(VALUE(LEFT($A1252,3))=312,LEN($I1252)=4,$B1252="O"),VLOOKUP($I1252,_312_Table2,MATCH('312'!$V$16,_312_Table2_ColumnLookup,0),FALSE),
  IF(AND(VALUE(LEFT($A1252,3))=312,LEN($I1252)=4,$B1252="Q"),VLOOKUP($I1252,_312_Table2,MATCH('312'!$X$16,_312_Table2_ColumnLookup,0),FALSE),
  IF(AND(VALUE(LEFT($A1252,3))=312,LEN($I1252)=4),VLOOKUP($I1252,_312_Table2,MATCH(LEFT($B1252,1),_312_Table2_ColumnLookup,0),FALSE)
+N("312"),
  IF(VALUE(LEFT($A1252,3))=313,VLOOKUP(VALUE(MID($B1252,2,1)),_313_Table2,MATCH(MID($B1252,1,1),_313_Table2_ColumnLookup,0),FALSE)
+N("313"),
  IF(AND(VALUE(LEFT($A1252,3))=314,LEN($B1252)=3),VLOOKUP(VALUE(MID($B1252,2,2)),_314_Table2,MATCH(MID($B1252,1,1),_314_Table2_ColumnLookup,0),FALSE),
  IF(VALUE(LEFT($A1252,3))=314,VLOOKUP(VALUE(MID($B1252,2,1)),_314_Table2,MATCH(MID($B1252,1,1),_314_Table2_ColumnLookup,0),FALSE)
+N("314"),
""))))))))))))))))))))))))</f>
        <v>#N/A</v>
      </c>
      <c r="F1252" s="238" t="e">
        <f>IF(AND(VALUE(LEFT($A1252,3))=309,LEN($B1252)=3),VLOOKUP(VALUE(MID($B1252,2,2)),_309_Table3,MATCH(MID($B1252,1,1),_309_Table3_ColumnLookup,0),FALSE),
  IF($C1252="309 LCR SummaryA",OneYearSCR,IF($C1252="309 LCR SummaryB",UltimateSCR,IF(VALUE(LEFT($A1252,3))=309,VLOOKUP(VALUE(MID($B1252,2,1)),_309_Table3,MATCH(MID($B1252,1,1),_309_Table3_ColumnLookup,0),FALSE)
+N("309"),
  IF(VALUE(LEFT($A1252,3))=310,VLOOKUP(VALUE(MID($B1252,2,1)),_310_Table3,MATCH(MID($B1252,1,1),_310_Table3_ColumnLookup,0),FALSE)
+N("310"),
  IF(AND(VALUE(LEFT($A1252,3))=311,LEN($I1252)=4),VLOOKUP($I1252,_311_Table3,MATCH($B1252,_311_Table3_ColumnLookup,0),FALSE),
  IF(AND(VALUE(LEFT($A1252,3))=311,OR($B1252="I2",$B1252="J2",$B1252="K2",$B1252="L2")),VLOOKUP('311'!$G$58,_311_Table3,MATCH(MID($B1252,1,1),_311_Table3_ColumnLookup,0),FALSE),
  IF(AND(VALUE(LEFT($A1252,3))=311,RIGHT($B1252,5)="Total"),VLOOKUP('311'!$G$59,_311_Table3,MATCH(MID($B1252,1,1),_311_Table3_ColumnLookup,0),FALSE),
  IF(VALUE(LEFT($A1252,3))=311,VLOOKUP(VALUE(MID($B1252,2,1)),_311_Table3,MATCH(MID($B1252,1,1),_311_Table3_ColumnLookup,0),FALSE)
+N("311"),
  IF(AND(VALUE(LEFT($A1252,3))=312,LEFT($G1252,10)="Unincepted",$B1252="G "),VLOOKUP(" ULO",_312_Table3,MATCH('312'!$N$16,_312_Table3_ColumnLookup,0),FALSE),
  IF(AND(VALUE(LEFT($A1252,3))=312,LEFT($G1252,10)="Unincepted",$B1252="O "),VLOOKUP(" ULO",_312_Table3,MATCH('312'!$V$16,_312_Table3_ColumnLookup,0),FALSE),
  IF(AND(VALUE(LEFT($A1252,3))=312,LEFT($G1252,10)="Unincepted",$B1252="Q "),VLOOKUP(" ULO",_312_Table3,MATCH('312'!$X$16,_312_Table3_ColumnLookup,0),FALSE),
  IF(AND(VALUE(LEFT($A1252,3))=312,LEFT($G1252,10)="Unincepted"),VLOOKUP(" ULO",_312_Table3,MATCH(LEFT($B1252,1),_312_Table3_ColumnLookup,0),FALSE),
  IF(AND(VALUE(LEFT($A1252,3))=312,LEFT($G1252,5)="Total",$B1252="G "),VLOOKUP('312'!$F$80,_312_Table3,MATCH('312'!$N$16,_312_Table3_ColumnLookup,0),FALSE),
  IF(AND(VALUE(LEFT($A1252,3))=312,LEFT($G1252,5)="Total",$B1252="O "),VLOOKUP('312'!$F$80,_312_Table3,MATCH('312'!$V$16,_312_Table3_ColumnLookup,0),FALSE),
  IF(AND(VALUE(LEFT($A1252,3))=312,LEFT($G1252,5)="Total",$B1252="Q "),VLOOKUP('312'!$F$80,_312_Table3,MATCH('312'!$X$16,_312_Table3_ColumnLookup,0),FALSE),
  IF(AND(VALUE(LEFT($A1252,3))=312,LEFT($G1252,5)="Total"),VLOOKUP('312'!$F$80,_312_Table3,MATCH(LEFT($B1252,1),_312_Table3_ColumnLookup,0),FALSE),
  IF(AND(VALUE(LEFT($A1252,3))=312,LEN($I1252)=4,$B1252="G"),VLOOKUP($I1252,_312_Table3,MATCH('312'!$N$16,_312_Table3_ColumnLookup,0),FALSE),
  IF(AND(VALUE(LEFT($A1252,3))=312,LEN($I1252)=4,$B1252="O"),VLOOKUP($I1252,_312_Table3,MATCH('312'!$V$16,_312_Table3_ColumnLookup,0),FALSE),
  IF(AND(VALUE(LEFT($A1252,3))=312,LEN($I1252)=4,$B1252="Q"),VLOOKUP($I1252,_312_Table3,MATCH('312'!$X$16,_312_Table3_ColumnLookup,0),FALSE),
  IF(AND(VALUE(LEFT($A1252,3))=312,LEN($I1252)=4),VLOOKUP($I1252,_312_Table3,MATCH(LEFT($B1252,1),_312_Table3_ColumnLookup,0),FALSE)
+N("312"),
  IF(VALUE(LEFT($A1252,3))=313,VLOOKUP(VALUE(MID($B1252,2,1)),_313_Table3,MATCH(MID($B1252,1,1),_313_Table3_ColumnLookup,0),FALSE)
+N("313"),
  IF(AND(VALUE(LEFT($A1252,3))=314,LEN($B1252)=3),VLOOKUP(VALUE(MID($B1252,2,2)),_314_Table3,MATCH(MID($B1252,1,1),_314_Table3_ColumnLookup,0),FALSE),
  IF(VALUE(LEFT($A1252,3))=314,VLOOKUP(VALUE(MID($B1252,2,1)),_314_Table3,MATCH(MID($B1252,1,1),_314_Table3_ColumnLookup,0),FALSE)
+N("314"),
""))))))))))))))))))))))))</f>
        <v>#N/A</v>
      </c>
      <c r="H1252" s="321" t="str">
        <f>IFERROR(
IF(ISERROR($D1252)=FALSE,$D1252,IF(ISERROR($E1252)=FALSE,$E1252,IF(ISERROR($F1252)=FALSE,$F1252
+N("012 checkboxes"),
IF(
IF(OR(LEFT($A1252,9)="Syndicate",LEFT($A1252,12)="NewSyndicate"),VLOOKUP($A1252,'012'!$J:$ZW,MATCH("Link to button",'012'!$J$1:$ZW$1,0),0)
+N("309 checkbox"),
IF($C1252="309 LCR Summary0",VLOOKUP("Notes990",'309'!$P:$ZZ,MATCH("Link to button",'309'!$P$1:$ZZ$1,0),0)
+N("313 checkboxes"),
IF($C1252="313 Financial Information0LcmVsScr",IF($C1252="309 LCR Summary0",VLOOKUP("LcmVsScr",'309'!$N:$ZZ,MATCH("Link to button",'309'!$N$1:$ZZ$1,0),0),
IF($C1252="313 Financial Information0LcrDocAttached",IF($C1252="309 LCR Summary0",VLOOKUP("LcrDocAttached",'309'!$N:$ZZ,MATCH("Link to button",'309'!$N$1:$ZZ$1,0),
0)))))))=1,TRUE,FALSE)
))),"")</f>
        <v/>
      </c>
    </row>
    <row r="1253" spans="1:8">
      <c r="A1253" s="237" t="e">
        <f>VLOOKUP($G1253,CSVLookups!$B:$R,MATCH(A$1,CSVLookups!$B$1:$R$1,0),FALSE)</f>
        <v>#N/A</v>
      </c>
      <c r="B1253" s="237" t="e">
        <f>VLOOKUP($G1253,CSVLookups!$B:$R,MATCH(B$1,CSVLookups!$B$1:$R$1,0),FALSE)</f>
        <v>#N/A</v>
      </c>
      <c r="C1253" s="238" t="e">
        <f t="shared" si="20"/>
        <v>#N/A</v>
      </c>
      <c r="D1253" s="238" t="e">
        <f>IF(AND(VALUE(LEFT($A1253,3))=309,LEN($B1253)=3),VLOOKUP(VALUE(MID($B1253,2,2)),_309_Table1,MATCH(MID($B1253,1,1),_309_Table1_ColumnLookup,0),FALSE),
  IF($C1253="309 LCR SummaryA",OneYearSCR,IF($C1253="309 LCR SummaryB",UltimateSCR,IF(VALUE(LEFT($A1253,3))=309,VLOOKUP(VALUE(MID($B1253,2,1)),_309_Table1,MATCH(MID($B1253,1,1),_309_Table1_ColumnLookup,0),FALSE)
+N("309"),
  IF(VALUE(LEFT($A1253,3))=310,VLOOKUP(VALUE(MID($B1253,2,1)),_310_Table1,MATCH(MID($B1253,1,1),_310_Table1_ColumnLookup,0),FALSE)
+N("310"),
  IF(AND(VALUE(LEFT($A1253,3))=311,LEN($I1253)=4),VLOOKUP($I1253,_311_Table1,MATCH($B1253,_311_Table1_ColumnLookup,0),FALSE),
  IF(AND(VALUE(LEFT($A1253,3))=311,OR($B1253="I2",$B1253="J2",$B1253="K2",$B1253="L2")),VLOOKUP('311'!$G$58,_311_Table1,MATCH(MID($B1253,1,1),_311_Table1_ColumnLookup,0),FALSE),
  IF(AND(VALUE(LEFT($A1253,3))=311,RIGHT($B1253,5)="Total"),VLOOKUP('311'!$G$59,_311_Table1,MATCH(MID($B1253,1,1),_311_Table1_ColumnLookup,0),FALSE),
  IF(VALUE(LEFT($A1253,3))=311,VLOOKUP(VALUE(MID($B1253,2,1)),_311_Table1,MATCH(MID($B1253,1,1),_311_Table1_ColumnLookup,0),FALSE)
+N("311"),
  IF(AND(VALUE(LEFT($A1253,3))=312,LEFT($G1253,10)="Unincepted",$B1253="G "),VLOOKUP(" ULO",_312_Table1,MATCH('312'!$N$16,_312_Table1_ColumnLookup,0),FALSE),
  IF(AND(VALUE(LEFT($A1253,3))=312,LEFT($G1253,10)="Unincepted",$B1253="O "),VLOOKUP(" ULO",_312_Table1,MATCH('312'!$V$16,_312_Table1_ColumnLookup,0),FALSE),
  IF(AND(VALUE(LEFT($A1253,3))=312,LEFT($G1253,10)="Unincepted",$B1253="Q "),VLOOKUP(" ULO",_312_Table1,MATCH('312'!$X$16,_312_Table1_ColumnLookup,0),FALSE),
  IF(AND(VALUE(LEFT($A1253,3))=312,LEFT($G1253,10)="Unincepted"),VLOOKUP(" ULO",_312_Table1,MATCH(LEFT($B1253,1),_312_Table1_ColumnLookup,0),FALSE),
  IF(AND(VALUE(LEFT($A1253,3))=312,LEFT($G1253,5)="Total",$B1253="G "),VLOOKUP('312'!$F$80,_312_Table1,MATCH('312'!$N$16,_312_Table1_ColumnLookup,0),FALSE),
  IF(AND(VALUE(LEFT($A1253,3))=312,LEFT($G1253,5)="Total",$B1253="O "),VLOOKUP('312'!$F$80,_312_Table1,MATCH('312'!$V$16,_312_Table1_ColumnLookup,0),FALSE),
  IF(AND(VALUE(LEFT($A1253,3))=312,LEFT($G1253,5)="Total",$B1253="Q "),VLOOKUP('312'!$F$80,_312_Table1,MATCH('312'!$X$16,_312_Table1_ColumnLookup,0),FALSE),
  IF(AND(VALUE(LEFT($A1253,3))=312,LEFT($G1253,5)="Total"),VLOOKUP('312'!$F$80,_312_Table1,MATCH(LEFT($B1253,1),_312_Table1_ColumnLookup,0),FALSE),
  IF(AND(VALUE(LEFT($A1253,3))=312,LEN($I1253)=4,$B1253="G"),VLOOKUP($I1253,_312_Table1,MATCH('312'!$N$16,_312_Table1_ColumnLookup,0),FALSE),
  IF(AND(VALUE(LEFT($A1253,3))=312,LEN($I1253)=4,$B1253="O"),VLOOKUP($I1253,_312_Table1,MATCH('312'!$V$16,_312_Table1_ColumnLookup,0),FALSE),
  IF(AND(VALUE(LEFT($A1253,3))=312,LEN($I1253)=4,$B1253="Q"),VLOOKUP($I1253,_312_Table1,MATCH('312'!$X$16,_312_Table1_ColumnLookup,0),FALSE),
  IF(AND(VALUE(LEFT($A1253,3))=312,LEN($I1253)=4),VLOOKUP($I1253,_312_Table1,MATCH(LEFT($B1253,1),_312_Table1_ColumnLookup,0),FALSE)
+N("312"),
  IF(VALUE(LEFT($A1253,3))=313,VLOOKUP(VALUE(MID($B1253,2,1)),_313_Table1,MATCH(MID($B1253,1,1),_313_Table1_ColumnLookup,0),FALSE)
+N("313"),
  IF(AND(VALUE(LEFT($A1253,3))=314,LEN($B1253)=3),VLOOKUP(VALUE(MID($B1253,2,2)),_314_Table1,MATCH(MID($B1253,1,1),_314_Table1_ColumnLookup,0),FALSE),
  IF(VALUE(LEFT($A1253,3))=314,VLOOKUP(VALUE(MID($B1253,2,1)),_314_Table1,MATCH(MID($B1253,1,1),_314_Table1_ColumnLookup,0),FALSE)
+N("314"),
""))))))))))))))))))))))))</f>
        <v>#N/A</v>
      </c>
      <c r="E1253" s="238" t="e">
        <f>IF(AND(VALUE(LEFT($A1253,3))=309,LEN($B1253)=3),VLOOKUP(VALUE(MID($B1253,2,2)),_309_Table2,MATCH(MID($B1253,1,1),_309_Table2_ColumnLookup,0),FALSE),
  IF($C1253="309 LCR SummaryA",OneYearSCR,IF($C1253="309 LCR SummaryB",UltimateSCR,IF(VALUE(LEFT($A1253,3))=309,VLOOKUP(VALUE(MID($B1253,2,1)),_309_Table2,MATCH(MID($B1253,1,1),_309_Table2_ColumnLookup,0),FALSE)
+N("309"),
  IF(VALUE(LEFT($A1253,3))=310,VLOOKUP(VALUE(MID($B1253,2,1)),_310_Table2,MATCH(MID($B1253,1,1),_310_Table2_ColumnLookup,0),FALSE)
+N("310"),
  IF(AND(VALUE(LEFT($A1253,3))=311,LEN($I1253)=4),VLOOKUP($I1253,_311_Table2,MATCH($B1253,_311_Table2_ColumnLookup,0),FALSE),
  IF(AND(VALUE(LEFT($A1253,3))=311,OR($B1253="I2",$B1253="J2",$B1253="K2",$B1253="L2")),VLOOKUP('311'!$G$58,_311_Table2,MATCH(MID($B1253,1,1),_311_Table2_ColumnLookup,0),FALSE),
  IF(AND(VALUE(LEFT($A1253,3))=311,RIGHT($B1253,5)="Total"),VLOOKUP('311'!$G$59,_311_Table2,MATCH(MID($B1253,1,1),_311_Table2_ColumnLookup,0),FALSE),
  IF(VALUE(LEFT($A1253,3))=311,VLOOKUP(VALUE(MID($B1253,2,1)),_311_Table2,MATCH(MID($B1253,1,1),_311_Table2_ColumnLookup,0),FALSE)
+N("311"),
  IF(AND(VALUE(LEFT($A1253,3))=312,LEFT($G1253,10)="Unincepted",$B1253="G "),VLOOKUP(" ULO",_312_Table2,MATCH('312'!$N$16,_312_Table2_ColumnLookup,0),FALSE),
  IF(AND(VALUE(LEFT($A1253,3))=312,LEFT($G1253,10)="Unincepted",$B1253="O "),VLOOKUP(" ULO",_312_Table2,MATCH('312'!$V$16,_312_Table2_ColumnLookup,0),FALSE),
  IF(AND(VALUE(LEFT($A1253,3))=312,LEFT($G1253,10)="Unincepted",$B1253="Q "),VLOOKUP(" ULO",_312_Table2,MATCH('312'!$X$16,_312_Table2_ColumnLookup,0),FALSE),
  IF(AND(VALUE(LEFT($A1253,3))=312,LEFT($G1253,10)="Unincepted"),VLOOKUP(" ULO",_312_Table2,MATCH(LEFT($B1253,1),_312_Table2_ColumnLookup,0),FALSE),
  IF(AND(VALUE(LEFT($A1253,3))=312,LEFT($G1253,5)="Total",$B1253="G "),VLOOKUP('312'!$F$80,_312_Table2,MATCH('312'!$N$16,_312_Table2_ColumnLookup,0),FALSE),
  IF(AND(VALUE(LEFT($A1253,3))=312,LEFT($G1253,5)="Total",$B1253="O "),VLOOKUP('312'!$F$80,_312_Table2,MATCH('312'!$V$16,_312_Table2_ColumnLookup,0),FALSE),
  IF(AND(VALUE(LEFT($A1253,3))=312,LEFT($G1253,5)="Total",$B1253="Q "),VLOOKUP('312'!$F$80,_312_Table2,MATCH('312'!$X$16,_312_Table2_ColumnLookup,0),FALSE),
  IF(AND(VALUE(LEFT($A1253,3))=312,LEFT($G1253,5)="Total"),VLOOKUP('312'!$F$80,_312_Table2,MATCH(LEFT($B1253,1),_312_Table2_ColumnLookup,0),FALSE),
  IF(AND(VALUE(LEFT($A1253,3))=312,LEN($I1253)=4,$B1253="G"),VLOOKUP($I1253,_312_Table2,MATCH('312'!$N$16,_312_Table2_ColumnLookup,0),FALSE),
  IF(AND(VALUE(LEFT($A1253,3))=312,LEN($I1253)=4,$B1253="O"),VLOOKUP($I1253,_312_Table2,MATCH('312'!$V$16,_312_Table2_ColumnLookup,0),FALSE),
  IF(AND(VALUE(LEFT($A1253,3))=312,LEN($I1253)=4,$B1253="Q"),VLOOKUP($I1253,_312_Table2,MATCH('312'!$X$16,_312_Table2_ColumnLookup,0),FALSE),
  IF(AND(VALUE(LEFT($A1253,3))=312,LEN($I1253)=4),VLOOKUP($I1253,_312_Table2,MATCH(LEFT($B1253,1),_312_Table2_ColumnLookup,0),FALSE)
+N("312"),
  IF(VALUE(LEFT($A1253,3))=313,VLOOKUP(VALUE(MID($B1253,2,1)),_313_Table2,MATCH(MID($B1253,1,1),_313_Table2_ColumnLookup,0),FALSE)
+N("313"),
  IF(AND(VALUE(LEFT($A1253,3))=314,LEN($B1253)=3),VLOOKUP(VALUE(MID($B1253,2,2)),_314_Table2,MATCH(MID($B1253,1,1),_314_Table2_ColumnLookup,0),FALSE),
  IF(VALUE(LEFT($A1253,3))=314,VLOOKUP(VALUE(MID($B1253,2,1)),_314_Table2,MATCH(MID($B1253,1,1),_314_Table2_ColumnLookup,0),FALSE)
+N("314"),
""))))))))))))))))))))))))</f>
        <v>#N/A</v>
      </c>
      <c r="F1253" s="238" t="e">
        <f>IF(AND(VALUE(LEFT($A1253,3))=309,LEN($B1253)=3),VLOOKUP(VALUE(MID($B1253,2,2)),_309_Table3,MATCH(MID($B1253,1,1),_309_Table3_ColumnLookup,0),FALSE),
  IF($C1253="309 LCR SummaryA",OneYearSCR,IF($C1253="309 LCR SummaryB",UltimateSCR,IF(VALUE(LEFT($A1253,3))=309,VLOOKUP(VALUE(MID($B1253,2,1)),_309_Table3,MATCH(MID($B1253,1,1),_309_Table3_ColumnLookup,0),FALSE)
+N("309"),
  IF(VALUE(LEFT($A1253,3))=310,VLOOKUP(VALUE(MID($B1253,2,1)),_310_Table3,MATCH(MID($B1253,1,1),_310_Table3_ColumnLookup,0),FALSE)
+N("310"),
  IF(AND(VALUE(LEFT($A1253,3))=311,LEN($I1253)=4),VLOOKUP($I1253,_311_Table3,MATCH($B1253,_311_Table3_ColumnLookup,0),FALSE),
  IF(AND(VALUE(LEFT($A1253,3))=311,OR($B1253="I2",$B1253="J2",$B1253="K2",$B1253="L2")),VLOOKUP('311'!$G$58,_311_Table3,MATCH(MID($B1253,1,1),_311_Table3_ColumnLookup,0),FALSE),
  IF(AND(VALUE(LEFT($A1253,3))=311,RIGHT($B1253,5)="Total"),VLOOKUP('311'!$G$59,_311_Table3,MATCH(MID($B1253,1,1),_311_Table3_ColumnLookup,0),FALSE),
  IF(VALUE(LEFT($A1253,3))=311,VLOOKUP(VALUE(MID($B1253,2,1)),_311_Table3,MATCH(MID($B1253,1,1),_311_Table3_ColumnLookup,0),FALSE)
+N("311"),
  IF(AND(VALUE(LEFT($A1253,3))=312,LEFT($G1253,10)="Unincepted",$B1253="G "),VLOOKUP(" ULO",_312_Table3,MATCH('312'!$N$16,_312_Table3_ColumnLookup,0),FALSE),
  IF(AND(VALUE(LEFT($A1253,3))=312,LEFT($G1253,10)="Unincepted",$B1253="O "),VLOOKUP(" ULO",_312_Table3,MATCH('312'!$V$16,_312_Table3_ColumnLookup,0),FALSE),
  IF(AND(VALUE(LEFT($A1253,3))=312,LEFT($G1253,10)="Unincepted",$B1253="Q "),VLOOKUP(" ULO",_312_Table3,MATCH('312'!$X$16,_312_Table3_ColumnLookup,0),FALSE),
  IF(AND(VALUE(LEFT($A1253,3))=312,LEFT($G1253,10)="Unincepted"),VLOOKUP(" ULO",_312_Table3,MATCH(LEFT($B1253,1),_312_Table3_ColumnLookup,0),FALSE),
  IF(AND(VALUE(LEFT($A1253,3))=312,LEFT($G1253,5)="Total",$B1253="G "),VLOOKUP('312'!$F$80,_312_Table3,MATCH('312'!$N$16,_312_Table3_ColumnLookup,0),FALSE),
  IF(AND(VALUE(LEFT($A1253,3))=312,LEFT($G1253,5)="Total",$B1253="O "),VLOOKUP('312'!$F$80,_312_Table3,MATCH('312'!$V$16,_312_Table3_ColumnLookup,0),FALSE),
  IF(AND(VALUE(LEFT($A1253,3))=312,LEFT($G1253,5)="Total",$B1253="Q "),VLOOKUP('312'!$F$80,_312_Table3,MATCH('312'!$X$16,_312_Table3_ColumnLookup,0),FALSE),
  IF(AND(VALUE(LEFT($A1253,3))=312,LEFT($G1253,5)="Total"),VLOOKUP('312'!$F$80,_312_Table3,MATCH(LEFT($B1253,1),_312_Table3_ColumnLookup,0),FALSE),
  IF(AND(VALUE(LEFT($A1253,3))=312,LEN($I1253)=4,$B1253="G"),VLOOKUP($I1253,_312_Table3,MATCH('312'!$N$16,_312_Table3_ColumnLookup,0),FALSE),
  IF(AND(VALUE(LEFT($A1253,3))=312,LEN($I1253)=4,$B1253="O"),VLOOKUP($I1253,_312_Table3,MATCH('312'!$V$16,_312_Table3_ColumnLookup,0),FALSE),
  IF(AND(VALUE(LEFT($A1253,3))=312,LEN($I1253)=4,$B1253="Q"),VLOOKUP($I1253,_312_Table3,MATCH('312'!$X$16,_312_Table3_ColumnLookup,0),FALSE),
  IF(AND(VALUE(LEFT($A1253,3))=312,LEN($I1253)=4),VLOOKUP($I1253,_312_Table3,MATCH(LEFT($B1253,1),_312_Table3_ColumnLookup,0),FALSE)
+N("312"),
  IF(VALUE(LEFT($A1253,3))=313,VLOOKUP(VALUE(MID($B1253,2,1)),_313_Table3,MATCH(MID($B1253,1,1),_313_Table3_ColumnLookup,0),FALSE)
+N("313"),
  IF(AND(VALUE(LEFT($A1253,3))=314,LEN($B1253)=3),VLOOKUP(VALUE(MID($B1253,2,2)),_314_Table3,MATCH(MID($B1253,1,1),_314_Table3_ColumnLookup,0),FALSE),
  IF(VALUE(LEFT($A1253,3))=314,VLOOKUP(VALUE(MID($B1253,2,1)),_314_Table3,MATCH(MID($B1253,1,1),_314_Table3_ColumnLookup,0),FALSE)
+N("314"),
""))))))))))))))))))))))))</f>
        <v>#N/A</v>
      </c>
      <c r="H1253" s="321" t="str">
        <f>IFERROR(
IF(ISERROR($D1253)=FALSE,$D1253,IF(ISERROR($E1253)=FALSE,$E1253,IF(ISERROR($F1253)=FALSE,$F1253
+N("012 checkboxes"),
IF(
IF(OR(LEFT($A1253,9)="Syndicate",LEFT($A1253,12)="NewSyndicate"),VLOOKUP($A1253,'012'!$J:$ZW,MATCH("Link to button",'012'!$J$1:$ZW$1,0),0)
+N("309 checkbox"),
IF($C1253="309 LCR Summary0",VLOOKUP("Notes990",'309'!$P:$ZZ,MATCH("Link to button",'309'!$P$1:$ZZ$1,0),0)
+N("313 checkboxes"),
IF($C1253="313 Financial Information0LcmVsScr",IF($C1253="309 LCR Summary0",VLOOKUP("LcmVsScr",'309'!$N:$ZZ,MATCH("Link to button",'309'!$N$1:$ZZ$1,0),0),
IF($C1253="313 Financial Information0LcrDocAttached",IF($C1253="309 LCR Summary0",VLOOKUP("LcrDocAttached",'309'!$N:$ZZ,MATCH("Link to button",'309'!$N$1:$ZZ$1,0),
0)))))))=1,TRUE,FALSE)
))),"")</f>
        <v/>
      </c>
    </row>
    <row r="1254" spans="1:8">
      <c r="A1254" s="237" t="e">
        <f>VLOOKUP($G1254,CSVLookups!$B:$R,MATCH(A$1,CSVLookups!$B$1:$R$1,0),FALSE)</f>
        <v>#N/A</v>
      </c>
      <c r="B1254" s="237" t="e">
        <f>VLOOKUP($G1254,CSVLookups!$B:$R,MATCH(B$1,CSVLookups!$B$1:$R$1,0),FALSE)</f>
        <v>#N/A</v>
      </c>
      <c r="C1254" s="238" t="e">
        <f t="shared" si="20"/>
        <v>#N/A</v>
      </c>
      <c r="D1254" s="238" t="e">
        <f>IF(AND(VALUE(LEFT($A1254,3))=309,LEN($B1254)=3),VLOOKUP(VALUE(MID($B1254,2,2)),_309_Table1,MATCH(MID($B1254,1,1),_309_Table1_ColumnLookup,0),FALSE),
  IF($C1254="309 LCR SummaryA",OneYearSCR,IF($C1254="309 LCR SummaryB",UltimateSCR,IF(VALUE(LEFT($A1254,3))=309,VLOOKUP(VALUE(MID($B1254,2,1)),_309_Table1,MATCH(MID($B1254,1,1),_309_Table1_ColumnLookup,0),FALSE)
+N("309"),
  IF(VALUE(LEFT($A1254,3))=310,VLOOKUP(VALUE(MID($B1254,2,1)),_310_Table1,MATCH(MID($B1254,1,1),_310_Table1_ColumnLookup,0),FALSE)
+N("310"),
  IF(AND(VALUE(LEFT($A1254,3))=311,LEN($I1254)=4),VLOOKUP($I1254,_311_Table1,MATCH($B1254,_311_Table1_ColumnLookup,0),FALSE),
  IF(AND(VALUE(LEFT($A1254,3))=311,OR($B1254="I2",$B1254="J2",$B1254="K2",$B1254="L2")),VLOOKUP('311'!$G$58,_311_Table1,MATCH(MID($B1254,1,1),_311_Table1_ColumnLookup,0),FALSE),
  IF(AND(VALUE(LEFT($A1254,3))=311,RIGHT($B1254,5)="Total"),VLOOKUP('311'!$G$59,_311_Table1,MATCH(MID($B1254,1,1),_311_Table1_ColumnLookup,0),FALSE),
  IF(VALUE(LEFT($A1254,3))=311,VLOOKUP(VALUE(MID($B1254,2,1)),_311_Table1,MATCH(MID($B1254,1,1),_311_Table1_ColumnLookup,0),FALSE)
+N("311"),
  IF(AND(VALUE(LEFT($A1254,3))=312,LEFT($G1254,10)="Unincepted",$B1254="G "),VLOOKUP(" ULO",_312_Table1,MATCH('312'!$N$16,_312_Table1_ColumnLookup,0),FALSE),
  IF(AND(VALUE(LEFT($A1254,3))=312,LEFT($G1254,10)="Unincepted",$B1254="O "),VLOOKUP(" ULO",_312_Table1,MATCH('312'!$V$16,_312_Table1_ColumnLookup,0),FALSE),
  IF(AND(VALUE(LEFT($A1254,3))=312,LEFT($G1254,10)="Unincepted",$B1254="Q "),VLOOKUP(" ULO",_312_Table1,MATCH('312'!$X$16,_312_Table1_ColumnLookup,0),FALSE),
  IF(AND(VALUE(LEFT($A1254,3))=312,LEFT($G1254,10)="Unincepted"),VLOOKUP(" ULO",_312_Table1,MATCH(LEFT($B1254,1),_312_Table1_ColumnLookup,0),FALSE),
  IF(AND(VALUE(LEFT($A1254,3))=312,LEFT($G1254,5)="Total",$B1254="G "),VLOOKUP('312'!$F$80,_312_Table1,MATCH('312'!$N$16,_312_Table1_ColumnLookup,0),FALSE),
  IF(AND(VALUE(LEFT($A1254,3))=312,LEFT($G1254,5)="Total",$B1254="O "),VLOOKUP('312'!$F$80,_312_Table1,MATCH('312'!$V$16,_312_Table1_ColumnLookup,0),FALSE),
  IF(AND(VALUE(LEFT($A1254,3))=312,LEFT($G1254,5)="Total",$B1254="Q "),VLOOKUP('312'!$F$80,_312_Table1,MATCH('312'!$X$16,_312_Table1_ColumnLookup,0),FALSE),
  IF(AND(VALUE(LEFT($A1254,3))=312,LEFT($G1254,5)="Total"),VLOOKUP('312'!$F$80,_312_Table1,MATCH(LEFT($B1254,1),_312_Table1_ColumnLookup,0),FALSE),
  IF(AND(VALUE(LEFT($A1254,3))=312,LEN($I1254)=4,$B1254="G"),VLOOKUP($I1254,_312_Table1,MATCH('312'!$N$16,_312_Table1_ColumnLookup,0),FALSE),
  IF(AND(VALUE(LEFT($A1254,3))=312,LEN($I1254)=4,$B1254="O"),VLOOKUP($I1254,_312_Table1,MATCH('312'!$V$16,_312_Table1_ColumnLookup,0),FALSE),
  IF(AND(VALUE(LEFT($A1254,3))=312,LEN($I1254)=4,$B1254="Q"),VLOOKUP($I1254,_312_Table1,MATCH('312'!$X$16,_312_Table1_ColumnLookup,0),FALSE),
  IF(AND(VALUE(LEFT($A1254,3))=312,LEN($I1254)=4),VLOOKUP($I1254,_312_Table1,MATCH(LEFT($B1254,1),_312_Table1_ColumnLookup,0),FALSE)
+N("312"),
  IF(VALUE(LEFT($A1254,3))=313,VLOOKUP(VALUE(MID($B1254,2,1)),_313_Table1,MATCH(MID($B1254,1,1),_313_Table1_ColumnLookup,0),FALSE)
+N("313"),
  IF(AND(VALUE(LEFT($A1254,3))=314,LEN($B1254)=3),VLOOKUP(VALUE(MID($B1254,2,2)),_314_Table1,MATCH(MID($B1254,1,1),_314_Table1_ColumnLookup,0),FALSE),
  IF(VALUE(LEFT($A1254,3))=314,VLOOKUP(VALUE(MID($B1254,2,1)),_314_Table1,MATCH(MID($B1254,1,1),_314_Table1_ColumnLookup,0),FALSE)
+N("314"),
""))))))))))))))))))))))))</f>
        <v>#N/A</v>
      </c>
      <c r="E1254" s="238" t="e">
        <f>IF(AND(VALUE(LEFT($A1254,3))=309,LEN($B1254)=3),VLOOKUP(VALUE(MID($B1254,2,2)),_309_Table2,MATCH(MID($B1254,1,1),_309_Table2_ColumnLookup,0),FALSE),
  IF($C1254="309 LCR SummaryA",OneYearSCR,IF($C1254="309 LCR SummaryB",UltimateSCR,IF(VALUE(LEFT($A1254,3))=309,VLOOKUP(VALUE(MID($B1254,2,1)),_309_Table2,MATCH(MID($B1254,1,1),_309_Table2_ColumnLookup,0),FALSE)
+N("309"),
  IF(VALUE(LEFT($A1254,3))=310,VLOOKUP(VALUE(MID($B1254,2,1)),_310_Table2,MATCH(MID($B1254,1,1),_310_Table2_ColumnLookup,0),FALSE)
+N("310"),
  IF(AND(VALUE(LEFT($A1254,3))=311,LEN($I1254)=4),VLOOKUP($I1254,_311_Table2,MATCH($B1254,_311_Table2_ColumnLookup,0),FALSE),
  IF(AND(VALUE(LEFT($A1254,3))=311,OR($B1254="I2",$B1254="J2",$B1254="K2",$B1254="L2")),VLOOKUP('311'!$G$58,_311_Table2,MATCH(MID($B1254,1,1),_311_Table2_ColumnLookup,0),FALSE),
  IF(AND(VALUE(LEFT($A1254,3))=311,RIGHT($B1254,5)="Total"),VLOOKUP('311'!$G$59,_311_Table2,MATCH(MID($B1254,1,1),_311_Table2_ColumnLookup,0),FALSE),
  IF(VALUE(LEFT($A1254,3))=311,VLOOKUP(VALUE(MID($B1254,2,1)),_311_Table2,MATCH(MID($B1254,1,1),_311_Table2_ColumnLookup,0),FALSE)
+N("311"),
  IF(AND(VALUE(LEFT($A1254,3))=312,LEFT($G1254,10)="Unincepted",$B1254="G "),VLOOKUP(" ULO",_312_Table2,MATCH('312'!$N$16,_312_Table2_ColumnLookup,0),FALSE),
  IF(AND(VALUE(LEFT($A1254,3))=312,LEFT($G1254,10)="Unincepted",$B1254="O "),VLOOKUP(" ULO",_312_Table2,MATCH('312'!$V$16,_312_Table2_ColumnLookup,0),FALSE),
  IF(AND(VALUE(LEFT($A1254,3))=312,LEFT($G1254,10)="Unincepted",$B1254="Q "),VLOOKUP(" ULO",_312_Table2,MATCH('312'!$X$16,_312_Table2_ColumnLookup,0),FALSE),
  IF(AND(VALUE(LEFT($A1254,3))=312,LEFT($G1254,10)="Unincepted"),VLOOKUP(" ULO",_312_Table2,MATCH(LEFT($B1254,1),_312_Table2_ColumnLookup,0),FALSE),
  IF(AND(VALUE(LEFT($A1254,3))=312,LEFT($G1254,5)="Total",$B1254="G "),VLOOKUP('312'!$F$80,_312_Table2,MATCH('312'!$N$16,_312_Table2_ColumnLookup,0),FALSE),
  IF(AND(VALUE(LEFT($A1254,3))=312,LEFT($G1254,5)="Total",$B1254="O "),VLOOKUP('312'!$F$80,_312_Table2,MATCH('312'!$V$16,_312_Table2_ColumnLookup,0),FALSE),
  IF(AND(VALUE(LEFT($A1254,3))=312,LEFT($G1254,5)="Total",$B1254="Q "),VLOOKUP('312'!$F$80,_312_Table2,MATCH('312'!$X$16,_312_Table2_ColumnLookup,0),FALSE),
  IF(AND(VALUE(LEFT($A1254,3))=312,LEFT($G1254,5)="Total"),VLOOKUP('312'!$F$80,_312_Table2,MATCH(LEFT($B1254,1),_312_Table2_ColumnLookup,0),FALSE),
  IF(AND(VALUE(LEFT($A1254,3))=312,LEN($I1254)=4,$B1254="G"),VLOOKUP($I1254,_312_Table2,MATCH('312'!$N$16,_312_Table2_ColumnLookup,0),FALSE),
  IF(AND(VALUE(LEFT($A1254,3))=312,LEN($I1254)=4,$B1254="O"),VLOOKUP($I1254,_312_Table2,MATCH('312'!$V$16,_312_Table2_ColumnLookup,0),FALSE),
  IF(AND(VALUE(LEFT($A1254,3))=312,LEN($I1254)=4,$B1254="Q"),VLOOKUP($I1254,_312_Table2,MATCH('312'!$X$16,_312_Table2_ColumnLookup,0),FALSE),
  IF(AND(VALUE(LEFT($A1254,3))=312,LEN($I1254)=4),VLOOKUP($I1254,_312_Table2,MATCH(LEFT($B1254,1),_312_Table2_ColumnLookup,0),FALSE)
+N("312"),
  IF(VALUE(LEFT($A1254,3))=313,VLOOKUP(VALUE(MID($B1254,2,1)),_313_Table2,MATCH(MID($B1254,1,1),_313_Table2_ColumnLookup,0),FALSE)
+N("313"),
  IF(AND(VALUE(LEFT($A1254,3))=314,LEN($B1254)=3),VLOOKUP(VALUE(MID($B1254,2,2)),_314_Table2,MATCH(MID($B1254,1,1),_314_Table2_ColumnLookup,0),FALSE),
  IF(VALUE(LEFT($A1254,3))=314,VLOOKUP(VALUE(MID($B1254,2,1)),_314_Table2,MATCH(MID($B1254,1,1),_314_Table2_ColumnLookup,0),FALSE)
+N("314"),
""))))))))))))))))))))))))</f>
        <v>#N/A</v>
      </c>
      <c r="F1254" s="238" t="e">
        <f>IF(AND(VALUE(LEFT($A1254,3))=309,LEN($B1254)=3),VLOOKUP(VALUE(MID($B1254,2,2)),_309_Table3,MATCH(MID($B1254,1,1),_309_Table3_ColumnLookup,0),FALSE),
  IF($C1254="309 LCR SummaryA",OneYearSCR,IF($C1254="309 LCR SummaryB",UltimateSCR,IF(VALUE(LEFT($A1254,3))=309,VLOOKUP(VALUE(MID($B1254,2,1)),_309_Table3,MATCH(MID($B1254,1,1),_309_Table3_ColumnLookup,0),FALSE)
+N("309"),
  IF(VALUE(LEFT($A1254,3))=310,VLOOKUP(VALUE(MID($B1254,2,1)),_310_Table3,MATCH(MID($B1254,1,1),_310_Table3_ColumnLookup,0),FALSE)
+N("310"),
  IF(AND(VALUE(LEFT($A1254,3))=311,LEN($I1254)=4),VLOOKUP($I1254,_311_Table3,MATCH($B1254,_311_Table3_ColumnLookup,0),FALSE),
  IF(AND(VALUE(LEFT($A1254,3))=311,OR($B1254="I2",$B1254="J2",$B1254="K2",$B1254="L2")),VLOOKUP('311'!$G$58,_311_Table3,MATCH(MID($B1254,1,1),_311_Table3_ColumnLookup,0),FALSE),
  IF(AND(VALUE(LEFT($A1254,3))=311,RIGHT($B1254,5)="Total"),VLOOKUP('311'!$G$59,_311_Table3,MATCH(MID($B1254,1,1),_311_Table3_ColumnLookup,0),FALSE),
  IF(VALUE(LEFT($A1254,3))=311,VLOOKUP(VALUE(MID($B1254,2,1)),_311_Table3,MATCH(MID($B1254,1,1),_311_Table3_ColumnLookup,0),FALSE)
+N("311"),
  IF(AND(VALUE(LEFT($A1254,3))=312,LEFT($G1254,10)="Unincepted",$B1254="G "),VLOOKUP(" ULO",_312_Table3,MATCH('312'!$N$16,_312_Table3_ColumnLookup,0),FALSE),
  IF(AND(VALUE(LEFT($A1254,3))=312,LEFT($G1254,10)="Unincepted",$B1254="O "),VLOOKUP(" ULO",_312_Table3,MATCH('312'!$V$16,_312_Table3_ColumnLookup,0),FALSE),
  IF(AND(VALUE(LEFT($A1254,3))=312,LEFT($G1254,10)="Unincepted",$B1254="Q "),VLOOKUP(" ULO",_312_Table3,MATCH('312'!$X$16,_312_Table3_ColumnLookup,0),FALSE),
  IF(AND(VALUE(LEFT($A1254,3))=312,LEFT($G1254,10)="Unincepted"),VLOOKUP(" ULO",_312_Table3,MATCH(LEFT($B1254,1),_312_Table3_ColumnLookup,0),FALSE),
  IF(AND(VALUE(LEFT($A1254,3))=312,LEFT($G1254,5)="Total",$B1254="G "),VLOOKUP('312'!$F$80,_312_Table3,MATCH('312'!$N$16,_312_Table3_ColumnLookup,0),FALSE),
  IF(AND(VALUE(LEFT($A1254,3))=312,LEFT($G1254,5)="Total",$B1254="O "),VLOOKUP('312'!$F$80,_312_Table3,MATCH('312'!$V$16,_312_Table3_ColumnLookup,0),FALSE),
  IF(AND(VALUE(LEFT($A1254,3))=312,LEFT($G1254,5)="Total",$B1254="Q "),VLOOKUP('312'!$F$80,_312_Table3,MATCH('312'!$X$16,_312_Table3_ColumnLookup,0),FALSE),
  IF(AND(VALUE(LEFT($A1254,3))=312,LEFT($G1254,5)="Total"),VLOOKUP('312'!$F$80,_312_Table3,MATCH(LEFT($B1254,1),_312_Table3_ColumnLookup,0),FALSE),
  IF(AND(VALUE(LEFT($A1254,3))=312,LEN($I1254)=4,$B1254="G"),VLOOKUP($I1254,_312_Table3,MATCH('312'!$N$16,_312_Table3_ColumnLookup,0),FALSE),
  IF(AND(VALUE(LEFT($A1254,3))=312,LEN($I1254)=4,$B1254="O"),VLOOKUP($I1254,_312_Table3,MATCH('312'!$V$16,_312_Table3_ColumnLookup,0),FALSE),
  IF(AND(VALUE(LEFT($A1254,3))=312,LEN($I1254)=4,$B1254="Q"),VLOOKUP($I1254,_312_Table3,MATCH('312'!$X$16,_312_Table3_ColumnLookup,0),FALSE),
  IF(AND(VALUE(LEFT($A1254,3))=312,LEN($I1254)=4),VLOOKUP($I1254,_312_Table3,MATCH(LEFT($B1254,1),_312_Table3_ColumnLookup,0),FALSE)
+N("312"),
  IF(VALUE(LEFT($A1254,3))=313,VLOOKUP(VALUE(MID($B1254,2,1)),_313_Table3,MATCH(MID($B1254,1,1),_313_Table3_ColumnLookup,0),FALSE)
+N("313"),
  IF(AND(VALUE(LEFT($A1254,3))=314,LEN($B1254)=3),VLOOKUP(VALUE(MID($B1254,2,2)),_314_Table3,MATCH(MID($B1254,1,1),_314_Table3_ColumnLookup,0),FALSE),
  IF(VALUE(LEFT($A1254,3))=314,VLOOKUP(VALUE(MID($B1254,2,1)),_314_Table3,MATCH(MID($B1254,1,1),_314_Table3_ColumnLookup,0),FALSE)
+N("314"),
""))))))))))))))))))))))))</f>
        <v>#N/A</v>
      </c>
      <c r="H1254" s="321" t="str">
        <f>IFERROR(
IF(ISERROR($D1254)=FALSE,$D1254,IF(ISERROR($E1254)=FALSE,$E1254,IF(ISERROR($F1254)=FALSE,$F1254
+N("012 checkboxes"),
IF(
IF(OR(LEFT($A1254,9)="Syndicate",LEFT($A1254,12)="NewSyndicate"),VLOOKUP($A1254,'012'!$J:$ZW,MATCH("Link to button",'012'!$J$1:$ZW$1,0),0)
+N("309 checkbox"),
IF($C1254="309 LCR Summary0",VLOOKUP("Notes990",'309'!$P:$ZZ,MATCH("Link to button",'309'!$P$1:$ZZ$1,0),0)
+N("313 checkboxes"),
IF($C1254="313 Financial Information0LcmVsScr",IF($C1254="309 LCR Summary0",VLOOKUP("LcmVsScr",'309'!$N:$ZZ,MATCH("Link to button",'309'!$N$1:$ZZ$1,0),0),
IF($C1254="313 Financial Information0LcrDocAttached",IF($C1254="309 LCR Summary0",VLOOKUP("LcrDocAttached",'309'!$N:$ZZ,MATCH("Link to button",'309'!$N$1:$ZZ$1,0),
0)))))))=1,TRUE,FALSE)
))),"")</f>
        <v/>
      </c>
    </row>
    <row r="1255" spans="1:8">
      <c r="A1255" s="237" t="e">
        <f>VLOOKUP($G1255,CSVLookups!$B:$R,MATCH(A$1,CSVLookups!$B$1:$R$1,0),FALSE)</f>
        <v>#N/A</v>
      </c>
      <c r="B1255" s="237" t="e">
        <f>VLOOKUP($G1255,CSVLookups!$B:$R,MATCH(B$1,CSVLookups!$B$1:$R$1,0),FALSE)</f>
        <v>#N/A</v>
      </c>
      <c r="C1255" s="238" t="e">
        <f t="shared" si="20"/>
        <v>#N/A</v>
      </c>
      <c r="D1255" s="238" t="e">
        <f>IF(AND(VALUE(LEFT($A1255,3))=309,LEN($B1255)=3),VLOOKUP(VALUE(MID($B1255,2,2)),_309_Table1,MATCH(MID($B1255,1,1),_309_Table1_ColumnLookup,0),FALSE),
  IF($C1255="309 LCR SummaryA",OneYearSCR,IF($C1255="309 LCR SummaryB",UltimateSCR,IF(VALUE(LEFT($A1255,3))=309,VLOOKUP(VALUE(MID($B1255,2,1)),_309_Table1,MATCH(MID($B1255,1,1),_309_Table1_ColumnLookup,0),FALSE)
+N("309"),
  IF(VALUE(LEFT($A1255,3))=310,VLOOKUP(VALUE(MID($B1255,2,1)),_310_Table1,MATCH(MID($B1255,1,1),_310_Table1_ColumnLookup,0),FALSE)
+N("310"),
  IF(AND(VALUE(LEFT($A1255,3))=311,LEN($I1255)=4),VLOOKUP($I1255,_311_Table1,MATCH($B1255,_311_Table1_ColumnLookup,0),FALSE),
  IF(AND(VALUE(LEFT($A1255,3))=311,OR($B1255="I2",$B1255="J2",$B1255="K2",$B1255="L2")),VLOOKUP('311'!$G$58,_311_Table1,MATCH(MID($B1255,1,1),_311_Table1_ColumnLookup,0),FALSE),
  IF(AND(VALUE(LEFT($A1255,3))=311,RIGHT($B1255,5)="Total"),VLOOKUP('311'!$G$59,_311_Table1,MATCH(MID($B1255,1,1),_311_Table1_ColumnLookup,0),FALSE),
  IF(VALUE(LEFT($A1255,3))=311,VLOOKUP(VALUE(MID($B1255,2,1)),_311_Table1,MATCH(MID($B1255,1,1),_311_Table1_ColumnLookup,0),FALSE)
+N("311"),
  IF(AND(VALUE(LEFT($A1255,3))=312,LEFT($G1255,10)="Unincepted",$B1255="G "),VLOOKUP(" ULO",_312_Table1,MATCH('312'!$N$16,_312_Table1_ColumnLookup,0),FALSE),
  IF(AND(VALUE(LEFT($A1255,3))=312,LEFT($G1255,10)="Unincepted",$B1255="O "),VLOOKUP(" ULO",_312_Table1,MATCH('312'!$V$16,_312_Table1_ColumnLookup,0),FALSE),
  IF(AND(VALUE(LEFT($A1255,3))=312,LEFT($G1255,10)="Unincepted",$B1255="Q "),VLOOKUP(" ULO",_312_Table1,MATCH('312'!$X$16,_312_Table1_ColumnLookup,0),FALSE),
  IF(AND(VALUE(LEFT($A1255,3))=312,LEFT($G1255,10)="Unincepted"),VLOOKUP(" ULO",_312_Table1,MATCH(LEFT($B1255,1),_312_Table1_ColumnLookup,0),FALSE),
  IF(AND(VALUE(LEFT($A1255,3))=312,LEFT($G1255,5)="Total",$B1255="G "),VLOOKUP('312'!$F$80,_312_Table1,MATCH('312'!$N$16,_312_Table1_ColumnLookup,0),FALSE),
  IF(AND(VALUE(LEFT($A1255,3))=312,LEFT($G1255,5)="Total",$B1255="O "),VLOOKUP('312'!$F$80,_312_Table1,MATCH('312'!$V$16,_312_Table1_ColumnLookup,0),FALSE),
  IF(AND(VALUE(LEFT($A1255,3))=312,LEFT($G1255,5)="Total",$B1255="Q "),VLOOKUP('312'!$F$80,_312_Table1,MATCH('312'!$X$16,_312_Table1_ColumnLookup,0),FALSE),
  IF(AND(VALUE(LEFT($A1255,3))=312,LEFT($G1255,5)="Total"),VLOOKUP('312'!$F$80,_312_Table1,MATCH(LEFT($B1255,1),_312_Table1_ColumnLookup,0),FALSE),
  IF(AND(VALUE(LEFT($A1255,3))=312,LEN($I1255)=4,$B1255="G"),VLOOKUP($I1255,_312_Table1,MATCH('312'!$N$16,_312_Table1_ColumnLookup,0),FALSE),
  IF(AND(VALUE(LEFT($A1255,3))=312,LEN($I1255)=4,$B1255="O"),VLOOKUP($I1255,_312_Table1,MATCH('312'!$V$16,_312_Table1_ColumnLookup,0),FALSE),
  IF(AND(VALUE(LEFT($A1255,3))=312,LEN($I1255)=4,$B1255="Q"),VLOOKUP($I1255,_312_Table1,MATCH('312'!$X$16,_312_Table1_ColumnLookup,0),FALSE),
  IF(AND(VALUE(LEFT($A1255,3))=312,LEN($I1255)=4),VLOOKUP($I1255,_312_Table1,MATCH(LEFT($B1255,1),_312_Table1_ColumnLookup,0),FALSE)
+N("312"),
  IF(VALUE(LEFT($A1255,3))=313,VLOOKUP(VALUE(MID($B1255,2,1)),_313_Table1,MATCH(MID($B1255,1,1),_313_Table1_ColumnLookup,0),FALSE)
+N("313"),
  IF(AND(VALUE(LEFT($A1255,3))=314,LEN($B1255)=3),VLOOKUP(VALUE(MID($B1255,2,2)),_314_Table1,MATCH(MID($B1255,1,1),_314_Table1_ColumnLookup,0),FALSE),
  IF(VALUE(LEFT($A1255,3))=314,VLOOKUP(VALUE(MID($B1255,2,1)),_314_Table1,MATCH(MID($B1255,1,1),_314_Table1_ColumnLookup,0),FALSE)
+N("314"),
""))))))))))))))))))))))))</f>
        <v>#N/A</v>
      </c>
      <c r="E1255" s="238" t="e">
        <f>IF(AND(VALUE(LEFT($A1255,3))=309,LEN($B1255)=3),VLOOKUP(VALUE(MID($B1255,2,2)),_309_Table2,MATCH(MID($B1255,1,1),_309_Table2_ColumnLookup,0),FALSE),
  IF($C1255="309 LCR SummaryA",OneYearSCR,IF($C1255="309 LCR SummaryB",UltimateSCR,IF(VALUE(LEFT($A1255,3))=309,VLOOKUP(VALUE(MID($B1255,2,1)),_309_Table2,MATCH(MID($B1255,1,1),_309_Table2_ColumnLookup,0),FALSE)
+N("309"),
  IF(VALUE(LEFT($A1255,3))=310,VLOOKUP(VALUE(MID($B1255,2,1)),_310_Table2,MATCH(MID($B1255,1,1),_310_Table2_ColumnLookup,0),FALSE)
+N("310"),
  IF(AND(VALUE(LEFT($A1255,3))=311,LEN($I1255)=4),VLOOKUP($I1255,_311_Table2,MATCH($B1255,_311_Table2_ColumnLookup,0),FALSE),
  IF(AND(VALUE(LEFT($A1255,3))=311,OR($B1255="I2",$B1255="J2",$B1255="K2",$B1255="L2")),VLOOKUP('311'!$G$58,_311_Table2,MATCH(MID($B1255,1,1),_311_Table2_ColumnLookup,0),FALSE),
  IF(AND(VALUE(LEFT($A1255,3))=311,RIGHT($B1255,5)="Total"),VLOOKUP('311'!$G$59,_311_Table2,MATCH(MID($B1255,1,1),_311_Table2_ColumnLookup,0),FALSE),
  IF(VALUE(LEFT($A1255,3))=311,VLOOKUP(VALUE(MID($B1255,2,1)),_311_Table2,MATCH(MID($B1255,1,1),_311_Table2_ColumnLookup,0),FALSE)
+N("311"),
  IF(AND(VALUE(LEFT($A1255,3))=312,LEFT($G1255,10)="Unincepted",$B1255="G "),VLOOKUP(" ULO",_312_Table2,MATCH('312'!$N$16,_312_Table2_ColumnLookup,0),FALSE),
  IF(AND(VALUE(LEFT($A1255,3))=312,LEFT($G1255,10)="Unincepted",$B1255="O "),VLOOKUP(" ULO",_312_Table2,MATCH('312'!$V$16,_312_Table2_ColumnLookup,0),FALSE),
  IF(AND(VALUE(LEFT($A1255,3))=312,LEFT($G1255,10)="Unincepted",$B1255="Q "),VLOOKUP(" ULO",_312_Table2,MATCH('312'!$X$16,_312_Table2_ColumnLookup,0),FALSE),
  IF(AND(VALUE(LEFT($A1255,3))=312,LEFT($G1255,10)="Unincepted"),VLOOKUP(" ULO",_312_Table2,MATCH(LEFT($B1255,1),_312_Table2_ColumnLookup,0),FALSE),
  IF(AND(VALUE(LEFT($A1255,3))=312,LEFT($G1255,5)="Total",$B1255="G "),VLOOKUP('312'!$F$80,_312_Table2,MATCH('312'!$N$16,_312_Table2_ColumnLookup,0),FALSE),
  IF(AND(VALUE(LEFT($A1255,3))=312,LEFT($G1255,5)="Total",$B1255="O "),VLOOKUP('312'!$F$80,_312_Table2,MATCH('312'!$V$16,_312_Table2_ColumnLookup,0),FALSE),
  IF(AND(VALUE(LEFT($A1255,3))=312,LEFT($G1255,5)="Total",$B1255="Q "),VLOOKUP('312'!$F$80,_312_Table2,MATCH('312'!$X$16,_312_Table2_ColumnLookup,0),FALSE),
  IF(AND(VALUE(LEFT($A1255,3))=312,LEFT($G1255,5)="Total"),VLOOKUP('312'!$F$80,_312_Table2,MATCH(LEFT($B1255,1),_312_Table2_ColumnLookup,0),FALSE),
  IF(AND(VALUE(LEFT($A1255,3))=312,LEN($I1255)=4,$B1255="G"),VLOOKUP($I1255,_312_Table2,MATCH('312'!$N$16,_312_Table2_ColumnLookup,0),FALSE),
  IF(AND(VALUE(LEFT($A1255,3))=312,LEN($I1255)=4,$B1255="O"),VLOOKUP($I1255,_312_Table2,MATCH('312'!$V$16,_312_Table2_ColumnLookup,0),FALSE),
  IF(AND(VALUE(LEFT($A1255,3))=312,LEN($I1255)=4,$B1255="Q"),VLOOKUP($I1255,_312_Table2,MATCH('312'!$X$16,_312_Table2_ColumnLookup,0),FALSE),
  IF(AND(VALUE(LEFT($A1255,3))=312,LEN($I1255)=4),VLOOKUP($I1255,_312_Table2,MATCH(LEFT($B1255,1),_312_Table2_ColumnLookup,0),FALSE)
+N("312"),
  IF(VALUE(LEFT($A1255,3))=313,VLOOKUP(VALUE(MID($B1255,2,1)),_313_Table2,MATCH(MID($B1255,1,1),_313_Table2_ColumnLookup,0),FALSE)
+N("313"),
  IF(AND(VALUE(LEFT($A1255,3))=314,LEN($B1255)=3),VLOOKUP(VALUE(MID($B1255,2,2)),_314_Table2,MATCH(MID($B1255,1,1),_314_Table2_ColumnLookup,0),FALSE),
  IF(VALUE(LEFT($A1255,3))=314,VLOOKUP(VALUE(MID($B1255,2,1)),_314_Table2,MATCH(MID($B1255,1,1),_314_Table2_ColumnLookup,0),FALSE)
+N("314"),
""))))))))))))))))))))))))</f>
        <v>#N/A</v>
      </c>
      <c r="F1255" s="238" t="e">
        <f>IF(AND(VALUE(LEFT($A1255,3))=309,LEN($B1255)=3),VLOOKUP(VALUE(MID($B1255,2,2)),_309_Table3,MATCH(MID($B1255,1,1),_309_Table3_ColumnLookup,0),FALSE),
  IF($C1255="309 LCR SummaryA",OneYearSCR,IF($C1255="309 LCR SummaryB",UltimateSCR,IF(VALUE(LEFT($A1255,3))=309,VLOOKUP(VALUE(MID($B1255,2,1)),_309_Table3,MATCH(MID($B1255,1,1),_309_Table3_ColumnLookup,0),FALSE)
+N("309"),
  IF(VALUE(LEFT($A1255,3))=310,VLOOKUP(VALUE(MID($B1255,2,1)),_310_Table3,MATCH(MID($B1255,1,1),_310_Table3_ColumnLookup,0),FALSE)
+N("310"),
  IF(AND(VALUE(LEFT($A1255,3))=311,LEN($I1255)=4),VLOOKUP($I1255,_311_Table3,MATCH($B1255,_311_Table3_ColumnLookup,0),FALSE),
  IF(AND(VALUE(LEFT($A1255,3))=311,OR($B1255="I2",$B1255="J2",$B1255="K2",$B1255="L2")),VLOOKUP('311'!$G$58,_311_Table3,MATCH(MID($B1255,1,1),_311_Table3_ColumnLookup,0),FALSE),
  IF(AND(VALUE(LEFT($A1255,3))=311,RIGHT($B1255,5)="Total"),VLOOKUP('311'!$G$59,_311_Table3,MATCH(MID($B1255,1,1),_311_Table3_ColumnLookup,0),FALSE),
  IF(VALUE(LEFT($A1255,3))=311,VLOOKUP(VALUE(MID($B1255,2,1)),_311_Table3,MATCH(MID($B1255,1,1),_311_Table3_ColumnLookup,0),FALSE)
+N("311"),
  IF(AND(VALUE(LEFT($A1255,3))=312,LEFT($G1255,10)="Unincepted",$B1255="G "),VLOOKUP(" ULO",_312_Table3,MATCH('312'!$N$16,_312_Table3_ColumnLookup,0),FALSE),
  IF(AND(VALUE(LEFT($A1255,3))=312,LEFT($G1255,10)="Unincepted",$B1255="O "),VLOOKUP(" ULO",_312_Table3,MATCH('312'!$V$16,_312_Table3_ColumnLookup,0),FALSE),
  IF(AND(VALUE(LEFT($A1255,3))=312,LEFT($G1255,10)="Unincepted",$B1255="Q "),VLOOKUP(" ULO",_312_Table3,MATCH('312'!$X$16,_312_Table3_ColumnLookup,0),FALSE),
  IF(AND(VALUE(LEFT($A1255,3))=312,LEFT($G1255,10)="Unincepted"),VLOOKUP(" ULO",_312_Table3,MATCH(LEFT($B1255,1),_312_Table3_ColumnLookup,0),FALSE),
  IF(AND(VALUE(LEFT($A1255,3))=312,LEFT($G1255,5)="Total",$B1255="G "),VLOOKUP('312'!$F$80,_312_Table3,MATCH('312'!$N$16,_312_Table3_ColumnLookup,0),FALSE),
  IF(AND(VALUE(LEFT($A1255,3))=312,LEFT($G1255,5)="Total",$B1255="O "),VLOOKUP('312'!$F$80,_312_Table3,MATCH('312'!$V$16,_312_Table3_ColumnLookup,0),FALSE),
  IF(AND(VALUE(LEFT($A1255,3))=312,LEFT($G1255,5)="Total",$B1255="Q "),VLOOKUP('312'!$F$80,_312_Table3,MATCH('312'!$X$16,_312_Table3_ColumnLookup,0),FALSE),
  IF(AND(VALUE(LEFT($A1255,3))=312,LEFT($G1255,5)="Total"),VLOOKUP('312'!$F$80,_312_Table3,MATCH(LEFT($B1255,1),_312_Table3_ColumnLookup,0),FALSE),
  IF(AND(VALUE(LEFT($A1255,3))=312,LEN($I1255)=4,$B1255="G"),VLOOKUP($I1255,_312_Table3,MATCH('312'!$N$16,_312_Table3_ColumnLookup,0),FALSE),
  IF(AND(VALUE(LEFT($A1255,3))=312,LEN($I1255)=4,$B1255="O"),VLOOKUP($I1255,_312_Table3,MATCH('312'!$V$16,_312_Table3_ColumnLookup,0),FALSE),
  IF(AND(VALUE(LEFT($A1255,3))=312,LEN($I1255)=4,$B1255="Q"),VLOOKUP($I1255,_312_Table3,MATCH('312'!$X$16,_312_Table3_ColumnLookup,0),FALSE),
  IF(AND(VALUE(LEFT($A1255,3))=312,LEN($I1255)=4),VLOOKUP($I1255,_312_Table3,MATCH(LEFT($B1255,1),_312_Table3_ColumnLookup,0),FALSE)
+N("312"),
  IF(VALUE(LEFT($A1255,3))=313,VLOOKUP(VALUE(MID($B1255,2,1)),_313_Table3,MATCH(MID($B1255,1,1),_313_Table3_ColumnLookup,0),FALSE)
+N("313"),
  IF(AND(VALUE(LEFT($A1255,3))=314,LEN($B1255)=3),VLOOKUP(VALUE(MID($B1255,2,2)),_314_Table3,MATCH(MID($B1255,1,1),_314_Table3_ColumnLookup,0),FALSE),
  IF(VALUE(LEFT($A1255,3))=314,VLOOKUP(VALUE(MID($B1255,2,1)),_314_Table3,MATCH(MID($B1255,1,1),_314_Table3_ColumnLookup,0),FALSE)
+N("314"),
""))))))))))))))))))))))))</f>
        <v>#N/A</v>
      </c>
      <c r="H1255" s="321" t="str">
        <f>IFERROR(
IF(ISERROR($D1255)=FALSE,$D1255,IF(ISERROR($E1255)=FALSE,$E1255,IF(ISERROR($F1255)=FALSE,$F1255
+N("012 checkboxes"),
IF(
IF(OR(LEFT($A1255,9)="Syndicate",LEFT($A1255,12)="NewSyndicate"),VLOOKUP($A1255,'012'!$J:$ZW,MATCH("Link to button",'012'!$J$1:$ZW$1,0),0)
+N("309 checkbox"),
IF($C1255="309 LCR Summary0",VLOOKUP("Notes990",'309'!$P:$ZZ,MATCH("Link to button",'309'!$P$1:$ZZ$1,0),0)
+N("313 checkboxes"),
IF($C1255="313 Financial Information0LcmVsScr",IF($C1255="309 LCR Summary0",VLOOKUP("LcmVsScr",'309'!$N:$ZZ,MATCH("Link to button",'309'!$N$1:$ZZ$1,0),0),
IF($C1255="313 Financial Information0LcrDocAttached",IF($C1255="309 LCR Summary0",VLOOKUP("LcrDocAttached",'309'!$N:$ZZ,MATCH("Link to button",'309'!$N$1:$ZZ$1,0),
0)))))))=1,TRUE,FALSE)
))),"")</f>
        <v/>
      </c>
    </row>
    <row r="1256" spans="1:8">
      <c r="A1256" s="237" t="e">
        <f>VLOOKUP($G1256,CSVLookups!$B:$R,MATCH(A$1,CSVLookups!$B$1:$R$1,0),FALSE)</f>
        <v>#N/A</v>
      </c>
      <c r="B1256" s="237" t="e">
        <f>VLOOKUP($G1256,CSVLookups!$B:$R,MATCH(B$1,CSVLookups!$B$1:$R$1,0),FALSE)</f>
        <v>#N/A</v>
      </c>
      <c r="C1256" s="238" t="e">
        <f t="shared" si="20"/>
        <v>#N/A</v>
      </c>
      <c r="D1256" s="238" t="e">
        <f>IF(AND(VALUE(LEFT($A1256,3))=309,LEN($B1256)=3),VLOOKUP(VALUE(MID($B1256,2,2)),_309_Table1,MATCH(MID($B1256,1,1),_309_Table1_ColumnLookup,0),FALSE),
  IF($C1256="309 LCR SummaryA",OneYearSCR,IF($C1256="309 LCR SummaryB",UltimateSCR,IF(VALUE(LEFT($A1256,3))=309,VLOOKUP(VALUE(MID($B1256,2,1)),_309_Table1,MATCH(MID($B1256,1,1),_309_Table1_ColumnLookup,0),FALSE)
+N("309"),
  IF(VALUE(LEFT($A1256,3))=310,VLOOKUP(VALUE(MID($B1256,2,1)),_310_Table1,MATCH(MID($B1256,1,1),_310_Table1_ColumnLookup,0),FALSE)
+N("310"),
  IF(AND(VALUE(LEFT($A1256,3))=311,LEN($I1256)=4),VLOOKUP($I1256,_311_Table1,MATCH($B1256,_311_Table1_ColumnLookup,0),FALSE),
  IF(AND(VALUE(LEFT($A1256,3))=311,OR($B1256="I2",$B1256="J2",$B1256="K2",$B1256="L2")),VLOOKUP('311'!$G$58,_311_Table1,MATCH(MID($B1256,1,1),_311_Table1_ColumnLookup,0),FALSE),
  IF(AND(VALUE(LEFT($A1256,3))=311,RIGHT($B1256,5)="Total"),VLOOKUP('311'!$G$59,_311_Table1,MATCH(MID($B1256,1,1),_311_Table1_ColumnLookup,0),FALSE),
  IF(VALUE(LEFT($A1256,3))=311,VLOOKUP(VALUE(MID($B1256,2,1)),_311_Table1,MATCH(MID($B1256,1,1),_311_Table1_ColumnLookup,0),FALSE)
+N("311"),
  IF(AND(VALUE(LEFT($A1256,3))=312,LEFT($G1256,10)="Unincepted",$B1256="G "),VLOOKUP(" ULO",_312_Table1,MATCH('312'!$N$16,_312_Table1_ColumnLookup,0),FALSE),
  IF(AND(VALUE(LEFT($A1256,3))=312,LEFT($G1256,10)="Unincepted",$B1256="O "),VLOOKUP(" ULO",_312_Table1,MATCH('312'!$V$16,_312_Table1_ColumnLookup,0),FALSE),
  IF(AND(VALUE(LEFT($A1256,3))=312,LEFT($G1256,10)="Unincepted",$B1256="Q "),VLOOKUP(" ULO",_312_Table1,MATCH('312'!$X$16,_312_Table1_ColumnLookup,0),FALSE),
  IF(AND(VALUE(LEFT($A1256,3))=312,LEFT($G1256,10)="Unincepted"),VLOOKUP(" ULO",_312_Table1,MATCH(LEFT($B1256,1),_312_Table1_ColumnLookup,0),FALSE),
  IF(AND(VALUE(LEFT($A1256,3))=312,LEFT($G1256,5)="Total",$B1256="G "),VLOOKUP('312'!$F$80,_312_Table1,MATCH('312'!$N$16,_312_Table1_ColumnLookup,0),FALSE),
  IF(AND(VALUE(LEFT($A1256,3))=312,LEFT($G1256,5)="Total",$B1256="O "),VLOOKUP('312'!$F$80,_312_Table1,MATCH('312'!$V$16,_312_Table1_ColumnLookup,0),FALSE),
  IF(AND(VALUE(LEFT($A1256,3))=312,LEFT($G1256,5)="Total",$B1256="Q "),VLOOKUP('312'!$F$80,_312_Table1,MATCH('312'!$X$16,_312_Table1_ColumnLookup,0),FALSE),
  IF(AND(VALUE(LEFT($A1256,3))=312,LEFT($G1256,5)="Total"),VLOOKUP('312'!$F$80,_312_Table1,MATCH(LEFT($B1256,1),_312_Table1_ColumnLookup,0),FALSE),
  IF(AND(VALUE(LEFT($A1256,3))=312,LEN($I1256)=4,$B1256="G"),VLOOKUP($I1256,_312_Table1,MATCH('312'!$N$16,_312_Table1_ColumnLookup,0),FALSE),
  IF(AND(VALUE(LEFT($A1256,3))=312,LEN($I1256)=4,$B1256="O"),VLOOKUP($I1256,_312_Table1,MATCH('312'!$V$16,_312_Table1_ColumnLookup,0),FALSE),
  IF(AND(VALUE(LEFT($A1256,3))=312,LEN($I1256)=4,$B1256="Q"),VLOOKUP($I1256,_312_Table1,MATCH('312'!$X$16,_312_Table1_ColumnLookup,0),FALSE),
  IF(AND(VALUE(LEFT($A1256,3))=312,LEN($I1256)=4),VLOOKUP($I1256,_312_Table1,MATCH(LEFT($B1256,1),_312_Table1_ColumnLookup,0),FALSE)
+N("312"),
  IF(VALUE(LEFT($A1256,3))=313,VLOOKUP(VALUE(MID($B1256,2,1)),_313_Table1,MATCH(MID($B1256,1,1),_313_Table1_ColumnLookup,0),FALSE)
+N("313"),
  IF(AND(VALUE(LEFT($A1256,3))=314,LEN($B1256)=3),VLOOKUP(VALUE(MID($B1256,2,2)),_314_Table1,MATCH(MID($B1256,1,1),_314_Table1_ColumnLookup,0),FALSE),
  IF(VALUE(LEFT($A1256,3))=314,VLOOKUP(VALUE(MID($B1256,2,1)),_314_Table1,MATCH(MID($B1256,1,1),_314_Table1_ColumnLookup,0),FALSE)
+N("314"),
""))))))))))))))))))))))))</f>
        <v>#N/A</v>
      </c>
      <c r="E1256" s="238" t="e">
        <f>IF(AND(VALUE(LEFT($A1256,3))=309,LEN($B1256)=3),VLOOKUP(VALUE(MID($B1256,2,2)),_309_Table2,MATCH(MID($B1256,1,1),_309_Table2_ColumnLookup,0),FALSE),
  IF($C1256="309 LCR SummaryA",OneYearSCR,IF($C1256="309 LCR SummaryB",UltimateSCR,IF(VALUE(LEFT($A1256,3))=309,VLOOKUP(VALUE(MID($B1256,2,1)),_309_Table2,MATCH(MID($B1256,1,1),_309_Table2_ColumnLookup,0),FALSE)
+N("309"),
  IF(VALUE(LEFT($A1256,3))=310,VLOOKUP(VALUE(MID($B1256,2,1)),_310_Table2,MATCH(MID($B1256,1,1),_310_Table2_ColumnLookup,0),FALSE)
+N("310"),
  IF(AND(VALUE(LEFT($A1256,3))=311,LEN($I1256)=4),VLOOKUP($I1256,_311_Table2,MATCH($B1256,_311_Table2_ColumnLookup,0),FALSE),
  IF(AND(VALUE(LEFT($A1256,3))=311,OR($B1256="I2",$B1256="J2",$B1256="K2",$B1256="L2")),VLOOKUP('311'!$G$58,_311_Table2,MATCH(MID($B1256,1,1),_311_Table2_ColumnLookup,0),FALSE),
  IF(AND(VALUE(LEFT($A1256,3))=311,RIGHT($B1256,5)="Total"),VLOOKUP('311'!$G$59,_311_Table2,MATCH(MID($B1256,1,1),_311_Table2_ColumnLookup,0),FALSE),
  IF(VALUE(LEFT($A1256,3))=311,VLOOKUP(VALUE(MID($B1256,2,1)),_311_Table2,MATCH(MID($B1256,1,1),_311_Table2_ColumnLookup,0),FALSE)
+N("311"),
  IF(AND(VALUE(LEFT($A1256,3))=312,LEFT($G1256,10)="Unincepted",$B1256="G "),VLOOKUP(" ULO",_312_Table2,MATCH('312'!$N$16,_312_Table2_ColumnLookup,0),FALSE),
  IF(AND(VALUE(LEFT($A1256,3))=312,LEFT($G1256,10)="Unincepted",$B1256="O "),VLOOKUP(" ULO",_312_Table2,MATCH('312'!$V$16,_312_Table2_ColumnLookup,0),FALSE),
  IF(AND(VALUE(LEFT($A1256,3))=312,LEFT($G1256,10)="Unincepted",$B1256="Q "),VLOOKUP(" ULO",_312_Table2,MATCH('312'!$X$16,_312_Table2_ColumnLookup,0),FALSE),
  IF(AND(VALUE(LEFT($A1256,3))=312,LEFT($G1256,10)="Unincepted"),VLOOKUP(" ULO",_312_Table2,MATCH(LEFT($B1256,1),_312_Table2_ColumnLookup,0),FALSE),
  IF(AND(VALUE(LEFT($A1256,3))=312,LEFT($G1256,5)="Total",$B1256="G "),VLOOKUP('312'!$F$80,_312_Table2,MATCH('312'!$N$16,_312_Table2_ColumnLookup,0),FALSE),
  IF(AND(VALUE(LEFT($A1256,3))=312,LEFT($G1256,5)="Total",$B1256="O "),VLOOKUP('312'!$F$80,_312_Table2,MATCH('312'!$V$16,_312_Table2_ColumnLookup,0),FALSE),
  IF(AND(VALUE(LEFT($A1256,3))=312,LEFT($G1256,5)="Total",$B1256="Q "),VLOOKUP('312'!$F$80,_312_Table2,MATCH('312'!$X$16,_312_Table2_ColumnLookup,0),FALSE),
  IF(AND(VALUE(LEFT($A1256,3))=312,LEFT($G1256,5)="Total"),VLOOKUP('312'!$F$80,_312_Table2,MATCH(LEFT($B1256,1),_312_Table2_ColumnLookup,0),FALSE),
  IF(AND(VALUE(LEFT($A1256,3))=312,LEN($I1256)=4,$B1256="G"),VLOOKUP($I1256,_312_Table2,MATCH('312'!$N$16,_312_Table2_ColumnLookup,0),FALSE),
  IF(AND(VALUE(LEFT($A1256,3))=312,LEN($I1256)=4,$B1256="O"),VLOOKUP($I1256,_312_Table2,MATCH('312'!$V$16,_312_Table2_ColumnLookup,0),FALSE),
  IF(AND(VALUE(LEFT($A1256,3))=312,LEN($I1256)=4,$B1256="Q"),VLOOKUP($I1256,_312_Table2,MATCH('312'!$X$16,_312_Table2_ColumnLookup,0),FALSE),
  IF(AND(VALUE(LEFT($A1256,3))=312,LEN($I1256)=4),VLOOKUP($I1256,_312_Table2,MATCH(LEFT($B1256,1),_312_Table2_ColumnLookup,0),FALSE)
+N("312"),
  IF(VALUE(LEFT($A1256,3))=313,VLOOKUP(VALUE(MID($B1256,2,1)),_313_Table2,MATCH(MID($B1256,1,1),_313_Table2_ColumnLookup,0),FALSE)
+N("313"),
  IF(AND(VALUE(LEFT($A1256,3))=314,LEN($B1256)=3),VLOOKUP(VALUE(MID($B1256,2,2)),_314_Table2,MATCH(MID($B1256,1,1),_314_Table2_ColumnLookup,0),FALSE),
  IF(VALUE(LEFT($A1256,3))=314,VLOOKUP(VALUE(MID($B1256,2,1)),_314_Table2,MATCH(MID($B1256,1,1),_314_Table2_ColumnLookup,0),FALSE)
+N("314"),
""))))))))))))))))))))))))</f>
        <v>#N/A</v>
      </c>
      <c r="F1256" s="238" t="e">
        <f>IF(AND(VALUE(LEFT($A1256,3))=309,LEN($B1256)=3),VLOOKUP(VALUE(MID($B1256,2,2)),_309_Table3,MATCH(MID($B1256,1,1),_309_Table3_ColumnLookup,0),FALSE),
  IF($C1256="309 LCR SummaryA",OneYearSCR,IF($C1256="309 LCR SummaryB",UltimateSCR,IF(VALUE(LEFT($A1256,3))=309,VLOOKUP(VALUE(MID($B1256,2,1)),_309_Table3,MATCH(MID($B1256,1,1),_309_Table3_ColumnLookup,0),FALSE)
+N("309"),
  IF(VALUE(LEFT($A1256,3))=310,VLOOKUP(VALUE(MID($B1256,2,1)),_310_Table3,MATCH(MID($B1256,1,1),_310_Table3_ColumnLookup,0),FALSE)
+N("310"),
  IF(AND(VALUE(LEFT($A1256,3))=311,LEN($I1256)=4),VLOOKUP($I1256,_311_Table3,MATCH($B1256,_311_Table3_ColumnLookup,0),FALSE),
  IF(AND(VALUE(LEFT($A1256,3))=311,OR($B1256="I2",$B1256="J2",$B1256="K2",$B1256="L2")),VLOOKUP('311'!$G$58,_311_Table3,MATCH(MID($B1256,1,1),_311_Table3_ColumnLookup,0),FALSE),
  IF(AND(VALUE(LEFT($A1256,3))=311,RIGHT($B1256,5)="Total"),VLOOKUP('311'!$G$59,_311_Table3,MATCH(MID($B1256,1,1),_311_Table3_ColumnLookup,0),FALSE),
  IF(VALUE(LEFT($A1256,3))=311,VLOOKUP(VALUE(MID($B1256,2,1)),_311_Table3,MATCH(MID($B1256,1,1),_311_Table3_ColumnLookup,0),FALSE)
+N("311"),
  IF(AND(VALUE(LEFT($A1256,3))=312,LEFT($G1256,10)="Unincepted",$B1256="G "),VLOOKUP(" ULO",_312_Table3,MATCH('312'!$N$16,_312_Table3_ColumnLookup,0),FALSE),
  IF(AND(VALUE(LEFT($A1256,3))=312,LEFT($G1256,10)="Unincepted",$B1256="O "),VLOOKUP(" ULO",_312_Table3,MATCH('312'!$V$16,_312_Table3_ColumnLookup,0),FALSE),
  IF(AND(VALUE(LEFT($A1256,3))=312,LEFT($G1256,10)="Unincepted",$B1256="Q "),VLOOKUP(" ULO",_312_Table3,MATCH('312'!$X$16,_312_Table3_ColumnLookup,0),FALSE),
  IF(AND(VALUE(LEFT($A1256,3))=312,LEFT($G1256,10)="Unincepted"),VLOOKUP(" ULO",_312_Table3,MATCH(LEFT($B1256,1),_312_Table3_ColumnLookup,0),FALSE),
  IF(AND(VALUE(LEFT($A1256,3))=312,LEFT($G1256,5)="Total",$B1256="G "),VLOOKUP('312'!$F$80,_312_Table3,MATCH('312'!$N$16,_312_Table3_ColumnLookup,0),FALSE),
  IF(AND(VALUE(LEFT($A1256,3))=312,LEFT($G1256,5)="Total",$B1256="O "),VLOOKUP('312'!$F$80,_312_Table3,MATCH('312'!$V$16,_312_Table3_ColumnLookup,0),FALSE),
  IF(AND(VALUE(LEFT($A1256,3))=312,LEFT($G1256,5)="Total",$B1256="Q "),VLOOKUP('312'!$F$80,_312_Table3,MATCH('312'!$X$16,_312_Table3_ColumnLookup,0),FALSE),
  IF(AND(VALUE(LEFT($A1256,3))=312,LEFT($G1256,5)="Total"),VLOOKUP('312'!$F$80,_312_Table3,MATCH(LEFT($B1256,1),_312_Table3_ColumnLookup,0),FALSE),
  IF(AND(VALUE(LEFT($A1256,3))=312,LEN($I1256)=4,$B1256="G"),VLOOKUP($I1256,_312_Table3,MATCH('312'!$N$16,_312_Table3_ColumnLookup,0),FALSE),
  IF(AND(VALUE(LEFT($A1256,3))=312,LEN($I1256)=4,$B1256="O"),VLOOKUP($I1256,_312_Table3,MATCH('312'!$V$16,_312_Table3_ColumnLookup,0),FALSE),
  IF(AND(VALUE(LEFT($A1256,3))=312,LEN($I1256)=4,$B1256="Q"),VLOOKUP($I1256,_312_Table3,MATCH('312'!$X$16,_312_Table3_ColumnLookup,0),FALSE),
  IF(AND(VALUE(LEFT($A1256,3))=312,LEN($I1256)=4),VLOOKUP($I1256,_312_Table3,MATCH(LEFT($B1256,1),_312_Table3_ColumnLookup,0),FALSE)
+N("312"),
  IF(VALUE(LEFT($A1256,3))=313,VLOOKUP(VALUE(MID($B1256,2,1)),_313_Table3,MATCH(MID($B1256,1,1),_313_Table3_ColumnLookup,0),FALSE)
+N("313"),
  IF(AND(VALUE(LEFT($A1256,3))=314,LEN($B1256)=3),VLOOKUP(VALUE(MID($B1256,2,2)),_314_Table3,MATCH(MID($B1256,1,1),_314_Table3_ColumnLookup,0),FALSE),
  IF(VALUE(LEFT($A1256,3))=314,VLOOKUP(VALUE(MID($B1256,2,1)),_314_Table3,MATCH(MID($B1256,1,1),_314_Table3_ColumnLookup,0),FALSE)
+N("314"),
""))))))))))))))))))))))))</f>
        <v>#N/A</v>
      </c>
      <c r="H1256" s="321" t="str">
        <f>IFERROR(
IF(ISERROR($D1256)=FALSE,$D1256,IF(ISERROR($E1256)=FALSE,$E1256,IF(ISERROR($F1256)=FALSE,$F1256
+N("012 checkboxes"),
IF(
IF(OR(LEFT($A1256,9)="Syndicate",LEFT($A1256,12)="NewSyndicate"),VLOOKUP($A1256,'012'!$J:$ZW,MATCH("Link to button",'012'!$J$1:$ZW$1,0),0)
+N("309 checkbox"),
IF($C1256="309 LCR Summary0",VLOOKUP("Notes990",'309'!$P:$ZZ,MATCH("Link to button",'309'!$P$1:$ZZ$1,0),0)
+N("313 checkboxes"),
IF($C1256="313 Financial Information0LcmVsScr",IF($C1256="309 LCR Summary0",VLOOKUP("LcmVsScr",'309'!$N:$ZZ,MATCH("Link to button",'309'!$N$1:$ZZ$1,0),0),
IF($C1256="313 Financial Information0LcrDocAttached",IF($C1256="309 LCR Summary0",VLOOKUP("LcrDocAttached",'309'!$N:$ZZ,MATCH("Link to button",'309'!$N$1:$ZZ$1,0),
0)))))))=1,TRUE,FALSE)
))),"")</f>
        <v/>
      </c>
    </row>
    <row r="1257" spans="1:8">
      <c r="A1257" s="237" t="e">
        <f>VLOOKUP($G1257,CSVLookups!$B:$R,MATCH(A$1,CSVLookups!$B$1:$R$1,0),FALSE)</f>
        <v>#N/A</v>
      </c>
      <c r="B1257" s="237" t="e">
        <f>VLOOKUP($G1257,CSVLookups!$B:$R,MATCH(B$1,CSVLookups!$B$1:$R$1,0),FALSE)</f>
        <v>#N/A</v>
      </c>
      <c r="C1257" s="238" t="e">
        <f t="shared" si="20"/>
        <v>#N/A</v>
      </c>
      <c r="D1257" s="238" t="e">
        <f>IF(AND(VALUE(LEFT($A1257,3))=309,LEN($B1257)=3),VLOOKUP(VALUE(MID($B1257,2,2)),_309_Table1,MATCH(MID($B1257,1,1),_309_Table1_ColumnLookup,0),FALSE),
  IF($C1257="309 LCR SummaryA",OneYearSCR,IF($C1257="309 LCR SummaryB",UltimateSCR,IF(VALUE(LEFT($A1257,3))=309,VLOOKUP(VALUE(MID($B1257,2,1)),_309_Table1,MATCH(MID($B1257,1,1),_309_Table1_ColumnLookup,0),FALSE)
+N("309"),
  IF(VALUE(LEFT($A1257,3))=310,VLOOKUP(VALUE(MID($B1257,2,1)),_310_Table1,MATCH(MID($B1257,1,1),_310_Table1_ColumnLookup,0),FALSE)
+N("310"),
  IF(AND(VALUE(LEFT($A1257,3))=311,LEN($I1257)=4),VLOOKUP($I1257,_311_Table1,MATCH($B1257,_311_Table1_ColumnLookup,0),FALSE),
  IF(AND(VALUE(LEFT($A1257,3))=311,OR($B1257="I2",$B1257="J2",$B1257="K2",$B1257="L2")),VLOOKUP('311'!$G$58,_311_Table1,MATCH(MID($B1257,1,1),_311_Table1_ColumnLookup,0),FALSE),
  IF(AND(VALUE(LEFT($A1257,3))=311,RIGHT($B1257,5)="Total"),VLOOKUP('311'!$G$59,_311_Table1,MATCH(MID($B1257,1,1),_311_Table1_ColumnLookup,0),FALSE),
  IF(VALUE(LEFT($A1257,3))=311,VLOOKUP(VALUE(MID($B1257,2,1)),_311_Table1,MATCH(MID($B1257,1,1),_311_Table1_ColumnLookup,0),FALSE)
+N("311"),
  IF(AND(VALUE(LEFT($A1257,3))=312,LEFT($G1257,10)="Unincepted",$B1257="G "),VLOOKUP(" ULO",_312_Table1,MATCH('312'!$N$16,_312_Table1_ColumnLookup,0),FALSE),
  IF(AND(VALUE(LEFT($A1257,3))=312,LEFT($G1257,10)="Unincepted",$B1257="O "),VLOOKUP(" ULO",_312_Table1,MATCH('312'!$V$16,_312_Table1_ColumnLookup,0),FALSE),
  IF(AND(VALUE(LEFT($A1257,3))=312,LEFT($G1257,10)="Unincepted",$B1257="Q "),VLOOKUP(" ULO",_312_Table1,MATCH('312'!$X$16,_312_Table1_ColumnLookup,0),FALSE),
  IF(AND(VALUE(LEFT($A1257,3))=312,LEFT($G1257,10)="Unincepted"),VLOOKUP(" ULO",_312_Table1,MATCH(LEFT($B1257,1),_312_Table1_ColumnLookup,0),FALSE),
  IF(AND(VALUE(LEFT($A1257,3))=312,LEFT($G1257,5)="Total",$B1257="G "),VLOOKUP('312'!$F$80,_312_Table1,MATCH('312'!$N$16,_312_Table1_ColumnLookup,0),FALSE),
  IF(AND(VALUE(LEFT($A1257,3))=312,LEFT($G1257,5)="Total",$B1257="O "),VLOOKUP('312'!$F$80,_312_Table1,MATCH('312'!$V$16,_312_Table1_ColumnLookup,0),FALSE),
  IF(AND(VALUE(LEFT($A1257,3))=312,LEFT($G1257,5)="Total",$B1257="Q "),VLOOKUP('312'!$F$80,_312_Table1,MATCH('312'!$X$16,_312_Table1_ColumnLookup,0),FALSE),
  IF(AND(VALUE(LEFT($A1257,3))=312,LEFT($G1257,5)="Total"),VLOOKUP('312'!$F$80,_312_Table1,MATCH(LEFT($B1257,1),_312_Table1_ColumnLookup,0),FALSE),
  IF(AND(VALUE(LEFT($A1257,3))=312,LEN($I1257)=4,$B1257="G"),VLOOKUP($I1257,_312_Table1,MATCH('312'!$N$16,_312_Table1_ColumnLookup,0),FALSE),
  IF(AND(VALUE(LEFT($A1257,3))=312,LEN($I1257)=4,$B1257="O"),VLOOKUP($I1257,_312_Table1,MATCH('312'!$V$16,_312_Table1_ColumnLookup,0),FALSE),
  IF(AND(VALUE(LEFT($A1257,3))=312,LEN($I1257)=4,$B1257="Q"),VLOOKUP($I1257,_312_Table1,MATCH('312'!$X$16,_312_Table1_ColumnLookup,0),FALSE),
  IF(AND(VALUE(LEFT($A1257,3))=312,LEN($I1257)=4),VLOOKUP($I1257,_312_Table1,MATCH(LEFT($B1257,1),_312_Table1_ColumnLookup,0),FALSE)
+N("312"),
  IF(VALUE(LEFT($A1257,3))=313,VLOOKUP(VALUE(MID($B1257,2,1)),_313_Table1,MATCH(MID($B1257,1,1),_313_Table1_ColumnLookup,0),FALSE)
+N("313"),
  IF(AND(VALUE(LEFT($A1257,3))=314,LEN($B1257)=3),VLOOKUP(VALUE(MID($B1257,2,2)),_314_Table1,MATCH(MID($B1257,1,1),_314_Table1_ColumnLookup,0),FALSE),
  IF(VALUE(LEFT($A1257,3))=314,VLOOKUP(VALUE(MID($B1257,2,1)),_314_Table1,MATCH(MID($B1257,1,1),_314_Table1_ColumnLookup,0),FALSE)
+N("314"),
""))))))))))))))))))))))))</f>
        <v>#N/A</v>
      </c>
      <c r="E1257" s="238" t="e">
        <f>IF(AND(VALUE(LEFT($A1257,3))=309,LEN($B1257)=3),VLOOKUP(VALUE(MID($B1257,2,2)),_309_Table2,MATCH(MID($B1257,1,1),_309_Table2_ColumnLookup,0),FALSE),
  IF($C1257="309 LCR SummaryA",OneYearSCR,IF($C1257="309 LCR SummaryB",UltimateSCR,IF(VALUE(LEFT($A1257,3))=309,VLOOKUP(VALUE(MID($B1257,2,1)),_309_Table2,MATCH(MID($B1257,1,1),_309_Table2_ColumnLookup,0),FALSE)
+N("309"),
  IF(VALUE(LEFT($A1257,3))=310,VLOOKUP(VALUE(MID($B1257,2,1)),_310_Table2,MATCH(MID($B1257,1,1),_310_Table2_ColumnLookup,0),FALSE)
+N("310"),
  IF(AND(VALUE(LEFT($A1257,3))=311,LEN($I1257)=4),VLOOKUP($I1257,_311_Table2,MATCH($B1257,_311_Table2_ColumnLookup,0),FALSE),
  IF(AND(VALUE(LEFT($A1257,3))=311,OR($B1257="I2",$B1257="J2",$B1257="K2",$B1257="L2")),VLOOKUP('311'!$G$58,_311_Table2,MATCH(MID($B1257,1,1),_311_Table2_ColumnLookup,0),FALSE),
  IF(AND(VALUE(LEFT($A1257,3))=311,RIGHT($B1257,5)="Total"),VLOOKUP('311'!$G$59,_311_Table2,MATCH(MID($B1257,1,1),_311_Table2_ColumnLookup,0),FALSE),
  IF(VALUE(LEFT($A1257,3))=311,VLOOKUP(VALUE(MID($B1257,2,1)),_311_Table2,MATCH(MID($B1257,1,1),_311_Table2_ColumnLookup,0),FALSE)
+N("311"),
  IF(AND(VALUE(LEFT($A1257,3))=312,LEFT($G1257,10)="Unincepted",$B1257="G "),VLOOKUP(" ULO",_312_Table2,MATCH('312'!$N$16,_312_Table2_ColumnLookup,0),FALSE),
  IF(AND(VALUE(LEFT($A1257,3))=312,LEFT($G1257,10)="Unincepted",$B1257="O "),VLOOKUP(" ULO",_312_Table2,MATCH('312'!$V$16,_312_Table2_ColumnLookup,0),FALSE),
  IF(AND(VALUE(LEFT($A1257,3))=312,LEFT($G1257,10)="Unincepted",$B1257="Q "),VLOOKUP(" ULO",_312_Table2,MATCH('312'!$X$16,_312_Table2_ColumnLookup,0),FALSE),
  IF(AND(VALUE(LEFT($A1257,3))=312,LEFT($G1257,10)="Unincepted"),VLOOKUP(" ULO",_312_Table2,MATCH(LEFT($B1257,1),_312_Table2_ColumnLookup,0),FALSE),
  IF(AND(VALUE(LEFT($A1257,3))=312,LEFT($G1257,5)="Total",$B1257="G "),VLOOKUP('312'!$F$80,_312_Table2,MATCH('312'!$N$16,_312_Table2_ColumnLookup,0),FALSE),
  IF(AND(VALUE(LEFT($A1257,3))=312,LEFT($G1257,5)="Total",$B1257="O "),VLOOKUP('312'!$F$80,_312_Table2,MATCH('312'!$V$16,_312_Table2_ColumnLookup,0),FALSE),
  IF(AND(VALUE(LEFT($A1257,3))=312,LEFT($G1257,5)="Total",$B1257="Q "),VLOOKUP('312'!$F$80,_312_Table2,MATCH('312'!$X$16,_312_Table2_ColumnLookup,0),FALSE),
  IF(AND(VALUE(LEFT($A1257,3))=312,LEFT($G1257,5)="Total"),VLOOKUP('312'!$F$80,_312_Table2,MATCH(LEFT($B1257,1),_312_Table2_ColumnLookup,0),FALSE),
  IF(AND(VALUE(LEFT($A1257,3))=312,LEN($I1257)=4,$B1257="G"),VLOOKUP($I1257,_312_Table2,MATCH('312'!$N$16,_312_Table2_ColumnLookup,0),FALSE),
  IF(AND(VALUE(LEFT($A1257,3))=312,LEN($I1257)=4,$B1257="O"),VLOOKUP($I1257,_312_Table2,MATCH('312'!$V$16,_312_Table2_ColumnLookup,0),FALSE),
  IF(AND(VALUE(LEFT($A1257,3))=312,LEN($I1257)=4,$B1257="Q"),VLOOKUP($I1257,_312_Table2,MATCH('312'!$X$16,_312_Table2_ColumnLookup,0),FALSE),
  IF(AND(VALUE(LEFT($A1257,3))=312,LEN($I1257)=4),VLOOKUP($I1257,_312_Table2,MATCH(LEFT($B1257,1),_312_Table2_ColumnLookup,0),FALSE)
+N("312"),
  IF(VALUE(LEFT($A1257,3))=313,VLOOKUP(VALUE(MID($B1257,2,1)),_313_Table2,MATCH(MID($B1257,1,1),_313_Table2_ColumnLookup,0),FALSE)
+N("313"),
  IF(AND(VALUE(LEFT($A1257,3))=314,LEN($B1257)=3),VLOOKUP(VALUE(MID($B1257,2,2)),_314_Table2,MATCH(MID($B1257,1,1),_314_Table2_ColumnLookup,0),FALSE),
  IF(VALUE(LEFT($A1257,3))=314,VLOOKUP(VALUE(MID($B1257,2,1)),_314_Table2,MATCH(MID($B1257,1,1),_314_Table2_ColumnLookup,0),FALSE)
+N("314"),
""))))))))))))))))))))))))</f>
        <v>#N/A</v>
      </c>
      <c r="F1257" s="238" t="e">
        <f>IF(AND(VALUE(LEFT($A1257,3))=309,LEN($B1257)=3),VLOOKUP(VALUE(MID($B1257,2,2)),_309_Table3,MATCH(MID($B1257,1,1),_309_Table3_ColumnLookup,0),FALSE),
  IF($C1257="309 LCR SummaryA",OneYearSCR,IF($C1257="309 LCR SummaryB",UltimateSCR,IF(VALUE(LEFT($A1257,3))=309,VLOOKUP(VALUE(MID($B1257,2,1)),_309_Table3,MATCH(MID($B1257,1,1),_309_Table3_ColumnLookup,0),FALSE)
+N("309"),
  IF(VALUE(LEFT($A1257,3))=310,VLOOKUP(VALUE(MID($B1257,2,1)),_310_Table3,MATCH(MID($B1257,1,1),_310_Table3_ColumnLookup,0),FALSE)
+N("310"),
  IF(AND(VALUE(LEFT($A1257,3))=311,LEN($I1257)=4),VLOOKUP($I1257,_311_Table3,MATCH($B1257,_311_Table3_ColumnLookup,0),FALSE),
  IF(AND(VALUE(LEFT($A1257,3))=311,OR($B1257="I2",$B1257="J2",$B1257="K2",$B1257="L2")),VLOOKUP('311'!$G$58,_311_Table3,MATCH(MID($B1257,1,1),_311_Table3_ColumnLookup,0),FALSE),
  IF(AND(VALUE(LEFT($A1257,3))=311,RIGHT($B1257,5)="Total"),VLOOKUP('311'!$G$59,_311_Table3,MATCH(MID($B1257,1,1),_311_Table3_ColumnLookup,0),FALSE),
  IF(VALUE(LEFT($A1257,3))=311,VLOOKUP(VALUE(MID($B1257,2,1)),_311_Table3,MATCH(MID($B1257,1,1),_311_Table3_ColumnLookup,0),FALSE)
+N("311"),
  IF(AND(VALUE(LEFT($A1257,3))=312,LEFT($G1257,10)="Unincepted",$B1257="G "),VLOOKUP(" ULO",_312_Table3,MATCH('312'!$N$16,_312_Table3_ColumnLookup,0),FALSE),
  IF(AND(VALUE(LEFT($A1257,3))=312,LEFT($G1257,10)="Unincepted",$B1257="O "),VLOOKUP(" ULO",_312_Table3,MATCH('312'!$V$16,_312_Table3_ColumnLookup,0),FALSE),
  IF(AND(VALUE(LEFT($A1257,3))=312,LEFT($G1257,10)="Unincepted",$B1257="Q "),VLOOKUP(" ULO",_312_Table3,MATCH('312'!$X$16,_312_Table3_ColumnLookup,0),FALSE),
  IF(AND(VALUE(LEFT($A1257,3))=312,LEFT($G1257,10)="Unincepted"),VLOOKUP(" ULO",_312_Table3,MATCH(LEFT($B1257,1),_312_Table3_ColumnLookup,0),FALSE),
  IF(AND(VALUE(LEFT($A1257,3))=312,LEFT($G1257,5)="Total",$B1257="G "),VLOOKUP('312'!$F$80,_312_Table3,MATCH('312'!$N$16,_312_Table3_ColumnLookup,0),FALSE),
  IF(AND(VALUE(LEFT($A1257,3))=312,LEFT($G1257,5)="Total",$B1257="O "),VLOOKUP('312'!$F$80,_312_Table3,MATCH('312'!$V$16,_312_Table3_ColumnLookup,0),FALSE),
  IF(AND(VALUE(LEFT($A1257,3))=312,LEFT($G1257,5)="Total",$B1257="Q "),VLOOKUP('312'!$F$80,_312_Table3,MATCH('312'!$X$16,_312_Table3_ColumnLookup,0),FALSE),
  IF(AND(VALUE(LEFT($A1257,3))=312,LEFT($G1257,5)="Total"),VLOOKUP('312'!$F$80,_312_Table3,MATCH(LEFT($B1257,1),_312_Table3_ColumnLookup,0),FALSE),
  IF(AND(VALUE(LEFT($A1257,3))=312,LEN($I1257)=4,$B1257="G"),VLOOKUP($I1257,_312_Table3,MATCH('312'!$N$16,_312_Table3_ColumnLookup,0),FALSE),
  IF(AND(VALUE(LEFT($A1257,3))=312,LEN($I1257)=4,$B1257="O"),VLOOKUP($I1257,_312_Table3,MATCH('312'!$V$16,_312_Table3_ColumnLookup,0),FALSE),
  IF(AND(VALUE(LEFT($A1257,3))=312,LEN($I1257)=4,$B1257="Q"),VLOOKUP($I1257,_312_Table3,MATCH('312'!$X$16,_312_Table3_ColumnLookup,0),FALSE),
  IF(AND(VALUE(LEFT($A1257,3))=312,LEN($I1257)=4),VLOOKUP($I1257,_312_Table3,MATCH(LEFT($B1257,1),_312_Table3_ColumnLookup,0),FALSE)
+N("312"),
  IF(VALUE(LEFT($A1257,3))=313,VLOOKUP(VALUE(MID($B1257,2,1)),_313_Table3,MATCH(MID($B1257,1,1),_313_Table3_ColumnLookup,0),FALSE)
+N("313"),
  IF(AND(VALUE(LEFT($A1257,3))=314,LEN($B1257)=3),VLOOKUP(VALUE(MID($B1257,2,2)),_314_Table3,MATCH(MID($B1257,1,1),_314_Table3_ColumnLookup,0),FALSE),
  IF(VALUE(LEFT($A1257,3))=314,VLOOKUP(VALUE(MID($B1257,2,1)),_314_Table3,MATCH(MID($B1257,1,1),_314_Table3_ColumnLookup,0),FALSE)
+N("314"),
""))))))))))))))))))))))))</f>
        <v>#N/A</v>
      </c>
      <c r="H1257" s="321" t="str">
        <f>IFERROR(
IF(ISERROR($D1257)=FALSE,$D1257,IF(ISERROR($E1257)=FALSE,$E1257,IF(ISERROR($F1257)=FALSE,$F1257
+N("012 checkboxes"),
IF(
IF(OR(LEFT($A1257,9)="Syndicate",LEFT($A1257,12)="NewSyndicate"),VLOOKUP($A1257,'012'!$J:$ZW,MATCH("Link to button",'012'!$J$1:$ZW$1,0),0)
+N("309 checkbox"),
IF($C1257="309 LCR Summary0",VLOOKUP("Notes990",'309'!$P:$ZZ,MATCH("Link to button",'309'!$P$1:$ZZ$1,0),0)
+N("313 checkboxes"),
IF($C1257="313 Financial Information0LcmVsScr",IF($C1257="309 LCR Summary0",VLOOKUP("LcmVsScr",'309'!$N:$ZZ,MATCH("Link to button",'309'!$N$1:$ZZ$1,0),0),
IF($C1257="313 Financial Information0LcrDocAttached",IF($C1257="309 LCR Summary0",VLOOKUP("LcrDocAttached",'309'!$N:$ZZ,MATCH("Link to button",'309'!$N$1:$ZZ$1,0),
0)))))))=1,TRUE,FALSE)
))),"")</f>
        <v/>
      </c>
    </row>
    <row r="1258" spans="1:8">
      <c r="A1258" s="237" t="e">
        <f>VLOOKUP($G1258,CSVLookups!$B:$R,MATCH(A$1,CSVLookups!$B$1:$R$1,0),FALSE)</f>
        <v>#N/A</v>
      </c>
      <c r="B1258" s="237" t="e">
        <f>VLOOKUP($G1258,CSVLookups!$B:$R,MATCH(B$1,CSVLookups!$B$1:$R$1,0),FALSE)</f>
        <v>#N/A</v>
      </c>
      <c r="C1258" s="238" t="e">
        <f t="shared" si="20"/>
        <v>#N/A</v>
      </c>
      <c r="D1258" s="238" t="e">
        <f>IF(AND(VALUE(LEFT($A1258,3))=309,LEN($B1258)=3),VLOOKUP(VALUE(MID($B1258,2,2)),_309_Table1,MATCH(MID($B1258,1,1),_309_Table1_ColumnLookup,0),FALSE),
  IF($C1258="309 LCR SummaryA",OneYearSCR,IF($C1258="309 LCR SummaryB",UltimateSCR,IF(VALUE(LEFT($A1258,3))=309,VLOOKUP(VALUE(MID($B1258,2,1)),_309_Table1,MATCH(MID($B1258,1,1),_309_Table1_ColumnLookup,0),FALSE)
+N("309"),
  IF(VALUE(LEFT($A1258,3))=310,VLOOKUP(VALUE(MID($B1258,2,1)),_310_Table1,MATCH(MID($B1258,1,1),_310_Table1_ColumnLookup,0),FALSE)
+N("310"),
  IF(AND(VALUE(LEFT($A1258,3))=311,LEN($I1258)=4),VLOOKUP($I1258,_311_Table1,MATCH($B1258,_311_Table1_ColumnLookup,0),FALSE),
  IF(AND(VALUE(LEFT($A1258,3))=311,OR($B1258="I2",$B1258="J2",$B1258="K2",$B1258="L2")),VLOOKUP('311'!$G$58,_311_Table1,MATCH(MID($B1258,1,1),_311_Table1_ColumnLookup,0),FALSE),
  IF(AND(VALUE(LEFT($A1258,3))=311,RIGHT($B1258,5)="Total"),VLOOKUP('311'!$G$59,_311_Table1,MATCH(MID($B1258,1,1),_311_Table1_ColumnLookup,0),FALSE),
  IF(VALUE(LEFT($A1258,3))=311,VLOOKUP(VALUE(MID($B1258,2,1)),_311_Table1,MATCH(MID($B1258,1,1),_311_Table1_ColumnLookup,0),FALSE)
+N("311"),
  IF(AND(VALUE(LEFT($A1258,3))=312,LEFT($G1258,10)="Unincepted",$B1258="G "),VLOOKUP(" ULO",_312_Table1,MATCH('312'!$N$16,_312_Table1_ColumnLookup,0),FALSE),
  IF(AND(VALUE(LEFT($A1258,3))=312,LEFT($G1258,10)="Unincepted",$B1258="O "),VLOOKUP(" ULO",_312_Table1,MATCH('312'!$V$16,_312_Table1_ColumnLookup,0),FALSE),
  IF(AND(VALUE(LEFT($A1258,3))=312,LEFT($G1258,10)="Unincepted",$B1258="Q "),VLOOKUP(" ULO",_312_Table1,MATCH('312'!$X$16,_312_Table1_ColumnLookup,0),FALSE),
  IF(AND(VALUE(LEFT($A1258,3))=312,LEFT($G1258,10)="Unincepted"),VLOOKUP(" ULO",_312_Table1,MATCH(LEFT($B1258,1),_312_Table1_ColumnLookup,0),FALSE),
  IF(AND(VALUE(LEFT($A1258,3))=312,LEFT($G1258,5)="Total",$B1258="G "),VLOOKUP('312'!$F$80,_312_Table1,MATCH('312'!$N$16,_312_Table1_ColumnLookup,0),FALSE),
  IF(AND(VALUE(LEFT($A1258,3))=312,LEFT($G1258,5)="Total",$B1258="O "),VLOOKUP('312'!$F$80,_312_Table1,MATCH('312'!$V$16,_312_Table1_ColumnLookup,0),FALSE),
  IF(AND(VALUE(LEFT($A1258,3))=312,LEFT($G1258,5)="Total",$B1258="Q "),VLOOKUP('312'!$F$80,_312_Table1,MATCH('312'!$X$16,_312_Table1_ColumnLookup,0),FALSE),
  IF(AND(VALUE(LEFT($A1258,3))=312,LEFT($G1258,5)="Total"),VLOOKUP('312'!$F$80,_312_Table1,MATCH(LEFT($B1258,1),_312_Table1_ColumnLookup,0),FALSE),
  IF(AND(VALUE(LEFT($A1258,3))=312,LEN($I1258)=4,$B1258="G"),VLOOKUP($I1258,_312_Table1,MATCH('312'!$N$16,_312_Table1_ColumnLookup,0),FALSE),
  IF(AND(VALUE(LEFT($A1258,3))=312,LEN($I1258)=4,$B1258="O"),VLOOKUP($I1258,_312_Table1,MATCH('312'!$V$16,_312_Table1_ColumnLookup,0),FALSE),
  IF(AND(VALUE(LEFT($A1258,3))=312,LEN($I1258)=4,$B1258="Q"),VLOOKUP($I1258,_312_Table1,MATCH('312'!$X$16,_312_Table1_ColumnLookup,0),FALSE),
  IF(AND(VALUE(LEFT($A1258,3))=312,LEN($I1258)=4),VLOOKUP($I1258,_312_Table1,MATCH(LEFT($B1258,1),_312_Table1_ColumnLookup,0),FALSE)
+N("312"),
  IF(VALUE(LEFT($A1258,3))=313,VLOOKUP(VALUE(MID($B1258,2,1)),_313_Table1,MATCH(MID($B1258,1,1),_313_Table1_ColumnLookup,0),FALSE)
+N("313"),
  IF(AND(VALUE(LEFT($A1258,3))=314,LEN($B1258)=3),VLOOKUP(VALUE(MID($B1258,2,2)),_314_Table1,MATCH(MID($B1258,1,1),_314_Table1_ColumnLookup,0),FALSE),
  IF(VALUE(LEFT($A1258,3))=314,VLOOKUP(VALUE(MID($B1258,2,1)),_314_Table1,MATCH(MID($B1258,1,1),_314_Table1_ColumnLookup,0),FALSE)
+N("314"),
""))))))))))))))))))))))))</f>
        <v>#N/A</v>
      </c>
      <c r="E1258" s="238" t="e">
        <f>IF(AND(VALUE(LEFT($A1258,3))=309,LEN($B1258)=3),VLOOKUP(VALUE(MID($B1258,2,2)),_309_Table2,MATCH(MID($B1258,1,1),_309_Table2_ColumnLookup,0),FALSE),
  IF($C1258="309 LCR SummaryA",OneYearSCR,IF($C1258="309 LCR SummaryB",UltimateSCR,IF(VALUE(LEFT($A1258,3))=309,VLOOKUP(VALUE(MID($B1258,2,1)),_309_Table2,MATCH(MID($B1258,1,1),_309_Table2_ColumnLookup,0),FALSE)
+N("309"),
  IF(VALUE(LEFT($A1258,3))=310,VLOOKUP(VALUE(MID($B1258,2,1)),_310_Table2,MATCH(MID($B1258,1,1),_310_Table2_ColumnLookup,0),FALSE)
+N("310"),
  IF(AND(VALUE(LEFT($A1258,3))=311,LEN($I1258)=4),VLOOKUP($I1258,_311_Table2,MATCH($B1258,_311_Table2_ColumnLookup,0),FALSE),
  IF(AND(VALUE(LEFT($A1258,3))=311,OR($B1258="I2",$B1258="J2",$B1258="K2",$B1258="L2")),VLOOKUP('311'!$G$58,_311_Table2,MATCH(MID($B1258,1,1),_311_Table2_ColumnLookup,0),FALSE),
  IF(AND(VALUE(LEFT($A1258,3))=311,RIGHT($B1258,5)="Total"),VLOOKUP('311'!$G$59,_311_Table2,MATCH(MID($B1258,1,1),_311_Table2_ColumnLookup,0),FALSE),
  IF(VALUE(LEFT($A1258,3))=311,VLOOKUP(VALUE(MID($B1258,2,1)),_311_Table2,MATCH(MID($B1258,1,1),_311_Table2_ColumnLookup,0),FALSE)
+N("311"),
  IF(AND(VALUE(LEFT($A1258,3))=312,LEFT($G1258,10)="Unincepted",$B1258="G "),VLOOKUP(" ULO",_312_Table2,MATCH('312'!$N$16,_312_Table2_ColumnLookup,0),FALSE),
  IF(AND(VALUE(LEFT($A1258,3))=312,LEFT($G1258,10)="Unincepted",$B1258="O "),VLOOKUP(" ULO",_312_Table2,MATCH('312'!$V$16,_312_Table2_ColumnLookup,0),FALSE),
  IF(AND(VALUE(LEFT($A1258,3))=312,LEFT($G1258,10)="Unincepted",$B1258="Q "),VLOOKUP(" ULO",_312_Table2,MATCH('312'!$X$16,_312_Table2_ColumnLookup,0),FALSE),
  IF(AND(VALUE(LEFT($A1258,3))=312,LEFT($G1258,10)="Unincepted"),VLOOKUP(" ULO",_312_Table2,MATCH(LEFT($B1258,1),_312_Table2_ColumnLookup,0),FALSE),
  IF(AND(VALUE(LEFT($A1258,3))=312,LEFT($G1258,5)="Total",$B1258="G "),VLOOKUP('312'!$F$80,_312_Table2,MATCH('312'!$N$16,_312_Table2_ColumnLookup,0),FALSE),
  IF(AND(VALUE(LEFT($A1258,3))=312,LEFT($G1258,5)="Total",$B1258="O "),VLOOKUP('312'!$F$80,_312_Table2,MATCH('312'!$V$16,_312_Table2_ColumnLookup,0),FALSE),
  IF(AND(VALUE(LEFT($A1258,3))=312,LEFT($G1258,5)="Total",$B1258="Q "),VLOOKUP('312'!$F$80,_312_Table2,MATCH('312'!$X$16,_312_Table2_ColumnLookup,0),FALSE),
  IF(AND(VALUE(LEFT($A1258,3))=312,LEFT($G1258,5)="Total"),VLOOKUP('312'!$F$80,_312_Table2,MATCH(LEFT($B1258,1),_312_Table2_ColumnLookup,0),FALSE),
  IF(AND(VALUE(LEFT($A1258,3))=312,LEN($I1258)=4,$B1258="G"),VLOOKUP($I1258,_312_Table2,MATCH('312'!$N$16,_312_Table2_ColumnLookup,0),FALSE),
  IF(AND(VALUE(LEFT($A1258,3))=312,LEN($I1258)=4,$B1258="O"),VLOOKUP($I1258,_312_Table2,MATCH('312'!$V$16,_312_Table2_ColumnLookup,0),FALSE),
  IF(AND(VALUE(LEFT($A1258,3))=312,LEN($I1258)=4,$B1258="Q"),VLOOKUP($I1258,_312_Table2,MATCH('312'!$X$16,_312_Table2_ColumnLookup,0),FALSE),
  IF(AND(VALUE(LEFT($A1258,3))=312,LEN($I1258)=4),VLOOKUP($I1258,_312_Table2,MATCH(LEFT($B1258,1),_312_Table2_ColumnLookup,0),FALSE)
+N("312"),
  IF(VALUE(LEFT($A1258,3))=313,VLOOKUP(VALUE(MID($B1258,2,1)),_313_Table2,MATCH(MID($B1258,1,1),_313_Table2_ColumnLookup,0),FALSE)
+N("313"),
  IF(AND(VALUE(LEFT($A1258,3))=314,LEN($B1258)=3),VLOOKUP(VALUE(MID($B1258,2,2)),_314_Table2,MATCH(MID($B1258,1,1),_314_Table2_ColumnLookup,0),FALSE),
  IF(VALUE(LEFT($A1258,3))=314,VLOOKUP(VALUE(MID($B1258,2,1)),_314_Table2,MATCH(MID($B1258,1,1),_314_Table2_ColumnLookup,0),FALSE)
+N("314"),
""))))))))))))))))))))))))</f>
        <v>#N/A</v>
      </c>
      <c r="F1258" s="238" t="e">
        <f>IF(AND(VALUE(LEFT($A1258,3))=309,LEN($B1258)=3),VLOOKUP(VALUE(MID($B1258,2,2)),_309_Table3,MATCH(MID($B1258,1,1),_309_Table3_ColumnLookup,0),FALSE),
  IF($C1258="309 LCR SummaryA",OneYearSCR,IF($C1258="309 LCR SummaryB",UltimateSCR,IF(VALUE(LEFT($A1258,3))=309,VLOOKUP(VALUE(MID($B1258,2,1)),_309_Table3,MATCH(MID($B1258,1,1),_309_Table3_ColumnLookup,0),FALSE)
+N("309"),
  IF(VALUE(LEFT($A1258,3))=310,VLOOKUP(VALUE(MID($B1258,2,1)),_310_Table3,MATCH(MID($B1258,1,1),_310_Table3_ColumnLookup,0),FALSE)
+N("310"),
  IF(AND(VALUE(LEFT($A1258,3))=311,LEN($I1258)=4),VLOOKUP($I1258,_311_Table3,MATCH($B1258,_311_Table3_ColumnLookup,0),FALSE),
  IF(AND(VALUE(LEFT($A1258,3))=311,OR($B1258="I2",$B1258="J2",$B1258="K2",$B1258="L2")),VLOOKUP('311'!$G$58,_311_Table3,MATCH(MID($B1258,1,1),_311_Table3_ColumnLookup,0),FALSE),
  IF(AND(VALUE(LEFT($A1258,3))=311,RIGHT($B1258,5)="Total"),VLOOKUP('311'!$G$59,_311_Table3,MATCH(MID($B1258,1,1),_311_Table3_ColumnLookup,0),FALSE),
  IF(VALUE(LEFT($A1258,3))=311,VLOOKUP(VALUE(MID($B1258,2,1)),_311_Table3,MATCH(MID($B1258,1,1),_311_Table3_ColumnLookup,0),FALSE)
+N("311"),
  IF(AND(VALUE(LEFT($A1258,3))=312,LEFT($G1258,10)="Unincepted",$B1258="G "),VLOOKUP(" ULO",_312_Table3,MATCH('312'!$N$16,_312_Table3_ColumnLookup,0),FALSE),
  IF(AND(VALUE(LEFT($A1258,3))=312,LEFT($G1258,10)="Unincepted",$B1258="O "),VLOOKUP(" ULO",_312_Table3,MATCH('312'!$V$16,_312_Table3_ColumnLookup,0),FALSE),
  IF(AND(VALUE(LEFT($A1258,3))=312,LEFT($G1258,10)="Unincepted",$B1258="Q "),VLOOKUP(" ULO",_312_Table3,MATCH('312'!$X$16,_312_Table3_ColumnLookup,0),FALSE),
  IF(AND(VALUE(LEFT($A1258,3))=312,LEFT($G1258,10)="Unincepted"),VLOOKUP(" ULO",_312_Table3,MATCH(LEFT($B1258,1),_312_Table3_ColumnLookup,0),FALSE),
  IF(AND(VALUE(LEFT($A1258,3))=312,LEFT($G1258,5)="Total",$B1258="G "),VLOOKUP('312'!$F$80,_312_Table3,MATCH('312'!$N$16,_312_Table3_ColumnLookup,0),FALSE),
  IF(AND(VALUE(LEFT($A1258,3))=312,LEFT($G1258,5)="Total",$B1258="O "),VLOOKUP('312'!$F$80,_312_Table3,MATCH('312'!$V$16,_312_Table3_ColumnLookup,0),FALSE),
  IF(AND(VALUE(LEFT($A1258,3))=312,LEFT($G1258,5)="Total",$B1258="Q "),VLOOKUP('312'!$F$80,_312_Table3,MATCH('312'!$X$16,_312_Table3_ColumnLookup,0),FALSE),
  IF(AND(VALUE(LEFT($A1258,3))=312,LEFT($G1258,5)="Total"),VLOOKUP('312'!$F$80,_312_Table3,MATCH(LEFT($B1258,1),_312_Table3_ColumnLookup,0),FALSE),
  IF(AND(VALUE(LEFT($A1258,3))=312,LEN($I1258)=4,$B1258="G"),VLOOKUP($I1258,_312_Table3,MATCH('312'!$N$16,_312_Table3_ColumnLookup,0),FALSE),
  IF(AND(VALUE(LEFT($A1258,3))=312,LEN($I1258)=4,$B1258="O"),VLOOKUP($I1258,_312_Table3,MATCH('312'!$V$16,_312_Table3_ColumnLookup,0),FALSE),
  IF(AND(VALUE(LEFT($A1258,3))=312,LEN($I1258)=4,$B1258="Q"),VLOOKUP($I1258,_312_Table3,MATCH('312'!$X$16,_312_Table3_ColumnLookup,0),FALSE),
  IF(AND(VALUE(LEFT($A1258,3))=312,LEN($I1258)=4),VLOOKUP($I1258,_312_Table3,MATCH(LEFT($B1258,1),_312_Table3_ColumnLookup,0),FALSE)
+N("312"),
  IF(VALUE(LEFT($A1258,3))=313,VLOOKUP(VALUE(MID($B1258,2,1)),_313_Table3,MATCH(MID($B1258,1,1),_313_Table3_ColumnLookup,0),FALSE)
+N("313"),
  IF(AND(VALUE(LEFT($A1258,3))=314,LEN($B1258)=3),VLOOKUP(VALUE(MID($B1258,2,2)),_314_Table3,MATCH(MID($B1258,1,1),_314_Table3_ColumnLookup,0),FALSE),
  IF(VALUE(LEFT($A1258,3))=314,VLOOKUP(VALUE(MID($B1258,2,1)),_314_Table3,MATCH(MID($B1258,1,1),_314_Table3_ColumnLookup,0),FALSE)
+N("314"),
""))))))))))))))))))))))))</f>
        <v>#N/A</v>
      </c>
      <c r="H1258" s="321" t="str">
        <f>IFERROR(
IF(ISERROR($D1258)=FALSE,$D1258,IF(ISERROR($E1258)=FALSE,$E1258,IF(ISERROR($F1258)=FALSE,$F1258
+N("012 checkboxes"),
IF(
IF(OR(LEFT($A1258,9)="Syndicate",LEFT($A1258,12)="NewSyndicate"),VLOOKUP($A1258,'012'!$J:$ZW,MATCH("Link to button",'012'!$J$1:$ZW$1,0),0)
+N("309 checkbox"),
IF($C1258="309 LCR Summary0",VLOOKUP("Notes990",'309'!$P:$ZZ,MATCH("Link to button",'309'!$P$1:$ZZ$1,0),0)
+N("313 checkboxes"),
IF($C1258="313 Financial Information0LcmVsScr",IF($C1258="309 LCR Summary0",VLOOKUP("LcmVsScr",'309'!$N:$ZZ,MATCH("Link to button",'309'!$N$1:$ZZ$1,0),0),
IF($C1258="313 Financial Information0LcrDocAttached",IF($C1258="309 LCR Summary0",VLOOKUP("LcrDocAttached",'309'!$N:$ZZ,MATCH("Link to button",'309'!$N$1:$ZZ$1,0),
0)))))))=1,TRUE,FALSE)
))),"")</f>
        <v/>
      </c>
    </row>
    <row r="1259" spans="1:8">
      <c r="A1259" s="237" t="e">
        <f>VLOOKUP($G1259,CSVLookups!$B:$R,MATCH(A$1,CSVLookups!$B$1:$R$1,0),FALSE)</f>
        <v>#N/A</v>
      </c>
      <c r="B1259" s="237" t="e">
        <f>VLOOKUP($G1259,CSVLookups!$B:$R,MATCH(B$1,CSVLookups!$B$1:$R$1,0),FALSE)</f>
        <v>#N/A</v>
      </c>
      <c r="C1259" s="238" t="e">
        <f t="shared" si="20"/>
        <v>#N/A</v>
      </c>
      <c r="D1259" s="238" t="e">
        <f>IF(AND(VALUE(LEFT($A1259,3))=309,LEN($B1259)=3),VLOOKUP(VALUE(MID($B1259,2,2)),_309_Table1,MATCH(MID($B1259,1,1),_309_Table1_ColumnLookup,0),FALSE),
  IF($C1259="309 LCR SummaryA",OneYearSCR,IF($C1259="309 LCR SummaryB",UltimateSCR,IF(VALUE(LEFT($A1259,3))=309,VLOOKUP(VALUE(MID($B1259,2,1)),_309_Table1,MATCH(MID($B1259,1,1),_309_Table1_ColumnLookup,0),FALSE)
+N("309"),
  IF(VALUE(LEFT($A1259,3))=310,VLOOKUP(VALUE(MID($B1259,2,1)),_310_Table1,MATCH(MID($B1259,1,1),_310_Table1_ColumnLookup,0),FALSE)
+N("310"),
  IF(AND(VALUE(LEFT($A1259,3))=311,LEN($I1259)=4),VLOOKUP($I1259,_311_Table1,MATCH($B1259,_311_Table1_ColumnLookup,0),FALSE),
  IF(AND(VALUE(LEFT($A1259,3))=311,OR($B1259="I2",$B1259="J2",$B1259="K2",$B1259="L2")),VLOOKUP('311'!$G$58,_311_Table1,MATCH(MID($B1259,1,1),_311_Table1_ColumnLookup,0),FALSE),
  IF(AND(VALUE(LEFT($A1259,3))=311,RIGHT($B1259,5)="Total"),VLOOKUP('311'!$G$59,_311_Table1,MATCH(MID($B1259,1,1),_311_Table1_ColumnLookup,0),FALSE),
  IF(VALUE(LEFT($A1259,3))=311,VLOOKUP(VALUE(MID($B1259,2,1)),_311_Table1,MATCH(MID($B1259,1,1),_311_Table1_ColumnLookup,0),FALSE)
+N("311"),
  IF(AND(VALUE(LEFT($A1259,3))=312,LEFT($G1259,10)="Unincepted",$B1259="G "),VLOOKUP(" ULO",_312_Table1,MATCH('312'!$N$16,_312_Table1_ColumnLookup,0),FALSE),
  IF(AND(VALUE(LEFT($A1259,3))=312,LEFT($G1259,10)="Unincepted",$B1259="O "),VLOOKUP(" ULO",_312_Table1,MATCH('312'!$V$16,_312_Table1_ColumnLookup,0),FALSE),
  IF(AND(VALUE(LEFT($A1259,3))=312,LEFT($G1259,10)="Unincepted",$B1259="Q "),VLOOKUP(" ULO",_312_Table1,MATCH('312'!$X$16,_312_Table1_ColumnLookup,0),FALSE),
  IF(AND(VALUE(LEFT($A1259,3))=312,LEFT($G1259,10)="Unincepted"),VLOOKUP(" ULO",_312_Table1,MATCH(LEFT($B1259,1),_312_Table1_ColumnLookup,0),FALSE),
  IF(AND(VALUE(LEFT($A1259,3))=312,LEFT($G1259,5)="Total",$B1259="G "),VLOOKUP('312'!$F$80,_312_Table1,MATCH('312'!$N$16,_312_Table1_ColumnLookup,0),FALSE),
  IF(AND(VALUE(LEFT($A1259,3))=312,LEFT($G1259,5)="Total",$B1259="O "),VLOOKUP('312'!$F$80,_312_Table1,MATCH('312'!$V$16,_312_Table1_ColumnLookup,0),FALSE),
  IF(AND(VALUE(LEFT($A1259,3))=312,LEFT($G1259,5)="Total",$B1259="Q "),VLOOKUP('312'!$F$80,_312_Table1,MATCH('312'!$X$16,_312_Table1_ColumnLookup,0),FALSE),
  IF(AND(VALUE(LEFT($A1259,3))=312,LEFT($G1259,5)="Total"),VLOOKUP('312'!$F$80,_312_Table1,MATCH(LEFT($B1259,1),_312_Table1_ColumnLookup,0),FALSE),
  IF(AND(VALUE(LEFT($A1259,3))=312,LEN($I1259)=4,$B1259="G"),VLOOKUP($I1259,_312_Table1,MATCH('312'!$N$16,_312_Table1_ColumnLookup,0),FALSE),
  IF(AND(VALUE(LEFT($A1259,3))=312,LEN($I1259)=4,$B1259="O"),VLOOKUP($I1259,_312_Table1,MATCH('312'!$V$16,_312_Table1_ColumnLookup,0),FALSE),
  IF(AND(VALUE(LEFT($A1259,3))=312,LEN($I1259)=4,$B1259="Q"),VLOOKUP($I1259,_312_Table1,MATCH('312'!$X$16,_312_Table1_ColumnLookup,0),FALSE),
  IF(AND(VALUE(LEFT($A1259,3))=312,LEN($I1259)=4),VLOOKUP($I1259,_312_Table1,MATCH(LEFT($B1259,1),_312_Table1_ColumnLookup,0),FALSE)
+N("312"),
  IF(VALUE(LEFT($A1259,3))=313,VLOOKUP(VALUE(MID($B1259,2,1)),_313_Table1,MATCH(MID($B1259,1,1),_313_Table1_ColumnLookup,0),FALSE)
+N("313"),
  IF(AND(VALUE(LEFT($A1259,3))=314,LEN($B1259)=3),VLOOKUP(VALUE(MID($B1259,2,2)),_314_Table1,MATCH(MID($B1259,1,1),_314_Table1_ColumnLookup,0),FALSE),
  IF(VALUE(LEFT($A1259,3))=314,VLOOKUP(VALUE(MID($B1259,2,1)),_314_Table1,MATCH(MID($B1259,1,1),_314_Table1_ColumnLookup,0),FALSE)
+N("314"),
""))))))))))))))))))))))))</f>
        <v>#N/A</v>
      </c>
      <c r="E1259" s="238" t="e">
        <f>IF(AND(VALUE(LEFT($A1259,3))=309,LEN($B1259)=3),VLOOKUP(VALUE(MID($B1259,2,2)),_309_Table2,MATCH(MID($B1259,1,1),_309_Table2_ColumnLookup,0),FALSE),
  IF($C1259="309 LCR SummaryA",OneYearSCR,IF($C1259="309 LCR SummaryB",UltimateSCR,IF(VALUE(LEFT($A1259,3))=309,VLOOKUP(VALUE(MID($B1259,2,1)),_309_Table2,MATCH(MID($B1259,1,1),_309_Table2_ColumnLookup,0),FALSE)
+N("309"),
  IF(VALUE(LEFT($A1259,3))=310,VLOOKUP(VALUE(MID($B1259,2,1)),_310_Table2,MATCH(MID($B1259,1,1),_310_Table2_ColumnLookup,0),FALSE)
+N("310"),
  IF(AND(VALUE(LEFT($A1259,3))=311,LEN($I1259)=4),VLOOKUP($I1259,_311_Table2,MATCH($B1259,_311_Table2_ColumnLookup,0),FALSE),
  IF(AND(VALUE(LEFT($A1259,3))=311,OR($B1259="I2",$B1259="J2",$B1259="K2",$B1259="L2")),VLOOKUP('311'!$G$58,_311_Table2,MATCH(MID($B1259,1,1),_311_Table2_ColumnLookup,0),FALSE),
  IF(AND(VALUE(LEFT($A1259,3))=311,RIGHT($B1259,5)="Total"),VLOOKUP('311'!$G$59,_311_Table2,MATCH(MID($B1259,1,1),_311_Table2_ColumnLookup,0),FALSE),
  IF(VALUE(LEFT($A1259,3))=311,VLOOKUP(VALUE(MID($B1259,2,1)),_311_Table2,MATCH(MID($B1259,1,1),_311_Table2_ColumnLookup,0),FALSE)
+N("311"),
  IF(AND(VALUE(LEFT($A1259,3))=312,LEFT($G1259,10)="Unincepted",$B1259="G "),VLOOKUP(" ULO",_312_Table2,MATCH('312'!$N$16,_312_Table2_ColumnLookup,0),FALSE),
  IF(AND(VALUE(LEFT($A1259,3))=312,LEFT($G1259,10)="Unincepted",$B1259="O "),VLOOKUP(" ULO",_312_Table2,MATCH('312'!$V$16,_312_Table2_ColumnLookup,0),FALSE),
  IF(AND(VALUE(LEFT($A1259,3))=312,LEFT($G1259,10)="Unincepted",$B1259="Q "),VLOOKUP(" ULO",_312_Table2,MATCH('312'!$X$16,_312_Table2_ColumnLookup,0),FALSE),
  IF(AND(VALUE(LEFT($A1259,3))=312,LEFT($G1259,10)="Unincepted"),VLOOKUP(" ULO",_312_Table2,MATCH(LEFT($B1259,1),_312_Table2_ColumnLookup,0),FALSE),
  IF(AND(VALUE(LEFT($A1259,3))=312,LEFT($G1259,5)="Total",$B1259="G "),VLOOKUP('312'!$F$80,_312_Table2,MATCH('312'!$N$16,_312_Table2_ColumnLookup,0),FALSE),
  IF(AND(VALUE(LEFT($A1259,3))=312,LEFT($G1259,5)="Total",$B1259="O "),VLOOKUP('312'!$F$80,_312_Table2,MATCH('312'!$V$16,_312_Table2_ColumnLookup,0),FALSE),
  IF(AND(VALUE(LEFT($A1259,3))=312,LEFT($G1259,5)="Total",$B1259="Q "),VLOOKUP('312'!$F$80,_312_Table2,MATCH('312'!$X$16,_312_Table2_ColumnLookup,0),FALSE),
  IF(AND(VALUE(LEFT($A1259,3))=312,LEFT($G1259,5)="Total"),VLOOKUP('312'!$F$80,_312_Table2,MATCH(LEFT($B1259,1),_312_Table2_ColumnLookup,0),FALSE),
  IF(AND(VALUE(LEFT($A1259,3))=312,LEN($I1259)=4,$B1259="G"),VLOOKUP($I1259,_312_Table2,MATCH('312'!$N$16,_312_Table2_ColumnLookup,0),FALSE),
  IF(AND(VALUE(LEFT($A1259,3))=312,LEN($I1259)=4,$B1259="O"),VLOOKUP($I1259,_312_Table2,MATCH('312'!$V$16,_312_Table2_ColumnLookup,0),FALSE),
  IF(AND(VALUE(LEFT($A1259,3))=312,LEN($I1259)=4,$B1259="Q"),VLOOKUP($I1259,_312_Table2,MATCH('312'!$X$16,_312_Table2_ColumnLookup,0),FALSE),
  IF(AND(VALUE(LEFT($A1259,3))=312,LEN($I1259)=4),VLOOKUP($I1259,_312_Table2,MATCH(LEFT($B1259,1),_312_Table2_ColumnLookup,0),FALSE)
+N("312"),
  IF(VALUE(LEFT($A1259,3))=313,VLOOKUP(VALUE(MID($B1259,2,1)),_313_Table2,MATCH(MID($B1259,1,1),_313_Table2_ColumnLookup,0),FALSE)
+N("313"),
  IF(AND(VALUE(LEFT($A1259,3))=314,LEN($B1259)=3),VLOOKUP(VALUE(MID($B1259,2,2)),_314_Table2,MATCH(MID($B1259,1,1),_314_Table2_ColumnLookup,0),FALSE),
  IF(VALUE(LEFT($A1259,3))=314,VLOOKUP(VALUE(MID($B1259,2,1)),_314_Table2,MATCH(MID($B1259,1,1),_314_Table2_ColumnLookup,0),FALSE)
+N("314"),
""))))))))))))))))))))))))</f>
        <v>#N/A</v>
      </c>
      <c r="F1259" s="238" t="e">
        <f>IF(AND(VALUE(LEFT($A1259,3))=309,LEN($B1259)=3),VLOOKUP(VALUE(MID($B1259,2,2)),_309_Table3,MATCH(MID($B1259,1,1),_309_Table3_ColumnLookup,0),FALSE),
  IF($C1259="309 LCR SummaryA",OneYearSCR,IF($C1259="309 LCR SummaryB",UltimateSCR,IF(VALUE(LEFT($A1259,3))=309,VLOOKUP(VALUE(MID($B1259,2,1)),_309_Table3,MATCH(MID($B1259,1,1),_309_Table3_ColumnLookup,0),FALSE)
+N("309"),
  IF(VALUE(LEFT($A1259,3))=310,VLOOKUP(VALUE(MID($B1259,2,1)),_310_Table3,MATCH(MID($B1259,1,1),_310_Table3_ColumnLookup,0),FALSE)
+N("310"),
  IF(AND(VALUE(LEFT($A1259,3))=311,LEN($I1259)=4),VLOOKUP($I1259,_311_Table3,MATCH($B1259,_311_Table3_ColumnLookup,0),FALSE),
  IF(AND(VALUE(LEFT($A1259,3))=311,OR($B1259="I2",$B1259="J2",$B1259="K2",$B1259="L2")),VLOOKUP('311'!$G$58,_311_Table3,MATCH(MID($B1259,1,1),_311_Table3_ColumnLookup,0),FALSE),
  IF(AND(VALUE(LEFT($A1259,3))=311,RIGHT($B1259,5)="Total"),VLOOKUP('311'!$G$59,_311_Table3,MATCH(MID($B1259,1,1),_311_Table3_ColumnLookup,0),FALSE),
  IF(VALUE(LEFT($A1259,3))=311,VLOOKUP(VALUE(MID($B1259,2,1)),_311_Table3,MATCH(MID($B1259,1,1),_311_Table3_ColumnLookup,0),FALSE)
+N("311"),
  IF(AND(VALUE(LEFT($A1259,3))=312,LEFT($G1259,10)="Unincepted",$B1259="G "),VLOOKUP(" ULO",_312_Table3,MATCH('312'!$N$16,_312_Table3_ColumnLookup,0),FALSE),
  IF(AND(VALUE(LEFT($A1259,3))=312,LEFT($G1259,10)="Unincepted",$B1259="O "),VLOOKUP(" ULO",_312_Table3,MATCH('312'!$V$16,_312_Table3_ColumnLookup,0),FALSE),
  IF(AND(VALUE(LEFT($A1259,3))=312,LEFT($G1259,10)="Unincepted",$B1259="Q "),VLOOKUP(" ULO",_312_Table3,MATCH('312'!$X$16,_312_Table3_ColumnLookup,0),FALSE),
  IF(AND(VALUE(LEFT($A1259,3))=312,LEFT($G1259,10)="Unincepted"),VLOOKUP(" ULO",_312_Table3,MATCH(LEFT($B1259,1),_312_Table3_ColumnLookup,0),FALSE),
  IF(AND(VALUE(LEFT($A1259,3))=312,LEFT($G1259,5)="Total",$B1259="G "),VLOOKUP('312'!$F$80,_312_Table3,MATCH('312'!$N$16,_312_Table3_ColumnLookup,0),FALSE),
  IF(AND(VALUE(LEFT($A1259,3))=312,LEFT($G1259,5)="Total",$B1259="O "),VLOOKUP('312'!$F$80,_312_Table3,MATCH('312'!$V$16,_312_Table3_ColumnLookup,0),FALSE),
  IF(AND(VALUE(LEFT($A1259,3))=312,LEFT($G1259,5)="Total",$B1259="Q "),VLOOKUP('312'!$F$80,_312_Table3,MATCH('312'!$X$16,_312_Table3_ColumnLookup,0),FALSE),
  IF(AND(VALUE(LEFT($A1259,3))=312,LEFT($G1259,5)="Total"),VLOOKUP('312'!$F$80,_312_Table3,MATCH(LEFT($B1259,1),_312_Table3_ColumnLookup,0),FALSE),
  IF(AND(VALUE(LEFT($A1259,3))=312,LEN($I1259)=4,$B1259="G"),VLOOKUP($I1259,_312_Table3,MATCH('312'!$N$16,_312_Table3_ColumnLookup,0),FALSE),
  IF(AND(VALUE(LEFT($A1259,3))=312,LEN($I1259)=4,$B1259="O"),VLOOKUP($I1259,_312_Table3,MATCH('312'!$V$16,_312_Table3_ColumnLookup,0),FALSE),
  IF(AND(VALUE(LEFT($A1259,3))=312,LEN($I1259)=4,$B1259="Q"),VLOOKUP($I1259,_312_Table3,MATCH('312'!$X$16,_312_Table3_ColumnLookup,0),FALSE),
  IF(AND(VALUE(LEFT($A1259,3))=312,LEN($I1259)=4),VLOOKUP($I1259,_312_Table3,MATCH(LEFT($B1259,1),_312_Table3_ColumnLookup,0),FALSE)
+N("312"),
  IF(VALUE(LEFT($A1259,3))=313,VLOOKUP(VALUE(MID($B1259,2,1)),_313_Table3,MATCH(MID($B1259,1,1),_313_Table3_ColumnLookup,0),FALSE)
+N("313"),
  IF(AND(VALUE(LEFT($A1259,3))=314,LEN($B1259)=3),VLOOKUP(VALUE(MID($B1259,2,2)),_314_Table3,MATCH(MID($B1259,1,1),_314_Table3_ColumnLookup,0),FALSE),
  IF(VALUE(LEFT($A1259,3))=314,VLOOKUP(VALUE(MID($B1259,2,1)),_314_Table3,MATCH(MID($B1259,1,1),_314_Table3_ColumnLookup,0),FALSE)
+N("314"),
""))))))))))))))))))))))))</f>
        <v>#N/A</v>
      </c>
      <c r="H1259" s="321" t="str">
        <f>IFERROR(
IF(ISERROR($D1259)=FALSE,$D1259,IF(ISERROR($E1259)=FALSE,$E1259,IF(ISERROR($F1259)=FALSE,$F1259
+N("012 checkboxes"),
IF(
IF(OR(LEFT($A1259,9)="Syndicate",LEFT($A1259,12)="NewSyndicate"),VLOOKUP($A1259,'012'!$J:$ZW,MATCH("Link to button",'012'!$J$1:$ZW$1,0),0)
+N("309 checkbox"),
IF($C1259="309 LCR Summary0",VLOOKUP("Notes990",'309'!$P:$ZZ,MATCH("Link to button",'309'!$P$1:$ZZ$1,0),0)
+N("313 checkboxes"),
IF($C1259="313 Financial Information0LcmVsScr",IF($C1259="309 LCR Summary0",VLOOKUP("LcmVsScr",'309'!$N:$ZZ,MATCH("Link to button",'309'!$N$1:$ZZ$1,0),0),
IF($C1259="313 Financial Information0LcrDocAttached",IF($C1259="309 LCR Summary0",VLOOKUP("LcrDocAttached",'309'!$N:$ZZ,MATCH("Link to button",'309'!$N$1:$ZZ$1,0),
0)))))))=1,TRUE,FALSE)
))),"")</f>
        <v/>
      </c>
    </row>
    <row r="1260" spans="1:8">
      <c r="A1260" s="237" t="e">
        <f>VLOOKUP($G1260,CSVLookups!$B:$R,MATCH(A$1,CSVLookups!$B$1:$R$1,0),FALSE)</f>
        <v>#N/A</v>
      </c>
      <c r="B1260" s="237" t="e">
        <f>VLOOKUP($G1260,CSVLookups!$B:$R,MATCH(B$1,CSVLookups!$B$1:$R$1,0),FALSE)</f>
        <v>#N/A</v>
      </c>
      <c r="C1260" s="238" t="e">
        <f t="shared" si="20"/>
        <v>#N/A</v>
      </c>
      <c r="D1260" s="238" t="e">
        <f>IF(AND(VALUE(LEFT($A1260,3))=309,LEN($B1260)=3),VLOOKUP(VALUE(MID($B1260,2,2)),_309_Table1,MATCH(MID($B1260,1,1),_309_Table1_ColumnLookup,0),FALSE),
  IF($C1260="309 LCR SummaryA",OneYearSCR,IF($C1260="309 LCR SummaryB",UltimateSCR,IF(VALUE(LEFT($A1260,3))=309,VLOOKUP(VALUE(MID($B1260,2,1)),_309_Table1,MATCH(MID($B1260,1,1),_309_Table1_ColumnLookup,0),FALSE)
+N("309"),
  IF(VALUE(LEFT($A1260,3))=310,VLOOKUP(VALUE(MID($B1260,2,1)),_310_Table1,MATCH(MID($B1260,1,1),_310_Table1_ColumnLookup,0),FALSE)
+N("310"),
  IF(AND(VALUE(LEFT($A1260,3))=311,LEN($I1260)=4),VLOOKUP($I1260,_311_Table1,MATCH($B1260,_311_Table1_ColumnLookup,0),FALSE),
  IF(AND(VALUE(LEFT($A1260,3))=311,OR($B1260="I2",$B1260="J2",$B1260="K2",$B1260="L2")),VLOOKUP('311'!$G$58,_311_Table1,MATCH(MID($B1260,1,1),_311_Table1_ColumnLookup,0),FALSE),
  IF(AND(VALUE(LEFT($A1260,3))=311,RIGHT($B1260,5)="Total"),VLOOKUP('311'!$G$59,_311_Table1,MATCH(MID($B1260,1,1),_311_Table1_ColumnLookup,0),FALSE),
  IF(VALUE(LEFT($A1260,3))=311,VLOOKUP(VALUE(MID($B1260,2,1)),_311_Table1,MATCH(MID($B1260,1,1),_311_Table1_ColumnLookup,0),FALSE)
+N("311"),
  IF(AND(VALUE(LEFT($A1260,3))=312,LEFT($G1260,10)="Unincepted",$B1260="G "),VLOOKUP(" ULO",_312_Table1,MATCH('312'!$N$16,_312_Table1_ColumnLookup,0),FALSE),
  IF(AND(VALUE(LEFT($A1260,3))=312,LEFT($G1260,10)="Unincepted",$B1260="O "),VLOOKUP(" ULO",_312_Table1,MATCH('312'!$V$16,_312_Table1_ColumnLookup,0),FALSE),
  IF(AND(VALUE(LEFT($A1260,3))=312,LEFT($G1260,10)="Unincepted",$B1260="Q "),VLOOKUP(" ULO",_312_Table1,MATCH('312'!$X$16,_312_Table1_ColumnLookup,0),FALSE),
  IF(AND(VALUE(LEFT($A1260,3))=312,LEFT($G1260,10)="Unincepted"),VLOOKUP(" ULO",_312_Table1,MATCH(LEFT($B1260,1),_312_Table1_ColumnLookup,0),FALSE),
  IF(AND(VALUE(LEFT($A1260,3))=312,LEFT($G1260,5)="Total",$B1260="G "),VLOOKUP('312'!$F$80,_312_Table1,MATCH('312'!$N$16,_312_Table1_ColumnLookup,0),FALSE),
  IF(AND(VALUE(LEFT($A1260,3))=312,LEFT($G1260,5)="Total",$B1260="O "),VLOOKUP('312'!$F$80,_312_Table1,MATCH('312'!$V$16,_312_Table1_ColumnLookup,0),FALSE),
  IF(AND(VALUE(LEFT($A1260,3))=312,LEFT($G1260,5)="Total",$B1260="Q "),VLOOKUP('312'!$F$80,_312_Table1,MATCH('312'!$X$16,_312_Table1_ColumnLookup,0),FALSE),
  IF(AND(VALUE(LEFT($A1260,3))=312,LEFT($G1260,5)="Total"),VLOOKUP('312'!$F$80,_312_Table1,MATCH(LEFT($B1260,1),_312_Table1_ColumnLookup,0),FALSE),
  IF(AND(VALUE(LEFT($A1260,3))=312,LEN($I1260)=4,$B1260="G"),VLOOKUP($I1260,_312_Table1,MATCH('312'!$N$16,_312_Table1_ColumnLookup,0),FALSE),
  IF(AND(VALUE(LEFT($A1260,3))=312,LEN($I1260)=4,$B1260="O"),VLOOKUP($I1260,_312_Table1,MATCH('312'!$V$16,_312_Table1_ColumnLookup,0),FALSE),
  IF(AND(VALUE(LEFT($A1260,3))=312,LEN($I1260)=4,$B1260="Q"),VLOOKUP($I1260,_312_Table1,MATCH('312'!$X$16,_312_Table1_ColumnLookup,0),FALSE),
  IF(AND(VALUE(LEFT($A1260,3))=312,LEN($I1260)=4),VLOOKUP($I1260,_312_Table1,MATCH(LEFT($B1260,1),_312_Table1_ColumnLookup,0),FALSE)
+N("312"),
  IF(VALUE(LEFT($A1260,3))=313,VLOOKUP(VALUE(MID($B1260,2,1)),_313_Table1,MATCH(MID($B1260,1,1),_313_Table1_ColumnLookup,0),FALSE)
+N("313"),
  IF(AND(VALUE(LEFT($A1260,3))=314,LEN($B1260)=3),VLOOKUP(VALUE(MID($B1260,2,2)),_314_Table1,MATCH(MID($B1260,1,1),_314_Table1_ColumnLookup,0),FALSE),
  IF(VALUE(LEFT($A1260,3))=314,VLOOKUP(VALUE(MID($B1260,2,1)),_314_Table1,MATCH(MID($B1260,1,1),_314_Table1_ColumnLookup,0),FALSE)
+N("314"),
""))))))))))))))))))))))))</f>
        <v>#N/A</v>
      </c>
      <c r="E1260" s="238" t="e">
        <f>IF(AND(VALUE(LEFT($A1260,3))=309,LEN($B1260)=3),VLOOKUP(VALUE(MID($B1260,2,2)),_309_Table2,MATCH(MID($B1260,1,1),_309_Table2_ColumnLookup,0),FALSE),
  IF($C1260="309 LCR SummaryA",OneYearSCR,IF($C1260="309 LCR SummaryB",UltimateSCR,IF(VALUE(LEFT($A1260,3))=309,VLOOKUP(VALUE(MID($B1260,2,1)),_309_Table2,MATCH(MID($B1260,1,1),_309_Table2_ColumnLookup,0),FALSE)
+N("309"),
  IF(VALUE(LEFT($A1260,3))=310,VLOOKUP(VALUE(MID($B1260,2,1)),_310_Table2,MATCH(MID($B1260,1,1),_310_Table2_ColumnLookup,0),FALSE)
+N("310"),
  IF(AND(VALUE(LEFT($A1260,3))=311,LEN($I1260)=4),VLOOKUP($I1260,_311_Table2,MATCH($B1260,_311_Table2_ColumnLookup,0),FALSE),
  IF(AND(VALUE(LEFT($A1260,3))=311,OR($B1260="I2",$B1260="J2",$B1260="K2",$B1260="L2")),VLOOKUP('311'!$G$58,_311_Table2,MATCH(MID($B1260,1,1),_311_Table2_ColumnLookup,0),FALSE),
  IF(AND(VALUE(LEFT($A1260,3))=311,RIGHT($B1260,5)="Total"),VLOOKUP('311'!$G$59,_311_Table2,MATCH(MID($B1260,1,1),_311_Table2_ColumnLookup,0),FALSE),
  IF(VALUE(LEFT($A1260,3))=311,VLOOKUP(VALUE(MID($B1260,2,1)),_311_Table2,MATCH(MID($B1260,1,1),_311_Table2_ColumnLookup,0),FALSE)
+N("311"),
  IF(AND(VALUE(LEFT($A1260,3))=312,LEFT($G1260,10)="Unincepted",$B1260="G "),VLOOKUP(" ULO",_312_Table2,MATCH('312'!$N$16,_312_Table2_ColumnLookup,0),FALSE),
  IF(AND(VALUE(LEFT($A1260,3))=312,LEFT($G1260,10)="Unincepted",$B1260="O "),VLOOKUP(" ULO",_312_Table2,MATCH('312'!$V$16,_312_Table2_ColumnLookup,0),FALSE),
  IF(AND(VALUE(LEFT($A1260,3))=312,LEFT($G1260,10)="Unincepted",$B1260="Q "),VLOOKUP(" ULO",_312_Table2,MATCH('312'!$X$16,_312_Table2_ColumnLookup,0),FALSE),
  IF(AND(VALUE(LEFT($A1260,3))=312,LEFT($G1260,10)="Unincepted"),VLOOKUP(" ULO",_312_Table2,MATCH(LEFT($B1260,1),_312_Table2_ColumnLookup,0),FALSE),
  IF(AND(VALUE(LEFT($A1260,3))=312,LEFT($G1260,5)="Total",$B1260="G "),VLOOKUP('312'!$F$80,_312_Table2,MATCH('312'!$N$16,_312_Table2_ColumnLookup,0),FALSE),
  IF(AND(VALUE(LEFT($A1260,3))=312,LEFT($G1260,5)="Total",$B1260="O "),VLOOKUP('312'!$F$80,_312_Table2,MATCH('312'!$V$16,_312_Table2_ColumnLookup,0),FALSE),
  IF(AND(VALUE(LEFT($A1260,3))=312,LEFT($G1260,5)="Total",$B1260="Q "),VLOOKUP('312'!$F$80,_312_Table2,MATCH('312'!$X$16,_312_Table2_ColumnLookup,0),FALSE),
  IF(AND(VALUE(LEFT($A1260,3))=312,LEFT($G1260,5)="Total"),VLOOKUP('312'!$F$80,_312_Table2,MATCH(LEFT($B1260,1),_312_Table2_ColumnLookup,0),FALSE),
  IF(AND(VALUE(LEFT($A1260,3))=312,LEN($I1260)=4,$B1260="G"),VLOOKUP($I1260,_312_Table2,MATCH('312'!$N$16,_312_Table2_ColumnLookup,0),FALSE),
  IF(AND(VALUE(LEFT($A1260,3))=312,LEN($I1260)=4,$B1260="O"),VLOOKUP($I1260,_312_Table2,MATCH('312'!$V$16,_312_Table2_ColumnLookup,0),FALSE),
  IF(AND(VALUE(LEFT($A1260,3))=312,LEN($I1260)=4,$B1260="Q"),VLOOKUP($I1260,_312_Table2,MATCH('312'!$X$16,_312_Table2_ColumnLookup,0),FALSE),
  IF(AND(VALUE(LEFT($A1260,3))=312,LEN($I1260)=4),VLOOKUP($I1260,_312_Table2,MATCH(LEFT($B1260,1),_312_Table2_ColumnLookup,0),FALSE)
+N("312"),
  IF(VALUE(LEFT($A1260,3))=313,VLOOKUP(VALUE(MID($B1260,2,1)),_313_Table2,MATCH(MID($B1260,1,1),_313_Table2_ColumnLookup,0),FALSE)
+N("313"),
  IF(AND(VALUE(LEFT($A1260,3))=314,LEN($B1260)=3),VLOOKUP(VALUE(MID($B1260,2,2)),_314_Table2,MATCH(MID($B1260,1,1),_314_Table2_ColumnLookup,0),FALSE),
  IF(VALUE(LEFT($A1260,3))=314,VLOOKUP(VALUE(MID($B1260,2,1)),_314_Table2,MATCH(MID($B1260,1,1),_314_Table2_ColumnLookup,0),FALSE)
+N("314"),
""))))))))))))))))))))))))</f>
        <v>#N/A</v>
      </c>
      <c r="F1260" s="238" t="e">
        <f>IF(AND(VALUE(LEFT($A1260,3))=309,LEN($B1260)=3),VLOOKUP(VALUE(MID($B1260,2,2)),_309_Table3,MATCH(MID($B1260,1,1),_309_Table3_ColumnLookup,0),FALSE),
  IF($C1260="309 LCR SummaryA",OneYearSCR,IF($C1260="309 LCR SummaryB",UltimateSCR,IF(VALUE(LEFT($A1260,3))=309,VLOOKUP(VALUE(MID($B1260,2,1)),_309_Table3,MATCH(MID($B1260,1,1),_309_Table3_ColumnLookup,0),FALSE)
+N("309"),
  IF(VALUE(LEFT($A1260,3))=310,VLOOKUP(VALUE(MID($B1260,2,1)),_310_Table3,MATCH(MID($B1260,1,1),_310_Table3_ColumnLookup,0),FALSE)
+N("310"),
  IF(AND(VALUE(LEFT($A1260,3))=311,LEN($I1260)=4),VLOOKUP($I1260,_311_Table3,MATCH($B1260,_311_Table3_ColumnLookup,0),FALSE),
  IF(AND(VALUE(LEFT($A1260,3))=311,OR($B1260="I2",$B1260="J2",$B1260="K2",$B1260="L2")),VLOOKUP('311'!$G$58,_311_Table3,MATCH(MID($B1260,1,1),_311_Table3_ColumnLookup,0),FALSE),
  IF(AND(VALUE(LEFT($A1260,3))=311,RIGHT($B1260,5)="Total"),VLOOKUP('311'!$G$59,_311_Table3,MATCH(MID($B1260,1,1),_311_Table3_ColumnLookup,0),FALSE),
  IF(VALUE(LEFT($A1260,3))=311,VLOOKUP(VALUE(MID($B1260,2,1)),_311_Table3,MATCH(MID($B1260,1,1),_311_Table3_ColumnLookup,0),FALSE)
+N("311"),
  IF(AND(VALUE(LEFT($A1260,3))=312,LEFT($G1260,10)="Unincepted",$B1260="G "),VLOOKUP(" ULO",_312_Table3,MATCH('312'!$N$16,_312_Table3_ColumnLookup,0),FALSE),
  IF(AND(VALUE(LEFT($A1260,3))=312,LEFT($G1260,10)="Unincepted",$B1260="O "),VLOOKUP(" ULO",_312_Table3,MATCH('312'!$V$16,_312_Table3_ColumnLookup,0),FALSE),
  IF(AND(VALUE(LEFT($A1260,3))=312,LEFT($G1260,10)="Unincepted",$B1260="Q "),VLOOKUP(" ULO",_312_Table3,MATCH('312'!$X$16,_312_Table3_ColumnLookup,0),FALSE),
  IF(AND(VALUE(LEFT($A1260,3))=312,LEFT($G1260,10)="Unincepted"),VLOOKUP(" ULO",_312_Table3,MATCH(LEFT($B1260,1),_312_Table3_ColumnLookup,0),FALSE),
  IF(AND(VALUE(LEFT($A1260,3))=312,LEFT($G1260,5)="Total",$B1260="G "),VLOOKUP('312'!$F$80,_312_Table3,MATCH('312'!$N$16,_312_Table3_ColumnLookup,0),FALSE),
  IF(AND(VALUE(LEFT($A1260,3))=312,LEFT($G1260,5)="Total",$B1260="O "),VLOOKUP('312'!$F$80,_312_Table3,MATCH('312'!$V$16,_312_Table3_ColumnLookup,0),FALSE),
  IF(AND(VALUE(LEFT($A1260,3))=312,LEFT($G1260,5)="Total",$B1260="Q "),VLOOKUP('312'!$F$80,_312_Table3,MATCH('312'!$X$16,_312_Table3_ColumnLookup,0),FALSE),
  IF(AND(VALUE(LEFT($A1260,3))=312,LEFT($G1260,5)="Total"),VLOOKUP('312'!$F$80,_312_Table3,MATCH(LEFT($B1260,1),_312_Table3_ColumnLookup,0),FALSE),
  IF(AND(VALUE(LEFT($A1260,3))=312,LEN($I1260)=4,$B1260="G"),VLOOKUP($I1260,_312_Table3,MATCH('312'!$N$16,_312_Table3_ColumnLookup,0),FALSE),
  IF(AND(VALUE(LEFT($A1260,3))=312,LEN($I1260)=4,$B1260="O"),VLOOKUP($I1260,_312_Table3,MATCH('312'!$V$16,_312_Table3_ColumnLookup,0),FALSE),
  IF(AND(VALUE(LEFT($A1260,3))=312,LEN($I1260)=4,$B1260="Q"),VLOOKUP($I1260,_312_Table3,MATCH('312'!$X$16,_312_Table3_ColumnLookup,0),FALSE),
  IF(AND(VALUE(LEFT($A1260,3))=312,LEN($I1260)=4),VLOOKUP($I1260,_312_Table3,MATCH(LEFT($B1260,1),_312_Table3_ColumnLookup,0),FALSE)
+N("312"),
  IF(VALUE(LEFT($A1260,3))=313,VLOOKUP(VALUE(MID($B1260,2,1)),_313_Table3,MATCH(MID($B1260,1,1),_313_Table3_ColumnLookup,0),FALSE)
+N("313"),
  IF(AND(VALUE(LEFT($A1260,3))=314,LEN($B1260)=3),VLOOKUP(VALUE(MID($B1260,2,2)),_314_Table3,MATCH(MID($B1260,1,1),_314_Table3_ColumnLookup,0),FALSE),
  IF(VALUE(LEFT($A1260,3))=314,VLOOKUP(VALUE(MID($B1260,2,1)),_314_Table3,MATCH(MID($B1260,1,1),_314_Table3_ColumnLookup,0),FALSE)
+N("314"),
""))))))))))))))))))))))))</f>
        <v>#N/A</v>
      </c>
      <c r="H1260" s="321" t="str">
        <f>IFERROR(
IF(ISERROR($D1260)=FALSE,$D1260,IF(ISERROR($E1260)=FALSE,$E1260,IF(ISERROR($F1260)=FALSE,$F1260
+N("012 checkboxes"),
IF(
IF(OR(LEFT($A1260,9)="Syndicate",LEFT($A1260,12)="NewSyndicate"),VLOOKUP($A1260,'012'!$J:$ZW,MATCH("Link to button",'012'!$J$1:$ZW$1,0),0)
+N("309 checkbox"),
IF($C1260="309 LCR Summary0",VLOOKUP("Notes990",'309'!$P:$ZZ,MATCH("Link to button",'309'!$P$1:$ZZ$1,0),0)
+N("313 checkboxes"),
IF($C1260="313 Financial Information0LcmVsScr",IF($C1260="309 LCR Summary0",VLOOKUP("LcmVsScr",'309'!$N:$ZZ,MATCH("Link to button",'309'!$N$1:$ZZ$1,0),0),
IF($C1260="313 Financial Information0LcrDocAttached",IF($C1260="309 LCR Summary0",VLOOKUP("LcrDocAttached",'309'!$N:$ZZ,MATCH("Link to button",'309'!$N$1:$ZZ$1,0),
0)))))))=1,TRUE,FALSE)
))),"")</f>
        <v/>
      </c>
    </row>
    <row r="1261" spans="1:8">
      <c r="A1261" s="237" t="e">
        <f>VLOOKUP($G1261,CSVLookups!$B:$R,MATCH(A$1,CSVLookups!$B$1:$R$1,0),FALSE)</f>
        <v>#N/A</v>
      </c>
      <c r="B1261" s="237" t="e">
        <f>VLOOKUP($G1261,CSVLookups!$B:$R,MATCH(B$1,CSVLookups!$B$1:$R$1,0),FALSE)</f>
        <v>#N/A</v>
      </c>
      <c r="C1261" s="238" t="e">
        <f t="shared" si="20"/>
        <v>#N/A</v>
      </c>
      <c r="D1261" s="238" t="e">
        <f>IF(AND(VALUE(LEFT($A1261,3))=309,LEN($B1261)=3),VLOOKUP(VALUE(MID($B1261,2,2)),_309_Table1,MATCH(MID($B1261,1,1),_309_Table1_ColumnLookup,0),FALSE),
  IF($C1261="309 LCR SummaryA",OneYearSCR,IF($C1261="309 LCR SummaryB",UltimateSCR,IF(VALUE(LEFT($A1261,3))=309,VLOOKUP(VALUE(MID($B1261,2,1)),_309_Table1,MATCH(MID($B1261,1,1),_309_Table1_ColumnLookup,0),FALSE)
+N("309"),
  IF(VALUE(LEFT($A1261,3))=310,VLOOKUP(VALUE(MID($B1261,2,1)),_310_Table1,MATCH(MID($B1261,1,1),_310_Table1_ColumnLookup,0),FALSE)
+N("310"),
  IF(AND(VALUE(LEFT($A1261,3))=311,LEN($I1261)=4),VLOOKUP($I1261,_311_Table1,MATCH($B1261,_311_Table1_ColumnLookup,0),FALSE),
  IF(AND(VALUE(LEFT($A1261,3))=311,OR($B1261="I2",$B1261="J2",$B1261="K2",$B1261="L2")),VLOOKUP('311'!$G$58,_311_Table1,MATCH(MID($B1261,1,1),_311_Table1_ColumnLookup,0),FALSE),
  IF(AND(VALUE(LEFT($A1261,3))=311,RIGHT($B1261,5)="Total"),VLOOKUP('311'!$G$59,_311_Table1,MATCH(MID($B1261,1,1),_311_Table1_ColumnLookup,0),FALSE),
  IF(VALUE(LEFT($A1261,3))=311,VLOOKUP(VALUE(MID($B1261,2,1)),_311_Table1,MATCH(MID($B1261,1,1),_311_Table1_ColumnLookup,0),FALSE)
+N("311"),
  IF(AND(VALUE(LEFT($A1261,3))=312,LEFT($G1261,10)="Unincepted",$B1261="G "),VLOOKUP(" ULO",_312_Table1,MATCH('312'!$N$16,_312_Table1_ColumnLookup,0),FALSE),
  IF(AND(VALUE(LEFT($A1261,3))=312,LEFT($G1261,10)="Unincepted",$B1261="O "),VLOOKUP(" ULO",_312_Table1,MATCH('312'!$V$16,_312_Table1_ColumnLookup,0),FALSE),
  IF(AND(VALUE(LEFT($A1261,3))=312,LEFT($G1261,10)="Unincepted",$B1261="Q "),VLOOKUP(" ULO",_312_Table1,MATCH('312'!$X$16,_312_Table1_ColumnLookup,0),FALSE),
  IF(AND(VALUE(LEFT($A1261,3))=312,LEFT($G1261,10)="Unincepted"),VLOOKUP(" ULO",_312_Table1,MATCH(LEFT($B1261,1),_312_Table1_ColumnLookup,0),FALSE),
  IF(AND(VALUE(LEFT($A1261,3))=312,LEFT($G1261,5)="Total",$B1261="G "),VLOOKUP('312'!$F$80,_312_Table1,MATCH('312'!$N$16,_312_Table1_ColumnLookup,0),FALSE),
  IF(AND(VALUE(LEFT($A1261,3))=312,LEFT($G1261,5)="Total",$B1261="O "),VLOOKUP('312'!$F$80,_312_Table1,MATCH('312'!$V$16,_312_Table1_ColumnLookup,0),FALSE),
  IF(AND(VALUE(LEFT($A1261,3))=312,LEFT($G1261,5)="Total",$B1261="Q "),VLOOKUP('312'!$F$80,_312_Table1,MATCH('312'!$X$16,_312_Table1_ColumnLookup,0),FALSE),
  IF(AND(VALUE(LEFT($A1261,3))=312,LEFT($G1261,5)="Total"),VLOOKUP('312'!$F$80,_312_Table1,MATCH(LEFT($B1261,1),_312_Table1_ColumnLookup,0),FALSE),
  IF(AND(VALUE(LEFT($A1261,3))=312,LEN($I1261)=4,$B1261="G"),VLOOKUP($I1261,_312_Table1,MATCH('312'!$N$16,_312_Table1_ColumnLookup,0),FALSE),
  IF(AND(VALUE(LEFT($A1261,3))=312,LEN($I1261)=4,$B1261="O"),VLOOKUP($I1261,_312_Table1,MATCH('312'!$V$16,_312_Table1_ColumnLookup,0),FALSE),
  IF(AND(VALUE(LEFT($A1261,3))=312,LEN($I1261)=4,$B1261="Q"),VLOOKUP($I1261,_312_Table1,MATCH('312'!$X$16,_312_Table1_ColumnLookup,0),FALSE),
  IF(AND(VALUE(LEFT($A1261,3))=312,LEN($I1261)=4),VLOOKUP($I1261,_312_Table1,MATCH(LEFT($B1261,1),_312_Table1_ColumnLookup,0),FALSE)
+N("312"),
  IF(VALUE(LEFT($A1261,3))=313,VLOOKUP(VALUE(MID($B1261,2,1)),_313_Table1,MATCH(MID($B1261,1,1),_313_Table1_ColumnLookup,0),FALSE)
+N("313"),
  IF(AND(VALUE(LEFT($A1261,3))=314,LEN($B1261)=3),VLOOKUP(VALUE(MID($B1261,2,2)),_314_Table1,MATCH(MID($B1261,1,1),_314_Table1_ColumnLookup,0),FALSE),
  IF(VALUE(LEFT($A1261,3))=314,VLOOKUP(VALUE(MID($B1261,2,1)),_314_Table1,MATCH(MID($B1261,1,1),_314_Table1_ColumnLookup,0),FALSE)
+N("314"),
""))))))))))))))))))))))))</f>
        <v>#N/A</v>
      </c>
      <c r="E1261" s="238" t="e">
        <f>IF(AND(VALUE(LEFT($A1261,3))=309,LEN($B1261)=3),VLOOKUP(VALUE(MID($B1261,2,2)),_309_Table2,MATCH(MID($B1261,1,1),_309_Table2_ColumnLookup,0),FALSE),
  IF($C1261="309 LCR SummaryA",OneYearSCR,IF($C1261="309 LCR SummaryB",UltimateSCR,IF(VALUE(LEFT($A1261,3))=309,VLOOKUP(VALUE(MID($B1261,2,1)),_309_Table2,MATCH(MID($B1261,1,1),_309_Table2_ColumnLookup,0),FALSE)
+N("309"),
  IF(VALUE(LEFT($A1261,3))=310,VLOOKUP(VALUE(MID($B1261,2,1)),_310_Table2,MATCH(MID($B1261,1,1),_310_Table2_ColumnLookup,0),FALSE)
+N("310"),
  IF(AND(VALUE(LEFT($A1261,3))=311,LEN($I1261)=4),VLOOKUP($I1261,_311_Table2,MATCH($B1261,_311_Table2_ColumnLookup,0),FALSE),
  IF(AND(VALUE(LEFT($A1261,3))=311,OR($B1261="I2",$B1261="J2",$B1261="K2",$B1261="L2")),VLOOKUP('311'!$G$58,_311_Table2,MATCH(MID($B1261,1,1),_311_Table2_ColumnLookup,0),FALSE),
  IF(AND(VALUE(LEFT($A1261,3))=311,RIGHT($B1261,5)="Total"),VLOOKUP('311'!$G$59,_311_Table2,MATCH(MID($B1261,1,1),_311_Table2_ColumnLookup,0),FALSE),
  IF(VALUE(LEFT($A1261,3))=311,VLOOKUP(VALUE(MID($B1261,2,1)),_311_Table2,MATCH(MID($B1261,1,1),_311_Table2_ColumnLookup,0),FALSE)
+N("311"),
  IF(AND(VALUE(LEFT($A1261,3))=312,LEFT($G1261,10)="Unincepted",$B1261="G "),VLOOKUP(" ULO",_312_Table2,MATCH('312'!$N$16,_312_Table2_ColumnLookup,0),FALSE),
  IF(AND(VALUE(LEFT($A1261,3))=312,LEFT($G1261,10)="Unincepted",$B1261="O "),VLOOKUP(" ULO",_312_Table2,MATCH('312'!$V$16,_312_Table2_ColumnLookup,0),FALSE),
  IF(AND(VALUE(LEFT($A1261,3))=312,LEFT($G1261,10)="Unincepted",$B1261="Q "),VLOOKUP(" ULO",_312_Table2,MATCH('312'!$X$16,_312_Table2_ColumnLookup,0),FALSE),
  IF(AND(VALUE(LEFT($A1261,3))=312,LEFT($G1261,10)="Unincepted"),VLOOKUP(" ULO",_312_Table2,MATCH(LEFT($B1261,1),_312_Table2_ColumnLookup,0),FALSE),
  IF(AND(VALUE(LEFT($A1261,3))=312,LEFT($G1261,5)="Total",$B1261="G "),VLOOKUP('312'!$F$80,_312_Table2,MATCH('312'!$N$16,_312_Table2_ColumnLookup,0),FALSE),
  IF(AND(VALUE(LEFT($A1261,3))=312,LEFT($G1261,5)="Total",$B1261="O "),VLOOKUP('312'!$F$80,_312_Table2,MATCH('312'!$V$16,_312_Table2_ColumnLookup,0),FALSE),
  IF(AND(VALUE(LEFT($A1261,3))=312,LEFT($G1261,5)="Total",$B1261="Q "),VLOOKUP('312'!$F$80,_312_Table2,MATCH('312'!$X$16,_312_Table2_ColumnLookup,0),FALSE),
  IF(AND(VALUE(LEFT($A1261,3))=312,LEFT($G1261,5)="Total"),VLOOKUP('312'!$F$80,_312_Table2,MATCH(LEFT($B1261,1),_312_Table2_ColumnLookup,0),FALSE),
  IF(AND(VALUE(LEFT($A1261,3))=312,LEN($I1261)=4,$B1261="G"),VLOOKUP($I1261,_312_Table2,MATCH('312'!$N$16,_312_Table2_ColumnLookup,0),FALSE),
  IF(AND(VALUE(LEFT($A1261,3))=312,LEN($I1261)=4,$B1261="O"),VLOOKUP($I1261,_312_Table2,MATCH('312'!$V$16,_312_Table2_ColumnLookup,0),FALSE),
  IF(AND(VALUE(LEFT($A1261,3))=312,LEN($I1261)=4,$B1261="Q"),VLOOKUP($I1261,_312_Table2,MATCH('312'!$X$16,_312_Table2_ColumnLookup,0),FALSE),
  IF(AND(VALUE(LEFT($A1261,3))=312,LEN($I1261)=4),VLOOKUP($I1261,_312_Table2,MATCH(LEFT($B1261,1),_312_Table2_ColumnLookup,0),FALSE)
+N("312"),
  IF(VALUE(LEFT($A1261,3))=313,VLOOKUP(VALUE(MID($B1261,2,1)),_313_Table2,MATCH(MID($B1261,1,1),_313_Table2_ColumnLookup,0),FALSE)
+N("313"),
  IF(AND(VALUE(LEFT($A1261,3))=314,LEN($B1261)=3),VLOOKUP(VALUE(MID($B1261,2,2)),_314_Table2,MATCH(MID($B1261,1,1),_314_Table2_ColumnLookup,0),FALSE),
  IF(VALUE(LEFT($A1261,3))=314,VLOOKUP(VALUE(MID($B1261,2,1)),_314_Table2,MATCH(MID($B1261,1,1),_314_Table2_ColumnLookup,0),FALSE)
+N("314"),
""))))))))))))))))))))))))</f>
        <v>#N/A</v>
      </c>
      <c r="F1261" s="238" t="e">
        <f>IF(AND(VALUE(LEFT($A1261,3))=309,LEN($B1261)=3),VLOOKUP(VALUE(MID($B1261,2,2)),_309_Table3,MATCH(MID($B1261,1,1),_309_Table3_ColumnLookup,0),FALSE),
  IF($C1261="309 LCR SummaryA",OneYearSCR,IF($C1261="309 LCR SummaryB",UltimateSCR,IF(VALUE(LEFT($A1261,3))=309,VLOOKUP(VALUE(MID($B1261,2,1)),_309_Table3,MATCH(MID($B1261,1,1),_309_Table3_ColumnLookup,0),FALSE)
+N("309"),
  IF(VALUE(LEFT($A1261,3))=310,VLOOKUP(VALUE(MID($B1261,2,1)),_310_Table3,MATCH(MID($B1261,1,1),_310_Table3_ColumnLookup,0),FALSE)
+N("310"),
  IF(AND(VALUE(LEFT($A1261,3))=311,LEN($I1261)=4),VLOOKUP($I1261,_311_Table3,MATCH($B1261,_311_Table3_ColumnLookup,0),FALSE),
  IF(AND(VALUE(LEFT($A1261,3))=311,OR($B1261="I2",$B1261="J2",$B1261="K2",$B1261="L2")),VLOOKUP('311'!$G$58,_311_Table3,MATCH(MID($B1261,1,1),_311_Table3_ColumnLookup,0),FALSE),
  IF(AND(VALUE(LEFT($A1261,3))=311,RIGHT($B1261,5)="Total"),VLOOKUP('311'!$G$59,_311_Table3,MATCH(MID($B1261,1,1),_311_Table3_ColumnLookup,0),FALSE),
  IF(VALUE(LEFT($A1261,3))=311,VLOOKUP(VALUE(MID($B1261,2,1)),_311_Table3,MATCH(MID($B1261,1,1),_311_Table3_ColumnLookup,0),FALSE)
+N("311"),
  IF(AND(VALUE(LEFT($A1261,3))=312,LEFT($G1261,10)="Unincepted",$B1261="G "),VLOOKUP(" ULO",_312_Table3,MATCH('312'!$N$16,_312_Table3_ColumnLookup,0),FALSE),
  IF(AND(VALUE(LEFT($A1261,3))=312,LEFT($G1261,10)="Unincepted",$B1261="O "),VLOOKUP(" ULO",_312_Table3,MATCH('312'!$V$16,_312_Table3_ColumnLookup,0),FALSE),
  IF(AND(VALUE(LEFT($A1261,3))=312,LEFT($G1261,10)="Unincepted",$B1261="Q "),VLOOKUP(" ULO",_312_Table3,MATCH('312'!$X$16,_312_Table3_ColumnLookup,0),FALSE),
  IF(AND(VALUE(LEFT($A1261,3))=312,LEFT($G1261,10)="Unincepted"),VLOOKUP(" ULO",_312_Table3,MATCH(LEFT($B1261,1),_312_Table3_ColumnLookup,0),FALSE),
  IF(AND(VALUE(LEFT($A1261,3))=312,LEFT($G1261,5)="Total",$B1261="G "),VLOOKUP('312'!$F$80,_312_Table3,MATCH('312'!$N$16,_312_Table3_ColumnLookup,0),FALSE),
  IF(AND(VALUE(LEFT($A1261,3))=312,LEFT($G1261,5)="Total",$B1261="O "),VLOOKUP('312'!$F$80,_312_Table3,MATCH('312'!$V$16,_312_Table3_ColumnLookup,0),FALSE),
  IF(AND(VALUE(LEFT($A1261,3))=312,LEFT($G1261,5)="Total",$B1261="Q "),VLOOKUP('312'!$F$80,_312_Table3,MATCH('312'!$X$16,_312_Table3_ColumnLookup,0),FALSE),
  IF(AND(VALUE(LEFT($A1261,3))=312,LEFT($G1261,5)="Total"),VLOOKUP('312'!$F$80,_312_Table3,MATCH(LEFT($B1261,1),_312_Table3_ColumnLookup,0),FALSE),
  IF(AND(VALUE(LEFT($A1261,3))=312,LEN($I1261)=4,$B1261="G"),VLOOKUP($I1261,_312_Table3,MATCH('312'!$N$16,_312_Table3_ColumnLookup,0),FALSE),
  IF(AND(VALUE(LEFT($A1261,3))=312,LEN($I1261)=4,$B1261="O"),VLOOKUP($I1261,_312_Table3,MATCH('312'!$V$16,_312_Table3_ColumnLookup,0),FALSE),
  IF(AND(VALUE(LEFT($A1261,3))=312,LEN($I1261)=4,$B1261="Q"),VLOOKUP($I1261,_312_Table3,MATCH('312'!$X$16,_312_Table3_ColumnLookup,0),FALSE),
  IF(AND(VALUE(LEFT($A1261,3))=312,LEN($I1261)=4),VLOOKUP($I1261,_312_Table3,MATCH(LEFT($B1261,1),_312_Table3_ColumnLookup,0),FALSE)
+N("312"),
  IF(VALUE(LEFT($A1261,3))=313,VLOOKUP(VALUE(MID($B1261,2,1)),_313_Table3,MATCH(MID($B1261,1,1),_313_Table3_ColumnLookup,0),FALSE)
+N("313"),
  IF(AND(VALUE(LEFT($A1261,3))=314,LEN($B1261)=3),VLOOKUP(VALUE(MID($B1261,2,2)),_314_Table3,MATCH(MID($B1261,1,1),_314_Table3_ColumnLookup,0),FALSE),
  IF(VALUE(LEFT($A1261,3))=314,VLOOKUP(VALUE(MID($B1261,2,1)),_314_Table3,MATCH(MID($B1261,1,1),_314_Table3_ColumnLookup,0),FALSE)
+N("314"),
""))))))))))))))))))))))))</f>
        <v>#N/A</v>
      </c>
      <c r="H1261" s="321" t="str">
        <f>IFERROR(
IF(ISERROR($D1261)=FALSE,$D1261,IF(ISERROR($E1261)=FALSE,$E1261,IF(ISERROR($F1261)=FALSE,$F1261
+N("012 checkboxes"),
IF(
IF(OR(LEFT($A1261,9)="Syndicate",LEFT($A1261,12)="NewSyndicate"),VLOOKUP($A1261,'012'!$J:$ZW,MATCH("Link to button",'012'!$J$1:$ZW$1,0),0)
+N("309 checkbox"),
IF($C1261="309 LCR Summary0",VLOOKUP("Notes990",'309'!$P:$ZZ,MATCH("Link to button",'309'!$P$1:$ZZ$1,0),0)
+N("313 checkboxes"),
IF($C1261="313 Financial Information0LcmVsScr",IF($C1261="309 LCR Summary0",VLOOKUP("LcmVsScr",'309'!$N:$ZZ,MATCH("Link to button",'309'!$N$1:$ZZ$1,0),0),
IF($C1261="313 Financial Information0LcrDocAttached",IF($C1261="309 LCR Summary0",VLOOKUP("LcrDocAttached",'309'!$N:$ZZ,MATCH("Link to button",'309'!$N$1:$ZZ$1,0),
0)))))))=1,TRUE,FALSE)
))),"")</f>
        <v/>
      </c>
    </row>
    <row r="1262" spans="1:8">
      <c r="A1262" s="237" t="e">
        <f>VLOOKUP($G1262,CSVLookups!$B:$R,MATCH(A$1,CSVLookups!$B$1:$R$1,0),FALSE)</f>
        <v>#N/A</v>
      </c>
      <c r="B1262" s="237" t="e">
        <f>VLOOKUP($G1262,CSVLookups!$B:$R,MATCH(B$1,CSVLookups!$B$1:$R$1,0),FALSE)</f>
        <v>#N/A</v>
      </c>
      <c r="C1262" s="238" t="e">
        <f t="shared" si="20"/>
        <v>#N/A</v>
      </c>
      <c r="D1262" s="238" t="e">
        <f>IF(AND(VALUE(LEFT($A1262,3))=309,LEN($B1262)=3),VLOOKUP(VALUE(MID($B1262,2,2)),_309_Table1,MATCH(MID($B1262,1,1),_309_Table1_ColumnLookup,0),FALSE),
  IF($C1262="309 LCR SummaryA",OneYearSCR,IF($C1262="309 LCR SummaryB",UltimateSCR,IF(VALUE(LEFT($A1262,3))=309,VLOOKUP(VALUE(MID($B1262,2,1)),_309_Table1,MATCH(MID($B1262,1,1),_309_Table1_ColumnLookup,0),FALSE)
+N("309"),
  IF(VALUE(LEFT($A1262,3))=310,VLOOKUP(VALUE(MID($B1262,2,1)),_310_Table1,MATCH(MID($B1262,1,1),_310_Table1_ColumnLookup,0),FALSE)
+N("310"),
  IF(AND(VALUE(LEFT($A1262,3))=311,LEN($I1262)=4),VLOOKUP($I1262,_311_Table1,MATCH($B1262,_311_Table1_ColumnLookup,0),FALSE),
  IF(AND(VALUE(LEFT($A1262,3))=311,OR($B1262="I2",$B1262="J2",$B1262="K2",$B1262="L2")),VLOOKUP('311'!$G$58,_311_Table1,MATCH(MID($B1262,1,1),_311_Table1_ColumnLookup,0),FALSE),
  IF(AND(VALUE(LEFT($A1262,3))=311,RIGHT($B1262,5)="Total"),VLOOKUP('311'!$G$59,_311_Table1,MATCH(MID($B1262,1,1),_311_Table1_ColumnLookup,0),FALSE),
  IF(VALUE(LEFT($A1262,3))=311,VLOOKUP(VALUE(MID($B1262,2,1)),_311_Table1,MATCH(MID($B1262,1,1),_311_Table1_ColumnLookup,0),FALSE)
+N("311"),
  IF(AND(VALUE(LEFT($A1262,3))=312,LEFT($G1262,10)="Unincepted",$B1262="G "),VLOOKUP(" ULO",_312_Table1,MATCH('312'!$N$16,_312_Table1_ColumnLookup,0),FALSE),
  IF(AND(VALUE(LEFT($A1262,3))=312,LEFT($G1262,10)="Unincepted",$B1262="O "),VLOOKUP(" ULO",_312_Table1,MATCH('312'!$V$16,_312_Table1_ColumnLookup,0),FALSE),
  IF(AND(VALUE(LEFT($A1262,3))=312,LEFT($G1262,10)="Unincepted",$B1262="Q "),VLOOKUP(" ULO",_312_Table1,MATCH('312'!$X$16,_312_Table1_ColumnLookup,0),FALSE),
  IF(AND(VALUE(LEFT($A1262,3))=312,LEFT($G1262,10)="Unincepted"),VLOOKUP(" ULO",_312_Table1,MATCH(LEFT($B1262,1),_312_Table1_ColumnLookup,0),FALSE),
  IF(AND(VALUE(LEFT($A1262,3))=312,LEFT($G1262,5)="Total",$B1262="G "),VLOOKUP('312'!$F$80,_312_Table1,MATCH('312'!$N$16,_312_Table1_ColumnLookup,0),FALSE),
  IF(AND(VALUE(LEFT($A1262,3))=312,LEFT($G1262,5)="Total",$B1262="O "),VLOOKUP('312'!$F$80,_312_Table1,MATCH('312'!$V$16,_312_Table1_ColumnLookup,0),FALSE),
  IF(AND(VALUE(LEFT($A1262,3))=312,LEFT($G1262,5)="Total",$B1262="Q "),VLOOKUP('312'!$F$80,_312_Table1,MATCH('312'!$X$16,_312_Table1_ColumnLookup,0),FALSE),
  IF(AND(VALUE(LEFT($A1262,3))=312,LEFT($G1262,5)="Total"),VLOOKUP('312'!$F$80,_312_Table1,MATCH(LEFT($B1262,1),_312_Table1_ColumnLookup,0),FALSE),
  IF(AND(VALUE(LEFT($A1262,3))=312,LEN($I1262)=4,$B1262="G"),VLOOKUP($I1262,_312_Table1,MATCH('312'!$N$16,_312_Table1_ColumnLookup,0),FALSE),
  IF(AND(VALUE(LEFT($A1262,3))=312,LEN($I1262)=4,$B1262="O"),VLOOKUP($I1262,_312_Table1,MATCH('312'!$V$16,_312_Table1_ColumnLookup,0),FALSE),
  IF(AND(VALUE(LEFT($A1262,3))=312,LEN($I1262)=4,$B1262="Q"),VLOOKUP($I1262,_312_Table1,MATCH('312'!$X$16,_312_Table1_ColumnLookup,0),FALSE),
  IF(AND(VALUE(LEFT($A1262,3))=312,LEN($I1262)=4),VLOOKUP($I1262,_312_Table1,MATCH(LEFT($B1262,1),_312_Table1_ColumnLookup,0),FALSE)
+N("312"),
  IF(VALUE(LEFT($A1262,3))=313,VLOOKUP(VALUE(MID($B1262,2,1)),_313_Table1,MATCH(MID($B1262,1,1),_313_Table1_ColumnLookup,0),FALSE)
+N("313"),
  IF(AND(VALUE(LEFT($A1262,3))=314,LEN($B1262)=3),VLOOKUP(VALUE(MID($B1262,2,2)),_314_Table1,MATCH(MID($B1262,1,1),_314_Table1_ColumnLookup,0),FALSE),
  IF(VALUE(LEFT($A1262,3))=314,VLOOKUP(VALUE(MID($B1262,2,1)),_314_Table1,MATCH(MID($B1262,1,1),_314_Table1_ColumnLookup,0),FALSE)
+N("314"),
""))))))))))))))))))))))))</f>
        <v>#N/A</v>
      </c>
      <c r="E1262" s="238" t="e">
        <f>IF(AND(VALUE(LEFT($A1262,3))=309,LEN($B1262)=3),VLOOKUP(VALUE(MID($B1262,2,2)),_309_Table2,MATCH(MID($B1262,1,1),_309_Table2_ColumnLookup,0),FALSE),
  IF($C1262="309 LCR SummaryA",OneYearSCR,IF($C1262="309 LCR SummaryB",UltimateSCR,IF(VALUE(LEFT($A1262,3))=309,VLOOKUP(VALUE(MID($B1262,2,1)),_309_Table2,MATCH(MID($B1262,1,1),_309_Table2_ColumnLookup,0),FALSE)
+N("309"),
  IF(VALUE(LEFT($A1262,3))=310,VLOOKUP(VALUE(MID($B1262,2,1)),_310_Table2,MATCH(MID($B1262,1,1),_310_Table2_ColumnLookup,0),FALSE)
+N("310"),
  IF(AND(VALUE(LEFT($A1262,3))=311,LEN($I1262)=4),VLOOKUP($I1262,_311_Table2,MATCH($B1262,_311_Table2_ColumnLookup,0),FALSE),
  IF(AND(VALUE(LEFT($A1262,3))=311,OR($B1262="I2",$B1262="J2",$B1262="K2",$B1262="L2")),VLOOKUP('311'!$G$58,_311_Table2,MATCH(MID($B1262,1,1),_311_Table2_ColumnLookup,0),FALSE),
  IF(AND(VALUE(LEFT($A1262,3))=311,RIGHT($B1262,5)="Total"),VLOOKUP('311'!$G$59,_311_Table2,MATCH(MID($B1262,1,1),_311_Table2_ColumnLookup,0),FALSE),
  IF(VALUE(LEFT($A1262,3))=311,VLOOKUP(VALUE(MID($B1262,2,1)),_311_Table2,MATCH(MID($B1262,1,1),_311_Table2_ColumnLookup,0),FALSE)
+N("311"),
  IF(AND(VALUE(LEFT($A1262,3))=312,LEFT($G1262,10)="Unincepted",$B1262="G "),VLOOKUP(" ULO",_312_Table2,MATCH('312'!$N$16,_312_Table2_ColumnLookup,0),FALSE),
  IF(AND(VALUE(LEFT($A1262,3))=312,LEFT($G1262,10)="Unincepted",$B1262="O "),VLOOKUP(" ULO",_312_Table2,MATCH('312'!$V$16,_312_Table2_ColumnLookup,0),FALSE),
  IF(AND(VALUE(LEFT($A1262,3))=312,LEFT($G1262,10)="Unincepted",$B1262="Q "),VLOOKUP(" ULO",_312_Table2,MATCH('312'!$X$16,_312_Table2_ColumnLookup,0),FALSE),
  IF(AND(VALUE(LEFT($A1262,3))=312,LEFT($G1262,10)="Unincepted"),VLOOKUP(" ULO",_312_Table2,MATCH(LEFT($B1262,1),_312_Table2_ColumnLookup,0),FALSE),
  IF(AND(VALUE(LEFT($A1262,3))=312,LEFT($G1262,5)="Total",$B1262="G "),VLOOKUP('312'!$F$80,_312_Table2,MATCH('312'!$N$16,_312_Table2_ColumnLookup,0),FALSE),
  IF(AND(VALUE(LEFT($A1262,3))=312,LEFT($G1262,5)="Total",$B1262="O "),VLOOKUP('312'!$F$80,_312_Table2,MATCH('312'!$V$16,_312_Table2_ColumnLookup,0),FALSE),
  IF(AND(VALUE(LEFT($A1262,3))=312,LEFT($G1262,5)="Total",$B1262="Q "),VLOOKUP('312'!$F$80,_312_Table2,MATCH('312'!$X$16,_312_Table2_ColumnLookup,0),FALSE),
  IF(AND(VALUE(LEFT($A1262,3))=312,LEFT($G1262,5)="Total"),VLOOKUP('312'!$F$80,_312_Table2,MATCH(LEFT($B1262,1),_312_Table2_ColumnLookup,0),FALSE),
  IF(AND(VALUE(LEFT($A1262,3))=312,LEN($I1262)=4,$B1262="G"),VLOOKUP($I1262,_312_Table2,MATCH('312'!$N$16,_312_Table2_ColumnLookup,0),FALSE),
  IF(AND(VALUE(LEFT($A1262,3))=312,LEN($I1262)=4,$B1262="O"),VLOOKUP($I1262,_312_Table2,MATCH('312'!$V$16,_312_Table2_ColumnLookup,0),FALSE),
  IF(AND(VALUE(LEFT($A1262,3))=312,LEN($I1262)=4,$B1262="Q"),VLOOKUP($I1262,_312_Table2,MATCH('312'!$X$16,_312_Table2_ColumnLookup,0),FALSE),
  IF(AND(VALUE(LEFT($A1262,3))=312,LEN($I1262)=4),VLOOKUP($I1262,_312_Table2,MATCH(LEFT($B1262,1),_312_Table2_ColumnLookup,0),FALSE)
+N("312"),
  IF(VALUE(LEFT($A1262,3))=313,VLOOKUP(VALUE(MID($B1262,2,1)),_313_Table2,MATCH(MID($B1262,1,1),_313_Table2_ColumnLookup,0),FALSE)
+N("313"),
  IF(AND(VALUE(LEFT($A1262,3))=314,LEN($B1262)=3),VLOOKUP(VALUE(MID($B1262,2,2)),_314_Table2,MATCH(MID($B1262,1,1),_314_Table2_ColumnLookup,0),FALSE),
  IF(VALUE(LEFT($A1262,3))=314,VLOOKUP(VALUE(MID($B1262,2,1)),_314_Table2,MATCH(MID($B1262,1,1),_314_Table2_ColumnLookup,0),FALSE)
+N("314"),
""))))))))))))))))))))))))</f>
        <v>#N/A</v>
      </c>
      <c r="F1262" s="238" t="e">
        <f>IF(AND(VALUE(LEFT($A1262,3))=309,LEN($B1262)=3),VLOOKUP(VALUE(MID($B1262,2,2)),_309_Table3,MATCH(MID($B1262,1,1),_309_Table3_ColumnLookup,0),FALSE),
  IF($C1262="309 LCR SummaryA",OneYearSCR,IF($C1262="309 LCR SummaryB",UltimateSCR,IF(VALUE(LEFT($A1262,3))=309,VLOOKUP(VALUE(MID($B1262,2,1)),_309_Table3,MATCH(MID($B1262,1,1),_309_Table3_ColumnLookup,0),FALSE)
+N("309"),
  IF(VALUE(LEFT($A1262,3))=310,VLOOKUP(VALUE(MID($B1262,2,1)),_310_Table3,MATCH(MID($B1262,1,1),_310_Table3_ColumnLookup,0),FALSE)
+N("310"),
  IF(AND(VALUE(LEFT($A1262,3))=311,LEN($I1262)=4),VLOOKUP($I1262,_311_Table3,MATCH($B1262,_311_Table3_ColumnLookup,0),FALSE),
  IF(AND(VALUE(LEFT($A1262,3))=311,OR($B1262="I2",$B1262="J2",$B1262="K2",$B1262="L2")),VLOOKUP('311'!$G$58,_311_Table3,MATCH(MID($B1262,1,1),_311_Table3_ColumnLookup,0),FALSE),
  IF(AND(VALUE(LEFT($A1262,3))=311,RIGHT($B1262,5)="Total"),VLOOKUP('311'!$G$59,_311_Table3,MATCH(MID($B1262,1,1),_311_Table3_ColumnLookup,0),FALSE),
  IF(VALUE(LEFT($A1262,3))=311,VLOOKUP(VALUE(MID($B1262,2,1)),_311_Table3,MATCH(MID($B1262,1,1),_311_Table3_ColumnLookup,0),FALSE)
+N("311"),
  IF(AND(VALUE(LEFT($A1262,3))=312,LEFT($G1262,10)="Unincepted",$B1262="G "),VLOOKUP(" ULO",_312_Table3,MATCH('312'!$N$16,_312_Table3_ColumnLookup,0),FALSE),
  IF(AND(VALUE(LEFT($A1262,3))=312,LEFT($G1262,10)="Unincepted",$B1262="O "),VLOOKUP(" ULO",_312_Table3,MATCH('312'!$V$16,_312_Table3_ColumnLookup,0),FALSE),
  IF(AND(VALUE(LEFT($A1262,3))=312,LEFT($G1262,10)="Unincepted",$B1262="Q "),VLOOKUP(" ULO",_312_Table3,MATCH('312'!$X$16,_312_Table3_ColumnLookup,0),FALSE),
  IF(AND(VALUE(LEFT($A1262,3))=312,LEFT($G1262,10)="Unincepted"),VLOOKUP(" ULO",_312_Table3,MATCH(LEFT($B1262,1),_312_Table3_ColumnLookup,0),FALSE),
  IF(AND(VALUE(LEFT($A1262,3))=312,LEFT($G1262,5)="Total",$B1262="G "),VLOOKUP('312'!$F$80,_312_Table3,MATCH('312'!$N$16,_312_Table3_ColumnLookup,0),FALSE),
  IF(AND(VALUE(LEFT($A1262,3))=312,LEFT($G1262,5)="Total",$B1262="O "),VLOOKUP('312'!$F$80,_312_Table3,MATCH('312'!$V$16,_312_Table3_ColumnLookup,0),FALSE),
  IF(AND(VALUE(LEFT($A1262,3))=312,LEFT($G1262,5)="Total",$B1262="Q "),VLOOKUP('312'!$F$80,_312_Table3,MATCH('312'!$X$16,_312_Table3_ColumnLookup,0),FALSE),
  IF(AND(VALUE(LEFT($A1262,3))=312,LEFT($G1262,5)="Total"),VLOOKUP('312'!$F$80,_312_Table3,MATCH(LEFT($B1262,1),_312_Table3_ColumnLookup,0),FALSE),
  IF(AND(VALUE(LEFT($A1262,3))=312,LEN($I1262)=4,$B1262="G"),VLOOKUP($I1262,_312_Table3,MATCH('312'!$N$16,_312_Table3_ColumnLookup,0),FALSE),
  IF(AND(VALUE(LEFT($A1262,3))=312,LEN($I1262)=4,$B1262="O"),VLOOKUP($I1262,_312_Table3,MATCH('312'!$V$16,_312_Table3_ColumnLookup,0),FALSE),
  IF(AND(VALUE(LEFT($A1262,3))=312,LEN($I1262)=4,$B1262="Q"),VLOOKUP($I1262,_312_Table3,MATCH('312'!$X$16,_312_Table3_ColumnLookup,0),FALSE),
  IF(AND(VALUE(LEFT($A1262,3))=312,LEN($I1262)=4),VLOOKUP($I1262,_312_Table3,MATCH(LEFT($B1262,1),_312_Table3_ColumnLookup,0),FALSE)
+N("312"),
  IF(VALUE(LEFT($A1262,3))=313,VLOOKUP(VALUE(MID($B1262,2,1)),_313_Table3,MATCH(MID($B1262,1,1),_313_Table3_ColumnLookup,0),FALSE)
+N("313"),
  IF(AND(VALUE(LEFT($A1262,3))=314,LEN($B1262)=3),VLOOKUP(VALUE(MID($B1262,2,2)),_314_Table3,MATCH(MID($B1262,1,1),_314_Table3_ColumnLookup,0),FALSE),
  IF(VALUE(LEFT($A1262,3))=314,VLOOKUP(VALUE(MID($B1262,2,1)),_314_Table3,MATCH(MID($B1262,1,1),_314_Table3_ColumnLookup,0),FALSE)
+N("314"),
""))))))))))))))))))))))))</f>
        <v>#N/A</v>
      </c>
      <c r="H1262" s="321" t="str">
        <f>IFERROR(
IF(ISERROR($D1262)=FALSE,$D1262,IF(ISERROR($E1262)=FALSE,$E1262,IF(ISERROR($F1262)=FALSE,$F1262
+N("012 checkboxes"),
IF(
IF(OR(LEFT($A1262,9)="Syndicate",LEFT($A1262,12)="NewSyndicate"),VLOOKUP($A1262,'012'!$J:$ZW,MATCH("Link to button",'012'!$J$1:$ZW$1,0),0)
+N("309 checkbox"),
IF($C1262="309 LCR Summary0",VLOOKUP("Notes990",'309'!$P:$ZZ,MATCH("Link to button",'309'!$P$1:$ZZ$1,0),0)
+N("313 checkboxes"),
IF($C1262="313 Financial Information0LcmVsScr",IF($C1262="309 LCR Summary0",VLOOKUP("LcmVsScr",'309'!$N:$ZZ,MATCH("Link to button",'309'!$N$1:$ZZ$1,0),0),
IF($C1262="313 Financial Information0LcrDocAttached",IF($C1262="309 LCR Summary0",VLOOKUP("LcrDocAttached",'309'!$N:$ZZ,MATCH("Link to button",'309'!$N$1:$ZZ$1,0),
0)))))))=1,TRUE,FALSE)
))),"")</f>
        <v/>
      </c>
    </row>
    <row r="1263" spans="1:8">
      <c r="A1263" s="237" t="e">
        <f>VLOOKUP($G1263,CSVLookups!$B:$R,MATCH(A$1,CSVLookups!$B$1:$R$1,0),FALSE)</f>
        <v>#N/A</v>
      </c>
      <c r="B1263" s="237" t="e">
        <f>VLOOKUP($G1263,CSVLookups!$B:$R,MATCH(B$1,CSVLookups!$B$1:$R$1,0),FALSE)</f>
        <v>#N/A</v>
      </c>
      <c r="C1263" s="238" t="e">
        <f t="shared" si="20"/>
        <v>#N/A</v>
      </c>
      <c r="D1263" s="238" t="e">
        <f>IF(AND(VALUE(LEFT($A1263,3))=309,LEN($B1263)=3),VLOOKUP(VALUE(MID($B1263,2,2)),_309_Table1,MATCH(MID($B1263,1,1),_309_Table1_ColumnLookup,0),FALSE),
  IF($C1263="309 LCR SummaryA",OneYearSCR,IF($C1263="309 LCR SummaryB",UltimateSCR,IF(VALUE(LEFT($A1263,3))=309,VLOOKUP(VALUE(MID($B1263,2,1)),_309_Table1,MATCH(MID($B1263,1,1),_309_Table1_ColumnLookup,0),FALSE)
+N("309"),
  IF(VALUE(LEFT($A1263,3))=310,VLOOKUP(VALUE(MID($B1263,2,1)),_310_Table1,MATCH(MID($B1263,1,1),_310_Table1_ColumnLookup,0),FALSE)
+N("310"),
  IF(AND(VALUE(LEFT($A1263,3))=311,LEN($I1263)=4),VLOOKUP($I1263,_311_Table1,MATCH($B1263,_311_Table1_ColumnLookup,0),FALSE),
  IF(AND(VALUE(LEFT($A1263,3))=311,OR($B1263="I2",$B1263="J2",$B1263="K2",$B1263="L2")),VLOOKUP('311'!$G$58,_311_Table1,MATCH(MID($B1263,1,1),_311_Table1_ColumnLookup,0),FALSE),
  IF(AND(VALUE(LEFT($A1263,3))=311,RIGHT($B1263,5)="Total"),VLOOKUP('311'!$G$59,_311_Table1,MATCH(MID($B1263,1,1),_311_Table1_ColumnLookup,0),FALSE),
  IF(VALUE(LEFT($A1263,3))=311,VLOOKUP(VALUE(MID($B1263,2,1)),_311_Table1,MATCH(MID($B1263,1,1),_311_Table1_ColumnLookup,0),FALSE)
+N("311"),
  IF(AND(VALUE(LEFT($A1263,3))=312,LEFT($G1263,10)="Unincepted",$B1263="G "),VLOOKUP(" ULO",_312_Table1,MATCH('312'!$N$16,_312_Table1_ColumnLookup,0),FALSE),
  IF(AND(VALUE(LEFT($A1263,3))=312,LEFT($G1263,10)="Unincepted",$B1263="O "),VLOOKUP(" ULO",_312_Table1,MATCH('312'!$V$16,_312_Table1_ColumnLookup,0),FALSE),
  IF(AND(VALUE(LEFT($A1263,3))=312,LEFT($G1263,10)="Unincepted",$B1263="Q "),VLOOKUP(" ULO",_312_Table1,MATCH('312'!$X$16,_312_Table1_ColumnLookup,0),FALSE),
  IF(AND(VALUE(LEFT($A1263,3))=312,LEFT($G1263,10)="Unincepted"),VLOOKUP(" ULO",_312_Table1,MATCH(LEFT($B1263,1),_312_Table1_ColumnLookup,0),FALSE),
  IF(AND(VALUE(LEFT($A1263,3))=312,LEFT($G1263,5)="Total",$B1263="G "),VLOOKUP('312'!$F$80,_312_Table1,MATCH('312'!$N$16,_312_Table1_ColumnLookup,0),FALSE),
  IF(AND(VALUE(LEFT($A1263,3))=312,LEFT($G1263,5)="Total",$B1263="O "),VLOOKUP('312'!$F$80,_312_Table1,MATCH('312'!$V$16,_312_Table1_ColumnLookup,0),FALSE),
  IF(AND(VALUE(LEFT($A1263,3))=312,LEFT($G1263,5)="Total",$B1263="Q "),VLOOKUP('312'!$F$80,_312_Table1,MATCH('312'!$X$16,_312_Table1_ColumnLookup,0),FALSE),
  IF(AND(VALUE(LEFT($A1263,3))=312,LEFT($G1263,5)="Total"),VLOOKUP('312'!$F$80,_312_Table1,MATCH(LEFT($B1263,1),_312_Table1_ColumnLookup,0),FALSE),
  IF(AND(VALUE(LEFT($A1263,3))=312,LEN($I1263)=4,$B1263="G"),VLOOKUP($I1263,_312_Table1,MATCH('312'!$N$16,_312_Table1_ColumnLookup,0),FALSE),
  IF(AND(VALUE(LEFT($A1263,3))=312,LEN($I1263)=4,$B1263="O"),VLOOKUP($I1263,_312_Table1,MATCH('312'!$V$16,_312_Table1_ColumnLookup,0),FALSE),
  IF(AND(VALUE(LEFT($A1263,3))=312,LEN($I1263)=4,$B1263="Q"),VLOOKUP($I1263,_312_Table1,MATCH('312'!$X$16,_312_Table1_ColumnLookup,0),FALSE),
  IF(AND(VALUE(LEFT($A1263,3))=312,LEN($I1263)=4),VLOOKUP($I1263,_312_Table1,MATCH(LEFT($B1263,1),_312_Table1_ColumnLookup,0),FALSE)
+N("312"),
  IF(VALUE(LEFT($A1263,3))=313,VLOOKUP(VALUE(MID($B1263,2,1)),_313_Table1,MATCH(MID($B1263,1,1),_313_Table1_ColumnLookup,0),FALSE)
+N("313"),
  IF(AND(VALUE(LEFT($A1263,3))=314,LEN($B1263)=3),VLOOKUP(VALUE(MID($B1263,2,2)),_314_Table1,MATCH(MID($B1263,1,1),_314_Table1_ColumnLookup,0),FALSE),
  IF(VALUE(LEFT($A1263,3))=314,VLOOKUP(VALUE(MID($B1263,2,1)),_314_Table1,MATCH(MID($B1263,1,1),_314_Table1_ColumnLookup,0),FALSE)
+N("314"),
""))))))))))))))))))))))))</f>
        <v>#N/A</v>
      </c>
      <c r="E1263" s="238" t="e">
        <f>IF(AND(VALUE(LEFT($A1263,3))=309,LEN($B1263)=3),VLOOKUP(VALUE(MID($B1263,2,2)),_309_Table2,MATCH(MID($B1263,1,1),_309_Table2_ColumnLookup,0),FALSE),
  IF($C1263="309 LCR SummaryA",OneYearSCR,IF($C1263="309 LCR SummaryB",UltimateSCR,IF(VALUE(LEFT($A1263,3))=309,VLOOKUP(VALUE(MID($B1263,2,1)),_309_Table2,MATCH(MID($B1263,1,1),_309_Table2_ColumnLookup,0),FALSE)
+N("309"),
  IF(VALUE(LEFT($A1263,3))=310,VLOOKUP(VALUE(MID($B1263,2,1)),_310_Table2,MATCH(MID($B1263,1,1),_310_Table2_ColumnLookup,0),FALSE)
+N("310"),
  IF(AND(VALUE(LEFT($A1263,3))=311,LEN($I1263)=4),VLOOKUP($I1263,_311_Table2,MATCH($B1263,_311_Table2_ColumnLookup,0),FALSE),
  IF(AND(VALUE(LEFT($A1263,3))=311,OR($B1263="I2",$B1263="J2",$B1263="K2",$B1263="L2")),VLOOKUP('311'!$G$58,_311_Table2,MATCH(MID($B1263,1,1),_311_Table2_ColumnLookup,0),FALSE),
  IF(AND(VALUE(LEFT($A1263,3))=311,RIGHT($B1263,5)="Total"),VLOOKUP('311'!$G$59,_311_Table2,MATCH(MID($B1263,1,1),_311_Table2_ColumnLookup,0),FALSE),
  IF(VALUE(LEFT($A1263,3))=311,VLOOKUP(VALUE(MID($B1263,2,1)),_311_Table2,MATCH(MID($B1263,1,1),_311_Table2_ColumnLookup,0),FALSE)
+N("311"),
  IF(AND(VALUE(LEFT($A1263,3))=312,LEFT($G1263,10)="Unincepted",$B1263="G "),VLOOKUP(" ULO",_312_Table2,MATCH('312'!$N$16,_312_Table2_ColumnLookup,0),FALSE),
  IF(AND(VALUE(LEFT($A1263,3))=312,LEFT($G1263,10)="Unincepted",$B1263="O "),VLOOKUP(" ULO",_312_Table2,MATCH('312'!$V$16,_312_Table2_ColumnLookup,0),FALSE),
  IF(AND(VALUE(LEFT($A1263,3))=312,LEFT($G1263,10)="Unincepted",$B1263="Q "),VLOOKUP(" ULO",_312_Table2,MATCH('312'!$X$16,_312_Table2_ColumnLookup,0),FALSE),
  IF(AND(VALUE(LEFT($A1263,3))=312,LEFT($G1263,10)="Unincepted"),VLOOKUP(" ULO",_312_Table2,MATCH(LEFT($B1263,1),_312_Table2_ColumnLookup,0),FALSE),
  IF(AND(VALUE(LEFT($A1263,3))=312,LEFT($G1263,5)="Total",$B1263="G "),VLOOKUP('312'!$F$80,_312_Table2,MATCH('312'!$N$16,_312_Table2_ColumnLookup,0),FALSE),
  IF(AND(VALUE(LEFT($A1263,3))=312,LEFT($G1263,5)="Total",$B1263="O "),VLOOKUP('312'!$F$80,_312_Table2,MATCH('312'!$V$16,_312_Table2_ColumnLookup,0),FALSE),
  IF(AND(VALUE(LEFT($A1263,3))=312,LEFT($G1263,5)="Total",$B1263="Q "),VLOOKUP('312'!$F$80,_312_Table2,MATCH('312'!$X$16,_312_Table2_ColumnLookup,0),FALSE),
  IF(AND(VALUE(LEFT($A1263,3))=312,LEFT($G1263,5)="Total"),VLOOKUP('312'!$F$80,_312_Table2,MATCH(LEFT($B1263,1),_312_Table2_ColumnLookup,0),FALSE),
  IF(AND(VALUE(LEFT($A1263,3))=312,LEN($I1263)=4,$B1263="G"),VLOOKUP($I1263,_312_Table2,MATCH('312'!$N$16,_312_Table2_ColumnLookup,0),FALSE),
  IF(AND(VALUE(LEFT($A1263,3))=312,LEN($I1263)=4,$B1263="O"),VLOOKUP($I1263,_312_Table2,MATCH('312'!$V$16,_312_Table2_ColumnLookup,0),FALSE),
  IF(AND(VALUE(LEFT($A1263,3))=312,LEN($I1263)=4,$B1263="Q"),VLOOKUP($I1263,_312_Table2,MATCH('312'!$X$16,_312_Table2_ColumnLookup,0),FALSE),
  IF(AND(VALUE(LEFT($A1263,3))=312,LEN($I1263)=4),VLOOKUP($I1263,_312_Table2,MATCH(LEFT($B1263,1),_312_Table2_ColumnLookup,0),FALSE)
+N("312"),
  IF(VALUE(LEFT($A1263,3))=313,VLOOKUP(VALUE(MID($B1263,2,1)),_313_Table2,MATCH(MID($B1263,1,1),_313_Table2_ColumnLookup,0),FALSE)
+N("313"),
  IF(AND(VALUE(LEFT($A1263,3))=314,LEN($B1263)=3),VLOOKUP(VALUE(MID($B1263,2,2)),_314_Table2,MATCH(MID($B1263,1,1),_314_Table2_ColumnLookup,0),FALSE),
  IF(VALUE(LEFT($A1263,3))=314,VLOOKUP(VALUE(MID($B1263,2,1)),_314_Table2,MATCH(MID($B1263,1,1),_314_Table2_ColumnLookup,0),FALSE)
+N("314"),
""))))))))))))))))))))))))</f>
        <v>#N/A</v>
      </c>
      <c r="F1263" s="238" t="e">
        <f>IF(AND(VALUE(LEFT($A1263,3))=309,LEN($B1263)=3),VLOOKUP(VALUE(MID($B1263,2,2)),_309_Table3,MATCH(MID($B1263,1,1),_309_Table3_ColumnLookup,0),FALSE),
  IF($C1263="309 LCR SummaryA",OneYearSCR,IF($C1263="309 LCR SummaryB",UltimateSCR,IF(VALUE(LEFT($A1263,3))=309,VLOOKUP(VALUE(MID($B1263,2,1)),_309_Table3,MATCH(MID($B1263,1,1),_309_Table3_ColumnLookup,0),FALSE)
+N("309"),
  IF(VALUE(LEFT($A1263,3))=310,VLOOKUP(VALUE(MID($B1263,2,1)),_310_Table3,MATCH(MID($B1263,1,1),_310_Table3_ColumnLookup,0),FALSE)
+N("310"),
  IF(AND(VALUE(LEFT($A1263,3))=311,LEN($I1263)=4),VLOOKUP($I1263,_311_Table3,MATCH($B1263,_311_Table3_ColumnLookup,0),FALSE),
  IF(AND(VALUE(LEFT($A1263,3))=311,OR($B1263="I2",$B1263="J2",$B1263="K2",$B1263="L2")),VLOOKUP('311'!$G$58,_311_Table3,MATCH(MID($B1263,1,1),_311_Table3_ColumnLookup,0),FALSE),
  IF(AND(VALUE(LEFT($A1263,3))=311,RIGHT($B1263,5)="Total"),VLOOKUP('311'!$G$59,_311_Table3,MATCH(MID($B1263,1,1),_311_Table3_ColumnLookup,0),FALSE),
  IF(VALUE(LEFT($A1263,3))=311,VLOOKUP(VALUE(MID($B1263,2,1)),_311_Table3,MATCH(MID($B1263,1,1),_311_Table3_ColumnLookup,0),FALSE)
+N("311"),
  IF(AND(VALUE(LEFT($A1263,3))=312,LEFT($G1263,10)="Unincepted",$B1263="G "),VLOOKUP(" ULO",_312_Table3,MATCH('312'!$N$16,_312_Table3_ColumnLookup,0),FALSE),
  IF(AND(VALUE(LEFT($A1263,3))=312,LEFT($G1263,10)="Unincepted",$B1263="O "),VLOOKUP(" ULO",_312_Table3,MATCH('312'!$V$16,_312_Table3_ColumnLookup,0),FALSE),
  IF(AND(VALUE(LEFT($A1263,3))=312,LEFT($G1263,10)="Unincepted",$B1263="Q "),VLOOKUP(" ULO",_312_Table3,MATCH('312'!$X$16,_312_Table3_ColumnLookup,0),FALSE),
  IF(AND(VALUE(LEFT($A1263,3))=312,LEFT($G1263,10)="Unincepted"),VLOOKUP(" ULO",_312_Table3,MATCH(LEFT($B1263,1),_312_Table3_ColumnLookup,0),FALSE),
  IF(AND(VALUE(LEFT($A1263,3))=312,LEFT($G1263,5)="Total",$B1263="G "),VLOOKUP('312'!$F$80,_312_Table3,MATCH('312'!$N$16,_312_Table3_ColumnLookup,0),FALSE),
  IF(AND(VALUE(LEFT($A1263,3))=312,LEFT($G1263,5)="Total",$B1263="O "),VLOOKUP('312'!$F$80,_312_Table3,MATCH('312'!$V$16,_312_Table3_ColumnLookup,0),FALSE),
  IF(AND(VALUE(LEFT($A1263,3))=312,LEFT($G1263,5)="Total",$B1263="Q "),VLOOKUP('312'!$F$80,_312_Table3,MATCH('312'!$X$16,_312_Table3_ColumnLookup,0),FALSE),
  IF(AND(VALUE(LEFT($A1263,3))=312,LEFT($G1263,5)="Total"),VLOOKUP('312'!$F$80,_312_Table3,MATCH(LEFT($B1263,1),_312_Table3_ColumnLookup,0),FALSE),
  IF(AND(VALUE(LEFT($A1263,3))=312,LEN($I1263)=4,$B1263="G"),VLOOKUP($I1263,_312_Table3,MATCH('312'!$N$16,_312_Table3_ColumnLookup,0),FALSE),
  IF(AND(VALUE(LEFT($A1263,3))=312,LEN($I1263)=4,$B1263="O"),VLOOKUP($I1263,_312_Table3,MATCH('312'!$V$16,_312_Table3_ColumnLookup,0),FALSE),
  IF(AND(VALUE(LEFT($A1263,3))=312,LEN($I1263)=4,$B1263="Q"),VLOOKUP($I1263,_312_Table3,MATCH('312'!$X$16,_312_Table3_ColumnLookup,0),FALSE),
  IF(AND(VALUE(LEFT($A1263,3))=312,LEN($I1263)=4),VLOOKUP($I1263,_312_Table3,MATCH(LEFT($B1263,1),_312_Table3_ColumnLookup,0),FALSE)
+N("312"),
  IF(VALUE(LEFT($A1263,3))=313,VLOOKUP(VALUE(MID($B1263,2,1)),_313_Table3,MATCH(MID($B1263,1,1),_313_Table3_ColumnLookup,0),FALSE)
+N("313"),
  IF(AND(VALUE(LEFT($A1263,3))=314,LEN($B1263)=3),VLOOKUP(VALUE(MID($B1263,2,2)),_314_Table3,MATCH(MID($B1263,1,1),_314_Table3_ColumnLookup,0),FALSE),
  IF(VALUE(LEFT($A1263,3))=314,VLOOKUP(VALUE(MID($B1263,2,1)),_314_Table3,MATCH(MID($B1263,1,1),_314_Table3_ColumnLookup,0),FALSE)
+N("314"),
""))))))))))))))))))))))))</f>
        <v>#N/A</v>
      </c>
      <c r="H1263" s="321" t="str">
        <f>IFERROR(
IF(ISERROR($D1263)=FALSE,$D1263,IF(ISERROR($E1263)=FALSE,$E1263,IF(ISERROR($F1263)=FALSE,$F1263
+N("012 checkboxes"),
IF(
IF(OR(LEFT($A1263,9)="Syndicate",LEFT($A1263,12)="NewSyndicate"),VLOOKUP($A1263,'012'!$J:$ZW,MATCH("Link to button",'012'!$J$1:$ZW$1,0),0)
+N("309 checkbox"),
IF($C1263="309 LCR Summary0",VLOOKUP("Notes990",'309'!$P:$ZZ,MATCH("Link to button",'309'!$P$1:$ZZ$1,0),0)
+N("313 checkboxes"),
IF($C1263="313 Financial Information0LcmVsScr",IF($C1263="309 LCR Summary0",VLOOKUP("LcmVsScr",'309'!$N:$ZZ,MATCH("Link to button",'309'!$N$1:$ZZ$1,0),0),
IF($C1263="313 Financial Information0LcrDocAttached",IF($C1263="309 LCR Summary0",VLOOKUP("LcrDocAttached",'309'!$N:$ZZ,MATCH("Link to button",'309'!$N$1:$ZZ$1,0),
0)))))))=1,TRUE,FALSE)
))),"")</f>
        <v/>
      </c>
    </row>
    <row r="1264" spans="1:8">
      <c r="A1264" s="237" t="e">
        <f>VLOOKUP($G1264,CSVLookups!$B:$R,MATCH(A$1,CSVLookups!$B$1:$R$1,0),FALSE)</f>
        <v>#N/A</v>
      </c>
      <c r="B1264" s="237" t="e">
        <f>VLOOKUP($G1264,CSVLookups!$B:$R,MATCH(B$1,CSVLookups!$B$1:$R$1,0),FALSE)</f>
        <v>#N/A</v>
      </c>
      <c r="C1264" s="238" t="e">
        <f t="shared" si="20"/>
        <v>#N/A</v>
      </c>
      <c r="D1264" s="238" t="e">
        <f>IF(AND(VALUE(LEFT($A1264,3))=309,LEN($B1264)=3),VLOOKUP(VALUE(MID($B1264,2,2)),_309_Table1,MATCH(MID($B1264,1,1),_309_Table1_ColumnLookup,0),FALSE),
  IF($C1264="309 LCR SummaryA",OneYearSCR,IF($C1264="309 LCR SummaryB",UltimateSCR,IF(VALUE(LEFT($A1264,3))=309,VLOOKUP(VALUE(MID($B1264,2,1)),_309_Table1,MATCH(MID($B1264,1,1),_309_Table1_ColumnLookup,0),FALSE)
+N("309"),
  IF(VALUE(LEFT($A1264,3))=310,VLOOKUP(VALUE(MID($B1264,2,1)),_310_Table1,MATCH(MID($B1264,1,1),_310_Table1_ColumnLookup,0),FALSE)
+N("310"),
  IF(AND(VALUE(LEFT($A1264,3))=311,LEN($I1264)=4),VLOOKUP($I1264,_311_Table1,MATCH($B1264,_311_Table1_ColumnLookup,0),FALSE),
  IF(AND(VALUE(LEFT($A1264,3))=311,OR($B1264="I2",$B1264="J2",$B1264="K2",$B1264="L2")),VLOOKUP('311'!$G$58,_311_Table1,MATCH(MID($B1264,1,1),_311_Table1_ColumnLookup,0),FALSE),
  IF(AND(VALUE(LEFT($A1264,3))=311,RIGHT($B1264,5)="Total"),VLOOKUP('311'!$G$59,_311_Table1,MATCH(MID($B1264,1,1),_311_Table1_ColumnLookup,0),FALSE),
  IF(VALUE(LEFT($A1264,3))=311,VLOOKUP(VALUE(MID($B1264,2,1)),_311_Table1,MATCH(MID($B1264,1,1),_311_Table1_ColumnLookup,0),FALSE)
+N("311"),
  IF(AND(VALUE(LEFT($A1264,3))=312,LEFT($G1264,10)="Unincepted",$B1264="G "),VLOOKUP(" ULO",_312_Table1,MATCH('312'!$N$16,_312_Table1_ColumnLookup,0),FALSE),
  IF(AND(VALUE(LEFT($A1264,3))=312,LEFT($G1264,10)="Unincepted",$B1264="O "),VLOOKUP(" ULO",_312_Table1,MATCH('312'!$V$16,_312_Table1_ColumnLookup,0),FALSE),
  IF(AND(VALUE(LEFT($A1264,3))=312,LEFT($G1264,10)="Unincepted",$B1264="Q "),VLOOKUP(" ULO",_312_Table1,MATCH('312'!$X$16,_312_Table1_ColumnLookup,0),FALSE),
  IF(AND(VALUE(LEFT($A1264,3))=312,LEFT($G1264,10)="Unincepted"),VLOOKUP(" ULO",_312_Table1,MATCH(LEFT($B1264,1),_312_Table1_ColumnLookup,0),FALSE),
  IF(AND(VALUE(LEFT($A1264,3))=312,LEFT($G1264,5)="Total",$B1264="G "),VLOOKUP('312'!$F$80,_312_Table1,MATCH('312'!$N$16,_312_Table1_ColumnLookup,0),FALSE),
  IF(AND(VALUE(LEFT($A1264,3))=312,LEFT($G1264,5)="Total",$B1264="O "),VLOOKUP('312'!$F$80,_312_Table1,MATCH('312'!$V$16,_312_Table1_ColumnLookup,0),FALSE),
  IF(AND(VALUE(LEFT($A1264,3))=312,LEFT($G1264,5)="Total",$B1264="Q "),VLOOKUP('312'!$F$80,_312_Table1,MATCH('312'!$X$16,_312_Table1_ColumnLookup,0),FALSE),
  IF(AND(VALUE(LEFT($A1264,3))=312,LEFT($G1264,5)="Total"),VLOOKUP('312'!$F$80,_312_Table1,MATCH(LEFT($B1264,1),_312_Table1_ColumnLookup,0),FALSE),
  IF(AND(VALUE(LEFT($A1264,3))=312,LEN($I1264)=4,$B1264="G"),VLOOKUP($I1264,_312_Table1,MATCH('312'!$N$16,_312_Table1_ColumnLookup,0),FALSE),
  IF(AND(VALUE(LEFT($A1264,3))=312,LEN($I1264)=4,$B1264="O"),VLOOKUP($I1264,_312_Table1,MATCH('312'!$V$16,_312_Table1_ColumnLookup,0),FALSE),
  IF(AND(VALUE(LEFT($A1264,3))=312,LEN($I1264)=4,$B1264="Q"),VLOOKUP($I1264,_312_Table1,MATCH('312'!$X$16,_312_Table1_ColumnLookup,0),FALSE),
  IF(AND(VALUE(LEFT($A1264,3))=312,LEN($I1264)=4),VLOOKUP($I1264,_312_Table1,MATCH(LEFT($B1264,1),_312_Table1_ColumnLookup,0),FALSE)
+N("312"),
  IF(VALUE(LEFT($A1264,3))=313,VLOOKUP(VALUE(MID($B1264,2,1)),_313_Table1,MATCH(MID($B1264,1,1),_313_Table1_ColumnLookup,0),FALSE)
+N("313"),
  IF(AND(VALUE(LEFT($A1264,3))=314,LEN($B1264)=3),VLOOKUP(VALUE(MID($B1264,2,2)),_314_Table1,MATCH(MID($B1264,1,1),_314_Table1_ColumnLookup,0),FALSE),
  IF(VALUE(LEFT($A1264,3))=314,VLOOKUP(VALUE(MID($B1264,2,1)),_314_Table1,MATCH(MID($B1264,1,1),_314_Table1_ColumnLookup,0),FALSE)
+N("314"),
""))))))))))))))))))))))))</f>
        <v>#N/A</v>
      </c>
      <c r="E1264" s="238" t="e">
        <f>IF(AND(VALUE(LEFT($A1264,3))=309,LEN($B1264)=3),VLOOKUP(VALUE(MID($B1264,2,2)),_309_Table2,MATCH(MID($B1264,1,1),_309_Table2_ColumnLookup,0),FALSE),
  IF($C1264="309 LCR SummaryA",OneYearSCR,IF($C1264="309 LCR SummaryB",UltimateSCR,IF(VALUE(LEFT($A1264,3))=309,VLOOKUP(VALUE(MID($B1264,2,1)),_309_Table2,MATCH(MID($B1264,1,1),_309_Table2_ColumnLookup,0),FALSE)
+N("309"),
  IF(VALUE(LEFT($A1264,3))=310,VLOOKUP(VALUE(MID($B1264,2,1)),_310_Table2,MATCH(MID($B1264,1,1),_310_Table2_ColumnLookup,0),FALSE)
+N("310"),
  IF(AND(VALUE(LEFT($A1264,3))=311,LEN($I1264)=4),VLOOKUP($I1264,_311_Table2,MATCH($B1264,_311_Table2_ColumnLookup,0),FALSE),
  IF(AND(VALUE(LEFT($A1264,3))=311,OR($B1264="I2",$B1264="J2",$B1264="K2",$B1264="L2")),VLOOKUP('311'!$G$58,_311_Table2,MATCH(MID($B1264,1,1),_311_Table2_ColumnLookup,0),FALSE),
  IF(AND(VALUE(LEFT($A1264,3))=311,RIGHT($B1264,5)="Total"),VLOOKUP('311'!$G$59,_311_Table2,MATCH(MID($B1264,1,1),_311_Table2_ColumnLookup,0),FALSE),
  IF(VALUE(LEFT($A1264,3))=311,VLOOKUP(VALUE(MID($B1264,2,1)),_311_Table2,MATCH(MID($B1264,1,1),_311_Table2_ColumnLookup,0),FALSE)
+N("311"),
  IF(AND(VALUE(LEFT($A1264,3))=312,LEFT($G1264,10)="Unincepted",$B1264="G "),VLOOKUP(" ULO",_312_Table2,MATCH('312'!$N$16,_312_Table2_ColumnLookup,0),FALSE),
  IF(AND(VALUE(LEFT($A1264,3))=312,LEFT($G1264,10)="Unincepted",$B1264="O "),VLOOKUP(" ULO",_312_Table2,MATCH('312'!$V$16,_312_Table2_ColumnLookup,0),FALSE),
  IF(AND(VALUE(LEFT($A1264,3))=312,LEFT($G1264,10)="Unincepted",$B1264="Q "),VLOOKUP(" ULO",_312_Table2,MATCH('312'!$X$16,_312_Table2_ColumnLookup,0),FALSE),
  IF(AND(VALUE(LEFT($A1264,3))=312,LEFT($G1264,10)="Unincepted"),VLOOKUP(" ULO",_312_Table2,MATCH(LEFT($B1264,1),_312_Table2_ColumnLookup,0),FALSE),
  IF(AND(VALUE(LEFT($A1264,3))=312,LEFT($G1264,5)="Total",$B1264="G "),VLOOKUP('312'!$F$80,_312_Table2,MATCH('312'!$N$16,_312_Table2_ColumnLookup,0),FALSE),
  IF(AND(VALUE(LEFT($A1264,3))=312,LEFT($G1264,5)="Total",$B1264="O "),VLOOKUP('312'!$F$80,_312_Table2,MATCH('312'!$V$16,_312_Table2_ColumnLookup,0),FALSE),
  IF(AND(VALUE(LEFT($A1264,3))=312,LEFT($G1264,5)="Total",$B1264="Q "),VLOOKUP('312'!$F$80,_312_Table2,MATCH('312'!$X$16,_312_Table2_ColumnLookup,0),FALSE),
  IF(AND(VALUE(LEFT($A1264,3))=312,LEFT($G1264,5)="Total"),VLOOKUP('312'!$F$80,_312_Table2,MATCH(LEFT($B1264,1),_312_Table2_ColumnLookup,0),FALSE),
  IF(AND(VALUE(LEFT($A1264,3))=312,LEN($I1264)=4,$B1264="G"),VLOOKUP($I1264,_312_Table2,MATCH('312'!$N$16,_312_Table2_ColumnLookup,0),FALSE),
  IF(AND(VALUE(LEFT($A1264,3))=312,LEN($I1264)=4,$B1264="O"),VLOOKUP($I1264,_312_Table2,MATCH('312'!$V$16,_312_Table2_ColumnLookup,0),FALSE),
  IF(AND(VALUE(LEFT($A1264,3))=312,LEN($I1264)=4,$B1264="Q"),VLOOKUP($I1264,_312_Table2,MATCH('312'!$X$16,_312_Table2_ColumnLookup,0),FALSE),
  IF(AND(VALUE(LEFT($A1264,3))=312,LEN($I1264)=4),VLOOKUP($I1264,_312_Table2,MATCH(LEFT($B1264,1),_312_Table2_ColumnLookup,0),FALSE)
+N("312"),
  IF(VALUE(LEFT($A1264,3))=313,VLOOKUP(VALUE(MID($B1264,2,1)),_313_Table2,MATCH(MID($B1264,1,1),_313_Table2_ColumnLookup,0),FALSE)
+N("313"),
  IF(AND(VALUE(LEFT($A1264,3))=314,LEN($B1264)=3),VLOOKUP(VALUE(MID($B1264,2,2)),_314_Table2,MATCH(MID($B1264,1,1),_314_Table2_ColumnLookup,0),FALSE),
  IF(VALUE(LEFT($A1264,3))=314,VLOOKUP(VALUE(MID($B1264,2,1)),_314_Table2,MATCH(MID($B1264,1,1),_314_Table2_ColumnLookup,0),FALSE)
+N("314"),
""))))))))))))))))))))))))</f>
        <v>#N/A</v>
      </c>
      <c r="F1264" s="238" t="e">
        <f>IF(AND(VALUE(LEFT($A1264,3))=309,LEN($B1264)=3),VLOOKUP(VALUE(MID($B1264,2,2)),_309_Table3,MATCH(MID($B1264,1,1),_309_Table3_ColumnLookup,0),FALSE),
  IF($C1264="309 LCR SummaryA",OneYearSCR,IF($C1264="309 LCR SummaryB",UltimateSCR,IF(VALUE(LEFT($A1264,3))=309,VLOOKUP(VALUE(MID($B1264,2,1)),_309_Table3,MATCH(MID($B1264,1,1),_309_Table3_ColumnLookup,0),FALSE)
+N("309"),
  IF(VALUE(LEFT($A1264,3))=310,VLOOKUP(VALUE(MID($B1264,2,1)),_310_Table3,MATCH(MID($B1264,1,1),_310_Table3_ColumnLookup,0),FALSE)
+N("310"),
  IF(AND(VALUE(LEFT($A1264,3))=311,LEN($I1264)=4),VLOOKUP($I1264,_311_Table3,MATCH($B1264,_311_Table3_ColumnLookup,0),FALSE),
  IF(AND(VALUE(LEFT($A1264,3))=311,OR($B1264="I2",$B1264="J2",$B1264="K2",$B1264="L2")),VLOOKUP('311'!$G$58,_311_Table3,MATCH(MID($B1264,1,1),_311_Table3_ColumnLookup,0),FALSE),
  IF(AND(VALUE(LEFT($A1264,3))=311,RIGHT($B1264,5)="Total"),VLOOKUP('311'!$G$59,_311_Table3,MATCH(MID($B1264,1,1),_311_Table3_ColumnLookup,0),FALSE),
  IF(VALUE(LEFT($A1264,3))=311,VLOOKUP(VALUE(MID($B1264,2,1)),_311_Table3,MATCH(MID($B1264,1,1),_311_Table3_ColumnLookup,0),FALSE)
+N("311"),
  IF(AND(VALUE(LEFT($A1264,3))=312,LEFT($G1264,10)="Unincepted",$B1264="G "),VLOOKUP(" ULO",_312_Table3,MATCH('312'!$N$16,_312_Table3_ColumnLookup,0),FALSE),
  IF(AND(VALUE(LEFT($A1264,3))=312,LEFT($G1264,10)="Unincepted",$B1264="O "),VLOOKUP(" ULO",_312_Table3,MATCH('312'!$V$16,_312_Table3_ColumnLookup,0),FALSE),
  IF(AND(VALUE(LEFT($A1264,3))=312,LEFT($G1264,10)="Unincepted",$B1264="Q "),VLOOKUP(" ULO",_312_Table3,MATCH('312'!$X$16,_312_Table3_ColumnLookup,0),FALSE),
  IF(AND(VALUE(LEFT($A1264,3))=312,LEFT($G1264,10)="Unincepted"),VLOOKUP(" ULO",_312_Table3,MATCH(LEFT($B1264,1),_312_Table3_ColumnLookup,0),FALSE),
  IF(AND(VALUE(LEFT($A1264,3))=312,LEFT($G1264,5)="Total",$B1264="G "),VLOOKUP('312'!$F$80,_312_Table3,MATCH('312'!$N$16,_312_Table3_ColumnLookup,0),FALSE),
  IF(AND(VALUE(LEFT($A1264,3))=312,LEFT($G1264,5)="Total",$B1264="O "),VLOOKUP('312'!$F$80,_312_Table3,MATCH('312'!$V$16,_312_Table3_ColumnLookup,0),FALSE),
  IF(AND(VALUE(LEFT($A1264,3))=312,LEFT($G1264,5)="Total",$B1264="Q "),VLOOKUP('312'!$F$80,_312_Table3,MATCH('312'!$X$16,_312_Table3_ColumnLookup,0),FALSE),
  IF(AND(VALUE(LEFT($A1264,3))=312,LEFT($G1264,5)="Total"),VLOOKUP('312'!$F$80,_312_Table3,MATCH(LEFT($B1264,1),_312_Table3_ColumnLookup,0),FALSE),
  IF(AND(VALUE(LEFT($A1264,3))=312,LEN($I1264)=4,$B1264="G"),VLOOKUP($I1264,_312_Table3,MATCH('312'!$N$16,_312_Table3_ColumnLookup,0),FALSE),
  IF(AND(VALUE(LEFT($A1264,3))=312,LEN($I1264)=4,$B1264="O"),VLOOKUP($I1264,_312_Table3,MATCH('312'!$V$16,_312_Table3_ColumnLookup,0),FALSE),
  IF(AND(VALUE(LEFT($A1264,3))=312,LEN($I1264)=4,$B1264="Q"),VLOOKUP($I1264,_312_Table3,MATCH('312'!$X$16,_312_Table3_ColumnLookup,0),FALSE),
  IF(AND(VALUE(LEFT($A1264,3))=312,LEN($I1264)=4),VLOOKUP($I1264,_312_Table3,MATCH(LEFT($B1264,1),_312_Table3_ColumnLookup,0),FALSE)
+N("312"),
  IF(VALUE(LEFT($A1264,3))=313,VLOOKUP(VALUE(MID($B1264,2,1)),_313_Table3,MATCH(MID($B1264,1,1),_313_Table3_ColumnLookup,0),FALSE)
+N("313"),
  IF(AND(VALUE(LEFT($A1264,3))=314,LEN($B1264)=3),VLOOKUP(VALUE(MID($B1264,2,2)),_314_Table3,MATCH(MID($B1264,1,1),_314_Table3_ColumnLookup,0),FALSE),
  IF(VALUE(LEFT($A1264,3))=314,VLOOKUP(VALUE(MID($B1264,2,1)),_314_Table3,MATCH(MID($B1264,1,1),_314_Table3_ColumnLookup,0),FALSE)
+N("314"),
""))))))))))))))))))))))))</f>
        <v>#N/A</v>
      </c>
      <c r="H1264" s="321" t="str">
        <f>IFERROR(
IF(ISERROR($D1264)=FALSE,$D1264,IF(ISERROR($E1264)=FALSE,$E1264,IF(ISERROR($F1264)=FALSE,$F1264
+N("012 checkboxes"),
IF(
IF(OR(LEFT($A1264,9)="Syndicate",LEFT($A1264,12)="NewSyndicate"),VLOOKUP($A1264,'012'!$J:$ZW,MATCH("Link to button",'012'!$J$1:$ZW$1,0),0)
+N("309 checkbox"),
IF($C1264="309 LCR Summary0",VLOOKUP("Notes990",'309'!$P:$ZZ,MATCH("Link to button",'309'!$P$1:$ZZ$1,0),0)
+N("313 checkboxes"),
IF($C1264="313 Financial Information0LcmVsScr",IF($C1264="309 LCR Summary0",VLOOKUP("LcmVsScr",'309'!$N:$ZZ,MATCH("Link to button",'309'!$N$1:$ZZ$1,0),0),
IF($C1264="313 Financial Information0LcrDocAttached",IF($C1264="309 LCR Summary0",VLOOKUP("LcrDocAttached",'309'!$N:$ZZ,MATCH("Link to button",'309'!$N$1:$ZZ$1,0),
0)))))))=1,TRUE,FALSE)
))),"")</f>
        <v/>
      </c>
    </row>
    <row r="1265" spans="1:8">
      <c r="A1265" s="237" t="e">
        <f>VLOOKUP($G1265,CSVLookups!$B:$R,MATCH(A$1,CSVLookups!$B$1:$R$1,0),FALSE)</f>
        <v>#N/A</v>
      </c>
      <c r="B1265" s="237" t="e">
        <f>VLOOKUP($G1265,CSVLookups!$B:$R,MATCH(B$1,CSVLookups!$B$1:$R$1,0),FALSE)</f>
        <v>#N/A</v>
      </c>
      <c r="C1265" s="238" t="e">
        <f t="shared" si="20"/>
        <v>#N/A</v>
      </c>
      <c r="D1265" s="238" t="e">
        <f>IF(AND(VALUE(LEFT($A1265,3))=309,LEN($B1265)=3),VLOOKUP(VALUE(MID($B1265,2,2)),_309_Table1,MATCH(MID($B1265,1,1),_309_Table1_ColumnLookup,0),FALSE),
  IF($C1265="309 LCR SummaryA",OneYearSCR,IF($C1265="309 LCR SummaryB",UltimateSCR,IF(VALUE(LEFT($A1265,3))=309,VLOOKUP(VALUE(MID($B1265,2,1)),_309_Table1,MATCH(MID($B1265,1,1),_309_Table1_ColumnLookup,0),FALSE)
+N("309"),
  IF(VALUE(LEFT($A1265,3))=310,VLOOKUP(VALUE(MID($B1265,2,1)),_310_Table1,MATCH(MID($B1265,1,1),_310_Table1_ColumnLookup,0),FALSE)
+N("310"),
  IF(AND(VALUE(LEFT($A1265,3))=311,LEN($I1265)=4),VLOOKUP($I1265,_311_Table1,MATCH($B1265,_311_Table1_ColumnLookup,0),FALSE),
  IF(AND(VALUE(LEFT($A1265,3))=311,OR($B1265="I2",$B1265="J2",$B1265="K2",$B1265="L2")),VLOOKUP('311'!$G$58,_311_Table1,MATCH(MID($B1265,1,1),_311_Table1_ColumnLookup,0),FALSE),
  IF(AND(VALUE(LEFT($A1265,3))=311,RIGHT($B1265,5)="Total"),VLOOKUP('311'!$G$59,_311_Table1,MATCH(MID($B1265,1,1),_311_Table1_ColumnLookup,0),FALSE),
  IF(VALUE(LEFT($A1265,3))=311,VLOOKUP(VALUE(MID($B1265,2,1)),_311_Table1,MATCH(MID($B1265,1,1),_311_Table1_ColumnLookup,0),FALSE)
+N("311"),
  IF(AND(VALUE(LEFT($A1265,3))=312,LEFT($G1265,10)="Unincepted",$B1265="G "),VLOOKUP(" ULO",_312_Table1,MATCH('312'!$N$16,_312_Table1_ColumnLookup,0),FALSE),
  IF(AND(VALUE(LEFT($A1265,3))=312,LEFT($G1265,10)="Unincepted",$B1265="O "),VLOOKUP(" ULO",_312_Table1,MATCH('312'!$V$16,_312_Table1_ColumnLookup,0),FALSE),
  IF(AND(VALUE(LEFT($A1265,3))=312,LEFT($G1265,10)="Unincepted",$B1265="Q "),VLOOKUP(" ULO",_312_Table1,MATCH('312'!$X$16,_312_Table1_ColumnLookup,0),FALSE),
  IF(AND(VALUE(LEFT($A1265,3))=312,LEFT($G1265,10)="Unincepted"),VLOOKUP(" ULO",_312_Table1,MATCH(LEFT($B1265,1),_312_Table1_ColumnLookup,0),FALSE),
  IF(AND(VALUE(LEFT($A1265,3))=312,LEFT($G1265,5)="Total",$B1265="G "),VLOOKUP('312'!$F$80,_312_Table1,MATCH('312'!$N$16,_312_Table1_ColumnLookup,0),FALSE),
  IF(AND(VALUE(LEFT($A1265,3))=312,LEFT($G1265,5)="Total",$B1265="O "),VLOOKUP('312'!$F$80,_312_Table1,MATCH('312'!$V$16,_312_Table1_ColumnLookup,0),FALSE),
  IF(AND(VALUE(LEFT($A1265,3))=312,LEFT($G1265,5)="Total",$B1265="Q "),VLOOKUP('312'!$F$80,_312_Table1,MATCH('312'!$X$16,_312_Table1_ColumnLookup,0),FALSE),
  IF(AND(VALUE(LEFT($A1265,3))=312,LEFT($G1265,5)="Total"),VLOOKUP('312'!$F$80,_312_Table1,MATCH(LEFT($B1265,1),_312_Table1_ColumnLookup,0),FALSE),
  IF(AND(VALUE(LEFT($A1265,3))=312,LEN($I1265)=4,$B1265="G"),VLOOKUP($I1265,_312_Table1,MATCH('312'!$N$16,_312_Table1_ColumnLookup,0),FALSE),
  IF(AND(VALUE(LEFT($A1265,3))=312,LEN($I1265)=4,$B1265="O"),VLOOKUP($I1265,_312_Table1,MATCH('312'!$V$16,_312_Table1_ColumnLookup,0),FALSE),
  IF(AND(VALUE(LEFT($A1265,3))=312,LEN($I1265)=4,$B1265="Q"),VLOOKUP($I1265,_312_Table1,MATCH('312'!$X$16,_312_Table1_ColumnLookup,0),FALSE),
  IF(AND(VALUE(LEFT($A1265,3))=312,LEN($I1265)=4),VLOOKUP($I1265,_312_Table1,MATCH(LEFT($B1265,1),_312_Table1_ColumnLookup,0),FALSE)
+N("312"),
  IF(VALUE(LEFT($A1265,3))=313,VLOOKUP(VALUE(MID($B1265,2,1)),_313_Table1,MATCH(MID($B1265,1,1),_313_Table1_ColumnLookup,0),FALSE)
+N("313"),
  IF(AND(VALUE(LEFT($A1265,3))=314,LEN($B1265)=3),VLOOKUP(VALUE(MID($B1265,2,2)),_314_Table1,MATCH(MID($B1265,1,1),_314_Table1_ColumnLookup,0),FALSE),
  IF(VALUE(LEFT($A1265,3))=314,VLOOKUP(VALUE(MID($B1265,2,1)),_314_Table1,MATCH(MID($B1265,1,1),_314_Table1_ColumnLookup,0),FALSE)
+N("314"),
""))))))))))))))))))))))))</f>
        <v>#N/A</v>
      </c>
      <c r="E1265" s="238" t="e">
        <f>IF(AND(VALUE(LEFT($A1265,3))=309,LEN($B1265)=3),VLOOKUP(VALUE(MID($B1265,2,2)),_309_Table2,MATCH(MID($B1265,1,1),_309_Table2_ColumnLookup,0),FALSE),
  IF($C1265="309 LCR SummaryA",OneYearSCR,IF($C1265="309 LCR SummaryB",UltimateSCR,IF(VALUE(LEFT($A1265,3))=309,VLOOKUP(VALUE(MID($B1265,2,1)),_309_Table2,MATCH(MID($B1265,1,1),_309_Table2_ColumnLookup,0),FALSE)
+N("309"),
  IF(VALUE(LEFT($A1265,3))=310,VLOOKUP(VALUE(MID($B1265,2,1)),_310_Table2,MATCH(MID($B1265,1,1),_310_Table2_ColumnLookup,0),FALSE)
+N("310"),
  IF(AND(VALUE(LEFT($A1265,3))=311,LEN($I1265)=4),VLOOKUP($I1265,_311_Table2,MATCH($B1265,_311_Table2_ColumnLookup,0),FALSE),
  IF(AND(VALUE(LEFT($A1265,3))=311,OR($B1265="I2",$B1265="J2",$B1265="K2",$B1265="L2")),VLOOKUP('311'!$G$58,_311_Table2,MATCH(MID($B1265,1,1),_311_Table2_ColumnLookup,0),FALSE),
  IF(AND(VALUE(LEFT($A1265,3))=311,RIGHT($B1265,5)="Total"),VLOOKUP('311'!$G$59,_311_Table2,MATCH(MID($B1265,1,1),_311_Table2_ColumnLookup,0),FALSE),
  IF(VALUE(LEFT($A1265,3))=311,VLOOKUP(VALUE(MID($B1265,2,1)),_311_Table2,MATCH(MID($B1265,1,1),_311_Table2_ColumnLookup,0),FALSE)
+N("311"),
  IF(AND(VALUE(LEFT($A1265,3))=312,LEFT($G1265,10)="Unincepted",$B1265="G "),VLOOKUP(" ULO",_312_Table2,MATCH('312'!$N$16,_312_Table2_ColumnLookup,0),FALSE),
  IF(AND(VALUE(LEFT($A1265,3))=312,LEFT($G1265,10)="Unincepted",$B1265="O "),VLOOKUP(" ULO",_312_Table2,MATCH('312'!$V$16,_312_Table2_ColumnLookup,0),FALSE),
  IF(AND(VALUE(LEFT($A1265,3))=312,LEFT($G1265,10)="Unincepted",$B1265="Q "),VLOOKUP(" ULO",_312_Table2,MATCH('312'!$X$16,_312_Table2_ColumnLookup,0),FALSE),
  IF(AND(VALUE(LEFT($A1265,3))=312,LEFT($G1265,10)="Unincepted"),VLOOKUP(" ULO",_312_Table2,MATCH(LEFT($B1265,1),_312_Table2_ColumnLookup,0),FALSE),
  IF(AND(VALUE(LEFT($A1265,3))=312,LEFT($G1265,5)="Total",$B1265="G "),VLOOKUP('312'!$F$80,_312_Table2,MATCH('312'!$N$16,_312_Table2_ColumnLookup,0),FALSE),
  IF(AND(VALUE(LEFT($A1265,3))=312,LEFT($G1265,5)="Total",$B1265="O "),VLOOKUP('312'!$F$80,_312_Table2,MATCH('312'!$V$16,_312_Table2_ColumnLookup,0),FALSE),
  IF(AND(VALUE(LEFT($A1265,3))=312,LEFT($G1265,5)="Total",$B1265="Q "),VLOOKUP('312'!$F$80,_312_Table2,MATCH('312'!$X$16,_312_Table2_ColumnLookup,0),FALSE),
  IF(AND(VALUE(LEFT($A1265,3))=312,LEFT($G1265,5)="Total"),VLOOKUP('312'!$F$80,_312_Table2,MATCH(LEFT($B1265,1),_312_Table2_ColumnLookup,0),FALSE),
  IF(AND(VALUE(LEFT($A1265,3))=312,LEN($I1265)=4,$B1265="G"),VLOOKUP($I1265,_312_Table2,MATCH('312'!$N$16,_312_Table2_ColumnLookup,0),FALSE),
  IF(AND(VALUE(LEFT($A1265,3))=312,LEN($I1265)=4,$B1265="O"),VLOOKUP($I1265,_312_Table2,MATCH('312'!$V$16,_312_Table2_ColumnLookup,0),FALSE),
  IF(AND(VALUE(LEFT($A1265,3))=312,LEN($I1265)=4,$B1265="Q"),VLOOKUP($I1265,_312_Table2,MATCH('312'!$X$16,_312_Table2_ColumnLookup,0),FALSE),
  IF(AND(VALUE(LEFT($A1265,3))=312,LEN($I1265)=4),VLOOKUP($I1265,_312_Table2,MATCH(LEFT($B1265,1),_312_Table2_ColumnLookup,0),FALSE)
+N("312"),
  IF(VALUE(LEFT($A1265,3))=313,VLOOKUP(VALUE(MID($B1265,2,1)),_313_Table2,MATCH(MID($B1265,1,1),_313_Table2_ColumnLookup,0),FALSE)
+N("313"),
  IF(AND(VALUE(LEFT($A1265,3))=314,LEN($B1265)=3),VLOOKUP(VALUE(MID($B1265,2,2)),_314_Table2,MATCH(MID($B1265,1,1),_314_Table2_ColumnLookup,0),FALSE),
  IF(VALUE(LEFT($A1265,3))=314,VLOOKUP(VALUE(MID($B1265,2,1)),_314_Table2,MATCH(MID($B1265,1,1),_314_Table2_ColumnLookup,0),FALSE)
+N("314"),
""))))))))))))))))))))))))</f>
        <v>#N/A</v>
      </c>
      <c r="F1265" s="238" t="e">
        <f>IF(AND(VALUE(LEFT($A1265,3))=309,LEN($B1265)=3),VLOOKUP(VALUE(MID($B1265,2,2)),_309_Table3,MATCH(MID($B1265,1,1),_309_Table3_ColumnLookup,0),FALSE),
  IF($C1265="309 LCR SummaryA",OneYearSCR,IF($C1265="309 LCR SummaryB",UltimateSCR,IF(VALUE(LEFT($A1265,3))=309,VLOOKUP(VALUE(MID($B1265,2,1)),_309_Table3,MATCH(MID($B1265,1,1),_309_Table3_ColumnLookup,0),FALSE)
+N("309"),
  IF(VALUE(LEFT($A1265,3))=310,VLOOKUP(VALUE(MID($B1265,2,1)),_310_Table3,MATCH(MID($B1265,1,1),_310_Table3_ColumnLookup,0),FALSE)
+N("310"),
  IF(AND(VALUE(LEFT($A1265,3))=311,LEN($I1265)=4),VLOOKUP($I1265,_311_Table3,MATCH($B1265,_311_Table3_ColumnLookup,0),FALSE),
  IF(AND(VALUE(LEFT($A1265,3))=311,OR($B1265="I2",$B1265="J2",$B1265="K2",$B1265="L2")),VLOOKUP('311'!$G$58,_311_Table3,MATCH(MID($B1265,1,1),_311_Table3_ColumnLookup,0),FALSE),
  IF(AND(VALUE(LEFT($A1265,3))=311,RIGHT($B1265,5)="Total"),VLOOKUP('311'!$G$59,_311_Table3,MATCH(MID($B1265,1,1),_311_Table3_ColumnLookup,0),FALSE),
  IF(VALUE(LEFT($A1265,3))=311,VLOOKUP(VALUE(MID($B1265,2,1)),_311_Table3,MATCH(MID($B1265,1,1),_311_Table3_ColumnLookup,0),FALSE)
+N("311"),
  IF(AND(VALUE(LEFT($A1265,3))=312,LEFT($G1265,10)="Unincepted",$B1265="G "),VLOOKUP(" ULO",_312_Table3,MATCH('312'!$N$16,_312_Table3_ColumnLookup,0),FALSE),
  IF(AND(VALUE(LEFT($A1265,3))=312,LEFT($G1265,10)="Unincepted",$B1265="O "),VLOOKUP(" ULO",_312_Table3,MATCH('312'!$V$16,_312_Table3_ColumnLookup,0),FALSE),
  IF(AND(VALUE(LEFT($A1265,3))=312,LEFT($G1265,10)="Unincepted",$B1265="Q "),VLOOKUP(" ULO",_312_Table3,MATCH('312'!$X$16,_312_Table3_ColumnLookup,0),FALSE),
  IF(AND(VALUE(LEFT($A1265,3))=312,LEFT($G1265,10)="Unincepted"),VLOOKUP(" ULO",_312_Table3,MATCH(LEFT($B1265,1),_312_Table3_ColumnLookup,0),FALSE),
  IF(AND(VALUE(LEFT($A1265,3))=312,LEFT($G1265,5)="Total",$B1265="G "),VLOOKUP('312'!$F$80,_312_Table3,MATCH('312'!$N$16,_312_Table3_ColumnLookup,0),FALSE),
  IF(AND(VALUE(LEFT($A1265,3))=312,LEFT($G1265,5)="Total",$B1265="O "),VLOOKUP('312'!$F$80,_312_Table3,MATCH('312'!$V$16,_312_Table3_ColumnLookup,0),FALSE),
  IF(AND(VALUE(LEFT($A1265,3))=312,LEFT($G1265,5)="Total",$B1265="Q "),VLOOKUP('312'!$F$80,_312_Table3,MATCH('312'!$X$16,_312_Table3_ColumnLookup,0),FALSE),
  IF(AND(VALUE(LEFT($A1265,3))=312,LEFT($G1265,5)="Total"),VLOOKUP('312'!$F$80,_312_Table3,MATCH(LEFT($B1265,1),_312_Table3_ColumnLookup,0),FALSE),
  IF(AND(VALUE(LEFT($A1265,3))=312,LEN($I1265)=4,$B1265="G"),VLOOKUP($I1265,_312_Table3,MATCH('312'!$N$16,_312_Table3_ColumnLookup,0),FALSE),
  IF(AND(VALUE(LEFT($A1265,3))=312,LEN($I1265)=4,$B1265="O"),VLOOKUP($I1265,_312_Table3,MATCH('312'!$V$16,_312_Table3_ColumnLookup,0),FALSE),
  IF(AND(VALUE(LEFT($A1265,3))=312,LEN($I1265)=4,$B1265="Q"),VLOOKUP($I1265,_312_Table3,MATCH('312'!$X$16,_312_Table3_ColumnLookup,0),FALSE),
  IF(AND(VALUE(LEFT($A1265,3))=312,LEN($I1265)=4),VLOOKUP($I1265,_312_Table3,MATCH(LEFT($B1265,1),_312_Table3_ColumnLookup,0),FALSE)
+N("312"),
  IF(VALUE(LEFT($A1265,3))=313,VLOOKUP(VALUE(MID($B1265,2,1)),_313_Table3,MATCH(MID($B1265,1,1),_313_Table3_ColumnLookup,0),FALSE)
+N("313"),
  IF(AND(VALUE(LEFT($A1265,3))=314,LEN($B1265)=3),VLOOKUP(VALUE(MID($B1265,2,2)),_314_Table3,MATCH(MID($B1265,1,1),_314_Table3_ColumnLookup,0),FALSE),
  IF(VALUE(LEFT($A1265,3))=314,VLOOKUP(VALUE(MID($B1265,2,1)),_314_Table3,MATCH(MID($B1265,1,1),_314_Table3_ColumnLookup,0),FALSE)
+N("314"),
""))))))))))))))))))))))))</f>
        <v>#N/A</v>
      </c>
      <c r="H1265" s="321" t="str">
        <f>IFERROR(
IF(ISERROR($D1265)=FALSE,$D1265,IF(ISERROR($E1265)=FALSE,$E1265,IF(ISERROR($F1265)=FALSE,$F1265
+N("012 checkboxes"),
IF(
IF(OR(LEFT($A1265,9)="Syndicate",LEFT($A1265,12)="NewSyndicate"),VLOOKUP($A1265,'012'!$J:$ZW,MATCH("Link to button",'012'!$J$1:$ZW$1,0),0)
+N("309 checkbox"),
IF($C1265="309 LCR Summary0",VLOOKUP("Notes990",'309'!$P:$ZZ,MATCH("Link to button",'309'!$P$1:$ZZ$1,0),0)
+N("313 checkboxes"),
IF($C1265="313 Financial Information0LcmVsScr",IF($C1265="309 LCR Summary0",VLOOKUP("LcmVsScr",'309'!$N:$ZZ,MATCH("Link to button",'309'!$N$1:$ZZ$1,0),0),
IF($C1265="313 Financial Information0LcrDocAttached",IF($C1265="309 LCR Summary0",VLOOKUP("LcrDocAttached",'309'!$N:$ZZ,MATCH("Link to button",'309'!$N$1:$ZZ$1,0),
0)))))))=1,TRUE,FALSE)
))),"")</f>
        <v/>
      </c>
    </row>
    <row r="1266" spans="1:8">
      <c r="A1266" s="237" t="e">
        <f>VLOOKUP($G1266,CSVLookups!$B:$R,MATCH(A$1,CSVLookups!$B$1:$R$1,0),FALSE)</f>
        <v>#N/A</v>
      </c>
      <c r="B1266" s="237" t="e">
        <f>VLOOKUP($G1266,CSVLookups!$B:$R,MATCH(B$1,CSVLookups!$B$1:$R$1,0),FALSE)</f>
        <v>#N/A</v>
      </c>
      <c r="C1266" s="238" t="e">
        <f t="shared" si="20"/>
        <v>#N/A</v>
      </c>
      <c r="D1266" s="238" t="e">
        <f>IF(AND(VALUE(LEFT($A1266,3))=309,LEN($B1266)=3),VLOOKUP(VALUE(MID($B1266,2,2)),_309_Table1,MATCH(MID($B1266,1,1),_309_Table1_ColumnLookup,0),FALSE),
  IF($C1266="309 LCR SummaryA",OneYearSCR,IF($C1266="309 LCR SummaryB",UltimateSCR,IF(VALUE(LEFT($A1266,3))=309,VLOOKUP(VALUE(MID($B1266,2,1)),_309_Table1,MATCH(MID($B1266,1,1),_309_Table1_ColumnLookup,0),FALSE)
+N("309"),
  IF(VALUE(LEFT($A1266,3))=310,VLOOKUP(VALUE(MID($B1266,2,1)),_310_Table1,MATCH(MID($B1266,1,1),_310_Table1_ColumnLookup,0),FALSE)
+N("310"),
  IF(AND(VALUE(LEFT($A1266,3))=311,LEN($I1266)=4),VLOOKUP($I1266,_311_Table1,MATCH($B1266,_311_Table1_ColumnLookup,0),FALSE),
  IF(AND(VALUE(LEFT($A1266,3))=311,OR($B1266="I2",$B1266="J2",$B1266="K2",$B1266="L2")),VLOOKUP('311'!$G$58,_311_Table1,MATCH(MID($B1266,1,1),_311_Table1_ColumnLookup,0),FALSE),
  IF(AND(VALUE(LEFT($A1266,3))=311,RIGHT($B1266,5)="Total"),VLOOKUP('311'!$G$59,_311_Table1,MATCH(MID($B1266,1,1),_311_Table1_ColumnLookup,0),FALSE),
  IF(VALUE(LEFT($A1266,3))=311,VLOOKUP(VALUE(MID($B1266,2,1)),_311_Table1,MATCH(MID($B1266,1,1),_311_Table1_ColumnLookup,0),FALSE)
+N("311"),
  IF(AND(VALUE(LEFT($A1266,3))=312,LEFT($G1266,10)="Unincepted",$B1266="G "),VLOOKUP(" ULO",_312_Table1,MATCH('312'!$N$16,_312_Table1_ColumnLookup,0),FALSE),
  IF(AND(VALUE(LEFT($A1266,3))=312,LEFT($G1266,10)="Unincepted",$B1266="O "),VLOOKUP(" ULO",_312_Table1,MATCH('312'!$V$16,_312_Table1_ColumnLookup,0),FALSE),
  IF(AND(VALUE(LEFT($A1266,3))=312,LEFT($G1266,10)="Unincepted",$B1266="Q "),VLOOKUP(" ULO",_312_Table1,MATCH('312'!$X$16,_312_Table1_ColumnLookup,0),FALSE),
  IF(AND(VALUE(LEFT($A1266,3))=312,LEFT($G1266,10)="Unincepted"),VLOOKUP(" ULO",_312_Table1,MATCH(LEFT($B1266,1),_312_Table1_ColumnLookup,0),FALSE),
  IF(AND(VALUE(LEFT($A1266,3))=312,LEFT($G1266,5)="Total",$B1266="G "),VLOOKUP('312'!$F$80,_312_Table1,MATCH('312'!$N$16,_312_Table1_ColumnLookup,0),FALSE),
  IF(AND(VALUE(LEFT($A1266,3))=312,LEFT($G1266,5)="Total",$B1266="O "),VLOOKUP('312'!$F$80,_312_Table1,MATCH('312'!$V$16,_312_Table1_ColumnLookup,0),FALSE),
  IF(AND(VALUE(LEFT($A1266,3))=312,LEFT($G1266,5)="Total",$B1266="Q "),VLOOKUP('312'!$F$80,_312_Table1,MATCH('312'!$X$16,_312_Table1_ColumnLookup,0),FALSE),
  IF(AND(VALUE(LEFT($A1266,3))=312,LEFT($G1266,5)="Total"),VLOOKUP('312'!$F$80,_312_Table1,MATCH(LEFT($B1266,1),_312_Table1_ColumnLookup,0),FALSE),
  IF(AND(VALUE(LEFT($A1266,3))=312,LEN($I1266)=4,$B1266="G"),VLOOKUP($I1266,_312_Table1,MATCH('312'!$N$16,_312_Table1_ColumnLookup,0),FALSE),
  IF(AND(VALUE(LEFT($A1266,3))=312,LEN($I1266)=4,$B1266="O"),VLOOKUP($I1266,_312_Table1,MATCH('312'!$V$16,_312_Table1_ColumnLookup,0),FALSE),
  IF(AND(VALUE(LEFT($A1266,3))=312,LEN($I1266)=4,$B1266="Q"),VLOOKUP($I1266,_312_Table1,MATCH('312'!$X$16,_312_Table1_ColumnLookup,0),FALSE),
  IF(AND(VALUE(LEFT($A1266,3))=312,LEN($I1266)=4),VLOOKUP($I1266,_312_Table1,MATCH(LEFT($B1266,1),_312_Table1_ColumnLookup,0),FALSE)
+N("312"),
  IF(VALUE(LEFT($A1266,3))=313,VLOOKUP(VALUE(MID($B1266,2,1)),_313_Table1,MATCH(MID($B1266,1,1),_313_Table1_ColumnLookup,0),FALSE)
+N("313"),
  IF(AND(VALUE(LEFT($A1266,3))=314,LEN($B1266)=3),VLOOKUP(VALUE(MID($B1266,2,2)),_314_Table1,MATCH(MID($B1266,1,1),_314_Table1_ColumnLookup,0),FALSE),
  IF(VALUE(LEFT($A1266,3))=314,VLOOKUP(VALUE(MID($B1266,2,1)),_314_Table1,MATCH(MID($B1266,1,1),_314_Table1_ColumnLookup,0),FALSE)
+N("314"),
""))))))))))))))))))))))))</f>
        <v>#N/A</v>
      </c>
      <c r="E1266" s="238" t="e">
        <f>IF(AND(VALUE(LEFT($A1266,3))=309,LEN($B1266)=3),VLOOKUP(VALUE(MID($B1266,2,2)),_309_Table2,MATCH(MID($B1266,1,1),_309_Table2_ColumnLookup,0),FALSE),
  IF($C1266="309 LCR SummaryA",OneYearSCR,IF($C1266="309 LCR SummaryB",UltimateSCR,IF(VALUE(LEFT($A1266,3))=309,VLOOKUP(VALUE(MID($B1266,2,1)),_309_Table2,MATCH(MID($B1266,1,1),_309_Table2_ColumnLookup,0),FALSE)
+N("309"),
  IF(VALUE(LEFT($A1266,3))=310,VLOOKUP(VALUE(MID($B1266,2,1)),_310_Table2,MATCH(MID($B1266,1,1),_310_Table2_ColumnLookup,0),FALSE)
+N("310"),
  IF(AND(VALUE(LEFT($A1266,3))=311,LEN($I1266)=4),VLOOKUP($I1266,_311_Table2,MATCH($B1266,_311_Table2_ColumnLookup,0),FALSE),
  IF(AND(VALUE(LEFT($A1266,3))=311,OR($B1266="I2",$B1266="J2",$B1266="K2",$B1266="L2")),VLOOKUP('311'!$G$58,_311_Table2,MATCH(MID($B1266,1,1),_311_Table2_ColumnLookup,0),FALSE),
  IF(AND(VALUE(LEFT($A1266,3))=311,RIGHT($B1266,5)="Total"),VLOOKUP('311'!$G$59,_311_Table2,MATCH(MID($B1266,1,1),_311_Table2_ColumnLookup,0),FALSE),
  IF(VALUE(LEFT($A1266,3))=311,VLOOKUP(VALUE(MID($B1266,2,1)),_311_Table2,MATCH(MID($B1266,1,1),_311_Table2_ColumnLookup,0),FALSE)
+N("311"),
  IF(AND(VALUE(LEFT($A1266,3))=312,LEFT($G1266,10)="Unincepted",$B1266="G "),VLOOKUP(" ULO",_312_Table2,MATCH('312'!$N$16,_312_Table2_ColumnLookup,0),FALSE),
  IF(AND(VALUE(LEFT($A1266,3))=312,LEFT($G1266,10)="Unincepted",$B1266="O "),VLOOKUP(" ULO",_312_Table2,MATCH('312'!$V$16,_312_Table2_ColumnLookup,0),FALSE),
  IF(AND(VALUE(LEFT($A1266,3))=312,LEFT($G1266,10)="Unincepted",$B1266="Q "),VLOOKUP(" ULO",_312_Table2,MATCH('312'!$X$16,_312_Table2_ColumnLookup,0),FALSE),
  IF(AND(VALUE(LEFT($A1266,3))=312,LEFT($G1266,10)="Unincepted"),VLOOKUP(" ULO",_312_Table2,MATCH(LEFT($B1266,1),_312_Table2_ColumnLookup,0),FALSE),
  IF(AND(VALUE(LEFT($A1266,3))=312,LEFT($G1266,5)="Total",$B1266="G "),VLOOKUP('312'!$F$80,_312_Table2,MATCH('312'!$N$16,_312_Table2_ColumnLookup,0),FALSE),
  IF(AND(VALUE(LEFT($A1266,3))=312,LEFT($G1266,5)="Total",$B1266="O "),VLOOKUP('312'!$F$80,_312_Table2,MATCH('312'!$V$16,_312_Table2_ColumnLookup,0),FALSE),
  IF(AND(VALUE(LEFT($A1266,3))=312,LEFT($G1266,5)="Total",$B1266="Q "),VLOOKUP('312'!$F$80,_312_Table2,MATCH('312'!$X$16,_312_Table2_ColumnLookup,0),FALSE),
  IF(AND(VALUE(LEFT($A1266,3))=312,LEFT($G1266,5)="Total"),VLOOKUP('312'!$F$80,_312_Table2,MATCH(LEFT($B1266,1),_312_Table2_ColumnLookup,0),FALSE),
  IF(AND(VALUE(LEFT($A1266,3))=312,LEN($I1266)=4,$B1266="G"),VLOOKUP($I1266,_312_Table2,MATCH('312'!$N$16,_312_Table2_ColumnLookup,0),FALSE),
  IF(AND(VALUE(LEFT($A1266,3))=312,LEN($I1266)=4,$B1266="O"),VLOOKUP($I1266,_312_Table2,MATCH('312'!$V$16,_312_Table2_ColumnLookup,0),FALSE),
  IF(AND(VALUE(LEFT($A1266,3))=312,LEN($I1266)=4,$B1266="Q"),VLOOKUP($I1266,_312_Table2,MATCH('312'!$X$16,_312_Table2_ColumnLookup,0),FALSE),
  IF(AND(VALUE(LEFT($A1266,3))=312,LEN($I1266)=4),VLOOKUP($I1266,_312_Table2,MATCH(LEFT($B1266,1),_312_Table2_ColumnLookup,0),FALSE)
+N("312"),
  IF(VALUE(LEFT($A1266,3))=313,VLOOKUP(VALUE(MID($B1266,2,1)),_313_Table2,MATCH(MID($B1266,1,1),_313_Table2_ColumnLookup,0),FALSE)
+N("313"),
  IF(AND(VALUE(LEFT($A1266,3))=314,LEN($B1266)=3),VLOOKUP(VALUE(MID($B1266,2,2)),_314_Table2,MATCH(MID($B1266,1,1),_314_Table2_ColumnLookup,0),FALSE),
  IF(VALUE(LEFT($A1266,3))=314,VLOOKUP(VALUE(MID($B1266,2,1)),_314_Table2,MATCH(MID($B1266,1,1),_314_Table2_ColumnLookup,0),FALSE)
+N("314"),
""))))))))))))))))))))))))</f>
        <v>#N/A</v>
      </c>
      <c r="F1266" s="238" t="e">
        <f>IF(AND(VALUE(LEFT($A1266,3))=309,LEN($B1266)=3),VLOOKUP(VALUE(MID($B1266,2,2)),_309_Table3,MATCH(MID($B1266,1,1),_309_Table3_ColumnLookup,0),FALSE),
  IF($C1266="309 LCR SummaryA",OneYearSCR,IF($C1266="309 LCR SummaryB",UltimateSCR,IF(VALUE(LEFT($A1266,3))=309,VLOOKUP(VALUE(MID($B1266,2,1)),_309_Table3,MATCH(MID($B1266,1,1),_309_Table3_ColumnLookup,0),FALSE)
+N("309"),
  IF(VALUE(LEFT($A1266,3))=310,VLOOKUP(VALUE(MID($B1266,2,1)),_310_Table3,MATCH(MID($B1266,1,1),_310_Table3_ColumnLookup,0),FALSE)
+N("310"),
  IF(AND(VALUE(LEFT($A1266,3))=311,LEN($I1266)=4),VLOOKUP($I1266,_311_Table3,MATCH($B1266,_311_Table3_ColumnLookup,0),FALSE),
  IF(AND(VALUE(LEFT($A1266,3))=311,OR($B1266="I2",$B1266="J2",$B1266="K2",$B1266="L2")),VLOOKUP('311'!$G$58,_311_Table3,MATCH(MID($B1266,1,1),_311_Table3_ColumnLookup,0),FALSE),
  IF(AND(VALUE(LEFT($A1266,3))=311,RIGHT($B1266,5)="Total"),VLOOKUP('311'!$G$59,_311_Table3,MATCH(MID($B1266,1,1),_311_Table3_ColumnLookup,0),FALSE),
  IF(VALUE(LEFT($A1266,3))=311,VLOOKUP(VALUE(MID($B1266,2,1)),_311_Table3,MATCH(MID($B1266,1,1),_311_Table3_ColumnLookup,0),FALSE)
+N("311"),
  IF(AND(VALUE(LEFT($A1266,3))=312,LEFT($G1266,10)="Unincepted",$B1266="G "),VLOOKUP(" ULO",_312_Table3,MATCH('312'!$N$16,_312_Table3_ColumnLookup,0),FALSE),
  IF(AND(VALUE(LEFT($A1266,3))=312,LEFT($G1266,10)="Unincepted",$B1266="O "),VLOOKUP(" ULO",_312_Table3,MATCH('312'!$V$16,_312_Table3_ColumnLookup,0),FALSE),
  IF(AND(VALUE(LEFT($A1266,3))=312,LEFT($G1266,10)="Unincepted",$B1266="Q "),VLOOKUP(" ULO",_312_Table3,MATCH('312'!$X$16,_312_Table3_ColumnLookup,0),FALSE),
  IF(AND(VALUE(LEFT($A1266,3))=312,LEFT($G1266,10)="Unincepted"),VLOOKUP(" ULO",_312_Table3,MATCH(LEFT($B1266,1),_312_Table3_ColumnLookup,0),FALSE),
  IF(AND(VALUE(LEFT($A1266,3))=312,LEFT($G1266,5)="Total",$B1266="G "),VLOOKUP('312'!$F$80,_312_Table3,MATCH('312'!$N$16,_312_Table3_ColumnLookup,0),FALSE),
  IF(AND(VALUE(LEFT($A1266,3))=312,LEFT($G1266,5)="Total",$B1266="O "),VLOOKUP('312'!$F$80,_312_Table3,MATCH('312'!$V$16,_312_Table3_ColumnLookup,0),FALSE),
  IF(AND(VALUE(LEFT($A1266,3))=312,LEFT($G1266,5)="Total",$B1266="Q "),VLOOKUP('312'!$F$80,_312_Table3,MATCH('312'!$X$16,_312_Table3_ColumnLookup,0),FALSE),
  IF(AND(VALUE(LEFT($A1266,3))=312,LEFT($G1266,5)="Total"),VLOOKUP('312'!$F$80,_312_Table3,MATCH(LEFT($B1266,1),_312_Table3_ColumnLookup,0),FALSE),
  IF(AND(VALUE(LEFT($A1266,3))=312,LEN($I1266)=4,$B1266="G"),VLOOKUP($I1266,_312_Table3,MATCH('312'!$N$16,_312_Table3_ColumnLookup,0),FALSE),
  IF(AND(VALUE(LEFT($A1266,3))=312,LEN($I1266)=4,$B1266="O"),VLOOKUP($I1266,_312_Table3,MATCH('312'!$V$16,_312_Table3_ColumnLookup,0),FALSE),
  IF(AND(VALUE(LEFT($A1266,3))=312,LEN($I1266)=4,$B1266="Q"),VLOOKUP($I1266,_312_Table3,MATCH('312'!$X$16,_312_Table3_ColumnLookup,0),FALSE),
  IF(AND(VALUE(LEFT($A1266,3))=312,LEN($I1266)=4),VLOOKUP($I1266,_312_Table3,MATCH(LEFT($B1266,1),_312_Table3_ColumnLookup,0),FALSE)
+N("312"),
  IF(VALUE(LEFT($A1266,3))=313,VLOOKUP(VALUE(MID($B1266,2,1)),_313_Table3,MATCH(MID($B1266,1,1),_313_Table3_ColumnLookup,0),FALSE)
+N("313"),
  IF(AND(VALUE(LEFT($A1266,3))=314,LEN($B1266)=3),VLOOKUP(VALUE(MID($B1266,2,2)),_314_Table3,MATCH(MID($B1266,1,1),_314_Table3_ColumnLookup,0),FALSE),
  IF(VALUE(LEFT($A1266,3))=314,VLOOKUP(VALUE(MID($B1266,2,1)),_314_Table3,MATCH(MID($B1266,1,1),_314_Table3_ColumnLookup,0),FALSE)
+N("314"),
""))))))))))))))))))))))))</f>
        <v>#N/A</v>
      </c>
      <c r="H1266" s="321" t="str">
        <f>IFERROR(
IF(ISERROR($D1266)=FALSE,$D1266,IF(ISERROR($E1266)=FALSE,$E1266,IF(ISERROR($F1266)=FALSE,$F1266
+N("012 checkboxes"),
IF(
IF(OR(LEFT($A1266,9)="Syndicate",LEFT($A1266,12)="NewSyndicate"),VLOOKUP($A1266,'012'!$J:$ZW,MATCH("Link to button",'012'!$J$1:$ZW$1,0),0)
+N("309 checkbox"),
IF($C1266="309 LCR Summary0",VLOOKUP("Notes990",'309'!$P:$ZZ,MATCH("Link to button",'309'!$P$1:$ZZ$1,0),0)
+N("313 checkboxes"),
IF($C1266="313 Financial Information0LcmVsScr",IF($C1266="309 LCR Summary0",VLOOKUP("LcmVsScr",'309'!$N:$ZZ,MATCH("Link to button",'309'!$N$1:$ZZ$1,0),0),
IF($C1266="313 Financial Information0LcrDocAttached",IF($C1266="309 LCR Summary0",VLOOKUP("LcrDocAttached",'309'!$N:$ZZ,MATCH("Link to button",'309'!$N$1:$ZZ$1,0),
0)))))))=1,TRUE,FALSE)
))),"")</f>
        <v/>
      </c>
    </row>
    <row r="1267" spans="1:8">
      <c r="A1267" s="237" t="e">
        <f>VLOOKUP($G1267,CSVLookups!$B:$R,MATCH(A$1,CSVLookups!$B$1:$R$1,0),FALSE)</f>
        <v>#N/A</v>
      </c>
      <c r="B1267" s="237" t="e">
        <f>VLOOKUP($G1267,CSVLookups!$B:$R,MATCH(B$1,CSVLookups!$B$1:$R$1,0),FALSE)</f>
        <v>#N/A</v>
      </c>
      <c r="C1267" s="238" t="e">
        <f t="shared" si="20"/>
        <v>#N/A</v>
      </c>
      <c r="D1267" s="238" t="e">
        <f>IF(AND(VALUE(LEFT($A1267,3))=309,LEN($B1267)=3),VLOOKUP(VALUE(MID($B1267,2,2)),_309_Table1,MATCH(MID($B1267,1,1),_309_Table1_ColumnLookup,0),FALSE),
  IF($C1267="309 LCR SummaryA",OneYearSCR,IF($C1267="309 LCR SummaryB",UltimateSCR,IF(VALUE(LEFT($A1267,3))=309,VLOOKUP(VALUE(MID($B1267,2,1)),_309_Table1,MATCH(MID($B1267,1,1),_309_Table1_ColumnLookup,0),FALSE)
+N("309"),
  IF(VALUE(LEFT($A1267,3))=310,VLOOKUP(VALUE(MID($B1267,2,1)),_310_Table1,MATCH(MID($B1267,1,1),_310_Table1_ColumnLookup,0),FALSE)
+N("310"),
  IF(AND(VALUE(LEFT($A1267,3))=311,LEN($I1267)=4),VLOOKUP($I1267,_311_Table1,MATCH($B1267,_311_Table1_ColumnLookup,0),FALSE),
  IF(AND(VALUE(LEFT($A1267,3))=311,OR($B1267="I2",$B1267="J2",$B1267="K2",$B1267="L2")),VLOOKUP('311'!$G$58,_311_Table1,MATCH(MID($B1267,1,1),_311_Table1_ColumnLookup,0),FALSE),
  IF(AND(VALUE(LEFT($A1267,3))=311,RIGHT($B1267,5)="Total"),VLOOKUP('311'!$G$59,_311_Table1,MATCH(MID($B1267,1,1),_311_Table1_ColumnLookup,0),FALSE),
  IF(VALUE(LEFT($A1267,3))=311,VLOOKUP(VALUE(MID($B1267,2,1)),_311_Table1,MATCH(MID($B1267,1,1),_311_Table1_ColumnLookup,0),FALSE)
+N("311"),
  IF(AND(VALUE(LEFT($A1267,3))=312,LEFT($G1267,10)="Unincepted",$B1267="G "),VLOOKUP(" ULO",_312_Table1,MATCH('312'!$N$16,_312_Table1_ColumnLookup,0),FALSE),
  IF(AND(VALUE(LEFT($A1267,3))=312,LEFT($G1267,10)="Unincepted",$B1267="O "),VLOOKUP(" ULO",_312_Table1,MATCH('312'!$V$16,_312_Table1_ColumnLookup,0),FALSE),
  IF(AND(VALUE(LEFT($A1267,3))=312,LEFT($G1267,10)="Unincepted",$B1267="Q "),VLOOKUP(" ULO",_312_Table1,MATCH('312'!$X$16,_312_Table1_ColumnLookup,0),FALSE),
  IF(AND(VALUE(LEFT($A1267,3))=312,LEFT($G1267,10)="Unincepted"),VLOOKUP(" ULO",_312_Table1,MATCH(LEFT($B1267,1),_312_Table1_ColumnLookup,0),FALSE),
  IF(AND(VALUE(LEFT($A1267,3))=312,LEFT($G1267,5)="Total",$B1267="G "),VLOOKUP('312'!$F$80,_312_Table1,MATCH('312'!$N$16,_312_Table1_ColumnLookup,0),FALSE),
  IF(AND(VALUE(LEFT($A1267,3))=312,LEFT($G1267,5)="Total",$B1267="O "),VLOOKUP('312'!$F$80,_312_Table1,MATCH('312'!$V$16,_312_Table1_ColumnLookup,0),FALSE),
  IF(AND(VALUE(LEFT($A1267,3))=312,LEFT($G1267,5)="Total",$B1267="Q "),VLOOKUP('312'!$F$80,_312_Table1,MATCH('312'!$X$16,_312_Table1_ColumnLookup,0),FALSE),
  IF(AND(VALUE(LEFT($A1267,3))=312,LEFT($G1267,5)="Total"),VLOOKUP('312'!$F$80,_312_Table1,MATCH(LEFT($B1267,1),_312_Table1_ColumnLookup,0),FALSE),
  IF(AND(VALUE(LEFT($A1267,3))=312,LEN($I1267)=4,$B1267="G"),VLOOKUP($I1267,_312_Table1,MATCH('312'!$N$16,_312_Table1_ColumnLookup,0),FALSE),
  IF(AND(VALUE(LEFT($A1267,3))=312,LEN($I1267)=4,$B1267="O"),VLOOKUP($I1267,_312_Table1,MATCH('312'!$V$16,_312_Table1_ColumnLookup,0),FALSE),
  IF(AND(VALUE(LEFT($A1267,3))=312,LEN($I1267)=4,$B1267="Q"),VLOOKUP($I1267,_312_Table1,MATCH('312'!$X$16,_312_Table1_ColumnLookup,0),FALSE),
  IF(AND(VALUE(LEFT($A1267,3))=312,LEN($I1267)=4),VLOOKUP($I1267,_312_Table1,MATCH(LEFT($B1267,1),_312_Table1_ColumnLookup,0),FALSE)
+N("312"),
  IF(VALUE(LEFT($A1267,3))=313,VLOOKUP(VALUE(MID($B1267,2,1)),_313_Table1,MATCH(MID($B1267,1,1),_313_Table1_ColumnLookup,0),FALSE)
+N("313"),
  IF(AND(VALUE(LEFT($A1267,3))=314,LEN($B1267)=3),VLOOKUP(VALUE(MID($B1267,2,2)),_314_Table1,MATCH(MID($B1267,1,1),_314_Table1_ColumnLookup,0),FALSE),
  IF(VALUE(LEFT($A1267,3))=314,VLOOKUP(VALUE(MID($B1267,2,1)),_314_Table1,MATCH(MID($B1267,1,1),_314_Table1_ColumnLookup,0),FALSE)
+N("314"),
""))))))))))))))))))))))))</f>
        <v>#N/A</v>
      </c>
      <c r="E1267" s="238" t="e">
        <f>IF(AND(VALUE(LEFT($A1267,3))=309,LEN($B1267)=3),VLOOKUP(VALUE(MID($B1267,2,2)),_309_Table2,MATCH(MID($B1267,1,1),_309_Table2_ColumnLookup,0),FALSE),
  IF($C1267="309 LCR SummaryA",OneYearSCR,IF($C1267="309 LCR SummaryB",UltimateSCR,IF(VALUE(LEFT($A1267,3))=309,VLOOKUP(VALUE(MID($B1267,2,1)),_309_Table2,MATCH(MID($B1267,1,1),_309_Table2_ColumnLookup,0),FALSE)
+N("309"),
  IF(VALUE(LEFT($A1267,3))=310,VLOOKUP(VALUE(MID($B1267,2,1)),_310_Table2,MATCH(MID($B1267,1,1),_310_Table2_ColumnLookup,0),FALSE)
+N("310"),
  IF(AND(VALUE(LEFT($A1267,3))=311,LEN($I1267)=4),VLOOKUP($I1267,_311_Table2,MATCH($B1267,_311_Table2_ColumnLookup,0),FALSE),
  IF(AND(VALUE(LEFT($A1267,3))=311,OR($B1267="I2",$B1267="J2",$B1267="K2",$B1267="L2")),VLOOKUP('311'!$G$58,_311_Table2,MATCH(MID($B1267,1,1),_311_Table2_ColumnLookup,0),FALSE),
  IF(AND(VALUE(LEFT($A1267,3))=311,RIGHT($B1267,5)="Total"),VLOOKUP('311'!$G$59,_311_Table2,MATCH(MID($B1267,1,1),_311_Table2_ColumnLookup,0),FALSE),
  IF(VALUE(LEFT($A1267,3))=311,VLOOKUP(VALUE(MID($B1267,2,1)),_311_Table2,MATCH(MID($B1267,1,1),_311_Table2_ColumnLookup,0),FALSE)
+N("311"),
  IF(AND(VALUE(LEFT($A1267,3))=312,LEFT($G1267,10)="Unincepted",$B1267="G "),VLOOKUP(" ULO",_312_Table2,MATCH('312'!$N$16,_312_Table2_ColumnLookup,0),FALSE),
  IF(AND(VALUE(LEFT($A1267,3))=312,LEFT($G1267,10)="Unincepted",$B1267="O "),VLOOKUP(" ULO",_312_Table2,MATCH('312'!$V$16,_312_Table2_ColumnLookup,0),FALSE),
  IF(AND(VALUE(LEFT($A1267,3))=312,LEFT($G1267,10)="Unincepted",$B1267="Q "),VLOOKUP(" ULO",_312_Table2,MATCH('312'!$X$16,_312_Table2_ColumnLookup,0),FALSE),
  IF(AND(VALUE(LEFT($A1267,3))=312,LEFT($G1267,10)="Unincepted"),VLOOKUP(" ULO",_312_Table2,MATCH(LEFT($B1267,1),_312_Table2_ColumnLookup,0),FALSE),
  IF(AND(VALUE(LEFT($A1267,3))=312,LEFT($G1267,5)="Total",$B1267="G "),VLOOKUP('312'!$F$80,_312_Table2,MATCH('312'!$N$16,_312_Table2_ColumnLookup,0),FALSE),
  IF(AND(VALUE(LEFT($A1267,3))=312,LEFT($G1267,5)="Total",$B1267="O "),VLOOKUP('312'!$F$80,_312_Table2,MATCH('312'!$V$16,_312_Table2_ColumnLookup,0),FALSE),
  IF(AND(VALUE(LEFT($A1267,3))=312,LEFT($G1267,5)="Total",$B1267="Q "),VLOOKUP('312'!$F$80,_312_Table2,MATCH('312'!$X$16,_312_Table2_ColumnLookup,0),FALSE),
  IF(AND(VALUE(LEFT($A1267,3))=312,LEFT($G1267,5)="Total"),VLOOKUP('312'!$F$80,_312_Table2,MATCH(LEFT($B1267,1),_312_Table2_ColumnLookup,0),FALSE),
  IF(AND(VALUE(LEFT($A1267,3))=312,LEN($I1267)=4,$B1267="G"),VLOOKUP($I1267,_312_Table2,MATCH('312'!$N$16,_312_Table2_ColumnLookup,0),FALSE),
  IF(AND(VALUE(LEFT($A1267,3))=312,LEN($I1267)=4,$B1267="O"),VLOOKUP($I1267,_312_Table2,MATCH('312'!$V$16,_312_Table2_ColumnLookup,0),FALSE),
  IF(AND(VALUE(LEFT($A1267,3))=312,LEN($I1267)=4,$B1267="Q"),VLOOKUP($I1267,_312_Table2,MATCH('312'!$X$16,_312_Table2_ColumnLookup,0),FALSE),
  IF(AND(VALUE(LEFT($A1267,3))=312,LEN($I1267)=4),VLOOKUP($I1267,_312_Table2,MATCH(LEFT($B1267,1),_312_Table2_ColumnLookup,0),FALSE)
+N("312"),
  IF(VALUE(LEFT($A1267,3))=313,VLOOKUP(VALUE(MID($B1267,2,1)),_313_Table2,MATCH(MID($B1267,1,1),_313_Table2_ColumnLookup,0),FALSE)
+N("313"),
  IF(AND(VALUE(LEFT($A1267,3))=314,LEN($B1267)=3),VLOOKUP(VALUE(MID($B1267,2,2)),_314_Table2,MATCH(MID($B1267,1,1),_314_Table2_ColumnLookup,0),FALSE),
  IF(VALUE(LEFT($A1267,3))=314,VLOOKUP(VALUE(MID($B1267,2,1)),_314_Table2,MATCH(MID($B1267,1,1),_314_Table2_ColumnLookup,0),FALSE)
+N("314"),
""))))))))))))))))))))))))</f>
        <v>#N/A</v>
      </c>
      <c r="F1267" s="238" t="e">
        <f>IF(AND(VALUE(LEFT($A1267,3))=309,LEN($B1267)=3),VLOOKUP(VALUE(MID($B1267,2,2)),_309_Table3,MATCH(MID($B1267,1,1),_309_Table3_ColumnLookup,0),FALSE),
  IF($C1267="309 LCR SummaryA",OneYearSCR,IF($C1267="309 LCR SummaryB",UltimateSCR,IF(VALUE(LEFT($A1267,3))=309,VLOOKUP(VALUE(MID($B1267,2,1)),_309_Table3,MATCH(MID($B1267,1,1),_309_Table3_ColumnLookup,0),FALSE)
+N("309"),
  IF(VALUE(LEFT($A1267,3))=310,VLOOKUP(VALUE(MID($B1267,2,1)),_310_Table3,MATCH(MID($B1267,1,1),_310_Table3_ColumnLookup,0),FALSE)
+N("310"),
  IF(AND(VALUE(LEFT($A1267,3))=311,LEN($I1267)=4),VLOOKUP($I1267,_311_Table3,MATCH($B1267,_311_Table3_ColumnLookup,0),FALSE),
  IF(AND(VALUE(LEFT($A1267,3))=311,OR($B1267="I2",$B1267="J2",$B1267="K2",$B1267="L2")),VLOOKUP('311'!$G$58,_311_Table3,MATCH(MID($B1267,1,1),_311_Table3_ColumnLookup,0),FALSE),
  IF(AND(VALUE(LEFT($A1267,3))=311,RIGHT($B1267,5)="Total"),VLOOKUP('311'!$G$59,_311_Table3,MATCH(MID($B1267,1,1),_311_Table3_ColumnLookup,0),FALSE),
  IF(VALUE(LEFT($A1267,3))=311,VLOOKUP(VALUE(MID($B1267,2,1)),_311_Table3,MATCH(MID($B1267,1,1),_311_Table3_ColumnLookup,0),FALSE)
+N("311"),
  IF(AND(VALUE(LEFT($A1267,3))=312,LEFT($G1267,10)="Unincepted",$B1267="G "),VLOOKUP(" ULO",_312_Table3,MATCH('312'!$N$16,_312_Table3_ColumnLookup,0),FALSE),
  IF(AND(VALUE(LEFT($A1267,3))=312,LEFT($G1267,10)="Unincepted",$B1267="O "),VLOOKUP(" ULO",_312_Table3,MATCH('312'!$V$16,_312_Table3_ColumnLookup,0),FALSE),
  IF(AND(VALUE(LEFT($A1267,3))=312,LEFT($G1267,10)="Unincepted",$B1267="Q "),VLOOKUP(" ULO",_312_Table3,MATCH('312'!$X$16,_312_Table3_ColumnLookup,0),FALSE),
  IF(AND(VALUE(LEFT($A1267,3))=312,LEFT($G1267,10)="Unincepted"),VLOOKUP(" ULO",_312_Table3,MATCH(LEFT($B1267,1),_312_Table3_ColumnLookup,0),FALSE),
  IF(AND(VALUE(LEFT($A1267,3))=312,LEFT($G1267,5)="Total",$B1267="G "),VLOOKUP('312'!$F$80,_312_Table3,MATCH('312'!$N$16,_312_Table3_ColumnLookup,0),FALSE),
  IF(AND(VALUE(LEFT($A1267,3))=312,LEFT($G1267,5)="Total",$B1267="O "),VLOOKUP('312'!$F$80,_312_Table3,MATCH('312'!$V$16,_312_Table3_ColumnLookup,0),FALSE),
  IF(AND(VALUE(LEFT($A1267,3))=312,LEFT($G1267,5)="Total",$B1267="Q "),VLOOKUP('312'!$F$80,_312_Table3,MATCH('312'!$X$16,_312_Table3_ColumnLookup,0),FALSE),
  IF(AND(VALUE(LEFT($A1267,3))=312,LEFT($G1267,5)="Total"),VLOOKUP('312'!$F$80,_312_Table3,MATCH(LEFT($B1267,1),_312_Table3_ColumnLookup,0),FALSE),
  IF(AND(VALUE(LEFT($A1267,3))=312,LEN($I1267)=4,$B1267="G"),VLOOKUP($I1267,_312_Table3,MATCH('312'!$N$16,_312_Table3_ColumnLookup,0),FALSE),
  IF(AND(VALUE(LEFT($A1267,3))=312,LEN($I1267)=4,$B1267="O"),VLOOKUP($I1267,_312_Table3,MATCH('312'!$V$16,_312_Table3_ColumnLookup,0),FALSE),
  IF(AND(VALUE(LEFT($A1267,3))=312,LEN($I1267)=4,$B1267="Q"),VLOOKUP($I1267,_312_Table3,MATCH('312'!$X$16,_312_Table3_ColumnLookup,0),FALSE),
  IF(AND(VALUE(LEFT($A1267,3))=312,LEN($I1267)=4),VLOOKUP($I1267,_312_Table3,MATCH(LEFT($B1267,1),_312_Table3_ColumnLookup,0),FALSE)
+N("312"),
  IF(VALUE(LEFT($A1267,3))=313,VLOOKUP(VALUE(MID($B1267,2,1)),_313_Table3,MATCH(MID($B1267,1,1),_313_Table3_ColumnLookup,0),FALSE)
+N("313"),
  IF(AND(VALUE(LEFT($A1267,3))=314,LEN($B1267)=3),VLOOKUP(VALUE(MID($B1267,2,2)),_314_Table3,MATCH(MID($B1267,1,1),_314_Table3_ColumnLookup,0),FALSE),
  IF(VALUE(LEFT($A1267,3))=314,VLOOKUP(VALUE(MID($B1267,2,1)),_314_Table3,MATCH(MID($B1267,1,1),_314_Table3_ColumnLookup,0),FALSE)
+N("314"),
""))))))))))))))))))))))))</f>
        <v>#N/A</v>
      </c>
      <c r="H1267" s="321" t="str">
        <f>IFERROR(
IF(ISERROR($D1267)=FALSE,$D1267,IF(ISERROR($E1267)=FALSE,$E1267,IF(ISERROR($F1267)=FALSE,$F1267
+N("012 checkboxes"),
IF(
IF(OR(LEFT($A1267,9)="Syndicate",LEFT($A1267,12)="NewSyndicate"),VLOOKUP($A1267,'012'!$J:$ZW,MATCH("Link to button",'012'!$J$1:$ZW$1,0),0)
+N("309 checkbox"),
IF($C1267="309 LCR Summary0",VLOOKUP("Notes990",'309'!$P:$ZZ,MATCH("Link to button",'309'!$P$1:$ZZ$1,0),0)
+N("313 checkboxes"),
IF($C1267="313 Financial Information0LcmVsScr",IF($C1267="309 LCR Summary0",VLOOKUP("LcmVsScr",'309'!$N:$ZZ,MATCH("Link to button",'309'!$N$1:$ZZ$1,0),0),
IF($C1267="313 Financial Information0LcrDocAttached",IF($C1267="309 LCR Summary0",VLOOKUP("LcrDocAttached",'309'!$N:$ZZ,MATCH("Link to button",'309'!$N$1:$ZZ$1,0),
0)))))))=1,TRUE,FALSE)
))),"")</f>
        <v/>
      </c>
    </row>
    <row r="1268" spans="1:8">
      <c r="A1268" s="237" t="e">
        <f>VLOOKUP($G1268,CSVLookups!$B:$R,MATCH(A$1,CSVLookups!$B$1:$R$1,0),FALSE)</f>
        <v>#N/A</v>
      </c>
      <c r="B1268" s="237" t="e">
        <f>VLOOKUP($G1268,CSVLookups!$B:$R,MATCH(B$1,CSVLookups!$B$1:$R$1,0),FALSE)</f>
        <v>#N/A</v>
      </c>
      <c r="C1268" s="238" t="e">
        <f t="shared" si="20"/>
        <v>#N/A</v>
      </c>
      <c r="D1268" s="238" t="e">
        <f>IF(AND(VALUE(LEFT($A1268,3))=309,LEN($B1268)=3),VLOOKUP(VALUE(MID($B1268,2,2)),_309_Table1,MATCH(MID($B1268,1,1),_309_Table1_ColumnLookup,0),FALSE),
  IF($C1268="309 LCR SummaryA",OneYearSCR,IF($C1268="309 LCR SummaryB",UltimateSCR,IF(VALUE(LEFT($A1268,3))=309,VLOOKUP(VALUE(MID($B1268,2,1)),_309_Table1,MATCH(MID($B1268,1,1),_309_Table1_ColumnLookup,0),FALSE)
+N("309"),
  IF(VALUE(LEFT($A1268,3))=310,VLOOKUP(VALUE(MID($B1268,2,1)),_310_Table1,MATCH(MID($B1268,1,1),_310_Table1_ColumnLookup,0),FALSE)
+N("310"),
  IF(AND(VALUE(LEFT($A1268,3))=311,LEN($I1268)=4),VLOOKUP($I1268,_311_Table1,MATCH($B1268,_311_Table1_ColumnLookup,0),FALSE),
  IF(AND(VALUE(LEFT($A1268,3))=311,OR($B1268="I2",$B1268="J2",$B1268="K2",$B1268="L2")),VLOOKUP('311'!$G$58,_311_Table1,MATCH(MID($B1268,1,1),_311_Table1_ColumnLookup,0),FALSE),
  IF(AND(VALUE(LEFT($A1268,3))=311,RIGHT($B1268,5)="Total"),VLOOKUP('311'!$G$59,_311_Table1,MATCH(MID($B1268,1,1),_311_Table1_ColumnLookup,0),FALSE),
  IF(VALUE(LEFT($A1268,3))=311,VLOOKUP(VALUE(MID($B1268,2,1)),_311_Table1,MATCH(MID($B1268,1,1),_311_Table1_ColumnLookup,0),FALSE)
+N("311"),
  IF(AND(VALUE(LEFT($A1268,3))=312,LEFT($G1268,10)="Unincepted",$B1268="G "),VLOOKUP(" ULO",_312_Table1,MATCH('312'!$N$16,_312_Table1_ColumnLookup,0),FALSE),
  IF(AND(VALUE(LEFT($A1268,3))=312,LEFT($G1268,10)="Unincepted",$B1268="O "),VLOOKUP(" ULO",_312_Table1,MATCH('312'!$V$16,_312_Table1_ColumnLookup,0),FALSE),
  IF(AND(VALUE(LEFT($A1268,3))=312,LEFT($G1268,10)="Unincepted",$B1268="Q "),VLOOKUP(" ULO",_312_Table1,MATCH('312'!$X$16,_312_Table1_ColumnLookup,0),FALSE),
  IF(AND(VALUE(LEFT($A1268,3))=312,LEFT($G1268,10)="Unincepted"),VLOOKUP(" ULO",_312_Table1,MATCH(LEFT($B1268,1),_312_Table1_ColumnLookup,0),FALSE),
  IF(AND(VALUE(LEFT($A1268,3))=312,LEFT($G1268,5)="Total",$B1268="G "),VLOOKUP('312'!$F$80,_312_Table1,MATCH('312'!$N$16,_312_Table1_ColumnLookup,0),FALSE),
  IF(AND(VALUE(LEFT($A1268,3))=312,LEFT($G1268,5)="Total",$B1268="O "),VLOOKUP('312'!$F$80,_312_Table1,MATCH('312'!$V$16,_312_Table1_ColumnLookup,0),FALSE),
  IF(AND(VALUE(LEFT($A1268,3))=312,LEFT($G1268,5)="Total",$B1268="Q "),VLOOKUP('312'!$F$80,_312_Table1,MATCH('312'!$X$16,_312_Table1_ColumnLookup,0),FALSE),
  IF(AND(VALUE(LEFT($A1268,3))=312,LEFT($G1268,5)="Total"),VLOOKUP('312'!$F$80,_312_Table1,MATCH(LEFT($B1268,1),_312_Table1_ColumnLookup,0),FALSE),
  IF(AND(VALUE(LEFT($A1268,3))=312,LEN($I1268)=4,$B1268="G"),VLOOKUP($I1268,_312_Table1,MATCH('312'!$N$16,_312_Table1_ColumnLookup,0),FALSE),
  IF(AND(VALUE(LEFT($A1268,3))=312,LEN($I1268)=4,$B1268="O"),VLOOKUP($I1268,_312_Table1,MATCH('312'!$V$16,_312_Table1_ColumnLookup,0),FALSE),
  IF(AND(VALUE(LEFT($A1268,3))=312,LEN($I1268)=4,$B1268="Q"),VLOOKUP($I1268,_312_Table1,MATCH('312'!$X$16,_312_Table1_ColumnLookup,0),FALSE),
  IF(AND(VALUE(LEFT($A1268,3))=312,LEN($I1268)=4),VLOOKUP($I1268,_312_Table1,MATCH(LEFT($B1268,1),_312_Table1_ColumnLookup,0),FALSE)
+N("312"),
  IF(VALUE(LEFT($A1268,3))=313,VLOOKUP(VALUE(MID($B1268,2,1)),_313_Table1,MATCH(MID($B1268,1,1),_313_Table1_ColumnLookup,0),FALSE)
+N("313"),
  IF(AND(VALUE(LEFT($A1268,3))=314,LEN($B1268)=3),VLOOKUP(VALUE(MID($B1268,2,2)),_314_Table1,MATCH(MID($B1268,1,1),_314_Table1_ColumnLookup,0),FALSE),
  IF(VALUE(LEFT($A1268,3))=314,VLOOKUP(VALUE(MID($B1268,2,1)),_314_Table1,MATCH(MID($B1268,1,1),_314_Table1_ColumnLookup,0),FALSE)
+N("314"),
""))))))))))))))))))))))))</f>
        <v>#N/A</v>
      </c>
      <c r="E1268" s="238" t="e">
        <f>IF(AND(VALUE(LEFT($A1268,3))=309,LEN($B1268)=3),VLOOKUP(VALUE(MID($B1268,2,2)),_309_Table2,MATCH(MID($B1268,1,1),_309_Table2_ColumnLookup,0),FALSE),
  IF($C1268="309 LCR SummaryA",OneYearSCR,IF($C1268="309 LCR SummaryB",UltimateSCR,IF(VALUE(LEFT($A1268,3))=309,VLOOKUP(VALUE(MID($B1268,2,1)),_309_Table2,MATCH(MID($B1268,1,1),_309_Table2_ColumnLookup,0),FALSE)
+N("309"),
  IF(VALUE(LEFT($A1268,3))=310,VLOOKUP(VALUE(MID($B1268,2,1)),_310_Table2,MATCH(MID($B1268,1,1),_310_Table2_ColumnLookup,0),FALSE)
+N("310"),
  IF(AND(VALUE(LEFT($A1268,3))=311,LEN($I1268)=4),VLOOKUP($I1268,_311_Table2,MATCH($B1268,_311_Table2_ColumnLookup,0),FALSE),
  IF(AND(VALUE(LEFT($A1268,3))=311,OR($B1268="I2",$B1268="J2",$B1268="K2",$B1268="L2")),VLOOKUP('311'!$G$58,_311_Table2,MATCH(MID($B1268,1,1),_311_Table2_ColumnLookup,0),FALSE),
  IF(AND(VALUE(LEFT($A1268,3))=311,RIGHT($B1268,5)="Total"),VLOOKUP('311'!$G$59,_311_Table2,MATCH(MID($B1268,1,1),_311_Table2_ColumnLookup,0),FALSE),
  IF(VALUE(LEFT($A1268,3))=311,VLOOKUP(VALUE(MID($B1268,2,1)),_311_Table2,MATCH(MID($B1268,1,1),_311_Table2_ColumnLookup,0),FALSE)
+N("311"),
  IF(AND(VALUE(LEFT($A1268,3))=312,LEFT($G1268,10)="Unincepted",$B1268="G "),VLOOKUP(" ULO",_312_Table2,MATCH('312'!$N$16,_312_Table2_ColumnLookup,0),FALSE),
  IF(AND(VALUE(LEFT($A1268,3))=312,LEFT($G1268,10)="Unincepted",$B1268="O "),VLOOKUP(" ULO",_312_Table2,MATCH('312'!$V$16,_312_Table2_ColumnLookup,0),FALSE),
  IF(AND(VALUE(LEFT($A1268,3))=312,LEFT($G1268,10)="Unincepted",$B1268="Q "),VLOOKUP(" ULO",_312_Table2,MATCH('312'!$X$16,_312_Table2_ColumnLookup,0),FALSE),
  IF(AND(VALUE(LEFT($A1268,3))=312,LEFT($G1268,10)="Unincepted"),VLOOKUP(" ULO",_312_Table2,MATCH(LEFT($B1268,1),_312_Table2_ColumnLookup,0),FALSE),
  IF(AND(VALUE(LEFT($A1268,3))=312,LEFT($G1268,5)="Total",$B1268="G "),VLOOKUP('312'!$F$80,_312_Table2,MATCH('312'!$N$16,_312_Table2_ColumnLookup,0),FALSE),
  IF(AND(VALUE(LEFT($A1268,3))=312,LEFT($G1268,5)="Total",$B1268="O "),VLOOKUP('312'!$F$80,_312_Table2,MATCH('312'!$V$16,_312_Table2_ColumnLookup,0),FALSE),
  IF(AND(VALUE(LEFT($A1268,3))=312,LEFT($G1268,5)="Total",$B1268="Q "),VLOOKUP('312'!$F$80,_312_Table2,MATCH('312'!$X$16,_312_Table2_ColumnLookup,0),FALSE),
  IF(AND(VALUE(LEFT($A1268,3))=312,LEFT($G1268,5)="Total"),VLOOKUP('312'!$F$80,_312_Table2,MATCH(LEFT($B1268,1),_312_Table2_ColumnLookup,0),FALSE),
  IF(AND(VALUE(LEFT($A1268,3))=312,LEN($I1268)=4,$B1268="G"),VLOOKUP($I1268,_312_Table2,MATCH('312'!$N$16,_312_Table2_ColumnLookup,0),FALSE),
  IF(AND(VALUE(LEFT($A1268,3))=312,LEN($I1268)=4,$B1268="O"),VLOOKUP($I1268,_312_Table2,MATCH('312'!$V$16,_312_Table2_ColumnLookup,0),FALSE),
  IF(AND(VALUE(LEFT($A1268,3))=312,LEN($I1268)=4,$B1268="Q"),VLOOKUP($I1268,_312_Table2,MATCH('312'!$X$16,_312_Table2_ColumnLookup,0),FALSE),
  IF(AND(VALUE(LEFT($A1268,3))=312,LEN($I1268)=4),VLOOKUP($I1268,_312_Table2,MATCH(LEFT($B1268,1),_312_Table2_ColumnLookup,0),FALSE)
+N("312"),
  IF(VALUE(LEFT($A1268,3))=313,VLOOKUP(VALUE(MID($B1268,2,1)),_313_Table2,MATCH(MID($B1268,1,1),_313_Table2_ColumnLookup,0),FALSE)
+N("313"),
  IF(AND(VALUE(LEFT($A1268,3))=314,LEN($B1268)=3),VLOOKUP(VALUE(MID($B1268,2,2)),_314_Table2,MATCH(MID($B1268,1,1),_314_Table2_ColumnLookup,0),FALSE),
  IF(VALUE(LEFT($A1268,3))=314,VLOOKUP(VALUE(MID($B1268,2,1)),_314_Table2,MATCH(MID($B1268,1,1),_314_Table2_ColumnLookup,0),FALSE)
+N("314"),
""))))))))))))))))))))))))</f>
        <v>#N/A</v>
      </c>
      <c r="F1268" s="238" t="e">
        <f>IF(AND(VALUE(LEFT($A1268,3))=309,LEN($B1268)=3),VLOOKUP(VALUE(MID($B1268,2,2)),_309_Table3,MATCH(MID($B1268,1,1),_309_Table3_ColumnLookup,0),FALSE),
  IF($C1268="309 LCR SummaryA",OneYearSCR,IF($C1268="309 LCR SummaryB",UltimateSCR,IF(VALUE(LEFT($A1268,3))=309,VLOOKUP(VALUE(MID($B1268,2,1)),_309_Table3,MATCH(MID($B1268,1,1),_309_Table3_ColumnLookup,0),FALSE)
+N("309"),
  IF(VALUE(LEFT($A1268,3))=310,VLOOKUP(VALUE(MID($B1268,2,1)),_310_Table3,MATCH(MID($B1268,1,1),_310_Table3_ColumnLookup,0),FALSE)
+N("310"),
  IF(AND(VALUE(LEFT($A1268,3))=311,LEN($I1268)=4),VLOOKUP($I1268,_311_Table3,MATCH($B1268,_311_Table3_ColumnLookup,0),FALSE),
  IF(AND(VALUE(LEFT($A1268,3))=311,OR($B1268="I2",$B1268="J2",$B1268="K2",$B1268="L2")),VLOOKUP('311'!$G$58,_311_Table3,MATCH(MID($B1268,1,1),_311_Table3_ColumnLookup,0),FALSE),
  IF(AND(VALUE(LEFT($A1268,3))=311,RIGHT($B1268,5)="Total"),VLOOKUP('311'!$G$59,_311_Table3,MATCH(MID($B1268,1,1),_311_Table3_ColumnLookup,0),FALSE),
  IF(VALUE(LEFT($A1268,3))=311,VLOOKUP(VALUE(MID($B1268,2,1)),_311_Table3,MATCH(MID($B1268,1,1),_311_Table3_ColumnLookup,0),FALSE)
+N("311"),
  IF(AND(VALUE(LEFT($A1268,3))=312,LEFT($G1268,10)="Unincepted",$B1268="G "),VLOOKUP(" ULO",_312_Table3,MATCH('312'!$N$16,_312_Table3_ColumnLookup,0),FALSE),
  IF(AND(VALUE(LEFT($A1268,3))=312,LEFT($G1268,10)="Unincepted",$B1268="O "),VLOOKUP(" ULO",_312_Table3,MATCH('312'!$V$16,_312_Table3_ColumnLookup,0),FALSE),
  IF(AND(VALUE(LEFT($A1268,3))=312,LEFT($G1268,10)="Unincepted",$B1268="Q "),VLOOKUP(" ULO",_312_Table3,MATCH('312'!$X$16,_312_Table3_ColumnLookup,0),FALSE),
  IF(AND(VALUE(LEFT($A1268,3))=312,LEFT($G1268,10)="Unincepted"),VLOOKUP(" ULO",_312_Table3,MATCH(LEFT($B1268,1),_312_Table3_ColumnLookup,0),FALSE),
  IF(AND(VALUE(LEFT($A1268,3))=312,LEFT($G1268,5)="Total",$B1268="G "),VLOOKUP('312'!$F$80,_312_Table3,MATCH('312'!$N$16,_312_Table3_ColumnLookup,0),FALSE),
  IF(AND(VALUE(LEFT($A1268,3))=312,LEFT($G1268,5)="Total",$B1268="O "),VLOOKUP('312'!$F$80,_312_Table3,MATCH('312'!$V$16,_312_Table3_ColumnLookup,0),FALSE),
  IF(AND(VALUE(LEFT($A1268,3))=312,LEFT($G1268,5)="Total",$B1268="Q "),VLOOKUP('312'!$F$80,_312_Table3,MATCH('312'!$X$16,_312_Table3_ColumnLookup,0),FALSE),
  IF(AND(VALUE(LEFT($A1268,3))=312,LEFT($G1268,5)="Total"),VLOOKUP('312'!$F$80,_312_Table3,MATCH(LEFT($B1268,1),_312_Table3_ColumnLookup,0),FALSE),
  IF(AND(VALUE(LEFT($A1268,3))=312,LEN($I1268)=4,$B1268="G"),VLOOKUP($I1268,_312_Table3,MATCH('312'!$N$16,_312_Table3_ColumnLookup,0),FALSE),
  IF(AND(VALUE(LEFT($A1268,3))=312,LEN($I1268)=4,$B1268="O"),VLOOKUP($I1268,_312_Table3,MATCH('312'!$V$16,_312_Table3_ColumnLookup,0),FALSE),
  IF(AND(VALUE(LEFT($A1268,3))=312,LEN($I1268)=4,$B1268="Q"),VLOOKUP($I1268,_312_Table3,MATCH('312'!$X$16,_312_Table3_ColumnLookup,0),FALSE),
  IF(AND(VALUE(LEFT($A1268,3))=312,LEN($I1268)=4),VLOOKUP($I1268,_312_Table3,MATCH(LEFT($B1268,1),_312_Table3_ColumnLookup,0),FALSE)
+N("312"),
  IF(VALUE(LEFT($A1268,3))=313,VLOOKUP(VALUE(MID($B1268,2,1)),_313_Table3,MATCH(MID($B1268,1,1),_313_Table3_ColumnLookup,0),FALSE)
+N("313"),
  IF(AND(VALUE(LEFT($A1268,3))=314,LEN($B1268)=3),VLOOKUP(VALUE(MID($B1268,2,2)),_314_Table3,MATCH(MID($B1268,1,1),_314_Table3_ColumnLookup,0),FALSE),
  IF(VALUE(LEFT($A1268,3))=314,VLOOKUP(VALUE(MID($B1268,2,1)),_314_Table3,MATCH(MID($B1268,1,1),_314_Table3_ColumnLookup,0),FALSE)
+N("314"),
""))))))))))))))))))))))))</f>
        <v>#N/A</v>
      </c>
      <c r="H1268" s="321" t="str">
        <f>IFERROR(
IF(ISERROR($D1268)=FALSE,$D1268,IF(ISERROR($E1268)=FALSE,$E1268,IF(ISERROR($F1268)=FALSE,$F1268
+N("012 checkboxes"),
IF(
IF(OR(LEFT($A1268,9)="Syndicate",LEFT($A1268,12)="NewSyndicate"),VLOOKUP($A1268,'012'!$J:$ZW,MATCH("Link to button",'012'!$J$1:$ZW$1,0),0)
+N("309 checkbox"),
IF($C1268="309 LCR Summary0",VLOOKUP("Notes990",'309'!$P:$ZZ,MATCH("Link to button",'309'!$P$1:$ZZ$1,0),0)
+N("313 checkboxes"),
IF($C1268="313 Financial Information0LcmVsScr",IF($C1268="309 LCR Summary0",VLOOKUP("LcmVsScr",'309'!$N:$ZZ,MATCH("Link to button",'309'!$N$1:$ZZ$1,0),0),
IF($C1268="313 Financial Information0LcrDocAttached",IF($C1268="309 LCR Summary0",VLOOKUP("LcrDocAttached",'309'!$N:$ZZ,MATCH("Link to button",'309'!$N$1:$ZZ$1,0),
0)))))))=1,TRUE,FALSE)
))),"")</f>
        <v/>
      </c>
    </row>
    <row r="1269" spans="1:8">
      <c r="A1269" s="237" t="e">
        <f>VLOOKUP($G1269,CSVLookups!$B:$R,MATCH(A$1,CSVLookups!$B$1:$R$1,0),FALSE)</f>
        <v>#N/A</v>
      </c>
      <c r="B1269" s="237" t="e">
        <f>VLOOKUP($G1269,CSVLookups!$B:$R,MATCH(B$1,CSVLookups!$B$1:$R$1,0),FALSE)</f>
        <v>#N/A</v>
      </c>
      <c r="C1269" s="238" t="e">
        <f t="shared" si="20"/>
        <v>#N/A</v>
      </c>
      <c r="D1269" s="238" t="e">
        <f>IF(AND(VALUE(LEFT($A1269,3))=309,LEN($B1269)=3),VLOOKUP(VALUE(MID($B1269,2,2)),_309_Table1,MATCH(MID($B1269,1,1),_309_Table1_ColumnLookup,0),FALSE),
  IF($C1269="309 LCR SummaryA",OneYearSCR,IF($C1269="309 LCR SummaryB",UltimateSCR,IF(VALUE(LEFT($A1269,3))=309,VLOOKUP(VALUE(MID($B1269,2,1)),_309_Table1,MATCH(MID($B1269,1,1),_309_Table1_ColumnLookup,0),FALSE)
+N("309"),
  IF(VALUE(LEFT($A1269,3))=310,VLOOKUP(VALUE(MID($B1269,2,1)),_310_Table1,MATCH(MID($B1269,1,1),_310_Table1_ColumnLookup,0),FALSE)
+N("310"),
  IF(AND(VALUE(LEFT($A1269,3))=311,LEN($I1269)=4),VLOOKUP($I1269,_311_Table1,MATCH($B1269,_311_Table1_ColumnLookup,0),FALSE),
  IF(AND(VALUE(LEFT($A1269,3))=311,OR($B1269="I2",$B1269="J2",$B1269="K2",$B1269="L2")),VLOOKUP('311'!$G$58,_311_Table1,MATCH(MID($B1269,1,1),_311_Table1_ColumnLookup,0),FALSE),
  IF(AND(VALUE(LEFT($A1269,3))=311,RIGHT($B1269,5)="Total"),VLOOKUP('311'!$G$59,_311_Table1,MATCH(MID($B1269,1,1),_311_Table1_ColumnLookup,0),FALSE),
  IF(VALUE(LEFT($A1269,3))=311,VLOOKUP(VALUE(MID($B1269,2,1)),_311_Table1,MATCH(MID($B1269,1,1),_311_Table1_ColumnLookup,0),FALSE)
+N("311"),
  IF(AND(VALUE(LEFT($A1269,3))=312,LEFT($G1269,10)="Unincepted",$B1269="G "),VLOOKUP(" ULO",_312_Table1,MATCH('312'!$N$16,_312_Table1_ColumnLookup,0),FALSE),
  IF(AND(VALUE(LEFT($A1269,3))=312,LEFT($G1269,10)="Unincepted",$B1269="O "),VLOOKUP(" ULO",_312_Table1,MATCH('312'!$V$16,_312_Table1_ColumnLookup,0),FALSE),
  IF(AND(VALUE(LEFT($A1269,3))=312,LEFT($G1269,10)="Unincepted",$B1269="Q "),VLOOKUP(" ULO",_312_Table1,MATCH('312'!$X$16,_312_Table1_ColumnLookup,0),FALSE),
  IF(AND(VALUE(LEFT($A1269,3))=312,LEFT($G1269,10)="Unincepted"),VLOOKUP(" ULO",_312_Table1,MATCH(LEFT($B1269,1),_312_Table1_ColumnLookup,0),FALSE),
  IF(AND(VALUE(LEFT($A1269,3))=312,LEFT($G1269,5)="Total",$B1269="G "),VLOOKUP('312'!$F$80,_312_Table1,MATCH('312'!$N$16,_312_Table1_ColumnLookup,0),FALSE),
  IF(AND(VALUE(LEFT($A1269,3))=312,LEFT($G1269,5)="Total",$B1269="O "),VLOOKUP('312'!$F$80,_312_Table1,MATCH('312'!$V$16,_312_Table1_ColumnLookup,0),FALSE),
  IF(AND(VALUE(LEFT($A1269,3))=312,LEFT($G1269,5)="Total",$B1269="Q "),VLOOKUP('312'!$F$80,_312_Table1,MATCH('312'!$X$16,_312_Table1_ColumnLookup,0),FALSE),
  IF(AND(VALUE(LEFT($A1269,3))=312,LEFT($G1269,5)="Total"),VLOOKUP('312'!$F$80,_312_Table1,MATCH(LEFT($B1269,1),_312_Table1_ColumnLookup,0),FALSE),
  IF(AND(VALUE(LEFT($A1269,3))=312,LEN($I1269)=4,$B1269="G"),VLOOKUP($I1269,_312_Table1,MATCH('312'!$N$16,_312_Table1_ColumnLookup,0),FALSE),
  IF(AND(VALUE(LEFT($A1269,3))=312,LEN($I1269)=4,$B1269="O"),VLOOKUP($I1269,_312_Table1,MATCH('312'!$V$16,_312_Table1_ColumnLookup,0),FALSE),
  IF(AND(VALUE(LEFT($A1269,3))=312,LEN($I1269)=4,$B1269="Q"),VLOOKUP($I1269,_312_Table1,MATCH('312'!$X$16,_312_Table1_ColumnLookup,0),FALSE),
  IF(AND(VALUE(LEFT($A1269,3))=312,LEN($I1269)=4),VLOOKUP($I1269,_312_Table1,MATCH(LEFT($B1269,1),_312_Table1_ColumnLookup,0),FALSE)
+N("312"),
  IF(VALUE(LEFT($A1269,3))=313,VLOOKUP(VALUE(MID($B1269,2,1)),_313_Table1,MATCH(MID($B1269,1,1),_313_Table1_ColumnLookup,0),FALSE)
+N("313"),
  IF(AND(VALUE(LEFT($A1269,3))=314,LEN($B1269)=3),VLOOKUP(VALUE(MID($B1269,2,2)),_314_Table1,MATCH(MID($B1269,1,1),_314_Table1_ColumnLookup,0),FALSE),
  IF(VALUE(LEFT($A1269,3))=314,VLOOKUP(VALUE(MID($B1269,2,1)),_314_Table1,MATCH(MID($B1269,1,1),_314_Table1_ColumnLookup,0),FALSE)
+N("314"),
""))))))))))))))))))))))))</f>
        <v>#N/A</v>
      </c>
      <c r="E1269" s="238" t="e">
        <f>IF(AND(VALUE(LEFT($A1269,3))=309,LEN($B1269)=3),VLOOKUP(VALUE(MID($B1269,2,2)),_309_Table2,MATCH(MID($B1269,1,1),_309_Table2_ColumnLookup,0),FALSE),
  IF($C1269="309 LCR SummaryA",OneYearSCR,IF($C1269="309 LCR SummaryB",UltimateSCR,IF(VALUE(LEFT($A1269,3))=309,VLOOKUP(VALUE(MID($B1269,2,1)),_309_Table2,MATCH(MID($B1269,1,1),_309_Table2_ColumnLookup,0),FALSE)
+N("309"),
  IF(VALUE(LEFT($A1269,3))=310,VLOOKUP(VALUE(MID($B1269,2,1)),_310_Table2,MATCH(MID($B1269,1,1),_310_Table2_ColumnLookup,0),FALSE)
+N("310"),
  IF(AND(VALUE(LEFT($A1269,3))=311,LEN($I1269)=4),VLOOKUP($I1269,_311_Table2,MATCH($B1269,_311_Table2_ColumnLookup,0),FALSE),
  IF(AND(VALUE(LEFT($A1269,3))=311,OR($B1269="I2",$B1269="J2",$B1269="K2",$B1269="L2")),VLOOKUP('311'!$G$58,_311_Table2,MATCH(MID($B1269,1,1),_311_Table2_ColumnLookup,0),FALSE),
  IF(AND(VALUE(LEFT($A1269,3))=311,RIGHT($B1269,5)="Total"),VLOOKUP('311'!$G$59,_311_Table2,MATCH(MID($B1269,1,1),_311_Table2_ColumnLookup,0),FALSE),
  IF(VALUE(LEFT($A1269,3))=311,VLOOKUP(VALUE(MID($B1269,2,1)),_311_Table2,MATCH(MID($B1269,1,1),_311_Table2_ColumnLookup,0),FALSE)
+N("311"),
  IF(AND(VALUE(LEFT($A1269,3))=312,LEFT($G1269,10)="Unincepted",$B1269="G "),VLOOKUP(" ULO",_312_Table2,MATCH('312'!$N$16,_312_Table2_ColumnLookup,0),FALSE),
  IF(AND(VALUE(LEFT($A1269,3))=312,LEFT($G1269,10)="Unincepted",$B1269="O "),VLOOKUP(" ULO",_312_Table2,MATCH('312'!$V$16,_312_Table2_ColumnLookup,0),FALSE),
  IF(AND(VALUE(LEFT($A1269,3))=312,LEFT($G1269,10)="Unincepted",$B1269="Q "),VLOOKUP(" ULO",_312_Table2,MATCH('312'!$X$16,_312_Table2_ColumnLookup,0),FALSE),
  IF(AND(VALUE(LEFT($A1269,3))=312,LEFT($G1269,10)="Unincepted"),VLOOKUP(" ULO",_312_Table2,MATCH(LEFT($B1269,1),_312_Table2_ColumnLookup,0),FALSE),
  IF(AND(VALUE(LEFT($A1269,3))=312,LEFT($G1269,5)="Total",$B1269="G "),VLOOKUP('312'!$F$80,_312_Table2,MATCH('312'!$N$16,_312_Table2_ColumnLookup,0),FALSE),
  IF(AND(VALUE(LEFT($A1269,3))=312,LEFT($G1269,5)="Total",$B1269="O "),VLOOKUP('312'!$F$80,_312_Table2,MATCH('312'!$V$16,_312_Table2_ColumnLookup,0),FALSE),
  IF(AND(VALUE(LEFT($A1269,3))=312,LEFT($G1269,5)="Total",$B1269="Q "),VLOOKUP('312'!$F$80,_312_Table2,MATCH('312'!$X$16,_312_Table2_ColumnLookup,0),FALSE),
  IF(AND(VALUE(LEFT($A1269,3))=312,LEFT($G1269,5)="Total"),VLOOKUP('312'!$F$80,_312_Table2,MATCH(LEFT($B1269,1),_312_Table2_ColumnLookup,0),FALSE),
  IF(AND(VALUE(LEFT($A1269,3))=312,LEN($I1269)=4,$B1269="G"),VLOOKUP($I1269,_312_Table2,MATCH('312'!$N$16,_312_Table2_ColumnLookup,0),FALSE),
  IF(AND(VALUE(LEFT($A1269,3))=312,LEN($I1269)=4,$B1269="O"),VLOOKUP($I1269,_312_Table2,MATCH('312'!$V$16,_312_Table2_ColumnLookup,0),FALSE),
  IF(AND(VALUE(LEFT($A1269,3))=312,LEN($I1269)=4,$B1269="Q"),VLOOKUP($I1269,_312_Table2,MATCH('312'!$X$16,_312_Table2_ColumnLookup,0),FALSE),
  IF(AND(VALUE(LEFT($A1269,3))=312,LEN($I1269)=4),VLOOKUP($I1269,_312_Table2,MATCH(LEFT($B1269,1),_312_Table2_ColumnLookup,0),FALSE)
+N("312"),
  IF(VALUE(LEFT($A1269,3))=313,VLOOKUP(VALUE(MID($B1269,2,1)),_313_Table2,MATCH(MID($B1269,1,1),_313_Table2_ColumnLookup,0),FALSE)
+N("313"),
  IF(AND(VALUE(LEFT($A1269,3))=314,LEN($B1269)=3),VLOOKUP(VALUE(MID($B1269,2,2)),_314_Table2,MATCH(MID($B1269,1,1),_314_Table2_ColumnLookup,0),FALSE),
  IF(VALUE(LEFT($A1269,3))=314,VLOOKUP(VALUE(MID($B1269,2,1)),_314_Table2,MATCH(MID($B1269,1,1),_314_Table2_ColumnLookup,0),FALSE)
+N("314"),
""))))))))))))))))))))))))</f>
        <v>#N/A</v>
      </c>
      <c r="F1269" s="238" t="e">
        <f>IF(AND(VALUE(LEFT($A1269,3))=309,LEN($B1269)=3),VLOOKUP(VALUE(MID($B1269,2,2)),_309_Table3,MATCH(MID($B1269,1,1),_309_Table3_ColumnLookup,0),FALSE),
  IF($C1269="309 LCR SummaryA",OneYearSCR,IF($C1269="309 LCR SummaryB",UltimateSCR,IF(VALUE(LEFT($A1269,3))=309,VLOOKUP(VALUE(MID($B1269,2,1)),_309_Table3,MATCH(MID($B1269,1,1),_309_Table3_ColumnLookup,0),FALSE)
+N("309"),
  IF(VALUE(LEFT($A1269,3))=310,VLOOKUP(VALUE(MID($B1269,2,1)),_310_Table3,MATCH(MID($B1269,1,1),_310_Table3_ColumnLookup,0),FALSE)
+N("310"),
  IF(AND(VALUE(LEFT($A1269,3))=311,LEN($I1269)=4),VLOOKUP($I1269,_311_Table3,MATCH($B1269,_311_Table3_ColumnLookup,0),FALSE),
  IF(AND(VALUE(LEFT($A1269,3))=311,OR($B1269="I2",$B1269="J2",$B1269="K2",$B1269="L2")),VLOOKUP('311'!$G$58,_311_Table3,MATCH(MID($B1269,1,1),_311_Table3_ColumnLookup,0),FALSE),
  IF(AND(VALUE(LEFT($A1269,3))=311,RIGHT($B1269,5)="Total"),VLOOKUP('311'!$G$59,_311_Table3,MATCH(MID($B1269,1,1),_311_Table3_ColumnLookup,0),FALSE),
  IF(VALUE(LEFT($A1269,3))=311,VLOOKUP(VALUE(MID($B1269,2,1)),_311_Table3,MATCH(MID($B1269,1,1),_311_Table3_ColumnLookup,0),FALSE)
+N("311"),
  IF(AND(VALUE(LEFT($A1269,3))=312,LEFT($G1269,10)="Unincepted",$B1269="G "),VLOOKUP(" ULO",_312_Table3,MATCH('312'!$N$16,_312_Table3_ColumnLookup,0),FALSE),
  IF(AND(VALUE(LEFT($A1269,3))=312,LEFT($G1269,10)="Unincepted",$B1269="O "),VLOOKUP(" ULO",_312_Table3,MATCH('312'!$V$16,_312_Table3_ColumnLookup,0),FALSE),
  IF(AND(VALUE(LEFT($A1269,3))=312,LEFT($G1269,10)="Unincepted",$B1269="Q "),VLOOKUP(" ULO",_312_Table3,MATCH('312'!$X$16,_312_Table3_ColumnLookup,0),FALSE),
  IF(AND(VALUE(LEFT($A1269,3))=312,LEFT($G1269,10)="Unincepted"),VLOOKUP(" ULO",_312_Table3,MATCH(LEFT($B1269,1),_312_Table3_ColumnLookup,0),FALSE),
  IF(AND(VALUE(LEFT($A1269,3))=312,LEFT($G1269,5)="Total",$B1269="G "),VLOOKUP('312'!$F$80,_312_Table3,MATCH('312'!$N$16,_312_Table3_ColumnLookup,0),FALSE),
  IF(AND(VALUE(LEFT($A1269,3))=312,LEFT($G1269,5)="Total",$B1269="O "),VLOOKUP('312'!$F$80,_312_Table3,MATCH('312'!$V$16,_312_Table3_ColumnLookup,0),FALSE),
  IF(AND(VALUE(LEFT($A1269,3))=312,LEFT($G1269,5)="Total",$B1269="Q "),VLOOKUP('312'!$F$80,_312_Table3,MATCH('312'!$X$16,_312_Table3_ColumnLookup,0),FALSE),
  IF(AND(VALUE(LEFT($A1269,3))=312,LEFT($G1269,5)="Total"),VLOOKUP('312'!$F$80,_312_Table3,MATCH(LEFT($B1269,1),_312_Table3_ColumnLookup,0),FALSE),
  IF(AND(VALUE(LEFT($A1269,3))=312,LEN($I1269)=4,$B1269="G"),VLOOKUP($I1269,_312_Table3,MATCH('312'!$N$16,_312_Table3_ColumnLookup,0),FALSE),
  IF(AND(VALUE(LEFT($A1269,3))=312,LEN($I1269)=4,$B1269="O"),VLOOKUP($I1269,_312_Table3,MATCH('312'!$V$16,_312_Table3_ColumnLookup,0),FALSE),
  IF(AND(VALUE(LEFT($A1269,3))=312,LEN($I1269)=4,$B1269="Q"),VLOOKUP($I1269,_312_Table3,MATCH('312'!$X$16,_312_Table3_ColumnLookup,0),FALSE),
  IF(AND(VALUE(LEFT($A1269,3))=312,LEN($I1269)=4),VLOOKUP($I1269,_312_Table3,MATCH(LEFT($B1269,1),_312_Table3_ColumnLookup,0),FALSE)
+N("312"),
  IF(VALUE(LEFT($A1269,3))=313,VLOOKUP(VALUE(MID($B1269,2,1)),_313_Table3,MATCH(MID($B1269,1,1),_313_Table3_ColumnLookup,0),FALSE)
+N("313"),
  IF(AND(VALUE(LEFT($A1269,3))=314,LEN($B1269)=3),VLOOKUP(VALUE(MID($B1269,2,2)),_314_Table3,MATCH(MID($B1269,1,1),_314_Table3_ColumnLookup,0),FALSE),
  IF(VALUE(LEFT($A1269,3))=314,VLOOKUP(VALUE(MID($B1269,2,1)),_314_Table3,MATCH(MID($B1269,1,1),_314_Table3_ColumnLookup,0),FALSE)
+N("314"),
""))))))))))))))))))))))))</f>
        <v>#N/A</v>
      </c>
      <c r="H1269" s="321" t="str">
        <f>IFERROR(
IF(ISERROR($D1269)=FALSE,$D1269,IF(ISERROR($E1269)=FALSE,$E1269,IF(ISERROR($F1269)=FALSE,$F1269
+N("012 checkboxes"),
IF(
IF(OR(LEFT($A1269,9)="Syndicate",LEFT($A1269,12)="NewSyndicate"),VLOOKUP($A1269,'012'!$J:$ZW,MATCH("Link to button",'012'!$J$1:$ZW$1,0),0)
+N("309 checkbox"),
IF($C1269="309 LCR Summary0",VLOOKUP("Notes990",'309'!$P:$ZZ,MATCH("Link to button",'309'!$P$1:$ZZ$1,0),0)
+N("313 checkboxes"),
IF($C1269="313 Financial Information0LcmVsScr",IF($C1269="309 LCR Summary0",VLOOKUP("LcmVsScr",'309'!$N:$ZZ,MATCH("Link to button",'309'!$N$1:$ZZ$1,0),0),
IF($C1269="313 Financial Information0LcrDocAttached",IF($C1269="309 LCR Summary0",VLOOKUP("LcrDocAttached",'309'!$N:$ZZ,MATCH("Link to button",'309'!$N$1:$ZZ$1,0),
0)))))))=1,TRUE,FALSE)
))),"")</f>
        <v/>
      </c>
    </row>
    <row r="1270" spans="1:8">
      <c r="A1270" s="237" t="e">
        <f>VLOOKUP($G1270,CSVLookups!$B:$R,MATCH(A$1,CSVLookups!$B$1:$R$1,0),FALSE)</f>
        <v>#N/A</v>
      </c>
      <c r="B1270" s="237" t="e">
        <f>VLOOKUP($G1270,CSVLookups!$B:$R,MATCH(B$1,CSVLookups!$B$1:$R$1,0),FALSE)</f>
        <v>#N/A</v>
      </c>
      <c r="C1270" s="238" t="e">
        <f t="shared" si="20"/>
        <v>#N/A</v>
      </c>
      <c r="D1270" s="238" t="e">
        <f>IF(AND(VALUE(LEFT($A1270,3))=309,LEN($B1270)=3),VLOOKUP(VALUE(MID($B1270,2,2)),_309_Table1,MATCH(MID($B1270,1,1),_309_Table1_ColumnLookup,0),FALSE),
  IF($C1270="309 LCR SummaryA",OneYearSCR,IF($C1270="309 LCR SummaryB",UltimateSCR,IF(VALUE(LEFT($A1270,3))=309,VLOOKUP(VALUE(MID($B1270,2,1)),_309_Table1,MATCH(MID($B1270,1,1),_309_Table1_ColumnLookup,0),FALSE)
+N("309"),
  IF(VALUE(LEFT($A1270,3))=310,VLOOKUP(VALUE(MID($B1270,2,1)),_310_Table1,MATCH(MID($B1270,1,1),_310_Table1_ColumnLookup,0),FALSE)
+N("310"),
  IF(AND(VALUE(LEFT($A1270,3))=311,LEN($I1270)=4),VLOOKUP($I1270,_311_Table1,MATCH($B1270,_311_Table1_ColumnLookup,0),FALSE),
  IF(AND(VALUE(LEFT($A1270,3))=311,OR($B1270="I2",$B1270="J2",$B1270="K2",$B1270="L2")),VLOOKUP('311'!$G$58,_311_Table1,MATCH(MID($B1270,1,1),_311_Table1_ColumnLookup,0),FALSE),
  IF(AND(VALUE(LEFT($A1270,3))=311,RIGHT($B1270,5)="Total"),VLOOKUP('311'!$G$59,_311_Table1,MATCH(MID($B1270,1,1),_311_Table1_ColumnLookup,0),FALSE),
  IF(VALUE(LEFT($A1270,3))=311,VLOOKUP(VALUE(MID($B1270,2,1)),_311_Table1,MATCH(MID($B1270,1,1),_311_Table1_ColumnLookup,0),FALSE)
+N("311"),
  IF(AND(VALUE(LEFT($A1270,3))=312,LEFT($G1270,10)="Unincepted",$B1270="G "),VLOOKUP(" ULO",_312_Table1,MATCH('312'!$N$16,_312_Table1_ColumnLookup,0),FALSE),
  IF(AND(VALUE(LEFT($A1270,3))=312,LEFT($G1270,10)="Unincepted",$B1270="O "),VLOOKUP(" ULO",_312_Table1,MATCH('312'!$V$16,_312_Table1_ColumnLookup,0),FALSE),
  IF(AND(VALUE(LEFT($A1270,3))=312,LEFT($G1270,10)="Unincepted",$B1270="Q "),VLOOKUP(" ULO",_312_Table1,MATCH('312'!$X$16,_312_Table1_ColumnLookup,0),FALSE),
  IF(AND(VALUE(LEFT($A1270,3))=312,LEFT($G1270,10)="Unincepted"),VLOOKUP(" ULO",_312_Table1,MATCH(LEFT($B1270,1),_312_Table1_ColumnLookup,0),FALSE),
  IF(AND(VALUE(LEFT($A1270,3))=312,LEFT($G1270,5)="Total",$B1270="G "),VLOOKUP('312'!$F$80,_312_Table1,MATCH('312'!$N$16,_312_Table1_ColumnLookup,0),FALSE),
  IF(AND(VALUE(LEFT($A1270,3))=312,LEFT($G1270,5)="Total",$B1270="O "),VLOOKUP('312'!$F$80,_312_Table1,MATCH('312'!$V$16,_312_Table1_ColumnLookup,0),FALSE),
  IF(AND(VALUE(LEFT($A1270,3))=312,LEFT($G1270,5)="Total",$B1270="Q "),VLOOKUP('312'!$F$80,_312_Table1,MATCH('312'!$X$16,_312_Table1_ColumnLookup,0),FALSE),
  IF(AND(VALUE(LEFT($A1270,3))=312,LEFT($G1270,5)="Total"),VLOOKUP('312'!$F$80,_312_Table1,MATCH(LEFT($B1270,1),_312_Table1_ColumnLookup,0),FALSE),
  IF(AND(VALUE(LEFT($A1270,3))=312,LEN($I1270)=4,$B1270="G"),VLOOKUP($I1270,_312_Table1,MATCH('312'!$N$16,_312_Table1_ColumnLookup,0),FALSE),
  IF(AND(VALUE(LEFT($A1270,3))=312,LEN($I1270)=4,$B1270="O"),VLOOKUP($I1270,_312_Table1,MATCH('312'!$V$16,_312_Table1_ColumnLookup,0),FALSE),
  IF(AND(VALUE(LEFT($A1270,3))=312,LEN($I1270)=4,$B1270="Q"),VLOOKUP($I1270,_312_Table1,MATCH('312'!$X$16,_312_Table1_ColumnLookup,0),FALSE),
  IF(AND(VALUE(LEFT($A1270,3))=312,LEN($I1270)=4),VLOOKUP($I1270,_312_Table1,MATCH(LEFT($B1270,1),_312_Table1_ColumnLookup,0),FALSE)
+N("312"),
  IF(VALUE(LEFT($A1270,3))=313,VLOOKUP(VALUE(MID($B1270,2,1)),_313_Table1,MATCH(MID($B1270,1,1),_313_Table1_ColumnLookup,0),FALSE)
+N("313"),
  IF(AND(VALUE(LEFT($A1270,3))=314,LEN($B1270)=3),VLOOKUP(VALUE(MID($B1270,2,2)),_314_Table1,MATCH(MID($B1270,1,1),_314_Table1_ColumnLookup,0),FALSE),
  IF(VALUE(LEFT($A1270,3))=314,VLOOKUP(VALUE(MID($B1270,2,1)),_314_Table1,MATCH(MID($B1270,1,1),_314_Table1_ColumnLookup,0),FALSE)
+N("314"),
""))))))))))))))))))))))))</f>
        <v>#N/A</v>
      </c>
      <c r="E1270" s="238" t="e">
        <f>IF(AND(VALUE(LEFT($A1270,3))=309,LEN($B1270)=3),VLOOKUP(VALUE(MID($B1270,2,2)),_309_Table2,MATCH(MID($B1270,1,1),_309_Table2_ColumnLookup,0),FALSE),
  IF($C1270="309 LCR SummaryA",OneYearSCR,IF($C1270="309 LCR SummaryB",UltimateSCR,IF(VALUE(LEFT($A1270,3))=309,VLOOKUP(VALUE(MID($B1270,2,1)),_309_Table2,MATCH(MID($B1270,1,1),_309_Table2_ColumnLookup,0),FALSE)
+N("309"),
  IF(VALUE(LEFT($A1270,3))=310,VLOOKUP(VALUE(MID($B1270,2,1)),_310_Table2,MATCH(MID($B1270,1,1),_310_Table2_ColumnLookup,0),FALSE)
+N("310"),
  IF(AND(VALUE(LEFT($A1270,3))=311,LEN($I1270)=4),VLOOKUP($I1270,_311_Table2,MATCH($B1270,_311_Table2_ColumnLookup,0),FALSE),
  IF(AND(VALUE(LEFT($A1270,3))=311,OR($B1270="I2",$B1270="J2",$B1270="K2",$B1270="L2")),VLOOKUP('311'!$G$58,_311_Table2,MATCH(MID($B1270,1,1),_311_Table2_ColumnLookup,0),FALSE),
  IF(AND(VALUE(LEFT($A1270,3))=311,RIGHT($B1270,5)="Total"),VLOOKUP('311'!$G$59,_311_Table2,MATCH(MID($B1270,1,1),_311_Table2_ColumnLookup,0),FALSE),
  IF(VALUE(LEFT($A1270,3))=311,VLOOKUP(VALUE(MID($B1270,2,1)),_311_Table2,MATCH(MID($B1270,1,1),_311_Table2_ColumnLookup,0),FALSE)
+N("311"),
  IF(AND(VALUE(LEFT($A1270,3))=312,LEFT($G1270,10)="Unincepted",$B1270="G "),VLOOKUP(" ULO",_312_Table2,MATCH('312'!$N$16,_312_Table2_ColumnLookup,0),FALSE),
  IF(AND(VALUE(LEFT($A1270,3))=312,LEFT($G1270,10)="Unincepted",$B1270="O "),VLOOKUP(" ULO",_312_Table2,MATCH('312'!$V$16,_312_Table2_ColumnLookup,0),FALSE),
  IF(AND(VALUE(LEFT($A1270,3))=312,LEFT($G1270,10)="Unincepted",$B1270="Q "),VLOOKUP(" ULO",_312_Table2,MATCH('312'!$X$16,_312_Table2_ColumnLookup,0),FALSE),
  IF(AND(VALUE(LEFT($A1270,3))=312,LEFT($G1270,10)="Unincepted"),VLOOKUP(" ULO",_312_Table2,MATCH(LEFT($B1270,1),_312_Table2_ColumnLookup,0),FALSE),
  IF(AND(VALUE(LEFT($A1270,3))=312,LEFT($G1270,5)="Total",$B1270="G "),VLOOKUP('312'!$F$80,_312_Table2,MATCH('312'!$N$16,_312_Table2_ColumnLookup,0),FALSE),
  IF(AND(VALUE(LEFT($A1270,3))=312,LEFT($G1270,5)="Total",$B1270="O "),VLOOKUP('312'!$F$80,_312_Table2,MATCH('312'!$V$16,_312_Table2_ColumnLookup,0),FALSE),
  IF(AND(VALUE(LEFT($A1270,3))=312,LEFT($G1270,5)="Total",$B1270="Q "),VLOOKUP('312'!$F$80,_312_Table2,MATCH('312'!$X$16,_312_Table2_ColumnLookup,0),FALSE),
  IF(AND(VALUE(LEFT($A1270,3))=312,LEFT($G1270,5)="Total"),VLOOKUP('312'!$F$80,_312_Table2,MATCH(LEFT($B1270,1),_312_Table2_ColumnLookup,0),FALSE),
  IF(AND(VALUE(LEFT($A1270,3))=312,LEN($I1270)=4,$B1270="G"),VLOOKUP($I1270,_312_Table2,MATCH('312'!$N$16,_312_Table2_ColumnLookup,0),FALSE),
  IF(AND(VALUE(LEFT($A1270,3))=312,LEN($I1270)=4,$B1270="O"),VLOOKUP($I1270,_312_Table2,MATCH('312'!$V$16,_312_Table2_ColumnLookup,0),FALSE),
  IF(AND(VALUE(LEFT($A1270,3))=312,LEN($I1270)=4,$B1270="Q"),VLOOKUP($I1270,_312_Table2,MATCH('312'!$X$16,_312_Table2_ColumnLookup,0),FALSE),
  IF(AND(VALUE(LEFT($A1270,3))=312,LEN($I1270)=4),VLOOKUP($I1270,_312_Table2,MATCH(LEFT($B1270,1),_312_Table2_ColumnLookup,0),FALSE)
+N("312"),
  IF(VALUE(LEFT($A1270,3))=313,VLOOKUP(VALUE(MID($B1270,2,1)),_313_Table2,MATCH(MID($B1270,1,1),_313_Table2_ColumnLookup,0),FALSE)
+N("313"),
  IF(AND(VALUE(LEFT($A1270,3))=314,LEN($B1270)=3),VLOOKUP(VALUE(MID($B1270,2,2)),_314_Table2,MATCH(MID($B1270,1,1),_314_Table2_ColumnLookup,0),FALSE),
  IF(VALUE(LEFT($A1270,3))=314,VLOOKUP(VALUE(MID($B1270,2,1)),_314_Table2,MATCH(MID($B1270,1,1),_314_Table2_ColumnLookup,0),FALSE)
+N("314"),
""))))))))))))))))))))))))</f>
        <v>#N/A</v>
      </c>
      <c r="F1270" s="238" t="e">
        <f>IF(AND(VALUE(LEFT($A1270,3))=309,LEN($B1270)=3),VLOOKUP(VALUE(MID($B1270,2,2)),_309_Table3,MATCH(MID($B1270,1,1),_309_Table3_ColumnLookup,0),FALSE),
  IF($C1270="309 LCR SummaryA",OneYearSCR,IF($C1270="309 LCR SummaryB",UltimateSCR,IF(VALUE(LEFT($A1270,3))=309,VLOOKUP(VALUE(MID($B1270,2,1)),_309_Table3,MATCH(MID($B1270,1,1),_309_Table3_ColumnLookup,0),FALSE)
+N("309"),
  IF(VALUE(LEFT($A1270,3))=310,VLOOKUP(VALUE(MID($B1270,2,1)),_310_Table3,MATCH(MID($B1270,1,1),_310_Table3_ColumnLookup,0),FALSE)
+N("310"),
  IF(AND(VALUE(LEFT($A1270,3))=311,LEN($I1270)=4),VLOOKUP($I1270,_311_Table3,MATCH($B1270,_311_Table3_ColumnLookup,0),FALSE),
  IF(AND(VALUE(LEFT($A1270,3))=311,OR($B1270="I2",$B1270="J2",$B1270="K2",$B1270="L2")),VLOOKUP('311'!$G$58,_311_Table3,MATCH(MID($B1270,1,1),_311_Table3_ColumnLookup,0),FALSE),
  IF(AND(VALUE(LEFT($A1270,3))=311,RIGHT($B1270,5)="Total"),VLOOKUP('311'!$G$59,_311_Table3,MATCH(MID($B1270,1,1),_311_Table3_ColumnLookup,0),FALSE),
  IF(VALUE(LEFT($A1270,3))=311,VLOOKUP(VALUE(MID($B1270,2,1)),_311_Table3,MATCH(MID($B1270,1,1),_311_Table3_ColumnLookup,0),FALSE)
+N("311"),
  IF(AND(VALUE(LEFT($A1270,3))=312,LEFT($G1270,10)="Unincepted",$B1270="G "),VLOOKUP(" ULO",_312_Table3,MATCH('312'!$N$16,_312_Table3_ColumnLookup,0),FALSE),
  IF(AND(VALUE(LEFT($A1270,3))=312,LEFT($G1270,10)="Unincepted",$B1270="O "),VLOOKUP(" ULO",_312_Table3,MATCH('312'!$V$16,_312_Table3_ColumnLookup,0),FALSE),
  IF(AND(VALUE(LEFT($A1270,3))=312,LEFT($G1270,10)="Unincepted",$B1270="Q "),VLOOKUP(" ULO",_312_Table3,MATCH('312'!$X$16,_312_Table3_ColumnLookup,0),FALSE),
  IF(AND(VALUE(LEFT($A1270,3))=312,LEFT($G1270,10)="Unincepted"),VLOOKUP(" ULO",_312_Table3,MATCH(LEFT($B1270,1),_312_Table3_ColumnLookup,0),FALSE),
  IF(AND(VALUE(LEFT($A1270,3))=312,LEFT($G1270,5)="Total",$B1270="G "),VLOOKUP('312'!$F$80,_312_Table3,MATCH('312'!$N$16,_312_Table3_ColumnLookup,0),FALSE),
  IF(AND(VALUE(LEFT($A1270,3))=312,LEFT($G1270,5)="Total",$B1270="O "),VLOOKUP('312'!$F$80,_312_Table3,MATCH('312'!$V$16,_312_Table3_ColumnLookup,0),FALSE),
  IF(AND(VALUE(LEFT($A1270,3))=312,LEFT($G1270,5)="Total",$B1270="Q "),VLOOKUP('312'!$F$80,_312_Table3,MATCH('312'!$X$16,_312_Table3_ColumnLookup,0),FALSE),
  IF(AND(VALUE(LEFT($A1270,3))=312,LEFT($G1270,5)="Total"),VLOOKUP('312'!$F$80,_312_Table3,MATCH(LEFT($B1270,1),_312_Table3_ColumnLookup,0),FALSE),
  IF(AND(VALUE(LEFT($A1270,3))=312,LEN($I1270)=4,$B1270="G"),VLOOKUP($I1270,_312_Table3,MATCH('312'!$N$16,_312_Table3_ColumnLookup,0),FALSE),
  IF(AND(VALUE(LEFT($A1270,3))=312,LEN($I1270)=4,$B1270="O"),VLOOKUP($I1270,_312_Table3,MATCH('312'!$V$16,_312_Table3_ColumnLookup,0),FALSE),
  IF(AND(VALUE(LEFT($A1270,3))=312,LEN($I1270)=4,$B1270="Q"),VLOOKUP($I1270,_312_Table3,MATCH('312'!$X$16,_312_Table3_ColumnLookup,0),FALSE),
  IF(AND(VALUE(LEFT($A1270,3))=312,LEN($I1270)=4),VLOOKUP($I1270,_312_Table3,MATCH(LEFT($B1270,1),_312_Table3_ColumnLookup,0),FALSE)
+N("312"),
  IF(VALUE(LEFT($A1270,3))=313,VLOOKUP(VALUE(MID($B1270,2,1)),_313_Table3,MATCH(MID($B1270,1,1),_313_Table3_ColumnLookup,0),FALSE)
+N("313"),
  IF(AND(VALUE(LEFT($A1270,3))=314,LEN($B1270)=3),VLOOKUP(VALUE(MID($B1270,2,2)),_314_Table3,MATCH(MID($B1270,1,1),_314_Table3_ColumnLookup,0),FALSE),
  IF(VALUE(LEFT($A1270,3))=314,VLOOKUP(VALUE(MID($B1270,2,1)),_314_Table3,MATCH(MID($B1270,1,1),_314_Table3_ColumnLookup,0),FALSE)
+N("314"),
""))))))))))))))))))))))))</f>
        <v>#N/A</v>
      </c>
      <c r="H1270" s="321" t="str">
        <f>IFERROR(
IF(ISERROR($D1270)=FALSE,$D1270,IF(ISERROR($E1270)=FALSE,$E1270,IF(ISERROR($F1270)=FALSE,$F1270
+N("012 checkboxes"),
IF(
IF(OR(LEFT($A1270,9)="Syndicate",LEFT($A1270,12)="NewSyndicate"),VLOOKUP($A1270,'012'!$J:$ZW,MATCH("Link to button",'012'!$J$1:$ZW$1,0),0)
+N("309 checkbox"),
IF($C1270="309 LCR Summary0",VLOOKUP("Notes990",'309'!$P:$ZZ,MATCH("Link to button",'309'!$P$1:$ZZ$1,0),0)
+N("313 checkboxes"),
IF($C1270="313 Financial Information0LcmVsScr",IF($C1270="309 LCR Summary0",VLOOKUP("LcmVsScr",'309'!$N:$ZZ,MATCH("Link to button",'309'!$N$1:$ZZ$1,0),0),
IF($C1270="313 Financial Information0LcrDocAttached",IF($C1270="309 LCR Summary0",VLOOKUP("LcrDocAttached",'309'!$N:$ZZ,MATCH("Link to button",'309'!$N$1:$ZZ$1,0),
0)))))))=1,TRUE,FALSE)
))),"")</f>
        <v/>
      </c>
    </row>
    <row r="1271" spans="1:8">
      <c r="A1271" s="237" t="e">
        <f>VLOOKUP($G1271,CSVLookups!$B:$R,MATCH(A$1,CSVLookups!$B$1:$R$1,0),FALSE)</f>
        <v>#N/A</v>
      </c>
      <c r="B1271" s="237" t="e">
        <f>VLOOKUP($G1271,CSVLookups!$B:$R,MATCH(B$1,CSVLookups!$B$1:$R$1,0),FALSE)</f>
        <v>#N/A</v>
      </c>
      <c r="C1271" s="238" t="e">
        <f t="shared" si="20"/>
        <v>#N/A</v>
      </c>
      <c r="D1271" s="238" t="e">
        <f>IF(AND(VALUE(LEFT($A1271,3))=309,LEN($B1271)=3),VLOOKUP(VALUE(MID($B1271,2,2)),_309_Table1,MATCH(MID($B1271,1,1),_309_Table1_ColumnLookup,0),FALSE),
  IF($C1271="309 LCR SummaryA",OneYearSCR,IF($C1271="309 LCR SummaryB",UltimateSCR,IF(VALUE(LEFT($A1271,3))=309,VLOOKUP(VALUE(MID($B1271,2,1)),_309_Table1,MATCH(MID($B1271,1,1),_309_Table1_ColumnLookup,0),FALSE)
+N("309"),
  IF(VALUE(LEFT($A1271,3))=310,VLOOKUP(VALUE(MID($B1271,2,1)),_310_Table1,MATCH(MID($B1271,1,1),_310_Table1_ColumnLookup,0),FALSE)
+N("310"),
  IF(AND(VALUE(LEFT($A1271,3))=311,LEN($I1271)=4),VLOOKUP($I1271,_311_Table1,MATCH($B1271,_311_Table1_ColumnLookup,0),FALSE),
  IF(AND(VALUE(LEFT($A1271,3))=311,OR($B1271="I2",$B1271="J2",$B1271="K2",$B1271="L2")),VLOOKUP('311'!$G$58,_311_Table1,MATCH(MID($B1271,1,1),_311_Table1_ColumnLookup,0),FALSE),
  IF(AND(VALUE(LEFT($A1271,3))=311,RIGHT($B1271,5)="Total"),VLOOKUP('311'!$G$59,_311_Table1,MATCH(MID($B1271,1,1),_311_Table1_ColumnLookup,0),FALSE),
  IF(VALUE(LEFT($A1271,3))=311,VLOOKUP(VALUE(MID($B1271,2,1)),_311_Table1,MATCH(MID($B1271,1,1),_311_Table1_ColumnLookup,0),FALSE)
+N("311"),
  IF(AND(VALUE(LEFT($A1271,3))=312,LEFT($G1271,10)="Unincepted",$B1271="G "),VLOOKUP(" ULO",_312_Table1,MATCH('312'!$N$16,_312_Table1_ColumnLookup,0),FALSE),
  IF(AND(VALUE(LEFT($A1271,3))=312,LEFT($G1271,10)="Unincepted",$B1271="O "),VLOOKUP(" ULO",_312_Table1,MATCH('312'!$V$16,_312_Table1_ColumnLookup,0),FALSE),
  IF(AND(VALUE(LEFT($A1271,3))=312,LEFT($G1271,10)="Unincepted",$B1271="Q "),VLOOKUP(" ULO",_312_Table1,MATCH('312'!$X$16,_312_Table1_ColumnLookup,0),FALSE),
  IF(AND(VALUE(LEFT($A1271,3))=312,LEFT($G1271,10)="Unincepted"),VLOOKUP(" ULO",_312_Table1,MATCH(LEFT($B1271,1),_312_Table1_ColumnLookup,0),FALSE),
  IF(AND(VALUE(LEFT($A1271,3))=312,LEFT($G1271,5)="Total",$B1271="G "),VLOOKUP('312'!$F$80,_312_Table1,MATCH('312'!$N$16,_312_Table1_ColumnLookup,0),FALSE),
  IF(AND(VALUE(LEFT($A1271,3))=312,LEFT($G1271,5)="Total",$B1271="O "),VLOOKUP('312'!$F$80,_312_Table1,MATCH('312'!$V$16,_312_Table1_ColumnLookup,0),FALSE),
  IF(AND(VALUE(LEFT($A1271,3))=312,LEFT($G1271,5)="Total",$B1271="Q "),VLOOKUP('312'!$F$80,_312_Table1,MATCH('312'!$X$16,_312_Table1_ColumnLookup,0),FALSE),
  IF(AND(VALUE(LEFT($A1271,3))=312,LEFT($G1271,5)="Total"),VLOOKUP('312'!$F$80,_312_Table1,MATCH(LEFT($B1271,1),_312_Table1_ColumnLookup,0),FALSE),
  IF(AND(VALUE(LEFT($A1271,3))=312,LEN($I1271)=4,$B1271="G"),VLOOKUP($I1271,_312_Table1,MATCH('312'!$N$16,_312_Table1_ColumnLookup,0),FALSE),
  IF(AND(VALUE(LEFT($A1271,3))=312,LEN($I1271)=4,$B1271="O"),VLOOKUP($I1271,_312_Table1,MATCH('312'!$V$16,_312_Table1_ColumnLookup,0),FALSE),
  IF(AND(VALUE(LEFT($A1271,3))=312,LEN($I1271)=4,$B1271="Q"),VLOOKUP($I1271,_312_Table1,MATCH('312'!$X$16,_312_Table1_ColumnLookup,0),FALSE),
  IF(AND(VALUE(LEFT($A1271,3))=312,LEN($I1271)=4),VLOOKUP($I1271,_312_Table1,MATCH(LEFT($B1271,1),_312_Table1_ColumnLookup,0),FALSE)
+N("312"),
  IF(VALUE(LEFT($A1271,3))=313,VLOOKUP(VALUE(MID($B1271,2,1)),_313_Table1,MATCH(MID($B1271,1,1),_313_Table1_ColumnLookup,0),FALSE)
+N("313"),
  IF(AND(VALUE(LEFT($A1271,3))=314,LEN($B1271)=3),VLOOKUP(VALUE(MID($B1271,2,2)),_314_Table1,MATCH(MID($B1271,1,1),_314_Table1_ColumnLookup,0),FALSE),
  IF(VALUE(LEFT($A1271,3))=314,VLOOKUP(VALUE(MID($B1271,2,1)),_314_Table1,MATCH(MID($B1271,1,1),_314_Table1_ColumnLookup,0),FALSE)
+N("314"),
""))))))))))))))))))))))))</f>
        <v>#N/A</v>
      </c>
      <c r="E1271" s="238" t="e">
        <f>IF(AND(VALUE(LEFT($A1271,3))=309,LEN($B1271)=3),VLOOKUP(VALUE(MID($B1271,2,2)),_309_Table2,MATCH(MID($B1271,1,1),_309_Table2_ColumnLookup,0),FALSE),
  IF($C1271="309 LCR SummaryA",OneYearSCR,IF($C1271="309 LCR SummaryB",UltimateSCR,IF(VALUE(LEFT($A1271,3))=309,VLOOKUP(VALUE(MID($B1271,2,1)),_309_Table2,MATCH(MID($B1271,1,1),_309_Table2_ColumnLookup,0),FALSE)
+N("309"),
  IF(VALUE(LEFT($A1271,3))=310,VLOOKUP(VALUE(MID($B1271,2,1)),_310_Table2,MATCH(MID($B1271,1,1),_310_Table2_ColumnLookup,0),FALSE)
+N("310"),
  IF(AND(VALUE(LEFT($A1271,3))=311,LEN($I1271)=4),VLOOKUP($I1271,_311_Table2,MATCH($B1271,_311_Table2_ColumnLookup,0),FALSE),
  IF(AND(VALUE(LEFT($A1271,3))=311,OR($B1271="I2",$B1271="J2",$B1271="K2",$B1271="L2")),VLOOKUP('311'!$G$58,_311_Table2,MATCH(MID($B1271,1,1),_311_Table2_ColumnLookup,0),FALSE),
  IF(AND(VALUE(LEFT($A1271,3))=311,RIGHT($B1271,5)="Total"),VLOOKUP('311'!$G$59,_311_Table2,MATCH(MID($B1271,1,1),_311_Table2_ColumnLookup,0),FALSE),
  IF(VALUE(LEFT($A1271,3))=311,VLOOKUP(VALUE(MID($B1271,2,1)),_311_Table2,MATCH(MID($B1271,1,1),_311_Table2_ColumnLookup,0),FALSE)
+N("311"),
  IF(AND(VALUE(LEFT($A1271,3))=312,LEFT($G1271,10)="Unincepted",$B1271="G "),VLOOKUP(" ULO",_312_Table2,MATCH('312'!$N$16,_312_Table2_ColumnLookup,0),FALSE),
  IF(AND(VALUE(LEFT($A1271,3))=312,LEFT($G1271,10)="Unincepted",$B1271="O "),VLOOKUP(" ULO",_312_Table2,MATCH('312'!$V$16,_312_Table2_ColumnLookup,0),FALSE),
  IF(AND(VALUE(LEFT($A1271,3))=312,LEFT($G1271,10)="Unincepted",$B1271="Q "),VLOOKUP(" ULO",_312_Table2,MATCH('312'!$X$16,_312_Table2_ColumnLookup,0),FALSE),
  IF(AND(VALUE(LEFT($A1271,3))=312,LEFT($G1271,10)="Unincepted"),VLOOKUP(" ULO",_312_Table2,MATCH(LEFT($B1271,1),_312_Table2_ColumnLookup,0),FALSE),
  IF(AND(VALUE(LEFT($A1271,3))=312,LEFT($G1271,5)="Total",$B1271="G "),VLOOKUP('312'!$F$80,_312_Table2,MATCH('312'!$N$16,_312_Table2_ColumnLookup,0),FALSE),
  IF(AND(VALUE(LEFT($A1271,3))=312,LEFT($G1271,5)="Total",$B1271="O "),VLOOKUP('312'!$F$80,_312_Table2,MATCH('312'!$V$16,_312_Table2_ColumnLookup,0),FALSE),
  IF(AND(VALUE(LEFT($A1271,3))=312,LEFT($G1271,5)="Total",$B1271="Q "),VLOOKUP('312'!$F$80,_312_Table2,MATCH('312'!$X$16,_312_Table2_ColumnLookup,0),FALSE),
  IF(AND(VALUE(LEFT($A1271,3))=312,LEFT($G1271,5)="Total"),VLOOKUP('312'!$F$80,_312_Table2,MATCH(LEFT($B1271,1),_312_Table2_ColumnLookup,0),FALSE),
  IF(AND(VALUE(LEFT($A1271,3))=312,LEN($I1271)=4,$B1271="G"),VLOOKUP($I1271,_312_Table2,MATCH('312'!$N$16,_312_Table2_ColumnLookup,0),FALSE),
  IF(AND(VALUE(LEFT($A1271,3))=312,LEN($I1271)=4,$B1271="O"),VLOOKUP($I1271,_312_Table2,MATCH('312'!$V$16,_312_Table2_ColumnLookup,0),FALSE),
  IF(AND(VALUE(LEFT($A1271,3))=312,LEN($I1271)=4,$B1271="Q"),VLOOKUP($I1271,_312_Table2,MATCH('312'!$X$16,_312_Table2_ColumnLookup,0),FALSE),
  IF(AND(VALUE(LEFT($A1271,3))=312,LEN($I1271)=4),VLOOKUP($I1271,_312_Table2,MATCH(LEFT($B1271,1),_312_Table2_ColumnLookup,0),FALSE)
+N("312"),
  IF(VALUE(LEFT($A1271,3))=313,VLOOKUP(VALUE(MID($B1271,2,1)),_313_Table2,MATCH(MID($B1271,1,1),_313_Table2_ColumnLookup,0),FALSE)
+N("313"),
  IF(AND(VALUE(LEFT($A1271,3))=314,LEN($B1271)=3),VLOOKUP(VALUE(MID($B1271,2,2)),_314_Table2,MATCH(MID($B1271,1,1),_314_Table2_ColumnLookup,0),FALSE),
  IF(VALUE(LEFT($A1271,3))=314,VLOOKUP(VALUE(MID($B1271,2,1)),_314_Table2,MATCH(MID($B1271,1,1),_314_Table2_ColumnLookup,0),FALSE)
+N("314"),
""))))))))))))))))))))))))</f>
        <v>#N/A</v>
      </c>
      <c r="F1271" s="238" t="e">
        <f>IF(AND(VALUE(LEFT($A1271,3))=309,LEN($B1271)=3),VLOOKUP(VALUE(MID($B1271,2,2)),_309_Table3,MATCH(MID($B1271,1,1),_309_Table3_ColumnLookup,0),FALSE),
  IF($C1271="309 LCR SummaryA",OneYearSCR,IF($C1271="309 LCR SummaryB",UltimateSCR,IF(VALUE(LEFT($A1271,3))=309,VLOOKUP(VALUE(MID($B1271,2,1)),_309_Table3,MATCH(MID($B1271,1,1),_309_Table3_ColumnLookup,0),FALSE)
+N("309"),
  IF(VALUE(LEFT($A1271,3))=310,VLOOKUP(VALUE(MID($B1271,2,1)),_310_Table3,MATCH(MID($B1271,1,1),_310_Table3_ColumnLookup,0),FALSE)
+N("310"),
  IF(AND(VALUE(LEFT($A1271,3))=311,LEN($I1271)=4),VLOOKUP($I1271,_311_Table3,MATCH($B1271,_311_Table3_ColumnLookup,0),FALSE),
  IF(AND(VALUE(LEFT($A1271,3))=311,OR($B1271="I2",$B1271="J2",$B1271="K2",$B1271="L2")),VLOOKUP('311'!$G$58,_311_Table3,MATCH(MID($B1271,1,1),_311_Table3_ColumnLookup,0),FALSE),
  IF(AND(VALUE(LEFT($A1271,3))=311,RIGHT($B1271,5)="Total"),VLOOKUP('311'!$G$59,_311_Table3,MATCH(MID($B1271,1,1),_311_Table3_ColumnLookup,0),FALSE),
  IF(VALUE(LEFT($A1271,3))=311,VLOOKUP(VALUE(MID($B1271,2,1)),_311_Table3,MATCH(MID($B1271,1,1),_311_Table3_ColumnLookup,0),FALSE)
+N("311"),
  IF(AND(VALUE(LEFT($A1271,3))=312,LEFT($G1271,10)="Unincepted",$B1271="G "),VLOOKUP(" ULO",_312_Table3,MATCH('312'!$N$16,_312_Table3_ColumnLookup,0),FALSE),
  IF(AND(VALUE(LEFT($A1271,3))=312,LEFT($G1271,10)="Unincepted",$B1271="O "),VLOOKUP(" ULO",_312_Table3,MATCH('312'!$V$16,_312_Table3_ColumnLookup,0),FALSE),
  IF(AND(VALUE(LEFT($A1271,3))=312,LEFT($G1271,10)="Unincepted",$B1271="Q "),VLOOKUP(" ULO",_312_Table3,MATCH('312'!$X$16,_312_Table3_ColumnLookup,0),FALSE),
  IF(AND(VALUE(LEFT($A1271,3))=312,LEFT($G1271,10)="Unincepted"),VLOOKUP(" ULO",_312_Table3,MATCH(LEFT($B1271,1),_312_Table3_ColumnLookup,0),FALSE),
  IF(AND(VALUE(LEFT($A1271,3))=312,LEFT($G1271,5)="Total",$B1271="G "),VLOOKUP('312'!$F$80,_312_Table3,MATCH('312'!$N$16,_312_Table3_ColumnLookup,0),FALSE),
  IF(AND(VALUE(LEFT($A1271,3))=312,LEFT($G1271,5)="Total",$B1271="O "),VLOOKUP('312'!$F$80,_312_Table3,MATCH('312'!$V$16,_312_Table3_ColumnLookup,0),FALSE),
  IF(AND(VALUE(LEFT($A1271,3))=312,LEFT($G1271,5)="Total",$B1271="Q "),VLOOKUP('312'!$F$80,_312_Table3,MATCH('312'!$X$16,_312_Table3_ColumnLookup,0),FALSE),
  IF(AND(VALUE(LEFT($A1271,3))=312,LEFT($G1271,5)="Total"),VLOOKUP('312'!$F$80,_312_Table3,MATCH(LEFT($B1271,1),_312_Table3_ColumnLookup,0),FALSE),
  IF(AND(VALUE(LEFT($A1271,3))=312,LEN($I1271)=4,$B1271="G"),VLOOKUP($I1271,_312_Table3,MATCH('312'!$N$16,_312_Table3_ColumnLookup,0),FALSE),
  IF(AND(VALUE(LEFT($A1271,3))=312,LEN($I1271)=4,$B1271="O"),VLOOKUP($I1271,_312_Table3,MATCH('312'!$V$16,_312_Table3_ColumnLookup,0),FALSE),
  IF(AND(VALUE(LEFT($A1271,3))=312,LEN($I1271)=4,$B1271="Q"),VLOOKUP($I1271,_312_Table3,MATCH('312'!$X$16,_312_Table3_ColumnLookup,0),FALSE),
  IF(AND(VALUE(LEFT($A1271,3))=312,LEN($I1271)=4),VLOOKUP($I1271,_312_Table3,MATCH(LEFT($B1271,1),_312_Table3_ColumnLookup,0),FALSE)
+N("312"),
  IF(VALUE(LEFT($A1271,3))=313,VLOOKUP(VALUE(MID($B1271,2,1)),_313_Table3,MATCH(MID($B1271,1,1),_313_Table3_ColumnLookup,0),FALSE)
+N("313"),
  IF(AND(VALUE(LEFT($A1271,3))=314,LEN($B1271)=3),VLOOKUP(VALUE(MID($B1271,2,2)),_314_Table3,MATCH(MID($B1271,1,1),_314_Table3_ColumnLookup,0),FALSE),
  IF(VALUE(LEFT($A1271,3))=314,VLOOKUP(VALUE(MID($B1271,2,1)),_314_Table3,MATCH(MID($B1271,1,1),_314_Table3_ColumnLookup,0),FALSE)
+N("314"),
""))))))))))))))))))))))))</f>
        <v>#N/A</v>
      </c>
      <c r="H1271" s="321" t="str">
        <f>IFERROR(
IF(ISERROR($D1271)=FALSE,$D1271,IF(ISERROR($E1271)=FALSE,$E1271,IF(ISERROR($F1271)=FALSE,$F1271
+N("012 checkboxes"),
IF(
IF(OR(LEFT($A1271,9)="Syndicate",LEFT($A1271,12)="NewSyndicate"),VLOOKUP($A1271,'012'!$J:$ZW,MATCH("Link to button",'012'!$J$1:$ZW$1,0),0)
+N("309 checkbox"),
IF($C1271="309 LCR Summary0",VLOOKUP("Notes990",'309'!$P:$ZZ,MATCH("Link to button",'309'!$P$1:$ZZ$1,0),0)
+N("313 checkboxes"),
IF($C1271="313 Financial Information0LcmVsScr",IF($C1271="309 LCR Summary0",VLOOKUP("LcmVsScr",'309'!$N:$ZZ,MATCH("Link to button",'309'!$N$1:$ZZ$1,0),0),
IF($C1271="313 Financial Information0LcrDocAttached",IF($C1271="309 LCR Summary0",VLOOKUP("LcrDocAttached",'309'!$N:$ZZ,MATCH("Link to button",'309'!$N$1:$ZZ$1,0),
0)))))))=1,TRUE,FALSE)
))),"")</f>
        <v/>
      </c>
    </row>
    <row r="1272" spans="1:8">
      <c r="A1272" s="237" t="e">
        <f>VLOOKUP($G1272,CSVLookups!$B:$R,MATCH(A$1,CSVLookups!$B$1:$R$1,0),FALSE)</f>
        <v>#N/A</v>
      </c>
      <c r="B1272" s="237" t="e">
        <f>VLOOKUP($G1272,CSVLookups!$B:$R,MATCH(B$1,CSVLookups!$B$1:$R$1,0),FALSE)</f>
        <v>#N/A</v>
      </c>
      <c r="C1272" s="238" t="e">
        <f t="shared" si="20"/>
        <v>#N/A</v>
      </c>
      <c r="D1272" s="238" t="e">
        <f>IF(AND(VALUE(LEFT($A1272,3))=309,LEN($B1272)=3),VLOOKUP(VALUE(MID($B1272,2,2)),_309_Table1,MATCH(MID($B1272,1,1),_309_Table1_ColumnLookup,0),FALSE),
  IF($C1272="309 LCR SummaryA",OneYearSCR,IF($C1272="309 LCR SummaryB",UltimateSCR,IF(VALUE(LEFT($A1272,3))=309,VLOOKUP(VALUE(MID($B1272,2,1)),_309_Table1,MATCH(MID($B1272,1,1),_309_Table1_ColumnLookup,0),FALSE)
+N("309"),
  IF(VALUE(LEFT($A1272,3))=310,VLOOKUP(VALUE(MID($B1272,2,1)),_310_Table1,MATCH(MID($B1272,1,1),_310_Table1_ColumnLookup,0),FALSE)
+N("310"),
  IF(AND(VALUE(LEFT($A1272,3))=311,LEN($I1272)=4),VLOOKUP($I1272,_311_Table1,MATCH($B1272,_311_Table1_ColumnLookup,0),FALSE),
  IF(AND(VALUE(LEFT($A1272,3))=311,OR($B1272="I2",$B1272="J2",$B1272="K2",$B1272="L2")),VLOOKUP('311'!$G$58,_311_Table1,MATCH(MID($B1272,1,1),_311_Table1_ColumnLookup,0),FALSE),
  IF(AND(VALUE(LEFT($A1272,3))=311,RIGHT($B1272,5)="Total"),VLOOKUP('311'!$G$59,_311_Table1,MATCH(MID($B1272,1,1),_311_Table1_ColumnLookup,0),FALSE),
  IF(VALUE(LEFT($A1272,3))=311,VLOOKUP(VALUE(MID($B1272,2,1)),_311_Table1,MATCH(MID($B1272,1,1),_311_Table1_ColumnLookup,0),FALSE)
+N("311"),
  IF(AND(VALUE(LEFT($A1272,3))=312,LEFT($G1272,10)="Unincepted",$B1272="G "),VLOOKUP(" ULO",_312_Table1,MATCH('312'!$N$16,_312_Table1_ColumnLookup,0),FALSE),
  IF(AND(VALUE(LEFT($A1272,3))=312,LEFT($G1272,10)="Unincepted",$B1272="O "),VLOOKUP(" ULO",_312_Table1,MATCH('312'!$V$16,_312_Table1_ColumnLookup,0),FALSE),
  IF(AND(VALUE(LEFT($A1272,3))=312,LEFT($G1272,10)="Unincepted",$B1272="Q "),VLOOKUP(" ULO",_312_Table1,MATCH('312'!$X$16,_312_Table1_ColumnLookup,0),FALSE),
  IF(AND(VALUE(LEFT($A1272,3))=312,LEFT($G1272,10)="Unincepted"),VLOOKUP(" ULO",_312_Table1,MATCH(LEFT($B1272,1),_312_Table1_ColumnLookup,0),FALSE),
  IF(AND(VALUE(LEFT($A1272,3))=312,LEFT($G1272,5)="Total",$B1272="G "),VLOOKUP('312'!$F$80,_312_Table1,MATCH('312'!$N$16,_312_Table1_ColumnLookup,0),FALSE),
  IF(AND(VALUE(LEFT($A1272,3))=312,LEFT($G1272,5)="Total",$B1272="O "),VLOOKUP('312'!$F$80,_312_Table1,MATCH('312'!$V$16,_312_Table1_ColumnLookup,0),FALSE),
  IF(AND(VALUE(LEFT($A1272,3))=312,LEFT($G1272,5)="Total",$B1272="Q "),VLOOKUP('312'!$F$80,_312_Table1,MATCH('312'!$X$16,_312_Table1_ColumnLookup,0),FALSE),
  IF(AND(VALUE(LEFT($A1272,3))=312,LEFT($G1272,5)="Total"),VLOOKUP('312'!$F$80,_312_Table1,MATCH(LEFT($B1272,1),_312_Table1_ColumnLookup,0),FALSE),
  IF(AND(VALUE(LEFT($A1272,3))=312,LEN($I1272)=4,$B1272="G"),VLOOKUP($I1272,_312_Table1,MATCH('312'!$N$16,_312_Table1_ColumnLookup,0),FALSE),
  IF(AND(VALUE(LEFT($A1272,3))=312,LEN($I1272)=4,$B1272="O"),VLOOKUP($I1272,_312_Table1,MATCH('312'!$V$16,_312_Table1_ColumnLookup,0),FALSE),
  IF(AND(VALUE(LEFT($A1272,3))=312,LEN($I1272)=4,$B1272="Q"),VLOOKUP($I1272,_312_Table1,MATCH('312'!$X$16,_312_Table1_ColumnLookup,0),FALSE),
  IF(AND(VALUE(LEFT($A1272,3))=312,LEN($I1272)=4),VLOOKUP($I1272,_312_Table1,MATCH(LEFT($B1272,1),_312_Table1_ColumnLookup,0),FALSE)
+N("312"),
  IF(VALUE(LEFT($A1272,3))=313,VLOOKUP(VALUE(MID($B1272,2,1)),_313_Table1,MATCH(MID($B1272,1,1),_313_Table1_ColumnLookup,0),FALSE)
+N("313"),
  IF(AND(VALUE(LEFT($A1272,3))=314,LEN($B1272)=3),VLOOKUP(VALUE(MID($B1272,2,2)),_314_Table1,MATCH(MID($B1272,1,1),_314_Table1_ColumnLookup,0),FALSE),
  IF(VALUE(LEFT($A1272,3))=314,VLOOKUP(VALUE(MID($B1272,2,1)),_314_Table1,MATCH(MID($B1272,1,1),_314_Table1_ColumnLookup,0),FALSE)
+N("314"),
""))))))))))))))))))))))))</f>
        <v>#N/A</v>
      </c>
      <c r="E1272" s="238" t="e">
        <f>IF(AND(VALUE(LEFT($A1272,3))=309,LEN($B1272)=3),VLOOKUP(VALUE(MID($B1272,2,2)),_309_Table2,MATCH(MID($B1272,1,1),_309_Table2_ColumnLookup,0),FALSE),
  IF($C1272="309 LCR SummaryA",OneYearSCR,IF($C1272="309 LCR SummaryB",UltimateSCR,IF(VALUE(LEFT($A1272,3))=309,VLOOKUP(VALUE(MID($B1272,2,1)),_309_Table2,MATCH(MID($B1272,1,1),_309_Table2_ColumnLookup,0),FALSE)
+N("309"),
  IF(VALUE(LEFT($A1272,3))=310,VLOOKUP(VALUE(MID($B1272,2,1)),_310_Table2,MATCH(MID($B1272,1,1),_310_Table2_ColumnLookup,0),FALSE)
+N("310"),
  IF(AND(VALUE(LEFT($A1272,3))=311,LEN($I1272)=4),VLOOKUP($I1272,_311_Table2,MATCH($B1272,_311_Table2_ColumnLookup,0),FALSE),
  IF(AND(VALUE(LEFT($A1272,3))=311,OR($B1272="I2",$B1272="J2",$B1272="K2",$B1272="L2")),VLOOKUP('311'!$G$58,_311_Table2,MATCH(MID($B1272,1,1),_311_Table2_ColumnLookup,0),FALSE),
  IF(AND(VALUE(LEFT($A1272,3))=311,RIGHT($B1272,5)="Total"),VLOOKUP('311'!$G$59,_311_Table2,MATCH(MID($B1272,1,1),_311_Table2_ColumnLookup,0),FALSE),
  IF(VALUE(LEFT($A1272,3))=311,VLOOKUP(VALUE(MID($B1272,2,1)),_311_Table2,MATCH(MID($B1272,1,1),_311_Table2_ColumnLookup,0),FALSE)
+N("311"),
  IF(AND(VALUE(LEFT($A1272,3))=312,LEFT($G1272,10)="Unincepted",$B1272="G "),VLOOKUP(" ULO",_312_Table2,MATCH('312'!$N$16,_312_Table2_ColumnLookup,0),FALSE),
  IF(AND(VALUE(LEFT($A1272,3))=312,LEFT($G1272,10)="Unincepted",$B1272="O "),VLOOKUP(" ULO",_312_Table2,MATCH('312'!$V$16,_312_Table2_ColumnLookup,0),FALSE),
  IF(AND(VALUE(LEFT($A1272,3))=312,LEFT($G1272,10)="Unincepted",$B1272="Q "),VLOOKUP(" ULO",_312_Table2,MATCH('312'!$X$16,_312_Table2_ColumnLookup,0),FALSE),
  IF(AND(VALUE(LEFT($A1272,3))=312,LEFT($G1272,10)="Unincepted"),VLOOKUP(" ULO",_312_Table2,MATCH(LEFT($B1272,1),_312_Table2_ColumnLookup,0),FALSE),
  IF(AND(VALUE(LEFT($A1272,3))=312,LEFT($G1272,5)="Total",$B1272="G "),VLOOKUP('312'!$F$80,_312_Table2,MATCH('312'!$N$16,_312_Table2_ColumnLookup,0),FALSE),
  IF(AND(VALUE(LEFT($A1272,3))=312,LEFT($G1272,5)="Total",$B1272="O "),VLOOKUP('312'!$F$80,_312_Table2,MATCH('312'!$V$16,_312_Table2_ColumnLookup,0),FALSE),
  IF(AND(VALUE(LEFT($A1272,3))=312,LEFT($G1272,5)="Total",$B1272="Q "),VLOOKUP('312'!$F$80,_312_Table2,MATCH('312'!$X$16,_312_Table2_ColumnLookup,0),FALSE),
  IF(AND(VALUE(LEFT($A1272,3))=312,LEFT($G1272,5)="Total"),VLOOKUP('312'!$F$80,_312_Table2,MATCH(LEFT($B1272,1),_312_Table2_ColumnLookup,0),FALSE),
  IF(AND(VALUE(LEFT($A1272,3))=312,LEN($I1272)=4,$B1272="G"),VLOOKUP($I1272,_312_Table2,MATCH('312'!$N$16,_312_Table2_ColumnLookup,0),FALSE),
  IF(AND(VALUE(LEFT($A1272,3))=312,LEN($I1272)=4,$B1272="O"),VLOOKUP($I1272,_312_Table2,MATCH('312'!$V$16,_312_Table2_ColumnLookup,0),FALSE),
  IF(AND(VALUE(LEFT($A1272,3))=312,LEN($I1272)=4,$B1272="Q"),VLOOKUP($I1272,_312_Table2,MATCH('312'!$X$16,_312_Table2_ColumnLookup,0),FALSE),
  IF(AND(VALUE(LEFT($A1272,3))=312,LEN($I1272)=4),VLOOKUP($I1272,_312_Table2,MATCH(LEFT($B1272,1),_312_Table2_ColumnLookup,0),FALSE)
+N("312"),
  IF(VALUE(LEFT($A1272,3))=313,VLOOKUP(VALUE(MID($B1272,2,1)),_313_Table2,MATCH(MID($B1272,1,1),_313_Table2_ColumnLookup,0),FALSE)
+N("313"),
  IF(AND(VALUE(LEFT($A1272,3))=314,LEN($B1272)=3),VLOOKUP(VALUE(MID($B1272,2,2)),_314_Table2,MATCH(MID($B1272,1,1),_314_Table2_ColumnLookup,0),FALSE),
  IF(VALUE(LEFT($A1272,3))=314,VLOOKUP(VALUE(MID($B1272,2,1)),_314_Table2,MATCH(MID($B1272,1,1),_314_Table2_ColumnLookup,0),FALSE)
+N("314"),
""))))))))))))))))))))))))</f>
        <v>#N/A</v>
      </c>
      <c r="F1272" s="238" t="e">
        <f>IF(AND(VALUE(LEFT($A1272,3))=309,LEN($B1272)=3),VLOOKUP(VALUE(MID($B1272,2,2)),_309_Table3,MATCH(MID($B1272,1,1),_309_Table3_ColumnLookup,0),FALSE),
  IF($C1272="309 LCR SummaryA",OneYearSCR,IF($C1272="309 LCR SummaryB",UltimateSCR,IF(VALUE(LEFT($A1272,3))=309,VLOOKUP(VALUE(MID($B1272,2,1)),_309_Table3,MATCH(MID($B1272,1,1),_309_Table3_ColumnLookup,0),FALSE)
+N("309"),
  IF(VALUE(LEFT($A1272,3))=310,VLOOKUP(VALUE(MID($B1272,2,1)),_310_Table3,MATCH(MID($B1272,1,1),_310_Table3_ColumnLookup,0),FALSE)
+N("310"),
  IF(AND(VALUE(LEFT($A1272,3))=311,LEN($I1272)=4),VLOOKUP($I1272,_311_Table3,MATCH($B1272,_311_Table3_ColumnLookup,0),FALSE),
  IF(AND(VALUE(LEFT($A1272,3))=311,OR($B1272="I2",$B1272="J2",$B1272="K2",$B1272="L2")),VLOOKUP('311'!$G$58,_311_Table3,MATCH(MID($B1272,1,1),_311_Table3_ColumnLookup,0),FALSE),
  IF(AND(VALUE(LEFT($A1272,3))=311,RIGHT($B1272,5)="Total"),VLOOKUP('311'!$G$59,_311_Table3,MATCH(MID($B1272,1,1),_311_Table3_ColumnLookup,0),FALSE),
  IF(VALUE(LEFT($A1272,3))=311,VLOOKUP(VALUE(MID($B1272,2,1)),_311_Table3,MATCH(MID($B1272,1,1),_311_Table3_ColumnLookup,0),FALSE)
+N("311"),
  IF(AND(VALUE(LEFT($A1272,3))=312,LEFT($G1272,10)="Unincepted",$B1272="G "),VLOOKUP(" ULO",_312_Table3,MATCH('312'!$N$16,_312_Table3_ColumnLookup,0),FALSE),
  IF(AND(VALUE(LEFT($A1272,3))=312,LEFT($G1272,10)="Unincepted",$B1272="O "),VLOOKUP(" ULO",_312_Table3,MATCH('312'!$V$16,_312_Table3_ColumnLookup,0),FALSE),
  IF(AND(VALUE(LEFT($A1272,3))=312,LEFT($G1272,10)="Unincepted",$B1272="Q "),VLOOKUP(" ULO",_312_Table3,MATCH('312'!$X$16,_312_Table3_ColumnLookup,0),FALSE),
  IF(AND(VALUE(LEFT($A1272,3))=312,LEFT($G1272,10)="Unincepted"),VLOOKUP(" ULO",_312_Table3,MATCH(LEFT($B1272,1),_312_Table3_ColumnLookup,0),FALSE),
  IF(AND(VALUE(LEFT($A1272,3))=312,LEFT($G1272,5)="Total",$B1272="G "),VLOOKUP('312'!$F$80,_312_Table3,MATCH('312'!$N$16,_312_Table3_ColumnLookup,0),FALSE),
  IF(AND(VALUE(LEFT($A1272,3))=312,LEFT($G1272,5)="Total",$B1272="O "),VLOOKUP('312'!$F$80,_312_Table3,MATCH('312'!$V$16,_312_Table3_ColumnLookup,0),FALSE),
  IF(AND(VALUE(LEFT($A1272,3))=312,LEFT($G1272,5)="Total",$B1272="Q "),VLOOKUP('312'!$F$80,_312_Table3,MATCH('312'!$X$16,_312_Table3_ColumnLookup,0),FALSE),
  IF(AND(VALUE(LEFT($A1272,3))=312,LEFT($G1272,5)="Total"),VLOOKUP('312'!$F$80,_312_Table3,MATCH(LEFT($B1272,1),_312_Table3_ColumnLookup,0),FALSE),
  IF(AND(VALUE(LEFT($A1272,3))=312,LEN($I1272)=4,$B1272="G"),VLOOKUP($I1272,_312_Table3,MATCH('312'!$N$16,_312_Table3_ColumnLookup,0),FALSE),
  IF(AND(VALUE(LEFT($A1272,3))=312,LEN($I1272)=4,$B1272="O"),VLOOKUP($I1272,_312_Table3,MATCH('312'!$V$16,_312_Table3_ColumnLookup,0),FALSE),
  IF(AND(VALUE(LEFT($A1272,3))=312,LEN($I1272)=4,$B1272="Q"),VLOOKUP($I1272,_312_Table3,MATCH('312'!$X$16,_312_Table3_ColumnLookup,0),FALSE),
  IF(AND(VALUE(LEFT($A1272,3))=312,LEN($I1272)=4),VLOOKUP($I1272,_312_Table3,MATCH(LEFT($B1272,1),_312_Table3_ColumnLookup,0),FALSE)
+N("312"),
  IF(VALUE(LEFT($A1272,3))=313,VLOOKUP(VALUE(MID($B1272,2,1)),_313_Table3,MATCH(MID($B1272,1,1),_313_Table3_ColumnLookup,0),FALSE)
+N("313"),
  IF(AND(VALUE(LEFT($A1272,3))=314,LEN($B1272)=3),VLOOKUP(VALUE(MID($B1272,2,2)),_314_Table3,MATCH(MID($B1272,1,1),_314_Table3_ColumnLookup,0),FALSE),
  IF(VALUE(LEFT($A1272,3))=314,VLOOKUP(VALUE(MID($B1272,2,1)),_314_Table3,MATCH(MID($B1272,1,1),_314_Table3_ColumnLookup,0),FALSE)
+N("314"),
""))))))))))))))))))))))))</f>
        <v>#N/A</v>
      </c>
      <c r="H1272" s="321" t="str">
        <f>IFERROR(
IF(ISERROR($D1272)=FALSE,$D1272,IF(ISERROR($E1272)=FALSE,$E1272,IF(ISERROR($F1272)=FALSE,$F1272
+N("012 checkboxes"),
IF(
IF(OR(LEFT($A1272,9)="Syndicate",LEFT($A1272,12)="NewSyndicate"),VLOOKUP($A1272,'012'!$J:$ZW,MATCH("Link to button",'012'!$J$1:$ZW$1,0),0)
+N("309 checkbox"),
IF($C1272="309 LCR Summary0",VLOOKUP("Notes990",'309'!$P:$ZZ,MATCH("Link to button",'309'!$P$1:$ZZ$1,0),0)
+N("313 checkboxes"),
IF($C1272="313 Financial Information0LcmVsScr",IF($C1272="309 LCR Summary0",VLOOKUP("LcmVsScr",'309'!$N:$ZZ,MATCH("Link to button",'309'!$N$1:$ZZ$1,0),0),
IF($C1272="313 Financial Information0LcrDocAttached",IF($C1272="309 LCR Summary0",VLOOKUP("LcrDocAttached",'309'!$N:$ZZ,MATCH("Link to button",'309'!$N$1:$ZZ$1,0),
0)))))))=1,TRUE,FALSE)
))),"")</f>
        <v/>
      </c>
    </row>
    <row r="1273" spans="1:8">
      <c r="A1273" s="237" t="e">
        <f>VLOOKUP($G1273,CSVLookups!$B:$R,MATCH(A$1,CSVLookups!$B$1:$R$1,0),FALSE)</f>
        <v>#N/A</v>
      </c>
      <c r="B1273" s="237" t="e">
        <f>VLOOKUP($G1273,CSVLookups!$B:$R,MATCH(B$1,CSVLookups!$B$1:$R$1,0),FALSE)</f>
        <v>#N/A</v>
      </c>
      <c r="C1273" s="238" t="e">
        <f t="shared" si="20"/>
        <v>#N/A</v>
      </c>
      <c r="D1273" s="238" t="e">
        <f>IF(AND(VALUE(LEFT($A1273,3))=309,LEN($B1273)=3),VLOOKUP(VALUE(MID($B1273,2,2)),_309_Table1,MATCH(MID($B1273,1,1),_309_Table1_ColumnLookup,0),FALSE),
  IF($C1273="309 LCR SummaryA",OneYearSCR,IF($C1273="309 LCR SummaryB",UltimateSCR,IF(VALUE(LEFT($A1273,3))=309,VLOOKUP(VALUE(MID($B1273,2,1)),_309_Table1,MATCH(MID($B1273,1,1),_309_Table1_ColumnLookup,0),FALSE)
+N("309"),
  IF(VALUE(LEFT($A1273,3))=310,VLOOKUP(VALUE(MID($B1273,2,1)),_310_Table1,MATCH(MID($B1273,1,1),_310_Table1_ColumnLookup,0),FALSE)
+N("310"),
  IF(AND(VALUE(LEFT($A1273,3))=311,LEN($I1273)=4),VLOOKUP($I1273,_311_Table1,MATCH($B1273,_311_Table1_ColumnLookup,0),FALSE),
  IF(AND(VALUE(LEFT($A1273,3))=311,OR($B1273="I2",$B1273="J2",$B1273="K2",$B1273="L2")),VLOOKUP('311'!$G$58,_311_Table1,MATCH(MID($B1273,1,1),_311_Table1_ColumnLookup,0),FALSE),
  IF(AND(VALUE(LEFT($A1273,3))=311,RIGHT($B1273,5)="Total"),VLOOKUP('311'!$G$59,_311_Table1,MATCH(MID($B1273,1,1),_311_Table1_ColumnLookup,0),FALSE),
  IF(VALUE(LEFT($A1273,3))=311,VLOOKUP(VALUE(MID($B1273,2,1)),_311_Table1,MATCH(MID($B1273,1,1),_311_Table1_ColumnLookup,0),FALSE)
+N("311"),
  IF(AND(VALUE(LEFT($A1273,3))=312,LEFT($G1273,10)="Unincepted",$B1273="G "),VLOOKUP(" ULO",_312_Table1,MATCH('312'!$N$16,_312_Table1_ColumnLookup,0),FALSE),
  IF(AND(VALUE(LEFT($A1273,3))=312,LEFT($G1273,10)="Unincepted",$B1273="O "),VLOOKUP(" ULO",_312_Table1,MATCH('312'!$V$16,_312_Table1_ColumnLookup,0),FALSE),
  IF(AND(VALUE(LEFT($A1273,3))=312,LEFT($G1273,10)="Unincepted",$B1273="Q "),VLOOKUP(" ULO",_312_Table1,MATCH('312'!$X$16,_312_Table1_ColumnLookup,0),FALSE),
  IF(AND(VALUE(LEFT($A1273,3))=312,LEFT($G1273,10)="Unincepted"),VLOOKUP(" ULO",_312_Table1,MATCH(LEFT($B1273,1),_312_Table1_ColumnLookup,0),FALSE),
  IF(AND(VALUE(LEFT($A1273,3))=312,LEFT($G1273,5)="Total",$B1273="G "),VLOOKUP('312'!$F$80,_312_Table1,MATCH('312'!$N$16,_312_Table1_ColumnLookup,0),FALSE),
  IF(AND(VALUE(LEFT($A1273,3))=312,LEFT($G1273,5)="Total",$B1273="O "),VLOOKUP('312'!$F$80,_312_Table1,MATCH('312'!$V$16,_312_Table1_ColumnLookup,0),FALSE),
  IF(AND(VALUE(LEFT($A1273,3))=312,LEFT($G1273,5)="Total",$B1273="Q "),VLOOKUP('312'!$F$80,_312_Table1,MATCH('312'!$X$16,_312_Table1_ColumnLookup,0),FALSE),
  IF(AND(VALUE(LEFT($A1273,3))=312,LEFT($G1273,5)="Total"),VLOOKUP('312'!$F$80,_312_Table1,MATCH(LEFT($B1273,1),_312_Table1_ColumnLookup,0),FALSE),
  IF(AND(VALUE(LEFT($A1273,3))=312,LEN($I1273)=4,$B1273="G"),VLOOKUP($I1273,_312_Table1,MATCH('312'!$N$16,_312_Table1_ColumnLookup,0),FALSE),
  IF(AND(VALUE(LEFT($A1273,3))=312,LEN($I1273)=4,$B1273="O"),VLOOKUP($I1273,_312_Table1,MATCH('312'!$V$16,_312_Table1_ColumnLookup,0),FALSE),
  IF(AND(VALUE(LEFT($A1273,3))=312,LEN($I1273)=4,$B1273="Q"),VLOOKUP($I1273,_312_Table1,MATCH('312'!$X$16,_312_Table1_ColumnLookup,0),FALSE),
  IF(AND(VALUE(LEFT($A1273,3))=312,LEN($I1273)=4),VLOOKUP($I1273,_312_Table1,MATCH(LEFT($B1273,1),_312_Table1_ColumnLookup,0),FALSE)
+N("312"),
  IF(VALUE(LEFT($A1273,3))=313,VLOOKUP(VALUE(MID($B1273,2,1)),_313_Table1,MATCH(MID($B1273,1,1),_313_Table1_ColumnLookup,0),FALSE)
+N("313"),
  IF(AND(VALUE(LEFT($A1273,3))=314,LEN($B1273)=3),VLOOKUP(VALUE(MID($B1273,2,2)),_314_Table1,MATCH(MID($B1273,1,1),_314_Table1_ColumnLookup,0),FALSE),
  IF(VALUE(LEFT($A1273,3))=314,VLOOKUP(VALUE(MID($B1273,2,1)),_314_Table1,MATCH(MID($B1273,1,1),_314_Table1_ColumnLookup,0),FALSE)
+N("314"),
""))))))))))))))))))))))))</f>
        <v>#N/A</v>
      </c>
      <c r="E1273" s="238" t="e">
        <f>IF(AND(VALUE(LEFT($A1273,3))=309,LEN($B1273)=3),VLOOKUP(VALUE(MID($B1273,2,2)),_309_Table2,MATCH(MID($B1273,1,1),_309_Table2_ColumnLookup,0),FALSE),
  IF($C1273="309 LCR SummaryA",OneYearSCR,IF($C1273="309 LCR SummaryB",UltimateSCR,IF(VALUE(LEFT($A1273,3))=309,VLOOKUP(VALUE(MID($B1273,2,1)),_309_Table2,MATCH(MID($B1273,1,1),_309_Table2_ColumnLookup,0),FALSE)
+N("309"),
  IF(VALUE(LEFT($A1273,3))=310,VLOOKUP(VALUE(MID($B1273,2,1)),_310_Table2,MATCH(MID($B1273,1,1),_310_Table2_ColumnLookup,0),FALSE)
+N("310"),
  IF(AND(VALUE(LEFT($A1273,3))=311,LEN($I1273)=4),VLOOKUP($I1273,_311_Table2,MATCH($B1273,_311_Table2_ColumnLookup,0),FALSE),
  IF(AND(VALUE(LEFT($A1273,3))=311,OR($B1273="I2",$B1273="J2",$B1273="K2",$B1273="L2")),VLOOKUP('311'!$G$58,_311_Table2,MATCH(MID($B1273,1,1),_311_Table2_ColumnLookup,0),FALSE),
  IF(AND(VALUE(LEFT($A1273,3))=311,RIGHT($B1273,5)="Total"),VLOOKUP('311'!$G$59,_311_Table2,MATCH(MID($B1273,1,1),_311_Table2_ColumnLookup,0),FALSE),
  IF(VALUE(LEFT($A1273,3))=311,VLOOKUP(VALUE(MID($B1273,2,1)),_311_Table2,MATCH(MID($B1273,1,1),_311_Table2_ColumnLookup,0),FALSE)
+N("311"),
  IF(AND(VALUE(LEFT($A1273,3))=312,LEFT($G1273,10)="Unincepted",$B1273="G "),VLOOKUP(" ULO",_312_Table2,MATCH('312'!$N$16,_312_Table2_ColumnLookup,0),FALSE),
  IF(AND(VALUE(LEFT($A1273,3))=312,LEFT($G1273,10)="Unincepted",$B1273="O "),VLOOKUP(" ULO",_312_Table2,MATCH('312'!$V$16,_312_Table2_ColumnLookup,0),FALSE),
  IF(AND(VALUE(LEFT($A1273,3))=312,LEFT($G1273,10)="Unincepted",$B1273="Q "),VLOOKUP(" ULO",_312_Table2,MATCH('312'!$X$16,_312_Table2_ColumnLookup,0),FALSE),
  IF(AND(VALUE(LEFT($A1273,3))=312,LEFT($G1273,10)="Unincepted"),VLOOKUP(" ULO",_312_Table2,MATCH(LEFT($B1273,1),_312_Table2_ColumnLookup,0),FALSE),
  IF(AND(VALUE(LEFT($A1273,3))=312,LEFT($G1273,5)="Total",$B1273="G "),VLOOKUP('312'!$F$80,_312_Table2,MATCH('312'!$N$16,_312_Table2_ColumnLookup,0),FALSE),
  IF(AND(VALUE(LEFT($A1273,3))=312,LEFT($G1273,5)="Total",$B1273="O "),VLOOKUP('312'!$F$80,_312_Table2,MATCH('312'!$V$16,_312_Table2_ColumnLookup,0),FALSE),
  IF(AND(VALUE(LEFT($A1273,3))=312,LEFT($G1273,5)="Total",$B1273="Q "),VLOOKUP('312'!$F$80,_312_Table2,MATCH('312'!$X$16,_312_Table2_ColumnLookup,0),FALSE),
  IF(AND(VALUE(LEFT($A1273,3))=312,LEFT($G1273,5)="Total"),VLOOKUP('312'!$F$80,_312_Table2,MATCH(LEFT($B1273,1),_312_Table2_ColumnLookup,0),FALSE),
  IF(AND(VALUE(LEFT($A1273,3))=312,LEN($I1273)=4,$B1273="G"),VLOOKUP($I1273,_312_Table2,MATCH('312'!$N$16,_312_Table2_ColumnLookup,0),FALSE),
  IF(AND(VALUE(LEFT($A1273,3))=312,LEN($I1273)=4,$B1273="O"),VLOOKUP($I1273,_312_Table2,MATCH('312'!$V$16,_312_Table2_ColumnLookup,0),FALSE),
  IF(AND(VALUE(LEFT($A1273,3))=312,LEN($I1273)=4,$B1273="Q"),VLOOKUP($I1273,_312_Table2,MATCH('312'!$X$16,_312_Table2_ColumnLookup,0),FALSE),
  IF(AND(VALUE(LEFT($A1273,3))=312,LEN($I1273)=4),VLOOKUP($I1273,_312_Table2,MATCH(LEFT($B1273,1),_312_Table2_ColumnLookup,0),FALSE)
+N("312"),
  IF(VALUE(LEFT($A1273,3))=313,VLOOKUP(VALUE(MID($B1273,2,1)),_313_Table2,MATCH(MID($B1273,1,1),_313_Table2_ColumnLookup,0),FALSE)
+N("313"),
  IF(AND(VALUE(LEFT($A1273,3))=314,LEN($B1273)=3),VLOOKUP(VALUE(MID($B1273,2,2)),_314_Table2,MATCH(MID($B1273,1,1),_314_Table2_ColumnLookup,0),FALSE),
  IF(VALUE(LEFT($A1273,3))=314,VLOOKUP(VALUE(MID($B1273,2,1)),_314_Table2,MATCH(MID($B1273,1,1),_314_Table2_ColumnLookup,0),FALSE)
+N("314"),
""))))))))))))))))))))))))</f>
        <v>#N/A</v>
      </c>
      <c r="F1273" s="238" t="e">
        <f>IF(AND(VALUE(LEFT($A1273,3))=309,LEN($B1273)=3),VLOOKUP(VALUE(MID($B1273,2,2)),_309_Table3,MATCH(MID($B1273,1,1),_309_Table3_ColumnLookup,0),FALSE),
  IF($C1273="309 LCR SummaryA",OneYearSCR,IF($C1273="309 LCR SummaryB",UltimateSCR,IF(VALUE(LEFT($A1273,3))=309,VLOOKUP(VALUE(MID($B1273,2,1)),_309_Table3,MATCH(MID($B1273,1,1),_309_Table3_ColumnLookup,0),FALSE)
+N("309"),
  IF(VALUE(LEFT($A1273,3))=310,VLOOKUP(VALUE(MID($B1273,2,1)),_310_Table3,MATCH(MID($B1273,1,1),_310_Table3_ColumnLookup,0),FALSE)
+N("310"),
  IF(AND(VALUE(LEFT($A1273,3))=311,LEN($I1273)=4),VLOOKUP($I1273,_311_Table3,MATCH($B1273,_311_Table3_ColumnLookup,0),FALSE),
  IF(AND(VALUE(LEFT($A1273,3))=311,OR($B1273="I2",$B1273="J2",$B1273="K2",$B1273="L2")),VLOOKUP('311'!$G$58,_311_Table3,MATCH(MID($B1273,1,1),_311_Table3_ColumnLookup,0),FALSE),
  IF(AND(VALUE(LEFT($A1273,3))=311,RIGHT($B1273,5)="Total"),VLOOKUP('311'!$G$59,_311_Table3,MATCH(MID($B1273,1,1),_311_Table3_ColumnLookup,0),FALSE),
  IF(VALUE(LEFT($A1273,3))=311,VLOOKUP(VALUE(MID($B1273,2,1)),_311_Table3,MATCH(MID($B1273,1,1),_311_Table3_ColumnLookup,0),FALSE)
+N("311"),
  IF(AND(VALUE(LEFT($A1273,3))=312,LEFT($G1273,10)="Unincepted",$B1273="G "),VLOOKUP(" ULO",_312_Table3,MATCH('312'!$N$16,_312_Table3_ColumnLookup,0),FALSE),
  IF(AND(VALUE(LEFT($A1273,3))=312,LEFT($G1273,10)="Unincepted",$B1273="O "),VLOOKUP(" ULO",_312_Table3,MATCH('312'!$V$16,_312_Table3_ColumnLookup,0),FALSE),
  IF(AND(VALUE(LEFT($A1273,3))=312,LEFT($G1273,10)="Unincepted",$B1273="Q "),VLOOKUP(" ULO",_312_Table3,MATCH('312'!$X$16,_312_Table3_ColumnLookup,0),FALSE),
  IF(AND(VALUE(LEFT($A1273,3))=312,LEFT($G1273,10)="Unincepted"),VLOOKUP(" ULO",_312_Table3,MATCH(LEFT($B1273,1),_312_Table3_ColumnLookup,0),FALSE),
  IF(AND(VALUE(LEFT($A1273,3))=312,LEFT($G1273,5)="Total",$B1273="G "),VLOOKUP('312'!$F$80,_312_Table3,MATCH('312'!$N$16,_312_Table3_ColumnLookup,0),FALSE),
  IF(AND(VALUE(LEFT($A1273,3))=312,LEFT($G1273,5)="Total",$B1273="O "),VLOOKUP('312'!$F$80,_312_Table3,MATCH('312'!$V$16,_312_Table3_ColumnLookup,0),FALSE),
  IF(AND(VALUE(LEFT($A1273,3))=312,LEFT($G1273,5)="Total",$B1273="Q "),VLOOKUP('312'!$F$80,_312_Table3,MATCH('312'!$X$16,_312_Table3_ColumnLookup,0),FALSE),
  IF(AND(VALUE(LEFT($A1273,3))=312,LEFT($G1273,5)="Total"),VLOOKUP('312'!$F$80,_312_Table3,MATCH(LEFT($B1273,1),_312_Table3_ColumnLookup,0),FALSE),
  IF(AND(VALUE(LEFT($A1273,3))=312,LEN($I1273)=4,$B1273="G"),VLOOKUP($I1273,_312_Table3,MATCH('312'!$N$16,_312_Table3_ColumnLookup,0),FALSE),
  IF(AND(VALUE(LEFT($A1273,3))=312,LEN($I1273)=4,$B1273="O"),VLOOKUP($I1273,_312_Table3,MATCH('312'!$V$16,_312_Table3_ColumnLookup,0),FALSE),
  IF(AND(VALUE(LEFT($A1273,3))=312,LEN($I1273)=4,$B1273="Q"),VLOOKUP($I1273,_312_Table3,MATCH('312'!$X$16,_312_Table3_ColumnLookup,0),FALSE),
  IF(AND(VALUE(LEFT($A1273,3))=312,LEN($I1273)=4),VLOOKUP($I1273,_312_Table3,MATCH(LEFT($B1273,1),_312_Table3_ColumnLookup,0),FALSE)
+N("312"),
  IF(VALUE(LEFT($A1273,3))=313,VLOOKUP(VALUE(MID($B1273,2,1)),_313_Table3,MATCH(MID($B1273,1,1),_313_Table3_ColumnLookup,0),FALSE)
+N("313"),
  IF(AND(VALUE(LEFT($A1273,3))=314,LEN($B1273)=3),VLOOKUP(VALUE(MID($B1273,2,2)),_314_Table3,MATCH(MID($B1273,1,1),_314_Table3_ColumnLookup,0),FALSE),
  IF(VALUE(LEFT($A1273,3))=314,VLOOKUP(VALUE(MID($B1273,2,1)),_314_Table3,MATCH(MID($B1273,1,1),_314_Table3_ColumnLookup,0),FALSE)
+N("314"),
""))))))))))))))))))))))))</f>
        <v>#N/A</v>
      </c>
      <c r="H1273" s="321" t="str">
        <f>IFERROR(
IF(ISERROR($D1273)=FALSE,$D1273,IF(ISERROR($E1273)=FALSE,$E1273,IF(ISERROR($F1273)=FALSE,$F1273
+N("012 checkboxes"),
IF(
IF(OR(LEFT($A1273,9)="Syndicate",LEFT($A1273,12)="NewSyndicate"),VLOOKUP($A1273,'012'!$J:$ZW,MATCH("Link to button",'012'!$J$1:$ZW$1,0),0)
+N("309 checkbox"),
IF($C1273="309 LCR Summary0",VLOOKUP("Notes990",'309'!$P:$ZZ,MATCH("Link to button",'309'!$P$1:$ZZ$1,0),0)
+N("313 checkboxes"),
IF($C1273="313 Financial Information0LcmVsScr",IF($C1273="309 LCR Summary0",VLOOKUP("LcmVsScr",'309'!$N:$ZZ,MATCH("Link to button",'309'!$N$1:$ZZ$1,0),0),
IF($C1273="313 Financial Information0LcrDocAttached",IF($C1273="309 LCR Summary0",VLOOKUP("LcrDocAttached",'309'!$N:$ZZ,MATCH("Link to button",'309'!$N$1:$ZZ$1,0),
0)))))))=1,TRUE,FALSE)
))),"")</f>
        <v/>
      </c>
    </row>
    <row r="1274" spans="1:8">
      <c r="A1274" s="237" t="e">
        <f>VLOOKUP($G1274,CSVLookups!$B:$R,MATCH(A$1,CSVLookups!$B$1:$R$1,0),FALSE)</f>
        <v>#N/A</v>
      </c>
      <c r="B1274" s="237" t="e">
        <f>VLOOKUP($G1274,CSVLookups!$B:$R,MATCH(B$1,CSVLookups!$B$1:$R$1,0),FALSE)</f>
        <v>#N/A</v>
      </c>
      <c r="C1274" s="238" t="e">
        <f t="shared" si="20"/>
        <v>#N/A</v>
      </c>
      <c r="D1274" s="238" t="e">
        <f>IF(AND(VALUE(LEFT($A1274,3))=309,LEN($B1274)=3),VLOOKUP(VALUE(MID($B1274,2,2)),_309_Table1,MATCH(MID($B1274,1,1),_309_Table1_ColumnLookup,0),FALSE),
  IF($C1274="309 LCR SummaryA",OneYearSCR,IF($C1274="309 LCR SummaryB",UltimateSCR,IF(VALUE(LEFT($A1274,3))=309,VLOOKUP(VALUE(MID($B1274,2,1)),_309_Table1,MATCH(MID($B1274,1,1),_309_Table1_ColumnLookup,0),FALSE)
+N("309"),
  IF(VALUE(LEFT($A1274,3))=310,VLOOKUP(VALUE(MID($B1274,2,1)),_310_Table1,MATCH(MID($B1274,1,1),_310_Table1_ColumnLookup,0),FALSE)
+N("310"),
  IF(AND(VALUE(LEFT($A1274,3))=311,LEN($I1274)=4),VLOOKUP($I1274,_311_Table1,MATCH($B1274,_311_Table1_ColumnLookup,0),FALSE),
  IF(AND(VALUE(LEFT($A1274,3))=311,OR($B1274="I2",$B1274="J2",$B1274="K2",$B1274="L2")),VLOOKUP('311'!$G$58,_311_Table1,MATCH(MID($B1274,1,1),_311_Table1_ColumnLookup,0),FALSE),
  IF(AND(VALUE(LEFT($A1274,3))=311,RIGHT($B1274,5)="Total"),VLOOKUP('311'!$G$59,_311_Table1,MATCH(MID($B1274,1,1),_311_Table1_ColumnLookup,0),FALSE),
  IF(VALUE(LEFT($A1274,3))=311,VLOOKUP(VALUE(MID($B1274,2,1)),_311_Table1,MATCH(MID($B1274,1,1),_311_Table1_ColumnLookup,0),FALSE)
+N("311"),
  IF(AND(VALUE(LEFT($A1274,3))=312,LEFT($G1274,10)="Unincepted",$B1274="G "),VLOOKUP(" ULO",_312_Table1,MATCH('312'!$N$16,_312_Table1_ColumnLookup,0),FALSE),
  IF(AND(VALUE(LEFT($A1274,3))=312,LEFT($G1274,10)="Unincepted",$B1274="O "),VLOOKUP(" ULO",_312_Table1,MATCH('312'!$V$16,_312_Table1_ColumnLookup,0),FALSE),
  IF(AND(VALUE(LEFT($A1274,3))=312,LEFT($G1274,10)="Unincepted",$B1274="Q "),VLOOKUP(" ULO",_312_Table1,MATCH('312'!$X$16,_312_Table1_ColumnLookup,0),FALSE),
  IF(AND(VALUE(LEFT($A1274,3))=312,LEFT($G1274,10)="Unincepted"),VLOOKUP(" ULO",_312_Table1,MATCH(LEFT($B1274,1),_312_Table1_ColumnLookup,0),FALSE),
  IF(AND(VALUE(LEFT($A1274,3))=312,LEFT($G1274,5)="Total",$B1274="G "),VLOOKUP('312'!$F$80,_312_Table1,MATCH('312'!$N$16,_312_Table1_ColumnLookup,0),FALSE),
  IF(AND(VALUE(LEFT($A1274,3))=312,LEFT($G1274,5)="Total",$B1274="O "),VLOOKUP('312'!$F$80,_312_Table1,MATCH('312'!$V$16,_312_Table1_ColumnLookup,0),FALSE),
  IF(AND(VALUE(LEFT($A1274,3))=312,LEFT($G1274,5)="Total",$B1274="Q "),VLOOKUP('312'!$F$80,_312_Table1,MATCH('312'!$X$16,_312_Table1_ColumnLookup,0),FALSE),
  IF(AND(VALUE(LEFT($A1274,3))=312,LEFT($G1274,5)="Total"),VLOOKUP('312'!$F$80,_312_Table1,MATCH(LEFT($B1274,1),_312_Table1_ColumnLookup,0),FALSE),
  IF(AND(VALUE(LEFT($A1274,3))=312,LEN($I1274)=4,$B1274="G"),VLOOKUP($I1274,_312_Table1,MATCH('312'!$N$16,_312_Table1_ColumnLookup,0),FALSE),
  IF(AND(VALUE(LEFT($A1274,3))=312,LEN($I1274)=4,$B1274="O"),VLOOKUP($I1274,_312_Table1,MATCH('312'!$V$16,_312_Table1_ColumnLookup,0),FALSE),
  IF(AND(VALUE(LEFT($A1274,3))=312,LEN($I1274)=4,$B1274="Q"),VLOOKUP($I1274,_312_Table1,MATCH('312'!$X$16,_312_Table1_ColumnLookup,0),FALSE),
  IF(AND(VALUE(LEFT($A1274,3))=312,LEN($I1274)=4),VLOOKUP($I1274,_312_Table1,MATCH(LEFT($B1274,1),_312_Table1_ColumnLookup,0),FALSE)
+N("312"),
  IF(VALUE(LEFT($A1274,3))=313,VLOOKUP(VALUE(MID($B1274,2,1)),_313_Table1,MATCH(MID($B1274,1,1),_313_Table1_ColumnLookup,0),FALSE)
+N("313"),
  IF(AND(VALUE(LEFT($A1274,3))=314,LEN($B1274)=3),VLOOKUP(VALUE(MID($B1274,2,2)),_314_Table1,MATCH(MID($B1274,1,1),_314_Table1_ColumnLookup,0),FALSE),
  IF(VALUE(LEFT($A1274,3))=314,VLOOKUP(VALUE(MID($B1274,2,1)),_314_Table1,MATCH(MID($B1274,1,1),_314_Table1_ColumnLookup,0),FALSE)
+N("314"),
""))))))))))))))))))))))))</f>
        <v>#N/A</v>
      </c>
      <c r="E1274" s="238" t="e">
        <f>IF(AND(VALUE(LEFT($A1274,3))=309,LEN($B1274)=3),VLOOKUP(VALUE(MID($B1274,2,2)),_309_Table2,MATCH(MID($B1274,1,1),_309_Table2_ColumnLookup,0),FALSE),
  IF($C1274="309 LCR SummaryA",OneYearSCR,IF($C1274="309 LCR SummaryB",UltimateSCR,IF(VALUE(LEFT($A1274,3))=309,VLOOKUP(VALUE(MID($B1274,2,1)),_309_Table2,MATCH(MID($B1274,1,1),_309_Table2_ColumnLookup,0),FALSE)
+N("309"),
  IF(VALUE(LEFT($A1274,3))=310,VLOOKUP(VALUE(MID($B1274,2,1)),_310_Table2,MATCH(MID($B1274,1,1),_310_Table2_ColumnLookup,0),FALSE)
+N("310"),
  IF(AND(VALUE(LEFT($A1274,3))=311,LEN($I1274)=4),VLOOKUP($I1274,_311_Table2,MATCH($B1274,_311_Table2_ColumnLookup,0),FALSE),
  IF(AND(VALUE(LEFT($A1274,3))=311,OR($B1274="I2",$B1274="J2",$B1274="K2",$B1274="L2")),VLOOKUP('311'!$G$58,_311_Table2,MATCH(MID($B1274,1,1),_311_Table2_ColumnLookup,0),FALSE),
  IF(AND(VALUE(LEFT($A1274,3))=311,RIGHT($B1274,5)="Total"),VLOOKUP('311'!$G$59,_311_Table2,MATCH(MID($B1274,1,1),_311_Table2_ColumnLookup,0),FALSE),
  IF(VALUE(LEFT($A1274,3))=311,VLOOKUP(VALUE(MID($B1274,2,1)),_311_Table2,MATCH(MID($B1274,1,1),_311_Table2_ColumnLookup,0),FALSE)
+N("311"),
  IF(AND(VALUE(LEFT($A1274,3))=312,LEFT($G1274,10)="Unincepted",$B1274="G "),VLOOKUP(" ULO",_312_Table2,MATCH('312'!$N$16,_312_Table2_ColumnLookup,0),FALSE),
  IF(AND(VALUE(LEFT($A1274,3))=312,LEFT($G1274,10)="Unincepted",$B1274="O "),VLOOKUP(" ULO",_312_Table2,MATCH('312'!$V$16,_312_Table2_ColumnLookup,0),FALSE),
  IF(AND(VALUE(LEFT($A1274,3))=312,LEFT($G1274,10)="Unincepted",$B1274="Q "),VLOOKUP(" ULO",_312_Table2,MATCH('312'!$X$16,_312_Table2_ColumnLookup,0),FALSE),
  IF(AND(VALUE(LEFT($A1274,3))=312,LEFT($G1274,10)="Unincepted"),VLOOKUP(" ULO",_312_Table2,MATCH(LEFT($B1274,1),_312_Table2_ColumnLookup,0),FALSE),
  IF(AND(VALUE(LEFT($A1274,3))=312,LEFT($G1274,5)="Total",$B1274="G "),VLOOKUP('312'!$F$80,_312_Table2,MATCH('312'!$N$16,_312_Table2_ColumnLookup,0),FALSE),
  IF(AND(VALUE(LEFT($A1274,3))=312,LEFT($G1274,5)="Total",$B1274="O "),VLOOKUP('312'!$F$80,_312_Table2,MATCH('312'!$V$16,_312_Table2_ColumnLookup,0),FALSE),
  IF(AND(VALUE(LEFT($A1274,3))=312,LEFT($G1274,5)="Total",$B1274="Q "),VLOOKUP('312'!$F$80,_312_Table2,MATCH('312'!$X$16,_312_Table2_ColumnLookup,0),FALSE),
  IF(AND(VALUE(LEFT($A1274,3))=312,LEFT($G1274,5)="Total"),VLOOKUP('312'!$F$80,_312_Table2,MATCH(LEFT($B1274,1),_312_Table2_ColumnLookup,0),FALSE),
  IF(AND(VALUE(LEFT($A1274,3))=312,LEN($I1274)=4,$B1274="G"),VLOOKUP($I1274,_312_Table2,MATCH('312'!$N$16,_312_Table2_ColumnLookup,0),FALSE),
  IF(AND(VALUE(LEFT($A1274,3))=312,LEN($I1274)=4,$B1274="O"),VLOOKUP($I1274,_312_Table2,MATCH('312'!$V$16,_312_Table2_ColumnLookup,0),FALSE),
  IF(AND(VALUE(LEFT($A1274,3))=312,LEN($I1274)=4,$B1274="Q"),VLOOKUP($I1274,_312_Table2,MATCH('312'!$X$16,_312_Table2_ColumnLookup,0),FALSE),
  IF(AND(VALUE(LEFT($A1274,3))=312,LEN($I1274)=4),VLOOKUP($I1274,_312_Table2,MATCH(LEFT($B1274,1),_312_Table2_ColumnLookup,0),FALSE)
+N("312"),
  IF(VALUE(LEFT($A1274,3))=313,VLOOKUP(VALUE(MID($B1274,2,1)),_313_Table2,MATCH(MID($B1274,1,1),_313_Table2_ColumnLookup,0),FALSE)
+N("313"),
  IF(AND(VALUE(LEFT($A1274,3))=314,LEN($B1274)=3),VLOOKUP(VALUE(MID($B1274,2,2)),_314_Table2,MATCH(MID($B1274,1,1),_314_Table2_ColumnLookup,0),FALSE),
  IF(VALUE(LEFT($A1274,3))=314,VLOOKUP(VALUE(MID($B1274,2,1)),_314_Table2,MATCH(MID($B1274,1,1),_314_Table2_ColumnLookup,0),FALSE)
+N("314"),
""))))))))))))))))))))))))</f>
        <v>#N/A</v>
      </c>
      <c r="F1274" s="238" t="e">
        <f>IF(AND(VALUE(LEFT($A1274,3))=309,LEN($B1274)=3),VLOOKUP(VALUE(MID($B1274,2,2)),_309_Table3,MATCH(MID($B1274,1,1),_309_Table3_ColumnLookup,0),FALSE),
  IF($C1274="309 LCR SummaryA",OneYearSCR,IF($C1274="309 LCR SummaryB",UltimateSCR,IF(VALUE(LEFT($A1274,3))=309,VLOOKUP(VALUE(MID($B1274,2,1)),_309_Table3,MATCH(MID($B1274,1,1),_309_Table3_ColumnLookup,0),FALSE)
+N("309"),
  IF(VALUE(LEFT($A1274,3))=310,VLOOKUP(VALUE(MID($B1274,2,1)),_310_Table3,MATCH(MID($B1274,1,1),_310_Table3_ColumnLookup,0),FALSE)
+N("310"),
  IF(AND(VALUE(LEFT($A1274,3))=311,LEN($I1274)=4),VLOOKUP($I1274,_311_Table3,MATCH($B1274,_311_Table3_ColumnLookup,0),FALSE),
  IF(AND(VALUE(LEFT($A1274,3))=311,OR($B1274="I2",$B1274="J2",$B1274="K2",$B1274="L2")),VLOOKUP('311'!$G$58,_311_Table3,MATCH(MID($B1274,1,1),_311_Table3_ColumnLookup,0),FALSE),
  IF(AND(VALUE(LEFT($A1274,3))=311,RIGHT($B1274,5)="Total"),VLOOKUP('311'!$G$59,_311_Table3,MATCH(MID($B1274,1,1),_311_Table3_ColumnLookup,0),FALSE),
  IF(VALUE(LEFT($A1274,3))=311,VLOOKUP(VALUE(MID($B1274,2,1)),_311_Table3,MATCH(MID($B1274,1,1),_311_Table3_ColumnLookup,0),FALSE)
+N("311"),
  IF(AND(VALUE(LEFT($A1274,3))=312,LEFT($G1274,10)="Unincepted",$B1274="G "),VLOOKUP(" ULO",_312_Table3,MATCH('312'!$N$16,_312_Table3_ColumnLookup,0),FALSE),
  IF(AND(VALUE(LEFT($A1274,3))=312,LEFT($G1274,10)="Unincepted",$B1274="O "),VLOOKUP(" ULO",_312_Table3,MATCH('312'!$V$16,_312_Table3_ColumnLookup,0),FALSE),
  IF(AND(VALUE(LEFT($A1274,3))=312,LEFT($G1274,10)="Unincepted",$B1274="Q "),VLOOKUP(" ULO",_312_Table3,MATCH('312'!$X$16,_312_Table3_ColumnLookup,0),FALSE),
  IF(AND(VALUE(LEFT($A1274,3))=312,LEFT($G1274,10)="Unincepted"),VLOOKUP(" ULO",_312_Table3,MATCH(LEFT($B1274,1),_312_Table3_ColumnLookup,0),FALSE),
  IF(AND(VALUE(LEFT($A1274,3))=312,LEFT($G1274,5)="Total",$B1274="G "),VLOOKUP('312'!$F$80,_312_Table3,MATCH('312'!$N$16,_312_Table3_ColumnLookup,0),FALSE),
  IF(AND(VALUE(LEFT($A1274,3))=312,LEFT($G1274,5)="Total",$B1274="O "),VLOOKUP('312'!$F$80,_312_Table3,MATCH('312'!$V$16,_312_Table3_ColumnLookup,0),FALSE),
  IF(AND(VALUE(LEFT($A1274,3))=312,LEFT($G1274,5)="Total",$B1274="Q "),VLOOKUP('312'!$F$80,_312_Table3,MATCH('312'!$X$16,_312_Table3_ColumnLookup,0),FALSE),
  IF(AND(VALUE(LEFT($A1274,3))=312,LEFT($G1274,5)="Total"),VLOOKUP('312'!$F$80,_312_Table3,MATCH(LEFT($B1274,1),_312_Table3_ColumnLookup,0),FALSE),
  IF(AND(VALUE(LEFT($A1274,3))=312,LEN($I1274)=4,$B1274="G"),VLOOKUP($I1274,_312_Table3,MATCH('312'!$N$16,_312_Table3_ColumnLookup,0),FALSE),
  IF(AND(VALUE(LEFT($A1274,3))=312,LEN($I1274)=4,$B1274="O"),VLOOKUP($I1274,_312_Table3,MATCH('312'!$V$16,_312_Table3_ColumnLookup,0),FALSE),
  IF(AND(VALUE(LEFT($A1274,3))=312,LEN($I1274)=4,$B1274="Q"),VLOOKUP($I1274,_312_Table3,MATCH('312'!$X$16,_312_Table3_ColumnLookup,0),FALSE),
  IF(AND(VALUE(LEFT($A1274,3))=312,LEN($I1274)=4),VLOOKUP($I1274,_312_Table3,MATCH(LEFT($B1274,1),_312_Table3_ColumnLookup,0),FALSE)
+N("312"),
  IF(VALUE(LEFT($A1274,3))=313,VLOOKUP(VALUE(MID($B1274,2,1)),_313_Table3,MATCH(MID($B1274,1,1),_313_Table3_ColumnLookup,0),FALSE)
+N("313"),
  IF(AND(VALUE(LEFT($A1274,3))=314,LEN($B1274)=3),VLOOKUP(VALUE(MID($B1274,2,2)),_314_Table3,MATCH(MID($B1274,1,1),_314_Table3_ColumnLookup,0),FALSE),
  IF(VALUE(LEFT($A1274,3))=314,VLOOKUP(VALUE(MID($B1274,2,1)),_314_Table3,MATCH(MID($B1274,1,1),_314_Table3_ColumnLookup,0),FALSE)
+N("314"),
""))))))))))))))))))))))))</f>
        <v>#N/A</v>
      </c>
      <c r="H1274" s="321" t="str">
        <f>IFERROR(
IF(ISERROR($D1274)=FALSE,$D1274,IF(ISERROR($E1274)=FALSE,$E1274,IF(ISERROR($F1274)=FALSE,$F1274
+N("012 checkboxes"),
IF(
IF(OR(LEFT($A1274,9)="Syndicate",LEFT($A1274,12)="NewSyndicate"),VLOOKUP($A1274,'012'!$J:$ZW,MATCH("Link to button",'012'!$J$1:$ZW$1,0),0)
+N("309 checkbox"),
IF($C1274="309 LCR Summary0",VLOOKUP("Notes990",'309'!$P:$ZZ,MATCH("Link to button",'309'!$P$1:$ZZ$1,0),0)
+N("313 checkboxes"),
IF($C1274="313 Financial Information0LcmVsScr",IF($C1274="309 LCR Summary0",VLOOKUP("LcmVsScr",'309'!$N:$ZZ,MATCH("Link to button",'309'!$N$1:$ZZ$1,0),0),
IF($C1274="313 Financial Information0LcrDocAttached",IF($C1274="309 LCR Summary0",VLOOKUP("LcrDocAttached",'309'!$N:$ZZ,MATCH("Link to button",'309'!$N$1:$ZZ$1,0),
0)))))))=1,TRUE,FALSE)
))),"")</f>
        <v/>
      </c>
    </row>
    <row r="1275" spans="1:8">
      <c r="A1275" s="237" t="e">
        <f>VLOOKUP($G1275,CSVLookups!$B:$R,MATCH(A$1,CSVLookups!$B$1:$R$1,0),FALSE)</f>
        <v>#N/A</v>
      </c>
      <c r="B1275" s="237" t="e">
        <f>VLOOKUP($G1275,CSVLookups!$B:$R,MATCH(B$1,CSVLookups!$B$1:$R$1,0),FALSE)</f>
        <v>#N/A</v>
      </c>
      <c r="C1275" s="238" t="e">
        <f t="shared" si="20"/>
        <v>#N/A</v>
      </c>
      <c r="D1275" s="238" t="e">
        <f>IF(AND(VALUE(LEFT($A1275,3))=309,LEN($B1275)=3),VLOOKUP(VALUE(MID($B1275,2,2)),_309_Table1,MATCH(MID($B1275,1,1),_309_Table1_ColumnLookup,0),FALSE),
  IF($C1275="309 LCR SummaryA",OneYearSCR,IF($C1275="309 LCR SummaryB",UltimateSCR,IF(VALUE(LEFT($A1275,3))=309,VLOOKUP(VALUE(MID($B1275,2,1)),_309_Table1,MATCH(MID($B1275,1,1),_309_Table1_ColumnLookup,0),FALSE)
+N("309"),
  IF(VALUE(LEFT($A1275,3))=310,VLOOKUP(VALUE(MID($B1275,2,1)),_310_Table1,MATCH(MID($B1275,1,1),_310_Table1_ColumnLookup,0),FALSE)
+N("310"),
  IF(AND(VALUE(LEFT($A1275,3))=311,LEN($I1275)=4),VLOOKUP($I1275,_311_Table1,MATCH($B1275,_311_Table1_ColumnLookup,0),FALSE),
  IF(AND(VALUE(LEFT($A1275,3))=311,OR($B1275="I2",$B1275="J2",$B1275="K2",$B1275="L2")),VLOOKUP('311'!$G$58,_311_Table1,MATCH(MID($B1275,1,1),_311_Table1_ColumnLookup,0),FALSE),
  IF(AND(VALUE(LEFT($A1275,3))=311,RIGHT($B1275,5)="Total"),VLOOKUP('311'!$G$59,_311_Table1,MATCH(MID($B1275,1,1),_311_Table1_ColumnLookup,0),FALSE),
  IF(VALUE(LEFT($A1275,3))=311,VLOOKUP(VALUE(MID($B1275,2,1)),_311_Table1,MATCH(MID($B1275,1,1),_311_Table1_ColumnLookup,0),FALSE)
+N("311"),
  IF(AND(VALUE(LEFT($A1275,3))=312,LEFT($G1275,10)="Unincepted",$B1275="G "),VLOOKUP(" ULO",_312_Table1,MATCH('312'!$N$16,_312_Table1_ColumnLookup,0),FALSE),
  IF(AND(VALUE(LEFT($A1275,3))=312,LEFT($G1275,10)="Unincepted",$B1275="O "),VLOOKUP(" ULO",_312_Table1,MATCH('312'!$V$16,_312_Table1_ColumnLookup,0),FALSE),
  IF(AND(VALUE(LEFT($A1275,3))=312,LEFT($G1275,10)="Unincepted",$B1275="Q "),VLOOKUP(" ULO",_312_Table1,MATCH('312'!$X$16,_312_Table1_ColumnLookup,0),FALSE),
  IF(AND(VALUE(LEFT($A1275,3))=312,LEFT($G1275,10)="Unincepted"),VLOOKUP(" ULO",_312_Table1,MATCH(LEFT($B1275,1),_312_Table1_ColumnLookup,0),FALSE),
  IF(AND(VALUE(LEFT($A1275,3))=312,LEFT($G1275,5)="Total",$B1275="G "),VLOOKUP('312'!$F$80,_312_Table1,MATCH('312'!$N$16,_312_Table1_ColumnLookup,0),FALSE),
  IF(AND(VALUE(LEFT($A1275,3))=312,LEFT($G1275,5)="Total",$B1275="O "),VLOOKUP('312'!$F$80,_312_Table1,MATCH('312'!$V$16,_312_Table1_ColumnLookup,0),FALSE),
  IF(AND(VALUE(LEFT($A1275,3))=312,LEFT($G1275,5)="Total",$B1275="Q "),VLOOKUP('312'!$F$80,_312_Table1,MATCH('312'!$X$16,_312_Table1_ColumnLookup,0),FALSE),
  IF(AND(VALUE(LEFT($A1275,3))=312,LEFT($G1275,5)="Total"),VLOOKUP('312'!$F$80,_312_Table1,MATCH(LEFT($B1275,1),_312_Table1_ColumnLookup,0),FALSE),
  IF(AND(VALUE(LEFT($A1275,3))=312,LEN($I1275)=4,$B1275="G"),VLOOKUP($I1275,_312_Table1,MATCH('312'!$N$16,_312_Table1_ColumnLookup,0),FALSE),
  IF(AND(VALUE(LEFT($A1275,3))=312,LEN($I1275)=4,$B1275="O"),VLOOKUP($I1275,_312_Table1,MATCH('312'!$V$16,_312_Table1_ColumnLookup,0),FALSE),
  IF(AND(VALUE(LEFT($A1275,3))=312,LEN($I1275)=4,$B1275="Q"),VLOOKUP($I1275,_312_Table1,MATCH('312'!$X$16,_312_Table1_ColumnLookup,0),FALSE),
  IF(AND(VALUE(LEFT($A1275,3))=312,LEN($I1275)=4),VLOOKUP($I1275,_312_Table1,MATCH(LEFT($B1275,1),_312_Table1_ColumnLookup,0),FALSE)
+N("312"),
  IF(VALUE(LEFT($A1275,3))=313,VLOOKUP(VALUE(MID($B1275,2,1)),_313_Table1,MATCH(MID($B1275,1,1),_313_Table1_ColumnLookup,0),FALSE)
+N("313"),
  IF(AND(VALUE(LEFT($A1275,3))=314,LEN($B1275)=3),VLOOKUP(VALUE(MID($B1275,2,2)),_314_Table1,MATCH(MID($B1275,1,1),_314_Table1_ColumnLookup,0),FALSE),
  IF(VALUE(LEFT($A1275,3))=314,VLOOKUP(VALUE(MID($B1275,2,1)),_314_Table1,MATCH(MID($B1275,1,1),_314_Table1_ColumnLookup,0),FALSE)
+N("314"),
""))))))))))))))))))))))))</f>
        <v>#N/A</v>
      </c>
      <c r="E1275" s="238" t="e">
        <f>IF(AND(VALUE(LEFT($A1275,3))=309,LEN($B1275)=3),VLOOKUP(VALUE(MID($B1275,2,2)),_309_Table2,MATCH(MID($B1275,1,1),_309_Table2_ColumnLookup,0),FALSE),
  IF($C1275="309 LCR SummaryA",OneYearSCR,IF($C1275="309 LCR SummaryB",UltimateSCR,IF(VALUE(LEFT($A1275,3))=309,VLOOKUP(VALUE(MID($B1275,2,1)),_309_Table2,MATCH(MID($B1275,1,1),_309_Table2_ColumnLookup,0),FALSE)
+N("309"),
  IF(VALUE(LEFT($A1275,3))=310,VLOOKUP(VALUE(MID($B1275,2,1)),_310_Table2,MATCH(MID($B1275,1,1),_310_Table2_ColumnLookup,0),FALSE)
+N("310"),
  IF(AND(VALUE(LEFT($A1275,3))=311,LEN($I1275)=4),VLOOKUP($I1275,_311_Table2,MATCH($B1275,_311_Table2_ColumnLookup,0),FALSE),
  IF(AND(VALUE(LEFT($A1275,3))=311,OR($B1275="I2",$B1275="J2",$B1275="K2",$B1275="L2")),VLOOKUP('311'!$G$58,_311_Table2,MATCH(MID($B1275,1,1),_311_Table2_ColumnLookup,0),FALSE),
  IF(AND(VALUE(LEFT($A1275,3))=311,RIGHT($B1275,5)="Total"),VLOOKUP('311'!$G$59,_311_Table2,MATCH(MID($B1275,1,1),_311_Table2_ColumnLookup,0),FALSE),
  IF(VALUE(LEFT($A1275,3))=311,VLOOKUP(VALUE(MID($B1275,2,1)),_311_Table2,MATCH(MID($B1275,1,1),_311_Table2_ColumnLookup,0),FALSE)
+N("311"),
  IF(AND(VALUE(LEFT($A1275,3))=312,LEFT($G1275,10)="Unincepted",$B1275="G "),VLOOKUP(" ULO",_312_Table2,MATCH('312'!$N$16,_312_Table2_ColumnLookup,0),FALSE),
  IF(AND(VALUE(LEFT($A1275,3))=312,LEFT($G1275,10)="Unincepted",$B1275="O "),VLOOKUP(" ULO",_312_Table2,MATCH('312'!$V$16,_312_Table2_ColumnLookup,0),FALSE),
  IF(AND(VALUE(LEFT($A1275,3))=312,LEFT($G1275,10)="Unincepted",$B1275="Q "),VLOOKUP(" ULO",_312_Table2,MATCH('312'!$X$16,_312_Table2_ColumnLookup,0),FALSE),
  IF(AND(VALUE(LEFT($A1275,3))=312,LEFT($G1275,10)="Unincepted"),VLOOKUP(" ULO",_312_Table2,MATCH(LEFT($B1275,1),_312_Table2_ColumnLookup,0),FALSE),
  IF(AND(VALUE(LEFT($A1275,3))=312,LEFT($G1275,5)="Total",$B1275="G "),VLOOKUP('312'!$F$80,_312_Table2,MATCH('312'!$N$16,_312_Table2_ColumnLookup,0),FALSE),
  IF(AND(VALUE(LEFT($A1275,3))=312,LEFT($G1275,5)="Total",$B1275="O "),VLOOKUP('312'!$F$80,_312_Table2,MATCH('312'!$V$16,_312_Table2_ColumnLookup,0),FALSE),
  IF(AND(VALUE(LEFT($A1275,3))=312,LEFT($G1275,5)="Total",$B1275="Q "),VLOOKUP('312'!$F$80,_312_Table2,MATCH('312'!$X$16,_312_Table2_ColumnLookup,0),FALSE),
  IF(AND(VALUE(LEFT($A1275,3))=312,LEFT($G1275,5)="Total"),VLOOKUP('312'!$F$80,_312_Table2,MATCH(LEFT($B1275,1),_312_Table2_ColumnLookup,0),FALSE),
  IF(AND(VALUE(LEFT($A1275,3))=312,LEN($I1275)=4,$B1275="G"),VLOOKUP($I1275,_312_Table2,MATCH('312'!$N$16,_312_Table2_ColumnLookup,0),FALSE),
  IF(AND(VALUE(LEFT($A1275,3))=312,LEN($I1275)=4,$B1275="O"),VLOOKUP($I1275,_312_Table2,MATCH('312'!$V$16,_312_Table2_ColumnLookup,0),FALSE),
  IF(AND(VALUE(LEFT($A1275,3))=312,LEN($I1275)=4,$B1275="Q"),VLOOKUP($I1275,_312_Table2,MATCH('312'!$X$16,_312_Table2_ColumnLookup,0),FALSE),
  IF(AND(VALUE(LEFT($A1275,3))=312,LEN($I1275)=4),VLOOKUP($I1275,_312_Table2,MATCH(LEFT($B1275,1),_312_Table2_ColumnLookup,0),FALSE)
+N("312"),
  IF(VALUE(LEFT($A1275,3))=313,VLOOKUP(VALUE(MID($B1275,2,1)),_313_Table2,MATCH(MID($B1275,1,1),_313_Table2_ColumnLookup,0),FALSE)
+N("313"),
  IF(AND(VALUE(LEFT($A1275,3))=314,LEN($B1275)=3),VLOOKUP(VALUE(MID($B1275,2,2)),_314_Table2,MATCH(MID($B1275,1,1),_314_Table2_ColumnLookup,0),FALSE),
  IF(VALUE(LEFT($A1275,3))=314,VLOOKUP(VALUE(MID($B1275,2,1)),_314_Table2,MATCH(MID($B1275,1,1),_314_Table2_ColumnLookup,0),FALSE)
+N("314"),
""))))))))))))))))))))))))</f>
        <v>#N/A</v>
      </c>
      <c r="F1275" s="238" t="e">
        <f>IF(AND(VALUE(LEFT($A1275,3))=309,LEN($B1275)=3),VLOOKUP(VALUE(MID($B1275,2,2)),_309_Table3,MATCH(MID($B1275,1,1),_309_Table3_ColumnLookup,0),FALSE),
  IF($C1275="309 LCR SummaryA",OneYearSCR,IF($C1275="309 LCR SummaryB",UltimateSCR,IF(VALUE(LEFT($A1275,3))=309,VLOOKUP(VALUE(MID($B1275,2,1)),_309_Table3,MATCH(MID($B1275,1,1),_309_Table3_ColumnLookup,0),FALSE)
+N("309"),
  IF(VALUE(LEFT($A1275,3))=310,VLOOKUP(VALUE(MID($B1275,2,1)),_310_Table3,MATCH(MID($B1275,1,1),_310_Table3_ColumnLookup,0),FALSE)
+N("310"),
  IF(AND(VALUE(LEFT($A1275,3))=311,LEN($I1275)=4),VLOOKUP($I1275,_311_Table3,MATCH($B1275,_311_Table3_ColumnLookup,0),FALSE),
  IF(AND(VALUE(LEFT($A1275,3))=311,OR($B1275="I2",$B1275="J2",$B1275="K2",$B1275="L2")),VLOOKUP('311'!$G$58,_311_Table3,MATCH(MID($B1275,1,1),_311_Table3_ColumnLookup,0),FALSE),
  IF(AND(VALUE(LEFT($A1275,3))=311,RIGHT($B1275,5)="Total"),VLOOKUP('311'!$G$59,_311_Table3,MATCH(MID($B1275,1,1),_311_Table3_ColumnLookup,0),FALSE),
  IF(VALUE(LEFT($A1275,3))=311,VLOOKUP(VALUE(MID($B1275,2,1)),_311_Table3,MATCH(MID($B1275,1,1),_311_Table3_ColumnLookup,0),FALSE)
+N("311"),
  IF(AND(VALUE(LEFT($A1275,3))=312,LEFT($G1275,10)="Unincepted",$B1275="G "),VLOOKUP(" ULO",_312_Table3,MATCH('312'!$N$16,_312_Table3_ColumnLookup,0),FALSE),
  IF(AND(VALUE(LEFT($A1275,3))=312,LEFT($G1275,10)="Unincepted",$B1275="O "),VLOOKUP(" ULO",_312_Table3,MATCH('312'!$V$16,_312_Table3_ColumnLookup,0),FALSE),
  IF(AND(VALUE(LEFT($A1275,3))=312,LEFT($G1275,10)="Unincepted",$B1275="Q "),VLOOKUP(" ULO",_312_Table3,MATCH('312'!$X$16,_312_Table3_ColumnLookup,0),FALSE),
  IF(AND(VALUE(LEFT($A1275,3))=312,LEFT($G1275,10)="Unincepted"),VLOOKUP(" ULO",_312_Table3,MATCH(LEFT($B1275,1),_312_Table3_ColumnLookup,0),FALSE),
  IF(AND(VALUE(LEFT($A1275,3))=312,LEFT($G1275,5)="Total",$B1275="G "),VLOOKUP('312'!$F$80,_312_Table3,MATCH('312'!$N$16,_312_Table3_ColumnLookup,0),FALSE),
  IF(AND(VALUE(LEFT($A1275,3))=312,LEFT($G1275,5)="Total",$B1275="O "),VLOOKUP('312'!$F$80,_312_Table3,MATCH('312'!$V$16,_312_Table3_ColumnLookup,0),FALSE),
  IF(AND(VALUE(LEFT($A1275,3))=312,LEFT($G1275,5)="Total",$B1275="Q "),VLOOKUP('312'!$F$80,_312_Table3,MATCH('312'!$X$16,_312_Table3_ColumnLookup,0),FALSE),
  IF(AND(VALUE(LEFT($A1275,3))=312,LEFT($G1275,5)="Total"),VLOOKUP('312'!$F$80,_312_Table3,MATCH(LEFT($B1275,1),_312_Table3_ColumnLookup,0),FALSE),
  IF(AND(VALUE(LEFT($A1275,3))=312,LEN($I1275)=4,$B1275="G"),VLOOKUP($I1275,_312_Table3,MATCH('312'!$N$16,_312_Table3_ColumnLookup,0),FALSE),
  IF(AND(VALUE(LEFT($A1275,3))=312,LEN($I1275)=4,$B1275="O"),VLOOKUP($I1275,_312_Table3,MATCH('312'!$V$16,_312_Table3_ColumnLookup,0),FALSE),
  IF(AND(VALUE(LEFT($A1275,3))=312,LEN($I1275)=4,$B1275="Q"),VLOOKUP($I1275,_312_Table3,MATCH('312'!$X$16,_312_Table3_ColumnLookup,0),FALSE),
  IF(AND(VALUE(LEFT($A1275,3))=312,LEN($I1275)=4),VLOOKUP($I1275,_312_Table3,MATCH(LEFT($B1275,1),_312_Table3_ColumnLookup,0),FALSE)
+N("312"),
  IF(VALUE(LEFT($A1275,3))=313,VLOOKUP(VALUE(MID($B1275,2,1)),_313_Table3,MATCH(MID($B1275,1,1),_313_Table3_ColumnLookup,0),FALSE)
+N("313"),
  IF(AND(VALUE(LEFT($A1275,3))=314,LEN($B1275)=3),VLOOKUP(VALUE(MID($B1275,2,2)),_314_Table3,MATCH(MID($B1275,1,1),_314_Table3_ColumnLookup,0),FALSE),
  IF(VALUE(LEFT($A1275,3))=314,VLOOKUP(VALUE(MID($B1275,2,1)),_314_Table3,MATCH(MID($B1275,1,1),_314_Table3_ColumnLookup,0),FALSE)
+N("314"),
""))))))))))))))))))))))))</f>
        <v>#N/A</v>
      </c>
      <c r="H1275" s="321" t="str">
        <f>IFERROR(
IF(ISERROR($D1275)=FALSE,$D1275,IF(ISERROR($E1275)=FALSE,$E1275,IF(ISERROR($F1275)=FALSE,$F1275
+N("012 checkboxes"),
IF(
IF(OR(LEFT($A1275,9)="Syndicate",LEFT($A1275,12)="NewSyndicate"),VLOOKUP($A1275,'012'!$J:$ZW,MATCH("Link to button",'012'!$J$1:$ZW$1,0),0)
+N("309 checkbox"),
IF($C1275="309 LCR Summary0",VLOOKUP("Notes990",'309'!$P:$ZZ,MATCH("Link to button",'309'!$P$1:$ZZ$1,0),0)
+N("313 checkboxes"),
IF($C1275="313 Financial Information0LcmVsScr",IF($C1275="309 LCR Summary0",VLOOKUP("LcmVsScr",'309'!$N:$ZZ,MATCH("Link to button",'309'!$N$1:$ZZ$1,0),0),
IF($C1275="313 Financial Information0LcrDocAttached",IF($C1275="309 LCR Summary0",VLOOKUP("LcrDocAttached",'309'!$N:$ZZ,MATCH("Link to button",'309'!$N$1:$ZZ$1,0),
0)))))))=1,TRUE,FALSE)
))),"")</f>
        <v/>
      </c>
    </row>
    <row r="1276" spans="1:8">
      <c r="A1276" s="237" t="e">
        <f>VLOOKUP($G1276,CSVLookups!$B:$R,MATCH(A$1,CSVLookups!$B$1:$R$1,0),FALSE)</f>
        <v>#N/A</v>
      </c>
      <c r="B1276" s="237" t="e">
        <f>VLOOKUP($G1276,CSVLookups!$B:$R,MATCH(B$1,CSVLookups!$B$1:$R$1,0),FALSE)</f>
        <v>#N/A</v>
      </c>
      <c r="C1276" s="238" t="e">
        <f t="shared" si="20"/>
        <v>#N/A</v>
      </c>
      <c r="D1276" s="238" t="e">
        <f>IF(AND(VALUE(LEFT($A1276,3))=309,LEN($B1276)=3),VLOOKUP(VALUE(MID($B1276,2,2)),_309_Table1,MATCH(MID($B1276,1,1),_309_Table1_ColumnLookup,0),FALSE),
  IF($C1276="309 LCR SummaryA",OneYearSCR,IF($C1276="309 LCR SummaryB",UltimateSCR,IF(VALUE(LEFT($A1276,3))=309,VLOOKUP(VALUE(MID($B1276,2,1)),_309_Table1,MATCH(MID($B1276,1,1),_309_Table1_ColumnLookup,0),FALSE)
+N("309"),
  IF(VALUE(LEFT($A1276,3))=310,VLOOKUP(VALUE(MID($B1276,2,1)),_310_Table1,MATCH(MID($B1276,1,1),_310_Table1_ColumnLookup,0),FALSE)
+N("310"),
  IF(AND(VALUE(LEFT($A1276,3))=311,LEN($I1276)=4),VLOOKUP($I1276,_311_Table1,MATCH($B1276,_311_Table1_ColumnLookup,0),FALSE),
  IF(AND(VALUE(LEFT($A1276,3))=311,OR($B1276="I2",$B1276="J2",$B1276="K2",$B1276="L2")),VLOOKUP('311'!$G$58,_311_Table1,MATCH(MID($B1276,1,1),_311_Table1_ColumnLookup,0),FALSE),
  IF(AND(VALUE(LEFT($A1276,3))=311,RIGHT($B1276,5)="Total"),VLOOKUP('311'!$G$59,_311_Table1,MATCH(MID($B1276,1,1),_311_Table1_ColumnLookup,0),FALSE),
  IF(VALUE(LEFT($A1276,3))=311,VLOOKUP(VALUE(MID($B1276,2,1)),_311_Table1,MATCH(MID($B1276,1,1),_311_Table1_ColumnLookup,0),FALSE)
+N("311"),
  IF(AND(VALUE(LEFT($A1276,3))=312,LEFT($G1276,10)="Unincepted",$B1276="G "),VLOOKUP(" ULO",_312_Table1,MATCH('312'!$N$16,_312_Table1_ColumnLookup,0),FALSE),
  IF(AND(VALUE(LEFT($A1276,3))=312,LEFT($G1276,10)="Unincepted",$B1276="O "),VLOOKUP(" ULO",_312_Table1,MATCH('312'!$V$16,_312_Table1_ColumnLookup,0),FALSE),
  IF(AND(VALUE(LEFT($A1276,3))=312,LEFT($G1276,10)="Unincepted",$B1276="Q "),VLOOKUP(" ULO",_312_Table1,MATCH('312'!$X$16,_312_Table1_ColumnLookup,0),FALSE),
  IF(AND(VALUE(LEFT($A1276,3))=312,LEFT($G1276,10)="Unincepted"),VLOOKUP(" ULO",_312_Table1,MATCH(LEFT($B1276,1),_312_Table1_ColumnLookup,0),FALSE),
  IF(AND(VALUE(LEFT($A1276,3))=312,LEFT($G1276,5)="Total",$B1276="G "),VLOOKUP('312'!$F$80,_312_Table1,MATCH('312'!$N$16,_312_Table1_ColumnLookup,0),FALSE),
  IF(AND(VALUE(LEFT($A1276,3))=312,LEFT($G1276,5)="Total",$B1276="O "),VLOOKUP('312'!$F$80,_312_Table1,MATCH('312'!$V$16,_312_Table1_ColumnLookup,0),FALSE),
  IF(AND(VALUE(LEFT($A1276,3))=312,LEFT($G1276,5)="Total",$B1276="Q "),VLOOKUP('312'!$F$80,_312_Table1,MATCH('312'!$X$16,_312_Table1_ColumnLookup,0),FALSE),
  IF(AND(VALUE(LEFT($A1276,3))=312,LEFT($G1276,5)="Total"),VLOOKUP('312'!$F$80,_312_Table1,MATCH(LEFT($B1276,1),_312_Table1_ColumnLookup,0),FALSE),
  IF(AND(VALUE(LEFT($A1276,3))=312,LEN($I1276)=4,$B1276="G"),VLOOKUP($I1276,_312_Table1,MATCH('312'!$N$16,_312_Table1_ColumnLookup,0),FALSE),
  IF(AND(VALUE(LEFT($A1276,3))=312,LEN($I1276)=4,$B1276="O"),VLOOKUP($I1276,_312_Table1,MATCH('312'!$V$16,_312_Table1_ColumnLookup,0),FALSE),
  IF(AND(VALUE(LEFT($A1276,3))=312,LEN($I1276)=4,$B1276="Q"),VLOOKUP($I1276,_312_Table1,MATCH('312'!$X$16,_312_Table1_ColumnLookup,0),FALSE),
  IF(AND(VALUE(LEFT($A1276,3))=312,LEN($I1276)=4),VLOOKUP($I1276,_312_Table1,MATCH(LEFT($B1276,1),_312_Table1_ColumnLookup,0),FALSE)
+N("312"),
  IF(VALUE(LEFT($A1276,3))=313,VLOOKUP(VALUE(MID($B1276,2,1)),_313_Table1,MATCH(MID($B1276,1,1),_313_Table1_ColumnLookup,0),FALSE)
+N("313"),
  IF(AND(VALUE(LEFT($A1276,3))=314,LEN($B1276)=3),VLOOKUP(VALUE(MID($B1276,2,2)),_314_Table1,MATCH(MID($B1276,1,1),_314_Table1_ColumnLookup,0),FALSE),
  IF(VALUE(LEFT($A1276,3))=314,VLOOKUP(VALUE(MID($B1276,2,1)),_314_Table1,MATCH(MID($B1276,1,1),_314_Table1_ColumnLookup,0),FALSE)
+N("314"),
""))))))))))))))))))))))))</f>
        <v>#N/A</v>
      </c>
      <c r="E1276" s="238" t="e">
        <f>IF(AND(VALUE(LEFT($A1276,3))=309,LEN($B1276)=3),VLOOKUP(VALUE(MID($B1276,2,2)),_309_Table2,MATCH(MID($B1276,1,1),_309_Table2_ColumnLookup,0),FALSE),
  IF($C1276="309 LCR SummaryA",OneYearSCR,IF($C1276="309 LCR SummaryB",UltimateSCR,IF(VALUE(LEFT($A1276,3))=309,VLOOKUP(VALUE(MID($B1276,2,1)),_309_Table2,MATCH(MID($B1276,1,1),_309_Table2_ColumnLookup,0),FALSE)
+N("309"),
  IF(VALUE(LEFT($A1276,3))=310,VLOOKUP(VALUE(MID($B1276,2,1)),_310_Table2,MATCH(MID($B1276,1,1),_310_Table2_ColumnLookup,0),FALSE)
+N("310"),
  IF(AND(VALUE(LEFT($A1276,3))=311,LEN($I1276)=4),VLOOKUP($I1276,_311_Table2,MATCH($B1276,_311_Table2_ColumnLookup,0),FALSE),
  IF(AND(VALUE(LEFT($A1276,3))=311,OR($B1276="I2",$B1276="J2",$B1276="K2",$B1276="L2")),VLOOKUP('311'!$G$58,_311_Table2,MATCH(MID($B1276,1,1),_311_Table2_ColumnLookup,0),FALSE),
  IF(AND(VALUE(LEFT($A1276,3))=311,RIGHT($B1276,5)="Total"),VLOOKUP('311'!$G$59,_311_Table2,MATCH(MID($B1276,1,1),_311_Table2_ColumnLookup,0),FALSE),
  IF(VALUE(LEFT($A1276,3))=311,VLOOKUP(VALUE(MID($B1276,2,1)),_311_Table2,MATCH(MID($B1276,1,1),_311_Table2_ColumnLookup,0),FALSE)
+N("311"),
  IF(AND(VALUE(LEFT($A1276,3))=312,LEFT($G1276,10)="Unincepted",$B1276="G "),VLOOKUP(" ULO",_312_Table2,MATCH('312'!$N$16,_312_Table2_ColumnLookup,0),FALSE),
  IF(AND(VALUE(LEFT($A1276,3))=312,LEFT($G1276,10)="Unincepted",$B1276="O "),VLOOKUP(" ULO",_312_Table2,MATCH('312'!$V$16,_312_Table2_ColumnLookup,0),FALSE),
  IF(AND(VALUE(LEFT($A1276,3))=312,LEFT($G1276,10)="Unincepted",$B1276="Q "),VLOOKUP(" ULO",_312_Table2,MATCH('312'!$X$16,_312_Table2_ColumnLookup,0),FALSE),
  IF(AND(VALUE(LEFT($A1276,3))=312,LEFT($G1276,10)="Unincepted"),VLOOKUP(" ULO",_312_Table2,MATCH(LEFT($B1276,1),_312_Table2_ColumnLookup,0),FALSE),
  IF(AND(VALUE(LEFT($A1276,3))=312,LEFT($G1276,5)="Total",$B1276="G "),VLOOKUP('312'!$F$80,_312_Table2,MATCH('312'!$N$16,_312_Table2_ColumnLookup,0),FALSE),
  IF(AND(VALUE(LEFT($A1276,3))=312,LEFT($G1276,5)="Total",$B1276="O "),VLOOKUP('312'!$F$80,_312_Table2,MATCH('312'!$V$16,_312_Table2_ColumnLookup,0),FALSE),
  IF(AND(VALUE(LEFT($A1276,3))=312,LEFT($G1276,5)="Total",$B1276="Q "),VLOOKUP('312'!$F$80,_312_Table2,MATCH('312'!$X$16,_312_Table2_ColumnLookup,0),FALSE),
  IF(AND(VALUE(LEFT($A1276,3))=312,LEFT($G1276,5)="Total"),VLOOKUP('312'!$F$80,_312_Table2,MATCH(LEFT($B1276,1),_312_Table2_ColumnLookup,0),FALSE),
  IF(AND(VALUE(LEFT($A1276,3))=312,LEN($I1276)=4,$B1276="G"),VLOOKUP($I1276,_312_Table2,MATCH('312'!$N$16,_312_Table2_ColumnLookup,0),FALSE),
  IF(AND(VALUE(LEFT($A1276,3))=312,LEN($I1276)=4,$B1276="O"),VLOOKUP($I1276,_312_Table2,MATCH('312'!$V$16,_312_Table2_ColumnLookup,0),FALSE),
  IF(AND(VALUE(LEFT($A1276,3))=312,LEN($I1276)=4,$B1276="Q"),VLOOKUP($I1276,_312_Table2,MATCH('312'!$X$16,_312_Table2_ColumnLookup,0),FALSE),
  IF(AND(VALUE(LEFT($A1276,3))=312,LEN($I1276)=4),VLOOKUP($I1276,_312_Table2,MATCH(LEFT($B1276,1),_312_Table2_ColumnLookup,0),FALSE)
+N("312"),
  IF(VALUE(LEFT($A1276,3))=313,VLOOKUP(VALUE(MID($B1276,2,1)),_313_Table2,MATCH(MID($B1276,1,1),_313_Table2_ColumnLookup,0),FALSE)
+N("313"),
  IF(AND(VALUE(LEFT($A1276,3))=314,LEN($B1276)=3),VLOOKUP(VALUE(MID($B1276,2,2)),_314_Table2,MATCH(MID($B1276,1,1),_314_Table2_ColumnLookup,0),FALSE),
  IF(VALUE(LEFT($A1276,3))=314,VLOOKUP(VALUE(MID($B1276,2,1)),_314_Table2,MATCH(MID($B1276,1,1),_314_Table2_ColumnLookup,0),FALSE)
+N("314"),
""))))))))))))))))))))))))</f>
        <v>#N/A</v>
      </c>
      <c r="F1276" s="238" t="e">
        <f>IF(AND(VALUE(LEFT($A1276,3))=309,LEN($B1276)=3),VLOOKUP(VALUE(MID($B1276,2,2)),_309_Table3,MATCH(MID($B1276,1,1),_309_Table3_ColumnLookup,0),FALSE),
  IF($C1276="309 LCR SummaryA",OneYearSCR,IF($C1276="309 LCR SummaryB",UltimateSCR,IF(VALUE(LEFT($A1276,3))=309,VLOOKUP(VALUE(MID($B1276,2,1)),_309_Table3,MATCH(MID($B1276,1,1),_309_Table3_ColumnLookup,0),FALSE)
+N("309"),
  IF(VALUE(LEFT($A1276,3))=310,VLOOKUP(VALUE(MID($B1276,2,1)),_310_Table3,MATCH(MID($B1276,1,1),_310_Table3_ColumnLookup,0),FALSE)
+N("310"),
  IF(AND(VALUE(LEFT($A1276,3))=311,LEN($I1276)=4),VLOOKUP($I1276,_311_Table3,MATCH($B1276,_311_Table3_ColumnLookup,0),FALSE),
  IF(AND(VALUE(LEFT($A1276,3))=311,OR($B1276="I2",$B1276="J2",$B1276="K2",$B1276="L2")),VLOOKUP('311'!$G$58,_311_Table3,MATCH(MID($B1276,1,1),_311_Table3_ColumnLookup,0),FALSE),
  IF(AND(VALUE(LEFT($A1276,3))=311,RIGHT($B1276,5)="Total"),VLOOKUP('311'!$G$59,_311_Table3,MATCH(MID($B1276,1,1),_311_Table3_ColumnLookup,0),FALSE),
  IF(VALUE(LEFT($A1276,3))=311,VLOOKUP(VALUE(MID($B1276,2,1)),_311_Table3,MATCH(MID($B1276,1,1),_311_Table3_ColumnLookup,0),FALSE)
+N("311"),
  IF(AND(VALUE(LEFT($A1276,3))=312,LEFT($G1276,10)="Unincepted",$B1276="G "),VLOOKUP(" ULO",_312_Table3,MATCH('312'!$N$16,_312_Table3_ColumnLookup,0),FALSE),
  IF(AND(VALUE(LEFT($A1276,3))=312,LEFT($G1276,10)="Unincepted",$B1276="O "),VLOOKUP(" ULO",_312_Table3,MATCH('312'!$V$16,_312_Table3_ColumnLookup,0),FALSE),
  IF(AND(VALUE(LEFT($A1276,3))=312,LEFT($G1276,10)="Unincepted",$B1276="Q "),VLOOKUP(" ULO",_312_Table3,MATCH('312'!$X$16,_312_Table3_ColumnLookup,0),FALSE),
  IF(AND(VALUE(LEFT($A1276,3))=312,LEFT($G1276,10)="Unincepted"),VLOOKUP(" ULO",_312_Table3,MATCH(LEFT($B1276,1),_312_Table3_ColumnLookup,0),FALSE),
  IF(AND(VALUE(LEFT($A1276,3))=312,LEFT($G1276,5)="Total",$B1276="G "),VLOOKUP('312'!$F$80,_312_Table3,MATCH('312'!$N$16,_312_Table3_ColumnLookup,0),FALSE),
  IF(AND(VALUE(LEFT($A1276,3))=312,LEFT($G1276,5)="Total",$B1276="O "),VLOOKUP('312'!$F$80,_312_Table3,MATCH('312'!$V$16,_312_Table3_ColumnLookup,0),FALSE),
  IF(AND(VALUE(LEFT($A1276,3))=312,LEFT($G1276,5)="Total",$B1276="Q "),VLOOKUP('312'!$F$80,_312_Table3,MATCH('312'!$X$16,_312_Table3_ColumnLookup,0),FALSE),
  IF(AND(VALUE(LEFT($A1276,3))=312,LEFT($G1276,5)="Total"),VLOOKUP('312'!$F$80,_312_Table3,MATCH(LEFT($B1276,1),_312_Table3_ColumnLookup,0),FALSE),
  IF(AND(VALUE(LEFT($A1276,3))=312,LEN($I1276)=4,$B1276="G"),VLOOKUP($I1276,_312_Table3,MATCH('312'!$N$16,_312_Table3_ColumnLookup,0),FALSE),
  IF(AND(VALUE(LEFT($A1276,3))=312,LEN($I1276)=4,$B1276="O"),VLOOKUP($I1276,_312_Table3,MATCH('312'!$V$16,_312_Table3_ColumnLookup,0),FALSE),
  IF(AND(VALUE(LEFT($A1276,3))=312,LEN($I1276)=4,$B1276="Q"),VLOOKUP($I1276,_312_Table3,MATCH('312'!$X$16,_312_Table3_ColumnLookup,0),FALSE),
  IF(AND(VALUE(LEFT($A1276,3))=312,LEN($I1276)=4),VLOOKUP($I1276,_312_Table3,MATCH(LEFT($B1276,1),_312_Table3_ColumnLookup,0),FALSE)
+N("312"),
  IF(VALUE(LEFT($A1276,3))=313,VLOOKUP(VALUE(MID($B1276,2,1)),_313_Table3,MATCH(MID($B1276,1,1),_313_Table3_ColumnLookup,0),FALSE)
+N("313"),
  IF(AND(VALUE(LEFT($A1276,3))=314,LEN($B1276)=3),VLOOKUP(VALUE(MID($B1276,2,2)),_314_Table3,MATCH(MID($B1276,1,1),_314_Table3_ColumnLookup,0),FALSE),
  IF(VALUE(LEFT($A1276,3))=314,VLOOKUP(VALUE(MID($B1276,2,1)),_314_Table3,MATCH(MID($B1276,1,1),_314_Table3_ColumnLookup,0),FALSE)
+N("314"),
""))))))))))))))))))))))))</f>
        <v>#N/A</v>
      </c>
      <c r="H1276" s="321" t="str">
        <f>IFERROR(
IF(ISERROR($D1276)=FALSE,$D1276,IF(ISERROR($E1276)=FALSE,$E1276,IF(ISERROR($F1276)=FALSE,$F1276
+N("012 checkboxes"),
IF(
IF(OR(LEFT($A1276,9)="Syndicate",LEFT($A1276,12)="NewSyndicate"),VLOOKUP($A1276,'012'!$J:$ZW,MATCH("Link to button",'012'!$J$1:$ZW$1,0),0)
+N("309 checkbox"),
IF($C1276="309 LCR Summary0",VLOOKUP("Notes990",'309'!$P:$ZZ,MATCH("Link to button",'309'!$P$1:$ZZ$1,0),0)
+N("313 checkboxes"),
IF($C1276="313 Financial Information0LcmVsScr",IF($C1276="309 LCR Summary0",VLOOKUP("LcmVsScr",'309'!$N:$ZZ,MATCH("Link to button",'309'!$N$1:$ZZ$1,0),0),
IF($C1276="313 Financial Information0LcrDocAttached",IF($C1276="309 LCR Summary0",VLOOKUP("LcrDocAttached",'309'!$N:$ZZ,MATCH("Link to button",'309'!$N$1:$ZZ$1,0),
0)))))))=1,TRUE,FALSE)
))),"")</f>
        <v/>
      </c>
    </row>
    <row r="1277" spans="1:8">
      <c r="A1277" s="237" t="e">
        <f>VLOOKUP($G1277,CSVLookups!$B:$R,MATCH(A$1,CSVLookups!$B$1:$R$1,0),FALSE)</f>
        <v>#N/A</v>
      </c>
      <c r="B1277" s="237" t="e">
        <f>VLOOKUP($G1277,CSVLookups!$B:$R,MATCH(B$1,CSVLookups!$B$1:$R$1,0),FALSE)</f>
        <v>#N/A</v>
      </c>
      <c r="C1277" s="238" t="e">
        <f t="shared" si="20"/>
        <v>#N/A</v>
      </c>
      <c r="D1277" s="238" t="e">
        <f>IF(AND(VALUE(LEFT($A1277,3))=309,LEN($B1277)=3),VLOOKUP(VALUE(MID($B1277,2,2)),_309_Table1,MATCH(MID($B1277,1,1),_309_Table1_ColumnLookup,0),FALSE),
  IF($C1277="309 LCR SummaryA",OneYearSCR,IF($C1277="309 LCR SummaryB",UltimateSCR,IF(VALUE(LEFT($A1277,3))=309,VLOOKUP(VALUE(MID($B1277,2,1)),_309_Table1,MATCH(MID($B1277,1,1),_309_Table1_ColumnLookup,0),FALSE)
+N("309"),
  IF(VALUE(LEFT($A1277,3))=310,VLOOKUP(VALUE(MID($B1277,2,1)),_310_Table1,MATCH(MID($B1277,1,1),_310_Table1_ColumnLookup,0),FALSE)
+N("310"),
  IF(AND(VALUE(LEFT($A1277,3))=311,LEN($I1277)=4),VLOOKUP($I1277,_311_Table1,MATCH($B1277,_311_Table1_ColumnLookup,0),FALSE),
  IF(AND(VALUE(LEFT($A1277,3))=311,OR($B1277="I2",$B1277="J2",$B1277="K2",$B1277="L2")),VLOOKUP('311'!$G$58,_311_Table1,MATCH(MID($B1277,1,1),_311_Table1_ColumnLookup,0),FALSE),
  IF(AND(VALUE(LEFT($A1277,3))=311,RIGHT($B1277,5)="Total"),VLOOKUP('311'!$G$59,_311_Table1,MATCH(MID($B1277,1,1),_311_Table1_ColumnLookup,0),FALSE),
  IF(VALUE(LEFT($A1277,3))=311,VLOOKUP(VALUE(MID($B1277,2,1)),_311_Table1,MATCH(MID($B1277,1,1),_311_Table1_ColumnLookup,0),FALSE)
+N("311"),
  IF(AND(VALUE(LEFT($A1277,3))=312,LEFT($G1277,10)="Unincepted",$B1277="G "),VLOOKUP(" ULO",_312_Table1,MATCH('312'!$N$16,_312_Table1_ColumnLookup,0),FALSE),
  IF(AND(VALUE(LEFT($A1277,3))=312,LEFT($G1277,10)="Unincepted",$B1277="O "),VLOOKUP(" ULO",_312_Table1,MATCH('312'!$V$16,_312_Table1_ColumnLookup,0),FALSE),
  IF(AND(VALUE(LEFT($A1277,3))=312,LEFT($G1277,10)="Unincepted",$B1277="Q "),VLOOKUP(" ULO",_312_Table1,MATCH('312'!$X$16,_312_Table1_ColumnLookup,0),FALSE),
  IF(AND(VALUE(LEFT($A1277,3))=312,LEFT($G1277,10)="Unincepted"),VLOOKUP(" ULO",_312_Table1,MATCH(LEFT($B1277,1),_312_Table1_ColumnLookup,0),FALSE),
  IF(AND(VALUE(LEFT($A1277,3))=312,LEFT($G1277,5)="Total",$B1277="G "),VLOOKUP('312'!$F$80,_312_Table1,MATCH('312'!$N$16,_312_Table1_ColumnLookup,0),FALSE),
  IF(AND(VALUE(LEFT($A1277,3))=312,LEFT($G1277,5)="Total",$B1277="O "),VLOOKUP('312'!$F$80,_312_Table1,MATCH('312'!$V$16,_312_Table1_ColumnLookup,0),FALSE),
  IF(AND(VALUE(LEFT($A1277,3))=312,LEFT($G1277,5)="Total",$B1277="Q "),VLOOKUP('312'!$F$80,_312_Table1,MATCH('312'!$X$16,_312_Table1_ColumnLookup,0),FALSE),
  IF(AND(VALUE(LEFT($A1277,3))=312,LEFT($G1277,5)="Total"),VLOOKUP('312'!$F$80,_312_Table1,MATCH(LEFT($B1277,1),_312_Table1_ColumnLookup,0),FALSE),
  IF(AND(VALUE(LEFT($A1277,3))=312,LEN($I1277)=4,$B1277="G"),VLOOKUP($I1277,_312_Table1,MATCH('312'!$N$16,_312_Table1_ColumnLookup,0),FALSE),
  IF(AND(VALUE(LEFT($A1277,3))=312,LEN($I1277)=4,$B1277="O"),VLOOKUP($I1277,_312_Table1,MATCH('312'!$V$16,_312_Table1_ColumnLookup,0),FALSE),
  IF(AND(VALUE(LEFT($A1277,3))=312,LEN($I1277)=4,$B1277="Q"),VLOOKUP($I1277,_312_Table1,MATCH('312'!$X$16,_312_Table1_ColumnLookup,0),FALSE),
  IF(AND(VALUE(LEFT($A1277,3))=312,LEN($I1277)=4),VLOOKUP($I1277,_312_Table1,MATCH(LEFT($B1277,1),_312_Table1_ColumnLookup,0),FALSE)
+N("312"),
  IF(VALUE(LEFT($A1277,3))=313,VLOOKUP(VALUE(MID($B1277,2,1)),_313_Table1,MATCH(MID($B1277,1,1),_313_Table1_ColumnLookup,0),FALSE)
+N("313"),
  IF(AND(VALUE(LEFT($A1277,3))=314,LEN($B1277)=3),VLOOKUP(VALUE(MID($B1277,2,2)),_314_Table1,MATCH(MID($B1277,1,1),_314_Table1_ColumnLookup,0),FALSE),
  IF(VALUE(LEFT($A1277,3))=314,VLOOKUP(VALUE(MID($B1277,2,1)),_314_Table1,MATCH(MID($B1277,1,1),_314_Table1_ColumnLookup,0),FALSE)
+N("314"),
""))))))))))))))))))))))))</f>
        <v>#N/A</v>
      </c>
      <c r="E1277" s="238" t="e">
        <f>IF(AND(VALUE(LEFT($A1277,3))=309,LEN($B1277)=3),VLOOKUP(VALUE(MID($B1277,2,2)),_309_Table2,MATCH(MID($B1277,1,1),_309_Table2_ColumnLookup,0),FALSE),
  IF($C1277="309 LCR SummaryA",OneYearSCR,IF($C1277="309 LCR SummaryB",UltimateSCR,IF(VALUE(LEFT($A1277,3))=309,VLOOKUP(VALUE(MID($B1277,2,1)),_309_Table2,MATCH(MID($B1277,1,1),_309_Table2_ColumnLookup,0),FALSE)
+N("309"),
  IF(VALUE(LEFT($A1277,3))=310,VLOOKUP(VALUE(MID($B1277,2,1)),_310_Table2,MATCH(MID($B1277,1,1),_310_Table2_ColumnLookup,0),FALSE)
+N("310"),
  IF(AND(VALUE(LEFT($A1277,3))=311,LEN($I1277)=4),VLOOKUP($I1277,_311_Table2,MATCH($B1277,_311_Table2_ColumnLookup,0),FALSE),
  IF(AND(VALUE(LEFT($A1277,3))=311,OR($B1277="I2",$B1277="J2",$B1277="K2",$B1277="L2")),VLOOKUP('311'!$G$58,_311_Table2,MATCH(MID($B1277,1,1),_311_Table2_ColumnLookup,0),FALSE),
  IF(AND(VALUE(LEFT($A1277,3))=311,RIGHT($B1277,5)="Total"),VLOOKUP('311'!$G$59,_311_Table2,MATCH(MID($B1277,1,1),_311_Table2_ColumnLookup,0),FALSE),
  IF(VALUE(LEFT($A1277,3))=311,VLOOKUP(VALUE(MID($B1277,2,1)),_311_Table2,MATCH(MID($B1277,1,1),_311_Table2_ColumnLookup,0),FALSE)
+N("311"),
  IF(AND(VALUE(LEFT($A1277,3))=312,LEFT($G1277,10)="Unincepted",$B1277="G "),VLOOKUP(" ULO",_312_Table2,MATCH('312'!$N$16,_312_Table2_ColumnLookup,0),FALSE),
  IF(AND(VALUE(LEFT($A1277,3))=312,LEFT($G1277,10)="Unincepted",$B1277="O "),VLOOKUP(" ULO",_312_Table2,MATCH('312'!$V$16,_312_Table2_ColumnLookup,0),FALSE),
  IF(AND(VALUE(LEFT($A1277,3))=312,LEFT($G1277,10)="Unincepted",$B1277="Q "),VLOOKUP(" ULO",_312_Table2,MATCH('312'!$X$16,_312_Table2_ColumnLookup,0),FALSE),
  IF(AND(VALUE(LEFT($A1277,3))=312,LEFT($G1277,10)="Unincepted"),VLOOKUP(" ULO",_312_Table2,MATCH(LEFT($B1277,1),_312_Table2_ColumnLookup,0),FALSE),
  IF(AND(VALUE(LEFT($A1277,3))=312,LEFT($G1277,5)="Total",$B1277="G "),VLOOKUP('312'!$F$80,_312_Table2,MATCH('312'!$N$16,_312_Table2_ColumnLookup,0),FALSE),
  IF(AND(VALUE(LEFT($A1277,3))=312,LEFT($G1277,5)="Total",$B1277="O "),VLOOKUP('312'!$F$80,_312_Table2,MATCH('312'!$V$16,_312_Table2_ColumnLookup,0),FALSE),
  IF(AND(VALUE(LEFT($A1277,3))=312,LEFT($G1277,5)="Total",$B1277="Q "),VLOOKUP('312'!$F$80,_312_Table2,MATCH('312'!$X$16,_312_Table2_ColumnLookup,0),FALSE),
  IF(AND(VALUE(LEFT($A1277,3))=312,LEFT($G1277,5)="Total"),VLOOKUP('312'!$F$80,_312_Table2,MATCH(LEFT($B1277,1),_312_Table2_ColumnLookup,0),FALSE),
  IF(AND(VALUE(LEFT($A1277,3))=312,LEN($I1277)=4,$B1277="G"),VLOOKUP($I1277,_312_Table2,MATCH('312'!$N$16,_312_Table2_ColumnLookup,0),FALSE),
  IF(AND(VALUE(LEFT($A1277,3))=312,LEN($I1277)=4,$B1277="O"),VLOOKUP($I1277,_312_Table2,MATCH('312'!$V$16,_312_Table2_ColumnLookup,0),FALSE),
  IF(AND(VALUE(LEFT($A1277,3))=312,LEN($I1277)=4,$B1277="Q"),VLOOKUP($I1277,_312_Table2,MATCH('312'!$X$16,_312_Table2_ColumnLookup,0),FALSE),
  IF(AND(VALUE(LEFT($A1277,3))=312,LEN($I1277)=4),VLOOKUP($I1277,_312_Table2,MATCH(LEFT($B1277,1),_312_Table2_ColumnLookup,0),FALSE)
+N("312"),
  IF(VALUE(LEFT($A1277,3))=313,VLOOKUP(VALUE(MID($B1277,2,1)),_313_Table2,MATCH(MID($B1277,1,1),_313_Table2_ColumnLookup,0),FALSE)
+N("313"),
  IF(AND(VALUE(LEFT($A1277,3))=314,LEN($B1277)=3),VLOOKUP(VALUE(MID($B1277,2,2)),_314_Table2,MATCH(MID($B1277,1,1),_314_Table2_ColumnLookup,0),FALSE),
  IF(VALUE(LEFT($A1277,3))=314,VLOOKUP(VALUE(MID($B1277,2,1)),_314_Table2,MATCH(MID($B1277,1,1),_314_Table2_ColumnLookup,0),FALSE)
+N("314"),
""))))))))))))))))))))))))</f>
        <v>#N/A</v>
      </c>
      <c r="F1277" s="238" t="e">
        <f>IF(AND(VALUE(LEFT($A1277,3))=309,LEN($B1277)=3),VLOOKUP(VALUE(MID($B1277,2,2)),_309_Table3,MATCH(MID($B1277,1,1),_309_Table3_ColumnLookup,0),FALSE),
  IF($C1277="309 LCR SummaryA",OneYearSCR,IF($C1277="309 LCR SummaryB",UltimateSCR,IF(VALUE(LEFT($A1277,3))=309,VLOOKUP(VALUE(MID($B1277,2,1)),_309_Table3,MATCH(MID($B1277,1,1),_309_Table3_ColumnLookup,0),FALSE)
+N("309"),
  IF(VALUE(LEFT($A1277,3))=310,VLOOKUP(VALUE(MID($B1277,2,1)),_310_Table3,MATCH(MID($B1277,1,1),_310_Table3_ColumnLookup,0),FALSE)
+N("310"),
  IF(AND(VALUE(LEFT($A1277,3))=311,LEN($I1277)=4),VLOOKUP($I1277,_311_Table3,MATCH($B1277,_311_Table3_ColumnLookup,0),FALSE),
  IF(AND(VALUE(LEFT($A1277,3))=311,OR($B1277="I2",$B1277="J2",$B1277="K2",$B1277="L2")),VLOOKUP('311'!$G$58,_311_Table3,MATCH(MID($B1277,1,1),_311_Table3_ColumnLookup,0),FALSE),
  IF(AND(VALUE(LEFT($A1277,3))=311,RIGHT($B1277,5)="Total"),VLOOKUP('311'!$G$59,_311_Table3,MATCH(MID($B1277,1,1),_311_Table3_ColumnLookup,0),FALSE),
  IF(VALUE(LEFT($A1277,3))=311,VLOOKUP(VALUE(MID($B1277,2,1)),_311_Table3,MATCH(MID($B1277,1,1),_311_Table3_ColumnLookup,0),FALSE)
+N("311"),
  IF(AND(VALUE(LEFT($A1277,3))=312,LEFT($G1277,10)="Unincepted",$B1277="G "),VLOOKUP(" ULO",_312_Table3,MATCH('312'!$N$16,_312_Table3_ColumnLookup,0),FALSE),
  IF(AND(VALUE(LEFT($A1277,3))=312,LEFT($G1277,10)="Unincepted",$B1277="O "),VLOOKUP(" ULO",_312_Table3,MATCH('312'!$V$16,_312_Table3_ColumnLookup,0),FALSE),
  IF(AND(VALUE(LEFT($A1277,3))=312,LEFT($G1277,10)="Unincepted",$B1277="Q "),VLOOKUP(" ULO",_312_Table3,MATCH('312'!$X$16,_312_Table3_ColumnLookup,0),FALSE),
  IF(AND(VALUE(LEFT($A1277,3))=312,LEFT($G1277,10)="Unincepted"),VLOOKUP(" ULO",_312_Table3,MATCH(LEFT($B1277,1),_312_Table3_ColumnLookup,0),FALSE),
  IF(AND(VALUE(LEFT($A1277,3))=312,LEFT($G1277,5)="Total",$B1277="G "),VLOOKUP('312'!$F$80,_312_Table3,MATCH('312'!$N$16,_312_Table3_ColumnLookup,0),FALSE),
  IF(AND(VALUE(LEFT($A1277,3))=312,LEFT($G1277,5)="Total",$B1277="O "),VLOOKUP('312'!$F$80,_312_Table3,MATCH('312'!$V$16,_312_Table3_ColumnLookup,0),FALSE),
  IF(AND(VALUE(LEFT($A1277,3))=312,LEFT($G1277,5)="Total",$B1277="Q "),VLOOKUP('312'!$F$80,_312_Table3,MATCH('312'!$X$16,_312_Table3_ColumnLookup,0),FALSE),
  IF(AND(VALUE(LEFT($A1277,3))=312,LEFT($G1277,5)="Total"),VLOOKUP('312'!$F$80,_312_Table3,MATCH(LEFT($B1277,1),_312_Table3_ColumnLookup,0),FALSE),
  IF(AND(VALUE(LEFT($A1277,3))=312,LEN($I1277)=4,$B1277="G"),VLOOKUP($I1277,_312_Table3,MATCH('312'!$N$16,_312_Table3_ColumnLookup,0),FALSE),
  IF(AND(VALUE(LEFT($A1277,3))=312,LEN($I1277)=4,$B1277="O"),VLOOKUP($I1277,_312_Table3,MATCH('312'!$V$16,_312_Table3_ColumnLookup,0),FALSE),
  IF(AND(VALUE(LEFT($A1277,3))=312,LEN($I1277)=4,$B1277="Q"),VLOOKUP($I1277,_312_Table3,MATCH('312'!$X$16,_312_Table3_ColumnLookup,0),FALSE),
  IF(AND(VALUE(LEFT($A1277,3))=312,LEN($I1277)=4),VLOOKUP($I1277,_312_Table3,MATCH(LEFT($B1277,1),_312_Table3_ColumnLookup,0),FALSE)
+N("312"),
  IF(VALUE(LEFT($A1277,3))=313,VLOOKUP(VALUE(MID($B1277,2,1)),_313_Table3,MATCH(MID($B1277,1,1),_313_Table3_ColumnLookup,0),FALSE)
+N("313"),
  IF(AND(VALUE(LEFT($A1277,3))=314,LEN($B1277)=3),VLOOKUP(VALUE(MID($B1277,2,2)),_314_Table3,MATCH(MID($B1277,1,1),_314_Table3_ColumnLookup,0),FALSE),
  IF(VALUE(LEFT($A1277,3))=314,VLOOKUP(VALUE(MID($B1277,2,1)),_314_Table3,MATCH(MID($B1277,1,1),_314_Table3_ColumnLookup,0),FALSE)
+N("314"),
""))))))))))))))))))))))))</f>
        <v>#N/A</v>
      </c>
      <c r="H1277" s="321" t="str">
        <f>IFERROR(
IF(ISERROR($D1277)=FALSE,$D1277,IF(ISERROR($E1277)=FALSE,$E1277,IF(ISERROR($F1277)=FALSE,$F1277
+N("012 checkboxes"),
IF(
IF(OR(LEFT($A1277,9)="Syndicate",LEFT($A1277,12)="NewSyndicate"),VLOOKUP($A1277,'012'!$J:$ZW,MATCH("Link to button",'012'!$J$1:$ZW$1,0),0)
+N("309 checkbox"),
IF($C1277="309 LCR Summary0",VLOOKUP("Notes990",'309'!$P:$ZZ,MATCH("Link to button",'309'!$P$1:$ZZ$1,0),0)
+N("313 checkboxes"),
IF($C1277="313 Financial Information0LcmVsScr",IF($C1277="309 LCR Summary0",VLOOKUP("LcmVsScr",'309'!$N:$ZZ,MATCH("Link to button",'309'!$N$1:$ZZ$1,0),0),
IF($C1277="313 Financial Information0LcrDocAttached",IF($C1277="309 LCR Summary0",VLOOKUP("LcrDocAttached",'309'!$N:$ZZ,MATCH("Link to button",'309'!$N$1:$ZZ$1,0),
0)))))))=1,TRUE,FALSE)
))),"")</f>
        <v/>
      </c>
    </row>
    <row r="1278" spans="1:8">
      <c r="A1278" s="237" t="e">
        <f>VLOOKUP($G1278,CSVLookups!$B:$R,MATCH(A$1,CSVLookups!$B$1:$R$1,0),FALSE)</f>
        <v>#N/A</v>
      </c>
      <c r="B1278" s="237" t="e">
        <f>VLOOKUP($G1278,CSVLookups!$B:$R,MATCH(B$1,CSVLookups!$B$1:$R$1,0),FALSE)</f>
        <v>#N/A</v>
      </c>
      <c r="C1278" s="238" t="e">
        <f t="shared" si="20"/>
        <v>#N/A</v>
      </c>
      <c r="D1278" s="238" t="e">
        <f>IF(AND(VALUE(LEFT($A1278,3))=309,LEN($B1278)=3),VLOOKUP(VALUE(MID($B1278,2,2)),_309_Table1,MATCH(MID($B1278,1,1),_309_Table1_ColumnLookup,0),FALSE),
  IF($C1278="309 LCR SummaryA",OneYearSCR,IF($C1278="309 LCR SummaryB",UltimateSCR,IF(VALUE(LEFT($A1278,3))=309,VLOOKUP(VALUE(MID($B1278,2,1)),_309_Table1,MATCH(MID($B1278,1,1),_309_Table1_ColumnLookup,0),FALSE)
+N("309"),
  IF(VALUE(LEFT($A1278,3))=310,VLOOKUP(VALUE(MID($B1278,2,1)),_310_Table1,MATCH(MID($B1278,1,1),_310_Table1_ColumnLookup,0),FALSE)
+N("310"),
  IF(AND(VALUE(LEFT($A1278,3))=311,LEN($I1278)=4),VLOOKUP($I1278,_311_Table1,MATCH($B1278,_311_Table1_ColumnLookup,0),FALSE),
  IF(AND(VALUE(LEFT($A1278,3))=311,OR($B1278="I2",$B1278="J2",$B1278="K2",$B1278="L2")),VLOOKUP('311'!$G$58,_311_Table1,MATCH(MID($B1278,1,1),_311_Table1_ColumnLookup,0),FALSE),
  IF(AND(VALUE(LEFT($A1278,3))=311,RIGHT($B1278,5)="Total"),VLOOKUP('311'!$G$59,_311_Table1,MATCH(MID($B1278,1,1),_311_Table1_ColumnLookup,0),FALSE),
  IF(VALUE(LEFT($A1278,3))=311,VLOOKUP(VALUE(MID($B1278,2,1)),_311_Table1,MATCH(MID($B1278,1,1),_311_Table1_ColumnLookup,0),FALSE)
+N("311"),
  IF(AND(VALUE(LEFT($A1278,3))=312,LEFT($G1278,10)="Unincepted",$B1278="G "),VLOOKUP(" ULO",_312_Table1,MATCH('312'!$N$16,_312_Table1_ColumnLookup,0),FALSE),
  IF(AND(VALUE(LEFT($A1278,3))=312,LEFT($G1278,10)="Unincepted",$B1278="O "),VLOOKUP(" ULO",_312_Table1,MATCH('312'!$V$16,_312_Table1_ColumnLookup,0),FALSE),
  IF(AND(VALUE(LEFT($A1278,3))=312,LEFT($G1278,10)="Unincepted",$B1278="Q "),VLOOKUP(" ULO",_312_Table1,MATCH('312'!$X$16,_312_Table1_ColumnLookup,0),FALSE),
  IF(AND(VALUE(LEFT($A1278,3))=312,LEFT($G1278,10)="Unincepted"),VLOOKUP(" ULO",_312_Table1,MATCH(LEFT($B1278,1),_312_Table1_ColumnLookup,0),FALSE),
  IF(AND(VALUE(LEFT($A1278,3))=312,LEFT($G1278,5)="Total",$B1278="G "),VLOOKUP('312'!$F$80,_312_Table1,MATCH('312'!$N$16,_312_Table1_ColumnLookup,0),FALSE),
  IF(AND(VALUE(LEFT($A1278,3))=312,LEFT($G1278,5)="Total",$B1278="O "),VLOOKUP('312'!$F$80,_312_Table1,MATCH('312'!$V$16,_312_Table1_ColumnLookup,0),FALSE),
  IF(AND(VALUE(LEFT($A1278,3))=312,LEFT($G1278,5)="Total",$B1278="Q "),VLOOKUP('312'!$F$80,_312_Table1,MATCH('312'!$X$16,_312_Table1_ColumnLookup,0),FALSE),
  IF(AND(VALUE(LEFT($A1278,3))=312,LEFT($G1278,5)="Total"),VLOOKUP('312'!$F$80,_312_Table1,MATCH(LEFT($B1278,1),_312_Table1_ColumnLookup,0),FALSE),
  IF(AND(VALUE(LEFT($A1278,3))=312,LEN($I1278)=4,$B1278="G"),VLOOKUP($I1278,_312_Table1,MATCH('312'!$N$16,_312_Table1_ColumnLookup,0),FALSE),
  IF(AND(VALUE(LEFT($A1278,3))=312,LEN($I1278)=4,$B1278="O"),VLOOKUP($I1278,_312_Table1,MATCH('312'!$V$16,_312_Table1_ColumnLookup,0),FALSE),
  IF(AND(VALUE(LEFT($A1278,3))=312,LEN($I1278)=4,$B1278="Q"),VLOOKUP($I1278,_312_Table1,MATCH('312'!$X$16,_312_Table1_ColumnLookup,0),FALSE),
  IF(AND(VALUE(LEFT($A1278,3))=312,LEN($I1278)=4),VLOOKUP($I1278,_312_Table1,MATCH(LEFT($B1278,1),_312_Table1_ColumnLookup,0),FALSE)
+N("312"),
  IF(VALUE(LEFT($A1278,3))=313,VLOOKUP(VALUE(MID($B1278,2,1)),_313_Table1,MATCH(MID($B1278,1,1),_313_Table1_ColumnLookup,0),FALSE)
+N("313"),
  IF(AND(VALUE(LEFT($A1278,3))=314,LEN($B1278)=3),VLOOKUP(VALUE(MID($B1278,2,2)),_314_Table1,MATCH(MID($B1278,1,1),_314_Table1_ColumnLookup,0),FALSE),
  IF(VALUE(LEFT($A1278,3))=314,VLOOKUP(VALUE(MID($B1278,2,1)),_314_Table1,MATCH(MID($B1278,1,1),_314_Table1_ColumnLookup,0),FALSE)
+N("314"),
""))))))))))))))))))))))))</f>
        <v>#N/A</v>
      </c>
      <c r="E1278" s="238" t="e">
        <f>IF(AND(VALUE(LEFT($A1278,3))=309,LEN($B1278)=3),VLOOKUP(VALUE(MID($B1278,2,2)),_309_Table2,MATCH(MID($B1278,1,1),_309_Table2_ColumnLookup,0),FALSE),
  IF($C1278="309 LCR SummaryA",OneYearSCR,IF($C1278="309 LCR SummaryB",UltimateSCR,IF(VALUE(LEFT($A1278,3))=309,VLOOKUP(VALUE(MID($B1278,2,1)),_309_Table2,MATCH(MID($B1278,1,1),_309_Table2_ColumnLookup,0),FALSE)
+N("309"),
  IF(VALUE(LEFT($A1278,3))=310,VLOOKUP(VALUE(MID($B1278,2,1)),_310_Table2,MATCH(MID($B1278,1,1),_310_Table2_ColumnLookup,0),FALSE)
+N("310"),
  IF(AND(VALUE(LEFT($A1278,3))=311,LEN($I1278)=4),VLOOKUP($I1278,_311_Table2,MATCH($B1278,_311_Table2_ColumnLookup,0),FALSE),
  IF(AND(VALUE(LEFT($A1278,3))=311,OR($B1278="I2",$B1278="J2",$B1278="K2",$B1278="L2")),VLOOKUP('311'!$G$58,_311_Table2,MATCH(MID($B1278,1,1),_311_Table2_ColumnLookup,0),FALSE),
  IF(AND(VALUE(LEFT($A1278,3))=311,RIGHT($B1278,5)="Total"),VLOOKUP('311'!$G$59,_311_Table2,MATCH(MID($B1278,1,1),_311_Table2_ColumnLookup,0),FALSE),
  IF(VALUE(LEFT($A1278,3))=311,VLOOKUP(VALUE(MID($B1278,2,1)),_311_Table2,MATCH(MID($B1278,1,1),_311_Table2_ColumnLookup,0),FALSE)
+N("311"),
  IF(AND(VALUE(LEFT($A1278,3))=312,LEFT($G1278,10)="Unincepted",$B1278="G "),VLOOKUP(" ULO",_312_Table2,MATCH('312'!$N$16,_312_Table2_ColumnLookup,0),FALSE),
  IF(AND(VALUE(LEFT($A1278,3))=312,LEFT($G1278,10)="Unincepted",$B1278="O "),VLOOKUP(" ULO",_312_Table2,MATCH('312'!$V$16,_312_Table2_ColumnLookup,0),FALSE),
  IF(AND(VALUE(LEFT($A1278,3))=312,LEFT($G1278,10)="Unincepted",$B1278="Q "),VLOOKUP(" ULO",_312_Table2,MATCH('312'!$X$16,_312_Table2_ColumnLookup,0),FALSE),
  IF(AND(VALUE(LEFT($A1278,3))=312,LEFT($G1278,10)="Unincepted"),VLOOKUP(" ULO",_312_Table2,MATCH(LEFT($B1278,1),_312_Table2_ColumnLookup,0),FALSE),
  IF(AND(VALUE(LEFT($A1278,3))=312,LEFT($G1278,5)="Total",$B1278="G "),VLOOKUP('312'!$F$80,_312_Table2,MATCH('312'!$N$16,_312_Table2_ColumnLookup,0),FALSE),
  IF(AND(VALUE(LEFT($A1278,3))=312,LEFT($G1278,5)="Total",$B1278="O "),VLOOKUP('312'!$F$80,_312_Table2,MATCH('312'!$V$16,_312_Table2_ColumnLookup,0),FALSE),
  IF(AND(VALUE(LEFT($A1278,3))=312,LEFT($G1278,5)="Total",$B1278="Q "),VLOOKUP('312'!$F$80,_312_Table2,MATCH('312'!$X$16,_312_Table2_ColumnLookup,0),FALSE),
  IF(AND(VALUE(LEFT($A1278,3))=312,LEFT($G1278,5)="Total"),VLOOKUP('312'!$F$80,_312_Table2,MATCH(LEFT($B1278,1),_312_Table2_ColumnLookup,0),FALSE),
  IF(AND(VALUE(LEFT($A1278,3))=312,LEN($I1278)=4,$B1278="G"),VLOOKUP($I1278,_312_Table2,MATCH('312'!$N$16,_312_Table2_ColumnLookup,0),FALSE),
  IF(AND(VALUE(LEFT($A1278,3))=312,LEN($I1278)=4,$B1278="O"),VLOOKUP($I1278,_312_Table2,MATCH('312'!$V$16,_312_Table2_ColumnLookup,0),FALSE),
  IF(AND(VALUE(LEFT($A1278,3))=312,LEN($I1278)=4,$B1278="Q"),VLOOKUP($I1278,_312_Table2,MATCH('312'!$X$16,_312_Table2_ColumnLookup,0),FALSE),
  IF(AND(VALUE(LEFT($A1278,3))=312,LEN($I1278)=4),VLOOKUP($I1278,_312_Table2,MATCH(LEFT($B1278,1),_312_Table2_ColumnLookup,0),FALSE)
+N("312"),
  IF(VALUE(LEFT($A1278,3))=313,VLOOKUP(VALUE(MID($B1278,2,1)),_313_Table2,MATCH(MID($B1278,1,1),_313_Table2_ColumnLookup,0),FALSE)
+N("313"),
  IF(AND(VALUE(LEFT($A1278,3))=314,LEN($B1278)=3),VLOOKUP(VALUE(MID($B1278,2,2)),_314_Table2,MATCH(MID($B1278,1,1),_314_Table2_ColumnLookup,0),FALSE),
  IF(VALUE(LEFT($A1278,3))=314,VLOOKUP(VALUE(MID($B1278,2,1)),_314_Table2,MATCH(MID($B1278,1,1),_314_Table2_ColumnLookup,0),FALSE)
+N("314"),
""))))))))))))))))))))))))</f>
        <v>#N/A</v>
      </c>
      <c r="F1278" s="238" t="e">
        <f>IF(AND(VALUE(LEFT($A1278,3))=309,LEN($B1278)=3),VLOOKUP(VALUE(MID($B1278,2,2)),_309_Table3,MATCH(MID($B1278,1,1),_309_Table3_ColumnLookup,0),FALSE),
  IF($C1278="309 LCR SummaryA",OneYearSCR,IF($C1278="309 LCR SummaryB",UltimateSCR,IF(VALUE(LEFT($A1278,3))=309,VLOOKUP(VALUE(MID($B1278,2,1)),_309_Table3,MATCH(MID($B1278,1,1),_309_Table3_ColumnLookup,0),FALSE)
+N("309"),
  IF(VALUE(LEFT($A1278,3))=310,VLOOKUP(VALUE(MID($B1278,2,1)),_310_Table3,MATCH(MID($B1278,1,1),_310_Table3_ColumnLookup,0),FALSE)
+N("310"),
  IF(AND(VALUE(LEFT($A1278,3))=311,LEN($I1278)=4),VLOOKUP($I1278,_311_Table3,MATCH($B1278,_311_Table3_ColumnLookup,0),FALSE),
  IF(AND(VALUE(LEFT($A1278,3))=311,OR($B1278="I2",$B1278="J2",$B1278="K2",$B1278="L2")),VLOOKUP('311'!$G$58,_311_Table3,MATCH(MID($B1278,1,1),_311_Table3_ColumnLookup,0),FALSE),
  IF(AND(VALUE(LEFT($A1278,3))=311,RIGHT($B1278,5)="Total"),VLOOKUP('311'!$G$59,_311_Table3,MATCH(MID($B1278,1,1),_311_Table3_ColumnLookup,0),FALSE),
  IF(VALUE(LEFT($A1278,3))=311,VLOOKUP(VALUE(MID($B1278,2,1)),_311_Table3,MATCH(MID($B1278,1,1),_311_Table3_ColumnLookup,0),FALSE)
+N("311"),
  IF(AND(VALUE(LEFT($A1278,3))=312,LEFT($G1278,10)="Unincepted",$B1278="G "),VLOOKUP(" ULO",_312_Table3,MATCH('312'!$N$16,_312_Table3_ColumnLookup,0),FALSE),
  IF(AND(VALUE(LEFT($A1278,3))=312,LEFT($G1278,10)="Unincepted",$B1278="O "),VLOOKUP(" ULO",_312_Table3,MATCH('312'!$V$16,_312_Table3_ColumnLookup,0),FALSE),
  IF(AND(VALUE(LEFT($A1278,3))=312,LEFT($G1278,10)="Unincepted",$B1278="Q "),VLOOKUP(" ULO",_312_Table3,MATCH('312'!$X$16,_312_Table3_ColumnLookup,0),FALSE),
  IF(AND(VALUE(LEFT($A1278,3))=312,LEFT($G1278,10)="Unincepted"),VLOOKUP(" ULO",_312_Table3,MATCH(LEFT($B1278,1),_312_Table3_ColumnLookup,0),FALSE),
  IF(AND(VALUE(LEFT($A1278,3))=312,LEFT($G1278,5)="Total",$B1278="G "),VLOOKUP('312'!$F$80,_312_Table3,MATCH('312'!$N$16,_312_Table3_ColumnLookup,0),FALSE),
  IF(AND(VALUE(LEFT($A1278,3))=312,LEFT($G1278,5)="Total",$B1278="O "),VLOOKUP('312'!$F$80,_312_Table3,MATCH('312'!$V$16,_312_Table3_ColumnLookup,0),FALSE),
  IF(AND(VALUE(LEFT($A1278,3))=312,LEFT($G1278,5)="Total",$B1278="Q "),VLOOKUP('312'!$F$80,_312_Table3,MATCH('312'!$X$16,_312_Table3_ColumnLookup,0),FALSE),
  IF(AND(VALUE(LEFT($A1278,3))=312,LEFT($G1278,5)="Total"),VLOOKUP('312'!$F$80,_312_Table3,MATCH(LEFT($B1278,1),_312_Table3_ColumnLookup,0),FALSE),
  IF(AND(VALUE(LEFT($A1278,3))=312,LEN($I1278)=4,$B1278="G"),VLOOKUP($I1278,_312_Table3,MATCH('312'!$N$16,_312_Table3_ColumnLookup,0),FALSE),
  IF(AND(VALUE(LEFT($A1278,3))=312,LEN($I1278)=4,$B1278="O"),VLOOKUP($I1278,_312_Table3,MATCH('312'!$V$16,_312_Table3_ColumnLookup,0),FALSE),
  IF(AND(VALUE(LEFT($A1278,3))=312,LEN($I1278)=4,$B1278="Q"),VLOOKUP($I1278,_312_Table3,MATCH('312'!$X$16,_312_Table3_ColumnLookup,0),FALSE),
  IF(AND(VALUE(LEFT($A1278,3))=312,LEN($I1278)=4),VLOOKUP($I1278,_312_Table3,MATCH(LEFT($B1278,1),_312_Table3_ColumnLookup,0),FALSE)
+N("312"),
  IF(VALUE(LEFT($A1278,3))=313,VLOOKUP(VALUE(MID($B1278,2,1)),_313_Table3,MATCH(MID($B1278,1,1),_313_Table3_ColumnLookup,0),FALSE)
+N("313"),
  IF(AND(VALUE(LEFT($A1278,3))=314,LEN($B1278)=3),VLOOKUP(VALUE(MID($B1278,2,2)),_314_Table3,MATCH(MID($B1278,1,1),_314_Table3_ColumnLookup,0),FALSE),
  IF(VALUE(LEFT($A1278,3))=314,VLOOKUP(VALUE(MID($B1278,2,1)),_314_Table3,MATCH(MID($B1278,1,1),_314_Table3_ColumnLookup,0),FALSE)
+N("314"),
""))))))))))))))))))))))))</f>
        <v>#N/A</v>
      </c>
      <c r="H1278" s="321" t="str">
        <f>IFERROR(
IF(ISERROR($D1278)=FALSE,$D1278,IF(ISERROR($E1278)=FALSE,$E1278,IF(ISERROR($F1278)=FALSE,$F1278
+N("012 checkboxes"),
IF(
IF(OR(LEFT($A1278,9)="Syndicate",LEFT($A1278,12)="NewSyndicate"),VLOOKUP($A1278,'012'!$J:$ZW,MATCH("Link to button",'012'!$J$1:$ZW$1,0),0)
+N("309 checkbox"),
IF($C1278="309 LCR Summary0",VLOOKUP("Notes990",'309'!$P:$ZZ,MATCH("Link to button",'309'!$P$1:$ZZ$1,0),0)
+N("313 checkboxes"),
IF($C1278="313 Financial Information0LcmVsScr",IF($C1278="309 LCR Summary0",VLOOKUP("LcmVsScr",'309'!$N:$ZZ,MATCH("Link to button",'309'!$N$1:$ZZ$1,0),0),
IF($C1278="313 Financial Information0LcrDocAttached",IF($C1278="309 LCR Summary0",VLOOKUP("LcrDocAttached",'309'!$N:$ZZ,MATCH("Link to button",'309'!$N$1:$ZZ$1,0),
0)))))))=1,TRUE,FALSE)
))),"")</f>
        <v/>
      </c>
    </row>
    <row r="1279" spans="1:8">
      <c r="A1279" s="237" t="e">
        <f>VLOOKUP($G1279,CSVLookups!$B:$R,MATCH(A$1,CSVLookups!$B$1:$R$1,0),FALSE)</f>
        <v>#N/A</v>
      </c>
      <c r="B1279" s="237" t="e">
        <f>VLOOKUP($G1279,CSVLookups!$B:$R,MATCH(B$1,CSVLookups!$B$1:$R$1,0),FALSE)</f>
        <v>#N/A</v>
      </c>
      <c r="C1279" s="238" t="e">
        <f t="shared" si="20"/>
        <v>#N/A</v>
      </c>
      <c r="D1279" s="238" t="e">
        <f>IF(AND(VALUE(LEFT($A1279,3))=309,LEN($B1279)=3),VLOOKUP(VALUE(MID($B1279,2,2)),_309_Table1,MATCH(MID($B1279,1,1),_309_Table1_ColumnLookup,0),FALSE),
  IF($C1279="309 LCR SummaryA",OneYearSCR,IF($C1279="309 LCR SummaryB",UltimateSCR,IF(VALUE(LEFT($A1279,3))=309,VLOOKUP(VALUE(MID($B1279,2,1)),_309_Table1,MATCH(MID($B1279,1,1),_309_Table1_ColumnLookup,0),FALSE)
+N("309"),
  IF(VALUE(LEFT($A1279,3))=310,VLOOKUP(VALUE(MID($B1279,2,1)),_310_Table1,MATCH(MID($B1279,1,1),_310_Table1_ColumnLookup,0),FALSE)
+N("310"),
  IF(AND(VALUE(LEFT($A1279,3))=311,LEN($I1279)=4),VLOOKUP($I1279,_311_Table1,MATCH($B1279,_311_Table1_ColumnLookup,0),FALSE),
  IF(AND(VALUE(LEFT($A1279,3))=311,OR($B1279="I2",$B1279="J2",$B1279="K2",$B1279="L2")),VLOOKUP('311'!$G$58,_311_Table1,MATCH(MID($B1279,1,1),_311_Table1_ColumnLookup,0),FALSE),
  IF(AND(VALUE(LEFT($A1279,3))=311,RIGHT($B1279,5)="Total"),VLOOKUP('311'!$G$59,_311_Table1,MATCH(MID($B1279,1,1),_311_Table1_ColumnLookup,0),FALSE),
  IF(VALUE(LEFT($A1279,3))=311,VLOOKUP(VALUE(MID($B1279,2,1)),_311_Table1,MATCH(MID($B1279,1,1),_311_Table1_ColumnLookup,0),FALSE)
+N("311"),
  IF(AND(VALUE(LEFT($A1279,3))=312,LEFT($G1279,10)="Unincepted",$B1279="G "),VLOOKUP(" ULO",_312_Table1,MATCH('312'!$N$16,_312_Table1_ColumnLookup,0),FALSE),
  IF(AND(VALUE(LEFT($A1279,3))=312,LEFT($G1279,10)="Unincepted",$B1279="O "),VLOOKUP(" ULO",_312_Table1,MATCH('312'!$V$16,_312_Table1_ColumnLookup,0),FALSE),
  IF(AND(VALUE(LEFT($A1279,3))=312,LEFT($G1279,10)="Unincepted",$B1279="Q "),VLOOKUP(" ULO",_312_Table1,MATCH('312'!$X$16,_312_Table1_ColumnLookup,0),FALSE),
  IF(AND(VALUE(LEFT($A1279,3))=312,LEFT($G1279,10)="Unincepted"),VLOOKUP(" ULO",_312_Table1,MATCH(LEFT($B1279,1),_312_Table1_ColumnLookup,0),FALSE),
  IF(AND(VALUE(LEFT($A1279,3))=312,LEFT($G1279,5)="Total",$B1279="G "),VLOOKUP('312'!$F$80,_312_Table1,MATCH('312'!$N$16,_312_Table1_ColumnLookup,0),FALSE),
  IF(AND(VALUE(LEFT($A1279,3))=312,LEFT($G1279,5)="Total",$B1279="O "),VLOOKUP('312'!$F$80,_312_Table1,MATCH('312'!$V$16,_312_Table1_ColumnLookup,0),FALSE),
  IF(AND(VALUE(LEFT($A1279,3))=312,LEFT($G1279,5)="Total",$B1279="Q "),VLOOKUP('312'!$F$80,_312_Table1,MATCH('312'!$X$16,_312_Table1_ColumnLookup,0),FALSE),
  IF(AND(VALUE(LEFT($A1279,3))=312,LEFT($G1279,5)="Total"),VLOOKUP('312'!$F$80,_312_Table1,MATCH(LEFT($B1279,1),_312_Table1_ColumnLookup,0),FALSE),
  IF(AND(VALUE(LEFT($A1279,3))=312,LEN($I1279)=4,$B1279="G"),VLOOKUP($I1279,_312_Table1,MATCH('312'!$N$16,_312_Table1_ColumnLookup,0),FALSE),
  IF(AND(VALUE(LEFT($A1279,3))=312,LEN($I1279)=4,$B1279="O"),VLOOKUP($I1279,_312_Table1,MATCH('312'!$V$16,_312_Table1_ColumnLookup,0),FALSE),
  IF(AND(VALUE(LEFT($A1279,3))=312,LEN($I1279)=4,$B1279="Q"),VLOOKUP($I1279,_312_Table1,MATCH('312'!$X$16,_312_Table1_ColumnLookup,0),FALSE),
  IF(AND(VALUE(LEFT($A1279,3))=312,LEN($I1279)=4),VLOOKUP($I1279,_312_Table1,MATCH(LEFT($B1279,1),_312_Table1_ColumnLookup,0),FALSE)
+N("312"),
  IF(VALUE(LEFT($A1279,3))=313,VLOOKUP(VALUE(MID($B1279,2,1)),_313_Table1,MATCH(MID($B1279,1,1),_313_Table1_ColumnLookup,0),FALSE)
+N("313"),
  IF(AND(VALUE(LEFT($A1279,3))=314,LEN($B1279)=3),VLOOKUP(VALUE(MID($B1279,2,2)),_314_Table1,MATCH(MID($B1279,1,1),_314_Table1_ColumnLookup,0),FALSE),
  IF(VALUE(LEFT($A1279,3))=314,VLOOKUP(VALUE(MID($B1279,2,1)),_314_Table1,MATCH(MID($B1279,1,1),_314_Table1_ColumnLookup,0),FALSE)
+N("314"),
""))))))))))))))))))))))))</f>
        <v>#N/A</v>
      </c>
      <c r="E1279" s="238" t="e">
        <f>IF(AND(VALUE(LEFT($A1279,3))=309,LEN($B1279)=3),VLOOKUP(VALUE(MID($B1279,2,2)),_309_Table2,MATCH(MID($B1279,1,1),_309_Table2_ColumnLookup,0),FALSE),
  IF($C1279="309 LCR SummaryA",OneYearSCR,IF($C1279="309 LCR SummaryB",UltimateSCR,IF(VALUE(LEFT($A1279,3))=309,VLOOKUP(VALUE(MID($B1279,2,1)),_309_Table2,MATCH(MID($B1279,1,1),_309_Table2_ColumnLookup,0),FALSE)
+N("309"),
  IF(VALUE(LEFT($A1279,3))=310,VLOOKUP(VALUE(MID($B1279,2,1)),_310_Table2,MATCH(MID($B1279,1,1),_310_Table2_ColumnLookup,0),FALSE)
+N("310"),
  IF(AND(VALUE(LEFT($A1279,3))=311,LEN($I1279)=4),VLOOKUP($I1279,_311_Table2,MATCH($B1279,_311_Table2_ColumnLookup,0),FALSE),
  IF(AND(VALUE(LEFT($A1279,3))=311,OR($B1279="I2",$B1279="J2",$B1279="K2",$B1279="L2")),VLOOKUP('311'!$G$58,_311_Table2,MATCH(MID($B1279,1,1),_311_Table2_ColumnLookup,0),FALSE),
  IF(AND(VALUE(LEFT($A1279,3))=311,RIGHT($B1279,5)="Total"),VLOOKUP('311'!$G$59,_311_Table2,MATCH(MID($B1279,1,1),_311_Table2_ColumnLookup,0),FALSE),
  IF(VALUE(LEFT($A1279,3))=311,VLOOKUP(VALUE(MID($B1279,2,1)),_311_Table2,MATCH(MID($B1279,1,1),_311_Table2_ColumnLookup,0),FALSE)
+N("311"),
  IF(AND(VALUE(LEFT($A1279,3))=312,LEFT($G1279,10)="Unincepted",$B1279="G "),VLOOKUP(" ULO",_312_Table2,MATCH('312'!$N$16,_312_Table2_ColumnLookup,0),FALSE),
  IF(AND(VALUE(LEFT($A1279,3))=312,LEFT($G1279,10)="Unincepted",$B1279="O "),VLOOKUP(" ULO",_312_Table2,MATCH('312'!$V$16,_312_Table2_ColumnLookup,0),FALSE),
  IF(AND(VALUE(LEFT($A1279,3))=312,LEFT($G1279,10)="Unincepted",$B1279="Q "),VLOOKUP(" ULO",_312_Table2,MATCH('312'!$X$16,_312_Table2_ColumnLookup,0),FALSE),
  IF(AND(VALUE(LEFT($A1279,3))=312,LEFT($G1279,10)="Unincepted"),VLOOKUP(" ULO",_312_Table2,MATCH(LEFT($B1279,1),_312_Table2_ColumnLookup,0),FALSE),
  IF(AND(VALUE(LEFT($A1279,3))=312,LEFT($G1279,5)="Total",$B1279="G "),VLOOKUP('312'!$F$80,_312_Table2,MATCH('312'!$N$16,_312_Table2_ColumnLookup,0),FALSE),
  IF(AND(VALUE(LEFT($A1279,3))=312,LEFT($G1279,5)="Total",$B1279="O "),VLOOKUP('312'!$F$80,_312_Table2,MATCH('312'!$V$16,_312_Table2_ColumnLookup,0),FALSE),
  IF(AND(VALUE(LEFT($A1279,3))=312,LEFT($G1279,5)="Total",$B1279="Q "),VLOOKUP('312'!$F$80,_312_Table2,MATCH('312'!$X$16,_312_Table2_ColumnLookup,0),FALSE),
  IF(AND(VALUE(LEFT($A1279,3))=312,LEFT($G1279,5)="Total"),VLOOKUP('312'!$F$80,_312_Table2,MATCH(LEFT($B1279,1),_312_Table2_ColumnLookup,0),FALSE),
  IF(AND(VALUE(LEFT($A1279,3))=312,LEN($I1279)=4,$B1279="G"),VLOOKUP($I1279,_312_Table2,MATCH('312'!$N$16,_312_Table2_ColumnLookup,0),FALSE),
  IF(AND(VALUE(LEFT($A1279,3))=312,LEN($I1279)=4,$B1279="O"),VLOOKUP($I1279,_312_Table2,MATCH('312'!$V$16,_312_Table2_ColumnLookup,0),FALSE),
  IF(AND(VALUE(LEFT($A1279,3))=312,LEN($I1279)=4,$B1279="Q"),VLOOKUP($I1279,_312_Table2,MATCH('312'!$X$16,_312_Table2_ColumnLookup,0),FALSE),
  IF(AND(VALUE(LEFT($A1279,3))=312,LEN($I1279)=4),VLOOKUP($I1279,_312_Table2,MATCH(LEFT($B1279,1),_312_Table2_ColumnLookup,0),FALSE)
+N("312"),
  IF(VALUE(LEFT($A1279,3))=313,VLOOKUP(VALUE(MID($B1279,2,1)),_313_Table2,MATCH(MID($B1279,1,1),_313_Table2_ColumnLookup,0),FALSE)
+N("313"),
  IF(AND(VALUE(LEFT($A1279,3))=314,LEN($B1279)=3),VLOOKUP(VALUE(MID($B1279,2,2)),_314_Table2,MATCH(MID($B1279,1,1),_314_Table2_ColumnLookup,0),FALSE),
  IF(VALUE(LEFT($A1279,3))=314,VLOOKUP(VALUE(MID($B1279,2,1)),_314_Table2,MATCH(MID($B1279,1,1),_314_Table2_ColumnLookup,0),FALSE)
+N("314"),
""))))))))))))))))))))))))</f>
        <v>#N/A</v>
      </c>
      <c r="F1279" s="238" t="e">
        <f>IF(AND(VALUE(LEFT($A1279,3))=309,LEN($B1279)=3),VLOOKUP(VALUE(MID($B1279,2,2)),_309_Table3,MATCH(MID($B1279,1,1),_309_Table3_ColumnLookup,0),FALSE),
  IF($C1279="309 LCR SummaryA",OneYearSCR,IF($C1279="309 LCR SummaryB",UltimateSCR,IF(VALUE(LEFT($A1279,3))=309,VLOOKUP(VALUE(MID($B1279,2,1)),_309_Table3,MATCH(MID($B1279,1,1),_309_Table3_ColumnLookup,0),FALSE)
+N("309"),
  IF(VALUE(LEFT($A1279,3))=310,VLOOKUP(VALUE(MID($B1279,2,1)),_310_Table3,MATCH(MID($B1279,1,1),_310_Table3_ColumnLookup,0),FALSE)
+N("310"),
  IF(AND(VALUE(LEFT($A1279,3))=311,LEN($I1279)=4),VLOOKUP($I1279,_311_Table3,MATCH($B1279,_311_Table3_ColumnLookup,0),FALSE),
  IF(AND(VALUE(LEFT($A1279,3))=311,OR($B1279="I2",$B1279="J2",$B1279="K2",$B1279="L2")),VLOOKUP('311'!$G$58,_311_Table3,MATCH(MID($B1279,1,1),_311_Table3_ColumnLookup,0),FALSE),
  IF(AND(VALUE(LEFT($A1279,3))=311,RIGHT($B1279,5)="Total"),VLOOKUP('311'!$G$59,_311_Table3,MATCH(MID($B1279,1,1),_311_Table3_ColumnLookup,0),FALSE),
  IF(VALUE(LEFT($A1279,3))=311,VLOOKUP(VALUE(MID($B1279,2,1)),_311_Table3,MATCH(MID($B1279,1,1),_311_Table3_ColumnLookup,0),FALSE)
+N("311"),
  IF(AND(VALUE(LEFT($A1279,3))=312,LEFT($G1279,10)="Unincepted",$B1279="G "),VLOOKUP(" ULO",_312_Table3,MATCH('312'!$N$16,_312_Table3_ColumnLookup,0),FALSE),
  IF(AND(VALUE(LEFT($A1279,3))=312,LEFT($G1279,10)="Unincepted",$B1279="O "),VLOOKUP(" ULO",_312_Table3,MATCH('312'!$V$16,_312_Table3_ColumnLookup,0),FALSE),
  IF(AND(VALUE(LEFT($A1279,3))=312,LEFT($G1279,10)="Unincepted",$B1279="Q "),VLOOKUP(" ULO",_312_Table3,MATCH('312'!$X$16,_312_Table3_ColumnLookup,0),FALSE),
  IF(AND(VALUE(LEFT($A1279,3))=312,LEFT($G1279,10)="Unincepted"),VLOOKUP(" ULO",_312_Table3,MATCH(LEFT($B1279,1),_312_Table3_ColumnLookup,0),FALSE),
  IF(AND(VALUE(LEFT($A1279,3))=312,LEFT($G1279,5)="Total",$B1279="G "),VLOOKUP('312'!$F$80,_312_Table3,MATCH('312'!$N$16,_312_Table3_ColumnLookup,0),FALSE),
  IF(AND(VALUE(LEFT($A1279,3))=312,LEFT($G1279,5)="Total",$B1279="O "),VLOOKUP('312'!$F$80,_312_Table3,MATCH('312'!$V$16,_312_Table3_ColumnLookup,0),FALSE),
  IF(AND(VALUE(LEFT($A1279,3))=312,LEFT($G1279,5)="Total",$B1279="Q "),VLOOKUP('312'!$F$80,_312_Table3,MATCH('312'!$X$16,_312_Table3_ColumnLookup,0),FALSE),
  IF(AND(VALUE(LEFT($A1279,3))=312,LEFT($G1279,5)="Total"),VLOOKUP('312'!$F$80,_312_Table3,MATCH(LEFT($B1279,1),_312_Table3_ColumnLookup,0),FALSE),
  IF(AND(VALUE(LEFT($A1279,3))=312,LEN($I1279)=4,$B1279="G"),VLOOKUP($I1279,_312_Table3,MATCH('312'!$N$16,_312_Table3_ColumnLookup,0),FALSE),
  IF(AND(VALUE(LEFT($A1279,3))=312,LEN($I1279)=4,$B1279="O"),VLOOKUP($I1279,_312_Table3,MATCH('312'!$V$16,_312_Table3_ColumnLookup,0),FALSE),
  IF(AND(VALUE(LEFT($A1279,3))=312,LEN($I1279)=4,$B1279="Q"),VLOOKUP($I1279,_312_Table3,MATCH('312'!$X$16,_312_Table3_ColumnLookup,0),FALSE),
  IF(AND(VALUE(LEFT($A1279,3))=312,LEN($I1279)=4),VLOOKUP($I1279,_312_Table3,MATCH(LEFT($B1279,1),_312_Table3_ColumnLookup,0),FALSE)
+N("312"),
  IF(VALUE(LEFT($A1279,3))=313,VLOOKUP(VALUE(MID($B1279,2,1)),_313_Table3,MATCH(MID($B1279,1,1),_313_Table3_ColumnLookup,0),FALSE)
+N("313"),
  IF(AND(VALUE(LEFT($A1279,3))=314,LEN($B1279)=3),VLOOKUP(VALUE(MID($B1279,2,2)),_314_Table3,MATCH(MID($B1279,1,1),_314_Table3_ColumnLookup,0),FALSE),
  IF(VALUE(LEFT($A1279,3))=314,VLOOKUP(VALUE(MID($B1279,2,1)),_314_Table3,MATCH(MID($B1279,1,1),_314_Table3_ColumnLookup,0),FALSE)
+N("314"),
""))))))))))))))))))))))))</f>
        <v>#N/A</v>
      </c>
      <c r="H1279" s="321" t="str">
        <f>IFERROR(
IF(ISERROR($D1279)=FALSE,$D1279,IF(ISERROR($E1279)=FALSE,$E1279,IF(ISERROR($F1279)=FALSE,$F1279
+N("012 checkboxes"),
IF(
IF(OR(LEFT($A1279,9)="Syndicate",LEFT($A1279,12)="NewSyndicate"),VLOOKUP($A1279,'012'!$J:$ZW,MATCH("Link to button",'012'!$J$1:$ZW$1,0),0)
+N("309 checkbox"),
IF($C1279="309 LCR Summary0",VLOOKUP("Notes990",'309'!$P:$ZZ,MATCH("Link to button",'309'!$P$1:$ZZ$1,0),0)
+N("313 checkboxes"),
IF($C1279="313 Financial Information0LcmVsScr",IF($C1279="309 LCR Summary0",VLOOKUP("LcmVsScr",'309'!$N:$ZZ,MATCH("Link to button",'309'!$N$1:$ZZ$1,0),0),
IF($C1279="313 Financial Information0LcrDocAttached",IF($C1279="309 LCR Summary0",VLOOKUP("LcrDocAttached",'309'!$N:$ZZ,MATCH("Link to button",'309'!$N$1:$ZZ$1,0),
0)))))))=1,TRUE,FALSE)
))),"")</f>
        <v/>
      </c>
    </row>
    <row r="1280" spans="1:8">
      <c r="A1280" s="237" t="e">
        <f>VLOOKUP($G1280,CSVLookups!$B:$R,MATCH(A$1,CSVLookups!$B$1:$R$1,0),FALSE)</f>
        <v>#N/A</v>
      </c>
      <c r="B1280" s="237" t="e">
        <f>VLOOKUP($G1280,CSVLookups!$B:$R,MATCH(B$1,CSVLookups!$B$1:$R$1,0),FALSE)</f>
        <v>#N/A</v>
      </c>
      <c r="C1280" s="238" t="e">
        <f t="shared" si="20"/>
        <v>#N/A</v>
      </c>
      <c r="D1280" s="238" t="e">
        <f>IF(AND(VALUE(LEFT($A1280,3))=309,LEN($B1280)=3),VLOOKUP(VALUE(MID($B1280,2,2)),_309_Table1,MATCH(MID($B1280,1,1),_309_Table1_ColumnLookup,0),FALSE),
  IF($C1280="309 LCR SummaryA",OneYearSCR,IF($C1280="309 LCR SummaryB",UltimateSCR,IF(VALUE(LEFT($A1280,3))=309,VLOOKUP(VALUE(MID($B1280,2,1)),_309_Table1,MATCH(MID($B1280,1,1),_309_Table1_ColumnLookup,0),FALSE)
+N("309"),
  IF(VALUE(LEFT($A1280,3))=310,VLOOKUP(VALUE(MID($B1280,2,1)),_310_Table1,MATCH(MID($B1280,1,1),_310_Table1_ColumnLookup,0),FALSE)
+N("310"),
  IF(AND(VALUE(LEFT($A1280,3))=311,LEN($I1280)=4),VLOOKUP($I1280,_311_Table1,MATCH($B1280,_311_Table1_ColumnLookup,0),FALSE),
  IF(AND(VALUE(LEFT($A1280,3))=311,OR($B1280="I2",$B1280="J2",$B1280="K2",$B1280="L2")),VLOOKUP('311'!$G$58,_311_Table1,MATCH(MID($B1280,1,1),_311_Table1_ColumnLookup,0),FALSE),
  IF(AND(VALUE(LEFT($A1280,3))=311,RIGHT($B1280,5)="Total"),VLOOKUP('311'!$G$59,_311_Table1,MATCH(MID($B1280,1,1),_311_Table1_ColumnLookup,0),FALSE),
  IF(VALUE(LEFT($A1280,3))=311,VLOOKUP(VALUE(MID($B1280,2,1)),_311_Table1,MATCH(MID($B1280,1,1),_311_Table1_ColumnLookup,0),FALSE)
+N("311"),
  IF(AND(VALUE(LEFT($A1280,3))=312,LEFT($G1280,10)="Unincepted",$B1280="G "),VLOOKUP(" ULO",_312_Table1,MATCH('312'!$N$16,_312_Table1_ColumnLookup,0),FALSE),
  IF(AND(VALUE(LEFT($A1280,3))=312,LEFT($G1280,10)="Unincepted",$B1280="O "),VLOOKUP(" ULO",_312_Table1,MATCH('312'!$V$16,_312_Table1_ColumnLookup,0),FALSE),
  IF(AND(VALUE(LEFT($A1280,3))=312,LEFT($G1280,10)="Unincepted",$B1280="Q "),VLOOKUP(" ULO",_312_Table1,MATCH('312'!$X$16,_312_Table1_ColumnLookup,0),FALSE),
  IF(AND(VALUE(LEFT($A1280,3))=312,LEFT($G1280,10)="Unincepted"),VLOOKUP(" ULO",_312_Table1,MATCH(LEFT($B1280,1),_312_Table1_ColumnLookup,0),FALSE),
  IF(AND(VALUE(LEFT($A1280,3))=312,LEFT($G1280,5)="Total",$B1280="G "),VLOOKUP('312'!$F$80,_312_Table1,MATCH('312'!$N$16,_312_Table1_ColumnLookup,0),FALSE),
  IF(AND(VALUE(LEFT($A1280,3))=312,LEFT($G1280,5)="Total",$B1280="O "),VLOOKUP('312'!$F$80,_312_Table1,MATCH('312'!$V$16,_312_Table1_ColumnLookup,0),FALSE),
  IF(AND(VALUE(LEFT($A1280,3))=312,LEFT($G1280,5)="Total",$B1280="Q "),VLOOKUP('312'!$F$80,_312_Table1,MATCH('312'!$X$16,_312_Table1_ColumnLookup,0),FALSE),
  IF(AND(VALUE(LEFT($A1280,3))=312,LEFT($G1280,5)="Total"),VLOOKUP('312'!$F$80,_312_Table1,MATCH(LEFT($B1280,1),_312_Table1_ColumnLookup,0),FALSE),
  IF(AND(VALUE(LEFT($A1280,3))=312,LEN($I1280)=4,$B1280="G"),VLOOKUP($I1280,_312_Table1,MATCH('312'!$N$16,_312_Table1_ColumnLookup,0),FALSE),
  IF(AND(VALUE(LEFT($A1280,3))=312,LEN($I1280)=4,$B1280="O"),VLOOKUP($I1280,_312_Table1,MATCH('312'!$V$16,_312_Table1_ColumnLookup,0),FALSE),
  IF(AND(VALUE(LEFT($A1280,3))=312,LEN($I1280)=4,$B1280="Q"),VLOOKUP($I1280,_312_Table1,MATCH('312'!$X$16,_312_Table1_ColumnLookup,0),FALSE),
  IF(AND(VALUE(LEFT($A1280,3))=312,LEN($I1280)=4),VLOOKUP($I1280,_312_Table1,MATCH(LEFT($B1280,1),_312_Table1_ColumnLookup,0),FALSE)
+N("312"),
  IF(VALUE(LEFT($A1280,3))=313,VLOOKUP(VALUE(MID($B1280,2,1)),_313_Table1,MATCH(MID($B1280,1,1),_313_Table1_ColumnLookup,0),FALSE)
+N("313"),
  IF(AND(VALUE(LEFT($A1280,3))=314,LEN($B1280)=3),VLOOKUP(VALUE(MID($B1280,2,2)),_314_Table1,MATCH(MID($B1280,1,1),_314_Table1_ColumnLookup,0),FALSE),
  IF(VALUE(LEFT($A1280,3))=314,VLOOKUP(VALUE(MID($B1280,2,1)),_314_Table1,MATCH(MID($B1280,1,1),_314_Table1_ColumnLookup,0),FALSE)
+N("314"),
""))))))))))))))))))))))))</f>
        <v>#N/A</v>
      </c>
      <c r="E1280" s="238" t="e">
        <f>IF(AND(VALUE(LEFT($A1280,3))=309,LEN($B1280)=3),VLOOKUP(VALUE(MID($B1280,2,2)),_309_Table2,MATCH(MID($B1280,1,1),_309_Table2_ColumnLookup,0),FALSE),
  IF($C1280="309 LCR SummaryA",OneYearSCR,IF($C1280="309 LCR SummaryB",UltimateSCR,IF(VALUE(LEFT($A1280,3))=309,VLOOKUP(VALUE(MID($B1280,2,1)),_309_Table2,MATCH(MID($B1280,1,1),_309_Table2_ColumnLookup,0),FALSE)
+N("309"),
  IF(VALUE(LEFT($A1280,3))=310,VLOOKUP(VALUE(MID($B1280,2,1)),_310_Table2,MATCH(MID($B1280,1,1),_310_Table2_ColumnLookup,0),FALSE)
+N("310"),
  IF(AND(VALUE(LEFT($A1280,3))=311,LEN($I1280)=4),VLOOKUP($I1280,_311_Table2,MATCH($B1280,_311_Table2_ColumnLookup,0),FALSE),
  IF(AND(VALUE(LEFT($A1280,3))=311,OR($B1280="I2",$B1280="J2",$B1280="K2",$B1280="L2")),VLOOKUP('311'!$G$58,_311_Table2,MATCH(MID($B1280,1,1),_311_Table2_ColumnLookup,0),FALSE),
  IF(AND(VALUE(LEFT($A1280,3))=311,RIGHT($B1280,5)="Total"),VLOOKUP('311'!$G$59,_311_Table2,MATCH(MID($B1280,1,1),_311_Table2_ColumnLookup,0),FALSE),
  IF(VALUE(LEFT($A1280,3))=311,VLOOKUP(VALUE(MID($B1280,2,1)),_311_Table2,MATCH(MID($B1280,1,1),_311_Table2_ColumnLookup,0),FALSE)
+N("311"),
  IF(AND(VALUE(LEFT($A1280,3))=312,LEFT($G1280,10)="Unincepted",$B1280="G "),VLOOKUP(" ULO",_312_Table2,MATCH('312'!$N$16,_312_Table2_ColumnLookup,0),FALSE),
  IF(AND(VALUE(LEFT($A1280,3))=312,LEFT($G1280,10)="Unincepted",$B1280="O "),VLOOKUP(" ULO",_312_Table2,MATCH('312'!$V$16,_312_Table2_ColumnLookup,0),FALSE),
  IF(AND(VALUE(LEFT($A1280,3))=312,LEFT($G1280,10)="Unincepted",$B1280="Q "),VLOOKUP(" ULO",_312_Table2,MATCH('312'!$X$16,_312_Table2_ColumnLookup,0),FALSE),
  IF(AND(VALUE(LEFT($A1280,3))=312,LEFT($G1280,10)="Unincepted"),VLOOKUP(" ULO",_312_Table2,MATCH(LEFT($B1280,1),_312_Table2_ColumnLookup,0),FALSE),
  IF(AND(VALUE(LEFT($A1280,3))=312,LEFT($G1280,5)="Total",$B1280="G "),VLOOKUP('312'!$F$80,_312_Table2,MATCH('312'!$N$16,_312_Table2_ColumnLookup,0),FALSE),
  IF(AND(VALUE(LEFT($A1280,3))=312,LEFT($G1280,5)="Total",$B1280="O "),VLOOKUP('312'!$F$80,_312_Table2,MATCH('312'!$V$16,_312_Table2_ColumnLookup,0),FALSE),
  IF(AND(VALUE(LEFT($A1280,3))=312,LEFT($G1280,5)="Total",$B1280="Q "),VLOOKUP('312'!$F$80,_312_Table2,MATCH('312'!$X$16,_312_Table2_ColumnLookup,0),FALSE),
  IF(AND(VALUE(LEFT($A1280,3))=312,LEFT($G1280,5)="Total"),VLOOKUP('312'!$F$80,_312_Table2,MATCH(LEFT($B1280,1),_312_Table2_ColumnLookup,0),FALSE),
  IF(AND(VALUE(LEFT($A1280,3))=312,LEN($I1280)=4,$B1280="G"),VLOOKUP($I1280,_312_Table2,MATCH('312'!$N$16,_312_Table2_ColumnLookup,0),FALSE),
  IF(AND(VALUE(LEFT($A1280,3))=312,LEN($I1280)=4,$B1280="O"),VLOOKUP($I1280,_312_Table2,MATCH('312'!$V$16,_312_Table2_ColumnLookup,0),FALSE),
  IF(AND(VALUE(LEFT($A1280,3))=312,LEN($I1280)=4,$B1280="Q"),VLOOKUP($I1280,_312_Table2,MATCH('312'!$X$16,_312_Table2_ColumnLookup,0),FALSE),
  IF(AND(VALUE(LEFT($A1280,3))=312,LEN($I1280)=4),VLOOKUP($I1280,_312_Table2,MATCH(LEFT($B1280,1),_312_Table2_ColumnLookup,0),FALSE)
+N("312"),
  IF(VALUE(LEFT($A1280,3))=313,VLOOKUP(VALUE(MID($B1280,2,1)),_313_Table2,MATCH(MID($B1280,1,1),_313_Table2_ColumnLookup,0),FALSE)
+N("313"),
  IF(AND(VALUE(LEFT($A1280,3))=314,LEN($B1280)=3),VLOOKUP(VALUE(MID($B1280,2,2)),_314_Table2,MATCH(MID($B1280,1,1),_314_Table2_ColumnLookup,0),FALSE),
  IF(VALUE(LEFT($A1280,3))=314,VLOOKUP(VALUE(MID($B1280,2,1)),_314_Table2,MATCH(MID($B1280,1,1),_314_Table2_ColumnLookup,0),FALSE)
+N("314"),
""))))))))))))))))))))))))</f>
        <v>#N/A</v>
      </c>
      <c r="F1280" s="238" t="e">
        <f>IF(AND(VALUE(LEFT($A1280,3))=309,LEN($B1280)=3),VLOOKUP(VALUE(MID($B1280,2,2)),_309_Table3,MATCH(MID($B1280,1,1),_309_Table3_ColumnLookup,0),FALSE),
  IF($C1280="309 LCR SummaryA",OneYearSCR,IF($C1280="309 LCR SummaryB",UltimateSCR,IF(VALUE(LEFT($A1280,3))=309,VLOOKUP(VALUE(MID($B1280,2,1)),_309_Table3,MATCH(MID($B1280,1,1),_309_Table3_ColumnLookup,0),FALSE)
+N("309"),
  IF(VALUE(LEFT($A1280,3))=310,VLOOKUP(VALUE(MID($B1280,2,1)),_310_Table3,MATCH(MID($B1280,1,1),_310_Table3_ColumnLookup,0),FALSE)
+N("310"),
  IF(AND(VALUE(LEFT($A1280,3))=311,LEN($I1280)=4),VLOOKUP($I1280,_311_Table3,MATCH($B1280,_311_Table3_ColumnLookup,0),FALSE),
  IF(AND(VALUE(LEFT($A1280,3))=311,OR($B1280="I2",$B1280="J2",$B1280="K2",$B1280="L2")),VLOOKUP('311'!$G$58,_311_Table3,MATCH(MID($B1280,1,1),_311_Table3_ColumnLookup,0),FALSE),
  IF(AND(VALUE(LEFT($A1280,3))=311,RIGHT($B1280,5)="Total"),VLOOKUP('311'!$G$59,_311_Table3,MATCH(MID($B1280,1,1),_311_Table3_ColumnLookup,0),FALSE),
  IF(VALUE(LEFT($A1280,3))=311,VLOOKUP(VALUE(MID($B1280,2,1)),_311_Table3,MATCH(MID($B1280,1,1),_311_Table3_ColumnLookup,0),FALSE)
+N("311"),
  IF(AND(VALUE(LEFT($A1280,3))=312,LEFT($G1280,10)="Unincepted",$B1280="G "),VLOOKUP(" ULO",_312_Table3,MATCH('312'!$N$16,_312_Table3_ColumnLookup,0),FALSE),
  IF(AND(VALUE(LEFT($A1280,3))=312,LEFT($G1280,10)="Unincepted",$B1280="O "),VLOOKUP(" ULO",_312_Table3,MATCH('312'!$V$16,_312_Table3_ColumnLookup,0),FALSE),
  IF(AND(VALUE(LEFT($A1280,3))=312,LEFT($G1280,10)="Unincepted",$B1280="Q "),VLOOKUP(" ULO",_312_Table3,MATCH('312'!$X$16,_312_Table3_ColumnLookup,0),FALSE),
  IF(AND(VALUE(LEFT($A1280,3))=312,LEFT($G1280,10)="Unincepted"),VLOOKUP(" ULO",_312_Table3,MATCH(LEFT($B1280,1),_312_Table3_ColumnLookup,0),FALSE),
  IF(AND(VALUE(LEFT($A1280,3))=312,LEFT($G1280,5)="Total",$B1280="G "),VLOOKUP('312'!$F$80,_312_Table3,MATCH('312'!$N$16,_312_Table3_ColumnLookup,0),FALSE),
  IF(AND(VALUE(LEFT($A1280,3))=312,LEFT($G1280,5)="Total",$B1280="O "),VLOOKUP('312'!$F$80,_312_Table3,MATCH('312'!$V$16,_312_Table3_ColumnLookup,0),FALSE),
  IF(AND(VALUE(LEFT($A1280,3))=312,LEFT($G1280,5)="Total",$B1280="Q "),VLOOKUP('312'!$F$80,_312_Table3,MATCH('312'!$X$16,_312_Table3_ColumnLookup,0),FALSE),
  IF(AND(VALUE(LEFT($A1280,3))=312,LEFT($G1280,5)="Total"),VLOOKUP('312'!$F$80,_312_Table3,MATCH(LEFT($B1280,1),_312_Table3_ColumnLookup,0),FALSE),
  IF(AND(VALUE(LEFT($A1280,3))=312,LEN($I1280)=4,$B1280="G"),VLOOKUP($I1280,_312_Table3,MATCH('312'!$N$16,_312_Table3_ColumnLookup,0),FALSE),
  IF(AND(VALUE(LEFT($A1280,3))=312,LEN($I1280)=4,$B1280="O"),VLOOKUP($I1280,_312_Table3,MATCH('312'!$V$16,_312_Table3_ColumnLookup,0),FALSE),
  IF(AND(VALUE(LEFT($A1280,3))=312,LEN($I1280)=4,$B1280="Q"),VLOOKUP($I1280,_312_Table3,MATCH('312'!$X$16,_312_Table3_ColumnLookup,0),FALSE),
  IF(AND(VALUE(LEFT($A1280,3))=312,LEN($I1280)=4),VLOOKUP($I1280,_312_Table3,MATCH(LEFT($B1280,1),_312_Table3_ColumnLookup,0),FALSE)
+N("312"),
  IF(VALUE(LEFT($A1280,3))=313,VLOOKUP(VALUE(MID($B1280,2,1)),_313_Table3,MATCH(MID($B1280,1,1),_313_Table3_ColumnLookup,0),FALSE)
+N("313"),
  IF(AND(VALUE(LEFT($A1280,3))=314,LEN($B1280)=3),VLOOKUP(VALUE(MID($B1280,2,2)),_314_Table3,MATCH(MID($B1280,1,1),_314_Table3_ColumnLookup,0),FALSE),
  IF(VALUE(LEFT($A1280,3))=314,VLOOKUP(VALUE(MID($B1280,2,1)),_314_Table3,MATCH(MID($B1280,1,1),_314_Table3_ColumnLookup,0),FALSE)
+N("314"),
""))))))))))))))))))))))))</f>
        <v>#N/A</v>
      </c>
      <c r="H1280" s="321" t="str">
        <f>IFERROR(
IF(ISERROR($D1280)=FALSE,$D1280,IF(ISERROR($E1280)=FALSE,$E1280,IF(ISERROR($F1280)=FALSE,$F1280
+N("012 checkboxes"),
IF(
IF(OR(LEFT($A1280,9)="Syndicate",LEFT($A1280,12)="NewSyndicate"),VLOOKUP($A1280,'012'!$J:$ZW,MATCH("Link to button",'012'!$J$1:$ZW$1,0),0)
+N("309 checkbox"),
IF($C1280="309 LCR Summary0",VLOOKUP("Notes990",'309'!$P:$ZZ,MATCH("Link to button",'309'!$P$1:$ZZ$1,0),0)
+N("313 checkboxes"),
IF($C1280="313 Financial Information0LcmVsScr",IF($C1280="309 LCR Summary0",VLOOKUP("LcmVsScr",'309'!$N:$ZZ,MATCH("Link to button",'309'!$N$1:$ZZ$1,0),0),
IF($C1280="313 Financial Information0LcrDocAttached",IF($C1280="309 LCR Summary0",VLOOKUP("LcrDocAttached",'309'!$N:$ZZ,MATCH("Link to button",'309'!$N$1:$ZZ$1,0),
0)))))))=1,TRUE,FALSE)
))),"")</f>
        <v/>
      </c>
    </row>
    <row r="1281" spans="1:8">
      <c r="A1281" s="237" t="e">
        <f>VLOOKUP($G1281,CSVLookups!$B:$R,MATCH(A$1,CSVLookups!$B$1:$R$1,0),FALSE)</f>
        <v>#N/A</v>
      </c>
      <c r="B1281" s="237" t="e">
        <f>VLOOKUP($G1281,CSVLookups!$B:$R,MATCH(B$1,CSVLookups!$B$1:$R$1,0),FALSE)</f>
        <v>#N/A</v>
      </c>
      <c r="C1281" s="238" t="e">
        <f t="shared" si="20"/>
        <v>#N/A</v>
      </c>
      <c r="D1281" s="238" t="e">
        <f>IF(AND(VALUE(LEFT($A1281,3))=309,LEN($B1281)=3),VLOOKUP(VALUE(MID($B1281,2,2)),_309_Table1,MATCH(MID($B1281,1,1),_309_Table1_ColumnLookup,0),FALSE),
  IF($C1281="309 LCR SummaryA",OneYearSCR,IF($C1281="309 LCR SummaryB",UltimateSCR,IF(VALUE(LEFT($A1281,3))=309,VLOOKUP(VALUE(MID($B1281,2,1)),_309_Table1,MATCH(MID($B1281,1,1),_309_Table1_ColumnLookup,0),FALSE)
+N("309"),
  IF(VALUE(LEFT($A1281,3))=310,VLOOKUP(VALUE(MID($B1281,2,1)),_310_Table1,MATCH(MID($B1281,1,1),_310_Table1_ColumnLookup,0),FALSE)
+N("310"),
  IF(AND(VALUE(LEFT($A1281,3))=311,LEN($I1281)=4),VLOOKUP($I1281,_311_Table1,MATCH($B1281,_311_Table1_ColumnLookup,0),FALSE),
  IF(AND(VALUE(LEFT($A1281,3))=311,OR($B1281="I2",$B1281="J2",$B1281="K2",$B1281="L2")),VLOOKUP('311'!$G$58,_311_Table1,MATCH(MID($B1281,1,1),_311_Table1_ColumnLookup,0),FALSE),
  IF(AND(VALUE(LEFT($A1281,3))=311,RIGHT($B1281,5)="Total"),VLOOKUP('311'!$G$59,_311_Table1,MATCH(MID($B1281,1,1),_311_Table1_ColumnLookup,0),FALSE),
  IF(VALUE(LEFT($A1281,3))=311,VLOOKUP(VALUE(MID($B1281,2,1)),_311_Table1,MATCH(MID($B1281,1,1),_311_Table1_ColumnLookup,0),FALSE)
+N("311"),
  IF(AND(VALUE(LEFT($A1281,3))=312,LEFT($G1281,10)="Unincepted",$B1281="G "),VLOOKUP(" ULO",_312_Table1,MATCH('312'!$N$16,_312_Table1_ColumnLookup,0),FALSE),
  IF(AND(VALUE(LEFT($A1281,3))=312,LEFT($G1281,10)="Unincepted",$B1281="O "),VLOOKUP(" ULO",_312_Table1,MATCH('312'!$V$16,_312_Table1_ColumnLookup,0),FALSE),
  IF(AND(VALUE(LEFT($A1281,3))=312,LEFT($G1281,10)="Unincepted",$B1281="Q "),VLOOKUP(" ULO",_312_Table1,MATCH('312'!$X$16,_312_Table1_ColumnLookup,0),FALSE),
  IF(AND(VALUE(LEFT($A1281,3))=312,LEFT($G1281,10)="Unincepted"),VLOOKUP(" ULO",_312_Table1,MATCH(LEFT($B1281,1),_312_Table1_ColumnLookup,0),FALSE),
  IF(AND(VALUE(LEFT($A1281,3))=312,LEFT($G1281,5)="Total",$B1281="G "),VLOOKUP('312'!$F$80,_312_Table1,MATCH('312'!$N$16,_312_Table1_ColumnLookup,0),FALSE),
  IF(AND(VALUE(LEFT($A1281,3))=312,LEFT($G1281,5)="Total",$B1281="O "),VLOOKUP('312'!$F$80,_312_Table1,MATCH('312'!$V$16,_312_Table1_ColumnLookup,0),FALSE),
  IF(AND(VALUE(LEFT($A1281,3))=312,LEFT($G1281,5)="Total",$B1281="Q "),VLOOKUP('312'!$F$80,_312_Table1,MATCH('312'!$X$16,_312_Table1_ColumnLookup,0),FALSE),
  IF(AND(VALUE(LEFT($A1281,3))=312,LEFT($G1281,5)="Total"),VLOOKUP('312'!$F$80,_312_Table1,MATCH(LEFT($B1281,1),_312_Table1_ColumnLookup,0),FALSE),
  IF(AND(VALUE(LEFT($A1281,3))=312,LEN($I1281)=4,$B1281="G"),VLOOKUP($I1281,_312_Table1,MATCH('312'!$N$16,_312_Table1_ColumnLookup,0),FALSE),
  IF(AND(VALUE(LEFT($A1281,3))=312,LEN($I1281)=4,$B1281="O"),VLOOKUP($I1281,_312_Table1,MATCH('312'!$V$16,_312_Table1_ColumnLookup,0),FALSE),
  IF(AND(VALUE(LEFT($A1281,3))=312,LEN($I1281)=4,$B1281="Q"),VLOOKUP($I1281,_312_Table1,MATCH('312'!$X$16,_312_Table1_ColumnLookup,0),FALSE),
  IF(AND(VALUE(LEFT($A1281,3))=312,LEN($I1281)=4),VLOOKUP($I1281,_312_Table1,MATCH(LEFT($B1281,1),_312_Table1_ColumnLookup,0),FALSE)
+N("312"),
  IF(VALUE(LEFT($A1281,3))=313,VLOOKUP(VALUE(MID($B1281,2,1)),_313_Table1,MATCH(MID($B1281,1,1),_313_Table1_ColumnLookup,0),FALSE)
+N("313"),
  IF(AND(VALUE(LEFT($A1281,3))=314,LEN($B1281)=3),VLOOKUP(VALUE(MID($B1281,2,2)),_314_Table1,MATCH(MID($B1281,1,1),_314_Table1_ColumnLookup,0),FALSE),
  IF(VALUE(LEFT($A1281,3))=314,VLOOKUP(VALUE(MID($B1281,2,1)),_314_Table1,MATCH(MID($B1281,1,1),_314_Table1_ColumnLookup,0),FALSE)
+N("314"),
""))))))))))))))))))))))))</f>
        <v>#N/A</v>
      </c>
      <c r="E1281" s="238" t="e">
        <f>IF(AND(VALUE(LEFT($A1281,3))=309,LEN($B1281)=3),VLOOKUP(VALUE(MID($B1281,2,2)),_309_Table2,MATCH(MID($B1281,1,1),_309_Table2_ColumnLookup,0),FALSE),
  IF($C1281="309 LCR SummaryA",OneYearSCR,IF($C1281="309 LCR SummaryB",UltimateSCR,IF(VALUE(LEFT($A1281,3))=309,VLOOKUP(VALUE(MID($B1281,2,1)),_309_Table2,MATCH(MID($B1281,1,1),_309_Table2_ColumnLookup,0),FALSE)
+N("309"),
  IF(VALUE(LEFT($A1281,3))=310,VLOOKUP(VALUE(MID($B1281,2,1)),_310_Table2,MATCH(MID($B1281,1,1),_310_Table2_ColumnLookup,0),FALSE)
+N("310"),
  IF(AND(VALUE(LEFT($A1281,3))=311,LEN($I1281)=4),VLOOKUP($I1281,_311_Table2,MATCH($B1281,_311_Table2_ColumnLookup,0),FALSE),
  IF(AND(VALUE(LEFT($A1281,3))=311,OR($B1281="I2",$B1281="J2",$B1281="K2",$B1281="L2")),VLOOKUP('311'!$G$58,_311_Table2,MATCH(MID($B1281,1,1),_311_Table2_ColumnLookup,0),FALSE),
  IF(AND(VALUE(LEFT($A1281,3))=311,RIGHT($B1281,5)="Total"),VLOOKUP('311'!$G$59,_311_Table2,MATCH(MID($B1281,1,1),_311_Table2_ColumnLookup,0),FALSE),
  IF(VALUE(LEFT($A1281,3))=311,VLOOKUP(VALUE(MID($B1281,2,1)),_311_Table2,MATCH(MID($B1281,1,1),_311_Table2_ColumnLookup,0),FALSE)
+N("311"),
  IF(AND(VALUE(LEFT($A1281,3))=312,LEFT($G1281,10)="Unincepted",$B1281="G "),VLOOKUP(" ULO",_312_Table2,MATCH('312'!$N$16,_312_Table2_ColumnLookup,0),FALSE),
  IF(AND(VALUE(LEFT($A1281,3))=312,LEFT($G1281,10)="Unincepted",$B1281="O "),VLOOKUP(" ULO",_312_Table2,MATCH('312'!$V$16,_312_Table2_ColumnLookup,0),FALSE),
  IF(AND(VALUE(LEFT($A1281,3))=312,LEFT($G1281,10)="Unincepted",$B1281="Q "),VLOOKUP(" ULO",_312_Table2,MATCH('312'!$X$16,_312_Table2_ColumnLookup,0),FALSE),
  IF(AND(VALUE(LEFT($A1281,3))=312,LEFT($G1281,10)="Unincepted"),VLOOKUP(" ULO",_312_Table2,MATCH(LEFT($B1281,1),_312_Table2_ColumnLookup,0),FALSE),
  IF(AND(VALUE(LEFT($A1281,3))=312,LEFT($G1281,5)="Total",$B1281="G "),VLOOKUP('312'!$F$80,_312_Table2,MATCH('312'!$N$16,_312_Table2_ColumnLookup,0),FALSE),
  IF(AND(VALUE(LEFT($A1281,3))=312,LEFT($G1281,5)="Total",$B1281="O "),VLOOKUP('312'!$F$80,_312_Table2,MATCH('312'!$V$16,_312_Table2_ColumnLookup,0),FALSE),
  IF(AND(VALUE(LEFT($A1281,3))=312,LEFT($G1281,5)="Total",$B1281="Q "),VLOOKUP('312'!$F$80,_312_Table2,MATCH('312'!$X$16,_312_Table2_ColumnLookup,0),FALSE),
  IF(AND(VALUE(LEFT($A1281,3))=312,LEFT($G1281,5)="Total"),VLOOKUP('312'!$F$80,_312_Table2,MATCH(LEFT($B1281,1),_312_Table2_ColumnLookup,0),FALSE),
  IF(AND(VALUE(LEFT($A1281,3))=312,LEN($I1281)=4,$B1281="G"),VLOOKUP($I1281,_312_Table2,MATCH('312'!$N$16,_312_Table2_ColumnLookup,0),FALSE),
  IF(AND(VALUE(LEFT($A1281,3))=312,LEN($I1281)=4,$B1281="O"),VLOOKUP($I1281,_312_Table2,MATCH('312'!$V$16,_312_Table2_ColumnLookup,0),FALSE),
  IF(AND(VALUE(LEFT($A1281,3))=312,LEN($I1281)=4,$B1281="Q"),VLOOKUP($I1281,_312_Table2,MATCH('312'!$X$16,_312_Table2_ColumnLookup,0),FALSE),
  IF(AND(VALUE(LEFT($A1281,3))=312,LEN($I1281)=4),VLOOKUP($I1281,_312_Table2,MATCH(LEFT($B1281,1),_312_Table2_ColumnLookup,0),FALSE)
+N("312"),
  IF(VALUE(LEFT($A1281,3))=313,VLOOKUP(VALUE(MID($B1281,2,1)),_313_Table2,MATCH(MID($B1281,1,1),_313_Table2_ColumnLookup,0),FALSE)
+N("313"),
  IF(AND(VALUE(LEFT($A1281,3))=314,LEN($B1281)=3),VLOOKUP(VALUE(MID($B1281,2,2)),_314_Table2,MATCH(MID($B1281,1,1),_314_Table2_ColumnLookup,0),FALSE),
  IF(VALUE(LEFT($A1281,3))=314,VLOOKUP(VALUE(MID($B1281,2,1)),_314_Table2,MATCH(MID($B1281,1,1),_314_Table2_ColumnLookup,0),FALSE)
+N("314"),
""))))))))))))))))))))))))</f>
        <v>#N/A</v>
      </c>
      <c r="F1281" s="238" t="e">
        <f>IF(AND(VALUE(LEFT($A1281,3))=309,LEN($B1281)=3),VLOOKUP(VALUE(MID($B1281,2,2)),_309_Table3,MATCH(MID($B1281,1,1),_309_Table3_ColumnLookup,0),FALSE),
  IF($C1281="309 LCR SummaryA",OneYearSCR,IF($C1281="309 LCR SummaryB",UltimateSCR,IF(VALUE(LEFT($A1281,3))=309,VLOOKUP(VALUE(MID($B1281,2,1)),_309_Table3,MATCH(MID($B1281,1,1),_309_Table3_ColumnLookup,0),FALSE)
+N("309"),
  IF(VALUE(LEFT($A1281,3))=310,VLOOKUP(VALUE(MID($B1281,2,1)),_310_Table3,MATCH(MID($B1281,1,1),_310_Table3_ColumnLookup,0),FALSE)
+N("310"),
  IF(AND(VALUE(LEFT($A1281,3))=311,LEN($I1281)=4),VLOOKUP($I1281,_311_Table3,MATCH($B1281,_311_Table3_ColumnLookup,0),FALSE),
  IF(AND(VALUE(LEFT($A1281,3))=311,OR($B1281="I2",$B1281="J2",$B1281="K2",$B1281="L2")),VLOOKUP('311'!$G$58,_311_Table3,MATCH(MID($B1281,1,1),_311_Table3_ColumnLookup,0),FALSE),
  IF(AND(VALUE(LEFT($A1281,3))=311,RIGHT($B1281,5)="Total"),VLOOKUP('311'!$G$59,_311_Table3,MATCH(MID($B1281,1,1),_311_Table3_ColumnLookup,0),FALSE),
  IF(VALUE(LEFT($A1281,3))=311,VLOOKUP(VALUE(MID($B1281,2,1)),_311_Table3,MATCH(MID($B1281,1,1),_311_Table3_ColumnLookup,0),FALSE)
+N("311"),
  IF(AND(VALUE(LEFT($A1281,3))=312,LEFT($G1281,10)="Unincepted",$B1281="G "),VLOOKUP(" ULO",_312_Table3,MATCH('312'!$N$16,_312_Table3_ColumnLookup,0),FALSE),
  IF(AND(VALUE(LEFT($A1281,3))=312,LEFT($G1281,10)="Unincepted",$B1281="O "),VLOOKUP(" ULO",_312_Table3,MATCH('312'!$V$16,_312_Table3_ColumnLookup,0),FALSE),
  IF(AND(VALUE(LEFT($A1281,3))=312,LEFT($G1281,10)="Unincepted",$B1281="Q "),VLOOKUP(" ULO",_312_Table3,MATCH('312'!$X$16,_312_Table3_ColumnLookup,0),FALSE),
  IF(AND(VALUE(LEFT($A1281,3))=312,LEFT($G1281,10)="Unincepted"),VLOOKUP(" ULO",_312_Table3,MATCH(LEFT($B1281,1),_312_Table3_ColumnLookup,0),FALSE),
  IF(AND(VALUE(LEFT($A1281,3))=312,LEFT($G1281,5)="Total",$B1281="G "),VLOOKUP('312'!$F$80,_312_Table3,MATCH('312'!$N$16,_312_Table3_ColumnLookup,0),FALSE),
  IF(AND(VALUE(LEFT($A1281,3))=312,LEFT($G1281,5)="Total",$B1281="O "),VLOOKUP('312'!$F$80,_312_Table3,MATCH('312'!$V$16,_312_Table3_ColumnLookup,0),FALSE),
  IF(AND(VALUE(LEFT($A1281,3))=312,LEFT($G1281,5)="Total",$B1281="Q "),VLOOKUP('312'!$F$80,_312_Table3,MATCH('312'!$X$16,_312_Table3_ColumnLookup,0),FALSE),
  IF(AND(VALUE(LEFT($A1281,3))=312,LEFT($G1281,5)="Total"),VLOOKUP('312'!$F$80,_312_Table3,MATCH(LEFT($B1281,1),_312_Table3_ColumnLookup,0),FALSE),
  IF(AND(VALUE(LEFT($A1281,3))=312,LEN($I1281)=4,$B1281="G"),VLOOKUP($I1281,_312_Table3,MATCH('312'!$N$16,_312_Table3_ColumnLookup,0),FALSE),
  IF(AND(VALUE(LEFT($A1281,3))=312,LEN($I1281)=4,$B1281="O"),VLOOKUP($I1281,_312_Table3,MATCH('312'!$V$16,_312_Table3_ColumnLookup,0),FALSE),
  IF(AND(VALUE(LEFT($A1281,3))=312,LEN($I1281)=4,$B1281="Q"),VLOOKUP($I1281,_312_Table3,MATCH('312'!$X$16,_312_Table3_ColumnLookup,0),FALSE),
  IF(AND(VALUE(LEFT($A1281,3))=312,LEN($I1281)=4),VLOOKUP($I1281,_312_Table3,MATCH(LEFT($B1281,1),_312_Table3_ColumnLookup,0),FALSE)
+N("312"),
  IF(VALUE(LEFT($A1281,3))=313,VLOOKUP(VALUE(MID($B1281,2,1)),_313_Table3,MATCH(MID($B1281,1,1),_313_Table3_ColumnLookup,0),FALSE)
+N("313"),
  IF(AND(VALUE(LEFT($A1281,3))=314,LEN($B1281)=3),VLOOKUP(VALUE(MID($B1281,2,2)),_314_Table3,MATCH(MID($B1281,1,1),_314_Table3_ColumnLookup,0),FALSE),
  IF(VALUE(LEFT($A1281,3))=314,VLOOKUP(VALUE(MID($B1281,2,1)),_314_Table3,MATCH(MID($B1281,1,1),_314_Table3_ColumnLookup,0),FALSE)
+N("314"),
""))))))))))))))))))))))))</f>
        <v>#N/A</v>
      </c>
      <c r="H1281" s="321" t="str">
        <f>IFERROR(
IF(ISERROR($D1281)=FALSE,$D1281,IF(ISERROR($E1281)=FALSE,$E1281,IF(ISERROR($F1281)=FALSE,$F1281
+N("012 checkboxes"),
IF(
IF(OR(LEFT($A1281,9)="Syndicate",LEFT($A1281,12)="NewSyndicate"),VLOOKUP($A1281,'012'!$J:$ZW,MATCH("Link to button",'012'!$J$1:$ZW$1,0),0)
+N("309 checkbox"),
IF($C1281="309 LCR Summary0",VLOOKUP("Notes990",'309'!$P:$ZZ,MATCH("Link to button",'309'!$P$1:$ZZ$1,0),0)
+N("313 checkboxes"),
IF($C1281="313 Financial Information0LcmVsScr",IF($C1281="309 LCR Summary0",VLOOKUP("LcmVsScr",'309'!$N:$ZZ,MATCH("Link to button",'309'!$N$1:$ZZ$1,0),0),
IF($C1281="313 Financial Information0LcrDocAttached",IF($C1281="309 LCR Summary0",VLOOKUP("LcrDocAttached",'309'!$N:$ZZ,MATCH("Link to button",'309'!$N$1:$ZZ$1,0),
0)))))))=1,TRUE,FALSE)
))),"")</f>
        <v/>
      </c>
    </row>
    <row r="1282" spans="1:8">
      <c r="A1282" s="237" t="e">
        <f>VLOOKUP($G1282,CSVLookups!$B:$R,MATCH(A$1,CSVLookups!$B$1:$R$1,0),FALSE)</f>
        <v>#N/A</v>
      </c>
      <c r="B1282" s="237" t="e">
        <f>VLOOKUP($G1282,CSVLookups!$B:$R,MATCH(B$1,CSVLookups!$B$1:$R$1,0),FALSE)</f>
        <v>#N/A</v>
      </c>
      <c r="C1282" s="238" t="e">
        <f t="shared" si="20"/>
        <v>#N/A</v>
      </c>
      <c r="D1282" s="238" t="e">
        <f>IF(AND(VALUE(LEFT($A1282,3))=309,LEN($B1282)=3),VLOOKUP(VALUE(MID($B1282,2,2)),_309_Table1,MATCH(MID($B1282,1,1),_309_Table1_ColumnLookup,0),FALSE),
  IF($C1282="309 LCR SummaryA",OneYearSCR,IF($C1282="309 LCR SummaryB",UltimateSCR,IF(VALUE(LEFT($A1282,3))=309,VLOOKUP(VALUE(MID($B1282,2,1)),_309_Table1,MATCH(MID($B1282,1,1),_309_Table1_ColumnLookup,0),FALSE)
+N("309"),
  IF(VALUE(LEFT($A1282,3))=310,VLOOKUP(VALUE(MID($B1282,2,1)),_310_Table1,MATCH(MID($B1282,1,1),_310_Table1_ColumnLookup,0),FALSE)
+N("310"),
  IF(AND(VALUE(LEFT($A1282,3))=311,LEN($I1282)=4),VLOOKUP($I1282,_311_Table1,MATCH($B1282,_311_Table1_ColumnLookup,0),FALSE),
  IF(AND(VALUE(LEFT($A1282,3))=311,OR($B1282="I2",$B1282="J2",$B1282="K2",$B1282="L2")),VLOOKUP('311'!$G$58,_311_Table1,MATCH(MID($B1282,1,1),_311_Table1_ColumnLookup,0),FALSE),
  IF(AND(VALUE(LEFT($A1282,3))=311,RIGHT($B1282,5)="Total"),VLOOKUP('311'!$G$59,_311_Table1,MATCH(MID($B1282,1,1),_311_Table1_ColumnLookup,0),FALSE),
  IF(VALUE(LEFT($A1282,3))=311,VLOOKUP(VALUE(MID($B1282,2,1)),_311_Table1,MATCH(MID($B1282,1,1),_311_Table1_ColumnLookup,0),FALSE)
+N("311"),
  IF(AND(VALUE(LEFT($A1282,3))=312,LEFT($G1282,10)="Unincepted",$B1282="G "),VLOOKUP(" ULO",_312_Table1,MATCH('312'!$N$16,_312_Table1_ColumnLookup,0),FALSE),
  IF(AND(VALUE(LEFT($A1282,3))=312,LEFT($G1282,10)="Unincepted",$B1282="O "),VLOOKUP(" ULO",_312_Table1,MATCH('312'!$V$16,_312_Table1_ColumnLookup,0),FALSE),
  IF(AND(VALUE(LEFT($A1282,3))=312,LEFT($G1282,10)="Unincepted",$B1282="Q "),VLOOKUP(" ULO",_312_Table1,MATCH('312'!$X$16,_312_Table1_ColumnLookup,0),FALSE),
  IF(AND(VALUE(LEFT($A1282,3))=312,LEFT($G1282,10)="Unincepted"),VLOOKUP(" ULO",_312_Table1,MATCH(LEFT($B1282,1),_312_Table1_ColumnLookup,0),FALSE),
  IF(AND(VALUE(LEFT($A1282,3))=312,LEFT($G1282,5)="Total",$B1282="G "),VLOOKUP('312'!$F$80,_312_Table1,MATCH('312'!$N$16,_312_Table1_ColumnLookup,0),FALSE),
  IF(AND(VALUE(LEFT($A1282,3))=312,LEFT($G1282,5)="Total",$B1282="O "),VLOOKUP('312'!$F$80,_312_Table1,MATCH('312'!$V$16,_312_Table1_ColumnLookup,0),FALSE),
  IF(AND(VALUE(LEFT($A1282,3))=312,LEFT($G1282,5)="Total",$B1282="Q "),VLOOKUP('312'!$F$80,_312_Table1,MATCH('312'!$X$16,_312_Table1_ColumnLookup,0),FALSE),
  IF(AND(VALUE(LEFT($A1282,3))=312,LEFT($G1282,5)="Total"),VLOOKUP('312'!$F$80,_312_Table1,MATCH(LEFT($B1282,1),_312_Table1_ColumnLookup,0),FALSE),
  IF(AND(VALUE(LEFT($A1282,3))=312,LEN($I1282)=4,$B1282="G"),VLOOKUP($I1282,_312_Table1,MATCH('312'!$N$16,_312_Table1_ColumnLookup,0),FALSE),
  IF(AND(VALUE(LEFT($A1282,3))=312,LEN($I1282)=4,$B1282="O"),VLOOKUP($I1282,_312_Table1,MATCH('312'!$V$16,_312_Table1_ColumnLookup,0),FALSE),
  IF(AND(VALUE(LEFT($A1282,3))=312,LEN($I1282)=4,$B1282="Q"),VLOOKUP($I1282,_312_Table1,MATCH('312'!$X$16,_312_Table1_ColumnLookup,0),FALSE),
  IF(AND(VALUE(LEFT($A1282,3))=312,LEN($I1282)=4),VLOOKUP($I1282,_312_Table1,MATCH(LEFT($B1282,1),_312_Table1_ColumnLookup,0),FALSE)
+N("312"),
  IF(VALUE(LEFT($A1282,3))=313,VLOOKUP(VALUE(MID($B1282,2,1)),_313_Table1,MATCH(MID($B1282,1,1),_313_Table1_ColumnLookup,0),FALSE)
+N("313"),
  IF(AND(VALUE(LEFT($A1282,3))=314,LEN($B1282)=3),VLOOKUP(VALUE(MID($B1282,2,2)),_314_Table1,MATCH(MID($B1282,1,1),_314_Table1_ColumnLookup,0),FALSE),
  IF(VALUE(LEFT($A1282,3))=314,VLOOKUP(VALUE(MID($B1282,2,1)),_314_Table1,MATCH(MID($B1282,1,1),_314_Table1_ColumnLookup,0),FALSE)
+N("314"),
""))))))))))))))))))))))))</f>
        <v>#N/A</v>
      </c>
      <c r="E1282" s="238" t="e">
        <f>IF(AND(VALUE(LEFT($A1282,3))=309,LEN($B1282)=3),VLOOKUP(VALUE(MID($B1282,2,2)),_309_Table2,MATCH(MID($B1282,1,1),_309_Table2_ColumnLookup,0),FALSE),
  IF($C1282="309 LCR SummaryA",OneYearSCR,IF($C1282="309 LCR SummaryB",UltimateSCR,IF(VALUE(LEFT($A1282,3))=309,VLOOKUP(VALUE(MID($B1282,2,1)),_309_Table2,MATCH(MID($B1282,1,1),_309_Table2_ColumnLookup,0),FALSE)
+N("309"),
  IF(VALUE(LEFT($A1282,3))=310,VLOOKUP(VALUE(MID($B1282,2,1)),_310_Table2,MATCH(MID($B1282,1,1),_310_Table2_ColumnLookup,0),FALSE)
+N("310"),
  IF(AND(VALUE(LEFT($A1282,3))=311,LEN($I1282)=4),VLOOKUP($I1282,_311_Table2,MATCH($B1282,_311_Table2_ColumnLookup,0),FALSE),
  IF(AND(VALUE(LEFT($A1282,3))=311,OR($B1282="I2",$B1282="J2",$B1282="K2",$B1282="L2")),VLOOKUP('311'!$G$58,_311_Table2,MATCH(MID($B1282,1,1),_311_Table2_ColumnLookup,0),FALSE),
  IF(AND(VALUE(LEFT($A1282,3))=311,RIGHT($B1282,5)="Total"),VLOOKUP('311'!$G$59,_311_Table2,MATCH(MID($B1282,1,1),_311_Table2_ColumnLookup,0),FALSE),
  IF(VALUE(LEFT($A1282,3))=311,VLOOKUP(VALUE(MID($B1282,2,1)),_311_Table2,MATCH(MID($B1282,1,1),_311_Table2_ColumnLookup,0),FALSE)
+N("311"),
  IF(AND(VALUE(LEFT($A1282,3))=312,LEFT($G1282,10)="Unincepted",$B1282="G "),VLOOKUP(" ULO",_312_Table2,MATCH('312'!$N$16,_312_Table2_ColumnLookup,0),FALSE),
  IF(AND(VALUE(LEFT($A1282,3))=312,LEFT($G1282,10)="Unincepted",$B1282="O "),VLOOKUP(" ULO",_312_Table2,MATCH('312'!$V$16,_312_Table2_ColumnLookup,0),FALSE),
  IF(AND(VALUE(LEFT($A1282,3))=312,LEFT($G1282,10)="Unincepted",$B1282="Q "),VLOOKUP(" ULO",_312_Table2,MATCH('312'!$X$16,_312_Table2_ColumnLookup,0),FALSE),
  IF(AND(VALUE(LEFT($A1282,3))=312,LEFT($G1282,10)="Unincepted"),VLOOKUP(" ULO",_312_Table2,MATCH(LEFT($B1282,1),_312_Table2_ColumnLookup,0),FALSE),
  IF(AND(VALUE(LEFT($A1282,3))=312,LEFT($G1282,5)="Total",$B1282="G "),VLOOKUP('312'!$F$80,_312_Table2,MATCH('312'!$N$16,_312_Table2_ColumnLookup,0),FALSE),
  IF(AND(VALUE(LEFT($A1282,3))=312,LEFT($G1282,5)="Total",$B1282="O "),VLOOKUP('312'!$F$80,_312_Table2,MATCH('312'!$V$16,_312_Table2_ColumnLookup,0),FALSE),
  IF(AND(VALUE(LEFT($A1282,3))=312,LEFT($G1282,5)="Total",$B1282="Q "),VLOOKUP('312'!$F$80,_312_Table2,MATCH('312'!$X$16,_312_Table2_ColumnLookup,0),FALSE),
  IF(AND(VALUE(LEFT($A1282,3))=312,LEFT($G1282,5)="Total"),VLOOKUP('312'!$F$80,_312_Table2,MATCH(LEFT($B1282,1),_312_Table2_ColumnLookup,0),FALSE),
  IF(AND(VALUE(LEFT($A1282,3))=312,LEN($I1282)=4,$B1282="G"),VLOOKUP($I1282,_312_Table2,MATCH('312'!$N$16,_312_Table2_ColumnLookup,0),FALSE),
  IF(AND(VALUE(LEFT($A1282,3))=312,LEN($I1282)=4,$B1282="O"),VLOOKUP($I1282,_312_Table2,MATCH('312'!$V$16,_312_Table2_ColumnLookup,0),FALSE),
  IF(AND(VALUE(LEFT($A1282,3))=312,LEN($I1282)=4,$B1282="Q"),VLOOKUP($I1282,_312_Table2,MATCH('312'!$X$16,_312_Table2_ColumnLookup,0),FALSE),
  IF(AND(VALUE(LEFT($A1282,3))=312,LEN($I1282)=4),VLOOKUP($I1282,_312_Table2,MATCH(LEFT($B1282,1),_312_Table2_ColumnLookup,0),FALSE)
+N("312"),
  IF(VALUE(LEFT($A1282,3))=313,VLOOKUP(VALUE(MID($B1282,2,1)),_313_Table2,MATCH(MID($B1282,1,1),_313_Table2_ColumnLookup,0),FALSE)
+N("313"),
  IF(AND(VALUE(LEFT($A1282,3))=314,LEN($B1282)=3),VLOOKUP(VALUE(MID($B1282,2,2)),_314_Table2,MATCH(MID($B1282,1,1),_314_Table2_ColumnLookup,0),FALSE),
  IF(VALUE(LEFT($A1282,3))=314,VLOOKUP(VALUE(MID($B1282,2,1)),_314_Table2,MATCH(MID($B1282,1,1),_314_Table2_ColumnLookup,0),FALSE)
+N("314"),
""))))))))))))))))))))))))</f>
        <v>#N/A</v>
      </c>
      <c r="F1282" s="238" t="e">
        <f>IF(AND(VALUE(LEFT($A1282,3))=309,LEN($B1282)=3),VLOOKUP(VALUE(MID($B1282,2,2)),_309_Table3,MATCH(MID($B1282,1,1),_309_Table3_ColumnLookup,0),FALSE),
  IF($C1282="309 LCR SummaryA",OneYearSCR,IF($C1282="309 LCR SummaryB",UltimateSCR,IF(VALUE(LEFT($A1282,3))=309,VLOOKUP(VALUE(MID($B1282,2,1)),_309_Table3,MATCH(MID($B1282,1,1),_309_Table3_ColumnLookup,0),FALSE)
+N("309"),
  IF(VALUE(LEFT($A1282,3))=310,VLOOKUP(VALUE(MID($B1282,2,1)),_310_Table3,MATCH(MID($B1282,1,1),_310_Table3_ColumnLookup,0),FALSE)
+N("310"),
  IF(AND(VALUE(LEFT($A1282,3))=311,LEN($I1282)=4),VLOOKUP($I1282,_311_Table3,MATCH($B1282,_311_Table3_ColumnLookup,0),FALSE),
  IF(AND(VALUE(LEFT($A1282,3))=311,OR($B1282="I2",$B1282="J2",$B1282="K2",$B1282="L2")),VLOOKUP('311'!$G$58,_311_Table3,MATCH(MID($B1282,1,1),_311_Table3_ColumnLookup,0),FALSE),
  IF(AND(VALUE(LEFT($A1282,3))=311,RIGHT($B1282,5)="Total"),VLOOKUP('311'!$G$59,_311_Table3,MATCH(MID($B1282,1,1),_311_Table3_ColumnLookup,0),FALSE),
  IF(VALUE(LEFT($A1282,3))=311,VLOOKUP(VALUE(MID($B1282,2,1)),_311_Table3,MATCH(MID($B1282,1,1),_311_Table3_ColumnLookup,0),FALSE)
+N("311"),
  IF(AND(VALUE(LEFT($A1282,3))=312,LEFT($G1282,10)="Unincepted",$B1282="G "),VLOOKUP(" ULO",_312_Table3,MATCH('312'!$N$16,_312_Table3_ColumnLookup,0),FALSE),
  IF(AND(VALUE(LEFT($A1282,3))=312,LEFT($G1282,10)="Unincepted",$B1282="O "),VLOOKUP(" ULO",_312_Table3,MATCH('312'!$V$16,_312_Table3_ColumnLookup,0),FALSE),
  IF(AND(VALUE(LEFT($A1282,3))=312,LEFT($G1282,10)="Unincepted",$B1282="Q "),VLOOKUP(" ULO",_312_Table3,MATCH('312'!$X$16,_312_Table3_ColumnLookup,0),FALSE),
  IF(AND(VALUE(LEFT($A1282,3))=312,LEFT($G1282,10)="Unincepted"),VLOOKUP(" ULO",_312_Table3,MATCH(LEFT($B1282,1),_312_Table3_ColumnLookup,0),FALSE),
  IF(AND(VALUE(LEFT($A1282,3))=312,LEFT($G1282,5)="Total",$B1282="G "),VLOOKUP('312'!$F$80,_312_Table3,MATCH('312'!$N$16,_312_Table3_ColumnLookup,0),FALSE),
  IF(AND(VALUE(LEFT($A1282,3))=312,LEFT($G1282,5)="Total",$B1282="O "),VLOOKUP('312'!$F$80,_312_Table3,MATCH('312'!$V$16,_312_Table3_ColumnLookup,0),FALSE),
  IF(AND(VALUE(LEFT($A1282,3))=312,LEFT($G1282,5)="Total",$B1282="Q "),VLOOKUP('312'!$F$80,_312_Table3,MATCH('312'!$X$16,_312_Table3_ColumnLookup,0),FALSE),
  IF(AND(VALUE(LEFT($A1282,3))=312,LEFT($G1282,5)="Total"),VLOOKUP('312'!$F$80,_312_Table3,MATCH(LEFT($B1282,1),_312_Table3_ColumnLookup,0),FALSE),
  IF(AND(VALUE(LEFT($A1282,3))=312,LEN($I1282)=4,$B1282="G"),VLOOKUP($I1282,_312_Table3,MATCH('312'!$N$16,_312_Table3_ColumnLookup,0),FALSE),
  IF(AND(VALUE(LEFT($A1282,3))=312,LEN($I1282)=4,$B1282="O"),VLOOKUP($I1282,_312_Table3,MATCH('312'!$V$16,_312_Table3_ColumnLookup,0),FALSE),
  IF(AND(VALUE(LEFT($A1282,3))=312,LEN($I1282)=4,$B1282="Q"),VLOOKUP($I1282,_312_Table3,MATCH('312'!$X$16,_312_Table3_ColumnLookup,0),FALSE),
  IF(AND(VALUE(LEFT($A1282,3))=312,LEN($I1282)=4),VLOOKUP($I1282,_312_Table3,MATCH(LEFT($B1282,1),_312_Table3_ColumnLookup,0),FALSE)
+N("312"),
  IF(VALUE(LEFT($A1282,3))=313,VLOOKUP(VALUE(MID($B1282,2,1)),_313_Table3,MATCH(MID($B1282,1,1),_313_Table3_ColumnLookup,0),FALSE)
+N("313"),
  IF(AND(VALUE(LEFT($A1282,3))=314,LEN($B1282)=3),VLOOKUP(VALUE(MID($B1282,2,2)),_314_Table3,MATCH(MID($B1282,1,1),_314_Table3_ColumnLookup,0),FALSE),
  IF(VALUE(LEFT($A1282,3))=314,VLOOKUP(VALUE(MID($B1282,2,1)),_314_Table3,MATCH(MID($B1282,1,1),_314_Table3_ColumnLookup,0),FALSE)
+N("314"),
""))))))))))))))))))))))))</f>
        <v>#N/A</v>
      </c>
      <c r="H1282" s="321" t="str">
        <f>IFERROR(
IF(ISERROR($D1282)=FALSE,$D1282,IF(ISERROR($E1282)=FALSE,$E1282,IF(ISERROR($F1282)=FALSE,$F1282
+N("012 checkboxes"),
IF(
IF(OR(LEFT($A1282,9)="Syndicate",LEFT($A1282,12)="NewSyndicate"),VLOOKUP($A1282,'012'!$J:$ZW,MATCH("Link to button",'012'!$J$1:$ZW$1,0),0)
+N("309 checkbox"),
IF($C1282="309 LCR Summary0",VLOOKUP("Notes990",'309'!$P:$ZZ,MATCH("Link to button",'309'!$P$1:$ZZ$1,0),0)
+N("313 checkboxes"),
IF($C1282="313 Financial Information0LcmVsScr",IF($C1282="309 LCR Summary0",VLOOKUP("LcmVsScr",'309'!$N:$ZZ,MATCH("Link to button",'309'!$N$1:$ZZ$1,0),0),
IF($C1282="313 Financial Information0LcrDocAttached",IF($C1282="309 LCR Summary0",VLOOKUP("LcrDocAttached",'309'!$N:$ZZ,MATCH("Link to button",'309'!$N$1:$ZZ$1,0),
0)))))))=1,TRUE,FALSE)
))),"")</f>
        <v/>
      </c>
    </row>
    <row r="1283" spans="1:8">
      <c r="A1283" s="237" t="e">
        <f>VLOOKUP($G1283,CSVLookups!$B:$R,MATCH(A$1,CSVLookups!$B$1:$R$1,0),FALSE)</f>
        <v>#N/A</v>
      </c>
      <c r="B1283" s="237" t="e">
        <f>VLOOKUP($G1283,CSVLookups!$B:$R,MATCH(B$1,CSVLookups!$B$1:$R$1,0),FALSE)</f>
        <v>#N/A</v>
      </c>
      <c r="C1283" s="238" t="e">
        <f t="shared" si="20"/>
        <v>#N/A</v>
      </c>
      <c r="D1283" s="238" t="e">
        <f>IF(AND(VALUE(LEFT($A1283,3))=309,LEN($B1283)=3),VLOOKUP(VALUE(MID($B1283,2,2)),_309_Table1,MATCH(MID($B1283,1,1),_309_Table1_ColumnLookup,0),FALSE),
  IF($C1283="309 LCR SummaryA",OneYearSCR,IF($C1283="309 LCR SummaryB",UltimateSCR,IF(VALUE(LEFT($A1283,3))=309,VLOOKUP(VALUE(MID($B1283,2,1)),_309_Table1,MATCH(MID($B1283,1,1),_309_Table1_ColumnLookup,0),FALSE)
+N("309"),
  IF(VALUE(LEFT($A1283,3))=310,VLOOKUP(VALUE(MID($B1283,2,1)),_310_Table1,MATCH(MID($B1283,1,1),_310_Table1_ColumnLookup,0),FALSE)
+N("310"),
  IF(AND(VALUE(LEFT($A1283,3))=311,LEN($I1283)=4),VLOOKUP($I1283,_311_Table1,MATCH($B1283,_311_Table1_ColumnLookup,0),FALSE),
  IF(AND(VALUE(LEFT($A1283,3))=311,OR($B1283="I2",$B1283="J2",$B1283="K2",$B1283="L2")),VLOOKUP('311'!$G$58,_311_Table1,MATCH(MID($B1283,1,1),_311_Table1_ColumnLookup,0),FALSE),
  IF(AND(VALUE(LEFT($A1283,3))=311,RIGHT($B1283,5)="Total"),VLOOKUP('311'!$G$59,_311_Table1,MATCH(MID($B1283,1,1),_311_Table1_ColumnLookup,0),FALSE),
  IF(VALUE(LEFT($A1283,3))=311,VLOOKUP(VALUE(MID($B1283,2,1)),_311_Table1,MATCH(MID($B1283,1,1),_311_Table1_ColumnLookup,0),FALSE)
+N("311"),
  IF(AND(VALUE(LEFT($A1283,3))=312,LEFT($G1283,10)="Unincepted",$B1283="G "),VLOOKUP(" ULO",_312_Table1,MATCH('312'!$N$16,_312_Table1_ColumnLookup,0),FALSE),
  IF(AND(VALUE(LEFT($A1283,3))=312,LEFT($G1283,10)="Unincepted",$B1283="O "),VLOOKUP(" ULO",_312_Table1,MATCH('312'!$V$16,_312_Table1_ColumnLookup,0),FALSE),
  IF(AND(VALUE(LEFT($A1283,3))=312,LEFT($G1283,10)="Unincepted",$B1283="Q "),VLOOKUP(" ULO",_312_Table1,MATCH('312'!$X$16,_312_Table1_ColumnLookup,0),FALSE),
  IF(AND(VALUE(LEFT($A1283,3))=312,LEFT($G1283,10)="Unincepted"),VLOOKUP(" ULO",_312_Table1,MATCH(LEFT($B1283,1),_312_Table1_ColumnLookup,0),FALSE),
  IF(AND(VALUE(LEFT($A1283,3))=312,LEFT($G1283,5)="Total",$B1283="G "),VLOOKUP('312'!$F$80,_312_Table1,MATCH('312'!$N$16,_312_Table1_ColumnLookup,0),FALSE),
  IF(AND(VALUE(LEFT($A1283,3))=312,LEFT($G1283,5)="Total",$B1283="O "),VLOOKUP('312'!$F$80,_312_Table1,MATCH('312'!$V$16,_312_Table1_ColumnLookup,0),FALSE),
  IF(AND(VALUE(LEFT($A1283,3))=312,LEFT($G1283,5)="Total",$B1283="Q "),VLOOKUP('312'!$F$80,_312_Table1,MATCH('312'!$X$16,_312_Table1_ColumnLookup,0),FALSE),
  IF(AND(VALUE(LEFT($A1283,3))=312,LEFT($G1283,5)="Total"),VLOOKUP('312'!$F$80,_312_Table1,MATCH(LEFT($B1283,1),_312_Table1_ColumnLookup,0),FALSE),
  IF(AND(VALUE(LEFT($A1283,3))=312,LEN($I1283)=4,$B1283="G"),VLOOKUP($I1283,_312_Table1,MATCH('312'!$N$16,_312_Table1_ColumnLookup,0),FALSE),
  IF(AND(VALUE(LEFT($A1283,3))=312,LEN($I1283)=4,$B1283="O"),VLOOKUP($I1283,_312_Table1,MATCH('312'!$V$16,_312_Table1_ColumnLookup,0),FALSE),
  IF(AND(VALUE(LEFT($A1283,3))=312,LEN($I1283)=4,$B1283="Q"),VLOOKUP($I1283,_312_Table1,MATCH('312'!$X$16,_312_Table1_ColumnLookup,0),FALSE),
  IF(AND(VALUE(LEFT($A1283,3))=312,LEN($I1283)=4),VLOOKUP($I1283,_312_Table1,MATCH(LEFT($B1283,1),_312_Table1_ColumnLookup,0),FALSE)
+N("312"),
  IF(VALUE(LEFT($A1283,3))=313,VLOOKUP(VALUE(MID($B1283,2,1)),_313_Table1,MATCH(MID($B1283,1,1),_313_Table1_ColumnLookup,0),FALSE)
+N("313"),
  IF(AND(VALUE(LEFT($A1283,3))=314,LEN($B1283)=3),VLOOKUP(VALUE(MID($B1283,2,2)),_314_Table1,MATCH(MID($B1283,1,1),_314_Table1_ColumnLookup,0),FALSE),
  IF(VALUE(LEFT($A1283,3))=314,VLOOKUP(VALUE(MID($B1283,2,1)),_314_Table1,MATCH(MID($B1283,1,1),_314_Table1_ColumnLookup,0),FALSE)
+N("314"),
""))))))))))))))))))))))))</f>
        <v>#N/A</v>
      </c>
      <c r="E1283" s="238" t="e">
        <f>IF(AND(VALUE(LEFT($A1283,3))=309,LEN($B1283)=3),VLOOKUP(VALUE(MID($B1283,2,2)),_309_Table2,MATCH(MID($B1283,1,1),_309_Table2_ColumnLookup,0),FALSE),
  IF($C1283="309 LCR SummaryA",OneYearSCR,IF($C1283="309 LCR SummaryB",UltimateSCR,IF(VALUE(LEFT($A1283,3))=309,VLOOKUP(VALUE(MID($B1283,2,1)),_309_Table2,MATCH(MID($B1283,1,1),_309_Table2_ColumnLookup,0),FALSE)
+N("309"),
  IF(VALUE(LEFT($A1283,3))=310,VLOOKUP(VALUE(MID($B1283,2,1)),_310_Table2,MATCH(MID($B1283,1,1),_310_Table2_ColumnLookup,0),FALSE)
+N("310"),
  IF(AND(VALUE(LEFT($A1283,3))=311,LEN($I1283)=4),VLOOKUP($I1283,_311_Table2,MATCH($B1283,_311_Table2_ColumnLookup,0),FALSE),
  IF(AND(VALUE(LEFT($A1283,3))=311,OR($B1283="I2",$B1283="J2",$B1283="K2",$B1283="L2")),VLOOKUP('311'!$G$58,_311_Table2,MATCH(MID($B1283,1,1),_311_Table2_ColumnLookup,0),FALSE),
  IF(AND(VALUE(LEFT($A1283,3))=311,RIGHT($B1283,5)="Total"),VLOOKUP('311'!$G$59,_311_Table2,MATCH(MID($B1283,1,1),_311_Table2_ColumnLookup,0),FALSE),
  IF(VALUE(LEFT($A1283,3))=311,VLOOKUP(VALUE(MID($B1283,2,1)),_311_Table2,MATCH(MID($B1283,1,1),_311_Table2_ColumnLookup,0),FALSE)
+N("311"),
  IF(AND(VALUE(LEFT($A1283,3))=312,LEFT($G1283,10)="Unincepted",$B1283="G "),VLOOKUP(" ULO",_312_Table2,MATCH('312'!$N$16,_312_Table2_ColumnLookup,0),FALSE),
  IF(AND(VALUE(LEFT($A1283,3))=312,LEFT($G1283,10)="Unincepted",$B1283="O "),VLOOKUP(" ULO",_312_Table2,MATCH('312'!$V$16,_312_Table2_ColumnLookup,0),FALSE),
  IF(AND(VALUE(LEFT($A1283,3))=312,LEFT($G1283,10)="Unincepted",$B1283="Q "),VLOOKUP(" ULO",_312_Table2,MATCH('312'!$X$16,_312_Table2_ColumnLookup,0),FALSE),
  IF(AND(VALUE(LEFT($A1283,3))=312,LEFT($G1283,10)="Unincepted"),VLOOKUP(" ULO",_312_Table2,MATCH(LEFT($B1283,1),_312_Table2_ColumnLookup,0),FALSE),
  IF(AND(VALUE(LEFT($A1283,3))=312,LEFT($G1283,5)="Total",$B1283="G "),VLOOKUP('312'!$F$80,_312_Table2,MATCH('312'!$N$16,_312_Table2_ColumnLookup,0),FALSE),
  IF(AND(VALUE(LEFT($A1283,3))=312,LEFT($G1283,5)="Total",$B1283="O "),VLOOKUP('312'!$F$80,_312_Table2,MATCH('312'!$V$16,_312_Table2_ColumnLookup,0),FALSE),
  IF(AND(VALUE(LEFT($A1283,3))=312,LEFT($G1283,5)="Total",$B1283="Q "),VLOOKUP('312'!$F$80,_312_Table2,MATCH('312'!$X$16,_312_Table2_ColumnLookup,0),FALSE),
  IF(AND(VALUE(LEFT($A1283,3))=312,LEFT($G1283,5)="Total"),VLOOKUP('312'!$F$80,_312_Table2,MATCH(LEFT($B1283,1),_312_Table2_ColumnLookup,0),FALSE),
  IF(AND(VALUE(LEFT($A1283,3))=312,LEN($I1283)=4,$B1283="G"),VLOOKUP($I1283,_312_Table2,MATCH('312'!$N$16,_312_Table2_ColumnLookup,0),FALSE),
  IF(AND(VALUE(LEFT($A1283,3))=312,LEN($I1283)=4,$B1283="O"),VLOOKUP($I1283,_312_Table2,MATCH('312'!$V$16,_312_Table2_ColumnLookup,0),FALSE),
  IF(AND(VALUE(LEFT($A1283,3))=312,LEN($I1283)=4,$B1283="Q"),VLOOKUP($I1283,_312_Table2,MATCH('312'!$X$16,_312_Table2_ColumnLookup,0),FALSE),
  IF(AND(VALUE(LEFT($A1283,3))=312,LEN($I1283)=4),VLOOKUP($I1283,_312_Table2,MATCH(LEFT($B1283,1),_312_Table2_ColumnLookup,0),FALSE)
+N("312"),
  IF(VALUE(LEFT($A1283,3))=313,VLOOKUP(VALUE(MID($B1283,2,1)),_313_Table2,MATCH(MID($B1283,1,1),_313_Table2_ColumnLookup,0),FALSE)
+N("313"),
  IF(AND(VALUE(LEFT($A1283,3))=314,LEN($B1283)=3),VLOOKUP(VALUE(MID($B1283,2,2)),_314_Table2,MATCH(MID($B1283,1,1),_314_Table2_ColumnLookup,0),FALSE),
  IF(VALUE(LEFT($A1283,3))=314,VLOOKUP(VALUE(MID($B1283,2,1)),_314_Table2,MATCH(MID($B1283,1,1),_314_Table2_ColumnLookup,0),FALSE)
+N("314"),
""))))))))))))))))))))))))</f>
        <v>#N/A</v>
      </c>
      <c r="F1283" s="238" t="e">
        <f>IF(AND(VALUE(LEFT($A1283,3))=309,LEN($B1283)=3),VLOOKUP(VALUE(MID($B1283,2,2)),_309_Table3,MATCH(MID($B1283,1,1),_309_Table3_ColumnLookup,0),FALSE),
  IF($C1283="309 LCR SummaryA",OneYearSCR,IF($C1283="309 LCR SummaryB",UltimateSCR,IF(VALUE(LEFT($A1283,3))=309,VLOOKUP(VALUE(MID($B1283,2,1)),_309_Table3,MATCH(MID($B1283,1,1),_309_Table3_ColumnLookup,0),FALSE)
+N("309"),
  IF(VALUE(LEFT($A1283,3))=310,VLOOKUP(VALUE(MID($B1283,2,1)),_310_Table3,MATCH(MID($B1283,1,1),_310_Table3_ColumnLookup,0),FALSE)
+N("310"),
  IF(AND(VALUE(LEFT($A1283,3))=311,LEN($I1283)=4),VLOOKUP($I1283,_311_Table3,MATCH($B1283,_311_Table3_ColumnLookup,0),FALSE),
  IF(AND(VALUE(LEFT($A1283,3))=311,OR($B1283="I2",$B1283="J2",$B1283="K2",$B1283="L2")),VLOOKUP('311'!$G$58,_311_Table3,MATCH(MID($B1283,1,1),_311_Table3_ColumnLookup,0),FALSE),
  IF(AND(VALUE(LEFT($A1283,3))=311,RIGHT($B1283,5)="Total"),VLOOKUP('311'!$G$59,_311_Table3,MATCH(MID($B1283,1,1),_311_Table3_ColumnLookup,0),FALSE),
  IF(VALUE(LEFT($A1283,3))=311,VLOOKUP(VALUE(MID($B1283,2,1)),_311_Table3,MATCH(MID($B1283,1,1),_311_Table3_ColumnLookup,0),FALSE)
+N("311"),
  IF(AND(VALUE(LEFT($A1283,3))=312,LEFT($G1283,10)="Unincepted",$B1283="G "),VLOOKUP(" ULO",_312_Table3,MATCH('312'!$N$16,_312_Table3_ColumnLookup,0),FALSE),
  IF(AND(VALUE(LEFT($A1283,3))=312,LEFT($G1283,10)="Unincepted",$B1283="O "),VLOOKUP(" ULO",_312_Table3,MATCH('312'!$V$16,_312_Table3_ColumnLookup,0),FALSE),
  IF(AND(VALUE(LEFT($A1283,3))=312,LEFT($G1283,10)="Unincepted",$B1283="Q "),VLOOKUP(" ULO",_312_Table3,MATCH('312'!$X$16,_312_Table3_ColumnLookup,0),FALSE),
  IF(AND(VALUE(LEFT($A1283,3))=312,LEFT($G1283,10)="Unincepted"),VLOOKUP(" ULO",_312_Table3,MATCH(LEFT($B1283,1),_312_Table3_ColumnLookup,0),FALSE),
  IF(AND(VALUE(LEFT($A1283,3))=312,LEFT($G1283,5)="Total",$B1283="G "),VLOOKUP('312'!$F$80,_312_Table3,MATCH('312'!$N$16,_312_Table3_ColumnLookup,0),FALSE),
  IF(AND(VALUE(LEFT($A1283,3))=312,LEFT($G1283,5)="Total",$B1283="O "),VLOOKUP('312'!$F$80,_312_Table3,MATCH('312'!$V$16,_312_Table3_ColumnLookup,0),FALSE),
  IF(AND(VALUE(LEFT($A1283,3))=312,LEFT($G1283,5)="Total",$B1283="Q "),VLOOKUP('312'!$F$80,_312_Table3,MATCH('312'!$X$16,_312_Table3_ColumnLookup,0),FALSE),
  IF(AND(VALUE(LEFT($A1283,3))=312,LEFT($G1283,5)="Total"),VLOOKUP('312'!$F$80,_312_Table3,MATCH(LEFT($B1283,1),_312_Table3_ColumnLookup,0),FALSE),
  IF(AND(VALUE(LEFT($A1283,3))=312,LEN($I1283)=4,$B1283="G"),VLOOKUP($I1283,_312_Table3,MATCH('312'!$N$16,_312_Table3_ColumnLookup,0),FALSE),
  IF(AND(VALUE(LEFT($A1283,3))=312,LEN($I1283)=4,$B1283="O"),VLOOKUP($I1283,_312_Table3,MATCH('312'!$V$16,_312_Table3_ColumnLookup,0),FALSE),
  IF(AND(VALUE(LEFT($A1283,3))=312,LEN($I1283)=4,$B1283="Q"),VLOOKUP($I1283,_312_Table3,MATCH('312'!$X$16,_312_Table3_ColumnLookup,0),FALSE),
  IF(AND(VALUE(LEFT($A1283,3))=312,LEN($I1283)=4),VLOOKUP($I1283,_312_Table3,MATCH(LEFT($B1283,1),_312_Table3_ColumnLookup,0),FALSE)
+N("312"),
  IF(VALUE(LEFT($A1283,3))=313,VLOOKUP(VALUE(MID($B1283,2,1)),_313_Table3,MATCH(MID($B1283,1,1),_313_Table3_ColumnLookup,0),FALSE)
+N("313"),
  IF(AND(VALUE(LEFT($A1283,3))=314,LEN($B1283)=3),VLOOKUP(VALUE(MID($B1283,2,2)),_314_Table3,MATCH(MID($B1283,1,1),_314_Table3_ColumnLookup,0),FALSE),
  IF(VALUE(LEFT($A1283,3))=314,VLOOKUP(VALUE(MID($B1283,2,1)),_314_Table3,MATCH(MID($B1283,1,1),_314_Table3_ColumnLookup,0),FALSE)
+N("314"),
""))))))))))))))))))))))))</f>
        <v>#N/A</v>
      </c>
      <c r="H1283" s="321" t="str">
        <f>IFERROR(
IF(ISERROR($D1283)=FALSE,$D1283,IF(ISERROR($E1283)=FALSE,$E1283,IF(ISERROR($F1283)=FALSE,$F1283
+N("012 checkboxes"),
IF(
IF(OR(LEFT($A1283,9)="Syndicate",LEFT($A1283,12)="NewSyndicate"),VLOOKUP($A1283,'012'!$J:$ZW,MATCH("Link to button",'012'!$J$1:$ZW$1,0),0)
+N("309 checkbox"),
IF($C1283="309 LCR Summary0",VLOOKUP("Notes990",'309'!$P:$ZZ,MATCH("Link to button",'309'!$P$1:$ZZ$1,0),0)
+N("313 checkboxes"),
IF($C1283="313 Financial Information0LcmVsScr",IF($C1283="309 LCR Summary0",VLOOKUP("LcmVsScr",'309'!$N:$ZZ,MATCH("Link to button",'309'!$N$1:$ZZ$1,0),0),
IF($C1283="313 Financial Information0LcrDocAttached",IF($C1283="309 LCR Summary0",VLOOKUP("LcrDocAttached",'309'!$N:$ZZ,MATCH("Link to button",'309'!$N$1:$ZZ$1,0),
0)))))))=1,TRUE,FALSE)
))),"")</f>
        <v/>
      </c>
    </row>
    <row r="1284" spans="1:8">
      <c r="A1284" s="237" t="e">
        <f>VLOOKUP($G1284,CSVLookups!$B:$R,MATCH(A$1,CSVLookups!$B$1:$R$1,0),FALSE)</f>
        <v>#N/A</v>
      </c>
      <c r="B1284" s="237" t="e">
        <f>VLOOKUP($G1284,CSVLookups!$B:$R,MATCH(B$1,CSVLookups!$B$1:$R$1,0),FALSE)</f>
        <v>#N/A</v>
      </c>
      <c r="C1284" s="238" t="e">
        <f t="shared" si="20"/>
        <v>#N/A</v>
      </c>
      <c r="D1284" s="238" t="e">
        <f>IF(AND(VALUE(LEFT($A1284,3))=309,LEN($B1284)=3),VLOOKUP(VALUE(MID($B1284,2,2)),_309_Table1,MATCH(MID($B1284,1,1),_309_Table1_ColumnLookup,0),FALSE),
  IF($C1284="309 LCR SummaryA",OneYearSCR,IF($C1284="309 LCR SummaryB",UltimateSCR,IF(VALUE(LEFT($A1284,3))=309,VLOOKUP(VALUE(MID($B1284,2,1)),_309_Table1,MATCH(MID($B1284,1,1),_309_Table1_ColumnLookup,0),FALSE)
+N("309"),
  IF(VALUE(LEFT($A1284,3))=310,VLOOKUP(VALUE(MID($B1284,2,1)),_310_Table1,MATCH(MID($B1284,1,1),_310_Table1_ColumnLookup,0),FALSE)
+N("310"),
  IF(AND(VALUE(LEFT($A1284,3))=311,LEN($I1284)=4),VLOOKUP($I1284,_311_Table1,MATCH($B1284,_311_Table1_ColumnLookup,0),FALSE),
  IF(AND(VALUE(LEFT($A1284,3))=311,OR($B1284="I2",$B1284="J2",$B1284="K2",$B1284="L2")),VLOOKUP('311'!$G$58,_311_Table1,MATCH(MID($B1284,1,1),_311_Table1_ColumnLookup,0),FALSE),
  IF(AND(VALUE(LEFT($A1284,3))=311,RIGHT($B1284,5)="Total"),VLOOKUP('311'!$G$59,_311_Table1,MATCH(MID($B1284,1,1),_311_Table1_ColumnLookup,0),FALSE),
  IF(VALUE(LEFT($A1284,3))=311,VLOOKUP(VALUE(MID($B1284,2,1)),_311_Table1,MATCH(MID($B1284,1,1),_311_Table1_ColumnLookup,0),FALSE)
+N("311"),
  IF(AND(VALUE(LEFT($A1284,3))=312,LEFT($G1284,10)="Unincepted",$B1284="G "),VLOOKUP(" ULO",_312_Table1,MATCH('312'!$N$16,_312_Table1_ColumnLookup,0),FALSE),
  IF(AND(VALUE(LEFT($A1284,3))=312,LEFT($G1284,10)="Unincepted",$B1284="O "),VLOOKUP(" ULO",_312_Table1,MATCH('312'!$V$16,_312_Table1_ColumnLookup,0),FALSE),
  IF(AND(VALUE(LEFT($A1284,3))=312,LEFT($G1284,10)="Unincepted",$B1284="Q "),VLOOKUP(" ULO",_312_Table1,MATCH('312'!$X$16,_312_Table1_ColumnLookup,0),FALSE),
  IF(AND(VALUE(LEFT($A1284,3))=312,LEFT($G1284,10)="Unincepted"),VLOOKUP(" ULO",_312_Table1,MATCH(LEFT($B1284,1),_312_Table1_ColumnLookup,0),FALSE),
  IF(AND(VALUE(LEFT($A1284,3))=312,LEFT($G1284,5)="Total",$B1284="G "),VLOOKUP('312'!$F$80,_312_Table1,MATCH('312'!$N$16,_312_Table1_ColumnLookup,0),FALSE),
  IF(AND(VALUE(LEFT($A1284,3))=312,LEFT($G1284,5)="Total",$B1284="O "),VLOOKUP('312'!$F$80,_312_Table1,MATCH('312'!$V$16,_312_Table1_ColumnLookup,0),FALSE),
  IF(AND(VALUE(LEFT($A1284,3))=312,LEFT($G1284,5)="Total",$B1284="Q "),VLOOKUP('312'!$F$80,_312_Table1,MATCH('312'!$X$16,_312_Table1_ColumnLookup,0),FALSE),
  IF(AND(VALUE(LEFT($A1284,3))=312,LEFT($G1284,5)="Total"),VLOOKUP('312'!$F$80,_312_Table1,MATCH(LEFT($B1284,1),_312_Table1_ColumnLookup,0),FALSE),
  IF(AND(VALUE(LEFT($A1284,3))=312,LEN($I1284)=4,$B1284="G"),VLOOKUP($I1284,_312_Table1,MATCH('312'!$N$16,_312_Table1_ColumnLookup,0),FALSE),
  IF(AND(VALUE(LEFT($A1284,3))=312,LEN($I1284)=4,$B1284="O"),VLOOKUP($I1284,_312_Table1,MATCH('312'!$V$16,_312_Table1_ColumnLookup,0),FALSE),
  IF(AND(VALUE(LEFT($A1284,3))=312,LEN($I1284)=4,$B1284="Q"),VLOOKUP($I1284,_312_Table1,MATCH('312'!$X$16,_312_Table1_ColumnLookup,0),FALSE),
  IF(AND(VALUE(LEFT($A1284,3))=312,LEN($I1284)=4),VLOOKUP($I1284,_312_Table1,MATCH(LEFT($B1284,1),_312_Table1_ColumnLookup,0),FALSE)
+N("312"),
  IF(VALUE(LEFT($A1284,3))=313,VLOOKUP(VALUE(MID($B1284,2,1)),_313_Table1,MATCH(MID($B1284,1,1),_313_Table1_ColumnLookup,0),FALSE)
+N("313"),
  IF(AND(VALUE(LEFT($A1284,3))=314,LEN($B1284)=3),VLOOKUP(VALUE(MID($B1284,2,2)),_314_Table1,MATCH(MID($B1284,1,1),_314_Table1_ColumnLookup,0),FALSE),
  IF(VALUE(LEFT($A1284,3))=314,VLOOKUP(VALUE(MID($B1284,2,1)),_314_Table1,MATCH(MID($B1284,1,1),_314_Table1_ColumnLookup,0),FALSE)
+N("314"),
""))))))))))))))))))))))))</f>
        <v>#N/A</v>
      </c>
      <c r="E1284" s="238" t="e">
        <f>IF(AND(VALUE(LEFT($A1284,3))=309,LEN($B1284)=3),VLOOKUP(VALUE(MID($B1284,2,2)),_309_Table2,MATCH(MID($B1284,1,1),_309_Table2_ColumnLookup,0),FALSE),
  IF($C1284="309 LCR SummaryA",OneYearSCR,IF($C1284="309 LCR SummaryB",UltimateSCR,IF(VALUE(LEFT($A1284,3))=309,VLOOKUP(VALUE(MID($B1284,2,1)),_309_Table2,MATCH(MID($B1284,1,1),_309_Table2_ColumnLookup,0),FALSE)
+N("309"),
  IF(VALUE(LEFT($A1284,3))=310,VLOOKUP(VALUE(MID($B1284,2,1)),_310_Table2,MATCH(MID($B1284,1,1),_310_Table2_ColumnLookup,0),FALSE)
+N("310"),
  IF(AND(VALUE(LEFT($A1284,3))=311,LEN($I1284)=4),VLOOKUP($I1284,_311_Table2,MATCH($B1284,_311_Table2_ColumnLookup,0),FALSE),
  IF(AND(VALUE(LEFT($A1284,3))=311,OR($B1284="I2",$B1284="J2",$B1284="K2",$B1284="L2")),VLOOKUP('311'!$G$58,_311_Table2,MATCH(MID($B1284,1,1),_311_Table2_ColumnLookup,0),FALSE),
  IF(AND(VALUE(LEFT($A1284,3))=311,RIGHT($B1284,5)="Total"),VLOOKUP('311'!$G$59,_311_Table2,MATCH(MID($B1284,1,1),_311_Table2_ColumnLookup,0),FALSE),
  IF(VALUE(LEFT($A1284,3))=311,VLOOKUP(VALUE(MID($B1284,2,1)),_311_Table2,MATCH(MID($B1284,1,1),_311_Table2_ColumnLookup,0),FALSE)
+N("311"),
  IF(AND(VALUE(LEFT($A1284,3))=312,LEFT($G1284,10)="Unincepted",$B1284="G "),VLOOKUP(" ULO",_312_Table2,MATCH('312'!$N$16,_312_Table2_ColumnLookup,0),FALSE),
  IF(AND(VALUE(LEFT($A1284,3))=312,LEFT($G1284,10)="Unincepted",$B1284="O "),VLOOKUP(" ULO",_312_Table2,MATCH('312'!$V$16,_312_Table2_ColumnLookup,0),FALSE),
  IF(AND(VALUE(LEFT($A1284,3))=312,LEFT($G1284,10)="Unincepted",$B1284="Q "),VLOOKUP(" ULO",_312_Table2,MATCH('312'!$X$16,_312_Table2_ColumnLookup,0),FALSE),
  IF(AND(VALUE(LEFT($A1284,3))=312,LEFT($G1284,10)="Unincepted"),VLOOKUP(" ULO",_312_Table2,MATCH(LEFT($B1284,1),_312_Table2_ColumnLookup,0),FALSE),
  IF(AND(VALUE(LEFT($A1284,3))=312,LEFT($G1284,5)="Total",$B1284="G "),VLOOKUP('312'!$F$80,_312_Table2,MATCH('312'!$N$16,_312_Table2_ColumnLookup,0),FALSE),
  IF(AND(VALUE(LEFT($A1284,3))=312,LEFT($G1284,5)="Total",$B1284="O "),VLOOKUP('312'!$F$80,_312_Table2,MATCH('312'!$V$16,_312_Table2_ColumnLookup,0),FALSE),
  IF(AND(VALUE(LEFT($A1284,3))=312,LEFT($G1284,5)="Total",$B1284="Q "),VLOOKUP('312'!$F$80,_312_Table2,MATCH('312'!$X$16,_312_Table2_ColumnLookup,0),FALSE),
  IF(AND(VALUE(LEFT($A1284,3))=312,LEFT($G1284,5)="Total"),VLOOKUP('312'!$F$80,_312_Table2,MATCH(LEFT($B1284,1),_312_Table2_ColumnLookup,0),FALSE),
  IF(AND(VALUE(LEFT($A1284,3))=312,LEN($I1284)=4,$B1284="G"),VLOOKUP($I1284,_312_Table2,MATCH('312'!$N$16,_312_Table2_ColumnLookup,0),FALSE),
  IF(AND(VALUE(LEFT($A1284,3))=312,LEN($I1284)=4,$B1284="O"),VLOOKUP($I1284,_312_Table2,MATCH('312'!$V$16,_312_Table2_ColumnLookup,0),FALSE),
  IF(AND(VALUE(LEFT($A1284,3))=312,LEN($I1284)=4,$B1284="Q"),VLOOKUP($I1284,_312_Table2,MATCH('312'!$X$16,_312_Table2_ColumnLookup,0),FALSE),
  IF(AND(VALUE(LEFT($A1284,3))=312,LEN($I1284)=4),VLOOKUP($I1284,_312_Table2,MATCH(LEFT($B1284,1),_312_Table2_ColumnLookup,0),FALSE)
+N("312"),
  IF(VALUE(LEFT($A1284,3))=313,VLOOKUP(VALUE(MID($B1284,2,1)),_313_Table2,MATCH(MID($B1284,1,1),_313_Table2_ColumnLookup,0),FALSE)
+N("313"),
  IF(AND(VALUE(LEFT($A1284,3))=314,LEN($B1284)=3),VLOOKUP(VALUE(MID($B1284,2,2)),_314_Table2,MATCH(MID($B1284,1,1),_314_Table2_ColumnLookup,0),FALSE),
  IF(VALUE(LEFT($A1284,3))=314,VLOOKUP(VALUE(MID($B1284,2,1)),_314_Table2,MATCH(MID($B1284,1,1),_314_Table2_ColumnLookup,0),FALSE)
+N("314"),
""))))))))))))))))))))))))</f>
        <v>#N/A</v>
      </c>
      <c r="F1284" s="238" t="e">
        <f>IF(AND(VALUE(LEFT($A1284,3))=309,LEN($B1284)=3),VLOOKUP(VALUE(MID($B1284,2,2)),_309_Table3,MATCH(MID($B1284,1,1),_309_Table3_ColumnLookup,0),FALSE),
  IF($C1284="309 LCR SummaryA",OneYearSCR,IF($C1284="309 LCR SummaryB",UltimateSCR,IF(VALUE(LEFT($A1284,3))=309,VLOOKUP(VALUE(MID($B1284,2,1)),_309_Table3,MATCH(MID($B1284,1,1),_309_Table3_ColumnLookup,0),FALSE)
+N("309"),
  IF(VALUE(LEFT($A1284,3))=310,VLOOKUP(VALUE(MID($B1284,2,1)),_310_Table3,MATCH(MID($B1284,1,1),_310_Table3_ColumnLookup,0),FALSE)
+N("310"),
  IF(AND(VALUE(LEFT($A1284,3))=311,LEN($I1284)=4),VLOOKUP($I1284,_311_Table3,MATCH($B1284,_311_Table3_ColumnLookup,0),FALSE),
  IF(AND(VALUE(LEFT($A1284,3))=311,OR($B1284="I2",$B1284="J2",$B1284="K2",$B1284="L2")),VLOOKUP('311'!$G$58,_311_Table3,MATCH(MID($B1284,1,1),_311_Table3_ColumnLookup,0),FALSE),
  IF(AND(VALUE(LEFT($A1284,3))=311,RIGHT($B1284,5)="Total"),VLOOKUP('311'!$G$59,_311_Table3,MATCH(MID($B1284,1,1),_311_Table3_ColumnLookup,0),FALSE),
  IF(VALUE(LEFT($A1284,3))=311,VLOOKUP(VALUE(MID($B1284,2,1)),_311_Table3,MATCH(MID($B1284,1,1),_311_Table3_ColumnLookup,0),FALSE)
+N("311"),
  IF(AND(VALUE(LEFT($A1284,3))=312,LEFT($G1284,10)="Unincepted",$B1284="G "),VLOOKUP(" ULO",_312_Table3,MATCH('312'!$N$16,_312_Table3_ColumnLookup,0),FALSE),
  IF(AND(VALUE(LEFT($A1284,3))=312,LEFT($G1284,10)="Unincepted",$B1284="O "),VLOOKUP(" ULO",_312_Table3,MATCH('312'!$V$16,_312_Table3_ColumnLookup,0),FALSE),
  IF(AND(VALUE(LEFT($A1284,3))=312,LEFT($G1284,10)="Unincepted",$B1284="Q "),VLOOKUP(" ULO",_312_Table3,MATCH('312'!$X$16,_312_Table3_ColumnLookup,0),FALSE),
  IF(AND(VALUE(LEFT($A1284,3))=312,LEFT($G1284,10)="Unincepted"),VLOOKUP(" ULO",_312_Table3,MATCH(LEFT($B1284,1),_312_Table3_ColumnLookup,0),FALSE),
  IF(AND(VALUE(LEFT($A1284,3))=312,LEFT($G1284,5)="Total",$B1284="G "),VLOOKUP('312'!$F$80,_312_Table3,MATCH('312'!$N$16,_312_Table3_ColumnLookup,0),FALSE),
  IF(AND(VALUE(LEFT($A1284,3))=312,LEFT($G1284,5)="Total",$B1284="O "),VLOOKUP('312'!$F$80,_312_Table3,MATCH('312'!$V$16,_312_Table3_ColumnLookup,0),FALSE),
  IF(AND(VALUE(LEFT($A1284,3))=312,LEFT($G1284,5)="Total",$B1284="Q "),VLOOKUP('312'!$F$80,_312_Table3,MATCH('312'!$X$16,_312_Table3_ColumnLookup,0),FALSE),
  IF(AND(VALUE(LEFT($A1284,3))=312,LEFT($G1284,5)="Total"),VLOOKUP('312'!$F$80,_312_Table3,MATCH(LEFT($B1284,1),_312_Table3_ColumnLookup,0),FALSE),
  IF(AND(VALUE(LEFT($A1284,3))=312,LEN($I1284)=4,$B1284="G"),VLOOKUP($I1284,_312_Table3,MATCH('312'!$N$16,_312_Table3_ColumnLookup,0),FALSE),
  IF(AND(VALUE(LEFT($A1284,3))=312,LEN($I1284)=4,$B1284="O"),VLOOKUP($I1284,_312_Table3,MATCH('312'!$V$16,_312_Table3_ColumnLookup,0),FALSE),
  IF(AND(VALUE(LEFT($A1284,3))=312,LEN($I1284)=4,$B1284="Q"),VLOOKUP($I1284,_312_Table3,MATCH('312'!$X$16,_312_Table3_ColumnLookup,0),FALSE),
  IF(AND(VALUE(LEFT($A1284,3))=312,LEN($I1284)=4),VLOOKUP($I1284,_312_Table3,MATCH(LEFT($B1284,1),_312_Table3_ColumnLookup,0),FALSE)
+N("312"),
  IF(VALUE(LEFT($A1284,3))=313,VLOOKUP(VALUE(MID($B1284,2,1)),_313_Table3,MATCH(MID($B1284,1,1),_313_Table3_ColumnLookup,0),FALSE)
+N("313"),
  IF(AND(VALUE(LEFT($A1284,3))=314,LEN($B1284)=3),VLOOKUP(VALUE(MID($B1284,2,2)),_314_Table3,MATCH(MID($B1284,1,1),_314_Table3_ColumnLookup,0),FALSE),
  IF(VALUE(LEFT($A1284,3))=314,VLOOKUP(VALUE(MID($B1284,2,1)),_314_Table3,MATCH(MID($B1284,1,1),_314_Table3_ColumnLookup,0),FALSE)
+N("314"),
""))))))))))))))))))))))))</f>
        <v>#N/A</v>
      </c>
      <c r="H1284" s="321" t="str">
        <f>IFERROR(
IF(ISERROR($D1284)=FALSE,$D1284,IF(ISERROR($E1284)=FALSE,$E1284,IF(ISERROR($F1284)=FALSE,$F1284
+N("012 checkboxes"),
IF(
IF(OR(LEFT($A1284,9)="Syndicate",LEFT($A1284,12)="NewSyndicate"),VLOOKUP($A1284,'012'!$J:$ZW,MATCH("Link to button",'012'!$J$1:$ZW$1,0),0)
+N("309 checkbox"),
IF($C1284="309 LCR Summary0",VLOOKUP("Notes990",'309'!$P:$ZZ,MATCH("Link to button",'309'!$P$1:$ZZ$1,0),0)
+N("313 checkboxes"),
IF($C1284="313 Financial Information0LcmVsScr",IF($C1284="309 LCR Summary0",VLOOKUP("LcmVsScr",'309'!$N:$ZZ,MATCH("Link to button",'309'!$N$1:$ZZ$1,0),0),
IF($C1284="313 Financial Information0LcrDocAttached",IF($C1284="309 LCR Summary0",VLOOKUP("LcrDocAttached",'309'!$N:$ZZ,MATCH("Link to button",'309'!$N$1:$ZZ$1,0),
0)))))))=1,TRUE,FALSE)
))),"")</f>
        <v/>
      </c>
    </row>
    <row r="1285" spans="1:8">
      <c r="A1285" s="237" t="e">
        <f>VLOOKUP($G1285,CSVLookups!$B:$R,MATCH(A$1,CSVLookups!$B$1:$R$1,0),FALSE)</f>
        <v>#N/A</v>
      </c>
      <c r="B1285" s="237" t="e">
        <f>VLOOKUP($G1285,CSVLookups!$B:$R,MATCH(B$1,CSVLookups!$B$1:$R$1,0),FALSE)</f>
        <v>#N/A</v>
      </c>
      <c r="C1285" s="238" t="e">
        <f t="shared" si="20"/>
        <v>#N/A</v>
      </c>
      <c r="D1285" s="238" t="e">
        <f>IF(AND(VALUE(LEFT($A1285,3))=309,LEN($B1285)=3),VLOOKUP(VALUE(MID($B1285,2,2)),_309_Table1,MATCH(MID($B1285,1,1),_309_Table1_ColumnLookup,0),FALSE),
  IF($C1285="309 LCR SummaryA",OneYearSCR,IF($C1285="309 LCR SummaryB",UltimateSCR,IF(VALUE(LEFT($A1285,3))=309,VLOOKUP(VALUE(MID($B1285,2,1)),_309_Table1,MATCH(MID($B1285,1,1),_309_Table1_ColumnLookup,0),FALSE)
+N("309"),
  IF(VALUE(LEFT($A1285,3))=310,VLOOKUP(VALUE(MID($B1285,2,1)),_310_Table1,MATCH(MID($B1285,1,1),_310_Table1_ColumnLookup,0),FALSE)
+N("310"),
  IF(AND(VALUE(LEFT($A1285,3))=311,LEN($I1285)=4),VLOOKUP($I1285,_311_Table1,MATCH($B1285,_311_Table1_ColumnLookup,0),FALSE),
  IF(AND(VALUE(LEFT($A1285,3))=311,OR($B1285="I2",$B1285="J2",$B1285="K2",$B1285="L2")),VLOOKUP('311'!$G$58,_311_Table1,MATCH(MID($B1285,1,1),_311_Table1_ColumnLookup,0),FALSE),
  IF(AND(VALUE(LEFT($A1285,3))=311,RIGHT($B1285,5)="Total"),VLOOKUP('311'!$G$59,_311_Table1,MATCH(MID($B1285,1,1),_311_Table1_ColumnLookup,0),FALSE),
  IF(VALUE(LEFT($A1285,3))=311,VLOOKUP(VALUE(MID($B1285,2,1)),_311_Table1,MATCH(MID($B1285,1,1),_311_Table1_ColumnLookup,0),FALSE)
+N("311"),
  IF(AND(VALUE(LEFT($A1285,3))=312,LEFT($G1285,10)="Unincepted",$B1285="G "),VLOOKUP(" ULO",_312_Table1,MATCH('312'!$N$16,_312_Table1_ColumnLookup,0),FALSE),
  IF(AND(VALUE(LEFT($A1285,3))=312,LEFT($G1285,10)="Unincepted",$B1285="O "),VLOOKUP(" ULO",_312_Table1,MATCH('312'!$V$16,_312_Table1_ColumnLookup,0),FALSE),
  IF(AND(VALUE(LEFT($A1285,3))=312,LEFT($G1285,10)="Unincepted",$B1285="Q "),VLOOKUP(" ULO",_312_Table1,MATCH('312'!$X$16,_312_Table1_ColumnLookup,0),FALSE),
  IF(AND(VALUE(LEFT($A1285,3))=312,LEFT($G1285,10)="Unincepted"),VLOOKUP(" ULO",_312_Table1,MATCH(LEFT($B1285,1),_312_Table1_ColumnLookup,0),FALSE),
  IF(AND(VALUE(LEFT($A1285,3))=312,LEFT($G1285,5)="Total",$B1285="G "),VLOOKUP('312'!$F$80,_312_Table1,MATCH('312'!$N$16,_312_Table1_ColumnLookup,0),FALSE),
  IF(AND(VALUE(LEFT($A1285,3))=312,LEFT($G1285,5)="Total",$B1285="O "),VLOOKUP('312'!$F$80,_312_Table1,MATCH('312'!$V$16,_312_Table1_ColumnLookup,0),FALSE),
  IF(AND(VALUE(LEFT($A1285,3))=312,LEFT($G1285,5)="Total",$B1285="Q "),VLOOKUP('312'!$F$80,_312_Table1,MATCH('312'!$X$16,_312_Table1_ColumnLookup,0),FALSE),
  IF(AND(VALUE(LEFT($A1285,3))=312,LEFT($G1285,5)="Total"),VLOOKUP('312'!$F$80,_312_Table1,MATCH(LEFT($B1285,1),_312_Table1_ColumnLookup,0),FALSE),
  IF(AND(VALUE(LEFT($A1285,3))=312,LEN($I1285)=4,$B1285="G"),VLOOKUP($I1285,_312_Table1,MATCH('312'!$N$16,_312_Table1_ColumnLookup,0),FALSE),
  IF(AND(VALUE(LEFT($A1285,3))=312,LEN($I1285)=4,$B1285="O"),VLOOKUP($I1285,_312_Table1,MATCH('312'!$V$16,_312_Table1_ColumnLookup,0),FALSE),
  IF(AND(VALUE(LEFT($A1285,3))=312,LEN($I1285)=4,$B1285="Q"),VLOOKUP($I1285,_312_Table1,MATCH('312'!$X$16,_312_Table1_ColumnLookup,0),FALSE),
  IF(AND(VALUE(LEFT($A1285,3))=312,LEN($I1285)=4),VLOOKUP($I1285,_312_Table1,MATCH(LEFT($B1285,1),_312_Table1_ColumnLookup,0),FALSE)
+N("312"),
  IF(VALUE(LEFT($A1285,3))=313,VLOOKUP(VALUE(MID($B1285,2,1)),_313_Table1,MATCH(MID($B1285,1,1),_313_Table1_ColumnLookup,0),FALSE)
+N("313"),
  IF(AND(VALUE(LEFT($A1285,3))=314,LEN($B1285)=3),VLOOKUP(VALUE(MID($B1285,2,2)),_314_Table1,MATCH(MID($B1285,1,1),_314_Table1_ColumnLookup,0),FALSE),
  IF(VALUE(LEFT($A1285,3))=314,VLOOKUP(VALUE(MID($B1285,2,1)),_314_Table1,MATCH(MID($B1285,1,1),_314_Table1_ColumnLookup,0),FALSE)
+N("314"),
""))))))))))))))))))))))))</f>
        <v>#N/A</v>
      </c>
      <c r="E1285" s="238" t="e">
        <f>IF(AND(VALUE(LEFT($A1285,3))=309,LEN($B1285)=3),VLOOKUP(VALUE(MID($B1285,2,2)),_309_Table2,MATCH(MID($B1285,1,1),_309_Table2_ColumnLookup,0),FALSE),
  IF($C1285="309 LCR SummaryA",OneYearSCR,IF($C1285="309 LCR SummaryB",UltimateSCR,IF(VALUE(LEFT($A1285,3))=309,VLOOKUP(VALUE(MID($B1285,2,1)),_309_Table2,MATCH(MID($B1285,1,1),_309_Table2_ColumnLookup,0),FALSE)
+N("309"),
  IF(VALUE(LEFT($A1285,3))=310,VLOOKUP(VALUE(MID($B1285,2,1)),_310_Table2,MATCH(MID($B1285,1,1),_310_Table2_ColumnLookup,0),FALSE)
+N("310"),
  IF(AND(VALUE(LEFT($A1285,3))=311,LEN($I1285)=4),VLOOKUP($I1285,_311_Table2,MATCH($B1285,_311_Table2_ColumnLookup,0),FALSE),
  IF(AND(VALUE(LEFT($A1285,3))=311,OR($B1285="I2",$B1285="J2",$B1285="K2",$B1285="L2")),VLOOKUP('311'!$G$58,_311_Table2,MATCH(MID($B1285,1,1),_311_Table2_ColumnLookup,0),FALSE),
  IF(AND(VALUE(LEFT($A1285,3))=311,RIGHT($B1285,5)="Total"),VLOOKUP('311'!$G$59,_311_Table2,MATCH(MID($B1285,1,1),_311_Table2_ColumnLookup,0),FALSE),
  IF(VALUE(LEFT($A1285,3))=311,VLOOKUP(VALUE(MID($B1285,2,1)),_311_Table2,MATCH(MID($B1285,1,1),_311_Table2_ColumnLookup,0),FALSE)
+N("311"),
  IF(AND(VALUE(LEFT($A1285,3))=312,LEFT($G1285,10)="Unincepted",$B1285="G "),VLOOKUP(" ULO",_312_Table2,MATCH('312'!$N$16,_312_Table2_ColumnLookup,0),FALSE),
  IF(AND(VALUE(LEFT($A1285,3))=312,LEFT($G1285,10)="Unincepted",$B1285="O "),VLOOKUP(" ULO",_312_Table2,MATCH('312'!$V$16,_312_Table2_ColumnLookup,0),FALSE),
  IF(AND(VALUE(LEFT($A1285,3))=312,LEFT($G1285,10)="Unincepted",$B1285="Q "),VLOOKUP(" ULO",_312_Table2,MATCH('312'!$X$16,_312_Table2_ColumnLookup,0),FALSE),
  IF(AND(VALUE(LEFT($A1285,3))=312,LEFT($G1285,10)="Unincepted"),VLOOKUP(" ULO",_312_Table2,MATCH(LEFT($B1285,1),_312_Table2_ColumnLookup,0),FALSE),
  IF(AND(VALUE(LEFT($A1285,3))=312,LEFT($G1285,5)="Total",$B1285="G "),VLOOKUP('312'!$F$80,_312_Table2,MATCH('312'!$N$16,_312_Table2_ColumnLookup,0),FALSE),
  IF(AND(VALUE(LEFT($A1285,3))=312,LEFT($G1285,5)="Total",$B1285="O "),VLOOKUP('312'!$F$80,_312_Table2,MATCH('312'!$V$16,_312_Table2_ColumnLookup,0),FALSE),
  IF(AND(VALUE(LEFT($A1285,3))=312,LEFT($G1285,5)="Total",$B1285="Q "),VLOOKUP('312'!$F$80,_312_Table2,MATCH('312'!$X$16,_312_Table2_ColumnLookup,0),FALSE),
  IF(AND(VALUE(LEFT($A1285,3))=312,LEFT($G1285,5)="Total"),VLOOKUP('312'!$F$80,_312_Table2,MATCH(LEFT($B1285,1),_312_Table2_ColumnLookup,0),FALSE),
  IF(AND(VALUE(LEFT($A1285,3))=312,LEN($I1285)=4,$B1285="G"),VLOOKUP($I1285,_312_Table2,MATCH('312'!$N$16,_312_Table2_ColumnLookup,0),FALSE),
  IF(AND(VALUE(LEFT($A1285,3))=312,LEN($I1285)=4,$B1285="O"),VLOOKUP($I1285,_312_Table2,MATCH('312'!$V$16,_312_Table2_ColumnLookup,0),FALSE),
  IF(AND(VALUE(LEFT($A1285,3))=312,LEN($I1285)=4,$B1285="Q"),VLOOKUP($I1285,_312_Table2,MATCH('312'!$X$16,_312_Table2_ColumnLookup,0),FALSE),
  IF(AND(VALUE(LEFT($A1285,3))=312,LEN($I1285)=4),VLOOKUP($I1285,_312_Table2,MATCH(LEFT($B1285,1),_312_Table2_ColumnLookup,0),FALSE)
+N("312"),
  IF(VALUE(LEFT($A1285,3))=313,VLOOKUP(VALUE(MID($B1285,2,1)),_313_Table2,MATCH(MID($B1285,1,1),_313_Table2_ColumnLookup,0),FALSE)
+N("313"),
  IF(AND(VALUE(LEFT($A1285,3))=314,LEN($B1285)=3),VLOOKUP(VALUE(MID($B1285,2,2)),_314_Table2,MATCH(MID($B1285,1,1),_314_Table2_ColumnLookup,0),FALSE),
  IF(VALUE(LEFT($A1285,3))=314,VLOOKUP(VALUE(MID($B1285,2,1)),_314_Table2,MATCH(MID($B1285,1,1),_314_Table2_ColumnLookup,0),FALSE)
+N("314"),
""))))))))))))))))))))))))</f>
        <v>#N/A</v>
      </c>
      <c r="F1285" s="238" t="e">
        <f>IF(AND(VALUE(LEFT($A1285,3))=309,LEN($B1285)=3),VLOOKUP(VALUE(MID($B1285,2,2)),_309_Table3,MATCH(MID($B1285,1,1),_309_Table3_ColumnLookup,0),FALSE),
  IF($C1285="309 LCR SummaryA",OneYearSCR,IF($C1285="309 LCR SummaryB",UltimateSCR,IF(VALUE(LEFT($A1285,3))=309,VLOOKUP(VALUE(MID($B1285,2,1)),_309_Table3,MATCH(MID($B1285,1,1),_309_Table3_ColumnLookup,0),FALSE)
+N("309"),
  IF(VALUE(LEFT($A1285,3))=310,VLOOKUP(VALUE(MID($B1285,2,1)),_310_Table3,MATCH(MID($B1285,1,1),_310_Table3_ColumnLookup,0),FALSE)
+N("310"),
  IF(AND(VALUE(LEFT($A1285,3))=311,LEN($I1285)=4),VLOOKUP($I1285,_311_Table3,MATCH($B1285,_311_Table3_ColumnLookup,0),FALSE),
  IF(AND(VALUE(LEFT($A1285,3))=311,OR($B1285="I2",$B1285="J2",$B1285="K2",$B1285="L2")),VLOOKUP('311'!$G$58,_311_Table3,MATCH(MID($B1285,1,1),_311_Table3_ColumnLookup,0),FALSE),
  IF(AND(VALUE(LEFT($A1285,3))=311,RIGHT($B1285,5)="Total"),VLOOKUP('311'!$G$59,_311_Table3,MATCH(MID($B1285,1,1),_311_Table3_ColumnLookup,0),FALSE),
  IF(VALUE(LEFT($A1285,3))=311,VLOOKUP(VALUE(MID($B1285,2,1)),_311_Table3,MATCH(MID($B1285,1,1),_311_Table3_ColumnLookup,0),FALSE)
+N("311"),
  IF(AND(VALUE(LEFT($A1285,3))=312,LEFT($G1285,10)="Unincepted",$B1285="G "),VLOOKUP(" ULO",_312_Table3,MATCH('312'!$N$16,_312_Table3_ColumnLookup,0),FALSE),
  IF(AND(VALUE(LEFT($A1285,3))=312,LEFT($G1285,10)="Unincepted",$B1285="O "),VLOOKUP(" ULO",_312_Table3,MATCH('312'!$V$16,_312_Table3_ColumnLookup,0),FALSE),
  IF(AND(VALUE(LEFT($A1285,3))=312,LEFT($G1285,10)="Unincepted",$B1285="Q "),VLOOKUP(" ULO",_312_Table3,MATCH('312'!$X$16,_312_Table3_ColumnLookup,0),FALSE),
  IF(AND(VALUE(LEFT($A1285,3))=312,LEFT($G1285,10)="Unincepted"),VLOOKUP(" ULO",_312_Table3,MATCH(LEFT($B1285,1),_312_Table3_ColumnLookup,0),FALSE),
  IF(AND(VALUE(LEFT($A1285,3))=312,LEFT($G1285,5)="Total",$B1285="G "),VLOOKUP('312'!$F$80,_312_Table3,MATCH('312'!$N$16,_312_Table3_ColumnLookup,0),FALSE),
  IF(AND(VALUE(LEFT($A1285,3))=312,LEFT($G1285,5)="Total",$B1285="O "),VLOOKUP('312'!$F$80,_312_Table3,MATCH('312'!$V$16,_312_Table3_ColumnLookup,0),FALSE),
  IF(AND(VALUE(LEFT($A1285,3))=312,LEFT($G1285,5)="Total",$B1285="Q "),VLOOKUP('312'!$F$80,_312_Table3,MATCH('312'!$X$16,_312_Table3_ColumnLookup,0),FALSE),
  IF(AND(VALUE(LEFT($A1285,3))=312,LEFT($G1285,5)="Total"),VLOOKUP('312'!$F$80,_312_Table3,MATCH(LEFT($B1285,1),_312_Table3_ColumnLookup,0),FALSE),
  IF(AND(VALUE(LEFT($A1285,3))=312,LEN($I1285)=4,$B1285="G"),VLOOKUP($I1285,_312_Table3,MATCH('312'!$N$16,_312_Table3_ColumnLookup,0),FALSE),
  IF(AND(VALUE(LEFT($A1285,3))=312,LEN($I1285)=4,$B1285="O"),VLOOKUP($I1285,_312_Table3,MATCH('312'!$V$16,_312_Table3_ColumnLookup,0),FALSE),
  IF(AND(VALUE(LEFT($A1285,3))=312,LEN($I1285)=4,$B1285="Q"),VLOOKUP($I1285,_312_Table3,MATCH('312'!$X$16,_312_Table3_ColumnLookup,0),FALSE),
  IF(AND(VALUE(LEFT($A1285,3))=312,LEN($I1285)=4),VLOOKUP($I1285,_312_Table3,MATCH(LEFT($B1285,1),_312_Table3_ColumnLookup,0),FALSE)
+N("312"),
  IF(VALUE(LEFT($A1285,3))=313,VLOOKUP(VALUE(MID($B1285,2,1)),_313_Table3,MATCH(MID($B1285,1,1),_313_Table3_ColumnLookup,0),FALSE)
+N("313"),
  IF(AND(VALUE(LEFT($A1285,3))=314,LEN($B1285)=3),VLOOKUP(VALUE(MID($B1285,2,2)),_314_Table3,MATCH(MID($B1285,1,1),_314_Table3_ColumnLookup,0),FALSE),
  IF(VALUE(LEFT($A1285,3))=314,VLOOKUP(VALUE(MID($B1285,2,1)),_314_Table3,MATCH(MID($B1285,1,1),_314_Table3_ColumnLookup,0),FALSE)
+N("314"),
""))))))))))))))))))))))))</f>
        <v>#N/A</v>
      </c>
      <c r="H1285" s="321" t="str">
        <f>IFERROR(
IF(ISERROR($D1285)=FALSE,$D1285,IF(ISERROR($E1285)=FALSE,$E1285,IF(ISERROR($F1285)=FALSE,$F1285
+N("012 checkboxes"),
IF(
IF(OR(LEFT($A1285,9)="Syndicate",LEFT($A1285,12)="NewSyndicate"),VLOOKUP($A1285,'012'!$J:$ZW,MATCH("Link to button",'012'!$J$1:$ZW$1,0),0)
+N("309 checkbox"),
IF($C1285="309 LCR Summary0",VLOOKUP("Notes990",'309'!$P:$ZZ,MATCH("Link to button",'309'!$P$1:$ZZ$1,0),0)
+N("313 checkboxes"),
IF($C1285="313 Financial Information0LcmVsScr",IF($C1285="309 LCR Summary0",VLOOKUP("LcmVsScr",'309'!$N:$ZZ,MATCH("Link to button",'309'!$N$1:$ZZ$1,0),0),
IF($C1285="313 Financial Information0LcrDocAttached",IF($C1285="309 LCR Summary0",VLOOKUP("LcrDocAttached",'309'!$N:$ZZ,MATCH("Link to button",'309'!$N$1:$ZZ$1,0),
0)))))))=1,TRUE,FALSE)
))),"")</f>
        <v/>
      </c>
    </row>
    <row r="1286" spans="1:8">
      <c r="A1286" s="237" t="e">
        <f>VLOOKUP($G1286,CSVLookups!$B:$R,MATCH(A$1,CSVLookups!$B$1:$R$1,0),FALSE)</f>
        <v>#N/A</v>
      </c>
      <c r="B1286" s="237" t="e">
        <f>VLOOKUP($G1286,CSVLookups!$B:$R,MATCH(B$1,CSVLookups!$B$1:$R$1,0),FALSE)</f>
        <v>#N/A</v>
      </c>
      <c r="C1286" s="238" t="e">
        <f t="shared" si="20"/>
        <v>#N/A</v>
      </c>
      <c r="D1286" s="238" t="e">
        <f>IF(AND(VALUE(LEFT($A1286,3))=309,LEN($B1286)=3),VLOOKUP(VALUE(MID($B1286,2,2)),_309_Table1,MATCH(MID($B1286,1,1),_309_Table1_ColumnLookup,0),FALSE),
  IF($C1286="309 LCR SummaryA",OneYearSCR,IF($C1286="309 LCR SummaryB",UltimateSCR,IF(VALUE(LEFT($A1286,3))=309,VLOOKUP(VALUE(MID($B1286,2,1)),_309_Table1,MATCH(MID($B1286,1,1),_309_Table1_ColumnLookup,0),FALSE)
+N("309"),
  IF(VALUE(LEFT($A1286,3))=310,VLOOKUP(VALUE(MID($B1286,2,1)),_310_Table1,MATCH(MID($B1286,1,1),_310_Table1_ColumnLookup,0),FALSE)
+N("310"),
  IF(AND(VALUE(LEFT($A1286,3))=311,LEN($I1286)=4),VLOOKUP($I1286,_311_Table1,MATCH($B1286,_311_Table1_ColumnLookup,0),FALSE),
  IF(AND(VALUE(LEFT($A1286,3))=311,OR($B1286="I2",$B1286="J2",$B1286="K2",$B1286="L2")),VLOOKUP('311'!$G$58,_311_Table1,MATCH(MID($B1286,1,1),_311_Table1_ColumnLookup,0),FALSE),
  IF(AND(VALUE(LEFT($A1286,3))=311,RIGHT($B1286,5)="Total"),VLOOKUP('311'!$G$59,_311_Table1,MATCH(MID($B1286,1,1),_311_Table1_ColumnLookup,0),FALSE),
  IF(VALUE(LEFT($A1286,3))=311,VLOOKUP(VALUE(MID($B1286,2,1)),_311_Table1,MATCH(MID($B1286,1,1),_311_Table1_ColumnLookup,0),FALSE)
+N("311"),
  IF(AND(VALUE(LEFT($A1286,3))=312,LEFT($G1286,10)="Unincepted",$B1286="G "),VLOOKUP(" ULO",_312_Table1,MATCH('312'!$N$16,_312_Table1_ColumnLookup,0),FALSE),
  IF(AND(VALUE(LEFT($A1286,3))=312,LEFT($G1286,10)="Unincepted",$B1286="O "),VLOOKUP(" ULO",_312_Table1,MATCH('312'!$V$16,_312_Table1_ColumnLookup,0),FALSE),
  IF(AND(VALUE(LEFT($A1286,3))=312,LEFT($G1286,10)="Unincepted",$B1286="Q "),VLOOKUP(" ULO",_312_Table1,MATCH('312'!$X$16,_312_Table1_ColumnLookup,0),FALSE),
  IF(AND(VALUE(LEFT($A1286,3))=312,LEFT($G1286,10)="Unincepted"),VLOOKUP(" ULO",_312_Table1,MATCH(LEFT($B1286,1),_312_Table1_ColumnLookup,0),FALSE),
  IF(AND(VALUE(LEFT($A1286,3))=312,LEFT($G1286,5)="Total",$B1286="G "),VLOOKUP('312'!$F$80,_312_Table1,MATCH('312'!$N$16,_312_Table1_ColumnLookup,0),FALSE),
  IF(AND(VALUE(LEFT($A1286,3))=312,LEFT($G1286,5)="Total",$B1286="O "),VLOOKUP('312'!$F$80,_312_Table1,MATCH('312'!$V$16,_312_Table1_ColumnLookup,0),FALSE),
  IF(AND(VALUE(LEFT($A1286,3))=312,LEFT($G1286,5)="Total",$B1286="Q "),VLOOKUP('312'!$F$80,_312_Table1,MATCH('312'!$X$16,_312_Table1_ColumnLookup,0),FALSE),
  IF(AND(VALUE(LEFT($A1286,3))=312,LEFT($G1286,5)="Total"),VLOOKUP('312'!$F$80,_312_Table1,MATCH(LEFT($B1286,1),_312_Table1_ColumnLookup,0),FALSE),
  IF(AND(VALUE(LEFT($A1286,3))=312,LEN($I1286)=4,$B1286="G"),VLOOKUP($I1286,_312_Table1,MATCH('312'!$N$16,_312_Table1_ColumnLookup,0),FALSE),
  IF(AND(VALUE(LEFT($A1286,3))=312,LEN($I1286)=4,$B1286="O"),VLOOKUP($I1286,_312_Table1,MATCH('312'!$V$16,_312_Table1_ColumnLookup,0),FALSE),
  IF(AND(VALUE(LEFT($A1286,3))=312,LEN($I1286)=4,$B1286="Q"),VLOOKUP($I1286,_312_Table1,MATCH('312'!$X$16,_312_Table1_ColumnLookup,0),FALSE),
  IF(AND(VALUE(LEFT($A1286,3))=312,LEN($I1286)=4),VLOOKUP($I1286,_312_Table1,MATCH(LEFT($B1286,1),_312_Table1_ColumnLookup,0),FALSE)
+N("312"),
  IF(VALUE(LEFT($A1286,3))=313,VLOOKUP(VALUE(MID($B1286,2,1)),_313_Table1,MATCH(MID($B1286,1,1),_313_Table1_ColumnLookup,0),FALSE)
+N("313"),
  IF(AND(VALUE(LEFT($A1286,3))=314,LEN($B1286)=3),VLOOKUP(VALUE(MID($B1286,2,2)),_314_Table1,MATCH(MID($B1286,1,1),_314_Table1_ColumnLookup,0),FALSE),
  IF(VALUE(LEFT($A1286,3))=314,VLOOKUP(VALUE(MID($B1286,2,1)),_314_Table1,MATCH(MID($B1286,1,1),_314_Table1_ColumnLookup,0),FALSE)
+N("314"),
""))))))))))))))))))))))))</f>
        <v>#N/A</v>
      </c>
      <c r="E1286" s="238" t="e">
        <f>IF(AND(VALUE(LEFT($A1286,3))=309,LEN($B1286)=3),VLOOKUP(VALUE(MID($B1286,2,2)),_309_Table2,MATCH(MID($B1286,1,1),_309_Table2_ColumnLookup,0),FALSE),
  IF($C1286="309 LCR SummaryA",OneYearSCR,IF($C1286="309 LCR SummaryB",UltimateSCR,IF(VALUE(LEFT($A1286,3))=309,VLOOKUP(VALUE(MID($B1286,2,1)),_309_Table2,MATCH(MID($B1286,1,1),_309_Table2_ColumnLookup,0),FALSE)
+N("309"),
  IF(VALUE(LEFT($A1286,3))=310,VLOOKUP(VALUE(MID($B1286,2,1)),_310_Table2,MATCH(MID($B1286,1,1),_310_Table2_ColumnLookup,0),FALSE)
+N("310"),
  IF(AND(VALUE(LEFT($A1286,3))=311,LEN($I1286)=4),VLOOKUP($I1286,_311_Table2,MATCH($B1286,_311_Table2_ColumnLookup,0),FALSE),
  IF(AND(VALUE(LEFT($A1286,3))=311,OR($B1286="I2",$B1286="J2",$B1286="K2",$B1286="L2")),VLOOKUP('311'!$G$58,_311_Table2,MATCH(MID($B1286,1,1),_311_Table2_ColumnLookup,0),FALSE),
  IF(AND(VALUE(LEFT($A1286,3))=311,RIGHT($B1286,5)="Total"),VLOOKUP('311'!$G$59,_311_Table2,MATCH(MID($B1286,1,1),_311_Table2_ColumnLookup,0),FALSE),
  IF(VALUE(LEFT($A1286,3))=311,VLOOKUP(VALUE(MID($B1286,2,1)),_311_Table2,MATCH(MID($B1286,1,1),_311_Table2_ColumnLookup,0),FALSE)
+N("311"),
  IF(AND(VALUE(LEFT($A1286,3))=312,LEFT($G1286,10)="Unincepted",$B1286="G "),VLOOKUP(" ULO",_312_Table2,MATCH('312'!$N$16,_312_Table2_ColumnLookup,0),FALSE),
  IF(AND(VALUE(LEFT($A1286,3))=312,LEFT($G1286,10)="Unincepted",$B1286="O "),VLOOKUP(" ULO",_312_Table2,MATCH('312'!$V$16,_312_Table2_ColumnLookup,0),FALSE),
  IF(AND(VALUE(LEFT($A1286,3))=312,LEFT($G1286,10)="Unincepted",$B1286="Q "),VLOOKUP(" ULO",_312_Table2,MATCH('312'!$X$16,_312_Table2_ColumnLookup,0),FALSE),
  IF(AND(VALUE(LEFT($A1286,3))=312,LEFT($G1286,10)="Unincepted"),VLOOKUP(" ULO",_312_Table2,MATCH(LEFT($B1286,1),_312_Table2_ColumnLookup,0),FALSE),
  IF(AND(VALUE(LEFT($A1286,3))=312,LEFT($G1286,5)="Total",$B1286="G "),VLOOKUP('312'!$F$80,_312_Table2,MATCH('312'!$N$16,_312_Table2_ColumnLookup,0),FALSE),
  IF(AND(VALUE(LEFT($A1286,3))=312,LEFT($G1286,5)="Total",$B1286="O "),VLOOKUP('312'!$F$80,_312_Table2,MATCH('312'!$V$16,_312_Table2_ColumnLookup,0),FALSE),
  IF(AND(VALUE(LEFT($A1286,3))=312,LEFT($G1286,5)="Total",$B1286="Q "),VLOOKUP('312'!$F$80,_312_Table2,MATCH('312'!$X$16,_312_Table2_ColumnLookup,0),FALSE),
  IF(AND(VALUE(LEFT($A1286,3))=312,LEFT($G1286,5)="Total"),VLOOKUP('312'!$F$80,_312_Table2,MATCH(LEFT($B1286,1),_312_Table2_ColumnLookup,0),FALSE),
  IF(AND(VALUE(LEFT($A1286,3))=312,LEN($I1286)=4,$B1286="G"),VLOOKUP($I1286,_312_Table2,MATCH('312'!$N$16,_312_Table2_ColumnLookup,0),FALSE),
  IF(AND(VALUE(LEFT($A1286,3))=312,LEN($I1286)=4,$B1286="O"),VLOOKUP($I1286,_312_Table2,MATCH('312'!$V$16,_312_Table2_ColumnLookup,0),FALSE),
  IF(AND(VALUE(LEFT($A1286,3))=312,LEN($I1286)=4,$B1286="Q"),VLOOKUP($I1286,_312_Table2,MATCH('312'!$X$16,_312_Table2_ColumnLookup,0),FALSE),
  IF(AND(VALUE(LEFT($A1286,3))=312,LEN($I1286)=4),VLOOKUP($I1286,_312_Table2,MATCH(LEFT($B1286,1),_312_Table2_ColumnLookup,0),FALSE)
+N("312"),
  IF(VALUE(LEFT($A1286,3))=313,VLOOKUP(VALUE(MID($B1286,2,1)),_313_Table2,MATCH(MID($B1286,1,1),_313_Table2_ColumnLookup,0),FALSE)
+N("313"),
  IF(AND(VALUE(LEFT($A1286,3))=314,LEN($B1286)=3),VLOOKUP(VALUE(MID($B1286,2,2)),_314_Table2,MATCH(MID($B1286,1,1),_314_Table2_ColumnLookup,0),FALSE),
  IF(VALUE(LEFT($A1286,3))=314,VLOOKUP(VALUE(MID($B1286,2,1)),_314_Table2,MATCH(MID($B1286,1,1),_314_Table2_ColumnLookup,0),FALSE)
+N("314"),
""))))))))))))))))))))))))</f>
        <v>#N/A</v>
      </c>
      <c r="F1286" s="238" t="e">
        <f>IF(AND(VALUE(LEFT($A1286,3))=309,LEN($B1286)=3),VLOOKUP(VALUE(MID($B1286,2,2)),_309_Table3,MATCH(MID($B1286,1,1),_309_Table3_ColumnLookup,0),FALSE),
  IF($C1286="309 LCR SummaryA",OneYearSCR,IF($C1286="309 LCR SummaryB",UltimateSCR,IF(VALUE(LEFT($A1286,3))=309,VLOOKUP(VALUE(MID($B1286,2,1)),_309_Table3,MATCH(MID($B1286,1,1),_309_Table3_ColumnLookup,0),FALSE)
+N("309"),
  IF(VALUE(LEFT($A1286,3))=310,VLOOKUP(VALUE(MID($B1286,2,1)),_310_Table3,MATCH(MID($B1286,1,1),_310_Table3_ColumnLookup,0),FALSE)
+N("310"),
  IF(AND(VALUE(LEFT($A1286,3))=311,LEN($I1286)=4),VLOOKUP($I1286,_311_Table3,MATCH($B1286,_311_Table3_ColumnLookup,0),FALSE),
  IF(AND(VALUE(LEFT($A1286,3))=311,OR($B1286="I2",$B1286="J2",$B1286="K2",$B1286="L2")),VLOOKUP('311'!$G$58,_311_Table3,MATCH(MID($B1286,1,1),_311_Table3_ColumnLookup,0),FALSE),
  IF(AND(VALUE(LEFT($A1286,3))=311,RIGHT($B1286,5)="Total"),VLOOKUP('311'!$G$59,_311_Table3,MATCH(MID($B1286,1,1),_311_Table3_ColumnLookup,0),FALSE),
  IF(VALUE(LEFT($A1286,3))=311,VLOOKUP(VALUE(MID($B1286,2,1)),_311_Table3,MATCH(MID($B1286,1,1),_311_Table3_ColumnLookup,0),FALSE)
+N("311"),
  IF(AND(VALUE(LEFT($A1286,3))=312,LEFT($G1286,10)="Unincepted",$B1286="G "),VLOOKUP(" ULO",_312_Table3,MATCH('312'!$N$16,_312_Table3_ColumnLookup,0),FALSE),
  IF(AND(VALUE(LEFT($A1286,3))=312,LEFT($G1286,10)="Unincepted",$B1286="O "),VLOOKUP(" ULO",_312_Table3,MATCH('312'!$V$16,_312_Table3_ColumnLookup,0),FALSE),
  IF(AND(VALUE(LEFT($A1286,3))=312,LEFT($G1286,10)="Unincepted",$B1286="Q "),VLOOKUP(" ULO",_312_Table3,MATCH('312'!$X$16,_312_Table3_ColumnLookup,0),FALSE),
  IF(AND(VALUE(LEFT($A1286,3))=312,LEFT($G1286,10)="Unincepted"),VLOOKUP(" ULO",_312_Table3,MATCH(LEFT($B1286,1),_312_Table3_ColumnLookup,0),FALSE),
  IF(AND(VALUE(LEFT($A1286,3))=312,LEFT($G1286,5)="Total",$B1286="G "),VLOOKUP('312'!$F$80,_312_Table3,MATCH('312'!$N$16,_312_Table3_ColumnLookup,0),FALSE),
  IF(AND(VALUE(LEFT($A1286,3))=312,LEFT($G1286,5)="Total",$B1286="O "),VLOOKUP('312'!$F$80,_312_Table3,MATCH('312'!$V$16,_312_Table3_ColumnLookup,0),FALSE),
  IF(AND(VALUE(LEFT($A1286,3))=312,LEFT($G1286,5)="Total",$B1286="Q "),VLOOKUP('312'!$F$80,_312_Table3,MATCH('312'!$X$16,_312_Table3_ColumnLookup,0),FALSE),
  IF(AND(VALUE(LEFT($A1286,3))=312,LEFT($G1286,5)="Total"),VLOOKUP('312'!$F$80,_312_Table3,MATCH(LEFT($B1286,1),_312_Table3_ColumnLookup,0),FALSE),
  IF(AND(VALUE(LEFT($A1286,3))=312,LEN($I1286)=4,$B1286="G"),VLOOKUP($I1286,_312_Table3,MATCH('312'!$N$16,_312_Table3_ColumnLookup,0),FALSE),
  IF(AND(VALUE(LEFT($A1286,3))=312,LEN($I1286)=4,$B1286="O"),VLOOKUP($I1286,_312_Table3,MATCH('312'!$V$16,_312_Table3_ColumnLookup,0),FALSE),
  IF(AND(VALUE(LEFT($A1286,3))=312,LEN($I1286)=4,$B1286="Q"),VLOOKUP($I1286,_312_Table3,MATCH('312'!$X$16,_312_Table3_ColumnLookup,0),FALSE),
  IF(AND(VALUE(LEFT($A1286,3))=312,LEN($I1286)=4),VLOOKUP($I1286,_312_Table3,MATCH(LEFT($B1286,1),_312_Table3_ColumnLookup,0),FALSE)
+N("312"),
  IF(VALUE(LEFT($A1286,3))=313,VLOOKUP(VALUE(MID($B1286,2,1)),_313_Table3,MATCH(MID($B1286,1,1),_313_Table3_ColumnLookup,0),FALSE)
+N("313"),
  IF(AND(VALUE(LEFT($A1286,3))=314,LEN($B1286)=3),VLOOKUP(VALUE(MID($B1286,2,2)),_314_Table3,MATCH(MID($B1286,1,1),_314_Table3_ColumnLookup,0),FALSE),
  IF(VALUE(LEFT($A1286,3))=314,VLOOKUP(VALUE(MID($B1286,2,1)),_314_Table3,MATCH(MID($B1286,1,1),_314_Table3_ColumnLookup,0),FALSE)
+N("314"),
""))))))))))))))))))))))))</f>
        <v>#N/A</v>
      </c>
      <c r="H1286" s="321" t="str">
        <f>IFERROR(
IF(ISERROR($D1286)=FALSE,$D1286,IF(ISERROR($E1286)=FALSE,$E1286,IF(ISERROR($F1286)=FALSE,$F1286
+N("012 checkboxes"),
IF(
IF(OR(LEFT($A1286,9)="Syndicate",LEFT($A1286,12)="NewSyndicate"),VLOOKUP($A1286,'012'!$J:$ZW,MATCH("Link to button",'012'!$J$1:$ZW$1,0),0)
+N("309 checkbox"),
IF($C1286="309 LCR Summary0",VLOOKUP("Notes990",'309'!$P:$ZZ,MATCH("Link to button",'309'!$P$1:$ZZ$1,0),0)
+N("313 checkboxes"),
IF($C1286="313 Financial Information0LcmVsScr",IF($C1286="309 LCR Summary0",VLOOKUP("LcmVsScr",'309'!$N:$ZZ,MATCH("Link to button",'309'!$N$1:$ZZ$1,0),0),
IF($C1286="313 Financial Information0LcrDocAttached",IF($C1286="309 LCR Summary0",VLOOKUP("LcrDocAttached",'309'!$N:$ZZ,MATCH("Link to button",'309'!$N$1:$ZZ$1,0),
0)))))))=1,TRUE,FALSE)
))),"")</f>
        <v/>
      </c>
    </row>
    <row r="1287" spans="1:8">
      <c r="A1287" s="237" t="e">
        <f>VLOOKUP($G1287,CSVLookups!$B:$R,MATCH(A$1,CSVLookups!$B$1:$R$1,0),FALSE)</f>
        <v>#N/A</v>
      </c>
      <c r="B1287" s="237" t="e">
        <f>VLOOKUP($G1287,CSVLookups!$B:$R,MATCH(B$1,CSVLookups!$B$1:$R$1,0),FALSE)</f>
        <v>#N/A</v>
      </c>
      <c r="C1287" s="238" t="e">
        <f t="shared" si="20"/>
        <v>#N/A</v>
      </c>
      <c r="D1287" s="238" t="e">
        <f>IF(AND(VALUE(LEFT($A1287,3))=309,LEN($B1287)=3),VLOOKUP(VALUE(MID($B1287,2,2)),_309_Table1,MATCH(MID($B1287,1,1),_309_Table1_ColumnLookup,0),FALSE),
  IF($C1287="309 LCR SummaryA",OneYearSCR,IF($C1287="309 LCR SummaryB",UltimateSCR,IF(VALUE(LEFT($A1287,3))=309,VLOOKUP(VALUE(MID($B1287,2,1)),_309_Table1,MATCH(MID($B1287,1,1),_309_Table1_ColumnLookup,0),FALSE)
+N("309"),
  IF(VALUE(LEFT($A1287,3))=310,VLOOKUP(VALUE(MID($B1287,2,1)),_310_Table1,MATCH(MID($B1287,1,1),_310_Table1_ColumnLookup,0),FALSE)
+N("310"),
  IF(AND(VALUE(LEFT($A1287,3))=311,LEN($I1287)=4),VLOOKUP($I1287,_311_Table1,MATCH($B1287,_311_Table1_ColumnLookup,0),FALSE),
  IF(AND(VALUE(LEFT($A1287,3))=311,OR($B1287="I2",$B1287="J2",$B1287="K2",$B1287="L2")),VLOOKUP('311'!$G$58,_311_Table1,MATCH(MID($B1287,1,1),_311_Table1_ColumnLookup,0),FALSE),
  IF(AND(VALUE(LEFT($A1287,3))=311,RIGHT($B1287,5)="Total"),VLOOKUP('311'!$G$59,_311_Table1,MATCH(MID($B1287,1,1),_311_Table1_ColumnLookup,0),FALSE),
  IF(VALUE(LEFT($A1287,3))=311,VLOOKUP(VALUE(MID($B1287,2,1)),_311_Table1,MATCH(MID($B1287,1,1),_311_Table1_ColumnLookup,0),FALSE)
+N("311"),
  IF(AND(VALUE(LEFT($A1287,3))=312,LEFT($G1287,10)="Unincepted",$B1287="G "),VLOOKUP(" ULO",_312_Table1,MATCH('312'!$N$16,_312_Table1_ColumnLookup,0),FALSE),
  IF(AND(VALUE(LEFT($A1287,3))=312,LEFT($G1287,10)="Unincepted",$B1287="O "),VLOOKUP(" ULO",_312_Table1,MATCH('312'!$V$16,_312_Table1_ColumnLookup,0),FALSE),
  IF(AND(VALUE(LEFT($A1287,3))=312,LEFT($G1287,10)="Unincepted",$B1287="Q "),VLOOKUP(" ULO",_312_Table1,MATCH('312'!$X$16,_312_Table1_ColumnLookup,0),FALSE),
  IF(AND(VALUE(LEFT($A1287,3))=312,LEFT($G1287,10)="Unincepted"),VLOOKUP(" ULO",_312_Table1,MATCH(LEFT($B1287,1),_312_Table1_ColumnLookup,0),FALSE),
  IF(AND(VALUE(LEFT($A1287,3))=312,LEFT($G1287,5)="Total",$B1287="G "),VLOOKUP('312'!$F$80,_312_Table1,MATCH('312'!$N$16,_312_Table1_ColumnLookup,0),FALSE),
  IF(AND(VALUE(LEFT($A1287,3))=312,LEFT($G1287,5)="Total",$B1287="O "),VLOOKUP('312'!$F$80,_312_Table1,MATCH('312'!$V$16,_312_Table1_ColumnLookup,0),FALSE),
  IF(AND(VALUE(LEFT($A1287,3))=312,LEFT($G1287,5)="Total",$B1287="Q "),VLOOKUP('312'!$F$80,_312_Table1,MATCH('312'!$X$16,_312_Table1_ColumnLookup,0),FALSE),
  IF(AND(VALUE(LEFT($A1287,3))=312,LEFT($G1287,5)="Total"),VLOOKUP('312'!$F$80,_312_Table1,MATCH(LEFT($B1287,1),_312_Table1_ColumnLookup,0),FALSE),
  IF(AND(VALUE(LEFT($A1287,3))=312,LEN($I1287)=4,$B1287="G"),VLOOKUP($I1287,_312_Table1,MATCH('312'!$N$16,_312_Table1_ColumnLookup,0),FALSE),
  IF(AND(VALUE(LEFT($A1287,3))=312,LEN($I1287)=4,$B1287="O"),VLOOKUP($I1287,_312_Table1,MATCH('312'!$V$16,_312_Table1_ColumnLookup,0),FALSE),
  IF(AND(VALUE(LEFT($A1287,3))=312,LEN($I1287)=4,$B1287="Q"),VLOOKUP($I1287,_312_Table1,MATCH('312'!$X$16,_312_Table1_ColumnLookup,0),FALSE),
  IF(AND(VALUE(LEFT($A1287,3))=312,LEN($I1287)=4),VLOOKUP($I1287,_312_Table1,MATCH(LEFT($B1287,1),_312_Table1_ColumnLookup,0),FALSE)
+N("312"),
  IF(VALUE(LEFT($A1287,3))=313,VLOOKUP(VALUE(MID($B1287,2,1)),_313_Table1,MATCH(MID($B1287,1,1),_313_Table1_ColumnLookup,0),FALSE)
+N("313"),
  IF(AND(VALUE(LEFT($A1287,3))=314,LEN($B1287)=3),VLOOKUP(VALUE(MID($B1287,2,2)),_314_Table1,MATCH(MID($B1287,1,1),_314_Table1_ColumnLookup,0),FALSE),
  IF(VALUE(LEFT($A1287,3))=314,VLOOKUP(VALUE(MID($B1287,2,1)),_314_Table1,MATCH(MID($B1287,1,1),_314_Table1_ColumnLookup,0),FALSE)
+N("314"),
""))))))))))))))))))))))))</f>
        <v>#N/A</v>
      </c>
      <c r="E1287" s="238" t="e">
        <f>IF(AND(VALUE(LEFT($A1287,3))=309,LEN($B1287)=3),VLOOKUP(VALUE(MID($B1287,2,2)),_309_Table2,MATCH(MID($B1287,1,1),_309_Table2_ColumnLookup,0),FALSE),
  IF($C1287="309 LCR SummaryA",OneYearSCR,IF($C1287="309 LCR SummaryB",UltimateSCR,IF(VALUE(LEFT($A1287,3))=309,VLOOKUP(VALUE(MID($B1287,2,1)),_309_Table2,MATCH(MID($B1287,1,1),_309_Table2_ColumnLookup,0),FALSE)
+N("309"),
  IF(VALUE(LEFT($A1287,3))=310,VLOOKUP(VALUE(MID($B1287,2,1)),_310_Table2,MATCH(MID($B1287,1,1),_310_Table2_ColumnLookup,0),FALSE)
+N("310"),
  IF(AND(VALUE(LEFT($A1287,3))=311,LEN($I1287)=4),VLOOKUP($I1287,_311_Table2,MATCH($B1287,_311_Table2_ColumnLookup,0),FALSE),
  IF(AND(VALUE(LEFT($A1287,3))=311,OR($B1287="I2",$B1287="J2",$B1287="K2",$B1287="L2")),VLOOKUP('311'!$G$58,_311_Table2,MATCH(MID($B1287,1,1),_311_Table2_ColumnLookup,0),FALSE),
  IF(AND(VALUE(LEFT($A1287,3))=311,RIGHT($B1287,5)="Total"),VLOOKUP('311'!$G$59,_311_Table2,MATCH(MID($B1287,1,1),_311_Table2_ColumnLookup,0),FALSE),
  IF(VALUE(LEFT($A1287,3))=311,VLOOKUP(VALUE(MID($B1287,2,1)),_311_Table2,MATCH(MID($B1287,1,1),_311_Table2_ColumnLookup,0),FALSE)
+N("311"),
  IF(AND(VALUE(LEFT($A1287,3))=312,LEFT($G1287,10)="Unincepted",$B1287="G "),VLOOKUP(" ULO",_312_Table2,MATCH('312'!$N$16,_312_Table2_ColumnLookup,0),FALSE),
  IF(AND(VALUE(LEFT($A1287,3))=312,LEFT($G1287,10)="Unincepted",$B1287="O "),VLOOKUP(" ULO",_312_Table2,MATCH('312'!$V$16,_312_Table2_ColumnLookup,0),FALSE),
  IF(AND(VALUE(LEFT($A1287,3))=312,LEFT($G1287,10)="Unincepted",$B1287="Q "),VLOOKUP(" ULO",_312_Table2,MATCH('312'!$X$16,_312_Table2_ColumnLookup,0),FALSE),
  IF(AND(VALUE(LEFT($A1287,3))=312,LEFT($G1287,10)="Unincepted"),VLOOKUP(" ULO",_312_Table2,MATCH(LEFT($B1287,1),_312_Table2_ColumnLookup,0),FALSE),
  IF(AND(VALUE(LEFT($A1287,3))=312,LEFT($G1287,5)="Total",$B1287="G "),VLOOKUP('312'!$F$80,_312_Table2,MATCH('312'!$N$16,_312_Table2_ColumnLookup,0),FALSE),
  IF(AND(VALUE(LEFT($A1287,3))=312,LEFT($G1287,5)="Total",$B1287="O "),VLOOKUP('312'!$F$80,_312_Table2,MATCH('312'!$V$16,_312_Table2_ColumnLookup,0),FALSE),
  IF(AND(VALUE(LEFT($A1287,3))=312,LEFT($G1287,5)="Total",$B1287="Q "),VLOOKUP('312'!$F$80,_312_Table2,MATCH('312'!$X$16,_312_Table2_ColumnLookup,0),FALSE),
  IF(AND(VALUE(LEFT($A1287,3))=312,LEFT($G1287,5)="Total"),VLOOKUP('312'!$F$80,_312_Table2,MATCH(LEFT($B1287,1),_312_Table2_ColumnLookup,0),FALSE),
  IF(AND(VALUE(LEFT($A1287,3))=312,LEN($I1287)=4,$B1287="G"),VLOOKUP($I1287,_312_Table2,MATCH('312'!$N$16,_312_Table2_ColumnLookup,0),FALSE),
  IF(AND(VALUE(LEFT($A1287,3))=312,LEN($I1287)=4,$B1287="O"),VLOOKUP($I1287,_312_Table2,MATCH('312'!$V$16,_312_Table2_ColumnLookup,0),FALSE),
  IF(AND(VALUE(LEFT($A1287,3))=312,LEN($I1287)=4,$B1287="Q"),VLOOKUP($I1287,_312_Table2,MATCH('312'!$X$16,_312_Table2_ColumnLookup,0),FALSE),
  IF(AND(VALUE(LEFT($A1287,3))=312,LEN($I1287)=4),VLOOKUP($I1287,_312_Table2,MATCH(LEFT($B1287,1),_312_Table2_ColumnLookup,0),FALSE)
+N("312"),
  IF(VALUE(LEFT($A1287,3))=313,VLOOKUP(VALUE(MID($B1287,2,1)),_313_Table2,MATCH(MID($B1287,1,1),_313_Table2_ColumnLookup,0),FALSE)
+N("313"),
  IF(AND(VALUE(LEFT($A1287,3))=314,LEN($B1287)=3),VLOOKUP(VALUE(MID($B1287,2,2)),_314_Table2,MATCH(MID($B1287,1,1),_314_Table2_ColumnLookup,0),FALSE),
  IF(VALUE(LEFT($A1287,3))=314,VLOOKUP(VALUE(MID($B1287,2,1)),_314_Table2,MATCH(MID($B1287,1,1),_314_Table2_ColumnLookup,0),FALSE)
+N("314"),
""))))))))))))))))))))))))</f>
        <v>#N/A</v>
      </c>
      <c r="F1287" s="238" t="e">
        <f>IF(AND(VALUE(LEFT($A1287,3))=309,LEN($B1287)=3),VLOOKUP(VALUE(MID($B1287,2,2)),_309_Table3,MATCH(MID($B1287,1,1),_309_Table3_ColumnLookup,0),FALSE),
  IF($C1287="309 LCR SummaryA",OneYearSCR,IF($C1287="309 LCR SummaryB",UltimateSCR,IF(VALUE(LEFT($A1287,3))=309,VLOOKUP(VALUE(MID($B1287,2,1)),_309_Table3,MATCH(MID($B1287,1,1),_309_Table3_ColumnLookup,0),FALSE)
+N("309"),
  IF(VALUE(LEFT($A1287,3))=310,VLOOKUP(VALUE(MID($B1287,2,1)),_310_Table3,MATCH(MID($B1287,1,1),_310_Table3_ColumnLookup,0),FALSE)
+N("310"),
  IF(AND(VALUE(LEFT($A1287,3))=311,LEN($I1287)=4),VLOOKUP($I1287,_311_Table3,MATCH($B1287,_311_Table3_ColumnLookup,0),FALSE),
  IF(AND(VALUE(LEFT($A1287,3))=311,OR($B1287="I2",$B1287="J2",$B1287="K2",$B1287="L2")),VLOOKUP('311'!$G$58,_311_Table3,MATCH(MID($B1287,1,1),_311_Table3_ColumnLookup,0),FALSE),
  IF(AND(VALUE(LEFT($A1287,3))=311,RIGHT($B1287,5)="Total"),VLOOKUP('311'!$G$59,_311_Table3,MATCH(MID($B1287,1,1),_311_Table3_ColumnLookup,0),FALSE),
  IF(VALUE(LEFT($A1287,3))=311,VLOOKUP(VALUE(MID($B1287,2,1)),_311_Table3,MATCH(MID($B1287,1,1),_311_Table3_ColumnLookup,0),FALSE)
+N("311"),
  IF(AND(VALUE(LEFT($A1287,3))=312,LEFT($G1287,10)="Unincepted",$B1287="G "),VLOOKUP(" ULO",_312_Table3,MATCH('312'!$N$16,_312_Table3_ColumnLookup,0),FALSE),
  IF(AND(VALUE(LEFT($A1287,3))=312,LEFT($G1287,10)="Unincepted",$B1287="O "),VLOOKUP(" ULO",_312_Table3,MATCH('312'!$V$16,_312_Table3_ColumnLookup,0),FALSE),
  IF(AND(VALUE(LEFT($A1287,3))=312,LEFT($G1287,10)="Unincepted",$B1287="Q "),VLOOKUP(" ULO",_312_Table3,MATCH('312'!$X$16,_312_Table3_ColumnLookup,0),FALSE),
  IF(AND(VALUE(LEFT($A1287,3))=312,LEFT($G1287,10)="Unincepted"),VLOOKUP(" ULO",_312_Table3,MATCH(LEFT($B1287,1),_312_Table3_ColumnLookup,0),FALSE),
  IF(AND(VALUE(LEFT($A1287,3))=312,LEFT($G1287,5)="Total",$B1287="G "),VLOOKUP('312'!$F$80,_312_Table3,MATCH('312'!$N$16,_312_Table3_ColumnLookup,0),FALSE),
  IF(AND(VALUE(LEFT($A1287,3))=312,LEFT($G1287,5)="Total",$B1287="O "),VLOOKUP('312'!$F$80,_312_Table3,MATCH('312'!$V$16,_312_Table3_ColumnLookup,0),FALSE),
  IF(AND(VALUE(LEFT($A1287,3))=312,LEFT($G1287,5)="Total",$B1287="Q "),VLOOKUP('312'!$F$80,_312_Table3,MATCH('312'!$X$16,_312_Table3_ColumnLookup,0),FALSE),
  IF(AND(VALUE(LEFT($A1287,3))=312,LEFT($G1287,5)="Total"),VLOOKUP('312'!$F$80,_312_Table3,MATCH(LEFT($B1287,1),_312_Table3_ColumnLookup,0),FALSE),
  IF(AND(VALUE(LEFT($A1287,3))=312,LEN($I1287)=4,$B1287="G"),VLOOKUP($I1287,_312_Table3,MATCH('312'!$N$16,_312_Table3_ColumnLookup,0),FALSE),
  IF(AND(VALUE(LEFT($A1287,3))=312,LEN($I1287)=4,$B1287="O"),VLOOKUP($I1287,_312_Table3,MATCH('312'!$V$16,_312_Table3_ColumnLookup,0),FALSE),
  IF(AND(VALUE(LEFT($A1287,3))=312,LEN($I1287)=4,$B1287="Q"),VLOOKUP($I1287,_312_Table3,MATCH('312'!$X$16,_312_Table3_ColumnLookup,0),FALSE),
  IF(AND(VALUE(LEFT($A1287,3))=312,LEN($I1287)=4),VLOOKUP($I1287,_312_Table3,MATCH(LEFT($B1287,1),_312_Table3_ColumnLookup,0),FALSE)
+N("312"),
  IF(VALUE(LEFT($A1287,3))=313,VLOOKUP(VALUE(MID($B1287,2,1)),_313_Table3,MATCH(MID($B1287,1,1),_313_Table3_ColumnLookup,0),FALSE)
+N("313"),
  IF(AND(VALUE(LEFT($A1287,3))=314,LEN($B1287)=3),VLOOKUP(VALUE(MID($B1287,2,2)),_314_Table3,MATCH(MID($B1287,1,1),_314_Table3_ColumnLookup,0),FALSE),
  IF(VALUE(LEFT($A1287,3))=314,VLOOKUP(VALUE(MID($B1287,2,1)),_314_Table3,MATCH(MID($B1287,1,1),_314_Table3_ColumnLookup,0),FALSE)
+N("314"),
""))))))))))))))))))))))))</f>
        <v>#N/A</v>
      </c>
      <c r="H1287" s="321" t="str">
        <f>IFERROR(
IF(ISERROR($D1287)=FALSE,$D1287,IF(ISERROR($E1287)=FALSE,$E1287,IF(ISERROR($F1287)=FALSE,$F1287
+N("012 checkboxes"),
IF(
IF(OR(LEFT($A1287,9)="Syndicate",LEFT($A1287,12)="NewSyndicate"),VLOOKUP($A1287,'012'!$J:$ZW,MATCH("Link to button",'012'!$J$1:$ZW$1,0),0)
+N("309 checkbox"),
IF($C1287="309 LCR Summary0",VLOOKUP("Notes990",'309'!$P:$ZZ,MATCH("Link to button",'309'!$P$1:$ZZ$1,0),0)
+N("313 checkboxes"),
IF($C1287="313 Financial Information0LcmVsScr",IF($C1287="309 LCR Summary0",VLOOKUP("LcmVsScr",'309'!$N:$ZZ,MATCH("Link to button",'309'!$N$1:$ZZ$1,0),0),
IF($C1287="313 Financial Information0LcrDocAttached",IF($C1287="309 LCR Summary0",VLOOKUP("LcrDocAttached",'309'!$N:$ZZ,MATCH("Link to button",'309'!$N$1:$ZZ$1,0),
0)))))))=1,TRUE,FALSE)
))),"")</f>
        <v/>
      </c>
    </row>
    <row r="1288" spans="1:8">
      <c r="A1288" s="237" t="e">
        <f>VLOOKUP($G1288,CSVLookups!$B:$R,MATCH(A$1,CSVLookups!$B$1:$R$1,0),FALSE)</f>
        <v>#N/A</v>
      </c>
      <c r="B1288" s="237" t="e">
        <f>VLOOKUP($G1288,CSVLookups!$B:$R,MATCH(B$1,CSVLookups!$B$1:$R$1,0),FALSE)</f>
        <v>#N/A</v>
      </c>
      <c r="C1288" s="238" t="e">
        <f t="shared" si="20"/>
        <v>#N/A</v>
      </c>
      <c r="D1288" s="238" t="e">
        <f>IF(AND(VALUE(LEFT($A1288,3))=309,LEN($B1288)=3),VLOOKUP(VALUE(MID($B1288,2,2)),_309_Table1,MATCH(MID($B1288,1,1),_309_Table1_ColumnLookup,0),FALSE),
  IF($C1288="309 LCR SummaryA",OneYearSCR,IF($C1288="309 LCR SummaryB",UltimateSCR,IF(VALUE(LEFT($A1288,3))=309,VLOOKUP(VALUE(MID($B1288,2,1)),_309_Table1,MATCH(MID($B1288,1,1),_309_Table1_ColumnLookup,0),FALSE)
+N("309"),
  IF(VALUE(LEFT($A1288,3))=310,VLOOKUP(VALUE(MID($B1288,2,1)),_310_Table1,MATCH(MID($B1288,1,1),_310_Table1_ColumnLookup,0),FALSE)
+N("310"),
  IF(AND(VALUE(LEFT($A1288,3))=311,LEN($I1288)=4),VLOOKUP($I1288,_311_Table1,MATCH($B1288,_311_Table1_ColumnLookup,0),FALSE),
  IF(AND(VALUE(LEFT($A1288,3))=311,OR($B1288="I2",$B1288="J2",$B1288="K2",$B1288="L2")),VLOOKUP('311'!$G$58,_311_Table1,MATCH(MID($B1288,1,1),_311_Table1_ColumnLookup,0),FALSE),
  IF(AND(VALUE(LEFT($A1288,3))=311,RIGHT($B1288,5)="Total"),VLOOKUP('311'!$G$59,_311_Table1,MATCH(MID($B1288,1,1),_311_Table1_ColumnLookup,0),FALSE),
  IF(VALUE(LEFT($A1288,3))=311,VLOOKUP(VALUE(MID($B1288,2,1)),_311_Table1,MATCH(MID($B1288,1,1),_311_Table1_ColumnLookup,0),FALSE)
+N("311"),
  IF(AND(VALUE(LEFT($A1288,3))=312,LEFT($G1288,10)="Unincepted",$B1288="G "),VLOOKUP(" ULO",_312_Table1,MATCH('312'!$N$16,_312_Table1_ColumnLookup,0),FALSE),
  IF(AND(VALUE(LEFT($A1288,3))=312,LEFT($G1288,10)="Unincepted",$B1288="O "),VLOOKUP(" ULO",_312_Table1,MATCH('312'!$V$16,_312_Table1_ColumnLookup,0),FALSE),
  IF(AND(VALUE(LEFT($A1288,3))=312,LEFT($G1288,10)="Unincepted",$B1288="Q "),VLOOKUP(" ULO",_312_Table1,MATCH('312'!$X$16,_312_Table1_ColumnLookup,0),FALSE),
  IF(AND(VALUE(LEFT($A1288,3))=312,LEFT($G1288,10)="Unincepted"),VLOOKUP(" ULO",_312_Table1,MATCH(LEFT($B1288,1),_312_Table1_ColumnLookup,0),FALSE),
  IF(AND(VALUE(LEFT($A1288,3))=312,LEFT($G1288,5)="Total",$B1288="G "),VLOOKUP('312'!$F$80,_312_Table1,MATCH('312'!$N$16,_312_Table1_ColumnLookup,0),FALSE),
  IF(AND(VALUE(LEFT($A1288,3))=312,LEFT($G1288,5)="Total",$B1288="O "),VLOOKUP('312'!$F$80,_312_Table1,MATCH('312'!$V$16,_312_Table1_ColumnLookup,0),FALSE),
  IF(AND(VALUE(LEFT($A1288,3))=312,LEFT($G1288,5)="Total",$B1288="Q "),VLOOKUP('312'!$F$80,_312_Table1,MATCH('312'!$X$16,_312_Table1_ColumnLookup,0),FALSE),
  IF(AND(VALUE(LEFT($A1288,3))=312,LEFT($G1288,5)="Total"),VLOOKUP('312'!$F$80,_312_Table1,MATCH(LEFT($B1288,1),_312_Table1_ColumnLookup,0),FALSE),
  IF(AND(VALUE(LEFT($A1288,3))=312,LEN($I1288)=4,$B1288="G"),VLOOKUP($I1288,_312_Table1,MATCH('312'!$N$16,_312_Table1_ColumnLookup,0),FALSE),
  IF(AND(VALUE(LEFT($A1288,3))=312,LEN($I1288)=4,$B1288="O"),VLOOKUP($I1288,_312_Table1,MATCH('312'!$V$16,_312_Table1_ColumnLookup,0),FALSE),
  IF(AND(VALUE(LEFT($A1288,3))=312,LEN($I1288)=4,$B1288="Q"),VLOOKUP($I1288,_312_Table1,MATCH('312'!$X$16,_312_Table1_ColumnLookup,0),FALSE),
  IF(AND(VALUE(LEFT($A1288,3))=312,LEN($I1288)=4),VLOOKUP($I1288,_312_Table1,MATCH(LEFT($B1288,1),_312_Table1_ColumnLookup,0),FALSE)
+N("312"),
  IF(VALUE(LEFT($A1288,3))=313,VLOOKUP(VALUE(MID($B1288,2,1)),_313_Table1,MATCH(MID($B1288,1,1),_313_Table1_ColumnLookup,0),FALSE)
+N("313"),
  IF(AND(VALUE(LEFT($A1288,3))=314,LEN($B1288)=3),VLOOKUP(VALUE(MID($B1288,2,2)),_314_Table1,MATCH(MID($B1288,1,1),_314_Table1_ColumnLookup,0),FALSE),
  IF(VALUE(LEFT($A1288,3))=314,VLOOKUP(VALUE(MID($B1288,2,1)),_314_Table1,MATCH(MID($B1288,1,1),_314_Table1_ColumnLookup,0),FALSE)
+N("314"),
""))))))))))))))))))))))))</f>
        <v>#N/A</v>
      </c>
      <c r="E1288" s="238" t="e">
        <f>IF(AND(VALUE(LEFT($A1288,3))=309,LEN($B1288)=3),VLOOKUP(VALUE(MID($B1288,2,2)),_309_Table2,MATCH(MID($B1288,1,1),_309_Table2_ColumnLookup,0),FALSE),
  IF($C1288="309 LCR SummaryA",OneYearSCR,IF($C1288="309 LCR SummaryB",UltimateSCR,IF(VALUE(LEFT($A1288,3))=309,VLOOKUP(VALUE(MID($B1288,2,1)),_309_Table2,MATCH(MID($B1288,1,1),_309_Table2_ColumnLookup,0),FALSE)
+N("309"),
  IF(VALUE(LEFT($A1288,3))=310,VLOOKUP(VALUE(MID($B1288,2,1)),_310_Table2,MATCH(MID($B1288,1,1),_310_Table2_ColumnLookup,0),FALSE)
+N("310"),
  IF(AND(VALUE(LEFT($A1288,3))=311,LEN($I1288)=4),VLOOKUP($I1288,_311_Table2,MATCH($B1288,_311_Table2_ColumnLookup,0),FALSE),
  IF(AND(VALUE(LEFT($A1288,3))=311,OR($B1288="I2",$B1288="J2",$B1288="K2",$B1288="L2")),VLOOKUP('311'!$G$58,_311_Table2,MATCH(MID($B1288,1,1),_311_Table2_ColumnLookup,0),FALSE),
  IF(AND(VALUE(LEFT($A1288,3))=311,RIGHT($B1288,5)="Total"),VLOOKUP('311'!$G$59,_311_Table2,MATCH(MID($B1288,1,1),_311_Table2_ColumnLookup,0),FALSE),
  IF(VALUE(LEFT($A1288,3))=311,VLOOKUP(VALUE(MID($B1288,2,1)),_311_Table2,MATCH(MID($B1288,1,1),_311_Table2_ColumnLookup,0),FALSE)
+N("311"),
  IF(AND(VALUE(LEFT($A1288,3))=312,LEFT($G1288,10)="Unincepted",$B1288="G "),VLOOKUP(" ULO",_312_Table2,MATCH('312'!$N$16,_312_Table2_ColumnLookup,0),FALSE),
  IF(AND(VALUE(LEFT($A1288,3))=312,LEFT($G1288,10)="Unincepted",$B1288="O "),VLOOKUP(" ULO",_312_Table2,MATCH('312'!$V$16,_312_Table2_ColumnLookup,0),FALSE),
  IF(AND(VALUE(LEFT($A1288,3))=312,LEFT($G1288,10)="Unincepted",$B1288="Q "),VLOOKUP(" ULO",_312_Table2,MATCH('312'!$X$16,_312_Table2_ColumnLookup,0),FALSE),
  IF(AND(VALUE(LEFT($A1288,3))=312,LEFT($G1288,10)="Unincepted"),VLOOKUP(" ULO",_312_Table2,MATCH(LEFT($B1288,1),_312_Table2_ColumnLookup,0),FALSE),
  IF(AND(VALUE(LEFT($A1288,3))=312,LEFT($G1288,5)="Total",$B1288="G "),VLOOKUP('312'!$F$80,_312_Table2,MATCH('312'!$N$16,_312_Table2_ColumnLookup,0),FALSE),
  IF(AND(VALUE(LEFT($A1288,3))=312,LEFT($G1288,5)="Total",$B1288="O "),VLOOKUP('312'!$F$80,_312_Table2,MATCH('312'!$V$16,_312_Table2_ColumnLookup,0),FALSE),
  IF(AND(VALUE(LEFT($A1288,3))=312,LEFT($G1288,5)="Total",$B1288="Q "),VLOOKUP('312'!$F$80,_312_Table2,MATCH('312'!$X$16,_312_Table2_ColumnLookup,0),FALSE),
  IF(AND(VALUE(LEFT($A1288,3))=312,LEFT($G1288,5)="Total"),VLOOKUP('312'!$F$80,_312_Table2,MATCH(LEFT($B1288,1),_312_Table2_ColumnLookup,0),FALSE),
  IF(AND(VALUE(LEFT($A1288,3))=312,LEN($I1288)=4,$B1288="G"),VLOOKUP($I1288,_312_Table2,MATCH('312'!$N$16,_312_Table2_ColumnLookup,0),FALSE),
  IF(AND(VALUE(LEFT($A1288,3))=312,LEN($I1288)=4,$B1288="O"),VLOOKUP($I1288,_312_Table2,MATCH('312'!$V$16,_312_Table2_ColumnLookup,0),FALSE),
  IF(AND(VALUE(LEFT($A1288,3))=312,LEN($I1288)=4,$B1288="Q"),VLOOKUP($I1288,_312_Table2,MATCH('312'!$X$16,_312_Table2_ColumnLookup,0),FALSE),
  IF(AND(VALUE(LEFT($A1288,3))=312,LEN($I1288)=4),VLOOKUP($I1288,_312_Table2,MATCH(LEFT($B1288,1),_312_Table2_ColumnLookup,0),FALSE)
+N("312"),
  IF(VALUE(LEFT($A1288,3))=313,VLOOKUP(VALUE(MID($B1288,2,1)),_313_Table2,MATCH(MID($B1288,1,1),_313_Table2_ColumnLookup,0),FALSE)
+N("313"),
  IF(AND(VALUE(LEFT($A1288,3))=314,LEN($B1288)=3),VLOOKUP(VALUE(MID($B1288,2,2)),_314_Table2,MATCH(MID($B1288,1,1),_314_Table2_ColumnLookup,0),FALSE),
  IF(VALUE(LEFT($A1288,3))=314,VLOOKUP(VALUE(MID($B1288,2,1)),_314_Table2,MATCH(MID($B1288,1,1),_314_Table2_ColumnLookup,0),FALSE)
+N("314"),
""))))))))))))))))))))))))</f>
        <v>#N/A</v>
      </c>
      <c r="F1288" s="238" t="e">
        <f>IF(AND(VALUE(LEFT($A1288,3))=309,LEN($B1288)=3),VLOOKUP(VALUE(MID($B1288,2,2)),_309_Table3,MATCH(MID($B1288,1,1),_309_Table3_ColumnLookup,0),FALSE),
  IF($C1288="309 LCR SummaryA",OneYearSCR,IF($C1288="309 LCR SummaryB",UltimateSCR,IF(VALUE(LEFT($A1288,3))=309,VLOOKUP(VALUE(MID($B1288,2,1)),_309_Table3,MATCH(MID($B1288,1,1),_309_Table3_ColumnLookup,0),FALSE)
+N("309"),
  IF(VALUE(LEFT($A1288,3))=310,VLOOKUP(VALUE(MID($B1288,2,1)),_310_Table3,MATCH(MID($B1288,1,1),_310_Table3_ColumnLookup,0),FALSE)
+N("310"),
  IF(AND(VALUE(LEFT($A1288,3))=311,LEN($I1288)=4),VLOOKUP($I1288,_311_Table3,MATCH($B1288,_311_Table3_ColumnLookup,0),FALSE),
  IF(AND(VALUE(LEFT($A1288,3))=311,OR($B1288="I2",$B1288="J2",$B1288="K2",$B1288="L2")),VLOOKUP('311'!$G$58,_311_Table3,MATCH(MID($B1288,1,1),_311_Table3_ColumnLookup,0),FALSE),
  IF(AND(VALUE(LEFT($A1288,3))=311,RIGHT($B1288,5)="Total"),VLOOKUP('311'!$G$59,_311_Table3,MATCH(MID($B1288,1,1),_311_Table3_ColumnLookup,0),FALSE),
  IF(VALUE(LEFT($A1288,3))=311,VLOOKUP(VALUE(MID($B1288,2,1)),_311_Table3,MATCH(MID($B1288,1,1),_311_Table3_ColumnLookup,0),FALSE)
+N("311"),
  IF(AND(VALUE(LEFT($A1288,3))=312,LEFT($G1288,10)="Unincepted",$B1288="G "),VLOOKUP(" ULO",_312_Table3,MATCH('312'!$N$16,_312_Table3_ColumnLookup,0),FALSE),
  IF(AND(VALUE(LEFT($A1288,3))=312,LEFT($G1288,10)="Unincepted",$B1288="O "),VLOOKUP(" ULO",_312_Table3,MATCH('312'!$V$16,_312_Table3_ColumnLookup,0),FALSE),
  IF(AND(VALUE(LEFT($A1288,3))=312,LEFT($G1288,10)="Unincepted",$B1288="Q "),VLOOKUP(" ULO",_312_Table3,MATCH('312'!$X$16,_312_Table3_ColumnLookup,0),FALSE),
  IF(AND(VALUE(LEFT($A1288,3))=312,LEFT($G1288,10)="Unincepted"),VLOOKUP(" ULO",_312_Table3,MATCH(LEFT($B1288,1),_312_Table3_ColumnLookup,0),FALSE),
  IF(AND(VALUE(LEFT($A1288,3))=312,LEFT($G1288,5)="Total",$B1288="G "),VLOOKUP('312'!$F$80,_312_Table3,MATCH('312'!$N$16,_312_Table3_ColumnLookup,0),FALSE),
  IF(AND(VALUE(LEFT($A1288,3))=312,LEFT($G1288,5)="Total",$B1288="O "),VLOOKUP('312'!$F$80,_312_Table3,MATCH('312'!$V$16,_312_Table3_ColumnLookup,0),FALSE),
  IF(AND(VALUE(LEFT($A1288,3))=312,LEFT($G1288,5)="Total",$B1288="Q "),VLOOKUP('312'!$F$80,_312_Table3,MATCH('312'!$X$16,_312_Table3_ColumnLookup,0),FALSE),
  IF(AND(VALUE(LEFT($A1288,3))=312,LEFT($G1288,5)="Total"),VLOOKUP('312'!$F$80,_312_Table3,MATCH(LEFT($B1288,1),_312_Table3_ColumnLookup,0),FALSE),
  IF(AND(VALUE(LEFT($A1288,3))=312,LEN($I1288)=4,$B1288="G"),VLOOKUP($I1288,_312_Table3,MATCH('312'!$N$16,_312_Table3_ColumnLookup,0),FALSE),
  IF(AND(VALUE(LEFT($A1288,3))=312,LEN($I1288)=4,$B1288="O"),VLOOKUP($I1288,_312_Table3,MATCH('312'!$V$16,_312_Table3_ColumnLookup,0),FALSE),
  IF(AND(VALUE(LEFT($A1288,3))=312,LEN($I1288)=4,$B1288="Q"),VLOOKUP($I1288,_312_Table3,MATCH('312'!$X$16,_312_Table3_ColumnLookup,0),FALSE),
  IF(AND(VALUE(LEFT($A1288,3))=312,LEN($I1288)=4),VLOOKUP($I1288,_312_Table3,MATCH(LEFT($B1288,1),_312_Table3_ColumnLookup,0),FALSE)
+N("312"),
  IF(VALUE(LEFT($A1288,3))=313,VLOOKUP(VALUE(MID($B1288,2,1)),_313_Table3,MATCH(MID($B1288,1,1),_313_Table3_ColumnLookup,0),FALSE)
+N("313"),
  IF(AND(VALUE(LEFT($A1288,3))=314,LEN($B1288)=3),VLOOKUP(VALUE(MID($B1288,2,2)),_314_Table3,MATCH(MID($B1288,1,1),_314_Table3_ColumnLookup,0),FALSE),
  IF(VALUE(LEFT($A1288,3))=314,VLOOKUP(VALUE(MID($B1288,2,1)),_314_Table3,MATCH(MID($B1288,1,1),_314_Table3_ColumnLookup,0),FALSE)
+N("314"),
""))))))))))))))))))))))))</f>
        <v>#N/A</v>
      </c>
      <c r="H1288" s="321" t="str">
        <f>IFERROR(
IF(ISERROR($D1288)=FALSE,$D1288,IF(ISERROR($E1288)=FALSE,$E1288,IF(ISERROR($F1288)=FALSE,$F1288
+N("012 checkboxes"),
IF(
IF(OR(LEFT($A1288,9)="Syndicate",LEFT($A1288,12)="NewSyndicate"),VLOOKUP($A1288,'012'!$J:$ZW,MATCH("Link to button",'012'!$J$1:$ZW$1,0),0)
+N("309 checkbox"),
IF($C1288="309 LCR Summary0",VLOOKUP("Notes990",'309'!$P:$ZZ,MATCH("Link to button",'309'!$P$1:$ZZ$1,0),0)
+N("313 checkboxes"),
IF($C1288="313 Financial Information0LcmVsScr",IF($C1288="309 LCR Summary0",VLOOKUP("LcmVsScr",'309'!$N:$ZZ,MATCH("Link to button",'309'!$N$1:$ZZ$1,0),0),
IF($C1288="313 Financial Information0LcrDocAttached",IF($C1288="309 LCR Summary0",VLOOKUP("LcrDocAttached",'309'!$N:$ZZ,MATCH("Link to button",'309'!$N$1:$ZZ$1,0),
0)))))))=1,TRUE,FALSE)
))),"")</f>
        <v/>
      </c>
    </row>
    <row r="1289" spans="1:8">
      <c r="A1289" s="237" t="e">
        <f>VLOOKUP($G1289,CSVLookups!$B:$R,MATCH(A$1,CSVLookups!$B$1:$R$1,0),FALSE)</f>
        <v>#N/A</v>
      </c>
      <c r="B1289" s="237" t="e">
        <f>VLOOKUP($G1289,CSVLookups!$B:$R,MATCH(B$1,CSVLookups!$B$1:$R$1,0),FALSE)</f>
        <v>#N/A</v>
      </c>
      <c r="C1289" s="238" t="e">
        <f t="shared" si="20"/>
        <v>#N/A</v>
      </c>
      <c r="D1289" s="238" t="e">
        <f>IF(AND(VALUE(LEFT($A1289,3))=309,LEN($B1289)=3),VLOOKUP(VALUE(MID($B1289,2,2)),_309_Table1,MATCH(MID($B1289,1,1),_309_Table1_ColumnLookup,0),FALSE),
  IF($C1289="309 LCR SummaryA",OneYearSCR,IF($C1289="309 LCR SummaryB",UltimateSCR,IF(VALUE(LEFT($A1289,3))=309,VLOOKUP(VALUE(MID($B1289,2,1)),_309_Table1,MATCH(MID($B1289,1,1),_309_Table1_ColumnLookup,0),FALSE)
+N("309"),
  IF(VALUE(LEFT($A1289,3))=310,VLOOKUP(VALUE(MID($B1289,2,1)),_310_Table1,MATCH(MID($B1289,1,1),_310_Table1_ColumnLookup,0),FALSE)
+N("310"),
  IF(AND(VALUE(LEFT($A1289,3))=311,LEN($I1289)=4),VLOOKUP($I1289,_311_Table1,MATCH($B1289,_311_Table1_ColumnLookup,0),FALSE),
  IF(AND(VALUE(LEFT($A1289,3))=311,OR($B1289="I2",$B1289="J2",$B1289="K2",$B1289="L2")),VLOOKUP('311'!$G$58,_311_Table1,MATCH(MID($B1289,1,1),_311_Table1_ColumnLookup,0),FALSE),
  IF(AND(VALUE(LEFT($A1289,3))=311,RIGHT($B1289,5)="Total"),VLOOKUP('311'!$G$59,_311_Table1,MATCH(MID($B1289,1,1),_311_Table1_ColumnLookup,0),FALSE),
  IF(VALUE(LEFT($A1289,3))=311,VLOOKUP(VALUE(MID($B1289,2,1)),_311_Table1,MATCH(MID($B1289,1,1),_311_Table1_ColumnLookup,0),FALSE)
+N("311"),
  IF(AND(VALUE(LEFT($A1289,3))=312,LEFT($G1289,10)="Unincepted",$B1289="G "),VLOOKUP(" ULO",_312_Table1,MATCH('312'!$N$16,_312_Table1_ColumnLookup,0),FALSE),
  IF(AND(VALUE(LEFT($A1289,3))=312,LEFT($G1289,10)="Unincepted",$B1289="O "),VLOOKUP(" ULO",_312_Table1,MATCH('312'!$V$16,_312_Table1_ColumnLookup,0),FALSE),
  IF(AND(VALUE(LEFT($A1289,3))=312,LEFT($G1289,10)="Unincepted",$B1289="Q "),VLOOKUP(" ULO",_312_Table1,MATCH('312'!$X$16,_312_Table1_ColumnLookup,0),FALSE),
  IF(AND(VALUE(LEFT($A1289,3))=312,LEFT($G1289,10)="Unincepted"),VLOOKUP(" ULO",_312_Table1,MATCH(LEFT($B1289,1),_312_Table1_ColumnLookup,0),FALSE),
  IF(AND(VALUE(LEFT($A1289,3))=312,LEFT($G1289,5)="Total",$B1289="G "),VLOOKUP('312'!$F$80,_312_Table1,MATCH('312'!$N$16,_312_Table1_ColumnLookup,0),FALSE),
  IF(AND(VALUE(LEFT($A1289,3))=312,LEFT($G1289,5)="Total",$B1289="O "),VLOOKUP('312'!$F$80,_312_Table1,MATCH('312'!$V$16,_312_Table1_ColumnLookup,0),FALSE),
  IF(AND(VALUE(LEFT($A1289,3))=312,LEFT($G1289,5)="Total",$B1289="Q "),VLOOKUP('312'!$F$80,_312_Table1,MATCH('312'!$X$16,_312_Table1_ColumnLookup,0),FALSE),
  IF(AND(VALUE(LEFT($A1289,3))=312,LEFT($G1289,5)="Total"),VLOOKUP('312'!$F$80,_312_Table1,MATCH(LEFT($B1289,1),_312_Table1_ColumnLookup,0),FALSE),
  IF(AND(VALUE(LEFT($A1289,3))=312,LEN($I1289)=4,$B1289="G"),VLOOKUP($I1289,_312_Table1,MATCH('312'!$N$16,_312_Table1_ColumnLookup,0),FALSE),
  IF(AND(VALUE(LEFT($A1289,3))=312,LEN($I1289)=4,$B1289="O"),VLOOKUP($I1289,_312_Table1,MATCH('312'!$V$16,_312_Table1_ColumnLookup,0),FALSE),
  IF(AND(VALUE(LEFT($A1289,3))=312,LEN($I1289)=4,$B1289="Q"),VLOOKUP($I1289,_312_Table1,MATCH('312'!$X$16,_312_Table1_ColumnLookup,0),FALSE),
  IF(AND(VALUE(LEFT($A1289,3))=312,LEN($I1289)=4),VLOOKUP($I1289,_312_Table1,MATCH(LEFT($B1289,1),_312_Table1_ColumnLookup,0),FALSE)
+N("312"),
  IF(VALUE(LEFT($A1289,3))=313,VLOOKUP(VALUE(MID($B1289,2,1)),_313_Table1,MATCH(MID($B1289,1,1),_313_Table1_ColumnLookup,0),FALSE)
+N("313"),
  IF(AND(VALUE(LEFT($A1289,3))=314,LEN($B1289)=3),VLOOKUP(VALUE(MID($B1289,2,2)),_314_Table1,MATCH(MID($B1289,1,1),_314_Table1_ColumnLookup,0),FALSE),
  IF(VALUE(LEFT($A1289,3))=314,VLOOKUP(VALUE(MID($B1289,2,1)),_314_Table1,MATCH(MID($B1289,1,1),_314_Table1_ColumnLookup,0),FALSE)
+N("314"),
""))))))))))))))))))))))))</f>
        <v>#N/A</v>
      </c>
      <c r="E1289" s="238" t="e">
        <f>IF(AND(VALUE(LEFT($A1289,3))=309,LEN($B1289)=3),VLOOKUP(VALUE(MID($B1289,2,2)),_309_Table2,MATCH(MID($B1289,1,1),_309_Table2_ColumnLookup,0),FALSE),
  IF($C1289="309 LCR SummaryA",OneYearSCR,IF($C1289="309 LCR SummaryB",UltimateSCR,IF(VALUE(LEFT($A1289,3))=309,VLOOKUP(VALUE(MID($B1289,2,1)),_309_Table2,MATCH(MID($B1289,1,1),_309_Table2_ColumnLookup,0),FALSE)
+N("309"),
  IF(VALUE(LEFT($A1289,3))=310,VLOOKUP(VALUE(MID($B1289,2,1)),_310_Table2,MATCH(MID($B1289,1,1),_310_Table2_ColumnLookup,0),FALSE)
+N("310"),
  IF(AND(VALUE(LEFT($A1289,3))=311,LEN($I1289)=4),VLOOKUP($I1289,_311_Table2,MATCH($B1289,_311_Table2_ColumnLookup,0),FALSE),
  IF(AND(VALUE(LEFT($A1289,3))=311,OR($B1289="I2",$B1289="J2",$B1289="K2",$B1289="L2")),VLOOKUP('311'!$G$58,_311_Table2,MATCH(MID($B1289,1,1),_311_Table2_ColumnLookup,0),FALSE),
  IF(AND(VALUE(LEFT($A1289,3))=311,RIGHT($B1289,5)="Total"),VLOOKUP('311'!$G$59,_311_Table2,MATCH(MID($B1289,1,1),_311_Table2_ColumnLookup,0),FALSE),
  IF(VALUE(LEFT($A1289,3))=311,VLOOKUP(VALUE(MID($B1289,2,1)),_311_Table2,MATCH(MID($B1289,1,1),_311_Table2_ColumnLookup,0),FALSE)
+N("311"),
  IF(AND(VALUE(LEFT($A1289,3))=312,LEFT($G1289,10)="Unincepted",$B1289="G "),VLOOKUP(" ULO",_312_Table2,MATCH('312'!$N$16,_312_Table2_ColumnLookup,0),FALSE),
  IF(AND(VALUE(LEFT($A1289,3))=312,LEFT($G1289,10)="Unincepted",$B1289="O "),VLOOKUP(" ULO",_312_Table2,MATCH('312'!$V$16,_312_Table2_ColumnLookup,0),FALSE),
  IF(AND(VALUE(LEFT($A1289,3))=312,LEFT($G1289,10)="Unincepted",$B1289="Q "),VLOOKUP(" ULO",_312_Table2,MATCH('312'!$X$16,_312_Table2_ColumnLookup,0),FALSE),
  IF(AND(VALUE(LEFT($A1289,3))=312,LEFT($G1289,10)="Unincepted"),VLOOKUP(" ULO",_312_Table2,MATCH(LEFT($B1289,1),_312_Table2_ColumnLookup,0),FALSE),
  IF(AND(VALUE(LEFT($A1289,3))=312,LEFT($G1289,5)="Total",$B1289="G "),VLOOKUP('312'!$F$80,_312_Table2,MATCH('312'!$N$16,_312_Table2_ColumnLookup,0),FALSE),
  IF(AND(VALUE(LEFT($A1289,3))=312,LEFT($G1289,5)="Total",$B1289="O "),VLOOKUP('312'!$F$80,_312_Table2,MATCH('312'!$V$16,_312_Table2_ColumnLookup,0),FALSE),
  IF(AND(VALUE(LEFT($A1289,3))=312,LEFT($G1289,5)="Total",$B1289="Q "),VLOOKUP('312'!$F$80,_312_Table2,MATCH('312'!$X$16,_312_Table2_ColumnLookup,0),FALSE),
  IF(AND(VALUE(LEFT($A1289,3))=312,LEFT($G1289,5)="Total"),VLOOKUP('312'!$F$80,_312_Table2,MATCH(LEFT($B1289,1),_312_Table2_ColumnLookup,0),FALSE),
  IF(AND(VALUE(LEFT($A1289,3))=312,LEN($I1289)=4,$B1289="G"),VLOOKUP($I1289,_312_Table2,MATCH('312'!$N$16,_312_Table2_ColumnLookup,0),FALSE),
  IF(AND(VALUE(LEFT($A1289,3))=312,LEN($I1289)=4,$B1289="O"),VLOOKUP($I1289,_312_Table2,MATCH('312'!$V$16,_312_Table2_ColumnLookup,0),FALSE),
  IF(AND(VALUE(LEFT($A1289,3))=312,LEN($I1289)=4,$B1289="Q"),VLOOKUP($I1289,_312_Table2,MATCH('312'!$X$16,_312_Table2_ColumnLookup,0),FALSE),
  IF(AND(VALUE(LEFT($A1289,3))=312,LEN($I1289)=4),VLOOKUP($I1289,_312_Table2,MATCH(LEFT($B1289,1),_312_Table2_ColumnLookup,0),FALSE)
+N("312"),
  IF(VALUE(LEFT($A1289,3))=313,VLOOKUP(VALUE(MID($B1289,2,1)),_313_Table2,MATCH(MID($B1289,1,1),_313_Table2_ColumnLookup,0),FALSE)
+N("313"),
  IF(AND(VALUE(LEFT($A1289,3))=314,LEN($B1289)=3),VLOOKUP(VALUE(MID($B1289,2,2)),_314_Table2,MATCH(MID($B1289,1,1),_314_Table2_ColumnLookup,0),FALSE),
  IF(VALUE(LEFT($A1289,3))=314,VLOOKUP(VALUE(MID($B1289,2,1)),_314_Table2,MATCH(MID($B1289,1,1),_314_Table2_ColumnLookup,0),FALSE)
+N("314"),
""))))))))))))))))))))))))</f>
        <v>#N/A</v>
      </c>
      <c r="F1289" s="238" t="e">
        <f>IF(AND(VALUE(LEFT($A1289,3))=309,LEN($B1289)=3),VLOOKUP(VALUE(MID($B1289,2,2)),_309_Table3,MATCH(MID($B1289,1,1),_309_Table3_ColumnLookup,0),FALSE),
  IF($C1289="309 LCR SummaryA",OneYearSCR,IF($C1289="309 LCR SummaryB",UltimateSCR,IF(VALUE(LEFT($A1289,3))=309,VLOOKUP(VALUE(MID($B1289,2,1)),_309_Table3,MATCH(MID($B1289,1,1),_309_Table3_ColumnLookup,0),FALSE)
+N("309"),
  IF(VALUE(LEFT($A1289,3))=310,VLOOKUP(VALUE(MID($B1289,2,1)),_310_Table3,MATCH(MID($B1289,1,1),_310_Table3_ColumnLookup,0),FALSE)
+N("310"),
  IF(AND(VALUE(LEFT($A1289,3))=311,LEN($I1289)=4),VLOOKUP($I1289,_311_Table3,MATCH($B1289,_311_Table3_ColumnLookup,0),FALSE),
  IF(AND(VALUE(LEFT($A1289,3))=311,OR($B1289="I2",$B1289="J2",$B1289="K2",$B1289="L2")),VLOOKUP('311'!$G$58,_311_Table3,MATCH(MID($B1289,1,1),_311_Table3_ColumnLookup,0),FALSE),
  IF(AND(VALUE(LEFT($A1289,3))=311,RIGHT($B1289,5)="Total"),VLOOKUP('311'!$G$59,_311_Table3,MATCH(MID($B1289,1,1),_311_Table3_ColumnLookup,0),FALSE),
  IF(VALUE(LEFT($A1289,3))=311,VLOOKUP(VALUE(MID($B1289,2,1)),_311_Table3,MATCH(MID($B1289,1,1),_311_Table3_ColumnLookup,0),FALSE)
+N("311"),
  IF(AND(VALUE(LEFT($A1289,3))=312,LEFT($G1289,10)="Unincepted",$B1289="G "),VLOOKUP(" ULO",_312_Table3,MATCH('312'!$N$16,_312_Table3_ColumnLookup,0),FALSE),
  IF(AND(VALUE(LEFT($A1289,3))=312,LEFT($G1289,10)="Unincepted",$B1289="O "),VLOOKUP(" ULO",_312_Table3,MATCH('312'!$V$16,_312_Table3_ColumnLookup,0),FALSE),
  IF(AND(VALUE(LEFT($A1289,3))=312,LEFT($G1289,10)="Unincepted",$B1289="Q "),VLOOKUP(" ULO",_312_Table3,MATCH('312'!$X$16,_312_Table3_ColumnLookup,0),FALSE),
  IF(AND(VALUE(LEFT($A1289,3))=312,LEFT($G1289,10)="Unincepted"),VLOOKUP(" ULO",_312_Table3,MATCH(LEFT($B1289,1),_312_Table3_ColumnLookup,0),FALSE),
  IF(AND(VALUE(LEFT($A1289,3))=312,LEFT($G1289,5)="Total",$B1289="G "),VLOOKUP('312'!$F$80,_312_Table3,MATCH('312'!$N$16,_312_Table3_ColumnLookup,0),FALSE),
  IF(AND(VALUE(LEFT($A1289,3))=312,LEFT($G1289,5)="Total",$B1289="O "),VLOOKUP('312'!$F$80,_312_Table3,MATCH('312'!$V$16,_312_Table3_ColumnLookup,0),FALSE),
  IF(AND(VALUE(LEFT($A1289,3))=312,LEFT($G1289,5)="Total",$B1289="Q "),VLOOKUP('312'!$F$80,_312_Table3,MATCH('312'!$X$16,_312_Table3_ColumnLookup,0),FALSE),
  IF(AND(VALUE(LEFT($A1289,3))=312,LEFT($G1289,5)="Total"),VLOOKUP('312'!$F$80,_312_Table3,MATCH(LEFT($B1289,1),_312_Table3_ColumnLookup,0),FALSE),
  IF(AND(VALUE(LEFT($A1289,3))=312,LEN($I1289)=4,$B1289="G"),VLOOKUP($I1289,_312_Table3,MATCH('312'!$N$16,_312_Table3_ColumnLookup,0),FALSE),
  IF(AND(VALUE(LEFT($A1289,3))=312,LEN($I1289)=4,$B1289="O"),VLOOKUP($I1289,_312_Table3,MATCH('312'!$V$16,_312_Table3_ColumnLookup,0),FALSE),
  IF(AND(VALUE(LEFT($A1289,3))=312,LEN($I1289)=4,$B1289="Q"),VLOOKUP($I1289,_312_Table3,MATCH('312'!$X$16,_312_Table3_ColumnLookup,0),FALSE),
  IF(AND(VALUE(LEFT($A1289,3))=312,LEN($I1289)=4),VLOOKUP($I1289,_312_Table3,MATCH(LEFT($B1289,1),_312_Table3_ColumnLookup,0),FALSE)
+N("312"),
  IF(VALUE(LEFT($A1289,3))=313,VLOOKUP(VALUE(MID($B1289,2,1)),_313_Table3,MATCH(MID($B1289,1,1),_313_Table3_ColumnLookup,0),FALSE)
+N("313"),
  IF(AND(VALUE(LEFT($A1289,3))=314,LEN($B1289)=3),VLOOKUP(VALUE(MID($B1289,2,2)),_314_Table3,MATCH(MID($B1289,1,1),_314_Table3_ColumnLookup,0),FALSE),
  IF(VALUE(LEFT($A1289,3))=314,VLOOKUP(VALUE(MID($B1289,2,1)),_314_Table3,MATCH(MID($B1289,1,1),_314_Table3_ColumnLookup,0),FALSE)
+N("314"),
""))))))))))))))))))))))))</f>
        <v>#N/A</v>
      </c>
      <c r="H1289" s="321" t="str">
        <f>IFERROR(
IF(ISERROR($D1289)=FALSE,$D1289,IF(ISERROR($E1289)=FALSE,$E1289,IF(ISERROR($F1289)=FALSE,$F1289
+N("012 checkboxes"),
IF(
IF(OR(LEFT($A1289,9)="Syndicate",LEFT($A1289,12)="NewSyndicate"),VLOOKUP($A1289,'012'!$J:$ZW,MATCH("Link to button",'012'!$J$1:$ZW$1,0),0)
+N("309 checkbox"),
IF($C1289="309 LCR Summary0",VLOOKUP("Notes990",'309'!$P:$ZZ,MATCH("Link to button",'309'!$P$1:$ZZ$1,0),0)
+N("313 checkboxes"),
IF($C1289="313 Financial Information0LcmVsScr",IF($C1289="309 LCR Summary0",VLOOKUP("LcmVsScr",'309'!$N:$ZZ,MATCH("Link to button",'309'!$N$1:$ZZ$1,0),0),
IF($C1289="313 Financial Information0LcrDocAttached",IF($C1289="309 LCR Summary0",VLOOKUP("LcrDocAttached",'309'!$N:$ZZ,MATCH("Link to button",'309'!$N$1:$ZZ$1,0),
0)))))))=1,TRUE,FALSE)
))),"")</f>
        <v/>
      </c>
    </row>
    <row r="1290" spans="1:8">
      <c r="A1290" s="237" t="e">
        <f>VLOOKUP($G1290,CSVLookups!$B:$R,MATCH(A$1,CSVLookups!$B$1:$R$1,0),FALSE)</f>
        <v>#N/A</v>
      </c>
      <c r="B1290" s="237" t="e">
        <f>VLOOKUP($G1290,CSVLookups!$B:$R,MATCH(B$1,CSVLookups!$B$1:$R$1,0),FALSE)</f>
        <v>#N/A</v>
      </c>
      <c r="C1290" s="238" t="e">
        <f t="shared" si="20"/>
        <v>#N/A</v>
      </c>
      <c r="D1290" s="238" t="e">
        <f>IF(AND(VALUE(LEFT($A1290,3))=309,LEN($B1290)=3),VLOOKUP(VALUE(MID($B1290,2,2)),_309_Table1,MATCH(MID($B1290,1,1),_309_Table1_ColumnLookup,0),FALSE),
  IF($C1290="309 LCR SummaryA",OneYearSCR,IF($C1290="309 LCR SummaryB",UltimateSCR,IF(VALUE(LEFT($A1290,3))=309,VLOOKUP(VALUE(MID($B1290,2,1)),_309_Table1,MATCH(MID($B1290,1,1),_309_Table1_ColumnLookup,0),FALSE)
+N("309"),
  IF(VALUE(LEFT($A1290,3))=310,VLOOKUP(VALUE(MID($B1290,2,1)),_310_Table1,MATCH(MID($B1290,1,1),_310_Table1_ColumnLookup,0),FALSE)
+N("310"),
  IF(AND(VALUE(LEFT($A1290,3))=311,LEN($I1290)=4),VLOOKUP($I1290,_311_Table1,MATCH($B1290,_311_Table1_ColumnLookup,0),FALSE),
  IF(AND(VALUE(LEFT($A1290,3))=311,OR($B1290="I2",$B1290="J2",$B1290="K2",$B1290="L2")),VLOOKUP('311'!$G$58,_311_Table1,MATCH(MID($B1290,1,1),_311_Table1_ColumnLookup,0),FALSE),
  IF(AND(VALUE(LEFT($A1290,3))=311,RIGHT($B1290,5)="Total"),VLOOKUP('311'!$G$59,_311_Table1,MATCH(MID($B1290,1,1),_311_Table1_ColumnLookup,0),FALSE),
  IF(VALUE(LEFT($A1290,3))=311,VLOOKUP(VALUE(MID($B1290,2,1)),_311_Table1,MATCH(MID($B1290,1,1),_311_Table1_ColumnLookup,0),FALSE)
+N("311"),
  IF(AND(VALUE(LEFT($A1290,3))=312,LEFT($G1290,10)="Unincepted",$B1290="G "),VLOOKUP(" ULO",_312_Table1,MATCH('312'!$N$16,_312_Table1_ColumnLookup,0),FALSE),
  IF(AND(VALUE(LEFT($A1290,3))=312,LEFT($G1290,10)="Unincepted",$B1290="O "),VLOOKUP(" ULO",_312_Table1,MATCH('312'!$V$16,_312_Table1_ColumnLookup,0),FALSE),
  IF(AND(VALUE(LEFT($A1290,3))=312,LEFT($G1290,10)="Unincepted",$B1290="Q "),VLOOKUP(" ULO",_312_Table1,MATCH('312'!$X$16,_312_Table1_ColumnLookup,0),FALSE),
  IF(AND(VALUE(LEFT($A1290,3))=312,LEFT($G1290,10)="Unincepted"),VLOOKUP(" ULO",_312_Table1,MATCH(LEFT($B1290,1),_312_Table1_ColumnLookup,0),FALSE),
  IF(AND(VALUE(LEFT($A1290,3))=312,LEFT($G1290,5)="Total",$B1290="G "),VLOOKUP('312'!$F$80,_312_Table1,MATCH('312'!$N$16,_312_Table1_ColumnLookup,0),FALSE),
  IF(AND(VALUE(LEFT($A1290,3))=312,LEFT($G1290,5)="Total",$B1290="O "),VLOOKUP('312'!$F$80,_312_Table1,MATCH('312'!$V$16,_312_Table1_ColumnLookup,0),FALSE),
  IF(AND(VALUE(LEFT($A1290,3))=312,LEFT($G1290,5)="Total",$B1290="Q "),VLOOKUP('312'!$F$80,_312_Table1,MATCH('312'!$X$16,_312_Table1_ColumnLookup,0),FALSE),
  IF(AND(VALUE(LEFT($A1290,3))=312,LEFT($G1290,5)="Total"),VLOOKUP('312'!$F$80,_312_Table1,MATCH(LEFT($B1290,1),_312_Table1_ColumnLookup,0),FALSE),
  IF(AND(VALUE(LEFT($A1290,3))=312,LEN($I1290)=4,$B1290="G"),VLOOKUP($I1290,_312_Table1,MATCH('312'!$N$16,_312_Table1_ColumnLookup,0),FALSE),
  IF(AND(VALUE(LEFT($A1290,3))=312,LEN($I1290)=4,$B1290="O"),VLOOKUP($I1290,_312_Table1,MATCH('312'!$V$16,_312_Table1_ColumnLookup,0),FALSE),
  IF(AND(VALUE(LEFT($A1290,3))=312,LEN($I1290)=4,$B1290="Q"),VLOOKUP($I1290,_312_Table1,MATCH('312'!$X$16,_312_Table1_ColumnLookup,0),FALSE),
  IF(AND(VALUE(LEFT($A1290,3))=312,LEN($I1290)=4),VLOOKUP($I1290,_312_Table1,MATCH(LEFT($B1290,1),_312_Table1_ColumnLookup,0),FALSE)
+N("312"),
  IF(VALUE(LEFT($A1290,3))=313,VLOOKUP(VALUE(MID($B1290,2,1)),_313_Table1,MATCH(MID($B1290,1,1),_313_Table1_ColumnLookup,0),FALSE)
+N("313"),
  IF(AND(VALUE(LEFT($A1290,3))=314,LEN($B1290)=3),VLOOKUP(VALUE(MID($B1290,2,2)),_314_Table1,MATCH(MID($B1290,1,1),_314_Table1_ColumnLookup,0),FALSE),
  IF(VALUE(LEFT($A1290,3))=314,VLOOKUP(VALUE(MID($B1290,2,1)),_314_Table1,MATCH(MID($B1290,1,1),_314_Table1_ColumnLookup,0),FALSE)
+N("314"),
""))))))))))))))))))))))))</f>
        <v>#N/A</v>
      </c>
      <c r="E1290" s="238" t="e">
        <f>IF(AND(VALUE(LEFT($A1290,3))=309,LEN($B1290)=3),VLOOKUP(VALUE(MID($B1290,2,2)),_309_Table2,MATCH(MID($B1290,1,1),_309_Table2_ColumnLookup,0),FALSE),
  IF($C1290="309 LCR SummaryA",OneYearSCR,IF($C1290="309 LCR SummaryB",UltimateSCR,IF(VALUE(LEFT($A1290,3))=309,VLOOKUP(VALUE(MID($B1290,2,1)),_309_Table2,MATCH(MID($B1290,1,1),_309_Table2_ColumnLookup,0),FALSE)
+N("309"),
  IF(VALUE(LEFT($A1290,3))=310,VLOOKUP(VALUE(MID($B1290,2,1)),_310_Table2,MATCH(MID($B1290,1,1),_310_Table2_ColumnLookup,0),FALSE)
+N("310"),
  IF(AND(VALUE(LEFT($A1290,3))=311,LEN($I1290)=4),VLOOKUP($I1290,_311_Table2,MATCH($B1290,_311_Table2_ColumnLookup,0),FALSE),
  IF(AND(VALUE(LEFT($A1290,3))=311,OR($B1290="I2",$B1290="J2",$B1290="K2",$B1290="L2")),VLOOKUP('311'!$G$58,_311_Table2,MATCH(MID($B1290,1,1),_311_Table2_ColumnLookup,0),FALSE),
  IF(AND(VALUE(LEFT($A1290,3))=311,RIGHT($B1290,5)="Total"),VLOOKUP('311'!$G$59,_311_Table2,MATCH(MID($B1290,1,1),_311_Table2_ColumnLookup,0),FALSE),
  IF(VALUE(LEFT($A1290,3))=311,VLOOKUP(VALUE(MID($B1290,2,1)),_311_Table2,MATCH(MID($B1290,1,1),_311_Table2_ColumnLookup,0),FALSE)
+N("311"),
  IF(AND(VALUE(LEFT($A1290,3))=312,LEFT($G1290,10)="Unincepted",$B1290="G "),VLOOKUP(" ULO",_312_Table2,MATCH('312'!$N$16,_312_Table2_ColumnLookup,0),FALSE),
  IF(AND(VALUE(LEFT($A1290,3))=312,LEFT($G1290,10)="Unincepted",$B1290="O "),VLOOKUP(" ULO",_312_Table2,MATCH('312'!$V$16,_312_Table2_ColumnLookup,0),FALSE),
  IF(AND(VALUE(LEFT($A1290,3))=312,LEFT($G1290,10)="Unincepted",$B1290="Q "),VLOOKUP(" ULO",_312_Table2,MATCH('312'!$X$16,_312_Table2_ColumnLookup,0),FALSE),
  IF(AND(VALUE(LEFT($A1290,3))=312,LEFT($G1290,10)="Unincepted"),VLOOKUP(" ULO",_312_Table2,MATCH(LEFT($B1290,1),_312_Table2_ColumnLookup,0),FALSE),
  IF(AND(VALUE(LEFT($A1290,3))=312,LEFT($G1290,5)="Total",$B1290="G "),VLOOKUP('312'!$F$80,_312_Table2,MATCH('312'!$N$16,_312_Table2_ColumnLookup,0),FALSE),
  IF(AND(VALUE(LEFT($A1290,3))=312,LEFT($G1290,5)="Total",$B1290="O "),VLOOKUP('312'!$F$80,_312_Table2,MATCH('312'!$V$16,_312_Table2_ColumnLookup,0),FALSE),
  IF(AND(VALUE(LEFT($A1290,3))=312,LEFT($G1290,5)="Total",$B1290="Q "),VLOOKUP('312'!$F$80,_312_Table2,MATCH('312'!$X$16,_312_Table2_ColumnLookup,0),FALSE),
  IF(AND(VALUE(LEFT($A1290,3))=312,LEFT($G1290,5)="Total"),VLOOKUP('312'!$F$80,_312_Table2,MATCH(LEFT($B1290,1),_312_Table2_ColumnLookup,0),FALSE),
  IF(AND(VALUE(LEFT($A1290,3))=312,LEN($I1290)=4,$B1290="G"),VLOOKUP($I1290,_312_Table2,MATCH('312'!$N$16,_312_Table2_ColumnLookup,0),FALSE),
  IF(AND(VALUE(LEFT($A1290,3))=312,LEN($I1290)=4,$B1290="O"),VLOOKUP($I1290,_312_Table2,MATCH('312'!$V$16,_312_Table2_ColumnLookup,0),FALSE),
  IF(AND(VALUE(LEFT($A1290,3))=312,LEN($I1290)=4,$B1290="Q"),VLOOKUP($I1290,_312_Table2,MATCH('312'!$X$16,_312_Table2_ColumnLookup,0),FALSE),
  IF(AND(VALUE(LEFT($A1290,3))=312,LEN($I1290)=4),VLOOKUP($I1290,_312_Table2,MATCH(LEFT($B1290,1),_312_Table2_ColumnLookup,0),FALSE)
+N("312"),
  IF(VALUE(LEFT($A1290,3))=313,VLOOKUP(VALUE(MID($B1290,2,1)),_313_Table2,MATCH(MID($B1290,1,1),_313_Table2_ColumnLookup,0),FALSE)
+N("313"),
  IF(AND(VALUE(LEFT($A1290,3))=314,LEN($B1290)=3),VLOOKUP(VALUE(MID($B1290,2,2)),_314_Table2,MATCH(MID($B1290,1,1),_314_Table2_ColumnLookup,0),FALSE),
  IF(VALUE(LEFT($A1290,3))=314,VLOOKUP(VALUE(MID($B1290,2,1)),_314_Table2,MATCH(MID($B1290,1,1),_314_Table2_ColumnLookup,0),FALSE)
+N("314"),
""))))))))))))))))))))))))</f>
        <v>#N/A</v>
      </c>
      <c r="F1290" s="238" t="e">
        <f>IF(AND(VALUE(LEFT($A1290,3))=309,LEN($B1290)=3),VLOOKUP(VALUE(MID($B1290,2,2)),_309_Table3,MATCH(MID($B1290,1,1),_309_Table3_ColumnLookup,0),FALSE),
  IF($C1290="309 LCR SummaryA",OneYearSCR,IF($C1290="309 LCR SummaryB",UltimateSCR,IF(VALUE(LEFT($A1290,3))=309,VLOOKUP(VALUE(MID($B1290,2,1)),_309_Table3,MATCH(MID($B1290,1,1),_309_Table3_ColumnLookup,0),FALSE)
+N("309"),
  IF(VALUE(LEFT($A1290,3))=310,VLOOKUP(VALUE(MID($B1290,2,1)),_310_Table3,MATCH(MID($B1290,1,1),_310_Table3_ColumnLookup,0),FALSE)
+N("310"),
  IF(AND(VALUE(LEFT($A1290,3))=311,LEN($I1290)=4),VLOOKUP($I1290,_311_Table3,MATCH($B1290,_311_Table3_ColumnLookup,0),FALSE),
  IF(AND(VALUE(LEFT($A1290,3))=311,OR($B1290="I2",$B1290="J2",$B1290="K2",$B1290="L2")),VLOOKUP('311'!$G$58,_311_Table3,MATCH(MID($B1290,1,1),_311_Table3_ColumnLookup,0),FALSE),
  IF(AND(VALUE(LEFT($A1290,3))=311,RIGHT($B1290,5)="Total"),VLOOKUP('311'!$G$59,_311_Table3,MATCH(MID($B1290,1,1),_311_Table3_ColumnLookup,0),FALSE),
  IF(VALUE(LEFT($A1290,3))=311,VLOOKUP(VALUE(MID($B1290,2,1)),_311_Table3,MATCH(MID($B1290,1,1),_311_Table3_ColumnLookup,0),FALSE)
+N("311"),
  IF(AND(VALUE(LEFT($A1290,3))=312,LEFT($G1290,10)="Unincepted",$B1290="G "),VLOOKUP(" ULO",_312_Table3,MATCH('312'!$N$16,_312_Table3_ColumnLookup,0),FALSE),
  IF(AND(VALUE(LEFT($A1290,3))=312,LEFT($G1290,10)="Unincepted",$B1290="O "),VLOOKUP(" ULO",_312_Table3,MATCH('312'!$V$16,_312_Table3_ColumnLookup,0),FALSE),
  IF(AND(VALUE(LEFT($A1290,3))=312,LEFT($G1290,10)="Unincepted",$B1290="Q "),VLOOKUP(" ULO",_312_Table3,MATCH('312'!$X$16,_312_Table3_ColumnLookup,0),FALSE),
  IF(AND(VALUE(LEFT($A1290,3))=312,LEFT($G1290,10)="Unincepted"),VLOOKUP(" ULO",_312_Table3,MATCH(LEFT($B1290,1),_312_Table3_ColumnLookup,0),FALSE),
  IF(AND(VALUE(LEFT($A1290,3))=312,LEFT($G1290,5)="Total",$B1290="G "),VLOOKUP('312'!$F$80,_312_Table3,MATCH('312'!$N$16,_312_Table3_ColumnLookup,0),FALSE),
  IF(AND(VALUE(LEFT($A1290,3))=312,LEFT($G1290,5)="Total",$B1290="O "),VLOOKUP('312'!$F$80,_312_Table3,MATCH('312'!$V$16,_312_Table3_ColumnLookup,0),FALSE),
  IF(AND(VALUE(LEFT($A1290,3))=312,LEFT($G1290,5)="Total",$B1290="Q "),VLOOKUP('312'!$F$80,_312_Table3,MATCH('312'!$X$16,_312_Table3_ColumnLookup,0),FALSE),
  IF(AND(VALUE(LEFT($A1290,3))=312,LEFT($G1290,5)="Total"),VLOOKUP('312'!$F$80,_312_Table3,MATCH(LEFT($B1290,1),_312_Table3_ColumnLookup,0),FALSE),
  IF(AND(VALUE(LEFT($A1290,3))=312,LEN($I1290)=4,$B1290="G"),VLOOKUP($I1290,_312_Table3,MATCH('312'!$N$16,_312_Table3_ColumnLookup,0),FALSE),
  IF(AND(VALUE(LEFT($A1290,3))=312,LEN($I1290)=4,$B1290="O"),VLOOKUP($I1290,_312_Table3,MATCH('312'!$V$16,_312_Table3_ColumnLookup,0),FALSE),
  IF(AND(VALUE(LEFT($A1290,3))=312,LEN($I1290)=4,$B1290="Q"),VLOOKUP($I1290,_312_Table3,MATCH('312'!$X$16,_312_Table3_ColumnLookup,0),FALSE),
  IF(AND(VALUE(LEFT($A1290,3))=312,LEN($I1290)=4),VLOOKUP($I1290,_312_Table3,MATCH(LEFT($B1290,1),_312_Table3_ColumnLookup,0),FALSE)
+N("312"),
  IF(VALUE(LEFT($A1290,3))=313,VLOOKUP(VALUE(MID($B1290,2,1)),_313_Table3,MATCH(MID($B1290,1,1),_313_Table3_ColumnLookup,0),FALSE)
+N("313"),
  IF(AND(VALUE(LEFT($A1290,3))=314,LEN($B1290)=3),VLOOKUP(VALUE(MID($B1290,2,2)),_314_Table3,MATCH(MID($B1290,1,1),_314_Table3_ColumnLookup,0),FALSE),
  IF(VALUE(LEFT($A1290,3))=314,VLOOKUP(VALUE(MID($B1290,2,1)),_314_Table3,MATCH(MID($B1290,1,1),_314_Table3_ColumnLookup,0),FALSE)
+N("314"),
""))))))))))))))))))))))))</f>
        <v>#N/A</v>
      </c>
      <c r="H1290" s="321" t="str">
        <f>IFERROR(
IF(ISERROR($D1290)=FALSE,$D1290,IF(ISERROR($E1290)=FALSE,$E1290,IF(ISERROR($F1290)=FALSE,$F1290
+N("012 checkboxes"),
IF(
IF(OR(LEFT($A1290,9)="Syndicate",LEFT($A1290,12)="NewSyndicate"),VLOOKUP($A1290,'012'!$J:$ZW,MATCH("Link to button",'012'!$J$1:$ZW$1,0),0)
+N("309 checkbox"),
IF($C1290="309 LCR Summary0",VLOOKUP("Notes990",'309'!$P:$ZZ,MATCH("Link to button",'309'!$P$1:$ZZ$1,0),0)
+N("313 checkboxes"),
IF($C1290="313 Financial Information0LcmVsScr",IF($C1290="309 LCR Summary0",VLOOKUP("LcmVsScr",'309'!$N:$ZZ,MATCH("Link to button",'309'!$N$1:$ZZ$1,0),0),
IF($C1290="313 Financial Information0LcrDocAttached",IF($C1290="309 LCR Summary0",VLOOKUP("LcrDocAttached",'309'!$N:$ZZ,MATCH("Link to button",'309'!$N$1:$ZZ$1,0),
0)))))))=1,TRUE,FALSE)
))),"")</f>
        <v/>
      </c>
    </row>
    <row r="1291" spans="1:8">
      <c r="A1291" s="237" t="e">
        <f>VLOOKUP($G1291,CSVLookups!$B:$R,MATCH(A$1,CSVLookups!$B$1:$R$1,0),FALSE)</f>
        <v>#N/A</v>
      </c>
      <c r="B1291" s="237" t="e">
        <f>VLOOKUP($G1291,CSVLookups!$B:$R,MATCH(B$1,CSVLookups!$B$1:$R$1,0),FALSE)</f>
        <v>#N/A</v>
      </c>
      <c r="C1291" s="238" t="e">
        <f t="shared" si="20"/>
        <v>#N/A</v>
      </c>
      <c r="D1291" s="238" t="e">
        <f>IF(AND(VALUE(LEFT($A1291,3))=309,LEN($B1291)=3),VLOOKUP(VALUE(MID($B1291,2,2)),_309_Table1,MATCH(MID($B1291,1,1),_309_Table1_ColumnLookup,0),FALSE),
  IF($C1291="309 LCR SummaryA",OneYearSCR,IF($C1291="309 LCR SummaryB",UltimateSCR,IF(VALUE(LEFT($A1291,3))=309,VLOOKUP(VALUE(MID($B1291,2,1)),_309_Table1,MATCH(MID($B1291,1,1),_309_Table1_ColumnLookup,0),FALSE)
+N("309"),
  IF(VALUE(LEFT($A1291,3))=310,VLOOKUP(VALUE(MID($B1291,2,1)),_310_Table1,MATCH(MID($B1291,1,1),_310_Table1_ColumnLookup,0),FALSE)
+N("310"),
  IF(AND(VALUE(LEFT($A1291,3))=311,LEN($I1291)=4),VLOOKUP($I1291,_311_Table1,MATCH($B1291,_311_Table1_ColumnLookup,0),FALSE),
  IF(AND(VALUE(LEFT($A1291,3))=311,OR($B1291="I2",$B1291="J2",$B1291="K2",$B1291="L2")),VLOOKUP('311'!$G$58,_311_Table1,MATCH(MID($B1291,1,1),_311_Table1_ColumnLookup,0),FALSE),
  IF(AND(VALUE(LEFT($A1291,3))=311,RIGHT($B1291,5)="Total"),VLOOKUP('311'!$G$59,_311_Table1,MATCH(MID($B1291,1,1),_311_Table1_ColumnLookup,0),FALSE),
  IF(VALUE(LEFT($A1291,3))=311,VLOOKUP(VALUE(MID($B1291,2,1)),_311_Table1,MATCH(MID($B1291,1,1),_311_Table1_ColumnLookup,0),FALSE)
+N("311"),
  IF(AND(VALUE(LEFT($A1291,3))=312,LEFT($G1291,10)="Unincepted",$B1291="G "),VLOOKUP(" ULO",_312_Table1,MATCH('312'!$N$16,_312_Table1_ColumnLookup,0),FALSE),
  IF(AND(VALUE(LEFT($A1291,3))=312,LEFT($G1291,10)="Unincepted",$B1291="O "),VLOOKUP(" ULO",_312_Table1,MATCH('312'!$V$16,_312_Table1_ColumnLookup,0),FALSE),
  IF(AND(VALUE(LEFT($A1291,3))=312,LEFT($G1291,10)="Unincepted",$B1291="Q "),VLOOKUP(" ULO",_312_Table1,MATCH('312'!$X$16,_312_Table1_ColumnLookup,0),FALSE),
  IF(AND(VALUE(LEFT($A1291,3))=312,LEFT($G1291,10)="Unincepted"),VLOOKUP(" ULO",_312_Table1,MATCH(LEFT($B1291,1),_312_Table1_ColumnLookup,0),FALSE),
  IF(AND(VALUE(LEFT($A1291,3))=312,LEFT($G1291,5)="Total",$B1291="G "),VLOOKUP('312'!$F$80,_312_Table1,MATCH('312'!$N$16,_312_Table1_ColumnLookup,0),FALSE),
  IF(AND(VALUE(LEFT($A1291,3))=312,LEFT($G1291,5)="Total",$B1291="O "),VLOOKUP('312'!$F$80,_312_Table1,MATCH('312'!$V$16,_312_Table1_ColumnLookup,0),FALSE),
  IF(AND(VALUE(LEFT($A1291,3))=312,LEFT($G1291,5)="Total",$B1291="Q "),VLOOKUP('312'!$F$80,_312_Table1,MATCH('312'!$X$16,_312_Table1_ColumnLookup,0),FALSE),
  IF(AND(VALUE(LEFT($A1291,3))=312,LEFT($G1291,5)="Total"),VLOOKUP('312'!$F$80,_312_Table1,MATCH(LEFT($B1291,1),_312_Table1_ColumnLookup,0),FALSE),
  IF(AND(VALUE(LEFT($A1291,3))=312,LEN($I1291)=4,$B1291="G"),VLOOKUP($I1291,_312_Table1,MATCH('312'!$N$16,_312_Table1_ColumnLookup,0),FALSE),
  IF(AND(VALUE(LEFT($A1291,3))=312,LEN($I1291)=4,$B1291="O"),VLOOKUP($I1291,_312_Table1,MATCH('312'!$V$16,_312_Table1_ColumnLookup,0),FALSE),
  IF(AND(VALUE(LEFT($A1291,3))=312,LEN($I1291)=4,$B1291="Q"),VLOOKUP($I1291,_312_Table1,MATCH('312'!$X$16,_312_Table1_ColumnLookup,0),FALSE),
  IF(AND(VALUE(LEFT($A1291,3))=312,LEN($I1291)=4),VLOOKUP($I1291,_312_Table1,MATCH(LEFT($B1291,1),_312_Table1_ColumnLookup,0),FALSE)
+N("312"),
  IF(VALUE(LEFT($A1291,3))=313,VLOOKUP(VALUE(MID($B1291,2,1)),_313_Table1,MATCH(MID($B1291,1,1),_313_Table1_ColumnLookup,0),FALSE)
+N("313"),
  IF(AND(VALUE(LEFT($A1291,3))=314,LEN($B1291)=3),VLOOKUP(VALUE(MID($B1291,2,2)),_314_Table1,MATCH(MID($B1291,1,1),_314_Table1_ColumnLookup,0),FALSE),
  IF(VALUE(LEFT($A1291,3))=314,VLOOKUP(VALUE(MID($B1291,2,1)),_314_Table1,MATCH(MID($B1291,1,1),_314_Table1_ColumnLookup,0),FALSE)
+N("314"),
""))))))))))))))))))))))))</f>
        <v>#N/A</v>
      </c>
      <c r="E1291" s="238" t="e">
        <f>IF(AND(VALUE(LEFT($A1291,3))=309,LEN($B1291)=3),VLOOKUP(VALUE(MID($B1291,2,2)),_309_Table2,MATCH(MID($B1291,1,1),_309_Table2_ColumnLookup,0),FALSE),
  IF($C1291="309 LCR SummaryA",OneYearSCR,IF($C1291="309 LCR SummaryB",UltimateSCR,IF(VALUE(LEFT($A1291,3))=309,VLOOKUP(VALUE(MID($B1291,2,1)),_309_Table2,MATCH(MID($B1291,1,1),_309_Table2_ColumnLookup,0),FALSE)
+N("309"),
  IF(VALUE(LEFT($A1291,3))=310,VLOOKUP(VALUE(MID($B1291,2,1)),_310_Table2,MATCH(MID($B1291,1,1),_310_Table2_ColumnLookup,0),FALSE)
+N("310"),
  IF(AND(VALUE(LEFT($A1291,3))=311,LEN($I1291)=4),VLOOKUP($I1291,_311_Table2,MATCH($B1291,_311_Table2_ColumnLookup,0),FALSE),
  IF(AND(VALUE(LEFT($A1291,3))=311,OR($B1291="I2",$B1291="J2",$B1291="K2",$B1291="L2")),VLOOKUP('311'!$G$58,_311_Table2,MATCH(MID($B1291,1,1),_311_Table2_ColumnLookup,0),FALSE),
  IF(AND(VALUE(LEFT($A1291,3))=311,RIGHT($B1291,5)="Total"),VLOOKUP('311'!$G$59,_311_Table2,MATCH(MID($B1291,1,1),_311_Table2_ColumnLookup,0),FALSE),
  IF(VALUE(LEFT($A1291,3))=311,VLOOKUP(VALUE(MID($B1291,2,1)),_311_Table2,MATCH(MID($B1291,1,1),_311_Table2_ColumnLookup,0),FALSE)
+N("311"),
  IF(AND(VALUE(LEFT($A1291,3))=312,LEFT($G1291,10)="Unincepted",$B1291="G "),VLOOKUP(" ULO",_312_Table2,MATCH('312'!$N$16,_312_Table2_ColumnLookup,0),FALSE),
  IF(AND(VALUE(LEFT($A1291,3))=312,LEFT($G1291,10)="Unincepted",$B1291="O "),VLOOKUP(" ULO",_312_Table2,MATCH('312'!$V$16,_312_Table2_ColumnLookup,0),FALSE),
  IF(AND(VALUE(LEFT($A1291,3))=312,LEFT($G1291,10)="Unincepted",$B1291="Q "),VLOOKUP(" ULO",_312_Table2,MATCH('312'!$X$16,_312_Table2_ColumnLookup,0),FALSE),
  IF(AND(VALUE(LEFT($A1291,3))=312,LEFT($G1291,10)="Unincepted"),VLOOKUP(" ULO",_312_Table2,MATCH(LEFT($B1291,1),_312_Table2_ColumnLookup,0),FALSE),
  IF(AND(VALUE(LEFT($A1291,3))=312,LEFT($G1291,5)="Total",$B1291="G "),VLOOKUP('312'!$F$80,_312_Table2,MATCH('312'!$N$16,_312_Table2_ColumnLookup,0),FALSE),
  IF(AND(VALUE(LEFT($A1291,3))=312,LEFT($G1291,5)="Total",$B1291="O "),VLOOKUP('312'!$F$80,_312_Table2,MATCH('312'!$V$16,_312_Table2_ColumnLookup,0),FALSE),
  IF(AND(VALUE(LEFT($A1291,3))=312,LEFT($G1291,5)="Total",$B1291="Q "),VLOOKUP('312'!$F$80,_312_Table2,MATCH('312'!$X$16,_312_Table2_ColumnLookup,0),FALSE),
  IF(AND(VALUE(LEFT($A1291,3))=312,LEFT($G1291,5)="Total"),VLOOKUP('312'!$F$80,_312_Table2,MATCH(LEFT($B1291,1),_312_Table2_ColumnLookup,0),FALSE),
  IF(AND(VALUE(LEFT($A1291,3))=312,LEN($I1291)=4,$B1291="G"),VLOOKUP($I1291,_312_Table2,MATCH('312'!$N$16,_312_Table2_ColumnLookup,0),FALSE),
  IF(AND(VALUE(LEFT($A1291,3))=312,LEN($I1291)=4,$B1291="O"),VLOOKUP($I1291,_312_Table2,MATCH('312'!$V$16,_312_Table2_ColumnLookup,0),FALSE),
  IF(AND(VALUE(LEFT($A1291,3))=312,LEN($I1291)=4,$B1291="Q"),VLOOKUP($I1291,_312_Table2,MATCH('312'!$X$16,_312_Table2_ColumnLookup,0),FALSE),
  IF(AND(VALUE(LEFT($A1291,3))=312,LEN($I1291)=4),VLOOKUP($I1291,_312_Table2,MATCH(LEFT($B1291,1),_312_Table2_ColumnLookup,0),FALSE)
+N("312"),
  IF(VALUE(LEFT($A1291,3))=313,VLOOKUP(VALUE(MID($B1291,2,1)),_313_Table2,MATCH(MID($B1291,1,1),_313_Table2_ColumnLookup,0),FALSE)
+N("313"),
  IF(AND(VALUE(LEFT($A1291,3))=314,LEN($B1291)=3),VLOOKUP(VALUE(MID($B1291,2,2)),_314_Table2,MATCH(MID($B1291,1,1),_314_Table2_ColumnLookup,0),FALSE),
  IF(VALUE(LEFT($A1291,3))=314,VLOOKUP(VALUE(MID($B1291,2,1)),_314_Table2,MATCH(MID($B1291,1,1),_314_Table2_ColumnLookup,0),FALSE)
+N("314"),
""))))))))))))))))))))))))</f>
        <v>#N/A</v>
      </c>
      <c r="F1291" s="238" t="e">
        <f>IF(AND(VALUE(LEFT($A1291,3))=309,LEN($B1291)=3),VLOOKUP(VALUE(MID($B1291,2,2)),_309_Table3,MATCH(MID($B1291,1,1),_309_Table3_ColumnLookup,0),FALSE),
  IF($C1291="309 LCR SummaryA",OneYearSCR,IF($C1291="309 LCR SummaryB",UltimateSCR,IF(VALUE(LEFT($A1291,3))=309,VLOOKUP(VALUE(MID($B1291,2,1)),_309_Table3,MATCH(MID($B1291,1,1),_309_Table3_ColumnLookup,0),FALSE)
+N("309"),
  IF(VALUE(LEFT($A1291,3))=310,VLOOKUP(VALUE(MID($B1291,2,1)),_310_Table3,MATCH(MID($B1291,1,1),_310_Table3_ColumnLookup,0),FALSE)
+N("310"),
  IF(AND(VALUE(LEFT($A1291,3))=311,LEN($I1291)=4),VLOOKUP($I1291,_311_Table3,MATCH($B1291,_311_Table3_ColumnLookup,0),FALSE),
  IF(AND(VALUE(LEFT($A1291,3))=311,OR($B1291="I2",$B1291="J2",$B1291="K2",$B1291="L2")),VLOOKUP('311'!$G$58,_311_Table3,MATCH(MID($B1291,1,1),_311_Table3_ColumnLookup,0),FALSE),
  IF(AND(VALUE(LEFT($A1291,3))=311,RIGHT($B1291,5)="Total"),VLOOKUP('311'!$G$59,_311_Table3,MATCH(MID($B1291,1,1),_311_Table3_ColumnLookup,0),FALSE),
  IF(VALUE(LEFT($A1291,3))=311,VLOOKUP(VALUE(MID($B1291,2,1)),_311_Table3,MATCH(MID($B1291,1,1),_311_Table3_ColumnLookup,0),FALSE)
+N("311"),
  IF(AND(VALUE(LEFT($A1291,3))=312,LEFT($G1291,10)="Unincepted",$B1291="G "),VLOOKUP(" ULO",_312_Table3,MATCH('312'!$N$16,_312_Table3_ColumnLookup,0),FALSE),
  IF(AND(VALUE(LEFT($A1291,3))=312,LEFT($G1291,10)="Unincepted",$B1291="O "),VLOOKUP(" ULO",_312_Table3,MATCH('312'!$V$16,_312_Table3_ColumnLookup,0),FALSE),
  IF(AND(VALUE(LEFT($A1291,3))=312,LEFT($G1291,10)="Unincepted",$B1291="Q "),VLOOKUP(" ULO",_312_Table3,MATCH('312'!$X$16,_312_Table3_ColumnLookup,0),FALSE),
  IF(AND(VALUE(LEFT($A1291,3))=312,LEFT($G1291,10)="Unincepted"),VLOOKUP(" ULO",_312_Table3,MATCH(LEFT($B1291,1),_312_Table3_ColumnLookup,0),FALSE),
  IF(AND(VALUE(LEFT($A1291,3))=312,LEFT($G1291,5)="Total",$B1291="G "),VLOOKUP('312'!$F$80,_312_Table3,MATCH('312'!$N$16,_312_Table3_ColumnLookup,0),FALSE),
  IF(AND(VALUE(LEFT($A1291,3))=312,LEFT($G1291,5)="Total",$B1291="O "),VLOOKUP('312'!$F$80,_312_Table3,MATCH('312'!$V$16,_312_Table3_ColumnLookup,0),FALSE),
  IF(AND(VALUE(LEFT($A1291,3))=312,LEFT($G1291,5)="Total",$B1291="Q "),VLOOKUP('312'!$F$80,_312_Table3,MATCH('312'!$X$16,_312_Table3_ColumnLookup,0),FALSE),
  IF(AND(VALUE(LEFT($A1291,3))=312,LEFT($G1291,5)="Total"),VLOOKUP('312'!$F$80,_312_Table3,MATCH(LEFT($B1291,1),_312_Table3_ColumnLookup,0),FALSE),
  IF(AND(VALUE(LEFT($A1291,3))=312,LEN($I1291)=4,$B1291="G"),VLOOKUP($I1291,_312_Table3,MATCH('312'!$N$16,_312_Table3_ColumnLookup,0),FALSE),
  IF(AND(VALUE(LEFT($A1291,3))=312,LEN($I1291)=4,$B1291="O"),VLOOKUP($I1291,_312_Table3,MATCH('312'!$V$16,_312_Table3_ColumnLookup,0),FALSE),
  IF(AND(VALUE(LEFT($A1291,3))=312,LEN($I1291)=4,$B1291="Q"),VLOOKUP($I1291,_312_Table3,MATCH('312'!$X$16,_312_Table3_ColumnLookup,0),FALSE),
  IF(AND(VALUE(LEFT($A1291,3))=312,LEN($I1291)=4),VLOOKUP($I1291,_312_Table3,MATCH(LEFT($B1291,1),_312_Table3_ColumnLookup,0),FALSE)
+N("312"),
  IF(VALUE(LEFT($A1291,3))=313,VLOOKUP(VALUE(MID($B1291,2,1)),_313_Table3,MATCH(MID($B1291,1,1),_313_Table3_ColumnLookup,0),FALSE)
+N("313"),
  IF(AND(VALUE(LEFT($A1291,3))=314,LEN($B1291)=3),VLOOKUP(VALUE(MID($B1291,2,2)),_314_Table3,MATCH(MID($B1291,1,1),_314_Table3_ColumnLookup,0),FALSE),
  IF(VALUE(LEFT($A1291,3))=314,VLOOKUP(VALUE(MID($B1291,2,1)),_314_Table3,MATCH(MID($B1291,1,1),_314_Table3_ColumnLookup,0),FALSE)
+N("314"),
""))))))))))))))))))))))))</f>
        <v>#N/A</v>
      </c>
      <c r="H1291" s="321" t="str">
        <f>IFERROR(
IF(ISERROR($D1291)=FALSE,$D1291,IF(ISERROR($E1291)=FALSE,$E1291,IF(ISERROR($F1291)=FALSE,$F1291
+N("012 checkboxes"),
IF(
IF(OR(LEFT($A1291,9)="Syndicate",LEFT($A1291,12)="NewSyndicate"),VLOOKUP($A1291,'012'!$J:$ZW,MATCH("Link to button",'012'!$J$1:$ZW$1,0),0)
+N("309 checkbox"),
IF($C1291="309 LCR Summary0",VLOOKUP("Notes990",'309'!$P:$ZZ,MATCH("Link to button",'309'!$P$1:$ZZ$1,0),0)
+N("313 checkboxes"),
IF($C1291="313 Financial Information0LcmVsScr",IF($C1291="309 LCR Summary0",VLOOKUP("LcmVsScr",'309'!$N:$ZZ,MATCH("Link to button",'309'!$N$1:$ZZ$1,0),0),
IF($C1291="313 Financial Information0LcrDocAttached",IF($C1291="309 LCR Summary0",VLOOKUP("LcrDocAttached",'309'!$N:$ZZ,MATCH("Link to button",'309'!$N$1:$ZZ$1,0),
0)))))))=1,TRUE,FALSE)
))),"")</f>
        <v/>
      </c>
    </row>
    <row r="1292" spans="1:8">
      <c r="A1292" s="237" t="e">
        <f>VLOOKUP($G1292,CSVLookups!$B:$R,MATCH(A$1,CSVLookups!$B$1:$R$1,0),FALSE)</f>
        <v>#N/A</v>
      </c>
      <c r="B1292" s="237" t="e">
        <f>VLOOKUP($G1292,CSVLookups!$B:$R,MATCH(B$1,CSVLookups!$B$1:$R$1,0),FALSE)</f>
        <v>#N/A</v>
      </c>
      <c r="C1292" s="238" t="e">
        <f t="shared" si="20"/>
        <v>#N/A</v>
      </c>
      <c r="D1292" s="238" t="e">
        <f>IF(AND(VALUE(LEFT($A1292,3))=309,LEN($B1292)=3),VLOOKUP(VALUE(MID($B1292,2,2)),_309_Table1,MATCH(MID($B1292,1,1),_309_Table1_ColumnLookup,0),FALSE),
  IF($C1292="309 LCR SummaryA",OneYearSCR,IF($C1292="309 LCR SummaryB",UltimateSCR,IF(VALUE(LEFT($A1292,3))=309,VLOOKUP(VALUE(MID($B1292,2,1)),_309_Table1,MATCH(MID($B1292,1,1),_309_Table1_ColumnLookup,0),FALSE)
+N("309"),
  IF(VALUE(LEFT($A1292,3))=310,VLOOKUP(VALUE(MID($B1292,2,1)),_310_Table1,MATCH(MID($B1292,1,1),_310_Table1_ColumnLookup,0),FALSE)
+N("310"),
  IF(AND(VALUE(LEFT($A1292,3))=311,LEN($I1292)=4),VLOOKUP($I1292,_311_Table1,MATCH($B1292,_311_Table1_ColumnLookup,0),FALSE),
  IF(AND(VALUE(LEFT($A1292,3))=311,OR($B1292="I2",$B1292="J2",$B1292="K2",$B1292="L2")),VLOOKUP('311'!$G$58,_311_Table1,MATCH(MID($B1292,1,1),_311_Table1_ColumnLookup,0),FALSE),
  IF(AND(VALUE(LEFT($A1292,3))=311,RIGHT($B1292,5)="Total"),VLOOKUP('311'!$G$59,_311_Table1,MATCH(MID($B1292,1,1),_311_Table1_ColumnLookup,0),FALSE),
  IF(VALUE(LEFT($A1292,3))=311,VLOOKUP(VALUE(MID($B1292,2,1)),_311_Table1,MATCH(MID($B1292,1,1),_311_Table1_ColumnLookup,0),FALSE)
+N("311"),
  IF(AND(VALUE(LEFT($A1292,3))=312,LEFT($G1292,10)="Unincepted",$B1292="G "),VLOOKUP(" ULO",_312_Table1,MATCH('312'!$N$16,_312_Table1_ColumnLookup,0),FALSE),
  IF(AND(VALUE(LEFT($A1292,3))=312,LEFT($G1292,10)="Unincepted",$B1292="O "),VLOOKUP(" ULO",_312_Table1,MATCH('312'!$V$16,_312_Table1_ColumnLookup,0),FALSE),
  IF(AND(VALUE(LEFT($A1292,3))=312,LEFT($G1292,10)="Unincepted",$B1292="Q "),VLOOKUP(" ULO",_312_Table1,MATCH('312'!$X$16,_312_Table1_ColumnLookup,0),FALSE),
  IF(AND(VALUE(LEFT($A1292,3))=312,LEFT($G1292,10)="Unincepted"),VLOOKUP(" ULO",_312_Table1,MATCH(LEFT($B1292,1),_312_Table1_ColumnLookup,0),FALSE),
  IF(AND(VALUE(LEFT($A1292,3))=312,LEFT($G1292,5)="Total",$B1292="G "),VLOOKUP('312'!$F$80,_312_Table1,MATCH('312'!$N$16,_312_Table1_ColumnLookup,0),FALSE),
  IF(AND(VALUE(LEFT($A1292,3))=312,LEFT($G1292,5)="Total",$B1292="O "),VLOOKUP('312'!$F$80,_312_Table1,MATCH('312'!$V$16,_312_Table1_ColumnLookup,0),FALSE),
  IF(AND(VALUE(LEFT($A1292,3))=312,LEFT($G1292,5)="Total",$B1292="Q "),VLOOKUP('312'!$F$80,_312_Table1,MATCH('312'!$X$16,_312_Table1_ColumnLookup,0),FALSE),
  IF(AND(VALUE(LEFT($A1292,3))=312,LEFT($G1292,5)="Total"),VLOOKUP('312'!$F$80,_312_Table1,MATCH(LEFT($B1292,1),_312_Table1_ColumnLookup,0),FALSE),
  IF(AND(VALUE(LEFT($A1292,3))=312,LEN($I1292)=4,$B1292="G"),VLOOKUP($I1292,_312_Table1,MATCH('312'!$N$16,_312_Table1_ColumnLookup,0),FALSE),
  IF(AND(VALUE(LEFT($A1292,3))=312,LEN($I1292)=4,$B1292="O"),VLOOKUP($I1292,_312_Table1,MATCH('312'!$V$16,_312_Table1_ColumnLookup,0),FALSE),
  IF(AND(VALUE(LEFT($A1292,3))=312,LEN($I1292)=4,$B1292="Q"),VLOOKUP($I1292,_312_Table1,MATCH('312'!$X$16,_312_Table1_ColumnLookup,0),FALSE),
  IF(AND(VALUE(LEFT($A1292,3))=312,LEN($I1292)=4),VLOOKUP($I1292,_312_Table1,MATCH(LEFT($B1292,1),_312_Table1_ColumnLookup,0),FALSE)
+N("312"),
  IF(VALUE(LEFT($A1292,3))=313,VLOOKUP(VALUE(MID($B1292,2,1)),_313_Table1,MATCH(MID($B1292,1,1),_313_Table1_ColumnLookup,0),FALSE)
+N("313"),
  IF(AND(VALUE(LEFT($A1292,3))=314,LEN($B1292)=3),VLOOKUP(VALUE(MID($B1292,2,2)),_314_Table1,MATCH(MID($B1292,1,1),_314_Table1_ColumnLookup,0),FALSE),
  IF(VALUE(LEFT($A1292,3))=314,VLOOKUP(VALUE(MID($B1292,2,1)),_314_Table1,MATCH(MID($B1292,1,1),_314_Table1_ColumnLookup,0),FALSE)
+N("314"),
""))))))))))))))))))))))))</f>
        <v>#N/A</v>
      </c>
      <c r="E1292" s="238" t="e">
        <f>IF(AND(VALUE(LEFT($A1292,3))=309,LEN($B1292)=3),VLOOKUP(VALUE(MID($B1292,2,2)),_309_Table2,MATCH(MID($B1292,1,1),_309_Table2_ColumnLookup,0),FALSE),
  IF($C1292="309 LCR SummaryA",OneYearSCR,IF($C1292="309 LCR SummaryB",UltimateSCR,IF(VALUE(LEFT($A1292,3))=309,VLOOKUP(VALUE(MID($B1292,2,1)),_309_Table2,MATCH(MID($B1292,1,1),_309_Table2_ColumnLookup,0),FALSE)
+N("309"),
  IF(VALUE(LEFT($A1292,3))=310,VLOOKUP(VALUE(MID($B1292,2,1)),_310_Table2,MATCH(MID($B1292,1,1),_310_Table2_ColumnLookup,0),FALSE)
+N("310"),
  IF(AND(VALUE(LEFT($A1292,3))=311,LEN($I1292)=4),VLOOKUP($I1292,_311_Table2,MATCH($B1292,_311_Table2_ColumnLookup,0),FALSE),
  IF(AND(VALUE(LEFT($A1292,3))=311,OR($B1292="I2",$B1292="J2",$B1292="K2",$B1292="L2")),VLOOKUP('311'!$G$58,_311_Table2,MATCH(MID($B1292,1,1),_311_Table2_ColumnLookup,0),FALSE),
  IF(AND(VALUE(LEFT($A1292,3))=311,RIGHT($B1292,5)="Total"),VLOOKUP('311'!$G$59,_311_Table2,MATCH(MID($B1292,1,1),_311_Table2_ColumnLookup,0),FALSE),
  IF(VALUE(LEFT($A1292,3))=311,VLOOKUP(VALUE(MID($B1292,2,1)),_311_Table2,MATCH(MID($B1292,1,1),_311_Table2_ColumnLookup,0),FALSE)
+N("311"),
  IF(AND(VALUE(LEFT($A1292,3))=312,LEFT($G1292,10)="Unincepted",$B1292="G "),VLOOKUP(" ULO",_312_Table2,MATCH('312'!$N$16,_312_Table2_ColumnLookup,0),FALSE),
  IF(AND(VALUE(LEFT($A1292,3))=312,LEFT($G1292,10)="Unincepted",$B1292="O "),VLOOKUP(" ULO",_312_Table2,MATCH('312'!$V$16,_312_Table2_ColumnLookup,0),FALSE),
  IF(AND(VALUE(LEFT($A1292,3))=312,LEFT($G1292,10)="Unincepted",$B1292="Q "),VLOOKUP(" ULO",_312_Table2,MATCH('312'!$X$16,_312_Table2_ColumnLookup,0),FALSE),
  IF(AND(VALUE(LEFT($A1292,3))=312,LEFT($G1292,10)="Unincepted"),VLOOKUP(" ULO",_312_Table2,MATCH(LEFT($B1292,1),_312_Table2_ColumnLookup,0),FALSE),
  IF(AND(VALUE(LEFT($A1292,3))=312,LEFT($G1292,5)="Total",$B1292="G "),VLOOKUP('312'!$F$80,_312_Table2,MATCH('312'!$N$16,_312_Table2_ColumnLookup,0),FALSE),
  IF(AND(VALUE(LEFT($A1292,3))=312,LEFT($G1292,5)="Total",$B1292="O "),VLOOKUP('312'!$F$80,_312_Table2,MATCH('312'!$V$16,_312_Table2_ColumnLookup,0),FALSE),
  IF(AND(VALUE(LEFT($A1292,3))=312,LEFT($G1292,5)="Total",$B1292="Q "),VLOOKUP('312'!$F$80,_312_Table2,MATCH('312'!$X$16,_312_Table2_ColumnLookup,0),FALSE),
  IF(AND(VALUE(LEFT($A1292,3))=312,LEFT($G1292,5)="Total"),VLOOKUP('312'!$F$80,_312_Table2,MATCH(LEFT($B1292,1),_312_Table2_ColumnLookup,0),FALSE),
  IF(AND(VALUE(LEFT($A1292,3))=312,LEN($I1292)=4,$B1292="G"),VLOOKUP($I1292,_312_Table2,MATCH('312'!$N$16,_312_Table2_ColumnLookup,0),FALSE),
  IF(AND(VALUE(LEFT($A1292,3))=312,LEN($I1292)=4,$B1292="O"),VLOOKUP($I1292,_312_Table2,MATCH('312'!$V$16,_312_Table2_ColumnLookup,0),FALSE),
  IF(AND(VALUE(LEFT($A1292,3))=312,LEN($I1292)=4,$B1292="Q"),VLOOKUP($I1292,_312_Table2,MATCH('312'!$X$16,_312_Table2_ColumnLookup,0),FALSE),
  IF(AND(VALUE(LEFT($A1292,3))=312,LEN($I1292)=4),VLOOKUP($I1292,_312_Table2,MATCH(LEFT($B1292,1),_312_Table2_ColumnLookup,0),FALSE)
+N("312"),
  IF(VALUE(LEFT($A1292,3))=313,VLOOKUP(VALUE(MID($B1292,2,1)),_313_Table2,MATCH(MID($B1292,1,1),_313_Table2_ColumnLookup,0),FALSE)
+N("313"),
  IF(AND(VALUE(LEFT($A1292,3))=314,LEN($B1292)=3),VLOOKUP(VALUE(MID($B1292,2,2)),_314_Table2,MATCH(MID($B1292,1,1),_314_Table2_ColumnLookup,0),FALSE),
  IF(VALUE(LEFT($A1292,3))=314,VLOOKUP(VALUE(MID($B1292,2,1)),_314_Table2,MATCH(MID($B1292,1,1),_314_Table2_ColumnLookup,0),FALSE)
+N("314"),
""))))))))))))))))))))))))</f>
        <v>#N/A</v>
      </c>
      <c r="F1292" s="238" t="e">
        <f>IF(AND(VALUE(LEFT($A1292,3))=309,LEN($B1292)=3),VLOOKUP(VALUE(MID($B1292,2,2)),_309_Table3,MATCH(MID($B1292,1,1),_309_Table3_ColumnLookup,0),FALSE),
  IF($C1292="309 LCR SummaryA",OneYearSCR,IF($C1292="309 LCR SummaryB",UltimateSCR,IF(VALUE(LEFT($A1292,3))=309,VLOOKUP(VALUE(MID($B1292,2,1)),_309_Table3,MATCH(MID($B1292,1,1),_309_Table3_ColumnLookup,0),FALSE)
+N("309"),
  IF(VALUE(LEFT($A1292,3))=310,VLOOKUP(VALUE(MID($B1292,2,1)),_310_Table3,MATCH(MID($B1292,1,1),_310_Table3_ColumnLookup,0),FALSE)
+N("310"),
  IF(AND(VALUE(LEFT($A1292,3))=311,LEN($I1292)=4),VLOOKUP($I1292,_311_Table3,MATCH($B1292,_311_Table3_ColumnLookup,0),FALSE),
  IF(AND(VALUE(LEFT($A1292,3))=311,OR($B1292="I2",$B1292="J2",$B1292="K2",$B1292="L2")),VLOOKUP('311'!$G$58,_311_Table3,MATCH(MID($B1292,1,1),_311_Table3_ColumnLookup,0),FALSE),
  IF(AND(VALUE(LEFT($A1292,3))=311,RIGHT($B1292,5)="Total"),VLOOKUP('311'!$G$59,_311_Table3,MATCH(MID($B1292,1,1),_311_Table3_ColumnLookup,0),FALSE),
  IF(VALUE(LEFT($A1292,3))=311,VLOOKUP(VALUE(MID($B1292,2,1)),_311_Table3,MATCH(MID($B1292,1,1),_311_Table3_ColumnLookup,0),FALSE)
+N("311"),
  IF(AND(VALUE(LEFT($A1292,3))=312,LEFT($G1292,10)="Unincepted",$B1292="G "),VLOOKUP(" ULO",_312_Table3,MATCH('312'!$N$16,_312_Table3_ColumnLookup,0),FALSE),
  IF(AND(VALUE(LEFT($A1292,3))=312,LEFT($G1292,10)="Unincepted",$B1292="O "),VLOOKUP(" ULO",_312_Table3,MATCH('312'!$V$16,_312_Table3_ColumnLookup,0),FALSE),
  IF(AND(VALUE(LEFT($A1292,3))=312,LEFT($G1292,10)="Unincepted",$B1292="Q "),VLOOKUP(" ULO",_312_Table3,MATCH('312'!$X$16,_312_Table3_ColumnLookup,0),FALSE),
  IF(AND(VALUE(LEFT($A1292,3))=312,LEFT($G1292,10)="Unincepted"),VLOOKUP(" ULO",_312_Table3,MATCH(LEFT($B1292,1),_312_Table3_ColumnLookup,0),FALSE),
  IF(AND(VALUE(LEFT($A1292,3))=312,LEFT($G1292,5)="Total",$B1292="G "),VLOOKUP('312'!$F$80,_312_Table3,MATCH('312'!$N$16,_312_Table3_ColumnLookup,0),FALSE),
  IF(AND(VALUE(LEFT($A1292,3))=312,LEFT($G1292,5)="Total",$B1292="O "),VLOOKUP('312'!$F$80,_312_Table3,MATCH('312'!$V$16,_312_Table3_ColumnLookup,0),FALSE),
  IF(AND(VALUE(LEFT($A1292,3))=312,LEFT($G1292,5)="Total",$B1292="Q "),VLOOKUP('312'!$F$80,_312_Table3,MATCH('312'!$X$16,_312_Table3_ColumnLookup,0),FALSE),
  IF(AND(VALUE(LEFT($A1292,3))=312,LEFT($G1292,5)="Total"),VLOOKUP('312'!$F$80,_312_Table3,MATCH(LEFT($B1292,1),_312_Table3_ColumnLookup,0),FALSE),
  IF(AND(VALUE(LEFT($A1292,3))=312,LEN($I1292)=4,$B1292="G"),VLOOKUP($I1292,_312_Table3,MATCH('312'!$N$16,_312_Table3_ColumnLookup,0),FALSE),
  IF(AND(VALUE(LEFT($A1292,3))=312,LEN($I1292)=4,$B1292="O"),VLOOKUP($I1292,_312_Table3,MATCH('312'!$V$16,_312_Table3_ColumnLookup,0),FALSE),
  IF(AND(VALUE(LEFT($A1292,3))=312,LEN($I1292)=4,$B1292="Q"),VLOOKUP($I1292,_312_Table3,MATCH('312'!$X$16,_312_Table3_ColumnLookup,0),FALSE),
  IF(AND(VALUE(LEFT($A1292,3))=312,LEN($I1292)=4),VLOOKUP($I1292,_312_Table3,MATCH(LEFT($B1292,1),_312_Table3_ColumnLookup,0),FALSE)
+N("312"),
  IF(VALUE(LEFT($A1292,3))=313,VLOOKUP(VALUE(MID($B1292,2,1)),_313_Table3,MATCH(MID($B1292,1,1),_313_Table3_ColumnLookup,0),FALSE)
+N("313"),
  IF(AND(VALUE(LEFT($A1292,3))=314,LEN($B1292)=3),VLOOKUP(VALUE(MID($B1292,2,2)),_314_Table3,MATCH(MID($B1292,1,1),_314_Table3_ColumnLookup,0),FALSE),
  IF(VALUE(LEFT($A1292,3))=314,VLOOKUP(VALUE(MID($B1292,2,1)),_314_Table3,MATCH(MID($B1292,1,1),_314_Table3_ColumnLookup,0),FALSE)
+N("314"),
""))))))))))))))))))))))))</f>
        <v>#N/A</v>
      </c>
      <c r="H1292" s="321" t="str">
        <f>IFERROR(
IF(ISERROR($D1292)=FALSE,$D1292,IF(ISERROR($E1292)=FALSE,$E1292,IF(ISERROR($F1292)=FALSE,$F1292
+N("012 checkboxes"),
IF(
IF(OR(LEFT($A1292,9)="Syndicate",LEFT($A1292,12)="NewSyndicate"),VLOOKUP($A1292,'012'!$J:$ZW,MATCH("Link to button",'012'!$J$1:$ZW$1,0),0)
+N("309 checkbox"),
IF($C1292="309 LCR Summary0",VLOOKUP("Notes990",'309'!$P:$ZZ,MATCH("Link to button",'309'!$P$1:$ZZ$1,0),0)
+N("313 checkboxes"),
IF($C1292="313 Financial Information0LcmVsScr",IF($C1292="309 LCR Summary0",VLOOKUP("LcmVsScr",'309'!$N:$ZZ,MATCH("Link to button",'309'!$N$1:$ZZ$1,0),0),
IF($C1292="313 Financial Information0LcrDocAttached",IF($C1292="309 LCR Summary0",VLOOKUP("LcrDocAttached",'309'!$N:$ZZ,MATCH("Link to button",'309'!$N$1:$ZZ$1,0),
0)))))))=1,TRUE,FALSE)
))),"")</f>
        <v/>
      </c>
    </row>
    <row r="1293" spans="1:8">
      <c r="A1293" s="237" t="e">
        <f>VLOOKUP($G1293,CSVLookups!$B:$R,MATCH(A$1,CSVLookups!$B$1:$R$1,0),FALSE)</f>
        <v>#N/A</v>
      </c>
      <c r="B1293" s="237" t="e">
        <f>VLOOKUP($G1293,CSVLookups!$B:$R,MATCH(B$1,CSVLookups!$B$1:$R$1,0),FALSE)</f>
        <v>#N/A</v>
      </c>
      <c r="C1293" s="238" t="e">
        <f t="shared" si="20"/>
        <v>#N/A</v>
      </c>
      <c r="D1293" s="238" t="e">
        <f>IF(AND(VALUE(LEFT($A1293,3))=309,LEN($B1293)=3),VLOOKUP(VALUE(MID($B1293,2,2)),_309_Table1,MATCH(MID($B1293,1,1),_309_Table1_ColumnLookup,0),FALSE),
  IF($C1293="309 LCR SummaryA",OneYearSCR,IF($C1293="309 LCR SummaryB",UltimateSCR,IF(VALUE(LEFT($A1293,3))=309,VLOOKUP(VALUE(MID($B1293,2,1)),_309_Table1,MATCH(MID($B1293,1,1),_309_Table1_ColumnLookup,0),FALSE)
+N("309"),
  IF(VALUE(LEFT($A1293,3))=310,VLOOKUP(VALUE(MID($B1293,2,1)),_310_Table1,MATCH(MID($B1293,1,1),_310_Table1_ColumnLookup,0),FALSE)
+N("310"),
  IF(AND(VALUE(LEFT($A1293,3))=311,LEN($I1293)=4),VLOOKUP($I1293,_311_Table1,MATCH($B1293,_311_Table1_ColumnLookup,0),FALSE),
  IF(AND(VALUE(LEFT($A1293,3))=311,OR($B1293="I2",$B1293="J2",$B1293="K2",$B1293="L2")),VLOOKUP('311'!$G$58,_311_Table1,MATCH(MID($B1293,1,1),_311_Table1_ColumnLookup,0),FALSE),
  IF(AND(VALUE(LEFT($A1293,3))=311,RIGHT($B1293,5)="Total"),VLOOKUP('311'!$G$59,_311_Table1,MATCH(MID($B1293,1,1),_311_Table1_ColumnLookup,0),FALSE),
  IF(VALUE(LEFT($A1293,3))=311,VLOOKUP(VALUE(MID($B1293,2,1)),_311_Table1,MATCH(MID($B1293,1,1),_311_Table1_ColumnLookup,0),FALSE)
+N("311"),
  IF(AND(VALUE(LEFT($A1293,3))=312,LEFT($G1293,10)="Unincepted",$B1293="G "),VLOOKUP(" ULO",_312_Table1,MATCH('312'!$N$16,_312_Table1_ColumnLookup,0),FALSE),
  IF(AND(VALUE(LEFT($A1293,3))=312,LEFT($G1293,10)="Unincepted",$B1293="O "),VLOOKUP(" ULO",_312_Table1,MATCH('312'!$V$16,_312_Table1_ColumnLookup,0),FALSE),
  IF(AND(VALUE(LEFT($A1293,3))=312,LEFT($G1293,10)="Unincepted",$B1293="Q "),VLOOKUP(" ULO",_312_Table1,MATCH('312'!$X$16,_312_Table1_ColumnLookup,0),FALSE),
  IF(AND(VALUE(LEFT($A1293,3))=312,LEFT($G1293,10)="Unincepted"),VLOOKUP(" ULO",_312_Table1,MATCH(LEFT($B1293,1),_312_Table1_ColumnLookup,0),FALSE),
  IF(AND(VALUE(LEFT($A1293,3))=312,LEFT($G1293,5)="Total",$B1293="G "),VLOOKUP('312'!$F$80,_312_Table1,MATCH('312'!$N$16,_312_Table1_ColumnLookup,0),FALSE),
  IF(AND(VALUE(LEFT($A1293,3))=312,LEFT($G1293,5)="Total",$B1293="O "),VLOOKUP('312'!$F$80,_312_Table1,MATCH('312'!$V$16,_312_Table1_ColumnLookup,0),FALSE),
  IF(AND(VALUE(LEFT($A1293,3))=312,LEFT($G1293,5)="Total",$B1293="Q "),VLOOKUP('312'!$F$80,_312_Table1,MATCH('312'!$X$16,_312_Table1_ColumnLookup,0),FALSE),
  IF(AND(VALUE(LEFT($A1293,3))=312,LEFT($G1293,5)="Total"),VLOOKUP('312'!$F$80,_312_Table1,MATCH(LEFT($B1293,1),_312_Table1_ColumnLookup,0),FALSE),
  IF(AND(VALUE(LEFT($A1293,3))=312,LEN($I1293)=4,$B1293="G"),VLOOKUP($I1293,_312_Table1,MATCH('312'!$N$16,_312_Table1_ColumnLookup,0),FALSE),
  IF(AND(VALUE(LEFT($A1293,3))=312,LEN($I1293)=4,$B1293="O"),VLOOKUP($I1293,_312_Table1,MATCH('312'!$V$16,_312_Table1_ColumnLookup,0),FALSE),
  IF(AND(VALUE(LEFT($A1293,3))=312,LEN($I1293)=4,$B1293="Q"),VLOOKUP($I1293,_312_Table1,MATCH('312'!$X$16,_312_Table1_ColumnLookup,0),FALSE),
  IF(AND(VALUE(LEFT($A1293,3))=312,LEN($I1293)=4),VLOOKUP($I1293,_312_Table1,MATCH(LEFT($B1293,1),_312_Table1_ColumnLookup,0),FALSE)
+N("312"),
  IF(VALUE(LEFT($A1293,3))=313,VLOOKUP(VALUE(MID($B1293,2,1)),_313_Table1,MATCH(MID($B1293,1,1),_313_Table1_ColumnLookup,0),FALSE)
+N("313"),
  IF(AND(VALUE(LEFT($A1293,3))=314,LEN($B1293)=3),VLOOKUP(VALUE(MID($B1293,2,2)),_314_Table1,MATCH(MID($B1293,1,1),_314_Table1_ColumnLookup,0),FALSE),
  IF(VALUE(LEFT($A1293,3))=314,VLOOKUP(VALUE(MID($B1293,2,1)),_314_Table1,MATCH(MID($B1293,1,1),_314_Table1_ColumnLookup,0),FALSE)
+N("314"),
""))))))))))))))))))))))))</f>
        <v>#N/A</v>
      </c>
      <c r="E1293" s="238" t="e">
        <f>IF(AND(VALUE(LEFT($A1293,3))=309,LEN($B1293)=3),VLOOKUP(VALUE(MID($B1293,2,2)),_309_Table2,MATCH(MID($B1293,1,1),_309_Table2_ColumnLookup,0),FALSE),
  IF($C1293="309 LCR SummaryA",OneYearSCR,IF($C1293="309 LCR SummaryB",UltimateSCR,IF(VALUE(LEFT($A1293,3))=309,VLOOKUP(VALUE(MID($B1293,2,1)),_309_Table2,MATCH(MID($B1293,1,1),_309_Table2_ColumnLookup,0),FALSE)
+N("309"),
  IF(VALUE(LEFT($A1293,3))=310,VLOOKUP(VALUE(MID($B1293,2,1)),_310_Table2,MATCH(MID($B1293,1,1),_310_Table2_ColumnLookup,0),FALSE)
+N("310"),
  IF(AND(VALUE(LEFT($A1293,3))=311,LEN($I1293)=4),VLOOKUP($I1293,_311_Table2,MATCH($B1293,_311_Table2_ColumnLookup,0),FALSE),
  IF(AND(VALUE(LEFT($A1293,3))=311,OR($B1293="I2",$B1293="J2",$B1293="K2",$B1293="L2")),VLOOKUP('311'!$G$58,_311_Table2,MATCH(MID($B1293,1,1),_311_Table2_ColumnLookup,0),FALSE),
  IF(AND(VALUE(LEFT($A1293,3))=311,RIGHT($B1293,5)="Total"),VLOOKUP('311'!$G$59,_311_Table2,MATCH(MID($B1293,1,1),_311_Table2_ColumnLookup,0),FALSE),
  IF(VALUE(LEFT($A1293,3))=311,VLOOKUP(VALUE(MID($B1293,2,1)),_311_Table2,MATCH(MID($B1293,1,1),_311_Table2_ColumnLookup,0),FALSE)
+N("311"),
  IF(AND(VALUE(LEFT($A1293,3))=312,LEFT($G1293,10)="Unincepted",$B1293="G "),VLOOKUP(" ULO",_312_Table2,MATCH('312'!$N$16,_312_Table2_ColumnLookup,0),FALSE),
  IF(AND(VALUE(LEFT($A1293,3))=312,LEFT($G1293,10)="Unincepted",$B1293="O "),VLOOKUP(" ULO",_312_Table2,MATCH('312'!$V$16,_312_Table2_ColumnLookup,0),FALSE),
  IF(AND(VALUE(LEFT($A1293,3))=312,LEFT($G1293,10)="Unincepted",$B1293="Q "),VLOOKUP(" ULO",_312_Table2,MATCH('312'!$X$16,_312_Table2_ColumnLookup,0),FALSE),
  IF(AND(VALUE(LEFT($A1293,3))=312,LEFT($G1293,10)="Unincepted"),VLOOKUP(" ULO",_312_Table2,MATCH(LEFT($B1293,1),_312_Table2_ColumnLookup,0),FALSE),
  IF(AND(VALUE(LEFT($A1293,3))=312,LEFT($G1293,5)="Total",$B1293="G "),VLOOKUP('312'!$F$80,_312_Table2,MATCH('312'!$N$16,_312_Table2_ColumnLookup,0),FALSE),
  IF(AND(VALUE(LEFT($A1293,3))=312,LEFT($G1293,5)="Total",$B1293="O "),VLOOKUP('312'!$F$80,_312_Table2,MATCH('312'!$V$16,_312_Table2_ColumnLookup,0),FALSE),
  IF(AND(VALUE(LEFT($A1293,3))=312,LEFT($G1293,5)="Total",$B1293="Q "),VLOOKUP('312'!$F$80,_312_Table2,MATCH('312'!$X$16,_312_Table2_ColumnLookup,0),FALSE),
  IF(AND(VALUE(LEFT($A1293,3))=312,LEFT($G1293,5)="Total"),VLOOKUP('312'!$F$80,_312_Table2,MATCH(LEFT($B1293,1),_312_Table2_ColumnLookup,0),FALSE),
  IF(AND(VALUE(LEFT($A1293,3))=312,LEN($I1293)=4,$B1293="G"),VLOOKUP($I1293,_312_Table2,MATCH('312'!$N$16,_312_Table2_ColumnLookup,0),FALSE),
  IF(AND(VALUE(LEFT($A1293,3))=312,LEN($I1293)=4,$B1293="O"),VLOOKUP($I1293,_312_Table2,MATCH('312'!$V$16,_312_Table2_ColumnLookup,0),FALSE),
  IF(AND(VALUE(LEFT($A1293,3))=312,LEN($I1293)=4,$B1293="Q"),VLOOKUP($I1293,_312_Table2,MATCH('312'!$X$16,_312_Table2_ColumnLookup,0),FALSE),
  IF(AND(VALUE(LEFT($A1293,3))=312,LEN($I1293)=4),VLOOKUP($I1293,_312_Table2,MATCH(LEFT($B1293,1),_312_Table2_ColumnLookup,0),FALSE)
+N("312"),
  IF(VALUE(LEFT($A1293,3))=313,VLOOKUP(VALUE(MID($B1293,2,1)),_313_Table2,MATCH(MID($B1293,1,1),_313_Table2_ColumnLookup,0),FALSE)
+N("313"),
  IF(AND(VALUE(LEFT($A1293,3))=314,LEN($B1293)=3),VLOOKUP(VALUE(MID($B1293,2,2)),_314_Table2,MATCH(MID($B1293,1,1),_314_Table2_ColumnLookup,0),FALSE),
  IF(VALUE(LEFT($A1293,3))=314,VLOOKUP(VALUE(MID($B1293,2,1)),_314_Table2,MATCH(MID($B1293,1,1),_314_Table2_ColumnLookup,0),FALSE)
+N("314"),
""))))))))))))))))))))))))</f>
        <v>#N/A</v>
      </c>
      <c r="F1293" s="238" t="e">
        <f>IF(AND(VALUE(LEFT($A1293,3))=309,LEN($B1293)=3),VLOOKUP(VALUE(MID($B1293,2,2)),_309_Table3,MATCH(MID($B1293,1,1),_309_Table3_ColumnLookup,0),FALSE),
  IF($C1293="309 LCR SummaryA",OneYearSCR,IF($C1293="309 LCR SummaryB",UltimateSCR,IF(VALUE(LEFT($A1293,3))=309,VLOOKUP(VALUE(MID($B1293,2,1)),_309_Table3,MATCH(MID($B1293,1,1),_309_Table3_ColumnLookup,0),FALSE)
+N("309"),
  IF(VALUE(LEFT($A1293,3))=310,VLOOKUP(VALUE(MID($B1293,2,1)),_310_Table3,MATCH(MID($B1293,1,1),_310_Table3_ColumnLookup,0),FALSE)
+N("310"),
  IF(AND(VALUE(LEFT($A1293,3))=311,LEN($I1293)=4),VLOOKUP($I1293,_311_Table3,MATCH($B1293,_311_Table3_ColumnLookup,0),FALSE),
  IF(AND(VALUE(LEFT($A1293,3))=311,OR($B1293="I2",$B1293="J2",$B1293="K2",$B1293="L2")),VLOOKUP('311'!$G$58,_311_Table3,MATCH(MID($B1293,1,1),_311_Table3_ColumnLookup,0),FALSE),
  IF(AND(VALUE(LEFT($A1293,3))=311,RIGHT($B1293,5)="Total"),VLOOKUP('311'!$G$59,_311_Table3,MATCH(MID($B1293,1,1),_311_Table3_ColumnLookup,0),FALSE),
  IF(VALUE(LEFT($A1293,3))=311,VLOOKUP(VALUE(MID($B1293,2,1)),_311_Table3,MATCH(MID($B1293,1,1),_311_Table3_ColumnLookup,0),FALSE)
+N("311"),
  IF(AND(VALUE(LEFT($A1293,3))=312,LEFT($G1293,10)="Unincepted",$B1293="G "),VLOOKUP(" ULO",_312_Table3,MATCH('312'!$N$16,_312_Table3_ColumnLookup,0),FALSE),
  IF(AND(VALUE(LEFT($A1293,3))=312,LEFT($G1293,10)="Unincepted",$B1293="O "),VLOOKUP(" ULO",_312_Table3,MATCH('312'!$V$16,_312_Table3_ColumnLookup,0),FALSE),
  IF(AND(VALUE(LEFT($A1293,3))=312,LEFT($G1293,10)="Unincepted",$B1293="Q "),VLOOKUP(" ULO",_312_Table3,MATCH('312'!$X$16,_312_Table3_ColumnLookup,0),FALSE),
  IF(AND(VALUE(LEFT($A1293,3))=312,LEFT($G1293,10)="Unincepted"),VLOOKUP(" ULO",_312_Table3,MATCH(LEFT($B1293,1),_312_Table3_ColumnLookup,0),FALSE),
  IF(AND(VALUE(LEFT($A1293,3))=312,LEFT($G1293,5)="Total",$B1293="G "),VLOOKUP('312'!$F$80,_312_Table3,MATCH('312'!$N$16,_312_Table3_ColumnLookup,0),FALSE),
  IF(AND(VALUE(LEFT($A1293,3))=312,LEFT($G1293,5)="Total",$B1293="O "),VLOOKUP('312'!$F$80,_312_Table3,MATCH('312'!$V$16,_312_Table3_ColumnLookup,0),FALSE),
  IF(AND(VALUE(LEFT($A1293,3))=312,LEFT($G1293,5)="Total",$B1293="Q "),VLOOKUP('312'!$F$80,_312_Table3,MATCH('312'!$X$16,_312_Table3_ColumnLookup,0),FALSE),
  IF(AND(VALUE(LEFT($A1293,3))=312,LEFT($G1293,5)="Total"),VLOOKUP('312'!$F$80,_312_Table3,MATCH(LEFT($B1293,1),_312_Table3_ColumnLookup,0),FALSE),
  IF(AND(VALUE(LEFT($A1293,3))=312,LEN($I1293)=4,$B1293="G"),VLOOKUP($I1293,_312_Table3,MATCH('312'!$N$16,_312_Table3_ColumnLookup,0),FALSE),
  IF(AND(VALUE(LEFT($A1293,3))=312,LEN($I1293)=4,$B1293="O"),VLOOKUP($I1293,_312_Table3,MATCH('312'!$V$16,_312_Table3_ColumnLookup,0),FALSE),
  IF(AND(VALUE(LEFT($A1293,3))=312,LEN($I1293)=4,$B1293="Q"),VLOOKUP($I1293,_312_Table3,MATCH('312'!$X$16,_312_Table3_ColumnLookup,0),FALSE),
  IF(AND(VALUE(LEFT($A1293,3))=312,LEN($I1293)=4),VLOOKUP($I1293,_312_Table3,MATCH(LEFT($B1293,1),_312_Table3_ColumnLookup,0),FALSE)
+N("312"),
  IF(VALUE(LEFT($A1293,3))=313,VLOOKUP(VALUE(MID($B1293,2,1)),_313_Table3,MATCH(MID($B1293,1,1),_313_Table3_ColumnLookup,0),FALSE)
+N("313"),
  IF(AND(VALUE(LEFT($A1293,3))=314,LEN($B1293)=3),VLOOKUP(VALUE(MID($B1293,2,2)),_314_Table3,MATCH(MID($B1293,1,1),_314_Table3_ColumnLookup,0),FALSE),
  IF(VALUE(LEFT($A1293,3))=314,VLOOKUP(VALUE(MID($B1293,2,1)),_314_Table3,MATCH(MID($B1293,1,1),_314_Table3_ColumnLookup,0),FALSE)
+N("314"),
""))))))))))))))))))))))))</f>
        <v>#N/A</v>
      </c>
      <c r="H1293" s="321" t="str">
        <f>IFERROR(
IF(ISERROR($D1293)=FALSE,$D1293,IF(ISERROR($E1293)=FALSE,$E1293,IF(ISERROR($F1293)=FALSE,$F1293
+N("012 checkboxes"),
IF(
IF(OR(LEFT($A1293,9)="Syndicate",LEFT($A1293,12)="NewSyndicate"),VLOOKUP($A1293,'012'!$J:$ZW,MATCH("Link to button",'012'!$J$1:$ZW$1,0),0)
+N("309 checkbox"),
IF($C1293="309 LCR Summary0",VLOOKUP("Notes990",'309'!$P:$ZZ,MATCH("Link to button",'309'!$P$1:$ZZ$1,0),0)
+N("313 checkboxes"),
IF($C1293="313 Financial Information0LcmVsScr",IF($C1293="309 LCR Summary0",VLOOKUP("LcmVsScr",'309'!$N:$ZZ,MATCH("Link to button",'309'!$N$1:$ZZ$1,0),0),
IF($C1293="313 Financial Information0LcrDocAttached",IF($C1293="309 LCR Summary0",VLOOKUP("LcrDocAttached",'309'!$N:$ZZ,MATCH("Link to button",'309'!$N$1:$ZZ$1,0),
0)))))))=1,TRUE,FALSE)
))),"")</f>
        <v/>
      </c>
    </row>
    <row r="1294" spans="1:8">
      <c r="A1294" s="237" t="e">
        <f>VLOOKUP($G1294,CSVLookups!$B:$R,MATCH(A$1,CSVLookups!$B$1:$R$1,0),FALSE)</f>
        <v>#N/A</v>
      </c>
      <c r="B1294" s="237" t="e">
        <f>VLOOKUP($G1294,CSVLookups!$B:$R,MATCH(B$1,CSVLookups!$B$1:$R$1,0),FALSE)</f>
        <v>#N/A</v>
      </c>
      <c r="C1294" s="238" t="e">
        <f t="shared" si="20"/>
        <v>#N/A</v>
      </c>
      <c r="D1294" s="238" t="e">
        <f>IF(AND(VALUE(LEFT($A1294,3))=309,LEN($B1294)=3),VLOOKUP(VALUE(MID($B1294,2,2)),_309_Table1,MATCH(MID($B1294,1,1),_309_Table1_ColumnLookup,0),FALSE),
  IF($C1294="309 LCR SummaryA",OneYearSCR,IF($C1294="309 LCR SummaryB",UltimateSCR,IF(VALUE(LEFT($A1294,3))=309,VLOOKUP(VALUE(MID($B1294,2,1)),_309_Table1,MATCH(MID($B1294,1,1),_309_Table1_ColumnLookup,0),FALSE)
+N("309"),
  IF(VALUE(LEFT($A1294,3))=310,VLOOKUP(VALUE(MID($B1294,2,1)),_310_Table1,MATCH(MID($B1294,1,1),_310_Table1_ColumnLookup,0),FALSE)
+N("310"),
  IF(AND(VALUE(LEFT($A1294,3))=311,LEN($I1294)=4),VLOOKUP($I1294,_311_Table1,MATCH($B1294,_311_Table1_ColumnLookup,0),FALSE),
  IF(AND(VALUE(LEFT($A1294,3))=311,OR($B1294="I2",$B1294="J2",$B1294="K2",$B1294="L2")),VLOOKUP('311'!$G$58,_311_Table1,MATCH(MID($B1294,1,1),_311_Table1_ColumnLookup,0),FALSE),
  IF(AND(VALUE(LEFT($A1294,3))=311,RIGHT($B1294,5)="Total"),VLOOKUP('311'!$G$59,_311_Table1,MATCH(MID($B1294,1,1),_311_Table1_ColumnLookup,0),FALSE),
  IF(VALUE(LEFT($A1294,3))=311,VLOOKUP(VALUE(MID($B1294,2,1)),_311_Table1,MATCH(MID($B1294,1,1),_311_Table1_ColumnLookup,0),FALSE)
+N("311"),
  IF(AND(VALUE(LEFT($A1294,3))=312,LEFT($G1294,10)="Unincepted",$B1294="G "),VLOOKUP(" ULO",_312_Table1,MATCH('312'!$N$16,_312_Table1_ColumnLookup,0),FALSE),
  IF(AND(VALUE(LEFT($A1294,3))=312,LEFT($G1294,10)="Unincepted",$B1294="O "),VLOOKUP(" ULO",_312_Table1,MATCH('312'!$V$16,_312_Table1_ColumnLookup,0),FALSE),
  IF(AND(VALUE(LEFT($A1294,3))=312,LEFT($G1294,10)="Unincepted",$B1294="Q "),VLOOKUP(" ULO",_312_Table1,MATCH('312'!$X$16,_312_Table1_ColumnLookup,0),FALSE),
  IF(AND(VALUE(LEFT($A1294,3))=312,LEFT($G1294,10)="Unincepted"),VLOOKUP(" ULO",_312_Table1,MATCH(LEFT($B1294,1),_312_Table1_ColumnLookup,0),FALSE),
  IF(AND(VALUE(LEFT($A1294,3))=312,LEFT($G1294,5)="Total",$B1294="G "),VLOOKUP('312'!$F$80,_312_Table1,MATCH('312'!$N$16,_312_Table1_ColumnLookup,0),FALSE),
  IF(AND(VALUE(LEFT($A1294,3))=312,LEFT($G1294,5)="Total",$B1294="O "),VLOOKUP('312'!$F$80,_312_Table1,MATCH('312'!$V$16,_312_Table1_ColumnLookup,0),FALSE),
  IF(AND(VALUE(LEFT($A1294,3))=312,LEFT($G1294,5)="Total",$B1294="Q "),VLOOKUP('312'!$F$80,_312_Table1,MATCH('312'!$X$16,_312_Table1_ColumnLookup,0),FALSE),
  IF(AND(VALUE(LEFT($A1294,3))=312,LEFT($G1294,5)="Total"),VLOOKUP('312'!$F$80,_312_Table1,MATCH(LEFT($B1294,1),_312_Table1_ColumnLookup,0),FALSE),
  IF(AND(VALUE(LEFT($A1294,3))=312,LEN($I1294)=4,$B1294="G"),VLOOKUP($I1294,_312_Table1,MATCH('312'!$N$16,_312_Table1_ColumnLookup,0),FALSE),
  IF(AND(VALUE(LEFT($A1294,3))=312,LEN($I1294)=4,$B1294="O"),VLOOKUP($I1294,_312_Table1,MATCH('312'!$V$16,_312_Table1_ColumnLookup,0),FALSE),
  IF(AND(VALUE(LEFT($A1294,3))=312,LEN($I1294)=4,$B1294="Q"),VLOOKUP($I1294,_312_Table1,MATCH('312'!$X$16,_312_Table1_ColumnLookup,0),FALSE),
  IF(AND(VALUE(LEFT($A1294,3))=312,LEN($I1294)=4),VLOOKUP($I1294,_312_Table1,MATCH(LEFT($B1294,1),_312_Table1_ColumnLookup,0),FALSE)
+N("312"),
  IF(VALUE(LEFT($A1294,3))=313,VLOOKUP(VALUE(MID($B1294,2,1)),_313_Table1,MATCH(MID($B1294,1,1),_313_Table1_ColumnLookup,0),FALSE)
+N("313"),
  IF(AND(VALUE(LEFT($A1294,3))=314,LEN($B1294)=3),VLOOKUP(VALUE(MID($B1294,2,2)),_314_Table1,MATCH(MID($B1294,1,1),_314_Table1_ColumnLookup,0),FALSE),
  IF(VALUE(LEFT($A1294,3))=314,VLOOKUP(VALUE(MID($B1294,2,1)),_314_Table1,MATCH(MID($B1294,1,1),_314_Table1_ColumnLookup,0),FALSE)
+N("314"),
""))))))))))))))))))))))))</f>
        <v>#N/A</v>
      </c>
      <c r="E1294" s="238" t="e">
        <f>IF(AND(VALUE(LEFT($A1294,3))=309,LEN($B1294)=3),VLOOKUP(VALUE(MID($B1294,2,2)),_309_Table2,MATCH(MID($B1294,1,1),_309_Table2_ColumnLookup,0),FALSE),
  IF($C1294="309 LCR SummaryA",OneYearSCR,IF($C1294="309 LCR SummaryB",UltimateSCR,IF(VALUE(LEFT($A1294,3))=309,VLOOKUP(VALUE(MID($B1294,2,1)),_309_Table2,MATCH(MID($B1294,1,1),_309_Table2_ColumnLookup,0),FALSE)
+N("309"),
  IF(VALUE(LEFT($A1294,3))=310,VLOOKUP(VALUE(MID($B1294,2,1)),_310_Table2,MATCH(MID($B1294,1,1),_310_Table2_ColumnLookup,0),FALSE)
+N("310"),
  IF(AND(VALUE(LEFT($A1294,3))=311,LEN($I1294)=4),VLOOKUP($I1294,_311_Table2,MATCH($B1294,_311_Table2_ColumnLookup,0),FALSE),
  IF(AND(VALUE(LEFT($A1294,3))=311,OR($B1294="I2",$B1294="J2",$B1294="K2",$B1294="L2")),VLOOKUP('311'!$G$58,_311_Table2,MATCH(MID($B1294,1,1),_311_Table2_ColumnLookup,0),FALSE),
  IF(AND(VALUE(LEFT($A1294,3))=311,RIGHT($B1294,5)="Total"),VLOOKUP('311'!$G$59,_311_Table2,MATCH(MID($B1294,1,1),_311_Table2_ColumnLookup,0),FALSE),
  IF(VALUE(LEFT($A1294,3))=311,VLOOKUP(VALUE(MID($B1294,2,1)),_311_Table2,MATCH(MID($B1294,1,1),_311_Table2_ColumnLookup,0),FALSE)
+N("311"),
  IF(AND(VALUE(LEFT($A1294,3))=312,LEFT($G1294,10)="Unincepted",$B1294="G "),VLOOKUP(" ULO",_312_Table2,MATCH('312'!$N$16,_312_Table2_ColumnLookup,0),FALSE),
  IF(AND(VALUE(LEFT($A1294,3))=312,LEFT($G1294,10)="Unincepted",$B1294="O "),VLOOKUP(" ULO",_312_Table2,MATCH('312'!$V$16,_312_Table2_ColumnLookup,0),FALSE),
  IF(AND(VALUE(LEFT($A1294,3))=312,LEFT($G1294,10)="Unincepted",$B1294="Q "),VLOOKUP(" ULO",_312_Table2,MATCH('312'!$X$16,_312_Table2_ColumnLookup,0),FALSE),
  IF(AND(VALUE(LEFT($A1294,3))=312,LEFT($G1294,10)="Unincepted"),VLOOKUP(" ULO",_312_Table2,MATCH(LEFT($B1294,1),_312_Table2_ColumnLookup,0),FALSE),
  IF(AND(VALUE(LEFT($A1294,3))=312,LEFT($G1294,5)="Total",$B1294="G "),VLOOKUP('312'!$F$80,_312_Table2,MATCH('312'!$N$16,_312_Table2_ColumnLookup,0),FALSE),
  IF(AND(VALUE(LEFT($A1294,3))=312,LEFT($G1294,5)="Total",$B1294="O "),VLOOKUP('312'!$F$80,_312_Table2,MATCH('312'!$V$16,_312_Table2_ColumnLookup,0),FALSE),
  IF(AND(VALUE(LEFT($A1294,3))=312,LEFT($G1294,5)="Total",$B1294="Q "),VLOOKUP('312'!$F$80,_312_Table2,MATCH('312'!$X$16,_312_Table2_ColumnLookup,0),FALSE),
  IF(AND(VALUE(LEFT($A1294,3))=312,LEFT($G1294,5)="Total"),VLOOKUP('312'!$F$80,_312_Table2,MATCH(LEFT($B1294,1),_312_Table2_ColumnLookup,0),FALSE),
  IF(AND(VALUE(LEFT($A1294,3))=312,LEN($I1294)=4,$B1294="G"),VLOOKUP($I1294,_312_Table2,MATCH('312'!$N$16,_312_Table2_ColumnLookup,0),FALSE),
  IF(AND(VALUE(LEFT($A1294,3))=312,LEN($I1294)=4,$B1294="O"),VLOOKUP($I1294,_312_Table2,MATCH('312'!$V$16,_312_Table2_ColumnLookup,0),FALSE),
  IF(AND(VALUE(LEFT($A1294,3))=312,LEN($I1294)=4,$B1294="Q"),VLOOKUP($I1294,_312_Table2,MATCH('312'!$X$16,_312_Table2_ColumnLookup,0),FALSE),
  IF(AND(VALUE(LEFT($A1294,3))=312,LEN($I1294)=4),VLOOKUP($I1294,_312_Table2,MATCH(LEFT($B1294,1),_312_Table2_ColumnLookup,0),FALSE)
+N("312"),
  IF(VALUE(LEFT($A1294,3))=313,VLOOKUP(VALUE(MID($B1294,2,1)),_313_Table2,MATCH(MID($B1294,1,1),_313_Table2_ColumnLookup,0),FALSE)
+N("313"),
  IF(AND(VALUE(LEFT($A1294,3))=314,LEN($B1294)=3),VLOOKUP(VALUE(MID($B1294,2,2)),_314_Table2,MATCH(MID($B1294,1,1),_314_Table2_ColumnLookup,0),FALSE),
  IF(VALUE(LEFT($A1294,3))=314,VLOOKUP(VALUE(MID($B1294,2,1)),_314_Table2,MATCH(MID($B1294,1,1),_314_Table2_ColumnLookup,0),FALSE)
+N("314"),
""))))))))))))))))))))))))</f>
        <v>#N/A</v>
      </c>
      <c r="F1294" s="238" t="e">
        <f>IF(AND(VALUE(LEFT($A1294,3))=309,LEN($B1294)=3),VLOOKUP(VALUE(MID($B1294,2,2)),_309_Table3,MATCH(MID($B1294,1,1),_309_Table3_ColumnLookup,0),FALSE),
  IF($C1294="309 LCR SummaryA",OneYearSCR,IF($C1294="309 LCR SummaryB",UltimateSCR,IF(VALUE(LEFT($A1294,3))=309,VLOOKUP(VALUE(MID($B1294,2,1)),_309_Table3,MATCH(MID($B1294,1,1),_309_Table3_ColumnLookup,0),FALSE)
+N("309"),
  IF(VALUE(LEFT($A1294,3))=310,VLOOKUP(VALUE(MID($B1294,2,1)),_310_Table3,MATCH(MID($B1294,1,1),_310_Table3_ColumnLookup,0),FALSE)
+N("310"),
  IF(AND(VALUE(LEFT($A1294,3))=311,LEN($I1294)=4),VLOOKUP($I1294,_311_Table3,MATCH($B1294,_311_Table3_ColumnLookup,0),FALSE),
  IF(AND(VALUE(LEFT($A1294,3))=311,OR($B1294="I2",$B1294="J2",$B1294="K2",$B1294="L2")),VLOOKUP('311'!$G$58,_311_Table3,MATCH(MID($B1294,1,1),_311_Table3_ColumnLookup,0),FALSE),
  IF(AND(VALUE(LEFT($A1294,3))=311,RIGHT($B1294,5)="Total"),VLOOKUP('311'!$G$59,_311_Table3,MATCH(MID($B1294,1,1),_311_Table3_ColumnLookup,0),FALSE),
  IF(VALUE(LEFT($A1294,3))=311,VLOOKUP(VALUE(MID($B1294,2,1)),_311_Table3,MATCH(MID($B1294,1,1),_311_Table3_ColumnLookup,0),FALSE)
+N("311"),
  IF(AND(VALUE(LEFT($A1294,3))=312,LEFT($G1294,10)="Unincepted",$B1294="G "),VLOOKUP(" ULO",_312_Table3,MATCH('312'!$N$16,_312_Table3_ColumnLookup,0),FALSE),
  IF(AND(VALUE(LEFT($A1294,3))=312,LEFT($G1294,10)="Unincepted",$B1294="O "),VLOOKUP(" ULO",_312_Table3,MATCH('312'!$V$16,_312_Table3_ColumnLookup,0),FALSE),
  IF(AND(VALUE(LEFT($A1294,3))=312,LEFT($G1294,10)="Unincepted",$B1294="Q "),VLOOKUP(" ULO",_312_Table3,MATCH('312'!$X$16,_312_Table3_ColumnLookup,0),FALSE),
  IF(AND(VALUE(LEFT($A1294,3))=312,LEFT($G1294,10)="Unincepted"),VLOOKUP(" ULO",_312_Table3,MATCH(LEFT($B1294,1),_312_Table3_ColumnLookup,0),FALSE),
  IF(AND(VALUE(LEFT($A1294,3))=312,LEFT($G1294,5)="Total",$B1294="G "),VLOOKUP('312'!$F$80,_312_Table3,MATCH('312'!$N$16,_312_Table3_ColumnLookup,0),FALSE),
  IF(AND(VALUE(LEFT($A1294,3))=312,LEFT($G1294,5)="Total",$B1294="O "),VLOOKUP('312'!$F$80,_312_Table3,MATCH('312'!$V$16,_312_Table3_ColumnLookup,0),FALSE),
  IF(AND(VALUE(LEFT($A1294,3))=312,LEFT($G1294,5)="Total",$B1294="Q "),VLOOKUP('312'!$F$80,_312_Table3,MATCH('312'!$X$16,_312_Table3_ColumnLookup,0),FALSE),
  IF(AND(VALUE(LEFT($A1294,3))=312,LEFT($G1294,5)="Total"),VLOOKUP('312'!$F$80,_312_Table3,MATCH(LEFT($B1294,1),_312_Table3_ColumnLookup,0),FALSE),
  IF(AND(VALUE(LEFT($A1294,3))=312,LEN($I1294)=4,$B1294="G"),VLOOKUP($I1294,_312_Table3,MATCH('312'!$N$16,_312_Table3_ColumnLookup,0),FALSE),
  IF(AND(VALUE(LEFT($A1294,3))=312,LEN($I1294)=4,$B1294="O"),VLOOKUP($I1294,_312_Table3,MATCH('312'!$V$16,_312_Table3_ColumnLookup,0),FALSE),
  IF(AND(VALUE(LEFT($A1294,3))=312,LEN($I1294)=4,$B1294="Q"),VLOOKUP($I1294,_312_Table3,MATCH('312'!$X$16,_312_Table3_ColumnLookup,0),FALSE),
  IF(AND(VALUE(LEFT($A1294,3))=312,LEN($I1294)=4),VLOOKUP($I1294,_312_Table3,MATCH(LEFT($B1294,1),_312_Table3_ColumnLookup,0),FALSE)
+N("312"),
  IF(VALUE(LEFT($A1294,3))=313,VLOOKUP(VALUE(MID($B1294,2,1)),_313_Table3,MATCH(MID($B1294,1,1),_313_Table3_ColumnLookup,0),FALSE)
+N("313"),
  IF(AND(VALUE(LEFT($A1294,3))=314,LEN($B1294)=3),VLOOKUP(VALUE(MID($B1294,2,2)),_314_Table3,MATCH(MID($B1294,1,1),_314_Table3_ColumnLookup,0),FALSE),
  IF(VALUE(LEFT($A1294,3))=314,VLOOKUP(VALUE(MID($B1294,2,1)),_314_Table3,MATCH(MID($B1294,1,1),_314_Table3_ColumnLookup,0),FALSE)
+N("314"),
""))))))))))))))))))))))))</f>
        <v>#N/A</v>
      </c>
      <c r="H1294" s="321" t="str">
        <f>IFERROR(
IF(ISERROR($D1294)=FALSE,$D1294,IF(ISERROR($E1294)=FALSE,$E1294,IF(ISERROR($F1294)=FALSE,$F1294
+N("012 checkboxes"),
IF(
IF(OR(LEFT($A1294,9)="Syndicate",LEFT($A1294,12)="NewSyndicate"),VLOOKUP($A1294,'012'!$J:$ZW,MATCH("Link to button",'012'!$J$1:$ZW$1,0),0)
+N("309 checkbox"),
IF($C1294="309 LCR Summary0",VLOOKUP("Notes990",'309'!$P:$ZZ,MATCH("Link to button",'309'!$P$1:$ZZ$1,0),0)
+N("313 checkboxes"),
IF($C1294="313 Financial Information0LcmVsScr",IF($C1294="309 LCR Summary0",VLOOKUP("LcmVsScr",'309'!$N:$ZZ,MATCH("Link to button",'309'!$N$1:$ZZ$1,0),0),
IF($C1294="313 Financial Information0LcrDocAttached",IF($C1294="309 LCR Summary0",VLOOKUP("LcrDocAttached",'309'!$N:$ZZ,MATCH("Link to button",'309'!$N$1:$ZZ$1,0),
0)))))))=1,TRUE,FALSE)
))),"")</f>
        <v/>
      </c>
    </row>
    <row r="1295" spans="1:8">
      <c r="A1295" s="237" t="e">
        <f>VLOOKUP($G1295,CSVLookups!$B:$R,MATCH(A$1,CSVLookups!$B$1:$R$1,0),FALSE)</f>
        <v>#N/A</v>
      </c>
      <c r="B1295" s="237" t="e">
        <f>VLOOKUP($G1295,CSVLookups!$B:$R,MATCH(B$1,CSVLookups!$B$1:$R$1,0),FALSE)</f>
        <v>#N/A</v>
      </c>
      <c r="C1295" s="238" t="e">
        <f t="shared" si="20"/>
        <v>#N/A</v>
      </c>
      <c r="D1295" s="238" t="e">
        <f>IF(AND(VALUE(LEFT($A1295,3))=309,LEN($B1295)=3),VLOOKUP(VALUE(MID($B1295,2,2)),_309_Table1,MATCH(MID($B1295,1,1),_309_Table1_ColumnLookup,0),FALSE),
  IF($C1295="309 LCR SummaryA",OneYearSCR,IF($C1295="309 LCR SummaryB",UltimateSCR,IF(VALUE(LEFT($A1295,3))=309,VLOOKUP(VALUE(MID($B1295,2,1)),_309_Table1,MATCH(MID($B1295,1,1),_309_Table1_ColumnLookup,0),FALSE)
+N("309"),
  IF(VALUE(LEFT($A1295,3))=310,VLOOKUP(VALUE(MID($B1295,2,1)),_310_Table1,MATCH(MID($B1295,1,1),_310_Table1_ColumnLookup,0),FALSE)
+N("310"),
  IF(AND(VALUE(LEFT($A1295,3))=311,LEN($I1295)=4),VLOOKUP($I1295,_311_Table1,MATCH($B1295,_311_Table1_ColumnLookup,0),FALSE),
  IF(AND(VALUE(LEFT($A1295,3))=311,OR($B1295="I2",$B1295="J2",$B1295="K2",$B1295="L2")),VLOOKUP('311'!$G$58,_311_Table1,MATCH(MID($B1295,1,1),_311_Table1_ColumnLookup,0),FALSE),
  IF(AND(VALUE(LEFT($A1295,3))=311,RIGHT($B1295,5)="Total"),VLOOKUP('311'!$G$59,_311_Table1,MATCH(MID($B1295,1,1),_311_Table1_ColumnLookup,0),FALSE),
  IF(VALUE(LEFT($A1295,3))=311,VLOOKUP(VALUE(MID($B1295,2,1)),_311_Table1,MATCH(MID($B1295,1,1),_311_Table1_ColumnLookup,0),FALSE)
+N("311"),
  IF(AND(VALUE(LEFT($A1295,3))=312,LEFT($G1295,10)="Unincepted",$B1295="G "),VLOOKUP(" ULO",_312_Table1,MATCH('312'!$N$16,_312_Table1_ColumnLookup,0),FALSE),
  IF(AND(VALUE(LEFT($A1295,3))=312,LEFT($G1295,10)="Unincepted",$B1295="O "),VLOOKUP(" ULO",_312_Table1,MATCH('312'!$V$16,_312_Table1_ColumnLookup,0),FALSE),
  IF(AND(VALUE(LEFT($A1295,3))=312,LEFT($G1295,10)="Unincepted",$B1295="Q "),VLOOKUP(" ULO",_312_Table1,MATCH('312'!$X$16,_312_Table1_ColumnLookup,0),FALSE),
  IF(AND(VALUE(LEFT($A1295,3))=312,LEFT($G1295,10)="Unincepted"),VLOOKUP(" ULO",_312_Table1,MATCH(LEFT($B1295,1),_312_Table1_ColumnLookup,0),FALSE),
  IF(AND(VALUE(LEFT($A1295,3))=312,LEFT($G1295,5)="Total",$B1295="G "),VLOOKUP('312'!$F$80,_312_Table1,MATCH('312'!$N$16,_312_Table1_ColumnLookup,0),FALSE),
  IF(AND(VALUE(LEFT($A1295,3))=312,LEFT($G1295,5)="Total",$B1295="O "),VLOOKUP('312'!$F$80,_312_Table1,MATCH('312'!$V$16,_312_Table1_ColumnLookup,0),FALSE),
  IF(AND(VALUE(LEFT($A1295,3))=312,LEFT($G1295,5)="Total",$B1295="Q "),VLOOKUP('312'!$F$80,_312_Table1,MATCH('312'!$X$16,_312_Table1_ColumnLookup,0),FALSE),
  IF(AND(VALUE(LEFT($A1295,3))=312,LEFT($G1295,5)="Total"),VLOOKUP('312'!$F$80,_312_Table1,MATCH(LEFT($B1295,1),_312_Table1_ColumnLookup,0),FALSE),
  IF(AND(VALUE(LEFT($A1295,3))=312,LEN($I1295)=4,$B1295="G"),VLOOKUP($I1295,_312_Table1,MATCH('312'!$N$16,_312_Table1_ColumnLookup,0),FALSE),
  IF(AND(VALUE(LEFT($A1295,3))=312,LEN($I1295)=4,$B1295="O"),VLOOKUP($I1295,_312_Table1,MATCH('312'!$V$16,_312_Table1_ColumnLookup,0),FALSE),
  IF(AND(VALUE(LEFT($A1295,3))=312,LEN($I1295)=4,$B1295="Q"),VLOOKUP($I1295,_312_Table1,MATCH('312'!$X$16,_312_Table1_ColumnLookup,0),FALSE),
  IF(AND(VALUE(LEFT($A1295,3))=312,LEN($I1295)=4),VLOOKUP($I1295,_312_Table1,MATCH(LEFT($B1295,1),_312_Table1_ColumnLookup,0),FALSE)
+N("312"),
  IF(VALUE(LEFT($A1295,3))=313,VLOOKUP(VALUE(MID($B1295,2,1)),_313_Table1,MATCH(MID($B1295,1,1),_313_Table1_ColumnLookup,0),FALSE)
+N("313"),
  IF(AND(VALUE(LEFT($A1295,3))=314,LEN($B1295)=3),VLOOKUP(VALUE(MID($B1295,2,2)),_314_Table1,MATCH(MID($B1295,1,1),_314_Table1_ColumnLookup,0),FALSE),
  IF(VALUE(LEFT($A1295,3))=314,VLOOKUP(VALUE(MID($B1295,2,1)),_314_Table1,MATCH(MID($B1295,1,1),_314_Table1_ColumnLookup,0),FALSE)
+N("314"),
""))))))))))))))))))))))))</f>
        <v>#N/A</v>
      </c>
      <c r="E1295" s="238" t="e">
        <f>IF(AND(VALUE(LEFT($A1295,3))=309,LEN($B1295)=3),VLOOKUP(VALUE(MID($B1295,2,2)),_309_Table2,MATCH(MID($B1295,1,1),_309_Table2_ColumnLookup,0),FALSE),
  IF($C1295="309 LCR SummaryA",OneYearSCR,IF($C1295="309 LCR SummaryB",UltimateSCR,IF(VALUE(LEFT($A1295,3))=309,VLOOKUP(VALUE(MID($B1295,2,1)),_309_Table2,MATCH(MID($B1295,1,1),_309_Table2_ColumnLookup,0),FALSE)
+N("309"),
  IF(VALUE(LEFT($A1295,3))=310,VLOOKUP(VALUE(MID($B1295,2,1)),_310_Table2,MATCH(MID($B1295,1,1),_310_Table2_ColumnLookup,0),FALSE)
+N("310"),
  IF(AND(VALUE(LEFT($A1295,3))=311,LEN($I1295)=4),VLOOKUP($I1295,_311_Table2,MATCH($B1295,_311_Table2_ColumnLookup,0),FALSE),
  IF(AND(VALUE(LEFT($A1295,3))=311,OR($B1295="I2",$B1295="J2",$B1295="K2",$B1295="L2")),VLOOKUP('311'!$G$58,_311_Table2,MATCH(MID($B1295,1,1),_311_Table2_ColumnLookup,0),FALSE),
  IF(AND(VALUE(LEFT($A1295,3))=311,RIGHT($B1295,5)="Total"),VLOOKUP('311'!$G$59,_311_Table2,MATCH(MID($B1295,1,1),_311_Table2_ColumnLookup,0),FALSE),
  IF(VALUE(LEFT($A1295,3))=311,VLOOKUP(VALUE(MID($B1295,2,1)),_311_Table2,MATCH(MID($B1295,1,1),_311_Table2_ColumnLookup,0),FALSE)
+N("311"),
  IF(AND(VALUE(LEFT($A1295,3))=312,LEFT($G1295,10)="Unincepted",$B1295="G "),VLOOKUP(" ULO",_312_Table2,MATCH('312'!$N$16,_312_Table2_ColumnLookup,0),FALSE),
  IF(AND(VALUE(LEFT($A1295,3))=312,LEFT($G1295,10)="Unincepted",$B1295="O "),VLOOKUP(" ULO",_312_Table2,MATCH('312'!$V$16,_312_Table2_ColumnLookup,0),FALSE),
  IF(AND(VALUE(LEFT($A1295,3))=312,LEFT($G1295,10)="Unincepted",$B1295="Q "),VLOOKUP(" ULO",_312_Table2,MATCH('312'!$X$16,_312_Table2_ColumnLookup,0),FALSE),
  IF(AND(VALUE(LEFT($A1295,3))=312,LEFT($G1295,10)="Unincepted"),VLOOKUP(" ULO",_312_Table2,MATCH(LEFT($B1295,1),_312_Table2_ColumnLookup,0),FALSE),
  IF(AND(VALUE(LEFT($A1295,3))=312,LEFT($G1295,5)="Total",$B1295="G "),VLOOKUP('312'!$F$80,_312_Table2,MATCH('312'!$N$16,_312_Table2_ColumnLookup,0),FALSE),
  IF(AND(VALUE(LEFT($A1295,3))=312,LEFT($G1295,5)="Total",$B1295="O "),VLOOKUP('312'!$F$80,_312_Table2,MATCH('312'!$V$16,_312_Table2_ColumnLookup,0),FALSE),
  IF(AND(VALUE(LEFT($A1295,3))=312,LEFT($G1295,5)="Total",$B1295="Q "),VLOOKUP('312'!$F$80,_312_Table2,MATCH('312'!$X$16,_312_Table2_ColumnLookup,0),FALSE),
  IF(AND(VALUE(LEFT($A1295,3))=312,LEFT($G1295,5)="Total"),VLOOKUP('312'!$F$80,_312_Table2,MATCH(LEFT($B1295,1),_312_Table2_ColumnLookup,0),FALSE),
  IF(AND(VALUE(LEFT($A1295,3))=312,LEN($I1295)=4,$B1295="G"),VLOOKUP($I1295,_312_Table2,MATCH('312'!$N$16,_312_Table2_ColumnLookup,0),FALSE),
  IF(AND(VALUE(LEFT($A1295,3))=312,LEN($I1295)=4,$B1295="O"),VLOOKUP($I1295,_312_Table2,MATCH('312'!$V$16,_312_Table2_ColumnLookup,0),FALSE),
  IF(AND(VALUE(LEFT($A1295,3))=312,LEN($I1295)=4,$B1295="Q"),VLOOKUP($I1295,_312_Table2,MATCH('312'!$X$16,_312_Table2_ColumnLookup,0),FALSE),
  IF(AND(VALUE(LEFT($A1295,3))=312,LEN($I1295)=4),VLOOKUP($I1295,_312_Table2,MATCH(LEFT($B1295,1),_312_Table2_ColumnLookup,0),FALSE)
+N("312"),
  IF(VALUE(LEFT($A1295,3))=313,VLOOKUP(VALUE(MID($B1295,2,1)),_313_Table2,MATCH(MID($B1295,1,1),_313_Table2_ColumnLookup,0),FALSE)
+N("313"),
  IF(AND(VALUE(LEFT($A1295,3))=314,LEN($B1295)=3),VLOOKUP(VALUE(MID($B1295,2,2)),_314_Table2,MATCH(MID($B1295,1,1),_314_Table2_ColumnLookup,0),FALSE),
  IF(VALUE(LEFT($A1295,3))=314,VLOOKUP(VALUE(MID($B1295,2,1)),_314_Table2,MATCH(MID($B1295,1,1),_314_Table2_ColumnLookup,0),FALSE)
+N("314"),
""))))))))))))))))))))))))</f>
        <v>#N/A</v>
      </c>
      <c r="F1295" s="238" t="e">
        <f>IF(AND(VALUE(LEFT($A1295,3))=309,LEN($B1295)=3),VLOOKUP(VALUE(MID($B1295,2,2)),_309_Table3,MATCH(MID($B1295,1,1),_309_Table3_ColumnLookup,0),FALSE),
  IF($C1295="309 LCR SummaryA",OneYearSCR,IF($C1295="309 LCR SummaryB",UltimateSCR,IF(VALUE(LEFT($A1295,3))=309,VLOOKUP(VALUE(MID($B1295,2,1)),_309_Table3,MATCH(MID($B1295,1,1),_309_Table3_ColumnLookup,0),FALSE)
+N("309"),
  IF(VALUE(LEFT($A1295,3))=310,VLOOKUP(VALUE(MID($B1295,2,1)),_310_Table3,MATCH(MID($B1295,1,1),_310_Table3_ColumnLookup,0),FALSE)
+N("310"),
  IF(AND(VALUE(LEFT($A1295,3))=311,LEN($I1295)=4),VLOOKUP($I1295,_311_Table3,MATCH($B1295,_311_Table3_ColumnLookup,0),FALSE),
  IF(AND(VALUE(LEFT($A1295,3))=311,OR($B1295="I2",$B1295="J2",$B1295="K2",$B1295="L2")),VLOOKUP('311'!$G$58,_311_Table3,MATCH(MID($B1295,1,1),_311_Table3_ColumnLookup,0),FALSE),
  IF(AND(VALUE(LEFT($A1295,3))=311,RIGHT($B1295,5)="Total"),VLOOKUP('311'!$G$59,_311_Table3,MATCH(MID($B1295,1,1),_311_Table3_ColumnLookup,0),FALSE),
  IF(VALUE(LEFT($A1295,3))=311,VLOOKUP(VALUE(MID($B1295,2,1)),_311_Table3,MATCH(MID($B1295,1,1),_311_Table3_ColumnLookup,0),FALSE)
+N("311"),
  IF(AND(VALUE(LEFT($A1295,3))=312,LEFT($G1295,10)="Unincepted",$B1295="G "),VLOOKUP(" ULO",_312_Table3,MATCH('312'!$N$16,_312_Table3_ColumnLookup,0),FALSE),
  IF(AND(VALUE(LEFT($A1295,3))=312,LEFT($G1295,10)="Unincepted",$B1295="O "),VLOOKUP(" ULO",_312_Table3,MATCH('312'!$V$16,_312_Table3_ColumnLookup,0),FALSE),
  IF(AND(VALUE(LEFT($A1295,3))=312,LEFT($G1295,10)="Unincepted",$B1295="Q "),VLOOKUP(" ULO",_312_Table3,MATCH('312'!$X$16,_312_Table3_ColumnLookup,0),FALSE),
  IF(AND(VALUE(LEFT($A1295,3))=312,LEFT($G1295,10)="Unincepted"),VLOOKUP(" ULO",_312_Table3,MATCH(LEFT($B1295,1),_312_Table3_ColumnLookup,0),FALSE),
  IF(AND(VALUE(LEFT($A1295,3))=312,LEFT($G1295,5)="Total",$B1295="G "),VLOOKUP('312'!$F$80,_312_Table3,MATCH('312'!$N$16,_312_Table3_ColumnLookup,0),FALSE),
  IF(AND(VALUE(LEFT($A1295,3))=312,LEFT($G1295,5)="Total",$B1295="O "),VLOOKUP('312'!$F$80,_312_Table3,MATCH('312'!$V$16,_312_Table3_ColumnLookup,0),FALSE),
  IF(AND(VALUE(LEFT($A1295,3))=312,LEFT($G1295,5)="Total",$B1295="Q "),VLOOKUP('312'!$F$80,_312_Table3,MATCH('312'!$X$16,_312_Table3_ColumnLookup,0),FALSE),
  IF(AND(VALUE(LEFT($A1295,3))=312,LEFT($G1295,5)="Total"),VLOOKUP('312'!$F$80,_312_Table3,MATCH(LEFT($B1295,1),_312_Table3_ColumnLookup,0),FALSE),
  IF(AND(VALUE(LEFT($A1295,3))=312,LEN($I1295)=4,$B1295="G"),VLOOKUP($I1295,_312_Table3,MATCH('312'!$N$16,_312_Table3_ColumnLookup,0),FALSE),
  IF(AND(VALUE(LEFT($A1295,3))=312,LEN($I1295)=4,$B1295="O"),VLOOKUP($I1295,_312_Table3,MATCH('312'!$V$16,_312_Table3_ColumnLookup,0),FALSE),
  IF(AND(VALUE(LEFT($A1295,3))=312,LEN($I1295)=4,$B1295="Q"),VLOOKUP($I1295,_312_Table3,MATCH('312'!$X$16,_312_Table3_ColumnLookup,0),FALSE),
  IF(AND(VALUE(LEFT($A1295,3))=312,LEN($I1295)=4),VLOOKUP($I1295,_312_Table3,MATCH(LEFT($B1295,1),_312_Table3_ColumnLookup,0),FALSE)
+N("312"),
  IF(VALUE(LEFT($A1295,3))=313,VLOOKUP(VALUE(MID($B1295,2,1)),_313_Table3,MATCH(MID($B1295,1,1),_313_Table3_ColumnLookup,0),FALSE)
+N("313"),
  IF(AND(VALUE(LEFT($A1295,3))=314,LEN($B1295)=3),VLOOKUP(VALUE(MID($B1295,2,2)),_314_Table3,MATCH(MID($B1295,1,1),_314_Table3_ColumnLookup,0),FALSE),
  IF(VALUE(LEFT($A1295,3))=314,VLOOKUP(VALUE(MID($B1295,2,1)),_314_Table3,MATCH(MID($B1295,1,1),_314_Table3_ColumnLookup,0),FALSE)
+N("314"),
""))))))))))))))))))))))))</f>
        <v>#N/A</v>
      </c>
      <c r="H1295" s="321" t="str">
        <f>IFERROR(
IF(ISERROR($D1295)=FALSE,$D1295,IF(ISERROR($E1295)=FALSE,$E1295,IF(ISERROR($F1295)=FALSE,$F1295
+N("012 checkboxes"),
IF(
IF(OR(LEFT($A1295,9)="Syndicate",LEFT($A1295,12)="NewSyndicate"),VLOOKUP($A1295,'012'!$J:$ZW,MATCH("Link to button",'012'!$J$1:$ZW$1,0),0)
+N("309 checkbox"),
IF($C1295="309 LCR Summary0",VLOOKUP("Notes990",'309'!$P:$ZZ,MATCH("Link to button",'309'!$P$1:$ZZ$1,0),0)
+N("313 checkboxes"),
IF($C1295="313 Financial Information0LcmVsScr",IF($C1295="309 LCR Summary0",VLOOKUP("LcmVsScr",'309'!$N:$ZZ,MATCH("Link to button",'309'!$N$1:$ZZ$1,0),0),
IF($C1295="313 Financial Information0LcrDocAttached",IF($C1295="309 LCR Summary0",VLOOKUP("LcrDocAttached",'309'!$N:$ZZ,MATCH("Link to button",'309'!$N$1:$ZZ$1,0),
0)))))))=1,TRUE,FALSE)
))),"")</f>
        <v/>
      </c>
    </row>
    <row r="1296" spans="1:8">
      <c r="A1296" s="237" t="e">
        <f>VLOOKUP($G1296,CSVLookups!$B:$R,MATCH(A$1,CSVLookups!$B$1:$R$1,0),FALSE)</f>
        <v>#N/A</v>
      </c>
      <c r="B1296" s="237" t="e">
        <f>VLOOKUP($G1296,CSVLookups!$B:$R,MATCH(B$1,CSVLookups!$B$1:$R$1,0),FALSE)</f>
        <v>#N/A</v>
      </c>
      <c r="C1296" s="238" t="e">
        <f t="shared" si="20"/>
        <v>#N/A</v>
      </c>
      <c r="D1296" s="238" t="e">
        <f>IF(AND(VALUE(LEFT($A1296,3))=309,LEN($B1296)=3),VLOOKUP(VALUE(MID($B1296,2,2)),_309_Table1,MATCH(MID($B1296,1,1),_309_Table1_ColumnLookup,0),FALSE),
  IF($C1296="309 LCR SummaryA",OneYearSCR,IF($C1296="309 LCR SummaryB",UltimateSCR,IF(VALUE(LEFT($A1296,3))=309,VLOOKUP(VALUE(MID($B1296,2,1)),_309_Table1,MATCH(MID($B1296,1,1),_309_Table1_ColumnLookup,0),FALSE)
+N("309"),
  IF(VALUE(LEFT($A1296,3))=310,VLOOKUP(VALUE(MID($B1296,2,1)),_310_Table1,MATCH(MID($B1296,1,1),_310_Table1_ColumnLookup,0),FALSE)
+N("310"),
  IF(AND(VALUE(LEFT($A1296,3))=311,LEN($I1296)=4),VLOOKUP($I1296,_311_Table1,MATCH($B1296,_311_Table1_ColumnLookup,0),FALSE),
  IF(AND(VALUE(LEFT($A1296,3))=311,OR($B1296="I2",$B1296="J2",$B1296="K2",$B1296="L2")),VLOOKUP('311'!$G$58,_311_Table1,MATCH(MID($B1296,1,1),_311_Table1_ColumnLookup,0),FALSE),
  IF(AND(VALUE(LEFT($A1296,3))=311,RIGHT($B1296,5)="Total"),VLOOKUP('311'!$G$59,_311_Table1,MATCH(MID($B1296,1,1),_311_Table1_ColumnLookup,0),FALSE),
  IF(VALUE(LEFT($A1296,3))=311,VLOOKUP(VALUE(MID($B1296,2,1)),_311_Table1,MATCH(MID($B1296,1,1),_311_Table1_ColumnLookup,0),FALSE)
+N("311"),
  IF(AND(VALUE(LEFT($A1296,3))=312,LEFT($G1296,10)="Unincepted",$B1296="G "),VLOOKUP(" ULO",_312_Table1,MATCH('312'!$N$16,_312_Table1_ColumnLookup,0),FALSE),
  IF(AND(VALUE(LEFT($A1296,3))=312,LEFT($G1296,10)="Unincepted",$B1296="O "),VLOOKUP(" ULO",_312_Table1,MATCH('312'!$V$16,_312_Table1_ColumnLookup,0),FALSE),
  IF(AND(VALUE(LEFT($A1296,3))=312,LEFT($G1296,10)="Unincepted",$B1296="Q "),VLOOKUP(" ULO",_312_Table1,MATCH('312'!$X$16,_312_Table1_ColumnLookup,0),FALSE),
  IF(AND(VALUE(LEFT($A1296,3))=312,LEFT($G1296,10)="Unincepted"),VLOOKUP(" ULO",_312_Table1,MATCH(LEFT($B1296,1),_312_Table1_ColumnLookup,0),FALSE),
  IF(AND(VALUE(LEFT($A1296,3))=312,LEFT($G1296,5)="Total",$B1296="G "),VLOOKUP('312'!$F$80,_312_Table1,MATCH('312'!$N$16,_312_Table1_ColumnLookup,0),FALSE),
  IF(AND(VALUE(LEFT($A1296,3))=312,LEFT($G1296,5)="Total",$B1296="O "),VLOOKUP('312'!$F$80,_312_Table1,MATCH('312'!$V$16,_312_Table1_ColumnLookup,0),FALSE),
  IF(AND(VALUE(LEFT($A1296,3))=312,LEFT($G1296,5)="Total",$B1296="Q "),VLOOKUP('312'!$F$80,_312_Table1,MATCH('312'!$X$16,_312_Table1_ColumnLookup,0),FALSE),
  IF(AND(VALUE(LEFT($A1296,3))=312,LEFT($G1296,5)="Total"),VLOOKUP('312'!$F$80,_312_Table1,MATCH(LEFT($B1296,1),_312_Table1_ColumnLookup,0),FALSE),
  IF(AND(VALUE(LEFT($A1296,3))=312,LEN($I1296)=4,$B1296="G"),VLOOKUP($I1296,_312_Table1,MATCH('312'!$N$16,_312_Table1_ColumnLookup,0),FALSE),
  IF(AND(VALUE(LEFT($A1296,3))=312,LEN($I1296)=4,$B1296="O"),VLOOKUP($I1296,_312_Table1,MATCH('312'!$V$16,_312_Table1_ColumnLookup,0),FALSE),
  IF(AND(VALUE(LEFT($A1296,3))=312,LEN($I1296)=4,$B1296="Q"),VLOOKUP($I1296,_312_Table1,MATCH('312'!$X$16,_312_Table1_ColumnLookup,0),FALSE),
  IF(AND(VALUE(LEFT($A1296,3))=312,LEN($I1296)=4),VLOOKUP($I1296,_312_Table1,MATCH(LEFT($B1296,1),_312_Table1_ColumnLookup,0),FALSE)
+N("312"),
  IF(VALUE(LEFT($A1296,3))=313,VLOOKUP(VALUE(MID($B1296,2,1)),_313_Table1,MATCH(MID($B1296,1,1),_313_Table1_ColumnLookup,0),FALSE)
+N("313"),
  IF(AND(VALUE(LEFT($A1296,3))=314,LEN($B1296)=3),VLOOKUP(VALUE(MID($B1296,2,2)),_314_Table1,MATCH(MID($B1296,1,1),_314_Table1_ColumnLookup,0),FALSE),
  IF(VALUE(LEFT($A1296,3))=314,VLOOKUP(VALUE(MID($B1296,2,1)),_314_Table1,MATCH(MID($B1296,1,1),_314_Table1_ColumnLookup,0),FALSE)
+N("314"),
""))))))))))))))))))))))))</f>
        <v>#N/A</v>
      </c>
      <c r="E1296" s="238" t="e">
        <f>IF(AND(VALUE(LEFT($A1296,3))=309,LEN($B1296)=3),VLOOKUP(VALUE(MID($B1296,2,2)),_309_Table2,MATCH(MID($B1296,1,1),_309_Table2_ColumnLookup,0),FALSE),
  IF($C1296="309 LCR SummaryA",OneYearSCR,IF($C1296="309 LCR SummaryB",UltimateSCR,IF(VALUE(LEFT($A1296,3))=309,VLOOKUP(VALUE(MID($B1296,2,1)),_309_Table2,MATCH(MID($B1296,1,1),_309_Table2_ColumnLookup,0),FALSE)
+N("309"),
  IF(VALUE(LEFT($A1296,3))=310,VLOOKUP(VALUE(MID($B1296,2,1)),_310_Table2,MATCH(MID($B1296,1,1),_310_Table2_ColumnLookup,0),FALSE)
+N("310"),
  IF(AND(VALUE(LEFT($A1296,3))=311,LEN($I1296)=4),VLOOKUP($I1296,_311_Table2,MATCH($B1296,_311_Table2_ColumnLookup,0),FALSE),
  IF(AND(VALUE(LEFT($A1296,3))=311,OR($B1296="I2",$B1296="J2",$B1296="K2",$B1296="L2")),VLOOKUP('311'!$G$58,_311_Table2,MATCH(MID($B1296,1,1),_311_Table2_ColumnLookup,0),FALSE),
  IF(AND(VALUE(LEFT($A1296,3))=311,RIGHT($B1296,5)="Total"),VLOOKUP('311'!$G$59,_311_Table2,MATCH(MID($B1296,1,1),_311_Table2_ColumnLookup,0),FALSE),
  IF(VALUE(LEFT($A1296,3))=311,VLOOKUP(VALUE(MID($B1296,2,1)),_311_Table2,MATCH(MID($B1296,1,1),_311_Table2_ColumnLookup,0),FALSE)
+N("311"),
  IF(AND(VALUE(LEFT($A1296,3))=312,LEFT($G1296,10)="Unincepted",$B1296="G "),VLOOKUP(" ULO",_312_Table2,MATCH('312'!$N$16,_312_Table2_ColumnLookup,0),FALSE),
  IF(AND(VALUE(LEFT($A1296,3))=312,LEFT($G1296,10)="Unincepted",$B1296="O "),VLOOKUP(" ULO",_312_Table2,MATCH('312'!$V$16,_312_Table2_ColumnLookup,0),FALSE),
  IF(AND(VALUE(LEFT($A1296,3))=312,LEFT($G1296,10)="Unincepted",$B1296="Q "),VLOOKUP(" ULO",_312_Table2,MATCH('312'!$X$16,_312_Table2_ColumnLookup,0),FALSE),
  IF(AND(VALUE(LEFT($A1296,3))=312,LEFT($G1296,10)="Unincepted"),VLOOKUP(" ULO",_312_Table2,MATCH(LEFT($B1296,1),_312_Table2_ColumnLookup,0),FALSE),
  IF(AND(VALUE(LEFT($A1296,3))=312,LEFT($G1296,5)="Total",$B1296="G "),VLOOKUP('312'!$F$80,_312_Table2,MATCH('312'!$N$16,_312_Table2_ColumnLookup,0),FALSE),
  IF(AND(VALUE(LEFT($A1296,3))=312,LEFT($G1296,5)="Total",$B1296="O "),VLOOKUP('312'!$F$80,_312_Table2,MATCH('312'!$V$16,_312_Table2_ColumnLookup,0),FALSE),
  IF(AND(VALUE(LEFT($A1296,3))=312,LEFT($G1296,5)="Total",$B1296="Q "),VLOOKUP('312'!$F$80,_312_Table2,MATCH('312'!$X$16,_312_Table2_ColumnLookup,0),FALSE),
  IF(AND(VALUE(LEFT($A1296,3))=312,LEFT($G1296,5)="Total"),VLOOKUP('312'!$F$80,_312_Table2,MATCH(LEFT($B1296,1),_312_Table2_ColumnLookup,0),FALSE),
  IF(AND(VALUE(LEFT($A1296,3))=312,LEN($I1296)=4,$B1296="G"),VLOOKUP($I1296,_312_Table2,MATCH('312'!$N$16,_312_Table2_ColumnLookup,0),FALSE),
  IF(AND(VALUE(LEFT($A1296,3))=312,LEN($I1296)=4,$B1296="O"),VLOOKUP($I1296,_312_Table2,MATCH('312'!$V$16,_312_Table2_ColumnLookup,0),FALSE),
  IF(AND(VALUE(LEFT($A1296,3))=312,LEN($I1296)=4,$B1296="Q"),VLOOKUP($I1296,_312_Table2,MATCH('312'!$X$16,_312_Table2_ColumnLookup,0),FALSE),
  IF(AND(VALUE(LEFT($A1296,3))=312,LEN($I1296)=4),VLOOKUP($I1296,_312_Table2,MATCH(LEFT($B1296,1),_312_Table2_ColumnLookup,0),FALSE)
+N("312"),
  IF(VALUE(LEFT($A1296,3))=313,VLOOKUP(VALUE(MID($B1296,2,1)),_313_Table2,MATCH(MID($B1296,1,1),_313_Table2_ColumnLookup,0),FALSE)
+N("313"),
  IF(AND(VALUE(LEFT($A1296,3))=314,LEN($B1296)=3),VLOOKUP(VALUE(MID($B1296,2,2)),_314_Table2,MATCH(MID($B1296,1,1),_314_Table2_ColumnLookup,0),FALSE),
  IF(VALUE(LEFT($A1296,3))=314,VLOOKUP(VALUE(MID($B1296,2,1)),_314_Table2,MATCH(MID($B1296,1,1),_314_Table2_ColumnLookup,0),FALSE)
+N("314"),
""))))))))))))))))))))))))</f>
        <v>#N/A</v>
      </c>
      <c r="F1296" s="238" t="e">
        <f>IF(AND(VALUE(LEFT($A1296,3))=309,LEN($B1296)=3),VLOOKUP(VALUE(MID($B1296,2,2)),_309_Table3,MATCH(MID($B1296,1,1),_309_Table3_ColumnLookup,0),FALSE),
  IF($C1296="309 LCR SummaryA",OneYearSCR,IF($C1296="309 LCR SummaryB",UltimateSCR,IF(VALUE(LEFT($A1296,3))=309,VLOOKUP(VALUE(MID($B1296,2,1)),_309_Table3,MATCH(MID($B1296,1,1),_309_Table3_ColumnLookup,0),FALSE)
+N("309"),
  IF(VALUE(LEFT($A1296,3))=310,VLOOKUP(VALUE(MID($B1296,2,1)),_310_Table3,MATCH(MID($B1296,1,1),_310_Table3_ColumnLookup,0),FALSE)
+N("310"),
  IF(AND(VALUE(LEFT($A1296,3))=311,LEN($I1296)=4),VLOOKUP($I1296,_311_Table3,MATCH($B1296,_311_Table3_ColumnLookup,0),FALSE),
  IF(AND(VALUE(LEFT($A1296,3))=311,OR($B1296="I2",$B1296="J2",$B1296="K2",$B1296="L2")),VLOOKUP('311'!$G$58,_311_Table3,MATCH(MID($B1296,1,1),_311_Table3_ColumnLookup,0),FALSE),
  IF(AND(VALUE(LEFT($A1296,3))=311,RIGHT($B1296,5)="Total"),VLOOKUP('311'!$G$59,_311_Table3,MATCH(MID($B1296,1,1),_311_Table3_ColumnLookup,0),FALSE),
  IF(VALUE(LEFT($A1296,3))=311,VLOOKUP(VALUE(MID($B1296,2,1)),_311_Table3,MATCH(MID($B1296,1,1),_311_Table3_ColumnLookup,0),FALSE)
+N("311"),
  IF(AND(VALUE(LEFT($A1296,3))=312,LEFT($G1296,10)="Unincepted",$B1296="G "),VLOOKUP(" ULO",_312_Table3,MATCH('312'!$N$16,_312_Table3_ColumnLookup,0),FALSE),
  IF(AND(VALUE(LEFT($A1296,3))=312,LEFT($G1296,10)="Unincepted",$B1296="O "),VLOOKUP(" ULO",_312_Table3,MATCH('312'!$V$16,_312_Table3_ColumnLookup,0),FALSE),
  IF(AND(VALUE(LEFT($A1296,3))=312,LEFT($G1296,10)="Unincepted",$B1296="Q "),VLOOKUP(" ULO",_312_Table3,MATCH('312'!$X$16,_312_Table3_ColumnLookup,0),FALSE),
  IF(AND(VALUE(LEFT($A1296,3))=312,LEFT($G1296,10)="Unincepted"),VLOOKUP(" ULO",_312_Table3,MATCH(LEFT($B1296,1),_312_Table3_ColumnLookup,0),FALSE),
  IF(AND(VALUE(LEFT($A1296,3))=312,LEFT($G1296,5)="Total",$B1296="G "),VLOOKUP('312'!$F$80,_312_Table3,MATCH('312'!$N$16,_312_Table3_ColumnLookup,0),FALSE),
  IF(AND(VALUE(LEFT($A1296,3))=312,LEFT($G1296,5)="Total",$B1296="O "),VLOOKUP('312'!$F$80,_312_Table3,MATCH('312'!$V$16,_312_Table3_ColumnLookup,0),FALSE),
  IF(AND(VALUE(LEFT($A1296,3))=312,LEFT($G1296,5)="Total",$B1296="Q "),VLOOKUP('312'!$F$80,_312_Table3,MATCH('312'!$X$16,_312_Table3_ColumnLookup,0),FALSE),
  IF(AND(VALUE(LEFT($A1296,3))=312,LEFT($G1296,5)="Total"),VLOOKUP('312'!$F$80,_312_Table3,MATCH(LEFT($B1296,1),_312_Table3_ColumnLookup,0),FALSE),
  IF(AND(VALUE(LEFT($A1296,3))=312,LEN($I1296)=4,$B1296="G"),VLOOKUP($I1296,_312_Table3,MATCH('312'!$N$16,_312_Table3_ColumnLookup,0),FALSE),
  IF(AND(VALUE(LEFT($A1296,3))=312,LEN($I1296)=4,$B1296="O"),VLOOKUP($I1296,_312_Table3,MATCH('312'!$V$16,_312_Table3_ColumnLookup,0),FALSE),
  IF(AND(VALUE(LEFT($A1296,3))=312,LEN($I1296)=4,$B1296="Q"),VLOOKUP($I1296,_312_Table3,MATCH('312'!$X$16,_312_Table3_ColumnLookup,0),FALSE),
  IF(AND(VALUE(LEFT($A1296,3))=312,LEN($I1296)=4),VLOOKUP($I1296,_312_Table3,MATCH(LEFT($B1296,1),_312_Table3_ColumnLookup,0),FALSE)
+N("312"),
  IF(VALUE(LEFT($A1296,3))=313,VLOOKUP(VALUE(MID($B1296,2,1)),_313_Table3,MATCH(MID($B1296,1,1),_313_Table3_ColumnLookup,0),FALSE)
+N("313"),
  IF(AND(VALUE(LEFT($A1296,3))=314,LEN($B1296)=3),VLOOKUP(VALUE(MID($B1296,2,2)),_314_Table3,MATCH(MID($B1296,1,1),_314_Table3_ColumnLookup,0),FALSE),
  IF(VALUE(LEFT($A1296,3))=314,VLOOKUP(VALUE(MID($B1296,2,1)),_314_Table3,MATCH(MID($B1296,1,1),_314_Table3_ColumnLookup,0),FALSE)
+N("314"),
""))))))))))))))))))))))))</f>
        <v>#N/A</v>
      </c>
      <c r="H1296" s="321" t="str">
        <f>IFERROR(
IF(ISERROR($D1296)=FALSE,$D1296,IF(ISERROR($E1296)=FALSE,$E1296,IF(ISERROR($F1296)=FALSE,$F1296
+N("012 checkboxes"),
IF(
IF(OR(LEFT($A1296,9)="Syndicate",LEFT($A1296,12)="NewSyndicate"),VLOOKUP($A1296,'012'!$J:$ZW,MATCH("Link to button",'012'!$J$1:$ZW$1,0),0)
+N("309 checkbox"),
IF($C1296="309 LCR Summary0",VLOOKUP("Notes990",'309'!$P:$ZZ,MATCH("Link to button",'309'!$P$1:$ZZ$1,0),0)
+N("313 checkboxes"),
IF($C1296="313 Financial Information0LcmVsScr",IF($C1296="309 LCR Summary0",VLOOKUP("LcmVsScr",'309'!$N:$ZZ,MATCH("Link to button",'309'!$N$1:$ZZ$1,0),0),
IF($C1296="313 Financial Information0LcrDocAttached",IF($C1296="309 LCR Summary0",VLOOKUP("LcrDocAttached",'309'!$N:$ZZ,MATCH("Link to button",'309'!$N$1:$ZZ$1,0),
0)))))))=1,TRUE,FALSE)
))),"")</f>
        <v/>
      </c>
    </row>
    <row r="1297" spans="1:8">
      <c r="A1297" s="237" t="e">
        <f>VLOOKUP($G1297,CSVLookups!$B:$R,MATCH(A$1,CSVLookups!$B$1:$R$1,0),FALSE)</f>
        <v>#N/A</v>
      </c>
      <c r="B1297" s="237" t="e">
        <f>VLOOKUP($G1297,CSVLookups!$B:$R,MATCH(B$1,CSVLookups!$B$1:$R$1,0),FALSE)</f>
        <v>#N/A</v>
      </c>
      <c r="C1297" s="238" t="e">
        <f t="shared" si="20"/>
        <v>#N/A</v>
      </c>
      <c r="D1297" s="238" t="e">
        <f>IF(AND(VALUE(LEFT($A1297,3))=309,LEN($B1297)=3),VLOOKUP(VALUE(MID($B1297,2,2)),_309_Table1,MATCH(MID($B1297,1,1),_309_Table1_ColumnLookup,0),FALSE),
  IF($C1297="309 LCR SummaryA",OneYearSCR,IF($C1297="309 LCR SummaryB",UltimateSCR,IF(VALUE(LEFT($A1297,3))=309,VLOOKUP(VALUE(MID($B1297,2,1)),_309_Table1,MATCH(MID($B1297,1,1),_309_Table1_ColumnLookup,0),FALSE)
+N("309"),
  IF(VALUE(LEFT($A1297,3))=310,VLOOKUP(VALUE(MID($B1297,2,1)),_310_Table1,MATCH(MID($B1297,1,1),_310_Table1_ColumnLookup,0),FALSE)
+N("310"),
  IF(AND(VALUE(LEFT($A1297,3))=311,LEN($I1297)=4),VLOOKUP($I1297,_311_Table1,MATCH($B1297,_311_Table1_ColumnLookup,0),FALSE),
  IF(AND(VALUE(LEFT($A1297,3))=311,OR($B1297="I2",$B1297="J2",$B1297="K2",$B1297="L2")),VLOOKUP('311'!$G$58,_311_Table1,MATCH(MID($B1297,1,1),_311_Table1_ColumnLookup,0),FALSE),
  IF(AND(VALUE(LEFT($A1297,3))=311,RIGHT($B1297,5)="Total"),VLOOKUP('311'!$G$59,_311_Table1,MATCH(MID($B1297,1,1),_311_Table1_ColumnLookup,0),FALSE),
  IF(VALUE(LEFT($A1297,3))=311,VLOOKUP(VALUE(MID($B1297,2,1)),_311_Table1,MATCH(MID($B1297,1,1),_311_Table1_ColumnLookup,0),FALSE)
+N("311"),
  IF(AND(VALUE(LEFT($A1297,3))=312,LEFT($G1297,10)="Unincepted",$B1297="G "),VLOOKUP(" ULO",_312_Table1,MATCH('312'!$N$16,_312_Table1_ColumnLookup,0),FALSE),
  IF(AND(VALUE(LEFT($A1297,3))=312,LEFT($G1297,10)="Unincepted",$B1297="O "),VLOOKUP(" ULO",_312_Table1,MATCH('312'!$V$16,_312_Table1_ColumnLookup,0),FALSE),
  IF(AND(VALUE(LEFT($A1297,3))=312,LEFT($G1297,10)="Unincepted",$B1297="Q "),VLOOKUP(" ULO",_312_Table1,MATCH('312'!$X$16,_312_Table1_ColumnLookup,0),FALSE),
  IF(AND(VALUE(LEFT($A1297,3))=312,LEFT($G1297,10)="Unincepted"),VLOOKUP(" ULO",_312_Table1,MATCH(LEFT($B1297,1),_312_Table1_ColumnLookup,0),FALSE),
  IF(AND(VALUE(LEFT($A1297,3))=312,LEFT($G1297,5)="Total",$B1297="G "),VLOOKUP('312'!$F$80,_312_Table1,MATCH('312'!$N$16,_312_Table1_ColumnLookup,0),FALSE),
  IF(AND(VALUE(LEFT($A1297,3))=312,LEFT($G1297,5)="Total",$B1297="O "),VLOOKUP('312'!$F$80,_312_Table1,MATCH('312'!$V$16,_312_Table1_ColumnLookup,0),FALSE),
  IF(AND(VALUE(LEFT($A1297,3))=312,LEFT($G1297,5)="Total",$B1297="Q "),VLOOKUP('312'!$F$80,_312_Table1,MATCH('312'!$X$16,_312_Table1_ColumnLookup,0),FALSE),
  IF(AND(VALUE(LEFT($A1297,3))=312,LEFT($G1297,5)="Total"),VLOOKUP('312'!$F$80,_312_Table1,MATCH(LEFT($B1297,1),_312_Table1_ColumnLookup,0),FALSE),
  IF(AND(VALUE(LEFT($A1297,3))=312,LEN($I1297)=4,$B1297="G"),VLOOKUP($I1297,_312_Table1,MATCH('312'!$N$16,_312_Table1_ColumnLookup,0),FALSE),
  IF(AND(VALUE(LEFT($A1297,3))=312,LEN($I1297)=4,$B1297="O"),VLOOKUP($I1297,_312_Table1,MATCH('312'!$V$16,_312_Table1_ColumnLookup,0),FALSE),
  IF(AND(VALUE(LEFT($A1297,3))=312,LEN($I1297)=4,$B1297="Q"),VLOOKUP($I1297,_312_Table1,MATCH('312'!$X$16,_312_Table1_ColumnLookup,0),FALSE),
  IF(AND(VALUE(LEFT($A1297,3))=312,LEN($I1297)=4),VLOOKUP($I1297,_312_Table1,MATCH(LEFT($B1297,1),_312_Table1_ColumnLookup,0),FALSE)
+N("312"),
  IF(VALUE(LEFT($A1297,3))=313,VLOOKUP(VALUE(MID($B1297,2,1)),_313_Table1,MATCH(MID($B1297,1,1),_313_Table1_ColumnLookup,0),FALSE)
+N("313"),
  IF(AND(VALUE(LEFT($A1297,3))=314,LEN($B1297)=3),VLOOKUP(VALUE(MID($B1297,2,2)),_314_Table1,MATCH(MID($B1297,1,1),_314_Table1_ColumnLookup,0),FALSE),
  IF(VALUE(LEFT($A1297,3))=314,VLOOKUP(VALUE(MID($B1297,2,1)),_314_Table1,MATCH(MID($B1297,1,1),_314_Table1_ColumnLookup,0),FALSE)
+N("314"),
""))))))))))))))))))))))))</f>
        <v>#N/A</v>
      </c>
      <c r="E1297" s="238" t="e">
        <f>IF(AND(VALUE(LEFT($A1297,3))=309,LEN($B1297)=3),VLOOKUP(VALUE(MID($B1297,2,2)),_309_Table2,MATCH(MID($B1297,1,1),_309_Table2_ColumnLookup,0),FALSE),
  IF($C1297="309 LCR SummaryA",OneYearSCR,IF($C1297="309 LCR SummaryB",UltimateSCR,IF(VALUE(LEFT($A1297,3))=309,VLOOKUP(VALUE(MID($B1297,2,1)),_309_Table2,MATCH(MID($B1297,1,1),_309_Table2_ColumnLookup,0),FALSE)
+N("309"),
  IF(VALUE(LEFT($A1297,3))=310,VLOOKUP(VALUE(MID($B1297,2,1)),_310_Table2,MATCH(MID($B1297,1,1),_310_Table2_ColumnLookup,0),FALSE)
+N("310"),
  IF(AND(VALUE(LEFT($A1297,3))=311,LEN($I1297)=4),VLOOKUP($I1297,_311_Table2,MATCH($B1297,_311_Table2_ColumnLookup,0),FALSE),
  IF(AND(VALUE(LEFT($A1297,3))=311,OR($B1297="I2",$B1297="J2",$B1297="K2",$B1297="L2")),VLOOKUP('311'!$G$58,_311_Table2,MATCH(MID($B1297,1,1),_311_Table2_ColumnLookup,0),FALSE),
  IF(AND(VALUE(LEFT($A1297,3))=311,RIGHT($B1297,5)="Total"),VLOOKUP('311'!$G$59,_311_Table2,MATCH(MID($B1297,1,1),_311_Table2_ColumnLookup,0),FALSE),
  IF(VALUE(LEFT($A1297,3))=311,VLOOKUP(VALUE(MID($B1297,2,1)),_311_Table2,MATCH(MID($B1297,1,1),_311_Table2_ColumnLookup,0),FALSE)
+N("311"),
  IF(AND(VALUE(LEFT($A1297,3))=312,LEFT($G1297,10)="Unincepted",$B1297="G "),VLOOKUP(" ULO",_312_Table2,MATCH('312'!$N$16,_312_Table2_ColumnLookup,0),FALSE),
  IF(AND(VALUE(LEFT($A1297,3))=312,LEFT($G1297,10)="Unincepted",$B1297="O "),VLOOKUP(" ULO",_312_Table2,MATCH('312'!$V$16,_312_Table2_ColumnLookup,0),FALSE),
  IF(AND(VALUE(LEFT($A1297,3))=312,LEFT($G1297,10)="Unincepted",$B1297="Q "),VLOOKUP(" ULO",_312_Table2,MATCH('312'!$X$16,_312_Table2_ColumnLookup,0),FALSE),
  IF(AND(VALUE(LEFT($A1297,3))=312,LEFT($G1297,10)="Unincepted"),VLOOKUP(" ULO",_312_Table2,MATCH(LEFT($B1297,1),_312_Table2_ColumnLookup,0),FALSE),
  IF(AND(VALUE(LEFT($A1297,3))=312,LEFT($G1297,5)="Total",$B1297="G "),VLOOKUP('312'!$F$80,_312_Table2,MATCH('312'!$N$16,_312_Table2_ColumnLookup,0),FALSE),
  IF(AND(VALUE(LEFT($A1297,3))=312,LEFT($G1297,5)="Total",$B1297="O "),VLOOKUP('312'!$F$80,_312_Table2,MATCH('312'!$V$16,_312_Table2_ColumnLookup,0),FALSE),
  IF(AND(VALUE(LEFT($A1297,3))=312,LEFT($G1297,5)="Total",$B1297="Q "),VLOOKUP('312'!$F$80,_312_Table2,MATCH('312'!$X$16,_312_Table2_ColumnLookup,0),FALSE),
  IF(AND(VALUE(LEFT($A1297,3))=312,LEFT($G1297,5)="Total"),VLOOKUP('312'!$F$80,_312_Table2,MATCH(LEFT($B1297,1),_312_Table2_ColumnLookup,0),FALSE),
  IF(AND(VALUE(LEFT($A1297,3))=312,LEN($I1297)=4,$B1297="G"),VLOOKUP($I1297,_312_Table2,MATCH('312'!$N$16,_312_Table2_ColumnLookup,0),FALSE),
  IF(AND(VALUE(LEFT($A1297,3))=312,LEN($I1297)=4,$B1297="O"),VLOOKUP($I1297,_312_Table2,MATCH('312'!$V$16,_312_Table2_ColumnLookup,0),FALSE),
  IF(AND(VALUE(LEFT($A1297,3))=312,LEN($I1297)=4,$B1297="Q"),VLOOKUP($I1297,_312_Table2,MATCH('312'!$X$16,_312_Table2_ColumnLookup,0),FALSE),
  IF(AND(VALUE(LEFT($A1297,3))=312,LEN($I1297)=4),VLOOKUP($I1297,_312_Table2,MATCH(LEFT($B1297,1),_312_Table2_ColumnLookup,0),FALSE)
+N("312"),
  IF(VALUE(LEFT($A1297,3))=313,VLOOKUP(VALUE(MID($B1297,2,1)),_313_Table2,MATCH(MID($B1297,1,1),_313_Table2_ColumnLookup,0),FALSE)
+N("313"),
  IF(AND(VALUE(LEFT($A1297,3))=314,LEN($B1297)=3),VLOOKUP(VALUE(MID($B1297,2,2)),_314_Table2,MATCH(MID($B1297,1,1),_314_Table2_ColumnLookup,0),FALSE),
  IF(VALUE(LEFT($A1297,3))=314,VLOOKUP(VALUE(MID($B1297,2,1)),_314_Table2,MATCH(MID($B1297,1,1),_314_Table2_ColumnLookup,0),FALSE)
+N("314"),
""))))))))))))))))))))))))</f>
        <v>#N/A</v>
      </c>
      <c r="F1297" s="238" t="e">
        <f>IF(AND(VALUE(LEFT($A1297,3))=309,LEN($B1297)=3),VLOOKUP(VALUE(MID($B1297,2,2)),_309_Table3,MATCH(MID($B1297,1,1),_309_Table3_ColumnLookup,0),FALSE),
  IF($C1297="309 LCR SummaryA",OneYearSCR,IF($C1297="309 LCR SummaryB",UltimateSCR,IF(VALUE(LEFT($A1297,3))=309,VLOOKUP(VALUE(MID($B1297,2,1)),_309_Table3,MATCH(MID($B1297,1,1),_309_Table3_ColumnLookup,0),FALSE)
+N("309"),
  IF(VALUE(LEFT($A1297,3))=310,VLOOKUP(VALUE(MID($B1297,2,1)),_310_Table3,MATCH(MID($B1297,1,1),_310_Table3_ColumnLookup,0),FALSE)
+N("310"),
  IF(AND(VALUE(LEFT($A1297,3))=311,LEN($I1297)=4),VLOOKUP($I1297,_311_Table3,MATCH($B1297,_311_Table3_ColumnLookup,0),FALSE),
  IF(AND(VALUE(LEFT($A1297,3))=311,OR($B1297="I2",$B1297="J2",$B1297="K2",$B1297="L2")),VLOOKUP('311'!$G$58,_311_Table3,MATCH(MID($B1297,1,1),_311_Table3_ColumnLookup,0),FALSE),
  IF(AND(VALUE(LEFT($A1297,3))=311,RIGHT($B1297,5)="Total"),VLOOKUP('311'!$G$59,_311_Table3,MATCH(MID($B1297,1,1),_311_Table3_ColumnLookup,0),FALSE),
  IF(VALUE(LEFT($A1297,3))=311,VLOOKUP(VALUE(MID($B1297,2,1)),_311_Table3,MATCH(MID($B1297,1,1),_311_Table3_ColumnLookup,0),FALSE)
+N("311"),
  IF(AND(VALUE(LEFT($A1297,3))=312,LEFT($G1297,10)="Unincepted",$B1297="G "),VLOOKUP(" ULO",_312_Table3,MATCH('312'!$N$16,_312_Table3_ColumnLookup,0),FALSE),
  IF(AND(VALUE(LEFT($A1297,3))=312,LEFT($G1297,10)="Unincepted",$B1297="O "),VLOOKUP(" ULO",_312_Table3,MATCH('312'!$V$16,_312_Table3_ColumnLookup,0),FALSE),
  IF(AND(VALUE(LEFT($A1297,3))=312,LEFT($G1297,10)="Unincepted",$B1297="Q "),VLOOKUP(" ULO",_312_Table3,MATCH('312'!$X$16,_312_Table3_ColumnLookup,0),FALSE),
  IF(AND(VALUE(LEFT($A1297,3))=312,LEFT($G1297,10)="Unincepted"),VLOOKUP(" ULO",_312_Table3,MATCH(LEFT($B1297,1),_312_Table3_ColumnLookup,0),FALSE),
  IF(AND(VALUE(LEFT($A1297,3))=312,LEFT($G1297,5)="Total",$B1297="G "),VLOOKUP('312'!$F$80,_312_Table3,MATCH('312'!$N$16,_312_Table3_ColumnLookup,0),FALSE),
  IF(AND(VALUE(LEFT($A1297,3))=312,LEFT($G1297,5)="Total",$B1297="O "),VLOOKUP('312'!$F$80,_312_Table3,MATCH('312'!$V$16,_312_Table3_ColumnLookup,0),FALSE),
  IF(AND(VALUE(LEFT($A1297,3))=312,LEFT($G1297,5)="Total",$B1297="Q "),VLOOKUP('312'!$F$80,_312_Table3,MATCH('312'!$X$16,_312_Table3_ColumnLookup,0),FALSE),
  IF(AND(VALUE(LEFT($A1297,3))=312,LEFT($G1297,5)="Total"),VLOOKUP('312'!$F$80,_312_Table3,MATCH(LEFT($B1297,1),_312_Table3_ColumnLookup,0),FALSE),
  IF(AND(VALUE(LEFT($A1297,3))=312,LEN($I1297)=4,$B1297="G"),VLOOKUP($I1297,_312_Table3,MATCH('312'!$N$16,_312_Table3_ColumnLookup,0),FALSE),
  IF(AND(VALUE(LEFT($A1297,3))=312,LEN($I1297)=4,$B1297="O"),VLOOKUP($I1297,_312_Table3,MATCH('312'!$V$16,_312_Table3_ColumnLookup,0),FALSE),
  IF(AND(VALUE(LEFT($A1297,3))=312,LEN($I1297)=4,$B1297="Q"),VLOOKUP($I1297,_312_Table3,MATCH('312'!$X$16,_312_Table3_ColumnLookup,0),FALSE),
  IF(AND(VALUE(LEFT($A1297,3))=312,LEN($I1297)=4),VLOOKUP($I1297,_312_Table3,MATCH(LEFT($B1297,1),_312_Table3_ColumnLookup,0),FALSE)
+N("312"),
  IF(VALUE(LEFT($A1297,3))=313,VLOOKUP(VALUE(MID($B1297,2,1)),_313_Table3,MATCH(MID($B1297,1,1),_313_Table3_ColumnLookup,0),FALSE)
+N("313"),
  IF(AND(VALUE(LEFT($A1297,3))=314,LEN($B1297)=3),VLOOKUP(VALUE(MID($B1297,2,2)),_314_Table3,MATCH(MID($B1297,1,1),_314_Table3_ColumnLookup,0),FALSE),
  IF(VALUE(LEFT($A1297,3))=314,VLOOKUP(VALUE(MID($B1297,2,1)),_314_Table3,MATCH(MID($B1297,1,1),_314_Table3_ColumnLookup,0),FALSE)
+N("314"),
""))))))))))))))))))))))))</f>
        <v>#N/A</v>
      </c>
      <c r="H1297" s="321" t="str">
        <f>IFERROR(
IF(ISERROR($D1297)=FALSE,$D1297,IF(ISERROR($E1297)=FALSE,$E1297,IF(ISERROR($F1297)=FALSE,$F1297
+N("012 checkboxes"),
IF(
IF(OR(LEFT($A1297,9)="Syndicate",LEFT($A1297,12)="NewSyndicate"),VLOOKUP($A1297,'012'!$J:$ZW,MATCH("Link to button",'012'!$J$1:$ZW$1,0),0)
+N("309 checkbox"),
IF($C1297="309 LCR Summary0",VLOOKUP("Notes990",'309'!$P:$ZZ,MATCH("Link to button",'309'!$P$1:$ZZ$1,0),0)
+N("313 checkboxes"),
IF($C1297="313 Financial Information0LcmVsScr",IF($C1297="309 LCR Summary0",VLOOKUP("LcmVsScr",'309'!$N:$ZZ,MATCH("Link to button",'309'!$N$1:$ZZ$1,0),0),
IF($C1297="313 Financial Information0LcrDocAttached",IF($C1297="309 LCR Summary0",VLOOKUP("LcrDocAttached",'309'!$N:$ZZ,MATCH("Link to button",'309'!$N$1:$ZZ$1,0),
0)))))))=1,TRUE,FALSE)
))),"")</f>
        <v/>
      </c>
    </row>
    <row r="1298" spans="1:8">
      <c r="A1298" s="237" t="e">
        <f>VLOOKUP($G1298,CSVLookups!$B:$R,MATCH(A$1,CSVLookups!$B$1:$R$1,0),FALSE)</f>
        <v>#N/A</v>
      </c>
      <c r="B1298" s="237" t="e">
        <f>VLOOKUP($G1298,CSVLookups!$B:$R,MATCH(B$1,CSVLookups!$B$1:$R$1,0),FALSE)</f>
        <v>#N/A</v>
      </c>
      <c r="C1298" s="238" t="e">
        <f t="shared" si="20"/>
        <v>#N/A</v>
      </c>
      <c r="D1298" s="238" t="e">
        <f>IF(AND(VALUE(LEFT($A1298,3))=309,LEN($B1298)=3),VLOOKUP(VALUE(MID($B1298,2,2)),_309_Table1,MATCH(MID($B1298,1,1),_309_Table1_ColumnLookup,0),FALSE),
  IF($C1298="309 LCR SummaryA",OneYearSCR,IF($C1298="309 LCR SummaryB",UltimateSCR,IF(VALUE(LEFT($A1298,3))=309,VLOOKUP(VALUE(MID($B1298,2,1)),_309_Table1,MATCH(MID($B1298,1,1),_309_Table1_ColumnLookup,0),FALSE)
+N("309"),
  IF(VALUE(LEFT($A1298,3))=310,VLOOKUP(VALUE(MID($B1298,2,1)),_310_Table1,MATCH(MID($B1298,1,1),_310_Table1_ColumnLookup,0),FALSE)
+N("310"),
  IF(AND(VALUE(LEFT($A1298,3))=311,LEN($I1298)=4),VLOOKUP($I1298,_311_Table1,MATCH($B1298,_311_Table1_ColumnLookup,0),FALSE),
  IF(AND(VALUE(LEFT($A1298,3))=311,OR($B1298="I2",$B1298="J2",$B1298="K2",$B1298="L2")),VLOOKUP('311'!$G$58,_311_Table1,MATCH(MID($B1298,1,1),_311_Table1_ColumnLookup,0),FALSE),
  IF(AND(VALUE(LEFT($A1298,3))=311,RIGHT($B1298,5)="Total"),VLOOKUP('311'!$G$59,_311_Table1,MATCH(MID($B1298,1,1),_311_Table1_ColumnLookup,0),FALSE),
  IF(VALUE(LEFT($A1298,3))=311,VLOOKUP(VALUE(MID($B1298,2,1)),_311_Table1,MATCH(MID($B1298,1,1),_311_Table1_ColumnLookup,0),FALSE)
+N("311"),
  IF(AND(VALUE(LEFT($A1298,3))=312,LEFT($G1298,10)="Unincepted",$B1298="G "),VLOOKUP(" ULO",_312_Table1,MATCH('312'!$N$16,_312_Table1_ColumnLookup,0),FALSE),
  IF(AND(VALUE(LEFT($A1298,3))=312,LEFT($G1298,10)="Unincepted",$B1298="O "),VLOOKUP(" ULO",_312_Table1,MATCH('312'!$V$16,_312_Table1_ColumnLookup,0),FALSE),
  IF(AND(VALUE(LEFT($A1298,3))=312,LEFT($G1298,10)="Unincepted",$B1298="Q "),VLOOKUP(" ULO",_312_Table1,MATCH('312'!$X$16,_312_Table1_ColumnLookup,0),FALSE),
  IF(AND(VALUE(LEFT($A1298,3))=312,LEFT($G1298,10)="Unincepted"),VLOOKUP(" ULO",_312_Table1,MATCH(LEFT($B1298,1),_312_Table1_ColumnLookup,0),FALSE),
  IF(AND(VALUE(LEFT($A1298,3))=312,LEFT($G1298,5)="Total",$B1298="G "),VLOOKUP('312'!$F$80,_312_Table1,MATCH('312'!$N$16,_312_Table1_ColumnLookup,0),FALSE),
  IF(AND(VALUE(LEFT($A1298,3))=312,LEFT($G1298,5)="Total",$B1298="O "),VLOOKUP('312'!$F$80,_312_Table1,MATCH('312'!$V$16,_312_Table1_ColumnLookup,0),FALSE),
  IF(AND(VALUE(LEFT($A1298,3))=312,LEFT($G1298,5)="Total",$B1298="Q "),VLOOKUP('312'!$F$80,_312_Table1,MATCH('312'!$X$16,_312_Table1_ColumnLookup,0),FALSE),
  IF(AND(VALUE(LEFT($A1298,3))=312,LEFT($G1298,5)="Total"),VLOOKUP('312'!$F$80,_312_Table1,MATCH(LEFT($B1298,1),_312_Table1_ColumnLookup,0),FALSE),
  IF(AND(VALUE(LEFT($A1298,3))=312,LEN($I1298)=4,$B1298="G"),VLOOKUP($I1298,_312_Table1,MATCH('312'!$N$16,_312_Table1_ColumnLookup,0),FALSE),
  IF(AND(VALUE(LEFT($A1298,3))=312,LEN($I1298)=4,$B1298="O"),VLOOKUP($I1298,_312_Table1,MATCH('312'!$V$16,_312_Table1_ColumnLookup,0),FALSE),
  IF(AND(VALUE(LEFT($A1298,3))=312,LEN($I1298)=4,$B1298="Q"),VLOOKUP($I1298,_312_Table1,MATCH('312'!$X$16,_312_Table1_ColumnLookup,0),FALSE),
  IF(AND(VALUE(LEFT($A1298,3))=312,LEN($I1298)=4),VLOOKUP($I1298,_312_Table1,MATCH(LEFT($B1298,1),_312_Table1_ColumnLookup,0),FALSE)
+N("312"),
  IF(VALUE(LEFT($A1298,3))=313,VLOOKUP(VALUE(MID($B1298,2,1)),_313_Table1,MATCH(MID($B1298,1,1),_313_Table1_ColumnLookup,0),FALSE)
+N("313"),
  IF(AND(VALUE(LEFT($A1298,3))=314,LEN($B1298)=3),VLOOKUP(VALUE(MID($B1298,2,2)),_314_Table1,MATCH(MID($B1298,1,1),_314_Table1_ColumnLookup,0),FALSE),
  IF(VALUE(LEFT($A1298,3))=314,VLOOKUP(VALUE(MID($B1298,2,1)),_314_Table1,MATCH(MID($B1298,1,1),_314_Table1_ColumnLookup,0),FALSE)
+N("314"),
""))))))))))))))))))))))))</f>
        <v>#N/A</v>
      </c>
      <c r="E1298" s="238" t="e">
        <f>IF(AND(VALUE(LEFT($A1298,3))=309,LEN($B1298)=3),VLOOKUP(VALUE(MID($B1298,2,2)),_309_Table2,MATCH(MID($B1298,1,1),_309_Table2_ColumnLookup,0),FALSE),
  IF($C1298="309 LCR SummaryA",OneYearSCR,IF($C1298="309 LCR SummaryB",UltimateSCR,IF(VALUE(LEFT($A1298,3))=309,VLOOKUP(VALUE(MID($B1298,2,1)),_309_Table2,MATCH(MID($B1298,1,1),_309_Table2_ColumnLookup,0),FALSE)
+N("309"),
  IF(VALUE(LEFT($A1298,3))=310,VLOOKUP(VALUE(MID($B1298,2,1)),_310_Table2,MATCH(MID($B1298,1,1),_310_Table2_ColumnLookup,0),FALSE)
+N("310"),
  IF(AND(VALUE(LEFT($A1298,3))=311,LEN($I1298)=4),VLOOKUP($I1298,_311_Table2,MATCH($B1298,_311_Table2_ColumnLookup,0),FALSE),
  IF(AND(VALUE(LEFT($A1298,3))=311,OR($B1298="I2",$B1298="J2",$B1298="K2",$B1298="L2")),VLOOKUP('311'!$G$58,_311_Table2,MATCH(MID($B1298,1,1),_311_Table2_ColumnLookup,0),FALSE),
  IF(AND(VALUE(LEFT($A1298,3))=311,RIGHT($B1298,5)="Total"),VLOOKUP('311'!$G$59,_311_Table2,MATCH(MID($B1298,1,1),_311_Table2_ColumnLookup,0),FALSE),
  IF(VALUE(LEFT($A1298,3))=311,VLOOKUP(VALUE(MID($B1298,2,1)),_311_Table2,MATCH(MID($B1298,1,1),_311_Table2_ColumnLookup,0),FALSE)
+N("311"),
  IF(AND(VALUE(LEFT($A1298,3))=312,LEFT($G1298,10)="Unincepted",$B1298="G "),VLOOKUP(" ULO",_312_Table2,MATCH('312'!$N$16,_312_Table2_ColumnLookup,0),FALSE),
  IF(AND(VALUE(LEFT($A1298,3))=312,LEFT($G1298,10)="Unincepted",$B1298="O "),VLOOKUP(" ULO",_312_Table2,MATCH('312'!$V$16,_312_Table2_ColumnLookup,0),FALSE),
  IF(AND(VALUE(LEFT($A1298,3))=312,LEFT($G1298,10)="Unincepted",$B1298="Q "),VLOOKUP(" ULO",_312_Table2,MATCH('312'!$X$16,_312_Table2_ColumnLookup,0),FALSE),
  IF(AND(VALUE(LEFT($A1298,3))=312,LEFT($G1298,10)="Unincepted"),VLOOKUP(" ULO",_312_Table2,MATCH(LEFT($B1298,1),_312_Table2_ColumnLookup,0),FALSE),
  IF(AND(VALUE(LEFT($A1298,3))=312,LEFT($G1298,5)="Total",$B1298="G "),VLOOKUP('312'!$F$80,_312_Table2,MATCH('312'!$N$16,_312_Table2_ColumnLookup,0),FALSE),
  IF(AND(VALUE(LEFT($A1298,3))=312,LEFT($G1298,5)="Total",$B1298="O "),VLOOKUP('312'!$F$80,_312_Table2,MATCH('312'!$V$16,_312_Table2_ColumnLookup,0),FALSE),
  IF(AND(VALUE(LEFT($A1298,3))=312,LEFT($G1298,5)="Total",$B1298="Q "),VLOOKUP('312'!$F$80,_312_Table2,MATCH('312'!$X$16,_312_Table2_ColumnLookup,0),FALSE),
  IF(AND(VALUE(LEFT($A1298,3))=312,LEFT($G1298,5)="Total"),VLOOKUP('312'!$F$80,_312_Table2,MATCH(LEFT($B1298,1),_312_Table2_ColumnLookup,0),FALSE),
  IF(AND(VALUE(LEFT($A1298,3))=312,LEN($I1298)=4,$B1298="G"),VLOOKUP($I1298,_312_Table2,MATCH('312'!$N$16,_312_Table2_ColumnLookup,0),FALSE),
  IF(AND(VALUE(LEFT($A1298,3))=312,LEN($I1298)=4,$B1298="O"),VLOOKUP($I1298,_312_Table2,MATCH('312'!$V$16,_312_Table2_ColumnLookup,0),FALSE),
  IF(AND(VALUE(LEFT($A1298,3))=312,LEN($I1298)=4,$B1298="Q"),VLOOKUP($I1298,_312_Table2,MATCH('312'!$X$16,_312_Table2_ColumnLookup,0),FALSE),
  IF(AND(VALUE(LEFT($A1298,3))=312,LEN($I1298)=4),VLOOKUP($I1298,_312_Table2,MATCH(LEFT($B1298,1),_312_Table2_ColumnLookup,0),FALSE)
+N("312"),
  IF(VALUE(LEFT($A1298,3))=313,VLOOKUP(VALUE(MID($B1298,2,1)),_313_Table2,MATCH(MID($B1298,1,1),_313_Table2_ColumnLookup,0),FALSE)
+N("313"),
  IF(AND(VALUE(LEFT($A1298,3))=314,LEN($B1298)=3),VLOOKUP(VALUE(MID($B1298,2,2)),_314_Table2,MATCH(MID($B1298,1,1),_314_Table2_ColumnLookup,0),FALSE),
  IF(VALUE(LEFT($A1298,3))=314,VLOOKUP(VALUE(MID($B1298,2,1)),_314_Table2,MATCH(MID($B1298,1,1),_314_Table2_ColumnLookup,0),FALSE)
+N("314"),
""))))))))))))))))))))))))</f>
        <v>#N/A</v>
      </c>
      <c r="F1298" s="238" t="e">
        <f>IF(AND(VALUE(LEFT($A1298,3))=309,LEN($B1298)=3),VLOOKUP(VALUE(MID($B1298,2,2)),_309_Table3,MATCH(MID($B1298,1,1),_309_Table3_ColumnLookup,0),FALSE),
  IF($C1298="309 LCR SummaryA",OneYearSCR,IF($C1298="309 LCR SummaryB",UltimateSCR,IF(VALUE(LEFT($A1298,3))=309,VLOOKUP(VALUE(MID($B1298,2,1)),_309_Table3,MATCH(MID($B1298,1,1),_309_Table3_ColumnLookup,0),FALSE)
+N("309"),
  IF(VALUE(LEFT($A1298,3))=310,VLOOKUP(VALUE(MID($B1298,2,1)),_310_Table3,MATCH(MID($B1298,1,1),_310_Table3_ColumnLookup,0),FALSE)
+N("310"),
  IF(AND(VALUE(LEFT($A1298,3))=311,LEN($I1298)=4),VLOOKUP($I1298,_311_Table3,MATCH($B1298,_311_Table3_ColumnLookup,0),FALSE),
  IF(AND(VALUE(LEFT($A1298,3))=311,OR($B1298="I2",$B1298="J2",$B1298="K2",$B1298="L2")),VLOOKUP('311'!$G$58,_311_Table3,MATCH(MID($B1298,1,1),_311_Table3_ColumnLookup,0),FALSE),
  IF(AND(VALUE(LEFT($A1298,3))=311,RIGHT($B1298,5)="Total"),VLOOKUP('311'!$G$59,_311_Table3,MATCH(MID($B1298,1,1),_311_Table3_ColumnLookup,0),FALSE),
  IF(VALUE(LEFT($A1298,3))=311,VLOOKUP(VALUE(MID($B1298,2,1)),_311_Table3,MATCH(MID($B1298,1,1),_311_Table3_ColumnLookup,0),FALSE)
+N("311"),
  IF(AND(VALUE(LEFT($A1298,3))=312,LEFT($G1298,10)="Unincepted",$B1298="G "),VLOOKUP(" ULO",_312_Table3,MATCH('312'!$N$16,_312_Table3_ColumnLookup,0),FALSE),
  IF(AND(VALUE(LEFT($A1298,3))=312,LEFT($G1298,10)="Unincepted",$B1298="O "),VLOOKUP(" ULO",_312_Table3,MATCH('312'!$V$16,_312_Table3_ColumnLookup,0),FALSE),
  IF(AND(VALUE(LEFT($A1298,3))=312,LEFT($G1298,10)="Unincepted",$B1298="Q "),VLOOKUP(" ULO",_312_Table3,MATCH('312'!$X$16,_312_Table3_ColumnLookup,0),FALSE),
  IF(AND(VALUE(LEFT($A1298,3))=312,LEFT($G1298,10)="Unincepted"),VLOOKUP(" ULO",_312_Table3,MATCH(LEFT($B1298,1),_312_Table3_ColumnLookup,0),FALSE),
  IF(AND(VALUE(LEFT($A1298,3))=312,LEFT($G1298,5)="Total",$B1298="G "),VLOOKUP('312'!$F$80,_312_Table3,MATCH('312'!$N$16,_312_Table3_ColumnLookup,0),FALSE),
  IF(AND(VALUE(LEFT($A1298,3))=312,LEFT($G1298,5)="Total",$B1298="O "),VLOOKUP('312'!$F$80,_312_Table3,MATCH('312'!$V$16,_312_Table3_ColumnLookup,0),FALSE),
  IF(AND(VALUE(LEFT($A1298,3))=312,LEFT($G1298,5)="Total",$B1298="Q "),VLOOKUP('312'!$F$80,_312_Table3,MATCH('312'!$X$16,_312_Table3_ColumnLookup,0),FALSE),
  IF(AND(VALUE(LEFT($A1298,3))=312,LEFT($G1298,5)="Total"),VLOOKUP('312'!$F$80,_312_Table3,MATCH(LEFT($B1298,1),_312_Table3_ColumnLookup,0),FALSE),
  IF(AND(VALUE(LEFT($A1298,3))=312,LEN($I1298)=4,$B1298="G"),VLOOKUP($I1298,_312_Table3,MATCH('312'!$N$16,_312_Table3_ColumnLookup,0),FALSE),
  IF(AND(VALUE(LEFT($A1298,3))=312,LEN($I1298)=4,$B1298="O"),VLOOKUP($I1298,_312_Table3,MATCH('312'!$V$16,_312_Table3_ColumnLookup,0),FALSE),
  IF(AND(VALUE(LEFT($A1298,3))=312,LEN($I1298)=4,$B1298="Q"),VLOOKUP($I1298,_312_Table3,MATCH('312'!$X$16,_312_Table3_ColumnLookup,0),FALSE),
  IF(AND(VALUE(LEFT($A1298,3))=312,LEN($I1298)=4),VLOOKUP($I1298,_312_Table3,MATCH(LEFT($B1298,1),_312_Table3_ColumnLookup,0),FALSE)
+N("312"),
  IF(VALUE(LEFT($A1298,3))=313,VLOOKUP(VALUE(MID($B1298,2,1)),_313_Table3,MATCH(MID($B1298,1,1),_313_Table3_ColumnLookup,0),FALSE)
+N("313"),
  IF(AND(VALUE(LEFT($A1298,3))=314,LEN($B1298)=3),VLOOKUP(VALUE(MID($B1298,2,2)),_314_Table3,MATCH(MID($B1298,1,1),_314_Table3_ColumnLookup,0),FALSE),
  IF(VALUE(LEFT($A1298,3))=314,VLOOKUP(VALUE(MID($B1298,2,1)),_314_Table3,MATCH(MID($B1298,1,1),_314_Table3_ColumnLookup,0),FALSE)
+N("314"),
""))))))))))))))))))))))))</f>
        <v>#N/A</v>
      </c>
      <c r="H1298" s="321" t="str">
        <f>IFERROR(
IF(ISERROR($D1298)=FALSE,$D1298,IF(ISERROR($E1298)=FALSE,$E1298,IF(ISERROR($F1298)=FALSE,$F1298
+N("012 checkboxes"),
IF(
IF(OR(LEFT($A1298,9)="Syndicate",LEFT($A1298,12)="NewSyndicate"),VLOOKUP($A1298,'012'!$J:$ZW,MATCH("Link to button",'012'!$J$1:$ZW$1,0),0)
+N("309 checkbox"),
IF($C1298="309 LCR Summary0",VLOOKUP("Notes990",'309'!$P:$ZZ,MATCH("Link to button",'309'!$P$1:$ZZ$1,0),0)
+N("313 checkboxes"),
IF($C1298="313 Financial Information0LcmVsScr",IF($C1298="309 LCR Summary0",VLOOKUP("LcmVsScr",'309'!$N:$ZZ,MATCH("Link to button",'309'!$N$1:$ZZ$1,0),0),
IF($C1298="313 Financial Information0LcrDocAttached",IF($C1298="309 LCR Summary0",VLOOKUP("LcrDocAttached",'309'!$N:$ZZ,MATCH("Link to button",'309'!$N$1:$ZZ$1,0),
0)))))))=1,TRUE,FALSE)
))),"")</f>
        <v/>
      </c>
    </row>
    <row r="1299" spans="1:8">
      <c r="A1299" s="237" t="e">
        <f>VLOOKUP($G1299,CSVLookups!$B:$R,MATCH(A$1,CSVLookups!$B$1:$R$1,0),FALSE)</f>
        <v>#N/A</v>
      </c>
      <c r="B1299" s="237" t="e">
        <f>VLOOKUP($G1299,CSVLookups!$B:$R,MATCH(B$1,CSVLookups!$B$1:$R$1,0),FALSE)</f>
        <v>#N/A</v>
      </c>
      <c r="C1299" s="238" t="e">
        <f t="shared" si="20"/>
        <v>#N/A</v>
      </c>
      <c r="D1299" s="238" t="e">
        <f>IF(AND(VALUE(LEFT($A1299,3))=309,LEN($B1299)=3),VLOOKUP(VALUE(MID($B1299,2,2)),_309_Table1,MATCH(MID($B1299,1,1),_309_Table1_ColumnLookup,0),FALSE),
  IF($C1299="309 LCR SummaryA",OneYearSCR,IF($C1299="309 LCR SummaryB",UltimateSCR,IF(VALUE(LEFT($A1299,3))=309,VLOOKUP(VALUE(MID($B1299,2,1)),_309_Table1,MATCH(MID($B1299,1,1),_309_Table1_ColumnLookup,0),FALSE)
+N("309"),
  IF(VALUE(LEFT($A1299,3))=310,VLOOKUP(VALUE(MID($B1299,2,1)),_310_Table1,MATCH(MID($B1299,1,1),_310_Table1_ColumnLookup,0),FALSE)
+N("310"),
  IF(AND(VALUE(LEFT($A1299,3))=311,LEN($I1299)=4),VLOOKUP($I1299,_311_Table1,MATCH($B1299,_311_Table1_ColumnLookup,0),FALSE),
  IF(AND(VALUE(LEFT($A1299,3))=311,OR($B1299="I2",$B1299="J2",$B1299="K2",$B1299="L2")),VLOOKUP('311'!$G$58,_311_Table1,MATCH(MID($B1299,1,1),_311_Table1_ColumnLookup,0),FALSE),
  IF(AND(VALUE(LEFT($A1299,3))=311,RIGHT($B1299,5)="Total"),VLOOKUP('311'!$G$59,_311_Table1,MATCH(MID($B1299,1,1),_311_Table1_ColumnLookup,0),FALSE),
  IF(VALUE(LEFT($A1299,3))=311,VLOOKUP(VALUE(MID($B1299,2,1)),_311_Table1,MATCH(MID($B1299,1,1),_311_Table1_ColumnLookup,0),FALSE)
+N("311"),
  IF(AND(VALUE(LEFT($A1299,3))=312,LEFT($G1299,10)="Unincepted",$B1299="G "),VLOOKUP(" ULO",_312_Table1,MATCH('312'!$N$16,_312_Table1_ColumnLookup,0),FALSE),
  IF(AND(VALUE(LEFT($A1299,3))=312,LEFT($G1299,10)="Unincepted",$B1299="O "),VLOOKUP(" ULO",_312_Table1,MATCH('312'!$V$16,_312_Table1_ColumnLookup,0),FALSE),
  IF(AND(VALUE(LEFT($A1299,3))=312,LEFT($G1299,10)="Unincepted",$B1299="Q "),VLOOKUP(" ULO",_312_Table1,MATCH('312'!$X$16,_312_Table1_ColumnLookup,0),FALSE),
  IF(AND(VALUE(LEFT($A1299,3))=312,LEFT($G1299,10)="Unincepted"),VLOOKUP(" ULO",_312_Table1,MATCH(LEFT($B1299,1),_312_Table1_ColumnLookup,0),FALSE),
  IF(AND(VALUE(LEFT($A1299,3))=312,LEFT($G1299,5)="Total",$B1299="G "),VLOOKUP('312'!$F$80,_312_Table1,MATCH('312'!$N$16,_312_Table1_ColumnLookup,0),FALSE),
  IF(AND(VALUE(LEFT($A1299,3))=312,LEFT($G1299,5)="Total",$B1299="O "),VLOOKUP('312'!$F$80,_312_Table1,MATCH('312'!$V$16,_312_Table1_ColumnLookup,0),FALSE),
  IF(AND(VALUE(LEFT($A1299,3))=312,LEFT($G1299,5)="Total",$B1299="Q "),VLOOKUP('312'!$F$80,_312_Table1,MATCH('312'!$X$16,_312_Table1_ColumnLookup,0),FALSE),
  IF(AND(VALUE(LEFT($A1299,3))=312,LEFT($G1299,5)="Total"),VLOOKUP('312'!$F$80,_312_Table1,MATCH(LEFT($B1299,1),_312_Table1_ColumnLookup,0),FALSE),
  IF(AND(VALUE(LEFT($A1299,3))=312,LEN($I1299)=4,$B1299="G"),VLOOKUP($I1299,_312_Table1,MATCH('312'!$N$16,_312_Table1_ColumnLookup,0),FALSE),
  IF(AND(VALUE(LEFT($A1299,3))=312,LEN($I1299)=4,$B1299="O"),VLOOKUP($I1299,_312_Table1,MATCH('312'!$V$16,_312_Table1_ColumnLookup,0),FALSE),
  IF(AND(VALUE(LEFT($A1299,3))=312,LEN($I1299)=4,$B1299="Q"),VLOOKUP($I1299,_312_Table1,MATCH('312'!$X$16,_312_Table1_ColumnLookup,0),FALSE),
  IF(AND(VALUE(LEFT($A1299,3))=312,LEN($I1299)=4),VLOOKUP($I1299,_312_Table1,MATCH(LEFT($B1299,1),_312_Table1_ColumnLookup,0),FALSE)
+N("312"),
  IF(VALUE(LEFT($A1299,3))=313,VLOOKUP(VALUE(MID($B1299,2,1)),_313_Table1,MATCH(MID($B1299,1,1),_313_Table1_ColumnLookup,0),FALSE)
+N("313"),
  IF(AND(VALUE(LEFT($A1299,3))=314,LEN($B1299)=3),VLOOKUP(VALUE(MID($B1299,2,2)),_314_Table1,MATCH(MID($B1299,1,1),_314_Table1_ColumnLookup,0),FALSE),
  IF(VALUE(LEFT($A1299,3))=314,VLOOKUP(VALUE(MID($B1299,2,1)),_314_Table1,MATCH(MID($B1299,1,1),_314_Table1_ColumnLookup,0),FALSE)
+N("314"),
""))))))))))))))))))))))))</f>
        <v>#N/A</v>
      </c>
      <c r="E1299" s="238" t="e">
        <f>IF(AND(VALUE(LEFT($A1299,3))=309,LEN($B1299)=3),VLOOKUP(VALUE(MID($B1299,2,2)),_309_Table2,MATCH(MID($B1299,1,1),_309_Table2_ColumnLookup,0),FALSE),
  IF($C1299="309 LCR SummaryA",OneYearSCR,IF($C1299="309 LCR SummaryB",UltimateSCR,IF(VALUE(LEFT($A1299,3))=309,VLOOKUP(VALUE(MID($B1299,2,1)),_309_Table2,MATCH(MID($B1299,1,1),_309_Table2_ColumnLookup,0),FALSE)
+N("309"),
  IF(VALUE(LEFT($A1299,3))=310,VLOOKUP(VALUE(MID($B1299,2,1)),_310_Table2,MATCH(MID($B1299,1,1),_310_Table2_ColumnLookup,0),FALSE)
+N("310"),
  IF(AND(VALUE(LEFT($A1299,3))=311,LEN($I1299)=4),VLOOKUP($I1299,_311_Table2,MATCH($B1299,_311_Table2_ColumnLookup,0),FALSE),
  IF(AND(VALUE(LEFT($A1299,3))=311,OR($B1299="I2",$B1299="J2",$B1299="K2",$B1299="L2")),VLOOKUP('311'!$G$58,_311_Table2,MATCH(MID($B1299,1,1),_311_Table2_ColumnLookup,0),FALSE),
  IF(AND(VALUE(LEFT($A1299,3))=311,RIGHT($B1299,5)="Total"),VLOOKUP('311'!$G$59,_311_Table2,MATCH(MID($B1299,1,1),_311_Table2_ColumnLookup,0),FALSE),
  IF(VALUE(LEFT($A1299,3))=311,VLOOKUP(VALUE(MID($B1299,2,1)),_311_Table2,MATCH(MID($B1299,1,1),_311_Table2_ColumnLookup,0),FALSE)
+N("311"),
  IF(AND(VALUE(LEFT($A1299,3))=312,LEFT($G1299,10)="Unincepted",$B1299="G "),VLOOKUP(" ULO",_312_Table2,MATCH('312'!$N$16,_312_Table2_ColumnLookup,0),FALSE),
  IF(AND(VALUE(LEFT($A1299,3))=312,LEFT($G1299,10)="Unincepted",$B1299="O "),VLOOKUP(" ULO",_312_Table2,MATCH('312'!$V$16,_312_Table2_ColumnLookup,0),FALSE),
  IF(AND(VALUE(LEFT($A1299,3))=312,LEFT($G1299,10)="Unincepted",$B1299="Q "),VLOOKUP(" ULO",_312_Table2,MATCH('312'!$X$16,_312_Table2_ColumnLookup,0),FALSE),
  IF(AND(VALUE(LEFT($A1299,3))=312,LEFT($G1299,10)="Unincepted"),VLOOKUP(" ULO",_312_Table2,MATCH(LEFT($B1299,1),_312_Table2_ColumnLookup,0),FALSE),
  IF(AND(VALUE(LEFT($A1299,3))=312,LEFT($G1299,5)="Total",$B1299="G "),VLOOKUP('312'!$F$80,_312_Table2,MATCH('312'!$N$16,_312_Table2_ColumnLookup,0),FALSE),
  IF(AND(VALUE(LEFT($A1299,3))=312,LEFT($G1299,5)="Total",$B1299="O "),VLOOKUP('312'!$F$80,_312_Table2,MATCH('312'!$V$16,_312_Table2_ColumnLookup,0),FALSE),
  IF(AND(VALUE(LEFT($A1299,3))=312,LEFT($G1299,5)="Total",$B1299="Q "),VLOOKUP('312'!$F$80,_312_Table2,MATCH('312'!$X$16,_312_Table2_ColumnLookup,0),FALSE),
  IF(AND(VALUE(LEFT($A1299,3))=312,LEFT($G1299,5)="Total"),VLOOKUP('312'!$F$80,_312_Table2,MATCH(LEFT($B1299,1),_312_Table2_ColumnLookup,0),FALSE),
  IF(AND(VALUE(LEFT($A1299,3))=312,LEN($I1299)=4,$B1299="G"),VLOOKUP($I1299,_312_Table2,MATCH('312'!$N$16,_312_Table2_ColumnLookup,0),FALSE),
  IF(AND(VALUE(LEFT($A1299,3))=312,LEN($I1299)=4,$B1299="O"),VLOOKUP($I1299,_312_Table2,MATCH('312'!$V$16,_312_Table2_ColumnLookup,0),FALSE),
  IF(AND(VALUE(LEFT($A1299,3))=312,LEN($I1299)=4,$B1299="Q"),VLOOKUP($I1299,_312_Table2,MATCH('312'!$X$16,_312_Table2_ColumnLookup,0),FALSE),
  IF(AND(VALUE(LEFT($A1299,3))=312,LEN($I1299)=4),VLOOKUP($I1299,_312_Table2,MATCH(LEFT($B1299,1),_312_Table2_ColumnLookup,0),FALSE)
+N("312"),
  IF(VALUE(LEFT($A1299,3))=313,VLOOKUP(VALUE(MID($B1299,2,1)),_313_Table2,MATCH(MID($B1299,1,1),_313_Table2_ColumnLookup,0),FALSE)
+N("313"),
  IF(AND(VALUE(LEFT($A1299,3))=314,LEN($B1299)=3),VLOOKUP(VALUE(MID($B1299,2,2)),_314_Table2,MATCH(MID($B1299,1,1),_314_Table2_ColumnLookup,0),FALSE),
  IF(VALUE(LEFT($A1299,3))=314,VLOOKUP(VALUE(MID($B1299,2,1)),_314_Table2,MATCH(MID($B1299,1,1),_314_Table2_ColumnLookup,0),FALSE)
+N("314"),
""))))))))))))))))))))))))</f>
        <v>#N/A</v>
      </c>
      <c r="F1299" s="238" t="e">
        <f>IF(AND(VALUE(LEFT($A1299,3))=309,LEN($B1299)=3),VLOOKUP(VALUE(MID($B1299,2,2)),_309_Table3,MATCH(MID($B1299,1,1),_309_Table3_ColumnLookup,0),FALSE),
  IF($C1299="309 LCR SummaryA",OneYearSCR,IF($C1299="309 LCR SummaryB",UltimateSCR,IF(VALUE(LEFT($A1299,3))=309,VLOOKUP(VALUE(MID($B1299,2,1)),_309_Table3,MATCH(MID($B1299,1,1),_309_Table3_ColumnLookup,0),FALSE)
+N("309"),
  IF(VALUE(LEFT($A1299,3))=310,VLOOKUP(VALUE(MID($B1299,2,1)),_310_Table3,MATCH(MID($B1299,1,1),_310_Table3_ColumnLookup,0),FALSE)
+N("310"),
  IF(AND(VALUE(LEFT($A1299,3))=311,LEN($I1299)=4),VLOOKUP($I1299,_311_Table3,MATCH($B1299,_311_Table3_ColumnLookup,0),FALSE),
  IF(AND(VALUE(LEFT($A1299,3))=311,OR($B1299="I2",$B1299="J2",$B1299="K2",$B1299="L2")),VLOOKUP('311'!$G$58,_311_Table3,MATCH(MID($B1299,1,1),_311_Table3_ColumnLookup,0),FALSE),
  IF(AND(VALUE(LEFT($A1299,3))=311,RIGHT($B1299,5)="Total"),VLOOKUP('311'!$G$59,_311_Table3,MATCH(MID($B1299,1,1),_311_Table3_ColumnLookup,0),FALSE),
  IF(VALUE(LEFT($A1299,3))=311,VLOOKUP(VALUE(MID($B1299,2,1)),_311_Table3,MATCH(MID($B1299,1,1),_311_Table3_ColumnLookup,0),FALSE)
+N("311"),
  IF(AND(VALUE(LEFT($A1299,3))=312,LEFT($G1299,10)="Unincepted",$B1299="G "),VLOOKUP(" ULO",_312_Table3,MATCH('312'!$N$16,_312_Table3_ColumnLookup,0),FALSE),
  IF(AND(VALUE(LEFT($A1299,3))=312,LEFT($G1299,10)="Unincepted",$B1299="O "),VLOOKUP(" ULO",_312_Table3,MATCH('312'!$V$16,_312_Table3_ColumnLookup,0),FALSE),
  IF(AND(VALUE(LEFT($A1299,3))=312,LEFT($G1299,10)="Unincepted",$B1299="Q "),VLOOKUP(" ULO",_312_Table3,MATCH('312'!$X$16,_312_Table3_ColumnLookup,0),FALSE),
  IF(AND(VALUE(LEFT($A1299,3))=312,LEFT($G1299,10)="Unincepted"),VLOOKUP(" ULO",_312_Table3,MATCH(LEFT($B1299,1),_312_Table3_ColumnLookup,0),FALSE),
  IF(AND(VALUE(LEFT($A1299,3))=312,LEFT($G1299,5)="Total",$B1299="G "),VLOOKUP('312'!$F$80,_312_Table3,MATCH('312'!$N$16,_312_Table3_ColumnLookup,0),FALSE),
  IF(AND(VALUE(LEFT($A1299,3))=312,LEFT($G1299,5)="Total",$B1299="O "),VLOOKUP('312'!$F$80,_312_Table3,MATCH('312'!$V$16,_312_Table3_ColumnLookup,0),FALSE),
  IF(AND(VALUE(LEFT($A1299,3))=312,LEFT($G1299,5)="Total",$B1299="Q "),VLOOKUP('312'!$F$80,_312_Table3,MATCH('312'!$X$16,_312_Table3_ColumnLookup,0),FALSE),
  IF(AND(VALUE(LEFT($A1299,3))=312,LEFT($G1299,5)="Total"),VLOOKUP('312'!$F$80,_312_Table3,MATCH(LEFT($B1299,1),_312_Table3_ColumnLookup,0),FALSE),
  IF(AND(VALUE(LEFT($A1299,3))=312,LEN($I1299)=4,$B1299="G"),VLOOKUP($I1299,_312_Table3,MATCH('312'!$N$16,_312_Table3_ColumnLookup,0),FALSE),
  IF(AND(VALUE(LEFT($A1299,3))=312,LEN($I1299)=4,$B1299="O"),VLOOKUP($I1299,_312_Table3,MATCH('312'!$V$16,_312_Table3_ColumnLookup,0),FALSE),
  IF(AND(VALUE(LEFT($A1299,3))=312,LEN($I1299)=4,$B1299="Q"),VLOOKUP($I1299,_312_Table3,MATCH('312'!$X$16,_312_Table3_ColumnLookup,0),FALSE),
  IF(AND(VALUE(LEFT($A1299,3))=312,LEN($I1299)=4),VLOOKUP($I1299,_312_Table3,MATCH(LEFT($B1299,1),_312_Table3_ColumnLookup,0),FALSE)
+N("312"),
  IF(VALUE(LEFT($A1299,3))=313,VLOOKUP(VALUE(MID($B1299,2,1)),_313_Table3,MATCH(MID($B1299,1,1),_313_Table3_ColumnLookup,0),FALSE)
+N("313"),
  IF(AND(VALUE(LEFT($A1299,3))=314,LEN($B1299)=3),VLOOKUP(VALUE(MID($B1299,2,2)),_314_Table3,MATCH(MID($B1299,1,1),_314_Table3_ColumnLookup,0),FALSE),
  IF(VALUE(LEFT($A1299,3))=314,VLOOKUP(VALUE(MID($B1299,2,1)),_314_Table3,MATCH(MID($B1299,1,1),_314_Table3_ColumnLookup,0),FALSE)
+N("314"),
""))))))))))))))))))))))))</f>
        <v>#N/A</v>
      </c>
      <c r="H1299" s="321" t="str">
        <f>IFERROR(
IF(ISERROR($D1299)=FALSE,$D1299,IF(ISERROR($E1299)=FALSE,$E1299,IF(ISERROR($F1299)=FALSE,$F1299
+N("012 checkboxes"),
IF(
IF(OR(LEFT($A1299,9)="Syndicate",LEFT($A1299,12)="NewSyndicate"),VLOOKUP($A1299,'012'!$J:$ZW,MATCH("Link to button",'012'!$J$1:$ZW$1,0),0)
+N("309 checkbox"),
IF($C1299="309 LCR Summary0",VLOOKUP("Notes990",'309'!$P:$ZZ,MATCH("Link to button",'309'!$P$1:$ZZ$1,0),0)
+N("313 checkboxes"),
IF($C1299="313 Financial Information0LcmVsScr",IF($C1299="309 LCR Summary0",VLOOKUP("LcmVsScr",'309'!$N:$ZZ,MATCH("Link to button",'309'!$N$1:$ZZ$1,0),0),
IF($C1299="313 Financial Information0LcrDocAttached",IF($C1299="309 LCR Summary0",VLOOKUP("LcrDocAttached",'309'!$N:$ZZ,MATCH("Link to button",'309'!$N$1:$ZZ$1,0),
0)))))))=1,TRUE,FALSE)
))),"")</f>
        <v/>
      </c>
    </row>
    <row r="1300" spans="1:8">
      <c r="A1300" s="237" t="e">
        <f>VLOOKUP($G1300,CSVLookups!$B:$R,MATCH(A$1,CSVLookups!$B$1:$R$1,0),FALSE)</f>
        <v>#N/A</v>
      </c>
      <c r="B1300" s="237" t="e">
        <f>VLOOKUP($G1300,CSVLookups!$B:$R,MATCH(B$1,CSVLookups!$B$1:$R$1,0),FALSE)</f>
        <v>#N/A</v>
      </c>
      <c r="C1300" s="238" t="e">
        <f t="shared" si="20"/>
        <v>#N/A</v>
      </c>
      <c r="D1300" s="238" t="e">
        <f>IF(AND(VALUE(LEFT($A1300,3))=309,LEN($B1300)=3),VLOOKUP(VALUE(MID($B1300,2,2)),_309_Table1,MATCH(MID($B1300,1,1),_309_Table1_ColumnLookup,0),FALSE),
  IF($C1300="309 LCR SummaryA",OneYearSCR,IF($C1300="309 LCR SummaryB",UltimateSCR,IF(VALUE(LEFT($A1300,3))=309,VLOOKUP(VALUE(MID($B1300,2,1)),_309_Table1,MATCH(MID($B1300,1,1),_309_Table1_ColumnLookup,0),FALSE)
+N("309"),
  IF(VALUE(LEFT($A1300,3))=310,VLOOKUP(VALUE(MID($B1300,2,1)),_310_Table1,MATCH(MID($B1300,1,1),_310_Table1_ColumnLookup,0),FALSE)
+N("310"),
  IF(AND(VALUE(LEFT($A1300,3))=311,LEN($I1300)=4),VLOOKUP($I1300,_311_Table1,MATCH($B1300,_311_Table1_ColumnLookup,0),FALSE),
  IF(AND(VALUE(LEFT($A1300,3))=311,OR($B1300="I2",$B1300="J2",$B1300="K2",$B1300="L2")),VLOOKUP('311'!$G$58,_311_Table1,MATCH(MID($B1300,1,1),_311_Table1_ColumnLookup,0),FALSE),
  IF(AND(VALUE(LEFT($A1300,3))=311,RIGHT($B1300,5)="Total"),VLOOKUP('311'!$G$59,_311_Table1,MATCH(MID($B1300,1,1),_311_Table1_ColumnLookup,0),FALSE),
  IF(VALUE(LEFT($A1300,3))=311,VLOOKUP(VALUE(MID($B1300,2,1)),_311_Table1,MATCH(MID($B1300,1,1),_311_Table1_ColumnLookup,0),FALSE)
+N("311"),
  IF(AND(VALUE(LEFT($A1300,3))=312,LEFT($G1300,10)="Unincepted",$B1300="G "),VLOOKUP(" ULO",_312_Table1,MATCH('312'!$N$16,_312_Table1_ColumnLookup,0),FALSE),
  IF(AND(VALUE(LEFT($A1300,3))=312,LEFT($G1300,10)="Unincepted",$B1300="O "),VLOOKUP(" ULO",_312_Table1,MATCH('312'!$V$16,_312_Table1_ColumnLookup,0),FALSE),
  IF(AND(VALUE(LEFT($A1300,3))=312,LEFT($G1300,10)="Unincepted",$B1300="Q "),VLOOKUP(" ULO",_312_Table1,MATCH('312'!$X$16,_312_Table1_ColumnLookup,0),FALSE),
  IF(AND(VALUE(LEFT($A1300,3))=312,LEFT($G1300,10)="Unincepted"),VLOOKUP(" ULO",_312_Table1,MATCH(LEFT($B1300,1),_312_Table1_ColumnLookup,0),FALSE),
  IF(AND(VALUE(LEFT($A1300,3))=312,LEFT($G1300,5)="Total",$B1300="G "),VLOOKUP('312'!$F$80,_312_Table1,MATCH('312'!$N$16,_312_Table1_ColumnLookup,0),FALSE),
  IF(AND(VALUE(LEFT($A1300,3))=312,LEFT($G1300,5)="Total",$B1300="O "),VLOOKUP('312'!$F$80,_312_Table1,MATCH('312'!$V$16,_312_Table1_ColumnLookup,0),FALSE),
  IF(AND(VALUE(LEFT($A1300,3))=312,LEFT($G1300,5)="Total",$B1300="Q "),VLOOKUP('312'!$F$80,_312_Table1,MATCH('312'!$X$16,_312_Table1_ColumnLookup,0),FALSE),
  IF(AND(VALUE(LEFT($A1300,3))=312,LEFT($G1300,5)="Total"),VLOOKUP('312'!$F$80,_312_Table1,MATCH(LEFT($B1300,1),_312_Table1_ColumnLookup,0),FALSE),
  IF(AND(VALUE(LEFT($A1300,3))=312,LEN($I1300)=4,$B1300="G"),VLOOKUP($I1300,_312_Table1,MATCH('312'!$N$16,_312_Table1_ColumnLookup,0),FALSE),
  IF(AND(VALUE(LEFT($A1300,3))=312,LEN($I1300)=4,$B1300="O"),VLOOKUP($I1300,_312_Table1,MATCH('312'!$V$16,_312_Table1_ColumnLookup,0),FALSE),
  IF(AND(VALUE(LEFT($A1300,3))=312,LEN($I1300)=4,$B1300="Q"),VLOOKUP($I1300,_312_Table1,MATCH('312'!$X$16,_312_Table1_ColumnLookup,0),FALSE),
  IF(AND(VALUE(LEFT($A1300,3))=312,LEN($I1300)=4),VLOOKUP($I1300,_312_Table1,MATCH(LEFT($B1300,1),_312_Table1_ColumnLookup,0),FALSE)
+N("312"),
  IF(VALUE(LEFT($A1300,3))=313,VLOOKUP(VALUE(MID($B1300,2,1)),_313_Table1,MATCH(MID($B1300,1,1),_313_Table1_ColumnLookup,0),FALSE)
+N("313"),
  IF(AND(VALUE(LEFT($A1300,3))=314,LEN($B1300)=3),VLOOKUP(VALUE(MID($B1300,2,2)),_314_Table1,MATCH(MID($B1300,1,1),_314_Table1_ColumnLookup,0),FALSE),
  IF(VALUE(LEFT($A1300,3))=314,VLOOKUP(VALUE(MID($B1300,2,1)),_314_Table1,MATCH(MID($B1300,1,1),_314_Table1_ColumnLookup,0),FALSE)
+N("314"),
""))))))))))))))))))))))))</f>
        <v>#N/A</v>
      </c>
      <c r="E1300" s="238" t="e">
        <f>IF(AND(VALUE(LEFT($A1300,3))=309,LEN($B1300)=3),VLOOKUP(VALUE(MID($B1300,2,2)),_309_Table2,MATCH(MID($B1300,1,1),_309_Table2_ColumnLookup,0),FALSE),
  IF($C1300="309 LCR SummaryA",OneYearSCR,IF($C1300="309 LCR SummaryB",UltimateSCR,IF(VALUE(LEFT($A1300,3))=309,VLOOKUP(VALUE(MID($B1300,2,1)),_309_Table2,MATCH(MID($B1300,1,1),_309_Table2_ColumnLookup,0),FALSE)
+N("309"),
  IF(VALUE(LEFT($A1300,3))=310,VLOOKUP(VALUE(MID($B1300,2,1)),_310_Table2,MATCH(MID($B1300,1,1),_310_Table2_ColumnLookup,0),FALSE)
+N("310"),
  IF(AND(VALUE(LEFT($A1300,3))=311,LEN($I1300)=4),VLOOKUP($I1300,_311_Table2,MATCH($B1300,_311_Table2_ColumnLookup,0),FALSE),
  IF(AND(VALUE(LEFT($A1300,3))=311,OR($B1300="I2",$B1300="J2",$B1300="K2",$B1300="L2")),VLOOKUP('311'!$G$58,_311_Table2,MATCH(MID($B1300,1,1),_311_Table2_ColumnLookup,0),FALSE),
  IF(AND(VALUE(LEFT($A1300,3))=311,RIGHT($B1300,5)="Total"),VLOOKUP('311'!$G$59,_311_Table2,MATCH(MID($B1300,1,1),_311_Table2_ColumnLookup,0),FALSE),
  IF(VALUE(LEFT($A1300,3))=311,VLOOKUP(VALUE(MID($B1300,2,1)),_311_Table2,MATCH(MID($B1300,1,1),_311_Table2_ColumnLookup,0),FALSE)
+N("311"),
  IF(AND(VALUE(LEFT($A1300,3))=312,LEFT($G1300,10)="Unincepted",$B1300="G "),VLOOKUP(" ULO",_312_Table2,MATCH('312'!$N$16,_312_Table2_ColumnLookup,0),FALSE),
  IF(AND(VALUE(LEFT($A1300,3))=312,LEFT($G1300,10)="Unincepted",$B1300="O "),VLOOKUP(" ULO",_312_Table2,MATCH('312'!$V$16,_312_Table2_ColumnLookup,0),FALSE),
  IF(AND(VALUE(LEFT($A1300,3))=312,LEFT($G1300,10)="Unincepted",$B1300="Q "),VLOOKUP(" ULO",_312_Table2,MATCH('312'!$X$16,_312_Table2_ColumnLookup,0),FALSE),
  IF(AND(VALUE(LEFT($A1300,3))=312,LEFT($G1300,10)="Unincepted"),VLOOKUP(" ULO",_312_Table2,MATCH(LEFT($B1300,1),_312_Table2_ColumnLookup,0),FALSE),
  IF(AND(VALUE(LEFT($A1300,3))=312,LEFT($G1300,5)="Total",$B1300="G "),VLOOKUP('312'!$F$80,_312_Table2,MATCH('312'!$N$16,_312_Table2_ColumnLookup,0),FALSE),
  IF(AND(VALUE(LEFT($A1300,3))=312,LEFT($G1300,5)="Total",$B1300="O "),VLOOKUP('312'!$F$80,_312_Table2,MATCH('312'!$V$16,_312_Table2_ColumnLookup,0),FALSE),
  IF(AND(VALUE(LEFT($A1300,3))=312,LEFT($G1300,5)="Total",$B1300="Q "),VLOOKUP('312'!$F$80,_312_Table2,MATCH('312'!$X$16,_312_Table2_ColumnLookup,0),FALSE),
  IF(AND(VALUE(LEFT($A1300,3))=312,LEFT($G1300,5)="Total"),VLOOKUP('312'!$F$80,_312_Table2,MATCH(LEFT($B1300,1),_312_Table2_ColumnLookup,0),FALSE),
  IF(AND(VALUE(LEFT($A1300,3))=312,LEN($I1300)=4,$B1300="G"),VLOOKUP($I1300,_312_Table2,MATCH('312'!$N$16,_312_Table2_ColumnLookup,0),FALSE),
  IF(AND(VALUE(LEFT($A1300,3))=312,LEN($I1300)=4,$B1300="O"),VLOOKUP($I1300,_312_Table2,MATCH('312'!$V$16,_312_Table2_ColumnLookup,0),FALSE),
  IF(AND(VALUE(LEFT($A1300,3))=312,LEN($I1300)=4,$B1300="Q"),VLOOKUP($I1300,_312_Table2,MATCH('312'!$X$16,_312_Table2_ColumnLookup,0),FALSE),
  IF(AND(VALUE(LEFT($A1300,3))=312,LEN($I1300)=4),VLOOKUP($I1300,_312_Table2,MATCH(LEFT($B1300,1),_312_Table2_ColumnLookup,0),FALSE)
+N("312"),
  IF(VALUE(LEFT($A1300,3))=313,VLOOKUP(VALUE(MID($B1300,2,1)),_313_Table2,MATCH(MID($B1300,1,1),_313_Table2_ColumnLookup,0),FALSE)
+N("313"),
  IF(AND(VALUE(LEFT($A1300,3))=314,LEN($B1300)=3),VLOOKUP(VALUE(MID($B1300,2,2)),_314_Table2,MATCH(MID($B1300,1,1),_314_Table2_ColumnLookup,0),FALSE),
  IF(VALUE(LEFT($A1300,3))=314,VLOOKUP(VALUE(MID($B1300,2,1)),_314_Table2,MATCH(MID($B1300,1,1),_314_Table2_ColumnLookup,0),FALSE)
+N("314"),
""))))))))))))))))))))))))</f>
        <v>#N/A</v>
      </c>
      <c r="F1300" s="238" t="e">
        <f>IF(AND(VALUE(LEFT($A1300,3))=309,LEN($B1300)=3),VLOOKUP(VALUE(MID($B1300,2,2)),_309_Table3,MATCH(MID($B1300,1,1),_309_Table3_ColumnLookup,0),FALSE),
  IF($C1300="309 LCR SummaryA",OneYearSCR,IF($C1300="309 LCR SummaryB",UltimateSCR,IF(VALUE(LEFT($A1300,3))=309,VLOOKUP(VALUE(MID($B1300,2,1)),_309_Table3,MATCH(MID($B1300,1,1),_309_Table3_ColumnLookup,0),FALSE)
+N("309"),
  IF(VALUE(LEFT($A1300,3))=310,VLOOKUP(VALUE(MID($B1300,2,1)),_310_Table3,MATCH(MID($B1300,1,1),_310_Table3_ColumnLookup,0),FALSE)
+N("310"),
  IF(AND(VALUE(LEFT($A1300,3))=311,LEN($I1300)=4),VLOOKUP($I1300,_311_Table3,MATCH($B1300,_311_Table3_ColumnLookup,0),FALSE),
  IF(AND(VALUE(LEFT($A1300,3))=311,OR($B1300="I2",$B1300="J2",$B1300="K2",$B1300="L2")),VLOOKUP('311'!$G$58,_311_Table3,MATCH(MID($B1300,1,1),_311_Table3_ColumnLookup,0),FALSE),
  IF(AND(VALUE(LEFT($A1300,3))=311,RIGHT($B1300,5)="Total"),VLOOKUP('311'!$G$59,_311_Table3,MATCH(MID($B1300,1,1),_311_Table3_ColumnLookup,0),FALSE),
  IF(VALUE(LEFT($A1300,3))=311,VLOOKUP(VALUE(MID($B1300,2,1)),_311_Table3,MATCH(MID($B1300,1,1),_311_Table3_ColumnLookup,0),FALSE)
+N("311"),
  IF(AND(VALUE(LEFT($A1300,3))=312,LEFT($G1300,10)="Unincepted",$B1300="G "),VLOOKUP(" ULO",_312_Table3,MATCH('312'!$N$16,_312_Table3_ColumnLookup,0),FALSE),
  IF(AND(VALUE(LEFT($A1300,3))=312,LEFT($G1300,10)="Unincepted",$B1300="O "),VLOOKUP(" ULO",_312_Table3,MATCH('312'!$V$16,_312_Table3_ColumnLookup,0),FALSE),
  IF(AND(VALUE(LEFT($A1300,3))=312,LEFT($G1300,10)="Unincepted",$B1300="Q "),VLOOKUP(" ULO",_312_Table3,MATCH('312'!$X$16,_312_Table3_ColumnLookup,0),FALSE),
  IF(AND(VALUE(LEFT($A1300,3))=312,LEFT($G1300,10)="Unincepted"),VLOOKUP(" ULO",_312_Table3,MATCH(LEFT($B1300,1),_312_Table3_ColumnLookup,0),FALSE),
  IF(AND(VALUE(LEFT($A1300,3))=312,LEFT($G1300,5)="Total",$B1300="G "),VLOOKUP('312'!$F$80,_312_Table3,MATCH('312'!$N$16,_312_Table3_ColumnLookup,0),FALSE),
  IF(AND(VALUE(LEFT($A1300,3))=312,LEFT($G1300,5)="Total",$B1300="O "),VLOOKUP('312'!$F$80,_312_Table3,MATCH('312'!$V$16,_312_Table3_ColumnLookup,0),FALSE),
  IF(AND(VALUE(LEFT($A1300,3))=312,LEFT($G1300,5)="Total",$B1300="Q "),VLOOKUP('312'!$F$80,_312_Table3,MATCH('312'!$X$16,_312_Table3_ColumnLookup,0),FALSE),
  IF(AND(VALUE(LEFT($A1300,3))=312,LEFT($G1300,5)="Total"),VLOOKUP('312'!$F$80,_312_Table3,MATCH(LEFT($B1300,1),_312_Table3_ColumnLookup,0),FALSE),
  IF(AND(VALUE(LEFT($A1300,3))=312,LEN($I1300)=4,$B1300="G"),VLOOKUP($I1300,_312_Table3,MATCH('312'!$N$16,_312_Table3_ColumnLookup,0),FALSE),
  IF(AND(VALUE(LEFT($A1300,3))=312,LEN($I1300)=4,$B1300="O"),VLOOKUP($I1300,_312_Table3,MATCH('312'!$V$16,_312_Table3_ColumnLookup,0),FALSE),
  IF(AND(VALUE(LEFT($A1300,3))=312,LEN($I1300)=4,$B1300="Q"),VLOOKUP($I1300,_312_Table3,MATCH('312'!$X$16,_312_Table3_ColumnLookup,0),FALSE),
  IF(AND(VALUE(LEFT($A1300,3))=312,LEN($I1300)=4),VLOOKUP($I1300,_312_Table3,MATCH(LEFT($B1300,1),_312_Table3_ColumnLookup,0),FALSE)
+N("312"),
  IF(VALUE(LEFT($A1300,3))=313,VLOOKUP(VALUE(MID($B1300,2,1)),_313_Table3,MATCH(MID($B1300,1,1),_313_Table3_ColumnLookup,0),FALSE)
+N("313"),
  IF(AND(VALUE(LEFT($A1300,3))=314,LEN($B1300)=3),VLOOKUP(VALUE(MID($B1300,2,2)),_314_Table3,MATCH(MID($B1300,1,1),_314_Table3_ColumnLookup,0),FALSE),
  IF(VALUE(LEFT($A1300,3))=314,VLOOKUP(VALUE(MID($B1300,2,1)),_314_Table3,MATCH(MID($B1300,1,1),_314_Table3_ColumnLookup,0),FALSE)
+N("314"),
""))))))))))))))))))))))))</f>
        <v>#N/A</v>
      </c>
      <c r="H1300" s="321" t="str">
        <f>IFERROR(
IF(ISERROR($D1300)=FALSE,$D1300,IF(ISERROR($E1300)=FALSE,$E1300,IF(ISERROR($F1300)=FALSE,$F1300
+N("012 checkboxes"),
IF(
IF(OR(LEFT($A1300,9)="Syndicate",LEFT($A1300,12)="NewSyndicate"),VLOOKUP($A1300,'012'!$J:$ZW,MATCH("Link to button",'012'!$J$1:$ZW$1,0),0)
+N("309 checkbox"),
IF($C1300="309 LCR Summary0",VLOOKUP("Notes990",'309'!$P:$ZZ,MATCH("Link to button",'309'!$P$1:$ZZ$1,0),0)
+N("313 checkboxes"),
IF($C1300="313 Financial Information0LcmVsScr",IF($C1300="309 LCR Summary0",VLOOKUP("LcmVsScr",'309'!$N:$ZZ,MATCH("Link to button",'309'!$N$1:$ZZ$1,0),0),
IF($C1300="313 Financial Information0LcrDocAttached",IF($C1300="309 LCR Summary0",VLOOKUP("LcrDocAttached",'309'!$N:$ZZ,MATCH("Link to button",'309'!$N$1:$ZZ$1,0),
0)))))))=1,TRUE,FALSE)
))),"")</f>
        <v/>
      </c>
    </row>
    <row r="1301" spans="1:8">
      <c r="A1301" s="237" t="e">
        <f>VLOOKUP($G1301,CSVLookups!$B:$R,MATCH(A$1,CSVLookups!$B$1:$R$1,0),FALSE)</f>
        <v>#N/A</v>
      </c>
      <c r="B1301" s="237" t="e">
        <f>VLOOKUP($G1301,CSVLookups!$B:$R,MATCH(B$1,CSVLookups!$B$1:$R$1,0),FALSE)</f>
        <v>#N/A</v>
      </c>
      <c r="C1301" s="238" t="e">
        <f t="shared" si="20"/>
        <v>#N/A</v>
      </c>
      <c r="D1301" s="238" t="e">
        <f>IF(AND(VALUE(LEFT($A1301,3))=309,LEN($B1301)=3),VLOOKUP(VALUE(MID($B1301,2,2)),_309_Table1,MATCH(MID($B1301,1,1),_309_Table1_ColumnLookup,0),FALSE),
  IF($C1301="309 LCR SummaryA",OneYearSCR,IF($C1301="309 LCR SummaryB",UltimateSCR,IF(VALUE(LEFT($A1301,3))=309,VLOOKUP(VALUE(MID($B1301,2,1)),_309_Table1,MATCH(MID($B1301,1,1),_309_Table1_ColumnLookup,0),FALSE)
+N("309"),
  IF(VALUE(LEFT($A1301,3))=310,VLOOKUP(VALUE(MID($B1301,2,1)),_310_Table1,MATCH(MID($B1301,1,1),_310_Table1_ColumnLookup,0),FALSE)
+N("310"),
  IF(AND(VALUE(LEFT($A1301,3))=311,LEN($I1301)=4),VLOOKUP($I1301,_311_Table1,MATCH($B1301,_311_Table1_ColumnLookup,0),FALSE),
  IF(AND(VALUE(LEFT($A1301,3))=311,OR($B1301="I2",$B1301="J2",$B1301="K2",$B1301="L2")),VLOOKUP('311'!$G$58,_311_Table1,MATCH(MID($B1301,1,1),_311_Table1_ColumnLookup,0),FALSE),
  IF(AND(VALUE(LEFT($A1301,3))=311,RIGHT($B1301,5)="Total"),VLOOKUP('311'!$G$59,_311_Table1,MATCH(MID($B1301,1,1),_311_Table1_ColumnLookup,0),FALSE),
  IF(VALUE(LEFT($A1301,3))=311,VLOOKUP(VALUE(MID($B1301,2,1)),_311_Table1,MATCH(MID($B1301,1,1),_311_Table1_ColumnLookup,0),FALSE)
+N("311"),
  IF(AND(VALUE(LEFT($A1301,3))=312,LEFT($G1301,10)="Unincepted",$B1301="G "),VLOOKUP(" ULO",_312_Table1,MATCH('312'!$N$16,_312_Table1_ColumnLookup,0),FALSE),
  IF(AND(VALUE(LEFT($A1301,3))=312,LEFT($G1301,10)="Unincepted",$B1301="O "),VLOOKUP(" ULO",_312_Table1,MATCH('312'!$V$16,_312_Table1_ColumnLookup,0),FALSE),
  IF(AND(VALUE(LEFT($A1301,3))=312,LEFT($G1301,10)="Unincepted",$B1301="Q "),VLOOKUP(" ULO",_312_Table1,MATCH('312'!$X$16,_312_Table1_ColumnLookup,0),FALSE),
  IF(AND(VALUE(LEFT($A1301,3))=312,LEFT($G1301,10)="Unincepted"),VLOOKUP(" ULO",_312_Table1,MATCH(LEFT($B1301,1),_312_Table1_ColumnLookup,0),FALSE),
  IF(AND(VALUE(LEFT($A1301,3))=312,LEFT($G1301,5)="Total",$B1301="G "),VLOOKUP('312'!$F$80,_312_Table1,MATCH('312'!$N$16,_312_Table1_ColumnLookup,0),FALSE),
  IF(AND(VALUE(LEFT($A1301,3))=312,LEFT($G1301,5)="Total",$B1301="O "),VLOOKUP('312'!$F$80,_312_Table1,MATCH('312'!$V$16,_312_Table1_ColumnLookup,0),FALSE),
  IF(AND(VALUE(LEFT($A1301,3))=312,LEFT($G1301,5)="Total",$B1301="Q "),VLOOKUP('312'!$F$80,_312_Table1,MATCH('312'!$X$16,_312_Table1_ColumnLookup,0),FALSE),
  IF(AND(VALUE(LEFT($A1301,3))=312,LEFT($G1301,5)="Total"),VLOOKUP('312'!$F$80,_312_Table1,MATCH(LEFT($B1301,1),_312_Table1_ColumnLookup,0),FALSE),
  IF(AND(VALUE(LEFT($A1301,3))=312,LEN($I1301)=4,$B1301="G"),VLOOKUP($I1301,_312_Table1,MATCH('312'!$N$16,_312_Table1_ColumnLookup,0),FALSE),
  IF(AND(VALUE(LEFT($A1301,3))=312,LEN($I1301)=4,$B1301="O"),VLOOKUP($I1301,_312_Table1,MATCH('312'!$V$16,_312_Table1_ColumnLookup,0),FALSE),
  IF(AND(VALUE(LEFT($A1301,3))=312,LEN($I1301)=4,$B1301="Q"),VLOOKUP($I1301,_312_Table1,MATCH('312'!$X$16,_312_Table1_ColumnLookup,0),FALSE),
  IF(AND(VALUE(LEFT($A1301,3))=312,LEN($I1301)=4),VLOOKUP($I1301,_312_Table1,MATCH(LEFT($B1301,1),_312_Table1_ColumnLookup,0),FALSE)
+N("312"),
  IF(VALUE(LEFT($A1301,3))=313,VLOOKUP(VALUE(MID($B1301,2,1)),_313_Table1,MATCH(MID($B1301,1,1),_313_Table1_ColumnLookup,0),FALSE)
+N("313"),
  IF(AND(VALUE(LEFT($A1301,3))=314,LEN($B1301)=3),VLOOKUP(VALUE(MID($B1301,2,2)),_314_Table1,MATCH(MID($B1301,1,1),_314_Table1_ColumnLookup,0),FALSE),
  IF(VALUE(LEFT($A1301,3))=314,VLOOKUP(VALUE(MID($B1301,2,1)),_314_Table1,MATCH(MID($B1301,1,1),_314_Table1_ColumnLookup,0),FALSE)
+N("314"),
""))))))))))))))))))))))))</f>
        <v>#N/A</v>
      </c>
      <c r="E1301" s="238" t="e">
        <f>IF(AND(VALUE(LEFT($A1301,3))=309,LEN($B1301)=3),VLOOKUP(VALUE(MID($B1301,2,2)),_309_Table2,MATCH(MID($B1301,1,1),_309_Table2_ColumnLookup,0),FALSE),
  IF($C1301="309 LCR SummaryA",OneYearSCR,IF($C1301="309 LCR SummaryB",UltimateSCR,IF(VALUE(LEFT($A1301,3))=309,VLOOKUP(VALUE(MID($B1301,2,1)),_309_Table2,MATCH(MID($B1301,1,1),_309_Table2_ColumnLookup,0),FALSE)
+N("309"),
  IF(VALUE(LEFT($A1301,3))=310,VLOOKUP(VALUE(MID($B1301,2,1)),_310_Table2,MATCH(MID($B1301,1,1),_310_Table2_ColumnLookup,0),FALSE)
+N("310"),
  IF(AND(VALUE(LEFT($A1301,3))=311,LEN($I1301)=4),VLOOKUP($I1301,_311_Table2,MATCH($B1301,_311_Table2_ColumnLookup,0),FALSE),
  IF(AND(VALUE(LEFT($A1301,3))=311,OR($B1301="I2",$B1301="J2",$B1301="K2",$B1301="L2")),VLOOKUP('311'!$G$58,_311_Table2,MATCH(MID($B1301,1,1),_311_Table2_ColumnLookup,0),FALSE),
  IF(AND(VALUE(LEFT($A1301,3))=311,RIGHT($B1301,5)="Total"),VLOOKUP('311'!$G$59,_311_Table2,MATCH(MID($B1301,1,1),_311_Table2_ColumnLookup,0),FALSE),
  IF(VALUE(LEFT($A1301,3))=311,VLOOKUP(VALUE(MID($B1301,2,1)),_311_Table2,MATCH(MID($B1301,1,1),_311_Table2_ColumnLookup,0),FALSE)
+N("311"),
  IF(AND(VALUE(LEFT($A1301,3))=312,LEFT($G1301,10)="Unincepted",$B1301="G "),VLOOKUP(" ULO",_312_Table2,MATCH('312'!$N$16,_312_Table2_ColumnLookup,0),FALSE),
  IF(AND(VALUE(LEFT($A1301,3))=312,LEFT($G1301,10)="Unincepted",$B1301="O "),VLOOKUP(" ULO",_312_Table2,MATCH('312'!$V$16,_312_Table2_ColumnLookup,0),FALSE),
  IF(AND(VALUE(LEFT($A1301,3))=312,LEFT($G1301,10)="Unincepted",$B1301="Q "),VLOOKUP(" ULO",_312_Table2,MATCH('312'!$X$16,_312_Table2_ColumnLookup,0),FALSE),
  IF(AND(VALUE(LEFT($A1301,3))=312,LEFT($G1301,10)="Unincepted"),VLOOKUP(" ULO",_312_Table2,MATCH(LEFT($B1301,1),_312_Table2_ColumnLookup,0),FALSE),
  IF(AND(VALUE(LEFT($A1301,3))=312,LEFT($G1301,5)="Total",$B1301="G "),VLOOKUP('312'!$F$80,_312_Table2,MATCH('312'!$N$16,_312_Table2_ColumnLookup,0),FALSE),
  IF(AND(VALUE(LEFT($A1301,3))=312,LEFT($G1301,5)="Total",$B1301="O "),VLOOKUP('312'!$F$80,_312_Table2,MATCH('312'!$V$16,_312_Table2_ColumnLookup,0),FALSE),
  IF(AND(VALUE(LEFT($A1301,3))=312,LEFT($G1301,5)="Total",$B1301="Q "),VLOOKUP('312'!$F$80,_312_Table2,MATCH('312'!$X$16,_312_Table2_ColumnLookup,0),FALSE),
  IF(AND(VALUE(LEFT($A1301,3))=312,LEFT($G1301,5)="Total"),VLOOKUP('312'!$F$80,_312_Table2,MATCH(LEFT($B1301,1),_312_Table2_ColumnLookup,0),FALSE),
  IF(AND(VALUE(LEFT($A1301,3))=312,LEN($I1301)=4,$B1301="G"),VLOOKUP($I1301,_312_Table2,MATCH('312'!$N$16,_312_Table2_ColumnLookup,0),FALSE),
  IF(AND(VALUE(LEFT($A1301,3))=312,LEN($I1301)=4,$B1301="O"),VLOOKUP($I1301,_312_Table2,MATCH('312'!$V$16,_312_Table2_ColumnLookup,0),FALSE),
  IF(AND(VALUE(LEFT($A1301,3))=312,LEN($I1301)=4,$B1301="Q"),VLOOKUP($I1301,_312_Table2,MATCH('312'!$X$16,_312_Table2_ColumnLookup,0),FALSE),
  IF(AND(VALUE(LEFT($A1301,3))=312,LEN($I1301)=4),VLOOKUP($I1301,_312_Table2,MATCH(LEFT($B1301,1),_312_Table2_ColumnLookup,0),FALSE)
+N("312"),
  IF(VALUE(LEFT($A1301,3))=313,VLOOKUP(VALUE(MID($B1301,2,1)),_313_Table2,MATCH(MID($B1301,1,1),_313_Table2_ColumnLookup,0),FALSE)
+N("313"),
  IF(AND(VALUE(LEFT($A1301,3))=314,LEN($B1301)=3),VLOOKUP(VALUE(MID($B1301,2,2)),_314_Table2,MATCH(MID($B1301,1,1),_314_Table2_ColumnLookup,0),FALSE),
  IF(VALUE(LEFT($A1301,3))=314,VLOOKUP(VALUE(MID($B1301,2,1)),_314_Table2,MATCH(MID($B1301,1,1),_314_Table2_ColumnLookup,0),FALSE)
+N("314"),
""))))))))))))))))))))))))</f>
        <v>#N/A</v>
      </c>
      <c r="F1301" s="238" t="e">
        <f>IF(AND(VALUE(LEFT($A1301,3))=309,LEN($B1301)=3),VLOOKUP(VALUE(MID($B1301,2,2)),_309_Table3,MATCH(MID($B1301,1,1),_309_Table3_ColumnLookup,0),FALSE),
  IF($C1301="309 LCR SummaryA",OneYearSCR,IF($C1301="309 LCR SummaryB",UltimateSCR,IF(VALUE(LEFT($A1301,3))=309,VLOOKUP(VALUE(MID($B1301,2,1)),_309_Table3,MATCH(MID($B1301,1,1),_309_Table3_ColumnLookup,0),FALSE)
+N("309"),
  IF(VALUE(LEFT($A1301,3))=310,VLOOKUP(VALUE(MID($B1301,2,1)),_310_Table3,MATCH(MID($B1301,1,1),_310_Table3_ColumnLookup,0),FALSE)
+N("310"),
  IF(AND(VALUE(LEFT($A1301,3))=311,LEN($I1301)=4),VLOOKUP($I1301,_311_Table3,MATCH($B1301,_311_Table3_ColumnLookup,0),FALSE),
  IF(AND(VALUE(LEFT($A1301,3))=311,OR($B1301="I2",$B1301="J2",$B1301="K2",$B1301="L2")),VLOOKUP('311'!$G$58,_311_Table3,MATCH(MID($B1301,1,1),_311_Table3_ColumnLookup,0),FALSE),
  IF(AND(VALUE(LEFT($A1301,3))=311,RIGHT($B1301,5)="Total"),VLOOKUP('311'!$G$59,_311_Table3,MATCH(MID($B1301,1,1),_311_Table3_ColumnLookup,0),FALSE),
  IF(VALUE(LEFT($A1301,3))=311,VLOOKUP(VALUE(MID($B1301,2,1)),_311_Table3,MATCH(MID($B1301,1,1),_311_Table3_ColumnLookup,0),FALSE)
+N("311"),
  IF(AND(VALUE(LEFT($A1301,3))=312,LEFT($G1301,10)="Unincepted",$B1301="G "),VLOOKUP(" ULO",_312_Table3,MATCH('312'!$N$16,_312_Table3_ColumnLookup,0),FALSE),
  IF(AND(VALUE(LEFT($A1301,3))=312,LEFT($G1301,10)="Unincepted",$B1301="O "),VLOOKUP(" ULO",_312_Table3,MATCH('312'!$V$16,_312_Table3_ColumnLookup,0),FALSE),
  IF(AND(VALUE(LEFT($A1301,3))=312,LEFT($G1301,10)="Unincepted",$B1301="Q "),VLOOKUP(" ULO",_312_Table3,MATCH('312'!$X$16,_312_Table3_ColumnLookup,0),FALSE),
  IF(AND(VALUE(LEFT($A1301,3))=312,LEFT($G1301,10)="Unincepted"),VLOOKUP(" ULO",_312_Table3,MATCH(LEFT($B1301,1),_312_Table3_ColumnLookup,0),FALSE),
  IF(AND(VALUE(LEFT($A1301,3))=312,LEFT($G1301,5)="Total",$B1301="G "),VLOOKUP('312'!$F$80,_312_Table3,MATCH('312'!$N$16,_312_Table3_ColumnLookup,0),FALSE),
  IF(AND(VALUE(LEFT($A1301,3))=312,LEFT($G1301,5)="Total",$B1301="O "),VLOOKUP('312'!$F$80,_312_Table3,MATCH('312'!$V$16,_312_Table3_ColumnLookup,0),FALSE),
  IF(AND(VALUE(LEFT($A1301,3))=312,LEFT($G1301,5)="Total",$B1301="Q "),VLOOKUP('312'!$F$80,_312_Table3,MATCH('312'!$X$16,_312_Table3_ColumnLookup,0),FALSE),
  IF(AND(VALUE(LEFT($A1301,3))=312,LEFT($G1301,5)="Total"),VLOOKUP('312'!$F$80,_312_Table3,MATCH(LEFT($B1301,1),_312_Table3_ColumnLookup,0),FALSE),
  IF(AND(VALUE(LEFT($A1301,3))=312,LEN($I1301)=4,$B1301="G"),VLOOKUP($I1301,_312_Table3,MATCH('312'!$N$16,_312_Table3_ColumnLookup,0),FALSE),
  IF(AND(VALUE(LEFT($A1301,3))=312,LEN($I1301)=4,$B1301="O"),VLOOKUP($I1301,_312_Table3,MATCH('312'!$V$16,_312_Table3_ColumnLookup,0),FALSE),
  IF(AND(VALUE(LEFT($A1301,3))=312,LEN($I1301)=4,$B1301="Q"),VLOOKUP($I1301,_312_Table3,MATCH('312'!$X$16,_312_Table3_ColumnLookup,0),FALSE),
  IF(AND(VALUE(LEFT($A1301,3))=312,LEN($I1301)=4),VLOOKUP($I1301,_312_Table3,MATCH(LEFT($B1301,1),_312_Table3_ColumnLookup,0),FALSE)
+N("312"),
  IF(VALUE(LEFT($A1301,3))=313,VLOOKUP(VALUE(MID($B1301,2,1)),_313_Table3,MATCH(MID($B1301,1,1),_313_Table3_ColumnLookup,0),FALSE)
+N("313"),
  IF(AND(VALUE(LEFT($A1301,3))=314,LEN($B1301)=3),VLOOKUP(VALUE(MID($B1301,2,2)),_314_Table3,MATCH(MID($B1301,1,1),_314_Table3_ColumnLookup,0),FALSE),
  IF(VALUE(LEFT($A1301,3))=314,VLOOKUP(VALUE(MID($B1301,2,1)),_314_Table3,MATCH(MID($B1301,1,1),_314_Table3_ColumnLookup,0),FALSE)
+N("314"),
""))))))))))))))))))))))))</f>
        <v>#N/A</v>
      </c>
      <c r="H1301" s="321" t="str">
        <f>IFERROR(
IF(ISERROR($D1301)=FALSE,$D1301,IF(ISERROR($E1301)=FALSE,$E1301,IF(ISERROR($F1301)=FALSE,$F1301
+N("012 checkboxes"),
IF(
IF(OR(LEFT($A1301,9)="Syndicate",LEFT($A1301,12)="NewSyndicate"),VLOOKUP($A1301,'012'!$J:$ZW,MATCH("Link to button",'012'!$J$1:$ZW$1,0),0)
+N("309 checkbox"),
IF($C1301="309 LCR Summary0",VLOOKUP("Notes990",'309'!$P:$ZZ,MATCH("Link to button",'309'!$P$1:$ZZ$1,0),0)
+N("313 checkboxes"),
IF($C1301="313 Financial Information0LcmVsScr",IF($C1301="309 LCR Summary0",VLOOKUP("LcmVsScr",'309'!$N:$ZZ,MATCH("Link to button",'309'!$N$1:$ZZ$1,0),0),
IF($C1301="313 Financial Information0LcrDocAttached",IF($C1301="309 LCR Summary0",VLOOKUP("LcrDocAttached",'309'!$N:$ZZ,MATCH("Link to button",'309'!$N$1:$ZZ$1,0),
0)))))))=1,TRUE,FALSE)
))),"")</f>
        <v/>
      </c>
    </row>
    <row r="1302" spans="1:8">
      <c r="A1302" s="237" t="e">
        <f>VLOOKUP($G1302,CSVLookups!$B:$R,MATCH(A$1,CSVLookups!$B$1:$R$1,0),FALSE)</f>
        <v>#N/A</v>
      </c>
      <c r="B1302" s="237" t="e">
        <f>VLOOKUP($G1302,CSVLookups!$B:$R,MATCH(B$1,CSVLookups!$B$1:$R$1,0),FALSE)</f>
        <v>#N/A</v>
      </c>
      <c r="C1302" s="238" t="e">
        <f t="shared" si="20"/>
        <v>#N/A</v>
      </c>
      <c r="D1302" s="238" t="e">
        <f>IF(AND(VALUE(LEFT($A1302,3))=309,LEN($B1302)=3),VLOOKUP(VALUE(MID($B1302,2,2)),_309_Table1,MATCH(MID($B1302,1,1),_309_Table1_ColumnLookup,0),FALSE),
  IF($C1302="309 LCR SummaryA",OneYearSCR,IF($C1302="309 LCR SummaryB",UltimateSCR,IF(VALUE(LEFT($A1302,3))=309,VLOOKUP(VALUE(MID($B1302,2,1)),_309_Table1,MATCH(MID($B1302,1,1),_309_Table1_ColumnLookup,0),FALSE)
+N("309"),
  IF(VALUE(LEFT($A1302,3))=310,VLOOKUP(VALUE(MID($B1302,2,1)),_310_Table1,MATCH(MID($B1302,1,1),_310_Table1_ColumnLookup,0),FALSE)
+N("310"),
  IF(AND(VALUE(LEFT($A1302,3))=311,LEN($I1302)=4),VLOOKUP($I1302,_311_Table1,MATCH($B1302,_311_Table1_ColumnLookup,0),FALSE),
  IF(AND(VALUE(LEFT($A1302,3))=311,OR($B1302="I2",$B1302="J2",$B1302="K2",$B1302="L2")),VLOOKUP('311'!$G$58,_311_Table1,MATCH(MID($B1302,1,1),_311_Table1_ColumnLookup,0),FALSE),
  IF(AND(VALUE(LEFT($A1302,3))=311,RIGHT($B1302,5)="Total"),VLOOKUP('311'!$G$59,_311_Table1,MATCH(MID($B1302,1,1),_311_Table1_ColumnLookup,0),FALSE),
  IF(VALUE(LEFT($A1302,3))=311,VLOOKUP(VALUE(MID($B1302,2,1)),_311_Table1,MATCH(MID($B1302,1,1),_311_Table1_ColumnLookup,0),FALSE)
+N("311"),
  IF(AND(VALUE(LEFT($A1302,3))=312,LEFT($G1302,10)="Unincepted",$B1302="G "),VLOOKUP(" ULO",_312_Table1,MATCH('312'!$N$16,_312_Table1_ColumnLookup,0),FALSE),
  IF(AND(VALUE(LEFT($A1302,3))=312,LEFT($G1302,10)="Unincepted",$B1302="O "),VLOOKUP(" ULO",_312_Table1,MATCH('312'!$V$16,_312_Table1_ColumnLookup,0),FALSE),
  IF(AND(VALUE(LEFT($A1302,3))=312,LEFT($G1302,10)="Unincepted",$B1302="Q "),VLOOKUP(" ULO",_312_Table1,MATCH('312'!$X$16,_312_Table1_ColumnLookup,0),FALSE),
  IF(AND(VALUE(LEFT($A1302,3))=312,LEFT($G1302,10)="Unincepted"),VLOOKUP(" ULO",_312_Table1,MATCH(LEFT($B1302,1),_312_Table1_ColumnLookup,0),FALSE),
  IF(AND(VALUE(LEFT($A1302,3))=312,LEFT($G1302,5)="Total",$B1302="G "),VLOOKUP('312'!$F$80,_312_Table1,MATCH('312'!$N$16,_312_Table1_ColumnLookup,0),FALSE),
  IF(AND(VALUE(LEFT($A1302,3))=312,LEFT($G1302,5)="Total",$B1302="O "),VLOOKUP('312'!$F$80,_312_Table1,MATCH('312'!$V$16,_312_Table1_ColumnLookup,0),FALSE),
  IF(AND(VALUE(LEFT($A1302,3))=312,LEFT($G1302,5)="Total",$B1302="Q "),VLOOKUP('312'!$F$80,_312_Table1,MATCH('312'!$X$16,_312_Table1_ColumnLookup,0),FALSE),
  IF(AND(VALUE(LEFT($A1302,3))=312,LEFT($G1302,5)="Total"),VLOOKUP('312'!$F$80,_312_Table1,MATCH(LEFT($B1302,1),_312_Table1_ColumnLookup,0),FALSE),
  IF(AND(VALUE(LEFT($A1302,3))=312,LEN($I1302)=4,$B1302="G"),VLOOKUP($I1302,_312_Table1,MATCH('312'!$N$16,_312_Table1_ColumnLookup,0),FALSE),
  IF(AND(VALUE(LEFT($A1302,3))=312,LEN($I1302)=4,$B1302="O"),VLOOKUP($I1302,_312_Table1,MATCH('312'!$V$16,_312_Table1_ColumnLookup,0),FALSE),
  IF(AND(VALUE(LEFT($A1302,3))=312,LEN($I1302)=4,$B1302="Q"),VLOOKUP($I1302,_312_Table1,MATCH('312'!$X$16,_312_Table1_ColumnLookup,0),FALSE),
  IF(AND(VALUE(LEFT($A1302,3))=312,LEN($I1302)=4),VLOOKUP($I1302,_312_Table1,MATCH(LEFT($B1302,1),_312_Table1_ColumnLookup,0),FALSE)
+N("312"),
  IF(VALUE(LEFT($A1302,3))=313,VLOOKUP(VALUE(MID($B1302,2,1)),_313_Table1,MATCH(MID($B1302,1,1),_313_Table1_ColumnLookup,0),FALSE)
+N("313"),
  IF(AND(VALUE(LEFT($A1302,3))=314,LEN($B1302)=3),VLOOKUP(VALUE(MID($B1302,2,2)),_314_Table1,MATCH(MID($B1302,1,1),_314_Table1_ColumnLookup,0),FALSE),
  IF(VALUE(LEFT($A1302,3))=314,VLOOKUP(VALUE(MID($B1302,2,1)),_314_Table1,MATCH(MID($B1302,1,1),_314_Table1_ColumnLookup,0),FALSE)
+N("314"),
""))))))))))))))))))))))))</f>
        <v>#N/A</v>
      </c>
      <c r="E1302" s="238" t="e">
        <f>IF(AND(VALUE(LEFT($A1302,3))=309,LEN($B1302)=3),VLOOKUP(VALUE(MID($B1302,2,2)),_309_Table2,MATCH(MID($B1302,1,1),_309_Table2_ColumnLookup,0),FALSE),
  IF($C1302="309 LCR SummaryA",OneYearSCR,IF($C1302="309 LCR SummaryB",UltimateSCR,IF(VALUE(LEFT($A1302,3))=309,VLOOKUP(VALUE(MID($B1302,2,1)),_309_Table2,MATCH(MID($B1302,1,1),_309_Table2_ColumnLookup,0),FALSE)
+N("309"),
  IF(VALUE(LEFT($A1302,3))=310,VLOOKUP(VALUE(MID($B1302,2,1)),_310_Table2,MATCH(MID($B1302,1,1),_310_Table2_ColumnLookup,0),FALSE)
+N("310"),
  IF(AND(VALUE(LEFT($A1302,3))=311,LEN($I1302)=4),VLOOKUP($I1302,_311_Table2,MATCH($B1302,_311_Table2_ColumnLookup,0),FALSE),
  IF(AND(VALUE(LEFT($A1302,3))=311,OR($B1302="I2",$B1302="J2",$B1302="K2",$B1302="L2")),VLOOKUP('311'!$G$58,_311_Table2,MATCH(MID($B1302,1,1),_311_Table2_ColumnLookup,0),FALSE),
  IF(AND(VALUE(LEFT($A1302,3))=311,RIGHT($B1302,5)="Total"),VLOOKUP('311'!$G$59,_311_Table2,MATCH(MID($B1302,1,1),_311_Table2_ColumnLookup,0),FALSE),
  IF(VALUE(LEFT($A1302,3))=311,VLOOKUP(VALUE(MID($B1302,2,1)),_311_Table2,MATCH(MID($B1302,1,1),_311_Table2_ColumnLookup,0),FALSE)
+N("311"),
  IF(AND(VALUE(LEFT($A1302,3))=312,LEFT($G1302,10)="Unincepted",$B1302="G "),VLOOKUP(" ULO",_312_Table2,MATCH('312'!$N$16,_312_Table2_ColumnLookup,0),FALSE),
  IF(AND(VALUE(LEFT($A1302,3))=312,LEFT($G1302,10)="Unincepted",$B1302="O "),VLOOKUP(" ULO",_312_Table2,MATCH('312'!$V$16,_312_Table2_ColumnLookup,0),FALSE),
  IF(AND(VALUE(LEFT($A1302,3))=312,LEFT($G1302,10)="Unincepted",$B1302="Q "),VLOOKUP(" ULO",_312_Table2,MATCH('312'!$X$16,_312_Table2_ColumnLookup,0),FALSE),
  IF(AND(VALUE(LEFT($A1302,3))=312,LEFT($G1302,10)="Unincepted"),VLOOKUP(" ULO",_312_Table2,MATCH(LEFT($B1302,1),_312_Table2_ColumnLookup,0),FALSE),
  IF(AND(VALUE(LEFT($A1302,3))=312,LEFT($G1302,5)="Total",$B1302="G "),VLOOKUP('312'!$F$80,_312_Table2,MATCH('312'!$N$16,_312_Table2_ColumnLookup,0),FALSE),
  IF(AND(VALUE(LEFT($A1302,3))=312,LEFT($G1302,5)="Total",$B1302="O "),VLOOKUP('312'!$F$80,_312_Table2,MATCH('312'!$V$16,_312_Table2_ColumnLookup,0),FALSE),
  IF(AND(VALUE(LEFT($A1302,3))=312,LEFT($G1302,5)="Total",$B1302="Q "),VLOOKUP('312'!$F$80,_312_Table2,MATCH('312'!$X$16,_312_Table2_ColumnLookup,0),FALSE),
  IF(AND(VALUE(LEFT($A1302,3))=312,LEFT($G1302,5)="Total"),VLOOKUP('312'!$F$80,_312_Table2,MATCH(LEFT($B1302,1),_312_Table2_ColumnLookup,0),FALSE),
  IF(AND(VALUE(LEFT($A1302,3))=312,LEN($I1302)=4,$B1302="G"),VLOOKUP($I1302,_312_Table2,MATCH('312'!$N$16,_312_Table2_ColumnLookup,0),FALSE),
  IF(AND(VALUE(LEFT($A1302,3))=312,LEN($I1302)=4,$B1302="O"),VLOOKUP($I1302,_312_Table2,MATCH('312'!$V$16,_312_Table2_ColumnLookup,0),FALSE),
  IF(AND(VALUE(LEFT($A1302,3))=312,LEN($I1302)=4,$B1302="Q"),VLOOKUP($I1302,_312_Table2,MATCH('312'!$X$16,_312_Table2_ColumnLookup,0),FALSE),
  IF(AND(VALUE(LEFT($A1302,3))=312,LEN($I1302)=4),VLOOKUP($I1302,_312_Table2,MATCH(LEFT($B1302,1),_312_Table2_ColumnLookup,0),FALSE)
+N("312"),
  IF(VALUE(LEFT($A1302,3))=313,VLOOKUP(VALUE(MID($B1302,2,1)),_313_Table2,MATCH(MID($B1302,1,1),_313_Table2_ColumnLookup,0),FALSE)
+N("313"),
  IF(AND(VALUE(LEFT($A1302,3))=314,LEN($B1302)=3),VLOOKUP(VALUE(MID($B1302,2,2)),_314_Table2,MATCH(MID($B1302,1,1),_314_Table2_ColumnLookup,0),FALSE),
  IF(VALUE(LEFT($A1302,3))=314,VLOOKUP(VALUE(MID($B1302,2,1)),_314_Table2,MATCH(MID($B1302,1,1),_314_Table2_ColumnLookup,0),FALSE)
+N("314"),
""))))))))))))))))))))))))</f>
        <v>#N/A</v>
      </c>
      <c r="F1302" s="238" t="e">
        <f>IF(AND(VALUE(LEFT($A1302,3))=309,LEN($B1302)=3),VLOOKUP(VALUE(MID($B1302,2,2)),_309_Table3,MATCH(MID($B1302,1,1),_309_Table3_ColumnLookup,0),FALSE),
  IF($C1302="309 LCR SummaryA",OneYearSCR,IF($C1302="309 LCR SummaryB",UltimateSCR,IF(VALUE(LEFT($A1302,3))=309,VLOOKUP(VALUE(MID($B1302,2,1)),_309_Table3,MATCH(MID($B1302,1,1),_309_Table3_ColumnLookup,0),FALSE)
+N("309"),
  IF(VALUE(LEFT($A1302,3))=310,VLOOKUP(VALUE(MID($B1302,2,1)),_310_Table3,MATCH(MID($B1302,1,1),_310_Table3_ColumnLookup,0),FALSE)
+N("310"),
  IF(AND(VALUE(LEFT($A1302,3))=311,LEN($I1302)=4),VLOOKUP($I1302,_311_Table3,MATCH($B1302,_311_Table3_ColumnLookup,0),FALSE),
  IF(AND(VALUE(LEFT($A1302,3))=311,OR($B1302="I2",$B1302="J2",$B1302="K2",$B1302="L2")),VLOOKUP('311'!$G$58,_311_Table3,MATCH(MID($B1302,1,1),_311_Table3_ColumnLookup,0),FALSE),
  IF(AND(VALUE(LEFT($A1302,3))=311,RIGHT($B1302,5)="Total"),VLOOKUP('311'!$G$59,_311_Table3,MATCH(MID($B1302,1,1),_311_Table3_ColumnLookup,0),FALSE),
  IF(VALUE(LEFT($A1302,3))=311,VLOOKUP(VALUE(MID($B1302,2,1)),_311_Table3,MATCH(MID($B1302,1,1),_311_Table3_ColumnLookup,0),FALSE)
+N("311"),
  IF(AND(VALUE(LEFT($A1302,3))=312,LEFT($G1302,10)="Unincepted",$B1302="G "),VLOOKUP(" ULO",_312_Table3,MATCH('312'!$N$16,_312_Table3_ColumnLookup,0),FALSE),
  IF(AND(VALUE(LEFT($A1302,3))=312,LEFT($G1302,10)="Unincepted",$B1302="O "),VLOOKUP(" ULO",_312_Table3,MATCH('312'!$V$16,_312_Table3_ColumnLookup,0),FALSE),
  IF(AND(VALUE(LEFT($A1302,3))=312,LEFT($G1302,10)="Unincepted",$B1302="Q "),VLOOKUP(" ULO",_312_Table3,MATCH('312'!$X$16,_312_Table3_ColumnLookup,0),FALSE),
  IF(AND(VALUE(LEFT($A1302,3))=312,LEFT($G1302,10)="Unincepted"),VLOOKUP(" ULO",_312_Table3,MATCH(LEFT($B1302,1),_312_Table3_ColumnLookup,0),FALSE),
  IF(AND(VALUE(LEFT($A1302,3))=312,LEFT($G1302,5)="Total",$B1302="G "),VLOOKUP('312'!$F$80,_312_Table3,MATCH('312'!$N$16,_312_Table3_ColumnLookup,0),FALSE),
  IF(AND(VALUE(LEFT($A1302,3))=312,LEFT($G1302,5)="Total",$B1302="O "),VLOOKUP('312'!$F$80,_312_Table3,MATCH('312'!$V$16,_312_Table3_ColumnLookup,0),FALSE),
  IF(AND(VALUE(LEFT($A1302,3))=312,LEFT($G1302,5)="Total",$B1302="Q "),VLOOKUP('312'!$F$80,_312_Table3,MATCH('312'!$X$16,_312_Table3_ColumnLookup,0),FALSE),
  IF(AND(VALUE(LEFT($A1302,3))=312,LEFT($G1302,5)="Total"),VLOOKUP('312'!$F$80,_312_Table3,MATCH(LEFT($B1302,1),_312_Table3_ColumnLookup,0),FALSE),
  IF(AND(VALUE(LEFT($A1302,3))=312,LEN($I1302)=4,$B1302="G"),VLOOKUP($I1302,_312_Table3,MATCH('312'!$N$16,_312_Table3_ColumnLookup,0),FALSE),
  IF(AND(VALUE(LEFT($A1302,3))=312,LEN($I1302)=4,$B1302="O"),VLOOKUP($I1302,_312_Table3,MATCH('312'!$V$16,_312_Table3_ColumnLookup,0),FALSE),
  IF(AND(VALUE(LEFT($A1302,3))=312,LEN($I1302)=4,$B1302="Q"),VLOOKUP($I1302,_312_Table3,MATCH('312'!$X$16,_312_Table3_ColumnLookup,0),FALSE),
  IF(AND(VALUE(LEFT($A1302,3))=312,LEN($I1302)=4),VLOOKUP($I1302,_312_Table3,MATCH(LEFT($B1302,1),_312_Table3_ColumnLookup,0),FALSE)
+N("312"),
  IF(VALUE(LEFT($A1302,3))=313,VLOOKUP(VALUE(MID($B1302,2,1)),_313_Table3,MATCH(MID($B1302,1,1),_313_Table3_ColumnLookup,0),FALSE)
+N("313"),
  IF(AND(VALUE(LEFT($A1302,3))=314,LEN($B1302)=3),VLOOKUP(VALUE(MID($B1302,2,2)),_314_Table3,MATCH(MID($B1302,1,1),_314_Table3_ColumnLookup,0),FALSE),
  IF(VALUE(LEFT($A1302,3))=314,VLOOKUP(VALUE(MID($B1302,2,1)),_314_Table3,MATCH(MID($B1302,1,1),_314_Table3_ColumnLookup,0),FALSE)
+N("314"),
""))))))))))))))))))))))))</f>
        <v>#N/A</v>
      </c>
      <c r="H1302" s="321" t="str">
        <f>IFERROR(
IF(ISERROR($D1302)=FALSE,$D1302,IF(ISERROR($E1302)=FALSE,$E1302,IF(ISERROR($F1302)=FALSE,$F1302
+N("012 checkboxes"),
IF(
IF(OR(LEFT($A1302,9)="Syndicate",LEFT($A1302,12)="NewSyndicate"),VLOOKUP($A1302,'012'!$J:$ZW,MATCH("Link to button",'012'!$J$1:$ZW$1,0),0)
+N("309 checkbox"),
IF($C1302="309 LCR Summary0",VLOOKUP("Notes990",'309'!$P:$ZZ,MATCH("Link to button",'309'!$P$1:$ZZ$1,0),0)
+N("313 checkboxes"),
IF($C1302="313 Financial Information0LcmVsScr",IF($C1302="309 LCR Summary0",VLOOKUP("LcmVsScr",'309'!$N:$ZZ,MATCH("Link to button",'309'!$N$1:$ZZ$1,0),0),
IF($C1302="313 Financial Information0LcrDocAttached",IF($C1302="309 LCR Summary0",VLOOKUP("LcrDocAttached",'309'!$N:$ZZ,MATCH("Link to button",'309'!$N$1:$ZZ$1,0),
0)))))))=1,TRUE,FALSE)
))),"")</f>
        <v/>
      </c>
    </row>
    <row r="1303" spans="1:8">
      <c r="A1303" s="237" t="e">
        <f>VLOOKUP($G1303,CSVLookups!$B:$R,MATCH(A$1,CSVLookups!$B$1:$R$1,0),FALSE)</f>
        <v>#N/A</v>
      </c>
      <c r="B1303" s="237" t="e">
        <f>VLOOKUP($G1303,CSVLookups!$B:$R,MATCH(B$1,CSVLookups!$B$1:$R$1,0),FALSE)</f>
        <v>#N/A</v>
      </c>
      <c r="C1303" s="238" t="e">
        <f t="shared" si="20"/>
        <v>#N/A</v>
      </c>
      <c r="D1303" s="238" t="e">
        <f>IF(AND(VALUE(LEFT($A1303,3))=309,LEN($B1303)=3),VLOOKUP(VALUE(MID($B1303,2,2)),_309_Table1,MATCH(MID($B1303,1,1),_309_Table1_ColumnLookup,0),FALSE),
  IF($C1303="309 LCR SummaryA",OneYearSCR,IF($C1303="309 LCR SummaryB",UltimateSCR,IF(VALUE(LEFT($A1303,3))=309,VLOOKUP(VALUE(MID($B1303,2,1)),_309_Table1,MATCH(MID($B1303,1,1),_309_Table1_ColumnLookup,0),FALSE)
+N("309"),
  IF(VALUE(LEFT($A1303,3))=310,VLOOKUP(VALUE(MID($B1303,2,1)),_310_Table1,MATCH(MID($B1303,1,1),_310_Table1_ColumnLookup,0),FALSE)
+N("310"),
  IF(AND(VALUE(LEFT($A1303,3))=311,LEN($I1303)=4),VLOOKUP($I1303,_311_Table1,MATCH($B1303,_311_Table1_ColumnLookup,0),FALSE),
  IF(AND(VALUE(LEFT($A1303,3))=311,OR($B1303="I2",$B1303="J2",$B1303="K2",$B1303="L2")),VLOOKUP('311'!$G$58,_311_Table1,MATCH(MID($B1303,1,1),_311_Table1_ColumnLookup,0),FALSE),
  IF(AND(VALUE(LEFT($A1303,3))=311,RIGHT($B1303,5)="Total"),VLOOKUP('311'!$G$59,_311_Table1,MATCH(MID($B1303,1,1),_311_Table1_ColumnLookup,0),FALSE),
  IF(VALUE(LEFT($A1303,3))=311,VLOOKUP(VALUE(MID($B1303,2,1)),_311_Table1,MATCH(MID($B1303,1,1),_311_Table1_ColumnLookup,0),FALSE)
+N("311"),
  IF(AND(VALUE(LEFT($A1303,3))=312,LEFT($G1303,10)="Unincepted",$B1303="G "),VLOOKUP(" ULO",_312_Table1,MATCH('312'!$N$16,_312_Table1_ColumnLookup,0),FALSE),
  IF(AND(VALUE(LEFT($A1303,3))=312,LEFT($G1303,10)="Unincepted",$B1303="O "),VLOOKUP(" ULO",_312_Table1,MATCH('312'!$V$16,_312_Table1_ColumnLookup,0),FALSE),
  IF(AND(VALUE(LEFT($A1303,3))=312,LEFT($G1303,10)="Unincepted",$B1303="Q "),VLOOKUP(" ULO",_312_Table1,MATCH('312'!$X$16,_312_Table1_ColumnLookup,0),FALSE),
  IF(AND(VALUE(LEFT($A1303,3))=312,LEFT($G1303,10)="Unincepted"),VLOOKUP(" ULO",_312_Table1,MATCH(LEFT($B1303,1),_312_Table1_ColumnLookup,0),FALSE),
  IF(AND(VALUE(LEFT($A1303,3))=312,LEFT($G1303,5)="Total",$B1303="G "),VLOOKUP('312'!$F$80,_312_Table1,MATCH('312'!$N$16,_312_Table1_ColumnLookup,0),FALSE),
  IF(AND(VALUE(LEFT($A1303,3))=312,LEFT($G1303,5)="Total",$B1303="O "),VLOOKUP('312'!$F$80,_312_Table1,MATCH('312'!$V$16,_312_Table1_ColumnLookup,0),FALSE),
  IF(AND(VALUE(LEFT($A1303,3))=312,LEFT($G1303,5)="Total",$B1303="Q "),VLOOKUP('312'!$F$80,_312_Table1,MATCH('312'!$X$16,_312_Table1_ColumnLookup,0),FALSE),
  IF(AND(VALUE(LEFT($A1303,3))=312,LEFT($G1303,5)="Total"),VLOOKUP('312'!$F$80,_312_Table1,MATCH(LEFT($B1303,1),_312_Table1_ColumnLookup,0),FALSE),
  IF(AND(VALUE(LEFT($A1303,3))=312,LEN($I1303)=4,$B1303="G"),VLOOKUP($I1303,_312_Table1,MATCH('312'!$N$16,_312_Table1_ColumnLookup,0),FALSE),
  IF(AND(VALUE(LEFT($A1303,3))=312,LEN($I1303)=4,$B1303="O"),VLOOKUP($I1303,_312_Table1,MATCH('312'!$V$16,_312_Table1_ColumnLookup,0),FALSE),
  IF(AND(VALUE(LEFT($A1303,3))=312,LEN($I1303)=4,$B1303="Q"),VLOOKUP($I1303,_312_Table1,MATCH('312'!$X$16,_312_Table1_ColumnLookup,0),FALSE),
  IF(AND(VALUE(LEFT($A1303,3))=312,LEN($I1303)=4),VLOOKUP($I1303,_312_Table1,MATCH(LEFT($B1303,1),_312_Table1_ColumnLookup,0),FALSE)
+N("312"),
  IF(VALUE(LEFT($A1303,3))=313,VLOOKUP(VALUE(MID($B1303,2,1)),_313_Table1,MATCH(MID($B1303,1,1),_313_Table1_ColumnLookup,0),FALSE)
+N("313"),
  IF(AND(VALUE(LEFT($A1303,3))=314,LEN($B1303)=3),VLOOKUP(VALUE(MID($B1303,2,2)),_314_Table1,MATCH(MID($B1303,1,1),_314_Table1_ColumnLookup,0),FALSE),
  IF(VALUE(LEFT($A1303,3))=314,VLOOKUP(VALUE(MID($B1303,2,1)),_314_Table1,MATCH(MID($B1303,1,1),_314_Table1_ColumnLookup,0),FALSE)
+N("314"),
""))))))))))))))))))))))))</f>
        <v>#N/A</v>
      </c>
      <c r="E1303" s="238" t="e">
        <f>IF(AND(VALUE(LEFT($A1303,3))=309,LEN($B1303)=3),VLOOKUP(VALUE(MID($B1303,2,2)),_309_Table2,MATCH(MID($B1303,1,1),_309_Table2_ColumnLookup,0),FALSE),
  IF($C1303="309 LCR SummaryA",OneYearSCR,IF($C1303="309 LCR SummaryB",UltimateSCR,IF(VALUE(LEFT($A1303,3))=309,VLOOKUP(VALUE(MID($B1303,2,1)),_309_Table2,MATCH(MID($B1303,1,1),_309_Table2_ColumnLookup,0),FALSE)
+N("309"),
  IF(VALUE(LEFT($A1303,3))=310,VLOOKUP(VALUE(MID($B1303,2,1)),_310_Table2,MATCH(MID($B1303,1,1),_310_Table2_ColumnLookup,0),FALSE)
+N("310"),
  IF(AND(VALUE(LEFT($A1303,3))=311,LEN($I1303)=4),VLOOKUP($I1303,_311_Table2,MATCH($B1303,_311_Table2_ColumnLookup,0),FALSE),
  IF(AND(VALUE(LEFT($A1303,3))=311,OR($B1303="I2",$B1303="J2",$B1303="K2",$B1303="L2")),VLOOKUP('311'!$G$58,_311_Table2,MATCH(MID($B1303,1,1),_311_Table2_ColumnLookup,0),FALSE),
  IF(AND(VALUE(LEFT($A1303,3))=311,RIGHT($B1303,5)="Total"),VLOOKUP('311'!$G$59,_311_Table2,MATCH(MID($B1303,1,1),_311_Table2_ColumnLookup,0),FALSE),
  IF(VALUE(LEFT($A1303,3))=311,VLOOKUP(VALUE(MID($B1303,2,1)),_311_Table2,MATCH(MID($B1303,1,1),_311_Table2_ColumnLookup,0),FALSE)
+N("311"),
  IF(AND(VALUE(LEFT($A1303,3))=312,LEFT($G1303,10)="Unincepted",$B1303="G "),VLOOKUP(" ULO",_312_Table2,MATCH('312'!$N$16,_312_Table2_ColumnLookup,0),FALSE),
  IF(AND(VALUE(LEFT($A1303,3))=312,LEFT($G1303,10)="Unincepted",$B1303="O "),VLOOKUP(" ULO",_312_Table2,MATCH('312'!$V$16,_312_Table2_ColumnLookup,0),FALSE),
  IF(AND(VALUE(LEFT($A1303,3))=312,LEFT($G1303,10)="Unincepted",$B1303="Q "),VLOOKUP(" ULO",_312_Table2,MATCH('312'!$X$16,_312_Table2_ColumnLookup,0),FALSE),
  IF(AND(VALUE(LEFT($A1303,3))=312,LEFT($G1303,10)="Unincepted"),VLOOKUP(" ULO",_312_Table2,MATCH(LEFT($B1303,1),_312_Table2_ColumnLookup,0),FALSE),
  IF(AND(VALUE(LEFT($A1303,3))=312,LEFT($G1303,5)="Total",$B1303="G "),VLOOKUP('312'!$F$80,_312_Table2,MATCH('312'!$N$16,_312_Table2_ColumnLookup,0),FALSE),
  IF(AND(VALUE(LEFT($A1303,3))=312,LEFT($G1303,5)="Total",$B1303="O "),VLOOKUP('312'!$F$80,_312_Table2,MATCH('312'!$V$16,_312_Table2_ColumnLookup,0),FALSE),
  IF(AND(VALUE(LEFT($A1303,3))=312,LEFT($G1303,5)="Total",$B1303="Q "),VLOOKUP('312'!$F$80,_312_Table2,MATCH('312'!$X$16,_312_Table2_ColumnLookup,0),FALSE),
  IF(AND(VALUE(LEFT($A1303,3))=312,LEFT($G1303,5)="Total"),VLOOKUP('312'!$F$80,_312_Table2,MATCH(LEFT($B1303,1),_312_Table2_ColumnLookup,0),FALSE),
  IF(AND(VALUE(LEFT($A1303,3))=312,LEN($I1303)=4,$B1303="G"),VLOOKUP($I1303,_312_Table2,MATCH('312'!$N$16,_312_Table2_ColumnLookup,0),FALSE),
  IF(AND(VALUE(LEFT($A1303,3))=312,LEN($I1303)=4,$B1303="O"),VLOOKUP($I1303,_312_Table2,MATCH('312'!$V$16,_312_Table2_ColumnLookup,0),FALSE),
  IF(AND(VALUE(LEFT($A1303,3))=312,LEN($I1303)=4,$B1303="Q"),VLOOKUP($I1303,_312_Table2,MATCH('312'!$X$16,_312_Table2_ColumnLookup,0),FALSE),
  IF(AND(VALUE(LEFT($A1303,3))=312,LEN($I1303)=4),VLOOKUP($I1303,_312_Table2,MATCH(LEFT($B1303,1),_312_Table2_ColumnLookup,0),FALSE)
+N("312"),
  IF(VALUE(LEFT($A1303,3))=313,VLOOKUP(VALUE(MID($B1303,2,1)),_313_Table2,MATCH(MID($B1303,1,1),_313_Table2_ColumnLookup,0),FALSE)
+N("313"),
  IF(AND(VALUE(LEFT($A1303,3))=314,LEN($B1303)=3),VLOOKUP(VALUE(MID($B1303,2,2)),_314_Table2,MATCH(MID($B1303,1,1),_314_Table2_ColumnLookup,0),FALSE),
  IF(VALUE(LEFT($A1303,3))=314,VLOOKUP(VALUE(MID($B1303,2,1)),_314_Table2,MATCH(MID($B1303,1,1),_314_Table2_ColumnLookup,0),FALSE)
+N("314"),
""))))))))))))))))))))))))</f>
        <v>#N/A</v>
      </c>
      <c r="F1303" s="238" t="e">
        <f>IF(AND(VALUE(LEFT($A1303,3))=309,LEN($B1303)=3),VLOOKUP(VALUE(MID($B1303,2,2)),_309_Table3,MATCH(MID($B1303,1,1),_309_Table3_ColumnLookup,0),FALSE),
  IF($C1303="309 LCR SummaryA",OneYearSCR,IF($C1303="309 LCR SummaryB",UltimateSCR,IF(VALUE(LEFT($A1303,3))=309,VLOOKUP(VALUE(MID($B1303,2,1)),_309_Table3,MATCH(MID($B1303,1,1),_309_Table3_ColumnLookup,0),FALSE)
+N("309"),
  IF(VALUE(LEFT($A1303,3))=310,VLOOKUP(VALUE(MID($B1303,2,1)),_310_Table3,MATCH(MID($B1303,1,1),_310_Table3_ColumnLookup,0),FALSE)
+N("310"),
  IF(AND(VALUE(LEFT($A1303,3))=311,LEN($I1303)=4),VLOOKUP($I1303,_311_Table3,MATCH($B1303,_311_Table3_ColumnLookup,0),FALSE),
  IF(AND(VALUE(LEFT($A1303,3))=311,OR($B1303="I2",$B1303="J2",$B1303="K2",$B1303="L2")),VLOOKUP('311'!$G$58,_311_Table3,MATCH(MID($B1303,1,1),_311_Table3_ColumnLookup,0),FALSE),
  IF(AND(VALUE(LEFT($A1303,3))=311,RIGHT($B1303,5)="Total"),VLOOKUP('311'!$G$59,_311_Table3,MATCH(MID($B1303,1,1),_311_Table3_ColumnLookup,0),FALSE),
  IF(VALUE(LEFT($A1303,3))=311,VLOOKUP(VALUE(MID($B1303,2,1)),_311_Table3,MATCH(MID($B1303,1,1),_311_Table3_ColumnLookup,0),FALSE)
+N("311"),
  IF(AND(VALUE(LEFT($A1303,3))=312,LEFT($G1303,10)="Unincepted",$B1303="G "),VLOOKUP(" ULO",_312_Table3,MATCH('312'!$N$16,_312_Table3_ColumnLookup,0),FALSE),
  IF(AND(VALUE(LEFT($A1303,3))=312,LEFT($G1303,10)="Unincepted",$B1303="O "),VLOOKUP(" ULO",_312_Table3,MATCH('312'!$V$16,_312_Table3_ColumnLookup,0),FALSE),
  IF(AND(VALUE(LEFT($A1303,3))=312,LEFT($G1303,10)="Unincepted",$B1303="Q "),VLOOKUP(" ULO",_312_Table3,MATCH('312'!$X$16,_312_Table3_ColumnLookup,0),FALSE),
  IF(AND(VALUE(LEFT($A1303,3))=312,LEFT($G1303,10)="Unincepted"),VLOOKUP(" ULO",_312_Table3,MATCH(LEFT($B1303,1),_312_Table3_ColumnLookup,0),FALSE),
  IF(AND(VALUE(LEFT($A1303,3))=312,LEFT($G1303,5)="Total",$B1303="G "),VLOOKUP('312'!$F$80,_312_Table3,MATCH('312'!$N$16,_312_Table3_ColumnLookup,0),FALSE),
  IF(AND(VALUE(LEFT($A1303,3))=312,LEFT($G1303,5)="Total",$B1303="O "),VLOOKUP('312'!$F$80,_312_Table3,MATCH('312'!$V$16,_312_Table3_ColumnLookup,0),FALSE),
  IF(AND(VALUE(LEFT($A1303,3))=312,LEFT($G1303,5)="Total",$B1303="Q "),VLOOKUP('312'!$F$80,_312_Table3,MATCH('312'!$X$16,_312_Table3_ColumnLookup,0),FALSE),
  IF(AND(VALUE(LEFT($A1303,3))=312,LEFT($G1303,5)="Total"),VLOOKUP('312'!$F$80,_312_Table3,MATCH(LEFT($B1303,1),_312_Table3_ColumnLookup,0),FALSE),
  IF(AND(VALUE(LEFT($A1303,3))=312,LEN($I1303)=4,$B1303="G"),VLOOKUP($I1303,_312_Table3,MATCH('312'!$N$16,_312_Table3_ColumnLookup,0),FALSE),
  IF(AND(VALUE(LEFT($A1303,3))=312,LEN($I1303)=4,$B1303="O"),VLOOKUP($I1303,_312_Table3,MATCH('312'!$V$16,_312_Table3_ColumnLookup,0),FALSE),
  IF(AND(VALUE(LEFT($A1303,3))=312,LEN($I1303)=4,$B1303="Q"),VLOOKUP($I1303,_312_Table3,MATCH('312'!$X$16,_312_Table3_ColumnLookup,0),FALSE),
  IF(AND(VALUE(LEFT($A1303,3))=312,LEN($I1303)=4),VLOOKUP($I1303,_312_Table3,MATCH(LEFT($B1303,1),_312_Table3_ColumnLookup,0),FALSE)
+N("312"),
  IF(VALUE(LEFT($A1303,3))=313,VLOOKUP(VALUE(MID($B1303,2,1)),_313_Table3,MATCH(MID($B1303,1,1),_313_Table3_ColumnLookup,0),FALSE)
+N("313"),
  IF(AND(VALUE(LEFT($A1303,3))=314,LEN($B1303)=3),VLOOKUP(VALUE(MID($B1303,2,2)),_314_Table3,MATCH(MID($B1303,1,1),_314_Table3_ColumnLookup,0),FALSE),
  IF(VALUE(LEFT($A1303,3))=314,VLOOKUP(VALUE(MID($B1303,2,1)),_314_Table3,MATCH(MID($B1303,1,1),_314_Table3_ColumnLookup,0),FALSE)
+N("314"),
""))))))))))))))))))))))))</f>
        <v>#N/A</v>
      </c>
      <c r="H1303" s="321" t="str">
        <f>IFERROR(
IF(ISERROR($D1303)=FALSE,$D1303,IF(ISERROR($E1303)=FALSE,$E1303,IF(ISERROR($F1303)=FALSE,$F1303
+N("012 checkboxes"),
IF(
IF(OR(LEFT($A1303,9)="Syndicate",LEFT($A1303,12)="NewSyndicate"),VLOOKUP($A1303,'012'!$J:$ZW,MATCH("Link to button",'012'!$J$1:$ZW$1,0),0)
+N("309 checkbox"),
IF($C1303="309 LCR Summary0",VLOOKUP("Notes990",'309'!$P:$ZZ,MATCH("Link to button",'309'!$P$1:$ZZ$1,0),0)
+N("313 checkboxes"),
IF($C1303="313 Financial Information0LcmVsScr",IF($C1303="309 LCR Summary0",VLOOKUP("LcmVsScr",'309'!$N:$ZZ,MATCH("Link to button",'309'!$N$1:$ZZ$1,0),0),
IF($C1303="313 Financial Information0LcrDocAttached",IF($C1303="309 LCR Summary0",VLOOKUP("LcrDocAttached",'309'!$N:$ZZ,MATCH("Link to button",'309'!$N$1:$ZZ$1,0),
0)))))))=1,TRUE,FALSE)
))),"")</f>
        <v/>
      </c>
    </row>
    <row r="1304" spans="1:8">
      <c r="A1304" s="237" t="e">
        <f>VLOOKUP($G1304,CSVLookups!$B:$R,MATCH(A$1,CSVLookups!$B$1:$R$1,0),FALSE)</f>
        <v>#N/A</v>
      </c>
      <c r="B1304" s="237" t="e">
        <f>VLOOKUP($G1304,CSVLookups!$B:$R,MATCH(B$1,CSVLookups!$B$1:$R$1,0),FALSE)</f>
        <v>#N/A</v>
      </c>
      <c r="C1304" s="238" t="e">
        <f t="shared" si="20"/>
        <v>#N/A</v>
      </c>
      <c r="D1304" s="238" t="e">
        <f>IF(AND(VALUE(LEFT($A1304,3))=309,LEN($B1304)=3),VLOOKUP(VALUE(MID($B1304,2,2)),_309_Table1,MATCH(MID($B1304,1,1),_309_Table1_ColumnLookup,0),FALSE),
  IF($C1304="309 LCR SummaryA",OneYearSCR,IF($C1304="309 LCR SummaryB",UltimateSCR,IF(VALUE(LEFT($A1304,3))=309,VLOOKUP(VALUE(MID($B1304,2,1)),_309_Table1,MATCH(MID($B1304,1,1),_309_Table1_ColumnLookup,0),FALSE)
+N("309"),
  IF(VALUE(LEFT($A1304,3))=310,VLOOKUP(VALUE(MID($B1304,2,1)),_310_Table1,MATCH(MID($B1304,1,1),_310_Table1_ColumnLookup,0),FALSE)
+N("310"),
  IF(AND(VALUE(LEFT($A1304,3))=311,LEN($I1304)=4),VLOOKUP($I1304,_311_Table1,MATCH($B1304,_311_Table1_ColumnLookup,0),FALSE),
  IF(AND(VALUE(LEFT($A1304,3))=311,OR($B1304="I2",$B1304="J2",$B1304="K2",$B1304="L2")),VLOOKUP('311'!$G$58,_311_Table1,MATCH(MID($B1304,1,1),_311_Table1_ColumnLookup,0),FALSE),
  IF(AND(VALUE(LEFT($A1304,3))=311,RIGHT($B1304,5)="Total"),VLOOKUP('311'!$G$59,_311_Table1,MATCH(MID($B1304,1,1),_311_Table1_ColumnLookup,0),FALSE),
  IF(VALUE(LEFT($A1304,3))=311,VLOOKUP(VALUE(MID($B1304,2,1)),_311_Table1,MATCH(MID($B1304,1,1),_311_Table1_ColumnLookup,0),FALSE)
+N("311"),
  IF(AND(VALUE(LEFT($A1304,3))=312,LEFT($G1304,10)="Unincepted",$B1304="G "),VLOOKUP(" ULO",_312_Table1,MATCH('312'!$N$16,_312_Table1_ColumnLookup,0),FALSE),
  IF(AND(VALUE(LEFT($A1304,3))=312,LEFT($G1304,10)="Unincepted",$B1304="O "),VLOOKUP(" ULO",_312_Table1,MATCH('312'!$V$16,_312_Table1_ColumnLookup,0),FALSE),
  IF(AND(VALUE(LEFT($A1304,3))=312,LEFT($G1304,10)="Unincepted",$B1304="Q "),VLOOKUP(" ULO",_312_Table1,MATCH('312'!$X$16,_312_Table1_ColumnLookup,0),FALSE),
  IF(AND(VALUE(LEFT($A1304,3))=312,LEFT($G1304,10)="Unincepted"),VLOOKUP(" ULO",_312_Table1,MATCH(LEFT($B1304,1),_312_Table1_ColumnLookup,0),FALSE),
  IF(AND(VALUE(LEFT($A1304,3))=312,LEFT($G1304,5)="Total",$B1304="G "),VLOOKUP('312'!$F$80,_312_Table1,MATCH('312'!$N$16,_312_Table1_ColumnLookup,0),FALSE),
  IF(AND(VALUE(LEFT($A1304,3))=312,LEFT($G1304,5)="Total",$B1304="O "),VLOOKUP('312'!$F$80,_312_Table1,MATCH('312'!$V$16,_312_Table1_ColumnLookup,0),FALSE),
  IF(AND(VALUE(LEFT($A1304,3))=312,LEFT($G1304,5)="Total",$B1304="Q "),VLOOKUP('312'!$F$80,_312_Table1,MATCH('312'!$X$16,_312_Table1_ColumnLookup,0),FALSE),
  IF(AND(VALUE(LEFT($A1304,3))=312,LEFT($G1304,5)="Total"),VLOOKUP('312'!$F$80,_312_Table1,MATCH(LEFT($B1304,1),_312_Table1_ColumnLookup,0),FALSE),
  IF(AND(VALUE(LEFT($A1304,3))=312,LEN($I1304)=4,$B1304="G"),VLOOKUP($I1304,_312_Table1,MATCH('312'!$N$16,_312_Table1_ColumnLookup,0),FALSE),
  IF(AND(VALUE(LEFT($A1304,3))=312,LEN($I1304)=4,$B1304="O"),VLOOKUP($I1304,_312_Table1,MATCH('312'!$V$16,_312_Table1_ColumnLookup,0),FALSE),
  IF(AND(VALUE(LEFT($A1304,3))=312,LEN($I1304)=4,$B1304="Q"),VLOOKUP($I1304,_312_Table1,MATCH('312'!$X$16,_312_Table1_ColumnLookup,0),FALSE),
  IF(AND(VALUE(LEFT($A1304,3))=312,LEN($I1304)=4),VLOOKUP($I1304,_312_Table1,MATCH(LEFT($B1304,1),_312_Table1_ColumnLookup,0),FALSE)
+N("312"),
  IF(VALUE(LEFT($A1304,3))=313,VLOOKUP(VALUE(MID($B1304,2,1)),_313_Table1,MATCH(MID($B1304,1,1),_313_Table1_ColumnLookup,0),FALSE)
+N("313"),
  IF(AND(VALUE(LEFT($A1304,3))=314,LEN($B1304)=3),VLOOKUP(VALUE(MID($B1304,2,2)),_314_Table1,MATCH(MID($B1304,1,1),_314_Table1_ColumnLookup,0),FALSE),
  IF(VALUE(LEFT($A1304,3))=314,VLOOKUP(VALUE(MID($B1304,2,1)),_314_Table1,MATCH(MID($B1304,1,1),_314_Table1_ColumnLookup,0),FALSE)
+N("314"),
""))))))))))))))))))))))))</f>
        <v>#N/A</v>
      </c>
      <c r="E1304" s="238" t="e">
        <f>IF(AND(VALUE(LEFT($A1304,3))=309,LEN($B1304)=3),VLOOKUP(VALUE(MID($B1304,2,2)),_309_Table2,MATCH(MID($B1304,1,1),_309_Table2_ColumnLookup,0),FALSE),
  IF($C1304="309 LCR SummaryA",OneYearSCR,IF($C1304="309 LCR SummaryB",UltimateSCR,IF(VALUE(LEFT($A1304,3))=309,VLOOKUP(VALUE(MID($B1304,2,1)),_309_Table2,MATCH(MID($B1304,1,1),_309_Table2_ColumnLookup,0),FALSE)
+N("309"),
  IF(VALUE(LEFT($A1304,3))=310,VLOOKUP(VALUE(MID($B1304,2,1)),_310_Table2,MATCH(MID($B1304,1,1),_310_Table2_ColumnLookup,0),FALSE)
+N("310"),
  IF(AND(VALUE(LEFT($A1304,3))=311,LEN($I1304)=4),VLOOKUP($I1304,_311_Table2,MATCH($B1304,_311_Table2_ColumnLookup,0),FALSE),
  IF(AND(VALUE(LEFT($A1304,3))=311,OR($B1304="I2",$B1304="J2",$B1304="K2",$B1304="L2")),VLOOKUP('311'!$G$58,_311_Table2,MATCH(MID($B1304,1,1),_311_Table2_ColumnLookup,0),FALSE),
  IF(AND(VALUE(LEFT($A1304,3))=311,RIGHT($B1304,5)="Total"),VLOOKUP('311'!$G$59,_311_Table2,MATCH(MID($B1304,1,1),_311_Table2_ColumnLookup,0),FALSE),
  IF(VALUE(LEFT($A1304,3))=311,VLOOKUP(VALUE(MID($B1304,2,1)),_311_Table2,MATCH(MID($B1304,1,1),_311_Table2_ColumnLookup,0),FALSE)
+N("311"),
  IF(AND(VALUE(LEFT($A1304,3))=312,LEFT($G1304,10)="Unincepted",$B1304="G "),VLOOKUP(" ULO",_312_Table2,MATCH('312'!$N$16,_312_Table2_ColumnLookup,0),FALSE),
  IF(AND(VALUE(LEFT($A1304,3))=312,LEFT($G1304,10)="Unincepted",$B1304="O "),VLOOKUP(" ULO",_312_Table2,MATCH('312'!$V$16,_312_Table2_ColumnLookup,0),FALSE),
  IF(AND(VALUE(LEFT($A1304,3))=312,LEFT($G1304,10)="Unincepted",$B1304="Q "),VLOOKUP(" ULO",_312_Table2,MATCH('312'!$X$16,_312_Table2_ColumnLookup,0),FALSE),
  IF(AND(VALUE(LEFT($A1304,3))=312,LEFT($G1304,10)="Unincepted"),VLOOKUP(" ULO",_312_Table2,MATCH(LEFT($B1304,1),_312_Table2_ColumnLookup,0),FALSE),
  IF(AND(VALUE(LEFT($A1304,3))=312,LEFT($G1304,5)="Total",$B1304="G "),VLOOKUP('312'!$F$80,_312_Table2,MATCH('312'!$N$16,_312_Table2_ColumnLookup,0),FALSE),
  IF(AND(VALUE(LEFT($A1304,3))=312,LEFT($G1304,5)="Total",$B1304="O "),VLOOKUP('312'!$F$80,_312_Table2,MATCH('312'!$V$16,_312_Table2_ColumnLookup,0),FALSE),
  IF(AND(VALUE(LEFT($A1304,3))=312,LEFT($G1304,5)="Total",$B1304="Q "),VLOOKUP('312'!$F$80,_312_Table2,MATCH('312'!$X$16,_312_Table2_ColumnLookup,0),FALSE),
  IF(AND(VALUE(LEFT($A1304,3))=312,LEFT($G1304,5)="Total"),VLOOKUP('312'!$F$80,_312_Table2,MATCH(LEFT($B1304,1),_312_Table2_ColumnLookup,0),FALSE),
  IF(AND(VALUE(LEFT($A1304,3))=312,LEN($I1304)=4,$B1304="G"),VLOOKUP($I1304,_312_Table2,MATCH('312'!$N$16,_312_Table2_ColumnLookup,0),FALSE),
  IF(AND(VALUE(LEFT($A1304,3))=312,LEN($I1304)=4,$B1304="O"),VLOOKUP($I1304,_312_Table2,MATCH('312'!$V$16,_312_Table2_ColumnLookup,0),FALSE),
  IF(AND(VALUE(LEFT($A1304,3))=312,LEN($I1304)=4,$B1304="Q"),VLOOKUP($I1304,_312_Table2,MATCH('312'!$X$16,_312_Table2_ColumnLookup,0),FALSE),
  IF(AND(VALUE(LEFT($A1304,3))=312,LEN($I1304)=4),VLOOKUP($I1304,_312_Table2,MATCH(LEFT($B1304,1),_312_Table2_ColumnLookup,0),FALSE)
+N("312"),
  IF(VALUE(LEFT($A1304,3))=313,VLOOKUP(VALUE(MID($B1304,2,1)),_313_Table2,MATCH(MID($B1304,1,1),_313_Table2_ColumnLookup,0),FALSE)
+N("313"),
  IF(AND(VALUE(LEFT($A1304,3))=314,LEN($B1304)=3),VLOOKUP(VALUE(MID($B1304,2,2)),_314_Table2,MATCH(MID($B1304,1,1),_314_Table2_ColumnLookup,0),FALSE),
  IF(VALUE(LEFT($A1304,3))=314,VLOOKUP(VALUE(MID($B1304,2,1)),_314_Table2,MATCH(MID($B1304,1,1),_314_Table2_ColumnLookup,0),FALSE)
+N("314"),
""))))))))))))))))))))))))</f>
        <v>#N/A</v>
      </c>
      <c r="F1304" s="238" t="e">
        <f>IF(AND(VALUE(LEFT($A1304,3))=309,LEN($B1304)=3),VLOOKUP(VALUE(MID($B1304,2,2)),_309_Table3,MATCH(MID($B1304,1,1),_309_Table3_ColumnLookup,0),FALSE),
  IF($C1304="309 LCR SummaryA",OneYearSCR,IF($C1304="309 LCR SummaryB",UltimateSCR,IF(VALUE(LEFT($A1304,3))=309,VLOOKUP(VALUE(MID($B1304,2,1)),_309_Table3,MATCH(MID($B1304,1,1),_309_Table3_ColumnLookup,0),FALSE)
+N("309"),
  IF(VALUE(LEFT($A1304,3))=310,VLOOKUP(VALUE(MID($B1304,2,1)),_310_Table3,MATCH(MID($B1304,1,1),_310_Table3_ColumnLookup,0),FALSE)
+N("310"),
  IF(AND(VALUE(LEFT($A1304,3))=311,LEN($I1304)=4),VLOOKUP($I1304,_311_Table3,MATCH($B1304,_311_Table3_ColumnLookup,0),FALSE),
  IF(AND(VALUE(LEFT($A1304,3))=311,OR($B1304="I2",$B1304="J2",$B1304="K2",$B1304="L2")),VLOOKUP('311'!$G$58,_311_Table3,MATCH(MID($B1304,1,1),_311_Table3_ColumnLookup,0),FALSE),
  IF(AND(VALUE(LEFT($A1304,3))=311,RIGHT($B1304,5)="Total"),VLOOKUP('311'!$G$59,_311_Table3,MATCH(MID($B1304,1,1),_311_Table3_ColumnLookup,0),FALSE),
  IF(VALUE(LEFT($A1304,3))=311,VLOOKUP(VALUE(MID($B1304,2,1)),_311_Table3,MATCH(MID($B1304,1,1),_311_Table3_ColumnLookup,0),FALSE)
+N("311"),
  IF(AND(VALUE(LEFT($A1304,3))=312,LEFT($G1304,10)="Unincepted",$B1304="G "),VLOOKUP(" ULO",_312_Table3,MATCH('312'!$N$16,_312_Table3_ColumnLookup,0),FALSE),
  IF(AND(VALUE(LEFT($A1304,3))=312,LEFT($G1304,10)="Unincepted",$B1304="O "),VLOOKUP(" ULO",_312_Table3,MATCH('312'!$V$16,_312_Table3_ColumnLookup,0),FALSE),
  IF(AND(VALUE(LEFT($A1304,3))=312,LEFT($G1304,10)="Unincepted",$B1304="Q "),VLOOKUP(" ULO",_312_Table3,MATCH('312'!$X$16,_312_Table3_ColumnLookup,0),FALSE),
  IF(AND(VALUE(LEFT($A1304,3))=312,LEFT($G1304,10)="Unincepted"),VLOOKUP(" ULO",_312_Table3,MATCH(LEFT($B1304,1),_312_Table3_ColumnLookup,0),FALSE),
  IF(AND(VALUE(LEFT($A1304,3))=312,LEFT($G1304,5)="Total",$B1304="G "),VLOOKUP('312'!$F$80,_312_Table3,MATCH('312'!$N$16,_312_Table3_ColumnLookup,0),FALSE),
  IF(AND(VALUE(LEFT($A1304,3))=312,LEFT($G1304,5)="Total",$B1304="O "),VLOOKUP('312'!$F$80,_312_Table3,MATCH('312'!$V$16,_312_Table3_ColumnLookup,0),FALSE),
  IF(AND(VALUE(LEFT($A1304,3))=312,LEFT($G1304,5)="Total",$B1304="Q "),VLOOKUP('312'!$F$80,_312_Table3,MATCH('312'!$X$16,_312_Table3_ColumnLookup,0),FALSE),
  IF(AND(VALUE(LEFT($A1304,3))=312,LEFT($G1304,5)="Total"),VLOOKUP('312'!$F$80,_312_Table3,MATCH(LEFT($B1304,1),_312_Table3_ColumnLookup,0),FALSE),
  IF(AND(VALUE(LEFT($A1304,3))=312,LEN($I1304)=4,$B1304="G"),VLOOKUP($I1304,_312_Table3,MATCH('312'!$N$16,_312_Table3_ColumnLookup,0),FALSE),
  IF(AND(VALUE(LEFT($A1304,3))=312,LEN($I1304)=4,$B1304="O"),VLOOKUP($I1304,_312_Table3,MATCH('312'!$V$16,_312_Table3_ColumnLookup,0),FALSE),
  IF(AND(VALUE(LEFT($A1304,3))=312,LEN($I1304)=4,$B1304="Q"),VLOOKUP($I1304,_312_Table3,MATCH('312'!$X$16,_312_Table3_ColumnLookup,0),FALSE),
  IF(AND(VALUE(LEFT($A1304,3))=312,LEN($I1304)=4),VLOOKUP($I1304,_312_Table3,MATCH(LEFT($B1304,1),_312_Table3_ColumnLookup,0),FALSE)
+N("312"),
  IF(VALUE(LEFT($A1304,3))=313,VLOOKUP(VALUE(MID($B1304,2,1)),_313_Table3,MATCH(MID($B1304,1,1),_313_Table3_ColumnLookup,0),FALSE)
+N("313"),
  IF(AND(VALUE(LEFT($A1304,3))=314,LEN($B1304)=3),VLOOKUP(VALUE(MID($B1304,2,2)),_314_Table3,MATCH(MID($B1304,1,1),_314_Table3_ColumnLookup,0),FALSE),
  IF(VALUE(LEFT($A1304,3))=314,VLOOKUP(VALUE(MID($B1304,2,1)),_314_Table3,MATCH(MID($B1304,1,1),_314_Table3_ColumnLookup,0),FALSE)
+N("314"),
""))))))))))))))))))))))))</f>
        <v>#N/A</v>
      </c>
      <c r="H1304" s="321" t="str">
        <f>IFERROR(
IF(ISERROR($D1304)=FALSE,$D1304,IF(ISERROR($E1304)=FALSE,$E1304,IF(ISERROR($F1304)=FALSE,$F1304
+N("012 checkboxes"),
IF(
IF(OR(LEFT($A1304,9)="Syndicate",LEFT($A1304,12)="NewSyndicate"),VLOOKUP($A1304,'012'!$J:$ZW,MATCH("Link to button",'012'!$J$1:$ZW$1,0),0)
+N("309 checkbox"),
IF($C1304="309 LCR Summary0",VLOOKUP("Notes990",'309'!$P:$ZZ,MATCH("Link to button",'309'!$P$1:$ZZ$1,0),0)
+N("313 checkboxes"),
IF($C1304="313 Financial Information0LcmVsScr",IF($C1304="309 LCR Summary0",VLOOKUP("LcmVsScr",'309'!$N:$ZZ,MATCH("Link to button",'309'!$N$1:$ZZ$1,0),0),
IF($C1304="313 Financial Information0LcrDocAttached",IF($C1304="309 LCR Summary0",VLOOKUP("LcrDocAttached",'309'!$N:$ZZ,MATCH("Link to button",'309'!$N$1:$ZZ$1,0),
0)))))))=1,TRUE,FALSE)
))),"")</f>
        <v/>
      </c>
    </row>
    <row r="1305" spans="1:8">
      <c r="A1305" s="237" t="e">
        <f>VLOOKUP($G1305,CSVLookups!$B:$R,MATCH(A$1,CSVLookups!$B$1:$R$1,0),FALSE)</f>
        <v>#N/A</v>
      </c>
      <c r="B1305" s="237" t="e">
        <f>VLOOKUP($G1305,CSVLookups!$B:$R,MATCH(B$1,CSVLookups!$B$1:$R$1,0),FALSE)</f>
        <v>#N/A</v>
      </c>
      <c r="C1305" s="238" t="e">
        <f t="shared" si="20"/>
        <v>#N/A</v>
      </c>
      <c r="D1305" s="238" t="e">
        <f>IF(AND(VALUE(LEFT($A1305,3))=309,LEN($B1305)=3),VLOOKUP(VALUE(MID($B1305,2,2)),_309_Table1,MATCH(MID($B1305,1,1),_309_Table1_ColumnLookup,0),FALSE),
  IF($C1305="309 LCR SummaryA",OneYearSCR,IF($C1305="309 LCR SummaryB",UltimateSCR,IF(VALUE(LEFT($A1305,3))=309,VLOOKUP(VALUE(MID($B1305,2,1)),_309_Table1,MATCH(MID($B1305,1,1),_309_Table1_ColumnLookup,0),FALSE)
+N("309"),
  IF(VALUE(LEFT($A1305,3))=310,VLOOKUP(VALUE(MID($B1305,2,1)),_310_Table1,MATCH(MID($B1305,1,1),_310_Table1_ColumnLookup,0),FALSE)
+N("310"),
  IF(AND(VALUE(LEFT($A1305,3))=311,LEN($I1305)=4),VLOOKUP($I1305,_311_Table1,MATCH($B1305,_311_Table1_ColumnLookup,0),FALSE),
  IF(AND(VALUE(LEFT($A1305,3))=311,OR($B1305="I2",$B1305="J2",$B1305="K2",$B1305="L2")),VLOOKUP('311'!$G$58,_311_Table1,MATCH(MID($B1305,1,1),_311_Table1_ColumnLookup,0),FALSE),
  IF(AND(VALUE(LEFT($A1305,3))=311,RIGHT($B1305,5)="Total"),VLOOKUP('311'!$G$59,_311_Table1,MATCH(MID($B1305,1,1),_311_Table1_ColumnLookup,0),FALSE),
  IF(VALUE(LEFT($A1305,3))=311,VLOOKUP(VALUE(MID($B1305,2,1)),_311_Table1,MATCH(MID($B1305,1,1),_311_Table1_ColumnLookup,0),FALSE)
+N("311"),
  IF(AND(VALUE(LEFT($A1305,3))=312,LEFT($G1305,10)="Unincepted",$B1305="G "),VLOOKUP(" ULO",_312_Table1,MATCH('312'!$N$16,_312_Table1_ColumnLookup,0),FALSE),
  IF(AND(VALUE(LEFT($A1305,3))=312,LEFT($G1305,10)="Unincepted",$B1305="O "),VLOOKUP(" ULO",_312_Table1,MATCH('312'!$V$16,_312_Table1_ColumnLookup,0),FALSE),
  IF(AND(VALUE(LEFT($A1305,3))=312,LEFT($G1305,10)="Unincepted",$B1305="Q "),VLOOKUP(" ULO",_312_Table1,MATCH('312'!$X$16,_312_Table1_ColumnLookup,0),FALSE),
  IF(AND(VALUE(LEFT($A1305,3))=312,LEFT($G1305,10)="Unincepted"),VLOOKUP(" ULO",_312_Table1,MATCH(LEFT($B1305,1),_312_Table1_ColumnLookup,0),FALSE),
  IF(AND(VALUE(LEFT($A1305,3))=312,LEFT($G1305,5)="Total",$B1305="G "),VLOOKUP('312'!$F$80,_312_Table1,MATCH('312'!$N$16,_312_Table1_ColumnLookup,0),FALSE),
  IF(AND(VALUE(LEFT($A1305,3))=312,LEFT($G1305,5)="Total",$B1305="O "),VLOOKUP('312'!$F$80,_312_Table1,MATCH('312'!$V$16,_312_Table1_ColumnLookup,0),FALSE),
  IF(AND(VALUE(LEFT($A1305,3))=312,LEFT($G1305,5)="Total",$B1305="Q "),VLOOKUP('312'!$F$80,_312_Table1,MATCH('312'!$X$16,_312_Table1_ColumnLookup,0),FALSE),
  IF(AND(VALUE(LEFT($A1305,3))=312,LEFT($G1305,5)="Total"),VLOOKUP('312'!$F$80,_312_Table1,MATCH(LEFT($B1305,1),_312_Table1_ColumnLookup,0),FALSE),
  IF(AND(VALUE(LEFT($A1305,3))=312,LEN($I1305)=4,$B1305="G"),VLOOKUP($I1305,_312_Table1,MATCH('312'!$N$16,_312_Table1_ColumnLookup,0),FALSE),
  IF(AND(VALUE(LEFT($A1305,3))=312,LEN($I1305)=4,$B1305="O"),VLOOKUP($I1305,_312_Table1,MATCH('312'!$V$16,_312_Table1_ColumnLookup,0),FALSE),
  IF(AND(VALUE(LEFT($A1305,3))=312,LEN($I1305)=4,$B1305="Q"),VLOOKUP($I1305,_312_Table1,MATCH('312'!$X$16,_312_Table1_ColumnLookup,0),FALSE),
  IF(AND(VALUE(LEFT($A1305,3))=312,LEN($I1305)=4),VLOOKUP($I1305,_312_Table1,MATCH(LEFT($B1305,1),_312_Table1_ColumnLookup,0),FALSE)
+N("312"),
  IF(VALUE(LEFT($A1305,3))=313,VLOOKUP(VALUE(MID($B1305,2,1)),_313_Table1,MATCH(MID($B1305,1,1),_313_Table1_ColumnLookup,0),FALSE)
+N("313"),
  IF(AND(VALUE(LEFT($A1305,3))=314,LEN($B1305)=3),VLOOKUP(VALUE(MID($B1305,2,2)),_314_Table1,MATCH(MID($B1305,1,1),_314_Table1_ColumnLookup,0),FALSE),
  IF(VALUE(LEFT($A1305,3))=314,VLOOKUP(VALUE(MID($B1305,2,1)),_314_Table1,MATCH(MID($B1305,1,1),_314_Table1_ColumnLookup,0),FALSE)
+N("314"),
""))))))))))))))))))))))))</f>
        <v>#N/A</v>
      </c>
      <c r="E1305" s="238" t="e">
        <f>IF(AND(VALUE(LEFT($A1305,3))=309,LEN($B1305)=3),VLOOKUP(VALUE(MID($B1305,2,2)),_309_Table2,MATCH(MID($B1305,1,1),_309_Table2_ColumnLookup,0),FALSE),
  IF($C1305="309 LCR SummaryA",OneYearSCR,IF($C1305="309 LCR SummaryB",UltimateSCR,IF(VALUE(LEFT($A1305,3))=309,VLOOKUP(VALUE(MID($B1305,2,1)),_309_Table2,MATCH(MID($B1305,1,1),_309_Table2_ColumnLookup,0),FALSE)
+N("309"),
  IF(VALUE(LEFT($A1305,3))=310,VLOOKUP(VALUE(MID($B1305,2,1)),_310_Table2,MATCH(MID($B1305,1,1),_310_Table2_ColumnLookup,0),FALSE)
+N("310"),
  IF(AND(VALUE(LEFT($A1305,3))=311,LEN($I1305)=4),VLOOKUP($I1305,_311_Table2,MATCH($B1305,_311_Table2_ColumnLookup,0),FALSE),
  IF(AND(VALUE(LEFT($A1305,3))=311,OR($B1305="I2",$B1305="J2",$B1305="K2",$B1305="L2")),VLOOKUP('311'!$G$58,_311_Table2,MATCH(MID($B1305,1,1),_311_Table2_ColumnLookup,0),FALSE),
  IF(AND(VALUE(LEFT($A1305,3))=311,RIGHT($B1305,5)="Total"),VLOOKUP('311'!$G$59,_311_Table2,MATCH(MID($B1305,1,1),_311_Table2_ColumnLookup,0),FALSE),
  IF(VALUE(LEFT($A1305,3))=311,VLOOKUP(VALUE(MID($B1305,2,1)),_311_Table2,MATCH(MID($B1305,1,1),_311_Table2_ColumnLookup,0),FALSE)
+N("311"),
  IF(AND(VALUE(LEFT($A1305,3))=312,LEFT($G1305,10)="Unincepted",$B1305="G "),VLOOKUP(" ULO",_312_Table2,MATCH('312'!$N$16,_312_Table2_ColumnLookup,0),FALSE),
  IF(AND(VALUE(LEFT($A1305,3))=312,LEFT($G1305,10)="Unincepted",$B1305="O "),VLOOKUP(" ULO",_312_Table2,MATCH('312'!$V$16,_312_Table2_ColumnLookup,0),FALSE),
  IF(AND(VALUE(LEFT($A1305,3))=312,LEFT($G1305,10)="Unincepted",$B1305="Q "),VLOOKUP(" ULO",_312_Table2,MATCH('312'!$X$16,_312_Table2_ColumnLookup,0),FALSE),
  IF(AND(VALUE(LEFT($A1305,3))=312,LEFT($G1305,10)="Unincepted"),VLOOKUP(" ULO",_312_Table2,MATCH(LEFT($B1305,1),_312_Table2_ColumnLookup,0),FALSE),
  IF(AND(VALUE(LEFT($A1305,3))=312,LEFT($G1305,5)="Total",$B1305="G "),VLOOKUP('312'!$F$80,_312_Table2,MATCH('312'!$N$16,_312_Table2_ColumnLookup,0),FALSE),
  IF(AND(VALUE(LEFT($A1305,3))=312,LEFT($G1305,5)="Total",$B1305="O "),VLOOKUP('312'!$F$80,_312_Table2,MATCH('312'!$V$16,_312_Table2_ColumnLookup,0),FALSE),
  IF(AND(VALUE(LEFT($A1305,3))=312,LEFT($G1305,5)="Total",$B1305="Q "),VLOOKUP('312'!$F$80,_312_Table2,MATCH('312'!$X$16,_312_Table2_ColumnLookup,0),FALSE),
  IF(AND(VALUE(LEFT($A1305,3))=312,LEFT($G1305,5)="Total"),VLOOKUP('312'!$F$80,_312_Table2,MATCH(LEFT($B1305,1),_312_Table2_ColumnLookup,0),FALSE),
  IF(AND(VALUE(LEFT($A1305,3))=312,LEN($I1305)=4,$B1305="G"),VLOOKUP($I1305,_312_Table2,MATCH('312'!$N$16,_312_Table2_ColumnLookup,0),FALSE),
  IF(AND(VALUE(LEFT($A1305,3))=312,LEN($I1305)=4,$B1305="O"),VLOOKUP($I1305,_312_Table2,MATCH('312'!$V$16,_312_Table2_ColumnLookup,0),FALSE),
  IF(AND(VALUE(LEFT($A1305,3))=312,LEN($I1305)=4,$B1305="Q"),VLOOKUP($I1305,_312_Table2,MATCH('312'!$X$16,_312_Table2_ColumnLookup,0),FALSE),
  IF(AND(VALUE(LEFT($A1305,3))=312,LEN($I1305)=4),VLOOKUP($I1305,_312_Table2,MATCH(LEFT($B1305,1),_312_Table2_ColumnLookup,0),FALSE)
+N("312"),
  IF(VALUE(LEFT($A1305,3))=313,VLOOKUP(VALUE(MID($B1305,2,1)),_313_Table2,MATCH(MID($B1305,1,1),_313_Table2_ColumnLookup,0),FALSE)
+N("313"),
  IF(AND(VALUE(LEFT($A1305,3))=314,LEN($B1305)=3),VLOOKUP(VALUE(MID($B1305,2,2)),_314_Table2,MATCH(MID($B1305,1,1),_314_Table2_ColumnLookup,0),FALSE),
  IF(VALUE(LEFT($A1305,3))=314,VLOOKUP(VALUE(MID($B1305,2,1)),_314_Table2,MATCH(MID($B1305,1,1),_314_Table2_ColumnLookup,0),FALSE)
+N("314"),
""))))))))))))))))))))))))</f>
        <v>#N/A</v>
      </c>
      <c r="F1305" s="238" t="e">
        <f>IF(AND(VALUE(LEFT($A1305,3))=309,LEN($B1305)=3),VLOOKUP(VALUE(MID($B1305,2,2)),_309_Table3,MATCH(MID($B1305,1,1),_309_Table3_ColumnLookup,0),FALSE),
  IF($C1305="309 LCR SummaryA",OneYearSCR,IF($C1305="309 LCR SummaryB",UltimateSCR,IF(VALUE(LEFT($A1305,3))=309,VLOOKUP(VALUE(MID($B1305,2,1)),_309_Table3,MATCH(MID($B1305,1,1),_309_Table3_ColumnLookup,0),FALSE)
+N("309"),
  IF(VALUE(LEFT($A1305,3))=310,VLOOKUP(VALUE(MID($B1305,2,1)),_310_Table3,MATCH(MID($B1305,1,1),_310_Table3_ColumnLookup,0),FALSE)
+N("310"),
  IF(AND(VALUE(LEFT($A1305,3))=311,LEN($I1305)=4),VLOOKUP($I1305,_311_Table3,MATCH($B1305,_311_Table3_ColumnLookup,0),FALSE),
  IF(AND(VALUE(LEFT($A1305,3))=311,OR($B1305="I2",$B1305="J2",$B1305="K2",$B1305="L2")),VLOOKUP('311'!$G$58,_311_Table3,MATCH(MID($B1305,1,1),_311_Table3_ColumnLookup,0),FALSE),
  IF(AND(VALUE(LEFT($A1305,3))=311,RIGHT($B1305,5)="Total"),VLOOKUP('311'!$G$59,_311_Table3,MATCH(MID($B1305,1,1),_311_Table3_ColumnLookup,0),FALSE),
  IF(VALUE(LEFT($A1305,3))=311,VLOOKUP(VALUE(MID($B1305,2,1)),_311_Table3,MATCH(MID($B1305,1,1),_311_Table3_ColumnLookup,0),FALSE)
+N("311"),
  IF(AND(VALUE(LEFT($A1305,3))=312,LEFT($G1305,10)="Unincepted",$B1305="G "),VLOOKUP(" ULO",_312_Table3,MATCH('312'!$N$16,_312_Table3_ColumnLookup,0),FALSE),
  IF(AND(VALUE(LEFT($A1305,3))=312,LEFT($G1305,10)="Unincepted",$B1305="O "),VLOOKUP(" ULO",_312_Table3,MATCH('312'!$V$16,_312_Table3_ColumnLookup,0),FALSE),
  IF(AND(VALUE(LEFT($A1305,3))=312,LEFT($G1305,10)="Unincepted",$B1305="Q "),VLOOKUP(" ULO",_312_Table3,MATCH('312'!$X$16,_312_Table3_ColumnLookup,0),FALSE),
  IF(AND(VALUE(LEFT($A1305,3))=312,LEFT($G1305,10)="Unincepted"),VLOOKUP(" ULO",_312_Table3,MATCH(LEFT($B1305,1),_312_Table3_ColumnLookup,0),FALSE),
  IF(AND(VALUE(LEFT($A1305,3))=312,LEFT($G1305,5)="Total",$B1305="G "),VLOOKUP('312'!$F$80,_312_Table3,MATCH('312'!$N$16,_312_Table3_ColumnLookup,0),FALSE),
  IF(AND(VALUE(LEFT($A1305,3))=312,LEFT($G1305,5)="Total",$B1305="O "),VLOOKUP('312'!$F$80,_312_Table3,MATCH('312'!$V$16,_312_Table3_ColumnLookup,0),FALSE),
  IF(AND(VALUE(LEFT($A1305,3))=312,LEFT($G1305,5)="Total",$B1305="Q "),VLOOKUP('312'!$F$80,_312_Table3,MATCH('312'!$X$16,_312_Table3_ColumnLookup,0),FALSE),
  IF(AND(VALUE(LEFT($A1305,3))=312,LEFT($G1305,5)="Total"),VLOOKUP('312'!$F$80,_312_Table3,MATCH(LEFT($B1305,1),_312_Table3_ColumnLookup,0),FALSE),
  IF(AND(VALUE(LEFT($A1305,3))=312,LEN($I1305)=4,$B1305="G"),VLOOKUP($I1305,_312_Table3,MATCH('312'!$N$16,_312_Table3_ColumnLookup,0),FALSE),
  IF(AND(VALUE(LEFT($A1305,3))=312,LEN($I1305)=4,$B1305="O"),VLOOKUP($I1305,_312_Table3,MATCH('312'!$V$16,_312_Table3_ColumnLookup,0),FALSE),
  IF(AND(VALUE(LEFT($A1305,3))=312,LEN($I1305)=4,$B1305="Q"),VLOOKUP($I1305,_312_Table3,MATCH('312'!$X$16,_312_Table3_ColumnLookup,0),FALSE),
  IF(AND(VALUE(LEFT($A1305,3))=312,LEN($I1305)=4),VLOOKUP($I1305,_312_Table3,MATCH(LEFT($B1305,1),_312_Table3_ColumnLookup,0),FALSE)
+N("312"),
  IF(VALUE(LEFT($A1305,3))=313,VLOOKUP(VALUE(MID($B1305,2,1)),_313_Table3,MATCH(MID($B1305,1,1),_313_Table3_ColumnLookup,0),FALSE)
+N("313"),
  IF(AND(VALUE(LEFT($A1305,3))=314,LEN($B1305)=3),VLOOKUP(VALUE(MID($B1305,2,2)),_314_Table3,MATCH(MID($B1305,1,1),_314_Table3_ColumnLookup,0),FALSE),
  IF(VALUE(LEFT($A1305,3))=314,VLOOKUP(VALUE(MID($B1305,2,1)),_314_Table3,MATCH(MID($B1305,1,1),_314_Table3_ColumnLookup,0),FALSE)
+N("314"),
""))))))))))))))))))))))))</f>
        <v>#N/A</v>
      </c>
      <c r="H1305" s="321" t="str">
        <f>IFERROR(
IF(ISERROR($D1305)=FALSE,$D1305,IF(ISERROR($E1305)=FALSE,$E1305,IF(ISERROR($F1305)=FALSE,$F1305
+N("012 checkboxes"),
IF(
IF(OR(LEFT($A1305,9)="Syndicate",LEFT($A1305,12)="NewSyndicate"),VLOOKUP($A1305,'012'!$J:$ZW,MATCH("Link to button",'012'!$J$1:$ZW$1,0),0)
+N("309 checkbox"),
IF($C1305="309 LCR Summary0",VLOOKUP("Notes990",'309'!$P:$ZZ,MATCH("Link to button",'309'!$P$1:$ZZ$1,0),0)
+N("313 checkboxes"),
IF($C1305="313 Financial Information0LcmVsScr",IF($C1305="309 LCR Summary0",VLOOKUP("LcmVsScr",'309'!$N:$ZZ,MATCH("Link to button",'309'!$N$1:$ZZ$1,0),0),
IF($C1305="313 Financial Information0LcrDocAttached",IF($C1305="309 LCR Summary0",VLOOKUP("LcrDocAttached",'309'!$N:$ZZ,MATCH("Link to button",'309'!$N$1:$ZZ$1,0),
0)))))))=1,TRUE,FALSE)
))),"")</f>
        <v/>
      </c>
    </row>
    <row r="1306" spans="1:8">
      <c r="A1306" s="237" t="e">
        <f>VLOOKUP($G1306,CSVLookups!$B:$R,MATCH(A$1,CSVLookups!$B$1:$R$1,0),FALSE)</f>
        <v>#N/A</v>
      </c>
      <c r="B1306" s="237" t="e">
        <f>VLOOKUP($G1306,CSVLookups!$B:$R,MATCH(B$1,CSVLookups!$B$1:$R$1,0),FALSE)</f>
        <v>#N/A</v>
      </c>
      <c r="C1306" s="238" t="e">
        <f t="shared" si="20"/>
        <v>#N/A</v>
      </c>
      <c r="D1306" s="238" t="e">
        <f>IF(AND(VALUE(LEFT($A1306,3))=309,LEN($B1306)=3),VLOOKUP(VALUE(MID($B1306,2,2)),_309_Table1,MATCH(MID($B1306,1,1),_309_Table1_ColumnLookup,0),FALSE),
  IF($C1306="309 LCR SummaryA",OneYearSCR,IF($C1306="309 LCR SummaryB",UltimateSCR,IF(VALUE(LEFT($A1306,3))=309,VLOOKUP(VALUE(MID($B1306,2,1)),_309_Table1,MATCH(MID($B1306,1,1),_309_Table1_ColumnLookup,0),FALSE)
+N("309"),
  IF(VALUE(LEFT($A1306,3))=310,VLOOKUP(VALUE(MID($B1306,2,1)),_310_Table1,MATCH(MID($B1306,1,1),_310_Table1_ColumnLookup,0),FALSE)
+N("310"),
  IF(AND(VALUE(LEFT($A1306,3))=311,LEN($I1306)=4),VLOOKUP($I1306,_311_Table1,MATCH($B1306,_311_Table1_ColumnLookup,0),FALSE),
  IF(AND(VALUE(LEFT($A1306,3))=311,OR($B1306="I2",$B1306="J2",$B1306="K2",$B1306="L2")),VLOOKUP('311'!$G$58,_311_Table1,MATCH(MID($B1306,1,1),_311_Table1_ColumnLookup,0),FALSE),
  IF(AND(VALUE(LEFT($A1306,3))=311,RIGHT($B1306,5)="Total"),VLOOKUP('311'!$G$59,_311_Table1,MATCH(MID($B1306,1,1),_311_Table1_ColumnLookup,0),FALSE),
  IF(VALUE(LEFT($A1306,3))=311,VLOOKUP(VALUE(MID($B1306,2,1)),_311_Table1,MATCH(MID($B1306,1,1),_311_Table1_ColumnLookup,0),FALSE)
+N("311"),
  IF(AND(VALUE(LEFT($A1306,3))=312,LEFT($G1306,10)="Unincepted",$B1306="G "),VLOOKUP(" ULO",_312_Table1,MATCH('312'!$N$16,_312_Table1_ColumnLookup,0),FALSE),
  IF(AND(VALUE(LEFT($A1306,3))=312,LEFT($G1306,10)="Unincepted",$B1306="O "),VLOOKUP(" ULO",_312_Table1,MATCH('312'!$V$16,_312_Table1_ColumnLookup,0),FALSE),
  IF(AND(VALUE(LEFT($A1306,3))=312,LEFT($G1306,10)="Unincepted",$B1306="Q "),VLOOKUP(" ULO",_312_Table1,MATCH('312'!$X$16,_312_Table1_ColumnLookup,0),FALSE),
  IF(AND(VALUE(LEFT($A1306,3))=312,LEFT($G1306,10)="Unincepted"),VLOOKUP(" ULO",_312_Table1,MATCH(LEFT($B1306,1),_312_Table1_ColumnLookup,0),FALSE),
  IF(AND(VALUE(LEFT($A1306,3))=312,LEFT($G1306,5)="Total",$B1306="G "),VLOOKUP('312'!$F$80,_312_Table1,MATCH('312'!$N$16,_312_Table1_ColumnLookup,0),FALSE),
  IF(AND(VALUE(LEFT($A1306,3))=312,LEFT($G1306,5)="Total",$B1306="O "),VLOOKUP('312'!$F$80,_312_Table1,MATCH('312'!$V$16,_312_Table1_ColumnLookup,0),FALSE),
  IF(AND(VALUE(LEFT($A1306,3))=312,LEFT($G1306,5)="Total",$B1306="Q "),VLOOKUP('312'!$F$80,_312_Table1,MATCH('312'!$X$16,_312_Table1_ColumnLookup,0),FALSE),
  IF(AND(VALUE(LEFT($A1306,3))=312,LEFT($G1306,5)="Total"),VLOOKUP('312'!$F$80,_312_Table1,MATCH(LEFT($B1306,1),_312_Table1_ColumnLookup,0),FALSE),
  IF(AND(VALUE(LEFT($A1306,3))=312,LEN($I1306)=4,$B1306="G"),VLOOKUP($I1306,_312_Table1,MATCH('312'!$N$16,_312_Table1_ColumnLookup,0),FALSE),
  IF(AND(VALUE(LEFT($A1306,3))=312,LEN($I1306)=4,$B1306="O"),VLOOKUP($I1306,_312_Table1,MATCH('312'!$V$16,_312_Table1_ColumnLookup,0),FALSE),
  IF(AND(VALUE(LEFT($A1306,3))=312,LEN($I1306)=4,$B1306="Q"),VLOOKUP($I1306,_312_Table1,MATCH('312'!$X$16,_312_Table1_ColumnLookup,0),FALSE),
  IF(AND(VALUE(LEFT($A1306,3))=312,LEN($I1306)=4),VLOOKUP($I1306,_312_Table1,MATCH(LEFT($B1306,1),_312_Table1_ColumnLookup,0),FALSE)
+N("312"),
  IF(VALUE(LEFT($A1306,3))=313,VLOOKUP(VALUE(MID($B1306,2,1)),_313_Table1,MATCH(MID($B1306,1,1),_313_Table1_ColumnLookup,0),FALSE)
+N("313"),
  IF(AND(VALUE(LEFT($A1306,3))=314,LEN($B1306)=3),VLOOKUP(VALUE(MID($B1306,2,2)),_314_Table1,MATCH(MID($B1306,1,1),_314_Table1_ColumnLookup,0),FALSE),
  IF(VALUE(LEFT($A1306,3))=314,VLOOKUP(VALUE(MID($B1306,2,1)),_314_Table1,MATCH(MID($B1306,1,1),_314_Table1_ColumnLookup,0),FALSE)
+N("314"),
""))))))))))))))))))))))))</f>
        <v>#N/A</v>
      </c>
      <c r="E1306" s="238" t="e">
        <f>IF(AND(VALUE(LEFT($A1306,3))=309,LEN($B1306)=3),VLOOKUP(VALUE(MID($B1306,2,2)),_309_Table2,MATCH(MID($B1306,1,1),_309_Table2_ColumnLookup,0),FALSE),
  IF($C1306="309 LCR SummaryA",OneYearSCR,IF($C1306="309 LCR SummaryB",UltimateSCR,IF(VALUE(LEFT($A1306,3))=309,VLOOKUP(VALUE(MID($B1306,2,1)),_309_Table2,MATCH(MID($B1306,1,1),_309_Table2_ColumnLookup,0),FALSE)
+N("309"),
  IF(VALUE(LEFT($A1306,3))=310,VLOOKUP(VALUE(MID($B1306,2,1)),_310_Table2,MATCH(MID($B1306,1,1),_310_Table2_ColumnLookup,0),FALSE)
+N("310"),
  IF(AND(VALUE(LEFT($A1306,3))=311,LEN($I1306)=4),VLOOKUP($I1306,_311_Table2,MATCH($B1306,_311_Table2_ColumnLookup,0),FALSE),
  IF(AND(VALUE(LEFT($A1306,3))=311,OR($B1306="I2",$B1306="J2",$B1306="K2",$B1306="L2")),VLOOKUP('311'!$G$58,_311_Table2,MATCH(MID($B1306,1,1),_311_Table2_ColumnLookup,0),FALSE),
  IF(AND(VALUE(LEFT($A1306,3))=311,RIGHT($B1306,5)="Total"),VLOOKUP('311'!$G$59,_311_Table2,MATCH(MID($B1306,1,1),_311_Table2_ColumnLookup,0),FALSE),
  IF(VALUE(LEFT($A1306,3))=311,VLOOKUP(VALUE(MID($B1306,2,1)),_311_Table2,MATCH(MID($B1306,1,1),_311_Table2_ColumnLookup,0),FALSE)
+N("311"),
  IF(AND(VALUE(LEFT($A1306,3))=312,LEFT($G1306,10)="Unincepted",$B1306="G "),VLOOKUP(" ULO",_312_Table2,MATCH('312'!$N$16,_312_Table2_ColumnLookup,0),FALSE),
  IF(AND(VALUE(LEFT($A1306,3))=312,LEFT($G1306,10)="Unincepted",$B1306="O "),VLOOKUP(" ULO",_312_Table2,MATCH('312'!$V$16,_312_Table2_ColumnLookup,0),FALSE),
  IF(AND(VALUE(LEFT($A1306,3))=312,LEFT($G1306,10)="Unincepted",$B1306="Q "),VLOOKUP(" ULO",_312_Table2,MATCH('312'!$X$16,_312_Table2_ColumnLookup,0),FALSE),
  IF(AND(VALUE(LEFT($A1306,3))=312,LEFT($G1306,10)="Unincepted"),VLOOKUP(" ULO",_312_Table2,MATCH(LEFT($B1306,1),_312_Table2_ColumnLookup,0),FALSE),
  IF(AND(VALUE(LEFT($A1306,3))=312,LEFT($G1306,5)="Total",$B1306="G "),VLOOKUP('312'!$F$80,_312_Table2,MATCH('312'!$N$16,_312_Table2_ColumnLookup,0),FALSE),
  IF(AND(VALUE(LEFT($A1306,3))=312,LEFT($G1306,5)="Total",$B1306="O "),VLOOKUP('312'!$F$80,_312_Table2,MATCH('312'!$V$16,_312_Table2_ColumnLookup,0),FALSE),
  IF(AND(VALUE(LEFT($A1306,3))=312,LEFT($G1306,5)="Total",$B1306="Q "),VLOOKUP('312'!$F$80,_312_Table2,MATCH('312'!$X$16,_312_Table2_ColumnLookup,0),FALSE),
  IF(AND(VALUE(LEFT($A1306,3))=312,LEFT($G1306,5)="Total"),VLOOKUP('312'!$F$80,_312_Table2,MATCH(LEFT($B1306,1),_312_Table2_ColumnLookup,0),FALSE),
  IF(AND(VALUE(LEFT($A1306,3))=312,LEN($I1306)=4,$B1306="G"),VLOOKUP($I1306,_312_Table2,MATCH('312'!$N$16,_312_Table2_ColumnLookup,0),FALSE),
  IF(AND(VALUE(LEFT($A1306,3))=312,LEN($I1306)=4,$B1306="O"),VLOOKUP($I1306,_312_Table2,MATCH('312'!$V$16,_312_Table2_ColumnLookup,0),FALSE),
  IF(AND(VALUE(LEFT($A1306,3))=312,LEN($I1306)=4,$B1306="Q"),VLOOKUP($I1306,_312_Table2,MATCH('312'!$X$16,_312_Table2_ColumnLookup,0),FALSE),
  IF(AND(VALUE(LEFT($A1306,3))=312,LEN($I1306)=4),VLOOKUP($I1306,_312_Table2,MATCH(LEFT($B1306,1),_312_Table2_ColumnLookup,0),FALSE)
+N("312"),
  IF(VALUE(LEFT($A1306,3))=313,VLOOKUP(VALUE(MID($B1306,2,1)),_313_Table2,MATCH(MID($B1306,1,1),_313_Table2_ColumnLookup,0),FALSE)
+N("313"),
  IF(AND(VALUE(LEFT($A1306,3))=314,LEN($B1306)=3),VLOOKUP(VALUE(MID($B1306,2,2)),_314_Table2,MATCH(MID($B1306,1,1),_314_Table2_ColumnLookup,0),FALSE),
  IF(VALUE(LEFT($A1306,3))=314,VLOOKUP(VALUE(MID($B1306,2,1)),_314_Table2,MATCH(MID($B1306,1,1),_314_Table2_ColumnLookup,0),FALSE)
+N("314"),
""))))))))))))))))))))))))</f>
        <v>#N/A</v>
      </c>
      <c r="F1306" s="238" t="e">
        <f>IF(AND(VALUE(LEFT($A1306,3))=309,LEN($B1306)=3),VLOOKUP(VALUE(MID($B1306,2,2)),_309_Table3,MATCH(MID($B1306,1,1),_309_Table3_ColumnLookup,0),FALSE),
  IF($C1306="309 LCR SummaryA",OneYearSCR,IF($C1306="309 LCR SummaryB",UltimateSCR,IF(VALUE(LEFT($A1306,3))=309,VLOOKUP(VALUE(MID($B1306,2,1)),_309_Table3,MATCH(MID($B1306,1,1),_309_Table3_ColumnLookup,0),FALSE)
+N("309"),
  IF(VALUE(LEFT($A1306,3))=310,VLOOKUP(VALUE(MID($B1306,2,1)),_310_Table3,MATCH(MID($B1306,1,1),_310_Table3_ColumnLookup,0),FALSE)
+N("310"),
  IF(AND(VALUE(LEFT($A1306,3))=311,LEN($I1306)=4),VLOOKUP($I1306,_311_Table3,MATCH($B1306,_311_Table3_ColumnLookup,0),FALSE),
  IF(AND(VALUE(LEFT($A1306,3))=311,OR($B1306="I2",$B1306="J2",$B1306="K2",$B1306="L2")),VLOOKUP('311'!$G$58,_311_Table3,MATCH(MID($B1306,1,1),_311_Table3_ColumnLookup,0),FALSE),
  IF(AND(VALUE(LEFT($A1306,3))=311,RIGHT($B1306,5)="Total"),VLOOKUP('311'!$G$59,_311_Table3,MATCH(MID($B1306,1,1),_311_Table3_ColumnLookup,0),FALSE),
  IF(VALUE(LEFT($A1306,3))=311,VLOOKUP(VALUE(MID($B1306,2,1)),_311_Table3,MATCH(MID($B1306,1,1),_311_Table3_ColumnLookup,0),FALSE)
+N("311"),
  IF(AND(VALUE(LEFT($A1306,3))=312,LEFT($G1306,10)="Unincepted",$B1306="G "),VLOOKUP(" ULO",_312_Table3,MATCH('312'!$N$16,_312_Table3_ColumnLookup,0),FALSE),
  IF(AND(VALUE(LEFT($A1306,3))=312,LEFT($G1306,10)="Unincepted",$B1306="O "),VLOOKUP(" ULO",_312_Table3,MATCH('312'!$V$16,_312_Table3_ColumnLookup,0),FALSE),
  IF(AND(VALUE(LEFT($A1306,3))=312,LEFT($G1306,10)="Unincepted",$B1306="Q "),VLOOKUP(" ULO",_312_Table3,MATCH('312'!$X$16,_312_Table3_ColumnLookup,0),FALSE),
  IF(AND(VALUE(LEFT($A1306,3))=312,LEFT($G1306,10)="Unincepted"),VLOOKUP(" ULO",_312_Table3,MATCH(LEFT($B1306,1),_312_Table3_ColumnLookup,0),FALSE),
  IF(AND(VALUE(LEFT($A1306,3))=312,LEFT($G1306,5)="Total",$B1306="G "),VLOOKUP('312'!$F$80,_312_Table3,MATCH('312'!$N$16,_312_Table3_ColumnLookup,0),FALSE),
  IF(AND(VALUE(LEFT($A1306,3))=312,LEFT($G1306,5)="Total",$B1306="O "),VLOOKUP('312'!$F$80,_312_Table3,MATCH('312'!$V$16,_312_Table3_ColumnLookup,0),FALSE),
  IF(AND(VALUE(LEFT($A1306,3))=312,LEFT($G1306,5)="Total",$B1306="Q "),VLOOKUP('312'!$F$80,_312_Table3,MATCH('312'!$X$16,_312_Table3_ColumnLookup,0),FALSE),
  IF(AND(VALUE(LEFT($A1306,3))=312,LEFT($G1306,5)="Total"),VLOOKUP('312'!$F$80,_312_Table3,MATCH(LEFT($B1306,1),_312_Table3_ColumnLookup,0),FALSE),
  IF(AND(VALUE(LEFT($A1306,3))=312,LEN($I1306)=4,$B1306="G"),VLOOKUP($I1306,_312_Table3,MATCH('312'!$N$16,_312_Table3_ColumnLookup,0),FALSE),
  IF(AND(VALUE(LEFT($A1306,3))=312,LEN($I1306)=4,$B1306="O"),VLOOKUP($I1306,_312_Table3,MATCH('312'!$V$16,_312_Table3_ColumnLookup,0),FALSE),
  IF(AND(VALUE(LEFT($A1306,3))=312,LEN($I1306)=4,$B1306="Q"),VLOOKUP($I1306,_312_Table3,MATCH('312'!$X$16,_312_Table3_ColumnLookup,0),FALSE),
  IF(AND(VALUE(LEFT($A1306,3))=312,LEN($I1306)=4),VLOOKUP($I1306,_312_Table3,MATCH(LEFT($B1306,1),_312_Table3_ColumnLookup,0),FALSE)
+N("312"),
  IF(VALUE(LEFT($A1306,3))=313,VLOOKUP(VALUE(MID($B1306,2,1)),_313_Table3,MATCH(MID($B1306,1,1),_313_Table3_ColumnLookup,0),FALSE)
+N("313"),
  IF(AND(VALUE(LEFT($A1306,3))=314,LEN($B1306)=3),VLOOKUP(VALUE(MID($B1306,2,2)),_314_Table3,MATCH(MID($B1306,1,1),_314_Table3_ColumnLookup,0),FALSE),
  IF(VALUE(LEFT($A1306,3))=314,VLOOKUP(VALUE(MID($B1306,2,1)),_314_Table3,MATCH(MID($B1306,1,1),_314_Table3_ColumnLookup,0),FALSE)
+N("314"),
""))))))))))))))))))))))))</f>
        <v>#N/A</v>
      </c>
      <c r="H1306" s="321" t="str">
        <f>IFERROR(
IF(ISERROR($D1306)=FALSE,$D1306,IF(ISERROR($E1306)=FALSE,$E1306,IF(ISERROR($F1306)=FALSE,$F1306
+N("012 checkboxes"),
IF(
IF(OR(LEFT($A1306,9)="Syndicate",LEFT($A1306,12)="NewSyndicate"),VLOOKUP($A1306,'012'!$J:$ZW,MATCH("Link to button",'012'!$J$1:$ZW$1,0),0)
+N("309 checkbox"),
IF($C1306="309 LCR Summary0",VLOOKUP("Notes990",'309'!$P:$ZZ,MATCH("Link to button",'309'!$P$1:$ZZ$1,0),0)
+N("313 checkboxes"),
IF($C1306="313 Financial Information0LcmVsScr",IF($C1306="309 LCR Summary0",VLOOKUP("LcmVsScr",'309'!$N:$ZZ,MATCH("Link to button",'309'!$N$1:$ZZ$1,0),0),
IF($C1306="313 Financial Information0LcrDocAttached",IF($C1306="309 LCR Summary0",VLOOKUP("LcrDocAttached",'309'!$N:$ZZ,MATCH("Link to button",'309'!$N$1:$ZZ$1,0),
0)))))))=1,TRUE,FALSE)
))),"")</f>
        <v/>
      </c>
    </row>
    <row r="1307" spans="1:8">
      <c r="A1307" s="237" t="e">
        <f>VLOOKUP($G1307,CSVLookups!$B:$R,MATCH(A$1,CSVLookups!$B$1:$R$1,0),FALSE)</f>
        <v>#N/A</v>
      </c>
      <c r="B1307" s="237" t="e">
        <f>VLOOKUP($G1307,CSVLookups!$B:$R,MATCH(B$1,CSVLookups!$B$1:$R$1,0),FALSE)</f>
        <v>#N/A</v>
      </c>
      <c r="C1307" s="238" t="e">
        <f t="shared" si="20"/>
        <v>#N/A</v>
      </c>
      <c r="D1307" s="238" t="e">
        <f>IF(AND(VALUE(LEFT($A1307,3))=309,LEN($B1307)=3),VLOOKUP(VALUE(MID($B1307,2,2)),_309_Table1,MATCH(MID($B1307,1,1),_309_Table1_ColumnLookup,0),FALSE),
  IF($C1307="309 LCR SummaryA",OneYearSCR,IF($C1307="309 LCR SummaryB",UltimateSCR,IF(VALUE(LEFT($A1307,3))=309,VLOOKUP(VALUE(MID($B1307,2,1)),_309_Table1,MATCH(MID($B1307,1,1),_309_Table1_ColumnLookup,0),FALSE)
+N("309"),
  IF(VALUE(LEFT($A1307,3))=310,VLOOKUP(VALUE(MID($B1307,2,1)),_310_Table1,MATCH(MID($B1307,1,1),_310_Table1_ColumnLookup,0),FALSE)
+N("310"),
  IF(AND(VALUE(LEFT($A1307,3))=311,LEN($I1307)=4),VLOOKUP($I1307,_311_Table1,MATCH($B1307,_311_Table1_ColumnLookup,0),FALSE),
  IF(AND(VALUE(LEFT($A1307,3))=311,OR($B1307="I2",$B1307="J2",$B1307="K2",$B1307="L2")),VLOOKUP('311'!$G$58,_311_Table1,MATCH(MID($B1307,1,1),_311_Table1_ColumnLookup,0),FALSE),
  IF(AND(VALUE(LEFT($A1307,3))=311,RIGHT($B1307,5)="Total"),VLOOKUP('311'!$G$59,_311_Table1,MATCH(MID($B1307,1,1),_311_Table1_ColumnLookup,0),FALSE),
  IF(VALUE(LEFT($A1307,3))=311,VLOOKUP(VALUE(MID($B1307,2,1)),_311_Table1,MATCH(MID($B1307,1,1),_311_Table1_ColumnLookup,0),FALSE)
+N("311"),
  IF(AND(VALUE(LEFT($A1307,3))=312,LEFT($G1307,10)="Unincepted",$B1307="G "),VLOOKUP(" ULO",_312_Table1,MATCH('312'!$N$16,_312_Table1_ColumnLookup,0),FALSE),
  IF(AND(VALUE(LEFT($A1307,3))=312,LEFT($G1307,10)="Unincepted",$B1307="O "),VLOOKUP(" ULO",_312_Table1,MATCH('312'!$V$16,_312_Table1_ColumnLookup,0),FALSE),
  IF(AND(VALUE(LEFT($A1307,3))=312,LEFT($G1307,10)="Unincepted",$B1307="Q "),VLOOKUP(" ULO",_312_Table1,MATCH('312'!$X$16,_312_Table1_ColumnLookup,0),FALSE),
  IF(AND(VALUE(LEFT($A1307,3))=312,LEFT($G1307,10)="Unincepted"),VLOOKUP(" ULO",_312_Table1,MATCH(LEFT($B1307,1),_312_Table1_ColumnLookup,0),FALSE),
  IF(AND(VALUE(LEFT($A1307,3))=312,LEFT($G1307,5)="Total",$B1307="G "),VLOOKUP('312'!$F$80,_312_Table1,MATCH('312'!$N$16,_312_Table1_ColumnLookup,0),FALSE),
  IF(AND(VALUE(LEFT($A1307,3))=312,LEFT($G1307,5)="Total",$B1307="O "),VLOOKUP('312'!$F$80,_312_Table1,MATCH('312'!$V$16,_312_Table1_ColumnLookup,0),FALSE),
  IF(AND(VALUE(LEFT($A1307,3))=312,LEFT($G1307,5)="Total",$B1307="Q "),VLOOKUP('312'!$F$80,_312_Table1,MATCH('312'!$X$16,_312_Table1_ColumnLookup,0),FALSE),
  IF(AND(VALUE(LEFT($A1307,3))=312,LEFT($G1307,5)="Total"),VLOOKUP('312'!$F$80,_312_Table1,MATCH(LEFT($B1307,1),_312_Table1_ColumnLookup,0),FALSE),
  IF(AND(VALUE(LEFT($A1307,3))=312,LEN($I1307)=4,$B1307="G"),VLOOKUP($I1307,_312_Table1,MATCH('312'!$N$16,_312_Table1_ColumnLookup,0),FALSE),
  IF(AND(VALUE(LEFT($A1307,3))=312,LEN($I1307)=4,$B1307="O"),VLOOKUP($I1307,_312_Table1,MATCH('312'!$V$16,_312_Table1_ColumnLookup,0),FALSE),
  IF(AND(VALUE(LEFT($A1307,3))=312,LEN($I1307)=4,$B1307="Q"),VLOOKUP($I1307,_312_Table1,MATCH('312'!$X$16,_312_Table1_ColumnLookup,0),FALSE),
  IF(AND(VALUE(LEFT($A1307,3))=312,LEN($I1307)=4),VLOOKUP($I1307,_312_Table1,MATCH(LEFT($B1307,1),_312_Table1_ColumnLookup,0),FALSE)
+N("312"),
  IF(VALUE(LEFT($A1307,3))=313,VLOOKUP(VALUE(MID($B1307,2,1)),_313_Table1,MATCH(MID($B1307,1,1),_313_Table1_ColumnLookup,0),FALSE)
+N("313"),
  IF(AND(VALUE(LEFT($A1307,3))=314,LEN($B1307)=3),VLOOKUP(VALUE(MID($B1307,2,2)),_314_Table1,MATCH(MID($B1307,1,1),_314_Table1_ColumnLookup,0),FALSE),
  IF(VALUE(LEFT($A1307,3))=314,VLOOKUP(VALUE(MID($B1307,2,1)),_314_Table1,MATCH(MID($B1307,1,1),_314_Table1_ColumnLookup,0),FALSE)
+N("314"),
""))))))))))))))))))))))))</f>
        <v>#N/A</v>
      </c>
      <c r="E1307" s="238" t="e">
        <f>IF(AND(VALUE(LEFT($A1307,3))=309,LEN($B1307)=3),VLOOKUP(VALUE(MID($B1307,2,2)),_309_Table2,MATCH(MID($B1307,1,1),_309_Table2_ColumnLookup,0),FALSE),
  IF($C1307="309 LCR SummaryA",OneYearSCR,IF($C1307="309 LCR SummaryB",UltimateSCR,IF(VALUE(LEFT($A1307,3))=309,VLOOKUP(VALUE(MID($B1307,2,1)),_309_Table2,MATCH(MID($B1307,1,1),_309_Table2_ColumnLookup,0),FALSE)
+N("309"),
  IF(VALUE(LEFT($A1307,3))=310,VLOOKUP(VALUE(MID($B1307,2,1)),_310_Table2,MATCH(MID($B1307,1,1),_310_Table2_ColumnLookup,0),FALSE)
+N("310"),
  IF(AND(VALUE(LEFT($A1307,3))=311,LEN($I1307)=4),VLOOKUP($I1307,_311_Table2,MATCH($B1307,_311_Table2_ColumnLookup,0),FALSE),
  IF(AND(VALUE(LEFT($A1307,3))=311,OR($B1307="I2",$B1307="J2",$B1307="K2",$B1307="L2")),VLOOKUP('311'!$G$58,_311_Table2,MATCH(MID($B1307,1,1),_311_Table2_ColumnLookup,0),FALSE),
  IF(AND(VALUE(LEFT($A1307,3))=311,RIGHT($B1307,5)="Total"),VLOOKUP('311'!$G$59,_311_Table2,MATCH(MID($B1307,1,1),_311_Table2_ColumnLookup,0),FALSE),
  IF(VALUE(LEFT($A1307,3))=311,VLOOKUP(VALUE(MID($B1307,2,1)),_311_Table2,MATCH(MID($B1307,1,1),_311_Table2_ColumnLookup,0),FALSE)
+N("311"),
  IF(AND(VALUE(LEFT($A1307,3))=312,LEFT($G1307,10)="Unincepted",$B1307="G "),VLOOKUP(" ULO",_312_Table2,MATCH('312'!$N$16,_312_Table2_ColumnLookup,0),FALSE),
  IF(AND(VALUE(LEFT($A1307,3))=312,LEFT($G1307,10)="Unincepted",$B1307="O "),VLOOKUP(" ULO",_312_Table2,MATCH('312'!$V$16,_312_Table2_ColumnLookup,0),FALSE),
  IF(AND(VALUE(LEFT($A1307,3))=312,LEFT($G1307,10)="Unincepted",$B1307="Q "),VLOOKUP(" ULO",_312_Table2,MATCH('312'!$X$16,_312_Table2_ColumnLookup,0),FALSE),
  IF(AND(VALUE(LEFT($A1307,3))=312,LEFT($G1307,10)="Unincepted"),VLOOKUP(" ULO",_312_Table2,MATCH(LEFT($B1307,1),_312_Table2_ColumnLookup,0),FALSE),
  IF(AND(VALUE(LEFT($A1307,3))=312,LEFT($G1307,5)="Total",$B1307="G "),VLOOKUP('312'!$F$80,_312_Table2,MATCH('312'!$N$16,_312_Table2_ColumnLookup,0),FALSE),
  IF(AND(VALUE(LEFT($A1307,3))=312,LEFT($G1307,5)="Total",$B1307="O "),VLOOKUP('312'!$F$80,_312_Table2,MATCH('312'!$V$16,_312_Table2_ColumnLookup,0),FALSE),
  IF(AND(VALUE(LEFT($A1307,3))=312,LEFT($G1307,5)="Total",$B1307="Q "),VLOOKUP('312'!$F$80,_312_Table2,MATCH('312'!$X$16,_312_Table2_ColumnLookup,0),FALSE),
  IF(AND(VALUE(LEFT($A1307,3))=312,LEFT($G1307,5)="Total"),VLOOKUP('312'!$F$80,_312_Table2,MATCH(LEFT($B1307,1),_312_Table2_ColumnLookup,0),FALSE),
  IF(AND(VALUE(LEFT($A1307,3))=312,LEN($I1307)=4,$B1307="G"),VLOOKUP($I1307,_312_Table2,MATCH('312'!$N$16,_312_Table2_ColumnLookup,0),FALSE),
  IF(AND(VALUE(LEFT($A1307,3))=312,LEN($I1307)=4,$B1307="O"),VLOOKUP($I1307,_312_Table2,MATCH('312'!$V$16,_312_Table2_ColumnLookup,0),FALSE),
  IF(AND(VALUE(LEFT($A1307,3))=312,LEN($I1307)=4,$B1307="Q"),VLOOKUP($I1307,_312_Table2,MATCH('312'!$X$16,_312_Table2_ColumnLookup,0),FALSE),
  IF(AND(VALUE(LEFT($A1307,3))=312,LEN($I1307)=4),VLOOKUP($I1307,_312_Table2,MATCH(LEFT($B1307,1),_312_Table2_ColumnLookup,0),FALSE)
+N("312"),
  IF(VALUE(LEFT($A1307,3))=313,VLOOKUP(VALUE(MID($B1307,2,1)),_313_Table2,MATCH(MID($B1307,1,1),_313_Table2_ColumnLookup,0),FALSE)
+N("313"),
  IF(AND(VALUE(LEFT($A1307,3))=314,LEN($B1307)=3),VLOOKUP(VALUE(MID($B1307,2,2)),_314_Table2,MATCH(MID($B1307,1,1),_314_Table2_ColumnLookup,0),FALSE),
  IF(VALUE(LEFT($A1307,3))=314,VLOOKUP(VALUE(MID($B1307,2,1)),_314_Table2,MATCH(MID($B1307,1,1),_314_Table2_ColumnLookup,0),FALSE)
+N("314"),
""))))))))))))))))))))))))</f>
        <v>#N/A</v>
      </c>
      <c r="F1307" s="238" t="e">
        <f>IF(AND(VALUE(LEFT($A1307,3))=309,LEN($B1307)=3),VLOOKUP(VALUE(MID($B1307,2,2)),_309_Table3,MATCH(MID($B1307,1,1),_309_Table3_ColumnLookup,0),FALSE),
  IF($C1307="309 LCR SummaryA",OneYearSCR,IF($C1307="309 LCR SummaryB",UltimateSCR,IF(VALUE(LEFT($A1307,3))=309,VLOOKUP(VALUE(MID($B1307,2,1)),_309_Table3,MATCH(MID($B1307,1,1),_309_Table3_ColumnLookup,0),FALSE)
+N("309"),
  IF(VALUE(LEFT($A1307,3))=310,VLOOKUP(VALUE(MID($B1307,2,1)),_310_Table3,MATCH(MID($B1307,1,1),_310_Table3_ColumnLookup,0),FALSE)
+N("310"),
  IF(AND(VALUE(LEFT($A1307,3))=311,LEN($I1307)=4),VLOOKUP($I1307,_311_Table3,MATCH($B1307,_311_Table3_ColumnLookup,0),FALSE),
  IF(AND(VALUE(LEFT($A1307,3))=311,OR($B1307="I2",$B1307="J2",$B1307="K2",$B1307="L2")),VLOOKUP('311'!$G$58,_311_Table3,MATCH(MID($B1307,1,1),_311_Table3_ColumnLookup,0),FALSE),
  IF(AND(VALUE(LEFT($A1307,3))=311,RIGHT($B1307,5)="Total"),VLOOKUP('311'!$G$59,_311_Table3,MATCH(MID($B1307,1,1),_311_Table3_ColumnLookup,0),FALSE),
  IF(VALUE(LEFT($A1307,3))=311,VLOOKUP(VALUE(MID($B1307,2,1)),_311_Table3,MATCH(MID($B1307,1,1),_311_Table3_ColumnLookup,0),FALSE)
+N("311"),
  IF(AND(VALUE(LEFT($A1307,3))=312,LEFT($G1307,10)="Unincepted",$B1307="G "),VLOOKUP(" ULO",_312_Table3,MATCH('312'!$N$16,_312_Table3_ColumnLookup,0),FALSE),
  IF(AND(VALUE(LEFT($A1307,3))=312,LEFT($G1307,10)="Unincepted",$B1307="O "),VLOOKUP(" ULO",_312_Table3,MATCH('312'!$V$16,_312_Table3_ColumnLookup,0),FALSE),
  IF(AND(VALUE(LEFT($A1307,3))=312,LEFT($G1307,10)="Unincepted",$B1307="Q "),VLOOKUP(" ULO",_312_Table3,MATCH('312'!$X$16,_312_Table3_ColumnLookup,0),FALSE),
  IF(AND(VALUE(LEFT($A1307,3))=312,LEFT($G1307,10)="Unincepted"),VLOOKUP(" ULO",_312_Table3,MATCH(LEFT($B1307,1),_312_Table3_ColumnLookup,0),FALSE),
  IF(AND(VALUE(LEFT($A1307,3))=312,LEFT($G1307,5)="Total",$B1307="G "),VLOOKUP('312'!$F$80,_312_Table3,MATCH('312'!$N$16,_312_Table3_ColumnLookup,0),FALSE),
  IF(AND(VALUE(LEFT($A1307,3))=312,LEFT($G1307,5)="Total",$B1307="O "),VLOOKUP('312'!$F$80,_312_Table3,MATCH('312'!$V$16,_312_Table3_ColumnLookup,0),FALSE),
  IF(AND(VALUE(LEFT($A1307,3))=312,LEFT($G1307,5)="Total",$B1307="Q "),VLOOKUP('312'!$F$80,_312_Table3,MATCH('312'!$X$16,_312_Table3_ColumnLookup,0),FALSE),
  IF(AND(VALUE(LEFT($A1307,3))=312,LEFT($G1307,5)="Total"),VLOOKUP('312'!$F$80,_312_Table3,MATCH(LEFT($B1307,1),_312_Table3_ColumnLookup,0),FALSE),
  IF(AND(VALUE(LEFT($A1307,3))=312,LEN($I1307)=4,$B1307="G"),VLOOKUP($I1307,_312_Table3,MATCH('312'!$N$16,_312_Table3_ColumnLookup,0),FALSE),
  IF(AND(VALUE(LEFT($A1307,3))=312,LEN($I1307)=4,$B1307="O"),VLOOKUP($I1307,_312_Table3,MATCH('312'!$V$16,_312_Table3_ColumnLookup,0),FALSE),
  IF(AND(VALUE(LEFT($A1307,3))=312,LEN($I1307)=4,$B1307="Q"),VLOOKUP($I1307,_312_Table3,MATCH('312'!$X$16,_312_Table3_ColumnLookup,0),FALSE),
  IF(AND(VALUE(LEFT($A1307,3))=312,LEN($I1307)=4),VLOOKUP($I1307,_312_Table3,MATCH(LEFT($B1307,1),_312_Table3_ColumnLookup,0),FALSE)
+N("312"),
  IF(VALUE(LEFT($A1307,3))=313,VLOOKUP(VALUE(MID($B1307,2,1)),_313_Table3,MATCH(MID($B1307,1,1),_313_Table3_ColumnLookup,0),FALSE)
+N("313"),
  IF(AND(VALUE(LEFT($A1307,3))=314,LEN($B1307)=3),VLOOKUP(VALUE(MID($B1307,2,2)),_314_Table3,MATCH(MID($B1307,1,1),_314_Table3_ColumnLookup,0),FALSE),
  IF(VALUE(LEFT($A1307,3))=314,VLOOKUP(VALUE(MID($B1307,2,1)),_314_Table3,MATCH(MID($B1307,1,1),_314_Table3_ColumnLookup,0),FALSE)
+N("314"),
""))))))))))))))))))))))))</f>
        <v>#N/A</v>
      </c>
      <c r="H1307" s="321" t="str">
        <f>IFERROR(
IF(ISERROR($D1307)=FALSE,$D1307,IF(ISERROR($E1307)=FALSE,$E1307,IF(ISERROR($F1307)=FALSE,$F1307
+N("012 checkboxes"),
IF(
IF(OR(LEFT($A1307,9)="Syndicate",LEFT($A1307,12)="NewSyndicate"),VLOOKUP($A1307,'012'!$J:$ZW,MATCH("Link to button",'012'!$J$1:$ZW$1,0),0)
+N("309 checkbox"),
IF($C1307="309 LCR Summary0",VLOOKUP("Notes990",'309'!$P:$ZZ,MATCH("Link to button",'309'!$P$1:$ZZ$1,0),0)
+N("313 checkboxes"),
IF($C1307="313 Financial Information0LcmVsScr",IF($C1307="309 LCR Summary0",VLOOKUP("LcmVsScr",'309'!$N:$ZZ,MATCH("Link to button",'309'!$N$1:$ZZ$1,0),0),
IF($C1307="313 Financial Information0LcrDocAttached",IF($C1307="309 LCR Summary0",VLOOKUP("LcrDocAttached",'309'!$N:$ZZ,MATCH("Link to button",'309'!$N$1:$ZZ$1,0),
0)))))))=1,TRUE,FALSE)
))),"")</f>
        <v/>
      </c>
    </row>
    <row r="1308" spans="1:8">
      <c r="A1308" s="237" t="e">
        <f>VLOOKUP($G1308,CSVLookups!$B:$R,MATCH(A$1,CSVLookups!$B$1:$R$1,0),FALSE)</f>
        <v>#N/A</v>
      </c>
      <c r="B1308" s="237" t="e">
        <f>VLOOKUP($G1308,CSVLookups!$B:$R,MATCH(B$1,CSVLookups!$B$1:$R$1,0),FALSE)</f>
        <v>#N/A</v>
      </c>
      <c r="C1308" s="238" t="e">
        <f t="shared" si="20"/>
        <v>#N/A</v>
      </c>
      <c r="D1308" s="238" t="e">
        <f>IF(AND(VALUE(LEFT($A1308,3))=309,LEN($B1308)=3),VLOOKUP(VALUE(MID($B1308,2,2)),_309_Table1,MATCH(MID($B1308,1,1),_309_Table1_ColumnLookup,0),FALSE),
  IF($C1308="309 LCR SummaryA",OneYearSCR,IF($C1308="309 LCR SummaryB",UltimateSCR,IF(VALUE(LEFT($A1308,3))=309,VLOOKUP(VALUE(MID($B1308,2,1)),_309_Table1,MATCH(MID($B1308,1,1),_309_Table1_ColumnLookup,0),FALSE)
+N("309"),
  IF(VALUE(LEFT($A1308,3))=310,VLOOKUP(VALUE(MID($B1308,2,1)),_310_Table1,MATCH(MID($B1308,1,1),_310_Table1_ColumnLookup,0),FALSE)
+N("310"),
  IF(AND(VALUE(LEFT($A1308,3))=311,LEN($I1308)=4),VLOOKUP($I1308,_311_Table1,MATCH($B1308,_311_Table1_ColumnLookup,0),FALSE),
  IF(AND(VALUE(LEFT($A1308,3))=311,OR($B1308="I2",$B1308="J2",$B1308="K2",$B1308="L2")),VLOOKUP('311'!$G$58,_311_Table1,MATCH(MID($B1308,1,1),_311_Table1_ColumnLookup,0),FALSE),
  IF(AND(VALUE(LEFT($A1308,3))=311,RIGHT($B1308,5)="Total"),VLOOKUP('311'!$G$59,_311_Table1,MATCH(MID($B1308,1,1),_311_Table1_ColumnLookup,0),FALSE),
  IF(VALUE(LEFT($A1308,3))=311,VLOOKUP(VALUE(MID($B1308,2,1)),_311_Table1,MATCH(MID($B1308,1,1),_311_Table1_ColumnLookup,0),FALSE)
+N("311"),
  IF(AND(VALUE(LEFT($A1308,3))=312,LEFT($G1308,10)="Unincepted",$B1308="G "),VLOOKUP(" ULO",_312_Table1,MATCH('312'!$N$16,_312_Table1_ColumnLookup,0),FALSE),
  IF(AND(VALUE(LEFT($A1308,3))=312,LEFT($G1308,10)="Unincepted",$B1308="O "),VLOOKUP(" ULO",_312_Table1,MATCH('312'!$V$16,_312_Table1_ColumnLookup,0),FALSE),
  IF(AND(VALUE(LEFT($A1308,3))=312,LEFT($G1308,10)="Unincepted",$B1308="Q "),VLOOKUP(" ULO",_312_Table1,MATCH('312'!$X$16,_312_Table1_ColumnLookup,0),FALSE),
  IF(AND(VALUE(LEFT($A1308,3))=312,LEFT($G1308,10)="Unincepted"),VLOOKUP(" ULO",_312_Table1,MATCH(LEFT($B1308,1),_312_Table1_ColumnLookup,0),FALSE),
  IF(AND(VALUE(LEFT($A1308,3))=312,LEFT($G1308,5)="Total",$B1308="G "),VLOOKUP('312'!$F$80,_312_Table1,MATCH('312'!$N$16,_312_Table1_ColumnLookup,0),FALSE),
  IF(AND(VALUE(LEFT($A1308,3))=312,LEFT($G1308,5)="Total",$B1308="O "),VLOOKUP('312'!$F$80,_312_Table1,MATCH('312'!$V$16,_312_Table1_ColumnLookup,0),FALSE),
  IF(AND(VALUE(LEFT($A1308,3))=312,LEFT($G1308,5)="Total",$B1308="Q "),VLOOKUP('312'!$F$80,_312_Table1,MATCH('312'!$X$16,_312_Table1_ColumnLookup,0),FALSE),
  IF(AND(VALUE(LEFT($A1308,3))=312,LEFT($G1308,5)="Total"),VLOOKUP('312'!$F$80,_312_Table1,MATCH(LEFT($B1308,1),_312_Table1_ColumnLookup,0),FALSE),
  IF(AND(VALUE(LEFT($A1308,3))=312,LEN($I1308)=4,$B1308="G"),VLOOKUP($I1308,_312_Table1,MATCH('312'!$N$16,_312_Table1_ColumnLookup,0),FALSE),
  IF(AND(VALUE(LEFT($A1308,3))=312,LEN($I1308)=4,$B1308="O"),VLOOKUP($I1308,_312_Table1,MATCH('312'!$V$16,_312_Table1_ColumnLookup,0),FALSE),
  IF(AND(VALUE(LEFT($A1308,3))=312,LEN($I1308)=4,$B1308="Q"),VLOOKUP($I1308,_312_Table1,MATCH('312'!$X$16,_312_Table1_ColumnLookup,0),FALSE),
  IF(AND(VALUE(LEFT($A1308,3))=312,LEN($I1308)=4),VLOOKUP($I1308,_312_Table1,MATCH(LEFT($B1308,1),_312_Table1_ColumnLookup,0),FALSE)
+N("312"),
  IF(VALUE(LEFT($A1308,3))=313,VLOOKUP(VALUE(MID($B1308,2,1)),_313_Table1,MATCH(MID($B1308,1,1),_313_Table1_ColumnLookup,0),FALSE)
+N("313"),
  IF(AND(VALUE(LEFT($A1308,3))=314,LEN($B1308)=3),VLOOKUP(VALUE(MID($B1308,2,2)),_314_Table1,MATCH(MID($B1308,1,1),_314_Table1_ColumnLookup,0),FALSE),
  IF(VALUE(LEFT($A1308,3))=314,VLOOKUP(VALUE(MID($B1308,2,1)),_314_Table1,MATCH(MID($B1308,1,1),_314_Table1_ColumnLookup,0),FALSE)
+N("314"),
""))))))))))))))))))))))))</f>
        <v>#N/A</v>
      </c>
      <c r="E1308" s="238" t="e">
        <f>IF(AND(VALUE(LEFT($A1308,3))=309,LEN($B1308)=3),VLOOKUP(VALUE(MID($B1308,2,2)),_309_Table2,MATCH(MID($B1308,1,1),_309_Table2_ColumnLookup,0),FALSE),
  IF($C1308="309 LCR SummaryA",OneYearSCR,IF($C1308="309 LCR SummaryB",UltimateSCR,IF(VALUE(LEFT($A1308,3))=309,VLOOKUP(VALUE(MID($B1308,2,1)),_309_Table2,MATCH(MID($B1308,1,1),_309_Table2_ColumnLookup,0),FALSE)
+N("309"),
  IF(VALUE(LEFT($A1308,3))=310,VLOOKUP(VALUE(MID($B1308,2,1)),_310_Table2,MATCH(MID($B1308,1,1),_310_Table2_ColumnLookup,0),FALSE)
+N("310"),
  IF(AND(VALUE(LEFT($A1308,3))=311,LEN($I1308)=4),VLOOKUP($I1308,_311_Table2,MATCH($B1308,_311_Table2_ColumnLookup,0),FALSE),
  IF(AND(VALUE(LEFT($A1308,3))=311,OR($B1308="I2",$B1308="J2",$B1308="K2",$B1308="L2")),VLOOKUP('311'!$G$58,_311_Table2,MATCH(MID($B1308,1,1),_311_Table2_ColumnLookup,0),FALSE),
  IF(AND(VALUE(LEFT($A1308,3))=311,RIGHT($B1308,5)="Total"),VLOOKUP('311'!$G$59,_311_Table2,MATCH(MID($B1308,1,1),_311_Table2_ColumnLookup,0),FALSE),
  IF(VALUE(LEFT($A1308,3))=311,VLOOKUP(VALUE(MID($B1308,2,1)),_311_Table2,MATCH(MID($B1308,1,1),_311_Table2_ColumnLookup,0),FALSE)
+N("311"),
  IF(AND(VALUE(LEFT($A1308,3))=312,LEFT($G1308,10)="Unincepted",$B1308="G "),VLOOKUP(" ULO",_312_Table2,MATCH('312'!$N$16,_312_Table2_ColumnLookup,0),FALSE),
  IF(AND(VALUE(LEFT($A1308,3))=312,LEFT($G1308,10)="Unincepted",$B1308="O "),VLOOKUP(" ULO",_312_Table2,MATCH('312'!$V$16,_312_Table2_ColumnLookup,0),FALSE),
  IF(AND(VALUE(LEFT($A1308,3))=312,LEFT($G1308,10)="Unincepted",$B1308="Q "),VLOOKUP(" ULO",_312_Table2,MATCH('312'!$X$16,_312_Table2_ColumnLookup,0),FALSE),
  IF(AND(VALUE(LEFT($A1308,3))=312,LEFT($G1308,10)="Unincepted"),VLOOKUP(" ULO",_312_Table2,MATCH(LEFT($B1308,1),_312_Table2_ColumnLookup,0),FALSE),
  IF(AND(VALUE(LEFT($A1308,3))=312,LEFT($G1308,5)="Total",$B1308="G "),VLOOKUP('312'!$F$80,_312_Table2,MATCH('312'!$N$16,_312_Table2_ColumnLookup,0),FALSE),
  IF(AND(VALUE(LEFT($A1308,3))=312,LEFT($G1308,5)="Total",$B1308="O "),VLOOKUP('312'!$F$80,_312_Table2,MATCH('312'!$V$16,_312_Table2_ColumnLookup,0),FALSE),
  IF(AND(VALUE(LEFT($A1308,3))=312,LEFT($G1308,5)="Total",$B1308="Q "),VLOOKUP('312'!$F$80,_312_Table2,MATCH('312'!$X$16,_312_Table2_ColumnLookup,0),FALSE),
  IF(AND(VALUE(LEFT($A1308,3))=312,LEFT($G1308,5)="Total"),VLOOKUP('312'!$F$80,_312_Table2,MATCH(LEFT($B1308,1),_312_Table2_ColumnLookup,0),FALSE),
  IF(AND(VALUE(LEFT($A1308,3))=312,LEN($I1308)=4,$B1308="G"),VLOOKUP($I1308,_312_Table2,MATCH('312'!$N$16,_312_Table2_ColumnLookup,0),FALSE),
  IF(AND(VALUE(LEFT($A1308,3))=312,LEN($I1308)=4,$B1308="O"),VLOOKUP($I1308,_312_Table2,MATCH('312'!$V$16,_312_Table2_ColumnLookup,0),FALSE),
  IF(AND(VALUE(LEFT($A1308,3))=312,LEN($I1308)=4,$B1308="Q"),VLOOKUP($I1308,_312_Table2,MATCH('312'!$X$16,_312_Table2_ColumnLookup,0),FALSE),
  IF(AND(VALUE(LEFT($A1308,3))=312,LEN($I1308)=4),VLOOKUP($I1308,_312_Table2,MATCH(LEFT($B1308,1),_312_Table2_ColumnLookup,0),FALSE)
+N("312"),
  IF(VALUE(LEFT($A1308,3))=313,VLOOKUP(VALUE(MID($B1308,2,1)),_313_Table2,MATCH(MID($B1308,1,1),_313_Table2_ColumnLookup,0),FALSE)
+N("313"),
  IF(AND(VALUE(LEFT($A1308,3))=314,LEN($B1308)=3),VLOOKUP(VALUE(MID($B1308,2,2)),_314_Table2,MATCH(MID($B1308,1,1),_314_Table2_ColumnLookup,0),FALSE),
  IF(VALUE(LEFT($A1308,3))=314,VLOOKUP(VALUE(MID($B1308,2,1)),_314_Table2,MATCH(MID($B1308,1,1),_314_Table2_ColumnLookup,0),FALSE)
+N("314"),
""))))))))))))))))))))))))</f>
        <v>#N/A</v>
      </c>
      <c r="F1308" s="238" t="e">
        <f>IF(AND(VALUE(LEFT($A1308,3))=309,LEN($B1308)=3),VLOOKUP(VALUE(MID($B1308,2,2)),_309_Table3,MATCH(MID($B1308,1,1),_309_Table3_ColumnLookup,0),FALSE),
  IF($C1308="309 LCR SummaryA",OneYearSCR,IF($C1308="309 LCR SummaryB",UltimateSCR,IF(VALUE(LEFT($A1308,3))=309,VLOOKUP(VALUE(MID($B1308,2,1)),_309_Table3,MATCH(MID($B1308,1,1),_309_Table3_ColumnLookup,0),FALSE)
+N("309"),
  IF(VALUE(LEFT($A1308,3))=310,VLOOKUP(VALUE(MID($B1308,2,1)),_310_Table3,MATCH(MID($B1308,1,1),_310_Table3_ColumnLookup,0),FALSE)
+N("310"),
  IF(AND(VALUE(LEFT($A1308,3))=311,LEN($I1308)=4),VLOOKUP($I1308,_311_Table3,MATCH($B1308,_311_Table3_ColumnLookup,0),FALSE),
  IF(AND(VALUE(LEFT($A1308,3))=311,OR($B1308="I2",$B1308="J2",$B1308="K2",$B1308="L2")),VLOOKUP('311'!$G$58,_311_Table3,MATCH(MID($B1308,1,1),_311_Table3_ColumnLookup,0),FALSE),
  IF(AND(VALUE(LEFT($A1308,3))=311,RIGHT($B1308,5)="Total"),VLOOKUP('311'!$G$59,_311_Table3,MATCH(MID($B1308,1,1),_311_Table3_ColumnLookup,0),FALSE),
  IF(VALUE(LEFT($A1308,3))=311,VLOOKUP(VALUE(MID($B1308,2,1)),_311_Table3,MATCH(MID($B1308,1,1),_311_Table3_ColumnLookup,0),FALSE)
+N("311"),
  IF(AND(VALUE(LEFT($A1308,3))=312,LEFT($G1308,10)="Unincepted",$B1308="G "),VLOOKUP(" ULO",_312_Table3,MATCH('312'!$N$16,_312_Table3_ColumnLookup,0),FALSE),
  IF(AND(VALUE(LEFT($A1308,3))=312,LEFT($G1308,10)="Unincepted",$B1308="O "),VLOOKUP(" ULO",_312_Table3,MATCH('312'!$V$16,_312_Table3_ColumnLookup,0),FALSE),
  IF(AND(VALUE(LEFT($A1308,3))=312,LEFT($G1308,10)="Unincepted",$B1308="Q "),VLOOKUP(" ULO",_312_Table3,MATCH('312'!$X$16,_312_Table3_ColumnLookup,0),FALSE),
  IF(AND(VALUE(LEFT($A1308,3))=312,LEFT($G1308,10)="Unincepted"),VLOOKUP(" ULO",_312_Table3,MATCH(LEFT($B1308,1),_312_Table3_ColumnLookup,0),FALSE),
  IF(AND(VALUE(LEFT($A1308,3))=312,LEFT($G1308,5)="Total",$B1308="G "),VLOOKUP('312'!$F$80,_312_Table3,MATCH('312'!$N$16,_312_Table3_ColumnLookup,0),FALSE),
  IF(AND(VALUE(LEFT($A1308,3))=312,LEFT($G1308,5)="Total",$B1308="O "),VLOOKUP('312'!$F$80,_312_Table3,MATCH('312'!$V$16,_312_Table3_ColumnLookup,0),FALSE),
  IF(AND(VALUE(LEFT($A1308,3))=312,LEFT($G1308,5)="Total",$B1308="Q "),VLOOKUP('312'!$F$80,_312_Table3,MATCH('312'!$X$16,_312_Table3_ColumnLookup,0),FALSE),
  IF(AND(VALUE(LEFT($A1308,3))=312,LEFT($G1308,5)="Total"),VLOOKUP('312'!$F$80,_312_Table3,MATCH(LEFT($B1308,1),_312_Table3_ColumnLookup,0),FALSE),
  IF(AND(VALUE(LEFT($A1308,3))=312,LEN($I1308)=4,$B1308="G"),VLOOKUP($I1308,_312_Table3,MATCH('312'!$N$16,_312_Table3_ColumnLookup,0),FALSE),
  IF(AND(VALUE(LEFT($A1308,3))=312,LEN($I1308)=4,$B1308="O"),VLOOKUP($I1308,_312_Table3,MATCH('312'!$V$16,_312_Table3_ColumnLookup,0),FALSE),
  IF(AND(VALUE(LEFT($A1308,3))=312,LEN($I1308)=4,$B1308="Q"),VLOOKUP($I1308,_312_Table3,MATCH('312'!$X$16,_312_Table3_ColumnLookup,0),FALSE),
  IF(AND(VALUE(LEFT($A1308,3))=312,LEN($I1308)=4),VLOOKUP($I1308,_312_Table3,MATCH(LEFT($B1308,1),_312_Table3_ColumnLookup,0),FALSE)
+N("312"),
  IF(VALUE(LEFT($A1308,3))=313,VLOOKUP(VALUE(MID($B1308,2,1)),_313_Table3,MATCH(MID($B1308,1,1),_313_Table3_ColumnLookup,0),FALSE)
+N("313"),
  IF(AND(VALUE(LEFT($A1308,3))=314,LEN($B1308)=3),VLOOKUP(VALUE(MID($B1308,2,2)),_314_Table3,MATCH(MID($B1308,1,1),_314_Table3_ColumnLookup,0),FALSE),
  IF(VALUE(LEFT($A1308,3))=314,VLOOKUP(VALUE(MID($B1308,2,1)),_314_Table3,MATCH(MID($B1308,1,1),_314_Table3_ColumnLookup,0),FALSE)
+N("314"),
""))))))))))))))))))))))))</f>
        <v>#N/A</v>
      </c>
      <c r="H1308" s="321" t="str">
        <f>IFERROR(
IF(ISERROR($D1308)=FALSE,$D1308,IF(ISERROR($E1308)=FALSE,$E1308,IF(ISERROR($F1308)=FALSE,$F1308
+N("012 checkboxes"),
IF(
IF(OR(LEFT($A1308,9)="Syndicate",LEFT($A1308,12)="NewSyndicate"),VLOOKUP($A1308,'012'!$J:$ZW,MATCH("Link to button",'012'!$J$1:$ZW$1,0),0)
+N("309 checkbox"),
IF($C1308="309 LCR Summary0",VLOOKUP("Notes990",'309'!$P:$ZZ,MATCH("Link to button",'309'!$P$1:$ZZ$1,0),0)
+N("313 checkboxes"),
IF($C1308="313 Financial Information0LcmVsScr",IF($C1308="309 LCR Summary0",VLOOKUP("LcmVsScr",'309'!$N:$ZZ,MATCH("Link to button",'309'!$N$1:$ZZ$1,0),0),
IF($C1308="313 Financial Information0LcrDocAttached",IF($C1308="309 LCR Summary0",VLOOKUP("LcrDocAttached",'309'!$N:$ZZ,MATCH("Link to button",'309'!$N$1:$ZZ$1,0),
0)))))))=1,TRUE,FALSE)
))),"")</f>
        <v/>
      </c>
    </row>
    <row r="1309" spans="1:8">
      <c r="A1309" s="237" t="e">
        <f>VLOOKUP($G1309,CSVLookups!$B:$R,MATCH(A$1,CSVLookups!$B$1:$R$1,0),FALSE)</f>
        <v>#N/A</v>
      </c>
      <c r="B1309" s="237" t="e">
        <f>VLOOKUP($G1309,CSVLookups!$B:$R,MATCH(B$1,CSVLookups!$B$1:$R$1,0),FALSE)</f>
        <v>#N/A</v>
      </c>
      <c r="C1309" s="238" t="e">
        <f t="shared" si="20"/>
        <v>#N/A</v>
      </c>
      <c r="D1309" s="238" t="e">
        <f>IF(AND(VALUE(LEFT($A1309,3))=309,LEN($B1309)=3),VLOOKUP(VALUE(MID($B1309,2,2)),_309_Table1,MATCH(MID($B1309,1,1),_309_Table1_ColumnLookup,0),FALSE),
  IF($C1309="309 LCR SummaryA",OneYearSCR,IF($C1309="309 LCR SummaryB",UltimateSCR,IF(VALUE(LEFT($A1309,3))=309,VLOOKUP(VALUE(MID($B1309,2,1)),_309_Table1,MATCH(MID($B1309,1,1),_309_Table1_ColumnLookup,0),FALSE)
+N("309"),
  IF(VALUE(LEFT($A1309,3))=310,VLOOKUP(VALUE(MID($B1309,2,1)),_310_Table1,MATCH(MID($B1309,1,1),_310_Table1_ColumnLookup,0),FALSE)
+N("310"),
  IF(AND(VALUE(LEFT($A1309,3))=311,LEN($I1309)=4),VLOOKUP($I1309,_311_Table1,MATCH($B1309,_311_Table1_ColumnLookup,0),FALSE),
  IF(AND(VALUE(LEFT($A1309,3))=311,OR($B1309="I2",$B1309="J2",$B1309="K2",$B1309="L2")),VLOOKUP('311'!$G$58,_311_Table1,MATCH(MID($B1309,1,1),_311_Table1_ColumnLookup,0),FALSE),
  IF(AND(VALUE(LEFT($A1309,3))=311,RIGHT($B1309,5)="Total"),VLOOKUP('311'!$G$59,_311_Table1,MATCH(MID($B1309,1,1),_311_Table1_ColumnLookup,0),FALSE),
  IF(VALUE(LEFT($A1309,3))=311,VLOOKUP(VALUE(MID($B1309,2,1)),_311_Table1,MATCH(MID($B1309,1,1),_311_Table1_ColumnLookup,0),FALSE)
+N("311"),
  IF(AND(VALUE(LEFT($A1309,3))=312,LEFT($G1309,10)="Unincepted",$B1309="G "),VLOOKUP(" ULO",_312_Table1,MATCH('312'!$N$16,_312_Table1_ColumnLookup,0),FALSE),
  IF(AND(VALUE(LEFT($A1309,3))=312,LEFT($G1309,10)="Unincepted",$B1309="O "),VLOOKUP(" ULO",_312_Table1,MATCH('312'!$V$16,_312_Table1_ColumnLookup,0),FALSE),
  IF(AND(VALUE(LEFT($A1309,3))=312,LEFT($G1309,10)="Unincepted",$B1309="Q "),VLOOKUP(" ULO",_312_Table1,MATCH('312'!$X$16,_312_Table1_ColumnLookup,0),FALSE),
  IF(AND(VALUE(LEFT($A1309,3))=312,LEFT($G1309,10)="Unincepted"),VLOOKUP(" ULO",_312_Table1,MATCH(LEFT($B1309,1),_312_Table1_ColumnLookup,0),FALSE),
  IF(AND(VALUE(LEFT($A1309,3))=312,LEFT($G1309,5)="Total",$B1309="G "),VLOOKUP('312'!$F$80,_312_Table1,MATCH('312'!$N$16,_312_Table1_ColumnLookup,0),FALSE),
  IF(AND(VALUE(LEFT($A1309,3))=312,LEFT($G1309,5)="Total",$B1309="O "),VLOOKUP('312'!$F$80,_312_Table1,MATCH('312'!$V$16,_312_Table1_ColumnLookup,0),FALSE),
  IF(AND(VALUE(LEFT($A1309,3))=312,LEFT($G1309,5)="Total",$B1309="Q "),VLOOKUP('312'!$F$80,_312_Table1,MATCH('312'!$X$16,_312_Table1_ColumnLookup,0),FALSE),
  IF(AND(VALUE(LEFT($A1309,3))=312,LEFT($G1309,5)="Total"),VLOOKUP('312'!$F$80,_312_Table1,MATCH(LEFT($B1309,1),_312_Table1_ColumnLookup,0),FALSE),
  IF(AND(VALUE(LEFT($A1309,3))=312,LEN($I1309)=4,$B1309="G"),VLOOKUP($I1309,_312_Table1,MATCH('312'!$N$16,_312_Table1_ColumnLookup,0),FALSE),
  IF(AND(VALUE(LEFT($A1309,3))=312,LEN($I1309)=4,$B1309="O"),VLOOKUP($I1309,_312_Table1,MATCH('312'!$V$16,_312_Table1_ColumnLookup,0),FALSE),
  IF(AND(VALUE(LEFT($A1309,3))=312,LEN($I1309)=4,$B1309="Q"),VLOOKUP($I1309,_312_Table1,MATCH('312'!$X$16,_312_Table1_ColumnLookup,0),FALSE),
  IF(AND(VALUE(LEFT($A1309,3))=312,LEN($I1309)=4),VLOOKUP($I1309,_312_Table1,MATCH(LEFT($B1309,1),_312_Table1_ColumnLookup,0),FALSE)
+N("312"),
  IF(VALUE(LEFT($A1309,3))=313,VLOOKUP(VALUE(MID($B1309,2,1)),_313_Table1,MATCH(MID($B1309,1,1),_313_Table1_ColumnLookup,0),FALSE)
+N("313"),
  IF(AND(VALUE(LEFT($A1309,3))=314,LEN($B1309)=3),VLOOKUP(VALUE(MID($B1309,2,2)),_314_Table1,MATCH(MID($B1309,1,1),_314_Table1_ColumnLookup,0),FALSE),
  IF(VALUE(LEFT($A1309,3))=314,VLOOKUP(VALUE(MID($B1309,2,1)),_314_Table1,MATCH(MID($B1309,1,1),_314_Table1_ColumnLookup,0),FALSE)
+N("314"),
""))))))))))))))))))))))))</f>
        <v>#N/A</v>
      </c>
      <c r="E1309" s="238" t="e">
        <f>IF(AND(VALUE(LEFT($A1309,3))=309,LEN($B1309)=3),VLOOKUP(VALUE(MID($B1309,2,2)),_309_Table2,MATCH(MID($B1309,1,1),_309_Table2_ColumnLookup,0),FALSE),
  IF($C1309="309 LCR SummaryA",OneYearSCR,IF($C1309="309 LCR SummaryB",UltimateSCR,IF(VALUE(LEFT($A1309,3))=309,VLOOKUP(VALUE(MID($B1309,2,1)),_309_Table2,MATCH(MID($B1309,1,1),_309_Table2_ColumnLookup,0),FALSE)
+N("309"),
  IF(VALUE(LEFT($A1309,3))=310,VLOOKUP(VALUE(MID($B1309,2,1)),_310_Table2,MATCH(MID($B1309,1,1),_310_Table2_ColumnLookup,0),FALSE)
+N("310"),
  IF(AND(VALUE(LEFT($A1309,3))=311,LEN($I1309)=4),VLOOKUP($I1309,_311_Table2,MATCH($B1309,_311_Table2_ColumnLookup,0),FALSE),
  IF(AND(VALUE(LEFT($A1309,3))=311,OR($B1309="I2",$B1309="J2",$B1309="K2",$B1309="L2")),VLOOKUP('311'!$G$58,_311_Table2,MATCH(MID($B1309,1,1),_311_Table2_ColumnLookup,0),FALSE),
  IF(AND(VALUE(LEFT($A1309,3))=311,RIGHT($B1309,5)="Total"),VLOOKUP('311'!$G$59,_311_Table2,MATCH(MID($B1309,1,1),_311_Table2_ColumnLookup,0),FALSE),
  IF(VALUE(LEFT($A1309,3))=311,VLOOKUP(VALUE(MID($B1309,2,1)),_311_Table2,MATCH(MID($B1309,1,1),_311_Table2_ColumnLookup,0),FALSE)
+N("311"),
  IF(AND(VALUE(LEFT($A1309,3))=312,LEFT($G1309,10)="Unincepted",$B1309="G "),VLOOKUP(" ULO",_312_Table2,MATCH('312'!$N$16,_312_Table2_ColumnLookup,0),FALSE),
  IF(AND(VALUE(LEFT($A1309,3))=312,LEFT($G1309,10)="Unincepted",$B1309="O "),VLOOKUP(" ULO",_312_Table2,MATCH('312'!$V$16,_312_Table2_ColumnLookup,0),FALSE),
  IF(AND(VALUE(LEFT($A1309,3))=312,LEFT($G1309,10)="Unincepted",$B1309="Q "),VLOOKUP(" ULO",_312_Table2,MATCH('312'!$X$16,_312_Table2_ColumnLookup,0),FALSE),
  IF(AND(VALUE(LEFT($A1309,3))=312,LEFT($G1309,10)="Unincepted"),VLOOKUP(" ULO",_312_Table2,MATCH(LEFT($B1309,1),_312_Table2_ColumnLookup,0),FALSE),
  IF(AND(VALUE(LEFT($A1309,3))=312,LEFT($G1309,5)="Total",$B1309="G "),VLOOKUP('312'!$F$80,_312_Table2,MATCH('312'!$N$16,_312_Table2_ColumnLookup,0),FALSE),
  IF(AND(VALUE(LEFT($A1309,3))=312,LEFT($G1309,5)="Total",$B1309="O "),VLOOKUP('312'!$F$80,_312_Table2,MATCH('312'!$V$16,_312_Table2_ColumnLookup,0),FALSE),
  IF(AND(VALUE(LEFT($A1309,3))=312,LEFT($G1309,5)="Total",$B1309="Q "),VLOOKUP('312'!$F$80,_312_Table2,MATCH('312'!$X$16,_312_Table2_ColumnLookup,0),FALSE),
  IF(AND(VALUE(LEFT($A1309,3))=312,LEFT($G1309,5)="Total"),VLOOKUP('312'!$F$80,_312_Table2,MATCH(LEFT($B1309,1),_312_Table2_ColumnLookup,0),FALSE),
  IF(AND(VALUE(LEFT($A1309,3))=312,LEN($I1309)=4,$B1309="G"),VLOOKUP($I1309,_312_Table2,MATCH('312'!$N$16,_312_Table2_ColumnLookup,0),FALSE),
  IF(AND(VALUE(LEFT($A1309,3))=312,LEN($I1309)=4,$B1309="O"),VLOOKUP($I1309,_312_Table2,MATCH('312'!$V$16,_312_Table2_ColumnLookup,0),FALSE),
  IF(AND(VALUE(LEFT($A1309,3))=312,LEN($I1309)=4,$B1309="Q"),VLOOKUP($I1309,_312_Table2,MATCH('312'!$X$16,_312_Table2_ColumnLookup,0),FALSE),
  IF(AND(VALUE(LEFT($A1309,3))=312,LEN($I1309)=4),VLOOKUP($I1309,_312_Table2,MATCH(LEFT($B1309,1),_312_Table2_ColumnLookup,0),FALSE)
+N("312"),
  IF(VALUE(LEFT($A1309,3))=313,VLOOKUP(VALUE(MID($B1309,2,1)),_313_Table2,MATCH(MID($B1309,1,1),_313_Table2_ColumnLookup,0),FALSE)
+N("313"),
  IF(AND(VALUE(LEFT($A1309,3))=314,LEN($B1309)=3),VLOOKUP(VALUE(MID($B1309,2,2)),_314_Table2,MATCH(MID($B1309,1,1),_314_Table2_ColumnLookup,0),FALSE),
  IF(VALUE(LEFT($A1309,3))=314,VLOOKUP(VALUE(MID($B1309,2,1)),_314_Table2,MATCH(MID($B1309,1,1),_314_Table2_ColumnLookup,0),FALSE)
+N("314"),
""))))))))))))))))))))))))</f>
        <v>#N/A</v>
      </c>
      <c r="F1309" s="238" t="e">
        <f>IF(AND(VALUE(LEFT($A1309,3))=309,LEN($B1309)=3),VLOOKUP(VALUE(MID($B1309,2,2)),_309_Table3,MATCH(MID($B1309,1,1),_309_Table3_ColumnLookup,0),FALSE),
  IF($C1309="309 LCR SummaryA",OneYearSCR,IF($C1309="309 LCR SummaryB",UltimateSCR,IF(VALUE(LEFT($A1309,3))=309,VLOOKUP(VALUE(MID($B1309,2,1)),_309_Table3,MATCH(MID($B1309,1,1),_309_Table3_ColumnLookup,0),FALSE)
+N("309"),
  IF(VALUE(LEFT($A1309,3))=310,VLOOKUP(VALUE(MID($B1309,2,1)),_310_Table3,MATCH(MID($B1309,1,1),_310_Table3_ColumnLookup,0),FALSE)
+N("310"),
  IF(AND(VALUE(LEFT($A1309,3))=311,LEN($I1309)=4),VLOOKUP($I1309,_311_Table3,MATCH($B1309,_311_Table3_ColumnLookup,0),FALSE),
  IF(AND(VALUE(LEFT($A1309,3))=311,OR($B1309="I2",$B1309="J2",$B1309="K2",$B1309="L2")),VLOOKUP('311'!$G$58,_311_Table3,MATCH(MID($B1309,1,1),_311_Table3_ColumnLookup,0),FALSE),
  IF(AND(VALUE(LEFT($A1309,3))=311,RIGHT($B1309,5)="Total"),VLOOKUP('311'!$G$59,_311_Table3,MATCH(MID($B1309,1,1),_311_Table3_ColumnLookup,0),FALSE),
  IF(VALUE(LEFT($A1309,3))=311,VLOOKUP(VALUE(MID($B1309,2,1)),_311_Table3,MATCH(MID($B1309,1,1),_311_Table3_ColumnLookup,0),FALSE)
+N("311"),
  IF(AND(VALUE(LEFT($A1309,3))=312,LEFT($G1309,10)="Unincepted",$B1309="G "),VLOOKUP(" ULO",_312_Table3,MATCH('312'!$N$16,_312_Table3_ColumnLookup,0),FALSE),
  IF(AND(VALUE(LEFT($A1309,3))=312,LEFT($G1309,10)="Unincepted",$B1309="O "),VLOOKUP(" ULO",_312_Table3,MATCH('312'!$V$16,_312_Table3_ColumnLookup,0),FALSE),
  IF(AND(VALUE(LEFT($A1309,3))=312,LEFT($G1309,10)="Unincepted",$B1309="Q "),VLOOKUP(" ULO",_312_Table3,MATCH('312'!$X$16,_312_Table3_ColumnLookup,0),FALSE),
  IF(AND(VALUE(LEFT($A1309,3))=312,LEFT($G1309,10)="Unincepted"),VLOOKUP(" ULO",_312_Table3,MATCH(LEFT($B1309,1),_312_Table3_ColumnLookup,0),FALSE),
  IF(AND(VALUE(LEFT($A1309,3))=312,LEFT($G1309,5)="Total",$B1309="G "),VLOOKUP('312'!$F$80,_312_Table3,MATCH('312'!$N$16,_312_Table3_ColumnLookup,0),FALSE),
  IF(AND(VALUE(LEFT($A1309,3))=312,LEFT($G1309,5)="Total",$B1309="O "),VLOOKUP('312'!$F$80,_312_Table3,MATCH('312'!$V$16,_312_Table3_ColumnLookup,0),FALSE),
  IF(AND(VALUE(LEFT($A1309,3))=312,LEFT($G1309,5)="Total",$B1309="Q "),VLOOKUP('312'!$F$80,_312_Table3,MATCH('312'!$X$16,_312_Table3_ColumnLookup,0),FALSE),
  IF(AND(VALUE(LEFT($A1309,3))=312,LEFT($G1309,5)="Total"),VLOOKUP('312'!$F$80,_312_Table3,MATCH(LEFT($B1309,1),_312_Table3_ColumnLookup,0),FALSE),
  IF(AND(VALUE(LEFT($A1309,3))=312,LEN($I1309)=4,$B1309="G"),VLOOKUP($I1309,_312_Table3,MATCH('312'!$N$16,_312_Table3_ColumnLookup,0),FALSE),
  IF(AND(VALUE(LEFT($A1309,3))=312,LEN($I1309)=4,$B1309="O"),VLOOKUP($I1309,_312_Table3,MATCH('312'!$V$16,_312_Table3_ColumnLookup,0),FALSE),
  IF(AND(VALUE(LEFT($A1309,3))=312,LEN($I1309)=4,$B1309="Q"),VLOOKUP($I1309,_312_Table3,MATCH('312'!$X$16,_312_Table3_ColumnLookup,0),FALSE),
  IF(AND(VALUE(LEFT($A1309,3))=312,LEN($I1309)=4),VLOOKUP($I1309,_312_Table3,MATCH(LEFT($B1309,1),_312_Table3_ColumnLookup,0),FALSE)
+N("312"),
  IF(VALUE(LEFT($A1309,3))=313,VLOOKUP(VALUE(MID($B1309,2,1)),_313_Table3,MATCH(MID($B1309,1,1),_313_Table3_ColumnLookup,0),FALSE)
+N("313"),
  IF(AND(VALUE(LEFT($A1309,3))=314,LEN($B1309)=3),VLOOKUP(VALUE(MID($B1309,2,2)),_314_Table3,MATCH(MID($B1309,1,1),_314_Table3_ColumnLookup,0),FALSE),
  IF(VALUE(LEFT($A1309,3))=314,VLOOKUP(VALUE(MID($B1309,2,1)),_314_Table3,MATCH(MID($B1309,1,1),_314_Table3_ColumnLookup,0),FALSE)
+N("314"),
""))))))))))))))))))))))))</f>
        <v>#N/A</v>
      </c>
      <c r="H1309" s="321" t="str">
        <f>IFERROR(
IF(ISERROR($D1309)=FALSE,$D1309,IF(ISERROR($E1309)=FALSE,$E1309,IF(ISERROR($F1309)=FALSE,$F1309
+N("012 checkboxes"),
IF(
IF(OR(LEFT($A1309,9)="Syndicate",LEFT($A1309,12)="NewSyndicate"),VLOOKUP($A1309,'012'!$J:$ZW,MATCH("Link to button",'012'!$J$1:$ZW$1,0),0)
+N("309 checkbox"),
IF($C1309="309 LCR Summary0",VLOOKUP("Notes990",'309'!$P:$ZZ,MATCH("Link to button",'309'!$P$1:$ZZ$1,0),0)
+N("313 checkboxes"),
IF($C1309="313 Financial Information0LcmVsScr",IF($C1309="309 LCR Summary0",VLOOKUP("LcmVsScr",'309'!$N:$ZZ,MATCH("Link to button",'309'!$N$1:$ZZ$1,0),0),
IF($C1309="313 Financial Information0LcrDocAttached",IF($C1309="309 LCR Summary0",VLOOKUP("LcrDocAttached",'309'!$N:$ZZ,MATCH("Link to button",'309'!$N$1:$ZZ$1,0),
0)))))))=1,TRUE,FALSE)
))),"")</f>
        <v/>
      </c>
    </row>
    <row r="1310" spans="1:8">
      <c r="A1310" s="237" t="e">
        <f>VLOOKUP($G1310,CSVLookups!$B:$R,MATCH(A$1,CSVLookups!$B$1:$R$1,0),FALSE)</f>
        <v>#N/A</v>
      </c>
      <c r="B1310" s="237" t="e">
        <f>VLOOKUP($G1310,CSVLookups!$B:$R,MATCH(B$1,CSVLookups!$B$1:$R$1,0),FALSE)</f>
        <v>#N/A</v>
      </c>
      <c r="C1310" s="238" t="e">
        <f t="shared" si="20"/>
        <v>#N/A</v>
      </c>
      <c r="D1310" s="238" t="e">
        <f>IF(AND(VALUE(LEFT($A1310,3))=309,LEN($B1310)=3),VLOOKUP(VALUE(MID($B1310,2,2)),_309_Table1,MATCH(MID($B1310,1,1),_309_Table1_ColumnLookup,0),FALSE),
  IF($C1310="309 LCR SummaryA",OneYearSCR,IF($C1310="309 LCR SummaryB",UltimateSCR,IF(VALUE(LEFT($A1310,3))=309,VLOOKUP(VALUE(MID($B1310,2,1)),_309_Table1,MATCH(MID($B1310,1,1),_309_Table1_ColumnLookup,0),FALSE)
+N("309"),
  IF(VALUE(LEFT($A1310,3))=310,VLOOKUP(VALUE(MID($B1310,2,1)),_310_Table1,MATCH(MID($B1310,1,1),_310_Table1_ColumnLookup,0),FALSE)
+N("310"),
  IF(AND(VALUE(LEFT($A1310,3))=311,LEN($I1310)=4),VLOOKUP($I1310,_311_Table1,MATCH($B1310,_311_Table1_ColumnLookup,0),FALSE),
  IF(AND(VALUE(LEFT($A1310,3))=311,OR($B1310="I2",$B1310="J2",$B1310="K2",$B1310="L2")),VLOOKUP('311'!$G$58,_311_Table1,MATCH(MID($B1310,1,1),_311_Table1_ColumnLookup,0),FALSE),
  IF(AND(VALUE(LEFT($A1310,3))=311,RIGHT($B1310,5)="Total"),VLOOKUP('311'!$G$59,_311_Table1,MATCH(MID($B1310,1,1),_311_Table1_ColumnLookup,0),FALSE),
  IF(VALUE(LEFT($A1310,3))=311,VLOOKUP(VALUE(MID($B1310,2,1)),_311_Table1,MATCH(MID($B1310,1,1),_311_Table1_ColumnLookup,0),FALSE)
+N("311"),
  IF(AND(VALUE(LEFT($A1310,3))=312,LEFT($G1310,10)="Unincepted",$B1310="G "),VLOOKUP(" ULO",_312_Table1,MATCH('312'!$N$16,_312_Table1_ColumnLookup,0),FALSE),
  IF(AND(VALUE(LEFT($A1310,3))=312,LEFT($G1310,10)="Unincepted",$B1310="O "),VLOOKUP(" ULO",_312_Table1,MATCH('312'!$V$16,_312_Table1_ColumnLookup,0),FALSE),
  IF(AND(VALUE(LEFT($A1310,3))=312,LEFT($G1310,10)="Unincepted",$B1310="Q "),VLOOKUP(" ULO",_312_Table1,MATCH('312'!$X$16,_312_Table1_ColumnLookup,0),FALSE),
  IF(AND(VALUE(LEFT($A1310,3))=312,LEFT($G1310,10)="Unincepted"),VLOOKUP(" ULO",_312_Table1,MATCH(LEFT($B1310,1),_312_Table1_ColumnLookup,0),FALSE),
  IF(AND(VALUE(LEFT($A1310,3))=312,LEFT($G1310,5)="Total",$B1310="G "),VLOOKUP('312'!$F$80,_312_Table1,MATCH('312'!$N$16,_312_Table1_ColumnLookup,0),FALSE),
  IF(AND(VALUE(LEFT($A1310,3))=312,LEFT($G1310,5)="Total",$B1310="O "),VLOOKUP('312'!$F$80,_312_Table1,MATCH('312'!$V$16,_312_Table1_ColumnLookup,0),FALSE),
  IF(AND(VALUE(LEFT($A1310,3))=312,LEFT($G1310,5)="Total",$B1310="Q "),VLOOKUP('312'!$F$80,_312_Table1,MATCH('312'!$X$16,_312_Table1_ColumnLookup,0),FALSE),
  IF(AND(VALUE(LEFT($A1310,3))=312,LEFT($G1310,5)="Total"),VLOOKUP('312'!$F$80,_312_Table1,MATCH(LEFT($B1310,1),_312_Table1_ColumnLookup,0),FALSE),
  IF(AND(VALUE(LEFT($A1310,3))=312,LEN($I1310)=4,$B1310="G"),VLOOKUP($I1310,_312_Table1,MATCH('312'!$N$16,_312_Table1_ColumnLookup,0),FALSE),
  IF(AND(VALUE(LEFT($A1310,3))=312,LEN($I1310)=4,$B1310="O"),VLOOKUP($I1310,_312_Table1,MATCH('312'!$V$16,_312_Table1_ColumnLookup,0),FALSE),
  IF(AND(VALUE(LEFT($A1310,3))=312,LEN($I1310)=4,$B1310="Q"),VLOOKUP($I1310,_312_Table1,MATCH('312'!$X$16,_312_Table1_ColumnLookup,0),FALSE),
  IF(AND(VALUE(LEFT($A1310,3))=312,LEN($I1310)=4),VLOOKUP($I1310,_312_Table1,MATCH(LEFT($B1310,1),_312_Table1_ColumnLookup,0),FALSE)
+N("312"),
  IF(VALUE(LEFT($A1310,3))=313,VLOOKUP(VALUE(MID($B1310,2,1)),_313_Table1,MATCH(MID($B1310,1,1),_313_Table1_ColumnLookup,0),FALSE)
+N("313"),
  IF(AND(VALUE(LEFT($A1310,3))=314,LEN($B1310)=3),VLOOKUP(VALUE(MID($B1310,2,2)),_314_Table1,MATCH(MID($B1310,1,1),_314_Table1_ColumnLookup,0),FALSE),
  IF(VALUE(LEFT($A1310,3))=314,VLOOKUP(VALUE(MID($B1310,2,1)),_314_Table1,MATCH(MID($B1310,1,1),_314_Table1_ColumnLookup,0),FALSE)
+N("314"),
""))))))))))))))))))))))))</f>
        <v>#N/A</v>
      </c>
      <c r="E1310" s="238" t="e">
        <f>IF(AND(VALUE(LEFT($A1310,3))=309,LEN($B1310)=3),VLOOKUP(VALUE(MID($B1310,2,2)),_309_Table2,MATCH(MID($B1310,1,1),_309_Table2_ColumnLookup,0),FALSE),
  IF($C1310="309 LCR SummaryA",OneYearSCR,IF($C1310="309 LCR SummaryB",UltimateSCR,IF(VALUE(LEFT($A1310,3))=309,VLOOKUP(VALUE(MID($B1310,2,1)),_309_Table2,MATCH(MID($B1310,1,1),_309_Table2_ColumnLookup,0),FALSE)
+N("309"),
  IF(VALUE(LEFT($A1310,3))=310,VLOOKUP(VALUE(MID($B1310,2,1)),_310_Table2,MATCH(MID($B1310,1,1),_310_Table2_ColumnLookup,0),FALSE)
+N("310"),
  IF(AND(VALUE(LEFT($A1310,3))=311,LEN($I1310)=4),VLOOKUP($I1310,_311_Table2,MATCH($B1310,_311_Table2_ColumnLookup,0),FALSE),
  IF(AND(VALUE(LEFT($A1310,3))=311,OR($B1310="I2",$B1310="J2",$B1310="K2",$B1310="L2")),VLOOKUP('311'!$G$58,_311_Table2,MATCH(MID($B1310,1,1),_311_Table2_ColumnLookup,0),FALSE),
  IF(AND(VALUE(LEFT($A1310,3))=311,RIGHT($B1310,5)="Total"),VLOOKUP('311'!$G$59,_311_Table2,MATCH(MID($B1310,1,1),_311_Table2_ColumnLookup,0),FALSE),
  IF(VALUE(LEFT($A1310,3))=311,VLOOKUP(VALUE(MID($B1310,2,1)),_311_Table2,MATCH(MID($B1310,1,1),_311_Table2_ColumnLookup,0),FALSE)
+N("311"),
  IF(AND(VALUE(LEFT($A1310,3))=312,LEFT($G1310,10)="Unincepted",$B1310="G "),VLOOKUP(" ULO",_312_Table2,MATCH('312'!$N$16,_312_Table2_ColumnLookup,0),FALSE),
  IF(AND(VALUE(LEFT($A1310,3))=312,LEFT($G1310,10)="Unincepted",$B1310="O "),VLOOKUP(" ULO",_312_Table2,MATCH('312'!$V$16,_312_Table2_ColumnLookup,0),FALSE),
  IF(AND(VALUE(LEFT($A1310,3))=312,LEFT($G1310,10)="Unincepted",$B1310="Q "),VLOOKUP(" ULO",_312_Table2,MATCH('312'!$X$16,_312_Table2_ColumnLookup,0),FALSE),
  IF(AND(VALUE(LEFT($A1310,3))=312,LEFT($G1310,10)="Unincepted"),VLOOKUP(" ULO",_312_Table2,MATCH(LEFT($B1310,1),_312_Table2_ColumnLookup,0),FALSE),
  IF(AND(VALUE(LEFT($A1310,3))=312,LEFT($G1310,5)="Total",$B1310="G "),VLOOKUP('312'!$F$80,_312_Table2,MATCH('312'!$N$16,_312_Table2_ColumnLookup,0),FALSE),
  IF(AND(VALUE(LEFT($A1310,3))=312,LEFT($G1310,5)="Total",$B1310="O "),VLOOKUP('312'!$F$80,_312_Table2,MATCH('312'!$V$16,_312_Table2_ColumnLookup,0),FALSE),
  IF(AND(VALUE(LEFT($A1310,3))=312,LEFT($G1310,5)="Total",$B1310="Q "),VLOOKUP('312'!$F$80,_312_Table2,MATCH('312'!$X$16,_312_Table2_ColumnLookup,0),FALSE),
  IF(AND(VALUE(LEFT($A1310,3))=312,LEFT($G1310,5)="Total"),VLOOKUP('312'!$F$80,_312_Table2,MATCH(LEFT($B1310,1),_312_Table2_ColumnLookup,0),FALSE),
  IF(AND(VALUE(LEFT($A1310,3))=312,LEN($I1310)=4,$B1310="G"),VLOOKUP($I1310,_312_Table2,MATCH('312'!$N$16,_312_Table2_ColumnLookup,0),FALSE),
  IF(AND(VALUE(LEFT($A1310,3))=312,LEN($I1310)=4,$B1310="O"),VLOOKUP($I1310,_312_Table2,MATCH('312'!$V$16,_312_Table2_ColumnLookup,0),FALSE),
  IF(AND(VALUE(LEFT($A1310,3))=312,LEN($I1310)=4,$B1310="Q"),VLOOKUP($I1310,_312_Table2,MATCH('312'!$X$16,_312_Table2_ColumnLookup,0),FALSE),
  IF(AND(VALUE(LEFT($A1310,3))=312,LEN($I1310)=4),VLOOKUP($I1310,_312_Table2,MATCH(LEFT($B1310,1),_312_Table2_ColumnLookup,0),FALSE)
+N("312"),
  IF(VALUE(LEFT($A1310,3))=313,VLOOKUP(VALUE(MID($B1310,2,1)),_313_Table2,MATCH(MID($B1310,1,1),_313_Table2_ColumnLookup,0),FALSE)
+N("313"),
  IF(AND(VALUE(LEFT($A1310,3))=314,LEN($B1310)=3),VLOOKUP(VALUE(MID($B1310,2,2)),_314_Table2,MATCH(MID($B1310,1,1),_314_Table2_ColumnLookup,0),FALSE),
  IF(VALUE(LEFT($A1310,3))=314,VLOOKUP(VALUE(MID($B1310,2,1)),_314_Table2,MATCH(MID($B1310,1,1),_314_Table2_ColumnLookup,0),FALSE)
+N("314"),
""))))))))))))))))))))))))</f>
        <v>#N/A</v>
      </c>
      <c r="F1310" s="238" t="e">
        <f>IF(AND(VALUE(LEFT($A1310,3))=309,LEN($B1310)=3),VLOOKUP(VALUE(MID($B1310,2,2)),_309_Table3,MATCH(MID($B1310,1,1),_309_Table3_ColumnLookup,0),FALSE),
  IF($C1310="309 LCR SummaryA",OneYearSCR,IF($C1310="309 LCR SummaryB",UltimateSCR,IF(VALUE(LEFT($A1310,3))=309,VLOOKUP(VALUE(MID($B1310,2,1)),_309_Table3,MATCH(MID($B1310,1,1),_309_Table3_ColumnLookup,0),FALSE)
+N("309"),
  IF(VALUE(LEFT($A1310,3))=310,VLOOKUP(VALUE(MID($B1310,2,1)),_310_Table3,MATCH(MID($B1310,1,1),_310_Table3_ColumnLookup,0),FALSE)
+N("310"),
  IF(AND(VALUE(LEFT($A1310,3))=311,LEN($I1310)=4),VLOOKUP($I1310,_311_Table3,MATCH($B1310,_311_Table3_ColumnLookup,0),FALSE),
  IF(AND(VALUE(LEFT($A1310,3))=311,OR($B1310="I2",$B1310="J2",$B1310="K2",$B1310="L2")),VLOOKUP('311'!$G$58,_311_Table3,MATCH(MID($B1310,1,1),_311_Table3_ColumnLookup,0),FALSE),
  IF(AND(VALUE(LEFT($A1310,3))=311,RIGHT($B1310,5)="Total"),VLOOKUP('311'!$G$59,_311_Table3,MATCH(MID($B1310,1,1),_311_Table3_ColumnLookup,0),FALSE),
  IF(VALUE(LEFT($A1310,3))=311,VLOOKUP(VALUE(MID($B1310,2,1)),_311_Table3,MATCH(MID($B1310,1,1),_311_Table3_ColumnLookup,0),FALSE)
+N("311"),
  IF(AND(VALUE(LEFT($A1310,3))=312,LEFT($G1310,10)="Unincepted",$B1310="G "),VLOOKUP(" ULO",_312_Table3,MATCH('312'!$N$16,_312_Table3_ColumnLookup,0),FALSE),
  IF(AND(VALUE(LEFT($A1310,3))=312,LEFT($G1310,10)="Unincepted",$B1310="O "),VLOOKUP(" ULO",_312_Table3,MATCH('312'!$V$16,_312_Table3_ColumnLookup,0),FALSE),
  IF(AND(VALUE(LEFT($A1310,3))=312,LEFT($G1310,10)="Unincepted",$B1310="Q "),VLOOKUP(" ULO",_312_Table3,MATCH('312'!$X$16,_312_Table3_ColumnLookup,0),FALSE),
  IF(AND(VALUE(LEFT($A1310,3))=312,LEFT($G1310,10)="Unincepted"),VLOOKUP(" ULO",_312_Table3,MATCH(LEFT($B1310,1),_312_Table3_ColumnLookup,0),FALSE),
  IF(AND(VALUE(LEFT($A1310,3))=312,LEFT($G1310,5)="Total",$B1310="G "),VLOOKUP('312'!$F$80,_312_Table3,MATCH('312'!$N$16,_312_Table3_ColumnLookup,0),FALSE),
  IF(AND(VALUE(LEFT($A1310,3))=312,LEFT($G1310,5)="Total",$B1310="O "),VLOOKUP('312'!$F$80,_312_Table3,MATCH('312'!$V$16,_312_Table3_ColumnLookup,0),FALSE),
  IF(AND(VALUE(LEFT($A1310,3))=312,LEFT($G1310,5)="Total",$B1310="Q "),VLOOKUP('312'!$F$80,_312_Table3,MATCH('312'!$X$16,_312_Table3_ColumnLookup,0),FALSE),
  IF(AND(VALUE(LEFT($A1310,3))=312,LEFT($G1310,5)="Total"),VLOOKUP('312'!$F$80,_312_Table3,MATCH(LEFT($B1310,1),_312_Table3_ColumnLookup,0),FALSE),
  IF(AND(VALUE(LEFT($A1310,3))=312,LEN($I1310)=4,$B1310="G"),VLOOKUP($I1310,_312_Table3,MATCH('312'!$N$16,_312_Table3_ColumnLookup,0),FALSE),
  IF(AND(VALUE(LEFT($A1310,3))=312,LEN($I1310)=4,$B1310="O"),VLOOKUP($I1310,_312_Table3,MATCH('312'!$V$16,_312_Table3_ColumnLookup,0),FALSE),
  IF(AND(VALUE(LEFT($A1310,3))=312,LEN($I1310)=4,$B1310="Q"),VLOOKUP($I1310,_312_Table3,MATCH('312'!$X$16,_312_Table3_ColumnLookup,0),FALSE),
  IF(AND(VALUE(LEFT($A1310,3))=312,LEN($I1310)=4),VLOOKUP($I1310,_312_Table3,MATCH(LEFT($B1310,1),_312_Table3_ColumnLookup,0),FALSE)
+N("312"),
  IF(VALUE(LEFT($A1310,3))=313,VLOOKUP(VALUE(MID($B1310,2,1)),_313_Table3,MATCH(MID($B1310,1,1),_313_Table3_ColumnLookup,0),FALSE)
+N("313"),
  IF(AND(VALUE(LEFT($A1310,3))=314,LEN($B1310)=3),VLOOKUP(VALUE(MID($B1310,2,2)),_314_Table3,MATCH(MID($B1310,1,1),_314_Table3_ColumnLookup,0),FALSE),
  IF(VALUE(LEFT($A1310,3))=314,VLOOKUP(VALUE(MID($B1310,2,1)),_314_Table3,MATCH(MID($B1310,1,1),_314_Table3_ColumnLookup,0),FALSE)
+N("314"),
""))))))))))))))))))))))))</f>
        <v>#N/A</v>
      </c>
      <c r="H1310" s="321" t="str">
        <f>IFERROR(
IF(ISERROR($D1310)=FALSE,$D1310,IF(ISERROR($E1310)=FALSE,$E1310,IF(ISERROR($F1310)=FALSE,$F1310
+N("012 checkboxes"),
IF(
IF(OR(LEFT($A1310,9)="Syndicate",LEFT($A1310,12)="NewSyndicate"),VLOOKUP($A1310,'012'!$J:$ZW,MATCH("Link to button",'012'!$J$1:$ZW$1,0),0)
+N("309 checkbox"),
IF($C1310="309 LCR Summary0",VLOOKUP("Notes990",'309'!$P:$ZZ,MATCH("Link to button",'309'!$P$1:$ZZ$1,0),0)
+N("313 checkboxes"),
IF($C1310="313 Financial Information0LcmVsScr",IF($C1310="309 LCR Summary0",VLOOKUP("LcmVsScr",'309'!$N:$ZZ,MATCH("Link to button",'309'!$N$1:$ZZ$1,0),0),
IF($C1310="313 Financial Information0LcrDocAttached",IF($C1310="309 LCR Summary0",VLOOKUP("LcrDocAttached",'309'!$N:$ZZ,MATCH("Link to button",'309'!$N$1:$ZZ$1,0),
0)))))))=1,TRUE,FALSE)
))),"")</f>
        <v/>
      </c>
    </row>
    <row r="1311" spans="1:8">
      <c r="A1311" s="237" t="e">
        <f>VLOOKUP($G1311,CSVLookups!$B:$R,MATCH(A$1,CSVLookups!$B$1:$R$1,0),FALSE)</f>
        <v>#N/A</v>
      </c>
      <c r="B1311" s="237" t="e">
        <f>VLOOKUP($G1311,CSVLookups!$B:$R,MATCH(B$1,CSVLookups!$B$1:$R$1,0),FALSE)</f>
        <v>#N/A</v>
      </c>
      <c r="C1311" s="238" t="e">
        <f t="shared" si="20"/>
        <v>#N/A</v>
      </c>
      <c r="D1311" s="238" t="e">
        <f>IF(AND(VALUE(LEFT($A1311,3))=309,LEN($B1311)=3),VLOOKUP(VALUE(MID($B1311,2,2)),_309_Table1,MATCH(MID($B1311,1,1),_309_Table1_ColumnLookup,0),FALSE),
  IF($C1311="309 LCR SummaryA",OneYearSCR,IF($C1311="309 LCR SummaryB",UltimateSCR,IF(VALUE(LEFT($A1311,3))=309,VLOOKUP(VALUE(MID($B1311,2,1)),_309_Table1,MATCH(MID($B1311,1,1),_309_Table1_ColumnLookup,0),FALSE)
+N("309"),
  IF(VALUE(LEFT($A1311,3))=310,VLOOKUP(VALUE(MID($B1311,2,1)),_310_Table1,MATCH(MID($B1311,1,1),_310_Table1_ColumnLookup,0),FALSE)
+N("310"),
  IF(AND(VALUE(LEFT($A1311,3))=311,LEN($I1311)=4),VLOOKUP($I1311,_311_Table1,MATCH($B1311,_311_Table1_ColumnLookup,0),FALSE),
  IF(AND(VALUE(LEFT($A1311,3))=311,OR($B1311="I2",$B1311="J2",$B1311="K2",$B1311="L2")),VLOOKUP('311'!$G$58,_311_Table1,MATCH(MID($B1311,1,1),_311_Table1_ColumnLookup,0),FALSE),
  IF(AND(VALUE(LEFT($A1311,3))=311,RIGHT($B1311,5)="Total"),VLOOKUP('311'!$G$59,_311_Table1,MATCH(MID($B1311,1,1),_311_Table1_ColumnLookup,0),FALSE),
  IF(VALUE(LEFT($A1311,3))=311,VLOOKUP(VALUE(MID($B1311,2,1)),_311_Table1,MATCH(MID($B1311,1,1),_311_Table1_ColumnLookup,0),FALSE)
+N("311"),
  IF(AND(VALUE(LEFT($A1311,3))=312,LEFT($G1311,10)="Unincepted",$B1311="G "),VLOOKUP(" ULO",_312_Table1,MATCH('312'!$N$16,_312_Table1_ColumnLookup,0),FALSE),
  IF(AND(VALUE(LEFT($A1311,3))=312,LEFT($G1311,10)="Unincepted",$B1311="O "),VLOOKUP(" ULO",_312_Table1,MATCH('312'!$V$16,_312_Table1_ColumnLookup,0),FALSE),
  IF(AND(VALUE(LEFT($A1311,3))=312,LEFT($G1311,10)="Unincepted",$B1311="Q "),VLOOKUP(" ULO",_312_Table1,MATCH('312'!$X$16,_312_Table1_ColumnLookup,0),FALSE),
  IF(AND(VALUE(LEFT($A1311,3))=312,LEFT($G1311,10)="Unincepted"),VLOOKUP(" ULO",_312_Table1,MATCH(LEFT($B1311,1),_312_Table1_ColumnLookup,0),FALSE),
  IF(AND(VALUE(LEFT($A1311,3))=312,LEFT($G1311,5)="Total",$B1311="G "),VLOOKUP('312'!$F$80,_312_Table1,MATCH('312'!$N$16,_312_Table1_ColumnLookup,0),FALSE),
  IF(AND(VALUE(LEFT($A1311,3))=312,LEFT($G1311,5)="Total",$B1311="O "),VLOOKUP('312'!$F$80,_312_Table1,MATCH('312'!$V$16,_312_Table1_ColumnLookup,0),FALSE),
  IF(AND(VALUE(LEFT($A1311,3))=312,LEFT($G1311,5)="Total",$B1311="Q "),VLOOKUP('312'!$F$80,_312_Table1,MATCH('312'!$X$16,_312_Table1_ColumnLookup,0),FALSE),
  IF(AND(VALUE(LEFT($A1311,3))=312,LEFT($G1311,5)="Total"),VLOOKUP('312'!$F$80,_312_Table1,MATCH(LEFT($B1311,1),_312_Table1_ColumnLookup,0),FALSE),
  IF(AND(VALUE(LEFT($A1311,3))=312,LEN($I1311)=4,$B1311="G"),VLOOKUP($I1311,_312_Table1,MATCH('312'!$N$16,_312_Table1_ColumnLookup,0),FALSE),
  IF(AND(VALUE(LEFT($A1311,3))=312,LEN($I1311)=4,$B1311="O"),VLOOKUP($I1311,_312_Table1,MATCH('312'!$V$16,_312_Table1_ColumnLookup,0),FALSE),
  IF(AND(VALUE(LEFT($A1311,3))=312,LEN($I1311)=4,$B1311="Q"),VLOOKUP($I1311,_312_Table1,MATCH('312'!$X$16,_312_Table1_ColumnLookup,0),FALSE),
  IF(AND(VALUE(LEFT($A1311,3))=312,LEN($I1311)=4),VLOOKUP($I1311,_312_Table1,MATCH(LEFT($B1311,1),_312_Table1_ColumnLookup,0),FALSE)
+N("312"),
  IF(VALUE(LEFT($A1311,3))=313,VLOOKUP(VALUE(MID($B1311,2,1)),_313_Table1,MATCH(MID($B1311,1,1),_313_Table1_ColumnLookup,0),FALSE)
+N("313"),
  IF(AND(VALUE(LEFT($A1311,3))=314,LEN($B1311)=3),VLOOKUP(VALUE(MID($B1311,2,2)),_314_Table1,MATCH(MID($B1311,1,1),_314_Table1_ColumnLookup,0),FALSE),
  IF(VALUE(LEFT($A1311,3))=314,VLOOKUP(VALUE(MID($B1311,2,1)),_314_Table1,MATCH(MID($B1311,1,1),_314_Table1_ColumnLookup,0),FALSE)
+N("314"),
""))))))))))))))))))))))))</f>
        <v>#N/A</v>
      </c>
      <c r="E1311" s="238" t="e">
        <f>IF(AND(VALUE(LEFT($A1311,3))=309,LEN($B1311)=3),VLOOKUP(VALUE(MID($B1311,2,2)),_309_Table2,MATCH(MID($B1311,1,1),_309_Table2_ColumnLookup,0),FALSE),
  IF($C1311="309 LCR SummaryA",OneYearSCR,IF($C1311="309 LCR SummaryB",UltimateSCR,IF(VALUE(LEFT($A1311,3))=309,VLOOKUP(VALUE(MID($B1311,2,1)),_309_Table2,MATCH(MID($B1311,1,1),_309_Table2_ColumnLookup,0),FALSE)
+N("309"),
  IF(VALUE(LEFT($A1311,3))=310,VLOOKUP(VALUE(MID($B1311,2,1)),_310_Table2,MATCH(MID($B1311,1,1),_310_Table2_ColumnLookup,0),FALSE)
+N("310"),
  IF(AND(VALUE(LEFT($A1311,3))=311,LEN($I1311)=4),VLOOKUP($I1311,_311_Table2,MATCH($B1311,_311_Table2_ColumnLookup,0),FALSE),
  IF(AND(VALUE(LEFT($A1311,3))=311,OR($B1311="I2",$B1311="J2",$B1311="K2",$B1311="L2")),VLOOKUP('311'!$G$58,_311_Table2,MATCH(MID($B1311,1,1),_311_Table2_ColumnLookup,0),FALSE),
  IF(AND(VALUE(LEFT($A1311,3))=311,RIGHT($B1311,5)="Total"),VLOOKUP('311'!$G$59,_311_Table2,MATCH(MID($B1311,1,1),_311_Table2_ColumnLookup,0),FALSE),
  IF(VALUE(LEFT($A1311,3))=311,VLOOKUP(VALUE(MID($B1311,2,1)),_311_Table2,MATCH(MID($B1311,1,1),_311_Table2_ColumnLookup,0),FALSE)
+N("311"),
  IF(AND(VALUE(LEFT($A1311,3))=312,LEFT($G1311,10)="Unincepted",$B1311="G "),VLOOKUP(" ULO",_312_Table2,MATCH('312'!$N$16,_312_Table2_ColumnLookup,0),FALSE),
  IF(AND(VALUE(LEFT($A1311,3))=312,LEFT($G1311,10)="Unincepted",$B1311="O "),VLOOKUP(" ULO",_312_Table2,MATCH('312'!$V$16,_312_Table2_ColumnLookup,0),FALSE),
  IF(AND(VALUE(LEFT($A1311,3))=312,LEFT($G1311,10)="Unincepted",$B1311="Q "),VLOOKUP(" ULO",_312_Table2,MATCH('312'!$X$16,_312_Table2_ColumnLookup,0),FALSE),
  IF(AND(VALUE(LEFT($A1311,3))=312,LEFT($G1311,10)="Unincepted"),VLOOKUP(" ULO",_312_Table2,MATCH(LEFT($B1311,1),_312_Table2_ColumnLookup,0),FALSE),
  IF(AND(VALUE(LEFT($A1311,3))=312,LEFT($G1311,5)="Total",$B1311="G "),VLOOKUP('312'!$F$80,_312_Table2,MATCH('312'!$N$16,_312_Table2_ColumnLookup,0),FALSE),
  IF(AND(VALUE(LEFT($A1311,3))=312,LEFT($G1311,5)="Total",$B1311="O "),VLOOKUP('312'!$F$80,_312_Table2,MATCH('312'!$V$16,_312_Table2_ColumnLookup,0),FALSE),
  IF(AND(VALUE(LEFT($A1311,3))=312,LEFT($G1311,5)="Total",$B1311="Q "),VLOOKUP('312'!$F$80,_312_Table2,MATCH('312'!$X$16,_312_Table2_ColumnLookup,0),FALSE),
  IF(AND(VALUE(LEFT($A1311,3))=312,LEFT($G1311,5)="Total"),VLOOKUP('312'!$F$80,_312_Table2,MATCH(LEFT($B1311,1),_312_Table2_ColumnLookup,0),FALSE),
  IF(AND(VALUE(LEFT($A1311,3))=312,LEN($I1311)=4,$B1311="G"),VLOOKUP($I1311,_312_Table2,MATCH('312'!$N$16,_312_Table2_ColumnLookup,0),FALSE),
  IF(AND(VALUE(LEFT($A1311,3))=312,LEN($I1311)=4,$B1311="O"),VLOOKUP($I1311,_312_Table2,MATCH('312'!$V$16,_312_Table2_ColumnLookup,0),FALSE),
  IF(AND(VALUE(LEFT($A1311,3))=312,LEN($I1311)=4,$B1311="Q"),VLOOKUP($I1311,_312_Table2,MATCH('312'!$X$16,_312_Table2_ColumnLookup,0),FALSE),
  IF(AND(VALUE(LEFT($A1311,3))=312,LEN($I1311)=4),VLOOKUP($I1311,_312_Table2,MATCH(LEFT($B1311,1),_312_Table2_ColumnLookup,0),FALSE)
+N("312"),
  IF(VALUE(LEFT($A1311,3))=313,VLOOKUP(VALUE(MID($B1311,2,1)),_313_Table2,MATCH(MID($B1311,1,1),_313_Table2_ColumnLookup,0),FALSE)
+N("313"),
  IF(AND(VALUE(LEFT($A1311,3))=314,LEN($B1311)=3),VLOOKUP(VALUE(MID($B1311,2,2)),_314_Table2,MATCH(MID($B1311,1,1),_314_Table2_ColumnLookup,0),FALSE),
  IF(VALUE(LEFT($A1311,3))=314,VLOOKUP(VALUE(MID($B1311,2,1)),_314_Table2,MATCH(MID($B1311,1,1),_314_Table2_ColumnLookup,0),FALSE)
+N("314"),
""))))))))))))))))))))))))</f>
        <v>#N/A</v>
      </c>
      <c r="F1311" s="238" t="e">
        <f>IF(AND(VALUE(LEFT($A1311,3))=309,LEN($B1311)=3),VLOOKUP(VALUE(MID($B1311,2,2)),_309_Table3,MATCH(MID($B1311,1,1),_309_Table3_ColumnLookup,0),FALSE),
  IF($C1311="309 LCR SummaryA",OneYearSCR,IF($C1311="309 LCR SummaryB",UltimateSCR,IF(VALUE(LEFT($A1311,3))=309,VLOOKUP(VALUE(MID($B1311,2,1)),_309_Table3,MATCH(MID($B1311,1,1),_309_Table3_ColumnLookup,0),FALSE)
+N("309"),
  IF(VALUE(LEFT($A1311,3))=310,VLOOKUP(VALUE(MID($B1311,2,1)),_310_Table3,MATCH(MID($B1311,1,1),_310_Table3_ColumnLookup,0),FALSE)
+N("310"),
  IF(AND(VALUE(LEFT($A1311,3))=311,LEN($I1311)=4),VLOOKUP($I1311,_311_Table3,MATCH($B1311,_311_Table3_ColumnLookup,0),FALSE),
  IF(AND(VALUE(LEFT($A1311,3))=311,OR($B1311="I2",$B1311="J2",$B1311="K2",$B1311="L2")),VLOOKUP('311'!$G$58,_311_Table3,MATCH(MID($B1311,1,1),_311_Table3_ColumnLookup,0),FALSE),
  IF(AND(VALUE(LEFT($A1311,3))=311,RIGHT($B1311,5)="Total"),VLOOKUP('311'!$G$59,_311_Table3,MATCH(MID($B1311,1,1),_311_Table3_ColumnLookup,0),FALSE),
  IF(VALUE(LEFT($A1311,3))=311,VLOOKUP(VALUE(MID($B1311,2,1)),_311_Table3,MATCH(MID($B1311,1,1),_311_Table3_ColumnLookup,0),FALSE)
+N("311"),
  IF(AND(VALUE(LEFT($A1311,3))=312,LEFT($G1311,10)="Unincepted",$B1311="G "),VLOOKUP(" ULO",_312_Table3,MATCH('312'!$N$16,_312_Table3_ColumnLookup,0),FALSE),
  IF(AND(VALUE(LEFT($A1311,3))=312,LEFT($G1311,10)="Unincepted",$B1311="O "),VLOOKUP(" ULO",_312_Table3,MATCH('312'!$V$16,_312_Table3_ColumnLookup,0),FALSE),
  IF(AND(VALUE(LEFT($A1311,3))=312,LEFT($G1311,10)="Unincepted",$B1311="Q "),VLOOKUP(" ULO",_312_Table3,MATCH('312'!$X$16,_312_Table3_ColumnLookup,0),FALSE),
  IF(AND(VALUE(LEFT($A1311,3))=312,LEFT($G1311,10)="Unincepted"),VLOOKUP(" ULO",_312_Table3,MATCH(LEFT($B1311,1),_312_Table3_ColumnLookup,0),FALSE),
  IF(AND(VALUE(LEFT($A1311,3))=312,LEFT($G1311,5)="Total",$B1311="G "),VLOOKUP('312'!$F$80,_312_Table3,MATCH('312'!$N$16,_312_Table3_ColumnLookup,0),FALSE),
  IF(AND(VALUE(LEFT($A1311,3))=312,LEFT($G1311,5)="Total",$B1311="O "),VLOOKUP('312'!$F$80,_312_Table3,MATCH('312'!$V$16,_312_Table3_ColumnLookup,0),FALSE),
  IF(AND(VALUE(LEFT($A1311,3))=312,LEFT($G1311,5)="Total",$B1311="Q "),VLOOKUP('312'!$F$80,_312_Table3,MATCH('312'!$X$16,_312_Table3_ColumnLookup,0),FALSE),
  IF(AND(VALUE(LEFT($A1311,3))=312,LEFT($G1311,5)="Total"),VLOOKUP('312'!$F$80,_312_Table3,MATCH(LEFT($B1311,1),_312_Table3_ColumnLookup,0),FALSE),
  IF(AND(VALUE(LEFT($A1311,3))=312,LEN($I1311)=4,$B1311="G"),VLOOKUP($I1311,_312_Table3,MATCH('312'!$N$16,_312_Table3_ColumnLookup,0),FALSE),
  IF(AND(VALUE(LEFT($A1311,3))=312,LEN($I1311)=4,$B1311="O"),VLOOKUP($I1311,_312_Table3,MATCH('312'!$V$16,_312_Table3_ColumnLookup,0),FALSE),
  IF(AND(VALUE(LEFT($A1311,3))=312,LEN($I1311)=4,$B1311="Q"),VLOOKUP($I1311,_312_Table3,MATCH('312'!$X$16,_312_Table3_ColumnLookup,0),FALSE),
  IF(AND(VALUE(LEFT($A1311,3))=312,LEN($I1311)=4),VLOOKUP($I1311,_312_Table3,MATCH(LEFT($B1311,1),_312_Table3_ColumnLookup,0),FALSE)
+N("312"),
  IF(VALUE(LEFT($A1311,3))=313,VLOOKUP(VALUE(MID($B1311,2,1)),_313_Table3,MATCH(MID($B1311,1,1),_313_Table3_ColumnLookup,0),FALSE)
+N("313"),
  IF(AND(VALUE(LEFT($A1311,3))=314,LEN($B1311)=3),VLOOKUP(VALUE(MID($B1311,2,2)),_314_Table3,MATCH(MID($B1311,1,1),_314_Table3_ColumnLookup,0),FALSE),
  IF(VALUE(LEFT($A1311,3))=314,VLOOKUP(VALUE(MID($B1311,2,1)),_314_Table3,MATCH(MID($B1311,1,1),_314_Table3_ColumnLookup,0),FALSE)
+N("314"),
""))))))))))))))))))))))))</f>
        <v>#N/A</v>
      </c>
      <c r="H1311" s="321" t="str">
        <f>IFERROR(
IF(ISERROR($D1311)=FALSE,$D1311,IF(ISERROR($E1311)=FALSE,$E1311,IF(ISERROR($F1311)=FALSE,$F1311
+N("012 checkboxes"),
IF(
IF(OR(LEFT($A1311,9)="Syndicate",LEFT($A1311,12)="NewSyndicate"),VLOOKUP($A1311,'012'!$J:$ZW,MATCH("Link to button",'012'!$J$1:$ZW$1,0),0)
+N("309 checkbox"),
IF($C1311="309 LCR Summary0",VLOOKUP("Notes990",'309'!$P:$ZZ,MATCH("Link to button",'309'!$P$1:$ZZ$1,0),0)
+N("313 checkboxes"),
IF($C1311="313 Financial Information0LcmVsScr",IF($C1311="309 LCR Summary0",VLOOKUP("LcmVsScr",'309'!$N:$ZZ,MATCH("Link to button",'309'!$N$1:$ZZ$1,0),0),
IF($C1311="313 Financial Information0LcrDocAttached",IF($C1311="309 LCR Summary0",VLOOKUP("LcrDocAttached",'309'!$N:$ZZ,MATCH("Link to button",'309'!$N$1:$ZZ$1,0),
0)))))))=1,TRUE,FALSE)
))),"")</f>
        <v/>
      </c>
    </row>
    <row r="1312" spans="1:8">
      <c r="A1312" s="237" t="e">
        <f>VLOOKUP($G1312,CSVLookups!$B:$R,MATCH(A$1,CSVLookups!$B$1:$R$1,0),FALSE)</f>
        <v>#N/A</v>
      </c>
      <c r="B1312" s="237" t="e">
        <f>VLOOKUP($G1312,CSVLookups!$B:$R,MATCH(B$1,CSVLookups!$B$1:$R$1,0),FALSE)</f>
        <v>#N/A</v>
      </c>
      <c r="C1312" s="238" t="e">
        <f t="shared" ref="C1312:C1375" si="21">IF(OR(LEFT($A1312,4)="Base",LEFT($A1312,4)="Synd",LEFT($A1312,7)="NewSynd"),"",
IF(OR(AND(LEN($I1312=0),OR(LEFT($A1312,3)*1=311,LEFT($A1312,3)*1=312,LEFT($A1312,3)*1=313)),LEN($I1312)=4),
CONCATENATE($A1312,$B1312,$I1312,
IF(LEFT($G1312,LEN("NetOfRI"))="NetOfRI","Net Insurance Claims brought forward",
IF(LEFT($G1312,LEN("Adjustments"))="Adjustments","Adjustments",
IF(LEFT($G1312,LEN("NewBusiness"))="NewBusiness","New Business",
IF(LEFT($G1312,LEN("TotalClaims"))="TotalClaims","Total Claims",
IF(LEFT($G1312,LEN("TotalAdjustments"))="TotalAdjustments","Adjustments",
IF(LEFT($G1312,LEN("TotalNewBusiness"))="TotalNewBusiness","New Business",
IF(LEFT($G1312,LEN("Unincepted"))="Unincepted","Unincepted",
IF(LEFT($G1312,LEN("Total"))="Total","Total",
IF($G1312="LcmVsScr","LcmVsScr",
IF($G1312="LcrDocAttached","LcrDocAttached",
""))))))))))),CONCATENATE($A1312,$B1312)))</f>
        <v>#N/A</v>
      </c>
      <c r="D1312" s="238" t="e">
        <f>IF(AND(VALUE(LEFT($A1312,3))=309,LEN($B1312)=3),VLOOKUP(VALUE(MID($B1312,2,2)),_309_Table1,MATCH(MID($B1312,1,1),_309_Table1_ColumnLookup,0),FALSE),
  IF($C1312="309 LCR SummaryA",OneYearSCR,IF($C1312="309 LCR SummaryB",UltimateSCR,IF(VALUE(LEFT($A1312,3))=309,VLOOKUP(VALUE(MID($B1312,2,1)),_309_Table1,MATCH(MID($B1312,1,1),_309_Table1_ColumnLookup,0),FALSE)
+N("309"),
  IF(VALUE(LEFT($A1312,3))=310,VLOOKUP(VALUE(MID($B1312,2,1)),_310_Table1,MATCH(MID($B1312,1,1),_310_Table1_ColumnLookup,0),FALSE)
+N("310"),
  IF(AND(VALUE(LEFT($A1312,3))=311,LEN($I1312)=4),VLOOKUP($I1312,_311_Table1,MATCH($B1312,_311_Table1_ColumnLookup,0),FALSE),
  IF(AND(VALUE(LEFT($A1312,3))=311,OR($B1312="I2",$B1312="J2",$B1312="K2",$B1312="L2")),VLOOKUP('311'!$G$58,_311_Table1,MATCH(MID($B1312,1,1),_311_Table1_ColumnLookup,0),FALSE),
  IF(AND(VALUE(LEFT($A1312,3))=311,RIGHT($B1312,5)="Total"),VLOOKUP('311'!$G$59,_311_Table1,MATCH(MID($B1312,1,1),_311_Table1_ColumnLookup,0),FALSE),
  IF(VALUE(LEFT($A1312,3))=311,VLOOKUP(VALUE(MID($B1312,2,1)),_311_Table1,MATCH(MID($B1312,1,1),_311_Table1_ColumnLookup,0),FALSE)
+N("311"),
  IF(AND(VALUE(LEFT($A1312,3))=312,LEFT($G1312,10)="Unincepted",$B1312="G "),VLOOKUP(" ULO",_312_Table1,MATCH('312'!$N$16,_312_Table1_ColumnLookup,0),FALSE),
  IF(AND(VALUE(LEFT($A1312,3))=312,LEFT($G1312,10)="Unincepted",$B1312="O "),VLOOKUP(" ULO",_312_Table1,MATCH('312'!$V$16,_312_Table1_ColumnLookup,0),FALSE),
  IF(AND(VALUE(LEFT($A1312,3))=312,LEFT($G1312,10)="Unincepted",$B1312="Q "),VLOOKUP(" ULO",_312_Table1,MATCH('312'!$X$16,_312_Table1_ColumnLookup,0),FALSE),
  IF(AND(VALUE(LEFT($A1312,3))=312,LEFT($G1312,10)="Unincepted"),VLOOKUP(" ULO",_312_Table1,MATCH(LEFT($B1312,1),_312_Table1_ColumnLookup,0),FALSE),
  IF(AND(VALUE(LEFT($A1312,3))=312,LEFT($G1312,5)="Total",$B1312="G "),VLOOKUP('312'!$F$80,_312_Table1,MATCH('312'!$N$16,_312_Table1_ColumnLookup,0),FALSE),
  IF(AND(VALUE(LEFT($A1312,3))=312,LEFT($G1312,5)="Total",$B1312="O "),VLOOKUP('312'!$F$80,_312_Table1,MATCH('312'!$V$16,_312_Table1_ColumnLookup,0),FALSE),
  IF(AND(VALUE(LEFT($A1312,3))=312,LEFT($G1312,5)="Total",$B1312="Q "),VLOOKUP('312'!$F$80,_312_Table1,MATCH('312'!$X$16,_312_Table1_ColumnLookup,0),FALSE),
  IF(AND(VALUE(LEFT($A1312,3))=312,LEFT($G1312,5)="Total"),VLOOKUP('312'!$F$80,_312_Table1,MATCH(LEFT($B1312,1),_312_Table1_ColumnLookup,0),FALSE),
  IF(AND(VALUE(LEFT($A1312,3))=312,LEN($I1312)=4,$B1312="G"),VLOOKUP($I1312,_312_Table1,MATCH('312'!$N$16,_312_Table1_ColumnLookup,0),FALSE),
  IF(AND(VALUE(LEFT($A1312,3))=312,LEN($I1312)=4,$B1312="O"),VLOOKUP($I1312,_312_Table1,MATCH('312'!$V$16,_312_Table1_ColumnLookup,0),FALSE),
  IF(AND(VALUE(LEFT($A1312,3))=312,LEN($I1312)=4,$B1312="Q"),VLOOKUP($I1312,_312_Table1,MATCH('312'!$X$16,_312_Table1_ColumnLookup,0),FALSE),
  IF(AND(VALUE(LEFT($A1312,3))=312,LEN($I1312)=4),VLOOKUP($I1312,_312_Table1,MATCH(LEFT($B1312,1),_312_Table1_ColumnLookup,0),FALSE)
+N("312"),
  IF(VALUE(LEFT($A1312,3))=313,VLOOKUP(VALUE(MID($B1312,2,1)),_313_Table1,MATCH(MID($B1312,1,1),_313_Table1_ColumnLookup,0),FALSE)
+N("313"),
  IF(AND(VALUE(LEFT($A1312,3))=314,LEN($B1312)=3),VLOOKUP(VALUE(MID($B1312,2,2)),_314_Table1,MATCH(MID($B1312,1,1),_314_Table1_ColumnLookup,0),FALSE),
  IF(VALUE(LEFT($A1312,3))=314,VLOOKUP(VALUE(MID($B1312,2,1)),_314_Table1,MATCH(MID($B1312,1,1),_314_Table1_ColumnLookup,0),FALSE)
+N("314"),
""))))))))))))))))))))))))</f>
        <v>#N/A</v>
      </c>
      <c r="E1312" s="238" t="e">
        <f>IF(AND(VALUE(LEFT($A1312,3))=309,LEN($B1312)=3),VLOOKUP(VALUE(MID($B1312,2,2)),_309_Table2,MATCH(MID($B1312,1,1),_309_Table2_ColumnLookup,0),FALSE),
  IF($C1312="309 LCR SummaryA",OneYearSCR,IF($C1312="309 LCR SummaryB",UltimateSCR,IF(VALUE(LEFT($A1312,3))=309,VLOOKUP(VALUE(MID($B1312,2,1)),_309_Table2,MATCH(MID($B1312,1,1),_309_Table2_ColumnLookup,0),FALSE)
+N("309"),
  IF(VALUE(LEFT($A1312,3))=310,VLOOKUP(VALUE(MID($B1312,2,1)),_310_Table2,MATCH(MID($B1312,1,1),_310_Table2_ColumnLookup,0),FALSE)
+N("310"),
  IF(AND(VALUE(LEFT($A1312,3))=311,LEN($I1312)=4),VLOOKUP($I1312,_311_Table2,MATCH($B1312,_311_Table2_ColumnLookup,0),FALSE),
  IF(AND(VALUE(LEFT($A1312,3))=311,OR($B1312="I2",$B1312="J2",$B1312="K2",$B1312="L2")),VLOOKUP('311'!$G$58,_311_Table2,MATCH(MID($B1312,1,1),_311_Table2_ColumnLookup,0),FALSE),
  IF(AND(VALUE(LEFT($A1312,3))=311,RIGHT($B1312,5)="Total"),VLOOKUP('311'!$G$59,_311_Table2,MATCH(MID($B1312,1,1),_311_Table2_ColumnLookup,0),FALSE),
  IF(VALUE(LEFT($A1312,3))=311,VLOOKUP(VALUE(MID($B1312,2,1)),_311_Table2,MATCH(MID($B1312,1,1),_311_Table2_ColumnLookup,0),FALSE)
+N("311"),
  IF(AND(VALUE(LEFT($A1312,3))=312,LEFT($G1312,10)="Unincepted",$B1312="G "),VLOOKUP(" ULO",_312_Table2,MATCH('312'!$N$16,_312_Table2_ColumnLookup,0),FALSE),
  IF(AND(VALUE(LEFT($A1312,3))=312,LEFT($G1312,10)="Unincepted",$B1312="O "),VLOOKUP(" ULO",_312_Table2,MATCH('312'!$V$16,_312_Table2_ColumnLookup,0),FALSE),
  IF(AND(VALUE(LEFT($A1312,3))=312,LEFT($G1312,10)="Unincepted",$B1312="Q "),VLOOKUP(" ULO",_312_Table2,MATCH('312'!$X$16,_312_Table2_ColumnLookup,0),FALSE),
  IF(AND(VALUE(LEFT($A1312,3))=312,LEFT($G1312,10)="Unincepted"),VLOOKUP(" ULO",_312_Table2,MATCH(LEFT($B1312,1),_312_Table2_ColumnLookup,0),FALSE),
  IF(AND(VALUE(LEFT($A1312,3))=312,LEFT($G1312,5)="Total",$B1312="G "),VLOOKUP('312'!$F$80,_312_Table2,MATCH('312'!$N$16,_312_Table2_ColumnLookup,0),FALSE),
  IF(AND(VALUE(LEFT($A1312,3))=312,LEFT($G1312,5)="Total",$B1312="O "),VLOOKUP('312'!$F$80,_312_Table2,MATCH('312'!$V$16,_312_Table2_ColumnLookup,0),FALSE),
  IF(AND(VALUE(LEFT($A1312,3))=312,LEFT($G1312,5)="Total",$B1312="Q "),VLOOKUP('312'!$F$80,_312_Table2,MATCH('312'!$X$16,_312_Table2_ColumnLookup,0),FALSE),
  IF(AND(VALUE(LEFT($A1312,3))=312,LEFT($G1312,5)="Total"),VLOOKUP('312'!$F$80,_312_Table2,MATCH(LEFT($B1312,1),_312_Table2_ColumnLookup,0),FALSE),
  IF(AND(VALUE(LEFT($A1312,3))=312,LEN($I1312)=4,$B1312="G"),VLOOKUP($I1312,_312_Table2,MATCH('312'!$N$16,_312_Table2_ColumnLookup,0),FALSE),
  IF(AND(VALUE(LEFT($A1312,3))=312,LEN($I1312)=4,$B1312="O"),VLOOKUP($I1312,_312_Table2,MATCH('312'!$V$16,_312_Table2_ColumnLookup,0),FALSE),
  IF(AND(VALUE(LEFT($A1312,3))=312,LEN($I1312)=4,$B1312="Q"),VLOOKUP($I1312,_312_Table2,MATCH('312'!$X$16,_312_Table2_ColumnLookup,0),FALSE),
  IF(AND(VALUE(LEFT($A1312,3))=312,LEN($I1312)=4),VLOOKUP($I1312,_312_Table2,MATCH(LEFT($B1312,1),_312_Table2_ColumnLookup,0),FALSE)
+N("312"),
  IF(VALUE(LEFT($A1312,3))=313,VLOOKUP(VALUE(MID($B1312,2,1)),_313_Table2,MATCH(MID($B1312,1,1),_313_Table2_ColumnLookup,0),FALSE)
+N("313"),
  IF(AND(VALUE(LEFT($A1312,3))=314,LEN($B1312)=3),VLOOKUP(VALUE(MID($B1312,2,2)),_314_Table2,MATCH(MID($B1312,1,1),_314_Table2_ColumnLookup,0),FALSE),
  IF(VALUE(LEFT($A1312,3))=314,VLOOKUP(VALUE(MID($B1312,2,1)),_314_Table2,MATCH(MID($B1312,1,1),_314_Table2_ColumnLookup,0),FALSE)
+N("314"),
""))))))))))))))))))))))))</f>
        <v>#N/A</v>
      </c>
      <c r="F1312" s="238" t="e">
        <f>IF(AND(VALUE(LEFT($A1312,3))=309,LEN($B1312)=3),VLOOKUP(VALUE(MID($B1312,2,2)),_309_Table3,MATCH(MID($B1312,1,1),_309_Table3_ColumnLookup,0),FALSE),
  IF($C1312="309 LCR SummaryA",OneYearSCR,IF($C1312="309 LCR SummaryB",UltimateSCR,IF(VALUE(LEFT($A1312,3))=309,VLOOKUP(VALUE(MID($B1312,2,1)),_309_Table3,MATCH(MID($B1312,1,1),_309_Table3_ColumnLookup,0),FALSE)
+N("309"),
  IF(VALUE(LEFT($A1312,3))=310,VLOOKUP(VALUE(MID($B1312,2,1)),_310_Table3,MATCH(MID($B1312,1,1),_310_Table3_ColumnLookup,0),FALSE)
+N("310"),
  IF(AND(VALUE(LEFT($A1312,3))=311,LEN($I1312)=4),VLOOKUP($I1312,_311_Table3,MATCH($B1312,_311_Table3_ColumnLookup,0),FALSE),
  IF(AND(VALUE(LEFT($A1312,3))=311,OR($B1312="I2",$B1312="J2",$B1312="K2",$B1312="L2")),VLOOKUP('311'!$G$58,_311_Table3,MATCH(MID($B1312,1,1),_311_Table3_ColumnLookup,0),FALSE),
  IF(AND(VALUE(LEFT($A1312,3))=311,RIGHT($B1312,5)="Total"),VLOOKUP('311'!$G$59,_311_Table3,MATCH(MID($B1312,1,1),_311_Table3_ColumnLookup,0),FALSE),
  IF(VALUE(LEFT($A1312,3))=311,VLOOKUP(VALUE(MID($B1312,2,1)),_311_Table3,MATCH(MID($B1312,1,1),_311_Table3_ColumnLookup,0),FALSE)
+N("311"),
  IF(AND(VALUE(LEFT($A1312,3))=312,LEFT($G1312,10)="Unincepted",$B1312="G "),VLOOKUP(" ULO",_312_Table3,MATCH('312'!$N$16,_312_Table3_ColumnLookup,0),FALSE),
  IF(AND(VALUE(LEFT($A1312,3))=312,LEFT($G1312,10)="Unincepted",$B1312="O "),VLOOKUP(" ULO",_312_Table3,MATCH('312'!$V$16,_312_Table3_ColumnLookup,0),FALSE),
  IF(AND(VALUE(LEFT($A1312,3))=312,LEFT($G1312,10)="Unincepted",$B1312="Q "),VLOOKUP(" ULO",_312_Table3,MATCH('312'!$X$16,_312_Table3_ColumnLookup,0),FALSE),
  IF(AND(VALUE(LEFT($A1312,3))=312,LEFT($G1312,10)="Unincepted"),VLOOKUP(" ULO",_312_Table3,MATCH(LEFT($B1312,1),_312_Table3_ColumnLookup,0),FALSE),
  IF(AND(VALUE(LEFT($A1312,3))=312,LEFT($G1312,5)="Total",$B1312="G "),VLOOKUP('312'!$F$80,_312_Table3,MATCH('312'!$N$16,_312_Table3_ColumnLookup,0),FALSE),
  IF(AND(VALUE(LEFT($A1312,3))=312,LEFT($G1312,5)="Total",$B1312="O "),VLOOKUP('312'!$F$80,_312_Table3,MATCH('312'!$V$16,_312_Table3_ColumnLookup,0),FALSE),
  IF(AND(VALUE(LEFT($A1312,3))=312,LEFT($G1312,5)="Total",$B1312="Q "),VLOOKUP('312'!$F$80,_312_Table3,MATCH('312'!$X$16,_312_Table3_ColumnLookup,0),FALSE),
  IF(AND(VALUE(LEFT($A1312,3))=312,LEFT($G1312,5)="Total"),VLOOKUP('312'!$F$80,_312_Table3,MATCH(LEFT($B1312,1),_312_Table3_ColumnLookup,0),FALSE),
  IF(AND(VALUE(LEFT($A1312,3))=312,LEN($I1312)=4,$B1312="G"),VLOOKUP($I1312,_312_Table3,MATCH('312'!$N$16,_312_Table3_ColumnLookup,0),FALSE),
  IF(AND(VALUE(LEFT($A1312,3))=312,LEN($I1312)=4,$B1312="O"),VLOOKUP($I1312,_312_Table3,MATCH('312'!$V$16,_312_Table3_ColumnLookup,0),FALSE),
  IF(AND(VALUE(LEFT($A1312,3))=312,LEN($I1312)=4,$B1312="Q"),VLOOKUP($I1312,_312_Table3,MATCH('312'!$X$16,_312_Table3_ColumnLookup,0),FALSE),
  IF(AND(VALUE(LEFT($A1312,3))=312,LEN($I1312)=4),VLOOKUP($I1312,_312_Table3,MATCH(LEFT($B1312,1),_312_Table3_ColumnLookup,0),FALSE)
+N("312"),
  IF(VALUE(LEFT($A1312,3))=313,VLOOKUP(VALUE(MID($B1312,2,1)),_313_Table3,MATCH(MID($B1312,1,1),_313_Table3_ColumnLookup,0),FALSE)
+N("313"),
  IF(AND(VALUE(LEFT($A1312,3))=314,LEN($B1312)=3),VLOOKUP(VALUE(MID($B1312,2,2)),_314_Table3,MATCH(MID($B1312,1,1),_314_Table3_ColumnLookup,0),FALSE),
  IF(VALUE(LEFT($A1312,3))=314,VLOOKUP(VALUE(MID($B1312,2,1)),_314_Table3,MATCH(MID($B1312,1,1),_314_Table3_ColumnLookup,0),FALSE)
+N("314"),
""))))))))))))))))))))))))</f>
        <v>#N/A</v>
      </c>
      <c r="H1312" s="321" t="str">
        <f>IFERROR(
IF(ISERROR($D1312)=FALSE,$D1312,IF(ISERROR($E1312)=FALSE,$E1312,IF(ISERROR($F1312)=FALSE,$F1312
+N("012 checkboxes"),
IF(
IF(OR(LEFT($A1312,9)="Syndicate",LEFT($A1312,12)="NewSyndicate"),VLOOKUP($A1312,'012'!$J:$ZW,MATCH("Link to button",'012'!$J$1:$ZW$1,0),0)
+N("309 checkbox"),
IF($C1312="309 LCR Summary0",VLOOKUP("Notes990",'309'!$P:$ZZ,MATCH("Link to button",'309'!$P$1:$ZZ$1,0),0)
+N("313 checkboxes"),
IF($C1312="313 Financial Information0LcmVsScr",IF($C1312="309 LCR Summary0",VLOOKUP("LcmVsScr",'309'!$N:$ZZ,MATCH("Link to button",'309'!$N$1:$ZZ$1,0),0),
IF($C1312="313 Financial Information0LcrDocAttached",IF($C1312="309 LCR Summary0",VLOOKUP("LcrDocAttached",'309'!$N:$ZZ,MATCH("Link to button",'309'!$N$1:$ZZ$1,0),
0)))))))=1,TRUE,FALSE)
))),"")</f>
        <v/>
      </c>
    </row>
    <row r="1313" spans="1:8">
      <c r="A1313" s="237" t="e">
        <f>VLOOKUP($G1313,CSVLookups!$B:$R,MATCH(A$1,CSVLookups!$B$1:$R$1,0),FALSE)</f>
        <v>#N/A</v>
      </c>
      <c r="B1313" s="237" t="e">
        <f>VLOOKUP($G1313,CSVLookups!$B:$R,MATCH(B$1,CSVLookups!$B$1:$R$1,0),FALSE)</f>
        <v>#N/A</v>
      </c>
      <c r="C1313" s="238" t="e">
        <f t="shared" si="21"/>
        <v>#N/A</v>
      </c>
      <c r="D1313" s="238" t="e">
        <f>IF(AND(VALUE(LEFT($A1313,3))=309,LEN($B1313)=3),VLOOKUP(VALUE(MID($B1313,2,2)),_309_Table1,MATCH(MID($B1313,1,1),_309_Table1_ColumnLookup,0),FALSE),
  IF($C1313="309 LCR SummaryA",OneYearSCR,IF($C1313="309 LCR SummaryB",UltimateSCR,IF(VALUE(LEFT($A1313,3))=309,VLOOKUP(VALUE(MID($B1313,2,1)),_309_Table1,MATCH(MID($B1313,1,1),_309_Table1_ColumnLookup,0),FALSE)
+N("309"),
  IF(VALUE(LEFT($A1313,3))=310,VLOOKUP(VALUE(MID($B1313,2,1)),_310_Table1,MATCH(MID($B1313,1,1),_310_Table1_ColumnLookup,0),FALSE)
+N("310"),
  IF(AND(VALUE(LEFT($A1313,3))=311,LEN($I1313)=4),VLOOKUP($I1313,_311_Table1,MATCH($B1313,_311_Table1_ColumnLookup,0),FALSE),
  IF(AND(VALUE(LEFT($A1313,3))=311,OR($B1313="I2",$B1313="J2",$B1313="K2",$B1313="L2")),VLOOKUP('311'!$G$58,_311_Table1,MATCH(MID($B1313,1,1),_311_Table1_ColumnLookup,0),FALSE),
  IF(AND(VALUE(LEFT($A1313,3))=311,RIGHT($B1313,5)="Total"),VLOOKUP('311'!$G$59,_311_Table1,MATCH(MID($B1313,1,1),_311_Table1_ColumnLookup,0),FALSE),
  IF(VALUE(LEFT($A1313,3))=311,VLOOKUP(VALUE(MID($B1313,2,1)),_311_Table1,MATCH(MID($B1313,1,1),_311_Table1_ColumnLookup,0),FALSE)
+N("311"),
  IF(AND(VALUE(LEFT($A1313,3))=312,LEFT($G1313,10)="Unincepted",$B1313="G "),VLOOKUP(" ULO",_312_Table1,MATCH('312'!$N$16,_312_Table1_ColumnLookup,0),FALSE),
  IF(AND(VALUE(LEFT($A1313,3))=312,LEFT($G1313,10)="Unincepted",$B1313="O "),VLOOKUP(" ULO",_312_Table1,MATCH('312'!$V$16,_312_Table1_ColumnLookup,0),FALSE),
  IF(AND(VALUE(LEFT($A1313,3))=312,LEFT($G1313,10)="Unincepted",$B1313="Q "),VLOOKUP(" ULO",_312_Table1,MATCH('312'!$X$16,_312_Table1_ColumnLookup,0),FALSE),
  IF(AND(VALUE(LEFT($A1313,3))=312,LEFT($G1313,10)="Unincepted"),VLOOKUP(" ULO",_312_Table1,MATCH(LEFT($B1313,1),_312_Table1_ColumnLookup,0),FALSE),
  IF(AND(VALUE(LEFT($A1313,3))=312,LEFT($G1313,5)="Total",$B1313="G "),VLOOKUP('312'!$F$80,_312_Table1,MATCH('312'!$N$16,_312_Table1_ColumnLookup,0),FALSE),
  IF(AND(VALUE(LEFT($A1313,3))=312,LEFT($G1313,5)="Total",$B1313="O "),VLOOKUP('312'!$F$80,_312_Table1,MATCH('312'!$V$16,_312_Table1_ColumnLookup,0),FALSE),
  IF(AND(VALUE(LEFT($A1313,3))=312,LEFT($G1313,5)="Total",$B1313="Q "),VLOOKUP('312'!$F$80,_312_Table1,MATCH('312'!$X$16,_312_Table1_ColumnLookup,0),FALSE),
  IF(AND(VALUE(LEFT($A1313,3))=312,LEFT($G1313,5)="Total"),VLOOKUP('312'!$F$80,_312_Table1,MATCH(LEFT($B1313,1),_312_Table1_ColumnLookup,0),FALSE),
  IF(AND(VALUE(LEFT($A1313,3))=312,LEN($I1313)=4,$B1313="G"),VLOOKUP($I1313,_312_Table1,MATCH('312'!$N$16,_312_Table1_ColumnLookup,0),FALSE),
  IF(AND(VALUE(LEFT($A1313,3))=312,LEN($I1313)=4,$B1313="O"),VLOOKUP($I1313,_312_Table1,MATCH('312'!$V$16,_312_Table1_ColumnLookup,0),FALSE),
  IF(AND(VALUE(LEFT($A1313,3))=312,LEN($I1313)=4,$B1313="Q"),VLOOKUP($I1313,_312_Table1,MATCH('312'!$X$16,_312_Table1_ColumnLookup,0),FALSE),
  IF(AND(VALUE(LEFT($A1313,3))=312,LEN($I1313)=4),VLOOKUP($I1313,_312_Table1,MATCH(LEFT($B1313,1),_312_Table1_ColumnLookup,0),FALSE)
+N("312"),
  IF(VALUE(LEFT($A1313,3))=313,VLOOKUP(VALUE(MID($B1313,2,1)),_313_Table1,MATCH(MID($B1313,1,1),_313_Table1_ColumnLookup,0),FALSE)
+N("313"),
  IF(AND(VALUE(LEFT($A1313,3))=314,LEN($B1313)=3),VLOOKUP(VALUE(MID($B1313,2,2)),_314_Table1,MATCH(MID($B1313,1,1),_314_Table1_ColumnLookup,0),FALSE),
  IF(VALUE(LEFT($A1313,3))=314,VLOOKUP(VALUE(MID($B1313,2,1)),_314_Table1,MATCH(MID($B1313,1,1),_314_Table1_ColumnLookup,0),FALSE)
+N("314"),
""))))))))))))))))))))))))</f>
        <v>#N/A</v>
      </c>
      <c r="E1313" s="238" t="e">
        <f>IF(AND(VALUE(LEFT($A1313,3))=309,LEN($B1313)=3),VLOOKUP(VALUE(MID($B1313,2,2)),_309_Table2,MATCH(MID($B1313,1,1),_309_Table2_ColumnLookup,0),FALSE),
  IF($C1313="309 LCR SummaryA",OneYearSCR,IF($C1313="309 LCR SummaryB",UltimateSCR,IF(VALUE(LEFT($A1313,3))=309,VLOOKUP(VALUE(MID($B1313,2,1)),_309_Table2,MATCH(MID($B1313,1,1),_309_Table2_ColumnLookup,0),FALSE)
+N("309"),
  IF(VALUE(LEFT($A1313,3))=310,VLOOKUP(VALUE(MID($B1313,2,1)),_310_Table2,MATCH(MID($B1313,1,1),_310_Table2_ColumnLookup,0),FALSE)
+N("310"),
  IF(AND(VALUE(LEFT($A1313,3))=311,LEN($I1313)=4),VLOOKUP($I1313,_311_Table2,MATCH($B1313,_311_Table2_ColumnLookup,0),FALSE),
  IF(AND(VALUE(LEFT($A1313,3))=311,OR($B1313="I2",$B1313="J2",$B1313="K2",$B1313="L2")),VLOOKUP('311'!$G$58,_311_Table2,MATCH(MID($B1313,1,1),_311_Table2_ColumnLookup,0),FALSE),
  IF(AND(VALUE(LEFT($A1313,3))=311,RIGHT($B1313,5)="Total"),VLOOKUP('311'!$G$59,_311_Table2,MATCH(MID($B1313,1,1),_311_Table2_ColumnLookup,0),FALSE),
  IF(VALUE(LEFT($A1313,3))=311,VLOOKUP(VALUE(MID($B1313,2,1)),_311_Table2,MATCH(MID($B1313,1,1),_311_Table2_ColumnLookup,0),FALSE)
+N("311"),
  IF(AND(VALUE(LEFT($A1313,3))=312,LEFT($G1313,10)="Unincepted",$B1313="G "),VLOOKUP(" ULO",_312_Table2,MATCH('312'!$N$16,_312_Table2_ColumnLookup,0),FALSE),
  IF(AND(VALUE(LEFT($A1313,3))=312,LEFT($G1313,10)="Unincepted",$B1313="O "),VLOOKUP(" ULO",_312_Table2,MATCH('312'!$V$16,_312_Table2_ColumnLookup,0),FALSE),
  IF(AND(VALUE(LEFT($A1313,3))=312,LEFT($G1313,10)="Unincepted",$B1313="Q "),VLOOKUP(" ULO",_312_Table2,MATCH('312'!$X$16,_312_Table2_ColumnLookup,0),FALSE),
  IF(AND(VALUE(LEFT($A1313,3))=312,LEFT($G1313,10)="Unincepted"),VLOOKUP(" ULO",_312_Table2,MATCH(LEFT($B1313,1),_312_Table2_ColumnLookup,0),FALSE),
  IF(AND(VALUE(LEFT($A1313,3))=312,LEFT($G1313,5)="Total",$B1313="G "),VLOOKUP('312'!$F$80,_312_Table2,MATCH('312'!$N$16,_312_Table2_ColumnLookup,0),FALSE),
  IF(AND(VALUE(LEFT($A1313,3))=312,LEFT($G1313,5)="Total",$B1313="O "),VLOOKUP('312'!$F$80,_312_Table2,MATCH('312'!$V$16,_312_Table2_ColumnLookup,0),FALSE),
  IF(AND(VALUE(LEFT($A1313,3))=312,LEFT($G1313,5)="Total",$B1313="Q "),VLOOKUP('312'!$F$80,_312_Table2,MATCH('312'!$X$16,_312_Table2_ColumnLookup,0),FALSE),
  IF(AND(VALUE(LEFT($A1313,3))=312,LEFT($G1313,5)="Total"),VLOOKUP('312'!$F$80,_312_Table2,MATCH(LEFT($B1313,1),_312_Table2_ColumnLookup,0),FALSE),
  IF(AND(VALUE(LEFT($A1313,3))=312,LEN($I1313)=4,$B1313="G"),VLOOKUP($I1313,_312_Table2,MATCH('312'!$N$16,_312_Table2_ColumnLookup,0),FALSE),
  IF(AND(VALUE(LEFT($A1313,3))=312,LEN($I1313)=4,$B1313="O"),VLOOKUP($I1313,_312_Table2,MATCH('312'!$V$16,_312_Table2_ColumnLookup,0),FALSE),
  IF(AND(VALUE(LEFT($A1313,3))=312,LEN($I1313)=4,$B1313="Q"),VLOOKUP($I1313,_312_Table2,MATCH('312'!$X$16,_312_Table2_ColumnLookup,0),FALSE),
  IF(AND(VALUE(LEFT($A1313,3))=312,LEN($I1313)=4),VLOOKUP($I1313,_312_Table2,MATCH(LEFT($B1313,1),_312_Table2_ColumnLookup,0),FALSE)
+N("312"),
  IF(VALUE(LEFT($A1313,3))=313,VLOOKUP(VALUE(MID($B1313,2,1)),_313_Table2,MATCH(MID($B1313,1,1),_313_Table2_ColumnLookup,0),FALSE)
+N("313"),
  IF(AND(VALUE(LEFT($A1313,3))=314,LEN($B1313)=3),VLOOKUP(VALUE(MID($B1313,2,2)),_314_Table2,MATCH(MID($B1313,1,1),_314_Table2_ColumnLookup,0),FALSE),
  IF(VALUE(LEFT($A1313,3))=314,VLOOKUP(VALUE(MID($B1313,2,1)),_314_Table2,MATCH(MID($B1313,1,1),_314_Table2_ColumnLookup,0),FALSE)
+N("314"),
""))))))))))))))))))))))))</f>
        <v>#N/A</v>
      </c>
      <c r="F1313" s="238" t="e">
        <f>IF(AND(VALUE(LEFT($A1313,3))=309,LEN($B1313)=3),VLOOKUP(VALUE(MID($B1313,2,2)),_309_Table3,MATCH(MID($B1313,1,1),_309_Table3_ColumnLookup,0),FALSE),
  IF($C1313="309 LCR SummaryA",OneYearSCR,IF($C1313="309 LCR SummaryB",UltimateSCR,IF(VALUE(LEFT($A1313,3))=309,VLOOKUP(VALUE(MID($B1313,2,1)),_309_Table3,MATCH(MID($B1313,1,1),_309_Table3_ColumnLookup,0),FALSE)
+N("309"),
  IF(VALUE(LEFT($A1313,3))=310,VLOOKUP(VALUE(MID($B1313,2,1)),_310_Table3,MATCH(MID($B1313,1,1),_310_Table3_ColumnLookup,0),FALSE)
+N("310"),
  IF(AND(VALUE(LEFT($A1313,3))=311,LEN($I1313)=4),VLOOKUP($I1313,_311_Table3,MATCH($B1313,_311_Table3_ColumnLookup,0),FALSE),
  IF(AND(VALUE(LEFT($A1313,3))=311,OR($B1313="I2",$B1313="J2",$B1313="K2",$B1313="L2")),VLOOKUP('311'!$G$58,_311_Table3,MATCH(MID($B1313,1,1),_311_Table3_ColumnLookup,0),FALSE),
  IF(AND(VALUE(LEFT($A1313,3))=311,RIGHT($B1313,5)="Total"),VLOOKUP('311'!$G$59,_311_Table3,MATCH(MID($B1313,1,1),_311_Table3_ColumnLookup,0),FALSE),
  IF(VALUE(LEFT($A1313,3))=311,VLOOKUP(VALUE(MID($B1313,2,1)),_311_Table3,MATCH(MID($B1313,1,1),_311_Table3_ColumnLookup,0),FALSE)
+N("311"),
  IF(AND(VALUE(LEFT($A1313,3))=312,LEFT($G1313,10)="Unincepted",$B1313="G "),VLOOKUP(" ULO",_312_Table3,MATCH('312'!$N$16,_312_Table3_ColumnLookup,0),FALSE),
  IF(AND(VALUE(LEFT($A1313,3))=312,LEFT($G1313,10)="Unincepted",$B1313="O "),VLOOKUP(" ULO",_312_Table3,MATCH('312'!$V$16,_312_Table3_ColumnLookup,0),FALSE),
  IF(AND(VALUE(LEFT($A1313,3))=312,LEFT($G1313,10)="Unincepted",$B1313="Q "),VLOOKUP(" ULO",_312_Table3,MATCH('312'!$X$16,_312_Table3_ColumnLookup,0),FALSE),
  IF(AND(VALUE(LEFT($A1313,3))=312,LEFT($G1313,10)="Unincepted"),VLOOKUP(" ULO",_312_Table3,MATCH(LEFT($B1313,1),_312_Table3_ColumnLookup,0),FALSE),
  IF(AND(VALUE(LEFT($A1313,3))=312,LEFT($G1313,5)="Total",$B1313="G "),VLOOKUP('312'!$F$80,_312_Table3,MATCH('312'!$N$16,_312_Table3_ColumnLookup,0),FALSE),
  IF(AND(VALUE(LEFT($A1313,3))=312,LEFT($G1313,5)="Total",$B1313="O "),VLOOKUP('312'!$F$80,_312_Table3,MATCH('312'!$V$16,_312_Table3_ColumnLookup,0),FALSE),
  IF(AND(VALUE(LEFT($A1313,3))=312,LEFT($G1313,5)="Total",$B1313="Q "),VLOOKUP('312'!$F$80,_312_Table3,MATCH('312'!$X$16,_312_Table3_ColumnLookup,0),FALSE),
  IF(AND(VALUE(LEFT($A1313,3))=312,LEFT($G1313,5)="Total"),VLOOKUP('312'!$F$80,_312_Table3,MATCH(LEFT($B1313,1),_312_Table3_ColumnLookup,0),FALSE),
  IF(AND(VALUE(LEFT($A1313,3))=312,LEN($I1313)=4,$B1313="G"),VLOOKUP($I1313,_312_Table3,MATCH('312'!$N$16,_312_Table3_ColumnLookup,0),FALSE),
  IF(AND(VALUE(LEFT($A1313,3))=312,LEN($I1313)=4,$B1313="O"),VLOOKUP($I1313,_312_Table3,MATCH('312'!$V$16,_312_Table3_ColumnLookup,0),FALSE),
  IF(AND(VALUE(LEFT($A1313,3))=312,LEN($I1313)=4,$B1313="Q"),VLOOKUP($I1313,_312_Table3,MATCH('312'!$X$16,_312_Table3_ColumnLookup,0),FALSE),
  IF(AND(VALUE(LEFT($A1313,3))=312,LEN($I1313)=4),VLOOKUP($I1313,_312_Table3,MATCH(LEFT($B1313,1),_312_Table3_ColumnLookup,0),FALSE)
+N("312"),
  IF(VALUE(LEFT($A1313,3))=313,VLOOKUP(VALUE(MID($B1313,2,1)),_313_Table3,MATCH(MID($B1313,1,1),_313_Table3_ColumnLookup,0),FALSE)
+N("313"),
  IF(AND(VALUE(LEFT($A1313,3))=314,LEN($B1313)=3),VLOOKUP(VALUE(MID($B1313,2,2)),_314_Table3,MATCH(MID($B1313,1,1),_314_Table3_ColumnLookup,0),FALSE),
  IF(VALUE(LEFT($A1313,3))=314,VLOOKUP(VALUE(MID($B1313,2,1)),_314_Table3,MATCH(MID($B1313,1,1),_314_Table3_ColumnLookup,0),FALSE)
+N("314"),
""))))))))))))))))))))))))</f>
        <v>#N/A</v>
      </c>
      <c r="H1313" s="321" t="str">
        <f>IFERROR(
IF(ISERROR($D1313)=FALSE,$D1313,IF(ISERROR($E1313)=FALSE,$E1313,IF(ISERROR($F1313)=FALSE,$F1313
+N("012 checkboxes"),
IF(
IF(OR(LEFT($A1313,9)="Syndicate",LEFT($A1313,12)="NewSyndicate"),VLOOKUP($A1313,'012'!$J:$ZW,MATCH("Link to button",'012'!$J$1:$ZW$1,0),0)
+N("309 checkbox"),
IF($C1313="309 LCR Summary0",VLOOKUP("Notes990",'309'!$P:$ZZ,MATCH("Link to button",'309'!$P$1:$ZZ$1,0),0)
+N("313 checkboxes"),
IF($C1313="313 Financial Information0LcmVsScr",IF($C1313="309 LCR Summary0",VLOOKUP("LcmVsScr",'309'!$N:$ZZ,MATCH("Link to button",'309'!$N$1:$ZZ$1,0),0),
IF($C1313="313 Financial Information0LcrDocAttached",IF($C1313="309 LCR Summary0",VLOOKUP("LcrDocAttached",'309'!$N:$ZZ,MATCH("Link to button",'309'!$N$1:$ZZ$1,0),
0)))))))=1,TRUE,FALSE)
))),"")</f>
        <v/>
      </c>
    </row>
    <row r="1314" spans="1:8">
      <c r="A1314" s="237" t="e">
        <f>VLOOKUP($G1314,CSVLookups!$B:$R,MATCH(A$1,CSVLookups!$B$1:$R$1,0),FALSE)</f>
        <v>#N/A</v>
      </c>
      <c r="B1314" s="237" t="e">
        <f>VLOOKUP($G1314,CSVLookups!$B:$R,MATCH(B$1,CSVLookups!$B$1:$R$1,0),FALSE)</f>
        <v>#N/A</v>
      </c>
      <c r="C1314" s="238" t="e">
        <f t="shared" si="21"/>
        <v>#N/A</v>
      </c>
      <c r="D1314" s="238" t="e">
        <f>IF(AND(VALUE(LEFT($A1314,3))=309,LEN($B1314)=3),VLOOKUP(VALUE(MID($B1314,2,2)),_309_Table1,MATCH(MID($B1314,1,1),_309_Table1_ColumnLookup,0),FALSE),
  IF($C1314="309 LCR SummaryA",OneYearSCR,IF($C1314="309 LCR SummaryB",UltimateSCR,IF(VALUE(LEFT($A1314,3))=309,VLOOKUP(VALUE(MID($B1314,2,1)),_309_Table1,MATCH(MID($B1314,1,1),_309_Table1_ColumnLookup,0),FALSE)
+N("309"),
  IF(VALUE(LEFT($A1314,3))=310,VLOOKUP(VALUE(MID($B1314,2,1)),_310_Table1,MATCH(MID($B1314,1,1),_310_Table1_ColumnLookup,0),FALSE)
+N("310"),
  IF(AND(VALUE(LEFT($A1314,3))=311,LEN($I1314)=4),VLOOKUP($I1314,_311_Table1,MATCH($B1314,_311_Table1_ColumnLookup,0),FALSE),
  IF(AND(VALUE(LEFT($A1314,3))=311,OR($B1314="I2",$B1314="J2",$B1314="K2",$B1314="L2")),VLOOKUP('311'!$G$58,_311_Table1,MATCH(MID($B1314,1,1),_311_Table1_ColumnLookup,0),FALSE),
  IF(AND(VALUE(LEFT($A1314,3))=311,RIGHT($B1314,5)="Total"),VLOOKUP('311'!$G$59,_311_Table1,MATCH(MID($B1314,1,1),_311_Table1_ColumnLookup,0),FALSE),
  IF(VALUE(LEFT($A1314,3))=311,VLOOKUP(VALUE(MID($B1314,2,1)),_311_Table1,MATCH(MID($B1314,1,1),_311_Table1_ColumnLookup,0),FALSE)
+N("311"),
  IF(AND(VALUE(LEFT($A1314,3))=312,LEFT($G1314,10)="Unincepted",$B1314="G "),VLOOKUP(" ULO",_312_Table1,MATCH('312'!$N$16,_312_Table1_ColumnLookup,0),FALSE),
  IF(AND(VALUE(LEFT($A1314,3))=312,LEFT($G1314,10)="Unincepted",$B1314="O "),VLOOKUP(" ULO",_312_Table1,MATCH('312'!$V$16,_312_Table1_ColumnLookup,0),FALSE),
  IF(AND(VALUE(LEFT($A1314,3))=312,LEFT($G1314,10)="Unincepted",$B1314="Q "),VLOOKUP(" ULO",_312_Table1,MATCH('312'!$X$16,_312_Table1_ColumnLookup,0),FALSE),
  IF(AND(VALUE(LEFT($A1314,3))=312,LEFT($G1314,10)="Unincepted"),VLOOKUP(" ULO",_312_Table1,MATCH(LEFT($B1314,1),_312_Table1_ColumnLookup,0),FALSE),
  IF(AND(VALUE(LEFT($A1314,3))=312,LEFT($G1314,5)="Total",$B1314="G "),VLOOKUP('312'!$F$80,_312_Table1,MATCH('312'!$N$16,_312_Table1_ColumnLookup,0),FALSE),
  IF(AND(VALUE(LEFT($A1314,3))=312,LEFT($G1314,5)="Total",$B1314="O "),VLOOKUP('312'!$F$80,_312_Table1,MATCH('312'!$V$16,_312_Table1_ColumnLookup,0),FALSE),
  IF(AND(VALUE(LEFT($A1314,3))=312,LEFT($G1314,5)="Total",$B1314="Q "),VLOOKUP('312'!$F$80,_312_Table1,MATCH('312'!$X$16,_312_Table1_ColumnLookup,0),FALSE),
  IF(AND(VALUE(LEFT($A1314,3))=312,LEFT($G1314,5)="Total"),VLOOKUP('312'!$F$80,_312_Table1,MATCH(LEFT($B1314,1),_312_Table1_ColumnLookup,0),FALSE),
  IF(AND(VALUE(LEFT($A1314,3))=312,LEN($I1314)=4,$B1314="G"),VLOOKUP($I1314,_312_Table1,MATCH('312'!$N$16,_312_Table1_ColumnLookup,0),FALSE),
  IF(AND(VALUE(LEFT($A1314,3))=312,LEN($I1314)=4,$B1314="O"),VLOOKUP($I1314,_312_Table1,MATCH('312'!$V$16,_312_Table1_ColumnLookup,0),FALSE),
  IF(AND(VALUE(LEFT($A1314,3))=312,LEN($I1314)=4,$B1314="Q"),VLOOKUP($I1314,_312_Table1,MATCH('312'!$X$16,_312_Table1_ColumnLookup,0),FALSE),
  IF(AND(VALUE(LEFT($A1314,3))=312,LEN($I1314)=4),VLOOKUP($I1314,_312_Table1,MATCH(LEFT($B1314,1),_312_Table1_ColumnLookup,0),FALSE)
+N("312"),
  IF(VALUE(LEFT($A1314,3))=313,VLOOKUP(VALUE(MID($B1314,2,1)),_313_Table1,MATCH(MID($B1314,1,1),_313_Table1_ColumnLookup,0),FALSE)
+N("313"),
  IF(AND(VALUE(LEFT($A1314,3))=314,LEN($B1314)=3),VLOOKUP(VALUE(MID($B1314,2,2)),_314_Table1,MATCH(MID($B1314,1,1),_314_Table1_ColumnLookup,0),FALSE),
  IF(VALUE(LEFT($A1314,3))=314,VLOOKUP(VALUE(MID($B1314,2,1)),_314_Table1,MATCH(MID($B1314,1,1),_314_Table1_ColumnLookup,0),FALSE)
+N("314"),
""))))))))))))))))))))))))</f>
        <v>#N/A</v>
      </c>
      <c r="E1314" s="238" t="e">
        <f>IF(AND(VALUE(LEFT($A1314,3))=309,LEN($B1314)=3),VLOOKUP(VALUE(MID($B1314,2,2)),_309_Table2,MATCH(MID($B1314,1,1),_309_Table2_ColumnLookup,0),FALSE),
  IF($C1314="309 LCR SummaryA",OneYearSCR,IF($C1314="309 LCR SummaryB",UltimateSCR,IF(VALUE(LEFT($A1314,3))=309,VLOOKUP(VALUE(MID($B1314,2,1)),_309_Table2,MATCH(MID($B1314,1,1),_309_Table2_ColumnLookup,0),FALSE)
+N("309"),
  IF(VALUE(LEFT($A1314,3))=310,VLOOKUP(VALUE(MID($B1314,2,1)),_310_Table2,MATCH(MID($B1314,1,1),_310_Table2_ColumnLookup,0),FALSE)
+N("310"),
  IF(AND(VALUE(LEFT($A1314,3))=311,LEN($I1314)=4),VLOOKUP($I1314,_311_Table2,MATCH($B1314,_311_Table2_ColumnLookup,0),FALSE),
  IF(AND(VALUE(LEFT($A1314,3))=311,OR($B1314="I2",$B1314="J2",$B1314="K2",$B1314="L2")),VLOOKUP('311'!$G$58,_311_Table2,MATCH(MID($B1314,1,1),_311_Table2_ColumnLookup,0),FALSE),
  IF(AND(VALUE(LEFT($A1314,3))=311,RIGHT($B1314,5)="Total"),VLOOKUP('311'!$G$59,_311_Table2,MATCH(MID($B1314,1,1),_311_Table2_ColumnLookup,0),FALSE),
  IF(VALUE(LEFT($A1314,3))=311,VLOOKUP(VALUE(MID($B1314,2,1)),_311_Table2,MATCH(MID($B1314,1,1),_311_Table2_ColumnLookup,0),FALSE)
+N("311"),
  IF(AND(VALUE(LEFT($A1314,3))=312,LEFT($G1314,10)="Unincepted",$B1314="G "),VLOOKUP(" ULO",_312_Table2,MATCH('312'!$N$16,_312_Table2_ColumnLookup,0),FALSE),
  IF(AND(VALUE(LEFT($A1314,3))=312,LEFT($G1314,10)="Unincepted",$B1314="O "),VLOOKUP(" ULO",_312_Table2,MATCH('312'!$V$16,_312_Table2_ColumnLookup,0),FALSE),
  IF(AND(VALUE(LEFT($A1314,3))=312,LEFT($G1314,10)="Unincepted",$B1314="Q "),VLOOKUP(" ULO",_312_Table2,MATCH('312'!$X$16,_312_Table2_ColumnLookup,0),FALSE),
  IF(AND(VALUE(LEFT($A1314,3))=312,LEFT($G1314,10)="Unincepted"),VLOOKUP(" ULO",_312_Table2,MATCH(LEFT($B1314,1),_312_Table2_ColumnLookup,0),FALSE),
  IF(AND(VALUE(LEFT($A1314,3))=312,LEFT($G1314,5)="Total",$B1314="G "),VLOOKUP('312'!$F$80,_312_Table2,MATCH('312'!$N$16,_312_Table2_ColumnLookup,0),FALSE),
  IF(AND(VALUE(LEFT($A1314,3))=312,LEFT($G1314,5)="Total",$B1314="O "),VLOOKUP('312'!$F$80,_312_Table2,MATCH('312'!$V$16,_312_Table2_ColumnLookup,0),FALSE),
  IF(AND(VALUE(LEFT($A1314,3))=312,LEFT($G1314,5)="Total",$B1314="Q "),VLOOKUP('312'!$F$80,_312_Table2,MATCH('312'!$X$16,_312_Table2_ColumnLookup,0),FALSE),
  IF(AND(VALUE(LEFT($A1314,3))=312,LEFT($G1314,5)="Total"),VLOOKUP('312'!$F$80,_312_Table2,MATCH(LEFT($B1314,1),_312_Table2_ColumnLookup,0),FALSE),
  IF(AND(VALUE(LEFT($A1314,3))=312,LEN($I1314)=4,$B1314="G"),VLOOKUP($I1314,_312_Table2,MATCH('312'!$N$16,_312_Table2_ColumnLookup,0),FALSE),
  IF(AND(VALUE(LEFT($A1314,3))=312,LEN($I1314)=4,$B1314="O"),VLOOKUP($I1314,_312_Table2,MATCH('312'!$V$16,_312_Table2_ColumnLookup,0),FALSE),
  IF(AND(VALUE(LEFT($A1314,3))=312,LEN($I1314)=4,$B1314="Q"),VLOOKUP($I1314,_312_Table2,MATCH('312'!$X$16,_312_Table2_ColumnLookup,0),FALSE),
  IF(AND(VALUE(LEFT($A1314,3))=312,LEN($I1314)=4),VLOOKUP($I1314,_312_Table2,MATCH(LEFT($B1314,1),_312_Table2_ColumnLookup,0),FALSE)
+N("312"),
  IF(VALUE(LEFT($A1314,3))=313,VLOOKUP(VALUE(MID($B1314,2,1)),_313_Table2,MATCH(MID($B1314,1,1),_313_Table2_ColumnLookup,0),FALSE)
+N("313"),
  IF(AND(VALUE(LEFT($A1314,3))=314,LEN($B1314)=3),VLOOKUP(VALUE(MID($B1314,2,2)),_314_Table2,MATCH(MID($B1314,1,1),_314_Table2_ColumnLookup,0),FALSE),
  IF(VALUE(LEFT($A1314,3))=314,VLOOKUP(VALUE(MID($B1314,2,1)),_314_Table2,MATCH(MID($B1314,1,1),_314_Table2_ColumnLookup,0),FALSE)
+N("314"),
""))))))))))))))))))))))))</f>
        <v>#N/A</v>
      </c>
      <c r="F1314" s="238" t="e">
        <f>IF(AND(VALUE(LEFT($A1314,3))=309,LEN($B1314)=3),VLOOKUP(VALUE(MID($B1314,2,2)),_309_Table3,MATCH(MID($B1314,1,1),_309_Table3_ColumnLookup,0),FALSE),
  IF($C1314="309 LCR SummaryA",OneYearSCR,IF($C1314="309 LCR SummaryB",UltimateSCR,IF(VALUE(LEFT($A1314,3))=309,VLOOKUP(VALUE(MID($B1314,2,1)),_309_Table3,MATCH(MID($B1314,1,1),_309_Table3_ColumnLookup,0),FALSE)
+N("309"),
  IF(VALUE(LEFT($A1314,3))=310,VLOOKUP(VALUE(MID($B1314,2,1)),_310_Table3,MATCH(MID($B1314,1,1),_310_Table3_ColumnLookup,0),FALSE)
+N("310"),
  IF(AND(VALUE(LEFT($A1314,3))=311,LEN($I1314)=4),VLOOKUP($I1314,_311_Table3,MATCH($B1314,_311_Table3_ColumnLookup,0),FALSE),
  IF(AND(VALUE(LEFT($A1314,3))=311,OR($B1314="I2",$B1314="J2",$B1314="K2",$B1314="L2")),VLOOKUP('311'!$G$58,_311_Table3,MATCH(MID($B1314,1,1),_311_Table3_ColumnLookup,0),FALSE),
  IF(AND(VALUE(LEFT($A1314,3))=311,RIGHT($B1314,5)="Total"),VLOOKUP('311'!$G$59,_311_Table3,MATCH(MID($B1314,1,1),_311_Table3_ColumnLookup,0),FALSE),
  IF(VALUE(LEFT($A1314,3))=311,VLOOKUP(VALUE(MID($B1314,2,1)),_311_Table3,MATCH(MID($B1314,1,1),_311_Table3_ColumnLookup,0),FALSE)
+N("311"),
  IF(AND(VALUE(LEFT($A1314,3))=312,LEFT($G1314,10)="Unincepted",$B1314="G "),VLOOKUP(" ULO",_312_Table3,MATCH('312'!$N$16,_312_Table3_ColumnLookup,0),FALSE),
  IF(AND(VALUE(LEFT($A1314,3))=312,LEFT($G1314,10)="Unincepted",$B1314="O "),VLOOKUP(" ULO",_312_Table3,MATCH('312'!$V$16,_312_Table3_ColumnLookup,0),FALSE),
  IF(AND(VALUE(LEFT($A1314,3))=312,LEFT($G1314,10)="Unincepted",$B1314="Q "),VLOOKUP(" ULO",_312_Table3,MATCH('312'!$X$16,_312_Table3_ColumnLookup,0),FALSE),
  IF(AND(VALUE(LEFT($A1314,3))=312,LEFT($G1314,10)="Unincepted"),VLOOKUP(" ULO",_312_Table3,MATCH(LEFT($B1314,1),_312_Table3_ColumnLookup,0),FALSE),
  IF(AND(VALUE(LEFT($A1314,3))=312,LEFT($G1314,5)="Total",$B1314="G "),VLOOKUP('312'!$F$80,_312_Table3,MATCH('312'!$N$16,_312_Table3_ColumnLookup,0),FALSE),
  IF(AND(VALUE(LEFT($A1314,3))=312,LEFT($G1314,5)="Total",$B1314="O "),VLOOKUP('312'!$F$80,_312_Table3,MATCH('312'!$V$16,_312_Table3_ColumnLookup,0),FALSE),
  IF(AND(VALUE(LEFT($A1314,3))=312,LEFT($G1314,5)="Total",$B1314="Q "),VLOOKUP('312'!$F$80,_312_Table3,MATCH('312'!$X$16,_312_Table3_ColumnLookup,0),FALSE),
  IF(AND(VALUE(LEFT($A1314,3))=312,LEFT($G1314,5)="Total"),VLOOKUP('312'!$F$80,_312_Table3,MATCH(LEFT($B1314,1),_312_Table3_ColumnLookup,0),FALSE),
  IF(AND(VALUE(LEFT($A1314,3))=312,LEN($I1314)=4,$B1314="G"),VLOOKUP($I1314,_312_Table3,MATCH('312'!$N$16,_312_Table3_ColumnLookup,0),FALSE),
  IF(AND(VALUE(LEFT($A1314,3))=312,LEN($I1314)=4,$B1314="O"),VLOOKUP($I1314,_312_Table3,MATCH('312'!$V$16,_312_Table3_ColumnLookup,0),FALSE),
  IF(AND(VALUE(LEFT($A1314,3))=312,LEN($I1314)=4,$B1314="Q"),VLOOKUP($I1314,_312_Table3,MATCH('312'!$X$16,_312_Table3_ColumnLookup,0),FALSE),
  IF(AND(VALUE(LEFT($A1314,3))=312,LEN($I1314)=4),VLOOKUP($I1314,_312_Table3,MATCH(LEFT($B1314,1),_312_Table3_ColumnLookup,0),FALSE)
+N("312"),
  IF(VALUE(LEFT($A1314,3))=313,VLOOKUP(VALUE(MID($B1314,2,1)),_313_Table3,MATCH(MID($B1314,1,1),_313_Table3_ColumnLookup,0),FALSE)
+N("313"),
  IF(AND(VALUE(LEFT($A1314,3))=314,LEN($B1314)=3),VLOOKUP(VALUE(MID($B1314,2,2)),_314_Table3,MATCH(MID($B1314,1,1),_314_Table3_ColumnLookup,0),FALSE),
  IF(VALUE(LEFT($A1314,3))=314,VLOOKUP(VALUE(MID($B1314,2,1)),_314_Table3,MATCH(MID($B1314,1,1),_314_Table3_ColumnLookup,0),FALSE)
+N("314"),
""))))))))))))))))))))))))</f>
        <v>#N/A</v>
      </c>
      <c r="H1314" s="321" t="str">
        <f>IFERROR(
IF(ISERROR($D1314)=FALSE,$D1314,IF(ISERROR($E1314)=FALSE,$E1314,IF(ISERROR($F1314)=FALSE,$F1314
+N("012 checkboxes"),
IF(
IF(OR(LEFT($A1314,9)="Syndicate",LEFT($A1314,12)="NewSyndicate"),VLOOKUP($A1314,'012'!$J:$ZW,MATCH("Link to button",'012'!$J$1:$ZW$1,0),0)
+N("309 checkbox"),
IF($C1314="309 LCR Summary0",VLOOKUP("Notes990",'309'!$P:$ZZ,MATCH("Link to button",'309'!$P$1:$ZZ$1,0),0)
+N("313 checkboxes"),
IF($C1314="313 Financial Information0LcmVsScr",IF($C1314="309 LCR Summary0",VLOOKUP("LcmVsScr",'309'!$N:$ZZ,MATCH("Link to button",'309'!$N$1:$ZZ$1,0),0),
IF($C1314="313 Financial Information0LcrDocAttached",IF($C1314="309 LCR Summary0",VLOOKUP("LcrDocAttached",'309'!$N:$ZZ,MATCH("Link to button",'309'!$N$1:$ZZ$1,0),
0)))))))=1,TRUE,FALSE)
))),"")</f>
        <v/>
      </c>
    </row>
    <row r="1315" spans="1:8">
      <c r="A1315" s="237" t="e">
        <f>VLOOKUP($G1315,CSVLookups!$B:$R,MATCH(A$1,CSVLookups!$B$1:$R$1,0),FALSE)</f>
        <v>#N/A</v>
      </c>
      <c r="B1315" s="237" t="e">
        <f>VLOOKUP($G1315,CSVLookups!$B:$R,MATCH(B$1,CSVLookups!$B$1:$R$1,0),FALSE)</f>
        <v>#N/A</v>
      </c>
      <c r="C1315" s="238" t="e">
        <f t="shared" si="21"/>
        <v>#N/A</v>
      </c>
      <c r="D1315" s="238" t="e">
        <f>IF(AND(VALUE(LEFT($A1315,3))=309,LEN($B1315)=3),VLOOKUP(VALUE(MID($B1315,2,2)),_309_Table1,MATCH(MID($B1315,1,1),_309_Table1_ColumnLookup,0),FALSE),
  IF($C1315="309 LCR SummaryA",OneYearSCR,IF($C1315="309 LCR SummaryB",UltimateSCR,IF(VALUE(LEFT($A1315,3))=309,VLOOKUP(VALUE(MID($B1315,2,1)),_309_Table1,MATCH(MID($B1315,1,1),_309_Table1_ColumnLookup,0),FALSE)
+N("309"),
  IF(VALUE(LEFT($A1315,3))=310,VLOOKUP(VALUE(MID($B1315,2,1)),_310_Table1,MATCH(MID($B1315,1,1),_310_Table1_ColumnLookup,0),FALSE)
+N("310"),
  IF(AND(VALUE(LEFT($A1315,3))=311,LEN($I1315)=4),VLOOKUP($I1315,_311_Table1,MATCH($B1315,_311_Table1_ColumnLookup,0),FALSE),
  IF(AND(VALUE(LEFT($A1315,3))=311,OR($B1315="I2",$B1315="J2",$B1315="K2",$B1315="L2")),VLOOKUP('311'!$G$58,_311_Table1,MATCH(MID($B1315,1,1),_311_Table1_ColumnLookup,0),FALSE),
  IF(AND(VALUE(LEFT($A1315,3))=311,RIGHT($B1315,5)="Total"),VLOOKUP('311'!$G$59,_311_Table1,MATCH(MID($B1315,1,1),_311_Table1_ColumnLookup,0),FALSE),
  IF(VALUE(LEFT($A1315,3))=311,VLOOKUP(VALUE(MID($B1315,2,1)),_311_Table1,MATCH(MID($B1315,1,1),_311_Table1_ColumnLookup,0),FALSE)
+N("311"),
  IF(AND(VALUE(LEFT($A1315,3))=312,LEFT($G1315,10)="Unincepted",$B1315="G "),VLOOKUP(" ULO",_312_Table1,MATCH('312'!$N$16,_312_Table1_ColumnLookup,0),FALSE),
  IF(AND(VALUE(LEFT($A1315,3))=312,LEFT($G1315,10)="Unincepted",$B1315="O "),VLOOKUP(" ULO",_312_Table1,MATCH('312'!$V$16,_312_Table1_ColumnLookup,0),FALSE),
  IF(AND(VALUE(LEFT($A1315,3))=312,LEFT($G1315,10)="Unincepted",$B1315="Q "),VLOOKUP(" ULO",_312_Table1,MATCH('312'!$X$16,_312_Table1_ColumnLookup,0),FALSE),
  IF(AND(VALUE(LEFT($A1315,3))=312,LEFT($G1315,10)="Unincepted"),VLOOKUP(" ULO",_312_Table1,MATCH(LEFT($B1315,1),_312_Table1_ColumnLookup,0),FALSE),
  IF(AND(VALUE(LEFT($A1315,3))=312,LEFT($G1315,5)="Total",$B1315="G "),VLOOKUP('312'!$F$80,_312_Table1,MATCH('312'!$N$16,_312_Table1_ColumnLookup,0),FALSE),
  IF(AND(VALUE(LEFT($A1315,3))=312,LEFT($G1315,5)="Total",$B1315="O "),VLOOKUP('312'!$F$80,_312_Table1,MATCH('312'!$V$16,_312_Table1_ColumnLookup,0),FALSE),
  IF(AND(VALUE(LEFT($A1315,3))=312,LEFT($G1315,5)="Total",$B1315="Q "),VLOOKUP('312'!$F$80,_312_Table1,MATCH('312'!$X$16,_312_Table1_ColumnLookup,0),FALSE),
  IF(AND(VALUE(LEFT($A1315,3))=312,LEFT($G1315,5)="Total"),VLOOKUP('312'!$F$80,_312_Table1,MATCH(LEFT($B1315,1),_312_Table1_ColumnLookup,0),FALSE),
  IF(AND(VALUE(LEFT($A1315,3))=312,LEN($I1315)=4,$B1315="G"),VLOOKUP($I1315,_312_Table1,MATCH('312'!$N$16,_312_Table1_ColumnLookup,0),FALSE),
  IF(AND(VALUE(LEFT($A1315,3))=312,LEN($I1315)=4,$B1315="O"),VLOOKUP($I1315,_312_Table1,MATCH('312'!$V$16,_312_Table1_ColumnLookup,0),FALSE),
  IF(AND(VALUE(LEFT($A1315,3))=312,LEN($I1315)=4,$B1315="Q"),VLOOKUP($I1315,_312_Table1,MATCH('312'!$X$16,_312_Table1_ColumnLookup,0),FALSE),
  IF(AND(VALUE(LEFT($A1315,3))=312,LEN($I1315)=4),VLOOKUP($I1315,_312_Table1,MATCH(LEFT($B1315,1),_312_Table1_ColumnLookup,0),FALSE)
+N("312"),
  IF(VALUE(LEFT($A1315,3))=313,VLOOKUP(VALUE(MID($B1315,2,1)),_313_Table1,MATCH(MID($B1315,1,1),_313_Table1_ColumnLookup,0),FALSE)
+N("313"),
  IF(AND(VALUE(LEFT($A1315,3))=314,LEN($B1315)=3),VLOOKUP(VALUE(MID($B1315,2,2)),_314_Table1,MATCH(MID($B1315,1,1),_314_Table1_ColumnLookup,0),FALSE),
  IF(VALUE(LEFT($A1315,3))=314,VLOOKUP(VALUE(MID($B1315,2,1)),_314_Table1,MATCH(MID($B1315,1,1),_314_Table1_ColumnLookup,0),FALSE)
+N("314"),
""))))))))))))))))))))))))</f>
        <v>#N/A</v>
      </c>
      <c r="E1315" s="238" t="e">
        <f>IF(AND(VALUE(LEFT($A1315,3))=309,LEN($B1315)=3),VLOOKUP(VALUE(MID($B1315,2,2)),_309_Table2,MATCH(MID($B1315,1,1),_309_Table2_ColumnLookup,0),FALSE),
  IF($C1315="309 LCR SummaryA",OneYearSCR,IF($C1315="309 LCR SummaryB",UltimateSCR,IF(VALUE(LEFT($A1315,3))=309,VLOOKUP(VALUE(MID($B1315,2,1)),_309_Table2,MATCH(MID($B1315,1,1),_309_Table2_ColumnLookup,0),FALSE)
+N("309"),
  IF(VALUE(LEFT($A1315,3))=310,VLOOKUP(VALUE(MID($B1315,2,1)),_310_Table2,MATCH(MID($B1315,1,1),_310_Table2_ColumnLookup,0),FALSE)
+N("310"),
  IF(AND(VALUE(LEFT($A1315,3))=311,LEN($I1315)=4),VLOOKUP($I1315,_311_Table2,MATCH($B1315,_311_Table2_ColumnLookup,0),FALSE),
  IF(AND(VALUE(LEFT($A1315,3))=311,OR($B1315="I2",$B1315="J2",$B1315="K2",$B1315="L2")),VLOOKUP('311'!$G$58,_311_Table2,MATCH(MID($B1315,1,1),_311_Table2_ColumnLookup,0),FALSE),
  IF(AND(VALUE(LEFT($A1315,3))=311,RIGHT($B1315,5)="Total"),VLOOKUP('311'!$G$59,_311_Table2,MATCH(MID($B1315,1,1),_311_Table2_ColumnLookup,0),FALSE),
  IF(VALUE(LEFT($A1315,3))=311,VLOOKUP(VALUE(MID($B1315,2,1)),_311_Table2,MATCH(MID($B1315,1,1),_311_Table2_ColumnLookup,0),FALSE)
+N("311"),
  IF(AND(VALUE(LEFT($A1315,3))=312,LEFT($G1315,10)="Unincepted",$B1315="G "),VLOOKUP(" ULO",_312_Table2,MATCH('312'!$N$16,_312_Table2_ColumnLookup,0),FALSE),
  IF(AND(VALUE(LEFT($A1315,3))=312,LEFT($G1315,10)="Unincepted",$B1315="O "),VLOOKUP(" ULO",_312_Table2,MATCH('312'!$V$16,_312_Table2_ColumnLookup,0),FALSE),
  IF(AND(VALUE(LEFT($A1315,3))=312,LEFT($G1315,10)="Unincepted",$B1315="Q "),VLOOKUP(" ULO",_312_Table2,MATCH('312'!$X$16,_312_Table2_ColumnLookup,0),FALSE),
  IF(AND(VALUE(LEFT($A1315,3))=312,LEFT($G1315,10)="Unincepted"),VLOOKUP(" ULO",_312_Table2,MATCH(LEFT($B1315,1),_312_Table2_ColumnLookup,0),FALSE),
  IF(AND(VALUE(LEFT($A1315,3))=312,LEFT($G1315,5)="Total",$B1315="G "),VLOOKUP('312'!$F$80,_312_Table2,MATCH('312'!$N$16,_312_Table2_ColumnLookup,0),FALSE),
  IF(AND(VALUE(LEFT($A1315,3))=312,LEFT($G1315,5)="Total",$B1315="O "),VLOOKUP('312'!$F$80,_312_Table2,MATCH('312'!$V$16,_312_Table2_ColumnLookup,0),FALSE),
  IF(AND(VALUE(LEFT($A1315,3))=312,LEFT($G1315,5)="Total",$B1315="Q "),VLOOKUP('312'!$F$80,_312_Table2,MATCH('312'!$X$16,_312_Table2_ColumnLookup,0),FALSE),
  IF(AND(VALUE(LEFT($A1315,3))=312,LEFT($G1315,5)="Total"),VLOOKUP('312'!$F$80,_312_Table2,MATCH(LEFT($B1315,1),_312_Table2_ColumnLookup,0),FALSE),
  IF(AND(VALUE(LEFT($A1315,3))=312,LEN($I1315)=4,$B1315="G"),VLOOKUP($I1315,_312_Table2,MATCH('312'!$N$16,_312_Table2_ColumnLookup,0),FALSE),
  IF(AND(VALUE(LEFT($A1315,3))=312,LEN($I1315)=4,$B1315="O"),VLOOKUP($I1315,_312_Table2,MATCH('312'!$V$16,_312_Table2_ColumnLookup,0),FALSE),
  IF(AND(VALUE(LEFT($A1315,3))=312,LEN($I1315)=4,$B1315="Q"),VLOOKUP($I1315,_312_Table2,MATCH('312'!$X$16,_312_Table2_ColumnLookup,0),FALSE),
  IF(AND(VALUE(LEFT($A1315,3))=312,LEN($I1315)=4),VLOOKUP($I1315,_312_Table2,MATCH(LEFT($B1315,1),_312_Table2_ColumnLookup,0),FALSE)
+N("312"),
  IF(VALUE(LEFT($A1315,3))=313,VLOOKUP(VALUE(MID($B1315,2,1)),_313_Table2,MATCH(MID($B1315,1,1),_313_Table2_ColumnLookup,0),FALSE)
+N("313"),
  IF(AND(VALUE(LEFT($A1315,3))=314,LEN($B1315)=3),VLOOKUP(VALUE(MID($B1315,2,2)),_314_Table2,MATCH(MID($B1315,1,1),_314_Table2_ColumnLookup,0),FALSE),
  IF(VALUE(LEFT($A1315,3))=314,VLOOKUP(VALUE(MID($B1315,2,1)),_314_Table2,MATCH(MID($B1315,1,1),_314_Table2_ColumnLookup,0),FALSE)
+N("314"),
""))))))))))))))))))))))))</f>
        <v>#N/A</v>
      </c>
      <c r="F1315" s="238" t="e">
        <f>IF(AND(VALUE(LEFT($A1315,3))=309,LEN($B1315)=3),VLOOKUP(VALUE(MID($B1315,2,2)),_309_Table3,MATCH(MID($B1315,1,1),_309_Table3_ColumnLookup,0),FALSE),
  IF($C1315="309 LCR SummaryA",OneYearSCR,IF($C1315="309 LCR SummaryB",UltimateSCR,IF(VALUE(LEFT($A1315,3))=309,VLOOKUP(VALUE(MID($B1315,2,1)),_309_Table3,MATCH(MID($B1315,1,1),_309_Table3_ColumnLookup,0),FALSE)
+N("309"),
  IF(VALUE(LEFT($A1315,3))=310,VLOOKUP(VALUE(MID($B1315,2,1)),_310_Table3,MATCH(MID($B1315,1,1),_310_Table3_ColumnLookup,0),FALSE)
+N("310"),
  IF(AND(VALUE(LEFT($A1315,3))=311,LEN($I1315)=4),VLOOKUP($I1315,_311_Table3,MATCH($B1315,_311_Table3_ColumnLookup,0),FALSE),
  IF(AND(VALUE(LEFT($A1315,3))=311,OR($B1315="I2",$B1315="J2",$B1315="K2",$B1315="L2")),VLOOKUP('311'!$G$58,_311_Table3,MATCH(MID($B1315,1,1),_311_Table3_ColumnLookup,0),FALSE),
  IF(AND(VALUE(LEFT($A1315,3))=311,RIGHT($B1315,5)="Total"),VLOOKUP('311'!$G$59,_311_Table3,MATCH(MID($B1315,1,1),_311_Table3_ColumnLookup,0),FALSE),
  IF(VALUE(LEFT($A1315,3))=311,VLOOKUP(VALUE(MID($B1315,2,1)),_311_Table3,MATCH(MID($B1315,1,1),_311_Table3_ColumnLookup,0),FALSE)
+N("311"),
  IF(AND(VALUE(LEFT($A1315,3))=312,LEFT($G1315,10)="Unincepted",$B1315="G "),VLOOKUP(" ULO",_312_Table3,MATCH('312'!$N$16,_312_Table3_ColumnLookup,0),FALSE),
  IF(AND(VALUE(LEFT($A1315,3))=312,LEFT($G1315,10)="Unincepted",$B1315="O "),VLOOKUP(" ULO",_312_Table3,MATCH('312'!$V$16,_312_Table3_ColumnLookup,0),FALSE),
  IF(AND(VALUE(LEFT($A1315,3))=312,LEFT($G1315,10)="Unincepted",$B1315="Q "),VLOOKUP(" ULO",_312_Table3,MATCH('312'!$X$16,_312_Table3_ColumnLookup,0),FALSE),
  IF(AND(VALUE(LEFT($A1315,3))=312,LEFT($G1315,10)="Unincepted"),VLOOKUP(" ULO",_312_Table3,MATCH(LEFT($B1315,1),_312_Table3_ColumnLookup,0),FALSE),
  IF(AND(VALUE(LEFT($A1315,3))=312,LEFT($G1315,5)="Total",$B1315="G "),VLOOKUP('312'!$F$80,_312_Table3,MATCH('312'!$N$16,_312_Table3_ColumnLookup,0),FALSE),
  IF(AND(VALUE(LEFT($A1315,3))=312,LEFT($G1315,5)="Total",$B1315="O "),VLOOKUP('312'!$F$80,_312_Table3,MATCH('312'!$V$16,_312_Table3_ColumnLookup,0),FALSE),
  IF(AND(VALUE(LEFT($A1315,3))=312,LEFT($G1315,5)="Total",$B1315="Q "),VLOOKUP('312'!$F$80,_312_Table3,MATCH('312'!$X$16,_312_Table3_ColumnLookup,0),FALSE),
  IF(AND(VALUE(LEFT($A1315,3))=312,LEFT($G1315,5)="Total"),VLOOKUP('312'!$F$80,_312_Table3,MATCH(LEFT($B1315,1),_312_Table3_ColumnLookup,0),FALSE),
  IF(AND(VALUE(LEFT($A1315,3))=312,LEN($I1315)=4,$B1315="G"),VLOOKUP($I1315,_312_Table3,MATCH('312'!$N$16,_312_Table3_ColumnLookup,0),FALSE),
  IF(AND(VALUE(LEFT($A1315,3))=312,LEN($I1315)=4,$B1315="O"),VLOOKUP($I1315,_312_Table3,MATCH('312'!$V$16,_312_Table3_ColumnLookup,0),FALSE),
  IF(AND(VALUE(LEFT($A1315,3))=312,LEN($I1315)=4,$B1315="Q"),VLOOKUP($I1315,_312_Table3,MATCH('312'!$X$16,_312_Table3_ColumnLookup,0),FALSE),
  IF(AND(VALUE(LEFT($A1315,3))=312,LEN($I1315)=4),VLOOKUP($I1315,_312_Table3,MATCH(LEFT($B1315,1),_312_Table3_ColumnLookup,0),FALSE)
+N("312"),
  IF(VALUE(LEFT($A1315,3))=313,VLOOKUP(VALUE(MID($B1315,2,1)),_313_Table3,MATCH(MID($B1315,1,1),_313_Table3_ColumnLookup,0),FALSE)
+N("313"),
  IF(AND(VALUE(LEFT($A1315,3))=314,LEN($B1315)=3),VLOOKUP(VALUE(MID($B1315,2,2)),_314_Table3,MATCH(MID($B1315,1,1),_314_Table3_ColumnLookup,0),FALSE),
  IF(VALUE(LEFT($A1315,3))=314,VLOOKUP(VALUE(MID($B1315,2,1)),_314_Table3,MATCH(MID($B1315,1,1),_314_Table3_ColumnLookup,0),FALSE)
+N("314"),
""))))))))))))))))))))))))</f>
        <v>#N/A</v>
      </c>
      <c r="H1315" s="321" t="str">
        <f>IFERROR(
IF(ISERROR($D1315)=FALSE,$D1315,IF(ISERROR($E1315)=FALSE,$E1315,IF(ISERROR($F1315)=FALSE,$F1315
+N("012 checkboxes"),
IF(
IF(OR(LEFT($A1315,9)="Syndicate",LEFT($A1315,12)="NewSyndicate"),VLOOKUP($A1315,'012'!$J:$ZW,MATCH("Link to button",'012'!$J$1:$ZW$1,0),0)
+N("309 checkbox"),
IF($C1315="309 LCR Summary0",VLOOKUP("Notes990",'309'!$P:$ZZ,MATCH("Link to button",'309'!$P$1:$ZZ$1,0),0)
+N("313 checkboxes"),
IF($C1315="313 Financial Information0LcmVsScr",IF($C1315="309 LCR Summary0",VLOOKUP("LcmVsScr",'309'!$N:$ZZ,MATCH("Link to button",'309'!$N$1:$ZZ$1,0),0),
IF($C1315="313 Financial Information0LcrDocAttached",IF($C1315="309 LCR Summary0",VLOOKUP("LcrDocAttached",'309'!$N:$ZZ,MATCH("Link to button",'309'!$N$1:$ZZ$1,0),
0)))))))=1,TRUE,FALSE)
))),"")</f>
        <v/>
      </c>
    </row>
    <row r="1316" spans="1:8">
      <c r="A1316" s="237" t="e">
        <f>VLOOKUP($G1316,CSVLookups!$B:$R,MATCH(A$1,CSVLookups!$B$1:$R$1,0),FALSE)</f>
        <v>#N/A</v>
      </c>
      <c r="B1316" s="237" t="e">
        <f>VLOOKUP($G1316,CSVLookups!$B:$R,MATCH(B$1,CSVLookups!$B$1:$R$1,0),FALSE)</f>
        <v>#N/A</v>
      </c>
      <c r="C1316" s="238" t="e">
        <f t="shared" si="21"/>
        <v>#N/A</v>
      </c>
      <c r="D1316" s="238" t="e">
        <f>IF(AND(VALUE(LEFT($A1316,3))=309,LEN($B1316)=3),VLOOKUP(VALUE(MID($B1316,2,2)),_309_Table1,MATCH(MID($B1316,1,1),_309_Table1_ColumnLookup,0),FALSE),
  IF($C1316="309 LCR SummaryA",OneYearSCR,IF($C1316="309 LCR SummaryB",UltimateSCR,IF(VALUE(LEFT($A1316,3))=309,VLOOKUP(VALUE(MID($B1316,2,1)),_309_Table1,MATCH(MID($B1316,1,1),_309_Table1_ColumnLookup,0),FALSE)
+N("309"),
  IF(VALUE(LEFT($A1316,3))=310,VLOOKUP(VALUE(MID($B1316,2,1)),_310_Table1,MATCH(MID($B1316,1,1),_310_Table1_ColumnLookup,0),FALSE)
+N("310"),
  IF(AND(VALUE(LEFT($A1316,3))=311,LEN($I1316)=4),VLOOKUP($I1316,_311_Table1,MATCH($B1316,_311_Table1_ColumnLookup,0),FALSE),
  IF(AND(VALUE(LEFT($A1316,3))=311,OR($B1316="I2",$B1316="J2",$B1316="K2",$B1316="L2")),VLOOKUP('311'!$G$58,_311_Table1,MATCH(MID($B1316,1,1),_311_Table1_ColumnLookup,0),FALSE),
  IF(AND(VALUE(LEFT($A1316,3))=311,RIGHT($B1316,5)="Total"),VLOOKUP('311'!$G$59,_311_Table1,MATCH(MID($B1316,1,1),_311_Table1_ColumnLookup,0),FALSE),
  IF(VALUE(LEFT($A1316,3))=311,VLOOKUP(VALUE(MID($B1316,2,1)),_311_Table1,MATCH(MID($B1316,1,1),_311_Table1_ColumnLookup,0),FALSE)
+N("311"),
  IF(AND(VALUE(LEFT($A1316,3))=312,LEFT($G1316,10)="Unincepted",$B1316="G "),VLOOKUP(" ULO",_312_Table1,MATCH('312'!$N$16,_312_Table1_ColumnLookup,0),FALSE),
  IF(AND(VALUE(LEFT($A1316,3))=312,LEFT($G1316,10)="Unincepted",$B1316="O "),VLOOKUP(" ULO",_312_Table1,MATCH('312'!$V$16,_312_Table1_ColumnLookup,0),FALSE),
  IF(AND(VALUE(LEFT($A1316,3))=312,LEFT($G1316,10)="Unincepted",$B1316="Q "),VLOOKUP(" ULO",_312_Table1,MATCH('312'!$X$16,_312_Table1_ColumnLookup,0),FALSE),
  IF(AND(VALUE(LEFT($A1316,3))=312,LEFT($G1316,10)="Unincepted"),VLOOKUP(" ULO",_312_Table1,MATCH(LEFT($B1316,1),_312_Table1_ColumnLookup,0),FALSE),
  IF(AND(VALUE(LEFT($A1316,3))=312,LEFT($G1316,5)="Total",$B1316="G "),VLOOKUP('312'!$F$80,_312_Table1,MATCH('312'!$N$16,_312_Table1_ColumnLookup,0),FALSE),
  IF(AND(VALUE(LEFT($A1316,3))=312,LEFT($G1316,5)="Total",$B1316="O "),VLOOKUP('312'!$F$80,_312_Table1,MATCH('312'!$V$16,_312_Table1_ColumnLookup,0),FALSE),
  IF(AND(VALUE(LEFT($A1316,3))=312,LEFT($G1316,5)="Total",$B1316="Q "),VLOOKUP('312'!$F$80,_312_Table1,MATCH('312'!$X$16,_312_Table1_ColumnLookup,0),FALSE),
  IF(AND(VALUE(LEFT($A1316,3))=312,LEFT($G1316,5)="Total"),VLOOKUP('312'!$F$80,_312_Table1,MATCH(LEFT($B1316,1),_312_Table1_ColumnLookup,0),FALSE),
  IF(AND(VALUE(LEFT($A1316,3))=312,LEN($I1316)=4,$B1316="G"),VLOOKUP($I1316,_312_Table1,MATCH('312'!$N$16,_312_Table1_ColumnLookup,0),FALSE),
  IF(AND(VALUE(LEFT($A1316,3))=312,LEN($I1316)=4,$B1316="O"),VLOOKUP($I1316,_312_Table1,MATCH('312'!$V$16,_312_Table1_ColumnLookup,0),FALSE),
  IF(AND(VALUE(LEFT($A1316,3))=312,LEN($I1316)=4,$B1316="Q"),VLOOKUP($I1316,_312_Table1,MATCH('312'!$X$16,_312_Table1_ColumnLookup,0),FALSE),
  IF(AND(VALUE(LEFT($A1316,3))=312,LEN($I1316)=4),VLOOKUP($I1316,_312_Table1,MATCH(LEFT($B1316,1),_312_Table1_ColumnLookup,0),FALSE)
+N("312"),
  IF(VALUE(LEFT($A1316,3))=313,VLOOKUP(VALUE(MID($B1316,2,1)),_313_Table1,MATCH(MID($B1316,1,1),_313_Table1_ColumnLookup,0),FALSE)
+N("313"),
  IF(AND(VALUE(LEFT($A1316,3))=314,LEN($B1316)=3),VLOOKUP(VALUE(MID($B1316,2,2)),_314_Table1,MATCH(MID($B1316,1,1),_314_Table1_ColumnLookup,0),FALSE),
  IF(VALUE(LEFT($A1316,3))=314,VLOOKUP(VALUE(MID($B1316,2,1)),_314_Table1,MATCH(MID($B1316,1,1),_314_Table1_ColumnLookup,0),FALSE)
+N("314"),
""))))))))))))))))))))))))</f>
        <v>#N/A</v>
      </c>
      <c r="E1316" s="238" t="e">
        <f>IF(AND(VALUE(LEFT($A1316,3))=309,LEN($B1316)=3),VLOOKUP(VALUE(MID($B1316,2,2)),_309_Table2,MATCH(MID($B1316,1,1),_309_Table2_ColumnLookup,0),FALSE),
  IF($C1316="309 LCR SummaryA",OneYearSCR,IF($C1316="309 LCR SummaryB",UltimateSCR,IF(VALUE(LEFT($A1316,3))=309,VLOOKUP(VALUE(MID($B1316,2,1)),_309_Table2,MATCH(MID($B1316,1,1),_309_Table2_ColumnLookup,0),FALSE)
+N("309"),
  IF(VALUE(LEFT($A1316,3))=310,VLOOKUP(VALUE(MID($B1316,2,1)),_310_Table2,MATCH(MID($B1316,1,1),_310_Table2_ColumnLookup,0),FALSE)
+N("310"),
  IF(AND(VALUE(LEFT($A1316,3))=311,LEN($I1316)=4),VLOOKUP($I1316,_311_Table2,MATCH($B1316,_311_Table2_ColumnLookup,0),FALSE),
  IF(AND(VALUE(LEFT($A1316,3))=311,OR($B1316="I2",$B1316="J2",$B1316="K2",$B1316="L2")),VLOOKUP('311'!$G$58,_311_Table2,MATCH(MID($B1316,1,1),_311_Table2_ColumnLookup,0),FALSE),
  IF(AND(VALUE(LEFT($A1316,3))=311,RIGHT($B1316,5)="Total"),VLOOKUP('311'!$G$59,_311_Table2,MATCH(MID($B1316,1,1),_311_Table2_ColumnLookup,0),FALSE),
  IF(VALUE(LEFT($A1316,3))=311,VLOOKUP(VALUE(MID($B1316,2,1)),_311_Table2,MATCH(MID($B1316,1,1),_311_Table2_ColumnLookup,0),FALSE)
+N("311"),
  IF(AND(VALUE(LEFT($A1316,3))=312,LEFT($G1316,10)="Unincepted",$B1316="G "),VLOOKUP(" ULO",_312_Table2,MATCH('312'!$N$16,_312_Table2_ColumnLookup,0),FALSE),
  IF(AND(VALUE(LEFT($A1316,3))=312,LEFT($G1316,10)="Unincepted",$B1316="O "),VLOOKUP(" ULO",_312_Table2,MATCH('312'!$V$16,_312_Table2_ColumnLookup,0),FALSE),
  IF(AND(VALUE(LEFT($A1316,3))=312,LEFT($G1316,10)="Unincepted",$B1316="Q "),VLOOKUP(" ULO",_312_Table2,MATCH('312'!$X$16,_312_Table2_ColumnLookup,0),FALSE),
  IF(AND(VALUE(LEFT($A1316,3))=312,LEFT($G1316,10)="Unincepted"),VLOOKUP(" ULO",_312_Table2,MATCH(LEFT($B1316,1),_312_Table2_ColumnLookup,0),FALSE),
  IF(AND(VALUE(LEFT($A1316,3))=312,LEFT($G1316,5)="Total",$B1316="G "),VLOOKUP('312'!$F$80,_312_Table2,MATCH('312'!$N$16,_312_Table2_ColumnLookup,0),FALSE),
  IF(AND(VALUE(LEFT($A1316,3))=312,LEFT($G1316,5)="Total",$B1316="O "),VLOOKUP('312'!$F$80,_312_Table2,MATCH('312'!$V$16,_312_Table2_ColumnLookup,0),FALSE),
  IF(AND(VALUE(LEFT($A1316,3))=312,LEFT($G1316,5)="Total",$B1316="Q "),VLOOKUP('312'!$F$80,_312_Table2,MATCH('312'!$X$16,_312_Table2_ColumnLookup,0),FALSE),
  IF(AND(VALUE(LEFT($A1316,3))=312,LEFT($G1316,5)="Total"),VLOOKUP('312'!$F$80,_312_Table2,MATCH(LEFT($B1316,1),_312_Table2_ColumnLookup,0),FALSE),
  IF(AND(VALUE(LEFT($A1316,3))=312,LEN($I1316)=4,$B1316="G"),VLOOKUP($I1316,_312_Table2,MATCH('312'!$N$16,_312_Table2_ColumnLookup,0),FALSE),
  IF(AND(VALUE(LEFT($A1316,3))=312,LEN($I1316)=4,$B1316="O"),VLOOKUP($I1316,_312_Table2,MATCH('312'!$V$16,_312_Table2_ColumnLookup,0),FALSE),
  IF(AND(VALUE(LEFT($A1316,3))=312,LEN($I1316)=4,$B1316="Q"),VLOOKUP($I1316,_312_Table2,MATCH('312'!$X$16,_312_Table2_ColumnLookup,0),FALSE),
  IF(AND(VALUE(LEFT($A1316,3))=312,LEN($I1316)=4),VLOOKUP($I1316,_312_Table2,MATCH(LEFT($B1316,1),_312_Table2_ColumnLookup,0),FALSE)
+N("312"),
  IF(VALUE(LEFT($A1316,3))=313,VLOOKUP(VALUE(MID($B1316,2,1)),_313_Table2,MATCH(MID($B1316,1,1),_313_Table2_ColumnLookup,0),FALSE)
+N("313"),
  IF(AND(VALUE(LEFT($A1316,3))=314,LEN($B1316)=3),VLOOKUP(VALUE(MID($B1316,2,2)),_314_Table2,MATCH(MID($B1316,1,1),_314_Table2_ColumnLookup,0),FALSE),
  IF(VALUE(LEFT($A1316,3))=314,VLOOKUP(VALUE(MID($B1316,2,1)),_314_Table2,MATCH(MID($B1316,1,1),_314_Table2_ColumnLookup,0),FALSE)
+N("314"),
""))))))))))))))))))))))))</f>
        <v>#N/A</v>
      </c>
      <c r="F1316" s="238" t="e">
        <f>IF(AND(VALUE(LEFT($A1316,3))=309,LEN($B1316)=3),VLOOKUP(VALUE(MID($B1316,2,2)),_309_Table3,MATCH(MID($B1316,1,1),_309_Table3_ColumnLookup,0),FALSE),
  IF($C1316="309 LCR SummaryA",OneYearSCR,IF($C1316="309 LCR SummaryB",UltimateSCR,IF(VALUE(LEFT($A1316,3))=309,VLOOKUP(VALUE(MID($B1316,2,1)),_309_Table3,MATCH(MID($B1316,1,1),_309_Table3_ColumnLookup,0),FALSE)
+N("309"),
  IF(VALUE(LEFT($A1316,3))=310,VLOOKUP(VALUE(MID($B1316,2,1)),_310_Table3,MATCH(MID($B1316,1,1),_310_Table3_ColumnLookup,0),FALSE)
+N("310"),
  IF(AND(VALUE(LEFT($A1316,3))=311,LEN($I1316)=4),VLOOKUP($I1316,_311_Table3,MATCH($B1316,_311_Table3_ColumnLookup,0),FALSE),
  IF(AND(VALUE(LEFT($A1316,3))=311,OR($B1316="I2",$B1316="J2",$B1316="K2",$B1316="L2")),VLOOKUP('311'!$G$58,_311_Table3,MATCH(MID($B1316,1,1),_311_Table3_ColumnLookup,0),FALSE),
  IF(AND(VALUE(LEFT($A1316,3))=311,RIGHT($B1316,5)="Total"),VLOOKUP('311'!$G$59,_311_Table3,MATCH(MID($B1316,1,1),_311_Table3_ColumnLookup,0),FALSE),
  IF(VALUE(LEFT($A1316,3))=311,VLOOKUP(VALUE(MID($B1316,2,1)),_311_Table3,MATCH(MID($B1316,1,1),_311_Table3_ColumnLookup,0),FALSE)
+N("311"),
  IF(AND(VALUE(LEFT($A1316,3))=312,LEFT($G1316,10)="Unincepted",$B1316="G "),VLOOKUP(" ULO",_312_Table3,MATCH('312'!$N$16,_312_Table3_ColumnLookup,0),FALSE),
  IF(AND(VALUE(LEFT($A1316,3))=312,LEFT($G1316,10)="Unincepted",$B1316="O "),VLOOKUP(" ULO",_312_Table3,MATCH('312'!$V$16,_312_Table3_ColumnLookup,0),FALSE),
  IF(AND(VALUE(LEFT($A1316,3))=312,LEFT($G1316,10)="Unincepted",$B1316="Q "),VLOOKUP(" ULO",_312_Table3,MATCH('312'!$X$16,_312_Table3_ColumnLookup,0),FALSE),
  IF(AND(VALUE(LEFT($A1316,3))=312,LEFT($G1316,10)="Unincepted"),VLOOKUP(" ULO",_312_Table3,MATCH(LEFT($B1316,1),_312_Table3_ColumnLookup,0),FALSE),
  IF(AND(VALUE(LEFT($A1316,3))=312,LEFT($G1316,5)="Total",$B1316="G "),VLOOKUP('312'!$F$80,_312_Table3,MATCH('312'!$N$16,_312_Table3_ColumnLookup,0),FALSE),
  IF(AND(VALUE(LEFT($A1316,3))=312,LEFT($G1316,5)="Total",$B1316="O "),VLOOKUP('312'!$F$80,_312_Table3,MATCH('312'!$V$16,_312_Table3_ColumnLookup,0),FALSE),
  IF(AND(VALUE(LEFT($A1316,3))=312,LEFT($G1316,5)="Total",$B1316="Q "),VLOOKUP('312'!$F$80,_312_Table3,MATCH('312'!$X$16,_312_Table3_ColumnLookup,0),FALSE),
  IF(AND(VALUE(LEFT($A1316,3))=312,LEFT($G1316,5)="Total"),VLOOKUP('312'!$F$80,_312_Table3,MATCH(LEFT($B1316,1),_312_Table3_ColumnLookup,0),FALSE),
  IF(AND(VALUE(LEFT($A1316,3))=312,LEN($I1316)=4,$B1316="G"),VLOOKUP($I1316,_312_Table3,MATCH('312'!$N$16,_312_Table3_ColumnLookup,0),FALSE),
  IF(AND(VALUE(LEFT($A1316,3))=312,LEN($I1316)=4,$B1316="O"),VLOOKUP($I1316,_312_Table3,MATCH('312'!$V$16,_312_Table3_ColumnLookup,0),FALSE),
  IF(AND(VALUE(LEFT($A1316,3))=312,LEN($I1316)=4,$B1316="Q"),VLOOKUP($I1316,_312_Table3,MATCH('312'!$X$16,_312_Table3_ColumnLookup,0),FALSE),
  IF(AND(VALUE(LEFT($A1316,3))=312,LEN($I1316)=4),VLOOKUP($I1316,_312_Table3,MATCH(LEFT($B1316,1),_312_Table3_ColumnLookup,0),FALSE)
+N("312"),
  IF(VALUE(LEFT($A1316,3))=313,VLOOKUP(VALUE(MID($B1316,2,1)),_313_Table3,MATCH(MID($B1316,1,1),_313_Table3_ColumnLookup,0),FALSE)
+N("313"),
  IF(AND(VALUE(LEFT($A1316,3))=314,LEN($B1316)=3),VLOOKUP(VALUE(MID($B1316,2,2)),_314_Table3,MATCH(MID($B1316,1,1),_314_Table3_ColumnLookup,0),FALSE),
  IF(VALUE(LEFT($A1316,3))=314,VLOOKUP(VALUE(MID($B1316,2,1)),_314_Table3,MATCH(MID($B1316,1,1),_314_Table3_ColumnLookup,0),FALSE)
+N("314"),
""))))))))))))))))))))))))</f>
        <v>#N/A</v>
      </c>
      <c r="H1316" s="321" t="str">
        <f>IFERROR(
IF(ISERROR($D1316)=FALSE,$D1316,IF(ISERROR($E1316)=FALSE,$E1316,IF(ISERROR($F1316)=FALSE,$F1316
+N("012 checkboxes"),
IF(
IF(OR(LEFT($A1316,9)="Syndicate",LEFT($A1316,12)="NewSyndicate"),VLOOKUP($A1316,'012'!$J:$ZW,MATCH("Link to button",'012'!$J$1:$ZW$1,0),0)
+N("309 checkbox"),
IF($C1316="309 LCR Summary0",VLOOKUP("Notes990",'309'!$P:$ZZ,MATCH("Link to button",'309'!$P$1:$ZZ$1,0),0)
+N("313 checkboxes"),
IF($C1316="313 Financial Information0LcmVsScr",IF($C1316="309 LCR Summary0",VLOOKUP("LcmVsScr",'309'!$N:$ZZ,MATCH("Link to button",'309'!$N$1:$ZZ$1,0),0),
IF($C1316="313 Financial Information0LcrDocAttached",IF($C1316="309 LCR Summary0",VLOOKUP("LcrDocAttached",'309'!$N:$ZZ,MATCH("Link to button",'309'!$N$1:$ZZ$1,0),
0)))))))=1,TRUE,FALSE)
))),"")</f>
        <v/>
      </c>
    </row>
    <row r="1317" spans="1:8">
      <c r="A1317" s="237" t="e">
        <f>VLOOKUP($G1317,CSVLookups!$B:$R,MATCH(A$1,CSVLookups!$B$1:$R$1,0),FALSE)</f>
        <v>#N/A</v>
      </c>
      <c r="B1317" s="237" t="e">
        <f>VLOOKUP($G1317,CSVLookups!$B:$R,MATCH(B$1,CSVLookups!$B$1:$R$1,0),FALSE)</f>
        <v>#N/A</v>
      </c>
      <c r="C1317" s="238" t="e">
        <f t="shared" si="21"/>
        <v>#N/A</v>
      </c>
      <c r="D1317" s="238" t="e">
        <f>IF(AND(VALUE(LEFT($A1317,3))=309,LEN($B1317)=3),VLOOKUP(VALUE(MID($B1317,2,2)),_309_Table1,MATCH(MID($B1317,1,1),_309_Table1_ColumnLookup,0),FALSE),
  IF($C1317="309 LCR SummaryA",OneYearSCR,IF($C1317="309 LCR SummaryB",UltimateSCR,IF(VALUE(LEFT($A1317,3))=309,VLOOKUP(VALUE(MID($B1317,2,1)),_309_Table1,MATCH(MID($B1317,1,1),_309_Table1_ColumnLookup,0),FALSE)
+N("309"),
  IF(VALUE(LEFT($A1317,3))=310,VLOOKUP(VALUE(MID($B1317,2,1)),_310_Table1,MATCH(MID($B1317,1,1),_310_Table1_ColumnLookup,0),FALSE)
+N("310"),
  IF(AND(VALUE(LEFT($A1317,3))=311,LEN($I1317)=4),VLOOKUP($I1317,_311_Table1,MATCH($B1317,_311_Table1_ColumnLookup,0),FALSE),
  IF(AND(VALUE(LEFT($A1317,3))=311,OR($B1317="I2",$B1317="J2",$B1317="K2",$B1317="L2")),VLOOKUP('311'!$G$58,_311_Table1,MATCH(MID($B1317,1,1),_311_Table1_ColumnLookup,0),FALSE),
  IF(AND(VALUE(LEFT($A1317,3))=311,RIGHT($B1317,5)="Total"),VLOOKUP('311'!$G$59,_311_Table1,MATCH(MID($B1317,1,1),_311_Table1_ColumnLookup,0),FALSE),
  IF(VALUE(LEFT($A1317,3))=311,VLOOKUP(VALUE(MID($B1317,2,1)),_311_Table1,MATCH(MID($B1317,1,1),_311_Table1_ColumnLookup,0),FALSE)
+N("311"),
  IF(AND(VALUE(LEFT($A1317,3))=312,LEFT($G1317,10)="Unincepted",$B1317="G "),VLOOKUP(" ULO",_312_Table1,MATCH('312'!$N$16,_312_Table1_ColumnLookup,0),FALSE),
  IF(AND(VALUE(LEFT($A1317,3))=312,LEFT($G1317,10)="Unincepted",$B1317="O "),VLOOKUP(" ULO",_312_Table1,MATCH('312'!$V$16,_312_Table1_ColumnLookup,0),FALSE),
  IF(AND(VALUE(LEFT($A1317,3))=312,LEFT($G1317,10)="Unincepted",$B1317="Q "),VLOOKUP(" ULO",_312_Table1,MATCH('312'!$X$16,_312_Table1_ColumnLookup,0),FALSE),
  IF(AND(VALUE(LEFT($A1317,3))=312,LEFT($G1317,10)="Unincepted"),VLOOKUP(" ULO",_312_Table1,MATCH(LEFT($B1317,1),_312_Table1_ColumnLookup,0),FALSE),
  IF(AND(VALUE(LEFT($A1317,3))=312,LEFT($G1317,5)="Total",$B1317="G "),VLOOKUP('312'!$F$80,_312_Table1,MATCH('312'!$N$16,_312_Table1_ColumnLookup,0),FALSE),
  IF(AND(VALUE(LEFT($A1317,3))=312,LEFT($G1317,5)="Total",$B1317="O "),VLOOKUP('312'!$F$80,_312_Table1,MATCH('312'!$V$16,_312_Table1_ColumnLookup,0),FALSE),
  IF(AND(VALUE(LEFT($A1317,3))=312,LEFT($G1317,5)="Total",$B1317="Q "),VLOOKUP('312'!$F$80,_312_Table1,MATCH('312'!$X$16,_312_Table1_ColumnLookup,0),FALSE),
  IF(AND(VALUE(LEFT($A1317,3))=312,LEFT($G1317,5)="Total"),VLOOKUP('312'!$F$80,_312_Table1,MATCH(LEFT($B1317,1),_312_Table1_ColumnLookup,0),FALSE),
  IF(AND(VALUE(LEFT($A1317,3))=312,LEN($I1317)=4,$B1317="G"),VLOOKUP($I1317,_312_Table1,MATCH('312'!$N$16,_312_Table1_ColumnLookup,0),FALSE),
  IF(AND(VALUE(LEFT($A1317,3))=312,LEN($I1317)=4,$B1317="O"),VLOOKUP($I1317,_312_Table1,MATCH('312'!$V$16,_312_Table1_ColumnLookup,0),FALSE),
  IF(AND(VALUE(LEFT($A1317,3))=312,LEN($I1317)=4,$B1317="Q"),VLOOKUP($I1317,_312_Table1,MATCH('312'!$X$16,_312_Table1_ColumnLookup,0),FALSE),
  IF(AND(VALUE(LEFT($A1317,3))=312,LEN($I1317)=4),VLOOKUP($I1317,_312_Table1,MATCH(LEFT($B1317,1),_312_Table1_ColumnLookup,0),FALSE)
+N("312"),
  IF(VALUE(LEFT($A1317,3))=313,VLOOKUP(VALUE(MID($B1317,2,1)),_313_Table1,MATCH(MID($B1317,1,1),_313_Table1_ColumnLookup,0),FALSE)
+N("313"),
  IF(AND(VALUE(LEFT($A1317,3))=314,LEN($B1317)=3),VLOOKUP(VALUE(MID($B1317,2,2)),_314_Table1,MATCH(MID($B1317,1,1),_314_Table1_ColumnLookup,0),FALSE),
  IF(VALUE(LEFT($A1317,3))=314,VLOOKUP(VALUE(MID($B1317,2,1)),_314_Table1,MATCH(MID($B1317,1,1),_314_Table1_ColumnLookup,0),FALSE)
+N("314"),
""))))))))))))))))))))))))</f>
        <v>#N/A</v>
      </c>
      <c r="E1317" s="238" t="e">
        <f>IF(AND(VALUE(LEFT($A1317,3))=309,LEN($B1317)=3),VLOOKUP(VALUE(MID($B1317,2,2)),_309_Table2,MATCH(MID($B1317,1,1),_309_Table2_ColumnLookup,0),FALSE),
  IF($C1317="309 LCR SummaryA",OneYearSCR,IF($C1317="309 LCR SummaryB",UltimateSCR,IF(VALUE(LEFT($A1317,3))=309,VLOOKUP(VALUE(MID($B1317,2,1)),_309_Table2,MATCH(MID($B1317,1,1),_309_Table2_ColumnLookup,0),FALSE)
+N("309"),
  IF(VALUE(LEFT($A1317,3))=310,VLOOKUP(VALUE(MID($B1317,2,1)),_310_Table2,MATCH(MID($B1317,1,1),_310_Table2_ColumnLookup,0),FALSE)
+N("310"),
  IF(AND(VALUE(LEFT($A1317,3))=311,LEN($I1317)=4),VLOOKUP($I1317,_311_Table2,MATCH($B1317,_311_Table2_ColumnLookup,0),FALSE),
  IF(AND(VALUE(LEFT($A1317,3))=311,OR($B1317="I2",$B1317="J2",$B1317="K2",$B1317="L2")),VLOOKUP('311'!$G$58,_311_Table2,MATCH(MID($B1317,1,1),_311_Table2_ColumnLookup,0),FALSE),
  IF(AND(VALUE(LEFT($A1317,3))=311,RIGHT($B1317,5)="Total"),VLOOKUP('311'!$G$59,_311_Table2,MATCH(MID($B1317,1,1),_311_Table2_ColumnLookup,0),FALSE),
  IF(VALUE(LEFT($A1317,3))=311,VLOOKUP(VALUE(MID($B1317,2,1)),_311_Table2,MATCH(MID($B1317,1,1),_311_Table2_ColumnLookup,0),FALSE)
+N("311"),
  IF(AND(VALUE(LEFT($A1317,3))=312,LEFT($G1317,10)="Unincepted",$B1317="G "),VLOOKUP(" ULO",_312_Table2,MATCH('312'!$N$16,_312_Table2_ColumnLookup,0),FALSE),
  IF(AND(VALUE(LEFT($A1317,3))=312,LEFT($G1317,10)="Unincepted",$B1317="O "),VLOOKUP(" ULO",_312_Table2,MATCH('312'!$V$16,_312_Table2_ColumnLookup,0),FALSE),
  IF(AND(VALUE(LEFT($A1317,3))=312,LEFT($G1317,10)="Unincepted",$B1317="Q "),VLOOKUP(" ULO",_312_Table2,MATCH('312'!$X$16,_312_Table2_ColumnLookup,0),FALSE),
  IF(AND(VALUE(LEFT($A1317,3))=312,LEFT($G1317,10)="Unincepted"),VLOOKUP(" ULO",_312_Table2,MATCH(LEFT($B1317,1),_312_Table2_ColumnLookup,0),FALSE),
  IF(AND(VALUE(LEFT($A1317,3))=312,LEFT($G1317,5)="Total",$B1317="G "),VLOOKUP('312'!$F$80,_312_Table2,MATCH('312'!$N$16,_312_Table2_ColumnLookup,0),FALSE),
  IF(AND(VALUE(LEFT($A1317,3))=312,LEFT($G1317,5)="Total",$B1317="O "),VLOOKUP('312'!$F$80,_312_Table2,MATCH('312'!$V$16,_312_Table2_ColumnLookup,0),FALSE),
  IF(AND(VALUE(LEFT($A1317,3))=312,LEFT($G1317,5)="Total",$B1317="Q "),VLOOKUP('312'!$F$80,_312_Table2,MATCH('312'!$X$16,_312_Table2_ColumnLookup,0),FALSE),
  IF(AND(VALUE(LEFT($A1317,3))=312,LEFT($G1317,5)="Total"),VLOOKUP('312'!$F$80,_312_Table2,MATCH(LEFT($B1317,1),_312_Table2_ColumnLookup,0),FALSE),
  IF(AND(VALUE(LEFT($A1317,3))=312,LEN($I1317)=4,$B1317="G"),VLOOKUP($I1317,_312_Table2,MATCH('312'!$N$16,_312_Table2_ColumnLookup,0),FALSE),
  IF(AND(VALUE(LEFT($A1317,3))=312,LEN($I1317)=4,$B1317="O"),VLOOKUP($I1317,_312_Table2,MATCH('312'!$V$16,_312_Table2_ColumnLookup,0),FALSE),
  IF(AND(VALUE(LEFT($A1317,3))=312,LEN($I1317)=4,$B1317="Q"),VLOOKUP($I1317,_312_Table2,MATCH('312'!$X$16,_312_Table2_ColumnLookup,0),FALSE),
  IF(AND(VALUE(LEFT($A1317,3))=312,LEN($I1317)=4),VLOOKUP($I1317,_312_Table2,MATCH(LEFT($B1317,1),_312_Table2_ColumnLookup,0),FALSE)
+N("312"),
  IF(VALUE(LEFT($A1317,3))=313,VLOOKUP(VALUE(MID($B1317,2,1)),_313_Table2,MATCH(MID($B1317,1,1),_313_Table2_ColumnLookup,0),FALSE)
+N("313"),
  IF(AND(VALUE(LEFT($A1317,3))=314,LEN($B1317)=3),VLOOKUP(VALUE(MID($B1317,2,2)),_314_Table2,MATCH(MID($B1317,1,1),_314_Table2_ColumnLookup,0),FALSE),
  IF(VALUE(LEFT($A1317,3))=314,VLOOKUP(VALUE(MID($B1317,2,1)),_314_Table2,MATCH(MID($B1317,1,1),_314_Table2_ColumnLookup,0),FALSE)
+N("314"),
""))))))))))))))))))))))))</f>
        <v>#N/A</v>
      </c>
      <c r="F1317" s="238" t="e">
        <f>IF(AND(VALUE(LEFT($A1317,3))=309,LEN($B1317)=3),VLOOKUP(VALUE(MID($B1317,2,2)),_309_Table3,MATCH(MID($B1317,1,1),_309_Table3_ColumnLookup,0),FALSE),
  IF($C1317="309 LCR SummaryA",OneYearSCR,IF($C1317="309 LCR SummaryB",UltimateSCR,IF(VALUE(LEFT($A1317,3))=309,VLOOKUP(VALUE(MID($B1317,2,1)),_309_Table3,MATCH(MID($B1317,1,1),_309_Table3_ColumnLookup,0),FALSE)
+N("309"),
  IF(VALUE(LEFT($A1317,3))=310,VLOOKUP(VALUE(MID($B1317,2,1)),_310_Table3,MATCH(MID($B1317,1,1),_310_Table3_ColumnLookup,0),FALSE)
+N("310"),
  IF(AND(VALUE(LEFT($A1317,3))=311,LEN($I1317)=4),VLOOKUP($I1317,_311_Table3,MATCH($B1317,_311_Table3_ColumnLookup,0),FALSE),
  IF(AND(VALUE(LEFT($A1317,3))=311,OR($B1317="I2",$B1317="J2",$B1317="K2",$B1317="L2")),VLOOKUP('311'!$G$58,_311_Table3,MATCH(MID($B1317,1,1),_311_Table3_ColumnLookup,0),FALSE),
  IF(AND(VALUE(LEFT($A1317,3))=311,RIGHT($B1317,5)="Total"),VLOOKUP('311'!$G$59,_311_Table3,MATCH(MID($B1317,1,1),_311_Table3_ColumnLookup,0),FALSE),
  IF(VALUE(LEFT($A1317,3))=311,VLOOKUP(VALUE(MID($B1317,2,1)),_311_Table3,MATCH(MID($B1317,1,1),_311_Table3_ColumnLookup,0),FALSE)
+N("311"),
  IF(AND(VALUE(LEFT($A1317,3))=312,LEFT($G1317,10)="Unincepted",$B1317="G "),VLOOKUP(" ULO",_312_Table3,MATCH('312'!$N$16,_312_Table3_ColumnLookup,0),FALSE),
  IF(AND(VALUE(LEFT($A1317,3))=312,LEFT($G1317,10)="Unincepted",$B1317="O "),VLOOKUP(" ULO",_312_Table3,MATCH('312'!$V$16,_312_Table3_ColumnLookup,0),FALSE),
  IF(AND(VALUE(LEFT($A1317,3))=312,LEFT($G1317,10)="Unincepted",$B1317="Q "),VLOOKUP(" ULO",_312_Table3,MATCH('312'!$X$16,_312_Table3_ColumnLookup,0),FALSE),
  IF(AND(VALUE(LEFT($A1317,3))=312,LEFT($G1317,10)="Unincepted"),VLOOKUP(" ULO",_312_Table3,MATCH(LEFT($B1317,1),_312_Table3_ColumnLookup,0),FALSE),
  IF(AND(VALUE(LEFT($A1317,3))=312,LEFT($G1317,5)="Total",$B1317="G "),VLOOKUP('312'!$F$80,_312_Table3,MATCH('312'!$N$16,_312_Table3_ColumnLookup,0),FALSE),
  IF(AND(VALUE(LEFT($A1317,3))=312,LEFT($G1317,5)="Total",$B1317="O "),VLOOKUP('312'!$F$80,_312_Table3,MATCH('312'!$V$16,_312_Table3_ColumnLookup,0),FALSE),
  IF(AND(VALUE(LEFT($A1317,3))=312,LEFT($G1317,5)="Total",$B1317="Q "),VLOOKUP('312'!$F$80,_312_Table3,MATCH('312'!$X$16,_312_Table3_ColumnLookup,0),FALSE),
  IF(AND(VALUE(LEFT($A1317,3))=312,LEFT($G1317,5)="Total"),VLOOKUP('312'!$F$80,_312_Table3,MATCH(LEFT($B1317,1),_312_Table3_ColumnLookup,0),FALSE),
  IF(AND(VALUE(LEFT($A1317,3))=312,LEN($I1317)=4,$B1317="G"),VLOOKUP($I1317,_312_Table3,MATCH('312'!$N$16,_312_Table3_ColumnLookup,0),FALSE),
  IF(AND(VALUE(LEFT($A1317,3))=312,LEN($I1317)=4,$B1317="O"),VLOOKUP($I1317,_312_Table3,MATCH('312'!$V$16,_312_Table3_ColumnLookup,0),FALSE),
  IF(AND(VALUE(LEFT($A1317,3))=312,LEN($I1317)=4,$B1317="Q"),VLOOKUP($I1317,_312_Table3,MATCH('312'!$X$16,_312_Table3_ColumnLookup,0),FALSE),
  IF(AND(VALUE(LEFT($A1317,3))=312,LEN($I1317)=4),VLOOKUP($I1317,_312_Table3,MATCH(LEFT($B1317,1),_312_Table3_ColumnLookup,0),FALSE)
+N("312"),
  IF(VALUE(LEFT($A1317,3))=313,VLOOKUP(VALUE(MID($B1317,2,1)),_313_Table3,MATCH(MID($B1317,1,1),_313_Table3_ColumnLookup,0),FALSE)
+N("313"),
  IF(AND(VALUE(LEFT($A1317,3))=314,LEN($B1317)=3),VLOOKUP(VALUE(MID($B1317,2,2)),_314_Table3,MATCH(MID($B1317,1,1),_314_Table3_ColumnLookup,0),FALSE),
  IF(VALUE(LEFT($A1317,3))=314,VLOOKUP(VALUE(MID($B1317,2,1)),_314_Table3,MATCH(MID($B1317,1,1),_314_Table3_ColumnLookup,0),FALSE)
+N("314"),
""))))))))))))))))))))))))</f>
        <v>#N/A</v>
      </c>
      <c r="H1317" s="321" t="str">
        <f>IFERROR(
IF(ISERROR($D1317)=FALSE,$D1317,IF(ISERROR($E1317)=FALSE,$E1317,IF(ISERROR($F1317)=FALSE,$F1317
+N("012 checkboxes"),
IF(
IF(OR(LEFT($A1317,9)="Syndicate",LEFT($A1317,12)="NewSyndicate"),VLOOKUP($A1317,'012'!$J:$ZW,MATCH("Link to button",'012'!$J$1:$ZW$1,0),0)
+N("309 checkbox"),
IF($C1317="309 LCR Summary0",VLOOKUP("Notes990",'309'!$P:$ZZ,MATCH("Link to button",'309'!$P$1:$ZZ$1,0),0)
+N("313 checkboxes"),
IF($C1317="313 Financial Information0LcmVsScr",IF($C1317="309 LCR Summary0",VLOOKUP("LcmVsScr",'309'!$N:$ZZ,MATCH("Link to button",'309'!$N$1:$ZZ$1,0),0),
IF($C1317="313 Financial Information0LcrDocAttached",IF($C1317="309 LCR Summary0",VLOOKUP("LcrDocAttached",'309'!$N:$ZZ,MATCH("Link to button",'309'!$N$1:$ZZ$1,0),
0)))))))=1,TRUE,FALSE)
))),"")</f>
        <v/>
      </c>
    </row>
    <row r="1318" spans="1:8">
      <c r="A1318" s="237" t="e">
        <f>VLOOKUP($G1318,CSVLookups!$B:$R,MATCH(A$1,CSVLookups!$B$1:$R$1,0),FALSE)</f>
        <v>#N/A</v>
      </c>
      <c r="B1318" s="237" t="e">
        <f>VLOOKUP($G1318,CSVLookups!$B:$R,MATCH(B$1,CSVLookups!$B$1:$R$1,0),FALSE)</f>
        <v>#N/A</v>
      </c>
      <c r="C1318" s="238" t="e">
        <f t="shared" si="21"/>
        <v>#N/A</v>
      </c>
      <c r="D1318" s="238" t="e">
        <f>IF(AND(VALUE(LEFT($A1318,3))=309,LEN($B1318)=3),VLOOKUP(VALUE(MID($B1318,2,2)),_309_Table1,MATCH(MID($B1318,1,1),_309_Table1_ColumnLookup,0),FALSE),
  IF($C1318="309 LCR SummaryA",OneYearSCR,IF($C1318="309 LCR SummaryB",UltimateSCR,IF(VALUE(LEFT($A1318,3))=309,VLOOKUP(VALUE(MID($B1318,2,1)),_309_Table1,MATCH(MID($B1318,1,1),_309_Table1_ColumnLookup,0),FALSE)
+N("309"),
  IF(VALUE(LEFT($A1318,3))=310,VLOOKUP(VALUE(MID($B1318,2,1)),_310_Table1,MATCH(MID($B1318,1,1),_310_Table1_ColumnLookup,0),FALSE)
+N("310"),
  IF(AND(VALUE(LEFT($A1318,3))=311,LEN($I1318)=4),VLOOKUP($I1318,_311_Table1,MATCH($B1318,_311_Table1_ColumnLookup,0),FALSE),
  IF(AND(VALUE(LEFT($A1318,3))=311,OR($B1318="I2",$B1318="J2",$B1318="K2",$B1318="L2")),VLOOKUP('311'!$G$58,_311_Table1,MATCH(MID($B1318,1,1),_311_Table1_ColumnLookup,0),FALSE),
  IF(AND(VALUE(LEFT($A1318,3))=311,RIGHT($B1318,5)="Total"),VLOOKUP('311'!$G$59,_311_Table1,MATCH(MID($B1318,1,1),_311_Table1_ColumnLookup,0),FALSE),
  IF(VALUE(LEFT($A1318,3))=311,VLOOKUP(VALUE(MID($B1318,2,1)),_311_Table1,MATCH(MID($B1318,1,1),_311_Table1_ColumnLookup,0),FALSE)
+N("311"),
  IF(AND(VALUE(LEFT($A1318,3))=312,LEFT($G1318,10)="Unincepted",$B1318="G "),VLOOKUP(" ULO",_312_Table1,MATCH('312'!$N$16,_312_Table1_ColumnLookup,0),FALSE),
  IF(AND(VALUE(LEFT($A1318,3))=312,LEFT($G1318,10)="Unincepted",$B1318="O "),VLOOKUP(" ULO",_312_Table1,MATCH('312'!$V$16,_312_Table1_ColumnLookup,0),FALSE),
  IF(AND(VALUE(LEFT($A1318,3))=312,LEFT($G1318,10)="Unincepted",$B1318="Q "),VLOOKUP(" ULO",_312_Table1,MATCH('312'!$X$16,_312_Table1_ColumnLookup,0),FALSE),
  IF(AND(VALUE(LEFT($A1318,3))=312,LEFT($G1318,10)="Unincepted"),VLOOKUP(" ULO",_312_Table1,MATCH(LEFT($B1318,1),_312_Table1_ColumnLookup,0),FALSE),
  IF(AND(VALUE(LEFT($A1318,3))=312,LEFT($G1318,5)="Total",$B1318="G "),VLOOKUP('312'!$F$80,_312_Table1,MATCH('312'!$N$16,_312_Table1_ColumnLookup,0),FALSE),
  IF(AND(VALUE(LEFT($A1318,3))=312,LEFT($G1318,5)="Total",$B1318="O "),VLOOKUP('312'!$F$80,_312_Table1,MATCH('312'!$V$16,_312_Table1_ColumnLookup,0),FALSE),
  IF(AND(VALUE(LEFT($A1318,3))=312,LEFT($G1318,5)="Total",$B1318="Q "),VLOOKUP('312'!$F$80,_312_Table1,MATCH('312'!$X$16,_312_Table1_ColumnLookup,0),FALSE),
  IF(AND(VALUE(LEFT($A1318,3))=312,LEFT($G1318,5)="Total"),VLOOKUP('312'!$F$80,_312_Table1,MATCH(LEFT($B1318,1),_312_Table1_ColumnLookup,0),FALSE),
  IF(AND(VALUE(LEFT($A1318,3))=312,LEN($I1318)=4,$B1318="G"),VLOOKUP($I1318,_312_Table1,MATCH('312'!$N$16,_312_Table1_ColumnLookup,0),FALSE),
  IF(AND(VALUE(LEFT($A1318,3))=312,LEN($I1318)=4,$B1318="O"),VLOOKUP($I1318,_312_Table1,MATCH('312'!$V$16,_312_Table1_ColumnLookup,0),FALSE),
  IF(AND(VALUE(LEFT($A1318,3))=312,LEN($I1318)=4,$B1318="Q"),VLOOKUP($I1318,_312_Table1,MATCH('312'!$X$16,_312_Table1_ColumnLookup,0),FALSE),
  IF(AND(VALUE(LEFT($A1318,3))=312,LEN($I1318)=4),VLOOKUP($I1318,_312_Table1,MATCH(LEFT($B1318,1),_312_Table1_ColumnLookup,0),FALSE)
+N("312"),
  IF(VALUE(LEFT($A1318,3))=313,VLOOKUP(VALUE(MID($B1318,2,1)),_313_Table1,MATCH(MID($B1318,1,1),_313_Table1_ColumnLookup,0),FALSE)
+N("313"),
  IF(AND(VALUE(LEFT($A1318,3))=314,LEN($B1318)=3),VLOOKUP(VALUE(MID($B1318,2,2)),_314_Table1,MATCH(MID($B1318,1,1),_314_Table1_ColumnLookup,0),FALSE),
  IF(VALUE(LEFT($A1318,3))=314,VLOOKUP(VALUE(MID($B1318,2,1)),_314_Table1,MATCH(MID($B1318,1,1),_314_Table1_ColumnLookup,0),FALSE)
+N("314"),
""))))))))))))))))))))))))</f>
        <v>#N/A</v>
      </c>
      <c r="E1318" s="238" t="e">
        <f>IF(AND(VALUE(LEFT($A1318,3))=309,LEN($B1318)=3),VLOOKUP(VALUE(MID($B1318,2,2)),_309_Table2,MATCH(MID($B1318,1,1),_309_Table2_ColumnLookup,0),FALSE),
  IF($C1318="309 LCR SummaryA",OneYearSCR,IF($C1318="309 LCR SummaryB",UltimateSCR,IF(VALUE(LEFT($A1318,3))=309,VLOOKUP(VALUE(MID($B1318,2,1)),_309_Table2,MATCH(MID($B1318,1,1),_309_Table2_ColumnLookup,0),FALSE)
+N("309"),
  IF(VALUE(LEFT($A1318,3))=310,VLOOKUP(VALUE(MID($B1318,2,1)),_310_Table2,MATCH(MID($B1318,1,1),_310_Table2_ColumnLookup,0),FALSE)
+N("310"),
  IF(AND(VALUE(LEFT($A1318,3))=311,LEN($I1318)=4),VLOOKUP($I1318,_311_Table2,MATCH($B1318,_311_Table2_ColumnLookup,0),FALSE),
  IF(AND(VALUE(LEFT($A1318,3))=311,OR($B1318="I2",$B1318="J2",$B1318="K2",$B1318="L2")),VLOOKUP('311'!$G$58,_311_Table2,MATCH(MID($B1318,1,1),_311_Table2_ColumnLookup,0),FALSE),
  IF(AND(VALUE(LEFT($A1318,3))=311,RIGHT($B1318,5)="Total"),VLOOKUP('311'!$G$59,_311_Table2,MATCH(MID($B1318,1,1),_311_Table2_ColumnLookup,0),FALSE),
  IF(VALUE(LEFT($A1318,3))=311,VLOOKUP(VALUE(MID($B1318,2,1)),_311_Table2,MATCH(MID($B1318,1,1),_311_Table2_ColumnLookup,0),FALSE)
+N("311"),
  IF(AND(VALUE(LEFT($A1318,3))=312,LEFT($G1318,10)="Unincepted",$B1318="G "),VLOOKUP(" ULO",_312_Table2,MATCH('312'!$N$16,_312_Table2_ColumnLookup,0),FALSE),
  IF(AND(VALUE(LEFT($A1318,3))=312,LEFT($G1318,10)="Unincepted",$B1318="O "),VLOOKUP(" ULO",_312_Table2,MATCH('312'!$V$16,_312_Table2_ColumnLookup,0),FALSE),
  IF(AND(VALUE(LEFT($A1318,3))=312,LEFT($G1318,10)="Unincepted",$B1318="Q "),VLOOKUP(" ULO",_312_Table2,MATCH('312'!$X$16,_312_Table2_ColumnLookup,0),FALSE),
  IF(AND(VALUE(LEFT($A1318,3))=312,LEFT($G1318,10)="Unincepted"),VLOOKUP(" ULO",_312_Table2,MATCH(LEFT($B1318,1),_312_Table2_ColumnLookup,0),FALSE),
  IF(AND(VALUE(LEFT($A1318,3))=312,LEFT($G1318,5)="Total",$B1318="G "),VLOOKUP('312'!$F$80,_312_Table2,MATCH('312'!$N$16,_312_Table2_ColumnLookup,0),FALSE),
  IF(AND(VALUE(LEFT($A1318,3))=312,LEFT($G1318,5)="Total",$B1318="O "),VLOOKUP('312'!$F$80,_312_Table2,MATCH('312'!$V$16,_312_Table2_ColumnLookup,0),FALSE),
  IF(AND(VALUE(LEFT($A1318,3))=312,LEFT($G1318,5)="Total",$B1318="Q "),VLOOKUP('312'!$F$80,_312_Table2,MATCH('312'!$X$16,_312_Table2_ColumnLookup,0),FALSE),
  IF(AND(VALUE(LEFT($A1318,3))=312,LEFT($G1318,5)="Total"),VLOOKUP('312'!$F$80,_312_Table2,MATCH(LEFT($B1318,1),_312_Table2_ColumnLookup,0),FALSE),
  IF(AND(VALUE(LEFT($A1318,3))=312,LEN($I1318)=4,$B1318="G"),VLOOKUP($I1318,_312_Table2,MATCH('312'!$N$16,_312_Table2_ColumnLookup,0),FALSE),
  IF(AND(VALUE(LEFT($A1318,3))=312,LEN($I1318)=4,$B1318="O"),VLOOKUP($I1318,_312_Table2,MATCH('312'!$V$16,_312_Table2_ColumnLookup,0),FALSE),
  IF(AND(VALUE(LEFT($A1318,3))=312,LEN($I1318)=4,$B1318="Q"),VLOOKUP($I1318,_312_Table2,MATCH('312'!$X$16,_312_Table2_ColumnLookup,0),FALSE),
  IF(AND(VALUE(LEFT($A1318,3))=312,LEN($I1318)=4),VLOOKUP($I1318,_312_Table2,MATCH(LEFT($B1318,1),_312_Table2_ColumnLookup,0),FALSE)
+N("312"),
  IF(VALUE(LEFT($A1318,3))=313,VLOOKUP(VALUE(MID($B1318,2,1)),_313_Table2,MATCH(MID($B1318,1,1),_313_Table2_ColumnLookup,0),FALSE)
+N("313"),
  IF(AND(VALUE(LEFT($A1318,3))=314,LEN($B1318)=3),VLOOKUP(VALUE(MID($B1318,2,2)),_314_Table2,MATCH(MID($B1318,1,1),_314_Table2_ColumnLookup,0),FALSE),
  IF(VALUE(LEFT($A1318,3))=314,VLOOKUP(VALUE(MID($B1318,2,1)),_314_Table2,MATCH(MID($B1318,1,1),_314_Table2_ColumnLookup,0),FALSE)
+N("314"),
""))))))))))))))))))))))))</f>
        <v>#N/A</v>
      </c>
      <c r="F1318" s="238" t="e">
        <f>IF(AND(VALUE(LEFT($A1318,3))=309,LEN($B1318)=3),VLOOKUP(VALUE(MID($B1318,2,2)),_309_Table3,MATCH(MID($B1318,1,1),_309_Table3_ColumnLookup,0),FALSE),
  IF($C1318="309 LCR SummaryA",OneYearSCR,IF($C1318="309 LCR SummaryB",UltimateSCR,IF(VALUE(LEFT($A1318,3))=309,VLOOKUP(VALUE(MID($B1318,2,1)),_309_Table3,MATCH(MID($B1318,1,1),_309_Table3_ColumnLookup,0),FALSE)
+N("309"),
  IF(VALUE(LEFT($A1318,3))=310,VLOOKUP(VALUE(MID($B1318,2,1)),_310_Table3,MATCH(MID($B1318,1,1),_310_Table3_ColumnLookup,0),FALSE)
+N("310"),
  IF(AND(VALUE(LEFT($A1318,3))=311,LEN($I1318)=4),VLOOKUP($I1318,_311_Table3,MATCH($B1318,_311_Table3_ColumnLookup,0),FALSE),
  IF(AND(VALUE(LEFT($A1318,3))=311,OR($B1318="I2",$B1318="J2",$B1318="K2",$B1318="L2")),VLOOKUP('311'!$G$58,_311_Table3,MATCH(MID($B1318,1,1),_311_Table3_ColumnLookup,0),FALSE),
  IF(AND(VALUE(LEFT($A1318,3))=311,RIGHT($B1318,5)="Total"),VLOOKUP('311'!$G$59,_311_Table3,MATCH(MID($B1318,1,1),_311_Table3_ColumnLookup,0),FALSE),
  IF(VALUE(LEFT($A1318,3))=311,VLOOKUP(VALUE(MID($B1318,2,1)),_311_Table3,MATCH(MID($B1318,1,1),_311_Table3_ColumnLookup,0),FALSE)
+N("311"),
  IF(AND(VALUE(LEFT($A1318,3))=312,LEFT($G1318,10)="Unincepted",$B1318="G "),VLOOKUP(" ULO",_312_Table3,MATCH('312'!$N$16,_312_Table3_ColumnLookup,0),FALSE),
  IF(AND(VALUE(LEFT($A1318,3))=312,LEFT($G1318,10)="Unincepted",$B1318="O "),VLOOKUP(" ULO",_312_Table3,MATCH('312'!$V$16,_312_Table3_ColumnLookup,0),FALSE),
  IF(AND(VALUE(LEFT($A1318,3))=312,LEFT($G1318,10)="Unincepted",$B1318="Q "),VLOOKUP(" ULO",_312_Table3,MATCH('312'!$X$16,_312_Table3_ColumnLookup,0),FALSE),
  IF(AND(VALUE(LEFT($A1318,3))=312,LEFT($G1318,10)="Unincepted"),VLOOKUP(" ULO",_312_Table3,MATCH(LEFT($B1318,1),_312_Table3_ColumnLookup,0),FALSE),
  IF(AND(VALUE(LEFT($A1318,3))=312,LEFT($G1318,5)="Total",$B1318="G "),VLOOKUP('312'!$F$80,_312_Table3,MATCH('312'!$N$16,_312_Table3_ColumnLookup,0),FALSE),
  IF(AND(VALUE(LEFT($A1318,3))=312,LEFT($G1318,5)="Total",$B1318="O "),VLOOKUP('312'!$F$80,_312_Table3,MATCH('312'!$V$16,_312_Table3_ColumnLookup,0),FALSE),
  IF(AND(VALUE(LEFT($A1318,3))=312,LEFT($G1318,5)="Total",$B1318="Q "),VLOOKUP('312'!$F$80,_312_Table3,MATCH('312'!$X$16,_312_Table3_ColumnLookup,0),FALSE),
  IF(AND(VALUE(LEFT($A1318,3))=312,LEFT($G1318,5)="Total"),VLOOKUP('312'!$F$80,_312_Table3,MATCH(LEFT($B1318,1),_312_Table3_ColumnLookup,0),FALSE),
  IF(AND(VALUE(LEFT($A1318,3))=312,LEN($I1318)=4,$B1318="G"),VLOOKUP($I1318,_312_Table3,MATCH('312'!$N$16,_312_Table3_ColumnLookup,0),FALSE),
  IF(AND(VALUE(LEFT($A1318,3))=312,LEN($I1318)=4,$B1318="O"),VLOOKUP($I1318,_312_Table3,MATCH('312'!$V$16,_312_Table3_ColumnLookup,0),FALSE),
  IF(AND(VALUE(LEFT($A1318,3))=312,LEN($I1318)=4,$B1318="Q"),VLOOKUP($I1318,_312_Table3,MATCH('312'!$X$16,_312_Table3_ColumnLookup,0),FALSE),
  IF(AND(VALUE(LEFT($A1318,3))=312,LEN($I1318)=4),VLOOKUP($I1318,_312_Table3,MATCH(LEFT($B1318,1),_312_Table3_ColumnLookup,0),FALSE)
+N("312"),
  IF(VALUE(LEFT($A1318,3))=313,VLOOKUP(VALUE(MID($B1318,2,1)),_313_Table3,MATCH(MID($B1318,1,1),_313_Table3_ColumnLookup,0),FALSE)
+N("313"),
  IF(AND(VALUE(LEFT($A1318,3))=314,LEN($B1318)=3),VLOOKUP(VALUE(MID($B1318,2,2)),_314_Table3,MATCH(MID($B1318,1,1),_314_Table3_ColumnLookup,0),FALSE),
  IF(VALUE(LEFT($A1318,3))=314,VLOOKUP(VALUE(MID($B1318,2,1)),_314_Table3,MATCH(MID($B1318,1,1),_314_Table3_ColumnLookup,0),FALSE)
+N("314"),
""))))))))))))))))))))))))</f>
        <v>#N/A</v>
      </c>
      <c r="H1318" s="321" t="str">
        <f>IFERROR(
IF(ISERROR($D1318)=FALSE,$D1318,IF(ISERROR($E1318)=FALSE,$E1318,IF(ISERROR($F1318)=FALSE,$F1318
+N("012 checkboxes"),
IF(
IF(OR(LEFT($A1318,9)="Syndicate",LEFT($A1318,12)="NewSyndicate"),VLOOKUP($A1318,'012'!$J:$ZW,MATCH("Link to button",'012'!$J$1:$ZW$1,0),0)
+N("309 checkbox"),
IF($C1318="309 LCR Summary0",VLOOKUP("Notes990",'309'!$P:$ZZ,MATCH("Link to button",'309'!$P$1:$ZZ$1,0),0)
+N("313 checkboxes"),
IF($C1318="313 Financial Information0LcmVsScr",IF($C1318="309 LCR Summary0",VLOOKUP("LcmVsScr",'309'!$N:$ZZ,MATCH("Link to button",'309'!$N$1:$ZZ$1,0),0),
IF($C1318="313 Financial Information0LcrDocAttached",IF($C1318="309 LCR Summary0",VLOOKUP("LcrDocAttached",'309'!$N:$ZZ,MATCH("Link to button",'309'!$N$1:$ZZ$1,0),
0)))))))=1,TRUE,FALSE)
))),"")</f>
        <v/>
      </c>
    </row>
    <row r="1319" spans="1:8">
      <c r="A1319" s="237" t="e">
        <f>VLOOKUP($G1319,CSVLookups!$B:$R,MATCH(A$1,CSVLookups!$B$1:$R$1,0),FALSE)</f>
        <v>#N/A</v>
      </c>
      <c r="B1319" s="237" t="e">
        <f>VLOOKUP($G1319,CSVLookups!$B:$R,MATCH(B$1,CSVLookups!$B$1:$R$1,0),FALSE)</f>
        <v>#N/A</v>
      </c>
      <c r="C1319" s="238" t="e">
        <f t="shared" si="21"/>
        <v>#N/A</v>
      </c>
      <c r="D1319" s="238" t="e">
        <f>IF(AND(VALUE(LEFT($A1319,3))=309,LEN($B1319)=3),VLOOKUP(VALUE(MID($B1319,2,2)),_309_Table1,MATCH(MID($B1319,1,1),_309_Table1_ColumnLookup,0),FALSE),
  IF($C1319="309 LCR SummaryA",OneYearSCR,IF($C1319="309 LCR SummaryB",UltimateSCR,IF(VALUE(LEFT($A1319,3))=309,VLOOKUP(VALUE(MID($B1319,2,1)),_309_Table1,MATCH(MID($B1319,1,1),_309_Table1_ColumnLookup,0),FALSE)
+N("309"),
  IF(VALUE(LEFT($A1319,3))=310,VLOOKUP(VALUE(MID($B1319,2,1)),_310_Table1,MATCH(MID($B1319,1,1),_310_Table1_ColumnLookup,0),FALSE)
+N("310"),
  IF(AND(VALUE(LEFT($A1319,3))=311,LEN($I1319)=4),VLOOKUP($I1319,_311_Table1,MATCH($B1319,_311_Table1_ColumnLookup,0),FALSE),
  IF(AND(VALUE(LEFT($A1319,3))=311,OR($B1319="I2",$B1319="J2",$B1319="K2",$B1319="L2")),VLOOKUP('311'!$G$58,_311_Table1,MATCH(MID($B1319,1,1),_311_Table1_ColumnLookup,0),FALSE),
  IF(AND(VALUE(LEFT($A1319,3))=311,RIGHT($B1319,5)="Total"),VLOOKUP('311'!$G$59,_311_Table1,MATCH(MID($B1319,1,1),_311_Table1_ColumnLookup,0),FALSE),
  IF(VALUE(LEFT($A1319,3))=311,VLOOKUP(VALUE(MID($B1319,2,1)),_311_Table1,MATCH(MID($B1319,1,1),_311_Table1_ColumnLookup,0),FALSE)
+N("311"),
  IF(AND(VALUE(LEFT($A1319,3))=312,LEFT($G1319,10)="Unincepted",$B1319="G "),VLOOKUP(" ULO",_312_Table1,MATCH('312'!$N$16,_312_Table1_ColumnLookup,0),FALSE),
  IF(AND(VALUE(LEFT($A1319,3))=312,LEFT($G1319,10)="Unincepted",$B1319="O "),VLOOKUP(" ULO",_312_Table1,MATCH('312'!$V$16,_312_Table1_ColumnLookup,0),FALSE),
  IF(AND(VALUE(LEFT($A1319,3))=312,LEFT($G1319,10)="Unincepted",$B1319="Q "),VLOOKUP(" ULO",_312_Table1,MATCH('312'!$X$16,_312_Table1_ColumnLookup,0),FALSE),
  IF(AND(VALUE(LEFT($A1319,3))=312,LEFT($G1319,10)="Unincepted"),VLOOKUP(" ULO",_312_Table1,MATCH(LEFT($B1319,1),_312_Table1_ColumnLookup,0),FALSE),
  IF(AND(VALUE(LEFT($A1319,3))=312,LEFT($G1319,5)="Total",$B1319="G "),VLOOKUP('312'!$F$80,_312_Table1,MATCH('312'!$N$16,_312_Table1_ColumnLookup,0),FALSE),
  IF(AND(VALUE(LEFT($A1319,3))=312,LEFT($G1319,5)="Total",$B1319="O "),VLOOKUP('312'!$F$80,_312_Table1,MATCH('312'!$V$16,_312_Table1_ColumnLookup,0),FALSE),
  IF(AND(VALUE(LEFT($A1319,3))=312,LEFT($G1319,5)="Total",$B1319="Q "),VLOOKUP('312'!$F$80,_312_Table1,MATCH('312'!$X$16,_312_Table1_ColumnLookup,0),FALSE),
  IF(AND(VALUE(LEFT($A1319,3))=312,LEFT($G1319,5)="Total"),VLOOKUP('312'!$F$80,_312_Table1,MATCH(LEFT($B1319,1),_312_Table1_ColumnLookup,0),FALSE),
  IF(AND(VALUE(LEFT($A1319,3))=312,LEN($I1319)=4,$B1319="G"),VLOOKUP($I1319,_312_Table1,MATCH('312'!$N$16,_312_Table1_ColumnLookup,0),FALSE),
  IF(AND(VALUE(LEFT($A1319,3))=312,LEN($I1319)=4,$B1319="O"),VLOOKUP($I1319,_312_Table1,MATCH('312'!$V$16,_312_Table1_ColumnLookup,0),FALSE),
  IF(AND(VALUE(LEFT($A1319,3))=312,LEN($I1319)=4,$B1319="Q"),VLOOKUP($I1319,_312_Table1,MATCH('312'!$X$16,_312_Table1_ColumnLookup,0),FALSE),
  IF(AND(VALUE(LEFT($A1319,3))=312,LEN($I1319)=4),VLOOKUP($I1319,_312_Table1,MATCH(LEFT($B1319,1),_312_Table1_ColumnLookup,0),FALSE)
+N("312"),
  IF(VALUE(LEFT($A1319,3))=313,VLOOKUP(VALUE(MID($B1319,2,1)),_313_Table1,MATCH(MID($B1319,1,1),_313_Table1_ColumnLookup,0),FALSE)
+N("313"),
  IF(AND(VALUE(LEFT($A1319,3))=314,LEN($B1319)=3),VLOOKUP(VALUE(MID($B1319,2,2)),_314_Table1,MATCH(MID($B1319,1,1),_314_Table1_ColumnLookup,0),FALSE),
  IF(VALUE(LEFT($A1319,3))=314,VLOOKUP(VALUE(MID($B1319,2,1)),_314_Table1,MATCH(MID($B1319,1,1),_314_Table1_ColumnLookup,0),FALSE)
+N("314"),
""))))))))))))))))))))))))</f>
        <v>#N/A</v>
      </c>
      <c r="E1319" s="238" t="e">
        <f>IF(AND(VALUE(LEFT($A1319,3))=309,LEN($B1319)=3),VLOOKUP(VALUE(MID($B1319,2,2)),_309_Table2,MATCH(MID($B1319,1,1),_309_Table2_ColumnLookup,0),FALSE),
  IF($C1319="309 LCR SummaryA",OneYearSCR,IF($C1319="309 LCR SummaryB",UltimateSCR,IF(VALUE(LEFT($A1319,3))=309,VLOOKUP(VALUE(MID($B1319,2,1)),_309_Table2,MATCH(MID($B1319,1,1),_309_Table2_ColumnLookup,0),FALSE)
+N("309"),
  IF(VALUE(LEFT($A1319,3))=310,VLOOKUP(VALUE(MID($B1319,2,1)),_310_Table2,MATCH(MID($B1319,1,1),_310_Table2_ColumnLookup,0),FALSE)
+N("310"),
  IF(AND(VALUE(LEFT($A1319,3))=311,LEN($I1319)=4),VLOOKUP($I1319,_311_Table2,MATCH($B1319,_311_Table2_ColumnLookup,0),FALSE),
  IF(AND(VALUE(LEFT($A1319,3))=311,OR($B1319="I2",$B1319="J2",$B1319="K2",$B1319="L2")),VLOOKUP('311'!$G$58,_311_Table2,MATCH(MID($B1319,1,1),_311_Table2_ColumnLookup,0),FALSE),
  IF(AND(VALUE(LEFT($A1319,3))=311,RIGHT($B1319,5)="Total"),VLOOKUP('311'!$G$59,_311_Table2,MATCH(MID($B1319,1,1),_311_Table2_ColumnLookup,0),FALSE),
  IF(VALUE(LEFT($A1319,3))=311,VLOOKUP(VALUE(MID($B1319,2,1)),_311_Table2,MATCH(MID($B1319,1,1),_311_Table2_ColumnLookup,0),FALSE)
+N("311"),
  IF(AND(VALUE(LEFT($A1319,3))=312,LEFT($G1319,10)="Unincepted",$B1319="G "),VLOOKUP(" ULO",_312_Table2,MATCH('312'!$N$16,_312_Table2_ColumnLookup,0),FALSE),
  IF(AND(VALUE(LEFT($A1319,3))=312,LEFT($G1319,10)="Unincepted",$B1319="O "),VLOOKUP(" ULO",_312_Table2,MATCH('312'!$V$16,_312_Table2_ColumnLookup,0),FALSE),
  IF(AND(VALUE(LEFT($A1319,3))=312,LEFT($G1319,10)="Unincepted",$B1319="Q "),VLOOKUP(" ULO",_312_Table2,MATCH('312'!$X$16,_312_Table2_ColumnLookup,0),FALSE),
  IF(AND(VALUE(LEFT($A1319,3))=312,LEFT($G1319,10)="Unincepted"),VLOOKUP(" ULO",_312_Table2,MATCH(LEFT($B1319,1),_312_Table2_ColumnLookup,0),FALSE),
  IF(AND(VALUE(LEFT($A1319,3))=312,LEFT($G1319,5)="Total",$B1319="G "),VLOOKUP('312'!$F$80,_312_Table2,MATCH('312'!$N$16,_312_Table2_ColumnLookup,0),FALSE),
  IF(AND(VALUE(LEFT($A1319,3))=312,LEFT($G1319,5)="Total",$B1319="O "),VLOOKUP('312'!$F$80,_312_Table2,MATCH('312'!$V$16,_312_Table2_ColumnLookup,0),FALSE),
  IF(AND(VALUE(LEFT($A1319,3))=312,LEFT($G1319,5)="Total",$B1319="Q "),VLOOKUP('312'!$F$80,_312_Table2,MATCH('312'!$X$16,_312_Table2_ColumnLookup,0),FALSE),
  IF(AND(VALUE(LEFT($A1319,3))=312,LEFT($G1319,5)="Total"),VLOOKUP('312'!$F$80,_312_Table2,MATCH(LEFT($B1319,1),_312_Table2_ColumnLookup,0),FALSE),
  IF(AND(VALUE(LEFT($A1319,3))=312,LEN($I1319)=4,$B1319="G"),VLOOKUP($I1319,_312_Table2,MATCH('312'!$N$16,_312_Table2_ColumnLookup,0),FALSE),
  IF(AND(VALUE(LEFT($A1319,3))=312,LEN($I1319)=4,$B1319="O"),VLOOKUP($I1319,_312_Table2,MATCH('312'!$V$16,_312_Table2_ColumnLookup,0),FALSE),
  IF(AND(VALUE(LEFT($A1319,3))=312,LEN($I1319)=4,$B1319="Q"),VLOOKUP($I1319,_312_Table2,MATCH('312'!$X$16,_312_Table2_ColumnLookup,0),FALSE),
  IF(AND(VALUE(LEFT($A1319,3))=312,LEN($I1319)=4),VLOOKUP($I1319,_312_Table2,MATCH(LEFT($B1319,1),_312_Table2_ColumnLookup,0),FALSE)
+N("312"),
  IF(VALUE(LEFT($A1319,3))=313,VLOOKUP(VALUE(MID($B1319,2,1)),_313_Table2,MATCH(MID($B1319,1,1),_313_Table2_ColumnLookup,0),FALSE)
+N("313"),
  IF(AND(VALUE(LEFT($A1319,3))=314,LEN($B1319)=3),VLOOKUP(VALUE(MID($B1319,2,2)),_314_Table2,MATCH(MID($B1319,1,1),_314_Table2_ColumnLookup,0),FALSE),
  IF(VALUE(LEFT($A1319,3))=314,VLOOKUP(VALUE(MID($B1319,2,1)),_314_Table2,MATCH(MID($B1319,1,1),_314_Table2_ColumnLookup,0),FALSE)
+N("314"),
""))))))))))))))))))))))))</f>
        <v>#N/A</v>
      </c>
      <c r="F1319" s="238" t="e">
        <f>IF(AND(VALUE(LEFT($A1319,3))=309,LEN($B1319)=3),VLOOKUP(VALUE(MID($B1319,2,2)),_309_Table3,MATCH(MID($B1319,1,1),_309_Table3_ColumnLookup,0),FALSE),
  IF($C1319="309 LCR SummaryA",OneYearSCR,IF($C1319="309 LCR SummaryB",UltimateSCR,IF(VALUE(LEFT($A1319,3))=309,VLOOKUP(VALUE(MID($B1319,2,1)),_309_Table3,MATCH(MID($B1319,1,1),_309_Table3_ColumnLookup,0),FALSE)
+N("309"),
  IF(VALUE(LEFT($A1319,3))=310,VLOOKUP(VALUE(MID($B1319,2,1)),_310_Table3,MATCH(MID($B1319,1,1),_310_Table3_ColumnLookup,0),FALSE)
+N("310"),
  IF(AND(VALUE(LEFT($A1319,3))=311,LEN($I1319)=4),VLOOKUP($I1319,_311_Table3,MATCH($B1319,_311_Table3_ColumnLookup,0),FALSE),
  IF(AND(VALUE(LEFT($A1319,3))=311,OR($B1319="I2",$B1319="J2",$B1319="K2",$B1319="L2")),VLOOKUP('311'!$G$58,_311_Table3,MATCH(MID($B1319,1,1),_311_Table3_ColumnLookup,0),FALSE),
  IF(AND(VALUE(LEFT($A1319,3))=311,RIGHT($B1319,5)="Total"),VLOOKUP('311'!$G$59,_311_Table3,MATCH(MID($B1319,1,1),_311_Table3_ColumnLookup,0),FALSE),
  IF(VALUE(LEFT($A1319,3))=311,VLOOKUP(VALUE(MID($B1319,2,1)),_311_Table3,MATCH(MID($B1319,1,1),_311_Table3_ColumnLookup,0),FALSE)
+N("311"),
  IF(AND(VALUE(LEFT($A1319,3))=312,LEFT($G1319,10)="Unincepted",$B1319="G "),VLOOKUP(" ULO",_312_Table3,MATCH('312'!$N$16,_312_Table3_ColumnLookup,0),FALSE),
  IF(AND(VALUE(LEFT($A1319,3))=312,LEFT($G1319,10)="Unincepted",$B1319="O "),VLOOKUP(" ULO",_312_Table3,MATCH('312'!$V$16,_312_Table3_ColumnLookup,0),FALSE),
  IF(AND(VALUE(LEFT($A1319,3))=312,LEFT($G1319,10)="Unincepted",$B1319="Q "),VLOOKUP(" ULO",_312_Table3,MATCH('312'!$X$16,_312_Table3_ColumnLookup,0),FALSE),
  IF(AND(VALUE(LEFT($A1319,3))=312,LEFT($G1319,10)="Unincepted"),VLOOKUP(" ULO",_312_Table3,MATCH(LEFT($B1319,1),_312_Table3_ColumnLookup,0),FALSE),
  IF(AND(VALUE(LEFT($A1319,3))=312,LEFT($G1319,5)="Total",$B1319="G "),VLOOKUP('312'!$F$80,_312_Table3,MATCH('312'!$N$16,_312_Table3_ColumnLookup,0),FALSE),
  IF(AND(VALUE(LEFT($A1319,3))=312,LEFT($G1319,5)="Total",$B1319="O "),VLOOKUP('312'!$F$80,_312_Table3,MATCH('312'!$V$16,_312_Table3_ColumnLookup,0),FALSE),
  IF(AND(VALUE(LEFT($A1319,3))=312,LEFT($G1319,5)="Total",$B1319="Q "),VLOOKUP('312'!$F$80,_312_Table3,MATCH('312'!$X$16,_312_Table3_ColumnLookup,0),FALSE),
  IF(AND(VALUE(LEFT($A1319,3))=312,LEFT($G1319,5)="Total"),VLOOKUP('312'!$F$80,_312_Table3,MATCH(LEFT($B1319,1),_312_Table3_ColumnLookup,0),FALSE),
  IF(AND(VALUE(LEFT($A1319,3))=312,LEN($I1319)=4,$B1319="G"),VLOOKUP($I1319,_312_Table3,MATCH('312'!$N$16,_312_Table3_ColumnLookup,0),FALSE),
  IF(AND(VALUE(LEFT($A1319,3))=312,LEN($I1319)=4,$B1319="O"),VLOOKUP($I1319,_312_Table3,MATCH('312'!$V$16,_312_Table3_ColumnLookup,0),FALSE),
  IF(AND(VALUE(LEFT($A1319,3))=312,LEN($I1319)=4,$B1319="Q"),VLOOKUP($I1319,_312_Table3,MATCH('312'!$X$16,_312_Table3_ColumnLookup,0),FALSE),
  IF(AND(VALUE(LEFT($A1319,3))=312,LEN($I1319)=4),VLOOKUP($I1319,_312_Table3,MATCH(LEFT($B1319,1),_312_Table3_ColumnLookup,0),FALSE)
+N("312"),
  IF(VALUE(LEFT($A1319,3))=313,VLOOKUP(VALUE(MID($B1319,2,1)),_313_Table3,MATCH(MID($B1319,1,1),_313_Table3_ColumnLookup,0),FALSE)
+N("313"),
  IF(AND(VALUE(LEFT($A1319,3))=314,LEN($B1319)=3),VLOOKUP(VALUE(MID($B1319,2,2)),_314_Table3,MATCH(MID($B1319,1,1),_314_Table3_ColumnLookup,0),FALSE),
  IF(VALUE(LEFT($A1319,3))=314,VLOOKUP(VALUE(MID($B1319,2,1)),_314_Table3,MATCH(MID($B1319,1,1),_314_Table3_ColumnLookup,0),FALSE)
+N("314"),
""))))))))))))))))))))))))</f>
        <v>#N/A</v>
      </c>
      <c r="H1319" s="321" t="str">
        <f>IFERROR(
IF(ISERROR($D1319)=FALSE,$D1319,IF(ISERROR($E1319)=FALSE,$E1319,IF(ISERROR($F1319)=FALSE,$F1319
+N("012 checkboxes"),
IF(
IF(OR(LEFT($A1319,9)="Syndicate",LEFT($A1319,12)="NewSyndicate"),VLOOKUP($A1319,'012'!$J:$ZW,MATCH("Link to button",'012'!$J$1:$ZW$1,0),0)
+N("309 checkbox"),
IF($C1319="309 LCR Summary0",VLOOKUP("Notes990",'309'!$P:$ZZ,MATCH("Link to button",'309'!$P$1:$ZZ$1,0),0)
+N("313 checkboxes"),
IF($C1319="313 Financial Information0LcmVsScr",IF($C1319="309 LCR Summary0",VLOOKUP("LcmVsScr",'309'!$N:$ZZ,MATCH("Link to button",'309'!$N$1:$ZZ$1,0),0),
IF($C1319="313 Financial Information0LcrDocAttached",IF($C1319="309 LCR Summary0",VLOOKUP("LcrDocAttached",'309'!$N:$ZZ,MATCH("Link to button",'309'!$N$1:$ZZ$1,0),
0)))))))=1,TRUE,FALSE)
))),"")</f>
        <v/>
      </c>
    </row>
    <row r="1320" spans="1:8">
      <c r="A1320" s="237" t="e">
        <f>VLOOKUP($G1320,CSVLookups!$B:$R,MATCH(A$1,CSVLookups!$B$1:$R$1,0),FALSE)</f>
        <v>#N/A</v>
      </c>
      <c r="B1320" s="237" t="e">
        <f>VLOOKUP($G1320,CSVLookups!$B:$R,MATCH(B$1,CSVLookups!$B$1:$R$1,0),FALSE)</f>
        <v>#N/A</v>
      </c>
      <c r="C1320" s="238" t="e">
        <f t="shared" si="21"/>
        <v>#N/A</v>
      </c>
      <c r="D1320" s="238" t="e">
        <f>IF(AND(VALUE(LEFT($A1320,3))=309,LEN($B1320)=3),VLOOKUP(VALUE(MID($B1320,2,2)),_309_Table1,MATCH(MID($B1320,1,1),_309_Table1_ColumnLookup,0),FALSE),
  IF($C1320="309 LCR SummaryA",OneYearSCR,IF($C1320="309 LCR SummaryB",UltimateSCR,IF(VALUE(LEFT($A1320,3))=309,VLOOKUP(VALUE(MID($B1320,2,1)),_309_Table1,MATCH(MID($B1320,1,1),_309_Table1_ColumnLookup,0),FALSE)
+N("309"),
  IF(VALUE(LEFT($A1320,3))=310,VLOOKUP(VALUE(MID($B1320,2,1)),_310_Table1,MATCH(MID($B1320,1,1),_310_Table1_ColumnLookup,0),FALSE)
+N("310"),
  IF(AND(VALUE(LEFT($A1320,3))=311,LEN($I1320)=4),VLOOKUP($I1320,_311_Table1,MATCH($B1320,_311_Table1_ColumnLookup,0),FALSE),
  IF(AND(VALUE(LEFT($A1320,3))=311,OR($B1320="I2",$B1320="J2",$B1320="K2",$B1320="L2")),VLOOKUP('311'!$G$58,_311_Table1,MATCH(MID($B1320,1,1),_311_Table1_ColumnLookup,0),FALSE),
  IF(AND(VALUE(LEFT($A1320,3))=311,RIGHT($B1320,5)="Total"),VLOOKUP('311'!$G$59,_311_Table1,MATCH(MID($B1320,1,1),_311_Table1_ColumnLookup,0),FALSE),
  IF(VALUE(LEFT($A1320,3))=311,VLOOKUP(VALUE(MID($B1320,2,1)),_311_Table1,MATCH(MID($B1320,1,1),_311_Table1_ColumnLookup,0),FALSE)
+N("311"),
  IF(AND(VALUE(LEFT($A1320,3))=312,LEFT($G1320,10)="Unincepted",$B1320="G "),VLOOKUP(" ULO",_312_Table1,MATCH('312'!$N$16,_312_Table1_ColumnLookup,0),FALSE),
  IF(AND(VALUE(LEFT($A1320,3))=312,LEFT($G1320,10)="Unincepted",$B1320="O "),VLOOKUP(" ULO",_312_Table1,MATCH('312'!$V$16,_312_Table1_ColumnLookup,0),FALSE),
  IF(AND(VALUE(LEFT($A1320,3))=312,LEFT($G1320,10)="Unincepted",$B1320="Q "),VLOOKUP(" ULO",_312_Table1,MATCH('312'!$X$16,_312_Table1_ColumnLookup,0),FALSE),
  IF(AND(VALUE(LEFT($A1320,3))=312,LEFT($G1320,10)="Unincepted"),VLOOKUP(" ULO",_312_Table1,MATCH(LEFT($B1320,1),_312_Table1_ColumnLookup,0),FALSE),
  IF(AND(VALUE(LEFT($A1320,3))=312,LEFT($G1320,5)="Total",$B1320="G "),VLOOKUP('312'!$F$80,_312_Table1,MATCH('312'!$N$16,_312_Table1_ColumnLookup,0),FALSE),
  IF(AND(VALUE(LEFT($A1320,3))=312,LEFT($G1320,5)="Total",$B1320="O "),VLOOKUP('312'!$F$80,_312_Table1,MATCH('312'!$V$16,_312_Table1_ColumnLookup,0),FALSE),
  IF(AND(VALUE(LEFT($A1320,3))=312,LEFT($G1320,5)="Total",$B1320="Q "),VLOOKUP('312'!$F$80,_312_Table1,MATCH('312'!$X$16,_312_Table1_ColumnLookup,0),FALSE),
  IF(AND(VALUE(LEFT($A1320,3))=312,LEFT($G1320,5)="Total"),VLOOKUP('312'!$F$80,_312_Table1,MATCH(LEFT($B1320,1),_312_Table1_ColumnLookup,0),FALSE),
  IF(AND(VALUE(LEFT($A1320,3))=312,LEN($I1320)=4,$B1320="G"),VLOOKUP($I1320,_312_Table1,MATCH('312'!$N$16,_312_Table1_ColumnLookup,0),FALSE),
  IF(AND(VALUE(LEFT($A1320,3))=312,LEN($I1320)=4,$B1320="O"),VLOOKUP($I1320,_312_Table1,MATCH('312'!$V$16,_312_Table1_ColumnLookup,0),FALSE),
  IF(AND(VALUE(LEFT($A1320,3))=312,LEN($I1320)=4,$B1320="Q"),VLOOKUP($I1320,_312_Table1,MATCH('312'!$X$16,_312_Table1_ColumnLookup,0),FALSE),
  IF(AND(VALUE(LEFT($A1320,3))=312,LEN($I1320)=4),VLOOKUP($I1320,_312_Table1,MATCH(LEFT($B1320,1),_312_Table1_ColumnLookup,0),FALSE)
+N("312"),
  IF(VALUE(LEFT($A1320,3))=313,VLOOKUP(VALUE(MID($B1320,2,1)),_313_Table1,MATCH(MID($B1320,1,1),_313_Table1_ColumnLookup,0),FALSE)
+N("313"),
  IF(AND(VALUE(LEFT($A1320,3))=314,LEN($B1320)=3),VLOOKUP(VALUE(MID($B1320,2,2)),_314_Table1,MATCH(MID($B1320,1,1),_314_Table1_ColumnLookup,0),FALSE),
  IF(VALUE(LEFT($A1320,3))=314,VLOOKUP(VALUE(MID($B1320,2,1)),_314_Table1,MATCH(MID($B1320,1,1),_314_Table1_ColumnLookup,0),FALSE)
+N("314"),
""))))))))))))))))))))))))</f>
        <v>#N/A</v>
      </c>
      <c r="E1320" s="238" t="e">
        <f>IF(AND(VALUE(LEFT($A1320,3))=309,LEN($B1320)=3),VLOOKUP(VALUE(MID($B1320,2,2)),_309_Table2,MATCH(MID($B1320,1,1),_309_Table2_ColumnLookup,0),FALSE),
  IF($C1320="309 LCR SummaryA",OneYearSCR,IF($C1320="309 LCR SummaryB",UltimateSCR,IF(VALUE(LEFT($A1320,3))=309,VLOOKUP(VALUE(MID($B1320,2,1)),_309_Table2,MATCH(MID($B1320,1,1),_309_Table2_ColumnLookup,0),FALSE)
+N("309"),
  IF(VALUE(LEFT($A1320,3))=310,VLOOKUP(VALUE(MID($B1320,2,1)),_310_Table2,MATCH(MID($B1320,1,1),_310_Table2_ColumnLookup,0),FALSE)
+N("310"),
  IF(AND(VALUE(LEFT($A1320,3))=311,LEN($I1320)=4),VLOOKUP($I1320,_311_Table2,MATCH($B1320,_311_Table2_ColumnLookup,0),FALSE),
  IF(AND(VALUE(LEFT($A1320,3))=311,OR($B1320="I2",$B1320="J2",$B1320="K2",$B1320="L2")),VLOOKUP('311'!$G$58,_311_Table2,MATCH(MID($B1320,1,1),_311_Table2_ColumnLookup,0),FALSE),
  IF(AND(VALUE(LEFT($A1320,3))=311,RIGHT($B1320,5)="Total"),VLOOKUP('311'!$G$59,_311_Table2,MATCH(MID($B1320,1,1),_311_Table2_ColumnLookup,0),FALSE),
  IF(VALUE(LEFT($A1320,3))=311,VLOOKUP(VALUE(MID($B1320,2,1)),_311_Table2,MATCH(MID($B1320,1,1),_311_Table2_ColumnLookup,0),FALSE)
+N("311"),
  IF(AND(VALUE(LEFT($A1320,3))=312,LEFT($G1320,10)="Unincepted",$B1320="G "),VLOOKUP(" ULO",_312_Table2,MATCH('312'!$N$16,_312_Table2_ColumnLookup,0),FALSE),
  IF(AND(VALUE(LEFT($A1320,3))=312,LEFT($G1320,10)="Unincepted",$B1320="O "),VLOOKUP(" ULO",_312_Table2,MATCH('312'!$V$16,_312_Table2_ColumnLookup,0),FALSE),
  IF(AND(VALUE(LEFT($A1320,3))=312,LEFT($G1320,10)="Unincepted",$B1320="Q "),VLOOKUP(" ULO",_312_Table2,MATCH('312'!$X$16,_312_Table2_ColumnLookup,0),FALSE),
  IF(AND(VALUE(LEFT($A1320,3))=312,LEFT($G1320,10)="Unincepted"),VLOOKUP(" ULO",_312_Table2,MATCH(LEFT($B1320,1),_312_Table2_ColumnLookup,0),FALSE),
  IF(AND(VALUE(LEFT($A1320,3))=312,LEFT($G1320,5)="Total",$B1320="G "),VLOOKUP('312'!$F$80,_312_Table2,MATCH('312'!$N$16,_312_Table2_ColumnLookup,0),FALSE),
  IF(AND(VALUE(LEFT($A1320,3))=312,LEFT($G1320,5)="Total",$B1320="O "),VLOOKUP('312'!$F$80,_312_Table2,MATCH('312'!$V$16,_312_Table2_ColumnLookup,0),FALSE),
  IF(AND(VALUE(LEFT($A1320,3))=312,LEFT($G1320,5)="Total",$B1320="Q "),VLOOKUP('312'!$F$80,_312_Table2,MATCH('312'!$X$16,_312_Table2_ColumnLookup,0),FALSE),
  IF(AND(VALUE(LEFT($A1320,3))=312,LEFT($G1320,5)="Total"),VLOOKUP('312'!$F$80,_312_Table2,MATCH(LEFT($B1320,1),_312_Table2_ColumnLookup,0),FALSE),
  IF(AND(VALUE(LEFT($A1320,3))=312,LEN($I1320)=4,$B1320="G"),VLOOKUP($I1320,_312_Table2,MATCH('312'!$N$16,_312_Table2_ColumnLookup,0),FALSE),
  IF(AND(VALUE(LEFT($A1320,3))=312,LEN($I1320)=4,$B1320="O"),VLOOKUP($I1320,_312_Table2,MATCH('312'!$V$16,_312_Table2_ColumnLookup,0),FALSE),
  IF(AND(VALUE(LEFT($A1320,3))=312,LEN($I1320)=4,$B1320="Q"),VLOOKUP($I1320,_312_Table2,MATCH('312'!$X$16,_312_Table2_ColumnLookup,0),FALSE),
  IF(AND(VALUE(LEFT($A1320,3))=312,LEN($I1320)=4),VLOOKUP($I1320,_312_Table2,MATCH(LEFT($B1320,1),_312_Table2_ColumnLookup,0),FALSE)
+N("312"),
  IF(VALUE(LEFT($A1320,3))=313,VLOOKUP(VALUE(MID($B1320,2,1)),_313_Table2,MATCH(MID($B1320,1,1),_313_Table2_ColumnLookup,0),FALSE)
+N("313"),
  IF(AND(VALUE(LEFT($A1320,3))=314,LEN($B1320)=3),VLOOKUP(VALUE(MID($B1320,2,2)),_314_Table2,MATCH(MID($B1320,1,1),_314_Table2_ColumnLookup,0),FALSE),
  IF(VALUE(LEFT($A1320,3))=314,VLOOKUP(VALUE(MID($B1320,2,1)),_314_Table2,MATCH(MID($B1320,1,1),_314_Table2_ColumnLookup,0),FALSE)
+N("314"),
""))))))))))))))))))))))))</f>
        <v>#N/A</v>
      </c>
      <c r="F1320" s="238" t="e">
        <f>IF(AND(VALUE(LEFT($A1320,3))=309,LEN($B1320)=3),VLOOKUP(VALUE(MID($B1320,2,2)),_309_Table3,MATCH(MID($B1320,1,1),_309_Table3_ColumnLookup,0),FALSE),
  IF($C1320="309 LCR SummaryA",OneYearSCR,IF($C1320="309 LCR SummaryB",UltimateSCR,IF(VALUE(LEFT($A1320,3))=309,VLOOKUP(VALUE(MID($B1320,2,1)),_309_Table3,MATCH(MID($B1320,1,1),_309_Table3_ColumnLookup,0),FALSE)
+N("309"),
  IF(VALUE(LEFT($A1320,3))=310,VLOOKUP(VALUE(MID($B1320,2,1)),_310_Table3,MATCH(MID($B1320,1,1),_310_Table3_ColumnLookup,0),FALSE)
+N("310"),
  IF(AND(VALUE(LEFT($A1320,3))=311,LEN($I1320)=4),VLOOKUP($I1320,_311_Table3,MATCH($B1320,_311_Table3_ColumnLookup,0),FALSE),
  IF(AND(VALUE(LEFT($A1320,3))=311,OR($B1320="I2",$B1320="J2",$B1320="K2",$B1320="L2")),VLOOKUP('311'!$G$58,_311_Table3,MATCH(MID($B1320,1,1),_311_Table3_ColumnLookup,0),FALSE),
  IF(AND(VALUE(LEFT($A1320,3))=311,RIGHT($B1320,5)="Total"),VLOOKUP('311'!$G$59,_311_Table3,MATCH(MID($B1320,1,1),_311_Table3_ColumnLookup,0),FALSE),
  IF(VALUE(LEFT($A1320,3))=311,VLOOKUP(VALUE(MID($B1320,2,1)),_311_Table3,MATCH(MID($B1320,1,1),_311_Table3_ColumnLookup,0),FALSE)
+N("311"),
  IF(AND(VALUE(LEFT($A1320,3))=312,LEFT($G1320,10)="Unincepted",$B1320="G "),VLOOKUP(" ULO",_312_Table3,MATCH('312'!$N$16,_312_Table3_ColumnLookup,0),FALSE),
  IF(AND(VALUE(LEFT($A1320,3))=312,LEFT($G1320,10)="Unincepted",$B1320="O "),VLOOKUP(" ULO",_312_Table3,MATCH('312'!$V$16,_312_Table3_ColumnLookup,0),FALSE),
  IF(AND(VALUE(LEFT($A1320,3))=312,LEFT($G1320,10)="Unincepted",$B1320="Q "),VLOOKUP(" ULO",_312_Table3,MATCH('312'!$X$16,_312_Table3_ColumnLookup,0),FALSE),
  IF(AND(VALUE(LEFT($A1320,3))=312,LEFT($G1320,10)="Unincepted"),VLOOKUP(" ULO",_312_Table3,MATCH(LEFT($B1320,1),_312_Table3_ColumnLookup,0),FALSE),
  IF(AND(VALUE(LEFT($A1320,3))=312,LEFT($G1320,5)="Total",$B1320="G "),VLOOKUP('312'!$F$80,_312_Table3,MATCH('312'!$N$16,_312_Table3_ColumnLookup,0),FALSE),
  IF(AND(VALUE(LEFT($A1320,3))=312,LEFT($G1320,5)="Total",$B1320="O "),VLOOKUP('312'!$F$80,_312_Table3,MATCH('312'!$V$16,_312_Table3_ColumnLookup,0),FALSE),
  IF(AND(VALUE(LEFT($A1320,3))=312,LEFT($G1320,5)="Total",$B1320="Q "),VLOOKUP('312'!$F$80,_312_Table3,MATCH('312'!$X$16,_312_Table3_ColumnLookup,0),FALSE),
  IF(AND(VALUE(LEFT($A1320,3))=312,LEFT($G1320,5)="Total"),VLOOKUP('312'!$F$80,_312_Table3,MATCH(LEFT($B1320,1),_312_Table3_ColumnLookup,0),FALSE),
  IF(AND(VALUE(LEFT($A1320,3))=312,LEN($I1320)=4,$B1320="G"),VLOOKUP($I1320,_312_Table3,MATCH('312'!$N$16,_312_Table3_ColumnLookup,0),FALSE),
  IF(AND(VALUE(LEFT($A1320,3))=312,LEN($I1320)=4,$B1320="O"),VLOOKUP($I1320,_312_Table3,MATCH('312'!$V$16,_312_Table3_ColumnLookup,0),FALSE),
  IF(AND(VALUE(LEFT($A1320,3))=312,LEN($I1320)=4,$B1320="Q"),VLOOKUP($I1320,_312_Table3,MATCH('312'!$X$16,_312_Table3_ColumnLookup,0),FALSE),
  IF(AND(VALUE(LEFT($A1320,3))=312,LEN($I1320)=4),VLOOKUP($I1320,_312_Table3,MATCH(LEFT($B1320,1),_312_Table3_ColumnLookup,0),FALSE)
+N("312"),
  IF(VALUE(LEFT($A1320,3))=313,VLOOKUP(VALUE(MID($B1320,2,1)),_313_Table3,MATCH(MID($B1320,1,1),_313_Table3_ColumnLookup,0),FALSE)
+N("313"),
  IF(AND(VALUE(LEFT($A1320,3))=314,LEN($B1320)=3),VLOOKUP(VALUE(MID($B1320,2,2)),_314_Table3,MATCH(MID($B1320,1,1),_314_Table3_ColumnLookup,0),FALSE),
  IF(VALUE(LEFT($A1320,3))=314,VLOOKUP(VALUE(MID($B1320,2,1)),_314_Table3,MATCH(MID($B1320,1,1),_314_Table3_ColumnLookup,0),FALSE)
+N("314"),
""))))))))))))))))))))))))</f>
        <v>#N/A</v>
      </c>
      <c r="H1320" s="321" t="str">
        <f>IFERROR(
IF(ISERROR($D1320)=FALSE,$D1320,IF(ISERROR($E1320)=FALSE,$E1320,IF(ISERROR($F1320)=FALSE,$F1320
+N("012 checkboxes"),
IF(
IF(OR(LEFT($A1320,9)="Syndicate",LEFT($A1320,12)="NewSyndicate"),VLOOKUP($A1320,'012'!$J:$ZW,MATCH("Link to button",'012'!$J$1:$ZW$1,0),0)
+N("309 checkbox"),
IF($C1320="309 LCR Summary0",VLOOKUP("Notes990",'309'!$P:$ZZ,MATCH("Link to button",'309'!$P$1:$ZZ$1,0),0)
+N("313 checkboxes"),
IF($C1320="313 Financial Information0LcmVsScr",IF($C1320="309 LCR Summary0",VLOOKUP("LcmVsScr",'309'!$N:$ZZ,MATCH("Link to button",'309'!$N$1:$ZZ$1,0),0),
IF($C1320="313 Financial Information0LcrDocAttached",IF($C1320="309 LCR Summary0",VLOOKUP("LcrDocAttached",'309'!$N:$ZZ,MATCH("Link to button",'309'!$N$1:$ZZ$1,0),
0)))))))=1,TRUE,FALSE)
))),"")</f>
        <v/>
      </c>
    </row>
    <row r="1321" spans="1:8">
      <c r="A1321" s="237" t="e">
        <f>VLOOKUP($G1321,CSVLookups!$B:$R,MATCH(A$1,CSVLookups!$B$1:$R$1,0),FALSE)</f>
        <v>#N/A</v>
      </c>
      <c r="B1321" s="237" t="e">
        <f>VLOOKUP($G1321,CSVLookups!$B:$R,MATCH(B$1,CSVLookups!$B$1:$R$1,0),FALSE)</f>
        <v>#N/A</v>
      </c>
      <c r="C1321" s="238" t="e">
        <f t="shared" si="21"/>
        <v>#N/A</v>
      </c>
      <c r="D1321" s="238" t="e">
        <f>IF(AND(VALUE(LEFT($A1321,3))=309,LEN($B1321)=3),VLOOKUP(VALUE(MID($B1321,2,2)),_309_Table1,MATCH(MID($B1321,1,1),_309_Table1_ColumnLookup,0),FALSE),
  IF($C1321="309 LCR SummaryA",OneYearSCR,IF($C1321="309 LCR SummaryB",UltimateSCR,IF(VALUE(LEFT($A1321,3))=309,VLOOKUP(VALUE(MID($B1321,2,1)),_309_Table1,MATCH(MID($B1321,1,1),_309_Table1_ColumnLookup,0),FALSE)
+N("309"),
  IF(VALUE(LEFT($A1321,3))=310,VLOOKUP(VALUE(MID($B1321,2,1)),_310_Table1,MATCH(MID($B1321,1,1),_310_Table1_ColumnLookup,0),FALSE)
+N("310"),
  IF(AND(VALUE(LEFT($A1321,3))=311,LEN($I1321)=4),VLOOKUP($I1321,_311_Table1,MATCH($B1321,_311_Table1_ColumnLookup,0),FALSE),
  IF(AND(VALUE(LEFT($A1321,3))=311,OR($B1321="I2",$B1321="J2",$B1321="K2",$B1321="L2")),VLOOKUP('311'!$G$58,_311_Table1,MATCH(MID($B1321,1,1),_311_Table1_ColumnLookup,0),FALSE),
  IF(AND(VALUE(LEFT($A1321,3))=311,RIGHT($B1321,5)="Total"),VLOOKUP('311'!$G$59,_311_Table1,MATCH(MID($B1321,1,1),_311_Table1_ColumnLookup,0),FALSE),
  IF(VALUE(LEFT($A1321,3))=311,VLOOKUP(VALUE(MID($B1321,2,1)),_311_Table1,MATCH(MID($B1321,1,1),_311_Table1_ColumnLookup,0),FALSE)
+N("311"),
  IF(AND(VALUE(LEFT($A1321,3))=312,LEFT($G1321,10)="Unincepted",$B1321="G "),VLOOKUP(" ULO",_312_Table1,MATCH('312'!$N$16,_312_Table1_ColumnLookup,0),FALSE),
  IF(AND(VALUE(LEFT($A1321,3))=312,LEFT($G1321,10)="Unincepted",$B1321="O "),VLOOKUP(" ULO",_312_Table1,MATCH('312'!$V$16,_312_Table1_ColumnLookup,0),FALSE),
  IF(AND(VALUE(LEFT($A1321,3))=312,LEFT($G1321,10)="Unincepted",$B1321="Q "),VLOOKUP(" ULO",_312_Table1,MATCH('312'!$X$16,_312_Table1_ColumnLookup,0),FALSE),
  IF(AND(VALUE(LEFT($A1321,3))=312,LEFT($G1321,10)="Unincepted"),VLOOKUP(" ULO",_312_Table1,MATCH(LEFT($B1321,1),_312_Table1_ColumnLookup,0),FALSE),
  IF(AND(VALUE(LEFT($A1321,3))=312,LEFT($G1321,5)="Total",$B1321="G "),VLOOKUP('312'!$F$80,_312_Table1,MATCH('312'!$N$16,_312_Table1_ColumnLookup,0),FALSE),
  IF(AND(VALUE(LEFT($A1321,3))=312,LEFT($G1321,5)="Total",$B1321="O "),VLOOKUP('312'!$F$80,_312_Table1,MATCH('312'!$V$16,_312_Table1_ColumnLookup,0),FALSE),
  IF(AND(VALUE(LEFT($A1321,3))=312,LEFT($G1321,5)="Total",$B1321="Q "),VLOOKUP('312'!$F$80,_312_Table1,MATCH('312'!$X$16,_312_Table1_ColumnLookup,0),FALSE),
  IF(AND(VALUE(LEFT($A1321,3))=312,LEFT($G1321,5)="Total"),VLOOKUP('312'!$F$80,_312_Table1,MATCH(LEFT($B1321,1),_312_Table1_ColumnLookup,0),FALSE),
  IF(AND(VALUE(LEFT($A1321,3))=312,LEN($I1321)=4,$B1321="G"),VLOOKUP($I1321,_312_Table1,MATCH('312'!$N$16,_312_Table1_ColumnLookup,0),FALSE),
  IF(AND(VALUE(LEFT($A1321,3))=312,LEN($I1321)=4,$B1321="O"),VLOOKUP($I1321,_312_Table1,MATCH('312'!$V$16,_312_Table1_ColumnLookup,0),FALSE),
  IF(AND(VALUE(LEFT($A1321,3))=312,LEN($I1321)=4,$B1321="Q"),VLOOKUP($I1321,_312_Table1,MATCH('312'!$X$16,_312_Table1_ColumnLookup,0),FALSE),
  IF(AND(VALUE(LEFT($A1321,3))=312,LEN($I1321)=4),VLOOKUP($I1321,_312_Table1,MATCH(LEFT($B1321,1),_312_Table1_ColumnLookup,0),FALSE)
+N("312"),
  IF(VALUE(LEFT($A1321,3))=313,VLOOKUP(VALUE(MID($B1321,2,1)),_313_Table1,MATCH(MID($B1321,1,1),_313_Table1_ColumnLookup,0),FALSE)
+N("313"),
  IF(AND(VALUE(LEFT($A1321,3))=314,LEN($B1321)=3),VLOOKUP(VALUE(MID($B1321,2,2)),_314_Table1,MATCH(MID($B1321,1,1),_314_Table1_ColumnLookup,0),FALSE),
  IF(VALUE(LEFT($A1321,3))=314,VLOOKUP(VALUE(MID($B1321,2,1)),_314_Table1,MATCH(MID($B1321,1,1),_314_Table1_ColumnLookup,0),FALSE)
+N("314"),
""))))))))))))))))))))))))</f>
        <v>#N/A</v>
      </c>
      <c r="E1321" s="238" t="e">
        <f>IF(AND(VALUE(LEFT($A1321,3))=309,LEN($B1321)=3),VLOOKUP(VALUE(MID($B1321,2,2)),_309_Table2,MATCH(MID($B1321,1,1),_309_Table2_ColumnLookup,0),FALSE),
  IF($C1321="309 LCR SummaryA",OneYearSCR,IF($C1321="309 LCR SummaryB",UltimateSCR,IF(VALUE(LEFT($A1321,3))=309,VLOOKUP(VALUE(MID($B1321,2,1)),_309_Table2,MATCH(MID($B1321,1,1),_309_Table2_ColumnLookup,0),FALSE)
+N("309"),
  IF(VALUE(LEFT($A1321,3))=310,VLOOKUP(VALUE(MID($B1321,2,1)),_310_Table2,MATCH(MID($B1321,1,1),_310_Table2_ColumnLookup,0),FALSE)
+N("310"),
  IF(AND(VALUE(LEFT($A1321,3))=311,LEN($I1321)=4),VLOOKUP($I1321,_311_Table2,MATCH($B1321,_311_Table2_ColumnLookup,0),FALSE),
  IF(AND(VALUE(LEFT($A1321,3))=311,OR($B1321="I2",$B1321="J2",$B1321="K2",$B1321="L2")),VLOOKUP('311'!$G$58,_311_Table2,MATCH(MID($B1321,1,1),_311_Table2_ColumnLookup,0),FALSE),
  IF(AND(VALUE(LEFT($A1321,3))=311,RIGHT($B1321,5)="Total"),VLOOKUP('311'!$G$59,_311_Table2,MATCH(MID($B1321,1,1),_311_Table2_ColumnLookup,0),FALSE),
  IF(VALUE(LEFT($A1321,3))=311,VLOOKUP(VALUE(MID($B1321,2,1)),_311_Table2,MATCH(MID($B1321,1,1),_311_Table2_ColumnLookup,0),FALSE)
+N("311"),
  IF(AND(VALUE(LEFT($A1321,3))=312,LEFT($G1321,10)="Unincepted",$B1321="G "),VLOOKUP(" ULO",_312_Table2,MATCH('312'!$N$16,_312_Table2_ColumnLookup,0),FALSE),
  IF(AND(VALUE(LEFT($A1321,3))=312,LEFT($G1321,10)="Unincepted",$B1321="O "),VLOOKUP(" ULO",_312_Table2,MATCH('312'!$V$16,_312_Table2_ColumnLookup,0),FALSE),
  IF(AND(VALUE(LEFT($A1321,3))=312,LEFT($G1321,10)="Unincepted",$B1321="Q "),VLOOKUP(" ULO",_312_Table2,MATCH('312'!$X$16,_312_Table2_ColumnLookup,0),FALSE),
  IF(AND(VALUE(LEFT($A1321,3))=312,LEFT($G1321,10)="Unincepted"),VLOOKUP(" ULO",_312_Table2,MATCH(LEFT($B1321,1),_312_Table2_ColumnLookup,0),FALSE),
  IF(AND(VALUE(LEFT($A1321,3))=312,LEFT($G1321,5)="Total",$B1321="G "),VLOOKUP('312'!$F$80,_312_Table2,MATCH('312'!$N$16,_312_Table2_ColumnLookup,0),FALSE),
  IF(AND(VALUE(LEFT($A1321,3))=312,LEFT($G1321,5)="Total",$B1321="O "),VLOOKUP('312'!$F$80,_312_Table2,MATCH('312'!$V$16,_312_Table2_ColumnLookup,0),FALSE),
  IF(AND(VALUE(LEFT($A1321,3))=312,LEFT($G1321,5)="Total",$B1321="Q "),VLOOKUP('312'!$F$80,_312_Table2,MATCH('312'!$X$16,_312_Table2_ColumnLookup,0),FALSE),
  IF(AND(VALUE(LEFT($A1321,3))=312,LEFT($G1321,5)="Total"),VLOOKUP('312'!$F$80,_312_Table2,MATCH(LEFT($B1321,1),_312_Table2_ColumnLookup,0),FALSE),
  IF(AND(VALUE(LEFT($A1321,3))=312,LEN($I1321)=4,$B1321="G"),VLOOKUP($I1321,_312_Table2,MATCH('312'!$N$16,_312_Table2_ColumnLookup,0),FALSE),
  IF(AND(VALUE(LEFT($A1321,3))=312,LEN($I1321)=4,$B1321="O"),VLOOKUP($I1321,_312_Table2,MATCH('312'!$V$16,_312_Table2_ColumnLookup,0),FALSE),
  IF(AND(VALUE(LEFT($A1321,3))=312,LEN($I1321)=4,$B1321="Q"),VLOOKUP($I1321,_312_Table2,MATCH('312'!$X$16,_312_Table2_ColumnLookup,0),FALSE),
  IF(AND(VALUE(LEFT($A1321,3))=312,LEN($I1321)=4),VLOOKUP($I1321,_312_Table2,MATCH(LEFT($B1321,1),_312_Table2_ColumnLookup,0),FALSE)
+N("312"),
  IF(VALUE(LEFT($A1321,3))=313,VLOOKUP(VALUE(MID($B1321,2,1)),_313_Table2,MATCH(MID($B1321,1,1),_313_Table2_ColumnLookup,0),FALSE)
+N("313"),
  IF(AND(VALUE(LEFT($A1321,3))=314,LEN($B1321)=3),VLOOKUP(VALUE(MID($B1321,2,2)),_314_Table2,MATCH(MID($B1321,1,1),_314_Table2_ColumnLookup,0),FALSE),
  IF(VALUE(LEFT($A1321,3))=314,VLOOKUP(VALUE(MID($B1321,2,1)),_314_Table2,MATCH(MID($B1321,1,1),_314_Table2_ColumnLookup,0),FALSE)
+N("314"),
""))))))))))))))))))))))))</f>
        <v>#N/A</v>
      </c>
      <c r="F1321" s="238" t="e">
        <f>IF(AND(VALUE(LEFT($A1321,3))=309,LEN($B1321)=3),VLOOKUP(VALUE(MID($B1321,2,2)),_309_Table3,MATCH(MID($B1321,1,1),_309_Table3_ColumnLookup,0),FALSE),
  IF($C1321="309 LCR SummaryA",OneYearSCR,IF($C1321="309 LCR SummaryB",UltimateSCR,IF(VALUE(LEFT($A1321,3))=309,VLOOKUP(VALUE(MID($B1321,2,1)),_309_Table3,MATCH(MID($B1321,1,1),_309_Table3_ColumnLookup,0),FALSE)
+N("309"),
  IF(VALUE(LEFT($A1321,3))=310,VLOOKUP(VALUE(MID($B1321,2,1)),_310_Table3,MATCH(MID($B1321,1,1),_310_Table3_ColumnLookup,0),FALSE)
+N("310"),
  IF(AND(VALUE(LEFT($A1321,3))=311,LEN($I1321)=4),VLOOKUP($I1321,_311_Table3,MATCH($B1321,_311_Table3_ColumnLookup,0),FALSE),
  IF(AND(VALUE(LEFT($A1321,3))=311,OR($B1321="I2",$B1321="J2",$B1321="K2",$B1321="L2")),VLOOKUP('311'!$G$58,_311_Table3,MATCH(MID($B1321,1,1),_311_Table3_ColumnLookup,0),FALSE),
  IF(AND(VALUE(LEFT($A1321,3))=311,RIGHT($B1321,5)="Total"),VLOOKUP('311'!$G$59,_311_Table3,MATCH(MID($B1321,1,1),_311_Table3_ColumnLookup,0),FALSE),
  IF(VALUE(LEFT($A1321,3))=311,VLOOKUP(VALUE(MID($B1321,2,1)),_311_Table3,MATCH(MID($B1321,1,1),_311_Table3_ColumnLookup,0),FALSE)
+N("311"),
  IF(AND(VALUE(LEFT($A1321,3))=312,LEFT($G1321,10)="Unincepted",$B1321="G "),VLOOKUP(" ULO",_312_Table3,MATCH('312'!$N$16,_312_Table3_ColumnLookup,0),FALSE),
  IF(AND(VALUE(LEFT($A1321,3))=312,LEFT($G1321,10)="Unincepted",$B1321="O "),VLOOKUP(" ULO",_312_Table3,MATCH('312'!$V$16,_312_Table3_ColumnLookup,0),FALSE),
  IF(AND(VALUE(LEFT($A1321,3))=312,LEFT($G1321,10)="Unincepted",$B1321="Q "),VLOOKUP(" ULO",_312_Table3,MATCH('312'!$X$16,_312_Table3_ColumnLookup,0),FALSE),
  IF(AND(VALUE(LEFT($A1321,3))=312,LEFT($G1321,10)="Unincepted"),VLOOKUP(" ULO",_312_Table3,MATCH(LEFT($B1321,1),_312_Table3_ColumnLookup,0),FALSE),
  IF(AND(VALUE(LEFT($A1321,3))=312,LEFT($G1321,5)="Total",$B1321="G "),VLOOKUP('312'!$F$80,_312_Table3,MATCH('312'!$N$16,_312_Table3_ColumnLookup,0),FALSE),
  IF(AND(VALUE(LEFT($A1321,3))=312,LEFT($G1321,5)="Total",$B1321="O "),VLOOKUP('312'!$F$80,_312_Table3,MATCH('312'!$V$16,_312_Table3_ColumnLookup,0),FALSE),
  IF(AND(VALUE(LEFT($A1321,3))=312,LEFT($G1321,5)="Total",$B1321="Q "),VLOOKUP('312'!$F$80,_312_Table3,MATCH('312'!$X$16,_312_Table3_ColumnLookup,0),FALSE),
  IF(AND(VALUE(LEFT($A1321,3))=312,LEFT($G1321,5)="Total"),VLOOKUP('312'!$F$80,_312_Table3,MATCH(LEFT($B1321,1),_312_Table3_ColumnLookup,0),FALSE),
  IF(AND(VALUE(LEFT($A1321,3))=312,LEN($I1321)=4,$B1321="G"),VLOOKUP($I1321,_312_Table3,MATCH('312'!$N$16,_312_Table3_ColumnLookup,0),FALSE),
  IF(AND(VALUE(LEFT($A1321,3))=312,LEN($I1321)=4,$B1321="O"),VLOOKUP($I1321,_312_Table3,MATCH('312'!$V$16,_312_Table3_ColumnLookup,0),FALSE),
  IF(AND(VALUE(LEFT($A1321,3))=312,LEN($I1321)=4,$B1321="Q"),VLOOKUP($I1321,_312_Table3,MATCH('312'!$X$16,_312_Table3_ColumnLookup,0),FALSE),
  IF(AND(VALUE(LEFT($A1321,3))=312,LEN($I1321)=4),VLOOKUP($I1321,_312_Table3,MATCH(LEFT($B1321,1),_312_Table3_ColumnLookup,0),FALSE)
+N("312"),
  IF(VALUE(LEFT($A1321,3))=313,VLOOKUP(VALUE(MID($B1321,2,1)),_313_Table3,MATCH(MID($B1321,1,1),_313_Table3_ColumnLookup,0),FALSE)
+N("313"),
  IF(AND(VALUE(LEFT($A1321,3))=314,LEN($B1321)=3),VLOOKUP(VALUE(MID($B1321,2,2)),_314_Table3,MATCH(MID($B1321,1,1),_314_Table3_ColumnLookup,0),FALSE),
  IF(VALUE(LEFT($A1321,3))=314,VLOOKUP(VALUE(MID($B1321,2,1)),_314_Table3,MATCH(MID($B1321,1,1),_314_Table3_ColumnLookup,0),FALSE)
+N("314"),
""))))))))))))))))))))))))</f>
        <v>#N/A</v>
      </c>
      <c r="H1321" s="321" t="str">
        <f>IFERROR(
IF(ISERROR($D1321)=FALSE,$D1321,IF(ISERROR($E1321)=FALSE,$E1321,IF(ISERROR($F1321)=FALSE,$F1321
+N("012 checkboxes"),
IF(
IF(OR(LEFT($A1321,9)="Syndicate",LEFT($A1321,12)="NewSyndicate"),VLOOKUP($A1321,'012'!$J:$ZW,MATCH("Link to button",'012'!$J$1:$ZW$1,0),0)
+N("309 checkbox"),
IF($C1321="309 LCR Summary0",VLOOKUP("Notes990",'309'!$P:$ZZ,MATCH("Link to button",'309'!$P$1:$ZZ$1,0),0)
+N("313 checkboxes"),
IF($C1321="313 Financial Information0LcmVsScr",IF($C1321="309 LCR Summary0",VLOOKUP("LcmVsScr",'309'!$N:$ZZ,MATCH("Link to button",'309'!$N$1:$ZZ$1,0),0),
IF($C1321="313 Financial Information0LcrDocAttached",IF($C1321="309 LCR Summary0",VLOOKUP("LcrDocAttached",'309'!$N:$ZZ,MATCH("Link to button",'309'!$N$1:$ZZ$1,0),
0)))))))=1,TRUE,FALSE)
))),"")</f>
        <v/>
      </c>
    </row>
    <row r="1322" spans="1:8">
      <c r="A1322" s="237" t="e">
        <f>VLOOKUP($G1322,CSVLookups!$B:$R,MATCH(A$1,CSVLookups!$B$1:$R$1,0),FALSE)</f>
        <v>#N/A</v>
      </c>
      <c r="B1322" s="237" t="e">
        <f>VLOOKUP($G1322,CSVLookups!$B:$R,MATCH(B$1,CSVLookups!$B$1:$R$1,0),FALSE)</f>
        <v>#N/A</v>
      </c>
      <c r="C1322" s="238" t="e">
        <f t="shared" si="21"/>
        <v>#N/A</v>
      </c>
      <c r="D1322" s="238" t="e">
        <f>IF(AND(VALUE(LEFT($A1322,3))=309,LEN($B1322)=3),VLOOKUP(VALUE(MID($B1322,2,2)),_309_Table1,MATCH(MID($B1322,1,1),_309_Table1_ColumnLookup,0),FALSE),
  IF($C1322="309 LCR SummaryA",OneYearSCR,IF($C1322="309 LCR SummaryB",UltimateSCR,IF(VALUE(LEFT($A1322,3))=309,VLOOKUP(VALUE(MID($B1322,2,1)),_309_Table1,MATCH(MID($B1322,1,1),_309_Table1_ColumnLookup,0),FALSE)
+N("309"),
  IF(VALUE(LEFT($A1322,3))=310,VLOOKUP(VALUE(MID($B1322,2,1)),_310_Table1,MATCH(MID($B1322,1,1),_310_Table1_ColumnLookup,0),FALSE)
+N("310"),
  IF(AND(VALUE(LEFT($A1322,3))=311,LEN($I1322)=4),VLOOKUP($I1322,_311_Table1,MATCH($B1322,_311_Table1_ColumnLookup,0),FALSE),
  IF(AND(VALUE(LEFT($A1322,3))=311,OR($B1322="I2",$B1322="J2",$B1322="K2",$B1322="L2")),VLOOKUP('311'!$G$58,_311_Table1,MATCH(MID($B1322,1,1),_311_Table1_ColumnLookup,0),FALSE),
  IF(AND(VALUE(LEFT($A1322,3))=311,RIGHT($B1322,5)="Total"),VLOOKUP('311'!$G$59,_311_Table1,MATCH(MID($B1322,1,1),_311_Table1_ColumnLookup,0),FALSE),
  IF(VALUE(LEFT($A1322,3))=311,VLOOKUP(VALUE(MID($B1322,2,1)),_311_Table1,MATCH(MID($B1322,1,1),_311_Table1_ColumnLookup,0),FALSE)
+N("311"),
  IF(AND(VALUE(LEFT($A1322,3))=312,LEFT($G1322,10)="Unincepted",$B1322="G "),VLOOKUP(" ULO",_312_Table1,MATCH('312'!$N$16,_312_Table1_ColumnLookup,0),FALSE),
  IF(AND(VALUE(LEFT($A1322,3))=312,LEFT($G1322,10)="Unincepted",$B1322="O "),VLOOKUP(" ULO",_312_Table1,MATCH('312'!$V$16,_312_Table1_ColumnLookup,0),FALSE),
  IF(AND(VALUE(LEFT($A1322,3))=312,LEFT($G1322,10)="Unincepted",$B1322="Q "),VLOOKUP(" ULO",_312_Table1,MATCH('312'!$X$16,_312_Table1_ColumnLookup,0),FALSE),
  IF(AND(VALUE(LEFT($A1322,3))=312,LEFT($G1322,10)="Unincepted"),VLOOKUP(" ULO",_312_Table1,MATCH(LEFT($B1322,1),_312_Table1_ColumnLookup,0),FALSE),
  IF(AND(VALUE(LEFT($A1322,3))=312,LEFT($G1322,5)="Total",$B1322="G "),VLOOKUP('312'!$F$80,_312_Table1,MATCH('312'!$N$16,_312_Table1_ColumnLookup,0),FALSE),
  IF(AND(VALUE(LEFT($A1322,3))=312,LEFT($G1322,5)="Total",$B1322="O "),VLOOKUP('312'!$F$80,_312_Table1,MATCH('312'!$V$16,_312_Table1_ColumnLookup,0),FALSE),
  IF(AND(VALUE(LEFT($A1322,3))=312,LEFT($G1322,5)="Total",$B1322="Q "),VLOOKUP('312'!$F$80,_312_Table1,MATCH('312'!$X$16,_312_Table1_ColumnLookup,0),FALSE),
  IF(AND(VALUE(LEFT($A1322,3))=312,LEFT($G1322,5)="Total"),VLOOKUP('312'!$F$80,_312_Table1,MATCH(LEFT($B1322,1),_312_Table1_ColumnLookup,0),FALSE),
  IF(AND(VALUE(LEFT($A1322,3))=312,LEN($I1322)=4,$B1322="G"),VLOOKUP($I1322,_312_Table1,MATCH('312'!$N$16,_312_Table1_ColumnLookup,0),FALSE),
  IF(AND(VALUE(LEFT($A1322,3))=312,LEN($I1322)=4,$B1322="O"),VLOOKUP($I1322,_312_Table1,MATCH('312'!$V$16,_312_Table1_ColumnLookup,0),FALSE),
  IF(AND(VALUE(LEFT($A1322,3))=312,LEN($I1322)=4,$B1322="Q"),VLOOKUP($I1322,_312_Table1,MATCH('312'!$X$16,_312_Table1_ColumnLookup,0),FALSE),
  IF(AND(VALUE(LEFT($A1322,3))=312,LEN($I1322)=4),VLOOKUP($I1322,_312_Table1,MATCH(LEFT($B1322,1),_312_Table1_ColumnLookup,0),FALSE)
+N("312"),
  IF(VALUE(LEFT($A1322,3))=313,VLOOKUP(VALUE(MID($B1322,2,1)),_313_Table1,MATCH(MID($B1322,1,1),_313_Table1_ColumnLookup,0),FALSE)
+N("313"),
  IF(AND(VALUE(LEFT($A1322,3))=314,LEN($B1322)=3),VLOOKUP(VALUE(MID($B1322,2,2)),_314_Table1,MATCH(MID($B1322,1,1),_314_Table1_ColumnLookup,0),FALSE),
  IF(VALUE(LEFT($A1322,3))=314,VLOOKUP(VALUE(MID($B1322,2,1)),_314_Table1,MATCH(MID($B1322,1,1),_314_Table1_ColumnLookup,0),FALSE)
+N("314"),
""))))))))))))))))))))))))</f>
        <v>#N/A</v>
      </c>
      <c r="E1322" s="238" t="e">
        <f>IF(AND(VALUE(LEFT($A1322,3))=309,LEN($B1322)=3),VLOOKUP(VALUE(MID($B1322,2,2)),_309_Table2,MATCH(MID($B1322,1,1),_309_Table2_ColumnLookup,0),FALSE),
  IF($C1322="309 LCR SummaryA",OneYearSCR,IF($C1322="309 LCR SummaryB",UltimateSCR,IF(VALUE(LEFT($A1322,3))=309,VLOOKUP(VALUE(MID($B1322,2,1)),_309_Table2,MATCH(MID($B1322,1,1),_309_Table2_ColumnLookup,0),FALSE)
+N("309"),
  IF(VALUE(LEFT($A1322,3))=310,VLOOKUP(VALUE(MID($B1322,2,1)),_310_Table2,MATCH(MID($B1322,1,1),_310_Table2_ColumnLookup,0),FALSE)
+N("310"),
  IF(AND(VALUE(LEFT($A1322,3))=311,LEN($I1322)=4),VLOOKUP($I1322,_311_Table2,MATCH($B1322,_311_Table2_ColumnLookup,0),FALSE),
  IF(AND(VALUE(LEFT($A1322,3))=311,OR($B1322="I2",$B1322="J2",$B1322="K2",$B1322="L2")),VLOOKUP('311'!$G$58,_311_Table2,MATCH(MID($B1322,1,1),_311_Table2_ColumnLookup,0),FALSE),
  IF(AND(VALUE(LEFT($A1322,3))=311,RIGHT($B1322,5)="Total"),VLOOKUP('311'!$G$59,_311_Table2,MATCH(MID($B1322,1,1),_311_Table2_ColumnLookup,0),FALSE),
  IF(VALUE(LEFT($A1322,3))=311,VLOOKUP(VALUE(MID($B1322,2,1)),_311_Table2,MATCH(MID($B1322,1,1),_311_Table2_ColumnLookup,0),FALSE)
+N("311"),
  IF(AND(VALUE(LEFT($A1322,3))=312,LEFT($G1322,10)="Unincepted",$B1322="G "),VLOOKUP(" ULO",_312_Table2,MATCH('312'!$N$16,_312_Table2_ColumnLookup,0),FALSE),
  IF(AND(VALUE(LEFT($A1322,3))=312,LEFT($G1322,10)="Unincepted",$B1322="O "),VLOOKUP(" ULO",_312_Table2,MATCH('312'!$V$16,_312_Table2_ColumnLookup,0),FALSE),
  IF(AND(VALUE(LEFT($A1322,3))=312,LEFT($G1322,10)="Unincepted",$B1322="Q "),VLOOKUP(" ULO",_312_Table2,MATCH('312'!$X$16,_312_Table2_ColumnLookup,0),FALSE),
  IF(AND(VALUE(LEFT($A1322,3))=312,LEFT($G1322,10)="Unincepted"),VLOOKUP(" ULO",_312_Table2,MATCH(LEFT($B1322,1),_312_Table2_ColumnLookup,0),FALSE),
  IF(AND(VALUE(LEFT($A1322,3))=312,LEFT($G1322,5)="Total",$B1322="G "),VLOOKUP('312'!$F$80,_312_Table2,MATCH('312'!$N$16,_312_Table2_ColumnLookup,0),FALSE),
  IF(AND(VALUE(LEFT($A1322,3))=312,LEFT($G1322,5)="Total",$B1322="O "),VLOOKUP('312'!$F$80,_312_Table2,MATCH('312'!$V$16,_312_Table2_ColumnLookup,0),FALSE),
  IF(AND(VALUE(LEFT($A1322,3))=312,LEFT($G1322,5)="Total",$B1322="Q "),VLOOKUP('312'!$F$80,_312_Table2,MATCH('312'!$X$16,_312_Table2_ColumnLookup,0),FALSE),
  IF(AND(VALUE(LEFT($A1322,3))=312,LEFT($G1322,5)="Total"),VLOOKUP('312'!$F$80,_312_Table2,MATCH(LEFT($B1322,1),_312_Table2_ColumnLookup,0),FALSE),
  IF(AND(VALUE(LEFT($A1322,3))=312,LEN($I1322)=4,$B1322="G"),VLOOKUP($I1322,_312_Table2,MATCH('312'!$N$16,_312_Table2_ColumnLookup,0),FALSE),
  IF(AND(VALUE(LEFT($A1322,3))=312,LEN($I1322)=4,$B1322="O"),VLOOKUP($I1322,_312_Table2,MATCH('312'!$V$16,_312_Table2_ColumnLookup,0),FALSE),
  IF(AND(VALUE(LEFT($A1322,3))=312,LEN($I1322)=4,$B1322="Q"),VLOOKUP($I1322,_312_Table2,MATCH('312'!$X$16,_312_Table2_ColumnLookup,0),FALSE),
  IF(AND(VALUE(LEFT($A1322,3))=312,LEN($I1322)=4),VLOOKUP($I1322,_312_Table2,MATCH(LEFT($B1322,1),_312_Table2_ColumnLookup,0),FALSE)
+N("312"),
  IF(VALUE(LEFT($A1322,3))=313,VLOOKUP(VALUE(MID($B1322,2,1)),_313_Table2,MATCH(MID($B1322,1,1),_313_Table2_ColumnLookup,0),FALSE)
+N("313"),
  IF(AND(VALUE(LEFT($A1322,3))=314,LEN($B1322)=3),VLOOKUP(VALUE(MID($B1322,2,2)),_314_Table2,MATCH(MID($B1322,1,1),_314_Table2_ColumnLookup,0),FALSE),
  IF(VALUE(LEFT($A1322,3))=314,VLOOKUP(VALUE(MID($B1322,2,1)),_314_Table2,MATCH(MID($B1322,1,1),_314_Table2_ColumnLookup,0),FALSE)
+N("314"),
""))))))))))))))))))))))))</f>
        <v>#N/A</v>
      </c>
      <c r="F1322" s="238" t="e">
        <f>IF(AND(VALUE(LEFT($A1322,3))=309,LEN($B1322)=3),VLOOKUP(VALUE(MID($B1322,2,2)),_309_Table3,MATCH(MID($B1322,1,1),_309_Table3_ColumnLookup,0),FALSE),
  IF($C1322="309 LCR SummaryA",OneYearSCR,IF($C1322="309 LCR SummaryB",UltimateSCR,IF(VALUE(LEFT($A1322,3))=309,VLOOKUP(VALUE(MID($B1322,2,1)),_309_Table3,MATCH(MID($B1322,1,1),_309_Table3_ColumnLookup,0),FALSE)
+N("309"),
  IF(VALUE(LEFT($A1322,3))=310,VLOOKUP(VALUE(MID($B1322,2,1)),_310_Table3,MATCH(MID($B1322,1,1),_310_Table3_ColumnLookup,0),FALSE)
+N("310"),
  IF(AND(VALUE(LEFT($A1322,3))=311,LEN($I1322)=4),VLOOKUP($I1322,_311_Table3,MATCH($B1322,_311_Table3_ColumnLookup,0),FALSE),
  IF(AND(VALUE(LEFT($A1322,3))=311,OR($B1322="I2",$B1322="J2",$B1322="K2",$B1322="L2")),VLOOKUP('311'!$G$58,_311_Table3,MATCH(MID($B1322,1,1),_311_Table3_ColumnLookup,0),FALSE),
  IF(AND(VALUE(LEFT($A1322,3))=311,RIGHT($B1322,5)="Total"),VLOOKUP('311'!$G$59,_311_Table3,MATCH(MID($B1322,1,1),_311_Table3_ColumnLookup,0),FALSE),
  IF(VALUE(LEFT($A1322,3))=311,VLOOKUP(VALUE(MID($B1322,2,1)),_311_Table3,MATCH(MID($B1322,1,1),_311_Table3_ColumnLookup,0),FALSE)
+N("311"),
  IF(AND(VALUE(LEFT($A1322,3))=312,LEFT($G1322,10)="Unincepted",$B1322="G "),VLOOKUP(" ULO",_312_Table3,MATCH('312'!$N$16,_312_Table3_ColumnLookup,0),FALSE),
  IF(AND(VALUE(LEFT($A1322,3))=312,LEFT($G1322,10)="Unincepted",$B1322="O "),VLOOKUP(" ULO",_312_Table3,MATCH('312'!$V$16,_312_Table3_ColumnLookup,0),FALSE),
  IF(AND(VALUE(LEFT($A1322,3))=312,LEFT($G1322,10)="Unincepted",$B1322="Q "),VLOOKUP(" ULO",_312_Table3,MATCH('312'!$X$16,_312_Table3_ColumnLookup,0),FALSE),
  IF(AND(VALUE(LEFT($A1322,3))=312,LEFT($G1322,10)="Unincepted"),VLOOKUP(" ULO",_312_Table3,MATCH(LEFT($B1322,1),_312_Table3_ColumnLookup,0),FALSE),
  IF(AND(VALUE(LEFT($A1322,3))=312,LEFT($G1322,5)="Total",$B1322="G "),VLOOKUP('312'!$F$80,_312_Table3,MATCH('312'!$N$16,_312_Table3_ColumnLookup,0),FALSE),
  IF(AND(VALUE(LEFT($A1322,3))=312,LEFT($G1322,5)="Total",$B1322="O "),VLOOKUP('312'!$F$80,_312_Table3,MATCH('312'!$V$16,_312_Table3_ColumnLookup,0),FALSE),
  IF(AND(VALUE(LEFT($A1322,3))=312,LEFT($G1322,5)="Total",$B1322="Q "),VLOOKUP('312'!$F$80,_312_Table3,MATCH('312'!$X$16,_312_Table3_ColumnLookup,0),FALSE),
  IF(AND(VALUE(LEFT($A1322,3))=312,LEFT($G1322,5)="Total"),VLOOKUP('312'!$F$80,_312_Table3,MATCH(LEFT($B1322,1),_312_Table3_ColumnLookup,0),FALSE),
  IF(AND(VALUE(LEFT($A1322,3))=312,LEN($I1322)=4,$B1322="G"),VLOOKUP($I1322,_312_Table3,MATCH('312'!$N$16,_312_Table3_ColumnLookup,0),FALSE),
  IF(AND(VALUE(LEFT($A1322,3))=312,LEN($I1322)=4,$B1322="O"),VLOOKUP($I1322,_312_Table3,MATCH('312'!$V$16,_312_Table3_ColumnLookup,0),FALSE),
  IF(AND(VALUE(LEFT($A1322,3))=312,LEN($I1322)=4,$B1322="Q"),VLOOKUP($I1322,_312_Table3,MATCH('312'!$X$16,_312_Table3_ColumnLookup,0),FALSE),
  IF(AND(VALUE(LEFT($A1322,3))=312,LEN($I1322)=4),VLOOKUP($I1322,_312_Table3,MATCH(LEFT($B1322,1),_312_Table3_ColumnLookup,0),FALSE)
+N("312"),
  IF(VALUE(LEFT($A1322,3))=313,VLOOKUP(VALUE(MID($B1322,2,1)),_313_Table3,MATCH(MID($B1322,1,1),_313_Table3_ColumnLookup,0),FALSE)
+N("313"),
  IF(AND(VALUE(LEFT($A1322,3))=314,LEN($B1322)=3),VLOOKUP(VALUE(MID($B1322,2,2)),_314_Table3,MATCH(MID($B1322,1,1),_314_Table3_ColumnLookup,0),FALSE),
  IF(VALUE(LEFT($A1322,3))=314,VLOOKUP(VALUE(MID($B1322,2,1)),_314_Table3,MATCH(MID($B1322,1,1),_314_Table3_ColumnLookup,0),FALSE)
+N("314"),
""))))))))))))))))))))))))</f>
        <v>#N/A</v>
      </c>
      <c r="H1322" s="321" t="str">
        <f>IFERROR(
IF(ISERROR($D1322)=FALSE,$D1322,IF(ISERROR($E1322)=FALSE,$E1322,IF(ISERROR($F1322)=FALSE,$F1322
+N("012 checkboxes"),
IF(
IF(OR(LEFT($A1322,9)="Syndicate",LEFT($A1322,12)="NewSyndicate"),VLOOKUP($A1322,'012'!$J:$ZW,MATCH("Link to button",'012'!$J$1:$ZW$1,0),0)
+N("309 checkbox"),
IF($C1322="309 LCR Summary0",VLOOKUP("Notes990",'309'!$P:$ZZ,MATCH("Link to button",'309'!$P$1:$ZZ$1,0),0)
+N("313 checkboxes"),
IF($C1322="313 Financial Information0LcmVsScr",IF($C1322="309 LCR Summary0",VLOOKUP("LcmVsScr",'309'!$N:$ZZ,MATCH("Link to button",'309'!$N$1:$ZZ$1,0),0),
IF($C1322="313 Financial Information0LcrDocAttached",IF($C1322="309 LCR Summary0",VLOOKUP("LcrDocAttached",'309'!$N:$ZZ,MATCH("Link to button",'309'!$N$1:$ZZ$1,0),
0)))))))=1,TRUE,FALSE)
))),"")</f>
        <v/>
      </c>
    </row>
    <row r="1323" spans="1:8">
      <c r="A1323" s="237" t="e">
        <f>VLOOKUP($G1323,CSVLookups!$B:$R,MATCH(A$1,CSVLookups!$B$1:$R$1,0),FALSE)</f>
        <v>#N/A</v>
      </c>
      <c r="B1323" s="237" t="e">
        <f>VLOOKUP($G1323,CSVLookups!$B:$R,MATCH(B$1,CSVLookups!$B$1:$R$1,0),FALSE)</f>
        <v>#N/A</v>
      </c>
      <c r="C1323" s="238" t="e">
        <f t="shared" si="21"/>
        <v>#N/A</v>
      </c>
      <c r="D1323" s="238" t="e">
        <f>IF(AND(VALUE(LEFT($A1323,3))=309,LEN($B1323)=3),VLOOKUP(VALUE(MID($B1323,2,2)),_309_Table1,MATCH(MID($B1323,1,1),_309_Table1_ColumnLookup,0),FALSE),
  IF($C1323="309 LCR SummaryA",OneYearSCR,IF($C1323="309 LCR SummaryB",UltimateSCR,IF(VALUE(LEFT($A1323,3))=309,VLOOKUP(VALUE(MID($B1323,2,1)),_309_Table1,MATCH(MID($B1323,1,1),_309_Table1_ColumnLookup,0),FALSE)
+N("309"),
  IF(VALUE(LEFT($A1323,3))=310,VLOOKUP(VALUE(MID($B1323,2,1)),_310_Table1,MATCH(MID($B1323,1,1),_310_Table1_ColumnLookup,0),FALSE)
+N("310"),
  IF(AND(VALUE(LEFT($A1323,3))=311,LEN($I1323)=4),VLOOKUP($I1323,_311_Table1,MATCH($B1323,_311_Table1_ColumnLookup,0),FALSE),
  IF(AND(VALUE(LEFT($A1323,3))=311,OR($B1323="I2",$B1323="J2",$B1323="K2",$B1323="L2")),VLOOKUP('311'!$G$58,_311_Table1,MATCH(MID($B1323,1,1),_311_Table1_ColumnLookup,0),FALSE),
  IF(AND(VALUE(LEFT($A1323,3))=311,RIGHT($B1323,5)="Total"),VLOOKUP('311'!$G$59,_311_Table1,MATCH(MID($B1323,1,1),_311_Table1_ColumnLookup,0),FALSE),
  IF(VALUE(LEFT($A1323,3))=311,VLOOKUP(VALUE(MID($B1323,2,1)),_311_Table1,MATCH(MID($B1323,1,1),_311_Table1_ColumnLookup,0),FALSE)
+N("311"),
  IF(AND(VALUE(LEFT($A1323,3))=312,LEFT($G1323,10)="Unincepted",$B1323="G "),VLOOKUP(" ULO",_312_Table1,MATCH('312'!$N$16,_312_Table1_ColumnLookup,0),FALSE),
  IF(AND(VALUE(LEFT($A1323,3))=312,LEFT($G1323,10)="Unincepted",$B1323="O "),VLOOKUP(" ULO",_312_Table1,MATCH('312'!$V$16,_312_Table1_ColumnLookup,0),FALSE),
  IF(AND(VALUE(LEFT($A1323,3))=312,LEFT($G1323,10)="Unincepted",$B1323="Q "),VLOOKUP(" ULO",_312_Table1,MATCH('312'!$X$16,_312_Table1_ColumnLookup,0),FALSE),
  IF(AND(VALUE(LEFT($A1323,3))=312,LEFT($G1323,10)="Unincepted"),VLOOKUP(" ULO",_312_Table1,MATCH(LEFT($B1323,1),_312_Table1_ColumnLookup,0),FALSE),
  IF(AND(VALUE(LEFT($A1323,3))=312,LEFT($G1323,5)="Total",$B1323="G "),VLOOKUP('312'!$F$80,_312_Table1,MATCH('312'!$N$16,_312_Table1_ColumnLookup,0),FALSE),
  IF(AND(VALUE(LEFT($A1323,3))=312,LEFT($G1323,5)="Total",$B1323="O "),VLOOKUP('312'!$F$80,_312_Table1,MATCH('312'!$V$16,_312_Table1_ColumnLookup,0),FALSE),
  IF(AND(VALUE(LEFT($A1323,3))=312,LEFT($G1323,5)="Total",$B1323="Q "),VLOOKUP('312'!$F$80,_312_Table1,MATCH('312'!$X$16,_312_Table1_ColumnLookup,0),FALSE),
  IF(AND(VALUE(LEFT($A1323,3))=312,LEFT($G1323,5)="Total"),VLOOKUP('312'!$F$80,_312_Table1,MATCH(LEFT($B1323,1),_312_Table1_ColumnLookup,0),FALSE),
  IF(AND(VALUE(LEFT($A1323,3))=312,LEN($I1323)=4,$B1323="G"),VLOOKUP($I1323,_312_Table1,MATCH('312'!$N$16,_312_Table1_ColumnLookup,0),FALSE),
  IF(AND(VALUE(LEFT($A1323,3))=312,LEN($I1323)=4,$B1323="O"),VLOOKUP($I1323,_312_Table1,MATCH('312'!$V$16,_312_Table1_ColumnLookup,0),FALSE),
  IF(AND(VALUE(LEFT($A1323,3))=312,LEN($I1323)=4,$B1323="Q"),VLOOKUP($I1323,_312_Table1,MATCH('312'!$X$16,_312_Table1_ColumnLookup,0),FALSE),
  IF(AND(VALUE(LEFT($A1323,3))=312,LEN($I1323)=4),VLOOKUP($I1323,_312_Table1,MATCH(LEFT($B1323,1),_312_Table1_ColumnLookup,0),FALSE)
+N("312"),
  IF(VALUE(LEFT($A1323,3))=313,VLOOKUP(VALUE(MID($B1323,2,1)),_313_Table1,MATCH(MID($B1323,1,1),_313_Table1_ColumnLookup,0),FALSE)
+N("313"),
  IF(AND(VALUE(LEFT($A1323,3))=314,LEN($B1323)=3),VLOOKUP(VALUE(MID($B1323,2,2)),_314_Table1,MATCH(MID($B1323,1,1),_314_Table1_ColumnLookup,0),FALSE),
  IF(VALUE(LEFT($A1323,3))=314,VLOOKUP(VALUE(MID($B1323,2,1)),_314_Table1,MATCH(MID($B1323,1,1),_314_Table1_ColumnLookup,0),FALSE)
+N("314"),
""))))))))))))))))))))))))</f>
        <v>#N/A</v>
      </c>
      <c r="E1323" s="238" t="e">
        <f>IF(AND(VALUE(LEFT($A1323,3))=309,LEN($B1323)=3),VLOOKUP(VALUE(MID($B1323,2,2)),_309_Table2,MATCH(MID($B1323,1,1),_309_Table2_ColumnLookup,0),FALSE),
  IF($C1323="309 LCR SummaryA",OneYearSCR,IF($C1323="309 LCR SummaryB",UltimateSCR,IF(VALUE(LEFT($A1323,3))=309,VLOOKUP(VALUE(MID($B1323,2,1)),_309_Table2,MATCH(MID($B1323,1,1),_309_Table2_ColumnLookup,0),FALSE)
+N("309"),
  IF(VALUE(LEFT($A1323,3))=310,VLOOKUP(VALUE(MID($B1323,2,1)),_310_Table2,MATCH(MID($B1323,1,1),_310_Table2_ColumnLookup,0),FALSE)
+N("310"),
  IF(AND(VALUE(LEFT($A1323,3))=311,LEN($I1323)=4),VLOOKUP($I1323,_311_Table2,MATCH($B1323,_311_Table2_ColumnLookup,0),FALSE),
  IF(AND(VALUE(LEFT($A1323,3))=311,OR($B1323="I2",$B1323="J2",$B1323="K2",$B1323="L2")),VLOOKUP('311'!$G$58,_311_Table2,MATCH(MID($B1323,1,1),_311_Table2_ColumnLookup,0),FALSE),
  IF(AND(VALUE(LEFT($A1323,3))=311,RIGHT($B1323,5)="Total"),VLOOKUP('311'!$G$59,_311_Table2,MATCH(MID($B1323,1,1),_311_Table2_ColumnLookup,0),FALSE),
  IF(VALUE(LEFT($A1323,3))=311,VLOOKUP(VALUE(MID($B1323,2,1)),_311_Table2,MATCH(MID($B1323,1,1),_311_Table2_ColumnLookup,0),FALSE)
+N("311"),
  IF(AND(VALUE(LEFT($A1323,3))=312,LEFT($G1323,10)="Unincepted",$B1323="G "),VLOOKUP(" ULO",_312_Table2,MATCH('312'!$N$16,_312_Table2_ColumnLookup,0),FALSE),
  IF(AND(VALUE(LEFT($A1323,3))=312,LEFT($G1323,10)="Unincepted",$B1323="O "),VLOOKUP(" ULO",_312_Table2,MATCH('312'!$V$16,_312_Table2_ColumnLookup,0),FALSE),
  IF(AND(VALUE(LEFT($A1323,3))=312,LEFT($G1323,10)="Unincepted",$B1323="Q "),VLOOKUP(" ULO",_312_Table2,MATCH('312'!$X$16,_312_Table2_ColumnLookup,0),FALSE),
  IF(AND(VALUE(LEFT($A1323,3))=312,LEFT($G1323,10)="Unincepted"),VLOOKUP(" ULO",_312_Table2,MATCH(LEFT($B1323,1),_312_Table2_ColumnLookup,0),FALSE),
  IF(AND(VALUE(LEFT($A1323,3))=312,LEFT($G1323,5)="Total",$B1323="G "),VLOOKUP('312'!$F$80,_312_Table2,MATCH('312'!$N$16,_312_Table2_ColumnLookup,0),FALSE),
  IF(AND(VALUE(LEFT($A1323,3))=312,LEFT($G1323,5)="Total",$B1323="O "),VLOOKUP('312'!$F$80,_312_Table2,MATCH('312'!$V$16,_312_Table2_ColumnLookup,0),FALSE),
  IF(AND(VALUE(LEFT($A1323,3))=312,LEFT($G1323,5)="Total",$B1323="Q "),VLOOKUP('312'!$F$80,_312_Table2,MATCH('312'!$X$16,_312_Table2_ColumnLookup,0),FALSE),
  IF(AND(VALUE(LEFT($A1323,3))=312,LEFT($G1323,5)="Total"),VLOOKUP('312'!$F$80,_312_Table2,MATCH(LEFT($B1323,1),_312_Table2_ColumnLookup,0),FALSE),
  IF(AND(VALUE(LEFT($A1323,3))=312,LEN($I1323)=4,$B1323="G"),VLOOKUP($I1323,_312_Table2,MATCH('312'!$N$16,_312_Table2_ColumnLookup,0),FALSE),
  IF(AND(VALUE(LEFT($A1323,3))=312,LEN($I1323)=4,$B1323="O"),VLOOKUP($I1323,_312_Table2,MATCH('312'!$V$16,_312_Table2_ColumnLookup,0),FALSE),
  IF(AND(VALUE(LEFT($A1323,3))=312,LEN($I1323)=4,$B1323="Q"),VLOOKUP($I1323,_312_Table2,MATCH('312'!$X$16,_312_Table2_ColumnLookup,0),FALSE),
  IF(AND(VALUE(LEFT($A1323,3))=312,LEN($I1323)=4),VLOOKUP($I1323,_312_Table2,MATCH(LEFT($B1323,1),_312_Table2_ColumnLookup,0),FALSE)
+N("312"),
  IF(VALUE(LEFT($A1323,3))=313,VLOOKUP(VALUE(MID($B1323,2,1)),_313_Table2,MATCH(MID($B1323,1,1),_313_Table2_ColumnLookup,0),FALSE)
+N("313"),
  IF(AND(VALUE(LEFT($A1323,3))=314,LEN($B1323)=3),VLOOKUP(VALUE(MID($B1323,2,2)),_314_Table2,MATCH(MID($B1323,1,1),_314_Table2_ColumnLookup,0),FALSE),
  IF(VALUE(LEFT($A1323,3))=314,VLOOKUP(VALUE(MID($B1323,2,1)),_314_Table2,MATCH(MID($B1323,1,1),_314_Table2_ColumnLookup,0),FALSE)
+N("314"),
""))))))))))))))))))))))))</f>
        <v>#N/A</v>
      </c>
      <c r="F1323" s="238" t="e">
        <f>IF(AND(VALUE(LEFT($A1323,3))=309,LEN($B1323)=3),VLOOKUP(VALUE(MID($B1323,2,2)),_309_Table3,MATCH(MID($B1323,1,1),_309_Table3_ColumnLookup,0),FALSE),
  IF($C1323="309 LCR SummaryA",OneYearSCR,IF($C1323="309 LCR SummaryB",UltimateSCR,IF(VALUE(LEFT($A1323,3))=309,VLOOKUP(VALUE(MID($B1323,2,1)),_309_Table3,MATCH(MID($B1323,1,1),_309_Table3_ColumnLookup,0),FALSE)
+N("309"),
  IF(VALUE(LEFT($A1323,3))=310,VLOOKUP(VALUE(MID($B1323,2,1)),_310_Table3,MATCH(MID($B1323,1,1),_310_Table3_ColumnLookup,0),FALSE)
+N("310"),
  IF(AND(VALUE(LEFT($A1323,3))=311,LEN($I1323)=4),VLOOKUP($I1323,_311_Table3,MATCH($B1323,_311_Table3_ColumnLookup,0),FALSE),
  IF(AND(VALUE(LEFT($A1323,3))=311,OR($B1323="I2",$B1323="J2",$B1323="K2",$B1323="L2")),VLOOKUP('311'!$G$58,_311_Table3,MATCH(MID($B1323,1,1),_311_Table3_ColumnLookup,0),FALSE),
  IF(AND(VALUE(LEFT($A1323,3))=311,RIGHT($B1323,5)="Total"),VLOOKUP('311'!$G$59,_311_Table3,MATCH(MID($B1323,1,1),_311_Table3_ColumnLookup,0),FALSE),
  IF(VALUE(LEFT($A1323,3))=311,VLOOKUP(VALUE(MID($B1323,2,1)),_311_Table3,MATCH(MID($B1323,1,1),_311_Table3_ColumnLookup,0),FALSE)
+N("311"),
  IF(AND(VALUE(LEFT($A1323,3))=312,LEFT($G1323,10)="Unincepted",$B1323="G "),VLOOKUP(" ULO",_312_Table3,MATCH('312'!$N$16,_312_Table3_ColumnLookup,0),FALSE),
  IF(AND(VALUE(LEFT($A1323,3))=312,LEFT($G1323,10)="Unincepted",$B1323="O "),VLOOKUP(" ULO",_312_Table3,MATCH('312'!$V$16,_312_Table3_ColumnLookup,0),FALSE),
  IF(AND(VALUE(LEFT($A1323,3))=312,LEFT($G1323,10)="Unincepted",$B1323="Q "),VLOOKUP(" ULO",_312_Table3,MATCH('312'!$X$16,_312_Table3_ColumnLookup,0),FALSE),
  IF(AND(VALUE(LEFT($A1323,3))=312,LEFT($G1323,10)="Unincepted"),VLOOKUP(" ULO",_312_Table3,MATCH(LEFT($B1323,1),_312_Table3_ColumnLookup,0),FALSE),
  IF(AND(VALUE(LEFT($A1323,3))=312,LEFT($G1323,5)="Total",$B1323="G "),VLOOKUP('312'!$F$80,_312_Table3,MATCH('312'!$N$16,_312_Table3_ColumnLookup,0),FALSE),
  IF(AND(VALUE(LEFT($A1323,3))=312,LEFT($G1323,5)="Total",$B1323="O "),VLOOKUP('312'!$F$80,_312_Table3,MATCH('312'!$V$16,_312_Table3_ColumnLookup,0),FALSE),
  IF(AND(VALUE(LEFT($A1323,3))=312,LEFT($G1323,5)="Total",$B1323="Q "),VLOOKUP('312'!$F$80,_312_Table3,MATCH('312'!$X$16,_312_Table3_ColumnLookup,0),FALSE),
  IF(AND(VALUE(LEFT($A1323,3))=312,LEFT($G1323,5)="Total"),VLOOKUP('312'!$F$80,_312_Table3,MATCH(LEFT($B1323,1),_312_Table3_ColumnLookup,0),FALSE),
  IF(AND(VALUE(LEFT($A1323,3))=312,LEN($I1323)=4,$B1323="G"),VLOOKUP($I1323,_312_Table3,MATCH('312'!$N$16,_312_Table3_ColumnLookup,0),FALSE),
  IF(AND(VALUE(LEFT($A1323,3))=312,LEN($I1323)=4,$B1323="O"),VLOOKUP($I1323,_312_Table3,MATCH('312'!$V$16,_312_Table3_ColumnLookup,0),FALSE),
  IF(AND(VALUE(LEFT($A1323,3))=312,LEN($I1323)=4,$B1323="Q"),VLOOKUP($I1323,_312_Table3,MATCH('312'!$X$16,_312_Table3_ColumnLookup,0),FALSE),
  IF(AND(VALUE(LEFT($A1323,3))=312,LEN($I1323)=4),VLOOKUP($I1323,_312_Table3,MATCH(LEFT($B1323,1),_312_Table3_ColumnLookup,0),FALSE)
+N("312"),
  IF(VALUE(LEFT($A1323,3))=313,VLOOKUP(VALUE(MID($B1323,2,1)),_313_Table3,MATCH(MID($B1323,1,1),_313_Table3_ColumnLookup,0),FALSE)
+N("313"),
  IF(AND(VALUE(LEFT($A1323,3))=314,LEN($B1323)=3),VLOOKUP(VALUE(MID($B1323,2,2)),_314_Table3,MATCH(MID($B1323,1,1),_314_Table3_ColumnLookup,0),FALSE),
  IF(VALUE(LEFT($A1323,3))=314,VLOOKUP(VALUE(MID($B1323,2,1)),_314_Table3,MATCH(MID($B1323,1,1),_314_Table3_ColumnLookup,0),FALSE)
+N("314"),
""))))))))))))))))))))))))</f>
        <v>#N/A</v>
      </c>
      <c r="H1323" s="321" t="str">
        <f>IFERROR(
IF(ISERROR($D1323)=FALSE,$D1323,IF(ISERROR($E1323)=FALSE,$E1323,IF(ISERROR($F1323)=FALSE,$F1323
+N("012 checkboxes"),
IF(
IF(OR(LEFT($A1323,9)="Syndicate",LEFT($A1323,12)="NewSyndicate"),VLOOKUP($A1323,'012'!$J:$ZW,MATCH("Link to button",'012'!$J$1:$ZW$1,0),0)
+N("309 checkbox"),
IF($C1323="309 LCR Summary0",VLOOKUP("Notes990",'309'!$P:$ZZ,MATCH("Link to button",'309'!$P$1:$ZZ$1,0),0)
+N("313 checkboxes"),
IF($C1323="313 Financial Information0LcmVsScr",IF($C1323="309 LCR Summary0",VLOOKUP("LcmVsScr",'309'!$N:$ZZ,MATCH("Link to button",'309'!$N$1:$ZZ$1,0),0),
IF($C1323="313 Financial Information0LcrDocAttached",IF($C1323="309 LCR Summary0",VLOOKUP("LcrDocAttached",'309'!$N:$ZZ,MATCH("Link to button",'309'!$N$1:$ZZ$1,0),
0)))))))=1,TRUE,FALSE)
))),"")</f>
        <v/>
      </c>
    </row>
    <row r="1324" spans="1:8">
      <c r="A1324" s="237" t="e">
        <f>VLOOKUP($G1324,CSVLookups!$B:$R,MATCH(A$1,CSVLookups!$B$1:$R$1,0),FALSE)</f>
        <v>#N/A</v>
      </c>
      <c r="B1324" s="237" t="e">
        <f>VLOOKUP($G1324,CSVLookups!$B:$R,MATCH(B$1,CSVLookups!$B$1:$R$1,0),FALSE)</f>
        <v>#N/A</v>
      </c>
      <c r="C1324" s="238" t="e">
        <f t="shared" si="21"/>
        <v>#N/A</v>
      </c>
      <c r="D1324" s="238" t="e">
        <f>IF(AND(VALUE(LEFT($A1324,3))=309,LEN($B1324)=3),VLOOKUP(VALUE(MID($B1324,2,2)),_309_Table1,MATCH(MID($B1324,1,1),_309_Table1_ColumnLookup,0),FALSE),
  IF($C1324="309 LCR SummaryA",OneYearSCR,IF($C1324="309 LCR SummaryB",UltimateSCR,IF(VALUE(LEFT($A1324,3))=309,VLOOKUP(VALUE(MID($B1324,2,1)),_309_Table1,MATCH(MID($B1324,1,1),_309_Table1_ColumnLookup,0),FALSE)
+N("309"),
  IF(VALUE(LEFT($A1324,3))=310,VLOOKUP(VALUE(MID($B1324,2,1)),_310_Table1,MATCH(MID($B1324,1,1),_310_Table1_ColumnLookup,0),FALSE)
+N("310"),
  IF(AND(VALUE(LEFT($A1324,3))=311,LEN($I1324)=4),VLOOKUP($I1324,_311_Table1,MATCH($B1324,_311_Table1_ColumnLookup,0),FALSE),
  IF(AND(VALUE(LEFT($A1324,3))=311,OR($B1324="I2",$B1324="J2",$B1324="K2",$B1324="L2")),VLOOKUP('311'!$G$58,_311_Table1,MATCH(MID($B1324,1,1),_311_Table1_ColumnLookup,0),FALSE),
  IF(AND(VALUE(LEFT($A1324,3))=311,RIGHT($B1324,5)="Total"),VLOOKUP('311'!$G$59,_311_Table1,MATCH(MID($B1324,1,1),_311_Table1_ColumnLookup,0),FALSE),
  IF(VALUE(LEFT($A1324,3))=311,VLOOKUP(VALUE(MID($B1324,2,1)),_311_Table1,MATCH(MID($B1324,1,1),_311_Table1_ColumnLookup,0),FALSE)
+N("311"),
  IF(AND(VALUE(LEFT($A1324,3))=312,LEFT($G1324,10)="Unincepted",$B1324="G "),VLOOKUP(" ULO",_312_Table1,MATCH('312'!$N$16,_312_Table1_ColumnLookup,0),FALSE),
  IF(AND(VALUE(LEFT($A1324,3))=312,LEFT($G1324,10)="Unincepted",$B1324="O "),VLOOKUP(" ULO",_312_Table1,MATCH('312'!$V$16,_312_Table1_ColumnLookup,0),FALSE),
  IF(AND(VALUE(LEFT($A1324,3))=312,LEFT($G1324,10)="Unincepted",$B1324="Q "),VLOOKUP(" ULO",_312_Table1,MATCH('312'!$X$16,_312_Table1_ColumnLookup,0),FALSE),
  IF(AND(VALUE(LEFT($A1324,3))=312,LEFT($G1324,10)="Unincepted"),VLOOKUP(" ULO",_312_Table1,MATCH(LEFT($B1324,1),_312_Table1_ColumnLookup,0),FALSE),
  IF(AND(VALUE(LEFT($A1324,3))=312,LEFT($G1324,5)="Total",$B1324="G "),VLOOKUP('312'!$F$80,_312_Table1,MATCH('312'!$N$16,_312_Table1_ColumnLookup,0),FALSE),
  IF(AND(VALUE(LEFT($A1324,3))=312,LEFT($G1324,5)="Total",$B1324="O "),VLOOKUP('312'!$F$80,_312_Table1,MATCH('312'!$V$16,_312_Table1_ColumnLookup,0),FALSE),
  IF(AND(VALUE(LEFT($A1324,3))=312,LEFT($G1324,5)="Total",$B1324="Q "),VLOOKUP('312'!$F$80,_312_Table1,MATCH('312'!$X$16,_312_Table1_ColumnLookup,0),FALSE),
  IF(AND(VALUE(LEFT($A1324,3))=312,LEFT($G1324,5)="Total"),VLOOKUP('312'!$F$80,_312_Table1,MATCH(LEFT($B1324,1),_312_Table1_ColumnLookup,0),FALSE),
  IF(AND(VALUE(LEFT($A1324,3))=312,LEN($I1324)=4,$B1324="G"),VLOOKUP($I1324,_312_Table1,MATCH('312'!$N$16,_312_Table1_ColumnLookup,0),FALSE),
  IF(AND(VALUE(LEFT($A1324,3))=312,LEN($I1324)=4,$B1324="O"),VLOOKUP($I1324,_312_Table1,MATCH('312'!$V$16,_312_Table1_ColumnLookup,0),FALSE),
  IF(AND(VALUE(LEFT($A1324,3))=312,LEN($I1324)=4,$B1324="Q"),VLOOKUP($I1324,_312_Table1,MATCH('312'!$X$16,_312_Table1_ColumnLookup,0),FALSE),
  IF(AND(VALUE(LEFT($A1324,3))=312,LEN($I1324)=4),VLOOKUP($I1324,_312_Table1,MATCH(LEFT($B1324,1),_312_Table1_ColumnLookup,0),FALSE)
+N("312"),
  IF(VALUE(LEFT($A1324,3))=313,VLOOKUP(VALUE(MID($B1324,2,1)),_313_Table1,MATCH(MID($B1324,1,1),_313_Table1_ColumnLookup,0),FALSE)
+N("313"),
  IF(AND(VALUE(LEFT($A1324,3))=314,LEN($B1324)=3),VLOOKUP(VALUE(MID($B1324,2,2)),_314_Table1,MATCH(MID($B1324,1,1),_314_Table1_ColumnLookup,0),FALSE),
  IF(VALUE(LEFT($A1324,3))=314,VLOOKUP(VALUE(MID($B1324,2,1)),_314_Table1,MATCH(MID($B1324,1,1),_314_Table1_ColumnLookup,0),FALSE)
+N("314"),
""))))))))))))))))))))))))</f>
        <v>#N/A</v>
      </c>
      <c r="E1324" s="238" t="e">
        <f>IF(AND(VALUE(LEFT($A1324,3))=309,LEN($B1324)=3),VLOOKUP(VALUE(MID($B1324,2,2)),_309_Table2,MATCH(MID($B1324,1,1),_309_Table2_ColumnLookup,0),FALSE),
  IF($C1324="309 LCR SummaryA",OneYearSCR,IF($C1324="309 LCR SummaryB",UltimateSCR,IF(VALUE(LEFT($A1324,3))=309,VLOOKUP(VALUE(MID($B1324,2,1)),_309_Table2,MATCH(MID($B1324,1,1),_309_Table2_ColumnLookup,0),FALSE)
+N("309"),
  IF(VALUE(LEFT($A1324,3))=310,VLOOKUP(VALUE(MID($B1324,2,1)),_310_Table2,MATCH(MID($B1324,1,1),_310_Table2_ColumnLookup,0),FALSE)
+N("310"),
  IF(AND(VALUE(LEFT($A1324,3))=311,LEN($I1324)=4),VLOOKUP($I1324,_311_Table2,MATCH($B1324,_311_Table2_ColumnLookup,0),FALSE),
  IF(AND(VALUE(LEFT($A1324,3))=311,OR($B1324="I2",$B1324="J2",$B1324="K2",$B1324="L2")),VLOOKUP('311'!$G$58,_311_Table2,MATCH(MID($B1324,1,1),_311_Table2_ColumnLookup,0),FALSE),
  IF(AND(VALUE(LEFT($A1324,3))=311,RIGHT($B1324,5)="Total"),VLOOKUP('311'!$G$59,_311_Table2,MATCH(MID($B1324,1,1),_311_Table2_ColumnLookup,0),FALSE),
  IF(VALUE(LEFT($A1324,3))=311,VLOOKUP(VALUE(MID($B1324,2,1)),_311_Table2,MATCH(MID($B1324,1,1),_311_Table2_ColumnLookup,0),FALSE)
+N("311"),
  IF(AND(VALUE(LEFT($A1324,3))=312,LEFT($G1324,10)="Unincepted",$B1324="G "),VLOOKUP(" ULO",_312_Table2,MATCH('312'!$N$16,_312_Table2_ColumnLookup,0),FALSE),
  IF(AND(VALUE(LEFT($A1324,3))=312,LEFT($G1324,10)="Unincepted",$B1324="O "),VLOOKUP(" ULO",_312_Table2,MATCH('312'!$V$16,_312_Table2_ColumnLookup,0),FALSE),
  IF(AND(VALUE(LEFT($A1324,3))=312,LEFT($G1324,10)="Unincepted",$B1324="Q "),VLOOKUP(" ULO",_312_Table2,MATCH('312'!$X$16,_312_Table2_ColumnLookup,0),FALSE),
  IF(AND(VALUE(LEFT($A1324,3))=312,LEFT($G1324,10)="Unincepted"),VLOOKUP(" ULO",_312_Table2,MATCH(LEFT($B1324,1),_312_Table2_ColumnLookup,0),FALSE),
  IF(AND(VALUE(LEFT($A1324,3))=312,LEFT($G1324,5)="Total",$B1324="G "),VLOOKUP('312'!$F$80,_312_Table2,MATCH('312'!$N$16,_312_Table2_ColumnLookup,0),FALSE),
  IF(AND(VALUE(LEFT($A1324,3))=312,LEFT($G1324,5)="Total",$B1324="O "),VLOOKUP('312'!$F$80,_312_Table2,MATCH('312'!$V$16,_312_Table2_ColumnLookup,0),FALSE),
  IF(AND(VALUE(LEFT($A1324,3))=312,LEFT($G1324,5)="Total",$B1324="Q "),VLOOKUP('312'!$F$80,_312_Table2,MATCH('312'!$X$16,_312_Table2_ColumnLookup,0),FALSE),
  IF(AND(VALUE(LEFT($A1324,3))=312,LEFT($G1324,5)="Total"),VLOOKUP('312'!$F$80,_312_Table2,MATCH(LEFT($B1324,1),_312_Table2_ColumnLookup,0),FALSE),
  IF(AND(VALUE(LEFT($A1324,3))=312,LEN($I1324)=4,$B1324="G"),VLOOKUP($I1324,_312_Table2,MATCH('312'!$N$16,_312_Table2_ColumnLookup,0),FALSE),
  IF(AND(VALUE(LEFT($A1324,3))=312,LEN($I1324)=4,$B1324="O"),VLOOKUP($I1324,_312_Table2,MATCH('312'!$V$16,_312_Table2_ColumnLookup,0),FALSE),
  IF(AND(VALUE(LEFT($A1324,3))=312,LEN($I1324)=4,$B1324="Q"),VLOOKUP($I1324,_312_Table2,MATCH('312'!$X$16,_312_Table2_ColumnLookup,0),FALSE),
  IF(AND(VALUE(LEFT($A1324,3))=312,LEN($I1324)=4),VLOOKUP($I1324,_312_Table2,MATCH(LEFT($B1324,1),_312_Table2_ColumnLookup,0),FALSE)
+N("312"),
  IF(VALUE(LEFT($A1324,3))=313,VLOOKUP(VALUE(MID($B1324,2,1)),_313_Table2,MATCH(MID($B1324,1,1),_313_Table2_ColumnLookup,0),FALSE)
+N("313"),
  IF(AND(VALUE(LEFT($A1324,3))=314,LEN($B1324)=3),VLOOKUP(VALUE(MID($B1324,2,2)),_314_Table2,MATCH(MID($B1324,1,1),_314_Table2_ColumnLookup,0),FALSE),
  IF(VALUE(LEFT($A1324,3))=314,VLOOKUP(VALUE(MID($B1324,2,1)),_314_Table2,MATCH(MID($B1324,1,1),_314_Table2_ColumnLookup,0),FALSE)
+N("314"),
""))))))))))))))))))))))))</f>
        <v>#N/A</v>
      </c>
      <c r="F1324" s="238" t="e">
        <f>IF(AND(VALUE(LEFT($A1324,3))=309,LEN($B1324)=3),VLOOKUP(VALUE(MID($B1324,2,2)),_309_Table3,MATCH(MID($B1324,1,1),_309_Table3_ColumnLookup,0),FALSE),
  IF($C1324="309 LCR SummaryA",OneYearSCR,IF($C1324="309 LCR SummaryB",UltimateSCR,IF(VALUE(LEFT($A1324,3))=309,VLOOKUP(VALUE(MID($B1324,2,1)),_309_Table3,MATCH(MID($B1324,1,1),_309_Table3_ColumnLookup,0),FALSE)
+N("309"),
  IF(VALUE(LEFT($A1324,3))=310,VLOOKUP(VALUE(MID($B1324,2,1)),_310_Table3,MATCH(MID($B1324,1,1),_310_Table3_ColumnLookup,0),FALSE)
+N("310"),
  IF(AND(VALUE(LEFT($A1324,3))=311,LEN($I1324)=4),VLOOKUP($I1324,_311_Table3,MATCH($B1324,_311_Table3_ColumnLookup,0),FALSE),
  IF(AND(VALUE(LEFT($A1324,3))=311,OR($B1324="I2",$B1324="J2",$B1324="K2",$B1324="L2")),VLOOKUP('311'!$G$58,_311_Table3,MATCH(MID($B1324,1,1),_311_Table3_ColumnLookup,0),FALSE),
  IF(AND(VALUE(LEFT($A1324,3))=311,RIGHT($B1324,5)="Total"),VLOOKUP('311'!$G$59,_311_Table3,MATCH(MID($B1324,1,1),_311_Table3_ColumnLookup,0),FALSE),
  IF(VALUE(LEFT($A1324,3))=311,VLOOKUP(VALUE(MID($B1324,2,1)),_311_Table3,MATCH(MID($B1324,1,1),_311_Table3_ColumnLookup,0),FALSE)
+N("311"),
  IF(AND(VALUE(LEFT($A1324,3))=312,LEFT($G1324,10)="Unincepted",$B1324="G "),VLOOKUP(" ULO",_312_Table3,MATCH('312'!$N$16,_312_Table3_ColumnLookup,0),FALSE),
  IF(AND(VALUE(LEFT($A1324,3))=312,LEFT($G1324,10)="Unincepted",$B1324="O "),VLOOKUP(" ULO",_312_Table3,MATCH('312'!$V$16,_312_Table3_ColumnLookup,0),FALSE),
  IF(AND(VALUE(LEFT($A1324,3))=312,LEFT($G1324,10)="Unincepted",$B1324="Q "),VLOOKUP(" ULO",_312_Table3,MATCH('312'!$X$16,_312_Table3_ColumnLookup,0),FALSE),
  IF(AND(VALUE(LEFT($A1324,3))=312,LEFT($G1324,10)="Unincepted"),VLOOKUP(" ULO",_312_Table3,MATCH(LEFT($B1324,1),_312_Table3_ColumnLookup,0),FALSE),
  IF(AND(VALUE(LEFT($A1324,3))=312,LEFT($G1324,5)="Total",$B1324="G "),VLOOKUP('312'!$F$80,_312_Table3,MATCH('312'!$N$16,_312_Table3_ColumnLookup,0),FALSE),
  IF(AND(VALUE(LEFT($A1324,3))=312,LEFT($G1324,5)="Total",$B1324="O "),VLOOKUP('312'!$F$80,_312_Table3,MATCH('312'!$V$16,_312_Table3_ColumnLookup,0),FALSE),
  IF(AND(VALUE(LEFT($A1324,3))=312,LEFT($G1324,5)="Total",$B1324="Q "),VLOOKUP('312'!$F$80,_312_Table3,MATCH('312'!$X$16,_312_Table3_ColumnLookup,0),FALSE),
  IF(AND(VALUE(LEFT($A1324,3))=312,LEFT($G1324,5)="Total"),VLOOKUP('312'!$F$80,_312_Table3,MATCH(LEFT($B1324,1),_312_Table3_ColumnLookup,0),FALSE),
  IF(AND(VALUE(LEFT($A1324,3))=312,LEN($I1324)=4,$B1324="G"),VLOOKUP($I1324,_312_Table3,MATCH('312'!$N$16,_312_Table3_ColumnLookup,0),FALSE),
  IF(AND(VALUE(LEFT($A1324,3))=312,LEN($I1324)=4,$B1324="O"),VLOOKUP($I1324,_312_Table3,MATCH('312'!$V$16,_312_Table3_ColumnLookup,0),FALSE),
  IF(AND(VALUE(LEFT($A1324,3))=312,LEN($I1324)=4,$B1324="Q"),VLOOKUP($I1324,_312_Table3,MATCH('312'!$X$16,_312_Table3_ColumnLookup,0),FALSE),
  IF(AND(VALUE(LEFT($A1324,3))=312,LEN($I1324)=4),VLOOKUP($I1324,_312_Table3,MATCH(LEFT($B1324,1),_312_Table3_ColumnLookup,0),FALSE)
+N("312"),
  IF(VALUE(LEFT($A1324,3))=313,VLOOKUP(VALUE(MID($B1324,2,1)),_313_Table3,MATCH(MID($B1324,1,1),_313_Table3_ColumnLookup,0),FALSE)
+N("313"),
  IF(AND(VALUE(LEFT($A1324,3))=314,LEN($B1324)=3),VLOOKUP(VALUE(MID($B1324,2,2)),_314_Table3,MATCH(MID($B1324,1,1),_314_Table3_ColumnLookup,0),FALSE),
  IF(VALUE(LEFT($A1324,3))=314,VLOOKUP(VALUE(MID($B1324,2,1)),_314_Table3,MATCH(MID($B1324,1,1),_314_Table3_ColumnLookup,0),FALSE)
+N("314"),
""))))))))))))))))))))))))</f>
        <v>#N/A</v>
      </c>
      <c r="H1324" s="321" t="str">
        <f>IFERROR(
IF(ISERROR($D1324)=FALSE,$D1324,IF(ISERROR($E1324)=FALSE,$E1324,IF(ISERROR($F1324)=FALSE,$F1324
+N("012 checkboxes"),
IF(
IF(OR(LEFT($A1324,9)="Syndicate",LEFT($A1324,12)="NewSyndicate"),VLOOKUP($A1324,'012'!$J:$ZW,MATCH("Link to button",'012'!$J$1:$ZW$1,0),0)
+N("309 checkbox"),
IF($C1324="309 LCR Summary0",VLOOKUP("Notes990",'309'!$P:$ZZ,MATCH("Link to button",'309'!$P$1:$ZZ$1,0),0)
+N("313 checkboxes"),
IF($C1324="313 Financial Information0LcmVsScr",IF($C1324="309 LCR Summary0",VLOOKUP("LcmVsScr",'309'!$N:$ZZ,MATCH("Link to button",'309'!$N$1:$ZZ$1,0),0),
IF($C1324="313 Financial Information0LcrDocAttached",IF($C1324="309 LCR Summary0",VLOOKUP("LcrDocAttached",'309'!$N:$ZZ,MATCH("Link to button",'309'!$N$1:$ZZ$1,0),
0)))))))=1,TRUE,FALSE)
))),"")</f>
        <v/>
      </c>
    </row>
    <row r="1325" spans="1:8">
      <c r="A1325" s="237" t="e">
        <f>VLOOKUP($G1325,CSVLookups!$B:$R,MATCH(A$1,CSVLookups!$B$1:$R$1,0),FALSE)</f>
        <v>#N/A</v>
      </c>
      <c r="B1325" s="237" t="e">
        <f>VLOOKUP($G1325,CSVLookups!$B:$R,MATCH(B$1,CSVLookups!$B$1:$R$1,0),FALSE)</f>
        <v>#N/A</v>
      </c>
      <c r="C1325" s="238" t="e">
        <f t="shared" si="21"/>
        <v>#N/A</v>
      </c>
      <c r="D1325" s="238" t="e">
        <f>IF(AND(VALUE(LEFT($A1325,3))=309,LEN($B1325)=3),VLOOKUP(VALUE(MID($B1325,2,2)),_309_Table1,MATCH(MID($B1325,1,1),_309_Table1_ColumnLookup,0),FALSE),
  IF($C1325="309 LCR SummaryA",OneYearSCR,IF($C1325="309 LCR SummaryB",UltimateSCR,IF(VALUE(LEFT($A1325,3))=309,VLOOKUP(VALUE(MID($B1325,2,1)),_309_Table1,MATCH(MID($B1325,1,1),_309_Table1_ColumnLookup,0),FALSE)
+N("309"),
  IF(VALUE(LEFT($A1325,3))=310,VLOOKUP(VALUE(MID($B1325,2,1)),_310_Table1,MATCH(MID($B1325,1,1),_310_Table1_ColumnLookup,0),FALSE)
+N("310"),
  IF(AND(VALUE(LEFT($A1325,3))=311,LEN($I1325)=4),VLOOKUP($I1325,_311_Table1,MATCH($B1325,_311_Table1_ColumnLookup,0),FALSE),
  IF(AND(VALUE(LEFT($A1325,3))=311,OR($B1325="I2",$B1325="J2",$B1325="K2",$B1325="L2")),VLOOKUP('311'!$G$58,_311_Table1,MATCH(MID($B1325,1,1),_311_Table1_ColumnLookup,0),FALSE),
  IF(AND(VALUE(LEFT($A1325,3))=311,RIGHT($B1325,5)="Total"),VLOOKUP('311'!$G$59,_311_Table1,MATCH(MID($B1325,1,1),_311_Table1_ColumnLookup,0),FALSE),
  IF(VALUE(LEFT($A1325,3))=311,VLOOKUP(VALUE(MID($B1325,2,1)),_311_Table1,MATCH(MID($B1325,1,1),_311_Table1_ColumnLookup,0),FALSE)
+N("311"),
  IF(AND(VALUE(LEFT($A1325,3))=312,LEFT($G1325,10)="Unincepted",$B1325="G "),VLOOKUP(" ULO",_312_Table1,MATCH('312'!$N$16,_312_Table1_ColumnLookup,0),FALSE),
  IF(AND(VALUE(LEFT($A1325,3))=312,LEFT($G1325,10)="Unincepted",$B1325="O "),VLOOKUP(" ULO",_312_Table1,MATCH('312'!$V$16,_312_Table1_ColumnLookup,0),FALSE),
  IF(AND(VALUE(LEFT($A1325,3))=312,LEFT($G1325,10)="Unincepted",$B1325="Q "),VLOOKUP(" ULO",_312_Table1,MATCH('312'!$X$16,_312_Table1_ColumnLookup,0),FALSE),
  IF(AND(VALUE(LEFT($A1325,3))=312,LEFT($G1325,10)="Unincepted"),VLOOKUP(" ULO",_312_Table1,MATCH(LEFT($B1325,1),_312_Table1_ColumnLookup,0),FALSE),
  IF(AND(VALUE(LEFT($A1325,3))=312,LEFT($G1325,5)="Total",$B1325="G "),VLOOKUP('312'!$F$80,_312_Table1,MATCH('312'!$N$16,_312_Table1_ColumnLookup,0),FALSE),
  IF(AND(VALUE(LEFT($A1325,3))=312,LEFT($G1325,5)="Total",$B1325="O "),VLOOKUP('312'!$F$80,_312_Table1,MATCH('312'!$V$16,_312_Table1_ColumnLookup,0),FALSE),
  IF(AND(VALUE(LEFT($A1325,3))=312,LEFT($G1325,5)="Total",$B1325="Q "),VLOOKUP('312'!$F$80,_312_Table1,MATCH('312'!$X$16,_312_Table1_ColumnLookup,0),FALSE),
  IF(AND(VALUE(LEFT($A1325,3))=312,LEFT($G1325,5)="Total"),VLOOKUP('312'!$F$80,_312_Table1,MATCH(LEFT($B1325,1),_312_Table1_ColumnLookup,0),FALSE),
  IF(AND(VALUE(LEFT($A1325,3))=312,LEN($I1325)=4,$B1325="G"),VLOOKUP($I1325,_312_Table1,MATCH('312'!$N$16,_312_Table1_ColumnLookup,0),FALSE),
  IF(AND(VALUE(LEFT($A1325,3))=312,LEN($I1325)=4,$B1325="O"),VLOOKUP($I1325,_312_Table1,MATCH('312'!$V$16,_312_Table1_ColumnLookup,0),FALSE),
  IF(AND(VALUE(LEFT($A1325,3))=312,LEN($I1325)=4,$B1325="Q"),VLOOKUP($I1325,_312_Table1,MATCH('312'!$X$16,_312_Table1_ColumnLookup,0),FALSE),
  IF(AND(VALUE(LEFT($A1325,3))=312,LEN($I1325)=4),VLOOKUP($I1325,_312_Table1,MATCH(LEFT($B1325,1),_312_Table1_ColumnLookup,0),FALSE)
+N("312"),
  IF(VALUE(LEFT($A1325,3))=313,VLOOKUP(VALUE(MID($B1325,2,1)),_313_Table1,MATCH(MID($B1325,1,1),_313_Table1_ColumnLookup,0),FALSE)
+N("313"),
  IF(AND(VALUE(LEFT($A1325,3))=314,LEN($B1325)=3),VLOOKUP(VALUE(MID($B1325,2,2)),_314_Table1,MATCH(MID($B1325,1,1),_314_Table1_ColumnLookup,0),FALSE),
  IF(VALUE(LEFT($A1325,3))=314,VLOOKUP(VALUE(MID($B1325,2,1)),_314_Table1,MATCH(MID($B1325,1,1),_314_Table1_ColumnLookup,0),FALSE)
+N("314"),
""))))))))))))))))))))))))</f>
        <v>#N/A</v>
      </c>
      <c r="E1325" s="238" t="e">
        <f>IF(AND(VALUE(LEFT($A1325,3))=309,LEN($B1325)=3),VLOOKUP(VALUE(MID($B1325,2,2)),_309_Table2,MATCH(MID($B1325,1,1),_309_Table2_ColumnLookup,0),FALSE),
  IF($C1325="309 LCR SummaryA",OneYearSCR,IF($C1325="309 LCR SummaryB",UltimateSCR,IF(VALUE(LEFT($A1325,3))=309,VLOOKUP(VALUE(MID($B1325,2,1)),_309_Table2,MATCH(MID($B1325,1,1),_309_Table2_ColumnLookup,0),FALSE)
+N("309"),
  IF(VALUE(LEFT($A1325,3))=310,VLOOKUP(VALUE(MID($B1325,2,1)),_310_Table2,MATCH(MID($B1325,1,1),_310_Table2_ColumnLookup,0),FALSE)
+N("310"),
  IF(AND(VALUE(LEFT($A1325,3))=311,LEN($I1325)=4),VLOOKUP($I1325,_311_Table2,MATCH($B1325,_311_Table2_ColumnLookup,0),FALSE),
  IF(AND(VALUE(LEFT($A1325,3))=311,OR($B1325="I2",$B1325="J2",$B1325="K2",$B1325="L2")),VLOOKUP('311'!$G$58,_311_Table2,MATCH(MID($B1325,1,1),_311_Table2_ColumnLookup,0),FALSE),
  IF(AND(VALUE(LEFT($A1325,3))=311,RIGHT($B1325,5)="Total"),VLOOKUP('311'!$G$59,_311_Table2,MATCH(MID($B1325,1,1),_311_Table2_ColumnLookup,0),FALSE),
  IF(VALUE(LEFT($A1325,3))=311,VLOOKUP(VALUE(MID($B1325,2,1)),_311_Table2,MATCH(MID($B1325,1,1),_311_Table2_ColumnLookup,0),FALSE)
+N("311"),
  IF(AND(VALUE(LEFT($A1325,3))=312,LEFT($G1325,10)="Unincepted",$B1325="G "),VLOOKUP(" ULO",_312_Table2,MATCH('312'!$N$16,_312_Table2_ColumnLookup,0),FALSE),
  IF(AND(VALUE(LEFT($A1325,3))=312,LEFT($G1325,10)="Unincepted",$B1325="O "),VLOOKUP(" ULO",_312_Table2,MATCH('312'!$V$16,_312_Table2_ColumnLookup,0),FALSE),
  IF(AND(VALUE(LEFT($A1325,3))=312,LEFT($G1325,10)="Unincepted",$B1325="Q "),VLOOKUP(" ULO",_312_Table2,MATCH('312'!$X$16,_312_Table2_ColumnLookup,0),FALSE),
  IF(AND(VALUE(LEFT($A1325,3))=312,LEFT($G1325,10)="Unincepted"),VLOOKUP(" ULO",_312_Table2,MATCH(LEFT($B1325,1),_312_Table2_ColumnLookup,0),FALSE),
  IF(AND(VALUE(LEFT($A1325,3))=312,LEFT($G1325,5)="Total",$B1325="G "),VLOOKUP('312'!$F$80,_312_Table2,MATCH('312'!$N$16,_312_Table2_ColumnLookup,0),FALSE),
  IF(AND(VALUE(LEFT($A1325,3))=312,LEFT($G1325,5)="Total",$B1325="O "),VLOOKUP('312'!$F$80,_312_Table2,MATCH('312'!$V$16,_312_Table2_ColumnLookup,0),FALSE),
  IF(AND(VALUE(LEFT($A1325,3))=312,LEFT($G1325,5)="Total",$B1325="Q "),VLOOKUP('312'!$F$80,_312_Table2,MATCH('312'!$X$16,_312_Table2_ColumnLookup,0),FALSE),
  IF(AND(VALUE(LEFT($A1325,3))=312,LEFT($G1325,5)="Total"),VLOOKUP('312'!$F$80,_312_Table2,MATCH(LEFT($B1325,1),_312_Table2_ColumnLookup,0),FALSE),
  IF(AND(VALUE(LEFT($A1325,3))=312,LEN($I1325)=4,$B1325="G"),VLOOKUP($I1325,_312_Table2,MATCH('312'!$N$16,_312_Table2_ColumnLookup,0),FALSE),
  IF(AND(VALUE(LEFT($A1325,3))=312,LEN($I1325)=4,$B1325="O"),VLOOKUP($I1325,_312_Table2,MATCH('312'!$V$16,_312_Table2_ColumnLookup,0),FALSE),
  IF(AND(VALUE(LEFT($A1325,3))=312,LEN($I1325)=4,$B1325="Q"),VLOOKUP($I1325,_312_Table2,MATCH('312'!$X$16,_312_Table2_ColumnLookup,0),FALSE),
  IF(AND(VALUE(LEFT($A1325,3))=312,LEN($I1325)=4),VLOOKUP($I1325,_312_Table2,MATCH(LEFT($B1325,1),_312_Table2_ColumnLookup,0),FALSE)
+N("312"),
  IF(VALUE(LEFT($A1325,3))=313,VLOOKUP(VALUE(MID($B1325,2,1)),_313_Table2,MATCH(MID($B1325,1,1),_313_Table2_ColumnLookup,0),FALSE)
+N("313"),
  IF(AND(VALUE(LEFT($A1325,3))=314,LEN($B1325)=3),VLOOKUP(VALUE(MID($B1325,2,2)),_314_Table2,MATCH(MID($B1325,1,1),_314_Table2_ColumnLookup,0),FALSE),
  IF(VALUE(LEFT($A1325,3))=314,VLOOKUP(VALUE(MID($B1325,2,1)),_314_Table2,MATCH(MID($B1325,1,1),_314_Table2_ColumnLookup,0),FALSE)
+N("314"),
""))))))))))))))))))))))))</f>
        <v>#N/A</v>
      </c>
      <c r="F1325" s="238" t="e">
        <f>IF(AND(VALUE(LEFT($A1325,3))=309,LEN($B1325)=3),VLOOKUP(VALUE(MID($B1325,2,2)),_309_Table3,MATCH(MID($B1325,1,1),_309_Table3_ColumnLookup,0),FALSE),
  IF($C1325="309 LCR SummaryA",OneYearSCR,IF($C1325="309 LCR SummaryB",UltimateSCR,IF(VALUE(LEFT($A1325,3))=309,VLOOKUP(VALUE(MID($B1325,2,1)),_309_Table3,MATCH(MID($B1325,1,1),_309_Table3_ColumnLookup,0),FALSE)
+N("309"),
  IF(VALUE(LEFT($A1325,3))=310,VLOOKUP(VALUE(MID($B1325,2,1)),_310_Table3,MATCH(MID($B1325,1,1),_310_Table3_ColumnLookup,0),FALSE)
+N("310"),
  IF(AND(VALUE(LEFT($A1325,3))=311,LEN($I1325)=4),VLOOKUP($I1325,_311_Table3,MATCH($B1325,_311_Table3_ColumnLookup,0),FALSE),
  IF(AND(VALUE(LEFT($A1325,3))=311,OR($B1325="I2",$B1325="J2",$B1325="K2",$B1325="L2")),VLOOKUP('311'!$G$58,_311_Table3,MATCH(MID($B1325,1,1),_311_Table3_ColumnLookup,0),FALSE),
  IF(AND(VALUE(LEFT($A1325,3))=311,RIGHT($B1325,5)="Total"),VLOOKUP('311'!$G$59,_311_Table3,MATCH(MID($B1325,1,1),_311_Table3_ColumnLookup,0),FALSE),
  IF(VALUE(LEFT($A1325,3))=311,VLOOKUP(VALUE(MID($B1325,2,1)),_311_Table3,MATCH(MID($B1325,1,1),_311_Table3_ColumnLookup,0),FALSE)
+N("311"),
  IF(AND(VALUE(LEFT($A1325,3))=312,LEFT($G1325,10)="Unincepted",$B1325="G "),VLOOKUP(" ULO",_312_Table3,MATCH('312'!$N$16,_312_Table3_ColumnLookup,0),FALSE),
  IF(AND(VALUE(LEFT($A1325,3))=312,LEFT($G1325,10)="Unincepted",$B1325="O "),VLOOKUP(" ULO",_312_Table3,MATCH('312'!$V$16,_312_Table3_ColumnLookup,0),FALSE),
  IF(AND(VALUE(LEFT($A1325,3))=312,LEFT($G1325,10)="Unincepted",$B1325="Q "),VLOOKUP(" ULO",_312_Table3,MATCH('312'!$X$16,_312_Table3_ColumnLookup,0),FALSE),
  IF(AND(VALUE(LEFT($A1325,3))=312,LEFT($G1325,10)="Unincepted"),VLOOKUP(" ULO",_312_Table3,MATCH(LEFT($B1325,1),_312_Table3_ColumnLookup,0),FALSE),
  IF(AND(VALUE(LEFT($A1325,3))=312,LEFT($G1325,5)="Total",$B1325="G "),VLOOKUP('312'!$F$80,_312_Table3,MATCH('312'!$N$16,_312_Table3_ColumnLookup,0),FALSE),
  IF(AND(VALUE(LEFT($A1325,3))=312,LEFT($G1325,5)="Total",$B1325="O "),VLOOKUP('312'!$F$80,_312_Table3,MATCH('312'!$V$16,_312_Table3_ColumnLookup,0),FALSE),
  IF(AND(VALUE(LEFT($A1325,3))=312,LEFT($G1325,5)="Total",$B1325="Q "),VLOOKUP('312'!$F$80,_312_Table3,MATCH('312'!$X$16,_312_Table3_ColumnLookup,0),FALSE),
  IF(AND(VALUE(LEFT($A1325,3))=312,LEFT($G1325,5)="Total"),VLOOKUP('312'!$F$80,_312_Table3,MATCH(LEFT($B1325,1),_312_Table3_ColumnLookup,0),FALSE),
  IF(AND(VALUE(LEFT($A1325,3))=312,LEN($I1325)=4,$B1325="G"),VLOOKUP($I1325,_312_Table3,MATCH('312'!$N$16,_312_Table3_ColumnLookup,0),FALSE),
  IF(AND(VALUE(LEFT($A1325,3))=312,LEN($I1325)=4,$B1325="O"),VLOOKUP($I1325,_312_Table3,MATCH('312'!$V$16,_312_Table3_ColumnLookup,0),FALSE),
  IF(AND(VALUE(LEFT($A1325,3))=312,LEN($I1325)=4,$B1325="Q"),VLOOKUP($I1325,_312_Table3,MATCH('312'!$X$16,_312_Table3_ColumnLookup,0),FALSE),
  IF(AND(VALUE(LEFT($A1325,3))=312,LEN($I1325)=4),VLOOKUP($I1325,_312_Table3,MATCH(LEFT($B1325,1),_312_Table3_ColumnLookup,0),FALSE)
+N("312"),
  IF(VALUE(LEFT($A1325,3))=313,VLOOKUP(VALUE(MID($B1325,2,1)),_313_Table3,MATCH(MID($B1325,1,1),_313_Table3_ColumnLookup,0),FALSE)
+N("313"),
  IF(AND(VALUE(LEFT($A1325,3))=314,LEN($B1325)=3),VLOOKUP(VALUE(MID($B1325,2,2)),_314_Table3,MATCH(MID($B1325,1,1),_314_Table3_ColumnLookup,0),FALSE),
  IF(VALUE(LEFT($A1325,3))=314,VLOOKUP(VALUE(MID($B1325,2,1)),_314_Table3,MATCH(MID($B1325,1,1),_314_Table3_ColumnLookup,0),FALSE)
+N("314"),
""))))))))))))))))))))))))</f>
        <v>#N/A</v>
      </c>
      <c r="H1325" s="321" t="str">
        <f>IFERROR(
IF(ISERROR($D1325)=FALSE,$D1325,IF(ISERROR($E1325)=FALSE,$E1325,IF(ISERROR($F1325)=FALSE,$F1325
+N("012 checkboxes"),
IF(
IF(OR(LEFT($A1325,9)="Syndicate",LEFT($A1325,12)="NewSyndicate"),VLOOKUP($A1325,'012'!$J:$ZW,MATCH("Link to button",'012'!$J$1:$ZW$1,0),0)
+N("309 checkbox"),
IF($C1325="309 LCR Summary0",VLOOKUP("Notes990",'309'!$P:$ZZ,MATCH("Link to button",'309'!$P$1:$ZZ$1,0),0)
+N("313 checkboxes"),
IF($C1325="313 Financial Information0LcmVsScr",IF($C1325="309 LCR Summary0",VLOOKUP("LcmVsScr",'309'!$N:$ZZ,MATCH("Link to button",'309'!$N$1:$ZZ$1,0),0),
IF($C1325="313 Financial Information0LcrDocAttached",IF($C1325="309 LCR Summary0",VLOOKUP("LcrDocAttached",'309'!$N:$ZZ,MATCH("Link to button",'309'!$N$1:$ZZ$1,0),
0)))))))=1,TRUE,FALSE)
))),"")</f>
        <v/>
      </c>
    </row>
    <row r="1326" spans="1:8">
      <c r="A1326" s="237" t="e">
        <f>VLOOKUP($G1326,CSVLookups!$B:$R,MATCH(A$1,CSVLookups!$B$1:$R$1,0),FALSE)</f>
        <v>#N/A</v>
      </c>
      <c r="B1326" s="237" t="e">
        <f>VLOOKUP($G1326,CSVLookups!$B:$R,MATCH(B$1,CSVLookups!$B$1:$R$1,0),FALSE)</f>
        <v>#N/A</v>
      </c>
      <c r="C1326" s="238" t="e">
        <f t="shared" si="21"/>
        <v>#N/A</v>
      </c>
      <c r="D1326" s="238" t="e">
        <f>IF(AND(VALUE(LEFT($A1326,3))=309,LEN($B1326)=3),VLOOKUP(VALUE(MID($B1326,2,2)),_309_Table1,MATCH(MID($B1326,1,1),_309_Table1_ColumnLookup,0),FALSE),
  IF($C1326="309 LCR SummaryA",OneYearSCR,IF($C1326="309 LCR SummaryB",UltimateSCR,IF(VALUE(LEFT($A1326,3))=309,VLOOKUP(VALUE(MID($B1326,2,1)),_309_Table1,MATCH(MID($B1326,1,1),_309_Table1_ColumnLookup,0),FALSE)
+N("309"),
  IF(VALUE(LEFT($A1326,3))=310,VLOOKUP(VALUE(MID($B1326,2,1)),_310_Table1,MATCH(MID($B1326,1,1),_310_Table1_ColumnLookup,0),FALSE)
+N("310"),
  IF(AND(VALUE(LEFT($A1326,3))=311,LEN($I1326)=4),VLOOKUP($I1326,_311_Table1,MATCH($B1326,_311_Table1_ColumnLookup,0),FALSE),
  IF(AND(VALUE(LEFT($A1326,3))=311,OR($B1326="I2",$B1326="J2",$B1326="K2",$B1326="L2")),VLOOKUP('311'!$G$58,_311_Table1,MATCH(MID($B1326,1,1),_311_Table1_ColumnLookup,0),FALSE),
  IF(AND(VALUE(LEFT($A1326,3))=311,RIGHT($B1326,5)="Total"),VLOOKUP('311'!$G$59,_311_Table1,MATCH(MID($B1326,1,1),_311_Table1_ColumnLookup,0),FALSE),
  IF(VALUE(LEFT($A1326,3))=311,VLOOKUP(VALUE(MID($B1326,2,1)),_311_Table1,MATCH(MID($B1326,1,1),_311_Table1_ColumnLookup,0),FALSE)
+N("311"),
  IF(AND(VALUE(LEFT($A1326,3))=312,LEFT($G1326,10)="Unincepted",$B1326="G "),VLOOKUP(" ULO",_312_Table1,MATCH('312'!$N$16,_312_Table1_ColumnLookup,0),FALSE),
  IF(AND(VALUE(LEFT($A1326,3))=312,LEFT($G1326,10)="Unincepted",$B1326="O "),VLOOKUP(" ULO",_312_Table1,MATCH('312'!$V$16,_312_Table1_ColumnLookup,0),FALSE),
  IF(AND(VALUE(LEFT($A1326,3))=312,LEFT($G1326,10)="Unincepted",$B1326="Q "),VLOOKUP(" ULO",_312_Table1,MATCH('312'!$X$16,_312_Table1_ColumnLookup,0),FALSE),
  IF(AND(VALUE(LEFT($A1326,3))=312,LEFT($G1326,10)="Unincepted"),VLOOKUP(" ULO",_312_Table1,MATCH(LEFT($B1326,1),_312_Table1_ColumnLookup,0),FALSE),
  IF(AND(VALUE(LEFT($A1326,3))=312,LEFT($G1326,5)="Total",$B1326="G "),VLOOKUP('312'!$F$80,_312_Table1,MATCH('312'!$N$16,_312_Table1_ColumnLookup,0),FALSE),
  IF(AND(VALUE(LEFT($A1326,3))=312,LEFT($G1326,5)="Total",$B1326="O "),VLOOKUP('312'!$F$80,_312_Table1,MATCH('312'!$V$16,_312_Table1_ColumnLookup,0),FALSE),
  IF(AND(VALUE(LEFT($A1326,3))=312,LEFT($G1326,5)="Total",$B1326="Q "),VLOOKUP('312'!$F$80,_312_Table1,MATCH('312'!$X$16,_312_Table1_ColumnLookup,0),FALSE),
  IF(AND(VALUE(LEFT($A1326,3))=312,LEFT($G1326,5)="Total"),VLOOKUP('312'!$F$80,_312_Table1,MATCH(LEFT($B1326,1),_312_Table1_ColumnLookup,0),FALSE),
  IF(AND(VALUE(LEFT($A1326,3))=312,LEN($I1326)=4,$B1326="G"),VLOOKUP($I1326,_312_Table1,MATCH('312'!$N$16,_312_Table1_ColumnLookup,0),FALSE),
  IF(AND(VALUE(LEFT($A1326,3))=312,LEN($I1326)=4,$B1326="O"),VLOOKUP($I1326,_312_Table1,MATCH('312'!$V$16,_312_Table1_ColumnLookup,0),FALSE),
  IF(AND(VALUE(LEFT($A1326,3))=312,LEN($I1326)=4,$B1326="Q"),VLOOKUP($I1326,_312_Table1,MATCH('312'!$X$16,_312_Table1_ColumnLookup,0),FALSE),
  IF(AND(VALUE(LEFT($A1326,3))=312,LEN($I1326)=4),VLOOKUP($I1326,_312_Table1,MATCH(LEFT($B1326,1),_312_Table1_ColumnLookup,0),FALSE)
+N("312"),
  IF(VALUE(LEFT($A1326,3))=313,VLOOKUP(VALUE(MID($B1326,2,1)),_313_Table1,MATCH(MID($B1326,1,1),_313_Table1_ColumnLookup,0),FALSE)
+N("313"),
  IF(AND(VALUE(LEFT($A1326,3))=314,LEN($B1326)=3),VLOOKUP(VALUE(MID($B1326,2,2)),_314_Table1,MATCH(MID($B1326,1,1),_314_Table1_ColumnLookup,0),FALSE),
  IF(VALUE(LEFT($A1326,3))=314,VLOOKUP(VALUE(MID($B1326,2,1)),_314_Table1,MATCH(MID($B1326,1,1),_314_Table1_ColumnLookup,0),FALSE)
+N("314"),
""))))))))))))))))))))))))</f>
        <v>#N/A</v>
      </c>
      <c r="E1326" s="238" t="e">
        <f>IF(AND(VALUE(LEFT($A1326,3))=309,LEN($B1326)=3),VLOOKUP(VALUE(MID($B1326,2,2)),_309_Table2,MATCH(MID($B1326,1,1),_309_Table2_ColumnLookup,0),FALSE),
  IF($C1326="309 LCR SummaryA",OneYearSCR,IF($C1326="309 LCR SummaryB",UltimateSCR,IF(VALUE(LEFT($A1326,3))=309,VLOOKUP(VALUE(MID($B1326,2,1)),_309_Table2,MATCH(MID($B1326,1,1),_309_Table2_ColumnLookup,0),FALSE)
+N("309"),
  IF(VALUE(LEFT($A1326,3))=310,VLOOKUP(VALUE(MID($B1326,2,1)),_310_Table2,MATCH(MID($B1326,1,1),_310_Table2_ColumnLookup,0),FALSE)
+N("310"),
  IF(AND(VALUE(LEFT($A1326,3))=311,LEN($I1326)=4),VLOOKUP($I1326,_311_Table2,MATCH($B1326,_311_Table2_ColumnLookup,0),FALSE),
  IF(AND(VALUE(LEFT($A1326,3))=311,OR($B1326="I2",$B1326="J2",$B1326="K2",$B1326="L2")),VLOOKUP('311'!$G$58,_311_Table2,MATCH(MID($B1326,1,1),_311_Table2_ColumnLookup,0),FALSE),
  IF(AND(VALUE(LEFT($A1326,3))=311,RIGHT($B1326,5)="Total"),VLOOKUP('311'!$G$59,_311_Table2,MATCH(MID($B1326,1,1),_311_Table2_ColumnLookup,0),FALSE),
  IF(VALUE(LEFT($A1326,3))=311,VLOOKUP(VALUE(MID($B1326,2,1)),_311_Table2,MATCH(MID($B1326,1,1),_311_Table2_ColumnLookup,0),FALSE)
+N("311"),
  IF(AND(VALUE(LEFT($A1326,3))=312,LEFT($G1326,10)="Unincepted",$B1326="G "),VLOOKUP(" ULO",_312_Table2,MATCH('312'!$N$16,_312_Table2_ColumnLookup,0),FALSE),
  IF(AND(VALUE(LEFT($A1326,3))=312,LEFT($G1326,10)="Unincepted",$B1326="O "),VLOOKUP(" ULO",_312_Table2,MATCH('312'!$V$16,_312_Table2_ColumnLookup,0),FALSE),
  IF(AND(VALUE(LEFT($A1326,3))=312,LEFT($G1326,10)="Unincepted",$B1326="Q "),VLOOKUP(" ULO",_312_Table2,MATCH('312'!$X$16,_312_Table2_ColumnLookup,0),FALSE),
  IF(AND(VALUE(LEFT($A1326,3))=312,LEFT($G1326,10)="Unincepted"),VLOOKUP(" ULO",_312_Table2,MATCH(LEFT($B1326,1),_312_Table2_ColumnLookup,0),FALSE),
  IF(AND(VALUE(LEFT($A1326,3))=312,LEFT($G1326,5)="Total",$B1326="G "),VLOOKUP('312'!$F$80,_312_Table2,MATCH('312'!$N$16,_312_Table2_ColumnLookup,0),FALSE),
  IF(AND(VALUE(LEFT($A1326,3))=312,LEFT($G1326,5)="Total",$B1326="O "),VLOOKUP('312'!$F$80,_312_Table2,MATCH('312'!$V$16,_312_Table2_ColumnLookup,0),FALSE),
  IF(AND(VALUE(LEFT($A1326,3))=312,LEFT($G1326,5)="Total",$B1326="Q "),VLOOKUP('312'!$F$80,_312_Table2,MATCH('312'!$X$16,_312_Table2_ColumnLookup,0),FALSE),
  IF(AND(VALUE(LEFT($A1326,3))=312,LEFT($G1326,5)="Total"),VLOOKUP('312'!$F$80,_312_Table2,MATCH(LEFT($B1326,1),_312_Table2_ColumnLookup,0),FALSE),
  IF(AND(VALUE(LEFT($A1326,3))=312,LEN($I1326)=4,$B1326="G"),VLOOKUP($I1326,_312_Table2,MATCH('312'!$N$16,_312_Table2_ColumnLookup,0),FALSE),
  IF(AND(VALUE(LEFT($A1326,3))=312,LEN($I1326)=4,$B1326="O"),VLOOKUP($I1326,_312_Table2,MATCH('312'!$V$16,_312_Table2_ColumnLookup,0),FALSE),
  IF(AND(VALUE(LEFT($A1326,3))=312,LEN($I1326)=4,$B1326="Q"),VLOOKUP($I1326,_312_Table2,MATCH('312'!$X$16,_312_Table2_ColumnLookup,0),FALSE),
  IF(AND(VALUE(LEFT($A1326,3))=312,LEN($I1326)=4),VLOOKUP($I1326,_312_Table2,MATCH(LEFT($B1326,1),_312_Table2_ColumnLookup,0),FALSE)
+N("312"),
  IF(VALUE(LEFT($A1326,3))=313,VLOOKUP(VALUE(MID($B1326,2,1)),_313_Table2,MATCH(MID($B1326,1,1),_313_Table2_ColumnLookup,0),FALSE)
+N("313"),
  IF(AND(VALUE(LEFT($A1326,3))=314,LEN($B1326)=3),VLOOKUP(VALUE(MID($B1326,2,2)),_314_Table2,MATCH(MID($B1326,1,1),_314_Table2_ColumnLookup,0),FALSE),
  IF(VALUE(LEFT($A1326,3))=314,VLOOKUP(VALUE(MID($B1326,2,1)),_314_Table2,MATCH(MID($B1326,1,1),_314_Table2_ColumnLookup,0),FALSE)
+N("314"),
""))))))))))))))))))))))))</f>
        <v>#N/A</v>
      </c>
      <c r="F1326" s="238" t="e">
        <f>IF(AND(VALUE(LEFT($A1326,3))=309,LEN($B1326)=3),VLOOKUP(VALUE(MID($B1326,2,2)),_309_Table3,MATCH(MID($B1326,1,1),_309_Table3_ColumnLookup,0),FALSE),
  IF($C1326="309 LCR SummaryA",OneYearSCR,IF($C1326="309 LCR SummaryB",UltimateSCR,IF(VALUE(LEFT($A1326,3))=309,VLOOKUP(VALUE(MID($B1326,2,1)),_309_Table3,MATCH(MID($B1326,1,1),_309_Table3_ColumnLookup,0),FALSE)
+N("309"),
  IF(VALUE(LEFT($A1326,3))=310,VLOOKUP(VALUE(MID($B1326,2,1)),_310_Table3,MATCH(MID($B1326,1,1),_310_Table3_ColumnLookup,0),FALSE)
+N("310"),
  IF(AND(VALUE(LEFT($A1326,3))=311,LEN($I1326)=4),VLOOKUP($I1326,_311_Table3,MATCH($B1326,_311_Table3_ColumnLookup,0),FALSE),
  IF(AND(VALUE(LEFT($A1326,3))=311,OR($B1326="I2",$B1326="J2",$B1326="K2",$B1326="L2")),VLOOKUP('311'!$G$58,_311_Table3,MATCH(MID($B1326,1,1),_311_Table3_ColumnLookup,0),FALSE),
  IF(AND(VALUE(LEFT($A1326,3))=311,RIGHT($B1326,5)="Total"),VLOOKUP('311'!$G$59,_311_Table3,MATCH(MID($B1326,1,1),_311_Table3_ColumnLookup,0),FALSE),
  IF(VALUE(LEFT($A1326,3))=311,VLOOKUP(VALUE(MID($B1326,2,1)),_311_Table3,MATCH(MID($B1326,1,1),_311_Table3_ColumnLookup,0),FALSE)
+N("311"),
  IF(AND(VALUE(LEFT($A1326,3))=312,LEFT($G1326,10)="Unincepted",$B1326="G "),VLOOKUP(" ULO",_312_Table3,MATCH('312'!$N$16,_312_Table3_ColumnLookup,0),FALSE),
  IF(AND(VALUE(LEFT($A1326,3))=312,LEFT($G1326,10)="Unincepted",$B1326="O "),VLOOKUP(" ULO",_312_Table3,MATCH('312'!$V$16,_312_Table3_ColumnLookup,0),FALSE),
  IF(AND(VALUE(LEFT($A1326,3))=312,LEFT($G1326,10)="Unincepted",$B1326="Q "),VLOOKUP(" ULO",_312_Table3,MATCH('312'!$X$16,_312_Table3_ColumnLookup,0),FALSE),
  IF(AND(VALUE(LEFT($A1326,3))=312,LEFT($G1326,10)="Unincepted"),VLOOKUP(" ULO",_312_Table3,MATCH(LEFT($B1326,1),_312_Table3_ColumnLookup,0),FALSE),
  IF(AND(VALUE(LEFT($A1326,3))=312,LEFT($G1326,5)="Total",$B1326="G "),VLOOKUP('312'!$F$80,_312_Table3,MATCH('312'!$N$16,_312_Table3_ColumnLookup,0),FALSE),
  IF(AND(VALUE(LEFT($A1326,3))=312,LEFT($G1326,5)="Total",$B1326="O "),VLOOKUP('312'!$F$80,_312_Table3,MATCH('312'!$V$16,_312_Table3_ColumnLookup,0),FALSE),
  IF(AND(VALUE(LEFT($A1326,3))=312,LEFT($G1326,5)="Total",$B1326="Q "),VLOOKUP('312'!$F$80,_312_Table3,MATCH('312'!$X$16,_312_Table3_ColumnLookup,0),FALSE),
  IF(AND(VALUE(LEFT($A1326,3))=312,LEFT($G1326,5)="Total"),VLOOKUP('312'!$F$80,_312_Table3,MATCH(LEFT($B1326,1),_312_Table3_ColumnLookup,0),FALSE),
  IF(AND(VALUE(LEFT($A1326,3))=312,LEN($I1326)=4,$B1326="G"),VLOOKUP($I1326,_312_Table3,MATCH('312'!$N$16,_312_Table3_ColumnLookup,0),FALSE),
  IF(AND(VALUE(LEFT($A1326,3))=312,LEN($I1326)=4,$B1326="O"),VLOOKUP($I1326,_312_Table3,MATCH('312'!$V$16,_312_Table3_ColumnLookup,0),FALSE),
  IF(AND(VALUE(LEFT($A1326,3))=312,LEN($I1326)=4,$B1326="Q"),VLOOKUP($I1326,_312_Table3,MATCH('312'!$X$16,_312_Table3_ColumnLookup,0),FALSE),
  IF(AND(VALUE(LEFT($A1326,3))=312,LEN($I1326)=4),VLOOKUP($I1326,_312_Table3,MATCH(LEFT($B1326,1),_312_Table3_ColumnLookup,0),FALSE)
+N("312"),
  IF(VALUE(LEFT($A1326,3))=313,VLOOKUP(VALUE(MID($B1326,2,1)),_313_Table3,MATCH(MID($B1326,1,1),_313_Table3_ColumnLookup,0),FALSE)
+N("313"),
  IF(AND(VALUE(LEFT($A1326,3))=314,LEN($B1326)=3),VLOOKUP(VALUE(MID($B1326,2,2)),_314_Table3,MATCH(MID($B1326,1,1),_314_Table3_ColumnLookup,0),FALSE),
  IF(VALUE(LEFT($A1326,3))=314,VLOOKUP(VALUE(MID($B1326,2,1)),_314_Table3,MATCH(MID($B1326,1,1),_314_Table3_ColumnLookup,0),FALSE)
+N("314"),
""))))))))))))))))))))))))</f>
        <v>#N/A</v>
      </c>
      <c r="H1326" s="321" t="str">
        <f>IFERROR(
IF(ISERROR($D1326)=FALSE,$D1326,IF(ISERROR($E1326)=FALSE,$E1326,IF(ISERROR($F1326)=FALSE,$F1326
+N("012 checkboxes"),
IF(
IF(OR(LEFT($A1326,9)="Syndicate",LEFT($A1326,12)="NewSyndicate"),VLOOKUP($A1326,'012'!$J:$ZW,MATCH("Link to button",'012'!$J$1:$ZW$1,0),0)
+N("309 checkbox"),
IF($C1326="309 LCR Summary0",VLOOKUP("Notes990",'309'!$P:$ZZ,MATCH("Link to button",'309'!$P$1:$ZZ$1,0),0)
+N("313 checkboxes"),
IF($C1326="313 Financial Information0LcmVsScr",IF($C1326="309 LCR Summary0",VLOOKUP("LcmVsScr",'309'!$N:$ZZ,MATCH("Link to button",'309'!$N$1:$ZZ$1,0),0),
IF($C1326="313 Financial Information0LcrDocAttached",IF($C1326="309 LCR Summary0",VLOOKUP("LcrDocAttached",'309'!$N:$ZZ,MATCH("Link to button",'309'!$N$1:$ZZ$1,0),
0)))))))=1,TRUE,FALSE)
))),"")</f>
        <v/>
      </c>
    </row>
    <row r="1327" spans="1:8">
      <c r="A1327" s="237" t="e">
        <f>VLOOKUP($G1327,CSVLookups!$B:$R,MATCH(A$1,CSVLookups!$B$1:$R$1,0),FALSE)</f>
        <v>#N/A</v>
      </c>
      <c r="B1327" s="237" t="e">
        <f>VLOOKUP($G1327,CSVLookups!$B:$R,MATCH(B$1,CSVLookups!$B$1:$R$1,0),FALSE)</f>
        <v>#N/A</v>
      </c>
      <c r="C1327" s="238" t="e">
        <f t="shared" si="21"/>
        <v>#N/A</v>
      </c>
      <c r="D1327" s="238" t="e">
        <f>IF(AND(VALUE(LEFT($A1327,3))=309,LEN($B1327)=3),VLOOKUP(VALUE(MID($B1327,2,2)),_309_Table1,MATCH(MID($B1327,1,1),_309_Table1_ColumnLookup,0),FALSE),
  IF($C1327="309 LCR SummaryA",OneYearSCR,IF($C1327="309 LCR SummaryB",UltimateSCR,IF(VALUE(LEFT($A1327,3))=309,VLOOKUP(VALUE(MID($B1327,2,1)),_309_Table1,MATCH(MID($B1327,1,1),_309_Table1_ColumnLookup,0),FALSE)
+N("309"),
  IF(VALUE(LEFT($A1327,3))=310,VLOOKUP(VALUE(MID($B1327,2,1)),_310_Table1,MATCH(MID($B1327,1,1),_310_Table1_ColumnLookup,0),FALSE)
+N("310"),
  IF(AND(VALUE(LEFT($A1327,3))=311,LEN($I1327)=4),VLOOKUP($I1327,_311_Table1,MATCH($B1327,_311_Table1_ColumnLookup,0),FALSE),
  IF(AND(VALUE(LEFT($A1327,3))=311,OR($B1327="I2",$B1327="J2",$B1327="K2",$B1327="L2")),VLOOKUP('311'!$G$58,_311_Table1,MATCH(MID($B1327,1,1),_311_Table1_ColumnLookup,0),FALSE),
  IF(AND(VALUE(LEFT($A1327,3))=311,RIGHT($B1327,5)="Total"),VLOOKUP('311'!$G$59,_311_Table1,MATCH(MID($B1327,1,1),_311_Table1_ColumnLookup,0),FALSE),
  IF(VALUE(LEFT($A1327,3))=311,VLOOKUP(VALUE(MID($B1327,2,1)),_311_Table1,MATCH(MID($B1327,1,1),_311_Table1_ColumnLookup,0),FALSE)
+N("311"),
  IF(AND(VALUE(LEFT($A1327,3))=312,LEFT($G1327,10)="Unincepted",$B1327="G "),VLOOKUP(" ULO",_312_Table1,MATCH('312'!$N$16,_312_Table1_ColumnLookup,0),FALSE),
  IF(AND(VALUE(LEFT($A1327,3))=312,LEFT($G1327,10)="Unincepted",$B1327="O "),VLOOKUP(" ULO",_312_Table1,MATCH('312'!$V$16,_312_Table1_ColumnLookup,0),FALSE),
  IF(AND(VALUE(LEFT($A1327,3))=312,LEFT($G1327,10)="Unincepted",$B1327="Q "),VLOOKUP(" ULO",_312_Table1,MATCH('312'!$X$16,_312_Table1_ColumnLookup,0),FALSE),
  IF(AND(VALUE(LEFT($A1327,3))=312,LEFT($G1327,10)="Unincepted"),VLOOKUP(" ULO",_312_Table1,MATCH(LEFT($B1327,1),_312_Table1_ColumnLookup,0),FALSE),
  IF(AND(VALUE(LEFT($A1327,3))=312,LEFT($G1327,5)="Total",$B1327="G "),VLOOKUP('312'!$F$80,_312_Table1,MATCH('312'!$N$16,_312_Table1_ColumnLookup,0),FALSE),
  IF(AND(VALUE(LEFT($A1327,3))=312,LEFT($G1327,5)="Total",$B1327="O "),VLOOKUP('312'!$F$80,_312_Table1,MATCH('312'!$V$16,_312_Table1_ColumnLookup,0),FALSE),
  IF(AND(VALUE(LEFT($A1327,3))=312,LEFT($G1327,5)="Total",$B1327="Q "),VLOOKUP('312'!$F$80,_312_Table1,MATCH('312'!$X$16,_312_Table1_ColumnLookup,0),FALSE),
  IF(AND(VALUE(LEFT($A1327,3))=312,LEFT($G1327,5)="Total"),VLOOKUP('312'!$F$80,_312_Table1,MATCH(LEFT($B1327,1),_312_Table1_ColumnLookup,0),FALSE),
  IF(AND(VALUE(LEFT($A1327,3))=312,LEN($I1327)=4,$B1327="G"),VLOOKUP($I1327,_312_Table1,MATCH('312'!$N$16,_312_Table1_ColumnLookup,0),FALSE),
  IF(AND(VALUE(LEFT($A1327,3))=312,LEN($I1327)=4,$B1327="O"),VLOOKUP($I1327,_312_Table1,MATCH('312'!$V$16,_312_Table1_ColumnLookup,0),FALSE),
  IF(AND(VALUE(LEFT($A1327,3))=312,LEN($I1327)=4,$B1327="Q"),VLOOKUP($I1327,_312_Table1,MATCH('312'!$X$16,_312_Table1_ColumnLookup,0),FALSE),
  IF(AND(VALUE(LEFT($A1327,3))=312,LEN($I1327)=4),VLOOKUP($I1327,_312_Table1,MATCH(LEFT($B1327,1),_312_Table1_ColumnLookup,0),FALSE)
+N("312"),
  IF(VALUE(LEFT($A1327,3))=313,VLOOKUP(VALUE(MID($B1327,2,1)),_313_Table1,MATCH(MID($B1327,1,1),_313_Table1_ColumnLookup,0),FALSE)
+N("313"),
  IF(AND(VALUE(LEFT($A1327,3))=314,LEN($B1327)=3),VLOOKUP(VALUE(MID($B1327,2,2)),_314_Table1,MATCH(MID($B1327,1,1),_314_Table1_ColumnLookup,0),FALSE),
  IF(VALUE(LEFT($A1327,3))=314,VLOOKUP(VALUE(MID($B1327,2,1)),_314_Table1,MATCH(MID($B1327,1,1),_314_Table1_ColumnLookup,0),FALSE)
+N("314"),
""))))))))))))))))))))))))</f>
        <v>#N/A</v>
      </c>
      <c r="E1327" s="238" t="e">
        <f>IF(AND(VALUE(LEFT($A1327,3))=309,LEN($B1327)=3),VLOOKUP(VALUE(MID($B1327,2,2)),_309_Table2,MATCH(MID($B1327,1,1),_309_Table2_ColumnLookup,0),FALSE),
  IF($C1327="309 LCR SummaryA",OneYearSCR,IF($C1327="309 LCR SummaryB",UltimateSCR,IF(VALUE(LEFT($A1327,3))=309,VLOOKUP(VALUE(MID($B1327,2,1)),_309_Table2,MATCH(MID($B1327,1,1),_309_Table2_ColumnLookup,0),FALSE)
+N("309"),
  IF(VALUE(LEFT($A1327,3))=310,VLOOKUP(VALUE(MID($B1327,2,1)),_310_Table2,MATCH(MID($B1327,1,1),_310_Table2_ColumnLookup,0),FALSE)
+N("310"),
  IF(AND(VALUE(LEFT($A1327,3))=311,LEN($I1327)=4),VLOOKUP($I1327,_311_Table2,MATCH($B1327,_311_Table2_ColumnLookup,0),FALSE),
  IF(AND(VALUE(LEFT($A1327,3))=311,OR($B1327="I2",$B1327="J2",$B1327="K2",$B1327="L2")),VLOOKUP('311'!$G$58,_311_Table2,MATCH(MID($B1327,1,1),_311_Table2_ColumnLookup,0),FALSE),
  IF(AND(VALUE(LEFT($A1327,3))=311,RIGHT($B1327,5)="Total"),VLOOKUP('311'!$G$59,_311_Table2,MATCH(MID($B1327,1,1),_311_Table2_ColumnLookup,0),FALSE),
  IF(VALUE(LEFT($A1327,3))=311,VLOOKUP(VALUE(MID($B1327,2,1)),_311_Table2,MATCH(MID($B1327,1,1),_311_Table2_ColumnLookup,0),FALSE)
+N("311"),
  IF(AND(VALUE(LEFT($A1327,3))=312,LEFT($G1327,10)="Unincepted",$B1327="G "),VLOOKUP(" ULO",_312_Table2,MATCH('312'!$N$16,_312_Table2_ColumnLookup,0),FALSE),
  IF(AND(VALUE(LEFT($A1327,3))=312,LEFT($G1327,10)="Unincepted",$B1327="O "),VLOOKUP(" ULO",_312_Table2,MATCH('312'!$V$16,_312_Table2_ColumnLookup,0),FALSE),
  IF(AND(VALUE(LEFT($A1327,3))=312,LEFT($G1327,10)="Unincepted",$B1327="Q "),VLOOKUP(" ULO",_312_Table2,MATCH('312'!$X$16,_312_Table2_ColumnLookup,0),FALSE),
  IF(AND(VALUE(LEFT($A1327,3))=312,LEFT($G1327,10)="Unincepted"),VLOOKUP(" ULO",_312_Table2,MATCH(LEFT($B1327,1),_312_Table2_ColumnLookup,0),FALSE),
  IF(AND(VALUE(LEFT($A1327,3))=312,LEFT($G1327,5)="Total",$B1327="G "),VLOOKUP('312'!$F$80,_312_Table2,MATCH('312'!$N$16,_312_Table2_ColumnLookup,0),FALSE),
  IF(AND(VALUE(LEFT($A1327,3))=312,LEFT($G1327,5)="Total",$B1327="O "),VLOOKUP('312'!$F$80,_312_Table2,MATCH('312'!$V$16,_312_Table2_ColumnLookup,0),FALSE),
  IF(AND(VALUE(LEFT($A1327,3))=312,LEFT($G1327,5)="Total",$B1327="Q "),VLOOKUP('312'!$F$80,_312_Table2,MATCH('312'!$X$16,_312_Table2_ColumnLookup,0),FALSE),
  IF(AND(VALUE(LEFT($A1327,3))=312,LEFT($G1327,5)="Total"),VLOOKUP('312'!$F$80,_312_Table2,MATCH(LEFT($B1327,1),_312_Table2_ColumnLookup,0),FALSE),
  IF(AND(VALUE(LEFT($A1327,3))=312,LEN($I1327)=4,$B1327="G"),VLOOKUP($I1327,_312_Table2,MATCH('312'!$N$16,_312_Table2_ColumnLookup,0),FALSE),
  IF(AND(VALUE(LEFT($A1327,3))=312,LEN($I1327)=4,$B1327="O"),VLOOKUP($I1327,_312_Table2,MATCH('312'!$V$16,_312_Table2_ColumnLookup,0),FALSE),
  IF(AND(VALUE(LEFT($A1327,3))=312,LEN($I1327)=4,$B1327="Q"),VLOOKUP($I1327,_312_Table2,MATCH('312'!$X$16,_312_Table2_ColumnLookup,0),FALSE),
  IF(AND(VALUE(LEFT($A1327,3))=312,LEN($I1327)=4),VLOOKUP($I1327,_312_Table2,MATCH(LEFT($B1327,1),_312_Table2_ColumnLookup,0),FALSE)
+N("312"),
  IF(VALUE(LEFT($A1327,3))=313,VLOOKUP(VALUE(MID($B1327,2,1)),_313_Table2,MATCH(MID($B1327,1,1),_313_Table2_ColumnLookup,0),FALSE)
+N("313"),
  IF(AND(VALUE(LEFT($A1327,3))=314,LEN($B1327)=3),VLOOKUP(VALUE(MID($B1327,2,2)),_314_Table2,MATCH(MID($B1327,1,1),_314_Table2_ColumnLookup,0),FALSE),
  IF(VALUE(LEFT($A1327,3))=314,VLOOKUP(VALUE(MID($B1327,2,1)),_314_Table2,MATCH(MID($B1327,1,1),_314_Table2_ColumnLookup,0),FALSE)
+N("314"),
""))))))))))))))))))))))))</f>
        <v>#N/A</v>
      </c>
      <c r="F1327" s="238" t="e">
        <f>IF(AND(VALUE(LEFT($A1327,3))=309,LEN($B1327)=3),VLOOKUP(VALUE(MID($B1327,2,2)),_309_Table3,MATCH(MID($B1327,1,1),_309_Table3_ColumnLookup,0),FALSE),
  IF($C1327="309 LCR SummaryA",OneYearSCR,IF($C1327="309 LCR SummaryB",UltimateSCR,IF(VALUE(LEFT($A1327,3))=309,VLOOKUP(VALUE(MID($B1327,2,1)),_309_Table3,MATCH(MID($B1327,1,1),_309_Table3_ColumnLookup,0),FALSE)
+N("309"),
  IF(VALUE(LEFT($A1327,3))=310,VLOOKUP(VALUE(MID($B1327,2,1)),_310_Table3,MATCH(MID($B1327,1,1),_310_Table3_ColumnLookup,0),FALSE)
+N("310"),
  IF(AND(VALUE(LEFT($A1327,3))=311,LEN($I1327)=4),VLOOKUP($I1327,_311_Table3,MATCH($B1327,_311_Table3_ColumnLookup,0),FALSE),
  IF(AND(VALUE(LEFT($A1327,3))=311,OR($B1327="I2",$B1327="J2",$B1327="K2",$B1327="L2")),VLOOKUP('311'!$G$58,_311_Table3,MATCH(MID($B1327,1,1),_311_Table3_ColumnLookup,0),FALSE),
  IF(AND(VALUE(LEFT($A1327,3))=311,RIGHT($B1327,5)="Total"),VLOOKUP('311'!$G$59,_311_Table3,MATCH(MID($B1327,1,1),_311_Table3_ColumnLookup,0),FALSE),
  IF(VALUE(LEFT($A1327,3))=311,VLOOKUP(VALUE(MID($B1327,2,1)),_311_Table3,MATCH(MID($B1327,1,1),_311_Table3_ColumnLookup,0),FALSE)
+N("311"),
  IF(AND(VALUE(LEFT($A1327,3))=312,LEFT($G1327,10)="Unincepted",$B1327="G "),VLOOKUP(" ULO",_312_Table3,MATCH('312'!$N$16,_312_Table3_ColumnLookup,0),FALSE),
  IF(AND(VALUE(LEFT($A1327,3))=312,LEFT($G1327,10)="Unincepted",$B1327="O "),VLOOKUP(" ULO",_312_Table3,MATCH('312'!$V$16,_312_Table3_ColumnLookup,0),FALSE),
  IF(AND(VALUE(LEFT($A1327,3))=312,LEFT($G1327,10)="Unincepted",$B1327="Q "),VLOOKUP(" ULO",_312_Table3,MATCH('312'!$X$16,_312_Table3_ColumnLookup,0),FALSE),
  IF(AND(VALUE(LEFT($A1327,3))=312,LEFT($G1327,10)="Unincepted"),VLOOKUP(" ULO",_312_Table3,MATCH(LEFT($B1327,1),_312_Table3_ColumnLookup,0),FALSE),
  IF(AND(VALUE(LEFT($A1327,3))=312,LEFT($G1327,5)="Total",$B1327="G "),VLOOKUP('312'!$F$80,_312_Table3,MATCH('312'!$N$16,_312_Table3_ColumnLookup,0),FALSE),
  IF(AND(VALUE(LEFT($A1327,3))=312,LEFT($G1327,5)="Total",$B1327="O "),VLOOKUP('312'!$F$80,_312_Table3,MATCH('312'!$V$16,_312_Table3_ColumnLookup,0),FALSE),
  IF(AND(VALUE(LEFT($A1327,3))=312,LEFT($G1327,5)="Total",$B1327="Q "),VLOOKUP('312'!$F$80,_312_Table3,MATCH('312'!$X$16,_312_Table3_ColumnLookup,0),FALSE),
  IF(AND(VALUE(LEFT($A1327,3))=312,LEFT($G1327,5)="Total"),VLOOKUP('312'!$F$80,_312_Table3,MATCH(LEFT($B1327,1),_312_Table3_ColumnLookup,0),FALSE),
  IF(AND(VALUE(LEFT($A1327,3))=312,LEN($I1327)=4,$B1327="G"),VLOOKUP($I1327,_312_Table3,MATCH('312'!$N$16,_312_Table3_ColumnLookup,0),FALSE),
  IF(AND(VALUE(LEFT($A1327,3))=312,LEN($I1327)=4,$B1327="O"),VLOOKUP($I1327,_312_Table3,MATCH('312'!$V$16,_312_Table3_ColumnLookup,0),FALSE),
  IF(AND(VALUE(LEFT($A1327,3))=312,LEN($I1327)=4,$B1327="Q"),VLOOKUP($I1327,_312_Table3,MATCH('312'!$X$16,_312_Table3_ColumnLookup,0),FALSE),
  IF(AND(VALUE(LEFT($A1327,3))=312,LEN($I1327)=4),VLOOKUP($I1327,_312_Table3,MATCH(LEFT($B1327,1),_312_Table3_ColumnLookup,0),FALSE)
+N("312"),
  IF(VALUE(LEFT($A1327,3))=313,VLOOKUP(VALUE(MID($B1327,2,1)),_313_Table3,MATCH(MID($B1327,1,1),_313_Table3_ColumnLookup,0),FALSE)
+N("313"),
  IF(AND(VALUE(LEFT($A1327,3))=314,LEN($B1327)=3),VLOOKUP(VALUE(MID($B1327,2,2)),_314_Table3,MATCH(MID($B1327,1,1),_314_Table3_ColumnLookup,0),FALSE),
  IF(VALUE(LEFT($A1327,3))=314,VLOOKUP(VALUE(MID($B1327,2,1)),_314_Table3,MATCH(MID($B1327,1,1),_314_Table3_ColumnLookup,0),FALSE)
+N("314"),
""))))))))))))))))))))))))</f>
        <v>#N/A</v>
      </c>
      <c r="H1327" s="321" t="str">
        <f>IFERROR(
IF(ISERROR($D1327)=FALSE,$D1327,IF(ISERROR($E1327)=FALSE,$E1327,IF(ISERROR($F1327)=FALSE,$F1327
+N("012 checkboxes"),
IF(
IF(OR(LEFT($A1327,9)="Syndicate",LEFT($A1327,12)="NewSyndicate"),VLOOKUP($A1327,'012'!$J:$ZW,MATCH("Link to button",'012'!$J$1:$ZW$1,0),0)
+N("309 checkbox"),
IF($C1327="309 LCR Summary0",VLOOKUP("Notes990",'309'!$P:$ZZ,MATCH("Link to button",'309'!$P$1:$ZZ$1,0),0)
+N("313 checkboxes"),
IF($C1327="313 Financial Information0LcmVsScr",IF($C1327="309 LCR Summary0",VLOOKUP("LcmVsScr",'309'!$N:$ZZ,MATCH("Link to button",'309'!$N$1:$ZZ$1,0),0),
IF($C1327="313 Financial Information0LcrDocAttached",IF($C1327="309 LCR Summary0",VLOOKUP("LcrDocAttached",'309'!$N:$ZZ,MATCH("Link to button",'309'!$N$1:$ZZ$1,0),
0)))))))=1,TRUE,FALSE)
))),"")</f>
        <v/>
      </c>
    </row>
    <row r="1328" spans="1:8">
      <c r="A1328" s="237" t="e">
        <f>VLOOKUP($G1328,CSVLookups!$B:$R,MATCH(A$1,CSVLookups!$B$1:$R$1,0),FALSE)</f>
        <v>#N/A</v>
      </c>
      <c r="B1328" s="237" t="e">
        <f>VLOOKUP($G1328,CSVLookups!$B:$R,MATCH(B$1,CSVLookups!$B$1:$R$1,0),FALSE)</f>
        <v>#N/A</v>
      </c>
      <c r="C1328" s="238" t="e">
        <f t="shared" si="21"/>
        <v>#N/A</v>
      </c>
      <c r="D1328" s="238" t="e">
        <f>IF(AND(VALUE(LEFT($A1328,3))=309,LEN($B1328)=3),VLOOKUP(VALUE(MID($B1328,2,2)),_309_Table1,MATCH(MID($B1328,1,1),_309_Table1_ColumnLookup,0),FALSE),
  IF($C1328="309 LCR SummaryA",OneYearSCR,IF($C1328="309 LCR SummaryB",UltimateSCR,IF(VALUE(LEFT($A1328,3))=309,VLOOKUP(VALUE(MID($B1328,2,1)),_309_Table1,MATCH(MID($B1328,1,1),_309_Table1_ColumnLookup,0),FALSE)
+N("309"),
  IF(VALUE(LEFT($A1328,3))=310,VLOOKUP(VALUE(MID($B1328,2,1)),_310_Table1,MATCH(MID($B1328,1,1),_310_Table1_ColumnLookup,0),FALSE)
+N("310"),
  IF(AND(VALUE(LEFT($A1328,3))=311,LEN($I1328)=4),VLOOKUP($I1328,_311_Table1,MATCH($B1328,_311_Table1_ColumnLookup,0),FALSE),
  IF(AND(VALUE(LEFT($A1328,3))=311,OR($B1328="I2",$B1328="J2",$B1328="K2",$B1328="L2")),VLOOKUP('311'!$G$58,_311_Table1,MATCH(MID($B1328,1,1),_311_Table1_ColumnLookup,0),FALSE),
  IF(AND(VALUE(LEFT($A1328,3))=311,RIGHT($B1328,5)="Total"),VLOOKUP('311'!$G$59,_311_Table1,MATCH(MID($B1328,1,1),_311_Table1_ColumnLookup,0),FALSE),
  IF(VALUE(LEFT($A1328,3))=311,VLOOKUP(VALUE(MID($B1328,2,1)),_311_Table1,MATCH(MID($B1328,1,1),_311_Table1_ColumnLookup,0),FALSE)
+N("311"),
  IF(AND(VALUE(LEFT($A1328,3))=312,LEFT($G1328,10)="Unincepted",$B1328="G "),VLOOKUP(" ULO",_312_Table1,MATCH('312'!$N$16,_312_Table1_ColumnLookup,0),FALSE),
  IF(AND(VALUE(LEFT($A1328,3))=312,LEFT($G1328,10)="Unincepted",$B1328="O "),VLOOKUP(" ULO",_312_Table1,MATCH('312'!$V$16,_312_Table1_ColumnLookup,0),FALSE),
  IF(AND(VALUE(LEFT($A1328,3))=312,LEFT($G1328,10)="Unincepted",$B1328="Q "),VLOOKUP(" ULO",_312_Table1,MATCH('312'!$X$16,_312_Table1_ColumnLookup,0),FALSE),
  IF(AND(VALUE(LEFT($A1328,3))=312,LEFT($G1328,10)="Unincepted"),VLOOKUP(" ULO",_312_Table1,MATCH(LEFT($B1328,1),_312_Table1_ColumnLookup,0),FALSE),
  IF(AND(VALUE(LEFT($A1328,3))=312,LEFT($G1328,5)="Total",$B1328="G "),VLOOKUP('312'!$F$80,_312_Table1,MATCH('312'!$N$16,_312_Table1_ColumnLookup,0),FALSE),
  IF(AND(VALUE(LEFT($A1328,3))=312,LEFT($G1328,5)="Total",$B1328="O "),VLOOKUP('312'!$F$80,_312_Table1,MATCH('312'!$V$16,_312_Table1_ColumnLookup,0),FALSE),
  IF(AND(VALUE(LEFT($A1328,3))=312,LEFT($G1328,5)="Total",$B1328="Q "),VLOOKUP('312'!$F$80,_312_Table1,MATCH('312'!$X$16,_312_Table1_ColumnLookup,0),FALSE),
  IF(AND(VALUE(LEFT($A1328,3))=312,LEFT($G1328,5)="Total"),VLOOKUP('312'!$F$80,_312_Table1,MATCH(LEFT($B1328,1),_312_Table1_ColumnLookup,0),FALSE),
  IF(AND(VALUE(LEFT($A1328,3))=312,LEN($I1328)=4,$B1328="G"),VLOOKUP($I1328,_312_Table1,MATCH('312'!$N$16,_312_Table1_ColumnLookup,0),FALSE),
  IF(AND(VALUE(LEFT($A1328,3))=312,LEN($I1328)=4,$B1328="O"),VLOOKUP($I1328,_312_Table1,MATCH('312'!$V$16,_312_Table1_ColumnLookup,0),FALSE),
  IF(AND(VALUE(LEFT($A1328,3))=312,LEN($I1328)=4,$B1328="Q"),VLOOKUP($I1328,_312_Table1,MATCH('312'!$X$16,_312_Table1_ColumnLookup,0),FALSE),
  IF(AND(VALUE(LEFT($A1328,3))=312,LEN($I1328)=4),VLOOKUP($I1328,_312_Table1,MATCH(LEFT($B1328,1),_312_Table1_ColumnLookup,0),FALSE)
+N("312"),
  IF(VALUE(LEFT($A1328,3))=313,VLOOKUP(VALUE(MID($B1328,2,1)),_313_Table1,MATCH(MID($B1328,1,1),_313_Table1_ColumnLookup,0),FALSE)
+N("313"),
  IF(AND(VALUE(LEFT($A1328,3))=314,LEN($B1328)=3),VLOOKUP(VALUE(MID($B1328,2,2)),_314_Table1,MATCH(MID($B1328,1,1),_314_Table1_ColumnLookup,0),FALSE),
  IF(VALUE(LEFT($A1328,3))=314,VLOOKUP(VALUE(MID($B1328,2,1)),_314_Table1,MATCH(MID($B1328,1,1),_314_Table1_ColumnLookup,0),FALSE)
+N("314"),
""))))))))))))))))))))))))</f>
        <v>#N/A</v>
      </c>
      <c r="E1328" s="238" t="e">
        <f>IF(AND(VALUE(LEFT($A1328,3))=309,LEN($B1328)=3),VLOOKUP(VALUE(MID($B1328,2,2)),_309_Table2,MATCH(MID($B1328,1,1),_309_Table2_ColumnLookup,0),FALSE),
  IF($C1328="309 LCR SummaryA",OneYearSCR,IF($C1328="309 LCR SummaryB",UltimateSCR,IF(VALUE(LEFT($A1328,3))=309,VLOOKUP(VALUE(MID($B1328,2,1)),_309_Table2,MATCH(MID($B1328,1,1),_309_Table2_ColumnLookup,0),FALSE)
+N("309"),
  IF(VALUE(LEFT($A1328,3))=310,VLOOKUP(VALUE(MID($B1328,2,1)),_310_Table2,MATCH(MID($B1328,1,1),_310_Table2_ColumnLookup,0),FALSE)
+N("310"),
  IF(AND(VALUE(LEFT($A1328,3))=311,LEN($I1328)=4),VLOOKUP($I1328,_311_Table2,MATCH($B1328,_311_Table2_ColumnLookup,0),FALSE),
  IF(AND(VALUE(LEFT($A1328,3))=311,OR($B1328="I2",$B1328="J2",$B1328="K2",$B1328="L2")),VLOOKUP('311'!$G$58,_311_Table2,MATCH(MID($B1328,1,1),_311_Table2_ColumnLookup,0),FALSE),
  IF(AND(VALUE(LEFT($A1328,3))=311,RIGHT($B1328,5)="Total"),VLOOKUP('311'!$G$59,_311_Table2,MATCH(MID($B1328,1,1),_311_Table2_ColumnLookup,0),FALSE),
  IF(VALUE(LEFT($A1328,3))=311,VLOOKUP(VALUE(MID($B1328,2,1)),_311_Table2,MATCH(MID($B1328,1,1),_311_Table2_ColumnLookup,0),FALSE)
+N("311"),
  IF(AND(VALUE(LEFT($A1328,3))=312,LEFT($G1328,10)="Unincepted",$B1328="G "),VLOOKUP(" ULO",_312_Table2,MATCH('312'!$N$16,_312_Table2_ColumnLookup,0),FALSE),
  IF(AND(VALUE(LEFT($A1328,3))=312,LEFT($G1328,10)="Unincepted",$B1328="O "),VLOOKUP(" ULO",_312_Table2,MATCH('312'!$V$16,_312_Table2_ColumnLookup,0),FALSE),
  IF(AND(VALUE(LEFT($A1328,3))=312,LEFT($G1328,10)="Unincepted",$B1328="Q "),VLOOKUP(" ULO",_312_Table2,MATCH('312'!$X$16,_312_Table2_ColumnLookup,0),FALSE),
  IF(AND(VALUE(LEFT($A1328,3))=312,LEFT($G1328,10)="Unincepted"),VLOOKUP(" ULO",_312_Table2,MATCH(LEFT($B1328,1),_312_Table2_ColumnLookup,0),FALSE),
  IF(AND(VALUE(LEFT($A1328,3))=312,LEFT($G1328,5)="Total",$B1328="G "),VLOOKUP('312'!$F$80,_312_Table2,MATCH('312'!$N$16,_312_Table2_ColumnLookup,0),FALSE),
  IF(AND(VALUE(LEFT($A1328,3))=312,LEFT($G1328,5)="Total",$B1328="O "),VLOOKUP('312'!$F$80,_312_Table2,MATCH('312'!$V$16,_312_Table2_ColumnLookup,0),FALSE),
  IF(AND(VALUE(LEFT($A1328,3))=312,LEFT($G1328,5)="Total",$B1328="Q "),VLOOKUP('312'!$F$80,_312_Table2,MATCH('312'!$X$16,_312_Table2_ColumnLookup,0),FALSE),
  IF(AND(VALUE(LEFT($A1328,3))=312,LEFT($G1328,5)="Total"),VLOOKUP('312'!$F$80,_312_Table2,MATCH(LEFT($B1328,1),_312_Table2_ColumnLookup,0),FALSE),
  IF(AND(VALUE(LEFT($A1328,3))=312,LEN($I1328)=4,$B1328="G"),VLOOKUP($I1328,_312_Table2,MATCH('312'!$N$16,_312_Table2_ColumnLookup,0),FALSE),
  IF(AND(VALUE(LEFT($A1328,3))=312,LEN($I1328)=4,$B1328="O"),VLOOKUP($I1328,_312_Table2,MATCH('312'!$V$16,_312_Table2_ColumnLookup,0),FALSE),
  IF(AND(VALUE(LEFT($A1328,3))=312,LEN($I1328)=4,$B1328="Q"),VLOOKUP($I1328,_312_Table2,MATCH('312'!$X$16,_312_Table2_ColumnLookup,0),FALSE),
  IF(AND(VALUE(LEFT($A1328,3))=312,LEN($I1328)=4),VLOOKUP($I1328,_312_Table2,MATCH(LEFT($B1328,1),_312_Table2_ColumnLookup,0),FALSE)
+N("312"),
  IF(VALUE(LEFT($A1328,3))=313,VLOOKUP(VALUE(MID($B1328,2,1)),_313_Table2,MATCH(MID($B1328,1,1),_313_Table2_ColumnLookup,0),FALSE)
+N("313"),
  IF(AND(VALUE(LEFT($A1328,3))=314,LEN($B1328)=3),VLOOKUP(VALUE(MID($B1328,2,2)),_314_Table2,MATCH(MID($B1328,1,1),_314_Table2_ColumnLookup,0),FALSE),
  IF(VALUE(LEFT($A1328,3))=314,VLOOKUP(VALUE(MID($B1328,2,1)),_314_Table2,MATCH(MID($B1328,1,1),_314_Table2_ColumnLookup,0),FALSE)
+N("314"),
""))))))))))))))))))))))))</f>
        <v>#N/A</v>
      </c>
      <c r="F1328" s="238" t="e">
        <f>IF(AND(VALUE(LEFT($A1328,3))=309,LEN($B1328)=3),VLOOKUP(VALUE(MID($B1328,2,2)),_309_Table3,MATCH(MID($B1328,1,1),_309_Table3_ColumnLookup,0),FALSE),
  IF($C1328="309 LCR SummaryA",OneYearSCR,IF($C1328="309 LCR SummaryB",UltimateSCR,IF(VALUE(LEFT($A1328,3))=309,VLOOKUP(VALUE(MID($B1328,2,1)),_309_Table3,MATCH(MID($B1328,1,1),_309_Table3_ColumnLookup,0),FALSE)
+N("309"),
  IF(VALUE(LEFT($A1328,3))=310,VLOOKUP(VALUE(MID($B1328,2,1)),_310_Table3,MATCH(MID($B1328,1,1),_310_Table3_ColumnLookup,0),FALSE)
+N("310"),
  IF(AND(VALUE(LEFT($A1328,3))=311,LEN($I1328)=4),VLOOKUP($I1328,_311_Table3,MATCH($B1328,_311_Table3_ColumnLookup,0),FALSE),
  IF(AND(VALUE(LEFT($A1328,3))=311,OR($B1328="I2",$B1328="J2",$B1328="K2",$B1328="L2")),VLOOKUP('311'!$G$58,_311_Table3,MATCH(MID($B1328,1,1),_311_Table3_ColumnLookup,0),FALSE),
  IF(AND(VALUE(LEFT($A1328,3))=311,RIGHT($B1328,5)="Total"),VLOOKUP('311'!$G$59,_311_Table3,MATCH(MID($B1328,1,1),_311_Table3_ColumnLookup,0),FALSE),
  IF(VALUE(LEFT($A1328,3))=311,VLOOKUP(VALUE(MID($B1328,2,1)),_311_Table3,MATCH(MID($B1328,1,1),_311_Table3_ColumnLookup,0),FALSE)
+N("311"),
  IF(AND(VALUE(LEFT($A1328,3))=312,LEFT($G1328,10)="Unincepted",$B1328="G "),VLOOKUP(" ULO",_312_Table3,MATCH('312'!$N$16,_312_Table3_ColumnLookup,0),FALSE),
  IF(AND(VALUE(LEFT($A1328,3))=312,LEFT($G1328,10)="Unincepted",$B1328="O "),VLOOKUP(" ULO",_312_Table3,MATCH('312'!$V$16,_312_Table3_ColumnLookup,0),FALSE),
  IF(AND(VALUE(LEFT($A1328,3))=312,LEFT($G1328,10)="Unincepted",$B1328="Q "),VLOOKUP(" ULO",_312_Table3,MATCH('312'!$X$16,_312_Table3_ColumnLookup,0),FALSE),
  IF(AND(VALUE(LEFT($A1328,3))=312,LEFT($G1328,10)="Unincepted"),VLOOKUP(" ULO",_312_Table3,MATCH(LEFT($B1328,1),_312_Table3_ColumnLookup,0),FALSE),
  IF(AND(VALUE(LEFT($A1328,3))=312,LEFT($G1328,5)="Total",$B1328="G "),VLOOKUP('312'!$F$80,_312_Table3,MATCH('312'!$N$16,_312_Table3_ColumnLookup,0),FALSE),
  IF(AND(VALUE(LEFT($A1328,3))=312,LEFT($G1328,5)="Total",$B1328="O "),VLOOKUP('312'!$F$80,_312_Table3,MATCH('312'!$V$16,_312_Table3_ColumnLookup,0),FALSE),
  IF(AND(VALUE(LEFT($A1328,3))=312,LEFT($G1328,5)="Total",$B1328="Q "),VLOOKUP('312'!$F$80,_312_Table3,MATCH('312'!$X$16,_312_Table3_ColumnLookup,0),FALSE),
  IF(AND(VALUE(LEFT($A1328,3))=312,LEFT($G1328,5)="Total"),VLOOKUP('312'!$F$80,_312_Table3,MATCH(LEFT($B1328,1),_312_Table3_ColumnLookup,0),FALSE),
  IF(AND(VALUE(LEFT($A1328,3))=312,LEN($I1328)=4,$B1328="G"),VLOOKUP($I1328,_312_Table3,MATCH('312'!$N$16,_312_Table3_ColumnLookup,0),FALSE),
  IF(AND(VALUE(LEFT($A1328,3))=312,LEN($I1328)=4,$B1328="O"),VLOOKUP($I1328,_312_Table3,MATCH('312'!$V$16,_312_Table3_ColumnLookup,0),FALSE),
  IF(AND(VALUE(LEFT($A1328,3))=312,LEN($I1328)=4,$B1328="Q"),VLOOKUP($I1328,_312_Table3,MATCH('312'!$X$16,_312_Table3_ColumnLookup,0),FALSE),
  IF(AND(VALUE(LEFT($A1328,3))=312,LEN($I1328)=4),VLOOKUP($I1328,_312_Table3,MATCH(LEFT($B1328,1),_312_Table3_ColumnLookup,0),FALSE)
+N("312"),
  IF(VALUE(LEFT($A1328,3))=313,VLOOKUP(VALUE(MID($B1328,2,1)),_313_Table3,MATCH(MID($B1328,1,1),_313_Table3_ColumnLookup,0),FALSE)
+N("313"),
  IF(AND(VALUE(LEFT($A1328,3))=314,LEN($B1328)=3),VLOOKUP(VALUE(MID($B1328,2,2)),_314_Table3,MATCH(MID($B1328,1,1),_314_Table3_ColumnLookup,0),FALSE),
  IF(VALUE(LEFT($A1328,3))=314,VLOOKUP(VALUE(MID($B1328,2,1)),_314_Table3,MATCH(MID($B1328,1,1),_314_Table3_ColumnLookup,0),FALSE)
+N("314"),
""))))))))))))))))))))))))</f>
        <v>#N/A</v>
      </c>
      <c r="H1328" s="321" t="str">
        <f>IFERROR(
IF(ISERROR($D1328)=FALSE,$D1328,IF(ISERROR($E1328)=FALSE,$E1328,IF(ISERROR($F1328)=FALSE,$F1328
+N("012 checkboxes"),
IF(
IF(OR(LEFT($A1328,9)="Syndicate",LEFT($A1328,12)="NewSyndicate"),VLOOKUP($A1328,'012'!$J:$ZW,MATCH("Link to button",'012'!$J$1:$ZW$1,0),0)
+N("309 checkbox"),
IF($C1328="309 LCR Summary0",VLOOKUP("Notes990",'309'!$P:$ZZ,MATCH("Link to button",'309'!$P$1:$ZZ$1,0),0)
+N("313 checkboxes"),
IF($C1328="313 Financial Information0LcmVsScr",IF($C1328="309 LCR Summary0",VLOOKUP("LcmVsScr",'309'!$N:$ZZ,MATCH("Link to button",'309'!$N$1:$ZZ$1,0),0),
IF($C1328="313 Financial Information0LcrDocAttached",IF($C1328="309 LCR Summary0",VLOOKUP("LcrDocAttached",'309'!$N:$ZZ,MATCH("Link to button",'309'!$N$1:$ZZ$1,0),
0)))))))=1,TRUE,FALSE)
))),"")</f>
        <v/>
      </c>
    </row>
    <row r="1329" spans="1:8">
      <c r="A1329" s="237" t="e">
        <f>VLOOKUP($G1329,CSVLookups!$B:$R,MATCH(A$1,CSVLookups!$B$1:$R$1,0),FALSE)</f>
        <v>#N/A</v>
      </c>
      <c r="B1329" s="237" t="e">
        <f>VLOOKUP($G1329,CSVLookups!$B:$R,MATCH(B$1,CSVLookups!$B$1:$R$1,0),FALSE)</f>
        <v>#N/A</v>
      </c>
      <c r="C1329" s="238" t="e">
        <f t="shared" si="21"/>
        <v>#N/A</v>
      </c>
      <c r="D1329" s="238" t="e">
        <f>IF(AND(VALUE(LEFT($A1329,3))=309,LEN($B1329)=3),VLOOKUP(VALUE(MID($B1329,2,2)),_309_Table1,MATCH(MID($B1329,1,1),_309_Table1_ColumnLookup,0),FALSE),
  IF($C1329="309 LCR SummaryA",OneYearSCR,IF($C1329="309 LCR SummaryB",UltimateSCR,IF(VALUE(LEFT($A1329,3))=309,VLOOKUP(VALUE(MID($B1329,2,1)),_309_Table1,MATCH(MID($B1329,1,1),_309_Table1_ColumnLookup,0),FALSE)
+N("309"),
  IF(VALUE(LEFT($A1329,3))=310,VLOOKUP(VALUE(MID($B1329,2,1)),_310_Table1,MATCH(MID($B1329,1,1),_310_Table1_ColumnLookup,0),FALSE)
+N("310"),
  IF(AND(VALUE(LEFT($A1329,3))=311,LEN($I1329)=4),VLOOKUP($I1329,_311_Table1,MATCH($B1329,_311_Table1_ColumnLookup,0),FALSE),
  IF(AND(VALUE(LEFT($A1329,3))=311,OR($B1329="I2",$B1329="J2",$B1329="K2",$B1329="L2")),VLOOKUP('311'!$G$58,_311_Table1,MATCH(MID($B1329,1,1),_311_Table1_ColumnLookup,0),FALSE),
  IF(AND(VALUE(LEFT($A1329,3))=311,RIGHT($B1329,5)="Total"),VLOOKUP('311'!$G$59,_311_Table1,MATCH(MID($B1329,1,1),_311_Table1_ColumnLookup,0),FALSE),
  IF(VALUE(LEFT($A1329,3))=311,VLOOKUP(VALUE(MID($B1329,2,1)),_311_Table1,MATCH(MID($B1329,1,1),_311_Table1_ColumnLookup,0),FALSE)
+N("311"),
  IF(AND(VALUE(LEFT($A1329,3))=312,LEFT($G1329,10)="Unincepted",$B1329="G "),VLOOKUP(" ULO",_312_Table1,MATCH('312'!$N$16,_312_Table1_ColumnLookup,0),FALSE),
  IF(AND(VALUE(LEFT($A1329,3))=312,LEFT($G1329,10)="Unincepted",$B1329="O "),VLOOKUP(" ULO",_312_Table1,MATCH('312'!$V$16,_312_Table1_ColumnLookup,0),FALSE),
  IF(AND(VALUE(LEFT($A1329,3))=312,LEFT($G1329,10)="Unincepted",$B1329="Q "),VLOOKUP(" ULO",_312_Table1,MATCH('312'!$X$16,_312_Table1_ColumnLookup,0),FALSE),
  IF(AND(VALUE(LEFT($A1329,3))=312,LEFT($G1329,10)="Unincepted"),VLOOKUP(" ULO",_312_Table1,MATCH(LEFT($B1329,1),_312_Table1_ColumnLookup,0),FALSE),
  IF(AND(VALUE(LEFT($A1329,3))=312,LEFT($G1329,5)="Total",$B1329="G "),VLOOKUP('312'!$F$80,_312_Table1,MATCH('312'!$N$16,_312_Table1_ColumnLookup,0),FALSE),
  IF(AND(VALUE(LEFT($A1329,3))=312,LEFT($G1329,5)="Total",$B1329="O "),VLOOKUP('312'!$F$80,_312_Table1,MATCH('312'!$V$16,_312_Table1_ColumnLookup,0),FALSE),
  IF(AND(VALUE(LEFT($A1329,3))=312,LEFT($G1329,5)="Total",$B1329="Q "),VLOOKUP('312'!$F$80,_312_Table1,MATCH('312'!$X$16,_312_Table1_ColumnLookup,0),FALSE),
  IF(AND(VALUE(LEFT($A1329,3))=312,LEFT($G1329,5)="Total"),VLOOKUP('312'!$F$80,_312_Table1,MATCH(LEFT($B1329,1),_312_Table1_ColumnLookup,0),FALSE),
  IF(AND(VALUE(LEFT($A1329,3))=312,LEN($I1329)=4,$B1329="G"),VLOOKUP($I1329,_312_Table1,MATCH('312'!$N$16,_312_Table1_ColumnLookup,0),FALSE),
  IF(AND(VALUE(LEFT($A1329,3))=312,LEN($I1329)=4,$B1329="O"),VLOOKUP($I1329,_312_Table1,MATCH('312'!$V$16,_312_Table1_ColumnLookup,0),FALSE),
  IF(AND(VALUE(LEFT($A1329,3))=312,LEN($I1329)=4,$B1329="Q"),VLOOKUP($I1329,_312_Table1,MATCH('312'!$X$16,_312_Table1_ColumnLookup,0),FALSE),
  IF(AND(VALUE(LEFT($A1329,3))=312,LEN($I1329)=4),VLOOKUP($I1329,_312_Table1,MATCH(LEFT($B1329,1),_312_Table1_ColumnLookup,0),FALSE)
+N("312"),
  IF(VALUE(LEFT($A1329,3))=313,VLOOKUP(VALUE(MID($B1329,2,1)),_313_Table1,MATCH(MID($B1329,1,1),_313_Table1_ColumnLookup,0),FALSE)
+N("313"),
  IF(AND(VALUE(LEFT($A1329,3))=314,LEN($B1329)=3),VLOOKUP(VALUE(MID($B1329,2,2)),_314_Table1,MATCH(MID($B1329,1,1),_314_Table1_ColumnLookup,0),FALSE),
  IF(VALUE(LEFT($A1329,3))=314,VLOOKUP(VALUE(MID($B1329,2,1)),_314_Table1,MATCH(MID($B1329,1,1),_314_Table1_ColumnLookup,0),FALSE)
+N("314"),
""))))))))))))))))))))))))</f>
        <v>#N/A</v>
      </c>
      <c r="E1329" s="238" t="e">
        <f>IF(AND(VALUE(LEFT($A1329,3))=309,LEN($B1329)=3),VLOOKUP(VALUE(MID($B1329,2,2)),_309_Table2,MATCH(MID($B1329,1,1),_309_Table2_ColumnLookup,0),FALSE),
  IF($C1329="309 LCR SummaryA",OneYearSCR,IF($C1329="309 LCR SummaryB",UltimateSCR,IF(VALUE(LEFT($A1329,3))=309,VLOOKUP(VALUE(MID($B1329,2,1)),_309_Table2,MATCH(MID($B1329,1,1),_309_Table2_ColumnLookup,0),FALSE)
+N("309"),
  IF(VALUE(LEFT($A1329,3))=310,VLOOKUP(VALUE(MID($B1329,2,1)),_310_Table2,MATCH(MID($B1329,1,1),_310_Table2_ColumnLookup,0),FALSE)
+N("310"),
  IF(AND(VALUE(LEFT($A1329,3))=311,LEN($I1329)=4),VLOOKUP($I1329,_311_Table2,MATCH($B1329,_311_Table2_ColumnLookup,0),FALSE),
  IF(AND(VALUE(LEFT($A1329,3))=311,OR($B1329="I2",$B1329="J2",$B1329="K2",$B1329="L2")),VLOOKUP('311'!$G$58,_311_Table2,MATCH(MID($B1329,1,1),_311_Table2_ColumnLookup,0),FALSE),
  IF(AND(VALUE(LEFT($A1329,3))=311,RIGHT($B1329,5)="Total"),VLOOKUP('311'!$G$59,_311_Table2,MATCH(MID($B1329,1,1),_311_Table2_ColumnLookup,0),FALSE),
  IF(VALUE(LEFT($A1329,3))=311,VLOOKUP(VALUE(MID($B1329,2,1)),_311_Table2,MATCH(MID($B1329,1,1),_311_Table2_ColumnLookup,0),FALSE)
+N("311"),
  IF(AND(VALUE(LEFT($A1329,3))=312,LEFT($G1329,10)="Unincepted",$B1329="G "),VLOOKUP(" ULO",_312_Table2,MATCH('312'!$N$16,_312_Table2_ColumnLookup,0),FALSE),
  IF(AND(VALUE(LEFT($A1329,3))=312,LEFT($G1329,10)="Unincepted",$B1329="O "),VLOOKUP(" ULO",_312_Table2,MATCH('312'!$V$16,_312_Table2_ColumnLookup,0),FALSE),
  IF(AND(VALUE(LEFT($A1329,3))=312,LEFT($G1329,10)="Unincepted",$B1329="Q "),VLOOKUP(" ULO",_312_Table2,MATCH('312'!$X$16,_312_Table2_ColumnLookup,0),FALSE),
  IF(AND(VALUE(LEFT($A1329,3))=312,LEFT($G1329,10)="Unincepted"),VLOOKUP(" ULO",_312_Table2,MATCH(LEFT($B1329,1),_312_Table2_ColumnLookup,0),FALSE),
  IF(AND(VALUE(LEFT($A1329,3))=312,LEFT($G1329,5)="Total",$B1329="G "),VLOOKUP('312'!$F$80,_312_Table2,MATCH('312'!$N$16,_312_Table2_ColumnLookup,0),FALSE),
  IF(AND(VALUE(LEFT($A1329,3))=312,LEFT($G1329,5)="Total",$B1329="O "),VLOOKUP('312'!$F$80,_312_Table2,MATCH('312'!$V$16,_312_Table2_ColumnLookup,0),FALSE),
  IF(AND(VALUE(LEFT($A1329,3))=312,LEFT($G1329,5)="Total",$B1329="Q "),VLOOKUP('312'!$F$80,_312_Table2,MATCH('312'!$X$16,_312_Table2_ColumnLookup,0),FALSE),
  IF(AND(VALUE(LEFT($A1329,3))=312,LEFT($G1329,5)="Total"),VLOOKUP('312'!$F$80,_312_Table2,MATCH(LEFT($B1329,1),_312_Table2_ColumnLookup,0),FALSE),
  IF(AND(VALUE(LEFT($A1329,3))=312,LEN($I1329)=4,$B1329="G"),VLOOKUP($I1329,_312_Table2,MATCH('312'!$N$16,_312_Table2_ColumnLookup,0),FALSE),
  IF(AND(VALUE(LEFT($A1329,3))=312,LEN($I1329)=4,$B1329="O"),VLOOKUP($I1329,_312_Table2,MATCH('312'!$V$16,_312_Table2_ColumnLookup,0),FALSE),
  IF(AND(VALUE(LEFT($A1329,3))=312,LEN($I1329)=4,$B1329="Q"),VLOOKUP($I1329,_312_Table2,MATCH('312'!$X$16,_312_Table2_ColumnLookup,0),FALSE),
  IF(AND(VALUE(LEFT($A1329,3))=312,LEN($I1329)=4),VLOOKUP($I1329,_312_Table2,MATCH(LEFT($B1329,1),_312_Table2_ColumnLookup,0),FALSE)
+N("312"),
  IF(VALUE(LEFT($A1329,3))=313,VLOOKUP(VALUE(MID($B1329,2,1)),_313_Table2,MATCH(MID($B1329,1,1),_313_Table2_ColumnLookup,0),FALSE)
+N("313"),
  IF(AND(VALUE(LEFT($A1329,3))=314,LEN($B1329)=3),VLOOKUP(VALUE(MID($B1329,2,2)),_314_Table2,MATCH(MID($B1329,1,1),_314_Table2_ColumnLookup,0),FALSE),
  IF(VALUE(LEFT($A1329,3))=314,VLOOKUP(VALUE(MID($B1329,2,1)),_314_Table2,MATCH(MID($B1329,1,1),_314_Table2_ColumnLookup,0),FALSE)
+N("314"),
""))))))))))))))))))))))))</f>
        <v>#N/A</v>
      </c>
      <c r="F1329" s="238" t="e">
        <f>IF(AND(VALUE(LEFT($A1329,3))=309,LEN($B1329)=3),VLOOKUP(VALUE(MID($B1329,2,2)),_309_Table3,MATCH(MID($B1329,1,1),_309_Table3_ColumnLookup,0),FALSE),
  IF($C1329="309 LCR SummaryA",OneYearSCR,IF($C1329="309 LCR SummaryB",UltimateSCR,IF(VALUE(LEFT($A1329,3))=309,VLOOKUP(VALUE(MID($B1329,2,1)),_309_Table3,MATCH(MID($B1329,1,1),_309_Table3_ColumnLookup,0),FALSE)
+N("309"),
  IF(VALUE(LEFT($A1329,3))=310,VLOOKUP(VALUE(MID($B1329,2,1)),_310_Table3,MATCH(MID($B1329,1,1),_310_Table3_ColumnLookup,0),FALSE)
+N("310"),
  IF(AND(VALUE(LEFT($A1329,3))=311,LEN($I1329)=4),VLOOKUP($I1329,_311_Table3,MATCH($B1329,_311_Table3_ColumnLookup,0),FALSE),
  IF(AND(VALUE(LEFT($A1329,3))=311,OR($B1329="I2",$B1329="J2",$B1329="K2",$B1329="L2")),VLOOKUP('311'!$G$58,_311_Table3,MATCH(MID($B1329,1,1),_311_Table3_ColumnLookup,0),FALSE),
  IF(AND(VALUE(LEFT($A1329,3))=311,RIGHT($B1329,5)="Total"),VLOOKUP('311'!$G$59,_311_Table3,MATCH(MID($B1329,1,1),_311_Table3_ColumnLookup,0),FALSE),
  IF(VALUE(LEFT($A1329,3))=311,VLOOKUP(VALUE(MID($B1329,2,1)),_311_Table3,MATCH(MID($B1329,1,1),_311_Table3_ColumnLookup,0),FALSE)
+N("311"),
  IF(AND(VALUE(LEFT($A1329,3))=312,LEFT($G1329,10)="Unincepted",$B1329="G "),VLOOKUP(" ULO",_312_Table3,MATCH('312'!$N$16,_312_Table3_ColumnLookup,0),FALSE),
  IF(AND(VALUE(LEFT($A1329,3))=312,LEFT($G1329,10)="Unincepted",$B1329="O "),VLOOKUP(" ULO",_312_Table3,MATCH('312'!$V$16,_312_Table3_ColumnLookup,0),FALSE),
  IF(AND(VALUE(LEFT($A1329,3))=312,LEFT($G1329,10)="Unincepted",$B1329="Q "),VLOOKUP(" ULO",_312_Table3,MATCH('312'!$X$16,_312_Table3_ColumnLookup,0),FALSE),
  IF(AND(VALUE(LEFT($A1329,3))=312,LEFT($G1329,10)="Unincepted"),VLOOKUP(" ULO",_312_Table3,MATCH(LEFT($B1329,1),_312_Table3_ColumnLookup,0),FALSE),
  IF(AND(VALUE(LEFT($A1329,3))=312,LEFT($G1329,5)="Total",$B1329="G "),VLOOKUP('312'!$F$80,_312_Table3,MATCH('312'!$N$16,_312_Table3_ColumnLookup,0),FALSE),
  IF(AND(VALUE(LEFT($A1329,3))=312,LEFT($G1329,5)="Total",$B1329="O "),VLOOKUP('312'!$F$80,_312_Table3,MATCH('312'!$V$16,_312_Table3_ColumnLookup,0),FALSE),
  IF(AND(VALUE(LEFT($A1329,3))=312,LEFT($G1329,5)="Total",$B1329="Q "),VLOOKUP('312'!$F$80,_312_Table3,MATCH('312'!$X$16,_312_Table3_ColumnLookup,0),FALSE),
  IF(AND(VALUE(LEFT($A1329,3))=312,LEFT($G1329,5)="Total"),VLOOKUP('312'!$F$80,_312_Table3,MATCH(LEFT($B1329,1),_312_Table3_ColumnLookup,0),FALSE),
  IF(AND(VALUE(LEFT($A1329,3))=312,LEN($I1329)=4,$B1329="G"),VLOOKUP($I1329,_312_Table3,MATCH('312'!$N$16,_312_Table3_ColumnLookup,0),FALSE),
  IF(AND(VALUE(LEFT($A1329,3))=312,LEN($I1329)=4,$B1329="O"),VLOOKUP($I1329,_312_Table3,MATCH('312'!$V$16,_312_Table3_ColumnLookup,0),FALSE),
  IF(AND(VALUE(LEFT($A1329,3))=312,LEN($I1329)=4,$B1329="Q"),VLOOKUP($I1329,_312_Table3,MATCH('312'!$X$16,_312_Table3_ColumnLookup,0),FALSE),
  IF(AND(VALUE(LEFT($A1329,3))=312,LEN($I1329)=4),VLOOKUP($I1329,_312_Table3,MATCH(LEFT($B1329,1),_312_Table3_ColumnLookup,0),FALSE)
+N("312"),
  IF(VALUE(LEFT($A1329,3))=313,VLOOKUP(VALUE(MID($B1329,2,1)),_313_Table3,MATCH(MID($B1329,1,1),_313_Table3_ColumnLookup,0),FALSE)
+N("313"),
  IF(AND(VALUE(LEFT($A1329,3))=314,LEN($B1329)=3),VLOOKUP(VALUE(MID($B1329,2,2)),_314_Table3,MATCH(MID($B1329,1,1),_314_Table3_ColumnLookup,0),FALSE),
  IF(VALUE(LEFT($A1329,3))=314,VLOOKUP(VALUE(MID($B1329,2,1)),_314_Table3,MATCH(MID($B1329,1,1),_314_Table3_ColumnLookup,0),FALSE)
+N("314"),
""))))))))))))))))))))))))</f>
        <v>#N/A</v>
      </c>
      <c r="H1329" s="321" t="str">
        <f>IFERROR(
IF(ISERROR($D1329)=FALSE,$D1329,IF(ISERROR($E1329)=FALSE,$E1329,IF(ISERROR($F1329)=FALSE,$F1329
+N("012 checkboxes"),
IF(
IF(OR(LEFT($A1329,9)="Syndicate",LEFT($A1329,12)="NewSyndicate"),VLOOKUP($A1329,'012'!$J:$ZW,MATCH("Link to button",'012'!$J$1:$ZW$1,0),0)
+N("309 checkbox"),
IF($C1329="309 LCR Summary0",VLOOKUP("Notes990",'309'!$P:$ZZ,MATCH("Link to button",'309'!$P$1:$ZZ$1,0),0)
+N("313 checkboxes"),
IF($C1329="313 Financial Information0LcmVsScr",IF($C1329="309 LCR Summary0",VLOOKUP("LcmVsScr",'309'!$N:$ZZ,MATCH("Link to button",'309'!$N$1:$ZZ$1,0),0),
IF($C1329="313 Financial Information0LcrDocAttached",IF($C1329="309 LCR Summary0",VLOOKUP("LcrDocAttached",'309'!$N:$ZZ,MATCH("Link to button",'309'!$N$1:$ZZ$1,0),
0)))))))=1,TRUE,FALSE)
))),"")</f>
        <v/>
      </c>
    </row>
    <row r="1330" spans="1:8">
      <c r="A1330" s="237" t="e">
        <f>VLOOKUP($G1330,CSVLookups!$B:$R,MATCH(A$1,CSVLookups!$B$1:$R$1,0),FALSE)</f>
        <v>#N/A</v>
      </c>
      <c r="B1330" s="237" t="e">
        <f>VLOOKUP($G1330,CSVLookups!$B:$R,MATCH(B$1,CSVLookups!$B$1:$R$1,0),FALSE)</f>
        <v>#N/A</v>
      </c>
      <c r="C1330" s="238" t="e">
        <f t="shared" si="21"/>
        <v>#N/A</v>
      </c>
      <c r="D1330" s="238" t="e">
        <f>IF(AND(VALUE(LEFT($A1330,3))=309,LEN($B1330)=3),VLOOKUP(VALUE(MID($B1330,2,2)),_309_Table1,MATCH(MID($B1330,1,1),_309_Table1_ColumnLookup,0),FALSE),
  IF($C1330="309 LCR SummaryA",OneYearSCR,IF($C1330="309 LCR SummaryB",UltimateSCR,IF(VALUE(LEFT($A1330,3))=309,VLOOKUP(VALUE(MID($B1330,2,1)),_309_Table1,MATCH(MID($B1330,1,1),_309_Table1_ColumnLookup,0),FALSE)
+N("309"),
  IF(VALUE(LEFT($A1330,3))=310,VLOOKUP(VALUE(MID($B1330,2,1)),_310_Table1,MATCH(MID($B1330,1,1),_310_Table1_ColumnLookup,0),FALSE)
+N("310"),
  IF(AND(VALUE(LEFT($A1330,3))=311,LEN($I1330)=4),VLOOKUP($I1330,_311_Table1,MATCH($B1330,_311_Table1_ColumnLookup,0),FALSE),
  IF(AND(VALUE(LEFT($A1330,3))=311,OR($B1330="I2",$B1330="J2",$B1330="K2",$B1330="L2")),VLOOKUP('311'!$G$58,_311_Table1,MATCH(MID($B1330,1,1),_311_Table1_ColumnLookup,0),FALSE),
  IF(AND(VALUE(LEFT($A1330,3))=311,RIGHT($B1330,5)="Total"),VLOOKUP('311'!$G$59,_311_Table1,MATCH(MID($B1330,1,1),_311_Table1_ColumnLookup,0),FALSE),
  IF(VALUE(LEFT($A1330,3))=311,VLOOKUP(VALUE(MID($B1330,2,1)),_311_Table1,MATCH(MID($B1330,1,1),_311_Table1_ColumnLookup,0),FALSE)
+N("311"),
  IF(AND(VALUE(LEFT($A1330,3))=312,LEFT($G1330,10)="Unincepted",$B1330="G "),VLOOKUP(" ULO",_312_Table1,MATCH('312'!$N$16,_312_Table1_ColumnLookup,0),FALSE),
  IF(AND(VALUE(LEFT($A1330,3))=312,LEFT($G1330,10)="Unincepted",$B1330="O "),VLOOKUP(" ULO",_312_Table1,MATCH('312'!$V$16,_312_Table1_ColumnLookup,0),FALSE),
  IF(AND(VALUE(LEFT($A1330,3))=312,LEFT($G1330,10)="Unincepted",$B1330="Q "),VLOOKUP(" ULO",_312_Table1,MATCH('312'!$X$16,_312_Table1_ColumnLookup,0),FALSE),
  IF(AND(VALUE(LEFT($A1330,3))=312,LEFT($G1330,10)="Unincepted"),VLOOKUP(" ULO",_312_Table1,MATCH(LEFT($B1330,1),_312_Table1_ColumnLookup,0),FALSE),
  IF(AND(VALUE(LEFT($A1330,3))=312,LEFT($G1330,5)="Total",$B1330="G "),VLOOKUP('312'!$F$80,_312_Table1,MATCH('312'!$N$16,_312_Table1_ColumnLookup,0),FALSE),
  IF(AND(VALUE(LEFT($A1330,3))=312,LEFT($G1330,5)="Total",$B1330="O "),VLOOKUP('312'!$F$80,_312_Table1,MATCH('312'!$V$16,_312_Table1_ColumnLookup,0),FALSE),
  IF(AND(VALUE(LEFT($A1330,3))=312,LEFT($G1330,5)="Total",$B1330="Q "),VLOOKUP('312'!$F$80,_312_Table1,MATCH('312'!$X$16,_312_Table1_ColumnLookup,0),FALSE),
  IF(AND(VALUE(LEFT($A1330,3))=312,LEFT($G1330,5)="Total"),VLOOKUP('312'!$F$80,_312_Table1,MATCH(LEFT($B1330,1),_312_Table1_ColumnLookup,0),FALSE),
  IF(AND(VALUE(LEFT($A1330,3))=312,LEN($I1330)=4,$B1330="G"),VLOOKUP($I1330,_312_Table1,MATCH('312'!$N$16,_312_Table1_ColumnLookup,0),FALSE),
  IF(AND(VALUE(LEFT($A1330,3))=312,LEN($I1330)=4,$B1330="O"),VLOOKUP($I1330,_312_Table1,MATCH('312'!$V$16,_312_Table1_ColumnLookup,0),FALSE),
  IF(AND(VALUE(LEFT($A1330,3))=312,LEN($I1330)=4,$B1330="Q"),VLOOKUP($I1330,_312_Table1,MATCH('312'!$X$16,_312_Table1_ColumnLookup,0),FALSE),
  IF(AND(VALUE(LEFT($A1330,3))=312,LEN($I1330)=4),VLOOKUP($I1330,_312_Table1,MATCH(LEFT($B1330,1),_312_Table1_ColumnLookup,0),FALSE)
+N("312"),
  IF(VALUE(LEFT($A1330,3))=313,VLOOKUP(VALUE(MID($B1330,2,1)),_313_Table1,MATCH(MID($B1330,1,1),_313_Table1_ColumnLookup,0),FALSE)
+N("313"),
  IF(AND(VALUE(LEFT($A1330,3))=314,LEN($B1330)=3),VLOOKUP(VALUE(MID($B1330,2,2)),_314_Table1,MATCH(MID($B1330,1,1),_314_Table1_ColumnLookup,0),FALSE),
  IF(VALUE(LEFT($A1330,3))=314,VLOOKUP(VALUE(MID($B1330,2,1)),_314_Table1,MATCH(MID($B1330,1,1),_314_Table1_ColumnLookup,0),FALSE)
+N("314"),
""))))))))))))))))))))))))</f>
        <v>#N/A</v>
      </c>
      <c r="E1330" s="238" t="e">
        <f>IF(AND(VALUE(LEFT($A1330,3))=309,LEN($B1330)=3),VLOOKUP(VALUE(MID($B1330,2,2)),_309_Table2,MATCH(MID($B1330,1,1),_309_Table2_ColumnLookup,0),FALSE),
  IF($C1330="309 LCR SummaryA",OneYearSCR,IF($C1330="309 LCR SummaryB",UltimateSCR,IF(VALUE(LEFT($A1330,3))=309,VLOOKUP(VALUE(MID($B1330,2,1)),_309_Table2,MATCH(MID($B1330,1,1),_309_Table2_ColumnLookup,0),FALSE)
+N("309"),
  IF(VALUE(LEFT($A1330,3))=310,VLOOKUP(VALUE(MID($B1330,2,1)),_310_Table2,MATCH(MID($B1330,1,1),_310_Table2_ColumnLookup,0),FALSE)
+N("310"),
  IF(AND(VALUE(LEFT($A1330,3))=311,LEN($I1330)=4),VLOOKUP($I1330,_311_Table2,MATCH($B1330,_311_Table2_ColumnLookup,0),FALSE),
  IF(AND(VALUE(LEFT($A1330,3))=311,OR($B1330="I2",$B1330="J2",$B1330="K2",$B1330="L2")),VLOOKUP('311'!$G$58,_311_Table2,MATCH(MID($B1330,1,1),_311_Table2_ColumnLookup,0),FALSE),
  IF(AND(VALUE(LEFT($A1330,3))=311,RIGHT($B1330,5)="Total"),VLOOKUP('311'!$G$59,_311_Table2,MATCH(MID($B1330,1,1),_311_Table2_ColumnLookup,0),FALSE),
  IF(VALUE(LEFT($A1330,3))=311,VLOOKUP(VALUE(MID($B1330,2,1)),_311_Table2,MATCH(MID($B1330,1,1),_311_Table2_ColumnLookup,0),FALSE)
+N("311"),
  IF(AND(VALUE(LEFT($A1330,3))=312,LEFT($G1330,10)="Unincepted",$B1330="G "),VLOOKUP(" ULO",_312_Table2,MATCH('312'!$N$16,_312_Table2_ColumnLookup,0),FALSE),
  IF(AND(VALUE(LEFT($A1330,3))=312,LEFT($G1330,10)="Unincepted",$B1330="O "),VLOOKUP(" ULO",_312_Table2,MATCH('312'!$V$16,_312_Table2_ColumnLookup,0),FALSE),
  IF(AND(VALUE(LEFT($A1330,3))=312,LEFT($G1330,10)="Unincepted",$B1330="Q "),VLOOKUP(" ULO",_312_Table2,MATCH('312'!$X$16,_312_Table2_ColumnLookup,0),FALSE),
  IF(AND(VALUE(LEFT($A1330,3))=312,LEFT($G1330,10)="Unincepted"),VLOOKUP(" ULO",_312_Table2,MATCH(LEFT($B1330,1),_312_Table2_ColumnLookup,0),FALSE),
  IF(AND(VALUE(LEFT($A1330,3))=312,LEFT($G1330,5)="Total",$B1330="G "),VLOOKUP('312'!$F$80,_312_Table2,MATCH('312'!$N$16,_312_Table2_ColumnLookup,0),FALSE),
  IF(AND(VALUE(LEFT($A1330,3))=312,LEFT($G1330,5)="Total",$B1330="O "),VLOOKUP('312'!$F$80,_312_Table2,MATCH('312'!$V$16,_312_Table2_ColumnLookup,0),FALSE),
  IF(AND(VALUE(LEFT($A1330,3))=312,LEFT($G1330,5)="Total",$B1330="Q "),VLOOKUP('312'!$F$80,_312_Table2,MATCH('312'!$X$16,_312_Table2_ColumnLookup,0),FALSE),
  IF(AND(VALUE(LEFT($A1330,3))=312,LEFT($G1330,5)="Total"),VLOOKUP('312'!$F$80,_312_Table2,MATCH(LEFT($B1330,1),_312_Table2_ColumnLookup,0),FALSE),
  IF(AND(VALUE(LEFT($A1330,3))=312,LEN($I1330)=4,$B1330="G"),VLOOKUP($I1330,_312_Table2,MATCH('312'!$N$16,_312_Table2_ColumnLookup,0),FALSE),
  IF(AND(VALUE(LEFT($A1330,3))=312,LEN($I1330)=4,$B1330="O"),VLOOKUP($I1330,_312_Table2,MATCH('312'!$V$16,_312_Table2_ColumnLookup,0),FALSE),
  IF(AND(VALUE(LEFT($A1330,3))=312,LEN($I1330)=4,$B1330="Q"),VLOOKUP($I1330,_312_Table2,MATCH('312'!$X$16,_312_Table2_ColumnLookup,0),FALSE),
  IF(AND(VALUE(LEFT($A1330,3))=312,LEN($I1330)=4),VLOOKUP($I1330,_312_Table2,MATCH(LEFT($B1330,1),_312_Table2_ColumnLookup,0),FALSE)
+N("312"),
  IF(VALUE(LEFT($A1330,3))=313,VLOOKUP(VALUE(MID($B1330,2,1)),_313_Table2,MATCH(MID($B1330,1,1),_313_Table2_ColumnLookup,0),FALSE)
+N("313"),
  IF(AND(VALUE(LEFT($A1330,3))=314,LEN($B1330)=3),VLOOKUP(VALUE(MID($B1330,2,2)),_314_Table2,MATCH(MID($B1330,1,1),_314_Table2_ColumnLookup,0),FALSE),
  IF(VALUE(LEFT($A1330,3))=314,VLOOKUP(VALUE(MID($B1330,2,1)),_314_Table2,MATCH(MID($B1330,1,1),_314_Table2_ColumnLookup,0),FALSE)
+N("314"),
""))))))))))))))))))))))))</f>
        <v>#N/A</v>
      </c>
      <c r="F1330" s="238" t="e">
        <f>IF(AND(VALUE(LEFT($A1330,3))=309,LEN($B1330)=3),VLOOKUP(VALUE(MID($B1330,2,2)),_309_Table3,MATCH(MID($B1330,1,1),_309_Table3_ColumnLookup,0),FALSE),
  IF($C1330="309 LCR SummaryA",OneYearSCR,IF($C1330="309 LCR SummaryB",UltimateSCR,IF(VALUE(LEFT($A1330,3))=309,VLOOKUP(VALUE(MID($B1330,2,1)),_309_Table3,MATCH(MID($B1330,1,1),_309_Table3_ColumnLookup,0),FALSE)
+N("309"),
  IF(VALUE(LEFT($A1330,3))=310,VLOOKUP(VALUE(MID($B1330,2,1)),_310_Table3,MATCH(MID($B1330,1,1),_310_Table3_ColumnLookup,0),FALSE)
+N("310"),
  IF(AND(VALUE(LEFT($A1330,3))=311,LEN($I1330)=4),VLOOKUP($I1330,_311_Table3,MATCH($B1330,_311_Table3_ColumnLookup,0),FALSE),
  IF(AND(VALUE(LEFT($A1330,3))=311,OR($B1330="I2",$B1330="J2",$B1330="K2",$B1330="L2")),VLOOKUP('311'!$G$58,_311_Table3,MATCH(MID($B1330,1,1),_311_Table3_ColumnLookup,0),FALSE),
  IF(AND(VALUE(LEFT($A1330,3))=311,RIGHT($B1330,5)="Total"),VLOOKUP('311'!$G$59,_311_Table3,MATCH(MID($B1330,1,1),_311_Table3_ColumnLookup,0),FALSE),
  IF(VALUE(LEFT($A1330,3))=311,VLOOKUP(VALUE(MID($B1330,2,1)),_311_Table3,MATCH(MID($B1330,1,1),_311_Table3_ColumnLookup,0),FALSE)
+N("311"),
  IF(AND(VALUE(LEFT($A1330,3))=312,LEFT($G1330,10)="Unincepted",$B1330="G "),VLOOKUP(" ULO",_312_Table3,MATCH('312'!$N$16,_312_Table3_ColumnLookup,0),FALSE),
  IF(AND(VALUE(LEFT($A1330,3))=312,LEFT($G1330,10)="Unincepted",$B1330="O "),VLOOKUP(" ULO",_312_Table3,MATCH('312'!$V$16,_312_Table3_ColumnLookup,0),FALSE),
  IF(AND(VALUE(LEFT($A1330,3))=312,LEFT($G1330,10)="Unincepted",$B1330="Q "),VLOOKUP(" ULO",_312_Table3,MATCH('312'!$X$16,_312_Table3_ColumnLookup,0),FALSE),
  IF(AND(VALUE(LEFT($A1330,3))=312,LEFT($G1330,10)="Unincepted"),VLOOKUP(" ULO",_312_Table3,MATCH(LEFT($B1330,1),_312_Table3_ColumnLookup,0),FALSE),
  IF(AND(VALUE(LEFT($A1330,3))=312,LEFT($G1330,5)="Total",$B1330="G "),VLOOKUP('312'!$F$80,_312_Table3,MATCH('312'!$N$16,_312_Table3_ColumnLookup,0),FALSE),
  IF(AND(VALUE(LEFT($A1330,3))=312,LEFT($G1330,5)="Total",$B1330="O "),VLOOKUP('312'!$F$80,_312_Table3,MATCH('312'!$V$16,_312_Table3_ColumnLookup,0),FALSE),
  IF(AND(VALUE(LEFT($A1330,3))=312,LEFT($G1330,5)="Total",$B1330="Q "),VLOOKUP('312'!$F$80,_312_Table3,MATCH('312'!$X$16,_312_Table3_ColumnLookup,0),FALSE),
  IF(AND(VALUE(LEFT($A1330,3))=312,LEFT($G1330,5)="Total"),VLOOKUP('312'!$F$80,_312_Table3,MATCH(LEFT($B1330,1),_312_Table3_ColumnLookup,0),FALSE),
  IF(AND(VALUE(LEFT($A1330,3))=312,LEN($I1330)=4,$B1330="G"),VLOOKUP($I1330,_312_Table3,MATCH('312'!$N$16,_312_Table3_ColumnLookup,0),FALSE),
  IF(AND(VALUE(LEFT($A1330,3))=312,LEN($I1330)=4,$B1330="O"),VLOOKUP($I1330,_312_Table3,MATCH('312'!$V$16,_312_Table3_ColumnLookup,0),FALSE),
  IF(AND(VALUE(LEFT($A1330,3))=312,LEN($I1330)=4,$B1330="Q"),VLOOKUP($I1330,_312_Table3,MATCH('312'!$X$16,_312_Table3_ColumnLookup,0),FALSE),
  IF(AND(VALUE(LEFT($A1330,3))=312,LEN($I1330)=4),VLOOKUP($I1330,_312_Table3,MATCH(LEFT($B1330,1),_312_Table3_ColumnLookup,0),FALSE)
+N("312"),
  IF(VALUE(LEFT($A1330,3))=313,VLOOKUP(VALUE(MID($B1330,2,1)),_313_Table3,MATCH(MID($B1330,1,1),_313_Table3_ColumnLookup,0),FALSE)
+N("313"),
  IF(AND(VALUE(LEFT($A1330,3))=314,LEN($B1330)=3),VLOOKUP(VALUE(MID($B1330,2,2)),_314_Table3,MATCH(MID($B1330,1,1),_314_Table3_ColumnLookup,0),FALSE),
  IF(VALUE(LEFT($A1330,3))=314,VLOOKUP(VALUE(MID($B1330,2,1)),_314_Table3,MATCH(MID($B1330,1,1),_314_Table3_ColumnLookup,0),FALSE)
+N("314"),
""))))))))))))))))))))))))</f>
        <v>#N/A</v>
      </c>
      <c r="H1330" s="321" t="str">
        <f>IFERROR(
IF(ISERROR($D1330)=FALSE,$D1330,IF(ISERROR($E1330)=FALSE,$E1330,IF(ISERROR($F1330)=FALSE,$F1330
+N("012 checkboxes"),
IF(
IF(OR(LEFT($A1330,9)="Syndicate",LEFT($A1330,12)="NewSyndicate"),VLOOKUP($A1330,'012'!$J:$ZW,MATCH("Link to button",'012'!$J$1:$ZW$1,0),0)
+N("309 checkbox"),
IF($C1330="309 LCR Summary0",VLOOKUP("Notes990",'309'!$P:$ZZ,MATCH("Link to button",'309'!$P$1:$ZZ$1,0),0)
+N("313 checkboxes"),
IF($C1330="313 Financial Information0LcmVsScr",IF($C1330="309 LCR Summary0",VLOOKUP("LcmVsScr",'309'!$N:$ZZ,MATCH("Link to button",'309'!$N$1:$ZZ$1,0),0),
IF($C1330="313 Financial Information0LcrDocAttached",IF($C1330="309 LCR Summary0",VLOOKUP("LcrDocAttached",'309'!$N:$ZZ,MATCH("Link to button",'309'!$N$1:$ZZ$1,0),
0)))))))=1,TRUE,FALSE)
))),"")</f>
        <v/>
      </c>
    </row>
    <row r="1331" spans="1:8">
      <c r="A1331" s="237" t="e">
        <f>VLOOKUP($G1331,CSVLookups!$B:$R,MATCH(A$1,CSVLookups!$B$1:$R$1,0),FALSE)</f>
        <v>#N/A</v>
      </c>
      <c r="B1331" s="237" t="e">
        <f>VLOOKUP($G1331,CSVLookups!$B:$R,MATCH(B$1,CSVLookups!$B$1:$R$1,0),FALSE)</f>
        <v>#N/A</v>
      </c>
      <c r="C1331" s="238" t="e">
        <f t="shared" si="21"/>
        <v>#N/A</v>
      </c>
      <c r="D1331" s="238" t="e">
        <f>IF(AND(VALUE(LEFT($A1331,3))=309,LEN($B1331)=3),VLOOKUP(VALUE(MID($B1331,2,2)),_309_Table1,MATCH(MID($B1331,1,1),_309_Table1_ColumnLookup,0),FALSE),
  IF($C1331="309 LCR SummaryA",OneYearSCR,IF($C1331="309 LCR SummaryB",UltimateSCR,IF(VALUE(LEFT($A1331,3))=309,VLOOKUP(VALUE(MID($B1331,2,1)),_309_Table1,MATCH(MID($B1331,1,1),_309_Table1_ColumnLookup,0),FALSE)
+N("309"),
  IF(VALUE(LEFT($A1331,3))=310,VLOOKUP(VALUE(MID($B1331,2,1)),_310_Table1,MATCH(MID($B1331,1,1),_310_Table1_ColumnLookup,0),FALSE)
+N("310"),
  IF(AND(VALUE(LEFT($A1331,3))=311,LEN($I1331)=4),VLOOKUP($I1331,_311_Table1,MATCH($B1331,_311_Table1_ColumnLookup,0),FALSE),
  IF(AND(VALUE(LEFT($A1331,3))=311,OR($B1331="I2",$B1331="J2",$B1331="K2",$B1331="L2")),VLOOKUP('311'!$G$58,_311_Table1,MATCH(MID($B1331,1,1),_311_Table1_ColumnLookup,0),FALSE),
  IF(AND(VALUE(LEFT($A1331,3))=311,RIGHT($B1331,5)="Total"),VLOOKUP('311'!$G$59,_311_Table1,MATCH(MID($B1331,1,1),_311_Table1_ColumnLookup,0),FALSE),
  IF(VALUE(LEFT($A1331,3))=311,VLOOKUP(VALUE(MID($B1331,2,1)),_311_Table1,MATCH(MID($B1331,1,1),_311_Table1_ColumnLookup,0),FALSE)
+N("311"),
  IF(AND(VALUE(LEFT($A1331,3))=312,LEFT($G1331,10)="Unincepted",$B1331="G "),VLOOKUP(" ULO",_312_Table1,MATCH('312'!$N$16,_312_Table1_ColumnLookup,0),FALSE),
  IF(AND(VALUE(LEFT($A1331,3))=312,LEFT($G1331,10)="Unincepted",$B1331="O "),VLOOKUP(" ULO",_312_Table1,MATCH('312'!$V$16,_312_Table1_ColumnLookup,0),FALSE),
  IF(AND(VALUE(LEFT($A1331,3))=312,LEFT($G1331,10)="Unincepted",$B1331="Q "),VLOOKUP(" ULO",_312_Table1,MATCH('312'!$X$16,_312_Table1_ColumnLookup,0),FALSE),
  IF(AND(VALUE(LEFT($A1331,3))=312,LEFT($G1331,10)="Unincepted"),VLOOKUP(" ULO",_312_Table1,MATCH(LEFT($B1331,1),_312_Table1_ColumnLookup,0),FALSE),
  IF(AND(VALUE(LEFT($A1331,3))=312,LEFT($G1331,5)="Total",$B1331="G "),VLOOKUP('312'!$F$80,_312_Table1,MATCH('312'!$N$16,_312_Table1_ColumnLookup,0),FALSE),
  IF(AND(VALUE(LEFT($A1331,3))=312,LEFT($G1331,5)="Total",$B1331="O "),VLOOKUP('312'!$F$80,_312_Table1,MATCH('312'!$V$16,_312_Table1_ColumnLookup,0),FALSE),
  IF(AND(VALUE(LEFT($A1331,3))=312,LEFT($G1331,5)="Total",$B1331="Q "),VLOOKUP('312'!$F$80,_312_Table1,MATCH('312'!$X$16,_312_Table1_ColumnLookup,0),FALSE),
  IF(AND(VALUE(LEFT($A1331,3))=312,LEFT($G1331,5)="Total"),VLOOKUP('312'!$F$80,_312_Table1,MATCH(LEFT($B1331,1),_312_Table1_ColumnLookup,0),FALSE),
  IF(AND(VALUE(LEFT($A1331,3))=312,LEN($I1331)=4,$B1331="G"),VLOOKUP($I1331,_312_Table1,MATCH('312'!$N$16,_312_Table1_ColumnLookup,0),FALSE),
  IF(AND(VALUE(LEFT($A1331,3))=312,LEN($I1331)=4,$B1331="O"),VLOOKUP($I1331,_312_Table1,MATCH('312'!$V$16,_312_Table1_ColumnLookup,0),FALSE),
  IF(AND(VALUE(LEFT($A1331,3))=312,LEN($I1331)=4,$B1331="Q"),VLOOKUP($I1331,_312_Table1,MATCH('312'!$X$16,_312_Table1_ColumnLookup,0),FALSE),
  IF(AND(VALUE(LEFT($A1331,3))=312,LEN($I1331)=4),VLOOKUP($I1331,_312_Table1,MATCH(LEFT($B1331,1),_312_Table1_ColumnLookup,0),FALSE)
+N("312"),
  IF(VALUE(LEFT($A1331,3))=313,VLOOKUP(VALUE(MID($B1331,2,1)),_313_Table1,MATCH(MID($B1331,1,1),_313_Table1_ColumnLookup,0),FALSE)
+N("313"),
  IF(AND(VALUE(LEFT($A1331,3))=314,LEN($B1331)=3),VLOOKUP(VALUE(MID($B1331,2,2)),_314_Table1,MATCH(MID($B1331,1,1),_314_Table1_ColumnLookup,0),FALSE),
  IF(VALUE(LEFT($A1331,3))=314,VLOOKUP(VALUE(MID($B1331,2,1)),_314_Table1,MATCH(MID($B1331,1,1),_314_Table1_ColumnLookup,0),FALSE)
+N("314"),
""))))))))))))))))))))))))</f>
        <v>#N/A</v>
      </c>
      <c r="E1331" s="238" t="e">
        <f>IF(AND(VALUE(LEFT($A1331,3))=309,LEN($B1331)=3),VLOOKUP(VALUE(MID($B1331,2,2)),_309_Table2,MATCH(MID($B1331,1,1),_309_Table2_ColumnLookup,0),FALSE),
  IF($C1331="309 LCR SummaryA",OneYearSCR,IF($C1331="309 LCR SummaryB",UltimateSCR,IF(VALUE(LEFT($A1331,3))=309,VLOOKUP(VALUE(MID($B1331,2,1)),_309_Table2,MATCH(MID($B1331,1,1),_309_Table2_ColumnLookup,0),FALSE)
+N("309"),
  IF(VALUE(LEFT($A1331,3))=310,VLOOKUP(VALUE(MID($B1331,2,1)),_310_Table2,MATCH(MID($B1331,1,1),_310_Table2_ColumnLookup,0),FALSE)
+N("310"),
  IF(AND(VALUE(LEFT($A1331,3))=311,LEN($I1331)=4),VLOOKUP($I1331,_311_Table2,MATCH($B1331,_311_Table2_ColumnLookup,0),FALSE),
  IF(AND(VALUE(LEFT($A1331,3))=311,OR($B1331="I2",$B1331="J2",$B1331="K2",$B1331="L2")),VLOOKUP('311'!$G$58,_311_Table2,MATCH(MID($B1331,1,1),_311_Table2_ColumnLookup,0),FALSE),
  IF(AND(VALUE(LEFT($A1331,3))=311,RIGHT($B1331,5)="Total"),VLOOKUP('311'!$G$59,_311_Table2,MATCH(MID($B1331,1,1),_311_Table2_ColumnLookup,0),FALSE),
  IF(VALUE(LEFT($A1331,3))=311,VLOOKUP(VALUE(MID($B1331,2,1)),_311_Table2,MATCH(MID($B1331,1,1),_311_Table2_ColumnLookup,0),FALSE)
+N("311"),
  IF(AND(VALUE(LEFT($A1331,3))=312,LEFT($G1331,10)="Unincepted",$B1331="G "),VLOOKUP(" ULO",_312_Table2,MATCH('312'!$N$16,_312_Table2_ColumnLookup,0),FALSE),
  IF(AND(VALUE(LEFT($A1331,3))=312,LEFT($G1331,10)="Unincepted",$B1331="O "),VLOOKUP(" ULO",_312_Table2,MATCH('312'!$V$16,_312_Table2_ColumnLookup,0),FALSE),
  IF(AND(VALUE(LEFT($A1331,3))=312,LEFT($G1331,10)="Unincepted",$B1331="Q "),VLOOKUP(" ULO",_312_Table2,MATCH('312'!$X$16,_312_Table2_ColumnLookup,0),FALSE),
  IF(AND(VALUE(LEFT($A1331,3))=312,LEFT($G1331,10)="Unincepted"),VLOOKUP(" ULO",_312_Table2,MATCH(LEFT($B1331,1),_312_Table2_ColumnLookup,0),FALSE),
  IF(AND(VALUE(LEFT($A1331,3))=312,LEFT($G1331,5)="Total",$B1331="G "),VLOOKUP('312'!$F$80,_312_Table2,MATCH('312'!$N$16,_312_Table2_ColumnLookup,0),FALSE),
  IF(AND(VALUE(LEFT($A1331,3))=312,LEFT($G1331,5)="Total",$B1331="O "),VLOOKUP('312'!$F$80,_312_Table2,MATCH('312'!$V$16,_312_Table2_ColumnLookup,0),FALSE),
  IF(AND(VALUE(LEFT($A1331,3))=312,LEFT($G1331,5)="Total",$B1331="Q "),VLOOKUP('312'!$F$80,_312_Table2,MATCH('312'!$X$16,_312_Table2_ColumnLookup,0),FALSE),
  IF(AND(VALUE(LEFT($A1331,3))=312,LEFT($G1331,5)="Total"),VLOOKUP('312'!$F$80,_312_Table2,MATCH(LEFT($B1331,1),_312_Table2_ColumnLookup,0),FALSE),
  IF(AND(VALUE(LEFT($A1331,3))=312,LEN($I1331)=4,$B1331="G"),VLOOKUP($I1331,_312_Table2,MATCH('312'!$N$16,_312_Table2_ColumnLookup,0),FALSE),
  IF(AND(VALUE(LEFT($A1331,3))=312,LEN($I1331)=4,$B1331="O"),VLOOKUP($I1331,_312_Table2,MATCH('312'!$V$16,_312_Table2_ColumnLookup,0),FALSE),
  IF(AND(VALUE(LEFT($A1331,3))=312,LEN($I1331)=4,$B1331="Q"),VLOOKUP($I1331,_312_Table2,MATCH('312'!$X$16,_312_Table2_ColumnLookup,0),FALSE),
  IF(AND(VALUE(LEFT($A1331,3))=312,LEN($I1331)=4),VLOOKUP($I1331,_312_Table2,MATCH(LEFT($B1331,1),_312_Table2_ColumnLookup,0),FALSE)
+N("312"),
  IF(VALUE(LEFT($A1331,3))=313,VLOOKUP(VALUE(MID($B1331,2,1)),_313_Table2,MATCH(MID($B1331,1,1),_313_Table2_ColumnLookup,0),FALSE)
+N("313"),
  IF(AND(VALUE(LEFT($A1331,3))=314,LEN($B1331)=3),VLOOKUP(VALUE(MID($B1331,2,2)),_314_Table2,MATCH(MID($B1331,1,1),_314_Table2_ColumnLookup,0),FALSE),
  IF(VALUE(LEFT($A1331,3))=314,VLOOKUP(VALUE(MID($B1331,2,1)),_314_Table2,MATCH(MID($B1331,1,1),_314_Table2_ColumnLookup,0),FALSE)
+N("314"),
""))))))))))))))))))))))))</f>
        <v>#N/A</v>
      </c>
      <c r="F1331" s="238" t="e">
        <f>IF(AND(VALUE(LEFT($A1331,3))=309,LEN($B1331)=3),VLOOKUP(VALUE(MID($B1331,2,2)),_309_Table3,MATCH(MID($B1331,1,1),_309_Table3_ColumnLookup,0),FALSE),
  IF($C1331="309 LCR SummaryA",OneYearSCR,IF($C1331="309 LCR SummaryB",UltimateSCR,IF(VALUE(LEFT($A1331,3))=309,VLOOKUP(VALUE(MID($B1331,2,1)),_309_Table3,MATCH(MID($B1331,1,1),_309_Table3_ColumnLookup,0),FALSE)
+N("309"),
  IF(VALUE(LEFT($A1331,3))=310,VLOOKUP(VALUE(MID($B1331,2,1)),_310_Table3,MATCH(MID($B1331,1,1),_310_Table3_ColumnLookup,0),FALSE)
+N("310"),
  IF(AND(VALUE(LEFT($A1331,3))=311,LEN($I1331)=4),VLOOKUP($I1331,_311_Table3,MATCH($B1331,_311_Table3_ColumnLookup,0),FALSE),
  IF(AND(VALUE(LEFT($A1331,3))=311,OR($B1331="I2",$B1331="J2",$B1331="K2",$B1331="L2")),VLOOKUP('311'!$G$58,_311_Table3,MATCH(MID($B1331,1,1),_311_Table3_ColumnLookup,0),FALSE),
  IF(AND(VALUE(LEFT($A1331,3))=311,RIGHT($B1331,5)="Total"),VLOOKUP('311'!$G$59,_311_Table3,MATCH(MID($B1331,1,1),_311_Table3_ColumnLookup,0),FALSE),
  IF(VALUE(LEFT($A1331,3))=311,VLOOKUP(VALUE(MID($B1331,2,1)),_311_Table3,MATCH(MID($B1331,1,1),_311_Table3_ColumnLookup,0),FALSE)
+N("311"),
  IF(AND(VALUE(LEFT($A1331,3))=312,LEFT($G1331,10)="Unincepted",$B1331="G "),VLOOKUP(" ULO",_312_Table3,MATCH('312'!$N$16,_312_Table3_ColumnLookup,0),FALSE),
  IF(AND(VALUE(LEFT($A1331,3))=312,LEFT($G1331,10)="Unincepted",$B1331="O "),VLOOKUP(" ULO",_312_Table3,MATCH('312'!$V$16,_312_Table3_ColumnLookup,0),FALSE),
  IF(AND(VALUE(LEFT($A1331,3))=312,LEFT($G1331,10)="Unincepted",$B1331="Q "),VLOOKUP(" ULO",_312_Table3,MATCH('312'!$X$16,_312_Table3_ColumnLookup,0),FALSE),
  IF(AND(VALUE(LEFT($A1331,3))=312,LEFT($G1331,10)="Unincepted"),VLOOKUP(" ULO",_312_Table3,MATCH(LEFT($B1331,1),_312_Table3_ColumnLookup,0),FALSE),
  IF(AND(VALUE(LEFT($A1331,3))=312,LEFT($G1331,5)="Total",$B1331="G "),VLOOKUP('312'!$F$80,_312_Table3,MATCH('312'!$N$16,_312_Table3_ColumnLookup,0),FALSE),
  IF(AND(VALUE(LEFT($A1331,3))=312,LEFT($G1331,5)="Total",$B1331="O "),VLOOKUP('312'!$F$80,_312_Table3,MATCH('312'!$V$16,_312_Table3_ColumnLookup,0),FALSE),
  IF(AND(VALUE(LEFT($A1331,3))=312,LEFT($G1331,5)="Total",$B1331="Q "),VLOOKUP('312'!$F$80,_312_Table3,MATCH('312'!$X$16,_312_Table3_ColumnLookup,0),FALSE),
  IF(AND(VALUE(LEFT($A1331,3))=312,LEFT($G1331,5)="Total"),VLOOKUP('312'!$F$80,_312_Table3,MATCH(LEFT($B1331,1),_312_Table3_ColumnLookup,0),FALSE),
  IF(AND(VALUE(LEFT($A1331,3))=312,LEN($I1331)=4,$B1331="G"),VLOOKUP($I1331,_312_Table3,MATCH('312'!$N$16,_312_Table3_ColumnLookup,0),FALSE),
  IF(AND(VALUE(LEFT($A1331,3))=312,LEN($I1331)=4,$B1331="O"),VLOOKUP($I1331,_312_Table3,MATCH('312'!$V$16,_312_Table3_ColumnLookup,0),FALSE),
  IF(AND(VALUE(LEFT($A1331,3))=312,LEN($I1331)=4,$B1331="Q"),VLOOKUP($I1331,_312_Table3,MATCH('312'!$X$16,_312_Table3_ColumnLookup,0),FALSE),
  IF(AND(VALUE(LEFT($A1331,3))=312,LEN($I1331)=4),VLOOKUP($I1331,_312_Table3,MATCH(LEFT($B1331,1),_312_Table3_ColumnLookup,0),FALSE)
+N("312"),
  IF(VALUE(LEFT($A1331,3))=313,VLOOKUP(VALUE(MID($B1331,2,1)),_313_Table3,MATCH(MID($B1331,1,1),_313_Table3_ColumnLookup,0),FALSE)
+N("313"),
  IF(AND(VALUE(LEFT($A1331,3))=314,LEN($B1331)=3),VLOOKUP(VALUE(MID($B1331,2,2)),_314_Table3,MATCH(MID($B1331,1,1),_314_Table3_ColumnLookup,0),FALSE),
  IF(VALUE(LEFT($A1331,3))=314,VLOOKUP(VALUE(MID($B1331,2,1)),_314_Table3,MATCH(MID($B1331,1,1),_314_Table3_ColumnLookup,0),FALSE)
+N("314"),
""))))))))))))))))))))))))</f>
        <v>#N/A</v>
      </c>
      <c r="H1331" s="321" t="str">
        <f>IFERROR(
IF(ISERROR($D1331)=FALSE,$D1331,IF(ISERROR($E1331)=FALSE,$E1331,IF(ISERROR($F1331)=FALSE,$F1331
+N("012 checkboxes"),
IF(
IF(OR(LEFT($A1331,9)="Syndicate",LEFT($A1331,12)="NewSyndicate"),VLOOKUP($A1331,'012'!$J:$ZW,MATCH("Link to button",'012'!$J$1:$ZW$1,0),0)
+N("309 checkbox"),
IF($C1331="309 LCR Summary0",VLOOKUP("Notes990",'309'!$P:$ZZ,MATCH("Link to button",'309'!$P$1:$ZZ$1,0),0)
+N("313 checkboxes"),
IF($C1331="313 Financial Information0LcmVsScr",IF($C1331="309 LCR Summary0",VLOOKUP("LcmVsScr",'309'!$N:$ZZ,MATCH("Link to button",'309'!$N$1:$ZZ$1,0),0),
IF($C1331="313 Financial Information0LcrDocAttached",IF($C1331="309 LCR Summary0",VLOOKUP("LcrDocAttached",'309'!$N:$ZZ,MATCH("Link to button",'309'!$N$1:$ZZ$1,0),
0)))))))=1,TRUE,FALSE)
))),"")</f>
        <v/>
      </c>
    </row>
    <row r="1332" spans="1:8">
      <c r="A1332" s="237" t="e">
        <f>VLOOKUP($G1332,CSVLookups!$B:$R,MATCH(A$1,CSVLookups!$B$1:$R$1,0),FALSE)</f>
        <v>#N/A</v>
      </c>
      <c r="B1332" s="237" t="e">
        <f>VLOOKUP($G1332,CSVLookups!$B:$R,MATCH(B$1,CSVLookups!$B$1:$R$1,0),FALSE)</f>
        <v>#N/A</v>
      </c>
      <c r="C1332" s="238" t="e">
        <f t="shared" si="21"/>
        <v>#N/A</v>
      </c>
      <c r="D1332" s="238" t="e">
        <f>IF(AND(VALUE(LEFT($A1332,3))=309,LEN($B1332)=3),VLOOKUP(VALUE(MID($B1332,2,2)),_309_Table1,MATCH(MID($B1332,1,1),_309_Table1_ColumnLookup,0),FALSE),
  IF($C1332="309 LCR SummaryA",OneYearSCR,IF($C1332="309 LCR SummaryB",UltimateSCR,IF(VALUE(LEFT($A1332,3))=309,VLOOKUP(VALUE(MID($B1332,2,1)),_309_Table1,MATCH(MID($B1332,1,1),_309_Table1_ColumnLookup,0),FALSE)
+N("309"),
  IF(VALUE(LEFT($A1332,3))=310,VLOOKUP(VALUE(MID($B1332,2,1)),_310_Table1,MATCH(MID($B1332,1,1),_310_Table1_ColumnLookup,0),FALSE)
+N("310"),
  IF(AND(VALUE(LEFT($A1332,3))=311,LEN($I1332)=4),VLOOKUP($I1332,_311_Table1,MATCH($B1332,_311_Table1_ColumnLookup,0),FALSE),
  IF(AND(VALUE(LEFT($A1332,3))=311,OR($B1332="I2",$B1332="J2",$B1332="K2",$B1332="L2")),VLOOKUP('311'!$G$58,_311_Table1,MATCH(MID($B1332,1,1),_311_Table1_ColumnLookup,0),FALSE),
  IF(AND(VALUE(LEFT($A1332,3))=311,RIGHT($B1332,5)="Total"),VLOOKUP('311'!$G$59,_311_Table1,MATCH(MID($B1332,1,1),_311_Table1_ColumnLookup,0),FALSE),
  IF(VALUE(LEFT($A1332,3))=311,VLOOKUP(VALUE(MID($B1332,2,1)),_311_Table1,MATCH(MID($B1332,1,1),_311_Table1_ColumnLookup,0),FALSE)
+N("311"),
  IF(AND(VALUE(LEFT($A1332,3))=312,LEFT($G1332,10)="Unincepted",$B1332="G "),VLOOKUP(" ULO",_312_Table1,MATCH('312'!$N$16,_312_Table1_ColumnLookup,0),FALSE),
  IF(AND(VALUE(LEFT($A1332,3))=312,LEFT($G1332,10)="Unincepted",$B1332="O "),VLOOKUP(" ULO",_312_Table1,MATCH('312'!$V$16,_312_Table1_ColumnLookup,0),FALSE),
  IF(AND(VALUE(LEFT($A1332,3))=312,LEFT($G1332,10)="Unincepted",$B1332="Q "),VLOOKUP(" ULO",_312_Table1,MATCH('312'!$X$16,_312_Table1_ColumnLookup,0),FALSE),
  IF(AND(VALUE(LEFT($A1332,3))=312,LEFT($G1332,10)="Unincepted"),VLOOKUP(" ULO",_312_Table1,MATCH(LEFT($B1332,1),_312_Table1_ColumnLookup,0),FALSE),
  IF(AND(VALUE(LEFT($A1332,3))=312,LEFT($G1332,5)="Total",$B1332="G "),VLOOKUP('312'!$F$80,_312_Table1,MATCH('312'!$N$16,_312_Table1_ColumnLookup,0),FALSE),
  IF(AND(VALUE(LEFT($A1332,3))=312,LEFT($G1332,5)="Total",$B1332="O "),VLOOKUP('312'!$F$80,_312_Table1,MATCH('312'!$V$16,_312_Table1_ColumnLookup,0),FALSE),
  IF(AND(VALUE(LEFT($A1332,3))=312,LEFT($G1332,5)="Total",$B1332="Q "),VLOOKUP('312'!$F$80,_312_Table1,MATCH('312'!$X$16,_312_Table1_ColumnLookup,0),FALSE),
  IF(AND(VALUE(LEFT($A1332,3))=312,LEFT($G1332,5)="Total"),VLOOKUP('312'!$F$80,_312_Table1,MATCH(LEFT($B1332,1),_312_Table1_ColumnLookup,0),FALSE),
  IF(AND(VALUE(LEFT($A1332,3))=312,LEN($I1332)=4,$B1332="G"),VLOOKUP($I1332,_312_Table1,MATCH('312'!$N$16,_312_Table1_ColumnLookup,0),FALSE),
  IF(AND(VALUE(LEFT($A1332,3))=312,LEN($I1332)=4,$B1332="O"),VLOOKUP($I1332,_312_Table1,MATCH('312'!$V$16,_312_Table1_ColumnLookup,0),FALSE),
  IF(AND(VALUE(LEFT($A1332,3))=312,LEN($I1332)=4,$B1332="Q"),VLOOKUP($I1332,_312_Table1,MATCH('312'!$X$16,_312_Table1_ColumnLookup,0),FALSE),
  IF(AND(VALUE(LEFT($A1332,3))=312,LEN($I1332)=4),VLOOKUP($I1332,_312_Table1,MATCH(LEFT($B1332,1),_312_Table1_ColumnLookup,0),FALSE)
+N("312"),
  IF(VALUE(LEFT($A1332,3))=313,VLOOKUP(VALUE(MID($B1332,2,1)),_313_Table1,MATCH(MID($B1332,1,1),_313_Table1_ColumnLookup,0),FALSE)
+N("313"),
  IF(AND(VALUE(LEFT($A1332,3))=314,LEN($B1332)=3),VLOOKUP(VALUE(MID($B1332,2,2)),_314_Table1,MATCH(MID($B1332,1,1),_314_Table1_ColumnLookup,0),FALSE),
  IF(VALUE(LEFT($A1332,3))=314,VLOOKUP(VALUE(MID($B1332,2,1)),_314_Table1,MATCH(MID($B1332,1,1),_314_Table1_ColumnLookup,0),FALSE)
+N("314"),
""))))))))))))))))))))))))</f>
        <v>#N/A</v>
      </c>
      <c r="E1332" s="238" t="e">
        <f>IF(AND(VALUE(LEFT($A1332,3))=309,LEN($B1332)=3),VLOOKUP(VALUE(MID($B1332,2,2)),_309_Table2,MATCH(MID($B1332,1,1),_309_Table2_ColumnLookup,0),FALSE),
  IF($C1332="309 LCR SummaryA",OneYearSCR,IF($C1332="309 LCR SummaryB",UltimateSCR,IF(VALUE(LEFT($A1332,3))=309,VLOOKUP(VALUE(MID($B1332,2,1)),_309_Table2,MATCH(MID($B1332,1,1),_309_Table2_ColumnLookup,0),FALSE)
+N("309"),
  IF(VALUE(LEFT($A1332,3))=310,VLOOKUP(VALUE(MID($B1332,2,1)),_310_Table2,MATCH(MID($B1332,1,1),_310_Table2_ColumnLookup,0),FALSE)
+N("310"),
  IF(AND(VALUE(LEFT($A1332,3))=311,LEN($I1332)=4),VLOOKUP($I1332,_311_Table2,MATCH($B1332,_311_Table2_ColumnLookup,0),FALSE),
  IF(AND(VALUE(LEFT($A1332,3))=311,OR($B1332="I2",$B1332="J2",$B1332="K2",$B1332="L2")),VLOOKUP('311'!$G$58,_311_Table2,MATCH(MID($B1332,1,1),_311_Table2_ColumnLookup,0),FALSE),
  IF(AND(VALUE(LEFT($A1332,3))=311,RIGHT($B1332,5)="Total"),VLOOKUP('311'!$G$59,_311_Table2,MATCH(MID($B1332,1,1),_311_Table2_ColumnLookup,0),FALSE),
  IF(VALUE(LEFT($A1332,3))=311,VLOOKUP(VALUE(MID($B1332,2,1)),_311_Table2,MATCH(MID($B1332,1,1),_311_Table2_ColumnLookup,0),FALSE)
+N("311"),
  IF(AND(VALUE(LEFT($A1332,3))=312,LEFT($G1332,10)="Unincepted",$B1332="G "),VLOOKUP(" ULO",_312_Table2,MATCH('312'!$N$16,_312_Table2_ColumnLookup,0),FALSE),
  IF(AND(VALUE(LEFT($A1332,3))=312,LEFT($G1332,10)="Unincepted",$B1332="O "),VLOOKUP(" ULO",_312_Table2,MATCH('312'!$V$16,_312_Table2_ColumnLookup,0),FALSE),
  IF(AND(VALUE(LEFT($A1332,3))=312,LEFT($G1332,10)="Unincepted",$B1332="Q "),VLOOKUP(" ULO",_312_Table2,MATCH('312'!$X$16,_312_Table2_ColumnLookup,0),FALSE),
  IF(AND(VALUE(LEFT($A1332,3))=312,LEFT($G1332,10)="Unincepted"),VLOOKUP(" ULO",_312_Table2,MATCH(LEFT($B1332,1),_312_Table2_ColumnLookup,0),FALSE),
  IF(AND(VALUE(LEFT($A1332,3))=312,LEFT($G1332,5)="Total",$B1332="G "),VLOOKUP('312'!$F$80,_312_Table2,MATCH('312'!$N$16,_312_Table2_ColumnLookup,0),FALSE),
  IF(AND(VALUE(LEFT($A1332,3))=312,LEFT($G1332,5)="Total",$B1332="O "),VLOOKUP('312'!$F$80,_312_Table2,MATCH('312'!$V$16,_312_Table2_ColumnLookup,0),FALSE),
  IF(AND(VALUE(LEFT($A1332,3))=312,LEFT($G1332,5)="Total",$B1332="Q "),VLOOKUP('312'!$F$80,_312_Table2,MATCH('312'!$X$16,_312_Table2_ColumnLookup,0),FALSE),
  IF(AND(VALUE(LEFT($A1332,3))=312,LEFT($G1332,5)="Total"),VLOOKUP('312'!$F$80,_312_Table2,MATCH(LEFT($B1332,1),_312_Table2_ColumnLookup,0),FALSE),
  IF(AND(VALUE(LEFT($A1332,3))=312,LEN($I1332)=4,$B1332="G"),VLOOKUP($I1332,_312_Table2,MATCH('312'!$N$16,_312_Table2_ColumnLookup,0),FALSE),
  IF(AND(VALUE(LEFT($A1332,3))=312,LEN($I1332)=4,$B1332="O"),VLOOKUP($I1332,_312_Table2,MATCH('312'!$V$16,_312_Table2_ColumnLookup,0),FALSE),
  IF(AND(VALUE(LEFT($A1332,3))=312,LEN($I1332)=4,$B1332="Q"),VLOOKUP($I1332,_312_Table2,MATCH('312'!$X$16,_312_Table2_ColumnLookup,0),FALSE),
  IF(AND(VALUE(LEFT($A1332,3))=312,LEN($I1332)=4),VLOOKUP($I1332,_312_Table2,MATCH(LEFT($B1332,1),_312_Table2_ColumnLookup,0),FALSE)
+N("312"),
  IF(VALUE(LEFT($A1332,3))=313,VLOOKUP(VALUE(MID($B1332,2,1)),_313_Table2,MATCH(MID($B1332,1,1),_313_Table2_ColumnLookup,0),FALSE)
+N("313"),
  IF(AND(VALUE(LEFT($A1332,3))=314,LEN($B1332)=3),VLOOKUP(VALUE(MID($B1332,2,2)),_314_Table2,MATCH(MID($B1332,1,1),_314_Table2_ColumnLookup,0),FALSE),
  IF(VALUE(LEFT($A1332,3))=314,VLOOKUP(VALUE(MID($B1332,2,1)),_314_Table2,MATCH(MID($B1332,1,1),_314_Table2_ColumnLookup,0),FALSE)
+N("314"),
""))))))))))))))))))))))))</f>
        <v>#N/A</v>
      </c>
      <c r="F1332" s="238" t="e">
        <f>IF(AND(VALUE(LEFT($A1332,3))=309,LEN($B1332)=3),VLOOKUP(VALUE(MID($B1332,2,2)),_309_Table3,MATCH(MID($B1332,1,1),_309_Table3_ColumnLookup,0),FALSE),
  IF($C1332="309 LCR SummaryA",OneYearSCR,IF($C1332="309 LCR SummaryB",UltimateSCR,IF(VALUE(LEFT($A1332,3))=309,VLOOKUP(VALUE(MID($B1332,2,1)),_309_Table3,MATCH(MID($B1332,1,1),_309_Table3_ColumnLookup,0),FALSE)
+N("309"),
  IF(VALUE(LEFT($A1332,3))=310,VLOOKUP(VALUE(MID($B1332,2,1)),_310_Table3,MATCH(MID($B1332,1,1),_310_Table3_ColumnLookup,0),FALSE)
+N("310"),
  IF(AND(VALUE(LEFT($A1332,3))=311,LEN($I1332)=4),VLOOKUP($I1332,_311_Table3,MATCH($B1332,_311_Table3_ColumnLookup,0),FALSE),
  IF(AND(VALUE(LEFT($A1332,3))=311,OR($B1332="I2",$B1332="J2",$B1332="K2",$B1332="L2")),VLOOKUP('311'!$G$58,_311_Table3,MATCH(MID($B1332,1,1),_311_Table3_ColumnLookup,0),FALSE),
  IF(AND(VALUE(LEFT($A1332,3))=311,RIGHT($B1332,5)="Total"),VLOOKUP('311'!$G$59,_311_Table3,MATCH(MID($B1332,1,1),_311_Table3_ColumnLookup,0),FALSE),
  IF(VALUE(LEFT($A1332,3))=311,VLOOKUP(VALUE(MID($B1332,2,1)),_311_Table3,MATCH(MID($B1332,1,1),_311_Table3_ColumnLookup,0),FALSE)
+N("311"),
  IF(AND(VALUE(LEFT($A1332,3))=312,LEFT($G1332,10)="Unincepted",$B1332="G "),VLOOKUP(" ULO",_312_Table3,MATCH('312'!$N$16,_312_Table3_ColumnLookup,0),FALSE),
  IF(AND(VALUE(LEFT($A1332,3))=312,LEFT($G1332,10)="Unincepted",$B1332="O "),VLOOKUP(" ULO",_312_Table3,MATCH('312'!$V$16,_312_Table3_ColumnLookup,0),FALSE),
  IF(AND(VALUE(LEFT($A1332,3))=312,LEFT($G1332,10)="Unincepted",$B1332="Q "),VLOOKUP(" ULO",_312_Table3,MATCH('312'!$X$16,_312_Table3_ColumnLookup,0),FALSE),
  IF(AND(VALUE(LEFT($A1332,3))=312,LEFT($G1332,10)="Unincepted"),VLOOKUP(" ULO",_312_Table3,MATCH(LEFT($B1332,1),_312_Table3_ColumnLookup,0),FALSE),
  IF(AND(VALUE(LEFT($A1332,3))=312,LEFT($G1332,5)="Total",$B1332="G "),VLOOKUP('312'!$F$80,_312_Table3,MATCH('312'!$N$16,_312_Table3_ColumnLookup,0),FALSE),
  IF(AND(VALUE(LEFT($A1332,3))=312,LEFT($G1332,5)="Total",$B1332="O "),VLOOKUP('312'!$F$80,_312_Table3,MATCH('312'!$V$16,_312_Table3_ColumnLookup,0),FALSE),
  IF(AND(VALUE(LEFT($A1332,3))=312,LEFT($G1332,5)="Total",$B1332="Q "),VLOOKUP('312'!$F$80,_312_Table3,MATCH('312'!$X$16,_312_Table3_ColumnLookup,0),FALSE),
  IF(AND(VALUE(LEFT($A1332,3))=312,LEFT($G1332,5)="Total"),VLOOKUP('312'!$F$80,_312_Table3,MATCH(LEFT($B1332,1),_312_Table3_ColumnLookup,0),FALSE),
  IF(AND(VALUE(LEFT($A1332,3))=312,LEN($I1332)=4,$B1332="G"),VLOOKUP($I1332,_312_Table3,MATCH('312'!$N$16,_312_Table3_ColumnLookup,0),FALSE),
  IF(AND(VALUE(LEFT($A1332,3))=312,LEN($I1332)=4,$B1332="O"),VLOOKUP($I1332,_312_Table3,MATCH('312'!$V$16,_312_Table3_ColumnLookup,0),FALSE),
  IF(AND(VALUE(LEFT($A1332,3))=312,LEN($I1332)=4,$B1332="Q"),VLOOKUP($I1332,_312_Table3,MATCH('312'!$X$16,_312_Table3_ColumnLookup,0),FALSE),
  IF(AND(VALUE(LEFT($A1332,3))=312,LEN($I1332)=4),VLOOKUP($I1332,_312_Table3,MATCH(LEFT($B1332,1),_312_Table3_ColumnLookup,0),FALSE)
+N("312"),
  IF(VALUE(LEFT($A1332,3))=313,VLOOKUP(VALUE(MID($B1332,2,1)),_313_Table3,MATCH(MID($B1332,1,1),_313_Table3_ColumnLookup,0),FALSE)
+N("313"),
  IF(AND(VALUE(LEFT($A1332,3))=314,LEN($B1332)=3),VLOOKUP(VALUE(MID($B1332,2,2)),_314_Table3,MATCH(MID($B1332,1,1),_314_Table3_ColumnLookup,0),FALSE),
  IF(VALUE(LEFT($A1332,3))=314,VLOOKUP(VALUE(MID($B1332,2,1)),_314_Table3,MATCH(MID($B1332,1,1),_314_Table3_ColumnLookup,0),FALSE)
+N("314"),
""))))))))))))))))))))))))</f>
        <v>#N/A</v>
      </c>
      <c r="H1332" s="321" t="str">
        <f>IFERROR(
IF(ISERROR($D1332)=FALSE,$D1332,IF(ISERROR($E1332)=FALSE,$E1332,IF(ISERROR($F1332)=FALSE,$F1332
+N("012 checkboxes"),
IF(
IF(OR(LEFT($A1332,9)="Syndicate",LEFT($A1332,12)="NewSyndicate"),VLOOKUP($A1332,'012'!$J:$ZW,MATCH("Link to button",'012'!$J$1:$ZW$1,0),0)
+N("309 checkbox"),
IF($C1332="309 LCR Summary0",VLOOKUP("Notes990",'309'!$P:$ZZ,MATCH("Link to button",'309'!$P$1:$ZZ$1,0),0)
+N("313 checkboxes"),
IF($C1332="313 Financial Information0LcmVsScr",IF($C1332="309 LCR Summary0",VLOOKUP("LcmVsScr",'309'!$N:$ZZ,MATCH("Link to button",'309'!$N$1:$ZZ$1,0),0),
IF($C1332="313 Financial Information0LcrDocAttached",IF($C1332="309 LCR Summary0",VLOOKUP("LcrDocAttached",'309'!$N:$ZZ,MATCH("Link to button",'309'!$N$1:$ZZ$1,0),
0)))))))=1,TRUE,FALSE)
))),"")</f>
        <v/>
      </c>
    </row>
    <row r="1333" spans="1:8">
      <c r="A1333" s="237" t="e">
        <f>VLOOKUP($G1333,CSVLookups!$B:$R,MATCH(A$1,CSVLookups!$B$1:$R$1,0),FALSE)</f>
        <v>#N/A</v>
      </c>
      <c r="B1333" s="237" t="e">
        <f>VLOOKUP($G1333,CSVLookups!$B:$R,MATCH(B$1,CSVLookups!$B$1:$R$1,0),FALSE)</f>
        <v>#N/A</v>
      </c>
      <c r="C1333" s="238" t="e">
        <f t="shared" si="21"/>
        <v>#N/A</v>
      </c>
      <c r="D1333" s="238" t="e">
        <f>IF(AND(VALUE(LEFT($A1333,3))=309,LEN($B1333)=3),VLOOKUP(VALUE(MID($B1333,2,2)),_309_Table1,MATCH(MID($B1333,1,1),_309_Table1_ColumnLookup,0),FALSE),
  IF($C1333="309 LCR SummaryA",OneYearSCR,IF($C1333="309 LCR SummaryB",UltimateSCR,IF(VALUE(LEFT($A1333,3))=309,VLOOKUP(VALUE(MID($B1333,2,1)),_309_Table1,MATCH(MID($B1333,1,1),_309_Table1_ColumnLookup,0),FALSE)
+N("309"),
  IF(VALUE(LEFT($A1333,3))=310,VLOOKUP(VALUE(MID($B1333,2,1)),_310_Table1,MATCH(MID($B1333,1,1),_310_Table1_ColumnLookup,0),FALSE)
+N("310"),
  IF(AND(VALUE(LEFT($A1333,3))=311,LEN($I1333)=4),VLOOKUP($I1333,_311_Table1,MATCH($B1333,_311_Table1_ColumnLookup,0),FALSE),
  IF(AND(VALUE(LEFT($A1333,3))=311,OR($B1333="I2",$B1333="J2",$B1333="K2",$B1333="L2")),VLOOKUP('311'!$G$58,_311_Table1,MATCH(MID($B1333,1,1),_311_Table1_ColumnLookup,0),FALSE),
  IF(AND(VALUE(LEFT($A1333,3))=311,RIGHT($B1333,5)="Total"),VLOOKUP('311'!$G$59,_311_Table1,MATCH(MID($B1333,1,1),_311_Table1_ColumnLookup,0),FALSE),
  IF(VALUE(LEFT($A1333,3))=311,VLOOKUP(VALUE(MID($B1333,2,1)),_311_Table1,MATCH(MID($B1333,1,1),_311_Table1_ColumnLookup,0),FALSE)
+N("311"),
  IF(AND(VALUE(LEFT($A1333,3))=312,LEFT($G1333,10)="Unincepted",$B1333="G "),VLOOKUP(" ULO",_312_Table1,MATCH('312'!$N$16,_312_Table1_ColumnLookup,0),FALSE),
  IF(AND(VALUE(LEFT($A1333,3))=312,LEFT($G1333,10)="Unincepted",$B1333="O "),VLOOKUP(" ULO",_312_Table1,MATCH('312'!$V$16,_312_Table1_ColumnLookup,0),FALSE),
  IF(AND(VALUE(LEFT($A1333,3))=312,LEFT($G1333,10)="Unincepted",$B1333="Q "),VLOOKUP(" ULO",_312_Table1,MATCH('312'!$X$16,_312_Table1_ColumnLookup,0),FALSE),
  IF(AND(VALUE(LEFT($A1333,3))=312,LEFT($G1333,10)="Unincepted"),VLOOKUP(" ULO",_312_Table1,MATCH(LEFT($B1333,1),_312_Table1_ColumnLookup,0),FALSE),
  IF(AND(VALUE(LEFT($A1333,3))=312,LEFT($G1333,5)="Total",$B1333="G "),VLOOKUP('312'!$F$80,_312_Table1,MATCH('312'!$N$16,_312_Table1_ColumnLookup,0),FALSE),
  IF(AND(VALUE(LEFT($A1333,3))=312,LEFT($G1333,5)="Total",$B1333="O "),VLOOKUP('312'!$F$80,_312_Table1,MATCH('312'!$V$16,_312_Table1_ColumnLookup,0),FALSE),
  IF(AND(VALUE(LEFT($A1333,3))=312,LEFT($G1333,5)="Total",$B1333="Q "),VLOOKUP('312'!$F$80,_312_Table1,MATCH('312'!$X$16,_312_Table1_ColumnLookup,0),FALSE),
  IF(AND(VALUE(LEFT($A1333,3))=312,LEFT($G1333,5)="Total"),VLOOKUP('312'!$F$80,_312_Table1,MATCH(LEFT($B1333,1),_312_Table1_ColumnLookup,0),FALSE),
  IF(AND(VALUE(LEFT($A1333,3))=312,LEN($I1333)=4,$B1333="G"),VLOOKUP($I1333,_312_Table1,MATCH('312'!$N$16,_312_Table1_ColumnLookup,0),FALSE),
  IF(AND(VALUE(LEFT($A1333,3))=312,LEN($I1333)=4,$B1333="O"),VLOOKUP($I1333,_312_Table1,MATCH('312'!$V$16,_312_Table1_ColumnLookup,0),FALSE),
  IF(AND(VALUE(LEFT($A1333,3))=312,LEN($I1333)=4,$B1333="Q"),VLOOKUP($I1333,_312_Table1,MATCH('312'!$X$16,_312_Table1_ColumnLookup,0),FALSE),
  IF(AND(VALUE(LEFT($A1333,3))=312,LEN($I1333)=4),VLOOKUP($I1333,_312_Table1,MATCH(LEFT($B1333,1),_312_Table1_ColumnLookup,0),FALSE)
+N("312"),
  IF(VALUE(LEFT($A1333,3))=313,VLOOKUP(VALUE(MID($B1333,2,1)),_313_Table1,MATCH(MID($B1333,1,1),_313_Table1_ColumnLookup,0),FALSE)
+N("313"),
  IF(AND(VALUE(LEFT($A1333,3))=314,LEN($B1333)=3),VLOOKUP(VALUE(MID($B1333,2,2)),_314_Table1,MATCH(MID($B1333,1,1),_314_Table1_ColumnLookup,0),FALSE),
  IF(VALUE(LEFT($A1333,3))=314,VLOOKUP(VALUE(MID($B1333,2,1)),_314_Table1,MATCH(MID($B1333,1,1),_314_Table1_ColumnLookup,0),FALSE)
+N("314"),
""))))))))))))))))))))))))</f>
        <v>#N/A</v>
      </c>
      <c r="E1333" s="238" t="e">
        <f>IF(AND(VALUE(LEFT($A1333,3))=309,LEN($B1333)=3),VLOOKUP(VALUE(MID($B1333,2,2)),_309_Table2,MATCH(MID($B1333,1,1),_309_Table2_ColumnLookup,0),FALSE),
  IF($C1333="309 LCR SummaryA",OneYearSCR,IF($C1333="309 LCR SummaryB",UltimateSCR,IF(VALUE(LEFT($A1333,3))=309,VLOOKUP(VALUE(MID($B1333,2,1)),_309_Table2,MATCH(MID($B1333,1,1),_309_Table2_ColumnLookup,0),FALSE)
+N("309"),
  IF(VALUE(LEFT($A1333,3))=310,VLOOKUP(VALUE(MID($B1333,2,1)),_310_Table2,MATCH(MID($B1333,1,1),_310_Table2_ColumnLookup,0),FALSE)
+N("310"),
  IF(AND(VALUE(LEFT($A1333,3))=311,LEN($I1333)=4),VLOOKUP($I1333,_311_Table2,MATCH($B1333,_311_Table2_ColumnLookup,0),FALSE),
  IF(AND(VALUE(LEFT($A1333,3))=311,OR($B1333="I2",$B1333="J2",$B1333="K2",$B1333="L2")),VLOOKUP('311'!$G$58,_311_Table2,MATCH(MID($B1333,1,1),_311_Table2_ColumnLookup,0),FALSE),
  IF(AND(VALUE(LEFT($A1333,3))=311,RIGHT($B1333,5)="Total"),VLOOKUP('311'!$G$59,_311_Table2,MATCH(MID($B1333,1,1),_311_Table2_ColumnLookup,0),FALSE),
  IF(VALUE(LEFT($A1333,3))=311,VLOOKUP(VALUE(MID($B1333,2,1)),_311_Table2,MATCH(MID($B1333,1,1),_311_Table2_ColumnLookup,0),FALSE)
+N("311"),
  IF(AND(VALUE(LEFT($A1333,3))=312,LEFT($G1333,10)="Unincepted",$B1333="G "),VLOOKUP(" ULO",_312_Table2,MATCH('312'!$N$16,_312_Table2_ColumnLookup,0),FALSE),
  IF(AND(VALUE(LEFT($A1333,3))=312,LEFT($G1333,10)="Unincepted",$B1333="O "),VLOOKUP(" ULO",_312_Table2,MATCH('312'!$V$16,_312_Table2_ColumnLookup,0),FALSE),
  IF(AND(VALUE(LEFT($A1333,3))=312,LEFT($G1333,10)="Unincepted",$B1333="Q "),VLOOKUP(" ULO",_312_Table2,MATCH('312'!$X$16,_312_Table2_ColumnLookup,0),FALSE),
  IF(AND(VALUE(LEFT($A1333,3))=312,LEFT($G1333,10)="Unincepted"),VLOOKUP(" ULO",_312_Table2,MATCH(LEFT($B1333,1),_312_Table2_ColumnLookup,0),FALSE),
  IF(AND(VALUE(LEFT($A1333,3))=312,LEFT($G1333,5)="Total",$B1333="G "),VLOOKUP('312'!$F$80,_312_Table2,MATCH('312'!$N$16,_312_Table2_ColumnLookup,0),FALSE),
  IF(AND(VALUE(LEFT($A1333,3))=312,LEFT($G1333,5)="Total",$B1333="O "),VLOOKUP('312'!$F$80,_312_Table2,MATCH('312'!$V$16,_312_Table2_ColumnLookup,0),FALSE),
  IF(AND(VALUE(LEFT($A1333,3))=312,LEFT($G1333,5)="Total",$B1333="Q "),VLOOKUP('312'!$F$80,_312_Table2,MATCH('312'!$X$16,_312_Table2_ColumnLookup,0),FALSE),
  IF(AND(VALUE(LEFT($A1333,3))=312,LEFT($G1333,5)="Total"),VLOOKUP('312'!$F$80,_312_Table2,MATCH(LEFT($B1333,1),_312_Table2_ColumnLookup,0),FALSE),
  IF(AND(VALUE(LEFT($A1333,3))=312,LEN($I1333)=4,$B1333="G"),VLOOKUP($I1333,_312_Table2,MATCH('312'!$N$16,_312_Table2_ColumnLookup,0),FALSE),
  IF(AND(VALUE(LEFT($A1333,3))=312,LEN($I1333)=4,$B1333="O"),VLOOKUP($I1333,_312_Table2,MATCH('312'!$V$16,_312_Table2_ColumnLookup,0),FALSE),
  IF(AND(VALUE(LEFT($A1333,3))=312,LEN($I1333)=4,$B1333="Q"),VLOOKUP($I1333,_312_Table2,MATCH('312'!$X$16,_312_Table2_ColumnLookup,0),FALSE),
  IF(AND(VALUE(LEFT($A1333,3))=312,LEN($I1333)=4),VLOOKUP($I1333,_312_Table2,MATCH(LEFT($B1333,1),_312_Table2_ColumnLookup,0),FALSE)
+N("312"),
  IF(VALUE(LEFT($A1333,3))=313,VLOOKUP(VALUE(MID($B1333,2,1)),_313_Table2,MATCH(MID($B1333,1,1),_313_Table2_ColumnLookup,0),FALSE)
+N("313"),
  IF(AND(VALUE(LEFT($A1333,3))=314,LEN($B1333)=3),VLOOKUP(VALUE(MID($B1333,2,2)),_314_Table2,MATCH(MID($B1333,1,1),_314_Table2_ColumnLookup,0),FALSE),
  IF(VALUE(LEFT($A1333,3))=314,VLOOKUP(VALUE(MID($B1333,2,1)),_314_Table2,MATCH(MID($B1333,1,1),_314_Table2_ColumnLookup,0),FALSE)
+N("314"),
""))))))))))))))))))))))))</f>
        <v>#N/A</v>
      </c>
      <c r="F1333" s="238" t="e">
        <f>IF(AND(VALUE(LEFT($A1333,3))=309,LEN($B1333)=3),VLOOKUP(VALUE(MID($B1333,2,2)),_309_Table3,MATCH(MID($B1333,1,1),_309_Table3_ColumnLookup,0),FALSE),
  IF($C1333="309 LCR SummaryA",OneYearSCR,IF($C1333="309 LCR SummaryB",UltimateSCR,IF(VALUE(LEFT($A1333,3))=309,VLOOKUP(VALUE(MID($B1333,2,1)),_309_Table3,MATCH(MID($B1333,1,1),_309_Table3_ColumnLookup,0),FALSE)
+N("309"),
  IF(VALUE(LEFT($A1333,3))=310,VLOOKUP(VALUE(MID($B1333,2,1)),_310_Table3,MATCH(MID($B1333,1,1),_310_Table3_ColumnLookup,0),FALSE)
+N("310"),
  IF(AND(VALUE(LEFT($A1333,3))=311,LEN($I1333)=4),VLOOKUP($I1333,_311_Table3,MATCH($B1333,_311_Table3_ColumnLookup,0),FALSE),
  IF(AND(VALUE(LEFT($A1333,3))=311,OR($B1333="I2",$B1333="J2",$B1333="K2",$B1333="L2")),VLOOKUP('311'!$G$58,_311_Table3,MATCH(MID($B1333,1,1),_311_Table3_ColumnLookup,0),FALSE),
  IF(AND(VALUE(LEFT($A1333,3))=311,RIGHT($B1333,5)="Total"),VLOOKUP('311'!$G$59,_311_Table3,MATCH(MID($B1333,1,1),_311_Table3_ColumnLookup,0),FALSE),
  IF(VALUE(LEFT($A1333,3))=311,VLOOKUP(VALUE(MID($B1333,2,1)),_311_Table3,MATCH(MID($B1333,1,1),_311_Table3_ColumnLookup,0),FALSE)
+N("311"),
  IF(AND(VALUE(LEFT($A1333,3))=312,LEFT($G1333,10)="Unincepted",$B1333="G "),VLOOKUP(" ULO",_312_Table3,MATCH('312'!$N$16,_312_Table3_ColumnLookup,0),FALSE),
  IF(AND(VALUE(LEFT($A1333,3))=312,LEFT($G1333,10)="Unincepted",$B1333="O "),VLOOKUP(" ULO",_312_Table3,MATCH('312'!$V$16,_312_Table3_ColumnLookup,0),FALSE),
  IF(AND(VALUE(LEFT($A1333,3))=312,LEFT($G1333,10)="Unincepted",$B1333="Q "),VLOOKUP(" ULO",_312_Table3,MATCH('312'!$X$16,_312_Table3_ColumnLookup,0),FALSE),
  IF(AND(VALUE(LEFT($A1333,3))=312,LEFT($G1333,10)="Unincepted"),VLOOKUP(" ULO",_312_Table3,MATCH(LEFT($B1333,1),_312_Table3_ColumnLookup,0),FALSE),
  IF(AND(VALUE(LEFT($A1333,3))=312,LEFT($G1333,5)="Total",$B1333="G "),VLOOKUP('312'!$F$80,_312_Table3,MATCH('312'!$N$16,_312_Table3_ColumnLookup,0),FALSE),
  IF(AND(VALUE(LEFT($A1333,3))=312,LEFT($G1333,5)="Total",$B1333="O "),VLOOKUP('312'!$F$80,_312_Table3,MATCH('312'!$V$16,_312_Table3_ColumnLookup,0),FALSE),
  IF(AND(VALUE(LEFT($A1333,3))=312,LEFT($G1333,5)="Total",$B1333="Q "),VLOOKUP('312'!$F$80,_312_Table3,MATCH('312'!$X$16,_312_Table3_ColumnLookup,0),FALSE),
  IF(AND(VALUE(LEFT($A1333,3))=312,LEFT($G1333,5)="Total"),VLOOKUP('312'!$F$80,_312_Table3,MATCH(LEFT($B1333,1),_312_Table3_ColumnLookup,0),FALSE),
  IF(AND(VALUE(LEFT($A1333,3))=312,LEN($I1333)=4,$B1333="G"),VLOOKUP($I1333,_312_Table3,MATCH('312'!$N$16,_312_Table3_ColumnLookup,0),FALSE),
  IF(AND(VALUE(LEFT($A1333,3))=312,LEN($I1333)=4,$B1333="O"),VLOOKUP($I1333,_312_Table3,MATCH('312'!$V$16,_312_Table3_ColumnLookup,0),FALSE),
  IF(AND(VALUE(LEFT($A1333,3))=312,LEN($I1333)=4,$B1333="Q"),VLOOKUP($I1333,_312_Table3,MATCH('312'!$X$16,_312_Table3_ColumnLookup,0),FALSE),
  IF(AND(VALUE(LEFT($A1333,3))=312,LEN($I1333)=4),VLOOKUP($I1333,_312_Table3,MATCH(LEFT($B1333,1),_312_Table3_ColumnLookup,0),FALSE)
+N("312"),
  IF(VALUE(LEFT($A1333,3))=313,VLOOKUP(VALUE(MID($B1333,2,1)),_313_Table3,MATCH(MID($B1333,1,1),_313_Table3_ColumnLookup,0),FALSE)
+N("313"),
  IF(AND(VALUE(LEFT($A1333,3))=314,LEN($B1333)=3),VLOOKUP(VALUE(MID($B1333,2,2)),_314_Table3,MATCH(MID($B1333,1,1),_314_Table3_ColumnLookup,0),FALSE),
  IF(VALUE(LEFT($A1333,3))=314,VLOOKUP(VALUE(MID($B1333,2,1)),_314_Table3,MATCH(MID($B1333,1,1),_314_Table3_ColumnLookup,0),FALSE)
+N("314"),
""))))))))))))))))))))))))</f>
        <v>#N/A</v>
      </c>
      <c r="H1333" s="321" t="str">
        <f>IFERROR(
IF(ISERROR($D1333)=FALSE,$D1333,IF(ISERROR($E1333)=FALSE,$E1333,IF(ISERROR($F1333)=FALSE,$F1333
+N("012 checkboxes"),
IF(
IF(OR(LEFT($A1333,9)="Syndicate",LEFT($A1333,12)="NewSyndicate"),VLOOKUP($A1333,'012'!$J:$ZW,MATCH("Link to button",'012'!$J$1:$ZW$1,0),0)
+N("309 checkbox"),
IF($C1333="309 LCR Summary0",VLOOKUP("Notes990",'309'!$P:$ZZ,MATCH("Link to button",'309'!$P$1:$ZZ$1,0),0)
+N("313 checkboxes"),
IF($C1333="313 Financial Information0LcmVsScr",IF($C1333="309 LCR Summary0",VLOOKUP("LcmVsScr",'309'!$N:$ZZ,MATCH("Link to button",'309'!$N$1:$ZZ$1,0),0),
IF($C1333="313 Financial Information0LcrDocAttached",IF($C1333="309 LCR Summary0",VLOOKUP("LcrDocAttached",'309'!$N:$ZZ,MATCH("Link to button",'309'!$N$1:$ZZ$1,0),
0)))))))=1,TRUE,FALSE)
))),"")</f>
        <v/>
      </c>
    </row>
    <row r="1334" spans="1:8">
      <c r="A1334" s="237" t="e">
        <f>VLOOKUP($G1334,CSVLookups!$B:$R,MATCH(A$1,CSVLookups!$B$1:$R$1,0),FALSE)</f>
        <v>#N/A</v>
      </c>
      <c r="B1334" s="237" t="e">
        <f>VLOOKUP($G1334,CSVLookups!$B:$R,MATCH(B$1,CSVLookups!$B$1:$R$1,0),FALSE)</f>
        <v>#N/A</v>
      </c>
      <c r="C1334" s="238" t="e">
        <f t="shared" si="21"/>
        <v>#N/A</v>
      </c>
      <c r="D1334" s="238" t="e">
        <f>IF(AND(VALUE(LEFT($A1334,3))=309,LEN($B1334)=3),VLOOKUP(VALUE(MID($B1334,2,2)),_309_Table1,MATCH(MID($B1334,1,1),_309_Table1_ColumnLookup,0),FALSE),
  IF($C1334="309 LCR SummaryA",OneYearSCR,IF($C1334="309 LCR SummaryB",UltimateSCR,IF(VALUE(LEFT($A1334,3))=309,VLOOKUP(VALUE(MID($B1334,2,1)),_309_Table1,MATCH(MID($B1334,1,1),_309_Table1_ColumnLookup,0),FALSE)
+N("309"),
  IF(VALUE(LEFT($A1334,3))=310,VLOOKUP(VALUE(MID($B1334,2,1)),_310_Table1,MATCH(MID($B1334,1,1),_310_Table1_ColumnLookup,0),FALSE)
+N("310"),
  IF(AND(VALUE(LEFT($A1334,3))=311,LEN($I1334)=4),VLOOKUP($I1334,_311_Table1,MATCH($B1334,_311_Table1_ColumnLookup,0),FALSE),
  IF(AND(VALUE(LEFT($A1334,3))=311,OR($B1334="I2",$B1334="J2",$B1334="K2",$B1334="L2")),VLOOKUP('311'!$G$58,_311_Table1,MATCH(MID($B1334,1,1),_311_Table1_ColumnLookup,0),FALSE),
  IF(AND(VALUE(LEFT($A1334,3))=311,RIGHT($B1334,5)="Total"),VLOOKUP('311'!$G$59,_311_Table1,MATCH(MID($B1334,1,1),_311_Table1_ColumnLookup,0),FALSE),
  IF(VALUE(LEFT($A1334,3))=311,VLOOKUP(VALUE(MID($B1334,2,1)),_311_Table1,MATCH(MID($B1334,1,1),_311_Table1_ColumnLookup,0),FALSE)
+N("311"),
  IF(AND(VALUE(LEFT($A1334,3))=312,LEFT($G1334,10)="Unincepted",$B1334="G "),VLOOKUP(" ULO",_312_Table1,MATCH('312'!$N$16,_312_Table1_ColumnLookup,0),FALSE),
  IF(AND(VALUE(LEFT($A1334,3))=312,LEFT($G1334,10)="Unincepted",$B1334="O "),VLOOKUP(" ULO",_312_Table1,MATCH('312'!$V$16,_312_Table1_ColumnLookup,0),FALSE),
  IF(AND(VALUE(LEFT($A1334,3))=312,LEFT($G1334,10)="Unincepted",$B1334="Q "),VLOOKUP(" ULO",_312_Table1,MATCH('312'!$X$16,_312_Table1_ColumnLookup,0),FALSE),
  IF(AND(VALUE(LEFT($A1334,3))=312,LEFT($G1334,10)="Unincepted"),VLOOKUP(" ULO",_312_Table1,MATCH(LEFT($B1334,1),_312_Table1_ColumnLookup,0),FALSE),
  IF(AND(VALUE(LEFT($A1334,3))=312,LEFT($G1334,5)="Total",$B1334="G "),VLOOKUP('312'!$F$80,_312_Table1,MATCH('312'!$N$16,_312_Table1_ColumnLookup,0),FALSE),
  IF(AND(VALUE(LEFT($A1334,3))=312,LEFT($G1334,5)="Total",$B1334="O "),VLOOKUP('312'!$F$80,_312_Table1,MATCH('312'!$V$16,_312_Table1_ColumnLookup,0),FALSE),
  IF(AND(VALUE(LEFT($A1334,3))=312,LEFT($G1334,5)="Total",$B1334="Q "),VLOOKUP('312'!$F$80,_312_Table1,MATCH('312'!$X$16,_312_Table1_ColumnLookup,0),FALSE),
  IF(AND(VALUE(LEFT($A1334,3))=312,LEFT($G1334,5)="Total"),VLOOKUP('312'!$F$80,_312_Table1,MATCH(LEFT($B1334,1),_312_Table1_ColumnLookup,0),FALSE),
  IF(AND(VALUE(LEFT($A1334,3))=312,LEN($I1334)=4,$B1334="G"),VLOOKUP($I1334,_312_Table1,MATCH('312'!$N$16,_312_Table1_ColumnLookup,0),FALSE),
  IF(AND(VALUE(LEFT($A1334,3))=312,LEN($I1334)=4,$B1334="O"),VLOOKUP($I1334,_312_Table1,MATCH('312'!$V$16,_312_Table1_ColumnLookup,0),FALSE),
  IF(AND(VALUE(LEFT($A1334,3))=312,LEN($I1334)=4,$B1334="Q"),VLOOKUP($I1334,_312_Table1,MATCH('312'!$X$16,_312_Table1_ColumnLookup,0),FALSE),
  IF(AND(VALUE(LEFT($A1334,3))=312,LEN($I1334)=4),VLOOKUP($I1334,_312_Table1,MATCH(LEFT($B1334,1),_312_Table1_ColumnLookup,0),FALSE)
+N("312"),
  IF(VALUE(LEFT($A1334,3))=313,VLOOKUP(VALUE(MID($B1334,2,1)),_313_Table1,MATCH(MID($B1334,1,1),_313_Table1_ColumnLookup,0),FALSE)
+N("313"),
  IF(AND(VALUE(LEFT($A1334,3))=314,LEN($B1334)=3),VLOOKUP(VALUE(MID($B1334,2,2)),_314_Table1,MATCH(MID($B1334,1,1),_314_Table1_ColumnLookup,0),FALSE),
  IF(VALUE(LEFT($A1334,3))=314,VLOOKUP(VALUE(MID($B1334,2,1)),_314_Table1,MATCH(MID($B1334,1,1),_314_Table1_ColumnLookup,0),FALSE)
+N("314"),
""))))))))))))))))))))))))</f>
        <v>#N/A</v>
      </c>
      <c r="E1334" s="238" t="e">
        <f>IF(AND(VALUE(LEFT($A1334,3))=309,LEN($B1334)=3),VLOOKUP(VALUE(MID($B1334,2,2)),_309_Table2,MATCH(MID($B1334,1,1),_309_Table2_ColumnLookup,0),FALSE),
  IF($C1334="309 LCR SummaryA",OneYearSCR,IF($C1334="309 LCR SummaryB",UltimateSCR,IF(VALUE(LEFT($A1334,3))=309,VLOOKUP(VALUE(MID($B1334,2,1)),_309_Table2,MATCH(MID($B1334,1,1),_309_Table2_ColumnLookup,0),FALSE)
+N("309"),
  IF(VALUE(LEFT($A1334,3))=310,VLOOKUP(VALUE(MID($B1334,2,1)),_310_Table2,MATCH(MID($B1334,1,1),_310_Table2_ColumnLookup,0),FALSE)
+N("310"),
  IF(AND(VALUE(LEFT($A1334,3))=311,LEN($I1334)=4),VLOOKUP($I1334,_311_Table2,MATCH($B1334,_311_Table2_ColumnLookup,0),FALSE),
  IF(AND(VALUE(LEFT($A1334,3))=311,OR($B1334="I2",$B1334="J2",$B1334="K2",$B1334="L2")),VLOOKUP('311'!$G$58,_311_Table2,MATCH(MID($B1334,1,1),_311_Table2_ColumnLookup,0),FALSE),
  IF(AND(VALUE(LEFT($A1334,3))=311,RIGHT($B1334,5)="Total"),VLOOKUP('311'!$G$59,_311_Table2,MATCH(MID($B1334,1,1),_311_Table2_ColumnLookup,0),FALSE),
  IF(VALUE(LEFT($A1334,3))=311,VLOOKUP(VALUE(MID($B1334,2,1)),_311_Table2,MATCH(MID($B1334,1,1),_311_Table2_ColumnLookup,0),FALSE)
+N("311"),
  IF(AND(VALUE(LEFT($A1334,3))=312,LEFT($G1334,10)="Unincepted",$B1334="G "),VLOOKUP(" ULO",_312_Table2,MATCH('312'!$N$16,_312_Table2_ColumnLookup,0),FALSE),
  IF(AND(VALUE(LEFT($A1334,3))=312,LEFT($G1334,10)="Unincepted",$B1334="O "),VLOOKUP(" ULO",_312_Table2,MATCH('312'!$V$16,_312_Table2_ColumnLookup,0),FALSE),
  IF(AND(VALUE(LEFT($A1334,3))=312,LEFT($G1334,10)="Unincepted",$B1334="Q "),VLOOKUP(" ULO",_312_Table2,MATCH('312'!$X$16,_312_Table2_ColumnLookup,0),FALSE),
  IF(AND(VALUE(LEFT($A1334,3))=312,LEFT($G1334,10)="Unincepted"),VLOOKUP(" ULO",_312_Table2,MATCH(LEFT($B1334,1),_312_Table2_ColumnLookup,0),FALSE),
  IF(AND(VALUE(LEFT($A1334,3))=312,LEFT($G1334,5)="Total",$B1334="G "),VLOOKUP('312'!$F$80,_312_Table2,MATCH('312'!$N$16,_312_Table2_ColumnLookup,0),FALSE),
  IF(AND(VALUE(LEFT($A1334,3))=312,LEFT($G1334,5)="Total",$B1334="O "),VLOOKUP('312'!$F$80,_312_Table2,MATCH('312'!$V$16,_312_Table2_ColumnLookup,0),FALSE),
  IF(AND(VALUE(LEFT($A1334,3))=312,LEFT($G1334,5)="Total",$B1334="Q "),VLOOKUP('312'!$F$80,_312_Table2,MATCH('312'!$X$16,_312_Table2_ColumnLookup,0),FALSE),
  IF(AND(VALUE(LEFT($A1334,3))=312,LEFT($G1334,5)="Total"),VLOOKUP('312'!$F$80,_312_Table2,MATCH(LEFT($B1334,1),_312_Table2_ColumnLookup,0),FALSE),
  IF(AND(VALUE(LEFT($A1334,3))=312,LEN($I1334)=4,$B1334="G"),VLOOKUP($I1334,_312_Table2,MATCH('312'!$N$16,_312_Table2_ColumnLookup,0),FALSE),
  IF(AND(VALUE(LEFT($A1334,3))=312,LEN($I1334)=4,$B1334="O"),VLOOKUP($I1334,_312_Table2,MATCH('312'!$V$16,_312_Table2_ColumnLookup,0),FALSE),
  IF(AND(VALUE(LEFT($A1334,3))=312,LEN($I1334)=4,$B1334="Q"),VLOOKUP($I1334,_312_Table2,MATCH('312'!$X$16,_312_Table2_ColumnLookup,0),FALSE),
  IF(AND(VALUE(LEFT($A1334,3))=312,LEN($I1334)=4),VLOOKUP($I1334,_312_Table2,MATCH(LEFT($B1334,1),_312_Table2_ColumnLookup,0),FALSE)
+N("312"),
  IF(VALUE(LEFT($A1334,3))=313,VLOOKUP(VALUE(MID($B1334,2,1)),_313_Table2,MATCH(MID($B1334,1,1),_313_Table2_ColumnLookup,0),FALSE)
+N("313"),
  IF(AND(VALUE(LEFT($A1334,3))=314,LEN($B1334)=3),VLOOKUP(VALUE(MID($B1334,2,2)),_314_Table2,MATCH(MID($B1334,1,1),_314_Table2_ColumnLookup,0),FALSE),
  IF(VALUE(LEFT($A1334,3))=314,VLOOKUP(VALUE(MID($B1334,2,1)),_314_Table2,MATCH(MID($B1334,1,1),_314_Table2_ColumnLookup,0),FALSE)
+N("314"),
""))))))))))))))))))))))))</f>
        <v>#N/A</v>
      </c>
      <c r="F1334" s="238" t="e">
        <f>IF(AND(VALUE(LEFT($A1334,3))=309,LEN($B1334)=3),VLOOKUP(VALUE(MID($B1334,2,2)),_309_Table3,MATCH(MID($B1334,1,1),_309_Table3_ColumnLookup,0),FALSE),
  IF($C1334="309 LCR SummaryA",OneYearSCR,IF($C1334="309 LCR SummaryB",UltimateSCR,IF(VALUE(LEFT($A1334,3))=309,VLOOKUP(VALUE(MID($B1334,2,1)),_309_Table3,MATCH(MID($B1334,1,1),_309_Table3_ColumnLookup,0),FALSE)
+N("309"),
  IF(VALUE(LEFT($A1334,3))=310,VLOOKUP(VALUE(MID($B1334,2,1)),_310_Table3,MATCH(MID($B1334,1,1),_310_Table3_ColumnLookup,0),FALSE)
+N("310"),
  IF(AND(VALUE(LEFT($A1334,3))=311,LEN($I1334)=4),VLOOKUP($I1334,_311_Table3,MATCH($B1334,_311_Table3_ColumnLookup,0),FALSE),
  IF(AND(VALUE(LEFT($A1334,3))=311,OR($B1334="I2",$B1334="J2",$B1334="K2",$B1334="L2")),VLOOKUP('311'!$G$58,_311_Table3,MATCH(MID($B1334,1,1),_311_Table3_ColumnLookup,0),FALSE),
  IF(AND(VALUE(LEFT($A1334,3))=311,RIGHT($B1334,5)="Total"),VLOOKUP('311'!$G$59,_311_Table3,MATCH(MID($B1334,1,1),_311_Table3_ColumnLookup,0),FALSE),
  IF(VALUE(LEFT($A1334,3))=311,VLOOKUP(VALUE(MID($B1334,2,1)),_311_Table3,MATCH(MID($B1334,1,1),_311_Table3_ColumnLookup,0),FALSE)
+N("311"),
  IF(AND(VALUE(LEFT($A1334,3))=312,LEFT($G1334,10)="Unincepted",$B1334="G "),VLOOKUP(" ULO",_312_Table3,MATCH('312'!$N$16,_312_Table3_ColumnLookup,0),FALSE),
  IF(AND(VALUE(LEFT($A1334,3))=312,LEFT($G1334,10)="Unincepted",$B1334="O "),VLOOKUP(" ULO",_312_Table3,MATCH('312'!$V$16,_312_Table3_ColumnLookup,0),FALSE),
  IF(AND(VALUE(LEFT($A1334,3))=312,LEFT($G1334,10)="Unincepted",$B1334="Q "),VLOOKUP(" ULO",_312_Table3,MATCH('312'!$X$16,_312_Table3_ColumnLookup,0),FALSE),
  IF(AND(VALUE(LEFT($A1334,3))=312,LEFT($G1334,10)="Unincepted"),VLOOKUP(" ULO",_312_Table3,MATCH(LEFT($B1334,1),_312_Table3_ColumnLookup,0),FALSE),
  IF(AND(VALUE(LEFT($A1334,3))=312,LEFT($G1334,5)="Total",$B1334="G "),VLOOKUP('312'!$F$80,_312_Table3,MATCH('312'!$N$16,_312_Table3_ColumnLookup,0),FALSE),
  IF(AND(VALUE(LEFT($A1334,3))=312,LEFT($G1334,5)="Total",$B1334="O "),VLOOKUP('312'!$F$80,_312_Table3,MATCH('312'!$V$16,_312_Table3_ColumnLookup,0),FALSE),
  IF(AND(VALUE(LEFT($A1334,3))=312,LEFT($G1334,5)="Total",$B1334="Q "),VLOOKUP('312'!$F$80,_312_Table3,MATCH('312'!$X$16,_312_Table3_ColumnLookup,0),FALSE),
  IF(AND(VALUE(LEFT($A1334,3))=312,LEFT($G1334,5)="Total"),VLOOKUP('312'!$F$80,_312_Table3,MATCH(LEFT($B1334,1),_312_Table3_ColumnLookup,0),FALSE),
  IF(AND(VALUE(LEFT($A1334,3))=312,LEN($I1334)=4,$B1334="G"),VLOOKUP($I1334,_312_Table3,MATCH('312'!$N$16,_312_Table3_ColumnLookup,0),FALSE),
  IF(AND(VALUE(LEFT($A1334,3))=312,LEN($I1334)=4,$B1334="O"),VLOOKUP($I1334,_312_Table3,MATCH('312'!$V$16,_312_Table3_ColumnLookup,0),FALSE),
  IF(AND(VALUE(LEFT($A1334,3))=312,LEN($I1334)=4,$B1334="Q"),VLOOKUP($I1334,_312_Table3,MATCH('312'!$X$16,_312_Table3_ColumnLookup,0),FALSE),
  IF(AND(VALUE(LEFT($A1334,3))=312,LEN($I1334)=4),VLOOKUP($I1334,_312_Table3,MATCH(LEFT($B1334,1),_312_Table3_ColumnLookup,0),FALSE)
+N("312"),
  IF(VALUE(LEFT($A1334,3))=313,VLOOKUP(VALUE(MID($B1334,2,1)),_313_Table3,MATCH(MID($B1334,1,1),_313_Table3_ColumnLookup,0),FALSE)
+N("313"),
  IF(AND(VALUE(LEFT($A1334,3))=314,LEN($B1334)=3),VLOOKUP(VALUE(MID($B1334,2,2)),_314_Table3,MATCH(MID($B1334,1,1),_314_Table3_ColumnLookup,0),FALSE),
  IF(VALUE(LEFT($A1334,3))=314,VLOOKUP(VALUE(MID($B1334,2,1)),_314_Table3,MATCH(MID($B1334,1,1),_314_Table3_ColumnLookup,0),FALSE)
+N("314"),
""))))))))))))))))))))))))</f>
        <v>#N/A</v>
      </c>
      <c r="H1334" s="321" t="str">
        <f>IFERROR(
IF(ISERROR($D1334)=FALSE,$D1334,IF(ISERROR($E1334)=FALSE,$E1334,IF(ISERROR($F1334)=FALSE,$F1334
+N("012 checkboxes"),
IF(
IF(OR(LEFT($A1334,9)="Syndicate",LEFT($A1334,12)="NewSyndicate"),VLOOKUP($A1334,'012'!$J:$ZW,MATCH("Link to button",'012'!$J$1:$ZW$1,0),0)
+N("309 checkbox"),
IF($C1334="309 LCR Summary0",VLOOKUP("Notes990",'309'!$P:$ZZ,MATCH("Link to button",'309'!$P$1:$ZZ$1,0),0)
+N("313 checkboxes"),
IF($C1334="313 Financial Information0LcmVsScr",IF($C1334="309 LCR Summary0",VLOOKUP("LcmVsScr",'309'!$N:$ZZ,MATCH("Link to button",'309'!$N$1:$ZZ$1,0),0),
IF($C1334="313 Financial Information0LcrDocAttached",IF($C1334="309 LCR Summary0",VLOOKUP("LcrDocAttached",'309'!$N:$ZZ,MATCH("Link to button",'309'!$N$1:$ZZ$1,0),
0)))))))=1,TRUE,FALSE)
))),"")</f>
        <v/>
      </c>
    </row>
    <row r="1335" spans="1:8">
      <c r="A1335" s="237" t="e">
        <f>VLOOKUP($G1335,CSVLookups!$B:$R,MATCH(A$1,CSVLookups!$B$1:$R$1,0),FALSE)</f>
        <v>#N/A</v>
      </c>
      <c r="B1335" s="237" t="e">
        <f>VLOOKUP($G1335,CSVLookups!$B:$R,MATCH(B$1,CSVLookups!$B$1:$R$1,0),FALSE)</f>
        <v>#N/A</v>
      </c>
      <c r="C1335" s="238" t="e">
        <f t="shared" si="21"/>
        <v>#N/A</v>
      </c>
      <c r="D1335" s="238" t="e">
        <f>IF(AND(VALUE(LEFT($A1335,3))=309,LEN($B1335)=3),VLOOKUP(VALUE(MID($B1335,2,2)),_309_Table1,MATCH(MID($B1335,1,1),_309_Table1_ColumnLookup,0),FALSE),
  IF($C1335="309 LCR SummaryA",OneYearSCR,IF($C1335="309 LCR SummaryB",UltimateSCR,IF(VALUE(LEFT($A1335,3))=309,VLOOKUP(VALUE(MID($B1335,2,1)),_309_Table1,MATCH(MID($B1335,1,1),_309_Table1_ColumnLookup,0),FALSE)
+N("309"),
  IF(VALUE(LEFT($A1335,3))=310,VLOOKUP(VALUE(MID($B1335,2,1)),_310_Table1,MATCH(MID($B1335,1,1),_310_Table1_ColumnLookup,0),FALSE)
+N("310"),
  IF(AND(VALUE(LEFT($A1335,3))=311,LEN($I1335)=4),VLOOKUP($I1335,_311_Table1,MATCH($B1335,_311_Table1_ColumnLookup,0),FALSE),
  IF(AND(VALUE(LEFT($A1335,3))=311,OR($B1335="I2",$B1335="J2",$B1335="K2",$B1335="L2")),VLOOKUP('311'!$G$58,_311_Table1,MATCH(MID($B1335,1,1),_311_Table1_ColumnLookup,0),FALSE),
  IF(AND(VALUE(LEFT($A1335,3))=311,RIGHT($B1335,5)="Total"),VLOOKUP('311'!$G$59,_311_Table1,MATCH(MID($B1335,1,1),_311_Table1_ColumnLookup,0),FALSE),
  IF(VALUE(LEFT($A1335,3))=311,VLOOKUP(VALUE(MID($B1335,2,1)),_311_Table1,MATCH(MID($B1335,1,1),_311_Table1_ColumnLookup,0),FALSE)
+N("311"),
  IF(AND(VALUE(LEFT($A1335,3))=312,LEFT($G1335,10)="Unincepted",$B1335="G "),VLOOKUP(" ULO",_312_Table1,MATCH('312'!$N$16,_312_Table1_ColumnLookup,0),FALSE),
  IF(AND(VALUE(LEFT($A1335,3))=312,LEFT($G1335,10)="Unincepted",$B1335="O "),VLOOKUP(" ULO",_312_Table1,MATCH('312'!$V$16,_312_Table1_ColumnLookup,0),FALSE),
  IF(AND(VALUE(LEFT($A1335,3))=312,LEFT($G1335,10)="Unincepted",$B1335="Q "),VLOOKUP(" ULO",_312_Table1,MATCH('312'!$X$16,_312_Table1_ColumnLookup,0),FALSE),
  IF(AND(VALUE(LEFT($A1335,3))=312,LEFT($G1335,10)="Unincepted"),VLOOKUP(" ULO",_312_Table1,MATCH(LEFT($B1335,1),_312_Table1_ColumnLookup,0),FALSE),
  IF(AND(VALUE(LEFT($A1335,3))=312,LEFT($G1335,5)="Total",$B1335="G "),VLOOKUP('312'!$F$80,_312_Table1,MATCH('312'!$N$16,_312_Table1_ColumnLookup,0),FALSE),
  IF(AND(VALUE(LEFT($A1335,3))=312,LEFT($G1335,5)="Total",$B1335="O "),VLOOKUP('312'!$F$80,_312_Table1,MATCH('312'!$V$16,_312_Table1_ColumnLookup,0),FALSE),
  IF(AND(VALUE(LEFT($A1335,3))=312,LEFT($G1335,5)="Total",$B1335="Q "),VLOOKUP('312'!$F$80,_312_Table1,MATCH('312'!$X$16,_312_Table1_ColumnLookup,0),FALSE),
  IF(AND(VALUE(LEFT($A1335,3))=312,LEFT($G1335,5)="Total"),VLOOKUP('312'!$F$80,_312_Table1,MATCH(LEFT($B1335,1),_312_Table1_ColumnLookup,0),FALSE),
  IF(AND(VALUE(LEFT($A1335,3))=312,LEN($I1335)=4,$B1335="G"),VLOOKUP($I1335,_312_Table1,MATCH('312'!$N$16,_312_Table1_ColumnLookup,0),FALSE),
  IF(AND(VALUE(LEFT($A1335,3))=312,LEN($I1335)=4,$B1335="O"),VLOOKUP($I1335,_312_Table1,MATCH('312'!$V$16,_312_Table1_ColumnLookup,0),FALSE),
  IF(AND(VALUE(LEFT($A1335,3))=312,LEN($I1335)=4,$B1335="Q"),VLOOKUP($I1335,_312_Table1,MATCH('312'!$X$16,_312_Table1_ColumnLookup,0),FALSE),
  IF(AND(VALUE(LEFT($A1335,3))=312,LEN($I1335)=4),VLOOKUP($I1335,_312_Table1,MATCH(LEFT($B1335,1),_312_Table1_ColumnLookup,0),FALSE)
+N("312"),
  IF(VALUE(LEFT($A1335,3))=313,VLOOKUP(VALUE(MID($B1335,2,1)),_313_Table1,MATCH(MID($B1335,1,1),_313_Table1_ColumnLookup,0),FALSE)
+N("313"),
  IF(AND(VALUE(LEFT($A1335,3))=314,LEN($B1335)=3),VLOOKUP(VALUE(MID($B1335,2,2)),_314_Table1,MATCH(MID($B1335,1,1),_314_Table1_ColumnLookup,0),FALSE),
  IF(VALUE(LEFT($A1335,3))=314,VLOOKUP(VALUE(MID($B1335,2,1)),_314_Table1,MATCH(MID($B1335,1,1),_314_Table1_ColumnLookup,0),FALSE)
+N("314"),
""))))))))))))))))))))))))</f>
        <v>#N/A</v>
      </c>
      <c r="E1335" s="238" t="e">
        <f>IF(AND(VALUE(LEFT($A1335,3))=309,LEN($B1335)=3),VLOOKUP(VALUE(MID($B1335,2,2)),_309_Table2,MATCH(MID($B1335,1,1),_309_Table2_ColumnLookup,0),FALSE),
  IF($C1335="309 LCR SummaryA",OneYearSCR,IF($C1335="309 LCR SummaryB",UltimateSCR,IF(VALUE(LEFT($A1335,3))=309,VLOOKUP(VALUE(MID($B1335,2,1)),_309_Table2,MATCH(MID($B1335,1,1),_309_Table2_ColumnLookup,0),FALSE)
+N("309"),
  IF(VALUE(LEFT($A1335,3))=310,VLOOKUP(VALUE(MID($B1335,2,1)),_310_Table2,MATCH(MID($B1335,1,1),_310_Table2_ColumnLookup,0),FALSE)
+N("310"),
  IF(AND(VALUE(LEFT($A1335,3))=311,LEN($I1335)=4),VLOOKUP($I1335,_311_Table2,MATCH($B1335,_311_Table2_ColumnLookup,0),FALSE),
  IF(AND(VALUE(LEFT($A1335,3))=311,OR($B1335="I2",$B1335="J2",$B1335="K2",$B1335="L2")),VLOOKUP('311'!$G$58,_311_Table2,MATCH(MID($B1335,1,1),_311_Table2_ColumnLookup,0),FALSE),
  IF(AND(VALUE(LEFT($A1335,3))=311,RIGHT($B1335,5)="Total"),VLOOKUP('311'!$G$59,_311_Table2,MATCH(MID($B1335,1,1),_311_Table2_ColumnLookup,0),FALSE),
  IF(VALUE(LEFT($A1335,3))=311,VLOOKUP(VALUE(MID($B1335,2,1)),_311_Table2,MATCH(MID($B1335,1,1),_311_Table2_ColumnLookup,0),FALSE)
+N("311"),
  IF(AND(VALUE(LEFT($A1335,3))=312,LEFT($G1335,10)="Unincepted",$B1335="G "),VLOOKUP(" ULO",_312_Table2,MATCH('312'!$N$16,_312_Table2_ColumnLookup,0),FALSE),
  IF(AND(VALUE(LEFT($A1335,3))=312,LEFT($G1335,10)="Unincepted",$B1335="O "),VLOOKUP(" ULO",_312_Table2,MATCH('312'!$V$16,_312_Table2_ColumnLookup,0),FALSE),
  IF(AND(VALUE(LEFT($A1335,3))=312,LEFT($G1335,10)="Unincepted",$B1335="Q "),VLOOKUP(" ULO",_312_Table2,MATCH('312'!$X$16,_312_Table2_ColumnLookup,0),FALSE),
  IF(AND(VALUE(LEFT($A1335,3))=312,LEFT($G1335,10)="Unincepted"),VLOOKUP(" ULO",_312_Table2,MATCH(LEFT($B1335,1),_312_Table2_ColumnLookup,0),FALSE),
  IF(AND(VALUE(LEFT($A1335,3))=312,LEFT($G1335,5)="Total",$B1335="G "),VLOOKUP('312'!$F$80,_312_Table2,MATCH('312'!$N$16,_312_Table2_ColumnLookup,0),FALSE),
  IF(AND(VALUE(LEFT($A1335,3))=312,LEFT($G1335,5)="Total",$B1335="O "),VLOOKUP('312'!$F$80,_312_Table2,MATCH('312'!$V$16,_312_Table2_ColumnLookup,0),FALSE),
  IF(AND(VALUE(LEFT($A1335,3))=312,LEFT($G1335,5)="Total",$B1335="Q "),VLOOKUP('312'!$F$80,_312_Table2,MATCH('312'!$X$16,_312_Table2_ColumnLookup,0),FALSE),
  IF(AND(VALUE(LEFT($A1335,3))=312,LEFT($G1335,5)="Total"),VLOOKUP('312'!$F$80,_312_Table2,MATCH(LEFT($B1335,1),_312_Table2_ColumnLookup,0),FALSE),
  IF(AND(VALUE(LEFT($A1335,3))=312,LEN($I1335)=4,$B1335="G"),VLOOKUP($I1335,_312_Table2,MATCH('312'!$N$16,_312_Table2_ColumnLookup,0),FALSE),
  IF(AND(VALUE(LEFT($A1335,3))=312,LEN($I1335)=4,$B1335="O"),VLOOKUP($I1335,_312_Table2,MATCH('312'!$V$16,_312_Table2_ColumnLookup,0),FALSE),
  IF(AND(VALUE(LEFT($A1335,3))=312,LEN($I1335)=4,$B1335="Q"),VLOOKUP($I1335,_312_Table2,MATCH('312'!$X$16,_312_Table2_ColumnLookup,0),FALSE),
  IF(AND(VALUE(LEFT($A1335,3))=312,LEN($I1335)=4),VLOOKUP($I1335,_312_Table2,MATCH(LEFT($B1335,1),_312_Table2_ColumnLookup,0),FALSE)
+N("312"),
  IF(VALUE(LEFT($A1335,3))=313,VLOOKUP(VALUE(MID($B1335,2,1)),_313_Table2,MATCH(MID($B1335,1,1),_313_Table2_ColumnLookup,0),FALSE)
+N("313"),
  IF(AND(VALUE(LEFT($A1335,3))=314,LEN($B1335)=3),VLOOKUP(VALUE(MID($B1335,2,2)),_314_Table2,MATCH(MID($B1335,1,1),_314_Table2_ColumnLookup,0),FALSE),
  IF(VALUE(LEFT($A1335,3))=314,VLOOKUP(VALUE(MID($B1335,2,1)),_314_Table2,MATCH(MID($B1335,1,1),_314_Table2_ColumnLookup,0),FALSE)
+N("314"),
""))))))))))))))))))))))))</f>
        <v>#N/A</v>
      </c>
      <c r="F1335" s="238" t="e">
        <f>IF(AND(VALUE(LEFT($A1335,3))=309,LEN($B1335)=3),VLOOKUP(VALUE(MID($B1335,2,2)),_309_Table3,MATCH(MID($B1335,1,1),_309_Table3_ColumnLookup,0),FALSE),
  IF($C1335="309 LCR SummaryA",OneYearSCR,IF($C1335="309 LCR SummaryB",UltimateSCR,IF(VALUE(LEFT($A1335,3))=309,VLOOKUP(VALUE(MID($B1335,2,1)),_309_Table3,MATCH(MID($B1335,1,1),_309_Table3_ColumnLookup,0),FALSE)
+N("309"),
  IF(VALUE(LEFT($A1335,3))=310,VLOOKUP(VALUE(MID($B1335,2,1)),_310_Table3,MATCH(MID($B1335,1,1),_310_Table3_ColumnLookup,0),FALSE)
+N("310"),
  IF(AND(VALUE(LEFT($A1335,3))=311,LEN($I1335)=4),VLOOKUP($I1335,_311_Table3,MATCH($B1335,_311_Table3_ColumnLookup,0),FALSE),
  IF(AND(VALUE(LEFT($A1335,3))=311,OR($B1335="I2",$B1335="J2",$B1335="K2",$B1335="L2")),VLOOKUP('311'!$G$58,_311_Table3,MATCH(MID($B1335,1,1),_311_Table3_ColumnLookup,0),FALSE),
  IF(AND(VALUE(LEFT($A1335,3))=311,RIGHT($B1335,5)="Total"),VLOOKUP('311'!$G$59,_311_Table3,MATCH(MID($B1335,1,1),_311_Table3_ColumnLookup,0),FALSE),
  IF(VALUE(LEFT($A1335,3))=311,VLOOKUP(VALUE(MID($B1335,2,1)),_311_Table3,MATCH(MID($B1335,1,1),_311_Table3_ColumnLookup,0),FALSE)
+N("311"),
  IF(AND(VALUE(LEFT($A1335,3))=312,LEFT($G1335,10)="Unincepted",$B1335="G "),VLOOKUP(" ULO",_312_Table3,MATCH('312'!$N$16,_312_Table3_ColumnLookup,0),FALSE),
  IF(AND(VALUE(LEFT($A1335,3))=312,LEFT($G1335,10)="Unincepted",$B1335="O "),VLOOKUP(" ULO",_312_Table3,MATCH('312'!$V$16,_312_Table3_ColumnLookup,0),FALSE),
  IF(AND(VALUE(LEFT($A1335,3))=312,LEFT($G1335,10)="Unincepted",$B1335="Q "),VLOOKUP(" ULO",_312_Table3,MATCH('312'!$X$16,_312_Table3_ColumnLookup,0),FALSE),
  IF(AND(VALUE(LEFT($A1335,3))=312,LEFT($G1335,10)="Unincepted"),VLOOKUP(" ULO",_312_Table3,MATCH(LEFT($B1335,1),_312_Table3_ColumnLookup,0),FALSE),
  IF(AND(VALUE(LEFT($A1335,3))=312,LEFT($G1335,5)="Total",$B1335="G "),VLOOKUP('312'!$F$80,_312_Table3,MATCH('312'!$N$16,_312_Table3_ColumnLookup,0),FALSE),
  IF(AND(VALUE(LEFT($A1335,3))=312,LEFT($G1335,5)="Total",$B1335="O "),VLOOKUP('312'!$F$80,_312_Table3,MATCH('312'!$V$16,_312_Table3_ColumnLookup,0),FALSE),
  IF(AND(VALUE(LEFT($A1335,3))=312,LEFT($G1335,5)="Total",$B1335="Q "),VLOOKUP('312'!$F$80,_312_Table3,MATCH('312'!$X$16,_312_Table3_ColumnLookup,0),FALSE),
  IF(AND(VALUE(LEFT($A1335,3))=312,LEFT($G1335,5)="Total"),VLOOKUP('312'!$F$80,_312_Table3,MATCH(LEFT($B1335,1),_312_Table3_ColumnLookup,0),FALSE),
  IF(AND(VALUE(LEFT($A1335,3))=312,LEN($I1335)=4,$B1335="G"),VLOOKUP($I1335,_312_Table3,MATCH('312'!$N$16,_312_Table3_ColumnLookup,0),FALSE),
  IF(AND(VALUE(LEFT($A1335,3))=312,LEN($I1335)=4,$B1335="O"),VLOOKUP($I1335,_312_Table3,MATCH('312'!$V$16,_312_Table3_ColumnLookup,0),FALSE),
  IF(AND(VALUE(LEFT($A1335,3))=312,LEN($I1335)=4,$B1335="Q"),VLOOKUP($I1335,_312_Table3,MATCH('312'!$X$16,_312_Table3_ColumnLookup,0),FALSE),
  IF(AND(VALUE(LEFT($A1335,3))=312,LEN($I1335)=4),VLOOKUP($I1335,_312_Table3,MATCH(LEFT($B1335,1),_312_Table3_ColumnLookup,0),FALSE)
+N("312"),
  IF(VALUE(LEFT($A1335,3))=313,VLOOKUP(VALUE(MID($B1335,2,1)),_313_Table3,MATCH(MID($B1335,1,1),_313_Table3_ColumnLookup,0),FALSE)
+N("313"),
  IF(AND(VALUE(LEFT($A1335,3))=314,LEN($B1335)=3),VLOOKUP(VALUE(MID($B1335,2,2)),_314_Table3,MATCH(MID($B1335,1,1),_314_Table3_ColumnLookup,0),FALSE),
  IF(VALUE(LEFT($A1335,3))=314,VLOOKUP(VALUE(MID($B1335,2,1)),_314_Table3,MATCH(MID($B1335,1,1),_314_Table3_ColumnLookup,0),FALSE)
+N("314"),
""))))))))))))))))))))))))</f>
        <v>#N/A</v>
      </c>
      <c r="H1335" s="321" t="str">
        <f>IFERROR(
IF(ISERROR($D1335)=FALSE,$D1335,IF(ISERROR($E1335)=FALSE,$E1335,IF(ISERROR($F1335)=FALSE,$F1335
+N("012 checkboxes"),
IF(
IF(OR(LEFT($A1335,9)="Syndicate",LEFT($A1335,12)="NewSyndicate"),VLOOKUP($A1335,'012'!$J:$ZW,MATCH("Link to button",'012'!$J$1:$ZW$1,0),0)
+N("309 checkbox"),
IF($C1335="309 LCR Summary0",VLOOKUP("Notes990",'309'!$P:$ZZ,MATCH("Link to button",'309'!$P$1:$ZZ$1,0),0)
+N("313 checkboxes"),
IF($C1335="313 Financial Information0LcmVsScr",IF($C1335="309 LCR Summary0",VLOOKUP("LcmVsScr",'309'!$N:$ZZ,MATCH("Link to button",'309'!$N$1:$ZZ$1,0),0),
IF($C1335="313 Financial Information0LcrDocAttached",IF($C1335="309 LCR Summary0",VLOOKUP("LcrDocAttached",'309'!$N:$ZZ,MATCH("Link to button",'309'!$N$1:$ZZ$1,0),
0)))))))=1,TRUE,FALSE)
))),"")</f>
        <v/>
      </c>
    </row>
    <row r="1336" spans="1:8">
      <c r="A1336" s="237" t="e">
        <f>VLOOKUP($G1336,CSVLookups!$B:$R,MATCH(A$1,CSVLookups!$B$1:$R$1,0),FALSE)</f>
        <v>#N/A</v>
      </c>
      <c r="B1336" s="237" t="e">
        <f>VLOOKUP($G1336,CSVLookups!$B:$R,MATCH(B$1,CSVLookups!$B$1:$R$1,0),FALSE)</f>
        <v>#N/A</v>
      </c>
      <c r="C1336" s="238" t="e">
        <f t="shared" si="21"/>
        <v>#N/A</v>
      </c>
      <c r="D1336" s="238" t="e">
        <f>IF(AND(VALUE(LEFT($A1336,3))=309,LEN($B1336)=3),VLOOKUP(VALUE(MID($B1336,2,2)),_309_Table1,MATCH(MID($B1336,1,1),_309_Table1_ColumnLookup,0),FALSE),
  IF($C1336="309 LCR SummaryA",OneYearSCR,IF($C1336="309 LCR SummaryB",UltimateSCR,IF(VALUE(LEFT($A1336,3))=309,VLOOKUP(VALUE(MID($B1336,2,1)),_309_Table1,MATCH(MID($B1336,1,1),_309_Table1_ColumnLookup,0),FALSE)
+N("309"),
  IF(VALUE(LEFT($A1336,3))=310,VLOOKUP(VALUE(MID($B1336,2,1)),_310_Table1,MATCH(MID($B1336,1,1),_310_Table1_ColumnLookup,0),FALSE)
+N("310"),
  IF(AND(VALUE(LEFT($A1336,3))=311,LEN($I1336)=4),VLOOKUP($I1336,_311_Table1,MATCH($B1336,_311_Table1_ColumnLookup,0),FALSE),
  IF(AND(VALUE(LEFT($A1336,3))=311,OR($B1336="I2",$B1336="J2",$B1336="K2",$B1336="L2")),VLOOKUP('311'!$G$58,_311_Table1,MATCH(MID($B1336,1,1),_311_Table1_ColumnLookup,0),FALSE),
  IF(AND(VALUE(LEFT($A1336,3))=311,RIGHT($B1336,5)="Total"),VLOOKUP('311'!$G$59,_311_Table1,MATCH(MID($B1336,1,1),_311_Table1_ColumnLookup,0),FALSE),
  IF(VALUE(LEFT($A1336,3))=311,VLOOKUP(VALUE(MID($B1336,2,1)),_311_Table1,MATCH(MID($B1336,1,1),_311_Table1_ColumnLookup,0),FALSE)
+N("311"),
  IF(AND(VALUE(LEFT($A1336,3))=312,LEFT($G1336,10)="Unincepted",$B1336="G "),VLOOKUP(" ULO",_312_Table1,MATCH('312'!$N$16,_312_Table1_ColumnLookup,0),FALSE),
  IF(AND(VALUE(LEFT($A1336,3))=312,LEFT($G1336,10)="Unincepted",$B1336="O "),VLOOKUP(" ULO",_312_Table1,MATCH('312'!$V$16,_312_Table1_ColumnLookup,0),FALSE),
  IF(AND(VALUE(LEFT($A1336,3))=312,LEFT($G1336,10)="Unincepted",$B1336="Q "),VLOOKUP(" ULO",_312_Table1,MATCH('312'!$X$16,_312_Table1_ColumnLookup,0),FALSE),
  IF(AND(VALUE(LEFT($A1336,3))=312,LEFT($G1336,10)="Unincepted"),VLOOKUP(" ULO",_312_Table1,MATCH(LEFT($B1336,1),_312_Table1_ColumnLookup,0),FALSE),
  IF(AND(VALUE(LEFT($A1336,3))=312,LEFT($G1336,5)="Total",$B1336="G "),VLOOKUP('312'!$F$80,_312_Table1,MATCH('312'!$N$16,_312_Table1_ColumnLookup,0),FALSE),
  IF(AND(VALUE(LEFT($A1336,3))=312,LEFT($G1336,5)="Total",$B1336="O "),VLOOKUP('312'!$F$80,_312_Table1,MATCH('312'!$V$16,_312_Table1_ColumnLookup,0),FALSE),
  IF(AND(VALUE(LEFT($A1336,3))=312,LEFT($G1336,5)="Total",$B1336="Q "),VLOOKUP('312'!$F$80,_312_Table1,MATCH('312'!$X$16,_312_Table1_ColumnLookup,0),FALSE),
  IF(AND(VALUE(LEFT($A1336,3))=312,LEFT($G1336,5)="Total"),VLOOKUP('312'!$F$80,_312_Table1,MATCH(LEFT($B1336,1),_312_Table1_ColumnLookup,0),FALSE),
  IF(AND(VALUE(LEFT($A1336,3))=312,LEN($I1336)=4,$B1336="G"),VLOOKUP($I1336,_312_Table1,MATCH('312'!$N$16,_312_Table1_ColumnLookup,0),FALSE),
  IF(AND(VALUE(LEFT($A1336,3))=312,LEN($I1336)=4,$B1336="O"),VLOOKUP($I1336,_312_Table1,MATCH('312'!$V$16,_312_Table1_ColumnLookup,0),FALSE),
  IF(AND(VALUE(LEFT($A1336,3))=312,LEN($I1336)=4,$B1336="Q"),VLOOKUP($I1336,_312_Table1,MATCH('312'!$X$16,_312_Table1_ColumnLookup,0),FALSE),
  IF(AND(VALUE(LEFT($A1336,3))=312,LEN($I1336)=4),VLOOKUP($I1336,_312_Table1,MATCH(LEFT($B1336,1),_312_Table1_ColumnLookup,0),FALSE)
+N("312"),
  IF(VALUE(LEFT($A1336,3))=313,VLOOKUP(VALUE(MID($B1336,2,1)),_313_Table1,MATCH(MID($B1336,1,1),_313_Table1_ColumnLookup,0),FALSE)
+N("313"),
  IF(AND(VALUE(LEFT($A1336,3))=314,LEN($B1336)=3),VLOOKUP(VALUE(MID($B1336,2,2)),_314_Table1,MATCH(MID($B1336,1,1),_314_Table1_ColumnLookup,0),FALSE),
  IF(VALUE(LEFT($A1336,3))=314,VLOOKUP(VALUE(MID($B1336,2,1)),_314_Table1,MATCH(MID($B1336,1,1),_314_Table1_ColumnLookup,0),FALSE)
+N("314"),
""))))))))))))))))))))))))</f>
        <v>#N/A</v>
      </c>
      <c r="E1336" s="238" t="e">
        <f>IF(AND(VALUE(LEFT($A1336,3))=309,LEN($B1336)=3),VLOOKUP(VALUE(MID($B1336,2,2)),_309_Table2,MATCH(MID($B1336,1,1),_309_Table2_ColumnLookup,0),FALSE),
  IF($C1336="309 LCR SummaryA",OneYearSCR,IF($C1336="309 LCR SummaryB",UltimateSCR,IF(VALUE(LEFT($A1336,3))=309,VLOOKUP(VALUE(MID($B1336,2,1)),_309_Table2,MATCH(MID($B1336,1,1),_309_Table2_ColumnLookup,0),FALSE)
+N("309"),
  IF(VALUE(LEFT($A1336,3))=310,VLOOKUP(VALUE(MID($B1336,2,1)),_310_Table2,MATCH(MID($B1336,1,1),_310_Table2_ColumnLookup,0),FALSE)
+N("310"),
  IF(AND(VALUE(LEFT($A1336,3))=311,LEN($I1336)=4),VLOOKUP($I1336,_311_Table2,MATCH($B1336,_311_Table2_ColumnLookup,0),FALSE),
  IF(AND(VALUE(LEFT($A1336,3))=311,OR($B1336="I2",$B1336="J2",$B1336="K2",$B1336="L2")),VLOOKUP('311'!$G$58,_311_Table2,MATCH(MID($B1336,1,1),_311_Table2_ColumnLookup,0),FALSE),
  IF(AND(VALUE(LEFT($A1336,3))=311,RIGHT($B1336,5)="Total"),VLOOKUP('311'!$G$59,_311_Table2,MATCH(MID($B1336,1,1),_311_Table2_ColumnLookup,0),FALSE),
  IF(VALUE(LEFT($A1336,3))=311,VLOOKUP(VALUE(MID($B1336,2,1)),_311_Table2,MATCH(MID($B1336,1,1),_311_Table2_ColumnLookup,0),FALSE)
+N("311"),
  IF(AND(VALUE(LEFT($A1336,3))=312,LEFT($G1336,10)="Unincepted",$B1336="G "),VLOOKUP(" ULO",_312_Table2,MATCH('312'!$N$16,_312_Table2_ColumnLookup,0),FALSE),
  IF(AND(VALUE(LEFT($A1336,3))=312,LEFT($G1336,10)="Unincepted",$B1336="O "),VLOOKUP(" ULO",_312_Table2,MATCH('312'!$V$16,_312_Table2_ColumnLookup,0),FALSE),
  IF(AND(VALUE(LEFT($A1336,3))=312,LEFT($G1336,10)="Unincepted",$B1336="Q "),VLOOKUP(" ULO",_312_Table2,MATCH('312'!$X$16,_312_Table2_ColumnLookup,0),FALSE),
  IF(AND(VALUE(LEFT($A1336,3))=312,LEFT($G1336,10)="Unincepted"),VLOOKUP(" ULO",_312_Table2,MATCH(LEFT($B1336,1),_312_Table2_ColumnLookup,0),FALSE),
  IF(AND(VALUE(LEFT($A1336,3))=312,LEFT($G1336,5)="Total",$B1336="G "),VLOOKUP('312'!$F$80,_312_Table2,MATCH('312'!$N$16,_312_Table2_ColumnLookup,0),FALSE),
  IF(AND(VALUE(LEFT($A1336,3))=312,LEFT($G1336,5)="Total",$B1336="O "),VLOOKUP('312'!$F$80,_312_Table2,MATCH('312'!$V$16,_312_Table2_ColumnLookup,0),FALSE),
  IF(AND(VALUE(LEFT($A1336,3))=312,LEFT($G1336,5)="Total",$B1336="Q "),VLOOKUP('312'!$F$80,_312_Table2,MATCH('312'!$X$16,_312_Table2_ColumnLookup,0),FALSE),
  IF(AND(VALUE(LEFT($A1336,3))=312,LEFT($G1336,5)="Total"),VLOOKUP('312'!$F$80,_312_Table2,MATCH(LEFT($B1336,1),_312_Table2_ColumnLookup,0),FALSE),
  IF(AND(VALUE(LEFT($A1336,3))=312,LEN($I1336)=4,$B1336="G"),VLOOKUP($I1336,_312_Table2,MATCH('312'!$N$16,_312_Table2_ColumnLookup,0),FALSE),
  IF(AND(VALUE(LEFT($A1336,3))=312,LEN($I1336)=4,$B1336="O"),VLOOKUP($I1336,_312_Table2,MATCH('312'!$V$16,_312_Table2_ColumnLookup,0),FALSE),
  IF(AND(VALUE(LEFT($A1336,3))=312,LEN($I1336)=4,$B1336="Q"),VLOOKUP($I1336,_312_Table2,MATCH('312'!$X$16,_312_Table2_ColumnLookup,0),FALSE),
  IF(AND(VALUE(LEFT($A1336,3))=312,LEN($I1336)=4),VLOOKUP($I1336,_312_Table2,MATCH(LEFT($B1336,1),_312_Table2_ColumnLookup,0),FALSE)
+N("312"),
  IF(VALUE(LEFT($A1336,3))=313,VLOOKUP(VALUE(MID($B1336,2,1)),_313_Table2,MATCH(MID($B1336,1,1),_313_Table2_ColumnLookup,0),FALSE)
+N("313"),
  IF(AND(VALUE(LEFT($A1336,3))=314,LEN($B1336)=3),VLOOKUP(VALUE(MID($B1336,2,2)),_314_Table2,MATCH(MID($B1336,1,1),_314_Table2_ColumnLookup,0),FALSE),
  IF(VALUE(LEFT($A1336,3))=314,VLOOKUP(VALUE(MID($B1336,2,1)),_314_Table2,MATCH(MID($B1336,1,1),_314_Table2_ColumnLookup,0),FALSE)
+N("314"),
""))))))))))))))))))))))))</f>
        <v>#N/A</v>
      </c>
      <c r="F1336" s="238" t="e">
        <f>IF(AND(VALUE(LEFT($A1336,3))=309,LEN($B1336)=3),VLOOKUP(VALUE(MID($B1336,2,2)),_309_Table3,MATCH(MID($B1336,1,1),_309_Table3_ColumnLookup,0),FALSE),
  IF($C1336="309 LCR SummaryA",OneYearSCR,IF($C1336="309 LCR SummaryB",UltimateSCR,IF(VALUE(LEFT($A1336,3))=309,VLOOKUP(VALUE(MID($B1336,2,1)),_309_Table3,MATCH(MID($B1336,1,1),_309_Table3_ColumnLookup,0),FALSE)
+N("309"),
  IF(VALUE(LEFT($A1336,3))=310,VLOOKUP(VALUE(MID($B1336,2,1)),_310_Table3,MATCH(MID($B1336,1,1),_310_Table3_ColumnLookup,0),FALSE)
+N("310"),
  IF(AND(VALUE(LEFT($A1336,3))=311,LEN($I1336)=4),VLOOKUP($I1336,_311_Table3,MATCH($B1336,_311_Table3_ColumnLookup,0),FALSE),
  IF(AND(VALUE(LEFT($A1336,3))=311,OR($B1336="I2",$B1336="J2",$B1336="K2",$B1336="L2")),VLOOKUP('311'!$G$58,_311_Table3,MATCH(MID($B1336,1,1),_311_Table3_ColumnLookup,0),FALSE),
  IF(AND(VALUE(LEFT($A1336,3))=311,RIGHT($B1336,5)="Total"),VLOOKUP('311'!$G$59,_311_Table3,MATCH(MID($B1336,1,1),_311_Table3_ColumnLookup,0),FALSE),
  IF(VALUE(LEFT($A1336,3))=311,VLOOKUP(VALUE(MID($B1336,2,1)),_311_Table3,MATCH(MID($B1336,1,1),_311_Table3_ColumnLookup,0),FALSE)
+N("311"),
  IF(AND(VALUE(LEFT($A1336,3))=312,LEFT($G1336,10)="Unincepted",$B1336="G "),VLOOKUP(" ULO",_312_Table3,MATCH('312'!$N$16,_312_Table3_ColumnLookup,0),FALSE),
  IF(AND(VALUE(LEFT($A1336,3))=312,LEFT($G1336,10)="Unincepted",$B1336="O "),VLOOKUP(" ULO",_312_Table3,MATCH('312'!$V$16,_312_Table3_ColumnLookup,0),FALSE),
  IF(AND(VALUE(LEFT($A1336,3))=312,LEFT($G1336,10)="Unincepted",$B1336="Q "),VLOOKUP(" ULO",_312_Table3,MATCH('312'!$X$16,_312_Table3_ColumnLookup,0),FALSE),
  IF(AND(VALUE(LEFT($A1336,3))=312,LEFT($G1336,10)="Unincepted"),VLOOKUP(" ULO",_312_Table3,MATCH(LEFT($B1336,1),_312_Table3_ColumnLookup,0),FALSE),
  IF(AND(VALUE(LEFT($A1336,3))=312,LEFT($G1336,5)="Total",$B1336="G "),VLOOKUP('312'!$F$80,_312_Table3,MATCH('312'!$N$16,_312_Table3_ColumnLookup,0),FALSE),
  IF(AND(VALUE(LEFT($A1336,3))=312,LEFT($G1336,5)="Total",$B1336="O "),VLOOKUP('312'!$F$80,_312_Table3,MATCH('312'!$V$16,_312_Table3_ColumnLookup,0),FALSE),
  IF(AND(VALUE(LEFT($A1336,3))=312,LEFT($G1336,5)="Total",$B1336="Q "),VLOOKUP('312'!$F$80,_312_Table3,MATCH('312'!$X$16,_312_Table3_ColumnLookup,0),FALSE),
  IF(AND(VALUE(LEFT($A1336,3))=312,LEFT($G1336,5)="Total"),VLOOKUP('312'!$F$80,_312_Table3,MATCH(LEFT($B1336,1),_312_Table3_ColumnLookup,0),FALSE),
  IF(AND(VALUE(LEFT($A1336,3))=312,LEN($I1336)=4,$B1336="G"),VLOOKUP($I1336,_312_Table3,MATCH('312'!$N$16,_312_Table3_ColumnLookup,0),FALSE),
  IF(AND(VALUE(LEFT($A1336,3))=312,LEN($I1336)=4,$B1336="O"),VLOOKUP($I1336,_312_Table3,MATCH('312'!$V$16,_312_Table3_ColumnLookup,0),FALSE),
  IF(AND(VALUE(LEFT($A1336,3))=312,LEN($I1336)=4,$B1336="Q"),VLOOKUP($I1336,_312_Table3,MATCH('312'!$X$16,_312_Table3_ColumnLookup,0),FALSE),
  IF(AND(VALUE(LEFT($A1336,3))=312,LEN($I1336)=4),VLOOKUP($I1336,_312_Table3,MATCH(LEFT($B1336,1),_312_Table3_ColumnLookup,0),FALSE)
+N("312"),
  IF(VALUE(LEFT($A1336,3))=313,VLOOKUP(VALUE(MID($B1336,2,1)),_313_Table3,MATCH(MID($B1336,1,1),_313_Table3_ColumnLookup,0),FALSE)
+N("313"),
  IF(AND(VALUE(LEFT($A1336,3))=314,LEN($B1336)=3),VLOOKUP(VALUE(MID($B1336,2,2)),_314_Table3,MATCH(MID($B1336,1,1),_314_Table3_ColumnLookup,0),FALSE),
  IF(VALUE(LEFT($A1336,3))=314,VLOOKUP(VALUE(MID($B1336,2,1)),_314_Table3,MATCH(MID($B1336,1,1),_314_Table3_ColumnLookup,0),FALSE)
+N("314"),
""))))))))))))))))))))))))</f>
        <v>#N/A</v>
      </c>
      <c r="H1336" s="321" t="str">
        <f>IFERROR(
IF(ISERROR($D1336)=FALSE,$D1336,IF(ISERROR($E1336)=FALSE,$E1336,IF(ISERROR($F1336)=FALSE,$F1336
+N("012 checkboxes"),
IF(
IF(OR(LEFT($A1336,9)="Syndicate",LEFT($A1336,12)="NewSyndicate"),VLOOKUP($A1336,'012'!$J:$ZW,MATCH("Link to button",'012'!$J$1:$ZW$1,0),0)
+N("309 checkbox"),
IF($C1336="309 LCR Summary0",VLOOKUP("Notes990",'309'!$P:$ZZ,MATCH("Link to button",'309'!$P$1:$ZZ$1,0),0)
+N("313 checkboxes"),
IF($C1336="313 Financial Information0LcmVsScr",IF($C1336="309 LCR Summary0",VLOOKUP("LcmVsScr",'309'!$N:$ZZ,MATCH("Link to button",'309'!$N$1:$ZZ$1,0),0),
IF($C1336="313 Financial Information0LcrDocAttached",IF($C1336="309 LCR Summary0",VLOOKUP("LcrDocAttached",'309'!$N:$ZZ,MATCH("Link to button",'309'!$N$1:$ZZ$1,0),
0)))))))=1,TRUE,FALSE)
))),"")</f>
        <v/>
      </c>
    </row>
    <row r="1337" spans="1:8">
      <c r="A1337" s="237" t="e">
        <f>VLOOKUP($G1337,CSVLookups!$B:$R,MATCH(A$1,CSVLookups!$B$1:$R$1,0),FALSE)</f>
        <v>#N/A</v>
      </c>
      <c r="B1337" s="237" t="e">
        <f>VLOOKUP($G1337,CSVLookups!$B:$R,MATCH(B$1,CSVLookups!$B$1:$R$1,0),FALSE)</f>
        <v>#N/A</v>
      </c>
      <c r="C1337" s="238" t="e">
        <f t="shared" si="21"/>
        <v>#N/A</v>
      </c>
      <c r="D1337" s="238" t="e">
        <f>IF(AND(VALUE(LEFT($A1337,3))=309,LEN($B1337)=3),VLOOKUP(VALUE(MID($B1337,2,2)),_309_Table1,MATCH(MID($B1337,1,1),_309_Table1_ColumnLookup,0),FALSE),
  IF($C1337="309 LCR SummaryA",OneYearSCR,IF($C1337="309 LCR SummaryB",UltimateSCR,IF(VALUE(LEFT($A1337,3))=309,VLOOKUP(VALUE(MID($B1337,2,1)),_309_Table1,MATCH(MID($B1337,1,1),_309_Table1_ColumnLookup,0),FALSE)
+N("309"),
  IF(VALUE(LEFT($A1337,3))=310,VLOOKUP(VALUE(MID($B1337,2,1)),_310_Table1,MATCH(MID($B1337,1,1),_310_Table1_ColumnLookup,0),FALSE)
+N("310"),
  IF(AND(VALUE(LEFT($A1337,3))=311,LEN($I1337)=4),VLOOKUP($I1337,_311_Table1,MATCH($B1337,_311_Table1_ColumnLookup,0),FALSE),
  IF(AND(VALUE(LEFT($A1337,3))=311,OR($B1337="I2",$B1337="J2",$B1337="K2",$B1337="L2")),VLOOKUP('311'!$G$58,_311_Table1,MATCH(MID($B1337,1,1),_311_Table1_ColumnLookup,0),FALSE),
  IF(AND(VALUE(LEFT($A1337,3))=311,RIGHT($B1337,5)="Total"),VLOOKUP('311'!$G$59,_311_Table1,MATCH(MID($B1337,1,1),_311_Table1_ColumnLookup,0),FALSE),
  IF(VALUE(LEFT($A1337,3))=311,VLOOKUP(VALUE(MID($B1337,2,1)),_311_Table1,MATCH(MID($B1337,1,1),_311_Table1_ColumnLookup,0),FALSE)
+N("311"),
  IF(AND(VALUE(LEFT($A1337,3))=312,LEFT($G1337,10)="Unincepted",$B1337="G "),VLOOKUP(" ULO",_312_Table1,MATCH('312'!$N$16,_312_Table1_ColumnLookup,0),FALSE),
  IF(AND(VALUE(LEFT($A1337,3))=312,LEFT($G1337,10)="Unincepted",$B1337="O "),VLOOKUP(" ULO",_312_Table1,MATCH('312'!$V$16,_312_Table1_ColumnLookup,0),FALSE),
  IF(AND(VALUE(LEFT($A1337,3))=312,LEFT($G1337,10)="Unincepted",$B1337="Q "),VLOOKUP(" ULO",_312_Table1,MATCH('312'!$X$16,_312_Table1_ColumnLookup,0),FALSE),
  IF(AND(VALUE(LEFT($A1337,3))=312,LEFT($G1337,10)="Unincepted"),VLOOKUP(" ULO",_312_Table1,MATCH(LEFT($B1337,1),_312_Table1_ColumnLookup,0),FALSE),
  IF(AND(VALUE(LEFT($A1337,3))=312,LEFT($G1337,5)="Total",$B1337="G "),VLOOKUP('312'!$F$80,_312_Table1,MATCH('312'!$N$16,_312_Table1_ColumnLookup,0),FALSE),
  IF(AND(VALUE(LEFT($A1337,3))=312,LEFT($G1337,5)="Total",$B1337="O "),VLOOKUP('312'!$F$80,_312_Table1,MATCH('312'!$V$16,_312_Table1_ColumnLookup,0),FALSE),
  IF(AND(VALUE(LEFT($A1337,3))=312,LEFT($G1337,5)="Total",$B1337="Q "),VLOOKUP('312'!$F$80,_312_Table1,MATCH('312'!$X$16,_312_Table1_ColumnLookup,0),FALSE),
  IF(AND(VALUE(LEFT($A1337,3))=312,LEFT($G1337,5)="Total"),VLOOKUP('312'!$F$80,_312_Table1,MATCH(LEFT($B1337,1),_312_Table1_ColumnLookup,0),FALSE),
  IF(AND(VALUE(LEFT($A1337,3))=312,LEN($I1337)=4,$B1337="G"),VLOOKUP($I1337,_312_Table1,MATCH('312'!$N$16,_312_Table1_ColumnLookup,0),FALSE),
  IF(AND(VALUE(LEFT($A1337,3))=312,LEN($I1337)=4,$B1337="O"),VLOOKUP($I1337,_312_Table1,MATCH('312'!$V$16,_312_Table1_ColumnLookup,0),FALSE),
  IF(AND(VALUE(LEFT($A1337,3))=312,LEN($I1337)=4,$B1337="Q"),VLOOKUP($I1337,_312_Table1,MATCH('312'!$X$16,_312_Table1_ColumnLookup,0),FALSE),
  IF(AND(VALUE(LEFT($A1337,3))=312,LEN($I1337)=4),VLOOKUP($I1337,_312_Table1,MATCH(LEFT($B1337,1),_312_Table1_ColumnLookup,0),FALSE)
+N("312"),
  IF(VALUE(LEFT($A1337,3))=313,VLOOKUP(VALUE(MID($B1337,2,1)),_313_Table1,MATCH(MID($B1337,1,1),_313_Table1_ColumnLookup,0),FALSE)
+N("313"),
  IF(AND(VALUE(LEFT($A1337,3))=314,LEN($B1337)=3),VLOOKUP(VALUE(MID($B1337,2,2)),_314_Table1,MATCH(MID($B1337,1,1),_314_Table1_ColumnLookup,0),FALSE),
  IF(VALUE(LEFT($A1337,3))=314,VLOOKUP(VALUE(MID($B1337,2,1)),_314_Table1,MATCH(MID($B1337,1,1),_314_Table1_ColumnLookup,0),FALSE)
+N("314"),
""))))))))))))))))))))))))</f>
        <v>#N/A</v>
      </c>
      <c r="E1337" s="238" t="e">
        <f>IF(AND(VALUE(LEFT($A1337,3))=309,LEN($B1337)=3),VLOOKUP(VALUE(MID($B1337,2,2)),_309_Table2,MATCH(MID($B1337,1,1),_309_Table2_ColumnLookup,0),FALSE),
  IF($C1337="309 LCR SummaryA",OneYearSCR,IF($C1337="309 LCR SummaryB",UltimateSCR,IF(VALUE(LEFT($A1337,3))=309,VLOOKUP(VALUE(MID($B1337,2,1)),_309_Table2,MATCH(MID($B1337,1,1),_309_Table2_ColumnLookup,0),FALSE)
+N("309"),
  IF(VALUE(LEFT($A1337,3))=310,VLOOKUP(VALUE(MID($B1337,2,1)),_310_Table2,MATCH(MID($B1337,1,1),_310_Table2_ColumnLookup,0),FALSE)
+N("310"),
  IF(AND(VALUE(LEFT($A1337,3))=311,LEN($I1337)=4),VLOOKUP($I1337,_311_Table2,MATCH($B1337,_311_Table2_ColumnLookup,0),FALSE),
  IF(AND(VALUE(LEFT($A1337,3))=311,OR($B1337="I2",$B1337="J2",$B1337="K2",$B1337="L2")),VLOOKUP('311'!$G$58,_311_Table2,MATCH(MID($B1337,1,1),_311_Table2_ColumnLookup,0),FALSE),
  IF(AND(VALUE(LEFT($A1337,3))=311,RIGHT($B1337,5)="Total"),VLOOKUP('311'!$G$59,_311_Table2,MATCH(MID($B1337,1,1),_311_Table2_ColumnLookup,0),FALSE),
  IF(VALUE(LEFT($A1337,3))=311,VLOOKUP(VALUE(MID($B1337,2,1)),_311_Table2,MATCH(MID($B1337,1,1),_311_Table2_ColumnLookup,0),FALSE)
+N("311"),
  IF(AND(VALUE(LEFT($A1337,3))=312,LEFT($G1337,10)="Unincepted",$B1337="G "),VLOOKUP(" ULO",_312_Table2,MATCH('312'!$N$16,_312_Table2_ColumnLookup,0),FALSE),
  IF(AND(VALUE(LEFT($A1337,3))=312,LEFT($G1337,10)="Unincepted",$B1337="O "),VLOOKUP(" ULO",_312_Table2,MATCH('312'!$V$16,_312_Table2_ColumnLookup,0),FALSE),
  IF(AND(VALUE(LEFT($A1337,3))=312,LEFT($G1337,10)="Unincepted",$B1337="Q "),VLOOKUP(" ULO",_312_Table2,MATCH('312'!$X$16,_312_Table2_ColumnLookup,0),FALSE),
  IF(AND(VALUE(LEFT($A1337,3))=312,LEFT($G1337,10)="Unincepted"),VLOOKUP(" ULO",_312_Table2,MATCH(LEFT($B1337,1),_312_Table2_ColumnLookup,0),FALSE),
  IF(AND(VALUE(LEFT($A1337,3))=312,LEFT($G1337,5)="Total",$B1337="G "),VLOOKUP('312'!$F$80,_312_Table2,MATCH('312'!$N$16,_312_Table2_ColumnLookup,0),FALSE),
  IF(AND(VALUE(LEFT($A1337,3))=312,LEFT($G1337,5)="Total",$B1337="O "),VLOOKUP('312'!$F$80,_312_Table2,MATCH('312'!$V$16,_312_Table2_ColumnLookup,0),FALSE),
  IF(AND(VALUE(LEFT($A1337,3))=312,LEFT($G1337,5)="Total",$B1337="Q "),VLOOKUP('312'!$F$80,_312_Table2,MATCH('312'!$X$16,_312_Table2_ColumnLookup,0),FALSE),
  IF(AND(VALUE(LEFT($A1337,3))=312,LEFT($G1337,5)="Total"),VLOOKUP('312'!$F$80,_312_Table2,MATCH(LEFT($B1337,1),_312_Table2_ColumnLookup,0),FALSE),
  IF(AND(VALUE(LEFT($A1337,3))=312,LEN($I1337)=4,$B1337="G"),VLOOKUP($I1337,_312_Table2,MATCH('312'!$N$16,_312_Table2_ColumnLookup,0),FALSE),
  IF(AND(VALUE(LEFT($A1337,3))=312,LEN($I1337)=4,$B1337="O"),VLOOKUP($I1337,_312_Table2,MATCH('312'!$V$16,_312_Table2_ColumnLookup,0),FALSE),
  IF(AND(VALUE(LEFT($A1337,3))=312,LEN($I1337)=4,$B1337="Q"),VLOOKUP($I1337,_312_Table2,MATCH('312'!$X$16,_312_Table2_ColumnLookup,0),FALSE),
  IF(AND(VALUE(LEFT($A1337,3))=312,LEN($I1337)=4),VLOOKUP($I1337,_312_Table2,MATCH(LEFT($B1337,1),_312_Table2_ColumnLookup,0),FALSE)
+N("312"),
  IF(VALUE(LEFT($A1337,3))=313,VLOOKUP(VALUE(MID($B1337,2,1)),_313_Table2,MATCH(MID($B1337,1,1),_313_Table2_ColumnLookup,0),FALSE)
+N("313"),
  IF(AND(VALUE(LEFT($A1337,3))=314,LEN($B1337)=3),VLOOKUP(VALUE(MID($B1337,2,2)),_314_Table2,MATCH(MID($B1337,1,1),_314_Table2_ColumnLookup,0),FALSE),
  IF(VALUE(LEFT($A1337,3))=314,VLOOKUP(VALUE(MID($B1337,2,1)),_314_Table2,MATCH(MID($B1337,1,1),_314_Table2_ColumnLookup,0),FALSE)
+N("314"),
""))))))))))))))))))))))))</f>
        <v>#N/A</v>
      </c>
      <c r="F1337" s="238" t="e">
        <f>IF(AND(VALUE(LEFT($A1337,3))=309,LEN($B1337)=3),VLOOKUP(VALUE(MID($B1337,2,2)),_309_Table3,MATCH(MID($B1337,1,1),_309_Table3_ColumnLookup,0),FALSE),
  IF($C1337="309 LCR SummaryA",OneYearSCR,IF($C1337="309 LCR SummaryB",UltimateSCR,IF(VALUE(LEFT($A1337,3))=309,VLOOKUP(VALUE(MID($B1337,2,1)),_309_Table3,MATCH(MID($B1337,1,1),_309_Table3_ColumnLookup,0),FALSE)
+N("309"),
  IF(VALUE(LEFT($A1337,3))=310,VLOOKUP(VALUE(MID($B1337,2,1)),_310_Table3,MATCH(MID($B1337,1,1),_310_Table3_ColumnLookup,0),FALSE)
+N("310"),
  IF(AND(VALUE(LEFT($A1337,3))=311,LEN($I1337)=4),VLOOKUP($I1337,_311_Table3,MATCH($B1337,_311_Table3_ColumnLookup,0),FALSE),
  IF(AND(VALUE(LEFT($A1337,3))=311,OR($B1337="I2",$B1337="J2",$B1337="K2",$B1337="L2")),VLOOKUP('311'!$G$58,_311_Table3,MATCH(MID($B1337,1,1),_311_Table3_ColumnLookup,0),FALSE),
  IF(AND(VALUE(LEFT($A1337,3))=311,RIGHT($B1337,5)="Total"),VLOOKUP('311'!$G$59,_311_Table3,MATCH(MID($B1337,1,1),_311_Table3_ColumnLookup,0),FALSE),
  IF(VALUE(LEFT($A1337,3))=311,VLOOKUP(VALUE(MID($B1337,2,1)),_311_Table3,MATCH(MID($B1337,1,1),_311_Table3_ColumnLookup,0),FALSE)
+N("311"),
  IF(AND(VALUE(LEFT($A1337,3))=312,LEFT($G1337,10)="Unincepted",$B1337="G "),VLOOKUP(" ULO",_312_Table3,MATCH('312'!$N$16,_312_Table3_ColumnLookup,0),FALSE),
  IF(AND(VALUE(LEFT($A1337,3))=312,LEFT($G1337,10)="Unincepted",$B1337="O "),VLOOKUP(" ULO",_312_Table3,MATCH('312'!$V$16,_312_Table3_ColumnLookup,0),FALSE),
  IF(AND(VALUE(LEFT($A1337,3))=312,LEFT($G1337,10)="Unincepted",$B1337="Q "),VLOOKUP(" ULO",_312_Table3,MATCH('312'!$X$16,_312_Table3_ColumnLookup,0),FALSE),
  IF(AND(VALUE(LEFT($A1337,3))=312,LEFT($G1337,10)="Unincepted"),VLOOKUP(" ULO",_312_Table3,MATCH(LEFT($B1337,1),_312_Table3_ColumnLookup,0),FALSE),
  IF(AND(VALUE(LEFT($A1337,3))=312,LEFT($G1337,5)="Total",$B1337="G "),VLOOKUP('312'!$F$80,_312_Table3,MATCH('312'!$N$16,_312_Table3_ColumnLookup,0),FALSE),
  IF(AND(VALUE(LEFT($A1337,3))=312,LEFT($G1337,5)="Total",$B1337="O "),VLOOKUP('312'!$F$80,_312_Table3,MATCH('312'!$V$16,_312_Table3_ColumnLookup,0),FALSE),
  IF(AND(VALUE(LEFT($A1337,3))=312,LEFT($G1337,5)="Total",$B1337="Q "),VLOOKUP('312'!$F$80,_312_Table3,MATCH('312'!$X$16,_312_Table3_ColumnLookup,0),FALSE),
  IF(AND(VALUE(LEFT($A1337,3))=312,LEFT($G1337,5)="Total"),VLOOKUP('312'!$F$80,_312_Table3,MATCH(LEFT($B1337,1),_312_Table3_ColumnLookup,0),FALSE),
  IF(AND(VALUE(LEFT($A1337,3))=312,LEN($I1337)=4,$B1337="G"),VLOOKUP($I1337,_312_Table3,MATCH('312'!$N$16,_312_Table3_ColumnLookup,0),FALSE),
  IF(AND(VALUE(LEFT($A1337,3))=312,LEN($I1337)=4,$B1337="O"),VLOOKUP($I1337,_312_Table3,MATCH('312'!$V$16,_312_Table3_ColumnLookup,0),FALSE),
  IF(AND(VALUE(LEFT($A1337,3))=312,LEN($I1337)=4,$B1337="Q"),VLOOKUP($I1337,_312_Table3,MATCH('312'!$X$16,_312_Table3_ColumnLookup,0),FALSE),
  IF(AND(VALUE(LEFT($A1337,3))=312,LEN($I1337)=4),VLOOKUP($I1337,_312_Table3,MATCH(LEFT($B1337,1),_312_Table3_ColumnLookup,0),FALSE)
+N("312"),
  IF(VALUE(LEFT($A1337,3))=313,VLOOKUP(VALUE(MID($B1337,2,1)),_313_Table3,MATCH(MID($B1337,1,1),_313_Table3_ColumnLookup,0),FALSE)
+N("313"),
  IF(AND(VALUE(LEFT($A1337,3))=314,LEN($B1337)=3),VLOOKUP(VALUE(MID($B1337,2,2)),_314_Table3,MATCH(MID($B1337,1,1),_314_Table3_ColumnLookup,0),FALSE),
  IF(VALUE(LEFT($A1337,3))=314,VLOOKUP(VALUE(MID($B1337,2,1)),_314_Table3,MATCH(MID($B1337,1,1),_314_Table3_ColumnLookup,0),FALSE)
+N("314"),
""))))))))))))))))))))))))</f>
        <v>#N/A</v>
      </c>
      <c r="H1337" s="321" t="str">
        <f>IFERROR(
IF(ISERROR($D1337)=FALSE,$D1337,IF(ISERROR($E1337)=FALSE,$E1337,IF(ISERROR($F1337)=FALSE,$F1337
+N("012 checkboxes"),
IF(
IF(OR(LEFT($A1337,9)="Syndicate",LEFT($A1337,12)="NewSyndicate"),VLOOKUP($A1337,'012'!$J:$ZW,MATCH("Link to button",'012'!$J$1:$ZW$1,0),0)
+N("309 checkbox"),
IF($C1337="309 LCR Summary0",VLOOKUP("Notes990",'309'!$P:$ZZ,MATCH("Link to button",'309'!$P$1:$ZZ$1,0),0)
+N("313 checkboxes"),
IF($C1337="313 Financial Information0LcmVsScr",IF($C1337="309 LCR Summary0",VLOOKUP("LcmVsScr",'309'!$N:$ZZ,MATCH("Link to button",'309'!$N$1:$ZZ$1,0),0),
IF($C1337="313 Financial Information0LcrDocAttached",IF($C1337="309 LCR Summary0",VLOOKUP("LcrDocAttached",'309'!$N:$ZZ,MATCH("Link to button",'309'!$N$1:$ZZ$1,0),
0)))))))=1,TRUE,FALSE)
))),"")</f>
        <v/>
      </c>
    </row>
    <row r="1338" spans="1:8">
      <c r="A1338" s="237" t="e">
        <f>VLOOKUP($G1338,CSVLookups!$B:$R,MATCH(A$1,CSVLookups!$B$1:$R$1,0),FALSE)</f>
        <v>#N/A</v>
      </c>
      <c r="B1338" s="237" t="e">
        <f>VLOOKUP($G1338,CSVLookups!$B:$R,MATCH(B$1,CSVLookups!$B$1:$R$1,0),FALSE)</f>
        <v>#N/A</v>
      </c>
      <c r="C1338" s="238" t="e">
        <f t="shared" si="21"/>
        <v>#N/A</v>
      </c>
      <c r="D1338" s="238" t="e">
        <f>IF(AND(VALUE(LEFT($A1338,3))=309,LEN($B1338)=3),VLOOKUP(VALUE(MID($B1338,2,2)),_309_Table1,MATCH(MID($B1338,1,1),_309_Table1_ColumnLookup,0),FALSE),
  IF($C1338="309 LCR SummaryA",OneYearSCR,IF($C1338="309 LCR SummaryB",UltimateSCR,IF(VALUE(LEFT($A1338,3))=309,VLOOKUP(VALUE(MID($B1338,2,1)),_309_Table1,MATCH(MID($B1338,1,1),_309_Table1_ColumnLookup,0),FALSE)
+N("309"),
  IF(VALUE(LEFT($A1338,3))=310,VLOOKUP(VALUE(MID($B1338,2,1)),_310_Table1,MATCH(MID($B1338,1,1),_310_Table1_ColumnLookup,0),FALSE)
+N("310"),
  IF(AND(VALUE(LEFT($A1338,3))=311,LEN($I1338)=4),VLOOKUP($I1338,_311_Table1,MATCH($B1338,_311_Table1_ColumnLookup,0),FALSE),
  IF(AND(VALUE(LEFT($A1338,3))=311,OR($B1338="I2",$B1338="J2",$B1338="K2",$B1338="L2")),VLOOKUP('311'!$G$58,_311_Table1,MATCH(MID($B1338,1,1),_311_Table1_ColumnLookup,0),FALSE),
  IF(AND(VALUE(LEFT($A1338,3))=311,RIGHT($B1338,5)="Total"),VLOOKUP('311'!$G$59,_311_Table1,MATCH(MID($B1338,1,1),_311_Table1_ColumnLookup,0),FALSE),
  IF(VALUE(LEFT($A1338,3))=311,VLOOKUP(VALUE(MID($B1338,2,1)),_311_Table1,MATCH(MID($B1338,1,1),_311_Table1_ColumnLookup,0),FALSE)
+N("311"),
  IF(AND(VALUE(LEFT($A1338,3))=312,LEFT($G1338,10)="Unincepted",$B1338="G "),VLOOKUP(" ULO",_312_Table1,MATCH('312'!$N$16,_312_Table1_ColumnLookup,0),FALSE),
  IF(AND(VALUE(LEFT($A1338,3))=312,LEFT($G1338,10)="Unincepted",$B1338="O "),VLOOKUP(" ULO",_312_Table1,MATCH('312'!$V$16,_312_Table1_ColumnLookup,0),FALSE),
  IF(AND(VALUE(LEFT($A1338,3))=312,LEFT($G1338,10)="Unincepted",$B1338="Q "),VLOOKUP(" ULO",_312_Table1,MATCH('312'!$X$16,_312_Table1_ColumnLookup,0),FALSE),
  IF(AND(VALUE(LEFT($A1338,3))=312,LEFT($G1338,10)="Unincepted"),VLOOKUP(" ULO",_312_Table1,MATCH(LEFT($B1338,1),_312_Table1_ColumnLookup,0),FALSE),
  IF(AND(VALUE(LEFT($A1338,3))=312,LEFT($G1338,5)="Total",$B1338="G "),VLOOKUP('312'!$F$80,_312_Table1,MATCH('312'!$N$16,_312_Table1_ColumnLookup,0),FALSE),
  IF(AND(VALUE(LEFT($A1338,3))=312,LEFT($G1338,5)="Total",$B1338="O "),VLOOKUP('312'!$F$80,_312_Table1,MATCH('312'!$V$16,_312_Table1_ColumnLookup,0),FALSE),
  IF(AND(VALUE(LEFT($A1338,3))=312,LEFT($G1338,5)="Total",$B1338="Q "),VLOOKUP('312'!$F$80,_312_Table1,MATCH('312'!$X$16,_312_Table1_ColumnLookup,0),FALSE),
  IF(AND(VALUE(LEFT($A1338,3))=312,LEFT($G1338,5)="Total"),VLOOKUP('312'!$F$80,_312_Table1,MATCH(LEFT($B1338,1),_312_Table1_ColumnLookup,0),FALSE),
  IF(AND(VALUE(LEFT($A1338,3))=312,LEN($I1338)=4,$B1338="G"),VLOOKUP($I1338,_312_Table1,MATCH('312'!$N$16,_312_Table1_ColumnLookup,0),FALSE),
  IF(AND(VALUE(LEFT($A1338,3))=312,LEN($I1338)=4,$B1338="O"),VLOOKUP($I1338,_312_Table1,MATCH('312'!$V$16,_312_Table1_ColumnLookup,0),FALSE),
  IF(AND(VALUE(LEFT($A1338,3))=312,LEN($I1338)=4,$B1338="Q"),VLOOKUP($I1338,_312_Table1,MATCH('312'!$X$16,_312_Table1_ColumnLookup,0),FALSE),
  IF(AND(VALUE(LEFT($A1338,3))=312,LEN($I1338)=4),VLOOKUP($I1338,_312_Table1,MATCH(LEFT($B1338,1),_312_Table1_ColumnLookup,0),FALSE)
+N("312"),
  IF(VALUE(LEFT($A1338,3))=313,VLOOKUP(VALUE(MID($B1338,2,1)),_313_Table1,MATCH(MID($B1338,1,1),_313_Table1_ColumnLookup,0),FALSE)
+N("313"),
  IF(AND(VALUE(LEFT($A1338,3))=314,LEN($B1338)=3),VLOOKUP(VALUE(MID($B1338,2,2)),_314_Table1,MATCH(MID($B1338,1,1),_314_Table1_ColumnLookup,0),FALSE),
  IF(VALUE(LEFT($A1338,3))=314,VLOOKUP(VALUE(MID($B1338,2,1)),_314_Table1,MATCH(MID($B1338,1,1),_314_Table1_ColumnLookup,0),FALSE)
+N("314"),
""))))))))))))))))))))))))</f>
        <v>#N/A</v>
      </c>
      <c r="E1338" s="238" t="e">
        <f>IF(AND(VALUE(LEFT($A1338,3))=309,LEN($B1338)=3),VLOOKUP(VALUE(MID($B1338,2,2)),_309_Table2,MATCH(MID($B1338,1,1),_309_Table2_ColumnLookup,0),FALSE),
  IF($C1338="309 LCR SummaryA",OneYearSCR,IF($C1338="309 LCR SummaryB",UltimateSCR,IF(VALUE(LEFT($A1338,3))=309,VLOOKUP(VALUE(MID($B1338,2,1)),_309_Table2,MATCH(MID($B1338,1,1),_309_Table2_ColumnLookup,0),FALSE)
+N("309"),
  IF(VALUE(LEFT($A1338,3))=310,VLOOKUP(VALUE(MID($B1338,2,1)),_310_Table2,MATCH(MID($B1338,1,1),_310_Table2_ColumnLookup,0),FALSE)
+N("310"),
  IF(AND(VALUE(LEFT($A1338,3))=311,LEN($I1338)=4),VLOOKUP($I1338,_311_Table2,MATCH($B1338,_311_Table2_ColumnLookup,0),FALSE),
  IF(AND(VALUE(LEFT($A1338,3))=311,OR($B1338="I2",$B1338="J2",$B1338="K2",$B1338="L2")),VLOOKUP('311'!$G$58,_311_Table2,MATCH(MID($B1338,1,1),_311_Table2_ColumnLookup,0),FALSE),
  IF(AND(VALUE(LEFT($A1338,3))=311,RIGHT($B1338,5)="Total"),VLOOKUP('311'!$G$59,_311_Table2,MATCH(MID($B1338,1,1),_311_Table2_ColumnLookup,0),FALSE),
  IF(VALUE(LEFT($A1338,3))=311,VLOOKUP(VALUE(MID($B1338,2,1)),_311_Table2,MATCH(MID($B1338,1,1),_311_Table2_ColumnLookup,0),FALSE)
+N("311"),
  IF(AND(VALUE(LEFT($A1338,3))=312,LEFT($G1338,10)="Unincepted",$B1338="G "),VLOOKUP(" ULO",_312_Table2,MATCH('312'!$N$16,_312_Table2_ColumnLookup,0),FALSE),
  IF(AND(VALUE(LEFT($A1338,3))=312,LEFT($G1338,10)="Unincepted",$B1338="O "),VLOOKUP(" ULO",_312_Table2,MATCH('312'!$V$16,_312_Table2_ColumnLookup,0),FALSE),
  IF(AND(VALUE(LEFT($A1338,3))=312,LEFT($G1338,10)="Unincepted",$B1338="Q "),VLOOKUP(" ULO",_312_Table2,MATCH('312'!$X$16,_312_Table2_ColumnLookup,0),FALSE),
  IF(AND(VALUE(LEFT($A1338,3))=312,LEFT($G1338,10)="Unincepted"),VLOOKUP(" ULO",_312_Table2,MATCH(LEFT($B1338,1),_312_Table2_ColumnLookup,0),FALSE),
  IF(AND(VALUE(LEFT($A1338,3))=312,LEFT($G1338,5)="Total",$B1338="G "),VLOOKUP('312'!$F$80,_312_Table2,MATCH('312'!$N$16,_312_Table2_ColumnLookup,0),FALSE),
  IF(AND(VALUE(LEFT($A1338,3))=312,LEFT($G1338,5)="Total",$B1338="O "),VLOOKUP('312'!$F$80,_312_Table2,MATCH('312'!$V$16,_312_Table2_ColumnLookup,0),FALSE),
  IF(AND(VALUE(LEFT($A1338,3))=312,LEFT($G1338,5)="Total",$B1338="Q "),VLOOKUP('312'!$F$80,_312_Table2,MATCH('312'!$X$16,_312_Table2_ColumnLookup,0),FALSE),
  IF(AND(VALUE(LEFT($A1338,3))=312,LEFT($G1338,5)="Total"),VLOOKUP('312'!$F$80,_312_Table2,MATCH(LEFT($B1338,1),_312_Table2_ColumnLookup,0),FALSE),
  IF(AND(VALUE(LEFT($A1338,3))=312,LEN($I1338)=4,$B1338="G"),VLOOKUP($I1338,_312_Table2,MATCH('312'!$N$16,_312_Table2_ColumnLookup,0),FALSE),
  IF(AND(VALUE(LEFT($A1338,3))=312,LEN($I1338)=4,$B1338="O"),VLOOKUP($I1338,_312_Table2,MATCH('312'!$V$16,_312_Table2_ColumnLookup,0),FALSE),
  IF(AND(VALUE(LEFT($A1338,3))=312,LEN($I1338)=4,$B1338="Q"),VLOOKUP($I1338,_312_Table2,MATCH('312'!$X$16,_312_Table2_ColumnLookup,0),FALSE),
  IF(AND(VALUE(LEFT($A1338,3))=312,LEN($I1338)=4),VLOOKUP($I1338,_312_Table2,MATCH(LEFT($B1338,1),_312_Table2_ColumnLookup,0),FALSE)
+N("312"),
  IF(VALUE(LEFT($A1338,3))=313,VLOOKUP(VALUE(MID($B1338,2,1)),_313_Table2,MATCH(MID($B1338,1,1),_313_Table2_ColumnLookup,0),FALSE)
+N("313"),
  IF(AND(VALUE(LEFT($A1338,3))=314,LEN($B1338)=3),VLOOKUP(VALUE(MID($B1338,2,2)),_314_Table2,MATCH(MID($B1338,1,1),_314_Table2_ColumnLookup,0),FALSE),
  IF(VALUE(LEFT($A1338,3))=314,VLOOKUP(VALUE(MID($B1338,2,1)),_314_Table2,MATCH(MID($B1338,1,1),_314_Table2_ColumnLookup,0),FALSE)
+N("314"),
""))))))))))))))))))))))))</f>
        <v>#N/A</v>
      </c>
      <c r="F1338" s="238" t="e">
        <f>IF(AND(VALUE(LEFT($A1338,3))=309,LEN($B1338)=3),VLOOKUP(VALUE(MID($B1338,2,2)),_309_Table3,MATCH(MID($B1338,1,1),_309_Table3_ColumnLookup,0),FALSE),
  IF($C1338="309 LCR SummaryA",OneYearSCR,IF($C1338="309 LCR SummaryB",UltimateSCR,IF(VALUE(LEFT($A1338,3))=309,VLOOKUP(VALUE(MID($B1338,2,1)),_309_Table3,MATCH(MID($B1338,1,1),_309_Table3_ColumnLookup,0),FALSE)
+N("309"),
  IF(VALUE(LEFT($A1338,3))=310,VLOOKUP(VALUE(MID($B1338,2,1)),_310_Table3,MATCH(MID($B1338,1,1),_310_Table3_ColumnLookup,0),FALSE)
+N("310"),
  IF(AND(VALUE(LEFT($A1338,3))=311,LEN($I1338)=4),VLOOKUP($I1338,_311_Table3,MATCH($B1338,_311_Table3_ColumnLookup,0),FALSE),
  IF(AND(VALUE(LEFT($A1338,3))=311,OR($B1338="I2",$B1338="J2",$B1338="K2",$B1338="L2")),VLOOKUP('311'!$G$58,_311_Table3,MATCH(MID($B1338,1,1),_311_Table3_ColumnLookup,0),FALSE),
  IF(AND(VALUE(LEFT($A1338,3))=311,RIGHT($B1338,5)="Total"),VLOOKUP('311'!$G$59,_311_Table3,MATCH(MID($B1338,1,1),_311_Table3_ColumnLookup,0),FALSE),
  IF(VALUE(LEFT($A1338,3))=311,VLOOKUP(VALUE(MID($B1338,2,1)),_311_Table3,MATCH(MID($B1338,1,1),_311_Table3_ColumnLookup,0),FALSE)
+N("311"),
  IF(AND(VALUE(LEFT($A1338,3))=312,LEFT($G1338,10)="Unincepted",$B1338="G "),VLOOKUP(" ULO",_312_Table3,MATCH('312'!$N$16,_312_Table3_ColumnLookup,0),FALSE),
  IF(AND(VALUE(LEFT($A1338,3))=312,LEFT($G1338,10)="Unincepted",$B1338="O "),VLOOKUP(" ULO",_312_Table3,MATCH('312'!$V$16,_312_Table3_ColumnLookup,0),FALSE),
  IF(AND(VALUE(LEFT($A1338,3))=312,LEFT($G1338,10)="Unincepted",$B1338="Q "),VLOOKUP(" ULO",_312_Table3,MATCH('312'!$X$16,_312_Table3_ColumnLookup,0),FALSE),
  IF(AND(VALUE(LEFT($A1338,3))=312,LEFT($G1338,10)="Unincepted"),VLOOKUP(" ULO",_312_Table3,MATCH(LEFT($B1338,1),_312_Table3_ColumnLookup,0),FALSE),
  IF(AND(VALUE(LEFT($A1338,3))=312,LEFT($G1338,5)="Total",$B1338="G "),VLOOKUP('312'!$F$80,_312_Table3,MATCH('312'!$N$16,_312_Table3_ColumnLookup,0),FALSE),
  IF(AND(VALUE(LEFT($A1338,3))=312,LEFT($G1338,5)="Total",$B1338="O "),VLOOKUP('312'!$F$80,_312_Table3,MATCH('312'!$V$16,_312_Table3_ColumnLookup,0),FALSE),
  IF(AND(VALUE(LEFT($A1338,3))=312,LEFT($G1338,5)="Total",$B1338="Q "),VLOOKUP('312'!$F$80,_312_Table3,MATCH('312'!$X$16,_312_Table3_ColumnLookup,0),FALSE),
  IF(AND(VALUE(LEFT($A1338,3))=312,LEFT($G1338,5)="Total"),VLOOKUP('312'!$F$80,_312_Table3,MATCH(LEFT($B1338,1),_312_Table3_ColumnLookup,0),FALSE),
  IF(AND(VALUE(LEFT($A1338,3))=312,LEN($I1338)=4,$B1338="G"),VLOOKUP($I1338,_312_Table3,MATCH('312'!$N$16,_312_Table3_ColumnLookup,0),FALSE),
  IF(AND(VALUE(LEFT($A1338,3))=312,LEN($I1338)=4,$B1338="O"),VLOOKUP($I1338,_312_Table3,MATCH('312'!$V$16,_312_Table3_ColumnLookup,0),FALSE),
  IF(AND(VALUE(LEFT($A1338,3))=312,LEN($I1338)=4,$B1338="Q"),VLOOKUP($I1338,_312_Table3,MATCH('312'!$X$16,_312_Table3_ColumnLookup,0),FALSE),
  IF(AND(VALUE(LEFT($A1338,3))=312,LEN($I1338)=4),VLOOKUP($I1338,_312_Table3,MATCH(LEFT($B1338,1),_312_Table3_ColumnLookup,0),FALSE)
+N("312"),
  IF(VALUE(LEFT($A1338,3))=313,VLOOKUP(VALUE(MID($B1338,2,1)),_313_Table3,MATCH(MID($B1338,1,1),_313_Table3_ColumnLookup,0),FALSE)
+N("313"),
  IF(AND(VALUE(LEFT($A1338,3))=314,LEN($B1338)=3),VLOOKUP(VALUE(MID($B1338,2,2)),_314_Table3,MATCH(MID($B1338,1,1),_314_Table3_ColumnLookup,0),FALSE),
  IF(VALUE(LEFT($A1338,3))=314,VLOOKUP(VALUE(MID($B1338,2,1)),_314_Table3,MATCH(MID($B1338,1,1),_314_Table3_ColumnLookup,0),FALSE)
+N("314"),
""))))))))))))))))))))))))</f>
        <v>#N/A</v>
      </c>
      <c r="H1338" s="321" t="str">
        <f>IFERROR(
IF(ISERROR($D1338)=FALSE,$D1338,IF(ISERROR($E1338)=FALSE,$E1338,IF(ISERROR($F1338)=FALSE,$F1338
+N("012 checkboxes"),
IF(
IF(OR(LEFT($A1338,9)="Syndicate",LEFT($A1338,12)="NewSyndicate"),VLOOKUP($A1338,'012'!$J:$ZW,MATCH("Link to button",'012'!$J$1:$ZW$1,0),0)
+N("309 checkbox"),
IF($C1338="309 LCR Summary0",VLOOKUP("Notes990",'309'!$P:$ZZ,MATCH("Link to button",'309'!$P$1:$ZZ$1,0),0)
+N("313 checkboxes"),
IF($C1338="313 Financial Information0LcmVsScr",IF($C1338="309 LCR Summary0",VLOOKUP("LcmVsScr",'309'!$N:$ZZ,MATCH("Link to button",'309'!$N$1:$ZZ$1,0),0),
IF($C1338="313 Financial Information0LcrDocAttached",IF($C1338="309 LCR Summary0",VLOOKUP("LcrDocAttached",'309'!$N:$ZZ,MATCH("Link to button",'309'!$N$1:$ZZ$1,0),
0)))))))=1,TRUE,FALSE)
))),"")</f>
        <v/>
      </c>
    </row>
    <row r="1339" spans="1:8">
      <c r="A1339" s="237" t="e">
        <f>VLOOKUP($G1339,CSVLookups!$B:$R,MATCH(A$1,CSVLookups!$B$1:$R$1,0),FALSE)</f>
        <v>#N/A</v>
      </c>
      <c r="B1339" s="237" t="e">
        <f>VLOOKUP($G1339,CSVLookups!$B:$R,MATCH(B$1,CSVLookups!$B$1:$R$1,0),FALSE)</f>
        <v>#N/A</v>
      </c>
      <c r="C1339" s="238" t="e">
        <f t="shared" si="21"/>
        <v>#N/A</v>
      </c>
      <c r="D1339" s="238" t="e">
        <f>IF(AND(VALUE(LEFT($A1339,3))=309,LEN($B1339)=3),VLOOKUP(VALUE(MID($B1339,2,2)),_309_Table1,MATCH(MID($B1339,1,1),_309_Table1_ColumnLookup,0),FALSE),
  IF($C1339="309 LCR SummaryA",OneYearSCR,IF($C1339="309 LCR SummaryB",UltimateSCR,IF(VALUE(LEFT($A1339,3))=309,VLOOKUP(VALUE(MID($B1339,2,1)),_309_Table1,MATCH(MID($B1339,1,1),_309_Table1_ColumnLookup,0),FALSE)
+N("309"),
  IF(VALUE(LEFT($A1339,3))=310,VLOOKUP(VALUE(MID($B1339,2,1)),_310_Table1,MATCH(MID($B1339,1,1),_310_Table1_ColumnLookup,0),FALSE)
+N("310"),
  IF(AND(VALUE(LEFT($A1339,3))=311,LEN($I1339)=4),VLOOKUP($I1339,_311_Table1,MATCH($B1339,_311_Table1_ColumnLookup,0),FALSE),
  IF(AND(VALUE(LEFT($A1339,3))=311,OR($B1339="I2",$B1339="J2",$B1339="K2",$B1339="L2")),VLOOKUP('311'!$G$58,_311_Table1,MATCH(MID($B1339,1,1),_311_Table1_ColumnLookup,0),FALSE),
  IF(AND(VALUE(LEFT($A1339,3))=311,RIGHT($B1339,5)="Total"),VLOOKUP('311'!$G$59,_311_Table1,MATCH(MID($B1339,1,1),_311_Table1_ColumnLookup,0),FALSE),
  IF(VALUE(LEFT($A1339,3))=311,VLOOKUP(VALUE(MID($B1339,2,1)),_311_Table1,MATCH(MID($B1339,1,1),_311_Table1_ColumnLookup,0),FALSE)
+N("311"),
  IF(AND(VALUE(LEFT($A1339,3))=312,LEFT($G1339,10)="Unincepted",$B1339="G "),VLOOKUP(" ULO",_312_Table1,MATCH('312'!$N$16,_312_Table1_ColumnLookup,0),FALSE),
  IF(AND(VALUE(LEFT($A1339,3))=312,LEFT($G1339,10)="Unincepted",$B1339="O "),VLOOKUP(" ULO",_312_Table1,MATCH('312'!$V$16,_312_Table1_ColumnLookup,0),FALSE),
  IF(AND(VALUE(LEFT($A1339,3))=312,LEFT($G1339,10)="Unincepted",$B1339="Q "),VLOOKUP(" ULO",_312_Table1,MATCH('312'!$X$16,_312_Table1_ColumnLookup,0),FALSE),
  IF(AND(VALUE(LEFT($A1339,3))=312,LEFT($G1339,10)="Unincepted"),VLOOKUP(" ULO",_312_Table1,MATCH(LEFT($B1339,1),_312_Table1_ColumnLookup,0),FALSE),
  IF(AND(VALUE(LEFT($A1339,3))=312,LEFT($G1339,5)="Total",$B1339="G "),VLOOKUP('312'!$F$80,_312_Table1,MATCH('312'!$N$16,_312_Table1_ColumnLookup,0),FALSE),
  IF(AND(VALUE(LEFT($A1339,3))=312,LEFT($G1339,5)="Total",$B1339="O "),VLOOKUP('312'!$F$80,_312_Table1,MATCH('312'!$V$16,_312_Table1_ColumnLookup,0),FALSE),
  IF(AND(VALUE(LEFT($A1339,3))=312,LEFT($G1339,5)="Total",$B1339="Q "),VLOOKUP('312'!$F$80,_312_Table1,MATCH('312'!$X$16,_312_Table1_ColumnLookup,0),FALSE),
  IF(AND(VALUE(LEFT($A1339,3))=312,LEFT($G1339,5)="Total"),VLOOKUP('312'!$F$80,_312_Table1,MATCH(LEFT($B1339,1),_312_Table1_ColumnLookup,0),FALSE),
  IF(AND(VALUE(LEFT($A1339,3))=312,LEN($I1339)=4,$B1339="G"),VLOOKUP($I1339,_312_Table1,MATCH('312'!$N$16,_312_Table1_ColumnLookup,0),FALSE),
  IF(AND(VALUE(LEFT($A1339,3))=312,LEN($I1339)=4,$B1339="O"),VLOOKUP($I1339,_312_Table1,MATCH('312'!$V$16,_312_Table1_ColumnLookup,0),FALSE),
  IF(AND(VALUE(LEFT($A1339,3))=312,LEN($I1339)=4,$B1339="Q"),VLOOKUP($I1339,_312_Table1,MATCH('312'!$X$16,_312_Table1_ColumnLookup,0),FALSE),
  IF(AND(VALUE(LEFT($A1339,3))=312,LEN($I1339)=4),VLOOKUP($I1339,_312_Table1,MATCH(LEFT($B1339,1),_312_Table1_ColumnLookup,0),FALSE)
+N("312"),
  IF(VALUE(LEFT($A1339,3))=313,VLOOKUP(VALUE(MID($B1339,2,1)),_313_Table1,MATCH(MID($B1339,1,1),_313_Table1_ColumnLookup,0),FALSE)
+N("313"),
  IF(AND(VALUE(LEFT($A1339,3))=314,LEN($B1339)=3),VLOOKUP(VALUE(MID($B1339,2,2)),_314_Table1,MATCH(MID($B1339,1,1),_314_Table1_ColumnLookup,0),FALSE),
  IF(VALUE(LEFT($A1339,3))=314,VLOOKUP(VALUE(MID($B1339,2,1)),_314_Table1,MATCH(MID($B1339,1,1),_314_Table1_ColumnLookup,0),FALSE)
+N("314"),
""))))))))))))))))))))))))</f>
        <v>#N/A</v>
      </c>
      <c r="E1339" s="238" t="e">
        <f>IF(AND(VALUE(LEFT($A1339,3))=309,LEN($B1339)=3),VLOOKUP(VALUE(MID($B1339,2,2)),_309_Table2,MATCH(MID($B1339,1,1),_309_Table2_ColumnLookup,0),FALSE),
  IF($C1339="309 LCR SummaryA",OneYearSCR,IF($C1339="309 LCR SummaryB",UltimateSCR,IF(VALUE(LEFT($A1339,3))=309,VLOOKUP(VALUE(MID($B1339,2,1)),_309_Table2,MATCH(MID($B1339,1,1),_309_Table2_ColumnLookup,0),FALSE)
+N("309"),
  IF(VALUE(LEFT($A1339,3))=310,VLOOKUP(VALUE(MID($B1339,2,1)),_310_Table2,MATCH(MID($B1339,1,1),_310_Table2_ColumnLookup,0),FALSE)
+N("310"),
  IF(AND(VALUE(LEFT($A1339,3))=311,LEN($I1339)=4),VLOOKUP($I1339,_311_Table2,MATCH($B1339,_311_Table2_ColumnLookup,0),FALSE),
  IF(AND(VALUE(LEFT($A1339,3))=311,OR($B1339="I2",$B1339="J2",$B1339="K2",$B1339="L2")),VLOOKUP('311'!$G$58,_311_Table2,MATCH(MID($B1339,1,1),_311_Table2_ColumnLookup,0),FALSE),
  IF(AND(VALUE(LEFT($A1339,3))=311,RIGHT($B1339,5)="Total"),VLOOKUP('311'!$G$59,_311_Table2,MATCH(MID($B1339,1,1),_311_Table2_ColumnLookup,0),FALSE),
  IF(VALUE(LEFT($A1339,3))=311,VLOOKUP(VALUE(MID($B1339,2,1)),_311_Table2,MATCH(MID($B1339,1,1),_311_Table2_ColumnLookup,0),FALSE)
+N("311"),
  IF(AND(VALUE(LEFT($A1339,3))=312,LEFT($G1339,10)="Unincepted",$B1339="G "),VLOOKUP(" ULO",_312_Table2,MATCH('312'!$N$16,_312_Table2_ColumnLookup,0),FALSE),
  IF(AND(VALUE(LEFT($A1339,3))=312,LEFT($G1339,10)="Unincepted",$B1339="O "),VLOOKUP(" ULO",_312_Table2,MATCH('312'!$V$16,_312_Table2_ColumnLookup,0),FALSE),
  IF(AND(VALUE(LEFT($A1339,3))=312,LEFT($G1339,10)="Unincepted",$B1339="Q "),VLOOKUP(" ULO",_312_Table2,MATCH('312'!$X$16,_312_Table2_ColumnLookup,0),FALSE),
  IF(AND(VALUE(LEFT($A1339,3))=312,LEFT($G1339,10)="Unincepted"),VLOOKUP(" ULO",_312_Table2,MATCH(LEFT($B1339,1),_312_Table2_ColumnLookup,0),FALSE),
  IF(AND(VALUE(LEFT($A1339,3))=312,LEFT($G1339,5)="Total",$B1339="G "),VLOOKUP('312'!$F$80,_312_Table2,MATCH('312'!$N$16,_312_Table2_ColumnLookup,0),FALSE),
  IF(AND(VALUE(LEFT($A1339,3))=312,LEFT($G1339,5)="Total",$B1339="O "),VLOOKUP('312'!$F$80,_312_Table2,MATCH('312'!$V$16,_312_Table2_ColumnLookup,0),FALSE),
  IF(AND(VALUE(LEFT($A1339,3))=312,LEFT($G1339,5)="Total",$B1339="Q "),VLOOKUP('312'!$F$80,_312_Table2,MATCH('312'!$X$16,_312_Table2_ColumnLookup,0),FALSE),
  IF(AND(VALUE(LEFT($A1339,3))=312,LEFT($G1339,5)="Total"),VLOOKUP('312'!$F$80,_312_Table2,MATCH(LEFT($B1339,1),_312_Table2_ColumnLookup,0),FALSE),
  IF(AND(VALUE(LEFT($A1339,3))=312,LEN($I1339)=4,$B1339="G"),VLOOKUP($I1339,_312_Table2,MATCH('312'!$N$16,_312_Table2_ColumnLookup,0),FALSE),
  IF(AND(VALUE(LEFT($A1339,3))=312,LEN($I1339)=4,$B1339="O"),VLOOKUP($I1339,_312_Table2,MATCH('312'!$V$16,_312_Table2_ColumnLookup,0),FALSE),
  IF(AND(VALUE(LEFT($A1339,3))=312,LEN($I1339)=4,$B1339="Q"),VLOOKUP($I1339,_312_Table2,MATCH('312'!$X$16,_312_Table2_ColumnLookup,0),FALSE),
  IF(AND(VALUE(LEFT($A1339,3))=312,LEN($I1339)=4),VLOOKUP($I1339,_312_Table2,MATCH(LEFT($B1339,1),_312_Table2_ColumnLookup,0),FALSE)
+N("312"),
  IF(VALUE(LEFT($A1339,3))=313,VLOOKUP(VALUE(MID($B1339,2,1)),_313_Table2,MATCH(MID($B1339,1,1),_313_Table2_ColumnLookup,0),FALSE)
+N("313"),
  IF(AND(VALUE(LEFT($A1339,3))=314,LEN($B1339)=3),VLOOKUP(VALUE(MID($B1339,2,2)),_314_Table2,MATCH(MID($B1339,1,1),_314_Table2_ColumnLookup,0),FALSE),
  IF(VALUE(LEFT($A1339,3))=314,VLOOKUP(VALUE(MID($B1339,2,1)),_314_Table2,MATCH(MID($B1339,1,1),_314_Table2_ColumnLookup,0),FALSE)
+N("314"),
""))))))))))))))))))))))))</f>
        <v>#N/A</v>
      </c>
      <c r="F1339" s="238" t="e">
        <f>IF(AND(VALUE(LEFT($A1339,3))=309,LEN($B1339)=3),VLOOKUP(VALUE(MID($B1339,2,2)),_309_Table3,MATCH(MID($B1339,1,1),_309_Table3_ColumnLookup,0),FALSE),
  IF($C1339="309 LCR SummaryA",OneYearSCR,IF($C1339="309 LCR SummaryB",UltimateSCR,IF(VALUE(LEFT($A1339,3))=309,VLOOKUP(VALUE(MID($B1339,2,1)),_309_Table3,MATCH(MID($B1339,1,1),_309_Table3_ColumnLookup,0),FALSE)
+N("309"),
  IF(VALUE(LEFT($A1339,3))=310,VLOOKUP(VALUE(MID($B1339,2,1)),_310_Table3,MATCH(MID($B1339,1,1),_310_Table3_ColumnLookup,0),FALSE)
+N("310"),
  IF(AND(VALUE(LEFT($A1339,3))=311,LEN($I1339)=4),VLOOKUP($I1339,_311_Table3,MATCH($B1339,_311_Table3_ColumnLookup,0),FALSE),
  IF(AND(VALUE(LEFT($A1339,3))=311,OR($B1339="I2",$B1339="J2",$B1339="K2",$B1339="L2")),VLOOKUP('311'!$G$58,_311_Table3,MATCH(MID($B1339,1,1),_311_Table3_ColumnLookup,0),FALSE),
  IF(AND(VALUE(LEFT($A1339,3))=311,RIGHT($B1339,5)="Total"),VLOOKUP('311'!$G$59,_311_Table3,MATCH(MID($B1339,1,1),_311_Table3_ColumnLookup,0),FALSE),
  IF(VALUE(LEFT($A1339,3))=311,VLOOKUP(VALUE(MID($B1339,2,1)),_311_Table3,MATCH(MID($B1339,1,1),_311_Table3_ColumnLookup,0),FALSE)
+N("311"),
  IF(AND(VALUE(LEFT($A1339,3))=312,LEFT($G1339,10)="Unincepted",$B1339="G "),VLOOKUP(" ULO",_312_Table3,MATCH('312'!$N$16,_312_Table3_ColumnLookup,0),FALSE),
  IF(AND(VALUE(LEFT($A1339,3))=312,LEFT($G1339,10)="Unincepted",$B1339="O "),VLOOKUP(" ULO",_312_Table3,MATCH('312'!$V$16,_312_Table3_ColumnLookup,0),FALSE),
  IF(AND(VALUE(LEFT($A1339,3))=312,LEFT($G1339,10)="Unincepted",$B1339="Q "),VLOOKUP(" ULO",_312_Table3,MATCH('312'!$X$16,_312_Table3_ColumnLookup,0),FALSE),
  IF(AND(VALUE(LEFT($A1339,3))=312,LEFT($G1339,10)="Unincepted"),VLOOKUP(" ULO",_312_Table3,MATCH(LEFT($B1339,1),_312_Table3_ColumnLookup,0),FALSE),
  IF(AND(VALUE(LEFT($A1339,3))=312,LEFT($G1339,5)="Total",$B1339="G "),VLOOKUP('312'!$F$80,_312_Table3,MATCH('312'!$N$16,_312_Table3_ColumnLookup,0),FALSE),
  IF(AND(VALUE(LEFT($A1339,3))=312,LEFT($G1339,5)="Total",$B1339="O "),VLOOKUP('312'!$F$80,_312_Table3,MATCH('312'!$V$16,_312_Table3_ColumnLookup,0),FALSE),
  IF(AND(VALUE(LEFT($A1339,3))=312,LEFT($G1339,5)="Total",$B1339="Q "),VLOOKUP('312'!$F$80,_312_Table3,MATCH('312'!$X$16,_312_Table3_ColumnLookup,0),FALSE),
  IF(AND(VALUE(LEFT($A1339,3))=312,LEFT($G1339,5)="Total"),VLOOKUP('312'!$F$80,_312_Table3,MATCH(LEFT($B1339,1),_312_Table3_ColumnLookup,0),FALSE),
  IF(AND(VALUE(LEFT($A1339,3))=312,LEN($I1339)=4,$B1339="G"),VLOOKUP($I1339,_312_Table3,MATCH('312'!$N$16,_312_Table3_ColumnLookup,0),FALSE),
  IF(AND(VALUE(LEFT($A1339,3))=312,LEN($I1339)=4,$B1339="O"),VLOOKUP($I1339,_312_Table3,MATCH('312'!$V$16,_312_Table3_ColumnLookup,0),FALSE),
  IF(AND(VALUE(LEFT($A1339,3))=312,LEN($I1339)=4,$B1339="Q"),VLOOKUP($I1339,_312_Table3,MATCH('312'!$X$16,_312_Table3_ColumnLookup,0),FALSE),
  IF(AND(VALUE(LEFT($A1339,3))=312,LEN($I1339)=4),VLOOKUP($I1339,_312_Table3,MATCH(LEFT($B1339,1),_312_Table3_ColumnLookup,0),FALSE)
+N("312"),
  IF(VALUE(LEFT($A1339,3))=313,VLOOKUP(VALUE(MID($B1339,2,1)),_313_Table3,MATCH(MID($B1339,1,1),_313_Table3_ColumnLookup,0),FALSE)
+N("313"),
  IF(AND(VALUE(LEFT($A1339,3))=314,LEN($B1339)=3),VLOOKUP(VALUE(MID($B1339,2,2)),_314_Table3,MATCH(MID($B1339,1,1),_314_Table3_ColumnLookup,0),FALSE),
  IF(VALUE(LEFT($A1339,3))=314,VLOOKUP(VALUE(MID($B1339,2,1)),_314_Table3,MATCH(MID($B1339,1,1),_314_Table3_ColumnLookup,0),FALSE)
+N("314"),
""))))))))))))))))))))))))</f>
        <v>#N/A</v>
      </c>
      <c r="H1339" s="321" t="str">
        <f>IFERROR(
IF(ISERROR($D1339)=FALSE,$D1339,IF(ISERROR($E1339)=FALSE,$E1339,IF(ISERROR($F1339)=FALSE,$F1339
+N("012 checkboxes"),
IF(
IF(OR(LEFT($A1339,9)="Syndicate",LEFT($A1339,12)="NewSyndicate"),VLOOKUP($A1339,'012'!$J:$ZW,MATCH("Link to button",'012'!$J$1:$ZW$1,0),0)
+N("309 checkbox"),
IF($C1339="309 LCR Summary0",VLOOKUP("Notes990",'309'!$P:$ZZ,MATCH("Link to button",'309'!$P$1:$ZZ$1,0),0)
+N("313 checkboxes"),
IF($C1339="313 Financial Information0LcmVsScr",IF($C1339="309 LCR Summary0",VLOOKUP("LcmVsScr",'309'!$N:$ZZ,MATCH("Link to button",'309'!$N$1:$ZZ$1,0),0),
IF($C1339="313 Financial Information0LcrDocAttached",IF($C1339="309 LCR Summary0",VLOOKUP("LcrDocAttached",'309'!$N:$ZZ,MATCH("Link to button",'309'!$N$1:$ZZ$1,0),
0)))))))=1,TRUE,FALSE)
))),"")</f>
        <v/>
      </c>
    </row>
    <row r="1340" spans="1:8">
      <c r="A1340" s="237" t="e">
        <f>VLOOKUP($G1340,CSVLookups!$B:$R,MATCH(A$1,CSVLookups!$B$1:$R$1,0),FALSE)</f>
        <v>#N/A</v>
      </c>
      <c r="B1340" s="237" t="e">
        <f>VLOOKUP($G1340,CSVLookups!$B:$R,MATCH(B$1,CSVLookups!$B$1:$R$1,0),FALSE)</f>
        <v>#N/A</v>
      </c>
      <c r="C1340" s="238" t="e">
        <f t="shared" si="21"/>
        <v>#N/A</v>
      </c>
      <c r="D1340" s="238" t="e">
        <f>IF(AND(VALUE(LEFT($A1340,3))=309,LEN($B1340)=3),VLOOKUP(VALUE(MID($B1340,2,2)),_309_Table1,MATCH(MID($B1340,1,1),_309_Table1_ColumnLookup,0),FALSE),
  IF($C1340="309 LCR SummaryA",OneYearSCR,IF($C1340="309 LCR SummaryB",UltimateSCR,IF(VALUE(LEFT($A1340,3))=309,VLOOKUP(VALUE(MID($B1340,2,1)),_309_Table1,MATCH(MID($B1340,1,1),_309_Table1_ColumnLookup,0),FALSE)
+N("309"),
  IF(VALUE(LEFT($A1340,3))=310,VLOOKUP(VALUE(MID($B1340,2,1)),_310_Table1,MATCH(MID($B1340,1,1),_310_Table1_ColumnLookup,0),FALSE)
+N("310"),
  IF(AND(VALUE(LEFT($A1340,3))=311,LEN($I1340)=4),VLOOKUP($I1340,_311_Table1,MATCH($B1340,_311_Table1_ColumnLookup,0),FALSE),
  IF(AND(VALUE(LEFT($A1340,3))=311,OR($B1340="I2",$B1340="J2",$B1340="K2",$B1340="L2")),VLOOKUP('311'!$G$58,_311_Table1,MATCH(MID($B1340,1,1),_311_Table1_ColumnLookup,0),FALSE),
  IF(AND(VALUE(LEFT($A1340,3))=311,RIGHT($B1340,5)="Total"),VLOOKUP('311'!$G$59,_311_Table1,MATCH(MID($B1340,1,1),_311_Table1_ColumnLookup,0),FALSE),
  IF(VALUE(LEFT($A1340,3))=311,VLOOKUP(VALUE(MID($B1340,2,1)),_311_Table1,MATCH(MID($B1340,1,1),_311_Table1_ColumnLookup,0),FALSE)
+N("311"),
  IF(AND(VALUE(LEFT($A1340,3))=312,LEFT($G1340,10)="Unincepted",$B1340="G "),VLOOKUP(" ULO",_312_Table1,MATCH('312'!$N$16,_312_Table1_ColumnLookup,0),FALSE),
  IF(AND(VALUE(LEFT($A1340,3))=312,LEFT($G1340,10)="Unincepted",$B1340="O "),VLOOKUP(" ULO",_312_Table1,MATCH('312'!$V$16,_312_Table1_ColumnLookup,0),FALSE),
  IF(AND(VALUE(LEFT($A1340,3))=312,LEFT($G1340,10)="Unincepted",$B1340="Q "),VLOOKUP(" ULO",_312_Table1,MATCH('312'!$X$16,_312_Table1_ColumnLookup,0),FALSE),
  IF(AND(VALUE(LEFT($A1340,3))=312,LEFT($G1340,10)="Unincepted"),VLOOKUP(" ULO",_312_Table1,MATCH(LEFT($B1340,1),_312_Table1_ColumnLookup,0),FALSE),
  IF(AND(VALUE(LEFT($A1340,3))=312,LEFT($G1340,5)="Total",$B1340="G "),VLOOKUP('312'!$F$80,_312_Table1,MATCH('312'!$N$16,_312_Table1_ColumnLookup,0),FALSE),
  IF(AND(VALUE(LEFT($A1340,3))=312,LEFT($G1340,5)="Total",$B1340="O "),VLOOKUP('312'!$F$80,_312_Table1,MATCH('312'!$V$16,_312_Table1_ColumnLookup,0),FALSE),
  IF(AND(VALUE(LEFT($A1340,3))=312,LEFT($G1340,5)="Total",$B1340="Q "),VLOOKUP('312'!$F$80,_312_Table1,MATCH('312'!$X$16,_312_Table1_ColumnLookup,0),FALSE),
  IF(AND(VALUE(LEFT($A1340,3))=312,LEFT($G1340,5)="Total"),VLOOKUP('312'!$F$80,_312_Table1,MATCH(LEFT($B1340,1),_312_Table1_ColumnLookup,0),FALSE),
  IF(AND(VALUE(LEFT($A1340,3))=312,LEN($I1340)=4,$B1340="G"),VLOOKUP($I1340,_312_Table1,MATCH('312'!$N$16,_312_Table1_ColumnLookup,0),FALSE),
  IF(AND(VALUE(LEFT($A1340,3))=312,LEN($I1340)=4,$B1340="O"),VLOOKUP($I1340,_312_Table1,MATCH('312'!$V$16,_312_Table1_ColumnLookup,0),FALSE),
  IF(AND(VALUE(LEFT($A1340,3))=312,LEN($I1340)=4,$B1340="Q"),VLOOKUP($I1340,_312_Table1,MATCH('312'!$X$16,_312_Table1_ColumnLookup,0),FALSE),
  IF(AND(VALUE(LEFT($A1340,3))=312,LEN($I1340)=4),VLOOKUP($I1340,_312_Table1,MATCH(LEFT($B1340,1),_312_Table1_ColumnLookup,0),FALSE)
+N("312"),
  IF(VALUE(LEFT($A1340,3))=313,VLOOKUP(VALUE(MID($B1340,2,1)),_313_Table1,MATCH(MID($B1340,1,1),_313_Table1_ColumnLookup,0),FALSE)
+N("313"),
  IF(AND(VALUE(LEFT($A1340,3))=314,LEN($B1340)=3),VLOOKUP(VALUE(MID($B1340,2,2)),_314_Table1,MATCH(MID($B1340,1,1),_314_Table1_ColumnLookup,0),FALSE),
  IF(VALUE(LEFT($A1340,3))=314,VLOOKUP(VALUE(MID($B1340,2,1)),_314_Table1,MATCH(MID($B1340,1,1),_314_Table1_ColumnLookup,0),FALSE)
+N("314"),
""))))))))))))))))))))))))</f>
        <v>#N/A</v>
      </c>
      <c r="E1340" s="238" t="e">
        <f>IF(AND(VALUE(LEFT($A1340,3))=309,LEN($B1340)=3),VLOOKUP(VALUE(MID($B1340,2,2)),_309_Table2,MATCH(MID($B1340,1,1),_309_Table2_ColumnLookup,0),FALSE),
  IF($C1340="309 LCR SummaryA",OneYearSCR,IF($C1340="309 LCR SummaryB",UltimateSCR,IF(VALUE(LEFT($A1340,3))=309,VLOOKUP(VALUE(MID($B1340,2,1)),_309_Table2,MATCH(MID($B1340,1,1),_309_Table2_ColumnLookup,0),FALSE)
+N("309"),
  IF(VALUE(LEFT($A1340,3))=310,VLOOKUP(VALUE(MID($B1340,2,1)),_310_Table2,MATCH(MID($B1340,1,1),_310_Table2_ColumnLookup,0),FALSE)
+N("310"),
  IF(AND(VALUE(LEFT($A1340,3))=311,LEN($I1340)=4),VLOOKUP($I1340,_311_Table2,MATCH($B1340,_311_Table2_ColumnLookup,0),FALSE),
  IF(AND(VALUE(LEFT($A1340,3))=311,OR($B1340="I2",$B1340="J2",$B1340="K2",$B1340="L2")),VLOOKUP('311'!$G$58,_311_Table2,MATCH(MID($B1340,1,1),_311_Table2_ColumnLookup,0),FALSE),
  IF(AND(VALUE(LEFT($A1340,3))=311,RIGHT($B1340,5)="Total"),VLOOKUP('311'!$G$59,_311_Table2,MATCH(MID($B1340,1,1),_311_Table2_ColumnLookup,0),FALSE),
  IF(VALUE(LEFT($A1340,3))=311,VLOOKUP(VALUE(MID($B1340,2,1)),_311_Table2,MATCH(MID($B1340,1,1),_311_Table2_ColumnLookup,0),FALSE)
+N("311"),
  IF(AND(VALUE(LEFT($A1340,3))=312,LEFT($G1340,10)="Unincepted",$B1340="G "),VLOOKUP(" ULO",_312_Table2,MATCH('312'!$N$16,_312_Table2_ColumnLookup,0),FALSE),
  IF(AND(VALUE(LEFT($A1340,3))=312,LEFT($G1340,10)="Unincepted",$B1340="O "),VLOOKUP(" ULO",_312_Table2,MATCH('312'!$V$16,_312_Table2_ColumnLookup,0),FALSE),
  IF(AND(VALUE(LEFT($A1340,3))=312,LEFT($G1340,10)="Unincepted",$B1340="Q "),VLOOKUP(" ULO",_312_Table2,MATCH('312'!$X$16,_312_Table2_ColumnLookup,0),FALSE),
  IF(AND(VALUE(LEFT($A1340,3))=312,LEFT($G1340,10)="Unincepted"),VLOOKUP(" ULO",_312_Table2,MATCH(LEFT($B1340,1),_312_Table2_ColumnLookup,0),FALSE),
  IF(AND(VALUE(LEFT($A1340,3))=312,LEFT($G1340,5)="Total",$B1340="G "),VLOOKUP('312'!$F$80,_312_Table2,MATCH('312'!$N$16,_312_Table2_ColumnLookup,0),FALSE),
  IF(AND(VALUE(LEFT($A1340,3))=312,LEFT($G1340,5)="Total",$B1340="O "),VLOOKUP('312'!$F$80,_312_Table2,MATCH('312'!$V$16,_312_Table2_ColumnLookup,0),FALSE),
  IF(AND(VALUE(LEFT($A1340,3))=312,LEFT($G1340,5)="Total",$B1340="Q "),VLOOKUP('312'!$F$80,_312_Table2,MATCH('312'!$X$16,_312_Table2_ColumnLookup,0),FALSE),
  IF(AND(VALUE(LEFT($A1340,3))=312,LEFT($G1340,5)="Total"),VLOOKUP('312'!$F$80,_312_Table2,MATCH(LEFT($B1340,1),_312_Table2_ColumnLookup,0),FALSE),
  IF(AND(VALUE(LEFT($A1340,3))=312,LEN($I1340)=4,$B1340="G"),VLOOKUP($I1340,_312_Table2,MATCH('312'!$N$16,_312_Table2_ColumnLookup,0),FALSE),
  IF(AND(VALUE(LEFT($A1340,3))=312,LEN($I1340)=4,$B1340="O"),VLOOKUP($I1340,_312_Table2,MATCH('312'!$V$16,_312_Table2_ColumnLookup,0),FALSE),
  IF(AND(VALUE(LEFT($A1340,3))=312,LEN($I1340)=4,$B1340="Q"),VLOOKUP($I1340,_312_Table2,MATCH('312'!$X$16,_312_Table2_ColumnLookup,0),FALSE),
  IF(AND(VALUE(LEFT($A1340,3))=312,LEN($I1340)=4),VLOOKUP($I1340,_312_Table2,MATCH(LEFT($B1340,1),_312_Table2_ColumnLookup,0),FALSE)
+N("312"),
  IF(VALUE(LEFT($A1340,3))=313,VLOOKUP(VALUE(MID($B1340,2,1)),_313_Table2,MATCH(MID($B1340,1,1),_313_Table2_ColumnLookup,0),FALSE)
+N("313"),
  IF(AND(VALUE(LEFT($A1340,3))=314,LEN($B1340)=3),VLOOKUP(VALUE(MID($B1340,2,2)),_314_Table2,MATCH(MID($B1340,1,1),_314_Table2_ColumnLookup,0),FALSE),
  IF(VALUE(LEFT($A1340,3))=314,VLOOKUP(VALUE(MID($B1340,2,1)),_314_Table2,MATCH(MID($B1340,1,1),_314_Table2_ColumnLookup,0),FALSE)
+N("314"),
""))))))))))))))))))))))))</f>
        <v>#N/A</v>
      </c>
      <c r="F1340" s="238" t="e">
        <f>IF(AND(VALUE(LEFT($A1340,3))=309,LEN($B1340)=3),VLOOKUP(VALUE(MID($B1340,2,2)),_309_Table3,MATCH(MID($B1340,1,1),_309_Table3_ColumnLookup,0),FALSE),
  IF($C1340="309 LCR SummaryA",OneYearSCR,IF($C1340="309 LCR SummaryB",UltimateSCR,IF(VALUE(LEFT($A1340,3))=309,VLOOKUP(VALUE(MID($B1340,2,1)),_309_Table3,MATCH(MID($B1340,1,1),_309_Table3_ColumnLookup,0),FALSE)
+N("309"),
  IF(VALUE(LEFT($A1340,3))=310,VLOOKUP(VALUE(MID($B1340,2,1)),_310_Table3,MATCH(MID($B1340,1,1),_310_Table3_ColumnLookup,0),FALSE)
+N("310"),
  IF(AND(VALUE(LEFT($A1340,3))=311,LEN($I1340)=4),VLOOKUP($I1340,_311_Table3,MATCH($B1340,_311_Table3_ColumnLookup,0),FALSE),
  IF(AND(VALUE(LEFT($A1340,3))=311,OR($B1340="I2",$B1340="J2",$B1340="K2",$B1340="L2")),VLOOKUP('311'!$G$58,_311_Table3,MATCH(MID($B1340,1,1),_311_Table3_ColumnLookup,0),FALSE),
  IF(AND(VALUE(LEFT($A1340,3))=311,RIGHT($B1340,5)="Total"),VLOOKUP('311'!$G$59,_311_Table3,MATCH(MID($B1340,1,1),_311_Table3_ColumnLookup,0),FALSE),
  IF(VALUE(LEFT($A1340,3))=311,VLOOKUP(VALUE(MID($B1340,2,1)),_311_Table3,MATCH(MID($B1340,1,1),_311_Table3_ColumnLookup,0),FALSE)
+N("311"),
  IF(AND(VALUE(LEFT($A1340,3))=312,LEFT($G1340,10)="Unincepted",$B1340="G "),VLOOKUP(" ULO",_312_Table3,MATCH('312'!$N$16,_312_Table3_ColumnLookup,0),FALSE),
  IF(AND(VALUE(LEFT($A1340,3))=312,LEFT($G1340,10)="Unincepted",$B1340="O "),VLOOKUP(" ULO",_312_Table3,MATCH('312'!$V$16,_312_Table3_ColumnLookup,0),FALSE),
  IF(AND(VALUE(LEFT($A1340,3))=312,LEFT($G1340,10)="Unincepted",$B1340="Q "),VLOOKUP(" ULO",_312_Table3,MATCH('312'!$X$16,_312_Table3_ColumnLookup,0),FALSE),
  IF(AND(VALUE(LEFT($A1340,3))=312,LEFT($G1340,10)="Unincepted"),VLOOKUP(" ULO",_312_Table3,MATCH(LEFT($B1340,1),_312_Table3_ColumnLookup,0),FALSE),
  IF(AND(VALUE(LEFT($A1340,3))=312,LEFT($G1340,5)="Total",$B1340="G "),VLOOKUP('312'!$F$80,_312_Table3,MATCH('312'!$N$16,_312_Table3_ColumnLookup,0),FALSE),
  IF(AND(VALUE(LEFT($A1340,3))=312,LEFT($G1340,5)="Total",$B1340="O "),VLOOKUP('312'!$F$80,_312_Table3,MATCH('312'!$V$16,_312_Table3_ColumnLookup,0),FALSE),
  IF(AND(VALUE(LEFT($A1340,3))=312,LEFT($G1340,5)="Total",$B1340="Q "),VLOOKUP('312'!$F$80,_312_Table3,MATCH('312'!$X$16,_312_Table3_ColumnLookup,0),FALSE),
  IF(AND(VALUE(LEFT($A1340,3))=312,LEFT($G1340,5)="Total"),VLOOKUP('312'!$F$80,_312_Table3,MATCH(LEFT($B1340,1),_312_Table3_ColumnLookup,0),FALSE),
  IF(AND(VALUE(LEFT($A1340,3))=312,LEN($I1340)=4,$B1340="G"),VLOOKUP($I1340,_312_Table3,MATCH('312'!$N$16,_312_Table3_ColumnLookup,0),FALSE),
  IF(AND(VALUE(LEFT($A1340,3))=312,LEN($I1340)=4,$B1340="O"),VLOOKUP($I1340,_312_Table3,MATCH('312'!$V$16,_312_Table3_ColumnLookup,0),FALSE),
  IF(AND(VALUE(LEFT($A1340,3))=312,LEN($I1340)=4,$B1340="Q"),VLOOKUP($I1340,_312_Table3,MATCH('312'!$X$16,_312_Table3_ColumnLookup,0),FALSE),
  IF(AND(VALUE(LEFT($A1340,3))=312,LEN($I1340)=4),VLOOKUP($I1340,_312_Table3,MATCH(LEFT($B1340,1),_312_Table3_ColumnLookup,0),FALSE)
+N("312"),
  IF(VALUE(LEFT($A1340,3))=313,VLOOKUP(VALUE(MID($B1340,2,1)),_313_Table3,MATCH(MID($B1340,1,1),_313_Table3_ColumnLookup,0),FALSE)
+N("313"),
  IF(AND(VALUE(LEFT($A1340,3))=314,LEN($B1340)=3),VLOOKUP(VALUE(MID($B1340,2,2)),_314_Table3,MATCH(MID($B1340,1,1),_314_Table3_ColumnLookup,0),FALSE),
  IF(VALUE(LEFT($A1340,3))=314,VLOOKUP(VALUE(MID($B1340,2,1)),_314_Table3,MATCH(MID($B1340,1,1),_314_Table3_ColumnLookup,0),FALSE)
+N("314"),
""))))))))))))))))))))))))</f>
        <v>#N/A</v>
      </c>
      <c r="H1340" s="321" t="str">
        <f>IFERROR(
IF(ISERROR($D1340)=FALSE,$D1340,IF(ISERROR($E1340)=FALSE,$E1340,IF(ISERROR($F1340)=FALSE,$F1340
+N("012 checkboxes"),
IF(
IF(OR(LEFT($A1340,9)="Syndicate",LEFT($A1340,12)="NewSyndicate"),VLOOKUP($A1340,'012'!$J:$ZW,MATCH("Link to button",'012'!$J$1:$ZW$1,0),0)
+N("309 checkbox"),
IF($C1340="309 LCR Summary0",VLOOKUP("Notes990",'309'!$P:$ZZ,MATCH("Link to button",'309'!$P$1:$ZZ$1,0),0)
+N("313 checkboxes"),
IF($C1340="313 Financial Information0LcmVsScr",IF($C1340="309 LCR Summary0",VLOOKUP("LcmVsScr",'309'!$N:$ZZ,MATCH("Link to button",'309'!$N$1:$ZZ$1,0),0),
IF($C1340="313 Financial Information0LcrDocAttached",IF($C1340="309 LCR Summary0",VLOOKUP("LcrDocAttached",'309'!$N:$ZZ,MATCH("Link to button",'309'!$N$1:$ZZ$1,0),
0)))))))=1,TRUE,FALSE)
))),"")</f>
        <v/>
      </c>
    </row>
    <row r="1341" spans="1:8">
      <c r="A1341" s="237" t="e">
        <f>VLOOKUP($G1341,CSVLookups!$B:$R,MATCH(A$1,CSVLookups!$B$1:$R$1,0),FALSE)</f>
        <v>#N/A</v>
      </c>
      <c r="B1341" s="237" t="e">
        <f>VLOOKUP($G1341,CSVLookups!$B:$R,MATCH(B$1,CSVLookups!$B$1:$R$1,0),FALSE)</f>
        <v>#N/A</v>
      </c>
      <c r="C1341" s="238" t="e">
        <f t="shared" si="21"/>
        <v>#N/A</v>
      </c>
      <c r="D1341" s="238" t="e">
        <f>IF(AND(VALUE(LEFT($A1341,3))=309,LEN($B1341)=3),VLOOKUP(VALUE(MID($B1341,2,2)),_309_Table1,MATCH(MID($B1341,1,1),_309_Table1_ColumnLookup,0),FALSE),
  IF($C1341="309 LCR SummaryA",OneYearSCR,IF($C1341="309 LCR SummaryB",UltimateSCR,IF(VALUE(LEFT($A1341,3))=309,VLOOKUP(VALUE(MID($B1341,2,1)),_309_Table1,MATCH(MID($B1341,1,1),_309_Table1_ColumnLookup,0),FALSE)
+N("309"),
  IF(VALUE(LEFT($A1341,3))=310,VLOOKUP(VALUE(MID($B1341,2,1)),_310_Table1,MATCH(MID($B1341,1,1),_310_Table1_ColumnLookup,0),FALSE)
+N("310"),
  IF(AND(VALUE(LEFT($A1341,3))=311,LEN($I1341)=4),VLOOKUP($I1341,_311_Table1,MATCH($B1341,_311_Table1_ColumnLookup,0),FALSE),
  IF(AND(VALUE(LEFT($A1341,3))=311,OR($B1341="I2",$B1341="J2",$B1341="K2",$B1341="L2")),VLOOKUP('311'!$G$58,_311_Table1,MATCH(MID($B1341,1,1),_311_Table1_ColumnLookup,0),FALSE),
  IF(AND(VALUE(LEFT($A1341,3))=311,RIGHT($B1341,5)="Total"),VLOOKUP('311'!$G$59,_311_Table1,MATCH(MID($B1341,1,1),_311_Table1_ColumnLookup,0),FALSE),
  IF(VALUE(LEFT($A1341,3))=311,VLOOKUP(VALUE(MID($B1341,2,1)),_311_Table1,MATCH(MID($B1341,1,1),_311_Table1_ColumnLookup,0),FALSE)
+N("311"),
  IF(AND(VALUE(LEFT($A1341,3))=312,LEFT($G1341,10)="Unincepted",$B1341="G "),VLOOKUP(" ULO",_312_Table1,MATCH('312'!$N$16,_312_Table1_ColumnLookup,0),FALSE),
  IF(AND(VALUE(LEFT($A1341,3))=312,LEFT($G1341,10)="Unincepted",$B1341="O "),VLOOKUP(" ULO",_312_Table1,MATCH('312'!$V$16,_312_Table1_ColumnLookup,0),FALSE),
  IF(AND(VALUE(LEFT($A1341,3))=312,LEFT($G1341,10)="Unincepted",$B1341="Q "),VLOOKUP(" ULO",_312_Table1,MATCH('312'!$X$16,_312_Table1_ColumnLookup,0),FALSE),
  IF(AND(VALUE(LEFT($A1341,3))=312,LEFT($G1341,10)="Unincepted"),VLOOKUP(" ULO",_312_Table1,MATCH(LEFT($B1341,1),_312_Table1_ColumnLookup,0),FALSE),
  IF(AND(VALUE(LEFT($A1341,3))=312,LEFT($G1341,5)="Total",$B1341="G "),VLOOKUP('312'!$F$80,_312_Table1,MATCH('312'!$N$16,_312_Table1_ColumnLookup,0),FALSE),
  IF(AND(VALUE(LEFT($A1341,3))=312,LEFT($G1341,5)="Total",$B1341="O "),VLOOKUP('312'!$F$80,_312_Table1,MATCH('312'!$V$16,_312_Table1_ColumnLookup,0),FALSE),
  IF(AND(VALUE(LEFT($A1341,3))=312,LEFT($G1341,5)="Total",$B1341="Q "),VLOOKUP('312'!$F$80,_312_Table1,MATCH('312'!$X$16,_312_Table1_ColumnLookup,0),FALSE),
  IF(AND(VALUE(LEFT($A1341,3))=312,LEFT($G1341,5)="Total"),VLOOKUP('312'!$F$80,_312_Table1,MATCH(LEFT($B1341,1),_312_Table1_ColumnLookup,0),FALSE),
  IF(AND(VALUE(LEFT($A1341,3))=312,LEN($I1341)=4,$B1341="G"),VLOOKUP($I1341,_312_Table1,MATCH('312'!$N$16,_312_Table1_ColumnLookup,0),FALSE),
  IF(AND(VALUE(LEFT($A1341,3))=312,LEN($I1341)=4,$B1341="O"),VLOOKUP($I1341,_312_Table1,MATCH('312'!$V$16,_312_Table1_ColumnLookup,0),FALSE),
  IF(AND(VALUE(LEFT($A1341,3))=312,LEN($I1341)=4,$B1341="Q"),VLOOKUP($I1341,_312_Table1,MATCH('312'!$X$16,_312_Table1_ColumnLookup,0),FALSE),
  IF(AND(VALUE(LEFT($A1341,3))=312,LEN($I1341)=4),VLOOKUP($I1341,_312_Table1,MATCH(LEFT($B1341,1),_312_Table1_ColumnLookup,0),FALSE)
+N("312"),
  IF(VALUE(LEFT($A1341,3))=313,VLOOKUP(VALUE(MID($B1341,2,1)),_313_Table1,MATCH(MID($B1341,1,1),_313_Table1_ColumnLookup,0),FALSE)
+N("313"),
  IF(AND(VALUE(LEFT($A1341,3))=314,LEN($B1341)=3),VLOOKUP(VALUE(MID($B1341,2,2)),_314_Table1,MATCH(MID($B1341,1,1),_314_Table1_ColumnLookup,0),FALSE),
  IF(VALUE(LEFT($A1341,3))=314,VLOOKUP(VALUE(MID($B1341,2,1)),_314_Table1,MATCH(MID($B1341,1,1),_314_Table1_ColumnLookup,0),FALSE)
+N("314"),
""))))))))))))))))))))))))</f>
        <v>#N/A</v>
      </c>
      <c r="E1341" s="238" t="e">
        <f>IF(AND(VALUE(LEFT($A1341,3))=309,LEN($B1341)=3),VLOOKUP(VALUE(MID($B1341,2,2)),_309_Table2,MATCH(MID($B1341,1,1),_309_Table2_ColumnLookup,0),FALSE),
  IF($C1341="309 LCR SummaryA",OneYearSCR,IF($C1341="309 LCR SummaryB",UltimateSCR,IF(VALUE(LEFT($A1341,3))=309,VLOOKUP(VALUE(MID($B1341,2,1)),_309_Table2,MATCH(MID($B1341,1,1),_309_Table2_ColumnLookup,0),FALSE)
+N("309"),
  IF(VALUE(LEFT($A1341,3))=310,VLOOKUP(VALUE(MID($B1341,2,1)),_310_Table2,MATCH(MID($B1341,1,1),_310_Table2_ColumnLookup,0),FALSE)
+N("310"),
  IF(AND(VALUE(LEFT($A1341,3))=311,LEN($I1341)=4),VLOOKUP($I1341,_311_Table2,MATCH($B1341,_311_Table2_ColumnLookup,0),FALSE),
  IF(AND(VALUE(LEFT($A1341,3))=311,OR($B1341="I2",$B1341="J2",$B1341="K2",$B1341="L2")),VLOOKUP('311'!$G$58,_311_Table2,MATCH(MID($B1341,1,1),_311_Table2_ColumnLookup,0),FALSE),
  IF(AND(VALUE(LEFT($A1341,3))=311,RIGHT($B1341,5)="Total"),VLOOKUP('311'!$G$59,_311_Table2,MATCH(MID($B1341,1,1),_311_Table2_ColumnLookup,0),FALSE),
  IF(VALUE(LEFT($A1341,3))=311,VLOOKUP(VALUE(MID($B1341,2,1)),_311_Table2,MATCH(MID($B1341,1,1),_311_Table2_ColumnLookup,0),FALSE)
+N("311"),
  IF(AND(VALUE(LEFT($A1341,3))=312,LEFT($G1341,10)="Unincepted",$B1341="G "),VLOOKUP(" ULO",_312_Table2,MATCH('312'!$N$16,_312_Table2_ColumnLookup,0),FALSE),
  IF(AND(VALUE(LEFT($A1341,3))=312,LEFT($G1341,10)="Unincepted",$B1341="O "),VLOOKUP(" ULO",_312_Table2,MATCH('312'!$V$16,_312_Table2_ColumnLookup,0),FALSE),
  IF(AND(VALUE(LEFT($A1341,3))=312,LEFT($G1341,10)="Unincepted",$B1341="Q "),VLOOKUP(" ULO",_312_Table2,MATCH('312'!$X$16,_312_Table2_ColumnLookup,0),FALSE),
  IF(AND(VALUE(LEFT($A1341,3))=312,LEFT($G1341,10)="Unincepted"),VLOOKUP(" ULO",_312_Table2,MATCH(LEFT($B1341,1),_312_Table2_ColumnLookup,0),FALSE),
  IF(AND(VALUE(LEFT($A1341,3))=312,LEFT($G1341,5)="Total",$B1341="G "),VLOOKUP('312'!$F$80,_312_Table2,MATCH('312'!$N$16,_312_Table2_ColumnLookup,0),FALSE),
  IF(AND(VALUE(LEFT($A1341,3))=312,LEFT($G1341,5)="Total",$B1341="O "),VLOOKUP('312'!$F$80,_312_Table2,MATCH('312'!$V$16,_312_Table2_ColumnLookup,0),FALSE),
  IF(AND(VALUE(LEFT($A1341,3))=312,LEFT($G1341,5)="Total",$B1341="Q "),VLOOKUP('312'!$F$80,_312_Table2,MATCH('312'!$X$16,_312_Table2_ColumnLookup,0),FALSE),
  IF(AND(VALUE(LEFT($A1341,3))=312,LEFT($G1341,5)="Total"),VLOOKUP('312'!$F$80,_312_Table2,MATCH(LEFT($B1341,1),_312_Table2_ColumnLookup,0),FALSE),
  IF(AND(VALUE(LEFT($A1341,3))=312,LEN($I1341)=4,$B1341="G"),VLOOKUP($I1341,_312_Table2,MATCH('312'!$N$16,_312_Table2_ColumnLookup,0),FALSE),
  IF(AND(VALUE(LEFT($A1341,3))=312,LEN($I1341)=4,$B1341="O"),VLOOKUP($I1341,_312_Table2,MATCH('312'!$V$16,_312_Table2_ColumnLookup,0),FALSE),
  IF(AND(VALUE(LEFT($A1341,3))=312,LEN($I1341)=4,$B1341="Q"),VLOOKUP($I1341,_312_Table2,MATCH('312'!$X$16,_312_Table2_ColumnLookup,0),FALSE),
  IF(AND(VALUE(LEFT($A1341,3))=312,LEN($I1341)=4),VLOOKUP($I1341,_312_Table2,MATCH(LEFT($B1341,1),_312_Table2_ColumnLookup,0),FALSE)
+N("312"),
  IF(VALUE(LEFT($A1341,3))=313,VLOOKUP(VALUE(MID($B1341,2,1)),_313_Table2,MATCH(MID($B1341,1,1),_313_Table2_ColumnLookup,0),FALSE)
+N("313"),
  IF(AND(VALUE(LEFT($A1341,3))=314,LEN($B1341)=3),VLOOKUP(VALUE(MID($B1341,2,2)),_314_Table2,MATCH(MID($B1341,1,1),_314_Table2_ColumnLookup,0),FALSE),
  IF(VALUE(LEFT($A1341,3))=314,VLOOKUP(VALUE(MID($B1341,2,1)),_314_Table2,MATCH(MID($B1341,1,1),_314_Table2_ColumnLookup,0),FALSE)
+N("314"),
""))))))))))))))))))))))))</f>
        <v>#N/A</v>
      </c>
      <c r="F1341" s="238" t="e">
        <f>IF(AND(VALUE(LEFT($A1341,3))=309,LEN($B1341)=3),VLOOKUP(VALUE(MID($B1341,2,2)),_309_Table3,MATCH(MID($B1341,1,1),_309_Table3_ColumnLookup,0),FALSE),
  IF($C1341="309 LCR SummaryA",OneYearSCR,IF($C1341="309 LCR SummaryB",UltimateSCR,IF(VALUE(LEFT($A1341,3))=309,VLOOKUP(VALUE(MID($B1341,2,1)),_309_Table3,MATCH(MID($B1341,1,1),_309_Table3_ColumnLookup,0),FALSE)
+N("309"),
  IF(VALUE(LEFT($A1341,3))=310,VLOOKUP(VALUE(MID($B1341,2,1)),_310_Table3,MATCH(MID($B1341,1,1),_310_Table3_ColumnLookup,0),FALSE)
+N("310"),
  IF(AND(VALUE(LEFT($A1341,3))=311,LEN($I1341)=4),VLOOKUP($I1341,_311_Table3,MATCH($B1341,_311_Table3_ColumnLookup,0),FALSE),
  IF(AND(VALUE(LEFT($A1341,3))=311,OR($B1341="I2",$B1341="J2",$B1341="K2",$B1341="L2")),VLOOKUP('311'!$G$58,_311_Table3,MATCH(MID($B1341,1,1),_311_Table3_ColumnLookup,0),FALSE),
  IF(AND(VALUE(LEFT($A1341,3))=311,RIGHT($B1341,5)="Total"),VLOOKUP('311'!$G$59,_311_Table3,MATCH(MID($B1341,1,1),_311_Table3_ColumnLookup,0),FALSE),
  IF(VALUE(LEFT($A1341,3))=311,VLOOKUP(VALUE(MID($B1341,2,1)),_311_Table3,MATCH(MID($B1341,1,1),_311_Table3_ColumnLookup,0),FALSE)
+N("311"),
  IF(AND(VALUE(LEFT($A1341,3))=312,LEFT($G1341,10)="Unincepted",$B1341="G "),VLOOKUP(" ULO",_312_Table3,MATCH('312'!$N$16,_312_Table3_ColumnLookup,0),FALSE),
  IF(AND(VALUE(LEFT($A1341,3))=312,LEFT($G1341,10)="Unincepted",$B1341="O "),VLOOKUP(" ULO",_312_Table3,MATCH('312'!$V$16,_312_Table3_ColumnLookup,0),FALSE),
  IF(AND(VALUE(LEFT($A1341,3))=312,LEFT($G1341,10)="Unincepted",$B1341="Q "),VLOOKUP(" ULO",_312_Table3,MATCH('312'!$X$16,_312_Table3_ColumnLookup,0),FALSE),
  IF(AND(VALUE(LEFT($A1341,3))=312,LEFT($G1341,10)="Unincepted"),VLOOKUP(" ULO",_312_Table3,MATCH(LEFT($B1341,1),_312_Table3_ColumnLookup,0),FALSE),
  IF(AND(VALUE(LEFT($A1341,3))=312,LEFT($G1341,5)="Total",$B1341="G "),VLOOKUP('312'!$F$80,_312_Table3,MATCH('312'!$N$16,_312_Table3_ColumnLookup,0),FALSE),
  IF(AND(VALUE(LEFT($A1341,3))=312,LEFT($G1341,5)="Total",$B1341="O "),VLOOKUP('312'!$F$80,_312_Table3,MATCH('312'!$V$16,_312_Table3_ColumnLookup,0),FALSE),
  IF(AND(VALUE(LEFT($A1341,3))=312,LEFT($G1341,5)="Total",$B1341="Q "),VLOOKUP('312'!$F$80,_312_Table3,MATCH('312'!$X$16,_312_Table3_ColumnLookup,0),FALSE),
  IF(AND(VALUE(LEFT($A1341,3))=312,LEFT($G1341,5)="Total"),VLOOKUP('312'!$F$80,_312_Table3,MATCH(LEFT($B1341,1),_312_Table3_ColumnLookup,0),FALSE),
  IF(AND(VALUE(LEFT($A1341,3))=312,LEN($I1341)=4,$B1341="G"),VLOOKUP($I1341,_312_Table3,MATCH('312'!$N$16,_312_Table3_ColumnLookup,0),FALSE),
  IF(AND(VALUE(LEFT($A1341,3))=312,LEN($I1341)=4,$B1341="O"),VLOOKUP($I1341,_312_Table3,MATCH('312'!$V$16,_312_Table3_ColumnLookup,0),FALSE),
  IF(AND(VALUE(LEFT($A1341,3))=312,LEN($I1341)=4,$B1341="Q"),VLOOKUP($I1341,_312_Table3,MATCH('312'!$X$16,_312_Table3_ColumnLookup,0),FALSE),
  IF(AND(VALUE(LEFT($A1341,3))=312,LEN($I1341)=4),VLOOKUP($I1341,_312_Table3,MATCH(LEFT($B1341,1),_312_Table3_ColumnLookup,0),FALSE)
+N("312"),
  IF(VALUE(LEFT($A1341,3))=313,VLOOKUP(VALUE(MID($B1341,2,1)),_313_Table3,MATCH(MID($B1341,1,1),_313_Table3_ColumnLookup,0),FALSE)
+N("313"),
  IF(AND(VALUE(LEFT($A1341,3))=314,LEN($B1341)=3),VLOOKUP(VALUE(MID($B1341,2,2)),_314_Table3,MATCH(MID($B1341,1,1),_314_Table3_ColumnLookup,0),FALSE),
  IF(VALUE(LEFT($A1341,3))=314,VLOOKUP(VALUE(MID($B1341,2,1)),_314_Table3,MATCH(MID($B1341,1,1),_314_Table3_ColumnLookup,0),FALSE)
+N("314"),
""))))))))))))))))))))))))</f>
        <v>#N/A</v>
      </c>
      <c r="H1341" s="321" t="str">
        <f>IFERROR(
IF(ISERROR($D1341)=FALSE,$D1341,IF(ISERROR($E1341)=FALSE,$E1341,IF(ISERROR($F1341)=FALSE,$F1341
+N("012 checkboxes"),
IF(
IF(OR(LEFT($A1341,9)="Syndicate",LEFT($A1341,12)="NewSyndicate"),VLOOKUP($A1341,'012'!$J:$ZW,MATCH("Link to button",'012'!$J$1:$ZW$1,0),0)
+N("309 checkbox"),
IF($C1341="309 LCR Summary0",VLOOKUP("Notes990",'309'!$P:$ZZ,MATCH("Link to button",'309'!$P$1:$ZZ$1,0),0)
+N("313 checkboxes"),
IF($C1341="313 Financial Information0LcmVsScr",IF($C1341="309 LCR Summary0",VLOOKUP("LcmVsScr",'309'!$N:$ZZ,MATCH("Link to button",'309'!$N$1:$ZZ$1,0),0),
IF($C1341="313 Financial Information0LcrDocAttached",IF($C1341="309 LCR Summary0",VLOOKUP("LcrDocAttached",'309'!$N:$ZZ,MATCH("Link to button",'309'!$N$1:$ZZ$1,0),
0)))))))=1,TRUE,FALSE)
))),"")</f>
        <v/>
      </c>
    </row>
    <row r="1342" spans="1:8">
      <c r="A1342" s="237" t="e">
        <f>VLOOKUP($G1342,CSVLookups!$B:$R,MATCH(A$1,CSVLookups!$B$1:$R$1,0),FALSE)</f>
        <v>#N/A</v>
      </c>
      <c r="B1342" s="237" t="e">
        <f>VLOOKUP($G1342,CSVLookups!$B:$R,MATCH(B$1,CSVLookups!$B$1:$R$1,0),FALSE)</f>
        <v>#N/A</v>
      </c>
      <c r="C1342" s="238" t="e">
        <f t="shared" si="21"/>
        <v>#N/A</v>
      </c>
      <c r="D1342" s="238" t="e">
        <f>IF(AND(VALUE(LEFT($A1342,3))=309,LEN($B1342)=3),VLOOKUP(VALUE(MID($B1342,2,2)),_309_Table1,MATCH(MID($B1342,1,1),_309_Table1_ColumnLookup,0),FALSE),
  IF($C1342="309 LCR SummaryA",OneYearSCR,IF($C1342="309 LCR SummaryB",UltimateSCR,IF(VALUE(LEFT($A1342,3))=309,VLOOKUP(VALUE(MID($B1342,2,1)),_309_Table1,MATCH(MID($B1342,1,1),_309_Table1_ColumnLookup,0),FALSE)
+N("309"),
  IF(VALUE(LEFT($A1342,3))=310,VLOOKUP(VALUE(MID($B1342,2,1)),_310_Table1,MATCH(MID($B1342,1,1),_310_Table1_ColumnLookup,0),FALSE)
+N("310"),
  IF(AND(VALUE(LEFT($A1342,3))=311,LEN($I1342)=4),VLOOKUP($I1342,_311_Table1,MATCH($B1342,_311_Table1_ColumnLookup,0),FALSE),
  IF(AND(VALUE(LEFT($A1342,3))=311,OR($B1342="I2",$B1342="J2",$B1342="K2",$B1342="L2")),VLOOKUP('311'!$G$58,_311_Table1,MATCH(MID($B1342,1,1),_311_Table1_ColumnLookup,0),FALSE),
  IF(AND(VALUE(LEFT($A1342,3))=311,RIGHT($B1342,5)="Total"),VLOOKUP('311'!$G$59,_311_Table1,MATCH(MID($B1342,1,1),_311_Table1_ColumnLookup,0),FALSE),
  IF(VALUE(LEFT($A1342,3))=311,VLOOKUP(VALUE(MID($B1342,2,1)),_311_Table1,MATCH(MID($B1342,1,1),_311_Table1_ColumnLookup,0),FALSE)
+N("311"),
  IF(AND(VALUE(LEFT($A1342,3))=312,LEFT($G1342,10)="Unincepted",$B1342="G "),VLOOKUP(" ULO",_312_Table1,MATCH('312'!$N$16,_312_Table1_ColumnLookup,0),FALSE),
  IF(AND(VALUE(LEFT($A1342,3))=312,LEFT($G1342,10)="Unincepted",$B1342="O "),VLOOKUP(" ULO",_312_Table1,MATCH('312'!$V$16,_312_Table1_ColumnLookup,0),FALSE),
  IF(AND(VALUE(LEFT($A1342,3))=312,LEFT($G1342,10)="Unincepted",$B1342="Q "),VLOOKUP(" ULO",_312_Table1,MATCH('312'!$X$16,_312_Table1_ColumnLookup,0),FALSE),
  IF(AND(VALUE(LEFT($A1342,3))=312,LEFT($G1342,10)="Unincepted"),VLOOKUP(" ULO",_312_Table1,MATCH(LEFT($B1342,1),_312_Table1_ColumnLookup,0),FALSE),
  IF(AND(VALUE(LEFT($A1342,3))=312,LEFT($G1342,5)="Total",$B1342="G "),VLOOKUP('312'!$F$80,_312_Table1,MATCH('312'!$N$16,_312_Table1_ColumnLookup,0),FALSE),
  IF(AND(VALUE(LEFT($A1342,3))=312,LEFT($G1342,5)="Total",$B1342="O "),VLOOKUP('312'!$F$80,_312_Table1,MATCH('312'!$V$16,_312_Table1_ColumnLookup,0),FALSE),
  IF(AND(VALUE(LEFT($A1342,3))=312,LEFT($G1342,5)="Total",$B1342="Q "),VLOOKUP('312'!$F$80,_312_Table1,MATCH('312'!$X$16,_312_Table1_ColumnLookup,0),FALSE),
  IF(AND(VALUE(LEFT($A1342,3))=312,LEFT($G1342,5)="Total"),VLOOKUP('312'!$F$80,_312_Table1,MATCH(LEFT($B1342,1),_312_Table1_ColumnLookup,0),FALSE),
  IF(AND(VALUE(LEFT($A1342,3))=312,LEN($I1342)=4,$B1342="G"),VLOOKUP($I1342,_312_Table1,MATCH('312'!$N$16,_312_Table1_ColumnLookup,0),FALSE),
  IF(AND(VALUE(LEFT($A1342,3))=312,LEN($I1342)=4,$B1342="O"),VLOOKUP($I1342,_312_Table1,MATCH('312'!$V$16,_312_Table1_ColumnLookup,0),FALSE),
  IF(AND(VALUE(LEFT($A1342,3))=312,LEN($I1342)=4,$B1342="Q"),VLOOKUP($I1342,_312_Table1,MATCH('312'!$X$16,_312_Table1_ColumnLookup,0),FALSE),
  IF(AND(VALUE(LEFT($A1342,3))=312,LEN($I1342)=4),VLOOKUP($I1342,_312_Table1,MATCH(LEFT($B1342,1),_312_Table1_ColumnLookup,0),FALSE)
+N("312"),
  IF(VALUE(LEFT($A1342,3))=313,VLOOKUP(VALUE(MID($B1342,2,1)),_313_Table1,MATCH(MID($B1342,1,1),_313_Table1_ColumnLookup,0),FALSE)
+N("313"),
  IF(AND(VALUE(LEFT($A1342,3))=314,LEN($B1342)=3),VLOOKUP(VALUE(MID($B1342,2,2)),_314_Table1,MATCH(MID($B1342,1,1),_314_Table1_ColumnLookup,0),FALSE),
  IF(VALUE(LEFT($A1342,3))=314,VLOOKUP(VALUE(MID($B1342,2,1)),_314_Table1,MATCH(MID($B1342,1,1),_314_Table1_ColumnLookup,0),FALSE)
+N("314"),
""))))))))))))))))))))))))</f>
        <v>#N/A</v>
      </c>
      <c r="E1342" s="238" t="e">
        <f>IF(AND(VALUE(LEFT($A1342,3))=309,LEN($B1342)=3),VLOOKUP(VALUE(MID($B1342,2,2)),_309_Table2,MATCH(MID($B1342,1,1),_309_Table2_ColumnLookup,0),FALSE),
  IF($C1342="309 LCR SummaryA",OneYearSCR,IF($C1342="309 LCR SummaryB",UltimateSCR,IF(VALUE(LEFT($A1342,3))=309,VLOOKUP(VALUE(MID($B1342,2,1)),_309_Table2,MATCH(MID($B1342,1,1),_309_Table2_ColumnLookup,0),FALSE)
+N("309"),
  IF(VALUE(LEFT($A1342,3))=310,VLOOKUP(VALUE(MID($B1342,2,1)),_310_Table2,MATCH(MID($B1342,1,1),_310_Table2_ColumnLookup,0),FALSE)
+N("310"),
  IF(AND(VALUE(LEFT($A1342,3))=311,LEN($I1342)=4),VLOOKUP($I1342,_311_Table2,MATCH($B1342,_311_Table2_ColumnLookup,0),FALSE),
  IF(AND(VALUE(LEFT($A1342,3))=311,OR($B1342="I2",$B1342="J2",$B1342="K2",$B1342="L2")),VLOOKUP('311'!$G$58,_311_Table2,MATCH(MID($B1342,1,1),_311_Table2_ColumnLookup,0),FALSE),
  IF(AND(VALUE(LEFT($A1342,3))=311,RIGHT($B1342,5)="Total"),VLOOKUP('311'!$G$59,_311_Table2,MATCH(MID($B1342,1,1),_311_Table2_ColumnLookup,0),FALSE),
  IF(VALUE(LEFT($A1342,3))=311,VLOOKUP(VALUE(MID($B1342,2,1)),_311_Table2,MATCH(MID($B1342,1,1),_311_Table2_ColumnLookup,0),FALSE)
+N("311"),
  IF(AND(VALUE(LEFT($A1342,3))=312,LEFT($G1342,10)="Unincepted",$B1342="G "),VLOOKUP(" ULO",_312_Table2,MATCH('312'!$N$16,_312_Table2_ColumnLookup,0),FALSE),
  IF(AND(VALUE(LEFT($A1342,3))=312,LEFT($G1342,10)="Unincepted",$B1342="O "),VLOOKUP(" ULO",_312_Table2,MATCH('312'!$V$16,_312_Table2_ColumnLookup,0),FALSE),
  IF(AND(VALUE(LEFT($A1342,3))=312,LEFT($G1342,10)="Unincepted",$B1342="Q "),VLOOKUP(" ULO",_312_Table2,MATCH('312'!$X$16,_312_Table2_ColumnLookup,0),FALSE),
  IF(AND(VALUE(LEFT($A1342,3))=312,LEFT($G1342,10)="Unincepted"),VLOOKUP(" ULO",_312_Table2,MATCH(LEFT($B1342,1),_312_Table2_ColumnLookup,0),FALSE),
  IF(AND(VALUE(LEFT($A1342,3))=312,LEFT($G1342,5)="Total",$B1342="G "),VLOOKUP('312'!$F$80,_312_Table2,MATCH('312'!$N$16,_312_Table2_ColumnLookup,0),FALSE),
  IF(AND(VALUE(LEFT($A1342,3))=312,LEFT($G1342,5)="Total",$B1342="O "),VLOOKUP('312'!$F$80,_312_Table2,MATCH('312'!$V$16,_312_Table2_ColumnLookup,0),FALSE),
  IF(AND(VALUE(LEFT($A1342,3))=312,LEFT($G1342,5)="Total",$B1342="Q "),VLOOKUP('312'!$F$80,_312_Table2,MATCH('312'!$X$16,_312_Table2_ColumnLookup,0),FALSE),
  IF(AND(VALUE(LEFT($A1342,3))=312,LEFT($G1342,5)="Total"),VLOOKUP('312'!$F$80,_312_Table2,MATCH(LEFT($B1342,1),_312_Table2_ColumnLookup,0),FALSE),
  IF(AND(VALUE(LEFT($A1342,3))=312,LEN($I1342)=4,$B1342="G"),VLOOKUP($I1342,_312_Table2,MATCH('312'!$N$16,_312_Table2_ColumnLookup,0),FALSE),
  IF(AND(VALUE(LEFT($A1342,3))=312,LEN($I1342)=4,$B1342="O"),VLOOKUP($I1342,_312_Table2,MATCH('312'!$V$16,_312_Table2_ColumnLookup,0),FALSE),
  IF(AND(VALUE(LEFT($A1342,3))=312,LEN($I1342)=4,$B1342="Q"),VLOOKUP($I1342,_312_Table2,MATCH('312'!$X$16,_312_Table2_ColumnLookup,0),FALSE),
  IF(AND(VALUE(LEFT($A1342,3))=312,LEN($I1342)=4),VLOOKUP($I1342,_312_Table2,MATCH(LEFT($B1342,1),_312_Table2_ColumnLookup,0),FALSE)
+N("312"),
  IF(VALUE(LEFT($A1342,3))=313,VLOOKUP(VALUE(MID($B1342,2,1)),_313_Table2,MATCH(MID($B1342,1,1),_313_Table2_ColumnLookup,0),FALSE)
+N("313"),
  IF(AND(VALUE(LEFT($A1342,3))=314,LEN($B1342)=3),VLOOKUP(VALUE(MID($B1342,2,2)),_314_Table2,MATCH(MID($B1342,1,1),_314_Table2_ColumnLookup,0),FALSE),
  IF(VALUE(LEFT($A1342,3))=314,VLOOKUP(VALUE(MID($B1342,2,1)),_314_Table2,MATCH(MID($B1342,1,1),_314_Table2_ColumnLookup,0),FALSE)
+N("314"),
""))))))))))))))))))))))))</f>
        <v>#N/A</v>
      </c>
      <c r="F1342" s="238" t="e">
        <f>IF(AND(VALUE(LEFT($A1342,3))=309,LEN($B1342)=3),VLOOKUP(VALUE(MID($B1342,2,2)),_309_Table3,MATCH(MID($B1342,1,1),_309_Table3_ColumnLookup,0),FALSE),
  IF($C1342="309 LCR SummaryA",OneYearSCR,IF($C1342="309 LCR SummaryB",UltimateSCR,IF(VALUE(LEFT($A1342,3))=309,VLOOKUP(VALUE(MID($B1342,2,1)),_309_Table3,MATCH(MID($B1342,1,1),_309_Table3_ColumnLookup,0),FALSE)
+N("309"),
  IF(VALUE(LEFT($A1342,3))=310,VLOOKUP(VALUE(MID($B1342,2,1)),_310_Table3,MATCH(MID($B1342,1,1),_310_Table3_ColumnLookup,0),FALSE)
+N("310"),
  IF(AND(VALUE(LEFT($A1342,3))=311,LEN($I1342)=4),VLOOKUP($I1342,_311_Table3,MATCH($B1342,_311_Table3_ColumnLookup,0),FALSE),
  IF(AND(VALUE(LEFT($A1342,3))=311,OR($B1342="I2",$B1342="J2",$B1342="K2",$B1342="L2")),VLOOKUP('311'!$G$58,_311_Table3,MATCH(MID($B1342,1,1),_311_Table3_ColumnLookup,0),FALSE),
  IF(AND(VALUE(LEFT($A1342,3))=311,RIGHT($B1342,5)="Total"),VLOOKUP('311'!$G$59,_311_Table3,MATCH(MID($B1342,1,1),_311_Table3_ColumnLookup,0),FALSE),
  IF(VALUE(LEFT($A1342,3))=311,VLOOKUP(VALUE(MID($B1342,2,1)),_311_Table3,MATCH(MID($B1342,1,1),_311_Table3_ColumnLookup,0),FALSE)
+N("311"),
  IF(AND(VALUE(LEFT($A1342,3))=312,LEFT($G1342,10)="Unincepted",$B1342="G "),VLOOKUP(" ULO",_312_Table3,MATCH('312'!$N$16,_312_Table3_ColumnLookup,0),FALSE),
  IF(AND(VALUE(LEFT($A1342,3))=312,LEFT($G1342,10)="Unincepted",$B1342="O "),VLOOKUP(" ULO",_312_Table3,MATCH('312'!$V$16,_312_Table3_ColumnLookup,0),FALSE),
  IF(AND(VALUE(LEFT($A1342,3))=312,LEFT($G1342,10)="Unincepted",$B1342="Q "),VLOOKUP(" ULO",_312_Table3,MATCH('312'!$X$16,_312_Table3_ColumnLookup,0),FALSE),
  IF(AND(VALUE(LEFT($A1342,3))=312,LEFT($G1342,10)="Unincepted"),VLOOKUP(" ULO",_312_Table3,MATCH(LEFT($B1342,1),_312_Table3_ColumnLookup,0),FALSE),
  IF(AND(VALUE(LEFT($A1342,3))=312,LEFT($G1342,5)="Total",$B1342="G "),VLOOKUP('312'!$F$80,_312_Table3,MATCH('312'!$N$16,_312_Table3_ColumnLookup,0),FALSE),
  IF(AND(VALUE(LEFT($A1342,3))=312,LEFT($G1342,5)="Total",$B1342="O "),VLOOKUP('312'!$F$80,_312_Table3,MATCH('312'!$V$16,_312_Table3_ColumnLookup,0),FALSE),
  IF(AND(VALUE(LEFT($A1342,3))=312,LEFT($G1342,5)="Total",$B1342="Q "),VLOOKUP('312'!$F$80,_312_Table3,MATCH('312'!$X$16,_312_Table3_ColumnLookup,0),FALSE),
  IF(AND(VALUE(LEFT($A1342,3))=312,LEFT($G1342,5)="Total"),VLOOKUP('312'!$F$80,_312_Table3,MATCH(LEFT($B1342,1),_312_Table3_ColumnLookup,0),FALSE),
  IF(AND(VALUE(LEFT($A1342,3))=312,LEN($I1342)=4,$B1342="G"),VLOOKUP($I1342,_312_Table3,MATCH('312'!$N$16,_312_Table3_ColumnLookup,0),FALSE),
  IF(AND(VALUE(LEFT($A1342,3))=312,LEN($I1342)=4,$B1342="O"),VLOOKUP($I1342,_312_Table3,MATCH('312'!$V$16,_312_Table3_ColumnLookup,0),FALSE),
  IF(AND(VALUE(LEFT($A1342,3))=312,LEN($I1342)=4,$B1342="Q"),VLOOKUP($I1342,_312_Table3,MATCH('312'!$X$16,_312_Table3_ColumnLookup,0),FALSE),
  IF(AND(VALUE(LEFT($A1342,3))=312,LEN($I1342)=4),VLOOKUP($I1342,_312_Table3,MATCH(LEFT($B1342,1),_312_Table3_ColumnLookup,0),FALSE)
+N("312"),
  IF(VALUE(LEFT($A1342,3))=313,VLOOKUP(VALUE(MID($B1342,2,1)),_313_Table3,MATCH(MID($B1342,1,1),_313_Table3_ColumnLookup,0),FALSE)
+N("313"),
  IF(AND(VALUE(LEFT($A1342,3))=314,LEN($B1342)=3),VLOOKUP(VALUE(MID($B1342,2,2)),_314_Table3,MATCH(MID($B1342,1,1),_314_Table3_ColumnLookup,0),FALSE),
  IF(VALUE(LEFT($A1342,3))=314,VLOOKUP(VALUE(MID($B1342,2,1)),_314_Table3,MATCH(MID($B1342,1,1),_314_Table3_ColumnLookup,0),FALSE)
+N("314"),
""))))))))))))))))))))))))</f>
        <v>#N/A</v>
      </c>
      <c r="H1342" s="321" t="str">
        <f>IFERROR(
IF(ISERROR($D1342)=FALSE,$D1342,IF(ISERROR($E1342)=FALSE,$E1342,IF(ISERROR($F1342)=FALSE,$F1342
+N("012 checkboxes"),
IF(
IF(OR(LEFT($A1342,9)="Syndicate",LEFT($A1342,12)="NewSyndicate"),VLOOKUP($A1342,'012'!$J:$ZW,MATCH("Link to button",'012'!$J$1:$ZW$1,0),0)
+N("309 checkbox"),
IF($C1342="309 LCR Summary0",VLOOKUP("Notes990",'309'!$P:$ZZ,MATCH("Link to button",'309'!$P$1:$ZZ$1,0),0)
+N("313 checkboxes"),
IF($C1342="313 Financial Information0LcmVsScr",IF($C1342="309 LCR Summary0",VLOOKUP("LcmVsScr",'309'!$N:$ZZ,MATCH("Link to button",'309'!$N$1:$ZZ$1,0),0),
IF($C1342="313 Financial Information0LcrDocAttached",IF($C1342="309 LCR Summary0",VLOOKUP("LcrDocAttached",'309'!$N:$ZZ,MATCH("Link to button",'309'!$N$1:$ZZ$1,0),
0)))))))=1,TRUE,FALSE)
))),"")</f>
        <v/>
      </c>
    </row>
    <row r="1343" spans="1:8">
      <c r="A1343" s="237" t="e">
        <f>VLOOKUP($G1343,CSVLookups!$B:$R,MATCH(A$1,CSVLookups!$B$1:$R$1,0),FALSE)</f>
        <v>#N/A</v>
      </c>
      <c r="B1343" s="237" t="e">
        <f>VLOOKUP($G1343,CSVLookups!$B:$R,MATCH(B$1,CSVLookups!$B$1:$R$1,0),FALSE)</f>
        <v>#N/A</v>
      </c>
      <c r="C1343" s="238" t="e">
        <f t="shared" si="21"/>
        <v>#N/A</v>
      </c>
      <c r="D1343" s="238" t="e">
        <f>IF(AND(VALUE(LEFT($A1343,3))=309,LEN($B1343)=3),VLOOKUP(VALUE(MID($B1343,2,2)),_309_Table1,MATCH(MID($B1343,1,1),_309_Table1_ColumnLookup,0),FALSE),
  IF($C1343="309 LCR SummaryA",OneYearSCR,IF($C1343="309 LCR SummaryB",UltimateSCR,IF(VALUE(LEFT($A1343,3))=309,VLOOKUP(VALUE(MID($B1343,2,1)),_309_Table1,MATCH(MID($B1343,1,1),_309_Table1_ColumnLookup,0),FALSE)
+N("309"),
  IF(VALUE(LEFT($A1343,3))=310,VLOOKUP(VALUE(MID($B1343,2,1)),_310_Table1,MATCH(MID($B1343,1,1),_310_Table1_ColumnLookup,0),FALSE)
+N("310"),
  IF(AND(VALUE(LEFT($A1343,3))=311,LEN($I1343)=4),VLOOKUP($I1343,_311_Table1,MATCH($B1343,_311_Table1_ColumnLookup,0),FALSE),
  IF(AND(VALUE(LEFT($A1343,3))=311,OR($B1343="I2",$B1343="J2",$B1343="K2",$B1343="L2")),VLOOKUP('311'!$G$58,_311_Table1,MATCH(MID($B1343,1,1),_311_Table1_ColumnLookup,0),FALSE),
  IF(AND(VALUE(LEFT($A1343,3))=311,RIGHT($B1343,5)="Total"),VLOOKUP('311'!$G$59,_311_Table1,MATCH(MID($B1343,1,1),_311_Table1_ColumnLookup,0),FALSE),
  IF(VALUE(LEFT($A1343,3))=311,VLOOKUP(VALUE(MID($B1343,2,1)),_311_Table1,MATCH(MID($B1343,1,1),_311_Table1_ColumnLookup,0),FALSE)
+N("311"),
  IF(AND(VALUE(LEFT($A1343,3))=312,LEFT($G1343,10)="Unincepted",$B1343="G "),VLOOKUP(" ULO",_312_Table1,MATCH('312'!$N$16,_312_Table1_ColumnLookup,0),FALSE),
  IF(AND(VALUE(LEFT($A1343,3))=312,LEFT($G1343,10)="Unincepted",$B1343="O "),VLOOKUP(" ULO",_312_Table1,MATCH('312'!$V$16,_312_Table1_ColumnLookup,0),FALSE),
  IF(AND(VALUE(LEFT($A1343,3))=312,LEFT($G1343,10)="Unincepted",$B1343="Q "),VLOOKUP(" ULO",_312_Table1,MATCH('312'!$X$16,_312_Table1_ColumnLookup,0),FALSE),
  IF(AND(VALUE(LEFT($A1343,3))=312,LEFT($G1343,10)="Unincepted"),VLOOKUP(" ULO",_312_Table1,MATCH(LEFT($B1343,1),_312_Table1_ColumnLookup,0),FALSE),
  IF(AND(VALUE(LEFT($A1343,3))=312,LEFT($G1343,5)="Total",$B1343="G "),VLOOKUP('312'!$F$80,_312_Table1,MATCH('312'!$N$16,_312_Table1_ColumnLookup,0),FALSE),
  IF(AND(VALUE(LEFT($A1343,3))=312,LEFT($G1343,5)="Total",$B1343="O "),VLOOKUP('312'!$F$80,_312_Table1,MATCH('312'!$V$16,_312_Table1_ColumnLookup,0),FALSE),
  IF(AND(VALUE(LEFT($A1343,3))=312,LEFT($G1343,5)="Total",$B1343="Q "),VLOOKUP('312'!$F$80,_312_Table1,MATCH('312'!$X$16,_312_Table1_ColumnLookup,0),FALSE),
  IF(AND(VALUE(LEFT($A1343,3))=312,LEFT($G1343,5)="Total"),VLOOKUP('312'!$F$80,_312_Table1,MATCH(LEFT($B1343,1),_312_Table1_ColumnLookup,0),FALSE),
  IF(AND(VALUE(LEFT($A1343,3))=312,LEN($I1343)=4,$B1343="G"),VLOOKUP($I1343,_312_Table1,MATCH('312'!$N$16,_312_Table1_ColumnLookup,0),FALSE),
  IF(AND(VALUE(LEFT($A1343,3))=312,LEN($I1343)=4,$B1343="O"),VLOOKUP($I1343,_312_Table1,MATCH('312'!$V$16,_312_Table1_ColumnLookup,0),FALSE),
  IF(AND(VALUE(LEFT($A1343,3))=312,LEN($I1343)=4,$B1343="Q"),VLOOKUP($I1343,_312_Table1,MATCH('312'!$X$16,_312_Table1_ColumnLookup,0),FALSE),
  IF(AND(VALUE(LEFT($A1343,3))=312,LEN($I1343)=4),VLOOKUP($I1343,_312_Table1,MATCH(LEFT($B1343,1),_312_Table1_ColumnLookup,0),FALSE)
+N("312"),
  IF(VALUE(LEFT($A1343,3))=313,VLOOKUP(VALUE(MID($B1343,2,1)),_313_Table1,MATCH(MID($B1343,1,1),_313_Table1_ColumnLookup,0),FALSE)
+N("313"),
  IF(AND(VALUE(LEFT($A1343,3))=314,LEN($B1343)=3),VLOOKUP(VALUE(MID($B1343,2,2)),_314_Table1,MATCH(MID($B1343,1,1),_314_Table1_ColumnLookup,0),FALSE),
  IF(VALUE(LEFT($A1343,3))=314,VLOOKUP(VALUE(MID($B1343,2,1)),_314_Table1,MATCH(MID($B1343,1,1),_314_Table1_ColumnLookup,0),FALSE)
+N("314"),
""))))))))))))))))))))))))</f>
        <v>#N/A</v>
      </c>
      <c r="E1343" s="238" t="e">
        <f>IF(AND(VALUE(LEFT($A1343,3))=309,LEN($B1343)=3),VLOOKUP(VALUE(MID($B1343,2,2)),_309_Table2,MATCH(MID($B1343,1,1),_309_Table2_ColumnLookup,0),FALSE),
  IF($C1343="309 LCR SummaryA",OneYearSCR,IF($C1343="309 LCR SummaryB",UltimateSCR,IF(VALUE(LEFT($A1343,3))=309,VLOOKUP(VALUE(MID($B1343,2,1)),_309_Table2,MATCH(MID($B1343,1,1),_309_Table2_ColumnLookup,0),FALSE)
+N("309"),
  IF(VALUE(LEFT($A1343,3))=310,VLOOKUP(VALUE(MID($B1343,2,1)),_310_Table2,MATCH(MID($B1343,1,1),_310_Table2_ColumnLookup,0),FALSE)
+N("310"),
  IF(AND(VALUE(LEFT($A1343,3))=311,LEN($I1343)=4),VLOOKUP($I1343,_311_Table2,MATCH($B1343,_311_Table2_ColumnLookup,0),FALSE),
  IF(AND(VALUE(LEFT($A1343,3))=311,OR($B1343="I2",$B1343="J2",$B1343="K2",$B1343="L2")),VLOOKUP('311'!$G$58,_311_Table2,MATCH(MID($B1343,1,1),_311_Table2_ColumnLookup,0),FALSE),
  IF(AND(VALUE(LEFT($A1343,3))=311,RIGHT($B1343,5)="Total"),VLOOKUP('311'!$G$59,_311_Table2,MATCH(MID($B1343,1,1),_311_Table2_ColumnLookup,0),FALSE),
  IF(VALUE(LEFT($A1343,3))=311,VLOOKUP(VALUE(MID($B1343,2,1)),_311_Table2,MATCH(MID($B1343,1,1),_311_Table2_ColumnLookup,0),FALSE)
+N("311"),
  IF(AND(VALUE(LEFT($A1343,3))=312,LEFT($G1343,10)="Unincepted",$B1343="G "),VLOOKUP(" ULO",_312_Table2,MATCH('312'!$N$16,_312_Table2_ColumnLookup,0),FALSE),
  IF(AND(VALUE(LEFT($A1343,3))=312,LEFT($G1343,10)="Unincepted",$B1343="O "),VLOOKUP(" ULO",_312_Table2,MATCH('312'!$V$16,_312_Table2_ColumnLookup,0),FALSE),
  IF(AND(VALUE(LEFT($A1343,3))=312,LEFT($G1343,10)="Unincepted",$B1343="Q "),VLOOKUP(" ULO",_312_Table2,MATCH('312'!$X$16,_312_Table2_ColumnLookup,0),FALSE),
  IF(AND(VALUE(LEFT($A1343,3))=312,LEFT($G1343,10)="Unincepted"),VLOOKUP(" ULO",_312_Table2,MATCH(LEFT($B1343,1),_312_Table2_ColumnLookup,0),FALSE),
  IF(AND(VALUE(LEFT($A1343,3))=312,LEFT($G1343,5)="Total",$B1343="G "),VLOOKUP('312'!$F$80,_312_Table2,MATCH('312'!$N$16,_312_Table2_ColumnLookup,0),FALSE),
  IF(AND(VALUE(LEFT($A1343,3))=312,LEFT($G1343,5)="Total",$B1343="O "),VLOOKUP('312'!$F$80,_312_Table2,MATCH('312'!$V$16,_312_Table2_ColumnLookup,0),FALSE),
  IF(AND(VALUE(LEFT($A1343,3))=312,LEFT($G1343,5)="Total",$B1343="Q "),VLOOKUP('312'!$F$80,_312_Table2,MATCH('312'!$X$16,_312_Table2_ColumnLookup,0),FALSE),
  IF(AND(VALUE(LEFT($A1343,3))=312,LEFT($G1343,5)="Total"),VLOOKUP('312'!$F$80,_312_Table2,MATCH(LEFT($B1343,1),_312_Table2_ColumnLookup,0),FALSE),
  IF(AND(VALUE(LEFT($A1343,3))=312,LEN($I1343)=4,$B1343="G"),VLOOKUP($I1343,_312_Table2,MATCH('312'!$N$16,_312_Table2_ColumnLookup,0),FALSE),
  IF(AND(VALUE(LEFT($A1343,3))=312,LEN($I1343)=4,$B1343="O"),VLOOKUP($I1343,_312_Table2,MATCH('312'!$V$16,_312_Table2_ColumnLookup,0),FALSE),
  IF(AND(VALUE(LEFT($A1343,3))=312,LEN($I1343)=4,$B1343="Q"),VLOOKUP($I1343,_312_Table2,MATCH('312'!$X$16,_312_Table2_ColumnLookup,0),FALSE),
  IF(AND(VALUE(LEFT($A1343,3))=312,LEN($I1343)=4),VLOOKUP($I1343,_312_Table2,MATCH(LEFT($B1343,1),_312_Table2_ColumnLookup,0),FALSE)
+N("312"),
  IF(VALUE(LEFT($A1343,3))=313,VLOOKUP(VALUE(MID($B1343,2,1)),_313_Table2,MATCH(MID($B1343,1,1),_313_Table2_ColumnLookup,0),FALSE)
+N("313"),
  IF(AND(VALUE(LEFT($A1343,3))=314,LEN($B1343)=3),VLOOKUP(VALUE(MID($B1343,2,2)),_314_Table2,MATCH(MID($B1343,1,1),_314_Table2_ColumnLookup,0),FALSE),
  IF(VALUE(LEFT($A1343,3))=314,VLOOKUP(VALUE(MID($B1343,2,1)),_314_Table2,MATCH(MID($B1343,1,1),_314_Table2_ColumnLookup,0),FALSE)
+N("314"),
""))))))))))))))))))))))))</f>
        <v>#N/A</v>
      </c>
      <c r="F1343" s="238" t="e">
        <f>IF(AND(VALUE(LEFT($A1343,3))=309,LEN($B1343)=3),VLOOKUP(VALUE(MID($B1343,2,2)),_309_Table3,MATCH(MID($B1343,1,1),_309_Table3_ColumnLookup,0),FALSE),
  IF($C1343="309 LCR SummaryA",OneYearSCR,IF($C1343="309 LCR SummaryB",UltimateSCR,IF(VALUE(LEFT($A1343,3))=309,VLOOKUP(VALUE(MID($B1343,2,1)),_309_Table3,MATCH(MID($B1343,1,1),_309_Table3_ColumnLookup,0),FALSE)
+N("309"),
  IF(VALUE(LEFT($A1343,3))=310,VLOOKUP(VALUE(MID($B1343,2,1)),_310_Table3,MATCH(MID($B1343,1,1),_310_Table3_ColumnLookup,0),FALSE)
+N("310"),
  IF(AND(VALUE(LEFT($A1343,3))=311,LEN($I1343)=4),VLOOKUP($I1343,_311_Table3,MATCH($B1343,_311_Table3_ColumnLookup,0),FALSE),
  IF(AND(VALUE(LEFT($A1343,3))=311,OR($B1343="I2",$B1343="J2",$B1343="K2",$B1343="L2")),VLOOKUP('311'!$G$58,_311_Table3,MATCH(MID($B1343,1,1),_311_Table3_ColumnLookup,0),FALSE),
  IF(AND(VALUE(LEFT($A1343,3))=311,RIGHT($B1343,5)="Total"),VLOOKUP('311'!$G$59,_311_Table3,MATCH(MID($B1343,1,1),_311_Table3_ColumnLookup,0),FALSE),
  IF(VALUE(LEFT($A1343,3))=311,VLOOKUP(VALUE(MID($B1343,2,1)),_311_Table3,MATCH(MID($B1343,1,1),_311_Table3_ColumnLookup,0),FALSE)
+N("311"),
  IF(AND(VALUE(LEFT($A1343,3))=312,LEFT($G1343,10)="Unincepted",$B1343="G "),VLOOKUP(" ULO",_312_Table3,MATCH('312'!$N$16,_312_Table3_ColumnLookup,0),FALSE),
  IF(AND(VALUE(LEFT($A1343,3))=312,LEFT($G1343,10)="Unincepted",$B1343="O "),VLOOKUP(" ULO",_312_Table3,MATCH('312'!$V$16,_312_Table3_ColumnLookup,0),FALSE),
  IF(AND(VALUE(LEFT($A1343,3))=312,LEFT($G1343,10)="Unincepted",$B1343="Q "),VLOOKUP(" ULO",_312_Table3,MATCH('312'!$X$16,_312_Table3_ColumnLookup,0),FALSE),
  IF(AND(VALUE(LEFT($A1343,3))=312,LEFT($G1343,10)="Unincepted"),VLOOKUP(" ULO",_312_Table3,MATCH(LEFT($B1343,1),_312_Table3_ColumnLookup,0),FALSE),
  IF(AND(VALUE(LEFT($A1343,3))=312,LEFT($G1343,5)="Total",$B1343="G "),VLOOKUP('312'!$F$80,_312_Table3,MATCH('312'!$N$16,_312_Table3_ColumnLookup,0),FALSE),
  IF(AND(VALUE(LEFT($A1343,3))=312,LEFT($G1343,5)="Total",$B1343="O "),VLOOKUP('312'!$F$80,_312_Table3,MATCH('312'!$V$16,_312_Table3_ColumnLookup,0),FALSE),
  IF(AND(VALUE(LEFT($A1343,3))=312,LEFT($G1343,5)="Total",$B1343="Q "),VLOOKUP('312'!$F$80,_312_Table3,MATCH('312'!$X$16,_312_Table3_ColumnLookup,0),FALSE),
  IF(AND(VALUE(LEFT($A1343,3))=312,LEFT($G1343,5)="Total"),VLOOKUP('312'!$F$80,_312_Table3,MATCH(LEFT($B1343,1),_312_Table3_ColumnLookup,0),FALSE),
  IF(AND(VALUE(LEFT($A1343,3))=312,LEN($I1343)=4,$B1343="G"),VLOOKUP($I1343,_312_Table3,MATCH('312'!$N$16,_312_Table3_ColumnLookup,0),FALSE),
  IF(AND(VALUE(LEFT($A1343,3))=312,LEN($I1343)=4,$B1343="O"),VLOOKUP($I1343,_312_Table3,MATCH('312'!$V$16,_312_Table3_ColumnLookup,0),FALSE),
  IF(AND(VALUE(LEFT($A1343,3))=312,LEN($I1343)=4,$B1343="Q"),VLOOKUP($I1343,_312_Table3,MATCH('312'!$X$16,_312_Table3_ColumnLookup,0),FALSE),
  IF(AND(VALUE(LEFT($A1343,3))=312,LEN($I1343)=4),VLOOKUP($I1343,_312_Table3,MATCH(LEFT($B1343,1),_312_Table3_ColumnLookup,0),FALSE)
+N("312"),
  IF(VALUE(LEFT($A1343,3))=313,VLOOKUP(VALUE(MID($B1343,2,1)),_313_Table3,MATCH(MID($B1343,1,1),_313_Table3_ColumnLookup,0),FALSE)
+N("313"),
  IF(AND(VALUE(LEFT($A1343,3))=314,LEN($B1343)=3),VLOOKUP(VALUE(MID($B1343,2,2)),_314_Table3,MATCH(MID($B1343,1,1),_314_Table3_ColumnLookup,0),FALSE),
  IF(VALUE(LEFT($A1343,3))=314,VLOOKUP(VALUE(MID($B1343,2,1)),_314_Table3,MATCH(MID($B1343,1,1),_314_Table3_ColumnLookup,0),FALSE)
+N("314"),
""))))))))))))))))))))))))</f>
        <v>#N/A</v>
      </c>
      <c r="H1343" s="321" t="str">
        <f>IFERROR(
IF(ISERROR($D1343)=FALSE,$D1343,IF(ISERROR($E1343)=FALSE,$E1343,IF(ISERROR($F1343)=FALSE,$F1343
+N("012 checkboxes"),
IF(
IF(OR(LEFT($A1343,9)="Syndicate",LEFT($A1343,12)="NewSyndicate"),VLOOKUP($A1343,'012'!$J:$ZW,MATCH("Link to button",'012'!$J$1:$ZW$1,0),0)
+N("309 checkbox"),
IF($C1343="309 LCR Summary0",VLOOKUP("Notes990",'309'!$P:$ZZ,MATCH("Link to button",'309'!$P$1:$ZZ$1,0),0)
+N("313 checkboxes"),
IF($C1343="313 Financial Information0LcmVsScr",IF($C1343="309 LCR Summary0",VLOOKUP("LcmVsScr",'309'!$N:$ZZ,MATCH("Link to button",'309'!$N$1:$ZZ$1,0),0),
IF($C1343="313 Financial Information0LcrDocAttached",IF($C1343="309 LCR Summary0",VLOOKUP("LcrDocAttached",'309'!$N:$ZZ,MATCH("Link to button",'309'!$N$1:$ZZ$1,0),
0)))))))=1,TRUE,FALSE)
))),"")</f>
        <v/>
      </c>
    </row>
    <row r="1344" spans="1:8">
      <c r="A1344" s="237" t="e">
        <f>VLOOKUP($G1344,CSVLookups!$B:$R,MATCH(A$1,CSVLookups!$B$1:$R$1,0),FALSE)</f>
        <v>#N/A</v>
      </c>
      <c r="B1344" s="237" t="e">
        <f>VLOOKUP($G1344,CSVLookups!$B:$R,MATCH(B$1,CSVLookups!$B$1:$R$1,0),FALSE)</f>
        <v>#N/A</v>
      </c>
      <c r="C1344" s="238" t="e">
        <f t="shared" si="21"/>
        <v>#N/A</v>
      </c>
      <c r="D1344" s="238" t="e">
        <f>IF(AND(VALUE(LEFT($A1344,3))=309,LEN($B1344)=3),VLOOKUP(VALUE(MID($B1344,2,2)),_309_Table1,MATCH(MID($B1344,1,1),_309_Table1_ColumnLookup,0),FALSE),
  IF($C1344="309 LCR SummaryA",OneYearSCR,IF($C1344="309 LCR SummaryB",UltimateSCR,IF(VALUE(LEFT($A1344,3))=309,VLOOKUP(VALUE(MID($B1344,2,1)),_309_Table1,MATCH(MID($B1344,1,1),_309_Table1_ColumnLookup,0),FALSE)
+N("309"),
  IF(VALUE(LEFT($A1344,3))=310,VLOOKUP(VALUE(MID($B1344,2,1)),_310_Table1,MATCH(MID($B1344,1,1),_310_Table1_ColumnLookup,0),FALSE)
+N("310"),
  IF(AND(VALUE(LEFT($A1344,3))=311,LEN($I1344)=4),VLOOKUP($I1344,_311_Table1,MATCH($B1344,_311_Table1_ColumnLookup,0),FALSE),
  IF(AND(VALUE(LEFT($A1344,3))=311,OR($B1344="I2",$B1344="J2",$B1344="K2",$B1344="L2")),VLOOKUP('311'!$G$58,_311_Table1,MATCH(MID($B1344,1,1),_311_Table1_ColumnLookup,0),FALSE),
  IF(AND(VALUE(LEFT($A1344,3))=311,RIGHT($B1344,5)="Total"),VLOOKUP('311'!$G$59,_311_Table1,MATCH(MID($B1344,1,1),_311_Table1_ColumnLookup,0),FALSE),
  IF(VALUE(LEFT($A1344,3))=311,VLOOKUP(VALUE(MID($B1344,2,1)),_311_Table1,MATCH(MID($B1344,1,1),_311_Table1_ColumnLookup,0),FALSE)
+N("311"),
  IF(AND(VALUE(LEFT($A1344,3))=312,LEFT($G1344,10)="Unincepted",$B1344="G "),VLOOKUP(" ULO",_312_Table1,MATCH('312'!$N$16,_312_Table1_ColumnLookup,0),FALSE),
  IF(AND(VALUE(LEFT($A1344,3))=312,LEFT($G1344,10)="Unincepted",$B1344="O "),VLOOKUP(" ULO",_312_Table1,MATCH('312'!$V$16,_312_Table1_ColumnLookup,0),FALSE),
  IF(AND(VALUE(LEFT($A1344,3))=312,LEFT($G1344,10)="Unincepted",$B1344="Q "),VLOOKUP(" ULO",_312_Table1,MATCH('312'!$X$16,_312_Table1_ColumnLookup,0),FALSE),
  IF(AND(VALUE(LEFT($A1344,3))=312,LEFT($G1344,10)="Unincepted"),VLOOKUP(" ULO",_312_Table1,MATCH(LEFT($B1344,1),_312_Table1_ColumnLookup,0),FALSE),
  IF(AND(VALUE(LEFT($A1344,3))=312,LEFT($G1344,5)="Total",$B1344="G "),VLOOKUP('312'!$F$80,_312_Table1,MATCH('312'!$N$16,_312_Table1_ColumnLookup,0),FALSE),
  IF(AND(VALUE(LEFT($A1344,3))=312,LEFT($G1344,5)="Total",$B1344="O "),VLOOKUP('312'!$F$80,_312_Table1,MATCH('312'!$V$16,_312_Table1_ColumnLookup,0),FALSE),
  IF(AND(VALUE(LEFT($A1344,3))=312,LEFT($G1344,5)="Total",$B1344="Q "),VLOOKUP('312'!$F$80,_312_Table1,MATCH('312'!$X$16,_312_Table1_ColumnLookup,0),FALSE),
  IF(AND(VALUE(LEFT($A1344,3))=312,LEFT($G1344,5)="Total"),VLOOKUP('312'!$F$80,_312_Table1,MATCH(LEFT($B1344,1),_312_Table1_ColumnLookup,0),FALSE),
  IF(AND(VALUE(LEFT($A1344,3))=312,LEN($I1344)=4,$B1344="G"),VLOOKUP($I1344,_312_Table1,MATCH('312'!$N$16,_312_Table1_ColumnLookup,0),FALSE),
  IF(AND(VALUE(LEFT($A1344,3))=312,LEN($I1344)=4,$B1344="O"),VLOOKUP($I1344,_312_Table1,MATCH('312'!$V$16,_312_Table1_ColumnLookup,0),FALSE),
  IF(AND(VALUE(LEFT($A1344,3))=312,LEN($I1344)=4,$B1344="Q"),VLOOKUP($I1344,_312_Table1,MATCH('312'!$X$16,_312_Table1_ColumnLookup,0),FALSE),
  IF(AND(VALUE(LEFT($A1344,3))=312,LEN($I1344)=4),VLOOKUP($I1344,_312_Table1,MATCH(LEFT($B1344,1),_312_Table1_ColumnLookup,0),FALSE)
+N("312"),
  IF(VALUE(LEFT($A1344,3))=313,VLOOKUP(VALUE(MID($B1344,2,1)),_313_Table1,MATCH(MID($B1344,1,1),_313_Table1_ColumnLookup,0),FALSE)
+N("313"),
  IF(AND(VALUE(LEFT($A1344,3))=314,LEN($B1344)=3),VLOOKUP(VALUE(MID($B1344,2,2)),_314_Table1,MATCH(MID($B1344,1,1),_314_Table1_ColumnLookup,0),FALSE),
  IF(VALUE(LEFT($A1344,3))=314,VLOOKUP(VALUE(MID($B1344,2,1)),_314_Table1,MATCH(MID($B1344,1,1),_314_Table1_ColumnLookup,0),FALSE)
+N("314"),
""))))))))))))))))))))))))</f>
        <v>#N/A</v>
      </c>
      <c r="E1344" s="238" t="e">
        <f>IF(AND(VALUE(LEFT($A1344,3))=309,LEN($B1344)=3),VLOOKUP(VALUE(MID($B1344,2,2)),_309_Table2,MATCH(MID($B1344,1,1),_309_Table2_ColumnLookup,0),FALSE),
  IF($C1344="309 LCR SummaryA",OneYearSCR,IF($C1344="309 LCR SummaryB",UltimateSCR,IF(VALUE(LEFT($A1344,3))=309,VLOOKUP(VALUE(MID($B1344,2,1)),_309_Table2,MATCH(MID($B1344,1,1),_309_Table2_ColumnLookup,0),FALSE)
+N("309"),
  IF(VALUE(LEFT($A1344,3))=310,VLOOKUP(VALUE(MID($B1344,2,1)),_310_Table2,MATCH(MID($B1344,1,1),_310_Table2_ColumnLookup,0),FALSE)
+N("310"),
  IF(AND(VALUE(LEFT($A1344,3))=311,LEN($I1344)=4),VLOOKUP($I1344,_311_Table2,MATCH($B1344,_311_Table2_ColumnLookup,0),FALSE),
  IF(AND(VALUE(LEFT($A1344,3))=311,OR($B1344="I2",$B1344="J2",$B1344="K2",$B1344="L2")),VLOOKUP('311'!$G$58,_311_Table2,MATCH(MID($B1344,1,1),_311_Table2_ColumnLookup,0),FALSE),
  IF(AND(VALUE(LEFT($A1344,3))=311,RIGHT($B1344,5)="Total"),VLOOKUP('311'!$G$59,_311_Table2,MATCH(MID($B1344,1,1),_311_Table2_ColumnLookup,0),FALSE),
  IF(VALUE(LEFT($A1344,3))=311,VLOOKUP(VALUE(MID($B1344,2,1)),_311_Table2,MATCH(MID($B1344,1,1),_311_Table2_ColumnLookup,0),FALSE)
+N("311"),
  IF(AND(VALUE(LEFT($A1344,3))=312,LEFT($G1344,10)="Unincepted",$B1344="G "),VLOOKUP(" ULO",_312_Table2,MATCH('312'!$N$16,_312_Table2_ColumnLookup,0),FALSE),
  IF(AND(VALUE(LEFT($A1344,3))=312,LEFT($G1344,10)="Unincepted",$B1344="O "),VLOOKUP(" ULO",_312_Table2,MATCH('312'!$V$16,_312_Table2_ColumnLookup,0),FALSE),
  IF(AND(VALUE(LEFT($A1344,3))=312,LEFT($G1344,10)="Unincepted",$B1344="Q "),VLOOKUP(" ULO",_312_Table2,MATCH('312'!$X$16,_312_Table2_ColumnLookup,0),FALSE),
  IF(AND(VALUE(LEFT($A1344,3))=312,LEFT($G1344,10)="Unincepted"),VLOOKUP(" ULO",_312_Table2,MATCH(LEFT($B1344,1),_312_Table2_ColumnLookup,0),FALSE),
  IF(AND(VALUE(LEFT($A1344,3))=312,LEFT($G1344,5)="Total",$B1344="G "),VLOOKUP('312'!$F$80,_312_Table2,MATCH('312'!$N$16,_312_Table2_ColumnLookup,0),FALSE),
  IF(AND(VALUE(LEFT($A1344,3))=312,LEFT($G1344,5)="Total",$B1344="O "),VLOOKUP('312'!$F$80,_312_Table2,MATCH('312'!$V$16,_312_Table2_ColumnLookup,0),FALSE),
  IF(AND(VALUE(LEFT($A1344,3))=312,LEFT($G1344,5)="Total",$B1344="Q "),VLOOKUP('312'!$F$80,_312_Table2,MATCH('312'!$X$16,_312_Table2_ColumnLookup,0),FALSE),
  IF(AND(VALUE(LEFT($A1344,3))=312,LEFT($G1344,5)="Total"),VLOOKUP('312'!$F$80,_312_Table2,MATCH(LEFT($B1344,1),_312_Table2_ColumnLookup,0),FALSE),
  IF(AND(VALUE(LEFT($A1344,3))=312,LEN($I1344)=4,$B1344="G"),VLOOKUP($I1344,_312_Table2,MATCH('312'!$N$16,_312_Table2_ColumnLookup,0),FALSE),
  IF(AND(VALUE(LEFT($A1344,3))=312,LEN($I1344)=4,$B1344="O"),VLOOKUP($I1344,_312_Table2,MATCH('312'!$V$16,_312_Table2_ColumnLookup,0),FALSE),
  IF(AND(VALUE(LEFT($A1344,3))=312,LEN($I1344)=4,$B1344="Q"),VLOOKUP($I1344,_312_Table2,MATCH('312'!$X$16,_312_Table2_ColumnLookup,0),FALSE),
  IF(AND(VALUE(LEFT($A1344,3))=312,LEN($I1344)=4),VLOOKUP($I1344,_312_Table2,MATCH(LEFT($B1344,1),_312_Table2_ColumnLookup,0),FALSE)
+N("312"),
  IF(VALUE(LEFT($A1344,3))=313,VLOOKUP(VALUE(MID($B1344,2,1)),_313_Table2,MATCH(MID($B1344,1,1),_313_Table2_ColumnLookup,0),FALSE)
+N("313"),
  IF(AND(VALUE(LEFT($A1344,3))=314,LEN($B1344)=3),VLOOKUP(VALUE(MID($B1344,2,2)),_314_Table2,MATCH(MID($B1344,1,1),_314_Table2_ColumnLookup,0),FALSE),
  IF(VALUE(LEFT($A1344,3))=314,VLOOKUP(VALUE(MID($B1344,2,1)),_314_Table2,MATCH(MID($B1344,1,1),_314_Table2_ColumnLookup,0),FALSE)
+N("314"),
""))))))))))))))))))))))))</f>
        <v>#N/A</v>
      </c>
      <c r="F1344" s="238" t="e">
        <f>IF(AND(VALUE(LEFT($A1344,3))=309,LEN($B1344)=3),VLOOKUP(VALUE(MID($B1344,2,2)),_309_Table3,MATCH(MID($B1344,1,1),_309_Table3_ColumnLookup,0),FALSE),
  IF($C1344="309 LCR SummaryA",OneYearSCR,IF($C1344="309 LCR SummaryB",UltimateSCR,IF(VALUE(LEFT($A1344,3))=309,VLOOKUP(VALUE(MID($B1344,2,1)),_309_Table3,MATCH(MID($B1344,1,1),_309_Table3_ColumnLookup,0),FALSE)
+N("309"),
  IF(VALUE(LEFT($A1344,3))=310,VLOOKUP(VALUE(MID($B1344,2,1)),_310_Table3,MATCH(MID($B1344,1,1),_310_Table3_ColumnLookup,0),FALSE)
+N("310"),
  IF(AND(VALUE(LEFT($A1344,3))=311,LEN($I1344)=4),VLOOKUP($I1344,_311_Table3,MATCH($B1344,_311_Table3_ColumnLookup,0),FALSE),
  IF(AND(VALUE(LEFT($A1344,3))=311,OR($B1344="I2",$B1344="J2",$B1344="K2",$B1344="L2")),VLOOKUP('311'!$G$58,_311_Table3,MATCH(MID($B1344,1,1),_311_Table3_ColumnLookup,0),FALSE),
  IF(AND(VALUE(LEFT($A1344,3))=311,RIGHT($B1344,5)="Total"),VLOOKUP('311'!$G$59,_311_Table3,MATCH(MID($B1344,1,1),_311_Table3_ColumnLookup,0),FALSE),
  IF(VALUE(LEFT($A1344,3))=311,VLOOKUP(VALUE(MID($B1344,2,1)),_311_Table3,MATCH(MID($B1344,1,1),_311_Table3_ColumnLookup,0),FALSE)
+N("311"),
  IF(AND(VALUE(LEFT($A1344,3))=312,LEFT($G1344,10)="Unincepted",$B1344="G "),VLOOKUP(" ULO",_312_Table3,MATCH('312'!$N$16,_312_Table3_ColumnLookup,0),FALSE),
  IF(AND(VALUE(LEFT($A1344,3))=312,LEFT($G1344,10)="Unincepted",$B1344="O "),VLOOKUP(" ULO",_312_Table3,MATCH('312'!$V$16,_312_Table3_ColumnLookup,0),FALSE),
  IF(AND(VALUE(LEFT($A1344,3))=312,LEFT($G1344,10)="Unincepted",$B1344="Q "),VLOOKUP(" ULO",_312_Table3,MATCH('312'!$X$16,_312_Table3_ColumnLookup,0),FALSE),
  IF(AND(VALUE(LEFT($A1344,3))=312,LEFT($G1344,10)="Unincepted"),VLOOKUP(" ULO",_312_Table3,MATCH(LEFT($B1344,1),_312_Table3_ColumnLookup,0),FALSE),
  IF(AND(VALUE(LEFT($A1344,3))=312,LEFT($G1344,5)="Total",$B1344="G "),VLOOKUP('312'!$F$80,_312_Table3,MATCH('312'!$N$16,_312_Table3_ColumnLookup,0),FALSE),
  IF(AND(VALUE(LEFT($A1344,3))=312,LEFT($G1344,5)="Total",$B1344="O "),VLOOKUP('312'!$F$80,_312_Table3,MATCH('312'!$V$16,_312_Table3_ColumnLookup,0),FALSE),
  IF(AND(VALUE(LEFT($A1344,3))=312,LEFT($G1344,5)="Total",$B1344="Q "),VLOOKUP('312'!$F$80,_312_Table3,MATCH('312'!$X$16,_312_Table3_ColumnLookup,0),FALSE),
  IF(AND(VALUE(LEFT($A1344,3))=312,LEFT($G1344,5)="Total"),VLOOKUP('312'!$F$80,_312_Table3,MATCH(LEFT($B1344,1),_312_Table3_ColumnLookup,0),FALSE),
  IF(AND(VALUE(LEFT($A1344,3))=312,LEN($I1344)=4,$B1344="G"),VLOOKUP($I1344,_312_Table3,MATCH('312'!$N$16,_312_Table3_ColumnLookup,0),FALSE),
  IF(AND(VALUE(LEFT($A1344,3))=312,LEN($I1344)=4,$B1344="O"),VLOOKUP($I1344,_312_Table3,MATCH('312'!$V$16,_312_Table3_ColumnLookup,0),FALSE),
  IF(AND(VALUE(LEFT($A1344,3))=312,LEN($I1344)=4,$B1344="Q"),VLOOKUP($I1344,_312_Table3,MATCH('312'!$X$16,_312_Table3_ColumnLookup,0),FALSE),
  IF(AND(VALUE(LEFT($A1344,3))=312,LEN($I1344)=4),VLOOKUP($I1344,_312_Table3,MATCH(LEFT($B1344,1),_312_Table3_ColumnLookup,0),FALSE)
+N("312"),
  IF(VALUE(LEFT($A1344,3))=313,VLOOKUP(VALUE(MID($B1344,2,1)),_313_Table3,MATCH(MID($B1344,1,1),_313_Table3_ColumnLookup,0),FALSE)
+N("313"),
  IF(AND(VALUE(LEFT($A1344,3))=314,LEN($B1344)=3),VLOOKUP(VALUE(MID($B1344,2,2)),_314_Table3,MATCH(MID($B1344,1,1),_314_Table3_ColumnLookup,0),FALSE),
  IF(VALUE(LEFT($A1344,3))=314,VLOOKUP(VALUE(MID($B1344,2,1)),_314_Table3,MATCH(MID($B1344,1,1),_314_Table3_ColumnLookup,0),FALSE)
+N("314"),
""))))))))))))))))))))))))</f>
        <v>#N/A</v>
      </c>
      <c r="H1344" s="321" t="str">
        <f>IFERROR(
IF(ISERROR($D1344)=FALSE,$D1344,IF(ISERROR($E1344)=FALSE,$E1344,IF(ISERROR($F1344)=FALSE,$F1344
+N("012 checkboxes"),
IF(
IF(OR(LEFT($A1344,9)="Syndicate",LEFT($A1344,12)="NewSyndicate"),VLOOKUP($A1344,'012'!$J:$ZW,MATCH("Link to button",'012'!$J$1:$ZW$1,0),0)
+N("309 checkbox"),
IF($C1344="309 LCR Summary0",VLOOKUP("Notes990",'309'!$P:$ZZ,MATCH("Link to button",'309'!$P$1:$ZZ$1,0),0)
+N("313 checkboxes"),
IF($C1344="313 Financial Information0LcmVsScr",IF($C1344="309 LCR Summary0",VLOOKUP("LcmVsScr",'309'!$N:$ZZ,MATCH("Link to button",'309'!$N$1:$ZZ$1,0),0),
IF($C1344="313 Financial Information0LcrDocAttached",IF($C1344="309 LCR Summary0",VLOOKUP("LcrDocAttached",'309'!$N:$ZZ,MATCH("Link to button",'309'!$N$1:$ZZ$1,0),
0)))))))=1,TRUE,FALSE)
))),"")</f>
        <v/>
      </c>
    </row>
    <row r="1345" spans="1:8">
      <c r="A1345" s="237" t="e">
        <f>VLOOKUP($G1345,CSVLookups!$B:$R,MATCH(A$1,CSVLookups!$B$1:$R$1,0),FALSE)</f>
        <v>#N/A</v>
      </c>
      <c r="B1345" s="237" t="e">
        <f>VLOOKUP($G1345,CSVLookups!$B:$R,MATCH(B$1,CSVLookups!$B$1:$R$1,0),FALSE)</f>
        <v>#N/A</v>
      </c>
      <c r="C1345" s="238" t="e">
        <f t="shared" si="21"/>
        <v>#N/A</v>
      </c>
      <c r="D1345" s="238" t="e">
        <f>IF(AND(VALUE(LEFT($A1345,3))=309,LEN($B1345)=3),VLOOKUP(VALUE(MID($B1345,2,2)),_309_Table1,MATCH(MID($B1345,1,1),_309_Table1_ColumnLookup,0),FALSE),
  IF($C1345="309 LCR SummaryA",OneYearSCR,IF($C1345="309 LCR SummaryB",UltimateSCR,IF(VALUE(LEFT($A1345,3))=309,VLOOKUP(VALUE(MID($B1345,2,1)),_309_Table1,MATCH(MID($B1345,1,1),_309_Table1_ColumnLookup,0),FALSE)
+N("309"),
  IF(VALUE(LEFT($A1345,3))=310,VLOOKUP(VALUE(MID($B1345,2,1)),_310_Table1,MATCH(MID($B1345,1,1),_310_Table1_ColumnLookup,0),FALSE)
+N("310"),
  IF(AND(VALUE(LEFT($A1345,3))=311,LEN($I1345)=4),VLOOKUP($I1345,_311_Table1,MATCH($B1345,_311_Table1_ColumnLookup,0),FALSE),
  IF(AND(VALUE(LEFT($A1345,3))=311,OR($B1345="I2",$B1345="J2",$B1345="K2",$B1345="L2")),VLOOKUP('311'!$G$58,_311_Table1,MATCH(MID($B1345,1,1),_311_Table1_ColumnLookup,0),FALSE),
  IF(AND(VALUE(LEFT($A1345,3))=311,RIGHT($B1345,5)="Total"),VLOOKUP('311'!$G$59,_311_Table1,MATCH(MID($B1345,1,1),_311_Table1_ColumnLookup,0),FALSE),
  IF(VALUE(LEFT($A1345,3))=311,VLOOKUP(VALUE(MID($B1345,2,1)),_311_Table1,MATCH(MID($B1345,1,1),_311_Table1_ColumnLookup,0),FALSE)
+N("311"),
  IF(AND(VALUE(LEFT($A1345,3))=312,LEFT($G1345,10)="Unincepted",$B1345="G "),VLOOKUP(" ULO",_312_Table1,MATCH('312'!$N$16,_312_Table1_ColumnLookup,0),FALSE),
  IF(AND(VALUE(LEFT($A1345,3))=312,LEFT($G1345,10)="Unincepted",$B1345="O "),VLOOKUP(" ULO",_312_Table1,MATCH('312'!$V$16,_312_Table1_ColumnLookup,0),FALSE),
  IF(AND(VALUE(LEFT($A1345,3))=312,LEFT($G1345,10)="Unincepted",$B1345="Q "),VLOOKUP(" ULO",_312_Table1,MATCH('312'!$X$16,_312_Table1_ColumnLookup,0),FALSE),
  IF(AND(VALUE(LEFT($A1345,3))=312,LEFT($G1345,10)="Unincepted"),VLOOKUP(" ULO",_312_Table1,MATCH(LEFT($B1345,1),_312_Table1_ColumnLookup,0),FALSE),
  IF(AND(VALUE(LEFT($A1345,3))=312,LEFT($G1345,5)="Total",$B1345="G "),VLOOKUP('312'!$F$80,_312_Table1,MATCH('312'!$N$16,_312_Table1_ColumnLookup,0),FALSE),
  IF(AND(VALUE(LEFT($A1345,3))=312,LEFT($G1345,5)="Total",$B1345="O "),VLOOKUP('312'!$F$80,_312_Table1,MATCH('312'!$V$16,_312_Table1_ColumnLookup,0),FALSE),
  IF(AND(VALUE(LEFT($A1345,3))=312,LEFT($G1345,5)="Total",$B1345="Q "),VLOOKUP('312'!$F$80,_312_Table1,MATCH('312'!$X$16,_312_Table1_ColumnLookup,0),FALSE),
  IF(AND(VALUE(LEFT($A1345,3))=312,LEFT($G1345,5)="Total"),VLOOKUP('312'!$F$80,_312_Table1,MATCH(LEFT($B1345,1),_312_Table1_ColumnLookup,0),FALSE),
  IF(AND(VALUE(LEFT($A1345,3))=312,LEN($I1345)=4,$B1345="G"),VLOOKUP($I1345,_312_Table1,MATCH('312'!$N$16,_312_Table1_ColumnLookup,0),FALSE),
  IF(AND(VALUE(LEFT($A1345,3))=312,LEN($I1345)=4,$B1345="O"),VLOOKUP($I1345,_312_Table1,MATCH('312'!$V$16,_312_Table1_ColumnLookup,0),FALSE),
  IF(AND(VALUE(LEFT($A1345,3))=312,LEN($I1345)=4,$B1345="Q"),VLOOKUP($I1345,_312_Table1,MATCH('312'!$X$16,_312_Table1_ColumnLookup,0),FALSE),
  IF(AND(VALUE(LEFT($A1345,3))=312,LEN($I1345)=4),VLOOKUP($I1345,_312_Table1,MATCH(LEFT($B1345,1),_312_Table1_ColumnLookup,0),FALSE)
+N("312"),
  IF(VALUE(LEFT($A1345,3))=313,VLOOKUP(VALUE(MID($B1345,2,1)),_313_Table1,MATCH(MID($B1345,1,1),_313_Table1_ColumnLookup,0),FALSE)
+N("313"),
  IF(AND(VALUE(LEFT($A1345,3))=314,LEN($B1345)=3),VLOOKUP(VALUE(MID($B1345,2,2)),_314_Table1,MATCH(MID($B1345,1,1),_314_Table1_ColumnLookup,0),FALSE),
  IF(VALUE(LEFT($A1345,3))=314,VLOOKUP(VALUE(MID($B1345,2,1)),_314_Table1,MATCH(MID($B1345,1,1),_314_Table1_ColumnLookup,0),FALSE)
+N("314"),
""))))))))))))))))))))))))</f>
        <v>#N/A</v>
      </c>
      <c r="E1345" s="238" t="e">
        <f>IF(AND(VALUE(LEFT($A1345,3))=309,LEN($B1345)=3),VLOOKUP(VALUE(MID($B1345,2,2)),_309_Table2,MATCH(MID($B1345,1,1),_309_Table2_ColumnLookup,0),FALSE),
  IF($C1345="309 LCR SummaryA",OneYearSCR,IF($C1345="309 LCR SummaryB",UltimateSCR,IF(VALUE(LEFT($A1345,3))=309,VLOOKUP(VALUE(MID($B1345,2,1)),_309_Table2,MATCH(MID($B1345,1,1),_309_Table2_ColumnLookup,0),FALSE)
+N("309"),
  IF(VALUE(LEFT($A1345,3))=310,VLOOKUP(VALUE(MID($B1345,2,1)),_310_Table2,MATCH(MID($B1345,1,1),_310_Table2_ColumnLookup,0),FALSE)
+N("310"),
  IF(AND(VALUE(LEFT($A1345,3))=311,LEN($I1345)=4),VLOOKUP($I1345,_311_Table2,MATCH($B1345,_311_Table2_ColumnLookup,0),FALSE),
  IF(AND(VALUE(LEFT($A1345,3))=311,OR($B1345="I2",$B1345="J2",$B1345="K2",$B1345="L2")),VLOOKUP('311'!$G$58,_311_Table2,MATCH(MID($B1345,1,1),_311_Table2_ColumnLookup,0),FALSE),
  IF(AND(VALUE(LEFT($A1345,3))=311,RIGHT($B1345,5)="Total"),VLOOKUP('311'!$G$59,_311_Table2,MATCH(MID($B1345,1,1),_311_Table2_ColumnLookup,0),FALSE),
  IF(VALUE(LEFT($A1345,3))=311,VLOOKUP(VALUE(MID($B1345,2,1)),_311_Table2,MATCH(MID($B1345,1,1),_311_Table2_ColumnLookup,0),FALSE)
+N("311"),
  IF(AND(VALUE(LEFT($A1345,3))=312,LEFT($G1345,10)="Unincepted",$B1345="G "),VLOOKUP(" ULO",_312_Table2,MATCH('312'!$N$16,_312_Table2_ColumnLookup,0),FALSE),
  IF(AND(VALUE(LEFT($A1345,3))=312,LEFT($G1345,10)="Unincepted",$B1345="O "),VLOOKUP(" ULO",_312_Table2,MATCH('312'!$V$16,_312_Table2_ColumnLookup,0),FALSE),
  IF(AND(VALUE(LEFT($A1345,3))=312,LEFT($G1345,10)="Unincepted",$B1345="Q "),VLOOKUP(" ULO",_312_Table2,MATCH('312'!$X$16,_312_Table2_ColumnLookup,0),FALSE),
  IF(AND(VALUE(LEFT($A1345,3))=312,LEFT($G1345,10)="Unincepted"),VLOOKUP(" ULO",_312_Table2,MATCH(LEFT($B1345,1),_312_Table2_ColumnLookup,0),FALSE),
  IF(AND(VALUE(LEFT($A1345,3))=312,LEFT($G1345,5)="Total",$B1345="G "),VLOOKUP('312'!$F$80,_312_Table2,MATCH('312'!$N$16,_312_Table2_ColumnLookup,0),FALSE),
  IF(AND(VALUE(LEFT($A1345,3))=312,LEFT($G1345,5)="Total",$B1345="O "),VLOOKUP('312'!$F$80,_312_Table2,MATCH('312'!$V$16,_312_Table2_ColumnLookup,0),FALSE),
  IF(AND(VALUE(LEFT($A1345,3))=312,LEFT($G1345,5)="Total",$B1345="Q "),VLOOKUP('312'!$F$80,_312_Table2,MATCH('312'!$X$16,_312_Table2_ColumnLookup,0),FALSE),
  IF(AND(VALUE(LEFT($A1345,3))=312,LEFT($G1345,5)="Total"),VLOOKUP('312'!$F$80,_312_Table2,MATCH(LEFT($B1345,1),_312_Table2_ColumnLookup,0),FALSE),
  IF(AND(VALUE(LEFT($A1345,3))=312,LEN($I1345)=4,$B1345="G"),VLOOKUP($I1345,_312_Table2,MATCH('312'!$N$16,_312_Table2_ColumnLookup,0),FALSE),
  IF(AND(VALUE(LEFT($A1345,3))=312,LEN($I1345)=4,$B1345="O"),VLOOKUP($I1345,_312_Table2,MATCH('312'!$V$16,_312_Table2_ColumnLookup,0),FALSE),
  IF(AND(VALUE(LEFT($A1345,3))=312,LEN($I1345)=4,$B1345="Q"),VLOOKUP($I1345,_312_Table2,MATCH('312'!$X$16,_312_Table2_ColumnLookup,0),FALSE),
  IF(AND(VALUE(LEFT($A1345,3))=312,LEN($I1345)=4),VLOOKUP($I1345,_312_Table2,MATCH(LEFT($B1345,1),_312_Table2_ColumnLookup,0),FALSE)
+N("312"),
  IF(VALUE(LEFT($A1345,3))=313,VLOOKUP(VALUE(MID($B1345,2,1)),_313_Table2,MATCH(MID($B1345,1,1),_313_Table2_ColumnLookup,0),FALSE)
+N("313"),
  IF(AND(VALUE(LEFT($A1345,3))=314,LEN($B1345)=3),VLOOKUP(VALUE(MID($B1345,2,2)),_314_Table2,MATCH(MID($B1345,1,1),_314_Table2_ColumnLookup,0),FALSE),
  IF(VALUE(LEFT($A1345,3))=314,VLOOKUP(VALUE(MID($B1345,2,1)),_314_Table2,MATCH(MID($B1345,1,1),_314_Table2_ColumnLookup,0),FALSE)
+N("314"),
""))))))))))))))))))))))))</f>
        <v>#N/A</v>
      </c>
      <c r="F1345" s="238" t="e">
        <f>IF(AND(VALUE(LEFT($A1345,3))=309,LEN($B1345)=3),VLOOKUP(VALUE(MID($B1345,2,2)),_309_Table3,MATCH(MID($B1345,1,1),_309_Table3_ColumnLookup,0),FALSE),
  IF($C1345="309 LCR SummaryA",OneYearSCR,IF($C1345="309 LCR SummaryB",UltimateSCR,IF(VALUE(LEFT($A1345,3))=309,VLOOKUP(VALUE(MID($B1345,2,1)),_309_Table3,MATCH(MID($B1345,1,1),_309_Table3_ColumnLookup,0),FALSE)
+N("309"),
  IF(VALUE(LEFT($A1345,3))=310,VLOOKUP(VALUE(MID($B1345,2,1)),_310_Table3,MATCH(MID($B1345,1,1),_310_Table3_ColumnLookup,0),FALSE)
+N("310"),
  IF(AND(VALUE(LEFT($A1345,3))=311,LEN($I1345)=4),VLOOKUP($I1345,_311_Table3,MATCH($B1345,_311_Table3_ColumnLookup,0),FALSE),
  IF(AND(VALUE(LEFT($A1345,3))=311,OR($B1345="I2",$B1345="J2",$B1345="K2",$B1345="L2")),VLOOKUP('311'!$G$58,_311_Table3,MATCH(MID($B1345,1,1),_311_Table3_ColumnLookup,0),FALSE),
  IF(AND(VALUE(LEFT($A1345,3))=311,RIGHT($B1345,5)="Total"),VLOOKUP('311'!$G$59,_311_Table3,MATCH(MID($B1345,1,1),_311_Table3_ColumnLookup,0),FALSE),
  IF(VALUE(LEFT($A1345,3))=311,VLOOKUP(VALUE(MID($B1345,2,1)),_311_Table3,MATCH(MID($B1345,1,1),_311_Table3_ColumnLookup,0),FALSE)
+N("311"),
  IF(AND(VALUE(LEFT($A1345,3))=312,LEFT($G1345,10)="Unincepted",$B1345="G "),VLOOKUP(" ULO",_312_Table3,MATCH('312'!$N$16,_312_Table3_ColumnLookup,0),FALSE),
  IF(AND(VALUE(LEFT($A1345,3))=312,LEFT($G1345,10)="Unincepted",$B1345="O "),VLOOKUP(" ULO",_312_Table3,MATCH('312'!$V$16,_312_Table3_ColumnLookup,0),FALSE),
  IF(AND(VALUE(LEFT($A1345,3))=312,LEFT($G1345,10)="Unincepted",$B1345="Q "),VLOOKUP(" ULO",_312_Table3,MATCH('312'!$X$16,_312_Table3_ColumnLookup,0),FALSE),
  IF(AND(VALUE(LEFT($A1345,3))=312,LEFT($G1345,10)="Unincepted"),VLOOKUP(" ULO",_312_Table3,MATCH(LEFT($B1345,1),_312_Table3_ColumnLookup,0),FALSE),
  IF(AND(VALUE(LEFT($A1345,3))=312,LEFT($G1345,5)="Total",$B1345="G "),VLOOKUP('312'!$F$80,_312_Table3,MATCH('312'!$N$16,_312_Table3_ColumnLookup,0),FALSE),
  IF(AND(VALUE(LEFT($A1345,3))=312,LEFT($G1345,5)="Total",$B1345="O "),VLOOKUP('312'!$F$80,_312_Table3,MATCH('312'!$V$16,_312_Table3_ColumnLookup,0),FALSE),
  IF(AND(VALUE(LEFT($A1345,3))=312,LEFT($G1345,5)="Total",$B1345="Q "),VLOOKUP('312'!$F$80,_312_Table3,MATCH('312'!$X$16,_312_Table3_ColumnLookup,0),FALSE),
  IF(AND(VALUE(LEFT($A1345,3))=312,LEFT($G1345,5)="Total"),VLOOKUP('312'!$F$80,_312_Table3,MATCH(LEFT($B1345,1),_312_Table3_ColumnLookup,0),FALSE),
  IF(AND(VALUE(LEFT($A1345,3))=312,LEN($I1345)=4,$B1345="G"),VLOOKUP($I1345,_312_Table3,MATCH('312'!$N$16,_312_Table3_ColumnLookup,0),FALSE),
  IF(AND(VALUE(LEFT($A1345,3))=312,LEN($I1345)=4,$B1345="O"),VLOOKUP($I1345,_312_Table3,MATCH('312'!$V$16,_312_Table3_ColumnLookup,0),FALSE),
  IF(AND(VALUE(LEFT($A1345,3))=312,LEN($I1345)=4,$B1345="Q"),VLOOKUP($I1345,_312_Table3,MATCH('312'!$X$16,_312_Table3_ColumnLookup,0),FALSE),
  IF(AND(VALUE(LEFT($A1345,3))=312,LEN($I1345)=4),VLOOKUP($I1345,_312_Table3,MATCH(LEFT($B1345,1),_312_Table3_ColumnLookup,0),FALSE)
+N("312"),
  IF(VALUE(LEFT($A1345,3))=313,VLOOKUP(VALUE(MID($B1345,2,1)),_313_Table3,MATCH(MID($B1345,1,1),_313_Table3_ColumnLookup,0),FALSE)
+N("313"),
  IF(AND(VALUE(LEFT($A1345,3))=314,LEN($B1345)=3),VLOOKUP(VALUE(MID($B1345,2,2)),_314_Table3,MATCH(MID($B1345,1,1),_314_Table3_ColumnLookup,0),FALSE),
  IF(VALUE(LEFT($A1345,3))=314,VLOOKUP(VALUE(MID($B1345,2,1)),_314_Table3,MATCH(MID($B1345,1,1),_314_Table3_ColumnLookup,0),FALSE)
+N("314"),
""))))))))))))))))))))))))</f>
        <v>#N/A</v>
      </c>
      <c r="H1345" s="321" t="str">
        <f>IFERROR(
IF(ISERROR($D1345)=FALSE,$D1345,IF(ISERROR($E1345)=FALSE,$E1345,IF(ISERROR($F1345)=FALSE,$F1345
+N("012 checkboxes"),
IF(
IF(OR(LEFT($A1345,9)="Syndicate",LEFT($A1345,12)="NewSyndicate"),VLOOKUP($A1345,'012'!$J:$ZW,MATCH("Link to button",'012'!$J$1:$ZW$1,0),0)
+N("309 checkbox"),
IF($C1345="309 LCR Summary0",VLOOKUP("Notes990",'309'!$P:$ZZ,MATCH("Link to button",'309'!$P$1:$ZZ$1,0),0)
+N("313 checkboxes"),
IF($C1345="313 Financial Information0LcmVsScr",IF($C1345="309 LCR Summary0",VLOOKUP("LcmVsScr",'309'!$N:$ZZ,MATCH("Link to button",'309'!$N$1:$ZZ$1,0),0),
IF($C1345="313 Financial Information0LcrDocAttached",IF($C1345="309 LCR Summary0",VLOOKUP("LcrDocAttached",'309'!$N:$ZZ,MATCH("Link to button",'309'!$N$1:$ZZ$1,0),
0)))))))=1,TRUE,FALSE)
))),"")</f>
        <v/>
      </c>
    </row>
    <row r="1346" spans="1:8">
      <c r="A1346" s="237" t="e">
        <f>VLOOKUP($G1346,CSVLookups!$B:$R,MATCH(A$1,CSVLookups!$B$1:$R$1,0),FALSE)</f>
        <v>#N/A</v>
      </c>
      <c r="B1346" s="237" t="e">
        <f>VLOOKUP($G1346,CSVLookups!$B:$R,MATCH(B$1,CSVLookups!$B$1:$R$1,0),FALSE)</f>
        <v>#N/A</v>
      </c>
      <c r="C1346" s="238" t="e">
        <f t="shared" si="21"/>
        <v>#N/A</v>
      </c>
      <c r="D1346" s="238" t="e">
        <f>IF(AND(VALUE(LEFT($A1346,3))=309,LEN($B1346)=3),VLOOKUP(VALUE(MID($B1346,2,2)),_309_Table1,MATCH(MID($B1346,1,1),_309_Table1_ColumnLookup,0),FALSE),
  IF($C1346="309 LCR SummaryA",OneYearSCR,IF($C1346="309 LCR SummaryB",UltimateSCR,IF(VALUE(LEFT($A1346,3))=309,VLOOKUP(VALUE(MID($B1346,2,1)),_309_Table1,MATCH(MID($B1346,1,1),_309_Table1_ColumnLookup,0),FALSE)
+N("309"),
  IF(VALUE(LEFT($A1346,3))=310,VLOOKUP(VALUE(MID($B1346,2,1)),_310_Table1,MATCH(MID($B1346,1,1),_310_Table1_ColumnLookup,0),FALSE)
+N("310"),
  IF(AND(VALUE(LEFT($A1346,3))=311,LEN($I1346)=4),VLOOKUP($I1346,_311_Table1,MATCH($B1346,_311_Table1_ColumnLookup,0),FALSE),
  IF(AND(VALUE(LEFT($A1346,3))=311,OR($B1346="I2",$B1346="J2",$B1346="K2",$B1346="L2")),VLOOKUP('311'!$G$58,_311_Table1,MATCH(MID($B1346,1,1),_311_Table1_ColumnLookup,0),FALSE),
  IF(AND(VALUE(LEFT($A1346,3))=311,RIGHT($B1346,5)="Total"),VLOOKUP('311'!$G$59,_311_Table1,MATCH(MID($B1346,1,1),_311_Table1_ColumnLookup,0),FALSE),
  IF(VALUE(LEFT($A1346,3))=311,VLOOKUP(VALUE(MID($B1346,2,1)),_311_Table1,MATCH(MID($B1346,1,1),_311_Table1_ColumnLookup,0),FALSE)
+N("311"),
  IF(AND(VALUE(LEFT($A1346,3))=312,LEFT($G1346,10)="Unincepted",$B1346="G "),VLOOKUP(" ULO",_312_Table1,MATCH('312'!$N$16,_312_Table1_ColumnLookup,0),FALSE),
  IF(AND(VALUE(LEFT($A1346,3))=312,LEFT($G1346,10)="Unincepted",$B1346="O "),VLOOKUP(" ULO",_312_Table1,MATCH('312'!$V$16,_312_Table1_ColumnLookup,0),FALSE),
  IF(AND(VALUE(LEFT($A1346,3))=312,LEFT($G1346,10)="Unincepted",$B1346="Q "),VLOOKUP(" ULO",_312_Table1,MATCH('312'!$X$16,_312_Table1_ColumnLookup,0),FALSE),
  IF(AND(VALUE(LEFT($A1346,3))=312,LEFT($G1346,10)="Unincepted"),VLOOKUP(" ULO",_312_Table1,MATCH(LEFT($B1346,1),_312_Table1_ColumnLookup,0),FALSE),
  IF(AND(VALUE(LEFT($A1346,3))=312,LEFT($G1346,5)="Total",$B1346="G "),VLOOKUP('312'!$F$80,_312_Table1,MATCH('312'!$N$16,_312_Table1_ColumnLookup,0),FALSE),
  IF(AND(VALUE(LEFT($A1346,3))=312,LEFT($G1346,5)="Total",$B1346="O "),VLOOKUP('312'!$F$80,_312_Table1,MATCH('312'!$V$16,_312_Table1_ColumnLookup,0),FALSE),
  IF(AND(VALUE(LEFT($A1346,3))=312,LEFT($G1346,5)="Total",$B1346="Q "),VLOOKUP('312'!$F$80,_312_Table1,MATCH('312'!$X$16,_312_Table1_ColumnLookup,0),FALSE),
  IF(AND(VALUE(LEFT($A1346,3))=312,LEFT($G1346,5)="Total"),VLOOKUP('312'!$F$80,_312_Table1,MATCH(LEFT($B1346,1),_312_Table1_ColumnLookup,0),FALSE),
  IF(AND(VALUE(LEFT($A1346,3))=312,LEN($I1346)=4,$B1346="G"),VLOOKUP($I1346,_312_Table1,MATCH('312'!$N$16,_312_Table1_ColumnLookup,0),FALSE),
  IF(AND(VALUE(LEFT($A1346,3))=312,LEN($I1346)=4,$B1346="O"),VLOOKUP($I1346,_312_Table1,MATCH('312'!$V$16,_312_Table1_ColumnLookup,0),FALSE),
  IF(AND(VALUE(LEFT($A1346,3))=312,LEN($I1346)=4,$B1346="Q"),VLOOKUP($I1346,_312_Table1,MATCH('312'!$X$16,_312_Table1_ColumnLookup,0),FALSE),
  IF(AND(VALUE(LEFT($A1346,3))=312,LEN($I1346)=4),VLOOKUP($I1346,_312_Table1,MATCH(LEFT($B1346,1),_312_Table1_ColumnLookup,0),FALSE)
+N("312"),
  IF(VALUE(LEFT($A1346,3))=313,VLOOKUP(VALUE(MID($B1346,2,1)),_313_Table1,MATCH(MID($B1346,1,1),_313_Table1_ColumnLookup,0),FALSE)
+N("313"),
  IF(AND(VALUE(LEFT($A1346,3))=314,LEN($B1346)=3),VLOOKUP(VALUE(MID($B1346,2,2)),_314_Table1,MATCH(MID($B1346,1,1),_314_Table1_ColumnLookup,0),FALSE),
  IF(VALUE(LEFT($A1346,3))=314,VLOOKUP(VALUE(MID($B1346,2,1)),_314_Table1,MATCH(MID($B1346,1,1),_314_Table1_ColumnLookup,0),FALSE)
+N("314"),
""))))))))))))))))))))))))</f>
        <v>#N/A</v>
      </c>
      <c r="E1346" s="238" t="e">
        <f>IF(AND(VALUE(LEFT($A1346,3))=309,LEN($B1346)=3),VLOOKUP(VALUE(MID($B1346,2,2)),_309_Table2,MATCH(MID($B1346,1,1),_309_Table2_ColumnLookup,0),FALSE),
  IF($C1346="309 LCR SummaryA",OneYearSCR,IF($C1346="309 LCR SummaryB",UltimateSCR,IF(VALUE(LEFT($A1346,3))=309,VLOOKUP(VALUE(MID($B1346,2,1)),_309_Table2,MATCH(MID($B1346,1,1),_309_Table2_ColumnLookup,0),FALSE)
+N("309"),
  IF(VALUE(LEFT($A1346,3))=310,VLOOKUP(VALUE(MID($B1346,2,1)),_310_Table2,MATCH(MID($B1346,1,1),_310_Table2_ColumnLookup,0),FALSE)
+N("310"),
  IF(AND(VALUE(LEFT($A1346,3))=311,LEN($I1346)=4),VLOOKUP($I1346,_311_Table2,MATCH($B1346,_311_Table2_ColumnLookup,0),FALSE),
  IF(AND(VALUE(LEFT($A1346,3))=311,OR($B1346="I2",$B1346="J2",$B1346="K2",$B1346="L2")),VLOOKUP('311'!$G$58,_311_Table2,MATCH(MID($B1346,1,1),_311_Table2_ColumnLookup,0),FALSE),
  IF(AND(VALUE(LEFT($A1346,3))=311,RIGHT($B1346,5)="Total"),VLOOKUP('311'!$G$59,_311_Table2,MATCH(MID($B1346,1,1),_311_Table2_ColumnLookup,0),FALSE),
  IF(VALUE(LEFT($A1346,3))=311,VLOOKUP(VALUE(MID($B1346,2,1)),_311_Table2,MATCH(MID($B1346,1,1),_311_Table2_ColumnLookup,0),FALSE)
+N("311"),
  IF(AND(VALUE(LEFT($A1346,3))=312,LEFT($G1346,10)="Unincepted",$B1346="G "),VLOOKUP(" ULO",_312_Table2,MATCH('312'!$N$16,_312_Table2_ColumnLookup,0),FALSE),
  IF(AND(VALUE(LEFT($A1346,3))=312,LEFT($G1346,10)="Unincepted",$B1346="O "),VLOOKUP(" ULO",_312_Table2,MATCH('312'!$V$16,_312_Table2_ColumnLookup,0),FALSE),
  IF(AND(VALUE(LEFT($A1346,3))=312,LEFT($G1346,10)="Unincepted",$B1346="Q "),VLOOKUP(" ULO",_312_Table2,MATCH('312'!$X$16,_312_Table2_ColumnLookup,0),FALSE),
  IF(AND(VALUE(LEFT($A1346,3))=312,LEFT($G1346,10)="Unincepted"),VLOOKUP(" ULO",_312_Table2,MATCH(LEFT($B1346,1),_312_Table2_ColumnLookup,0),FALSE),
  IF(AND(VALUE(LEFT($A1346,3))=312,LEFT($G1346,5)="Total",$B1346="G "),VLOOKUP('312'!$F$80,_312_Table2,MATCH('312'!$N$16,_312_Table2_ColumnLookup,0),FALSE),
  IF(AND(VALUE(LEFT($A1346,3))=312,LEFT($G1346,5)="Total",$B1346="O "),VLOOKUP('312'!$F$80,_312_Table2,MATCH('312'!$V$16,_312_Table2_ColumnLookup,0),FALSE),
  IF(AND(VALUE(LEFT($A1346,3))=312,LEFT($G1346,5)="Total",$B1346="Q "),VLOOKUP('312'!$F$80,_312_Table2,MATCH('312'!$X$16,_312_Table2_ColumnLookup,0),FALSE),
  IF(AND(VALUE(LEFT($A1346,3))=312,LEFT($G1346,5)="Total"),VLOOKUP('312'!$F$80,_312_Table2,MATCH(LEFT($B1346,1),_312_Table2_ColumnLookup,0),FALSE),
  IF(AND(VALUE(LEFT($A1346,3))=312,LEN($I1346)=4,$B1346="G"),VLOOKUP($I1346,_312_Table2,MATCH('312'!$N$16,_312_Table2_ColumnLookup,0),FALSE),
  IF(AND(VALUE(LEFT($A1346,3))=312,LEN($I1346)=4,$B1346="O"),VLOOKUP($I1346,_312_Table2,MATCH('312'!$V$16,_312_Table2_ColumnLookup,0),FALSE),
  IF(AND(VALUE(LEFT($A1346,3))=312,LEN($I1346)=4,$B1346="Q"),VLOOKUP($I1346,_312_Table2,MATCH('312'!$X$16,_312_Table2_ColumnLookup,0),FALSE),
  IF(AND(VALUE(LEFT($A1346,3))=312,LEN($I1346)=4),VLOOKUP($I1346,_312_Table2,MATCH(LEFT($B1346,1),_312_Table2_ColumnLookup,0),FALSE)
+N("312"),
  IF(VALUE(LEFT($A1346,3))=313,VLOOKUP(VALUE(MID($B1346,2,1)),_313_Table2,MATCH(MID($B1346,1,1),_313_Table2_ColumnLookup,0),FALSE)
+N("313"),
  IF(AND(VALUE(LEFT($A1346,3))=314,LEN($B1346)=3),VLOOKUP(VALUE(MID($B1346,2,2)),_314_Table2,MATCH(MID($B1346,1,1),_314_Table2_ColumnLookup,0),FALSE),
  IF(VALUE(LEFT($A1346,3))=314,VLOOKUP(VALUE(MID($B1346,2,1)),_314_Table2,MATCH(MID($B1346,1,1),_314_Table2_ColumnLookup,0),FALSE)
+N("314"),
""))))))))))))))))))))))))</f>
        <v>#N/A</v>
      </c>
      <c r="F1346" s="238" t="e">
        <f>IF(AND(VALUE(LEFT($A1346,3))=309,LEN($B1346)=3),VLOOKUP(VALUE(MID($B1346,2,2)),_309_Table3,MATCH(MID($B1346,1,1),_309_Table3_ColumnLookup,0),FALSE),
  IF($C1346="309 LCR SummaryA",OneYearSCR,IF($C1346="309 LCR SummaryB",UltimateSCR,IF(VALUE(LEFT($A1346,3))=309,VLOOKUP(VALUE(MID($B1346,2,1)),_309_Table3,MATCH(MID($B1346,1,1),_309_Table3_ColumnLookup,0),FALSE)
+N("309"),
  IF(VALUE(LEFT($A1346,3))=310,VLOOKUP(VALUE(MID($B1346,2,1)),_310_Table3,MATCH(MID($B1346,1,1),_310_Table3_ColumnLookup,0),FALSE)
+N("310"),
  IF(AND(VALUE(LEFT($A1346,3))=311,LEN($I1346)=4),VLOOKUP($I1346,_311_Table3,MATCH($B1346,_311_Table3_ColumnLookup,0),FALSE),
  IF(AND(VALUE(LEFT($A1346,3))=311,OR($B1346="I2",$B1346="J2",$B1346="K2",$B1346="L2")),VLOOKUP('311'!$G$58,_311_Table3,MATCH(MID($B1346,1,1),_311_Table3_ColumnLookup,0),FALSE),
  IF(AND(VALUE(LEFT($A1346,3))=311,RIGHT($B1346,5)="Total"),VLOOKUP('311'!$G$59,_311_Table3,MATCH(MID($B1346,1,1),_311_Table3_ColumnLookup,0),FALSE),
  IF(VALUE(LEFT($A1346,3))=311,VLOOKUP(VALUE(MID($B1346,2,1)),_311_Table3,MATCH(MID($B1346,1,1),_311_Table3_ColumnLookup,0),FALSE)
+N("311"),
  IF(AND(VALUE(LEFT($A1346,3))=312,LEFT($G1346,10)="Unincepted",$B1346="G "),VLOOKUP(" ULO",_312_Table3,MATCH('312'!$N$16,_312_Table3_ColumnLookup,0),FALSE),
  IF(AND(VALUE(LEFT($A1346,3))=312,LEFT($G1346,10)="Unincepted",$B1346="O "),VLOOKUP(" ULO",_312_Table3,MATCH('312'!$V$16,_312_Table3_ColumnLookup,0),FALSE),
  IF(AND(VALUE(LEFT($A1346,3))=312,LEFT($G1346,10)="Unincepted",$B1346="Q "),VLOOKUP(" ULO",_312_Table3,MATCH('312'!$X$16,_312_Table3_ColumnLookup,0),FALSE),
  IF(AND(VALUE(LEFT($A1346,3))=312,LEFT($G1346,10)="Unincepted"),VLOOKUP(" ULO",_312_Table3,MATCH(LEFT($B1346,1),_312_Table3_ColumnLookup,0),FALSE),
  IF(AND(VALUE(LEFT($A1346,3))=312,LEFT($G1346,5)="Total",$B1346="G "),VLOOKUP('312'!$F$80,_312_Table3,MATCH('312'!$N$16,_312_Table3_ColumnLookup,0),FALSE),
  IF(AND(VALUE(LEFT($A1346,3))=312,LEFT($G1346,5)="Total",$B1346="O "),VLOOKUP('312'!$F$80,_312_Table3,MATCH('312'!$V$16,_312_Table3_ColumnLookup,0),FALSE),
  IF(AND(VALUE(LEFT($A1346,3))=312,LEFT($G1346,5)="Total",$B1346="Q "),VLOOKUP('312'!$F$80,_312_Table3,MATCH('312'!$X$16,_312_Table3_ColumnLookup,0),FALSE),
  IF(AND(VALUE(LEFT($A1346,3))=312,LEFT($G1346,5)="Total"),VLOOKUP('312'!$F$80,_312_Table3,MATCH(LEFT($B1346,1),_312_Table3_ColumnLookup,0),FALSE),
  IF(AND(VALUE(LEFT($A1346,3))=312,LEN($I1346)=4,$B1346="G"),VLOOKUP($I1346,_312_Table3,MATCH('312'!$N$16,_312_Table3_ColumnLookup,0),FALSE),
  IF(AND(VALUE(LEFT($A1346,3))=312,LEN($I1346)=4,$B1346="O"),VLOOKUP($I1346,_312_Table3,MATCH('312'!$V$16,_312_Table3_ColumnLookup,0),FALSE),
  IF(AND(VALUE(LEFT($A1346,3))=312,LEN($I1346)=4,$B1346="Q"),VLOOKUP($I1346,_312_Table3,MATCH('312'!$X$16,_312_Table3_ColumnLookup,0),FALSE),
  IF(AND(VALUE(LEFT($A1346,3))=312,LEN($I1346)=4),VLOOKUP($I1346,_312_Table3,MATCH(LEFT($B1346,1),_312_Table3_ColumnLookup,0),FALSE)
+N("312"),
  IF(VALUE(LEFT($A1346,3))=313,VLOOKUP(VALUE(MID($B1346,2,1)),_313_Table3,MATCH(MID($B1346,1,1),_313_Table3_ColumnLookup,0),FALSE)
+N("313"),
  IF(AND(VALUE(LEFT($A1346,3))=314,LEN($B1346)=3),VLOOKUP(VALUE(MID($B1346,2,2)),_314_Table3,MATCH(MID($B1346,1,1),_314_Table3_ColumnLookup,0),FALSE),
  IF(VALUE(LEFT($A1346,3))=314,VLOOKUP(VALUE(MID($B1346,2,1)),_314_Table3,MATCH(MID($B1346,1,1),_314_Table3_ColumnLookup,0),FALSE)
+N("314"),
""))))))))))))))))))))))))</f>
        <v>#N/A</v>
      </c>
      <c r="H1346" s="321" t="str">
        <f>IFERROR(
IF(ISERROR($D1346)=FALSE,$D1346,IF(ISERROR($E1346)=FALSE,$E1346,IF(ISERROR($F1346)=FALSE,$F1346
+N("012 checkboxes"),
IF(
IF(OR(LEFT($A1346,9)="Syndicate",LEFT($A1346,12)="NewSyndicate"),VLOOKUP($A1346,'012'!$J:$ZW,MATCH("Link to button",'012'!$J$1:$ZW$1,0),0)
+N("309 checkbox"),
IF($C1346="309 LCR Summary0",VLOOKUP("Notes990",'309'!$P:$ZZ,MATCH("Link to button",'309'!$P$1:$ZZ$1,0),0)
+N("313 checkboxes"),
IF($C1346="313 Financial Information0LcmVsScr",IF($C1346="309 LCR Summary0",VLOOKUP("LcmVsScr",'309'!$N:$ZZ,MATCH("Link to button",'309'!$N$1:$ZZ$1,0),0),
IF($C1346="313 Financial Information0LcrDocAttached",IF($C1346="309 LCR Summary0",VLOOKUP("LcrDocAttached",'309'!$N:$ZZ,MATCH("Link to button",'309'!$N$1:$ZZ$1,0),
0)))))))=1,TRUE,FALSE)
))),"")</f>
        <v/>
      </c>
    </row>
    <row r="1347" spans="1:8">
      <c r="A1347" s="237" t="e">
        <f>VLOOKUP($G1347,CSVLookups!$B:$R,MATCH(A$1,CSVLookups!$B$1:$R$1,0),FALSE)</f>
        <v>#N/A</v>
      </c>
      <c r="B1347" s="237" t="e">
        <f>VLOOKUP($G1347,CSVLookups!$B:$R,MATCH(B$1,CSVLookups!$B$1:$R$1,0),FALSE)</f>
        <v>#N/A</v>
      </c>
      <c r="C1347" s="238" t="e">
        <f t="shared" si="21"/>
        <v>#N/A</v>
      </c>
      <c r="D1347" s="238" t="e">
        <f>IF(AND(VALUE(LEFT($A1347,3))=309,LEN($B1347)=3),VLOOKUP(VALUE(MID($B1347,2,2)),_309_Table1,MATCH(MID($B1347,1,1),_309_Table1_ColumnLookup,0),FALSE),
  IF($C1347="309 LCR SummaryA",OneYearSCR,IF($C1347="309 LCR SummaryB",UltimateSCR,IF(VALUE(LEFT($A1347,3))=309,VLOOKUP(VALUE(MID($B1347,2,1)),_309_Table1,MATCH(MID($B1347,1,1),_309_Table1_ColumnLookup,0),FALSE)
+N("309"),
  IF(VALUE(LEFT($A1347,3))=310,VLOOKUP(VALUE(MID($B1347,2,1)),_310_Table1,MATCH(MID($B1347,1,1),_310_Table1_ColumnLookup,0),FALSE)
+N("310"),
  IF(AND(VALUE(LEFT($A1347,3))=311,LEN($I1347)=4),VLOOKUP($I1347,_311_Table1,MATCH($B1347,_311_Table1_ColumnLookup,0),FALSE),
  IF(AND(VALUE(LEFT($A1347,3))=311,OR($B1347="I2",$B1347="J2",$B1347="K2",$B1347="L2")),VLOOKUP('311'!$G$58,_311_Table1,MATCH(MID($B1347,1,1),_311_Table1_ColumnLookup,0),FALSE),
  IF(AND(VALUE(LEFT($A1347,3))=311,RIGHT($B1347,5)="Total"),VLOOKUP('311'!$G$59,_311_Table1,MATCH(MID($B1347,1,1),_311_Table1_ColumnLookup,0),FALSE),
  IF(VALUE(LEFT($A1347,3))=311,VLOOKUP(VALUE(MID($B1347,2,1)),_311_Table1,MATCH(MID($B1347,1,1),_311_Table1_ColumnLookup,0),FALSE)
+N("311"),
  IF(AND(VALUE(LEFT($A1347,3))=312,LEFT($G1347,10)="Unincepted",$B1347="G "),VLOOKUP(" ULO",_312_Table1,MATCH('312'!$N$16,_312_Table1_ColumnLookup,0),FALSE),
  IF(AND(VALUE(LEFT($A1347,3))=312,LEFT($G1347,10)="Unincepted",$B1347="O "),VLOOKUP(" ULO",_312_Table1,MATCH('312'!$V$16,_312_Table1_ColumnLookup,0),FALSE),
  IF(AND(VALUE(LEFT($A1347,3))=312,LEFT($G1347,10)="Unincepted",$B1347="Q "),VLOOKUP(" ULO",_312_Table1,MATCH('312'!$X$16,_312_Table1_ColumnLookup,0),FALSE),
  IF(AND(VALUE(LEFT($A1347,3))=312,LEFT($G1347,10)="Unincepted"),VLOOKUP(" ULO",_312_Table1,MATCH(LEFT($B1347,1),_312_Table1_ColumnLookup,0),FALSE),
  IF(AND(VALUE(LEFT($A1347,3))=312,LEFT($G1347,5)="Total",$B1347="G "),VLOOKUP('312'!$F$80,_312_Table1,MATCH('312'!$N$16,_312_Table1_ColumnLookup,0),FALSE),
  IF(AND(VALUE(LEFT($A1347,3))=312,LEFT($G1347,5)="Total",$B1347="O "),VLOOKUP('312'!$F$80,_312_Table1,MATCH('312'!$V$16,_312_Table1_ColumnLookup,0),FALSE),
  IF(AND(VALUE(LEFT($A1347,3))=312,LEFT($G1347,5)="Total",$B1347="Q "),VLOOKUP('312'!$F$80,_312_Table1,MATCH('312'!$X$16,_312_Table1_ColumnLookup,0),FALSE),
  IF(AND(VALUE(LEFT($A1347,3))=312,LEFT($G1347,5)="Total"),VLOOKUP('312'!$F$80,_312_Table1,MATCH(LEFT($B1347,1),_312_Table1_ColumnLookup,0),FALSE),
  IF(AND(VALUE(LEFT($A1347,3))=312,LEN($I1347)=4,$B1347="G"),VLOOKUP($I1347,_312_Table1,MATCH('312'!$N$16,_312_Table1_ColumnLookup,0),FALSE),
  IF(AND(VALUE(LEFT($A1347,3))=312,LEN($I1347)=4,$B1347="O"),VLOOKUP($I1347,_312_Table1,MATCH('312'!$V$16,_312_Table1_ColumnLookup,0),FALSE),
  IF(AND(VALUE(LEFT($A1347,3))=312,LEN($I1347)=4,$B1347="Q"),VLOOKUP($I1347,_312_Table1,MATCH('312'!$X$16,_312_Table1_ColumnLookup,0),FALSE),
  IF(AND(VALUE(LEFT($A1347,3))=312,LEN($I1347)=4),VLOOKUP($I1347,_312_Table1,MATCH(LEFT($B1347,1),_312_Table1_ColumnLookup,0),FALSE)
+N("312"),
  IF(VALUE(LEFT($A1347,3))=313,VLOOKUP(VALUE(MID($B1347,2,1)),_313_Table1,MATCH(MID($B1347,1,1),_313_Table1_ColumnLookup,0),FALSE)
+N("313"),
  IF(AND(VALUE(LEFT($A1347,3))=314,LEN($B1347)=3),VLOOKUP(VALUE(MID($B1347,2,2)),_314_Table1,MATCH(MID($B1347,1,1),_314_Table1_ColumnLookup,0),FALSE),
  IF(VALUE(LEFT($A1347,3))=314,VLOOKUP(VALUE(MID($B1347,2,1)),_314_Table1,MATCH(MID($B1347,1,1),_314_Table1_ColumnLookup,0),FALSE)
+N("314"),
""))))))))))))))))))))))))</f>
        <v>#N/A</v>
      </c>
      <c r="E1347" s="238" t="e">
        <f>IF(AND(VALUE(LEFT($A1347,3))=309,LEN($B1347)=3),VLOOKUP(VALUE(MID($B1347,2,2)),_309_Table2,MATCH(MID($B1347,1,1),_309_Table2_ColumnLookup,0),FALSE),
  IF($C1347="309 LCR SummaryA",OneYearSCR,IF($C1347="309 LCR SummaryB",UltimateSCR,IF(VALUE(LEFT($A1347,3))=309,VLOOKUP(VALUE(MID($B1347,2,1)),_309_Table2,MATCH(MID($B1347,1,1),_309_Table2_ColumnLookup,0),FALSE)
+N("309"),
  IF(VALUE(LEFT($A1347,3))=310,VLOOKUP(VALUE(MID($B1347,2,1)),_310_Table2,MATCH(MID($B1347,1,1),_310_Table2_ColumnLookup,0),FALSE)
+N("310"),
  IF(AND(VALUE(LEFT($A1347,3))=311,LEN($I1347)=4),VLOOKUP($I1347,_311_Table2,MATCH($B1347,_311_Table2_ColumnLookup,0),FALSE),
  IF(AND(VALUE(LEFT($A1347,3))=311,OR($B1347="I2",$B1347="J2",$B1347="K2",$B1347="L2")),VLOOKUP('311'!$G$58,_311_Table2,MATCH(MID($B1347,1,1),_311_Table2_ColumnLookup,0),FALSE),
  IF(AND(VALUE(LEFT($A1347,3))=311,RIGHT($B1347,5)="Total"),VLOOKUP('311'!$G$59,_311_Table2,MATCH(MID($B1347,1,1),_311_Table2_ColumnLookup,0),FALSE),
  IF(VALUE(LEFT($A1347,3))=311,VLOOKUP(VALUE(MID($B1347,2,1)),_311_Table2,MATCH(MID($B1347,1,1),_311_Table2_ColumnLookup,0),FALSE)
+N("311"),
  IF(AND(VALUE(LEFT($A1347,3))=312,LEFT($G1347,10)="Unincepted",$B1347="G "),VLOOKUP(" ULO",_312_Table2,MATCH('312'!$N$16,_312_Table2_ColumnLookup,0),FALSE),
  IF(AND(VALUE(LEFT($A1347,3))=312,LEFT($G1347,10)="Unincepted",$B1347="O "),VLOOKUP(" ULO",_312_Table2,MATCH('312'!$V$16,_312_Table2_ColumnLookup,0),FALSE),
  IF(AND(VALUE(LEFT($A1347,3))=312,LEFT($G1347,10)="Unincepted",$B1347="Q "),VLOOKUP(" ULO",_312_Table2,MATCH('312'!$X$16,_312_Table2_ColumnLookup,0),FALSE),
  IF(AND(VALUE(LEFT($A1347,3))=312,LEFT($G1347,10)="Unincepted"),VLOOKUP(" ULO",_312_Table2,MATCH(LEFT($B1347,1),_312_Table2_ColumnLookup,0),FALSE),
  IF(AND(VALUE(LEFT($A1347,3))=312,LEFT($G1347,5)="Total",$B1347="G "),VLOOKUP('312'!$F$80,_312_Table2,MATCH('312'!$N$16,_312_Table2_ColumnLookup,0),FALSE),
  IF(AND(VALUE(LEFT($A1347,3))=312,LEFT($G1347,5)="Total",$B1347="O "),VLOOKUP('312'!$F$80,_312_Table2,MATCH('312'!$V$16,_312_Table2_ColumnLookup,0),FALSE),
  IF(AND(VALUE(LEFT($A1347,3))=312,LEFT($G1347,5)="Total",$B1347="Q "),VLOOKUP('312'!$F$80,_312_Table2,MATCH('312'!$X$16,_312_Table2_ColumnLookup,0),FALSE),
  IF(AND(VALUE(LEFT($A1347,3))=312,LEFT($G1347,5)="Total"),VLOOKUP('312'!$F$80,_312_Table2,MATCH(LEFT($B1347,1),_312_Table2_ColumnLookup,0),FALSE),
  IF(AND(VALUE(LEFT($A1347,3))=312,LEN($I1347)=4,$B1347="G"),VLOOKUP($I1347,_312_Table2,MATCH('312'!$N$16,_312_Table2_ColumnLookup,0),FALSE),
  IF(AND(VALUE(LEFT($A1347,3))=312,LEN($I1347)=4,$B1347="O"),VLOOKUP($I1347,_312_Table2,MATCH('312'!$V$16,_312_Table2_ColumnLookup,0),FALSE),
  IF(AND(VALUE(LEFT($A1347,3))=312,LEN($I1347)=4,$B1347="Q"),VLOOKUP($I1347,_312_Table2,MATCH('312'!$X$16,_312_Table2_ColumnLookup,0),FALSE),
  IF(AND(VALUE(LEFT($A1347,3))=312,LEN($I1347)=4),VLOOKUP($I1347,_312_Table2,MATCH(LEFT($B1347,1),_312_Table2_ColumnLookup,0),FALSE)
+N("312"),
  IF(VALUE(LEFT($A1347,3))=313,VLOOKUP(VALUE(MID($B1347,2,1)),_313_Table2,MATCH(MID($B1347,1,1),_313_Table2_ColumnLookup,0),FALSE)
+N("313"),
  IF(AND(VALUE(LEFT($A1347,3))=314,LEN($B1347)=3),VLOOKUP(VALUE(MID($B1347,2,2)),_314_Table2,MATCH(MID($B1347,1,1),_314_Table2_ColumnLookup,0),FALSE),
  IF(VALUE(LEFT($A1347,3))=314,VLOOKUP(VALUE(MID($B1347,2,1)),_314_Table2,MATCH(MID($B1347,1,1),_314_Table2_ColumnLookup,0),FALSE)
+N("314"),
""))))))))))))))))))))))))</f>
        <v>#N/A</v>
      </c>
      <c r="F1347" s="238" t="e">
        <f>IF(AND(VALUE(LEFT($A1347,3))=309,LEN($B1347)=3),VLOOKUP(VALUE(MID($B1347,2,2)),_309_Table3,MATCH(MID($B1347,1,1),_309_Table3_ColumnLookup,0),FALSE),
  IF($C1347="309 LCR SummaryA",OneYearSCR,IF($C1347="309 LCR SummaryB",UltimateSCR,IF(VALUE(LEFT($A1347,3))=309,VLOOKUP(VALUE(MID($B1347,2,1)),_309_Table3,MATCH(MID($B1347,1,1),_309_Table3_ColumnLookup,0),FALSE)
+N("309"),
  IF(VALUE(LEFT($A1347,3))=310,VLOOKUP(VALUE(MID($B1347,2,1)),_310_Table3,MATCH(MID($B1347,1,1),_310_Table3_ColumnLookup,0),FALSE)
+N("310"),
  IF(AND(VALUE(LEFT($A1347,3))=311,LEN($I1347)=4),VLOOKUP($I1347,_311_Table3,MATCH($B1347,_311_Table3_ColumnLookup,0),FALSE),
  IF(AND(VALUE(LEFT($A1347,3))=311,OR($B1347="I2",$B1347="J2",$B1347="K2",$B1347="L2")),VLOOKUP('311'!$G$58,_311_Table3,MATCH(MID($B1347,1,1),_311_Table3_ColumnLookup,0),FALSE),
  IF(AND(VALUE(LEFT($A1347,3))=311,RIGHT($B1347,5)="Total"),VLOOKUP('311'!$G$59,_311_Table3,MATCH(MID($B1347,1,1),_311_Table3_ColumnLookup,0),FALSE),
  IF(VALUE(LEFT($A1347,3))=311,VLOOKUP(VALUE(MID($B1347,2,1)),_311_Table3,MATCH(MID($B1347,1,1),_311_Table3_ColumnLookup,0),FALSE)
+N("311"),
  IF(AND(VALUE(LEFT($A1347,3))=312,LEFT($G1347,10)="Unincepted",$B1347="G "),VLOOKUP(" ULO",_312_Table3,MATCH('312'!$N$16,_312_Table3_ColumnLookup,0),FALSE),
  IF(AND(VALUE(LEFT($A1347,3))=312,LEFT($G1347,10)="Unincepted",$B1347="O "),VLOOKUP(" ULO",_312_Table3,MATCH('312'!$V$16,_312_Table3_ColumnLookup,0),FALSE),
  IF(AND(VALUE(LEFT($A1347,3))=312,LEFT($G1347,10)="Unincepted",$B1347="Q "),VLOOKUP(" ULO",_312_Table3,MATCH('312'!$X$16,_312_Table3_ColumnLookup,0),FALSE),
  IF(AND(VALUE(LEFT($A1347,3))=312,LEFT($G1347,10)="Unincepted"),VLOOKUP(" ULO",_312_Table3,MATCH(LEFT($B1347,1),_312_Table3_ColumnLookup,0),FALSE),
  IF(AND(VALUE(LEFT($A1347,3))=312,LEFT($G1347,5)="Total",$B1347="G "),VLOOKUP('312'!$F$80,_312_Table3,MATCH('312'!$N$16,_312_Table3_ColumnLookup,0),FALSE),
  IF(AND(VALUE(LEFT($A1347,3))=312,LEFT($G1347,5)="Total",$B1347="O "),VLOOKUP('312'!$F$80,_312_Table3,MATCH('312'!$V$16,_312_Table3_ColumnLookup,0),FALSE),
  IF(AND(VALUE(LEFT($A1347,3))=312,LEFT($G1347,5)="Total",$B1347="Q "),VLOOKUP('312'!$F$80,_312_Table3,MATCH('312'!$X$16,_312_Table3_ColumnLookup,0),FALSE),
  IF(AND(VALUE(LEFT($A1347,3))=312,LEFT($G1347,5)="Total"),VLOOKUP('312'!$F$80,_312_Table3,MATCH(LEFT($B1347,1),_312_Table3_ColumnLookup,0),FALSE),
  IF(AND(VALUE(LEFT($A1347,3))=312,LEN($I1347)=4,$B1347="G"),VLOOKUP($I1347,_312_Table3,MATCH('312'!$N$16,_312_Table3_ColumnLookup,0),FALSE),
  IF(AND(VALUE(LEFT($A1347,3))=312,LEN($I1347)=4,$B1347="O"),VLOOKUP($I1347,_312_Table3,MATCH('312'!$V$16,_312_Table3_ColumnLookup,0),FALSE),
  IF(AND(VALUE(LEFT($A1347,3))=312,LEN($I1347)=4,$B1347="Q"),VLOOKUP($I1347,_312_Table3,MATCH('312'!$X$16,_312_Table3_ColumnLookup,0),FALSE),
  IF(AND(VALUE(LEFT($A1347,3))=312,LEN($I1347)=4),VLOOKUP($I1347,_312_Table3,MATCH(LEFT($B1347,1),_312_Table3_ColumnLookup,0),FALSE)
+N("312"),
  IF(VALUE(LEFT($A1347,3))=313,VLOOKUP(VALUE(MID($B1347,2,1)),_313_Table3,MATCH(MID($B1347,1,1),_313_Table3_ColumnLookup,0),FALSE)
+N("313"),
  IF(AND(VALUE(LEFT($A1347,3))=314,LEN($B1347)=3),VLOOKUP(VALUE(MID($B1347,2,2)),_314_Table3,MATCH(MID($B1347,1,1),_314_Table3_ColumnLookup,0),FALSE),
  IF(VALUE(LEFT($A1347,3))=314,VLOOKUP(VALUE(MID($B1347,2,1)),_314_Table3,MATCH(MID($B1347,1,1),_314_Table3_ColumnLookup,0),FALSE)
+N("314"),
""))))))))))))))))))))))))</f>
        <v>#N/A</v>
      </c>
      <c r="H1347" s="321" t="str">
        <f>IFERROR(
IF(ISERROR($D1347)=FALSE,$D1347,IF(ISERROR($E1347)=FALSE,$E1347,IF(ISERROR($F1347)=FALSE,$F1347
+N("012 checkboxes"),
IF(
IF(OR(LEFT($A1347,9)="Syndicate",LEFT($A1347,12)="NewSyndicate"),VLOOKUP($A1347,'012'!$J:$ZW,MATCH("Link to button",'012'!$J$1:$ZW$1,0),0)
+N("309 checkbox"),
IF($C1347="309 LCR Summary0",VLOOKUP("Notes990",'309'!$P:$ZZ,MATCH("Link to button",'309'!$P$1:$ZZ$1,0),0)
+N("313 checkboxes"),
IF($C1347="313 Financial Information0LcmVsScr",IF($C1347="309 LCR Summary0",VLOOKUP("LcmVsScr",'309'!$N:$ZZ,MATCH("Link to button",'309'!$N$1:$ZZ$1,0),0),
IF($C1347="313 Financial Information0LcrDocAttached",IF($C1347="309 LCR Summary0",VLOOKUP("LcrDocAttached",'309'!$N:$ZZ,MATCH("Link to button",'309'!$N$1:$ZZ$1,0),
0)))))))=1,TRUE,FALSE)
))),"")</f>
        <v/>
      </c>
    </row>
    <row r="1348" spans="1:8">
      <c r="A1348" s="237" t="e">
        <f>VLOOKUP($G1348,CSVLookups!$B:$R,MATCH(A$1,CSVLookups!$B$1:$R$1,0),FALSE)</f>
        <v>#N/A</v>
      </c>
      <c r="B1348" s="237" t="e">
        <f>VLOOKUP($G1348,CSVLookups!$B:$R,MATCH(B$1,CSVLookups!$B$1:$R$1,0),FALSE)</f>
        <v>#N/A</v>
      </c>
      <c r="C1348" s="238" t="e">
        <f t="shared" si="21"/>
        <v>#N/A</v>
      </c>
      <c r="D1348" s="238" t="e">
        <f>IF(AND(VALUE(LEFT($A1348,3))=309,LEN($B1348)=3),VLOOKUP(VALUE(MID($B1348,2,2)),_309_Table1,MATCH(MID($B1348,1,1),_309_Table1_ColumnLookup,0),FALSE),
  IF($C1348="309 LCR SummaryA",OneYearSCR,IF($C1348="309 LCR SummaryB",UltimateSCR,IF(VALUE(LEFT($A1348,3))=309,VLOOKUP(VALUE(MID($B1348,2,1)),_309_Table1,MATCH(MID($B1348,1,1),_309_Table1_ColumnLookup,0),FALSE)
+N("309"),
  IF(VALUE(LEFT($A1348,3))=310,VLOOKUP(VALUE(MID($B1348,2,1)),_310_Table1,MATCH(MID($B1348,1,1),_310_Table1_ColumnLookup,0),FALSE)
+N("310"),
  IF(AND(VALUE(LEFT($A1348,3))=311,LEN($I1348)=4),VLOOKUP($I1348,_311_Table1,MATCH($B1348,_311_Table1_ColumnLookup,0),FALSE),
  IF(AND(VALUE(LEFT($A1348,3))=311,OR($B1348="I2",$B1348="J2",$B1348="K2",$B1348="L2")),VLOOKUP('311'!$G$58,_311_Table1,MATCH(MID($B1348,1,1),_311_Table1_ColumnLookup,0),FALSE),
  IF(AND(VALUE(LEFT($A1348,3))=311,RIGHT($B1348,5)="Total"),VLOOKUP('311'!$G$59,_311_Table1,MATCH(MID($B1348,1,1),_311_Table1_ColumnLookup,0),FALSE),
  IF(VALUE(LEFT($A1348,3))=311,VLOOKUP(VALUE(MID($B1348,2,1)),_311_Table1,MATCH(MID($B1348,1,1),_311_Table1_ColumnLookup,0),FALSE)
+N("311"),
  IF(AND(VALUE(LEFT($A1348,3))=312,LEFT($G1348,10)="Unincepted",$B1348="G "),VLOOKUP(" ULO",_312_Table1,MATCH('312'!$N$16,_312_Table1_ColumnLookup,0),FALSE),
  IF(AND(VALUE(LEFT($A1348,3))=312,LEFT($G1348,10)="Unincepted",$B1348="O "),VLOOKUP(" ULO",_312_Table1,MATCH('312'!$V$16,_312_Table1_ColumnLookup,0),FALSE),
  IF(AND(VALUE(LEFT($A1348,3))=312,LEFT($G1348,10)="Unincepted",$B1348="Q "),VLOOKUP(" ULO",_312_Table1,MATCH('312'!$X$16,_312_Table1_ColumnLookup,0),FALSE),
  IF(AND(VALUE(LEFT($A1348,3))=312,LEFT($G1348,10)="Unincepted"),VLOOKUP(" ULO",_312_Table1,MATCH(LEFT($B1348,1),_312_Table1_ColumnLookup,0),FALSE),
  IF(AND(VALUE(LEFT($A1348,3))=312,LEFT($G1348,5)="Total",$B1348="G "),VLOOKUP('312'!$F$80,_312_Table1,MATCH('312'!$N$16,_312_Table1_ColumnLookup,0),FALSE),
  IF(AND(VALUE(LEFT($A1348,3))=312,LEFT($G1348,5)="Total",$B1348="O "),VLOOKUP('312'!$F$80,_312_Table1,MATCH('312'!$V$16,_312_Table1_ColumnLookup,0),FALSE),
  IF(AND(VALUE(LEFT($A1348,3))=312,LEFT($G1348,5)="Total",$B1348="Q "),VLOOKUP('312'!$F$80,_312_Table1,MATCH('312'!$X$16,_312_Table1_ColumnLookup,0),FALSE),
  IF(AND(VALUE(LEFT($A1348,3))=312,LEFT($G1348,5)="Total"),VLOOKUP('312'!$F$80,_312_Table1,MATCH(LEFT($B1348,1),_312_Table1_ColumnLookup,0),FALSE),
  IF(AND(VALUE(LEFT($A1348,3))=312,LEN($I1348)=4,$B1348="G"),VLOOKUP($I1348,_312_Table1,MATCH('312'!$N$16,_312_Table1_ColumnLookup,0),FALSE),
  IF(AND(VALUE(LEFT($A1348,3))=312,LEN($I1348)=4,$B1348="O"),VLOOKUP($I1348,_312_Table1,MATCH('312'!$V$16,_312_Table1_ColumnLookup,0),FALSE),
  IF(AND(VALUE(LEFT($A1348,3))=312,LEN($I1348)=4,$B1348="Q"),VLOOKUP($I1348,_312_Table1,MATCH('312'!$X$16,_312_Table1_ColumnLookup,0),FALSE),
  IF(AND(VALUE(LEFT($A1348,3))=312,LEN($I1348)=4),VLOOKUP($I1348,_312_Table1,MATCH(LEFT($B1348,1),_312_Table1_ColumnLookup,0),FALSE)
+N("312"),
  IF(VALUE(LEFT($A1348,3))=313,VLOOKUP(VALUE(MID($B1348,2,1)),_313_Table1,MATCH(MID($B1348,1,1),_313_Table1_ColumnLookup,0),FALSE)
+N("313"),
  IF(AND(VALUE(LEFT($A1348,3))=314,LEN($B1348)=3),VLOOKUP(VALUE(MID($B1348,2,2)),_314_Table1,MATCH(MID($B1348,1,1),_314_Table1_ColumnLookup,0),FALSE),
  IF(VALUE(LEFT($A1348,3))=314,VLOOKUP(VALUE(MID($B1348,2,1)),_314_Table1,MATCH(MID($B1348,1,1),_314_Table1_ColumnLookup,0),FALSE)
+N("314"),
""))))))))))))))))))))))))</f>
        <v>#N/A</v>
      </c>
      <c r="E1348" s="238" t="e">
        <f>IF(AND(VALUE(LEFT($A1348,3))=309,LEN($B1348)=3),VLOOKUP(VALUE(MID($B1348,2,2)),_309_Table2,MATCH(MID($B1348,1,1),_309_Table2_ColumnLookup,0),FALSE),
  IF($C1348="309 LCR SummaryA",OneYearSCR,IF($C1348="309 LCR SummaryB",UltimateSCR,IF(VALUE(LEFT($A1348,3))=309,VLOOKUP(VALUE(MID($B1348,2,1)),_309_Table2,MATCH(MID($B1348,1,1),_309_Table2_ColumnLookup,0),FALSE)
+N("309"),
  IF(VALUE(LEFT($A1348,3))=310,VLOOKUP(VALUE(MID($B1348,2,1)),_310_Table2,MATCH(MID($B1348,1,1),_310_Table2_ColumnLookup,0),FALSE)
+N("310"),
  IF(AND(VALUE(LEFT($A1348,3))=311,LEN($I1348)=4),VLOOKUP($I1348,_311_Table2,MATCH($B1348,_311_Table2_ColumnLookup,0),FALSE),
  IF(AND(VALUE(LEFT($A1348,3))=311,OR($B1348="I2",$B1348="J2",$B1348="K2",$B1348="L2")),VLOOKUP('311'!$G$58,_311_Table2,MATCH(MID($B1348,1,1),_311_Table2_ColumnLookup,0),FALSE),
  IF(AND(VALUE(LEFT($A1348,3))=311,RIGHT($B1348,5)="Total"),VLOOKUP('311'!$G$59,_311_Table2,MATCH(MID($B1348,1,1),_311_Table2_ColumnLookup,0),FALSE),
  IF(VALUE(LEFT($A1348,3))=311,VLOOKUP(VALUE(MID($B1348,2,1)),_311_Table2,MATCH(MID($B1348,1,1),_311_Table2_ColumnLookup,0),FALSE)
+N("311"),
  IF(AND(VALUE(LEFT($A1348,3))=312,LEFT($G1348,10)="Unincepted",$B1348="G "),VLOOKUP(" ULO",_312_Table2,MATCH('312'!$N$16,_312_Table2_ColumnLookup,0),FALSE),
  IF(AND(VALUE(LEFT($A1348,3))=312,LEFT($G1348,10)="Unincepted",$B1348="O "),VLOOKUP(" ULO",_312_Table2,MATCH('312'!$V$16,_312_Table2_ColumnLookup,0),FALSE),
  IF(AND(VALUE(LEFT($A1348,3))=312,LEFT($G1348,10)="Unincepted",$B1348="Q "),VLOOKUP(" ULO",_312_Table2,MATCH('312'!$X$16,_312_Table2_ColumnLookup,0),FALSE),
  IF(AND(VALUE(LEFT($A1348,3))=312,LEFT($G1348,10)="Unincepted"),VLOOKUP(" ULO",_312_Table2,MATCH(LEFT($B1348,1),_312_Table2_ColumnLookup,0),FALSE),
  IF(AND(VALUE(LEFT($A1348,3))=312,LEFT($G1348,5)="Total",$B1348="G "),VLOOKUP('312'!$F$80,_312_Table2,MATCH('312'!$N$16,_312_Table2_ColumnLookup,0),FALSE),
  IF(AND(VALUE(LEFT($A1348,3))=312,LEFT($G1348,5)="Total",$B1348="O "),VLOOKUP('312'!$F$80,_312_Table2,MATCH('312'!$V$16,_312_Table2_ColumnLookup,0),FALSE),
  IF(AND(VALUE(LEFT($A1348,3))=312,LEFT($G1348,5)="Total",$B1348="Q "),VLOOKUP('312'!$F$80,_312_Table2,MATCH('312'!$X$16,_312_Table2_ColumnLookup,0),FALSE),
  IF(AND(VALUE(LEFT($A1348,3))=312,LEFT($G1348,5)="Total"),VLOOKUP('312'!$F$80,_312_Table2,MATCH(LEFT($B1348,1),_312_Table2_ColumnLookup,0),FALSE),
  IF(AND(VALUE(LEFT($A1348,3))=312,LEN($I1348)=4,$B1348="G"),VLOOKUP($I1348,_312_Table2,MATCH('312'!$N$16,_312_Table2_ColumnLookup,0),FALSE),
  IF(AND(VALUE(LEFT($A1348,3))=312,LEN($I1348)=4,$B1348="O"),VLOOKUP($I1348,_312_Table2,MATCH('312'!$V$16,_312_Table2_ColumnLookup,0),FALSE),
  IF(AND(VALUE(LEFT($A1348,3))=312,LEN($I1348)=4,$B1348="Q"),VLOOKUP($I1348,_312_Table2,MATCH('312'!$X$16,_312_Table2_ColumnLookup,0),FALSE),
  IF(AND(VALUE(LEFT($A1348,3))=312,LEN($I1348)=4),VLOOKUP($I1348,_312_Table2,MATCH(LEFT($B1348,1),_312_Table2_ColumnLookup,0),FALSE)
+N("312"),
  IF(VALUE(LEFT($A1348,3))=313,VLOOKUP(VALUE(MID($B1348,2,1)),_313_Table2,MATCH(MID($B1348,1,1),_313_Table2_ColumnLookup,0),FALSE)
+N("313"),
  IF(AND(VALUE(LEFT($A1348,3))=314,LEN($B1348)=3),VLOOKUP(VALUE(MID($B1348,2,2)),_314_Table2,MATCH(MID($B1348,1,1),_314_Table2_ColumnLookup,0),FALSE),
  IF(VALUE(LEFT($A1348,3))=314,VLOOKUP(VALUE(MID($B1348,2,1)),_314_Table2,MATCH(MID($B1348,1,1),_314_Table2_ColumnLookup,0),FALSE)
+N("314"),
""))))))))))))))))))))))))</f>
        <v>#N/A</v>
      </c>
      <c r="F1348" s="238" t="e">
        <f>IF(AND(VALUE(LEFT($A1348,3))=309,LEN($B1348)=3),VLOOKUP(VALUE(MID($B1348,2,2)),_309_Table3,MATCH(MID($B1348,1,1),_309_Table3_ColumnLookup,0),FALSE),
  IF($C1348="309 LCR SummaryA",OneYearSCR,IF($C1348="309 LCR SummaryB",UltimateSCR,IF(VALUE(LEFT($A1348,3))=309,VLOOKUP(VALUE(MID($B1348,2,1)),_309_Table3,MATCH(MID($B1348,1,1),_309_Table3_ColumnLookup,0),FALSE)
+N("309"),
  IF(VALUE(LEFT($A1348,3))=310,VLOOKUP(VALUE(MID($B1348,2,1)),_310_Table3,MATCH(MID($B1348,1,1),_310_Table3_ColumnLookup,0),FALSE)
+N("310"),
  IF(AND(VALUE(LEFT($A1348,3))=311,LEN($I1348)=4),VLOOKUP($I1348,_311_Table3,MATCH($B1348,_311_Table3_ColumnLookup,0),FALSE),
  IF(AND(VALUE(LEFT($A1348,3))=311,OR($B1348="I2",$B1348="J2",$B1348="K2",$B1348="L2")),VLOOKUP('311'!$G$58,_311_Table3,MATCH(MID($B1348,1,1),_311_Table3_ColumnLookup,0),FALSE),
  IF(AND(VALUE(LEFT($A1348,3))=311,RIGHT($B1348,5)="Total"),VLOOKUP('311'!$G$59,_311_Table3,MATCH(MID($B1348,1,1),_311_Table3_ColumnLookup,0),FALSE),
  IF(VALUE(LEFT($A1348,3))=311,VLOOKUP(VALUE(MID($B1348,2,1)),_311_Table3,MATCH(MID($B1348,1,1),_311_Table3_ColumnLookup,0),FALSE)
+N("311"),
  IF(AND(VALUE(LEFT($A1348,3))=312,LEFT($G1348,10)="Unincepted",$B1348="G "),VLOOKUP(" ULO",_312_Table3,MATCH('312'!$N$16,_312_Table3_ColumnLookup,0),FALSE),
  IF(AND(VALUE(LEFT($A1348,3))=312,LEFT($G1348,10)="Unincepted",$B1348="O "),VLOOKUP(" ULO",_312_Table3,MATCH('312'!$V$16,_312_Table3_ColumnLookup,0),FALSE),
  IF(AND(VALUE(LEFT($A1348,3))=312,LEFT($G1348,10)="Unincepted",$B1348="Q "),VLOOKUP(" ULO",_312_Table3,MATCH('312'!$X$16,_312_Table3_ColumnLookup,0),FALSE),
  IF(AND(VALUE(LEFT($A1348,3))=312,LEFT($G1348,10)="Unincepted"),VLOOKUP(" ULO",_312_Table3,MATCH(LEFT($B1348,1),_312_Table3_ColumnLookup,0),FALSE),
  IF(AND(VALUE(LEFT($A1348,3))=312,LEFT($G1348,5)="Total",$B1348="G "),VLOOKUP('312'!$F$80,_312_Table3,MATCH('312'!$N$16,_312_Table3_ColumnLookup,0),FALSE),
  IF(AND(VALUE(LEFT($A1348,3))=312,LEFT($G1348,5)="Total",$B1348="O "),VLOOKUP('312'!$F$80,_312_Table3,MATCH('312'!$V$16,_312_Table3_ColumnLookup,0),FALSE),
  IF(AND(VALUE(LEFT($A1348,3))=312,LEFT($G1348,5)="Total",$B1348="Q "),VLOOKUP('312'!$F$80,_312_Table3,MATCH('312'!$X$16,_312_Table3_ColumnLookup,0),FALSE),
  IF(AND(VALUE(LEFT($A1348,3))=312,LEFT($G1348,5)="Total"),VLOOKUP('312'!$F$80,_312_Table3,MATCH(LEFT($B1348,1),_312_Table3_ColumnLookup,0),FALSE),
  IF(AND(VALUE(LEFT($A1348,3))=312,LEN($I1348)=4,$B1348="G"),VLOOKUP($I1348,_312_Table3,MATCH('312'!$N$16,_312_Table3_ColumnLookup,0),FALSE),
  IF(AND(VALUE(LEFT($A1348,3))=312,LEN($I1348)=4,$B1348="O"),VLOOKUP($I1348,_312_Table3,MATCH('312'!$V$16,_312_Table3_ColumnLookup,0),FALSE),
  IF(AND(VALUE(LEFT($A1348,3))=312,LEN($I1348)=4,$B1348="Q"),VLOOKUP($I1348,_312_Table3,MATCH('312'!$X$16,_312_Table3_ColumnLookup,0),FALSE),
  IF(AND(VALUE(LEFT($A1348,3))=312,LEN($I1348)=4),VLOOKUP($I1348,_312_Table3,MATCH(LEFT($B1348,1),_312_Table3_ColumnLookup,0),FALSE)
+N("312"),
  IF(VALUE(LEFT($A1348,3))=313,VLOOKUP(VALUE(MID($B1348,2,1)),_313_Table3,MATCH(MID($B1348,1,1),_313_Table3_ColumnLookup,0),FALSE)
+N("313"),
  IF(AND(VALUE(LEFT($A1348,3))=314,LEN($B1348)=3),VLOOKUP(VALUE(MID($B1348,2,2)),_314_Table3,MATCH(MID($B1348,1,1),_314_Table3_ColumnLookup,0),FALSE),
  IF(VALUE(LEFT($A1348,3))=314,VLOOKUP(VALUE(MID($B1348,2,1)),_314_Table3,MATCH(MID($B1348,1,1),_314_Table3_ColumnLookup,0),FALSE)
+N("314"),
""))))))))))))))))))))))))</f>
        <v>#N/A</v>
      </c>
      <c r="H1348" s="321" t="str">
        <f>IFERROR(
IF(ISERROR($D1348)=FALSE,$D1348,IF(ISERROR($E1348)=FALSE,$E1348,IF(ISERROR($F1348)=FALSE,$F1348
+N("012 checkboxes"),
IF(
IF(OR(LEFT($A1348,9)="Syndicate",LEFT($A1348,12)="NewSyndicate"),VLOOKUP($A1348,'012'!$J:$ZW,MATCH("Link to button",'012'!$J$1:$ZW$1,0),0)
+N("309 checkbox"),
IF($C1348="309 LCR Summary0",VLOOKUP("Notes990",'309'!$P:$ZZ,MATCH("Link to button",'309'!$P$1:$ZZ$1,0),0)
+N("313 checkboxes"),
IF($C1348="313 Financial Information0LcmVsScr",IF($C1348="309 LCR Summary0",VLOOKUP("LcmVsScr",'309'!$N:$ZZ,MATCH("Link to button",'309'!$N$1:$ZZ$1,0),0),
IF($C1348="313 Financial Information0LcrDocAttached",IF($C1348="309 LCR Summary0",VLOOKUP("LcrDocAttached",'309'!$N:$ZZ,MATCH("Link to button",'309'!$N$1:$ZZ$1,0),
0)))))))=1,TRUE,FALSE)
))),"")</f>
        <v/>
      </c>
    </row>
    <row r="1349" spans="1:8">
      <c r="A1349" s="237" t="e">
        <f>VLOOKUP($G1349,CSVLookups!$B:$R,MATCH(A$1,CSVLookups!$B$1:$R$1,0),FALSE)</f>
        <v>#N/A</v>
      </c>
      <c r="B1349" s="237" t="e">
        <f>VLOOKUP($G1349,CSVLookups!$B:$R,MATCH(B$1,CSVLookups!$B$1:$R$1,0),FALSE)</f>
        <v>#N/A</v>
      </c>
      <c r="C1349" s="238" t="e">
        <f t="shared" si="21"/>
        <v>#N/A</v>
      </c>
      <c r="D1349" s="238" t="e">
        <f>IF(AND(VALUE(LEFT($A1349,3))=309,LEN($B1349)=3),VLOOKUP(VALUE(MID($B1349,2,2)),_309_Table1,MATCH(MID($B1349,1,1),_309_Table1_ColumnLookup,0),FALSE),
  IF($C1349="309 LCR SummaryA",OneYearSCR,IF($C1349="309 LCR SummaryB",UltimateSCR,IF(VALUE(LEFT($A1349,3))=309,VLOOKUP(VALUE(MID($B1349,2,1)),_309_Table1,MATCH(MID($B1349,1,1),_309_Table1_ColumnLookup,0),FALSE)
+N("309"),
  IF(VALUE(LEFT($A1349,3))=310,VLOOKUP(VALUE(MID($B1349,2,1)),_310_Table1,MATCH(MID($B1349,1,1),_310_Table1_ColumnLookup,0),FALSE)
+N("310"),
  IF(AND(VALUE(LEFT($A1349,3))=311,LEN($I1349)=4),VLOOKUP($I1349,_311_Table1,MATCH($B1349,_311_Table1_ColumnLookup,0),FALSE),
  IF(AND(VALUE(LEFT($A1349,3))=311,OR($B1349="I2",$B1349="J2",$B1349="K2",$B1349="L2")),VLOOKUP('311'!$G$58,_311_Table1,MATCH(MID($B1349,1,1),_311_Table1_ColumnLookup,0),FALSE),
  IF(AND(VALUE(LEFT($A1349,3))=311,RIGHT($B1349,5)="Total"),VLOOKUP('311'!$G$59,_311_Table1,MATCH(MID($B1349,1,1),_311_Table1_ColumnLookup,0),FALSE),
  IF(VALUE(LEFT($A1349,3))=311,VLOOKUP(VALUE(MID($B1349,2,1)),_311_Table1,MATCH(MID($B1349,1,1),_311_Table1_ColumnLookup,0),FALSE)
+N("311"),
  IF(AND(VALUE(LEFT($A1349,3))=312,LEFT($G1349,10)="Unincepted",$B1349="G "),VLOOKUP(" ULO",_312_Table1,MATCH('312'!$N$16,_312_Table1_ColumnLookup,0),FALSE),
  IF(AND(VALUE(LEFT($A1349,3))=312,LEFT($G1349,10)="Unincepted",$B1349="O "),VLOOKUP(" ULO",_312_Table1,MATCH('312'!$V$16,_312_Table1_ColumnLookup,0),FALSE),
  IF(AND(VALUE(LEFT($A1349,3))=312,LEFT($G1349,10)="Unincepted",$B1349="Q "),VLOOKUP(" ULO",_312_Table1,MATCH('312'!$X$16,_312_Table1_ColumnLookup,0),FALSE),
  IF(AND(VALUE(LEFT($A1349,3))=312,LEFT($G1349,10)="Unincepted"),VLOOKUP(" ULO",_312_Table1,MATCH(LEFT($B1349,1),_312_Table1_ColumnLookup,0),FALSE),
  IF(AND(VALUE(LEFT($A1349,3))=312,LEFT($G1349,5)="Total",$B1349="G "),VLOOKUP('312'!$F$80,_312_Table1,MATCH('312'!$N$16,_312_Table1_ColumnLookup,0),FALSE),
  IF(AND(VALUE(LEFT($A1349,3))=312,LEFT($G1349,5)="Total",$B1349="O "),VLOOKUP('312'!$F$80,_312_Table1,MATCH('312'!$V$16,_312_Table1_ColumnLookup,0),FALSE),
  IF(AND(VALUE(LEFT($A1349,3))=312,LEFT($G1349,5)="Total",$B1349="Q "),VLOOKUP('312'!$F$80,_312_Table1,MATCH('312'!$X$16,_312_Table1_ColumnLookup,0),FALSE),
  IF(AND(VALUE(LEFT($A1349,3))=312,LEFT($G1349,5)="Total"),VLOOKUP('312'!$F$80,_312_Table1,MATCH(LEFT($B1349,1),_312_Table1_ColumnLookup,0),FALSE),
  IF(AND(VALUE(LEFT($A1349,3))=312,LEN($I1349)=4,$B1349="G"),VLOOKUP($I1349,_312_Table1,MATCH('312'!$N$16,_312_Table1_ColumnLookup,0),FALSE),
  IF(AND(VALUE(LEFT($A1349,3))=312,LEN($I1349)=4,$B1349="O"),VLOOKUP($I1349,_312_Table1,MATCH('312'!$V$16,_312_Table1_ColumnLookup,0),FALSE),
  IF(AND(VALUE(LEFT($A1349,3))=312,LEN($I1349)=4,$B1349="Q"),VLOOKUP($I1349,_312_Table1,MATCH('312'!$X$16,_312_Table1_ColumnLookup,0),FALSE),
  IF(AND(VALUE(LEFT($A1349,3))=312,LEN($I1349)=4),VLOOKUP($I1349,_312_Table1,MATCH(LEFT($B1349,1),_312_Table1_ColumnLookup,0),FALSE)
+N("312"),
  IF(VALUE(LEFT($A1349,3))=313,VLOOKUP(VALUE(MID($B1349,2,1)),_313_Table1,MATCH(MID($B1349,1,1),_313_Table1_ColumnLookup,0),FALSE)
+N("313"),
  IF(AND(VALUE(LEFT($A1349,3))=314,LEN($B1349)=3),VLOOKUP(VALUE(MID($B1349,2,2)),_314_Table1,MATCH(MID($B1349,1,1),_314_Table1_ColumnLookup,0),FALSE),
  IF(VALUE(LEFT($A1349,3))=314,VLOOKUP(VALUE(MID($B1349,2,1)),_314_Table1,MATCH(MID($B1349,1,1),_314_Table1_ColumnLookup,0),FALSE)
+N("314"),
""))))))))))))))))))))))))</f>
        <v>#N/A</v>
      </c>
      <c r="E1349" s="238" t="e">
        <f>IF(AND(VALUE(LEFT($A1349,3))=309,LEN($B1349)=3),VLOOKUP(VALUE(MID($B1349,2,2)),_309_Table2,MATCH(MID($B1349,1,1),_309_Table2_ColumnLookup,0),FALSE),
  IF($C1349="309 LCR SummaryA",OneYearSCR,IF($C1349="309 LCR SummaryB",UltimateSCR,IF(VALUE(LEFT($A1349,3))=309,VLOOKUP(VALUE(MID($B1349,2,1)),_309_Table2,MATCH(MID($B1349,1,1),_309_Table2_ColumnLookup,0),FALSE)
+N("309"),
  IF(VALUE(LEFT($A1349,3))=310,VLOOKUP(VALUE(MID($B1349,2,1)),_310_Table2,MATCH(MID($B1349,1,1),_310_Table2_ColumnLookup,0),FALSE)
+N("310"),
  IF(AND(VALUE(LEFT($A1349,3))=311,LEN($I1349)=4),VLOOKUP($I1349,_311_Table2,MATCH($B1349,_311_Table2_ColumnLookup,0),FALSE),
  IF(AND(VALUE(LEFT($A1349,3))=311,OR($B1349="I2",$B1349="J2",$B1349="K2",$B1349="L2")),VLOOKUP('311'!$G$58,_311_Table2,MATCH(MID($B1349,1,1),_311_Table2_ColumnLookup,0),FALSE),
  IF(AND(VALUE(LEFT($A1349,3))=311,RIGHT($B1349,5)="Total"),VLOOKUP('311'!$G$59,_311_Table2,MATCH(MID($B1349,1,1),_311_Table2_ColumnLookup,0),FALSE),
  IF(VALUE(LEFT($A1349,3))=311,VLOOKUP(VALUE(MID($B1349,2,1)),_311_Table2,MATCH(MID($B1349,1,1),_311_Table2_ColumnLookup,0),FALSE)
+N("311"),
  IF(AND(VALUE(LEFT($A1349,3))=312,LEFT($G1349,10)="Unincepted",$B1349="G "),VLOOKUP(" ULO",_312_Table2,MATCH('312'!$N$16,_312_Table2_ColumnLookup,0),FALSE),
  IF(AND(VALUE(LEFT($A1349,3))=312,LEFT($G1349,10)="Unincepted",$B1349="O "),VLOOKUP(" ULO",_312_Table2,MATCH('312'!$V$16,_312_Table2_ColumnLookup,0),FALSE),
  IF(AND(VALUE(LEFT($A1349,3))=312,LEFT($G1349,10)="Unincepted",$B1349="Q "),VLOOKUP(" ULO",_312_Table2,MATCH('312'!$X$16,_312_Table2_ColumnLookup,0),FALSE),
  IF(AND(VALUE(LEFT($A1349,3))=312,LEFT($G1349,10)="Unincepted"),VLOOKUP(" ULO",_312_Table2,MATCH(LEFT($B1349,1),_312_Table2_ColumnLookup,0),FALSE),
  IF(AND(VALUE(LEFT($A1349,3))=312,LEFT($G1349,5)="Total",$B1349="G "),VLOOKUP('312'!$F$80,_312_Table2,MATCH('312'!$N$16,_312_Table2_ColumnLookup,0),FALSE),
  IF(AND(VALUE(LEFT($A1349,3))=312,LEFT($G1349,5)="Total",$B1349="O "),VLOOKUP('312'!$F$80,_312_Table2,MATCH('312'!$V$16,_312_Table2_ColumnLookup,0),FALSE),
  IF(AND(VALUE(LEFT($A1349,3))=312,LEFT($G1349,5)="Total",$B1349="Q "),VLOOKUP('312'!$F$80,_312_Table2,MATCH('312'!$X$16,_312_Table2_ColumnLookup,0),FALSE),
  IF(AND(VALUE(LEFT($A1349,3))=312,LEFT($G1349,5)="Total"),VLOOKUP('312'!$F$80,_312_Table2,MATCH(LEFT($B1349,1),_312_Table2_ColumnLookup,0),FALSE),
  IF(AND(VALUE(LEFT($A1349,3))=312,LEN($I1349)=4,$B1349="G"),VLOOKUP($I1349,_312_Table2,MATCH('312'!$N$16,_312_Table2_ColumnLookup,0),FALSE),
  IF(AND(VALUE(LEFT($A1349,3))=312,LEN($I1349)=4,$B1349="O"),VLOOKUP($I1349,_312_Table2,MATCH('312'!$V$16,_312_Table2_ColumnLookup,0),FALSE),
  IF(AND(VALUE(LEFT($A1349,3))=312,LEN($I1349)=4,$B1349="Q"),VLOOKUP($I1349,_312_Table2,MATCH('312'!$X$16,_312_Table2_ColumnLookup,0),FALSE),
  IF(AND(VALUE(LEFT($A1349,3))=312,LEN($I1349)=4),VLOOKUP($I1349,_312_Table2,MATCH(LEFT($B1349,1),_312_Table2_ColumnLookup,0),FALSE)
+N("312"),
  IF(VALUE(LEFT($A1349,3))=313,VLOOKUP(VALUE(MID($B1349,2,1)),_313_Table2,MATCH(MID($B1349,1,1),_313_Table2_ColumnLookup,0),FALSE)
+N("313"),
  IF(AND(VALUE(LEFT($A1349,3))=314,LEN($B1349)=3),VLOOKUP(VALUE(MID($B1349,2,2)),_314_Table2,MATCH(MID($B1349,1,1),_314_Table2_ColumnLookup,0),FALSE),
  IF(VALUE(LEFT($A1349,3))=314,VLOOKUP(VALUE(MID($B1349,2,1)),_314_Table2,MATCH(MID($B1349,1,1),_314_Table2_ColumnLookup,0),FALSE)
+N("314"),
""))))))))))))))))))))))))</f>
        <v>#N/A</v>
      </c>
      <c r="F1349" s="238" t="e">
        <f>IF(AND(VALUE(LEFT($A1349,3))=309,LEN($B1349)=3),VLOOKUP(VALUE(MID($B1349,2,2)),_309_Table3,MATCH(MID($B1349,1,1),_309_Table3_ColumnLookup,0),FALSE),
  IF($C1349="309 LCR SummaryA",OneYearSCR,IF($C1349="309 LCR SummaryB",UltimateSCR,IF(VALUE(LEFT($A1349,3))=309,VLOOKUP(VALUE(MID($B1349,2,1)),_309_Table3,MATCH(MID($B1349,1,1),_309_Table3_ColumnLookup,0),FALSE)
+N("309"),
  IF(VALUE(LEFT($A1349,3))=310,VLOOKUP(VALUE(MID($B1349,2,1)),_310_Table3,MATCH(MID($B1349,1,1),_310_Table3_ColumnLookup,0),FALSE)
+N("310"),
  IF(AND(VALUE(LEFT($A1349,3))=311,LEN($I1349)=4),VLOOKUP($I1349,_311_Table3,MATCH($B1349,_311_Table3_ColumnLookup,0),FALSE),
  IF(AND(VALUE(LEFT($A1349,3))=311,OR($B1349="I2",$B1349="J2",$B1349="K2",$B1349="L2")),VLOOKUP('311'!$G$58,_311_Table3,MATCH(MID($B1349,1,1),_311_Table3_ColumnLookup,0),FALSE),
  IF(AND(VALUE(LEFT($A1349,3))=311,RIGHT($B1349,5)="Total"),VLOOKUP('311'!$G$59,_311_Table3,MATCH(MID($B1349,1,1),_311_Table3_ColumnLookup,0),FALSE),
  IF(VALUE(LEFT($A1349,3))=311,VLOOKUP(VALUE(MID($B1349,2,1)),_311_Table3,MATCH(MID($B1349,1,1),_311_Table3_ColumnLookup,0),FALSE)
+N("311"),
  IF(AND(VALUE(LEFT($A1349,3))=312,LEFT($G1349,10)="Unincepted",$B1349="G "),VLOOKUP(" ULO",_312_Table3,MATCH('312'!$N$16,_312_Table3_ColumnLookup,0),FALSE),
  IF(AND(VALUE(LEFT($A1349,3))=312,LEFT($G1349,10)="Unincepted",$B1349="O "),VLOOKUP(" ULO",_312_Table3,MATCH('312'!$V$16,_312_Table3_ColumnLookup,0),FALSE),
  IF(AND(VALUE(LEFT($A1349,3))=312,LEFT($G1349,10)="Unincepted",$B1349="Q "),VLOOKUP(" ULO",_312_Table3,MATCH('312'!$X$16,_312_Table3_ColumnLookup,0),FALSE),
  IF(AND(VALUE(LEFT($A1349,3))=312,LEFT($G1349,10)="Unincepted"),VLOOKUP(" ULO",_312_Table3,MATCH(LEFT($B1349,1),_312_Table3_ColumnLookup,0),FALSE),
  IF(AND(VALUE(LEFT($A1349,3))=312,LEFT($G1349,5)="Total",$B1349="G "),VLOOKUP('312'!$F$80,_312_Table3,MATCH('312'!$N$16,_312_Table3_ColumnLookup,0),FALSE),
  IF(AND(VALUE(LEFT($A1349,3))=312,LEFT($G1349,5)="Total",$B1349="O "),VLOOKUP('312'!$F$80,_312_Table3,MATCH('312'!$V$16,_312_Table3_ColumnLookup,0),FALSE),
  IF(AND(VALUE(LEFT($A1349,3))=312,LEFT($G1349,5)="Total",$B1349="Q "),VLOOKUP('312'!$F$80,_312_Table3,MATCH('312'!$X$16,_312_Table3_ColumnLookup,0),FALSE),
  IF(AND(VALUE(LEFT($A1349,3))=312,LEFT($G1349,5)="Total"),VLOOKUP('312'!$F$80,_312_Table3,MATCH(LEFT($B1349,1),_312_Table3_ColumnLookup,0),FALSE),
  IF(AND(VALUE(LEFT($A1349,3))=312,LEN($I1349)=4,$B1349="G"),VLOOKUP($I1349,_312_Table3,MATCH('312'!$N$16,_312_Table3_ColumnLookup,0),FALSE),
  IF(AND(VALUE(LEFT($A1349,3))=312,LEN($I1349)=4,$B1349="O"),VLOOKUP($I1349,_312_Table3,MATCH('312'!$V$16,_312_Table3_ColumnLookup,0),FALSE),
  IF(AND(VALUE(LEFT($A1349,3))=312,LEN($I1349)=4,$B1349="Q"),VLOOKUP($I1349,_312_Table3,MATCH('312'!$X$16,_312_Table3_ColumnLookup,0),FALSE),
  IF(AND(VALUE(LEFT($A1349,3))=312,LEN($I1349)=4),VLOOKUP($I1349,_312_Table3,MATCH(LEFT($B1349,1),_312_Table3_ColumnLookup,0),FALSE)
+N("312"),
  IF(VALUE(LEFT($A1349,3))=313,VLOOKUP(VALUE(MID($B1349,2,1)),_313_Table3,MATCH(MID($B1349,1,1),_313_Table3_ColumnLookup,0),FALSE)
+N("313"),
  IF(AND(VALUE(LEFT($A1349,3))=314,LEN($B1349)=3),VLOOKUP(VALUE(MID($B1349,2,2)),_314_Table3,MATCH(MID($B1349,1,1),_314_Table3_ColumnLookup,0),FALSE),
  IF(VALUE(LEFT($A1349,3))=314,VLOOKUP(VALUE(MID($B1349,2,1)),_314_Table3,MATCH(MID($B1349,1,1),_314_Table3_ColumnLookup,0),FALSE)
+N("314"),
""))))))))))))))))))))))))</f>
        <v>#N/A</v>
      </c>
      <c r="H1349" s="321" t="str">
        <f>IFERROR(
IF(ISERROR($D1349)=FALSE,$D1349,IF(ISERROR($E1349)=FALSE,$E1349,IF(ISERROR($F1349)=FALSE,$F1349
+N("012 checkboxes"),
IF(
IF(OR(LEFT($A1349,9)="Syndicate",LEFT($A1349,12)="NewSyndicate"),VLOOKUP($A1349,'012'!$J:$ZW,MATCH("Link to button",'012'!$J$1:$ZW$1,0),0)
+N("309 checkbox"),
IF($C1349="309 LCR Summary0",VLOOKUP("Notes990",'309'!$P:$ZZ,MATCH("Link to button",'309'!$P$1:$ZZ$1,0),0)
+N("313 checkboxes"),
IF($C1349="313 Financial Information0LcmVsScr",IF($C1349="309 LCR Summary0",VLOOKUP("LcmVsScr",'309'!$N:$ZZ,MATCH("Link to button",'309'!$N$1:$ZZ$1,0),0),
IF($C1349="313 Financial Information0LcrDocAttached",IF($C1349="309 LCR Summary0",VLOOKUP("LcrDocAttached",'309'!$N:$ZZ,MATCH("Link to button",'309'!$N$1:$ZZ$1,0),
0)))))))=1,TRUE,FALSE)
))),"")</f>
        <v/>
      </c>
    </row>
    <row r="1350" spans="1:8">
      <c r="A1350" s="237" t="e">
        <f>VLOOKUP($G1350,CSVLookups!$B:$R,MATCH(A$1,CSVLookups!$B$1:$R$1,0),FALSE)</f>
        <v>#N/A</v>
      </c>
      <c r="B1350" s="237" t="e">
        <f>VLOOKUP($G1350,CSVLookups!$B:$R,MATCH(B$1,CSVLookups!$B$1:$R$1,0),FALSE)</f>
        <v>#N/A</v>
      </c>
      <c r="C1350" s="238" t="e">
        <f t="shared" si="21"/>
        <v>#N/A</v>
      </c>
      <c r="D1350" s="238" t="e">
        <f>IF(AND(VALUE(LEFT($A1350,3))=309,LEN($B1350)=3),VLOOKUP(VALUE(MID($B1350,2,2)),_309_Table1,MATCH(MID($B1350,1,1),_309_Table1_ColumnLookup,0),FALSE),
  IF($C1350="309 LCR SummaryA",OneYearSCR,IF($C1350="309 LCR SummaryB",UltimateSCR,IF(VALUE(LEFT($A1350,3))=309,VLOOKUP(VALUE(MID($B1350,2,1)),_309_Table1,MATCH(MID($B1350,1,1),_309_Table1_ColumnLookup,0),FALSE)
+N("309"),
  IF(VALUE(LEFT($A1350,3))=310,VLOOKUP(VALUE(MID($B1350,2,1)),_310_Table1,MATCH(MID($B1350,1,1),_310_Table1_ColumnLookup,0),FALSE)
+N("310"),
  IF(AND(VALUE(LEFT($A1350,3))=311,LEN($I1350)=4),VLOOKUP($I1350,_311_Table1,MATCH($B1350,_311_Table1_ColumnLookup,0),FALSE),
  IF(AND(VALUE(LEFT($A1350,3))=311,OR($B1350="I2",$B1350="J2",$B1350="K2",$B1350="L2")),VLOOKUP('311'!$G$58,_311_Table1,MATCH(MID($B1350,1,1),_311_Table1_ColumnLookup,0),FALSE),
  IF(AND(VALUE(LEFT($A1350,3))=311,RIGHT($B1350,5)="Total"),VLOOKUP('311'!$G$59,_311_Table1,MATCH(MID($B1350,1,1),_311_Table1_ColumnLookup,0),FALSE),
  IF(VALUE(LEFT($A1350,3))=311,VLOOKUP(VALUE(MID($B1350,2,1)),_311_Table1,MATCH(MID($B1350,1,1),_311_Table1_ColumnLookup,0),FALSE)
+N("311"),
  IF(AND(VALUE(LEFT($A1350,3))=312,LEFT($G1350,10)="Unincepted",$B1350="G "),VLOOKUP(" ULO",_312_Table1,MATCH('312'!$N$16,_312_Table1_ColumnLookup,0),FALSE),
  IF(AND(VALUE(LEFT($A1350,3))=312,LEFT($G1350,10)="Unincepted",$B1350="O "),VLOOKUP(" ULO",_312_Table1,MATCH('312'!$V$16,_312_Table1_ColumnLookup,0),FALSE),
  IF(AND(VALUE(LEFT($A1350,3))=312,LEFT($G1350,10)="Unincepted",$B1350="Q "),VLOOKUP(" ULO",_312_Table1,MATCH('312'!$X$16,_312_Table1_ColumnLookup,0),FALSE),
  IF(AND(VALUE(LEFT($A1350,3))=312,LEFT($G1350,10)="Unincepted"),VLOOKUP(" ULO",_312_Table1,MATCH(LEFT($B1350,1),_312_Table1_ColumnLookup,0),FALSE),
  IF(AND(VALUE(LEFT($A1350,3))=312,LEFT($G1350,5)="Total",$B1350="G "),VLOOKUP('312'!$F$80,_312_Table1,MATCH('312'!$N$16,_312_Table1_ColumnLookup,0),FALSE),
  IF(AND(VALUE(LEFT($A1350,3))=312,LEFT($G1350,5)="Total",$B1350="O "),VLOOKUP('312'!$F$80,_312_Table1,MATCH('312'!$V$16,_312_Table1_ColumnLookup,0),FALSE),
  IF(AND(VALUE(LEFT($A1350,3))=312,LEFT($G1350,5)="Total",$B1350="Q "),VLOOKUP('312'!$F$80,_312_Table1,MATCH('312'!$X$16,_312_Table1_ColumnLookup,0),FALSE),
  IF(AND(VALUE(LEFT($A1350,3))=312,LEFT($G1350,5)="Total"),VLOOKUP('312'!$F$80,_312_Table1,MATCH(LEFT($B1350,1),_312_Table1_ColumnLookup,0),FALSE),
  IF(AND(VALUE(LEFT($A1350,3))=312,LEN($I1350)=4,$B1350="G"),VLOOKUP($I1350,_312_Table1,MATCH('312'!$N$16,_312_Table1_ColumnLookup,0),FALSE),
  IF(AND(VALUE(LEFT($A1350,3))=312,LEN($I1350)=4,$B1350="O"),VLOOKUP($I1350,_312_Table1,MATCH('312'!$V$16,_312_Table1_ColumnLookup,0),FALSE),
  IF(AND(VALUE(LEFT($A1350,3))=312,LEN($I1350)=4,$B1350="Q"),VLOOKUP($I1350,_312_Table1,MATCH('312'!$X$16,_312_Table1_ColumnLookup,0),FALSE),
  IF(AND(VALUE(LEFT($A1350,3))=312,LEN($I1350)=4),VLOOKUP($I1350,_312_Table1,MATCH(LEFT($B1350,1),_312_Table1_ColumnLookup,0),FALSE)
+N("312"),
  IF(VALUE(LEFT($A1350,3))=313,VLOOKUP(VALUE(MID($B1350,2,1)),_313_Table1,MATCH(MID($B1350,1,1),_313_Table1_ColumnLookup,0),FALSE)
+N("313"),
  IF(AND(VALUE(LEFT($A1350,3))=314,LEN($B1350)=3),VLOOKUP(VALUE(MID($B1350,2,2)),_314_Table1,MATCH(MID($B1350,1,1),_314_Table1_ColumnLookup,0),FALSE),
  IF(VALUE(LEFT($A1350,3))=314,VLOOKUP(VALUE(MID($B1350,2,1)),_314_Table1,MATCH(MID($B1350,1,1),_314_Table1_ColumnLookup,0),FALSE)
+N("314"),
""))))))))))))))))))))))))</f>
        <v>#N/A</v>
      </c>
      <c r="E1350" s="238" t="e">
        <f>IF(AND(VALUE(LEFT($A1350,3))=309,LEN($B1350)=3),VLOOKUP(VALUE(MID($B1350,2,2)),_309_Table2,MATCH(MID($B1350,1,1),_309_Table2_ColumnLookup,0),FALSE),
  IF($C1350="309 LCR SummaryA",OneYearSCR,IF($C1350="309 LCR SummaryB",UltimateSCR,IF(VALUE(LEFT($A1350,3))=309,VLOOKUP(VALUE(MID($B1350,2,1)),_309_Table2,MATCH(MID($B1350,1,1),_309_Table2_ColumnLookup,0),FALSE)
+N("309"),
  IF(VALUE(LEFT($A1350,3))=310,VLOOKUP(VALUE(MID($B1350,2,1)),_310_Table2,MATCH(MID($B1350,1,1),_310_Table2_ColumnLookup,0),FALSE)
+N("310"),
  IF(AND(VALUE(LEFT($A1350,3))=311,LEN($I1350)=4),VLOOKUP($I1350,_311_Table2,MATCH($B1350,_311_Table2_ColumnLookup,0),FALSE),
  IF(AND(VALUE(LEFT($A1350,3))=311,OR($B1350="I2",$B1350="J2",$B1350="K2",$B1350="L2")),VLOOKUP('311'!$G$58,_311_Table2,MATCH(MID($B1350,1,1),_311_Table2_ColumnLookup,0),FALSE),
  IF(AND(VALUE(LEFT($A1350,3))=311,RIGHT($B1350,5)="Total"),VLOOKUP('311'!$G$59,_311_Table2,MATCH(MID($B1350,1,1),_311_Table2_ColumnLookup,0),FALSE),
  IF(VALUE(LEFT($A1350,3))=311,VLOOKUP(VALUE(MID($B1350,2,1)),_311_Table2,MATCH(MID($B1350,1,1),_311_Table2_ColumnLookup,0),FALSE)
+N("311"),
  IF(AND(VALUE(LEFT($A1350,3))=312,LEFT($G1350,10)="Unincepted",$B1350="G "),VLOOKUP(" ULO",_312_Table2,MATCH('312'!$N$16,_312_Table2_ColumnLookup,0),FALSE),
  IF(AND(VALUE(LEFT($A1350,3))=312,LEFT($G1350,10)="Unincepted",$B1350="O "),VLOOKUP(" ULO",_312_Table2,MATCH('312'!$V$16,_312_Table2_ColumnLookup,0),FALSE),
  IF(AND(VALUE(LEFT($A1350,3))=312,LEFT($G1350,10)="Unincepted",$B1350="Q "),VLOOKUP(" ULO",_312_Table2,MATCH('312'!$X$16,_312_Table2_ColumnLookup,0),FALSE),
  IF(AND(VALUE(LEFT($A1350,3))=312,LEFT($G1350,10)="Unincepted"),VLOOKUP(" ULO",_312_Table2,MATCH(LEFT($B1350,1),_312_Table2_ColumnLookup,0),FALSE),
  IF(AND(VALUE(LEFT($A1350,3))=312,LEFT($G1350,5)="Total",$B1350="G "),VLOOKUP('312'!$F$80,_312_Table2,MATCH('312'!$N$16,_312_Table2_ColumnLookup,0),FALSE),
  IF(AND(VALUE(LEFT($A1350,3))=312,LEFT($G1350,5)="Total",$B1350="O "),VLOOKUP('312'!$F$80,_312_Table2,MATCH('312'!$V$16,_312_Table2_ColumnLookup,0),FALSE),
  IF(AND(VALUE(LEFT($A1350,3))=312,LEFT($G1350,5)="Total",$B1350="Q "),VLOOKUP('312'!$F$80,_312_Table2,MATCH('312'!$X$16,_312_Table2_ColumnLookup,0),FALSE),
  IF(AND(VALUE(LEFT($A1350,3))=312,LEFT($G1350,5)="Total"),VLOOKUP('312'!$F$80,_312_Table2,MATCH(LEFT($B1350,1),_312_Table2_ColumnLookup,0),FALSE),
  IF(AND(VALUE(LEFT($A1350,3))=312,LEN($I1350)=4,$B1350="G"),VLOOKUP($I1350,_312_Table2,MATCH('312'!$N$16,_312_Table2_ColumnLookup,0),FALSE),
  IF(AND(VALUE(LEFT($A1350,3))=312,LEN($I1350)=4,$B1350="O"),VLOOKUP($I1350,_312_Table2,MATCH('312'!$V$16,_312_Table2_ColumnLookup,0),FALSE),
  IF(AND(VALUE(LEFT($A1350,3))=312,LEN($I1350)=4,$B1350="Q"),VLOOKUP($I1350,_312_Table2,MATCH('312'!$X$16,_312_Table2_ColumnLookup,0),FALSE),
  IF(AND(VALUE(LEFT($A1350,3))=312,LEN($I1350)=4),VLOOKUP($I1350,_312_Table2,MATCH(LEFT($B1350,1),_312_Table2_ColumnLookup,0),FALSE)
+N("312"),
  IF(VALUE(LEFT($A1350,3))=313,VLOOKUP(VALUE(MID($B1350,2,1)),_313_Table2,MATCH(MID($B1350,1,1),_313_Table2_ColumnLookup,0),FALSE)
+N("313"),
  IF(AND(VALUE(LEFT($A1350,3))=314,LEN($B1350)=3),VLOOKUP(VALUE(MID($B1350,2,2)),_314_Table2,MATCH(MID($B1350,1,1),_314_Table2_ColumnLookup,0),FALSE),
  IF(VALUE(LEFT($A1350,3))=314,VLOOKUP(VALUE(MID($B1350,2,1)),_314_Table2,MATCH(MID($B1350,1,1),_314_Table2_ColumnLookup,0),FALSE)
+N("314"),
""))))))))))))))))))))))))</f>
        <v>#N/A</v>
      </c>
      <c r="F1350" s="238" t="e">
        <f>IF(AND(VALUE(LEFT($A1350,3))=309,LEN($B1350)=3),VLOOKUP(VALUE(MID($B1350,2,2)),_309_Table3,MATCH(MID($B1350,1,1),_309_Table3_ColumnLookup,0),FALSE),
  IF($C1350="309 LCR SummaryA",OneYearSCR,IF($C1350="309 LCR SummaryB",UltimateSCR,IF(VALUE(LEFT($A1350,3))=309,VLOOKUP(VALUE(MID($B1350,2,1)),_309_Table3,MATCH(MID($B1350,1,1),_309_Table3_ColumnLookup,0),FALSE)
+N("309"),
  IF(VALUE(LEFT($A1350,3))=310,VLOOKUP(VALUE(MID($B1350,2,1)),_310_Table3,MATCH(MID($B1350,1,1),_310_Table3_ColumnLookup,0),FALSE)
+N("310"),
  IF(AND(VALUE(LEFT($A1350,3))=311,LEN($I1350)=4),VLOOKUP($I1350,_311_Table3,MATCH($B1350,_311_Table3_ColumnLookup,0),FALSE),
  IF(AND(VALUE(LEFT($A1350,3))=311,OR($B1350="I2",$B1350="J2",$B1350="K2",$B1350="L2")),VLOOKUP('311'!$G$58,_311_Table3,MATCH(MID($B1350,1,1),_311_Table3_ColumnLookup,0),FALSE),
  IF(AND(VALUE(LEFT($A1350,3))=311,RIGHT($B1350,5)="Total"),VLOOKUP('311'!$G$59,_311_Table3,MATCH(MID($B1350,1,1),_311_Table3_ColumnLookup,0),FALSE),
  IF(VALUE(LEFT($A1350,3))=311,VLOOKUP(VALUE(MID($B1350,2,1)),_311_Table3,MATCH(MID($B1350,1,1),_311_Table3_ColumnLookup,0),FALSE)
+N("311"),
  IF(AND(VALUE(LEFT($A1350,3))=312,LEFT($G1350,10)="Unincepted",$B1350="G "),VLOOKUP(" ULO",_312_Table3,MATCH('312'!$N$16,_312_Table3_ColumnLookup,0),FALSE),
  IF(AND(VALUE(LEFT($A1350,3))=312,LEFT($G1350,10)="Unincepted",$B1350="O "),VLOOKUP(" ULO",_312_Table3,MATCH('312'!$V$16,_312_Table3_ColumnLookup,0),FALSE),
  IF(AND(VALUE(LEFT($A1350,3))=312,LEFT($G1350,10)="Unincepted",$B1350="Q "),VLOOKUP(" ULO",_312_Table3,MATCH('312'!$X$16,_312_Table3_ColumnLookup,0),FALSE),
  IF(AND(VALUE(LEFT($A1350,3))=312,LEFT($G1350,10)="Unincepted"),VLOOKUP(" ULO",_312_Table3,MATCH(LEFT($B1350,1),_312_Table3_ColumnLookup,0),FALSE),
  IF(AND(VALUE(LEFT($A1350,3))=312,LEFT($G1350,5)="Total",$B1350="G "),VLOOKUP('312'!$F$80,_312_Table3,MATCH('312'!$N$16,_312_Table3_ColumnLookup,0),FALSE),
  IF(AND(VALUE(LEFT($A1350,3))=312,LEFT($G1350,5)="Total",$B1350="O "),VLOOKUP('312'!$F$80,_312_Table3,MATCH('312'!$V$16,_312_Table3_ColumnLookup,0),FALSE),
  IF(AND(VALUE(LEFT($A1350,3))=312,LEFT($G1350,5)="Total",$B1350="Q "),VLOOKUP('312'!$F$80,_312_Table3,MATCH('312'!$X$16,_312_Table3_ColumnLookup,0),FALSE),
  IF(AND(VALUE(LEFT($A1350,3))=312,LEFT($G1350,5)="Total"),VLOOKUP('312'!$F$80,_312_Table3,MATCH(LEFT($B1350,1),_312_Table3_ColumnLookup,0),FALSE),
  IF(AND(VALUE(LEFT($A1350,3))=312,LEN($I1350)=4,$B1350="G"),VLOOKUP($I1350,_312_Table3,MATCH('312'!$N$16,_312_Table3_ColumnLookup,0),FALSE),
  IF(AND(VALUE(LEFT($A1350,3))=312,LEN($I1350)=4,$B1350="O"),VLOOKUP($I1350,_312_Table3,MATCH('312'!$V$16,_312_Table3_ColumnLookup,0),FALSE),
  IF(AND(VALUE(LEFT($A1350,3))=312,LEN($I1350)=4,$B1350="Q"),VLOOKUP($I1350,_312_Table3,MATCH('312'!$X$16,_312_Table3_ColumnLookup,0),FALSE),
  IF(AND(VALUE(LEFT($A1350,3))=312,LEN($I1350)=4),VLOOKUP($I1350,_312_Table3,MATCH(LEFT($B1350,1),_312_Table3_ColumnLookup,0),FALSE)
+N("312"),
  IF(VALUE(LEFT($A1350,3))=313,VLOOKUP(VALUE(MID($B1350,2,1)),_313_Table3,MATCH(MID($B1350,1,1),_313_Table3_ColumnLookup,0),FALSE)
+N("313"),
  IF(AND(VALUE(LEFT($A1350,3))=314,LEN($B1350)=3),VLOOKUP(VALUE(MID($B1350,2,2)),_314_Table3,MATCH(MID($B1350,1,1),_314_Table3_ColumnLookup,0),FALSE),
  IF(VALUE(LEFT($A1350,3))=314,VLOOKUP(VALUE(MID($B1350,2,1)),_314_Table3,MATCH(MID($B1350,1,1),_314_Table3_ColumnLookup,0),FALSE)
+N("314"),
""))))))))))))))))))))))))</f>
        <v>#N/A</v>
      </c>
      <c r="H1350" s="321" t="str">
        <f>IFERROR(
IF(ISERROR($D1350)=FALSE,$D1350,IF(ISERROR($E1350)=FALSE,$E1350,IF(ISERROR($F1350)=FALSE,$F1350
+N("012 checkboxes"),
IF(
IF(OR(LEFT($A1350,9)="Syndicate",LEFT($A1350,12)="NewSyndicate"),VLOOKUP($A1350,'012'!$J:$ZW,MATCH("Link to button",'012'!$J$1:$ZW$1,0),0)
+N("309 checkbox"),
IF($C1350="309 LCR Summary0",VLOOKUP("Notes990",'309'!$P:$ZZ,MATCH("Link to button",'309'!$P$1:$ZZ$1,0),0)
+N("313 checkboxes"),
IF($C1350="313 Financial Information0LcmVsScr",IF($C1350="309 LCR Summary0",VLOOKUP("LcmVsScr",'309'!$N:$ZZ,MATCH("Link to button",'309'!$N$1:$ZZ$1,0),0),
IF($C1350="313 Financial Information0LcrDocAttached",IF($C1350="309 LCR Summary0",VLOOKUP("LcrDocAttached",'309'!$N:$ZZ,MATCH("Link to button",'309'!$N$1:$ZZ$1,0),
0)))))))=1,TRUE,FALSE)
))),"")</f>
        <v/>
      </c>
    </row>
    <row r="1351" spans="1:8">
      <c r="A1351" s="237" t="e">
        <f>VLOOKUP($G1351,CSVLookups!$B:$R,MATCH(A$1,CSVLookups!$B$1:$R$1,0),FALSE)</f>
        <v>#N/A</v>
      </c>
      <c r="B1351" s="237" t="e">
        <f>VLOOKUP($G1351,CSVLookups!$B:$R,MATCH(B$1,CSVLookups!$B$1:$R$1,0),FALSE)</f>
        <v>#N/A</v>
      </c>
      <c r="C1351" s="238" t="e">
        <f t="shared" si="21"/>
        <v>#N/A</v>
      </c>
      <c r="D1351" s="238" t="e">
        <f>IF(AND(VALUE(LEFT($A1351,3))=309,LEN($B1351)=3),VLOOKUP(VALUE(MID($B1351,2,2)),_309_Table1,MATCH(MID($B1351,1,1),_309_Table1_ColumnLookup,0),FALSE),
  IF($C1351="309 LCR SummaryA",OneYearSCR,IF($C1351="309 LCR SummaryB",UltimateSCR,IF(VALUE(LEFT($A1351,3))=309,VLOOKUP(VALUE(MID($B1351,2,1)),_309_Table1,MATCH(MID($B1351,1,1),_309_Table1_ColumnLookup,0),FALSE)
+N("309"),
  IF(VALUE(LEFT($A1351,3))=310,VLOOKUP(VALUE(MID($B1351,2,1)),_310_Table1,MATCH(MID($B1351,1,1),_310_Table1_ColumnLookup,0),FALSE)
+N("310"),
  IF(AND(VALUE(LEFT($A1351,3))=311,LEN($I1351)=4),VLOOKUP($I1351,_311_Table1,MATCH($B1351,_311_Table1_ColumnLookup,0),FALSE),
  IF(AND(VALUE(LEFT($A1351,3))=311,OR($B1351="I2",$B1351="J2",$B1351="K2",$B1351="L2")),VLOOKUP('311'!$G$58,_311_Table1,MATCH(MID($B1351,1,1),_311_Table1_ColumnLookup,0),FALSE),
  IF(AND(VALUE(LEFT($A1351,3))=311,RIGHT($B1351,5)="Total"),VLOOKUP('311'!$G$59,_311_Table1,MATCH(MID($B1351,1,1),_311_Table1_ColumnLookup,0),FALSE),
  IF(VALUE(LEFT($A1351,3))=311,VLOOKUP(VALUE(MID($B1351,2,1)),_311_Table1,MATCH(MID($B1351,1,1),_311_Table1_ColumnLookup,0),FALSE)
+N("311"),
  IF(AND(VALUE(LEFT($A1351,3))=312,LEFT($G1351,10)="Unincepted",$B1351="G "),VLOOKUP(" ULO",_312_Table1,MATCH('312'!$N$16,_312_Table1_ColumnLookup,0),FALSE),
  IF(AND(VALUE(LEFT($A1351,3))=312,LEFT($G1351,10)="Unincepted",$B1351="O "),VLOOKUP(" ULO",_312_Table1,MATCH('312'!$V$16,_312_Table1_ColumnLookup,0),FALSE),
  IF(AND(VALUE(LEFT($A1351,3))=312,LEFT($G1351,10)="Unincepted",$B1351="Q "),VLOOKUP(" ULO",_312_Table1,MATCH('312'!$X$16,_312_Table1_ColumnLookup,0),FALSE),
  IF(AND(VALUE(LEFT($A1351,3))=312,LEFT($G1351,10)="Unincepted"),VLOOKUP(" ULO",_312_Table1,MATCH(LEFT($B1351,1),_312_Table1_ColumnLookup,0),FALSE),
  IF(AND(VALUE(LEFT($A1351,3))=312,LEFT($G1351,5)="Total",$B1351="G "),VLOOKUP('312'!$F$80,_312_Table1,MATCH('312'!$N$16,_312_Table1_ColumnLookup,0),FALSE),
  IF(AND(VALUE(LEFT($A1351,3))=312,LEFT($G1351,5)="Total",$B1351="O "),VLOOKUP('312'!$F$80,_312_Table1,MATCH('312'!$V$16,_312_Table1_ColumnLookup,0),FALSE),
  IF(AND(VALUE(LEFT($A1351,3))=312,LEFT($G1351,5)="Total",$B1351="Q "),VLOOKUP('312'!$F$80,_312_Table1,MATCH('312'!$X$16,_312_Table1_ColumnLookup,0),FALSE),
  IF(AND(VALUE(LEFT($A1351,3))=312,LEFT($G1351,5)="Total"),VLOOKUP('312'!$F$80,_312_Table1,MATCH(LEFT($B1351,1),_312_Table1_ColumnLookup,0),FALSE),
  IF(AND(VALUE(LEFT($A1351,3))=312,LEN($I1351)=4,$B1351="G"),VLOOKUP($I1351,_312_Table1,MATCH('312'!$N$16,_312_Table1_ColumnLookup,0),FALSE),
  IF(AND(VALUE(LEFT($A1351,3))=312,LEN($I1351)=4,$B1351="O"),VLOOKUP($I1351,_312_Table1,MATCH('312'!$V$16,_312_Table1_ColumnLookup,0),FALSE),
  IF(AND(VALUE(LEFT($A1351,3))=312,LEN($I1351)=4,$B1351="Q"),VLOOKUP($I1351,_312_Table1,MATCH('312'!$X$16,_312_Table1_ColumnLookup,0),FALSE),
  IF(AND(VALUE(LEFT($A1351,3))=312,LEN($I1351)=4),VLOOKUP($I1351,_312_Table1,MATCH(LEFT($B1351,1),_312_Table1_ColumnLookup,0),FALSE)
+N("312"),
  IF(VALUE(LEFT($A1351,3))=313,VLOOKUP(VALUE(MID($B1351,2,1)),_313_Table1,MATCH(MID($B1351,1,1),_313_Table1_ColumnLookup,0),FALSE)
+N("313"),
  IF(AND(VALUE(LEFT($A1351,3))=314,LEN($B1351)=3),VLOOKUP(VALUE(MID($B1351,2,2)),_314_Table1,MATCH(MID($B1351,1,1),_314_Table1_ColumnLookup,0),FALSE),
  IF(VALUE(LEFT($A1351,3))=314,VLOOKUP(VALUE(MID($B1351,2,1)),_314_Table1,MATCH(MID($B1351,1,1),_314_Table1_ColumnLookup,0),FALSE)
+N("314"),
""))))))))))))))))))))))))</f>
        <v>#N/A</v>
      </c>
      <c r="E1351" s="238" t="e">
        <f>IF(AND(VALUE(LEFT($A1351,3))=309,LEN($B1351)=3),VLOOKUP(VALUE(MID($B1351,2,2)),_309_Table2,MATCH(MID($B1351,1,1),_309_Table2_ColumnLookup,0),FALSE),
  IF($C1351="309 LCR SummaryA",OneYearSCR,IF($C1351="309 LCR SummaryB",UltimateSCR,IF(VALUE(LEFT($A1351,3))=309,VLOOKUP(VALUE(MID($B1351,2,1)),_309_Table2,MATCH(MID($B1351,1,1),_309_Table2_ColumnLookup,0),FALSE)
+N("309"),
  IF(VALUE(LEFT($A1351,3))=310,VLOOKUP(VALUE(MID($B1351,2,1)),_310_Table2,MATCH(MID($B1351,1,1),_310_Table2_ColumnLookup,0),FALSE)
+N("310"),
  IF(AND(VALUE(LEFT($A1351,3))=311,LEN($I1351)=4),VLOOKUP($I1351,_311_Table2,MATCH($B1351,_311_Table2_ColumnLookup,0),FALSE),
  IF(AND(VALUE(LEFT($A1351,3))=311,OR($B1351="I2",$B1351="J2",$B1351="K2",$B1351="L2")),VLOOKUP('311'!$G$58,_311_Table2,MATCH(MID($B1351,1,1),_311_Table2_ColumnLookup,0),FALSE),
  IF(AND(VALUE(LEFT($A1351,3))=311,RIGHT($B1351,5)="Total"),VLOOKUP('311'!$G$59,_311_Table2,MATCH(MID($B1351,1,1),_311_Table2_ColumnLookup,0),FALSE),
  IF(VALUE(LEFT($A1351,3))=311,VLOOKUP(VALUE(MID($B1351,2,1)),_311_Table2,MATCH(MID($B1351,1,1),_311_Table2_ColumnLookup,0),FALSE)
+N("311"),
  IF(AND(VALUE(LEFT($A1351,3))=312,LEFT($G1351,10)="Unincepted",$B1351="G "),VLOOKUP(" ULO",_312_Table2,MATCH('312'!$N$16,_312_Table2_ColumnLookup,0),FALSE),
  IF(AND(VALUE(LEFT($A1351,3))=312,LEFT($G1351,10)="Unincepted",$B1351="O "),VLOOKUP(" ULO",_312_Table2,MATCH('312'!$V$16,_312_Table2_ColumnLookup,0),FALSE),
  IF(AND(VALUE(LEFT($A1351,3))=312,LEFT($G1351,10)="Unincepted",$B1351="Q "),VLOOKUP(" ULO",_312_Table2,MATCH('312'!$X$16,_312_Table2_ColumnLookup,0),FALSE),
  IF(AND(VALUE(LEFT($A1351,3))=312,LEFT($G1351,10)="Unincepted"),VLOOKUP(" ULO",_312_Table2,MATCH(LEFT($B1351,1),_312_Table2_ColumnLookup,0),FALSE),
  IF(AND(VALUE(LEFT($A1351,3))=312,LEFT($G1351,5)="Total",$B1351="G "),VLOOKUP('312'!$F$80,_312_Table2,MATCH('312'!$N$16,_312_Table2_ColumnLookup,0),FALSE),
  IF(AND(VALUE(LEFT($A1351,3))=312,LEFT($G1351,5)="Total",$B1351="O "),VLOOKUP('312'!$F$80,_312_Table2,MATCH('312'!$V$16,_312_Table2_ColumnLookup,0),FALSE),
  IF(AND(VALUE(LEFT($A1351,3))=312,LEFT($G1351,5)="Total",$B1351="Q "),VLOOKUP('312'!$F$80,_312_Table2,MATCH('312'!$X$16,_312_Table2_ColumnLookup,0),FALSE),
  IF(AND(VALUE(LEFT($A1351,3))=312,LEFT($G1351,5)="Total"),VLOOKUP('312'!$F$80,_312_Table2,MATCH(LEFT($B1351,1),_312_Table2_ColumnLookup,0),FALSE),
  IF(AND(VALUE(LEFT($A1351,3))=312,LEN($I1351)=4,$B1351="G"),VLOOKUP($I1351,_312_Table2,MATCH('312'!$N$16,_312_Table2_ColumnLookup,0),FALSE),
  IF(AND(VALUE(LEFT($A1351,3))=312,LEN($I1351)=4,$B1351="O"),VLOOKUP($I1351,_312_Table2,MATCH('312'!$V$16,_312_Table2_ColumnLookup,0),FALSE),
  IF(AND(VALUE(LEFT($A1351,3))=312,LEN($I1351)=4,$B1351="Q"),VLOOKUP($I1351,_312_Table2,MATCH('312'!$X$16,_312_Table2_ColumnLookup,0),FALSE),
  IF(AND(VALUE(LEFT($A1351,3))=312,LEN($I1351)=4),VLOOKUP($I1351,_312_Table2,MATCH(LEFT($B1351,1),_312_Table2_ColumnLookup,0),FALSE)
+N("312"),
  IF(VALUE(LEFT($A1351,3))=313,VLOOKUP(VALUE(MID($B1351,2,1)),_313_Table2,MATCH(MID($B1351,1,1),_313_Table2_ColumnLookup,0),FALSE)
+N("313"),
  IF(AND(VALUE(LEFT($A1351,3))=314,LEN($B1351)=3),VLOOKUP(VALUE(MID($B1351,2,2)),_314_Table2,MATCH(MID($B1351,1,1),_314_Table2_ColumnLookup,0),FALSE),
  IF(VALUE(LEFT($A1351,3))=314,VLOOKUP(VALUE(MID($B1351,2,1)),_314_Table2,MATCH(MID($B1351,1,1),_314_Table2_ColumnLookup,0),FALSE)
+N("314"),
""))))))))))))))))))))))))</f>
        <v>#N/A</v>
      </c>
      <c r="F1351" s="238" t="e">
        <f>IF(AND(VALUE(LEFT($A1351,3))=309,LEN($B1351)=3),VLOOKUP(VALUE(MID($B1351,2,2)),_309_Table3,MATCH(MID($B1351,1,1),_309_Table3_ColumnLookup,0),FALSE),
  IF($C1351="309 LCR SummaryA",OneYearSCR,IF($C1351="309 LCR SummaryB",UltimateSCR,IF(VALUE(LEFT($A1351,3))=309,VLOOKUP(VALUE(MID($B1351,2,1)),_309_Table3,MATCH(MID($B1351,1,1),_309_Table3_ColumnLookup,0),FALSE)
+N("309"),
  IF(VALUE(LEFT($A1351,3))=310,VLOOKUP(VALUE(MID($B1351,2,1)),_310_Table3,MATCH(MID($B1351,1,1),_310_Table3_ColumnLookup,0),FALSE)
+N("310"),
  IF(AND(VALUE(LEFT($A1351,3))=311,LEN($I1351)=4),VLOOKUP($I1351,_311_Table3,MATCH($B1351,_311_Table3_ColumnLookup,0),FALSE),
  IF(AND(VALUE(LEFT($A1351,3))=311,OR($B1351="I2",$B1351="J2",$B1351="K2",$B1351="L2")),VLOOKUP('311'!$G$58,_311_Table3,MATCH(MID($B1351,1,1),_311_Table3_ColumnLookup,0),FALSE),
  IF(AND(VALUE(LEFT($A1351,3))=311,RIGHT($B1351,5)="Total"),VLOOKUP('311'!$G$59,_311_Table3,MATCH(MID($B1351,1,1),_311_Table3_ColumnLookup,0),FALSE),
  IF(VALUE(LEFT($A1351,3))=311,VLOOKUP(VALUE(MID($B1351,2,1)),_311_Table3,MATCH(MID($B1351,1,1),_311_Table3_ColumnLookup,0),FALSE)
+N("311"),
  IF(AND(VALUE(LEFT($A1351,3))=312,LEFT($G1351,10)="Unincepted",$B1351="G "),VLOOKUP(" ULO",_312_Table3,MATCH('312'!$N$16,_312_Table3_ColumnLookup,0),FALSE),
  IF(AND(VALUE(LEFT($A1351,3))=312,LEFT($G1351,10)="Unincepted",$B1351="O "),VLOOKUP(" ULO",_312_Table3,MATCH('312'!$V$16,_312_Table3_ColumnLookup,0),FALSE),
  IF(AND(VALUE(LEFT($A1351,3))=312,LEFT($G1351,10)="Unincepted",$B1351="Q "),VLOOKUP(" ULO",_312_Table3,MATCH('312'!$X$16,_312_Table3_ColumnLookup,0),FALSE),
  IF(AND(VALUE(LEFT($A1351,3))=312,LEFT($G1351,10)="Unincepted"),VLOOKUP(" ULO",_312_Table3,MATCH(LEFT($B1351,1),_312_Table3_ColumnLookup,0),FALSE),
  IF(AND(VALUE(LEFT($A1351,3))=312,LEFT($G1351,5)="Total",$B1351="G "),VLOOKUP('312'!$F$80,_312_Table3,MATCH('312'!$N$16,_312_Table3_ColumnLookup,0),FALSE),
  IF(AND(VALUE(LEFT($A1351,3))=312,LEFT($G1351,5)="Total",$B1351="O "),VLOOKUP('312'!$F$80,_312_Table3,MATCH('312'!$V$16,_312_Table3_ColumnLookup,0),FALSE),
  IF(AND(VALUE(LEFT($A1351,3))=312,LEFT($G1351,5)="Total",$B1351="Q "),VLOOKUP('312'!$F$80,_312_Table3,MATCH('312'!$X$16,_312_Table3_ColumnLookup,0),FALSE),
  IF(AND(VALUE(LEFT($A1351,3))=312,LEFT($G1351,5)="Total"),VLOOKUP('312'!$F$80,_312_Table3,MATCH(LEFT($B1351,1),_312_Table3_ColumnLookup,0),FALSE),
  IF(AND(VALUE(LEFT($A1351,3))=312,LEN($I1351)=4,$B1351="G"),VLOOKUP($I1351,_312_Table3,MATCH('312'!$N$16,_312_Table3_ColumnLookup,0),FALSE),
  IF(AND(VALUE(LEFT($A1351,3))=312,LEN($I1351)=4,$B1351="O"),VLOOKUP($I1351,_312_Table3,MATCH('312'!$V$16,_312_Table3_ColumnLookup,0),FALSE),
  IF(AND(VALUE(LEFT($A1351,3))=312,LEN($I1351)=4,$B1351="Q"),VLOOKUP($I1351,_312_Table3,MATCH('312'!$X$16,_312_Table3_ColumnLookup,0),FALSE),
  IF(AND(VALUE(LEFT($A1351,3))=312,LEN($I1351)=4),VLOOKUP($I1351,_312_Table3,MATCH(LEFT($B1351,1),_312_Table3_ColumnLookup,0),FALSE)
+N("312"),
  IF(VALUE(LEFT($A1351,3))=313,VLOOKUP(VALUE(MID($B1351,2,1)),_313_Table3,MATCH(MID($B1351,1,1),_313_Table3_ColumnLookup,0),FALSE)
+N("313"),
  IF(AND(VALUE(LEFT($A1351,3))=314,LEN($B1351)=3),VLOOKUP(VALUE(MID($B1351,2,2)),_314_Table3,MATCH(MID($B1351,1,1),_314_Table3_ColumnLookup,0),FALSE),
  IF(VALUE(LEFT($A1351,3))=314,VLOOKUP(VALUE(MID($B1351,2,1)),_314_Table3,MATCH(MID($B1351,1,1),_314_Table3_ColumnLookup,0),FALSE)
+N("314"),
""))))))))))))))))))))))))</f>
        <v>#N/A</v>
      </c>
      <c r="H1351" s="321" t="str">
        <f>IFERROR(
IF(ISERROR($D1351)=FALSE,$D1351,IF(ISERROR($E1351)=FALSE,$E1351,IF(ISERROR($F1351)=FALSE,$F1351
+N("012 checkboxes"),
IF(
IF(OR(LEFT($A1351,9)="Syndicate",LEFT($A1351,12)="NewSyndicate"),VLOOKUP($A1351,'012'!$J:$ZW,MATCH("Link to button",'012'!$J$1:$ZW$1,0),0)
+N("309 checkbox"),
IF($C1351="309 LCR Summary0",VLOOKUP("Notes990",'309'!$P:$ZZ,MATCH("Link to button",'309'!$P$1:$ZZ$1,0),0)
+N("313 checkboxes"),
IF($C1351="313 Financial Information0LcmVsScr",IF($C1351="309 LCR Summary0",VLOOKUP("LcmVsScr",'309'!$N:$ZZ,MATCH("Link to button",'309'!$N$1:$ZZ$1,0),0),
IF($C1351="313 Financial Information0LcrDocAttached",IF($C1351="309 LCR Summary0",VLOOKUP("LcrDocAttached",'309'!$N:$ZZ,MATCH("Link to button",'309'!$N$1:$ZZ$1,0),
0)))))))=1,TRUE,FALSE)
))),"")</f>
        <v/>
      </c>
    </row>
    <row r="1352" spans="1:8">
      <c r="A1352" s="237" t="e">
        <f>VLOOKUP($G1352,CSVLookups!$B:$R,MATCH(A$1,CSVLookups!$B$1:$R$1,0),FALSE)</f>
        <v>#N/A</v>
      </c>
      <c r="B1352" s="237" t="e">
        <f>VLOOKUP($G1352,CSVLookups!$B:$R,MATCH(B$1,CSVLookups!$B$1:$R$1,0),FALSE)</f>
        <v>#N/A</v>
      </c>
      <c r="C1352" s="238" t="e">
        <f t="shared" si="21"/>
        <v>#N/A</v>
      </c>
      <c r="D1352" s="238" t="e">
        <f>IF(AND(VALUE(LEFT($A1352,3))=309,LEN($B1352)=3),VLOOKUP(VALUE(MID($B1352,2,2)),_309_Table1,MATCH(MID($B1352,1,1),_309_Table1_ColumnLookup,0),FALSE),
  IF($C1352="309 LCR SummaryA",OneYearSCR,IF($C1352="309 LCR SummaryB",UltimateSCR,IF(VALUE(LEFT($A1352,3))=309,VLOOKUP(VALUE(MID($B1352,2,1)),_309_Table1,MATCH(MID($B1352,1,1),_309_Table1_ColumnLookup,0),FALSE)
+N("309"),
  IF(VALUE(LEFT($A1352,3))=310,VLOOKUP(VALUE(MID($B1352,2,1)),_310_Table1,MATCH(MID($B1352,1,1),_310_Table1_ColumnLookup,0),FALSE)
+N("310"),
  IF(AND(VALUE(LEFT($A1352,3))=311,LEN($I1352)=4),VLOOKUP($I1352,_311_Table1,MATCH($B1352,_311_Table1_ColumnLookup,0),FALSE),
  IF(AND(VALUE(LEFT($A1352,3))=311,OR($B1352="I2",$B1352="J2",$B1352="K2",$B1352="L2")),VLOOKUP('311'!$G$58,_311_Table1,MATCH(MID($B1352,1,1),_311_Table1_ColumnLookup,0),FALSE),
  IF(AND(VALUE(LEFT($A1352,3))=311,RIGHT($B1352,5)="Total"),VLOOKUP('311'!$G$59,_311_Table1,MATCH(MID($B1352,1,1),_311_Table1_ColumnLookup,0),FALSE),
  IF(VALUE(LEFT($A1352,3))=311,VLOOKUP(VALUE(MID($B1352,2,1)),_311_Table1,MATCH(MID($B1352,1,1),_311_Table1_ColumnLookup,0),FALSE)
+N("311"),
  IF(AND(VALUE(LEFT($A1352,3))=312,LEFT($G1352,10)="Unincepted",$B1352="G "),VLOOKUP(" ULO",_312_Table1,MATCH('312'!$N$16,_312_Table1_ColumnLookup,0),FALSE),
  IF(AND(VALUE(LEFT($A1352,3))=312,LEFT($G1352,10)="Unincepted",$B1352="O "),VLOOKUP(" ULO",_312_Table1,MATCH('312'!$V$16,_312_Table1_ColumnLookup,0),FALSE),
  IF(AND(VALUE(LEFT($A1352,3))=312,LEFT($G1352,10)="Unincepted",$B1352="Q "),VLOOKUP(" ULO",_312_Table1,MATCH('312'!$X$16,_312_Table1_ColumnLookup,0),FALSE),
  IF(AND(VALUE(LEFT($A1352,3))=312,LEFT($G1352,10)="Unincepted"),VLOOKUP(" ULO",_312_Table1,MATCH(LEFT($B1352,1),_312_Table1_ColumnLookup,0),FALSE),
  IF(AND(VALUE(LEFT($A1352,3))=312,LEFT($G1352,5)="Total",$B1352="G "),VLOOKUP('312'!$F$80,_312_Table1,MATCH('312'!$N$16,_312_Table1_ColumnLookup,0),FALSE),
  IF(AND(VALUE(LEFT($A1352,3))=312,LEFT($G1352,5)="Total",$B1352="O "),VLOOKUP('312'!$F$80,_312_Table1,MATCH('312'!$V$16,_312_Table1_ColumnLookup,0),FALSE),
  IF(AND(VALUE(LEFT($A1352,3))=312,LEFT($G1352,5)="Total",$B1352="Q "),VLOOKUP('312'!$F$80,_312_Table1,MATCH('312'!$X$16,_312_Table1_ColumnLookup,0),FALSE),
  IF(AND(VALUE(LEFT($A1352,3))=312,LEFT($G1352,5)="Total"),VLOOKUP('312'!$F$80,_312_Table1,MATCH(LEFT($B1352,1),_312_Table1_ColumnLookup,0),FALSE),
  IF(AND(VALUE(LEFT($A1352,3))=312,LEN($I1352)=4,$B1352="G"),VLOOKUP($I1352,_312_Table1,MATCH('312'!$N$16,_312_Table1_ColumnLookup,0),FALSE),
  IF(AND(VALUE(LEFT($A1352,3))=312,LEN($I1352)=4,$B1352="O"),VLOOKUP($I1352,_312_Table1,MATCH('312'!$V$16,_312_Table1_ColumnLookup,0),FALSE),
  IF(AND(VALUE(LEFT($A1352,3))=312,LEN($I1352)=4,$B1352="Q"),VLOOKUP($I1352,_312_Table1,MATCH('312'!$X$16,_312_Table1_ColumnLookup,0),FALSE),
  IF(AND(VALUE(LEFT($A1352,3))=312,LEN($I1352)=4),VLOOKUP($I1352,_312_Table1,MATCH(LEFT($B1352,1),_312_Table1_ColumnLookup,0),FALSE)
+N("312"),
  IF(VALUE(LEFT($A1352,3))=313,VLOOKUP(VALUE(MID($B1352,2,1)),_313_Table1,MATCH(MID($B1352,1,1),_313_Table1_ColumnLookup,0),FALSE)
+N("313"),
  IF(AND(VALUE(LEFT($A1352,3))=314,LEN($B1352)=3),VLOOKUP(VALUE(MID($B1352,2,2)),_314_Table1,MATCH(MID($B1352,1,1),_314_Table1_ColumnLookup,0),FALSE),
  IF(VALUE(LEFT($A1352,3))=314,VLOOKUP(VALUE(MID($B1352,2,1)),_314_Table1,MATCH(MID($B1352,1,1),_314_Table1_ColumnLookup,0),FALSE)
+N("314"),
""))))))))))))))))))))))))</f>
        <v>#N/A</v>
      </c>
      <c r="E1352" s="238" t="e">
        <f>IF(AND(VALUE(LEFT($A1352,3))=309,LEN($B1352)=3),VLOOKUP(VALUE(MID($B1352,2,2)),_309_Table2,MATCH(MID($B1352,1,1),_309_Table2_ColumnLookup,0),FALSE),
  IF($C1352="309 LCR SummaryA",OneYearSCR,IF($C1352="309 LCR SummaryB",UltimateSCR,IF(VALUE(LEFT($A1352,3))=309,VLOOKUP(VALUE(MID($B1352,2,1)),_309_Table2,MATCH(MID($B1352,1,1),_309_Table2_ColumnLookup,0),FALSE)
+N("309"),
  IF(VALUE(LEFT($A1352,3))=310,VLOOKUP(VALUE(MID($B1352,2,1)),_310_Table2,MATCH(MID($B1352,1,1),_310_Table2_ColumnLookup,0),FALSE)
+N("310"),
  IF(AND(VALUE(LEFT($A1352,3))=311,LEN($I1352)=4),VLOOKUP($I1352,_311_Table2,MATCH($B1352,_311_Table2_ColumnLookup,0),FALSE),
  IF(AND(VALUE(LEFT($A1352,3))=311,OR($B1352="I2",$B1352="J2",$B1352="K2",$B1352="L2")),VLOOKUP('311'!$G$58,_311_Table2,MATCH(MID($B1352,1,1),_311_Table2_ColumnLookup,0),FALSE),
  IF(AND(VALUE(LEFT($A1352,3))=311,RIGHT($B1352,5)="Total"),VLOOKUP('311'!$G$59,_311_Table2,MATCH(MID($B1352,1,1),_311_Table2_ColumnLookup,0),FALSE),
  IF(VALUE(LEFT($A1352,3))=311,VLOOKUP(VALUE(MID($B1352,2,1)),_311_Table2,MATCH(MID($B1352,1,1),_311_Table2_ColumnLookup,0),FALSE)
+N("311"),
  IF(AND(VALUE(LEFT($A1352,3))=312,LEFT($G1352,10)="Unincepted",$B1352="G "),VLOOKUP(" ULO",_312_Table2,MATCH('312'!$N$16,_312_Table2_ColumnLookup,0),FALSE),
  IF(AND(VALUE(LEFT($A1352,3))=312,LEFT($G1352,10)="Unincepted",$B1352="O "),VLOOKUP(" ULO",_312_Table2,MATCH('312'!$V$16,_312_Table2_ColumnLookup,0),FALSE),
  IF(AND(VALUE(LEFT($A1352,3))=312,LEFT($G1352,10)="Unincepted",$B1352="Q "),VLOOKUP(" ULO",_312_Table2,MATCH('312'!$X$16,_312_Table2_ColumnLookup,0),FALSE),
  IF(AND(VALUE(LEFT($A1352,3))=312,LEFT($G1352,10)="Unincepted"),VLOOKUP(" ULO",_312_Table2,MATCH(LEFT($B1352,1),_312_Table2_ColumnLookup,0),FALSE),
  IF(AND(VALUE(LEFT($A1352,3))=312,LEFT($G1352,5)="Total",$B1352="G "),VLOOKUP('312'!$F$80,_312_Table2,MATCH('312'!$N$16,_312_Table2_ColumnLookup,0),FALSE),
  IF(AND(VALUE(LEFT($A1352,3))=312,LEFT($G1352,5)="Total",$B1352="O "),VLOOKUP('312'!$F$80,_312_Table2,MATCH('312'!$V$16,_312_Table2_ColumnLookup,0),FALSE),
  IF(AND(VALUE(LEFT($A1352,3))=312,LEFT($G1352,5)="Total",$B1352="Q "),VLOOKUP('312'!$F$80,_312_Table2,MATCH('312'!$X$16,_312_Table2_ColumnLookup,0),FALSE),
  IF(AND(VALUE(LEFT($A1352,3))=312,LEFT($G1352,5)="Total"),VLOOKUP('312'!$F$80,_312_Table2,MATCH(LEFT($B1352,1),_312_Table2_ColumnLookup,0),FALSE),
  IF(AND(VALUE(LEFT($A1352,3))=312,LEN($I1352)=4,$B1352="G"),VLOOKUP($I1352,_312_Table2,MATCH('312'!$N$16,_312_Table2_ColumnLookup,0),FALSE),
  IF(AND(VALUE(LEFT($A1352,3))=312,LEN($I1352)=4,$B1352="O"),VLOOKUP($I1352,_312_Table2,MATCH('312'!$V$16,_312_Table2_ColumnLookup,0),FALSE),
  IF(AND(VALUE(LEFT($A1352,3))=312,LEN($I1352)=4,$B1352="Q"),VLOOKUP($I1352,_312_Table2,MATCH('312'!$X$16,_312_Table2_ColumnLookup,0),FALSE),
  IF(AND(VALUE(LEFT($A1352,3))=312,LEN($I1352)=4),VLOOKUP($I1352,_312_Table2,MATCH(LEFT($B1352,1),_312_Table2_ColumnLookup,0),FALSE)
+N("312"),
  IF(VALUE(LEFT($A1352,3))=313,VLOOKUP(VALUE(MID($B1352,2,1)),_313_Table2,MATCH(MID($B1352,1,1),_313_Table2_ColumnLookup,0),FALSE)
+N("313"),
  IF(AND(VALUE(LEFT($A1352,3))=314,LEN($B1352)=3),VLOOKUP(VALUE(MID($B1352,2,2)),_314_Table2,MATCH(MID($B1352,1,1),_314_Table2_ColumnLookup,0),FALSE),
  IF(VALUE(LEFT($A1352,3))=314,VLOOKUP(VALUE(MID($B1352,2,1)),_314_Table2,MATCH(MID($B1352,1,1),_314_Table2_ColumnLookup,0),FALSE)
+N("314"),
""))))))))))))))))))))))))</f>
        <v>#N/A</v>
      </c>
      <c r="F1352" s="238" t="e">
        <f>IF(AND(VALUE(LEFT($A1352,3))=309,LEN($B1352)=3),VLOOKUP(VALUE(MID($B1352,2,2)),_309_Table3,MATCH(MID($B1352,1,1),_309_Table3_ColumnLookup,0),FALSE),
  IF($C1352="309 LCR SummaryA",OneYearSCR,IF($C1352="309 LCR SummaryB",UltimateSCR,IF(VALUE(LEFT($A1352,3))=309,VLOOKUP(VALUE(MID($B1352,2,1)),_309_Table3,MATCH(MID($B1352,1,1),_309_Table3_ColumnLookup,0),FALSE)
+N("309"),
  IF(VALUE(LEFT($A1352,3))=310,VLOOKUP(VALUE(MID($B1352,2,1)),_310_Table3,MATCH(MID($B1352,1,1),_310_Table3_ColumnLookup,0),FALSE)
+N("310"),
  IF(AND(VALUE(LEFT($A1352,3))=311,LEN($I1352)=4),VLOOKUP($I1352,_311_Table3,MATCH($B1352,_311_Table3_ColumnLookup,0),FALSE),
  IF(AND(VALUE(LEFT($A1352,3))=311,OR($B1352="I2",$B1352="J2",$B1352="K2",$B1352="L2")),VLOOKUP('311'!$G$58,_311_Table3,MATCH(MID($B1352,1,1),_311_Table3_ColumnLookup,0),FALSE),
  IF(AND(VALUE(LEFT($A1352,3))=311,RIGHT($B1352,5)="Total"),VLOOKUP('311'!$G$59,_311_Table3,MATCH(MID($B1352,1,1),_311_Table3_ColumnLookup,0),FALSE),
  IF(VALUE(LEFT($A1352,3))=311,VLOOKUP(VALUE(MID($B1352,2,1)),_311_Table3,MATCH(MID($B1352,1,1),_311_Table3_ColumnLookup,0),FALSE)
+N("311"),
  IF(AND(VALUE(LEFT($A1352,3))=312,LEFT($G1352,10)="Unincepted",$B1352="G "),VLOOKUP(" ULO",_312_Table3,MATCH('312'!$N$16,_312_Table3_ColumnLookup,0),FALSE),
  IF(AND(VALUE(LEFT($A1352,3))=312,LEFT($G1352,10)="Unincepted",$B1352="O "),VLOOKUP(" ULO",_312_Table3,MATCH('312'!$V$16,_312_Table3_ColumnLookup,0),FALSE),
  IF(AND(VALUE(LEFT($A1352,3))=312,LEFT($G1352,10)="Unincepted",$B1352="Q "),VLOOKUP(" ULO",_312_Table3,MATCH('312'!$X$16,_312_Table3_ColumnLookup,0),FALSE),
  IF(AND(VALUE(LEFT($A1352,3))=312,LEFT($G1352,10)="Unincepted"),VLOOKUP(" ULO",_312_Table3,MATCH(LEFT($B1352,1),_312_Table3_ColumnLookup,0),FALSE),
  IF(AND(VALUE(LEFT($A1352,3))=312,LEFT($G1352,5)="Total",$B1352="G "),VLOOKUP('312'!$F$80,_312_Table3,MATCH('312'!$N$16,_312_Table3_ColumnLookup,0),FALSE),
  IF(AND(VALUE(LEFT($A1352,3))=312,LEFT($G1352,5)="Total",$B1352="O "),VLOOKUP('312'!$F$80,_312_Table3,MATCH('312'!$V$16,_312_Table3_ColumnLookup,0),FALSE),
  IF(AND(VALUE(LEFT($A1352,3))=312,LEFT($G1352,5)="Total",$B1352="Q "),VLOOKUP('312'!$F$80,_312_Table3,MATCH('312'!$X$16,_312_Table3_ColumnLookup,0),FALSE),
  IF(AND(VALUE(LEFT($A1352,3))=312,LEFT($G1352,5)="Total"),VLOOKUP('312'!$F$80,_312_Table3,MATCH(LEFT($B1352,1),_312_Table3_ColumnLookup,0),FALSE),
  IF(AND(VALUE(LEFT($A1352,3))=312,LEN($I1352)=4,$B1352="G"),VLOOKUP($I1352,_312_Table3,MATCH('312'!$N$16,_312_Table3_ColumnLookup,0),FALSE),
  IF(AND(VALUE(LEFT($A1352,3))=312,LEN($I1352)=4,$B1352="O"),VLOOKUP($I1352,_312_Table3,MATCH('312'!$V$16,_312_Table3_ColumnLookup,0),FALSE),
  IF(AND(VALUE(LEFT($A1352,3))=312,LEN($I1352)=4,$B1352="Q"),VLOOKUP($I1352,_312_Table3,MATCH('312'!$X$16,_312_Table3_ColumnLookup,0),FALSE),
  IF(AND(VALUE(LEFT($A1352,3))=312,LEN($I1352)=4),VLOOKUP($I1352,_312_Table3,MATCH(LEFT($B1352,1),_312_Table3_ColumnLookup,0),FALSE)
+N("312"),
  IF(VALUE(LEFT($A1352,3))=313,VLOOKUP(VALUE(MID($B1352,2,1)),_313_Table3,MATCH(MID($B1352,1,1),_313_Table3_ColumnLookup,0),FALSE)
+N("313"),
  IF(AND(VALUE(LEFT($A1352,3))=314,LEN($B1352)=3),VLOOKUP(VALUE(MID($B1352,2,2)),_314_Table3,MATCH(MID($B1352,1,1),_314_Table3_ColumnLookup,0),FALSE),
  IF(VALUE(LEFT($A1352,3))=314,VLOOKUP(VALUE(MID($B1352,2,1)),_314_Table3,MATCH(MID($B1352,1,1),_314_Table3_ColumnLookup,0),FALSE)
+N("314"),
""))))))))))))))))))))))))</f>
        <v>#N/A</v>
      </c>
      <c r="H1352" s="321" t="str">
        <f>IFERROR(
IF(ISERROR($D1352)=FALSE,$D1352,IF(ISERROR($E1352)=FALSE,$E1352,IF(ISERROR($F1352)=FALSE,$F1352
+N("012 checkboxes"),
IF(
IF(OR(LEFT($A1352,9)="Syndicate",LEFT($A1352,12)="NewSyndicate"),VLOOKUP($A1352,'012'!$J:$ZW,MATCH("Link to button",'012'!$J$1:$ZW$1,0),0)
+N("309 checkbox"),
IF($C1352="309 LCR Summary0",VLOOKUP("Notes990",'309'!$P:$ZZ,MATCH("Link to button",'309'!$P$1:$ZZ$1,0),0)
+N("313 checkboxes"),
IF($C1352="313 Financial Information0LcmVsScr",IF($C1352="309 LCR Summary0",VLOOKUP("LcmVsScr",'309'!$N:$ZZ,MATCH("Link to button",'309'!$N$1:$ZZ$1,0),0),
IF($C1352="313 Financial Information0LcrDocAttached",IF($C1352="309 LCR Summary0",VLOOKUP("LcrDocAttached",'309'!$N:$ZZ,MATCH("Link to button",'309'!$N$1:$ZZ$1,0),
0)))))))=1,TRUE,FALSE)
))),"")</f>
        <v/>
      </c>
    </row>
    <row r="1353" spans="1:8">
      <c r="A1353" s="237" t="e">
        <f>VLOOKUP($G1353,CSVLookups!$B:$R,MATCH(A$1,CSVLookups!$B$1:$R$1,0),FALSE)</f>
        <v>#N/A</v>
      </c>
      <c r="B1353" s="237" t="e">
        <f>VLOOKUP($G1353,CSVLookups!$B:$R,MATCH(B$1,CSVLookups!$B$1:$R$1,0),FALSE)</f>
        <v>#N/A</v>
      </c>
      <c r="C1353" s="238" t="e">
        <f t="shared" si="21"/>
        <v>#N/A</v>
      </c>
      <c r="D1353" s="238" t="e">
        <f>IF(AND(VALUE(LEFT($A1353,3))=309,LEN($B1353)=3),VLOOKUP(VALUE(MID($B1353,2,2)),_309_Table1,MATCH(MID($B1353,1,1),_309_Table1_ColumnLookup,0),FALSE),
  IF($C1353="309 LCR SummaryA",OneYearSCR,IF($C1353="309 LCR SummaryB",UltimateSCR,IF(VALUE(LEFT($A1353,3))=309,VLOOKUP(VALUE(MID($B1353,2,1)),_309_Table1,MATCH(MID($B1353,1,1),_309_Table1_ColumnLookup,0),FALSE)
+N("309"),
  IF(VALUE(LEFT($A1353,3))=310,VLOOKUP(VALUE(MID($B1353,2,1)),_310_Table1,MATCH(MID($B1353,1,1),_310_Table1_ColumnLookup,0),FALSE)
+N("310"),
  IF(AND(VALUE(LEFT($A1353,3))=311,LEN($I1353)=4),VLOOKUP($I1353,_311_Table1,MATCH($B1353,_311_Table1_ColumnLookup,0),FALSE),
  IF(AND(VALUE(LEFT($A1353,3))=311,OR($B1353="I2",$B1353="J2",$B1353="K2",$B1353="L2")),VLOOKUP('311'!$G$58,_311_Table1,MATCH(MID($B1353,1,1),_311_Table1_ColumnLookup,0),FALSE),
  IF(AND(VALUE(LEFT($A1353,3))=311,RIGHT($B1353,5)="Total"),VLOOKUP('311'!$G$59,_311_Table1,MATCH(MID($B1353,1,1),_311_Table1_ColumnLookup,0),FALSE),
  IF(VALUE(LEFT($A1353,3))=311,VLOOKUP(VALUE(MID($B1353,2,1)),_311_Table1,MATCH(MID($B1353,1,1),_311_Table1_ColumnLookup,0),FALSE)
+N("311"),
  IF(AND(VALUE(LEFT($A1353,3))=312,LEFT($G1353,10)="Unincepted",$B1353="G "),VLOOKUP(" ULO",_312_Table1,MATCH('312'!$N$16,_312_Table1_ColumnLookup,0),FALSE),
  IF(AND(VALUE(LEFT($A1353,3))=312,LEFT($G1353,10)="Unincepted",$B1353="O "),VLOOKUP(" ULO",_312_Table1,MATCH('312'!$V$16,_312_Table1_ColumnLookup,0),FALSE),
  IF(AND(VALUE(LEFT($A1353,3))=312,LEFT($G1353,10)="Unincepted",$B1353="Q "),VLOOKUP(" ULO",_312_Table1,MATCH('312'!$X$16,_312_Table1_ColumnLookup,0),FALSE),
  IF(AND(VALUE(LEFT($A1353,3))=312,LEFT($G1353,10)="Unincepted"),VLOOKUP(" ULO",_312_Table1,MATCH(LEFT($B1353,1),_312_Table1_ColumnLookup,0),FALSE),
  IF(AND(VALUE(LEFT($A1353,3))=312,LEFT($G1353,5)="Total",$B1353="G "),VLOOKUP('312'!$F$80,_312_Table1,MATCH('312'!$N$16,_312_Table1_ColumnLookup,0),FALSE),
  IF(AND(VALUE(LEFT($A1353,3))=312,LEFT($G1353,5)="Total",$B1353="O "),VLOOKUP('312'!$F$80,_312_Table1,MATCH('312'!$V$16,_312_Table1_ColumnLookup,0),FALSE),
  IF(AND(VALUE(LEFT($A1353,3))=312,LEFT($G1353,5)="Total",$B1353="Q "),VLOOKUP('312'!$F$80,_312_Table1,MATCH('312'!$X$16,_312_Table1_ColumnLookup,0),FALSE),
  IF(AND(VALUE(LEFT($A1353,3))=312,LEFT($G1353,5)="Total"),VLOOKUP('312'!$F$80,_312_Table1,MATCH(LEFT($B1353,1),_312_Table1_ColumnLookup,0),FALSE),
  IF(AND(VALUE(LEFT($A1353,3))=312,LEN($I1353)=4,$B1353="G"),VLOOKUP($I1353,_312_Table1,MATCH('312'!$N$16,_312_Table1_ColumnLookup,0),FALSE),
  IF(AND(VALUE(LEFT($A1353,3))=312,LEN($I1353)=4,$B1353="O"),VLOOKUP($I1353,_312_Table1,MATCH('312'!$V$16,_312_Table1_ColumnLookup,0),FALSE),
  IF(AND(VALUE(LEFT($A1353,3))=312,LEN($I1353)=4,$B1353="Q"),VLOOKUP($I1353,_312_Table1,MATCH('312'!$X$16,_312_Table1_ColumnLookup,0),FALSE),
  IF(AND(VALUE(LEFT($A1353,3))=312,LEN($I1353)=4),VLOOKUP($I1353,_312_Table1,MATCH(LEFT($B1353,1),_312_Table1_ColumnLookup,0),FALSE)
+N("312"),
  IF(VALUE(LEFT($A1353,3))=313,VLOOKUP(VALUE(MID($B1353,2,1)),_313_Table1,MATCH(MID($B1353,1,1),_313_Table1_ColumnLookup,0),FALSE)
+N("313"),
  IF(AND(VALUE(LEFT($A1353,3))=314,LEN($B1353)=3),VLOOKUP(VALUE(MID($B1353,2,2)),_314_Table1,MATCH(MID($B1353,1,1),_314_Table1_ColumnLookup,0),FALSE),
  IF(VALUE(LEFT($A1353,3))=314,VLOOKUP(VALUE(MID($B1353,2,1)),_314_Table1,MATCH(MID($B1353,1,1),_314_Table1_ColumnLookup,0),FALSE)
+N("314"),
""))))))))))))))))))))))))</f>
        <v>#N/A</v>
      </c>
      <c r="E1353" s="238" t="e">
        <f>IF(AND(VALUE(LEFT($A1353,3))=309,LEN($B1353)=3),VLOOKUP(VALUE(MID($B1353,2,2)),_309_Table2,MATCH(MID($B1353,1,1),_309_Table2_ColumnLookup,0),FALSE),
  IF($C1353="309 LCR SummaryA",OneYearSCR,IF($C1353="309 LCR SummaryB",UltimateSCR,IF(VALUE(LEFT($A1353,3))=309,VLOOKUP(VALUE(MID($B1353,2,1)),_309_Table2,MATCH(MID($B1353,1,1),_309_Table2_ColumnLookup,0),FALSE)
+N("309"),
  IF(VALUE(LEFT($A1353,3))=310,VLOOKUP(VALUE(MID($B1353,2,1)),_310_Table2,MATCH(MID($B1353,1,1),_310_Table2_ColumnLookup,0),FALSE)
+N("310"),
  IF(AND(VALUE(LEFT($A1353,3))=311,LEN($I1353)=4),VLOOKUP($I1353,_311_Table2,MATCH($B1353,_311_Table2_ColumnLookup,0),FALSE),
  IF(AND(VALUE(LEFT($A1353,3))=311,OR($B1353="I2",$B1353="J2",$B1353="K2",$B1353="L2")),VLOOKUP('311'!$G$58,_311_Table2,MATCH(MID($B1353,1,1),_311_Table2_ColumnLookup,0),FALSE),
  IF(AND(VALUE(LEFT($A1353,3))=311,RIGHT($B1353,5)="Total"),VLOOKUP('311'!$G$59,_311_Table2,MATCH(MID($B1353,1,1),_311_Table2_ColumnLookup,0),FALSE),
  IF(VALUE(LEFT($A1353,3))=311,VLOOKUP(VALUE(MID($B1353,2,1)),_311_Table2,MATCH(MID($B1353,1,1),_311_Table2_ColumnLookup,0),FALSE)
+N("311"),
  IF(AND(VALUE(LEFT($A1353,3))=312,LEFT($G1353,10)="Unincepted",$B1353="G "),VLOOKUP(" ULO",_312_Table2,MATCH('312'!$N$16,_312_Table2_ColumnLookup,0),FALSE),
  IF(AND(VALUE(LEFT($A1353,3))=312,LEFT($G1353,10)="Unincepted",$B1353="O "),VLOOKUP(" ULO",_312_Table2,MATCH('312'!$V$16,_312_Table2_ColumnLookup,0),FALSE),
  IF(AND(VALUE(LEFT($A1353,3))=312,LEFT($G1353,10)="Unincepted",$B1353="Q "),VLOOKUP(" ULO",_312_Table2,MATCH('312'!$X$16,_312_Table2_ColumnLookup,0),FALSE),
  IF(AND(VALUE(LEFT($A1353,3))=312,LEFT($G1353,10)="Unincepted"),VLOOKUP(" ULO",_312_Table2,MATCH(LEFT($B1353,1),_312_Table2_ColumnLookup,0),FALSE),
  IF(AND(VALUE(LEFT($A1353,3))=312,LEFT($G1353,5)="Total",$B1353="G "),VLOOKUP('312'!$F$80,_312_Table2,MATCH('312'!$N$16,_312_Table2_ColumnLookup,0),FALSE),
  IF(AND(VALUE(LEFT($A1353,3))=312,LEFT($G1353,5)="Total",$B1353="O "),VLOOKUP('312'!$F$80,_312_Table2,MATCH('312'!$V$16,_312_Table2_ColumnLookup,0),FALSE),
  IF(AND(VALUE(LEFT($A1353,3))=312,LEFT($G1353,5)="Total",$B1353="Q "),VLOOKUP('312'!$F$80,_312_Table2,MATCH('312'!$X$16,_312_Table2_ColumnLookup,0),FALSE),
  IF(AND(VALUE(LEFT($A1353,3))=312,LEFT($G1353,5)="Total"),VLOOKUP('312'!$F$80,_312_Table2,MATCH(LEFT($B1353,1),_312_Table2_ColumnLookup,0),FALSE),
  IF(AND(VALUE(LEFT($A1353,3))=312,LEN($I1353)=4,$B1353="G"),VLOOKUP($I1353,_312_Table2,MATCH('312'!$N$16,_312_Table2_ColumnLookup,0),FALSE),
  IF(AND(VALUE(LEFT($A1353,3))=312,LEN($I1353)=4,$B1353="O"),VLOOKUP($I1353,_312_Table2,MATCH('312'!$V$16,_312_Table2_ColumnLookup,0),FALSE),
  IF(AND(VALUE(LEFT($A1353,3))=312,LEN($I1353)=4,$B1353="Q"),VLOOKUP($I1353,_312_Table2,MATCH('312'!$X$16,_312_Table2_ColumnLookup,0),FALSE),
  IF(AND(VALUE(LEFT($A1353,3))=312,LEN($I1353)=4),VLOOKUP($I1353,_312_Table2,MATCH(LEFT($B1353,1),_312_Table2_ColumnLookup,0),FALSE)
+N("312"),
  IF(VALUE(LEFT($A1353,3))=313,VLOOKUP(VALUE(MID($B1353,2,1)),_313_Table2,MATCH(MID($B1353,1,1),_313_Table2_ColumnLookup,0),FALSE)
+N("313"),
  IF(AND(VALUE(LEFT($A1353,3))=314,LEN($B1353)=3),VLOOKUP(VALUE(MID($B1353,2,2)),_314_Table2,MATCH(MID($B1353,1,1),_314_Table2_ColumnLookup,0),FALSE),
  IF(VALUE(LEFT($A1353,3))=314,VLOOKUP(VALUE(MID($B1353,2,1)),_314_Table2,MATCH(MID($B1353,1,1),_314_Table2_ColumnLookup,0),FALSE)
+N("314"),
""))))))))))))))))))))))))</f>
        <v>#N/A</v>
      </c>
      <c r="F1353" s="238" t="e">
        <f>IF(AND(VALUE(LEFT($A1353,3))=309,LEN($B1353)=3),VLOOKUP(VALUE(MID($B1353,2,2)),_309_Table3,MATCH(MID($B1353,1,1),_309_Table3_ColumnLookup,0),FALSE),
  IF($C1353="309 LCR SummaryA",OneYearSCR,IF($C1353="309 LCR SummaryB",UltimateSCR,IF(VALUE(LEFT($A1353,3))=309,VLOOKUP(VALUE(MID($B1353,2,1)),_309_Table3,MATCH(MID($B1353,1,1),_309_Table3_ColumnLookup,0),FALSE)
+N("309"),
  IF(VALUE(LEFT($A1353,3))=310,VLOOKUP(VALUE(MID($B1353,2,1)),_310_Table3,MATCH(MID($B1353,1,1),_310_Table3_ColumnLookup,0),FALSE)
+N("310"),
  IF(AND(VALUE(LEFT($A1353,3))=311,LEN($I1353)=4),VLOOKUP($I1353,_311_Table3,MATCH($B1353,_311_Table3_ColumnLookup,0),FALSE),
  IF(AND(VALUE(LEFT($A1353,3))=311,OR($B1353="I2",$B1353="J2",$B1353="K2",$B1353="L2")),VLOOKUP('311'!$G$58,_311_Table3,MATCH(MID($B1353,1,1),_311_Table3_ColumnLookup,0),FALSE),
  IF(AND(VALUE(LEFT($A1353,3))=311,RIGHT($B1353,5)="Total"),VLOOKUP('311'!$G$59,_311_Table3,MATCH(MID($B1353,1,1),_311_Table3_ColumnLookup,0),FALSE),
  IF(VALUE(LEFT($A1353,3))=311,VLOOKUP(VALUE(MID($B1353,2,1)),_311_Table3,MATCH(MID($B1353,1,1),_311_Table3_ColumnLookup,0),FALSE)
+N("311"),
  IF(AND(VALUE(LEFT($A1353,3))=312,LEFT($G1353,10)="Unincepted",$B1353="G "),VLOOKUP(" ULO",_312_Table3,MATCH('312'!$N$16,_312_Table3_ColumnLookup,0),FALSE),
  IF(AND(VALUE(LEFT($A1353,3))=312,LEFT($G1353,10)="Unincepted",$B1353="O "),VLOOKUP(" ULO",_312_Table3,MATCH('312'!$V$16,_312_Table3_ColumnLookup,0),FALSE),
  IF(AND(VALUE(LEFT($A1353,3))=312,LEFT($G1353,10)="Unincepted",$B1353="Q "),VLOOKUP(" ULO",_312_Table3,MATCH('312'!$X$16,_312_Table3_ColumnLookup,0),FALSE),
  IF(AND(VALUE(LEFT($A1353,3))=312,LEFT($G1353,10)="Unincepted"),VLOOKUP(" ULO",_312_Table3,MATCH(LEFT($B1353,1),_312_Table3_ColumnLookup,0),FALSE),
  IF(AND(VALUE(LEFT($A1353,3))=312,LEFT($G1353,5)="Total",$B1353="G "),VLOOKUP('312'!$F$80,_312_Table3,MATCH('312'!$N$16,_312_Table3_ColumnLookup,0),FALSE),
  IF(AND(VALUE(LEFT($A1353,3))=312,LEFT($G1353,5)="Total",$B1353="O "),VLOOKUP('312'!$F$80,_312_Table3,MATCH('312'!$V$16,_312_Table3_ColumnLookup,0),FALSE),
  IF(AND(VALUE(LEFT($A1353,3))=312,LEFT($G1353,5)="Total",$B1353="Q "),VLOOKUP('312'!$F$80,_312_Table3,MATCH('312'!$X$16,_312_Table3_ColumnLookup,0),FALSE),
  IF(AND(VALUE(LEFT($A1353,3))=312,LEFT($G1353,5)="Total"),VLOOKUP('312'!$F$80,_312_Table3,MATCH(LEFT($B1353,1),_312_Table3_ColumnLookup,0),FALSE),
  IF(AND(VALUE(LEFT($A1353,3))=312,LEN($I1353)=4,$B1353="G"),VLOOKUP($I1353,_312_Table3,MATCH('312'!$N$16,_312_Table3_ColumnLookup,0),FALSE),
  IF(AND(VALUE(LEFT($A1353,3))=312,LEN($I1353)=4,$B1353="O"),VLOOKUP($I1353,_312_Table3,MATCH('312'!$V$16,_312_Table3_ColumnLookup,0),FALSE),
  IF(AND(VALUE(LEFT($A1353,3))=312,LEN($I1353)=4,$B1353="Q"),VLOOKUP($I1353,_312_Table3,MATCH('312'!$X$16,_312_Table3_ColumnLookup,0),FALSE),
  IF(AND(VALUE(LEFT($A1353,3))=312,LEN($I1353)=4),VLOOKUP($I1353,_312_Table3,MATCH(LEFT($B1353,1),_312_Table3_ColumnLookup,0),FALSE)
+N("312"),
  IF(VALUE(LEFT($A1353,3))=313,VLOOKUP(VALUE(MID($B1353,2,1)),_313_Table3,MATCH(MID($B1353,1,1),_313_Table3_ColumnLookup,0),FALSE)
+N("313"),
  IF(AND(VALUE(LEFT($A1353,3))=314,LEN($B1353)=3),VLOOKUP(VALUE(MID($B1353,2,2)),_314_Table3,MATCH(MID($B1353,1,1),_314_Table3_ColumnLookup,0),FALSE),
  IF(VALUE(LEFT($A1353,3))=314,VLOOKUP(VALUE(MID($B1353,2,1)),_314_Table3,MATCH(MID($B1353,1,1),_314_Table3_ColumnLookup,0),FALSE)
+N("314"),
""))))))))))))))))))))))))</f>
        <v>#N/A</v>
      </c>
      <c r="H1353" s="321" t="str">
        <f>IFERROR(
IF(ISERROR($D1353)=FALSE,$D1353,IF(ISERROR($E1353)=FALSE,$E1353,IF(ISERROR($F1353)=FALSE,$F1353
+N("012 checkboxes"),
IF(
IF(OR(LEFT($A1353,9)="Syndicate",LEFT($A1353,12)="NewSyndicate"),VLOOKUP($A1353,'012'!$J:$ZW,MATCH("Link to button",'012'!$J$1:$ZW$1,0),0)
+N("309 checkbox"),
IF($C1353="309 LCR Summary0",VLOOKUP("Notes990",'309'!$P:$ZZ,MATCH("Link to button",'309'!$P$1:$ZZ$1,0),0)
+N("313 checkboxes"),
IF($C1353="313 Financial Information0LcmVsScr",IF($C1353="309 LCR Summary0",VLOOKUP("LcmVsScr",'309'!$N:$ZZ,MATCH("Link to button",'309'!$N$1:$ZZ$1,0),0),
IF($C1353="313 Financial Information0LcrDocAttached",IF($C1353="309 LCR Summary0",VLOOKUP("LcrDocAttached",'309'!$N:$ZZ,MATCH("Link to button",'309'!$N$1:$ZZ$1,0),
0)))))))=1,TRUE,FALSE)
))),"")</f>
        <v/>
      </c>
    </row>
    <row r="1354" spans="1:8">
      <c r="A1354" s="237" t="e">
        <f>VLOOKUP($G1354,CSVLookups!$B:$R,MATCH(A$1,CSVLookups!$B$1:$R$1,0),FALSE)</f>
        <v>#N/A</v>
      </c>
      <c r="B1354" s="237" t="e">
        <f>VLOOKUP($G1354,CSVLookups!$B:$R,MATCH(B$1,CSVLookups!$B$1:$R$1,0),FALSE)</f>
        <v>#N/A</v>
      </c>
      <c r="C1354" s="238" t="e">
        <f t="shared" si="21"/>
        <v>#N/A</v>
      </c>
      <c r="D1354" s="238" t="e">
        <f>IF(AND(VALUE(LEFT($A1354,3))=309,LEN($B1354)=3),VLOOKUP(VALUE(MID($B1354,2,2)),_309_Table1,MATCH(MID($B1354,1,1),_309_Table1_ColumnLookup,0),FALSE),
  IF($C1354="309 LCR SummaryA",OneYearSCR,IF($C1354="309 LCR SummaryB",UltimateSCR,IF(VALUE(LEFT($A1354,3))=309,VLOOKUP(VALUE(MID($B1354,2,1)),_309_Table1,MATCH(MID($B1354,1,1),_309_Table1_ColumnLookup,0),FALSE)
+N("309"),
  IF(VALUE(LEFT($A1354,3))=310,VLOOKUP(VALUE(MID($B1354,2,1)),_310_Table1,MATCH(MID($B1354,1,1),_310_Table1_ColumnLookup,0),FALSE)
+N("310"),
  IF(AND(VALUE(LEFT($A1354,3))=311,LEN($I1354)=4),VLOOKUP($I1354,_311_Table1,MATCH($B1354,_311_Table1_ColumnLookup,0),FALSE),
  IF(AND(VALUE(LEFT($A1354,3))=311,OR($B1354="I2",$B1354="J2",$B1354="K2",$B1354="L2")),VLOOKUP('311'!$G$58,_311_Table1,MATCH(MID($B1354,1,1),_311_Table1_ColumnLookup,0),FALSE),
  IF(AND(VALUE(LEFT($A1354,3))=311,RIGHT($B1354,5)="Total"),VLOOKUP('311'!$G$59,_311_Table1,MATCH(MID($B1354,1,1),_311_Table1_ColumnLookup,0),FALSE),
  IF(VALUE(LEFT($A1354,3))=311,VLOOKUP(VALUE(MID($B1354,2,1)),_311_Table1,MATCH(MID($B1354,1,1),_311_Table1_ColumnLookup,0),FALSE)
+N("311"),
  IF(AND(VALUE(LEFT($A1354,3))=312,LEFT($G1354,10)="Unincepted",$B1354="G "),VLOOKUP(" ULO",_312_Table1,MATCH('312'!$N$16,_312_Table1_ColumnLookup,0),FALSE),
  IF(AND(VALUE(LEFT($A1354,3))=312,LEFT($G1354,10)="Unincepted",$B1354="O "),VLOOKUP(" ULO",_312_Table1,MATCH('312'!$V$16,_312_Table1_ColumnLookup,0),FALSE),
  IF(AND(VALUE(LEFT($A1354,3))=312,LEFT($G1354,10)="Unincepted",$B1354="Q "),VLOOKUP(" ULO",_312_Table1,MATCH('312'!$X$16,_312_Table1_ColumnLookup,0),FALSE),
  IF(AND(VALUE(LEFT($A1354,3))=312,LEFT($G1354,10)="Unincepted"),VLOOKUP(" ULO",_312_Table1,MATCH(LEFT($B1354,1),_312_Table1_ColumnLookup,0),FALSE),
  IF(AND(VALUE(LEFT($A1354,3))=312,LEFT($G1354,5)="Total",$B1354="G "),VLOOKUP('312'!$F$80,_312_Table1,MATCH('312'!$N$16,_312_Table1_ColumnLookup,0),FALSE),
  IF(AND(VALUE(LEFT($A1354,3))=312,LEFT($G1354,5)="Total",$B1354="O "),VLOOKUP('312'!$F$80,_312_Table1,MATCH('312'!$V$16,_312_Table1_ColumnLookup,0),FALSE),
  IF(AND(VALUE(LEFT($A1354,3))=312,LEFT($G1354,5)="Total",$B1354="Q "),VLOOKUP('312'!$F$80,_312_Table1,MATCH('312'!$X$16,_312_Table1_ColumnLookup,0),FALSE),
  IF(AND(VALUE(LEFT($A1354,3))=312,LEFT($G1354,5)="Total"),VLOOKUP('312'!$F$80,_312_Table1,MATCH(LEFT($B1354,1),_312_Table1_ColumnLookup,0),FALSE),
  IF(AND(VALUE(LEFT($A1354,3))=312,LEN($I1354)=4,$B1354="G"),VLOOKUP($I1354,_312_Table1,MATCH('312'!$N$16,_312_Table1_ColumnLookup,0),FALSE),
  IF(AND(VALUE(LEFT($A1354,3))=312,LEN($I1354)=4,$B1354="O"),VLOOKUP($I1354,_312_Table1,MATCH('312'!$V$16,_312_Table1_ColumnLookup,0),FALSE),
  IF(AND(VALUE(LEFT($A1354,3))=312,LEN($I1354)=4,$B1354="Q"),VLOOKUP($I1354,_312_Table1,MATCH('312'!$X$16,_312_Table1_ColumnLookup,0),FALSE),
  IF(AND(VALUE(LEFT($A1354,3))=312,LEN($I1354)=4),VLOOKUP($I1354,_312_Table1,MATCH(LEFT($B1354,1),_312_Table1_ColumnLookup,0),FALSE)
+N("312"),
  IF(VALUE(LEFT($A1354,3))=313,VLOOKUP(VALUE(MID($B1354,2,1)),_313_Table1,MATCH(MID($B1354,1,1),_313_Table1_ColumnLookup,0),FALSE)
+N("313"),
  IF(AND(VALUE(LEFT($A1354,3))=314,LEN($B1354)=3),VLOOKUP(VALUE(MID($B1354,2,2)),_314_Table1,MATCH(MID($B1354,1,1),_314_Table1_ColumnLookup,0),FALSE),
  IF(VALUE(LEFT($A1354,3))=314,VLOOKUP(VALUE(MID($B1354,2,1)),_314_Table1,MATCH(MID($B1354,1,1),_314_Table1_ColumnLookup,0),FALSE)
+N("314"),
""))))))))))))))))))))))))</f>
        <v>#N/A</v>
      </c>
      <c r="E1354" s="238" t="e">
        <f>IF(AND(VALUE(LEFT($A1354,3))=309,LEN($B1354)=3),VLOOKUP(VALUE(MID($B1354,2,2)),_309_Table2,MATCH(MID($B1354,1,1),_309_Table2_ColumnLookup,0),FALSE),
  IF($C1354="309 LCR SummaryA",OneYearSCR,IF($C1354="309 LCR SummaryB",UltimateSCR,IF(VALUE(LEFT($A1354,3))=309,VLOOKUP(VALUE(MID($B1354,2,1)),_309_Table2,MATCH(MID($B1354,1,1),_309_Table2_ColumnLookup,0),FALSE)
+N("309"),
  IF(VALUE(LEFT($A1354,3))=310,VLOOKUP(VALUE(MID($B1354,2,1)),_310_Table2,MATCH(MID($B1354,1,1),_310_Table2_ColumnLookup,0),FALSE)
+N("310"),
  IF(AND(VALUE(LEFT($A1354,3))=311,LEN($I1354)=4),VLOOKUP($I1354,_311_Table2,MATCH($B1354,_311_Table2_ColumnLookup,0),FALSE),
  IF(AND(VALUE(LEFT($A1354,3))=311,OR($B1354="I2",$B1354="J2",$B1354="K2",$B1354="L2")),VLOOKUP('311'!$G$58,_311_Table2,MATCH(MID($B1354,1,1),_311_Table2_ColumnLookup,0),FALSE),
  IF(AND(VALUE(LEFT($A1354,3))=311,RIGHT($B1354,5)="Total"),VLOOKUP('311'!$G$59,_311_Table2,MATCH(MID($B1354,1,1),_311_Table2_ColumnLookup,0),FALSE),
  IF(VALUE(LEFT($A1354,3))=311,VLOOKUP(VALUE(MID($B1354,2,1)),_311_Table2,MATCH(MID($B1354,1,1),_311_Table2_ColumnLookup,0),FALSE)
+N("311"),
  IF(AND(VALUE(LEFT($A1354,3))=312,LEFT($G1354,10)="Unincepted",$B1354="G "),VLOOKUP(" ULO",_312_Table2,MATCH('312'!$N$16,_312_Table2_ColumnLookup,0),FALSE),
  IF(AND(VALUE(LEFT($A1354,3))=312,LEFT($G1354,10)="Unincepted",$B1354="O "),VLOOKUP(" ULO",_312_Table2,MATCH('312'!$V$16,_312_Table2_ColumnLookup,0),FALSE),
  IF(AND(VALUE(LEFT($A1354,3))=312,LEFT($G1354,10)="Unincepted",$B1354="Q "),VLOOKUP(" ULO",_312_Table2,MATCH('312'!$X$16,_312_Table2_ColumnLookup,0),FALSE),
  IF(AND(VALUE(LEFT($A1354,3))=312,LEFT($G1354,10)="Unincepted"),VLOOKUP(" ULO",_312_Table2,MATCH(LEFT($B1354,1),_312_Table2_ColumnLookup,0),FALSE),
  IF(AND(VALUE(LEFT($A1354,3))=312,LEFT($G1354,5)="Total",$B1354="G "),VLOOKUP('312'!$F$80,_312_Table2,MATCH('312'!$N$16,_312_Table2_ColumnLookup,0),FALSE),
  IF(AND(VALUE(LEFT($A1354,3))=312,LEFT($G1354,5)="Total",$B1354="O "),VLOOKUP('312'!$F$80,_312_Table2,MATCH('312'!$V$16,_312_Table2_ColumnLookup,0),FALSE),
  IF(AND(VALUE(LEFT($A1354,3))=312,LEFT($G1354,5)="Total",$B1354="Q "),VLOOKUP('312'!$F$80,_312_Table2,MATCH('312'!$X$16,_312_Table2_ColumnLookup,0),FALSE),
  IF(AND(VALUE(LEFT($A1354,3))=312,LEFT($G1354,5)="Total"),VLOOKUP('312'!$F$80,_312_Table2,MATCH(LEFT($B1354,1),_312_Table2_ColumnLookup,0),FALSE),
  IF(AND(VALUE(LEFT($A1354,3))=312,LEN($I1354)=4,$B1354="G"),VLOOKUP($I1354,_312_Table2,MATCH('312'!$N$16,_312_Table2_ColumnLookup,0),FALSE),
  IF(AND(VALUE(LEFT($A1354,3))=312,LEN($I1354)=4,$B1354="O"),VLOOKUP($I1354,_312_Table2,MATCH('312'!$V$16,_312_Table2_ColumnLookup,0),FALSE),
  IF(AND(VALUE(LEFT($A1354,3))=312,LEN($I1354)=4,$B1354="Q"),VLOOKUP($I1354,_312_Table2,MATCH('312'!$X$16,_312_Table2_ColumnLookup,0),FALSE),
  IF(AND(VALUE(LEFT($A1354,3))=312,LEN($I1354)=4),VLOOKUP($I1354,_312_Table2,MATCH(LEFT($B1354,1),_312_Table2_ColumnLookup,0),FALSE)
+N("312"),
  IF(VALUE(LEFT($A1354,3))=313,VLOOKUP(VALUE(MID($B1354,2,1)),_313_Table2,MATCH(MID($B1354,1,1),_313_Table2_ColumnLookup,0),FALSE)
+N("313"),
  IF(AND(VALUE(LEFT($A1354,3))=314,LEN($B1354)=3),VLOOKUP(VALUE(MID($B1354,2,2)),_314_Table2,MATCH(MID($B1354,1,1),_314_Table2_ColumnLookup,0),FALSE),
  IF(VALUE(LEFT($A1354,3))=314,VLOOKUP(VALUE(MID($B1354,2,1)),_314_Table2,MATCH(MID($B1354,1,1),_314_Table2_ColumnLookup,0),FALSE)
+N("314"),
""))))))))))))))))))))))))</f>
        <v>#N/A</v>
      </c>
      <c r="F1354" s="238" t="e">
        <f>IF(AND(VALUE(LEFT($A1354,3))=309,LEN($B1354)=3),VLOOKUP(VALUE(MID($B1354,2,2)),_309_Table3,MATCH(MID($B1354,1,1),_309_Table3_ColumnLookup,0),FALSE),
  IF($C1354="309 LCR SummaryA",OneYearSCR,IF($C1354="309 LCR SummaryB",UltimateSCR,IF(VALUE(LEFT($A1354,3))=309,VLOOKUP(VALUE(MID($B1354,2,1)),_309_Table3,MATCH(MID($B1354,1,1),_309_Table3_ColumnLookup,0),FALSE)
+N("309"),
  IF(VALUE(LEFT($A1354,3))=310,VLOOKUP(VALUE(MID($B1354,2,1)),_310_Table3,MATCH(MID($B1354,1,1),_310_Table3_ColumnLookup,0),FALSE)
+N("310"),
  IF(AND(VALUE(LEFT($A1354,3))=311,LEN($I1354)=4),VLOOKUP($I1354,_311_Table3,MATCH($B1354,_311_Table3_ColumnLookup,0),FALSE),
  IF(AND(VALUE(LEFT($A1354,3))=311,OR($B1354="I2",$B1354="J2",$B1354="K2",$B1354="L2")),VLOOKUP('311'!$G$58,_311_Table3,MATCH(MID($B1354,1,1),_311_Table3_ColumnLookup,0),FALSE),
  IF(AND(VALUE(LEFT($A1354,3))=311,RIGHT($B1354,5)="Total"),VLOOKUP('311'!$G$59,_311_Table3,MATCH(MID($B1354,1,1),_311_Table3_ColumnLookup,0),FALSE),
  IF(VALUE(LEFT($A1354,3))=311,VLOOKUP(VALUE(MID($B1354,2,1)),_311_Table3,MATCH(MID($B1354,1,1),_311_Table3_ColumnLookup,0),FALSE)
+N("311"),
  IF(AND(VALUE(LEFT($A1354,3))=312,LEFT($G1354,10)="Unincepted",$B1354="G "),VLOOKUP(" ULO",_312_Table3,MATCH('312'!$N$16,_312_Table3_ColumnLookup,0),FALSE),
  IF(AND(VALUE(LEFT($A1354,3))=312,LEFT($G1354,10)="Unincepted",$B1354="O "),VLOOKUP(" ULO",_312_Table3,MATCH('312'!$V$16,_312_Table3_ColumnLookup,0),FALSE),
  IF(AND(VALUE(LEFT($A1354,3))=312,LEFT($G1354,10)="Unincepted",$B1354="Q "),VLOOKUP(" ULO",_312_Table3,MATCH('312'!$X$16,_312_Table3_ColumnLookup,0),FALSE),
  IF(AND(VALUE(LEFT($A1354,3))=312,LEFT($G1354,10)="Unincepted"),VLOOKUP(" ULO",_312_Table3,MATCH(LEFT($B1354,1),_312_Table3_ColumnLookup,0),FALSE),
  IF(AND(VALUE(LEFT($A1354,3))=312,LEFT($G1354,5)="Total",$B1354="G "),VLOOKUP('312'!$F$80,_312_Table3,MATCH('312'!$N$16,_312_Table3_ColumnLookup,0),FALSE),
  IF(AND(VALUE(LEFT($A1354,3))=312,LEFT($G1354,5)="Total",$B1354="O "),VLOOKUP('312'!$F$80,_312_Table3,MATCH('312'!$V$16,_312_Table3_ColumnLookup,0),FALSE),
  IF(AND(VALUE(LEFT($A1354,3))=312,LEFT($G1354,5)="Total",$B1354="Q "),VLOOKUP('312'!$F$80,_312_Table3,MATCH('312'!$X$16,_312_Table3_ColumnLookup,0),FALSE),
  IF(AND(VALUE(LEFT($A1354,3))=312,LEFT($G1354,5)="Total"),VLOOKUP('312'!$F$80,_312_Table3,MATCH(LEFT($B1354,1),_312_Table3_ColumnLookup,0),FALSE),
  IF(AND(VALUE(LEFT($A1354,3))=312,LEN($I1354)=4,$B1354="G"),VLOOKUP($I1354,_312_Table3,MATCH('312'!$N$16,_312_Table3_ColumnLookup,0),FALSE),
  IF(AND(VALUE(LEFT($A1354,3))=312,LEN($I1354)=4,$B1354="O"),VLOOKUP($I1354,_312_Table3,MATCH('312'!$V$16,_312_Table3_ColumnLookup,0),FALSE),
  IF(AND(VALUE(LEFT($A1354,3))=312,LEN($I1354)=4,$B1354="Q"),VLOOKUP($I1354,_312_Table3,MATCH('312'!$X$16,_312_Table3_ColumnLookup,0),FALSE),
  IF(AND(VALUE(LEFT($A1354,3))=312,LEN($I1354)=4),VLOOKUP($I1354,_312_Table3,MATCH(LEFT($B1354,1),_312_Table3_ColumnLookup,0),FALSE)
+N("312"),
  IF(VALUE(LEFT($A1354,3))=313,VLOOKUP(VALUE(MID($B1354,2,1)),_313_Table3,MATCH(MID($B1354,1,1),_313_Table3_ColumnLookup,0),FALSE)
+N("313"),
  IF(AND(VALUE(LEFT($A1354,3))=314,LEN($B1354)=3),VLOOKUP(VALUE(MID($B1354,2,2)),_314_Table3,MATCH(MID($B1354,1,1),_314_Table3_ColumnLookup,0),FALSE),
  IF(VALUE(LEFT($A1354,3))=314,VLOOKUP(VALUE(MID($B1354,2,1)),_314_Table3,MATCH(MID($B1354,1,1),_314_Table3_ColumnLookup,0),FALSE)
+N("314"),
""))))))))))))))))))))))))</f>
        <v>#N/A</v>
      </c>
      <c r="H1354" s="321" t="str">
        <f>IFERROR(
IF(ISERROR($D1354)=FALSE,$D1354,IF(ISERROR($E1354)=FALSE,$E1354,IF(ISERROR($F1354)=FALSE,$F1354
+N("012 checkboxes"),
IF(
IF(OR(LEFT($A1354,9)="Syndicate",LEFT($A1354,12)="NewSyndicate"),VLOOKUP($A1354,'012'!$J:$ZW,MATCH("Link to button",'012'!$J$1:$ZW$1,0),0)
+N("309 checkbox"),
IF($C1354="309 LCR Summary0",VLOOKUP("Notes990",'309'!$P:$ZZ,MATCH("Link to button",'309'!$P$1:$ZZ$1,0),0)
+N("313 checkboxes"),
IF($C1354="313 Financial Information0LcmVsScr",IF($C1354="309 LCR Summary0",VLOOKUP("LcmVsScr",'309'!$N:$ZZ,MATCH("Link to button",'309'!$N$1:$ZZ$1,0),0),
IF($C1354="313 Financial Information0LcrDocAttached",IF($C1354="309 LCR Summary0",VLOOKUP("LcrDocAttached",'309'!$N:$ZZ,MATCH("Link to button",'309'!$N$1:$ZZ$1,0),
0)))))))=1,TRUE,FALSE)
))),"")</f>
        <v/>
      </c>
    </row>
    <row r="1355" spans="1:8">
      <c r="A1355" s="237" t="e">
        <f>VLOOKUP($G1355,CSVLookups!$B:$R,MATCH(A$1,CSVLookups!$B$1:$R$1,0),FALSE)</f>
        <v>#N/A</v>
      </c>
      <c r="B1355" s="237" t="e">
        <f>VLOOKUP($G1355,CSVLookups!$B:$R,MATCH(B$1,CSVLookups!$B$1:$R$1,0),FALSE)</f>
        <v>#N/A</v>
      </c>
      <c r="C1355" s="238" t="e">
        <f t="shared" si="21"/>
        <v>#N/A</v>
      </c>
      <c r="D1355" s="238" t="e">
        <f>IF(AND(VALUE(LEFT($A1355,3))=309,LEN($B1355)=3),VLOOKUP(VALUE(MID($B1355,2,2)),_309_Table1,MATCH(MID($B1355,1,1),_309_Table1_ColumnLookup,0),FALSE),
  IF($C1355="309 LCR SummaryA",OneYearSCR,IF($C1355="309 LCR SummaryB",UltimateSCR,IF(VALUE(LEFT($A1355,3))=309,VLOOKUP(VALUE(MID($B1355,2,1)),_309_Table1,MATCH(MID($B1355,1,1),_309_Table1_ColumnLookup,0),FALSE)
+N("309"),
  IF(VALUE(LEFT($A1355,3))=310,VLOOKUP(VALUE(MID($B1355,2,1)),_310_Table1,MATCH(MID($B1355,1,1),_310_Table1_ColumnLookup,0),FALSE)
+N("310"),
  IF(AND(VALUE(LEFT($A1355,3))=311,LEN($I1355)=4),VLOOKUP($I1355,_311_Table1,MATCH($B1355,_311_Table1_ColumnLookup,0),FALSE),
  IF(AND(VALUE(LEFT($A1355,3))=311,OR($B1355="I2",$B1355="J2",$B1355="K2",$B1355="L2")),VLOOKUP('311'!$G$58,_311_Table1,MATCH(MID($B1355,1,1),_311_Table1_ColumnLookup,0),FALSE),
  IF(AND(VALUE(LEFT($A1355,3))=311,RIGHT($B1355,5)="Total"),VLOOKUP('311'!$G$59,_311_Table1,MATCH(MID($B1355,1,1),_311_Table1_ColumnLookup,0),FALSE),
  IF(VALUE(LEFT($A1355,3))=311,VLOOKUP(VALUE(MID($B1355,2,1)),_311_Table1,MATCH(MID($B1355,1,1),_311_Table1_ColumnLookup,0),FALSE)
+N("311"),
  IF(AND(VALUE(LEFT($A1355,3))=312,LEFT($G1355,10)="Unincepted",$B1355="G "),VLOOKUP(" ULO",_312_Table1,MATCH('312'!$N$16,_312_Table1_ColumnLookup,0),FALSE),
  IF(AND(VALUE(LEFT($A1355,3))=312,LEFT($G1355,10)="Unincepted",$B1355="O "),VLOOKUP(" ULO",_312_Table1,MATCH('312'!$V$16,_312_Table1_ColumnLookup,0),FALSE),
  IF(AND(VALUE(LEFT($A1355,3))=312,LEFT($G1355,10)="Unincepted",$B1355="Q "),VLOOKUP(" ULO",_312_Table1,MATCH('312'!$X$16,_312_Table1_ColumnLookup,0),FALSE),
  IF(AND(VALUE(LEFT($A1355,3))=312,LEFT($G1355,10)="Unincepted"),VLOOKUP(" ULO",_312_Table1,MATCH(LEFT($B1355,1),_312_Table1_ColumnLookup,0),FALSE),
  IF(AND(VALUE(LEFT($A1355,3))=312,LEFT($G1355,5)="Total",$B1355="G "),VLOOKUP('312'!$F$80,_312_Table1,MATCH('312'!$N$16,_312_Table1_ColumnLookup,0),FALSE),
  IF(AND(VALUE(LEFT($A1355,3))=312,LEFT($G1355,5)="Total",$B1355="O "),VLOOKUP('312'!$F$80,_312_Table1,MATCH('312'!$V$16,_312_Table1_ColumnLookup,0),FALSE),
  IF(AND(VALUE(LEFT($A1355,3))=312,LEFT($G1355,5)="Total",$B1355="Q "),VLOOKUP('312'!$F$80,_312_Table1,MATCH('312'!$X$16,_312_Table1_ColumnLookup,0),FALSE),
  IF(AND(VALUE(LEFT($A1355,3))=312,LEFT($G1355,5)="Total"),VLOOKUP('312'!$F$80,_312_Table1,MATCH(LEFT($B1355,1),_312_Table1_ColumnLookup,0),FALSE),
  IF(AND(VALUE(LEFT($A1355,3))=312,LEN($I1355)=4,$B1355="G"),VLOOKUP($I1355,_312_Table1,MATCH('312'!$N$16,_312_Table1_ColumnLookup,0),FALSE),
  IF(AND(VALUE(LEFT($A1355,3))=312,LEN($I1355)=4,$B1355="O"),VLOOKUP($I1355,_312_Table1,MATCH('312'!$V$16,_312_Table1_ColumnLookup,0),FALSE),
  IF(AND(VALUE(LEFT($A1355,3))=312,LEN($I1355)=4,$B1355="Q"),VLOOKUP($I1355,_312_Table1,MATCH('312'!$X$16,_312_Table1_ColumnLookup,0),FALSE),
  IF(AND(VALUE(LEFT($A1355,3))=312,LEN($I1355)=4),VLOOKUP($I1355,_312_Table1,MATCH(LEFT($B1355,1),_312_Table1_ColumnLookup,0),FALSE)
+N("312"),
  IF(VALUE(LEFT($A1355,3))=313,VLOOKUP(VALUE(MID($B1355,2,1)),_313_Table1,MATCH(MID($B1355,1,1),_313_Table1_ColumnLookup,0),FALSE)
+N("313"),
  IF(AND(VALUE(LEFT($A1355,3))=314,LEN($B1355)=3),VLOOKUP(VALUE(MID($B1355,2,2)),_314_Table1,MATCH(MID($B1355,1,1),_314_Table1_ColumnLookup,0),FALSE),
  IF(VALUE(LEFT($A1355,3))=314,VLOOKUP(VALUE(MID($B1355,2,1)),_314_Table1,MATCH(MID($B1355,1,1),_314_Table1_ColumnLookup,0),FALSE)
+N("314"),
""))))))))))))))))))))))))</f>
        <v>#N/A</v>
      </c>
      <c r="E1355" s="238" t="e">
        <f>IF(AND(VALUE(LEFT($A1355,3))=309,LEN($B1355)=3),VLOOKUP(VALUE(MID($B1355,2,2)),_309_Table2,MATCH(MID($B1355,1,1),_309_Table2_ColumnLookup,0),FALSE),
  IF($C1355="309 LCR SummaryA",OneYearSCR,IF($C1355="309 LCR SummaryB",UltimateSCR,IF(VALUE(LEFT($A1355,3))=309,VLOOKUP(VALUE(MID($B1355,2,1)),_309_Table2,MATCH(MID($B1355,1,1),_309_Table2_ColumnLookup,0),FALSE)
+N("309"),
  IF(VALUE(LEFT($A1355,3))=310,VLOOKUP(VALUE(MID($B1355,2,1)),_310_Table2,MATCH(MID($B1355,1,1),_310_Table2_ColumnLookup,0),FALSE)
+N("310"),
  IF(AND(VALUE(LEFT($A1355,3))=311,LEN($I1355)=4),VLOOKUP($I1355,_311_Table2,MATCH($B1355,_311_Table2_ColumnLookup,0),FALSE),
  IF(AND(VALUE(LEFT($A1355,3))=311,OR($B1355="I2",$B1355="J2",$B1355="K2",$B1355="L2")),VLOOKUP('311'!$G$58,_311_Table2,MATCH(MID($B1355,1,1),_311_Table2_ColumnLookup,0),FALSE),
  IF(AND(VALUE(LEFT($A1355,3))=311,RIGHT($B1355,5)="Total"),VLOOKUP('311'!$G$59,_311_Table2,MATCH(MID($B1355,1,1),_311_Table2_ColumnLookup,0),FALSE),
  IF(VALUE(LEFT($A1355,3))=311,VLOOKUP(VALUE(MID($B1355,2,1)),_311_Table2,MATCH(MID($B1355,1,1),_311_Table2_ColumnLookup,0),FALSE)
+N("311"),
  IF(AND(VALUE(LEFT($A1355,3))=312,LEFT($G1355,10)="Unincepted",$B1355="G "),VLOOKUP(" ULO",_312_Table2,MATCH('312'!$N$16,_312_Table2_ColumnLookup,0),FALSE),
  IF(AND(VALUE(LEFT($A1355,3))=312,LEFT($G1355,10)="Unincepted",$B1355="O "),VLOOKUP(" ULO",_312_Table2,MATCH('312'!$V$16,_312_Table2_ColumnLookup,0),FALSE),
  IF(AND(VALUE(LEFT($A1355,3))=312,LEFT($G1355,10)="Unincepted",$B1355="Q "),VLOOKUP(" ULO",_312_Table2,MATCH('312'!$X$16,_312_Table2_ColumnLookup,0),FALSE),
  IF(AND(VALUE(LEFT($A1355,3))=312,LEFT($G1355,10)="Unincepted"),VLOOKUP(" ULO",_312_Table2,MATCH(LEFT($B1355,1),_312_Table2_ColumnLookup,0),FALSE),
  IF(AND(VALUE(LEFT($A1355,3))=312,LEFT($G1355,5)="Total",$B1355="G "),VLOOKUP('312'!$F$80,_312_Table2,MATCH('312'!$N$16,_312_Table2_ColumnLookup,0),FALSE),
  IF(AND(VALUE(LEFT($A1355,3))=312,LEFT($G1355,5)="Total",$B1355="O "),VLOOKUP('312'!$F$80,_312_Table2,MATCH('312'!$V$16,_312_Table2_ColumnLookup,0),FALSE),
  IF(AND(VALUE(LEFT($A1355,3))=312,LEFT($G1355,5)="Total",$B1355="Q "),VLOOKUP('312'!$F$80,_312_Table2,MATCH('312'!$X$16,_312_Table2_ColumnLookup,0),FALSE),
  IF(AND(VALUE(LEFT($A1355,3))=312,LEFT($G1355,5)="Total"),VLOOKUP('312'!$F$80,_312_Table2,MATCH(LEFT($B1355,1),_312_Table2_ColumnLookup,0),FALSE),
  IF(AND(VALUE(LEFT($A1355,3))=312,LEN($I1355)=4,$B1355="G"),VLOOKUP($I1355,_312_Table2,MATCH('312'!$N$16,_312_Table2_ColumnLookup,0),FALSE),
  IF(AND(VALUE(LEFT($A1355,3))=312,LEN($I1355)=4,$B1355="O"),VLOOKUP($I1355,_312_Table2,MATCH('312'!$V$16,_312_Table2_ColumnLookup,0),FALSE),
  IF(AND(VALUE(LEFT($A1355,3))=312,LEN($I1355)=4,$B1355="Q"),VLOOKUP($I1355,_312_Table2,MATCH('312'!$X$16,_312_Table2_ColumnLookup,0),FALSE),
  IF(AND(VALUE(LEFT($A1355,3))=312,LEN($I1355)=4),VLOOKUP($I1355,_312_Table2,MATCH(LEFT($B1355,1),_312_Table2_ColumnLookup,0),FALSE)
+N("312"),
  IF(VALUE(LEFT($A1355,3))=313,VLOOKUP(VALUE(MID($B1355,2,1)),_313_Table2,MATCH(MID($B1355,1,1),_313_Table2_ColumnLookup,0),FALSE)
+N("313"),
  IF(AND(VALUE(LEFT($A1355,3))=314,LEN($B1355)=3),VLOOKUP(VALUE(MID($B1355,2,2)),_314_Table2,MATCH(MID($B1355,1,1),_314_Table2_ColumnLookup,0),FALSE),
  IF(VALUE(LEFT($A1355,3))=314,VLOOKUP(VALUE(MID($B1355,2,1)),_314_Table2,MATCH(MID($B1355,1,1),_314_Table2_ColumnLookup,0),FALSE)
+N("314"),
""))))))))))))))))))))))))</f>
        <v>#N/A</v>
      </c>
      <c r="F1355" s="238" t="e">
        <f>IF(AND(VALUE(LEFT($A1355,3))=309,LEN($B1355)=3),VLOOKUP(VALUE(MID($B1355,2,2)),_309_Table3,MATCH(MID($B1355,1,1),_309_Table3_ColumnLookup,0),FALSE),
  IF($C1355="309 LCR SummaryA",OneYearSCR,IF($C1355="309 LCR SummaryB",UltimateSCR,IF(VALUE(LEFT($A1355,3))=309,VLOOKUP(VALUE(MID($B1355,2,1)),_309_Table3,MATCH(MID($B1355,1,1),_309_Table3_ColumnLookup,0),FALSE)
+N("309"),
  IF(VALUE(LEFT($A1355,3))=310,VLOOKUP(VALUE(MID($B1355,2,1)),_310_Table3,MATCH(MID($B1355,1,1),_310_Table3_ColumnLookup,0),FALSE)
+N("310"),
  IF(AND(VALUE(LEFT($A1355,3))=311,LEN($I1355)=4),VLOOKUP($I1355,_311_Table3,MATCH($B1355,_311_Table3_ColumnLookup,0),FALSE),
  IF(AND(VALUE(LEFT($A1355,3))=311,OR($B1355="I2",$B1355="J2",$B1355="K2",$B1355="L2")),VLOOKUP('311'!$G$58,_311_Table3,MATCH(MID($B1355,1,1),_311_Table3_ColumnLookup,0),FALSE),
  IF(AND(VALUE(LEFT($A1355,3))=311,RIGHT($B1355,5)="Total"),VLOOKUP('311'!$G$59,_311_Table3,MATCH(MID($B1355,1,1),_311_Table3_ColumnLookup,0),FALSE),
  IF(VALUE(LEFT($A1355,3))=311,VLOOKUP(VALUE(MID($B1355,2,1)),_311_Table3,MATCH(MID($B1355,1,1),_311_Table3_ColumnLookup,0),FALSE)
+N("311"),
  IF(AND(VALUE(LEFT($A1355,3))=312,LEFT($G1355,10)="Unincepted",$B1355="G "),VLOOKUP(" ULO",_312_Table3,MATCH('312'!$N$16,_312_Table3_ColumnLookup,0),FALSE),
  IF(AND(VALUE(LEFT($A1355,3))=312,LEFT($G1355,10)="Unincepted",$B1355="O "),VLOOKUP(" ULO",_312_Table3,MATCH('312'!$V$16,_312_Table3_ColumnLookup,0),FALSE),
  IF(AND(VALUE(LEFT($A1355,3))=312,LEFT($G1355,10)="Unincepted",$B1355="Q "),VLOOKUP(" ULO",_312_Table3,MATCH('312'!$X$16,_312_Table3_ColumnLookup,0),FALSE),
  IF(AND(VALUE(LEFT($A1355,3))=312,LEFT($G1355,10)="Unincepted"),VLOOKUP(" ULO",_312_Table3,MATCH(LEFT($B1355,1),_312_Table3_ColumnLookup,0),FALSE),
  IF(AND(VALUE(LEFT($A1355,3))=312,LEFT($G1355,5)="Total",$B1355="G "),VLOOKUP('312'!$F$80,_312_Table3,MATCH('312'!$N$16,_312_Table3_ColumnLookup,0),FALSE),
  IF(AND(VALUE(LEFT($A1355,3))=312,LEFT($G1355,5)="Total",$B1355="O "),VLOOKUP('312'!$F$80,_312_Table3,MATCH('312'!$V$16,_312_Table3_ColumnLookup,0),FALSE),
  IF(AND(VALUE(LEFT($A1355,3))=312,LEFT($G1355,5)="Total",$B1355="Q "),VLOOKUP('312'!$F$80,_312_Table3,MATCH('312'!$X$16,_312_Table3_ColumnLookup,0),FALSE),
  IF(AND(VALUE(LEFT($A1355,3))=312,LEFT($G1355,5)="Total"),VLOOKUP('312'!$F$80,_312_Table3,MATCH(LEFT($B1355,1),_312_Table3_ColumnLookup,0),FALSE),
  IF(AND(VALUE(LEFT($A1355,3))=312,LEN($I1355)=4,$B1355="G"),VLOOKUP($I1355,_312_Table3,MATCH('312'!$N$16,_312_Table3_ColumnLookup,0),FALSE),
  IF(AND(VALUE(LEFT($A1355,3))=312,LEN($I1355)=4,$B1355="O"),VLOOKUP($I1355,_312_Table3,MATCH('312'!$V$16,_312_Table3_ColumnLookup,0),FALSE),
  IF(AND(VALUE(LEFT($A1355,3))=312,LEN($I1355)=4,$B1355="Q"),VLOOKUP($I1355,_312_Table3,MATCH('312'!$X$16,_312_Table3_ColumnLookup,0),FALSE),
  IF(AND(VALUE(LEFT($A1355,3))=312,LEN($I1355)=4),VLOOKUP($I1355,_312_Table3,MATCH(LEFT($B1355,1),_312_Table3_ColumnLookup,0),FALSE)
+N("312"),
  IF(VALUE(LEFT($A1355,3))=313,VLOOKUP(VALUE(MID($B1355,2,1)),_313_Table3,MATCH(MID($B1355,1,1),_313_Table3_ColumnLookup,0),FALSE)
+N("313"),
  IF(AND(VALUE(LEFT($A1355,3))=314,LEN($B1355)=3),VLOOKUP(VALUE(MID($B1355,2,2)),_314_Table3,MATCH(MID($B1355,1,1),_314_Table3_ColumnLookup,0),FALSE),
  IF(VALUE(LEFT($A1355,3))=314,VLOOKUP(VALUE(MID($B1355,2,1)),_314_Table3,MATCH(MID($B1355,1,1),_314_Table3_ColumnLookup,0),FALSE)
+N("314"),
""))))))))))))))))))))))))</f>
        <v>#N/A</v>
      </c>
      <c r="H1355" s="321" t="str">
        <f>IFERROR(
IF(ISERROR($D1355)=FALSE,$D1355,IF(ISERROR($E1355)=FALSE,$E1355,IF(ISERROR($F1355)=FALSE,$F1355
+N("012 checkboxes"),
IF(
IF(OR(LEFT($A1355,9)="Syndicate",LEFT($A1355,12)="NewSyndicate"),VLOOKUP($A1355,'012'!$J:$ZW,MATCH("Link to button",'012'!$J$1:$ZW$1,0),0)
+N("309 checkbox"),
IF($C1355="309 LCR Summary0",VLOOKUP("Notes990",'309'!$P:$ZZ,MATCH("Link to button",'309'!$P$1:$ZZ$1,0),0)
+N("313 checkboxes"),
IF($C1355="313 Financial Information0LcmVsScr",IF($C1355="309 LCR Summary0",VLOOKUP("LcmVsScr",'309'!$N:$ZZ,MATCH("Link to button",'309'!$N$1:$ZZ$1,0),0),
IF($C1355="313 Financial Information0LcrDocAttached",IF($C1355="309 LCR Summary0",VLOOKUP("LcrDocAttached",'309'!$N:$ZZ,MATCH("Link to button",'309'!$N$1:$ZZ$1,0),
0)))))))=1,TRUE,FALSE)
))),"")</f>
        <v/>
      </c>
    </row>
    <row r="1356" spans="1:8">
      <c r="A1356" s="237" t="e">
        <f>VLOOKUP($G1356,CSVLookups!$B:$R,MATCH(A$1,CSVLookups!$B$1:$R$1,0),FALSE)</f>
        <v>#N/A</v>
      </c>
      <c r="B1356" s="237" t="e">
        <f>VLOOKUP($G1356,CSVLookups!$B:$R,MATCH(B$1,CSVLookups!$B$1:$R$1,0),FALSE)</f>
        <v>#N/A</v>
      </c>
      <c r="C1356" s="238" t="e">
        <f t="shared" si="21"/>
        <v>#N/A</v>
      </c>
      <c r="D1356" s="238" t="e">
        <f>IF(AND(VALUE(LEFT($A1356,3))=309,LEN($B1356)=3),VLOOKUP(VALUE(MID($B1356,2,2)),_309_Table1,MATCH(MID($B1356,1,1),_309_Table1_ColumnLookup,0),FALSE),
  IF($C1356="309 LCR SummaryA",OneYearSCR,IF($C1356="309 LCR SummaryB",UltimateSCR,IF(VALUE(LEFT($A1356,3))=309,VLOOKUP(VALUE(MID($B1356,2,1)),_309_Table1,MATCH(MID($B1356,1,1),_309_Table1_ColumnLookup,0),FALSE)
+N("309"),
  IF(VALUE(LEFT($A1356,3))=310,VLOOKUP(VALUE(MID($B1356,2,1)),_310_Table1,MATCH(MID($B1356,1,1),_310_Table1_ColumnLookup,0),FALSE)
+N("310"),
  IF(AND(VALUE(LEFT($A1356,3))=311,LEN($I1356)=4),VLOOKUP($I1356,_311_Table1,MATCH($B1356,_311_Table1_ColumnLookup,0),FALSE),
  IF(AND(VALUE(LEFT($A1356,3))=311,OR($B1356="I2",$B1356="J2",$B1356="K2",$B1356="L2")),VLOOKUP('311'!$G$58,_311_Table1,MATCH(MID($B1356,1,1),_311_Table1_ColumnLookup,0),FALSE),
  IF(AND(VALUE(LEFT($A1356,3))=311,RIGHT($B1356,5)="Total"),VLOOKUP('311'!$G$59,_311_Table1,MATCH(MID($B1356,1,1),_311_Table1_ColumnLookup,0),FALSE),
  IF(VALUE(LEFT($A1356,3))=311,VLOOKUP(VALUE(MID($B1356,2,1)),_311_Table1,MATCH(MID($B1356,1,1),_311_Table1_ColumnLookup,0),FALSE)
+N("311"),
  IF(AND(VALUE(LEFT($A1356,3))=312,LEFT($G1356,10)="Unincepted",$B1356="G "),VLOOKUP(" ULO",_312_Table1,MATCH('312'!$N$16,_312_Table1_ColumnLookup,0),FALSE),
  IF(AND(VALUE(LEFT($A1356,3))=312,LEFT($G1356,10)="Unincepted",$B1356="O "),VLOOKUP(" ULO",_312_Table1,MATCH('312'!$V$16,_312_Table1_ColumnLookup,0),FALSE),
  IF(AND(VALUE(LEFT($A1356,3))=312,LEFT($G1356,10)="Unincepted",$B1356="Q "),VLOOKUP(" ULO",_312_Table1,MATCH('312'!$X$16,_312_Table1_ColumnLookup,0),FALSE),
  IF(AND(VALUE(LEFT($A1356,3))=312,LEFT($G1356,10)="Unincepted"),VLOOKUP(" ULO",_312_Table1,MATCH(LEFT($B1356,1),_312_Table1_ColumnLookup,0),FALSE),
  IF(AND(VALUE(LEFT($A1356,3))=312,LEFT($G1356,5)="Total",$B1356="G "),VLOOKUP('312'!$F$80,_312_Table1,MATCH('312'!$N$16,_312_Table1_ColumnLookup,0),FALSE),
  IF(AND(VALUE(LEFT($A1356,3))=312,LEFT($G1356,5)="Total",$B1356="O "),VLOOKUP('312'!$F$80,_312_Table1,MATCH('312'!$V$16,_312_Table1_ColumnLookup,0),FALSE),
  IF(AND(VALUE(LEFT($A1356,3))=312,LEFT($G1356,5)="Total",$B1356="Q "),VLOOKUP('312'!$F$80,_312_Table1,MATCH('312'!$X$16,_312_Table1_ColumnLookup,0),FALSE),
  IF(AND(VALUE(LEFT($A1356,3))=312,LEFT($G1356,5)="Total"),VLOOKUP('312'!$F$80,_312_Table1,MATCH(LEFT($B1356,1),_312_Table1_ColumnLookup,0),FALSE),
  IF(AND(VALUE(LEFT($A1356,3))=312,LEN($I1356)=4,$B1356="G"),VLOOKUP($I1356,_312_Table1,MATCH('312'!$N$16,_312_Table1_ColumnLookup,0),FALSE),
  IF(AND(VALUE(LEFT($A1356,3))=312,LEN($I1356)=4,$B1356="O"),VLOOKUP($I1356,_312_Table1,MATCH('312'!$V$16,_312_Table1_ColumnLookup,0),FALSE),
  IF(AND(VALUE(LEFT($A1356,3))=312,LEN($I1356)=4,$B1356="Q"),VLOOKUP($I1356,_312_Table1,MATCH('312'!$X$16,_312_Table1_ColumnLookup,0),FALSE),
  IF(AND(VALUE(LEFT($A1356,3))=312,LEN($I1356)=4),VLOOKUP($I1356,_312_Table1,MATCH(LEFT($B1356,1),_312_Table1_ColumnLookup,0),FALSE)
+N("312"),
  IF(VALUE(LEFT($A1356,3))=313,VLOOKUP(VALUE(MID($B1356,2,1)),_313_Table1,MATCH(MID($B1356,1,1),_313_Table1_ColumnLookup,0),FALSE)
+N("313"),
  IF(AND(VALUE(LEFT($A1356,3))=314,LEN($B1356)=3),VLOOKUP(VALUE(MID($B1356,2,2)),_314_Table1,MATCH(MID($B1356,1,1),_314_Table1_ColumnLookup,0),FALSE),
  IF(VALUE(LEFT($A1356,3))=314,VLOOKUP(VALUE(MID($B1356,2,1)),_314_Table1,MATCH(MID($B1356,1,1),_314_Table1_ColumnLookup,0),FALSE)
+N("314"),
""))))))))))))))))))))))))</f>
        <v>#N/A</v>
      </c>
      <c r="E1356" s="238" t="e">
        <f>IF(AND(VALUE(LEFT($A1356,3))=309,LEN($B1356)=3),VLOOKUP(VALUE(MID($B1356,2,2)),_309_Table2,MATCH(MID($B1356,1,1),_309_Table2_ColumnLookup,0),FALSE),
  IF($C1356="309 LCR SummaryA",OneYearSCR,IF($C1356="309 LCR SummaryB",UltimateSCR,IF(VALUE(LEFT($A1356,3))=309,VLOOKUP(VALUE(MID($B1356,2,1)),_309_Table2,MATCH(MID($B1356,1,1),_309_Table2_ColumnLookup,0),FALSE)
+N("309"),
  IF(VALUE(LEFT($A1356,3))=310,VLOOKUP(VALUE(MID($B1356,2,1)),_310_Table2,MATCH(MID($B1356,1,1),_310_Table2_ColumnLookup,0),FALSE)
+N("310"),
  IF(AND(VALUE(LEFT($A1356,3))=311,LEN($I1356)=4),VLOOKUP($I1356,_311_Table2,MATCH($B1356,_311_Table2_ColumnLookup,0),FALSE),
  IF(AND(VALUE(LEFT($A1356,3))=311,OR($B1356="I2",$B1356="J2",$B1356="K2",$B1356="L2")),VLOOKUP('311'!$G$58,_311_Table2,MATCH(MID($B1356,1,1),_311_Table2_ColumnLookup,0),FALSE),
  IF(AND(VALUE(LEFT($A1356,3))=311,RIGHT($B1356,5)="Total"),VLOOKUP('311'!$G$59,_311_Table2,MATCH(MID($B1356,1,1),_311_Table2_ColumnLookup,0),FALSE),
  IF(VALUE(LEFT($A1356,3))=311,VLOOKUP(VALUE(MID($B1356,2,1)),_311_Table2,MATCH(MID($B1356,1,1),_311_Table2_ColumnLookup,0),FALSE)
+N("311"),
  IF(AND(VALUE(LEFT($A1356,3))=312,LEFT($G1356,10)="Unincepted",$B1356="G "),VLOOKUP(" ULO",_312_Table2,MATCH('312'!$N$16,_312_Table2_ColumnLookup,0),FALSE),
  IF(AND(VALUE(LEFT($A1356,3))=312,LEFT($G1356,10)="Unincepted",$B1356="O "),VLOOKUP(" ULO",_312_Table2,MATCH('312'!$V$16,_312_Table2_ColumnLookup,0),FALSE),
  IF(AND(VALUE(LEFT($A1356,3))=312,LEFT($G1356,10)="Unincepted",$B1356="Q "),VLOOKUP(" ULO",_312_Table2,MATCH('312'!$X$16,_312_Table2_ColumnLookup,0),FALSE),
  IF(AND(VALUE(LEFT($A1356,3))=312,LEFT($G1356,10)="Unincepted"),VLOOKUP(" ULO",_312_Table2,MATCH(LEFT($B1356,1),_312_Table2_ColumnLookup,0),FALSE),
  IF(AND(VALUE(LEFT($A1356,3))=312,LEFT($G1356,5)="Total",$B1356="G "),VLOOKUP('312'!$F$80,_312_Table2,MATCH('312'!$N$16,_312_Table2_ColumnLookup,0),FALSE),
  IF(AND(VALUE(LEFT($A1356,3))=312,LEFT($G1356,5)="Total",$B1356="O "),VLOOKUP('312'!$F$80,_312_Table2,MATCH('312'!$V$16,_312_Table2_ColumnLookup,0),FALSE),
  IF(AND(VALUE(LEFT($A1356,3))=312,LEFT($G1356,5)="Total",$B1356="Q "),VLOOKUP('312'!$F$80,_312_Table2,MATCH('312'!$X$16,_312_Table2_ColumnLookup,0),FALSE),
  IF(AND(VALUE(LEFT($A1356,3))=312,LEFT($G1356,5)="Total"),VLOOKUP('312'!$F$80,_312_Table2,MATCH(LEFT($B1356,1),_312_Table2_ColumnLookup,0),FALSE),
  IF(AND(VALUE(LEFT($A1356,3))=312,LEN($I1356)=4,$B1356="G"),VLOOKUP($I1356,_312_Table2,MATCH('312'!$N$16,_312_Table2_ColumnLookup,0),FALSE),
  IF(AND(VALUE(LEFT($A1356,3))=312,LEN($I1356)=4,$B1356="O"),VLOOKUP($I1356,_312_Table2,MATCH('312'!$V$16,_312_Table2_ColumnLookup,0),FALSE),
  IF(AND(VALUE(LEFT($A1356,3))=312,LEN($I1356)=4,$B1356="Q"),VLOOKUP($I1356,_312_Table2,MATCH('312'!$X$16,_312_Table2_ColumnLookup,0),FALSE),
  IF(AND(VALUE(LEFT($A1356,3))=312,LEN($I1356)=4),VLOOKUP($I1356,_312_Table2,MATCH(LEFT($B1356,1),_312_Table2_ColumnLookup,0),FALSE)
+N("312"),
  IF(VALUE(LEFT($A1356,3))=313,VLOOKUP(VALUE(MID($B1356,2,1)),_313_Table2,MATCH(MID($B1356,1,1),_313_Table2_ColumnLookup,0),FALSE)
+N("313"),
  IF(AND(VALUE(LEFT($A1356,3))=314,LEN($B1356)=3),VLOOKUP(VALUE(MID($B1356,2,2)),_314_Table2,MATCH(MID($B1356,1,1),_314_Table2_ColumnLookup,0),FALSE),
  IF(VALUE(LEFT($A1356,3))=314,VLOOKUP(VALUE(MID($B1356,2,1)),_314_Table2,MATCH(MID($B1356,1,1),_314_Table2_ColumnLookup,0),FALSE)
+N("314"),
""))))))))))))))))))))))))</f>
        <v>#N/A</v>
      </c>
      <c r="F1356" s="238" t="e">
        <f>IF(AND(VALUE(LEFT($A1356,3))=309,LEN($B1356)=3),VLOOKUP(VALUE(MID($B1356,2,2)),_309_Table3,MATCH(MID($B1356,1,1),_309_Table3_ColumnLookup,0),FALSE),
  IF($C1356="309 LCR SummaryA",OneYearSCR,IF($C1356="309 LCR SummaryB",UltimateSCR,IF(VALUE(LEFT($A1356,3))=309,VLOOKUP(VALUE(MID($B1356,2,1)),_309_Table3,MATCH(MID($B1356,1,1),_309_Table3_ColumnLookup,0),FALSE)
+N("309"),
  IF(VALUE(LEFT($A1356,3))=310,VLOOKUP(VALUE(MID($B1356,2,1)),_310_Table3,MATCH(MID($B1356,1,1),_310_Table3_ColumnLookup,0),FALSE)
+N("310"),
  IF(AND(VALUE(LEFT($A1356,3))=311,LEN($I1356)=4),VLOOKUP($I1356,_311_Table3,MATCH($B1356,_311_Table3_ColumnLookup,0),FALSE),
  IF(AND(VALUE(LEFT($A1356,3))=311,OR($B1356="I2",$B1356="J2",$B1356="K2",$B1356="L2")),VLOOKUP('311'!$G$58,_311_Table3,MATCH(MID($B1356,1,1),_311_Table3_ColumnLookup,0),FALSE),
  IF(AND(VALUE(LEFT($A1356,3))=311,RIGHT($B1356,5)="Total"),VLOOKUP('311'!$G$59,_311_Table3,MATCH(MID($B1356,1,1),_311_Table3_ColumnLookup,0),FALSE),
  IF(VALUE(LEFT($A1356,3))=311,VLOOKUP(VALUE(MID($B1356,2,1)),_311_Table3,MATCH(MID($B1356,1,1),_311_Table3_ColumnLookup,0),FALSE)
+N("311"),
  IF(AND(VALUE(LEFT($A1356,3))=312,LEFT($G1356,10)="Unincepted",$B1356="G "),VLOOKUP(" ULO",_312_Table3,MATCH('312'!$N$16,_312_Table3_ColumnLookup,0),FALSE),
  IF(AND(VALUE(LEFT($A1356,3))=312,LEFT($G1356,10)="Unincepted",$B1356="O "),VLOOKUP(" ULO",_312_Table3,MATCH('312'!$V$16,_312_Table3_ColumnLookup,0),FALSE),
  IF(AND(VALUE(LEFT($A1356,3))=312,LEFT($G1356,10)="Unincepted",$B1356="Q "),VLOOKUP(" ULO",_312_Table3,MATCH('312'!$X$16,_312_Table3_ColumnLookup,0),FALSE),
  IF(AND(VALUE(LEFT($A1356,3))=312,LEFT($G1356,10)="Unincepted"),VLOOKUP(" ULO",_312_Table3,MATCH(LEFT($B1356,1),_312_Table3_ColumnLookup,0),FALSE),
  IF(AND(VALUE(LEFT($A1356,3))=312,LEFT($G1356,5)="Total",$B1356="G "),VLOOKUP('312'!$F$80,_312_Table3,MATCH('312'!$N$16,_312_Table3_ColumnLookup,0),FALSE),
  IF(AND(VALUE(LEFT($A1356,3))=312,LEFT($G1356,5)="Total",$B1356="O "),VLOOKUP('312'!$F$80,_312_Table3,MATCH('312'!$V$16,_312_Table3_ColumnLookup,0),FALSE),
  IF(AND(VALUE(LEFT($A1356,3))=312,LEFT($G1356,5)="Total",$B1356="Q "),VLOOKUP('312'!$F$80,_312_Table3,MATCH('312'!$X$16,_312_Table3_ColumnLookup,0),FALSE),
  IF(AND(VALUE(LEFT($A1356,3))=312,LEFT($G1356,5)="Total"),VLOOKUP('312'!$F$80,_312_Table3,MATCH(LEFT($B1356,1),_312_Table3_ColumnLookup,0),FALSE),
  IF(AND(VALUE(LEFT($A1356,3))=312,LEN($I1356)=4,$B1356="G"),VLOOKUP($I1356,_312_Table3,MATCH('312'!$N$16,_312_Table3_ColumnLookup,0),FALSE),
  IF(AND(VALUE(LEFT($A1356,3))=312,LEN($I1356)=4,$B1356="O"),VLOOKUP($I1356,_312_Table3,MATCH('312'!$V$16,_312_Table3_ColumnLookup,0),FALSE),
  IF(AND(VALUE(LEFT($A1356,3))=312,LEN($I1356)=4,$B1356="Q"),VLOOKUP($I1356,_312_Table3,MATCH('312'!$X$16,_312_Table3_ColumnLookup,0),FALSE),
  IF(AND(VALUE(LEFT($A1356,3))=312,LEN($I1356)=4),VLOOKUP($I1356,_312_Table3,MATCH(LEFT($B1356,1),_312_Table3_ColumnLookup,0),FALSE)
+N("312"),
  IF(VALUE(LEFT($A1356,3))=313,VLOOKUP(VALUE(MID($B1356,2,1)),_313_Table3,MATCH(MID($B1356,1,1),_313_Table3_ColumnLookup,0),FALSE)
+N("313"),
  IF(AND(VALUE(LEFT($A1356,3))=314,LEN($B1356)=3),VLOOKUP(VALUE(MID($B1356,2,2)),_314_Table3,MATCH(MID($B1356,1,1),_314_Table3_ColumnLookup,0),FALSE),
  IF(VALUE(LEFT($A1356,3))=314,VLOOKUP(VALUE(MID($B1356,2,1)),_314_Table3,MATCH(MID($B1356,1,1),_314_Table3_ColumnLookup,0),FALSE)
+N("314"),
""))))))))))))))))))))))))</f>
        <v>#N/A</v>
      </c>
      <c r="H1356" s="321" t="str">
        <f>IFERROR(
IF(ISERROR($D1356)=FALSE,$D1356,IF(ISERROR($E1356)=FALSE,$E1356,IF(ISERROR($F1356)=FALSE,$F1356
+N("012 checkboxes"),
IF(
IF(OR(LEFT($A1356,9)="Syndicate",LEFT($A1356,12)="NewSyndicate"),VLOOKUP($A1356,'012'!$J:$ZW,MATCH("Link to button",'012'!$J$1:$ZW$1,0),0)
+N("309 checkbox"),
IF($C1356="309 LCR Summary0",VLOOKUP("Notes990",'309'!$P:$ZZ,MATCH("Link to button",'309'!$P$1:$ZZ$1,0),0)
+N("313 checkboxes"),
IF($C1356="313 Financial Information0LcmVsScr",IF($C1356="309 LCR Summary0",VLOOKUP("LcmVsScr",'309'!$N:$ZZ,MATCH("Link to button",'309'!$N$1:$ZZ$1,0),0),
IF($C1356="313 Financial Information0LcrDocAttached",IF($C1356="309 LCR Summary0",VLOOKUP("LcrDocAttached",'309'!$N:$ZZ,MATCH("Link to button",'309'!$N$1:$ZZ$1,0),
0)))))))=1,TRUE,FALSE)
))),"")</f>
        <v/>
      </c>
    </row>
    <row r="1357" spans="1:8">
      <c r="A1357" s="237" t="e">
        <f>VLOOKUP($G1357,CSVLookups!$B:$R,MATCH(A$1,CSVLookups!$B$1:$R$1,0),FALSE)</f>
        <v>#N/A</v>
      </c>
      <c r="B1357" s="237" t="e">
        <f>VLOOKUP($G1357,CSVLookups!$B:$R,MATCH(B$1,CSVLookups!$B$1:$R$1,0),FALSE)</f>
        <v>#N/A</v>
      </c>
      <c r="C1357" s="238" t="e">
        <f t="shared" si="21"/>
        <v>#N/A</v>
      </c>
      <c r="D1357" s="238" t="e">
        <f>IF(AND(VALUE(LEFT($A1357,3))=309,LEN($B1357)=3),VLOOKUP(VALUE(MID($B1357,2,2)),_309_Table1,MATCH(MID($B1357,1,1),_309_Table1_ColumnLookup,0),FALSE),
  IF($C1357="309 LCR SummaryA",OneYearSCR,IF($C1357="309 LCR SummaryB",UltimateSCR,IF(VALUE(LEFT($A1357,3))=309,VLOOKUP(VALUE(MID($B1357,2,1)),_309_Table1,MATCH(MID($B1357,1,1),_309_Table1_ColumnLookup,0),FALSE)
+N("309"),
  IF(VALUE(LEFT($A1357,3))=310,VLOOKUP(VALUE(MID($B1357,2,1)),_310_Table1,MATCH(MID($B1357,1,1),_310_Table1_ColumnLookup,0),FALSE)
+N("310"),
  IF(AND(VALUE(LEFT($A1357,3))=311,LEN($I1357)=4),VLOOKUP($I1357,_311_Table1,MATCH($B1357,_311_Table1_ColumnLookup,0),FALSE),
  IF(AND(VALUE(LEFT($A1357,3))=311,OR($B1357="I2",$B1357="J2",$B1357="K2",$B1357="L2")),VLOOKUP('311'!$G$58,_311_Table1,MATCH(MID($B1357,1,1),_311_Table1_ColumnLookup,0),FALSE),
  IF(AND(VALUE(LEFT($A1357,3))=311,RIGHT($B1357,5)="Total"),VLOOKUP('311'!$G$59,_311_Table1,MATCH(MID($B1357,1,1),_311_Table1_ColumnLookup,0),FALSE),
  IF(VALUE(LEFT($A1357,3))=311,VLOOKUP(VALUE(MID($B1357,2,1)),_311_Table1,MATCH(MID($B1357,1,1),_311_Table1_ColumnLookup,0),FALSE)
+N("311"),
  IF(AND(VALUE(LEFT($A1357,3))=312,LEFT($G1357,10)="Unincepted",$B1357="G "),VLOOKUP(" ULO",_312_Table1,MATCH('312'!$N$16,_312_Table1_ColumnLookup,0),FALSE),
  IF(AND(VALUE(LEFT($A1357,3))=312,LEFT($G1357,10)="Unincepted",$B1357="O "),VLOOKUP(" ULO",_312_Table1,MATCH('312'!$V$16,_312_Table1_ColumnLookup,0),FALSE),
  IF(AND(VALUE(LEFT($A1357,3))=312,LEFT($G1357,10)="Unincepted",$B1357="Q "),VLOOKUP(" ULO",_312_Table1,MATCH('312'!$X$16,_312_Table1_ColumnLookup,0),FALSE),
  IF(AND(VALUE(LEFT($A1357,3))=312,LEFT($G1357,10)="Unincepted"),VLOOKUP(" ULO",_312_Table1,MATCH(LEFT($B1357,1),_312_Table1_ColumnLookup,0),FALSE),
  IF(AND(VALUE(LEFT($A1357,3))=312,LEFT($G1357,5)="Total",$B1357="G "),VLOOKUP('312'!$F$80,_312_Table1,MATCH('312'!$N$16,_312_Table1_ColumnLookup,0),FALSE),
  IF(AND(VALUE(LEFT($A1357,3))=312,LEFT($G1357,5)="Total",$B1357="O "),VLOOKUP('312'!$F$80,_312_Table1,MATCH('312'!$V$16,_312_Table1_ColumnLookup,0),FALSE),
  IF(AND(VALUE(LEFT($A1357,3))=312,LEFT($G1357,5)="Total",$B1357="Q "),VLOOKUP('312'!$F$80,_312_Table1,MATCH('312'!$X$16,_312_Table1_ColumnLookup,0),FALSE),
  IF(AND(VALUE(LEFT($A1357,3))=312,LEFT($G1357,5)="Total"),VLOOKUP('312'!$F$80,_312_Table1,MATCH(LEFT($B1357,1),_312_Table1_ColumnLookup,0),FALSE),
  IF(AND(VALUE(LEFT($A1357,3))=312,LEN($I1357)=4,$B1357="G"),VLOOKUP($I1357,_312_Table1,MATCH('312'!$N$16,_312_Table1_ColumnLookup,0),FALSE),
  IF(AND(VALUE(LEFT($A1357,3))=312,LEN($I1357)=4,$B1357="O"),VLOOKUP($I1357,_312_Table1,MATCH('312'!$V$16,_312_Table1_ColumnLookup,0),FALSE),
  IF(AND(VALUE(LEFT($A1357,3))=312,LEN($I1357)=4,$B1357="Q"),VLOOKUP($I1357,_312_Table1,MATCH('312'!$X$16,_312_Table1_ColumnLookup,0),FALSE),
  IF(AND(VALUE(LEFT($A1357,3))=312,LEN($I1357)=4),VLOOKUP($I1357,_312_Table1,MATCH(LEFT($B1357,1),_312_Table1_ColumnLookup,0),FALSE)
+N("312"),
  IF(VALUE(LEFT($A1357,3))=313,VLOOKUP(VALUE(MID($B1357,2,1)),_313_Table1,MATCH(MID($B1357,1,1),_313_Table1_ColumnLookup,0),FALSE)
+N("313"),
  IF(AND(VALUE(LEFT($A1357,3))=314,LEN($B1357)=3),VLOOKUP(VALUE(MID($B1357,2,2)),_314_Table1,MATCH(MID($B1357,1,1),_314_Table1_ColumnLookup,0),FALSE),
  IF(VALUE(LEFT($A1357,3))=314,VLOOKUP(VALUE(MID($B1357,2,1)),_314_Table1,MATCH(MID($B1357,1,1),_314_Table1_ColumnLookup,0),FALSE)
+N("314"),
""))))))))))))))))))))))))</f>
        <v>#N/A</v>
      </c>
      <c r="E1357" s="238" t="e">
        <f>IF(AND(VALUE(LEFT($A1357,3))=309,LEN($B1357)=3),VLOOKUP(VALUE(MID($B1357,2,2)),_309_Table2,MATCH(MID($B1357,1,1),_309_Table2_ColumnLookup,0),FALSE),
  IF($C1357="309 LCR SummaryA",OneYearSCR,IF($C1357="309 LCR SummaryB",UltimateSCR,IF(VALUE(LEFT($A1357,3))=309,VLOOKUP(VALUE(MID($B1357,2,1)),_309_Table2,MATCH(MID($B1357,1,1),_309_Table2_ColumnLookup,0),FALSE)
+N("309"),
  IF(VALUE(LEFT($A1357,3))=310,VLOOKUP(VALUE(MID($B1357,2,1)),_310_Table2,MATCH(MID($B1357,1,1),_310_Table2_ColumnLookup,0),FALSE)
+N("310"),
  IF(AND(VALUE(LEFT($A1357,3))=311,LEN($I1357)=4),VLOOKUP($I1357,_311_Table2,MATCH($B1357,_311_Table2_ColumnLookup,0),FALSE),
  IF(AND(VALUE(LEFT($A1357,3))=311,OR($B1357="I2",$B1357="J2",$B1357="K2",$B1357="L2")),VLOOKUP('311'!$G$58,_311_Table2,MATCH(MID($B1357,1,1),_311_Table2_ColumnLookup,0),FALSE),
  IF(AND(VALUE(LEFT($A1357,3))=311,RIGHT($B1357,5)="Total"),VLOOKUP('311'!$G$59,_311_Table2,MATCH(MID($B1357,1,1),_311_Table2_ColumnLookup,0),FALSE),
  IF(VALUE(LEFT($A1357,3))=311,VLOOKUP(VALUE(MID($B1357,2,1)),_311_Table2,MATCH(MID($B1357,1,1),_311_Table2_ColumnLookup,0),FALSE)
+N("311"),
  IF(AND(VALUE(LEFT($A1357,3))=312,LEFT($G1357,10)="Unincepted",$B1357="G "),VLOOKUP(" ULO",_312_Table2,MATCH('312'!$N$16,_312_Table2_ColumnLookup,0),FALSE),
  IF(AND(VALUE(LEFT($A1357,3))=312,LEFT($G1357,10)="Unincepted",$B1357="O "),VLOOKUP(" ULO",_312_Table2,MATCH('312'!$V$16,_312_Table2_ColumnLookup,0),FALSE),
  IF(AND(VALUE(LEFT($A1357,3))=312,LEFT($G1357,10)="Unincepted",$B1357="Q "),VLOOKUP(" ULO",_312_Table2,MATCH('312'!$X$16,_312_Table2_ColumnLookup,0),FALSE),
  IF(AND(VALUE(LEFT($A1357,3))=312,LEFT($G1357,10)="Unincepted"),VLOOKUP(" ULO",_312_Table2,MATCH(LEFT($B1357,1),_312_Table2_ColumnLookup,0),FALSE),
  IF(AND(VALUE(LEFT($A1357,3))=312,LEFT($G1357,5)="Total",$B1357="G "),VLOOKUP('312'!$F$80,_312_Table2,MATCH('312'!$N$16,_312_Table2_ColumnLookup,0),FALSE),
  IF(AND(VALUE(LEFT($A1357,3))=312,LEFT($G1357,5)="Total",$B1357="O "),VLOOKUP('312'!$F$80,_312_Table2,MATCH('312'!$V$16,_312_Table2_ColumnLookup,0),FALSE),
  IF(AND(VALUE(LEFT($A1357,3))=312,LEFT($G1357,5)="Total",$B1357="Q "),VLOOKUP('312'!$F$80,_312_Table2,MATCH('312'!$X$16,_312_Table2_ColumnLookup,0),FALSE),
  IF(AND(VALUE(LEFT($A1357,3))=312,LEFT($G1357,5)="Total"),VLOOKUP('312'!$F$80,_312_Table2,MATCH(LEFT($B1357,1),_312_Table2_ColumnLookup,0),FALSE),
  IF(AND(VALUE(LEFT($A1357,3))=312,LEN($I1357)=4,$B1357="G"),VLOOKUP($I1357,_312_Table2,MATCH('312'!$N$16,_312_Table2_ColumnLookup,0),FALSE),
  IF(AND(VALUE(LEFT($A1357,3))=312,LEN($I1357)=4,$B1357="O"),VLOOKUP($I1357,_312_Table2,MATCH('312'!$V$16,_312_Table2_ColumnLookup,0),FALSE),
  IF(AND(VALUE(LEFT($A1357,3))=312,LEN($I1357)=4,$B1357="Q"),VLOOKUP($I1357,_312_Table2,MATCH('312'!$X$16,_312_Table2_ColumnLookup,0),FALSE),
  IF(AND(VALUE(LEFT($A1357,3))=312,LEN($I1357)=4),VLOOKUP($I1357,_312_Table2,MATCH(LEFT($B1357,1),_312_Table2_ColumnLookup,0),FALSE)
+N("312"),
  IF(VALUE(LEFT($A1357,3))=313,VLOOKUP(VALUE(MID($B1357,2,1)),_313_Table2,MATCH(MID($B1357,1,1),_313_Table2_ColumnLookup,0),FALSE)
+N("313"),
  IF(AND(VALUE(LEFT($A1357,3))=314,LEN($B1357)=3),VLOOKUP(VALUE(MID($B1357,2,2)),_314_Table2,MATCH(MID($B1357,1,1),_314_Table2_ColumnLookup,0),FALSE),
  IF(VALUE(LEFT($A1357,3))=314,VLOOKUP(VALUE(MID($B1357,2,1)),_314_Table2,MATCH(MID($B1357,1,1),_314_Table2_ColumnLookup,0),FALSE)
+N("314"),
""))))))))))))))))))))))))</f>
        <v>#N/A</v>
      </c>
      <c r="F1357" s="238" t="e">
        <f>IF(AND(VALUE(LEFT($A1357,3))=309,LEN($B1357)=3),VLOOKUP(VALUE(MID($B1357,2,2)),_309_Table3,MATCH(MID($B1357,1,1),_309_Table3_ColumnLookup,0),FALSE),
  IF($C1357="309 LCR SummaryA",OneYearSCR,IF($C1357="309 LCR SummaryB",UltimateSCR,IF(VALUE(LEFT($A1357,3))=309,VLOOKUP(VALUE(MID($B1357,2,1)),_309_Table3,MATCH(MID($B1357,1,1),_309_Table3_ColumnLookup,0),FALSE)
+N("309"),
  IF(VALUE(LEFT($A1357,3))=310,VLOOKUP(VALUE(MID($B1357,2,1)),_310_Table3,MATCH(MID($B1357,1,1),_310_Table3_ColumnLookup,0),FALSE)
+N("310"),
  IF(AND(VALUE(LEFT($A1357,3))=311,LEN($I1357)=4),VLOOKUP($I1357,_311_Table3,MATCH($B1357,_311_Table3_ColumnLookup,0),FALSE),
  IF(AND(VALUE(LEFT($A1357,3))=311,OR($B1357="I2",$B1357="J2",$B1357="K2",$B1357="L2")),VLOOKUP('311'!$G$58,_311_Table3,MATCH(MID($B1357,1,1),_311_Table3_ColumnLookup,0),FALSE),
  IF(AND(VALUE(LEFT($A1357,3))=311,RIGHT($B1357,5)="Total"),VLOOKUP('311'!$G$59,_311_Table3,MATCH(MID($B1357,1,1),_311_Table3_ColumnLookup,0),FALSE),
  IF(VALUE(LEFT($A1357,3))=311,VLOOKUP(VALUE(MID($B1357,2,1)),_311_Table3,MATCH(MID($B1357,1,1),_311_Table3_ColumnLookup,0),FALSE)
+N("311"),
  IF(AND(VALUE(LEFT($A1357,3))=312,LEFT($G1357,10)="Unincepted",$B1357="G "),VLOOKUP(" ULO",_312_Table3,MATCH('312'!$N$16,_312_Table3_ColumnLookup,0),FALSE),
  IF(AND(VALUE(LEFT($A1357,3))=312,LEFT($G1357,10)="Unincepted",$B1357="O "),VLOOKUP(" ULO",_312_Table3,MATCH('312'!$V$16,_312_Table3_ColumnLookup,0),FALSE),
  IF(AND(VALUE(LEFT($A1357,3))=312,LEFT($G1357,10)="Unincepted",$B1357="Q "),VLOOKUP(" ULO",_312_Table3,MATCH('312'!$X$16,_312_Table3_ColumnLookup,0),FALSE),
  IF(AND(VALUE(LEFT($A1357,3))=312,LEFT($G1357,10)="Unincepted"),VLOOKUP(" ULO",_312_Table3,MATCH(LEFT($B1357,1),_312_Table3_ColumnLookup,0),FALSE),
  IF(AND(VALUE(LEFT($A1357,3))=312,LEFT($G1357,5)="Total",$B1357="G "),VLOOKUP('312'!$F$80,_312_Table3,MATCH('312'!$N$16,_312_Table3_ColumnLookup,0),FALSE),
  IF(AND(VALUE(LEFT($A1357,3))=312,LEFT($G1357,5)="Total",$B1357="O "),VLOOKUP('312'!$F$80,_312_Table3,MATCH('312'!$V$16,_312_Table3_ColumnLookup,0),FALSE),
  IF(AND(VALUE(LEFT($A1357,3))=312,LEFT($G1357,5)="Total",$B1357="Q "),VLOOKUP('312'!$F$80,_312_Table3,MATCH('312'!$X$16,_312_Table3_ColumnLookup,0),FALSE),
  IF(AND(VALUE(LEFT($A1357,3))=312,LEFT($G1357,5)="Total"),VLOOKUP('312'!$F$80,_312_Table3,MATCH(LEFT($B1357,1),_312_Table3_ColumnLookup,0),FALSE),
  IF(AND(VALUE(LEFT($A1357,3))=312,LEN($I1357)=4,$B1357="G"),VLOOKUP($I1357,_312_Table3,MATCH('312'!$N$16,_312_Table3_ColumnLookup,0),FALSE),
  IF(AND(VALUE(LEFT($A1357,3))=312,LEN($I1357)=4,$B1357="O"),VLOOKUP($I1357,_312_Table3,MATCH('312'!$V$16,_312_Table3_ColumnLookup,0),FALSE),
  IF(AND(VALUE(LEFT($A1357,3))=312,LEN($I1357)=4,$B1357="Q"),VLOOKUP($I1357,_312_Table3,MATCH('312'!$X$16,_312_Table3_ColumnLookup,0),FALSE),
  IF(AND(VALUE(LEFT($A1357,3))=312,LEN($I1357)=4),VLOOKUP($I1357,_312_Table3,MATCH(LEFT($B1357,1),_312_Table3_ColumnLookup,0),FALSE)
+N("312"),
  IF(VALUE(LEFT($A1357,3))=313,VLOOKUP(VALUE(MID($B1357,2,1)),_313_Table3,MATCH(MID($B1357,1,1),_313_Table3_ColumnLookup,0),FALSE)
+N("313"),
  IF(AND(VALUE(LEFT($A1357,3))=314,LEN($B1357)=3),VLOOKUP(VALUE(MID($B1357,2,2)),_314_Table3,MATCH(MID($B1357,1,1),_314_Table3_ColumnLookup,0),FALSE),
  IF(VALUE(LEFT($A1357,3))=314,VLOOKUP(VALUE(MID($B1357,2,1)),_314_Table3,MATCH(MID($B1357,1,1),_314_Table3_ColumnLookup,0),FALSE)
+N("314"),
""))))))))))))))))))))))))</f>
        <v>#N/A</v>
      </c>
      <c r="H1357" s="321" t="str">
        <f>IFERROR(
IF(ISERROR($D1357)=FALSE,$D1357,IF(ISERROR($E1357)=FALSE,$E1357,IF(ISERROR($F1357)=FALSE,$F1357
+N("012 checkboxes"),
IF(
IF(OR(LEFT($A1357,9)="Syndicate",LEFT($A1357,12)="NewSyndicate"),VLOOKUP($A1357,'012'!$J:$ZW,MATCH("Link to button",'012'!$J$1:$ZW$1,0),0)
+N("309 checkbox"),
IF($C1357="309 LCR Summary0",VLOOKUP("Notes990",'309'!$P:$ZZ,MATCH("Link to button",'309'!$P$1:$ZZ$1,0),0)
+N("313 checkboxes"),
IF($C1357="313 Financial Information0LcmVsScr",IF($C1357="309 LCR Summary0",VLOOKUP("LcmVsScr",'309'!$N:$ZZ,MATCH("Link to button",'309'!$N$1:$ZZ$1,0),0),
IF($C1357="313 Financial Information0LcrDocAttached",IF($C1357="309 LCR Summary0",VLOOKUP("LcrDocAttached",'309'!$N:$ZZ,MATCH("Link to button",'309'!$N$1:$ZZ$1,0),
0)))))))=1,TRUE,FALSE)
))),"")</f>
        <v/>
      </c>
    </row>
    <row r="1358" spans="1:8">
      <c r="A1358" s="237" t="e">
        <f>VLOOKUP($G1358,CSVLookups!$B:$R,MATCH(A$1,CSVLookups!$B$1:$R$1,0),FALSE)</f>
        <v>#N/A</v>
      </c>
      <c r="B1358" s="237" t="e">
        <f>VLOOKUP($G1358,CSVLookups!$B:$R,MATCH(B$1,CSVLookups!$B$1:$R$1,0),FALSE)</f>
        <v>#N/A</v>
      </c>
      <c r="C1358" s="238" t="e">
        <f t="shared" si="21"/>
        <v>#N/A</v>
      </c>
      <c r="D1358" s="238" t="e">
        <f>IF(AND(VALUE(LEFT($A1358,3))=309,LEN($B1358)=3),VLOOKUP(VALUE(MID($B1358,2,2)),_309_Table1,MATCH(MID($B1358,1,1),_309_Table1_ColumnLookup,0),FALSE),
  IF($C1358="309 LCR SummaryA",OneYearSCR,IF($C1358="309 LCR SummaryB",UltimateSCR,IF(VALUE(LEFT($A1358,3))=309,VLOOKUP(VALUE(MID($B1358,2,1)),_309_Table1,MATCH(MID($B1358,1,1),_309_Table1_ColumnLookup,0),FALSE)
+N("309"),
  IF(VALUE(LEFT($A1358,3))=310,VLOOKUP(VALUE(MID($B1358,2,1)),_310_Table1,MATCH(MID($B1358,1,1),_310_Table1_ColumnLookup,0),FALSE)
+N("310"),
  IF(AND(VALUE(LEFT($A1358,3))=311,LEN($I1358)=4),VLOOKUP($I1358,_311_Table1,MATCH($B1358,_311_Table1_ColumnLookup,0),FALSE),
  IF(AND(VALUE(LEFT($A1358,3))=311,OR($B1358="I2",$B1358="J2",$B1358="K2",$B1358="L2")),VLOOKUP('311'!$G$58,_311_Table1,MATCH(MID($B1358,1,1),_311_Table1_ColumnLookup,0),FALSE),
  IF(AND(VALUE(LEFT($A1358,3))=311,RIGHT($B1358,5)="Total"),VLOOKUP('311'!$G$59,_311_Table1,MATCH(MID($B1358,1,1),_311_Table1_ColumnLookup,0),FALSE),
  IF(VALUE(LEFT($A1358,3))=311,VLOOKUP(VALUE(MID($B1358,2,1)),_311_Table1,MATCH(MID($B1358,1,1),_311_Table1_ColumnLookup,0),FALSE)
+N("311"),
  IF(AND(VALUE(LEFT($A1358,3))=312,LEFT($G1358,10)="Unincepted",$B1358="G "),VLOOKUP(" ULO",_312_Table1,MATCH('312'!$N$16,_312_Table1_ColumnLookup,0),FALSE),
  IF(AND(VALUE(LEFT($A1358,3))=312,LEFT($G1358,10)="Unincepted",$B1358="O "),VLOOKUP(" ULO",_312_Table1,MATCH('312'!$V$16,_312_Table1_ColumnLookup,0),FALSE),
  IF(AND(VALUE(LEFT($A1358,3))=312,LEFT($G1358,10)="Unincepted",$B1358="Q "),VLOOKUP(" ULO",_312_Table1,MATCH('312'!$X$16,_312_Table1_ColumnLookup,0),FALSE),
  IF(AND(VALUE(LEFT($A1358,3))=312,LEFT($G1358,10)="Unincepted"),VLOOKUP(" ULO",_312_Table1,MATCH(LEFT($B1358,1),_312_Table1_ColumnLookup,0),FALSE),
  IF(AND(VALUE(LEFT($A1358,3))=312,LEFT($G1358,5)="Total",$B1358="G "),VLOOKUP('312'!$F$80,_312_Table1,MATCH('312'!$N$16,_312_Table1_ColumnLookup,0),FALSE),
  IF(AND(VALUE(LEFT($A1358,3))=312,LEFT($G1358,5)="Total",$B1358="O "),VLOOKUP('312'!$F$80,_312_Table1,MATCH('312'!$V$16,_312_Table1_ColumnLookup,0),FALSE),
  IF(AND(VALUE(LEFT($A1358,3))=312,LEFT($G1358,5)="Total",$B1358="Q "),VLOOKUP('312'!$F$80,_312_Table1,MATCH('312'!$X$16,_312_Table1_ColumnLookup,0),FALSE),
  IF(AND(VALUE(LEFT($A1358,3))=312,LEFT($G1358,5)="Total"),VLOOKUP('312'!$F$80,_312_Table1,MATCH(LEFT($B1358,1),_312_Table1_ColumnLookup,0),FALSE),
  IF(AND(VALUE(LEFT($A1358,3))=312,LEN($I1358)=4,$B1358="G"),VLOOKUP($I1358,_312_Table1,MATCH('312'!$N$16,_312_Table1_ColumnLookup,0),FALSE),
  IF(AND(VALUE(LEFT($A1358,3))=312,LEN($I1358)=4,$B1358="O"),VLOOKUP($I1358,_312_Table1,MATCH('312'!$V$16,_312_Table1_ColumnLookup,0),FALSE),
  IF(AND(VALUE(LEFT($A1358,3))=312,LEN($I1358)=4,$B1358="Q"),VLOOKUP($I1358,_312_Table1,MATCH('312'!$X$16,_312_Table1_ColumnLookup,0),FALSE),
  IF(AND(VALUE(LEFT($A1358,3))=312,LEN($I1358)=4),VLOOKUP($I1358,_312_Table1,MATCH(LEFT($B1358,1),_312_Table1_ColumnLookup,0),FALSE)
+N("312"),
  IF(VALUE(LEFT($A1358,3))=313,VLOOKUP(VALUE(MID($B1358,2,1)),_313_Table1,MATCH(MID($B1358,1,1),_313_Table1_ColumnLookup,0),FALSE)
+N("313"),
  IF(AND(VALUE(LEFT($A1358,3))=314,LEN($B1358)=3),VLOOKUP(VALUE(MID($B1358,2,2)),_314_Table1,MATCH(MID($B1358,1,1),_314_Table1_ColumnLookup,0),FALSE),
  IF(VALUE(LEFT($A1358,3))=314,VLOOKUP(VALUE(MID($B1358,2,1)),_314_Table1,MATCH(MID($B1358,1,1),_314_Table1_ColumnLookup,0),FALSE)
+N("314"),
""))))))))))))))))))))))))</f>
        <v>#N/A</v>
      </c>
      <c r="E1358" s="238" t="e">
        <f>IF(AND(VALUE(LEFT($A1358,3))=309,LEN($B1358)=3),VLOOKUP(VALUE(MID($B1358,2,2)),_309_Table2,MATCH(MID($B1358,1,1),_309_Table2_ColumnLookup,0),FALSE),
  IF($C1358="309 LCR SummaryA",OneYearSCR,IF($C1358="309 LCR SummaryB",UltimateSCR,IF(VALUE(LEFT($A1358,3))=309,VLOOKUP(VALUE(MID($B1358,2,1)),_309_Table2,MATCH(MID($B1358,1,1),_309_Table2_ColumnLookup,0),FALSE)
+N("309"),
  IF(VALUE(LEFT($A1358,3))=310,VLOOKUP(VALUE(MID($B1358,2,1)),_310_Table2,MATCH(MID($B1358,1,1),_310_Table2_ColumnLookup,0),FALSE)
+N("310"),
  IF(AND(VALUE(LEFT($A1358,3))=311,LEN($I1358)=4),VLOOKUP($I1358,_311_Table2,MATCH($B1358,_311_Table2_ColumnLookup,0),FALSE),
  IF(AND(VALUE(LEFT($A1358,3))=311,OR($B1358="I2",$B1358="J2",$B1358="K2",$B1358="L2")),VLOOKUP('311'!$G$58,_311_Table2,MATCH(MID($B1358,1,1),_311_Table2_ColumnLookup,0),FALSE),
  IF(AND(VALUE(LEFT($A1358,3))=311,RIGHT($B1358,5)="Total"),VLOOKUP('311'!$G$59,_311_Table2,MATCH(MID($B1358,1,1),_311_Table2_ColumnLookup,0),FALSE),
  IF(VALUE(LEFT($A1358,3))=311,VLOOKUP(VALUE(MID($B1358,2,1)),_311_Table2,MATCH(MID($B1358,1,1),_311_Table2_ColumnLookup,0),FALSE)
+N("311"),
  IF(AND(VALUE(LEFT($A1358,3))=312,LEFT($G1358,10)="Unincepted",$B1358="G "),VLOOKUP(" ULO",_312_Table2,MATCH('312'!$N$16,_312_Table2_ColumnLookup,0),FALSE),
  IF(AND(VALUE(LEFT($A1358,3))=312,LEFT($G1358,10)="Unincepted",$B1358="O "),VLOOKUP(" ULO",_312_Table2,MATCH('312'!$V$16,_312_Table2_ColumnLookup,0),FALSE),
  IF(AND(VALUE(LEFT($A1358,3))=312,LEFT($G1358,10)="Unincepted",$B1358="Q "),VLOOKUP(" ULO",_312_Table2,MATCH('312'!$X$16,_312_Table2_ColumnLookup,0),FALSE),
  IF(AND(VALUE(LEFT($A1358,3))=312,LEFT($G1358,10)="Unincepted"),VLOOKUP(" ULO",_312_Table2,MATCH(LEFT($B1358,1),_312_Table2_ColumnLookup,0),FALSE),
  IF(AND(VALUE(LEFT($A1358,3))=312,LEFT($G1358,5)="Total",$B1358="G "),VLOOKUP('312'!$F$80,_312_Table2,MATCH('312'!$N$16,_312_Table2_ColumnLookup,0),FALSE),
  IF(AND(VALUE(LEFT($A1358,3))=312,LEFT($G1358,5)="Total",$B1358="O "),VLOOKUP('312'!$F$80,_312_Table2,MATCH('312'!$V$16,_312_Table2_ColumnLookup,0),FALSE),
  IF(AND(VALUE(LEFT($A1358,3))=312,LEFT($G1358,5)="Total",$B1358="Q "),VLOOKUP('312'!$F$80,_312_Table2,MATCH('312'!$X$16,_312_Table2_ColumnLookup,0),FALSE),
  IF(AND(VALUE(LEFT($A1358,3))=312,LEFT($G1358,5)="Total"),VLOOKUP('312'!$F$80,_312_Table2,MATCH(LEFT($B1358,1),_312_Table2_ColumnLookup,0),FALSE),
  IF(AND(VALUE(LEFT($A1358,3))=312,LEN($I1358)=4,$B1358="G"),VLOOKUP($I1358,_312_Table2,MATCH('312'!$N$16,_312_Table2_ColumnLookup,0),FALSE),
  IF(AND(VALUE(LEFT($A1358,3))=312,LEN($I1358)=4,$B1358="O"),VLOOKUP($I1358,_312_Table2,MATCH('312'!$V$16,_312_Table2_ColumnLookup,0),FALSE),
  IF(AND(VALUE(LEFT($A1358,3))=312,LEN($I1358)=4,$B1358="Q"),VLOOKUP($I1358,_312_Table2,MATCH('312'!$X$16,_312_Table2_ColumnLookup,0),FALSE),
  IF(AND(VALUE(LEFT($A1358,3))=312,LEN($I1358)=4),VLOOKUP($I1358,_312_Table2,MATCH(LEFT($B1358,1),_312_Table2_ColumnLookup,0),FALSE)
+N("312"),
  IF(VALUE(LEFT($A1358,3))=313,VLOOKUP(VALUE(MID($B1358,2,1)),_313_Table2,MATCH(MID($B1358,1,1),_313_Table2_ColumnLookup,0),FALSE)
+N("313"),
  IF(AND(VALUE(LEFT($A1358,3))=314,LEN($B1358)=3),VLOOKUP(VALUE(MID($B1358,2,2)),_314_Table2,MATCH(MID($B1358,1,1),_314_Table2_ColumnLookup,0),FALSE),
  IF(VALUE(LEFT($A1358,3))=314,VLOOKUP(VALUE(MID($B1358,2,1)),_314_Table2,MATCH(MID($B1358,1,1),_314_Table2_ColumnLookup,0),FALSE)
+N("314"),
""))))))))))))))))))))))))</f>
        <v>#N/A</v>
      </c>
      <c r="F1358" s="238" t="e">
        <f>IF(AND(VALUE(LEFT($A1358,3))=309,LEN($B1358)=3),VLOOKUP(VALUE(MID($B1358,2,2)),_309_Table3,MATCH(MID($B1358,1,1),_309_Table3_ColumnLookup,0),FALSE),
  IF($C1358="309 LCR SummaryA",OneYearSCR,IF($C1358="309 LCR SummaryB",UltimateSCR,IF(VALUE(LEFT($A1358,3))=309,VLOOKUP(VALUE(MID($B1358,2,1)),_309_Table3,MATCH(MID($B1358,1,1),_309_Table3_ColumnLookup,0),FALSE)
+N("309"),
  IF(VALUE(LEFT($A1358,3))=310,VLOOKUP(VALUE(MID($B1358,2,1)),_310_Table3,MATCH(MID($B1358,1,1),_310_Table3_ColumnLookup,0),FALSE)
+N("310"),
  IF(AND(VALUE(LEFT($A1358,3))=311,LEN($I1358)=4),VLOOKUP($I1358,_311_Table3,MATCH($B1358,_311_Table3_ColumnLookup,0),FALSE),
  IF(AND(VALUE(LEFT($A1358,3))=311,OR($B1358="I2",$B1358="J2",$B1358="K2",$B1358="L2")),VLOOKUP('311'!$G$58,_311_Table3,MATCH(MID($B1358,1,1),_311_Table3_ColumnLookup,0),FALSE),
  IF(AND(VALUE(LEFT($A1358,3))=311,RIGHT($B1358,5)="Total"),VLOOKUP('311'!$G$59,_311_Table3,MATCH(MID($B1358,1,1),_311_Table3_ColumnLookup,0),FALSE),
  IF(VALUE(LEFT($A1358,3))=311,VLOOKUP(VALUE(MID($B1358,2,1)),_311_Table3,MATCH(MID($B1358,1,1),_311_Table3_ColumnLookup,0),FALSE)
+N("311"),
  IF(AND(VALUE(LEFT($A1358,3))=312,LEFT($G1358,10)="Unincepted",$B1358="G "),VLOOKUP(" ULO",_312_Table3,MATCH('312'!$N$16,_312_Table3_ColumnLookup,0),FALSE),
  IF(AND(VALUE(LEFT($A1358,3))=312,LEFT($G1358,10)="Unincepted",$B1358="O "),VLOOKUP(" ULO",_312_Table3,MATCH('312'!$V$16,_312_Table3_ColumnLookup,0),FALSE),
  IF(AND(VALUE(LEFT($A1358,3))=312,LEFT($G1358,10)="Unincepted",$B1358="Q "),VLOOKUP(" ULO",_312_Table3,MATCH('312'!$X$16,_312_Table3_ColumnLookup,0),FALSE),
  IF(AND(VALUE(LEFT($A1358,3))=312,LEFT($G1358,10)="Unincepted"),VLOOKUP(" ULO",_312_Table3,MATCH(LEFT($B1358,1),_312_Table3_ColumnLookup,0),FALSE),
  IF(AND(VALUE(LEFT($A1358,3))=312,LEFT($G1358,5)="Total",$B1358="G "),VLOOKUP('312'!$F$80,_312_Table3,MATCH('312'!$N$16,_312_Table3_ColumnLookup,0),FALSE),
  IF(AND(VALUE(LEFT($A1358,3))=312,LEFT($G1358,5)="Total",$B1358="O "),VLOOKUP('312'!$F$80,_312_Table3,MATCH('312'!$V$16,_312_Table3_ColumnLookup,0),FALSE),
  IF(AND(VALUE(LEFT($A1358,3))=312,LEFT($G1358,5)="Total",$B1358="Q "),VLOOKUP('312'!$F$80,_312_Table3,MATCH('312'!$X$16,_312_Table3_ColumnLookup,0),FALSE),
  IF(AND(VALUE(LEFT($A1358,3))=312,LEFT($G1358,5)="Total"),VLOOKUP('312'!$F$80,_312_Table3,MATCH(LEFT($B1358,1),_312_Table3_ColumnLookup,0),FALSE),
  IF(AND(VALUE(LEFT($A1358,3))=312,LEN($I1358)=4,$B1358="G"),VLOOKUP($I1358,_312_Table3,MATCH('312'!$N$16,_312_Table3_ColumnLookup,0),FALSE),
  IF(AND(VALUE(LEFT($A1358,3))=312,LEN($I1358)=4,$B1358="O"),VLOOKUP($I1358,_312_Table3,MATCH('312'!$V$16,_312_Table3_ColumnLookup,0),FALSE),
  IF(AND(VALUE(LEFT($A1358,3))=312,LEN($I1358)=4,$B1358="Q"),VLOOKUP($I1358,_312_Table3,MATCH('312'!$X$16,_312_Table3_ColumnLookup,0),FALSE),
  IF(AND(VALUE(LEFT($A1358,3))=312,LEN($I1358)=4),VLOOKUP($I1358,_312_Table3,MATCH(LEFT($B1358,1),_312_Table3_ColumnLookup,0),FALSE)
+N("312"),
  IF(VALUE(LEFT($A1358,3))=313,VLOOKUP(VALUE(MID($B1358,2,1)),_313_Table3,MATCH(MID($B1358,1,1),_313_Table3_ColumnLookup,0),FALSE)
+N("313"),
  IF(AND(VALUE(LEFT($A1358,3))=314,LEN($B1358)=3),VLOOKUP(VALUE(MID($B1358,2,2)),_314_Table3,MATCH(MID($B1358,1,1),_314_Table3_ColumnLookup,0),FALSE),
  IF(VALUE(LEFT($A1358,3))=314,VLOOKUP(VALUE(MID($B1358,2,1)),_314_Table3,MATCH(MID($B1358,1,1),_314_Table3_ColumnLookup,0),FALSE)
+N("314"),
""))))))))))))))))))))))))</f>
        <v>#N/A</v>
      </c>
      <c r="H1358" s="321" t="str">
        <f>IFERROR(
IF(ISERROR($D1358)=FALSE,$D1358,IF(ISERROR($E1358)=FALSE,$E1358,IF(ISERROR($F1358)=FALSE,$F1358
+N("012 checkboxes"),
IF(
IF(OR(LEFT($A1358,9)="Syndicate",LEFT($A1358,12)="NewSyndicate"),VLOOKUP($A1358,'012'!$J:$ZW,MATCH("Link to button",'012'!$J$1:$ZW$1,0),0)
+N("309 checkbox"),
IF($C1358="309 LCR Summary0",VLOOKUP("Notes990",'309'!$P:$ZZ,MATCH("Link to button",'309'!$P$1:$ZZ$1,0),0)
+N("313 checkboxes"),
IF($C1358="313 Financial Information0LcmVsScr",IF($C1358="309 LCR Summary0",VLOOKUP("LcmVsScr",'309'!$N:$ZZ,MATCH("Link to button",'309'!$N$1:$ZZ$1,0),0),
IF($C1358="313 Financial Information0LcrDocAttached",IF($C1358="309 LCR Summary0",VLOOKUP("LcrDocAttached",'309'!$N:$ZZ,MATCH("Link to button",'309'!$N$1:$ZZ$1,0),
0)))))))=1,TRUE,FALSE)
))),"")</f>
        <v/>
      </c>
    </row>
    <row r="1359" spans="1:8">
      <c r="A1359" s="237" t="e">
        <f>VLOOKUP($G1359,CSVLookups!$B:$R,MATCH(A$1,CSVLookups!$B$1:$R$1,0),FALSE)</f>
        <v>#N/A</v>
      </c>
      <c r="B1359" s="237" t="e">
        <f>VLOOKUP($G1359,CSVLookups!$B:$R,MATCH(B$1,CSVLookups!$B$1:$R$1,0),FALSE)</f>
        <v>#N/A</v>
      </c>
      <c r="C1359" s="238" t="e">
        <f t="shared" si="21"/>
        <v>#N/A</v>
      </c>
      <c r="D1359" s="238" t="e">
        <f>IF(AND(VALUE(LEFT($A1359,3))=309,LEN($B1359)=3),VLOOKUP(VALUE(MID($B1359,2,2)),_309_Table1,MATCH(MID($B1359,1,1),_309_Table1_ColumnLookup,0),FALSE),
  IF($C1359="309 LCR SummaryA",OneYearSCR,IF($C1359="309 LCR SummaryB",UltimateSCR,IF(VALUE(LEFT($A1359,3))=309,VLOOKUP(VALUE(MID($B1359,2,1)),_309_Table1,MATCH(MID($B1359,1,1),_309_Table1_ColumnLookup,0),FALSE)
+N("309"),
  IF(VALUE(LEFT($A1359,3))=310,VLOOKUP(VALUE(MID($B1359,2,1)),_310_Table1,MATCH(MID($B1359,1,1),_310_Table1_ColumnLookup,0),FALSE)
+N("310"),
  IF(AND(VALUE(LEFT($A1359,3))=311,LEN($I1359)=4),VLOOKUP($I1359,_311_Table1,MATCH($B1359,_311_Table1_ColumnLookup,0),FALSE),
  IF(AND(VALUE(LEFT($A1359,3))=311,OR($B1359="I2",$B1359="J2",$B1359="K2",$B1359="L2")),VLOOKUP('311'!$G$58,_311_Table1,MATCH(MID($B1359,1,1),_311_Table1_ColumnLookup,0),FALSE),
  IF(AND(VALUE(LEFT($A1359,3))=311,RIGHT($B1359,5)="Total"),VLOOKUP('311'!$G$59,_311_Table1,MATCH(MID($B1359,1,1),_311_Table1_ColumnLookup,0),FALSE),
  IF(VALUE(LEFT($A1359,3))=311,VLOOKUP(VALUE(MID($B1359,2,1)),_311_Table1,MATCH(MID($B1359,1,1),_311_Table1_ColumnLookup,0),FALSE)
+N("311"),
  IF(AND(VALUE(LEFT($A1359,3))=312,LEFT($G1359,10)="Unincepted",$B1359="G "),VLOOKUP(" ULO",_312_Table1,MATCH('312'!$N$16,_312_Table1_ColumnLookup,0),FALSE),
  IF(AND(VALUE(LEFT($A1359,3))=312,LEFT($G1359,10)="Unincepted",$B1359="O "),VLOOKUP(" ULO",_312_Table1,MATCH('312'!$V$16,_312_Table1_ColumnLookup,0),FALSE),
  IF(AND(VALUE(LEFT($A1359,3))=312,LEFT($G1359,10)="Unincepted",$B1359="Q "),VLOOKUP(" ULO",_312_Table1,MATCH('312'!$X$16,_312_Table1_ColumnLookup,0),FALSE),
  IF(AND(VALUE(LEFT($A1359,3))=312,LEFT($G1359,10)="Unincepted"),VLOOKUP(" ULO",_312_Table1,MATCH(LEFT($B1359,1),_312_Table1_ColumnLookup,0),FALSE),
  IF(AND(VALUE(LEFT($A1359,3))=312,LEFT($G1359,5)="Total",$B1359="G "),VLOOKUP('312'!$F$80,_312_Table1,MATCH('312'!$N$16,_312_Table1_ColumnLookup,0),FALSE),
  IF(AND(VALUE(LEFT($A1359,3))=312,LEFT($G1359,5)="Total",$B1359="O "),VLOOKUP('312'!$F$80,_312_Table1,MATCH('312'!$V$16,_312_Table1_ColumnLookup,0),FALSE),
  IF(AND(VALUE(LEFT($A1359,3))=312,LEFT($G1359,5)="Total",$B1359="Q "),VLOOKUP('312'!$F$80,_312_Table1,MATCH('312'!$X$16,_312_Table1_ColumnLookup,0),FALSE),
  IF(AND(VALUE(LEFT($A1359,3))=312,LEFT($G1359,5)="Total"),VLOOKUP('312'!$F$80,_312_Table1,MATCH(LEFT($B1359,1),_312_Table1_ColumnLookup,0),FALSE),
  IF(AND(VALUE(LEFT($A1359,3))=312,LEN($I1359)=4,$B1359="G"),VLOOKUP($I1359,_312_Table1,MATCH('312'!$N$16,_312_Table1_ColumnLookup,0),FALSE),
  IF(AND(VALUE(LEFT($A1359,3))=312,LEN($I1359)=4,$B1359="O"),VLOOKUP($I1359,_312_Table1,MATCH('312'!$V$16,_312_Table1_ColumnLookup,0),FALSE),
  IF(AND(VALUE(LEFT($A1359,3))=312,LEN($I1359)=4,$B1359="Q"),VLOOKUP($I1359,_312_Table1,MATCH('312'!$X$16,_312_Table1_ColumnLookup,0),FALSE),
  IF(AND(VALUE(LEFT($A1359,3))=312,LEN($I1359)=4),VLOOKUP($I1359,_312_Table1,MATCH(LEFT($B1359,1),_312_Table1_ColumnLookup,0),FALSE)
+N("312"),
  IF(VALUE(LEFT($A1359,3))=313,VLOOKUP(VALUE(MID($B1359,2,1)),_313_Table1,MATCH(MID($B1359,1,1),_313_Table1_ColumnLookup,0),FALSE)
+N("313"),
  IF(AND(VALUE(LEFT($A1359,3))=314,LEN($B1359)=3),VLOOKUP(VALUE(MID($B1359,2,2)),_314_Table1,MATCH(MID($B1359,1,1),_314_Table1_ColumnLookup,0),FALSE),
  IF(VALUE(LEFT($A1359,3))=314,VLOOKUP(VALUE(MID($B1359,2,1)),_314_Table1,MATCH(MID($B1359,1,1),_314_Table1_ColumnLookup,0),FALSE)
+N("314"),
""))))))))))))))))))))))))</f>
        <v>#N/A</v>
      </c>
      <c r="E1359" s="238" t="e">
        <f>IF(AND(VALUE(LEFT($A1359,3))=309,LEN($B1359)=3),VLOOKUP(VALUE(MID($B1359,2,2)),_309_Table2,MATCH(MID($B1359,1,1),_309_Table2_ColumnLookup,0),FALSE),
  IF($C1359="309 LCR SummaryA",OneYearSCR,IF($C1359="309 LCR SummaryB",UltimateSCR,IF(VALUE(LEFT($A1359,3))=309,VLOOKUP(VALUE(MID($B1359,2,1)),_309_Table2,MATCH(MID($B1359,1,1),_309_Table2_ColumnLookup,0),FALSE)
+N("309"),
  IF(VALUE(LEFT($A1359,3))=310,VLOOKUP(VALUE(MID($B1359,2,1)),_310_Table2,MATCH(MID($B1359,1,1),_310_Table2_ColumnLookup,0),FALSE)
+N("310"),
  IF(AND(VALUE(LEFT($A1359,3))=311,LEN($I1359)=4),VLOOKUP($I1359,_311_Table2,MATCH($B1359,_311_Table2_ColumnLookup,0),FALSE),
  IF(AND(VALUE(LEFT($A1359,3))=311,OR($B1359="I2",$B1359="J2",$B1359="K2",$B1359="L2")),VLOOKUP('311'!$G$58,_311_Table2,MATCH(MID($B1359,1,1),_311_Table2_ColumnLookup,0),FALSE),
  IF(AND(VALUE(LEFT($A1359,3))=311,RIGHT($B1359,5)="Total"),VLOOKUP('311'!$G$59,_311_Table2,MATCH(MID($B1359,1,1),_311_Table2_ColumnLookup,0),FALSE),
  IF(VALUE(LEFT($A1359,3))=311,VLOOKUP(VALUE(MID($B1359,2,1)),_311_Table2,MATCH(MID($B1359,1,1),_311_Table2_ColumnLookup,0),FALSE)
+N("311"),
  IF(AND(VALUE(LEFT($A1359,3))=312,LEFT($G1359,10)="Unincepted",$B1359="G "),VLOOKUP(" ULO",_312_Table2,MATCH('312'!$N$16,_312_Table2_ColumnLookup,0),FALSE),
  IF(AND(VALUE(LEFT($A1359,3))=312,LEFT($G1359,10)="Unincepted",$B1359="O "),VLOOKUP(" ULO",_312_Table2,MATCH('312'!$V$16,_312_Table2_ColumnLookup,0),FALSE),
  IF(AND(VALUE(LEFT($A1359,3))=312,LEFT($G1359,10)="Unincepted",$B1359="Q "),VLOOKUP(" ULO",_312_Table2,MATCH('312'!$X$16,_312_Table2_ColumnLookup,0),FALSE),
  IF(AND(VALUE(LEFT($A1359,3))=312,LEFT($G1359,10)="Unincepted"),VLOOKUP(" ULO",_312_Table2,MATCH(LEFT($B1359,1),_312_Table2_ColumnLookup,0),FALSE),
  IF(AND(VALUE(LEFT($A1359,3))=312,LEFT($G1359,5)="Total",$B1359="G "),VLOOKUP('312'!$F$80,_312_Table2,MATCH('312'!$N$16,_312_Table2_ColumnLookup,0),FALSE),
  IF(AND(VALUE(LEFT($A1359,3))=312,LEFT($G1359,5)="Total",$B1359="O "),VLOOKUP('312'!$F$80,_312_Table2,MATCH('312'!$V$16,_312_Table2_ColumnLookup,0),FALSE),
  IF(AND(VALUE(LEFT($A1359,3))=312,LEFT($G1359,5)="Total",$B1359="Q "),VLOOKUP('312'!$F$80,_312_Table2,MATCH('312'!$X$16,_312_Table2_ColumnLookup,0),FALSE),
  IF(AND(VALUE(LEFT($A1359,3))=312,LEFT($G1359,5)="Total"),VLOOKUP('312'!$F$80,_312_Table2,MATCH(LEFT($B1359,1),_312_Table2_ColumnLookup,0),FALSE),
  IF(AND(VALUE(LEFT($A1359,3))=312,LEN($I1359)=4,$B1359="G"),VLOOKUP($I1359,_312_Table2,MATCH('312'!$N$16,_312_Table2_ColumnLookup,0),FALSE),
  IF(AND(VALUE(LEFT($A1359,3))=312,LEN($I1359)=4,$B1359="O"),VLOOKUP($I1359,_312_Table2,MATCH('312'!$V$16,_312_Table2_ColumnLookup,0),FALSE),
  IF(AND(VALUE(LEFT($A1359,3))=312,LEN($I1359)=4,$B1359="Q"),VLOOKUP($I1359,_312_Table2,MATCH('312'!$X$16,_312_Table2_ColumnLookup,0),FALSE),
  IF(AND(VALUE(LEFT($A1359,3))=312,LEN($I1359)=4),VLOOKUP($I1359,_312_Table2,MATCH(LEFT($B1359,1),_312_Table2_ColumnLookup,0),FALSE)
+N("312"),
  IF(VALUE(LEFT($A1359,3))=313,VLOOKUP(VALUE(MID($B1359,2,1)),_313_Table2,MATCH(MID($B1359,1,1),_313_Table2_ColumnLookup,0),FALSE)
+N("313"),
  IF(AND(VALUE(LEFT($A1359,3))=314,LEN($B1359)=3),VLOOKUP(VALUE(MID($B1359,2,2)),_314_Table2,MATCH(MID($B1359,1,1),_314_Table2_ColumnLookup,0),FALSE),
  IF(VALUE(LEFT($A1359,3))=314,VLOOKUP(VALUE(MID($B1359,2,1)),_314_Table2,MATCH(MID($B1359,1,1),_314_Table2_ColumnLookup,0),FALSE)
+N("314"),
""))))))))))))))))))))))))</f>
        <v>#N/A</v>
      </c>
      <c r="F1359" s="238" t="e">
        <f>IF(AND(VALUE(LEFT($A1359,3))=309,LEN($B1359)=3),VLOOKUP(VALUE(MID($B1359,2,2)),_309_Table3,MATCH(MID($B1359,1,1),_309_Table3_ColumnLookup,0),FALSE),
  IF($C1359="309 LCR SummaryA",OneYearSCR,IF($C1359="309 LCR SummaryB",UltimateSCR,IF(VALUE(LEFT($A1359,3))=309,VLOOKUP(VALUE(MID($B1359,2,1)),_309_Table3,MATCH(MID($B1359,1,1),_309_Table3_ColumnLookup,0),FALSE)
+N("309"),
  IF(VALUE(LEFT($A1359,3))=310,VLOOKUP(VALUE(MID($B1359,2,1)),_310_Table3,MATCH(MID($B1359,1,1),_310_Table3_ColumnLookup,0),FALSE)
+N("310"),
  IF(AND(VALUE(LEFT($A1359,3))=311,LEN($I1359)=4),VLOOKUP($I1359,_311_Table3,MATCH($B1359,_311_Table3_ColumnLookup,0),FALSE),
  IF(AND(VALUE(LEFT($A1359,3))=311,OR($B1359="I2",$B1359="J2",$B1359="K2",$B1359="L2")),VLOOKUP('311'!$G$58,_311_Table3,MATCH(MID($B1359,1,1),_311_Table3_ColumnLookup,0),FALSE),
  IF(AND(VALUE(LEFT($A1359,3))=311,RIGHT($B1359,5)="Total"),VLOOKUP('311'!$G$59,_311_Table3,MATCH(MID($B1359,1,1),_311_Table3_ColumnLookup,0),FALSE),
  IF(VALUE(LEFT($A1359,3))=311,VLOOKUP(VALUE(MID($B1359,2,1)),_311_Table3,MATCH(MID($B1359,1,1),_311_Table3_ColumnLookup,0),FALSE)
+N("311"),
  IF(AND(VALUE(LEFT($A1359,3))=312,LEFT($G1359,10)="Unincepted",$B1359="G "),VLOOKUP(" ULO",_312_Table3,MATCH('312'!$N$16,_312_Table3_ColumnLookup,0),FALSE),
  IF(AND(VALUE(LEFT($A1359,3))=312,LEFT($G1359,10)="Unincepted",$B1359="O "),VLOOKUP(" ULO",_312_Table3,MATCH('312'!$V$16,_312_Table3_ColumnLookup,0),FALSE),
  IF(AND(VALUE(LEFT($A1359,3))=312,LEFT($G1359,10)="Unincepted",$B1359="Q "),VLOOKUP(" ULO",_312_Table3,MATCH('312'!$X$16,_312_Table3_ColumnLookup,0),FALSE),
  IF(AND(VALUE(LEFT($A1359,3))=312,LEFT($G1359,10)="Unincepted"),VLOOKUP(" ULO",_312_Table3,MATCH(LEFT($B1359,1),_312_Table3_ColumnLookup,0),FALSE),
  IF(AND(VALUE(LEFT($A1359,3))=312,LEFT($G1359,5)="Total",$B1359="G "),VLOOKUP('312'!$F$80,_312_Table3,MATCH('312'!$N$16,_312_Table3_ColumnLookup,0),FALSE),
  IF(AND(VALUE(LEFT($A1359,3))=312,LEFT($G1359,5)="Total",$B1359="O "),VLOOKUP('312'!$F$80,_312_Table3,MATCH('312'!$V$16,_312_Table3_ColumnLookup,0),FALSE),
  IF(AND(VALUE(LEFT($A1359,3))=312,LEFT($G1359,5)="Total",$B1359="Q "),VLOOKUP('312'!$F$80,_312_Table3,MATCH('312'!$X$16,_312_Table3_ColumnLookup,0),FALSE),
  IF(AND(VALUE(LEFT($A1359,3))=312,LEFT($G1359,5)="Total"),VLOOKUP('312'!$F$80,_312_Table3,MATCH(LEFT($B1359,1),_312_Table3_ColumnLookup,0),FALSE),
  IF(AND(VALUE(LEFT($A1359,3))=312,LEN($I1359)=4,$B1359="G"),VLOOKUP($I1359,_312_Table3,MATCH('312'!$N$16,_312_Table3_ColumnLookup,0),FALSE),
  IF(AND(VALUE(LEFT($A1359,3))=312,LEN($I1359)=4,$B1359="O"),VLOOKUP($I1359,_312_Table3,MATCH('312'!$V$16,_312_Table3_ColumnLookup,0),FALSE),
  IF(AND(VALUE(LEFT($A1359,3))=312,LEN($I1359)=4,$B1359="Q"),VLOOKUP($I1359,_312_Table3,MATCH('312'!$X$16,_312_Table3_ColumnLookup,0),FALSE),
  IF(AND(VALUE(LEFT($A1359,3))=312,LEN($I1359)=4),VLOOKUP($I1359,_312_Table3,MATCH(LEFT($B1359,1),_312_Table3_ColumnLookup,0),FALSE)
+N("312"),
  IF(VALUE(LEFT($A1359,3))=313,VLOOKUP(VALUE(MID($B1359,2,1)),_313_Table3,MATCH(MID($B1359,1,1),_313_Table3_ColumnLookup,0),FALSE)
+N("313"),
  IF(AND(VALUE(LEFT($A1359,3))=314,LEN($B1359)=3),VLOOKUP(VALUE(MID($B1359,2,2)),_314_Table3,MATCH(MID($B1359,1,1),_314_Table3_ColumnLookup,0),FALSE),
  IF(VALUE(LEFT($A1359,3))=314,VLOOKUP(VALUE(MID($B1359,2,1)),_314_Table3,MATCH(MID($B1359,1,1),_314_Table3_ColumnLookup,0),FALSE)
+N("314"),
""))))))))))))))))))))))))</f>
        <v>#N/A</v>
      </c>
      <c r="H1359" s="321" t="str">
        <f>IFERROR(
IF(ISERROR($D1359)=FALSE,$D1359,IF(ISERROR($E1359)=FALSE,$E1359,IF(ISERROR($F1359)=FALSE,$F1359
+N("012 checkboxes"),
IF(
IF(OR(LEFT($A1359,9)="Syndicate",LEFT($A1359,12)="NewSyndicate"),VLOOKUP($A1359,'012'!$J:$ZW,MATCH("Link to button",'012'!$J$1:$ZW$1,0),0)
+N("309 checkbox"),
IF($C1359="309 LCR Summary0",VLOOKUP("Notes990",'309'!$P:$ZZ,MATCH("Link to button",'309'!$P$1:$ZZ$1,0),0)
+N("313 checkboxes"),
IF($C1359="313 Financial Information0LcmVsScr",IF($C1359="309 LCR Summary0",VLOOKUP("LcmVsScr",'309'!$N:$ZZ,MATCH("Link to button",'309'!$N$1:$ZZ$1,0),0),
IF($C1359="313 Financial Information0LcrDocAttached",IF($C1359="309 LCR Summary0",VLOOKUP("LcrDocAttached",'309'!$N:$ZZ,MATCH("Link to button",'309'!$N$1:$ZZ$1,0),
0)))))))=1,TRUE,FALSE)
))),"")</f>
        <v/>
      </c>
    </row>
    <row r="1360" spans="1:8">
      <c r="A1360" s="237" t="e">
        <f>VLOOKUP($G1360,CSVLookups!$B:$R,MATCH(A$1,CSVLookups!$B$1:$R$1,0),FALSE)</f>
        <v>#N/A</v>
      </c>
      <c r="B1360" s="237" t="e">
        <f>VLOOKUP($G1360,CSVLookups!$B:$R,MATCH(B$1,CSVLookups!$B$1:$R$1,0),FALSE)</f>
        <v>#N/A</v>
      </c>
      <c r="C1360" s="238" t="e">
        <f t="shared" si="21"/>
        <v>#N/A</v>
      </c>
      <c r="D1360" s="238" t="e">
        <f>IF(AND(VALUE(LEFT($A1360,3))=309,LEN($B1360)=3),VLOOKUP(VALUE(MID($B1360,2,2)),_309_Table1,MATCH(MID($B1360,1,1),_309_Table1_ColumnLookup,0),FALSE),
  IF($C1360="309 LCR SummaryA",OneYearSCR,IF($C1360="309 LCR SummaryB",UltimateSCR,IF(VALUE(LEFT($A1360,3))=309,VLOOKUP(VALUE(MID($B1360,2,1)),_309_Table1,MATCH(MID($B1360,1,1),_309_Table1_ColumnLookup,0),FALSE)
+N("309"),
  IF(VALUE(LEFT($A1360,3))=310,VLOOKUP(VALUE(MID($B1360,2,1)),_310_Table1,MATCH(MID($B1360,1,1),_310_Table1_ColumnLookup,0),FALSE)
+N("310"),
  IF(AND(VALUE(LEFT($A1360,3))=311,LEN($I1360)=4),VLOOKUP($I1360,_311_Table1,MATCH($B1360,_311_Table1_ColumnLookup,0),FALSE),
  IF(AND(VALUE(LEFT($A1360,3))=311,OR($B1360="I2",$B1360="J2",$B1360="K2",$B1360="L2")),VLOOKUP('311'!$G$58,_311_Table1,MATCH(MID($B1360,1,1),_311_Table1_ColumnLookup,0),FALSE),
  IF(AND(VALUE(LEFT($A1360,3))=311,RIGHT($B1360,5)="Total"),VLOOKUP('311'!$G$59,_311_Table1,MATCH(MID($B1360,1,1),_311_Table1_ColumnLookup,0),FALSE),
  IF(VALUE(LEFT($A1360,3))=311,VLOOKUP(VALUE(MID($B1360,2,1)),_311_Table1,MATCH(MID($B1360,1,1),_311_Table1_ColumnLookup,0),FALSE)
+N("311"),
  IF(AND(VALUE(LEFT($A1360,3))=312,LEFT($G1360,10)="Unincepted",$B1360="G "),VLOOKUP(" ULO",_312_Table1,MATCH('312'!$N$16,_312_Table1_ColumnLookup,0),FALSE),
  IF(AND(VALUE(LEFT($A1360,3))=312,LEFT($G1360,10)="Unincepted",$B1360="O "),VLOOKUP(" ULO",_312_Table1,MATCH('312'!$V$16,_312_Table1_ColumnLookup,0),FALSE),
  IF(AND(VALUE(LEFT($A1360,3))=312,LEFT($G1360,10)="Unincepted",$B1360="Q "),VLOOKUP(" ULO",_312_Table1,MATCH('312'!$X$16,_312_Table1_ColumnLookup,0),FALSE),
  IF(AND(VALUE(LEFT($A1360,3))=312,LEFT($G1360,10)="Unincepted"),VLOOKUP(" ULO",_312_Table1,MATCH(LEFT($B1360,1),_312_Table1_ColumnLookup,0),FALSE),
  IF(AND(VALUE(LEFT($A1360,3))=312,LEFT($G1360,5)="Total",$B1360="G "),VLOOKUP('312'!$F$80,_312_Table1,MATCH('312'!$N$16,_312_Table1_ColumnLookup,0),FALSE),
  IF(AND(VALUE(LEFT($A1360,3))=312,LEFT($G1360,5)="Total",$B1360="O "),VLOOKUP('312'!$F$80,_312_Table1,MATCH('312'!$V$16,_312_Table1_ColumnLookup,0),FALSE),
  IF(AND(VALUE(LEFT($A1360,3))=312,LEFT($G1360,5)="Total",$B1360="Q "),VLOOKUP('312'!$F$80,_312_Table1,MATCH('312'!$X$16,_312_Table1_ColumnLookup,0),FALSE),
  IF(AND(VALUE(LEFT($A1360,3))=312,LEFT($G1360,5)="Total"),VLOOKUP('312'!$F$80,_312_Table1,MATCH(LEFT($B1360,1),_312_Table1_ColumnLookup,0),FALSE),
  IF(AND(VALUE(LEFT($A1360,3))=312,LEN($I1360)=4,$B1360="G"),VLOOKUP($I1360,_312_Table1,MATCH('312'!$N$16,_312_Table1_ColumnLookup,0),FALSE),
  IF(AND(VALUE(LEFT($A1360,3))=312,LEN($I1360)=4,$B1360="O"),VLOOKUP($I1360,_312_Table1,MATCH('312'!$V$16,_312_Table1_ColumnLookup,0),FALSE),
  IF(AND(VALUE(LEFT($A1360,3))=312,LEN($I1360)=4,$B1360="Q"),VLOOKUP($I1360,_312_Table1,MATCH('312'!$X$16,_312_Table1_ColumnLookup,0),FALSE),
  IF(AND(VALUE(LEFT($A1360,3))=312,LEN($I1360)=4),VLOOKUP($I1360,_312_Table1,MATCH(LEFT($B1360,1),_312_Table1_ColumnLookup,0),FALSE)
+N("312"),
  IF(VALUE(LEFT($A1360,3))=313,VLOOKUP(VALUE(MID($B1360,2,1)),_313_Table1,MATCH(MID($B1360,1,1),_313_Table1_ColumnLookup,0),FALSE)
+N("313"),
  IF(AND(VALUE(LEFT($A1360,3))=314,LEN($B1360)=3),VLOOKUP(VALUE(MID($B1360,2,2)),_314_Table1,MATCH(MID($B1360,1,1),_314_Table1_ColumnLookup,0),FALSE),
  IF(VALUE(LEFT($A1360,3))=314,VLOOKUP(VALUE(MID($B1360,2,1)),_314_Table1,MATCH(MID($B1360,1,1),_314_Table1_ColumnLookup,0),FALSE)
+N("314"),
""))))))))))))))))))))))))</f>
        <v>#N/A</v>
      </c>
      <c r="E1360" s="238" t="e">
        <f>IF(AND(VALUE(LEFT($A1360,3))=309,LEN($B1360)=3),VLOOKUP(VALUE(MID($B1360,2,2)),_309_Table2,MATCH(MID($B1360,1,1),_309_Table2_ColumnLookup,0),FALSE),
  IF($C1360="309 LCR SummaryA",OneYearSCR,IF($C1360="309 LCR SummaryB",UltimateSCR,IF(VALUE(LEFT($A1360,3))=309,VLOOKUP(VALUE(MID($B1360,2,1)),_309_Table2,MATCH(MID($B1360,1,1),_309_Table2_ColumnLookup,0),FALSE)
+N("309"),
  IF(VALUE(LEFT($A1360,3))=310,VLOOKUP(VALUE(MID($B1360,2,1)),_310_Table2,MATCH(MID($B1360,1,1),_310_Table2_ColumnLookup,0),FALSE)
+N("310"),
  IF(AND(VALUE(LEFT($A1360,3))=311,LEN($I1360)=4),VLOOKUP($I1360,_311_Table2,MATCH($B1360,_311_Table2_ColumnLookup,0),FALSE),
  IF(AND(VALUE(LEFT($A1360,3))=311,OR($B1360="I2",$B1360="J2",$B1360="K2",$B1360="L2")),VLOOKUP('311'!$G$58,_311_Table2,MATCH(MID($B1360,1,1),_311_Table2_ColumnLookup,0),FALSE),
  IF(AND(VALUE(LEFT($A1360,3))=311,RIGHT($B1360,5)="Total"),VLOOKUP('311'!$G$59,_311_Table2,MATCH(MID($B1360,1,1),_311_Table2_ColumnLookup,0),FALSE),
  IF(VALUE(LEFT($A1360,3))=311,VLOOKUP(VALUE(MID($B1360,2,1)),_311_Table2,MATCH(MID($B1360,1,1),_311_Table2_ColumnLookup,0),FALSE)
+N("311"),
  IF(AND(VALUE(LEFT($A1360,3))=312,LEFT($G1360,10)="Unincepted",$B1360="G "),VLOOKUP(" ULO",_312_Table2,MATCH('312'!$N$16,_312_Table2_ColumnLookup,0),FALSE),
  IF(AND(VALUE(LEFT($A1360,3))=312,LEFT($G1360,10)="Unincepted",$B1360="O "),VLOOKUP(" ULO",_312_Table2,MATCH('312'!$V$16,_312_Table2_ColumnLookup,0),FALSE),
  IF(AND(VALUE(LEFT($A1360,3))=312,LEFT($G1360,10)="Unincepted",$B1360="Q "),VLOOKUP(" ULO",_312_Table2,MATCH('312'!$X$16,_312_Table2_ColumnLookup,0),FALSE),
  IF(AND(VALUE(LEFT($A1360,3))=312,LEFT($G1360,10)="Unincepted"),VLOOKUP(" ULO",_312_Table2,MATCH(LEFT($B1360,1),_312_Table2_ColumnLookup,0),FALSE),
  IF(AND(VALUE(LEFT($A1360,3))=312,LEFT($G1360,5)="Total",$B1360="G "),VLOOKUP('312'!$F$80,_312_Table2,MATCH('312'!$N$16,_312_Table2_ColumnLookup,0),FALSE),
  IF(AND(VALUE(LEFT($A1360,3))=312,LEFT($G1360,5)="Total",$B1360="O "),VLOOKUP('312'!$F$80,_312_Table2,MATCH('312'!$V$16,_312_Table2_ColumnLookup,0),FALSE),
  IF(AND(VALUE(LEFT($A1360,3))=312,LEFT($G1360,5)="Total",$B1360="Q "),VLOOKUP('312'!$F$80,_312_Table2,MATCH('312'!$X$16,_312_Table2_ColumnLookup,0),FALSE),
  IF(AND(VALUE(LEFT($A1360,3))=312,LEFT($G1360,5)="Total"),VLOOKUP('312'!$F$80,_312_Table2,MATCH(LEFT($B1360,1),_312_Table2_ColumnLookup,0),FALSE),
  IF(AND(VALUE(LEFT($A1360,3))=312,LEN($I1360)=4,$B1360="G"),VLOOKUP($I1360,_312_Table2,MATCH('312'!$N$16,_312_Table2_ColumnLookup,0),FALSE),
  IF(AND(VALUE(LEFT($A1360,3))=312,LEN($I1360)=4,$B1360="O"),VLOOKUP($I1360,_312_Table2,MATCH('312'!$V$16,_312_Table2_ColumnLookup,0),FALSE),
  IF(AND(VALUE(LEFT($A1360,3))=312,LEN($I1360)=4,$B1360="Q"),VLOOKUP($I1360,_312_Table2,MATCH('312'!$X$16,_312_Table2_ColumnLookup,0),FALSE),
  IF(AND(VALUE(LEFT($A1360,3))=312,LEN($I1360)=4),VLOOKUP($I1360,_312_Table2,MATCH(LEFT($B1360,1),_312_Table2_ColumnLookup,0),FALSE)
+N("312"),
  IF(VALUE(LEFT($A1360,3))=313,VLOOKUP(VALUE(MID($B1360,2,1)),_313_Table2,MATCH(MID($B1360,1,1),_313_Table2_ColumnLookup,0),FALSE)
+N("313"),
  IF(AND(VALUE(LEFT($A1360,3))=314,LEN($B1360)=3),VLOOKUP(VALUE(MID($B1360,2,2)),_314_Table2,MATCH(MID($B1360,1,1),_314_Table2_ColumnLookup,0),FALSE),
  IF(VALUE(LEFT($A1360,3))=314,VLOOKUP(VALUE(MID($B1360,2,1)),_314_Table2,MATCH(MID($B1360,1,1),_314_Table2_ColumnLookup,0),FALSE)
+N("314"),
""))))))))))))))))))))))))</f>
        <v>#N/A</v>
      </c>
      <c r="F1360" s="238" t="e">
        <f>IF(AND(VALUE(LEFT($A1360,3))=309,LEN($B1360)=3),VLOOKUP(VALUE(MID($B1360,2,2)),_309_Table3,MATCH(MID($B1360,1,1),_309_Table3_ColumnLookup,0),FALSE),
  IF($C1360="309 LCR SummaryA",OneYearSCR,IF($C1360="309 LCR SummaryB",UltimateSCR,IF(VALUE(LEFT($A1360,3))=309,VLOOKUP(VALUE(MID($B1360,2,1)),_309_Table3,MATCH(MID($B1360,1,1),_309_Table3_ColumnLookup,0),FALSE)
+N("309"),
  IF(VALUE(LEFT($A1360,3))=310,VLOOKUP(VALUE(MID($B1360,2,1)),_310_Table3,MATCH(MID($B1360,1,1),_310_Table3_ColumnLookup,0),FALSE)
+N("310"),
  IF(AND(VALUE(LEFT($A1360,3))=311,LEN($I1360)=4),VLOOKUP($I1360,_311_Table3,MATCH($B1360,_311_Table3_ColumnLookup,0),FALSE),
  IF(AND(VALUE(LEFT($A1360,3))=311,OR($B1360="I2",$B1360="J2",$B1360="K2",$B1360="L2")),VLOOKUP('311'!$G$58,_311_Table3,MATCH(MID($B1360,1,1),_311_Table3_ColumnLookup,0),FALSE),
  IF(AND(VALUE(LEFT($A1360,3))=311,RIGHT($B1360,5)="Total"),VLOOKUP('311'!$G$59,_311_Table3,MATCH(MID($B1360,1,1),_311_Table3_ColumnLookup,0),FALSE),
  IF(VALUE(LEFT($A1360,3))=311,VLOOKUP(VALUE(MID($B1360,2,1)),_311_Table3,MATCH(MID($B1360,1,1),_311_Table3_ColumnLookup,0),FALSE)
+N("311"),
  IF(AND(VALUE(LEFT($A1360,3))=312,LEFT($G1360,10)="Unincepted",$B1360="G "),VLOOKUP(" ULO",_312_Table3,MATCH('312'!$N$16,_312_Table3_ColumnLookup,0),FALSE),
  IF(AND(VALUE(LEFT($A1360,3))=312,LEFT($G1360,10)="Unincepted",$B1360="O "),VLOOKUP(" ULO",_312_Table3,MATCH('312'!$V$16,_312_Table3_ColumnLookup,0),FALSE),
  IF(AND(VALUE(LEFT($A1360,3))=312,LEFT($G1360,10)="Unincepted",$B1360="Q "),VLOOKUP(" ULO",_312_Table3,MATCH('312'!$X$16,_312_Table3_ColumnLookup,0),FALSE),
  IF(AND(VALUE(LEFT($A1360,3))=312,LEFT($G1360,10)="Unincepted"),VLOOKUP(" ULO",_312_Table3,MATCH(LEFT($B1360,1),_312_Table3_ColumnLookup,0),FALSE),
  IF(AND(VALUE(LEFT($A1360,3))=312,LEFT($G1360,5)="Total",$B1360="G "),VLOOKUP('312'!$F$80,_312_Table3,MATCH('312'!$N$16,_312_Table3_ColumnLookup,0),FALSE),
  IF(AND(VALUE(LEFT($A1360,3))=312,LEFT($G1360,5)="Total",$B1360="O "),VLOOKUP('312'!$F$80,_312_Table3,MATCH('312'!$V$16,_312_Table3_ColumnLookup,0),FALSE),
  IF(AND(VALUE(LEFT($A1360,3))=312,LEFT($G1360,5)="Total",$B1360="Q "),VLOOKUP('312'!$F$80,_312_Table3,MATCH('312'!$X$16,_312_Table3_ColumnLookup,0),FALSE),
  IF(AND(VALUE(LEFT($A1360,3))=312,LEFT($G1360,5)="Total"),VLOOKUP('312'!$F$80,_312_Table3,MATCH(LEFT($B1360,1),_312_Table3_ColumnLookup,0),FALSE),
  IF(AND(VALUE(LEFT($A1360,3))=312,LEN($I1360)=4,$B1360="G"),VLOOKUP($I1360,_312_Table3,MATCH('312'!$N$16,_312_Table3_ColumnLookup,0),FALSE),
  IF(AND(VALUE(LEFT($A1360,3))=312,LEN($I1360)=4,$B1360="O"),VLOOKUP($I1360,_312_Table3,MATCH('312'!$V$16,_312_Table3_ColumnLookup,0),FALSE),
  IF(AND(VALUE(LEFT($A1360,3))=312,LEN($I1360)=4,$B1360="Q"),VLOOKUP($I1360,_312_Table3,MATCH('312'!$X$16,_312_Table3_ColumnLookup,0),FALSE),
  IF(AND(VALUE(LEFT($A1360,3))=312,LEN($I1360)=4),VLOOKUP($I1360,_312_Table3,MATCH(LEFT($B1360,1),_312_Table3_ColumnLookup,0),FALSE)
+N("312"),
  IF(VALUE(LEFT($A1360,3))=313,VLOOKUP(VALUE(MID($B1360,2,1)),_313_Table3,MATCH(MID($B1360,1,1),_313_Table3_ColumnLookup,0),FALSE)
+N("313"),
  IF(AND(VALUE(LEFT($A1360,3))=314,LEN($B1360)=3),VLOOKUP(VALUE(MID($B1360,2,2)),_314_Table3,MATCH(MID($B1360,1,1),_314_Table3_ColumnLookup,0),FALSE),
  IF(VALUE(LEFT($A1360,3))=314,VLOOKUP(VALUE(MID($B1360,2,1)),_314_Table3,MATCH(MID($B1360,1,1),_314_Table3_ColumnLookup,0),FALSE)
+N("314"),
""))))))))))))))))))))))))</f>
        <v>#N/A</v>
      </c>
      <c r="H1360" s="321" t="str">
        <f>IFERROR(
IF(ISERROR($D1360)=FALSE,$D1360,IF(ISERROR($E1360)=FALSE,$E1360,IF(ISERROR($F1360)=FALSE,$F1360
+N("012 checkboxes"),
IF(
IF(OR(LEFT($A1360,9)="Syndicate",LEFT($A1360,12)="NewSyndicate"),VLOOKUP($A1360,'012'!$J:$ZW,MATCH("Link to button",'012'!$J$1:$ZW$1,0),0)
+N("309 checkbox"),
IF($C1360="309 LCR Summary0",VLOOKUP("Notes990",'309'!$P:$ZZ,MATCH("Link to button",'309'!$P$1:$ZZ$1,0),0)
+N("313 checkboxes"),
IF($C1360="313 Financial Information0LcmVsScr",IF($C1360="309 LCR Summary0",VLOOKUP("LcmVsScr",'309'!$N:$ZZ,MATCH("Link to button",'309'!$N$1:$ZZ$1,0),0),
IF($C1360="313 Financial Information0LcrDocAttached",IF($C1360="309 LCR Summary0",VLOOKUP("LcrDocAttached",'309'!$N:$ZZ,MATCH("Link to button",'309'!$N$1:$ZZ$1,0),
0)))))))=1,TRUE,FALSE)
))),"")</f>
        <v/>
      </c>
    </row>
    <row r="1361" spans="1:8">
      <c r="A1361" s="237" t="e">
        <f>VLOOKUP($G1361,CSVLookups!$B:$R,MATCH(A$1,CSVLookups!$B$1:$R$1,0),FALSE)</f>
        <v>#N/A</v>
      </c>
      <c r="B1361" s="237" t="e">
        <f>VLOOKUP($G1361,CSVLookups!$B:$R,MATCH(B$1,CSVLookups!$B$1:$R$1,0),FALSE)</f>
        <v>#N/A</v>
      </c>
      <c r="C1361" s="238" t="e">
        <f t="shared" si="21"/>
        <v>#N/A</v>
      </c>
      <c r="D1361" s="238" t="e">
        <f>IF(AND(VALUE(LEFT($A1361,3))=309,LEN($B1361)=3),VLOOKUP(VALUE(MID($B1361,2,2)),_309_Table1,MATCH(MID($B1361,1,1),_309_Table1_ColumnLookup,0),FALSE),
  IF($C1361="309 LCR SummaryA",OneYearSCR,IF($C1361="309 LCR SummaryB",UltimateSCR,IF(VALUE(LEFT($A1361,3))=309,VLOOKUP(VALUE(MID($B1361,2,1)),_309_Table1,MATCH(MID($B1361,1,1),_309_Table1_ColumnLookup,0),FALSE)
+N("309"),
  IF(VALUE(LEFT($A1361,3))=310,VLOOKUP(VALUE(MID($B1361,2,1)),_310_Table1,MATCH(MID($B1361,1,1),_310_Table1_ColumnLookup,0),FALSE)
+N("310"),
  IF(AND(VALUE(LEFT($A1361,3))=311,LEN($I1361)=4),VLOOKUP($I1361,_311_Table1,MATCH($B1361,_311_Table1_ColumnLookup,0),FALSE),
  IF(AND(VALUE(LEFT($A1361,3))=311,OR($B1361="I2",$B1361="J2",$B1361="K2",$B1361="L2")),VLOOKUP('311'!$G$58,_311_Table1,MATCH(MID($B1361,1,1),_311_Table1_ColumnLookup,0),FALSE),
  IF(AND(VALUE(LEFT($A1361,3))=311,RIGHT($B1361,5)="Total"),VLOOKUP('311'!$G$59,_311_Table1,MATCH(MID($B1361,1,1),_311_Table1_ColumnLookup,0),FALSE),
  IF(VALUE(LEFT($A1361,3))=311,VLOOKUP(VALUE(MID($B1361,2,1)),_311_Table1,MATCH(MID($B1361,1,1),_311_Table1_ColumnLookup,0),FALSE)
+N("311"),
  IF(AND(VALUE(LEFT($A1361,3))=312,LEFT($G1361,10)="Unincepted",$B1361="G "),VLOOKUP(" ULO",_312_Table1,MATCH('312'!$N$16,_312_Table1_ColumnLookup,0),FALSE),
  IF(AND(VALUE(LEFT($A1361,3))=312,LEFT($G1361,10)="Unincepted",$B1361="O "),VLOOKUP(" ULO",_312_Table1,MATCH('312'!$V$16,_312_Table1_ColumnLookup,0),FALSE),
  IF(AND(VALUE(LEFT($A1361,3))=312,LEFT($G1361,10)="Unincepted",$B1361="Q "),VLOOKUP(" ULO",_312_Table1,MATCH('312'!$X$16,_312_Table1_ColumnLookup,0),FALSE),
  IF(AND(VALUE(LEFT($A1361,3))=312,LEFT($G1361,10)="Unincepted"),VLOOKUP(" ULO",_312_Table1,MATCH(LEFT($B1361,1),_312_Table1_ColumnLookup,0),FALSE),
  IF(AND(VALUE(LEFT($A1361,3))=312,LEFT($G1361,5)="Total",$B1361="G "),VLOOKUP('312'!$F$80,_312_Table1,MATCH('312'!$N$16,_312_Table1_ColumnLookup,0),FALSE),
  IF(AND(VALUE(LEFT($A1361,3))=312,LEFT($G1361,5)="Total",$B1361="O "),VLOOKUP('312'!$F$80,_312_Table1,MATCH('312'!$V$16,_312_Table1_ColumnLookup,0),FALSE),
  IF(AND(VALUE(LEFT($A1361,3))=312,LEFT($G1361,5)="Total",$B1361="Q "),VLOOKUP('312'!$F$80,_312_Table1,MATCH('312'!$X$16,_312_Table1_ColumnLookup,0),FALSE),
  IF(AND(VALUE(LEFT($A1361,3))=312,LEFT($G1361,5)="Total"),VLOOKUP('312'!$F$80,_312_Table1,MATCH(LEFT($B1361,1),_312_Table1_ColumnLookup,0),FALSE),
  IF(AND(VALUE(LEFT($A1361,3))=312,LEN($I1361)=4,$B1361="G"),VLOOKUP($I1361,_312_Table1,MATCH('312'!$N$16,_312_Table1_ColumnLookup,0),FALSE),
  IF(AND(VALUE(LEFT($A1361,3))=312,LEN($I1361)=4,$B1361="O"),VLOOKUP($I1361,_312_Table1,MATCH('312'!$V$16,_312_Table1_ColumnLookup,0),FALSE),
  IF(AND(VALUE(LEFT($A1361,3))=312,LEN($I1361)=4,$B1361="Q"),VLOOKUP($I1361,_312_Table1,MATCH('312'!$X$16,_312_Table1_ColumnLookup,0),FALSE),
  IF(AND(VALUE(LEFT($A1361,3))=312,LEN($I1361)=4),VLOOKUP($I1361,_312_Table1,MATCH(LEFT($B1361,1),_312_Table1_ColumnLookup,0),FALSE)
+N("312"),
  IF(VALUE(LEFT($A1361,3))=313,VLOOKUP(VALUE(MID($B1361,2,1)),_313_Table1,MATCH(MID($B1361,1,1),_313_Table1_ColumnLookup,0),FALSE)
+N("313"),
  IF(AND(VALUE(LEFT($A1361,3))=314,LEN($B1361)=3),VLOOKUP(VALUE(MID($B1361,2,2)),_314_Table1,MATCH(MID($B1361,1,1),_314_Table1_ColumnLookup,0),FALSE),
  IF(VALUE(LEFT($A1361,3))=314,VLOOKUP(VALUE(MID($B1361,2,1)),_314_Table1,MATCH(MID($B1361,1,1),_314_Table1_ColumnLookup,0),FALSE)
+N("314"),
""))))))))))))))))))))))))</f>
        <v>#N/A</v>
      </c>
      <c r="E1361" s="238" t="e">
        <f>IF(AND(VALUE(LEFT($A1361,3))=309,LEN($B1361)=3),VLOOKUP(VALUE(MID($B1361,2,2)),_309_Table2,MATCH(MID($B1361,1,1),_309_Table2_ColumnLookup,0),FALSE),
  IF($C1361="309 LCR SummaryA",OneYearSCR,IF($C1361="309 LCR SummaryB",UltimateSCR,IF(VALUE(LEFT($A1361,3))=309,VLOOKUP(VALUE(MID($B1361,2,1)),_309_Table2,MATCH(MID($B1361,1,1),_309_Table2_ColumnLookup,0),FALSE)
+N("309"),
  IF(VALUE(LEFT($A1361,3))=310,VLOOKUP(VALUE(MID($B1361,2,1)),_310_Table2,MATCH(MID($B1361,1,1),_310_Table2_ColumnLookup,0),FALSE)
+N("310"),
  IF(AND(VALUE(LEFT($A1361,3))=311,LEN($I1361)=4),VLOOKUP($I1361,_311_Table2,MATCH($B1361,_311_Table2_ColumnLookup,0),FALSE),
  IF(AND(VALUE(LEFT($A1361,3))=311,OR($B1361="I2",$B1361="J2",$B1361="K2",$B1361="L2")),VLOOKUP('311'!$G$58,_311_Table2,MATCH(MID($B1361,1,1),_311_Table2_ColumnLookup,0),FALSE),
  IF(AND(VALUE(LEFT($A1361,3))=311,RIGHT($B1361,5)="Total"),VLOOKUP('311'!$G$59,_311_Table2,MATCH(MID($B1361,1,1),_311_Table2_ColumnLookup,0),FALSE),
  IF(VALUE(LEFT($A1361,3))=311,VLOOKUP(VALUE(MID($B1361,2,1)),_311_Table2,MATCH(MID($B1361,1,1),_311_Table2_ColumnLookup,0),FALSE)
+N("311"),
  IF(AND(VALUE(LEFT($A1361,3))=312,LEFT($G1361,10)="Unincepted",$B1361="G "),VLOOKUP(" ULO",_312_Table2,MATCH('312'!$N$16,_312_Table2_ColumnLookup,0),FALSE),
  IF(AND(VALUE(LEFT($A1361,3))=312,LEFT($G1361,10)="Unincepted",$B1361="O "),VLOOKUP(" ULO",_312_Table2,MATCH('312'!$V$16,_312_Table2_ColumnLookup,0),FALSE),
  IF(AND(VALUE(LEFT($A1361,3))=312,LEFT($G1361,10)="Unincepted",$B1361="Q "),VLOOKUP(" ULO",_312_Table2,MATCH('312'!$X$16,_312_Table2_ColumnLookup,0),FALSE),
  IF(AND(VALUE(LEFT($A1361,3))=312,LEFT($G1361,10)="Unincepted"),VLOOKUP(" ULO",_312_Table2,MATCH(LEFT($B1361,1),_312_Table2_ColumnLookup,0),FALSE),
  IF(AND(VALUE(LEFT($A1361,3))=312,LEFT($G1361,5)="Total",$B1361="G "),VLOOKUP('312'!$F$80,_312_Table2,MATCH('312'!$N$16,_312_Table2_ColumnLookup,0),FALSE),
  IF(AND(VALUE(LEFT($A1361,3))=312,LEFT($G1361,5)="Total",$B1361="O "),VLOOKUP('312'!$F$80,_312_Table2,MATCH('312'!$V$16,_312_Table2_ColumnLookup,0),FALSE),
  IF(AND(VALUE(LEFT($A1361,3))=312,LEFT($G1361,5)="Total",$B1361="Q "),VLOOKUP('312'!$F$80,_312_Table2,MATCH('312'!$X$16,_312_Table2_ColumnLookup,0),FALSE),
  IF(AND(VALUE(LEFT($A1361,3))=312,LEFT($G1361,5)="Total"),VLOOKUP('312'!$F$80,_312_Table2,MATCH(LEFT($B1361,1),_312_Table2_ColumnLookup,0),FALSE),
  IF(AND(VALUE(LEFT($A1361,3))=312,LEN($I1361)=4,$B1361="G"),VLOOKUP($I1361,_312_Table2,MATCH('312'!$N$16,_312_Table2_ColumnLookup,0),FALSE),
  IF(AND(VALUE(LEFT($A1361,3))=312,LEN($I1361)=4,$B1361="O"),VLOOKUP($I1361,_312_Table2,MATCH('312'!$V$16,_312_Table2_ColumnLookup,0),FALSE),
  IF(AND(VALUE(LEFT($A1361,3))=312,LEN($I1361)=4,$B1361="Q"),VLOOKUP($I1361,_312_Table2,MATCH('312'!$X$16,_312_Table2_ColumnLookup,0),FALSE),
  IF(AND(VALUE(LEFT($A1361,3))=312,LEN($I1361)=4),VLOOKUP($I1361,_312_Table2,MATCH(LEFT($B1361,1),_312_Table2_ColumnLookup,0),FALSE)
+N("312"),
  IF(VALUE(LEFT($A1361,3))=313,VLOOKUP(VALUE(MID($B1361,2,1)),_313_Table2,MATCH(MID($B1361,1,1),_313_Table2_ColumnLookup,0),FALSE)
+N("313"),
  IF(AND(VALUE(LEFT($A1361,3))=314,LEN($B1361)=3),VLOOKUP(VALUE(MID($B1361,2,2)),_314_Table2,MATCH(MID($B1361,1,1),_314_Table2_ColumnLookup,0),FALSE),
  IF(VALUE(LEFT($A1361,3))=314,VLOOKUP(VALUE(MID($B1361,2,1)),_314_Table2,MATCH(MID($B1361,1,1),_314_Table2_ColumnLookup,0),FALSE)
+N("314"),
""))))))))))))))))))))))))</f>
        <v>#N/A</v>
      </c>
      <c r="F1361" s="238" t="e">
        <f>IF(AND(VALUE(LEFT($A1361,3))=309,LEN($B1361)=3),VLOOKUP(VALUE(MID($B1361,2,2)),_309_Table3,MATCH(MID($B1361,1,1),_309_Table3_ColumnLookup,0),FALSE),
  IF($C1361="309 LCR SummaryA",OneYearSCR,IF($C1361="309 LCR SummaryB",UltimateSCR,IF(VALUE(LEFT($A1361,3))=309,VLOOKUP(VALUE(MID($B1361,2,1)),_309_Table3,MATCH(MID($B1361,1,1),_309_Table3_ColumnLookup,0),FALSE)
+N("309"),
  IF(VALUE(LEFT($A1361,3))=310,VLOOKUP(VALUE(MID($B1361,2,1)),_310_Table3,MATCH(MID($B1361,1,1),_310_Table3_ColumnLookup,0),FALSE)
+N("310"),
  IF(AND(VALUE(LEFT($A1361,3))=311,LEN($I1361)=4),VLOOKUP($I1361,_311_Table3,MATCH($B1361,_311_Table3_ColumnLookup,0),FALSE),
  IF(AND(VALUE(LEFT($A1361,3))=311,OR($B1361="I2",$B1361="J2",$B1361="K2",$B1361="L2")),VLOOKUP('311'!$G$58,_311_Table3,MATCH(MID($B1361,1,1),_311_Table3_ColumnLookup,0),FALSE),
  IF(AND(VALUE(LEFT($A1361,3))=311,RIGHT($B1361,5)="Total"),VLOOKUP('311'!$G$59,_311_Table3,MATCH(MID($B1361,1,1),_311_Table3_ColumnLookup,0),FALSE),
  IF(VALUE(LEFT($A1361,3))=311,VLOOKUP(VALUE(MID($B1361,2,1)),_311_Table3,MATCH(MID($B1361,1,1),_311_Table3_ColumnLookup,0),FALSE)
+N("311"),
  IF(AND(VALUE(LEFT($A1361,3))=312,LEFT($G1361,10)="Unincepted",$B1361="G "),VLOOKUP(" ULO",_312_Table3,MATCH('312'!$N$16,_312_Table3_ColumnLookup,0),FALSE),
  IF(AND(VALUE(LEFT($A1361,3))=312,LEFT($G1361,10)="Unincepted",$B1361="O "),VLOOKUP(" ULO",_312_Table3,MATCH('312'!$V$16,_312_Table3_ColumnLookup,0),FALSE),
  IF(AND(VALUE(LEFT($A1361,3))=312,LEFT($G1361,10)="Unincepted",$B1361="Q "),VLOOKUP(" ULO",_312_Table3,MATCH('312'!$X$16,_312_Table3_ColumnLookup,0),FALSE),
  IF(AND(VALUE(LEFT($A1361,3))=312,LEFT($G1361,10)="Unincepted"),VLOOKUP(" ULO",_312_Table3,MATCH(LEFT($B1361,1),_312_Table3_ColumnLookup,0),FALSE),
  IF(AND(VALUE(LEFT($A1361,3))=312,LEFT($G1361,5)="Total",$B1361="G "),VLOOKUP('312'!$F$80,_312_Table3,MATCH('312'!$N$16,_312_Table3_ColumnLookup,0),FALSE),
  IF(AND(VALUE(LEFT($A1361,3))=312,LEFT($G1361,5)="Total",$B1361="O "),VLOOKUP('312'!$F$80,_312_Table3,MATCH('312'!$V$16,_312_Table3_ColumnLookup,0),FALSE),
  IF(AND(VALUE(LEFT($A1361,3))=312,LEFT($G1361,5)="Total",$B1361="Q "),VLOOKUP('312'!$F$80,_312_Table3,MATCH('312'!$X$16,_312_Table3_ColumnLookup,0),FALSE),
  IF(AND(VALUE(LEFT($A1361,3))=312,LEFT($G1361,5)="Total"),VLOOKUP('312'!$F$80,_312_Table3,MATCH(LEFT($B1361,1),_312_Table3_ColumnLookup,0),FALSE),
  IF(AND(VALUE(LEFT($A1361,3))=312,LEN($I1361)=4,$B1361="G"),VLOOKUP($I1361,_312_Table3,MATCH('312'!$N$16,_312_Table3_ColumnLookup,0),FALSE),
  IF(AND(VALUE(LEFT($A1361,3))=312,LEN($I1361)=4,$B1361="O"),VLOOKUP($I1361,_312_Table3,MATCH('312'!$V$16,_312_Table3_ColumnLookup,0),FALSE),
  IF(AND(VALUE(LEFT($A1361,3))=312,LEN($I1361)=4,$B1361="Q"),VLOOKUP($I1361,_312_Table3,MATCH('312'!$X$16,_312_Table3_ColumnLookup,0),FALSE),
  IF(AND(VALUE(LEFT($A1361,3))=312,LEN($I1361)=4),VLOOKUP($I1361,_312_Table3,MATCH(LEFT($B1361,1),_312_Table3_ColumnLookup,0),FALSE)
+N("312"),
  IF(VALUE(LEFT($A1361,3))=313,VLOOKUP(VALUE(MID($B1361,2,1)),_313_Table3,MATCH(MID($B1361,1,1),_313_Table3_ColumnLookup,0),FALSE)
+N("313"),
  IF(AND(VALUE(LEFT($A1361,3))=314,LEN($B1361)=3),VLOOKUP(VALUE(MID($B1361,2,2)),_314_Table3,MATCH(MID($B1361,1,1),_314_Table3_ColumnLookup,0),FALSE),
  IF(VALUE(LEFT($A1361,3))=314,VLOOKUP(VALUE(MID($B1361,2,1)),_314_Table3,MATCH(MID($B1361,1,1),_314_Table3_ColumnLookup,0),FALSE)
+N("314"),
""))))))))))))))))))))))))</f>
        <v>#N/A</v>
      </c>
      <c r="H1361" s="321" t="str">
        <f>IFERROR(
IF(ISERROR($D1361)=FALSE,$D1361,IF(ISERROR($E1361)=FALSE,$E1361,IF(ISERROR($F1361)=FALSE,$F1361
+N("012 checkboxes"),
IF(
IF(OR(LEFT($A1361,9)="Syndicate",LEFT($A1361,12)="NewSyndicate"),VLOOKUP($A1361,'012'!$J:$ZW,MATCH("Link to button",'012'!$J$1:$ZW$1,0),0)
+N("309 checkbox"),
IF($C1361="309 LCR Summary0",VLOOKUP("Notes990",'309'!$P:$ZZ,MATCH("Link to button",'309'!$P$1:$ZZ$1,0),0)
+N("313 checkboxes"),
IF($C1361="313 Financial Information0LcmVsScr",IF($C1361="309 LCR Summary0",VLOOKUP("LcmVsScr",'309'!$N:$ZZ,MATCH("Link to button",'309'!$N$1:$ZZ$1,0),0),
IF($C1361="313 Financial Information0LcrDocAttached",IF($C1361="309 LCR Summary0",VLOOKUP("LcrDocAttached",'309'!$N:$ZZ,MATCH("Link to button",'309'!$N$1:$ZZ$1,0),
0)))))))=1,TRUE,FALSE)
))),"")</f>
        <v/>
      </c>
    </row>
    <row r="1362" spans="1:8">
      <c r="A1362" s="237" t="e">
        <f>VLOOKUP($G1362,CSVLookups!$B:$R,MATCH(A$1,CSVLookups!$B$1:$R$1,0),FALSE)</f>
        <v>#N/A</v>
      </c>
      <c r="B1362" s="237" t="e">
        <f>VLOOKUP($G1362,CSVLookups!$B:$R,MATCH(B$1,CSVLookups!$B$1:$R$1,0),FALSE)</f>
        <v>#N/A</v>
      </c>
      <c r="C1362" s="238" t="e">
        <f t="shared" si="21"/>
        <v>#N/A</v>
      </c>
      <c r="D1362" s="238" t="e">
        <f>IF(AND(VALUE(LEFT($A1362,3))=309,LEN($B1362)=3),VLOOKUP(VALUE(MID($B1362,2,2)),_309_Table1,MATCH(MID($B1362,1,1),_309_Table1_ColumnLookup,0),FALSE),
  IF($C1362="309 LCR SummaryA",OneYearSCR,IF($C1362="309 LCR SummaryB",UltimateSCR,IF(VALUE(LEFT($A1362,3))=309,VLOOKUP(VALUE(MID($B1362,2,1)),_309_Table1,MATCH(MID($B1362,1,1),_309_Table1_ColumnLookup,0),FALSE)
+N("309"),
  IF(VALUE(LEFT($A1362,3))=310,VLOOKUP(VALUE(MID($B1362,2,1)),_310_Table1,MATCH(MID($B1362,1,1),_310_Table1_ColumnLookup,0),FALSE)
+N("310"),
  IF(AND(VALUE(LEFT($A1362,3))=311,LEN($I1362)=4),VLOOKUP($I1362,_311_Table1,MATCH($B1362,_311_Table1_ColumnLookup,0),FALSE),
  IF(AND(VALUE(LEFT($A1362,3))=311,OR($B1362="I2",$B1362="J2",$B1362="K2",$B1362="L2")),VLOOKUP('311'!$G$58,_311_Table1,MATCH(MID($B1362,1,1),_311_Table1_ColumnLookup,0),FALSE),
  IF(AND(VALUE(LEFT($A1362,3))=311,RIGHT($B1362,5)="Total"),VLOOKUP('311'!$G$59,_311_Table1,MATCH(MID($B1362,1,1),_311_Table1_ColumnLookup,0),FALSE),
  IF(VALUE(LEFT($A1362,3))=311,VLOOKUP(VALUE(MID($B1362,2,1)),_311_Table1,MATCH(MID($B1362,1,1),_311_Table1_ColumnLookup,0),FALSE)
+N("311"),
  IF(AND(VALUE(LEFT($A1362,3))=312,LEFT($G1362,10)="Unincepted",$B1362="G "),VLOOKUP(" ULO",_312_Table1,MATCH('312'!$N$16,_312_Table1_ColumnLookup,0),FALSE),
  IF(AND(VALUE(LEFT($A1362,3))=312,LEFT($G1362,10)="Unincepted",$B1362="O "),VLOOKUP(" ULO",_312_Table1,MATCH('312'!$V$16,_312_Table1_ColumnLookup,0),FALSE),
  IF(AND(VALUE(LEFT($A1362,3))=312,LEFT($G1362,10)="Unincepted",$B1362="Q "),VLOOKUP(" ULO",_312_Table1,MATCH('312'!$X$16,_312_Table1_ColumnLookup,0),FALSE),
  IF(AND(VALUE(LEFT($A1362,3))=312,LEFT($G1362,10)="Unincepted"),VLOOKUP(" ULO",_312_Table1,MATCH(LEFT($B1362,1),_312_Table1_ColumnLookup,0),FALSE),
  IF(AND(VALUE(LEFT($A1362,3))=312,LEFT($G1362,5)="Total",$B1362="G "),VLOOKUP('312'!$F$80,_312_Table1,MATCH('312'!$N$16,_312_Table1_ColumnLookup,0),FALSE),
  IF(AND(VALUE(LEFT($A1362,3))=312,LEFT($G1362,5)="Total",$B1362="O "),VLOOKUP('312'!$F$80,_312_Table1,MATCH('312'!$V$16,_312_Table1_ColumnLookup,0),FALSE),
  IF(AND(VALUE(LEFT($A1362,3))=312,LEFT($G1362,5)="Total",$B1362="Q "),VLOOKUP('312'!$F$80,_312_Table1,MATCH('312'!$X$16,_312_Table1_ColumnLookup,0),FALSE),
  IF(AND(VALUE(LEFT($A1362,3))=312,LEFT($G1362,5)="Total"),VLOOKUP('312'!$F$80,_312_Table1,MATCH(LEFT($B1362,1),_312_Table1_ColumnLookup,0),FALSE),
  IF(AND(VALUE(LEFT($A1362,3))=312,LEN($I1362)=4,$B1362="G"),VLOOKUP($I1362,_312_Table1,MATCH('312'!$N$16,_312_Table1_ColumnLookup,0),FALSE),
  IF(AND(VALUE(LEFT($A1362,3))=312,LEN($I1362)=4,$B1362="O"),VLOOKUP($I1362,_312_Table1,MATCH('312'!$V$16,_312_Table1_ColumnLookup,0),FALSE),
  IF(AND(VALUE(LEFT($A1362,3))=312,LEN($I1362)=4,$B1362="Q"),VLOOKUP($I1362,_312_Table1,MATCH('312'!$X$16,_312_Table1_ColumnLookup,0),FALSE),
  IF(AND(VALUE(LEFT($A1362,3))=312,LEN($I1362)=4),VLOOKUP($I1362,_312_Table1,MATCH(LEFT($B1362,1),_312_Table1_ColumnLookup,0),FALSE)
+N("312"),
  IF(VALUE(LEFT($A1362,3))=313,VLOOKUP(VALUE(MID($B1362,2,1)),_313_Table1,MATCH(MID($B1362,1,1),_313_Table1_ColumnLookup,0),FALSE)
+N("313"),
  IF(AND(VALUE(LEFT($A1362,3))=314,LEN($B1362)=3),VLOOKUP(VALUE(MID($B1362,2,2)),_314_Table1,MATCH(MID($B1362,1,1),_314_Table1_ColumnLookup,0),FALSE),
  IF(VALUE(LEFT($A1362,3))=314,VLOOKUP(VALUE(MID($B1362,2,1)),_314_Table1,MATCH(MID($B1362,1,1),_314_Table1_ColumnLookup,0),FALSE)
+N("314"),
""))))))))))))))))))))))))</f>
        <v>#N/A</v>
      </c>
      <c r="E1362" s="238" t="e">
        <f>IF(AND(VALUE(LEFT($A1362,3))=309,LEN($B1362)=3),VLOOKUP(VALUE(MID($B1362,2,2)),_309_Table2,MATCH(MID($B1362,1,1),_309_Table2_ColumnLookup,0),FALSE),
  IF($C1362="309 LCR SummaryA",OneYearSCR,IF($C1362="309 LCR SummaryB",UltimateSCR,IF(VALUE(LEFT($A1362,3))=309,VLOOKUP(VALUE(MID($B1362,2,1)),_309_Table2,MATCH(MID($B1362,1,1),_309_Table2_ColumnLookup,0),FALSE)
+N("309"),
  IF(VALUE(LEFT($A1362,3))=310,VLOOKUP(VALUE(MID($B1362,2,1)),_310_Table2,MATCH(MID($B1362,1,1),_310_Table2_ColumnLookup,0),FALSE)
+N("310"),
  IF(AND(VALUE(LEFT($A1362,3))=311,LEN($I1362)=4),VLOOKUP($I1362,_311_Table2,MATCH($B1362,_311_Table2_ColumnLookup,0),FALSE),
  IF(AND(VALUE(LEFT($A1362,3))=311,OR($B1362="I2",$B1362="J2",$B1362="K2",$B1362="L2")),VLOOKUP('311'!$G$58,_311_Table2,MATCH(MID($B1362,1,1),_311_Table2_ColumnLookup,0),FALSE),
  IF(AND(VALUE(LEFT($A1362,3))=311,RIGHT($B1362,5)="Total"),VLOOKUP('311'!$G$59,_311_Table2,MATCH(MID($B1362,1,1),_311_Table2_ColumnLookup,0),FALSE),
  IF(VALUE(LEFT($A1362,3))=311,VLOOKUP(VALUE(MID($B1362,2,1)),_311_Table2,MATCH(MID($B1362,1,1),_311_Table2_ColumnLookup,0),FALSE)
+N("311"),
  IF(AND(VALUE(LEFT($A1362,3))=312,LEFT($G1362,10)="Unincepted",$B1362="G "),VLOOKUP(" ULO",_312_Table2,MATCH('312'!$N$16,_312_Table2_ColumnLookup,0),FALSE),
  IF(AND(VALUE(LEFT($A1362,3))=312,LEFT($G1362,10)="Unincepted",$B1362="O "),VLOOKUP(" ULO",_312_Table2,MATCH('312'!$V$16,_312_Table2_ColumnLookup,0),FALSE),
  IF(AND(VALUE(LEFT($A1362,3))=312,LEFT($G1362,10)="Unincepted",$B1362="Q "),VLOOKUP(" ULO",_312_Table2,MATCH('312'!$X$16,_312_Table2_ColumnLookup,0),FALSE),
  IF(AND(VALUE(LEFT($A1362,3))=312,LEFT($G1362,10)="Unincepted"),VLOOKUP(" ULO",_312_Table2,MATCH(LEFT($B1362,1),_312_Table2_ColumnLookup,0),FALSE),
  IF(AND(VALUE(LEFT($A1362,3))=312,LEFT($G1362,5)="Total",$B1362="G "),VLOOKUP('312'!$F$80,_312_Table2,MATCH('312'!$N$16,_312_Table2_ColumnLookup,0),FALSE),
  IF(AND(VALUE(LEFT($A1362,3))=312,LEFT($G1362,5)="Total",$B1362="O "),VLOOKUP('312'!$F$80,_312_Table2,MATCH('312'!$V$16,_312_Table2_ColumnLookup,0),FALSE),
  IF(AND(VALUE(LEFT($A1362,3))=312,LEFT($G1362,5)="Total",$B1362="Q "),VLOOKUP('312'!$F$80,_312_Table2,MATCH('312'!$X$16,_312_Table2_ColumnLookup,0),FALSE),
  IF(AND(VALUE(LEFT($A1362,3))=312,LEFT($G1362,5)="Total"),VLOOKUP('312'!$F$80,_312_Table2,MATCH(LEFT($B1362,1),_312_Table2_ColumnLookup,0),FALSE),
  IF(AND(VALUE(LEFT($A1362,3))=312,LEN($I1362)=4,$B1362="G"),VLOOKUP($I1362,_312_Table2,MATCH('312'!$N$16,_312_Table2_ColumnLookup,0),FALSE),
  IF(AND(VALUE(LEFT($A1362,3))=312,LEN($I1362)=4,$B1362="O"),VLOOKUP($I1362,_312_Table2,MATCH('312'!$V$16,_312_Table2_ColumnLookup,0),FALSE),
  IF(AND(VALUE(LEFT($A1362,3))=312,LEN($I1362)=4,$B1362="Q"),VLOOKUP($I1362,_312_Table2,MATCH('312'!$X$16,_312_Table2_ColumnLookup,0),FALSE),
  IF(AND(VALUE(LEFT($A1362,3))=312,LEN($I1362)=4),VLOOKUP($I1362,_312_Table2,MATCH(LEFT($B1362,1),_312_Table2_ColumnLookup,0),FALSE)
+N("312"),
  IF(VALUE(LEFT($A1362,3))=313,VLOOKUP(VALUE(MID($B1362,2,1)),_313_Table2,MATCH(MID($B1362,1,1),_313_Table2_ColumnLookup,0),FALSE)
+N("313"),
  IF(AND(VALUE(LEFT($A1362,3))=314,LEN($B1362)=3),VLOOKUP(VALUE(MID($B1362,2,2)),_314_Table2,MATCH(MID($B1362,1,1),_314_Table2_ColumnLookup,0),FALSE),
  IF(VALUE(LEFT($A1362,3))=314,VLOOKUP(VALUE(MID($B1362,2,1)),_314_Table2,MATCH(MID($B1362,1,1),_314_Table2_ColumnLookup,0),FALSE)
+N("314"),
""))))))))))))))))))))))))</f>
        <v>#N/A</v>
      </c>
      <c r="F1362" s="238" t="e">
        <f>IF(AND(VALUE(LEFT($A1362,3))=309,LEN($B1362)=3),VLOOKUP(VALUE(MID($B1362,2,2)),_309_Table3,MATCH(MID($B1362,1,1),_309_Table3_ColumnLookup,0),FALSE),
  IF($C1362="309 LCR SummaryA",OneYearSCR,IF($C1362="309 LCR SummaryB",UltimateSCR,IF(VALUE(LEFT($A1362,3))=309,VLOOKUP(VALUE(MID($B1362,2,1)),_309_Table3,MATCH(MID($B1362,1,1),_309_Table3_ColumnLookup,0),FALSE)
+N("309"),
  IF(VALUE(LEFT($A1362,3))=310,VLOOKUP(VALUE(MID($B1362,2,1)),_310_Table3,MATCH(MID($B1362,1,1),_310_Table3_ColumnLookup,0),FALSE)
+N("310"),
  IF(AND(VALUE(LEFT($A1362,3))=311,LEN($I1362)=4),VLOOKUP($I1362,_311_Table3,MATCH($B1362,_311_Table3_ColumnLookup,0),FALSE),
  IF(AND(VALUE(LEFT($A1362,3))=311,OR($B1362="I2",$B1362="J2",$B1362="K2",$B1362="L2")),VLOOKUP('311'!$G$58,_311_Table3,MATCH(MID($B1362,1,1),_311_Table3_ColumnLookup,0),FALSE),
  IF(AND(VALUE(LEFT($A1362,3))=311,RIGHT($B1362,5)="Total"),VLOOKUP('311'!$G$59,_311_Table3,MATCH(MID($B1362,1,1),_311_Table3_ColumnLookup,0),FALSE),
  IF(VALUE(LEFT($A1362,3))=311,VLOOKUP(VALUE(MID($B1362,2,1)),_311_Table3,MATCH(MID($B1362,1,1),_311_Table3_ColumnLookup,0),FALSE)
+N("311"),
  IF(AND(VALUE(LEFT($A1362,3))=312,LEFT($G1362,10)="Unincepted",$B1362="G "),VLOOKUP(" ULO",_312_Table3,MATCH('312'!$N$16,_312_Table3_ColumnLookup,0),FALSE),
  IF(AND(VALUE(LEFT($A1362,3))=312,LEFT($G1362,10)="Unincepted",$B1362="O "),VLOOKUP(" ULO",_312_Table3,MATCH('312'!$V$16,_312_Table3_ColumnLookup,0),FALSE),
  IF(AND(VALUE(LEFT($A1362,3))=312,LEFT($G1362,10)="Unincepted",$B1362="Q "),VLOOKUP(" ULO",_312_Table3,MATCH('312'!$X$16,_312_Table3_ColumnLookup,0),FALSE),
  IF(AND(VALUE(LEFT($A1362,3))=312,LEFT($G1362,10)="Unincepted"),VLOOKUP(" ULO",_312_Table3,MATCH(LEFT($B1362,1),_312_Table3_ColumnLookup,0),FALSE),
  IF(AND(VALUE(LEFT($A1362,3))=312,LEFT($G1362,5)="Total",$B1362="G "),VLOOKUP('312'!$F$80,_312_Table3,MATCH('312'!$N$16,_312_Table3_ColumnLookup,0),FALSE),
  IF(AND(VALUE(LEFT($A1362,3))=312,LEFT($G1362,5)="Total",$B1362="O "),VLOOKUP('312'!$F$80,_312_Table3,MATCH('312'!$V$16,_312_Table3_ColumnLookup,0),FALSE),
  IF(AND(VALUE(LEFT($A1362,3))=312,LEFT($G1362,5)="Total",$B1362="Q "),VLOOKUP('312'!$F$80,_312_Table3,MATCH('312'!$X$16,_312_Table3_ColumnLookup,0),FALSE),
  IF(AND(VALUE(LEFT($A1362,3))=312,LEFT($G1362,5)="Total"),VLOOKUP('312'!$F$80,_312_Table3,MATCH(LEFT($B1362,1),_312_Table3_ColumnLookup,0),FALSE),
  IF(AND(VALUE(LEFT($A1362,3))=312,LEN($I1362)=4,$B1362="G"),VLOOKUP($I1362,_312_Table3,MATCH('312'!$N$16,_312_Table3_ColumnLookup,0),FALSE),
  IF(AND(VALUE(LEFT($A1362,3))=312,LEN($I1362)=4,$B1362="O"),VLOOKUP($I1362,_312_Table3,MATCH('312'!$V$16,_312_Table3_ColumnLookup,0),FALSE),
  IF(AND(VALUE(LEFT($A1362,3))=312,LEN($I1362)=4,$B1362="Q"),VLOOKUP($I1362,_312_Table3,MATCH('312'!$X$16,_312_Table3_ColumnLookup,0),FALSE),
  IF(AND(VALUE(LEFT($A1362,3))=312,LEN($I1362)=4),VLOOKUP($I1362,_312_Table3,MATCH(LEFT($B1362,1),_312_Table3_ColumnLookup,0),FALSE)
+N("312"),
  IF(VALUE(LEFT($A1362,3))=313,VLOOKUP(VALUE(MID($B1362,2,1)),_313_Table3,MATCH(MID($B1362,1,1),_313_Table3_ColumnLookup,0),FALSE)
+N("313"),
  IF(AND(VALUE(LEFT($A1362,3))=314,LEN($B1362)=3),VLOOKUP(VALUE(MID($B1362,2,2)),_314_Table3,MATCH(MID($B1362,1,1),_314_Table3_ColumnLookup,0),FALSE),
  IF(VALUE(LEFT($A1362,3))=314,VLOOKUP(VALUE(MID($B1362,2,1)),_314_Table3,MATCH(MID($B1362,1,1),_314_Table3_ColumnLookup,0),FALSE)
+N("314"),
""))))))))))))))))))))))))</f>
        <v>#N/A</v>
      </c>
      <c r="H1362" s="321" t="str">
        <f>IFERROR(
IF(ISERROR($D1362)=FALSE,$D1362,IF(ISERROR($E1362)=FALSE,$E1362,IF(ISERROR($F1362)=FALSE,$F1362
+N("012 checkboxes"),
IF(
IF(OR(LEFT($A1362,9)="Syndicate",LEFT($A1362,12)="NewSyndicate"),VLOOKUP($A1362,'012'!$J:$ZW,MATCH("Link to button",'012'!$J$1:$ZW$1,0),0)
+N("309 checkbox"),
IF($C1362="309 LCR Summary0",VLOOKUP("Notes990",'309'!$P:$ZZ,MATCH("Link to button",'309'!$P$1:$ZZ$1,0),0)
+N("313 checkboxes"),
IF($C1362="313 Financial Information0LcmVsScr",IF($C1362="309 LCR Summary0",VLOOKUP("LcmVsScr",'309'!$N:$ZZ,MATCH("Link to button",'309'!$N$1:$ZZ$1,0),0),
IF($C1362="313 Financial Information0LcrDocAttached",IF($C1362="309 LCR Summary0",VLOOKUP("LcrDocAttached",'309'!$N:$ZZ,MATCH("Link to button",'309'!$N$1:$ZZ$1,0),
0)))))))=1,TRUE,FALSE)
))),"")</f>
        <v/>
      </c>
    </row>
    <row r="1363" spans="1:8">
      <c r="A1363" s="237" t="e">
        <f>VLOOKUP($G1363,CSVLookups!$B:$R,MATCH(A$1,CSVLookups!$B$1:$R$1,0),FALSE)</f>
        <v>#N/A</v>
      </c>
      <c r="B1363" s="237" t="e">
        <f>VLOOKUP($G1363,CSVLookups!$B:$R,MATCH(B$1,CSVLookups!$B$1:$R$1,0),FALSE)</f>
        <v>#N/A</v>
      </c>
      <c r="C1363" s="238" t="e">
        <f t="shared" si="21"/>
        <v>#N/A</v>
      </c>
      <c r="D1363" s="238" t="e">
        <f>IF(AND(VALUE(LEFT($A1363,3))=309,LEN($B1363)=3),VLOOKUP(VALUE(MID($B1363,2,2)),_309_Table1,MATCH(MID($B1363,1,1),_309_Table1_ColumnLookup,0),FALSE),
  IF($C1363="309 LCR SummaryA",OneYearSCR,IF($C1363="309 LCR SummaryB",UltimateSCR,IF(VALUE(LEFT($A1363,3))=309,VLOOKUP(VALUE(MID($B1363,2,1)),_309_Table1,MATCH(MID($B1363,1,1),_309_Table1_ColumnLookup,0),FALSE)
+N("309"),
  IF(VALUE(LEFT($A1363,3))=310,VLOOKUP(VALUE(MID($B1363,2,1)),_310_Table1,MATCH(MID($B1363,1,1),_310_Table1_ColumnLookup,0),FALSE)
+N("310"),
  IF(AND(VALUE(LEFT($A1363,3))=311,LEN($I1363)=4),VLOOKUP($I1363,_311_Table1,MATCH($B1363,_311_Table1_ColumnLookup,0),FALSE),
  IF(AND(VALUE(LEFT($A1363,3))=311,OR($B1363="I2",$B1363="J2",$B1363="K2",$B1363="L2")),VLOOKUP('311'!$G$58,_311_Table1,MATCH(MID($B1363,1,1),_311_Table1_ColumnLookup,0),FALSE),
  IF(AND(VALUE(LEFT($A1363,3))=311,RIGHT($B1363,5)="Total"),VLOOKUP('311'!$G$59,_311_Table1,MATCH(MID($B1363,1,1),_311_Table1_ColumnLookup,0),FALSE),
  IF(VALUE(LEFT($A1363,3))=311,VLOOKUP(VALUE(MID($B1363,2,1)),_311_Table1,MATCH(MID($B1363,1,1),_311_Table1_ColumnLookup,0),FALSE)
+N("311"),
  IF(AND(VALUE(LEFT($A1363,3))=312,LEFT($G1363,10)="Unincepted",$B1363="G "),VLOOKUP(" ULO",_312_Table1,MATCH('312'!$N$16,_312_Table1_ColumnLookup,0),FALSE),
  IF(AND(VALUE(LEFT($A1363,3))=312,LEFT($G1363,10)="Unincepted",$B1363="O "),VLOOKUP(" ULO",_312_Table1,MATCH('312'!$V$16,_312_Table1_ColumnLookup,0),FALSE),
  IF(AND(VALUE(LEFT($A1363,3))=312,LEFT($G1363,10)="Unincepted",$B1363="Q "),VLOOKUP(" ULO",_312_Table1,MATCH('312'!$X$16,_312_Table1_ColumnLookup,0),FALSE),
  IF(AND(VALUE(LEFT($A1363,3))=312,LEFT($G1363,10)="Unincepted"),VLOOKUP(" ULO",_312_Table1,MATCH(LEFT($B1363,1),_312_Table1_ColumnLookup,0),FALSE),
  IF(AND(VALUE(LEFT($A1363,3))=312,LEFT($G1363,5)="Total",$B1363="G "),VLOOKUP('312'!$F$80,_312_Table1,MATCH('312'!$N$16,_312_Table1_ColumnLookup,0),FALSE),
  IF(AND(VALUE(LEFT($A1363,3))=312,LEFT($G1363,5)="Total",$B1363="O "),VLOOKUP('312'!$F$80,_312_Table1,MATCH('312'!$V$16,_312_Table1_ColumnLookup,0),FALSE),
  IF(AND(VALUE(LEFT($A1363,3))=312,LEFT($G1363,5)="Total",$B1363="Q "),VLOOKUP('312'!$F$80,_312_Table1,MATCH('312'!$X$16,_312_Table1_ColumnLookup,0),FALSE),
  IF(AND(VALUE(LEFT($A1363,3))=312,LEFT($G1363,5)="Total"),VLOOKUP('312'!$F$80,_312_Table1,MATCH(LEFT($B1363,1),_312_Table1_ColumnLookup,0),FALSE),
  IF(AND(VALUE(LEFT($A1363,3))=312,LEN($I1363)=4,$B1363="G"),VLOOKUP($I1363,_312_Table1,MATCH('312'!$N$16,_312_Table1_ColumnLookup,0),FALSE),
  IF(AND(VALUE(LEFT($A1363,3))=312,LEN($I1363)=4,$B1363="O"),VLOOKUP($I1363,_312_Table1,MATCH('312'!$V$16,_312_Table1_ColumnLookup,0),FALSE),
  IF(AND(VALUE(LEFT($A1363,3))=312,LEN($I1363)=4,$B1363="Q"),VLOOKUP($I1363,_312_Table1,MATCH('312'!$X$16,_312_Table1_ColumnLookup,0),FALSE),
  IF(AND(VALUE(LEFT($A1363,3))=312,LEN($I1363)=4),VLOOKUP($I1363,_312_Table1,MATCH(LEFT($B1363,1),_312_Table1_ColumnLookup,0),FALSE)
+N("312"),
  IF(VALUE(LEFT($A1363,3))=313,VLOOKUP(VALUE(MID($B1363,2,1)),_313_Table1,MATCH(MID($B1363,1,1),_313_Table1_ColumnLookup,0),FALSE)
+N("313"),
  IF(AND(VALUE(LEFT($A1363,3))=314,LEN($B1363)=3),VLOOKUP(VALUE(MID($B1363,2,2)),_314_Table1,MATCH(MID($B1363,1,1),_314_Table1_ColumnLookup,0),FALSE),
  IF(VALUE(LEFT($A1363,3))=314,VLOOKUP(VALUE(MID($B1363,2,1)),_314_Table1,MATCH(MID($B1363,1,1),_314_Table1_ColumnLookup,0),FALSE)
+N("314"),
""))))))))))))))))))))))))</f>
        <v>#N/A</v>
      </c>
      <c r="E1363" s="238" t="e">
        <f>IF(AND(VALUE(LEFT($A1363,3))=309,LEN($B1363)=3),VLOOKUP(VALUE(MID($B1363,2,2)),_309_Table2,MATCH(MID($B1363,1,1),_309_Table2_ColumnLookup,0),FALSE),
  IF($C1363="309 LCR SummaryA",OneYearSCR,IF($C1363="309 LCR SummaryB",UltimateSCR,IF(VALUE(LEFT($A1363,3))=309,VLOOKUP(VALUE(MID($B1363,2,1)),_309_Table2,MATCH(MID($B1363,1,1),_309_Table2_ColumnLookup,0),FALSE)
+N("309"),
  IF(VALUE(LEFT($A1363,3))=310,VLOOKUP(VALUE(MID($B1363,2,1)),_310_Table2,MATCH(MID($B1363,1,1),_310_Table2_ColumnLookup,0),FALSE)
+N("310"),
  IF(AND(VALUE(LEFT($A1363,3))=311,LEN($I1363)=4),VLOOKUP($I1363,_311_Table2,MATCH($B1363,_311_Table2_ColumnLookup,0),FALSE),
  IF(AND(VALUE(LEFT($A1363,3))=311,OR($B1363="I2",$B1363="J2",$B1363="K2",$B1363="L2")),VLOOKUP('311'!$G$58,_311_Table2,MATCH(MID($B1363,1,1),_311_Table2_ColumnLookup,0),FALSE),
  IF(AND(VALUE(LEFT($A1363,3))=311,RIGHT($B1363,5)="Total"),VLOOKUP('311'!$G$59,_311_Table2,MATCH(MID($B1363,1,1),_311_Table2_ColumnLookup,0),FALSE),
  IF(VALUE(LEFT($A1363,3))=311,VLOOKUP(VALUE(MID($B1363,2,1)),_311_Table2,MATCH(MID($B1363,1,1),_311_Table2_ColumnLookup,0),FALSE)
+N("311"),
  IF(AND(VALUE(LEFT($A1363,3))=312,LEFT($G1363,10)="Unincepted",$B1363="G "),VLOOKUP(" ULO",_312_Table2,MATCH('312'!$N$16,_312_Table2_ColumnLookup,0),FALSE),
  IF(AND(VALUE(LEFT($A1363,3))=312,LEFT($G1363,10)="Unincepted",$B1363="O "),VLOOKUP(" ULO",_312_Table2,MATCH('312'!$V$16,_312_Table2_ColumnLookup,0),FALSE),
  IF(AND(VALUE(LEFT($A1363,3))=312,LEFT($G1363,10)="Unincepted",$B1363="Q "),VLOOKUP(" ULO",_312_Table2,MATCH('312'!$X$16,_312_Table2_ColumnLookup,0),FALSE),
  IF(AND(VALUE(LEFT($A1363,3))=312,LEFT($G1363,10)="Unincepted"),VLOOKUP(" ULO",_312_Table2,MATCH(LEFT($B1363,1),_312_Table2_ColumnLookup,0),FALSE),
  IF(AND(VALUE(LEFT($A1363,3))=312,LEFT($G1363,5)="Total",$B1363="G "),VLOOKUP('312'!$F$80,_312_Table2,MATCH('312'!$N$16,_312_Table2_ColumnLookup,0),FALSE),
  IF(AND(VALUE(LEFT($A1363,3))=312,LEFT($G1363,5)="Total",$B1363="O "),VLOOKUP('312'!$F$80,_312_Table2,MATCH('312'!$V$16,_312_Table2_ColumnLookup,0),FALSE),
  IF(AND(VALUE(LEFT($A1363,3))=312,LEFT($G1363,5)="Total",$B1363="Q "),VLOOKUP('312'!$F$80,_312_Table2,MATCH('312'!$X$16,_312_Table2_ColumnLookup,0),FALSE),
  IF(AND(VALUE(LEFT($A1363,3))=312,LEFT($G1363,5)="Total"),VLOOKUP('312'!$F$80,_312_Table2,MATCH(LEFT($B1363,1),_312_Table2_ColumnLookup,0),FALSE),
  IF(AND(VALUE(LEFT($A1363,3))=312,LEN($I1363)=4,$B1363="G"),VLOOKUP($I1363,_312_Table2,MATCH('312'!$N$16,_312_Table2_ColumnLookup,0),FALSE),
  IF(AND(VALUE(LEFT($A1363,3))=312,LEN($I1363)=4,$B1363="O"),VLOOKUP($I1363,_312_Table2,MATCH('312'!$V$16,_312_Table2_ColumnLookup,0),FALSE),
  IF(AND(VALUE(LEFT($A1363,3))=312,LEN($I1363)=4,$B1363="Q"),VLOOKUP($I1363,_312_Table2,MATCH('312'!$X$16,_312_Table2_ColumnLookup,0),FALSE),
  IF(AND(VALUE(LEFT($A1363,3))=312,LEN($I1363)=4),VLOOKUP($I1363,_312_Table2,MATCH(LEFT($B1363,1),_312_Table2_ColumnLookup,0),FALSE)
+N("312"),
  IF(VALUE(LEFT($A1363,3))=313,VLOOKUP(VALUE(MID($B1363,2,1)),_313_Table2,MATCH(MID($B1363,1,1),_313_Table2_ColumnLookup,0),FALSE)
+N("313"),
  IF(AND(VALUE(LEFT($A1363,3))=314,LEN($B1363)=3),VLOOKUP(VALUE(MID($B1363,2,2)),_314_Table2,MATCH(MID($B1363,1,1),_314_Table2_ColumnLookup,0),FALSE),
  IF(VALUE(LEFT($A1363,3))=314,VLOOKUP(VALUE(MID($B1363,2,1)),_314_Table2,MATCH(MID($B1363,1,1),_314_Table2_ColumnLookup,0),FALSE)
+N("314"),
""))))))))))))))))))))))))</f>
        <v>#N/A</v>
      </c>
      <c r="F1363" s="238" t="e">
        <f>IF(AND(VALUE(LEFT($A1363,3))=309,LEN($B1363)=3),VLOOKUP(VALUE(MID($B1363,2,2)),_309_Table3,MATCH(MID($B1363,1,1),_309_Table3_ColumnLookup,0),FALSE),
  IF($C1363="309 LCR SummaryA",OneYearSCR,IF($C1363="309 LCR SummaryB",UltimateSCR,IF(VALUE(LEFT($A1363,3))=309,VLOOKUP(VALUE(MID($B1363,2,1)),_309_Table3,MATCH(MID($B1363,1,1),_309_Table3_ColumnLookup,0),FALSE)
+N("309"),
  IF(VALUE(LEFT($A1363,3))=310,VLOOKUP(VALUE(MID($B1363,2,1)),_310_Table3,MATCH(MID($B1363,1,1),_310_Table3_ColumnLookup,0),FALSE)
+N("310"),
  IF(AND(VALUE(LEFT($A1363,3))=311,LEN($I1363)=4),VLOOKUP($I1363,_311_Table3,MATCH($B1363,_311_Table3_ColumnLookup,0),FALSE),
  IF(AND(VALUE(LEFT($A1363,3))=311,OR($B1363="I2",$B1363="J2",$B1363="K2",$B1363="L2")),VLOOKUP('311'!$G$58,_311_Table3,MATCH(MID($B1363,1,1),_311_Table3_ColumnLookup,0),FALSE),
  IF(AND(VALUE(LEFT($A1363,3))=311,RIGHT($B1363,5)="Total"),VLOOKUP('311'!$G$59,_311_Table3,MATCH(MID($B1363,1,1),_311_Table3_ColumnLookup,0),FALSE),
  IF(VALUE(LEFT($A1363,3))=311,VLOOKUP(VALUE(MID($B1363,2,1)),_311_Table3,MATCH(MID($B1363,1,1),_311_Table3_ColumnLookup,0),FALSE)
+N("311"),
  IF(AND(VALUE(LEFT($A1363,3))=312,LEFT($G1363,10)="Unincepted",$B1363="G "),VLOOKUP(" ULO",_312_Table3,MATCH('312'!$N$16,_312_Table3_ColumnLookup,0),FALSE),
  IF(AND(VALUE(LEFT($A1363,3))=312,LEFT($G1363,10)="Unincepted",$B1363="O "),VLOOKUP(" ULO",_312_Table3,MATCH('312'!$V$16,_312_Table3_ColumnLookup,0),FALSE),
  IF(AND(VALUE(LEFT($A1363,3))=312,LEFT($G1363,10)="Unincepted",$B1363="Q "),VLOOKUP(" ULO",_312_Table3,MATCH('312'!$X$16,_312_Table3_ColumnLookup,0),FALSE),
  IF(AND(VALUE(LEFT($A1363,3))=312,LEFT($G1363,10)="Unincepted"),VLOOKUP(" ULO",_312_Table3,MATCH(LEFT($B1363,1),_312_Table3_ColumnLookup,0),FALSE),
  IF(AND(VALUE(LEFT($A1363,3))=312,LEFT($G1363,5)="Total",$B1363="G "),VLOOKUP('312'!$F$80,_312_Table3,MATCH('312'!$N$16,_312_Table3_ColumnLookup,0),FALSE),
  IF(AND(VALUE(LEFT($A1363,3))=312,LEFT($G1363,5)="Total",$B1363="O "),VLOOKUP('312'!$F$80,_312_Table3,MATCH('312'!$V$16,_312_Table3_ColumnLookup,0),FALSE),
  IF(AND(VALUE(LEFT($A1363,3))=312,LEFT($G1363,5)="Total",$B1363="Q "),VLOOKUP('312'!$F$80,_312_Table3,MATCH('312'!$X$16,_312_Table3_ColumnLookup,0),FALSE),
  IF(AND(VALUE(LEFT($A1363,3))=312,LEFT($G1363,5)="Total"),VLOOKUP('312'!$F$80,_312_Table3,MATCH(LEFT($B1363,1),_312_Table3_ColumnLookup,0),FALSE),
  IF(AND(VALUE(LEFT($A1363,3))=312,LEN($I1363)=4,$B1363="G"),VLOOKUP($I1363,_312_Table3,MATCH('312'!$N$16,_312_Table3_ColumnLookup,0),FALSE),
  IF(AND(VALUE(LEFT($A1363,3))=312,LEN($I1363)=4,$B1363="O"),VLOOKUP($I1363,_312_Table3,MATCH('312'!$V$16,_312_Table3_ColumnLookup,0),FALSE),
  IF(AND(VALUE(LEFT($A1363,3))=312,LEN($I1363)=4,$B1363="Q"),VLOOKUP($I1363,_312_Table3,MATCH('312'!$X$16,_312_Table3_ColumnLookup,0),FALSE),
  IF(AND(VALUE(LEFT($A1363,3))=312,LEN($I1363)=4),VLOOKUP($I1363,_312_Table3,MATCH(LEFT($B1363,1),_312_Table3_ColumnLookup,0),FALSE)
+N("312"),
  IF(VALUE(LEFT($A1363,3))=313,VLOOKUP(VALUE(MID($B1363,2,1)),_313_Table3,MATCH(MID($B1363,1,1),_313_Table3_ColumnLookup,0),FALSE)
+N("313"),
  IF(AND(VALUE(LEFT($A1363,3))=314,LEN($B1363)=3),VLOOKUP(VALUE(MID($B1363,2,2)),_314_Table3,MATCH(MID($B1363,1,1),_314_Table3_ColumnLookup,0),FALSE),
  IF(VALUE(LEFT($A1363,3))=314,VLOOKUP(VALUE(MID($B1363,2,1)),_314_Table3,MATCH(MID($B1363,1,1),_314_Table3_ColumnLookup,0),FALSE)
+N("314"),
""))))))))))))))))))))))))</f>
        <v>#N/A</v>
      </c>
      <c r="H1363" s="321" t="str">
        <f>IFERROR(
IF(ISERROR($D1363)=FALSE,$D1363,IF(ISERROR($E1363)=FALSE,$E1363,IF(ISERROR($F1363)=FALSE,$F1363
+N("012 checkboxes"),
IF(
IF(OR(LEFT($A1363,9)="Syndicate",LEFT($A1363,12)="NewSyndicate"),VLOOKUP($A1363,'012'!$J:$ZW,MATCH("Link to button",'012'!$J$1:$ZW$1,0),0)
+N("309 checkbox"),
IF($C1363="309 LCR Summary0",VLOOKUP("Notes990",'309'!$P:$ZZ,MATCH("Link to button",'309'!$P$1:$ZZ$1,0),0)
+N("313 checkboxes"),
IF($C1363="313 Financial Information0LcmVsScr",IF($C1363="309 LCR Summary0",VLOOKUP("LcmVsScr",'309'!$N:$ZZ,MATCH("Link to button",'309'!$N$1:$ZZ$1,0),0),
IF($C1363="313 Financial Information0LcrDocAttached",IF($C1363="309 LCR Summary0",VLOOKUP("LcrDocAttached",'309'!$N:$ZZ,MATCH("Link to button",'309'!$N$1:$ZZ$1,0),
0)))))))=1,TRUE,FALSE)
))),"")</f>
        <v/>
      </c>
    </row>
    <row r="1364" spans="1:8">
      <c r="A1364" s="237" t="e">
        <f>VLOOKUP($G1364,CSVLookups!$B:$R,MATCH(A$1,CSVLookups!$B$1:$R$1,0),FALSE)</f>
        <v>#N/A</v>
      </c>
      <c r="B1364" s="237" t="e">
        <f>VLOOKUP($G1364,CSVLookups!$B:$R,MATCH(B$1,CSVLookups!$B$1:$R$1,0),FALSE)</f>
        <v>#N/A</v>
      </c>
      <c r="C1364" s="238" t="e">
        <f t="shared" si="21"/>
        <v>#N/A</v>
      </c>
      <c r="D1364" s="238" t="e">
        <f>IF(AND(VALUE(LEFT($A1364,3))=309,LEN($B1364)=3),VLOOKUP(VALUE(MID($B1364,2,2)),_309_Table1,MATCH(MID($B1364,1,1),_309_Table1_ColumnLookup,0),FALSE),
  IF($C1364="309 LCR SummaryA",OneYearSCR,IF($C1364="309 LCR SummaryB",UltimateSCR,IF(VALUE(LEFT($A1364,3))=309,VLOOKUP(VALUE(MID($B1364,2,1)),_309_Table1,MATCH(MID($B1364,1,1),_309_Table1_ColumnLookup,0),FALSE)
+N("309"),
  IF(VALUE(LEFT($A1364,3))=310,VLOOKUP(VALUE(MID($B1364,2,1)),_310_Table1,MATCH(MID($B1364,1,1),_310_Table1_ColumnLookup,0),FALSE)
+N("310"),
  IF(AND(VALUE(LEFT($A1364,3))=311,LEN($I1364)=4),VLOOKUP($I1364,_311_Table1,MATCH($B1364,_311_Table1_ColumnLookup,0),FALSE),
  IF(AND(VALUE(LEFT($A1364,3))=311,OR($B1364="I2",$B1364="J2",$B1364="K2",$B1364="L2")),VLOOKUP('311'!$G$58,_311_Table1,MATCH(MID($B1364,1,1),_311_Table1_ColumnLookup,0),FALSE),
  IF(AND(VALUE(LEFT($A1364,3))=311,RIGHT($B1364,5)="Total"),VLOOKUP('311'!$G$59,_311_Table1,MATCH(MID($B1364,1,1),_311_Table1_ColumnLookup,0),FALSE),
  IF(VALUE(LEFT($A1364,3))=311,VLOOKUP(VALUE(MID($B1364,2,1)),_311_Table1,MATCH(MID($B1364,1,1),_311_Table1_ColumnLookup,0),FALSE)
+N("311"),
  IF(AND(VALUE(LEFT($A1364,3))=312,LEFT($G1364,10)="Unincepted",$B1364="G "),VLOOKUP(" ULO",_312_Table1,MATCH('312'!$N$16,_312_Table1_ColumnLookup,0),FALSE),
  IF(AND(VALUE(LEFT($A1364,3))=312,LEFT($G1364,10)="Unincepted",$B1364="O "),VLOOKUP(" ULO",_312_Table1,MATCH('312'!$V$16,_312_Table1_ColumnLookup,0),FALSE),
  IF(AND(VALUE(LEFT($A1364,3))=312,LEFT($G1364,10)="Unincepted",$B1364="Q "),VLOOKUP(" ULO",_312_Table1,MATCH('312'!$X$16,_312_Table1_ColumnLookup,0),FALSE),
  IF(AND(VALUE(LEFT($A1364,3))=312,LEFT($G1364,10)="Unincepted"),VLOOKUP(" ULO",_312_Table1,MATCH(LEFT($B1364,1),_312_Table1_ColumnLookup,0),FALSE),
  IF(AND(VALUE(LEFT($A1364,3))=312,LEFT($G1364,5)="Total",$B1364="G "),VLOOKUP('312'!$F$80,_312_Table1,MATCH('312'!$N$16,_312_Table1_ColumnLookup,0),FALSE),
  IF(AND(VALUE(LEFT($A1364,3))=312,LEFT($G1364,5)="Total",$B1364="O "),VLOOKUP('312'!$F$80,_312_Table1,MATCH('312'!$V$16,_312_Table1_ColumnLookup,0),FALSE),
  IF(AND(VALUE(LEFT($A1364,3))=312,LEFT($G1364,5)="Total",$B1364="Q "),VLOOKUP('312'!$F$80,_312_Table1,MATCH('312'!$X$16,_312_Table1_ColumnLookup,0),FALSE),
  IF(AND(VALUE(LEFT($A1364,3))=312,LEFT($G1364,5)="Total"),VLOOKUP('312'!$F$80,_312_Table1,MATCH(LEFT($B1364,1),_312_Table1_ColumnLookup,0),FALSE),
  IF(AND(VALUE(LEFT($A1364,3))=312,LEN($I1364)=4,$B1364="G"),VLOOKUP($I1364,_312_Table1,MATCH('312'!$N$16,_312_Table1_ColumnLookup,0),FALSE),
  IF(AND(VALUE(LEFT($A1364,3))=312,LEN($I1364)=4,$B1364="O"),VLOOKUP($I1364,_312_Table1,MATCH('312'!$V$16,_312_Table1_ColumnLookup,0),FALSE),
  IF(AND(VALUE(LEFT($A1364,3))=312,LEN($I1364)=4,$B1364="Q"),VLOOKUP($I1364,_312_Table1,MATCH('312'!$X$16,_312_Table1_ColumnLookup,0),FALSE),
  IF(AND(VALUE(LEFT($A1364,3))=312,LEN($I1364)=4),VLOOKUP($I1364,_312_Table1,MATCH(LEFT($B1364,1),_312_Table1_ColumnLookup,0),FALSE)
+N("312"),
  IF(VALUE(LEFT($A1364,3))=313,VLOOKUP(VALUE(MID($B1364,2,1)),_313_Table1,MATCH(MID($B1364,1,1),_313_Table1_ColumnLookup,0),FALSE)
+N("313"),
  IF(AND(VALUE(LEFT($A1364,3))=314,LEN($B1364)=3),VLOOKUP(VALUE(MID($B1364,2,2)),_314_Table1,MATCH(MID($B1364,1,1),_314_Table1_ColumnLookup,0),FALSE),
  IF(VALUE(LEFT($A1364,3))=314,VLOOKUP(VALUE(MID($B1364,2,1)),_314_Table1,MATCH(MID($B1364,1,1),_314_Table1_ColumnLookup,0),FALSE)
+N("314"),
""))))))))))))))))))))))))</f>
        <v>#N/A</v>
      </c>
      <c r="E1364" s="238" t="e">
        <f>IF(AND(VALUE(LEFT($A1364,3))=309,LEN($B1364)=3),VLOOKUP(VALUE(MID($B1364,2,2)),_309_Table2,MATCH(MID($B1364,1,1),_309_Table2_ColumnLookup,0),FALSE),
  IF($C1364="309 LCR SummaryA",OneYearSCR,IF($C1364="309 LCR SummaryB",UltimateSCR,IF(VALUE(LEFT($A1364,3))=309,VLOOKUP(VALUE(MID($B1364,2,1)),_309_Table2,MATCH(MID($B1364,1,1),_309_Table2_ColumnLookup,0),FALSE)
+N("309"),
  IF(VALUE(LEFT($A1364,3))=310,VLOOKUP(VALUE(MID($B1364,2,1)),_310_Table2,MATCH(MID($B1364,1,1),_310_Table2_ColumnLookup,0),FALSE)
+N("310"),
  IF(AND(VALUE(LEFT($A1364,3))=311,LEN($I1364)=4),VLOOKUP($I1364,_311_Table2,MATCH($B1364,_311_Table2_ColumnLookup,0),FALSE),
  IF(AND(VALUE(LEFT($A1364,3))=311,OR($B1364="I2",$B1364="J2",$B1364="K2",$B1364="L2")),VLOOKUP('311'!$G$58,_311_Table2,MATCH(MID($B1364,1,1),_311_Table2_ColumnLookup,0),FALSE),
  IF(AND(VALUE(LEFT($A1364,3))=311,RIGHT($B1364,5)="Total"),VLOOKUP('311'!$G$59,_311_Table2,MATCH(MID($B1364,1,1),_311_Table2_ColumnLookup,0),FALSE),
  IF(VALUE(LEFT($A1364,3))=311,VLOOKUP(VALUE(MID($B1364,2,1)),_311_Table2,MATCH(MID($B1364,1,1),_311_Table2_ColumnLookup,0),FALSE)
+N("311"),
  IF(AND(VALUE(LEFT($A1364,3))=312,LEFT($G1364,10)="Unincepted",$B1364="G "),VLOOKUP(" ULO",_312_Table2,MATCH('312'!$N$16,_312_Table2_ColumnLookup,0),FALSE),
  IF(AND(VALUE(LEFT($A1364,3))=312,LEFT($G1364,10)="Unincepted",$B1364="O "),VLOOKUP(" ULO",_312_Table2,MATCH('312'!$V$16,_312_Table2_ColumnLookup,0),FALSE),
  IF(AND(VALUE(LEFT($A1364,3))=312,LEFT($G1364,10)="Unincepted",$B1364="Q "),VLOOKUP(" ULO",_312_Table2,MATCH('312'!$X$16,_312_Table2_ColumnLookup,0),FALSE),
  IF(AND(VALUE(LEFT($A1364,3))=312,LEFT($G1364,10)="Unincepted"),VLOOKUP(" ULO",_312_Table2,MATCH(LEFT($B1364,1),_312_Table2_ColumnLookup,0),FALSE),
  IF(AND(VALUE(LEFT($A1364,3))=312,LEFT($G1364,5)="Total",$B1364="G "),VLOOKUP('312'!$F$80,_312_Table2,MATCH('312'!$N$16,_312_Table2_ColumnLookup,0),FALSE),
  IF(AND(VALUE(LEFT($A1364,3))=312,LEFT($G1364,5)="Total",$B1364="O "),VLOOKUP('312'!$F$80,_312_Table2,MATCH('312'!$V$16,_312_Table2_ColumnLookup,0),FALSE),
  IF(AND(VALUE(LEFT($A1364,3))=312,LEFT($G1364,5)="Total",$B1364="Q "),VLOOKUP('312'!$F$80,_312_Table2,MATCH('312'!$X$16,_312_Table2_ColumnLookup,0),FALSE),
  IF(AND(VALUE(LEFT($A1364,3))=312,LEFT($G1364,5)="Total"),VLOOKUP('312'!$F$80,_312_Table2,MATCH(LEFT($B1364,1),_312_Table2_ColumnLookup,0),FALSE),
  IF(AND(VALUE(LEFT($A1364,3))=312,LEN($I1364)=4,$B1364="G"),VLOOKUP($I1364,_312_Table2,MATCH('312'!$N$16,_312_Table2_ColumnLookup,0),FALSE),
  IF(AND(VALUE(LEFT($A1364,3))=312,LEN($I1364)=4,$B1364="O"),VLOOKUP($I1364,_312_Table2,MATCH('312'!$V$16,_312_Table2_ColumnLookup,0),FALSE),
  IF(AND(VALUE(LEFT($A1364,3))=312,LEN($I1364)=4,$B1364="Q"),VLOOKUP($I1364,_312_Table2,MATCH('312'!$X$16,_312_Table2_ColumnLookup,0),FALSE),
  IF(AND(VALUE(LEFT($A1364,3))=312,LEN($I1364)=4),VLOOKUP($I1364,_312_Table2,MATCH(LEFT($B1364,1),_312_Table2_ColumnLookup,0),FALSE)
+N("312"),
  IF(VALUE(LEFT($A1364,3))=313,VLOOKUP(VALUE(MID($B1364,2,1)),_313_Table2,MATCH(MID($B1364,1,1),_313_Table2_ColumnLookup,0),FALSE)
+N("313"),
  IF(AND(VALUE(LEFT($A1364,3))=314,LEN($B1364)=3),VLOOKUP(VALUE(MID($B1364,2,2)),_314_Table2,MATCH(MID($B1364,1,1),_314_Table2_ColumnLookup,0),FALSE),
  IF(VALUE(LEFT($A1364,3))=314,VLOOKUP(VALUE(MID($B1364,2,1)),_314_Table2,MATCH(MID($B1364,1,1),_314_Table2_ColumnLookup,0),FALSE)
+N("314"),
""))))))))))))))))))))))))</f>
        <v>#N/A</v>
      </c>
      <c r="F1364" s="238" t="e">
        <f>IF(AND(VALUE(LEFT($A1364,3))=309,LEN($B1364)=3),VLOOKUP(VALUE(MID($B1364,2,2)),_309_Table3,MATCH(MID($B1364,1,1),_309_Table3_ColumnLookup,0),FALSE),
  IF($C1364="309 LCR SummaryA",OneYearSCR,IF($C1364="309 LCR SummaryB",UltimateSCR,IF(VALUE(LEFT($A1364,3))=309,VLOOKUP(VALUE(MID($B1364,2,1)),_309_Table3,MATCH(MID($B1364,1,1),_309_Table3_ColumnLookup,0),FALSE)
+N("309"),
  IF(VALUE(LEFT($A1364,3))=310,VLOOKUP(VALUE(MID($B1364,2,1)),_310_Table3,MATCH(MID($B1364,1,1),_310_Table3_ColumnLookup,0),FALSE)
+N("310"),
  IF(AND(VALUE(LEFT($A1364,3))=311,LEN($I1364)=4),VLOOKUP($I1364,_311_Table3,MATCH($B1364,_311_Table3_ColumnLookup,0),FALSE),
  IF(AND(VALUE(LEFT($A1364,3))=311,OR($B1364="I2",$B1364="J2",$B1364="K2",$B1364="L2")),VLOOKUP('311'!$G$58,_311_Table3,MATCH(MID($B1364,1,1),_311_Table3_ColumnLookup,0),FALSE),
  IF(AND(VALUE(LEFT($A1364,3))=311,RIGHT($B1364,5)="Total"),VLOOKUP('311'!$G$59,_311_Table3,MATCH(MID($B1364,1,1),_311_Table3_ColumnLookup,0),FALSE),
  IF(VALUE(LEFT($A1364,3))=311,VLOOKUP(VALUE(MID($B1364,2,1)),_311_Table3,MATCH(MID($B1364,1,1),_311_Table3_ColumnLookup,0),FALSE)
+N("311"),
  IF(AND(VALUE(LEFT($A1364,3))=312,LEFT($G1364,10)="Unincepted",$B1364="G "),VLOOKUP(" ULO",_312_Table3,MATCH('312'!$N$16,_312_Table3_ColumnLookup,0),FALSE),
  IF(AND(VALUE(LEFT($A1364,3))=312,LEFT($G1364,10)="Unincepted",$B1364="O "),VLOOKUP(" ULO",_312_Table3,MATCH('312'!$V$16,_312_Table3_ColumnLookup,0),FALSE),
  IF(AND(VALUE(LEFT($A1364,3))=312,LEFT($G1364,10)="Unincepted",$B1364="Q "),VLOOKUP(" ULO",_312_Table3,MATCH('312'!$X$16,_312_Table3_ColumnLookup,0),FALSE),
  IF(AND(VALUE(LEFT($A1364,3))=312,LEFT($G1364,10)="Unincepted"),VLOOKUP(" ULO",_312_Table3,MATCH(LEFT($B1364,1),_312_Table3_ColumnLookup,0),FALSE),
  IF(AND(VALUE(LEFT($A1364,3))=312,LEFT($G1364,5)="Total",$B1364="G "),VLOOKUP('312'!$F$80,_312_Table3,MATCH('312'!$N$16,_312_Table3_ColumnLookup,0),FALSE),
  IF(AND(VALUE(LEFT($A1364,3))=312,LEFT($G1364,5)="Total",$B1364="O "),VLOOKUP('312'!$F$80,_312_Table3,MATCH('312'!$V$16,_312_Table3_ColumnLookup,0),FALSE),
  IF(AND(VALUE(LEFT($A1364,3))=312,LEFT($G1364,5)="Total",$B1364="Q "),VLOOKUP('312'!$F$80,_312_Table3,MATCH('312'!$X$16,_312_Table3_ColumnLookup,0),FALSE),
  IF(AND(VALUE(LEFT($A1364,3))=312,LEFT($G1364,5)="Total"),VLOOKUP('312'!$F$80,_312_Table3,MATCH(LEFT($B1364,1),_312_Table3_ColumnLookup,0),FALSE),
  IF(AND(VALUE(LEFT($A1364,3))=312,LEN($I1364)=4,$B1364="G"),VLOOKUP($I1364,_312_Table3,MATCH('312'!$N$16,_312_Table3_ColumnLookup,0),FALSE),
  IF(AND(VALUE(LEFT($A1364,3))=312,LEN($I1364)=4,$B1364="O"),VLOOKUP($I1364,_312_Table3,MATCH('312'!$V$16,_312_Table3_ColumnLookup,0),FALSE),
  IF(AND(VALUE(LEFT($A1364,3))=312,LEN($I1364)=4,$B1364="Q"),VLOOKUP($I1364,_312_Table3,MATCH('312'!$X$16,_312_Table3_ColumnLookup,0),FALSE),
  IF(AND(VALUE(LEFT($A1364,3))=312,LEN($I1364)=4),VLOOKUP($I1364,_312_Table3,MATCH(LEFT($B1364,1),_312_Table3_ColumnLookup,0),FALSE)
+N("312"),
  IF(VALUE(LEFT($A1364,3))=313,VLOOKUP(VALUE(MID($B1364,2,1)),_313_Table3,MATCH(MID($B1364,1,1),_313_Table3_ColumnLookup,0),FALSE)
+N("313"),
  IF(AND(VALUE(LEFT($A1364,3))=314,LEN($B1364)=3),VLOOKUP(VALUE(MID($B1364,2,2)),_314_Table3,MATCH(MID($B1364,1,1),_314_Table3_ColumnLookup,0),FALSE),
  IF(VALUE(LEFT($A1364,3))=314,VLOOKUP(VALUE(MID($B1364,2,1)),_314_Table3,MATCH(MID($B1364,1,1),_314_Table3_ColumnLookup,0),FALSE)
+N("314"),
""))))))))))))))))))))))))</f>
        <v>#N/A</v>
      </c>
      <c r="H1364" s="321" t="str">
        <f>IFERROR(
IF(ISERROR($D1364)=FALSE,$D1364,IF(ISERROR($E1364)=FALSE,$E1364,IF(ISERROR($F1364)=FALSE,$F1364
+N("012 checkboxes"),
IF(
IF(OR(LEFT($A1364,9)="Syndicate",LEFT($A1364,12)="NewSyndicate"),VLOOKUP($A1364,'012'!$J:$ZW,MATCH("Link to button",'012'!$J$1:$ZW$1,0),0)
+N("309 checkbox"),
IF($C1364="309 LCR Summary0",VLOOKUP("Notes990",'309'!$P:$ZZ,MATCH("Link to button",'309'!$P$1:$ZZ$1,0),0)
+N("313 checkboxes"),
IF($C1364="313 Financial Information0LcmVsScr",IF($C1364="309 LCR Summary0",VLOOKUP("LcmVsScr",'309'!$N:$ZZ,MATCH("Link to button",'309'!$N$1:$ZZ$1,0),0),
IF($C1364="313 Financial Information0LcrDocAttached",IF($C1364="309 LCR Summary0",VLOOKUP("LcrDocAttached",'309'!$N:$ZZ,MATCH("Link to button",'309'!$N$1:$ZZ$1,0),
0)))))))=1,TRUE,FALSE)
))),"")</f>
        <v/>
      </c>
    </row>
    <row r="1365" spans="1:8">
      <c r="A1365" s="237" t="e">
        <f>VLOOKUP($G1365,CSVLookups!$B:$R,MATCH(A$1,CSVLookups!$B$1:$R$1,0),FALSE)</f>
        <v>#N/A</v>
      </c>
      <c r="B1365" s="237" t="e">
        <f>VLOOKUP($G1365,CSVLookups!$B:$R,MATCH(B$1,CSVLookups!$B$1:$R$1,0),FALSE)</f>
        <v>#N/A</v>
      </c>
      <c r="C1365" s="238" t="e">
        <f t="shared" si="21"/>
        <v>#N/A</v>
      </c>
      <c r="D1365" s="238" t="e">
        <f>IF(AND(VALUE(LEFT($A1365,3))=309,LEN($B1365)=3),VLOOKUP(VALUE(MID($B1365,2,2)),_309_Table1,MATCH(MID($B1365,1,1),_309_Table1_ColumnLookup,0),FALSE),
  IF($C1365="309 LCR SummaryA",OneYearSCR,IF($C1365="309 LCR SummaryB",UltimateSCR,IF(VALUE(LEFT($A1365,3))=309,VLOOKUP(VALUE(MID($B1365,2,1)),_309_Table1,MATCH(MID($B1365,1,1),_309_Table1_ColumnLookup,0),FALSE)
+N("309"),
  IF(VALUE(LEFT($A1365,3))=310,VLOOKUP(VALUE(MID($B1365,2,1)),_310_Table1,MATCH(MID($B1365,1,1),_310_Table1_ColumnLookup,0),FALSE)
+N("310"),
  IF(AND(VALUE(LEFT($A1365,3))=311,LEN($I1365)=4),VLOOKUP($I1365,_311_Table1,MATCH($B1365,_311_Table1_ColumnLookup,0),FALSE),
  IF(AND(VALUE(LEFT($A1365,3))=311,OR($B1365="I2",$B1365="J2",$B1365="K2",$B1365="L2")),VLOOKUP('311'!$G$58,_311_Table1,MATCH(MID($B1365,1,1),_311_Table1_ColumnLookup,0),FALSE),
  IF(AND(VALUE(LEFT($A1365,3))=311,RIGHT($B1365,5)="Total"),VLOOKUP('311'!$G$59,_311_Table1,MATCH(MID($B1365,1,1),_311_Table1_ColumnLookup,0),FALSE),
  IF(VALUE(LEFT($A1365,3))=311,VLOOKUP(VALUE(MID($B1365,2,1)),_311_Table1,MATCH(MID($B1365,1,1),_311_Table1_ColumnLookup,0),FALSE)
+N("311"),
  IF(AND(VALUE(LEFT($A1365,3))=312,LEFT($G1365,10)="Unincepted",$B1365="G "),VLOOKUP(" ULO",_312_Table1,MATCH('312'!$N$16,_312_Table1_ColumnLookup,0),FALSE),
  IF(AND(VALUE(LEFT($A1365,3))=312,LEFT($G1365,10)="Unincepted",$B1365="O "),VLOOKUP(" ULO",_312_Table1,MATCH('312'!$V$16,_312_Table1_ColumnLookup,0),FALSE),
  IF(AND(VALUE(LEFT($A1365,3))=312,LEFT($G1365,10)="Unincepted",$B1365="Q "),VLOOKUP(" ULO",_312_Table1,MATCH('312'!$X$16,_312_Table1_ColumnLookup,0),FALSE),
  IF(AND(VALUE(LEFT($A1365,3))=312,LEFT($G1365,10)="Unincepted"),VLOOKUP(" ULO",_312_Table1,MATCH(LEFT($B1365,1),_312_Table1_ColumnLookup,0),FALSE),
  IF(AND(VALUE(LEFT($A1365,3))=312,LEFT($G1365,5)="Total",$B1365="G "),VLOOKUP('312'!$F$80,_312_Table1,MATCH('312'!$N$16,_312_Table1_ColumnLookup,0),FALSE),
  IF(AND(VALUE(LEFT($A1365,3))=312,LEFT($G1365,5)="Total",$B1365="O "),VLOOKUP('312'!$F$80,_312_Table1,MATCH('312'!$V$16,_312_Table1_ColumnLookup,0),FALSE),
  IF(AND(VALUE(LEFT($A1365,3))=312,LEFT($G1365,5)="Total",$B1365="Q "),VLOOKUP('312'!$F$80,_312_Table1,MATCH('312'!$X$16,_312_Table1_ColumnLookup,0),FALSE),
  IF(AND(VALUE(LEFT($A1365,3))=312,LEFT($G1365,5)="Total"),VLOOKUP('312'!$F$80,_312_Table1,MATCH(LEFT($B1365,1),_312_Table1_ColumnLookup,0),FALSE),
  IF(AND(VALUE(LEFT($A1365,3))=312,LEN($I1365)=4,$B1365="G"),VLOOKUP($I1365,_312_Table1,MATCH('312'!$N$16,_312_Table1_ColumnLookup,0),FALSE),
  IF(AND(VALUE(LEFT($A1365,3))=312,LEN($I1365)=4,$B1365="O"),VLOOKUP($I1365,_312_Table1,MATCH('312'!$V$16,_312_Table1_ColumnLookup,0),FALSE),
  IF(AND(VALUE(LEFT($A1365,3))=312,LEN($I1365)=4,$B1365="Q"),VLOOKUP($I1365,_312_Table1,MATCH('312'!$X$16,_312_Table1_ColumnLookup,0),FALSE),
  IF(AND(VALUE(LEFT($A1365,3))=312,LEN($I1365)=4),VLOOKUP($I1365,_312_Table1,MATCH(LEFT($B1365,1),_312_Table1_ColumnLookup,0),FALSE)
+N("312"),
  IF(VALUE(LEFT($A1365,3))=313,VLOOKUP(VALUE(MID($B1365,2,1)),_313_Table1,MATCH(MID($B1365,1,1),_313_Table1_ColumnLookup,0),FALSE)
+N("313"),
  IF(AND(VALUE(LEFT($A1365,3))=314,LEN($B1365)=3),VLOOKUP(VALUE(MID($B1365,2,2)),_314_Table1,MATCH(MID($B1365,1,1),_314_Table1_ColumnLookup,0),FALSE),
  IF(VALUE(LEFT($A1365,3))=314,VLOOKUP(VALUE(MID($B1365,2,1)),_314_Table1,MATCH(MID($B1365,1,1),_314_Table1_ColumnLookup,0),FALSE)
+N("314"),
""))))))))))))))))))))))))</f>
        <v>#N/A</v>
      </c>
      <c r="E1365" s="238" t="e">
        <f>IF(AND(VALUE(LEFT($A1365,3))=309,LEN($B1365)=3),VLOOKUP(VALUE(MID($B1365,2,2)),_309_Table2,MATCH(MID($B1365,1,1),_309_Table2_ColumnLookup,0),FALSE),
  IF($C1365="309 LCR SummaryA",OneYearSCR,IF($C1365="309 LCR SummaryB",UltimateSCR,IF(VALUE(LEFT($A1365,3))=309,VLOOKUP(VALUE(MID($B1365,2,1)),_309_Table2,MATCH(MID($B1365,1,1),_309_Table2_ColumnLookup,0),FALSE)
+N("309"),
  IF(VALUE(LEFT($A1365,3))=310,VLOOKUP(VALUE(MID($B1365,2,1)),_310_Table2,MATCH(MID($B1365,1,1),_310_Table2_ColumnLookup,0),FALSE)
+N("310"),
  IF(AND(VALUE(LEFT($A1365,3))=311,LEN($I1365)=4),VLOOKUP($I1365,_311_Table2,MATCH($B1365,_311_Table2_ColumnLookup,0),FALSE),
  IF(AND(VALUE(LEFT($A1365,3))=311,OR($B1365="I2",$B1365="J2",$B1365="K2",$B1365="L2")),VLOOKUP('311'!$G$58,_311_Table2,MATCH(MID($B1365,1,1),_311_Table2_ColumnLookup,0),FALSE),
  IF(AND(VALUE(LEFT($A1365,3))=311,RIGHT($B1365,5)="Total"),VLOOKUP('311'!$G$59,_311_Table2,MATCH(MID($B1365,1,1),_311_Table2_ColumnLookup,0),FALSE),
  IF(VALUE(LEFT($A1365,3))=311,VLOOKUP(VALUE(MID($B1365,2,1)),_311_Table2,MATCH(MID($B1365,1,1),_311_Table2_ColumnLookup,0),FALSE)
+N("311"),
  IF(AND(VALUE(LEFT($A1365,3))=312,LEFT($G1365,10)="Unincepted",$B1365="G "),VLOOKUP(" ULO",_312_Table2,MATCH('312'!$N$16,_312_Table2_ColumnLookup,0),FALSE),
  IF(AND(VALUE(LEFT($A1365,3))=312,LEFT($G1365,10)="Unincepted",$B1365="O "),VLOOKUP(" ULO",_312_Table2,MATCH('312'!$V$16,_312_Table2_ColumnLookup,0),FALSE),
  IF(AND(VALUE(LEFT($A1365,3))=312,LEFT($G1365,10)="Unincepted",$B1365="Q "),VLOOKUP(" ULO",_312_Table2,MATCH('312'!$X$16,_312_Table2_ColumnLookup,0),FALSE),
  IF(AND(VALUE(LEFT($A1365,3))=312,LEFT($G1365,10)="Unincepted"),VLOOKUP(" ULO",_312_Table2,MATCH(LEFT($B1365,1),_312_Table2_ColumnLookup,0),FALSE),
  IF(AND(VALUE(LEFT($A1365,3))=312,LEFT($G1365,5)="Total",$B1365="G "),VLOOKUP('312'!$F$80,_312_Table2,MATCH('312'!$N$16,_312_Table2_ColumnLookup,0),FALSE),
  IF(AND(VALUE(LEFT($A1365,3))=312,LEFT($G1365,5)="Total",$B1365="O "),VLOOKUP('312'!$F$80,_312_Table2,MATCH('312'!$V$16,_312_Table2_ColumnLookup,0),FALSE),
  IF(AND(VALUE(LEFT($A1365,3))=312,LEFT($G1365,5)="Total",$B1365="Q "),VLOOKUP('312'!$F$80,_312_Table2,MATCH('312'!$X$16,_312_Table2_ColumnLookup,0),FALSE),
  IF(AND(VALUE(LEFT($A1365,3))=312,LEFT($G1365,5)="Total"),VLOOKUP('312'!$F$80,_312_Table2,MATCH(LEFT($B1365,1),_312_Table2_ColumnLookup,0),FALSE),
  IF(AND(VALUE(LEFT($A1365,3))=312,LEN($I1365)=4,$B1365="G"),VLOOKUP($I1365,_312_Table2,MATCH('312'!$N$16,_312_Table2_ColumnLookup,0),FALSE),
  IF(AND(VALUE(LEFT($A1365,3))=312,LEN($I1365)=4,$B1365="O"),VLOOKUP($I1365,_312_Table2,MATCH('312'!$V$16,_312_Table2_ColumnLookup,0),FALSE),
  IF(AND(VALUE(LEFT($A1365,3))=312,LEN($I1365)=4,$B1365="Q"),VLOOKUP($I1365,_312_Table2,MATCH('312'!$X$16,_312_Table2_ColumnLookup,0),FALSE),
  IF(AND(VALUE(LEFT($A1365,3))=312,LEN($I1365)=4),VLOOKUP($I1365,_312_Table2,MATCH(LEFT($B1365,1),_312_Table2_ColumnLookup,0),FALSE)
+N("312"),
  IF(VALUE(LEFT($A1365,3))=313,VLOOKUP(VALUE(MID($B1365,2,1)),_313_Table2,MATCH(MID($B1365,1,1),_313_Table2_ColumnLookup,0),FALSE)
+N("313"),
  IF(AND(VALUE(LEFT($A1365,3))=314,LEN($B1365)=3),VLOOKUP(VALUE(MID($B1365,2,2)),_314_Table2,MATCH(MID($B1365,1,1),_314_Table2_ColumnLookup,0),FALSE),
  IF(VALUE(LEFT($A1365,3))=314,VLOOKUP(VALUE(MID($B1365,2,1)),_314_Table2,MATCH(MID($B1365,1,1),_314_Table2_ColumnLookup,0),FALSE)
+N("314"),
""))))))))))))))))))))))))</f>
        <v>#N/A</v>
      </c>
      <c r="F1365" s="238" t="e">
        <f>IF(AND(VALUE(LEFT($A1365,3))=309,LEN($B1365)=3),VLOOKUP(VALUE(MID($B1365,2,2)),_309_Table3,MATCH(MID($B1365,1,1),_309_Table3_ColumnLookup,0),FALSE),
  IF($C1365="309 LCR SummaryA",OneYearSCR,IF($C1365="309 LCR SummaryB",UltimateSCR,IF(VALUE(LEFT($A1365,3))=309,VLOOKUP(VALUE(MID($B1365,2,1)),_309_Table3,MATCH(MID($B1365,1,1),_309_Table3_ColumnLookup,0),FALSE)
+N("309"),
  IF(VALUE(LEFT($A1365,3))=310,VLOOKUP(VALUE(MID($B1365,2,1)),_310_Table3,MATCH(MID($B1365,1,1),_310_Table3_ColumnLookup,0),FALSE)
+N("310"),
  IF(AND(VALUE(LEFT($A1365,3))=311,LEN($I1365)=4),VLOOKUP($I1365,_311_Table3,MATCH($B1365,_311_Table3_ColumnLookup,0),FALSE),
  IF(AND(VALUE(LEFT($A1365,3))=311,OR($B1365="I2",$B1365="J2",$B1365="K2",$B1365="L2")),VLOOKUP('311'!$G$58,_311_Table3,MATCH(MID($B1365,1,1),_311_Table3_ColumnLookup,0),FALSE),
  IF(AND(VALUE(LEFT($A1365,3))=311,RIGHT($B1365,5)="Total"),VLOOKUP('311'!$G$59,_311_Table3,MATCH(MID($B1365,1,1),_311_Table3_ColumnLookup,0),FALSE),
  IF(VALUE(LEFT($A1365,3))=311,VLOOKUP(VALUE(MID($B1365,2,1)),_311_Table3,MATCH(MID($B1365,1,1),_311_Table3_ColumnLookup,0),FALSE)
+N("311"),
  IF(AND(VALUE(LEFT($A1365,3))=312,LEFT($G1365,10)="Unincepted",$B1365="G "),VLOOKUP(" ULO",_312_Table3,MATCH('312'!$N$16,_312_Table3_ColumnLookup,0),FALSE),
  IF(AND(VALUE(LEFT($A1365,3))=312,LEFT($G1365,10)="Unincepted",$B1365="O "),VLOOKUP(" ULO",_312_Table3,MATCH('312'!$V$16,_312_Table3_ColumnLookup,0),FALSE),
  IF(AND(VALUE(LEFT($A1365,3))=312,LEFT($G1365,10)="Unincepted",$B1365="Q "),VLOOKUP(" ULO",_312_Table3,MATCH('312'!$X$16,_312_Table3_ColumnLookup,0),FALSE),
  IF(AND(VALUE(LEFT($A1365,3))=312,LEFT($G1365,10)="Unincepted"),VLOOKUP(" ULO",_312_Table3,MATCH(LEFT($B1365,1),_312_Table3_ColumnLookup,0),FALSE),
  IF(AND(VALUE(LEFT($A1365,3))=312,LEFT($G1365,5)="Total",$B1365="G "),VLOOKUP('312'!$F$80,_312_Table3,MATCH('312'!$N$16,_312_Table3_ColumnLookup,0),FALSE),
  IF(AND(VALUE(LEFT($A1365,3))=312,LEFT($G1365,5)="Total",$B1365="O "),VLOOKUP('312'!$F$80,_312_Table3,MATCH('312'!$V$16,_312_Table3_ColumnLookup,0),FALSE),
  IF(AND(VALUE(LEFT($A1365,3))=312,LEFT($G1365,5)="Total",$B1365="Q "),VLOOKUP('312'!$F$80,_312_Table3,MATCH('312'!$X$16,_312_Table3_ColumnLookup,0),FALSE),
  IF(AND(VALUE(LEFT($A1365,3))=312,LEFT($G1365,5)="Total"),VLOOKUP('312'!$F$80,_312_Table3,MATCH(LEFT($B1365,1),_312_Table3_ColumnLookup,0),FALSE),
  IF(AND(VALUE(LEFT($A1365,3))=312,LEN($I1365)=4,$B1365="G"),VLOOKUP($I1365,_312_Table3,MATCH('312'!$N$16,_312_Table3_ColumnLookup,0),FALSE),
  IF(AND(VALUE(LEFT($A1365,3))=312,LEN($I1365)=4,$B1365="O"),VLOOKUP($I1365,_312_Table3,MATCH('312'!$V$16,_312_Table3_ColumnLookup,0),FALSE),
  IF(AND(VALUE(LEFT($A1365,3))=312,LEN($I1365)=4,$B1365="Q"),VLOOKUP($I1365,_312_Table3,MATCH('312'!$X$16,_312_Table3_ColumnLookup,0),FALSE),
  IF(AND(VALUE(LEFT($A1365,3))=312,LEN($I1365)=4),VLOOKUP($I1365,_312_Table3,MATCH(LEFT($B1365,1),_312_Table3_ColumnLookup,0),FALSE)
+N("312"),
  IF(VALUE(LEFT($A1365,3))=313,VLOOKUP(VALUE(MID($B1365,2,1)),_313_Table3,MATCH(MID($B1365,1,1),_313_Table3_ColumnLookup,0),FALSE)
+N("313"),
  IF(AND(VALUE(LEFT($A1365,3))=314,LEN($B1365)=3),VLOOKUP(VALUE(MID($B1365,2,2)),_314_Table3,MATCH(MID($B1365,1,1),_314_Table3_ColumnLookup,0),FALSE),
  IF(VALUE(LEFT($A1365,3))=314,VLOOKUP(VALUE(MID($B1365,2,1)),_314_Table3,MATCH(MID($B1365,1,1),_314_Table3_ColumnLookup,0),FALSE)
+N("314"),
""))))))))))))))))))))))))</f>
        <v>#N/A</v>
      </c>
      <c r="H1365" s="321" t="str">
        <f>IFERROR(
IF(ISERROR($D1365)=FALSE,$D1365,IF(ISERROR($E1365)=FALSE,$E1365,IF(ISERROR($F1365)=FALSE,$F1365
+N("012 checkboxes"),
IF(
IF(OR(LEFT($A1365,9)="Syndicate",LEFT($A1365,12)="NewSyndicate"),VLOOKUP($A1365,'012'!$J:$ZW,MATCH("Link to button",'012'!$J$1:$ZW$1,0),0)
+N("309 checkbox"),
IF($C1365="309 LCR Summary0",VLOOKUP("Notes990",'309'!$P:$ZZ,MATCH("Link to button",'309'!$P$1:$ZZ$1,0),0)
+N("313 checkboxes"),
IF($C1365="313 Financial Information0LcmVsScr",IF($C1365="309 LCR Summary0",VLOOKUP("LcmVsScr",'309'!$N:$ZZ,MATCH("Link to button",'309'!$N$1:$ZZ$1,0),0),
IF($C1365="313 Financial Information0LcrDocAttached",IF($C1365="309 LCR Summary0",VLOOKUP("LcrDocAttached",'309'!$N:$ZZ,MATCH("Link to button",'309'!$N$1:$ZZ$1,0),
0)))))))=1,TRUE,FALSE)
))),"")</f>
        <v/>
      </c>
    </row>
    <row r="1366" spans="1:8">
      <c r="A1366" s="237" t="e">
        <f>VLOOKUP($G1366,CSVLookups!$B:$R,MATCH(A$1,CSVLookups!$B$1:$R$1,0),FALSE)</f>
        <v>#N/A</v>
      </c>
      <c r="B1366" s="237" t="e">
        <f>VLOOKUP($G1366,CSVLookups!$B:$R,MATCH(B$1,CSVLookups!$B$1:$R$1,0),FALSE)</f>
        <v>#N/A</v>
      </c>
      <c r="C1366" s="238" t="e">
        <f t="shared" si="21"/>
        <v>#N/A</v>
      </c>
      <c r="D1366" s="238" t="e">
        <f>IF(AND(VALUE(LEFT($A1366,3))=309,LEN($B1366)=3),VLOOKUP(VALUE(MID($B1366,2,2)),_309_Table1,MATCH(MID($B1366,1,1),_309_Table1_ColumnLookup,0),FALSE),
  IF($C1366="309 LCR SummaryA",OneYearSCR,IF($C1366="309 LCR SummaryB",UltimateSCR,IF(VALUE(LEFT($A1366,3))=309,VLOOKUP(VALUE(MID($B1366,2,1)),_309_Table1,MATCH(MID($B1366,1,1),_309_Table1_ColumnLookup,0),FALSE)
+N("309"),
  IF(VALUE(LEFT($A1366,3))=310,VLOOKUP(VALUE(MID($B1366,2,1)),_310_Table1,MATCH(MID($B1366,1,1),_310_Table1_ColumnLookup,0),FALSE)
+N("310"),
  IF(AND(VALUE(LEFT($A1366,3))=311,LEN($I1366)=4),VLOOKUP($I1366,_311_Table1,MATCH($B1366,_311_Table1_ColumnLookup,0),FALSE),
  IF(AND(VALUE(LEFT($A1366,3))=311,OR($B1366="I2",$B1366="J2",$B1366="K2",$B1366="L2")),VLOOKUP('311'!$G$58,_311_Table1,MATCH(MID($B1366,1,1),_311_Table1_ColumnLookup,0),FALSE),
  IF(AND(VALUE(LEFT($A1366,3))=311,RIGHT($B1366,5)="Total"),VLOOKUP('311'!$G$59,_311_Table1,MATCH(MID($B1366,1,1),_311_Table1_ColumnLookup,0),FALSE),
  IF(VALUE(LEFT($A1366,3))=311,VLOOKUP(VALUE(MID($B1366,2,1)),_311_Table1,MATCH(MID($B1366,1,1),_311_Table1_ColumnLookup,0),FALSE)
+N("311"),
  IF(AND(VALUE(LEFT($A1366,3))=312,LEFT($G1366,10)="Unincepted",$B1366="G "),VLOOKUP(" ULO",_312_Table1,MATCH('312'!$N$16,_312_Table1_ColumnLookup,0),FALSE),
  IF(AND(VALUE(LEFT($A1366,3))=312,LEFT($G1366,10)="Unincepted",$B1366="O "),VLOOKUP(" ULO",_312_Table1,MATCH('312'!$V$16,_312_Table1_ColumnLookup,0),FALSE),
  IF(AND(VALUE(LEFT($A1366,3))=312,LEFT($G1366,10)="Unincepted",$B1366="Q "),VLOOKUP(" ULO",_312_Table1,MATCH('312'!$X$16,_312_Table1_ColumnLookup,0),FALSE),
  IF(AND(VALUE(LEFT($A1366,3))=312,LEFT($G1366,10)="Unincepted"),VLOOKUP(" ULO",_312_Table1,MATCH(LEFT($B1366,1),_312_Table1_ColumnLookup,0),FALSE),
  IF(AND(VALUE(LEFT($A1366,3))=312,LEFT($G1366,5)="Total",$B1366="G "),VLOOKUP('312'!$F$80,_312_Table1,MATCH('312'!$N$16,_312_Table1_ColumnLookup,0),FALSE),
  IF(AND(VALUE(LEFT($A1366,3))=312,LEFT($G1366,5)="Total",$B1366="O "),VLOOKUP('312'!$F$80,_312_Table1,MATCH('312'!$V$16,_312_Table1_ColumnLookup,0),FALSE),
  IF(AND(VALUE(LEFT($A1366,3))=312,LEFT($G1366,5)="Total",$B1366="Q "),VLOOKUP('312'!$F$80,_312_Table1,MATCH('312'!$X$16,_312_Table1_ColumnLookup,0),FALSE),
  IF(AND(VALUE(LEFT($A1366,3))=312,LEFT($G1366,5)="Total"),VLOOKUP('312'!$F$80,_312_Table1,MATCH(LEFT($B1366,1),_312_Table1_ColumnLookup,0),FALSE),
  IF(AND(VALUE(LEFT($A1366,3))=312,LEN($I1366)=4,$B1366="G"),VLOOKUP($I1366,_312_Table1,MATCH('312'!$N$16,_312_Table1_ColumnLookup,0),FALSE),
  IF(AND(VALUE(LEFT($A1366,3))=312,LEN($I1366)=4,$B1366="O"),VLOOKUP($I1366,_312_Table1,MATCH('312'!$V$16,_312_Table1_ColumnLookup,0),FALSE),
  IF(AND(VALUE(LEFT($A1366,3))=312,LEN($I1366)=4,$B1366="Q"),VLOOKUP($I1366,_312_Table1,MATCH('312'!$X$16,_312_Table1_ColumnLookup,0),FALSE),
  IF(AND(VALUE(LEFT($A1366,3))=312,LEN($I1366)=4),VLOOKUP($I1366,_312_Table1,MATCH(LEFT($B1366,1),_312_Table1_ColumnLookup,0),FALSE)
+N("312"),
  IF(VALUE(LEFT($A1366,3))=313,VLOOKUP(VALUE(MID($B1366,2,1)),_313_Table1,MATCH(MID($B1366,1,1),_313_Table1_ColumnLookup,0),FALSE)
+N("313"),
  IF(AND(VALUE(LEFT($A1366,3))=314,LEN($B1366)=3),VLOOKUP(VALUE(MID($B1366,2,2)),_314_Table1,MATCH(MID($B1366,1,1),_314_Table1_ColumnLookup,0),FALSE),
  IF(VALUE(LEFT($A1366,3))=314,VLOOKUP(VALUE(MID($B1366,2,1)),_314_Table1,MATCH(MID($B1366,1,1),_314_Table1_ColumnLookup,0),FALSE)
+N("314"),
""))))))))))))))))))))))))</f>
        <v>#N/A</v>
      </c>
      <c r="E1366" s="238" t="e">
        <f>IF(AND(VALUE(LEFT($A1366,3))=309,LEN($B1366)=3),VLOOKUP(VALUE(MID($B1366,2,2)),_309_Table2,MATCH(MID($B1366,1,1),_309_Table2_ColumnLookup,0),FALSE),
  IF($C1366="309 LCR SummaryA",OneYearSCR,IF($C1366="309 LCR SummaryB",UltimateSCR,IF(VALUE(LEFT($A1366,3))=309,VLOOKUP(VALUE(MID($B1366,2,1)),_309_Table2,MATCH(MID($B1366,1,1),_309_Table2_ColumnLookup,0),FALSE)
+N("309"),
  IF(VALUE(LEFT($A1366,3))=310,VLOOKUP(VALUE(MID($B1366,2,1)),_310_Table2,MATCH(MID($B1366,1,1),_310_Table2_ColumnLookup,0),FALSE)
+N("310"),
  IF(AND(VALUE(LEFT($A1366,3))=311,LEN($I1366)=4),VLOOKUP($I1366,_311_Table2,MATCH($B1366,_311_Table2_ColumnLookup,0),FALSE),
  IF(AND(VALUE(LEFT($A1366,3))=311,OR($B1366="I2",$B1366="J2",$B1366="K2",$B1366="L2")),VLOOKUP('311'!$G$58,_311_Table2,MATCH(MID($B1366,1,1),_311_Table2_ColumnLookup,0),FALSE),
  IF(AND(VALUE(LEFT($A1366,3))=311,RIGHT($B1366,5)="Total"),VLOOKUP('311'!$G$59,_311_Table2,MATCH(MID($B1366,1,1),_311_Table2_ColumnLookup,0),FALSE),
  IF(VALUE(LEFT($A1366,3))=311,VLOOKUP(VALUE(MID($B1366,2,1)),_311_Table2,MATCH(MID($B1366,1,1),_311_Table2_ColumnLookup,0),FALSE)
+N("311"),
  IF(AND(VALUE(LEFT($A1366,3))=312,LEFT($G1366,10)="Unincepted",$B1366="G "),VLOOKUP(" ULO",_312_Table2,MATCH('312'!$N$16,_312_Table2_ColumnLookup,0),FALSE),
  IF(AND(VALUE(LEFT($A1366,3))=312,LEFT($G1366,10)="Unincepted",$B1366="O "),VLOOKUP(" ULO",_312_Table2,MATCH('312'!$V$16,_312_Table2_ColumnLookup,0),FALSE),
  IF(AND(VALUE(LEFT($A1366,3))=312,LEFT($G1366,10)="Unincepted",$B1366="Q "),VLOOKUP(" ULO",_312_Table2,MATCH('312'!$X$16,_312_Table2_ColumnLookup,0),FALSE),
  IF(AND(VALUE(LEFT($A1366,3))=312,LEFT($G1366,10)="Unincepted"),VLOOKUP(" ULO",_312_Table2,MATCH(LEFT($B1366,1),_312_Table2_ColumnLookup,0),FALSE),
  IF(AND(VALUE(LEFT($A1366,3))=312,LEFT($G1366,5)="Total",$B1366="G "),VLOOKUP('312'!$F$80,_312_Table2,MATCH('312'!$N$16,_312_Table2_ColumnLookup,0),FALSE),
  IF(AND(VALUE(LEFT($A1366,3))=312,LEFT($G1366,5)="Total",$B1366="O "),VLOOKUP('312'!$F$80,_312_Table2,MATCH('312'!$V$16,_312_Table2_ColumnLookup,0),FALSE),
  IF(AND(VALUE(LEFT($A1366,3))=312,LEFT($G1366,5)="Total",$B1366="Q "),VLOOKUP('312'!$F$80,_312_Table2,MATCH('312'!$X$16,_312_Table2_ColumnLookup,0),FALSE),
  IF(AND(VALUE(LEFT($A1366,3))=312,LEFT($G1366,5)="Total"),VLOOKUP('312'!$F$80,_312_Table2,MATCH(LEFT($B1366,1),_312_Table2_ColumnLookup,0),FALSE),
  IF(AND(VALUE(LEFT($A1366,3))=312,LEN($I1366)=4,$B1366="G"),VLOOKUP($I1366,_312_Table2,MATCH('312'!$N$16,_312_Table2_ColumnLookup,0),FALSE),
  IF(AND(VALUE(LEFT($A1366,3))=312,LEN($I1366)=4,$B1366="O"),VLOOKUP($I1366,_312_Table2,MATCH('312'!$V$16,_312_Table2_ColumnLookup,0),FALSE),
  IF(AND(VALUE(LEFT($A1366,3))=312,LEN($I1366)=4,$B1366="Q"),VLOOKUP($I1366,_312_Table2,MATCH('312'!$X$16,_312_Table2_ColumnLookup,0),FALSE),
  IF(AND(VALUE(LEFT($A1366,3))=312,LEN($I1366)=4),VLOOKUP($I1366,_312_Table2,MATCH(LEFT($B1366,1),_312_Table2_ColumnLookup,0),FALSE)
+N("312"),
  IF(VALUE(LEFT($A1366,3))=313,VLOOKUP(VALUE(MID($B1366,2,1)),_313_Table2,MATCH(MID($B1366,1,1),_313_Table2_ColumnLookup,0),FALSE)
+N("313"),
  IF(AND(VALUE(LEFT($A1366,3))=314,LEN($B1366)=3),VLOOKUP(VALUE(MID($B1366,2,2)),_314_Table2,MATCH(MID($B1366,1,1),_314_Table2_ColumnLookup,0),FALSE),
  IF(VALUE(LEFT($A1366,3))=314,VLOOKUP(VALUE(MID($B1366,2,1)),_314_Table2,MATCH(MID($B1366,1,1),_314_Table2_ColumnLookup,0),FALSE)
+N("314"),
""))))))))))))))))))))))))</f>
        <v>#N/A</v>
      </c>
      <c r="F1366" s="238" t="e">
        <f>IF(AND(VALUE(LEFT($A1366,3))=309,LEN($B1366)=3),VLOOKUP(VALUE(MID($B1366,2,2)),_309_Table3,MATCH(MID($B1366,1,1),_309_Table3_ColumnLookup,0),FALSE),
  IF($C1366="309 LCR SummaryA",OneYearSCR,IF($C1366="309 LCR SummaryB",UltimateSCR,IF(VALUE(LEFT($A1366,3))=309,VLOOKUP(VALUE(MID($B1366,2,1)),_309_Table3,MATCH(MID($B1366,1,1),_309_Table3_ColumnLookup,0),FALSE)
+N("309"),
  IF(VALUE(LEFT($A1366,3))=310,VLOOKUP(VALUE(MID($B1366,2,1)),_310_Table3,MATCH(MID($B1366,1,1),_310_Table3_ColumnLookup,0),FALSE)
+N("310"),
  IF(AND(VALUE(LEFT($A1366,3))=311,LEN($I1366)=4),VLOOKUP($I1366,_311_Table3,MATCH($B1366,_311_Table3_ColumnLookup,0),FALSE),
  IF(AND(VALUE(LEFT($A1366,3))=311,OR($B1366="I2",$B1366="J2",$B1366="K2",$B1366="L2")),VLOOKUP('311'!$G$58,_311_Table3,MATCH(MID($B1366,1,1),_311_Table3_ColumnLookup,0),FALSE),
  IF(AND(VALUE(LEFT($A1366,3))=311,RIGHT($B1366,5)="Total"),VLOOKUP('311'!$G$59,_311_Table3,MATCH(MID($B1366,1,1),_311_Table3_ColumnLookup,0),FALSE),
  IF(VALUE(LEFT($A1366,3))=311,VLOOKUP(VALUE(MID($B1366,2,1)),_311_Table3,MATCH(MID($B1366,1,1),_311_Table3_ColumnLookup,0),FALSE)
+N("311"),
  IF(AND(VALUE(LEFT($A1366,3))=312,LEFT($G1366,10)="Unincepted",$B1366="G "),VLOOKUP(" ULO",_312_Table3,MATCH('312'!$N$16,_312_Table3_ColumnLookup,0),FALSE),
  IF(AND(VALUE(LEFT($A1366,3))=312,LEFT($G1366,10)="Unincepted",$B1366="O "),VLOOKUP(" ULO",_312_Table3,MATCH('312'!$V$16,_312_Table3_ColumnLookup,0),FALSE),
  IF(AND(VALUE(LEFT($A1366,3))=312,LEFT($G1366,10)="Unincepted",$B1366="Q "),VLOOKUP(" ULO",_312_Table3,MATCH('312'!$X$16,_312_Table3_ColumnLookup,0),FALSE),
  IF(AND(VALUE(LEFT($A1366,3))=312,LEFT($G1366,10)="Unincepted"),VLOOKUP(" ULO",_312_Table3,MATCH(LEFT($B1366,1),_312_Table3_ColumnLookup,0),FALSE),
  IF(AND(VALUE(LEFT($A1366,3))=312,LEFT($G1366,5)="Total",$B1366="G "),VLOOKUP('312'!$F$80,_312_Table3,MATCH('312'!$N$16,_312_Table3_ColumnLookup,0),FALSE),
  IF(AND(VALUE(LEFT($A1366,3))=312,LEFT($G1366,5)="Total",$B1366="O "),VLOOKUP('312'!$F$80,_312_Table3,MATCH('312'!$V$16,_312_Table3_ColumnLookup,0),FALSE),
  IF(AND(VALUE(LEFT($A1366,3))=312,LEFT($G1366,5)="Total",$B1366="Q "),VLOOKUP('312'!$F$80,_312_Table3,MATCH('312'!$X$16,_312_Table3_ColumnLookup,0),FALSE),
  IF(AND(VALUE(LEFT($A1366,3))=312,LEFT($G1366,5)="Total"),VLOOKUP('312'!$F$80,_312_Table3,MATCH(LEFT($B1366,1),_312_Table3_ColumnLookup,0),FALSE),
  IF(AND(VALUE(LEFT($A1366,3))=312,LEN($I1366)=4,$B1366="G"),VLOOKUP($I1366,_312_Table3,MATCH('312'!$N$16,_312_Table3_ColumnLookup,0),FALSE),
  IF(AND(VALUE(LEFT($A1366,3))=312,LEN($I1366)=4,$B1366="O"),VLOOKUP($I1366,_312_Table3,MATCH('312'!$V$16,_312_Table3_ColumnLookup,0),FALSE),
  IF(AND(VALUE(LEFT($A1366,3))=312,LEN($I1366)=4,$B1366="Q"),VLOOKUP($I1366,_312_Table3,MATCH('312'!$X$16,_312_Table3_ColumnLookup,0),FALSE),
  IF(AND(VALUE(LEFT($A1366,3))=312,LEN($I1366)=4),VLOOKUP($I1366,_312_Table3,MATCH(LEFT($B1366,1),_312_Table3_ColumnLookup,0),FALSE)
+N("312"),
  IF(VALUE(LEFT($A1366,3))=313,VLOOKUP(VALUE(MID($B1366,2,1)),_313_Table3,MATCH(MID($B1366,1,1),_313_Table3_ColumnLookup,0),FALSE)
+N("313"),
  IF(AND(VALUE(LEFT($A1366,3))=314,LEN($B1366)=3),VLOOKUP(VALUE(MID($B1366,2,2)),_314_Table3,MATCH(MID($B1366,1,1),_314_Table3_ColumnLookup,0),FALSE),
  IF(VALUE(LEFT($A1366,3))=314,VLOOKUP(VALUE(MID($B1366,2,1)),_314_Table3,MATCH(MID($B1366,1,1),_314_Table3_ColumnLookup,0),FALSE)
+N("314"),
""))))))))))))))))))))))))</f>
        <v>#N/A</v>
      </c>
      <c r="H1366" s="321" t="str">
        <f>IFERROR(
IF(ISERROR($D1366)=FALSE,$D1366,IF(ISERROR($E1366)=FALSE,$E1366,IF(ISERROR($F1366)=FALSE,$F1366
+N("012 checkboxes"),
IF(
IF(OR(LEFT($A1366,9)="Syndicate",LEFT($A1366,12)="NewSyndicate"),VLOOKUP($A1366,'012'!$J:$ZW,MATCH("Link to button",'012'!$J$1:$ZW$1,0),0)
+N("309 checkbox"),
IF($C1366="309 LCR Summary0",VLOOKUP("Notes990",'309'!$P:$ZZ,MATCH("Link to button",'309'!$P$1:$ZZ$1,0),0)
+N("313 checkboxes"),
IF($C1366="313 Financial Information0LcmVsScr",IF($C1366="309 LCR Summary0",VLOOKUP("LcmVsScr",'309'!$N:$ZZ,MATCH("Link to button",'309'!$N$1:$ZZ$1,0),0),
IF($C1366="313 Financial Information0LcrDocAttached",IF($C1366="309 LCR Summary0",VLOOKUP("LcrDocAttached",'309'!$N:$ZZ,MATCH("Link to button",'309'!$N$1:$ZZ$1,0),
0)))))))=1,TRUE,FALSE)
))),"")</f>
        <v/>
      </c>
    </row>
    <row r="1367" spans="1:8">
      <c r="A1367" s="237" t="e">
        <f>VLOOKUP($G1367,CSVLookups!$B:$R,MATCH(A$1,CSVLookups!$B$1:$R$1,0),FALSE)</f>
        <v>#N/A</v>
      </c>
      <c r="B1367" s="237" t="e">
        <f>VLOOKUP($G1367,CSVLookups!$B:$R,MATCH(B$1,CSVLookups!$B$1:$R$1,0),FALSE)</f>
        <v>#N/A</v>
      </c>
      <c r="C1367" s="238" t="e">
        <f t="shared" si="21"/>
        <v>#N/A</v>
      </c>
      <c r="D1367" s="238" t="e">
        <f>IF(AND(VALUE(LEFT($A1367,3))=309,LEN($B1367)=3),VLOOKUP(VALUE(MID($B1367,2,2)),_309_Table1,MATCH(MID($B1367,1,1),_309_Table1_ColumnLookup,0),FALSE),
  IF($C1367="309 LCR SummaryA",OneYearSCR,IF($C1367="309 LCR SummaryB",UltimateSCR,IF(VALUE(LEFT($A1367,3))=309,VLOOKUP(VALUE(MID($B1367,2,1)),_309_Table1,MATCH(MID($B1367,1,1),_309_Table1_ColumnLookup,0),FALSE)
+N("309"),
  IF(VALUE(LEFT($A1367,3))=310,VLOOKUP(VALUE(MID($B1367,2,1)),_310_Table1,MATCH(MID($B1367,1,1),_310_Table1_ColumnLookup,0),FALSE)
+N("310"),
  IF(AND(VALUE(LEFT($A1367,3))=311,LEN($I1367)=4),VLOOKUP($I1367,_311_Table1,MATCH($B1367,_311_Table1_ColumnLookup,0),FALSE),
  IF(AND(VALUE(LEFT($A1367,3))=311,OR($B1367="I2",$B1367="J2",$B1367="K2",$B1367="L2")),VLOOKUP('311'!$G$58,_311_Table1,MATCH(MID($B1367,1,1),_311_Table1_ColumnLookup,0),FALSE),
  IF(AND(VALUE(LEFT($A1367,3))=311,RIGHT($B1367,5)="Total"),VLOOKUP('311'!$G$59,_311_Table1,MATCH(MID($B1367,1,1),_311_Table1_ColumnLookup,0),FALSE),
  IF(VALUE(LEFT($A1367,3))=311,VLOOKUP(VALUE(MID($B1367,2,1)),_311_Table1,MATCH(MID($B1367,1,1),_311_Table1_ColumnLookup,0),FALSE)
+N("311"),
  IF(AND(VALUE(LEFT($A1367,3))=312,LEFT($G1367,10)="Unincepted",$B1367="G "),VLOOKUP(" ULO",_312_Table1,MATCH('312'!$N$16,_312_Table1_ColumnLookup,0),FALSE),
  IF(AND(VALUE(LEFT($A1367,3))=312,LEFT($G1367,10)="Unincepted",$B1367="O "),VLOOKUP(" ULO",_312_Table1,MATCH('312'!$V$16,_312_Table1_ColumnLookup,0),FALSE),
  IF(AND(VALUE(LEFT($A1367,3))=312,LEFT($G1367,10)="Unincepted",$B1367="Q "),VLOOKUP(" ULO",_312_Table1,MATCH('312'!$X$16,_312_Table1_ColumnLookup,0),FALSE),
  IF(AND(VALUE(LEFT($A1367,3))=312,LEFT($G1367,10)="Unincepted"),VLOOKUP(" ULO",_312_Table1,MATCH(LEFT($B1367,1),_312_Table1_ColumnLookup,0),FALSE),
  IF(AND(VALUE(LEFT($A1367,3))=312,LEFT($G1367,5)="Total",$B1367="G "),VLOOKUP('312'!$F$80,_312_Table1,MATCH('312'!$N$16,_312_Table1_ColumnLookup,0),FALSE),
  IF(AND(VALUE(LEFT($A1367,3))=312,LEFT($G1367,5)="Total",$B1367="O "),VLOOKUP('312'!$F$80,_312_Table1,MATCH('312'!$V$16,_312_Table1_ColumnLookup,0),FALSE),
  IF(AND(VALUE(LEFT($A1367,3))=312,LEFT($G1367,5)="Total",$B1367="Q "),VLOOKUP('312'!$F$80,_312_Table1,MATCH('312'!$X$16,_312_Table1_ColumnLookup,0),FALSE),
  IF(AND(VALUE(LEFT($A1367,3))=312,LEFT($G1367,5)="Total"),VLOOKUP('312'!$F$80,_312_Table1,MATCH(LEFT($B1367,1),_312_Table1_ColumnLookup,0),FALSE),
  IF(AND(VALUE(LEFT($A1367,3))=312,LEN($I1367)=4,$B1367="G"),VLOOKUP($I1367,_312_Table1,MATCH('312'!$N$16,_312_Table1_ColumnLookup,0),FALSE),
  IF(AND(VALUE(LEFT($A1367,3))=312,LEN($I1367)=4,$B1367="O"),VLOOKUP($I1367,_312_Table1,MATCH('312'!$V$16,_312_Table1_ColumnLookup,0),FALSE),
  IF(AND(VALUE(LEFT($A1367,3))=312,LEN($I1367)=4,$B1367="Q"),VLOOKUP($I1367,_312_Table1,MATCH('312'!$X$16,_312_Table1_ColumnLookup,0),FALSE),
  IF(AND(VALUE(LEFT($A1367,3))=312,LEN($I1367)=4),VLOOKUP($I1367,_312_Table1,MATCH(LEFT($B1367,1),_312_Table1_ColumnLookup,0),FALSE)
+N("312"),
  IF(VALUE(LEFT($A1367,3))=313,VLOOKUP(VALUE(MID($B1367,2,1)),_313_Table1,MATCH(MID($B1367,1,1),_313_Table1_ColumnLookup,0),FALSE)
+N("313"),
  IF(AND(VALUE(LEFT($A1367,3))=314,LEN($B1367)=3),VLOOKUP(VALUE(MID($B1367,2,2)),_314_Table1,MATCH(MID($B1367,1,1),_314_Table1_ColumnLookup,0),FALSE),
  IF(VALUE(LEFT($A1367,3))=314,VLOOKUP(VALUE(MID($B1367,2,1)),_314_Table1,MATCH(MID($B1367,1,1),_314_Table1_ColumnLookup,0),FALSE)
+N("314"),
""))))))))))))))))))))))))</f>
        <v>#N/A</v>
      </c>
      <c r="E1367" s="238" t="e">
        <f>IF(AND(VALUE(LEFT($A1367,3))=309,LEN($B1367)=3),VLOOKUP(VALUE(MID($B1367,2,2)),_309_Table2,MATCH(MID($B1367,1,1),_309_Table2_ColumnLookup,0),FALSE),
  IF($C1367="309 LCR SummaryA",OneYearSCR,IF($C1367="309 LCR SummaryB",UltimateSCR,IF(VALUE(LEFT($A1367,3))=309,VLOOKUP(VALUE(MID($B1367,2,1)),_309_Table2,MATCH(MID($B1367,1,1),_309_Table2_ColumnLookup,0),FALSE)
+N("309"),
  IF(VALUE(LEFT($A1367,3))=310,VLOOKUP(VALUE(MID($B1367,2,1)),_310_Table2,MATCH(MID($B1367,1,1),_310_Table2_ColumnLookup,0),FALSE)
+N("310"),
  IF(AND(VALUE(LEFT($A1367,3))=311,LEN($I1367)=4),VLOOKUP($I1367,_311_Table2,MATCH($B1367,_311_Table2_ColumnLookup,0),FALSE),
  IF(AND(VALUE(LEFT($A1367,3))=311,OR($B1367="I2",$B1367="J2",$B1367="K2",$B1367="L2")),VLOOKUP('311'!$G$58,_311_Table2,MATCH(MID($B1367,1,1),_311_Table2_ColumnLookup,0),FALSE),
  IF(AND(VALUE(LEFT($A1367,3))=311,RIGHT($B1367,5)="Total"),VLOOKUP('311'!$G$59,_311_Table2,MATCH(MID($B1367,1,1),_311_Table2_ColumnLookup,0),FALSE),
  IF(VALUE(LEFT($A1367,3))=311,VLOOKUP(VALUE(MID($B1367,2,1)),_311_Table2,MATCH(MID($B1367,1,1),_311_Table2_ColumnLookup,0),FALSE)
+N("311"),
  IF(AND(VALUE(LEFT($A1367,3))=312,LEFT($G1367,10)="Unincepted",$B1367="G "),VLOOKUP(" ULO",_312_Table2,MATCH('312'!$N$16,_312_Table2_ColumnLookup,0),FALSE),
  IF(AND(VALUE(LEFT($A1367,3))=312,LEFT($G1367,10)="Unincepted",$B1367="O "),VLOOKUP(" ULO",_312_Table2,MATCH('312'!$V$16,_312_Table2_ColumnLookup,0),FALSE),
  IF(AND(VALUE(LEFT($A1367,3))=312,LEFT($G1367,10)="Unincepted",$B1367="Q "),VLOOKUP(" ULO",_312_Table2,MATCH('312'!$X$16,_312_Table2_ColumnLookup,0),FALSE),
  IF(AND(VALUE(LEFT($A1367,3))=312,LEFT($G1367,10)="Unincepted"),VLOOKUP(" ULO",_312_Table2,MATCH(LEFT($B1367,1),_312_Table2_ColumnLookup,0),FALSE),
  IF(AND(VALUE(LEFT($A1367,3))=312,LEFT($G1367,5)="Total",$B1367="G "),VLOOKUP('312'!$F$80,_312_Table2,MATCH('312'!$N$16,_312_Table2_ColumnLookup,0),FALSE),
  IF(AND(VALUE(LEFT($A1367,3))=312,LEFT($G1367,5)="Total",$B1367="O "),VLOOKUP('312'!$F$80,_312_Table2,MATCH('312'!$V$16,_312_Table2_ColumnLookup,0),FALSE),
  IF(AND(VALUE(LEFT($A1367,3))=312,LEFT($G1367,5)="Total",$B1367="Q "),VLOOKUP('312'!$F$80,_312_Table2,MATCH('312'!$X$16,_312_Table2_ColumnLookup,0),FALSE),
  IF(AND(VALUE(LEFT($A1367,3))=312,LEFT($G1367,5)="Total"),VLOOKUP('312'!$F$80,_312_Table2,MATCH(LEFT($B1367,1),_312_Table2_ColumnLookup,0),FALSE),
  IF(AND(VALUE(LEFT($A1367,3))=312,LEN($I1367)=4,$B1367="G"),VLOOKUP($I1367,_312_Table2,MATCH('312'!$N$16,_312_Table2_ColumnLookup,0),FALSE),
  IF(AND(VALUE(LEFT($A1367,3))=312,LEN($I1367)=4,$B1367="O"),VLOOKUP($I1367,_312_Table2,MATCH('312'!$V$16,_312_Table2_ColumnLookup,0),FALSE),
  IF(AND(VALUE(LEFT($A1367,3))=312,LEN($I1367)=4,$B1367="Q"),VLOOKUP($I1367,_312_Table2,MATCH('312'!$X$16,_312_Table2_ColumnLookup,0),FALSE),
  IF(AND(VALUE(LEFT($A1367,3))=312,LEN($I1367)=4),VLOOKUP($I1367,_312_Table2,MATCH(LEFT($B1367,1),_312_Table2_ColumnLookup,0),FALSE)
+N("312"),
  IF(VALUE(LEFT($A1367,3))=313,VLOOKUP(VALUE(MID($B1367,2,1)),_313_Table2,MATCH(MID($B1367,1,1),_313_Table2_ColumnLookup,0),FALSE)
+N("313"),
  IF(AND(VALUE(LEFT($A1367,3))=314,LEN($B1367)=3),VLOOKUP(VALUE(MID($B1367,2,2)),_314_Table2,MATCH(MID($B1367,1,1),_314_Table2_ColumnLookup,0),FALSE),
  IF(VALUE(LEFT($A1367,3))=314,VLOOKUP(VALUE(MID($B1367,2,1)),_314_Table2,MATCH(MID($B1367,1,1),_314_Table2_ColumnLookup,0),FALSE)
+N("314"),
""))))))))))))))))))))))))</f>
        <v>#N/A</v>
      </c>
      <c r="F1367" s="238" t="e">
        <f>IF(AND(VALUE(LEFT($A1367,3))=309,LEN($B1367)=3),VLOOKUP(VALUE(MID($B1367,2,2)),_309_Table3,MATCH(MID($B1367,1,1),_309_Table3_ColumnLookup,0),FALSE),
  IF($C1367="309 LCR SummaryA",OneYearSCR,IF($C1367="309 LCR SummaryB",UltimateSCR,IF(VALUE(LEFT($A1367,3))=309,VLOOKUP(VALUE(MID($B1367,2,1)),_309_Table3,MATCH(MID($B1367,1,1),_309_Table3_ColumnLookup,0),FALSE)
+N("309"),
  IF(VALUE(LEFT($A1367,3))=310,VLOOKUP(VALUE(MID($B1367,2,1)),_310_Table3,MATCH(MID($B1367,1,1),_310_Table3_ColumnLookup,0),FALSE)
+N("310"),
  IF(AND(VALUE(LEFT($A1367,3))=311,LEN($I1367)=4),VLOOKUP($I1367,_311_Table3,MATCH($B1367,_311_Table3_ColumnLookup,0),FALSE),
  IF(AND(VALUE(LEFT($A1367,3))=311,OR($B1367="I2",$B1367="J2",$B1367="K2",$B1367="L2")),VLOOKUP('311'!$G$58,_311_Table3,MATCH(MID($B1367,1,1),_311_Table3_ColumnLookup,0),FALSE),
  IF(AND(VALUE(LEFT($A1367,3))=311,RIGHT($B1367,5)="Total"),VLOOKUP('311'!$G$59,_311_Table3,MATCH(MID($B1367,1,1),_311_Table3_ColumnLookup,0),FALSE),
  IF(VALUE(LEFT($A1367,3))=311,VLOOKUP(VALUE(MID($B1367,2,1)),_311_Table3,MATCH(MID($B1367,1,1),_311_Table3_ColumnLookup,0),FALSE)
+N("311"),
  IF(AND(VALUE(LEFT($A1367,3))=312,LEFT($G1367,10)="Unincepted",$B1367="G "),VLOOKUP(" ULO",_312_Table3,MATCH('312'!$N$16,_312_Table3_ColumnLookup,0),FALSE),
  IF(AND(VALUE(LEFT($A1367,3))=312,LEFT($G1367,10)="Unincepted",$B1367="O "),VLOOKUP(" ULO",_312_Table3,MATCH('312'!$V$16,_312_Table3_ColumnLookup,0),FALSE),
  IF(AND(VALUE(LEFT($A1367,3))=312,LEFT($G1367,10)="Unincepted",$B1367="Q "),VLOOKUP(" ULO",_312_Table3,MATCH('312'!$X$16,_312_Table3_ColumnLookup,0),FALSE),
  IF(AND(VALUE(LEFT($A1367,3))=312,LEFT($G1367,10)="Unincepted"),VLOOKUP(" ULO",_312_Table3,MATCH(LEFT($B1367,1),_312_Table3_ColumnLookup,0),FALSE),
  IF(AND(VALUE(LEFT($A1367,3))=312,LEFT($G1367,5)="Total",$B1367="G "),VLOOKUP('312'!$F$80,_312_Table3,MATCH('312'!$N$16,_312_Table3_ColumnLookup,0),FALSE),
  IF(AND(VALUE(LEFT($A1367,3))=312,LEFT($G1367,5)="Total",$B1367="O "),VLOOKUP('312'!$F$80,_312_Table3,MATCH('312'!$V$16,_312_Table3_ColumnLookup,0),FALSE),
  IF(AND(VALUE(LEFT($A1367,3))=312,LEFT($G1367,5)="Total",$B1367="Q "),VLOOKUP('312'!$F$80,_312_Table3,MATCH('312'!$X$16,_312_Table3_ColumnLookup,0),FALSE),
  IF(AND(VALUE(LEFT($A1367,3))=312,LEFT($G1367,5)="Total"),VLOOKUP('312'!$F$80,_312_Table3,MATCH(LEFT($B1367,1),_312_Table3_ColumnLookup,0),FALSE),
  IF(AND(VALUE(LEFT($A1367,3))=312,LEN($I1367)=4,$B1367="G"),VLOOKUP($I1367,_312_Table3,MATCH('312'!$N$16,_312_Table3_ColumnLookup,0),FALSE),
  IF(AND(VALUE(LEFT($A1367,3))=312,LEN($I1367)=4,$B1367="O"),VLOOKUP($I1367,_312_Table3,MATCH('312'!$V$16,_312_Table3_ColumnLookup,0),FALSE),
  IF(AND(VALUE(LEFT($A1367,3))=312,LEN($I1367)=4,$B1367="Q"),VLOOKUP($I1367,_312_Table3,MATCH('312'!$X$16,_312_Table3_ColumnLookup,0),FALSE),
  IF(AND(VALUE(LEFT($A1367,3))=312,LEN($I1367)=4),VLOOKUP($I1367,_312_Table3,MATCH(LEFT($B1367,1),_312_Table3_ColumnLookup,0),FALSE)
+N("312"),
  IF(VALUE(LEFT($A1367,3))=313,VLOOKUP(VALUE(MID($B1367,2,1)),_313_Table3,MATCH(MID($B1367,1,1),_313_Table3_ColumnLookup,0),FALSE)
+N("313"),
  IF(AND(VALUE(LEFT($A1367,3))=314,LEN($B1367)=3),VLOOKUP(VALUE(MID($B1367,2,2)),_314_Table3,MATCH(MID($B1367,1,1),_314_Table3_ColumnLookup,0),FALSE),
  IF(VALUE(LEFT($A1367,3))=314,VLOOKUP(VALUE(MID($B1367,2,1)),_314_Table3,MATCH(MID($B1367,1,1),_314_Table3_ColumnLookup,0),FALSE)
+N("314"),
""))))))))))))))))))))))))</f>
        <v>#N/A</v>
      </c>
      <c r="H1367" s="321" t="str">
        <f>IFERROR(
IF(ISERROR($D1367)=FALSE,$D1367,IF(ISERROR($E1367)=FALSE,$E1367,IF(ISERROR($F1367)=FALSE,$F1367
+N("012 checkboxes"),
IF(
IF(OR(LEFT($A1367,9)="Syndicate",LEFT($A1367,12)="NewSyndicate"),VLOOKUP($A1367,'012'!$J:$ZW,MATCH("Link to button",'012'!$J$1:$ZW$1,0),0)
+N("309 checkbox"),
IF($C1367="309 LCR Summary0",VLOOKUP("Notes990",'309'!$P:$ZZ,MATCH("Link to button",'309'!$P$1:$ZZ$1,0),0)
+N("313 checkboxes"),
IF($C1367="313 Financial Information0LcmVsScr",IF($C1367="309 LCR Summary0",VLOOKUP("LcmVsScr",'309'!$N:$ZZ,MATCH("Link to button",'309'!$N$1:$ZZ$1,0),0),
IF($C1367="313 Financial Information0LcrDocAttached",IF($C1367="309 LCR Summary0",VLOOKUP("LcrDocAttached",'309'!$N:$ZZ,MATCH("Link to button",'309'!$N$1:$ZZ$1,0),
0)))))))=1,TRUE,FALSE)
))),"")</f>
        <v/>
      </c>
    </row>
    <row r="1368" spans="1:8">
      <c r="A1368" s="237" t="e">
        <f>VLOOKUP($G1368,CSVLookups!$B:$R,MATCH(A$1,CSVLookups!$B$1:$R$1,0),FALSE)</f>
        <v>#N/A</v>
      </c>
      <c r="B1368" s="237" t="e">
        <f>VLOOKUP($G1368,CSVLookups!$B:$R,MATCH(B$1,CSVLookups!$B$1:$R$1,0),FALSE)</f>
        <v>#N/A</v>
      </c>
      <c r="C1368" s="238" t="e">
        <f t="shared" si="21"/>
        <v>#N/A</v>
      </c>
      <c r="D1368" s="238" t="e">
        <f>IF(AND(VALUE(LEFT($A1368,3))=309,LEN($B1368)=3),VLOOKUP(VALUE(MID($B1368,2,2)),_309_Table1,MATCH(MID($B1368,1,1),_309_Table1_ColumnLookup,0),FALSE),
  IF($C1368="309 LCR SummaryA",OneYearSCR,IF($C1368="309 LCR SummaryB",UltimateSCR,IF(VALUE(LEFT($A1368,3))=309,VLOOKUP(VALUE(MID($B1368,2,1)),_309_Table1,MATCH(MID($B1368,1,1),_309_Table1_ColumnLookup,0),FALSE)
+N("309"),
  IF(VALUE(LEFT($A1368,3))=310,VLOOKUP(VALUE(MID($B1368,2,1)),_310_Table1,MATCH(MID($B1368,1,1),_310_Table1_ColumnLookup,0),FALSE)
+N("310"),
  IF(AND(VALUE(LEFT($A1368,3))=311,LEN($I1368)=4),VLOOKUP($I1368,_311_Table1,MATCH($B1368,_311_Table1_ColumnLookup,0),FALSE),
  IF(AND(VALUE(LEFT($A1368,3))=311,OR($B1368="I2",$B1368="J2",$B1368="K2",$B1368="L2")),VLOOKUP('311'!$G$58,_311_Table1,MATCH(MID($B1368,1,1),_311_Table1_ColumnLookup,0),FALSE),
  IF(AND(VALUE(LEFT($A1368,3))=311,RIGHT($B1368,5)="Total"),VLOOKUP('311'!$G$59,_311_Table1,MATCH(MID($B1368,1,1),_311_Table1_ColumnLookup,0),FALSE),
  IF(VALUE(LEFT($A1368,3))=311,VLOOKUP(VALUE(MID($B1368,2,1)),_311_Table1,MATCH(MID($B1368,1,1),_311_Table1_ColumnLookup,0),FALSE)
+N("311"),
  IF(AND(VALUE(LEFT($A1368,3))=312,LEFT($G1368,10)="Unincepted",$B1368="G "),VLOOKUP(" ULO",_312_Table1,MATCH('312'!$N$16,_312_Table1_ColumnLookup,0),FALSE),
  IF(AND(VALUE(LEFT($A1368,3))=312,LEFT($G1368,10)="Unincepted",$B1368="O "),VLOOKUP(" ULO",_312_Table1,MATCH('312'!$V$16,_312_Table1_ColumnLookup,0),FALSE),
  IF(AND(VALUE(LEFT($A1368,3))=312,LEFT($G1368,10)="Unincepted",$B1368="Q "),VLOOKUP(" ULO",_312_Table1,MATCH('312'!$X$16,_312_Table1_ColumnLookup,0),FALSE),
  IF(AND(VALUE(LEFT($A1368,3))=312,LEFT($G1368,10)="Unincepted"),VLOOKUP(" ULO",_312_Table1,MATCH(LEFT($B1368,1),_312_Table1_ColumnLookup,0),FALSE),
  IF(AND(VALUE(LEFT($A1368,3))=312,LEFT($G1368,5)="Total",$B1368="G "),VLOOKUP('312'!$F$80,_312_Table1,MATCH('312'!$N$16,_312_Table1_ColumnLookup,0),FALSE),
  IF(AND(VALUE(LEFT($A1368,3))=312,LEFT($G1368,5)="Total",$B1368="O "),VLOOKUP('312'!$F$80,_312_Table1,MATCH('312'!$V$16,_312_Table1_ColumnLookup,0),FALSE),
  IF(AND(VALUE(LEFT($A1368,3))=312,LEFT($G1368,5)="Total",$B1368="Q "),VLOOKUP('312'!$F$80,_312_Table1,MATCH('312'!$X$16,_312_Table1_ColumnLookup,0),FALSE),
  IF(AND(VALUE(LEFT($A1368,3))=312,LEFT($G1368,5)="Total"),VLOOKUP('312'!$F$80,_312_Table1,MATCH(LEFT($B1368,1),_312_Table1_ColumnLookup,0),FALSE),
  IF(AND(VALUE(LEFT($A1368,3))=312,LEN($I1368)=4,$B1368="G"),VLOOKUP($I1368,_312_Table1,MATCH('312'!$N$16,_312_Table1_ColumnLookup,0),FALSE),
  IF(AND(VALUE(LEFT($A1368,3))=312,LEN($I1368)=4,$B1368="O"),VLOOKUP($I1368,_312_Table1,MATCH('312'!$V$16,_312_Table1_ColumnLookup,0),FALSE),
  IF(AND(VALUE(LEFT($A1368,3))=312,LEN($I1368)=4,$B1368="Q"),VLOOKUP($I1368,_312_Table1,MATCH('312'!$X$16,_312_Table1_ColumnLookup,0),FALSE),
  IF(AND(VALUE(LEFT($A1368,3))=312,LEN($I1368)=4),VLOOKUP($I1368,_312_Table1,MATCH(LEFT($B1368,1),_312_Table1_ColumnLookup,0),FALSE)
+N("312"),
  IF(VALUE(LEFT($A1368,3))=313,VLOOKUP(VALUE(MID($B1368,2,1)),_313_Table1,MATCH(MID($B1368,1,1),_313_Table1_ColumnLookup,0),FALSE)
+N("313"),
  IF(AND(VALUE(LEFT($A1368,3))=314,LEN($B1368)=3),VLOOKUP(VALUE(MID($B1368,2,2)),_314_Table1,MATCH(MID($B1368,1,1),_314_Table1_ColumnLookup,0),FALSE),
  IF(VALUE(LEFT($A1368,3))=314,VLOOKUP(VALUE(MID($B1368,2,1)),_314_Table1,MATCH(MID($B1368,1,1),_314_Table1_ColumnLookup,0),FALSE)
+N("314"),
""))))))))))))))))))))))))</f>
        <v>#N/A</v>
      </c>
      <c r="E1368" s="238" t="e">
        <f>IF(AND(VALUE(LEFT($A1368,3))=309,LEN($B1368)=3),VLOOKUP(VALUE(MID($B1368,2,2)),_309_Table2,MATCH(MID($B1368,1,1),_309_Table2_ColumnLookup,0),FALSE),
  IF($C1368="309 LCR SummaryA",OneYearSCR,IF($C1368="309 LCR SummaryB",UltimateSCR,IF(VALUE(LEFT($A1368,3))=309,VLOOKUP(VALUE(MID($B1368,2,1)),_309_Table2,MATCH(MID($B1368,1,1),_309_Table2_ColumnLookup,0),FALSE)
+N("309"),
  IF(VALUE(LEFT($A1368,3))=310,VLOOKUP(VALUE(MID($B1368,2,1)),_310_Table2,MATCH(MID($B1368,1,1),_310_Table2_ColumnLookup,0),FALSE)
+N("310"),
  IF(AND(VALUE(LEFT($A1368,3))=311,LEN($I1368)=4),VLOOKUP($I1368,_311_Table2,MATCH($B1368,_311_Table2_ColumnLookup,0),FALSE),
  IF(AND(VALUE(LEFT($A1368,3))=311,OR($B1368="I2",$B1368="J2",$B1368="K2",$B1368="L2")),VLOOKUP('311'!$G$58,_311_Table2,MATCH(MID($B1368,1,1),_311_Table2_ColumnLookup,0),FALSE),
  IF(AND(VALUE(LEFT($A1368,3))=311,RIGHT($B1368,5)="Total"),VLOOKUP('311'!$G$59,_311_Table2,MATCH(MID($B1368,1,1),_311_Table2_ColumnLookup,0),FALSE),
  IF(VALUE(LEFT($A1368,3))=311,VLOOKUP(VALUE(MID($B1368,2,1)),_311_Table2,MATCH(MID($B1368,1,1),_311_Table2_ColumnLookup,0),FALSE)
+N("311"),
  IF(AND(VALUE(LEFT($A1368,3))=312,LEFT($G1368,10)="Unincepted",$B1368="G "),VLOOKUP(" ULO",_312_Table2,MATCH('312'!$N$16,_312_Table2_ColumnLookup,0),FALSE),
  IF(AND(VALUE(LEFT($A1368,3))=312,LEFT($G1368,10)="Unincepted",$B1368="O "),VLOOKUP(" ULO",_312_Table2,MATCH('312'!$V$16,_312_Table2_ColumnLookup,0),FALSE),
  IF(AND(VALUE(LEFT($A1368,3))=312,LEFT($G1368,10)="Unincepted",$B1368="Q "),VLOOKUP(" ULO",_312_Table2,MATCH('312'!$X$16,_312_Table2_ColumnLookup,0),FALSE),
  IF(AND(VALUE(LEFT($A1368,3))=312,LEFT($G1368,10)="Unincepted"),VLOOKUP(" ULO",_312_Table2,MATCH(LEFT($B1368,1),_312_Table2_ColumnLookup,0),FALSE),
  IF(AND(VALUE(LEFT($A1368,3))=312,LEFT($G1368,5)="Total",$B1368="G "),VLOOKUP('312'!$F$80,_312_Table2,MATCH('312'!$N$16,_312_Table2_ColumnLookup,0),FALSE),
  IF(AND(VALUE(LEFT($A1368,3))=312,LEFT($G1368,5)="Total",$B1368="O "),VLOOKUP('312'!$F$80,_312_Table2,MATCH('312'!$V$16,_312_Table2_ColumnLookup,0),FALSE),
  IF(AND(VALUE(LEFT($A1368,3))=312,LEFT($G1368,5)="Total",$B1368="Q "),VLOOKUP('312'!$F$80,_312_Table2,MATCH('312'!$X$16,_312_Table2_ColumnLookup,0),FALSE),
  IF(AND(VALUE(LEFT($A1368,3))=312,LEFT($G1368,5)="Total"),VLOOKUP('312'!$F$80,_312_Table2,MATCH(LEFT($B1368,1),_312_Table2_ColumnLookup,0),FALSE),
  IF(AND(VALUE(LEFT($A1368,3))=312,LEN($I1368)=4,$B1368="G"),VLOOKUP($I1368,_312_Table2,MATCH('312'!$N$16,_312_Table2_ColumnLookup,0),FALSE),
  IF(AND(VALUE(LEFT($A1368,3))=312,LEN($I1368)=4,$B1368="O"),VLOOKUP($I1368,_312_Table2,MATCH('312'!$V$16,_312_Table2_ColumnLookup,0),FALSE),
  IF(AND(VALUE(LEFT($A1368,3))=312,LEN($I1368)=4,$B1368="Q"),VLOOKUP($I1368,_312_Table2,MATCH('312'!$X$16,_312_Table2_ColumnLookup,0),FALSE),
  IF(AND(VALUE(LEFT($A1368,3))=312,LEN($I1368)=4),VLOOKUP($I1368,_312_Table2,MATCH(LEFT($B1368,1),_312_Table2_ColumnLookup,0),FALSE)
+N("312"),
  IF(VALUE(LEFT($A1368,3))=313,VLOOKUP(VALUE(MID($B1368,2,1)),_313_Table2,MATCH(MID($B1368,1,1),_313_Table2_ColumnLookup,0),FALSE)
+N("313"),
  IF(AND(VALUE(LEFT($A1368,3))=314,LEN($B1368)=3),VLOOKUP(VALUE(MID($B1368,2,2)),_314_Table2,MATCH(MID($B1368,1,1),_314_Table2_ColumnLookup,0),FALSE),
  IF(VALUE(LEFT($A1368,3))=314,VLOOKUP(VALUE(MID($B1368,2,1)),_314_Table2,MATCH(MID($B1368,1,1),_314_Table2_ColumnLookup,0),FALSE)
+N("314"),
""))))))))))))))))))))))))</f>
        <v>#N/A</v>
      </c>
      <c r="F1368" s="238" t="e">
        <f>IF(AND(VALUE(LEFT($A1368,3))=309,LEN($B1368)=3),VLOOKUP(VALUE(MID($B1368,2,2)),_309_Table3,MATCH(MID($B1368,1,1),_309_Table3_ColumnLookup,0),FALSE),
  IF($C1368="309 LCR SummaryA",OneYearSCR,IF($C1368="309 LCR SummaryB",UltimateSCR,IF(VALUE(LEFT($A1368,3))=309,VLOOKUP(VALUE(MID($B1368,2,1)),_309_Table3,MATCH(MID($B1368,1,1),_309_Table3_ColumnLookup,0),FALSE)
+N("309"),
  IF(VALUE(LEFT($A1368,3))=310,VLOOKUP(VALUE(MID($B1368,2,1)),_310_Table3,MATCH(MID($B1368,1,1),_310_Table3_ColumnLookup,0),FALSE)
+N("310"),
  IF(AND(VALUE(LEFT($A1368,3))=311,LEN($I1368)=4),VLOOKUP($I1368,_311_Table3,MATCH($B1368,_311_Table3_ColumnLookup,0),FALSE),
  IF(AND(VALUE(LEFT($A1368,3))=311,OR($B1368="I2",$B1368="J2",$B1368="K2",$B1368="L2")),VLOOKUP('311'!$G$58,_311_Table3,MATCH(MID($B1368,1,1),_311_Table3_ColumnLookup,0),FALSE),
  IF(AND(VALUE(LEFT($A1368,3))=311,RIGHT($B1368,5)="Total"),VLOOKUP('311'!$G$59,_311_Table3,MATCH(MID($B1368,1,1),_311_Table3_ColumnLookup,0),FALSE),
  IF(VALUE(LEFT($A1368,3))=311,VLOOKUP(VALUE(MID($B1368,2,1)),_311_Table3,MATCH(MID($B1368,1,1),_311_Table3_ColumnLookup,0),FALSE)
+N("311"),
  IF(AND(VALUE(LEFT($A1368,3))=312,LEFT($G1368,10)="Unincepted",$B1368="G "),VLOOKUP(" ULO",_312_Table3,MATCH('312'!$N$16,_312_Table3_ColumnLookup,0),FALSE),
  IF(AND(VALUE(LEFT($A1368,3))=312,LEFT($G1368,10)="Unincepted",$B1368="O "),VLOOKUP(" ULO",_312_Table3,MATCH('312'!$V$16,_312_Table3_ColumnLookup,0),FALSE),
  IF(AND(VALUE(LEFT($A1368,3))=312,LEFT($G1368,10)="Unincepted",$B1368="Q "),VLOOKUP(" ULO",_312_Table3,MATCH('312'!$X$16,_312_Table3_ColumnLookup,0),FALSE),
  IF(AND(VALUE(LEFT($A1368,3))=312,LEFT($G1368,10)="Unincepted"),VLOOKUP(" ULO",_312_Table3,MATCH(LEFT($B1368,1),_312_Table3_ColumnLookup,0),FALSE),
  IF(AND(VALUE(LEFT($A1368,3))=312,LEFT($G1368,5)="Total",$B1368="G "),VLOOKUP('312'!$F$80,_312_Table3,MATCH('312'!$N$16,_312_Table3_ColumnLookup,0),FALSE),
  IF(AND(VALUE(LEFT($A1368,3))=312,LEFT($G1368,5)="Total",$B1368="O "),VLOOKUP('312'!$F$80,_312_Table3,MATCH('312'!$V$16,_312_Table3_ColumnLookup,0),FALSE),
  IF(AND(VALUE(LEFT($A1368,3))=312,LEFT($G1368,5)="Total",$B1368="Q "),VLOOKUP('312'!$F$80,_312_Table3,MATCH('312'!$X$16,_312_Table3_ColumnLookup,0),FALSE),
  IF(AND(VALUE(LEFT($A1368,3))=312,LEFT($G1368,5)="Total"),VLOOKUP('312'!$F$80,_312_Table3,MATCH(LEFT($B1368,1),_312_Table3_ColumnLookup,0),FALSE),
  IF(AND(VALUE(LEFT($A1368,3))=312,LEN($I1368)=4,$B1368="G"),VLOOKUP($I1368,_312_Table3,MATCH('312'!$N$16,_312_Table3_ColumnLookup,0),FALSE),
  IF(AND(VALUE(LEFT($A1368,3))=312,LEN($I1368)=4,$B1368="O"),VLOOKUP($I1368,_312_Table3,MATCH('312'!$V$16,_312_Table3_ColumnLookup,0),FALSE),
  IF(AND(VALUE(LEFT($A1368,3))=312,LEN($I1368)=4,$B1368="Q"),VLOOKUP($I1368,_312_Table3,MATCH('312'!$X$16,_312_Table3_ColumnLookup,0),FALSE),
  IF(AND(VALUE(LEFT($A1368,3))=312,LEN($I1368)=4),VLOOKUP($I1368,_312_Table3,MATCH(LEFT($B1368,1),_312_Table3_ColumnLookup,0),FALSE)
+N("312"),
  IF(VALUE(LEFT($A1368,3))=313,VLOOKUP(VALUE(MID($B1368,2,1)),_313_Table3,MATCH(MID($B1368,1,1),_313_Table3_ColumnLookup,0),FALSE)
+N("313"),
  IF(AND(VALUE(LEFT($A1368,3))=314,LEN($B1368)=3),VLOOKUP(VALUE(MID($B1368,2,2)),_314_Table3,MATCH(MID($B1368,1,1),_314_Table3_ColumnLookup,0),FALSE),
  IF(VALUE(LEFT($A1368,3))=314,VLOOKUP(VALUE(MID($B1368,2,1)),_314_Table3,MATCH(MID($B1368,1,1),_314_Table3_ColumnLookup,0),FALSE)
+N("314"),
""))))))))))))))))))))))))</f>
        <v>#N/A</v>
      </c>
      <c r="H1368" s="321" t="str">
        <f>IFERROR(
IF(ISERROR($D1368)=FALSE,$D1368,IF(ISERROR($E1368)=FALSE,$E1368,IF(ISERROR($F1368)=FALSE,$F1368
+N("012 checkboxes"),
IF(
IF(OR(LEFT($A1368,9)="Syndicate",LEFT($A1368,12)="NewSyndicate"),VLOOKUP($A1368,'012'!$J:$ZW,MATCH("Link to button",'012'!$J$1:$ZW$1,0),0)
+N("309 checkbox"),
IF($C1368="309 LCR Summary0",VLOOKUP("Notes990",'309'!$P:$ZZ,MATCH("Link to button",'309'!$P$1:$ZZ$1,0),0)
+N("313 checkboxes"),
IF($C1368="313 Financial Information0LcmVsScr",IF($C1368="309 LCR Summary0",VLOOKUP("LcmVsScr",'309'!$N:$ZZ,MATCH("Link to button",'309'!$N$1:$ZZ$1,0),0),
IF($C1368="313 Financial Information0LcrDocAttached",IF($C1368="309 LCR Summary0",VLOOKUP("LcrDocAttached",'309'!$N:$ZZ,MATCH("Link to button",'309'!$N$1:$ZZ$1,0),
0)))))))=1,TRUE,FALSE)
))),"")</f>
        <v/>
      </c>
    </row>
    <row r="1369" spans="1:8">
      <c r="A1369" s="237" t="e">
        <f>VLOOKUP($G1369,CSVLookups!$B:$R,MATCH(A$1,CSVLookups!$B$1:$R$1,0),FALSE)</f>
        <v>#N/A</v>
      </c>
      <c r="B1369" s="237" t="e">
        <f>VLOOKUP($G1369,CSVLookups!$B:$R,MATCH(B$1,CSVLookups!$B$1:$R$1,0),FALSE)</f>
        <v>#N/A</v>
      </c>
      <c r="C1369" s="238" t="e">
        <f t="shared" si="21"/>
        <v>#N/A</v>
      </c>
      <c r="D1369" s="238" t="e">
        <f>IF(AND(VALUE(LEFT($A1369,3))=309,LEN($B1369)=3),VLOOKUP(VALUE(MID($B1369,2,2)),_309_Table1,MATCH(MID($B1369,1,1),_309_Table1_ColumnLookup,0),FALSE),
  IF($C1369="309 LCR SummaryA",OneYearSCR,IF($C1369="309 LCR SummaryB",UltimateSCR,IF(VALUE(LEFT($A1369,3))=309,VLOOKUP(VALUE(MID($B1369,2,1)),_309_Table1,MATCH(MID($B1369,1,1),_309_Table1_ColumnLookup,0),FALSE)
+N("309"),
  IF(VALUE(LEFT($A1369,3))=310,VLOOKUP(VALUE(MID($B1369,2,1)),_310_Table1,MATCH(MID($B1369,1,1),_310_Table1_ColumnLookup,0),FALSE)
+N("310"),
  IF(AND(VALUE(LEFT($A1369,3))=311,LEN($I1369)=4),VLOOKUP($I1369,_311_Table1,MATCH($B1369,_311_Table1_ColumnLookup,0),FALSE),
  IF(AND(VALUE(LEFT($A1369,3))=311,OR($B1369="I2",$B1369="J2",$B1369="K2",$B1369="L2")),VLOOKUP('311'!$G$58,_311_Table1,MATCH(MID($B1369,1,1),_311_Table1_ColumnLookup,0),FALSE),
  IF(AND(VALUE(LEFT($A1369,3))=311,RIGHT($B1369,5)="Total"),VLOOKUP('311'!$G$59,_311_Table1,MATCH(MID($B1369,1,1),_311_Table1_ColumnLookup,0),FALSE),
  IF(VALUE(LEFT($A1369,3))=311,VLOOKUP(VALUE(MID($B1369,2,1)),_311_Table1,MATCH(MID($B1369,1,1),_311_Table1_ColumnLookup,0),FALSE)
+N("311"),
  IF(AND(VALUE(LEFT($A1369,3))=312,LEFT($G1369,10)="Unincepted",$B1369="G "),VLOOKUP(" ULO",_312_Table1,MATCH('312'!$N$16,_312_Table1_ColumnLookup,0),FALSE),
  IF(AND(VALUE(LEFT($A1369,3))=312,LEFT($G1369,10)="Unincepted",$B1369="O "),VLOOKUP(" ULO",_312_Table1,MATCH('312'!$V$16,_312_Table1_ColumnLookup,0),FALSE),
  IF(AND(VALUE(LEFT($A1369,3))=312,LEFT($G1369,10)="Unincepted",$B1369="Q "),VLOOKUP(" ULO",_312_Table1,MATCH('312'!$X$16,_312_Table1_ColumnLookup,0),FALSE),
  IF(AND(VALUE(LEFT($A1369,3))=312,LEFT($G1369,10)="Unincepted"),VLOOKUP(" ULO",_312_Table1,MATCH(LEFT($B1369,1),_312_Table1_ColumnLookup,0),FALSE),
  IF(AND(VALUE(LEFT($A1369,3))=312,LEFT($G1369,5)="Total",$B1369="G "),VLOOKUP('312'!$F$80,_312_Table1,MATCH('312'!$N$16,_312_Table1_ColumnLookup,0),FALSE),
  IF(AND(VALUE(LEFT($A1369,3))=312,LEFT($G1369,5)="Total",$B1369="O "),VLOOKUP('312'!$F$80,_312_Table1,MATCH('312'!$V$16,_312_Table1_ColumnLookup,0),FALSE),
  IF(AND(VALUE(LEFT($A1369,3))=312,LEFT($G1369,5)="Total",$B1369="Q "),VLOOKUP('312'!$F$80,_312_Table1,MATCH('312'!$X$16,_312_Table1_ColumnLookup,0),FALSE),
  IF(AND(VALUE(LEFT($A1369,3))=312,LEFT($G1369,5)="Total"),VLOOKUP('312'!$F$80,_312_Table1,MATCH(LEFT($B1369,1),_312_Table1_ColumnLookup,0),FALSE),
  IF(AND(VALUE(LEFT($A1369,3))=312,LEN($I1369)=4,$B1369="G"),VLOOKUP($I1369,_312_Table1,MATCH('312'!$N$16,_312_Table1_ColumnLookup,0),FALSE),
  IF(AND(VALUE(LEFT($A1369,3))=312,LEN($I1369)=4,$B1369="O"),VLOOKUP($I1369,_312_Table1,MATCH('312'!$V$16,_312_Table1_ColumnLookup,0),FALSE),
  IF(AND(VALUE(LEFT($A1369,3))=312,LEN($I1369)=4,$B1369="Q"),VLOOKUP($I1369,_312_Table1,MATCH('312'!$X$16,_312_Table1_ColumnLookup,0),FALSE),
  IF(AND(VALUE(LEFT($A1369,3))=312,LEN($I1369)=4),VLOOKUP($I1369,_312_Table1,MATCH(LEFT($B1369,1),_312_Table1_ColumnLookup,0),FALSE)
+N("312"),
  IF(VALUE(LEFT($A1369,3))=313,VLOOKUP(VALUE(MID($B1369,2,1)),_313_Table1,MATCH(MID($B1369,1,1),_313_Table1_ColumnLookup,0),FALSE)
+N("313"),
  IF(AND(VALUE(LEFT($A1369,3))=314,LEN($B1369)=3),VLOOKUP(VALUE(MID($B1369,2,2)),_314_Table1,MATCH(MID($B1369,1,1),_314_Table1_ColumnLookup,0),FALSE),
  IF(VALUE(LEFT($A1369,3))=314,VLOOKUP(VALUE(MID($B1369,2,1)),_314_Table1,MATCH(MID($B1369,1,1),_314_Table1_ColumnLookup,0),FALSE)
+N("314"),
""))))))))))))))))))))))))</f>
        <v>#N/A</v>
      </c>
      <c r="E1369" s="238" t="e">
        <f>IF(AND(VALUE(LEFT($A1369,3))=309,LEN($B1369)=3),VLOOKUP(VALUE(MID($B1369,2,2)),_309_Table2,MATCH(MID($B1369,1,1),_309_Table2_ColumnLookup,0),FALSE),
  IF($C1369="309 LCR SummaryA",OneYearSCR,IF($C1369="309 LCR SummaryB",UltimateSCR,IF(VALUE(LEFT($A1369,3))=309,VLOOKUP(VALUE(MID($B1369,2,1)),_309_Table2,MATCH(MID($B1369,1,1),_309_Table2_ColumnLookup,0),FALSE)
+N("309"),
  IF(VALUE(LEFT($A1369,3))=310,VLOOKUP(VALUE(MID($B1369,2,1)),_310_Table2,MATCH(MID($B1369,1,1),_310_Table2_ColumnLookup,0),FALSE)
+N("310"),
  IF(AND(VALUE(LEFT($A1369,3))=311,LEN($I1369)=4),VLOOKUP($I1369,_311_Table2,MATCH($B1369,_311_Table2_ColumnLookup,0),FALSE),
  IF(AND(VALUE(LEFT($A1369,3))=311,OR($B1369="I2",$B1369="J2",$B1369="K2",$B1369="L2")),VLOOKUP('311'!$G$58,_311_Table2,MATCH(MID($B1369,1,1),_311_Table2_ColumnLookup,0),FALSE),
  IF(AND(VALUE(LEFT($A1369,3))=311,RIGHT($B1369,5)="Total"),VLOOKUP('311'!$G$59,_311_Table2,MATCH(MID($B1369,1,1),_311_Table2_ColumnLookup,0),FALSE),
  IF(VALUE(LEFT($A1369,3))=311,VLOOKUP(VALUE(MID($B1369,2,1)),_311_Table2,MATCH(MID($B1369,1,1),_311_Table2_ColumnLookup,0),FALSE)
+N("311"),
  IF(AND(VALUE(LEFT($A1369,3))=312,LEFT($G1369,10)="Unincepted",$B1369="G "),VLOOKUP(" ULO",_312_Table2,MATCH('312'!$N$16,_312_Table2_ColumnLookup,0),FALSE),
  IF(AND(VALUE(LEFT($A1369,3))=312,LEFT($G1369,10)="Unincepted",$B1369="O "),VLOOKUP(" ULO",_312_Table2,MATCH('312'!$V$16,_312_Table2_ColumnLookup,0),FALSE),
  IF(AND(VALUE(LEFT($A1369,3))=312,LEFT($G1369,10)="Unincepted",$B1369="Q "),VLOOKUP(" ULO",_312_Table2,MATCH('312'!$X$16,_312_Table2_ColumnLookup,0),FALSE),
  IF(AND(VALUE(LEFT($A1369,3))=312,LEFT($G1369,10)="Unincepted"),VLOOKUP(" ULO",_312_Table2,MATCH(LEFT($B1369,1),_312_Table2_ColumnLookup,0),FALSE),
  IF(AND(VALUE(LEFT($A1369,3))=312,LEFT($G1369,5)="Total",$B1369="G "),VLOOKUP('312'!$F$80,_312_Table2,MATCH('312'!$N$16,_312_Table2_ColumnLookup,0),FALSE),
  IF(AND(VALUE(LEFT($A1369,3))=312,LEFT($G1369,5)="Total",$B1369="O "),VLOOKUP('312'!$F$80,_312_Table2,MATCH('312'!$V$16,_312_Table2_ColumnLookup,0),FALSE),
  IF(AND(VALUE(LEFT($A1369,3))=312,LEFT($G1369,5)="Total",$B1369="Q "),VLOOKUP('312'!$F$80,_312_Table2,MATCH('312'!$X$16,_312_Table2_ColumnLookup,0),FALSE),
  IF(AND(VALUE(LEFT($A1369,3))=312,LEFT($G1369,5)="Total"),VLOOKUP('312'!$F$80,_312_Table2,MATCH(LEFT($B1369,1),_312_Table2_ColumnLookup,0),FALSE),
  IF(AND(VALUE(LEFT($A1369,3))=312,LEN($I1369)=4,$B1369="G"),VLOOKUP($I1369,_312_Table2,MATCH('312'!$N$16,_312_Table2_ColumnLookup,0),FALSE),
  IF(AND(VALUE(LEFT($A1369,3))=312,LEN($I1369)=4,$B1369="O"),VLOOKUP($I1369,_312_Table2,MATCH('312'!$V$16,_312_Table2_ColumnLookup,0),FALSE),
  IF(AND(VALUE(LEFT($A1369,3))=312,LEN($I1369)=4,$B1369="Q"),VLOOKUP($I1369,_312_Table2,MATCH('312'!$X$16,_312_Table2_ColumnLookup,0),FALSE),
  IF(AND(VALUE(LEFT($A1369,3))=312,LEN($I1369)=4),VLOOKUP($I1369,_312_Table2,MATCH(LEFT($B1369,1),_312_Table2_ColumnLookup,0),FALSE)
+N("312"),
  IF(VALUE(LEFT($A1369,3))=313,VLOOKUP(VALUE(MID($B1369,2,1)),_313_Table2,MATCH(MID($B1369,1,1),_313_Table2_ColumnLookup,0),FALSE)
+N("313"),
  IF(AND(VALUE(LEFT($A1369,3))=314,LEN($B1369)=3),VLOOKUP(VALUE(MID($B1369,2,2)),_314_Table2,MATCH(MID($B1369,1,1),_314_Table2_ColumnLookup,0),FALSE),
  IF(VALUE(LEFT($A1369,3))=314,VLOOKUP(VALUE(MID($B1369,2,1)),_314_Table2,MATCH(MID($B1369,1,1),_314_Table2_ColumnLookup,0),FALSE)
+N("314"),
""))))))))))))))))))))))))</f>
        <v>#N/A</v>
      </c>
      <c r="F1369" s="238" t="e">
        <f>IF(AND(VALUE(LEFT($A1369,3))=309,LEN($B1369)=3),VLOOKUP(VALUE(MID($B1369,2,2)),_309_Table3,MATCH(MID($B1369,1,1),_309_Table3_ColumnLookup,0),FALSE),
  IF($C1369="309 LCR SummaryA",OneYearSCR,IF($C1369="309 LCR SummaryB",UltimateSCR,IF(VALUE(LEFT($A1369,3))=309,VLOOKUP(VALUE(MID($B1369,2,1)),_309_Table3,MATCH(MID($B1369,1,1),_309_Table3_ColumnLookup,0),FALSE)
+N("309"),
  IF(VALUE(LEFT($A1369,3))=310,VLOOKUP(VALUE(MID($B1369,2,1)),_310_Table3,MATCH(MID($B1369,1,1),_310_Table3_ColumnLookup,0),FALSE)
+N("310"),
  IF(AND(VALUE(LEFT($A1369,3))=311,LEN($I1369)=4),VLOOKUP($I1369,_311_Table3,MATCH($B1369,_311_Table3_ColumnLookup,0),FALSE),
  IF(AND(VALUE(LEFT($A1369,3))=311,OR($B1369="I2",$B1369="J2",$B1369="K2",$B1369="L2")),VLOOKUP('311'!$G$58,_311_Table3,MATCH(MID($B1369,1,1),_311_Table3_ColumnLookup,0),FALSE),
  IF(AND(VALUE(LEFT($A1369,3))=311,RIGHT($B1369,5)="Total"),VLOOKUP('311'!$G$59,_311_Table3,MATCH(MID($B1369,1,1),_311_Table3_ColumnLookup,0),FALSE),
  IF(VALUE(LEFT($A1369,3))=311,VLOOKUP(VALUE(MID($B1369,2,1)),_311_Table3,MATCH(MID($B1369,1,1),_311_Table3_ColumnLookup,0),FALSE)
+N("311"),
  IF(AND(VALUE(LEFT($A1369,3))=312,LEFT($G1369,10)="Unincepted",$B1369="G "),VLOOKUP(" ULO",_312_Table3,MATCH('312'!$N$16,_312_Table3_ColumnLookup,0),FALSE),
  IF(AND(VALUE(LEFT($A1369,3))=312,LEFT($G1369,10)="Unincepted",$B1369="O "),VLOOKUP(" ULO",_312_Table3,MATCH('312'!$V$16,_312_Table3_ColumnLookup,0),FALSE),
  IF(AND(VALUE(LEFT($A1369,3))=312,LEFT($G1369,10)="Unincepted",$B1369="Q "),VLOOKUP(" ULO",_312_Table3,MATCH('312'!$X$16,_312_Table3_ColumnLookup,0),FALSE),
  IF(AND(VALUE(LEFT($A1369,3))=312,LEFT($G1369,10)="Unincepted"),VLOOKUP(" ULO",_312_Table3,MATCH(LEFT($B1369,1),_312_Table3_ColumnLookup,0),FALSE),
  IF(AND(VALUE(LEFT($A1369,3))=312,LEFT($G1369,5)="Total",$B1369="G "),VLOOKUP('312'!$F$80,_312_Table3,MATCH('312'!$N$16,_312_Table3_ColumnLookup,0),FALSE),
  IF(AND(VALUE(LEFT($A1369,3))=312,LEFT($G1369,5)="Total",$B1369="O "),VLOOKUP('312'!$F$80,_312_Table3,MATCH('312'!$V$16,_312_Table3_ColumnLookup,0),FALSE),
  IF(AND(VALUE(LEFT($A1369,3))=312,LEFT($G1369,5)="Total",$B1369="Q "),VLOOKUP('312'!$F$80,_312_Table3,MATCH('312'!$X$16,_312_Table3_ColumnLookup,0),FALSE),
  IF(AND(VALUE(LEFT($A1369,3))=312,LEFT($G1369,5)="Total"),VLOOKUP('312'!$F$80,_312_Table3,MATCH(LEFT($B1369,1),_312_Table3_ColumnLookup,0),FALSE),
  IF(AND(VALUE(LEFT($A1369,3))=312,LEN($I1369)=4,$B1369="G"),VLOOKUP($I1369,_312_Table3,MATCH('312'!$N$16,_312_Table3_ColumnLookup,0),FALSE),
  IF(AND(VALUE(LEFT($A1369,3))=312,LEN($I1369)=4,$B1369="O"),VLOOKUP($I1369,_312_Table3,MATCH('312'!$V$16,_312_Table3_ColumnLookup,0),FALSE),
  IF(AND(VALUE(LEFT($A1369,3))=312,LEN($I1369)=4,$B1369="Q"),VLOOKUP($I1369,_312_Table3,MATCH('312'!$X$16,_312_Table3_ColumnLookup,0),FALSE),
  IF(AND(VALUE(LEFT($A1369,3))=312,LEN($I1369)=4),VLOOKUP($I1369,_312_Table3,MATCH(LEFT($B1369,1),_312_Table3_ColumnLookup,0),FALSE)
+N("312"),
  IF(VALUE(LEFT($A1369,3))=313,VLOOKUP(VALUE(MID($B1369,2,1)),_313_Table3,MATCH(MID($B1369,1,1),_313_Table3_ColumnLookup,0),FALSE)
+N("313"),
  IF(AND(VALUE(LEFT($A1369,3))=314,LEN($B1369)=3),VLOOKUP(VALUE(MID($B1369,2,2)),_314_Table3,MATCH(MID($B1369,1,1),_314_Table3_ColumnLookup,0),FALSE),
  IF(VALUE(LEFT($A1369,3))=314,VLOOKUP(VALUE(MID($B1369,2,1)),_314_Table3,MATCH(MID($B1369,1,1),_314_Table3_ColumnLookup,0),FALSE)
+N("314"),
""))))))))))))))))))))))))</f>
        <v>#N/A</v>
      </c>
      <c r="H1369" s="321" t="str">
        <f>IFERROR(
IF(ISERROR($D1369)=FALSE,$D1369,IF(ISERROR($E1369)=FALSE,$E1369,IF(ISERROR($F1369)=FALSE,$F1369
+N("012 checkboxes"),
IF(
IF(OR(LEFT($A1369,9)="Syndicate",LEFT($A1369,12)="NewSyndicate"),VLOOKUP($A1369,'012'!$J:$ZW,MATCH("Link to button",'012'!$J$1:$ZW$1,0),0)
+N("309 checkbox"),
IF($C1369="309 LCR Summary0",VLOOKUP("Notes990",'309'!$P:$ZZ,MATCH("Link to button",'309'!$P$1:$ZZ$1,0),0)
+N("313 checkboxes"),
IF($C1369="313 Financial Information0LcmVsScr",IF($C1369="309 LCR Summary0",VLOOKUP("LcmVsScr",'309'!$N:$ZZ,MATCH("Link to button",'309'!$N$1:$ZZ$1,0),0),
IF($C1369="313 Financial Information0LcrDocAttached",IF($C1369="309 LCR Summary0",VLOOKUP("LcrDocAttached",'309'!$N:$ZZ,MATCH("Link to button",'309'!$N$1:$ZZ$1,0),
0)))))))=1,TRUE,FALSE)
))),"")</f>
        <v/>
      </c>
    </row>
    <row r="1370" spans="1:8">
      <c r="A1370" s="237" t="e">
        <f>VLOOKUP($G1370,CSVLookups!$B:$R,MATCH(A$1,CSVLookups!$B$1:$R$1,0),FALSE)</f>
        <v>#N/A</v>
      </c>
      <c r="B1370" s="237" t="e">
        <f>VLOOKUP($G1370,CSVLookups!$B:$R,MATCH(B$1,CSVLookups!$B$1:$R$1,0),FALSE)</f>
        <v>#N/A</v>
      </c>
      <c r="C1370" s="238" t="e">
        <f t="shared" si="21"/>
        <v>#N/A</v>
      </c>
      <c r="D1370" s="238" t="e">
        <f>IF(AND(VALUE(LEFT($A1370,3))=309,LEN($B1370)=3),VLOOKUP(VALUE(MID($B1370,2,2)),_309_Table1,MATCH(MID($B1370,1,1),_309_Table1_ColumnLookup,0),FALSE),
  IF($C1370="309 LCR SummaryA",OneYearSCR,IF($C1370="309 LCR SummaryB",UltimateSCR,IF(VALUE(LEFT($A1370,3))=309,VLOOKUP(VALUE(MID($B1370,2,1)),_309_Table1,MATCH(MID($B1370,1,1),_309_Table1_ColumnLookup,0),FALSE)
+N("309"),
  IF(VALUE(LEFT($A1370,3))=310,VLOOKUP(VALUE(MID($B1370,2,1)),_310_Table1,MATCH(MID($B1370,1,1),_310_Table1_ColumnLookup,0),FALSE)
+N("310"),
  IF(AND(VALUE(LEFT($A1370,3))=311,LEN($I1370)=4),VLOOKUP($I1370,_311_Table1,MATCH($B1370,_311_Table1_ColumnLookup,0),FALSE),
  IF(AND(VALUE(LEFT($A1370,3))=311,OR($B1370="I2",$B1370="J2",$B1370="K2",$B1370="L2")),VLOOKUP('311'!$G$58,_311_Table1,MATCH(MID($B1370,1,1),_311_Table1_ColumnLookup,0),FALSE),
  IF(AND(VALUE(LEFT($A1370,3))=311,RIGHT($B1370,5)="Total"),VLOOKUP('311'!$G$59,_311_Table1,MATCH(MID($B1370,1,1),_311_Table1_ColumnLookup,0),FALSE),
  IF(VALUE(LEFT($A1370,3))=311,VLOOKUP(VALUE(MID($B1370,2,1)),_311_Table1,MATCH(MID($B1370,1,1),_311_Table1_ColumnLookup,0),FALSE)
+N("311"),
  IF(AND(VALUE(LEFT($A1370,3))=312,LEFT($G1370,10)="Unincepted",$B1370="G "),VLOOKUP(" ULO",_312_Table1,MATCH('312'!$N$16,_312_Table1_ColumnLookup,0),FALSE),
  IF(AND(VALUE(LEFT($A1370,3))=312,LEFT($G1370,10)="Unincepted",$B1370="O "),VLOOKUP(" ULO",_312_Table1,MATCH('312'!$V$16,_312_Table1_ColumnLookup,0),FALSE),
  IF(AND(VALUE(LEFT($A1370,3))=312,LEFT($G1370,10)="Unincepted",$B1370="Q "),VLOOKUP(" ULO",_312_Table1,MATCH('312'!$X$16,_312_Table1_ColumnLookup,0),FALSE),
  IF(AND(VALUE(LEFT($A1370,3))=312,LEFT($G1370,10)="Unincepted"),VLOOKUP(" ULO",_312_Table1,MATCH(LEFT($B1370,1),_312_Table1_ColumnLookup,0),FALSE),
  IF(AND(VALUE(LEFT($A1370,3))=312,LEFT($G1370,5)="Total",$B1370="G "),VLOOKUP('312'!$F$80,_312_Table1,MATCH('312'!$N$16,_312_Table1_ColumnLookup,0),FALSE),
  IF(AND(VALUE(LEFT($A1370,3))=312,LEFT($G1370,5)="Total",$B1370="O "),VLOOKUP('312'!$F$80,_312_Table1,MATCH('312'!$V$16,_312_Table1_ColumnLookup,0),FALSE),
  IF(AND(VALUE(LEFT($A1370,3))=312,LEFT($G1370,5)="Total",$B1370="Q "),VLOOKUP('312'!$F$80,_312_Table1,MATCH('312'!$X$16,_312_Table1_ColumnLookup,0),FALSE),
  IF(AND(VALUE(LEFT($A1370,3))=312,LEFT($G1370,5)="Total"),VLOOKUP('312'!$F$80,_312_Table1,MATCH(LEFT($B1370,1),_312_Table1_ColumnLookup,0),FALSE),
  IF(AND(VALUE(LEFT($A1370,3))=312,LEN($I1370)=4,$B1370="G"),VLOOKUP($I1370,_312_Table1,MATCH('312'!$N$16,_312_Table1_ColumnLookup,0),FALSE),
  IF(AND(VALUE(LEFT($A1370,3))=312,LEN($I1370)=4,$B1370="O"),VLOOKUP($I1370,_312_Table1,MATCH('312'!$V$16,_312_Table1_ColumnLookup,0),FALSE),
  IF(AND(VALUE(LEFT($A1370,3))=312,LEN($I1370)=4,$B1370="Q"),VLOOKUP($I1370,_312_Table1,MATCH('312'!$X$16,_312_Table1_ColumnLookup,0),FALSE),
  IF(AND(VALUE(LEFT($A1370,3))=312,LEN($I1370)=4),VLOOKUP($I1370,_312_Table1,MATCH(LEFT($B1370,1),_312_Table1_ColumnLookup,0),FALSE)
+N("312"),
  IF(VALUE(LEFT($A1370,3))=313,VLOOKUP(VALUE(MID($B1370,2,1)),_313_Table1,MATCH(MID($B1370,1,1),_313_Table1_ColumnLookup,0),FALSE)
+N("313"),
  IF(AND(VALUE(LEFT($A1370,3))=314,LEN($B1370)=3),VLOOKUP(VALUE(MID($B1370,2,2)),_314_Table1,MATCH(MID($B1370,1,1),_314_Table1_ColumnLookup,0),FALSE),
  IF(VALUE(LEFT($A1370,3))=314,VLOOKUP(VALUE(MID($B1370,2,1)),_314_Table1,MATCH(MID($B1370,1,1),_314_Table1_ColumnLookup,0),FALSE)
+N("314"),
""))))))))))))))))))))))))</f>
        <v>#N/A</v>
      </c>
      <c r="E1370" s="238" t="e">
        <f>IF(AND(VALUE(LEFT($A1370,3))=309,LEN($B1370)=3),VLOOKUP(VALUE(MID($B1370,2,2)),_309_Table2,MATCH(MID($B1370,1,1),_309_Table2_ColumnLookup,0),FALSE),
  IF($C1370="309 LCR SummaryA",OneYearSCR,IF($C1370="309 LCR SummaryB",UltimateSCR,IF(VALUE(LEFT($A1370,3))=309,VLOOKUP(VALUE(MID($B1370,2,1)),_309_Table2,MATCH(MID($B1370,1,1),_309_Table2_ColumnLookup,0),FALSE)
+N("309"),
  IF(VALUE(LEFT($A1370,3))=310,VLOOKUP(VALUE(MID($B1370,2,1)),_310_Table2,MATCH(MID($B1370,1,1),_310_Table2_ColumnLookup,0),FALSE)
+N("310"),
  IF(AND(VALUE(LEFT($A1370,3))=311,LEN($I1370)=4),VLOOKUP($I1370,_311_Table2,MATCH($B1370,_311_Table2_ColumnLookup,0),FALSE),
  IF(AND(VALUE(LEFT($A1370,3))=311,OR($B1370="I2",$B1370="J2",$B1370="K2",$B1370="L2")),VLOOKUP('311'!$G$58,_311_Table2,MATCH(MID($B1370,1,1),_311_Table2_ColumnLookup,0),FALSE),
  IF(AND(VALUE(LEFT($A1370,3))=311,RIGHT($B1370,5)="Total"),VLOOKUP('311'!$G$59,_311_Table2,MATCH(MID($B1370,1,1),_311_Table2_ColumnLookup,0),FALSE),
  IF(VALUE(LEFT($A1370,3))=311,VLOOKUP(VALUE(MID($B1370,2,1)),_311_Table2,MATCH(MID($B1370,1,1),_311_Table2_ColumnLookup,0),FALSE)
+N("311"),
  IF(AND(VALUE(LEFT($A1370,3))=312,LEFT($G1370,10)="Unincepted",$B1370="G "),VLOOKUP(" ULO",_312_Table2,MATCH('312'!$N$16,_312_Table2_ColumnLookup,0),FALSE),
  IF(AND(VALUE(LEFT($A1370,3))=312,LEFT($G1370,10)="Unincepted",$B1370="O "),VLOOKUP(" ULO",_312_Table2,MATCH('312'!$V$16,_312_Table2_ColumnLookup,0),FALSE),
  IF(AND(VALUE(LEFT($A1370,3))=312,LEFT($G1370,10)="Unincepted",$B1370="Q "),VLOOKUP(" ULO",_312_Table2,MATCH('312'!$X$16,_312_Table2_ColumnLookup,0),FALSE),
  IF(AND(VALUE(LEFT($A1370,3))=312,LEFT($G1370,10)="Unincepted"),VLOOKUP(" ULO",_312_Table2,MATCH(LEFT($B1370,1),_312_Table2_ColumnLookup,0),FALSE),
  IF(AND(VALUE(LEFT($A1370,3))=312,LEFT($G1370,5)="Total",$B1370="G "),VLOOKUP('312'!$F$80,_312_Table2,MATCH('312'!$N$16,_312_Table2_ColumnLookup,0),FALSE),
  IF(AND(VALUE(LEFT($A1370,3))=312,LEFT($G1370,5)="Total",$B1370="O "),VLOOKUP('312'!$F$80,_312_Table2,MATCH('312'!$V$16,_312_Table2_ColumnLookup,0),FALSE),
  IF(AND(VALUE(LEFT($A1370,3))=312,LEFT($G1370,5)="Total",$B1370="Q "),VLOOKUP('312'!$F$80,_312_Table2,MATCH('312'!$X$16,_312_Table2_ColumnLookup,0),FALSE),
  IF(AND(VALUE(LEFT($A1370,3))=312,LEFT($G1370,5)="Total"),VLOOKUP('312'!$F$80,_312_Table2,MATCH(LEFT($B1370,1),_312_Table2_ColumnLookup,0),FALSE),
  IF(AND(VALUE(LEFT($A1370,3))=312,LEN($I1370)=4,$B1370="G"),VLOOKUP($I1370,_312_Table2,MATCH('312'!$N$16,_312_Table2_ColumnLookup,0),FALSE),
  IF(AND(VALUE(LEFT($A1370,3))=312,LEN($I1370)=4,$B1370="O"),VLOOKUP($I1370,_312_Table2,MATCH('312'!$V$16,_312_Table2_ColumnLookup,0),FALSE),
  IF(AND(VALUE(LEFT($A1370,3))=312,LEN($I1370)=4,$B1370="Q"),VLOOKUP($I1370,_312_Table2,MATCH('312'!$X$16,_312_Table2_ColumnLookup,0),FALSE),
  IF(AND(VALUE(LEFT($A1370,3))=312,LEN($I1370)=4),VLOOKUP($I1370,_312_Table2,MATCH(LEFT($B1370,1),_312_Table2_ColumnLookup,0),FALSE)
+N("312"),
  IF(VALUE(LEFT($A1370,3))=313,VLOOKUP(VALUE(MID($B1370,2,1)),_313_Table2,MATCH(MID($B1370,1,1),_313_Table2_ColumnLookup,0),FALSE)
+N("313"),
  IF(AND(VALUE(LEFT($A1370,3))=314,LEN($B1370)=3),VLOOKUP(VALUE(MID($B1370,2,2)),_314_Table2,MATCH(MID($B1370,1,1),_314_Table2_ColumnLookup,0),FALSE),
  IF(VALUE(LEFT($A1370,3))=314,VLOOKUP(VALUE(MID($B1370,2,1)),_314_Table2,MATCH(MID($B1370,1,1),_314_Table2_ColumnLookup,0),FALSE)
+N("314"),
""))))))))))))))))))))))))</f>
        <v>#N/A</v>
      </c>
      <c r="F1370" s="238" t="e">
        <f>IF(AND(VALUE(LEFT($A1370,3))=309,LEN($B1370)=3),VLOOKUP(VALUE(MID($B1370,2,2)),_309_Table3,MATCH(MID($B1370,1,1),_309_Table3_ColumnLookup,0),FALSE),
  IF($C1370="309 LCR SummaryA",OneYearSCR,IF($C1370="309 LCR SummaryB",UltimateSCR,IF(VALUE(LEFT($A1370,3))=309,VLOOKUP(VALUE(MID($B1370,2,1)),_309_Table3,MATCH(MID($B1370,1,1),_309_Table3_ColumnLookup,0),FALSE)
+N("309"),
  IF(VALUE(LEFT($A1370,3))=310,VLOOKUP(VALUE(MID($B1370,2,1)),_310_Table3,MATCH(MID($B1370,1,1),_310_Table3_ColumnLookup,0),FALSE)
+N("310"),
  IF(AND(VALUE(LEFT($A1370,3))=311,LEN($I1370)=4),VLOOKUP($I1370,_311_Table3,MATCH($B1370,_311_Table3_ColumnLookup,0),FALSE),
  IF(AND(VALUE(LEFT($A1370,3))=311,OR($B1370="I2",$B1370="J2",$B1370="K2",$B1370="L2")),VLOOKUP('311'!$G$58,_311_Table3,MATCH(MID($B1370,1,1),_311_Table3_ColumnLookup,0),FALSE),
  IF(AND(VALUE(LEFT($A1370,3))=311,RIGHT($B1370,5)="Total"),VLOOKUP('311'!$G$59,_311_Table3,MATCH(MID($B1370,1,1),_311_Table3_ColumnLookup,0),FALSE),
  IF(VALUE(LEFT($A1370,3))=311,VLOOKUP(VALUE(MID($B1370,2,1)),_311_Table3,MATCH(MID($B1370,1,1),_311_Table3_ColumnLookup,0),FALSE)
+N("311"),
  IF(AND(VALUE(LEFT($A1370,3))=312,LEFT($G1370,10)="Unincepted",$B1370="G "),VLOOKUP(" ULO",_312_Table3,MATCH('312'!$N$16,_312_Table3_ColumnLookup,0),FALSE),
  IF(AND(VALUE(LEFT($A1370,3))=312,LEFT($G1370,10)="Unincepted",$B1370="O "),VLOOKUP(" ULO",_312_Table3,MATCH('312'!$V$16,_312_Table3_ColumnLookup,0),FALSE),
  IF(AND(VALUE(LEFT($A1370,3))=312,LEFT($G1370,10)="Unincepted",$B1370="Q "),VLOOKUP(" ULO",_312_Table3,MATCH('312'!$X$16,_312_Table3_ColumnLookup,0),FALSE),
  IF(AND(VALUE(LEFT($A1370,3))=312,LEFT($G1370,10)="Unincepted"),VLOOKUP(" ULO",_312_Table3,MATCH(LEFT($B1370,1),_312_Table3_ColumnLookup,0),FALSE),
  IF(AND(VALUE(LEFT($A1370,3))=312,LEFT($G1370,5)="Total",$B1370="G "),VLOOKUP('312'!$F$80,_312_Table3,MATCH('312'!$N$16,_312_Table3_ColumnLookup,0),FALSE),
  IF(AND(VALUE(LEFT($A1370,3))=312,LEFT($G1370,5)="Total",$B1370="O "),VLOOKUP('312'!$F$80,_312_Table3,MATCH('312'!$V$16,_312_Table3_ColumnLookup,0),FALSE),
  IF(AND(VALUE(LEFT($A1370,3))=312,LEFT($G1370,5)="Total",$B1370="Q "),VLOOKUP('312'!$F$80,_312_Table3,MATCH('312'!$X$16,_312_Table3_ColumnLookup,0),FALSE),
  IF(AND(VALUE(LEFT($A1370,3))=312,LEFT($G1370,5)="Total"),VLOOKUP('312'!$F$80,_312_Table3,MATCH(LEFT($B1370,1),_312_Table3_ColumnLookup,0),FALSE),
  IF(AND(VALUE(LEFT($A1370,3))=312,LEN($I1370)=4,$B1370="G"),VLOOKUP($I1370,_312_Table3,MATCH('312'!$N$16,_312_Table3_ColumnLookup,0),FALSE),
  IF(AND(VALUE(LEFT($A1370,3))=312,LEN($I1370)=4,$B1370="O"),VLOOKUP($I1370,_312_Table3,MATCH('312'!$V$16,_312_Table3_ColumnLookup,0),FALSE),
  IF(AND(VALUE(LEFT($A1370,3))=312,LEN($I1370)=4,$B1370="Q"),VLOOKUP($I1370,_312_Table3,MATCH('312'!$X$16,_312_Table3_ColumnLookup,0),FALSE),
  IF(AND(VALUE(LEFT($A1370,3))=312,LEN($I1370)=4),VLOOKUP($I1370,_312_Table3,MATCH(LEFT($B1370,1),_312_Table3_ColumnLookup,0),FALSE)
+N("312"),
  IF(VALUE(LEFT($A1370,3))=313,VLOOKUP(VALUE(MID($B1370,2,1)),_313_Table3,MATCH(MID($B1370,1,1),_313_Table3_ColumnLookup,0),FALSE)
+N("313"),
  IF(AND(VALUE(LEFT($A1370,3))=314,LEN($B1370)=3),VLOOKUP(VALUE(MID($B1370,2,2)),_314_Table3,MATCH(MID($B1370,1,1),_314_Table3_ColumnLookup,0),FALSE),
  IF(VALUE(LEFT($A1370,3))=314,VLOOKUP(VALUE(MID($B1370,2,1)),_314_Table3,MATCH(MID($B1370,1,1),_314_Table3_ColumnLookup,0),FALSE)
+N("314"),
""))))))))))))))))))))))))</f>
        <v>#N/A</v>
      </c>
      <c r="H1370" s="321" t="str">
        <f>IFERROR(
IF(ISERROR($D1370)=FALSE,$D1370,IF(ISERROR($E1370)=FALSE,$E1370,IF(ISERROR($F1370)=FALSE,$F1370
+N("012 checkboxes"),
IF(
IF(OR(LEFT($A1370,9)="Syndicate",LEFT($A1370,12)="NewSyndicate"),VLOOKUP($A1370,'012'!$J:$ZW,MATCH("Link to button",'012'!$J$1:$ZW$1,0),0)
+N("309 checkbox"),
IF($C1370="309 LCR Summary0",VLOOKUP("Notes990",'309'!$P:$ZZ,MATCH("Link to button",'309'!$P$1:$ZZ$1,0),0)
+N("313 checkboxes"),
IF($C1370="313 Financial Information0LcmVsScr",IF($C1370="309 LCR Summary0",VLOOKUP("LcmVsScr",'309'!$N:$ZZ,MATCH("Link to button",'309'!$N$1:$ZZ$1,0),0),
IF($C1370="313 Financial Information0LcrDocAttached",IF($C1370="309 LCR Summary0",VLOOKUP("LcrDocAttached",'309'!$N:$ZZ,MATCH("Link to button",'309'!$N$1:$ZZ$1,0),
0)))))))=1,TRUE,FALSE)
))),"")</f>
        <v/>
      </c>
    </row>
    <row r="1371" spans="1:8">
      <c r="A1371" s="237" t="e">
        <f>VLOOKUP($G1371,CSVLookups!$B:$R,MATCH(A$1,CSVLookups!$B$1:$R$1,0),FALSE)</f>
        <v>#N/A</v>
      </c>
      <c r="B1371" s="237" t="e">
        <f>VLOOKUP($G1371,CSVLookups!$B:$R,MATCH(B$1,CSVLookups!$B$1:$R$1,0),FALSE)</f>
        <v>#N/A</v>
      </c>
      <c r="C1371" s="238" t="e">
        <f t="shared" si="21"/>
        <v>#N/A</v>
      </c>
      <c r="D1371" s="238" t="e">
        <f>IF(AND(VALUE(LEFT($A1371,3))=309,LEN($B1371)=3),VLOOKUP(VALUE(MID($B1371,2,2)),_309_Table1,MATCH(MID($B1371,1,1),_309_Table1_ColumnLookup,0),FALSE),
  IF($C1371="309 LCR SummaryA",OneYearSCR,IF($C1371="309 LCR SummaryB",UltimateSCR,IF(VALUE(LEFT($A1371,3))=309,VLOOKUP(VALUE(MID($B1371,2,1)),_309_Table1,MATCH(MID($B1371,1,1),_309_Table1_ColumnLookup,0),FALSE)
+N("309"),
  IF(VALUE(LEFT($A1371,3))=310,VLOOKUP(VALUE(MID($B1371,2,1)),_310_Table1,MATCH(MID($B1371,1,1),_310_Table1_ColumnLookup,0),FALSE)
+N("310"),
  IF(AND(VALUE(LEFT($A1371,3))=311,LEN($I1371)=4),VLOOKUP($I1371,_311_Table1,MATCH($B1371,_311_Table1_ColumnLookup,0),FALSE),
  IF(AND(VALUE(LEFT($A1371,3))=311,OR($B1371="I2",$B1371="J2",$B1371="K2",$B1371="L2")),VLOOKUP('311'!$G$58,_311_Table1,MATCH(MID($B1371,1,1),_311_Table1_ColumnLookup,0),FALSE),
  IF(AND(VALUE(LEFT($A1371,3))=311,RIGHT($B1371,5)="Total"),VLOOKUP('311'!$G$59,_311_Table1,MATCH(MID($B1371,1,1),_311_Table1_ColumnLookup,0),FALSE),
  IF(VALUE(LEFT($A1371,3))=311,VLOOKUP(VALUE(MID($B1371,2,1)),_311_Table1,MATCH(MID($B1371,1,1),_311_Table1_ColumnLookup,0),FALSE)
+N("311"),
  IF(AND(VALUE(LEFT($A1371,3))=312,LEFT($G1371,10)="Unincepted",$B1371="G "),VLOOKUP(" ULO",_312_Table1,MATCH('312'!$N$16,_312_Table1_ColumnLookup,0),FALSE),
  IF(AND(VALUE(LEFT($A1371,3))=312,LEFT($G1371,10)="Unincepted",$B1371="O "),VLOOKUP(" ULO",_312_Table1,MATCH('312'!$V$16,_312_Table1_ColumnLookup,0),FALSE),
  IF(AND(VALUE(LEFT($A1371,3))=312,LEFT($G1371,10)="Unincepted",$B1371="Q "),VLOOKUP(" ULO",_312_Table1,MATCH('312'!$X$16,_312_Table1_ColumnLookup,0),FALSE),
  IF(AND(VALUE(LEFT($A1371,3))=312,LEFT($G1371,10)="Unincepted"),VLOOKUP(" ULO",_312_Table1,MATCH(LEFT($B1371,1),_312_Table1_ColumnLookup,0),FALSE),
  IF(AND(VALUE(LEFT($A1371,3))=312,LEFT($G1371,5)="Total",$B1371="G "),VLOOKUP('312'!$F$80,_312_Table1,MATCH('312'!$N$16,_312_Table1_ColumnLookup,0),FALSE),
  IF(AND(VALUE(LEFT($A1371,3))=312,LEFT($G1371,5)="Total",$B1371="O "),VLOOKUP('312'!$F$80,_312_Table1,MATCH('312'!$V$16,_312_Table1_ColumnLookup,0),FALSE),
  IF(AND(VALUE(LEFT($A1371,3))=312,LEFT($G1371,5)="Total",$B1371="Q "),VLOOKUP('312'!$F$80,_312_Table1,MATCH('312'!$X$16,_312_Table1_ColumnLookup,0),FALSE),
  IF(AND(VALUE(LEFT($A1371,3))=312,LEFT($G1371,5)="Total"),VLOOKUP('312'!$F$80,_312_Table1,MATCH(LEFT($B1371,1),_312_Table1_ColumnLookup,0),FALSE),
  IF(AND(VALUE(LEFT($A1371,3))=312,LEN($I1371)=4,$B1371="G"),VLOOKUP($I1371,_312_Table1,MATCH('312'!$N$16,_312_Table1_ColumnLookup,0),FALSE),
  IF(AND(VALUE(LEFT($A1371,3))=312,LEN($I1371)=4,$B1371="O"),VLOOKUP($I1371,_312_Table1,MATCH('312'!$V$16,_312_Table1_ColumnLookup,0),FALSE),
  IF(AND(VALUE(LEFT($A1371,3))=312,LEN($I1371)=4,$B1371="Q"),VLOOKUP($I1371,_312_Table1,MATCH('312'!$X$16,_312_Table1_ColumnLookup,0),FALSE),
  IF(AND(VALUE(LEFT($A1371,3))=312,LEN($I1371)=4),VLOOKUP($I1371,_312_Table1,MATCH(LEFT($B1371,1),_312_Table1_ColumnLookup,0),FALSE)
+N("312"),
  IF(VALUE(LEFT($A1371,3))=313,VLOOKUP(VALUE(MID($B1371,2,1)),_313_Table1,MATCH(MID($B1371,1,1),_313_Table1_ColumnLookup,0),FALSE)
+N("313"),
  IF(AND(VALUE(LEFT($A1371,3))=314,LEN($B1371)=3),VLOOKUP(VALUE(MID($B1371,2,2)),_314_Table1,MATCH(MID($B1371,1,1),_314_Table1_ColumnLookup,0),FALSE),
  IF(VALUE(LEFT($A1371,3))=314,VLOOKUP(VALUE(MID($B1371,2,1)),_314_Table1,MATCH(MID($B1371,1,1),_314_Table1_ColumnLookup,0),FALSE)
+N("314"),
""))))))))))))))))))))))))</f>
        <v>#N/A</v>
      </c>
      <c r="E1371" s="238" t="e">
        <f>IF(AND(VALUE(LEFT($A1371,3))=309,LEN($B1371)=3),VLOOKUP(VALUE(MID($B1371,2,2)),_309_Table2,MATCH(MID($B1371,1,1),_309_Table2_ColumnLookup,0),FALSE),
  IF($C1371="309 LCR SummaryA",OneYearSCR,IF($C1371="309 LCR SummaryB",UltimateSCR,IF(VALUE(LEFT($A1371,3))=309,VLOOKUP(VALUE(MID($B1371,2,1)),_309_Table2,MATCH(MID($B1371,1,1),_309_Table2_ColumnLookup,0),FALSE)
+N("309"),
  IF(VALUE(LEFT($A1371,3))=310,VLOOKUP(VALUE(MID($B1371,2,1)),_310_Table2,MATCH(MID($B1371,1,1),_310_Table2_ColumnLookup,0),FALSE)
+N("310"),
  IF(AND(VALUE(LEFT($A1371,3))=311,LEN($I1371)=4),VLOOKUP($I1371,_311_Table2,MATCH($B1371,_311_Table2_ColumnLookup,0),FALSE),
  IF(AND(VALUE(LEFT($A1371,3))=311,OR($B1371="I2",$B1371="J2",$B1371="K2",$B1371="L2")),VLOOKUP('311'!$G$58,_311_Table2,MATCH(MID($B1371,1,1),_311_Table2_ColumnLookup,0),FALSE),
  IF(AND(VALUE(LEFT($A1371,3))=311,RIGHT($B1371,5)="Total"),VLOOKUP('311'!$G$59,_311_Table2,MATCH(MID($B1371,1,1),_311_Table2_ColumnLookup,0),FALSE),
  IF(VALUE(LEFT($A1371,3))=311,VLOOKUP(VALUE(MID($B1371,2,1)),_311_Table2,MATCH(MID($B1371,1,1),_311_Table2_ColumnLookup,0),FALSE)
+N("311"),
  IF(AND(VALUE(LEFT($A1371,3))=312,LEFT($G1371,10)="Unincepted",$B1371="G "),VLOOKUP(" ULO",_312_Table2,MATCH('312'!$N$16,_312_Table2_ColumnLookup,0),FALSE),
  IF(AND(VALUE(LEFT($A1371,3))=312,LEFT($G1371,10)="Unincepted",$B1371="O "),VLOOKUP(" ULO",_312_Table2,MATCH('312'!$V$16,_312_Table2_ColumnLookup,0),FALSE),
  IF(AND(VALUE(LEFT($A1371,3))=312,LEFT($G1371,10)="Unincepted",$B1371="Q "),VLOOKUP(" ULO",_312_Table2,MATCH('312'!$X$16,_312_Table2_ColumnLookup,0),FALSE),
  IF(AND(VALUE(LEFT($A1371,3))=312,LEFT($G1371,10)="Unincepted"),VLOOKUP(" ULO",_312_Table2,MATCH(LEFT($B1371,1),_312_Table2_ColumnLookup,0),FALSE),
  IF(AND(VALUE(LEFT($A1371,3))=312,LEFT($G1371,5)="Total",$B1371="G "),VLOOKUP('312'!$F$80,_312_Table2,MATCH('312'!$N$16,_312_Table2_ColumnLookup,0),FALSE),
  IF(AND(VALUE(LEFT($A1371,3))=312,LEFT($G1371,5)="Total",$B1371="O "),VLOOKUP('312'!$F$80,_312_Table2,MATCH('312'!$V$16,_312_Table2_ColumnLookup,0),FALSE),
  IF(AND(VALUE(LEFT($A1371,3))=312,LEFT($G1371,5)="Total",$B1371="Q "),VLOOKUP('312'!$F$80,_312_Table2,MATCH('312'!$X$16,_312_Table2_ColumnLookup,0),FALSE),
  IF(AND(VALUE(LEFT($A1371,3))=312,LEFT($G1371,5)="Total"),VLOOKUP('312'!$F$80,_312_Table2,MATCH(LEFT($B1371,1),_312_Table2_ColumnLookup,0),FALSE),
  IF(AND(VALUE(LEFT($A1371,3))=312,LEN($I1371)=4,$B1371="G"),VLOOKUP($I1371,_312_Table2,MATCH('312'!$N$16,_312_Table2_ColumnLookup,0),FALSE),
  IF(AND(VALUE(LEFT($A1371,3))=312,LEN($I1371)=4,$B1371="O"),VLOOKUP($I1371,_312_Table2,MATCH('312'!$V$16,_312_Table2_ColumnLookup,0),FALSE),
  IF(AND(VALUE(LEFT($A1371,3))=312,LEN($I1371)=4,$B1371="Q"),VLOOKUP($I1371,_312_Table2,MATCH('312'!$X$16,_312_Table2_ColumnLookup,0),FALSE),
  IF(AND(VALUE(LEFT($A1371,3))=312,LEN($I1371)=4),VLOOKUP($I1371,_312_Table2,MATCH(LEFT($B1371,1),_312_Table2_ColumnLookup,0),FALSE)
+N("312"),
  IF(VALUE(LEFT($A1371,3))=313,VLOOKUP(VALUE(MID($B1371,2,1)),_313_Table2,MATCH(MID($B1371,1,1),_313_Table2_ColumnLookup,0),FALSE)
+N("313"),
  IF(AND(VALUE(LEFT($A1371,3))=314,LEN($B1371)=3),VLOOKUP(VALUE(MID($B1371,2,2)),_314_Table2,MATCH(MID($B1371,1,1),_314_Table2_ColumnLookup,0),FALSE),
  IF(VALUE(LEFT($A1371,3))=314,VLOOKUP(VALUE(MID($B1371,2,1)),_314_Table2,MATCH(MID($B1371,1,1),_314_Table2_ColumnLookup,0),FALSE)
+N("314"),
""))))))))))))))))))))))))</f>
        <v>#N/A</v>
      </c>
      <c r="F1371" s="238" t="e">
        <f>IF(AND(VALUE(LEFT($A1371,3))=309,LEN($B1371)=3),VLOOKUP(VALUE(MID($B1371,2,2)),_309_Table3,MATCH(MID($B1371,1,1),_309_Table3_ColumnLookup,0),FALSE),
  IF($C1371="309 LCR SummaryA",OneYearSCR,IF($C1371="309 LCR SummaryB",UltimateSCR,IF(VALUE(LEFT($A1371,3))=309,VLOOKUP(VALUE(MID($B1371,2,1)),_309_Table3,MATCH(MID($B1371,1,1),_309_Table3_ColumnLookup,0),FALSE)
+N("309"),
  IF(VALUE(LEFT($A1371,3))=310,VLOOKUP(VALUE(MID($B1371,2,1)),_310_Table3,MATCH(MID($B1371,1,1),_310_Table3_ColumnLookup,0),FALSE)
+N("310"),
  IF(AND(VALUE(LEFT($A1371,3))=311,LEN($I1371)=4),VLOOKUP($I1371,_311_Table3,MATCH($B1371,_311_Table3_ColumnLookup,0),FALSE),
  IF(AND(VALUE(LEFT($A1371,3))=311,OR($B1371="I2",$B1371="J2",$B1371="K2",$B1371="L2")),VLOOKUP('311'!$G$58,_311_Table3,MATCH(MID($B1371,1,1),_311_Table3_ColumnLookup,0),FALSE),
  IF(AND(VALUE(LEFT($A1371,3))=311,RIGHT($B1371,5)="Total"),VLOOKUP('311'!$G$59,_311_Table3,MATCH(MID($B1371,1,1),_311_Table3_ColumnLookup,0),FALSE),
  IF(VALUE(LEFT($A1371,3))=311,VLOOKUP(VALUE(MID($B1371,2,1)),_311_Table3,MATCH(MID($B1371,1,1),_311_Table3_ColumnLookup,0),FALSE)
+N("311"),
  IF(AND(VALUE(LEFT($A1371,3))=312,LEFT($G1371,10)="Unincepted",$B1371="G "),VLOOKUP(" ULO",_312_Table3,MATCH('312'!$N$16,_312_Table3_ColumnLookup,0),FALSE),
  IF(AND(VALUE(LEFT($A1371,3))=312,LEFT($G1371,10)="Unincepted",$B1371="O "),VLOOKUP(" ULO",_312_Table3,MATCH('312'!$V$16,_312_Table3_ColumnLookup,0),FALSE),
  IF(AND(VALUE(LEFT($A1371,3))=312,LEFT($G1371,10)="Unincepted",$B1371="Q "),VLOOKUP(" ULO",_312_Table3,MATCH('312'!$X$16,_312_Table3_ColumnLookup,0),FALSE),
  IF(AND(VALUE(LEFT($A1371,3))=312,LEFT($G1371,10)="Unincepted"),VLOOKUP(" ULO",_312_Table3,MATCH(LEFT($B1371,1),_312_Table3_ColumnLookup,0),FALSE),
  IF(AND(VALUE(LEFT($A1371,3))=312,LEFT($G1371,5)="Total",$B1371="G "),VLOOKUP('312'!$F$80,_312_Table3,MATCH('312'!$N$16,_312_Table3_ColumnLookup,0),FALSE),
  IF(AND(VALUE(LEFT($A1371,3))=312,LEFT($G1371,5)="Total",$B1371="O "),VLOOKUP('312'!$F$80,_312_Table3,MATCH('312'!$V$16,_312_Table3_ColumnLookup,0),FALSE),
  IF(AND(VALUE(LEFT($A1371,3))=312,LEFT($G1371,5)="Total",$B1371="Q "),VLOOKUP('312'!$F$80,_312_Table3,MATCH('312'!$X$16,_312_Table3_ColumnLookup,0),FALSE),
  IF(AND(VALUE(LEFT($A1371,3))=312,LEFT($G1371,5)="Total"),VLOOKUP('312'!$F$80,_312_Table3,MATCH(LEFT($B1371,1),_312_Table3_ColumnLookup,0),FALSE),
  IF(AND(VALUE(LEFT($A1371,3))=312,LEN($I1371)=4,$B1371="G"),VLOOKUP($I1371,_312_Table3,MATCH('312'!$N$16,_312_Table3_ColumnLookup,0),FALSE),
  IF(AND(VALUE(LEFT($A1371,3))=312,LEN($I1371)=4,$B1371="O"),VLOOKUP($I1371,_312_Table3,MATCH('312'!$V$16,_312_Table3_ColumnLookup,0),FALSE),
  IF(AND(VALUE(LEFT($A1371,3))=312,LEN($I1371)=4,$B1371="Q"),VLOOKUP($I1371,_312_Table3,MATCH('312'!$X$16,_312_Table3_ColumnLookup,0),FALSE),
  IF(AND(VALUE(LEFT($A1371,3))=312,LEN($I1371)=4),VLOOKUP($I1371,_312_Table3,MATCH(LEFT($B1371,1),_312_Table3_ColumnLookup,0),FALSE)
+N("312"),
  IF(VALUE(LEFT($A1371,3))=313,VLOOKUP(VALUE(MID($B1371,2,1)),_313_Table3,MATCH(MID($B1371,1,1),_313_Table3_ColumnLookup,0),FALSE)
+N("313"),
  IF(AND(VALUE(LEFT($A1371,3))=314,LEN($B1371)=3),VLOOKUP(VALUE(MID($B1371,2,2)),_314_Table3,MATCH(MID($B1371,1,1),_314_Table3_ColumnLookup,0),FALSE),
  IF(VALUE(LEFT($A1371,3))=314,VLOOKUP(VALUE(MID($B1371,2,1)),_314_Table3,MATCH(MID($B1371,1,1),_314_Table3_ColumnLookup,0),FALSE)
+N("314"),
""))))))))))))))))))))))))</f>
        <v>#N/A</v>
      </c>
      <c r="H1371" s="321" t="str">
        <f>IFERROR(
IF(ISERROR($D1371)=FALSE,$D1371,IF(ISERROR($E1371)=FALSE,$E1371,IF(ISERROR($F1371)=FALSE,$F1371
+N("012 checkboxes"),
IF(
IF(OR(LEFT($A1371,9)="Syndicate",LEFT($A1371,12)="NewSyndicate"),VLOOKUP($A1371,'012'!$J:$ZW,MATCH("Link to button",'012'!$J$1:$ZW$1,0),0)
+N("309 checkbox"),
IF($C1371="309 LCR Summary0",VLOOKUP("Notes990",'309'!$P:$ZZ,MATCH("Link to button",'309'!$P$1:$ZZ$1,0),0)
+N("313 checkboxes"),
IF($C1371="313 Financial Information0LcmVsScr",IF($C1371="309 LCR Summary0",VLOOKUP("LcmVsScr",'309'!$N:$ZZ,MATCH("Link to button",'309'!$N$1:$ZZ$1,0),0),
IF($C1371="313 Financial Information0LcrDocAttached",IF($C1371="309 LCR Summary0",VLOOKUP("LcrDocAttached",'309'!$N:$ZZ,MATCH("Link to button",'309'!$N$1:$ZZ$1,0),
0)))))))=1,TRUE,FALSE)
))),"")</f>
        <v/>
      </c>
    </row>
    <row r="1372" spans="1:8">
      <c r="A1372" s="237" t="e">
        <f>VLOOKUP($G1372,CSVLookups!$B:$R,MATCH(A$1,CSVLookups!$B$1:$R$1,0),FALSE)</f>
        <v>#N/A</v>
      </c>
      <c r="B1372" s="237" t="e">
        <f>VLOOKUP($G1372,CSVLookups!$B:$R,MATCH(B$1,CSVLookups!$B$1:$R$1,0),FALSE)</f>
        <v>#N/A</v>
      </c>
      <c r="C1372" s="238" t="e">
        <f t="shared" si="21"/>
        <v>#N/A</v>
      </c>
      <c r="D1372" s="238" t="e">
        <f>IF(AND(VALUE(LEFT($A1372,3))=309,LEN($B1372)=3),VLOOKUP(VALUE(MID($B1372,2,2)),_309_Table1,MATCH(MID($B1372,1,1),_309_Table1_ColumnLookup,0),FALSE),
  IF($C1372="309 LCR SummaryA",OneYearSCR,IF($C1372="309 LCR SummaryB",UltimateSCR,IF(VALUE(LEFT($A1372,3))=309,VLOOKUP(VALUE(MID($B1372,2,1)),_309_Table1,MATCH(MID($B1372,1,1),_309_Table1_ColumnLookup,0),FALSE)
+N("309"),
  IF(VALUE(LEFT($A1372,3))=310,VLOOKUP(VALUE(MID($B1372,2,1)),_310_Table1,MATCH(MID($B1372,1,1),_310_Table1_ColumnLookup,0),FALSE)
+N("310"),
  IF(AND(VALUE(LEFT($A1372,3))=311,LEN($I1372)=4),VLOOKUP($I1372,_311_Table1,MATCH($B1372,_311_Table1_ColumnLookup,0),FALSE),
  IF(AND(VALUE(LEFT($A1372,3))=311,OR($B1372="I2",$B1372="J2",$B1372="K2",$B1372="L2")),VLOOKUP('311'!$G$58,_311_Table1,MATCH(MID($B1372,1,1),_311_Table1_ColumnLookup,0),FALSE),
  IF(AND(VALUE(LEFT($A1372,3))=311,RIGHT($B1372,5)="Total"),VLOOKUP('311'!$G$59,_311_Table1,MATCH(MID($B1372,1,1),_311_Table1_ColumnLookup,0),FALSE),
  IF(VALUE(LEFT($A1372,3))=311,VLOOKUP(VALUE(MID($B1372,2,1)),_311_Table1,MATCH(MID($B1372,1,1),_311_Table1_ColumnLookup,0),FALSE)
+N("311"),
  IF(AND(VALUE(LEFT($A1372,3))=312,LEFT($G1372,10)="Unincepted",$B1372="G "),VLOOKUP(" ULO",_312_Table1,MATCH('312'!$N$16,_312_Table1_ColumnLookup,0),FALSE),
  IF(AND(VALUE(LEFT($A1372,3))=312,LEFT($G1372,10)="Unincepted",$B1372="O "),VLOOKUP(" ULO",_312_Table1,MATCH('312'!$V$16,_312_Table1_ColumnLookup,0),FALSE),
  IF(AND(VALUE(LEFT($A1372,3))=312,LEFT($G1372,10)="Unincepted",$B1372="Q "),VLOOKUP(" ULO",_312_Table1,MATCH('312'!$X$16,_312_Table1_ColumnLookup,0),FALSE),
  IF(AND(VALUE(LEFT($A1372,3))=312,LEFT($G1372,10)="Unincepted"),VLOOKUP(" ULO",_312_Table1,MATCH(LEFT($B1372,1),_312_Table1_ColumnLookup,0),FALSE),
  IF(AND(VALUE(LEFT($A1372,3))=312,LEFT($G1372,5)="Total",$B1372="G "),VLOOKUP('312'!$F$80,_312_Table1,MATCH('312'!$N$16,_312_Table1_ColumnLookup,0),FALSE),
  IF(AND(VALUE(LEFT($A1372,3))=312,LEFT($G1372,5)="Total",$B1372="O "),VLOOKUP('312'!$F$80,_312_Table1,MATCH('312'!$V$16,_312_Table1_ColumnLookup,0),FALSE),
  IF(AND(VALUE(LEFT($A1372,3))=312,LEFT($G1372,5)="Total",$B1372="Q "),VLOOKUP('312'!$F$80,_312_Table1,MATCH('312'!$X$16,_312_Table1_ColumnLookup,0),FALSE),
  IF(AND(VALUE(LEFT($A1372,3))=312,LEFT($G1372,5)="Total"),VLOOKUP('312'!$F$80,_312_Table1,MATCH(LEFT($B1372,1),_312_Table1_ColumnLookup,0),FALSE),
  IF(AND(VALUE(LEFT($A1372,3))=312,LEN($I1372)=4,$B1372="G"),VLOOKUP($I1372,_312_Table1,MATCH('312'!$N$16,_312_Table1_ColumnLookup,0),FALSE),
  IF(AND(VALUE(LEFT($A1372,3))=312,LEN($I1372)=4,$B1372="O"),VLOOKUP($I1372,_312_Table1,MATCH('312'!$V$16,_312_Table1_ColumnLookup,0),FALSE),
  IF(AND(VALUE(LEFT($A1372,3))=312,LEN($I1372)=4,$B1372="Q"),VLOOKUP($I1372,_312_Table1,MATCH('312'!$X$16,_312_Table1_ColumnLookup,0),FALSE),
  IF(AND(VALUE(LEFT($A1372,3))=312,LEN($I1372)=4),VLOOKUP($I1372,_312_Table1,MATCH(LEFT($B1372,1),_312_Table1_ColumnLookup,0),FALSE)
+N("312"),
  IF(VALUE(LEFT($A1372,3))=313,VLOOKUP(VALUE(MID($B1372,2,1)),_313_Table1,MATCH(MID($B1372,1,1),_313_Table1_ColumnLookup,0),FALSE)
+N("313"),
  IF(AND(VALUE(LEFT($A1372,3))=314,LEN($B1372)=3),VLOOKUP(VALUE(MID($B1372,2,2)),_314_Table1,MATCH(MID($B1372,1,1),_314_Table1_ColumnLookup,0),FALSE),
  IF(VALUE(LEFT($A1372,3))=314,VLOOKUP(VALUE(MID($B1372,2,1)),_314_Table1,MATCH(MID($B1372,1,1),_314_Table1_ColumnLookup,0),FALSE)
+N("314"),
""))))))))))))))))))))))))</f>
        <v>#N/A</v>
      </c>
      <c r="E1372" s="238" t="e">
        <f>IF(AND(VALUE(LEFT($A1372,3))=309,LEN($B1372)=3),VLOOKUP(VALUE(MID($B1372,2,2)),_309_Table2,MATCH(MID($B1372,1,1),_309_Table2_ColumnLookup,0),FALSE),
  IF($C1372="309 LCR SummaryA",OneYearSCR,IF($C1372="309 LCR SummaryB",UltimateSCR,IF(VALUE(LEFT($A1372,3))=309,VLOOKUP(VALUE(MID($B1372,2,1)),_309_Table2,MATCH(MID($B1372,1,1),_309_Table2_ColumnLookup,0),FALSE)
+N("309"),
  IF(VALUE(LEFT($A1372,3))=310,VLOOKUP(VALUE(MID($B1372,2,1)),_310_Table2,MATCH(MID($B1372,1,1),_310_Table2_ColumnLookup,0),FALSE)
+N("310"),
  IF(AND(VALUE(LEFT($A1372,3))=311,LEN($I1372)=4),VLOOKUP($I1372,_311_Table2,MATCH($B1372,_311_Table2_ColumnLookup,0),FALSE),
  IF(AND(VALUE(LEFT($A1372,3))=311,OR($B1372="I2",$B1372="J2",$B1372="K2",$B1372="L2")),VLOOKUP('311'!$G$58,_311_Table2,MATCH(MID($B1372,1,1),_311_Table2_ColumnLookup,0),FALSE),
  IF(AND(VALUE(LEFT($A1372,3))=311,RIGHT($B1372,5)="Total"),VLOOKUP('311'!$G$59,_311_Table2,MATCH(MID($B1372,1,1),_311_Table2_ColumnLookup,0),FALSE),
  IF(VALUE(LEFT($A1372,3))=311,VLOOKUP(VALUE(MID($B1372,2,1)),_311_Table2,MATCH(MID($B1372,1,1),_311_Table2_ColumnLookup,0),FALSE)
+N("311"),
  IF(AND(VALUE(LEFT($A1372,3))=312,LEFT($G1372,10)="Unincepted",$B1372="G "),VLOOKUP(" ULO",_312_Table2,MATCH('312'!$N$16,_312_Table2_ColumnLookup,0),FALSE),
  IF(AND(VALUE(LEFT($A1372,3))=312,LEFT($G1372,10)="Unincepted",$B1372="O "),VLOOKUP(" ULO",_312_Table2,MATCH('312'!$V$16,_312_Table2_ColumnLookup,0),FALSE),
  IF(AND(VALUE(LEFT($A1372,3))=312,LEFT($G1372,10)="Unincepted",$B1372="Q "),VLOOKUP(" ULO",_312_Table2,MATCH('312'!$X$16,_312_Table2_ColumnLookup,0),FALSE),
  IF(AND(VALUE(LEFT($A1372,3))=312,LEFT($G1372,10)="Unincepted"),VLOOKUP(" ULO",_312_Table2,MATCH(LEFT($B1372,1),_312_Table2_ColumnLookup,0),FALSE),
  IF(AND(VALUE(LEFT($A1372,3))=312,LEFT($G1372,5)="Total",$B1372="G "),VLOOKUP('312'!$F$80,_312_Table2,MATCH('312'!$N$16,_312_Table2_ColumnLookup,0),FALSE),
  IF(AND(VALUE(LEFT($A1372,3))=312,LEFT($G1372,5)="Total",$B1372="O "),VLOOKUP('312'!$F$80,_312_Table2,MATCH('312'!$V$16,_312_Table2_ColumnLookup,0),FALSE),
  IF(AND(VALUE(LEFT($A1372,3))=312,LEFT($G1372,5)="Total",$B1372="Q "),VLOOKUP('312'!$F$80,_312_Table2,MATCH('312'!$X$16,_312_Table2_ColumnLookup,0),FALSE),
  IF(AND(VALUE(LEFT($A1372,3))=312,LEFT($G1372,5)="Total"),VLOOKUP('312'!$F$80,_312_Table2,MATCH(LEFT($B1372,1),_312_Table2_ColumnLookup,0),FALSE),
  IF(AND(VALUE(LEFT($A1372,3))=312,LEN($I1372)=4,$B1372="G"),VLOOKUP($I1372,_312_Table2,MATCH('312'!$N$16,_312_Table2_ColumnLookup,0),FALSE),
  IF(AND(VALUE(LEFT($A1372,3))=312,LEN($I1372)=4,$B1372="O"),VLOOKUP($I1372,_312_Table2,MATCH('312'!$V$16,_312_Table2_ColumnLookup,0),FALSE),
  IF(AND(VALUE(LEFT($A1372,3))=312,LEN($I1372)=4,$B1372="Q"),VLOOKUP($I1372,_312_Table2,MATCH('312'!$X$16,_312_Table2_ColumnLookup,0),FALSE),
  IF(AND(VALUE(LEFT($A1372,3))=312,LEN($I1372)=4),VLOOKUP($I1372,_312_Table2,MATCH(LEFT($B1372,1),_312_Table2_ColumnLookup,0),FALSE)
+N("312"),
  IF(VALUE(LEFT($A1372,3))=313,VLOOKUP(VALUE(MID($B1372,2,1)),_313_Table2,MATCH(MID($B1372,1,1),_313_Table2_ColumnLookup,0),FALSE)
+N("313"),
  IF(AND(VALUE(LEFT($A1372,3))=314,LEN($B1372)=3),VLOOKUP(VALUE(MID($B1372,2,2)),_314_Table2,MATCH(MID($B1372,1,1),_314_Table2_ColumnLookup,0),FALSE),
  IF(VALUE(LEFT($A1372,3))=314,VLOOKUP(VALUE(MID($B1372,2,1)),_314_Table2,MATCH(MID($B1372,1,1),_314_Table2_ColumnLookup,0),FALSE)
+N("314"),
""))))))))))))))))))))))))</f>
        <v>#N/A</v>
      </c>
      <c r="F1372" s="238" t="e">
        <f>IF(AND(VALUE(LEFT($A1372,3))=309,LEN($B1372)=3),VLOOKUP(VALUE(MID($B1372,2,2)),_309_Table3,MATCH(MID($B1372,1,1),_309_Table3_ColumnLookup,0),FALSE),
  IF($C1372="309 LCR SummaryA",OneYearSCR,IF($C1372="309 LCR SummaryB",UltimateSCR,IF(VALUE(LEFT($A1372,3))=309,VLOOKUP(VALUE(MID($B1372,2,1)),_309_Table3,MATCH(MID($B1372,1,1),_309_Table3_ColumnLookup,0),FALSE)
+N("309"),
  IF(VALUE(LEFT($A1372,3))=310,VLOOKUP(VALUE(MID($B1372,2,1)),_310_Table3,MATCH(MID($B1372,1,1),_310_Table3_ColumnLookup,0),FALSE)
+N("310"),
  IF(AND(VALUE(LEFT($A1372,3))=311,LEN($I1372)=4),VLOOKUP($I1372,_311_Table3,MATCH($B1372,_311_Table3_ColumnLookup,0),FALSE),
  IF(AND(VALUE(LEFT($A1372,3))=311,OR($B1372="I2",$B1372="J2",$B1372="K2",$B1372="L2")),VLOOKUP('311'!$G$58,_311_Table3,MATCH(MID($B1372,1,1),_311_Table3_ColumnLookup,0),FALSE),
  IF(AND(VALUE(LEFT($A1372,3))=311,RIGHT($B1372,5)="Total"),VLOOKUP('311'!$G$59,_311_Table3,MATCH(MID($B1372,1,1),_311_Table3_ColumnLookup,0),FALSE),
  IF(VALUE(LEFT($A1372,3))=311,VLOOKUP(VALUE(MID($B1372,2,1)),_311_Table3,MATCH(MID($B1372,1,1),_311_Table3_ColumnLookup,0),FALSE)
+N("311"),
  IF(AND(VALUE(LEFT($A1372,3))=312,LEFT($G1372,10)="Unincepted",$B1372="G "),VLOOKUP(" ULO",_312_Table3,MATCH('312'!$N$16,_312_Table3_ColumnLookup,0),FALSE),
  IF(AND(VALUE(LEFT($A1372,3))=312,LEFT($G1372,10)="Unincepted",$B1372="O "),VLOOKUP(" ULO",_312_Table3,MATCH('312'!$V$16,_312_Table3_ColumnLookup,0),FALSE),
  IF(AND(VALUE(LEFT($A1372,3))=312,LEFT($G1372,10)="Unincepted",$B1372="Q "),VLOOKUP(" ULO",_312_Table3,MATCH('312'!$X$16,_312_Table3_ColumnLookup,0),FALSE),
  IF(AND(VALUE(LEFT($A1372,3))=312,LEFT($G1372,10)="Unincepted"),VLOOKUP(" ULO",_312_Table3,MATCH(LEFT($B1372,1),_312_Table3_ColumnLookup,0),FALSE),
  IF(AND(VALUE(LEFT($A1372,3))=312,LEFT($G1372,5)="Total",$B1372="G "),VLOOKUP('312'!$F$80,_312_Table3,MATCH('312'!$N$16,_312_Table3_ColumnLookup,0),FALSE),
  IF(AND(VALUE(LEFT($A1372,3))=312,LEFT($G1372,5)="Total",$B1372="O "),VLOOKUP('312'!$F$80,_312_Table3,MATCH('312'!$V$16,_312_Table3_ColumnLookup,0),FALSE),
  IF(AND(VALUE(LEFT($A1372,3))=312,LEFT($G1372,5)="Total",$B1372="Q "),VLOOKUP('312'!$F$80,_312_Table3,MATCH('312'!$X$16,_312_Table3_ColumnLookup,0),FALSE),
  IF(AND(VALUE(LEFT($A1372,3))=312,LEFT($G1372,5)="Total"),VLOOKUP('312'!$F$80,_312_Table3,MATCH(LEFT($B1372,1),_312_Table3_ColumnLookup,0),FALSE),
  IF(AND(VALUE(LEFT($A1372,3))=312,LEN($I1372)=4,$B1372="G"),VLOOKUP($I1372,_312_Table3,MATCH('312'!$N$16,_312_Table3_ColumnLookup,0),FALSE),
  IF(AND(VALUE(LEFT($A1372,3))=312,LEN($I1372)=4,$B1372="O"),VLOOKUP($I1372,_312_Table3,MATCH('312'!$V$16,_312_Table3_ColumnLookup,0),FALSE),
  IF(AND(VALUE(LEFT($A1372,3))=312,LEN($I1372)=4,$B1372="Q"),VLOOKUP($I1372,_312_Table3,MATCH('312'!$X$16,_312_Table3_ColumnLookup,0),FALSE),
  IF(AND(VALUE(LEFT($A1372,3))=312,LEN($I1372)=4),VLOOKUP($I1372,_312_Table3,MATCH(LEFT($B1372,1),_312_Table3_ColumnLookup,0),FALSE)
+N("312"),
  IF(VALUE(LEFT($A1372,3))=313,VLOOKUP(VALUE(MID($B1372,2,1)),_313_Table3,MATCH(MID($B1372,1,1),_313_Table3_ColumnLookup,0),FALSE)
+N("313"),
  IF(AND(VALUE(LEFT($A1372,3))=314,LEN($B1372)=3),VLOOKUP(VALUE(MID($B1372,2,2)),_314_Table3,MATCH(MID($B1372,1,1),_314_Table3_ColumnLookup,0),FALSE),
  IF(VALUE(LEFT($A1372,3))=314,VLOOKUP(VALUE(MID($B1372,2,1)),_314_Table3,MATCH(MID($B1372,1,1),_314_Table3_ColumnLookup,0),FALSE)
+N("314"),
""))))))))))))))))))))))))</f>
        <v>#N/A</v>
      </c>
      <c r="H1372" s="321" t="str">
        <f>IFERROR(
IF(ISERROR($D1372)=FALSE,$D1372,IF(ISERROR($E1372)=FALSE,$E1372,IF(ISERROR($F1372)=FALSE,$F1372
+N("012 checkboxes"),
IF(
IF(OR(LEFT($A1372,9)="Syndicate",LEFT($A1372,12)="NewSyndicate"),VLOOKUP($A1372,'012'!$J:$ZW,MATCH("Link to button",'012'!$J$1:$ZW$1,0),0)
+N("309 checkbox"),
IF($C1372="309 LCR Summary0",VLOOKUP("Notes990",'309'!$P:$ZZ,MATCH("Link to button",'309'!$P$1:$ZZ$1,0),0)
+N("313 checkboxes"),
IF($C1372="313 Financial Information0LcmVsScr",IF($C1372="309 LCR Summary0",VLOOKUP("LcmVsScr",'309'!$N:$ZZ,MATCH("Link to button",'309'!$N$1:$ZZ$1,0),0),
IF($C1372="313 Financial Information0LcrDocAttached",IF($C1372="309 LCR Summary0",VLOOKUP("LcrDocAttached",'309'!$N:$ZZ,MATCH("Link to button",'309'!$N$1:$ZZ$1,0),
0)))))))=1,TRUE,FALSE)
))),"")</f>
        <v/>
      </c>
    </row>
    <row r="1373" spans="1:8">
      <c r="A1373" s="237" t="e">
        <f>VLOOKUP($G1373,CSVLookups!$B:$R,MATCH(A$1,CSVLookups!$B$1:$R$1,0),FALSE)</f>
        <v>#N/A</v>
      </c>
      <c r="B1373" s="237" t="e">
        <f>VLOOKUP($G1373,CSVLookups!$B:$R,MATCH(B$1,CSVLookups!$B$1:$R$1,0),FALSE)</f>
        <v>#N/A</v>
      </c>
      <c r="C1373" s="238" t="e">
        <f t="shared" si="21"/>
        <v>#N/A</v>
      </c>
      <c r="D1373" s="238" t="e">
        <f>IF(AND(VALUE(LEFT($A1373,3))=309,LEN($B1373)=3),VLOOKUP(VALUE(MID($B1373,2,2)),_309_Table1,MATCH(MID($B1373,1,1),_309_Table1_ColumnLookup,0),FALSE),
  IF($C1373="309 LCR SummaryA",OneYearSCR,IF($C1373="309 LCR SummaryB",UltimateSCR,IF(VALUE(LEFT($A1373,3))=309,VLOOKUP(VALUE(MID($B1373,2,1)),_309_Table1,MATCH(MID($B1373,1,1),_309_Table1_ColumnLookup,0),FALSE)
+N("309"),
  IF(VALUE(LEFT($A1373,3))=310,VLOOKUP(VALUE(MID($B1373,2,1)),_310_Table1,MATCH(MID($B1373,1,1),_310_Table1_ColumnLookup,0),FALSE)
+N("310"),
  IF(AND(VALUE(LEFT($A1373,3))=311,LEN($I1373)=4),VLOOKUP($I1373,_311_Table1,MATCH($B1373,_311_Table1_ColumnLookup,0),FALSE),
  IF(AND(VALUE(LEFT($A1373,3))=311,OR($B1373="I2",$B1373="J2",$B1373="K2",$B1373="L2")),VLOOKUP('311'!$G$58,_311_Table1,MATCH(MID($B1373,1,1),_311_Table1_ColumnLookup,0),FALSE),
  IF(AND(VALUE(LEFT($A1373,3))=311,RIGHT($B1373,5)="Total"),VLOOKUP('311'!$G$59,_311_Table1,MATCH(MID($B1373,1,1),_311_Table1_ColumnLookup,0),FALSE),
  IF(VALUE(LEFT($A1373,3))=311,VLOOKUP(VALUE(MID($B1373,2,1)),_311_Table1,MATCH(MID($B1373,1,1),_311_Table1_ColumnLookup,0),FALSE)
+N("311"),
  IF(AND(VALUE(LEFT($A1373,3))=312,LEFT($G1373,10)="Unincepted",$B1373="G "),VLOOKUP(" ULO",_312_Table1,MATCH('312'!$N$16,_312_Table1_ColumnLookup,0),FALSE),
  IF(AND(VALUE(LEFT($A1373,3))=312,LEFT($G1373,10)="Unincepted",$B1373="O "),VLOOKUP(" ULO",_312_Table1,MATCH('312'!$V$16,_312_Table1_ColumnLookup,0),FALSE),
  IF(AND(VALUE(LEFT($A1373,3))=312,LEFT($G1373,10)="Unincepted",$B1373="Q "),VLOOKUP(" ULO",_312_Table1,MATCH('312'!$X$16,_312_Table1_ColumnLookup,0),FALSE),
  IF(AND(VALUE(LEFT($A1373,3))=312,LEFT($G1373,10)="Unincepted"),VLOOKUP(" ULO",_312_Table1,MATCH(LEFT($B1373,1),_312_Table1_ColumnLookup,0),FALSE),
  IF(AND(VALUE(LEFT($A1373,3))=312,LEFT($G1373,5)="Total",$B1373="G "),VLOOKUP('312'!$F$80,_312_Table1,MATCH('312'!$N$16,_312_Table1_ColumnLookup,0),FALSE),
  IF(AND(VALUE(LEFT($A1373,3))=312,LEFT($G1373,5)="Total",$B1373="O "),VLOOKUP('312'!$F$80,_312_Table1,MATCH('312'!$V$16,_312_Table1_ColumnLookup,0),FALSE),
  IF(AND(VALUE(LEFT($A1373,3))=312,LEFT($G1373,5)="Total",$B1373="Q "),VLOOKUP('312'!$F$80,_312_Table1,MATCH('312'!$X$16,_312_Table1_ColumnLookup,0),FALSE),
  IF(AND(VALUE(LEFT($A1373,3))=312,LEFT($G1373,5)="Total"),VLOOKUP('312'!$F$80,_312_Table1,MATCH(LEFT($B1373,1),_312_Table1_ColumnLookup,0),FALSE),
  IF(AND(VALUE(LEFT($A1373,3))=312,LEN($I1373)=4,$B1373="G"),VLOOKUP($I1373,_312_Table1,MATCH('312'!$N$16,_312_Table1_ColumnLookup,0),FALSE),
  IF(AND(VALUE(LEFT($A1373,3))=312,LEN($I1373)=4,$B1373="O"),VLOOKUP($I1373,_312_Table1,MATCH('312'!$V$16,_312_Table1_ColumnLookup,0),FALSE),
  IF(AND(VALUE(LEFT($A1373,3))=312,LEN($I1373)=4,$B1373="Q"),VLOOKUP($I1373,_312_Table1,MATCH('312'!$X$16,_312_Table1_ColumnLookup,0),FALSE),
  IF(AND(VALUE(LEFT($A1373,3))=312,LEN($I1373)=4),VLOOKUP($I1373,_312_Table1,MATCH(LEFT($B1373,1),_312_Table1_ColumnLookup,0),FALSE)
+N("312"),
  IF(VALUE(LEFT($A1373,3))=313,VLOOKUP(VALUE(MID($B1373,2,1)),_313_Table1,MATCH(MID($B1373,1,1),_313_Table1_ColumnLookup,0),FALSE)
+N("313"),
  IF(AND(VALUE(LEFT($A1373,3))=314,LEN($B1373)=3),VLOOKUP(VALUE(MID($B1373,2,2)),_314_Table1,MATCH(MID($B1373,1,1),_314_Table1_ColumnLookup,0),FALSE),
  IF(VALUE(LEFT($A1373,3))=314,VLOOKUP(VALUE(MID($B1373,2,1)),_314_Table1,MATCH(MID($B1373,1,1),_314_Table1_ColumnLookup,0),FALSE)
+N("314"),
""))))))))))))))))))))))))</f>
        <v>#N/A</v>
      </c>
      <c r="E1373" s="238" t="e">
        <f>IF(AND(VALUE(LEFT($A1373,3))=309,LEN($B1373)=3),VLOOKUP(VALUE(MID($B1373,2,2)),_309_Table2,MATCH(MID($B1373,1,1),_309_Table2_ColumnLookup,0),FALSE),
  IF($C1373="309 LCR SummaryA",OneYearSCR,IF($C1373="309 LCR SummaryB",UltimateSCR,IF(VALUE(LEFT($A1373,3))=309,VLOOKUP(VALUE(MID($B1373,2,1)),_309_Table2,MATCH(MID($B1373,1,1),_309_Table2_ColumnLookup,0),FALSE)
+N("309"),
  IF(VALUE(LEFT($A1373,3))=310,VLOOKUP(VALUE(MID($B1373,2,1)),_310_Table2,MATCH(MID($B1373,1,1),_310_Table2_ColumnLookup,0),FALSE)
+N("310"),
  IF(AND(VALUE(LEFT($A1373,3))=311,LEN($I1373)=4),VLOOKUP($I1373,_311_Table2,MATCH($B1373,_311_Table2_ColumnLookup,0),FALSE),
  IF(AND(VALUE(LEFT($A1373,3))=311,OR($B1373="I2",$B1373="J2",$B1373="K2",$B1373="L2")),VLOOKUP('311'!$G$58,_311_Table2,MATCH(MID($B1373,1,1),_311_Table2_ColumnLookup,0),FALSE),
  IF(AND(VALUE(LEFT($A1373,3))=311,RIGHT($B1373,5)="Total"),VLOOKUP('311'!$G$59,_311_Table2,MATCH(MID($B1373,1,1),_311_Table2_ColumnLookup,0),FALSE),
  IF(VALUE(LEFT($A1373,3))=311,VLOOKUP(VALUE(MID($B1373,2,1)),_311_Table2,MATCH(MID($B1373,1,1),_311_Table2_ColumnLookup,0),FALSE)
+N("311"),
  IF(AND(VALUE(LEFT($A1373,3))=312,LEFT($G1373,10)="Unincepted",$B1373="G "),VLOOKUP(" ULO",_312_Table2,MATCH('312'!$N$16,_312_Table2_ColumnLookup,0),FALSE),
  IF(AND(VALUE(LEFT($A1373,3))=312,LEFT($G1373,10)="Unincepted",$B1373="O "),VLOOKUP(" ULO",_312_Table2,MATCH('312'!$V$16,_312_Table2_ColumnLookup,0),FALSE),
  IF(AND(VALUE(LEFT($A1373,3))=312,LEFT($G1373,10)="Unincepted",$B1373="Q "),VLOOKUP(" ULO",_312_Table2,MATCH('312'!$X$16,_312_Table2_ColumnLookup,0),FALSE),
  IF(AND(VALUE(LEFT($A1373,3))=312,LEFT($G1373,10)="Unincepted"),VLOOKUP(" ULO",_312_Table2,MATCH(LEFT($B1373,1),_312_Table2_ColumnLookup,0),FALSE),
  IF(AND(VALUE(LEFT($A1373,3))=312,LEFT($G1373,5)="Total",$B1373="G "),VLOOKUP('312'!$F$80,_312_Table2,MATCH('312'!$N$16,_312_Table2_ColumnLookup,0),FALSE),
  IF(AND(VALUE(LEFT($A1373,3))=312,LEFT($G1373,5)="Total",$B1373="O "),VLOOKUP('312'!$F$80,_312_Table2,MATCH('312'!$V$16,_312_Table2_ColumnLookup,0),FALSE),
  IF(AND(VALUE(LEFT($A1373,3))=312,LEFT($G1373,5)="Total",$B1373="Q "),VLOOKUP('312'!$F$80,_312_Table2,MATCH('312'!$X$16,_312_Table2_ColumnLookup,0),FALSE),
  IF(AND(VALUE(LEFT($A1373,3))=312,LEFT($G1373,5)="Total"),VLOOKUP('312'!$F$80,_312_Table2,MATCH(LEFT($B1373,1),_312_Table2_ColumnLookup,0),FALSE),
  IF(AND(VALUE(LEFT($A1373,3))=312,LEN($I1373)=4,$B1373="G"),VLOOKUP($I1373,_312_Table2,MATCH('312'!$N$16,_312_Table2_ColumnLookup,0),FALSE),
  IF(AND(VALUE(LEFT($A1373,3))=312,LEN($I1373)=4,$B1373="O"),VLOOKUP($I1373,_312_Table2,MATCH('312'!$V$16,_312_Table2_ColumnLookup,0),FALSE),
  IF(AND(VALUE(LEFT($A1373,3))=312,LEN($I1373)=4,$B1373="Q"),VLOOKUP($I1373,_312_Table2,MATCH('312'!$X$16,_312_Table2_ColumnLookup,0),FALSE),
  IF(AND(VALUE(LEFT($A1373,3))=312,LEN($I1373)=4),VLOOKUP($I1373,_312_Table2,MATCH(LEFT($B1373,1),_312_Table2_ColumnLookup,0),FALSE)
+N("312"),
  IF(VALUE(LEFT($A1373,3))=313,VLOOKUP(VALUE(MID($B1373,2,1)),_313_Table2,MATCH(MID($B1373,1,1),_313_Table2_ColumnLookup,0),FALSE)
+N("313"),
  IF(AND(VALUE(LEFT($A1373,3))=314,LEN($B1373)=3),VLOOKUP(VALUE(MID($B1373,2,2)),_314_Table2,MATCH(MID($B1373,1,1),_314_Table2_ColumnLookup,0),FALSE),
  IF(VALUE(LEFT($A1373,3))=314,VLOOKUP(VALUE(MID($B1373,2,1)),_314_Table2,MATCH(MID($B1373,1,1),_314_Table2_ColumnLookup,0),FALSE)
+N("314"),
""))))))))))))))))))))))))</f>
        <v>#N/A</v>
      </c>
      <c r="F1373" s="238" t="e">
        <f>IF(AND(VALUE(LEFT($A1373,3))=309,LEN($B1373)=3),VLOOKUP(VALUE(MID($B1373,2,2)),_309_Table3,MATCH(MID($B1373,1,1),_309_Table3_ColumnLookup,0),FALSE),
  IF($C1373="309 LCR SummaryA",OneYearSCR,IF($C1373="309 LCR SummaryB",UltimateSCR,IF(VALUE(LEFT($A1373,3))=309,VLOOKUP(VALUE(MID($B1373,2,1)),_309_Table3,MATCH(MID($B1373,1,1),_309_Table3_ColumnLookup,0),FALSE)
+N("309"),
  IF(VALUE(LEFT($A1373,3))=310,VLOOKUP(VALUE(MID($B1373,2,1)),_310_Table3,MATCH(MID($B1373,1,1),_310_Table3_ColumnLookup,0),FALSE)
+N("310"),
  IF(AND(VALUE(LEFT($A1373,3))=311,LEN($I1373)=4),VLOOKUP($I1373,_311_Table3,MATCH($B1373,_311_Table3_ColumnLookup,0),FALSE),
  IF(AND(VALUE(LEFT($A1373,3))=311,OR($B1373="I2",$B1373="J2",$B1373="K2",$B1373="L2")),VLOOKUP('311'!$G$58,_311_Table3,MATCH(MID($B1373,1,1),_311_Table3_ColumnLookup,0),FALSE),
  IF(AND(VALUE(LEFT($A1373,3))=311,RIGHT($B1373,5)="Total"),VLOOKUP('311'!$G$59,_311_Table3,MATCH(MID($B1373,1,1),_311_Table3_ColumnLookup,0),FALSE),
  IF(VALUE(LEFT($A1373,3))=311,VLOOKUP(VALUE(MID($B1373,2,1)),_311_Table3,MATCH(MID($B1373,1,1),_311_Table3_ColumnLookup,0),FALSE)
+N("311"),
  IF(AND(VALUE(LEFT($A1373,3))=312,LEFT($G1373,10)="Unincepted",$B1373="G "),VLOOKUP(" ULO",_312_Table3,MATCH('312'!$N$16,_312_Table3_ColumnLookup,0),FALSE),
  IF(AND(VALUE(LEFT($A1373,3))=312,LEFT($G1373,10)="Unincepted",$B1373="O "),VLOOKUP(" ULO",_312_Table3,MATCH('312'!$V$16,_312_Table3_ColumnLookup,0),FALSE),
  IF(AND(VALUE(LEFT($A1373,3))=312,LEFT($G1373,10)="Unincepted",$B1373="Q "),VLOOKUP(" ULO",_312_Table3,MATCH('312'!$X$16,_312_Table3_ColumnLookup,0),FALSE),
  IF(AND(VALUE(LEFT($A1373,3))=312,LEFT($G1373,10)="Unincepted"),VLOOKUP(" ULO",_312_Table3,MATCH(LEFT($B1373,1),_312_Table3_ColumnLookup,0),FALSE),
  IF(AND(VALUE(LEFT($A1373,3))=312,LEFT($G1373,5)="Total",$B1373="G "),VLOOKUP('312'!$F$80,_312_Table3,MATCH('312'!$N$16,_312_Table3_ColumnLookup,0),FALSE),
  IF(AND(VALUE(LEFT($A1373,3))=312,LEFT($G1373,5)="Total",$B1373="O "),VLOOKUP('312'!$F$80,_312_Table3,MATCH('312'!$V$16,_312_Table3_ColumnLookup,0),FALSE),
  IF(AND(VALUE(LEFT($A1373,3))=312,LEFT($G1373,5)="Total",$B1373="Q "),VLOOKUP('312'!$F$80,_312_Table3,MATCH('312'!$X$16,_312_Table3_ColumnLookup,0),FALSE),
  IF(AND(VALUE(LEFT($A1373,3))=312,LEFT($G1373,5)="Total"),VLOOKUP('312'!$F$80,_312_Table3,MATCH(LEFT($B1373,1),_312_Table3_ColumnLookup,0),FALSE),
  IF(AND(VALUE(LEFT($A1373,3))=312,LEN($I1373)=4,$B1373="G"),VLOOKUP($I1373,_312_Table3,MATCH('312'!$N$16,_312_Table3_ColumnLookup,0),FALSE),
  IF(AND(VALUE(LEFT($A1373,3))=312,LEN($I1373)=4,$B1373="O"),VLOOKUP($I1373,_312_Table3,MATCH('312'!$V$16,_312_Table3_ColumnLookup,0),FALSE),
  IF(AND(VALUE(LEFT($A1373,3))=312,LEN($I1373)=4,$B1373="Q"),VLOOKUP($I1373,_312_Table3,MATCH('312'!$X$16,_312_Table3_ColumnLookup,0),FALSE),
  IF(AND(VALUE(LEFT($A1373,3))=312,LEN($I1373)=4),VLOOKUP($I1373,_312_Table3,MATCH(LEFT($B1373,1),_312_Table3_ColumnLookup,0),FALSE)
+N("312"),
  IF(VALUE(LEFT($A1373,3))=313,VLOOKUP(VALUE(MID($B1373,2,1)),_313_Table3,MATCH(MID($B1373,1,1),_313_Table3_ColumnLookup,0),FALSE)
+N("313"),
  IF(AND(VALUE(LEFT($A1373,3))=314,LEN($B1373)=3),VLOOKUP(VALUE(MID($B1373,2,2)),_314_Table3,MATCH(MID($B1373,1,1),_314_Table3_ColumnLookup,0),FALSE),
  IF(VALUE(LEFT($A1373,3))=314,VLOOKUP(VALUE(MID($B1373,2,1)),_314_Table3,MATCH(MID($B1373,1,1),_314_Table3_ColumnLookup,0),FALSE)
+N("314"),
""))))))))))))))))))))))))</f>
        <v>#N/A</v>
      </c>
      <c r="H1373" s="321" t="str">
        <f>IFERROR(
IF(ISERROR($D1373)=FALSE,$D1373,IF(ISERROR($E1373)=FALSE,$E1373,IF(ISERROR($F1373)=FALSE,$F1373
+N("012 checkboxes"),
IF(
IF(OR(LEFT($A1373,9)="Syndicate",LEFT($A1373,12)="NewSyndicate"),VLOOKUP($A1373,'012'!$J:$ZW,MATCH("Link to button",'012'!$J$1:$ZW$1,0),0)
+N("309 checkbox"),
IF($C1373="309 LCR Summary0",VLOOKUP("Notes990",'309'!$P:$ZZ,MATCH("Link to button",'309'!$P$1:$ZZ$1,0),0)
+N("313 checkboxes"),
IF($C1373="313 Financial Information0LcmVsScr",IF($C1373="309 LCR Summary0",VLOOKUP("LcmVsScr",'309'!$N:$ZZ,MATCH("Link to button",'309'!$N$1:$ZZ$1,0),0),
IF($C1373="313 Financial Information0LcrDocAttached",IF($C1373="309 LCR Summary0",VLOOKUP("LcrDocAttached",'309'!$N:$ZZ,MATCH("Link to button",'309'!$N$1:$ZZ$1,0),
0)))))))=1,TRUE,FALSE)
))),"")</f>
        <v/>
      </c>
    </row>
    <row r="1374" spans="1:8">
      <c r="A1374" s="237" t="e">
        <f>VLOOKUP($G1374,CSVLookups!$B:$R,MATCH(A$1,CSVLookups!$B$1:$R$1,0),FALSE)</f>
        <v>#N/A</v>
      </c>
      <c r="B1374" s="237" t="e">
        <f>VLOOKUP($G1374,CSVLookups!$B:$R,MATCH(B$1,CSVLookups!$B$1:$R$1,0),FALSE)</f>
        <v>#N/A</v>
      </c>
      <c r="C1374" s="238" t="e">
        <f t="shared" si="21"/>
        <v>#N/A</v>
      </c>
      <c r="D1374" s="238" t="e">
        <f>IF(AND(VALUE(LEFT($A1374,3))=309,LEN($B1374)=3),VLOOKUP(VALUE(MID($B1374,2,2)),_309_Table1,MATCH(MID($B1374,1,1),_309_Table1_ColumnLookup,0),FALSE),
  IF($C1374="309 LCR SummaryA",OneYearSCR,IF($C1374="309 LCR SummaryB",UltimateSCR,IF(VALUE(LEFT($A1374,3))=309,VLOOKUP(VALUE(MID($B1374,2,1)),_309_Table1,MATCH(MID($B1374,1,1),_309_Table1_ColumnLookup,0),FALSE)
+N("309"),
  IF(VALUE(LEFT($A1374,3))=310,VLOOKUP(VALUE(MID($B1374,2,1)),_310_Table1,MATCH(MID($B1374,1,1),_310_Table1_ColumnLookup,0),FALSE)
+N("310"),
  IF(AND(VALUE(LEFT($A1374,3))=311,LEN($I1374)=4),VLOOKUP($I1374,_311_Table1,MATCH($B1374,_311_Table1_ColumnLookup,0),FALSE),
  IF(AND(VALUE(LEFT($A1374,3))=311,OR($B1374="I2",$B1374="J2",$B1374="K2",$B1374="L2")),VLOOKUP('311'!$G$58,_311_Table1,MATCH(MID($B1374,1,1),_311_Table1_ColumnLookup,0),FALSE),
  IF(AND(VALUE(LEFT($A1374,3))=311,RIGHT($B1374,5)="Total"),VLOOKUP('311'!$G$59,_311_Table1,MATCH(MID($B1374,1,1),_311_Table1_ColumnLookup,0),FALSE),
  IF(VALUE(LEFT($A1374,3))=311,VLOOKUP(VALUE(MID($B1374,2,1)),_311_Table1,MATCH(MID($B1374,1,1),_311_Table1_ColumnLookup,0),FALSE)
+N("311"),
  IF(AND(VALUE(LEFT($A1374,3))=312,LEFT($G1374,10)="Unincepted",$B1374="G "),VLOOKUP(" ULO",_312_Table1,MATCH('312'!$N$16,_312_Table1_ColumnLookup,0),FALSE),
  IF(AND(VALUE(LEFT($A1374,3))=312,LEFT($G1374,10)="Unincepted",$B1374="O "),VLOOKUP(" ULO",_312_Table1,MATCH('312'!$V$16,_312_Table1_ColumnLookup,0),FALSE),
  IF(AND(VALUE(LEFT($A1374,3))=312,LEFT($G1374,10)="Unincepted",$B1374="Q "),VLOOKUP(" ULO",_312_Table1,MATCH('312'!$X$16,_312_Table1_ColumnLookup,0),FALSE),
  IF(AND(VALUE(LEFT($A1374,3))=312,LEFT($G1374,10)="Unincepted"),VLOOKUP(" ULO",_312_Table1,MATCH(LEFT($B1374,1),_312_Table1_ColumnLookup,0),FALSE),
  IF(AND(VALUE(LEFT($A1374,3))=312,LEFT($G1374,5)="Total",$B1374="G "),VLOOKUP('312'!$F$80,_312_Table1,MATCH('312'!$N$16,_312_Table1_ColumnLookup,0),FALSE),
  IF(AND(VALUE(LEFT($A1374,3))=312,LEFT($G1374,5)="Total",$B1374="O "),VLOOKUP('312'!$F$80,_312_Table1,MATCH('312'!$V$16,_312_Table1_ColumnLookup,0),FALSE),
  IF(AND(VALUE(LEFT($A1374,3))=312,LEFT($G1374,5)="Total",$B1374="Q "),VLOOKUP('312'!$F$80,_312_Table1,MATCH('312'!$X$16,_312_Table1_ColumnLookup,0),FALSE),
  IF(AND(VALUE(LEFT($A1374,3))=312,LEFT($G1374,5)="Total"),VLOOKUP('312'!$F$80,_312_Table1,MATCH(LEFT($B1374,1),_312_Table1_ColumnLookup,0),FALSE),
  IF(AND(VALUE(LEFT($A1374,3))=312,LEN($I1374)=4,$B1374="G"),VLOOKUP($I1374,_312_Table1,MATCH('312'!$N$16,_312_Table1_ColumnLookup,0),FALSE),
  IF(AND(VALUE(LEFT($A1374,3))=312,LEN($I1374)=4,$B1374="O"),VLOOKUP($I1374,_312_Table1,MATCH('312'!$V$16,_312_Table1_ColumnLookup,0),FALSE),
  IF(AND(VALUE(LEFT($A1374,3))=312,LEN($I1374)=4,$B1374="Q"),VLOOKUP($I1374,_312_Table1,MATCH('312'!$X$16,_312_Table1_ColumnLookup,0),FALSE),
  IF(AND(VALUE(LEFT($A1374,3))=312,LEN($I1374)=4),VLOOKUP($I1374,_312_Table1,MATCH(LEFT($B1374,1),_312_Table1_ColumnLookup,0),FALSE)
+N("312"),
  IF(VALUE(LEFT($A1374,3))=313,VLOOKUP(VALUE(MID($B1374,2,1)),_313_Table1,MATCH(MID($B1374,1,1),_313_Table1_ColumnLookup,0),FALSE)
+N("313"),
  IF(AND(VALUE(LEFT($A1374,3))=314,LEN($B1374)=3),VLOOKUP(VALUE(MID($B1374,2,2)),_314_Table1,MATCH(MID($B1374,1,1),_314_Table1_ColumnLookup,0),FALSE),
  IF(VALUE(LEFT($A1374,3))=314,VLOOKUP(VALUE(MID($B1374,2,1)),_314_Table1,MATCH(MID($B1374,1,1),_314_Table1_ColumnLookup,0),FALSE)
+N("314"),
""))))))))))))))))))))))))</f>
        <v>#N/A</v>
      </c>
      <c r="E1374" s="238" t="e">
        <f>IF(AND(VALUE(LEFT($A1374,3))=309,LEN($B1374)=3),VLOOKUP(VALUE(MID($B1374,2,2)),_309_Table2,MATCH(MID($B1374,1,1),_309_Table2_ColumnLookup,0),FALSE),
  IF($C1374="309 LCR SummaryA",OneYearSCR,IF($C1374="309 LCR SummaryB",UltimateSCR,IF(VALUE(LEFT($A1374,3))=309,VLOOKUP(VALUE(MID($B1374,2,1)),_309_Table2,MATCH(MID($B1374,1,1),_309_Table2_ColumnLookup,0),FALSE)
+N("309"),
  IF(VALUE(LEFT($A1374,3))=310,VLOOKUP(VALUE(MID($B1374,2,1)),_310_Table2,MATCH(MID($B1374,1,1),_310_Table2_ColumnLookup,0),FALSE)
+N("310"),
  IF(AND(VALUE(LEFT($A1374,3))=311,LEN($I1374)=4),VLOOKUP($I1374,_311_Table2,MATCH($B1374,_311_Table2_ColumnLookup,0),FALSE),
  IF(AND(VALUE(LEFT($A1374,3))=311,OR($B1374="I2",$B1374="J2",$B1374="K2",$B1374="L2")),VLOOKUP('311'!$G$58,_311_Table2,MATCH(MID($B1374,1,1),_311_Table2_ColumnLookup,0),FALSE),
  IF(AND(VALUE(LEFT($A1374,3))=311,RIGHT($B1374,5)="Total"),VLOOKUP('311'!$G$59,_311_Table2,MATCH(MID($B1374,1,1),_311_Table2_ColumnLookup,0),FALSE),
  IF(VALUE(LEFT($A1374,3))=311,VLOOKUP(VALUE(MID($B1374,2,1)),_311_Table2,MATCH(MID($B1374,1,1),_311_Table2_ColumnLookup,0),FALSE)
+N("311"),
  IF(AND(VALUE(LEFT($A1374,3))=312,LEFT($G1374,10)="Unincepted",$B1374="G "),VLOOKUP(" ULO",_312_Table2,MATCH('312'!$N$16,_312_Table2_ColumnLookup,0),FALSE),
  IF(AND(VALUE(LEFT($A1374,3))=312,LEFT($G1374,10)="Unincepted",$B1374="O "),VLOOKUP(" ULO",_312_Table2,MATCH('312'!$V$16,_312_Table2_ColumnLookup,0),FALSE),
  IF(AND(VALUE(LEFT($A1374,3))=312,LEFT($G1374,10)="Unincepted",$B1374="Q "),VLOOKUP(" ULO",_312_Table2,MATCH('312'!$X$16,_312_Table2_ColumnLookup,0),FALSE),
  IF(AND(VALUE(LEFT($A1374,3))=312,LEFT($G1374,10)="Unincepted"),VLOOKUP(" ULO",_312_Table2,MATCH(LEFT($B1374,1),_312_Table2_ColumnLookup,0),FALSE),
  IF(AND(VALUE(LEFT($A1374,3))=312,LEFT($G1374,5)="Total",$B1374="G "),VLOOKUP('312'!$F$80,_312_Table2,MATCH('312'!$N$16,_312_Table2_ColumnLookup,0),FALSE),
  IF(AND(VALUE(LEFT($A1374,3))=312,LEFT($G1374,5)="Total",$B1374="O "),VLOOKUP('312'!$F$80,_312_Table2,MATCH('312'!$V$16,_312_Table2_ColumnLookup,0),FALSE),
  IF(AND(VALUE(LEFT($A1374,3))=312,LEFT($G1374,5)="Total",$B1374="Q "),VLOOKUP('312'!$F$80,_312_Table2,MATCH('312'!$X$16,_312_Table2_ColumnLookup,0),FALSE),
  IF(AND(VALUE(LEFT($A1374,3))=312,LEFT($G1374,5)="Total"),VLOOKUP('312'!$F$80,_312_Table2,MATCH(LEFT($B1374,1),_312_Table2_ColumnLookup,0),FALSE),
  IF(AND(VALUE(LEFT($A1374,3))=312,LEN($I1374)=4,$B1374="G"),VLOOKUP($I1374,_312_Table2,MATCH('312'!$N$16,_312_Table2_ColumnLookup,0),FALSE),
  IF(AND(VALUE(LEFT($A1374,3))=312,LEN($I1374)=4,$B1374="O"),VLOOKUP($I1374,_312_Table2,MATCH('312'!$V$16,_312_Table2_ColumnLookup,0),FALSE),
  IF(AND(VALUE(LEFT($A1374,3))=312,LEN($I1374)=4,$B1374="Q"),VLOOKUP($I1374,_312_Table2,MATCH('312'!$X$16,_312_Table2_ColumnLookup,0),FALSE),
  IF(AND(VALUE(LEFT($A1374,3))=312,LEN($I1374)=4),VLOOKUP($I1374,_312_Table2,MATCH(LEFT($B1374,1),_312_Table2_ColumnLookup,0),FALSE)
+N("312"),
  IF(VALUE(LEFT($A1374,3))=313,VLOOKUP(VALUE(MID($B1374,2,1)),_313_Table2,MATCH(MID($B1374,1,1),_313_Table2_ColumnLookup,0),FALSE)
+N("313"),
  IF(AND(VALUE(LEFT($A1374,3))=314,LEN($B1374)=3),VLOOKUP(VALUE(MID($B1374,2,2)),_314_Table2,MATCH(MID($B1374,1,1),_314_Table2_ColumnLookup,0),FALSE),
  IF(VALUE(LEFT($A1374,3))=314,VLOOKUP(VALUE(MID($B1374,2,1)),_314_Table2,MATCH(MID($B1374,1,1),_314_Table2_ColumnLookup,0),FALSE)
+N("314"),
""))))))))))))))))))))))))</f>
        <v>#N/A</v>
      </c>
      <c r="F1374" s="238" t="e">
        <f>IF(AND(VALUE(LEFT($A1374,3))=309,LEN($B1374)=3),VLOOKUP(VALUE(MID($B1374,2,2)),_309_Table3,MATCH(MID($B1374,1,1),_309_Table3_ColumnLookup,0),FALSE),
  IF($C1374="309 LCR SummaryA",OneYearSCR,IF($C1374="309 LCR SummaryB",UltimateSCR,IF(VALUE(LEFT($A1374,3))=309,VLOOKUP(VALUE(MID($B1374,2,1)),_309_Table3,MATCH(MID($B1374,1,1),_309_Table3_ColumnLookup,0),FALSE)
+N("309"),
  IF(VALUE(LEFT($A1374,3))=310,VLOOKUP(VALUE(MID($B1374,2,1)),_310_Table3,MATCH(MID($B1374,1,1),_310_Table3_ColumnLookup,0),FALSE)
+N("310"),
  IF(AND(VALUE(LEFT($A1374,3))=311,LEN($I1374)=4),VLOOKUP($I1374,_311_Table3,MATCH($B1374,_311_Table3_ColumnLookup,0),FALSE),
  IF(AND(VALUE(LEFT($A1374,3))=311,OR($B1374="I2",$B1374="J2",$B1374="K2",$B1374="L2")),VLOOKUP('311'!$G$58,_311_Table3,MATCH(MID($B1374,1,1),_311_Table3_ColumnLookup,0),FALSE),
  IF(AND(VALUE(LEFT($A1374,3))=311,RIGHT($B1374,5)="Total"),VLOOKUP('311'!$G$59,_311_Table3,MATCH(MID($B1374,1,1),_311_Table3_ColumnLookup,0),FALSE),
  IF(VALUE(LEFT($A1374,3))=311,VLOOKUP(VALUE(MID($B1374,2,1)),_311_Table3,MATCH(MID($B1374,1,1),_311_Table3_ColumnLookup,0),FALSE)
+N("311"),
  IF(AND(VALUE(LEFT($A1374,3))=312,LEFT($G1374,10)="Unincepted",$B1374="G "),VLOOKUP(" ULO",_312_Table3,MATCH('312'!$N$16,_312_Table3_ColumnLookup,0),FALSE),
  IF(AND(VALUE(LEFT($A1374,3))=312,LEFT($G1374,10)="Unincepted",$B1374="O "),VLOOKUP(" ULO",_312_Table3,MATCH('312'!$V$16,_312_Table3_ColumnLookup,0),FALSE),
  IF(AND(VALUE(LEFT($A1374,3))=312,LEFT($G1374,10)="Unincepted",$B1374="Q "),VLOOKUP(" ULO",_312_Table3,MATCH('312'!$X$16,_312_Table3_ColumnLookup,0),FALSE),
  IF(AND(VALUE(LEFT($A1374,3))=312,LEFT($G1374,10)="Unincepted"),VLOOKUP(" ULO",_312_Table3,MATCH(LEFT($B1374,1),_312_Table3_ColumnLookup,0),FALSE),
  IF(AND(VALUE(LEFT($A1374,3))=312,LEFT($G1374,5)="Total",$B1374="G "),VLOOKUP('312'!$F$80,_312_Table3,MATCH('312'!$N$16,_312_Table3_ColumnLookup,0),FALSE),
  IF(AND(VALUE(LEFT($A1374,3))=312,LEFT($G1374,5)="Total",$B1374="O "),VLOOKUP('312'!$F$80,_312_Table3,MATCH('312'!$V$16,_312_Table3_ColumnLookup,0),FALSE),
  IF(AND(VALUE(LEFT($A1374,3))=312,LEFT($G1374,5)="Total",$B1374="Q "),VLOOKUP('312'!$F$80,_312_Table3,MATCH('312'!$X$16,_312_Table3_ColumnLookup,0),FALSE),
  IF(AND(VALUE(LEFT($A1374,3))=312,LEFT($G1374,5)="Total"),VLOOKUP('312'!$F$80,_312_Table3,MATCH(LEFT($B1374,1),_312_Table3_ColumnLookup,0),FALSE),
  IF(AND(VALUE(LEFT($A1374,3))=312,LEN($I1374)=4,$B1374="G"),VLOOKUP($I1374,_312_Table3,MATCH('312'!$N$16,_312_Table3_ColumnLookup,0),FALSE),
  IF(AND(VALUE(LEFT($A1374,3))=312,LEN($I1374)=4,$B1374="O"),VLOOKUP($I1374,_312_Table3,MATCH('312'!$V$16,_312_Table3_ColumnLookup,0),FALSE),
  IF(AND(VALUE(LEFT($A1374,3))=312,LEN($I1374)=4,$B1374="Q"),VLOOKUP($I1374,_312_Table3,MATCH('312'!$X$16,_312_Table3_ColumnLookup,0),FALSE),
  IF(AND(VALUE(LEFT($A1374,3))=312,LEN($I1374)=4),VLOOKUP($I1374,_312_Table3,MATCH(LEFT($B1374,1),_312_Table3_ColumnLookup,0),FALSE)
+N("312"),
  IF(VALUE(LEFT($A1374,3))=313,VLOOKUP(VALUE(MID($B1374,2,1)),_313_Table3,MATCH(MID($B1374,1,1),_313_Table3_ColumnLookup,0),FALSE)
+N("313"),
  IF(AND(VALUE(LEFT($A1374,3))=314,LEN($B1374)=3),VLOOKUP(VALUE(MID($B1374,2,2)),_314_Table3,MATCH(MID($B1374,1,1),_314_Table3_ColumnLookup,0),FALSE),
  IF(VALUE(LEFT($A1374,3))=314,VLOOKUP(VALUE(MID($B1374,2,1)),_314_Table3,MATCH(MID($B1374,1,1),_314_Table3_ColumnLookup,0),FALSE)
+N("314"),
""))))))))))))))))))))))))</f>
        <v>#N/A</v>
      </c>
      <c r="H1374" s="321" t="str">
        <f>IFERROR(
IF(ISERROR($D1374)=FALSE,$D1374,IF(ISERROR($E1374)=FALSE,$E1374,IF(ISERROR($F1374)=FALSE,$F1374
+N("012 checkboxes"),
IF(
IF(OR(LEFT($A1374,9)="Syndicate",LEFT($A1374,12)="NewSyndicate"),VLOOKUP($A1374,'012'!$J:$ZW,MATCH("Link to button",'012'!$J$1:$ZW$1,0),0)
+N("309 checkbox"),
IF($C1374="309 LCR Summary0",VLOOKUP("Notes990",'309'!$P:$ZZ,MATCH("Link to button",'309'!$P$1:$ZZ$1,0),0)
+N("313 checkboxes"),
IF($C1374="313 Financial Information0LcmVsScr",IF($C1374="309 LCR Summary0",VLOOKUP("LcmVsScr",'309'!$N:$ZZ,MATCH("Link to button",'309'!$N$1:$ZZ$1,0),0),
IF($C1374="313 Financial Information0LcrDocAttached",IF($C1374="309 LCR Summary0",VLOOKUP("LcrDocAttached",'309'!$N:$ZZ,MATCH("Link to button",'309'!$N$1:$ZZ$1,0),
0)))))))=1,TRUE,FALSE)
))),"")</f>
        <v/>
      </c>
    </row>
    <row r="1375" spans="1:8">
      <c r="A1375" s="237" t="e">
        <f>VLOOKUP($G1375,CSVLookups!$B:$R,MATCH(A$1,CSVLookups!$B$1:$R$1,0),FALSE)</f>
        <v>#N/A</v>
      </c>
      <c r="B1375" s="237" t="e">
        <f>VLOOKUP($G1375,CSVLookups!$B:$R,MATCH(B$1,CSVLookups!$B$1:$R$1,0),FALSE)</f>
        <v>#N/A</v>
      </c>
      <c r="C1375" s="238" t="e">
        <f t="shared" si="21"/>
        <v>#N/A</v>
      </c>
      <c r="D1375" s="238" t="e">
        <f>IF(AND(VALUE(LEFT($A1375,3))=309,LEN($B1375)=3),VLOOKUP(VALUE(MID($B1375,2,2)),_309_Table1,MATCH(MID($B1375,1,1),_309_Table1_ColumnLookup,0),FALSE),
  IF($C1375="309 LCR SummaryA",OneYearSCR,IF($C1375="309 LCR SummaryB",UltimateSCR,IF(VALUE(LEFT($A1375,3))=309,VLOOKUP(VALUE(MID($B1375,2,1)),_309_Table1,MATCH(MID($B1375,1,1),_309_Table1_ColumnLookup,0),FALSE)
+N("309"),
  IF(VALUE(LEFT($A1375,3))=310,VLOOKUP(VALUE(MID($B1375,2,1)),_310_Table1,MATCH(MID($B1375,1,1),_310_Table1_ColumnLookup,0),FALSE)
+N("310"),
  IF(AND(VALUE(LEFT($A1375,3))=311,LEN($I1375)=4),VLOOKUP($I1375,_311_Table1,MATCH($B1375,_311_Table1_ColumnLookup,0),FALSE),
  IF(AND(VALUE(LEFT($A1375,3))=311,OR($B1375="I2",$B1375="J2",$B1375="K2",$B1375="L2")),VLOOKUP('311'!$G$58,_311_Table1,MATCH(MID($B1375,1,1),_311_Table1_ColumnLookup,0),FALSE),
  IF(AND(VALUE(LEFT($A1375,3))=311,RIGHT($B1375,5)="Total"),VLOOKUP('311'!$G$59,_311_Table1,MATCH(MID($B1375,1,1),_311_Table1_ColumnLookup,0),FALSE),
  IF(VALUE(LEFT($A1375,3))=311,VLOOKUP(VALUE(MID($B1375,2,1)),_311_Table1,MATCH(MID($B1375,1,1),_311_Table1_ColumnLookup,0),FALSE)
+N("311"),
  IF(AND(VALUE(LEFT($A1375,3))=312,LEFT($G1375,10)="Unincepted",$B1375="G "),VLOOKUP(" ULO",_312_Table1,MATCH('312'!$N$16,_312_Table1_ColumnLookup,0),FALSE),
  IF(AND(VALUE(LEFT($A1375,3))=312,LEFT($G1375,10)="Unincepted",$B1375="O "),VLOOKUP(" ULO",_312_Table1,MATCH('312'!$V$16,_312_Table1_ColumnLookup,0),FALSE),
  IF(AND(VALUE(LEFT($A1375,3))=312,LEFT($G1375,10)="Unincepted",$B1375="Q "),VLOOKUP(" ULO",_312_Table1,MATCH('312'!$X$16,_312_Table1_ColumnLookup,0),FALSE),
  IF(AND(VALUE(LEFT($A1375,3))=312,LEFT($G1375,10)="Unincepted"),VLOOKUP(" ULO",_312_Table1,MATCH(LEFT($B1375,1),_312_Table1_ColumnLookup,0),FALSE),
  IF(AND(VALUE(LEFT($A1375,3))=312,LEFT($G1375,5)="Total",$B1375="G "),VLOOKUP('312'!$F$80,_312_Table1,MATCH('312'!$N$16,_312_Table1_ColumnLookup,0),FALSE),
  IF(AND(VALUE(LEFT($A1375,3))=312,LEFT($G1375,5)="Total",$B1375="O "),VLOOKUP('312'!$F$80,_312_Table1,MATCH('312'!$V$16,_312_Table1_ColumnLookup,0),FALSE),
  IF(AND(VALUE(LEFT($A1375,3))=312,LEFT($G1375,5)="Total",$B1375="Q "),VLOOKUP('312'!$F$80,_312_Table1,MATCH('312'!$X$16,_312_Table1_ColumnLookup,0),FALSE),
  IF(AND(VALUE(LEFT($A1375,3))=312,LEFT($G1375,5)="Total"),VLOOKUP('312'!$F$80,_312_Table1,MATCH(LEFT($B1375,1),_312_Table1_ColumnLookup,0),FALSE),
  IF(AND(VALUE(LEFT($A1375,3))=312,LEN($I1375)=4,$B1375="G"),VLOOKUP($I1375,_312_Table1,MATCH('312'!$N$16,_312_Table1_ColumnLookup,0),FALSE),
  IF(AND(VALUE(LEFT($A1375,3))=312,LEN($I1375)=4,$B1375="O"),VLOOKUP($I1375,_312_Table1,MATCH('312'!$V$16,_312_Table1_ColumnLookup,0),FALSE),
  IF(AND(VALUE(LEFT($A1375,3))=312,LEN($I1375)=4,$B1375="Q"),VLOOKUP($I1375,_312_Table1,MATCH('312'!$X$16,_312_Table1_ColumnLookup,0),FALSE),
  IF(AND(VALUE(LEFT($A1375,3))=312,LEN($I1375)=4),VLOOKUP($I1375,_312_Table1,MATCH(LEFT($B1375,1),_312_Table1_ColumnLookup,0),FALSE)
+N("312"),
  IF(VALUE(LEFT($A1375,3))=313,VLOOKUP(VALUE(MID($B1375,2,1)),_313_Table1,MATCH(MID($B1375,1,1),_313_Table1_ColumnLookup,0),FALSE)
+N("313"),
  IF(AND(VALUE(LEFT($A1375,3))=314,LEN($B1375)=3),VLOOKUP(VALUE(MID($B1375,2,2)),_314_Table1,MATCH(MID($B1375,1,1),_314_Table1_ColumnLookup,0),FALSE),
  IF(VALUE(LEFT($A1375,3))=314,VLOOKUP(VALUE(MID($B1375,2,1)),_314_Table1,MATCH(MID($B1375,1,1),_314_Table1_ColumnLookup,0),FALSE)
+N("314"),
""))))))))))))))))))))))))</f>
        <v>#N/A</v>
      </c>
      <c r="E1375" s="238" t="e">
        <f>IF(AND(VALUE(LEFT($A1375,3))=309,LEN($B1375)=3),VLOOKUP(VALUE(MID($B1375,2,2)),_309_Table2,MATCH(MID($B1375,1,1),_309_Table2_ColumnLookup,0),FALSE),
  IF($C1375="309 LCR SummaryA",OneYearSCR,IF($C1375="309 LCR SummaryB",UltimateSCR,IF(VALUE(LEFT($A1375,3))=309,VLOOKUP(VALUE(MID($B1375,2,1)),_309_Table2,MATCH(MID($B1375,1,1),_309_Table2_ColumnLookup,0),FALSE)
+N("309"),
  IF(VALUE(LEFT($A1375,3))=310,VLOOKUP(VALUE(MID($B1375,2,1)),_310_Table2,MATCH(MID($B1375,1,1),_310_Table2_ColumnLookup,0),FALSE)
+N("310"),
  IF(AND(VALUE(LEFT($A1375,3))=311,LEN($I1375)=4),VLOOKUP($I1375,_311_Table2,MATCH($B1375,_311_Table2_ColumnLookup,0),FALSE),
  IF(AND(VALUE(LEFT($A1375,3))=311,OR($B1375="I2",$B1375="J2",$B1375="K2",$B1375="L2")),VLOOKUP('311'!$G$58,_311_Table2,MATCH(MID($B1375,1,1),_311_Table2_ColumnLookup,0),FALSE),
  IF(AND(VALUE(LEFT($A1375,3))=311,RIGHT($B1375,5)="Total"),VLOOKUP('311'!$G$59,_311_Table2,MATCH(MID($B1375,1,1),_311_Table2_ColumnLookup,0),FALSE),
  IF(VALUE(LEFT($A1375,3))=311,VLOOKUP(VALUE(MID($B1375,2,1)),_311_Table2,MATCH(MID($B1375,1,1),_311_Table2_ColumnLookup,0),FALSE)
+N("311"),
  IF(AND(VALUE(LEFT($A1375,3))=312,LEFT($G1375,10)="Unincepted",$B1375="G "),VLOOKUP(" ULO",_312_Table2,MATCH('312'!$N$16,_312_Table2_ColumnLookup,0),FALSE),
  IF(AND(VALUE(LEFT($A1375,3))=312,LEFT($G1375,10)="Unincepted",$B1375="O "),VLOOKUP(" ULO",_312_Table2,MATCH('312'!$V$16,_312_Table2_ColumnLookup,0),FALSE),
  IF(AND(VALUE(LEFT($A1375,3))=312,LEFT($G1375,10)="Unincepted",$B1375="Q "),VLOOKUP(" ULO",_312_Table2,MATCH('312'!$X$16,_312_Table2_ColumnLookup,0),FALSE),
  IF(AND(VALUE(LEFT($A1375,3))=312,LEFT($G1375,10)="Unincepted"),VLOOKUP(" ULO",_312_Table2,MATCH(LEFT($B1375,1),_312_Table2_ColumnLookup,0),FALSE),
  IF(AND(VALUE(LEFT($A1375,3))=312,LEFT($G1375,5)="Total",$B1375="G "),VLOOKUP('312'!$F$80,_312_Table2,MATCH('312'!$N$16,_312_Table2_ColumnLookup,0),FALSE),
  IF(AND(VALUE(LEFT($A1375,3))=312,LEFT($G1375,5)="Total",$B1375="O "),VLOOKUP('312'!$F$80,_312_Table2,MATCH('312'!$V$16,_312_Table2_ColumnLookup,0),FALSE),
  IF(AND(VALUE(LEFT($A1375,3))=312,LEFT($G1375,5)="Total",$B1375="Q "),VLOOKUP('312'!$F$80,_312_Table2,MATCH('312'!$X$16,_312_Table2_ColumnLookup,0),FALSE),
  IF(AND(VALUE(LEFT($A1375,3))=312,LEFT($G1375,5)="Total"),VLOOKUP('312'!$F$80,_312_Table2,MATCH(LEFT($B1375,1),_312_Table2_ColumnLookup,0),FALSE),
  IF(AND(VALUE(LEFT($A1375,3))=312,LEN($I1375)=4,$B1375="G"),VLOOKUP($I1375,_312_Table2,MATCH('312'!$N$16,_312_Table2_ColumnLookup,0),FALSE),
  IF(AND(VALUE(LEFT($A1375,3))=312,LEN($I1375)=4,$B1375="O"),VLOOKUP($I1375,_312_Table2,MATCH('312'!$V$16,_312_Table2_ColumnLookup,0),FALSE),
  IF(AND(VALUE(LEFT($A1375,3))=312,LEN($I1375)=4,$B1375="Q"),VLOOKUP($I1375,_312_Table2,MATCH('312'!$X$16,_312_Table2_ColumnLookup,0),FALSE),
  IF(AND(VALUE(LEFT($A1375,3))=312,LEN($I1375)=4),VLOOKUP($I1375,_312_Table2,MATCH(LEFT($B1375,1),_312_Table2_ColumnLookup,0),FALSE)
+N("312"),
  IF(VALUE(LEFT($A1375,3))=313,VLOOKUP(VALUE(MID($B1375,2,1)),_313_Table2,MATCH(MID($B1375,1,1),_313_Table2_ColumnLookup,0),FALSE)
+N("313"),
  IF(AND(VALUE(LEFT($A1375,3))=314,LEN($B1375)=3),VLOOKUP(VALUE(MID($B1375,2,2)),_314_Table2,MATCH(MID($B1375,1,1),_314_Table2_ColumnLookup,0),FALSE),
  IF(VALUE(LEFT($A1375,3))=314,VLOOKUP(VALUE(MID($B1375,2,1)),_314_Table2,MATCH(MID($B1375,1,1),_314_Table2_ColumnLookup,0),FALSE)
+N("314"),
""))))))))))))))))))))))))</f>
        <v>#N/A</v>
      </c>
      <c r="F1375" s="238" t="e">
        <f>IF(AND(VALUE(LEFT($A1375,3))=309,LEN($B1375)=3),VLOOKUP(VALUE(MID($B1375,2,2)),_309_Table3,MATCH(MID($B1375,1,1),_309_Table3_ColumnLookup,0),FALSE),
  IF($C1375="309 LCR SummaryA",OneYearSCR,IF($C1375="309 LCR SummaryB",UltimateSCR,IF(VALUE(LEFT($A1375,3))=309,VLOOKUP(VALUE(MID($B1375,2,1)),_309_Table3,MATCH(MID($B1375,1,1),_309_Table3_ColumnLookup,0),FALSE)
+N("309"),
  IF(VALUE(LEFT($A1375,3))=310,VLOOKUP(VALUE(MID($B1375,2,1)),_310_Table3,MATCH(MID($B1375,1,1),_310_Table3_ColumnLookup,0),FALSE)
+N("310"),
  IF(AND(VALUE(LEFT($A1375,3))=311,LEN($I1375)=4),VLOOKUP($I1375,_311_Table3,MATCH($B1375,_311_Table3_ColumnLookup,0),FALSE),
  IF(AND(VALUE(LEFT($A1375,3))=311,OR($B1375="I2",$B1375="J2",$B1375="K2",$B1375="L2")),VLOOKUP('311'!$G$58,_311_Table3,MATCH(MID($B1375,1,1),_311_Table3_ColumnLookup,0),FALSE),
  IF(AND(VALUE(LEFT($A1375,3))=311,RIGHT($B1375,5)="Total"),VLOOKUP('311'!$G$59,_311_Table3,MATCH(MID($B1375,1,1),_311_Table3_ColumnLookup,0),FALSE),
  IF(VALUE(LEFT($A1375,3))=311,VLOOKUP(VALUE(MID($B1375,2,1)),_311_Table3,MATCH(MID($B1375,1,1),_311_Table3_ColumnLookup,0),FALSE)
+N("311"),
  IF(AND(VALUE(LEFT($A1375,3))=312,LEFT($G1375,10)="Unincepted",$B1375="G "),VLOOKUP(" ULO",_312_Table3,MATCH('312'!$N$16,_312_Table3_ColumnLookup,0),FALSE),
  IF(AND(VALUE(LEFT($A1375,3))=312,LEFT($G1375,10)="Unincepted",$B1375="O "),VLOOKUP(" ULO",_312_Table3,MATCH('312'!$V$16,_312_Table3_ColumnLookup,0),FALSE),
  IF(AND(VALUE(LEFT($A1375,3))=312,LEFT($G1375,10)="Unincepted",$B1375="Q "),VLOOKUP(" ULO",_312_Table3,MATCH('312'!$X$16,_312_Table3_ColumnLookup,0),FALSE),
  IF(AND(VALUE(LEFT($A1375,3))=312,LEFT($G1375,10)="Unincepted"),VLOOKUP(" ULO",_312_Table3,MATCH(LEFT($B1375,1),_312_Table3_ColumnLookup,0),FALSE),
  IF(AND(VALUE(LEFT($A1375,3))=312,LEFT($G1375,5)="Total",$B1375="G "),VLOOKUP('312'!$F$80,_312_Table3,MATCH('312'!$N$16,_312_Table3_ColumnLookup,0),FALSE),
  IF(AND(VALUE(LEFT($A1375,3))=312,LEFT($G1375,5)="Total",$B1375="O "),VLOOKUP('312'!$F$80,_312_Table3,MATCH('312'!$V$16,_312_Table3_ColumnLookup,0),FALSE),
  IF(AND(VALUE(LEFT($A1375,3))=312,LEFT($G1375,5)="Total",$B1375="Q "),VLOOKUP('312'!$F$80,_312_Table3,MATCH('312'!$X$16,_312_Table3_ColumnLookup,0),FALSE),
  IF(AND(VALUE(LEFT($A1375,3))=312,LEFT($G1375,5)="Total"),VLOOKUP('312'!$F$80,_312_Table3,MATCH(LEFT($B1375,1),_312_Table3_ColumnLookup,0),FALSE),
  IF(AND(VALUE(LEFT($A1375,3))=312,LEN($I1375)=4,$B1375="G"),VLOOKUP($I1375,_312_Table3,MATCH('312'!$N$16,_312_Table3_ColumnLookup,0),FALSE),
  IF(AND(VALUE(LEFT($A1375,3))=312,LEN($I1375)=4,$B1375="O"),VLOOKUP($I1375,_312_Table3,MATCH('312'!$V$16,_312_Table3_ColumnLookup,0),FALSE),
  IF(AND(VALUE(LEFT($A1375,3))=312,LEN($I1375)=4,$B1375="Q"),VLOOKUP($I1375,_312_Table3,MATCH('312'!$X$16,_312_Table3_ColumnLookup,0),FALSE),
  IF(AND(VALUE(LEFT($A1375,3))=312,LEN($I1375)=4),VLOOKUP($I1375,_312_Table3,MATCH(LEFT($B1375,1),_312_Table3_ColumnLookup,0),FALSE)
+N("312"),
  IF(VALUE(LEFT($A1375,3))=313,VLOOKUP(VALUE(MID($B1375,2,1)),_313_Table3,MATCH(MID($B1375,1,1),_313_Table3_ColumnLookup,0),FALSE)
+N("313"),
  IF(AND(VALUE(LEFT($A1375,3))=314,LEN($B1375)=3),VLOOKUP(VALUE(MID($B1375,2,2)),_314_Table3,MATCH(MID($B1375,1,1),_314_Table3_ColumnLookup,0),FALSE),
  IF(VALUE(LEFT($A1375,3))=314,VLOOKUP(VALUE(MID($B1375,2,1)),_314_Table3,MATCH(MID($B1375,1,1),_314_Table3_ColumnLookup,0),FALSE)
+N("314"),
""))))))))))))))))))))))))</f>
        <v>#N/A</v>
      </c>
      <c r="H1375" s="321" t="str">
        <f>IFERROR(
IF(ISERROR($D1375)=FALSE,$D1375,IF(ISERROR($E1375)=FALSE,$E1375,IF(ISERROR($F1375)=FALSE,$F1375
+N("012 checkboxes"),
IF(
IF(OR(LEFT($A1375,9)="Syndicate",LEFT($A1375,12)="NewSyndicate"),VLOOKUP($A1375,'012'!$J:$ZW,MATCH("Link to button",'012'!$J$1:$ZW$1,0),0)
+N("309 checkbox"),
IF($C1375="309 LCR Summary0",VLOOKUP("Notes990",'309'!$P:$ZZ,MATCH("Link to button",'309'!$P$1:$ZZ$1,0),0)
+N("313 checkboxes"),
IF($C1375="313 Financial Information0LcmVsScr",IF($C1375="309 LCR Summary0",VLOOKUP("LcmVsScr",'309'!$N:$ZZ,MATCH("Link to button",'309'!$N$1:$ZZ$1,0),0),
IF($C1375="313 Financial Information0LcrDocAttached",IF($C1375="309 LCR Summary0",VLOOKUP("LcrDocAttached",'309'!$N:$ZZ,MATCH("Link to button",'309'!$N$1:$ZZ$1,0),
0)))))))=1,TRUE,FALSE)
))),"")</f>
        <v/>
      </c>
    </row>
    <row r="1376" spans="1:8">
      <c r="A1376" s="237" t="e">
        <f>VLOOKUP($G1376,CSVLookups!$B:$R,MATCH(A$1,CSVLookups!$B$1:$R$1,0),FALSE)</f>
        <v>#N/A</v>
      </c>
      <c r="B1376" s="237" t="e">
        <f>VLOOKUP($G1376,CSVLookups!$B:$R,MATCH(B$1,CSVLookups!$B$1:$R$1,0),FALSE)</f>
        <v>#N/A</v>
      </c>
      <c r="C1376" s="238" t="e">
        <f t="shared" ref="C1376:C1439" si="22">IF(OR(LEFT($A1376,4)="Base",LEFT($A1376,4)="Synd",LEFT($A1376,7)="NewSynd"),"",
IF(OR(AND(LEN($I1376=0),OR(LEFT($A1376,3)*1=311,LEFT($A1376,3)*1=312,LEFT($A1376,3)*1=313)),LEN($I1376)=4),
CONCATENATE($A1376,$B1376,$I1376,
IF(LEFT($G1376,LEN("NetOfRI"))="NetOfRI","Net Insurance Claims brought forward",
IF(LEFT($G1376,LEN("Adjustments"))="Adjustments","Adjustments",
IF(LEFT($G1376,LEN("NewBusiness"))="NewBusiness","New Business",
IF(LEFT($G1376,LEN("TotalClaims"))="TotalClaims","Total Claims",
IF(LEFT($G1376,LEN("TotalAdjustments"))="TotalAdjustments","Adjustments",
IF(LEFT($G1376,LEN("TotalNewBusiness"))="TotalNewBusiness","New Business",
IF(LEFT($G1376,LEN("Unincepted"))="Unincepted","Unincepted",
IF(LEFT($G1376,LEN("Total"))="Total","Total",
IF($G1376="LcmVsScr","LcmVsScr",
IF($G1376="LcrDocAttached","LcrDocAttached",
""))))))))))),CONCATENATE($A1376,$B1376)))</f>
        <v>#N/A</v>
      </c>
      <c r="D1376" s="238" t="e">
        <f>IF(AND(VALUE(LEFT($A1376,3))=309,LEN($B1376)=3),VLOOKUP(VALUE(MID($B1376,2,2)),_309_Table1,MATCH(MID($B1376,1,1),_309_Table1_ColumnLookup,0),FALSE),
  IF($C1376="309 LCR SummaryA",OneYearSCR,IF($C1376="309 LCR SummaryB",UltimateSCR,IF(VALUE(LEFT($A1376,3))=309,VLOOKUP(VALUE(MID($B1376,2,1)),_309_Table1,MATCH(MID($B1376,1,1),_309_Table1_ColumnLookup,0),FALSE)
+N("309"),
  IF(VALUE(LEFT($A1376,3))=310,VLOOKUP(VALUE(MID($B1376,2,1)),_310_Table1,MATCH(MID($B1376,1,1),_310_Table1_ColumnLookup,0),FALSE)
+N("310"),
  IF(AND(VALUE(LEFT($A1376,3))=311,LEN($I1376)=4),VLOOKUP($I1376,_311_Table1,MATCH($B1376,_311_Table1_ColumnLookup,0),FALSE),
  IF(AND(VALUE(LEFT($A1376,3))=311,OR($B1376="I2",$B1376="J2",$B1376="K2",$B1376="L2")),VLOOKUP('311'!$G$58,_311_Table1,MATCH(MID($B1376,1,1),_311_Table1_ColumnLookup,0),FALSE),
  IF(AND(VALUE(LEFT($A1376,3))=311,RIGHT($B1376,5)="Total"),VLOOKUP('311'!$G$59,_311_Table1,MATCH(MID($B1376,1,1),_311_Table1_ColumnLookup,0),FALSE),
  IF(VALUE(LEFT($A1376,3))=311,VLOOKUP(VALUE(MID($B1376,2,1)),_311_Table1,MATCH(MID($B1376,1,1),_311_Table1_ColumnLookup,0),FALSE)
+N("311"),
  IF(AND(VALUE(LEFT($A1376,3))=312,LEFT($G1376,10)="Unincepted",$B1376="G "),VLOOKUP(" ULO",_312_Table1,MATCH('312'!$N$16,_312_Table1_ColumnLookup,0),FALSE),
  IF(AND(VALUE(LEFT($A1376,3))=312,LEFT($G1376,10)="Unincepted",$B1376="O "),VLOOKUP(" ULO",_312_Table1,MATCH('312'!$V$16,_312_Table1_ColumnLookup,0),FALSE),
  IF(AND(VALUE(LEFT($A1376,3))=312,LEFT($G1376,10)="Unincepted",$B1376="Q "),VLOOKUP(" ULO",_312_Table1,MATCH('312'!$X$16,_312_Table1_ColumnLookup,0),FALSE),
  IF(AND(VALUE(LEFT($A1376,3))=312,LEFT($G1376,10)="Unincepted"),VLOOKUP(" ULO",_312_Table1,MATCH(LEFT($B1376,1),_312_Table1_ColumnLookup,0),FALSE),
  IF(AND(VALUE(LEFT($A1376,3))=312,LEFT($G1376,5)="Total",$B1376="G "),VLOOKUP('312'!$F$80,_312_Table1,MATCH('312'!$N$16,_312_Table1_ColumnLookup,0),FALSE),
  IF(AND(VALUE(LEFT($A1376,3))=312,LEFT($G1376,5)="Total",$B1376="O "),VLOOKUP('312'!$F$80,_312_Table1,MATCH('312'!$V$16,_312_Table1_ColumnLookup,0),FALSE),
  IF(AND(VALUE(LEFT($A1376,3))=312,LEFT($G1376,5)="Total",$B1376="Q "),VLOOKUP('312'!$F$80,_312_Table1,MATCH('312'!$X$16,_312_Table1_ColumnLookup,0),FALSE),
  IF(AND(VALUE(LEFT($A1376,3))=312,LEFT($G1376,5)="Total"),VLOOKUP('312'!$F$80,_312_Table1,MATCH(LEFT($B1376,1),_312_Table1_ColumnLookup,0),FALSE),
  IF(AND(VALUE(LEFT($A1376,3))=312,LEN($I1376)=4,$B1376="G"),VLOOKUP($I1376,_312_Table1,MATCH('312'!$N$16,_312_Table1_ColumnLookup,0),FALSE),
  IF(AND(VALUE(LEFT($A1376,3))=312,LEN($I1376)=4,$B1376="O"),VLOOKUP($I1376,_312_Table1,MATCH('312'!$V$16,_312_Table1_ColumnLookup,0),FALSE),
  IF(AND(VALUE(LEFT($A1376,3))=312,LEN($I1376)=4,$B1376="Q"),VLOOKUP($I1376,_312_Table1,MATCH('312'!$X$16,_312_Table1_ColumnLookup,0),FALSE),
  IF(AND(VALUE(LEFT($A1376,3))=312,LEN($I1376)=4),VLOOKUP($I1376,_312_Table1,MATCH(LEFT($B1376,1),_312_Table1_ColumnLookup,0),FALSE)
+N("312"),
  IF(VALUE(LEFT($A1376,3))=313,VLOOKUP(VALUE(MID($B1376,2,1)),_313_Table1,MATCH(MID($B1376,1,1),_313_Table1_ColumnLookup,0),FALSE)
+N("313"),
  IF(AND(VALUE(LEFT($A1376,3))=314,LEN($B1376)=3),VLOOKUP(VALUE(MID($B1376,2,2)),_314_Table1,MATCH(MID($B1376,1,1),_314_Table1_ColumnLookup,0),FALSE),
  IF(VALUE(LEFT($A1376,3))=314,VLOOKUP(VALUE(MID($B1376,2,1)),_314_Table1,MATCH(MID($B1376,1,1),_314_Table1_ColumnLookup,0),FALSE)
+N("314"),
""))))))))))))))))))))))))</f>
        <v>#N/A</v>
      </c>
      <c r="E1376" s="238" t="e">
        <f>IF(AND(VALUE(LEFT($A1376,3))=309,LEN($B1376)=3),VLOOKUP(VALUE(MID($B1376,2,2)),_309_Table2,MATCH(MID($B1376,1,1),_309_Table2_ColumnLookup,0),FALSE),
  IF($C1376="309 LCR SummaryA",OneYearSCR,IF($C1376="309 LCR SummaryB",UltimateSCR,IF(VALUE(LEFT($A1376,3))=309,VLOOKUP(VALUE(MID($B1376,2,1)),_309_Table2,MATCH(MID($B1376,1,1),_309_Table2_ColumnLookup,0),FALSE)
+N("309"),
  IF(VALUE(LEFT($A1376,3))=310,VLOOKUP(VALUE(MID($B1376,2,1)),_310_Table2,MATCH(MID($B1376,1,1),_310_Table2_ColumnLookup,0),FALSE)
+N("310"),
  IF(AND(VALUE(LEFT($A1376,3))=311,LEN($I1376)=4),VLOOKUP($I1376,_311_Table2,MATCH($B1376,_311_Table2_ColumnLookup,0),FALSE),
  IF(AND(VALUE(LEFT($A1376,3))=311,OR($B1376="I2",$B1376="J2",$B1376="K2",$B1376="L2")),VLOOKUP('311'!$G$58,_311_Table2,MATCH(MID($B1376,1,1),_311_Table2_ColumnLookup,0),FALSE),
  IF(AND(VALUE(LEFT($A1376,3))=311,RIGHT($B1376,5)="Total"),VLOOKUP('311'!$G$59,_311_Table2,MATCH(MID($B1376,1,1),_311_Table2_ColumnLookup,0),FALSE),
  IF(VALUE(LEFT($A1376,3))=311,VLOOKUP(VALUE(MID($B1376,2,1)),_311_Table2,MATCH(MID($B1376,1,1),_311_Table2_ColumnLookup,0),FALSE)
+N("311"),
  IF(AND(VALUE(LEFT($A1376,3))=312,LEFT($G1376,10)="Unincepted",$B1376="G "),VLOOKUP(" ULO",_312_Table2,MATCH('312'!$N$16,_312_Table2_ColumnLookup,0),FALSE),
  IF(AND(VALUE(LEFT($A1376,3))=312,LEFT($G1376,10)="Unincepted",$B1376="O "),VLOOKUP(" ULO",_312_Table2,MATCH('312'!$V$16,_312_Table2_ColumnLookup,0),FALSE),
  IF(AND(VALUE(LEFT($A1376,3))=312,LEFT($G1376,10)="Unincepted",$B1376="Q "),VLOOKUP(" ULO",_312_Table2,MATCH('312'!$X$16,_312_Table2_ColumnLookup,0),FALSE),
  IF(AND(VALUE(LEFT($A1376,3))=312,LEFT($G1376,10)="Unincepted"),VLOOKUP(" ULO",_312_Table2,MATCH(LEFT($B1376,1),_312_Table2_ColumnLookup,0),FALSE),
  IF(AND(VALUE(LEFT($A1376,3))=312,LEFT($G1376,5)="Total",$B1376="G "),VLOOKUP('312'!$F$80,_312_Table2,MATCH('312'!$N$16,_312_Table2_ColumnLookup,0),FALSE),
  IF(AND(VALUE(LEFT($A1376,3))=312,LEFT($G1376,5)="Total",$B1376="O "),VLOOKUP('312'!$F$80,_312_Table2,MATCH('312'!$V$16,_312_Table2_ColumnLookup,0),FALSE),
  IF(AND(VALUE(LEFT($A1376,3))=312,LEFT($G1376,5)="Total",$B1376="Q "),VLOOKUP('312'!$F$80,_312_Table2,MATCH('312'!$X$16,_312_Table2_ColumnLookup,0),FALSE),
  IF(AND(VALUE(LEFT($A1376,3))=312,LEFT($G1376,5)="Total"),VLOOKUP('312'!$F$80,_312_Table2,MATCH(LEFT($B1376,1),_312_Table2_ColumnLookup,0),FALSE),
  IF(AND(VALUE(LEFT($A1376,3))=312,LEN($I1376)=4,$B1376="G"),VLOOKUP($I1376,_312_Table2,MATCH('312'!$N$16,_312_Table2_ColumnLookup,0),FALSE),
  IF(AND(VALUE(LEFT($A1376,3))=312,LEN($I1376)=4,$B1376="O"),VLOOKUP($I1376,_312_Table2,MATCH('312'!$V$16,_312_Table2_ColumnLookup,0),FALSE),
  IF(AND(VALUE(LEFT($A1376,3))=312,LEN($I1376)=4,$B1376="Q"),VLOOKUP($I1376,_312_Table2,MATCH('312'!$X$16,_312_Table2_ColumnLookup,0),FALSE),
  IF(AND(VALUE(LEFT($A1376,3))=312,LEN($I1376)=4),VLOOKUP($I1376,_312_Table2,MATCH(LEFT($B1376,1),_312_Table2_ColumnLookup,0),FALSE)
+N("312"),
  IF(VALUE(LEFT($A1376,3))=313,VLOOKUP(VALUE(MID($B1376,2,1)),_313_Table2,MATCH(MID($B1376,1,1),_313_Table2_ColumnLookup,0),FALSE)
+N("313"),
  IF(AND(VALUE(LEFT($A1376,3))=314,LEN($B1376)=3),VLOOKUP(VALUE(MID($B1376,2,2)),_314_Table2,MATCH(MID($B1376,1,1),_314_Table2_ColumnLookup,0),FALSE),
  IF(VALUE(LEFT($A1376,3))=314,VLOOKUP(VALUE(MID($B1376,2,1)),_314_Table2,MATCH(MID($B1376,1,1),_314_Table2_ColumnLookup,0),FALSE)
+N("314"),
""))))))))))))))))))))))))</f>
        <v>#N/A</v>
      </c>
      <c r="F1376" s="238" t="e">
        <f>IF(AND(VALUE(LEFT($A1376,3))=309,LEN($B1376)=3),VLOOKUP(VALUE(MID($B1376,2,2)),_309_Table3,MATCH(MID($B1376,1,1),_309_Table3_ColumnLookup,0),FALSE),
  IF($C1376="309 LCR SummaryA",OneYearSCR,IF($C1376="309 LCR SummaryB",UltimateSCR,IF(VALUE(LEFT($A1376,3))=309,VLOOKUP(VALUE(MID($B1376,2,1)),_309_Table3,MATCH(MID($B1376,1,1),_309_Table3_ColumnLookup,0),FALSE)
+N("309"),
  IF(VALUE(LEFT($A1376,3))=310,VLOOKUP(VALUE(MID($B1376,2,1)),_310_Table3,MATCH(MID($B1376,1,1),_310_Table3_ColumnLookup,0),FALSE)
+N("310"),
  IF(AND(VALUE(LEFT($A1376,3))=311,LEN($I1376)=4),VLOOKUP($I1376,_311_Table3,MATCH($B1376,_311_Table3_ColumnLookup,0),FALSE),
  IF(AND(VALUE(LEFT($A1376,3))=311,OR($B1376="I2",$B1376="J2",$B1376="K2",$B1376="L2")),VLOOKUP('311'!$G$58,_311_Table3,MATCH(MID($B1376,1,1),_311_Table3_ColumnLookup,0),FALSE),
  IF(AND(VALUE(LEFT($A1376,3))=311,RIGHT($B1376,5)="Total"),VLOOKUP('311'!$G$59,_311_Table3,MATCH(MID($B1376,1,1),_311_Table3_ColumnLookup,0),FALSE),
  IF(VALUE(LEFT($A1376,3))=311,VLOOKUP(VALUE(MID($B1376,2,1)),_311_Table3,MATCH(MID($B1376,1,1),_311_Table3_ColumnLookup,0),FALSE)
+N("311"),
  IF(AND(VALUE(LEFT($A1376,3))=312,LEFT($G1376,10)="Unincepted",$B1376="G "),VLOOKUP(" ULO",_312_Table3,MATCH('312'!$N$16,_312_Table3_ColumnLookup,0),FALSE),
  IF(AND(VALUE(LEFT($A1376,3))=312,LEFT($G1376,10)="Unincepted",$B1376="O "),VLOOKUP(" ULO",_312_Table3,MATCH('312'!$V$16,_312_Table3_ColumnLookup,0),FALSE),
  IF(AND(VALUE(LEFT($A1376,3))=312,LEFT($G1376,10)="Unincepted",$B1376="Q "),VLOOKUP(" ULO",_312_Table3,MATCH('312'!$X$16,_312_Table3_ColumnLookup,0),FALSE),
  IF(AND(VALUE(LEFT($A1376,3))=312,LEFT($G1376,10)="Unincepted"),VLOOKUP(" ULO",_312_Table3,MATCH(LEFT($B1376,1),_312_Table3_ColumnLookup,0),FALSE),
  IF(AND(VALUE(LEFT($A1376,3))=312,LEFT($G1376,5)="Total",$B1376="G "),VLOOKUP('312'!$F$80,_312_Table3,MATCH('312'!$N$16,_312_Table3_ColumnLookup,0),FALSE),
  IF(AND(VALUE(LEFT($A1376,3))=312,LEFT($G1376,5)="Total",$B1376="O "),VLOOKUP('312'!$F$80,_312_Table3,MATCH('312'!$V$16,_312_Table3_ColumnLookup,0),FALSE),
  IF(AND(VALUE(LEFT($A1376,3))=312,LEFT($G1376,5)="Total",$B1376="Q "),VLOOKUP('312'!$F$80,_312_Table3,MATCH('312'!$X$16,_312_Table3_ColumnLookup,0),FALSE),
  IF(AND(VALUE(LEFT($A1376,3))=312,LEFT($G1376,5)="Total"),VLOOKUP('312'!$F$80,_312_Table3,MATCH(LEFT($B1376,1),_312_Table3_ColumnLookup,0),FALSE),
  IF(AND(VALUE(LEFT($A1376,3))=312,LEN($I1376)=4,$B1376="G"),VLOOKUP($I1376,_312_Table3,MATCH('312'!$N$16,_312_Table3_ColumnLookup,0),FALSE),
  IF(AND(VALUE(LEFT($A1376,3))=312,LEN($I1376)=4,$B1376="O"),VLOOKUP($I1376,_312_Table3,MATCH('312'!$V$16,_312_Table3_ColumnLookup,0),FALSE),
  IF(AND(VALUE(LEFT($A1376,3))=312,LEN($I1376)=4,$B1376="Q"),VLOOKUP($I1376,_312_Table3,MATCH('312'!$X$16,_312_Table3_ColumnLookup,0),FALSE),
  IF(AND(VALUE(LEFT($A1376,3))=312,LEN($I1376)=4),VLOOKUP($I1376,_312_Table3,MATCH(LEFT($B1376,1),_312_Table3_ColumnLookup,0),FALSE)
+N("312"),
  IF(VALUE(LEFT($A1376,3))=313,VLOOKUP(VALUE(MID($B1376,2,1)),_313_Table3,MATCH(MID($B1376,1,1),_313_Table3_ColumnLookup,0),FALSE)
+N("313"),
  IF(AND(VALUE(LEFT($A1376,3))=314,LEN($B1376)=3),VLOOKUP(VALUE(MID($B1376,2,2)),_314_Table3,MATCH(MID($B1376,1,1),_314_Table3_ColumnLookup,0),FALSE),
  IF(VALUE(LEFT($A1376,3))=314,VLOOKUP(VALUE(MID($B1376,2,1)),_314_Table3,MATCH(MID($B1376,1,1),_314_Table3_ColumnLookup,0),FALSE)
+N("314"),
""))))))))))))))))))))))))</f>
        <v>#N/A</v>
      </c>
      <c r="H1376" s="321" t="str">
        <f>IFERROR(
IF(ISERROR($D1376)=FALSE,$D1376,IF(ISERROR($E1376)=FALSE,$E1376,IF(ISERROR($F1376)=FALSE,$F1376
+N("012 checkboxes"),
IF(
IF(OR(LEFT($A1376,9)="Syndicate",LEFT($A1376,12)="NewSyndicate"),VLOOKUP($A1376,'012'!$J:$ZW,MATCH("Link to button",'012'!$J$1:$ZW$1,0),0)
+N("309 checkbox"),
IF($C1376="309 LCR Summary0",VLOOKUP("Notes990",'309'!$P:$ZZ,MATCH("Link to button",'309'!$P$1:$ZZ$1,0),0)
+N("313 checkboxes"),
IF($C1376="313 Financial Information0LcmVsScr",IF($C1376="309 LCR Summary0",VLOOKUP("LcmVsScr",'309'!$N:$ZZ,MATCH("Link to button",'309'!$N$1:$ZZ$1,0),0),
IF($C1376="313 Financial Information0LcrDocAttached",IF($C1376="309 LCR Summary0",VLOOKUP("LcrDocAttached",'309'!$N:$ZZ,MATCH("Link to button",'309'!$N$1:$ZZ$1,0),
0)))))))=1,TRUE,FALSE)
))),"")</f>
        <v/>
      </c>
    </row>
    <row r="1377" spans="1:8">
      <c r="A1377" s="237" t="e">
        <f>VLOOKUP($G1377,CSVLookups!$B:$R,MATCH(A$1,CSVLookups!$B$1:$R$1,0),FALSE)</f>
        <v>#N/A</v>
      </c>
      <c r="B1377" s="237" t="e">
        <f>VLOOKUP($G1377,CSVLookups!$B:$R,MATCH(B$1,CSVLookups!$B$1:$R$1,0),FALSE)</f>
        <v>#N/A</v>
      </c>
      <c r="C1377" s="238" t="e">
        <f t="shared" si="22"/>
        <v>#N/A</v>
      </c>
      <c r="D1377" s="238" t="e">
        <f>IF(AND(VALUE(LEFT($A1377,3))=309,LEN($B1377)=3),VLOOKUP(VALUE(MID($B1377,2,2)),_309_Table1,MATCH(MID($B1377,1,1),_309_Table1_ColumnLookup,0),FALSE),
  IF($C1377="309 LCR SummaryA",OneYearSCR,IF($C1377="309 LCR SummaryB",UltimateSCR,IF(VALUE(LEFT($A1377,3))=309,VLOOKUP(VALUE(MID($B1377,2,1)),_309_Table1,MATCH(MID($B1377,1,1),_309_Table1_ColumnLookup,0),FALSE)
+N("309"),
  IF(VALUE(LEFT($A1377,3))=310,VLOOKUP(VALUE(MID($B1377,2,1)),_310_Table1,MATCH(MID($B1377,1,1),_310_Table1_ColumnLookup,0),FALSE)
+N("310"),
  IF(AND(VALUE(LEFT($A1377,3))=311,LEN($I1377)=4),VLOOKUP($I1377,_311_Table1,MATCH($B1377,_311_Table1_ColumnLookup,0),FALSE),
  IF(AND(VALUE(LEFT($A1377,3))=311,OR($B1377="I2",$B1377="J2",$B1377="K2",$B1377="L2")),VLOOKUP('311'!$G$58,_311_Table1,MATCH(MID($B1377,1,1),_311_Table1_ColumnLookup,0),FALSE),
  IF(AND(VALUE(LEFT($A1377,3))=311,RIGHT($B1377,5)="Total"),VLOOKUP('311'!$G$59,_311_Table1,MATCH(MID($B1377,1,1),_311_Table1_ColumnLookup,0),FALSE),
  IF(VALUE(LEFT($A1377,3))=311,VLOOKUP(VALUE(MID($B1377,2,1)),_311_Table1,MATCH(MID($B1377,1,1),_311_Table1_ColumnLookup,0),FALSE)
+N("311"),
  IF(AND(VALUE(LEFT($A1377,3))=312,LEFT($G1377,10)="Unincepted",$B1377="G "),VLOOKUP(" ULO",_312_Table1,MATCH('312'!$N$16,_312_Table1_ColumnLookup,0),FALSE),
  IF(AND(VALUE(LEFT($A1377,3))=312,LEFT($G1377,10)="Unincepted",$B1377="O "),VLOOKUP(" ULO",_312_Table1,MATCH('312'!$V$16,_312_Table1_ColumnLookup,0),FALSE),
  IF(AND(VALUE(LEFT($A1377,3))=312,LEFT($G1377,10)="Unincepted",$B1377="Q "),VLOOKUP(" ULO",_312_Table1,MATCH('312'!$X$16,_312_Table1_ColumnLookup,0),FALSE),
  IF(AND(VALUE(LEFT($A1377,3))=312,LEFT($G1377,10)="Unincepted"),VLOOKUP(" ULO",_312_Table1,MATCH(LEFT($B1377,1),_312_Table1_ColumnLookup,0),FALSE),
  IF(AND(VALUE(LEFT($A1377,3))=312,LEFT($G1377,5)="Total",$B1377="G "),VLOOKUP('312'!$F$80,_312_Table1,MATCH('312'!$N$16,_312_Table1_ColumnLookup,0),FALSE),
  IF(AND(VALUE(LEFT($A1377,3))=312,LEFT($G1377,5)="Total",$B1377="O "),VLOOKUP('312'!$F$80,_312_Table1,MATCH('312'!$V$16,_312_Table1_ColumnLookup,0),FALSE),
  IF(AND(VALUE(LEFT($A1377,3))=312,LEFT($G1377,5)="Total",$B1377="Q "),VLOOKUP('312'!$F$80,_312_Table1,MATCH('312'!$X$16,_312_Table1_ColumnLookup,0),FALSE),
  IF(AND(VALUE(LEFT($A1377,3))=312,LEFT($G1377,5)="Total"),VLOOKUP('312'!$F$80,_312_Table1,MATCH(LEFT($B1377,1),_312_Table1_ColumnLookup,0),FALSE),
  IF(AND(VALUE(LEFT($A1377,3))=312,LEN($I1377)=4,$B1377="G"),VLOOKUP($I1377,_312_Table1,MATCH('312'!$N$16,_312_Table1_ColumnLookup,0),FALSE),
  IF(AND(VALUE(LEFT($A1377,3))=312,LEN($I1377)=4,$B1377="O"),VLOOKUP($I1377,_312_Table1,MATCH('312'!$V$16,_312_Table1_ColumnLookup,0),FALSE),
  IF(AND(VALUE(LEFT($A1377,3))=312,LEN($I1377)=4,$B1377="Q"),VLOOKUP($I1377,_312_Table1,MATCH('312'!$X$16,_312_Table1_ColumnLookup,0),FALSE),
  IF(AND(VALUE(LEFT($A1377,3))=312,LEN($I1377)=4),VLOOKUP($I1377,_312_Table1,MATCH(LEFT($B1377,1),_312_Table1_ColumnLookup,0),FALSE)
+N("312"),
  IF(VALUE(LEFT($A1377,3))=313,VLOOKUP(VALUE(MID($B1377,2,1)),_313_Table1,MATCH(MID($B1377,1,1),_313_Table1_ColumnLookup,0),FALSE)
+N("313"),
  IF(AND(VALUE(LEFT($A1377,3))=314,LEN($B1377)=3),VLOOKUP(VALUE(MID($B1377,2,2)),_314_Table1,MATCH(MID($B1377,1,1),_314_Table1_ColumnLookup,0),FALSE),
  IF(VALUE(LEFT($A1377,3))=314,VLOOKUP(VALUE(MID($B1377,2,1)),_314_Table1,MATCH(MID($B1377,1,1),_314_Table1_ColumnLookup,0),FALSE)
+N("314"),
""))))))))))))))))))))))))</f>
        <v>#N/A</v>
      </c>
      <c r="E1377" s="238" t="e">
        <f>IF(AND(VALUE(LEFT($A1377,3))=309,LEN($B1377)=3),VLOOKUP(VALUE(MID($B1377,2,2)),_309_Table2,MATCH(MID($B1377,1,1),_309_Table2_ColumnLookup,0),FALSE),
  IF($C1377="309 LCR SummaryA",OneYearSCR,IF($C1377="309 LCR SummaryB",UltimateSCR,IF(VALUE(LEFT($A1377,3))=309,VLOOKUP(VALUE(MID($B1377,2,1)),_309_Table2,MATCH(MID($B1377,1,1),_309_Table2_ColumnLookup,0),FALSE)
+N("309"),
  IF(VALUE(LEFT($A1377,3))=310,VLOOKUP(VALUE(MID($B1377,2,1)),_310_Table2,MATCH(MID($B1377,1,1),_310_Table2_ColumnLookup,0),FALSE)
+N("310"),
  IF(AND(VALUE(LEFT($A1377,3))=311,LEN($I1377)=4),VLOOKUP($I1377,_311_Table2,MATCH($B1377,_311_Table2_ColumnLookup,0),FALSE),
  IF(AND(VALUE(LEFT($A1377,3))=311,OR($B1377="I2",$B1377="J2",$B1377="K2",$B1377="L2")),VLOOKUP('311'!$G$58,_311_Table2,MATCH(MID($B1377,1,1),_311_Table2_ColumnLookup,0),FALSE),
  IF(AND(VALUE(LEFT($A1377,3))=311,RIGHT($B1377,5)="Total"),VLOOKUP('311'!$G$59,_311_Table2,MATCH(MID($B1377,1,1),_311_Table2_ColumnLookup,0),FALSE),
  IF(VALUE(LEFT($A1377,3))=311,VLOOKUP(VALUE(MID($B1377,2,1)),_311_Table2,MATCH(MID($B1377,1,1),_311_Table2_ColumnLookup,0),FALSE)
+N("311"),
  IF(AND(VALUE(LEFT($A1377,3))=312,LEFT($G1377,10)="Unincepted",$B1377="G "),VLOOKUP(" ULO",_312_Table2,MATCH('312'!$N$16,_312_Table2_ColumnLookup,0),FALSE),
  IF(AND(VALUE(LEFT($A1377,3))=312,LEFT($G1377,10)="Unincepted",$B1377="O "),VLOOKUP(" ULO",_312_Table2,MATCH('312'!$V$16,_312_Table2_ColumnLookup,0),FALSE),
  IF(AND(VALUE(LEFT($A1377,3))=312,LEFT($G1377,10)="Unincepted",$B1377="Q "),VLOOKUP(" ULO",_312_Table2,MATCH('312'!$X$16,_312_Table2_ColumnLookup,0),FALSE),
  IF(AND(VALUE(LEFT($A1377,3))=312,LEFT($G1377,10)="Unincepted"),VLOOKUP(" ULO",_312_Table2,MATCH(LEFT($B1377,1),_312_Table2_ColumnLookup,0),FALSE),
  IF(AND(VALUE(LEFT($A1377,3))=312,LEFT($G1377,5)="Total",$B1377="G "),VLOOKUP('312'!$F$80,_312_Table2,MATCH('312'!$N$16,_312_Table2_ColumnLookup,0),FALSE),
  IF(AND(VALUE(LEFT($A1377,3))=312,LEFT($G1377,5)="Total",$B1377="O "),VLOOKUP('312'!$F$80,_312_Table2,MATCH('312'!$V$16,_312_Table2_ColumnLookup,0),FALSE),
  IF(AND(VALUE(LEFT($A1377,3))=312,LEFT($G1377,5)="Total",$B1377="Q "),VLOOKUP('312'!$F$80,_312_Table2,MATCH('312'!$X$16,_312_Table2_ColumnLookup,0),FALSE),
  IF(AND(VALUE(LEFT($A1377,3))=312,LEFT($G1377,5)="Total"),VLOOKUP('312'!$F$80,_312_Table2,MATCH(LEFT($B1377,1),_312_Table2_ColumnLookup,0),FALSE),
  IF(AND(VALUE(LEFT($A1377,3))=312,LEN($I1377)=4,$B1377="G"),VLOOKUP($I1377,_312_Table2,MATCH('312'!$N$16,_312_Table2_ColumnLookup,0),FALSE),
  IF(AND(VALUE(LEFT($A1377,3))=312,LEN($I1377)=4,$B1377="O"),VLOOKUP($I1377,_312_Table2,MATCH('312'!$V$16,_312_Table2_ColumnLookup,0),FALSE),
  IF(AND(VALUE(LEFT($A1377,3))=312,LEN($I1377)=4,$B1377="Q"),VLOOKUP($I1377,_312_Table2,MATCH('312'!$X$16,_312_Table2_ColumnLookup,0),FALSE),
  IF(AND(VALUE(LEFT($A1377,3))=312,LEN($I1377)=4),VLOOKUP($I1377,_312_Table2,MATCH(LEFT($B1377,1),_312_Table2_ColumnLookup,0),FALSE)
+N("312"),
  IF(VALUE(LEFT($A1377,3))=313,VLOOKUP(VALUE(MID($B1377,2,1)),_313_Table2,MATCH(MID($B1377,1,1),_313_Table2_ColumnLookup,0),FALSE)
+N("313"),
  IF(AND(VALUE(LEFT($A1377,3))=314,LEN($B1377)=3),VLOOKUP(VALUE(MID($B1377,2,2)),_314_Table2,MATCH(MID($B1377,1,1),_314_Table2_ColumnLookup,0),FALSE),
  IF(VALUE(LEFT($A1377,3))=314,VLOOKUP(VALUE(MID($B1377,2,1)),_314_Table2,MATCH(MID($B1377,1,1),_314_Table2_ColumnLookup,0),FALSE)
+N("314"),
""))))))))))))))))))))))))</f>
        <v>#N/A</v>
      </c>
      <c r="F1377" s="238" t="e">
        <f>IF(AND(VALUE(LEFT($A1377,3))=309,LEN($B1377)=3),VLOOKUP(VALUE(MID($B1377,2,2)),_309_Table3,MATCH(MID($B1377,1,1),_309_Table3_ColumnLookup,0),FALSE),
  IF($C1377="309 LCR SummaryA",OneYearSCR,IF($C1377="309 LCR SummaryB",UltimateSCR,IF(VALUE(LEFT($A1377,3))=309,VLOOKUP(VALUE(MID($B1377,2,1)),_309_Table3,MATCH(MID($B1377,1,1),_309_Table3_ColumnLookup,0),FALSE)
+N("309"),
  IF(VALUE(LEFT($A1377,3))=310,VLOOKUP(VALUE(MID($B1377,2,1)),_310_Table3,MATCH(MID($B1377,1,1),_310_Table3_ColumnLookup,0),FALSE)
+N("310"),
  IF(AND(VALUE(LEFT($A1377,3))=311,LEN($I1377)=4),VLOOKUP($I1377,_311_Table3,MATCH($B1377,_311_Table3_ColumnLookup,0),FALSE),
  IF(AND(VALUE(LEFT($A1377,3))=311,OR($B1377="I2",$B1377="J2",$B1377="K2",$B1377="L2")),VLOOKUP('311'!$G$58,_311_Table3,MATCH(MID($B1377,1,1),_311_Table3_ColumnLookup,0),FALSE),
  IF(AND(VALUE(LEFT($A1377,3))=311,RIGHT($B1377,5)="Total"),VLOOKUP('311'!$G$59,_311_Table3,MATCH(MID($B1377,1,1),_311_Table3_ColumnLookup,0),FALSE),
  IF(VALUE(LEFT($A1377,3))=311,VLOOKUP(VALUE(MID($B1377,2,1)),_311_Table3,MATCH(MID($B1377,1,1),_311_Table3_ColumnLookup,0),FALSE)
+N("311"),
  IF(AND(VALUE(LEFT($A1377,3))=312,LEFT($G1377,10)="Unincepted",$B1377="G "),VLOOKUP(" ULO",_312_Table3,MATCH('312'!$N$16,_312_Table3_ColumnLookup,0),FALSE),
  IF(AND(VALUE(LEFT($A1377,3))=312,LEFT($G1377,10)="Unincepted",$B1377="O "),VLOOKUP(" ULO",_312_Table3,MATCH('312'!$V$16,_312_Table3_ColumnLookup,0),FALSE),
  IF(AND(VALUE(LEFT($A1377,3))=312,LEFT($G1377,10)="Unincepted",$B1377="Q "),VLOOKUP(" ULO",_312_Table3,MATCH('312'!$X$16,_312_Table3_ColumnLookup,0),FALSE),
  IF(AND(VALUE(LEFT($A1377,3))=312,LEFT($G1377,10)="Unincepted"),VLOOKUP(" ULO",_312_Table3,MATCH(LEFT($B1377,1),_312_Table3_ColumnLookup,0),FALSE),
  IF(AND(VALUE(LEFT($A1377,3))=312,LEFT($G1377,5)="Total",$B1377="G "),VLOOKUP('312'!$F$80,_312_Table3,MATCH('312'!$N$16,_312_Table3_ColumnLookup,0),FALSE),
  IF(AND(VALUE(LEFT($A1377,3))=312,LEFT($G1377,5)="Total",$B1377="O "),VLOOKUP('312'!$F$80,_312_Table3,MATCH('312'!$V$16,_312_Table3_ColumnLookup,0),FALSE),
  IF(AND(VALUE(LEFT($A1377,3))=312,LEFT($G1377,5)="Total",$B1377="Q "),VLOOKUP('312'!$F$80,_312_Table3,MATCH('312'!$X$16,_312_Table3_ColumnLookup,0),FALSE),
  IF(AND(VALUE(LEFT($A1377,3))=312,LEFT($G1377,5)="Total"),VLOOKUP('312'!$F$80,_312_Table3,MATCH(LEFT($B1377,1),_312_Table3_ColumnLookup,0),FALSE),
  IF(AND(VALUE(LEFT($A1377,3))=312,LEN($I1377)=4,$B1377="G"),VLOOKUP($I1377,_312_Table3,MATCH('312'!$N$16,_312_Table3_ColumnLookup,0),FALSE),
  IF(AND(VALUE(LEFT($A1377,3))=312,LEN($I1377)=4,$B1377="O"),VLOOKUP($I1377,_312_Table3,MATCH('312'!$V$16,_312_Table3_ColumnLookup,0),FALSE),
  IF(AND(VALUE(LEFT($A1377,3))=312,LEN($I1377)=4,$B1377="Q"),VLOOKUP($I1377,_312_Table3,MATCH('312'!$X$16,_312_Table3_ColumnLookup,0),FALSE),
  IF(AND(VALUE(LEFT($A1377,3))=312,LEN($I1377)=4),VLOOKUP($I1377,_312_Table3,MATCH(LEFT($B1377,1),_312_Table3_ColumnLookup,0),FALSE)
+N("312"),
  IF(VALUE(LEFT($A1377,3))=313,VLOOKUP(VALUE(MID($B1377,2,1)),_313_Table3,MATCH(MID($B1377,1,1),_313_Table3_ColumnLookup,0),FALSE)
+N("313"),
  IF(AND(VALUE(LEFT($A1377,3))=314,LEN($B1377)=3),VLOOKUP(VALUE(MID($B1377,2,2)),_314_Table3,MATCH(MID($B1377,1,1),_314_Table3_ColumnLookup,0),FALSE),
  IF(VALUE(LEFT($A1377,3))=314,VLOOKUP(VALUE(MID($B1377,2,1)),_314_Table3,MATCH(MID($B1377,1,1),_314_Table3_ColumnLookup,0),FALSE)
+N("314"),
""))))))))))))))))))))))))</f>
        <v>#N/A</v>
      </c>
      <c r="H1377" s="321" t="str">
        <f>IFERROR(
IF(ISERROR($D1377)=FALSE,$D1377,IF(ISERROR($E1377)=FALSE,$E1377,IF(ISERROR($F1377)=FALSE,$F1377
+N("012 checkboxes"),
IF(
IF(OR(LEFT($A1377,9)="Syndicate",LEFT($A1377,12)="NewSyndicate"),VLOOKUP($A1377,'012'!$J:$ZW,MATCH("Link to button",'012'!$J$1:$ZW$1,0),0)
+N("309 checkbox"),
IF($C1377="309 LCR Summary0",VLOOKUP("Notes990",'309'!$P:$ZZ,MATCH("Link to button",'309'!$P$1:$ZZ$1,0),0)
+N("313 checkboxes"),
IF($C1377="313 Financial Information0LcmVsScr",IF($C1377="309 LCR Summary0",VLOOKUP("LcmVsScr",'309'!$N:$ZZ,MATCH("Link to button",'309'!$N$1:$ZZ$1,0),0),
IF($C1377="313 Financial Information0LcrDocAttached",IF($C1377="309 LCR Summary0",VLOOKUP("LcrDocAttached",'309'!$N:$ZZ,MATCH("Link to button",'309'!$N$1:$ZZ$1,0),
0)))))))=1,TRUE,FALSE)
))),"")</f>
        <v/>
      </c>
    </row>
    <row r="1378" spans="1:8">
      <c r="A1378" s="237" t="e">
        <f>VLOOKUP($G1378,CSVLookups!$B:$R,MATCH(A$1,CSVLookups!$B$1:$R$1,0),FALSE)</f>
        <v>#N/A</v>
      </c>
      <c r="B1378" s="237" t="e">
        <f>VLOOKUP($G1378,CSVLookups!$B:$R,MATCH(B$1,CSVLookups!$B$1:$R$1,0),FALSE)</f>
        <v>#N/A</v>
      </c>
      <c r="C1378" s="238" t="e">
        <f t="shared" si="22"/>
        <v>#N/A</v>
      </c>
      <c r="D1378" s="238" t="e">
        <f>IF(AND(VALUE(LEFT($A1378,3))=309,LEN($B1378)=3),VLOOKUP(VALUE(MID($B1378,2,2)),_309_Table1,MATCH(MID($B1378,1,1),_309_Table1_ColumnLookup,0),FALSE),
  IF($C1378="309 LCR SummaryA",OneYearSCR,IF($C1378="309 LCR SummaryB",UltimateSCR,IF(VALUE(LEFT($A1378,3))=309,VLOOKUP(VALUE(MID($B1378,2,1)),_309_Table1,MATCH(MID($B1378,1,1),_309_Table1_ColumnLookup,0),FALSE)
+N("309"),
  IF(VALUE(LEFT($A1378,3))=310,VLOOKUP(VALUE(MID($B1378,2,1)),_310_Table1,MATCH(MID($B1378,1,1),_310_Table1_ColumnLookup,0),FALSE)
+N("310"),
  IF(AND(VALUE(LEFT($A1378,3))=311,LEN($I1378)=4),VLOOKUP($I1378,_311_Table1,MATCH($B1378,_311_Table1_ColumnLookup,0),FALSE),
  IF(AND(VALUE(LEFT($A1378,3))=311,OR($B1378="I2",$B1378="J2",$B1378="K2",$B1378="L2")),VLOOKUP('311'!$G$58,_311_Table1,MATCH(MID($B1378,1,1),_311_Table1_ColumnLookup,0),FALSE),
  IF(AND(VALUE(LEFT($A1378,3))=311,RIGHT($B1378,5)="Total"),VLOOKUP('311'!$G$59,_311_Table1,MATCH(MID($B1378,1,1),_311_Table1_ColumnLookup,0),FALSE),
  IF(VALUE(LEFT($A1378,3))=311,VLOOKUP(VALUE(MID($B1378,2,1)),_311_Table1,MATCH(MID($B1378,1,1),_311_Table1_ColumnLookup,0),FALSE)
+N("311"),
  IF(AND(VALUE(LEFT($A1378,3))=312,LEFT($G1378,10)="Unincepted",$B1378="G "),VLOOKUP(" ULO",_312_Table1,MATCH('312'!$N$16,_312_Table1_ColumnLookup,0),FALSE),
  IF(AND(VALUE(LEFT($A1378,3))=312,LEFT($G1378,10)="Unincepted",$B1378="O "),VLOOKUP(" ULO",_312_Table1,MATCH('312'!$V$16,_312_Table1_ColumnLookup,0),FALSE),
  IF(AND(VALUE(LEFT($A1378,3))=312,LEFT($G1378,10)="Unincepted",$B1378="Q "),VLOOKUP(" ULO",_312_Table1,MATCH('312'!$X$16,_312_Table1_ColumnLookup,0),FALSE),
  IF(AND(VALUE(LEFT($A1378,3))=312,LEFT($G1378,10)="Unincepted"),VLOOKUP(" ULO",_312_Table1,MATCH(LEFT($B1378,1),_312_Table1_ColumnLookup,0),FALSE),
  IF(AND(VALUE(LEFT($A1378,3))=312,LEFT($G1378,5)="Total",$B1378="G "),VLOOKUP('312'!$F$80,_312_Table1,MATCH('312'!$N$16,_312_Table1_ColumnLookup,0),FALSE),
  IF(AND(VALUE(LEFT($A1378,3))=312,LEFT($G1378,5)="Total",$B1378="O "),VLOOKUP('312'!$F$80,_312_Table1,MATCH('312'!$V$16,_312_Table1_ColumnLookup,0),FALSE),
  IF(AND(VALUE(LEFT($A1378,3))=312,LEFT($G1378,5)="Total",$B1378="Q "),VLOOKUP('312'!$F$80,_312_Table1,MATCH('312'!$X$16,_312_Table1_ColumnLookup,0),FALSE),
  IF(AND(VALUE(LEFT($A1378,3))=312,LEFT($G1378,5)="Total"),VLOOKUP('312'!$F$80,_312_Table1,MATCH(LEFT($B1378,1),_312_Table1_ColumnLookup,0),FALSE),
  IF(AND(VALUE(LEFT($A1378,3))=312,LEN($I1378)=4,$B1378="G"),VLOOKUP($I1378,_312_Table1,MATCH('312'!$N$16,_312_Table1_ColumnLookup,0),FALSE),
  IF(AND(VALUE(LEFT($A1378,3))=312,LEN($I1378)=4,$B1378="O"),VLOOKUP($I1378,_312_Table1,MATCH('312'!$V$16,_312_Table1_ColumnLookup,0),FALSE),
  IF(AND(VALUE(LEFT($A1378,3))=312,LEN($I1378)=4,$B1378="Q"),VLOOKUP($I1378,_312_Table1,MATCH('312'!$X$16,_312_Table1_ColumnLookup,0),FALSE),
  IF(AND(VALUE(LEFT($A1378,3))=312,LEN($I1378)=4),VLOOKUP($I1378,_312_Table1,MATCH(LEFT($B1378,1),_312_Table1_ColumnLookup,0),FALSE)
+N("312"),
  IF(VALUE(LEFT($A1378,3))=313,VLOOKUP(VALUE(MID($B1378,2,1)),_313_Table1,MATCH(MID($B1378,1,1),_313_Table1_ColumnLookup,0),FALSE)
+N("313"),
  IF(AND(VALUE(LEFT($A1378,3))=314,LEN($B1378)=3),VLOOKUP(VALUE(MID($B1378,2,2)),_314_Table1,MATCH(MID($B1378,1,1),_314_Table1_ColumnLookup,0),FALSE),
  IF(VALUE(LEFT($A1378,3))=314,VLOOKUP(VALUE(MID($B1378,2,1)),_314_Table1,MATCH(MID($B1378,1,1),_314_Table1_ColumnLookup,0),FALSE)
+N("314"),
""))))))))))))))))))))))))</f>
        <v>#N/A</v>
      </c>
      <c r="E1378" s="238" t="e">
        <f>IF(AND(VALUE(LEFT($A1378,3))=309,LEN($B1378)=3),VLOOKUP(VALUE(MID($B1378,2,2)),_309_Table2,MATCH(MID($B1378,1,1),_309_Table2_ColumnLookup,0),FALSE),
  IF($C1378="309 LCR SummaryA",OneYearSCR,IF($C1378="309 LCR SummaryB",UltimateSCR,IF(VALUE(LEFT($A1378,3))=309,VLOOKUP(VALUE(MID($B1378,2,1)),_309_Table2,MATCH(MID($B1378,1,1),_309_Table2_ColumnLookup,0),FALSE)
+N("309"),
  IF(VALUE(LEFT($A1378,3))=310,VLOOKUP(VALUE(MID($B1378,2,1)),_310_Table2,MATCH(MID($B1378,1,1),_310_Table2_ColumnLookup,0),FALSE)
+N("310"),
  IF(AND(VALUE(LEFT($A1378,3))=311,LEN($I1378)=4),VLOOKUP($I1378,_311_Table2,MATCH($B1378,_311_Table2_ColumnLookup,0),FALSE),
  IF(AND(VALUE(LEFT($A1378,3))=311,OR($B1378="I2",$B1378="J2",$B1378="K2",$B1378="L2")),VLOOKUP('311'!$G$58,_311_Table2,MATCH(MID($B1378,1,1),_311_Table2_ColumnLookup,0),FALSE),
  IF(AND(VALUE(LEFT($A1378,3))=311,RIGHT($B1378,5)="Total"),VLOOKUP('311'!$G$59,_311_Table2,MATCH(MID($B1378,1,1),_311_Table2_ColumnLookup,0),FALSE),
  IF(VALUE(LEFT($A1378,3))=311,VLOOKUP(VALUE(MID($B1378,2,1)),_311_Table2,MATCH(MID($B1378,1,1),_311_Table2_ColumnLookup,0),FALSE)
+N("311"),
  IF(AND(VALUE(LEFT($A1378,3))=312,LEFT($G1378,10)="Unincepted",$B1378="G "),VLOOKUP(" ULO",_312_Table2,MATCH('312'!$N$16,_312_Table2_ColumnLookup,0),FALSE),
  IF(AND(VALUE(LEFT($A1378,3))=312,LEFT($G1378,10)="Unincepted",$B1378="O "),VLOOKUP(" ULO",_312_Table2,MATCH('312'!$V$16,_312_Table2_ColumnLookup,0),FALSE),
  IF(AND(VALUE(LEFT($A1378,3))=312,LEFT($G1378,10)="Unincepted",$B1378="Q "),VLOOKUP(" ULO",_312_Table2,MATCH('312'!$X$16,_312_Table2_ColumnLookup,0),FALSE),
  IF(AND(VALUE(LEFT($A1378,3))=312,LEFT($G1378,10)="Unincepted"),VLOOKUP(" ULO",_312_Table2,MATCH(LEFT($B1378,1),_312_Table2_ColumnLookup,0),FALSE),
  IF(AND(VALUE(LEFT($A1378,3))=312,LEFT($G1378,5)="Total",$B1378="G "),VLOOKUP('312'!$F$80,_312_Table2,MATCH('312'!$N$16,_312_Table2_ColumnLookup,0),FALSE),
  IF(AND(VALUE(LEFT($A1378,3))=312,LEFT($G1378,5)="Total",$B1378="O "),VLOOKUP('312'!$F$80,_312_Table2,MATCH('312'!$V$16,_312_Table2_ColumnLookup,0),FALSE),
  IF(AND(VALUE(LEFT($A1378,3))=312,LEFT($G1378,5)="Total",$B1378="Q "),VLOOKUP('312'!$F$80,_312_Table2,MATCH('312'!$X$16,_312_Table2_ColumnLookup,0),FALSE),
  IF(AND(VALUE(LEFT($A1378,3))=312,LEFT($G1378,5)="Total"),VLOOKUP('312'!$F$80,_312_Table2,MATCH(LEFT($B1378,1),_312_Table2_ColumnLookup,0),FALSE),
  IF(AND(VALUE(LEFT($A1378,3))=312,LEN($I1378)=4,$B1378="G"),VLOOKUP($I1378,_312_Table2,MATCH('312'!$N$16,_312_Table2_ColumnLookup,0),FALSE),
  IF(AND(VALUE(LEFT($A1378,3))=312,LEN($I1378)=4,$B1378="O"),VLOOKUP($I1378,_312_Table2,MATCH('312'!$V$16,_312_Table2_ColumnLookup,0),FALSE),
  IF(AND(VALUE(LEFT($A1378,3))=312,LEN($I1378)=4,$B1378="Q"),VLOOKUP($I1378,_312_Table2,MATCH('312'!$X$16,_312_Table2_ColumnLookup,0),FALSE),
  IF(AND(VALUE(LEFT($A1378,3))=312,LEN($I1378)=4),VLOOKUP($I1378,_312_Table2,MATCH(LEFT($B1378,1),_312_Table2_ColumnLookup,0),FALSE)
+N("312"),
  IF(VALUE(LEFT($A1378,3))=313,VLOOKUP(VALUE(MID($B1378,2,1)),_313_Table2,MATCH(MID($B1378,1,1),_313_Table2_ColumnLookup,0),FALSE)
+N("313"),
  IF(AND(VALUE(LEFT($A1378,3))=314,LEN($B1378)=3),VLOOKUP(VALUE(MID($B1378,2,2)),_314_Table2,MATCH(MID($B1378,1,1),_314_Table2_ColumnLookup,0),FALSE),
  IF(VALUE(LEFT($A1378,3))=314,VLOOKUP(VALUE(MID($B1378,2,1)),_314_Table2,MATCH(MID($B1378,1,1),_314_Table2_ColumnLookup,0),FALSE)
+N("314"),
""))))))))))))))))))))))))</f>
        <v>#N/A</v>
      </c>
      <c r="F1378" s="238" t="e">
        <f>IF(AND(VALUE(LEFT($A1378,3))=309,LEN($B1378)=3),VLOOKUP(VALUE(MID($B1378,2,2)),_309_Table3,MATCH(MID($B1378,1,1),_309_Table3_ColumnLookup,0),FALSE),
  IF($C1378="309 LCR SummaryA",OneYearSCR,IF($C1378="309 LCR SummaryB",UltimateSCR,IF(VALUE(LEFT($A1378,3))=309,VLOOKUP(VALUE(MID($B1378,2,1)),_309_Table3,MATCH(MID($B1378,1,1),_309_Table3_ColumnLookup,0),FALSE)
+N("309"),
  IF(VALUE(LEFT($A1378,3))=310,VLOOKUP(VALUE(MID($B1378,2,1)),_310_Table3,MATCH(MID($B1378,1,1),_310_Table3_ColumnLookup,0),FALSE)
+N("310"),
  IF(AND(VALUE(LEFT($A1378,3))=311,LEN($I1378)=4),VLOOKUP($I1378,_311_Table3,MATCH($B1378,_311_Table3_ColumnLookup,0),FALSE),
  IF(AND(VALUE(LEFT($A1378,3))=311,OR($B1378="I2",$B1378="J2",$B1378="K2",$B1378="L2")),VLOOKUP('311'!$G$58,_311_Table3,MATCH(MID($B1378,1,1),_311_Table3_ColumnLookup,0),FALSE),
  IF(AND(VALUE(LEFT($A1378,3))=311,RIGHT($B1378,5)="Total"),VLOOKUP('311'!$G$59,_311_Table3,MATCH(MID($B1378,1,1),_311_Table3_ColumnLookup,0),FALSE),
  IF(VALUE(LEFT($A1378,3))=311,VLOOKUP(VALUE(MID($B1378,2,1)),_311_Table3,MATCH(MID($B1378,1,1),_311_Table3_ColumnLookup,0),FALSE)
+N("311"),
  IF(AND(VALUE(LEFT($A1378,3))=312,LEFT($G1378,10)="Unincepted",$B1378="G "),VLOOKUP(" ULO",_312_Table3,MATCH('312'!$N$16,_312_Table3_ColumnLookup,0),FALSE),
  IF(AND(VALUE(LEFT($A1378,3))=312,LEFT($G1378,10)="Unincepted",$B1378="O "),VLOOKUP(" ULO",_312_Table3,MATCH('312'!$V$16,_312_Table3_ColumnLookup,0),FALSE),
  IF(AND(VALUE(LEFT($A1378,3))=312,LEFT($G1378,10)="Unincepted",$B1378="Q "),VLOOKUP(" ULO",_312_Table3,MATCH('312'!$X$16,_312_Table3_ColumnLookup,0),FALSE),
  IF(AND(VALUE(LEFT($A1378,3))=312,LEFT($G1378,10)="Unincepted"),VLOOKUP(" ULO",_312_Table3,MATCH(LEFT($B1378,1),_312_Table3_ColumnLookup,0),FALSE),
  IF(AND(VALUE(LEFT($A1378,3))=312,LEFT($G1378,5)="Total",$B1378="G "),VLOOKUP('312'!$F$80,_312_Table3,MATCH('312'!$N$16,_312_Table3_ColumnLookup,0),FALSE),
  IF(AND(VALUE(LEFT($A1378,3))=312,LEFT($G1378,5)="Total",$B1378="O "),VLOOKUP('312'!$F$80,_312_Table3,MATCH('312'!$V$16,_312_Table3_ColumnLookup,0),FALSE),
  IF(AND(VALUE(LEFT($A1378,3))=312,LEFT($G1378,5)="Total",$B1378="Q "),VLOOKUP('312'!$F$80,_312_Table3,MATCH('312'!$X$16,_312_Table3_ColumnLookup,0),FALSE),
  IF(AND(VALUE(LEFT($A1378,3))=312,LEFT($G1378,5)="Total"),VLOOKUP('312'!$F$80,_312_Table3,MATCH(LEFT($B1378,1),_312_Table3_ColumnLookup,0),FALSE),
  IF(AND(VALUE(LEFT($A1378,3))=312,LEN($I1378)=4,$B1378="G"),VLOOKUP($I1378,_312_Table3,MATCH('312'!$N$16,_312_Table3_ColumnLookup,0),FALSE),
  IF(AND(VALUE(LEFT($A1378,3))=312,LEN($I1378)=4,$B1378="O"),VLOOKUP($I1378,_312_Table3,MATCH('312'!$V$16,_312_Table3_ColumnLookup,0),FALSE),
  IF(AND(VALUE(LEFT($A1378,3))=312,LEN($I1378)=4,$B1378="Q"),VLOOKUP($I1378,_312_Table3,MATCH('312'!$X$16,_312_Table3_ColumnLookup,0),FALSE),
  IF(AND(VALUE(LEFT($A1378,3))=312,LEN($I1378)=4),VLOOKUP($I1378,_312_Table3,MATCH(LEFT($B1378,1),_312_Table3_ColumnLookup,0),FALSE)
+N("312"),
  IF(VALUE(LEFT($A1378,3))=313,VLOOKUP(VALUE(MID($B1378,2,1)),_313_Table3,MATCH(MID($B1378,1,1),_313_Table3_ColumnLookup,0),FALSE)
+N("313"),
  IF(AND(VALUE(LEFT($A1378,3))=314,LEN($B1378)=3),VLOOKUP(VALUE(MID($B1378,2,2)),_314_Table3,MATCH(MID($B1378,1,1),_314_Table3_ColumnLookup,0),FALSE),
  IF(VALUE(LEFT($A1378,3))=314,VLOOKUP(VALUE(MID($B1378,2,1)),_314_Table3,MATCH(MID($B1378,1,1),_314_Table3_ColumnLookup,0),FALSE)
+N("314"),
""))))))))))))))))))))))))</f>
        <v>#N/A</v>
      </c>
      <c r="H1378" s="321" t="str">
        <f>IFERROR(
IF(ISERROR($D1378)=FALSE,$D1378,IF(ISERROR($E1378)=FALSE,$E1378,IF(ISERROR($F1378)=FALSE,$F1378
+N("012 checkboxes"),
IF(
IF(OR(LEFT($A1378,9)="Syndicate",LEFT($A1378,12)="NewSyndicate"),VLOOKUP($A1378,'012'!$J:$ZW,MATCH("Link to button",'012'!$J$1:$ZW$1,0),0)
+N("309 checkbox"),
IF($C1378="309 LCR Summary0",VLOOKUP("Notes990",'309'!$P:$ZZ,MATCH("Link to button",'309'!$P$1:$ZZ$1,0),0)
+N("313 checkboxes"),
IF($C1378="313 Financial Information0LcmVsScr",IF($C1378="309 LCR Summary0",VLOOKUP("LcmVsScr",'309'!$N:$ZZ,MATCH("Link to button",'309'!$N$1:$ZZ$1,0),0),
IF($C1378="313 Financial Information0LcrDocAttached",IF($C1378="309 LCR Summary0",VLOOKUP("LcrDocAttached",'309'!$N:$ZZ,MATCH("Link to button",'309'!$N$1:$ZZ$1,0),
0)))))))=1,TRUE,FALSE)
))),"")</f>
        <v/>
      </c>
    </row>
    <row r="1379" spans="1:8">
      <c r="A1379" s="237" t="e">
        <f>VLOOKUP($G1379,CSVLookups!$B:$R,MATCH(A$1,CSVLookups!$B$1:$R$1,0),FALSE)</f>
        <v>#N/A</v>
      </c>
      <c r="B1379" s="237" t="e">
        <f>VLOOKUP($G1379,CSVLookups!$B:$R,MATCH(B$1,CSVLookups!$B$1:$R$1,0),FALSE)</f>
        <v>#N/A</v>
      </c>
      <c r="C1379" s="238" t="e">
        <f t="shared" si="22"/>
        <v>#N/A</v>
      </c>
      <c r="D1379" s="238" t="e">
        <f>IF(AND(VALUE(LEFT($A1379,3))=309,LEN($B1379)=3),VLOOKUP(VALUE(MID($B1379,2,2)),_309_Table1,MATCH(MID($B1379,1,1),_309_Table1_ColumnLookup,0),FALSE),
  IF($C1379="309 LCR SummaryA",OneYearSCR,IF($C1379="309 LCR SummaryB",UltimateSCR,IF(VALUE(LEFT($A1379,3))=309,VLOOKUP(VALUE(MID($B1379,2,1)),_309_Table1,MATCH(MID($B1379,1,1),_309_Table1_ColumnLookup,0),FALSE)
+N("309"),
  IF(VALUE(LEFT($A1379,3))=310,VLOOKUP(VALUE(MID($B1379,2,1)),_310_Table1,MATCH(MID($B1379,1,1),_310_Table1_ColumnLookup,0),FALSE)
+N("310"),
  IF(AND(VALUE(LEFT($A1379,3))=311,LEN($I1379)=4),VLOOKUP($I1379,_311_Table1,MATCH($B1379,_311_Table1_ColumnLookup,0),FALSE),
  IF(AND(VALUE(LEFT($A1379,3))=311,OR($B1379="I2",$B1379="J2",$B1379="K2",$B1379="L2")),VLOOKUP('311'!$G$58,_311_Table1,MATCH(MID($B1379,1,1),_311_Table1_ColumnLookup,0),FALSE),
  IF(AND(VALUE(LEFT($A1379,3))=311,RIGHT($B1379,5)="Total"),VLOOKUP('311'!$G$59,_311_Table1,MATCH(MID($B1379,1,1),_311_Table1_ColumnLookup,0),FALSE),
  IF(VALUE(LEFT($A1379,3))=311,VLOOKUP(VALUE(MID($B1379,2,1)),_311_Table1,MATCH(MID($B1379,1,1),_311_Table1_ColumnLookup,0),FALSE)
+N("311"),
  IF(AND(VALUE(LEFT($A1379,3))=312,LEFT($G1379,10)="Unincepted",$B1379="G "),VLOOKUP(" ULO",_312_Table1,MATCH('312'!$N$16,_312_Table1_ColumnLookup,0),FALSE),
  IF(AND(VALUE(LEFT($A1379,3))=312,LEFT($G1379,10)="Unincepted",$B1379="O "),VLOOKUP(" ULO",_312_Table1,MATCH('312'!$V$16,_312_Table1_ColumnLookup,0),FALSE),
  IF(AND(VALUE(LEFT($A1379,3))=312,LEFT($G1379,10)="Unincepted",$B1379="Q "),VLOOKUP(" ULO",_312_Table1,MATCH('312'!$X$16,_312_Table1_ColumnLookup,0),FALSE),
  IF(AND(VALUE(LEFT($A1379,3))=312,LEFT($G1379,10)="Unincepted"),VLOOKUP(" ULO",_312_Table1,MATCH(LEFT($B1379,1),_312_Table1_ColumnLookup,0),FALSE),
  IF(AND(VALUE(LEFT($A1379,3))=312,LEFT($G1379,5)="Total",$B1379="G "),VLOOKUP('312'!$F$80,_312_Table1,MATCH('312'!$N$16,_312_Table1_ColumnLookup,0),FALSE),
  IF(AND(VALUE(LEFT($A1379,3))=312,LEFT($G1379,5)="Total",$B1379="O "),VLOOKUP('312'!$F$80,_312_Table1,MATCH('312'!$V$16,_312_Table1_ColumnLookup,0),FALSE),
  IF(AND(VALUE(LEFT($A1379,3))=312,LEFT($G1379,5)="Total",$B1379="Q "),VLOOKUP('312'!$F$80,_312_Table1,MATCH('312'!$X$16,_312_Table1_ColumnLookup,0),FALSE),
  IF(AND(VALUE(LEFT($A1379,3))=312,LEFT($G1379,5)="Total"),VLOOKUP('312'!$F$80,_312_Table1,MATCH(LEFT($B1379,1),_312_Table1_ColumnLookup,0),FALSE),
  IF(AND(VALUE(LEFT($A1379,3))=312,LEN($I1379)=4,$B1379="G"),VLOOKUP($I1379,_312_Table1,MATCH('312'!$N$16,_312_Table1_ColumnLookup,0),FALSE),
  IF(AND(VALUE(LEFT($A1379,3))=312,LEN($I1379)=4,$B1379="O"),VLOOKUP($I1379,_312_Table1,MATCH('312'!$V$16,_312_Table1_ColumnLookup,0),FALSE),
  IF(AND(VALUE(LEFT($A1379,3))=312,LEN($I1379)=4,$B1379="Q"),VLOOKUP($I1379,_312_Table1,MATCH('312'!$X$16,_312_Table1_ColumnLookup,0),FALSE),
  IF(AND(VALUE(LEFT($A1379,3))=312,LEN($I1379)=4),VLOOKUP($I1379,_312_Table1,MATCH(LEFT($B1379,1),_312_Table1_ColumnLookup,0),FALSE)
+N("312"),
  IF(VALUE(LEFT($A1379,3))=313,VLOOKUP(VALUE(MID($B1379,2,1)),_313_Table1,MATCH(MID($B1379,1,1),_313_Table1_ColumnLookup,0),FALSE)
+N("313"),
  IF(AND(VALUE(LEFT($A1379,3))=314,LEN($B1379)=3),VLOOKUP(VALUE(MID($B1379,2,2)),_314_Table1,MATCH(MID($B1379,1,1),_314_Table1_ColumnLookup,0),FALSE),
  IF(VALUE(LEFT($A1379,3))=314,VLOOKUP(VALUE(MID($B1379,2,1)),_314_Table1,MATCH(MID($B1379,1,1),_314_Table1_ColumnLookup,0),FALSE)
+N("314"),
""))))))))))))))))))))))))</f>
        <v>#N/A</v>
      </c>
      <c r="E1379" s="238" t="e">
        <f>IF(AND(VALUE(LEFT($A1379,3))=309,LEN($B1379)=3),VLOOKUP(VALUE(MID($B1379,2,2)),_309_Table2,MATCH(MID($B1379,1,1),_309_Table2_ColumnLookup,0),FALSE),
  IF($C1379="309 LCR SummaryA",OneYearSCR,IF($C1379="309 LCR SummaryB",UltimateSCR,IF(VALUE(LEFT($A1379,3))=309,VLOOKUP(VALUE(MID($B1379,2,1)),_309_Table2,MATCH(MID($B1379,1,1),_309_Table2_ColumnLookup,0),FALSE)
+N("309"),
  IF(VALUE(LEFT($A1379,3))=310,VLOOKUP(VALUE(MID($B1379,2,1)),_310_Table2,MATCH(MID($B1379,1,1),_310_Table2_ColumnLookup,0),FALSE)
+N("310"),
  IF(AND(VALUE(LEFT($A1379,3))=311,LEN($I1379)=4),VLOOKUP($I1379,_311_Table2,MATCH($B1379,_311_Table2_ColumnLookup,0),FALSE),
  IF(AND(VALUE(LEFT($A1379,3))=311,OR($B1379="I2",$B1379="J2",$B1379="K2",$B1379="L2")),VLOOKUP('311'!$G$58,_311_Table2,MATCH(MID($B1379,1,1),_311_Table2_ColumnLookup,0),FALSE),
  IF(AND(VALUE(LEFT($A1379,3))=311,RIGHT($B1379,5)="Total"),VLOOKUP('311'!$G$59,_311_Table2,MATCH(MID($B1379,1,1),_311_Table2_ColumnLookup,0),FALSE),
  IF(VALUE(LEFT($A1379,3))=311,VLOOKUP(VALUE(MID($B1379,2,1)),_311_Table2,MATCH(MID($B1379,1,1),_311_Table2_ColumnLookup,0),FALSE)
+N("311"),
  IF(AND(VALUE(LEFT($A1379,3))=312,LEFT($G1379,10)="Unincepted",$B1379="G "),VLOOKUP(" ULO",_312_Table2,MATCH('312'!$N$16,_312_Table2_ColumnLookup,0),FALSE),
  IF(AND(VALUE(LEFT($A1379,3))=312,LEFT($G1379,10)="Unincepted",$B1379="O "),VLOOKUP(" ULO",_312_Table2,MATCH('312'!$V$16,_312_Table2_ColumnLookup,0),FALSE),
  IF(AND(VALUE(LEFT($A1379,3))=312,LEFT($G1379,10)="Unincepted",$B1379="Q "),VLOOKUP(" ULO",_312_Table2,MATCH('312'!$X$16,_312_Table2_ColumnLookup,0),FALSE),
  IF(AND(VALUE(LEFT($A1379,3))=312,LEFT($G1379,10)="Unincepted"),VLOOKUP(" ULO",_312_Table2,MATCH(LEFT($B1379,1),_312_Table2_ColumnLookup,0),FALSE),
  IF(AND(VALUE(LEFT($A1379,3))=312,LEFT($G1379,5)="Total",$B1379="G "),VLOOKUP('312'!$F$80,_312_Table2,MATCH('312'!$N$16,_312_Table2_ColumnLookup,0),FALSE),
  IF(AND(VALUE(LEFT($A1379,3))=312,LEFT($G1379,5)="Total",$B1379="O "),VLOOKUP('312'!$F$80,_312_Table2,MATCH('312'!$V$16,_312_Table2_ColumnLookup,0),FALSE),
  IF(AND(VALUE(LEFT($A1379,3))=312,LEFT($G1379,5)="Total",$B1379="Q "),VLOOKUP('312'!$F$80,_312_Table2,MATCH('312'!$X$16,_312_Table2_ColumnLookup,0),FALSE),
  IF(AND(VALUE(LEFT($A1379,3))=312,LEFT($G1379,5)="Total"),VLOOKUP('312'!$F$80,_312_Table2,MATCH(LEFT($B1379,1),_312_Table2_ColumnLookup,0),FALSE),
  IF(AND(VALUE(LEFT($A1379,3))=312,LEN($I1379)=4,$B1379="G"),VLOOKUP($I1379,_312_Table2,MATCH('312'!$N$16,_312_Table2_ColumnLookup,0),FALSE),
  IF(AND(VALUE(LEFT($A1379,3))=312,LEN($I1379)=4,$B1379="O"),VLOOKUP($I1379,_312_Table2,MATCH('312'!$V$16,_312_Table2_ColumnLookup,0),FALSE),
  IF(AND(VALUE(LEFT($A1379,3))=312,LEN($I1379)=4,$B1379="Q"),VLOOKUP($I1379,_312_Table2,MATCH('312'!$X$16,_312_Table2_ColumnLookup,0),FALSE),
  IF(AND(VALUE(LEFT($A1379,3))=312,LEN($I1379)=4),VLOOKUP($I1379,_312_Table2,MATCH(LEFT($B1379,1),_312_Table2_ColumnLookup,0),FALSE)
+N("312"),
  IF(VALUE(LEFT($A1379,3))=313,VLOOKUP(VALUE(MID($B1379,2,1)),_313_Table2,MATCH(MID($B1379,1,1),_313_Table2_ColumnLookup,0),FALSE)
+N("313"),
  IF(AND(VALUE(LEFT($A1379,3))=314,LEN($B1379)=3),VLOOKUP(VALUE(MID($B1379,2,2)),_314_Table2,MATCH(MID($B1379,1,1),_314_Table2_ColumnLookup,0),FALSE),
  IF(VALUE(LEFT($A1379,3))=314,VLOOKUP(VALUE(MID($B1379,2,1)),_314_Table2,MATCH(MID($B1379,1,1),_314_Table2_ColumnLookup,0),FALSE)
+N("314"),
""))))))))))))))))))))))))</f>
        <v>#N/A</v>
      </c>
      <c r="F1379" s="238" t="e">
        <f>IF(AND(VALUE(LEFT($A1379,3))=309,LEN($B1379)=3),VLOOKUP(VALUE(MID($B1379,2,2)),_309_Table3,MATCH(MID($B1379,1,1),_309_Table3_ColumnLookup,0),FALSE),
  IF($C1379="309 LCR SummaryA",OneYearSCR,IF($C1379="309 LCR SummaryB",UltimateSCR,IF(VALUE(LEFT($A1379,3))=309,VLOOKUP(VALUE(MID($B1379,2,1)),_309_Table3,MATCH(MID($B1379,1,1),_309_Table3_ColumnLookup,0),FALSE)
+N("309"),
  IF(VALUE(LEFT($A1379,3))=310,VLOOKUP(VALUE(MID($B1379,2,1)),_310_Table3,MATCH(MID($B1379,1,1),_310_Table3_ColumnLookup,0),FALSE)
+N("310"),
  IF(AND(VALUE(LEFT($A1379,3))=311,LEN($I1379)=4),VLOOKUP($I1379,_311_Table3,MATCH($B1379,_311_Table3_ColumnLookup,0),FALSE),
  IF(AND(VALUE(LEFT($A1379,3))=311,OR($B1379="I2",$B1379="J2",$B1379="K2",$B1379="L2")),VLOOKUP('311'!$G$58,_311_Table3,MATCH(MID($B1379,1,1),_311_Table3_ColumnLookup,0),FALSE),
  IF(AND(VALUE(LEFT($A1379,3))=311,RIGHT($B1379,5)="Total"),VLOOKUP('311'!$G$59,_311_Table3,MATCH(MID($B1379,1,1),_311_Table3_ColumnLookup,0),FALSE),
  IF(VALUE(LEFT($A1379,3))=311,VLOOKUP(VALUE(MID($B1379,2,1)),_311_Table3,MATCH(MID($B1379,1,1),_311_Table3_ColumnLookup,0),FALSE)
+N("311"),
  IF(AND(VALUE(LEFT($A1379,3))=312,LEFT($G1379,10)="Unincepted",$B1379="G "),VLOOKUP(" ULO",_312_Table3,MATCH('312'!$N$16,_312_Table3_ColumnLookup,0),FALSE),
  IF(AND(VALUE(LEFT($A1379,3))=312,LEFT($G1379,10)="Unincepted",$B1379="O "),VLOOKUP(" ULO",_312_Table3,MATCH('312'!$V$16,_312_Table3_ColumnLookup,0),FALSE),
  IF(AND(VALUE(LEFT($A1379,3))=312,LEFT($G1379,10)="Unincepted",$B1379="Q "),VLOOKUP(" ULO",_312_Table3,MATCH('312'!$X$16,_312_Table3_ColumnLookup,0),FALSE),
  IF(AND(VALUE(LEFT($A1379,3))=312,LEFT($G1379,10)="Unincepted"),VLOOKUP(" ULO",_312_Table3,MATCH(LEFT($B1379,1),_312_Table3_ColumnLookup,0),FALSE),
  IF(AND(VALUE(LEFT($A1379,3))=312,LEFT($G1379,5)="Total",$B1379="G "),VLOOKUP('312'!$F$80,_312_Table3,MATCH('312'!$N$16,_312_Table3_ColumnLookup,0),FALSE),
  IF(AND(VALUE(LEFT($A1379,3))=312,LEFT($G1379,5)="Total",$B1379="O "),VLOOKUP('312'!$F$80,_312_Table3,MATCH('312'!$V$16,_312_Table3_ColumnLookup,0),FALSE),
  IF(AND(VALUE(LEFT($A1379,3))=312,LEFT($G1379,5)="Total",$B1379="Q "),VLOOKUP('312'!$F$80,_312_Table3,MATCH('312'!$X$16,_312_Table3_ColumnLookup,0),FALSE),
  IF(AND(VALUE(LEFT($A1379,3))=312,LEFT($G1379,5)="Total"),VLOOKUP('312'!$F$80,_312_Table3,MATCH(LEFT($B1379,1),_312_Table3_ColumnLookup,0),FALSE),
  IF(AND(VALUE(LEFT($A1379,3))=312,LEN($I1379)=4,$B1379="G"),VLOOKUP($I1379,_312_Table3,MATCH('312'!$N$16,_312_Table3_ColumnLookup,0),FALSE),
  IF(AND(VALUE(LEFT($A1379,3))=312,LEN($I1379)=4,$B1379="O"),VLOOKUP($I1379,_312_Table3,MATCH('312'!$V$16,_312_Table3_ColumnLookup,0),FALSE),
  IF(AND(VALUE(LEFT($A1379,3))=312,LEN($I1379)=4,$B1379="Q"),VLOOKUP($I1379,_312_Table3,MATCH('312'!$X$16,_312_Table3_ColumnLookup,0),FALSE),
  IF(AND(VALUE(LEFT($A1379,3))=312,LEN($I1379)=4),VLOOKUP($I1379,_312_Table3,MATCH(LEFT($B1379,1),_312_Table3_ColumnLookup,0),FALSE)
+N("312"),
  IF(VALUE(LEFT($A1379,3))=313,VLOOKUP(VALUE(MID($B1379,2,1)),_313_Table3,MATCH(MID($B1379,1,1),_313_Table3_ColumnLookup,0),FALSE)
+N("313"),
  IF(AND(VALUE(LEFT($A1379,3))=314,LEN($B1379)=3),VLOOKUP(VALUE(MID($B1379,2,2)),_314_Table3,MATCH(MID($B1379,1,1),_314_Table3_ColumnLookup,0),FALSE),
  IF(VALUE(LEFT($A1379,3))=314,VLOOKUP(VALUE(MID($B1379,2,1)),_314_Table3,MATCH(MID($B1379,1,1),_314_Table3_ColumnLookup,0),FALSE)
+N("314"),
""))))))))))))))))))))))))</f>
        <v>#N/A</v>
      </c>
      <c r="H1379" s="321" t="str">
        <f>IFERROR(
IF(ISERROR($D1379)=FALSE,$D1379,IF(ISERROR($E1379)=FALSE,$E1379,IF(ISERROR($F1379)=FALSE,$F1379
+N("012 checkboxes"),
IF(
IF(OR(LEFT($A1379,9)="Syndicate",LEFT($A1379,12)="NewSyndicate"),VLOOKUP($A1379,'012'!$J:$ZW,MATCH("Link to button",'012'!$J$1:$ZW$1,0),0)
+N("309 checkbox"),
IF($C1379="309 LCR Summary0",VLOOKUP("Notes990",'309'!$P:$ZZ,MATCH("Link to button",'309'!$P$1:$ZZ$1,0),0)
+N("313 checkboxes"),
IF($C1379="313 Financial Information0LcmVsScr",IF($C1379="309 LCR Summary0",VLOOKUP("LcmVsScr",'309'!$N:$ZZ,MATCH("Link to button",'309'!$N$1:$ZZ$1,0),0),
IF($C1379="313 Financial Information0LcrDocAttached",IF($C1379="309 LCR Summary0",VLOOKUP("LcrDocAttached",'309'!$N:$ZZ,MATCH("Link to button",'309'!$N$1:$ZZ$1,0),
0)))))))=1,TRUE,FALSE)
))),"")</f>
        <v/>
      </c>
    </row>
    <row r="1380" spans="1:8">
      <c r="A1380" s="237" t="e">
        <f>VLOOKUP($G1380,CSVLookups!$B:$R,MATCH(A$1,CSVLookups!$B$1:$R$1,0),FALSE)</f>
        <v>#N/A</v>
      </c>
      <c r="B1380" s="237" t="e">
        <f>VLOOKUP($G1380,CSVLookups!$B:$R,MATCH(B$1,CSVLookups!$B$1:$R$1,0),FALSE)</f>
        <v>#N/A</v>
      </c>
      <c r="C1380" s="238" t="e">
        <f t="shared" si="22"/>
        <v>#N/A</v>
      </c>
      <c r="D1380" s="238" t="e">
        <f>IF(AND(VALUE(LEFT($A1380,3))=309,LEN($B1380)=3),VLOOKUP(VALUE(MID($B1380,2,2)),_309_Table1,MATCH(MID($B1380,1,1),_309_Table1_ColumnLookup,0),FALSE),
  IF($C1380="309 LCR SummaryA",OneYearSCR,IF($C1380="309 LCR SummaryB",UltimateSCR,IF(VALUE(LEFT($A1380,3))=309,VLOOKUP(VALUE(MID($B1380,2,1)),_309_Table1,MATCH(MID($B1380,1,1),_309_Table1_ColumnLookup,0),FALSE)
+N("309"),
  IF(VALUE(LEFT($A1380,3))=310,VLOOKUP(VALUE(MID($B1380,2,1)),_310_Table1,MATCH(MID($B1380,1,1),_310_Table1_ColumnLookup,0),FALSE)
+N("310"),
  IF(AND(VALUE(LEFT($A1380,3))=311,LEN($I1380)=4),VLOOKUP($I1380,_311_Table1,MATCH($B1380,_311_Table1_ColumnLookup,0),FALSE),
  IF(AND(VALUE(LEFT($A1380,3))=311,OR($B1380="I2",$B1380="J2",$B1380="K2",$B1380="L2")),VLOOKUP('311'!$G$58,_311_Table1,MATCH(MID($B1380,1,1),_311_Table1_ColumnLookup,0),FALSE),
  IF(AND(VALUE(LEFT($A1380,3))=311,RIGHT($B1380,5)="Total"),VLOOKUP('311'!$G$59,_311_Table1,MATCH(MID($B1380,1,1),_311_Table1_ColumnLookup,0),FALSE),
  IF(VALUE(LEFT($A1380,3))=311,VLOOKUP(VALUE(MID($B1380,2,1)),_311_Table1,MATCH(MID($B1380,1,1),_311_Table1_ColumnLookup,0),FALSE)
+N("311"),
  IF(AND(VALUE(LEFT($A1380,3))=312,LEFT($G1380,10)="Unincepted",$B1380="G "),VLOOKUP(" ULO",_312_Table1,MATCH('312'!$N$16,_312_Table1_ColumnLookup,0),FALSE),
  IF(AND(VALUE(LEFT($A1380,3))=312,LEFT($G1380,10)="Unincepted",$B1380="O "),VLOOKUP(" ULO",_312_Table1,MATCH('312'!$V$16,_312_Table1_ColumnLookup,0),FALSE),
  IF(AND(VALUE(LEFT($A1380,3))=312,LEFT($G1380,10)="Unincepted",$B1380="Q "),VLOOKUP(" ULO",_312_Table1,MATCH('312'!$X$16,_312_Table1_ColumnLookup,0),FALSE),
  IF(AND(VALUE(LEFT($A1380,3))=312,LEFT($G1380,10)="Unincepted"),VLOOKUP(" ULO",_312_Table1,MATCH(LEFT($B1380,1),_312_Table1_ColumnLookup,0),FALSE),
  IF(AND(VALUE(LEFT($A1380,3))=312,LEFT($G1380,5)="Total",$B1380="G "),VLOOKUP('312'!$F$80,_312_Table1,MATCH('312'!$N$16,_312_Table1_ColumnLookup,0),FALSE),
  IF(AND(VALUE(LEFT($A1380,3))=312,LEFT($G1380,5)="Total",$B1380="O "),VLOOKUP('312'!$F$80,_312_Table1,MATCH('312'!$V$16,_312_Table1_ColumnLookup,0),FALSE),
  IF(AND(VALUE(LEFT($A1380,3))=312,LEFT($G1380,5)="Total",$B1380="Q "),VLOOKUP('312'!$F$80,_312_Table1,MATCH('312'!$X$16,_312_Table1_ColumnLookup,0),FALSE),
  IF(AND(VALUE(LEFT($A1380,3))=312,LEFT($G1380,5)="Total"),VLOOKUP('312'!$F$80,_312_Table1,MATCH(LEFT($B1380,1),_312_Table1_ColumnLookup,0),FALSE),
  IF(AND(VALUE(LEFT($A1380,3))=312,LEN($I1380)=4,$B1380="G"),VLOOKUP($I1380,_312_Table1,MATCH('312'!$N$16,_312_Table1_ColumnLookup,0),FALSE),
  IF(AND(VALUE(LEFT($A1380,3))=312,LEN($I1380)=4,$B1380="O"),VLOOKUP($I1380,_312_Table1,MATCH('312'!$V$16,_312_Table1_ColumnLookup,0),FALSE),
  IF(AND(VALUE(LEFT($A1380,3))=312,LEN($I1380)=4,$B1380="Q"),VLOOKUP($I1380,_312_Table1,MATCH('312'!$X$16,_312_Table1_ColumnLookup,0),FALSE),
  IF(AND(VALUE(LEFT($A1380,3))=312,LEN($I1380)=4),VLOOKUP($I1380,_312_Table1,MATCH(LEFT($B1380,1),_312_Table1_ColumnLookup,0),FALSE)
+N("312"),
  IF(VALUE(LEFT($A1380,3))=313,VLOOKUP(VALUE(MID($B1380,2,1)),_313_Table1,MATCH(MID($B1380,1,1),_313_Table1_ColumnLookup,0),FALSE)
+N("313"),
  IF(AND(VALUE(LEFT($A1380,3))=314,LEN($B1380)=3),VLOOKUP(VALUE(MID($B1380,2,2)),_314_Table1,MATCH(MID($B1380,1,1),_314_Table1_ColumnLookup,0),FALSE),
  IF(VALUE(LEFT($A1380,3))=314,VLOOKUP(VALUE(MID($B1380,2,1)),_314_Table1,MATCH(MID($B1380,1,1),_314_Table1_ColumnLookup,0),FALSE)
+N("314"),
""))))))))))))))))))))))))</f>
        <v>#N/A</v>
      </c>
      <c r="E1380" s="238" t="e">
        <f>IF(AND(VALUE(LEFT($A1380,3))=309,LEN($B1380)=3),VLOOKUP(VALUE(MID($B1380,2,2)),_309_Table2,MATCH(MID($B1380,1,1),_309_Table2_ColumnLookup,0),FALSE),
  IF($C1380="309 LCR SummaryA",OneYearSCR,IF($C1380="309 LCR SummaryB",UltimateSCR,IF(VALUE(LEFT($A1380,3))=309,VLOOKUP(VALUE(MID($B1380,2,1)),_309_Table2,MATCH(MID($B1380,1,1),_309_Table2_ColumnLookup,0),FALSE)
+N("309"),
  IF(VALUE(LEFT($A1380,3))=310,VLOOKUP(VALUE(MID($B1380,2,1)),_310_Table2,MATCH(MID($B1380,1,1),_310_Table2_ColumnLookup,0),FALSE)
+N("310"),
  IF(AND(VALUE(LEFT($A1380,3))=311,LEN($I1380)=4),VLOOKUP($I1380,_311_Table2,MATCH($B1380,_311_Table2_ColumnLookup,0),FALSE),
  IF(AND(VALUE(LEFT($A1380,3))=311,OR($B1380="I2",$B1380="J2",$B1380="K2",$B1380="L2")),VLOOKUP('311'!$G$58,_311_Table2,MATCH(MID($B1380,1,1),_311_Table2_ColumnLookup,0),FALSE),
  IF(AND(VALUE(LEFT($A1380,3))=311,RIGHT($B1380,5)="Total"),VLOOKUP('311'!$G$59,_311_Table2,MATCH(MID($B1380,1,1),_311_Table2_ColumnLookup,0),FALSE),
  IF(VALUE(LEFT($A1380,3))=311,VLOOKUP(VALUE(MID($B1380,2,1)),_311_Table2,MATCH(MID($B1380,1,1),_311_Table2_ColumnLookup,0),FALSE)
+N("311"),
  IF(AND(VALUE(LEFT($A1380,3))=312,LEFT($G1380,10)="Unincepted",$B1380="G "),VLOOKUP(" ULO",_312_Table2,MATCH('312'!$N$16,_312_Table2_ColumnLookup,0),FALSE),
  IF(AND(VALUE(LEFT($A1380,3))=312,LEFT($G1380,10)="Unincepted",$B1380="O "),VLOOKUP(" ULO",_312_Table2,MATCH('312'!$V$16,_312_Table2_ColumnLookup,0),FALSE),
  IF(AND(VALUE(LEFT($A1380,3))=312,LEFT($G1380,10)="Unincepted",$B1380="Q "),VLOOKUP(" ULO",_312_Table2,MATCH('312'!$X$16,_312_Table2_ColumnLookup,0),FALSE),
  IF(AND(VALUE(LEFT($A1380,3))=312,LEFT($G1380,10)="Unincepted"),VLOOKUP(" ULO",_312_Table2,MATCH(LEFT($B1380,1),_312_Table2_ColumnLookup,0),FALSE),
  IF(AND(VALUE(LEFT($A1380,3))=312,LEFT($G1380,5)="Total",$B1380="G "),VLOOKUP('312'!$F$80,_312_Table2,MATCH('312'!$N$16,_312_Table2_ColumnLookup,0),FALSE),
  IF(AND(VALUE(LEFT($A1380,3))=312,LEFT($G1380,5)="Total",$B1380="O "),VLOOKUP('312'!$F$80,_312_Table2,MATCH('312'!$V$16,_312_Table2_ColumnLookup,0),FALSE),
  IF(AND(VALUE(LEFT($A1380,3))=312,LEFT($G1380,5)="Total",$B1380="Q "),VLOOKUP('312'!$F$80,_312_Table2,MATCH('312'!$X$16,_312_Table2_ColumnLookup,0),FALSE),
  IF(AND(VALUE(LEFT($A1380,3))=312,LEFT($G1380,5)="Total"),VLOOKUP('312'!$F$80,_312_Table2,MATCH(LEFT($B1380,1),_312_Table2_ColumnLookup,0),FALSE),
  IF(AND(VALUE(LEFT($A1380,3))=312,LEN($I1380)=4,$B1380="G"),VLOOKUP($I1380,_312_Table2,MATCH('312'!$N$16,_312_Table2_ColumnLookup,0),FALSE),
  IF(AND(VALUE(LEFT($A1380,3))=312,LEN($I1380)=4,$B1380="O"),VLOOKUP($I1380,_312_Table2,MATCH('312'!$V$16,_312_Table2_ColumnLookup,0),FALSE),
  IF(AND(VALUE(LEFT($A1380,3))=312,LEN($I1380)=4,$B1380="Q"),VLOOKUP($I1380,_312_Table2,MATCH('312'!$X$16,_312_Table2_ColumnLookup,0),FALSE),
  IF(AND(VALUE(LEFT($A1380,3))=312,LEN($I1380)=4),VLOOKUP($I1380,_312_Table2,MATCH(LEFT($B1380,1),_312_Table2_ColumnLookup,0),FALSE)
+N("312"),
  IF(VALUE(LEFT($A1380,3))=313,VLOOKUP(VALUE(MID($B1380,2,1)),_313_Table2,MATCH(MID($B1380,1,1),_313_Table2_ColumnLookup,0),FALSE)
+N("313"),
  IF(AND(VALUE(LEFT($A1380,3))=314,LEN($B1380)=3),VLOOKUP(VALUE(MID($B1380,2,2)),_314_Table2,MATCH(MID($B1380,1,1),_314_Table2_ColumnLookup,0),FALSE),
  IF(VALUE(LEFT($A1380,3))=314,VLOOKUP(VALUE(MID($B1380,2,1)),_314_Table2,MATCH(MID($B1380,1,1),_314_Table2_ColumnLookup,0),FALSE)
+N("314"),
""))))))))))))))))))))))))</f>
        <v>#N/A</v>
      </c>
      <c r="F1380" s="238" t="e">
        <f>IF(AND(VALUE(LEFT($A1380,3))=309,LEN($B1380)=3),VLOOKUP(VALUE(MID($B1380,2,2)),_309_Table3,MATCH(MID($B1380,1,1),_309_Table3_ColumnLookup,0),FALSE),
  IF($C1380="309 LCR SummaryA",OneYearSCR,IF($C1380="309 LCR SummaryB",UltimateSCR,IF(VALUE(LEFT($A1380,3))=309,VLOOKUP(VALUE(MID($B1380,2,1)),_309_Table3,MATCH(MID($B1380,1,1),_309_Table3_ColumnLookup,0),FALSE)
+N("309"),
  IF(VALUE(LEFT($A1380,3))=310,VLOOKUP(VALUE(MID($B1380,2,1)),_310_Table3,MATCH(MID($B1380,1,1),_310_Table3_ColumnLookup,0),FALSE)
+N("310"),
  IF(AND(VALUE(LEFT($A1380,3))=311,LEN($I1380)=4),VLOOKUP($I1380,_311_Table3,MATCH($B1380,_311_Table3_ColumnLookup,0),FALSE),
  IF(AND(VALUE(LEFT($A1380,3))=311,OR($B1380="I2",$B1380="J2",$B1380="K2",$B1380="L2")),VLOOKUP('311'!$G$58,_311_Table3,MATCH(MID($B1380,1,1),_311_Table3_ColumnLookup,0),FALSE),
  IF(AND(VALUE(LEFT($A1380,3))=311,RIGHT($B1380,5)="Total"),VLOOKUP('311'!$G$59,_311_Table3,MATCH(MID($B1380,1,1),_311_Table3_ColumnLookup,0),FALSE),
  IF(VALUE(LEFT($A1380,3))=311,VLOOKUP(VALUE(MID($B1380,2,1)),_311_Table3,MATCH(MID($B1380,1,1),_311_Table3_ColumnLookup,0),FALSE)
+N("311"),
  IF(AND(VALUE(LEFT($A1380,3))=312,LEFT($G1380,10)="Unincepted",$B1380="G "),VLOOKUP(" ULO",_312_Table3,MATCH('312'!$N$16,_312_Table3_ColumnLookup,0),FALSE),
  IF(AND(VALUE(LEFT($A1380,3))=312,LEFT($G1380,10)="Unincepted",$B1380="O "),VLOOKUP(" ULO",_312_Table3,MATCH('312'!$V$16,_312_Table3_ColumnLookup,0),FALSE),
  IF(AND(VALUE(LEFT($A1380,3))=312,LEFT($G1380,10)="Unincepted",$B1380="Q "),VLOOKUP(" ULO",_312_Table3,MATCH('312'!$X$16,_312_Table3_ColumnLookup,0),FALSE),
  IF(AND(VALUE(LEFT($A1380,3))=312,LEFT($G1380,10)="Unincepted"),VLOOKUP(" ULO",_312_Table3,MATCH(LEFT($B1380,1),_312_Table3_ColumnLookup,0),FALSE),
  IF(AND(VALUE(LEFT($A1380,3))=312,LEFT($G1380,5)="Total",$B1380="G "),VLOOKUP('312'!$F$80,_312_Table3,MATCH('312'!$N$16,_312_Table3_ColumnLookup,0),FALSE),
  IF(AND(VALUE(LEFT($A1380,3))=312,LEFT($G1380,5)="Total",$B1380="O "),VLOOKUP('312'!$F$80,_312_Table3,MATCH('312'!$V$16,_312_Table3_ColumnLookup,0),FALSE),
  IF(AND(VALUE(LEFT($A1380,3))=312,LEFT($G1380,5)="Total",$B1380="Q "),VLOOKUP('312'!$F$80,_312_Table3,MATCH('312'!$X$16,_312_Table3_ColumnLookup,0),FALSE),
  IF(AND(VALUE(LEFT($A1380,3))=312,LEFT($G1380,5)="Total"),VLOOKUP('312'!$F$80,_312_Table3,MATCH(LEFT($B1380,1),_312_Table3_ColumnLookup,0),FALSE),
  IF(AND(VALUE(LEFT($A1380,3))=312,LEN($I1380)=4,$B1380="G"),VLOOKUP($I1380,_312_Table3,MATCH('312'!$N$16,_312_Table3_ColumnLookup,0),FALSE),
  IF(AND(VALUE(LEFT($A1380,3))=312,LEN($I1380)=4,$B1380="O"),VLOOKUP($I1380,_312_Table3,MATCH('312'!$V$16,_312_Table3_ColumnLookup,0),FALSE),
  IF(AND(VALUE(LEFT($A1380,3))=312,LEN($I1380)=4,$B1380="Q"),VLOOKUP($I1380,_312_Table3,MATCH('312'!$X$16,_312_Table3_ColumnLookup,0),FALSE),
  IF(AND(VALUE(LEFT($A1380,3))=312,LEN($I1380)=4),VLOOKUP($I1380,_312_Table3,MATCH(LEFT($B1380,1),_312_Table3_ColumnLookup,0),FALSE)
+N("312"),
  IF(VALUE(LEFT($A1380,3))=313,VLOOKUP(VALUE(MID($B1380,2,1)),_313_Table3,MATCH(MID($B1380,1,1),_313_Table3_ColumnLookup,0),FALSE)
+N("313"),
  IF(AND(VALUE(LEFT($A1380,3))=314,LEN($B1380)=3),VLOOKUP(VALUE(MID($B1380,2,2)),_314_Table3,MATCH(MID($B1380,1,1),_314_Table3_ColumnLookup,0),FALSE),
  IF(VALUE(LEFT($A1380,3))=314,VLOOKUP(VALUE(MID($B1380,2,1)),_314_Table3,MATCH(MID($B1380,1,1),_314_Table3_ColumnLookup,0),FALSE)
+N("314"),
""))))))))))))))))))))))))</f>
        <v>#N/A</v>
      </c>
      <c r="H1380" s="321" t="str">
        <f>IFERROR(
IF(ISERROR($D1380)=FALSE,$D1380,IF(ISERROR($E1380)=FALSE,$E1380,IF(ISERROR($F1380)=FALSE,$F1380
+N("012 checkboxes"),
IF(
IF(OR(LEFT($A1380,9)="Syndicate",LEFT($A1380,12)="NewSyndicate"),VLOOKUP($A1380,'012'!$J:$ZW,MATCH("Link to button",'012'!$J$1:$ZW$1,0),0)
+N("309 checkbox"),
IF($C1380="309 LCR Summary0",VLOOKUP("Notes990",'309'!$P:$ZZ,MATCH("Link to button",'309'!$P$1:$ZZ$1,0),0)
+N("313 checkboxes"),
IF($C1380="313 Financial Information0LcmVsScr",IF($C1380="309 LCR Summary0",VLOOKUP("LcmVsScr",'309'!$N:$ZZ,MATCH("Link to button",'309'!$N$1:$ZZ$1,0),0),
IF($C1380="313 Financial Information0LcrDocAttached",IF($C1380="309 LCR Summary0",VLOOKUP("LcrDocAttached",'309'!$N:$ZZ,MATCH("Link to button",'309'!$N$1:$ZZ$1,0),
0)))))))=1,TRUE,FALSE)
))),"")</f>
        <v/>
      </c>
    </row>
    <row r="1381" spans="1:8">
      <c r="A1381" s="237" t="e">
        <f>VLOOKUP($G1381,CSVLookups!$B:$R,MATCH(A$1,CSVLookups!$B$1:$R$1,0),FALSE)</f>
        <v>#N/A</v>
      </c>
      <c r="B1381" s="237" t="e">
        <f>VLOOKUP($G1381,CSVLookups!$B:$R,MATCH(B$1,CSVLookups!$B$1:$R$1,0),FALSE)</f>
        <v>#N/A</v>
      </c>
      <c r="C1381" s="238" t="e">
        <f t="shared" si="22"/>
        <v>#N/A</v>
      </c>
      <c r="D1381" s="238" t="e">
        <f>IF(AND(VALUE(LEFT($A1381,3))=309,LEN($B1381)=3),VLOOKUP(VALUE(MID($B1381,2,2)),_309_Table1,MATCH(MID($B1381,1,1),_309_Table1_ColumnLookup,0),FALSE),
  IF($C1381="309 LCR SummaryA",OneYearSCR,IF($C1381="309 LCR SummaryB",UltimateSCR,IF(VALUE(LEFT($A1381,3))=309,VLOOKUP(VALUE(MID($B1381,2,1)),_309_Table1,MATCH(MID($B1381,1,1),_309_Table1_ColumnLookup,0),FALSE)
+N("309"),
  IF(VALUE(LEFT($A1381,3))=310,VLOOKUP(VALUE(MID($B1381,2,1)),_310_Table1,MATCH(MID($B1381,1,1),_310_Table1_ColumnLookup,0),FALSE)
+N("310"),
  IF(AND(VALUE(LEFT($A1381,3))=311,LEN($I1381)=4),VLOOKUP($I1381,_311_Table1,MATCH($B1381,_311_Table1_ColumnLookup,0),FALSE),
  IF(AND(VALUE(LEFT($A1381,3))=311,OR($B1381="I2",$B1381="J2",$B1381="K2",$B1381="L2")),VLOOKUP('311'!$G$58,_311_Table1,MATCH(MID($B1381,1,1),_311_Table1_ColumnLookup,0),FALSE),
  IF(AND(VALUE(LEFT($A1381,3))=311,RIGHT($B1381,5)="Total"),VLOOKUP('311'!$G$59,_311_Table1,MATCH(MID($B1381,1,1),_311_Table1_ColumnLookup,0),FALSE),
  IF(VALUE(LEFT($A1381,3))=311,VLOOKUP(VALUE(MID($B1381,2,1)),_311_Table1,MATCH(MID($B1381,1,1),_311_Table1_ColumnLookup,0),FALSE)
+N("311"),
  IF(AND(VALUE(LEFT($A1381,3))=312,LEFT($G1381,10)="Unincepted",$B1381="G "),VLOOKUP(" ULO",_312_Table1,MATCH('312'!$N$16,_312_Table1_ColumnLookup,0),FALSE),
  IF(AND(VALUE(LEFT($A1381,3))=312,LEFT($G1381,10)="Unincepted",$B1381="O "),VLOOKUP(" ULO",_312_Table1,MATCH('312'!$V$16,_312_Table1_ColumnLookup,0),FALSE),
  IF(AND(VALUE(LEFT($A1381,3))=312,LEFT($G1381,10)="Unincepted",$B1381="Q "),VLOOKUP(" ULO",_312_Table1,MATCH('312'!$X$16,_312_Table1_ColumnLookup,0),FALSE),
  IF(AND(VALUE(LEFT($A1381,3))=312,LEFT($G1381,10)="Unincepted"),VLOOKUP(" ULO",_312_Table1,MATCH(LEFT($B1381,1),_312_Table1_ColumnLookup,0),FALSE),
  IF(AND(VALUE(LEFT($A1381,3))=312,LEFT($G1381,5)="Total",$B1381="G "),VLOOKUP('312'!$F$80,_312_Table1,MATCH('312'!$N$16,_312_Table1_ColumnLookup,0),FALSE),
  IF(AND(VALUE(LEFT($A1381,3))=312,LEFT($G1381,5)="Total",$B1381="O "),VLOOKUP('312'!$F$80,_312_Table1,MATCH('312'!$V$16,_312_Table1_ColumnLookup,0),FALSE),
  IF(AND(VALUE(LEFT($A1381,3))=312,LEFT($G1381,5)="Total",$B1381="Q "),VLOOKUP('312'!$F$80,_312_Table1,MATCH('312'!$X$16,_312_Table1_ColumnLookup,0),FALSE),
  IF(AND(VALUE(LEFT($A1381,3))=312,LEFT($G1381,5)="Total"),VLOOKUP('312'!$F$80,_312_Table1,MATCH(LEFT($B1381,1),_312_Table1_ColumnLookup,0),FALSE),
  IF(AND(VALUE(LEFT($A1381,3))=312,LEN($I1381)=4,$B1381="G"),VLOOKUP($I1381,_312_Table1,MATCH('312'!$N$16,_312_Table1_ColumnLookup,0),FALSE),
  IF(AND(VALUE(LEFT($A1381,3))=312,LEN($I1381)=4,$B1381="O"),VLOOKUP($I1381,_312_Table1,MATCH('312'!$V$16,_312_Table1_ColumnLookup,0),FALSE),
  IF(AND(VALUE(LEFT($A1381,3))=312,LEN($I1381)=4,$B1381="Q"),VLOOKUP($I1381,_312_Table1,MATCH('312'!$X$16,_312_Table1_ColumnLookup,0),FALSE),
  IF(AND(VALUE(LEFT($A1381,3))=312,LEN($I1381)=4),VLOOKUP($I1381,_312_Table1,MATCH(LEFT($B1381,1),_312_Table1_ColumnLookup,0),FALSE)
+N("312"),
  IF(VALUE(LEFT($A1381,3))=313,VLOOKUP(VALUE(MID($B1381,2,1)),_313_Table1,MATCH(MID($B1381,1,1),_313_Table1_ColumnLookup,0),FALSE)
+N("313"),
  IF(AND(VALUE(LEFT($A1381,3))=314,LEN($B1381)=3),VLOOKUP(VALUE(MID($B1381,2,2)),_314_Table1,MATCH(MID($B1381,1,1),_314_Table1_ColumnLookup,0),FALSE),
  IF(VALUE(LEFT($A1381,3))=314,VLOOKUP(VALUE(MID($B1381,2,1)),_314_Table1,MATCH(MID($B1381,1,1),_314_Table1_ColumnLookup,0),FALSE)
+N("314"),
""))))))))))))))))))))))))</f>
        <v>#N/A</v>
      </c>
      <c r="E1381" s="238" t="e">
        <f>IF(AND(VALUE(LEFT($A1381,3))=309,LEN($B1381)=3),VLOOKUP(VALUE(MID($B1381,2,2)),_309_Table2,MATCH(MID($B1381,1,1),_309_Table2_ColumnLookup,0),FALSE),
  IF($C1381="309 LCR SummaryA",OneYearSCR,IF($C1381="309 LCR SummaryB",UltimateSCR,IF(VALUE(LEFT($A1381,3))=309,VLOOKUP(VALUE(MID($B1381,2,1)),_309_Table2,MATCH(MID($B1381,1,1),_309_Table2_ColumnLookup,0),FALSE)
+N("309"),
  IF(VALUE(LEFT($A1381,3))=310,VLOOKUP(VALUE(MID($B1381,2,1)),_310_Table2,MATCH(MID($B1381,1,1),_310_Table2_ColumnLookup,0),FALSE)
+N("310"),
  IF(AND(VALUE(LEFT($A1381,3))=311,LEN($I1381)=4),VLOOKUP($I1381,_311_Table2,MATCH($B1381,_311_Table2_ColumnLookup,0),FALSE),
  IF(AND(VALUE(LEFT($A1381,3))=311,OR($B1381="I2",$B1381="J2",$B1381="K2",$B1381="L2")),VLOOKUP('311'!$G$58,_311_Table2,MATCH(MID($B1381,1,1),_311_Table2_ColumnLookup,0),FALSE),
  IF(AND(VALUE(LEFT($A1381,3))=311,RIGHT($B1381,5)="Total"),VLOOKUP('311'!$G$59,_311_Table2,MATCH(MID($B1381,1,1),_311_Table2_ColumnLookup,0),FALSE),
  IF(VALUE(LEFT($A1381,3))=311,VLOOKUP(VALUE(MID($B1381,2,1)),_311_Table2,MATCH(MID($B1381,1,1),_311_Table2_ColumnLookup,0),FALSE)
+N("311"),
  IF(AND(VALUE(LEFT($A1381,3))=312,LEFT($G1381,10)="Unincepted",$B1381="G "),VLOOKUP(" ULO",_312_Table2,MATCH('312'!$N$16,_312_Table2_ColumnLookup,0),FALSE),
  IF(AND(VALUE(LEFT($A1381,3))=312,LEFT($G1381,10)="Unincepted",$B1381="O "),VLOOKUP(" ULO",_312_Table2,MATCH('312'!$V$16,_312_Table2_ColumnLookup,0),FALSE),
  IF(AND(VALUE(LEFT($A1381,3))=312,LEFT($G1381,10)="Unincepted",$B1381="Q "),VLOOKUP(" ULO",_312_Table2,MATCH('312'!$X$16,_312_Table2_ColumnLookup,0),FALSE),
  IF(AND(VALUE(LEFT($A1381,3))=312,LEFT($G1381,10)="Unincepted"),VLOOKUP(" ULO",_312_Table2,MATCH(LEFT($B1381,1),_312_Table2_ColumnLookup,0),FALSE),
  IF(AND(VALUE(LEFT($A1381,3))=312,LEFT($G1381,5)="Total",$B1381="G "),VLOOKUP('312'!$F$80,_312_Table2,MATCH('312'!$N$16,_312_Table2_ColumnLookup,0),FALSE),
  IF(AND(VALUE(LEFT($A1381,3))=312,LEFT($G1381,5)="Total",$B1381="O "),VLOOKUP('312'!$F$80,_312_Table2,MATCH('312'!$V$16,_312_Table2_ColumnLookup,0),FALSE),
  IF(AND(VALUE(LEFT($A1381,3))=312,LEFT($G1381,5)="Total",$B1381="Q "),VLOOKUP('312'!$F$80,_312_Table2,MATCH('312'!$X$16,_312_Table2_ColumnLookup,0),FALSE),
  IF(AND(VALUE(LEFT($A1381,3))=312,LEFT($G1381,5)="Total"),VLOOKUP('312'!$F$80,_312_Table2,MATCH(LEFT($B1381,1),_312_Table2_ColumnLookup,0),FALSE),
  IF(AND(VALUE(LEFT($A1381,3))=312,LEN($I1381)=4,$B1381="G"),VLOOKUP($I1381,_312_Table2,MATCH('312'!$N$16,_312_Table2_ColumnLookup,0),FALSE),
  IF(AND(VALUE(LEFT($A1381,3))=312,LEN($I1381)=4,$B1381="O"),VLOOKUP($I1381,_312_Table2,MATCH('312'!$V$16,_312_Table2_ColumnLookup,0),FALSE),
  IF(AND(VALUE(LEFT($A1381,3))=312,LEN($I1381)=4,$B1381="Q"),VLOOKUP($I1381,_312_Table2,MATCH('312'!$X$16,_312_Table2_ColumnLookup,0),FALSE),
  IF(AND(VALUE(LEFT($A1381,3))=312,LEN($I1381)=4),VLOOKUP($I1381,_312_Table2,MATCH(LEFT($B1381,1),_312_Table2_ColumnLookup,0),FALSE)
+N("312"),
  IF(VALUE(LEFT($A1381,3))=313,VLOOKUP(VALUE(MID($B1381,2,1)),_313_Table2,MATCH(MID($B1381,1,1),_313_Table2_ColumnLookup,0),FALSE)
+N("313"),
  IF(AND(VALUE(LEFT($A1381,3))=314,LEN($B1381)=3),VLOOKUP(VALUE(MID($B1381,2,2)),_314_Table2,MATCH(MID($B1381,1,1),_314_Table2_ColumnLookup,0),FALSE),
  IF(VALUE(LEFT($A1381,3))=314,VLOOKUP(VALUE(MID($B1381,2,1)),_314_Table2,MATCH(MID($B1381,1,1),_314_Table2_ColumnLookup,0),FALSE)
+N("314"),
""))))))))))))))))))))))))</f>
        <v>#N/A</v>
      </c>
      <c r="F1381" s="238" t="e">
        <f>IF(AND(VALUE(LEFT($A1381,3))=309,LEN($B1381)=3),VLOOKUP(VALUE(MID($B1381,2,2)),_309_Table3,MATCH(MID($B1381,1,1),_309_Table3_ColumnLookup,0),FALSE),
  IF($C1381="309 LCR SummaryA",OneYearSCR,IF($C1381="309 LCR SummaryB",UltimateSCR,IF(VALUE(LEFT($A1381,3))=309,VLOOKUP(VALUE(MID($B1381,2,1)),_309_Table3,MATCH(MID($B1381,1,1),_309_Table3_ColumnLookup,0),FALSE)
+N("309"),
  IF(VALUE(LEFT($A1381,3))=310,VLOOKUP(VALUE(MID($B1381,2,1)),_310_Table3,MATCH(MID($B1381,1,1),_310_Table3_ColumnLookup,0),FALSE)
+N("310"),
  IF(AND(VALUE(LEFT($A1381,3))=311,LEN($I1381)=4),VLOOKUP($I1381,_311_Table3,MATCH($B1381,_311_Table3_ColumnLookup,0),FALSE),
  IF(AND(VALUE(LEFT($A1381,3))=311,OR($B1381="I2",$B1381="J2",$B1381="K2",$B1381="L2")),VLOOKUP('311'!$G$58,_311_Table3,MATCH(MID($B1381,1,1),_311_Table3_ColumnLookup,0),FALSE),
  IF(AND(VALUE(LEFT($A1381,3))=311,RIGHT($B1381,5)="Total"),VLOOKUP('311'!$G$59,_311_Table3,MATCH(MID($B1381,1,1),_311_Table3_ColumnLookup,0),FALSE),
  IF(VALUE(LEFT($A1381,3))=311,VLOOKUP(VALUE(MID($B1381,2,1)),_311_Table3,MATCH(MID($B1381,1,1),_311_Table3_ColumnLookup,0),FALSE)
+N("311"),
  IF(AND(VALUE(LEFT($A1381,3))=312,LEFT($G1381,10)="Unincepted",$B1381="G "),VLOOKUP(" ULO",_312_Table3,MATCH('312'!$N$16,_312_Table3_ColumnLookup,0),FALSE),
  IF(AND(VALUE(LEFT($A1381,3))=312,LEFT($G1381,10)="Unincepted",$B1381="O "),VLOOKUP(" ULO",_312_Table3,MATCH('312'!$V$16,_312_Table3_ColumnLookup,0),FALSE),
  IF(AND(VALUE(LEFT($A1381,3))=312,LEFT($G1381,10)="Unincepted",$B1381="Q "),VLOOKUP(" ULO",_312_Table3,MATCH('312'!$X$16,_312_Table3_ColumnLookup,0),FALSE),
  IF(AND(VALUE(LEFT($A1381,3))=312,LEFT($G1381,10)="Unincepted"),VLOOKUP(" ULO",_312_Table3,MATCH(LEFT($B1381,1),_312_Table3_ColumnLookup,0),FALSE),
  IF(AND(VALUE(LEFT($A1381,3))=312,LEFT($G1381,5)="Total",$B1381="G "),VLOOKUP('312'!$F$80,_312_Table3,MATCH('312'!$N$16,_312_Table3_ColumnLookup,0),FALSE),
  IF(AND(VALUE(LEFT($A1381,3))=312,LEFT($G1381,5)="Total",$B1381="O "),VLOOKUP('312'!$F$80,_312_Table3,MATCH('312'!$V$16,_312_Table3_ColumnLookup,0),FALSE),
  IF(AND(VALUE(LEFT($A1381,3))=312,LEFT($G1381,5)="Total",$B1381="Q "),VLOOKUP('312'!$F$80,_312_Table3,MATCH('312'!$X$16,_312_Table3_ColumnLookup,0),FALSE),
  IF(AND(VALUE(LEFT($A1381,3))=312,LEFT($G1381,5)="Total"),VLOOKUP('312'!$F$80,_312_Table3,MATCH(LEFT($B1381,1),_312_Table3_ColumnLookup,0),FALSE),
  IF(AND(VALUE(LEFT($A1381,3))=312,LEN($I1381)=4,$B1381="G"),VLOOKUP($I1381,_312_Table3,MATCH('312'!$N$16,_312_Table3_ColumnLookup,0),FALSE),
  IF(AND(VALUE(LEFT($A1381,3))=312,LEN($I1381)=4,$B1381="O"),VLOOKUP($I1381,_312_Table3,MATCH('312'!$V$16,_312_Table3_ColumnLookup,0),FALSE),
  IF(AND(VALUE(LEFT($A1381,3))=312,LEN($I1381)=4,$B1381="Q"),VLOOKUP($I1381,_312_Table3,MATCH('312'!$X$16,_312_Table3_ColumnLookup,0),FALSE),
  IF(AND(VALUE(LEFT($A1381,3))=312,LEN($I1381)=4),VLOOKUP($I1381,_312_Table3,MATCH(LEFT($B1381,1),_312_Table3_ColumnLookup,0),FALSE)
+N("312"),
  IF(VALUE(LEFT($A1381,3))=313,VLOOKUP(VALUE(MID($B1381,2,1)),_313_Table3,MATCH(MID($B1381,1,1),_313_Table3_ColumnLookup,0),FALSE)
+N("313"),
  IF(AND(VALUE(LEFT($A1381,3))=314,LEN($B1381)=3),VLOOKUP(VALUE(MID($B1381,2,2)),_314_Table3,MATCH(MID($B1381,1,1),_314_Table3_ColumnLookup,0),FALSE),
  IF(VALUE(LEFT($A1381,3))=314,VLOOKUP(VALUE(MID($B1381,2,1)),_314_Table3,MATCH(MID($B1381,1,1),_314_Table3_ColumnLookup,0),FALSE)
+N("314"),
""))))))))))))))))))))))))</f>
        <v>#N/A</v>
      </c>
      <c r="H1381" s="321" t="str">
        <f>IFERROR(
IF(ISERROR($D1381)=FALSE,$D1381,IF(ISERROR($E1381)=FALSE,$E1381,IF(ISERROR($F1381)=FALSE,$F1381
+N("012 checkboxes"),
IF(
IF(OR(LEFT($A1381,9)="Syndicate",LEFT($A1381,12)="NewSyndicate"),VLOOKUP($A1381,'012'!$J:$ZW,MATCH("Link to button",'012'!$J$1:$ZW$1,0),0)
+N("309 checkbox"),
IF($C1381="309 LCR Summary0",VLOOKUP("Notes990",'309'!$P:$ZZ,MATCH("Link to button",'309'!$P$1:$ZZ$1,0),0)
+N("313 checkboxes"),
IF($C1381="313 Financial Information0LcmVsScr",IF($C1381="309 LCR Summary0",VLOOKUP("LcmVsScr",'309'!$N:$ZZ,MATCH("Link to button",'309'!$N$1:$ZZ$1,0),0),
IF($C1381="313 Financial Information0LcrDocAttached",IF($C1381="309 LCR Summary0",VLOOKUP("LcrDocAttached",'309'!$N:$ZZ,MATCH("Link to button",'309'!$N$1:$ZZ$1,0),
0)))))))=1,TRUE,FALSE)
))),"")</f>
        <v/>
      </c>
    </row>
    <row r="1382" spans="1:8">
      <c r="A1382" s="237" t="e">
        <f>VLOOKUP($G1382,CSVLookups!$B:$R,MATCH(A$1,CSVLookups!$B$1:$R$1,0),FALSE)</f>
        <v>#N/A</v>
      </c>
      <c r="B1382" s="237" t="e">
        <f>VLOOKUP($G1382,CSVLookups!$B:$R,MATCH(B$1,CSVLookups!$B$1:$R$1,0),FALSE)</f>
        <v>#N/A</v>
      </c>
      <c r="C1382" s="238" t="e">
        <f t="shared" si="22"/>
        <v>#N/A</v>
      </c>
      <c r="D1382" s="238" t="e">
        <f>IF(AND(VALUE(LEFT($A1382,3))=309,LEN($B1382)=3),VLOOKUP(VALUE(MID($B1382,2,2)),_309_Table1,MATCH(MID($B1382,1,1),_309_Table1_ColumnLookup,0),FALSE),
  IF($C1382="309 LCR SummaryA",OneYearSCR,IF($C1382="309 LCR SummaryB",UltimateSCR,IF(VALUE(LEFT($A1382,3))=309,VLOOKUP(VALUE(MID($B1382,2,1)),_309_Table1,MATCH(MID($B1382,1,1),_309_Table1_ColumnLookup,0),FALSE)
+N("309"),
  IF(VALUE(LEFT($A1382,3))=310,VLOOKUP(VALUE(MID($B1382,2,1)),_310_Table1,MATCH(MID($B1382,1,1),_310_Table1_ColumnLookup,0),FALSE)
+N("310"),
  IF(AND(VALUE(LEFT($A1382,3))=311,LEN($I1382)=4),VLOOKUP($I1382,_311_Table1,MATCH($B1382,_311_Table1_ColumnLookup,0),FALSE),
  IF(AND(VALUE(LEFT($A1382,3))=311,OR($B1382="I2",$B1382="J2",$B1382="K2",$B1382="L2")),VLOOKUP('311'!$G$58,_311_Table1,MATCH(MID($B1382,1,1),_311_Table1_ColumnLookup,0),FALSE),
  IF(AND(VALUE(LEFT($A1382,3))=311,RIGHT($B1382,5)="Total"),VLOOKUP('311'!$G$59,_311_Table1,MATCH(MID($B1382,1,1),_311_Table1_ColumnLookup,0),FALSE),
  IF(VALUE(LEFT($A1382,3))=311,VLOOKUP(VALUE(MID($B1382,2,1)),_311_Table1,MATCH(MID($B1382,1,1),_311_Table1_ColumnLookup,0),FALSE)
+N("311"),
  IF(AND(VALUE(LEFT($A1382,3))=312,LEFT($G1382,10)="Unincepted",$B1382="G "),VLOOKUP(" ULO",_312_Table1,MATCH('312'!$N$16,_312_Table1_ColumnLookup,0),FALSE),
  IF(AND(VALUE(LEFT($A1382,3))=312,LEFT($G1382,10)="Unincepted",$B1382="O "),VLOOKUP(" ULO",_312_Table1,MATCH('312'!$V$16,_312_Table1_ColumnLookup,0),FALSE),
  IF(AND(VALUE(LEFT($A1382,3))=312,LEFT($G1382,10)="Unincepted",$B1382="Q "),VLOOKUP(" ULO",_312_Table1,MATCH('312'!$X$16,_312_Table1_ColumnLookup,0),FALSE),
  IF(AND(VALUE(LEFT($A1382,3))=312,LEFT($G1382,10)="Unincepted"),VLOOKUP(" ULO",_312_Table1,MATCH(LEFT($B1382,1),_312_Table1_ColumnLookup,0),FALSE),
  IF(AND(VALUE(LEFT($A1382,3))=312,LEFT($G1382,5)="Total",$B1382="G "),VLOOKUP('312'!$F$80,_312_Table1,MATCH('312'!$N$16,_312_Table1_ColumnLookup,0),FALSE),
  IF(AND(VALUE(LEFT($A1382,3))=312,LEFT($G1382,5)="Total",$B1382="O "),VLOOKUP('312'!$F$80,_312_Table1,MATCH('312'!$V$16,_312_Table1_ColumnLookup,0),FALSE),
  IF(AND(VALUE(LEFT($A1382,3))=312,LEFT($G1382,5)="Total",$B1382="Q "),VLOOKUP('312'!$F$80,_312_Table1,MATCH('312'!$X$16,_312_Table1_ColumnLookup,0),FALSE),
  IF(AND(VALUE(LEFT($A1382,3))=312,LEFT($G1382,5)="Total"),VLOOKUP('312'!$F$80,_312_Table1,MATCH(LEFT($B1382,1),_312_Table1_ColumnLookup,0),FALSE),
  IF(AND(VALUE(LEFT($A1382,3))=312,LEN($I1382)=4,$B1382="G"),VLOOKUP($I1382,_312_Table1,MATCH('312'!$N$16,_312_Table1_ColumnLookup,0),FALSE),
  IF(AND(VALUE(LEFT($A1382,3))=312,LEN($I1382)=4,$B1382="O"),VLOOKUP($I1382,_312_Table1,MATCH('312'!$V$16,_312_Table1_ColumnLookup,0),FALSE),
  IF(AND(VALUE(LEFT($A1382,3))=312,LEN($I1382)=4,$B1382="Q"),VLOOKUP($I1382,_312_Table1,MATCH('312'!$X$16,_312_Table1_ColumnLookup,0),FALSE),
  IF(AND(VALUE(LEFT($A1382,3))=312,LEN($I1382)=4),VLOOKUP($I1382,_312_Table1,MATCH(LEFT($B1382,1),_312_Table1_ColumnLookup,0),FALSE)
+N("312"),
  IF(VALUE(LEFT($A1382,3))=313,VLOOKUP(VALUE(MID($B1382,2,1)),_313_Table1,MATCH(MID($B1382,1,1),_313_Table1_ColumnLookup,0),FALSE)
+N("313"),
  IF(AND(VALUE(LEFT($A1382,3))=314,LEN($B1382)=3),VLOOKUP(VALUE(MID($B1382,2,2)),_314_Table1,MATCH(MID($B1382,1,1),_314_Table1_ColumnLookup,0),FALSE),
  IF(VALUE(LEFT($A1382,3))=314,VLOOKUP(VALUE(MID($B1382,2,1)),_314_Table1,MATCH(MID($B1382,1,1),_314_Table1_ColumnLookup,0),FALSE)
+N("314"),
""))))))))))))))))))))))))</f>
        <v>#N/A</v>
      </c>
      <c r="E1382" s="238" t="e">
        <f>IF(AND(VALUE(LEFT($A1382,3))=309,LEN($B1382)=3),VLOOKUP(VALUE(MID($B1382,2,2)),_309_Table2,MATCH(MID($B1382,1,1),_309_Table2_ColumnLookup,0),FALSE),
  IF($C1382="309 LCR SummaryA",OneYearSCR,IF($C1382="309 LCR SummaryB",UltimateSCR,IF(VALUE(LEFT($A1382,3))=309,VLOOKUP(VALUE(MID($B1382,2,1)),_309_Table2,MATCH(MID($B1382,1,1),_309_Table2_ColumnLookup,0),FALSE)
+N("309"),
  IF(VALUE(LEFT($A1382,3))=310,VLOOKUP(VALUE(MID($B1382,2,1)),_310_Table2,MATCH(MID($B1382,1,1),_310_Table2_ColumnLookup,0),FALSE)
+N("310"),
  IF(AND(VALUE(LEFT($A1382,3))=311,LEN($I1382)=4),VLOOKUP($I1382,_311_Table2,MATCH($B1382,_311_Table2_ColumnLookup,0),FALSE),
  IF(AND(VALUE(LEFT($A1382,3))=311,OR($B1382="I2",$B1382="J2",$B1382="K2",$B1382="L2")),VLOOKUP('311'!$G$58,_311_Table2,MATCH(MID($B1382,1,1),_311_Table2_ColumnLookup,0),FALSE),
  IF(AND(VALUE(LEFT($A1382,3))=311,RIGHT($B1382,5)="Total"),VLOOKUP('311'!$G$59,_311_Table2,MATCH(MID($B1382,1,1),_311_Table2_ColumnLookup,0),FALSE),
  IF(VALUE(LEFT($A1382,3))=311,VLOOKUP(VALUE(MID($B1382,2,1)),_311_Table2,MATCH(MID($B1382,1,1),_311_Table2_ColumnLookup,0),FALSE)
+N("311"),
  IF(AND(VALUE(LEFT($A1382,3))=312,LEFT($G1382,10)="Unincepted",$B1382="G "),VLOOKUP(" ULO",_312_Table2,MATCH('312'!$N$16,_312_Table2_ColumnLookup,0),FALSE),
  IF(AND(VALUE(LEFT($A1382,3))=312,LEFT($G1382,10)="Unincepted",$B1382="O "),VLOOKUP(" ULO",_312_Table2,MATCH('312'!$V$16,_312_Table2_ColumnLookup,0),FALSE),
  IF(AND(VALUE(LEFT($A1382,3))=312,LEFT($G1382,10)="Unincepted",$B1382="Q "),VLOOKUP(" ULO",_312_Table2,MATCH('312'!$X$16,_312_Table2_ColumnLookup,0),FALSE),
  IF(AND(VALUE(LEFT($A1382,3))=312,LEFT($G1382,10)="Unincepted"),VLOOKUP(" ULO",_312_Table2,MATCH(LEFT($B1382,1),_312_Table2_ColumnLookup,0),FALSE),
  IF(AND(VALUE(LEFT($A1382,3))=312,LEFT($G1382,5)="Total",$B1382="G "),VLOOKUP('312'!$F$80,_312_Table2,MATCH('312'!$N$16,_312_Table2_ColumnLookup,0),FALSE),
  IF(AND(VALUE(LEFT($A1382,3))=312,LEFT($G1382,5)="Total",$B1382="O "),VLOOKUP('312'!$F$80,_312_Table2,MATCH('312'!$V$16,_312_Table2_ColumnLookup,0),FALSE),
  IF(AND(VALUE(LEFT($A1382,3))=312,LEFT($G1382,5)="Total",$B1382="Q "),VLOOKUP('312'!$F$80,_312_Table2,MATCH('312'!$X$16,_312_Table2_ColumnLookup,0),FALSE),
  IF(AND(VALUE(LEFT($A1382,3))=312,LEFT($G1382,5)="Total"),VLOOKUP('312'!$F$80,_312_Table2,MATCH(LEFT($B1382,1),_312_Table2_ColumnLookup,0),FALSE),
  IF(AND(VALUE(LEFT($A1382,3))=312,LEN($I1382)=4,$B1382="G"),VLOOKUP($I1382,_312_Table2,MATCH('312'!$N$16,_312_Table2_ColumnLookup,0),FALSE),
  IF(AND(VALUE(LEFT($A1382,3))=312,LEN($I1382)=4,$B1382="O"),VLOOKUP($I1382,_312_Table2,MATCH('312'!$V$16,_312_Table2_ColumnLookup,0),FALSE),
  IF(AND(VALUE(LEFT($A1382,3))=312,LEN($I1382)=4,$B1382="Q"),VLOOKUP($I1382,_312_Table2,MATCH('312'!$X$16,_312_Table2_ColumnLookup,0),FALSE),
  IF(AND(VALUE(LEFT($A1382,3))=312,LEN($I1382)=4),VLOOKUP($I1382,_312_Table2,MATCH(LEFT($B1382,1),_312_Table2_ColumnLookup,0),FALSE)
+N("312"),
  IF(VALUE(LEFT($A1382,3))=313,VLOOKUP(VALUE(MID($B1382,2,1)),_313_Table2,MATCH(MID($B1382,1,1),_313_Table2_ColumnLookup,0),FALSE)
+N("313"),
  IF(AND(VALUE(LEFT($A1382,3))=314,LEN($B1382)=3),VLOOKUP(VALUE(MID($B1382,2,2)),_314_Table2,MATCH(MID($B1382,1,1),_314_Table2_ColumnLookup,0),FALSE),
  IF(VALUE(LEFT($A1382,3))=314,VLOOKUP(VALUE(MID($B1382,2,1)),_314_Table2,MATCH(MID($B1382,1,1),_314_Table2_ColumnLookup,0),FALSE)
+N("314"),
""))))))))))))))))))))))))</f>
        <v>#N/A</v>
      </c>
      <c r="F1382" s="238" t="e">
        <f>IF(AND(VALUE(LEFT($A1382,3))=309,LEN($B1382)=3),VLOOKUP(VALUE(MID($B1382,2,2)),_309_Table3,MATCH(MID($B1382,1,1),_309_Table3_ColumnLookup,0),FALSE),
  IF($C1382="309 LCR SummaryA",OneYearSCR,IF($C1382="309 LCR SummaryB",UltimateSCR,IF(VALUE(LEFT($A1382,3))=309,VLOOKUP(VALUE(MID($B1382,2,1)),_309_Table3,MATCH(MID($B1382,1,1),_309_Table3_ColumnLookup,0),FALSE)
+N("309"),
  IF(VALUE(LEFT($A1382,3))=310,VLOOKUP(VALUE(MID($B1382,2,1)),_310_Table3,MATCH(MID($B1382,1,1),_310_Table3_ColumnLookup,0),FALSE)
+N("310"),
  IF(AND(VALUE(LEFT($A1382,3))=311,LEN($I1382)=4),VLOOKUP($I1382,_311_Table3,MATCH($B1382,_311_Table3_ColumnLookup,0),FALSE),
  IF(AND(VALUE(LEFT($A1382,3))=311,OR($B1382="I2",$B1382="J2",$B1382="K2",$B1382="L2")),VLOOKUP('311'!$G$58,_311_Table3,MATCH(MID($B1382,1,1),_311_Table3_ColumnLookup,0),FALSE),
  IF(AND(VALUE(LEFT($A1382,3))=311,RIGHT($B1382,5)="Total"),VLOOKUP('311'!$G$59,_311_Table3,MATCH(MID($B1382,1,1),_311_Table3_ColumnLookup,0),FALSE),
  IF(VALUE(LEFT($A1382,3))=311,VLOOKUP(VALUE(MID($B1382,2,1)),_311_Table3,MATCH(MID($B1382,1,1),_311_Table3_ColumnLookup,0),FALSE)
+N("311"),
  IF(AND(VALUE(LEFT($A1382,3))=312,LEFT($G1382,10)="Unincepted",$B1382="G "),VLOOKUP(" ULO",_312_Table3,MATCH('312'!$N$16,_312_Table3_ColumnLookup,0),FALSE),
  IF(AND(VALUE(LEFT($A1382,3))=312,LEFT($G1382,10)="Unincepted",$B1382="O "),VLOOKUP(" ULO",_312_Table3,MATCH('312'!$V$16,_312_Table3_ColumnLookup,0),FALSE),
  IF(AND(VALUE(LEFT($A1382,3))=312,LEFT($G1382,10)="Unincepted",$B1382="Q "),VLOOKUP(" ULO",_312_Table3,MATCH('312'!$X$16,_312_Table3_ColumnLookup,0),FALSE),
  IF(AND(VALUE(LEFT($A1382,3))=312,LEFT($G1382,10)="Unincepted"),VLOOKUP(" ULO",_312_Table3,MATCH(LEFT($B1382,1),_312_Table3_ColumnLookup,0),FALSE),
  IF(AND(VALUE(LEFT($A1382,3))=312,LEFT($G1382,5)="Total",$B1382="G "),VLOOKUP('312'!$F$80,_312_Table3,MATCH('312'!$N$16,_312_Table3_ColumnLookup,0),FALSE),
  IF(AND(VALUE(LEFT($A1382,3))=312,LEFT($G1382,5)="Total",$B1382="O "),VLOOKUP('312'!$F$80,_312_Table3,MATCH('312'!$V$16,_312_Table3_ColumnLookup,0),FALSE),
  IF(AND(VALUE(LEFT($A1382,3))=312,LEFT($G1382,5)="Total",$B1382="Q "),VLOOKUP('312'!$F$80,_312_Table3,MATCH('312'!$X$16,_312_Table3_ColumnLookup,0),FALSE),
  IF(AND(VALUE(LEFT($A1382,3))=312,LEFT($G1382,5)="Total"),VLOOKUP('312'!$F$80,_312_Table3,MATCH(LEFT($B1382,1),_312_Table3_ColumnLookup,0),FALSE),
  IF(AND(VALUE(LEFT($A1382,3))=312,LEN($I1382)=4,$B1382="G"),VLOOKUP($I1382,_312_Table3,MATCH('312'!$N$16,_312_Table3_ColumnLookup,0),FALSE),
  IF(AND(VALUE(LEFT($A1382,3))=312,LEN($I1382)=4,$B1382="O"),VLOOKUP($I1382,_312_Table3,MATCH('312'!$V$16,_312_Table3_ColumnLookup,0),FALSE),
  IF(AND(VALUE(LEFT($A1382,3))=312,LEN($I1382)=4,$B1382="Q"),VLOOKUP($I1382,_312_Table3,MATCH('312'!$X$16,_312_Table3_ColumnLookup,0),FALSE),
  IF(AND(VALUE(LEFT($A1382,3))=312,LEN($I1382)=4),VLOOKUP($I1382,_312_Table3,MATCH(LEFT($B1382,1),_312_Table3_ColumnLookup,0),FALSE)
+N("312"),
  IF(VALUE(LEFT($A1382,3))=313,VLOOKUP(VALUE(MID($B1382,2,1)),_313_Table3,MATCH(MID($B1382,1,1),_313_Table3_ColumnLookup,0),FALSE)
+N("313"),
  IF(AND(VALUE(LEFT($A1382,3))=314,LEN($B1382)=3),VLOOKUP(VALUE(MID($B1382,2,2)),_314_Table3,MATCH(MID($B1382,1,1),_314_Table3_ColumnLookup,0),FALSE),
  IF(VALUE(LEFT($A1382,3))=314,VLOOKUP(VALUE(MID($B1382,2,1)),_314_Table3,MATCH(MID($B1382,1,1),_314_Table3_ColumnLookup,0),FALSE)
+N("314"),
""))))))))))))))))))))))))</f>
        <v>#N/A</v>
      </c>
      <c r="H1382" s="321" t="str">
        <f>IFERROR(
IF(ISERROR($D1382)=FALSE,$D1382,IF(ISERROR($E1382)=FALSE,$E1382,IF(ISERROR($F1382)=FALSE,$F1382
+N("012 checkboxes"),
IF(
IF(OR(LEFT($A1382,9)="Syndicate",LEFT($A1382,12)="NewSyndicate"),VLOOKUP($A1382,'012'!$J:$ZW,MATCH("Link to button",'012'!$J$1:$ZW$1,0),0)
+N("309 checkbox"),
IF($C1382="309 LCR Summary0",VLOOKUP("Notes990",'309'!$P:$ZZ,MATCH("Link to button",'309'!$P$1:$ZZ$1,0),0)
+N("313 checkboxes"),
IF($C1382="313 Financial Information0LcmVsScr",IF($C1382="309 LCR Summary0",VLOOKUP("LcmVsScr",'309'!$N:$ZZ,MATCH("Link to button",'309'!$N$1:$ZZ$1,0),0),
IF($C1382="313 Financial Information0LcrDocAttached",IF($C1382="309 LCR Summary0",VLOOKUP("LcrDocAttached",'309'!$N:$ZZ,MATCH("Link to button",'309'!$N$1:$ZZ$1,0),
0)))))))=1,TRUE,FALSE)
))),"")</f>
        <v/>
      </c>
    </row>
    <row r="1383" spans="1:8">
      <c r="A1383" s="237" t="e">
        <f>VLOOKUP($G1383,CSVLookups!$B:$R,MATCH(A$1,CSVLookups!$B$1:$R$1,0),FALSE)</f>
        <v>#N/A</v>
      </c>
      <c r="B1383" s="237" t="e">
        <f>VLOOKUP($G1383,CSVLookups!$B:$R,MATCH(B$1,CSVLookups!$B$1:$R$1,0),FALSE)</f>
        <v>#N/A</v>
      </c>
      <c r="C1383" s="238" t="e">
        <f t="shared" si="22"/>
        <v>#N/A</v>
      </c>
      <c r="D1383" s="238" t="e">
        <f>IF(AND(VALUE(LEFT($A1383,3))=309,LEN($B1383)=3),VLOOKUP(VALUE(MID($B1383,2,2)),_309_Table1,MATCH(MID($B1383,1,1),_309_Table1_ColumnLookup,0),FALSE),
  IF($C1383="309 LCR SummaryA",OneYearSCR,IF($C1383="309 LCR SummaryB",UltimateSCR,IF(VALUE(LEFT($A1383,3))=309,VLOOKUP(VALUE(MID($B1383,2,1)),_309_Table1,MATCH(MID($B1383,1,1),_309_Table1_ColumnLookup,0),FALSE)
+N("309"),
  IF(VALUE(LEFT($A1383,3))=310,VLOOKUP(VALUE(MID($B1383,2,1)),_310_Table1,MATCH(MID($B1383,1,1),_310_Table1_ColumnLookup,0),FALSE)
+N("310"),
  IF(AND(VALUE(LEFT($A1383,3))=311,LEN($I1383)=4),VLOOKUP($I1383,_311_Table1,MATCH($B1383,_311_Table1_ColumnLookup,0),FALSE),
  IF(AND(VALUE(LEFT($A1383,3))=311,OR($B1383="I2",$B1383="J2",$B1383="K2",$B1383="L2")),VLOOKUP('311'!$G$58,_311_Table1,MATCH(MID($B1383,1,1),_311_Table1_ColumnLookup,0),FALSE),
  IF(AND(VALUE(LEFT($A1383,3))=311,RIGHT($B1383,5)="Total"),VLOOKUP('311'!$G$59,_311_Table1,MATCH(MID($B1383,1,1),_311_Table1_ColumnLookup,0),FALSE),
  IF(VALUE(LEFT($A1383,3))=311,VLOOKUP(VALUE(MID($B1383,2,1)),_311_Table1,MATCH(MID($B1383,1,1),_311_Table1_ColumnLookup,0),FALSE)
+N("311"),
  IF(AND(VALUE(LEFT($A1383,3))=312,LEFT($G1383,10)="Unincepted",$B1383="G "),VLOOKUP(" ULO",_312_Table1,MATCH('312'!$N$16,_312_Table1_ColumnLookup,0),FALSE),
  IF(AND(VALUE(LEFT($A1383,3))=312,LEFT($G1383,10)="Unincepted",$B1383="O "),VLOOKUP(" ULO",_312_Table1,MATCH('312'!$V$16,_312_Table1_ColumnLookup,0),FALSE),
  IF(AND(VALUE(LEFT($A1383,3))=312,LEFT($G1383,10)="Unincepted",$B1383="Q "),VLOOKUP(" ULO",_312_Table1,MATCH('312'!$X$16,_312_Table1_ColumnLookup,0),FALSE),
  IF(AND(VALUE(LEFT($A1383,3))=312,LEFT($G1383,10)="Unincepted"),VLOOKUP(" ULO",_312_Table1,MATCH(LEFT($B1383,1),_312_Table1_ColumnLookup,0),FALSE),
  IF(AND(VALUE(LEFT($A1383,3))=312,LEFT($G1383,5)="Total",$B1383="G "),VLOOKUP('312'!$F$80,_312_Table1,MATCH('312'!$N$16,_312_Table1_ColumnLookup,0),FALSE),
  IF(AND(VALUE(LEFT($A1383,3))=312,LEFT($G1383,5)="Total",$B1383="O "),VLOOKUP('312'!$F$80,_312_Table1,MATCH('312'!$V$16,_312_Table1_ColumnLookup,0),FALSE),
  IF(AND(VALUE(LEFT($A1383,3))=312,LEFT($G1383,5)="Total",$B1383="Q "),VLOOKUP('312'!$F$80,_312_Table1,MATCH('312'!$X$16,_312_Table1_ColumnLookup,0),FALSE),
  IF(AND(VALUE(LEFT($A1383,3))=312,LEFT($G1383,5)="Total"),VLOOKUP('312'!$F$80,_312_Table1,MATCH(LEFT($B1383,1),_312_Table1_ColumnLookup,0),FALSE),
  IF(AND(VALUE(LEFT($A1383,3))=312,LEN($I1383)=4,$B1383="G"),VLOOKUP($I1383,_312_Table1,MATCH('312'!$N$16,_312_Table1_ColumnLookup,0),FALSE),
  IF(AND(VALUE(LEFT($A1383,3))=312,LEN($I1383)=4,$B1383="O"),VLOOKUP($I1383,_312_Table1,MATCH('312'!$V$16,_312_Table1_ColumnLookup,0),FALSE),
  IF(AND(VALUE(LEFT($A1383,3))=312,LEN($I1383)=4,$B1383="Q"),VLOOKUP($I1383,_312_Table1,MATCH('312'!$X$16,_312_Table1_ColumnLookup,0),FALSE),
  IF(AND(VALUE(LEFT($A1383,3))=312,LEN($I1383)=4),VLOOKUP($I1383,_312_Table1,MATCH(LEFT($B1383,1),_312_Table1_ColumnLookup,0),FALSE)
+N("312"),
  IF(VALUE(LEFT($A1383,3))=313,VLOOKUP(VALUE(MID($B1383,2,1)),_313_Table1,MATCH(MID($B1383,1,1),_313_Table1_ColumnLookup,0),FALSE)
+N("313"),
  IF(AND(VALUE(LEFT($A1383,3))=314,LEN($B1383)=3),VLOOKUP(VALUE(MID($B1383,2,2)),_314_Table1,MATCH(MID($B1383,1,1),_314_Table1_ColumnLookup,0),FALSE),
  IF(VALUE(LEFT($A1383,3))=314,VLOOKUP(VALUE(MID($B1383,2,1)),_314_Table1,MATCH(MID($B1383,1,1),_314_Table1_ColumnLookup,0),FALSE)
+N("314"),
""))))))))))))))))))))))))</f>
        <v>#N/A</v>
      </c>
      <c r="E1383" s="238" t="e">
        <f>IF(AND(VALUE(LEFT($A1383,3))=309,LEN($B1383)=3),VLOOKUP(VALUE(MID($B1383,2,2)),_309_Table2,MATCH(MID($B1383,1,1),_309_Table2_ColumnLookup,0),FALSE),
  IF($C1383="309 LCR SummaryA",OneYearSCR,IF($C1383="309 LCR SummaryB",UltimateSCR,IF(VALUE(LEFT($A1383,3))=309,VLOOKUP(VALUE(MID($B1383,2,1)),_309_Table2,MATCH(MID($B1383,1,1),_309_Table2_ColumnLookup,0),FALSE)
+N("309"),
  IF(VALUE(LEFT($A1383,3))=310,VLOOKUP(VALUE(MID($B1383,2,1)),_310_Table2,MATCH(MID($B1383,1,1),_310_Table2_ColumnLookup,0),FALSE)
+N("310"),
  IF(AND(VALUE(LEFT($A1383,3))=311,LEN($I1383)=4),VLOOKUP($I1383,_311_Table2,MATCH($B1383,_311_Table2_ColumnLookup,0),FALSE),
  IF(AND(VALUE(LEFT($A1383,3))=311,OR($B1383="I2",$B1383="J2",$B1383="K2",$B1383="L2")),VLOOKUP('311'!$G$58,_311_Table2,MATCH(MID($B1383,1,1),_311_Table2_ColumnLookup,0),FALSE),
  IF(AND(VALUE(LEFT($A1383,3))=311,RIGHT($B1383,5)="Total"),VLOOKUP('311'!$G$59,_311_Table2,MATCH(MID($B1383,1,1),_311_Table2_ColumnLookup,0),FALSE),
  IF(VALUE(LEFT($A1383,3))=311,VLOOKUP(VALUE(MID($B1383,2,1)),_311_Table2,MATCH(MID($B1383,1,1),_311_Table2_ColumnLookup,0),FALSE)
+N("311"),
  IF(AND(VALUE(LEFT($A1383,3))=312,LEFT($G1383,10)="Unincepted",$B1383="G "),VLOOKUP(" ULO",_312_Table2,MATCH('312'!$N$16,_312_Table2_ColumnLookup,0),FALSE),
  IF(AND(VALUE(LEFT($A1383,3))=312,LEFT($G1383,10)="Unincepted",$B1383="O "),VLOOKUP(" ULO",_312_Table2,MATCH('312'!$V$16,_312_Table2_ColumnLookup,0),FALSE),
  IF(AND(VALUE(LEFT($A1383,3))=312,LEFT($G1383,10)="Unincepted",$B1383="Q "),VLOOKUP(" ULO",_312_Table2,MATCH('312'!$X$16,_312_Table2_ColumnLookup,0),FALSE),
  IF(AND(VALUE(LEFT($A1383,3))=312,LEFT($G1383,10)="Unincepted"),VLOOKUP(" ULO",_312_Table2,MATCH(LEFT($B1383,1),_312_Table2_ColumnLookup,0),FALSE),
  IF(AND(VALUE(LEFT($A1383,3))=312,LEFT($G1383,5)="Total",$B1383="G "),VLOOKUP('312'!$F$80,_312_Table2,MATCH('312'!$N$16,_312_Table2_ColumnLookup,0),FALSE),
  IF(AND(VALUE(LEFT($A1383,3))=312,LEFT($G1383,5)="Total",$B1383="O "),VLOOKUP('312'!$F$80,_312_Table2,MATCH('312'!$V$16,_312_Table2_ColumnLookup,0),FALSE),
  IF(AND(VALUE(LEFT($A1383,3))=312,LEFT($G1383,5)="Total",$B1383="Q "),VLOOKUP('312'!$F$80,_312_Table2,MATCH('312'!$X$16,_312_Table2_ColumnLookup,0),FALSE),
  IF(AND(VALUE(LEFT($A1383,3))=312,LEFT($G1383,5)="Total"),VLOOKUP('312'!$F$80,_312_Table2,MATCH(LEFT($B1383,1),_312_Table2_ColumnLookup,0),FALSE),
  IF(AND(VALUE(LEFT($A1383,3))=312,LEN($I1383)=4,$B1383="G"),VLOOKUP($I1383,_312_Table2,MATCH('312'!$N$16,_312_Table2_ColumnLookup,0),FALSE),
  IF(AND(VALUE(LEFT($A1383,3))=312,LEN($I1383)=4,$B1383="O"),VLOOKUP($I1383,_312_Table2,MATCH('312'!$V$16,_312_Table2_ColumnLookup,0),FALSE),
  IF(AND(VALUE(LEFT($A1383,3))=312,LEN($I1383)=4,$B1383="Q"),VLOOKUP($I1383,_312_Table2,MATCH('312'!$X$16,_312_Table2_ColumnLookup,0),FALSE),
  IF(AND(VALUE(LEFT($A1383,3))=312,LEN($I1383)=4),VLOOKUP($I1383,_312_Table2,MATCH(LEFT($B1383,1),_312_Table2_ColumnLookup,0),FALSE)
+N("312"),
  IF(VALUE(LEFT($A1383,3))=313,VLOOKUP(VALUE(MID($B1383,2,1)),_313_Table2,MATCH(MID($B1383,1,1),_313_Table2_ColumnLookup,0),FALSE)
+N("313"),
  IF(AND(VALUE(LEFT($A1383,3))=314,LEN($B1383)=3),VLOOKUP(VALUE(MID($B1383,2,2)),_314_Table2,MATCH(MID($B1383,1,1),_314_Table2_ColumnLookup,0),FALSE),
  IF(VALUE(LEFT($A1383,3))=314,VLOOKUP(VALUE(MID($B1383,2,1)),_314_Table2,MATCH(MID($B1383,1,1),_314_Table2_ColumnLookup,0),FALSE)
+N("314"),
""))))))))))))))))))))))))</f>
        <v>#N/A</v>
      </c>
      <c r="F1383" s="238" t="e">
        <f>IF(AND(VALUE(LEFT($A1383,3))=309,LEN($B1383)=3),VLOOKUP(VALUE(MID($B1383,2,2)),_309_Table3,MATCH(MID($B1383,1,1),_309_Table3_ColumnLookup,0),FALSE),
  IF($C1383="309 LCR SummaryA",OneYearSCR,IF($C1383="309 LCR SummaryB",UltimateSCR,IF(VALUE(LEFT($A1383,3))=309,VLOOKUP(VALUE(MID($B1383,2,1)),_309_Table3,MATCH(MID($B1383,1,1),_309_Table3_ColumnLookup,0),FALSE)
+N("309"),
  IF(VALUE(LEFT($A1383,3))=310,VLOOKUP(VALUE(MID($B1383,2,1)),_310_Table3,MATCH(MID($B1383,1,1),_310_Table3_ColumnLookup,0),FALSE)
+N("310"),
  IF(AND(VALUE(LEFT($A1383,3))=311,LEN($I1383)=4),VLOOKUP($I1383,_311_Table3,MATCH($B1383,_311_Table3_ColumnLookup,0),FALSE),
  IF(AND(VALUE(LEFT($A1383,3))=311,OR($B1383="I2",$B1383="J2",$B1383="K2",$B1383="L2")),VLOOKUP('311'!$G$58,_311_Table3,MATCH(MID($B1383,1,1),_311_Table3_ColumnLookup,0),FALSE),
  IF(AND(VALUE(LEFT($A1383,3))=311,RIGHT($B1383,5)="Total"),VLOOKUP('311'!$G$59,_311_Table3,MATCH(MID($B1383,1,1),_311_Table3_ColumnLookup,0),FALSE),
  IF(VALUE(LEFT($A1383,3))=311,VLOOKUP(VALUE(MID($B1383,2,1)),_311_Table3,MATCH(MID($B1383,1,1),_311_Table3_ColumnLookup,0),FALSE)
+N("311"),
  IF(AND(VALUE(LEFT($A1383,3))=312,LEFT($G1383,10)="Unincepted",$B1383="G "),VLOOKUP(" ULO",_312_Table3,MATCH('312'!$N$16,_312_Table3_ColumnLookup,0),FALSE),
  IF(AND(VALUE(LEFT($A1383,3))=312,LEFT($G1383,10)="Unincepted",$B1383="O "),VLOOKUP(" ULO",_312_Table3,MATCH('312'!$V$16,_312_Table3_ColumnLookup,0),FALSE),
  IF(AND(VALUE(LEFT($A1383,3))=312,LEFT($G1383,10)="Unincepted",$B1383="Q "),VLOOKUP(" ULO",_312_Table3,MATCH('312'!$X$16,_312_Table3_ColumnLookup,0),FALSE),
  IF(AND(VALUE(LEFT($A1383,3))=312,LEFT($G1383,10)="Unincepted"),VLOOKUP(" ULO",_312_Table3,MATCH(LEFT($B1383,1),_312_Table3_ColumnLookup,0),FALSE),
  IF(AND(VALUE(LEFT($A1383,3))=312,LEFT($G1383,5)="Total",$B1383="G "),VLOOKUP('312'!$F$80,_312_Table3,MATCH('312'!$N$16,_312_Table3_ColumnLookup,0),FALSE),
  IF(AND(VALUE(LEFT($A1383,3))=312,LEFT($G1383,5)="Total",$B1383="O "),VLOOKUP('312'!$F$80,_312_Table3,MATCH('312'!$V$16,_312_Table3_ColumnLookup,0),FALSE),
  IF(AND(VALUE(LEFT($A1383,3))=312,LEFT($G1383,5)="Total",$B1383="Q "),VLOOKUP('312'!$F$80,_312_Table3,MATCH('312'!$X$16,_312_Table3_ColumnLookup,0),FALSE),
  IF(AND(VALUE(LEFT($A1383,3))=312,LEFT($G1383,5)="Total"),VLOOKUP('312'!$F$80,_312_Table3,MATCH(LEFT($B1383,1),_312_Table3_ColumnLookup,0),FALSE),
  IF(AND(VALUE(LEFT($A1383,3))=312,LEN($I1383)=4,$B1383="G"),VLOOKUP($I1383,_312_Table3,MATCH('312'!$N$16,_312_Table3_ColumnLookup,0),FALSE),
  IF(AND(VALUE(LEFT($A1383,3))=312,LEN($I1383)=4,$B1383="O"),VLOOKUP($I1383,_312_Table3,MATCH('312'!$V$16,_312_Table3_ColumnLookup,0),FALSE),
  IF(AND(VALUE(LEFT($A1383,3))=312,LEN($I1383)=4,$B1383="Q"),VLOOKUP($I1383,_312_Table3,MATCH('312'!$X$16,_312_Table3_ColumnLookup,0),FALSE),
  IF(AND(VALUE(LEFT($A1383,3))=312,LEN($I1383)=4),VLOOKUP($I1383,_312_Table3,MATCH(LEFT($B1383,1),_312_Table3_ColumnLookup,0),FALSE)
+N("312"),
  IF(VALUE(LEFT($A1383,3))=313,VLOOKUP(VALUE(MID($B1383,2,1)),_313_Table3,MATCH(MID($B1383,1,1),_313_Table3_ColumnLookup,0),FALSE)
+N("313"),
  IF(AND(VALUE(LEFT($A1383,3))=314,LEN($B1383)=3),VLOOKUP(VALUE(MID($B1383,2,2)),_314_Table3,MATCH(MID($B1383,1,1),_314_Table3_ColumnLookup,0),FALSE),
  IF(VALUE(LEFT($A1383,3))=314,VLOOKUP(VALUE(MID($B1383,2,1)),_314_Table3,MATCH(MID($B1383,1,1),_314_Table3_ColumnLookup,0),FALSE)
+N("314"),
""))))))))))))))))))))))))</f>
        <v>#N/A</v>
      </c>
      <c r="H1383" s="321" t="str">
        <f>IFERROR(
IF(ISERROR($D1383)=FALSE,$D1383,IF(ISERROR($E1383)=FALSE,$E1383,IF(ISERROR($F1383)=FALSE,$F1383
+N("012 checkboxes"),
IF(
IF(OR(LEFT($A1383,9)="Syndicate",LEFT($A1383,12)="NewSyndicate"),VLOOKUP($A1383,'012'!$J:$ZW,MATCH("Link to button",'012'!$J$1:$ZW$1,0),0)
+N("309 checkbox"),
IF($C1383="309 LCR Summary0",VLOOKUP("Notes990",'309'!$P:$ZZ,MATCH("Link to button",'309'!$P$1:$ZZ$1,0),0)
+N("313 checkboxes"),
IF($C1383="313 Financial Information0LcmVsScr",IF($C1383="309 LCR Summary0",VLOOKUP("LcmVsScr",'309'!$N:$ZZ,MATCH("Link to button",'309'!$N$1:$ZZ$1,0),0),
IF($C1383="313 Financial Information0LcrDocAttached",IF($C1383="309 LCR Summary0",VLOOKUP("LcrDocAttached",'309'!$N:$ZZ,MATCH("Link to button",'309'!$N$1:$ZZ$1,0),
0)))))))=1,TRUE,FALSE)
))),"")</f>
        <v/>
      </c>
    </row>
    <row r="1384" spans="1:8">
      <c r="A1384" s="237" t="e">
        <f>VLOOKUP($G1384,CSVLookups!$B:$R,MATCH(A$1,CSVLookups!$B$1:$R$1,0),FALSE)</f>
        <v>#N/A</v>
      </c>
      <c r="B1384" s="237" t="e">
        <f>VLOOKUP($G1384,CSVLookups!$B:$R,MATCH(B$1,CSVLookups!$B$1:$R$1,0),FALSE)</f>
        <v>#N/A</v>
      </c>
      <c r="C1384" s="238" t="e">
        <f t="shared" si="22"/>
        <v>#N/A</v>
      </c>
      <c r="D1384" s="238" t="e">
        <f>IF(AND(VALUE(LEFT($A1384,3))=309,LEN($B1384)=3),VLOOKUP(VALUE(MID($B1384,2,2)),_309_Table1,MATCH(MID($B1384,1,1),_309_Table1_ColumnLookup,0),FALSE),
  IF($C1384="309 LCR SummaryA",OneYearSCR,IF($C1384="309 LCR SummaryB",UltimateSCR,IF(VALUE(LEFT($A1384,3))=309,VLOOKUP(VALUE(MID($B1384,2,1)),_309_Table1,MATCH(MID($B1384,1,1),_309_Table1_ColumnLookup,0),FALSE)
+N("309"),
  IF(VALUE(LEFT($A1384,3))=310,VLOOKUP(VALUE(MID($B1384,2,1)),_310_Table1,MATCH(MID($B1384,1,1),_310_Table1_ColumnLookup,0),FALSE)
+N("310"),
  IF(AND(VALUE(LEFT($A1384,3))=311,LEN($I1384)=4),VLOOKUP($I1384,_311_Table1,MATCH($B1384,_311_Table1_ColumnLookup,0),FALSE),
  IF(AND(VALUE(LEFT($A1384,3))=311,OR($B1384="I2",$B1384="J2",$B1384="K2",$B1384="L2")),VLOOKUP('311'!$G$58,_311_Table1,MATCH(MID($B1384,1,1),_311_Table1_ColumnLookup,0),FALSE),
  IF(AND(VALUE(LEFT($A1384,3))=311,RIGHT($B1384,5)="Total"),VLOOKUP('311'!$G$59,_311_Table1,MATCH(MID($B1384,1,1),_311_Table1_ColumnLookup,0),FALSE),
  IF(VALUE(LEFT($A1384,3))=311,VLOOKUP(VALUE(MID($B1384,2,1)),_311_Table1,MATCH(MID($B1384,1,1),_311_Table1_ColumnLookup,0),FALSE)
+N("311"),
  IF(AND(VALUE(LEFT($A1384,3))=312,LEFT($G1384,10)="Unincepted",$B1384="G "),VLOOKUP(" ULO",_312_Table1,MATCH('312'!$N$16,_312_Table1_ColumnLookup,0),FALSE),
  IF(AND(VALUE(LEFT($A1384,3))=312,LEFT($G1384,10)="Unincepted",$B1384="O "),VLOOKUP(" ULO",_312_Table1,MATCH('312'!$V$16,_312_Table1_ColumnLookup,0),FALSE),
  IF(AND(VALUE(LEFT($A1384,3))=312,LEFT($G1384,10)="Unincepted",$B1384="Q "),VLOOKUP(" ULO",_312_Table1,MATCH('312'!$X$16,_312_Table1_ColumnLookup,0),FALSE),
  IF(AND(VALUE(LEFT($A1384,3))=312,LEFT($G1384,10)="Unincepted"),VLOOKUP(" ULO",_312_Table1,MATCH(LEFT($B1384,1),_312_Table1_ColumnLookup,0),FALSE),
  IF(AND(VALUE(LEFT($A1384,3))=312,LEFT($G1384,5)="Total",$B1384="G "),VLOOKUP('312'!$F$80,_312_Table1,MATCH('312'!$N$16,_312_Table1_ColumnLookup,0),FALSE),
  IF(AND(VALUE(LEFT($A1384,3))=312,LEFT($G1384,5)="Total",$B1384="O "),VLOOKUP('312'!$F$80,_312_Table1,MATCH('312'!$V$16,_312_Table1_ColumnLookup,0),FALSE),
  IF(AND(VALUE(LEFT($A1384,3))=312,LEFT($G1384,5)="Total",$B1384="Q "),VLOOKUP('312'!$F$80,_312_Table1,MATCH('312'!$X$16,_312_Table1_ColumnLookup,0),FALSE),
  IF(AND(VALUE(LEFT($A1384,3))=312,LEFT($G1384,5)="Total"),VLOOKUP('312'!$F$80,_312_Table1,MATCH(LEFT($B1384,1),_312_Table1_ColumnLookup,0),FALSE),
  IF(AND(VALUE(LEFT($A1384,3))=312,LEN($I1384)=4,$B1384="G"),VLOOKUP($I1384,_312_Table1,MATCH('312'!$N$16,_312_Table1_ColumnLookup,0),FALSE),
  IF(AND(VALUE(LEFT($A1384,3))=312,LEN($I1384)=4,$B1384="O"),VLOOKUP($I1384,_312_Table1,MATCH('312'!$V$16,_312_Table1_ColumnLookup,0),FALSE),
  IF(AND(VALUE(LEFT($A1384,3))=312,LEN($I1384)=4,$B1384="Q"),VLOOKUP($I1384,_312_Table1,MATCH('312'!$X$16,_312_Table1_ColumnLookup,0),FALSE),
  IF(AND(VALUE(LEFT($A1384,3))=312,LEN($I1384)=4),VLOOKUP($I1384,_312_Table1,MATCH(LEFT($B1384,1),_312_Table1_ColumnLookup,0),FALSE)
+N("312"),
  IF(VALUE(LEFT($A1384,3))=313,VLOOKUP(VALUE(MID($B1384,2,1)),_313_Table1,MATCH(MID($B1384,1,1),_313_Table1_ColumnLookup,0),FALSE)
+N("313"),
  IF(AND(VALUE(LEFT($A1384,3))=314,LEN($B1384)=3),VLOOKUP(VALUE(MID($B1384,2,2)),_314_Table1,MATCH(MID($B1384,1,1),_314_Table1_ColumnLookup,0),FALSE),
  IF(VALUE(LEFT($A1384,3))=314,VLOOKUP(VALUE(MID($B1384,2,1)),_314_Table1,MATCH(MID($B1384,1,1),_314_Table1_ColumnLookup,0),FALSE)
+N("314"),
""))))))))))))))))))))))))</f>
        <v>#N/A</v>
      </c>
      <c r="E1384" s="238" t="e">
        <f>IF(AND(VALUE(LEFT($A1384,3))=309,LEN($B1384)=3),VLOOKUP(VALUE(MID($B1384,2,2)),_309_Table2,MATCH(MID($B1384,1,1),_309_Table2_ColumnLookup,0),FALSE),
  IF($C1384="309 LCR SummaryA",OneYearSCR,IF($C1384="309 LCR SummaryB",UltimateSCR,IF(VALUE(LEFT($A1384,3))=309,VLOOKUP(VALUE(MID($B1384,2,1)),_309_Table2,MATCH(MID($B1384,1,1),_309_Table2_ColumnLookup,0),FALSE)
+N("309"),
  IF(VALUE(LEFT($A1384,3))=310,VLOOKUP(VALUE(MID($B1384,2,1)),_310_Table2,MATCH(MID($B1384,1,1),_310_Table2_ColumnLookup,0),FALSE)
+N("310"),
  IF(AND(VALUE(LEFT($A1384,3))=311,LEN($I1384)=4),VLOOKUP($I1384,_311_Table2,MATCH($B1384,_311_Table2_ColumnLookup,0),FALSE),
  IF(AND(VALUE(LEFT($A1384,3))=311,OR($B1384="I2",$B1384="J2",$B1384="K2",$B1384="L2")),VLOOKUP('311'!$G$58,_311_Table2,MATCH(MID($B1384,1,1),_311_Table2_ColumnLookup,0),FALSE),
  IF(AND(VALUE(LEFT($A1384,3))=311,RIGHT($B1384,5)="Total"),VLOOKUP('311'!$G$59,_311_Table2,MATCH(MID($B1384,1,1),_311_Table2_ColumnLookup,0),FALSE),
  IF(VALUE(LEFT($A1384,3))=311,VLOOKUP(VALUE(MID($B1384,2,1)),_311_Table2,MATCH(MID($B1384,1,1),_311_Table2_ColumnLookup,0),FALSE)
+N("311"),
  IF(AND(VALUE(LEFT($A1384,3))=312,LEFT($G1384,10)="Unincepted",$B1384="G "),VLOOKUP(" ULO",_312_Table2,MATCH('312'!$N$16,_312_Table2_ColumnLookup,0),FALSE),
  IF(AND(VALUE(LEFT($A1384,3))=312,LEFT($G1384,10)="Unincepted",$B1384="O "),VLOOKUP(" ULO",_312_Table2,MATCH('312'!$V$16,_312_Table2_ColumnLookup,0),FALSE),
  IF(AND(VALUE(LEFT($A1384,3))=312,LEFT($G1384,10)="Unincepted",$B1384="Q "),VLOOKUP(" ULO",_312_Table2,MATCH('312'!$X$16,_312_Table2_ColumnLookup,0),FALSE),
  IF(AND(VALUE(LEFT($A1384,3))=312,LEFT($G1384,10)="Unincepted"),VLOOKUP(" ULO",_312_Table2,MATCH(LEFT($B1384,1),_312_Table2_ColumnLookup,0),FALSE),
  IF(AND(VALUE(LEFT($A1384,3))=312,LEFT($G1384,5)="Total",$B1384="G "),VLOOKUP('312'!$F$80,_312_Table2,MATCH('312'!$N$16,_312_Table2_ColumnLookup,0),FALSE),
  IF(AND(VALUE(LEFT($A1384,3))=312,LEFT($G1384,5)="Total",$B1384="O "),VLOOKUP('312'!$F$80,_312_Table2,MATCH('312'!$V$16,_312_Table2_ColumnLookup,0),FALSE),
  IF(AND(VALUE(LEFT($A1384,3))=312,LEFT($G1384,5)="Total",$B1384="Q "),VLOOKUP('312'!$F$80,_312_Table2,MATCH('312'!$X$16,_312_Table2_ColumnLookup,0),FALSE),
  IF(AND(VALUE(LEFT($A1384,3))=312,LEFT($G1384,5)="Total"),VLOOKUP('312'!$F$80,_312_Table2,MATCH(LEFT($B1384,1),_312_Table2_ColumnLookup,0),FALSE),
  IF(AND(VALUE(LEFT($A1384,3))=312,LEN($I1384)=4,$B1384="G"),VLOOKUP($I1384,_312_Table2,MATCH('312'!$N$16,_312_Table2_ColumnLookup,0),FALSE),
  IF(AND(VALUE(LEFT($A1384,3))=312,LEN($I1384)=4,$B1384="O"),VLOOKUP($I1384,_312_Table2,MATCH('312'!$V$16,_312_Table2_ColumnLookup,0),FALSE),
  IF(AND(VALUE(LEFT($A1384,3))=312,LEN($I1384)=4,$B1384="Q"),VLOOKUP($I1384,_312_Table2,MATCH('312'!$X$16,_312_Table2_ColumnLookup,0),FALSE),
  IF(AND(VALUE(LEFT($A1384,3))=312,LEN($I1384)=4),VLOOKUP($I1384,_312_Table2,MATCH(LEFT($B1384,1),_312_Table2_ColumnLookup,0),FALSE)
+N("312"),
  IF(VALUE(LEFT($A1384,3))=313,VLOOKUP(VALUE(MID($B1384,2,1)),_313_Table2,MATCH(MID($B1384,1,1),_313_Table2_ColumnLookup,0),FALSE)
+N("313"),
  IF(AND(VALUE(LEFT($A1384,3))=314,LEN($B1384)=3),VLOOKUP(VALUE(MID($B1384,2,2)),_314_Table2,MATCH(MID($B1384,1,1),_314_Table2_ColumnLookup,0),FALSE),
  IF(VALUE(LEFT($A1384,3))=314,VLOOKUP(VALUE(MID($B1384,2,1)),_314_Table2,MATCH(MID($B1384,1,1),_314_Table2_ColumnLookup,0),FALSE)
+N("314"),
""))))))))))))))))))))))))</f>
        <v>#N/A</v>
      </c>
      <c r="F1384" s="238" t="e">
        <f>IF(AND(VALUE(LEFT($A1384,3))=309,LEN($B1384)=3),VLOOKUP(VALUE(MID($B1384,2,2)),_309_Table3,MATCH(MID($B1384,1,1),_309_Table3_ColumnLookup,0),FALSE),
  IF($C1384="309 LCR SummaryA",OneYearSCR,IF($C1384="309 LCR SummaryB",UltimateSCR,IF(VALUE(LEFT($A1384,3))=309,VLOOKUP(VALUE(MID($B1384,2,1)),_309_Table3,MATCH(MID($B1384,1,1),_309_Table3_ColumnLookup,0),FALSE)
+N("309"),
  IF(VALUE(LEFT($A1384,3))=310,VLOOKUP(VALUE(MID($B1384,2,1)),_310_Table3,MATCH(MID($B1384,1,1),_310_Table3_ColumnLookup,0),FALSE)
+N("310"),
  IF(AND(VALUE(LEFT($A1384,3))=311,LEN($I1384)=4),VLOOKUP($I1384,_311_Table3,MATCH($B1384,_311_Table3_ColumnLookup,0),FALSE),
  IF(AND(VALUE(LEFT($A1384,3))=311,OR($B1384="I2",$B1384="J2",$B1384="K2",$B1384="L2")),VLOOKUP('311'!$G$58,_311_Table3,MATCH(MID($B1384,1,1),_311_Table3_ColumnLookup,0),FALSE),
  IF(AND(VALUE(LEFT($A1384,3))=311,RIGHT($B1384,5)="Total"),VLOOKUP('311'!$G$59,_311_Table3,MATCH(MID($B1384,1,1),_311_Table3_ColumnLookup,0),FALSE),
  IF(VALUE(LEFT($A1384,3))=311,VLOOKUP(VALUE(MID($B1384,2,1)),_311_Table3,MATCH(MID($B1384,1,1),_311_Table3_ColumnLookup,0),FALSE)
+N("311"),
  IF(AND(VALUE(LEFT($A1384,3))=312,LEFT($G1384,10)="Unincepted",$B1384="G "),VLOOKUP(" ULO",_312_Table3,MATCH('312'!$N$16,_312_Table3_ColumnLookup,0),FALSE),
  IF(AND(VALUE(LEFT($A1384,3))=312,LEFT($G1384,10)="Unincepted",$B1384="O "),VLOOKUP(" ULO",_312_Table3,MATCH('312'!$V$16,_312_Table3_ColumnLookup,0),FALSE),
  IF(AND(VALUE(LEFT($A1384,3))=312,LEFT($G1384,10)="Unincepted",$B1384="Q "),VLOOKUP(" ULO",_312_Table3,MATCH('312'!$X$16,_312_Table3_ColumnLookup,0),FALSE),
  IF(AND(VALUE(LEFT($A1384,3))=312,LEFT($G1384,10)="Unincepted"),VLOOKUP(" ULO",_312_Table3,MATCH(LEFT($B1384,1),_312_Table3_ColumnLookup,0),FALSE),
  IF(AND(VALUE(LEFT($A1384,3))=312,LEFT($G1384,5)="Total",$B1384="G "),VLOOKUP('312'!$F$80,_312_Table3,MATCH('312'!$N$16,_312_Table3_ColumnLookup,0),FALSE),
  IF(AND(VALUE(LEFT($A1384,3))=312,LEFT($G1384,5)="Total",$B1384="O "),VLOOKUP('312'!$F$80,_312_Table3,MATCH('312'!$V$16,_312_Table3_ColumnLookup,0),FALSE),
  IF(AND(VALUE(LEFT($A1384,3))=312,LEFT($G1384,5)="Total",$B1384="Q "),VLOOKUP('312'!$F$80,_312_Table3,MATCH('312'!$X$16,_312_Table3_ColumnLookup,0),FALSE),
  IF(AND(VALUE(LEFT($A1384,3))=312,LEFT($G1384,5)="Total"),VLOOKUP('312'!$F$80,_312_Table3,MATCH(LEFT($B1384,1),_312_Table3_ColumnLookup,0),FALSE),
  IF(AND(VALUE(LEFT($A1384,3))=312,LEN($I1384)=4,$B1384="G"),VLOOKUP($I1384,_312_Table3,MATCH('312'!$N$16,_312_Table3_ColumnLookup,0),FALSE),
  IF(AND(VALUE(LEFT($A1384,3))=312,LEN($I1384)=4,$B1384="O"),VLOOKUP($I1384,_312_Table3,MATCH('312'!$V$16,_312_Table3_ColumnLookup,0),FALSE),
  IF(AND(VALUE(LEFT($A1384,3))=312,LEN($I1384)=4,$B1384="Q"),VLOOKUP($I1384,_312_Table3,MATCH('312'!$X$16,_312_Table3_ColumnLookup,0),FALSE),
  IF(AND(VALUE(LEFT($A1384,3))=312,LEN($I1384)=4),VLOOKUP($I1384,_312_Table3,MATCH(LEFT($B1384,1),_312_Table3_ColumnLookup,0),FALSE)
+N("312"),
  IF(VALUE(LEFT($A1384,3))=313,VLOOKUP(VALUE(MID($B1384,2,1)),_313_Table3,MATCH(MID($B1384,1,1),_313_Table3_ColumnLookup,0),FALSE)
+N("313"),
  IF(AND(VALUE(LEFT($A1384,3))=314,LEN($B1384)=3),VLOOKUP(VALUE(MID($B1384,2,2)),_314_Table3,MATCH(MID($B1384,1,1),_314_Table3_ColumnLookup,0),FALSE),
  IF(VALUE(LEFT($A1384,3))=314,VLOOKUP(VALUE(MID($B1384,2,1)),_314_Table3,MATCH(MID($B1384,1,1),_314_Table3_ColumnLookup,0),FALSE)
+N("314"),
""))))))))))))))))))))))))</f>
        <v>#N/A</v>
      </c>
      <c r="H1384" s="321" t="str">
        <f>IFERROR(
IF(ISERROR($D1384)=FALSE,$D1384,IF(ISERROR($E1384)=FALSE,$E1384,IF(ISERROR($F1384)=FALSE,$F1384
+N("012 checkboxes"),
IF(
IF(OR(LEFT($A1384,9)="Syndicate",LEFT($A1384,12)="NewSyndicate"),VLOOKUP($A1384,'012'!$J:$ZW,MATCH("Link to button",'012'!$J$1:$ZW$1,0),0)
+N("309 checkbox"),
IF($C1384="309 LCR Summary0",VLOOKUP("Notes990",'309'!$P:$ZZ,MATCH("Link to button",'309'!$P$1:$ZZ$1,0),0)
+N("313 checkboxes"),
IF($C1384="313 Financial Information0LcmVsScr",IF($C1384="309 LCR Summary0",VLOOKUP("LcmVsScr",'309'!$N:$ZZ,MATCH("Link to button",'309'!$N$1:$ZZ$1,0),0),
IF($C1384="313 Financial Information0LcrDocAttached",IF($C1384="309 LCR Summary0",VLOOKUP("LcrDocAttached",'309'!$N:$ZZ,MATCH("Link to button",'309'!$N$1:$ZZ$1,0),
0)))))))=1,TRUE,FALSE)
))),"")</f>
        <v/>
      </c>
    </row>
    <row r="1385" spans="1:8">
      <c r="A1385" s="237" t="e">
        <f>VLOOKUP($G1385,CSVLookups!$B:$R,MATCH(A$1,CSVLookups!$B$1:$R$1,0),FALSE)</f>
        <v>#N/A</v>
      </c>
      <c r="B1385" s="237" t="e">
        <f>VLOOKUP($G1385,CSVLookups!$B:$R,MATCH(B$1,CSVLookups!$B$1:$R$1,0),FALSE)</f>
        <v>#N/A</v>
      </c>
      <c r="C1385" s="238" t="e">
        <f t="shared" si="22"/>
        <v>#N/A</v>
      </c>
      <c r="D1385" s="238" t="e">
        <f>IF(AND(VALUE(LEFT($A1385,3))=309,LEN($B1385)=3),VLOOKUP(VALUE(MID($B1385,2,2)),_309_Table1,MATCH(MID($B1385,1,1),_309_Table1_ColumnLookup,0),FALSE),
  IF($C1385="309 LCR SummaryA",OneYearSCR,IF($C1385="309 LCR SummaryB",UltimateSCR,IF(VALUE(LEFT($A1385,3))=309,VLOOKUP(VALUE(MID($B1385,2,1)),_309_Table1,MATCH(MID($B1385,1,1),_309_Table1_ColumnLookup,0),FALSE)
+N("309"),
  IF(VALUE(LEFT($A1385,3))=310,VLOOKUP(VALUE(MID($B1385,2,1)),_310_Table1,MATCH(MID($B1385,1,1),_310_Table1_ColumnLookup,0),FALSE)
+N("310"),
  IF(AND(VALUE(LEFT($A1385,3))=311,LEN($I1385)=4),VLOOKUP($I1385,_311_Table1,MATCH($B1385,_311_Table1_ColumnLookup,0),FALSE),
  IF(AND(VALUE(LEFT($A1385,3))=311,OR($B1385="I2",$B1385="J2",$B1385="K2",$B1385="L2")),VLOOKUP('311'!$G$58,_311_Table1,MATCH(MID($B1385,1,1),_311_Table1_ColumnLookup,0),FALSE),
  IF(AND(VALUE(LEFT($A1385,3))=311,RIGHT($B1385,5)="Total"),VLOOKUP('311'!$G$59,_311_Table1,MATCH(MID($B1385,1,1),_311_Table1_ColumnLookup,0),FALSE),
  IF(VALUE(LEFT($A1385,3))=311,VLOOKUP(VALUE(MID($B1385,2,1)),_311_Table1,MATCH(MID($B1385,1,1),_311_Table1_ColumnLookup,0),FALSE)
+N("311"),
  IF(AND(VALUE(LEFT($A1385,3))=312,LEFT($G1385,10)="Unincepted",$B1385="G "),VLOOKUP(" ULO",_312_Table1,MATCH('312'!$N$16,_312_Table1_ColumnLookup,0),FALSE),
  IF(AND(VALUE(LEFT($A1385,3))=312,LEFT($G1385,10)="Unincepted",$B1385="O "),VLOOKUP(" ULO",_312_Table1,MATCH('312'!$V$16,_312_Table1_ColumnLookup,0),FALSE),
  IF(AND(VALUE(LEFT($A1385,3))=312,LEFT($G1385,10)="Unincepted",$B1385="Q "),VLOOKUP(" ULO",_312_Table1,MATCH('312'!$X$16,_312_Table1_ColumnLookup,0),FALSE),
  IF(AND(VALUE(LEFT($A1385,3))=312,LEFT($G1385,10)="Unincepted"),VLOOKUP(" ULO",_312_Table1,MATCH(LEFT($B1385,1),_312_Table1_ColumnLookup,0),FALSE),
  IF(AND(VALUE(LEFT($A1385,3))=312,LEFT($G1385,5)="Total",$B1385="G "),VLOOKUP('312'!$F$80,_312_Table1,MATCH('312'!$N$16,_312_Table1_ColumnLookup,0),FALSE),
  IF(AND(VALUE(LEFT($A1385,3))=312,LEFT($G1385,5)="Total",$B1385="O "),VLOOKUP('312'!$F$80,_312_Table1,MATCH('312'!$V$16,_312_Table1_ColumnLookup,0),FALSE),
  IF(AND(VALUE(LEFT($A1385,3))=312,LEFT($G1385,5)="Total",$B1385="Q "),VLOOKUP('312'!$F$80,_312_Table1,MATCH('312'!$X$16,_312_Table1_ColumnLookup,0),FALSE),
  IF(AND(VALUE(LEFT($A1385,3))=312,LEFT($G1385,5)="Total"),VLOOKUP('312'!$F$80,_312_Table1,MATCH(LEFT($B1385,1),_312_Table1_ColumnLookup,0),FALSE),
  IF(AND(VALUE(LEFT($A1385,3))=312,LEN($I1385)=4,$B1385="G"),VLOOKUP($I1385,_312_Table1,MATCH('312'!$N$16,_312_Table1_ColumnLookup,0),FALSE),
  IF(AND(VALUE(LEFT($A1385,3))=312,LEN($I1385)=4,$B1385="O"),VLOOKUP($I1385,_312_Table1,MATCH('312'!$V$16,_312_Table1_ColumnLookup,0),FALSE),
  IF(AND(VALUE(LEFT($A1385,3))=312,LEN($I1385)=4,$B1385="Q"),VLOOKUP($I1385,_312_Table1,MATCH('312'!$X$16,_312_Table1_ColumnLookup,0),FALSE),
  IF(AND(VALUE(LEFT($A1385,3))=312,LEN($I1385)=4),VLOOKUP($I1385,_312_Table1,MATCH(LEFT($B1385,1),_312_Table1_ColumnLookup,0),FALSE)
+N("312"),
  IF(VALUE(LEFT($A1385,3))=313,VLOOKUP(VALUE(MID($B1385,2,1)),_313_Table1,MATCH(MID($B1385,1,1),_313_Table1_ColumnLookup,0),FALSE)
+N("313"),
  IF(AND(VALUE(LEFT($A1385,3))=314,LEN($B1385)=3),VLOOKUP(VALUE(MID($B1385,2,2)),_314_Table1,MATCH(MID($B1385,1,1),_314_Table1_ColumnLookup,0),FALSE),
  IF(VALUE(LEFT($A1385,3))=314,VLOOKUP(VALUE(MID($B1385,2,1)),_314_Table1,MATCH(MID($B1385,1,1),_314_Table1_ColumnLookup,0),FALSE)
+N("314"),
""))))))))))))))))))))))))</f>
        <v>#N/A</v>
      </c>
      <c r="E1385" s="238" t="e">
        <f>IF(AND(VALUE(LEFT($A1385,3))=309,LEN($B1385)=3),VLOOKUP(VALUE(MID($B1385,2,2)),_309_Table2,MATCH(MID($B1385,1,1),_309_Table2_ColumnLookup,0),FALSE),
  IF($C1385="309 LCR SummaryA",OneYearSCR,IF($C1385="309 LCR SummaryB",UltimateSCR,IF(VALUE(LEFT($A1385,3))=309,VLOOKUP(VALUE(MID($B1385,2,1)),_309_Table2,MATCH(MID($B1385,1,1),_309_Table2_ColumnLookup,0),FALSE)
+N("309"),
  IF(VALUE(LEFT($A1385,3))=310,VLOOKUP(VALUE(MID($B1385,2,1)),_310_Table2,MATCH(MID($B1385,1,1),_310_Table2_ColumnLookup,0),FALSE)
+N("310"),
  IF(AND(VALUE(LEFT($A1385,3))=311,LEN($I1385)=4),VLOOKUP($I1385,_311_Table2,MATCH($B1385,_311_Table2_ColumnLookup,0),FALSE),
  IF(AND(VALUE(LEFT($A1385,3))=311,OR($B1385="I2",$B1385="J2",$B1385="K2",$B1385="L2")),VLOOKUP('311'!$G$58,_311_Table2,MATCH(MID($B1385,1,1),_311_Table2_ColumnLookup,0),FALSE),
  IF(AND(VALUE(LEFT($A1385,3))=311,RIGHT($B1385,5)="Total"),VLOOKUP('311'!$G$59,_311_Table2,MATCH(MID($B1385,1,1),_311_Table2_ColumnLookup,0),FALSE),
  IF(VALUE(LEFT($A1385,3))=311,VLOOKUP(VALUE(MID($B1385,2,1)),_311_Table2,MATCH(MID($B1385,1,1),_311_Table2_ColumnLookup,0),FALSE)
+N("311"),
  IF(AND(VALUE(LEFT($A1385,3))=312,LEFT($G1385,10)="Unincepted",$B1385="G "),VLOOKUP(" ULO",_312_Table2,MATCH('312'!$N$16,_312_Table2_ColumnLookup,0),FALSE),
  IF(AND(VALUE(LEFT($A1385,3))=312,LEFT($G1385,10)="Unincepted",$B1385="O "),VLOOKUP(" ULO",_312_Table2,MATCH('312'!$V$16,_312_Table2_ColumnLookup,0),FALSE),
  IF(AND(VALUE(LEFT($A1385,3))=312,LEFT($G1385,10)="Unincepted",$B1385="Q "),VLOOKUP(" ULO",_312_Table2,MATCH('312'!$X$16,_312_Table2_ColumnLookup,0),FALSE),
  IF(AND(VALUE(LEFT($A1385,3))=312,LEFT($G1385,10)="Unincepted"),VLOOKUP(" ULO",_312_Table2,MATCH(LEFT($B1385,1),_312_Table2_ColumnLookup,0),FALSE),
  IF(AND(VALUE(LEFT($A1385,3))=312,LEFT($G1385,5)="Total",$B1385="G "),VLOOKUP('312'!$F$80,_312_Table2,MATCH('312'!$N$16,_312_Table2_ColumnLookup,0),FALSE),
  IF(AND(VALUE(LEFT($A1385,3))=312,LEFT($G1385,5)="Total",$B1385="O "),VLOOKUP('312'!$F$80,_312_Table2,MATCH('312'!$V$16,_312_Table2_ColumnLookup,0),FALSE),
  IF(AND(VALUE(LEFT($A1385,3))=312,LEFT($G1385,5)="Total",$B1385="Q "),VLOOKUP('312'!$F$80,_312_Table2,MATCH('312'!$X$16,_312_Table2_ColumnLookup,0),FALSE),
  IF(AND(VALUE(LEFT($A1385,3))=312,LEFT($G1385,5)="Total"),VLOOKUP('312'!$F$80,_312_Table2,MATCH(LEFT($B1385,1),_312_Table2_ColumnLookup,0),FALSE),
  IF(AND(VALUE(LEFT($A1385,3))=312,LEN($I1385)=4,$B1385="G"),VLOOKUP($I1385,_312_Table2,MATCH('312'!$N$16,_312_Table2_ColumnLookup,0),FALSE),
  IF(AND(VALUE(LEFT($A1385,3))=312,LEN($I1385)=4,$B1385="O"),VLOOKUP($I1385,_312_Table2,MATCH('312'!$V$16,_312_Table2_ColumnLookup,0),FALSE),
  IF(AND(VALUE(LEFT($A1385,3))=312,LEN($I1385)=4,$B1385="Q"),VLOOKUP($I1385,_312_Table2,MATCH('312'!$X$16,_312_Table2_ColumnLookup,0),FALSE),
  IF(AND(VALUE(LEFT($A1385,3))=312,LEN($I1385)=4),VLOOKUP($I1385,_312_Table2,MATCH(LEFT($B1385,1),_312_Table2_ColumnLookup,0),FALSE)
+N("312"),
  IF(VALUE(LEFT($A1385,3))=313,VLOOKUP(VALUE(MID($B1385,2,1)),_313_Table2,MATCH(MID($B1385,1,1),_313_Table2_ColumnLookup,0),FALSE)
+N("313"),
  IF(AND(VALUE(LEFT($A1385,3))=314,LEN($B1385)=3),VLOOKUP(VALUE(MID($B1385,2,2)),_314_Table2,MATCH(MID($B1385,1,1),_314_Table2_ColumnLookup,0),FALSE),
  IF(VALUE(LEFT($A1385,3))=314,VLOOKUP(VALUE(MID($B1385,2,1)),_314_Table2,MATCH(MID($B1385,1,1),_314_Table2_ColumnLookup,0),FALSE)
+N("314"),
""))))))))))))))))))))))))</f>
        <v>#N/A</v>
      </c>
      <c r="F1385" s="238" t="e">
        <f>IF(AND(VALUE(LEFT($A1385,3))=309,LEN($B1385)=3),VLOOKUP(VALUE(MID($B1385,2,2)),_309_Table3,MATCH(MID($B1385,1,1),_309_Table3_ColumnLookup,0),FALSE),
  IF($C1385="309 LCR SummaryA",OneYearSCR,IF($C1385="309 LCR SummaryB",UltimateSCR,IF(VALUE(LEFT($A1385,3))=309,VLOOKUP(VALUE(MID($B1385,2,1)),_309_Table3,MATCH(MID($B1385,1,1),_309_Table3_ColumnLookup,0),FALSE)
+N("309"),
  IF(VALUE(LEFT($A1385,3))=310,VLOOKUP(VALUE(MID($B1385,2,1)),_310_Table3,MATCH(MID($B1385,1,1),_310_Table3_ColumnLookup,0),FALSE)
+N("310"),
  IF(AND(VALUE(LEFT($A1385,3))=311,LEN($I1385)=4),VLOOKUP($I1385,_311_Table3,MATCH($B1385,_311_Table3_ColumnLookup,0),FALSE),
  IF(AND(VALUE(LEFT($A1385,3))=311,OR($B1385="I2",$B1385="J2",$B1385="K2",$B1385="L2")),VLOOKUP('311'!$G$58,_311_Table3,MATCH(MID($B1385,1,1),_311_Table3_ColumnLookup,0),FALSE),
  IF(AND(VALUE(LEFT($A1385,3))=311,RIGHT($B1385,5)="Total"),VLOOKUP('311'!$G$59,_311_Table3,MATCH(MID($B1385,1,1),_311_Table3_ColumnLookup,0),FALSE),
  IF(VALUE(LEFT($A1385,3))=311,VLOOKUP(VALUE(MID($B1385,2,1)),_311_Table3,MATCH(MID($B1385,1,1),_311_Table3_ColumnLookup,0),FALSE)
+N("311"),
  IF(AND(VALUE(LEFT($A1385,3))=312,LEFT($G1385,10)="Unincepted",$B1385="G "),VLOOKUP(" ULO",_312_Table3,MATCH('312'!$N$16,_312_Table3_ColumnLookup,0),FALSE),
  IF(AND(VALUE(LEFT($A1385,3))=312,LEFT($G1385,10)="Unincepted",$B1385="O "),VLOOKUP(" ULO",_312_Table3,MATCH('312'!$V$16,_312_Table3_ColumnLookup,0),FALSE),
  IF(AND(VALUE(LEFT($A1385,3))=312,LEFT($G1385,10)="Unincepted",$B1385="Q "),VLOOKUP(" ULO",_312_Table3,MATCH('312'!$X$16,_312_Table3_ColumnLookup,0),FALSE),
  IF(AND(VALUE(LEFT($A1385,3))=312,LEFT($G1385,10)="Unincepted"),VLOOKUP(" ULO",_312_Table3,MATCH(LEFT($B1385,1),_312_Table3_ColumnLookup,0),FALSE),
  IF(AND(VALUE(LEFT($A1385,3))=312,LEFT($G1385,5)="Total",$B1385="G "),VLOOKUP('312'!$F$80,_312_Table3,MATCH('312'!$N$16,_312_Table3_ColumnLookup,0),FALSE),
  IF(AND(VALUE(LEFT($A1385,3))=312,LEFT($G1385,5)="Total",$B1385="O "),VLOOKUP('312'!$F$80,_312_Table3,MATCH('312'!$V$16,_312_Table3_ColumnLookup,0),FALSE),
  IF(AND(VALUE(LEFT($A1385,3))=312,LEFT($G1385,5)="Total",$B1385="Q "),VLOOKUP('312'!$F$80,_312_Table3,MATCH('312'!$X$16,_312_Table3_ColumnLookup,0),FALSE),
  IF(AND(VALUE(LEFT($A1385,3))=312,LEFT($G1385,5)="Total"),VLOOKUP('312'!$F$80,_312_Table3,MATCH(LEFT($B1385,1),_312_Table3_ColumnLookup,0),FALSE),
  IF(AND(VALUE(LEFT($A1385,3))=312,LEN($I1385)=4,$B1385="G"),VLOOKUP($I1385,_312_Table3,MATCH('312'!$N$16,_312_Table3_ColumnLookup,0),FALSE),
  IF(AND(VALUE(LEFT($A1385,3))=312,LEN($I1385)=4,$B1385="O"),VLOOKUP($I1385,_312_Table3,MATCH('312'!$V$16,_312_Table3_ColumnLookup,0),FALSE),
  IF(AND(VALUE(LEFT($A1385,3))=312,LEN($I1385)=4,$B1385="Q"),VLOOKUP($I1385,_312_Table3,MATCH('312'!$X$16,_312_Table3_ColumnLookup,0),FALSE),
  IF(AND(VALUE(LEFT($A1385,3))=312,LEN($I1385)=4),VLOOKUP($I1385,_312_Table3,MATCH(LEFT($B1385,1),_312_Table3_ColumnLookup,0),FALSE)
+N("312"),
  IF(VALUE(LEFT($A1385,3))=313,VLOOKUP(VALUE(MID($B1385,2,1)),_313_Table3,MATCH(MID($B1385,1,1),_313_Table3_ColumnLookup,0),FALSE)
+N("313"),
  IF(AND(VALUE(LEFT($A1385,3))=314,LEN($B1385)=3),VLOOKUP(VALUE(MID($B1385,2,2)),_314_Table3,MATCH(MID($B1385,1,1),_314_Table3_ColumnLookup,0),FALSE),
  IF(VALUE(LEFT($A1385,3))=314,VLOOKUP(VALUE(MID($B1385,2,1)),_314_Table3,MATCH(MID($B1385,1,1),_314_Table3_ColumnLookup,0),FALSE)
+N("314"),
""))))))))))))))))))))))))</f>
        <v>#N/A</v>
      </c>
      <c r="H1385" s="321" t="str">
        <f>IFERROR(
IF(ISERROR($D1385)=FALSE,$D1385,IF(ISERROR($E1385)=FALSE,$E1385,IF(ISERROR($F1385)=FALSE,$F1385
+N("012 checkboxes"),
IF(
IF(OR(LEFT($A1385,9)="Syndicate",LEFT($A1385,12)="NewSyndicate"),VLOOKUP($A1385,'012'!$J:$ZW,MATCH("Link to button",'012'!$J$1:$ZW$1,0),0)
+N("309 checkbox"),
IF($C1385="309 LCR Summary0",VLOOKUP("Notes990",'309'!$P:$ZZ,MATCH("Link to button",'309'!$P$1:$ZZ$1,0),0)
+N("313 checkboxes"),
IF($C1385="313 Financial Information0LcmVsScr",IF($C1385="309 LCR Summary0",VLOOKUP("LcmVsScr",'309'!$N:$ZZ,MATCH("Link to button",'309'!$N$1:$ZZ$1,0),0),
IF($C1385="313 Financial Information0LcrDocAttached",IF($C1385="309 LCR Summary0",VLOOKUP("LcrDocAttached",'309'!$N:$ZZ,MATCH("Link to button",'309'!$N$1:$ZZ$1,0),
0)))))))=1,TRUE,FALSE)
))),"")</f>
        <v/>
      </c>
    </row>
    <row r="1386" spans="1:8">
      <c r="A1386" s="237" t="e">
        <f>VLOOKUP($G1386,CSVLookups!$B:$R,MATCH(A$1,CSVLookups!$B$1:$R$1,0),FALSE)</f>
        <v>#N/A</v>
      </c>
      <c r="B1386" s="237" t="e">
        <f>VLOOKUP($G1386,CSVLookups!$B:$R,MATCH(B$1,CSVLookups!$B$1:$R$1,0),FALSE)</f>
        <v>#N/A</v>
      </c>
      <c r="C1386" s="238" t="e">
        <f t="shared" si="22"/>
        <v>#N/A</v>
      </c>
      <c r="D1386" s="238" t="e">
        <f>IF(AND(VALUE(LEFT($A1386,3))=309,LEN($B1386)=3),VLOOKUP(VALUE(MID($B1386,2,2)),_309_Table1,MATCH(MID($B1386,1,1),_309_Table1_ColumnLookup,0),FALSE),
  IF($C1386="309 LCR SummaryA",OneYearSCR,IF($C1386="309 LCR SummaryB",UltimateSCR,IF(VALUE(LEFT($A1386,3))=309,VLOOKUP(VALUE(MID($B1386,2,1)),_309_Table1,MATCH(MID($B1386,1,1),_309_Table1_ColumnLookup,0),FALSE)
+N("309"),
  IF(VALUE(LEFT($A1386,3))=310,VLOOKUP(VALUE(MID($B1386,2,1)),_310_Table1,MATCH(MID($B1386,1,1),_310_Table1_ColumnLookup,0),FALSE)
+N("310"),
  IF(AND(VALUE(LEFT($A1386,3))=311,LEN($I1386)=4),VLOOKUP($I1386,_311_Table1,MATCH($B1386,_311_Table1_ColumnLookup,0),FALSE),
  IF(AND(VALUE(LEFT($A1386,3))=311,OR($B1386="I2",$B1386="J2",$B1386="K2",$B1386="L2")),VLOOKUP('311'!$G$58,_311_Table1,MATCH(MID($B1386,1,1),_311_Table1_ColumnLookup,0),FALSE),
  IF(AND(VALUE(LEFT($A1386,3))=311,RIGHT($B1386,5)="Total"),VLOOKUP('311'!$G$59,_311_Table1,MATCH(MID($B1386,1,1),_311_Table1_ColumnLookup,0),FALSE),
  IF(VALUE(LEFT($A1386,3))=311,VLOOKUP(VALUE(MID($B1386,2,1)),_311_Table1,MATCH(MID($B1386,1,1),_311_Table1_ColumnLookup,0),FALSE)
+N("311"),
  IF(AND(VALUE(LEFT($A1386,3))=312,LEFT($G1386,10)="Unincepted",$B1386="G "),VLOOKUP(" ULO",_312_Table1,MATCH('312'!$N$16,_312_Table1_ColumnLookup,0),FALSE),
  IF(AND(VALUE(LEFT($A1386,3))=312,LEFT($G1386,10)="Unincepted",$B1386="O "),VLOOKUP(" ULO",_312_Table1,MATCH('312'!$V$16,_312_Table1_ColumnLookup,0),FALSE),
  IF(AND(VALUE(LEFT($A1386,3))=312,LEFT($G1386,10)="Unincepted",$B1386="Q "),VLOOKUP(" ULO",_312_Table1,MATCH('312'!$X$16,_312_Table1_ColumnLookup,0),FALSE),
  IF(AND(VALUE(LEFT($A1386,3))=312,LEFT($G1386,10)="Unincepted"),VLOOKUP(" ULO",_312_Table1,MATCH(LEFT($B1386,1),_312_Table1_ColumnLookup,0),FALSE),
  IF(AND(VALUE(LEFT($A1386,3))=312,LEFT($G1386,5)="Total",$B1386="G "),VLOOKUP('312'!$F$80,_312_Table1,MATCH('312'!$N$16,_312_Table1_ColumnLookup,0),FALSE),
  IF(AND(VALUE(LEFT($A1386,3))=312,LEFT($G1386,5)="Total",$B1386="O "),VLOOKUP('312'!$F$80,_312_Table1,MATCH('312'!$V$16,_312_Table1_ColumnLookup,0),FALSE),
  IF(AND(VALUE(LEFT($A1386,3))=312,LEFT($G1386,5)="Total",$B1386="Q "),VLOOKUP('312'!$F$80,_312_Table1,MATCH('312'!$X$16,_312_Table1_ColumnLookup,0),FALSE),
  IF(AND(VALUE(LEFT($A1386,3))=312,LEFT($G1386,5)="Total"),VLOOKUP('312'!$F$80,_312_Table1,MATCH(LEFT($B1386,1),_312_Table1_ColumnLookup,0),FALSE),
  IF(AND(VALUE(LEFT($A1386,3))=312,LEN($I1386)=4,$B1386="G"),VLOOKUP($I1386,_312_Table1,MATCH('312'!$N$16,_312_Table1_ColumnLookup,0),FALSE),
  IF(AND(VALUE(LEFT($A1386,3))=312,LEN($I1386)=4,$B1386="O"),VLOOKUP($I1386,_312_Table1,MATCH('312'!$V$16,_312_Table1_ColumnLookup,0),FALSE),
  IF(AND(VALUE(LEFT($A1386,3))=312,LEN($I1386)=4,$B1386="Q"),VLOOKUP($I1386,_312_Table1,MATCH('312'!$X$16,_312_Table1_ColumnLookup,0),FALSE),
  IF(AND(VALUE(LEFT($A1386,3))=312,LEN($I1386)=4),VLOOKUP($I1386,_312_Table1,MATCH(LEFT($B1386,1),_312_Table1_ColumnLookup,0),FALSE)
+N("312"),
  IF(VALUE(LEFT($A1386,3))=313,VLOOKUP(VALUE(MID($B1386,2,1)),_313_Table1,MATCH(MID($B1386,1,1),_313_Table1_ColumnLookup,0),FALSE)
+N("313"),
  IF(AND(VALUE(LEFT($A1386,3))=314,LEN($B1386)=3),VLOOKUP(VALUE(MID($B1386,2,2)),_314_Table1,MATCH(MID($B1386,1,1),_314_Table1_ColumnLookup,0),FALSE),
  IF(VALUE(LEFT($A1386,3))=314,VLOOKUP(VALUE(MID($B1386,2,1)),_314_Table1,MATCH(MID($B1386,1,1),_314_Table1_ColumnLookup,0),FALSE)
+N("314"),
""))))))))))))))))))))))))</f>
        <v>#N/A</v>
      </c>
      <c r="E1386" s="238" t="e">
        <f>IF(AND(VALUE(LEFT($A1386,3))=309,LEN($B1386)=3),VLOOKUP(VALUE(MID($B1386,2,2)),_309_Table2,MATCH(MID($B1386,1,1),_309_Table2_ColumnLookup,0),FALSE),
  IF($C1386="309 LCR SummaryA",OneYearSCR,IF($C1386="309 LCR SummaryB",UltimateSCR,IF(VALUE(LEFT($A1386,3))=309,VLOOKUP(VALUE(MID($B1386,2,1)),_309_Table2,MATCH(MID($B1386,1,1),_309_Table2_ColumnLookup,0),FALSE)
+N("309"),
  IF(VALUE(LEFT($A1386,3))=310,VLOOKUP(VALUE(MID($B1386,2,1)),_310_Table2,MATCH(MID($B1386,1,1),_310_Table2_ColumnLookup,0),FALSE)
+N("310"),
  IF(AND(VALUE(LEFT($A1386,3))=311,LEN($I1386)=4),VLOOKUP($I1386,_311_Table2,MATCH($B1386,_311_Table2_ColumnLookup,0),FALSE),
  IF(AND(VALUE(LEFT($A1386,3))=311,OR($B1386="I2",$B1386="J2",$B1386="K2",$B1386="L2")),VLOOKUP('311'!$G$58,_311_Table2,MATCH(MID($B1386,1,1),_311_Table2_ColumnLookup,0),FALSE),
  IF(AND(VALUE(LEFT($A1386,3))=311,RIGHT($B1386,5)="Total"),VLOOKUP('311'!$G$59,_311_Table2,MATCH(MID($B1386,1,1),_311_Table2_ColumnLookup,0),FALSE),
  IF(VALUE(LEFT($A1386,3))=311,VLOOKUP(VALUE(MID($B1386,2,1)),_311_Table2,MATCH(MID($B1386,1,1),_311_Table2_ColumnLookup,0),FALSE)
+N("311"),
  IF(AND(VALUE(LEFT($A1386,3))=312,LEFT($G1386,10)="Unincepted",$B1386="G "),VLOOKUP(" ULO",_312_Table2,MATCH('312'!$N$16,_312_Table2_ColumnLookup,0),FALSE),
  IF(AND(VALUE(LEFT($A1386,3))=312,LEFT($G1386,10)="Unincepted",$B1386="O "),VLOOKUP(" ULO",_312_Table2,MATCH('312'!$V$16,_312_Table2_ColumnLookup,0),FALSE),
  IF(AND(VALUE(LEFT($A1386,3))=312,LEFT($G1386,10)="Unincepted",$B1386="Q "),VLOOKUP(" ULO",_312_Table2,MATCH('312'!$X$16,_312_Table2_ColumnLookup,0),FALSE),
  IF(AND(VALUE(LEFT($A1386,3))=312,LEFT($G1386,10)="Unincepted"),VLOOKUP(" ULO",_312_Table2,MATCH(LEFT($B1386,1),_312_Table2_ColumnLookup,0),FALSE),
  IF(AND(VALUE(LEFT($A1386,3))=312,LEFT($G1386,5)="Total",$B1386="G "),VLOOKUP('312'!$F$80,_312_Table2,MATCH('312'!$N$16,_312_Table2_ColumnLookup,0),FALSE),
  IF(AND(VALUE(LEFT($A1386,3))=312,LEFT($G1386,5)="Total",$B1386="O "),VLOOKUP('312'!$F$80,_312_Table2,MATCH('312'!$V$16,_312_Table2_ColumnLookup,0),FALSE),
  IF(AND(VALUE(LEFT($A1386,3))=312,LEFT($G1386,5)="Total",$B1386="Q "),VLOOKUP('312'!$F$80,_312_Table2,MATCH('312'!$X$16,_312_Table2_ColumnLookup,0),FALSE),
  IF(AND(VALUE(LEFT($A1386,3))=312,LEFT($G1386,5)="Total"),VLOOKUP('312'!$F$80,_312_Table2,MATCH(LEFT($B1386,1),_312_Table2_ColumnLookup,0),FALSE),
  IF(AND(VALUE(LEFT($A1386,3))=312,LEN($I1386)=4,$B1386="G"),VLOOKUP($I1386,_312_Table2,MATCH('312'!$N$16,_312_Table2_ColumnLookup,0),FALSE),
  IF(AND(VALUE(LEFT($A1386,3))=312,LEN($I1386)=4,$B1386="O"),VLOOKUP($I1386,_312_Table2,MATCH('312'!$V$16,_312_Table2_ColumnLookup,0),FALSE),
  IF(AND(VALUE(LEFT($A1386,3))=312,LEN($I1386)=4,$B1386="Q"),VLOOKUP($I1386,_312_Table2,MATCH('312'!$X$16,_312_Table2_ColumnLookup,0),FALSE),
  IF(AND(VALUE(LEFT($A1386,3))=312,LEN($I1386)=4),VLOOKUP($I1386,_312_Table2,MATCH(LEFT($B1386,1),_312_Table2_ColumnLookup,0),FALSE)
+N("312"),
  IF(VALUE(LEFT($A1386,3))=313,VLOOKUP(VALUE(MID($B1386,2,1)),_313_Table2,MATCH(MID($B1386,1,1),_313_Table2_ColumnLookup,0),FALSE)
+N("313"),
  IF(AND(VALUE(LEFT($A1386,3))=314,LEN($B1386)=3),VLOOKUP(VALUE(MID($B1386,2,2)),_314_Table2,MATCH(MID($B1386,1,1),_314_Table2_ColumnLookup,0),FALSE),
  IF(VALUE(LEFT($A1386,3))=314,VLOOKUP(VALUE(MID($B1386,2,1)),_314_Table2,MATCH(MID($B1386,1,1),_314_Table2_ColumnLookup,0),FALSE)
+N("314"),
""))))))))))))))))))))))))</f>
        <v>#N/A</v>
      </c>
      <c r="F1386" s="238" t="e">
        <f>IF(AND(VALUE(LEFT($A1386,3))=309,LEN($B1386)=3),VLOOKUP(VALUE(MID($B1386,2,2)),_309_Table3,MATCH(MID($B1386,1,1),_309_Table3_ColumnLookup,0),FALSE),
  IF($C1386="309 LCR SummaryA",OneYearSCR,IF($C1386="309 LCR SummaryB",UltimateSCR,IF(VALUE(LEFT($A1386,3))=309,VLOOKUP(VALUE(MID($B1386,2,1)),_309_Table3,MATCH(MID($B1386,1,1),_309_Table3_ColumnLookup,0),FALSE)
+N("309"),
  IF(VALUE(LEFT($A1386,3))=310,VLOOKUP(VALUE(MID($B1386,2,1)),_310_Table3,MATCH(MID($B1386,1,1),_310_Table3_ColumnLookup,0),FALSE)
+N("310"),
  IF(AND(VALUE(LEFT($A1386,3))=311,LEN($I1386)=4),VLOOKUP($I1386,_311_Table3,MATCH($B1386,_311_Table3_ColumnLookup,0),FALSE),
  IF(AND(VALUE(LEFT($A1386,3))=311,OR($B1386="I2",$B1386="J2",$B1386="K2",$B1386="L2")),VLOOKUP('311'!$G$58,_311_Table3,MATCH(MID($B1386,1,1),_311_Table3_ColumnLookup,0),FALSE),
  IF(AND(VALUE(LEFT($A1386,3))=311,RIGHT($B1386,5)="Total"),VLOOKUP('311'!$G$59,_311_Table3,MATCH(MID($B1386,1,1),_311_Table3_ColumnLookup,0),FALSE),
  IF(VALUE(LEFT($A1386,3))=311,VLOOKUP(VALUE(MID($B1386,2,1)),_311_Table3,MATCH(MID($B1386,1,1),_311_Table3_ColumnLookup,0),FALSE)
+N("311"),
  IF(AND(VALUE(LEFT($A1386,3))=312,LEFT($G1386,10)="Unincepted",$B1386="G "),VLOOKUP(" ULO",_312_Table3,MATCH('312'!$N$16,_312_Table3_ColumnLookup,0),FALSE),
  IF(AND(VALUE(LEFT($A1386,3))=312,LEFT($G1386,10)="Unincepted",$B1386="O "),VLOOKUP(" ULO",_312_Table3,MATCH('312'!$V$16,_312_Table3_ColumnLookup,0),FALSE),
  IF(AND(VALUE(LEFT($A1386,3))=312,LEFT($G1386,10)="Unincepted",$B1386="Q "),VLOOKUP(" ULO",_312_Table3,MATCH('312'!$X$16,_312_Table3_ColumnLookup,0),FALSE),
  IF(AND(VALUE(LEFT($A1386,3))=312,LEFT($G1386,10)="Unincepted"),VLOOKUP(" ULO",_312_Table3,MATCH(LEFT($B1386,1),_312_Table3_ColumnLookup,0),FALSE),
  IF(AND(VALUE(LEFT($A1386,3))=312,LEFT($G1386,5)="Total",$B1386="G "),VLOOKUP('312'!$F$80,_312_Table3,MATCH('312'!$N$16,_312_Table3_ColumnLookup,0),FALSE),
  IF(AND(VALUE(LEFT($A1386,3))=312,LEFT($G1386,5)="Total",$B1386="O "),VLOOKUP('312'!$F$80,_312_Table3,MATCH('312'!$V$16,_312_Table3_ColumnLookup,0),FALSE),
  IF(AND(VALUE(LEFT($A1386,3))=312,LEFT($G1386,5)="Total",$B1386="Q "),VLOOKUP('312'!$F$80,_312_Table3,MATCH('312'!$X$16,_312_Table3_ColumnLookup,0),FALSE),
  IF(AND(VALUE(LEFT($A1386,3))=312,LEFT($G1386,5)="Total"),VLOOKUP('312'!$F$80,_312_Table3,MATCH(LEFT($B1386,1),_312_Table3_ColumnLookup,0),FALSE),
  IF(AND(VALUE(LEFT($A1386,3))=312,LEN($I1386)=4,$B1386="G"),VLOOKUP($I1386,_312_Table3,MATCH('312'!$N$16,_312_Table3_ColumnLookup,0),FALSE),
  IF(AND(VALUE(LEFT($A1386,3))=312,LEN($I1386)=4,$B1386="O"),VLOOKUP($I1386,_312_Table3,MATCH('312'!$V$16,_312_Table3_ColumnLookup,0),FALSE),
  IF(AND(VALUE(LEFT($A1386,3))=312,LEN($I1386)=4,$B1386="Q"),VLOOKUP($I1386,_312_Table3,MATCH('312'!$X$16,_312_Table3_ColumnLookup,0),FALSE),
  IF(AND(VALUE(LEFT($A1386,3))=312,LEN($I1386)=4),VLOOKUP($I1386,_312_Table3,MATCH(LEFT($B1386,1),_312_Table3_ColumnLookup,0),FALSE)
+N("312"),
  IF(VALUE(LEFT($A1386,3))=313,VLOOKUP(VALUE(MID($B1386,2,1)),_313_Table3,MATCH(MID($B1386,1,1),_313_Table3_ColumnLookup,0),FALSE)
+N("313"),
  IF(AND(VALUE(LEFT($A1386,3))=314,LEN($B1386)=3),VLOOKUP(VALUE(MID($B1386,2,2)),_314_Table3,MATCH(MID($B1386,1,1),_314_Table3_ColumnLookup,0),FALSE),
  IF(VALUE(LEFT($A1386,3))=314,VLOOKUP(VALUE(MID($B1386,2,1)),_314_Table3,MATCH(MID($B1386,1,1),_314_Table3_ColumnLookup,0),FALSE)
+N("314"),
""))))))))))))))))))))))))</f>
        <v>#N/A</v>
      </c>
      <c r="H1386" s="321" t="str">
        <f>IFERROR(
IF(ISERROR($D1386)=FALSE,$D1386,IF(ISERROR($E1386)=FALSE,$E1386,IF(ISERROR($F1386)=FALSE,$F1386
+N("012 checkboxes"),
IF(
IF(OR(LEFT($A1386,9)="Syndicate",LEFT($A1386,12)="NewSyndicate"),VLOOKUP($A1386,'012'!$J:$ZW,MATCH("Link to button",'012'!$J$1:$ZW$1,0),0)
+N("309 checkbox"),
IF($C1386="309 LCR Summary0",VLOOKUP("Notes990",'309'!$P:$ZZ,MATCH("Link to button",'309'!$P$1:$ZZ$1,0),0)
+N("313 checkboxes"),
IF($C1386="313 Financial Information0LcmVsScr",IF($C1386="309 LCR Summary0",VLOOKUP("LcmVsScr",'309'!$N:$ZZ,MATCH("Link to button",'309'!$N$1:$ZZ$1,0),0),
IF($C1386="313 Financial Information0LcrDocAttached",IF($C1386="309 LCR Summary0",VLOOKUP("LcrDocAttached",'309'!$N:$ZZ,MATCH("Link to button",'309'!$N$1:$ZZ$1,0),
0)))))))=1,TRUE,FALSE)
))),"")</f>
        <v/>
      </c>
    </row>
    <row r="1387" spans="1:8">
      <c r="A1387" s="237" t="e">
        <f>VLOOKUP($G1387,CSVLookups!$B:$R,MATCH(A$1,CSVLookups!$B$1:$R$1,0),FALSE)</f>
        <v>#N/A</v>
      </c>
      <c r="B1387" s="237" t="e">
        <f>VLOOKUP($G1387,CSVLookups!$B:$R,MATCH(B$1,CSVLookups!$B$1:$R$1,0),FALSE)</f>
        <v>#N/A</v>
      </c>
      <c r="C1387" s="238" t="e">
        <f t="shared" si="22"/>
        <v>#N/A</v>
      </c>
      <c r="D1387" s="238" t="e">
        <f>IF(AND(VALUE(LEFT($A1387,3))=309,LEN($B1387)=3),VLOOKUP(VALUE(MID($B1387,2,2)),_309_Table1,MATCH(MID($B1387,1,1),_309_Table1_ColumnLookup,0),FALSE),
  IF($C1387="309 LCR SummaryA",OneYearSCR,IF($C1387="309 LCR SummaryB",UltimateSCR,IF(VALUE(LEFT($A1387,3))=309,VLOOKUP(VALUE(MID($B1387,2,1)),_309_Table1,MATCH(MID($B1387,1,1),_309_Table1_ColumnLookup,0),FALSE)
+N("309"),
  IF(VALUE(LEFT($A1387,3))=310,VLOOKUP(VALUE(MID($B1387,2,1)),_310_Table1,MATCH(MID($B1387,1,1),_310_Table1_ColumnLookup,0),FALSE)
+N("310"),
  IF(AND(VALUE(LEFT($A1387,3))=311,LEN($I1387)=4),VLOOKUP($I1387,_311_Table1,MATCH($B1387,_311_Table1_ColumnLookup,0),FALSE),
  IF(AND(VALUE(LEFT($A1387,3))=311,OR($B1387="I2",$B1387="J2",$B1387="K2",$B1387="L2")),VLOOKUP('311'!$G$58,_311_Table1,MATCH(MID($B1387,1,1),_311_Table1_ColumnLookup,0),FALSE),
  IF(AND(VALUE(LEFT($A1387,3))=311,RIGHT($B1387,5)="Total"),VLOOKUP('311'!$G$59,_311_Table1,MATCH(MID($B1387,1,1),_311_Table1_ColumnLookup,0),FALSE),
  IF(VALUE(LEFT($A1387,3))=311,VLOOKUP(VALUE(MID($B1387,2,1)),_311_Table1,MATCH(MID($B1387,1,1),_311_Table1_ColumnLookup,0),FALSE)
+N("311"),
  IF(AND(VALUE(LEFT($A1387,3))=312,LEFT($G1387,10)="Unincepted",$B1387="G "),VLOOKUP(" ULO",_312_Table1,MATCH('312'!$N$16,_312_Table1_ColumnLookup,0),FALSE),
  IF(AND(VALUE(LEFT($A1387,3))=312,LEFT($G1387,10)="Unincepted",$B1387="O "),VLOOKUP(" ULO",_312_Table1,MATCH('312'!$V$16,_312_Table1_ColumnLookup,0),FALSE),
  IF(AND(VALUE(LEFT($A1387,3))=312,LEFT($G1387,10)="Unincepted",$B1387="Q "),VLOOKUP(" ULO",_312_Table1,MATCH('312'!$X$16,_312_Table1_ColumnLookup,0),FALSE),
  IF(AND(VALUE(LEFT($A1387,3))=312,LEFT($G1387,10)="Unincepted"),VLOOKUP(" ULO",_312_Table1,MATCH(LEFT($B1387,1),_312_Table1_ColumnLookup,0),FALSE),
  IF(AND(VALUE(LEFT($A1387,3))=312,LEFT($G1387,5)="Total",$B1387="G "),VLOOKUP('312'!$F$80,_312_Table1,MATCH('312'!$N$16,_312_Table1_ColumnLookup,0),FALSE),
  IF(AND(VALUE(LEFT($A1387,3))=312,LEFT($G1387,5)="Total",$B1387="O "),VLOOKUP('312'!$F$80,_312_Table1,MATCH('312'!$V$16,_312_Table1_ColumnLookup,0),FALSE),
  IF(AND(VALUE(LEFT($A1387,3))=312,LEFT($G1387,5)="Total",$B1387="Q "),VLOOKUP('312'!$F$80,_312_Table1,MATCH('312'!$X$16,_312_Table1_ColumnLookup,0),FALSE),
  IF(AND(VALUE(LEFT($A1387,3))=312,LEFT($G1387,5)="Total"),VLOOKUP('312'!$F$80,_312_Table1,MATCH(LEFT($B1387,1),_312_Table1_ColumnLookup,0),FALSE),
  IF(AND(VALUE(LEFT($A1387,3))=312,LEN($I1387)=4,$B1387="G"),VLOOKUP($I1387,_312_Table1,MATCH('312'!$N$16,_312_Table1_ColumnLookup,0),FALSE),
  IF(AND(VALUE(LEFT($A1387,3))=312,LEN($I1387)=4,$B1387="O"),VLOOKUP($I1387,_312_Table1,MATCH('312'!$V$16,_312_Table1_ColumnLookup,0),FALSE),
  IF(AND(VALUE(LEFT($A1387,3))=312,LEN($I1387)=4,$B1387="Q"),VLOOKUP($I1387,_312_Table1,MATCH('312'!$X$16,_312_Table1_ColumnLookup,0),FALSE),
  IF(AND(VALUE(LEFT($A1387,3))=312,LEN($I1387)=4),VLOOKUP($I1387,_312_Table1,MATCH(LEFT($B1387,1),_312_Table1_ColumnLookup,0),FALSE)
+N("312"),
  IF(VALUE(LEFT($A1387,3))=313,VLOOKUP(VALUE(MID($B1387,2,1)),_313_Table1,MATCH(MID($B1387,1,1),_313_Table1_ColumnLookup,0),FALSE)
+N("313"),
  IF(AND(VALUE(LEFT($A1387,3))=314,LEN($B1387)=3),VLOOKUP(VALUE(MID($B1387,2,2)),_314_Table1,MATCH(MID($B1387,1,1),_314_Table1_ColumnLookup,0),FALSE),
  IF(VALUE(LEFT($A1387,3))=314,VLOOKUP(VALUE(MID($B1387,2,1)),_314_Table1,MATCH(MID($B1387,1,1),_314_Table1_ColumnLookup,0),FALSE)
+N("314"),
""))))))))))))))))))))))))</f>
        <v>#N/A</v>
      </c>
      <c r="E1387" s="238" t="e">
        <f>IF(AND(VALUE(LEFT($A1387,3))=309,LEN($B1387)=3),VLOOKUP(VALUE(MID($B1387,2,2)),_309_Table2,MATCH(MID($B1387,1,1),_309_Table2_ColumnLookup,0),FALSE),
  IF($C1387="309 LCR SummaryA",OneYearSCR,IF($C1387="309 LCR SummaryB",UltimateSCR,IF(VALUE(LEFT($A1387,3))=309,VLOOKUP(VALUE(MID($B1387,2,1)),_309_Table2,MATCH(MID($B1387,1,1),_309_Table2_ColumnLookup,0),FALSE)
+N("309"),
  IF(VALUE(LEFT($A1387,3))=310,VLOOKUP(VALUE(MID($B1387,2,1)),_310_Table2,MATCH(MID($B1387,1,1),_310_Table2_ColumnLookup,0),FALSE)
+N("310"),
  IF(AND(VALUE(LEFT($A1387,3))=311,LEN($I1387)=4),VLOOKUP($I1387,_311_Table2,MATCH($B1387,_311_Table2_ColumnLookup,0),FALSE),
  IF(AND(VALUE(LEFT($A1387,3))=311,OR($B1387="I2",$B1387="J2",$B1387="K2",$B1387="L2")),VLOOKUP('311'!$G$58,_311_Table2,MATCH(MID($B1387,1,1),_311_Table2_ColumnLookup,0),FALSE),
  IF(AND(VALUE(LEFT($A1387,3))=311,RIGHT($B1387,5)="Total"),VLOOKUP('311'!$G$59,_311_Table2,MATCH(MID($B1387,1,1),_311_Table2_ColumnLookup,0),FALSE),
  IF(VALUE(LEFT($A1387,3))=311,VLOOKUP(VALUE(MID($B1387,2,1)),_311_Table2,MATCH(MID($B1387,1,1),_311_Table2_ColumnLookup,0),FALSE)
+N("311"),
  IF(AND(VALUE(LEFT($A1387,3))=312,LEFT($G1387,10)="Unincepted",$B1387="G "),VLOOKUP(" ULO",_312_Table2,MATCH('312'!$N$16,_312_Table2_ColumnLookup,0),FALSE),
  IF(AND(VALUE(LEFT($A1387,3))=312,LEFT($G1387,10)="Unincepted",$B1387="O "),VLOOKUP(" ULO",_312_Table2,MATCH('312'!$V$16,_312_Table2_ColumnLookup,0),FALSE),
  IF(AND(VALUE(LEFT($A1387,3))=312,LEFT($G1387,10)="Unincepted",$B1387="Q "),VLOOKUP(" ULO",_312_Table2,MATCH('312'!$X$16,_312_Table2_ColumnLookup,0),FALSE),
  IF(AND(VALUE(LEFT($A1387,3))=312,LEFT($G1387,10)="Unincepted"),VLOOKUP(" ULO",_312_Table2,MATCH(LEFT($B1387,1),_312_Table2_ColumnLookup,0),FALSE),
  IF(AND(VALUE(LEFT($A1387,3))=312,LEFT($G1387,5)="Total",$B1387="G "),VLOOKUP('312'!$F$80,_312_Table2,MATCH('312'!$N$16,_312_Table2_ColumnLookup,0),FALSE),
  IF(AND(VALUE(LEFT($A1387,3))=312,LEFT($G1387,5)="Total",$B1387="O "),VLOOKUP('312'!$F$80,_312_Table2,MATCH('312'!$V$16,_312_Table2_ColumnLookup,0),FALSE),
  IF(AND(VALUE(LEFT($A1387,3))=312,LEFT($G1387,5)="Total",$B1387="Q "),VLOOKUP('312'!$F$80,_312_Table2,MATCH('312'!$X$16,_312_Table2_ColumnLookup,0),FALSE),
  IF(AND(VALUE(LEFT($A1387,3))=312,LEFT($G1387,5)="Total"),VLOOKUP('312'!$F$80,_312_Table2,MATCH(LEFT($B1387,1),_312_Table2_ColumnLookup,0),FALSE),
  IF(AND(VALUE(LEFT($A1387,3))=312,LEN($I1387)=4,$B1387="G"),VLOOKUP($I1387,_312_Table2,MATCH('312'!$N$16,_312_Table2_ColumnLookup,0),FALSE),
  IF(AND(VALUE(LEFT($A1387,3))=312,LEN($I1387)=4,$B1387="O"),VLOOKUP($I1387,_312_Table2,MATCH('312'!$V$16,_312_Table2_ColumnLookup,0),FALSE),
  IF(AND(VALUE(LEFT($A1387,3))=312,LEN($I1387)=4,$B1387="Q"),VLOOKUP($I1387,_312_Table2,MATCH('312'!$X$16,_312_Table2_ColumnLookup,0),FALSE),
  IF(AND(VALUE(LEFT($A1387,3))=312,LEN($I1387)=4),VLOOKUP($I1387,_312_Table2,MATCH(LEFT($B1387,1),_312_Table2_ColumnLookup,0),FALSE)
+N("312"),
  IF(VALUE(LEFT($A1387,3))=313,VLOOKUP(VALUE(MID($B1387,2,1)),_313_Table2,MATCH(MID($B1387,1,1),_313_Table2_ColumnLookup,0),FALSE)
+N("313"),
  IF(AND(VALUE(LEFT($A1387,3))=314,LEN($B1387)=3),VLOOKUP(VALUE(MID($B1387,2,2)),_314_Table2,MATCH(MID($B1387,1,1),_314_Table2_ColumnLookup,0),FALSE),
  IF(VALUE(LEFT($A1387,3))=314,VLOOKUP(VALUE(MID($B1387,2,1)),_314_Table2,MATCH(MID($B1387,1,1),_314_Table2_ColumnLookup,0),FALSE)
+N("314"),
""))))))))))))))))))))))))</f>
        <v>#N/A</v>
      </c>
      <c r="F1387" s="238" t="e">
        <f>IF(AND(VALUE(LEFT($A1387,3))=309,LEN($B1387)=3),VLOOKUP(VALUE(MID($B1387,2,2)),_309_Table3,MATCH(MID($B1387,1,1),_309_Table3_ColumnLookup,0),FALSE),
  IF($C1387="309 LCR SummaryA",OneYearSCR,IF($C1387="309 LCR SummaryB",UltimateSCR,IF(VALUE(LEFT($A1387,3))=309,VLOOKUP(VALUE(MID($B1387,2,1)),_309_Table3,MATCH(MID($B1387,1,1),_309_Table3_ColumnLookup,0),FALSE)
+N("309"),
  IF(VALUE(LEFT($A1387,3))=310,VLOOKUP(VALUE(MID($B1387,2,1)),_310_Table3,MATCH(MID($B1387,1,1),_310_Table3_ColumnLookup,0),FALSE)
+N("310"),
  IF(AND(VALUE(LEFT($A1387,3))=311,LEN($I1387)=4),VLOOKUP($I1387,_311_Table3,MATCH($B1387,_311_Table3_ColumnLookup,0),FALSE),
  IF(AND(VALUE(LEFT($A1387,3))=311,OR($B1387="I2",$B1387="J2",$B1387="K2",$B1387="L2")),VLOOKUP('311'!$G$58,_311_Table3,MATCH(MID($B1387,1,1),_311_Table3_ColumnLookup,0),FALSE),
  IF(AND(VALUE(LEFT($A1387,3))=311,RIGHT($B1387,5)="Total"),VLOOKUP('311'!$G$59,_311_Table3,MATCH(MID($B1387,1,1),_311_Table3_ColumnLookup,0),FALSE),
  IF(VALUE(LEFT($A1387,3))=311,VLOOKUP(VALUE(MID($B1387,2,1)),_311_Table3,MATCH(MID($B1387,1,1),_311_Table3_ColumnLookup,0),FALSE)
+N("311"),
  IF(AND(VALUE(LEFT($A1387,3))=312,LEFT($G1387,10)="Unincepted",$B1387="G "),VLOOKUP(" ULO",_312_Table3,MATCH('312'!$N$16,_312_Table3_ColumnLookup,0),FALSE),
  IF(AND(VALUE(LEFT($A1387,3))=312,LEFT($G1387,10)="Unincepted",$B1387="O "),VLOOKUP(" ULO",_312_Table3,MATCH('312'!$V$16,_312_Table3_ColumnLookup,0),FALSE),
  IF(AND(VALUE(LEFT($A1387,3))=312,LEFT($G1387,10)="Unincepted",$B1387="Q "),VLOOKUP(" ULO",_312_Table3,MATCH('312'!$X$16,_312_Table3_ColumnLookup,0),FALSE),
  IF(AND(VALUE(LEFT($A1387,3))=312,LEFT($G1387,10)="Unincepted"),VLOOKUP(" ULO",_312_Table3,MATCH(LEFT($B1387,1),_312_Table3_ColumnLookup,0),FALSE),
  IF(AND(VALUE(LEFT($A1387,3))=312,LEFT($G1387,5)="Total",$B1387="G "),VLOOKUP('312'!$F$80,_312_Table3,MATCH('312'!$N$16,_312_Table3_ColumnLookup,0),FALSE),
  IF(AND(VALUE(LEFT($A1387,3))=312,LEFT($G1387,5)="Total",$B1387="O "),VLOOKUP('312'!$F$80,_312_Table3,MATCH('312'!$V$16,_312_Table3_ColumnLookup,0),FALSE),
  IF(AND(VALUE(LEFT($A1387,3))=312,LEFT($G1387,5)="Total",$B1387="Q "),VLOOKUP('312'!$F$80,_312_Table3,MATCH('312'!$X$16,_312_Table3_ColumnLookup,0),FALSE),
  IF(AND(VALUE(LEFT($A1387,3))=312,LEFT($G1387,5)="Total"),VLOOKUP('312'!$F$80,_312_Table3,MATCH(LEFT($B1387,1),_312_Table3_ColumnLookup,0),FALSE),
  IF(AND(VALUE(LEFT($A1387,3))=312,LEN($I1387)=4,$B1387="G"),VLOOKUP($I1387,_312_Table3,MATCH('312'!$N$16,_312_Table3_ColumnLookup,0),FALSE),
  IF(AND(VALUE(LEFT($A1387,3))=312,LEN($I1387)=4,$B1387="O"),VLOOKUP($I1387,_312_Table3,MATCH('312'!$V$16,_312_Table3_ColumnLookup,0),FALSE),
  IF(AND(VALUE(LEFT($A1387,3))=312,LEN($I1387)=4,$B1387="Q"),VLOOKUP($I1387,_312_Table3,MATCH('312'!$X$16,_312_Table3_ColumnLookup,0),FALSE),
  IF(AND(VALUE(LEFT($A1387,3))=312,LEN($I1387)=4),VLOOKUP($I1387,_312_Table3,MATCH(LEFT($B1387,1),_312_Table3_ColumnLookup,0),FALSE)
+N("312"),
  IF(VALUE(LEFT($A1387,3))=313,VLOOKUP(VALUE(MID($B1387,2,1)),_313_Table3,MATCH(MID($B1387,1,1),_313_Table3_ColumnLookup,0),FALSE)
+N("313"),
  IF(AND(VALUE(LEFT($A1387,3))=314,LEN($B1387)=3),VLOOKUP(VALUE(MID($B1387,2,2)),_314_Table3,MATCH(MID($B1387,1,1),_314_Table3_ColumnLookup,0),FALSE),
  IF(VALUE(LEFT($A1387,3))=314,VLOOKUP(VALUE(MID($B1387,2,1)),_314_Table3,MATCH(MID($B1387,1,1),_314_Table3_ColumnLookup,0),FALSE)
+N("314"),
""))))))))))))))))))))))))</f>
        <v>#N/A</v>
      </c>
      <c r="H1387" s="321" t="str">
        <f>IFERROR(
IF(ISERROR($D1387)=FALSE,$D1387,IF(ISERROR($E1387)=FALSE,$E1387,IF(ISERROR($F1387)=FALSE,$F1387
+N("012 checkboxes"),
IF(
IF(OR(LEFT($A1387,9)="Syndicate",LEFT($A1387,12)="NewSyndicate"),VLOOKUP($A1387,'012'!$J:$ZW,MATCH("Link to button",'012'!$J$1:$ZW$1,0),0)
+N("309 checkbox"),
IF($C1387="309 LCR Summary0",VLOOKUP("Notes990",'309'!$P:$ZZ,MATCH("Link to button",'309'!$P$1:$ZZ$1,0),0)
+N("313 checkboxes"),
IF($C1387="313 Financial Information0LcmVsScr",IF($C1387="309 LCR Summary0",VLOOKUP("LcmVsScr",'309'!$N:$ZZ,MATCH("Link to button",'309'!$N$1:$ZZ$1,0),0),
IF($C1387="313 Financial Information0LcrDocAttached",IF($C1387="309 LCR Summary0",VLOOKUP("LcrDocAttached",'309'!$N:$ZZ,MATCH("Link to button",'309'!$N$1:$ZZ$1,0),
0)))))))=1,TRUE,FALSE)
))),"")</f>
        <v/>
      </c>
    </row>
    <row r="1388" spans="1:8">
      <c r="A1388" s="237" t="e">
        <f>VLOOKUP($G1388,CSVLookups!$B:$R,MATCH(A$1,CSVLookups!$B$1:$R$1,0),FALSE)</f>
        <v>#N/A</v>
      </c>
      <c r="B1388" s="237" t="e">
        <f>VLOOKUP($G1388,CSVLookups!$B:$R,MATCH(B$1,CSVLookups!$B$1:$R$1,0),FALSE)</f>
        <v>#N/A</v>
      </c>
      <c r="C1388" s="238" t="e">
        <f t="shared" si="22"/>
        <v>#N/A</v>
      </c>
      <c r="D1388" s="238" t="e">
        <f>IF(AND(VALUE(LEFT($A1388,3))=309,LEN($B1388)=3),VLOOKUP(VALUE(MID($B1388,2,2)),_309_Table1,MATCH(MID($B1388,1,1),_309_Table1_ColumnLookup,0),FALSE),
  IF($C1388="309 LCR SummaryA",OneYearSCR,IF($C1388="309 LCR SummaryB",UltimateSCR,IF(VALUE(LEFT($A1388,3))=309,VLOOKUP(VALUE(MID($B1388,2,1)),_309_Table1,MATCH(MID($B1388,1,1),_309_Table1_ColumnLookup,0),FALSE)
+N("309"),
  IF(VALUE(LEFT($A1388,3))=310,VLOOKUP(VALUE(MID($B1388,2,1)),_310_Table1,MATCH(MID($B1388,1,1),_310_Table1_ColumnLookup,0),FALSE)
+N("310"),
  IF(AND(VALUE(LEFT($A1388,3))=311,LEN($I1388)=4),VLOOKUP($I1388,_311_Table1,MATCH($B1388,_311_Table1_ColumnLookup,0),FALSE),
  IF(AND(VALUE(LEFT($A1388,3))=311,OR($B1388="I2",$B1388="J2",$B1388="K2",$B1388="L2")),VLOOKUP('311'!$G$58,_311_Table1,MATCH(MID($B1388,1,1),_311_Table1_ColumnLookup,0),FALSE),
  IF(AND(VALUE(LEFT($A1388,3))=311,RIGHT($B1388,5)="Total"),VLOOKUP('311'!$G$59,_311_Table1,MATCH(MID($B1388,1,1),_311_Table1_ColumnLookup,0),FALSE),
  IF(VALUE(LEFT($A1388,3))=311,VLOOKUP(VALUE(MID($B1388,2,1)),_311_Table1,MATCH(MID($B1388,1,1),_311_Table1_ColumnLookup,0),FALSE)
+N("311"),
  IF(AND(VALUE(LEFT($A1388,3))=312,LEFT($G1388,10)="Unincepted",$B1388="G "),VLOOKUP(" ULO",_312_Table1,MATCH('312'!$N$16,_312_Table1_ColumnLookup,0),FALSE),
  IF(AND(VALUE(LEFT($A1388,3))=312,LEFT($G1388,10)="Unincepted",$B1388="O "),VLOOKUP(" ULO",_312_Table1,MATCH('312'!$V$16,_312_Table1_ColumnLookup,0),FALSE),
  IF(AND(VALUE(LEFT($A1388,3))=312,LEFT($G1388,10)="Unincepted",$B1388="Q "),VLOOKUP(" ULO",_312_Table1,MATCH('312'!$X$16,_312_Table1_ColumnLookup,0),FALSE),
  IF(AND(VALUE(LEFT($A1388,3))=312,LEFT($G1388,10)="Unincepted"),VLOOKUP(" ULO",_312_Table1,MATCH(LEFT($B1388,1),_312_Table1_ColumnLookup,0),FALSE),
  IF(AND(VALUE(LEFT($A1388,3))=312,LEFT($G1388,5)="Total",$B1388="G "),VLOOKUP('312'!$F$80,_312_Table1,MATCH('312'!$N$16,_312_Table1_ColumnLookup,0),FALSE),
  IF(AND(VALUE(LEFT($A1388,3))=312,LEFT($G1388,5)="Total",$B1388="O "),VLOOKUP('312'!$F$80,_312_Table1,MATCH('312'!$V$16,_312_Table1_ColumnLookup,0),FALSE),
  IF(AND(VALUE(LEFT($A1388,3))=312,LEFT($G1388,5)="Total",$B1388="Q "),VLOOKUP('312'!$F$80,_312_Table1,MATCH('312'!$X$16,_312_Table1_ColumnLookup,0),FALSE),
  IF(AND(VALUE(LEFT($A1388,3))=312,LEFT($G1388,5)="Total"),VLOOKUP('312'!$F$80,_312_Table1,MATCH(LEFT($B1388,1),_312_Table1_ColumnLookup,0),FALSE),
  IF(AND(VALUE(LEFT($A1388,3))=312,LEN($I1388)=4,$B1388="G"),VLOOKUP($I1388,_312_Table1,MATCH('312'!$N$16,_312_Table1_ColumnLookup,0),FALSE),
  IF(AND(VALUE(LEFT($A1388,3))=312,LEN($I1388)=4,$B1388="O"),VLOOKUP($I1388,_312_Table1,MATCH('312'!$V$16,_312_Table1_ColumnLookup,0),FALSE),
  IF(AND(VALUE(LEFT($A1388,3))=312,LEN($I1388)=4,$B1388="Q"),VLOOKUP($I1388,_312_Table1,MATCH('312'!$X$16,_312_Table1_ColumnLookup,0),FALSE),
  IF(AND(VALUE(LEFT($A1388,3))=312,LEN($I1388)=4),VLOOKUP($I1388,_312_Table1,MATCH(LEFT($B1388,1),_312_Table1_ColumnLookup,0),FALSE)
+N("312"),
  IF(VALUE(LEFT($A1388,3))=313,VLOOKUP(VALUE(MID($B1388,2,1)),_313_Table1,MATCH(MID($B1388,1,1),_313_Table1_ColumnLookup,0),FALSE)
+N("313"),
  IF(AND(VALUE(LEFT($A1388,3))=314,LEN($B1388)=3),VLOOKUP(VALUE(MID($B1388,2,2)),_314_Table1,MATCH(MID($B1388,1,1),_314_Table1_ColumnLookup,0),FALSE),
  IF(VALUE(LEFT($A1388,3))=314,VLOOKUP(VALUE(MID($B1388,2,1)),_314_Table1,MATCH(MID($B1388,1,1),_314_Table1_ColumnLookup,0),FALSE)
+N("314"),
""))))))))))))))))))))))))</f>
        <v>#N/A</v>
      </c>
      <c r="E1388" s="238" t="e">
        <f>IF(AND(VALUE(LEFT($A1388,3))=309,LEN($B1388)=3),VLOOKUP(VALUE(MID($B1388,2,2)),_309_Table2,MATCH(MID($B1388,1,1),_309_Table2_ColumnLookup,0),FALSE),
  IF($C1388="309 LCR SummaryA",OneYearSCR,IF($C1388="309 LCR SummaryB",UltimateSCR,IF(VALUE(LEFT($A1388,3))=309,VLOOKUP(VALUE(MID($B1388,2,1)),_309_Table2,MATCH(MID($B1388,1,1),_309_Table2_ColumnLookup,0),FALSE)
+N("309"),
  IF(VALUE(LEFT($A1388,3))=310,VLOOKUP(VALUE(MID($B1388,2,1)),_310_Table2,MATCH(MID($B1388,1,1),_310_Table2_ColumnLookup,0),FALSE)
+N("310"),
  IF(AND(VALUE(LEFT($A1388,3))=311,LEN($I1388)=4),VLOOKUP($I1388,_311_Table2,MATCH($B1388,_311_Table2_ColumnLookup,0),FALSE),
  IF(AND(VALUE(LEFT($A1388,3))=311,OR($B1388="I2",$B1388="J2",$B1388="K2",$B1388="L2")),VLOOKUP('311'!$G$58,_311_Table2,MATCH(MID($B1388,1,1),_311_Table2_ColumnLookup,0),FALSE),
  IF(AND(VALUE(LEFT($A1388,3))=311,RIGHT($B1388,5)="Total"),VLOOKUP('311'!$G$59,_311_Table2,MATCH(MID($B1388,1,1),_311_Table2_ColumnLookup,0),FALSE),
  IF(VALUE(LEFT($A1388,3))=311,VLOOKUP(VALUE(MID($B1388,2,1)),_311_Table2,MATCH(MID($B1388,1,1),_311_Table2_ColumnLookup,0),FALSE)
+N("311"),
  IF(AND(VALUE(LEFT($A1388,3))=312,LEFT($G1388,10)="Unincepted",$B1388="G "),VLOOKUP(" ULO",_312_Table2,MATCH('312'!$N$16,_312_Table2_ColumnLookup,0),FALSE),
  IF(AND(VALUE(LEFT($A1388,3))=312,LEFT($G1388,10)="Unincepted",$B1388="O "),VLOOKUP(" ULO",_312_Table2,MATCH('312'!$V$16,_312_Table2_ColumnLookup,0),FALSE),
  IF(AND(VALUE(LEFT($A1388,3))=312,LEFT($G1388,10)="Unincepted",$B1388="Q "),VLOOKUP(" ULO",_312_Table2,MATCH('312'!$X$16,_312_Table2_ColumnLookup,0),FALSE),
  IF(AND(VALUE(LEFT($A1388,3))=312,LEFT($G1388,10)="Unincepted"),VLOOKUP(" ULO",_312_Table2,MATCH(LEFT($B1388,1),_312_Table2_ColumnLookup,0),FALSE),
  IF(AND(VALUE(LEFT($A1388,3))=312,LEFT($G1388,5)="Total",$B1388="G "),VLOOKUP('312'!$F$80,_312_Table2,MATCH('312'!$N$16,_312_Table2_ColumnLookup,0),FALSE),
  IF(AND(VALUE(LEFT($A1388,3))=312,LEFT($G1388,5)="Total",$B1388="O "),VLOOKUP('312'!$F$80,_312_Table2,MATCH('312'!$V$16,_312_Table2_ColumnLookup,0),FALSE),
  IF(AND(VALUE(LEFT($A1388,3))=312,LEFT($G1388,5)="Total",$B1388="Q "),VLOOKUP('312'!$F$80,_312_Table2,MATCH('312'!$X$16,_312_Table2_ColumnLookup,0),FALSE),
  IF(AND(VALUE(LEFT($A1388,3))=312,LEFT($G1388,5)="Total"),VLOOKUP('312'!$F$80,_312_Table2,MATCH(LEFT($B1388,1),_312_Table2_ColumnLookup,0),FALSE),
  IF(AND(VALUE(LEFT($A1388,3))=312,LEN($I1388)=4,$B1388="G"),VLOOKUP($I1388,_312_Table2,MATCH('312'!$N$16,_312_Table2_ColumnLookup,0),FALSE),
  IF(AND(VALUE(LEFT($A1388,3))=312,LEN($I1388)=4,$B1388="O"),VLOOKUP($I1388,_312_Table2,MATCH('312'!$V$16,_312_Table2_ColumnLookup,0),FALSE),
  IF(AND(VALUE(LEFT($A1388,3))=312,LEN($I1388)=4,$B1388="Q"),VLOOKUP($I1388,_312_Table2,MATCH('312'!$X$16,_312_Table2_ColumnLookup,0),FALSE),
  IF(AND(VALUE(LEFT($A1388,3))=312,LEN($I1388)=4),VLOOKUP($I1388,_312_Table2,MATCH(LEFT($B1388,1),_312_Table2_ColumnLookup,0),FALSE)
+N("312"),
  IF(VALUE(LEFT($A1388,3))=313,VLOOKUP(VALUE(MID($B1388,2,1)),_313_Table2,MATCH(MID($B1388,1,1),_313_Table2_ColumnLookup,0),FALSE)
+N("313"),
  IF(AND(VALUE(LEFT($A1388,3))=314,LEN($B1388)=3),VLOOKUP(VALUE(MID($B1388,2,2)),_314_Table2,MATCH(MID($B1388,1,1),_314_Table2_ColumnLookup,0),FALSE),
  IF(VALUE(LEFT($A1388,3))=314,VLOOKUP(VALUE(MID($B1388,2,1)),_314_Table2,MATCH(MID($B1388,1,1),_314_Table2_ColumnLookup,0),FALSE)
+N("314"),
""))))))))))))))))))))))))</f>
        <v>#N/A</v>
      </c>
      <c r="F1388" s="238" t="e">
        <f>IF(AND(VALUE(LEFT($A1388,3))=309,LEN($B1388)=3),VLOOKUP(VALUE(MID($B1388,2,2)),_309_Table3,MATCH(MID($B1388,1,1),_309_Table3_ColumnLookup,0),FALSE),
  IF($C1388="309 LCR SummaryA",OneYearSCR,IF($C1388="309 LCR SummaryB",UltimateSCR,IF(VALUE(LEFT($A1388,3))=309,VLOOKUP(VALUE(MID($B1388,2,1)),_309_Table3,MATCH(MID($B1388,1,1),_309_Table3_ColumnLookup,0),FALSE)
+N("309"),
  IF(VALUE(LEFT($A1388,3))=310,VLOOKUP(VALUE(MID($B1388,2,1)),_310_Table3,MATCH(MID($B1388,1,1),_310_Table3_ColumnLookup,0),FALSE)
+N("310"),
  IF(AND(VALUE(LEFT($A1388,3))=311,LEN($I1388)=4),VLOOKUP($I1388,_311_Table3,MATCH($B1388,_311_Table3_ColumnLookup,0),FALSE),
  IF(AND(VALUE(LEFT($A1388,3))=311,OR($B1388="I2",$B1388="J2",$B1388="K2",$B1388="L2")),VLOOKUP('311'!$G$58,_311_Table3,MATCH(MID($B1388,1,1),_311_Table3_ColumnLookup,0),FALSE),
  IF(AND(VALUE(LEFT($A1388,3))=311,RIGHT($B1388,5)="Total"),VLOOKUP('311'!$G$59,_311_Table3,MATCH(MID($B1388,1,1),_311_Table3_ColumnLookup,0),FALSE),
  IF(VALUE(LEFT($A1388,3))=311,VLOOKUP(VALUE(MID($B1388,2,1)),_311_Table3,MATCH(MID($B1388,1,1),_311_Table3_ColumnLookup,0),FALSE)
+N("311"),
  IF(AND(VALUE(LEFT($A1388,3))=312,LEFT($G1388,10)="Unincepted",$B1388="G "),VLOOKUP(" ULO",_312_Table3,MATCH('312'!$N$16,_312_Table3_ColumnLookup,0),FALSE),
  IF(AND(VALUE(LEFT($A1388,3))=312,LEFT($G1388,10)="Unincepted",$B1388="O "),VLOOKUP(" ULO",_312_Table3,MATCH('312'!$V$16,_312_Table3_ColumnLookup,0),FALSE),
  IF(AND(VALUE(LEFT($A1388,3))=312,LEFT($G1388,10)="Unincepted",$B1388="Q "),VLOOKUP(" ULO",_312_Table3,MATCH('312'!$X$16,_312_Table3_ColumnLookup,0),FALSE),
  IF(AND(VALUE(LEFT($A1388,3))=312,LEFT($G1388,10)="Unincepted"),VLOOKUP(" ULO",_312_Table3,MATCH(LEFT($B1388,1),_312_Table3_ColumnLookup,0),FALSE),
  IF(AND(VALUE(LEFT($A1388,3))=312,LEFT($G1388,5)="Total",$B1388="G "),VLOOKUP('312'!$F$80,_312_Table3,MATCH('312'!$N$16,_312_Table3_ColumnLookup,0),FALSE),
  IF(AND(VALUE(LEFT($A1388,3))=312,LEFT($G1388,5)="Total",$B1388="O "),VLOOKUP('312'!$F$80,_312_Table3,MATCH('312'!$V$16,_312_Table3_ColumnLookup,0),FALSE),
  IF(AND(VALUE(LEFT($A1388,3))=312,LEFT($G1388,5)="Total",$B1388="Q "),VLOOKUP('312'!$F$80,_312_Table3,MATCH('312'!$X$16,_312_Table3_ColumnLookup,0),FALSE),
  IF(AND(VALUE(LEFT($A1388,3))=312,LEFT($G1388,5)="Total"),VLOOKUP('312'!$F$80,_312_Table3,MATCH(LEFT($B1388,1),_312_Table3_ColumnLookup,0),FALSE),
  IF(AND(VALUE(LEFT($A1388,3))=312,LEN($I1388)=4,$B1388="G"),VLOOKUP($I1388,_312_Table3,MATCH('312'!$N$16,_312_Table3_ColumnLookup,0),FALSE),
  IF(AND(VALUE(LEFT($A1388,3))=312,LEN($I1388)=4,$B1388="O"),VLOOKUP($I1388,_312_Table3,MATCH('312'!$V$16,_312_Table3_ColumnLookup,0),FALSE),
  IF(AND(VALUE(LEFT($A1388,3))=312,LEN($I1388)=4,$B1388="Q"),VLOOKUP($I1388,_312_Table3,MATCH('312'!$X$16,_312_Table3_ColumnLookup,0),FALSE),
  IF(AND(VALUE(LEFT($A1388,3))=312,LEN($I1388)=4),VLOOKUP($I1388,_312_Table3,MATCH(LEFT($B1388,1),_312_Table3_ColumnLookup,0),FALSE)
+N("312"),
  IF(VALUE(LEFT($A1388,3))=313,VLOOKUP(VALUE(MID($B1388,2,1)),_313_Table3,MATCH(MID($B1388,1,1),_313_Table3_ColumnLookup,0),FALSE)
+N("313"),
  IF(AND(VALUE(LEFT($A1388,3))=314,LEN($B1388)=3),VLOOKUP(VALUE(MID($B1388,2,2)),_314_Table3,MATCH(MID($B1388,1,1),_314_Table3_ColumnLookup,0),FALSE),
  IF(VALUE(LEFT($A1388,3))=314,VLOOKUP(VALUE(MID($B1388,2,1)),_314_Table3,MATCH(MID($B1388,1,1),_314_Table3_ColumnLookup,0),FALSE)
+N("314"),
""))))))))))))))))))))))))</f>
        <v>#N/A</v>
      </c>
      <c r="H1388" s="321" t="str">
        <f>IFERROR(
IF(ISERROR($D1388)=FALSE,$D1388,IF(ISERROR($E1388)=FALSE,$E1388,IF(ISERROR($F1388)=FALSE,$F1388
+N("012 checkboxes"),
IF(
IF(OR(LEFT($A1388,9)="Syndicate",LEFT($A1388,12)="NewSyndicate"),VLOOKUP($A1388,'012'!$J:$ZW,MATCH("Link to button",'012'!$J$1:$ZW$1,0),0)
+N("309 checkbox"),
IF($C1388="309 LCR Summary0",VLOOKUP("Notes990",'309'!$P:$ZZ,MATCH("Link to button",'309'!$P$1:$ZZ$1,0),0)
+N("313 checkboxes"),
IF($C1388="313 Financial Information0LcmVsScr",IF($C1388="309 LCR Summary0",VLOOKUP("LcmVsScr",'309'!$N:$ZZ,MATCH("Link to button",'309'!$N$1:$ZZ$1,0),0),
IF($C1388="313 Financial Information0LcrDocAttached",IF($C1388="309 LCR Summary0",VLOOKUP("LcrDocAttached",'309'!$N:$ZZ,MATCH("Link to button",'309'!$N$1:$ZZ$1,0),
0)))))))=1,TRUE,FALSE)
))),"")</f>
        <v/>
      </c>
    </row>
    <row r="1389" spans="1:8">
      <c r="A1389" s="237" t="e">
        <f>VLOOKUP($G1389,CSVLookups!$B:$R,MATCH(A$1,CSVLookups!$B$1:$R$1,0),FALSE)</f>
        <v>#N/A</v>
      </c>
      <c r="B1389" s="237" t="e">
        <f>VLOOKUP($G1389,CSVLookups!$B:$R,MATCH(B$1,CSVLookups!$B$1:$R$1,0),FALSE)</f>
        <v>#N/A</v>
      </c>
      <c r="C1389" s="238" t="e">
        <f t="shared" si="22"/>
        <v>#N/A</v>
      </c>
      <c r="D1389" s="238" t="e">
        <f>IF(AND(VALUE(LEFT($A1389,3))=309,LEN($B1389)=3),VLOOKUP(VALUE(MID($B1389,2,2)),_309_Table1,MATCH(MID($B1389,1,1),_309_Table1_ColumnLookup,0),FALSE),
  IF($C1389="309 LCR SummaryA",OneYearSCR,IF($C1389="309 LCR SummaryB",UltimateSCR,IF(VALUE(LEFT($A1389,3))=309,VLOOKUP(VALUE(MID($B1389,2,1)),_309_Table1,MATCH(MID($B1389,1,1),_309_Table1_ColumnLookup,0),FALSE)
+N("309"),
  IF(VALUE(LEFT($A1389,3))=310,VLOOKUP(VALUE(MID($B1389,2,1)),_310_Table1,MATCH(MID($B1389,1,1),_310_Table1_ColumnLookup,0),FALSE)
+N("310"),
  IF(AND(VALUE(LEFT($A1389,3))=311,LEN($I1389)=4),VLOOKUP($I1389,_311_Table1,MATCH($B1389,_311_Table1_ColumnLookup,0),FALSE),
  IF(AND(VALUE(LEFT($A1389,3))=311,OR($B1389="I2",$B1389="J2",$B1389="K2",$B1389="L2")),VLOOKUP('311'!$G$58,_311_Table1,MATCH(MID($B1389,1,1),_311_Table1_ColumnLookup,0),FALSE),
  IF(AND(VALUE(LEFT($A1389,3))=311,RIGHT($B1389,5)="Total"),VLOOKUP('311'!$G$59,_311_Table1,MATCH(MID($B1389,1,1),_311_Table1_ColumnLookup,0),FALSE),
  IF(VALUE(LEFT($A1389,3))=311,VLOOKUP(VALUE(MID($B1389,2,1)),_311_Table1,MATCH(MID($B1389,1,1),_311_Table1_ColumnLookup,0),FALSE)
+N("311"),
  IF(AND(VALUE(LEFT($A1389,3))=312,LEFT($G1389,10)="Unincepted",$B1389="G "),VLOOKUP(" ULO",_312_Table1,MATCH('312'!$N$16,_312_Table1_ColumnLookup,0),FALSE),
  IF(AND(VALUE(LEFT($A1389,3))=312,LEFT($G1389,10)="Unincepted",$B1389="O "),VLOOKUP(" ULO",_312_Table1,MATCH('312'!$V$16,_312_Table1_ColumnLookup,0),FALSE),
  IF(AND(VALUE(LEFT($A1389,3))=312,LEFT($G1389,10)="Unincepted",$B1389="Q "),VLOOKUP(" ULO",_312_Table1,MATCH('312'!$X$16,_312_Table1_ColumnLookup,0),FALSE),
  IF(AND(VALUE(LEFT($A1389,3))=312,LEFT($G1389,10)="Unincepted"),VLOOKUP(" ULO",_312_Table1,MATCH(LEFT($B1389,1),_312_Table1_ColumnLookup,0),FALSE),
  IF(AND(VALUE(LEFT($A1389,3))=312,LEFT($G1389,5)="Total",$B1389="G "),VLOOKUP('312'!$F$80,_312_Table1,MATCH('312'!$N$16,_312_Table1_ColumnLookup,0),FALSE),
  IF(AND(VALUE(LEFT($A1389,3))=312,LEFT($G1389,5)="Total",$B1389="O "),VLOOKUP('312'!$F$80,_312_Table1,MATCH('312'!$V$16,_312_Table1_ColumnLookup,0),FALSE),
  IF(AND(VALUE(LEFT($A1389,3))=312,LEFT($G1389,5)="Total",$B1389="Q "),VLOOKUP('312'!$F$80,_312_Table1,MATCH('312'!$X$16,_312_Table1_ColumnLookup,0),FALSE),
  IF(AND(VALUE(LEFT($A1389,3))=312,LEFT($G1389,5)="Total"),VLOOKUP('312'!$F$80,_312_Table1,MATCH(LEFT($B1389,1),_312_Table1_ColumnLookup,0),FALSE),
  IF(AND(VALUE(LEFT($A1389,3))=312,LEN($I1389)=4,$B1389="G"),VLOOKUP($I1389,_312_Table1,MATCH('312'!$N$16,_312_Table1_ColumnLookup,0),FALSE),
  IF(AND(VALUE(LEFT($A1389,3))=312,LEN($I1389)=4,$B1389="O"),VLOOKUP($I1389,_312_Table1,MATCH('312'!$V$16,_312_Table1_ColumnLookup,0),FALSE),
  IF(AND(VALUE(LEFT($A1389,3))=312,LEN($I1389)=4,$B1389="Q"),VLOOKUP($I1389,_312_Table1,MATCH('312'!$X$16,_312_Table1_ColumnLookup,0),FALSE),
  IF(AND(VALUE(LEFT($A1389,3))=312,LEN($I1389)=4),VLOOKUP($I1389,_312_Table1,MATCH(LEFT($B1389,1),_312_Table1_ColumnLookup,0),FALSE)
+N("312"),
  IF(VALUE(LEFT($A1389,3))=313,VLOOKUP(VALUE(MID($B1389,2,1)),_313_Table1,MATCH(MID($B1389,1,1),_313_Table1_ColumnLookup,0),FALSE)
+N("313"),
  IF(AND(VALUE(LEFT($A1389,3))=314,LEN($B1389)=3),VLOOKUP(VALUE(MID($B1389,2,2)),_314_Table1,MATCH(MID($B1389,1,1),_314_Table1_ColumnLookup,0),FALSE),
  IF(VALUE(LEFT($A1389,3))=314,VLOOKUP(VALUE(MID($B1389,2,1)),_314_Table1,MATCH(MID($B1389,1,1),_314_Table1_ColumnLookup,0),FALSE)
+N("314"),
""))))))))))))))))))))))))</f>
        <v>#N/A</v>
      </c>
      <c r="E1389" s="238" t="e">
        <f>IF(AND(VALUE(LEFT($A1389,3))=309,LEN($B1389)=3),VLOOKUP(VALUE(MID($B1389,2,2)),_309_Table2,MATCH(MID($B1389,1,1),_309_Table2_ColumnLookup,0),FALSE),
  IF($C1389="309 LCR SummaryA",OneYearSCR,IF($C1389="309 LCR SummaryB",UltimateSCR,IF(VALUE(LEFT($A1389,3))=309,VLOOKUP(VALUE(MID($B1389,2,1)),_309_Table2,MATCH(MID($B1389,1,1),_309_Table2_ColumnLookup,0),FALSE)
+N("309"),
  IF(VALUE(LEFT($A1389,3))=310,VLOOKUP(VALUE(MID($B1389,2,1)),_310_Table2,MATCH(MID($B1389,1,1),_310_Table2_ColumnLookup,0),FALSE)
+N("310"),
  IF(AND(VALUE(LEFT($A1389,3))=311,LEN($I1389)=4),VLOOKUP($I1389,_311_Table2,MATCH($B1389,_311_Table2_ColumnLookup,0),FALSE),
  IF(AND(VALUE(LEFT($A1389,3))=311,OR($B1389="I2",$B1389="J2",$B1389="K2",$B1389="L2")),VLOOKUP('311'!$G$58,_311_Table2,MATCH(MID($B1389,1,1),_311_Table2_ColumnLookup,0),FALSE),
  IF(AND(VALUE(LEFT($A1389,3))=311,RIGHT($B1389,5)="Total"),VLOOKUP('311'!$G$59,_311_Table2,MATCH(MID($B1389,1,1),_311_Table2_ColumnLookup,0),FALSE),
  IF(VALUE(LEFT($A1389,3))=311,VLOOKUP(VALUE(MID($B1389,2,1)),_311_Table2,MATCH(MID($B1389,1,1),_311_Table2_ColumnLookup,0),FALSE)
+N("311"),
  IF(AND(VALUE(LEFT($A1389,3))=312,LEFT($G1389,10)="Unincepted",$B1389="G "),VLOOKUP(" ULO",_312_Table2,MATCH('312'!$N$16,_312_Table2_ColumnLookup,0),FALSE),
  IF(AND(VALUE(LEFT($A1389,3))=312,LEFT($G1389,10)="Unincepted",$B1389="O "),VLOOKUP(" ULO",_312_Table2,MATCH('312'!$V$16,_312_Table2_ColumnLookup,0),FALSE),
  IF(AND(VALUE(LEFT($A1389,3))=312,LEFT($G1389,10)="Unincepted",$B1389="Q "),VLOOKUP(" ULO",_312_Table2,MATCH('312'!$X$16,_312_Table2_ColumnLookup,0),FALSE),
  IF(AND(VALUE(LEFT($A1389,3))=312,LEFT($G1389,10)="Unincepted"),VLOOKUP(" ULO",_312_Table2,MATCH(LEFT($B1389,1),_312_Table2_ColumnLookup,0),FALSE),
  IF(AND(VALUE(LEFT($A1389,3))=312,LEFT($G1389,5)="Total",$B1389="G "),VLOOKUP('312'!$F$80,_312_Table2,MATCH('312'!$N$16,_312_Table2_ColumnLookup,0),FALSE),
  IF(AND(VALUE(LEFT($A1389,3))=312,LEFT($G1389,5)="Total",$B1389="O "),VLOOKUP('312'!$F$80,_312_Table2,MATCH('312'!$V$16,_312_Table2_ColumnLookup,0),FALSE),
  IF(AND(VALUE(LEFT($A1389,3))=312,LEFT($G1389,5)="Total",$B1389="Q "),VLOOKUP('312'!$F$80,_312_Table2,MATCH('312'!$X$16,_312_Table2_ColumnLookup,0),FALSE),
  IF(AND(VALUE(LEFT($A1389,3))=312,LEFT($G1389,5)="Total"),VLOOKUP('312'!$F$80,_312_Table2,MATCH(LEFT($B1389,1),_312_Table2_ColumnLookup,0),FALSE),
  IF(AND(VALUE(LEFT($A1389,3))=312,LEN($I1389)=4,$B1389="G"),VLOOKUP($I1389,_312_Table2,MATCH('312'!$N$16,_312_Table2_ColumnLookup,0),FALSE),
  IF(AND(VALUE(LEFT($A1389,3))=312,LEN($I1389)=4,$B1389="O"),VLOOKUP($I1389,_312_Table2,MATCH('312'!$V$16,_312_Table2_ColumnLookup,0),FALSE),
  IF(AND(VALUE(LEFT($A1389,3))=312,LEN($I1389)=4,$B1389="Q"),VLOOKUP($I1389,_312_Table2,MATCH('312'!$X$16,_312_Table2_ColumnLookup,0),FALSE),
  IF(AND(VALUE(LEFT($A1389,3))=312,LEN($I1389)=4),VLOOKUP($I1389,_312_Table2,MATCH(LEFT($B1389,1),_312_Table2_ColumnLookup,0),FALSE)
+N("312"),
  IF(VALUE(LEFT($A1389,3))=313,VLOOKUP(VALUE(MID($B1389,2,1)),_313_Table2,MATCH(MID($B1389,1,1),_313_Table2_ColumnLookup,0),FALSE)
+N("313"),
  IF(AND(VALUE(LEFT($A1389,3))=314,LEN($B1389)=3),VLOOKUP(VALUE(MID($B1389,2,2)),_314_Table2,MATCH(MID($B1389,1,1),_314_Table2_ColumnLookup,0),FALSE),
  IF(VALUE(LEFT($A1389,3))=314,VLOOKUP(VALUE(MID($B1389,2,1)),_314_Table2,MATCH(MID($B1389,1,1),_314_Table2_ColumnLookup,0),FALSE)
+N("314"),
""))))))))))))))))))))))))</f>
        <v>#N/A</v>
      </c>
      <c r="F1389" s="238" t="e">
        <f>IF(AND(VALUE(LEFT($A1389,3))=309,LEN($B1389)=3),VLOOKUP(VALUE(MID($B1389,2,2)),_309_Table3,MATCH(MID($B1389,1,1),_309_Table3_ColumnLookup,0),FALSE),
  IF($C1389="309 LCR SummaryA",OneYearSCR,IF($C1389="309 LCR SummaryB",UltimateSCR,IF(VALUE(LEFT($A1389,3))=309,VLOOKUP(VALUE(MID($B1389,2,1)),_309_Table3,MATCH(MID($B1389,1,1),_309_Table3_ColumnLookup,0),FALSE)
+N("309"),
  IF(VALUE(LEFT($A1389,3))=310,VLOOKUP(VALUE(MID($B1389,2,1)),_310_Table3,MATCH(MID($B1389,1,1),_310_Table3_ColumnLookup,0),FALSE)
+N("310"),
  IF(AND(VALUE(LEFT($A1389,3))=311,LEN($I1389)=4),VLOOKUP($I1389,_311_Table3,MATCH($B1389,_311_Table3_ColumnLookup,0),FALSE),
  IF(AND(VALUE(LEFT($A1389,3))=311,OR($B1389="I2",$B1389="J2",$B1389="K2",$B1389="L2")),VLOOKUP('311'!$G$58,_311_Table3,MATCH(MID($B1389,1,1),_311_Table3_ColumnLookup,0),FALSE),
  IF(AND(VALUE(LEFT($A1389,3))=311,RIGHT($B1389,5)="Total"),VLOOKUP('311'!$G$59,_311_Table3,MATCH(MID($B1389,1,1),_311_Table3_ColumnLookup,0),FALSE),
  IF(VALUE(LEFT($A1389,3))=311,VLOOKUP(VALUE(MID($B1389,2,1)),_311_Table3,MATCH(MID($B1389,1,1),_311_Table3_ColumnLookup,0),FALSE)
+N("311"),
  IF(AND(VALUE(LEFT($A1389,3))=312,LEFT($G1389,10)="Unincepted",$B1389="G "),VLOOKUP(" ULO",_312_Table3,MATCH('312'!$N$16,_312_Table3_ColumnLookup,0),FALSE),
  IF(AND(VALUE(LEFT($A1389,3))=312,LEFT($G1389,10)="Unincepted",$B1389="O "),VLOOKUP(" ULO",_312_Table3,MATCH('312'!$V$16,_312_Table3_ColumnLookup,0),FALSE),
  IF(AND(VALUE(LEFT($A1389,3))=312,LEFT($G1389,10)="Unincepted",$B1389="Q "),VLOOKUP(" ULO",_312_Table3,MATCH('312'!$X$16,_312_Table3_ColumnLookup,0),FALSE),
  IF(AND(VALUE(LEFT($A1389,3))=312,LEFT($G1389,10)="Unincepted"),VLOOKUP(" ULO",_312_Table3,MATCH(LEFT($B1389,1),_312_Table3_ColumnLookup,0),FALSE),
  IF(AND(VALUE(LEFT($A1389,3))=312,LEFT($G1389,5)="Total",$B1389="G "),VLOOKUP('312'!$F$80,_312_Table3,MATCH('312'!$N$16,_312_Table3_ColumnLookup,0),FALSE),
  IF(AND(VALUE(LEFT($A1389,3))=312,LEFT($G1389,5)="Total",$B1389="O "),VLOOKUP('312'!$F$80,_312_Table3,MATCH('312'!$V$16,_312_Table3_ColumnLookup,0),FALSE),
  IF(AND(VALUE(LEFT($A1389,3))=312,LEFT($G1389,5)="Total",$B1389="Q "),VLOOKUP('312'!$F$80,_312_Table3,MATCH('312'!$X$16,_312_Table3_ColumnLookup,0),FALSE),
  IF(AND(VALUE(LEFT($A1389,3))=312,LEFT($G1389,5)="Total"),VLOOKUP('312'!$F$80,_312_Table3,MATCH(LEFT($B1389,1),_312_Table3_ColumnLookup,0),FALSE),
  IF(AND(VALUE(LEFT($A1389,3))=312,LEN($I1389)=4,$B1389="G"),VLOOKUP($I1389,_312_Table3,MATCH('312'!$N$16,_312_Table3_ColumnLookup,0),FALSE),
  IF(AND(VALUE(LEFT($A1389,3))=312,LEN($I1389)=4,$B1389="O"),VLOOKUP($I1389,_312_Table3,MATCH('312'!$V$16,_312_Table3_ColumnLookup,0),FALSE),
  IF(AND(VALUE(LEFT($A1389,3))=312,LEN($I1389)=4,$B1389="Q"),VLOOKUP($I1389,_312_Table3,MATCH('312'!$X$16,_312_Table3_ColumnLookup,0),FALSE),
  IF(AND(VALUE(LEFT($A1389,3))=312,LEN($I1389)=4),VLOOKUP($I1389,_312_Table3,MATCH(LEFT($B1389,1),_312_Table3_ColumnLookup,0),FALSE)
+N("312"),
  IF(VALUE(LEFT($A1389,3))=313,VLOOKUP(VALUE(MID($B1389,2,1)),_313_Table3,MATCH(MID($B1389,1,1),_313_Table3_ColumnLookup,0),FALSE)
+N("313"),
  IF(AND(VALUE(LEFT($A1389,3))=314,LEN($B1389)=3),VLOOKUP(VALUE(MID($B1389,2,2)),_314_Table3,MATCH(MID($B1389,1,1),_314_Table3_ColumnLookup,0),FALSE),
  IF(VALUE(LEFT($A1389,3))=314,VLOOKUP(VALUE(MID($B1389,2,1)),_314_Table3,MATCH(MID($B1389,1,1),_314_Table3_ColumnLookup,0),FALSE)
+N("314"),
""))))))))))))))))))))))))</f>
        <v>#N/A</v>
      </c>
      <c r="H1389" s="321" t="str">
        <f>IFERROR(
IF(ISERROR($D1389)=FALSE,$D1389,IF(ISERROR($E1389)=FALSE,$E1389,IF(ISERROR($F1389)=FALSE,$F1389
+N("012 checkboxes"),
IF(
IF(OR(LEFT($A1389,9)="Syndicate",LEFT($A1389,12)="NewSyndicate"),VLOOKUP($A1389,'012'!$J:$ZW,MATCH("Link to button",'012'!$J$1:$ZW$1,0),0)
+N("309 checkbox"),
IF($C1389="309 LCR Summary0",VLOOKUP("Notes990",'309'!$P:$ZZ,MATCH("Link to button",'309'!$P$1:$ZZ$1,0),0)
+N("313 checkboxes"),
IF($C1389="313 Financial Information0LcmVsScr",IF($C1389="309 LCR Summary0",VLOOKUP("LcmVsScr",'309'!$N:$ZZ,MATCH("Link to button",'309'!$N$1:$ZZ$1,0),0),
IF($C1389="313 Financial Information0LcrDocAttached",IF($C1389="309 LCR Summary0",VLOOKUP("LcrDocAttached",'309'!$N:$ZZ,MATCH("Link to button",'309'!$N$1:$ZZ$1,0),
0)))))))=1,TRUE,FALSE)
))),"")</f>
        <v/>
      </c>
    </row>
    <row r="1390" spans="1:8">
      <c r="A1390" s="237" t="e">
        <f>VLOOKUP($G1390,CSVLookups!$B:$R,MATCH(A$1,CSVLookups!$B$1:$R$1,0),FALSE)</f>
        <v>#N/A</v>
      </c>
      <c r="B1390" s="237" t="e">
        <f>VLOOKUP($G1390,CSVLookups!$B:$R,MATCH(B$1,CSVLookups!$B$1:$R$1,0),FALSE)</f>
        <v>#N/A</v>
      </c>
      <c r="C1390" s="238" t="e">
        <f t="shared" si="22"/>
        <v>#N/A</v>
      </c>
      <c r="D1390" s="238" t="e">
        <f>IF(AND(VALUE(LEFT($A1390,3))=309,LEN($B1390)=3),VLOOKUP(VALUE(MID($B1390,2,2)),_309_Table1,MATCH(MID($B1390,1,1),_309_Table1_ColumnLookup,0),FALSE),
  IF($C1390="309 LCR SummaryA",OneYearSCR,IF($C1390="309 LCR SummaryB",UltimateSCR,IF(VALUE(LEFT($A1390,3))=309,VLOOKUP(VALUE(MID($B1390,2,1)),_309_Table1,MATCH(MID($B1390,1,1),_309_Table1_ColumnLookup,0),FALSE)
+N("309"),
  IF(VALUE(LEFT($A1390,3))=310,VLOOKUP(VALUE(MID($B1390,2,1)),_310_Table1,MATCH(MID($B1390,1,1),_310_Table1_ColumnLookup,0),FALSE)
+N("310"),
  IF(AND(VALUE(LEFT($A1390,3))=311,LEN($I1390)=4),VLOOKUP($I1390,_311_Table1,MATCH($B1390,_311_Table1_ColumnLookup,0),FALSE),
  IF(AND(VALUE(LEFT($A1390,3))=311,OR($B1390="I2",$B1390="J2",$B1390="K2",$B1390="L2")),VLOOKUP('311'!$G$58,_311_Table1,MATCH(MID($B1390,1,1),_311_Table1_ColumnLookup,0),FALSE),
  IF(AND(VALUE(LEFT($A1390,3))=311,RIGHT($B1390,5)="Total"),VLOOKUP('311'!$G$59,_311_Table1,MATCH(MID($B1390,1,1),_311_Table1_ColumnLookup,0),FALSE),
  IF(VALUE(LEFT($A1390,3))=311,VLOOKUP(VALUE(MID($B1390,2,1)),_311_Table1,MATCH(MID($B1390,1,1),_311_Table1_ColumnLookup,0),FALSE)
+N("311"),
  IF(AND(VALUE(LEFT($A1390,3))=312,LEFT($G1390,10)="Unincepted",$B1390="G "),VLOOKUP(" ULO",_312_Table1,MATCH('312'!$N$16,_312_Table1_ColumnLookup,0),FALSE),
  IF(AND(VALUE(LEFT($A1390,3))=312,LEFT($G1390,10)="Unincepted",$B1390="O "),VLOOKUP(" ULO",_312_Table1,MATCH('312'!$V$16,_312_Table1_ColumnLookup,0),FALSE),
  IF(AND(VALUE(LEFT($A1390,3))=312,LEFT($G1390,10)="Unincepted",$B1390="Q "),VLOOKUP(" ULO",_312_Table1,MATCH('312'!$X$16,_312_Table1_ColumnLookup,0),FALSE),
  IF(AND(VALUE(LEFT($A1390,3))=312,LEFT($G1390,10)="Unincepted"),VLOOKUP(" ULO",_312_Table1,MATCH(LEFT($B1390,1),_312_Table1_ColumnLookup,0),FALSE),
  IF(AND(VALUE(LEFT($A1390,3))=312,LEFT($G1390,5)="Total",$B1390="G "),VLOOKUP('312'!$F$80,_312_Table1,MATCH('312'!$N$16,_312_Table1_ColumnLookup,0),FALSE),
  IF(AND(VALUE(LEFT($A1390,3))=312,LEFT($G1390,5)="Total",$B1390="O "),VLOOKUP('312'!$F$80,_312_Table1,MATCH('312'!$V$16,_312_Table1_ColumnLookup,0),FALSE),
  IF(AND(VALUE(LEFT($A1390,3))=312,LEFT($G1390,5)="Total",$B1390="Q "),VLOOKUP('312'!$F$80,_312_Table1,MATCH('312'!$X$16,_312_Table1_ColumnLookup,0),FALSE),
  IF(AND(VALUE(LEFT($A1390,3))=312,LEFT($G1390,5)="Total"),VLOOKUP('312'!$F$80,_312_Table1,MATCH(LEFT($B1390,1),_312_Table1_ColumnLookup,0),FALSE),
  IF(AND(VALUE(LEFT($A1390,3))=312,LEN($I1390)=4,$B1390="G"),VLOOKUP($I1390,_312_Table1,MATCH('312'!$N$16,_312_Table1_ColumnLookup,0),FALSE),
  IF(AND(VALUE(LEFT($A1390,3))=312,LEN($I1390)=4,$B1390="O"),VLOOKUP($I1390,_312_Table1,MATCH('312'!$V$16,_312_Table1_ColumnLookup,0),FALSE),
  IF(AND(VALUE(LEFT($A1390,3))=312,LEN($I1390)=4,$B1390="Q"),VLOOKUP($I1390,_312_Table1,MATCH('312'!$X$16,_312_Table1_ColumnLookup,0),FALSE),
  IF(AND(VALUE(LEFT($A1390,3))=312,LEN($I1390)=4),VLOOKUP($I1390,_312_Table1,MATCH(LEFT($B1390,1),_312_Table1_ColumnLookup,0),FALSE)
+N("312"),
  IF(VALUE(LEFT($A1390,3))=313,VLOOKUP(VALUE(MID($B1390,2,1)),_313_Table1,MATCH(MID($B1390,1,1),_313_Table1_ColumnLookup,0),FALSE)
+N("313"),
  IF(AND(VALUE(LEFT($A1390,3))=314,LEN($B1390)=3),VLOOKUP(VALUE(MID($B1390,2,2)),_314_Table1,MATCH(MID($B1390,1,1),_314_Table1_ColumnLookup,0),FALSE),
  IF(VALUE(LEFT($A1390,3))=314,VLOOKUP(VALUE(MID($B1390,2,1)),_314_Table1,MATCH(MID($B1390,1,1),_314_Table1_ColumnLookup,0),FALSE)
+N("314"),
""))))))))))))))))))))))))</f>
        <v>#N/A</v>
      </c>
      <c r="E1390" s="238" t="e">
        <f>IF(AND(VALUE(LEFT($A1390,3))=309,LEN($B1390)=3),VLOOKUP(VALUE(MID($B1390,2,2)),_309_Table2,MATCH(MID($B1390,1,1),_309_Table2_ColumnLookup,0),FALSE),
  IF($C1390="309 LCR SummaryA",OneYearSCR,IF($C1390="309 LCR SummaryB",UltimateSCR,IF(VALUE(LEFT($A1390,3))=309,VLOOKUP(VALUE(MID($B1390,2,1)),_309_Table2,MATCH(MID($B1390,1,1),_309_Table2_ColumnLookup,0),FALSE)
+N("309"),
  IF(VALUE(LEFT($A1390,3))=310,VLOOKUP(VALUE(MID($B1390,2,1)),_310_Table2,MATCH(MID($B1390,1,1),_310_Table2_ColumnLookup,0),FALSE)
+N("310"),
  IF(AND(VALUE(LEFT($A1390,3))=311,LEN($I1390)=4),VLOOKUP($I1390,_311_Table2,MATCH($B1390,_311_Table2_ColumnLookup,0),FALSE),
  IF(AND(VALUE(LEFT($A1390,3))=311,OR($B1390="I2",$B1390="J2",$B1390="K2",$B1390="L2")),VLOOKUP('311'!$G$58,_311_Table2,MATCH(MID($B1390,1,1),_311_Table2_ColumnLookup,0),FALSE),
  IF(AND(VALUE(LEFT($A1390,3))=311,RIGHT($B1390,5)="Total"),VLOOKUP('311'!$G$59,_311_Table2,MATCH(MID($B1390,1,1),_311_Table2_ColumnLookup,0),FALSE),
  IF(VALUE(LEFT($A1390,3))=311,VLOOKUP(VALUE(MID($B1390,2,1)),_311_Table2,MATCH(MID($B1390,1,1),_311_Table2_ColumnLookup,0),FALSE)
+N("311"),
  IF(AND(VALUE(LEFT($A1390,3))=312,LEFT($G1390,10)="Unincepted",$B1390="G "),VLOOKUP(" ULO",_312_Table2,MATCH('312'!$N$16,_312_Table2_ColumnLookup,0),FALSE),
  IF(AND(VALUE(LEFT($A1390,3))=312,LEFT($G1390,10)="Unincepted",$B1390="O "),VLOOKUP(" ULO",_312_Table2,MATCH('312'!$V$16,_312_Table2_ColumnLookup,0),FALSE),
  IF(AND(VALUE(LEFT($A1390,3))=312,LEFT($G1390,10)="Unincepted",$B1390="Q "),VLOOKUP(" ULO",_312_Table2,MATCH('312'!$X$16,_312_Table2_ColumnLookup,0),FALSE),
  IF(AND(VALUE(LEFT($A1390,3))=312,LEFT($G1390,10)="Unincepted"),VLOOKUP(" ULO",_312_Table2,MATCH(LEFT($B1390,1),_312_Table2_ColumnLookup,0),FALSE),
  IF(AND(VALUE(LEFT($A1390,3))=312,LEFT($G1390,5)="Total",$B1390="G "),VLOOKUP('312'!$F$80,_312_Table2,MATCH('312'!$N$16,_312_Table2_ColumnLookup,0),FALSE),
  IF(AND(VALUE(LEFT($A1390,3))=312,LEFT($G1390,5)="Total",$B1390="O "),VLOOKUP('312'!$F$80,_312_Table2,MATCH('312'!$V$16,_312_Table2_ColumnLookup,0),FALSE),
  IF(AND(VALUE(LEFT($A1390,3))=312,LEFT($G1390,5)="Total",$B1390="Q "),VLOOKUP('312'!$F$80,_312_Table2,MATCH('312'!$X$16,_312_Table2_ColumnLookup,0),FALSE),
  IF(AND(VALUE(LEFT($A1390,3))=312,LEFT($G1390,5)="Total"),VLOOKUP('312'!$F$80,_312_Table2,MATCH(LEFT($B1390,1),_312_Table2_ColumnLookup,0),FALSE),
  IF(AND(VALUE(LEFT($A1390,3))=312,LEN($I1390)=4,$B1390="G"),VLOOKUP($I1390,_312_Table2,MATCH('312'!$N$16,_312_Table2_ColumnLookup,0),FALSE),
  IF(AND(VALUE(LEFT($A1390,3))=312,LEN($I1390)=4,$B1390="O"),VLOOKUP($I1390,_312_Table2,MATCH('312'!$V$16,_312_Table2_ColumnLookup,0),FALSE),
  IF(AND(VALUE(LEFT($A1390,3))=312,LEN($I1390)=4,$B1390="Q"),VLOOKUP($I1390,_312_Table2,MATCH('312'!$X$16,_312_Table2_ColumnLookup,0),FALSE),
  IF(AND(VALUE(LEFT($A1390,3))=312,LEN($I1390)=4),VLOOKUP($I1390,_312_Table2,MATCH(LEFT($B1390,1),_312_Table2_ColumnLookup,0),FALSE)
+N("312"),
  IF(VALUE(LEFT($A1390,3))=313,VLOOKUP(VALUE(MID($B1390,2,1)),_313_Table2,MATCH(MID($B1390,1,1),_313_Table2_ColumnLookup,0),FALSE)
+N("313"),
  IF(AND(VALUE(LEFT($A1390,3))=314,LEN($B1390)=3),VLOOKUP(VALUE(MID($B1390,2,2)),_314_Table2,MATCH(MID($B1390,1,1),_314_Table2_ColumnLookup,0),FALSE),
  IF(VALUE(LEFT($A1390,3))=314,VLOOKUP(VALUE(MID($B1390,2,1)),_314_Table2,MATCH(MID($B1390,1,1),_314_Table2_ColumnLookup,0),FALSE)
+N("314"),
""))))))))))))))))))))))))</f>
        <v>#N/A</v>
      </c>
      <c r="F1390" s="238" t="e">
        <f>IF(AND(VALUE(LEFT($A1390,3))=309,LEN($B1390)=3),VLOOKUP(VALUE(MID($B1390,2,2)),_309_Table3,MATCH(MID($B1390,1,1),_309_Table3_ColumnLookup,0),FALSE),
  IF($C1390="309 LCR SummaryA",OneYearSCR,IF($C1390="309 LCR SummaryB",UltimateSCR,IF(VALUE(LEFT($A1390,3))=309,VLOOKUP(VALUE(MID($B1390,2,1)),_309_Table3,MATCH(MID($B1390,1,1),_309_Table3_ColumnLookup,0),FALSE)
+N("309"),
  IF(VALUE(LEFT($A1390,3))=310,VLOOKUP(VALUE(MID($B1390,2,1)),_310_Table3,MATCH(MID($B1390,1,1),_310_Table3_ColumnLookup,0),FALSE)
+N("310"),
  IF(AND(VALUE(LEFT($A1390,3))=311,LEN($I1390)=4),VLOOKUP($I1390,_311_Table3,MATCH($B1390,_311_Table3_ColumnLookup,0),FALSE),
  IF(AND(VALUE(LEFT($A1390,3))=311,OR($B1390="I2",$B1390="J2",$B1390="K2",$B1390="L2")),VLOOKUP('311'!$G$58,_311_Table3,MATCH(MID($B1390,1,1),_311_Table3_ColumnLookup,0),FALSE),
  IF(AND(VALUE(LEFT($A1390,3))=311,RIGHT($B1390,5)="Total"),VLOOKUP('311'!$G$59,_311_Table3,MATCH(MID($B1390,1,1),_311_Table3_ColumnLookup,0),FALSE),
  IF(VALUE(LEFT($A1390,3))=311,VLOOKUP(VALUE(MID($B1390,2,1)),_311_Table3,MATCH(MID($B1390,1,1),_311_Table3_ColumnLookup,0),FALSE)
+N("311"),
  IF(AND(VALUE(LEFT($A1390,3))=312,LEFT($G1390,10)="Unincepted",$B1390="G "),VLOOKUP(" ULO",_312_Table3,MATCH('312'!$N$16,_312_Table3_ColumnLookup,0),FALSE),
  IF(AND(VALUE(LEFT($A1390,3))=312,LEFT($G1390,10)="Unincepted",$B1390="O "),VLOOKUP(" ULO",_312_Table3,MATCH('312'!$V$16,_312_Table3_ColumnLookup,0),FALSE),
  IF(AND(VALUE(LEFT($A1390,3))=312,LEFT($G1390,10)="Unincepted",$B1390="Q "),VLOOKUP(" ULO",_312_Table3,MATCH('312'!$X$16,_312_Table3_ColumnLookup,0),FALSE),
  IF(AND(VALUE(LEFT($A1390,3))=312,LEFT($G1390,10)="Unincepted"),VLOOKUP(" ULO",_312_Table3,MATCH(LEFT($B1390,1),_312_Table3_ColumnLookup,0),FALSE),
  IF(AND(VALUE(LEFT($A1390,3))=312,LEFT($G1390,5)="Total",$B1390="G "),VLOOKUP('312'!$F$80,_312_Table3,MATCH('312'!$N$16,_312_Table3_ColumnLookup,0),FALSE),
  IF(AND(VALUE(LEFT($A1390,3))=312,LEFT($G1390,5)="Total",$B1390="O "),VLOOKUP('312'!$F$80,_312_Table3,MATCH('312'!$V$16,_312_Table3_ColumnLookup,0),FALSE),
  IF(AND(VALUE(LEFT($A1390,3))=312,LEFT($G1390,5)="Total",$B1390="Q "),VLOOKUP('312'!$F$80,_312_Table3,MATCH('312'!$X$16,_312_Table3_ColumnLookup,0),FALSE),
  IF(AND(VALUE(LEFT($A1390,3))=312,LEFT($G1390,5)="Total"),VLOOKUP('312'!$F$80,_312_Table3,MATCH(LEFT($B1390,1),_312_Table3_ColumnLookup,0),FALSE),
  IF(AND(VALUE(LEFT($A1390,3))=312,LEN($I1390)=4,$B1390="G"),VLOOKUP($I1390,_312_Table3,MATCH('312'!$N$16,_312_Table3_ColumnLookup,0),FALSE),
  IF(AND(VALUE(LEFT($A1390,3))=312,LEN($I1390)=4,$B1390="O"),VLOOKUP($I1390,_312_Table3,MATCH('312'!$V$16,_312_Table3_ColumnLookup,0),FALSE),
  IF(AND(VALUE(LEFT($A1390,3))=312,LEN($I1390)=4,$B1390="Q"),VLOOKUP($I1390,_312_Table3,MATCH('312'!$X$16,_312_Table3_ColumnLookup,0),FALSE),
  IF(AND(VALUE(LEFT($A1390,3))=312,LEN($I1390)=4),VLOOKUP($I1390,_312_Table3,MATCH(LEFT($B1390,1),_312_Table3_ColumnLookup,0),FALSE)
+N("312"),
  IF(VALUE(LEFT($A1390,3))=313,VLOOKUP(VALUE(MID($B1390,2,1)),_313_Table3,MATCH(MID($B1390,1,1),_313_Table3_ColumnLookup,0),FALSE)
+N("313"),
  IF(AND(VALUE(LEFT($A1390,3))=314,LEN($B1390)=3),VLOOKUP(VALUE(MID($B1390,2,2)),_314_Table3,MATCH(MID($B1390,1,1),_314_Table3_ColumnLookup,0),FALSE),
  IF(VALUE(LEFT($A1390,3))=314,VLOOKUP(VALUE(MID($B1390,2,1)),_314_Table3,MATCH(MID($B1390,1,1),_314_Table3_ColumnLookup,0),FALSE)
+N("314"),
""))))))))))))))))))))))))</f>
        <v>#N/A</v>
      </c>
      <c r="H1390" s="321" t="str">
        <f>IFERROR(
IF(ISERROR($D1390)=FALSE,$D1390,IF(ISERROR($E1390)=FALSE,$E1390,IF(ISERROR($F1390)=FALSE,$F1390
+N("012 checkboxes"),
IF(
IF(OR(LEFT($A1390,9)="Syndicate",LEFT($A1390,12)="NewSyndicate"),VLOOKUP($A1390,'012'!$J:$ZW,MATCH("Link to button",'012'!$J$1:$ZW$1,0),0)
+N("309 checkbox"),
IF($C1390="309 LCR Summary0",VLOOKUP("Notes990",'309'!$P:$ZZ,MATCH("Link to button",'309'!$P$1:$ZZ$1,0),0)
+N("313 checkboxes"),
IF($C1390="313 Financial Information0LcmVsScr",IF($C1390="309 LCR Summary0",VLOOKUP("LcmVsScr",'309'!$N:$ZZ,MATCH("Link to button",'309'!$N$1:$ZZ$1,0),0),
IF($C1390="313 Financial Information0LcrDocAttached",IF($C1390="309 LCR Summary0",VLOOKUP("LcrDocAttached",'309'!$N:$ZZ,MATCH("Link to button",'309'!$N$1:$ZZ$1,0),
0)))))))=1,TRUE,FALSE)
))),"")</f>
        <v/>
      </c>
    </row>
    <row r="1391" spans="1:8">
      <c r="A1391" s="237" t="e">
        <f>VLOOKUP($G1391,CSVLookups!$B:$R,MATCH(A$1,CSVLookups!$B$1:$R$1,0),FALSE)</f>
        <v>#N/A</v>
      </c>
      <c r="B1391" s="237" t="e">
        <f>VLOOKUP($G1391,CSVLookups!$B:$R,MATCH(B$1,CSVLookups!$B$1:$R$1,0),FALSE)</f>
        <v>#N/A</v>
      </c>
      <c r="C1391" s="238" t="e">
        <f t="shared" si="22"/>
        <v>#N/A</v>
      </c>
      <c r="D1391" s="238" t="e">
        <f>IF(AND(VALUE(LEFT($A1391,3))=309,LEN($B1391)=3),VLOOKUP(VALUE(MID($B1391,2,2)),_309_Table1,MATCH(MID($B1391,1,1),_309_Table1_ColumnLookup,0),FALSE),
  IF($C1391="309 LCR SummaryA",OneYearSCR,IF($C1391="309 LCR SummaryB",UltimateSCR,IF(VALUE(LEFT($A1391,3))=309,VLOOKUP(VALUE(MID($B1391,2,1)),_309_Table1,MATCH(MID($B1391,1,1),_309_Table1_ColumnLookup,0),FALSE)
+N("309"),
  IF(VALUE(LEFT($A1391,3))=310,VLOOKUP(VALUE(MID($B1391,2,1)),_310_Table1,MATCH(MID($B1391,1,1),_310_Table1_ColumnLookup,0),FALSE)
+N("310"),
  IF(AND(VALUE(LEFT($A1391,3))=311,LEN($I1391)=4),VLOOKUP($I1391,_311_Table1,MATCH($B1391,_311_Table1_ColumnLookup,0),FALSE),
  IF(AND(VALUE(LEFT($A1391,3))=311,OR($B1391="I2",$B1391="J2",$B1391="K2",$B1391="L2")),VLOOKUP('311'!$G$58,_311_Table1,MATCH(MID($B1391,1,1),_311_Table1_ColumnLookup,0),FALSE),
  IF(AND(VALUE(LEFT($A1391,3))=311,RIGHT($B1391,5)="Total"),VLOOKUP('311'!$G$59,_311_Table1,MATCH(MID($B1391,1,1),_311_Table1_ColumnLookup,0),FALSE),
  IF(VALUE(LEFT($A1391,3))=311,VLOOKUP(VALUE(MID($B1391,2,1)),_311_Table1,MATCH(MID($B1391,1,1),_311_Table1_ColumnLookup,0),FALSE)
+N("311"),
  IF(AND(VALUE(LEFT($A1391,3))=312,LEFT($G1391,10)="Unincepted",$B1391="G "),VLOOKUP(" ULO",_312_Table1,MATCH('312'!$N$16,_312_Table1_ColumnLookup,0),FALSE),
  IF(AND(VALUE(LEFT($A1391,3))=312,LEFT($G1391,10)="Unincepted",$B1391="O "),VLOOKUP(" ULO",_312_Table1,MATCH('312'!$V$16,_312_Table1_ColumnLookup,0),FALSE),
  IF(AND(VALUE(LEFT($A1391,3))=312,LEFT($G1391,10)="Unincepted",$B1391="Q "),VLOOKUP(" ULO",_312_Table1,MATCH('312'!$X$16,_312_Table1_ColumnLookup,0),FALSE),
  IF(AND(VALUE(LEFT($A1391,3))=312,LEFT($G1391,10)="Unincepted"),VLOOKUP(" ULO",_312_Table1,MATCH(LEFT($B1391,1),_312_Table1_ColumnLookup,0),FALSE),
  IF(AND(VALUE(LEFT($A1391,3))=312,LEFT($G1391,5)="Total",$B1391="G "),VLOOKUP('312'!$F$80,_312_Table1,MATCH('312'!$N$16,_312_Table1_ColumnLookup,0),FALSE),
  IF(AND(VALUE(LEFT($A1391,3))=312,LEFT($G1391,5)="Total",$B1391="O "),VLOOKUP('312'!$F$80,_312_Table1,MATCH('312'!$V$16,_312_Table1_ColumnLookup,0),FALSE),
  IF(AND(VALUE(LEFT($A1391,3))=312,LEFT($G1391,5)="Total",$B1391="Q "),VLOOKUP('312'!$F$80,_312_Table1,MATCH('312'!$X$16,_312_Table1_ColumnLookup,0),FALSE),
  IF(AND(VALUE(LEFT($A1391,3))=312,LEFT($G1391,5)="Total"),VLOOKUP('312'!$F$80,_312_Table1,MATCH(LEFT($B1391,1),_312_Table1_ColumnLookup,0),FALSE),
  IF(AND(VALUE(LEFT($A1391,3))=312,LEN($I1391)=4,$B1391="G"),VLOOKUP($I1391,_312_Table1,MATCH('312'!$N$16,_312_Table1_ColumnLookup,0),FALSE),
  IF(AND(VALUE(LEFT($A1391,3))=312,LEN($I1391)=4,$B1391="O"),VLOOKUP($I1391,_312_Table1,MATCH('312'!$V$16,_312_Table1_ColumnLookup,0),FALSE),
  IF(AND(VALUE(LEFT($A1391,3))=312,LEN($I1391)=4,$B1391="Q"),VLOOKUP($I1391,_312_Table1,MATCH('312'!$X$16,_312_Table1_ColumnLookup,0),FALSE),
  IF(AND(VALUE(LEFT($A1391,3))=312,LEN($I1391)=4),VLOOKUP($I1391,_312_Table1,MATCH(LEFT($B1391,1),_312_Table1_ColumnLookup,0),FALSE)
+N("312"),
  IF(VALUE(LEFT($A1391,3))=313,VLOOKUP(VALUE(MID($B1391,2,1)),_313_Table1,MATCH(MID($B1391,1,1),_313_Table1_ColumnLookup,0),FALSE)
+N("313"),
  IF(AND(VALUE(LEFT($A1391,3))=314,LEN($B1391)=3),VLOOKUP(VALUE(MID($B1391,2,2)),_314_Table1,MATCH(MID($B1391,1,1),_314_Table1_ColumnLookup,0),FALSE),
  IF(VALUE(LEFT($A1391,3))=314,VLOOKUP(VALUE(MID($B1391,2,1)),_314_Table1,MATCH(MID($B1391,1,1),_314_Table1_ColumnLookup,0),FALSE)
+N("314"),
""))))))))))))))))))))))))</f>
        <v>#N/A</v>
      </c>
      <c r="E1391" s="238" t="e">
        <f>IF(AND(VALUE(LEFT($A1391,3))=309,LEN($B1391)=3),VLOOKUP(VALUE(MID($B1391,2,2)),_309_Table2,MATCH(MID($B1391,1,1),_309_Table2_ColumnLookup,0),FALSE),
  IF($C1391="309 LCR SummaryA",OneYearSCR,IF($C1391="309 LCR SummaryB",UltimateSCR,IF(VALUE(LEFT($A1391,3))=309,VLOOKUP(VALUE(MID($B1391,2,1)),_309_Table2,MATCH(MID($B1391,1,1),_309_Table2_ColumnLookup,0),FALSE)
+N("309"),
  IF(VALUE(LEFT($A1391,3))=310,VLOOKUP(VALUE(MID($B1391,2,1)),_310_Table2,MATCH(MID($B1391,1,1),_310_Table2_ColumnLookup,0),FALSE)
+N("310"),
  IF(AND(VALUE(LEFT($A1391,3))=311,LEN($I1391)=4),VLOOKUP($I1391,_311_Table2,MATCH($B1391,_311_Table2_ColumnLookup,0),FALSE),
  IF(AND(VALUE(LEFT($A1391,3))=311,OR($B1391="I2",$B1391="J2",$B1391="K2",$B1391="L2")),VLOOKUP('311'!$G$58,_311_Table2,MATCH(MID($B1391,1,1),_311_Table2_ColumnLookup,0),FALSE),
  IF(AND(VALUE(LEFT($A1391,3))=311,RIGHT($B1391,5)="Total"),VLOOKUP('311'!$G$59,_311_Table2,MATCH(MID($B1391,1,1),_311_Table2_ColumnLookup,0),FALSE),
  IF(VALUE(LEFT($A1391,3))=311,VLOOKUP(VALUE(MID($B1391,2,1)),_311_Table2,MATCH(MID($B1391,1,1),_311_Table2_ColumnLookup,0),FALSE)
+N("311"),
  IF(AND(VALUE(LEFT($A1391,3))=312,LEFT($G1391,10)="Unincepted",$B1391="G "),VLOOKUP(" ULO",_312_Table2,MATCH('312'!$N$16,_312_Table2_ColumnLookup,0),FALSE),
  IF(AND(VALUE(LEFT($A1391,3))=312,LEFT($G1391,10)="Unincepted",$B1391="O "),VLOOKUP(" ULO",_312_Table2,MATCH('312'!$V$16,_312_Table2_ColumnLookup,0),FALSE),
  IF(AND(VALUE(LEFT($A1391,3))=312,LEFT($G1391,10)="Unincepted",$B1391="Q "),VLOOKUP(" ULO",_312_Table2,MATCH('312'!$X$16,_312_Table2_ColumnLookup,0),FALSE),
  IF(AND(VALUE(LEFT($A1391,3))=312,LEFT($G1391,10)="Unincepted"),VLOOKUP(" ULO",_312_Table2,MATCH(LEFT($B1391,1),_312_Table2_ColumnLookup,0),FALSE),
  IF(AND(VALUE(LEFT($A1391,3))=312,LEFT($G1391,5)="Total",$B1391="G "),VLOOKUP('312'!$F$80,_312_Table2,MATCH('312'!$N$16,_312_Table2_ColumnLookup,0),FALSE),
  IF(AND(VALUE(LEFT($A1391,3))=312,LEFT($G1391,5)="Total",$B1391="O "),VLOOKUP('312'!$F$80,_312_Table2,MATCH('312'!$V$16,_312_Table2_ColumnLookup,0),FALSE),
  IF(AND(VALUE(LEFT($A1391,3))=312,LEFT($G1391,5)="Total",$B1391="Q "),VLOOKUP('312'!$F$80,_312_Table2,MATCH('312'!$X$16,_312_Table2_ColumnLookup,0),FALSE),
  IF(AND(VALUE(LEFT($A1391,3))=312,LEFT($G1391,5)="Total"),VLOOKUP('312'!$F$80,_312_Table2,MATCH(LEFT($B1391,1),_312_Table2_ColumnLookup,0),FALSE),
  IF(AND(VALUE(LEFT($A1391,3))=312,LEN($I1391)=4,$B1391="G"),VLOOKUP($I1391,_312_Table2,MATCH('312'!$N$16,_312_Table2_ColumnLookup,0),FALSE),
  IF(AND(VALUE(LEFT($A1391,3))=312,LEN($I1391)=4,$B1391="O"),VLOOKUP($I1391,_312_Table2,MATCH('312'!$V$16,_312_Table2_ColumnLookup,0),FALSE),
  IF(AND(VALUE(LEFT($A1391,3))=312,LEN($I1391)=4,$B1391="Q"),VLOOKUP($I1391,_312_Table2,MATCH('312'!$X$16,_312_Table2_ColumnLookup,0),FALSE),
  IF(AND(VALUE(LEFT($A1391,3))=312,LEN($I1391)=4),VLOOKUP($I1391,_312_Table2,MATCH(LEFT($B1391,1),_312_Table2_ColumnLookup,0),FALSE)
+N("312"),
  IF(VALUE(LEFT($A1391,3))=313,VLOOKUP(VALUE(MID($B1391,2,1)),_313_Table2,MATCH(MID($B1391,1,1),_313_Table2_ColumnLookup,0),FALSE)
+N("313"),
  IF(AND(VALUE(LEFT($A1391,3))=314,LEN($B1391)=3),VLOOKUP(VALUE(MID($B1391,2,2)),_314_Table2,MATCH(MID($B1391,1,1),_314_Table2_ColumnLookup,0),FALSE),
  IF(VALUE(LEFT($A1391,3))=314,VLOOKUP(VALUE(MID($B1391,2,1)),_314_Table2,MATCH(MID($B1391,1,1),_314_Table2_ColumnLookup,0),FALSE)
+N("314"),
""))))))))))))))))))))))))</f>
        <v>#N/A</v>
      </c>
      <c r="F1391" s="238" t="e">
        <f>IF(AND(VALUE(LEFT($A1391,3))=309,LEN($B1391)=3),VLOOKUP(VALUE(MID($B1391,2,2)),_309_Table3,MATCH(MID($B1391,1,1),_309_Table3_ColumnLookup,0),FALSE),
  IF($C1391="309 LCR SummaryA",OneYearSCR,IF($C1391="309 LCR SummaryB",UltimateSCR,IF(VALUE(LEFT($A1391,3))=309,VLOOKUP(VALUE(MID($B1391,2,1)),_309_Table3,MATCH(MID($B1391,1,1),_309_Table3_ColumnLookup,0),FALSE)
+N("309"),
  IF(VALUE(LEFT($A1391,3))=310,VLOOKUP(VALUE(MID($B1391,2,1)),_310_Table3,MATCH(MID($B1391,1,1),_310_Table3_ColumnLookup,0),FALSE)
+N("310"),
  IF(AND(VALUE(LEFT($A1391,3))=311,LEN($I1391)=4),VLOOKUP($I1391,_311_Table3,MATCH($B1391,_311_Table3_ColumnLookup,0),FALSE),
  IF(AND(VALUE(LEFT($A1391,3))=311,OR($B1391="I2",$B1391="J2",$B1391="K2",$B1391="L2")),VLOOKUP('311'!$G$58,_311_Table3,MATCH(MID($B1391,1,1),_311_Table3_ColumnLookup,0),FALSE),
  IF(AND(VALUE(LEFT($A1391,3))=311,RIGHT($B1391,5)="Total"),VLOOKUP('311'!$G$59,_311_Table3,MATCH(MID($B1391,1,1),_311_Table3_ColumnLookup,0),FALSE),
  IF(VALUE(LEFT($A1391,3))=311,VLOOKUP(VALUE(MID($B1391,2,1)),_311_Table3,MATCH(MID($B1391,1,1),_311_Table3_ColumnLookup,0),FALSE)
+N("311"),
  IF(AND(VALUE(LEFT($A1391,3))=312,LEFT($G1391,10)="Unincepted",$B1391="G "),VLOOKUP(" ULO",_312_Table3,MATCH('312'!$N$16,_312_Table3_ColumnLookup,0),FALSE),
  IF(AND(VALUE(LEFT($A1391,3))=312,LEFT($G1391,10)="Unincepted",$B1391="O "),VLOOKUP(" ULO",_312_Table3,MATCH('312'!$V$16,_312_Table3_ColumnLookup,0),FALSE),
  IF(AND(VALUE(LEFT($A1391,3))=312,LEFT($G1391,10)="Unincepted",$B1391="Q "),VLOOKUP(" ULO",_312_Table3,MATCH('312'!$X$16,_312_Table3_ColumnLookup,0),FALSE),
  IF(AND(VALUE(LEFT($A1391,3))=312,LEFT($G1391,10)="Unincepted"),VLOOKUP(" ULO",_312_Table3,MATCH(LEFT($B1391,1),_312_Table3_ColumnLookup,0),FALSE),
  IF(AND(VALUE(LEFT($A1391,3))=312,LEFT($G1391,5)="Total",$B1391="G "),VLOOKUP('312'!$F$80,_312_Table3,MATCH('312'!$N$16,_312_Table3_ColumnLookup,0),FALSE),
  IF(AND(VALUE(LEFT($A1391,3))=312,LEFT($G1391,5)="Total",$B1391="O "),VLOOKUP('312'!$F$80,_312_Table3,MATCH('312'!$V$16,_312_Table3_ColumnLookup,0),FALSE),
  IF(AND(VALUE(LEFT($A1391,3))=312,LEFT($G1391,5)="Total",$B1391="Q "),VLOOKUP('312'!$F$80,_312_Table3,MATCH('312'!$X$16,_312_Table3_ColumnLookup,0),FALSE),
  IF(AND(VALUE(LEFT($A1391,3))=312,LEFT($G1391,5)="Total"),VLOOKUP('312'!$F$80,_312_Table3,MATCH(LEFT($B1391,1),_312_Table3_ColumnLookup,0),FALSE),
  IF(AND(VALUE(LEFT($A1391,3))=312,LEN($I1391)=4,$B1391="G"),VLOOKUP($I1391,_312_Table3,MATCH('312'!$N$16,_312_Table3_ColumnLookup,0),FALSE),
  IF(AND(VALUE(LEFT($A1391,3))=312,LEN($I1391)=4,$B1391="O"),VLOOKUP($I1391,_312_Table3,MATCH('312'!$V$16,_312_Table3_ColumnLookup,0),FALSE),
  IF(AND(VALUE(LEFT($A1391,3))=312,LEN($I1391)=4,$B1391="Q"),VLOOKUP($I1391,_312_Table3,MATCH('312'!$X$16,_312_Table3_ColumnLookup,0),FALSE),
  IF(AND(VALUE(LEFT($A1391,3))=312,LEN($I1391)=4),VLOOKUP($I1391,_312_Table3,MATCH(LEFT($B1391,1),_312_Table3_ColumnLookup,0),FALSE)
+N("312"),
  IF(VALUE(LEFT($A1391,3))=313,VLOOKUP(VALUE(MID($B1391,2,1)),_313_Table3,MATCH(MID($B1391,1,1),_313_Table3_ColumnLookup,0),FALSE)
+N("313"),
  IF(AND(VALUE(LEFT($A1391,3))=314,LEN($B1391)=3),VLOOKUP(VALUE(MID($B1391,2,2)),_314_Table3,MATCH(MID($B1391,1,1),_314_Table3_ColumnLookup,0),FALSE),
  IF(VALUE(LEFT($A1391,3))=314,VLOOKUP(VALUE(MID($B1391,2,1)),_314_Table3,MATCH(MID($B1391,1,1),_314_Table3_ColumnLookup,0),FALSE)
+N("314"),
""))))))))))))))))))))))))</f>
        <v>#N/A</v>
      </c>
      <c r="H1391" s="321" t="str">
        <f>IFERROR(
IF(ISERROR($D1391)=FALSE,$D1391,IF(ISERROR($E1391)=FALSE,$E1391,IF(ISERROR($F1391)=FALSE,$F1391
+N("012 checkboxes"),
IF(
IF(OR(LEFT($A1391,9)="Syndicate",LEFT($A1391,12)="NewSyndicate"),VLOOKUP($A1391,'012'!$J:$ZW,MATCH("Link to button",'012'!$J$1:$ZW$1,0),0)
+N("309 checkbox"),
IF($C1391="309 LCR Summary0",VLOOKUP("Notes990",'309'!$P:$ZZ,MATCH("Link to button",'309'!$P$1:$ZZ$1,0),0)
+N("313 checkboxes"),
IF($C1391="313 Financial Information0LcmVsScr",IF($C1391="309 LCR Summary0",VLOOKUP("LcmVsScr",'309'!$N:$ZZ,MATCH("Link to button",'309'!$N$1:$ZZ$1,0),0),
IF($C1391="313 Financial Information0LcrDocAttached",IF($C1391="309 LCR Summary0",VLOOKUP("LcrDocAttached",'309'!$N:$ZZ,MATCH("Link to button",'309'!$N$1:$ZZ$1,0),
0)))))))=1,TRUE,FALSE)
))),"")</f>
        <v/>
      </c>
    </row>
    <row r="1392" spans="1:8">
      <c r="A1392" s="237" t="e">
        <f>VLOOKUP($G1392,CSVLookups!$B:$R,MATCH(A$1,CSVLookups!$B$1:$R$1,0),FALSE)</f>
        <v>#N/A</v>
      </c>
      <c r="B1392" s="237" t="e">
        <f>VLOOKUP($G1392,CSVLookups!$B:$R,MATCH(B$1,CSVLookups!$B$1:$R$1,0),FALSE)</f>
        <v>#N/A</v>
      </c>
      <c r="C1392" s="238" t="e">
        <f t="shared" si="22"/>
        <v>#N/A</v>
      </c>
      <c r="D1392" s="238" t="e">
        <f>IF(AND(VALUE(LEFT($A1392,3))=309,LEN($B1392)=3),VLOOKUP(VALUE(MID($B1392,2,2)),_309_Table1,MATCH(MID($B1392,1,1),_309_Table1_ColumnLookup,0),FALSE),
  IF($C1392="309 LCR SummaryA",OneYearSCR,IF($C1392="309 LCR SummaryB",UltimateSCR,IF(VALUE(LEFT($A1392,3))=309,VLOOKUP(VALUE(MID($B1392,2,1)),_309_Table1,MATCH(MID($B1392,1,1),_309_Table1_ColumnLookup,0),FALSE)
+N("309"),
  IF(VALUE(LEFT($A1392,3))=310,VLOOKUP(VALUE(MID($B1392,2,1)),_310_Table1,MATCH(MID($B1392,1,1),_310_Table1_ColumnLookup,0),FALSE)
+N("310"),
  IF(AND(VALUE(LEFT($A1392,3))=311,LEN($I1392)=4),VLOOKUP($I1392,_311_Table1,MATCH($B1392,_311_Table1_ColumnLookup,0),FALSE),
  IF(AND(VALUE(LEFT($A1392,3))=311,OR($B1392="I2",$B1392="J2",$B1392="K2",$B1392="L2")),VLOOKUP('311'!$G$58,_311_Table1,MATCH(MID($B1392,1,1),_311_Table1_ColumnLookup,0),FALSE),
  IF(AND(VALUE(LEFT($A1392,3))=311,RIGHT($B1392,5)="Total"),VLOOKUP('311'!$G$59,_311_Table1,MATCH(MID($B1392,1,1),_311_Table1_ColumnLookup,0),FALSE),
  IF(VALUE(LEFT($A1392,3))=311,VLOOKUP(VALUE(MID($B1392,2,1)),_311_Table1,MATCH(MID($B1392,1,1),_311_Table1_ColumnLookup,0),FALSE)
+N("311"),
  IF(AND(VALUE(LEFT($A1392,3))=312,LEFT($G1392,10)="Unincepted",$B1392="G "),VLOOKUP(" ULO",_312_Table1,MATCH('312'!$N$16,_312_Table1_ColumnLookup,0),FALSE),
  IF(AND(VALUE(LEFT($A1392,3))=312,LEFT($G1392,10)="Unincepted",$B1392="O "),VLOOKUP(" ULO",_312_Table1,MATCH('312'!$V$16,_312_Table1_ColumnLookup,0),FALSE),
  IF(AND(VALUE(LEFT($A1392,3))=312,LEFT($G1392,10)="Unincepted",$B1392="Q "),VLOOKUP(" ULO",_312_Table1,MATCH('312'!$X$16,_312_Table1_ColumnLookup,0),FALSE),
  IF(AND(VALUE(LEFT($A1392,3))=312,LEFT($G1392,10)="Unincepted"),VLOOKUP(" ULO",_312_Table1,MATCH(LEFT($B1392,1),_312_Table1_ColumnLookup,0),FALSE),
  IF(AND(VALUE(LEFT($A1392,3))=312,LEFT($G1392,5)="Total",$B1392="G "),VLOOKUP('312'!$F$80,_312_Table1,MATCH('312'!$N$16,_312_Table1_ColumnLookup,0),FALSE),
  IF(AND(VALUE(LEFT($A1392,3))=312,LEFT($G1392,5)="Total",$B1392="O "),VLOOKUP('312'!$F$80,_312_Table1,MATCH('312'!$V$16,_312_Table1_ColumnLookup,0),FALSE),
  IF(AND(VALUE(LEFT($A1392,3))=312,LEFT($G1392,5)="Total",$B1392="Q "),VLOOKUP('312'!$F$80,_312_Table1,MATCH('312'!$X$16,_312_Table1_ColumnLookup,0),FALSE),
  IF(AND(VALUE(LEFT($A1392,3))=312,LEFT($G1392,5)="Total"),VLOOKUP('312'!$F$80,_312_Table1,MATCH(LEFT($B1392,1),_312_Table1_ColumnLookup,0),FALSE),
  IF(AND(VALUE(LEFT($A1392,3))=312,LEN($I1392)=4,$B1392="G"),VLOOKUP($I1392,_312_Table1,MATCH('312'!$N$16,_312_Table1_ColumnLookup,0),FALSE),
  IF(AND(VALUE(LEFT($A1392,3))=312,LEN($I1392)=4,$B1392="O"),VLOOKUP($I1392,_312_Table1,MATCH('312'!$V$16,_312_Table1_ColumnLookup,0),FALSE),
  IF(AND(VALUE(LEFT($A1392,3))=312,LEN($I1392)=4,$B1392="Q"),VLOOKUP($I1392,_312_Table1,MATCH('312'!$X$16,_312_Table1_ColumnLookup,0),FALSE),
  IF(AND(VALUE(LEFT($A1392,3))=312,LEN($I1392)=4),VLOOKUP($I1392,_312_Table1,MATCH(LEFT($B1392,1),_312_Table1_ColumnLookup,0),FALSE)
+N("312"),
  IF(VALUE(LEFT($A1392,3))=313,VLOOKUP(VALUE(MID($B1392,2,1)),_313_Table1,MATCH(MID($B1392,1,1),_313_Table1_ColumnLookup,0),FALSE)
+N("313"),
  IF(AND(VALUE(LEFT($A1392,3))=314,LEN($B1392)=3),VLOOKUP(VALUE(MID($B1392,2,2)),_314_Table1,MATCH(MID($B1392,1,1),_314_Table1_ColumnLookup,0),FALSE),
  IF(VALUE(LEFT($A1392,3))=314,VLOOKUP(VALUE(MID($B1392,2,1)),_314_Table1,MATCH(MID($B1392,1,1),_314_Table1_ColumnLookup,0),FALSE)
+N("314"),
""))))))))))))))))))))))))</f>
        <v>#N/A</v>
      </c>
      <c r="E1392" s="238" t="e">
        <f>IF(AND(VALUE(LEFT($A1392,3))=309,LEN($B1392)=3),VLOOKUP(VALUE(MID($B1392,2,2)),_309_Table2,MATCH(MID($B1392,1,1),_309_Table2_ColumnLookup,0),FALSE),
  IF($C1392="309 LCR SummaryA",OneYearSCR,IF($C1392="309 LCR SummaryB",UltimateSCR,IF(VALUE(LEFT($A1392,3))=309,VLOOKUP(VALUE(MID($B1392,2,1)),_309_Table2,MATCH(MID($B1392,1,1),_309_Table2_ColumnLookup,0),FALSE)
+N("309"),
  IF(VALUE(LEFT($A1392,3))=310,VLOOKUP(VALUE(MID($B1392,2,1)),_310_Table2,MATCH(MID($B1392,1,1),_310_Table2_ColumnLookup,0),FALSE)
+N("310"),
  IF(AND(VALUE(LEFT($A1392,3))=311,LEN($I1392)=4),VLOOKUP($I1392,_311_Table2,MATCH($B1392,_311_Table2_ColumnLookup,0),FALSE),
  IF(AND(VALUE(LEFT($A1392,3))=311,OR($B1392="I2",$B1392="J2",$B1392="K2",$B1392="L2")),VLOOKUP('311'!$G$58,_311_Table2,MATCH(MID($B1392,1,1),_311_Table2_ColumnLookup,0),FALSE),
  IF(AND(VALUE(LEFT($A1392,3))=311,RIGHT($B1392,5)="Total"),VLOOKUP('311'!$G$59,_311_Table2,MATCH(MID($B1392,1,1),_311_Table2_ColumnLookup,0),FALSE),
  IF(VALUE(LEFT($A1392,3))=311,VLOOKUP(VALUE(MID($B1392,2,1)),_311_Table2,MATCH(MID($B1392,1,1),_311_Table2_ColumnLookup,0),FALSE)
+N("311"),
  IF(AND(VALUE(LEFT($A1392,3))=312,LEFT($G1392,10)="Unincepted",$B1392="G "),VLOOKUP(" ULO",_312_Table2,MATCH('312'!$N$16,_312_Table2_ColumnLookup,0),FALSE),
  IF(AND(VALUE(LEFT($A1392,3))=312,LEFT($G1392,10)="Unincepted",$B1392="O "),VLOOKUP(" ULO",_312_Table2,MATCH('312'!$V$16,_312_Table2_ColumnLookup,0),FALSE),
  IF(AND(VALUE(LEFT($A1392,3))=312,LEFT($G1392,10)="Unincepted",$B1392="Q "),VLOOKUP(" ULO",_312_Table2,MATCH('312'!$X$16,_312_Table2_ColumnLookup,0),FALSE),
  IF(AND(VALUE(LEFT($A1392,3))=312,LEFT($G1392,10)="Unincepted"),VLOOKUP(" ULO",_312_Table2,MATCH(LEFT($B1392,1),_312_Table2_ColumnLookup,0),FALSE),
  IF(AND(VALUE(LEFT($A1392,3))=312,LEFT($G1392,5)="Total",$B1392="G "),VLOOKUP('312'!$F$80,_312_Table2,MATCH('312'!$N$16,_312_Table2_ColumnLookup,0),FALSE),
  IF(AND(VALUE(LEFT($A1392,3))=312,LEFT($G1392,5)="Total",$B1392="O "),VLOOKUP('312'!$F$80,_312_Table2,MATCH('312'!$V$16,_312_Table2_ColumnLookup,0),FALSE),
  IF(AND(VALUE(LEFT($A1392,3))=312,LEFT($G1392,5)="Total",$B1392="Q "),VLOOKUP('312'!$F$80,_312_Table2,MATCH('312'!$X$16,_312_Table2_ColumnLookup,0),FALSE),
  IF(AND(VALUE(LEFT($A1392,3))=312,LEFT($G1392,5)="Total"),VLOOKUP('312'!$F$80,_312_Table2,MATCH(LEFT($B1392,1),_312_Table2_ColumnLookup,0),FALSE),
  IF(AND(VALUE(LEFT($A1392,3))=312,LEN($I1392)=4,$B1392="G"),VLOOKUP($I1392,_312_Table2,MATCH('312'!$N$16,_312_Table2_ColumnLookup,0),FALSE),
  IF(AND(VALUE(LEFT($A1392,3))=312,LEN($I1392)=4,$B1392="O"),VLOOKUP($I1392,_312_Table2,MATCH('312'!$V$16,_312_Table2_ColumnLookup,0),FALSE),
  IF(AND(VALUE(LEFT($A1392,3))=312,LEN($I1392)=4,$B1392="Q"),VLOOKUP($I1392,_312_Table2,MATCH('312'!$X$16,_312_Table2_ColumnLookup,0),FALSE),
  IF(AND(VALUE(LEFT($A1392,3))=312,LEN($I1392)=4),VLOOKUP($I1392,_312_Table2,MATCH(LEFT($B1392,1),_312_Table2_ColumnLookup,0),FALSE)
+N("312"),
  IF(VALUE(LEFT($A1392,3))=313,VLOOKUP(VALUE(MID($B1392,2,1)),_313_Table2,MATCH(MID($B1392,1,1),_313_Table2_ColumnLookup,0),FALSE)
+N("313"),
  IF(AND(VALUE(LEFT($A1392,3))=314,LEN($B1392)=3),VLOOKUP(VALUE(MID($B1392,2,2)),_314_Table2,MATCH(MID($B1392,1,1),_314_Table2_ColumnLookup,0),FALSE),
  IF(VALUE(LEFT($A1392,3))=314,VLOOKUP(VALUE(MID($B1392,2,1)),_314_Table2,MATCH(MID($B1392,1,1),_314_Table2_ColumnLookup,0),FALSE)
+N("314"),
""))))))))))))))))))))))))</f>
        <v>#N/A</v>
      </c>
      <c r="F1392" s="238" t="e">
        <f>IF(AND(VALUE(LEFT($A1392,3))=309,LEN($B1392)=3),VLOOKUP(VALUE(MID($B1392,2,2)),_309_Table3,MATCH(MID($B1392,1,1),_309_Table3_ColumnLookup,0),FALSE),
  IF($C1392="309 LCR SummaryA",OneYearSCR,IF($C1392="309 LCR SummaryB",UltimateSCR,IF(VALUE(LEFT($A1392,3))=309,VLOOKUP(VALUE(MID($B1392,2,1)),_309_Table3,MATCH(MID($B1392,1,1),_309_Table3_ColumnLookup,0),FALSE)
+N("309"),
  IF(VALUE(LEFT($A1392,3))=310,VLOOKUP(VALUE(MID($B1392,2,1)),_310_Table3,MATCH(MID($B1392,1,1),_310_Table3_ColumnLookup,0),FALSE)
+N("310"),
  IF(AND(VALUE(LEFT($A1392,3))=311,LEN($I1392)=4),VLOOKUP($I1392,_311_Table3,MATCH($B1392,_311_Table3_ColumnLookup,0),FALSE),
  IF(AND(VALUE(LEFT($A1392,3))=311,OR($B1392="I2",$B1392="J2",$B1392="K2",$B1392="L2")),VLOOKUP('311'!$G$58,_311_Table3,MATCH(MID($B1392,1,1),_311_Table3_ColumnLookup,0),FALSE),
  IF(AND(VALUE(LEFT($A1392,3))=311,RIGHT($B1392,5)="Total"),VLOOKUP('311'!$G$59,_311_Table3,MATCH(MID($B1392,1,1),_311_Table3_ColumnLookup,0),FALSE),
  IF(VALUE(LEFT($A1392,3))=311,VLOOKUP(VALUE(MID($B1392,2,1)),_311_Table3,MATCH(MID($B1392,1,1),_311_Table3_ColumnLookup,0),FALSE)
+N("311"),
  IF(AND(VALUE(LEFT($A1392,3))=312,LEFT($G1392,10)="Unincepted",$B1392="G "),VLOOKUP(" ULO",_312_Table3,MATCH('312'!$N$16,_312_Table3_ColumnLookup,0),FALSE),
  IF(AND(VALUE(LEFT($A1392,3))=312,LEFT($G1392,10)="Unincepted",$B1392="O "),VLOOKUP(" ULO",_312_Table3,MATCH('312'!$V$16,_312_Table3_ColumnLookup,0),FALSE),
  IF(AND(VALUE(LEFT($A1392,3))=312,LEFT($G1392,10)="Unincepted",$B1392="Q "),VLOOKUP(" ULO",_312_Table3,MATCH('312'!$X$16,_312_Table3_ColumnLookup,0),FALSE),
  IF(AND(VALUE(LEFT($A1392,3))=312,LEFT($G1392,10)="Unincepted"),VLOOKUP(" ULO",_312_Table3,MATCH(LEFT($B1392,1),_312_Table3_ColumnLookup,0),FALSE),
  IF(AND(VALUE(LEFT($A1392,3))=312,LEFT($G1392,5)="Total",$B1392="G "),VLOOKUP('312'!$F$80,_312_Table3,MATCH('312'!$N$16,_312_Table3_ColumnLookup,0),FALSE),
  IF(AND(VALUE(LEFT($A1392,3))=312,LEFT($G1392,5)="Total",$B1392="O "),VLOOKUP('312'!$F$80,_312_Table3,MATCH('312'!$V$16,_312_Table3_ColumnLookup,0),FALSE),
  IF(AND(VALUE(LEFT($A1392,3))=312,LEFT($G1392,5)="Total",$B1392="Q "),VLOOKUP('312'!$F$80,_312_Table3,MATCH('312'!$X$16,_312_Table3_ColumnLookup,0),FALSE),
  IF(AND(VALUE(LEFT($A1392,3))=312,LEFT($G1392,5)="Total"),VLOOKUP('312'!$F$80,_312_Table3,MATCH(LEFT($B1392,1),_312_Table3_ColumnLookup,0),FALSE),
  IF(AND(VALUE(LEFT($A1392,3))=312,LEN($I1392)=4,$B1392="G"),VLOOKUP($I1392,_312_Table3,MATCH('312'!$N$16,_312_Table3_ColumnLookup,0),FALSE),
  IF(AND(VALUE(LEFT($A1392,3))=312,LEN($I1392)=4,$B1392="O"),VLOOKUP($I1392,_312_Table3,MATCH('312'!$V$16,_312_Table3_ColumnLookup,0),FALSE),
  IF(AND(VALUE(LEFT($A1392,3))=312,LEN($I1392)=4,$B1392="Q"),VLOOKUP($I1392,_312_Table3,MATCH('312'!$X$16,_312_Table3_ColumnLookup,0),FALSE),
  IF(AND(VALUE(LEFT($A1392,3))=312,LEN($I1392)=4),VLOOKUP($I1392,_312_Table3,MATCH(LEFT($B1392,1),_312_Table3_ColumnLookup,0),FALSE)
+N("312"),
  IF(VALUE(LEFT($A1392,3))=313,VLOOKUP(VALUE(MID($B1392,2,1)),_313_Table3,MATCH(MID($B1392,1,1),_313_Table3_ColumnLookup,0),FALSE)
+N("313"),
  IF(AND(VALUE(LEFT($A1392,3))=314,LEN($B1392)=3),VLOOKUP(VALUE(MID($B1392,2,2)),_314_Table3,MATCH(MID($B1392,1,1),_314_Table3_ColumnLookup,0),FALSE),
  IF(VALUE(LEFT($A1392,3))=314,VLOOKUP(VALUE(MID($B1392,2,1)),_314_Table3,MATCH(MID($B1392,1,1),_314_Table3_ColumnLookup,0),FALSE)
+N("314"),
""))))))))))))))))))))))))</f>
        <v>#N/A</v>
      </c>
      <c r="H1392" s="321" t="str">
        <f>IFERROR(
IF(ISERROR($D1392)=FALSE,$D1392,IF(ISERROR($E1392)=FALSE,$E1392,IF(ISERROR($F1392)=FALSE,$F1392
+N("012 checkboxes"),
IF(
IF(OR(LEFT($A1392,9)="Syndicate",LEFT($A1392,12)="NewSyndicate"),VLOOKUP($A1392,'012'!$J:$ZW,MATCH("Link to button",'012'!$J$1:$ZW$1,0),0)
+N("309 checkbox"),
IF($C1392="309 LCR Summary0",VLOOKUP("Notes990",'309'!$P:$ZZ,MATCH("Link to button",'309'!$P$1:$ZZ$1,0),0)
+N("313 checkboxes"),
IF($C1392="313 Financial Information0LcmVsScr",IF($C1392="309 LCR Summary0",VLOOKUP("LcmVsScr",'309'!$N:$ZZ,MATCH("Link to button",'309'!$N$1:$ZZ$1,0),0),
IF($C1392="313 Financial Information0LcrDocAttached",IF($C1392="309 LCR Summary0",VLOOKUP("LcrDocAttached",'309'!$N:$ZZ,MATCH("Link to button",'309'!$N$1:$ZZ$1,0),
0)))))))=1,TRUE,FALSE)
))),"")</f>
        <v/>
      </c>
    </row>
    <row r="1393" spans="1:8">
      <c r="A1393" s="237" t="e">
        <f>VLOOKUP($G1393,CSVLookups!$B:$R,MATCH(A$1,CSVLookups!$B$1:$R$1,0),FALSE)</f>
        <v>#N/A</v>
      </c>
      <c r="B1393" s="237" t="e">
        <f>VLOOKUP($G1393,CSVLookups!$B:$R,MATCH(B$1,CSVLookups!$B$1:$R$1,0),FALSE)</f>
        <v>#N/A</v>
      </c>
      <c r="C1393" s="238" t="e">
        <f t="shared" si="22"/>
        <v>#N/A</v>
      </c>
      <c r="D1393" s="238" t="e">
        <f>IF(AND(VALUE(LEFT($A1393,3))=309,LEN($B1393)=3),VLOOKUP(VALUE(MID($B1393,2,2)),_309_Table1,MATCH(MID($B1393,1,1),_309_Table1_ColumnLookup,0),FALSE),
  IF($C1393="309 LCR SummaryA",OneYearSCR,IF($C1393="309 LCR SummaryB",UltimateSCR,IF(VALUE(LEFT($A1393,3))=309,VLOOKUP(VALUE(MID($B1393,2,1)),_309_Table1,MATCH(MID($B1393,1,1),_309_Table1_ColumnLookup,0),FALSE)
+N("309"),
  IF(VALUE(LEFT($A1393,3))=310,VLOOKUP(VALUE(MID($B1393,2,1)),_310_Table1,MATCH(MID($B1393,1,1),_310_Table1_ColumnLookup,0),FALSE)
+N("310"),
  IF(AND(VALUE(LEFT($A1393,3))=311,LEN($I1393)=4),VLOOKUP($I1393,_311_Table1,MATCH($B1393,_311_Table1_ColumnLookup,0),FALSE),
  IF(AND(VALUE(LEFT($A1393,3))=311,OR($B1393="I2",$B1393="J2",$B1393="K2",$B1393="L2")),VLOOKUP('311'!$G$58,_311_Table1,MATCH(MID($B1393,1,1),_311_Table1_ColumnLookup,0),FALSE),
  IF(AND(VALUE(LEFT($A1393,3))=311,RIGHT($B1393,5)="Total"),VLOOKUP('311'!$G$59,_311_Table1,MATCH(MID($B1393,1,1),_311_Table1_ColumnLookup,0),FALSE),
  IF(VALUE(LEFT($A1393,3))=311,VLOOKUP(VALUE(MID($B1393,2,1)),_311_Table1,MATCH(MID($B1393,1,1),_311_Table1_ColumnLookup,0),FALSE)
+N("311"),
  IF(AND(VALUE(LEFT($A1393,3))=312,LEFT($G1393,10)="Unincepted",$B1393="G "),VLOOKUP(" ULO",_312_Table1,MATCH('312'!$N$16,_312_Table1_ColumnLookup,0),FALSE),
  IF(AND(VALUE(LEFT($A1393,3))=312,LEFT($G1393,10)="Unincepted",$B1393="O "),VLOOKUP(" ULO",_312_Table1,MATCH('312'!$V$16,_312_Table1_ColumnLookup,0),FALSE),
  IF(AND(VALUE(LEFT($A1393,3))=312,LEFT($G1393,10)="Unincepted",$B1393="Q "),VLOOKUP(" ULO",_312_Table1,MATCH('312'!$X$16,_312_Table1_ColumnLookup,0),FALSE),
  IF(AND(VALUE(LEFT($A1393,3))=312,LEFT($G1393,10)="Unincepted"),VLOOKUP(" ULO",_312_Table1,MATCH(LEFT($B1393,1),_312_Table1_ColumnLookup,0),FALSE),
  IF(AND(VALUE(LEFT($A1393,3))=312,LEFT($G1393,5)="Total",$B1393="G "),VLOOKUP('312'!$F$80,_312_Table1,MATCH('312'!$N$16,_312_Table1_ColumnLookup,0),FALSE),
  IF(AND(VALUE(LEFT($A1393,3))=312,LEFT($G1393,5)="Total",$B1393="O "),VLOOKUP('312'!$F$80,_312_Table1,MATCH('312'!$V$16,_312_Table1_ColumnLookup,0),FALSE),
  IF(AND(VALUE(LEFT($A1393,3))=312,LEFT($G1393,5)="Total",$B1393="Q "),VLOOKUP('312'!$F$80,_312_Table1,MATCH('312'!$X$16,_312_Table1_ColumnLookup,0),FALSE),
  IF(AND(VALUE(LEFT($A1393,3))=312,LEFT($G1393,5)="Total"),VLOOKUP('312'!$F$80,_312_Table1,MATCH(LEFT($B1393,1),_312_Table1_ColumnLookup,0),FALSE),
  IF(AND(VALUE(LEFT($A1393,3))=312,LEN($I1393)=4,$B1393="G"),VLOOKUP($I1393,_312_Table1,MATCH('312'!$N$16,_312_Table1_ColumnLookup,0),FALSE),
  IF(AND(VALUE(LEFT($A1393,3))=312,LEN($I1393)=4,$B1393="O"),VLOOKUP($I1393,_312_Table1,MATCH('312'!$V$16,_312_Table1_ColumnLookup,0),FALSE),
  IF(AND(VALUE(LEFT($A1393,3))=312,LEN($I1393)=4,$B1393="Q"),VLOOKUP($I1393,_312_Table1,MATCH('312'!$X$16,_312_Table1_ColumnLookup,0),FALSE),
  IF(AND(VALUE(LEFT($A1393,3))=312,LEN($I1393)=4),VLOOKUP($I1393,_312_Table1,MATCH(LEFT($B1393,1),_312_Table1_ColumnLookup,0),FALSE)
+N("312"),
  IF(VALUE(LEFT($A1393,3))=313,VLOOKUP(VALUE(MID($B1393,2,1)),_313_Table1,MATCH(MID($B1393,1,1),_313_Table1_ColumnLookup,0),FALSE)
+N("313"),
  IF(AND(VALUE(LEFT($A1393,3))=314,LEN($B1393)=3),VLOOKUP(VALUE(MID($B1393,2,2)),_314_Table1,MATCH(MID($B1393,1,1),_314_Table1_ColumnLookup,0),FALSE),
  IF(VALUE(LEFT($A1393,3))=314,VLOOKUP(VALUE(MID($B1393,2,1)),_314_Table1,MATCH(MID($B1393,1,1),_314_Table1_ColumnLookup,0),FALSE)
+N("314"),
""))))))))))))))))))))))))</f>
        <v>#N/A</v>
      </c>
      <c r="E1393" s="238" t="e">
        <f>IF(AND(VALUE(LEFT($A1393,3))=309,LEN($B1393)=3),VLOOKUP(VALUE(MID($B1393,2,2)),_309_Table2,MATCH(MID($B1393,1,1),_309_Table2_ColumnLookup,0),FALSE),
  IF($C1393="309 LCR SummaryA",OneYearSCR,IF($C1393="309 LCR SummaryB",UltimateSCR,IF(VALUE(LEFT($A1393,3))=309,VLOOKUP(VALUE(MID($B1393,2,1)),_309_Table2,MATCH(MID($B1393,1,1),_309_Table2_ColumnLookup,0),FALSE)
+N("309"),
  IF(VALUE(LEFT($A1393,3))=310,VLOOKUP(VALUE(MID($B1393,2,1)),_310_Table2,MATCH(MID($B1393,1,1),_310_Table2_ColumnLookup,0),FALSE)
+N("310"),
  IF(AND(VALUE(LEFT($A1393,3))=311,LEN($I1393)=4),VLOOKUP($I1393,_311_Table2,MATCH($B1393,_311_Table2_ColumnLookup,0),FALSE),
  IF(AND(VALUE(LEFT($A1393,3))=311,OR($B1393="I2",$B1393="J2",$B1393="K2",$B1393="L2")),VLOOKUP('311'!$G$58,_311_Table2,MATCH(MID($B1393,1,1),_311_Table2_ColumnLookup,0),FALSE),
  IF(AND(VALUE(LEFT($A1393,3))=311,RIGHT($B1393,5)="Total"),VLOOKUP('311'!$G$59,_311_Table2,MATCH(MID($B1393,1,1),_311_Table2_ColumnLookup,0),FALSE),
  IF(VALUE(LEFT($A1393,3))=311,VLOOKUP(VALUE(MID($B1393,2,1)),_311_Table2,MATCH(MID($B1393,1,1),_311_Table2_ColumnLookup,0),FALSE)
+N("311"),
  IF(AND(VALUE(LEFT($A1393,3))=312,LEFT($G1393,10)="Unincepted",$B1393="G "),VLOOKUP(" ULO",_312_Table2,MATCH('312'!$N$16,_312_Table2_ColumnLookup,0),FALSE),
  IF(AND(VALUE(LEFT($A1393,3))=312,LEFT($G1393,10)="Unincepted",$B1393="O "),VLOOKUP(" ULO",_312_Table2,MATCH('312'!$V$16,_312_Table2_ColumnLookup,0),FALSE),
  IF(AND(VALUE(LEFT($A1393,3))=312,LEFT($G1393,10)="Unincepted",$B1393="Q "),VLOOKUP(" ULO",_312_Table2,MATCH('312'!$X$16,_312_Table2_ColumnLookup,0),FALSE),
  IF(AND(VALUE(LEFT($A1393,3))=312,LEFT($G1393,10)="Unincepted"),VLOOKUP(" ULO",_312_Table2,MATCH(LEFT($B1393,1),_312_Table2_ColumnLookup,0),FALSE),
  IF(AND(VALUE(LEFT($A1393,3))=312,LEFT($G1393,5)="Total",$B1393="G "),VLOOKUP('312'!$F$80,_312_Table2,MATCH('312'!$N$16,_312_Table2_ColumnLookup,0),FALSE),
  IF(AND(VALUE(LEFT($A1393,3))=312,LEFT($G1393,5)="Total",$B1393="O "),VLOOKUP('312'!$F$80,_312_Table2,MATCH('312'!$V$16,_312_Table2_ColumnLookup,0),FALSE),
  IF(AND(VALUE(LEFT($A1393,3))=312,LEFT($G1393,5)="Total",$B1393="Q "),VLOOKUP('312'!$F$80,_312_Table2,MATCH('312'!$X$16,_312_Table2_ColumnLookup,0),FALSE),
  IF(AND(VALUE(LEFT($A1393,3))=312,LEFT($G1393,5)="Total"),VLOOKUP('312'!$F$80,_312_Table2,MATCH(LEFT($B1393,1),_312_Table2_ColumnLookup,0),FALSE),
  IF(AND(VALUE(LEFT($A1393,3))=312,LEN($I1393)=4,$B1393="G"),VLOOKUP($I1393,_312_Table2,MATCH('312'!$N$16,_312_Table2_ColumnLookup,0),FALSE),
  IF(AND(VALUE(LEFT($A1393,3))=312,LEN($I1393)=4,$B1393="O"),VLOOKUP($I1393,_312_Table2,MATCH('312'!$V$16,_312_Table2_ColumnLookup,0),FALSE),
  IF(AND(VALUE(LEFT($A1393,3))=312,LEN($I1393)=4,$B1393="Q"),VLOOKUP($I1393,_312_Table2,MATCH('312'!$X$16,_312_Table2_ColumnLookup,0),FALSE),
  IF(AND(VALUE(LEFT($A1393,3))=312,LEN($I1393)=4),VLOOKUP($I1393,_312_Table2,MATCH(LEFT($B1393,1),_312_Table2_ColumnLookup,0),FALSE)
+N("312"),
  IF(VALUE(LEFT($A1393,3))=313,VLOOKUP(VALUE(MID($B1393,2,1)),_313_Table2,MATCH(MID($B1393,1,1),_313_Table2_ColumnLookup,0),FALSE)
+N("313"),
  IF(AND(VALUE(LEFT($A1393,3))=314,LEN($B1393)=3),VLOOKUP(VALUE(MID($B1393,2,2)),_314_Table2,MATCH(MID($B1393,1,1),_314_Table2_ColumnLookup,0),FALSE),
  IF(VALUE(LEFT($A1393,3))=314,VLOOKUP(VALUE(MID($B1393,2,1)),_314_Table2,MATCH(MID($B1393,1,1),_314_Table2_ColumnLookup,0),FALSE)
+N("314"),
""))))))))))))))))))))))))</f>
        <v>#N/A</v>
      </c>
      <c r="F1393" s="238" t="e">
        <f>IF(AND(VALUE(LEFT($A1393,3))=309,LEN($B1393)=3),VLOOKUP(VALUE(MID($B1393,2,2)),_309_Table3,MATCH(MID($B1393,1,1),_309_Table3_ColumnLookup,0),FALSE),
  IF($C1393="309 LCR SummaryA",OneYearSCR,IF($C1393="309 LCR SummaryB",UltimateSCR,IF(VALUE(LEFT($A1393,3))=309,VLOOKUP(VALUE(MID($B1393,2,1)),_309_Table3,MATCH(MID($B1393,1,1),_309_Table3_ColumnLookup,0),FALSE)
+N("309"),
  IF(VALUE(LEFT($A1393,3))=310,VLOOKUP(VALUE(MID($B1393,2,1)),_310_Table3,MATCH(MID($B1393,1,1),_310_Table3_ColumnLookup,0),FALSE)
+N("310"),
  IF(AND(VALUE(LEFT($A1393,3))=311,LEN($I1393)=4),VLOOKUP($I1393,_311_Table3,MATCH($B1393,_311_Table3_ColumnLookup,0),FALSE),
  IF(AND(VALUE(LEFT($A1393,3))=311,OR($B1393="I2",$B1393="J2",$B1393="K2",$B1393="L2")),VLOOKUP('311'!$G$58,_311_Table3,MATCH(MID($B1393,1,1),_311_Table3_ColumnLookup,0),FALSE),
  IF(AND(VALUE(LEFT($A1393,3))=311,RIGHT($B1393,5)="Total"),VLOOKUP('311'!$G$59,_311_Table3,MATCH(MID($B1393,1,1),_311_Table3_ColumnLookup,0),FALSE),
  IF(VALUE(LEFT($A1393,3))=311,VLOOKUP(VALUE(MID($B1393,2,1)),_311_Table3,MATCH(MID($B1393,1,1),_311_Table3_ColumnLookup,0),FALSE)
+N("311"),
  IF(AND(VALUE(LEFT($A1393,3))=312,LEFT($G1393,10)="Unincepted",$B1393="G "),VLOOKUP(" ULO",_312_Table3,MATCH('312'!$N$16,_312_Table3_ColumnLookup,0),FALSE),
  IF(AND(VALUE(LEFT($A1393,3))=312,LEFT($G1393,10)="Unincepted",$B1393="O "),VLOOKUP(" ULO",_312_Table3,MATCH('312'!$V$16,_312_Table3_ColumnLookup,0),FALSE),
  IF(AND(VALUE(LEFT($A1393,3))=312,LEFT($G1393,10)="Unincepted",$B1393="Q "),VLOOKUP(" ULO",_312_Table3,MATCH('312'!$X$16,_312_Table3_ColumnLookup,0),FALSE),
  IF(AND(VALUE(LEFT($A1393,3))=312,LEFT($G1393,10)="Unincepted"),VLOOKUP(" ULO",_312_Table3,MATCH(LEFT($B1393,1),_312_Table3_ColumnLookup,0),FALSE),
  IF(AND(VALUE(LEFT($A1393,3))=312,LEFT($G1393,5)="Total",$B1393="G "),VLOOKUP('312'!$F$80,_312_Table3,MATCH('312'!$N$16,_312_Table3_ColumnLookup,0),FALSE),
  IF(AND(VALUE(LEFT($A1393,3))=312,LEFT($G1393,5)="Total",$B1393="O "),VLOOKUP('312'!$F$80,_312_Table3,MATCH('312'!$V$16,_312_Table3_ColumnLookup,0),FALSE),
  IF(AND(VALUE(LEFT($A1393,3))=312,LEFT($G1393,5)="Total",$B1393="Q "),VLOOKUP('312'!$F$80,_312_Table3,MATCH('312'!$X$16,_312_Table3_ColumnLookup,0),FALSE),
  IF(AND(VALUE(LEFT($A1393,3))=312,LEFT($G1393,5)="Total"),VLOOKUP('312'!$F$80,_312_Table3,MATCH(LEFT($B1393,1),_312_Table3_ColumnLookup,0),FALSE),
  IF(AND(VALUE(LEFT($A1393,3))=312,LEN($I1393)=4,$B1393="G"),VLOOKUP($I1393,_312_Table3,MATCH('312'!$N$16,_312_Table3_ColumnLookup,0),FALSE),
  IF(AND(VALUE(LEFT($A1393,3))=312,LEN($I1393)=4,$B1393="O"),VLOOKUP($I1393,_312_Table3,MATCH('312'!$V$16,_312_Table3_ColumnLookup,0),FALSE),
  IF(AND(VALUE(LEFT($A1393,3))=312,LEN($I1393)=4,$B1393="Q"),VLOOKUP($I1393,_312_Table3,MATCH('312'!$X$16,_312_Table3_ColumnLookup,0),FALSE),
  IF(AND(VALUE(LEFT($A1393,3))=312,LEN($I1393)=4),VLOOKUP($I1393,_312_Table3,MATCH(LEFT($B1393,1),_312_Table3_ColumnLookup,0),FALSE)
+N("312"),
  IF(VALUE(LEFT($A1393,3))=313,VLOOKUP(VALUE(MID($B1393,2,1)),_313_Table3,MATCH(MID($B1393,1,1),_313_Table3_ColumnLookup,0),FALSE)
+N("313"),
  IF(AND(VALUE(LEFT($A1393,3))=314,LEN($B1393)=3),VLOOKUP(VALUE(MID($B1393,2,2)),_314_Table3,MATCH(MID($B1393,1,1),_314_Table3_ColumnLookup,0),FALSE),
  IF(VALUE(LEFT($A1393,3))=314,VLOOKUP(VALUE(MID($B1393,2,1)),_314_Table3,MATCH(MID($B1393,1,1),_314_Table3_ColumnLookup,0),FALSE)
+N("314"),
""))))))))))))))))))))))))</f>
        <v>#N/A</v>
      </c>
      <c r="H1393" s="321" t="str">
        <f>IFERROR(
IF(ISERROR($D1393)=FALSE,$D1393,IF(ISERROR($E1393)=FALSE,$E1393,IF(ISERROR($F1393)=FALSE,$F1393
+N("012 checkboxes"),
IF(
IF(OR(LEFT($A1393,9)="Syndicate",LEFT($A1393,12)="NewSyndicate"),VLOOKUP($A1393,'012'!$J:$ZW,MATCH("Link to button",'012'!$J$1:$ZW$1,0),0)
+N("309 checkbox"),
IF($C1393="309 LCR Summary0",VLOOKUP("Notes990",'309'!$P:$ZZ,MATCH("Link to button",'309'!$P$1:$ZZ$1,0),0)
+N("313 checkboxes"),
IF($C1393="313 Financial Information0LcmVsScr",IF($C1393="309 LCR Summary0",VLOOKUP("LcmVsScr",'309'!$N:$ZZ,MATCH("Link to button",'309'!$N$1:$ZZ$1,0),0),
IF($C1393="313 Financial Information0LcrDocAttached",IF($C1393="309 LCR Summary0",VLOOKUP("LcrDocAttached",'309'!$N:$ZZ,MATCH("Link to button",'309'!$N$1:$ZZ$1,0),
0)))))))=1,TRUE,FALSE)
))),"")</f>
        <v/>
      </c>
    </row>
    <row r="1394" spans="1:8">
      <c r="A1394" s="237" t="e">
        <f>VLOOKUP($G1394,CSVLookups!$B:$R,MATCH(A$1,CSVLookups!$B$1:$R$1,0),FALSE)</f>
        <v>#N/A</v>
      </c>
      <c r="B1394" s="237" t="e">
        <f>VLOOKUP($G1394,CSVLookups!$B:$R,MATCH(B$1,CSVLookups!$B$1:$R$1,0),FALSE)</f>
        <v>#N/A</v>
      </c>
      <c r="C1394" s="238" t="e">
        <f t="shared" si="22"/>
        <v>#N/A</v>
      </c>
      <c r="D1394" s="238" t="e">
        <f>IF(AND(VALUE(LEFT($A1394,3))=309,LEN($B1394)=3),VLOOKUP(VALUE(MID($B1394,2,2)),_309_Table1,MATCH(MID($B1394,1,1),_309_Table1_ColumnLookup,0),FALSE),
  IF($C1394="309 LCR SummaryA",OneYearSCR,IF($C1394="309 LCR SummaryB",UltimateSCR,IF(VALUE(LEFT($A1394,3))=309,VLOOKUP(VALUE(MID($B1394,2,1)),_309_Table1,MATCH(MID($B1394,1,1),_309_Table1_ColumnLookup,0),FALSE)
+N("309"),
  IF(VALUE(LEFT($A1394,3))=310,VLOOKUP(VALUE(MID($B1394,2,1)),_310_Table1,MATCH(MID($B1394,1,1),_310_Table1_ColumnLookup,0),FALSE)
+N("310"),
  IF(AND(VALUE(LEFT($A1394,3))=311,LEN($I1394)=4),VLOOKUP($I1394,_311_Table1,MATCH($B1394,_311_Table1_ColumnLookup,0),FALSE),
  IF(AND(VALUE(LEFT($A1394,3))=311,OR($B1394="I2",$B1394="J2",$B1394="K2",$B1394="L2")),VLOOKUP('311'!$G$58,_311_Table1,MATCH(MID($B1394,1,1),_311_Table1_ColumnLookup,0),FALSE),
  IF(AND(VALUE(LEFT($A1394,3))=311,RIGHT($B1394,5)="Total"),VLOOKUP('311'!$G$59,_311_Table1,MATCH(MID($B1394,1,1),_311_Table1_ColumnLookup,0),FALSE),
  IF(VALUE(LEFT($A1394,3))=311,VLOOKUP(VALUE(MID($B1394,2,1)),_311_Table1,MATCH(MID($B1394,1,1),_311_Table1_ColumnLookup,0),FALSE)
+N("311"),
  IF(AND(VALUE(LEFT($A1394,3))=312,LEFT($G1394,10)="Unincepted",$B1394="G "),VLOOKUP(" ULO",_312_Table1,MATCH('312'!$N$16,_312_Table1_ColumnLookup,0),FALSE),
  IF(AND(VALUE(LEFT($A1394,3))=312,LEFT($G1394,10)="Unincepted",$B1394="O "),VLOOKUP(" ULO",_312_Table1,MATCH('312'!$V$16,_312_Table1_ColumnLookup,0),FALSE),
  IF(AND(VALUE(LEFT($A1394,3))=312,LEFT($G1394,10)="Unincepted",$B1394="Q "),VLOOKUP(" ULO",_312_Table1,MATCH('312'!$X$16,_312_Table1_ColumnLookup,0),FALSE),
  IF(AND(VALUE(LEFT($A1394,3))=312,LEFT($G1394,10)="Unincepted"),VLOOKUP(" ULO",_312_Table1,MATCH(LEFT($B1394,1),_312_Table1_ColumnLookup,0),FALSE),
  IF(AND(VALUE(LEFT($A1394,3))=312,LEFT($G1394,5)="Total",$B1394="G "),VLOOKUP('312'!$F$80,_312_Table1,MATCH('312'!$N$16,_312_Table1_ColumnLookup,0),FALSE),
  IF(AND(VALUE(LEFT($A1394,3))=312,LEFT($G1394,5)="Total",$B1394="O "),VLOOKUP('312'!$F$80,_312_Table1,MATCH('312'!$V$16,_312_Table1_ColumnLookup,0),FALSE),
  IF(AND(VALUE(LEFT($A1394,3))=312,LEFT($G1394,5)="Total",$B1394="Q "),VLOOKUP('312'!$F$80,_312_Table1,MATCH('312'!$X$16,_312_Table1_ColumnLookup,0),FALSE),
  IF(AND(VALUE(LEFT($A1394,3))=312,LEFT($G1394,5)="Total"),VLOOKUP('312'!$F$80,_312_Table1,MATCH(LEFT($B1394,1),_312_Table1_ColumnLookup,0),FALSE),
  IF(AND(VALUE(LEFT($A1394,3))=312,LEN($I1394)=4,$B1394="G"),VLOOKUP($I1394,_312_Table1,MATCH('312'!$N$16,_312_Table1_ColumnLookup,0),FALSE),
  IF(AND(VALUE(LEFT($A1394,3))=312,LEN($I1394)=4,$B1394="O"),VLOOKUP($I1394,_312_Table1,MATCH('312'!$V$16,_312_Table1_ColumnLookup,0),FALSE),
  IF(AND(VALUE(LEFT($A1394,3))=312,LEN($I1394)=4,$B1394="Q"),VLOOKUP($I1394,_312_Table1,MATCH('312'!$X$16,_312_Table1_ColumnLookup,0),FALSE),
  IF(AND(VALUE(LEFT($A1394,3))=312,LEN($I1394)=4),VLOOKUP($I1394,_312_Table1,MATCH(LEFT($B1394,1),_312_Table1_ColumnLookup,0),FALSE)
+N("312"),
  IF(VALUE(LEFT($A1394,3))=313,VLOOKUP(VALUE(MID($B1394,2,1)),_313_Table1,MATCH(MID($B1394,1,1),_313_Table1_ColumnLookup,0),FALSE)
+N("313"),
  IF(AND(VALUE(LEFT($A1394,3))=314,LEN($B1394)=3),VLOOKUP(VALUE(MID($B1394,2,2)),_314_Table1,MATCH(MID($B1394,1,1),_314_Table1_ColumnLookup,0),FALSE),
  IF(VALUE(LEFT($A1394,3))=314,VLOOKUP(VALUE(MID($B1394,2,1)),_314_Table1,MATCH(MID($B1394,1,1),_314_Table1_ColumnLookup,0),FALSE)
+N("314"),
""))))))))))))))))))))))))</f>
        <v>#N/A</v>
      </c>
      <c r="E1394" s="238" t="e">
        <f>IF(AND(VALUE(LEFT($A1394,3))=309,LEN($B1394)=3),VLOOKUP(VALUE(MID($B1394,2,2)),_309_Table2,MATCH(MID($B1394,1,1),_309_Table2_ColumnLookup,0),FALSE),
  IF($C1394="309 LCR SummaryA",OneYearSCR,IF($C1394="309 LCR SummaryB",UltimateSCR,IF(VALUE(LEFT($A1394,3))=309,VLOOKUP(VALUE(MID($B1394,2,1)),_309_Table2,MATCH(MID($B1394,1,1),_309_Table2_ColumnLookup,0),FALSE)
+N("309"),
  IF(VALUE(LEFT($A1394,3))=310,VLOOKUP(VALUE(MID($B1394,2,1)),_310_Table2,MATCH(MID($B1394,1,1),_310_Table2_ColumnLookup,0),FALSE)
+N("310"),
  IF(AND(VALUE(LEFT($A1394,3))=311,LEN($I1394)=4),VLOOKUP($I1394,_311_Table2,MATCH($B1394,_311_Table2_ColumnLookup,0),FALSE),
  IF(AND(VALUE(LEFT($A1394,3))=311,OR($B1394="I2",$B1394="J2",$B1394="K2",$B1394="L2")),VLOOKUP('311'!$G$58,_311_Table2,MATCH(MID($B1394,1,1),_311_Table2_ColumnLookup,0),FALSE),
  IF(AND(VALUE(LEFT($A1394,3))=311,RIGHT($B1394,5)="Total"),VLOOKUP('311'!$G$59,_311_Table2,MATCH(MID($B1394,1,1),_311_Table2_ColumnLookup,0),FALSE),
  IF(VALUE(LEFT($A1394,3))=311,VLOOKUP(VALUE(MID($B1394,2,1)),_311_Table2,MATCH(MID($B1394,1,1),_311_Table2_ColumnLookup,0),FALSE)
+N("311"),
  IF(AND(VALUE(LEFT($A1394,3))=312,LEFT($G1394,10)="Unincepted",$B1394="G "),VLOOKUP(" ULO",_312_Table2,MATCH('312'!$N$16,_312_Table2_ColumnLookup,0),FALSE),
  IF(AND(VALUE(LEFT($A1394,3))=312,LEFT($G1394,10)="Unincepted",$B1394="O "),VLOOKUP(" ULO",_312_Table2,MATCH('312'!$V$16,_312_Table2_ColumnLookup,0),FALSE),
  IF(AND(VALUE(LEFT($A1394,3))=312,LEFT($G1394,10)="Unincepted",$B1394="Q "),VLOOKUP(" ULO",_312_Table2,MATCH('312'!$X$16,_312_Table2_ColumnLookup,0),FALSE),
  IF(AND(VALUE(LEFT($A1394,3))=312,LEFT($G1394,10)="Unincepted"),VLOOKUP(" ULO",_312_Table2,MATCH(LEFT($B1394,1),_312_Table2_ColumnLookup,0),FALSE),
  IF(AND(VALUE(LEFT($A1394,3))=312,LEFT($G1394,5)="Total",$B1394="G "),VLOOKUP('312'!$F$80,_312_Table2,MATCH('312'!$N$16,_312_Table2_ColumnLookup,0),FALSE),
  IF(AND(VALUE(LEFT($A1394,3))=312,LEFT($G1394,5)="Total",$B1394="O "),VLOOKUP('312'!$F$80,_312_Table2,MATCH('312'!$V$16,_312_Table2_ColumnLookup,0),FALSE),
  IF(AND(VALUE(LEFT($A1394,3))=312,LEFT($G1394,5)="Total",$B1394="Q "),VLOOKUP('312'!$F$80,_312_Table2,MATCH('312'!$X$16,_312_Table2_ColumnLookup,0),FALSE),
  IF(AND(VALUE(LEFT($A1394,3))=312,LEFT($G1394,5)="Total"),VLOOKUP('312'!$F$80,_312_Table2,MATCH(LEFT($B1394,1),_312_Table2_ColumnLookup,0),FALSE),
  IF(AND(VALUE(LEFT($A1394,3))=312,LEN($I1394)=4,$B1394="G"),VLOOKUP($I1394,_312_Table2,MATCH('312'!$N$16,_312_Table2_ColumnLookup,0),FALSE),
  IF(AND(VALUE(LEFT($A1394,3))=312,LEN($I1394)=4,$B1394="O"),VLOOKUP($I1394,_312_Table2,MATCH('312'!$V$16,_312_Table2_ColumnLookup,0),FALSE),
  IF(AND(VALUE(LEFT($A1394,3))=312,LEN($I1394)=4,$B1394="Q"),VLOOKUP($I1394,_312_Table2,MATCH('312'!$X$16,_312_Table2_ColumnLookup,0),FALSE),
  IF(AND(VALUE(LEFT($A1394,3))=312,LEN($I1394)=4),VLOOKUP($I1394,_312_Table2,MATCH(LEFT($B1394,1),_312_Table2_ColumnLookup,0),FALSE)
+N("312"),
  IF(VALUE(LEFT($A1394,3))=313,VLOOKUP(VALUE(MID($B1394,2,1)),_313_Table2,MATCH(MID($B1394,1,1),_313_Table2_ColumnLookup,0),FALSE)
+N("313"),
  IF(AND(VALUE(LEFT($A1394,3))=314,LEN($B1394)=3),VLOOKUP(VALUE(MID($B1394,2,2)),_314_Table2,MATCH(MID($B1394,1,1),_314_Table2_ColumnLookup,0),FALSE),
  IF(VALUE(LEFT($A1394,3))=314,VLOOKUP(VALUE(MID($B1394,2,1)),_314_Table2,MATCH(MID($B1394,1,1),_314_Table2_ColumnLookup,0),FALSE)
+N("314"),
""))))))))))))))))))))))))</f>
        <v>#N/A</v>
      </c>
      <c r="F1394" s="238" t="e">
        <f>IF(AND(VALUE(LEFT($A1394,3))=309,LEN($B1394)=3),VLOOKUP(VALUE(MID($B1394,2,2)),_309_Table3,MATCH(MID($B1394,1,1),_309_Table3_ColumnLookup,0),FALSE),
  IF($C1394="309 LCR SummaryA",OneYearSCR,IF($C1394="309 LCR SummaryB",UltimateSCR,IF(VALUE(LEFT($A1394,3))=309,VLOOKUP(VALUE(MID($B1394,2,1)),_309_Table3,MATCH(MID($B1394,1,1),_309_Table3_ColumnLookup,0),FALSE)
+N("309"),
  IF(VALUE(LEFT($A1394,3))=310,VLOOKUP(VALUE(MID($B1394,2,1)),_310_Table3,MATCH(MID($B1394,1,1),_310_Table3_ColumnLookup,0),FALSE)
+N("310"),
  IF(AND(VALUE(LEFT($A1394,3))=311,LEN($I1394)=4),VLOOKUP($I1394,_311_Table3,MATCH($B1394,_311_Table3_ColumnLookup,0),FALSE),
  IF(AND(VALUE(LEFT($A1394,3))=311,OR($B1394="I2",$B1394="J2",$B1394="K2",$B1394="L2")),VLOOKUP('311'!$G$58,_311_Table3,MATCH(MID($B1394,1,1),_311_Table3_ColumnLookup,0),FALSE),
  IF(AND(VALUE(LEFT($A1394,3))=311,RIGHT($B1394,5)="Total"),VLOOKUP('311'!$G$59,_311_Table3,MATCH(MID($B1394,1,1),_311_Table3_ColumnLookup,0),FALSE),
  IF(VALUE(LEFT($A1394,3))=311,VLOOKUP(VALUE(MID($B1394,2,1)),_311_Table3,MATCH(MID($B1394,1,1),_311_Table3_ColumnLookup,0),FALSE)
+N("311"),
  IF(AND(VALUE(LEFT($A1394,3))=312,LEFT($G1394,10)="Unincepted",$B1394="G "),VLOOKUP(" ULO",_312_Table3,MATCH('312'!$N$16,_312_Table3_ColumnLookup,0),FALSE),
  IF(AND(VALUE(LEFT($A1394,3))=312,LEFT($G1394,10)="Unincepted",$B1394="O "),VLOOKUP(" ULO",_312_Table3,MATCH('312'!$V$16,_312_Table3_ColumnLookup,0),FALSE),
  IF(AND(VALUE(LEFT($A1394,3))=312,LEFT($G1394,10)="Unincepted",$B1394="Q "),VLOOKUP(" ULO",_312_Table3,MATCH('312'!$X$16,_312_Table3_ColumnLookup,0),FALSE),
  IF(AND(VALUE(LEFT($A1394,3))=312,LEFT($G1394,10)="Unincepted"),VLOOKUP(" ULO",_312_Table3,MATCH(LEFT($B1394,1),_312_Table3_ColumnLookup,0),FALSE),
  IF(AND(VALUE(LEFT($A1394,3))=312,LEFT($G1394,5)="Total",$B1394="G "),VLOOKUP('312'!$F$80,_312_Table3,MATCH('312'!$N$16,_312_Table3_ColumnLookup,0),FALSE),
  IF(AND(VALUE(LEFT($A1394,3))=312,LEFT($G1394,5)="Total",$B1394="O "),VLOOKUP('312'!$F$80,_312_Table3,MATCH('312'!$V$16,_312_Table3_ColumnLookup,0),FALSE),
  IF(AND(VALUE(LEFT($A1394,3))=312,LEFT($G1394,5)="Total",$B1394="Q "),VLOOKUP('312'!$F$80,_312_Table3,MATCH('312'!$X$16,_312_Table3_ColumnLookup,0),FALSE),
  IF(AND(VALUE(LEFT($A1394,3))=312,LEFT($G1394,5)="Total"),VLOOKUP('312'!$F$80,_312_Table3,MATCH(LEFT($B1394,1),_312_Table3_ColumnLookup,0),FALSE),
  IF(AND(VALUE(LEFT($A1394,3))=312,LEN($I1394)=4,$B1394="G"),VLOOKUP($I1394,_312_Table3,MATCH('312'!$N$16,_312_Table3_ColumnLookup,0),FALSE),
  IF(AND(VALUE(LEFT($A1394,3))=312,LEN($I1394)=4,$B1394="O"),VLOOKUP($I1394,_312_Table3,MATCH('312'!$V$16,_312_Table3_ColumnLookup,0),FALSE),
  IF(AND(VALUE(LEFT($A1394,3))=312,LEN($I1394)=4,$B1394="Q"),VLOOKUP($I1394,_312_Table3,MATCH('312'!$X$16,_312_Table3_ColumnLookup,0),FALSE),
  IF(AND(VALUE(LEFT($A1394,3))=312,LEN($I1394)=4),VLOOKUP($I1394,_312_Table3,MATCH(LEFT($B1394,1),_312_Table3_ColumnLookup,0),FALSE)
+N("312"),
  IF(VALUE(LEFT($A1394,3))=313,VLOOKUP(VALUE(MID($B1394,2,1)),_313_Table3,MATCH(MID($B1394,1,1),_313_Table3_ColumnLookup,0),FALSE)
+N("313"),
  IF(AND(VALUE(LEFT($A1394,3))=314,LEN($B1394)=3),VLOOKUP(VALUE(MID($B1394,2,2)),_314_Table3,MATCH(MID($B1394,1,1),_314_Table3_ColumnLookup,0),FALSE),
  IF(VALUE(LEFT($A1394,3))=314,VLOOKUP(VALUE(MID($B1394,2,1)),_314_Table3,MATCH(MID($B1394,1,1),_314_Table3_ColumnLookup,0),FALSE)
+N("314"),
""))))))))))))))))))))))))</f>
        <v>#N/A</v>
      </c>
      <c r="H1394" s="321" t="str">
        <f>IFERROR(
IF(ISERROR($D1394)=FALSE,$D1394,IF(ISERROR($E1394)=FALSE,$E1394,IF(ISERROR($F1394)=FALSE,$F1394
+N("012 checkboxes"),
IF(
IF(OR(LEFT($A1394,9)="Syndicate",LEFT($A1394,12)="NewSyndicate"),VLOOKUP($A1394,'012'!$J:$ZW,MATCH("Link to button",'012'!$J$1:$ZW$1,0),0)
+N("309 checkbox"),
IF($C1394="309 LCR Summary0",VLOOKUP("Notes990",'309'!$P:$ZZ,MATCH("Link to button",'309'!$P$1:$ZZ$1,0),0)
+N("313 checkboxes"),
IF($C1394="313 Financial Information0LcmVsScr",IF($C1394="309 LCR Summary0",VLOOKUP("LcmVsScr",'309'!$N:$ZZ,MATCH("Link to button",'309'!$N$1:$ZZ$1,0),0),
IF($C1394="313 Financial Information0LcrDocAttached",IF($C1394="309 LCR Summary0",VLOOKUP("LcrDocAttached",'309'!$N:$ZZ,MATCH("Link to button",'309'!$N$1:$ZZ$1,0),
0)))))))=1,TRUE,FALSE)
))),"")</f>
        <v/>
      </c>
    </row>
    <row r="1395" spans="1:8">
      <c r="A1395" s="237" t="e">
        <f>VLOOKUP($G1395,CSVLookups!$B:$R,MATCH(A$1,CSVLookups!$B$1:$R$1,0),FALSE)</f>
        <v>#N/A</v>
      </c>
      <c r="B1395" s="237" t="e">
        <f>VLOOKUP($G1395,CSVLookups!$B:$R,MATCH(B$1,CSVLookups!$B$1:$R$1,0),FALSE)</f>
        <v>#N/A</v>
      </c>
      <c r="C1395" s="238" t="e">
        <f t="shared" si="22"/>
        <v>#N/A</v>
      </c>
      <c r="D1395" s="238" t="e">
        <f>IF(AND(VALUE(LEFT($A1395,3))=309,LEN($B1395)=3),VLOOKUP(VALUE(MID($B1395,2,2)),_309_Table1,MATCH(MID($B1395,1,1),_309_Table1_ColumnLookup,0),FALSE),
  IF($C1395="309 LCR SummaryA",OneYearSCR,IF($C1395="309 LCR SummaryB",UltimateSCR,IF(VALUE(LEFT($A1395,3))=309,VLOOKUP(VALUE(MID($B1395,2,1)),_309_Table1,MATCH(MID($B1395,1,1),_309_Table1_ColumnLookup,0),FALSE)
+N("309"),
  IF(VALUE(LEFT($A1395,3))=310,VLOOKUP(VALUE(MID($B1395,2,1)),_310_Table1,MATCH(MID($B1395,1,1),_310_Table1_ColumnLookup,0),FALSE)
+N("310"),
  IF(AND(VALUE(LEFT($A1395,3))=311,LEN($I1395)=4),VLOOKUP($I1395,_311_Table1,MATCH($B1395,_311_Table1_ColumnLookup,0),FALSE),
  IF(AND(VALUE(LEFT($A1395,3))=311,OR($B1395="I2",$B1395="J2",$B1395="K2",$B1395="L2")),VLOOKUP('311'!$G$58,_311_Table1,MATCH(MID($B1395,1,1),_311_Table1_ColumnLookup,0),FALSE),
  IF(AND(VALUE(LEFT($A1395,3))=311,RIGHT($B1395,5)="Total"),VLOOKUP('311'!$G$59,_311_Table1,MATCH(MID($B1395,1,1),_311_Table1_ColumnLookup,0),FALSE),
  IF(VALUE(LEFT($A1395,3))=311,VLOOKUP(VALUE(MID($B1395,2,1)),_311_Table1,MATCH(MID($B1395,1,1),_311_Table1_ColumnLookup,0),FALSE)
+N("311"),
  IF(AND(VALUE(LEFT($A1395,3))=312,LEFT($G1395,10)="Unincepted",$B1395="G "),VLOOKUP(" ULO",_312_Table1,MATCH('312'!$N$16,_312_Table1_ColumnLookup,0),FALSE),
  IF(AND(VALUE(LEFT($A1395,3))=312,LEFT($G1395,10)="Unincepted",$B1395="O "),VLOOKUP(" ULO",_312_Table1,MATCH('312'!$V$16,_312_Table1_ColumnLookup,0),FALSE),
  IF(AND(VALUE(LEFT($A1395,3))=312,LEFT($G1395,10)="Unincepted",$B1395="Q "),VLOOKUP(" ULO",_312_Table1,MATCH('312'!$X$16,_312_Table1_ColumnLookup,0),FALSE),
  IF(AND(VALUE(LEFT($A1395,3))=312,LEFT($G1395,10)="Unincepted"),VLOOKUP(" ULO",_312_Table1,MATCH(LEFT($B1395,1),_312_Table1_ColumnLookup,0),FALSE),
  IF(AND(VALUE(LEFT($A1395,3))=312,LEFT($G1395,5)="Total",$B1395="G "),VLOOKUP('312'!$F$80,_312_Table1,MATCH('312'!$N$16,_312_Table1_ColumnLookup,0),FALSE),
  IF(AND(VALUE(LEFT($A1395,3))=312,LEFT($G1395,5)="Total",$B1395="O "),VLOOKUP('312'!$F$80,_312_Table1,MATCH('312'!$V$16,_312_Table1_ColumnLookup,0),FALSE),
  IF(AND(VALUE(LEFT($A1395,3))=312,LEFT($G1395,5)="Total",$B1395="Q "),VLOOKUP('312'!$F$80,_312_Table1,MATCH('312'!$X$16,_312_Table1_ColumnLookup,0),FALSE),
  IF(AND(VALUE(LEFT($A1395,3))=312,LEFT($G1395,5)="Total"),VLOOKUP('312'!$F$80,_312_Table1,MATCH(LEFT($B1395,1),_312_Table1_ColumnLookup,0),FALSE),
  IF(AND(VALUE(LEFT($A1395,3))=312,LEN($I1395)=4,$B1395="G"),VLOOKUP($I1395,_312_Table1,MATCH('312'!$N$16,_312_Table1_ColumnLookup,0),FALSE),
  IF(AND(VALUE(LEFT($A1395,3))=312,LEN($I1395)=4,$B1395="O"),VLOOKUP($I1395,_312_Table1,MATCH('312'!$V$16,_312_Table1_ColumnLookup,0),FALSE),
  IF(AND(VALUE(LEFT($A1395,3))=312,LEN($I1395)=4,$B1395="Q"),VLOOKUP($I1395,_312_Table1,MATCH('312'!$X$16,_312_Table1_ColumnLookup,0),FALSE),
  IF(AND(VALUE(LEFT($A1395,3))=312,LEN($I1395)=4),VLOOKUP($I1395,_312_Table1,MATCH(LEFT($B1395,1),_312_Table1_ColumnLookup,0),FALSE)
+N("312"),
  IF(VALUE(LEFT($A1395,3))=313,VLOOKUP(VALUE(MID($B1395,2,1)),_313_Table1,MATCH(MID($B1395,1,1),_313_Table1_ColumnLookup,0),FALSE)
+N("313"),
  IF(AND(VALUE(LEFT($A1395,3))=314,LEN($B1395)=3),VLOOKUP(VALUE(MID($B1395,2,2)),_314_Table1,MATCH(MID($B1395,1,1),_314_Table1_ColumnLookup,0),FALSE),
  IF(VALUE(LEFT($A1395,3))=314,VLOOKUP(VALUE(MID($B1395,2,1)),_314_Table1,MATCH(MID($B1395,1,1),_314_Table1_ColumnLookup,0),FALSE)
+N("314"),
""))))))))))))))))))))))))</f>
        <v>#N/A</v>
      </c>
      <c r="E1395" s="238" t="e">
        <f>IF(AND(VALUE(LEFT($A1395,3))=309,LEN($B1395)=3),VLOOKUP(VALUE(MID($B1395,2,2)),_309_Table2,MATCH(MID($B1395,1,1),_309_Table2_ColumnLookup,0),FALSE),
  IF($C1395="309 LCR SummaryA",OneYearSCR,IF($C1395="309 LCR SummaryB",UltimateSCR,IF(VALUE(LEFT($A1395,3))=309,VLOOKUP(VALUE(MID($B1395,2,1)),_309_Table2,MATCH(MID($B1395,1,1),_309_Table2_ColumnLookup,0),FALSE)
+N("309"),
  IF(VALUE(LEFT($A1395,3))=310,VLOOKUP(VALUE(MID($B1395,2,1)),_310_Table2,MATCH(MID($B1395,1,1),_310_Table2_ColumnLookup,0),FALSE)
+N("310"),
  IF(AND(VALUE(LEFT($A1395,3))=311,LEN($I1395)=4),VLOOKUP($I1395,_311_Table2,MATCH($B1395,_311_Table2_ColumnLookup,0),FALSE),
  IF(AND(VALUE(LEFT($A1395,3))=311,OR($B1395="I2",$B1395="J2",$B1395="K2",$B1395="L2")),VLOOKUP('311'!$G$58,_311_Table2,MATCH(MID($B1395,1,1),_311_Table2_ColumnLookup,0),FALSE),
  IF(AND(VALUE(LEFT($A1395,3))=311,RIGHT($B1395,5)="Total"),VLOOKUP('311'!$G$59,_311_Table2,MATCH(MID($B1395,1,1),_311_Table2_ColumnLookup,0),FALSE),
  IF(VALUE(LEFT($A1395,3))=311,VLOOKUP(VALUE(MID($B1395,2,1)),_311_Table2,MATCH(MID($B1395,1,1),_311_Table2_ColumnLookup,0),FALSE)
+N("311"),
  IF(AND(VALUE(LEFT($A1395,3))=312,LEFT($G1395,10)="Unincepted",$B1395="G "),VLOOKUP(" ULO",_312_Table2,MATCH('312'!$N$16,_312_Table2_ColumnLookup,0),FALSE),
  IF(AND(VALUE(LEFT($A1395,3))=312,LEFT($G1395,10)="Unincepted",$B1395="O "),VLOOKUP(" ULO",_312_Table2,MATCH('312'!$V$16,_312_Table2_ColumnLookup,0),FALSE),
  IF(AND(VALUE(LEFT($A1395,3))=312,LEFT($G1395,10)="Unincepted",$B1395="Q "),VLOOKUP(" ULO",_312_Table2,MATCH('312'!$X$16,_312_Table2_ColumnLookup,0),FALSE),
  IF(AND(VALUE(LEFT($A1395,3))=312,LEFT($G1395,10)="Unincepted"),VLOOKUP(" ULO",_312_Table2,MATCH(LEFT($B1395,1),_312_Table2_ColumnLookup,0),FALSE),
  IF(AND(VALUE(LEFT($A1395,3))=312,LEFT($G1395,5)="Total",$B1395="G "),VLOOKUP('312'!$F$80,_312_Table2,MATCH('312'!$N$16,_312_Table2_ColumnLookup,0),FALSE),
  IF(AND(VALUE(LEFT($A1395,3))=312,LEFT($G1395,5)="Total",$B1395="O "),VLOOKUP('312'!$F$80,_312_Table2,MATCH('312'!$V$16,_312_Table2_ColumnLookup,0),FALSE),
  IF(AND(VALUE(LEFT($A1395,3))=312,LEFT($G1395,5)="Total",$B1395="Q "),VLOOKUP('312'!$F$80,_312_Table2,MATCH('312'!$X$16,_312_Table2_ColumnLookup,0),FALSE),
  IF(AND(VALUE(LEFT($A1395,3))=312,LEFT($G1395,5)="Total"),VLOOKUP('312'!$F$80,_312_Table2,MATCH(LEFT($B1395,1),_312_Table2_ColumnLookup,0),FALSE),
  IF(AND(VALUE(LEFT($A1395,3))=312,LEN($I1395)=4,$B1395="G"),VLOOKUP($I1395,_312_Table2,MATCH('312'!$N$16,_312_Table2_ColumnLookup,0),FALSE),
  IF(AND(VALUE(LEFT($A1395,3))=312,LEN($I1395)=4,$B1395="O"),VLOOKUP($I1395,_312_Table2,MATCH('312'!$V$16,_312_Table2_ColumnLookup,0),FALSE),
  IF(AND(VALUE(LEFT($A1395,3))=312,LEN($I1395)=4,$B1395="Q"),VLOOKUP($I1395,_312_Table2,MATCH('312'!$X$16,_312_Table2_ColumnLookup,0),FALSE),
  IF(AND(VALUE(LEFT($A1395,3))=312,LEN($I1395)=4),VLOOKUP($I1395,_312_Table2,MATCH(LEFT($B1395,1),_312_Table2_ColumnLookup,0),FALSE)
+N("312"),
  IF(VALUE(LEFT($A1395,3))=313,VLOOKUP(VALUE(MID($B1395,2,1)),_313_Table2,MATCH(MID($B1395,1,1),_313_Table2_ColumnLookup,0),FALSE)
+N("313"),
  IF(AND(VALUE(LEFT($A1395,3))=314,LEN($B1395)=3),VLOOKUP(VALUE(MID($B1395,2,2)),_314_Table2,MATCH(MID($B1395,1,1),_314_Table2_ColumnLookup,0),FALSE),
  IF(VALUE(LEFT($A1395,3))=314,VLOOKUP(VALUE(MID($B1395,2,1)),_314_Table2,MATCH(MID($B1395,1,1),_314_Table2_ColumnLookup,0),FALSE)
+N("314"),
""))))))))))))))))))))))))</f>
        <v>#N/A</v>
      </c>
      <c r="F1395" s="238" t="e">
        <f>IF(AND(VALUE(LEFT($A1395,3))=309,LEN($B1395)=3),VLOOKUP(VALUE(MID($B1395,2,2)),_309_Table3,MATCH(MID($B1395,1,1),_309_Table3_ColumnLookup,0),FALSE),
  IF($C1395="309 LCR SummaryA",OneYearSCR,IF($C1395="309 LCR SummaryB",UltimateSCR,IF(VALUE(LEFT($A1395,3))=309,VLOOKUP(VALUE(MID($B1395,2,1)),_309_Table3,MATCH(MID($B1395,1,1),_309_Table3_ColumnLookup,0),FALSE)
+N("309"),
  IF(VALUE(LEFT($A1395,3))=310,VLOOKUP(VALUE(MID($B1395,2,1)),_310_Table3,MATCH(MID($B1395,1,1),_310_Table3_ColumnLookup,0),FALSE)
+N("310"),
  IF(AND(VALUE(LEFT($A1395,3))=311,LEN($I1395)=4),VLOOKUP($I1395,_311_Table3,MATCH($B1395,_311_Table3_ColumnLookup,0),FALSE),
  IF(AND(VALUE(LEFT($A1395,3))=311,OR($B1395="I2",$B1395="J2",$B1395="K2",$B1395="L2")),VLOOKUP('311'!$G$58,_311_Table3,MATCH(MID($B1395,1,1),_311_Table3_ColumnLookup,0),FALSE),
  IF(AND(VALUE(LEFT($A1395,3))=311,RIGHT($B1395,5)="Total"),VLOOKUP('311'!$G$59,_311_Table3,MATCH(MID($B1395,1,1),_311_Table3_ColumnLookup,0),FALSE),
  IF(VALUE(LEFT($A1395,3))=311,VLOOKUP(VALUE(MID($B1395,2,1)),_311_Table3,MATCH(MID($B1395,1,1),_311_Table3_ColumnLookup,0),FALSE)
+N("311"),
  IF(AND(VALUE(LEFT($A1395,3))=312,LEFT($G1395,10)="Unincepted",$B1395="G "),VLOOKUP(" ULO",_312_Table3,MATCH('312'!$N$16,_312_Table3_ColumnLookup,0),FALSE),
  IF(AND(VALUE(LEFT($A1395,3))=312,LEFT($G1395,10)="Unincepted",$B1395="O "),VLOOKUP(" ULO",_312_Table3,MATCH('312'!$V$16,_312_Table3_ColumnLookup,0),FALSE),
  IF(AND(VALUE(LEFT($A1395,3))=312,LEFT($G1395,10)="Unincepted",$B1395="Q "),VLOOKUP(" ULO",_312_Table3,MATCH('312'!$X$16,_312_Table3_ColumnLookup,0),FALSE),
  IF(AND(VALUE(LEFT($A1395,3))=312,LEFT($G1395,10)="Unincepted"),VLOOKUP(" ULO",_312_Table3,MATCH(LEFT($B1395,1),_312_Table3_ColumnLookup,0),FALSE),
  IF(AND(VALUE(LEFT($A1395,3))=312,LEFT($G1395,5)="Total",$B1395="G "),VLOOKUP('312'!$F$80,_312_Table3,MATCH('312'!$N$16,_312_Table3_ColumnLookup,0),FALSE),
  IF(AND(VALUE(LEFT($A1395,3))=312,LEFT($G1395,5)="Total",$B1395="O "),VLOOKUP('312'!$F$80,_312_Table3,MATCH('312'!$V$16,_312_Table3_ColumnLookup,0),FALSE),
  IF(AND(VALUE(LEFT($A1395,3))=312,LEFT($G1395,5)="Total",$B1395="Q "),VLOOKUP('312'!$F$80,_312_Table3,MATCH('312'!$X$16,_312_Table3_ColumnLookup,0),FALSE),
  IF(AND(VALUE(LEFT($A1395,3))=312,LEFT($G1395,5)="Total"),VLOOKUP('312'!$F$80,_312_Table3,MATCH(LEFT($B1395,1),_312_Table3_ColumnLookup,0),FALSE),
  IF(AND(VALUE(LEFT($A1395,3))=312,LEN($I1395)=4,$B1395="G"),VLOOKUP($I1395,_312_Table3,MATCH('312'!$N$16,_312_Table3_ColumnLookup,0),FALSE),
  IF(AND(VALUE(LEFT($A1395,3))=312,LEN($I1395)=4,$B1395="O"),VLOOKUP($I1395,_312_Table3,MATCH('312'!$V$16,_312_Table3_ColumnLookup,0),FALSE),
  IF(AND(VALUE(LEFT($A1395,3))=312,LEN($I1395)=4,$B1395="Q"),VLOOKUP($I1395,_312_Table3,MATCH('312'!$X$16,_312_Table3_ColumnLookup,0),FALSE),
  IF(AND(VALUE(LEFT($A1395,3))=312,LEN($I1395)=4),VLOOKUP($I1395,_312_Table3,MATCH(LEFT($B1395,1),_312_Table3_ColumnLookup,0),FALSE)
+N("312"),
  IF(VALUE(LEFT($A1395,3))=313,VLOOKUP(VALUE(MID($B1395,2,1)),_313_Table3,MATCH(MID($B1395,1,1),_313_Table3_ColumnLookup,0),FALSE)
+N("313"),
  IF(AND(VALUE(LEFT($A1395,3))=314,LEN($B1395)=3),VLOOKUP(VALUE(MID($B1395,2,2)),_314_Table3,MATCH(MID($B1395,1,1),_314_Table3_ColumnLookup,0),FALSE),
  IF(VALUE(LEFT($A1395,3))=314,VLOOKUP(VALUE(MID($B1395,2,1)),_314_Table3,MATCH(MID($B1395,1,1),_314_Table3_ColumnLookup,0),FALSE)
+N("314"),
""))))))))))))))))))))))))</f>
        <v>#N/A</v>
      </c>
      <c r="H1395" s="321" t="str">
        <f>IFERROR(
IF(ISERROR($D1395)=FALSE,$D1395,IF(ISERROR($E1395)=FALSE,$E1395,IF(ISERROR($F1395)=FALSE,$F1395
+N("012 checkboxes"),
IF(
IF(OR(LEFT($A1395,9)="Syndicate",LEFT($A1395,12)="NewSyndicate"),VLOOKUP($A1395,'012'!$J:$ZW,MATCH("Link to button",'012'!$J$1:$ZW$1,0),0)
+N("309 checkbox"),
IF($C1395="309 LCR Summary0",VLOOKUP("Notes990",'309'!$P:$ZZ,MATCH("Link to button",'309'!$P$1:$ZZ$1,0),0)
+N("313 checkboxes"),
IF($C1395="313 Financial Information0LcmVsScr",IF($C1395="309 LCR Summary0",VLOOKUP("LcmVsScr",'309'!$N:$ZZ,MATCH("Link to button",'309'!$N$1:$ZZ$1,0),0),
IF($C1395="313 Financial Information0LcrDocAttached",IF($C1395="309 LCR Summary0",VLOOKUP("LcrDocAttached",'309'!$N:$ZZ,MATCH("Link to button",'309'!$N$1:$ZZ$1,0),
0)))))))=1,TRUE,FALSE)
))),"")</f>
        <v/>
      </c>
    </row>
    <row r="1396" spans="1:8">
      <c r="A1396" s="237" t="e">
        <f>VLOOKUP($G1396,CSVLookups!$B:$R,MATCH(A$1,CSVLookups!$B$1:$R$1,0),FALSE)</f>
        <v>#N/A</v>
      </c>
      <c r="B1396" s="237" t="e">
        <f>VLOOKUP($G1396,CSVLookups!$B:$R,MATCH(B$1,CSVLookups!$B$1:$R$1,0),FALSE)</f>
        <v>#N/A</v>
      </c>
      <c r="C1396" s="238" t="e">
        <f t="shared" si="22"/>
        <v>#N/A</v>
      </c>
      <c r="D1396" s="238" t="e">
        <f>IF(AND(VALUE(LEFT($A1396,3))=309,LEN($B1396)=3),VLOOKUP(VALUE(MID($B1396,2,2)),_309_Table1,MATCH(MID($B1396,1,1),_309_Table1_ColumnLookup,0),FALSE),
  IF($C1396="309 LCR SummaryA",OneYearSCR,IF($C1396="309 LCR SummaryB",UltimateSCR,IF(VALUE(LEFT($A1396,3))=309,VLOOKUP(VALUE(MID($B1396,2,1)),_309_Table1,MATCH(MID($B1396,1,1),_309_Table1_ColumnLookup,0),FALSE)
+N("309"),
  IF(VALUE(LEFT($A1396,3))=310,VLOOKUP(VALUE(MID($B1396,2,1)),_310_Table1,MATCH(MID($B1396,1,1),_310_Table1_ColumnLookup,0),FALSE)
+N("310"),
  IF(AND(VALUE(LEFT($A1396,3))=311,LEN($I1396)=4),VLOOKUP($I1396,_311_Table1,MATCH($B1396,_311_Table1_ColumnLookup,0),FALSE),
  IF(AND(VALUE(LEFT($A1396,3))=311,OR($B1396="I2",$B1396="J2",$B1396="K2",$B1396="L2")),VLOOKUP('311'!$G$58,_311_Table1,MATCH(MID($B1396,1,1),_311_Table1_ColumnLookup,0),FALSE),
  IF(AND(VALUE(LEFT($A1396,3))=311,RIGHT($B1396,5)="Total"),VLOOKUP('311'!$G$59,_311_Table1,MATCH(MID($B1396,1,1),_311_Table1_ColumnLookup,0),FALSE),
  IF(VALUE(LEFT($A1396,3))=311,VLOOKUP(VALUE(MID($B1396,2,1)),_311_Table1,MATCH(MID($B1396,1,1),_311_Table1_ColumnLookup,0),FALSE)
+N("311"),
  IF(AND(VALUE(LEFT($A1396,3))=312,LEFT($G1396,10)="Unincepted",$B1396="G "),VLOOKUP(" ULO",_312_Table1,MATCH('312'!$N$16,_312_Table1_ColumnLookup,0),FALSE),
  IF(AND(VALUE(LEFT($A1396,3))=312,LEFT($G1396,10)="Unincepted",$B1396="O "),VLOOKUP(" ULO",_312_Table1,MATCH('312'!$V$16,_312_Table1_ColumnLookup,0),FALSE),
  IF(AND(VALUE(LEFT($A1396,3))=312,LEFT($G1396,10)="Unincepted",$B1396="Q "),VLOOKUP(" ULO",_312_Table1,MATCH('312'!$X$16,_312_Table1_ColumnLookup,0),FALSE),
  IF(AND(VALUE(LEFT($A1396,3))=312,LEFT($G1396,10)="Unincepted"),VLOOKUP(" ULO",_312_Table1,MATCH(LEFT($B1396,1),_312_Table1_ColumnLookup,0),FALSE),
  IF(AND(VALUE(LEFT($A1396,3))=312,LEFT($G1396,5)="Total",$B1396="G "),VLOOKUP('312'!$F$80,_312_Table1,MATCH('312'!$N$16,_312_Table1_ColumnLookup,0),FALSE),
  IF(AND(VALUE(LEFT($A1396,3))=312,LEFT($G1396,5)="Total",$B1396="O "),VLOOKUP('312'!$F$80,_312_Table1,MATCH('312'!$V$16,_312_Table1_ColumnLookup,0),FALSE),
  IF(AND(VALUE(LEFT($A1396,3))=312,LEFT($G1396,5)="Total",$B1396="Q "),VLOOKUP('312'!$F$80,_312_Table1,MATCH('312'!$X$16,_312_Table1_ColumnLookup,0),FALSE),
  IF(AND(VALUE(LEFT($A1396,3))=312,LEFT($G1396,5)="Total"),VLOOKUP('312'!$F$80,_312_Table1,MATCH(LEFT($B1396,1),_312_Table1_ColumnLookup,0),FALSE),
  IF(AND(VALUE(LEFT($A1396,3))=312,LEN($I1396)=4,$B1396="G"),VLOOKUP($I1396,_312_Table1,MATCH('312'!$N$16,_312_Table1_ColumnLookup,0),FALSE),
  IF(AND(VALUE(LEFT($A1396,3))=312,LEN($I1396)=4,$B1396="O"),VLOOKUP($I1396,_312_Table1,MATCH('312'!$V$16,_312_Table1_ColumnLookup,0),FALSE),
  IF(AND(VALUE(LEFT($A1396,3))=312,LEN($I1396)=4,$B1396="Q"),VLOOKUP($I1396,_312_Table1,MATCH('312'!$X$16,_312_Table1_ColumnLookup,0),FALSE),
  IF(AND(VALUE(LEFT($A1396,3))=312,LEN($I1396)=4),VLOOKUP($I1396,_312_Table1,MATCH(LEFT($B1396,1),_312_Table1_ColumnLookup,0),FALSE)
+N("312"),
  IF(VALUE(LEFT($A1396,3))=313,VLOOKUP(VALUE(MID($B1396,2,1)),_313_Table1,MATCH(MID($B1396,1,1),_313_Table1_ColumnLookup,0),FALSE)
+N("313"),
  IF(AND(VALUE(LEFT($A1396,3))=314,LEN($B1396)=3),VLOOKUP(VALUE(MID($B1396,2,2)),_314_Table1,MATCH(MID($B1396,1,1),_314_Table1_ColumnLookup,0),FALSE),
  IF(VALUE(LEFT($A1396,3))=314,VLOOKUP(VALUE(MID($B1396,2,1)),_314_Table1,MATCH(MID($B1396,1,1),_314_Table1_ColumnLookup,0),FALSE)
+N("314"),
""))))))))))))))))))))))))</f>
        <v>#N/A</v>
      </c>
      <c r="E1396" s="238" t="e">
        <f>IF(AND(VALUE(LEFT($A1396,3))=309,LEN($B1396)=3),VLOOKUP(VALUE(MID($B1396,2,2)),_309_Table2,MATCH(MID($B1396,1,1),_309_Table2_ColumnLookup,0),FALSE),
  IF($C1396="309 LCR SummaryA",OneYearSCR,IF($C1396="309 LCR SummaryB",UltimateSCR,IF(VALUE(LEFT($A1396,3))=309,VLOOKUP(VALUE(MID($B1396,2,1)),_309_Table2,MATCH(MID($B1396,1,1),_309_Table2_ColumnLookup,0),FALSE)
+N("309"),
  IF(VALUE(LEFT($A1396,3))=310,VLOOKUP(VALUE(MID($B1396,2,1)),_310_Table2,MATCH(MID($B1396,1,1),_310_Table2_ColumnLookup,0),FALSE)
+N("310"),
  IF(AND(VALUE(LEFT($A1396,3))=311,LEN($I1396)=4),VLOOKUP($I1396,_311_Table2,MATCH($B1396,_311_Table2_ColumnLookup,0),FALSE),
  IF(AND(VALUE(LEFT($A1396,3))=311,OR($B1396="I2",$B1396="J2",$B1396="K2",$B1396="L2")),VLOOKUP('311'!$G$58,_311_Table2,MATCH(MID($B1396,1,1),_311_Table2_ColumnLookup,0),FALSE),
  IF(AND(VALUE(LEFT($A1396,3))=311,RIGHT($B1396,5)="Total"),VLOOKUP('311'!$G$59,_311_Table2,MATCH(MID($B1396,1,1),_311_Table2_ColumnLookup,0),FALSE),
  IF(VALUE(LEFT($A1396,3))=311,VLOOKUP(VALUE(MID($B1396,2,1)),_311_Table2,MATCH(MID($B1396,1,1),_311_Table2_ColumnLookup,0),FALSE)
+N("311"),
  IF(AND(VALUE(LEFT($A1396,3))=312,LEFT($G1396,10)="Unincepted",$B1396="G "),VLOOKUP(" ULO",_312_Table2,MATCH('312'!$N$16,_312_Table2_ColumnLookup,0),FALSE),
  IF(AND(VALUE(LEFT($A1396,3))=312,LEFT($G1396,10)="Unincepted",$B1396="O "),VLOOKUP(" ULO",_312_Table2,MATCH('312'!$V$16,_312_Table2_ColumnLookup,0),FALSE),
  IF(AND(VALUE(LEFT($A1396,3))=312,LEFT($G1396,10)="Unincepted",$B1396="Q "),VLOOKUP(" ULO",_312_Table2,MATCH('312'!$X$16,_312_Table2_ColumnLookup,0),FALSE),
  IF(AND(VALUE(LEFT($A1396,3))=312,LEFT($G1396,10)="Unincepted"),VLOOKUP(" ULO",_312_Table2,MATCH(LEFT($B1396,1),_312_Table2_ColumnLookup,0),FALSE),
  IF(AND(VALUE(LEFT($A1396,3))=312,LEFT($G1396,5)="Total",$B1396="G "),VLOOKUP('312'!$F$80,_312_Table2,MATCH('312'!$N$16,_312_Table2_ColumnLookup,0),FALSE),
  IF(AND(VALUE(LEFT($A1396,3))=312,LEFT($G1396,5)="Total",$B1396="O "),VLOOKUP('312'!$F$80,_312_Table2,MATCH('312'!$V$16,_312_Table2_ColumnLookup,0),FALSE),
  IF(AND(VALUE(LEFT($A1396,3))=312,LEFT($G1396,5)="Total",$B1396="Q "),VLOOKUP('312'!$F$80,_312_Table2,MATCH('312'!$X$16,_312_Table2_ColumnLookup,0),FALSE),
  IF(AND(VALUE(LEFT($A1396,3))=312,LEFT($G1396,5)="Total"),VLOOKUP('312'!$F$80,_312_Table2,MATCH(LEFT($B1396,1),_312_Table2_ColumnLookup,0),FALSE),
  IF(AND(VALUE(LEFT($A1396,3))=312,LEN($I1396)=4,$B1396="G"),VLOOKUP($I1396,_312_Table2,MATCH('312'!$N$16,_312_Table2_ColumnLookup,0),FALSE),
  IF(AND(VALUE(LEFT($A1396,3))=312,LEN($I1396)=4,$B1396="O"),VLOOKUP($I1396,_312_Table2,MATCH('312'!$V$16,_312_Table2_ColumnLookup,0),FALSE),
  IF(AND(VALUE(LEFT($A1396,3))=312,LEN($I1396)=4,$B1396="Q"),VLOOKUP($I1396,_312_Table2,MATCH('312'!$X$16,_312_Table2_ColumnLookup,0),FALSE),
  IF(AND(VALUE(LEFT($A1396,3))=312,LEN($I1396)=4),VLOOKUP($I1396,_312_Table2,MATCH(LEFT($B1396,1),_312_Table2_ColumnLookup,0),FALSE)
+N("312"),
  IF(VALUE(LEFT($A1396,3))=313,VLOOKUP(VALUE(MID($B1396,2,1)),_313_Table2,MATCH(MID($B1396,1,1),_313_Table2_ColumnLookup,0),FALSE)
+N("313"),
  IF(AND(VALUE(LEFT($A1396,3))=314,LEN($B1396)=3),VLOOKUP(VALUE(MID($B1396,2,2)),_314_Table2,MATCH(MID($B1396,1,1),_314_Table2_ColumnLookup,0),FALSE),
  IF(VALUE(LEFT($A1396,3))=314,VLOOKUP(VALUE(MID($B1396,2,1)),_314_Table2,MATCH(MID($B1396,1,1),_314_Table2_ColumnLookup,0),FALSE)
+N("314"),
""))))))))))))))))))))))))</f>
        <v>#N/A</v>
      </c>
      <c r="F1396" s="238" t="e">
        <f>IF(AND(VALUE(LEFT($A1396,3))=309,LEN($B1396)=3),VLOOKUP(VALUE(MID($B1396,2,2)),_309_Table3,MATCH(MID($B1396,1,1),_309_Table3_ColumnLookup,0),FALSE),
  IF($C1396="309 LCR SummaryA",OneYearSCR,IF($C1396="309 LCR SummaryB",UltimateSCR,IF(VALUE(LEFT($A1396,3))=309,VLOOKUP(VALUE(MID($B1396,2,1)),_309_Table3,MATCH(MID($B1396,1,1),_309_Table3_ColumnLookup,0),FALSE)
+N("309"),
  IF(VALUE(LEFT($A1396,3))=310,VLOOKUP(VALUE(MID($B1396,2,1)),_310_Table3,MATCH(MID($B1396,1,1),_310_Table3_ColumnLookup,0),FALSE)
+N("310"),
  IF(AND(VALUE(LEFT($A1396,3))=311,LEN($I1396)=4),VLOOKUP($I1396,_311_Table3,MATCH($B1396,_311_Table3_ColumnLookup,0),FALSE),
  IF(AND(VALUE(LEFT($A1396,3))=311,OR($B1396="I2",$B1396="J2",$B1396="K2",$B1396="L2")),VLOOKUP('311'!$G$58,_311_Table3,MATCH(MID($B1396,1,1),_311_Table3_ColumnLookup,0),FALSE),
  IF(AND(VALUE(LEFT($A1396,3))=311,RIGHT($B1396,5)="Total"),VLOOKUP('311'!$G$59,_311_Table3,MATCH(MID($B1396,1,1),_311_Table3_ColumnLookup,0),FALSE),
  IF(VALUE(LEFT($A1396,3))=311,VLOOKUP(VALUE(MID($B1396,2,1)),_311_Table3,MATCH(MID($B1396,1,1),_311_Table3_ColumnLookup,0),FALSE)
+N("311"),
  IF(AND(VALUE(LEFT($A1396,3))=312,LEFT($G1396,10)="Unincepted",$B1396="G "),VLOOKUP(" ULO",_312_Table3,MATCH('312'!$N$16,_312_Table3_ColumnLookup,0),FALSE),
  IF(AND(VALUE(LEFT($A1396,3))=312,LEFT($G1396,10)="Unincepted",$B1396="O "),VLOOKUP(" ULO",_312_Table3,MATCH('312'!$V$16,_312_Table3_ColumnLookup,0),FALSE),
  IF(AND(VALUE(LEFT($A1396,3))=312,LEFT($G1396,10)="Unincepted",$B1396="Q "),VLOOKUP(" ULO",_312_Table3,MATCH('312'!$X$16,_312_Table3_ColumnLookup,0),FALSE),
  IF(AND(VALUE(LEFT($A1396,3))=312,LEFT($G1396,10)="Unincepted"),VLOOKUP(" ULO",_312_Table3,MATCH(LEFT($B1396,1),_312_Table3_ColumnLookup,0),FALSE),
  IF(AND(VALUE(LEFT($A1396,3))=312,LEFT($G1396,5)="Total",$B1396="G "),VLOOKUP('312'!$F$80,_312_Table3,MATCH('312'!$N$16,_312_Table3_ColumnLookup,0),FALSE),
  IF(AND(VALUE(LEFT($A1396,3))=312,LEFT($G1396,5)="Total",$B1396="O "),VLOOKUP('312'!$F$80,_312_Table3,MATCH('312'!$V$16,_312_Table3_ColumnLookup,0),FALSE),
  IF(AND(VALUE(LEFT($A1396,3))=312,LEFT($G1396,5)="Total",$B1396="Q "),VLOOKUP('312'!$F$80,_312_Table3,MATCH('312'!$X$16,_312_Table3_ColumnLookup,0),FALSE),
  IF(AND(VALUE(LEFT($A1396,3))=312,LEFT($G1396,5)="Total"),VLOOKUP('312'!$F$80,_312_Table3,MATCH(LEFT($B1396,1),_312_Table3_ColumnLookup,0),FALSE),
  IF(AND(VALUE(LEFT($A1396,3))=312,LEN($I1396)=4,$B1396="G"),VLOOKUP($I1396,_312_Table3,MATCH('312'!$N$16,_312_Table3_ColumnLookup,0),FALSE),
  IF(AND(VALUE(LEFT($A1396,3))=312,LEN($I1396)=4,$B1396="O"),VLOOKUP($I1396,_312_Table3,MATCH('312'!$V$16,_312_Table3_ColumnLookup,0),FALSE),
  IF(AND(VALUE(LEFT($A1396,3))=312,LEN($I1396)=4,$B1396="Q"),VLOOKUP($I1396,_312_Table3,MATCH('312'!$X$16,_312_Table3_ColumnLookup,0),FALSE),
  IF(AND(VALUE(LEFT($A1396,3))=312,LEN($I1396)=4),VLOOKUP($I1396,_312_Table3,MATCH(LEFT($B1396,1),_312_Table3_ColumnLookup,0),FALSE)
+N("312"),
  IF(VALUE(LEFT($A1396,3))=313,VLOOKUP(VALUE(MID($B1396,2,1)),_313_Table3,MATCH(MID($B1396,1,1),_313_Table3_ColumnLookup,0),FALSE)
+N("313"),
  IF(AND(VALUE(LEFT($A1396,3))=314,LEN($B1396)=3),VLOOKUP(VALUE(MID($B1396,2,2)),_314_Table3,MATCH(MID($B1396,1,1),_314_Table3_ColumnLookup,0),FALSE),
  IF(VALUE(LEFT($A1396,3))=314,VLOOKUP(VALUE(MID($B1396,2,1)),_314_Table3,MATCH(MID($B1396,1,1),_314_Table3_ColumnLookup,0),FALSE)
+N("314"),
""))))))))))))))))))))))))</f>
        <v>#N/A</v>
      </c>
      <c r="H1396" s="321" t="str">
        <f>IFERROR(
IF(ISERROR($D1396)=FALSE,$D1396,IF(ISERROR($E1396)=FALSE,$E1396,IF(ISERROR($F1396)=FALSE,$F1396
+N("012 checkboxes"),
IF(
IF(OR(LEFT($A1396,9)="Syndicate",LEFT($A1396,12)="NewSyndicate"),VLOOKUP($A1396,'012'!$J:$ZW,MATCH("Link to button",'012'!$J$1:$ZW$1,0),0)
+N("309 checkbox"),
IF($C1396="309 LCR Summary0",VLOOKUP("Notes990",'309'!$P:$ZZ,MATCH("Link to button",'309'!$P$1:$ZZ$1,0),0)
+N("313 checkboxes"),
IF($C1396="313 Financial Information0LcmVsScr",IF($C1396="309 LCR Summary0",VLOOKUP("LcmVsScr",'309'!$N:$ZZ,MATCH("Link to button",'309'!$N$1:$ZZ$1,0),0),
IF($C1396="313 Financial Information0LcrDocAttached",IF($C1396="309 LCR Summary0",VLOOKUP("LcrDocAttached",'309'!$N:$ZZ,MATCH("Link to button",'309'!$N$1:$ZZ$1,0),
0)))))))=1,TRUE,FALSE)
))),"")</f>
        <v/>
      </c>
    </row>
    <row r="1397" spans="1:8">
      <c r="A1397" s="237" t="e">
        <f>VLOOKUP($G1397,CSVLookups!$B:$R,MATCH(A$1,CSVLookups!$B$1:$R$1,0),FALSE)</f>
        <v>#N/A</v>
      </c>
      <c r="B1397" s="237" t="e">
        <f>VLOOKUP($G1397,CSVLookups!$B:$R,MATCH(B$1,CSVLookups!$B$1:$R$1,0),FALSE)</f>
        <v>#N/A</v>
      </c>
      <c r="C1397" s="238" t="e">
        <f t="shared" si="22"/>
        <v>#N/A</v>
      </c>
      <c r="D1397" s="238" t="e">
        <f>IF(AND(VALUE(LEFT($A1397,3))=309,LEN($B1397)=3),VLOOKUP(VALUE(MID($B1397,2,2)),_309_Table1,MATCH(MID($B1397,1,1),_309_Table1_ColumnLookup,0),FALSE),
  IF($C1397="309 LCR SummaryA",OneYearSCR,IF($C1397="309 LCR SummaryB",UltimateSCR,IF(VALUE(LEFT($A1397,3))=309,VLOOKUP(VALUE(MID($B1397,2,1)),_309_Table1,MATCH(MID($B1397,1,1),_309_Table1_ColumnLookup,0),FALSE)
+N("309"),
  IF(VALUE(LEFT($A1397,3))=310,VLOOKUP(VALUE(MID($B1397,2,1)),_310_Table1,MATCH(MID($B1397,1,1),_310_Table1_ColumnLookup,0),FALSE)
+N("310"),
  IF(AND(VALUE(LEFT($A1397,3))=311,LEN($I1397)=4),VLOOKUP($I1397,_311_Table1,MATCH($B1397,_311_Table1_ColumnLookup,0),FALSE),
  IF(AND(VALUE(LEFT($A1397,3))=311,OR($B1397="I2",$B1397="J2",$B1397="K2",$B1397="L2")),VLOOKUP('311'!$G$58,_311_Table1,MATCH(MID($B1397,1,1),_311_Table1_ColumnLookup,0),FALSE),
  IF(AND(VALUE(LEFT($A1397,3))=311,RIGHT($B1397,5)="Total"),VLOOKUP('311'!$G$59,_311_Table1,MATCH(MID($B1397,1,1),_311_Table1_ColumnLookup,0),FALSE),
  IF(VALUE(LEFT($A1397,3))=311,VLOOKUP(VALUE(MID($B1397,2,1)),_311_Table1,MATCH(MID($B1397,1,1),_311_Table1_ColumnLookup,0),FALSE)
+N("311"),
  IF(AND(VALUE(LEFT($A1397,3))=312,LEFT($G1397,10)="Unincepted",$B1397="G "),VLOOKUP(" ULO",_312_Table1,MATCH('312'!$N$16,_312_Table1_ColumnLookup,0),FALSE),
  IF(AND(VALUE(LEFT($A1397,3))=312,LEFT($G1397,10)="Unincepted",$B1397="O "),VLOOKUP(" ULO",_312_Table1,MATCH('312'!$V$16,_312_Table1_ColumnLookup,0),FALSE),
  IF(AND(VALUE(LEFT($A1397,3))=312,LEFT($G1397,10)="Unincepted",$B1397="Q "),VLOOKUP(" ULO",_312_Table1,MATCH('312'!$X$16,_312_Table1_ColumnLookup,0),FALSE),
  IF(AND(VALUE(LEFT($A1397,3))=312,LEFT($G1397,10)="Unincepted"),VLOOKUP(" ULO",_312_Table1,MATCH(LEFT($B1397,1),_312_Table1_ColumnLookup,0),FALSE),
  IF(AND(VALUE(LEFT($A1397,3))=312,LEFT($G1397,5)="Total",$B1397="G "),VLOOKUP('312'!$F$80,_312_Table1,MATCH('312'!$N$16,_312_Table1_ColumnLookup,0),FALSE),
  IF(AND(VALUE(LEFT($A1397,3))=312,LEFT($G1397,5)="Total",$B1397="O "),VLOOKUP('312'!$F$80,_312_Table1,MATCH('312'!$V$16,_312_Table1_ColumnLookup,0),FALSE),
  IF(AND(VALUE(LEFT($A1397,3))=312,LEFT($G1397,5)="Total",$B1397="Q "),VLOOKUP('312'!$F$80,_312_Table1,MATCH('312'!$X$16,_312_Table1_ColumnLookup,0),FALSE),
  IF(AND(VALUE(LEFT($A1397,3))=312,LEFT($G1397,5)="Total"),VLOOKUP('312'!$F$80,_312_Table1,MATCH(LEFT($B1397,1),_312_Table1_ColumnLookup,0),FALSE),
  IF(AND(VALUE(LEFT($A1397,3))=312,LEN($I1397)=4,$B1397="G"),VLOOKUP($I1397,_312_Table1,MATCH('312'!$N$16,_312_Table1_ColumnLookup,0),FALSE),
  IF(AND(VALUE(LEFT($A1397,3))=312,LEN($I1397)=4,$B1397="O"),VLOOKUP($I1397,_312_Table1,MATCH('312'!$V$16,_312_Table1_ColumnLookup,0),FALSE),
  IF(AND(VALUE(LEFT($A1397,3))=312,LEN($I1397)=4,$B1397="Q"),VLOOKUP($I1397,_312_Table1,MATCH('312'!$X$16,_312_Table1_ColumnLookup,0),FALSE),
  IF(AND(VALUE(LEFT($A1397,3))=312,LEN($I1397)=4),VLOOKUP($I1397,_312_Table1,MATCH(LEFT($B1397,1),_312_Table1_ColumnLookup,0),FALSE)
+N("312"),
  IF(VALUE(LEFT($A1397,3))=313,VLOOKUP(VALUE(MID($B1397,2,1)),_313_Table1,MATCH(MID($B1397,1,1),_313_Table1_ColumnLookup,0),FALSE)
+N("313"),
  IF(AND(VALUE(LEFT($A1397,3))=314,LEN($B1397)=3),VLOOKUP(VALUE(MID($B1397,2,2)),_314_Table1,MATCH(MID($B1397,1,1),_314_Table1_ColumnLookup,0),FALSE),
  IF(VALUE(LEFT($A1397,3))=314,VLOOKUP(VALUE(MID($B1397,2,1)),_314_Table1,MATCH(MID($B1397,1,1),_314_Table1_ColumnLookup,0),FALSE)
+N("314"),
""))))))))))))))))))))))))</f>
        <v>#N/A</v>
      </c>
      <c r="E1397" s="238" t="e">
        <f>IF(AND(VALUE(LEFT($A1397,3))=309,LEN($B1397)=3),VLOOKUP(VALUE(MID($B1397,2,2)),_309_Table2,MATCH(MID($B1397,1,1),_309_Table2_ColumnLookup,0),FALSE),
  IF($C1397="309 LCR SummaryA",OneYearSCR,IF($C1397="309 LCR SummaryB",UltimateSCR,IF(VALUE(LEFT($A1397,3))=309,VLOOKUP(VALUE(MID($B1397,2,1)),_309_Table2,MATCH(MID($B1397,1,1),_309_Table2_ColumnLookup,0),FALSE)
+N("309"),
  IF(VALUE(LEFT($A1397,3))=310,VLOOKUP(VALUE(MID($B1397,2,1)),_310_Table2,MATCH(MID($B1397,1,1),_310_Table2_ColumnLookup,0),FALSE)
+N("310"),
  IF(AND(VALUE(LEFT($A1397,3))=311,LEN($I1397)=4),VLOOKUP($I1397,_311_Table2,MATCH($B1397,_311_Table2_ColumnLookup,0),FALSE),
  IF(AND(VALUE(LEFT($A1397,3))=311,OR($B1397="I2",$B1397="J2",$B1397="K2",$B1397="L2")),VLOOKUP('311'!$G$58,_311_Table2,MATCH(MID($B1397,1,1),_311_Table2_ColumnLookup,0),FALSE),
  IF(AND(VALUE(LEFT($A1397,3))=311,RIGHT($B1397,5)="Total"),VLOOKUP('311'!$G$59,_311_Table2,MATCH(MID($B1397,1,1),_311_Table2_ColumnLookup,0),FALSE),
  IF(VALUE(LEFT($A1397,3))=311,VLOOKUP(VALUE(MID($B1397,2,1)),_311_Table2,MATCH(MID($B1397,1,1),_311_Table2_ColumnLookup,0),FALSE)
+N("311"),
  IF(AND(VALUE(LEFT($A1397,3))=312,LEFT($G1397,10)="Unincepted",$B1397="G "),VLOOKUP(" ULO",_312_Table2,MATCH('312'!$N$16,_312_Table2_ColumnLookup,0),FALSE),
  IF(AND(VALUE(LEFT($A1397,3))=312,LEFT($G1397,10)="Unincepted",$B1397="O "),VLOOKUP(" ULO",_312_Table2,MATCH('312'!$V$16,_312_Table2_ColumnLookup,0),FALSE),
  IF(AND(VALUE(LEFT($A1397,3))=312,LEFT($G1397,10)="Unincepted",$B1397="Q "),VLOOKUP(" ULO",_312_Table2,MATCH('312'!$X$16,_312_Table2_ColumnLookup,0),FALSE),
  IF(AND(VALUE(LEFT($A1397,3))=312,LEFT($G1397,10)="Unincepted"),VLOOKUP(" ULO",_312_Table2,MATCH(LEFT($B1397,1),_312_Table2_ColumnLookup,0),FALSE),
  IF(AND(VALUE(LEFT($A1397,3))=312,LEFT($G1397,5)="Total",$B1397="G "),VLOOKUP('312'!$F$80,_312_Table2,MATCH('312'!$N$16,_312_Table2_ColumnLookup,0),FALSE),
  IF(AND(VALUE(LEFT($A1397,3))=312,LEFT($G1397,5)="Total",$B1397="O "),VLOOKUP('312'!$F$80,_312_Table2,MATCH('312'!$V$16,_312_Table2_ColumnLookup,0),FALSE),
  IF(AND(VALUE(LEFT($A1397,3))=312,LEFT($G1397,5)="Total",$B1397="Q "),VLOOKUP('312'!$F$80,_312_Table2,MATCH('312'!$X$16,_312_Table2_ColumnLookup,0),FALSE),
  IF(AND(VALUE(LEFT($A1397,3))=312,LEFT($G1397,5)="Total"),VLOOKUP('312'!$F$80,_312_Table2,MATCH(LEFT($B1397,1),_312_Table2_ColumnLookup,0),FALSE),
  IF(AND(VALUE(LEFT($A1397,3))=312,LEN($I1397)=4,$B1397="G"),VLOOKUP($I1397,_312_Table2,MATCH('312'!$N$16,_312_Table2_ColumnLookup,0),FALSE),
  IF(AND(VALUE(LEFT($A1397,3))=312,LEN($I1397)=4,$B1397="O"),VLOOKUP($I1397,_312_Table2,MATCH('312'!$V$16,_312_Table2_ColumnLookup,0),FALSE),
  IF(AND(VALUE(LEFT($A1397,3))=312,LEN($I1397)=4,$B1397="Q"),VLOOKUP($I1397,_312_Table2,MATCH('312'!$X$16,_312_Table2_ColumnLookup,0),FALSE),
  IF(AND(VALUE(LEFT($A1397,3))=312,LEN($I1397)=4),VLOOKUP($I1397,_312_Table2,MATCH(LEFT($B1397,1),_312_Table2_ColumnLookup,0),FALSE)
+N("312"),
  IF(VALUE(LEFT($A1397,3))=313,VLOOKUP(VALUE(MID($B1397,2,1)),_313_Table2,MATCH(MID($B1397,1,1),_313_Table2_ColumnLookup,0),FALSE)
+N("313"),
  IF(AND(VALUE(LEFT($A1397,3))=314,LEN($B1397)=3),VLOOKUP(VALUE(MID($B1397,2,2)),_314_Table2,MATCH(MID($B1397,1,1),_314_Table2_ColumnLookup,0),FALSE),
  IF(VALUE(LEFT($A1397,3))=314,VLOOKUP(VALUE(MID($B1397,2,1)),_314_Table2,MATCH(MID($B1397,1,1),_314_Table2_ColumnLookup,0),FALSE)
+N("314"),
""))))))))))))))))))))))))</f>
        <v>#N/A</v>
      </c>
      <c r="F1397" s="238" t="e">
        <f>IF(AND(VALUE(LEFT($A1397,3))=309,LEN($B1397)=3),VLOOKUP(VALUE(MID($B1397,2,2)),_309_Table3,MATCH(MID($B1397,1,1),_309_Table3_ColumnLookup,0),FALSE),
  IF($C1397="309 LCR SummaryA",OneYearSCR,IF($C1397="309 LCR SummaryB",UltimateSCR,IF(VALUE(LEFT($A1397,3))=309,VLOOKUP(VALUE(MID($B1397,2,1)),_309_Table3,MATCH(MID($B1397,1,1),_309_Table3_ColumnLookup,0),FALSE)
+N("309"),
  IF(VALUE(LEFT($A1397,3))=310,VLOOKUP(VALUE(MID($B1397,2,1)),_310_Table3,MATCH(MID($B1397,1,1),_310_Table3_ColumnLookup,0),FALSE)
+N("310"),
  IF(AND(VALUE(LEFT($A1397,3))=311,LEN($I1397)=4),VLOOKUP($I1397,_311_Table3,MATCH($B1397,_311_Table3_ColumnLookup,0),FALSE),
  IF(AND(VALUE(LEFT($A1397,3))=311,OR($B1397="I2",$B1397="J2",$B1397="K2",$B1397="L2")),VLOOKUP('311'!$G$58,_311_Table3,MATCH(MID($B1397,1,1),_311_Table3_ColumnLookup,0),FALSE),
  IF(AND(VALUE(LEFT($A1397,3))=311,RIGHT($B1397,5)="Total"),VLOOKUP('311'!$G$59,_311_Table3,MATCH(MID($B1397,1,1),_311_Table3_ColumnLookup,0),FALSE),
  IF(VALUE(LEFT($A1397,3))=311,VLOOKUP(VALUE(MID($B1397,2,1)),_311_Table3,MATCH(MID($B1397,1,1),_311_Table3_ColumnLookup,0),FALSE)
+N("311"),
  IF(AND(VALUE(LEFT($A1397,3))=312,LEFT($G1397,10)="Unincepted",$B1397="G "),VLOOKUP(" ULO",_312_Table3,MATCH('312'!$N$16,_312_Table3_ColumnLookup,0),FALSE),
  IF(AND(VALUE(LEFT($A1397,3))=312,LEFT($G1397,10)="Unincepted",$B1397="O "),VLOOKUP(" ULO",_312_Table3,MATCH('312'!$V$16,_312_Table3_ColumnLookup,0),FALSE),
  IF(AND(VALUE(LEFT($A1397,3))=312,LEFT($G1397,10)="Unincepted",$B1397="Q "),VLOOKUP(" ULO",_312_Table3,MATCH('312'!$X$16,_312_Table3_ColumnLookup,0),FALSE),
  IF(AND(VALUE(LEFT($A1397,3))=312,LEFT($G1397,10)="Unincepted"),VLOOKUP(" ULO",_312_Table3,MATCH(LEFT($B1397,1),_312_Table3_ColumnLookup,0),FALSE),
  IF(AND(VALUE(LEFT($A1397,3))=312,LEFT($G1397,5)="Total",$B1397="G "),VLOOKUP('312'!$F$80,_312_Table3,MATCH('312'!$N$16,_312_Table3_ColumnLookup,0),FALSE),
  IF(AND(VALUE(LEFT($A1397,3))=312,LEFT($G1397,5)="Total",$B1397="O "),VLOOKUP('312'!$F$80,_312_Table3,MATCH('312'!$V$16,_312_Table3_ColumnLookup,0),FALSE),
  IF(AND(VALUE(LEFT($A1397,3))=312,LEFT($G1397,5)="Total",$B1397="Q "),VLOOKUP('312'!$F$80,_312_Table3,MATCH('312'!$X$16,_312_Table3_ColumnLookup,0),FALSE),
  IF(AND(VALUE(LEFT($A1397,3))=312,LEFT($G1397,5)="Total"),VLOOKUP('312'!$F$80,_312_Table3,MATCH(LEFT($B1397,1),_312_Table3_ColumnLookup,0),FALSE),
  IF(AND(VALUE(LEFT($A1397,3))=312,LEN($I1397)=4,$B1397="G"),VLOOKUP($I1397,_312_Table3,MATCH('312'!$N$16,_312_Table3_ColumnLookup,0),FALSE),
  IF(AND(VALUE(LEFT($A1397,3))=312,LEN($I1397)=4,$B1397="O"),VLOOKUP($I1397,_312_Table3,MATCH('312'!$V$16,_312_Table3_ColumnLookup,0),FALSE),
  IF(AND(VALUE(LEFT($A1397,3))=312,LEN($I1397)=4,$B1397="Q"),VLOOKUP($I1397,_312_Table3,MATCH('312'!$X$16,_312_Table3_ColumnLookup,0),FALSE),
  IF(AND(VALUE(LEFT($A1397,3))=312,LEN($I1397)=4),VLOOKUP($I1397,_312_Table3,MATCH(LEFT($B1397,1),_312_Table3_ColumnLookup,0),FALSE)
+N("312"),
  IF(VALUE(LEFT($A1397,3))=313,VLOOKUP(VALUE(MID($B1397,2,1)),_313_Table3,MATCH(MID($B1397,1,1),_313_Table3_ColumnLookup,0),FALSE)
+N("313"),
  IF(AND(VALUE(LEFT($A1397,3))=314,LEN($B1397)=3),VLOOKUP(VALUE(MID($B1397,2,2)),_314_Table3,MATCH(MID($B1397,1,1),_314_Table3_ColumnLookup,0),FALSE),
  IF(VALUE(LEFT($A1397,3))=314,VLOOKUP(VALUE(MID($B1397,2,1)),_314_Table3,MATCH(MID($B1397,1,1),_314_Table3_ColumnLookup,0),FALSE)
+N("314"),
""))))))))))))))))))))))))</f>
        <v>#N/A</v>
      </c>
      <c r="H1397" s="321" t="str">
        <f>IFERROR(
IF(ISERROR($D1397)=FALSE,$D1397,IF(ISERROR($E1397)=FALSE,$E1397,IF(ISERROR($F1397)=FALSE,$F1397
+N("012 checkboxes"),
IF(
IF(OR(LEFT($A1397,9)="Syndicate",LEFT($A1397,12)="NewSyndicate"),VLOOKUP($A1397,'012'!$J:$ZW,MATCH("Link to button",'012'!$J$1:$ZW$1,0),0)
+N("309 checkbox"),
IF($C1397="309 LCR Summary0",VLOOKUP("Notes990",'309'!$P:$ZZ,MATCH("Link to button",'309'!$P$1:$ZZ$1,0),0)
+N("313 checkboxes"),
IF($C1397="313 Financial Information0LcmVsScr",IF($C1397="309 LCR Summary0",VLOOKUP("LcmVsScr",'309'!$N:$ZZ,MATCH("Link to button",'309'!$N$1:$ZZ$1,0),0),
IF($C1397="313 Financial Information0LcrDocAttached",IF($C1397="309 LCR Summary0",VLOOKUP("LcrDocAttached",'309'!$N:$ZZ,MATCH("Link to button",'309'!$N$1:$ZZ$1,0),
0)))))))=1,TRUE,FALSE)
))),"")</f>
        <v/>
      </c>
    </row>
    <row r="1398" spans="1:8">
      <c r="A1398" s="237" t="e">
        <f>VLOOKUP($G1398,CSVLookups!$B:$R,MATCH(A$1,CSVLookups!$B$1:$R$1,0),FALSE)</f>
        <v>#N/A</v>
      </c>
      <c r="B1398" s="237" t="e">
        <f>VLOOKUP($G1398,CSVLookups!$B:$R,MATCH(B$1,CSVLookups!$B$1:$R$1,0),FALSE)</f>
        <v>#N/A</v>
      </c>
      <c r="C1398" s="238" t="e">
        <f t="shared" si="22"/>
        <v>#N/A</v>
      </c>
      <c r="D1398" s="238" t="e">
        <f>IF(AND(VALUE(LEFT($A1398,3))=309,LEN($B1398)=3),VLOOKUP(VALUE(MID($B1398,2,2)),_309_Table1,MATCH(MID($B1398,1,1),_309_Table1_ColumnLookup,0),FALSE),
  IF($C1398="309 LCR SummaryA",OneYearSCR,IF($C1398="309 LCR SummaryB",UltimateSCR,IF(VALUE(LEFT($A1398,3))=309,VLOOKUP(VALUE(MID($B1398,2,1)),_309_Table1,MATCH(MID($B1398,1,1),_309_Table1_ColumnLookup,0),FALSE)
+N("309"),
  IF(VALUE(LEFT($A1398,3))=310,VLOOKUP(VALUE(MID($B1398,2,1)),_310_Table1,MATCH(MID($B1398,1,1),_310_Table1_ColumnLookup,0),FALSE)
+N("310"),
  IF(AND(VALUE(LEFT($A1398,3))=311,LEN($I1398)=4),VLOOKUP($I1398,_311_Table1,MATCH($B1398,_311_Table1_ColumnLookup,0),FALSE),
  IF(AND(VALUE(LEFT($A1398,3))=311,OR($B1398="I2",$B1398="J2",$B1398="K2",$B1398="L2")),VLOOKUP('311'!$G$58,_311_Table1,MATCH(MID($B1398,1,1),_311_Table1_ColumnLookup,0),FALSE),
  IF(AND(VALUE(LEFT($A1398,3))=311,RIGHT($B1398,5)="Total"),VLOOKUP('311'!$G$59,_311_Table1,MATCH(MID($B1398,1,1),_311_Table1_ColumnLookup,0),FALSE),
  IF(VALUE(LEFT($A1398,3))=311,VLOOKUP(VALUE(MID($B1398,2,1)),_311_Table1,MATCH(MID($B1398,1,1),_311_Table1_ColumnLookup,0),FALSE)
+N("311"),
  IF(AND(VALUE(LEFT($A1398,3))=312,LEFT($G1398,10)="Unincepted",$B1398="G "),VLOOKUP(" ULO",_312_Table1,MATCH('312'!$N$16,_312_Table1_ColumnLookup,0),FALSE),
  IF(AND(VALUE(LEFT($A1398,3))=312,LEFT($G1398,10)="Unincepted",$B1398="O "),VLOOKUP(" ULO",_312_Table1,MATCH('312'!$V$16,_312_Table1_ColumnLookup,0),FALSE),
  IF(AND(VALUE(LEFT($A1398,3))=312,LEFT($G1398,10)="Unincepted",$B1398="Q "),VLOOKUP(" ULO",_312_Table1,MATCH('312'!$X$16,_312_Table1_ColumnLookup,0),FALSE),
  IF(AND(VALUE(LEFT($A1398,3))=312,LEFT($G1398,10)="Unincepted"),VLOOKUP(" ULO",_312_Table1,MATCH(LEFT($B1398,1),_312_Table1_ColumnLookup,0),FALSE),
  IF(AND(VALUE(LEFT($A1398,3))=312,LEFT($G1398,5)="Total",$B1398="G "),VLOOKUP('312'!$F$80,_312_Table1,MATCH('312'!$N$16,_312_Table1_ColumnLookup,0),FALSE),
  IF(AND(VALUE(LEFT($A1398,3))=312,LEFT($G1398,5)="Total",$B1398="O "),VLOOKUP('312'!$F$80,_312_Table1,MATCH('312'!$V$16,_312_Table1_ColumnLookup,0),FALSE),
  IF(AND(VALUE(LEFT($A1398,3))=312,LEFT($G1398,5)="Total",$B1398="Q "),VLOOKUP('312'!$F$80,_312_Table1,MATCH('312'!$X$16,_312_Table1_ColumnLookup,0),FALSE),
  IF(AND(VALUE(LEFT($A1398,3))=312,LEFT($G1398,5)="Total"),VLOOKUP('312'!$F$80,_312_Table1,MATCH(LEFT($B1398,1),_312_Table1_ColumnLookup,0),FALSE),
  IF(AND(VALUE(LEFT($A1398,3))=312,LEN($I1398)=4,$B1398="G"),VLOOKUP($I1398,_312_Table1,MATCH('312'!$N$16,_312_Table1_ColumnLookup,0),FALSE),
  IF(AND(VALUE(LEFT($A1398,3))=312,LEN($I1398)=4,$B1398="O"),VLOOKUP($I1398,_312_Table1,MATCH('312'!$V$16,_312_Table1_ColumnLookup,0),FALSE),
  IF(AND(VALUE(LEFT($A1398,3))=312,LEN($I1398)=4,$B1398="Q"),VLOOKUP($I1398,_312_Table1,MATCH('312'!$X$16,_312_Table1_ColumnLookup,0),FALSE),
  IF(AND(VALUE(LEFT($A1398,3))=312,LEN($I1398)=4),VLOOKUP($I1398,_312_Table1,MATCH(LEFT($B1398,1),_312_Table1_ColumnLookup,0),FALSE)
+N("312"),
  IF(VALUE(LEFT($A1398,3))=313,VLOOKUP(VALUE(MID($B1398,2,1)),_313_Table1,MATCH(MID($B1398,1,1),_313_Table1_ColumnLookup,0),FALSE)
+N("313"),
  IF(AND(VALUE(LEFT($A1398,3))=314,LEN($B1398)=3),VLOOKUP(VALUE(MID($B1398,2,2)),_314_Table1,MATCH(MID($B1398,1,1),_314_Table1_ColumnLookup,0),FALSE),
  IF(VALUE(LEFT($A1398,3))=314,VLOOKUP(VALUE(MID($B1398,2,1)),_314_Table1,MATCH(MID($B1398,1,1),_314_Table1_ColumnLookup,0),FALSE)
+N("314"),
""))))))))))))))))))))))))</f>
        <v>#N/A</v>
      </c>
      <c r="E1398" s="238" t="e">
        <f>IF(AND(VALUE(LEFT($A1398,3))=309,LEN($B1398)=3),VLOOKUP(VALUE(MID($B1398,2,2)),_309_Table2,MATCH(MID($B1398,1,1),_309_Table2_ColumnLookup,0),FALSE),
  IF($C1398="309 LCR SummaryA",OneYearSCR,IF($C1398="309 LCR SummaryB",UltimateSCR,IF(VALUE(LEFT($A1398,3))=309,VLOOKUP(VALUE(MID($B1398,2,1)),_309_Table2,MATCH(MID($B1398,1,1),_309_Table2_ColumnLookup,0),FALSE)
+N("309"),
  IF(VALUE(LEFT($A1398,3))=310,VLOOKUP(VALUE(MID($B1398,2,1)),_310_Table2,MATCH(MID($B1398,1,1),_310_Table2_ColumnLookup,0),FALSE)
+N("310"),
  IF(AND(VALUE(LEFT($A1398,3))=311,LEN($I1398)=4),VLOOKUP($I1398,_311_Table2,MATCH($B1398,_311_Table2_ColumnLookup,0),FALSE),
  IF(AND(VALUE(LEFT($A1398,3))=311,OR($B1398="I2",$B1398="J2",$B1398="K2",$B1398="L2")),VLOOKUP('311'!$G$58,_311_Table2,MATCH(MID($B1398,1,1),_311_Table2_ColumnLookup,0),FALSE),
  IF(AND(VALUE(LEFT($A1398,3))=311,RIGHT($B1398,5)="Total"),VLOOKUP('311'!$G$59,_311_Table2,MATCH(MID($B1398,1,1),_311_Table2_ColumnLookup,0),FALSE),
  IF(VALUE(LEFT($A1398,3))=311,VLOOKUP(VALUE(MID($B1398,2,1)),_311_Table2,MATCH(MID($B1398,1,1),_311_Table2_ColumnLookup,0),FALSE)
+N("311"),
  IF(AND(VALUE(LEFT($A1398,3))=312,LEFT($G1398,10)="Unincepted",$B1398="G "),VLOOKUP(" ULO",_312_Table2,MATCH('312'!$N$16,_312_Table2_ColumnLookup,0),FALSE),
  IF(AND(VALUE(LEFT($A1398,3))=312,LEFT($G1398,10)="Unincepted",$B1398="O "),VLOOKUP(" ULO",_312_Table2,MATCH('312'!$V$16,_312_Table2_ColumnLookup,0),FALSE),
  IF(AND(VALUE(LEFT($A1398,3))=312,LEFT($G1398,10)="Unincepted",$B1398="Q "),VLOOKUP(" ULO",_312_Table2,MATCH('312'!$X$16,_312_Table2_ColumnLookup,0),FALSE),
  IF(AND(VALUE(LEFT($A1398,3))=312,LEFT($G1398,10)="Unincepted"),VLOOKUP(" ULO",_312_Table2,MATCH(LEFT($B1398,1),_312_Table2_ColumnLookup,0),FALSE),
  IF(AND(VALUE(LEFT($A1398,3))=312,LEFT($G1398,5)="Total",$B1398="G "),VLOOKUP('312'!$F$80,_312_Table2,MATCH('312'!$N$16,_312_Table2_ColumnLookup,0),FALSE),
  IF(AND(VALUE(LEFT($A1398,3))=312,LEFT($G1398,5)="Total",$B1398="O "),VLOOKUP('312'!$F$80,_312_Table2,MATCH('312'!$V$16,_312_Table2_ColumnLookup,0),FALSE),
  IF(AND(VALUE(LEFT($A1398,3))=312,LEFT($G1398,5)="Total",$B1398="Q "),VLOOKUP('312'!$F$80,_312_Table2,MATCH('312'!$X$16,_312_Table2_ColumnLookup,0),FALSE),
  IF(AND(VALUE(LEFT($A1398,3))=312,LEFT($G1398,5)="Total"),VLOOKUP('312'!$F$80,_312_Table2,MATCH(LEFT($B1398,1),_312_Table2_ColumnLookup,0),FALSE),
  IF(AND(VALUE(LEFT($A1398,3))=312,LEN($I1398)=4,$B1398="G"),VLOOKUP($I1398,_312_Table2,MATCH('312'!$N$16,_312_Table2_ColumnLookup,0),FALSE),
  IF(AND(VALUE(LEFT($A1398,3))=312,LEN($I1398)=4,$B1398="O"),VLOOKUP($I1398,_312_Table2,MATCH('312'!$V$16,_312_Table2_ColumnLookup,0),FALSE),
  IF(AND(VALUE(LEFT($A1398,3))=312,LEN($I1398)=4,$B1398="Q"),VLOOKUP($I1398,_312_Table2,MATCH('312'!$X$16,_312_Table2_ColumnLookup,0),FALSE),
  IF(AND(VALUE(LEFT($A1398,3))=312,LEN($I1398)=4),VLOOKUP($I1398,_312_Table2,MATCH(LEFT($B1398,1),_312_Table2_ColumnLookup,0),FALSE)
+N("312"),
  IF(VALUE(LEFT($A1398,3))=313,VLOOKUP(VALUE(MID($B1398,2,1)),_313_Table2,MATCH(MID($B1398,1,1),_313_Table2_ColumnLookup,0),FALSE)
+N("313"),
  IF(AND(VALUE(LEFT($A1398,3))=314,LEN($B1398)=3),VLOOKUP(VALUE(MID($B1398,2,2)),_314_Table2,MATCH(MID($B1398,1,1),_314_Table2_ColumnLookup,0),FALSE),
  IF(VALUE(LEFT($A1398,3))=314,VLOOKUP(VALUE(MID($B1398,2,1)),_314_Table2,MATCH(MID($B1398,1,1),_314_Table2_ColumnLookup,0),FALSE)
+N("314"),
""))))))))))))))))))))))))</f>
        <v>#N/A</v>
      </c>
      <c r="F1398" s="238" t="e">
        <f>IF(AND(VALUE(LEFT($A1398,3))=309,LEN($B1398)=3),VLOOKUP(VALUE(MID($B1398,2,2)),_309_Table3,MATCH(MID($B1398,1,1),_309_Table3_ColumnLookup,0),FALSE),
  IF($C1398="309 LCR SummaryA",OneYearSCR,IF($C1398="309 LCR SummaryB",UltimateSCR,IF(VALUE(LEFT($A1398,3))=309,VLOOKUP(VALUE(MID($B1398,2,1)),_309_Table3,MATCH(MID($B1398,1,1),_309_Table3_ColumnLookup,0),FALSE)
+N("309"),
  IF(VALUE(LEFT($A1398,3))=310,VLOOKUP(VALUE(MID($B1398,2,1)),_310_Table3,MATCH(MID($B1398,1,1),_310_Table3_ColumnLookup,0),FALSE)
+N("310"),
  IF(AND(VALUE(LEFT($A1398,3))=311,LEN($I1398)=4),VLOOKUP($I1398,_311_Table3,MATCH($B1398,_311_Table3_ColumnLookup,0),FALSE),
  IF(AND(VALUE(LEFT($A1398,3))=311,OR($B1398="I2",$B1398="J2",$B1398="K2",$B1398="L2")),VLOOKUP('311'!$G$58,_311_Table3,MATCH(MID($B1398,1,1),_311_Table3_ColumnLookup,0),FALSE),
  IF(AND(VALUE(LEFT($A1398,3))=311,RIGHT($B1398,5)="Total"),VLOOKUP('311'!$G$59,_311_Table3,MATCH(MID($B1398,1,1),_311_Table3_ColumnLookup,0),FALSE),
  IF(VALUE(LEFT($A1398,3))=311,VLOOKUP(VALUE(MID($B1398,2,1)),_311_Table3,MATCH(MID($B1398,1,1),_311_Table3_ColumnLookup,0),FALSE)
+N("311"),
  IF(AND(VALUE(LEFT($A1398,3))=312,LEFT($G1398,10)="Unincepted",$B1398="G "),VLOOKUP(" ULO",_312_Table3,MATCH('312'!$N$16,_312_Table3_ColumnLookup,0),FALSE),
  IF(AND(VALUE(LEFT($A1398,3))=312,LEFT($G1398,10)="Unincepted",$B1398="O "),VLOOKUP(" ULO",_312_Table3,MATCH('312'!$V$16,_312_Table3_ColumnLookup,0),FALSE),
  IF(AND(VALUE(LEFT($A1398,3))=312,LEFT($G1398,10)="Unincepted",$B1398="Q "),VLOOKUP(" ULO",_312_Table3,MATCH('312'!$X$16,_312_Table3_ColumnLookup,0),FALSE),
  IF(AND(VALUE(LEFT($A1398,3))=312,LEFT($G1398,10)="Unincepted"),VLOOKUP(" ULO",_312_Table3,MATCH(LEFT($B1398,1),_312_Table3_ColumnLookup,0),FALSE),
  IF(AND(VALUE(LEFT($A1398,3))=312,LEFT($G1398,5)="Total",$B1398="G "),VLOOKUP('312'!$F$80,_312_Table3,MATCH('312'!$N$16,_312_Table3_ColumnLookup,0),FALSE),
  IF(AND(VALUE(LEFT($A1398,3))=312,LEFT($G1398,5)="Total",$B1398="O "),VLOOKUP('312'!$F$80,_312_Table3,MATCH('312'!$V$16,_312_Table3_ColumnLookup,0),FALSE),
  IF(AND(VALUE(LEFT($A1398,3))=312,LEFT($G1398,5)="Total",$B1398="Q "),VLOOKUP('312'!$F$80,_312_Table3,MATCH('312'!$X$16,_312_Table3_ColumnLookup,0),FALSE),
  IF(AND(VALUE(LEFT($A1398,3))=312,LEFT($G1398,5)="Total"),VLOOKUP('312'!$F$80,_312_Table3,MATCH(LEFT($B1398,1),_312_Table3_ColumnLookup,0),FALSE),
  IF(AND(VALUE(LEFT($A1398,3))=312,LEN($I1398)=4,$B1398="G"),VLOOKUP($I1398,_312_Table3,MATCH('312'!$N$16,_312_Table3_ColumnLookup,0),FALSE),
  IF(AND(VALUE(LEFT($A1398,3))=312,LEN($I1398)=4,$B1398="O"),VLOOKUP($I1398,_312_Table3,MATCH('312'!$V$16,_312_Table3_ColumnLookup,0),FALSE),
  IF(AND(VALUE(LEFT($A1398,3))=312,LEN($I1398)=4,$B1398="Q"),VLOOKUP($I1398,_312_Table3,MATCH('312'!$X$16,_312_Table3_ColumnLookup,0),FALSE),
  IF(AND(VALUE(LEFT($A1398,3))=312,LEN($I1398)=4),VLOOKUP($I1398,_312_Table3,MATCH(LEFT($B1398,1),_312_Table3_ColumnLookup,0),FALSE)
+N("312"),
  IF(VALUE(LEFT($A1398,3))=313,VLOOKUP(VALUE(MID($B1398,2,1)),_313_Table3,MATCH(MID($B1398,1,1),_313_Table3_ColumnLookup,0),FALSE)
+N("313"),
  IF(AND(VALUE(LEFT($A1398,3))=314,LEN($B1398)=3),VLOOKUP(VALUE(MID($B1398,2,2)),_314_Table3,MATCH(MID($B1398,1,1),_314_Table3_ColumnLookup,0),FALSE),
  IF(VALUE(LEFT($A1398,3))=314,VLOOKUP(VALUE(MID($B1398,2,1)),_314_Table3,MATCH(MID($B1398,1,1),_314_Table3_ColumnLookup,0),FALSE)
+N("314"),
""))))))))))))))))))))))))</f>
        <v>#N/A</v>
      </c>
      <c r="H1398" s="321" t="str">
        <f>IFERROR(
IF(ISERROR($D1398)=FALSE,$D1398,IF(ISERROR($E1398)=FALSE,$E1398,IF(ISERROR($F1398)=FALSE,$F1398
+N("012 checkboxes"),
IF(
IF(OR(LEFT($A1398,9)="Syndicate",LEFT($A1398,12)="NewSyndicate"),VLOOKUP($A1398,'012'!$J:$ZW,MATCH("Link to button",'012'!$J$1:$ZW$1,0),0)
+N("309 checkbox"),
IF($C1398="309 LCR Summary0",VLOOKUP("Notes990",'309'!$P:$ZZ,MATCH("Link to button",'309'!$P$1:$ZZ$1,0),0)
+N("313 checkboxes"),
IF($C1398="313 Financial Information0LcmVsScr",IF($C1398="309 LCR Summary0",VLOOKUP("LcmVsScr",'309'!$N:$ZZ,MATCH("Link to button",'309'!$N$1:$ZZ$1,0),0),
IF($C1398="313 Financial Information0LcrDocAttached",IF($C1398="309 LCR Summary0",VLOOKUP("LcrDocAttached",'309'!$N:$ZZ,MATCH("Link to button",'309'!$N$1:$ZZ$1,0),
0)))))))=1,TRUE,FALSE)
))),"")</f>
        <v/>
      </c>
    </row>
    <row r="1399" spans="1:8">
      <c r="A1399" s="237" t="e">
        <f>VLOOKUP($G1399,CSVLookups!$B:$R,MATCH(A$1,CSVLookups!$B$1:$R$1,0),FALSE)</f>
        <v>#N/A</v>
      </c>
      <c r="B1399" s="237" t="e">
        <f>VLOOKUP($G1399,CSVLookups!$B:$R,MATCH(B$1,CSVLookups!$B$1:$R$1,0),FALSE)</f>
        <v>#N/A</v>
      </c>
      <c r="C1399" s="238" t="e">
        <f t="shared" si="22"/>
        <v>#N/A</v>
      </c>
      <c r="D1399" s="238" t="e">
        <f>IF(AND(VALUE(LEFT($A1399,3))=309,LEN($B1399)=3),VLOOKUP(VALUE(MID($B1399,2,2)),_309_Table1,MATCH(MID($B1399,1,1),_309_Table1_ColumnLookup,0),FALSE),
  IF($C1399="309 LCR SummaryA",OneYearSCR,IF($C1399="309 LCR SummaryB",UltimateSCR,IF(VALUE(LEFT($A1399,3))=309,VLOOKUP(VALUE(MID($B1399,2,1)),_309_Table1,MATCH(MID($B1399,1,1),_309_Table1_ColumnLookup,0),FALSE)
+N("309"),
  IF(VALUE(LEFT($A1399,3))=310,VLOOKUP(VALUE(MID($B1399,2,1)),_310_Table1,MATCH(MID($B1399,1,1),_310_Table1_ColumnLookup,0),FALSE)
+N("310"),
  IF(AND(VALUE(LEFT($A1399,3))=311,LEN($I1399)=4),VLOOKUP($I1399,_311_Table1,MATCH($B1399,_311_Table1_ColumnLookup,0),FALSE),
  IF(AND(VALUE(LEFT($A1399,3))=311,OR($B1399="I2",$B1399="J2",$B1399="K2",$B1399="L2")),VLOOKUP('311'!$G$58,_311_Table1,MATCH(MID($B1399,1,1),_311_Table1_ColumnLookup,0),FALSE),
  IF(AND(VALUE(LEFT($A1399,3))=311,RIGHT($B1399,5)="Total"),VLOOKUP('311'!$G$59,_311_Table1,MATCH(MID($B1399,1,1),_311_Table1_ColumnLookup,0),FALSE),
  IF(VALUE(LEFT($A1399,3))=311,VLOOKUP(VALUE(MID($B1399,2,1)),_311_Table1,MATCH(MID($B1399,1,1),_311_Table1_ColumnLookup,0),FALSE)
+N("311"),
  IF(AND(VALUE(LEFT($A1399,3))=312,LEFT($G1399,10)="Unincepted",$B1399="G "),VLOOKUP(" ULO",_312_Table1,MATCH('312'!$N$16,_312_Table1_ColumnLookup,0),FALSE),
  IF(AND(VALUE(LEFT($A1399,3))=312,LEFT($G1399,10)="Unincepted",$B1399="O "),VLOOKUP(" ULO",_312_Table1,MATCH('312'!$V$16,_312_Table1_ColumnLookup,0),FALSE),
  IF(AND(VALUE(LEFT($A1399,3))=312,LEFT($G1399,10)="Unincepted",$B1399="Q "),VLOOKUP(" ULO",_312_Table1,MATCH('312'!$X$16,_312_Table1_ColumnLookup,0),FALSE),
  IF(AND(VALUE(LEFT($A1399,3))=312,LEFT($G1399,10)="Unincepted"),VLOOKUP(" ULO",_312_Table1,MATCH(LEFT($B1399,1),_312_Table1_ColumnLookup,0),FALSE),
  IF(AND(VALUE(LEFT($A1399,3))=312,LEFT($G1399,5)="Total",$B1399="G "),VLOOKUP('312'!$F$80,_312_Table1,MATCH('312'!$N$16,_312_Table1_ColumnLookup,0),FALSE),
  IF(AND(VALUE(LEFT($A1399,3))=312,LEFT($G1399,5)="Total",$B1399="O "),VLOOKUP('312'!$F$80,_312_Table1,MATCH('312'!$V$16,_312_Table1_ColumnLookup,0),FALSE),
  IF(AND(VALUE(LEFT($A1399,3))=312,LEFT($G1399,5)="Total",$B1399="Q "),VLOOKUP('312'!$F$80,_312_Table1,MATCH('312'!$X$16,_312_Table1_ColumnLookup,0),FALSE),
  IF(AND(VALUE(LEFT($A1399,3))=312,LEFT($G1399,5)="Total"),VLOOKUP('312'!$F$80,_312_Table1,MATCH(LEFT($B1399,1),_312_Table1_ColumnLookup,0),FALSE),
  IF(AND(VALUE(LEFT($A1399,3))=312,LEN($I1399)=4,$B1399="G"),VLOOKUP($I1399,_312_Table1,MATCH('312'!$N$16,_312_Table1_ColumnLookup,0),FALSE),
  IF(AND(VALUE(LEFT($A1399,3))=312,LEN($I1399)=4,$B1399="O"),VLOOKUP($I1399,_312_Table1,MATCH('312'!$V$16,_312_Table1_ColumnLookup,0),FALSE),
  IF(AND(VALUE(LEFT($A1399,3))=312,LEN($I1399)=4,$B1399="Q"),VLOOKUP($I1399,_312_Table1,MATCH('312'!$X$16,_312_Table1_ColumnLookup,0),FALSE),
  IF(AND(VALUE(LEFT($A1399,3))=312,LEN($I1399)=4),VLOOKUP($I1399,_312_Table1,MATCH(LEFT($B1399,1),_312_Table1_ColumnLookup,0),FALSE)
+N("312"),
  IF(VALUE(LEFT($A1399,3))=313,VLOOKUP(VALUE(MID($B1399,2,1)),_313_Table1,MATCH(MID($B1399,1,1),_313_Table1_ColumnLookup,0),FALSE)
+N("313"),
  IF(AND(VALUE(LEFT($A1399,3))=314,LEN($B1399)=3),VLOOKUP(VALUE(MID($B1399,2,2)),_314_Table1,MATCH(MID($B1399,1,1),_314_Table1_ColumnLookup,0),FALSE),
  IF(VALUE(LEFT($A1399,3))=314,VLOOKUP(VALUE(MID($B1399,2,1)),_314_Table1,MATCH(MID($B1399,1,1),_314_Table1_ColumnLookup,0),FALSE)
+N("314"),
""))))))))))))))))))))))))</f>
        <v>#N/A</v>
      </c>
      <c r="E1399" s="238" t="e">
        <f>IF(AND(VALUE(LEFT($A1399,3))=309,LEN($B1399)=3),VLOOKUP(VALUE(MID($B1399,2,2)),_309_Table2,MATCH(MID($B1399,1,1),_309_Table2_ColumnLookup,0),FALSE),
  IF($C1399="309 LCR SummaryA",OneYearSCR,IF($C1399="309 LCR SummaryB",UltimateSCR,IF(VALUE(LEFT($A1399,3))=309,VLOOKUP(VALUE(MID($B1399,2,1)),_309_Table2,MATCH(MID($B1399,1,1),_309_Table2_ColumnLookup,0),FALSE)
+N("309"),
  IF(VALUE(LEFT($A1399,3))=310,VLOOKUP(VALUE(MID($B1399,2,1)),_310_Table2,MATCH(MID($B1399,1,1),_310_Table2_ColumnLookup,0),FALSE)
+N("310"),
  IF(AND(VALUE(LEFT($A1399,3))=311,LEN($I1399)=4),VLOOKUP($I1399,_311_Table2,MATCH($B1399,_311_Table2_ColumnLookup,0),FALSE),
  IF(AND(VALUE(LEFT($A1399,3))=311,OR($B1399="I2",$B1399="J2",$B1399="K2",$B1399="L2")),VLOOKUP('311'!$G$58,_311_Table2,MATCH(MID($B1399,1,1),_311_Table2_ColumnLookup,0),FALSE),
  IF(AND(VALUE(LEFT($A1399,3))=311,RIGHT($B1399,5)="Total"),VLOOKUP('311'!$G$59,_311_Table2,MATCH(MID($B1399,1,1),_311_Table2_ColumnLookup,0),FALSE),
  IF(VALUE(LEFT($A1399,3))=311,VLOOKUP(VALUE(MID($B1399,2,1)),_311_Table2,MATCH(MID($B1399,1,1),_311_Table2_ColumnLookup,0),FALSE)
+N("311"),
  IF(AND(VALUE(LEFT($A1399,3))=312,LEFT($G1399,10)="Unincepted",$B1399="G "),VLOOKUP(" ULO",_312_Table2,MATCH('312'!$N$16,_312_Table2_ColumnLookup,0),FALSE),
  IF(AND(VALUE(LEFT($A1399,3))=312,LEFT($G1399,10)="Unincepted",$B1399="O "),VLOOKUP(" ULO",_312_Table2,MATCH('312'!$V$16,_312_Table2_ColumnLookup,0),FALSE),
  IF(AND(VALUE(LEFT($A1399,3))=312,LEFT($G1399,10)="Unincepted",$B1399="Q "),VLOOKUP(" ULO",_312_Table2,MATCH('312'!$X$16,_312_Table2_ColumnLookup,0),FALSE),
  IF(AND(VALUE(LEFT($A1399,3))=312,LEFT($G1399,10)="Unincepted"),VLOOKUP(" ULO",_312_Table2,MATCH(LEFT($B1399,1),_312_Table2_ColumnLookup,0),FALSE),
  IF(AND(VALUE(LEFT($A1399,3))=312,LEFT($G1399,5)="Total",$B1399="G "),VLOOKUP('312'!$F$80,_312_Table2,MATCH('312'!$N$16,_312_Table2_ColumnLookup,0),FALSE),
  IF(AND(VALUE(LEFT($A1399,3))=312,LEFT($G1399,5)="Total",$B1399="O "),VLOOKUP('312'!$F$80,_312_Table2,MATCH('312'!$V$16,_312_Table2_ColumnLookup,0),FALSE),
  IF(AND(VALUE(LEFT($A1399,3))=312,LEFT($G1399,5)="Total",$B1399="Q "),VLOOKUP('312'!$F$80,_312_Table2,MATCH('312'!$X$16,_312_Table2_ColumnLookup,0),FALSE),
  IF(AND(VALUE(LEFT($A1399,3))=312,LEFT($G1399,5)="Total"),VLOOKUP('312'!$F$80,_312_Table2,MATCH(LEFT($B1399,1),_312_Table2_ColumnLookup,0),FALSE),
  IF(AND(VALUE(LEFT($A1399,3))=312,LEN($I1399)=4,$B1399="G"),VLOOKUP($I1399,_312_Table2,MATCH('312'!$N$16,_312_Table2_ColumnLookup,0),FALSE),
  IF(AND(VALUE(LEFT($A1399,3))=312,LEN($I1399)=4,$B1399="O"),VLOOKUP($I1399,_312_Table2,MATCH('312'!$V$16,_312_Table2_ColumnLookup,0),FALSE),
  IF(AND(VALUE(LEFT($A1399,3))=312,LEN($I1399)=4,$B1399="Q"),VLOOKUP($I1399,_312_Table2,MATCH('312'!$X$16,_312_Table2_ColumnLookup,0),FALSE),
  IF(AND(VALUE(LEFT($A1399,3))=312,LEN($I1399)=4),VLOOKUP($I1399,_312_Table2,MATCH(LEFT($B1399,1),_312_Table2_ColumnLookup,0),FALSE)
+N("312"),
  IF(VALUE(LEFT($A1399,3))=313,VLOOKUP(VALUE(MID($B1399,2,1)),_313_Table2,MATCH(MID($B1399,1,1),_313_Table2_ColumnLookup,0),FALSE)
+N("313"),
  IF(AND(VALUE(LEFT($A1399,3))=314,LEN($B1399)=3),VLOOKUP(VALUE(MID($B1399,2,2)),_314_Table2,MATCH(MID($B1399,1,1),_314_Table2_ColumnLookup,0),FALSE),
  IF(VALUE(LEFT($A1399,3))=314,VLOOKUP(VALUE(MID($B1399,2,1)),_314_Table2,MATCH(MID($B1399,1,1),_314_Table2_ColumnLookup,0),FALSE)
+N("314"),
""))))))))))))))))))))))))</f>
        <v>#N/A</v>
      </c>
      <c r="F1399" s="238" t="e">
        <f>IF(AND(VALUE(LEFT($A1399,3))=309,LEN($B1399)=3),VLOOKUP(VALUE(MID($B1399,2,2)),_309_Table3,MATCH(MID($B1399,1,1),_309_Table3_ColumnLookup,0),FALSE),
  IF($C1399="309 LCR SummaryA",OneYearSCR,IF($C1399="309 LCR SummaryB",UltimateSCR,IF(VALUE(LEFT($A1399,3))=309,VLOOKUP(VALUE(MID($B1399,2,1)),_309_Table3,MATCH(MID($B1399,1,1),_309_Table3_ColumnLookup,0),FALSE)
+N("309"),
  IF(VALUE(LEFT($A1399,3))=310,VLOOKUP(VALUE(MID($B1399,2,1)),_310_Table3,MATCH(MID($B1399,1,1),_310_Table3_ColumnLookup,0),FALSE)
+N("310"),
  IF(AND(VALUE(LEFT($A1399,3))=311,LEN($I1399)=4),VLOOKUP($I1399,_311_Table3,MATCH($B1399,_311_Table3_ColumnLookup,0),FALSE),
  IF(AND(VALUE(LEFT($A1399,3))=311,OR($B1399="I2",$B1399="J2",$B1399="K2",$B1399="L2")),VLOOKUP('311'!$G$58,_311_Table3,MATCH(MID($B1399,1,1),_311_Table3_ColumnLookup,0),FALSE),
  IF(AND(VALUE(LEFT($A1399,3))=311,RIGHT($B1399,5)="Total"),VLOOKUP('311'!$G$59,_311_Table3,MATCH(MID($B1399,1,1),_311_Table3_ColumnLookup,0),FALSE),
  IF(VALUE(LEFT($A1399,3))=311,VLOOKUP(VALUE(MID($B1399,2,1)),_311_Table3,MATCH(MID($B1399,1,1),_311_Table3_ColumnLookup,0),FALSE)
+N("311"),
  IF(AND(VALUE(LEFT($A1399,3))=312,LEFT($G1399,10)="Unincepted",$B1399="G "),VLOOKUP(" ULO",_312_Table3,MATCH('312'!$N$16,_312_Table3_ColumnLookup,0),FALSE),
  IF(AND(VALUE(LEFT($A1399,3))=312,LEFT($G1399,10)="Unincepted",$B1399="O "),VLOOKUP(" ULO",_312_Table3,MATCH('312'!$V$16,_312_Table3_ColumnLookup,0),FALSE),
  IF(AND(VALUE(LEFT($A1399,3))=312,LEFT($G1399,10)="Unincepted",$B1399="Q "),VLOOKUP(" ULO",_312_Table3,MATCH('312'!$X$16,_312_Table3_ColumnLookup,0),FALSE),
  IF(AND(VALUE(LEFT($A1399,3))=312,LEFT($G1399,10)="Unincepted"),VLOOKUP(" ULO",_312_Table3,MATCH(LEFT($B1399,1),_312_Table3_ColumnLookup,0),FALSE),
  IF(AND(VALUE(LEFT($A1399,3))=312,LEFT($G1399,5)="Total",$B1399="G "),VLOOKUP('312'!$F$80,_312_Table3,MATCH('312'!$N$16,_312_Table3_ColumnLookup,0),FALSE),
  IF(AND(VALUE(LEFT($A1399,3))=312,LEFT($G1399,5)="Total",$B1399="O "),VLOOKUP('312'!$F$80,_312_Table3,MATCH('312'!$V$16,_312_Table3_ColumnLookup,0),FALSE),
  IF(AND(VALUE(LEFT($A1399,3))=312,LEFT($G1399,5)="Total",$B1399="Q "),VLOOKUP('312'!$F$80,_312_Table3,MATCH('312'!$X$16,_312_Table3_ColumnLookup,0),FALSE),
  IF(AND(VALUE(LEFT($A1399,3))=312,LEFT($G1399,5)="Total"),VLOOKUP('312'!$F$80,_312_Table3,MATCH(LEFT($B1399,1),_312_Table3_ColumnLookup,0),FALSE),
  IF(AND(VALUE(LEFT($A1399,3))=312,LEN($I1399)=4,$B1399="G"),VLOOKUP($I1399,_312_Table3,MATCH('312'!$N$16,_312_Table3_ColumnLookup,0),FALSE),
  IF(AND(VALUE(LEFT($A1399,3))=312,LEN($I1399)=4,$B1399="O"),VLOOKUP($I1399,_312_Table3,MATCH('312'!$V$16,_312_Table3_ColumnLookup,0),FALSE),
  IF(AND(VALUE(LEFT($A1399,3))=312,LEN($I1399)=4,$B1399="Q"),VLOOKUP($I1399,_312_Table3,MATCH('312'!$X$16,_312_Table3_ColumnLookup,0),FALSE),
  IF(AND(VALUE(LEFT($A1399,3))=312,LEN($I1399)=4),VLOOKUP($I1399,_312_Table3,MATCH(LEFT($B1399,1),_312_Table3_ColumnLookup,0),FALSE)
+N("312"),
  IF(VALUE(LEFT($A1399,3))=313,VLOOKUP(VALUE(MID($B1399,2,1)),_313_Table3,MATCH(MID($B1399,1,1),_313_Table3_ColumnLookup,0),FALSE)
+N("313"),
  IF(AND(VALUE(LEFT($A1399,3))=314,LEN($B1399)=3),VLOOKUP(VALUE(MID($B1399,2,2)),_314_Table3,MATCH(MID($B1399,1,1),_314_Table3_ColumnLookup,0),FALSE),
  IF(VALUE(LEFT($A1399,3))=314,VLOOKUP(VALUE(MID($B1399,2,1)),_314_Table3,MATCH(MID($B1399,1,1),_314_Table3_ColumnLookup,0),FALSE)
+N("314"),
""))))))))))))))))))))))))</f>
        <v>#N/A</v>
      </c>
      <c r="H1399" s="321" t="str">
        <f>IFERROR(
IF(ISERROR($D1399)=FALSE,$D1399,IF(ISERROR($E1399)=FALSE,$E1399,IF(ISERROR($F1399)=FALSE,$F1399
+N("012 checkboxes"),
IF(
IF(OR(LEFT($A1399,9)="Syndicate",LEFT($A1399,12)="NewSyndicate"),VLOOKUP($A1399,'012'!$J:$ZW,MATCH("Link to button",'012'!$J$1:$ZW$1,0),0)
+N("309 checkbox"),
IF($C1399="309 LCR Summary0",VLOOKUP("Notes990",'309'!$P:$ZZ,MATCH("Link to button",'309'!$P$1:$ZZ$1,0),0)
+N("313 checkboxes"),
IF($C1399="313 Financial Information0LcmVsScr",IF($C1399="309 LCR Summary0",VLOOKUP("LcmVsScr",'309'!$N:$ZZ,MATCH("Link to button",'309'!$N$1:$ZZ$1,0),0),
IF($C1399="313 Financial Information0LcrDocAttached",IF($C1399="309 LCR Summary0",VLOOKUP("LcrDocAttached",'309'!$N:$ZZ,MATCH("Link to button",'309'!$N$1:$ZZ$1,0),
0)))))))=1,TRUE,FALSE)
))),"")</f>
        <v/>
      </c>
    </row>
    <row r="1400" spans="1:8">
      <c r="A1400" s="237" t="e">
        <f>VLOOKUP($G1400,CSVLookups!$B:$R,MATCH(A$1,CSVLookups!$B$1:$R$1,0),FALSE)</f>
        <v>#N/A</v>
      </c>
      <c r="B1400" s="237" t="e">
        <f>VLOOKUP($G1400,CSVLookups!$B:$R,MATCH(B$1,CSVLookups!$B$1:$R$1,0),FALSE)</f>
        <v>#N/A</v>
      </c>
      <c r="C1400" s="238" t="e">
        <f t="shared" si="22"/>
        <v>#N/A</v>
      </c>
      <c r="D1400" s="238" t="e">
        <f>IF(AND(VALUE(LEFT($A1400,3))=309,LEN($B1400)=3),VLOOKUP(VALUE(MID($B1400,2,2)),_309_Table1,MATCH(MID($B1400,1,1),_309_Table1_ColumnLookup,0),FALSE),
  IF($C1400="309 LCR SummaryA",OneYearSCR,IF($C1400="309 LCR SummaryB",UltimateSCR,IF(VALUE(LEFT($A1400,3))=309,VLOOKUP(VALUE(MID($B1400,2,1)),_309_Table1,MATCH(MID($B1400,1,1),_309_Table1_ColumnLookup,0),FALSE)
+N("309"),
  IF(VALUE(LEFT($A1400,3))=310,VLOOKUP(VALUE(MID($B1400,2,1)),_310_Table1,MATCH(MID($B1400,1,1),_310_Table1_ColumnLookup,0),FALSE)
+N("310"),
  IF(AND(VALUE(LEFT($A1400,3))=311,LEN($I1400)=4),VLOOKUP($I1400,_311_Table1,MATCH($B1400,_311_Table1_ColumnLookup,0),FALSE),
  IF(AND(VALUE(LEFT($A1400,3))=311,OR($B1400="I2",$B1400="J2",$B1400="K2",$B1400="L2")),VLOOKUP('311'!$G$58,_311_Table1,MATCH(MID($B1400,1,1),_311_Table1_ColumnLookup,0),FALSE),
  IF(AND(VALUE(LEFT($A1400,3))=311,RIGHT($B1400,5)="Total"),VLOOKUP('311'!$G$59,_311_Table1,MATCH(MID($B1400,1,1),_311_Table1_ColumnLookup,0),FALSE),
  IF(VALUE(LEFT($A1400,3))=311,VLOOKUP(VALUE(MID($B1400,2,1)),_311_Table1,MATCH(MID($B1400,1,1),_311_Table1_ColumnLookup,0),FALSE)
+N("311"),
  IF(AND(VALUE(LEFT($A1400,3))=312,LEFT($G1400,10)="Unincepted",$B1400="G "),VLOOKUP(" ULO",_312_Table1,MATCH('312'!$N$16,_312_Table1_ColumnLookup,0),FALSE),
  IF(AND(VALUE(LEFT($A1400,3))=312,LEFT($G1400,10)="Unincepted",$B1400="O "),VLOOKUP(" ULO",_312_Table1,MATCH('312'!$V$16,_312_Table1_ColumnLookup,0),FALSE),
  IF(AND(VALUE(LEFT($A1400,3))=312,LEFT($G1400,10)="Unincepted",$B1400="Q "),VLOOKUP(" ULO",_312_Table1,MATCH('312'!$X$16,_312_Table1_ColumnLookup,0),FALSE),
  IF(AND(VALUE(LEFT($A1400,3))=312,LEFT($G1400,10)="Unincepted"),VLOOKUP(" ULO",_312_Table1,MATCH(LEFT($B1400,1),_312_Table1_ColumnLookup,0),FALSE),
  IF(AND(VALUE(LEFT($A1400,3))=312,LEFT($G1400,5)="Total",$B1400="G "),VLOOKUP('312'!$F$80,_312_Table1,MATCH('312'!$N$16,_312_Table1_ColumnLookup,0),FALSE),
  IF(AND(VALUE(LEFT($A1400,3))=312,LEFT($G1400,5)="Total",$B1400="O "),VLOOKUP('312'!$F$80,_312_Table1,MATCH('312'!$V$16,_312_Table1_ColumnLookup,0),FALSE),
  IF(AND(VALUE(LEFT($A1400,3))=312,LEFT($G1400,5)="Total",$B1400="Q "),VLOOKUP('312'!$F$80,_312_Table1,MATCH('312'!$X$16,_312_Table1_ColumnLookup,0),FALSE),
  IF(AND(VALUE(LEFT($A1400,3))=312,LEFT($G1400,5)="Total"),VLOOKUP('312'!$F$80,_312_Table1,MATCH(LEFT($B1400,1),_312_Table1_ColumnLookup,0),FALSE),
  IF(AND(VALUE(LEFT($A1400,3))=312,LEN($I1400)=4,$B1400="G"),VLOOKUP($I1400,_312_Table1,MATCH('312'!$N$16,_312_Table1_ColumnLookup,0),FALSE),
  IF(AND(VALUE(LEFT($A1400,3))=312,LEN($I1400)=4,$B1400="O"),VLOOKUP($I1400,_312_Table1,MATCH('312'!$V$16,_312_Table1_ColumnLookup,0),FALSE),
  IF(AND(VALUE(LEFT($A1400,3))=312,LEN($I1400)=4,$B1400="Q"),VLOOKUP($I1400,_312_Table1,MATCH('312'!$X$16,_312_Table1_ColumnLookup,0),FALSE),
  IF(AND(VALUE(LEFT($A1400,3))=312,LEN($I1400)=4),VLOOKUP($I1400,_312_Table1,MATCH(LEFT($B1400,1),_312_Table1_ColumnLookup,0),FALSE)
+N("312"),
  IF(VALUE(LEFT($A1400,3))=313,VLOOKUP(VALUE(MID($B1400,2,1)),_313_Table1,MATCH(MID($B1400,1,1),_313_Table1_ColumnLookup,0),FALSE)
+N("313"),
  IF(AND(VALUE(LEFT($A1400,3))=314,LEN($B1400)=3),VLOOKUP(VALUE(MID($B1400,2,2)),_314_Table1,MATCH(MID($B1400,1,1),_314_Table1_ColumnLookup,0),FALSE),
  IF(VALUE(LEFT($A1400,3))=314,VLOOKUP(VALUE(MID($B1400,2,1)),_314_Table1,MATCH(MID($B1400,1,1),_314_Table1_ColumnLookup,0),FALSE)
+N("314"),
""))))))))))))))))))))))))</f>
        <v>#N/A</v>
      </c>
      <c r="E1400" s="238" t="e">
        <f>IF(AND(VALUE(LEFT($A1400,3))=309,LEN($B1400)=3),VLOOKUP(VALUE(MID($B1400,2,2)),_309_Table2,MATCH(MID($B1400,1,1),_309_Table2_ColumnLookup,0),FALSE),
  IF($C1400="309 LCR SummaryA",OneYearSCR,IF($C1400="309 LCR SummaryB",UltimateSCR,IF(VALUE(LEFT($A1400,3))=309,VLOOKUP(VALUE(MID($B1400,2,1)),_309_Table2,MATCH(MID($B1400,1,1),_309_Table2_ColumnLookup,0),FALSE)
+N("309"),
  IF(VALUE(LEFT($A1400,3))=310,VLOOKUP(VALUE(MID($B1400,2,1)),_310_Table2,MATCH(MID($B1400,1,1),_310_Table2_ColumnLookup,0),FALSE)
+N("310"),
  IF(AND(VALUE(LEFT($A1400,3))=311,LEN($I1400)=4),VLOOKUP($I1400,_311_Table2,MATCH($B1400,_311_Table2_ColumnLookup,0),FALSE),
  IF(AND(VALUE(LEFT($A1400,3))=311,OR($B1400="I2",$B1400="J2",$B1400="K2",$B1400="L2")),VLOOKUP('311'!$G$58,_311_Table2,MATCH(MID($B1400,1,1),_311_Table2_ColumnLookup,0),FALSE),
  IF(AND(VALUE(LEFT($A1400,3))=311,RIGHT($B1400,5)="Total"),VLOOKUP('311'!$G$59,_311_Table2,MATCH(MID($B1400,1,1),_311_Table2_ColumnLookup,0),FALSE),
  IF(VALUE(LEFT($A1400,3))=311,VLOOKUP(VALUE(MID($B1400,2,1)),_311_Table2,MATCH(MID($B1400,1,1),_311_Table2_ColumnLookup,0),FALSE)
+N("311"),
  IF(AND(VALUE(LEFT($A1400,3))=312,LEFT($G1400,10)="Unincepted",$B1400="G "),VLOOKUP(" ULO",_312_Table2,MATCH('312'!$N$16,_312_Table2_ColumnLookup,0),FALSE),
  IF(AND(VALUE(LEFT($A1400,3))=312,LEFT($G1400,10)="Unincepted",$B1400="O "),VLOOKUP(" ULO",_312_Table2,MATCH('312'!$V$16,_312_Table2_ColumnLookup,0),FALSE),
  IF(AND(VALUE(LEFT($A1400,3))=312,LEFT($G1400,10)="Unincepted",$B1400="Q "),VLOOKUP(" ULO",_312_Table2,MATCH('312'!$X$16,_312_Table2_ColumnLookup,0),FALSE),
  IF(AND(VALUE(LEFT($A1400,3))=312,LEFT($G1400,10)="Unincepted"),VLOOKUP(" ULO",_312_Table2,MATCH(LEFT($B1400,1),_312_Table2_ColumnLookup,0),FALSE),
  IF(AND(VALUE(LEFT($A1400,3))=312,LEFT($G1400,5)="Total",$B1400="G "),VLOOKUP('312'!$F$80,_312_Table2,MATCH('312'!$N$16,_312_Table2_ColumnLookup,0),FALSE),
  IF(AND(VALUE(LEFT($A1400,3))=312,LEFT($G1400,5)="Total",$B1400="O "),VLOOKUP('312'!$F$80,_312_Table2,MATCH('312'!$V$16,_312_Table2_ColumnLookup,0),FALSE),
  IF(AND(VALUE(LEFT($A1400,3))=312,LEFT($G1400,5)="Total",$B1400="Q "),VLOOKUP('312'!$F$80,_312_Table2,MATCH('312'!$X$16,_312_Table2_ColumnLookup,0),FALSE),
  IF(AND(VALUE(LEFT($A1400,3))=312,LEFT($G1400,5)="Total"),VLOOKUP('312'!$F$80,_312_Table2,MATCH(LEFT($B1400,1),_312_Table2_ColumnLookup,0),FALSE),
  IF(AND(VALUE(LEFT($A1400,3))=312,LEN($I1400)=4,$B1400="G"),VLOOKUP($I1400,_312_Table2,MATCH('312'!$N$16,_312_Table2_ColumnLookup,0),FALSE),
  IF(AND(VALUE(LEFT($A1400,3))=312,LEN($I1400)=4,$B1400="O"),VLOOKUP($I1400,_312_Table2,MATCH('312'!$V$16,_312_Table2_ColumnLookup,0),FALSE),
  IF(AND(VALUE(LEFT($A1400,3))=312,LEN($I1400)=4,$B1400="Q"),VLOOKUP($I1400,_312_Table2,MATCH('312'!$X$16,_312_Table2_ColumnLookup,0),FALSE),
  IF(AND(VALUE(LEFT($A1400,3))=312,LEN($I1400)=4),VLOOKUP($I1400,_312_Table2,MATCH(LEFT($B1400,1),_312_Table2_ColumnLookup,0),FALSE)
+N("312"),
  IF(VALUE(LEFT($A1400,3))=313,VLOOKUP(VALUE(MID($B1400,2,1)),_313_Table2,MATCH(MID($B1400,1,1),_313_Table2_ColumnLookup,0),FALSE)
+N("313"),
  IF(AND(VALUE(LEFT($A1400,3))=314,LEN($B1400)=3),VLOOKUP(VALUE(MID($B1400,2,2)),_314_Table2,MATCH(MID($B1400,1,1),_314_Table2_ColumnLookup,0),FALSE),
  IF(VALUE(LEFT($A1400,3))=314,VLOOKUP(VALUE(MID($B1400,2,1)),_314_Table2,MATCH(MID($B1400,1,1),_314_Table2_ColumnLookup,0),FALSE)
+N("314"),
""))))))))))))))))))))))))</f>
        <v>#N/A</v>
      </c>
      <c r="F1400" s="238" t="e">
        <f>IF(AND(VALUE(LEFT($A1400,3))=309,LEN($B1400)=3),VLOOKUP(VALUE(MID($B1400,2,2)),_309_Table3,MATCH(MID($B1400,1,1),_309_Table3_ColumnLookup,0),FALSE),
  IF($C1400="309 LCR SummaryA",OneYearSCR,IF($C1400="309 LCR SummaryB",UltimateSCR,IF(VALUE(LEFT($A1400,3))=309,VLOOKUP(VALUE(MID($B1400,2,1)),_309_Table3,MATCH(MID($B1400,1,1),_309_Table3_ColumnLookup,0),FALSE)
+N("309"),
  IF(VALUE(LEFT($A1400,3))=310,VLOOKUP(VALUE(MID($B1400,2,1)),_310_Table3,MATCH(MID($B1400,1,1),_310_Table3_ColumnLookup,0),FALSE)
+N("310"),
  IF(AND(VALUE(LEFT($A1400,3))=311,LEN($I1400)=4),VLOOKUP($I1400,_311_Table3,MATCH($B1400,_311_Table3_ColumnLookup,0),FALSE),
  IF(AND(VALUE(LEFT($A1400,3))=311,OR($B1400="I2",$B1400="J2",$B1400="K2",$B1400="L2")),VLOOKUP('311'!$G$58,_311_Table3,MATCH(MID($B1400,1,1),_311_Table3_ColumnLookup,0),FALSE),
  IF(AND(VALUE(LEFT($A1400,3))=311,RIGHT($B1400,5)="Total"),VLOOKUP('311'!$G$59,_311_Table3,MATCH(MID($B1400,1,1),_311_Table3_ColumnLookup,0),FALSE),
  IF(VALUE(LEFT($A1400,3))=311,VLOOKUP(VALUE(MID($B1400,2,1)),_311_Table3,MATCH(MID($B1400,1,1),_311_Table3_ColumnLookup,0),FALSE)
+N("311"),
  IF(AND(VALUE(LEFT($A1400,3))=312,LEFT($G1400,10)="Unincepted",$B1400="G "),VLOOKUP(" ULO",_312_Table3,MATCH('312'!$N$16,_312_Table3_ColumnLookup,0),FALSE),
  IF(AND(VALUE(LEFT($A1400,3))=312,LEFT($G1400,10)="Unincepted",$B1400="O "),VLOOKUP(" ULO",_312_Table3,MATCH('312'!$V$16,_312_Table3_ColumnLookup,0),FALSE),
  IF(AND(VALUE(LEFT($A1400,3))=312,LEFT($G1400,10)="Unincepted",$B1400="Q "),VLOOKUP(" ULO",_312_Table3,MATCH('312'!$X$16,_312_Table3_ColumnLookup,0),FALSE),
  IF(AND(VALUE(LEFT($A1400,3))=312,LEFT($G1400,10)="Unincepted"),VLOOKUP(" ULO",_312_Table3,MATCH(LEFT($B1400,1),_312_Table3_ColumnLookup,0),FALSE),
  IF(AND(VALUE(LEFT($A1400,3))=312,LEFT($G1400,5)="Total",$B1400="G "),VLOOKUP('312'!$F$80,_312_Table3,MATCH('312'!$N$16,_312_Table3_ColumnLookup,0),FALSE),
  IF(AND(VALUE(LEFT($A1400,3))=312,LEFT($G1400,5)="Total",$B1400="O "),VLOOKUP('312'!$F$80,_312_Table3,MATCH('312'!$V$16,_312_Table3_ColumnLookup,0),FALSE),
  IF(AND(VALUE(LEFT($A1400,3))=312,LEFT($G1400,5)="Total",$B1400="Q "),VLOOKUP('312'!$F$80,_312_Table3,MATCH('312'!$X$16,_312_Table3_ColumnLookup,0),FALSE),
  IF(AND(VALUE(LEFT($A1400,3))=312,LEFT($G1400,5)="Total"),VLOOKUP('312'!$F$80,_312_Table3,MATCH(LEFT($B1400,1),_312_Table3_ColumnLookup,0),FALSE),
  IF(AND(VALUE(LEFT($A1400,3))=312,LEN($I1400)=4,$B1400="G"),VLOOKUP($I1400,_312_Table3,MATCH('312'!$N$16,_312_Table3_ColumnLookup,0),FALSE),
  IF(AND(VALUE(LEFT($A1400,3))=312,LEN($I1400)=4,$B1400="O"),VLOOKUP($I1400,_312_Table3,MATCH('312'!$V$16,_312_Table3_ColumnLookup,0),FALSE),
  IF(AND(VALUE(LEFT($A1400,3))=312,LEN($I1400)=4,$B1400="Q"),VLOOKUP($I1400,_312_Table3,MATCH('312'!$X$16,_312_Table3_ColumnLookup,0),FALSE),
  IF(AND(VALUE(LEFT($A1400,3))=312,LEN($I1400)=4),VLOOKUP($I1400,_312_Table3,MATCH(LEFT($B1400,1),_312_Table3_ColumnLookup,0),FALSE)
+N("312"),
  IF(VALUE(LEFT($A1400,3))=313,VLOOKUP(VALUE(MID($B1400,2,1)),_313_Table3,MATCH(MID($B1400,1,1),_313_Table3_ColumnLookup,0),FALSE)
+N("313"),
  IF(AND(VALUE(LEFT($A1400,3))=314,LEN($B1400)=3),VLOOKUP(VALUE(MID($B1400,2,2)),_314_Table3,MATCH(MID($B1400,1,1),_314_Table3_ColumnLookup,0),FALSE),
  IF(VALUE(LEFT($A1400,3))=314,VLOOKUP(VALUE(MID($B1400,2,1)),_314_Table3,MATCH(MID($B1400,1,1),_314_Table3_ColumnLookup,0),FALSE)
+N("314"),
""))))))))))))))))))))))))</f>
        <v>#N/A</v>
      </c>
      <c r="H1400" s="321" t="str">
        <f>IFERROR(
IF(ISERROR($D1400)=FALSE,$D1400,IF(ISERROR($E1400)=FALSE,$E1400,IF(ISERROR($F1400)=FALSE,$F1400
+N("012 checkboxes"),
IF(
IF(OR(LEFT($A1400,9)="Syndicate",LEFT($A1400,12)="NewSyndicate"),VLOOKUP($A1400,'012'!$J:$ZW,MATCH("Link to button",'012'!$J$1:$ZW$1,0),0)
+N("309 checkbox"),
IF($C1400="309 LCR Summary0",VLOOKUP("Notes990",'309'!$P:$ZZ,MATCH("Link to button",'309'!$P$1:$ZZ$1,0),0)
+N("313 checkboxes"),
IF($C1400="313 Financial Information0LcmVsScr",IF($C1400="309 LCR Summary0",VLOOKUP("LcmVsScr",'309'!$N:$ZZ,MATCH("Link to button",'309'!$N$1:$ZZ$1,0),0),
IF($C1400="313 Financial Information0LcrDocAttached",IF($C1400="309 LCR Summary0",VLOOKUP("LcrDocAttached",'309'!$N:$ZZ,MATCH("Link to button",'309'!$N$1:$ZZ$1,0),
0)))))))=1,TRUE,FALSE)
))),"")</f>
        <v/>
      </c>
    </row>
    <row r="1401" spans="1:8">
      <c r="A1401" s="237" t="e">
        <f>VLOOKUP($G1401,CSVLookups!$B:$R,MATCH(A$1,CSVLookups!$B$1:$R$1,0),FALSE)</f>
        <v>#N/A</v>
      </c>
      <c r="B1401" s="237" t="e">
        <f>VLOOKUP($G1401,CSVLookups!$B:$R,MATCH(B$1,CSVLookups!$B$1:$R$1,0),FALSE)</f>
        <v>#N/A</v>
      </c>
      <c r="C1401" s="238" t="e">
        <f t="shared" si="22"/>
        <v>#N/A</v>
      </c>
      <c r="D1401" s="238" t="e">
        <f>IF(AND(VALUE(LEFT($A1401,3))=309,LEN($B1401)=3),VLOOKUP(VALUE(MID($B1401,2,2)),_309_Table1,MATCH(MID($B1401,1,1),_309_Table1_ColumnLookup,0),FALSE),
  IF($C1401="309 LCR SummaryA",OneYearSCR,IF($C1401="309 LCR SummaryB",UltimateSCR,IF(VALUE(LEFT($A1401,3))=309,VLOOKUP(VALUE(MID($B1401,2,1)),_309_Table1,MATCH(MID($B1401,1,1),_309_Table1_ColumnLookup,0),FALSE)
+N("309"),
  IF(VALUE(LEFT($A1401,3))=310,VLOOKUP(VALUE(MID($B1401,2,1)),_310_Table1,MATCH(MID($B1401,1,1),_310_Table1_ColumnLookup,0),FALSE)
+N("310"),
  IF(AND(VALUE(LEFT($A1401,3))=311,LEN($I1401)=4),VLOOKUP($I1401,_311_Table1,MATCH($B1401,_311_Table1_ColumnLookup,0),FALSE),
  IF(AND(VALUE(LEFT($A1401,3))=311,OR($B1401="I2",$B1401="J2",$B1401="K2",$B1401="L2")),VLOOKUP('311'!$G$58,_311_Table1,MATCH(MID($B1401,1,1),_311_Table1_ColumnLookup,0),FALSE),
  IF(AND(VALUE(LEFT($A1401,3))=311,RIGHT($B1401,5)="Total"),VLOOKUP('311'!$G$59,_311_Table1,MATCH(MID($B1401,1,1),_311_Table1_ColumnLookup,0),FALSE),
  IF(VALUE(LEFT($A1401,3))=311,VLOOKUP(VALUE(MID($B1401,2,1)),_311_Table1,MATCH(MID($B1401,1,1),_311_Table1_ColumnLookup,0),FALSE)
+N("311"),
  IF(AND(VALUE(LEFT($A1401,3))=312,LEFT($G1401,10)="Unincepted",$B1401="G "),VLOOKUP(" ULO",_312_Table1,MATCH('312'!$N$16,_312_Table1_ColumnLookup,0),FALSE),
  IF(AND(VALUE(LEFT($A1401,3))=312,LEFT($G1401,10)="Unincepted",$B1401="O "),VLOOKUP(" ULO",_312_Table1,MATCH('312'!$V$16,_312_Table1_ColumnLookup,0),FALSE),
  IF(AND(VALUE(LEFT($A1401,3))=312,LEFT($G1401,10)="Unincepted",$B1401="Q "),VLOOKUP(" ULO",_312_Table1,MATCH('312'!$X$16,_312_Table1_ColumnLookup,0),FALSE),
  IF(AND(VALUE(LEFT($A1401,3))=312,LEFT($G1401,10)="Unincepted"),VLOOKUP(" ULO",_312_Table1,MATCH(LEFT($B1401,1),_312_Table1_ColumnLookup,0),FALSE),
  IF(AND(VALUE(LEFT($A1401,3))=312,LEFT($G1401,5)="Total",$B1401="G "),VLOOKUP('312'!$F$80,_312_Table1,MATCH('312'!$N$16,_312_Table1_ColumnLookup,0),FALSE),
  IF(AND(VALUE(LEFT($A1401,3))=312,LEFT($G1401,5)="Total",$B1401="O "),VLOOKUP('312'!$F$80,_312_Table1,MATCH('312'!$V$16,_312_Table1_ColumnLookup,0),FALSE),
  IF(AND(VALUE(LEFT($A1401,3))=312,LEFT($G1401,5)="Total",$B1401="Q "),VLOOKUP('312'!$F$80,_312_Table1,MATCH('312'!$X$16,_312_Table1_ColumnLookup,0),FALSE),
  IF(AND(VALUE(LEFT($A1401,3))=312,LEFT($G1401,5)="Total"),VLOOKUP('312'!$F$80,_312_Table1,MATCH(LEFT($B1401,1),_312_Table1_ColumnLookup,0),FALSE),
  IF(AND(VALUE(LEFT($A1401,3))=312,LEN($I1401)=4,$B1401="G"),VLOOKUP($I1401,_312_Table1,MATCH('312'!$N$16,_312_Table1_ColumnLookup,0),FALSE),
  IF(AND(VALUE(LEFT($A1401,3))=312,LEN($I1401)=4,$B1401="O"),VLOOKUP($I1401,_312_Table1,MATCH('312'!$V$16,_312_Table1_ColumnLookup,0),FALSE),
  IF(AND(VALUE(LEFT($A1401,3))=312,LEN($I1401)=4,$B1401="Q"),VLOOKUP($I1401,_312_Table1,MATCH('312'!$X$16,_312_Table1_ColumnLookup,0),FALSE),
  IF(AND(VALUE(LEFT($A1401,3))=312,LEN($I1401)=4),VLOOKUP($I1401,_312_Table1,MATCH(LEFT($B1401,1),_312_Table1_ColumnLookup,0),FALSE)
+N("312"),
  IF(VALUE(LEFT($A1401,3))=313,VLOOKUP(VALUE(MID($B1401,2,1)),_313_Table1,MATCH(MID($B1401,1,1),_313_Table1_ColumnLookup,0),FALSE)
+N("313"),
  IF(AND(VALUE(LEFT($A1401,3))=314,LEN($B1401)=3),VLOOKUP(VALUE(MID($B1401,2,2)),_314_Table1,MATCH(MID($B1401,1,1),_314_Table1_ColumnLookup,0),FALSE),
  IF(VALUE(LEFT($A1401,3))=314,VLOOKUP(VALUE(MID($B1401,2,1)),_314_Table1,MATCH(MID($B1401,1,1),_314_Table1_ColumnLookup,0),FALSE)
+N("314"),
""))))))))))))))))))))))))</f>
        <v>#N/A</v>
      </c>
      <c r="E1401" s="238" t="e">
        <f>IF(AND(VALUE(LEFT($A1401,3))=309,LEN($B1401)=3),VLOOKUP(VALUE(MID($B1401,2,2)),_309_Table2,MATCH(MID($B1401,1,1),_309_Table2_ColumnLookup,0),FALSE),
  IF($C1401="309 LCR SummaryA",OneYearSCR,IF($C1401="309 LCR SummaryB",UltimateSCR,IF(VALUE(LEFT($A1401,3))=309,VLOOKUP(VALUE(MID($B1401,2,1)),_309_Table2,MATCH(MID($B1401,1,1),_309_Table2_ColumnLookup,0),FALSE)
+N("309"),
  IF(VALUE(LEFT($A1401,3))=310,VLOOKUP(VALUE(MID($B1401,2,1)),_310_Table2,MATCH(MID($B1401,1,1),_310_Table2_ColumnLookup,0),FALSE)
+N("310"),
  IF(AND(VALUE(LEFT($A1401,3))=311,LEN($I1401)=4),VLOOKUP($I1401,_311_Table2,MATCH($B1401,_311_Table2_ColumnLookup,0),FALSE),
  IF(AND(VALUE(LEFT($A1401,3))=311,OR($B1401="I2",$B1401="J2",$B1401="K2",$B1401="L2")),VLOOKUP('311'!$G$58,_311_Table2,MATCH(MID($B1401,1,1),_311_Table2_ColumnLookup,0),FALSE),
  IF(AND(VALUE(LEFT($A1401,3))=311,RIGHT($B1401,5)="Total"),VLOOKUP('311'!$G$59,_311_Table2,MATCH(MID($B1401,1,1),_311_Table2_ColumnLookup,0),FALSE),
  IF(VALUE(LEFT($A1401,3))=311,VLOOKUP(VALUE(MID($B1401,2,1)),_311_Table2,MATCH(MID($B1401,1,1),_311_Table2_ColumnLookup,0),FALSE)
+N("311"),
  IF(AND(VALUE(LEFT($A1401,3))=312,LEFT($G1401,10)="Unincepted",$B1401="G "),VLOOKUP(" ULO",_312_Table2,MATCH('312'!$N$16,_312_Table2_ColumnLookup,0),FALSE),
  IF(AND(VALUE(LEFT($A1401,3))=312,LEFT($G1401,10)="Unincepted",$B1401="O "),VLOOKUP(" ULO",_312_Table2,MATCH('312'!$V$16,_312_Table2_ColumnLookup,0),FALSE),
  IF(AND(VALUE(LEFT($A1401,3))=312,LEFT($G1401,10)="Unincepted",$B1401="Q "),VLOOKUP(" ULO",_312_Table2,MATCH('312'!$X$16,_312_Table2_ColumnLookup,0),FALSE),
  IF(AND(VALUE(LEFT($A1401,3))=312,LEFT($G1401,10)="Unincepted"),VLOOKUP(" ULO",_312_Table2,MATCH(LEFT($B1401,1),_312_Table2_ColumnLookup,0),FALSE),
  IF(AND(VALUE(LEFT($A1401,3))=312,LEFT($G1401,5)="Total",$B1401="G "),VLOOKUP('312'!$F$80,_312_Table2,MATCH('312'!$N$16,_312_Table2_ColumnLookup,0),FALSE),
  IF(AND(VALUE(LEFT($A1401,3))=312,LEFT($G1401,5)="Total",$B1401="O "),VLOOKUP('312'!$F$80,_312_Table2,MATCH('312'!$V$16,_312_Table2_ColumnLookup,0),FALSE),
  IF(AND(VALUE(LEFT($A1401,3))=312,LEFT($G1401,5)="Total",$B1401="Q "),VLOOKUP('312'!$F$80,_312_Table2,MATCH('312'!$X$16,_312_Table2_ColumnLookup,0),FALSE),
  IF(AND(VALUE(LEFT($A1401,3))=312,LEFT($G1401,5)="Total"),VLOOKUP('312'!$F$80,_312_Table2,MATCH(LEFT($B1401,1),_312_Table2_ColumnLookup,0),FALSE),
  IF(AND(VALUE(LEFT($A1401,3))=312,LEN($I1401)=4,$B1401="G"),VLOOKUP($I1401,_312_Table2,MATCH('312'!$N$16,_312_Table2_ColumnLookup,0),FALSE),
  IF(AND(VALUE(LEFT($A1401,3))=312,LEN($I1401)=4,$B1401="O"),VLOOKUP($I1401,_312_Table2,MATCH('312'!$V$16,_312_Table2_ColumnLookup,0),FALSE),
  IF(AND(VALUE(LEFT($A1401,3))=312,LEN($I1401)=4,$B1401="Q"),VLOOKUP($I1401,_312_Table2,MATCH('312'!$X$16,_312_Table2_ColumnLookup,0),FALSE),
  IF(AND(VALUE(LEFT($A1401,3))=312,LEN($I1401)=4),VLOOKUP($I1401,_312_Table2,MATCH(LEFT($B1401,1),_312_Table2_ColumnLookup,0),FALSE)
+N("312"),
  IF(VALUE(LEFT($A1401,3))=313,VLOOKUP(VALUE(MID($B1401,2,1)),_313_Table2,MATCH(MID($B1401,1,1),_313_Table2_ColumnLookup,0),FALSE)
+N("313"),
  IF(AND(VALUE(LEFT($A1401,3))=314,LEN($B1401)=3),VLOOKUP(VALUE(MID($B1401,2,2)),_314_Table2,MATCH(MID($B1401,1,1),_314_Table2_ColumnLookup,0),FALSE),
  IF(VALUE(LEFT($A1401,3))=314,VLOOKUP(VALUE(MID($B1401,2,1)),_314_Table2,MATCH(MID($B1401,1,1),_314_Table2_ColumnLookup,0),FALSE)
+N("314"),
""))))))))))))))))))))))))</f>
        <v>#N/A</v>
      </c>
      <c r="F1401" s="238" t="e">
        <f>IF(AND(VALUE(LEFT($A1401,3))=309,LEN($B1401)=3),VLOOKUP(VALUE(MID($B1401,2,2)),_309_Table3,MATCH(MID($B1401,1,1),_309_Table3_ColumnLookup,0),FALSE),
  IF($C1401="309 LCR SummaryA",OneYearSCR,IF($C1401="309 LCR SummaryB",UltimateSCR,IF(VALUE(LEFT($A1401,3))=309,VLOOKUP(VALUE(MID($B1401,2,1)),_309_Table3,MATCH(MID($B1401,1,1),_309_Table3_ColumnLookup,0),FALSE)
+N("309"),
  IF(VALUE(LEFT($A1401,3))=310,VLOOKUP(VALUE(MID($B1401,2,1)),_310_Table3,MATCH(MID($B1401,1,1),_310_Table3_ColumnLookup,0),FALSE)
+N("310"),
  IF(AND(VALUE(LEFT($A1401,3))=311,LEN($I1401)=4),VLOOKUP($I1401,_311_Table3,MATCH($B1401,_311_Table3_ColumnLookup,0),FALSE),
  IF(AND(VALUE(LEFT($A1401,3))=311,OR($B1401="I2",$B1401="J2",$B1401="K2",$B1401="L2")),VLOOKUP('311'!$G$58,_311_Table3,MATCH(MID($B1401,1,1),_311_Table3_ColumnLookup,0),FALSE),
  IF(AND(VALUE(LEFT($A1401,3))=311,RIGHT($B1401,5)="Total"),VLOOKUP('311'!$G$59,_311_Table3,MATCH(MID($B1401,1,1),_311_Table3_ColumnLookup,0),FALSE),
  IF(VALUE(LEFT($A1401,3))=311,VLOOKUP(VALUE(MID($B1401,2,1)),_311_Table3,MATCH(MID($B1401,1,1),_311_Table3_ColumnLookup,0),FALSE)
+N("311"),
  IF(AND(VALUE(LEFT($A1401,3))=312,LEFT($G1401,10)="Unincepted",$B1401="G "),VLOOKUP(" ULO",_312_Table3,MATCH('312'!$N$16,_312_Table3_ColumnLookup,0),FALSE),
  IF(AND(VALUE(LEFT($A1401,3))=312,LEFT($G1401,10)="Unincepted",$B1401="O "),VLOOKUP(" ULO",_312_Table3,MATCH('312'!$V$16,_312_Table3_ColumnLookup,0),FALSE),
  IF(AND(VALUE(LEFT($A1401,3))=312,LEFT($G1401,10)="Unincepted",$B1401="Q "),VLOOKUP(" ULO",_312_Table3,MATCH('312'!$X$16,_312_Table3_ColumnLookup,0),FALSE),
  IF(AND(VALUE(LEFT($A1401,3))=312,LEFT($G1401,10)="Unincepted"),VLOOKUP(" ULO",_312_Table3,MATCH(LEFT($B1401,1),_312_Table3_ColumnLookup,0),FALSE),
  IF(AND(VALUE(LEFT($A1401,3))=312,LEFT($G1401,5)="Total",$B1401="G "),VLOOKUP('312'!$F$80,_312_Table3,MATCH('312'!$N$16,_312_Table3_ColumnLookup,0),FALSE),
  IF(AND(VALUE(LEFT($A1401,3))=312,LEFT($G1401,5)="Total",$B1401="O "),VLOOKUP('312'!$F$80,_312_Table3,MATCH('312'!$V$16,_312_Table3_ColumnLookup,0),FALSE),
  IF(AND(VALUE(LEFT($A1401,3))=312,LEFT($G1401,5)="Total",$B1401="Q "),VLOOKUP('312'!$F$80,_312_Table3,MATCH('312'!$X$16,_312_Table3_ColumnLookup,0),FALSE),
  IF(AND(VALUE(LEFT($A1401,3))=312,LEFT($G1401,5)="Total"),VLOOKUP('312'!$F$80,_312_Table3,MATCH(LEFT($B1401,1),_312_Table3_ColumnLookup,0),FALSE),
  IF(AND(VALUE(LEFT($A1401,3))=312,LEN($I1401)=4,$B1401="G"),VLOOKUP($I1401,_312_Table3,MATCH('312'!$N$16,_312_Table3_ColumnLookup,0),FALSE),
  IF(AND(VALUE(LEFT($A1401,3))=312,LEN($I1401)=4,$B1401="O"),VLOOKUP($I1401,_312_Table3,MATCH('312'!$V$16,_312_Table3_ColumnLookup,0),FALSE),
  IF(AND(VALUE(LEFT($A1401,3))=312,LEN($I1401)=4,$B1401="Q"),VLOOKUP($I1401,_312_Table3,MATCH('312'!$X$16,_312_Table3_ColumnLookup,0),FALSE),
  IF(AND(VALUE(LEFT($A1401,3))=312,LEN($I1401)=4),VLOOKUP($I1401,_312_Table3,MATCH(LEFT($B1401,1),_312_Table3_ColumnLookup,0),FALSE)
+N("312"),
  IF(VALUE(LEFT($A1401,3))=313,VLOOKUP(VALUE(MID($B1401,2,1)),_313_Table3,MATCH(MID($B1401,1,1),_313_Table3_ColumnLookup,0),FALSE)
+N("313"),
  IF(AND(VALUE(LEFT($A1401,3))=314,LEN($B1401)=3),VLOOKUP(VALUE(MID($B1401,2,2)),_314_Table3,MATCH(MID($B1401,1,1),_314_Table3_ColumnLookup,0),FALSE),
  IF(VALUE(LEFT($A1401,3))=314,VLOOKUP(VALUE(MID($B1401,2,1)),_314_Table3,MATCH(MID($B1401,1,1),_314_Table3_ColumnLookup,0),FALSE)
+N("314"),
""))))))))))))))))))))))))</f>
        <v>#N/A</v>
      </c>
      <c r="H1401" s="321" t="str">
        <f>IFERROR(
IF(ISERROR($D1401)=FALSE,$D1401,IF(ISERROR($E1401)=FALSE,$E1401,IF(ISERROR($F1401)=FALSE,$F1401
+N("012 checkboxes"),
IF(
IF(OR(LEFT($A1401,9)="Syndicate",LEFT($A1401,12)="NewSyndicate"),VLOOKUP($A1401,'012'!$J:$ZW,MATCH("Link to button",'012'!$J$1:$ZW$1,0),0)
+N("309 checkbox"),
IF($C1401="309 LCR Summary0",VLOOKUP("Notes990",'309'!$P:$ZZ,MATCH("Link to button",'309'!$P$1:$ZZ$1,0),0)
+N("313 checkboxes"),
IF($C1401="313 Financial Information0LcmVsScr",IF($C1401="309 LCR Summary0",VLOOKUP("LcmVsScr",'309'!$N:$ZZ,MATCH("Link to button",'309'!$N$1:$ZZ$1,0),0),
IF($C1401="313 Financial Information0LcrDocAttached",IF($C1401="309 LCR Summary0",VLOOKUP("LcrDocAttached",'309'!$N:$ZZ,MATCH("Link to button",'309'!$N$1:$ZZ$1,0),
0)))))))=1,TRUE,FALSE)
))),"")</f>
        <v/>
      </c>
    </row>
    <row r="1402" spans="1:8">
      <c r="A1402" s="237" t="e">
        <f>VLOOKUP($G1402,CSVLookups!$B:$R,MATCH(A$1,CSVLookups!$B$1:$R$1,0),FALSE)</f>
        <v>#N/A</v>
      </c>
      <c r="B1402" s="237" t="e">
        <f>VLOOKUP($G1402,CSVLookups!$B:$R,MATCH(B$1,CSVLookups!$B$1:$R$1,0),FALSE)</f>
        <v>#N/A</v>
      </c>
      <c r="C1402" s="238" t="e">
        <f t="shared" si="22"/>
        <v>#N/A</v>
      </c>
      <c r="D1402" s="238" t="e">
        <f>IF(AND(VALUE(LEFT($A1402,3))=309,LEN($B1402)=3),VLOOKUP(VALUE(MID($B1402,2,2)),_309_Table1,MATCH(MID($B1402,1,1),_309_Table1_ColumnLookup,0),FALSE),
  IF($C1402="309 LCR SummaryA",OneYearSCR,IF($C1402="309 LCR SummaryB",UltimateSCR,IF(VALUE(LEFT($A1402,3))=309,VLOOKUP(VALUE(MID($B1402,2,1)),_309_Table1,MATCH(MID($B1402,1,1),_309_Table1_ColumnLookup,0),FALSE)
+N("309"),
  IF(VALUE(LEFT($A1402,3))=310,VLOOKUP(VALUE(MID($B1402,2,1)),_310_Table1,MATCH(MID($B1402,1,1),_310_Table1_ColumnLookup,0),FALSE)
+N("310"),
  IF(AND(VALUE(LEFT($A1402,3))=311,LEN($I1402)=4),VLOOKUP($I1402,_311_Table1,MATCH($B1402,_311_Table1_ColumnLookup,0),FALSE),
  IF(AND(VALUE(LEFT($A1402,3))=311,OR($B1402="I2",$B1402="J2",$B1402="K2",$B1402="L2")),VLOOKUP('311'!$G$58,_311_Table1,MATCH(MID($B1402,1,1),_311_Table1_ColumnLookup,0),FALSE),
  IF(AND(VALUE(LEFT($A1402,3))=311,RIGHT($B1402,5)="Total"),VLOOKUP('311'!$G$59,_311_Table1,MATCH(MID($B1402,1,1),_311_Table1_ColumnLookup,0),FALSE),
  IF(VALUE(LEFT($A1402,3))=311,VLOOKUP(VALUE(MID($B1402,2,1)),_311_Table1,MATCH(MID($B1402,1,1),_311_Table1_ColumnLookup,0),FALSE)
+N("311"),
  IF(AND(VALUE(LEFT($A1402,3))=312,LEFT($G1402,10)="Unincepted",$B1402="G "),VLOOKUP(" ULO",_312_Table1,MATCH('312'!$N$16,_312_Table1_ColumnLookup,0),FALSE),
  IF(AND(VALUE(LEFT($A1402,3))=312,LEFT($G1402,10)="Unincepted",$B1402="O "),VLOOKUP(" ULO",_312_Table1,MATCH('312'!$V$16,_312_Table1_ColumnLookup,0),FALSE),
  IF(AND(VALUE(LEFT($A1402,3))=312,LEFT($G1402,10)="Unincepted",$B1402="Q "),VLOOKUP(" ULO",_312_Table1,MATCH('312'!$X$16,_312_Table1_ColumnLookup,0),FALSE),
  IF(AND(VALUE(LEFT($A1402,3))=312,LEFT($G1402,10)="Unincepted"),VLOOKUP(" ULO",_312_Table1,MATCH(LEFT($B1402,1),_312_Table1_ColumnLookup,0),FALSE),
  IF(AND(VALUE(LEFT($A1402,3))=312,LEFT($G1402,5)="Total",$B1402="G "),VLOOKUP('312'!$F$80,_312_Table1,MATCH('312'!$N$16,_312_Table1_ColumnLookup,0),FALSE),
  IF(AND(VALUE(LEFT($A1402,3))=312,LEFT($G1402,5)="Total",$B1402="O "),VLOOKUP('312'!$F$80,_312_Table1,MATCH('312'!$V$16,_312_Table1_ColumnLookup,0),FALSE),
  IF(AND(VALUE(LEFT($A1402,3))=312,LEFT($G1402,5)="Total",$B1402="Q "),VLOOKUP('312'!$F$80,_312_Table1,MATCH('312'!$X$16,_312_Table1_ColumnLookup,0),FALSE),
  IF(AND(VALUE(LEFT($A1402,3))=312,LEFT($G1402,5)="Total"),VLOOKUP('312'!$F$80,_312_Table1,MATCH(LEFT($B1402,1),_312_Table1_ColumnLookup,0),FALSE),
  IF(AND(VALUE(LEFT($A1402,3))=312,LEN($I1402)=4,$B1402="G"),VLOOKUP($I1402,_312_Table1,MATCH('312'!$N$16,_312_Table1_ColumnLookup,0),FALSE),
  IF(AND(VALUE(LEFT($A1402,3))=312,LEN($I1402)=4,$B1402="O"),VLOOKUP($I1402,_312_Table1,MATCH('312'!$V$16,_312_Table1_ColumnLookup,0),FALSE),
  IF(AND(VALUE(LEFT($A1402,3))=312,LEN($I1402)=4,$B1402="Q"),VLOOKUP($I1402,_312_Table1,MATCH('312'!$X$16,_312_Table1_ColumnLookup,0),FALSE),
  IF(AND(VALUE(LEFT($A1402,3))=312,LEN($I1402)=4),VLOOKUP($I1402,_312_Table1,MATCH(LEFT($B1402,1),_312_Table1_ColumnLookup,0),FALSE)
+N("312"),
  IF(VALUE(LEFT($A1402,3))=313,VLOOKUP(VALUE(MID($B1402,2,1)),_313_Table1,MATCH(MID($B1402,1,1),_313_Table1_ColumnLookup,0),FALSE)
+N("313"),
  IF(AND(VALUE(LEFT($A1402,3))=314,LEN($B1402)=3),VLOOKUP(VALUE(MID($B1402,2,2)),_314_Table1,MATCH(MID($B1402,1,1),_314_Table1_ColumnLookup,0),FALSE),
  IF(VALUE(LEFT($A1402,3))=314,VLOOKUP(VALUE(MID($B1402,2,1)),_314_Table1,MATCH(MID($B1402,1,1),_314_Table1_ColumnLookup,0),FALSE)
+N("314"),
""))))))))))))))))))))))))</f>
        <v>#N/A</v>
      </c>
      <c r="E1402" s="238" t="e">
        <f>IF(AND(VALUE(LEFT($A1402,3))=309,LEN($B1402)=3),VLOOKUP(VALUE(MID($B1402,2,2)),_309_Table2,MATCH(MID($B1402,1,1),_309_Table2_ColumnLookup,0),FALSE),
  IF($C1402="309 LCR SummaryA",OneYearSCR,IF($C1402="309 LCR SummaryB",UltimateSCR,IF(VALUE(LEFT($A1402,3))=309,VLOOKUP(VALUE(MID($B1402,2,1)),_309_Table2,MATCH(MID($B1402,1,1),_309_Table2_ColumnLookup,0),FALSE)
+N("309"),
  IF(VALUE(LEFT($A1402,3))=310,VLOOKUP(VALUE(MID($B1402,2,1)),_310_Table2,MATCH(MID($B1402,1,1),_310_Table2_ColumnLookup,0),FALSE)
+N("310"),
  IF(AND(VALUE(LEFT($A1402,3))=311,LEN($I1402)=4),VLOOKUP($I1402,_311_Table2,MATCH($B1402,_311_Table2_ColumnLookup,0),FALSE),
  IF(AND(VALUE(LEFT($A1402,3))=311,OR($B1402="I2",$B1402="J2",$B1402="K2",$B1402="L2")),VLOOKUP('311'!$G$58,_311_Table2,MATCH(MID($B1402,1,1),_311_Table2_ColumnLookup,0),FALSE),
  IF(AND(VALUE(LEFT($A1402,3))=311,RIGHT($B1402,5)="Total"),VLOOKUP('311'!$G$59,_311_Table2,MATCH(MID($B1402,1,1),_311_Table2_ColumnLookup,0),FALSE),
  IF(VALUE(LEFT($A1402,3))=311,VLOOKUP(VALUE(MID($B1402,2,1)),_311_Table2,MATCH(MID($B1402,1,1),_311_Table2_ColumnLookup,0),FALSE)
+N("311"),
  IF(AND(VALUE(LEFT($A1402,3))=312,LEFT($G1402,10)="Unincepted",$B1402="G "),VLOOKUP(" ULO",_312_Table2,MATCH('312'!$N$16,_312_Table2_ColumnLookup,0),FALSE),
  IF(AND(VALUE(LEFT($A1402,3))=312,LEFT($G1402,10)="Unincepted",$B1402="O "),VLOOKUP(" ULO",_312_Table2,MATCH('312'!$V$16,_312_Table2_ColumnLookup,0),FALSE),
  IF(AND(VALUE(LEFT($A1402,3))=312,LEFT($G1402,10)="Unincepted",$B1402="Q "),VLOOKUP(" ULO",_312_Table2,MATCH('312'!$X$16,_312_Table2_ColumnLookup,0),FALSE),
  IF(AND(VALUE(LEFT($A1402,3))=312,LEFT($G1402,10)="Unincepted"),VLOOKUP(" ULO",_312_Table2,MATCH(LEFT($B1402,1),_312_Table2_ColumnLookup,0),FALSE),
  IF(AND(VALUE(LEFT($A1402,3))=312,LEFT($G1402,5)="Total",$B1402="G "),VLOOKUP('312'!$F$80,_312_Table2,MATCH('312'!$N$16,_312_Table2_ColumnLookup,0),FALSE),
  IF(AND(VALUE(LEFT($A1402,3))=312,LEFT($G1402,5)="Total",$B1402="O "),VLOOKUP('312'!$F$80,_312_Table2,MATCH('312'!$V$16,_312_Table2_ColumnLookup,0),FALSE),
  IF(AND(VALUE(LEFT($A1402,3))=312,LEFT($G1402,5)="Total",$B1402="Q "),VLOOKUP('312'!$F$80,_312_Table2,MATCH('312'!$X$16,_312_Table2_ColumnLookup,0),FALSE),
  IF(AND(VALUE(LEFT($A1402,3))=312,LEFT($G1402,5)="Total"),VLOOKUP('312'!$F$80,_312_Table2,MATCH(LEFT($B1402,1),_312_Table2_ColumnLookup,0),FALSE),
  IF(AND(VALUE(LEFT($A1402,3))=312,LEN($I1402)=4,$B1402="G"),VLOOKUP($I1402,_312_Table2,MATCH('312'!$N$16,_312_Table2_ColumnLookup,0),FALSE),
  IF(AND(VALUE(LEFT($A1402,3))=312,LEN($I1402)=4,$B1402="O"),VLOOKUP($I1402,_312_Table2,MATCH('312'!$V$16,_312_Table2_ColumnLookup,0),FALSE),
  IF(AND(VALUE(LEFT($A1402,3))=312,LEN($I1402)=4,$B1402="Q"),VLOOKUP($I1402,_312_Table2,MATCH('312'!$X$16,_312_Table2_ColumnLookup,0),FALSE),
  IF(AND(VALUE(LEFT($A1402,3))=312,LEN($I1402)=4),VLOOKUP($I1402,_312_Table2,MATCH(LEFT($B1402,1),_312_Table2_ColumnLookup,0),FALSE)
+N("312"),
  IF(VALUE(LEFT($A1402,3))=313,VLOOKUP(VALUE(MID($B1402,2,1)),_313_Table2,MATCH(MID($B1402,1,1),_313_Table2_ColumnLookup,0),FALSE)
+N("313"),
  IF(AND(VALUE(LEFT($A1402,3))=314,LEN($B1402)=3),VLOOKUP(VALUE(MID($B1402,2,2)),_314_Table2,MATCH(MID($B1402,1,1),_314_Table2_ColumnLookup,0),FALSE),
  IF(VALUE(LEFT($A1402,3))=314,VLOOKUP(VALUE(MID($B1402,2,1)),_314_Table2,MATCH(MID($B1402,1,1),_314_Table2_ColumnLookup,0),FALSE)
+N("314"),
""))))))))))))))))))))))))</f>
        <v>#N/A</v>
      </c>
      <c r="F1402" s="238" t="e">
        <f>IF(AND(VALUE(LEFT($A1402,3))=309,LEN($B1402)=3),VLOOKUP(VALUE(MID($B1402,2,2)),_309_Table3,MATCH(MID($B1402,1,1),_309_Table3_ColumnLookup,0),FALSE),
  IF($C1402="309 LCR SummaryA",OneYearSCR,IF($C1402="309 LCR SummaryB",UltimateSCR,IF(VALUE(LEFT($A1402,3))=309,VLOOKUP(VALUE(MID($B1402,2,1)),_309_Table3,MATCH(MID($B1402,1,1),_309_Table3_ColumnLookup,0),FALSE)
+N("309"),
  IF(VALUE(LEFT($A1402,3))=310,VLOOKUP(VALUE(MID($B1402,2,1)),_310_Table3,MATCH(MID($B1402,1,1),_310_Table3_ColumnLookup,0),FALSE)
+N("310"),
  IF(AND(VALUE(LEFT($A1402,3))=311,LEN($I1402)=4),VLOOKUP($I1402,_311_Table3,MATCH($B1402,_311_Table3_ColumnLookup,0),FALSE),
  IF(AND(VALUE(LEFT($A1402,3))=311,OR($B1402="I2",$B1402="J2",$B1402="K2",$B1402="L2")),VLOOKUP('311'!$G$58,_311_Table3,MATCH(MID($B1402,1,1),_311_Table3_ColumnLookup,0),FALSE),
  IF(AND(VALUE(LEFT($A1402,3))=311,RIGHT($B1402,5)="Total"),VLOOKUP('311'!$G$59,_311_Table3,MATCH(MID($B1402,1,1),_311_Table3_ColumnLookup,0),FALSE),
  IF(VALUE(LEFT($A1402,3))=311,VLOOKUP(VALUE(MID($B1402,2,1)),_311_Table3,MATCH(MID($B1402,1,1),_311_Table3_ColumnLookup,0),FALSE)
+N("311"),
  IF(AND(VALUE(LEFT($A1402,3))=312,LEFT($G1402,10)="Unincepted",$B1402="G "),VLOOKUP(" ULO",_312_Table3,MATCH('312'!$N$16,_312_Table3_ColumnLookup,0),FALSE),
  IF(AND(VALUE(LEFT($A1402,3))=312,LEFT($G1402,10)="Unincepted",$B1402="O "),VLOOKUP(" ULO",_312_Table3,MATCH('312'!$V$16,_312_Table3_ColumnLookup,0),FALSE),
  IF(AND(VALUE(LEFT($A1402,3))=312,LEFT($G1402,10)="Unincepted",$B1402="Q "),VLOOKUP(" ULO",_312_Table3,MATCH('312'!$X$16,_312_Table3_ColumnLookup,0),FALSE),
  IF(AND(VALUE(LEFT($A1402,3))=312,LEFT($G1402,10)="Unincepted"),VLOOKUP(" ULO",_312_Table3,MATCH(LEFT($B1402,1),_312_Table3_ColumnLookup,0),FALSE),
  IF(AND(VALUE(LEFT($A1402,3))=312,LEFT($G1402,5)="Total",$B1402="G "),VLOOKUP('312'!$F$80,_312_Table3,MATCH('312'!$N$16,_312_Table3_ColumnLookup,0),FALSE),
  IF(AND(VALUE(LEFT($A1402,3))=312,LEFT($G1402,5)="Total",$B1402="O "),VLOOKUP('312'!$F$80,_312_Table3,MATCH('312'!$V$16,_312_Table3_ColumnLookup,0),FALSE),
  IF(AND(VALUE(LEFT($A1402,3))=312,LEFT($G1402,5)="Total",$B1402="Q "),VLOOKUP('312'!$F$80,_312_Table3,MATCH('312'!$X$16,_312_Table3_ColumnLookup,0),FALSE),
  IF(AND(VALUE(LEFT($A1402,3))=312,LEFT($G1402,5)="Total"),VLOOKUP('312'!$F$80,_312_Table3,MATCH(LEFT($B1402,1),_312_Table3_ColumnLookup,0),FALSE),
  IF(AND(VALUE(LEFT($A1402,3))=312,LEN($I1402)=4,$B1402="G"),VLOOKUP($I1402,_312_Table3,MATCH('312'!$N$16,_312_Table3_ColumnLookup,0),FALSE),
  IF(AND(VALUE(LEFT($A1402,3))=312,LEN($I1402)=4,$B1402="O"),VLOOKUP($I1402,_312_Table3,MATCH('312'!$V$16,_312_Table3_ColumnLookup,0),FALSE),
  IF(AND(VALUE(LEFT($A1402,3))=312,LEN($I1402)=4,$B1402="Q"),VLOOKUP($I1402,_312_Table3,MATCH('312'!$X$16,_312_Table3_ColumnLookup,0),FALSE),
  IF(AND(VALUE(LEFT($A1402,3))=312,LEN($I1402)=4),VLOOKUP($I1402,_312_Table3,MATCH(LEFT($B1402,1),_312_Table3_ColumnLookup,0),FALSE)
+N("312"),
  IF(VALUE(LEFT($A1402,3))=313,VLOOKUP(VALUE(MID($B1402,2,1)),_313_Table3,MATCH(MID($B1402,1,1),_313_Table3_ColumnLookup,0),FALSE)
+N("313"),
  IF(AND(VALUE(LEFT($A1402,3))=314,LEN($B1402)=3),VLOOKUP(VALUE(MID($B1402,2,2)),_314_Table3,MATCH(MID($B1402,1,1),_314_Table3_ColumnLookup,0),FALSE),
  IF(VALUE(LEFT($A1402,3))=314,VLOOKUP(VALUE(MID($B1402,2,1)),_314_Table3,MATCH(MID($B1402,1,1),_314_Table3_ColumnLookup,0),FALSE)
+N("314"),
""))))))))))))))))))))))))</f>
        <v>#N/A</v>
      </c>
      <c r="H1402" s="321" t="str">
        <f>IFERROR(
IF(ISERROR($D1402)=FALSE,$D1402,IF(ISERROR($E1402)=FALSE,$E1402,IF(ISERROR($F1402)=FALSE,$F1402
+N("012 checkboxes"),
IF(
IF(OR(LEFT($A1402,9)="Syndicate",LEFT($A1402,12)="NewSyndicate"),VLOOKUP($A1402,'012'!$J:$ZW,MATCH("Link to button",'012'!$J$1:$ZW$1,0),0)
+N("309 checkbox"),
IF($C1402="309 LCR Summary0",VLOOKUP("Notes990",'309'!$P:$ZZ,MATCH("Link to button",'309'!$P$1:$ZZ$1,0),0)
+N("313 checkboxes"),
IF($C1402="313 Financial Information0LcmVsScr",IF($C1402="309 LCR Summary0",VLOOKUP("LcmVsScr",'309'!$N:$ZZ,MATCH("Link to button",'309'!$N$1:$ZZ$1,0),0),
IF($C1402="313 Financial Information0LcrDocAttached",IF($C1402="309 LCR Summary0",VLOOKUP("LcrDocAttached",'309'!$N:$ZZ,MATCH("Link to button",'309'!$N$1:$ZZ$1,0),
0)))))))=1,TRUE,FALSE)
))),"")</f>
        <v/>
      </c>
    </row>
    <row r="1403" spans="1:8">
      <c r="A1403" s="237" t="e">
        <f>VLOOKUP($G1403,CSVLookups!$B:$R,MATCH(A$1,CSVLookups!$B$1:$R$1,0),FALSE)</f>
        <v>#N/A</v>
      </c>
      <c r="B1403" s="237" t="e">
        <f>VLOOKUP($G1403,CSVLookups!$B:$R,MATCH(B$1,CSVLookups!$B$1:$R$1,0),FALSE)</f>
        <v>#N/A</v>
      </c>
      <c r="C1403" s="238" t="e">
        <f t="shared" si="22"/>
        <v>#N/A</v>
      </c>
      <c r="D1403" s="238" t="e">
        <f>IF(AND(VALUE(LEFT($A1403,3))=309,LEN($B1403)=3),VLOOKUP(VALUE(MID($B1403,2,2)),_309_Table1,MATCH(MID($B1403,1,1),_309_Table1_ColumnLookup,0),FALSE),
  IF($C1403="309 LCR SummaryA",OneYearSCR,IF($C1403="309 LCR SummaryB",UltimateSCR,IF(VALUE(LEFT($A1403,3))=309,VLOOKUP(VALUE(MID($B1403,2,1)),_309_Table1,MATCH(MID($B1403,1,1),_309_Table1_ColumnLookup,0),FALSE)
+N("309"),
  IF(VALUE(LEFT($A1403,3))=310,VLOOKUP(VALUE(MID($B1403,2,1)),_310_Table1,MATCH(MID($B1403,1,1),_310_Table1_ColumnLookup,0),FALSE)
+N("310"),
  IF(AND(VALUE(LEFT($A1403,3))=311,LEN($I1403)=4),VLOOKUP($I1403,_311_Table1,MATCH($B1403,_311_Table1_ColumnLookup,0),FALSE),
  IF(AND(VALUE(LEFT($A1403,3))=311,OR($B1403="I2",$B1403="J2",$B1403="K2",$B1403="L2")),VLOOKUP('311'!$G$58,_311_Table1,MATCH(MID($B1403,1,1),_311_Table1_ColumnLookup,0),FALSE),
  IF(AND(VALUE(LEFT($A1403,3))=311,RIGHT($B1403,5)="Total"),VLOOKUP('311'!$G$59,_311_Table1,MATCH(MID($B1403,1,1),_311_Table1_ColumnLookup,0),FALSE),
  IF(VALUE(LEFT($A1403,3))=311,VLOOKUP(VALUE(MID($B1403,2,1)),_311_Table1,MATCH(MID($B1403,1,1),_311_Table1_ColumnLookup,0),FALSE)
+N("311"),
  IF(AND(VALUE(LEFT($A1403,3))=312,LEFT($G1403,10)="Unincepted",$B1403="G "),VLOOKUP(" ULO",_312_Table1,MATCH('312'!$N$16,_312_Table1_ColumnLookup,0),FALSE),
  IF(AND(VALUE(LEFT($A1403,3))=312,LEFT($G1403,10)="Unincepted",$B1403="O "),VLOOKUP(" ULO",_312_Table1,MATCH('312'!$V$16,_312_Table1_ColumnLookup,0),FALSE),
  IF(AND(VALUE(LEFT($A1403,3))=312,LEFT($G1403,10)="Unincepted",$B1403="Q "),VLOOKUP(" ULO",_312_Table1,MATCH('312'!$X$16,_312_Table1_ColumnLookup,0),FALSE),
  IF(AND(VALUE(LEFT($A1403,3))=312,LEFT($G1403,10)="Unincepted"),VLOOKUP(" ULO",_312_Table1,MATCH(LEFT($B1403,1),_312_Table1_ColumnLookup,0),FALSE),
  IF(AND(VALUE(LEFT($A1403,3))=312,LEFT($G1403,5)="Total",$B1403="G "),VLOOKUP('312'!$F$80,_312_Table1,MATCH('312'!$N$16,_312_Table1_ColumnLookup,0),FALSE),
  IF(AND(VALUE(LEFT($A1403,3))=312,LEFT($G1403,5)="Total",$B1403="O "),VLOOKUP('312'!$F$80,_312_Table1,MATCH('312'!$V$16,_312_Table1_ColumnLookup,0),FALSE),
  IF(AND(VALUE(LEFT($A1403,3))=312,LEFT($G1403,5)="Total",$B1403="Q "),VLOOKUP('312'!$F$80,_312_Table1,MATCH('312'!$X$16,_312_Table1_ColumnLookup,0),FALSE),
  IF(AND(VALUE(LEFT($A1403,3))=312,LEFT($G1403,5)="Total"),VLOOKUP('312'!$F$80,_312_Table1,MATCH(LEFT($B1403,1),_312_Table1_ColumnLookup,0),FALSE),
  IF(AND(VALUE(LEFT($A1403,3))=312,LEN($I1403)=4,$B1403="G"),VLOOKUP($I1403,_312_Table1,MATCH('312'!$N$16,_312_Table1_ColumnLookup,0),FALSE),
  IF(AND(VALUE(LEFT($A1403,3))=312,LEN($I1403)=4,$B1403="O"),VLOOKUP($I1403,_312_Table1,MATCH('312'!$V$16,_312_Table1_ColumnLookup,0),FALSE),
  IF(AND(VALUE(LEFT($A1403,3))=312,LEN($I1403)=4,$B1403="Q"),VLOOKUP($I1403,_312_Table1,MATCH('312'!$X$16,_312_Table1_ColumnLookup,0),FALSE),
  IF(AND(VALUE(LEFT($A1403,3))=312,LEN($I1403)=4),VLOOKUP($I1403,_312_Table1,MATCH(LEFT($B1403,1),_312_Table1_ColumnLookup,0),FALSE)
+N("312"),
  IF(VALUE(LEFT($A1403,3))=313,VLOOKUP(VALUE(MID($B1403,2,1)),_313_Table1,MATCH(MID($B1403,1,1),_313_Table1_ColumnLookup,0),FALSE)
+N("313"),
  IF(AND(VALUE(LEFT($A1403,3))=314,LEN($B1403)=3),VLOOKUP(VALUE(MID($B1403,2,2)),_314_Table1,MATCH(MID($B1403,1,1),_314_Table1_ColumnLookup,0),FALSE),
  IF(VALUE(LEFT($A1403,3))=314,VLOOKUP(VALUE(MID($B1403,2,1)),_314_Table1,MATCH(MID($B1403,1,1),_314_Table1_ColumnLookup,0),FALSE)
+N("314"),
""))))))))))))))))))))))))</f>
        <v>#N/A</v>
      </c>
      <c r="E1403" s="238" t="e">
        <f>IF(AND(VALUE(LEFT($A1403,3))=309,LEN($B1403)=3),VLOOKUP(VALUE(MID($B1403,2,2)),_309_Table2,MATCH(MID($B1403,1,1),_309_Table2_ColumnLookup,0),FALSE),
  IF($C1403="309 LCR SummaryA",OneYearSCR,IF($C1403="309 LCR SummaryB",UltimateSCR,IF(VALUE(LEFT($A1403,3))=309,VLOOKUP(VALUE(MID($B1403,2,1)),_309_Table2,MATCH(MID($B1403,1,1),_309_Table2_ColumnLookup,0),FALSE)
+N("309"),
  IF(VALUE(LEFT($A1403,3))=310,VLOOKUP(VALUE(MID($B1403,2,1)),_310_Table2,MATCH(MID($B1403,1,1),_310_Table2_ColumnLookup,0),FALSE)
+N("310"),
  IF(AND(VALUE(LEFT($A1403,3))=311,LEN($I1403)=4),VLOOKUP($I1403,_311_Table2,MATCH($B1403,_311_Table2_ColumnLookup,0),FALSE),
  IF(AND(VALUE(LEFT($A1403,3))=311,OR($B1403="I2",$B1403="J2",$B1403="K2",$B1403="L2")),VLOOKUP('311'!$G$58,_311_Table2,MATCH(MID($B1403,1,1),_311_Table2_ColumnLookup,0),FALSE),
  IF(AND(VALUE(LEFT($A1403,3))=311,RIGHT($B1403,5)="Total"),VLOOKUP('311'!$G$59,_311_Table2,MATCH(MID($B1403,1,1),_311_Table2_ColumnLookup,0),FALSE),
  IF(VALUE(LEFT($A1403,3))=311,VLOOKUP(VALUE(MID($B1403,2,1)),_311_Table2,MATCH(MID($B1403,1,1),_311_Table2_ColumnLookup,0),FALSE)
+N("311"),
  IF(AND(VALUE(LEFT($A1403,3))=312,LEFT($G1403,10)="Unincepted",$B1403="G "),VLOOKUP(" ULO",_312_Table2,MATCH('312'!$N$16,_312_Table2_ColumnLookup,0),FALSE),
  IF(AND(VALUE(LEFT($A1403,3))=312,LEFT($G1403,10)="Unincepted",$B1403="O "),VLOOKUP(" ULO",_312_Table2,MATCH('312'!$V$16,_312_Table2_ColumnLookup,0),FALSE),
  IF(AND(VALUE(LEFT($A1403,3))=312,LEFT($G1403,10)="Unincepted",$B1403="Q "),VLOOKUP(" ULO",_312_Table2,MATCH('312'!$X$16,_312_Table2_ColumnLookup,0),FALSE),
  IF(AND(VALUE(LEFT($A1403,3))=312,LEFT($G1403,10)="Unincepted"),VLOOKUP(" ULO",_312_Table2,MATCH(LEFT($B1403,1),_312_Table2_ColumnLookup,0),FALSE),
  IF(AND(VALUE(LEFT($A1403,3))=312,LEFT($G1403,5)="Total",$B1403="G "),VLOOKUP('312'!$F$80,_312_Table2,MATCH('312'!$N$16,_312_Table2_ColumnLookup,0),FALSE),
  IF(AND(VALUE(LEFT($A1403,3))=312,LEFT($G1403,5)="Total",$B1403="O "),VLOOKUP('312'!$F$80,_312_Table2,MATCH('312'!$V$16,_312_Table2_ColumnLookup,0),FALSE),
  IF(AND(VALUE(LEFT($A1403,3))=312,LEFT($G1403,5)="Total",$B1403="Q "),VLOOKUP('312'!$F$80,_312_Table2,MATCH('312'!$X$16,_312_Table2_ColumnLookup,0),FALSE),
  IF(AND(VALUE(LEFT($A1403,3))=312,LEFT($G1403,5)="Total"),VLOOKUP('312'!$F$80,_312_Table2,MATCH(LEFT($B1403,1),_312_Table2_ColumnLookup,0),FALSE),
  IF(AND(VALUE(LEFT($A1403,3))=312,LEN($I1403)=4,$B1403="G"),VLOOKUP($I1403,_312_Table2,MATCH('312'!$N$16,_312_Table2_ColumnLookup,0),FALSE),
  IF(AND(VALUE(LEFT($A1403,3))=312,LEN($I1403)=4,$B1403="O"),VLOOKUP($I1403,_312_Table2,MATCH('312'!$V$16,_312_Table2_ColumnLookup,0),FALSE),
  IF(AND(VALUE(LEFT($A1403,3))=312,LEN($I1403)=4,$B1403="Q"),VLOOKUP($I1403,_312_Table2,MATCH('312'!$X$16,_312_Table2_ColumnLookup,0),FALSE),
  IF(AND(VALUE(LEFT($A1403,3))=312,LEN($I1403)=4),VLOOKUP($I1403,_312_Table2,MATCH(LEFT($B1403,1),_312_Table2_ColumnLookup,0),FALSE)
+N("312"),
  IF(VALUE(LEFT($A1403,3))=313,VLOOKUP(VALUE(MID($B1403,2,1)),_313_Table2,MATCH(MID($B1403,1,1),_313_Table2_ColumnLookup,0),FALSE)
+N("313"),
  IF(AND(VALUE(LEFT($A1403,3))=314,LEN($B1403)=3),VLOOKUP(VALUE(MID($B1403,2,2)),_314_Table2,MATCH(MID($B1403,1,1),_314_Table2_ColumnLookup,0),FALSE),
  IF(VALUE(LEFT($A1403,3))=314,VLOOKUP(VALUE(MID($B1403,2,1)),_314_Table2,MATCH(MID($B1403,1,1),_314_Table2_ColumnLookup,0),FALSE)
+N("314"),
""))))))))))))))))))))))))</f>
        <v>#N/A</v>
      </c>
      <c r="F1403" s="238" t="e">
        <f>IF(AND(VALUE(LEFT($A1403,3))=309,LEN($B1403)=3),VLOOKUP(VALUE(MID($B1403,2,2)),_309_Table3,MATCH(MID($B1403,1,1),_309_Table3_ColumnLookup,0),FALSE),
  IF($C1403="309 LCR SummaryA",OneYearSCR,IF($C1403="309 LCR SummaryB",UltimateSCR,IF(VALUE(LEFT($A1403,3))=309,VLOOKUP(VALUE(MID($B1403,2,1)),_309_Table3,MATCH(MID($B1403,1,1),_309_Table3_ColumnLookup,0),FALSE)
+N("309"),
  IF(VALUE(LEFT($A1403,3))=310,VLOOKUP(VALUE(MID($B1403,2,1)),_310_Table3,MATCH(MID($B1403,1,1),_310_Table3_ColumnLookup,0),FALSE)
+N("310"),
  IF(AND(VALUE(LEFT($A1403,3))=311,LEN($I1403)=4),VLOOKUP($I1403,_311_Table3,MATCH($B1403,_311_Table3_ColumnLookup,0),FALSE),
  IF(AND(VALUE(LEFT($A1403,3))=311,OR($B1403="I2",$B1403="J2",$B1403="K2",$B1403="L2")),VLOOKUP('311'!$G$58,_311_Table3,MATCH(MID($B1403,1,1),_311_Table3_ColumnLookup,0),FALSE),
  IF(AND(VALUE(LEFT($A1403,3))=311,RIGHT($B1403,5)="Total"),VLOOKUP('311'!$G$59,_311_Table3,MATCH(MID($B1403,1,1),_311_Table3_ColumnLookup,0),FALSE),
  IF(VALUE(LEFT($A1403,3))=311,VLOOKUP(VALUE(MID($B1403,2,1)),_311_Table3,MATCH(MID($B1403,1,1),_311_Table3_ColumnLookup,0),FALSE)
+N("311"),
  IF(AND(VALUE(LEFT($A1403,3))=312,LEFT($G1403,10)="Unincepted",$B1403="G "),VLOOKUP(" ULO",_312_Table3,MATCH('312'!$N$16,_312_Table3_ColumnLookup,0),FALSE),
  IF(AND(VALUE(LEFT($A1403,3))=312,LEFT($G1403,10)="Unincepted",$B1403="O "),VLOOKUP(" ULO",_312_Table3,MATCH('312'!$V$16,_312_Table3_ColumnLookup,0),FALSE),
  IF(AND(VALUE(LEFT($A1403,3))=312,LEFT($G1403,10)="Unincepted",$B1403="Q "),VLOOKUP(" ULO",_312_Table3,MATCH('312'!$X$16,_312_Table3_ColumnLookup,0),FALSE),
  IF(AND(VALUE(LEFT($A1403,3))=312,LEFT($G1403,10)="Unincepted"),VLOOKUP(" ULO",_312_Table3,MATCH(LEFT($B1403,1),_312_Table3_ColumnLookup,0),FALSE),
  IF(AND(VALUE(LEFT($A1403,3))=312,LEFT($G1403,5)="Total",$B1403="G "),VLOOKUP('312'!$F$80,_312_Table3,MATCH('312'!$N$16,_312_Table3_ColumnLookup,0),FALSE),
  IF(AND(VALUE(LEFT($A1403,3))=312,LEFT($G1403,5)="Total",$B1403="O "),VLOOKUP('312'!$F$80,_312_Table3,MATCH('312'!$V$16,_312_Table3_ColumnLookup,0),FALSE),
  IF(AND(VALUE(LEFT($A1403,3))=312,LEFT($G1403,5)="Total",$B1403="Q "),VLOOKUP('312'!$F$80,_312_Table3,MATCH('312'!$X$16,_312_Table3_ColumnLookup,0),FALSE),
  IF(AND(VALUE(LEFT($A1403,3))=312,LEFT($G1403,5)="Total"),VLOOKUP('312'!$F$80,_312_Table3,MATCH(LEFT($B1403,1),_312_Table3_ColumnLookup,0),FALSE),
  IF(AND(VALUE(LEFT($A1403,3))=312,LEN($I1403)=4,$B1403="G"),VLOOKUP($I1403,_312_Table3,MATCH('312'!$N$16,_312_Table3_ColumnLookup,0),FALSE),
  IF(AND(VALUE(LEFT($A1403,3))=312,LEN($I1403)=4,$B1403="O"),VLOOKUP($I1403,_312_Table3,MATCH('312'!$V$16,_312_Table3_ColumnLookup,0),FALSE),
  IF(AND(VALUE(LEFT($A1403,3))=312,LEN($I1403)=4,$B1403="Q"),VLOOKUP($I1403,_312_Table3,MATCH('312'!$X$16,_312_Table3_ColumnLookup,0),FALSE),
  IF(AND(VALUE(LEFT($A1403,3))=312,LEN($I1403)=4),VLOOKUP($I1403,_312_Table3,MATCH(LEFT($B1403,1),_312_Table3_ColumnLookup,0),FALSE)
+N("312"),
  IF(VALUE(LEFT($A1403,3))=313,VLOOKUP(VALUE(MID($B1403,2,1)),_313_Table3,MATCH(MID($B1403,1,1),_313_Table3_ColumnLookup,0),FALSE)
+N("313"),
  IF(AND(VALUE(LEFT($A1403,3))=314,LEN($B1403)=3),VLOOKUP(VALUE(MID($B1403,2,2)),_314_Table3,MATCH(MID($B1403,1,1),_314_Table3_ColumnLookup,0),FALSE),
  IF(VALUE(LEFT($A1403,3))=314,VLOOKUP(VALUE(MID($B1403,2,1)),_314_Table3,MATCH(MID($B1403,1,1),_314_Table3_ColumnLookup,0),FALSE)
+N("314"),
""))))))))))))))))))))))))</f>
        <v>#N/A</v>
      </c>
      <c r="H1403" s="321" t="str">
        <f>IFERROR(
IF(ISERROR($D1403)=FALSE,$D1403,IF(ISERROR($E1403)=FALSE,$E1403,IF(ISERROR($F1403)=FALSE,$F1403
+N("012 checkboxes"),
IF(
IF(OR(LEFT($A1403,9)="Syndicate",LEFT($A1403,12)="NewSyndicate"),VLOOKUP($A1403,'012'!$J:$ZW,MATCH("Link to button",'012'!$J$1:$ZW$1,0),0)
+N("309 checkbox"),
IF($C1403="309 LCR Summary0",VLOOKUP("Notes990",'309'!$P:$ZZ,MATCH("Link to button",'309'!$P$1:$ZZ$1,0),0)
+N("313 checkboxes"),
IF($C1403="313 Financial Information0LcmVsScr",IF($C1403="309 LCR Summary0",VLOOKUP("LcmVsScr",'309'!$N:$ZZ,MATCH("Link to button",'309'!$N$1:$ZZ$1,0),0),
IF($C1403="313 Financial Information0LcrDocAttached",IF($C1403="309 LCR Summary0",VLOOKUP("LcrDocAttached",'309'!$N:$ZZ,MATCH("Link to button",'309'!$N$1:$ZZ$1,0),
0)))))))=1,TRUE,FALSE)
))),"")</f>
        <v/>
      </c>
    </row>
    <row r="1404" spans="1:8">
      <c r="A1404" s="237" t="e">
        <f>VLOOKUP($G1404,CSVLookups!$B:$R,MATCH(A$1,CSVLookups!$B$1:$R$1,0),FALSE)</f>
        <v>#N/A</v>
      </c>
      <c r="B1404" s="237" t="e">
        <f>VLOOKUP($G1404,CSVLookups!$B:$R,MATCH(B$1,CSVLookups!$B$1:$R$1,0),FALSE)</f>
        <v>#N/A</v>
      </c>
      <c r="C1404" s="238" t="e">
        <f t="shared" si="22"/>
        <v>#N/A</v>
      </c>
      <c r="D1404" s="238" t="e">
        <f>IF(AND(VALUE(LEFT($A1404,3))=309,LEN($B1404)=3),VLOOKUP(VALUE(MID($B1404,2,2)),_309_Table1,MATCH(MID($B1404,1,1),_309_Table1_ColumnLookup,0),FALSE),
  IF($C1404="309 LCR SummaryA",OneYearSCR,IF($C1404="309 LCR SummaryB",UltimateSCR,IF(VALUE(LEFT($A1404,3))=309,VLOOKUP(VALUE(MID($B1404,2,1)),_309_Table1,MATCH(MID($B1404,1,1),_309_Table1_ColumnLookup,0),FALSE)
+N("309"),
  IF(VALUE(LEFT($A1404,3))=310,VLOOKUP(VALUE(MID($B1404,2,1)),_310_Table1,MATCH(MID($B1404,1,1),_310_Table1_ColumnLookup,0),FALSE)
+N("310"),
  IF(AND(VALUE(LEFT($A1404,3))=311,LEN($I1404)=4),VLOOKUP($I1404,_311_Table1,MATCH($B1404,_311_Table1_ColumnLookup,0),FALSE),
  IF(AND(VALUE(LEFT($A1404,3))=311,OR($B1404="I2",$B1404="J2",$B1404="K2",$B1404="L2")),VLOOKUP('311'!$G$58,_311_Table1,MATCH(MID($B1404,1,1),_311_Table1_ColumnLookup,0),FALSE),
  IF(AND(VALUE(LEFT($A1404,3))=311,RIGHT($B1404,5)="Total"),VLOOKUP('311'!$G$59,_311_Table1,MATCH(MID($B1404,1,1),_311_Table1_ColumnLookup,0),FALSE),
  IF(VALUE(LEFT($A1404,3))=311,VLOOKUP(VALUE(MID($B1404,2,1)),_311_Table1,MATCH(MID($B1404,1,1),_311_Table1_ColumnLookup,0),FALSE)
+N("311"),
  IF(AND(VALUE(LEFT($A1404,3))=312,LEFT($G1404,10)="Unincepted",$B1404="G "),VLOOKUP(" ULO",_312_Table1,MATCH('312'!$N$16,_312_Table1_ColumnLookup,0),FALSE),
  IF(AND(VALUE(LEFT($A1404,3))=312,LEFT($G1404,10)="Unincepted",$B1404="O "),VLOOKUP(" ULO",_312_Table1,MATCH('312'!$V$16,_312_Table1_ColumnLookup,0),FALSE),
  IF(AND(VALUE(LEFT($A1404,3))=312,LEFT($G1404,10)="Unincepted",$B1404="Q "),VLOOKUP(" ULO",_312_Table1,MATCH('312'!$X$16,_312_Table1_ColumnLookup,0),FALSE),
  IF(AND(VALUE(LEFT($A1404,3))=312,LEFT($G1404,10)="Unincepted"),VLOOKUP(" ULO",_312_Table1,MATCH(LEFT($B1404,1),_312_Table1_ColumnLookup,0),FALSE),
  IF(AND(VALUE(LEFT($A1404,3))=312,LEFT($G1404,5)="Total",$B1404="G "),VLOOKUP('312'!$F$80,_312_Table1,MATCH('312'!$N$16,_312_Table1_ColumnLookup,0),FALSE),
  IF(AND(VALUE(LEFT($A1404,3))=312,LEFT($G1404,5)="Total",$B1404="O "),VLOOKUP('312'!$F$80,_312_Table1,MATCH('312'!$V$16,_312_Table1_ColumnLookup,0),FALSE),
  IF(AND(VALUE(LEFT($A1404,3))=312,LEFT($G1404,5)="Total",$B1404="Q "),VLOOKUP('312'!$F$80,_312_Table1,MATCH('312'!$X$16,_312_Table1_ColumnLookup,0),FALSE),
  IF(AND(VALUE(LEFT($A1404,3))=312,LEFT($G1404,5)="Total"),VLOOKUP('312'!$F$80,_312_Table1,MATCH(LEFT($B1404,1),_312_Table1_ColumnLookup,0),FALSE),
  IF(AND(VALUE(LEFT($A1404,3))=312,LEN($I1404)=4,$B1404="G"),VLOOKUP($I1404,_312_Table1,MATCH('312'!$N$16,_312_Table1_ColumnLookup,0),FALSE),
  IF(AND(VALUE(LEFT($A1404,3))=312,LEN($I1404)=4,$B1404="O"),VLOOKUP($I1404,_312_Table1,MATCH('312'!$V$16,_312_Table1_ColumnLookup,0),FALSE),
  IF(AND(VALUE(LEFT($A1404,3))=312,LEN($I1404)=4,$B1404="Q"),VLOOKUP($I1404,_312_Table1,MATCH('312'!$X$16,_312_Table1_ColumnLookup,0),FALSE),
  IF(AND(VALUE(LEFT($A1404,3))=312,LEN($I1404)=4),VLOOKUP($I1404,_312_Table1,MATCH(LEFT($B1404,1),_312_Table1_ColumnLookup,0),FALSE)
+N("312"),
  IF(VALUE(LEFT($A1404,3))=313,VLOOKUP(VALUE(MID($B1404,2,1)),_313_Table1,MATCH(MID($B1404,1,1),_313_Table1_ColumnLookup,0),FALSE)
+N("313"),
  IF(AND(VALUE(LEFT($A1404,3))=314,LEN($B1404)=3),VLOOKUP(VALUE(MID($B1404,2,2)),_314_Table1,MATCH(MID($B1404,1,1),_314_Table1_ColumnLookup,0),FALSE),
  IF(VALUE(LEFT($A1404,3))=314,VLOOKUP(VALUE(MID($B1404,2,1)),_314_Table1,MATCH(MID($B1404,1,1),_314_Table1_ColumnLookup,0),FALSE)
+N("314"),
""))))))))))))))))))))))))</f>
        <v>#N/A</v>
      </c>
      <c r="E1404" s="238" t="e">
        <f>IF(AND(VALUE(LEFT($A1404,3))=309,LEN($B1404)=3),VLOOKUP(VALUE(MID($B1404,2,2)),_309_Table2,MATCH(MID($B1404,1,1),_309_Table2_ColumnLookup,0),FALSE),
  IF($C1404="309 LCR SummaryA",OneYearSCR,IF($C1404="309 LCR SummaryB",UltimateSCR,IF(VALUE(LEFT($A1404,3))=309,VLOOKUP(VALUE(MID($B1404,2,1)),_309_Table2,MATCH(MID($B1404,1,1),_309_Table2_ColumnLookup,0),FALSE)
+N("309"),
  IF(VALUE(LEFT($A1404,3))=310,VLOOKUP(VALUE(MID($B1404,2,1)),_310_Table2,MATCH(MID($B1404,1,1),_310_Table2_ColumnLookup,0),FALSE)
+N("310"),
  IF(AND(VALUE(LEFT($A1404,3))=311,LEN($I1404)=4),VLOOKUP($I1404,_311_Table2,MATCH($B1404,_311_Table2_ColumnLookup,0),FALSE),
  IF(AND(VALUE(LEFT($A1404,3))=311,OR($B1404="I2",$B1404="J2",$B1404="K2",$B1404="L2")),VLOOKUP('311'!$G$58,_311_Table2,MATCH(MID($B1404,1,1),_311_Table2_ColumnLookup,0),FALSE),
  IF(AND(VALUE(LEFT($A1404,3))=311,RIGHT($B1404,5)="Total"),VLOOKUP('311'!$G$59,_311_Table2,MATCH(MID($B1404,1,1),_311_Table2_ColumnLookup,0),FALSE),
  IF(VALUE(LEFT($A1404,3))=311,VLOOKUP(VALUE(MID($B1404,2,1)),_311_Table2,MATCH(MID($B1404,1,1),_311_Table2_ColumnLookup,0),FALSE)
+N("311"),
  IF(AND(VALUE(LEFT($A1404,3))=312,LEFT($G1404,10)="Unincepted",$B1404="G "),VLOOKUP(" ULO",_312_Table2,MATCH('312'!$N$16,_312_Table2_ColumnLookup,0),FALSE),
  IF(AND(VALUE(LEFT($A1404,3))=312,LEFT($G1404,10)="Unincepted",$B1404="O "),VLOOKUP(" ULO",_312_Table2,MATCH('312'!$V$16,_312_Table2_ColumnLookup,0),FALSE),
  IF(AND(VALUE(LEFT($A1404,3))=312,LEFT($G1404,10)="Unincepted",$B1404="Q "),VLOOKUP(" ULO",_312_Table2,MATCH('312'!$X$16,_312_Table2_ColumnLookup,0),FALSE),
  IF(AND(VALUE(LEFT($A1404,3))=312,LEFT($G1404,10)="Unincepted"),VLOOKUP(" ULO",_312_Table2,MATCH(LEFT($B1404,1),_312_Table2_ColumnLookup,0),FALSE),
  IF(AND(VALUE(LEFT($A1404,3))=312,LEFT($G1404,5)="Total",$B1404="G "),VLOOKUP('312'!$F$80,_312_Table2,MATCH('312'!$N$16,_312_Table2_ColumnLookup,0),FALSE),
  IF(AND(VALUE(LEFT($A1404,3))=312,LEFT($G1404,5)="Total",$B1404="O "),VLOOKUP('312'!$F$80,_312_Table2,MATCH('312'!$V$16,_312_Table2_ColumnLookup,0),FALSE),
  IF(AND(VALUE(LEFT($A1404,3))=312,LEFT($G1404,5)="Total",$B1404="Q "),VLOOKUP('312'!$F$80,_312_Table2,MATCH('312'!$X$16,_312_Table2_ColumnLookup,0),FALSE),
  IF(AND(VALUE(LEFT($A1404,3))=312,LEFT($G1404,5)="Total"),VLOOKUP('312'!$F$80,_312_Table2,MATCH(LEFT($B1404,1),_312_Table2_ColumnLookup,0),FALSE),
  IF(AND(VALUE(LEFT($A1404,3))=312,LEN($I1404)=4,$B1404="G"),VLOOKUP($I1404,_312_Table2,MATCH('312'!$N$16,_312_Table2_ColumnLookup,0),FALSE),
  IF(AND(VALUE(LEFT($A1404,3))=312,LEN($I1404)=4,$B1404="O"),VLOOKUP($I1404,_312_Table2,MATCH('312'!$V$16,_312_Table2_ColumnLookup,0),FALSE),
  IF(AND(VALUE(LEFT($A1404,3))=312,LEN($I1404)=4,$B1404="Q"),VLOOKUP($I1404,_312_Table2,MATCH('312'!$X$16,_312_Table2_ColumnLookup,0),FALSE),
  IF(AND(VALUE(LEFT($A1404,3))=312,LEN($I1404)=4),VLOOKUP($I1404,_312_Table2,MATCH(LEFT($B1404,1),_312_Table2_ColumnLookup,0),FALSE)
+N("312"),
  IF(VALUE(LEFT($A1404,3))=313,VLOOKUP(VALUE(MID($B1404,2,1)),_313_Table2,MATCH(MID($B1404,1,1),_313_Table2_ColumnLookup,0),FALSE)
+N("313"),
  IF(AND(VALUE(LEFT($A1404,3))=314,LEN($B1404)=3),VLOOKUP(VALUE(MID($B1404,2,2)),_314_Table2,MATCH(MID($B1404,1,1),_314_Table2_ColumnLookup,0),FALSE),
  IF(VALUE(LEFT($A1404,3))=314,VLOOKUP(VALUE(MID($B1404,2,1)),_314_Table2,MATCH(MID($B1404,1,1),_314_Table2_ColumnLookup,0),FALSE)
+N("314"),
""))))))))))))))))))))))))</f>
        <v>#N/A</v>
      </c>
      <c r="F1404" s="238" t="e">
        <f>IF(AND(VALUE(LEFT($A1404,3))=309,LEN($B1404)=3),VLOOKUP(VALUE(MID($B1404,2,2)),_309_Table3,MATCH(MID($B1404,1,1),_309_Table3_ColumnLookup,0),FALSE),
  IF($C1404="309 LCR SummaryA",OneYearSCR,IF($C1404="309 LCR SummaryB",UltimateSCR,IF(VALUE(LEFT($A1404,3))=309,VLOOKUP(VALUE(MID($B1404,2,1)),_309_Table3,MATCH(MID($B1404,1,1),_309_Table3_ColumnLookup,0),FALSE)
+N("309"),
  IF(VALUE(LEFT($A1404,3))=310,VLOOKUP(VALUE(MID($B1404,2,1)),_310_Table3,MATCH(MID($B1404,1,1),_310_Table3_ColumnLookup,0),FALSE)
+N("310"),
  IF(AND(VALUE(LEFT($A1404,3))=311,LEN($I1404)=4),VLOOKUP($I1404,_311_Table3,MATCH($B1404,_311_Table3_ColumnLookup,0),FALSE),
  IF(AND(VALUE(LEFT($A1404,3))=311,OR($B1404="I2",$B1404="J2",$B1404="K2",$B1404="L2")),VLOOKUP('311'!$G$58,_311_Table3,MATCH(MID($B1404,1,1),_311_Table3_ColumnLookup,0),FALSE),
  IF(AND(VALUE(LEFT($A1404,3))=311,RIGHT($B1404,5)="Total"),VLOOKUP('311'!$G$59,_311_Table3,MATCH(MID($B1404,1,1),_311_Table3_ColumnLookup,0),FALSE),
  IF(VALUE(LEFT($A1404,3))=311,VLOOKUP(VALUE(MID($B1404,2,1)),_311_Table3,MATCH(MID($B1404,1,1),_311_Table3_ColumnLookup,0),FALSE)
+N("311"),
  IF(AND(VALUE(LEFT($A1404,3))=312,LEFT($G1404,10)="Unincepted",$B1404="G "),VLOOKUP(" ULO",_312_Table3,MATCH('312'!$N$16,_312_Table3_ColumnLookup,0),FALSE),
  IF(AND(VALUE(LEFT($A1404,3))=312,LEFT($G1404,10)="Unincepted",$B1404="O "),VLOOKUP(" ULO",_312_Table3,MATCH('312'!$V$16,_312_Table3_ColumnLookup,0),FALSE),
  IF(AND(VALUE(LEFT($A1404,3))=312,LEFT($G1404,10)="Unincepted",$B1404="Q "),VLOOKUP(" ULO",_312_Table3,MATCH('312'!$X$16,_312_Table3_ColumnLookup,0),FALSE),
  IF(AND(VALUE(LEFT($A1404,3))=312,LEFT($G1404,10)="Unincepted"),VLOOKUP(" ULO",_312_Table3,MATCH(LEFT($B1404,1),_312_Table3_ColumnLookup,0),FALSE),
  IF(AND(VALUE(LEFT($A1404,3))=312,LEFT($G1404,5)="Total",$B1404="G "),VLOOKUP('312'!$F$80,_312_Table3,MATCH('312'!$N$16,_312_Table3_ColumnLookup,0),FALSE),
  IF(AND(VALUE(LEFT($A1404,3))=312,LEFT($G1404,5)="Total",$B1404="O "),VLOOKUP('312'!$F$80,_312_Table3,MATCH('312'!$V$16,_312_Table3_ColumnLookup,0),FALSE),
  IF(AND(VALUE(LEFT($A1404,3))=312,LEFT($G1404,5)="Total",$B1404="Q "),VLOOKUP('312'!$F$80,_312_Table3,MATCH('312'!$X$16,_312_Table3_ColumnLookup,0),FALSE),
  IF(AND(VALUE(LEFT($A1404,3))=312,LEFT($G1404,5)="Total"),VLOOKUP('312'!$F$80,_312_Table3,MATCH(LEFT($B1404,1),_312_Table3_ColumnLookup,0),FALSE),
  IF(AND(VALUE(LEFT($A1404,3))=312,LEN($I1404)=4,$B1404="G"),VLOOKUP($I1404,_312_Table3,MATCH('312'!$N$16,_312_Table3_ColumnLookup,0),FALSE),
  IF(AND(VALUE(LEFT($A1404,3))=312,LEN($I1404)=4,$B1404="O"),VLOOKUP($I1404,_312_Table3,MATCH('312'!$V$16,_312_Table3_ColumnLookup,0),FALSE),
  IF(AND(VALUE(LEFT($A1404,3))=312,LEN($I1404)=4,$B1404="Q"),VLOOKUP($I1404,_312_Table3,MATCH('312'!$X$16,_312_Table3_ColumnLookup,0),FALSE),
  IF(AND(VALUE(LEFT($A1404,3))=312,LEN($I1404)=4),VLOOKUP($I1404,_312_Table3,MATCH(LEFT($B1404,1),_312_Table3_ColumnLookup,0),FALSE)
+N("312"),
  IF(VALUE(LEFT($A1404,3))=313,VLOOKUP(VALUE(MID($B1404,2,1)),_313_Table3,MATCH(MID($B1404,1,1),_313_Table3_ColumnLookup,0),FALSE)
+N("313"),
  IF(AND(VALUE(LEFT($A1404,3))=314,LEN($B1404)=3),VLOOKUP(VALUE(MID($B1404,2,2)),_314_Table3,MATCH(MID($B1404,1,1),_314_Table3_ColumnLookup,0),FALSE),
  IF(VALUE(LEFT($A1404,3))=314,VLOOKUP(VALUE(MID($B1404,2,1)),_314_Table3,MATCH(MID($B1404,1,1),_314_Table3_ColumnLookup,0),FALSE)
+N("314"),
""))))))))))))))))))))))))</f>
        <v>#N/A</v>
      </c>
      <c r="H1404" s="321" t="str">
        <f>IFERROR(
IF(ISERROR($D1404)=FALSE,$D1404,IF(ISERROR($E1404)=FALSE,$E1404,IF(ISERROR($F1404)=FALSE,$F1404
+N("012 checkboxes"),
IF(
IF(OR(LEFT($A1404,9)="Syndicate",LEFT($A1404,12)="NewSyndicate"),VLOOKUP($A1404,'012'!$J:$ZW,MATCH("Link to button",'012'!$J$1:$ZW$1,0),0)
+N("309 checkbox"),
IF($C1404="309 LCR Summary0",VLOOKUP("Notes990",'309'!$P:$ZZ,MATCH("Link to button",'309'!$P$1:$ZZ$1,0),0)
+N("313 checkboxes"),
IF($C1404="313 Financial Information0LcmVsScr",IF($C1404="309 LCR Summary0",VLOOKUP("LcmVsScr",'309'!$N:$ZZ,MATCH("Link to button",'309'!$N$1:$ZZ$1,0),0),
IF($C1404="313 Financial Information0LcrDocAttached",IF($C1404="309 LCR Summary0",VLOOKUP("LcrDocAttached",'309'!$N:$ZZ,MATCH("Link to button",'309'!$N$1:$ZZ$1,0),
0)))))))=1,TRUE,FALSE)
))),"")</f>
        <v/>
      </c>
    </row>
    <row r="1405" spans="1:8">
      <c r="A1405" s="237" t="e">
        <f>VLOOKUP($G1405,CSVLookups!$B:$R,MATCH(A$1,CSVLookups!$B$1:$R$1,0),FALSE)</f>
        <v>#N/A</v>
      </c>
      <c r="B1405" s="237" t="e">
        <f>VLOOKUP($G1405,CSVLookups!$B:$R,MATCH(B$1,CSVLookups!$B$1:$R$1,0),FALSE)</f>
        <v>#N/A</v>
      </c>
      <c r="C1405" s="238" t="e">
        <f t="shared" si="22"/>
        <v>#N/A</v>
      </c>
      <c r="D1405" s="238" t="e">
        <f>IF(AND(VALUE(LEFT($A1405,3))=309,LEN($B1405)=3),VLOOKUP(VALUE(MID($B1405,2,2)),_309_Table1,MATCH(MID($B1405,1,1),_309_Table1_ColumnLookup,0),FALSE),
  IF($C1405="309 LCR SummaryA",OneYearSCR,IF($C1405="309 LCR SummaryB",UltimateSCR,IF(VALUE(LEFT($A1405,3))=309,VLOOKUP(VALUE(MID($B1405,2,1)),_309_Table1,MATCH(MID($B1405,1,1),_309_Table1_ColumnLookup,0),FALSE)
+N("309"),
  IF(VALUE(LEFT($A1405,3))=310,VLOOKUP(VALUE(MID($B1405,2,1)),_310_Table1,MATCH(MID($B1405,1,1),_310_Table1_ColumnLookup,0),FALSE)
+N("310"),
  IF(AND(VALUE(LEFT($A1405,3))=311,LEN($I1405)=4),VLOOKUP($I1405,_311_Table1,MATCH($B1405,_311_Table1_ColumnLookup,0),FALSE),
  IF(AND(VALUE(LEFT($A1405,3))=311,OR($B1405="I2",$B1405="J2",$B1405="K2",$B1405="L2")),VLOOKUP('311'!$G$58,_311_Table1,MATCH(MID($B1405,1,1),_311_Table1_ColumnLookup,0),FALSE),
  IF(AND(VALUE(LEFT($A1405,3))=311,RIGHT($B1405,5)="Total"),VLOOKUP('311'!$G$59,_311_Table1,MATCH(MID($B1405,1,1),_311_Table1_ColumnLookup,0),FALSE),
  IF(VALUE(LEFT($A1405,3))=311,VLOOKUP(VALUE(MID($B1405,2,1)),_311_Table1,MATCH(MID($B1405,1,1),_311_Table1_ColumnLookup,0),FALSE)
+N("311"),
  IF(AND(VALUE(LEFT($A1405,3))=312,LEFT($G1405,10)="Unincepted",$B1405="G "),VLOOKUP(" ULO",_312_Table1,MATCH('312'!$N$16,_312_Table1_ColumnLookup,0),FALSE),
  IF(AND(VALUE(LEFT($A1405,3))=312,LEFT($G1405,10)="Unincepted",$B1405="O "),VLOOKUP(" ULO",_312_Table1,MATCH('312'!$V$16,_312_Table1_ColumnLookup,0),FALSE),
  IF(AND(VALUE(LEFT($A1405,3))=312,LEFT($G1405,10)="Unincepted",$B1405="Q "),VLOOKUP(" ULO",_312_Table1,MATCH('312'!$X$16,_312_Table1_ColumnLookup,0),FALSE),
  IF(AND(VALUE(LEFT($A1405,3))=312,LEFT($G1405,10)="Unincepted"),VLOOKUP(" ULO",_312_Table1,MATCH(LEFT($B1405,1),_312_Table1_ColumnLookup,0),FALSE),
  IF(AND(VALUE(LEFT($A1405,3))=312,LEFT($G1405,5)="Total",$B1405="G "),VLOOKUP('312'!$F$80,_312_Table1,MATCH('312'!$N$16,_312_Table1_ColumnLookup,0),FALSE),
  IF(AND(VALUE(LEFT($A1405,3))=312,LEFT($G1405,5)="Total",$B1405="O "),VLOOKUP('312'!$F$80,_312_Table1,MATCH('312'!$V$16,_312_Table1_ColumnLookup,0),FALSE),
  IF(AND(VALUE(LEFT($A1405,3))=312,LEFT($G1405,5)="Total",$B1405="Q "),VLOOKUP('312'!$F$80,_312_Table1,MATCH('312'!$X$16,_312_Table1_ColumnLookup,0),FALSE),
  IF(AND(VALUE(LEFT($A1405,3))=312,LEFT($G1405,5)="Total"),VLOOKUP('312'!$F$80,_312_Table1,MATCH(LEFT($B1405,1),_312_Table1_ColumnLookup,0),FALSE),
  IF(AND(VALUE(LEFT($A1405,3))=312,LEN($I1405)=4,$B1405="G"),VLOOKUP($I1405,_312_Table1,MATCH('312'!$N$16,_312_Table1_ColumnLookup,0),FALSE),
  IF(AND(VALUE(LEFT($A1405,3))=312,LEN($I1405)=4,$B1405="O"),VLOOKUP($I1405,_312_Table1,MATCH('312'!$V$16,_312_Table1_ColumnLookup,0),FALSE),
  IF(AND(VALUE(LEFT($A1405,3))=312,LEN($I1405)=4,$B1405="Q"),VLOOKUP($I1405,_312_Table1,MATCH('312'!$X$16,_312_Table1_ColumnLookup,0),FALSE),
  IF(AND(VALUE(LEFT($A1405,3))=312,LEN($I1405)=4),VLOOKUP($I1405,_312_Table1,MATCH(LEFT($B1405,1),_312_Table1_ColumnLookup,0),FALSE)
+N("312"),
  IF(VALUE(LEFT($A1405,3))=313,VLOOKUP(VALUE(MID($B1405,2,1)),_313_Table1,MATCH(MID($B1405,1,1),_313_Table1_ColumnLookup,0),FALSE)
+N("313"),
  IF(AND(VALUE(LEFT($A1405,3))=314,LEN($B1405)=3),VLOOKUP(VALUE(MID($B1405,2,2)),_314_Table1,MATCH(MID($B1405,1,1),_314_Table1_ColumnLookup,0),FALSE),
  IF(VALUE(LEFT($A1405,3))=314,VLOOKUP(VALUE(MID($B1405,2,1)),_314_Table1,MATCH(MID($B1405,1,1),_314_Table1_ColumnLookup,0),FALSE)
+N("314"),
""))))))))))))))))))))))))</f>
        <v>#N/A</v>
      </c>
      <c r="E1405" s="238" t="e">
        <f>IF(AND(VALUE(LEFT($A1405,3))=309,LEN($B1405)=3),VLOOKUP(VALUE(MID($B1405,2,2)),_309_Table2,MATCH(MID($B1405,1,1),_309_Table2_ColumnLookup,0),FALSE),
  IF($C1405="309 LCR SummaryA",OneYearSCR,IF($C1405="309 LCR SummaryB",UltimateSCR,IF(VALUE(LEFT($A1405,3))=309,VLOOKUP(VALUE(MID($B1405,2,1)),_309_Table2,MATCH(MID($B1405,1,1),_309_Table2_ColumnLookup,0),FALSE)
+N("309"),
  IF(VALUE(LEFT($A1405,3))=310,VLOOKUP(VALUE(MID($B1405,2,1)),_310_Table2,MATCH(MID($B1405,1,1),_310_Table2_ColumnLookup,0),FALSE)
+N("310"),
  IF(AND(VALUE(LEFT($A1405,3))=311,LEN($I1405)=4),VLOOKUP($I1405,_311_Table2,MATCH($B1405,_311_Table2_ColumnLookup,0),FALSE),
  IF(AND(VALUE(LEFT($A1405,3))=311,OR($B1405="I2",$B1405="J2",$B1405="K2",$B1405="L2")),VLOOKUP('311'!$G$58,_311_Table2,MATCH(MID($B1405,1,1),_311_Table2_ColumnLookup,0),FALSE),
  IF(AND(VALUE(LEFT($A1405,3))=311,RIGHT($B1405,5)="Total"),VLOOKUP('311'!$G$59,_311_Table2,MATCH(MID($B1405,1,1),_311_Table2_ColumnLookup,0),FALSE),
  IF(VALUE(LEFT($A1405,3))=311,VLOOKUP(VALUE(MID($B1405,2,1)),_311_Table2,MATCH(MID($B1405,1,1),_311_Table2_ColumnLookup,0),FALSE)
+N("311"),
  IF(AND(VALUE(LEFT($A1405,3))=312,LEFT($G1405,10)="Unincepted",$B1405="G "),VLOOKUP(" ULO",_312_Table2,MATCH('312'!$N$16,_312_Table2_ColumnLookup,0),FALSE),
  IF(AND(VALUE(LEFT($A1405,3))=312,LEFT($G1405,10)="Unincepted",$B1405="O "),VLOOKUP(" ULO",_312_Table2,MATCH('312'!$V$16,_312_Table2_ColumnLookup,0),FALSE),
  IF(AND(VALUE(LEFT($A1405,3))=312,LEFT($G1405,10)="Unincepted",$B1405="Q "),VLOOKUP(" ULO",_312_Table2,MATCH('312'!$X$16,_312_Table2_ColumnLookup,0),FALSE),
  IF(AND(VALUE(LEFT($A1405,3))=312,LEFT($G1405,10)="Unincepted"),VLOOKUP(" ULO",_312_Table2,MATCH(LEFT($B1405,1),_312_Table2_ColumnLookup,0),FALSE),
  IF(AND(VALUE(LEFT($A1405,3))=312,LEFT($G1405,5)="Total",$B1405="G "),VLOOKUP('312'!$F$80,_312_Table2,MATCH('312'!$N$16,_312_Table2_ColumnLookup,0),FALSE),
  IF(AND(VALUE(LEFT($A1405,3))=312,LEFT($G1405,5)="Total",$B1405="O "),VLOOKUP('312'!$F$80,_312_Table2,MATCH('312'!$V$16,_312_Table2_ColumnLookup,0),FALSE),
  IF(AND(VALUE(LEFT($A1405,3))=312,LEFT($G1405,5)="Total",$B1405="Q "),VLOOKUP('312'!$F$80,_312_Table2,MATCH('312'!$X$16,_312_Table2_ColumnLookup,0),FALSE),
  IF(AND(VALUE(LEFT($A1405,3))=312,LEFT($G1405,5)="Total"),VLOOKUP('312'!$F$80,_312_Table2,MATCH(LEFT($B1405,1),_312_Table2_ColumnLookup,0),FALSE),
  IF(AND(VALUE(LEFT($A1405,3))=312,LEN($I1405)=4,$B1405="G"),VLOOKUP($I1405,_312_Table2,MATCH('312'!$N$16,_312_Table2_ColumnLookup,0),FALSE),
  IF(AND(VALUE(LEFT($A1405,3))=312,LEN($I1405)=4,$B1405="O"),VLOOKUP($I1405,_312_Table2,MATCH('312'!$V$16,_312_Table2_ColumnLookup,0),FALSE),
  IF(AND(VALUE(LEFT($A1405,3))=312,LEN($I1405)=4,$B1405="Q"),VLOOKUP($I1405,_312_Table2,MATCH('312'!$X$16,_312_Table2_ColumnLookup,0),FALSE),
  IF(AND(VALUE(LEFT($A1405,3))=312,LEN($I1405)=4),VLOOKUP($I1405,_312_Table2,MATCH(LEFT($B1405,1),_312_Table2_ColumnLookup,0),FALSE)
+N("312"),
  IF(VALUE(LEFT($A1405,3))=313,VLOOKUP(VALUE(MID($B1405,2,1)),_313_Table2,MATCH(MID($B1405,1,1),_313_Table2_ColumnLookup,0),FALSE)
+N("313"),
  IF(AND(VALUE(LEFT($A1405,3))=314,LEN($B1405)=3),VLOOKUP(VALUE(MID($B1405,2,2)),_314_Table2,MATCH(MID($B1405,1,1),_314_Table2_ColumnLookup,0),FALSE),
  IF(VALUE(LEFT($A1405,3))=314,VLOOKUP(VALUE(MID($B1405,2,1)),_314_Table2,MATCH(MID($B1405,1,1),_314_Table2_ColumnLookup,0),FALSE)
+N("314"),
""))))))))))))))))))))))))</f>
        <v>#N/A</v>
      </c>
      <c r="F1405" s="238" t="e">
        <f>IF(AND(VALUE(LEFT($A1405,3))=309,LEN($B1405)=3),VLOOKUP(VALUE(MID($B1405,2,2)),_309_Table3,MATCH(MID($B1405,1,1),_309_Table3_ColumnLookup,0),FALSE),
  IF($C1405="309 LCR SummaryA",OneYearSCR,IF($C1405="309 LCR SummaryB",UltimateSCR,IF(VALUE(LEFT($A1405,3))=309,VLOOKUP(VALUE(MID($B1405,2,1)),_309_Table3,MATCH(MID($B1405,1,1),_309_Table3_ColumnLookup,0),FALSE)
+N("309"),
  IF(VALUE(LEFT($A1405,3))=310,VLOOKUP(VALUE(MID($B1405,2,1)),_310_Table3,MATCH(MID($B1405,1,1),_310_Table3_ColumnLookup,0),FALSE)
+N("310"),
  IF(AND(VALUE(LEFT($A1405,3))=311,LEN($I1405)=4),VLOOKUP($I1405,_311_Table3,MATCH($B1405,_311_Table3_ColumnLookup,0),FALSE),
  IF(AND(VALUE(LEFT($A1405,3))=311,OR($B1405="I2",$B1405="J2",$B1405="K2",$B1405="L2")),VLOOKUP('311'!$G$58,_311_Table3,MATCH(MID($B1405,1,1),_311_Table3_ColumnLookup,0),FALSE),
  IF(AND(VALUE(LEFT($A1405,3))=311,RIGHT($B1405,5)="Total"),VLOOKUP('311'!$G$59,_311_Table3,MATCH(MID($B1405,1,1),_311_Table3_ColumnLookup,0),FALSE),
  IF(VALUE(LEFT($A1405,3))=311,VLOOKUP(VALUE(MID($B1405,2,1)),_311_Table3,MATCH(MID($B1405,1,1),_311_Table3_ColumnLookup,0),FALSE)
+N("311"),
  IF(AND(VALUE(LEFT($A1405,3))=312,LEFT($G1405,10)="Unincepted",$B1405="G "),VLOOKUP(" ULO",_312_Table3,MATCH('312'!$N$16,_312_Table3_ColumnLookup,0),FALSE),
  IF(AND(VALUE(LEFT($A1405,3))=312,LEFT($G1405,10)="Unincepted",$B1405="O "),VLOOKUP(" ULO",_312_Table3,MATCH('312'!$V$16,_312_Table3_ColumnLookup,0),FALSE),
  IF(AND(VALUE(LEFT($A1405,3))=312,LEFT($G1405,10)="Unincepted",$B1405="Q "),VLOOKUP(" ULO",_312_Table3,MATCH('312'!$X$16,_312_Table3_ColumnLookup,0),FALSE),
  IF(AND(VALUE(LEFT($A1405,3))=312,LEFT($G1405,10)="Unincepted"),VLOOKUP(" ULO",_312_Table3,MATCH(LEFT($B1405,1),_312_Table3_ColumnLookup,0),FALSE),
  IF(AND(VALUE(LEFT($A1405,3))=312,LEFT($G1405,5)="Total",$B1405="G "),VLOOKUP('312'!$F$80,_312_Table3,MATCH('312'!$N$16,_312_Table3_ColumnLookup,0),FALSE),
  IF(AND(VALUE(LEFT($A1405,3))=312,LEFT($G1405,5)="Total",$B1405="O "),VLOOKUP('312'!$F$80,_312_Table3,MATCH('312'!$V$16,_312_Table3_ColumnLookup,0),FALSE),
  IF(AND(VALUE(LEFT($A1405,3))=312,LEFT($G1405,5)="Total",$B1405="Q "),VLOOKUP('312'!$F$80,_312_Table3,MATCH('312'!$X$16,_312_Table3_ColumnLookup,0),FALSE),
  IF(AND(VALUE(LEFT($A1405,3))=312,LEFT($G1405,5)="Total"),VLOOKUP('312'!$F$80,_312_Table3,MATCH(LEFT($B1405,1),_312_Table3_ColumnLookup,0),FALSE),
  IF(AND(VALUE(LEFT($A1405,3))=312,LEN($I1405)=4,$B1405="G"),VLOOKUP($I1405,_312_Table3,MATCH('312'!$N$16,_312_Table3_ColumnLookup,0),FALSE),
  IF(AND(VALUE(LEFT($A1405,3))=312,LEN($I1405)=4,$B1405="O"),VLOOKUP($I1405,_312_Table3,MATCH('312'!$V$16,_312_Table3_ColumnLookup,0),FALSE),
  IF(AND(VALUE(LEFT($A1405,3))=312,LEN($I1405)=4,$B1405="Q"),VLOOKUP($I1405,_312_Table3,MATCH('312'!$X$16,_312_Table3_ColumnLookup,0),FALSE),
  IF(AND(VALUE(LEFT($A1405,3))=312,LEN($I1405)=4),VLOOKUP($I1405,_312_Table3,MATCH(LEFT($B1405,1),_312_Table3_ColumnLookup,0),FALSE)
+N("312"),
  IF(VALUE(LEFT($A1405,3))=313,VLOOKUP(VALUE(MID($B1405,2,1)),_313_Table3,MATCH(MID($B1405,1,1),_313_Table3_ColumnLookup,0),FALSE)
+N("313"),
  IF(AND(VALUE(LEFT($A1405,3))=314,LEN($B1405)=3),VLOOKUP(VALUE(MID($B1405,2,2)),_314_Table3,MATCH(MID($B1405,1,1),_314_Table3_ColumnLookup,0),FALSE),
  IF(VALUE(LEFT($A1405,3))=314,VLOOKUP(VALUE(MID($B1405,2,1)),_314_Table3,MATCH(MID($B1405,1,1),_314_Table3_ColumnLookup,0),FALSE)
+N("314"),
""))))))))))))))))))))))))</f>
        <v>#N/A</v>
      </c>
      <c r="H1405" s="321" t="str">
        <f>IFERROR(
IF(ISERROR($D1405)=FALSE,$D1405,IF(ISERROR($E1405)=FALSE,$E1405,IF(ISERROR($F1405)=FALSE,$F1405
+N("012 checkboxes"),
IF(
IF(OR(LEFT($A1405,9)="Syndicate",LEFT($A1405,12)="NewSyndicate"),VLOOKUP($A1405,'012'!$J:$ZW,MATCH("Link to button",'012'!$J$1:$ZW$1,0),0)
+N("309 checkbox"),
IF($C1405="309 LCR Summary0",VLOOKUP("Notes990",'309'!$P:$ZZ,MATCH("Link to button",'309'!$P$1:$ZZ$1,0),0)
+N("313 checkboxes"),
IF($C1405="313 Financial Information0LcmVsScr",IF($C1405="309 LCR Summary0",VLOOKUP("LcmVsScr",'309'!$N:$ZZ,MATCH("Link to button",'309'!$N$1:$ZZ$1,0),0),
IF($C1405="313 Financial Information0LcrDocAttached",IF($C1405="309 LCR Summary0",VLOOKUP("LcrDocAttached",'309'!$N:$ZZ,MATCH("Link to button",'309'!$N$1:$ZZ$1,0),
0)))))))=1,TRUE,FALSE)
))),"")</f>
        <v/>
      </c>
    </row>
    <row r="1406" spans="1:8">
      <c r="A1406" s="237" t="e">
        <f>VLOOKUP($G1406,CSVLookups!$B:$R,MATCH(A$1,CSVLookups!$B$1:$R$1,0),FALSE)</f>
        <v>#N/A</v>
      </c>
      <c r="B1406" s="237" t="e">
        <f>VLOOKUP($G1406,CSVLookups!$B:$R,MATCH(B$1,CSVLookups!$B$1:$R$1,0),FALSE)</f>
        <v>#N/A</v>
      </c>
      <c r="C1406" s="238" t="e">
        <f t="shared" si="22"/>
        <v>#N/A</v>
      </c>
      <c r="D1406" s="238" t="e">
        <f>IF(AND(VALUE(LEFT($A1406,3))=309,LEN($B1406)=3),VLOOKUP(VALUE(MID($B1406,2,2)),_309_Table1,MATCH(MID($B1406,1,1),_309_Table1_ColumnLookup,0),FALSE),
  IF($C1406="309 LCR SummaryA",OneYearSCR,IF($C1406="309 LCR SummaryB",UltimateSCR,IF(VALUE(LEFT($A1406,3))=309,VLOOKUP(VALUE(MID($B1406,2,1)),_309_Table1,MATCH(MID($B1406,1,1),_309_Table1_ColumnLookup,0),FALSE)
+N("309"),
  IF(VALUE(LEFT($A1406,3))=310,VLOOKUP(VALUE(MID($B1406,2,1)),_310_Table1,MATCH(MID($B1406,1,1),_310_Table1_ColumnLookup,0),FALSE)
+N("310"),
  IF(AND(VALUE(LEFT($A1406,3))=311,LEN($I1406)=4),VLOOKUP($I1406,_311_Table1,MATCH($B1406,_311_Table1_ColumnLookup,0),FALSE),
  IF(AND(VALUE(LEFT($A1406,3))=311,OR($B1406="I2",$B1406="J2",$B1406="K2",$B1406="L2")),VLOOKUP('311'!$G$58,_311_Table1,MATCH(MID($B1406,1,1),_311_Table1_ColumnLookup,0),FALSE),
  IF(AND(VALUE(LEFT($A1406,3))=311,RIGHT($B1406,5)="Total"),VLOOKUP('311'!$G$59,_311_Table1,MATCH(MID($B1406,1,1),_311_Table1_ColumnLookup,0),FALSE),
  IF(VALUE(LEFT($A1406,3))=311,VLOOKUP(VALUE(MID($B1406,2,1)),_311_Table1,MATCH(MID($B1406,1,1),_311_Table1_ColumnLookup,0),FALSE)
+N("311"),
  IF(AND(VALUE(LEFT($A1406,3))=312,LEFT($G1406,10)="Unincepted",$B1406="G "),VLOOKUP(" ULO",_312_Table1,MATCH('312'!$N$16,_312_Table1_ColumnLookup,0),FALSE),
  IF(AND(VALUE(LEFT($A1406,3))=312,LEFT($G1406,10)="Unincepted",$B1406="O "),VLOOKUP(" ULO",_312_Table1,MATCH('312'!$V$16,_312_Table1_ColumnLookup,0),FALSE),
  IF(AND(VALUE(LEFT($A1406,3))=312,LEFT($G1406,10)="Unincepted",$B1406="Q "),VLOOKUP(" ULO",_312_Table1,MATCH('312'!$X$16,_312_Table1_ColumnLookup,0),FALSE),
  IF(AND(VALUE(LEFT($A1406,3))=312,LEFT($G1406,10)="Unincepted"),VLOOKUP(" ULO",_312_Table1,MATCH(LEFT($B1406,1),_312_Table1_ColumnLookup,0),FALSE),
  IF(AND(VALUE(LEFT($A1406,3))=312,LEFT($G1406,5)="Total",$B1406="G "),VLOOKUP('312'!$F$80,_312_Table1,MATCH('312'!$N$16,_312_Table1_ColumnLookup,0),FALSE),
  IF(AND(VALUE(LEFT($A1406,3))=312,LEFT($G1406,5)="Total",$B1406="O "),VLOOKUP('312'!$F$80,_312_Table1,MATCH('312'!$V$16,_312_Table1_ColumnLookup,0),FALSE),
  IF(AND(VALUE(LEFT($A1406,3))=312,LEFT($G1406,5)="Total",$B1406="Q "),VLOOKUP('312'!$F$80,_312_Table1,MATCH('312'!$X$16,_312_Table1_ColumnLookup,0),FALSE),
  IF(AND(VALUE(LEFT($A1406,3))=312,LEFT($G1406,5)="Total"),VLOOKUP('312'!$F$80,_312_Table1,MATCH(LEFT($B1406,1),_312_Table1_ColumnLookup,0),FALSE),
  IF(AND(VALUE(LEFT($A1406,3))=312,LEN($I1406)=4,$B1406="G"),VLOOKUP($I1406,_312_Table1,MATCH('312'!$N$16,_312_Table1_ColumnLookup,0),FALSE),
  IF(AND(VALUE(LEFT($A1406,3))=312,LEN($I1406)=4,$B1406="O"),VLOOKUP($I1406,_312_Table1,MATCH('312'!$V$16,_312_Table1_ColumnLookup,0),FALSE),
  IF(AND(VALUE(LEFT($A1406,3))=312,LEN($I1406)=4,$B1406="Q"),VLOOKUP($I1406,_312_Table1,MATCH('312'!$X$16,_312_Table1_ColumnLookup,0),FALSE),
  IF(AND(VALUE(LEFT($A1406,3))=312,LEN($I1406)=4),VLOOKUP($I1406,_312_Table1,MATCH(LEFT($B1406,1),_312_Table1_ColumnLookup,0),FALSE)
+N("312"),
  IF(VALUE(LEFT($A1406,3))=313,VLOOKUP(VALUE(MID($B1406,2,1)),_313_Table1,MATCH(MID($B1406,1,1),_313_Table1_ColumnLookup,0),FALSE)
+N("313"),
  IF(AND(VALUE(LEFT($A1406,3))=314,LEN($B1406)=3),VLOOKUP(VALUE(MID($B1406,2,2)),_314_Table1,MATCH(MID($B1406,1,1),_314_Table1_ColumnLookup,0),FALSE),
  IF(VALUE(LEFT($A1406,3))=314,VLOOKUP(VALUE(MID($B1406,2,1)),_314_Table1,MATCH(MID($B1406,1,1),_314_Table1_ColumnLookup,0),FALSE)
+N("314"),
""))))))))))))))))))))))))</f>
        <v>#N/A</v>
      </c>
      <c r="E1406" s="238" t="e">
        <f>IF(AND(VALUE(LEFT($A1406,3))=309,LEN($B1406)=3),VLOOKUP(VALUE(MID($B1406,2,2)),_309_Table2,MATCH(MID($B1406,1,1),_309_Table2_ColumnLookup,0),FALSE),
  IF($C1406="309 LCR SummaryA",OneYearSCR,IF($C1406="309 LCR SummaryB",UltimateSCR,IF(VALUE(LEFT($A1406,3))=309,VLOOKUP(VALUE(MID($B1406,2,1)),_309_Table2,MATCH(MID($B1406,1,1),_309_Table2_ColumnLookup,0),FALSE)
+N("309"),
  IF(VALUE(LEFT($A1406,3))=310,VLOOKUP(VALUE(MID($B1406,2,1)),_310_Table2,MATCH(MID($B1406,1,1),_310_Table2_ColumnLookup,0),FALSE)
+N("310"),
  IF(AND(VALUE(LEFT($A1406,3))=311,LEN($I1406)=4),VLOOKUP($I1406,_311_Table2,MATCH($B1406,_311_Table2_ColumnLookup,0),FALSE),
  IF(AND(VALUE(LEFT($A1406,3))=311,OR($B1406="I2",$B1406="J2",$B1406="K2",$B1406="L2")),VLOOKUP('311'!$G$58,_311_Table2,MATCH(MID($B1406,1,1),_311_Table2_ColumnLookup,0),FALSE),
  IF(AND(VALUE(LEFT($A1406,3))=311,RIGHT($B1406,5)="Total"),VLOOKUP('311'!$G$59,_311_Table2,MATCH(MID($B1406,1,1),_311_Table2_ColumnLookup,0),FALSE),
  IF(VALUE(LEFT($A1406,3))=311,VLOOKUP(VALUE(MID($B1406,2,1)),_311_Table2,MATCH(MID($B1406,1,1),_311_Table2_ColumnLookup,0),FALSE)
+N("311"),
  IF(AND(VALUE(LEFT($A1406,3))=312,LEFT($G1406,10)="Unincepted",$B1406="G "),VLOOKUP(" ULO",_312_Table2,MATCH('312'!$N$16,_312_Table2_ColumnLookup,0),FALSE),
  IF(AND(VALUE(LEFT($A1406,3))=312,LEFT($G1406,10)="Unincepted",$B1406="O "),VLOOKUP(" ULO",_312_Table2,MATCH('312'!$V$16,_312_Table2_ColumnLookup,0),FALSE),
  IF(AND(VALUE(LEFT($A1406,3))=312,LEFT($G1406,10)="Unincepted",$B1406="Q "),VLOOKUP(" ULO",_312_Table2,MATCH('312'!$X$16,_312_Table2_ColumnLookup,0),FALSE),
  IF(AND(VALUE(LEFT($A1406,3))=312,LEFT($G1406,10)="Unincepted"),VLOOKUP(" ULO",_312_Table2,MATCH(LEFT($B1406,1),_312_Table2_ColumnLookup,0),FALSE),
  IF(AND(VALUE(LEFT($A1406,3))=312,LEFT($G1406,5)="Total",$B1406="G "),VLOOKUP('312'!$F$80,_312_Table2,MATCH('312'!$N$16,_312_Table2_ColumnLookup,0),FALSE),
  IF(AND(VALUE(LEFT($A1406,3))=312,LEFT($G1406,5)="Total",$B1406="O "),VLOOKUP('312'!$F$80,_312_Table2,MATCH('312'!$V$16,_312_Table2_ColumnLookup,0),FALSE),
  IF(AND(VALUE(LEFT($A1406,3))=312,LEFT($G1406,5)="Total",$B1406="Q "),VLOOKUP('312'!$F$80,_312_Table2,MATCH('312'!$X$16,_312_Table2_ColumnLookup,0),FALSE),
  IF(AND(VALUE(LEFT($A1406,3))=312,LEFT($G1406,5)="Total"),VLOOKUP('312'!$F$80,_312_Table2,MATCH(LEFT($B1406,1),_312_Table2_ColumnLookup,0),FALSE),
  IF(AND(VALUE(LEFT($A1406,3))=312,LEN($I1406)=4,$B1406="G"),VLOOKUP($I1406,_312_Table2,MATCH('312'!$N$16,_312_Table2_ColumnLookup,0),FALSE),
  IF(AND(VALUE(LEFT($A1406,3))=312,LEN($I1406)=4,$B1406="O"),VLOOKUP($I1406,_312_Table2,MATCH('312'!$V$16,_312_Table2_ColumnLookup,0),FALSE),
  IF(AND(VALUE(LEFT($A1406,3))=312,LEN($I1406)=4,$B1406="Q"),VLOOKUP($I1406,_312_Table2,MATCH('312'!$X$16,_312_Table2_ColumnLookup,0),FALSE),
  IF(AND(VALUE(LEFT($A1406,3))=312,LEN($I1406)=4),VLOOKUP($I1406,_312_Table2,MATCH(LEFT($B1406,1),_312_Table2_ColumnLookup,0),FALSE)
+N("312"),
  IF(VALUE(LEFT($A1406,3))=313,VLOOKUP(VALUE(MID($B1406,2,1)),_313_Table2,MATCH(MID($B1406,1,1),_313_Table2_ColumnLookup,0),FALSE)
+N("313"),
  IF(AND(VALUE(LEFT($A1406,3))=314,LEN($B1406)=3),VLOOKUP(VALUE(MID($B1406,2,2)),_314_Table2,MATCH(MID($B1406,1,1),_314_Table2_ColumnLookup,0),FALSE),
  IF(VALUE(LEFT($A1406,3))=314,VLOOKUP(VALUE(MID($B1406,2,1)),_314_Table2,MATCH(MID($B1406,1,1),_314_Table2_ColumnLookup,0),FALSE)
+N("314"),
""))))))))))))))))))))))))</f>
        <v>#N/A</v>
      </c>
      <c r="F1406" s="238" t="e">
        <f>IF(AND(VALUE(LEFT($A1406,3))=309,LEN($B1406)=3),VLOOKUP(VALUE(MID($B1406,2,2)),_309_Table3,MATCH(MID($B1406,1,1),_309_Table3_ColumnLookup,0),FALSE),
  IF($C1406="309 LCR SummaryA",OneYearSCR,IF($C1406="309 LCR SummaryB",UltimateSCR,IF(VALUE(LEFT($A1406,3))=309,VLOOKUP(VALUE(MID($B1406,2,1)),_309_Table3,MATCH(MID($B1406,1,1),_309_Table3_ColumnLookup,0),FALSE)
+N("309"),
  IF(VALUE(LEFT($A1406,3))=310,VLOOKUP(VALUE(MID($B1406,2,1)),_310_Table3,MATCH(MID($B1406,1,1),_310_Table3_ColumnLookup,0),FALSE)
+N("310"),
  IF(AND(VALUE(LEFT($A1406,3))=311,LEN($I1406)=4),VLOOKUP($I1406,_311_Table3,MATCH($B1406,_311_Table3_ColumnLookup,0),FALSE),
  IF(AND(VALUE(LEFT($A1406,3))=311,OR($B1406="I2",$B1406="J2",$B1406="K2",$B1406="L2")),VLOOKUP('311'!$G$58,_311_Table3,MATCH(MID($B1406,1,1),_311_Table3_ColumnLookup,0),FALSE),
  IF(AND(VALUE(LEFT($A1406,3))=311,RIGHT($B1406,5)="Total"),VLOOKUP('311'!$G$59,_311_Table3,MATCH(MID($B1406,1,1),_311_Table3_ColumnLookup,0),FALSE),
  IF(VALUE(LEFT($A1406,3))=311,VLOOKUP(VALUE(MID($B1406,2,1)),_311_Table3,MATCH(MID($B1406,1,1),_311_Table3_ColumnLookup,0),FALSE)
+N("311"),
  IF(AND(VALUE(LEFT($A1406,3))=312,LEFT($G1406,10)="Unincepted",$B1406="G "),VLOOKUP(" ULO",_312_Table3,MATCH('312'!$N$16,_312_Table3_ColumnLookup,0),FALSE),
  IF(AND(VALUE(LEFT($A1406,3))=312,LEFT($G1406,10)="Unincepted",$B1406="O "),VLOOKUP(" ULO",_312_Table3,MATCH('312'!$V$16,_312_Table3_ColumnLookup,0),FALSE),
  IF(AND(VALUE(LEFT($A1406,3))=312,LEFT($G1406,10)="Unincepted",$B1406="Q "),VLOOKUP(" ULO",_312_Table3,MATCH('312'!$X$16,_312_Table3_ColumnLookup,0),FALSE),
  IF(AND(VALUE(LEFT($A1406,3))=312,LEFT($G1406,10)="Unincepted"),VLOOKUP(" ULO",_312_Table3,MATCH(LEFT($B1406,1),_312_Table3_ColumnLookup,0),FALSE),
  IF(AND(VALUE(LEFT($A1406,3))=312,LEFT($G1406,5)="Total",$B1406="G "),VLOOKUP('312'!$F$80,_312_Table3,MATCH('312'!$N$16,_312_Table3_ColumnLookup,0),FALSE),
  IF(AND(VALUE(LEFT($A1406,3))=312,LEFT($G1406,5)="Total",$B1406="O "),VLOOKUP('312'!$F$80,_312_Table3,MATCH('312'!$V$16,_312_Table3_ColumnLookup,0),FALSE),
  IF(AND(VALUE(LEFT($A1406,3))=312,LEFT($G1406,5)="Total",$B1406="Q "),VLOOKUP('312'!$F$80,_312_Table3,MATCH('312'!$X$16,_312_Table3_ColumnLookup,0),FALSE),
  IF(AND(VALUE(LEFT($A1406,3))=312,LEFT($G1406,5)="Total"),VLOOKUP('312'!$F$80,_312_Table3,MATCH(LEFT($B1406,1),_312_Table3_ColumnLookup,0),FALSE),
  IF(AND(VALUE(LEFT($A1406,3))=312,LEN($I1406)=4,$B1406="G"),VLOOKUP($I1406,_312_Table3,MATCH('312'!$N$16,_312_Table3_ColumnLookup,0),FALSE),
  IF(AND(VALUE(LEFT($A1406,3))=312,LEN($I1406)=4,$B1406="O"),VLOOKUP($I1406,_312_Table3,MATCH('312'!$V$16,_312_Table3_ColumnLookup,0),FALSE),
  IF(AND(VALUE(LEFT($A1406,3))=312,LEN($I1406)=4,$B1406="Q"),VLOOKUP($I1406,_312_Table3,MATCH('312'!$X$16,_312_Table3_ColumnLookup,0),FALSE),
  IF(AND(VALUE(LEFT($A1406,3))=312,LEN($I1406)=4),VLOOKUP($I1406,_312_Table3,MATCH(LEFT($B1406,1),_312_Table3_ColumnLookup,0),FALSE)
+N("312"),
  IF(VALUE(LEFT($A1406,3))=313,VLOOKUP(VALUE(MID($B1406,2,1)),_313_Table3,MATCH(MID($B1406,1,1),_313_Table3_ColumnLookup,0),FALSE)
+N("313"),
  IF(AND(VALUE(LEFT($A1406,3))=314,LEN($B1406)=3),VLOOKUP(VALUE(MID($B1406,2,2)),_314_Table3,MATCH(MID($B1406,1,1),_314_Table3_ColumnLookup,0),FALSE),
  IF(VALUE(LEFT($A1406,3))=314,VLOOKUP(VALUE(MID($B1406,2,1)),_314_Table3,MATCH(MID($B1406,1,1),_314_Table3_ColumnLookup,0),FALSE)
+N("314"),
""))))))))))))))))))))))))</f>
        <v>#N/A</v>
      </c>
      <c r="H1406" s="321" t="str">
        <f>IFERROR(
IF(ISERROR($D1406)=FALSE,$D1406,IF(ISERROR($E1406)=FALSE,$E1406,IF(ISERROR($F1406)=FALSE,$F1406
+N("012 checkboxes"),
IF(
IF(OR(LEFT($A1406,9)="Syndicate",LEFT($A1406,12)="NewSyndicate"),VLOOKUP($A1406,'012'!$J:$ZW,MATCH("Link to button",'012'!$J$1:$ZW$1,0),0)
+N("309 checkbox"),
IF($C1406="309 LCR Summary0",VLOOKUP("Notes990",'309'!$P:$ZZ,MATCH("Link to button",'309'!$P$1:$ZZ$1,0),0)
+N("313 checkboxes"),
IF($C1406="313 Financial Information0LcmVsScr",IF($C1406="309 LCR Summary0",VLOOKUP("LcmVsScr",'309'!$N:$ZZ,MATCH("Link to button",'309'!$N$1:$ZZ$1,0),0),
IF($C1406="313 Financial Information0LcrDocAttached",IF($C1406="309 LCR Summary0",VLOOKUP("LcrDocAttached",'309'!$N:$ZZ,MATCH("Link to button",'309'!$N$1:$ZZ$1,0),
0)))))))=1,TRUE,FALSE)
))),"")</f>
        <v/>
      </c>
    </row>
    <row r="1407" spans="1:8">
      <c r="A1407" s="237" t="e">
        <f>VLOOKUP($G1407,CSVLookups!$B:$R,MATCH(A$1,CSVLookups!$B$1:$R$1,0),FALSE)</f>
        <v>#N/A</v>
      </c>
      <c r="B1407" s="237" t="e">
        <f>VLOOKUP($G1407,CSVLookups!$B:$R,MATCH(B$1,CSVLookups!$B$1:$R$1,0),FALSE)</f>
        <v>#N/A</v>
      </c>
      <c r="C1407" s="238" t="e">
        <f t="shared" si="22"/>
        <v>#N/A</v>
      </c>
      <c r="D1407" s="238" t="e">
        <f>IF(AND(VALUE(LEFT($A1407,3))=309,LEN($B1407)=3),VLOOKUP(VALUE(MID($B1407,2,2)),_309_Table1,MATCH(MID($B1407,1,1),_309_Table1_ColumnLookup,0),FALSE),
  IF($C1407="309 LCR SummaryA",OneYearSCR,IF($C1407="309 LCR SummaryB",UltimateSCR,IF(VALUE(LEFT($A1407,3))=309,VLOOKUP(VALUE(MID($B1407,2,1)),_309_Table1,MATCH(MID($B1407,1,1),_309_Table1_ColumnLookup,0),FALSE)
+N("309"),
  IF(VALUE(LEFT($A1407,3))=310,VLOOKUP(VALUE(MID($B1407,2,1)),_310_Table1,MATCH(MID($B1407,1,1),_310_Table1_ColumnLookup,0),FALSE)
+N("310"),
  IF(AND(VALUE(LEFT($A1407,3))=311,LEN($I1407)=4),VLOOKUP($I1407,_311_Table1,MATCH($B1407,_311_Table1_ColumnLookup,0),FALSE),
  IF(AND(VALUE(LEFT($A1407,3))=311,OR($B1407="I2",$B1407="J2",$B1407="K2",$B1407="L2")),VLOOKUP('311'!$G$58,_311_Table1,MATCH(MID($B1407,1,1),_311_Table1_ColumnLookup,0),FALSE),
  IF(AND(VALUE(LEFT($A1407,3))=311,RIGHT($B1407,5)="Total"),VLOOKUP('311'!$G$59,_311_Table1,MATCH(MID($B1407,1,1),_311_Table1_ColumnLookup,0),FALSE),
  IF(VALUE(LEFT($A1407,3))=311,VLOOKUP(VALUE(MID($B1407,2,1)),_311_Table1,MATCH(MID($B1407,1,1),_311_Table1_ColumnLookup,0),FALSE)
+N("311"),
  IF(AND(VALUE(LEFT($A1407,3))=312,LEFT($G1407,10)="Unincepted",$B1407="G "),VLOOKUP(" ULO",_312_Table1,MATCH('312'!$N$16,_312_Table1_ColumnLookup,0),FALSE),
  IF(AND(VALUE(LEFT($A1407,3))=312,LEFT($G1407,10)="Unincepted",$B1407="O "),VLOOKUP(" ULO",_312_Table1,MATCH('312'!$V$16,_312_Table1_ColumnLookup,0),FALSE),
  IF(AND(VALUE(LEFT($A1407,3))=312,LEFT($G1407,10)="Unincepted",$B1407="Q "),VLOOKUP(" ULO",_312_Table1,MATCH('312'!$X$16,_312_Table1_ColumnLookup,0),FALSE),
  IF(AND(VALUE(LEFT($A1407,3))=312,LEFT($G1407,10)="Unincepted"),VLOOKUP(" ULO",_312_Table1,MATCH(LEFT($B1407,1),_312_Table1_ColumnLookup,0),FALSE),
  IF(AND(VALUE(LEFT($A1407,3))=312,LEFT($G1407,5)="Total",$B1407="G "),VLOOKUP('312'!$F$80,_312_Table1,MATCH('312'!$N$16,_312_Table1_ColumnLookup,0),FALSE),
  IF(AND(VALUE(LEFT($A1407,3))=312,LEFT($G1407,5)="Total",$B1407="O "),VLOOKUP('312'!$F$80,_312_Table1,MATCH('312'!$V$16,_312_Table1_ColumnLookup,0),FALSE),
  IF(AND(VALUE(LEFT($A1407,3))=312,LEFT($G1407,5)="Total",$B1407="Q "),VLOOKUP('312'!$F$80,_312_Table1,MATCH('312'!$X$16,_312_Table1_ColumnLookup,0),FALSE),
  IF(AND(VALUE(LEFT($A1407,3))=312,LEFT($G1407,5)="Total"),VLOOKUP('312'!$F$80,_312_Table1,MATCH(LEFT($B1407,1),_312_Table1_ColumnLookup,0),FALSE),
  IF(AND(VALUE(LEFT($A1407,3))=312,LEN($I1407)=4,$B1407="G"),VLOOKUP($I1407,_312_Table1,MATCH('312'!$N$16,_312_Table1_ColumnLookup,0),FALSE),
  IF(AND(VALUE(LEFT($A1407,3))=312,LEN($I1407)=4,$B1407="O"),VLOOKUP($I1407,_312_Table1,MATCH('312'!$V$16,_312_Table1_ColumnLookup,0),FALSE),
  IF(AND(VALUE(LEFT($A1407,3))=312,LEN($I1407)=4,$B1407="Q"),VLOOKUP($I1407,_312_Table1,MATCH('312'!$X$16,_312_Table1_ColumnLookup,0),FALSE),
  IF(AND(VALUE(LEFT($A1407,3))=312,LEN($I1407)=4),VLOOKUP($I1407,_312_Table1,MATCH(LEFT($B1407,1),_312_Table1_ColumnLookup,0),FALSE)
+N("312"),
  IF(VALUE(LEFT($A1407,3))=313,VLOOKUP(VALUE(MID($B1407,2,1)),_313_Table1,MATCH(MID($B1407,1,1),_313_Table1_ColumnLookup,0),FALSE)
+N("313"),
  IF(AND(VALUE(LEFT($A1407,3))=314,LEN($B1407)=3),VLOOKUP(VALUE(MID($B1407,2,2)),_314_Table1,MATCH(MID($B1407,1,1),_314_Table1_ColumnLookup,0),FALSE),
  IF(VALUE(LEFT($A1407,3))=314,VLOOKUP(VALUE(MID($B1407,2,1)),_314_Table1,MATCH(MID($B1407,1,1),_314_Table1_ColumnLookup,0),FALSE)
+N("314"),
""))))))))))))))))))))))))</f>
        <v>#N/A</v>
      </c>
      <c r="E1407" s="238" t="e">
        <f>IF(AND(VALUE(LEFT($A1407,3))=309,LEN($B1407)=3),VLOOKUP(VALUE(MID($B1407,2,2)),_309_Table2,MATCH(MID($B1407,1,1),_309_Table2_ColumnLookup,0),FALSE),
  IF($C1407="309 LCR SummaryA",OneYearSCR,IF($C1407="309 LCR SummaryB",UltimateSCR,IF(VALUE(LEFT($A1407,3))=309,VLOOKUP(VALUE(MID($B1407,2,1)),_309_Table2,MATCH(MID($B1407,1,1),_309_Table2_ColumnLookup,0),FALSE)
+N("309"),
  IF(VALUE(LEFT($A1407,3))=310,VLOOKUP(VALUE(MID($B1407,2,1)),_310_Table2,MATCH(MID($B1407,1,1),_310_Table2_ColumnLookup,0),FALSE)
+N("310"),
  IF(AND(VALUE(LEFT($A1407,3))=311,LEN($I1407)=4),VLOOKUP($I1407,_311_Table2,MATCH($B1407,_311_Table2_ColumnLookup,0),FALSE),
  IF(AND(VALUE(LEFT($A1407,3))=311,OR($B1407="I2",$B1407="J2",$B1407="K2",$B1407="L2")),VLOOKUP('311'!$G$58,_311_Table2,MATCH(MID($B1407,1,1),_311_Table2_ColumnLookup,0),FALSE),
  IF(AND(VALUE(LEFT($A1407,3))=311,RIGHT($B1407,5)="Total"),VLOOKUP('311'!$G$59,_311_Table2,MATCH(MID($B1407,1,1),_311_Table2_ColumnLookup,0),FALSE),
  IF(VALUE(LEFT($A1407,3))=311,VLOOKUP(VALUE(MID($B1407,2,1)),_311_Table2,MATCH(MID($B1407,1,1),_311_Table2_ColumnLookup,0),FALSE)
+N("311"),
  IF(AND(VALUE(LEFT($A1407,3))=312,LEFT($G1407,10)="Unincepted",$B1407="G "),VLOOKUP(" ULO",_312_Table2,MATCH('312'!$N$16,_312_Table2_ColumnLookup,0),FALSE),
  IF(AND(VALUE(LEFT($A1407,3))=312,LEFT($G1407,10)="Unincepted",$B1407="O "),VLOOKUP(" ULO",_312_Table2,MATCH('312'!$V$16,_312_Table2_ColumnLookup,0),FALSE),
  IF(AND(VALUE(LEFT($A1407,3))=312,LEFT($G1407,10)="Unincepted",$B1407="Q "),VLOOKUP(" ULO",_312_Table2,MATCH('312'!$X$16,_312_Table2_ColumnLookup,0),FALSE),
  IF(AND(VALUE(LEFT($A1407,3))=312,LEFT($G1407,10)="Unincepted"),VLOOKUP(" ULO",_312_Table2,MATCH(LEFT($B1407,1),_312_Table2_ColumnLookup,0),FALSE),
  IF(AND(VALUE(LEFT($A1407,3))=312,LEFT($G1407,5)="Total",$B1407="G "),VLOOKUP('312'!$F$80,_312_Table2,MATCH('312'!$N$16,_312_Table2_ColumnLookup,0),FALSE),
  IF(AND(VALUE(LEFT($A1407,3))=312,LEFT($G1407,5)="Total",$B1407="O "),VLOOKUP('312'!$F$80,_312_Table2,MATCH('312'!$V$16,_312_Table2_ColumnLookup,0),FALSE),
  IF(AND(VALUE(LEFT($A1407,3))=312,LEFT($G1407,5)="Total",$B1407="Q "),VLOOKUP('312'!$F$80,_312_Table2,MATCH('312'!$X$16,_312_Table2_ColumnLookup,0),FALSE),
  IF(AND(VALUE(LEFT($A1407,3))=312,LEFT($G1407,5)="Total"),VLOOKUP('312'!$F$80,_312_Table2,MATCH(LEFT($B1407,1),_312_Table2_ColumnLookup,0),FALSE),
  IF(AND(VALUE(LEFT($A1407,3))=312,LEN($I1407)=4,$B1407="G"),VLOOKUP($I1407,_312_Table2,MATCH('312'!$N$16,_312_Table2_ColumnLookup,0),FALSE),
  IF(AND(VALUE(LEFT($A1407,3))=312,LEN($I1407)=4,$B1407="O"),VLOOKUP($I1407,_312_Table2,MATCH('312'!$V$16,_312_Table2_ColumnLookup,0),FALSE),
  IF(AND(VALUE(LEFT($A1407,3))=312,LEN($I1407)=4,$B1407="Q"),VLOOKUP($I1407,_312_Table2,MATCH('312'!$X$16,_312_Table2_ColumnLookup,0),FALSE),
  IF(AND(VALUE(LEFT($A1407,3))=312,LEN($I1407)=4),VLOOKUP($I1407,_312_Table2,MATCH(LEFT($B1407,1),_312_Table2_ColumnLookup,0),FALSE)
+N("312"),
  IF(VALUE(LEFT($A1407,3))=313,VLOOKUP(VALUE(MID($B1407,2,1)),_313_Table2,MATCH(MID($B1407,1,1),_313_Table2_ColumnLookup,0),FALSE)
+N("313"),
  IF(AND(VALUE(LEFT($A1407,3))=314,LEN($B1407)=3),VLOOKUP(VALUE(MID($B1407,2,2)),_314_Table2,MATCH(MID($B1407,1,1),_314_Table2_ColumnLookup,0),FALSE),
  IF(VALUE(LEFT($A1407,3))=314,VLOOKUP(VALUE(MID($B1407,2,1)),_314_Table2,MATCH(MID($B1407,1,1),_314_Table2_ColumnLookup,0),FALSE)
+N("314"),
""))))))))))))))))))))))))</f>
        <v>#N/A</v>
      </c>
      <c r="F1407" s="238" t="e">
        <f>IF(AND(VALUE(LEFT($A1407,3))=309,LEN($B1407)=3),VLOOKUP(VALUE(MID($B1407,2,2)),_309_Table3,MATCH(MID($B1407,1,1),_309_Table3_ColumnLookup,0),FALSE),
  IF($C1407="309 LCR SummaryA",OneYearSCR,IF($C1407="309 LCR SummaryB",UltimateSCR,IF(VALUE(LEFT($A1407,3))=309,VLOOKUP(VALUE(MID($B1407,2,1)),_309_Table3,MATCH(MID($B1407,1,1),_309_Table3_ColumnLookup,0),FALSE)
+N("309"),
  IF(VALUE(LEFT($A1407,3))=310,VLOOKUP(VALUE(MID($B1407,2,1)),_310_Table3,MATCH(MID($B1407,1,1),_310_Table3_ColumnLookup,0),FALSE)
+N("310"),
  IF(AND(VALUE(LEFT($A1407,3))=311,LEN($I1407)=4),VLOOKUP($I1407,_311_Table3,MATCH($B1407,_311_Table3_ColumnLookup,0),FALSE),
  IF(AND(VALUE(LEFT($A1407,3))=311,OR($B1407="I2",$B1407="J2",$B1407="K2",$B1407="L2")),VLOOKUP('311'!$G$58,_311_Table3,MATCH(MID($B1407,1,1),_311_Table3_ColumnLookup,0),FALSE),
  IF(AND(VALUE(LEFT($A1407,3))=311,RIGHT($B1407,5)="Total"),VLOOKUP('311'!$G$59,_311_Table3,MATCH(MID($B1407,1,1),_311_Table3_ColumnLookup,0),FALSE),
  IF(VALUE(LEFT($A1407,3))=311,VLOOKUP(VALUE(MID($B1407,2,1)),_311_Table3,MATCH(MID($B1407,1,1),_311_Table3_ColumnLookup,0),FALSE)
+N("311"),
  IF(AND(VALUE(LEFT($A1407,3))=312,LEFT($G1407,10)="Unincepted",$B1407="G "),VLOOKUP(" ULO",_312_Table3,MATCH('312'!$N$16,_312_Table3_ColumnLookup,0),FALSE),
  IF(AND(VALUE(LEFT($A1407,3))=312,LEFT($G1407,10)="Unincepted",$B1407="O "),VLOOKUP(" ULO",_312_Table3,MATCH('312'!$V$16,_312_Table3_ColumnLookup,0),FALSE),
  IF(AND(VALUE(LEFT($A1407,3))=312,LEFT($G1407,10)="Unincepted",$B1407="Q "),VLOOKUP(" ULO",_312_Table3,MATCH('312'!$X$16,_312_Table3_ColumnLookup,0),FALSE),
  IF(AND(VALUE(LEFT($A1407,3))=312,LEFT($G1407,10)="Unincepted"),VLOOKUP(" ULO",_312_Table3,MATCH(LEFT($B1407,1),_312_Table3_ColumnLookup,0),FALSE),
  IF(AND(VALUE(LEFT($A1407,3))=312,LEFT($G1407,5)="Total",$B1407="G "),VLOOKUP('312'!$F$80,_312_Table3,MATCH('312'!$N$16,_312_Table3_ColumnLookup,0),FALSE),
  IF(AND(VALUE(LEFT($A1407,3))=312,LEFT($G1407,5)="Total",$B1407="O "),VLOOKUP('312'!$F$80,_312_Table3,MATCH('312'!$V$16,_312_Table3_ColumnLookup,0),FALSE),
  IF(AND(VALUE(LEFT($A1407,3))=312,LEFT($G1407,5)="Total",$B1407="Q "),VLOOKUP('312'!$F$80,_312_Table3,MATCH('312'!$X$16,_312_Table3_ColumnLookup,0),FALSE),
  IF(AND(VALUE(LEFT($A1407,3))=312,LEFT($G1407,5)="Total"),VLOOKUP('312'!$F$80,_312_Table3,MATCH(LEFT($B1407,1),_312_Table3_ColumnLookup,0),FALSE),
  IF(AND(VALUE(LEFT($A1407,3))=312,LEN($I1407)=4,$B1407="G"),VLOOKUP($I1407,_312_Table3,MATCH('312'!$N$16,_312_Table3_ColumnLookup,0),FALSE),
  IF(AND(VALUE(LEFT($A1407,3))=312,LEN($I1407)=4,$B1407="O"),VLOOKUP($I1407,_312_Table3,MATCH('312'!$V$16,_312_Table3_ColumnLookup,0),FALSE),
  IF(AND(VALUE(LEFT($A1407,3))=312,LEN($I1407)=4,$B1407="Q"),VLOOKUP($I1407,_312_Table3,MATCH('312'!$X$16,_312_Table3_ColumnLookup,0),FALSE),
  IF(AND(VALUE(LEFT($A1407,3))=312,LEN($I1407)=4),VLOOKUP($I1407,_312_Table3,MATCH(LEFT($B1407,1),_312_Table3_ColumnLookup,0),FALSE)
+N("312"),
  IF(VALUE(LEFT($A1407,3))=313,VLOOKUP(VALUE(MID($B1407,2,1)),_313_Table3,MATCH(MID($B1407,1,1),_313_Table3_ColumnLookup,0),FALSE)
+N("313"),
  IF(AND(VALUE(LEFT($A1407,3))=314,LEN($B1407)=3),VLOOKUP(VALUE(MID($B1407,2,2)),_314_Table3,MATCH(MID($B1407,1,1),_314_Table3_ColumnLookup,0),FALSE),
  IF(VALUE(LEFT($A1407,3))=314,VLOOKUP(VALUE(MID($B1407,2,1)),_314_Table3,MATCH(MID($B1407,1,1),_314_Table3_ColumnLookup,0),FALSE)
+N("314"),
""))))))))))))))))))))))))</f>
        <v>#N/A</v>
      </c>
      <c r="H1407" s="321" t="str">
        <f>IFERROR(
IF(ISERROR($D1407)=FALSE,$D1407,IF(ISERROR($E1407)=FALSE,$E1407,IF(ISERROR($F1407)=FALSE,$F1407
+N("012 checkboxes"),
IF(
IF(OR(LEFT($A1407,9)="Syndicate",LEFT($A1407,12)="NewSyndicate"),VLOOKUP($A1407,'012'!$J:$ZW,MATCH("Link to button",'012'!$J$1:$ZW$1,0),0)
+N("309 checkbox"),
IF($C1407="309 LCR Summary0",VLOOKUP("Notes990",'309'!$P:$ZZ,MATCH("Link to button",'309'!$P$1:$ZZ$1,0),0)
+N("313 checkboxes"),
IF($C1407="313 Financial Information0LcmVsScr",IF($C1407="309 LCR Summary0",VLOOKUP("LcmVsScr",'309'!$N:$ZZ,MATCH("Link to button",'309'!$N$1:$ZZ$1,0),0),
IF($C1407="313 Financial Information0LcrDocAttached",IF($C1407="309 LCR Summary0",VLOOKUP("LcrDocAttached",'309'!$N:$ZZ,MATCH("Link to button",'309'!$N$1:$ZZ$1,0),
0)))))))=1,TRUE,FALSE)
))),"")</f>
        <v/>
      </c>
    </row>
    <row r="1408" spans="1:8">
      <c r="A1408" s="237" t="e">
        <f>VLOOKUP($G1408,CSVLookups!$B:$R,MATCH(A$1,CSVLookups!$B$1:$R$1,0),FALSE)</f>
        <v>#N/A</v>
      </c>
      <c r="B1408" s="237" t="e">
        <f>VLOOKUP($G1408,CSVLookups!$B:$R,MATCH(B$1,CSVLookups!$B$1:$R$1,0),FALSE)</f>
        <v>#N/A</v>
      </c>
      <c r="C1408" s="238" t="e">
        <f t="shared" si="22"/>
        <v>#N/A</v>
      </c>
      <c r="D1408" s="238" t="e">
        <f>IF(AND(VALUE(LEFT($A1408,3))=309,LEN($B1408)=3),VLOOKUP(VALUE(MID($B1408,2,2)),_309_Table1,MATCH(MID($B1408,1,1),_309_Table1_ColumnLookup,0),FALSE),
  IF($C1408="309 LCR SummaryA",OneYearSCR,IF($C1408="309 LCR SummaryB",UltimateSCR,IF(VALUE(LEFT($A1408,3))=309,VLOOKUP(VALUE(MID($B1408,2,1)),_309_Table1,MATCH(MID($B1408,1,1),_309_Table1_ColumnLookup,0),FALSE)
+N("309"),
  IF(VALUE(LEFT($A1408,3))=310,VLOOKUP(VALUE(MID($B1408,2,1)),_310_Table1,MATCH(MID($B1408,1,1),_310_Table1_ColumnLookup,0),FALSE)
+N("310"),
  IF(AND(VALUE(LEFT($A1408,3))=311,LEN($I1408)=4),VLOOKUP($I1408,_311_Table1,MATCH($B1408,_311_Table1_ColumnLookup,0),FALSE),
  IF(AND(VALUE(LEFT($A1408,3))=311,OR($B1408="I2",$B1408="J2",$B1408="K2",$B1408="L2")),VLOOKUP('311'!$G$58,_311_Table1,MATCH(MID($B1408,1,1),_311_Table1_ColumnLookup,0),FALSE),
  IF(AND(VALUE(LEFT($A1408,3))=311,RIGHT($B1408,5)="Total"),VLOOKUP('311'!$G$59,_311_Table1,MATCH(MID($B1408,1,1),_311_Table1_ColumnLookup,0),FALSE),
  IF(VALUE(LEFT($A1408,3))=311,VLOOKUP(VALUE(MID($B1408,2,1)),_311_Table1,MATCH(MID($B1408,1,1),_311_Table1_ColumnLookup,0),FALSE)
+N("311"),
  IF(AND(VALUE(LEFT($A1408,3))=312,LEFT($G1408,10)="Unincepted",$B1408="G "),VLOOKUP(" ULO",_312_Table1,MATCH('312'!$N$16,_312_Table1_ColumnLookup,0),FALSE),
  IF(AND(VALUE(LEFT($A1408,3))=312,LEFT($G1408,10)="Unincepted",$B1408="O "),VLOOKUP(" ULO",_312_Table1,MATCH('312'!$V$16,_312_Table1_ColumnLookup,0),FALSE),
  IF(AND(VALUE(LEFT($A1408,3))=312,LEFT($G1408,10)="Unincepted",$B1408="Q "),VLOOKUP(" ULO",_312_Table1,MATCH('312'!$X$16,_312_Table1_ColumnLookup,0),FALSE),
  IF(AND(VALUE(LEFT($A1408,3))=312,LEFT($G1408,10)="Unincepted"),VLOOKUP(" ULO",_312_Table1,MATCH(LEFT($B1408,1),_312_Table1_ColumnLookup,0),FALSE),
  IF(AND(VALUE(LEFT($A1408,3))=312,LEFT($G1408,5)="Total",$B1408="G "),VLOOKUP('312'!$F$80,_312_Table1,MATCH('312'!$N$16,_312_Table1_ColumnLookup,0),FALSE),
  IF(AND(VALUE(LEFT($A1408,3))=312,LEFT($G1408,5)="Total",$B1408="O "),VLOOKUP('312'!$F$80,_312_Table1,MATCH('312'!$V$16,_312_Table1_ColumnLookup,0),FALSE),
  IF(AND(VALUE(LEFT($A1408,3))=312,LEFT($G1408,5)="Total",$B1408="Q "),VLOOKUP('312'!$F$80,_312_Table1,MATCH('312'!$X$16,_312_Table1_ColumnLookup,0),FALSE),
  IF(AND(VALUE(LEFT($A1408,3))=312,LEFT($G1408,5)="Total"),VLOOKUP('312'!$F$80,_312_Table1,MATCH(LEFT($B1408,1),_312_Table1_ColumnLookup,0),FALSE),
  IF(AND(VALUE(LEFT($A1408,3))=312,LEN($I1408)=4,$B1408="G"),VLOOKUP($I1408,_312_Table1,MATCH('312'!$N$16,_312_Table1_ColumnLookup,0),FALSE),
  IF(AND(VALUE(LEFT($A1408,3))=312,LEN($I1408)=4,$B1408="O"),VLOOKUP($I1408,_312_Table1,MATCH('312'!$V$16,_312_Table1_ColumnLookup,0),FALSE),
  IF(AND(VALUE(LEFT($A1408,3))=312,LEN($I1408)=4,$B1408="Q"),VLOOKUP($I1408,_312_Table1,MATCH('312'!$X$16,_312_Table1_ColumnLookup,0),FALSE),
  IF(AND(VALUE(LEFT($A1408,3))=312,LEN($I1408)=4),VLOOKUP($I1408,_312_Table1,MATCH(LEFT($B1408,1),_312_Table1_ColumnLookup,0),FALSE)
+N("312"),
  IF(VALUE(LEFT($A1408,3))=313,VLOOKUP(VALUE(MID($B1408,2,1)),_313_Table1,MATCH(MID($B1408,1,1),_313_Table1_ColumnLookup,0),FALSE)
+N("313"),
  IF(AND(VALUE(LEFT($A1408,3))=314,LEN($B1408)=3),VLOOKUP(VALUE(MID($B1408,2,2)),_314_Table1,MATCH(MID($B1408,1,1),_314_Table1_ColumnLookup,0),FALSE),
  IF(VALUE(LEFT($A1408,3))=314,VLOOKUP(VALUE(MID($B1408,2,1)),_314_Table1,MATCH(MID($B1408,1,1),_314_Table1_ColumnLookup,0),FALSE)
+N("314"),
""))))))))))))))))))))))))</f>
        <v>#N/A</v>
      </c>
      <c r="E1408" s="238" t="e">
        <f>IF(AND(VALUE(LEFT($A1408,3))=309,LEN($B1408)=3),VLOOKUP(VALUE(MID($B1408,2,2)),_309_Table2,MATCH(MID($B1408,1,1),_309_Table2_ColumnLookup,0),FALSE),
  IF($C1408="309 LCR SummaryA",OneYearSCR,IF($C1408="309 LCR SummaryB",UltimateSCR,IF(VALUE(LEFT($A1408,3))=309,VLOOKUP(VALUE(MID($B1408,2,1)),_309_Table2,MATCH(MID($B1408,1,1),_309_Table2_ColumnLookup,0),FALSE)
+N("309"),
  IF(VALUE(LEFT($A1408,3))=310,VLOOKUP(VALUE(MID($B1408,2,1)),_310_Table2,MATCH(MID($B1408,1,1),_310_Table2_ColumnLookup,0),FALSE)
+N("310"),
  IF(AND(VALUE(LEFT($A1408,3))=311,LEN($I1408)=4),VLOOKUP($I1408,_311_Table2,MATCH($B1408,_311_Table2_ColumnLookup,0),FALSE),
  IF(AND(VALUE(LEFT($A1408,3))=311,OR($B1408="I2",$B1408="J2",$B1408="K2",$B1408="L2")),VLOOKUP('311'!$G$58,_311_Table2,MATCH(MID($B1408,1,1),_311_Table2_ColumnLookup,0),FALSE),
  IF(AND(VALUE(LEFT($A1408,3))=311,RIGHT($B1408,5)="Total"),VLOOKUP('311'!$G$59,_311_Table2,MATCH(MID($B1408,1,1),_311_Table2_ColumnLookup,0),FALSE),
  IF(VALUE(LEFT($A1408,3))=311,VLOOKUP(VALUE(MID($B1408,2,1)),_311_Table2,MATCH(MID($B1408,1,1),_311_Table2_ColumnLookup,0),FALSE)
+N("311"),
  IF(AND(VALUE(LEFT($A1408,3))=312,LEFT($G1408,10)="Unincepted",$B1408="G "),VLOOKUP(" ULO",_312_Table2,MATCH('312'!$N$16,_312_Table2_ColumnLookup,0),FALSE),
  IF(AND(VALUE(LEFT($A1408,3))=312,LEFT($G1408,10)="Unincepted",$B1408="O "),VLOOKUP(" ULO",_312_Table2,MATCH('312'!$V$16,_312_Table2_ColumnLookup,0),FALSE),
  IF(AND(VALUE(LEFT($A1408,3))=312,LEFT($G1408,10)="Unincepted",$B1408="Q "),VLOOKUP(" ULO",_312_Table2,MATCH('312'!$X$16,_312_Table2_ColumnLookup,0),FALSE),
  IF(AND(VALUE(LEFT($A1408,3))=312,LEFT($G1408,10)="Unincepted"),VLOOKUP(" ULO",_312_Table2,MATCH(LEFT($B1408,1),_312_Table2_ColumnLookup,0),FALSE),
  IF(AND(VALUE(LEFT($A1408,3))=312,LEFT($G1408,5)="Total",$B1408="G "),VLOOKUP('312'!$F$80,_312_Table2,MATCH('312'!$N$16,_312_Table2_ColumnLookup,0),FALSE),
  IF(AND(VALUE(LEFT($A1408,3))=312,LEFT($G1408,5)="Total",$B1408="O "),VLOOKUP('312'!$F$80,_312_Table2,MATCH('312'!$V$16,_312_Table2_ColumnLookup,0),FALSE),
  IF(AND(VALUE(LEFT($A1408,3))=312,LEFT($G1408,5)="Total",$B1408="Q "),VLOOKUP('312'!$F$80,_312_Table2,MATCH('312'!$X$16,_312_Table2_ColumnLookup,0),FALSE),
  IF(AND(VALUE(LEFT($A1408,3))=312,LEFT($G1408,5)="Total"),VLOOKUP('312'!$F$80,_312_Table2,MATCH(LEFT($B1408,1),_312_Table2_ColumnLookup,0),FALSE),
  IF(AND(VALUE(LEFT($A1408,3))=312,LEN($I1408)=4,$B1408="G"),VLOOKUP($I1408,_312_Table2,MATCH('312'!$N$16,_312_Table2_ColumnLookup,0),FALSE),
  IF(AND(VALUE(LEFT($A1408,3))=312,LEN($I1408)=4,$B1408="O"),VLOOKUP($I1408,_312_Table2,MATCH('312'!$V$16,_312_Table2_ColumnLookup,0),FALSE),
  IF(AND(VALUE(LEFT($A1408,3))=312,LEN($I1408)=4,$B1408="Q"),VLOOKUP($I1408,_312_Table2,MATCH('312'!$X$16,_312_Table2_ColumnLookup,0),FALSE),
  IF(AND(VALUE(LEFT($A1408,3))=312,LEN($I1408)=4),VLOOKUP($I1408,_312_Table2,MATCH(LEFT($B1408,1),_312_Table2_ColumnLookup,0),FALSE)
+N("312"),
  IF(VALUE(LEFT($A1408,3))=313,VLOOKUP(VALUE(MID($B1408,2,1)),_313_Table2,MATCH(MID($B1408,1,1),_313_Table2_ColumnLookup,0),FALSE)
+N("313"),
  IF(AND(VALUE(LEFT($A1408,3))=314,LEN($B1408)=3),VLOOKUP(VALUE(MID($B1408,2,2)),_314_Table2,MATCH(MID($B1408,1,1),_314_Table2_ColumnLookup,0),FALSE),
  IF(VALUE(LEFT($A1408,3))=314,VLOOKUP(VALUE(MID($B1408,2,1)),_314_Table2,MATCH(MID($B1408,1,1),_314_Table2_ColumnLookup,0),FALSE)
+N("314"),
""))))))))))))))))))))))))</f>
        <v>#N/A</v>
      </c>
      <c r="F1408" s="238" t="e">
        <f>IF(AND(VALUE(LEFT($A1408,3))=309,LEN($B1408)=3),VLOOKUP(VALUE(MID($B1408,2,2)),_309_Table3,MATCH(MID($B1408,1,1),_309_Table3_ColumnLookup,0),FALSE),
  IF($C1408="309 LCR SummaryA",OneYearSCR,IF($C1408="309 LCR SummaryB",UltimateSCR,IF(VALUE(LEFT($A1408,3))=309,VLOOKUP(VALUE(MID($B1408,2,1)),_309_Table3,MATCH(MID($B1408,1,1),_309_Table3_ColumnLookup,0),FALSE)
+N("309"),
  IF(VALUE(LEFT($A1408,3))=310,VLOOKUP(VALUE(MID($B1408,2,1)),_310_Table3,MATCH(MID($B1408,1,1),_310_Table3_ColumnLookup,0),FALSE)
+N("310"),
  IF(AND(VALUE(LEFT($A1408,3))=311,LEN($I1408)=4),VLOOKUP($I1408,_311_Table3,MATCH($B1408,_311_Table3_ColumnLookup,0),FALSE),
  IF(AND(VALUE(LEFT($A1408,3))=311,OR($B1408="I2",$B1408="J2",$B1408="K2",$B1408="L2")),VLOOKUP('311'!$G$58,_311_Table3,MATCH(MID($B1408,1,1),_311_Table3_ColumnLookup,0),FALSE),
  IF(AND(VALUE(LEFT($A1408,3))=311,RIGHT($B1408,5)="Total"),VLOOKUP('311'!$G$59,_311_Table3,MATCH(MID($B1408,1,1),_311_Table3_ColumnLookup,0),FALSE),
  IF(VALUE(LEFT($A1408,3))=311,VLOOKUP(VALUE(MID($B1408,2,1)),_311_Table3,MATCH(MID($B1408,1,1),_311_Table3_ColumnLookup,0),FALSE)
+N("311"),
  IF(AND(VALUE(LEFT($A1408,3))=312,LEFT($G1408,10)="Unincepted",$B1408="G "),VLOOKUP(" ULO",_312_Table3,MATCH('312'!$N$16,_312_Table3_ColumnLookup,0),FALSE),
  IF(AND(VALUE(LEFT($A1408,3))=312,LEFT($G1408,10)="Unincepted",$B1408="O "),VLOOKUP(" ULO",_312_Table3,MATCH('312'!$V$16,_312_Table3_ColumnLookup,0),FALSE),
  IF(AND(VALUE(LEFT($A1408,3))=312,LEFT($G1408,10)="Unincepted",$B1408="Q "),VLOOKUP(" ULO",_312_Table3,MATCH('312'!$X$16,_312_Table3_ColumnLookup,0),FALSE),
  IF(AND(VALUE(LEFT($A1408,3))=312,LEFT($G1408,10)="Unincepted"),VLOOKUP(" ULO",_312_Table3,MATCH(LEFT($B1408,1),_312_Table3_ColumnLookup,0),FALSE),
  IF(AND(VALUE(LEFT($A1408,3))=312,LEFT($G1408,5)="Total",$B1408="G "),VLOOKUP('312'!$F$80,_312_Table3,MATCH('312'!$N$16,_312_Table3_ColumnLookup,0),FALSE),
  IF(AND(VALUE(LEFT($A1408,3))=312,LEFT($G1408,5)="Total",$B1408="O "),VLOOKUP('312'!$F$80,_312_Table3,MATCH('312'!$V$16,_312_Table3_ColumnLookup,0),FALSE),
  IF(AND(VALUE(LEFT($A1408,3))=312,LEFT($G1408,5)="Total",$B1408="Q "),VLOOKUP('312'!$F$80,_312_Table3,MATCH('312'!$X$16,_312_Table3_ColumnLookup,0),FALSE),
  IF(AND(VALUE(LEFT($A1408,3))=312,LEFT($G1408,5)="Total"),VLOOKUP('312'!$F$80,_312_Table3,MATCH(LEFT($B1408,1),_312_Table3_ColumnLookup,0),FALSE),
  IF(AND(VALUE(LEFT($A1408,3))=312,LEN($I1408)=4,$B1408="G"),VLOOKUP($I1408,_312_Table3,MATCH('312'!$N$16,_312_Table3_ColumnLookup,0),FALSE),
  IF(AND(VALUE(LEFT($A1408,3))=312,LEN($I1408)=4,$B1408="O"),VLOOKUP($I1408,_312_Table3,MATCH('312'!$V$16,_312_Table3_ColumnLookup,0),FALSE),
  IF(AND(VALUE(LEFT($A1408,3))=312,LEN($I1408)=4,$B1408="Q"),VLOOKUP($I1408,_312_Table3,MATCH('312'!$X$16,_312_Table3_ColumnLookup,0),FALSE),
  IF(AND(VALUE(LEFT($A1408,3))=312,LEN($I1408)=4),VLOOKUP($I1408,_312_Table3,MATCH(LEFT($B1408,1),_312_Table3_ColumnLookup,0),FALSE)
+N("312"),
  IF(VALUE(LEFT($A1408,3))=313,VLOOKUP(VALUE(MID($B1408,2,1)),_313_Table3,MATCH(MID($B1408,1,1),_313_Table3_ColumnLookup,0),FALSE)
+N("313"),
  IF(AND(VALUE(LEFT($A1408,3))=314,LEN($B1408)=3),VLOOKUP(VALUE(MID($B1408,2,2)),_314_Table3,MATCH(MID($B1408,1,1),_314_Table3_ColumnLookup,0),FALSE),
  IF(VALUE(LEFT($A1408,3))=314,VLOOKUP(VALUE(MID($B1408,2,1)),_314_Table3,MATCH(MID($B1408,1,1),_314_Table3_ColumnLookup,0),FALSE)
+N("314"),
""))))))))))))))))))))))))</f>
        <v>#N/A</v>
      </c>
      <c r="H1408" s="321" t="str">
        <f>IFERROR(
IF(ISERROR($D1408)=FALSE,$D1408,IF(ISERROR($E1408)=FALSE,$E1408,IF(ISERROR($F1408)=FALSE,$F1408
+N("012 checkboxes"),
IF(
IF(OR(LEFT($A1408,9)="Syndicate",LEFT($A1408,12)="NewSyndicate"),VLOOKUP($A1408,'012'!$J:$ZW,MATCH("Link to button",'012'!$J$1:$ZW$1,0),0)
+N("309 checkbox"),
IF($C1408="309 LCR Summary0",VLOOKUP("Notes990",'309'!$P:$ZZ,MATCH("Link to button",'309'!$P$1:$ZZ$1,0),0)
+N("313 checkboxes"),
IF($C1408="313 Financial Information0LcmVsScr",IF($C1408="309 LCR Summary0",VLOOKUP("LcmVsScr",'309'!$N:$ZZ,MATCH("Link to button",'309'!$N$1:$ZZ$1,0),0),
IF($C1408="313 Financial Information0LcrDocAttached",IF($C1408="309 LCR Summary0",VLOOKUP("LcrDocAttached",'309'!$N:$ZZ,MATCH("Link to button",'309'!$N$1:$ZZ$1,0),
0)))))))=1,TRUE,FALSE)
))),"")</f>
        <v/>
      </c>
    </row>
    <row r="1409" spans="1:8">
      <c r="A1409" s="237" t="e">
        <f>VLOOKUP($G1409,CSVLookups!$B:$R,MATCH(A$1,CSVLookups!$B$1:$R$1,0),FALSE)</f>
        <v>#N/A</v>
      </c>
      <c r="B1409" s="237" t="e">
        <f>VLOOKUP($G1409,CSVLookups!$B:$R,MATCH(B$1,CSVLookups!$B$1:$R$1,0),FALSE)</f>
        <v>#N/A</v>
      </c>
      <c r="C1409" s="238" t="e">
        <f t="shared" si="22"/>
        <v>#N/A</v>
      </c>
      <c r="D1409" s="238" t="e">
        <f>IF(AND(VALUE(LEFT($A1409,3))=309,LEN($B1409)=3),VLOOKUP(VALUE(MID($B1409,2,2)),_309_Table1,MATCH(MID($B1409,1,1),_309_Table1_ColumnLookup,0),FALSE),
  IF($C1409="309 LCR SummaryA",OneYearSCR,IF($C1409="309 LCR SummaryB",UltimateSCR,IF(VALUE(LEFT($A1409,3))=309,VLOOKUP(VALUE(MID($B1409,2,1)),_309_Table1,MATCH(MID($B1409,1,1),_309_Table1_ColumnLookup,0),FALSE)
+N("309"),
  IF(VALUE(LEFT($A1409,3))=310,VLOOKUP(VALUE(MID($B1409,2,1)),_310_Table1,MATCH(MID($B1409,1,1),_310_Table1_ColumnLookup,0),FALSE)
+N("310"),
  IF(AND(VALUE(LEFT($A1409,3))=311,LEN($I1409)=4),VLOOKUP($I1409,_311_Table1,MATCH($B1409,_311_Table1_ColumnLookup,0),FALSE),
  IF(AND(VALUE(LEFT($A1409,3))=311,OR($B1409="I2",$B1409="J2",$B1409="K2",$B1409="L2")),VLOOKUP('311'!$G$58,_311_Table1,MATCH(MID($B1409,1,1),_311_Table1_ColumnLookup,0),FALSE),
  IF(AND(VALUE(LEFT($A1409,3))=311,RIGHT($B1409,5)="Total"),VLOOKUP('311'!$G$59,_311_Table1,MATCH(MID($B1409,1,1),_311_Table1_ColumnLookup,0),FALSE),
  IF(VALUE(LEFT($A1409,3))=311,VLOOKUP(VALUE(MID($B1409,2,1)),_311_Table1,MATCH(MID($B1409,1,1),_311_Table1_ColumnLookup,0),FALSE)
+N("311"),
  IF(AND(VALUE(LEFT($A1409,3))=312,LEFT($G1409,10)="Unincepted",$B1409="G "),VLOOKUP(" ULO",_312_Table1,MATCH('312'!$N$16,_312_Table1_ColumnLookup,0),FALSE),
  IF(AND(VALUE(LEFT($A1409,3))=312,LEFT($G1409,10)="Unincepted",$B1409="O "),VLOOKUP(" ULO",_312_Table1,MATCH('312'!$V$16,_312_Table1_ColumnLookup,0),FALSE),
  IF(AND(VALUE(LEFT($A1409,3))=312,LEFT($G1409,10)="Unincepted",$B1409="Q "),VLOOKUP(" ULO",_312_Table1,MATCH('312'!$X$16,_312_Table1_ColumnLookup,0),FALSE),
  IF(AND(VALUE(LEFT($A1409,3))=312,LEFT($G1409,10)="Unincepted"),VLOOKUP(" ULO",_312_Table1,MATCH(LEFT($B1409,1),_312_Table1_ColumnLookup,0),FALSE),
  IF(AND(VALUE(LEFT($A1409,3))=312,LEFT($G1409,5)="Total",$B1409="G "),VLOOKUP('312'!$F$80,_312_Table1,MATCH('312'!$N$16,_312_Table1_ColumnLookup,0),FALSE),
  IF(AND(VALUE(LEFT($A1409,3))=312,LEFT($G1409,5)="Total",$B1409="O "),VLOOKUP('312'!$F$80,_312_Table1,MATCH('312'!$V$16,_312_Table1_ColumnLookup,0),FALSE),
  IF(AND(VALUE(LEFT($A1409,3))=312,LEFT($G1409,5)="Total",$B1409="Q "),VLOOKUP('312'!$F$80,_312_Table1,MATCH('312'!$X$16,_312_Table1_ColumnLookup,0),FALSE),
  IF(AND(VALUE(LEFT($A1409,3))=312,LEFT($G1409,5)="Total"),VLOOKUP('312'!$F$80,_312_Table1,MATCH(LEFT($B1409,1),_312_Table1_ColumnLookup,0),FALSE),
  IF(AND(VALUE(LEFT($A1409,3))=312,LEN($I1409)=4,$B1409="G"),VLOOKUP($I1409,_312_Table1,MATCH('312'!$N$16,_312_Table1_ColumnLookup,0),FALSE),
  IF(AND(VALUE(LEFT($A1409,3))=312,LEN($I1409)=4,$B1409="O"),VLOOKUP($I1409,_312_Table1,MATCH('312'!$V$16,_312_Table1_ColumnLookup,0),FALSE),
  IF(AND(VALUE(LEFT($A1409,3))=312,LEN($I1409)=4,$B1409="Q"),VLOOKUP($I1409,_312_Table1,MATCH('312'!$X$16,_312_Table1_ColumnLookup,0),FALSE),
  IF(AND(VALUE(LEFT($A1409,3))=312,LEN($I1409)=4),VLOOKUP($I1409,_312_Table1,MATCH(LEFT($B1409,1),_312_Table1_ColumnLookup,0),FALSE)
+N("312"),
  IF(VALUE(LEFT($A1409,3))=313,VLOOKUP(VALUE(MID($B1409,2,1)),_313_Table1,MATCH(MID($B1409,1,1),_313_Table1_ColumnLookup,0),FALSE)
+N("313"),
  IF(AND(VALUE(LEFT($A1409,3))=314,LEN($B1409)=3),VLOOKUP(VALUE(MID($B1409,2,2)),_314_Table1,MATCH(MID($B1409,1,1),_314_Table1_ColumnLookup,0),FALSE),
  IF(VALUE(LEFT($A1409,3))=314,VLOOKUP(VALUE(MID($B1409,2,1)),_314_Table1,MATCH(MID($B1409,1,1),_314_Table1_ColumnLookup,0),FALSE)
+N("314"),
""))))))))))))))))))))))))</f>
        <v>#N/A</v>
      </c>
      <c r="E1409" s="238" t="e">
        <f>IF(AND(VALUE(LEFT($A1409,3))=309,LEN($B1409)=3),VLOOKUP(VALUE(MID($B1409,2,2)),_309_Table2,MATCH(MID($B1409,1,1),_309_Table2_ColumnLookup,0),FALSE),
  IF($C1409="309 LCR SummaryA",OneYearSCR,IF($C1409="309 LCR SummaryB",UltimateSCR,IF(VALUE(LEFT($A1409,3))=309,VLOOKUP(VALUE(MID($B1409,2,1)),_309_Table2,MATCH(MID($B1409,1,1),_309_Table2_ColumnLookup,0),FALSE)
+N("309"),
  IF(VALUE(LEFT($A1409,3))=310,VLOOKUP(VALUE(MID($B1409,2,1)),_310_Table2,MATCH(MID($B1409,1,1),_310_Table2_ColumnLookup,0),FALSE)
+N("310"),
  IF(AND(VALUE(LEFT($A1409,3))=311,LEN($I1409)=4),VLOOKUP($I1409,_311_Table2,MATCH($B1409,_311_Table2_ColumnLookup,0),FALSE),
  IF(AND(VALUE(LEFT($A1409,3))=311,OR($B1409="I2",$B1409="J2",$B1409="K2",$B1409="L2")),VLOOKUP('311'!$G$58,_311_Table2,MATCH(MID($B1409,1,1),_311_Table2_ColumnLookup,0),FALSE),
  IF(AND(VALUE(LEFT($A1409,3))=311,RIGHT($B1409,5)="Total"),VLOOKUP('311'!$G$59,_311_Table2,MATCH(MID($B1409,1,1),_311_Table2_ColumnLookup,0),FALSE),
  IF(VALUE(LEFT($A1409,3))=311,VLOOKUP(VALUE(MID($B1409,2,1)),_311_Table2,MATCH(MID($B1409,1,1),_311_Table2_ColumnLookup,0),FALSE)
+N("311"),
  IF(AND(VALUE(LEFT($A1409,3))=312,LEFT($G1409,10)="Unincepted",$B1409="G "),VLOOKUP(" ULO",_312_Table2,MATCH('312'!$N$16,_312_Table2_ColumnLookup,0),FALSE),
  IF(AND(VALUE(LEFT($A1409,3))=312,LEFT($G1409,10)="Unincepted",$B1409="O "),VLOOKUP(" ULO",_312_Table2,MATCH('312'!$V$16,_312_Table2_ColumnLookup,0),FALSE),
  IF(AND(VALUE(LEFT($A1409,3))=312,LEFT($G1409,10)="Unincepted",$B1409="Q "),VLOOKUP(" ULO",_312_Table2,MATCH('312'!$X$16,_312_Table2_ColumnLookup,0),FALSE),
  IF(AND(VALUE(LEFT($A1409,3))=312,LEFT($G1409,10)="Unincepted"),VLOOKUP(" ULO",_312_Table2,MATCH(LEFT($B1409,1),_312_Table2_ColumnLookup,0),FALSE),
  IF(AND(VALUE(LEFT($A1409,3))=312,LEFT($G1409,5)="Total",$B1409="G "),VLOOKUP('312'!$F$80,_312_Table2,MATCH('312'!$N$16,_312_Table2_ColumnLookup,0),FALSE),
  IF(AND(VALUE(LEFT($A1409,3))=312,LEFT($G1409,5)="Total",$B1409="O "),VLOOKUP('312'!$F$80,_312_Table2,MATCH('312'!$V$16,_312_Table2_ColumnLookup,0),FALSE),
  IF(AND(VALUE(LEFT($A1409,3))=312,LEFT($G1409,5)="Total",$B1409="Q "),VLOOKUP('312'!$F$80,_312_Table2,MATCH('312'!$X$16,_312_Table2_ColumnLookup,0),FALSE),
  IF(AND(VALUE(LEFT($A1409,3))=312,LEFT($G1409,5)="Total"),VLOOKUP('312'!$F$80,_312_Table2,MATCH(LEFT($B1409,1),_312_Table2_ColumnLookup,0),FALSE),
  IF(AND(VALUE(LEFT($A1409,3))=312,LEN($I1409)=4,$B1409="G"),VLOOKUP($I1409,_312_Table2,MATCH('312'!$N$16,_312_Table2_ColumnLookup,0),FALSE),
  IF(AND(VALUE(LEFT($A1409,3))=312,LEN($I1409)=4,$B1409="O"),VLOOKUP($I1409,_312_Table2,MATCH('312'!$V$16,_312_Table2_ColumnLookup,0),FALSE),
  IF(AND(VALUE(LEFT($A1409,3))=312,LEN($I1409)=4,$B1409="Q"),VLOOKUP($I1409,_312_Table2,MATCH('312'!$X$16,_312_Table2_ColumnLookup,0),FALSE),
  IF(AND(VALUE(LEFT($A1409,3))=312,LEN($I1409)=4),VLOOKUP($I1409,_312_Table2,MATCH(LEFT($B1409,1),_312_Table2_ColumnLookup,0),FALSE)
+N("312"),
  IF(VALUE(LEFT($A1409,3))=313,VLOOKUP(VALUE(MID($B1409,2,1)),_313_Table2,MATCH(MID($B1409,1,1),_313_Table2_ColumnLookup,0),FALSE)
+N("313"),
  IF(AND(VALUE(LEFT($A1409,3))=314,LEN($B1409)=3),VLOOKUP(VALUE(MID($B1409,2,2)),_314_Table2,MATCH(MID($B1409,1,1),_314_Table2_ColumnLookup,0),FALSE),
  IF(VALUE(LEFT($A1409,3))=314,VLOOKUP(VALUE(MID($B1409,2,1)),_314_Table2,MATCH(MID($B1409,1,1),_314_Table2_ColumnLookup,0),FALSE)
+N("314"),
""))))))))))))))))))))))))</f>
        <v>#N/A</v>
      </c>
      <c r="F1409" s="238" t="e">
        <f>IF(AND(VALUE(LEFT($A1409,3))=309,LEN($B1409)=3),VLOOKUP(VALUE(MID($B1409,2,2)),_309_Table3,MATCH(MID($B1409,1,1),_309_Table3_ColumnLookup,0),FALSE),
  IF($C1409="309 LCR SummaryA",OneYearSCR,IF($C1409="309 LCR SummaryB",UltimateSCR,IF(VALUE(LEFT($A1409,3))=309,VLOOKUP(VALUE(MID($B1409,2,1)),_309_Table3,MATCH(MID($B1409,1,1),_309_Table3_ColumnLookup,0),FALSE)
+N("309"),
  IF(VALUE(LEFT($A1409,3))=310,VLOOKUP(VALUE(MID($B1409,2,1)),_310_Table3,MATCH(MID($B1409,1,1),_310_Table3_ColumnLookup,0),FALSE)
+N("310"),
  IF(AND(VALUE(LEFT($A1409,3))=311,LEN($I1409)=4),VLOOKUP($I1409,_311_Table3,MATCH($B1409,_311_Table3_ColumnLookup,0),FALSE),
  IF(AND(VALUE(LEFT($A1409,3))=311,OR($B1409="I2",$B1409="J2",$B1409="K2",$B1409="L2")),VLOOKUP('311'!$G$58,_311_Table3,MATCH(MID($B1409,1,1),_311_Table3_ColumnLookup,0),FALSE),
  IF(AND(VALUE(LEFT($A1409,3))=311,RIGHT($B1409,5)="Total"),VLOOKUP('311'!$G$59,_311_Table3,MATCH(MID($B1409,1,1),_311_Table3_ColumnLookup,0),FALSE),
  IF(VALUE(LEFT($A1409,3))=311,VLOOKUP(VALUE(MID($B1409,2,1)),_311_Table3,MATCH(MID($B1409,1,1),_311_Table3_ColumnLookup,0),FALSE)
+N("311"),
  IF(AND(VALUE(LEFT($A1409,3))=312,LEFT($G1409,10)="Unincepted",$B1409="G "),VLOOKUP(" ULO",_312_Table3,MATCH('312'!$N$16,_312_Table3_ColumnLookup,0),FALSE),
  IF(AND(VALUE(LEFT($A1409,3))=312,LEFT($G1409,10)="Unincepted",$B1409="O "),VLOOKUP(" ULO",_312_Table3,MATCH('312'!$V$16,_312_Table3_ColumnLookup,0),FALSE),
  IF(AND(VALUE(LEFT($A1409,3))=312,LEFT($G1409,10)="Unincepted",$B1409="Q "),VLOOKUP(" ULO",_312_Table3,MATCH('312'!$X$16,_312_Table3_ColumnLookup,0),FALSE),
  IF(AND(VALUE(LEFT($A1409,3))=312,LEFT($G1409,10)="Unincepted"),VLOOKUP(" ULO",_312_Table3,MATCH(LEFT($B1409,1),_312_Table3_ColumnLookup,0),FALSE),
  IF(AND(VALUE(LEFT($A1409,3))=312,LEFT($G1409,5)="Total",$B1409="G "),VLOOKUP('312'!$F$80,_312_Table3,MATCH('312'!$N$16,_312_Table3_ColumnLookup,0),FALSE),
  IF(AND(VALUE(LEFT($A1409,3))=312,LEFT($G1409,5)="Total",$B1409="O "),VLOOKUP('312'!$F$80,_312_Table3,MATCH('312'!$V$16,_312_Table3_ColumnLookup,0),FALSE),
  IF(AND(VALUE(LEFT($A1409,3))=312,LEFT($G1409,5)="Total",$B1409="Q "),VLOOKUP('312'!$F$80,_312_Table3,MATCH('312'!$X$16,_312_Table3_ColumnLookup,0),FALSE),
  IF(AND(VALUE(LEFT($A1409,3))=312,LEFT($G1409,5)="Total"),VLOOKUP('312'!$F$80,_312_Table3,MATCH(LEFT($B1409,1),_312_Table3_ColumnLookup,0),FALSE),
  IF(AND(VALUE(LEFT($A1409,3))=312,LEN($I1409)=4,$B1409="G"),VLOOKUP($I1409,_312_Table3,MATCH('312'!$N$16,_312_Table3_ColumnLookup,0),FALSE),
  IF(AND(VALUE(LEFT($A1409,3))=312,LEN($I1409)=4,$B1409="O"),VLOOKUP($I1409,_312_Table3,MATCH('312'!$V$16,_312_Table3_ColumnLookup,0),FALSE),
  IF(AND(VALUE(LEFT($A1409,3))=312,LEN($I1409)=4,$B1409="Q"),VLOOKUP($I1409,_312_Table3,MATCH('312'!$X$16,_312_Table3_ColumnLookup,0),FALSE),
  IF(AND(VALUE(LEFT($A1409,3))=312,LEN($I1409)=4),VLOOKUP($I1409,_312_Table3,MATCH(LEFT($B1409,1),_312_Table3_ColumnLookup,0),FALSE)
+N("312"),
  IF(VALUE(LEFT($A1409,3))=313,VLOOKUP(VALUE(MID($B1409,2,1)),_313_Table3,MATCH(MID($B1409,1,1),_313_Table3_ColumnLookup,0),FALSE)
+N("313"),
  IF(AND(VALUE(LEFT($A1409,3))=314,LEN($B1409)=3),VLOOKUP(VALUE(MID($B1409,2,2)),_314_Table3,MATCH(MID($B1409,1,1),_314_Table3_ColumnLookup,0),FALSE),
  IF(VALUE(LEFT($A1409,3))=314,VLOOKUP(VALUE(MID($B1409,2,1)),_314_Table3,MATCH(MID($B1409,1,1),_314_Table3_ColumnLookup,0),FALSE)
+N("314"),
""))))))))))))))))))))))))</f>
        <v>#N/A</v>
      </c>
      <c r="H1409" s="321" t="str">
        <f>IFERROR(
IF(ISERROR($D1409)=FALSE,$D1409,IF(ISERROR($E1409)=FALSE,$E1409,IF(ISERROR($F1409)=FALSE,$F1409
+N("012 checkboxes"),
IF(
IF(OR(LEFT($A1409,9)="Syndicate",LEFT($A1409,12)="NewSyndicate"),VLOOKUP($A1409,'012'!$J:$ZW,MATCH("Link to button",'012'!$J$1:$ZW$1,0),0)
+N("309 checkbox"),
IF($C1409="309 LCR Summary0",VLOOKUP("Notes990",'309'!$P:$ZZ,MATCH("Link to button",'309'!$P$1:$ZZ$1,0),0)
+N("313 checkboxes"),
IF($C1409="313 Financial Information0LcmVsScr",IF($C1409="309 LCR Summary0",VLOOKUP("LcmVsScr",'309'!$N:$ZZ,MATCH("Link to button",'309'!$N$1:$ZZ$1,0),0),
IF($C1409="313 Financial Information0LcrDocAttached",IF($C1409="309 LCR Summary0",VLOOKUP("LcrDocAttached",'309'!$N:$ZZ,MATCH("Link to button",'309'!$N$1:$ZZ$1,0),
0)))))))=1,TRUE,FALSE)
))),"")</f>
        <v/>
      </c>
    </row>
    <row r="1410" spans="1:8">
      <c r="A1410" s="237" t="e">
        <f>VLOOKUP($G1410,CSVLookups!$B:$R,MATCH(A$1,CSVLookups!$B$1:$R$1,0),FALSE)</f>
        <v>#N/A</v>
      </c>
      <c r="B1410" s="237" t="e">
        <f>VLOOKUP($G1410,CSVLookups!$B:$R,MATCH(B$1,CSVLookups!$B$1:$R$1,0),FALSE)</f>
        <v>#N/A</v>
      </c>
      <c r="C1410" s="238" t="e">
        <f t="shared" si="22"/>
        <v>#N/A</v>
      </c>
      <c r="D1410" s="238" t="e">
        <f>IF(AND(VALUE(LEFT($A1410,3))=309,LEN($B1410)=3),VLOOKUP(VALUE(MID($B1410,2,2)),_309_Table1,MATCH(MID($B1410,1,1),_309_Table1_ColumnLookup,0),FALSE),
  IF($C1410="309 LCR SummaryA",OneYearSCR,IF($C1410="309 LCR SummaryB",UltimateSCR,IF(VALUE(LEFT($A1410,3))=309,VLOOKUP(VALUE(MID($B1410,2,1)),_309_Table1,MATCH(MID($B1410,1,1),_309_Table1_ColumnLookup,0),FALSE)
+N("309"),
  IF(VALUE(LEFT($A1410,3))=310,VLOOKUP(VALUE(MID($B1410,2,1)),_310_Table1,MATCH(MID($B1410,1,1),_310_Table1_ColumnLookup,0),FALSE)
+N("310"),
  IF(AND(VALUE(LEFT($A1410,3))=311,LEN($I1410)=4),VLOOKUP($I1410,_311_Table1,MATCH($B1410,_311_Table1_ColumnLookup,0),FALSE),
  IF(AND(VALUE(LEFT($A1410,3))=311,OR($B1410="I2",$B1410="J2",$B1410="K2",$B1410="L2")),VLOOKUP('311'!$G$58,_311_Table1,MATCH(MID($B1410,1,1),_311_Table1_ColumnLookup,0),FALSE),
  IF(AND(VALUE(LEFT($A1410,3))=311,RIGHT($B1410,5)="Total"),VLOOKUP('311'!$G$59,_311_Table1,MATCH(MID($B1410,1,1),_311_Table1_ColumnLookup,0),FALSE),
  IF(VALUE(LEFT($A1410,3))=311,VLOOKUP(VALUE(MID($B1410,2,1)),_311_Table1,MATCH(MID($B1410,1,1),_311_Table1_ColumnLookup,0),FALSE)
+N("311"),
  IF(AND(VALUE(LEFT($A1410,3))=312,LEFT($G1410,10)="Unincepted",$B1410="G "),VLOOKUP(" ULO",_312_Table1,MATCH('312'!$N$16,_312_Table1_ColumnLookup,0),FALSE),
  IF(AND(VALUE(LEFT($A1410,3))=312,LEFT($G1410,10)="Unincepted",$B1410="O "),VLOOKUP(" ULO",_312_Table1,MATCH('312'!$V$16,_312_Table1_ColumnLookup,0),FALSE),
  IF(AND(VALUE(LEFT($A1410,3))=312,LEFT($G1410,10)="Unincepted",$B1410="Q "),VLOOKUP(" ULO",_312_Table1,MATCH('312'!$X$16,_312_Table1_ColumnLookup,0),FALSE),
  IF(AND(VALUE(LEFT($A1410,3))=312,LEFT($G1410,10)="Unincepted"),VLOOKUP(" ULO",_312_Table1,MATCH(LEFT($B1410,1),_312_Table1_ColumnLookup,0),FALSE),
  IF(AND(VALUE(LEFT($A1410,3))=312,LEFT($G1410,5)="Total",$B1410="G "),VLOOKUP('312'!$F$80,_312_Table1,MATCH('312'!$N$16,_312_Table1_ColumnLookup,0),FALSE),
  IF(AND(VALUE(LEFT($A1410,3))=312,LEFT($G1410,5)="Total",$B1410="O "),VLOOKUP('312'!$F$80,_312_Table1,MATCH('312'!$V$16,_312_Table1_ColumnLookup,0),FALSE),
  IF(AND(VALUE(LEFT($A1410,3))=312,LEFT($G1410,5)="Total",$B1410="Q "),VLOOKUP('312'!$F$80,_312_Table1,MATCH('312'!$X$16,_312_Table1_ColumnLookup,0),FALSE),
  IF(AND(VALUE(LEFT($A1410,3))=312,LEFT($G1410,5)="Total"),VLOOKUP('312'!$F$80,_312_Table1,MATCH(LEFT($B1410,1),_312_Table1_ColumnLookup,0),FALSE),
  IF(AND(VALUE(LEFT($A1410,3))=312,LEN($I1410)=4,$B1410="G"),VLOOKUP($I1410,_312_Table1,MATCH('312'!$N$16,_312_Table1_ColumnLookup,0),FALSE),
  IF(AND(VALUE(LEFT($A1410,3))=312,LEN($I1410)=4,$B1410="O"),VLOOKUP($I1410,_312_Table1,MATCH('312'!$V$16,_312_Table1_ColumnLookup,0),FALSE),
  IF(AND(VALUE(LEFT($A1410,3))=312,LEN($I1410)=4,$B1410="Q"),VLOOKUP($I1410,_312_Table1,MATCH('312'!$X$16,_312_Table1_ColumnLookup,0),FALSE),
  IF(AND(VALUE(LEFT($A1410,3))=312,LEN($I1410)=4),VLOOKUP($I1410,_312_Table1,MATCH(LEFT($B1410,1),_312_Table1_ColumnLookup,0),FALSE)
+N("312"),
  IF(VALUE(LEFT($A1410,3))=313,VLOOKUP(VALUE(MID($B1410,2,1)),_313_Table1,MATCH(MID($B1410,1,1),_313_Table1_ColumnLookup,0),FALSE)
+N("313"),
  IF(AND(VALUE(LEFT($A1410,3))=314,LEN($B1410)=3),VLOOKUP(VALUE(MID($B1410,2,2)),_314_Table1,MATCH(MID($B1410,1,1),_314_Table1_ColumnLookup,0),FALSE),
  IF(VALUE(LEFT($A1410,3))=314,VLOOKUP(VALUE(MID($B1410,2,1)),_314_Table1,MATCH(MID($B1410,1,1),_314_Table1_ColumnLookup,0),FALSE)
+N("314"),
""))))))))))))))))))))))))</f>
        <v>#N/A</v>
      </c>
      <c r="E1410" s="238" t="e">
        <f>IF(AND(VALUE(LEFT($A1410,3))=309,LEN($B1410)=3),VLOOKUP(VALUE(MID($B1410,2,2)),_309_Table2,MATCH(MID($B1410,1,1),_309_Table2_ColumnLookup,0),FALSE),
  IF($C1410="309 LCR SummaryA",OneYearSCR,IF($C1410="309 LCR SummaryB",UltimateSCR,IF(VALUE(LEFT($A1410,3))=309,VLOOKUP(VALUE(MID($B1410,2,1)),_309_Table2,MATCH(MID($B1410,1,1),_309_Table2_ColumnLookup,0),FALSE)
+N("309"),
  IF(VALUE(LEFT($A1410,3))=310,VLOOKUP(VALUE(MID($B1410,2,1)),_310_Table2,MATCH(MID($B1410,1,1),_310_Table2_ColumnLookup,0),FALSE)
+N("310"),
  IF(AND(VALUE(LEFT($A1410,3))=311,LEN($I1410)=4),VLOOKUP($I1410,_311_Table2,MATCH($B1410,_311_Table2_ColumnLookup,0),FALSE),
  IF(AND(VALUE(LEFT($A1410,3))=311,OR($B1410="I2",$B1410="J2",$B1410="K2",$B1410="L2")),VLOOKUP('311'!$G$58,_311_Table2,MATCH(MID($B1410,1,1),_311_Table2_ColumnLookup,0),FALSE),
  IF(AND(VALUE(LEFT($A1410,3))=311,RIGHT($B1410,5)="Total"),VLOOKUP('311'!$G$59,_311_Table2,MATCH(MID($B1410,1,1),_311_Table2_ColumnLookup,0),FALSE),
  IF(VALUE(LEFT($A1410,3))=311,VLOOKUP(VALUE(MID($B1410,2,1)),_311_Table2,MATCH(MID($B1410,1,1),_311_Table2_ColumnLookup,0),FALSE)
+N("311"),
  IF(AND(VALUE(LEFT($A1410,3))=312,LEFT($G1410,10)="Unincepted",$B1410="G "),VLOOKUP(" ULO",_312_Table2,MATCH('312'!$N$16,_312_Table2_ColumnLookup,0),FALSE),
  IF(AND(VALUE(LEFT($A1410,3))=312,LEFT($G1410,10)="Unincepted",$B1410="O "),VLOOKUP(" ULO",_312_Table2,MATCH('312'!$V$16,_312_Table2_ColumnLookup,0),FALSE),
  IF(AND(VALUE(LEFT($A1410,3))=312,LEFT($G1410,10)="Unincepted",$B1410="Q "),VLOOKUP(" ULO",_312_Table2,MATCH('312'!$X$16,_312_Table2_ColumnLookup,0),FALSE),
  IF(AND(VALUE(LEFT($A1410,3))=312,LEFT($G1410,10)="Unincepted"),VLOOKUP(" ULO",_312_Table2,MATCH(LEFT($B1410,1),_312_Table2_ColumnLookup,0),FALSE),
  IF(AND(VALUE(LEFT($A1410,3))=312,LEFT($G1410,5)="Total",$B1410="G "),VLOOKUP('312'!$F$80,_312_Table2,MATCH('312'!$N$16,_312_Table2_ColumnLookup,0),FALSE),
  IF(AND(VALUE(LEFT($A1410,3))=312,LEFT($G1410,5)="Total",$B1410="O "),VLOOKUP('312'!$F$80,_312_Table2,MATCH('312'!$V$16,_312_Table2_ColumnLookup,0),FALSE),
  IF(AND(VALUE(LEFT($A1410,3))=312,LEFT($G1410,5)="Total",$B1410="Q "),VLOOKUP('312'!$F$80,_312_Table2,MATCH('312'!$X$16,_312_Table2_ColumnLookup,0),FALSE),
  IF(AND(VALUE(LEFT($A1410,3))=312,LEFT($G1410,5)="Total"),VLOOKUP('312'!$F$80,_312_Table2,MATCH(LEFT($B1410,1),_312_Table2_ColumnLookup,0),FALSE),
  IF(AND(VALUE(LEFT($A1410,3))=312,LEN($I1410)=4,$B1410="G"),VLOOKUP($I1410,_312_Table2,MATCH('312'!$N$16,_312_Table2_ColumnLookup,0),FALSE),
  IF(AND(VALUE(LEFT($A1410,3))=312,LEN($I1410)=4,$B1410="O"),VLOOKUP($I1410,_312_Table2,MATCH('312'!$V$16,_312_Table2_ColumnLookup,0),FALSE),
  IF(AND(VALUE(LEFT($A1410,3))=312,LEN($I1410)=4,$B1410="Q"),VLOOKUP($I1410,_312_Table2,MATCH('312'!$X$16,_312_Table2_ColumnLookup,0),FALSE),
  IF(AND(VALUE(LEFT($A1410,3))=312,LEN($I1410)=4),VLOOKUP($I1410,_312_Table2,MATCH(LEFT($B1410,1),_312_Table2_ColumnLookup,0),FALSE)
+N("312"),
  IF(VALUE(LEFT($A1410,3))=313,VLOOKUP(VALUE(MID($B1410,2,1)),_313_Table2,MATCH(MID($B1410,1,1),_313_Table2_ColumnLookup,0),FALSE)
+N("313"),
  IF(AND(VALUE(LEFT($A1410,3))=314,LEN($B1410)=3),VLOOKUP(VALUE(MID($B1410,2,2)),_314_Table2,MATCH(MID($B1410,1,1),_314_Table2_ColumnLookup,0),FALSE),
  IF(VALUE(LEFT($A1410,3))=314,VLOOKUP(VALUE(MID($B1410,2,1)),_314_Table2,MATCH(MID($B1410,1,1),_314_Table2_ColumnLookup,0),FALSE)
+N("314"),
""))))))))))))))))))))))))</f>
        <v>#N/A</v>
      </c>
      <c r="F1410" s="238" t="e">
        <f>IF(AND(VALUE(LEFT($A1410,3))=309,LEN($B1410)=3),VLOOKUP(VALUE(MID($B1410,2,2)),_309_Table3,MATCH(MID($B1410,1,1),_309_Table3_ColumnLookup,0),FALSE),
  IF($C1410="309 LCR SummaryA",OneYearSCR,IF($C1410="309 LCR SummaryB",UltimateSCR,IF(VALUE(LEFT($A1410,3))=309,VLOOKUP(VALUE(MID($B1410,2,1)),_309_Table3,MATCH(MID($B1410,1,1),_309_Table3_ColumnLookup,0),FALSE)
+N("309"),
  IF(VALUE(LEFT($A1410,3))=310,VLOOKUP(VALUE(MID($B1410,2,1)),_310_Table3,MATCH(MID($B1410,1,1),_310_Table3_ColumnLookup,0),FALSE)
+N("310"),
  IF(AND(VALUE(LEFT($A1410,3))=311,LEN($I1410)=4),VLOOKUP($I1410,_311_Table3,MATCH($B1410,_311_Table3_ColumnLookup,0),FALSE),
  IF(AND(VALUE(LEFT($A1410,3))=311,OR($B1410="I2",$B1410="J2",$B1410="K2",$B1410="L2")),VLOOKUP('311'!$G$58,_311_Table3,MATCH(MID($B1410,1,1),_311_Table3_ColumnLookup,0),FALSE),
  IF(AND(VALUE(LEFT($A1410,3))=311,RIGHT($B1410,5)="Total"),VLOOKUP('311'!$G$59,_311_Table3,MATCH(MID($B1410,1,1),_311_Table3_ColumnLookup,0),FALSE),
  IF(VALUE(LEFT($A1410,3))=311,VLOOKUP(VALUE(MID($B1410,2,1)),_311_Table3,MATCH(MID($B1410,1,1),_311_Table3_ColumnLookup,0),FALSE)
+N("311"),
  IF(AND(VALUE(LEFT($A1410,3))=312,LEFT($G1410,10)="Unincepted",$B1410="G "),VLOOKUP(" ULO",_312_Table3,MATCH('312'!$N$16,_312_Table3_ColumnLookup,0),FALSE),
  IF(AND(VALUE(LEFT($A1410,3))=312,LEFT($G1410,10)="Unincepted",$B1410="O "),VLOOKUP(" ULO",_312_Table3,MATCH('312'!$V$16,_312_Table3_ColumnLookup,0),FALSE),
  IF(AND(VALUE(LEFT($A1410,3))=312,LEFT($G1410,10)="Unincepted",$B1410="Q "),VLOOKUP(" ULO",_312_Table3,MATCH('312'!$X$16,_312_Table3_ColumnLookup,0),FALSE),
  IF(AND(VALUE(LEFT($A1410,3))=312,LEFT($G1410,10)="Unincepted"),VLOOKUP(" ULO",_312_Table3,MATCH(LEFT($B1410,1),_312_Table3_ColumnLookup,0),FALSE),
  IF(AND(VALUE(LEFT($A1410,3))=312,LEFT($G1410,5)="Total",$B1410="G "),VLOOKUP('312'!$F$80,_312_Table3,MATCH('312'!$N$16,_312_Table3_ColumnLookup,0),FALSE),
  IF(AND(VALUE(LEFT($A1410,3))=312,LEFT($G1410,5)="Total",$B1410="O "),VLOOKUP('312'!$F$80,_312_Table3,MATCH('312'!$V$16,_312_Table3_ColumnLookup,0),FALSE),
  IF(AND(VALUE(LEFT($A1410,3))=312,LEFT($G1410,5)="Total",$B1410="Q "),VLOOKUP('312'!$F$80,_312_Table3,MATCH('312'!$X$16,_312_Table3_ColumnLookup,0),FALSE),
  IF(AND(VALUE(LEFT($A1410,3))=312,LEFT($G1410,5)="Total"),VLOOKUP('312'!$F$80,_312_Table3,MATCH(LEFT($B1410,1),_312_Table3_ColumnLookup,0),FALSE),
  IF(AND(VALUE(LEFT($A1410,3))=312,LEN($I1410)=4,$B1410="G"),VLOOKUP($I1410,_312_Table3,MATCH('312'!$N$16,_312_Table3_ColumnLookup,0),FALSE),
  IF(AND(VALUE(LEFT($A1410,3))=312,LEN($I1410)=4,$B1410="O"),VLOOKUP($I1410,_312_Table3,MATCH('312'!$V$16,_312_Table3_ColumnLookup,0),FALSE),
  IF(AND(VALUE(LEFT($A1410,3))=312,LEN($I1410)=4,$B1410="Q"),VLOOKUP($I1410,_312_Table3,MATCH('312'!$X$16,_312_Table3_ColumnLookup,0),FALSE),
  IF(AND(VALUE(LEFT($A1410,3))=312,LEN($I1410)=4),VLOOKUP($I1410,_312_Table3,MATCH(LEFT($B1410,1),_312_Table3_ColumnLookup,0),FALSE)
+N("312"),
  IF(VALUE(LEFT($A1410,3))=313,VLOOKUP(VALUE(MID($B1410,2,1)),_313_Table3,MATCH(MID($B1410,1,1),_313_Table3_ColumnLookup,0),FALSE)
+N("313"),
  IF(AND(VALUE(LEFT($A1410,3))=314,LEN($B1410)=3),VLOOKUP(VALUE(MID($B1410,2,2)),_314_Table3,MATCH(MID($B1410,1,1),_314_Table3_ColumnLookup,0),FALSE),
  IF(VALUE(LEFT($A1410,3))=314,VLOOKUP(VALUE(MID($B1410,2,1)),_314_Table3,MATCH(MID($B1410,1,1),_314_Table3_ColumnLookup,0),FALSE)
+N("314"),
""))))))))))))))))))))))))</f>
        <v>#N/A</v>
      </c>
      <c r="H1410" s="321" t="str">
        <f>IFERROR(
IF(ISERROR($D1410)=FALSE,$D1410,IF(ISERROR($E1410)=FALSE,$E1410,IF(ISERROR($F1410)=FALSE,$F1410
+N("012 checkboxes"),
IF(
IF(OR(LEFT($A1410,9)="Syndicate",LEFT($A1410,12)="NewSyndicate"),VLOOKUP($A1410,'012'!$J:$ZW,MATCH("Link to button",'012'!$J$1:$ZW$1,0),0)
+N("309 checkbox"),
IF($C1410="309 LCR Summary0",VLOOKUP("Notes990",'309'!$P:$ZZ,MATCH("Link to button",'309'!$P$1:$ZZ$1,0),0)
+N("313 checkboxes"),
IF($C1410="313 Financial Information0LcmVsScr",IF($C1410="309 LCR Summary0",VLOOKUP("LcmVsScr",'309'!$N:$ZZ,MATCH("Link to button",'309'!$N$1:$ZZ$1,0),0),
IF($C1410="313 Financial Information0LcrDocAttached",IF($C1410="309 LCR Summary0",VLOOKUP("LcrDocAttached",'309'!$N:$ZZ,MATCH("Link to button",'309'!$N$1:$ZZ$1,0),
0)))))))=1,TRUE,FALSE)
))),"")</f>
        <v/>
      </c>
    </row>
    <row r="1411" spans="1:8">
      <c r="A1411" s="237" t="e">
        <f>VLOOKUP($G1411,CSVLookups!$B:$R,MATCH(A$1,CSVLookups!$B$1:$R$1,0),FALSE)</f>
        <v>#N/A</v>
      </c>
      <c r="B1411" s="237" t="e">
        <f>VLOOKUP($G1411,CSVLookups!$B:$R,MATCH(B$1,CSVLookups!$B$1:$R$1,0),FALSE)</f>
        <v>#N/A</v>
      </c>
      <c r="C1411" s="238" t="e">
        <f t="shared" si="22"/>
        <v>#N/A</v>
      </c>
      <c r="D1411" s="238" t="e">
        <f>IF(AND(VALUE(LEFT($A1411,3))=309,LEN($B1411)=3),VLOOKUP(VALUE(MID($B1411,2,2)),_309_Table1,MATCH(MID($B1411,1,1),_309_Table1_ColumnLookup,0),FALSE),
  IF($C1411="309 LCR SummaryA",OneYearSCR,IF($C1411="309 LCR SummaryB",UltimateSCR,IF(VALUE(LEFT($A1411,3))=309,VLOOKUP(VALUE(MID($B1411,2,1)),_309_Table1,MATCH(MID($B1411,1,1),_309_Table1_ColumnLookup,0),FALSE)
+N("309"),
  IF(VALUE(LEFT($A1411,3))=310,VLOOKUP(VALUE(MID($B1411,2,1)),_310_Table1,MATCH(MID($B1411,1,1),_310_Table1_ColumnLookup,0),FALSE)
+N("310"),
  IF(AND(VALUE(LEFT($A1411,3))=311,LEN($I1411)=4),VLOOKUP($I1411,_311_Table1,MATCH($B1411,_311_Table1_ColumnLookup,0),FALSE),
  IF(AND(VALUE(LEFT($A1411,3))=311,OR($B1411="I2",$B1411="J2",$B1411="K2",$B1411="L2")),VLOOKUP('311'!$G$58,_311_Table1,MATCH(MID($B1411,1,1),_311_Table1_ColumnLookup,0),FALSE),
  IF(AND(VALUE(LEFT($A1411,3))=311,RIGHT($B1411,5)="Total"),VLOOKUP('311'!$G$59,_311_Table1,MATCH(MID($B1411,1,1),_311_Table1_ColumnLookup,0),FALSE),
  IF(VALUE(LEFT($A1411,3))=311,VLOOKUP(VALUE(MID($B1411,2,1)),_311_Table1,MATCH(MID($B1411,1,1),_311_Table1_ColumnLookup,0),FALSE)
+N("311"),
  IF(AND(VALUE(LEFT($A1411,3))=312,LEFT($G1411,10)="Unincepted",$B1411="G "),VLOOKUP(" ULO",_312_Table1,MATCH('312'!$N$16,_312_Table1_ColumnLookup,0),FALSE),
  IF(AND(VALUE(LEFT($A1411,3))=312,LEFT($G1411,10)="Unincepted",$B1411="O "),VLOOKUP(" ULO",_312_Table1,MATCH('312'!$V$16,_312_Table1_ColumnLookup,0),FALSE),
  IF(AND(VALUE(LEFT($A1411,3))=312,LEFT($G1411,10)="Unincepted",$B1411="Q "),VLOOKUP(" ULO",_312_Table1,MATCH('312'!$X$16,_312_Table1_ColumnLookup,0),FALSE),
  IF(AND(VALUE(LEFT($A1411,3))=312,LEFT($G1411,10)="Unincepted"),VLOOKUP(" ULO",_312_Table1,MATCH(LEFT($B1411,1),_312_Table1_ColumnLookup,0),FALSE),
  IF(AND(VALUE(LEFT($A1411,3))=312,LEFT($G1411,5)="Total",$B1411="G "),VLOOKUP('312'!$F$80,_312_Table1,MATCH('312'!$N$16,_312_Table1_ColumnLookup,0),FALSE),
  IF(AND(VALUE(LEFT($A1411,3))=312,LEFT($G1411,5)="Total",$B1411="O "),VLOOKUP('312'!$F$80,_312_Table1,MATCH('312'!$V$16,_312_Table1_ColumnLookup,0),FALSE),
  IF(AND(VALUE(LEFT($A1411,3))=312,LEFT($G1411,5)="Total",$B1411="Q "),VLOOKUP('312'!$F$80,_312_Table1,MATCH('312'!$X$16,_312_Table1_ColumnLookup,0),FALSE),
  IF(AND(VALUE(LEFT($A1411,3))=312,LEFT($G1411,5)="Total"),VLOOKUP('312'!$F$80,_312_Table1,MATCH(LEFT($B1411,1),_312_Table1_ColumnLookup,0),FALSE),
  IF(AND(VALUE(LEFT($A1411,3))=312,LEN($I1411)=4,$B1411="G"),VLOOKUP($I1411,_312_Table1,MATCH('312'!$N$16,_312_Table1_ColumnLookup,0),FALSE),
  IF(AND(VALUE(LEFT($A1411,3))=312,LEN($I1411)=4,$B1411="O"),VLOOKUP($I1411,_312_Table1,MATCH('312'!$V$16,_312_Table1_ColumnLookup,0),FALSE),
  IF(AND(VALUE(LEFT($A1411,3))=312,LEN($I1411)=4,$B1411="Q"),VLOOKUP($I1411,_312_Table1,MATCH('312'!$X$16,_312_Table1_ColumnLookup,0),FALSE),
  IF(AND(VALUE(LEFT($A1411,3))=312,LEN($I1411)=4),VLOOKUP($I1411,_312_Table1,MATCH(LEFT($B1411,1),_312_Table1_ColumnLookup,0),FALSE)
+N("312"),
  IF(VALUE(LEFT($A1411,3))=313,VLOOKUP(VALUE(MID($B1411,2,1)),_313_Table1,MATCH(MID($B1411,1,1),_313_Table1_ColumnLookup,0),FALSE)
+N("313"),
  IF(AND(VALUE(LEFT($A1411,3))=314,LEN($B1411)=3),VLOOKUP(VALUE(MID($B1411,2,2)),_314_Table1,MATCH(MID($B1411,1,1),_314_Table1_ColumnLookup,0),FALSE),
  IF(VALUE(LEFT($A1411,3))=314,VLOOKUP(VALUE(MID($B1411,2,1)),_314_Table1,MATCH(MID($B1411,1,1),_314_Table1_ColumnLookup,0),FALSE)
+N("314"),
""))))))))))))))))))))))))</f>
        <v>#N/A</v>
      </c>
      <c r="E1411" s="238" t="e">
        <f>IF(AND(VALUE(LEFT($A1411,3))=309,LEN($B1411)=3),VLOOKUP(VALUE(MID($B1411,2,2)),_309_Table2,MATCH(MID($B1411,1,1),_309_Table2_ColumnLookup,0),FALSE),
  IF($C1411="309 LCR SummaryA",OneYearSCR,IF($C1411="309 LCR SummaryB",UltimateSCR,IF(VALUE(LEFT($A1411,3))=309,VLOOKUP(VALUE(MID($B1411,2,1)),_309_Table2,MATCH(MID($B1411,1,1),_309_Table2_ColumnLookup,0),FALSE)
+N("309"),
  IF(VALUE(LEFT($A1411,3))=310,VLOOKUP(VALUE(MID($B1411,2,1)),_310_Table2,MATCH(MID($B1411,1,1),_310_Table2_ColumnLookup,0),FALSE)
+N("310"),
  IF(AND(VALUE(LEFT($A1411,3))=311,LEN($I1411)=4),VLOOKUP($I1411,_311_Table2,MATCH($B1411,_311_Table2_ColumnLookup,0),FALSE),
  IF(AND(VALUE(LEFT($A1411,3))=311,OR($B1411="I2",$B1411="J2",$B1411="K2",$B1411="L2")),VLOOKUP('311'!$G$58,_311_Table2,MATCH(MID($B1411,1,1),_311_Table2_ColumnLookup,0),FALSE),
  IF(AND(VALUE(LEFT($A1411,3))=311,RIGHT($B1411,5)="Total"),VLOOKUP('311'!$G$59,_311_Table2,MATCH(MID($B1411,1,1),_311_Table2_ColumnLookup,0),FALSE),
  IF(VALUE(LEFT($A1411,3))=311,VLOOKUP(VALUE(MID($B1411,2,1)),_311_Table2,MATCH(MID($B1411,1,1),_311_Table2_ColumnLookup,0),FALSE)
+N("311"),
  IF(AND(VALUE(LEFT($A1411,3))=312,LEFT($G1411,10)="Unincepted",$B1411="G "),VLOOKUP(" ULO",_312_Table2,MATCH('312'!$N$16,_312_Table2_ColumnLookup,0),FALSE),
  IF(AND(VALUE(LEFT($A1411,3))=312,LEFT($G1411,10)="Unincepted",$B1411="O "),VLOOKUP(" ULO",_312_Table2,MATCH('312'!$V$16,_312_Table2_ColumnLookup,0),FALSE),
  IF(AND(VALUE(LEFT($A1411,3))=312,LEFT($G1411,10)="Unincepted",$B1411="Q "),VLOOKUP(" ULO",_312_Table2,MATCH('312'!$X$16,_312_Table2_ColumnLookup,0),FALSE),
  IF(AND(VALUE(LEFT($A1411,3))=312,LEFT($G1411,10)="Unincepted"),VLOOKUP(" ULO",_312_Table2,MATCH(LEFT($B1411,1),_312_Table2_ColumnLookup,0),FALSE),
  IF(AND(VALUE(LEFT($A1411,3))=312,LEFT($G1411,5)="Total",$B1411="G "),VLOOKUP('312'!$F$80,_312_Table2,MATCH('312'!$N$16,_312_Table2_ColumnLookup,0),FALSE),
  IF(AND(VALUE(LEFT($A1411,3))=312,LEFT($G1411,5)="Total",$B1411="O "),VLOOKUP('312'!$F$80,_312_Table2,MATCH('312'!$V$16,_312_Table2_ColumnLookup,0),FALSE),
  IF(AND(VALUE(LEFT($A1411,3))=312,LEFT($G1411,5)="Total",$B1411="Q "),VLOOKUP('312'!$F$80,_312_Table2,MATCH('312'!$X$16,_312_Table2_ColumnLookup,0),FALSE),
  IF(AND(VALUE(LEFT($A1411,3))=312,LEFT($G1411,5)="Total"),VLOOKUP('312'!$F$80,_312_Table2,MATCH(LEFT($B1411,1),_312_Table2_ColumnLookup,0),FALSE),
  IF(AND(VALUE(LEFT($A1411,3))=312,LEN($I1411)=4,$B1411="G"),VLOOKUP($I1411,_312_Table2,MATCH('312'!$N$16,_312_Table2_ColumnLookup,0),FALSE),
  IF(AND(VALUE(LEFT($A1411,3))=312,LEN($I1411)=4,$B1411="O"),VLOOKUP($I1411,_312_Table2,MATCH('312'!$V$16,_312_Table2_ColumnLookup,0),FALSE),
  IF(AND(VALUE(LEFT($A1411,3))=312,LEN($I1411)=4,$B1411="Q"),VLOOKUP($I1411,_312_Table2,MATCH('312'!$X$16,_312_Table2_ColumnLookup,0),FALSE),
  IF(AND(VALUE(LEFT($A1411,3))=312,LEN($I1411)=4),VLOOKUP($I1411,_312_Table2,MATCH(LEFT($B1411,1),_312_Table2_ColumnLookup,0),FALSE)
+N("312"),
  IF(VALUE(LEFT($A1411,3))=313,VLOOKUP(VALUE(MID($B1411,2,1)),_313_Table2,MATCH(MID($B1411,1,1),_313_Table2_ColumnLookup,0),FALSE)
+N("313"),
  IF(AND(VALUE(LEFT($A1411,3))=314,LEN($B1411)=3),VLOOKUP(VALUE(MID($B1411,2,2)),_314_Table2,MATCH(MID($B1411,1,1),_314_Table2_ColumnLookup,0),FALSE),
  IF(VALUE(LEFT($A1411,3))=314,VLOOKUP(VALUE(MID($B1411,2,1)),_314_Table2,MATCH(MID($B1411,1,1),_314_Table2_ColumnLookup,0),FALSE)
+N("314"),
""))))))))))))))))))))))))</f>
        <v>#N/A</v>
      </c>
      <c r="F1411" s="238" t="e">
        <f>IF(AND(VALUE(LEFT($A1411,3))=309,LEN($B1411)=3),VLOOKUP(VALUE(MID($B1411,2,2)),_309_Table3,MATCH(MID($B1411,1,1),_309_Table3_ColumnLookup,0),FALSE),
  IF($C1411="309 LCR SummaryA",OneYearSCR,IF($C1411="309 LCR SummaryB",UltimateSCR,IF(VALUE(LEFT($A1411,3))=309,VLOOKUP(VALUE(MID($B1411,2,1)),_309_Table3,MATCH(MID($B1411,1,1),_309_Table3_ColumnLookup,0),FALSE)
+N("309"),
  IF(VALUE(LEFT($A1411,3))=310,VLOOKUP(VALUE(MID($B1411,2,1)),_310_Table3,MATCH(MID($B1411,1,1),_310_Table3_ColumnLookup,0),FALSE)
+N("310"),
  IF(AND(VALUE(LEFT($A1411,3))=311,LEN($I1411)=4),VLOOKUP($I1411,_311_Table3,MATCH($B1411,_311_Table3_ColumnLookup,0),FALSE),
  IF(AND(VALUE(LEFT($A1411,3))=311,OR($B1411="I2",$B1411="J2",$B1411="K2",$B1411="L2")),VLOOKUP('311'!$G$58,_311_Table3,MATCH(MID($B1411,1,1),_311_Table3_ColumnLookup,0),FALSE),
  IF(AND(VALUE(LEFT($A1411,3))=311,RIGHT($B1411,5)="Total"),VLOOKUP('311'!$G$59,_311_Table3,MATCH(MID($B1411,1,1),_311_Table3_ColumnLookup,0),FALSE),
  IF(VALUE(LEFT($A1411,3))=311,VLOOKUP(VALUE(MID($B1411,2,1)),_311_Table3,MATCH(MID($B1411,1,1),_311_Table3_ColumnLookup,0),FALSE)
+N("311"),
  IF(AND(VALUE(LEFT($A1411,3))=312,LEFT($G1411,10)="Unincepted",$B1411="G "),VLOOKUP(" ULO",_312_Table3,MATCH('312'!$N$16,_312_Table3_ColumnLookup,0),FALSE),
  IF(AND(VALUE(LEFT($A1411,3))=312,LEFT($G1411,10)="Unincepted",$B1411="O "),VLOOKUP(" ULO",_312_Table3,MATCH('312'!$V$16,_312_Table3_ColumnLookup,0),FALSE),
  IF(AND(VALUE(LEFT($A1411,3))=312,LEFT($G1411,10)="Unincepted",$B1411="Q "),VLOOKUP(" ULO",_312_Table3,MATCH('312'!$X$16,_312_Table3_ColumnLookup,0),FALSE),
  IF(AND(VALUE(LEFT($A1411,3))=312,LEFT($G1411,10)="Unincepted"),VLOOKUP(" ULO",_312_Table3,MATCH(LEFT($B1411,1),_312_Table3_ColumnLookup,0),FALSE),
  IF(AND(VALUE(LEFT($A1411,3))=312,LEFT($G1411,5)="Total",$B1411="G "),VLOOKUP('312'!$F$80,_312_Table3,MATCH('312'!$N$16,_312_Table3_ColumnLookup,0),FALSE),
  IF(AND(VALUE(LEFT($A1411,3))=312,LEFT($G1411,5)="Total",$B1411="O "),VLOOKUP('312'!$F$80,_312_Table3,MATCH('312'!$V$16,_312_Table3_ColumnLookup,0),FALSE),
  IF(AND(VALUE(LEFT($A1411,3))=312,LEFT($G1411,5)="Total",$B1411="Q "),VLOOKUP('312'!$F$80,_312_Table3,MATCH('312'!$X$16,_312_Table3_ColumnLookup,0),FALSE),
  IF(AND(VALUE(LEFT($A1411,3))=312,LEFT($G1411,5)="Total"),VLOOKUP('312'!$F$80,_312_Table3,MATCH(LEFT($B1411,1),_312_Table3_ColumnLookup,0),FALSE),
  IF(AND(VALUE(LEFT($A1411,3))=312,LEN($I1411)=4,$B1411="G"),VLOOKUP($I1411,_312_Table3,MATCH('312'!$N$16,_312_Table3_ColumnLookup,0),FALSE),
  IF(AND(VALUE(LEFT($A1411,3))=312,LEN($I1411)=4,$B1411="O"),VLOOKUP($I1411,_312_Table3,MATCH('312'!$V$16,_312_Table3_ColumnLookup,0),FALSE),
  IF(AND(VALUE(LEFT($A1411,3))=312,LEN($I1411)=4,$B1411="Q"),VLOOKUP($I1411,_312_Table3,MATCH('312'!$X$16,_312_Table3_ColumnLookup,0),FALSE),
  IF(AND(VALUE(LEFT($A1411,3))=312,LEN($I1411)=4),VLOOKUP($I1411,_312_Table3,MATCH(LEFT($B1411,1),_312_Table3_ColumnLookup,0),FALSE)
+N("312"),
  IF(VALUE(LEFT($A1411,3))=313,VLOOKUP(VALUE(MID($B1411,2,1)),_313_Table3,MATCH(MID($B1411,1,1),_313_Table3_ColumnLookup,0),FALSE)
+N("313"),
  IF(AND(VALUE(LEFT($A1411,3))=314,LEN($B1411)=3),VLOOKUP(VALUE(MID($B1411,2,2)),_314_Table3,MATCH(MID($B1411,1,1),_314_Table3_ColumnLookup,0),FALSE),
  IF(VALUE(LEFT($A1411,3))=314,VLOOKUP(VALUE(MID($B1411,2,1)),_314_Table3,MATCH(MID($B1411,1,1),_314_Table3_ColumnLookup,0),FALSE)
+N("314"),
""))))))))))))))))))))))))</f>
        <v>#N/A</v>
      </c>
      <c r="H1411" s="321" t="str">
        <f>IFERROR(
IF(ISERROR($D1411)=FALSE,$D1411,IF(ISERROR($E1411)=FALSE,$E1411,IF(ISERROR($F1411)=FALSE,$F1411
+N("012 checkboxes"),
IF(
IF(OR(LEFT($A1411,9)="Syndicate",LEFT($A1411,12)="NewSyndicate"),VLOOKUP($A1411,'012'!$J:$ZW,MATCH("Link to button",'012'!$J$1:$ZW$1,0),0)
+N("309 checkbox"),
IF($C1411="309 LCR Summary0",VLOOKUP("Notes990",'309'!$P:$ZZ,MATCH("Link to button",'309'!$P$1:$ZZ$1,0),0)
+N("313 checkboxes"),
IF($C1411="313 Financial Information0LcmVsScr",IF($C1411="309 LCR Summary0",VLOOKUP("LcmVsScr",'309'!$N:$ZZ,MATCH("Link to button",'309'!$N$1:$ZZ$1,0),0),
IF($C1411="313 Financial Information0LcrDocAttached",IF($C1411="309 LCR Summary0",VLOOKUP("LcrDocAttached",'309'!$N:$ZZ,MATCH("Link to button",'309'!$N$1:$ZZ$1,0),
0)))))))=1,TRUE,FALSE)
))),"")</f>
        <v/>
      </c>
    </row>
    <row r="1412" spans="1:8">
      <c r="A1412" s="237" t="e">
        <f>VLOOKUP($G1412,CSVLookups!$B:$R,MATCH(A$1,CSVLookups!$B$1:$R$1,0),FALSE)</f>
        <v>#N/A</v>
      </c>
      <c r="B1412" s="237" t="e">
        <f>VLOOKUP($G1412,CSVLookups!$B:$R,MATCH(B$1,CSVLookups!$B$1:$R$1,0),FALSE)</f>
        <v>#N/A</v>
      </c>
      <c r="C1412" s="238" t="e">
        <f t="shared" si="22"/>
        <v>#N/A</v>
      </c>
      <c r="D1412" s="238" t="e">
        <f>IF(AND(VALUE(LEFT($A1412,3))=309,LEN($B1412)=3),VLOOKUP(VALUE(MID($B1412,2,2)),_309_Table1,MATCH(MID($B1412,1,1),_309_Table1_ColumnLookup,0),FALSE),
  IF($C1412="309 LCR SummaryA",OneYearSCR,IF($C1412="309 LCR SummaryB",UltimateSCR,IF(VALUE(LEFT($A1412,3))=309,VLOOKUP(VALUE(MID($B1412,2,1)),_309_Table1,MATCH(MID($B1412,1,1),_309_Table1_ColumnLookup,0),FALSE)
+N("309"),
  IF(VALUE(LEFT($A1412,3))=310,VLOOKUP(VALUE(MID($B1412,2,1)),_310_Table1,MATCH(MID($B1412,1,1),_310_Table1_ColumnLookup,0),FALSE)
+N("310"),
  IF(AND(VALUE(LEFT($A1412,3))=311,LEN($I1412)=4),VLOOKUP($I1412,_311_Table1,MATCH($B1412,_311_Table1_ColumnLookup,0),FALSE),
  IF(AND(VALUE(LEFT($A1412,3))=311,OR($B1412="I2",$B1412="J2",$B1412="K2",$B1412="L2")),VLOOKUP('311'!$G$58,_311_Table1,MATCH(MID($B1412,1,1),_311_Table1_ColumnLookup,0),FALSE),
  IF(AND(VALUE(LEFT($A1412,3))=311,RIGHT($B1412,5)="Total"),VLOOKUP('311'!$G$59,_311_Table1,MATCH(MID($B1412,1,1),_311_Table1_ColumnLookup,0),FALSE),
  IF(VALUE(LEFT($A1412,3))=311,VLOOKUP(VALUE(MID($B1412,2,1)),_311_Table1,MATCH(MID($B1412,1,1),_311_Table1_ColumnLookup,0),FALSE)
+N("311"),
  IF(AND(VALUE(LEFT($A1412,3))=312,LEFT($G1412,10)="Unincepted",$B1412="G "),VLOOKUP(" ULO",_312_Table1,MATCH('312'!$N$16,_312_Table1_ColumnLookup,0),FALSE),
  IF(AND(VALUE(LEFT($A1412,3))=312,LEFT($G1412,10)="Unincepted",$B1412="O "),VLOOKUP(" ULO",_312_Table1,MATCH('312'!$V$16,_312_Table1_ColumnLookup,0),FALSE),
  IF(AND(VALUE(LEFT($A1412,3))=312,LEFT($G1412,10)="Unincepted",$B1412="Q "),VLOOKUP(" ULO",_312_Table1,MATCH('312'!$X$16,_312_Table1_ColumnLookup,0),FALSE),
  IF(AND(VALUE(LEFT($A1412,3))=312,LEFT($G1412,10)="Unincepted"),VLOOKUP(" ULO",_312_Table1,MATCH(LEFT($B1412,1),_312_Table1_ColumnLookup,0),FALSE),
  IF(AND(VALUE(LEFT($A1412,3))=312,LEFT($G1412,5)="Total",$B1412="G "),VLOOKUP('312'!$F$80,_312_Table1,MATCH('312'!$N$16,_312_Table1_ColumnLookup,0),FALSE),
  IF(AND(VALUE(LEFT($A1412,3))=312,LEFT($G1412,5)="Total",$B1412="O "),VLOOKUP('312'!$F$80,_312_Table1,MATCH('312'!$V$16,_312_Table1_ColumnLookup,0),FALSE),
  IF(AND(VALUE(LEFT($A1412,3))=312,LEFT($G1412,5)="Total",$B1412="Q "),VLOOKUP('312'!$F$80,_312_Table1,MATCH('312'!$X$16,_312_Table1_ColumnLookup,0),FALSE),
  IF(AND(VALUE(LEFT($A1412,3))=312,LEFT($G1412,5)="Total"),VLOOKUP('312'!$F$80,_312_Table1,MATCH(LEFT($B1412,1),_312_Table1_ColumnLookup,0),FALSE),
  IF(AND(VALUE(LEFT($A1412,3))=312,LEN($I1412)=4,$B1412="G"),VLOOKUP($I1412,_312_Table1,MATCH('312'!$N$16,_312_Table1_ColumnLookup,0),FALSE),
  IF(AND(VALUE(LEFT($A1412,3))=312,LEN($I1412)=4,$B1412="O"),VLOOKUP($I1412,_312_Table1,MATCH('312'!$V$16,_312_Table1_ColumnLookup,0),FALSE),
  IF(AND(VALUE(LEFT($A1412,3))=312,LEN($I1412)=4,$B1412="Q"),VLOOKUP($I1412,_312_Table1,MATCH('312'!$X$16,_312_Table1_ColumnLookup,0),FALSE),
  IF(AND(VALUE(LEFT($A1412,3))=312,LEN($I1412)=4),VLOOKUP($I1412,_312_Table1,MATCH(LEFT($B1412,1),_312_Table1_ColumnLookup,0),FALSE)
+N("312"),
  IF(VALUE(LEFT($A1412,3))=313,VLOOKUP(VALUE(MID($B1412,2,1)),_313_Table1,MATCH(MID($B1412,1,1),_313_Table1_ColumnLookup,0),FALSE)
+N("313"),
  IF(AND(VALUE(LEFT($A1412,3))=314,LEN($B1412)=3),VLOOKUP(VALUE(MID($B1412,2,2)),_314_Table1,MATCH(MID($B1412,1,1),_314_Table1_ColumnLookup,0),FALSE),
  IF(VALUE(LEFT($A1412,3))=314,VLOOKUP(VALUE(MID($B1412,2,1)),_314_Table1,MATCH(MID($B1412,1,1),_314_Table1_ColumnLookup,0),FALSE)
+N("314"),
""))))))))))))))))))))))))</f>
        <v>#N/A</v>
      </c>
      <c r="E1412" s="238" t="e">
        <f>IF(AND(VALUE(LEFT($A1412,3))=309,LEN($B1412)=3),VLOOKUP(VALUE(MID($B1412,2,2)),_309_Table2,MATCH(MID($B1412,1,1),_309_Table2_ColumnLookup,0),FALSE),
  IF($C1412="309 LCR SummaryA",OneYearSCR,IF($C1412="309 LCR SummaryB",UltimateSCR,IF(VALUE(LEFT($A1412,3))=309,VLOOKUP(VALUE(MID($B1412,2,1)),_309_Table2,MATCH(MID($B1412,1,1),_309_Table2_ColumnLookup,0),FALSE)
+N("309"),
  IF(VALUE(LEFT($A1412,3))=310,VLOOKUP(VALUE(MID($B1412,2,1)),_310_Table2,MATCH(MID($B1412,1,1),_310_Table2_ColumnLookup,0),FALSE)
+N("310"),
  IF(AND(VALUE(LEFT($A1412,3))=311,LEN($I1412)=4),VLOOKUP($I1412,_311_Table2,MATCH($B1412,_311_Table2_ColumnLookup,0),FALSE),
  IF(AND(VALUE(LEFT($A1412,3))=311,OR($B1412="I2",$B1412="J2",$B1412="K2",$B1412="L2")),VLOOKUP('311'!$G$58,_311_Table2,MATCH(MID($B1412,1,1),_311_Table2_ColumnLookup,0),FALSE),
  IF(AND(VALUE(LEFT($A1412,3))=311,RIGHT($B1412,5)="Total"),VLOOKUP('311'!$G$59,_311_Table2,MATCH(MID($B1412,1,1),_311_Table2_ColumnLookup,0),FALSE),
  IF(VALUE(LEFT($A1412,3))=311,VLOOKUP(VALUE(MID($B1412,2,1)),_311_Table2,MATCH(MID($B1412,1,1),_311_Table2_ColumnLookup,0),FALSE)
+N("311"),
  IF(AND(VALUE(LEFT($A1412,3))=312,LEFT($G1412,10)="Unincepted",$B1412="G "),VLOOKUP(" ULO",_312_Table2,MATCH('312'!$N$16,_312_Table2_ColumnLookup,0),FALSE),
  IF(AND(VALUE(LEFT($A1412,3))=312,LEFT($G1412,10)="Unincepted",$B1412="O "),VLOOKUP(" ULO",_312_Table2,MATCH('312'!$V$16,_312_Table2_ColumnLookup,0),FALSE),
  IF(AND(VALUE(LEFT($A1412,3))=312,LEFT($G1412,10)="Unincepted",$B1412="Q "),VLOOKUP(" ULO",_312_Table2,MATCH('312'!$X$16,_312_Table2_ColumnLookup,0),FALSE),
  IF(AND(VALUE(LEFT($A1412,3))=312,LEFT($G1412,10)="Unincepted"),VLOOKUP(" ULO",_312_Table2,MATCH(LEFT($B1412,1),_312_Table2_ColumnLookup,0),FALSE),
  IF(AND(VALUE(LEFT($A1412,3))=312,LEFT($G1412,5)="Total",$B1412="G "),VLOOKUP('312'!$F$80,_312_Table2,MATCH('312'!$N$16,_312_Table2_ColumnLookup,0),FALSE),
  IF(AND(VALUE(LEFT($A1412,3))=312,LEFT($G1412,5)="Total",$B1412="O "),VLOOKUP('312'!$F$80,_312_Table2,MATCH('312'!$V$16,_312_Table2_ColumnLookup,0),FALSE),
  IF(AND(VALUE(LEFT($A1412,3))=312,LEFT($G1412,5)="Total",$B1412="Q "),VLOOKUP('312'!$F$80,_312_Table2,MATCH('312'!$X$16,_312_Table2_ColumnLookup,0),FALSE),
  IF(AND(VALUE(LEFT($A1412,3))=312,LEFT($G1412,5)="Total"),VLOOKUP('312'!$F$80,_312_Table2,MATCH(LEFT($B1412,1),_312_Table2_ColumnLookup,0),FALSE),
  IF(AND(VALUE(LEFT($A1412,3))=312,LEN($I1412)=4,$B1412="G"),VLOOKUP($I1412,_312_Table2,MATCH('312'!$N$16,_312_Table2_ColumnLookup,0),FALSE),
  IF(AND(VALUE(LEFT($A1412,3))=312,LEN($I1412)=4,$B1412="O"),VLOOKUP($I1412,_312_Table2,MATCH('312'!$V$16,_312_Table2_ColumnLookup,0),FALSE),
  IF(AND(VALUE(LEFT($A1412,3))=312,LEN($I1412)=4,$B1412="Q"),VLOOKUP($I1412,_312_Table2,MATCH('312'!$X$16,_312_Table2_ColumnLookup,0),FALSE),
  IF(AND(VALUE(LEFT($A1412,3))=312,LEN($I1412)=4),VLOOKUP($I1412,_312_Table2,MATCH(LEFT($B1412,1),_312_Table2_ColumnLookup,0),FALSE)
+N("312"),
  IF(VALUE(LEFT($A1412,3))=313,VLOOKUP(VALUE(MID($B1412,2,1)),_313_Table2,MATCH(MID($B1412,1,1),_313_Table2_ColumnLookup,0),FALSE)
+N("313"),
  IF(AND(VALUE(LEFT($A1412,3))=314,LEN($B1412)=3),VLOOKUP(VALUE(MID($B1412,2,2)),_314_Table2,MATCH(MID($B1412,1,1),_314_Table2_ColumnLookup,0),FALSE),
  IF(VALUE(LEFT($A1412,3))=314,VLOOKUP(VALUE(MID($B1412,2,1)),_314_Table2,MATCH(MID($B1412,1,1),_314_Table2_ColumnLookup,0),FALSE)
+N("314"),
""))))))))))))))))))))))))</f>
        <v>#N/A</v>
      </c>
      <c r="F1412" s="238" t="e">
        <f>IF(AND(VALUE(LEFT($A1412,3))=309,LEN($B1412)=3),VLOOKUP(VALUE(MID($B1412,2,2)),_309_Table3,MATCH(MID($B1412,1,1),_309_Table3_ColumnLookup,0),FALSE),
  IF($C1412="309 LCR SummaryA",OneYearSCR,IF($C1412="309 LCR SummaryB",UltimateSCR,IF(VALUE(LEFT($A1412,3))=309,VLOOKUP(VALUE(MID($B1412,2,1)),_309_Table3,MATCH(MID($B1412,1,1),_309_Table3_ColumnLookup,0),FALSE)
+N("309"),
  IF(VALUE(LEFT($A1412,3))=310,VLOOKUP(VALUE(MID($B1412,2,1)),_310_Table3,MATCH(MID($B1412,1,1),_310_Table3_ColumnLookup,0),FALSE)
+N("310"),
  IF(AND(VALUE(LEFT($A1412,3))=311,LEN($I1412)=4),VLOOKUP($I1412,_311_Table3,MATCH($B1412,_311_Table3_ColumnLookup,0),FALSE),
  IF(AND(VALUE(LEFT($A1412,3))=311,OR($B1412="I2",$B1412="J2",$B1412="K2",$B1412="L2")),VLOOKUP('311'!$G$58,_311_Table3,MATCH(MID($B1412,1,1),_311_Table3_ColumnLookup,0),FALSE),
  IF(AND(VALUE(LEFT($A1412,3))=311,RIGHT($B1412,5)="Total"),VLOOKUP('311'!$G$59,_311_Table3,MATCH(MID($B1412,1,1),_311_Table3_ColumnLookup,0),FALSE),
  IF(VALUE(LEFT($A1412,3))=311,VLOOKUP(VALUE(MID($B1412,2,1)),_311_Table3,MATCH(MID($B1412,1,1),_311_Table3_ColumnLookup,0),FALSE)
+N("311"),
  IF(AND(VALUE(LEFT($A1412,3))=312,LEFT($G1412,10)="Unincepted",$B1412="G "),VLOOKUP(" ULO",_312_Table3,MATCH('312'!$N$16,_312_Table3_ColumnLookup,0),FALSE),
  IF(AND(VALUE(LEFT($A1412,3))=312,LEFT($G1412,10)="Unincepted",$B1412="O "),VLOOKUP(" ULO",_312_Table3,MATCH('312'!$V$16,_312_Table3_ColumnLookup,0),FALSE),
  IF(AND(VALUE(LEFT($A1412,3))=312,LEFT($G1412,10)="Unincepted",$B1412="Q "),VLOOKUP(" ULO",_312_Table3,MATCH('312'!$X$16,_312_Table3_ColumnLookup,0),FALSE),
  IF(AND(VALUE(LEFT($A1412,3))=312,LEFT($G1412,10)="Unincepted"),VLOOKUP(" ULO",_312_Table3,MATCH(LEFT($B1412,1),_312_Table3_ColumnLookup,0),FALSE),
  IF(AND(VALUE(LEFT($A1412,3))=312,LEFT($G1412,5)="Total",$B1412="G "),VLOOKUP('312'!$F$80,_312_Table3,MATCH('312'!$N$16,_312_Table3_ColumnLookup,0),FALSE),
  IF(AND(VALUE(LEFT($A1412,3))=312,LEFT($G1412,5)="Total",$B1412="O "),VLOOKUP('312'!$F$80,_312_Table3,MATCH('312'!$V$16,_312_Table3_ColumnLookup,0),FALSE),
  IF(AND(VALUE(LEFT($A1412,3))=312,LEFT($G1412,5)="Total",$B1412="Q "),VLOOKUP('312'!$F$80,_312_Table3,MATCH('312'!$X$16,_312_Table3_ColumnLookup,0),FALSE),
  IF(AND(VALUE(LEFT($A1412,3))=312,LEFT($G1412,5)="Total"),VLOOKUP('312'!$F$80,_312_Table3,MATCH(LEFT($B1412,1),_312_Table3_ColumnLookup,0),FALSE),
  IF(AND(VALUE(LEFT($A1412,3))=312,LEN($I1412)=4,$B1412="G"),VLOOKUP($I1412,_312_Table3,MATCH('312'!$N$16,_312_Table3_ColumnLookup,0),FALSE),
  IF(AND(VALUE(LEFT($A1412,3))=312,LEN($I1412)=4,$B1412="O"),VLOOKUP($I1412,_312_Table3,MATCH('312'!$V$16,_312_Table3_ColumnLookup,0),FALSE),
  IF(AND(VALUE(LEFT($A1412,3))=312,LEN($I1412)=4,$B1412="Q"),VLOOKUP($I1412,_312_Table3,MATCH('312'!$X$16,_312_Table3_ColumnLookup,0),FALSE),
  IF(AND(VALUE(LEFT($A1412,3))=312,LEN($I1412)=4),VLOOKUP($I1412,_312_Table3,MATCH(LEFT($B1412,1),_312_Table3_ColumnLookup,0),FALSE)
+N("312"),
  IF(VALUE(LEFT($A1412,3))=313,VLOOKUP(VALUE(MID($B1412,2,1)),_313_Table3,MATCH(MID($B1412,1,1),_313_Table3_ColumnLookup,0),FALSE)
+N("313"),
  IF(AND(VALUE(LEFT($A1412,3))=314,LEN($B1412)=3),VLOOKUP(VALUE(MID($B1412,2,2)),_314_Table3,MATCH(MID($B1412,1,1),_314_Table3_ColumnLookup,0),FALSE),
  IF(VALUE(LEFT($A1412,3))=314,VLOOKUP(VALUE(MID($B1412,2,1)),_314_Table3,MATCH(MID($B1412,1,1),_314_Table3_ColumnLookup,0),FALSE)
+N("314"),
""))))))))))))))))))))))))</f>
        <v>#N/A</v>
      </c>
      <c r="H1412" s="321" t="str">
        <f>IFERROR(
IF(ISERROR($D1412)=FALSE,$D1412,IF(ISERROR($E1412)=FALSE,$E1412,IF(ISERROR($F1412)=FALSE,$F1412
+N("012 checkboxes"),
IF(
IF(OR(LEFT($A1412,9)="Syndicate",LEFT($A1412,12)="NewSyndicate"),VLOOKUP($A1412,'012'!$J:$ZW,MATCH("Link to button",'012'!$J$1:$ZW$1,0),0)
+N("309 checkbox"),
IF($C1412="309 LCR Summary0",VLOOKUP("Notes990",'309'!$P:$ZZ,MATCH("Link to button",'309'!$P$1:$ZZ$1,0),0)
+N("313 checkboxes"),
IF($C1412="313 Financial Information0LcmVsScr",IF($C1412="309 LCR Summary0",VLOOKUP("LcmVsScr",'309'!$N:$ZZ,MATCH("Link to button",'309'!$N$1:$ZZ$1,0),0),
IF($C1412="313 Financial Information0LcrDocAttached",IF($C1412="309 LCR Summary0",VLOOKUP("LcrDocAttached",'309'!$N:$ZZ,MATCH("Link to button",'309'!$N$1:$ZZ$1,0),
0)))))))=1,TRUE,FALSE)
))),"")</f>
        <v/>
      </c>
    </row>
    <row r="1413" spans="1:8">
      <c r="A1413" s="237" t="e">
        <f>VLOOKUP($G1413,CSVLookups!$B:$R,MATCH(A$1,CSVLookups!$B$1:$R$1,0),FALSE)</f>
        <v>#N/A</v>
      </c>
      <c r="B1413" s="237" t="e">
        <f>VLOOKUP($G1413,CSVLookups!$B:$R,MATCH(B$1,CSVLookups!$B$1:$R$1,0),FALSE)</f>
        <v>#N/A</v>
      </c>
      <c r="C1413" s="238" t="e">
        <f t="shared" si="22"/>
        <v>#N/A</v>
      </c>
      <c r="D1413" s="238" t="e">
        <f>IF(AND(VALUE(LEFT($A1413,3))=309,LEN($B1413)=3),VLOOKUP(VALUE(MID($B1413,2,2)),_309_Table1,MATCH(MID($B1413,1,1),_309_Table1_ColumnLookup,0),FALSE),
  IF($C1413="309 LCR SummaryA",OneYearSCR,IF($C1413="309 LCR SummaryB",UltimateSCR,IF(VALUE(LEFT($A1413,3))=309,VLOOKUP(VALUE(MID($B1413,2,1)),_309_Table1,MATCH(MID($B1413,1,1),_309_Table1_ColumnLookup,0),FALSE)
+N("309"),
  IF(VALUE(LEFT($A1413,3))=310,VLOOKUP(VALUE(MID($B1413,2,1)),_310_Table1,MATCH(MID($B1413,1,1),_310_Table1_ColumnLookup,0),FALSE)
+N("310"),
  IF(AND(VALUE(LEFT($A1413,3))=311,LEN($I1413)=4),VLOOKUP($I1413,_311_Table1,MATCH($B1413,_311_Table1_ColumnLookup,0),FALSE),
  IF(AND(VALUE(LEFT($A1413,3))=311,OR($B1413="I2",$B1413="J2",$B1413="K2",$B1413="L2")),VLOOKUP('311'!$G$58,_311_Table1,MATCH(MID($B1413,1,1),_311_Table1_ColumnLookup,0),FALSE),
  IF(AND(VALUE(LEFT($A1413,3))=311,RIGHT($B1413,5)="Total"),VLOOKUP('311'!$G$59,_311_Table1,MATCH(MID($B1413,1,1),_311_Table1_ColumnLookup,0),FALSE),
  IF(VALUE(LEFT($A1413,3))=311,VLOOKUP(VALUE(MID($B1413,2,1)),_311_Table1,MATCH(MID($B1413,1,1),_311_Table1_ColumnLookup,0),FALSE)
+N("311"),
  IF(AND(VALUE(LEFT($A1413,3))=312,LEFT($G1413,10)="Unincepted",$B1413="G "),VLOOKUP(" ULO",_312_Table1,MATCH('312'!$N$16,_312_Table1_ColumnLookup,0),FALSE),
  IF(AND(VALUE(LEFT($A1413,3))=312,LEFT($G1413,10)="Unincepted",$B1413="O "),VLOOKUP(" ULO",_312_Table1,MATCH('312'!$V$16,_312_Table1_ColumnLookup,0),FALSE),
  IF(AND(VALUE(LEFT($A1413,3))=312,LEFT($G1413,10)="Unincepted",$B1413="Q "),VLOOKUP(" ULO",_312_Table1,MATCH('312'!$X$16,_312_Table1_ColumnLookup,0),FALSE),
  IF(AND(VALUE(LEFT($A1413,3))=312,LEFT($G1413,10)="Unincepted"),VLOOKUP(" ULO",_312_Table1,MATCH(LEFT($B1413,1),_312_Table1_ColumnLookup,0),FALSE),
  IF(AND(VALUE(LEFT($A1413,3))=312,LEFT($G1413,5)="Total",$B1413="G "),VLOOKUP('312'!$F$80,_312_Table1,MATCH('312'!$N$16,_312_Table1_ColumnLookup,0),FALSE),
  IF(AND(VALUE(LEFT($A1413,3))=312,LEFT($G1413,5)="Total",$B1413="O "),VLOOKUP('312'!$F$80,_312_Table1,MATCH('312'!$V$16,_312_Table1_ColumnLookup,0),FALSE),
  IF(AND(VALUE(LEFT($A1413,3))=312,LEFT($G1413,5)="Total",$B1413="Q "),VLOOKUP('312'!$F$80,_312_Table1,MATCH('312'!$X$16,_312_Table1_ColumnLookup,0),FALSE),
  IF(AND(VALUE(LEFT($A1413,3))=312,LEFT($G1413,5)="Total"),VLOOKUP('312'!$F$80,_312_Table1,MATCH(LEFT($B1413,1),_312_Table1_ColumnLookup,0),FALSE),
  IF(AND(VALUE(LEFT($A1413,3))=312,LEN($I1413)=4,$B1413="G"),VLOOKUP($I1413,_312_Table1,MATCH('312'!$N$16,_312_Table1_ColumnLookup,0),FALSE),
  IF(AND(VALUE(LEFT($A1413,3))=312,LEN($I1413)=4,$B1413="O"),VLOOKUP($I1413,_312_Table1,MATCH('312'!$V$16,_312_Table1_ColumnLookup,0),FALSE),
  IF(AND(VALUE(LEFT($A1413,3))=312,LEN($I1413)=4,$B1413="Q"),VLOOKUP($I1413,_312_Table1,MATCH('312'!$X$16,_312_Table1_ColumnLookup,0),FALSE),
  IF(AND(VALUE(LEFT($A1413,3))=312,LEN($I1413)=4),VLOOKUP($I1413,_312_Table1,MATCH(LEFT($B1413,1),_312_Table1_ColumnLookup,0),FALSE)
+N("312"),
  IF(VALUE(LEFT($A1413,3))=313,VLOOKUP(VALUE(MID($B1413,2,1)),_313_Table1,MATCH(MID($B1413,1,1),_313_Table1_ColumnLookup,0),FALSE)
+N("313"),
  IF(AND(VALUE(LEFT($A1413,3))=314,LEN($B1413)=3),VLOOKUP(VALUE(MID($B1413,2,2)),_314_Table1,MATCH(MID($B1413,1,1),_314_Table1_ColumnLookup,0),FALSE),
  IF(VALUE(LEFT($A1413,3))=314,VLOOKUP(VALUE(MID($B1413,2,1)),_314_Table1,MATCH(MID($B1413,1,1),_314_Table1_ColumnLookup,0),FALSE)
+N("314"),
""))))))))))))))))))))))))</f>
        <v>#N/A</v>
      </c>
      <c r="E1413" s="238" t="e">
        <f>IF(AND(VALUE(LEFT($A1413,3))=309,LEN($B1413)=3),VLOOKUP(VALUE(MID($B1413,2,2)),_309_Table2,MATCH(MID($B1413,1,1),_309_Table2_ColumnLookup,0),FALSE),
  IF($C1413="309 LCR SummaryA",OneYearSCR,IF($C1413="309 LCR SummaryB",UltimateSCR,IF(VALUE(LEFT($A1413,3))=309,VLOOKUP(VALUE(MID($B1413,2,1)),_309_Table2,MATCH(MID($B1413,1,1),_309_Table2_ColumnLookup,0),FALSE)
+N("309"),
  IF(VALUE(LEFT($A1413,3))=310,VLOOKUP(VALUE(MID($B1413,2,1)),_310_Table2,MATCH(MID($B1413,1,1),_310_Table2_ColumnLookup,0),FALSE)
+N("310"),
  IF(AND(VALUE(LEFT($A1413,3))=311,LEN($I1413)=4),VLOOKUP($I1413,_311_Table2,MATCH($B1413,_311_Table2_ColumnLookup,0),FALSE),
  IF(AND(VALUE(LEFT($A1413,3))=311,OR($B1413="I2",$B1413="J2",$B1413="K2",$B1413="L2")),VLOOKUP('311'!$G$58,_311_Table2,MATCH(MID($B1413,1,1),_311_Table2_ColumnLookup,0),FALSE),
  IF(AND(VALUE(LEFT($A1413,3))=311,RIGHT($B1413,5)="Total"),VLOOKUP('311'!$G$59,_311_Table2,MATCH(MID($B1413,1,1),_311_Table2_ColumnLookup,0),FALSE),
  IF(VALUE(LEFT($A1413,3))=311,VLOOKUP(VALUE(MID($B1413,2,1)),_311_Table2,MATCH(MID($B1413,1,1),_311_Table2_ColumnLookup,0),FALSE)
+N("311"),
  IF(AND(VALUE(LEFT($A1413,3))=312,LEFT($G1413,10)="Unincepted",$B1413="G "),VLOOKUP(" ULO",_312_Table2,MATCH('312'!$N$16,_312_Table2_ColumnLookup,0),FALSE),
  IF(AND(VALUE(LEFT($A1413,3))=312,LEFT($G1413,10)="Unincepted",$B1413="O "),VLOOKUP(" ULO",_312_Table2,MATCH('312'!$V$16,_312_Table2_ColumnLookup,0),FALSE),
  IF(AND(VALUE(LEFT($A1413,3))=312,LEFT($G1413,10)="Unincepted",$B1413="Q "),VLOOKUP(" ULO",_312_Table2,MATCH('312'!$X$16,_312_Table2_ColumnLookup,0),FALSE),
  IF(AND(VALUE(LEFT($A1413,3))=312,LEFT($G1413,10)="Unincepted"),VLOOKUP(" ULO",_312_Table2,MATCH(LEFT($B1413,1),_312_Table2_ColumnLookup,0),FALSE),
  IF(AND(VALUE(LEFT($A1413,3))=312,LEFT($G1413,5)="Total",$B1413="G "),VLOOKUP('312'!$F$80,_312_Table2,MATCH('312'!$N$16,_312_Table2_ColumnLookup,0),FALSE),
  IF(AND(VALUE(LEFT($A1413,3))=312,LEFT($G1413,5)="Total",$B1413="O "),VLOOKUP('312'!$F$80,_312_Table2,MATCH('312'!$V$16,_312_Table2_ColumnLookup,0),FALSE),
  IF(AND(VALUE(LEFT($A1413,3))=312,LEFT($G1413,5)="Total",$B1413="Q "),VLOOKUP('312'!$F$80,_312_Table2,MATCH('312'!$X$16,_312_Table2_ColumnLookup,0),FALSE),
  IF(AND(VALUE(LEFT($A1413,3))=312,LEFT($G1413,5)="Total"),VLOOKUP('312'!$F$80,_312_Table2,MATCH(LEFT($B1413,1),_312_Table2_ColumnLookup,0),FALSE),
  IF(AND(VALUE(LEFT($A1413,3))=312,LEN($I1413)=4,$B1413="G"),VLOOKUP($I1413,_312_Table2,MATCH('312'!$N$16,_312_Table2_ColumnLookup,0),FALSE),
  IF(AND(VALUE(LEFT($A1413,3))=312,LEN($I1413)=4,$B1413="O"),VLOOKUP($I1413,_312_Table2,MATCH('312'!$V$16,_312_Table2_ColumnLookup,0),FALSE),
  IF(AND(VALUE(LEFT($A1413,3))=312,LEN($I1413)=4,$B1413="Q"),VLOOKUP($I1413,_312_Table2,MATCH('312'!$X$16,_312_Table2_ColumnLookup,0),FALSE),
  IF(AND(VALUE(LEFT($A1413,3))=312,LEN($I1413)=4),VLOOKUP($I1413,_312_Table2,MATCH(LEFT($B1413,1),_312_Table2_ColumnLookup,0),FALSE)
+N("312"),
  IF(VALUE(LEFT($A1413,3))=313,VLOOKUP(VALUE(MID($B1413,2,1)),_313_Table2,MATCH(MID($B1413,1,1),_313_Table2_ColumnLookup,0),FALSE)
+N("313"),
  IF(AND(VALUE(LEFT($A1413,3))=314,LEN($B1413)=3),VLOOKUP(VALUE(MID($B1413,2,2)),_314_Table2,MATCH(MID($B1413,1,1),_314_Table2_ColumnLookup,0),FALSE),
  IF(VALUE(LEFT($A1413,3))=314,VLOOKUP(VALUE(MID($B1413,2,1)),_314_Table2,MATCH(MID($B1413,1,1),_314_Table2_ColumnLookup,0),FALSE)
+N("314"),
""))))))))))))))))))))))))</f>
        <v>#N/A</v>
      </c>
      <c r="F1413" s="238" t="e">
        <f>IF(AND(VALUE(LEFT($A1413,3))=309,LEN($B1413)=3),VLOOKUP(VALUE(MID($B1413,2,2)),_309_Table3,MATCH(MID($B1413,1,1),_309_Table3_ColumnLookup,0),FALSE),
  IF($C1413="309 LCR SummaryA",OneYearSCR,IF($C1413="309 LCR SummaryB",UltimateSCR,IF(VALUE(LEFT($A1413,3))=309,VLOOKUP(VALUE(MID($B1413,2,1)),_309_Table3,MATCH(MID($B1413,1,1),_309_Table3_ColumnLookup,0),FALSE)
+N("309"),
  IF(VALUE(LEFT($A1413,3))=310,VLOOKUP(VALUE(MID($B1413,2,1)),_310_Table3,MATCH(MID($B1413,1,1),_310_Table3_ColumnLookup,0),FALSE)
+N("310"),
  IF(AND(VALUE(LEFT($A1413,3))=311,LEN($I1413)=4),VLOOKUP($I1413,_311_Table3,MATCH($B1413,_311_Table3_ColumnLookup,0),FALSE),
  IF(AND(VALUE(LEFT($A1413,3))=311,OR($B1413="I2",$B1413="J2",$B1413="K2",$B1413="L2")),VLOOKUP('311'!$G$58,_311_Table3,MATCH(MID($B1413,1,1),_311_Table3_ColumnLookup,0),FALSE),
  IF(AND(VALUE(LEFT($A1413,3))=311,RIGHT($B1413,5)="Total"),VLOOKUP('311'!$G$59,_311_Table3,MATCH(MID($B1413,1,1),_311_Table3_ColumnLookup,0),FALSE),
  IF(VALUE(LEFT($A1413,3))=311,VLOOKUP(VALUE(MID($B1413,2,1)),_311_Table3,MATCH(MID($B1413,1,1),_311_Table3_ColumnLookup,0),FALSE)
+N("311"),
  IF(AND(VALUE(LEFT($A1413,3))=312,LEFT($G1413,10)="Unincepted",$B1413="G "),VLOOKUP(" ULO",_312_Table3,MATCH('312'!$N$16,_312_Table3_ColumnLookup,0),FALSE),
  IF(AND(VALUE(LEFT($A1413,3))=312,LEFT($G1413,10)="Unincepted",$B1413="O "),VLOOKUP(" ULO",_312_Table3,MATCH('312'!$V$16,_312_Table3_ColumnLookup,0),FALSE),
  IF(AND(VALUE(LEFT($A1413,3))=312,LEFT($G1413,10)="Unincepted",$B1413="Q "),VLOOKUP(" ULO",_312_Table3,MATCH('312'!$X$16,_312_Table3_ColumnLookup,0),FALSE),
  IF(AND(VALUE(LEFT($A1413,3))=312,LEFT($G1413,10)="Unincepted"),VLOOKUP(" ULO",_312_Table3,MATCH(LEFT($B1413,1),_312_Table3_ColumnLookup,0),FALSE),
  IF(AND(VALUE(LEFT($A1413,3))=312,LEFT($G1413,5)="Total",$B1413="G "),VLOOKUP('312'!$F$80,_312_Table3,MATCH('312'!$N$16,_312_Table3_ColumnLookup,0),FALSE),
  IF(AND(VALUE(LEFT($A1413,3))=312,LEFT($G1413,5)="Total",$B1413="O "),VLOOKUP('312'!$F$80,_312_Table3,MATCH('312'!$V$16,_312_Table3_ColumnLookup,0),FALSE),
  IF(AND(VALUE(LEFT($A1413,3))=312,LEFT($G1413,5)="Total",$B1413="Q "),VLOOKUP('312'!$F$80,_312_Table3,MATCH('312'!$X$16,_312_Table3_ColumnLookup,0),FALSE),
  IF(AND(VALUE(LEFT($A1413,3))=312,LEFT($G1413,5)="Total"),VLOOKUP('312'!$F$80,_312_Table3,MATCH(LEFT($B1413,1),_312_Table3_ColumnLookup,0),FALSE),
  IF(AND(VALUE(LEFT($A1413,3))=312,LEN($I1413)=4,$B1413="G"),VLOOKUP($I1413,_312_Table3,MATCH('312'!$N$16,_312_Table3_ColumnLookup,0),FALSE),
  IF(AND(VALUE(LEFT($A1413,3))=312,LEN($I1413)=4,$B1413="O"),VLOOKUP($I1413,_312_Table3,MATCH('312'!$V$16,_312_Table3_ColumnLookup,0),FALSE),
  IF(AND(VALUE(LEFT($A1413,3))=312,LEN($I1413)=4,$B1413="Q"),VLOOKUP($I1413,_312_Table3,MATCH('312'!$X$16,_312_Table3_ColumnLookup,0),FALSE),
  IF(AND(VALUE(LEFT($A1413,3))=312,LEN($I1413)=4),VLOOKUP($I1413,_312_Table3,MATCH(LEFT($B1413,1),_312_Table3_ColumnLookup,0),FALSE)
+N("312"),
  IF(VALUE(LEFT($A1413,3))=313,VLOOKUP(VALUE(MID($B1413,2,1)),_313_Table3,MATCH(MID($B1413,1,1),_313_Table3_ColumnLookup,0),FALSE)
+N("313"),
  IF(AND(VALUE(LEFT($A1413,3))=314,LEN($B1413)=3),VLOOKUP(VALUE(MID($B1413,2,2)),_314_Table3,MATCH(MID($B1413,1,1),_314_Table3_ColumnLookup,0),FALSE),
  IF(VALUE(LEFT($A1413,3))=314,VLOOKUP(VALUE(MID($B1413,2,1)),_314_Table3,MATCH(MID($B1413,1,1),_314_Table3_ColumnLookup,0),FALSE)
+N("314"),
""))))))))))))))))))))))))</f>
        <v>#N/A</v>
      </c>
      <c r="H1413" s="321" t="str">
        <f>IFERROR(
IF(ISERROR($D1413)=FALSE,$D1413,IF(ISERROR($E1413)=FALSE,$E1413,IF(ISERROR($F1413)=FALSE,$F1413
+N("012 checkboxes"),
IF(
IF(OR(LEFT($A1413,9)="Syndicate",LEFT($A1413,12)="NewSyndicate"),VLOOKUP($A1413,'012'!$J:$ZW,MATCH("Link to button",'012'!$J$1:$ZW$1,0),0)
+N("309 checkbox"),
IF($C1413="309 LCR Summary0",VLOOKUP("Notes990",'309'!$P:$ZZ,MATCH("Link to button",'309'!$P$1:$ZZ$1,0),0)
+N("313 checkboxes"),
IF($C1413="313 Financial Information0LcmVsScr",IF($C1413="309 LCR Summary0",VLOOKUP("LcmVsScr",'309'!$N:$ZZ,MATCH("Link to button",'309'!$N$1:$ZZ$1,0),0),
IF($C1413="313 Financial Information0LcrDocAttached",IF($C1413="309 LCR Summary0",VLOOKUP("LcrDocAttached",'309'!$N:$ZZ,MATCH("Link to button",'309'!$N$1:$ZZ$1,0),
0)))))))=1,TRUE,FALSE)
))),"")</f>
        <v/>
      </c>
    </row>
    <row r="1414" spans="1:8">
      <c r="A1414" s="237" t="e">
        <f>VLOOKUP($G1414,CSVLookups!$B:$R,MATCH(A$1,CSVLookups!$B$1:$R$1,0),FALSE)</f>
        <v>#N/A</v>
      </c>
      <c r="B1414" s="237" t="e">
        <f>VLOOKUP($G1414,CSVLookups!$B:$R,MATCH(B$1,CSVLookups!$B$1:$R$1,0),FALSE)</f>
        <v>#N/A</v>
      </c>
      <c r="C1414" s="238" t="e">
        <f t="shared" si="22"/>
        <v>#N/A</v>
      </c>
      <c r="D1414" s="238" t="e">
        <f>IF(AND(VALUE(LEFT($A1414,3))=309,LEN($B1414)=3),VLOOKUP(VALUE(MID($B1414,2,2)),_309_Table1,MATCH(MID($B1414,1,1),_309_Table1_ColumnLookup,0),FALSE),
  IF($C1414="309 LCR SummaryA",OneYearSCR,IF($C1414="309 LCR SummaryB",UltimateSCR,IF(VALUE(LEFT($A1414,3))=309,VLOOKUP(VALUE(MID($B1414,2,1)),_309_Table1,MATCH(MID($B1414,1,1),_309_Table1_ColumnLookup,0),FALSE)
+N("309"),
  IF(VALUE(LEFT($A1414,3))=310,VLOOKUP(VALUE(MID($B1414,2,1)),_310_Table1,MATCH(MID($B1414,1,1),_310_Table1_ColumnLookup,0),FALSE)
+N("310"),
  IF(AND(VALUE(LEFT($A1414,3))=311,LEN($I1414)=4),VLOOKUP($I1414,_311_Table1,MATCH($B1414,_311_Table1_ColumnLookup,0),FALSE),
  IF(AND(VALUE(LEFT($A1414,3))=311,OR($B1414="I2",$B1414="J2",$B1414="K2",$B1414="L2")),VLOOKUP('311'!$G$58,_311_Table1,MATCH(MID($B1414,1,1),_311_Table1_ColumnLookup,0),FALSE),
  IF(AND(VALUE(LEFT($A1414,3))=311,RIGHT($B1414,5)="Total"),VLOOKUP('311'!$G$59,_311_Table1,MATCH(MID($B1414,1,1),_311_Table1_ColumnLookup,0),FALSE),
  IF(VALUE(LEFT($A1414,3))=311,VLOOKUP(VALUE(MID($B1414,2,1)),_311_Table1,MATCH(MID($B1414,1,1),_311_Table1_ColumnLookup,0),FALSE)
+N("311"),
  IF(AND(VALUE(LEFT($A1414,3))=312,LEFT($G1414,10)="Unincepted",$B1414="G "),VLOOKUP(" ULO",_312_Table1,MATCH('312'!$N$16,_312_Table1_ColumnLookup,0),FALSE),
  IF(AND(VALUE(LEFT($A1414,3))=312,LEFT($G1414,10)="Unincepted",$B1414="O "),VLOOKUP(" ULO",_312_Table1,MATCH('312'!$V$16,_312_Table1_ColumnLookup,0),FALSE),
  IF(AND(VALUE(LEFT($A1414,3))=312,LEFT($G1414,10)="Unincepted",$B1414="Q "),VLOOKUP(" ULO",_312_Table1,MATCH('312'!$X$16,_312_Table1_ColumnLookup,0),FALSE),
  IF(AND(VALUE(LEFT($A1414,3))=312,LEFT($G1414,10)="Unincepted"),VLOOKUP(" ULO",_312_Table1,MATCH(LEFT($B1414,1),_312_Table1_ColumnLookup,0),FALSE),
  IF(AND(VALUE(LEFT($A1414,3))=312,LEFT($G1414,5)="Total",$B1414="G "),VLOOKUP('312'!$F$80,_312_Table1,MATCH('312'!$N$16,_312_Table1_ColumnLookup,0),FALSE),
  IF(AND(VALUE(LEFT($A1414,3))=312,LEFT($G1414,5)="Total",$B1414="O "),VLOOKUP('312'!$F$80,_312_Table1,MATCH('312'!$V$16,_312_Table1_ColumnLookup,0),FALSE),
  IF(AND(VALUE(LEFT($A1414,3))=312,LEFT($G1414,5)="Total",$B1414="Q "),VLOOKUP('312'!$F$80,_312_Table1,MATCH('312'!$X$16,_312_Table1_ColumnLookup,0),FALSE),
  IF(AND(VALUE(LEFT($A1414,3))=312,LEFT($G1414,5)="Total"),VLOOKUP('312'!$F$80,_312_Table1,MATCH(LEFT($B1414,1),_312_Table1_ColumnLookup,0),FALSE),
  IF(AND(VALUE(LEFT($A1414,3))=312,LEN($I1414)=4,$B1414="G"),VLOOKUP($I1414,_312_Table1,MATCH('312'!$N$16,_312_Table1_ColumnLookup,0),FALSE),
  IF(AND(VALUE(LEFT($A1414,3))=312,LEN($I1414)=4,$B1414="O"),VLOOKUP($I1414,_312_Table1,MATCH('312'!$V$16,_312_Table1_ColumnLookup,0),FALSE),
  IF(AND(VALUE(LEFT($A1414,3))=312,LEN($I1414)=4,$B1414="Q"),VLOOKUP($I1414,_312_Table1,MATCH('312'!$X$16,_312_Table1_ColumnLookup,0),FALSE),
  IF(AND(VALUE(LEFT($A1414,3))=312,LEN($I1414)=4),VLOOKUP($I1414,_312_Table1,MATCH(LEFT($B1414,1),_312_Table1_ColumnLookup,0),FALSE)
+N("312"),
  IF(VALUE(LEFT($A1414,3))=313,VLOOKUP(VALUE(MID($B1414,2,1)),_313_Table1,MATCH(MID($B1414,1,1),_313_Table1_ColumnLookup,0),FALSE)
+N("313"),
  IF(AND(VALUE(LEFT($A1414,3))=314,LEN($B1414)=3),VLOOKUP(VALUE(MID($B1414,2,2)),_314_Table1,MATCH(MID($B1414,1,1),_314_Table1_ColumnLookup,0),FALSE),
  IF(VALUE(LEFT($A1414,3))=314,VLOOKUP(VALUE(MID($B1414,2,1)),_314_Table1,MATCH(MID($B1414,1,1),_314_Table1_ColumnLookup,0),FALSE)
+N("314"),
""))))))))))))))))))))))))</f>
        <v>#N/A</v>
      </c>
      <c r="E1414" s="238" t="e">
        <f>IF(AND(VALUE(LEFT($A1414,3))=309,LEN($B1414)=3),VLOOKUP(VALUE(MID($B1414,2,2)),_309_Table2,MATCH(MID($B1414,1,1),_309_Table2_ColumnLookup,0),FALSE),
  IF($C1414="309 LCR SummaryA",OneYearSCR,IF($C1414="309 LCR SummaryB",UltimateSCR,IF(VALUE(LEFT($A1414,3))=309,VLOOKUP(VALUE(MID($B1414,2,1)),_309_Table2,MATCH(MID($B1414,1,1),_309_Table2_ColumnLookup,0),FALSE)
+N("309"),
  IF(VALUE(LEFT($A1414,3))=310,VLOOKUP(VALUE(MID($B1414,2,1)),_310_Table2,MATCH(MID($B1414,1,1),_310_Table2_ColumnLookup,0),FALSE)
+N("310"),
  IF(AND(VALUE(LEFT($A1414,3))=311,LEN($I1414)=4),VLOOKUP($I1414,_311_Table2,MATCH($B1414,_311_Table2_ColumnLookup,0),FALSE),
  IF(AND(VALUE(LEFT($A1414,3))=311,OR($B1414="I2",$B1414="J2",$B1414="K2",$B1414="L2")),VLOOKUP('311'!$G$58,_311_Table2,MATCH(MID($B1414,1,1),_311_Table2_ColumnLookup,0),FALSE),
  IF(AND(VALUE(LEFT($A1414,3))=311,RIGHT($B1414,5)="Total"),VLOOKUP('311'!$G$59,_311_Table2,MATCH(MID($B1414,1,1),_311_Table2_ColumnLookup,0),FALSE),
  IF(VALUE(LEFT($A1414,3))=311,VLOOKUP(VALUE(MID($B1414,2,1)),_311_Table2,MATCH(MID($B1414,1,1),_311_Table2_ColumnLookup,0),FALSE)
+N("311"),
  IF(AND(VALUE(LEFT($A1414,3))=312,LEFT($G1414,10)="Unincepted",$B1414="G "),VLOOKUP(" ULO",_312_Table2,MATCH('312'!$N$16,_312_Table2_ColumnLookup,0),FALSE),
  IF(AND(VALUE(LEFT($A1414,3))=312,LEFT($G1414,10)="Unincepted",$B1414="O "),VLOOKUP(" ULO",_312_Table2,MATCH('312'!$V$16,_312_Table2_ColumnLookup,0),FALSE),
  IF(AND(VALUE(LEFT($A1414,3))=312,LEFT($G1414,10)="Unincepted",$B1414="Q "),VLOOKUP(" ULO",_312_Table2,MATCH('312'!$X$16,_312_Table2_ColumnLookup,0),FALSE),
  IF(AND(VALUE(LEFT($A1414,3))=312,LEFT($G1414,10)="Unincepted"),VLOOKUP(" ULO",_312_Table2,MATCH(LEFT($B1414,1),_312_Table2_ColumnLookup,0),FALSE),
  IF(AND(VALUE(LEFT($A1414,3))=312,LEFT($G1414,5)="Total",$B1414="G "),VLOOKUP('312'!$F$80,_312_Table2,MATCH('312'!$N$16,_312_Table2_ColumnLookup,0),FALSE),
  IF(AND(VALUE(LEFT($A1414,3))=312,LEFT($G1414,5)="Total",$B1414="O "),VLOOKUP('312'!$F$80,_312_Table2,MATCH('312'!$V$16,_312_Table2_ColumnLookup,0),FALSE),
  IF(AND(VALUE(LEFT($A1414,3))=312,LEFT($G1414,5)="Total",$B1414="Q "),VLOOKUP('312'!$F$80,_312_Table2,MATCH('312'!$X$16,_312_Table2_ColumnLookup,0),FALSE),
  IF(AND(VALUE(LEFT($A1414,3))=312,LEFT($G1414,5)="Total"),VLOOKUP('312'!$F$80,_312_Table2,MATCH(LEFT($B1414,1),_312_Table2_ColumnLookup,0),FALSE),
  IF(AND(VALUE(LEFT($A1414,3))=312,LEN($I1414)=4,$B1414="G"),VLOOKUP($I1414,_312_Table2,MATCH('312'!$N$16,_312_Table2_ColumnLookup,0),FALSE),
  IF(AND(VALUE(LEFT($A1414,3))=312,LEN($I1414)=4,$B1414="O"),VLOOKUP($I1414,_312_Table2,MATCH('312'!$V$16,_312_Table2_ColumnLookup,0),FALSE),
  IF(AND(VALUE(LEFT($A1414,3))=312,LEN($I1414)=4,$B1414="Q"),VLOOKUP($I1414,_312_Table2,MATCH('312'!$X$16,_312_Table2_ColumnLookup,0),FALSE),
  IF(AND(VALUE(LEFT($A1414,3))=312,LEN($I1414)=4),VLOOKUP($I1414,_312_Table2,MATCH(LEFT($B1414,1),_312_Table2_ColumnLookup,0),FALSE)
+N("312"),
  IF(VALUE(LEFT($A1414,3))=313,VLOOKUP(VALUE(MID($B1414,2,1)),_313_Table2,MATCH(MID($B1414,1,1),_313_Table2_ColumnLookup,0),FALSE)
+N("313"),
  IF(AND(VALUE(LEFT($A1414,3))=314,LEN($B1414)=3),VLOOKUP(VALUE(MID($B1414,2,2)),_314_Table2,MATCH(MID($B1414,1,1),_314_Table2_ColumnLookup,0),FALSE),
  IF(VALUE(LEFT($A1414,3))=314,VLOOKUP(VALUE(MID($B1414,2,1)),_314_Table2,MATCH(MID($B1414,1,1),_314_Table2_ColumnLookup,0),FALSE)
+N("314"),
""))))))))))))))))))))))))</f>
        <v>#N/A</v>
      </c>
      <c r="F1414" s="238" t="e">
        <f>IF(AND(VALUE(LEFT($A1414,3))=309,LEN($B1414)=3),VLOOKUP(VALUE(MID($B1414,2,2)),_309_Table3,MATCH(MID($B1414,1,1),_309_Table3_ColumnLookup,0),FALSE),
  IF($C1414="309 LCR SummaryA",OneYearSCR,IF($C1414="309 LCR SummaryB",UltimateSCR,IF(VALUE(LEFT($A1414,3))=309,VLOOKUP(VALUE(MID($B1414,2,1)),_309_Table3,MATCH(MID($B1414,1,1),_309_Table3_ColumnLookup,0),FALSE)
+N("309"),
  IF(VALUE(LEFT($A1414,3))=310,VLOOKUP(VALUE(MID($B1414,2,1)),_310_Table3,MATCH(MID($B1414,1,1),_310_Table3_ColumnLookup,0),FALSE)
+N("310"),
  IF(AND(VALUE(LEFT($A1414,3))=311,LEN($I1414)=4),VLOOKUP($I1414,_311_Table3,MATCH($B1414,_311_Table3_ColumnLookup,0),FALSE),
  IF(AND(VALUE(LEFT($A1414,3))=311,OR($B1414="I2",$B1414="J2",$B1414="K2",$B1414="L2")),VLOOKUP('311'!$G$58,_311_Table3,MATCH(MID($B1414,1,1),_311_Table3_ColumnLookup,0),FALSE),
  IF(AND(VALUE(LEFT($A1414,3))=311,RIGHT($B1414,5)="Total"),VLOOKUP('311'!$G$59,_311_Table3,MATCH(MID($B1414,1,1),_311_Table3_ColumnLookup,0),FALSE),
  IF(VALUE(LEFT($A1414,3))=311,VLOOKUP(VALUE(MID($B1414,2,1)),_311_Table3,MATCH(MID($B1414,1,1),_311_Table3_ColumnLookup,0),FALSE)
+N("311"),
  IF(AND(VALUE(LEFT($A1414,3))=312,LEFT($G1414,10)="Unincepted",$B1414="G "),VLOOKUP(" ULO",_312_Table3,MATCH('312'!$N$16,_312_Table3_ColumnLookup,0),FALSE),
  IF(AND(VALUE(LEFT($A1414,3))=312,LEFT($G1414,10)="Unincepted",$B1414="O "),VLOOKUP(" ULO",_312_Table3,MATCH('312'!$V$16,_312_Table3_ColumnLookup,0),FALSE),
  IF(AND(VALUE(LEFT($A1414,3))=312,LEFT($G1414,10)="Unincepted",$B1414="Q "),VLOOKUP(" ULO",_312_Table3,MATCH('312'!$X$16,_312_Table3_ColumnLookup,0),FALSE),
  IF(AND(VALUE(LEFT($A1414,3))=312,LEFT($G1414,10)="Unincepted"),VLOOKUP(" ULO",_312_Table3,MATCH(LEFT($B1414,1),_312_Table3_ColumnLookup,0),FALSE),
  IF(AND(VALUE(LEFT($A1414,3))=312,LEFT($G1414,5)="Total",$B1414="G "),VLOOKUP('312'!$F$80,_312_Table3,MATCH('312'!$N$16,_312_Table3_ColumnLookup,0),FALSE),
  IF(AND(VALUE(LEFT($A1414,3))=312,LEFT($G1414,5)="Total",$B1414="O "),VLOOKUP('312'!$F$80,_312_Table3,MATCH('312'!$V$16,_312_Table3_ColumnLookup,0),FALSE),
  IF(AND(VALUE(LEFT($A1414,3))=312,LEFT($G1414,5)="Total",$B1414="Q "),VLOOKUP('312'!$F$80,_312_Table3,MATCH('312'!$X$16,_312_Table3_ColumnLookup,0),FALSE),
  IF(AND(VALUE(LEFT($A1414,3))=312,LEFT($G1414,5)="Total"),VLOOKUP('312'!$F$80,_312_Table3,MATCH(LEFT($B1414,1),_312_Table3_ColumnLookup,0),FALSE),
  IF(AND(VALUE(LEFT($A1414,3))=312,LEN($I1414)=4,$B1414="G"),VLOOKUP($I1414,_312_Table3,MATCH('312'!$N$16,_312_Table3_ColumnLookup,0),FALSE),
  IF(AND(VALUE(LEFT($A1414,3))=312,LEN($I1414)=4,$B1414="O"),VLOOKUP($I1414,_312_Table3,MATCH('312'!$V$16,_312_Table3_ColumnLookup,0),FALSE),
  IF(AND(VALUE(LEFT($A1414,3))=312,LEN($I1414)=4,$B1414="Q"),VLOOKUP($I1414,_312_Table3,MATCH('312'!$X$16,_312_Table3_ColumnLookup,0),FALSE),
  IF(AND(VALUE(LEFT($A1414,3))=312,LEN($I1414)=4),VLOOKUP($I1414,_312_Table3,MATCH(LEFT($B1414,1),_312_Table3_ColumnLookup,0),FALSE)
+N("312"),
  IF(VALUE(LEFT($A1414,3))=313,VLOOKUP(VALUE(MID($B1414,2,1)),_313_Table3,MATCH(MID($B1414,1,1),_313_Table3_ColumnLookup,0),FALSE)
+N("313"),
  IF(AND(VALUE(LEFT($A1414,3))=314,LEN($B1414)=3),VLOOKUP(VALUE(MID($B1414,2,2)),_314_Table3,MATCH(MID($B1414,1,1),_314_Table3_ColumnLookup,0),FALSE),
  IF(VALUE(LEFT($A1414,3))=314,VLOOKUP(VALUE(MID($B1414,2,1)),_314_Table3,MATCH(MID($B1414,1,1),_314_Table3_ColumnLookup,0),FALSE)
+N("314"),
""))))))))))))))))))))))))</f>
        <v>#N/A</v>
      </c>
      <c r="H1414" s="321" t="str">
        <f>IFERROR(
IF(ISERROR($D1414)=FALSE,$D1414,IF(ISERROR($E1414)=FALSE,$E1414,IF(ISERROR($F1414)=FALSE,$F1414
+N("012 checkboxes"),
IF(
IF(OR(LEFT($A1414,9)="Syndicate",LEFT($A1414,12)="NewSyndicate"),VLOOKUP($A1414,'012'!$J:$ZW,MATCH("Link to button",'012'!$J$1:$ZW$1,0),0)
+N("309 checkbox"),
IF($C1414="309 LCR Summary0",VLOOKUP("Notes990",'309'!$P:$ZZ,MATCH("Link to button",'309'!$P$1:$ZZ$1,0),0)
+N("313 checkboxes"),
IF($C1414="313 Financial Information0LcmVsScr",IF($C1414="309 LCR Summary0",VLOOKUP("LcmVsScr",'309'!$N:$ZZ,MATCH("Link to button",'309'!$N$1:$ZZ$1,0),0),
IF($C1414="313 Financial Information0LcrDocAttached",IF($C1414="309 LCR Summary0",VLOOKUP("LcrDocAttached",'309'!$N:$ZZ,MATCH("Link to button",'309'!$N$1:$ZZ$1,0),
0)))))))=1,TRUE,FALSE)
))),"")</f>
        <v/>
      </c>
    </row>
    <row r="1415" spans="1:8">
      <c r="A1415" s="237" t="e">
        <f>VLOOKUP($G1415,CSVLookups!$B:$R,MATCH(A$1,CSVLookups!$B$1:$R$1,0),FALSE)</f>
        <v>#N/A</v>
      </c>
      <c r="B1415" s="237" t="e">
        <f>VLOOKUP($G1415,CSVLookups!$B:$R,MATCH(B$1,CSVLookups!$B$1:$R$1,0),FALSE)</f>
        <v>#N/A</v>
      </c>
      <c r="C1415" s="238" t="e">
        <f t="shared" si="22"/>
        <v>#N/A</v>
      </c>
      <c r="D1415" s="238" t="e">
        <f>IF(AND(VALUE(LEFT($A1415,3))=309,LEN($B1415)=3),VLOOKUP(VALUE(MID($B1415,2,2)),_309_Table1,MATCH(MID($B1415,1,1),_309_Table1_ColumnLookup,0),FALSE),
  IF($C1415="309 LCR SummaryA",OneYearSCR,IF($C1415="309 LCR SummaryB",UltimateSCR,IF(VALUE(LEFT($A1415,3))=309,VLOOKUP(VALUE(MID($B1415,2,1)),_309_Table1,MATCH(MID($B1415,1,1),_309_Table1_ColumnLookup,0),FALSE)
+N("309"),
  IF(VALUE(LEFT($A1415,3))=310,VLOOKUP(VALUE(MID($B1415,2,1)),_310_Table1,MATCH(MID($B1415,1,1),_310_Table1_ColumnLookup,0),FALSE)
+N("310"),
  IF(AND(VALUE(LEFT($A1415,3))=311,LEN($I1415)=4),VLOOKUP($I1415,_311_Table1,MATCH($B1415,_311_Table1_ColumnLookup,0),FALSE),
  IF(AND(VALUE(LEFT($A1415,3))=311,OR($B1415="I2",$B1415="J2",$B1415="K2",$B1415="L2")),VLOOKUP('311'!$G$58,_311_Table1,MATCH(MID($B1415,1,1),_311_Table1_ColumnLookup,0),FALSE),
  IF(AND(VALUE(LEFT($A1415,3))=311,RIGHT($B1415,5)="Total"),VLOOKUP('311'!$G$59,_311_Table1,MATCH(MID($B1415,1,1),_311_Table1_ColumnLookup,0),FALSE),
  IF(VALUE(LEFT($A1415,3))=311,VLOOKUP(VALUE(MID($B1415,2,1)),_311_Table1,MATCH(MID($B1415,1,1),_311_Table1_ColumnLookup,0),FALSE)
+N("311"),
  IF(AND(VALUE(LEFT($A1415,3))=312,LEFT($G1415,10)="Unincepted",$B1415="G "),VLOOKUP(" ULO",_312_Table1,MATCH('312'!$N$16,_312_Table1_ColumnLookup,0),FALSE),
  IF(AND(VALUE(LEFT($A1415,3))=312,LEFT($G1415,10)="Unincepted",$B1415="O "),VLOOKUP(" ULO",_312_Table1,MATCH('312'!$V$16,_312_Table1_ColumnLookup,0),FALSE),
  IF(AND(VALUE(LEFT($A1415,3))=312,LEFT($G1415,10)="Unincepted",$B1415="Q "),VLOOKUP(" ULO",_312_Table1,MATCH('312'!$X$16,_312_Table1_ColumnLookup,0),FALSE),
  IF(AND(VALUE(LEFT($A1415,3))=312,LEFT($G1415,10)="Unincepted"),VLOOKUP(" ULO",_312_Table1,MATCH(LEFT($B1415,1),_312_Table1_ColumnLookup,0),FALSE),
  IF(AND(VALUE(LEFT($A1415,3))=312,LEFT($G1415,5)="Total",$B1415="G "),VLOOKUP('312'!$F$80,_312_Table1,MATCH('312'!$N$16,_312_Table1_ColumnLookup,0),FALSE),
  IF(AND(VALUE(LEFT($A1415,3))=312,LEFT($G1415,5)="Total",$B1415="O "),VLOOKUP('312'!$F$80,_312_Table1,MATCH('312'!$V$16,_312_Table1_ColumnLookup,0),FALSE),
  IF(AND(VALUE(LEFT($A1415,3))=312,LEFT($G1415,5)="Total",$B1415="Q "),VLOOKUP('312'!$F$80,_312_Table1,MATCH('312'!$X$16,_312_Table1_ColumnLookup,0),FALSE),
  IF(AND(VALUE(LEFT($A1415,3))=312,LEFT($G1415,5)="Total"),VLOOKUP('312'!$F$80,_312_Table1,MATCH(LEFT($B1415,1),_312_Table1_ColumnLookup,0),FALSE),
  IF(AND(VALUE(LEFT($A1415,3))=312,LEN($I1415)=4,$B1415="G"),VLOOKUP($I1415,_312_Table1,MATCH('312'!$N$16,_312_Table1_ColumnLookup,0),FALSE),
  IF(AND(VALUE(LEFT($A1415,3))=312,LEN($I1415)=4,$B1415="O"),VLOOKUP($I1415,_312_Table1,MATCH('312'!$V$16,_312_Table1_ColumnLookup,0),FALSE),
  IF(AND(VALUE(LEFT($A1415,3))=312,LEN($I1415)=4,$B1415="Q"),VLOOKUP($I1415,_312_Table1,MATCH('312'!$X$16,_312_Table1_ColumnLookup,0),FALSE),
  IF(AND(VALUE(LEFT($A1415,3))=312,LEN($I1415)=4),VLOOKUP($I1415,_312_Table1,MATCH(LEFT($B1415,1),_312_Table1_ColumnLookup,0),FALSE)
+N("312"),
  IF(VALUE(LEFT($A1415,3))=313,VLOOKUP(VALUE(MID($B1415,2,1)),_313_Table1,MATCH(MID($B1415,1,1),_313_Table1_ColumnLookup,0),FALSE)
+N("313"),
  IF(AND(VALUE(LEFT($A1415,3))=314,LEN($B1415)=3),VLOOKUP(VALUE(MID($B1415,2,2)),_314_Table1,MATCH(MID($B1415,1,1),_314_Table1_ColumnLookup,0),FALSE),
  IF(VALUE(LEFT($A1415,3))=314,VLOOKUP(VALUE(MID($B1415,2,1)),_314_Table1,MATCH(MID($B1415,1,1),_314_Table1_ColumnLookup,0),FALSE)
+N("314"),
""))))))))))))))))))))))))</f>
        <v>#N/A</v>
      </c>
      <c r="E1415" s="238" t="e">
        <f>IF(AND(VALUE(LEFT($A1415,3))=309,LEN($B1415)=3),VLOOKUP(VALUE(MID($B1415,2,2)),_309_Table2,MATCH(MID($B1415,1,1),_309_Table2_ColumnLookup,0),FALSE),
  IF($C1415="309 LCR SummaryA",OneYearSCR,IF($C1415="309 LCR SummaryB",UltimateSCR,IF(VALUE(LEFT($A1415,3))=309,VLOOKUP(VALUE(MID($B1415,2,1)),_309_Table2,MATCH(MID($B1415,1,1),_309_Table2_ColumnLookup,0),FALSE)
+N("309"),
  IF(VALUE(LEFT($A1415,3))=310,VLOOKUP(VALUE(MID($B1415,2,1)),_310_Table2,MATCH(MID($B1415,1,1),_310_Table2_ColumnLookup,0),FALSE)
+N("310"),
  IF(AND(VALUE(LEFT($A1415,3))=311,LEN($I1415)=4),VLOOKUP($I1415,_311_Table2,MATCH($B1415,_311_Table2_ColumnLookup,0),FALSE),
  IF(AND(VALUE(LEFT($A1415,3))=311,OR($B1415="I2",$B1415="J2",$B1415="K2",$B1415="L2")),VLOOKUP('311'!$G$58,_311_Table2,MATCH(MID($B1415,1,1),_311_Table2_ColumnLookup,0),FALSE),
  IF(AND(VALUE(LEFT($A1415,3))=311,RIGHT($B1415,5)="Total"),VLOOKUP('311'!$G$59,_311_Table2,MATCH(MID($B1415,1,1),_311_Table2_ColumnLookup,0),FALSE),
  IF(VALUE(LEFT($A1415,3))=311,VLOOKUP(VALUE(MID($B1415,2,1)),_311_Table2,MATCH(MID($B1415,1,1),_311_Table2_ColumnLookup,0),FALSE)
+N("311"),
  IF(AND(VALUE(LEFT($A1415,3))=312,LEFT($G1415,10)="Unincepted",$B1415="G "),VLOOKUP(" ULO",_312_Table2,MATCH('312'!$N$16,_312_Table2_ColumnLookup,0),FALSE),
  IF(AND(VALUE(LEFT($A1415,3))=312,LEFT($G1415,10)="Unincepted",$B1415="O "),VLOOKUP(" ULO",_312_Table2,MATCH('312'!$V$16,_312_Table2_ColumnLookup,0),FALSE),
  IF(AND(VALUE(LEFT($A1415,3))=312,LEFT($G1415,10)="Unincepted",$B1415="Q "),VLOOKUP(" ULO",_312_Table2,MATCH('312'!$X$16,_312_Table2_ColumnLookup,0),FALSE),
  IF(AND(VALUE(LEFT($A1415,3))=312,LEFT($G1415,10)="Unincepted"),VLOOKUP(" ULO",_312_Table2,MATCH(LEFT($B1415,1),_312_Table2_ColumnLookup,0),FALSE),
  IF(AND(VALUE(LEFT($A1415,3))=312,LEFT($G1415,5)="Total",$B1415="G "),VLOOKUP('312'!$F$80,_312_Table2,MATCH('312'!$N$16,_312_Table2_ColumnLookup,0),FALSE),
  IF(AND(VALUE(LEFT($A1415,3))=312,LEFT($G1415,5)="Total",$B1415="O "),VLOOKUP('312'!$F$80,_312_Table2,MATCH('312'!$V$16,_312_Table2_ColumnLookup,0),FALSE),
  IF(AND(VALUE(LEFT($A1415,3))=312,LEFT($G1415,5)="Total",$B1415="Q "),VLOOKUP('312'!$F$80,_312_Table2,MATCH('312'!$X$16,_312_Table2_ColumnLookup,0),FALSE),
  IF(AND(VALUE(LEFT($A1415,3))=312,LEFT($G1415,5)="Total"),VLOOKUP('312'!$F$80,_312_Table2,MATCH(LEFT($B1415,1),_312_Table2_ColumnLookup,0),FALSE),
  IF(AND(VALUE(LEFT($A1415,3))=312,LEN($I1415)=4,$B1415="G"),VLOOKUP($I1415,_312_Table2,MATCH('312'!$N$16,_312_Table2_ColumnLookup,0),FALSE),
  IF(AND(VALUE(LEFT($A1415,3))=312,LEN($I1415)=4,$B1415="O"),VLOOKUP($I1415,_312_Table2,MATCH('312'!$V$16,_312_Table2_ColumnLookup,0),FALSE),
  IF(AND(VALUE(LEFT($A1415,3))=312,LEN($I1415)=4,$B1415="Q"),VLOOKUP($I1415,_312_Table2,MATCH('312'!$X$16,_312_Table2_ColumnLookup,0),FALSE),
  IF(AND(VALUE(LEFT($A1415,3))=312,LEN($I1415)=4),VLOOKUP($I1415,_312_Table2,MATCH(LEFT($B1415,1),_312_Table2_ColumnLookup,0),FALSE)
+N("312"),
  IF(VALUE(LEFT($A1415,3))=313,VLOOKUP(VALUE(MID($B1415,2,1)),_313_Table2,MATCH(MID($B1415,1,1),_313_Table2_ColumnLookup,0),FALSE)
+N("313"),
  IF(AND(VALUE(LEFT($A1415,3))=314,LEN($B1415)=3),VLOOKUP(VALUE(MID($B1415,2,2)),_314_Table2,MATCH(MID($B1415,1,1),_314_Table2_ColumnLookup,0),FALSE),
  IF(VALUE(LEFT($A1415,3))=314,VLOOKUP(VALUE(MID($B1415,2,1)),_314_Table2,MATCH(MID($B1415,1,1),_314_Table2_ColumnLookup,0),FALSE)
+N("314"),
""))))))))))))))))))))))))</f>
        <v>#N/A</v>
      </c>
      <c r="F1415" s="238" t="e">
        <f>IF(AND(VALUE(LEFT($A1415,3))=309,LEN($B1415)=3),VLOOKUP(VALUE(MID($B1415,2,2)),_309_Table3,MATCH(MID($B1415,1,1),_309_Table3_ColumnLookup,0),FALSE),
  IF($C1415="309 LCR SummaryA",OneYearSCR,IF($C1415="309 LCR SummaryB",UltimateSCR,IF(VALUE(LEFT($A1415,3))=309,VLOOKUP(VALUE(MID($B1415,2,1)),_309_Table3,MATCH(MID($B1415,1,1),_309_Table3_ColumnLookup,0),FALSE)
+N("309"),
  IF(VALUE(LEFT($A1415,3))=310,VLOOKUP(VALUE(MID($B1415,2,1)),_310_Table3,MATCH(MID($B1415,1,1),_310_Table3_ColumnLookup,0),FALSE)
+N("310"),
  IF(AND(VALUE(LEFT($A1415,3))=311,LEN($I1415)=4),VLOOKUP($I1415,_311_Table3,MATCH($B1415,_311_Table3_ColumnLookup,0),FALSE),
  IF(AND(VALUE(LEFT($A1415,3))=311,OR($B1415="I2",$B1415="J2",$B1415="K2",$B1415="L2")),VLOOKUP('311'!$G$58,_311_Table3,MATCH(MID($B1415,1,1),_311_Table3_ColumnLookup,0),FALSE),
  IF(AND(VALUE(LEFT($A1415,3))=311,RIGHT($B1415,5)="Total"),VLOOKUP('311'!$G$59,_311_Table3,MATCH(MID($B1415,1,1),_311_Table3_ColumnLookup,0),FALSE),
  IF(VALUE(LEFT($A1415,3))=311,VLOOKUP(VALUE(MID($B1415,2,1)),_311_Table3,MATCH(MID($B1415,1,1),_311_Table3_ColumnLookup,0),FALSE)
+N("311"),
  IF(AND(VALUE(LEFT($A1415,3))=312,LEFT($G1415,10)="Unincepted",$B1415="G "),VLOOKUP(" ULO",_312_Table3,MATCH('312'!$N$16,_312_Table3_ColumnLookup,0),FALSE),
  IF(AND(VALUE(LEFT($A1415,3))=312,LEFT($G1415,10)="Unincepted",$B1415="O "),VLOOKUP(" ULO",_312_Table3,MATCH('312'!$V$16,_312_Table3_ColumnLookup,0),FALSE),
  IF(AND(VALUE(LEFT($A1415,3))=312,LEFT($G1415,10)="Unincepted",$B1415="Q "),VLOOKUP(" ULO",_312_Table3,MATCH('312'!$X$16,_312_Table3_ColumnLookup,0),FALSE),
  IF(AND(VALUE(LEFT($A1415,3))=312,LEFT($G1415,10)="Unincepted"),VLOOKUP(" ULO",_312_Table3,MATCH(LEFT($B1415,1),_312_Table3_ColumnLookup,0),FALSE),
  IF(AND(VALUE(LEFT($A1415,3))=312,LEFT($G1415,5)="Total",$B1415="G "),VLOOKUP('312'!$F$80,_312_Table3,MATCH('312'!$N$16,_312_Table3_ColumnLookup,0),FALSE),
  IF(AND(VALUE(LEFT($A1415,3))=312,LEFT($G1415,5)="Total",$B1415="O "),VLOOKUP('312'!$F$80,_312_Table3,MATCH('312'!$V$16,_312_Table3_ColumnLookup,0),FALSE),
  IF(AND(VALUE(LEFT($A1415,3))=312,LEFT($G1415,5)="Total",$B1415="Q "),VLOOKUP('312'!$F$80,_312_Table3,MATCH('312'!$X$16,_312_Table3_ColumnLookup,0),FALSE),
  IF(AND(VALUE(LEFT($A1415,3))=312,LEFT($G1415,5)="Total"),VLOOKUP('312'!$F$80,_312_Table3,MATCH(LEFT($B1415,1),_312_Table3_ColumnLookup,0),FALSE),
  IF(AND(VALUE(LEFT($A1415,3))=312,LEN($I1415)=4,$B1415="G"),VLOOKUP($I1415,_312_Table3,MATCH('312'!$N$16,_312_Table3_ColumnLookup,0),FALSE),
  IF(AND(VALUE(LEFT($A1415,3))=312,LEN($I1415)=4,$B1415="O"),VLOOKUP($I1415,_312_Table3,MATCH('312'!$V$16,_312_Table3_ColumnLookup,0),FALSE),
  IF(AND(VALUE(LEFT($A1415,3))=312,LEN($I1415)=4,$B1415="Q"),VLOOKUP($I1415,_312_Table3,MATCH('312'!$X$16,_312_Table3_ColumnLookup,0),FALSE),
  IF(AND(VALUE(LEFT($A1415,3))=312,LEN($I1415)=4),VLOOKUP($I1415,_312_Table3,MATCH(LEFT($B1415,1),_312_Table3_ColumnLookup,0),FALSE)
+N("312"),
  IF(VALUE(LEFT($A1415,3))=313,VLOOKUP(VALUE(MID($B1415,2,1)),_313_Table3,MATCH(MID($B1415,1,1),_313_Table3_ColumnLookup,0),FALSE)
+N("313"),
  IF(AND(VALUE(LEFT($A1415,3))=314,LEN($B1415)=3),VLOOKUP(VALUE(MID($B1415,2,2)),_314_Table3,MATCH(MID($B1415,1,1),_314_Table3_ColumnLookup,0),FALSE),
  IF(VALUE(LEFT($A1415,3))=314,VLOOKUP(VALUE(MID($B1415,2,1)),_314_Table3,MATCH(MID($B1415,1,1),_314_Table3_ColumnLookup,0),FALSE)
+N("314"),
""))))))))))))))))))))))))</f>
        <v>#N/A</v>
      </c>
      <c r="H1415" s="321" t="str">
        <f>IFERROR(
IF(ISERROR($D1415)=FALSE,$D1415,IF(ISERROR($E1415)=FALSE,$E1415,IF(ISERROR($F1415)=FALSE,$F1415
+N("012 checkboxes"),
IF(
IF(OR(LEFT($A1415,9)="Syndicate",LEFT($A1415,12)="NewSyndicate"),VLOOKUP($A1415,'012'!$J:$ZW,MATCH("Link to button",'012'!$J$1:$ZW$1,0),0)
+N("309 checkbox"),
IF($C1415="309 LCR Summary0",VLOOKUP("Notes990",'309'!$P:$ZZ,MATCH("Link to button",'309'!$P$1:$ZZ$1,0),0)
+N("313 checkboxes"),
IF($C1415="313 Financial Information0LcmVsScr",IF($C1415="309 LCR Summary0",VLOOKUP("LcmVsScr",'309'!$N:$ZZ,MATCH("Link to button",'309'!$N$1:$ZZ$1,0),0),
IF($C1415="313 Financial Information0LcrDocAttached",IF($C1415="309 LCR Summary0",VLOOKUP("LcrDocAttached",'309'!$N:$ZZ,MATCH("Link to button",'309'!$N$1:$ZZ$1,0),
0)))))))=1,TRUE,FALSE)
))),"")</f>
        <v/>
      </c>
    </row>
    <row r="1416" spans="1:8">
      <c r="A1416" s="237" t="e">
        <f>VLOOKUP($G1416,CSVLookups!$B:$R,MATCH(A$1,CSVLookups!$B$1:$R$1,0),FALSE)</f>
        <v>#N/A</v>
      </c>
      <c r="B1416" s="237" t="e">
        <f>VLOOKUP($G1416,CSVLookups!$B:$R,MATCH(B$1,CSVLookups!$B$1:$R$1,0),FALSE)</f>
        <v>#N/A</v>
      </c>
      <c r="C1416" s="238" t="e">
        <f t="shared" si="22"/>
        <v>#N/A</v>
      </c>
      <c r="D1416" s="238" t="e">
        <f>IF(AND(VALUE(LEFT($A1416,3))=309,LEN($B1416)=3),VLOOKUP(VALUE(MID($B1416,2,2)),_309_Table1,MATCH(MID($B1416,1,1),_309_Table1_ColumnLookup,0),FALSE),
  IF($C1416="309 LCR SummaryA",OneYearSCR,IF($C1416="309 LCR SummaryB",UltimateSCR,IF(VALUE(LEFT($A1416,3))=309,VLOOKUP(VALUE(MID($B1416,2,1)),_309_Table1,MATCH(MID($B1416,1,1),_309_Table1_ColumnLookup,0),FALSE)
+N("309"),
  IF(VALUE(LEFT($A1416,3))=310,VLOOKUP(VALUE(MID($B1416,2,1)),_310_Table1,MATCH(MID($B1416,1,1),_310_Table1_ColumnLookup,0),FALSE)
+N("310"),
  IF(AND(VALUE(LEFT($A1416,3))=311,LEN($I1416)=4),VLOOKUP($I1416,_311_Table1,MATCH($B1416,_311_Table1_ColumnLookup,0),FALSE),
  IF(AND(VALUE(LEFT($A1416,3))=311,OR($B1416="I2",$B1416="J2",$B1416="K2",$B1416="L2")),VLOOKUP('311'!$G$58,_311_Table1,MATCH(MID($B1416,1,1),_311_Table1_ColumnLookup,0),FALSE),
  IF(AND(VALUE(LEFT($A1416,3))=311,RIGHT($B1416,5)="Total"),VLOOKUP('311'!$G$59,_311_Table1,MATCH(MID($B1416,1,1),_311_Table1_ColumnLookup,0),FALSE),
  IF(VALUE(LEFT($A1416,3))=311,VLOOKUP(VALUE(MID($B1416,2,1)),_311_Table1,MATCH(MID($B1416,1,1),_311_Table1_ColumnLookup,0),FALSE)
+N("311"),
  IF(AND(VALUE(LEFT($A1416,3))=312,LEFT($G1416,10)="Unincepted",$B1416="G "),VLOOKUP(" ULO",_312_Table1,MATCH('312'!$N$16,_312_Table1_ColumnLookup,0),FALSE),
  IF(AND(VALUE(LEFT($A1416,3))=312,LEFT($G1416,10)="Unincepted",$B1416="O "),VLOOKUP(" ULO",_312_Table1,MATCH('312'!$V$16,_312_Table1_ColumnLookup,0),FALSE),
  IF(AND(VALUE(LEFT($A1416,3))=312,LEFT($G1416,10)="Unincepted",$B1416="Q "),VLOOKUP(" ULO",_312_Table1,MATCH('312'!$X$16,_312_Table1_ColumnLookup,0),FALSE),
  IF(AND(VALUE(LEFT($A1416,3))=312,LEFT($G1416,10)="Unincepted"),VLOOKUP(" ULO",_312_Table1,MATCH(LEFT($B1416,1),_312_Table1_ColumnLookup,0),FALSE),
  IF(AND(VALUE(LEFT($A1416,3))=312,LEFT($G1416,5)="Total",$B1416="G "),VLOOKUP('312'!$F$80,_312_Table1,MATCH('312'!$N$16,_312_Table1_ColumnLookup,0),FALSE),
  IF(AND(VALUE(LEFT($A1416,3))=312,LEFT($G1416,5)="Total",$B1416="O "),VLOOKUP('312'!$F$80,_312_Table1,MATCH('312'!$V$16,_312_Table1_ColumnLookup,0),FALSE),
  IF(AND(VALUE(LEFT($A1416,3))=312,LEFT($G1416,5)="Total",$B1416="Q "),VLOOKUP('312'!$F$80,_312_Table1,MATCH('312'!$X$16,_312_Table1_ColumnLookup,0),FALSE),
  IF(AND(VALUE(LEFT($A1416,3))=312,LEFT($G1416,5)="Total"),VLOOKUP('312'!$F$80,_312_Table1,MATCH(LEFT($B1416,1),_312_Table1_ColumnLookup,0),FALSE),
  IF(AND(VALUE(LEFT($A1416,3))=312,LEN($I1416)=4,$B1416="G"),VLOOKUP($I1416,_312_Table1,MATCH('312'!$N$16,_312_Table1_ColumnLookup,0),FALSE),
  IF(AND(VALUE(LEFT($A1416,3))=312,LEN($I1416)=4,$B1416="O"),VLOOKUP($I1416,_312_Table1,MATCH('312'!$V$16,_312_Table1_ColumnLookup,0),FALSE),
  IF(AND(VALUE(LEFT($A1416,3))=312,LEN($I1416)=4,$B1416="Q"),VLOOKUP($I1416,_312_Table1,MATCH('312'!$X$16,_312_Table1_ColumnLookup,0),FALSE),
  IF(AND(VALUE(LEFT($A1416,3))=312,LEN($I1416)=4),VLOOKUP($I1416,_312_Table1,MATCH(LEFT($B1416,1),_312_Table1_ColumnLookup,0),FALSE)
+N("312"),
  IF(VALUE(LEFT($A1416,3))=313,VLOOKUP(VALUE(MID($B1416,2,1)),_313_Table1,MATCH(MID($B1416,1,1),_313_Table1_ColumnLookup,0),FALSE)
+N("313"),
  IF(AND(VALUE(LEFT($A1416,3))=314,LEN($B1416)=3),VLOOKUP(VALUE(MID($B1416,2,2)),_314_Table1,MATCH(MID($B1416,1,1),_314_Table1_ColumnLookup,0),FALSE),
  IF(VALUE(LEFT($A1416,3))=314,VLOOKUP(VALUE(MID($B1416,2,1)),_314_Table1,MATCH(MID($B1416,1,1),_314_Table1_ColumnLookup,0),FALSE)
+N("314"),
""))))))))))))))))))))))))</f>
        <v>#N/A</v>
      </c>
      <c r="E1416" s="238" t="e">
        <f>IF(AND(VALUE(LEFT($A1416,3))=309,LEN($B1416)=3),VLOOKUP(VALUE(MID($B1416,2,2)),_309_Table2,MATCH(MID($B1416,1,1),_309_Table2_ColumnLookup,0),FALSE),
  IF($C1416="309 LCR SummaryA",OneYearSCR,IF($C1416="309 LCR SummaryB",UltimateSCR,IF(VALUE(LEFT($A1416,3))=309,VLOOKUP(VALUE(MID($B1416,2,1)),_309_Table2,MATCH(MID($B1416,1,1),_309_Table2_ColumnLookup,0),FALSE)
+N("309"),
  IF(VALUE(LEFT($A1416,3))=310,VLOOKUP(VALUE(MID($B1416,2,1)),_310_Table2,MATCH(MID($B1416,1,1),_310_Table2_ColumnLookup,0),FALSE)
+N("310"),
  IF(AND(VALUE(LEFT($A1416,3))=311,LEN($I1416)=4),VLOOKUP($I1416,_311_Table2,MATCH($B1416,_311_Table2_ColumnLookup,0),FALSE),
  IF(AND(VALUE(LEFT($A1416,3))=311,OR($B1416="I2",$B1416="J2",$B1416="K2",$B1416="L2")),VLOOKUP('311'!$G$58,_311_Table2,MATCH(MID($B1416,1,1),_311_Table2_ColumnLookup,0),FALSE),
  IF(AND(VALUE(LEFT($A1416,3))=311,RIGHT($B1416,5)="Total"),VLOOKUP('311'!$G$59,_311_Table2,MATCH(MID($B1416,1,1),_311_Table2_ColumnLookup,0),FALSE),
  IF(VALUE(LEFT($A1416,3))=311,VLOOKUP(VALUE(MID($B1416,2,1)),_311_Table2,MATCH(MID($B1416,1,1),_311_Table2_ColumnLookup,0),FALSE)
+N("311"),
  IF(AND(VALUE(LEFT($A1416,3))=312,LEFT($G1416,10)="Unincepted",$B1416="G "),VLOOKUP(" ULO",_312_Table2,MATCH('312'!$N$16,_312_Table2_ColumnLookup,0),FALSE),
  IF(AND(VALUE(LEFT($A1416,3))=312,LEFT($G1416,10)="Unincepted",$B1416="O "),VLOOKUP(" ULO",_312_Table2,MATCH('312'!$V$16,_312_Table2_ColumnLookup,0),FALSE),
  IF(AND(VALUE(LEFT($A1416,3))=312,LEFT($G1416,10)="Unincepted",$B1416="Q "),VLOOKUP(" ULO",_312_Table2,MATCH('312'!$X$16,_312_Table2_ColumnLookup,0),FALSE),
  IF(AND(VALUE(LEFT($A1416,3))=312,LEFT($G1416,10)="Unincepted"),VLOOKUP(" ULO",_312_Table2,MATCH(LEFT($B1416,1),_312_Table2_ColumnLookup,0),FALSE),
  IF(AND(VALUE(LEFT($A1416,3))=312,LEFT($G1416,5)="Total",$B1416="G "),VLOOKUP('312'!$F$80,_312_Table2,MATCH('312'!$N$16,_312_Table2_ColumnLookup,0),FALSE),
  IF(AND(VALUE(LEFT($A1416,3))=312,LEFT($G1416,5)="Total",$B1416="O "),VLOOKUP('312'!$F$80,_312_Table2,MATCH('312'!$V$16,_312_Table2_ColumnLookup,0),FALSE),
  IF(AND(VALUE(LEFT($A1416,3))=312,LEFT($G1416,5)="Total",$B1416="Q "),VLOOKUP('312'!$F$80,_312_Table2,MATCH('312'!$X$16,_312_Table2_ColumnLookup,0),FALSE),
  IF(AND(VALUE(LEFT($A1416,3))=312,LEFT($G1416,5)="Total"),VLOOKUP('312'!$F$80,_312_Table2,MATCH(LEFT($B1416,1),_312_Table2_ColumnLookup,0),FALSE),
  IF(AND(VALUE(LEFT($A1416,3))=312,LEN($I1416)=4,$B1416="G"),VLOOKUP($I1416,_312_Table2,MATCH('312'!$N$16,_312_Table2_ColumnLookup,0),FALSE),
  IF(AND(VALUE(LEFT($A1416,3))=312,LEN($I1416)=4,$B1416="O"),VLOOKUP($I1416,_312_Table2,MATCH('312'!$V$16,_312_Table2_ColumnLookup,0),FALSE),
  IF(AND(VALUE(LEFT($A1416,3))=312,LEN($I1416)=4,$B1416="Q"),VLOOKUP($I1416,_312_Table2,MATCH('312'!$X$16,_312_Table2_ColumnLookup,0),FALSE),
  IF(AND(VALUE(LEFT($A1416,3))=312,LEN($I1416)=4),VLOOKUP($I1416,_312_Table2,MATCH(LEFT($B1416,1),_312_Table2_ColumnLookup,0),FALSE)
+N("312"),
  IF(VALUE(LEFT($A1416,3))=313,VLOOKUP(VALUE(MID($B1416,2,1)),_313_Table2,MATCH(MID($B1416,1,1),_313_Table2_ColumnLookup,0),FALSE)
+N("313"),
  IF(AND(VALUE(LEFT($A1416,3))=314,LEN($B1416)=3),VLOOKUP(VALUE(MID($B1416,2,2)),_314_Table2,MATCH(MID($B1416,1,1),_314_Table2_ColumnLookup,0),FALSE),
  IF(VALUE(LEFT($A1416,3))=314,VLOOKUP(VALUE(MID($B1416,2,1)),_314_Table2,MATCH(MID($B1416,1,1),_314_Table2_ColumnLookup,0),FALSE)
+N("314"),
""))))))))))))))))))))))))</f>
        <v>#N/A</v>
      </c>
      <c r="F1416" s="238" t="e">
        <f>IF(AND(VALUE(LEFT($A1416,3))=309,LEN($B1416)=3),VLOOKUP(VALUE(MID($B1416,2,2)),_309_Table3,MATCH(MID($B1416,1,1),_309_Table3_ColumnLookup,0),FALSE),
  IF($C1416="309 LCR SummaryA",OneYearSCR,IF($C1416="309 LCR SummaryB",UltimateSCR,IF(VALUE(LEFT($A1416,3))=309,VLOOKUP(VALUE(MID($B1416,2,1)),_309_Table3,MATCH(MID($B1416,1,1),_309_Table3_ColumnLookup,0),FALSE)
+N("309"),
  IF(VALUE(LEFT($A1416,3))=310,VLOOKUP(VALUE(MID($B1416,2,1)),_310_Table3,MATCH(MID($B1416,1,1),_310_Table3_ColumnLookup,0),FALSE)
+N("310"),
  IF(AND(VALUE(LEFT($A1416,3))=311,LEN($I1416)=4),VLOOKUP($I1416,_311_Table3,MATCH($B1416,_311_Table3_ColumnLookup,0),FALSE),
  IF(AND(VALUE(LEFT($A1416,3))=311,OR($B1416="I2",$B1416="J2",$B1416="K2",$B1416="L2")),VLOOKUP('311'!$G$58,_311_Table3,MATCH(MID($B1416,1,1),_311_Table3_ColumnLookup,0),FALSE),
  IF(AND(VALUE(LEFT($A1416,3))=311,RIGHT($B1416,5)="Total"),VLOOKUP('311'!$G$59,_311_Table3,MATCH(MID($B1416,1,1),_311_Table3_ColumnLookup,0),FALSE),
  IF(VALUE(LEFT($A1416,3))=311,VLOOKUP(VALUE(MID($B1416,2,1)),_311_Table3,MATCH(MID($B1416,1,1),_311_Table3_ColumnLookup,0),FALSE)
+N("311"),
  IF(AND(VALUE(LEFT($A1416,3))=312,LEFT($G1416,10)="Unincepted",$B1416="G "),VLOOKUP(" ULO",_312_Table3,MATCH('312'!$N$16,_312_Table3_ColumnLookup,0),FALSE),
  IF(AND(VALUE(LEFT($A1416,3))=312,LEFT($G1416,10)="Unincepted",$B1416="O "),VLOOKUP(" ULO",_312_Table3,MATCH('312'!$V$16,_312_Table3_ColumnLookup,0),FALSE),
  IF(AND(VALUE(LEFT($A1416,3))=312,LEFT($G1416,10)="Unincepted",$B1416="Q "),VLOOKUP(" ULO",_312_Table3,MATCH('312'!$X$16,_312_Table3_ColumnLookup,0),FALSE),
  IF(AND(VALUE(LEFT($A1416,3))=312,LEFT($G1416,10)="Unincepted"),VLOOKUP(" ULO",_312_Table3,MATCH(LEFT($B1416,1),_312_Table3_ColumnLookup,0),FALSE),
  IF(AND(VALUE(LEFT($A1416,3))=312,LEFT($G1416,5)="Total",$B1416="G "),VLOOKUP('312'!$F$80,_312_Table3,MATCH('312'!$N$16,_312_Table3_ColumnLookup,0),FALSE),
  IF(AND(VALUE(LEFT($A1416,3))=312,LEFT($G1416,5)="Total",$B1416="O "),VLOOKUP('312'!$F$80,_312_Table3,MATCH('312'!$V$16,_312_Table3_ColumnLookup,0),FALSE),
  IF(AND(VALUE(LEFT($A1416,3))=312,LEFT($G1416,5)="Total",$B1416="Q "),VLOOKUP('312'!$F$80,_312_Table3,MATCH('312'!$X$16,_312_Table3_ColumnLookup,0),FALSE),
  IF(AND(VALUE(LEFT($A1416,3))=312,LEFT($G1416,5)="Total"),VLOOKUP('312'!$F$80,_312_Table3,MATCH(LEFT($B1416,1),_312_Table3_ColumnLookup,0),FALSE),
  IF(AND(VALUE(LEFT($A1416,3))=312,LEN($I1416)=4,$B1416="G"),VLOOKUP($I1416,_312_Table3,MATCH('312'!$N$16,_312_Table3_ColumnLookup,0),FALSE),
  IF(AND(VALUE(LEFT($A1416,3))=312,LEN($I1416)=4,$B1416="O"),VLOOKUP($I1416,_312_Table3,MATCH('312'!$V$16,_312_Table3_ColumnLookup,0),FALSE),
  IF(AND(VALUE(LEFT($A1416,3))=312,LEN($I1416)=4,$B1416="Q"),VLOOKUP($I1416,_312_Table3,MATCH('312'!$X$16,_312_Table3_ColumnLookup,0),FALSE),
  IF(AND(VALUE(LEFT($A1416,3))=312,LEN($I1416)=4),VLOOKUP($I1416,_312_Table3,MATCH(LEFT($B1416,1),_312_Table3_ColumnLookup,0),FALSE)
+N("312"),
  IF(VALUE(LEFT($A1416,3))=313,VLOOKUP(VALUE(MID($B1416,2,1)),_313_Table3,MATCH(MID($B1416,1,1),_313_Table3_ColumnLookup,0),FALSE)
+N("313"),
  IF(AND(VALUE(LEFT($A1416,3))=314,LEN($B1416)=3),VLOOKUP(VALUE(MID($B1416,2,2)),_314_Table3,MATCH(MID($B1416,1,1),_314_Table3_ColumnLookup,0),FALSE),
  IF(VALUE(LEFT($A1416,3))=314,VLOOKUP(VALUE(MID($B1416,2,1)),_314_Table3,MATCH(MID($B1416,1,1),_314_Table3_ColumnLookup,0),FALSE)
+N("314"),
""))))))))))))))))))))))))</f>
        <v>#N/A</v>
      </c>
      <c r="H1416" s="321" t="str">
        <f>IFERROR(
IF(ISERROR($D1416)=FALSE,$D1416,IF(ISERROR($E1416)=FALSE,$E1416,IF(ISERROR($F1416)=FALSE,$F1416
+N("012 checkboxes"),
IF(
IF(OR(LEFT($A1416,9)="Syndicate",LEFT($A1416,12)="NewSyndicate"),VLOOKUP($A1416,'012'!$J:$ZW,MATCH("Link to button",'012'!$J$1:$ZW$1,0),0)
+N("309 checkbox"),
IF($C1416="309 LCR Summary0",VLOOKUP("Notes990",'309'!$P:$ZZ,MATCH("Link to button",'309'!$P$1:$ZZ$1,0),0)
+N("313 checkboxes"),
IF($C1416="313 Financial Information0LcmVsScr",IF($C1416="309 LCR Summary0",VLOOKUP("LcmVsScr",'309'!$N:$ZZ,MATCH("Link to button",'309'!$N$1:$ZZ$1,0),0),
IF($C1416="313 Financial Information0LcrDocAttached",IF($C1416="309 LCR Summary0",VLOOKUP("LcrDocAttached",'309'!$N:$ZZ,MATCH("Link to button",'309'!$N$1:$ZZ$1,0),
0)))))))=1,TRUE,FALSE)
))),"")</f>
        <v/>
      </c>
    </row>
    <row r="1417" spans="1:8">
      <c r="A1417" s="237" t="e">
        <f>VLOOKUP($G1417,CSVLookups!$B:$R,MATCH(A$1,CSVLookups!$B$1:$R$1,0),FALSE)</f>
        <v>#N/A</v>
      </c>
      <c r="B1417" s="237" t="e">
        <f>VLOOKUP($G1417,CSVLookups!$B:$R,MATCH(B$1,CSVLookups!$B$1:$R$1,0),FALSE)</f>
        <v>#N/A</v>
      </c>
      <c r="C1417" s="238" t="e">
        <f t="shared" si="22"/>
        <v>#N/A</v>
      </c>
      <c r="D1417" s="238" t="e">
        <f>IF(AND(VALUE(LEFT($A1417,3))=309,LEN($B1417)=3),VLOOKUP(VALUE(MID($B1417,2,2)),_309_Table1,MATCH(MID($B1417,1,1),_309_Table1_ColumnLookup,0),FALSE),
  IF($C1417="309 LCR SummaryA",OneYearSCR,IF($C1417="309 LCR SummaryB",UltimateSCR,IF(VALUE(LEFT($A1417,3))=309,VLOOKUP(VALUE(MID($B1417,2,1)),_309_Table1,MATCH(MID($B1417,1,1),_309_Table1_ColumnLookup,0),FALSE)
+N("309"),
  IF(VALUE(LEFT($A1417,3))=310,VLOOKUP(VALUE(MID($B1417,2,1)),_310_Table1,MATCH(MID($B1417,1,1),_310_Table1_ColumnLookup,0),FALSE)
+N("310"),
  IF(AND(VALUE(LEFT($A1417,3))=311,LEN($I1417)=4),VLOOKUP($I1417,_311_Table1,MATCH($B1417,_311_Table1_ColumnLookup,0),FALSE),
  IF(AND(VALUE(LEFT($A1417,3))=311,OR($B1417="I2",$B1417="J2",$B1417="K2",$B1417="L2")),VLOOKUP('311'!$G$58,_311_Table1,MATCH(MID($B1417,1,1),_311_Table1_ColumnLookup,0),FALSE),
  IF(AND(VALUE(LEFT($A1417,3))=311,RIGHT($B1417,5)="Total"),VLOOKUP('311'!$G$59,_311_Table1,MATCH(MID($B1417,1,1),_311_Table1_ColumnLookup,0),FALSE),
  IF(VALUE(LEFT($A1417,3))=311,VLOOKUP(VALUE(MID($B1417,2,1)),_311_Table1,MATCH(MID($B1417,1,1),_311_Table1_ColumnLookup,0),FALSE)
+N("311"),
  IF(AND(VALUE(LEFT($A1417,3))=312,LEFT($G1417,10)="Unincepted",$B1417="G "),VLOOKUP(" ULO",_312_Table1,MATCH('312'!$N$16,_312_Table1_ColumnLookup,0),FALSE),
  IF(AND(VALUE(LEFT($A1417,3))=312,LEFT($G1417,10)="Unincepted",$B1417="O "),VLOOKUP(" ULO",_312_Table1,MATCH('312'!$V$16,_312_Table1_ColumnLookup,0),FALSE),
  IF(AND(VALUE(LEFT($A1417,3))=312,LEFT($G1417,10)="Unincepted",$B1417="Q "),VLOOKUP(" ULO",_312_Table1,MATCH('312'!$X$16,_312_Table1_ColumnLookup,0),FALSE),
  IF(AND(VALUE(LEFT($A1417,3))=312,LEFT($G1417,10)="Unincepted"),VLOOKUP(" ULO",_312_Table1,MATCH(LEFT($B1417,1),_312_Table1_ColumnLookup,0),FALSE),
  IF(AND(VALUE(LEFT($A1417,3))=312,LEFT($G1417,5)="Total",$B1417="G "),VLOOKUP('312'!$F$80,_312_Table1,MATCH('312'!$N$16,_312_Table1_ColumnLookup,0),FALSE),
  IF(AND(VALUE(LEFT($A1417,3))=312,LEFT($G1417,5)="Total",$B1417="O "),VLOOKUP('312'!$F$80,_312_Table1,MATCH('312'!$V$16,_312_Table1_ColumnLookup,0),FALSE),
  IF(AND(VALUE(LEFT($A1417,3))=312,LEFT($G1417,5)="Total",$B1417="Q "),VLOOKUP('312'!$F$80,_312_Table1,MATCH('312'!$X$16,_312_Table1_ColumnLookup,0),FALSE),
  IF(AND(VALUE(LEFT($A1417,3))=312,LEFT($G1417,5)="Total"),VLOOKUP('312'!$F$80,_312_Table1,MATCH(LEFT($B1417,1),_312_Table1_ColumnLookup,0),FALSE),
  IF(AND(VALUE(LEFT($A1417,3))=312,LEN($I1417)=4,$B1417="G"),VLOOKUP($I1417,_312_Table1,MATCH('312'!$N$16,_312_Table1_ColumnLookup,0),FALSE),
  IF(AND(VALUE(LEFT($A1417,3))=312,LEN($I1417)=4,$B1417="O"),VLOOKUP($I1417,_312_Table1,MATCH('312'!$V$16,_312_Table1_ColumnLookup,0),FALSE),
  IF(AND(VALUE(LEFT($A1417,3))=312,LEN($I1417)=4,$B1417="Q"),VLOOKUP($I1417,_312_Table1,MATCH('312'!$X$16,_312_Table1_ColumnLookup,0),FALSE),
  IF(AND(VALUE(LEFT($A1417,3))=312,LEN($I1417)=4),VLOOKUP($I1417,_312_Table1,MATCH(LEFT($B1417,1),_312_Table1_ColumnLookup,0),FALSE)
+N("312"),
  IF(VALUE(LEFT($A1417,3))=313,VLOOKUP(VALUE(MID($B1417,2,1)),_313_Table1,MATCH(MID($B1417,1,1),_313_Table1_ColumnLookup,0),FALSE)
+N("313"),
  IF(AND(VALUE(LEFT($A1417,3))=314,LEN($B1417)=3),VLOOKUP(VALUE(MID($B1417,2,2)),_314_Table1,MATCH(MID($B1417,1,1),_314_Table1_ColumnLookup,0),FALSE),
  IF(VALUE(LEFT($A1417,3))=314,VLOOKUP(VALUE(MID($B1417,2,1)),_314_Table1,MATCH(MID($B1417,1,1),_314_Table1_ColumnLookup,0),FALSE)
+N("314"),
""))))))))))))))))))))))))</f>
        <v>#N/A</v>
      </c>
      <c r="E1417" s="238" t="e">
        <f>IF(AND(VALUE(LEFT($A1417,3))=309,LEN($B1417)=3),VLOOKUP(VALUE(MID($B1417,2,2)),_309_Table2,MATCH(MID($B1417,1,1),_309_Table2_ColumnLookup,0),FALSE),
  IF($C1417="309 LCR SummaryA",OneYearSCR,IF($C1417="309 LCR SummaryB",UltimateSCR,IF(VALUE(LEFT($A1417,3))=309,VLOOKUP(VALUE(MID($B1417,2,1)),_309_Table2,MATCH(MID($B1417,1,1),_309_Table2_ColumnLookup,0),FALSE)
+N("309"),
  IF(VALUE(LEFT($A1417,3))=310,VLOOKUP(VALUE(MID($B1417,2,1)),_310_Table2,MATCH(MID($B1417,1,1),_310_Table2_ColumnLookup,0),FALSE)
+N("310"),
  IF(AND(VALUE(LEFT($A1417,3))=311,LEN($I1417)=4),VLOOKUP($I1417,_311_Table2,MATCH($B1417,_311_Table2_ColumnLookup,0),FALSE),
  IF(AND(VALUE(LEFT($A1417,3))=311,OR($B1417="I2",$B1417="J2",$B1417="K2",$B1417="L2")),VLOOKUP('311'!$G$58,_311_Table2,MATCH(MID($B1417,1,1),_311_Table2_ColumnLookup,0),FALSE),
  IF(AND(VALUE(LEFT($A1417,3))=311,RIGHT($B1417,5)="Total"),VLOOKUP('311'!$G$59,_311_Table2,MATCH(MID($B1417,1,1),_311_Table2_ColumnLookup,0),FALSE),
  IF(VALUE(LEFT($A1417,3))=311,VLOOKUP(VALUE(MID($B1417,2,1)),_311_Table2,MATCH(MID($B1417,1,1),_311_Table2_ColumnLookup,0),FALSE)
+N("311"),
  IF(AND(VALUE(LEFT($A1417,3))=312,LEFT($G1417,10)="Unincepted",$B1417="G "),VLOOKUP(" ULO",_312_Table2,MATCH('312'!$N$16,_312_Table2_ColumnLookup,0),FALSE),
  IF(AND(VALUE(LEFT($A1417,3))=312,LEFT($G1417,10)="Unincepted",$B1417="O "),VLOOKUP(" ULO",_312_Table2,MATCH('312'!$V$16,_312_Table2_ColumnLookup,0),FALSE),
  IF(AND(VALUE(LEFT($A1417,3))=312,LEFT($G1417,10)="Unincepted",$B1417="Q "),VLOOKUP(" ULO",_312_Table2,MATCH('312'!$X$16,_312_Table2_ColumnLookup,0),FALSE),
  IF(AND(VALUE(LEFT($A1417,3))=312,LEFT($G1417,10)="Unincepted"),VLOOKUP(" ULO",_312_Table2,MATCH(LEFT($B1417,1),_312_Table2_ColumnLookup,0),FALSE),
  IF(AND(VALUE(LEFT($A1417,3))=312,LEFT($G1417,5)="Total",$B1417="G "),VLOOKUP('312'!$F$80,_312_Table2,MATCH('312'!$N$16,_312_Table2_ColumnLookup,0),FALSE),
  IF(AND(VALUE(LEFT($A1417,3))=312,LEFT($G1417,5)="Total",$B1417="O "),VLOOKUP('312'!$F$80,_312_Table2,MATCH('312'!$V$16,_312_Table2_ColumnLookup,0),FALSE),
  IF(AND(VALUE(LEFT($A1417,3))=312,LEFT($G1417,5)="Total",$B1417="Q "),VLOOKUP('312'!$F$80,_312_Table2,MATCH('312'!$X$16,_312_Table2_ColumnLookup,0),FALSE),
  IF(AND(VALUE(LEFT($A1417,3))=312,LEFT($G1417,5)="Total"),VLOOKUP('312'!$F$80,_312_Table2,MATCH(LEFT($B1417,1),_312_Table2_ColumnLookup,0),FALSE),
  IF(AND(VALUE(LEFT($A1417,3))=312,LEN($I1417)=4,$B1417="G"),VLOOKUP($I1417,_312_Table2,MATCH('312'!$N$16,_312_Table2_ColumnLookup,0),FALSE),
  IF(AND(VALUE(LEFT($A1417,3))=312,LEN($I1417)=4,$B1417="O"),VLOOKUP($I1417,_312_Table2,MATCH('312'!$V$16,_312_Table2_ColumnLookup,0),FALSE),
  IF(AND(VALUE(LEFT($A1417,3))=312,LEN($I1417)=4,$B1417="Q"),VLOOKUP($I1417,_312_Table2,MATCH('312'!$X$16,_312_Table2_ColumnLookup,0),FALSE),
  IF(AND(VALUE(LEFT($A1417,3))=312,LEN($I1417)=4),VLOOKUP($I1417,_312_Table2,MATCH(LEFT($B1417,1),_312_Table2_ColumnLookup,0),FALSE)
+N("312"),
  IF(VALUE(LEFT($A1417,3))=313,VLOOKUP(VALUE(MID($B1417,2,1)),_313_Table2,MATCH(MID($B1417,1,1),_313_Table2_ColumnLookup,0),FALSE)
+N("313"),
  IF(AND(VALUE(LEFT($A1417,3))=314,LEN($B1417)=3),VLOOKUP(VALUE(MID($B1417,2,2)),_314_Table2,MATCH(MID($B1417,1,1),_314_Table2_ColumnLookup,0),FALSE),
  IF(VALUE(LEFT($A1417,3))=314,VLOOKUP(VALUE(MID($B1417,2,1)),_314_Table2,MATCH(MID($B1417,1,1),_314_Table2_ColumnLookup,0),FALSE)
+N("314"),
""))))))))))))))))))))))))</f>
        <v>#N/A</v>
      </c>
      <c r="F1417" s="238" t="e">
        <f>IF(AND(VALUE(LEFT($A1417,3))=309,LEN($B1417)=3),VLOOKUP(VALUE(MID($B1417,2,2)),_309_Table3,MATCH(MID($B1417,1,1),_309_Table3_ColumnLookup,0),FALSE),
  IF($C1417="309 LCR SummaryA",OneYearSCR,IF($C1417="309 LCR SummaryB",UltimateSCR,IF(VALUE(LEFT($A1417,3))=309,VLOOKUP(VALUE(MID($B1417,2,1)),_309_Table3,MATCH(MID($B1417,1,1),_309_Table3_ColumnLookup,0),FALSE)
+N("309"),
  IF(VALUE(LEFT($A1417,3))=310,VLOOKUP(VALUE(MID($B1417,2,1)),_310_Table3,MATCH(MID($B1417,1,1),_310_Table3_ColumnLookup,0),FALSE)
+N("310"),
  IF(AND(VALUE(LEFT($A1417,3))=311,LEN($I1417)=4),VLOOKUP($I1417,_311_Table3,MATCH($B1417,_311_Table3_ColumnLookup,0),FALSE),
  IF(AND(VALUE(LEFT($A1417,3))=311,OR($B1417="I2",$B1417="J2",$B1417="K2",$B1417="L2")),VLOOKUP('311'!$G$58,_311_Table3,MATCH(MID($B1417,1,1),_311_Table3_ColumnLookup,0),FALSE),
  IF(AND(VALUE(LEFT($A1417,3))=311,RIGHT($B1417,5)="Total"),VLOOKUP('311'!$G$59,_311_Table3,MATCH(MID($B1417,1,1),_311_Table3_ColumnLookup,0),FALSE),
  IF(VALUE(LEFT($A1417,3))=311,VLOOKUP(VALUE(MID($B1417,2,1)),_311_Table3,MATCH(MID($B1417,1,1),_311_Table3_ColumnLookup,0),FALSE)
+N("311"),
  IF(AND(VALUE(LEFT($A1417,3))=312,LEFT($G1417,10)="Unincepted",$B1417="G "),VLOOKUP(" ULO",_312_Table3,MATCH('312'!$N$16,_312_Table3_ColumnLookup,0),FALSE),
  IF(AND(VALUE(LEFT($A1417,3))=312,LEFT($G1417,10)="Unincepted",$B1417="O "),VLOOKUP(" ULO",_312_Table3,MATCH('312'!$V$16,_312_Table3_ColumnLookup,0),FALSE),
  IF(AND(VALUE(LEFT($A1417,3))=312,LEFT($G1417,10)="Unincepted",$B1417="Q "),VLOOKUP(" ULO",_312_Table3,MATCH('312'!$X$16,_312_Table3_ColumnLookup,0),FALSE),
  IF(AND(VALUE(LEFT($A1417,3))=312,LEFT($G1417,10)="Unincepted"),VLOOKUP(" ULO",_312_Table3,MATCH(LEFT($B1417,1),_312_Table3_ColumnLookup,0),FALSE),
  IF(AND(VALUE(LEFT($A1417,3))=312,LEFT($G1417,5)="Total",$B1417="G "),VLOOKUP('312'!$F$80,_312_Table3,MATCH('312'!$N$16,_312_Table3_ColumnLookup,0),FALSE),
  IF(AND(VALUE(LEFT($A1417,3))=312,LEFT($G1417,5)="Total",$B1417="O "),VLOOKUP('312'!$F$80,_312_Table3,MATCH('312'!$V$16,_312_Table3_ColumnLookup,0),FALSE),
  IF(AND(VALUE(LEFT($A1417,3))=312,LEFT($G1417,5)="Total",$B1417="Q "),VLOOKUP('312'!$F$80,_312_Table3,MATCH('312'!$X$16,_312_Table3_ColumnLookup,0),FALSE),
  IF(AND(VALUE(LEFT($A1417,3))=312,LEFT($G1417,5)="Total"),VLOOKUP('312'!$F$80,_312_Table3,MATCH(LEFT($B1417,1),_312_Table3_ColumnLookup,0),FALSE),
  IF(AND(VALUE(LEFT($A1417,3))=312,LEN($I1417)=4,$B1417="G"),VLOOKUP($I1417,_312_Table3,MATCH('312'!$N$16,_312_Table3_ColumnLookup,0),FALSE),
  IF(AND(VALUE(LEFT($A1417,3))=312,LEN($I1417)=4,$B1417="O"),VLOOKUP($I1417,_312_Table3,MATCH('312'!$V$16,_312_Table3_ColumnLookup,0),FALSE),
  IF(AND(VALUE(LEFT($A1417,3))=312,LEN($I1417)=4,$B1417="Q"),VLOOKUP($I1417,_312_Table3,MATCH('312'!$X$16,_312_Table3_ColumnLookup,0),FALSE),
  IF(AND(VALUE(LEFT($A1417,3))=312,LEN($I1417)=4),VLOOKUP($I1417,_312_Table3,MATCH(LEFT($B1417,1),_312_Table3_ColumnLookup,0),FALSE)
+N("312"),
  IF(VALUE(LEFT($A1417,3))=313,VLOOKUP(VALUE(MID($B1417,2,1)),_313_Table3,MATCH(MID($B1417,1,1),_313_Table3_ColumnLookup,0),FALSE)
+N("313"),
  IF(AND(VALUE(LEFT($A1417,3))=314,LEN($B1417)=3),VLOOKUP(VALUE(MID($B1417,2,2)),_314_Table3,MATCH(MID($B1417,1,1),_314_Table3_ColumnLookup,0),FALSE),
  IF(VALUE(LEFT($A1417,3))=314,VLOOKUP(VALUE(MID($B1417,2,1)),_314_Table3,MATCH(MID($B1417,1,1),_314_Table3_ColumnLookup,0),FALSE)
+N("314"),
""))))))))))))))))))))))))</f>
        <v>#N/A</v>
      </c>
      <c r="H1417" s="321" t="str">
        <f>IFERROR(
IF(ISERROR($D1417)=FALSE,$D1417,IF(ISERROR($E1417)=FALSE,$E1417,IF(ISERROR($F1417)=FALSE,$F1417
+N("012 checkboxes"),
IF(
IF(OR(LEFT($A1417,9)="Syndicate",LEFT($A1417,12)="NewSyndicate"),VLOOKUP($A1417,'012'!$J:$ZW,MATCH("Link to button",'012'!$J$1:$ZW$1,0),0)
+N("309 checkbox"),
IF($C1417="309 LCR Summary0",VLOOKUP("Notes990",'309'!$P:$ZZ,MATCH("Link to button",'309'!$P$1:$ZZ$1,0),0)
+N("313 checkboxes"),
IF($C1417="313 Financial Information0LcmVsScr",IF($C1417="309 LCR Summary0",VLOOKUP("LcmVsScr",'309'!$N:$ZZ,MATCH("Link to button",'309'!$N$1:$ZZ$1,0),0),
IF($C1417="313 Financial Information0LcrDocAttached",IF($C1417="309 LCR Summary0",VLOOKUP("LcrDocAttached",'309'!$N:$ZZ,MATCH("Link to button",'309'!$N$1:$ZZ$1,0),
0)))))))=1,TRUE,FALSE)
))),"")</f>
        <v/>
      </c>
    </row>
    <row r="1418" spans="1:8">
      <c r="A1418" s="237" t="e">
        <f>VLOOKUP($G1418,CSVLookups!$B:$R,MATCH(A$1,CSVLookups!$B$1:$R$1,0),FALSE)</f>
        <v>#N/A</v>
      </c>
      <c r="B1418" s="237" t="e">
        <f>VLOOKUP($G1418,CSVLookups!$B:$R,MATCH(B$1,CSVLookups!$B$1:$R$1,0),FALSE)</f>
        <v>#N/A</v>
      </c>
      <c r="C1418" s="238" t="e">
        <f t="shared" si="22"/>
        <v>#N/A</v>
      </c>
      <c r="D1418" s="238" t="e">
        <f>IF(AND(VALUE(LEFT($A1418,3))=309,LEN($B1418)=3),VLOOKUP(VALUE(MID($B1418,2,2)),_309_Table1,MATCH(MID($B1418,1,1),_309_Table1_ColumnLookup,0),FALSE),
  IF($C1418="309 LCR SummaryA",OneYearSCR,IF($C1418="309 LCR SummaryB",UltimateSCR,IF(VALUE(LEFT($A1418,3))=309,VLOOKUP(VALUE(MID($B1418,2,1)),_309_Table1,MATCH(MID($B1418,1,1),_309_Table1_ColumnLookup,0),FALSE)
+N("309"),
  IF(VALUE(LEFT($A1418,3))=310,VLOOKUP(VALUE(MID($B1418,2,1)),_310_Table1,MATCH(MID($B1418,1,1),_310_Table1_ColumnLookup,0),FALSE)
+N("310"),
  IF(AND(VALUE(LEFT($A1418,3))=311,LEN($I1418)=4),VLOOKUP($I1418,_311_Table1,MATCH($B1418,_311_Table1_ColumnLookup,0),FALSE),
  IF(AND(VALUE(LEFT($A1418,3))=311,OR($B1418="I2",$B1418="J2",$B1418="K2",$B1418="L2")),VLOOKUP('311'!$G$58,_311_Table1,MATCH(MID($B1418,1,1),_311_Table1_ColumnLookup,0),FALSE),
  IF(AND(VALUE(LEFT($A1418,3))=311,RIGHT($B1418,5)="Total"),VLOOKUP('311'!$G$59,_311_Table1,MATCH(MID($B1418,1,1),_311_Table1_ColumnLookup,0),FALSE),
  IF(VALUE(LEFT($A1418,3))=311,VLOOKUP(VALUE(MID($B1418,2,1)),_311_Table1,MATCH(MID($B1418,1,1),_311_Table1_ColumnLookup,0),FALSE)
+N("311"),
  IF(AND(VALUE(LEFT($A1418,3))=312,LEFT($G1418,10)="Unincepted",$B1418="G "),VLOOKUP(" ULO",_312_Table1,MATCH('312'!$N$16,_312_Table1_ColumnLookup,0),FALSE),
  IF(AND(VALUE(LEFT($A1418,3))=312,LEFT($G1418,10)="Unincepted",$B1418="O "),VLOOKUP(" ULO",_312_Table1,MATCH('312'!$V$16,_312_Table1_ColumnLookup,0),FALSE),
  IF(AND(VALUE(LEFT($A1418,3))=312,LEFT($G1418,10)="Unincepted",$B1418="Q "),VLOOKUP(" ULO",_312_Table1,MATCH('312'!$X$16,_312_Table1_ColumnLookup,0),FALSE),
  IF(AND(VALUE(LEFT($A1418,3))=312,LEFT($G1418,10)="Unincepted"),VLOOKUP(" ULO",_312_Table1,MATCH(LEFT($B1418,1),_312_Table1_ColumnLookup,0),FALSE),
  IF(AND(VALUE(LEFT($A1418,3))=312,LEFT($G1418,5)="Total",$B1418="G "),VLOOKUP('312'!$F$80,_312_Table1,MATCH('312'!$N$16,_312_Table1_ColumnLookup,0),FALSE),
  IF(AND(VALUE(LEFT($A1418,3))=312,LEFT($G1418,5)="Total",$B1418="O "),VLOOKUP('312'!$F$80,_312_Table1,MATCH('312'!$V$16,_312_Table1_ColumnLookup,0),FALSE),
  IF(AND(VALUE(LEFT($A1418,3))=312,LEFT($G1418,5)="Total",$B1418="Q "),VLOOKUP('312'!$F$80,_312_Table1,MATCH('312'!$X$16,_312_Table1_ColumnLookup,0),FALSE),
  IF(AND(VALUE(LEFT($A1418,3))=312,LEFT($G1418,5)="Total"),VLOOKUP('312'!$F$80,_312_Table1,MATCH(LEFT($B1418,1),_312_Table1_ColumnLookup,0),FALSE),
  IF(AND(VALUE(LEFT($A1418,3))=312,LEN($I1418)=4,$B1418="G"),VLOOKUP($I1418,_312_Table1,MATCH('312'!$N$16,_312_Table1_ColumnLookup,0),FALSE),
  IF(AND(VALUE(LEFT($A1418,3))=312,LEN($I1418)=4,$B1418="O"),VLOOKUP($I1418,_312_Table1,MATCH('312'!$V$16,_312_Table1_ColumnLookup,0),FALSE),
  IF(AND(VALUE(LEFT($A1418,3))=312,LEN($I1418)=4,$B1418="Q"),VLOOKUP($I1418,_312_Table1,MATCH('312'!$X$16,_312_Table1_ColumnLookup,0),FALSE),
  IF(AND(VALUE(LEFT($A1418,3))=312,LEN($I1418)=4),VLOOKUP($I1418,_312_Table1,MATCH(LEFT($B1418,1),_312_Table1_ColumnLookup,0),FALSE)
+N("312"),
  IF(VALUE(LEFT($A1418,3))=313,VLOOKUP(VALUE(MID($B1418,2,1)),_313_Table1,MATCH(MID($B1418,1,1),_313_Table1_ColumnLookup,0),FALSE)
+N("313"),
  IF(AND(VALUE(LEFT($A1418,3))=314,LEN($B1418)=3),VLOOKUP(VALUE(MID($B1418,2,2)),_314_Table1,MATCH(MID($B1418,1,1),_314_Table1_ColumnLookup,0),FALSE),
  IF(VALUE(LEFT($A1418,3))=314,VLOOKUP(VALUE(MID($B1418,2,1)),_314_Table1,MATCH(MID($B1418,1,1),_314_Table1_ColumnLookup,0),FALSE)
+N("314"),
""))))))))))))))))))))))))</f>
        <v>#N/A</v>
      </c>
      <c r="E1418" s="238" t="e">
        <f>IF(AND(VALUE(LEFT($A1418,3))=309,LEN($B1418)=3),VLOOKUP(VALUE(MID($B1418,2,2)),_309_Table2,MATCH(MID($B1418,1,1),_309_Table2_ColumnLookup,0),FALSE),
  IF($C1418="309 LCR SummaryA",OneYearSCR,IF($C1418="309 LCR SummaryB",UltimateSCR,IF(VALUE(LEFT($A1418,3))=309,VLOOKUP(VALUE(MID($B1418,2,1)),_309_Table2,MATCH(MID($B1418,1,1),_309_Table2_ColumnLookup,0),FALSE)
+N("309"),
  IF(VALUE(LEFT($A1418,3))=310,VLOOKUP(VALUE(MID($B1418,2,1)),_310_Table2,MATCH(MID($B1418,1,1),_310_Table2_ColumnLookup,0),FALSE)
+N("310"),
  IF(AND(VALUE(LEFT($A1418,3))=311,LEN($I1418)=4),VLOOKUP($I1418,_311_Table2,MATCH($B1418,_311_Table2_ColumnLookup,0),FALSE),
  IF(AND(VALUE(LEFT($A1418,3))=311,OR($B1418="I2",$B1418="J2",$B1418="K2",$B1418="L2")),VLOOKUP('311'!$G$58,_311_Table2,MATCH(MID($B1418,1,1),_311_Table2_ColumnLookup,0),FALSE),
  IF(AND(VALUE(LEFT($A1418,3))=311,RIGHT($B1418,5)="Total"),VLOOKUP('311'!$G$59,_311_Table2,MATCH(MID($B1418,1,1),_311_Table2_ColumnLookup,0),FALSE),
  IF(VALUE(LEFT($A1418,3))=311,VLOOKUP(VALUE(MID($B1418,2,1)),_311_Table2,MATCH(MID($B1418,1,1),_311_Table2_ColumnLookup,0),FALSE)
+N("311"),
  IF(AND(VALUE(LEFT($A1418,3))=312,LEFT($G1418,10)="Unincepted",$B1418="G "),VLOOKUP(" ULO",_312_Table2,MATCH('312'!$N$16,_312_Table2_ColumnLookup,0),FALSE),
  IF(AND(VALUE(LEFT($A1418,3))=312,LEFT($G1418,10)="Unincepted",$B1418="O "),VLOOKUP(" ULO",_312_Table2,MATCH('312'!$V$16,_312_Table2_ColumnLookup,0),FALSE),
  IF(AND(VALUE(LEFT($A1418,3))=312,LEFT($G1418,10)="Unincepted",$B1418="Q "),VLOOKUP(" ULO",_312_Table2,MATCH('312'!$X$16,_312_Table2_ColumnLookup,0),FALSE),
  IF(AND(VALUE(LEFT($A1418,3))=312,LEFT($G1418,10)="Unincepted"),VLOOKUP(" ULO",_312_Table2,MATCH(LEFT($B1418,1),_312_Table2_ColumnLookup,0),FALSE),
  IF(AND(VALUE(LEFT($A1418,3))=312,LEFT($G1418,5)="Total",$B1418="G "),VLOOKUP('312'!$F$80,_312_Table2,MATCH('312'!$N$16,_312_Table2_ColumnLookup,0),FALSE),
  IF(AND(VALUE(LEFT($A1418,3))=312,LEFT($G1418,5)="Total",$B1418="O "),VLOOKUP('312'!$F$80,_312_Table2,MATCH('312'!$V$16,_312_Table2_ColumnLookup,0),FALSE),
  IF(AND(VALUE(LEFT($A1418,3))=312,LEFT($G1418,5)="Total",$B1418="Q "),VLOOKUP('312'!$F$80,_312_Table2,MATCH('312'!$X$16,_312_Table2_ColumnLookup,0),FALSE),
  IF(AND(VALUE(LEFT($A1418,3))=312,LEFT($G1418,5)="Total"),VLOOKUP('312'!$F$80,_312_Table2,MATCH(LEFT($B1418,1),_312_Table2_ColumnLookup,0),FALSE),
  IF(AND(VALUE(LEFT($A1418,3))=312,LEN($I1418)=4,$B1418="G"),VLOOKUP($I1418,_312_Table2,MATCH('312'!$N$16,_312_Table2_ColumnLookup,0),FALSE),
  IF(AND(VALUE(LEFT($A1418,3))=312,LEN($I1418)=4,$B1418="O"),VLOOKUP($I1418,_312_Table2,MATCH('312'!$V$16,_312_Table2_ColumnLookup,0),FALSE),
  IF(AND(VALUE(LEFT($A1418,3))=312,LEN($I1418)=4,$B1418="Q"),VLOOKUP($I1418,_312_Table2,MATCH('312'!$X$16,_312_Table2_ColumnLookup,0),FALSE),
  IF(AND(VALUE(LEFT($A1418,3))=312,LEN($I1418)=4),VLOOKUP($I1418,_312_Table2,MATCH(LEFT($B1418,1),_312_Table2_ColumnLookup,0),FALSE)
+N("312"),
  IF(VALUE(LEFT($A1418,3))=313,VLOOKUP(VALUE(MID($B1418,2,1)),_313_Table2,MATCH(MID($B1418,1,1),_313_Table2_ColumnLookup,0),FALSE)
+N("313"),
  IF(AND(VALUE(LEFT($A1418,3))=314,LEN($B1418)=3),VLOOKUP(VALUE(MID($B1418,2,2)),_314_Table2,MATCH(MID($B1418,1,1),_314_Table2_ColumnLookup,0),FALSE),
  IF(VALUE(LEFT($A1418,3))=314,VLOOKUP(VALUE(MID($B1418,2,1)),_314_Table2,MATCH(MID($B1418,1,1),_314_Table2_ColumnLookup,0),FALSE)
+N("314"),
""))))))))))))))))))))))))</f>
        <v>#N/A</v>
      </c>
      <c r="F1418" s="238" t="e">
        <f>IF(AND(VALUE(LEFT($A1418,3))=309,LEN($B1418)=3),VLOOKUP(VALUE(MID($B1418,2,2)),_309_Table3,MATCH(MID($B1418,1,1),_309_Table3_ColumnLookup,0),FALSE),
  IF($C1418="309 LCR SummaryA",OneYearSCR,IF($C1418="309 LCR SummaryB",UltimateSCR,IF(VALUE(LEFT($A1418,3))=309,VLOOKUP(VALUE(MID($B1418,2,1)),_309_Table3,MATCH(MID($B1418,1,1),_309_Table3_ColumnLookup,0),FALSE)
+N("309"),
  IF(VALUE(LEFT($A1418,3))=310,VLOOKUP(VALUE(MID($B1418,2,1)),_310_Table3,MATCH(MID($B1418,1,1),_310_Table3_ColumnLookup,0),FALSE)
+N("310"),
  IF(AND(VALUE(LEFT($A1418,3))=311,LEN($I1418)=4),VLOOKUP($I1418,_311_Table3,MATCH($B1418,_311_Table3_ColumnLookup,0),FALSE),
  IF(AND(VALUE(LEFT($A1418,3))=311,OR($B1418="I2",$B1418="J2",$B1418="K2",$B1418="L2")),VLOOKUP('311'!$G$58,_311_Table3,MATCH(MID($B1418,1,1),_311_Table3_ColumnLookup,0),FALSE),
  IF(AND(VALUE(LEFT($A1418,3))=311,RIGHT($B1418,5)="Total"),VLOOKUP('311'!$G$59,_311_Table3,MATCH(MID($B1418,1,1),_311_Table3_ColumnLookup,0),FALSE),
  IF(VALUE(LEFT($A1418,3))=311,VLOOKUP(VALUE(MID($B1418,2,1)),_311_Table3,MATCH(MID($B1418,1,1),_311_Table3_ColumnLookup,0),FALSE)
+N("311"),
  IF(AND(VALUE(LEFT($A1418,3))=312,LEFT($G1418,10)="Unincepted",$B1418="G "),VLOOKUP(" ULO",_312_Table3,MATCH('312'!$N$16,_312_Table3_ColumnLookup,0),FALSE),
  IF(AND(VALUE(LEFT($A1418,3))=312,LEFT($G1418,10)="Unincepted",$B1418="O "),VLOOKUP(" ULO",_312_Table3,MATCH('312'!$V$16,_312_Table3_ColumnLookup,0),FALSE),
  IF(AND(VALUE(LEFT($A1418,3))=312,LEFT($G1418,10)="Unincepted",$B1418="Q "),VLOOKUP(" ULO",_312_Table3,MATCH('312'!$X$16,_312_Table3_ColumnLookup,0),FALSE),
  IF(AND(VALUE(LEFT($A1418,3))=312,LEFT($G1418,10)="Unincepted"),VLOOKUP(" ULO",_312_Table3,MATCH(LEFT($B1418,1),_312_Table3_ColumnLookup,0),FALSE),
  IF(AND(VALUE(LEFT($A1418,3))=312,LEFT($G1418,5)="Total",$B1418="G "),VLOOKUP('312'!$F$80,_312_Table3,MATCH('312'!$N$16,_312_Table3_ColumnLookup,0),FALSE),
  IF(AND(VALUE(LEFT($A1418,3))=312,LEFT($G1418,5)="Total",$B1418="O "),VLOOKUP('312'!$F$80,_312_Table3,MATCH('312'!$V$16,_312_Table3_ColumnLookup,0),FALSE),
  IF(AND(VALUE(LEFT($A1418,3))=312,LEFT($G1418,5)="Total",$B1418="Q "),VLOOKUP('312'!$F$80,_312_Table3,MATCH('312'!$X$16,_312_Table3_ColumnLookup,0),FALSE),
  IF(AND(VALUE(LEFT($A1418,3))=312,LEFT($G1418,5)="Total"),VLOOKUP('312'!$F$80,_312_Table3,MATCH(LEFT($B1418,1),_312_Table3_ColumnLookup,0),FALSE),
  IF(AND(VALUE(LEFT($A1418,3))=312,LEN($I1418)=4,$B1418="G"),VLOOKUP($I1418,_312_Table3,MATCH('312'!$N$16,_312_Table3_ColumnLookup,0),FALSE),
  IF(AND(VALUE(LEFT($A1418,3))=312,LEN($I1418)=4,$B1418="O"),VLOOKUP($I1418,_312_Table3,MATCH('312'!$V$16,_312_Table3_ColumnLookup,0),FALSE),
  IF(AND(VALUE(LEFT($A1418,3))=312,LEN($I1418)=4,$B1418="Q"),VLOOKUP($I1418,_312_Table3,MATCH('312'!$X$16,_312_Table3_ColumnLookup,0),FALSE),
  IF(AND(VALUE(LEFT($A1418,3))=312,LEN($I1418)=4),VLOOKUP($I1418,_312_Table3,MATCH(LEFT($B1418,1),_312_Table3_ColumnLookup,0),FALSE)
+N("312"),
  IF(VALUE(LEFT($A1418,3))=313,VLOOKUP(VALUE(MID($B1418,2,1)),_313_Table3,MATCH(MID($B1418,1,1),_313_Table3_ColumnLookup,0),FALSE)
+N("313"),
  IF(AND(VALUE(LEFT($A1418,3))=314,LEN($B1418)=3),VLOOKUP(VALUE(MID($B1418,2,2)),_314_Table3,MATCH(MID($B1418,1,1),_314_Table3_ColumnLookup,0),FALSE),
  IF(VALUE(LEFT($A1418,3))=314,VLOOKUP(VALUE(MID($B1418,2,1)),_314_Table3,MATCH(MID($B1418,1,1),_314_Table3_ColumnLookup,0),FALSE)
+N("314"),
""))))))))))))))))))))))))</f>
        <v>#N/A</v>
      </c>
      <c r="H1418" s="321" t="str">
        <f>IFERROR(
IF(ISERROR($D1418)=FALSE,$D1418,IF(ISERROR($E1418)=FALSE,$E1418,IF(ISERROR($F1418)=FALSE,$F1418
+N("012 checkboxes"),
IF(
IF(OR(LEFT($A1418,9)="Syndicate",LEFT($A1418,12)="NewSyndicate"),VLOOKUP($A1418,'012'!$J:$ZW,MATCH("Link to button",'012'!$J$1:$ZW$1,0),0)
+N("309 checkbox"),
IF($C1418="309 LCR Summary0",VLOOKUP("Notes990",'309'!$P:$ZZ,MATCH("Link to button",'309'!$P$1:$ZZ$1,0),0)
+N("313 checkboxes"),
IF($C1418="313 Financial Information0LcmVsScr",IF($C1418="309 LCR Summary0",VLOOKUP("LcmVsScr",'309'!$N:$ZZ,MATCH("Link to button",'309'!$N$1:$ZZ$1,0),0),
IF($C1418="313 Financial Information0LcrDocAttached",IF($C1418="309 LCR Summary0",VLOOKUP("LcrDocAttached",'309'!$N:$ZZ,MATCH("Link to button",'309'!$N$1:$ZZ$1,0),
0)))))))=1,TRUE,FALSE)
))),"")</f>
        <v/>
      </c>
    </row>
    <row r="1419" spans="1:8">
      <c r="A1419" s="237" t="e">
        <f>VLOOKUP($G1419,CSVLookups!$B:$R,MATCH(A$1,CSVLookups!$B$1:$R$1,0),FALSE)</f>
        <v>#N/A</v>
      </c>
      <c r="B1419" s="237" t="e">
        <f>VLOOKUP($G1419,CSVLookups!$B:$R,MATCH(B$1,CSVLookups!$B$1:$R$1,0),FALSE)</f>
        <v>#N/A</v>
      </c>
      <c r="C1419" s="238" t="e">
        <f t="shared" si="22"/>
        <v>#N/A</v>
      </c>
      <c r="D1419" s="238" t="e">
        <f>IF(AND(VALUE(LEFT($A1419,3))=309,LEN($B1419)=3),VLOOKUP(VALUE(MID($B1419,2,2)),_309_Table1,MATCH(MID($B1419,1,1),_309_Table1_ColumnLookup,0),FALSE),
  IF($C1419="309 LCR SummaryA",OneYearSCR,IF($C1419="309 LCR SummaryB",UltimateSCR,IF(VALUE(LEFT($A1419,3))=309,VLOOKUP(VALUE(MID($B1419,2,1)),_309_Table1,MATCH(MID($B1419,1,1),_309_Table1_ColumnLookup,0),FALSE)
+N("309"),
  IF(VALUE(LEFT($A1419,3))=310,VLOOKUP(VALUE(MID($B1419,2,1)),_310_Table1,MATCH(MID($B1419,1,1),_310_Table1_ColumnLookup,0),FALSE)
+N("310"),
  IF(AND(VALUE(LEFT($A1419,3))=311,LEN($I1419)=4),VLOOKUP($I1419,_311_Table1,MATCH($B1419,_311_Table1_ColumnLookup,0),FALSE),
  IF(AND(VALUE(LEFT($A1419,3))=311,OR($B1419="I2",$B1419="J2",$B1419="K2",$B1419="L2")),VLOOKUP('311'!$G$58,_311_Table1,MATCH(MID($B1419,1,1),_311_Table1_ColumnLookup,0),FALSE),
  IF(AND(VALUE(LEFT($A1419,3))=311,RIGHT($B1419,5)="Total"),VLOOKUP('311'!$G$59,_311_Table1,MATCH(MID($B1419,1,1),_311_Table1_ColumnLookup,0),FALSE),
  IF(VALUE(LEFT($A1419,3))=311,VLOOKUP(VALUE(MID($B1419,2,1)),_311_Table1,MATCH(MID($B1419,1,1),_311_Table1_ColumnLookup,0),FALSE)
+N("311"),
  IF(AND(VALUE(LEFT($A1419,3))=312,LEFT($G1419,10)="Unincepted",$B1419="G "),VLOOKUP(" ULO",_312_Table1,MATCH('312'!$N$16,_312_Table1_ColumnLookup,0),FALSE),
  IF(AND(VALUE(LEFT($A1419,3))=312,LEFT($G1419,10)="Unincepted",$B1419="O "),VLOOKUP(" ULO",_312_Table1,MATCH('312'!$V$16,_312_Table1_ColumnLookup,0),FALSE),
  IF(AND(VALUE(LEFT($A1419,3))=312,LEFT($G1419,10)="Unincepted",$B1419="Q "),VLOOKUP(" ULO",_312_Table1,MATCH('312'!$X$16,_312_Table1_ColumnLookup,0),FALSE),
  IF(AND(VALUE(LEFT($A1419,3))=312,LEFT($G1419,10)="Unincepted"),VLOOKUP(" ULO",_312_Table1,MATCH(LEFT($B1419,1),_312_Table1_ColumnLookup,0),FALSE),
  IF(AND(VALUE(LEFT($A1419,3))=312,LEFT($G1419,5)="Total",$B1419="G "),VLOOKUP('312'!$F$80,_312_Table1,MATCH('312'!$N$16,_312_Table1_ColumnLookup,0),FALSE),
  IF(AND(VALUE(LEFT($A1419,3))=312,LEFT($G1419,5)="Total",$B1419="O "),VLOOKUP('312'!$F$80,_312_Table1,MATCH('312'!$V$16,_312_Table1_ColumnLookup,0),FALSE),
  IF(AND(VALUE(LEFT($A1419,3))=312,LEFT($G1419,5)="Total",$B1419="Q "),VLOOKUP('312'!$F$80,_312_Table1,MATCH('312'!$X$16,_312_Table1_ColumnLookup,0),FALSE),
  IF(AND(VALUE(LEFT($A1419,3))=312,LEFT($G1419,5)="Total"),VLOOKUP('312'!$F$80,_312_Table1,MATCH(LEFT($B1419,1),_312_Table1_ColumnLookup,0),FALSE),
  IF(AND(VALUE(LEFT($A1419,3))=312,LEN($I1419)=4,$B1419="G"),VLOOKUP($I1419,_312_Table1,MATCH('312'!$N$16,_312_Table1_ColumnLookup,0),FALSE),
  IF(AND(VALUE(LEFT($A1419,3))=312,LEN($I1419)=4,$B1419="O"),VLOOKUP($I1419,_312_Table1,MATCH('312'!$V$16,_312_Table1_ColumnLookup,0),FALSE),
  IF(AND(VALUE(LEFT($A1419,3))=312,LEN($I1419)=4,$B1419="Q"),VLOOKUP($I1419,_312_Table1,MATCH('312'!$X$16,_312_Table1_ColumnLookup,0),FALSE),
  IF(AND(VALUE(LEFT($A1419,3))=312,LEN($I1419)=4),VLOOKUP($I1419,_312_Table1,MATCH(LEFT($B1419,1),_312_Table1_ColumnLookup,0),FALSE)
+N("312"),
  IF(VALUE(LEFT($A1419,3))=313,VLOOKUP(VALUE(MID($B1419,2,1)),_313_Table1,MATCH(MID($B1419,1,1),_313_Table1_ColumnLookup,0),FALSE)
+N("313"),
  IF(AND(VALUE(LEFT($A1419,3))=314,LEN($B1419)=3),VLOOKUP(VALUE(MID($B1419,2,2)),_314_Table1,MATCH(MID($B1419,1,1),_314_Table1_ColumnLookup,0),FALSE),
  IF(VALUE(LEFT($A1419,3))=314,VLOOKUP(VALUE(MID($B1419,2,1)),_314_Table1,MATCH(MID($B1419,1,1),_314_Table1_ColumnLookup,0),FALSE)
+N("314"),
""))))))))))))))))))))))))</f>
        <v>#N/A</v>
      </c>
      <c r="E1419" s="238" t="e">
        <f>IF(AND(VALUE(LEFT($A1419,3))=309,LEN($B1419)=3),VLOOKUP(VALUE(MID($B1419,2,2)),_309_Table2,MATCH(MID($B1419,1,1),_309_Table2_ColumnLookup,0),FALSE),
  IF($C1419="309 LCR SummaryA",OneYearSCR,IF($C1419="309 LCR SummaryB",UltimateSCR,IF(VALUE(LEFT($A1419,3))=309,VLOOKUP(VALUE(MID($B1419,2,1)),_309_Table2,MATCH(MID($B1419,1,1),_309_Table2_ColumnLookup,0),FALSE)
+N("309"),
  IF(VALUE(LEFT($A1419,3))=310,VLOOKUP(VALUE(MID($B1419,2,1)),_310_Table2,MATCH(MID($B1419,1,1),_310_Table2_ColumnLookup,0),FALSE)
+N("310"),
  IF(AND(VALUE(LEFT($A1419,3))=311,LEN($I1419)=4),VLOOKUP($I1419,_311_Table2,MATCH($B1419,_311_Table2_ColumnLookup,0),FALSE),
  IF(AND(VALUE(LEFT($A1419,3))=311,OR($B1419="I2",$B1419="J2",$B1419="K2",$B1419="L2")),VLOOKUP('311'!$G$58,_311_Table2,MATCH(MID($B1419,1,1),_311_Table2_ColumnLookup,0),FALSE),
  IF(AND(VALUE(LEFT($A1419,3))=311,RIGHT($B1419,5)="Total"),VLOOKUP('311'!$G$59,_311_Table2,MATCH(MID($B1419,1,1),_311_Table2_ColumnLookup,0),FALSE),
  IF(VALUE(LEFT($A1419,3))=311,VLOOKUP(VALUE(MID($B1419,2,1)),_311_Table2,MATCH(MID($B1419,1,1),_311_Table2_ColumnLookup,0),FALSE)
+N("311"),
  IF(AND(VALUE(LEFT($A1419,3))=312,LEFT($G1419,10)="Unincepted",$B1419="G "),VLOOKUP(" ULO",_312_Table2,MATCH('312'!$N$16,_312_Table2_ColumnLookup,0),FALSE),
  IF(AND(VALUE(LEFT($A1419,3))=312,LEFT($G1419,10)="Unincepted",$B1419="O "),VLOOKUP(" ULO",_312_Table2,MATCH('312'!$V$16,_312_Table2_ColumnLookup,0),FALSE),
  IF(AND(VALUE(LEFT($A1419,3))=312,LEFT($G1419,10)="Unincepted",$B1419="Q "),VLOOKUP(" ULO",_312_Table2,MATCH('312'!$X$16,_312_Table2_ColumnLookup,0),FALSE),
  IF(AND(VALUE(LEFT($A1419,3))=312,LEFT($G1419,10)="Unincepted"),VLOOKUP(" ULO",_312_Table2,MATCH(LEFT($B1419,1),_312_Table2_ColumnLookup,0),FALSE),
  IF(AND(VALUE(LEFT($A1419,3))=312,LEFT($G1419,5)="Total",$B1419="G "),VLOOKUP('312'!$F$80,_312_Table2,MATCH('312'!$N$16,_312_Table2_ColumnLookup,0),FALSE),
  IF(AND(VALUE(LEFT($A1419,3))=312,LEFT($G1419,5)="Total",$B1419="O "),VLOOKUP('312'!$F$80,_312_Table2,MATCH('312'!$V$16,_312_Table2_ColumnLookup,0),FALSE),
  IF(AND(VALUE(LEFT($A1419,3))=312,LEFT($G1419,5)="Total",$B1419="Q "),VLOOKUP('312'!$F$80,_312_Table2,MATCH('312'!$X$16,_312_Table2_ColumnLookup,0),FALSE),
  IF(AND(VALUE(LEFT($A1419,3))=312,LEFT($G1419,5)="Total"),VLOOKUP('312'!$F$80,_312_Table2,MATCH(LEFT($B1419,1),_312_Table2_ColumnLookup,0),FALSE),
  IF(AND(VALUE(LEFT($A1419,3))=312,LEN($I1419)=4,$B1419="G"),VLOOKUP($I1419,_312_Table2,MATCH('312'!$N$16,_312_Table2_ColumnLookup,0),FALSE),
  IF(AND(VALUE(LEFT($A1419,3))=312,LEN($I1419)=4,$B1419="O"),VLOOKUP($I1419,_312_Table2,MATCH('312'!$V$16,_312_Table2_ColumnLookup,0),FALSE),
  IF(AND(VALUE(LEFT($A1419,3))=312,LEN($I1419)=4,$B1419="Q"),VLOOKUP($I1419,_312_Table2,MATCH('312'!$X$16,_312_Table2_ColumnLookup,0),FALSE),
  IF(AND(VALUE(LEFT($A1419,3))=312,LEN($I1419)=4),VLOOKUP($I1419,_312_Table2,MATCH(LEFT($B1419,1),_312_Table2_ColumnLookup,0),FALSE)
+N("312"),
  IF(VALUE(LEFT($A1419,3))=313,VLOOKUP(VALUE(MID($B1419,2,1)),_313_Table2,MATCH(MID($B1419,1,1),_313_Table2_ColumnLookup,0),FALSE)
+N("313"),
  IF(AND(VALUE(LEFT($A1419,3))=314,LEN($B1419)=3),VLOOKUP(VALUE(MID($B1419,2,2)),_314_Table2,MATCH(MID($B1419,1,1),_314_Table2_ColumnLookup,0),FALSE),
  IF(VALUE(LEFT($A1419,3))=314,VLOOKUP(VALUE(MID($B1419,2,1)),_314_Table2,MATCH(MID($B1419,1,1),_314_Table2_ColumnLookup,0),FALSE)
+N("314"),
""))))))))))))))))))))))))</f>
        <v>#N/A</v>
      </c>
      <c r="F1419" s="238" t="e">
        <f>IF(AND(VALUE(LEFT($A1419,3))=309,LEN($B1419)=3),VLOOKUP(VALUE(MID($B1419,2,2)),_309_Table3,MATCH(MID($B1419,1,1),_309_Table3_ColumnLookup,0),FALSE),
  IF($C1419="309 LCR SummaryA",OneYearSCR,IF($C1419="309 LCR SummaryB",UltimateSCR,IF(VALUE(LEFT($A1419,3))=309,VLOOKUP(VALUE(MID($B1419,2,1)),_309_Table3,MATCH(MID($B1419,1,1),_309_Table3_ColumnLookup,0),FALSE)
+N("309"),
  IF(VALUE(LEFT($A1419,3))=310,VLOOKUP(VALUE(MID($B1419,2,1)),_310_Table3,MATCH(MID($B1419,1,1),_310_Table3_ColumnLookup,0),FALSE)
+N("310"),
  IF(AND(VALUE(LEFT($A1419,3))=311,LEN($I1419)=4),VLOOKUP($I1419,_311_Table3,MATCH($B1419,_311_Table3_ColumnLookup,0),FALSE),
  IF(AND(VALUE(LEFT($A1419,3))=311,OR($B1419="I2",$B1419="J2",$B1419="K2",$B1419="L2")),VLOOKUP('311'!$G$58,_311_Table3,MATCH(MID($B1419,1,1),_311_Table3_ColumnLookup,0),FALSE),
  IF(AND(VALUE(LEFT($A1419,3))=311,RIGHT($B1419,5)="Total"),VLOOKUP('311'!$G$59,_311_Table3,MATCH(MID($B1419,1,1),_311_Table3_ColumnLookup,0),FALSE),
  IF(VALUE(LEFT($A1419,3))=311,VLOOKUP(VALUE(MID($B1419,2,1)),_311_Table3,MATCH(MID($B1419,1,1),_311_Table3_ColumnLookup,0),FALSE)
+N("311"),
  IF(AND(VALUE(LEFT($A1419,3))=312,LEFT($G1419,10)="Unincepted",$B1419="G "),VLOOKUP(" ULO",_312_Table3,MATCH('312'!$N$16,_312_Table3_ColumnLookup,0),FALSE),
  IF(AND(VALUE(LEFT($A1419,3))=312,LEFT($G1419,10)="Unincepted",$B1419="O "),VLOOKUP(" ULO",_312_Table3,MATCH('312'!$V$16,_312_Table3_ColumnLookup,0),FALSE),
  IF(AND(VALUE(LEFT($A1419,3))=312,LEFT($G1419,10)="Unincepted",$B1419="Q "),VLOOKUP(" ULO",_312_Table3,MATCH('312'!$X$16,_312_Table3_ColumnLookup,0),FALSE),
  IF(AND(VALUE(LEFT($A1419,3))=312,LEFT($G1419,10)="Unincepted"),VLOOKUP(" ULO",_312_Table3,MATCH(LEFT($B1419,1),_312_Table3_ColumnLookup,0),FALSE),
  IF(AND(VALUE(LEFT($A1419,3))=312,LEFT($G1419,5)="Total",$B1419="G "),VLOOKUP('312'!$F$80,_312_Table3,MATCH('312'!$N$16,_312_Table3_ColumnLookup,0),FALSE),
  IF(AND(VALUE(LEFT($A1419,3))=312,LEFT($G1419,5)="Total",$B1419="O "),VLOOKUP('312'!$F$80,_312_Table3,MATCH('312'!$V$16,_312_Table3_ColumnLookup,0),FALSE),
  IF(AND(VALUE(LEFT($A1419,3))=312,LEFT($G1419,5)="Total",$B1419="Q "),VLOOKUP('312'!$F$80,_312_Table3,MATCH('312'!$X$16,_312_Table3_ColumnLookup,0),FALSE),
  IF(AND(VALUE(LEFT($A1419,3))=312,LEFT($G1419,5)="Total"),VLOOKUP('312'!$F$80,_312_Table3,MATCH(LEFT($B1419,1),_312_Table3_ColumnLookup,0),FALSE),
  IF(AND(VALUE(LEFT($A1419,3))=312,LEN($I1419)=4,$B1419="G"),VLOOKUP($I1419,_312_Table3,MATCH('312'!$N$16,_312_Table3_ColumnLookup,0),FALSE),
  IF(AND(VALUE(LEFT($A1419,3))=312,LEN($I1419)=4,$B1419="O"),VLOOKUP($I1419,_312_Table3,MATCH('312'!$V$16,_312_Table3_ColumnLookup,0),FALSE),
  IF(AND(VALUE(LEFT($A1419,3))=312,LEN($I1419)=4,$B1419="Q"),VLOOKUP($I1419,_312_Table3,MATCH('312'!$X$16,_312_Table3_ColumnLookup,0),FALSE),
  IF(AND(VALUE(LEFT($A1419,3))=312,LEN($I1419)=4),VLOOKUP($I1419,_312_Table3,MATCH(LEFT($B1419,1),_312_Table3_ColumnLookup,0),FALSE)
+N("312"),
  IF(VALUE(LEFT($A1419,3))=313,VLOOKUP(VALUE(MID($B1419,2,1)),_313_Table3,MATCH(MID($B1419,1,1),_313_Table3_ColumnLookup,0),FALSE)
+N("313"),
  IF(AND(VALUE(LEFT($A1419,3))=314,LEN($B1419)=3),VLOOKUP(VALUE(MID($B1419,2,2)),_314_Table3,MATCH(MID($B1419,1,1),_314_Table3_ColumnLookup,0),FALSE),
  IF(VALUE(LEFT($A1419,3))=314,VLOOKUP(VALUE(MID($B1419,2,1)),_314_Table3,MATCH(MID($B1419,1,1),_314_Table3_ColumnLookup,0),FALSE)
+N("314"),
""))))))))))))))))))))))))</f>
        <v>#N/A</v>
      </c>
      <c r="H1419" s="321" t="str">
        <f>IFERROR(
IF(ISERROR($D1419)=FALSE,$D1419,IF(ISERROR($E1419)=FALSE,$E1419,IF(ISERROR($F1419)=FALSE,$F1419
+N("012 checkboxes"),
IF(
IF(OR(LEFT($A1419,9)="Syndicate",LEFT($A1419,12)="NewSyndicate"),VLOOKUP($A1419,'012'!$J:$ZW,MATCH("Link to button",'012'!$J$1:$ZW$1,0),0)
+N("309 checkbox"),
IF($C1419="309 LCR Summary0",VLOOKUP("Notes990",'309'!$P:$ZZ,MATCH("Link to button",'309'!$P$1:$ZZ$1,0),0)
+N("313 checkboxes"),
IF($C1419="313 Financial Information0LcmVsScr",IF($C1419="309 LCR Summary0",VLOOKUP("LcmVsScr",'309'!$N:$ZZ,MATCH("Link to button",'309'!$N$1:$ZZ$1,0),0),
IF($C1419="313 Financial Information0LcrDocAttached",IF($C1419="309 LCR Summary0",VLOOKUP("LcrDocAttached",'309'!$N:$ZZ,MATCH("Link to button",'309'!$N$1:$ZZ$1,0),
0)))))))=1,TRUE,FALSE)
))),"")</f>
        <v/>
      </c>
    </row>
    <row r="1420" spans="1:8">
      <c r="A1420" s="237" t="e">
        <f>VLOOKUP($G1420,CSVLookups!$B:$R,MATCH(A$1,CSVLookups!$B$1:$R$1,0),FALSE)</f>
        <v>#N/A</v>
      </c>
      <c r="B1420" s="237" t="e">
        <f>VLOOKUP($G1420,CSVLookups!$B:$R,MATCH(B$1,CSVLookups!$B$1:$R$1,0),FALSE)</f>
        <v>#N/A</v>
      </c>
      <c r="C1420" s="238" t="e">
        <f t="shared" si="22"/>
        <v>#N/A</v>
      </c>
      <c r="D1420" s="238" t="e">
        <f>IF(AND(VALUE(LEFT($A1420,3))=309,LEN($B1420)=3),VLOOKUP(VALUE(MID($B1420,2,2)),_309_Table1,MATCH(MID($B1420,1,1),_309_Table1_ColumnLookup,0),FALSE),
  IF($C1420="309 LCR SummaryA",OneYearSCR,IF($C1420="309 LCR SummaryB",UltimateSCR,IF(VALUE(LEFT($A1420,3))=309,VLOOKUP(VALUE(MID($B1420,2,1)),_309_Table1,MATCH(MID($B1420,1,1),_309_Table1_ColumnLookup,0),FALSE)
+N("309"),
  IF(VALUE(LEFT($A1420,3))=310,VLOOKUP(VALUE(MID($B1420,2,1)),_310_Table1,MATCH(MID($B1420,1,1),_310_Table1_ColumnLookup,0),FALSE)
+N("310"),
  IF(AND(VALUE(LEFT($A1420,3))=311,LEN($I1420)=4),VLOOKUP($I1420,_311_Table1,MATCH($B1420,_311_Table1_ColumnLookup,0),FALSE),
  IF(AND(VALUE(LEFT($A1420,3))=311,OR($B1420="I2",$B1420="J2",$B1420="K2",$B1420="L2")),VLOOKUP('311'!$G$58,_311_Table1,MATCH(MID($B1420,1,1),_311_Table1_ColumnLookup,0),FALSE),
  IF(AND(VALUE(LEFT($A1420,3))=311,RIGHT($B1420,5)="Total"),VLOOKUP('311'!$G$59,_311_Table1,MATCH(MID($B1420,1,1),_311_Table1_ColumnLookup,0),FALSE),
  IF(VALUE(LEFT($A1420,3))=311,VLOOKUP(VALUE(MID($B1420,2,1)),_311_Table1,MATCH(MID($B1420,1,1),_311_Table1_ColumnLookup,0),FALSE)
+N("311"),
  IF(AND(VALUE(LEFT($A1420,3))=312,LEFT($G1420,10)="Unincepted",$B1420="G "),VLOOKUP(" ULO",_312_Table1,MATCH('312'!$N$16,_312_Table1_ColumnLookup,0),FALSE),
  IF(AND(VALUE(LEFT($A1420,3))=312,LEFT($G1420,10)="Unincepted",$B1420="O "),VLOOKUP(" ULO",_312_Table1,MATCH('312'!$V$16,_312_Table1_ColumnLookup,0),FALSE),
  IF(AND(VALUE(LEFT($A1420,3))=312,LEFT($G1420,10)="Unincepted",$B1420="Q "),VLOOKUP(" ULO",_312_Table1,MATCH('312'!$X$16,_312_Table1_ColumnLookup,0),FALSE),
  IF(AND(VALUE(LEFT($A1420,3))=312,LEFT($G1420,10)="Unincepted"),VLOOKUP(" ULO",_312_Table1,MATCH(LEFT($B1420,1),_312_Table1_ColumnLookup,0),FALSE),
  IF(AND(VALUE(LEFT($A1420,3))=312,LEFT($G1420,5)="Total",$B1420="G "),VLOOKUP('312'!$F$80,_312_Table1,MATCH('312'!$N$16,_312_Table1_ColumnLookup,0),FALSE),
  IF(AND(VALUE(LEFT($A1420,3))=312,LEFT($G1420,5)="Total",$B1420="O "),VLOOKUP('312'!$F$80,_312_Table1,MATCH('312'!$V$16,_312_Table1_ColumnLookup,0),FALSE),
  IF(AND(VALUE(LEFT($A1420,3))=312,LEFT($G1420,5)="Total",$B1420="Q "),VLOOKUP('312'!$F$80,_312_Table1,MATCH('312'!$X$16,_312_Table1_ColumnLookup,0),FALSE),
  IF(AND(VALUE(LEFT($A1420,3))=312,LEFT($G1420,5)="Total"),VLOOKUP('312'!$F$80,_312_Table1,MATCH(LEFT($B1420,1),_312_Table1_ColumnLookup,0),FALSE),
  IF(AND(VALUE(LEFT($A1420,3))=312,LEN($I1420)=4,$B1420="G"),VLOOKUP($I1420,_312_Table1,MATCH('312'!$N$16,_312_Table1_ColumnLookup,0),FALSE),
  IF(AND(VALUE(LEFT($A1420,3))=312,LEN($I1420)=4,$B1420="O"),VLOOKUP($I1420,_312_Table1,MATCH('312'!$V$16,_312_Table1_ColumnLookup,0),FALSE),
  IF(AND(VALUE(LEFT($A1420,3))=312,LEN($I1420)=4,$B1420="Q"),VLOOKUP($I1420,_312_Table1,MATCH('312'!$X$16,_312_Table1_ColumnLookup,0),FALSE),
  IF(AND(VALUE(LEFT($A1420,3))=312,LEN($I1420)=4),VLOOKUP($I1420,_312_Table1,MATCH(LEFT($B1420,1),_312_Table1_ColumnLookup,0),FALSE)
+N("312"),
  IF(VALUE(LEFT($A1420,3))=313,VLOOKUP(VALUE(MID($B1420,2,1)),_313_Table1,MATCH(MID($B1420,1,1),_313_Table1_ColumnLookup,0),FALSE)
+N("313"),
  IF(AND(VALUE(LEFT($A1420,3))=314,LEN($B1420)=3),VLOOKUP(VALUE(MID($B1420,2,2)),_314_Table1,MATCH(MID($B1420,1,1),_314_Table1_ColumnLookup,0),FALSE),
  IF(VALUE(LEFT($A1420,3))=314,VLOOKUP(VALUE(MID($B1420,2,1)),_314_Table1,MATCH(MID($B1420,1,1),_314_Table1_ColumnLookup,0),FALSE)
+N("314"),
""))))))))))))))))))))))))</f>
        <v>#N/A</v>
      </c>
      <c r="E1420" s="238" t="e">
        <f>IF(AND(VALUE(LEFT($A1420,3))=309,LEN($B1420)=3),VLOOKUP(VALUE(MID($B1420,2,2)),_309_Table2,MATCH(MID($B1420,1,1),_309_Table2_ColumnLookup,0),FALSE),
  IF($C1420="309 LCR SummaryA",OneYearSCR,IF($C1420="309 LCR SummaryB",UltimateSCR,IF(VALUE(LEFT($A1420,3))=309,VLOOKUP(VALUE(MID($B1420,2,1)),_309_Table2,MATCH(MID($B1420,1,1),_309_Table2_ColumnLookup,0),FALSE)
+N("309"),
  IF(VALUE(LEFT($A1420,3))=310,VLOOKUP(VALUE(MID($B1420,2,1)),_310_Table2,MATCH(MID($B1420,1,1),_310_Table2_ColumnLookup,0),FALSE)
+N("310"),
  IF(AND(VALUE(LEFT($A1420,3))=311,LEN($I1420)=4),VLOOKUP($I1420,_311_Table2,MATCH($B1420,_311_Table2_ColumnLookup,0),FALSE),
  IF(AND(VALUE(LEFT($A1420,3))=311,OR($B1420="I2",$B1420="J2",$B1420="K2",$B1420="L2")),VLOOKUP('311'!$G$58,_311_Table2,MATCH(MID($B1420,1,1),_311_Table2_ColumnLookup,0),FALSE),
  IF(AND(VALUE(LEFT($A1420,3))=311,RIGHT($B1420,5)="Total"),VLOOKUP('311'!$G$59,_311_Table2,MATCH(MID($B1420,1,1),_311_Table2_ColumnLookup,0),FALSE),
  IF(VALUE(LEFT($A1420,3))=311,VLOOKUP(VALUE(MID($B1420,2,1)),_311_Table2,MATCH(MID($B1420,1,1),_311_Table2_ColumnLookup,0),FALSE)
+N("311"),
  IF(AND(VALUE(LEFT($A1420,3))=312,LEFT($G1420,10)="Unincepted",$B1420="G "),VLOOKUP(" ULO",_312_Table2,MATCH('312'!$N$16,_312_Table2_ColumnLookup,0),FALSE),
  IF(AND(VALUE(LEFT($A1420,3))=312,LEFT($G1420,10)="Unincepted",$B1420="O "),VLOOKUP(" ULO",_312_Table2,MATCH('312'!$V$16,_312_Table2_ColumnLookup,0),FALSE),
  IF(AND(VALUE(LEFT($A1420,3))=312,LEFT($G1420,10)="Unincepted",$B1420="Q "),VLOOKUP(" ULO",_312_Table2,MATCH('312'!$X$16,_312_Table2_ColumnLookup,0),FALSE),
  IF(AND(VALUE(LEFT($A1420,3))=312,LEFT($G1420,10)="Unincepted"),VLOOKUP(" ULO",_312_Table2,MATCH(LEFT($B1420,1),_312_Table2_ColumnLookup,0),FALSE),
  IF(AND(VALUE(LEFT($A1420,3))=312,LEFT($G1420,5)="Total",$B1420="G "),VLOOKUP('312'!$F$80,_312_Table2,MATCH('312'!$N$16,_312_Table2_ColumnLookup,0),FALSE),
  IF(AND(VALUE(LEFT($A1420,3))=312,LEFT($G1420,5)="Total",$B1420="O "),VLOOKUP('312'!$F$80,_312_Table2,MATCH('312'!$V$16,_312_Table2_ColumnLookup,0),FALSE),
  IF(AND(VALUE(LEFT($A1420,3))=312,LEFT($G1420,5)="Total",$B1420="Q "),VLOOKUP('312'!$F$80,_312_Table2,MATCH('312'!$X$16,_312_Table2_ColumnLookup,0),FALSE),
  IF(AND(VALUE(LEFT($A1420,3))=312,LEFT($G1420,5)="Total"),VLOOKUP('312'!$F$80,_312_Table2,MATCH(LEFT($B1420,1),_312_Table2_ColumnLookup,0),FALSE),
  IF(AND(VALUE(LEFT($A1420,3))=312,LEN($I1420)=4,$B1420="G"),VLOOKUP($I1420,_312_Table2,MATCH('312'!$N$16,_312_Table2_ColumnLookup,0),FALSE),
  IF(AND(VALUE(LEFT($A1420,3))=312,LEN($I1420)=4,$B1420="O"),VLOOKUP($I1420,_312_Table2,MATCH('312'!$V$16,_312_Table2_ColumnLookup,0),FALSE),
  IF(AND(VALUE(LEFT($A1420,3))=312,LEN($I1420)=4,$B1420="Q"),VLOOKUP($I1420,_312_Table2,MATCH('312'!$X$16,_312_Table2_ColumnLookup,0),FALSE),
  IF(AND(VALUE(LEFT($A1420,3))=312,LEN($I1420)=4),VLOOKUP($I1420,_312_Table2,MATCH(LEFT($B1420,1),_312_Table2_ColumnLookup,0),FALSE)
+N("312"),
  IF(VALUE(LEFT($A1420,3))=313,VLOOKUP(VALUE(MID($B1420,2,1)),_313_Table2,MATCH(MID($B1420,1,1),_313_Table2_ColumnLookup,0),FALSE)
+N("313"),
  IF(AND(VALUE(LEFT($A1420,3))=314,LEN($B1420)=3),VLOOKUP(VALUE(MID($B1420,2,2)),_314_Table2,MATCH(MID($B1420,1,1),_314_Table2_ColumnLookup,0),FALSE),
  IF(VALUE(LEFT($A1420,3))=314,VLOOKUP(VALUE(MID($B1420,2,1)),_314_Table2,MATCH(MID($B1420,1,1),_314_Table2_ColumnLookup,0),FALSE)
+N("314"),
""))))))))))))))))))))))))</f>
        <v>#N/A</v>
      </c>
      <c r="F1420" s="238" t="e">
        <f>IF(AND(VALUE(LEFT($A1420,3))=309,LEN($B1420)=3),VLOOKUP(VALUE(MID($B1420,2,2)),_309_Table3,MATCH(MID($B1420,1,1),_309_Table3_ColumnLookup,0),FALSE),
  IF($C1420="309 LCR SummaryA",OneYearSCR,IF($C1420="309 LCR SummaryB",UltimateSCR,IF(VALUE(LEFT($A1420,3))=309,VLOOKUP(VALUE(MID($B1420,2,1)),_309_Table3,MATCH(MID($B1420,1,1),_309_Table3_ColumnLookup,0),FALSE)
+N("309"),
  IF(VALUE(LEFT($A1420,3))=310,VLOOKUP(VALUE(MID($B1420,2,1)),_310_Table3,MATCH(MID($B1420,1,1),_310_Table3_ColumnLookup,0),FALSE)
+N("310"),
  IF(AND(VALUE(LEFT($A1420,3))=311,LEN($I1420)=4),VLOOKUP($I1420,_311_Table3,MATCH($B1420,_311_Table3_ColumnLookup,0),FALSE),
  IF(AND(VALUE(LEFT($A1420,3))=311,OR($B1420="I2",$B1420="J2",$B1420="K2",$B1420="L2")),VLOOKUP('311'!$G$58,_311_Table3,MATCH(MID($B1420,1,1),_311_Table3_ColumnLookup,0),FALSE),
  IF(AND(VALUE(LEFT($A1420,3))=311,RIGHT($B1420,5)="Total"),VLOOKUP('311'!$G$59,_311_Table3,MATCH(MID($B1420,1,1),_311_Table3_ColumnLookup,0),FALSE),
  IF(VALUE(LEFT($A1420,3))=311,VLOOKUP(VALUE(MID($B1420,2,1)),_311_Table3,MATCH(MID($B1420,1,1),_311_Table3_ColumnLookup,0),FALSE)
+N("311"),
  IF(AND(VALUE(LEFT($A1420,3))=312,LEFT($G1420,10)="Unincepted",$B1420="G "),VLOOKUP(" ULO",_312_Table3,MATCH('312'!$N$16,_312_Table3_ColumnLookup,0),FALSE),
  IF(AND(VALUE(LEFT($A1420,3))=312,LEFT($G1420,10)="Unincepted",$B1420="O "),VLOOKUP(" ULO",_312_Table3,MATCH('312'!$V$16,_312_Table3_ColumnLookup,0),FALSE),
  IF(AND(VALUE(LEFT($A1420,3))=312,LEFT($G1420,10)="Unincepted",$B1420="Q "),VLOOKUP(" ULO",_312_Table3,MATCH('312'!$X$16,_312_Table3_ColumnLookup,0),FALSE),
  IF(AND(VALUE(LEFT($A1420,3))=312,LEFT($G1420,10)="Unincepted"),VLOOKUP(" ULO",_312_Table3,MATCH(LEFT($B1420,1),_312_Table3_ColumnLookup,0),FALSE),
  IF(AND(VALUE(LEFT($A1420,3))=312,LEFT($G1420,5)="Total",$B1420="G "),VLOOKUP('312'!$F$80,_312_Table3,MATCH('312'!$N$16,_312_Table3_ColumnLookup,0),FALSE),
  IF(AND(VALUE(LEFT($A1420,3))=312,LEFT($G1420,5)="Total",$B1420="O "),VLOOKUP('312'!$F$80,_312_Table3,MATCH('312'!$V$16,_312_Table3_ColumnLookup,0),FALSE),
  IF(AND(VALUE(LEFT($A1420,3))=312,LEFT($G1420,5)="Total",$B1420="Q "),VLOOKUP('312'!$F$80,_312_Table3,MATCH('312'!$X$16,_312_Table3_ColumnLookup,0),FALSE),
  IF(AND(VALUE(LEFT($A1420,3))=312,LEFT($G1420,5)="Total"),VLOOKUP('312'!$F$80,_312_Table3,MATCH(LEFT($B1420,1),_312_Table3_ColumnLookup,0),FALSE),
  IF(AND(VALUE(LEFT($A1420,3))=312,LEN($I1420)=4,$B1420="G"),VLOOKUP($I1420,_312_Table3,MATCH('312'!$N$16,_312_Table3_ColumnLookup,0),FALSE),
  IF(AND(VALUE(LEFT($A1420,3))=312,LEN($I1420)=4,$B1420="O"),VLOOKUP($I1420,_312_Table3,MATCH('312'!$V$16,_312_Table3_ColumnLookup,0),FALSE),
  IF(AND(VALUE(LEFT($A1420,3))=312,LEN($I1420)=4,$B1420="Q"),VLOOKUP($I1420,_312_Table3,MATCH('312'!$X$16,_312_Table3_ColumnLookup,0),FALSE),
  IF(AND(VALUE(LEFT($A1420,3))=312,LEN($I1420)=4),VLOOKUP($I1420,_312_Table3,MATCH(LEFT($B1420,1),_312_Table3_ColumnLookup,0),FALSE)
+N("312"),
  IF(VALUE(LEFT($A1420,3))=313,VLOOKUP(VALUE(MID($B1420,2,1)),_313_Table3,MATCH(MID($B1420,1,1),_313_Table3_ColumnLookup,0),FALSE)
+N("313"),
  IF(AND(VALUE(LEFT($A1420,3))=314,LEN($B1420)=3),VLOOKUP(VALUE(MID($B1420,2,2)),_314_Table3,MATCH(MID($B1420,1,1),_314_Table3_ColumnLookup,0),FALSE),
  IF(VALUE(LEFT($A1420,3))=314,VLOOKUP(VALUE(MID($B1420,2,1)),_314_Table3,MATCH(MID($B1420,1,1),_314_Table3_ColumnLookup,0),FALSE)
+N("314"),
""))))))))))))))))))))))))</f>
        <v>#N/A</v>
      </c>
      <c r="H1420" s="321" t="str">
        <f>IFERROR(
IF(ISERROR($D1420)=FALSE,$D1420,IF(ISERROR($E1420)=FALSE,$E1420,IF(ISERROR($F1420)=FALSE,$F1420
+N("012 checkboxes"),
IF(
IF(OR(LEFT($A1420,9)="Syndicate",LEFT($A1420,12)="NewSyndicate"),VLOOKUP($A1420,'012'!$J:$ZW,MATCH("Link to button",'012'!$J$1:$ZW$1,0),0)
+N("309 checkbox"),
IF($C1420="309 LCR Summary0",VLOOKUP("Notes990",'309'!$P:$ZZ,MATCH("Link to button",'309'!$P$1:$ZZ$1,0),0)
+N("313 checkboxes"),
IF($C1420="313 Financial Information0LcmVsScr",IF($C1420="309 LCR Summary0",VLOOKUP("LcmVsScr",'309'!$N:$ZZ,MATCH("Link to button",'309'!$N$1:$ZZ$1,0),0),
IF($C1420="313 Financial Information0LcrDocAttached",IF($C1420="309 LCR Summary0",VLOOKUP("LcrDocAttached",'309'!$N:$ZZ,MATCH("Link to button",'309'!$N$1:$ZZ$1,0),
0)))))))=1,TRUE,FALSE)
))),"")</f>
        <v/>
      </c>
    </row>
    <row r="1421" spans="1:8">
      <c r="A1421" s="237" t="e">
        <f>VLOOKUP($G1421,CSVLookups!$B:$R,MATCH(A$1,CSVLookups!$B$1:$R$1,0),FALSE)</f>
        <v>#N/A</v>
      </c>
      <c r="B1421" s="237" t="e">
        <f>VLOOKUP($G1421,CSVLookups!$B:$R,MATCH(B$1,CSVLookups!$B$1:$R$1,0),FALSE)</f>
        <v>#N/A</v>
      </c>
      <c r="C1421" s="238" t="e">
        <f t="shared" si="22"/>
        <v>#N/A</v>
      </c>
      <c r="D1421" s="238" t="e">
        <f>IF(AND(VALUE(LEFT($A1421,3))=309,LEN($B1421)=3),VLOOKUP(VALUE(MID($B1421,2,2)),_309_Table1,MATCH(MID($B1421,1,1),_309_Table1_ColumnLookup,0),FALSE),
  IF($C1421="309 LCR SummaryA",OneYearSCR,IF($C1421="309 LCR SummaryB",UltimateSCR,IF(VALUE(LEFT($A1421,3))=309,VLOOKUP(VALUE(MID($B1421,2,1)),_309_Table1,MATCH(MID($B1421,1,1),_309_Table1_ColumnLookup,0),FALSE)
+N("309"),
  IF(VALUE(LEFT($A1421,3))=310,VLOOKUP(VALUE(MID($B1421,2,1)),_310_Table1,MATCH(MID($B1421,1,1),_310_Table1_ColumnLookup,0),FALSE)
+N("310"),
  IF(AND(VALUE(LEFT($A1421,3))=311,LEN($I1421)=4),VLOOKUP($I1421,_311_Table1,MATCH($B1421,_311_Table1_ColumnLookup,0),FALSE),
  IF(AND(VALUE(LEFT($A1421,3))=311,OR($B1421="I2",$B1421="J2",$B1421="K2",$B1421="L2")),VLOOKUP('311'!$G$58,_311_Table1,MATCH(MID($B1421,1,1),_311_Table1_ColumnLookup,0),FALSE),
  IF(AND(VALUE(LEFT($A1421,3))=311,RIGHT($B1421,5)="Total"),VLOOKUP('311'!$G$59,_311_Table1,MATCH(MID($B1421,1,1),_311_Table1_ColumnLookup,0),FALSE),
  IF(VALUE(LEFT($A1421,3))=311,VLOOKUP(VALUE(MID($B1421,2,1)),_311_Table1,MATCH(MID($B1421,1,1),_311_Table1_ColumnLookup,0),FALSE)
+N("311"),
  IF(AND(VALUE(LEFT($A1421,3))=312,LEFT($G1421,10)="Unincepted",$B1421="G "),VLOOKUP(" ULO",_312_Table1,MATCH('312'!$N$16,_312_Table1_ColumnLookup,0),FALSE),
  IF(AND(VALUE(LEFT($A1421,3))=312,LEFT($G1421,10)="Unincepted",$B1421="O "),VLOOKUP(" ULO",_312_Table1,MATCH('312'!$V$16,_312_Table1_ColumnLookup,0),FALSE),
  IF(AND(VALUE(LEFT($A1421,3))=312,LEFT($G1421,10)="Unincepted",$B1421="Q "),VLOOKUP(" ULO",_312_Table1,MATCH('312'!$X$16,_312_Table1_ColumnLookup,0),FALSE),
  IF(AND(VALUE(LEFT($A1421,3))=312,LEFT($G1421,10)="Unincepted"),VLOOKUP(" ULO",_312_Table1,MATCH(LEFT($B1421,1),_312_Table1_ColumnLookup,0),FALSE),
  IF(AND(VALUE(LEFT($A1421,3))=312,LEFT($G1421,5)="Total",$B1421="G "),VLOOKUP('312'!$F$80,_312_Table1,MATCH('312'!$N$16,_312_Table1_ColumnLookup,0),FALSE),
  IF(AND(VALUE(LEFT($A1421,3))=312,LEFT($G1421,5)="Total",$B1421="O "),VLOOKUP('312'!$F$80,_312_Table1,MATCH('312'!$V$16,_312_Table1_ColumnLookup,0),FALSE),
  IF(AND(VALUE(LEFT($A1421,3))=312,LEFT($G1421,5)="Total",$B1421="Q "),VLOOKUP('312'!$F$80,_312_Table1,MATCH('312'!$X$16,_312_Table1_ColumnLookup,0),FALSE),
  IF(AND(VALUE(LEFT($A1421,3))=312,LEFT($G1421,5)="Total"),VLOOKUP('312'!$F$80,_312_Table1,MATCH(LEFT($B1421,1),_312_Table1_ColumnLookup,0),FALSE),
  IF(AND(VALUE(LEFT($A1421,3))=312,LEN($I1421)=4,$B1421="G"),VLOOKUP($I1421,_312_Table1,MATCH('312'!$N$16,_312_Table1_ColumnLookup,0),FALSE),
  IF(AND(VALUE(LEFT($A1421,3))=312,LEN($I1421)=4,$B1421="O"),VLOOKUP($I1421,_312_Table1,MATCH('312'!$V$16,_312_Table1_ColumnLookup,0),FALSE),
  IF(AND(VALUE(LEFT($A1421,3))=312,LEN($I1421)=4,$B1421="Q"),VLOOKUP($I1421,_312_Table1,MATCH('312'!$X$16,_312_Table1_ColumnLookup,0),FALSE),
  IF(AND(VALUE(LEFT($A1421,3))=312,LEN($I1421)=4),VLOOKUP($I1421,_312_Table1,MATCH(LEFT($B1421,1),_312_Table1_ColumnLookup,0),FALSE)
+N("312"),
  IF(VALUE(LEFT($A1421,3))=313,VLOOKUP(VALUE(MID($B1421,2,1)),_313_Table1,MATCH(MID($B1421,1,1),_313_Table1_ColumnLookup,0),FALSE)
+N("313"),
  IF(AND(VALUE(LEFT($A1421,3))=314,LEN($B1421)=3),VLOOKUP(VALUE(MID($B1421,2,2)),_314_Table1,MATCH(MID($B1421,1,1),_314_Table1_ColumnLookup,0),FALSE),
  IF(VALUE(LEFT($A1421,3))=314,VLOOKUP(VALUE(MID($B1421,2,1)),_314_Table1,MATCH(MID($B1421,1,1),_314_Table1_ColumnLookup,0),FALSE)
+N("314"),
""))))))))))))))))))))))))</f>
        <v>#N/A</v>
      </c>
      <c r="E1421" s="238" t="e">
        <f>IF(AND(VALUE(LEFT($A1421,3))=309,LEN($B1421)=3),VLOOKUP(VALUE(MID($B1421,2,2)),_309_Table2,MATCH(MID($B1421,1,1),_309_Table2_ColumnLookup,0),FALSE),
  IF($C1421="309 LCR SummaryA",OneYearSCR,IF($C1421="309 LCR SummaryB",UltimateSCR,IF(VALUE(LEFT($A1421,3))=309,VLOOKUP(VALUE(MID($B1421,2,1)),_309_Table2,MATCH(MID($B1421,1,1),_309_Table2_ColumnLookup,0),FALSE)
+N("309"),
  IF(VALUE(LEFT($A1421,3))=310,VLOOKUP(VALUE(MID($B1421,2,1)),_310_Table2,MATCH(MID($B1421,1,1),_310_Table2_ColumnLookup,0),FALSE)
+N("310"),
  IF(AND(VALUE(LEFT($A1421,3))=311,LEN($I1421)=4),VLOOKUP($I1421,_311_Table2,MATCH($B1421,_311_Table2_ColumnLookup,0),FALSE),
  IF(AND(VALUE(LEFT($A1421,3))=311,OR($B1421="I2",$B1421="J2",$B1421="K2",$B1421="L2")),VLOOKUP('311'!$G$58,_311_Table2,MATCH(MID($B1421,1,1),_311_Table2_ColumnLookup,0),FALSE),
  IF(AND(VALUE(LEFT($A1421,3))=311,RIGHT($B1421,5)="Total"),VLOOKUP('311'!$G$59,_311_Table2,MATCH(MID($B1421,1,1),_311_Table2_ColumnLookup,0),FALSE),
  IF(VALUE(LEFT($A1421,3))=311,VLOOKUP(VALUE(MID($B1421,2,1)),_311_Table2,MATCH(MID($B1421,1,1),_311_Table2_ColumnLookup,0),FALSE)
+N("311"),
  IF(AND(VALUE(LEFT($A1421,3))=312,LEFT($G1421,10)="Unincepted",$B1421="G "),VLOOKUP(" ULO",_312_Table2,MATCH('312'!$N$16,_312_Table2_ColumnLookup,0),FALSE),
  IF(AND(VALUE(LEFT($A1421,3))=312,LEFT($G1421,10)="Unincepted",$B1421="O "),VLOOKUP(" ULO",_312_Table2,MATCH('312'!$V$16,_312_Table2_ColumnLookup,0),FALSE),
  IF(AND(VALUE(LEFT($A1421,3))=312,LEFT($G1421,10)="Unincepted",$B1421="Q "),VLOOKUP(" ULO",_312_Table2,MATCH('312'!$X$16,_312_Table2_ColumnLookup,0),FALSE),
  IF(AND(VALUE(LEFT($A1421,3))=312,LEFT($G1421,10)="Unincepted"),VLOOKUP(" ULO",_312_Table2,MATCH(LEFT($B1421,1),_312_Table2_ColumnLookup,0),FALSE),
  IF(AND(VALUE(LEFT($A1421,3))=312,LEFT($G1421,5)="Total",$B1421="G "),VLOOKUP('312'!$F$80,_312_Table2,MATCH('312'!$N$16,_312_Table2_ColumnLookup,0),FALSE),
  IF(AND(VALUE(LEFT($A1421,3))=312,LEFT($G1421,5)="Total",$B1421="O "),VLOOKUP('312'!$F$80,_312_Table2,MATCH('312'!$V$16,_312_Table2_ColumnLookup,0),FALSE),
  IF(AND(VALUE(LEFT($A1421,3))=312,LEFT($G1421,5)="Total",$B1421="Q "),VLOOKUP('312'!$F$80,_312_Table2,MATCH('312'!$X$16,_312_Table2_ColumnLookup,0),FALSE),
  IF(AND(VALUE(LEFT($A1421,3))=312,LEFT($G1421,5)="Total"),VLOOKUP('312'!$F$80,_312_Table2,MATCH(LEFT($B1421,1),_312_Table2_ColumnLookup,0),FALSE),
  IF(AND(VALUE(LEFT($A1421,3))=312,LEN($I1421)=4,$B1421="G"),VLOOKUP($I1421,_312_Table2,MATCH('312'!$N$16,_312_Table2_ColumnLookup,0),FALSE),
  IF(AND(VALUE(LEFT($A1421,3))=312,LEN($I1421)=4,$B1421="O"),VLOOKUP($I1421,_312_Table2,MATCH('312'!$V$16,_312_Table2_ColumnLookup,0),FALSE),
  IF(AND(VALUE(LEFT($A1421,3))=312,LEN($I1421)=4,$B1421="Q"),VLOOKUP($I1421,_312_Table2,MATCH('312'!$X$16,_312_Table2_ColumnLookup,0),FALSE),
  IF(AND(VALUE(LEFT($A1421,3))=312,LEN($I1421)=4),VLOOKUP($I1421,_312_Table2,MATCH(LEFT($B1421,1),_312_Table2_ColumnLookup,0),FALSE)
+N("312"),
  IF(VALUE(LEFT($A1421,3))=313,VLOOKUP(VALUE(MID($B1421,2,1)),_313_Table2,MATCH(MID($B1421,1,1),_313_Table2_ColumnLookup,0),FALSE)
+N("313"),
  IF(AND(VALUE(LEFT($A1421,3))=314,LEN($B1421)=3),VLOOKUP(VALUE(MID($B1421,2,2)),_314_Table2,MATCH(MID($B1421,1,1),_314_Table2_ColumnLookup,0),FALSE),
  IF(VALUE(LEFT($A1421,3))=314,VLOOKUP(VALUE(MID($B1421,2,1)),_314_Table2,MATCH(MID($B1421,1,1),_314_Table2_ColumnLookup,0),FALSE)
+N("314"),
""))))))))))))))))))))))))</f>
        <v>#N/A</v>
      </c>
      <c r="F1421" s="238" t="e">
        <f>IF(AND(VALUE(LEFT($A1421,3))=309,LEN($B1421)=3),VLOOKUP(VALUE(MID($B1421,2,2)),_309_Table3,MATCH(MID($B1421,1,1),_309_Table3_ColumnLookup,0),FALSE),
  IF($C1421="309 LCR SummaryA",OneYearSCR,IF($C1421="309 LCR SummaryB",UltimateSCR,IF(VALUE(LEFT($A1421,3))=309,VLOOKUP(VALUE(MID($B1421,2,1)),_309_Table3,MATCH(MID($B1421,1,1),_309_Table3_ColumnLookup,0),FALSE)
+N("309"),
  IF(VALUE(LEFT($A1421,3))=310,VLOOKUP(VALUE(MID($B1421,2,1)),_310_Table3,MATCH(MID($B1421,1,1),_310_Table3_ColumnLookup,0),FALSE)
+N("310"),
  IF(AND(VALUE(LEFT($A1421,3))=311,LEN($I1421)=4),VLOOKUP($I1421,_311_Table3,MATCH($B1421,_311_Table3_ColumnLookup,0),FALSE),
  IF(AND(VALUE(LEFT($A1421,3))=311,OR($B1421="I2",$B1421="J2",$B1421="K2",$B1421="L2")),VLOOKUP('311'!$G$58,_311_Table3,MATCH(MID($B1421,1,1),_311_Table3_ColumnLookup,0),FALSE),
  IF(AND(VALUE(LEFT($A1421,3))=311,RIGHT($B1421,5)="Total"),VLOOKUP('311'!$G$59,_311_Table3,MATCH(MID($B1421,1,1),_311_Table3_ColumnLookup,0),FALSE),
  IF(VALUE(LEFT($A1421,3))=311,VLOOKUP(VALUE(MID($B1421,2,1)),_311_Table3,MATCH(MID($B1421,1,1),_311_Table3_ColumnLookup,0),FALSE)
+N("311"),
  IF(AND(VALUE(LEFT($A1421,3))=312,LEFT($G1421,10)="Unincepted",$B1421="G "),VLOOKUP(" ULO",_312_Table3,MATCH('312'!$N$16,_312_Table3_ColumnLookup,0),FALSE),
  IF(AND(VALUE(LEFT($A1421,3))=312,LEFT($G1421,10)="Unincepted",$B1421="O "),VLOOKUP(" ULO",_312_Table3,MATCH('312'!$V$16,_312_Table3_ColumnLookup,0),FALSE),
  IF(AND(VALUE(LEFT($A1421,3))=312,LEFT($G1421,10)="Unincepted",$B1421="Q "),VLOOKUP(" ULO",_312_Table3,MATCH('312'!$X$16,_312_Table3_ColumnLookup,0),FALSE),
  IF(AND(VALUE(LEFT($A1421,3))=312,LEFT($G1421,10)="Unincepted"),VLOOKUP(" ULO",_312_Table3,MATCH(LEFT($B1421,1),_312_Table3_ColumnLookup,0),FALSE),
  IF(AND(VALUE(LEFT($A1421,3))=312,LEFT($G1421,5)="Total",$B1421="G "),VLOOKUP('312'!$F$80,_312_Table3,MATCH('312'!$N$16,_312_Table3_ColumnLookup,0),FALSE),
  IF(AND(VALUE(LEFT($A1421,3))=312,LEFT($G1421,5)="Total",$B1421="O "),VLOOKUP('312'!$F$80,_312_Table3,MATCH('312'!$V$16,_312_Table3_ColumnLookup,0),FALSE),
  IF(AND(VALUE(LEFT($A1421,3))=312,LEFT($G1421,5)="Total",$B1421="Q "),VLOOKUP('312'!$F$80,_312_Table3,MATCH('312'!$X$16,_312_Table3_ColumnLookup,0),FALSE),
  IF(AND(VALUE(LEFT($A1421,3))=312,LEFT($G1421,5)="Total"),VLOOKUP('312'!$F$80,_312_Table3,MATCH(LEFT($B1421,1),_312_Table3_ColumnLookup,0),FALSE),
  IF(AND(VALUE(LEFT($A1421,3))=312,LEN($I1421)=4,$B1421="G"),VLOOKUP($I1421,_312_Table3,MATCH('312'!$N$16,_312_Table3_ColumnLookup,0),FALSE),
  IF(AND(VALUE(LEFT($A1421,3))=312,LEN($I1421)=4,$B1421="O"),VLOOKUP($I1421,_312_Table3,MATCH('312'!$V$16,_312_Table3_ColumnLookup,0),FALSE),
  IF(AND(VALUE(LEFT($A1421,3))=312,LEN($I1421)=4,$B1421="Q"),VLOOKUP($I1421,_312_Table3,MATCH('312'!$X$16,_312_Table3_ColumnLookup,0),FALSE),
  IF(AND(VALUE(LEFT($A1421,3))=312,LEN($I1421)=4),VLOOKUP($I1421,_312_Table3,MATCH(LEFT($B1421,1),_312_Table3_ColumnLookup,0),FALSE)
+N("312"),
  IF(VALUE(LEFT($A1421,3))=313,VLOOKUP(VALUE(MID($B1421,2,1)),_313_Table3,MATCH(MID($B1421,1,1),_313_Table3_ColumnLookup,0),FALSE)
+N("313"),
  IF(AND(VALUE(LEFT($A1421,3))=314,LEN($B1421)=3),VLOOKUP(VALUE(MID($B1421,2,2)),_314_Table3,MATCH(MID($B1421,1,1),_314_Table3_ColumnLookup,0),FALSE),
  IF(VALUE(LEFT($A1421,3))=314,VLOOKUP(VALUE(MID($B1421,2,1)),_314_Table3,MATCH(MID($B1421,1,1),_314_Table3_ColumnLookup,0),FALSE)
+N("314"),
""))))))))))))))))))))))))</f>
        <v>#N/A</v>
      </c>
      <c r="H1421" s="321" t="str">
        <f>IFERROR(
IF(ISERROR($D1421)=FALSE,$D1421,IF(ISERROR($E1421)=FALSE,$E1421,IF(ISERROR($F1421)=FALSE,$F1421
+N("012 checkboxes"),
IF(
IF(OR(LEFT($A1421,9)="Syndicate",LEFT($A1421,12)="NewSyndicate"),VLOOKUP($A1421,'012'!$J:$ZW,MATCH("Link to button",'012'!$J$1:$ZW$1,0),0)
+N("309 checkbox"),
IF($C1421="309 LCR Summary0",VLOOKUP("Notes990",'309'!$P:$ZZ,MATCH("Link to button",'309'!$P$1:$ZZ$1,0),0)
+N("313 checkboxes"),
IF($C1421="313 Financial Information0LcmVsScr",IF($C1421="309 LCR Summary0",VLOOKUP("LcmVsScr",'309'!$N:$ZZ,MATCH("Link to button",'309'!$N$1:$ZZ$1,0),0),
IF($C1421="313 Financial Information0LcrDocAttached",IF($C1421="309 LCR Summary0",VLOOKUP("LcrDocAttached",'309'!$N:$ZZ,MATCH("Link to button",'309'!$N$1:$ZZ$1,0),
0)))))))=1,TRUE,FALSE)
))),"")</f>
        <v/>
      </c>
    </row>
    <row r="1422" spans="1:8">
      <c r="A1422" s="237" t="e">
        <f>VLOOKUP($G1422,CSVLookups!$B:$R,MATCH(A$1,CSVLookups!$B$1:$R$1,0),FALSE)</f>
        <v>#N/A</v>
      </c>
      <c r="B1422" s="237" t="e">
        <f>VLOOKUP($G1422,CSVLookups!$B:$R,MATCH(B$1,CSVLookups!$B$1:$R$1,0),FALSE)</f>
        <v>#N/A</v>
      </c>
      <c r="C1422" s="238" t="e">
        <f t="shared" si="22"/>
        <v>#N/A</v>
      </c>
      <c r="D1422" s="238" t="e">
        <f>IF(AND(VALUE(LEFT($A1422,3))=309,LEN($B1422)=3),VLOOKUP(VALUE(MID($B1422,2,2)),_309_Table1,MATCH(MID($B1422,1,1),_309_Table1_ColumnLookup,0),FALSE),
  IF($C1422="309 LCR SummaryA",OneYearSCR,IF($C1422="309 LCR SummaryB",UltimateSCR,IF(VALUE(LEFT($A1422,3))=309,VLOOKUP(VALUE(MID($B1422,2,1)),_309_Table1,MATCH(MID($B1422,1,1),_309_Table1_ColumnLookup,0),FALSE)
+N("309"),
  IF(VALUE(LEFT($A1422,3))=310,VLOOKUP(VALUE(MID($B1422,2,1)),_310_Table1,MATCH(MID($B1422,1,1),_310_Table1_ColumnLookup,0),FALSE)
+N("310"),
  IF(AND(VALUE(LEFT($A1422,3))=311,LEN($I1422)=4),VLOOKUP($I1422,_311_Table1,MATCH($B1422,_311_Table1_ColumnLookup,0),FALSE),
  IF(AND(VALUE(LEFT($A1422,3))=311,OR($B1422="I2",$B1422="J2",$B1422="K2",$B1422="L2")),VLOOKUP('311'!$G$58,_311_Table1,MATCH(MID($B1422,1,1),_311_Table1_ColumnLookup,0),FALSE),
  IF(AND(VALUE(LEFT($A1422,3))=311,RIGHT($B1422,5)="Total"),VLOOKUP('311'!$G$59,_311_Table1,MATCH(MID($B1422,1,1),_311_Table1_ColumnLookup,0),FALSE),
  IF(VALUE(LEFT($A1422,3))=311,VLOOKUP(VALUE(MID($B1422,2,1)),_311_Table1,MATCH(MID($B1422,1,1),_311_Table1_ColumnLookup,0),FALSE)
+N("311"),
  IF(AND(VALUE(LEFT($A1422,3))=312,LEFT($G1422,10)="Unincepted",$B1422="G "),VLOOKUP(" ULO",_312_Table1,MATCH('312'!$N$16,_312_Table1_ColumnLookup,0),FALSE),
  IF(AND(VALUE(LEFT($A1422,3))=312,LEFT($G1422,10)="Unincepted",$B1422="O "),VLOOKUP(" ULO",_312_Table1,MATCH('312'!$V$16,_312_Table1_ColumnLookup,0),FALSE),
  IF(AND(VALUE(LEFT($A1422,3))=312,LEFT($G1422,10)="Unincepted",$B1422="Q "),VLOOKUP(" ULO",_312_Table1,MATCH('312'!$X$16,_312_Table1_ColumnLookup,0),FALSE),
  IF(AND(VALUE(LEFT($A1422,3))=312,LEFT($G1422,10)="Unincepted"),VLOOKUP(" ULO",_312_Table1,MATCH(LEFT($B1422,1),_312_Table1_ColumnLookup,0),FALSE),
  IF(AND(VALUE(LEFT($A1422,3))=312,LEFT($G1422,5)="Total",$B1422="G "),VLOOKUP('312'!$F$80,_312_Table1,MATCH('312'!$N$16,_312_Table1_ColumnLookup,0),FALSE),
  IF(AND(VALUE(LEFT($A1422,3))=312,LEFT($G1422,5)="Total",$B1422="O "),VLOOKUP('312'!$F$80,_312_Table1,MATCH('312'!$V$16,_312_Table1_ColumnLookup,0),FALSE),
  IF(AND(VALUE(LEFT($A1422,3))=312,LEFT($G1422,5)="Total",$B1422="Q "),VLOOKUP('312'!$F$80,_312_Table1,MATCH('312'!$X$16,_312_Table1_ColumnLookup,0),FALSE),
  IF(AND(VALUE(LEFT($A1422,3))=312,LEFT($G1422,5)="Total"),VLOOKUP('312'!$F$80,_312_Table1,MATCH(LEFT($B1422,1),_312_Table1_ColumnLookup,0),FALSE),
  IF(AND(VALUE(LEFT($A1422,3))=312,LEN($I1422)=4,$B1422="G"),VLOOKUP($I1422,_312_Table1,MATCH('312'!$N$16,_312_Table1_ColumnLookup,0),FALSE),
  IF(AND(VALUE(LEFT($A1422,3))=312,LEN($I1422)=4,$B1422="O"),VLOOKUP($I1422,_312_Table1,MATCH('312'!$V$16,_312_Table1_ColumnLookup,0),FALSE),
  IF(AND(VALUE(LEFT($A1422,3))=312,LEN($I1422)=4,$B1422="Q"),VLOOKUP($I1422,_312_Table1,MATCH('312'!$X$16,_312_Table1_ColumnLookup,0),FALSE),
  IF(AND(VALUE(LEFT($A1422,3))=312,LEN($I1422)=4),VLOOKUP($I1422,_312_Table1,MATCH(LEFT($B1422,1),_312_Table1_ColumnLookup,0),FALSE)
+N("312"),
  IF(VALUE(LEFT($A1422,3))=313,VLOOKUP(VALUE(MID($B1422,2,1)),_313_Table1,MATCH(MID($B1422,1,1),_313_Table1_ColumnLookup,0),FALSE)
+N("313"),
  IF(AND(VALUE(LEFT($A1422,3))=314,LEN($B1422)=3),VLOOKUP(VALUE(MID($B1422,2,2)),_314_Table1,MATCH(MID($B1422,1,1),_314_Table1_ColumnLookup,0),FALSE),
  IF(VALUE(LEFT($A1422,3))=314,VLOOKUP(VALUE(MID($B1422,2,1)),_314_Table1,MATCH(MID($B1422,1,1),_314_Table1_ColumnLookup,0),FALSE)
+N("314"),
""))))))))))))))))))))))))</f>
        <v>#N/A</v>
      </c>
      <c r="E1422" s="238" t="e">
        <f>IF(AND(VALUE(LEFT($A1422,3))=309,LEN($B1422)=3),VLOOKUP(VALUE(MID($B1422,2,2)),_309_Table2,MATCH(MID($B1422,1,1),_309_Table2_ColumnLookup,0),FALSE),
  IF($C1422="309 LCR SummaryA",OneYearSCR,IF($C1422="309 LCR SummaryB",UltimateSCR,IF(VALUE(LEFT($A1422,3))=309,VLOOKUP(VALUE(MID($B1422,2,1)),_309_Table2,MATCH(MID($B1422,1,1),_309_Table2_ColumnLookup,0),FALSE)
+N("309"),
  IF(VALUE(LEFT($A1422,3))=310,VLOOKUP(VALUE(MID($B1422,2,1)),_310_Table2,MATCH(MID($B1422,1,1),_310_Table2_ColumnLookup,0),FALSE)
+N("310"),
  IF(AND(VALUE(LEFT($A1422,3))=311,LEN($I1422)=4),VLOOKUP($I1422,_311_Table2,MATCH($B1422,_311_Table2_ColumnLookup,0),FALSE),
  IF(AND(VALUE(LEFT($A1422,3))=311,OR($B1422="I2",$B1422="J2",$B1422="K2",$B1422="L2")),VLOOKUP('311'!$G$58,_311_Table2,MATCH(MID($B1422,1,1),_311_Table2_ColumnLookup,0),FALSE),
  IF(AND(VALUE(LEFT($A1422,3))=311,RIGHT($B1422,5)="Total"),VLOOKUP('311'!$G$59,_311_Table2,MATCH(MID($B1422,1,1),_311_Table2_ColumnLookup,0),FALSE),
  IF(VALUE(LEFT($A1422,3))=311,VLOOKUP(VALUE(MID($B1422,2,1)),_311_Table2,MATCH(MID($B1422,1,1),_311_Table2_ColumnLookup,0),FALSE)
+N("311"),
  IF(AND(VALUE(LEFT($A1422,3))=312,LEFT($G1422,10)="Unincepted",$B1422="G "),VLOOKUP(" ULO",_312_Table2,MATCH('312'!$N$16,_312_Table2_ColumnLookup,0),FALSE),
  IF(AND(VALUE(LEFT($A1422,3))=312,LEFT($G1422,10)="Unincepted",$B1422="O "),VLOOKUP(" ULO",_312_Table2,MATCH('312'!$V$16,_312_Table2_ColumnLookup,0),FALSE),
  IF(AND(VALUE(LEFT($A1422,3))=312,LEFT($G1422,10)="Unincepted",$B1422="Q "),VLOOKUP(" ULO",_312_Table2,MATCH('312'!$X$16,_312_Table2_ColumnLookup,0),FALSE),
  IF(AND(VALUE(LEFT($A1422,3))=312,LEFT($G1422,10)="Unincepted"),VLOOKUP(" ULO",_312_Table2,MATCH(LEFT($B1422,1),_312_Table2_ColumnLookup,0),FALSE),
  IF(AND(VALUE(LEFT($A1422,3))=312,LEFT($G1422,5)="Total",$B1422="G "),VLOOKUP('312'!$F$80,_312_Table2,MATCH('312'!$N$16,_312_Table2_ColumnLookup,0),FALSE),
  IF(AND(VALUE(LEFT($A1422,3))=312,LEFT($G1422,5)="Total",$B1422="O "),VLOOKUP('312'!$F$80,_312_Table2,MATCH('312'!$V$16,_312_Table2_ColumnLookup,0),FALSE),
  IF(AND(VALUE(LEFT($A1422,3))=312,LEFT($G1422,5)="Total",$B1422="Q "),VLOOKUP('312'!$F$80,_312_Table2,MATCH('312'!$X$16,_312_Table2_ColumnLookup,0),FALSE),
  IF(AND(VALUE(LEFT($A1422,3))=312,LEFT($G1422,5)="Total"),VLOOKUP('312'!$F$80,_312_Table2,MATCH(LEFT($B1422,1),_312_Table2_ColumnLookup,0),FALSE),
  IF(AND(VALUE(LEFT($A1422,3))=312,LEN($I1422)=4,$B1422="G"),VLOOKUP($I1422,_312_Table2,MATCH('312'!$N$16,_312_Table2_ColumnLookup,0),FALSE),
  IF(AND(VALUE(LEFT($A1422,3))=312,LEN($I1422)=4,$B1422="O"),VLOOKUP($I1422,_312_Table2,MATCH('312'!$V$16,_312_Table2_ColumnLookup,0),FALSE),
  IF(AND(VALUE(LEFT($A1422,3))=312,LEN($I1422)=4,$B1422="Q"),VLOOKUP($I1422,_312_Table2,MATCH('312'!$X$16,_312_Table2_ColumnLookup,0),FALSE),
  IF(AND(VALUE(LEFT($A1422,3))=312,LEN($I1422)=4),VLOOKUP($I1422,_312_Table2,MATCH(LEFT($B1422,1),_312_Table2_ColumnLookup,0),FALSE)
+N("312"),
  IF(VALUE(LEFT($A1422,3))=313,VLOOKUP(VALUE(MID($B1422,2,1)),_313_Table2,MATCH(MID($B1422,1,1),_313_Table2_ColumnLookup,0),FALSE)
+N("313"),
  IF(AND(VALUE(LEFT($A1422,3))=314,LEN($B1422)=3),VLOOKUP(VALUE(MID($B1422,2,2)),_314_Table2,MATCH(MID($B1422,1,1),_314_Table2_ColumnLookup,0),FALSE),
  IF(VALUE(LEFT($A1422,3))=314,VLOOKUP(VALUE(MID($B1422,2,1)),_314_Table2,MATCH(MID($B1422,1,1),_314_Table2_ColumnLookup,0),FALSE)
+N("314"),
""))))))))))))))))))))))))</f>
        <v>#N/A</v>
      </c>
      <c r="F1422" s="238" t="e">
        <f>IF(AND(VALUE(LEFT($A1422,3))=309,LEN($B1422)=3),VLOOKUP(VALUE(MID($B1422,2,2)),_309_Table3,MATCH(MID($B1422,1,1),_309_Table3_ColumnLookup,0),FALSE),
  IF($C1422="309 LCR SummaryA",OneYearSCR,IF($C1422="309 LCR SummaryB",UltimateSCR,IF(VALUE(LEFT($A1422,3))=309,VLOOKUP(VALUE(MID($B1422,2,1)),_309_Table3,MATCH(MID($B1422,1,1),_309_Table3_ColumnLookup,0),FALSE)
+N("309"),
  IF(VALUE(LEFT($A1422,3))=310,VLOOKUP(VALUE(MID($B1422,2,1)),_310_Table3,MATCH(MID($B1422,1,1),_310_Table3_ColumnLookup,0),FALSE)
+N("310"),
  IF(AND(VALUE(LEFT($A1422,3))=311,LEN($I1422)=4),VLOOKUP($I1422,_311_Table3,MATCH($B1422,_311_Table3_ColumnLookup,0),FALSE),
  IF(AND(VALUE(LEFT($A1422,3))=311,OR($B1422="I2",$B1422="J2",$B1422="K2",$B1422="L2")),VLOOKUP('311'!$G$58,_311_Table3,MATCH(MID($B1422,1,1),_311_Table3_ColumnLookup,0),FALSE),
  IF(AND(VALUE(LEFT($A1422,3))=311,RIGHT($B1422,5)="Total"),VLOOKUP('311'!$G$59,_311_Table3,MATCH(MID($B1422,1,1),_311_Table3_ColumnLookup,0),FALSE),
  IF(VALUE(LEFT($A1422,3))=311,VLOOKUP(VALUE(MID($B1422,2,1)),_311_Table3,MATCH(MID($B1422,1,1),_311_Table3_ColumnLookup,0),FALSE)
+N("311"),
  IF(AND(VALUE(LEFT($A1422,3))=312,LEFT($G1422,10)="Unincepted",$B1422="G "),VLOOKUP(" ULO",_312_Table3,MATCH('312'!$N$16,_312_Table3_ColumnLookup,0),FALSE),
  IF(AND(VALUE(LEFT($A1422,3))=312,LEFT($G1422,10)="Unincepted",$B1422="O "),VLOOKUP(" ULO",_312_Table3,MATCH('312'!$V$16,_312_Table3_ColumnLookup,0),FALSE),
  IF(AND(VALUE(LEFT($A1422,3))=312,LEFT($G1422,10)="Unincepted",$B1422="Q "),VLOOKUP(" ULO",_312_Table3,MATCH('312'!$X$16,_312_Table3_ColumnLookup,0),FALSE),
  IF(AND(VALUE(LEFT($A1422,3))=312,LEFT($G1422,10)="Unincepted"),VLOOKUP(" ULO",_312_Table3,MATCH(LEFT($B1422,1),_312_Table3_ColumnLookup,0),FALSE),
  IF(AND(VALUE(LEFT($A1422,3))=312,LEFT($G1422,5)="Total",$B1422="G "),VLOOKUP('312'!$F$80,_312_Table3,MATCH('312'!$N$16,_312_Table3_ColumnLookup,0),FALSE),
  IF(AND(VALUE(LEFT($A1422,3))=312,LEFT($G1422,5)="Total",$B1422="O "),VLOOKUP('312'!$F$80,_312_Table3,MATCH('312'!$V$16,_312_Table3_ColumnLookup,0),FALSE),
  IF(AND(VALUE(LEFT($A1422,3))=312,LEFT($G1422,5)="Total",$B1422="Q "),VLOOKUP('312'!$F$80,_312_Table3,MATCH('312'!$X$16,_312_Table3_ColumnLookup,0),FALSE),
  IF(AND(VALUE(LEFT($A1422,3))=312,LEFT($G1422,5)="Total"),VLOOKUP('312'!$F$80,_312_Table3,MATCH(LEFT($B1422,1),_312_Table3_ColumnLookup,0),FALSE),
  IF(AND(VALUE(LEFT($A1422,3))=312,LEN($I1422)=4,$B1422="G"),VLOOKUP($I1422,_312_Table3,MATCH('312'!$N$16,_312_Table3_ColumnLookup,0),FALSE),
  IF(AND(VALUE(LEFT($A1422,3))=312,LEN($I1422)=4,$B1422="O"),VLOOKUP($I1422,_312_Table3,MATCH('312'!$V$16,_312_Table3_ColumnLookup,0),FALSE),
  IF(AND(VALUE(LEFT($A1422,3))=312,LEN($I1422)=4,$B1422="Q"),VLOOKUP($I1422,_312_Table3,MATCH('312'!$X$16,_312_Table3_ColumnLookup,0),FALSE),
  IF(AND(VALUE(LEFT($A1422,3))=312,LEN($I1422)=4),VLOOKUP($I1422,_312_Table3,MATCH(LEFT($B1422,1),_312_Table3_ColumnLookup,0),FALSE)
+N("312"),
  IF(VALUE(LEFT($A1422,3))=313,VLOOKUP(VALUE(MID($B1422,2,1)),_313_Table3,MATCH(MID($B1422,1,1),_313_Table3_ColumnLookup,0),FALSE)
+N("313"),
  IF(AND(VALUE(LEFT($A1422,3))=314,LEN($B1422)=3),VLOOKUP(VALUE(MID($B1422,2,2)),_314_Table3,MATCH(MID($B1422,1,1),_314_Table3_ColumnLookup,0),FALSE),
  IF(VALUE(LEFT($A1422,3))=314,VLOOKUP(VALUE(MID($B1422,2,1)),_314_Table3,MATCH(MID($B1422,1,1),_314_Table3_ColumnLookup,0),FALSE)
+N("314"),
""))))))))))))))))))))))))</f>
        <v>#N/A</v>
      </c>
      <c r="H1422" s="321" t="str">
        <f>IFERROR(
IF(ISERROR($D1422)=FALSE,$D1422,IF(ISERROR($E1422)=FALSE,$E1422,IF(ISERROR($F1422)=FALSE,$F1422
+N("012 checkboxes"),
IF(
IF(OR(LEFT($A1422,9)="Syndicate",LEFT($A1422,12)="NewSyndicate"),VLOOKUP($A1422,'012'!$J:$ZW,MATCH("Link to button",'012'!$J$1:$ZW$1,0),0)
+N("309 checkbox"),
IF($C1422="309 LCR Summary0",VLOOKUP("Notes990",'309'!$P:$ZZ,MATCH("Link to button",'309'!$P$1:$ZZ$1,0),0)
+N("313 checkboxes"),
IF($C1422="313 Financial Information0LcmVsScr",IF($C1422="309 LCR Summary0",VLOOKUP("LcmVsScr",'309'!$N:$ZZ,MATCH("Link to button",'309'!$N$1:$ZZ$1,0),0),
IF($C1422="313 Financial Information0LcrDocAttached",IF($C1422="309 LCR Summary0",VLOOKUP("LcrDocAttached",'309'!$N:$ZZ,MATCH("Link to button",'309'!$N$1:$ZZ$1,0),
0)))))))=1,TRUE,FALSE)
))),"")</f>
        <v/>
      </c>
    </row>
    <row r="1423" spans="1:8">
      <c r="A1423" s="237" t="e">
        <f>VLOOKUP($G1423,CSVLookups!$B:$R,MATCH(A$1,CSVLookups!$B$1:$R$1,0),FALSE)</f>
        <v>#N/A</v>
      </c>
      <c r="B1423" s="237" t="e">
        <f>VLOOKUP($G1423,CSVLookups!$B:$R,MATCH(B$1,CSVLookups!$B$1:$R$1,0),FALSE)</f>
        <v>#N/A</v>
      </c>
      <c r="C1423" s="238" t="e">
        <f t="shared" si="22"/>
        <v>#N/A</v>
      </c>
      <c r="D1423" s="238" t="e">
        <f>IF(AND(VALUE(LEFT($A1423,3))=309,LEN($B1423)=3),VLOOKUP(VALUE(MID($B1423,2,2)),_309_Table1,MATCH(MID($B1423,1,1),_309_Table1_ColumnLookup,0),FALSE),
  IF($C1423="309 LCR SummaryA",OneYearSCR,IF($C1423="309 LCR SummaryB",UltimateSCR,IF(VALUE(LEFT($A1423,3))=309,VLOOKUP(VALUE(MID($B1423,2,1)),_309_Table1,MATCH(MID($B1423,1,1),_309_Table1_ColumnLookup,0),FALSE)
+N("309"),
  IF(VALUE(LEFT($A1423,3))=310,VLOOKUP(VALUE(MID($B1423,2,1)),_310_Table1,MATCH(MID($B1423,1,1),_310_Table1_ColumnLookup,0),FALSE)
+N("310"),
  IF(AND(VALUE(LEFT($A1423,3))=311,LEN($I1423)=4),VLOOKUP($I1423,_311_Table1,MATCH($B1423,_311_Table1_ColumnLookup,0),FALSE),
  IF(AND(VALUE(LEFT($A1423,3))=311,OR($B1423="I2",$B1423="J2",$B1423="K2",$B1423="L2")),VLOOKUP('311'!$G$58,_311_Table1,MATCH(MID($B1423,1,1),_311_Table1_ColumnLookup,0),FALSE),
  IF(AND(VALUE(LEFT($A1423,3))=311,RIGHT($B1423,5)="Total"),VLOOKUP('311'!$G$59,_311_Table1,MATCH(MID($B1423,1,1),_311_Table1_ColumnLookup,0),FALSE),
  IF(VALUE(LEFT($A1423,3))=311,VLOOKUP(VALUE(MID($B1423,2,1)),_311_Table1,MATCH(MID($B1423,1,1),_311_Table1_ColumnLookup,0),FALSE)
+N("311"),
  IF(AND(VALUE(LEFT($A1423,3))=312,LEFT($G1423,10)="Unincepted",$B1423="G "),VLOOKUP(" ULO",_312_Table1,MATCH('312'!$N$16,_312_Table1_ColumnLookup,0),FALSE),
  IF(AND(VALUE(LEFT($A1423,3))=312,LEFT($G1423,10)="Unincepted",$B1423="O "),VLOOKUP(" ULO",_312_Table1,MATCH('312'!$V$16,_312_Table1_ColumnLookup,0),FALSE),
  IF(AND(VALUE(LEFT($A1423,3))=312,LEFT($G1423,10)="Unincepted",$B1423="Q "),VLOOKUP(" ULO",_312_Table1,MATCH('312'!$X$16,_312_Table1_ColumnLookup,0),FALSE),
  IF(AND(VALUE(LEFT($A1423,3))=312,LEFT($G1423,10)="Unincepted"),VLOOKUP(" ULO",_312_Table1,MATCH(LEFT($B1423,1),_312_Table1_ColumnLookup,0),FALSE),
  IF(AND(VALUE(LEFT($A1423,3))=312,LEFT($G1423,5)="Total",$B1423="G "),VLOOKUP('312'!$F$80,_312_Table1,MATCH('312'!$N$16,_312_Table1_ColumnLookup,0),FALSE),
  IF(AND(VALUE(LEFT($A1423,3))=312,LEFT($G1423,5)="Total",$B1423="O "),VLOOKUP('312'!$F$80,_312_Table1,MATCH('312'!$V$16,_312_Table1_ColumnLookup,0),FALSE),
  IF(AND(VALUE(LEFT($A1423,3))=312,LEFT($G1423,5)="Total",$B1423="Q "),VLOOKUP('312'!$F$80,_312_Table1,MATCH('312'!$X$16,_312_Table1_ColumnLookup,0),FALSE),
  IF(AND(VALUE(LEFT($A1423,3))=312,LEFT($G1423,5)="Total"),VLOOKUP('312'!$F$80,_312_Table1,MATCH(LEFT($B1423,1),_312_Table1_ColumnLookup,0),FALSE),
  IF(AND(VALUE(LEFT($A1423,3))=312,LEN($I1423)=4,$B1423="G"),VLOOKUP($I1423,_312_Table1,MATCH('312'!$N$16,_312_Table1_ColumnLookup,0),FALSE),
  IF(AND(VALUE(LEFT($A1423,3))=312,LEN($I1423)=4,$B1423="O"),VLOOKUP($I1423,_312_Table1,MATCH('312'!$V$16,_312_Table1_ColumnLookup,0),FALSE),
  IF(AND(VALUE(LEFT($A1423,3))=312,LEN($I1423)=4,$B1423="Q"),VLOOKUP($I1423,_312_Table1,MATCH('312'!$X$16,_312_Table1_ColumnLookup,0),FALSE),
  IF(AND(VALUE(LEFT($A1423,3))=312,LEN($I1423)=4),VLOOKUP($I1423,_312_Table1,MATCH(LEFT($B1423,1),_312_Table1_ColumnLookup,0),FALSE)
+N("312"),
  IF(VALUE(LEFT($A1423,3))=313,VLOOKUP(VALUE(MID($B1423,2,1)),_313_Table1,MATCH(MID($B1423,1,1),_313_Table1_ColumnLookup,0),FALSE)
+N("313"),
  IF(AND(VALUE(LEFT($A1423,3))=314,LEN($B1423)=3),VLOOKUP(VALUE(MID($B1423,2,2)),_314_Table1,MATCH(MID($B1423,1,1),_314_Table1_ColumnLookup,0),FALSE),
  IF(VALUE(LEFT($A1423,3))=314,VLOOKUP(VALUE(MID($B1423,2,1)),_314_Table1,MATCH(MID($B1423,1,1),_314_Table1_ColumnLookup,0),FALSE)
+N("314"),
""))))))))))))))))))))))))</f>
        <v>#N/A</v>
      </c>
      <c r="E1423" s="238" t="e">
        <f>IF(AND(VALUE(LEFT($A1423,3))=309,LEN($B1423)=3),VLOOKUP(VALUE(MID($B1423,2,2)),_309_Table2,MATCH(MID($B1423,1,1),_309_Table2_ColumnLookup,0),FALSE),
  IF($C1423="309 LCR SummaryA",OneYearSCR,IF($C1423="309 LCR SummaryB",UltimateSCR,IF(VALUE(LEFT($A1423,3))=309,VLOOKUP(VALUE(MID($B1423,2,1)),_309_Table2,MATCH(MID($B1423,1,1),_309_Table2_ColumnLookup,0),FALSE)
+N("309"),
  IF(VALUE(LEFT($A1423,3))=310,VLOOKUP(VALUE(MID($B1423,2,1)),_310_Table2,MATCH(MID($B1423,1,1),_310_Table2_ColumnLookup,0),FALSE)
+N("310"),
  IF(AND(VALUE(LEFT($A1423,3))=311,LEN($I1423)=4),VLOOKUP($I1423,_311_Table2,MATCH($B1423,_311_Table2_ColumnLookup,0),FALSE),
  IF(AND(VALUE(LEFT($A1423,3))=311,OR($B1423="I2",$B1423="J2",$B1423="K2",$B1423="L2")),VLOOKUP('311'!$G$58,_311_Table2,MATCH(MID($B1423,1,1),_311_Table2_ColumnLookup,0),FALSE),
  IF(AND(VALUE(LEFT($A1423,3))=311,RIGHT($B1423,5)="Total"),VLOOKUP('311'!$G$59,_311_Table2,MATCH(MID($B1423,1,1),_311_Table2_ColumnLookup,0),FALSE),
  IF(VALUE(LEFT($A1423,3))=311,VLOOKUP(VALUE(MID($B1423,2,1)),_311_Table2,MATCH(MID($B1423,1,1),_311_Table2_ColumnLookup,0),FALSE)
+N("311"),
  IF(AND(VALUE(LEFT($A1423,3))=312,LEFT($G1423,10)="Unincepted",$B1423="G "),VLOOKUP(" ULO",_312_Table2,MATCH('312'!$N$16,_312_Table2_ColumnLookup,0),FALSE),
  IF(AND(VALUE(LEFT($A1423,3))=312,LEFT($G1423,10)="Unincepted",$B1423="O "),VLOOKUP(" ULO",_312_Table2,MATCH('312'!$V$16,_312_Table2_ColumnLookup,0),FALSE),
  IF(AND(VALUE(LEFT($A1423,3))=312,LEFT($G1423,10)="Unincepted",$B1423="Q "),VLOOKUP(" ULO",_312_Table2,MATCH('312'!$X$16,_312_Table2_ColumnLookup,0),FALSE),
  IF(AND(VALUE(LEFT($A1423,3))=312,LEFT($G1423,10)="Unincepted"),VLOOKUP(" ULO",_312_Table2,MATCH(LEFT($B1423,1),_312_Table2_ColumnLookup,0),FALSE),
  IF(AND(VALUE(LEFT($A1423,3))=312,LEFT($G1423,5)="Total",$B1423="G "),VLOOKUP('312'!$F$80,_312_Table2,MATCH('312'!$N$16,_312_Table2_ColumnLookup,0),FALSE),
  IF(AND(VALUE(LEFT($A1423,3))=312,LEFT($G1423,5)="Total",$B1423="O "),VLOOKUP('312'!$F$80,_312_Table2,MATCH('312'!$V$16,_312_Table2_ColumnLookup,0),FALSE),
  IF(AND(VALUE(LEFT($A1423,3))=312,LEFT($G1423,5)="Total",$B1423="Q "),VLOOKUP('312'!$F$80,_312_Table2,MATCH('312'!$X$16,_312_Table2_ColumnLookup,0),FALSE),
  IF(AND(VALUE(LEFT($A1423,3))=312,LEFT($G1423,5)="Total"),VLOOKUP('312'!$F$80,_312_Table2,MATCH(LEFT($B1423,1),_312_Table2_ColumnLookup,0),FALSE),
  IF(AND(VALUE(LEFT($A1423,3))=312,LEN($I1423)=4,$B1423="G"),VLOOKUP($I1423,_312_Table2,MATCH('312'!$N$16,_312_Table2_ColumnLookup,0),FALSE),
  IF(AND(VALUE(LEFT($A1423,3))=312,LEN($I1423)=4,$B1423="O"),VLOOKUP($I1423,_312_Table2,MATCH('312'!$V$16,_312_Table2_ColumnLookup,0),FALSE),
  IF(AND(VALUE(LEFT($A1423,3))=312,LEN($I1423)=4,$B1423="Q"),VLOOKUP($I1423,_312_Table2,MATCH('312'!$X$16,_312_Table2_ColumnLookup,0),FALSE),
  IF(AND(VALUE(LEFT($A1423,3))=312,LEN($I1423)=4),VLOOKUP($I1423,_312_Table2,MATCH(LEFT($B1423,1),_312_Table2_ColumnLookup,0),FALSE)
+N("312"),
  IF(VALUE(LEFT($A1423,3))=313,VLOOKUP(VALUE(MID($B1423,2,1)),_313_Table2,MATCH(MID($B1423,1,1),_313_Table2_ColumnLookup,0),FALSE)
+N("313"),
  IF(AND(VALUE(LEFT($A1423,3))=314,LEN($B1423)=3),VLOOKUP(VALUE(MID($B1423,2,2)),_314_Table2,MATCH(MID($B1423,1,1),_314_Table2_ColumnLookup,0),FALSE),
  IF(VALUE(LEFT($A1423,3))=314,VLOOKUP(VALUE(MID($B1423,2,1)),_314_Table2,MATCH(MID($B1423,1,1),_314_Table2_ColumnLookup,0),FALSE)
+N("314"),
""))))))))))))))))))))))))</f>
        <v>#N/A</v>
      </c>
      <c r="F1423" s="238" t="e">
        <f>IF(AND(VALUE(LEFT($A1423,3))=309,LEN($B1423)=3),VLOOKUP(VALUE(MID($B1423,2,2)),_309_Table3,MATCH(MID($B1423,1,1),_309_Table3_ColumnLookup,0),FALSE),
  IF($C1423="309 LCR SummaryA",OneYearSCR,IF($C1423="309 LCR SummaryB",UltimateSCR,IF(VALUE(LEFT($A1423,3))=309,VLOOKUP(VALUE(MID($B1423,2,1)),_309_Table3,MATCH(MID($B1423,1,1),_309_Table3_ColumnLookup,0),FALSE)
+N("309"),
  IF(VALUE(LEFT($A1423,3))=310,VLOOKUP(VALUE(MID($B1423,2,1)),_310_Table3,MATCH(MID($B1423,1,1),_310_Table3_ColumnLookup,0),FALSE)
+N("310"),
  IF(AND(VALUE(LEFT($A1423,3))=311,LEN($I1423)=4),VLOOKUP($I1423,_311_Table3,MATCH($B1423,_311_Table3_ColumnLookup,0),FALSE),
  IF(AND(VALUE(LEFT($A1423,3))=311,OR($B1423="I2",$B1423="J2",$B1423="K2",$B1423="L2")),VLOOKUP('311'!$G$58,_311_Table3,MATCH(MID($B1423,1,1),_311_Table3_ColumnLookup,0),FALSE),
  IF(AND(VALUE(LEFT($A1423,3))=311,RIGHT($B1423,5)="Total"),VLOOKUP('311'!$G$59,_311_Table3,MATCH(MID($B1423,1,1),_311_Table3_ColumnLookup,0),FALSE),
  IF(VALUE(LEFT($A1423,3))=311,VLOOKUP(VALUE(MID($B1423,2,1)),_311_Table3,MATCH(MID($B1423,1,1),_311_Table3_ColumnLookup,0),FALSE)
+N("311"),
  IF(AND(VALUE(LEFT($A1423,3))=312,LEFT($G1423,10)="Unincepted",$B1423="G "),VLOOKUP(" ULO",_312_Table3,MATCH('312'!$N$16,_312_Table3_ColumnLookup,0),FALSE),
  IF(AND(VALUE(LEFT($A1423,3))=312,LEFT($G1423,10)="Unincepted",$B1423="O "),VLOOKUP(" ULO",_312_Table3,MATCH('312'!$V$16,_312_Table3_ColumnLookup,0),FALSE),
  IF(AND(VALUE(LEFT($A1423,3))=312,LEFT($G1423,10)="Unincepted",$B1423="Q "),VLOOKUP(" ULO",_312_Table3,MATCH('312'!$X$16,_312_Table3_ColumnLookup,0),FALSE),
  IF(AND(VALUE(LEFT($A1423,3))=312,LEFT($G1423,10)="Unincepted"),VLOOKUP(" ULO",_312_Table3,MATCH(LEFT($B1423,1),_312_Table3_ColumnLookup,0),FALSE),
  IF(AND(VALUE(LEFT($A1423,3))=312,LEFT($G1423,5)="Total",$B1423="G "),VLOOKUP('312'!$F$80,_312_Table3,MATCH('312'!$N$16,_312_Table3_ColumnLookup,0),FALSE),
  IF(AND(VALUE(LEFT($A1423,3))=312,LEFT($G1423,5)="Total",$B1423="O "),VLOOKUP('312'!$F$80,_312_Table3,MATCH('312'!$V$16,_312_Table3_ColumnLookup,0),FALSE),
  IF(AND(VALUE(LEFT($A1423,3))=312,LEFT($G1423,5)="Total",$B1423="Q "),VLOOKUP('312'!$F$80,_312_Table3,MATCH('312'!$X$16,_312_Table3_ColumnLookup,0),FALSE),
  IF(AND(VALUE(LEFT($A1423,3))=312,LEFT($G1423,5)="Total"),VLOOKUP('312'!$F$80,_312_Table3,MATCH(LEFT($B1423,1),_312_Table3_ColumnLookup,0),FALSE),
  IF(AND(VALUE(LEFT($A1423,3))=312,LEN($I1423)=4,$B1423="G"),VLOOKUP($I1423,_312_Table3,MATCH('312'!$N$16,_312_Table3_ColumnLookup,0),FALSE),
  IF(AND(VALUE(LEFT($A1423,3))=312,LEN($I1423)=4,$B1423="O"),VLOOKUP($I1423,_312_Table3,MATCH('312'!$V$16,_312_Table3_ColumnLookup,0),FALSE),
  IF(AND(VALUE(LEFT($A1423,3))=312,LEN($I1423)=4,$B1423="Q"),VLOOKUP($I1423,_312_Table3,MATCH('312'!$X$16,_312_Table3_ColumnLookup,0),FALSE),
  IF(AND(VALUE(LEFT($A1423,3))=312,LEN($I1423)=4),VLOOKUP($I1423,_312_Table3,MATCH(LEFT($B1423,1),_312_Table3_ColumnLookup,0),FALSE)
+N("312"),
  IF(VALUE(LEFT($A1423,3))=313,VLOOKUP(VALUE(MID($B1423,2,1)),_313_Table3,MATCH(MID($B1423,1,1),_313_Table3_ColumnLookup,0),FALSE)
+N("313"),
  IF(AND(VALUE(LEFT($A1423,3))=314,LEN($B1423)=3),VLOOKUP(VALUE(MID($B1423,2,2)),_314_Table3,MATCH(MID($B1423,1,1),_314_Table3_ColumnLookup,0),FALSE),
  IF(VALUE(LEFT($A1423,3))=314,VLOOKUP(VALUE(MID($B1423,2,1)),_314_Table3,MATCH(MID($B1423,1,1),_314_Table3_ColumnLookup,0),FALSE)
+N("314"),
""))))))))))))))))))))))))</f>
        <v>#N/A</v>
      </c>
      <c r="H1423" s="321" t="str">
        <f>IFERROR(
IF(ISERROR($D1423)=FALSE,$D1423,IF(ISERROR($E1423)=FALSE,$E1423,IF(ISERROR($F1423)=FALSE,$F1423
+N("012 checkboxes"),
IF(
IF(OR(LEFT($A1423,9)="Syndicate",LEFT($A1423,12)="NewSyndicate"),VLOOKUP($A1423,'012'!$J:$ZW,MATCH("Link to button",'012'!$J$1:$ZW$1,0),0)
+N("309 checkbox"),
IF($C1423="309 LCR Summary0",VLOOKUP("Notes990",'309'!$P:$ZZ,MATCH("Link to button",'309'!$P$1:$ZZ$1,0),0)
+N("313 checkboxes"),
IF($C1423="313 Financial Information0LcmVsScr",IF($C1423="309 LCR Summary0",VLOOKUP("LcmVsScr",'309'!$N:$ZZ,MATCH("Link to button",'309'!$N$1:$ZZ$1,0),0),
IF($C1423="313 Financial Information0LcrDocAttached",IF($C1423="309 LCR Summary0",VLOOKUP("LcrDocAttached",'309'!$N:$ZZ,MATCH("Link to button",'309'!$N$1:$ZZ$1,0),
0)))))))=1,TRUE,FALSE)
))),"")</f>
        <v/>
      </c>
    </row>
    <row r="1424" spans="1:8">
      <c r="A1424" s="237" t="e">
        <f>VLOOKUP($G1424,CSVLookups!$B:$R,MATCH(A$1,CSVLookups!$B$1:$R$1,0),FALSE)</f>
        <v>#N/A</v>
      </c>
      <c r="B1424" s="237" t="e">
        <f>VLOOKUP($G1424,CSVLookups!$B:$R,MATCH(B$1,CSVLookups!$B$1:$R$1,0),FALSE)</f>
        <v>#N/A</v>
      </c>
      <c r="C1424" s="238" t="e">
        <f t="shared" si="22"/>
        <v>#N/A</v>
      </c>
      <c r="D1424" s="238" t="e">
        <f>IF(AND(VALUE(LEFT($A1424,3))=309,LEN($B1424)=3),VLOOKUP(VALUE(MID($B1424,2,2)),_309_Table1,MATCH(MID($B1424,1,1),_309_Table1_ColumnLookup,0),FALSE),
  IF($C1424="309 LCR SummaryA",OneYearSCR,IF($C1424="309 LCR SummaryB",UltimateSCR,IF(VALUE(LEFT($A1424,3))=309,VLOOKUP(VALUE(MID($B1424,2,1)),_309_Table1,MATCH(MID($B1424,1,1),_309_Table1_ColumnLookup,0),FALSE)
+N("309"),
  IF(VALUE(LEFT($A1424,3))=310,VLOOKUP(VALUE(MID($B1424,2,1)),_310_Table1,MATCH(MID($B1424,1,1),_310_Table1_ColumnLookup,0),FALSE)
+N("310"),
  IF(AND(VALUE(LEFT($A1424,3))=311,LEN($I1424)=4),VLOOKUP($I1424,_311_Table1,MATCH($B1424,_311_Table1_ColumnLookup,0),FALSE),
  IF(AND(VALUE(LEFT($A1424,3))=311,OR($B1424="I2",$B1424="J2",$B1424="K2",$B1424="L2")),VLOOKUP('311'!$G$58,_311_Table1,MATCH(MID($B1424,1,1),_311_Table1_ColumnLookup,0),FALSE),
  IF(AND(VALUE(LEFT($A1424,3))=311,RIGHT($B1424,5)="Total"),VLOOKUP('311'!$G$59,_311_Table1,MATCH(MID($B1424,1,1),_311_Table1_ColumnLookup,0),FALSE),
  IF(VALUE(LEFT($A1424,3))=311,VLOOKUP(VALUE(MID($B1424,2,1)),_311_Table1,MATCH(MID($B1424,1,1),_311_Table1_ColumnLookup,0),FALSE)
+N("311"),
  IF(AND(VALUE(LEFT($A1424,3))=312,LEFT($G1424,10)="Unincepted",$B1424="G "),VLOOKUP(" ULO",_312_Table1,MATCH('312'!$N$16,_312_Table1_ColumnLookup,0),FALSE),
  IF(AND(VALUE(LEFT($A1424,3))=312,LEFT($G1424,10)="Unincepted",$B1424="O "),VLOOKUP(" ULO",_312_Table1,MATCH('312'!$V$16,_312_Table1_ColumnLookup,0),FALSE),
  IF(AND(VALUE(LEFT($A1424,3))=312,LEFT($G1424,10)="Unincepted",$B1424="Q "),VLOOKUP(" ULO",_312_Table1,MATCH('312'!$X$16,_312_Table1_ColumnLookup,0),FALSE),
  IF(AND(VALUE(LEFT($A1424,3))=312,LEFT($G1424,10)="Unincepted"),VLOOKUP(" ULO",_312_Table1,MATCH(LEFT($B1424,1),_312_Table1_ColumnLookup,0),FALSE),
  IF(AND(VALUE(LEFT($A1424,3))=312,LEFT($G1424,5)="Total",$B1424="G "),VLOOKUP('312'!$F$80,_312_Table1,MATCH('312'!$N$16,_312_Table1_ColumnLookup,0),FALSE),
  IF(AND(VALUE(LEFT($A1424,3))=312,LEFT($G1424,5)="Total",$B1424="O "),VLOOKUP('312'!$F$80,_312_Table1,MATCH('312'!$V$16,_312_Table1_ColumnLookup,0),FALSE),
  IF(AND(VALUE(LEFT($A1424,3))=312,LEFT($G1424,5)="Total",$B1424="Q "),VLOOKUP('312'!$F$80,_312_Table1,MATCH('312'!$X$16,_312_Table1_ColumnLookup,0),FALSE),
  IF(AND(VALUE(LEFT($A1424,3))=312,LEFT($G1424,5)="Total"),VLOOKUP('312'!$F$80,_312_Table1,MATCH(LEFT($B1424,1),_312_Table1_ColumnLookup,0),FALSE),
  IF(AND(VALUE(LEFT($A1424,3))=312,LEN($I1424)=4,$B1424="G"),VLOOKUP($I1424,_312_Table1,MATCH('312'!$N$16,_312_Table1_ColumnLookup,0),FALSE),
  IF(AND(VALUE(LEFT($A1424,3))=312,LEN($I1424)=4,$B1424="O"),VLOOKUP($I1424,_312_Table1,MATCH('312'!$V$16,_312_Table1_ColumnLookup,0),FALSE),
  IF(AND(VALUE(LEFT($A1424,3))=312,LEN($I1424)=4,$B1424="Q"),VLOOKUP($I1424,_312_Table1,MATCH('312'!$X$16,_312_Table1_ColumnLookup,0),FALSE),
  IF(AND(VALUE(LEFT($A1424,3))=312,LEN($I1424)=4),VLOOKUP($I1424,_312_Table1,MATCH(LEFT($B1424,1),_312_Table1_ColumnLookup,0),FALSE)
+N("312"),
  IF(VALUE(LEFT($A1424,3))=313,VLOOKUP(VALUE(MID($B1424,2,1)),_313_Table1,MATCH(MID($B1424,1,1),_313_Table1_ColumnLookup,0),FALSE)
+N("313"),
  IF(AND(VALUE(LEFT($A1424,3))=314,LEN($B1424)=3),VLOOKUP(VALUE(MID($B1424,2,2)),_314_Table1,MATCH(MID($B1424,1,1),_314_Table1_ColumnLookup,0),FALSE),
  IF(VALUE(LEFT($A1424,3))=314,VLOOKUP(VALUE(MID($B1424,2,1)),_314_Table1,MATCH(MID($B1424,1,1),_314_Table1_ColumnLookup,0),FALSE)
+N("314"),
""))))))))))))))))))))))))</f>
        <v>#N/A</v>
      </c>
      <c r="E1424" s="238" t="e">
        <f>IF(AND(VALUE(LEFT($A1424,3))=309,LEN($B1424)=3),VLOOKUP(VALUE(MID($B1424,2,2)),_309_Table2,MATCH(MID($B1424,1,1),_309_Table2_ColumnLookup,0),FALSE),
  IF($C1424="309 LCR SummaryA",OneYearSCR,IF($C1424="309 LCR SummaryB",UltimateSCR,IF(VALUE(LEFT($A1424,3))=309,VLOOKUP(VALUE(MID($B1424,2,1)),_309_Table2,MATCH(MID($B1424,1,1),_309_Table2_ColumnLookup,0),FALSE)
+N("309"),
  IF(VALUE(LEFT($A1424,3))=310,VLOOKUP(VALUE(MID($B1424,2,1)),_310_Table2,MATCH(MID($B1424,1,1),_310_Table2_ColumnLookup,0),FALSE)
+N("310"),
  IF(AND(VALUE(LEFT($A1424,3))=311,LEN($I1424)=4),VLOOKUP($I1424,_311_Table2,MATCH($B1424,_311_Table2_ColumnLookup,0),FALSE),
  IF(AND(VALUE(LEFT($A1424,3))=311,OR($B1424="I2",$B1424="J2",$B1424="K2",$B1424="L2")),VLOOKUP('311'!$G$58,_311_Table2,MATCH(MID($B1424,1,1),_311_Table2_ColumnLookup,0),FALSE),
  IF(AND(VALUE(LEFT($A1424,3))=311,RIGHT($B1424,5)="Total"),VLOOKUP('311'!$G$59,_311_Table2,MATCH(MID($B1424,1,1),_311_Table2_ColumnLookup,0),FALSE),
  IF(VALUE(LEFT($A1424,3))=311,VLOOKUP(VALUE(MID($B1424,2,1)),_311_Table2,MATCH(MID($B1424,1,1),_311_Table2_ColumnLookup,0),FALSE)
+N("311"),
  IF(AND(VALUE(LEFT($A1424,3))=312,LEFT($G1424,10)="Unincepted",$B1424="G "),VLOOKUP(" ULO",_312_Table2,MATCH('312'!$N$16,_312_Table2_ColumnLookup,0),FALSE),
  IF(AND(VALUE(LEFT($A1424,3))=312,LEFT($G1424,10)="Unincepted",$B1424="O "),VLOOKUP(" ULO",_312_Table2,MATCH('312'!$V$16,_312_Table2_ColumnLookup,0),FALSE),
  IF(AND(VALUE(LEFT($A1424,3))=312,LEFT($G1424,10)="Unincepted",$B1424="Q "),VLOOKUP(" ULO",_312_Table2,MATCH('312'!$X$16,_312_Table2_ColumnLookup,0),FALSE),
  IF(AND(VALUE(LEFT($A1424,3))=312,LEFT($G1424,10)="Unincepted"),VLOOKUP(" ULO",_312_Table2,MATCH(LEFT($B1424,1),_312_Table2_ColumnLookup,0),FALSE),
  IF(AND(VALUE(LEFT($A1424,3))=312,LEFT($G1424,5)="Total",$B1424="G "),VLOOKUP('312'!$F$80,_312_Table2,MATCH('312'!$N$16,_312_Table2_ColumnLookup,0),FALSE),
  IF(AND(VALUE(LEFT($A1424,3))=312,LEFT($G1424,5)="Total",$B1424="O "),VLOOKUP('312'!$F$80,_312_Table2,MATCH('312'!$V$16,_312_Table2_ColumnLookup,0),FALSE),
  IF(AND(VALUE(LEFT($A1424,3))=312,LEFT($G1424,5)="Total",$B1424="Q "),VLOOKUP('312'!$F$80,_312_Table2,MATCH('312'!$X$16,_312_Table2_ColumnLookup,0),FALSE),
  IF(AND(VALUE(LEFT($A1424,3))=312,LEFT($G1424,5)="Total"),VLOOKUP('312'!$F$80,_312_Table2,MATCH(LEFT($B1424,1),_312_Table2_ColumnLookup,0),FALSE),
  IF(AND(VALUE(LEFT($A1424,3))=312,LEN($I1424)=4,$B1424="G"),VLOOKUP($I1424,_312_Table2,MATCH('312'!$N$16,_312_Table2_ColumnLookup,0),FALSE),
  IF(AND(VALUE(LEFT($A1424,3))=312,LEN($I1424)=4,$B1424="O"),VLOOKUP($I1424,_312_Table2,MATCH('312'!$V$16,_312_Table2_ColumnLookup,0),FALSE),
  IF(AND(VALUE(LEFT($A1424,3))=312,LEN($I1424)=4,$B1424="Q"),VLOOKUP($I1424,_312_Table2,MATCH('312'!$X$16,_312_Table2_ColumnLookup,0),FALSE),
  IF(AND(VALUE(LEFT($A1424,3))=312,LEN($I1424)=4),VLOOKUP($I1424,_312_Table2,MATCH(LEFT($B1424,1),_312_Table2_ColumnLookup,0),FALSE)
+N("312"),
  IF(VALUE(LEFT($A1424,3))=313,VLOOKUP(VALUE(MID($B1424,2,1)),_313_Table2,MATCH(MID($B1424,1,1),_313_Table2_ColumnLookup,0),FALSE)
+N("313"),
  IF(AND(VALUE(LEFT($A1424,3))=314,LEN($B1424)=3),VLOOKUP(VALUE(MID($B1424,2,2)),_314_Table2,MATCH(MID($B1424,1,1),_314_Table2_ColumnLookup,0),FALSE),
  IF(VALUE(LEFT($A1424,3))=314,VLOOKUP(VALUE(MID($B1424,2,1)),_314_Table2,MATCH(MID($B1424,1,1),_314_Table2_ColumnLookup,0),FALSE)
+N("314"),
""))))))))))))))))))))))))</f>
        <v>#N/A</v>
      </c>
      <c r="F1424" s="238" t="e">
        <f>IF(AND(VALUE(LEFT($A1424,3))=309,LEN($B1424)=3),VLOOKUP(VALUE(MID($B1424,2,2)),_309_Table3,MATCH(MID($B1424,1,1),_309_Table3_ColumnLookup,0),FALSE),
  IF($C1424="309 LCR SummaryA",OneYearSCR,IF($C1424="309 LCR SummaryB",UltimateSCR,IF(VALUE(LEFT($A1424,3))=309,VLOOKUP(VALUE(MID($B1424,2,1)),_309_Table3,MATCH(MID($B1424,1,1),_309_Table3_ColumnLookup,0),FALSE)
+N("309"),
  IF(VALUE(LEFT($A1424,3))=310,VLOOKUP(VALUE(MID($B1424,2,1)),_310_Table3,MATCH(MID($B1424,1,1),_310_Table3_ColumnLookup,0),FALSE)
+N("310"),
  IF(AND(VALUE(LEFT($A1424,3))=311,LEN($I1424)=4),VLOOKUP($I1424,_311_Table3,MATCH($B1424,_311_Table3_ColumnLookup,0),FALSE),
  IF(AND(VALUE(LEFT($A1424,3))=311,OR($B1424="I2",$B1424="J2",$B1424="K2",$B1424="L2")),VLOOKUP('311'!$G$58,_311_Table3,MATCH(MID($B1424,1,1),_311_Table3_ColumnLookup,0),FALSE),
  IF(AND(VALUE(LEFT($A1424,3))=311,RIGHT($B1424,5)="Total"),VLOOKUP('311'!$G$59,_311_Table3,MATCH(MID($B1424,1,1),_311_Table3_ColumnLookup,0),FALSE),
  IF(VALUE(LEFT($A1424,3))=311,VLOOKUP(VALUE(MID($B1424,2,1)),_311_Table3,MATCH(MID($B1424,1,1),_311_Table3_ColumnLookup,0),FALSE)
+N("311"),
  IF(AND(VALUE(LEFT($A1424,3))=312,LEFT($G1424,10)="Unincepted",$B1424="G "),VLOOKUP(" ULO",_312_Table3,MATCH('312'!$N$16,_312_Table3_ColumnLookup,0),FALSE),
  IF(AND(VALUE(LEFT($A1424,3))=312,LEFT($G1424,10)="Unincepted",$B1424="O "),VLOOKUP(" ULO",_312_Table3,MATCH('312'!$V$16,_312_Table3_ColumnLookup,0),FALSE),
  IF(AND(VALUE(LEFT($A1424,3))=312,LEFT($G1424,10)="Unincepted",$B1424="Q "),VLOOKUP(" ULO",_312_Table3,MATCH('312'!$X$16,_312_Table3_ColumnLookup,0),FALSE),
  IF(AND(VALUE(LEFT($A1424,3))=312,LEFT($G1424,10)="Unincepted"),VLOOKUP(" ULO",_312_Table3,MATCH(LEFT($B1424,1),_312_Table3_ColumnLookup,0),FALSE),
  IF(AND(VALUE(LEFT($A1424,3))=312,LEFT($G1424,5)="Total",$B1424="G "),VLOOKUP('312'!$F$80,_312_Table3,MATCH('312'!$N$16,_312_Table3_ColumnLookup,0),FALSE),
  IF(AND(VALUE(LEFT($A1424,3))=312,LEFT($G1424,5)="Total",$B1424="O "),VLOOKUP('312'!$F$80,_312_Table3,MATCH('312'!$V$16,_312_Table3_ColumnLookup,0),FALSE),
  IF(AND(VALUE(LEFT($A1424,3))=312,LEFT($G1424,5)="Total",$B1424="Q "),VLOOKUP('312'!$F$80,_312_Table3,MATCH('312'!$X$16,_312_Table3_ColumnLookup,0),FALSE),
  IF(AND(VALUE(LEFT($A1424,3))=312,LEFT($G1424,5)="Total"),VLOOKUP('312'!$F$80,_312_Table3,MATCH(LEFT($B1424,1),_312_Table3_ColumnLookup,0),FALSE),
  IF(AND(VALUE(LEFT($A1424,3))=312,LEN($I1424)=4,$B1424="G"),VLOOKUP($I1424,_312_Table3,MATCH('312'!$N$16,_312_Table3_ColumnLookup,0),FALSE),
  IF(AND(VALUE(LEFT($A1424,3))=312,LEN($I1424)=4,$B1424="O"),VLOOKUP($I1424,_312_Table3,MATCH('312'!$V$16,_312_Table3_ColumnLookup,0),FALSE),
  IF(AND(VALUE(LEFT($A1424,3))=312,LEN($I1424)=4,$B1424="Q"),VLOOKUP($I1424,_312_Table3,MATCH('312'!$X$16,_312_Table3_ColumnLookup,0),FALSE),
  IF(AND(VALUE(LEFT($A1424,3))=312,LEN($I1424)=4),VLOOKUP($I1424,_312_Table3,MATCH(LEFT($B1424,1),_312_Table3_ColumnLookup,0),FALSE)
+N("312"),
  IF(VALUE(LEFT($A1424,3))=313,VLOOKUP(VALUE(MID($B1424,2,1)),_313_Table3,MATCH(MID($B1424,1,1),_313_Table3_ColumnLookup,0),FALSE)
+N("313"),
  IF(AND(VALUE(LEFT($A1424,3))=314,LEN($B1424)=3),VLOOKUP(VALUE(MID($B1424,2,2)),_314_Table3,MATCH(MID($B1424,1,1),_314_Table3_ColumnLookup,0),FALSE),
  IF(VALUE(LEFT($A1424,3))=314,VLOOKUP(VALUE(MID($B1424,2,1)),_314_Table3,MATCH(MID($B1424,1,1),_314_Table3_ColumnLookup,0),FALSE)
+N("314"),
""))))))))))))))))))))))))</f>
        <v>#N/A</v>
      </c>
      <c r="H1424" s="321" t="str">
        <f>IFERROR(
IF(ISERROR($D1424)=FALSE,$D1424,IF(ISERROR($E1424)=FALSE,$E1424,IF(ISERROR($F1424)=FALSE,$F1424
+N("012 checkboxes"),
IF(
IF(OR(LEFT($A1424,9)="Syndicate",LEFT($A1424,12)="NewSyndicate"),VLOOKUP($A1424,'012'!$J:$ZW,MATCH("Link to button",'012'!$J$1:$ZW$1,0),0)
+N("309 checkbox"),
IF($C1424="309 LCR Summary0",VLOOKUP("Notes990",'309'!$P:$ZZ,MATCH("Link to button",'309'!$P$1:$ZZ$1,0),0)
+N("313 checkboxes"),
IF($C1424="313 Financial Information0LcmVsScr",IF($C1424="309 LCR Summary0",VLOOKUP("LcmVsScr",'309'!$N:$ZZ,MATCH("Link to button",'309'!$N$1:$ZZ$1,0),0),
IF($C1424="313 Financial Information0LcrDocAttached",IF($C1424="309 LCR Summary0",VLOOKUP("LcrDocAttached",'309'!$N:$ZZ,MATCH("Link to button",'309'!$N$1:$ZZ$1,0),
0)))))))=1,TRUE,FALSE)
))),"")</f>
        <v/>
      </c>
    </row>
    <row r="1425" spans="1:8">
      <c r="A1425" s="237" t="e">
        <f>VLOOKUP($G1425,CSVLookups!$B:$R,MATCH(A$1,CSVLookups!$B$1:$R$1,0),FALSE)</f>
        <v>#N/A</v>
      </c>
      <c r="B1425" s="237" t="e">
        <f>VLOOKUP($G1425,CSVLookups!$B:$R,MATCH(B$1,CSVLookups!$B$1:$R$1,0),FALSE)</f>
        <v>#N/A</v>
      </c>
      <c r="C1425" s="238" t="e">
        <f t="shared" si="22"/>
        <v>#N/A</v>
      </c>
      <c r="D1425" s="238" t="e">
        <f>IF(AND(VALUE(LEFT($A1425,3))=309,LEN($B1425)=3),VLOOKUP(VALUE(MID($B1425,2,2)),_309_Table1,MATCH(MID($B1425,1,1),_309_Table1_ColumnLookup,0),FALSE),
  IF($C1425="309 LCR SummaryA",OneYearSCR,IF($C1425="309 LCR SummaryB",UltimateSCR,IF(VALUE(LEFT($A1425,3))=309,VLOOKUP(VALUE(MID($B1425,2,1)),_309_Table1,MATCH(MID($B1425,1,1),_309_Table1_ColumnLookup,0),FALSE)
+N("309"),
  IF(VALUE(LEFT($A1425,3))=310,VLOOKUP(VALUE(MID($B1425,2,1)),_310_Table1,MATCH(MID($B1425,1,1),_310_Table1_ColumnLookup,0),FALSE)
+N("310"),
  IF(AND(VALUE(LEFT($A1425,3))=311,LEN($I1425)=4),VLOOKUP($I1425,_311_Table1,MATCH($B1425,_311_Table1_ColumnLookup,0),FALSE),
  IF(AND(VALUE(LEFT($A1425,3))=311,OR($B1425="I2",$B1425="J2",$B1425="K2",$B1425="L2")),VLOOKUP('311'!$G$58,_311_Table1,MATCH(MID($B1425,1,1),_311_Table1_ColumnLookup,0),FALSE),
  IF(AND(VALUE(LEFT($A1425,3))=311,RIGHT($B1425,5)="Total"),VLOOKUP('311'!$G$59,_311_Table1,MATCH(MID($B1425,1,1),_311_Table1_ColumnLookup,0),FALSE),
  IF(VALUE(LEFT($A1425,3))=311,VLOOKUP(VALUE(MID($B1425,2,1)),_311_Table1,MATCH(MID($B1425,1,1),_311_Table1_ColumnLookup,0),FALSE)
+N("311"),
  IF(AND(VALUE(LEFT($A1425,3))=312,LEFT($G1425,10)="Unincepted",$B1425="G "),VLOOKUP(" ULO",_312_Table1,MATCH('312'!$N$16,_312_Table1_ColumnLookup,0),FALSE),
  IF(AND(VALUE(LEFT($A1425,3))=312,LEFT($G1425,10)="Unincepted",$B1425="O "),VLOOKUP(" ULO",_312_Table1,MATCH('312'!$V$16,_312_Table1_ColumnLookup,0),FALSE),
  IF(AND(VALUE(LEFT($A1425,3))=312,LEFT($G1425,10)="Unincepted",$B1425="Q "),VLOOKUP(" ULO",_312_Table1,MATCH('312'!$X$16,_312_Table1_ColumnLookup,0),FALSE),
  IF(AND(VALUE(LEFT($A1425,3))=312,LEFT($G1425,10)="Unincepted"),VLOOKUP(" ULO",_312_Table1,MATCH(LEFT($B1425,1),_312_Table1_ColumnLookup,0),FALSE),
  IF(AND(VALUE(LEFT($A1425,3))=312,LEFT($G1425,5)="Total",$B1425="G "),VLOOKUP('312'!$F$80,_312_Table1,MATCH('312'!$N$16,_312_Table1_ColumnLookup,0),FALSE),
  IF(AND(VALUE(LEFT($A1425,3))=312,LEFT($G1425,5)="Total",$B1425="O "),VLOOKUP('312'!$F$80,_312_Table1,MATCH('312'!$V$16,_312_Table1_ColumnLookup,0),FALSE),
  IF(AND(VALUE(LEFT($A1425,3))=312,LEFT($G1425,5)="Total",$B1425="Q "),VLOOKUP('312'!$F$80,_312_Table1,MATCH('312'!$X$16,_312_Table1_ColumnLookup,0),FALSE),
  IF(AND(VALUE(LEFT($A1425,3))=312,LEFT($G1425,5)="Total"),VLOOKUP('312'!$F$80,_312_Table1,MATCH(LEFT($B1425,1),_312_Table1_ColumnLookup,0),FALSE),
  IF(AND(VALUE(LEFT($A1425,3))=312,LEN($I1425)=4,$B1425="G"),VLOOKUP($I1425,_312_Table1,MATCH('312'!$N$16,_312_Table1_ColumnLookup,0),FALSE),
  IF(AND(VALUE(LEFT($A1425,3))=312,LEN($I1425)=4,$B1425="O"),VLOOKUP($I1425,_312_Table1,MATCH('312'!$V$16,_312_Table1_ColumnLookup,0),FALSE),
  IF(AND(VALUE(LEFT($A1425,3))=312,LEN($I1425)=4,$B1425="Q"),VLOOKUP($I1425,_312_Table1,MATCH('312'!$X$16,_312_Table1_ColumnLookup,0),FALSE),
  IF(AND(VALUE(LEFT($A1425,3))=312,LEN($I1425)=4),VLOOKUP($I1425,_312_Table1,MATCH(LEFT($B1425,1),_312_Table1_ColumnLookup,0),FALSE)
+N("312"),
  IF(VALUE(LEFT($A1425,3))=313,VLOOKUP(VALUE(MID($B1425,2,1)),_313_Table1,MATCH(MID($B1425,1,1),_313_Table1_ColumnLookup,0),FALSE)
+N("313"),
  IF(AND(VALUE(LEFT($A1425,3))=314,LEN($B1425)=3),VLOOKUP(VALUE(MID($B1425,2,2)),_314_Table1,MATCH(MID($B1425,1,1),_314_Table1_ColumnLookup,0),FALSE),
  IF(VALUE(LEFT($A1425,3))=314,VLOOKUP(VALUE(MID($B1425,2,1)),_314_Table1,MATCH(MID($B1425,1,1),_314_Table1_ColumnLookup,0),FALSE)
+N("314"),
""))))))))))))))))))))))))</f>
        <v>#N/A</v>
      </c>
      <c r="E1425" s="238" t="e">
        <f>IF(AND(VALUE(LEFT($A1425,3))=309,LEN($B1425)=3),VLOOKUP(VALUE(MID($B1425,2,2)),_309_Table2,MATCH(MID($B1425,1,1),_309_Table2_ColumnLookup,0),FALSE),
  IF($C1425="309 LCR SummaryA",OneYearSCR,IF($C1425="309 LCR SummaryB",UltimateSCR,IF(VALUE(LEFT($A1425,3))=309,VLOOKUP(VALUE(MID($B1425,2,1)),_309_Table2,MATCH(MID($B1425,1,1),_309_Table2_ColumnLookup,0),FALSE)
+N("309"),
  IF(VALUE(LEFT($A1425,3))=310,VLOOKUP(VALUE(MID($B1425,2,1)),_310_Table2,MATCH(MID($B1425,1,1),_310_Table2_ColumnLookup,0),FALSE)
+N("310"),
  IF(AND(VALUE(LEFT($A1425,3))=311,LEN($I1425)=4),VLOOKUP($I1425,_311_Table2,MATCH($B1425,_311_Table2_ColumnLookup,0),FALSE),
  IF(AND(VALUE(LEFT($A1425,3))=311,OR($B1425="I2",$B1425="J2",$B1425="K2",$B1425="L2")),VLOOKUP('311'!$G$58,_311_Table2,MATCH(MID($B1425,1,1),_311_Table2_ColumnLookup,0),FALSE),
  IF(AND(VALUE(LEFT($A1425,3))=311,RIGHT($B1425,5)="Total"),VLOOKUP('311'!$G$59,_311_Table2,MATCH(MID($B1425,1,1),_311_Table2_ColumnLookup,0),FALSE),
  IF(VALUE(LEFT($A1425,3))=311,VLOOKUP(VALUE(MID($B1425,2,1)),_311_Table2,MATCH(MID($B1425,1,1),_311_Table2_ColumnLookup,0),FALSE)
+N("311"),
  IF(AND(VALUE(LEFT($A1425,3))=312,LEFT($G1425,10)="Unincepted",$B1425="G "),VLOOKUP(" ULO",_312_Table2,MATCH('312'!$N$16,_312_Table2_ColumnLookup,0),FALSE),
  IF(AND(VALUE(LEFT($A1425,3))=312,LEFT($G1425,10)="Unincepted",$B1425="O "),VLOOKUP(" ULO",_312_Table2,MATCH('312'!$V$16,_312_Table2_ColumnLookup,0),FALSE),
  IF(AND(VALUE(LEFT($A1425,3))=312,LEFT($G1425,10)="Unincepted",$B1425="Q "),VLOOKUP(" ULO",_312_Table2,MATCH('312'!$X$16,_312_Table2_ColumnLookup,0),FALSE),
  IF(AND(VALUE(LEFT($A1425,3))=312,LEFT($G1425,10)="Unincepted"),VLOOKUP(" ULO",_312_Table2,MATCH(LEFT($B1425,1),_312_Table2_ColumnLookup,0),FALSE),
  IF(AND(VALUE(LEFT($A1425,3))=312,LEFT($G1425,5)="Total",$B1425="G "),VLOOKUP('312'!$F$80,_312_Table2,MATCH('312'!$N$16,_312_Table2_ColumnLookup,0),FALSE),
  IF(AND(VALUE(LEFT($A1425,3))=312,LEFT($G1425,5)="Total",$B1425="O "),VLOOKUP('312'!$F$80,_312_Table2,MATCH('312'!$V$16,_312_Table2_ColumnLookup,0),FALSE),
  IF(AND(VALUE(LEFT($A1425,3))=312,LEFT($G1425,5)="Total",$B1425="Q "),VLOOKUP('312'!$F$80,_312_Table2,MATCH('312'!$X$16,_312_Table2_ColumnLookup,0),FALSE),
  IF(AND(VALUE(LEFT($A1425,3))=312,LEFT($G1425,5)="Total"),VLOOKUP('312'!$F$80,_312_Table2,MATCH(LEFT($B1425,1),_312_Table2_ColumnLookup,0),FALSE),
  IF(AND(VALUE(LEFT($A1425,3))=312,LEN($I1425)=4,$B1425="G"),VLOOKUP($I1425,_312_Table2,MATCH('312'!$N$16,_312_Table2_ColumnLookup,0),FALSE),
  IF(AND(VALUE(LEFT($A1425,3))=312,LEN($I1425)=4,$B1425="O"),VLOOKUP($I1425,_312_Table2,MATCH('312'!$V$16,_312_Table2_ColumnLookup,0),FALSE),
  IF(AND(VALUE(LEFT($A1425,3))=312,LEN($I1425)=4,$B1425="Q"),VLOOKUP($I1425,_312_Table2,MATCH('312'!$X$16,_312_Table2_ColumnLookup,0),FALSE),
  IF(AND(VALUE(LEFT($A1425,3))=312,LEN($I1425)=4),VLOOKUP($I1425,_312_Table2,MATCH(LEFT($B1425,1),_312_Table2_ColumnLookup,0),FALSE)
+N("312"),
  IF(VALUE(LEFT($A1425,3))=313,VLOOKUP(VALUE(MID($B1425,2,1)),_313_Table2,MATCH(MID($B1425,1,1),_313_Table2_ColumnLookup,0),FALSE)
+N("313"),
  IF(AND(VALUE(LEFT($A1425,3))=314,LEN($B1425)=3),VLOOKUP(VALUE(MID($B1425,2,2)),_314_Table2,MATCH(MID($B1425,1,1),_314_Table2_ColumnLookup,0),FALSE),
  IF(VALUE(LEFT($A1425,3))=314,VLOOKUP(VALUE(MID($B1425,2,1)),_314_Table2,MATCH(MID($B1425,1,1),_314_Table2_ColumnLookup,0),FALSE)
+N("314"),
""))))))))))))))))))))))))</f>
        <v>#N/A</v>
      </c>
      <c r="F1425" s="238" t="e">
        <f>IF(AND(VALUE(LEFT($A1425,3))=309,LEN($B1425)=3),VLOOKUP(VALUE(MID($B1425,2,2)),_309_Table3,MATCH(MID($B1425,1,1),_309_Table3_ColumnLookup,0),FALSE),
  IF($C1425="309 LCR SummaryA",OneYearSCR,IF($C1425="309 LCR SummaryB",UltimateSCR,IF(VALUE(LEFT($A1425,3))=309,VLOOKUP(VALUE(MID($B1425,2,1)),_309_Table3,MATCH(MID($B1425,1,1),_309_Table3_ColumnLookup,0),FALSE)
+N("309"),
  IF(VALUE(LEFT($A1425,3))=310,VLOOKUP(VALUE(MID($B1425,2,1)),_310_Table3,MATCH(MID($B1425,1,1),_310_Table3_ColumnLookup,0),FALSE)
+N("310"),
  IF(AND(VALUE(LEFT($A1425,3))=311,LEN($I1425)=4),VLOOKUP($I1425,_311_Table3,MATCH($B1425,_311_Table3_ColumnLookup,0),FALSE),
  IF(AND(VALUE(LEFT($A1425,3))=311,OR($B1425="I2",$B1425="J2",$B1425="K2",$B1425="L2")),VLOOKUP('311'!$G$58,_311_Table3,MATCH(MID($B1425,1,1),_311_Table3_ColumnLookup,0),FALSE),
  IF(AND(VALUE(LEFT($A1425,3))=311,RIGHT($B1425,5)="Total"),VLOOKUP('311'!$G$59,_311_Table3,MATCH(MID($B1425,1,1),_311_Table3_ColumnLookup,0),FALSE),
  IF(VALUE(LEFT($A1425,3))=311,VLOOKUP(VALUE(MID($B1425,2,1)),_311_Table3,MATCH(MID($B1425,1,1),_311_Table3_ColumnLookup,0),FALSE)
+N("311"),
  IF(AND(VALUE(LEFT($A1425,3))=312,LEFT($G1425,10)="Unincepted",$B1425="G "),VLOOKUP(" ULO",_312_Table3,MATCH('312'!$N$16,_312_Table3_ColumnLookup,0),FALSE),
  IF(AND(VALUE(LEFT($A1425,3))=312,LEFT($G1425,10)="Unincepted",$B1425="O "),VLOOKUP(" ULO",_312_Table3,MATCH('312'!$V$16,_312_Table3_ColumnLookup,0),FALSE),
  IF(AND(VALUE(LEFT($A1425,3))=312,LEFT($G1425,10)="Unincepted",$B1425="Q "),VLOOKUP(" ULO",_312_Table3,MATCH('312'!$X$16,_312_Table3_ColumnLookup,0),FALSE),
  IF(AND(VALUE(LEFT($A1425,3))=312,LEFT($G1425,10)="Unincepted"),VLOOKUP(" ULO",_312_Table3,MATCH(LEFT($B1425,1),_312_Table3_ColumnLookup,0),FALSE),
  IF(AND(VALUE(LEFT($A1425,3))=312,LEFT($G1425,5)="Total",$B1425="G "),VLOOKUP('312'!$F$80,_312_Table3,MATCH('312'!$N$16,_312_Table3_ColumnLookup,0),FALSE),
  IF(AND(VALUE(LEFT($A1425,3))=312,LEFT($G1425,5)="Total",$B1425="O "),VLOOKUP('312'!$F$80,_312_Table3,MATCH('312'!$V$16,_312_Table3_ColumnLookup,0),FALSE),
  IF(AND(VALUE(LEFT($A1425,3))=312,LEFT($G1425,5)="Total",$B1425="Q "),VLOOKUP('312'!$F$80,_312_Table3,MATCH('312'!$X$16,_312_Table3_ColumnLookup,0),FALSE),
  IF(AND(VALUE(LEFT($A1425,3))=312,LEFT($G1425,5)="Total"),VLOOKUP('312'!$F$80,_312_Table3,MATCH(LEFT($B1425,1),_312_Table3_ColumnLookup,0),FALSE),
  IF(AND(VALUE(LEFT($A1425,3))=312,LEN($I1425)=4,$B1425="G"),VLOOKUP($I1425,_312_Table3,MATCH('312'!$N$16,_312_Table3_ColumnLookup,0),FALSE),
  IF(AND(VALUE(LEFT($A1425,3))=312,LEN($I1425)=4,$B1425="O"),VLOOKUP($I1425,_312_Table3,MATCH('312'!$V$16,_312_Table3_ColumnLookup,0),FALSE),
  IF(AND(VALUE(LEFT($A1425,3))=312,LEN($I1425)=4,$B1425="Q"),VLOOKUP($I1425,_312_Table3,MATCH('312'!$X$16,_312_Table3_ColumnLookup,0),FALSE),
  IF(AND(VALUE(LEFT($A1425,3))=312,LEN($I1425)=4),VLOOKUP($I1425,_312_Table3,MATCH(LEFT($B1425,1),_312_Table3_ColumnLookup,0),FALSE)
+N("312"),
  IF(VALUE(LEFT($A1425,3))=313,VLOOKUP(VALUE(MID($B1425,2,1)),_313_Table3,MATCH(MID($B1425,1,1),_313_Table3_ColumnLookup,0),FALSE)
+N("313"),
  IF(AND(VALUE(LEFT($A1425,3))=314,LEN($B1425)=3),VLOOKUP(VALUE(MID($B1425,2,2)),_314_Table3,MATCH(MID($B1425,1,1),_314_Table3_ColumnLookup,0),FALSE),
  IF(VALUE(LEFT($A1425,3))=314,VLOOKUP(VALUE(MID($B1425,2,1)),_314_Table3,MATCH(MID($B1425,1,1),_314_Table3_ColumnLookup,0),FALSE)
+N("314"),
""))))))))))))))))))))))))</f>
        <v>#N/A</v>
      </c>
      <c r="H1425" s="321" t="str">
        <f>IFERROR(
IF(ISERROR($D1425)=FALSE,$D1425,IF(ISERROR($E1425)=FALSE,$E1425,IF(ISERROR($F1425)=FALSE,$F1425
+N("012 checkboxes"),
IF(
IF(OR(LEFT($A1425,9)="Syndicate",LEFT($A1425,12)="NewSyndicate"),VLOOKUP($A1425,'012'!$J:$ZW,MATCH("Link to button",'012'!$J$1:$ZW$1,0),0)
+N("309 checkbox"),
IF($C1425="309 LCR Summary0",VLOOKUP("Notes990",'309'!$P:$ZZ,MATCH("Link to button",'309'!$P$1:$ZZ$1,0),0)
+N("313 checkboxes"),
IF($C1425="313 Financial Information0LcmVsScr",IF($C1425="309 LCR Summary0",VLOOKUP("LcmVsScr",'309'!$N:$ZZ,MATCH("Link to button",'309'!$N$1:$ZZ$1,0),0),
IF($C1425="313 Financial Information0LcrDocAttached",IF($C1425="309 LCR Summary0",VLOOKUP("LcrDocAttached",'309'!$N:$ZZ,MATCH("Link to button",'309'!$N$1:$ZZ$1,0),
0)))))))=1,TRUE,FALSE)
))),"")</f>
        <v/>
      </c>
    </row>
    <row r="1426" spans="1:8">
      <c r="A1426" s="237" t="e">
        <f>VLOOKUP($G1426,CSVLookups!$B:$R,MATCH(A$1,CSVLookups!$B$1:$R$1,0),FALSE)</f>
        <v>#N/A</v>
      </c>
      <c r="B1426" s="237" t="e">
        <f>VLOOKUP($G1426,CSVLookups!$B:$R,MATCH(B$1,CSVLookups!$B$1:$R$1,0),FALSE)</f>
        <v>#N/A</v>
      </c>
      <c r="C1426" s="238" t="e">
        <f t="shared" si="22"/>
        <v>#N/A</v>
      </c>
      <c r="D1426" s="238" t="e">
        <f>IF(AND(VALUE(LEFT($A1426,3))=309,LEN($B1426)=3),VLOOKUP(VALUE(MID($B1426,2,2)),_309_Table1,MATCH(MID($B1426,1,1),_309_Table1_ColumnLookup,0),FALSE),
  IF($C1426="309 LCR SummaryA",OneYearSCR,IF($C1426="309 LCR SummaryB",UltimateSCR,IF(VALUE(LEFT($A1426,3))=309,VLOOKUP(VALUE(MID($B1426,2,1)),_309_Table1,MATCH(MID($B1426,1,1),_309_Table1_ColumnLookup,0),FALSE)
+N("309"),
  IF(VALUE(LEFT($A1426,3))=310,VLOOKUP(VALUE(MID($B1426,2,1)),_310_Table1,MATCH(MID($B1426,1,1),_310_Table1_ColumnLookup,0),FALSE)
+N("310"),
  IF(AND(VALUE(LEFT($A1426,3))=311,LEN($I1426)=4),VLOOKUP($I1426,_311_Table1,MATCH($B1426,_311_Table1_ColumnLookup,0),FALSE),
  IF(AND(VALUE(LEFT($A1426,3))=311,OR($B1426="I2",$B1426="J2",$B1426="K2",$B1426="L2")),VLOOKUP('311'!$G$58,_311_Table1,MATCH(MID($B1426,1,1),_311_Table1_ColumnLookup,0),FALSE),
  IF(AND(VALUE(LEFT($A1426,3))=311,RIGHT($B1426,5)="Total"),VLOOKUP('311'!$G$59,_311_Table1,MATCH(MID($B1426,1,1),_311_Table1_ColumnLookup,0),FALSE),
  IF(VALUE(LEFT($A1426,3))=311,VLOOKUP(VALUE(MID($B1426,2,1)),_311_Table1,MATCH(MID($B1426,1,1),_311_Table1_ColumnLookup,0),FALSE)
+N("311"),
  IF(AND(VALUE(LEFT($A1426,3))=312,LEFT($G1426,10)="Unincepted",$B1426="G "),VLOOKUP(" ULO",_312_Table1,MATCH('312'!$N$16,_312_Table1_ColumnLookup,0),FALSE),
  IF(AND(VALUE(LEFT($A1426,3))=312,LEFT($G1426,10)="Unincepted",$B1426="O "),VLOOKUP(" ULO",_312_Table1,MATCH('312'!$V$16,_312_Table1_ColumnLookup,0),FALSE),
  IF(AND(VALUE(LEFT($A1426,3))=312,LEFT($G1426,10)="Unincepted",$B1426="Q "),VLOOKUP(" ULO",_312_Table1,MATCH('312'!$X$16,_312_Table1_ColumnLookup,0),FALSE),
  IF(AND(VALUE(LEFT($A1426,3))=312,LEFT($G1426,10)="Unincepted"),VLOOKUP(" ULO",_312_Table1,MATCH(LEFT($B1426,1),_312_Table1_ColumnLookup,0),FALSE),
  IF(AND(VALUE(LEFT($A1426,3))=312,LEFT($G1426,5)="Total",$B1426="G "),VLOOKUP('312'!$F$80,_312_Table1,MATCH('312'!$N$16,_312_Table1_ColumnLookup,0),FALSE),
  IF(AND(VALUE(LEFT($A1426,3))=312,LEFT($G1426,5)="Total",$B1426="O "),VLOOKUP('312'!$F$80,_312_Table1,MATCH('312'!$V$16,_312_Table1_ColumnLookup,0),FALSE),
  IF(AND(VALUE(LEFT($A1426,3))=312,LEFT($G1426,5)="Total",$B1426="Q "),VLOOKUP('312'!$F$80,_312_Table1,MATCH('312'!$X$16,_312_Table1_ColumnLookup,0),FALSE),
  IF(AND(VALUE(LEFT($A1426,3))=312,LEFT($G1426,5)="Total"),VLOOKUP('312'!$F$80,_312_Table1,MATCH(LEFT($B1426,1),_312_Table1_ColumnLookup,0),FALSE),
  IF(AND(VALUE(LEFT($A1426,3))=312,LEN($I1426)=4,$B1426="G"),VLOOKUP($I1426,_312_Table1,MATCH('312'!$N$16,_312_Table1_ColumnLookup,0),FALSE),
  IF(AND(VALUE(LEFT($A1426,3))=312,LEN($I1426)=4,$B1426="O"),VLOOKUP($I1426,_312_Table1,MATCH('312'!$V$16,_312_Table1_ColumnLookup,0),FALSE),
  IF(AND(VALUE(LEFT($A1426,3))=312,LEN($I1426)=4,$B1426="Q"),VLOOKUP($I1426,_312_Table1,MATCH('312'!$X$16,_312_Table1_ColumnLookup,0),FALSE),
  IF(AND(VALUE(LEFT($A1426,3))=312,LEN($I1426)=4),VLOOKUP($I1426,_312_Table1,MATCH(LEFT($B1426,1),_312_Table1_ColumnLookup,0),FALSE)
+N("312"),
  IF(VALUE(LEFT($A1426,3))=313,VLOOKUP(VALUE(MID($B1426,2,1)),_313_Table1,MATCH(MID($B1426,1,1),_313_Table1_ColumnLookup,0),FALSE)
+N("313"),
  IF(AND(VALUE(LEFT($A1426,3))=314,LEN($B1426)=3),VLOOKUP(VALUE(MID($B1426,2,2)),_314_Table1,MATCH(MID($B1426,1,1),_314_Table1_ColumnLookup,0),FALSE),
  IF(VALUE(LEFT($A1426,3))=314,VLOOKUP(VALUE(MID($B1426,2,1)),_314_Table1,MATCH(MID($B1426,1,1),_314_Table1_ColumnLookup,0),FALSE)
+N("314"),
""))))))))))))))))))))))))</f>
        <v>#N/A</v>
      </c>
      <c r="E1426" s="238" t="e">
        <f>IF(AND(VALUE(LEFT($A1426,3))=309,LEN($B1426)=3),VLOOKUP(VALUE(MID($B1426,2,2)),_309_Table2,MATCH(MID($B1426,1,1),_309_Table2_ColumnLookup,0),FALSE),
  IF($C1426="309 LCR SummaryA",OneYearSCR,IF($C1426="309 LCR SummaryB",UltimateSCR,IF(VALUE(LEFT($A1426,3))=309,VLOOKUP(VALUE(MID($B1426,2,1)),_309_Table2,MATCH(MID($B1426,1,1),_309_Table2_ColumnLookup,0),FALSE)
+N("309"),
  IF(VALUE(LEFT($A1426,3))=310,VLOOKUP(VALUE(MID($B1426,2,1)),_310_Table2,MATCH(MID($B1426,1,1),_310_Table2_ColumnLookup,0),FALSE)
+N("310"),
  IF(AND(VALUE(LEFT($A1426,3))=311,LEN($I1426)=4),VLOOKUP($I1426,_311_Table2,MATCH($B1426,_311_Table2_ColumnLookup,0),FALSE),
  IF(AND(VALUE(LEFT($A1426,3))=311,OR($B1426="I2",$B1426="J2",$B1426="K2",$B1426="L2")),VLOOKUP('311'!$G$58,_311_Table2,MATCH(MID($B1426,1,1),_311_Table2_ColumnLookup,0),FALSE),
  IF(AND(VALUE(LEFT($A1426,3))=311,RIGHT($B1426,5)="Total"),VLOOKUP('311'!$G$59,_311_Table2,MATCH(MID($B1426,1,1),_311_Table2_ColumnLookup,0),FALSE),
  IF(VALUE(LEFT($A1426,3))=311,VLOOKUP(VALUE(MID($B1426,2,1)),_311_Table2,MATCH(MID($B1426,1,1),_311_Table2_ColumnLookup,0),FALSE)
+N("311"),
  IF(AND(VALUE(LEFT($A1426,3))=312,LEFT($G1426,10)="Unincepted",$B1426="G "),VLOOKUP(" ULO",_312_Table2,MATCH('312'!$N$16,_312_Table2_ColumnLookup,0),FALSE),
  IF(AND(VALUE(LEFT($A1426,3))=312,LEFT($G1426,10)="Unincepted",$B1426="O "),VLOOKUP(" ULO",_312_Table2,MATCH('312'!$V$16,_312_Table2_ColumnLookup,0),FALSE),
  IF(AND(VALUE(LEFT($A1426,3))=312,LEFT($G1426,10)="Unincepted",$B1426="Q "),VLOOKUP(" ULO",_312_Table2,MATCH('312'!$X$16,_312_Table2_ColumnLookup,0),FALSE),
  IF(AND(VALUE(LEFT($A1426,3))=312,LEFT($G1426,10)="Unincepted"),VLOOKUP(" ULO",_312_Table2,MATCH(LEFT($B1426,1),_312_Table2_ColumnLookup,0),FALSE),
  IF(AND(VALUE(LEFT($A1426,3))=312,LEFT($G1426,5)="Total",$B1426="G "),VLOOKUP('312'!$F$80,_312_Table2,MATCH('312'!$N$16,_312_Table2_ColumnLookup,0),FALSE),
  IF(AND(VALUE(LEFT($A1426,3))=312,LEFT($G1426,5)="Total",$B1426="O "),VLOOKUP('312'!$F$80,_312_Table2,MATCH('312'!$V$16,_312_Table2_ColumnLookup,0),FALSE),
  IF(AND(VALUE(LEFT($A1426,3))=312,LEFT($G1426,5)="Total",$B1426="Q "),VLOOKUP('312'!$F$80,_312_Table2,MATCH('312'!$X$16,_312_Table2_ColumnLookup,0),FALSE),
  IF(AND(VALUE(LEFT($A1426,3))=312,LEFT($G1426,5)="Total"),VLOOKUP('312'!$F$80,_312_Table2,MATCH(LEFT($B1426,1),_312_Table2_ColumnLookup,0),FALSE),
  IF(AND(VALUE(LEFT($A1426,3))=312,LEN($I1426)=4,$B1426="G"),VLOOKUP($I1426,_312_Table2,MATCH('312'!$N$16,_312_Table2_ColumnLookup,0),FALSE),
  IF(AND(VALUE(LEFT($A1426,3))=312,LEN($I1426)=4,$B1426="O"),VLOOKUP($I1426,_312_Table2,MATCH('312'!$V$16,_312_Table2_ColumnLookup,0),FALSE),
  IF(AND(VALUE(LEFT($A1426,3))=312,LEN($I1426)=4,$B1426="Q"),VLOOKUP($I1426,_312_Table2,MATCH('312'!$X$16,_312_Table2_ColumnLookup,0),FALSE),
  IF(AND(VALUE(LEFT($A1426,3))=312,LEN($I1426)=4),VLOOKUP($I1426,_312_Table2,MATCH(LEFT($B1426,1),_312_Table2_ColumnLookup,0),FALSE)
+N("312"),
  IF(VALUE(LEFT($A1426,3))=313,VLOOKUP(VALUE(MID($B1426,2,1)),_313_Table2,MATCH(MID($B1426,1,1),_313_Table2_ColumnLookup,0),FALSE)
+N("313"),
  IF(AND(VALUE(LEFT($A1426,3))=314,LEN($B1426)=3),VLOOKUP(VALUE(MID($B1426,2,2)),_314_Table2,MATCH(MID($B1426,1,1),_314_Table2_ColumnLookup,0),FALSE),
  IF(VALUE(LEFT($A1426,3))=314,VLOOKUP(VALUE(MID($B1426,2,1)),_314_Table2,MATCH(MID($B1426,1,1),_314_Table2_ColumnLookup,0),FALSE)
+N("314"),
""))))))))))))))))))))))))</f>
        <v>#N/A</v>
      </c>
      <c r="F1426" s="238" t="e">
        <f>IF(AND(VALUE(LEFT($A1426,3))=309,LEN($B1426)=3),VLOOKUP(VALUE(MID($B1426,2,2)),_309_Table3,MATCH(MID($B1426,1,1),_309_Table3_ColumnLookup,0),FALSE),
  IF($C1426="309 LCR SummaryA",OneYearSCR,IF($C1426="309 LCR SummaryB",UltimateSCR,IF(VALUE(LEFT($A1426,3))=309,VLOOKUP(VALUE(MID($B1426,2,1)),_309_Table3,MATCH(MID($B1426,1,1),_309_Table3_ColumnLookup,0),FALSE)
+N("309"),
  IF(VALUE(LEFT($A1426,3))=310,VLOOKUP(VALUE(MID($B1426,2,1)),_310_Table3,MATCH(MID($B1426,1,1),_310_Table3_ColumnLookup,0),FALSE)
+N("310"),
  IF(AND(VALUE(LEFT($A1426,3))=311,LEN($I1426)=4),VLOOKUP($I1426,_311_Table3,MATCH($B1426,_311_Table3_ColumnLookup,0),FALSE),
  IF(AND(VALUE(LEFT($A1426,3))=311,OR($B1426="I2",$B1426="J2",$B1426="K2",$B1426="L2")),VLOOKUP('311'!$G$58,_311_Table3,MATCH(MID($B1426,1,1),_311_Table3_ColumnLookup,0),FALSE),
  IF(AND(VALUE(LEFT($A1426,3))=311,RIGHT($B1426,5)="Total"),VLOOKUP('311'!$G$59,_311_Table3,MATCH(MID($B1426,1,1),_311_Table3_ColumnLookup,0),FALSE),
  IF(VALUE(LEFT($A1426,3))=311,VLOOKUP(VALUE(MID($B1426,2,1)),_311_Table3,MATCH(MID($B1426,1,1),_311_Table3_ColumnLookup,0),FALSE)
+N("311"),
  IF(AND(VALUE(LEFT($A1426,3))=312,LEFT($G1426,10)="Unincepted",$B1426="G "),VLOOKUP(" ULO",_312_Table3,MATCH('312'!$N$16,_312_Table3_ColumnLookup,0),FALSE),
  IF(AND(VALUE(LEFT($A1426,3))=312,LEFT($G1426,10)="Unincepted",$B1426="O "),VLOOKUP(" ULO",_312_Table3,MATCH('312'!$V$16,_312_Table3_ColumnLookup,0),FALSE),
  IF(AND(VALUE(LEFT($A1426,3))=312,LEFT($G1426,10)="Unincepted",$B1426="Q "),VLOOKUP(" ULO",_312_Table3,MATCH('312'!$X$16,_312_Table3_ColumnLookup,0),FALSE),
  IF(AND(VALUE(LEFT($A1426,3))=312,LEFT($G1426,10)="Unincepted"),VLOOKUP(" ULO",_312_Table3,MATCH(LEFT($B1426,1),_312_Table3_ColumnLookup,0),FALSE),
  IF(AND(VALUE(LEFT($A1426,3))=312,LEFT($G1426,5)="Total",$B1426="G "),VLOOKUP('312'!$F$80,_312_Table3,MATCH('312'!$N$16,_312_Table3_ColumnLookup,0),FALSE),
  IF(AND(VALUE(LEFT($A1426,3))=312,LEFT($G1426,5)="Total",$B1426="O "),VLOOKUP('312'!$F$80,_312_Table3,MATCH('312'!$V$16,_312_Table3_ColumnLookup,0),FALSE),
  IF(AND(VALUE(LEFT($A1426,3))=312,LEFT($G1426,5)="Total",$B1426="Q "),VLOOKUP('312'!$F$80,_312_Table3,MATCH('312'!$X$16,_312_Table3_ColumnLookup,0),FALSE),
  IF(AND(VALUE(LEFT($A1426,3))=312,LEFT($G1426,5)="Total"),VLOOKUP('312'!$F$80,_312_Table3,MATCH(LEFT($B1426,1),_312_Table3_ColumnLookup,0),FALSE),
  IF(AND(VALUE(LEFT($A1426,3))=312,LEN($I1426)=4,$B1426="G"),VLOOKUP($I1426,_312_Table3,MATCH('312'!$N$16,_312_Table3_ColumnLookup,0),FALSE),
  IF(AND(VALUE(LEFT($A1426,3))=312,LEN($I1426)=4,$B1426="O"),VLOOKUP($I1426,_312_Table3,MATCH('312'!$V$16,_312_Table3_ColumnLookup,0),FALSE),
  IF(AND(VALUE(LEFT($A1426,3))=312,LEN($I1426)=4,$B1426="Q"),VLOOKUP($I1426,_312_Table3,MATCH('312'!$X$16,_312_Table3_ColumnLookup,0),FALSE),
  IF(AND(VALUE(LEFT($A1426,3))=312,LEN($I1426)=4),VLOOKUP($I1426,_312_Table3,MATCH(LEFT($B1426,1),_312_Table3_ColumnLookup,0),FALSE)
+N("312"),
  IF(VALUE(LEFT($A1426,3))=313,VLOOKUP(VALUE(MID($B1426,2,1)),_313_Table3,MATCH(MID($B1426,1,1),_313_Table3_ColumnLookup,0),FALSE)
+N("313"),
  IF(AND(VALUE(LEFT($A1426,3))=314,LEN($B1426)=3),VLOOKUP(VALUE(MID($B1426,2,2)),_314_Table3,MATCH(MID($B1426,1,1),_314_Table3_ColumnLookup,0),FALSE),
  IF(VALUE(LEFT($A1426,3))=314,VLOOKUP(VALUE(MID($B1426,2,1)),_314_Table3,MATCH(MID($B1426,1,1),_314_Table3_ColumnLookup,0),FALSE)
+N("314"),
""))))))))))))))))))))))))</f>
        <v>#N/A</v>
      </c>
      <c r="H1426" s="321" t="str">
        <f>IFERROR(
IF(ISERROR($D1426)=FALSE,$D1426,IF(ISERROR($E1426)=FALSE,$E1426,IF(ISERROR($F1426)=FALSE,$F1426
+N("012 checkboxes"),
IF(
IF(OR(LEFT($A1426,9)="Syndicate",LEFT($A1426,12)="NewSyndicate"),VLOOKUP($A1426,'012'!$J:$ZW,MATCH("Link to button",'012'!$J$1:$ZW$1,0),0)
+N("309 checkbox"),
IF($C1426="309 LCR Summary0",VLOOKUP("Notes990",'309'!$P:$ZZ,MATCH("Link to button",'309'!$P$1:$ZZ$1,0),0)
+N("313 checkboxes"),
IF($C1426="313 Financial Information0LcmVsScr",IF($C1426="309 LCR Summary0",VLOOKUP("LcmVsScr",'309'!$N:$ZZ,MATCH("Link to button",'309'!$N$1:$ZZ$1,0),0),
IF($C1426="313 Financial Information0LcrDocAttached",IF($C1426="309 LCR Summary0",VLOOKUP("LcrDocAttached",'309'!$N:$ZZ,MATCH("Link to button",'309'!$N$1:$ZZ$1,0),
0)))))))=1,TRUE,FALSE)
))),"")</f>
        <v/>
      </c>
    </row>
    <row r="1427" spans="1:8">
      <c r="A1427" s="237" t="e">
        <f>VLOOKUP($G1427,CSVLookups!$B:$R,MATCH(A$1,CSVLookups!$B$1:$R$1,0),FALSE)</f>
        <v>#N/A</v>
      </c>
      <c r="B1427" s="237" t="e">
        <f>VLOOKUP($G1427,CSVLookups!$B:$R,MATCH(B$1,CSVLookups!$B$1:$R$1,0),FALSE)</f>
        <v>#N/A</v>
      </c>
      <c r="C1427" s="238" t="e">
        <f t="shared" si="22"/>
        <v>#N/A</v>
      </c>
      <c r="D1427" s="238" t="e">
        <f>IF(AND(VALUE(LEFT($A1427,3))=309,LEN($B1427)=3),VLOOKUP(VALUE(MID($B1427,2,2)),_309_Table1,MATCH(MID($B1427,1,1),_309_Table1_ColumnLookup,0),FALSE),
  IF($C1427="309 LCR SummaryA",OneYearSCR,IF($C1427="309 LCR SummaryB",UltimateSCR,IF(VALUE(LEFT($A1427,3))=309,VLOOKUP(VALUE(MID($B1427,2,1)),_309_Table1,MATCH(MID($B1427,1,1),_309_Table1_ColumnLookup,0),FALSE)
+N("309"),
  IF(VALUE(LEFT($A1427,3))=310,VLOOKUP(VALUE(MID($B1427,2,1)),_310_Table1,MATCH(MID($B1427,1,1),_310_Table1_ColumnLookup,0),FALSE)
+N("310"),
  IF(AND(VALUE(LEFT($A1427,3))=311,LEN($I1427)=4),VLOOKUP($I1427,_311_Table1,MATCH($B1427,_311_Table1_ColumnLookup,0),FALSE),
  IF(AND(VALUE(LEFT($A1427,3))=311,OR($B1427="I2",$B1427="J2",$B1427="K2",$B1427="L2")),VLOOKUP('311'!$G$58,_311_Table1,MATCH(MID($B1427,1,1),_311_Table1_ColumnLookup,0),FALSE),
  IF(AND(VALUE(LEFT($A1427,3))=311,RIGHT($B1427,5)="Total"),VLOOKUP('311'!$G$59,_311_Table1,MATCH(MID($B1427,1,1),_311_Table1_ColumnLookup,0),FALSE),
  IF(VALUE(LEFT($A1427,3))=311,VLOOKUP(VALUE(MID($B1427,2,1)),_311_Table1,MATCH(MID($B1427,1,1),_311_Table1_ColumnLookup,0),FALSE)
+N("311"),
  IF(AND(VALUE(LEFT($A1427,3))=312,LEFT($G1427,10)="Unincepted",$B1427="G "),VLOOKUP(" ULO",_312_Table1,MATCH('312'!$N$16,_312_Table1_ColumnLookup,0),FALSE),
  IF(AND(VALUE(LEFT($A1427,3))=312,LEFT($G1427,10)="Unincepted",$B1427="O "),VLOOKUP(" ULO",_312_Table1,MATCH('312'!$V$16,_312_Table1_ColumnLookup,0),FALSE),
  IF(AND(VALUE(LEFT($A1427,3))=312,LEFT($G1427,10)="Unincepted",$B1427="Q "),VLOOKUP(" ULO",_312_Table1,MATCH('312'!$X$16,_312_Table1_ColumnLookup,0),FALSE),
  IF(AND(VALUE(LEFT($A1427,3))=312,LEFT($G1427,10)="Unincepted"),VLOOKUP(" ULO",_312_Table1,MATCH(LEFT($B1427,1),_312_Table1_ColumnLookup,0),FALSE),
  IF(AND(VALUE(LEFT($A1427,3))=312,LEFT($G1427,5)="Total",$B1427="G "),VLOOKUP('312'!$F$80,_312_Table1,MATCH('312'!$N$16,_312_Table1_ColumnLookup,0),FALSE),
  IF(AND(VALUE(LEFT($A1427,3))=312,LEFT($G1427,5)="Total",$B1427="O "),VLOOKUP('312'!$F$80,_312_Table1,MATCH('312'!$V$16,_312_Table1_ColumnLookup,0),FALSE),
  IF(AND(VALUE(LEFT($A1427,3))=312,LEFT($G1427,5)="Total",$B1427="Q "),VLOOKUP('312'!$F$80,_312_Table1,MATCH('312'!$X$16,_312_Table1_ColumnLookup,0),FALSE),
  IF(AND(VALUE(LEFT($A1427,3))=312,LEFT($G1427,5)="Total"),VLOOKUP('312'!$F$80,_312_Table1,MATCH(LEFT($B1427,1),_312_Table1_ColumnLookup,0),FALSE),
  IF(AND(VALUE(LEFT($A1427,3))=312,LEN($I1427)=4,$B1427="G"),VLOOKUP($I1427,_312_Table1,MATCH('312'!$N$16,_312_Table1_ColumnLookup,0),FALSE),
  IF(AND(VALUE(LEFT($A1427,3))=312,LEN($I1427)=4,$B1427="O"),VLOOKUP($I1427,_312_Table1,MATCH('312'!$V$16,_312_Table1_ColumnLookup,0),FALSE),
  IF(AND(VALUE(LEFT($A1427,3))=312,LEN($I1427)=4,$B1427="Q"),VLOOKUP($I1427,_312_Table1,MATCH('312'!$X$16,_312_Table1_ColumnLookup,0),FALSE),
  IF(AND(VALUE(LEFT($A1427,3))=312,LEN($I1427)=4),VLOOKUP($I1427,_312_Table1,MATCH(LEFT($B1427,1),_312_Table1_ColumnLookup,0),FALSE)
+N("312"),
  IF(VALUE(LEFT($A1427,3))=313,VLOOKUP(VALUE(MID($B1427,2,1)),_313_Table1,MATCH(MID($B1427,1,1),_313_Table1_ColumnLookup,0),FALSE)
+N("313"),
  IF(AND(VALUE(LEFT($A1427,3))=314,LEN($B1427)=3),VLOOKUP(VALUE(MID($B1427,2,2)),_314_Table1,MATCH(MID($B1427,1,1),_314_Table1_ColumnLookup,0),FALSE),
  IF(VALUE(LEFT($A1427,3))=314,VLOOKUP(VALUE(MID($B1427,2,1)),_314_Table1,MATCH(MID($B1427,1,1),_314_Table1_ColumnLookup,0),FALSE)
+N("314"),
""))))))))))))))))))))))))</f>
        <v>#N/A</v>
      </c>
      <c r="E1427" s="238" t="e">
        <f>IF(AND(VALUE(LEFT($A1427,3))=309,LEN($B1427)=3),VLOOKUP(VALUE(MID($B1427,2,2)),_309_Table2,MATCH(MID($B1427,1,1),_309_Table2_ColumnLookup,0),FALSE),
  IF($C1427="309 LCR SummaryA",OneYearSCR,IF($C1427="309 LCR SummaryB",UltimateSCR,IF(VALUE(LEFT($A1427,3))=309,VLOOKUP(VALUE(MID($B1427,2,1)),_309_Table2,MATCH(MID($B1427,1,1),_309_Table2_ColumnLookup,0),FALSE)
+N("309"),
  IF(VALUE(LEFT($A1427,3))=310,VLOOKUP(VALUE(MID($B1427,2,1)),_310_Table2,MATCH(MID($B1427,1,1),_310_Table2_ColumnLookup,0),FALSE)
+N("310"),
  IF(AND(VALUE(LEFT($A1427,3))=311,LEN($I1427)=4),VLOOKUP($I1427,_311_Table2,MATCH($B1427,_311_Table2_ColumnLookup,0),FALSE),
  IF(AND(VALUE(LEFT($A1427,3))=311,OR($B1427="I2",$B1427="J2",$B1427="K2",$B1427="L2")),VLOOKUP('311'!$G$58,_311_Table2,MATCH(MID($B1427,1,1),_311_Table2_ColumnLookup,0),FALSE),
  IF(AND(VALUE(LEFT($A1427,3))=311,RIGHT($B1427,5)="Total"),VLOOKUP('311'!$G$59,_311_Table2,MATCH(MID($B1427,1,1),_311_Table2_ColumnLookup,0),FALSE),
  IF(VALUE(LEFT($A1427,3))=311,VLOOKUP(VALUE(MID($B1427,2,1)),_311_Table2,MATCH(MID($B1427,1,1),_311_Table2_ColumnLookup,0),FALSE)
+N("311"),
  IF(AND(VALUE(LEFT($A1427,3))=312,LEFT($G1427,10)="Unincepted",$B1427="G "),VLOOKUP(" ULO",_312_Table2,MATCH('312'!$N$16,_312_Table2_ColumnLookup,0),FALSE),
  IF(AND(VALUE(LEFT($A1427,3))=312,LEFT($G1427,10)="Unincepted",$B1427="O "),VLOOKUP(" ULO",_312_Table2,MATCH('312'!$V$16,_312_Table2_ColumnLookup,0),FALSE),
  IF(AND(VALUE(LEFT($A1427,3))=312,LEFT($G1427,10)="Unincepted",$B1427="Q "),VLOOKUP(" ULO",_312_Table2,MATCH('312'!$X$16,_312_Table2_ColumnLookup,0),FALSE),
  IF(AND(VALUE(LEFT($A1427,3))=312,LEFT($G1427,10)="Unincepted"),VLOOKUP(" ULO",_312_Table2,MATCH(LEFT($B1427,1),_312_Table2_ColumnLookup,0),FALSE),
  IF(AND(VALUE(LEFT($A1427,3))=312,LEFT($G1427,5)="Total",$B1427="G "),VLOOKUP('312'!$F$80,_312_Table2,MATCH('312'!$N$16,_312_Table2_ColumnLookup,0),FALSE),
  IF(AND(VALUE(LEFT($A1427,3))=312,LEFT($G1427,5)="Total",$B1427="O "),VLOOKUP('312'!$F$80,_312_Table2,MATCH('312'!$V$16,_312_Table2_ColumnLookup,0),FALSE),
  IF(AND(VALUE(LEFT($A1427,3))=312,LEFT($G1427,5)="Total",$B1427="Q "),VLOOKUP('312'!$F$80,_312_Table2,MATCH('312'!$X$16,_312_Table2_ColumnLookup,0),FALSE),
  IF(AND(VALUE(LEFT($A1427,3))=312,LEFT($G1427,5)="Total"),VLOOKUP('312'!$F$80,_312_Table2,MATCH(LEFT($B1427,1),_312_Table2_ColumnLookup,0),FALSE),
  IF(AND(VALUE(LEFT($A1427,3))=312,LEN($I1427)=4,$B1427="G"),VLOOKUP($I1427,_312_Table2,MATCH('312'!$N$16,_312_Table2_ColumnLookup,0),FALSE),
  IF(AND(VALUE(LEFT($A1427,3))=312,LEN($I1427)=4,$B1427="O"),VLOOKUP($I1427,_312_Table2,MATCH('312'!$V$16,_312_Table2_ColumnLookup,0),FALSE),
  IF(AND(VALUE(LEFT($A1427,3))=312,LEN($I1427)=4,$B1427="Q"),VLOOKUP($I1427,_312_Table2,MATCH('312'!$X$16,_312_Table2_ColumnLookup,0),FALSE),
  IF(AND(VALUE(LEFT($A1427,3))=312,LEN($I1427)=4),VLOOKUP($I1427,_312_Table2,MATCH(LEFT($B1427,1),_312_Table2_ColumnLookup,0),FALSE)
+N("312"),
  IF(VALUE(LEFT($A1427,3))=313,VLOOKUP(VALUE(MID($B1427,2,1)),_313_Table2,MATCH(MID($B1427,1,1),_313_Table2_ColumnLookup,0),FALSE)
+N("313"),
  IF(AND(VALUE(LEFT($A1427,3))=314,LEN($B1427)=3),VLOOKUP(VALUE(MID($B1427,2,2)),_314_Table2,MATCH(MID($B1427,1,1),_314_Table2_ColumnLookup,0),FALSE),
  IF(VALUE(LEFT($A1427,3))=314,VLOOKUP(VALUE(MID($B1427,2,1)),_314_Table2,MATCH(MID($B1427,1,1),_314_Table2_ColumnLookup,0),FALSE)
+N("314"),
""))))))))))))))))))))))))</f>
        <v>#N/A</v>
      </c>
      <c r="F1427" s="238" t="e">
        <f>IF(AND(VALUE(LEFT($A1427,3))=309,LEN($B1427)=3),VLOOKUP(VALUE(MID($B1427,2,2)),_309_Table3,MATCH(MID($B1427,1,1),_309_Table3_ColumnLookup,0),FALSE),
  IF($C1427="309 LCR SummaryA",OneYearSCR,IF($C1427="309 LCR SummaryB",UltimateSCR,IF(VALUE(LEFT($A1427,3))=309,VLOOKUP(VALUE(MID($B1427,2,1)),_309_Table3,MATCH(MID($B1427,1,1),_309_Table3_ColumnLookup,0),FALSE)
+N("309"),
  IF(VALUE(LEFT($A1427,3))=310,VLOOKUP(VALUE(MID($B1427,2,1)),_310_Table3,MATCH(MID($B1427,1,1),_310_Table3_ColumnLookup,0),FALSE)
+N("310"),
  IF(AND(VALUE(LEFT($A1427,3))=311,LEN($I1427)=4),VLOOKUP($I1427,_311_Table3,MATCH($B1427,_311_Table3_ColumnLookup,0),FALSE),
  IF(AND(VALUE(LEFT($A1427,3))=311,OR($B1427="I2",$B1427="J2",$B1427="K2",$B1427="L2")),VLOOKUP('311'!$G$58,_311_Table3,MATCH(MID($B1427,1,1),_311_Table3_ColumnLookup,0),FALSE),
  IF(AND(VALUE(LEFT($A1427,3))=311,RIGHT($B1427,5)="Total"),VLOOKUP('311'!$G$59,_311_Table3,MATCH(MID($B1427,1,1),_311_Table3_ColumnLookup,0),FALSE),
  IF(VALUE(LEFT($A1427,3))=311,VLOOKUP(VALUE(MID($B1427,2,1)),_311_Table3,MATCH(MID($B1427,1,1),_311_Table3_ColumnLookup,0),FALSE)
+N("311"),
  IF(AND(VALUE(LEFT($A1427,3))=312,LEFT($G1427,10)="Unincepted",$B1427="G "),VLOOKUP(" ULO",_312_Table3,MATCH('312'!$N$16,_312_Table3_ColumnLookup,0),FALSE),
  IF(AND(VALUE(LEFT($A1427,3))=312,LEFT($G1427,10)="Unincepted",$B1427="O "),VLOOKUP(" ULO",_312_Table3,MATCH('312'!$V$16,_312_Table3_ColumnLookup,0),FALSE),
  IF(AND(VALUE(LEFT($A1427,3))=312,LEFT($G1427,10)="Unincepted",$B1427="Q "),VLOOKUP(" ULO",_312_Table3,MATCH('312'!$X$16,_312_Table3_ColumnLookup,0),FALSE),
  IF(AND(VALUE(LEFT($A1427,3))=312,LEFT($G1427,10)="Unincepted"),VLOOKUP(" ULO",_312_Table3,MATCH(LEFT($B1427,1),_312_Table3_ColumnLookup,0),FALSE),
  IF(AND(VALUE(LEFT($A1427,3))=312,LEFT($G1427,5)="Total",$B1427="G "),VLOOKUP('312'!$F$80,_312_Table3,MATCH('312'!$N$16,_312_Table3_ColumnLookup,0),FALSE),
  IF(AND(VALUE(LEFT($A1427,3))=312,LEFT($G1427,5)="Total",$B1427="O "),VLOOKUP('312'!$F$80,_312_Table3,MATCH('312'!$V$16,_312_Table3_ColumnLookup,0),FALSE),
  IF(AND(VALUE(LEFT($A1427,3))=312,LEFT($G1427,5)="Total",$B1427="Q "),VLOOKUP('312'!$F$80,_312_Table3,MATCH('312'!$X$16,_312_Table3_ColumnLookup,0),FALSE),
  IF(AND(VALUE(LEFT($A1427,3))=312,LEFT($G1427,5)="Total"),VLOOKUP('312'!$F$80,_312_Table3,MATCH(LEFT($B1427,1),_312_Table3_ColumnLookup,0),FALSE),
  IF(AND(VALUE(LEFT($A1427,3))=312,LEN($I1427)=4,$B1427="G"),VLOOKUP($I1427,_312_Table3,MATCH('312'!$N$16,_312_Table3_ColumnLookup,0),FALSE),
  IF(AND(VALUE(LEFT($A1427,3))=312,LEN($I1427)=4,$B1427="O"),VLOOKUP($I1427,_312_Table3,MATCH('312'!$V$16,_312_Table3_ColumnLookup,0),FALSE),
  IF(AND(VALUE(LEFT($A1427,3))=312,LEN($I1427)=4,$B1427="Q"),VLOOKUP($I1427,_312_Table3,MATCH('312'!$X$16,_312_Table3_ColumnLookup,0),FALSE),
  IF(AND(VALUE(LEFT($A1427,3))=312,LEN($I1427)=4),VLOOKUP($I1427,_312_Table3,MATCH(LEFT($B1427,1),_312_Table3_ColumnLookup,0),FALSE)
+N("312"),
  IF(VALUE(LEFT($A1427,3))=313,VLOOKUP(VALUE(MID($B1427,2,1)),_313_Table3,MATCH(MID($B1427,1,1),_313_Table3_ColumnLookup,0),FALSE)
+N("313"),
  IF(AND(VALUE(LEFT($A1427,3))=314,LEN($B1427)=3),VLOOKUP(VALUE(MID($B1427,2,2)),_314_Table3,MATCH(MID($B1427,1,1),_314_Table3_ColumnLookup,0),FALSE),
  IF(VALUE(LEFT($A1427,3))=314,VLOOKUP(VALUE(MID($B1427,2,1)),_314_Table3,MATCH(MID($B1427,1,1),_314_Table3_ColumnLookup,0),FALSE)
+N("314"),
""))))))))))))))))))))))))</f>
        <v>#N/A</v>
      </c>
      <c r="H1427" s="321" t="str">
        <f>IFERROR(
IF(ISERROR($D1427)=FALSE,$D1427,IF(ISERROR($E1427)=FALSE,$E1427,IF(ISERROR($F1427)=FALSE,$F1427
+N("012 checkboxes"),
IF(
IF(OR(LEFT($A1427,9)="Syndicate",LEFT($A1427,12)="NewSyndicate"),VLOOKUP($A1427,'012'!$J:$ZW,MATCH("Link to button",'012'!$J$1:$ZW$1,0),0)
+N("309 checkbox"),
IF($C1427="309 LCR Summary0",VLOOKUP("Notes990",'309'!$P:$ZZ,MATCH("Link to button",'309'!$P$1:$ZZ$1,0),0)
+N("313 checkboxes"),
IF($C1427="313 Financial Information0LcmVsScr",IF($C1427="309 LCR Summary0",VLOOKUP("LcmVsScr",'309'!$N:$ZZ,MATCH("Link to button",'309'!$N$1:$ZZ$1,0),0),
IF($C1427="313 Financial Information0LcrDocAttached",IF($C1427="309 LCR Summary0",VLOOKUP("LcrDocAttached",'309'!$N:$ZZ,MATCH("Link to button",'309'!$N$1:$ZZ$1,0),
0)))))))=1,TRUE,FALSE)
))),"")</f>
        <v/>
      </c>
    </row>
    <row r="1428" spans="1:8">
      <c r="A1428" s="237" t="e">
        <f>VLOOKUP($G1428,CSVLookups!$B:$R,MATCH(A$1,CSVLookups!$B$1:$R$1,0),FALSE)</f>
        <v>#N/A</v>
      </c>
      <c r="B1428" s="237" t="e">
        <f>VLOOKUP($G1428,CSVLookups!$B:$R,MATCH(B$1,CSVLookups!$B$1:$R$1,0),FALSE)</f>
        <v>#N/A</v>
      </c>
      <c r="C1428" s="238" t="e">
        <f t="shared" si="22"/>
        <v>#N/A</v>
      </c>
      <c r="D1428" s="238" t="e">
        <f>IF(AND(VALUE(LEFT($A1428,3))=309,LEN($B1428)=3),VLOOKUP(VALUE(MID($B1428,2,2)),_309_Table1,MATCH(MID($B1428,1,1),_309_Table1_ColumnLookup,0),FALSE),
  IF($C1428="309 LCR SummaryA",OneYearSCR,IF($C1428="309 LCR SummaryB",UltimateSCR,IF(VALUE(LEFT($A1428,3))=309,VLOOKUP(VALUE(MID($B1428,2,1)),_309_Table1,MATCH(MID($B1428,1,1),_309_Table1_ColumnLookup,0),FALSE)
+N("309"),
  IF(VALUE(LEFT($A1428,3))=310,VLOOKUP(VALUE(MID($B1428,2,1)),_310_Table1,MATCH(MID($B1428,1,1),_310_Table1_ColumnLookup,0),FALSE)
+N("310"),
  IF(AND(VALUE(LEFT($A1428,3))=311,LEN($I1428)=4),VLOOKUP($I1428,_311_Table1,MATCH($B1428,_311_Table1_ColumnLookup,0),FALSE),
  IF(AND(VALUE(LEFT($A1428,3))=311,OR($B1428="I2",$B1428="J2",$B1428="K2",$B1428="L2")),VLOOKUP('311'!$G$58,_311_Table1,MATCH(MID($B1428,1,1),_311_Table1_ColumnLookup,0),FALSE),
  IF(AND(VALUE(LEFT($A1428,3))=311,RIGHT($B1428,5)="Total"),VLOOKUP('311'!$G$59,_311_Table1,MATCH(MID($B1428,1,1),_311_Table1_ColumnLookup,0),FALSE),
  IF(VALUE(LEFT($A1428,3))=311,VLOOKUP(VALUE(MID($B1428,2,1)),_311_Table1,MATCH(MID($B1428,1,1),_311_Table1_ColumnLookup,0),FALSE)
+N("311"),
  IF(AND(VALUE(LEFT($A1428,3))=312,LEFT($G1428,10)="Unincepted",$B1428="G "),VLOOKUP(" ULO",_312_Table1,MATCH('312'!$N$16,_312_Table1_ColumnLookup,0),FALSE),
  IF(AND(VALUE(LEFT($A1428,3))=312,LEFT($G1428,10)="Unincepted",$B1428="O "),VLOOKUP(" ULO",_312_Table1,MATCH('312'!$V$16,_312_Table1_ColumnLookup,0),FALSE),
  IF(AND(VALUE(LEFT($A1428,3))=312,LEFT($G1428,10)="Unincepted",$B1428="Q "),VLOOKUP(" ULO",_312_Table1,MATCH('312'!$X$16,_312_Table1_ColumnLookup,0),FALSE),
  IF(AND(VALUE(LEFT($A1428,3))=312,LEFT($G1428,10)="Unincepted"),VLOOKUP(" ULO",_312_Table1,MATCH(LEFT($B1428,1),_312_Table1_ColumnLookup,0),FALSE),
  IF(AND(VALUE(LEFT($A1428,3))=312,LEFT($G1428,5)="Total",$B1428="G "),VLOOKUP('312'!$F$80,_312_Table1,MATCH('312'!$N$16,_312_Table1_ColumnLookup,0),FALSE),
  IF(AND(VALUE(LEFT($A1428,3))=312,LEFT($G1428,5)="Total",$B1428="O "),VLOOKUP('312'!$F$80,_312_Table1,MATCH('312'!$V$16,_312_Table1_ColumnLookup,0),FALSE),
  IF(AND(VALUE(LEFT($A1428,3))=312,LEFT($G1428,5)="Total",$B1428="Q "),VLOOKUP('312'!$F$80,_312_Table1,MATCH('312'!$X$16,_312_Table1_ColumnLookup,0),FALSE),
  IF(AND(VALUE(LEFT($A1428,3))=312,LEFT($G1428,5)="Total"),VLOOKUP('312'!$F$80,_312_Table1,MATCH(LEFT($B1428,1),_312_Table1_ColumnLookup,0),FALSE),
  IF(AND(VALUE(LEFT($A1428,3))=312,LEN($I1428)=4,$B1428="G"),VLOOKUP($I1428,_312_Table1,MATCH('312'!$N$16,_312_Table1_ColumnLookup,0),FALSE),
  IF(AND(VALUE(LEFT($A1428,3))=312,LEN($I1428)=4,$B1428="O"),VLOOKUP($I1428,_312_Table1,MATCH('312'!$V$16,_312_Table1_ColumnLookup,0),FALSE),
  IF(AND(VALUE(LEFT($A1428,3))=312,LEN($I1428)=4,$B1428="Q"),VLOOKUP($I1428,_312_Table1,MATCH('312'!$X$16,_312_Table1_ColumnLookup,0),FALSE),
  IF(AND(VALUE(LEFT($A1428,3))=312,LEN($I1428)=4),VLOOKUP($I1428,_312_Table1,MATCH(LEFT($B1428,1),_312_Table1_ColumnLookup,0),FALSE)
+N("312"),
  IF(VALUE(LEFT($A1428,3))=313,VLOOKUP(VALUE(MID($B1428,2,1)),_313_Table1,MATCH(MID($B1428,1,1),_313_Table1_ColumnLookup,0),FALSE)
+N("313"),
  IF(AND(VALUE(LEFT($A1428,3))=314,LEN($B1428)=3),VLOOKUP(VALUE(MID($B1428,2,2)),_314_Table1,MATCH(MID($B1428,1,1),_314_Table1_ColumnLookup,0),FALSE),
  IF(VALUE(LEFT($A1428,3))=314,VLOOKUP(VALUE(MID($B1428,2,1)),_314_Table1,MATCH(MID($B1428,1,1),_314_Table1_ColumnLookup,0),FALSE)
+N("314"),
""))))))))))))))))))))))))</f>
        <v>#N/A</v>
      </c>
      <c r="E1428" s="238" t="e">
        <f>IF(AND(VALUE(LEFT($A1428,3))=309,LEN($B1428)=3),VLOOKUP(VALUE(MID($B1428,2,2)),_309_Table2,MATCH(MID($B1428,1,1),_309_Table2_ColumnLookup,0),FALSE),
  IF($C1428="309 LCR SummaryA",OneYearSCR,IF($C1428="309 LCR SummaryB",UltimateSCR,IF(VALUE(LEFT($A1428,3))=309,VLOOKUP(VALUE(MID($B1428,2,1)),_309_Table2,MATCH(MID($B1428,1,1),_309_Table2_ColumnLookup,0),FALSE)
+N("309"),
  IF(VALUE(LEFT($A1428,3))=310,VLOOKUP(VALUE(MID($B1428,2,1)),_310_Table2,MATCH(MID($B1428,1,1),_310_Table2_ColumnLookup,0),FALSE)
+N("310"),
  IF(AND(VALUE(LEFT($A1428,3))=311,LEN($I1428)=4),VLOOKUP($I1428,_311_Table2,MATCH($B1428,_311_Table2_ColumnLookup,0),FALSE),
  IF(AND(VALUE(LEFT($A1428,3))=311,OR($B1428="I2",$B1428="J2",$B1428="K2",$B1428="L2")),VLOOKUP('311'!$G$58,_311_Table2,MATCH(MID($B1428,1,1),_311_Table2_ColumnLookup,0),FALSE),
  IF(AND(VALUE(LEFT($A1428,3))=311,RIGHT($B1428,5)="Total"),VLOOKUP('311'!$G$59,_311_Table2,MATCH(MID($B1428,1,1),_311_Table2_ColumnLookup,0),FALSE),
  IF(VALUE(LEFT($A1428,3))=311,VLOOKUP(VALUE(MID($B1428,2,1)),_311_Table2,MATCH(MID($B1428,1,1),_311_Table2_ColumnLookup,0),FALSE)
+N("311"),
  IF(AND(VALUE(LEFT($A1428,3))=312,LEFT($G1428,10)="Unincepted",$B1428="G "),VLOOKUP(" ULO",_312_Table2,MATCH('312'!$N$16,_312_Table2_ColumnLookup,0),FALSE),
  IF(AND(VALUE(LEFT($A1428,3))=312,LEFT($G1428,10)="Unincepted",$B1428="O "),VLOOKUP(" ULO",_312_Table2,MATCH('312'!$V$16,_312_Table2_ColumnLookup,0),FALSE),
  IF(AND(VALUE(LEFT($A1428,3))=312,LEFT($G1428,10)="Unincepted",$B1428="Q "),VLOOKUP(" ULO",_312_Table2,MATCH('312'!$X$16,_312_Table2_ColumnLookup,0),FALSE),
  IF(AND(VALUE(LEFT($A1428,3))=312,LEFT($G1428,10)="Unincepted"),VLOOKUP(" ULO",_312_Table2,MATCH(LEFT($B1428,1),_312_Table2_ColumnLookup,0),FALSE),
  IF(AND(VALUE(LEFT($A1428,3))=312,LEFT($G1428,5)="Total",$B1428="G "),VLOOKUP('312'!$F$80,_312_Table2,MATCH('312'!$N$16,_312_Table2_ColumnLookup,0),FALSE),
  IF(AND(VALUE(LEFT($A1428,3))=312,LEFT($G1428,5)="Total",$B1428="O "),VLOOKUP('312'!$F$80,_312_Table2,MATCH('312'!$V$16,_312_Table2_ColumnLookup,0),FALSE),
  IF(AND(VALUE(LEFT($A1428,3))=312,LEFT($G1428,5)="Total",$B1428="Q "),VLOOKUP('312'!$F$80,_312_Table2,MATCH('312'!$X$16,_312_Table2_ColumnLookup,0),FALSE),
  IF(AND(VALUE(LEFT($A1428,3))=312,LEFT($G1428,5)="Total"),VLOOKUP('312'!$F$80,_312_Table2,MATCH(LEFT($B1428,1),_312_Table2_ColumnLookup,0),FALSE),
  IF(AND(VALUE(LEFT($A1428,3))=312,LEN($I1428)=4,$B1428="G"),VLOOKUP($I1428,_312_Table2,MATCH('312'!$N$16,_312_Table2_ColumnLookup,0),FALSE),
  IF(AND(VALUE(LEFT($A1428,3))=312,LEN($I1428)=4,$B1428="O"),VLOOKUP($I1428,_312_Table2,MATCH('312'!$V$16,_312_Table2_ColumnLookup,0),FALSE),
  IF(AND(VALUE(LEFT($A1428,3))=312,LEN($I1428)=4,$B1428="Q"),VLOOKUP($I1428,_312_Table2,MATCH('312'!$X$16,_312_Table2_ColumnLookup,0),FALSE),
  IF(AND(VALUE(LEFT($A1428,3))=312,LEN($I1428)=4),VLOOKUP($I1428,_312_Table2,MATCH(LEFT($B1428,1),_312_Table2_ColumnLookup,0),FALSE)
+N("312"),
  IF(VALUE(LEFT($A1428,3))=313,VLOOKUP(VALUE(MID($B1428,2,1)),_313_Table2,MATCH(MID($B1428,1,1),_313_Table2_ColumnLookup,0),FALSE)
+N("313"),
  IF(AND(VALUE(LEFT($A1428,3))=314,LEN($B1428)=3),VLOOKUP(VALUE(MID($B1428,2,2)),_314_Table2,MATCH(MID($B1428,1,1),_314_Table2_ColumnLookup,0),FALSE),
  IF(VALUE(LEFT($A1428,3))=314,VLOOKUP(VALUE(MID($B1428,2,1)),_314_Table2,MATCH(MID($B1428,1,1),_314_Table2_ColumnLookup,0),FALSE)
+N("314"),
""))))))))))))))))))))))))</f>
        <v>#N/A</v>
      </c>
      <c r="F1428" s="238" t="e">
        <f>IF(AND(VALUE(LEFT($A1428,3))=309,LEN($B1428)=3),VLOOKUP(VALUE(MID($B1428,2,2)),_309_Table3,MATCH(MID($B1428,1,1),_309_Table3_ColumnLookup,0),FALSE),
  IF($C1428="309 LCR SummaryA",OneYearSCR,IF($C1428="309 LCR SummaryB",UltimateSCR,IF(VALUE(LEFT($A1428,3))=309,VLOOKUP(VALUE(MID($B1428,2,1)),_309_Table3,MATCH(MID($B1428,1,1),_309_Table3_ColumnLookup,0),FALSE)
+N("309"),
  IF(VALUE(LEFT($A1428,3))=310,VLOOKUP(VALUE(MID($B1428,2,1)),_310_Table3,MATCH(MID($B1428,1,1),_310_Table3_ColumnLookup,0),FALSE)
+N("310"),
  IF(AND(VALUE(LEFT($A1428,3))=311,LEN($I1428)=4),VLOOKUP($I1428,_311_Table3,MATCH($B1428,_311_Table3_ColumnLookup,0),FALSE),
  IF(AND(VALUE(LEFT($A1428,3))=311,OR($B1428="I2",$B1428="J2",$B1428="K2",$B1428="L2")),VLOOKUP('311'!$G$58,_311_Table3,MATCH(MID($B1428,1,1),_311_Table3_ColumnLookup,0),FALSE),
  IF(AND(VALUE(LEFT($A1428,3))=311,RIGHT($B1428,5)="Total"),VLOOKUP('311'!$G$59,_311_Table3,MATCH(MID($B1428,1,1),_311_Table3_ColumnLookup,0),FALSE),
  IF(VALUE(LEFT($A1428,3))=311,VLOOKUP(VALUE(MID($B1428,2,1)),_311_Table3,MATCH(MID($B1428,1,1),_311_Table3_ColumnLookup,0),FALSE)
+N("311"),
  IF(AND(VALUE(LEFT($A1428,3))=312,LEFT($G1428,10)="Unincepted",$B1428="G "),VLOOKUP(" ULO",_312_Table3,MATCH('312'!$N$16,_312_Table3_ColumnLookup,0),FALSE),
  IF(AND(VALUE(LEFT($A1428,3))=312,LEFT($G1428,10)="Unincepted",$B1428="O "),VLOOKUP(" ULO",_312_Table3,MATCH('312'!$V$16,_312_Table3_ColumnLookup,0),FALSE),
  IF(AND(VALUE(LEFT($A1428,3))=312,LEFT($G1428,10)="Unincepted",$B1428="Q "),VLOOKUP(" ULO",_312_Table3,MATCH('312'!$X$16,_312_Table3_ColumnLookup,0),FALSE),
  IF(AND(VALUE(LEFT($A1428,3))=312,LEFT($G1428,10)="Unincepted"),VLOOKUP(" ULO",_312_Table3,MATCH(LEFT($B1428,1),_312_Table3_ColumnLookup,0),FALSE),
  IF(AND(VALUE(LEFT($A1428,3))=312,LEFT($G1428,5)="Total",$B1428="G "),VLOOKUP('312'!$F$80,_312_Table3,MATCH('312'!$N$16,_312_Table3_ColumnLookup,0),FALSE),
  IF(AND(VALUE(LEFT($A1428,3))=312,LEFT($G1428,5)="Total",$B1428="O "),VLOOKUP('312'!$F$80,_312_Table3,MATCH('312'!$V$16,_312_Table3_ColumnLookup,0),FALSE),
  IF(AND(VALUE(LEFT($A1428,3))=312,LEFT($G1428,5)="Total",$B1428="Q "),VLOOKUP('312'!$F$80,_312_Table3,MATCH('312'!$X$16,_312_Table3_ColumnLookup,0),FALSE),
  IF(AND(VALUE(LEFT($A1428,3))=312,LEFT($G1428,5)="Total"),VLOOKUP('312'!$F$80,_312_Table3,MATCH(LEFT($B1428,1),_312_Table3_ColumnLookup,0),FALSE),
  IF(AND(VALUE(LEFT($A1428,3))=312,LEN($I1428)=4,$B1428="G"),VLOOKUP($I1428,_312_Table3,MATCH('312'!$N$16,_312_Table3_ColumnLookup,0),FALSE),
  IF(AND(VALUE(LEFT($A1428,3))=312,LEN($I1428)=4,$B1428="O"),VLOOKUP($I1428,_312_Table3,MATCH('312'!$V$16,_312_Table3_ColumnLookup,0),FALSE),
  IF(AND(VALUE(LEFT($A1428,3))=312,LEN($I1428)=4,$B1428="Q"),VLOOKUP($I1428,_312_Table3,MATCH('312'!$X$16,_312_Table3_ColumnLookup,0),FALSE),
  IF(AND(VALUE(LEFT($A1428,3))=312,LEN($I1428)=4),VLOOKUP($I1428,_312_Table3,MATCH(LEFT($B1428,1),_312_Table3_ColumnLookup,0),FALSE)
+N("312"),
  IF(VALUE(LEFT($A1428,3))=313,VLOOKUP(VALUE(MID($B1428,2,1)),_313_Table3,MATCH(MID($B1428,1,1),_313_Table3_ColumnLookup,0),FALSE)
+N("313"),
  IF(AND(VALUE(LEFT($A1428,3))=314,LEN($B1428)=3),VLOOKUP(VALUE(MID($B1428,2,2)),_314_Table3,MATCH(MID($B1428,1,1),_314_Table3_ColumnLookup,0),FALSE),
  IF(VALUE(LEFT($A1428,3))=314,VLOOKUP(VALUE(MID($B1428,2,1)),_314_Table3,MATCH(MID($B1428,1,1),_314_Table3_ColumnLookup,0),FALSE)
+N("314"),
""))))))))))))))))))))))))</f>
        <v>#N/A</v>
      </c>
      <c r="H1428" s="321" t="str">
        <f>IFERROR(
IF(ISERROR($D1428)=FALSE,$D1428,IF(ISERROR($E1428)=FALSE,$E1428,IF(ISERROR($F1428)=FALSE,$F1428
+N("012 checkboxes"),
IF(
IF(OR(LEFT($A1428,9)="Syndicate",LEFT($A1428,12)="NewSyndicate"),VLOOKUP($A1428,'012'!$J:$ZW,MATCH("Link to button",'012'!$J$1:$ZW$1,0),0)
+N("309 checkbox"),
IF($C1428="309 LCR Summary0",VLOOKUP("Notes990",'309'!$P:$ZZ,MATCH("Link to button",'309'!$P$1:$ZZ$1,0),0)
+N("313 checkboxes"),
IF($C1428="313 Financial Information0LcmVsScr",IF($C1428="309 LCR Summary0",VLOOKUP("LcmVsScr",'309'!$N:$ZZ,MATCH("Link to button",'309'!$N$1:$ZZ$1,0),0),
IF($C1428="313 Financial Information0LcrDocAttached",IF($C1428="309 LCR Summary0",VLOOKUP("LcrDocAttached",'309'!$N:$ZZ,MATCH("Link to button",'309'!$N$1:$ZZ$1,0),
0)))))))=1,TRUE,FALSE)
))),"")</f>
        <v/>
      </c>
    </row>
    <row r="1429" spans="1:8">
      <c r="A1429" s="237" t="e">
        <f>VLOOKUP($G1429,CSVLookups!$B:$R,MATCH(A$1,CSVLookups!$B$1:$R$1,0),FALSE)</f>
        <v>#N/A</v>
      </c>
      <c r="B1429" s="237" t="e">
        <f>VLOOKUP($G1429,CSVLookups!$B:$R,MATCH(B$1,CSVLookups!$B$1:$R$1,0),FALSE)</f>
        <v>#N/A</v>
      </c>
      <c r="C1429" s="238" t="e">
        <f t="shared" si="22"/>
        <v>#N/A</v>
      </c>
      <c r="D1429" s="238" t="e">
        <f>IF(AND(VALUE(LEFT($A1429,3))=309,LEN($B1429)=3),VLOOKUP(VALUE(MID($B1429,2,2)),_309_Table1,MATCH(MID($B1429,1,1),_309_Table1_ColumnLookup,0),FALSE),
  IF($C1429="309 LCR SummaryA",OneYearSCR,IF($C1429="309 LCR SummaryB",UltimateSCR,IF(VALUE(LEFT($A1429,3))=309,VLOOKUP(VALUE(MID($B1429,2,1)),_309_Table1,MATCH(MID($B1429,1,1),_309_Table1_ColumnLookup,0),FALSE)
+N("309"),
  IF(VALUE(LEFT($A1429,3))=310,VLOOKUP(VALUE(MID($B1429,2,1)),_310_Table1,MATCH(MID($B1429,1,1),_310_Table1_ColumnLookup,0),FALSE)
+N("310"),
  IF(AND(VALUE(LEFT($A1429,3))=311,LEN($I1429)=4),VLOOKUP($I1429,_311_Table1,MATCH($B1429,_311_Table1_ColumnLookup,0),FALSE),
  IF(AND(VALUE(LEFT($A1429,3))=311,OR($B1429="I2",$B1429="J2",$B1429="K2",$B1429="L2")),VLOOKUP('311'!$G$58,_311_Table1,MATCH(MID($B1429,1,1),_311_Table1_ColumnLookup,0),FALSE),
  IF(AND(VALUE(LEFT($A1429,3))=311,RIGHT($B1429,5)="Total"),VLOOKUP('311'!$G$59,_311_Table1,MATCH(MID($B1429,1,1),_311_Table1_ColumnLookup,0),FALSE),
  IF(VALUE(LEFT($A1429,3))=311,VLOOKUP(VALUE(MID($B1429,2,1)),_311_Table1,MATCH(MID($B1429,1,1),_311_Table1_ColumnLookup,0),FALSE)
+N("311"),
  IF(AND(VALUE(LEFT($A1429,3))=312,LEFT($G1429,10)="Unincepted",$B1429="G "),VLOOKUP(" ULO",_312_Table1,MATCH('312'!$N$16,_312_Table1_ColumnLookup,0),FALSE),
  IF(AND(VALUE(LEFT($A1429,3))=312,LEFT($G1429,10)="Unincepted",$B1429="O "),VLOOKUP(" ULO",_312_Table1,MATCH('312'!$V$16,_312_Table1_ColumnLookup,0),FALSE),
  IF(AND(VALUE(LEFT($A1429,3))=312,LEFT($G1429,10)="Unincepted",$B1429="Q "),VLOOKUP(" ULO",_312_Table1,MATCH('312'!$X$16,_312_Table1_ColumnLookup,0),FALSE),
  IF(AND(VALUE(LEFT($A1429,3))=312,LEFT($G1429,10)="Unincepted"),VLOOKUP(" ULO",_312_Table1,MATCH(LEFT($B1429,1),_312_Table1_ColumnLookup,0),FALSE),
  IF(AND(VALUE(LEFT($A1429,3))=312,LEFT($G1429,5)="Total",$B1429="G "),VLOOKUP('312'!$F$80,_312_Table1,MATCH('312'!$N$16,_312_Table1_ColumnLookup,0),FALSE),
  IF(AND(VALUE(LEFT($A1429,3))=312,LEFT($G1429,5)="Total",$B1429="O "),VLOOKUP('312'!$F$80,_312_Table1,MATCH('312'!$V$16,_312_Table1_ColumnLookup,0),FALSE),
  IF(AND(VALUE(LEFT($A1429,3))=312,LEFT($G1429,5)="Total",$B1429="Q "),VLOOKUP('312'!$F$80,_312_Table1,MATCH('312'!$X$16,_312_Table1_ColumnLookup,0),FALSE),
  IF(AND(VALUE(LEFT($A1429,3))=312,LEFT($G1429,5)="Total"),VLOOKUP('312'!$F$80,_312_Table1,MATCH(LEFT($B1429,1),_312_Table1_ColumnLookup,0),FALSE),
  IF(AND(VALUE(LEFT($A1429,3))=312,LEN($I1429)=4,$B1429="G"),VLOOKUP($I1429,_312_Table1,MATCH('312'!$N$16,_312_Table1_ColumnLookup,0),FALSE),
  IF(AND(VALUE(LEFT($A1429,3))=312,LEN($I1429)=4,$B1429="O"),VLOOKUP($I1429,_312_Table1,MATCH('312'!$V$16,_312_Table1_ColumnLookup,0),FALSE),
  IF(AND(VALUE(LEFT($A1429,3))=312,LEN($I1429)=4,$B1429="Q"),VLOOKUP($I1429,_312_Table1,MATCH('312'!$X$16,_312_Table1_ColumnLookup,0),FALSE),
  IF(AND(VALUE(LEFT($A1429,3))=312,LEN($I1429)=4),VLOOKUP($I1429,_312_Table1,MATCH(LEFT($B1429,1),_312_Table1_ColumnLookup,0),FALSE)
+N("312"),
  IF(VALUE(LEFT($A1429,3))=313,VLOOKUP(VALUE(MID($B1429,2,1)),_313_Table1,MATCH(MID($B1429,1,1),_313_Table1_ColumnLookup,0),FALSE)
+N("313"),
  IF(AND(VALUE(LEFT($A1429,3))=314,LEN($B1429)=3),VLOOKUP(VALUE(MID($B1429,2,2)),_314_Table1,MATCH(MID($B1429,1,1),_314_Table1_ColumnLookup,0),FALSE),
  IF(VALUE(LEFT($A1429,3))=314,VLOOKUP(VALUE(MID($B1429,2,1)),_314_Table1,MATCH(MID($B1429,1,1),_314_Table1_ColumnLookup,0),FALSE)
+N("314"),
""))))))))))))))))))))))))</f>
        <v>#N/A</v>
      </c>
      <c r="E1429" s="238" t="e">
        <f>IF(AND(VALUE(LEFT($A1429,3))=309,LEN($B1429)=3),VLOOKUP(VALUE(MID($B1429,2,2)),_309_Table2,MATCH(MID($B1429,1,1),_309_Table2_ColumnLookup,0),FALSE),
  IF($C1429="309 LCR SummaryA",OneYearSCR,IF($C1429="309 LCR SummaryB",UltimateSCR,IF(VALUE(LEFT($A1429,3))=309,VLOOKUP(VALUE(MID($B1429,2,1)),_309_Table2,MATCH(MID($B1429,1,1),_309_Table2_ColumnLookup,0),FALSE)
+N("309"),
  IF(VALUE(LEFT($A1429,3))=310,VLOOKUP(VALUE(MID($B1429,2,1)),_310_Table2,MATCH(MID($B1429,1,1),_310_Table2_ColumnLookup,0),FALSE)
+N("310"),
  IF(AND(VALUE(LEFT($A1429,3))=311,LEN($I1429)=4),VLOOKUP($I1429,_311_Table2,MATCH($B1429,_311_Table2_ColumnLookup,0),FALSE),
  IF(AND(VALUE(LEFT($A1429,3))=311,OR($B1429="I2",$B1429="J2",$B1429="K2",$B1429="L2")),VLOOKUP('311'!$G$58,_311_Table2,MATCH(MID($B1429,1,1),_311_Table2_ColumnLookup,0),FALSE),
  IF(AND(VALUE(LEFT($A1429,3))=311,RIGHT($B1429,5)="Total"),VLOOKUP('311'!$G$59,_311_Table2,MATCH(MID($B1429,1,1),_311_Table2_ColumnLookup,0),FALSE),
  IF(VALUE(LEFT($A1429,3))=311,VLOOKUP(VALUE(MID($B1429,2,1)),_311_Table2,MATCH(MID($B1429,1,1),_311_Table2_ColumnLookup,0),FALSE)
+N("311"),
  IF(AND(VALUE(LEFT($A1429,3))=312,LEFT($G1429,10)="Unincepted",$B1429="G "),VLOOKUP(" ULO",_312_Table2,MATCH('312'!$N$16,_312_Table2_ColumnLookup,0),FALSE),
  IF(AND(VALUE(LEFT($A1429,3))=312,LEFT($G1429,10)="Unincepted",$B1429="O "),VLOOKUP(" ULO",_312_Table2,MATCH('312'!$V$16,_312_Table2_ColumnLookup,0),FALSE),
  IF(AND(VALUE(LEFT($A1429,3))=312,LEFT($G1429,10)="Unincepted",$B1429="Q "),VLOOKUP(" ULO",_312_Table2,MATCH('312'!$X$16,_312_Table2_ColumnLookup,0),FALSE),
  IF(AND(VALUE(LEFT($A1429,3))=312,LEFT($G1429,10)="Unincepted"),VLOOKUP(" ULO",_312_Table2,MATCH(LEFT($B1429,1),_312_Table2_ColumnLookup,0),FALSE),
  IF(AND(VALUE(LEFT($A1429,3))=312,LEFT($G1429,5)="Total",$B1429="G "),VLOOKUP('312'!$F$80,_312_Table2,MATCH('312'!$N$16,_312_Table2_ColumnLookup,0),FALSE),
  IF(AND(VALUE(LEFT($A1429,3))=312,LEFT($G1429,5)="Total",$B1429="O "),VLOOKUP('312'!$F$80,_312_Table2,MATCH('312'!$V$16,_312_Table2_ColumnLookup,0),FALSE),
  IF(AND(VALUE(LEFT($A1429,3))=312,LEFT($G1429,5)="Total",$B1429="Q "),VLOOKUP('312'!$F$80,_312_Table2,MATCH('312'!$X$16,_312_Table2_ColumnLookup,0),FALSE),
  IF(AND(VALUE(LEFT($A1429,3))=312,LEFT($G1429,5)="Total"),VLOOKUP('312'!$F$80,_312_Table2,MATCH(LEFT($B1429,1),_312_Table2_ColumnLookup,0),FALSE),
  IF(AND(VALUE(LEFT($A1429,3))=312,LEN($I1429)=4,$B1429="G"),VLOOKUP($I1429,_312_Table2,MATCH('312'!$N$16,_312_Table2_ColumnLookup,0),FALSE),
  IF(AND(VALUE(LEFT($A1429,3))=312,LEN($I1429)=4,$B1429="O"),VLOOKUP($I1429,_312_Table2,MATCH('312'!$V$16,_312_Table2_ColumnLookup,0),FALSE),
  IF(AND(VALUE(LEFT($A1429,3))=312,LEN($I1429)=4,$B1429="Q"),VLOOKUP($I1429,_312_Table2,MATCH('312'!$X$16,_312_Table2_ColumnLookup,0),FALSE),
  IF(AND(VALUE(LEFT($A1429,3))=312,LEN($I1429)=4),VLOOKUP($I1429,_312_Table2,MATCH(LEFT($B1429,1),_312_Table2_ColumnLookup,0),FALSE)
+N("312"),
  IF(VALUE(LEFT($A1429,3))=313,VLOOKUP(VALUE(MID($B1429,2,1)),_313_Table2,MATCH(MID($B1429,1,1),_313_Table2_ColumnLookup,0),FALSE)
+N("313"),
  IF(AND(VALUE(LEFT($A1429,3))=314,LEN($B1429)=3),VLOOKUP(VALUE(MID($B1429,2,2)),_314_Table2,MATCH(MID($B1429,1,1),_314_Table2_ColumnLookup,0),FALSE),
  IF(VALUE(LEFT($A1429,3))=314,VLOOKUP(VALUE(MID($B1429,2,1)),_314_Table2,MATCH(MID($B1429,1,1),_314_Table2_ColumnLookup,0),FALSE)
+N("314"),
""))))))))))))))))))))))))</f>
        <v>#N/A</v>
      </c>
      <c r="F1429" s="238" t="e">
        <f>IF(AND(VALUE(LEFT($A1429,3))=309,LEN($B1429)=3),VLOOKUP(VALUE(MID($B1429,2,2)),_309_Table3,MATCH(MID($B1429,1,1),_309_Table3_ColumnLookup,0),FALSE),
  IF($C1429="309 LCR SummaryA",OneYearSCR,IF($C1429="309 LCR SummaryB",UltimateSCR,IF(VALUE(LEFT($A1429,3))=309,VLOOKUP(VALUE(MID($B1429,2,1)),_309_Table3,MATCH(MID($B1429,1,1),_309_Table3_ColumnLookup,0),FALSE)
+N("309"),
  IF(VALUE(LEFT($A1429,3))=310,VLOOKUP(VALUE(MID($B1429,2,1)),_310_Table3,MATCH(MID($B1429,1,1),_310_Table3_ColumnLookup,0),FALSE)
+N("310"),
  IF(AND(VALUE(LEFT($A1429,3))=311,LEN($I1429)=4),VLOOKUP($I1429,_311_Table3,MATCH($B1429,_311_Table3_ColumnLookup,0),FALSE),
  IF(AND(VALUE(LEFT($A1429,3))=311,OR($B1429="I2",$B1429="J2",$B1429="K2",$B1429="L2")),VLOOKUP('311'!$G$58,_311_Table3,MATCH(MID($B1429,1,1),_311_Table3_ColumnLookup,0),FALSE),
  IF(AND(VALUE(LEFT($A1429,3))=311,RIGHT($B1429,5)="Total"),VLOOKUP('311'!$G$59,_311_Table3,MATCH(MID($B1429,1,1),_311_Table3_ColumnLookup,0),FALSE),
  IF(VALUE(LEFT($A1429,3))=311,VLOOKUP(VALUE(MID($B1429,2,1)),_311_Table3,MATCH(MID($B1429,1,1),_311_Table3_ColumnLookup,0),FALSE)
+N("311"),
  IF(AND(VALUE(LEFT($A1429,3))=312,LEFT($G1429,10)="Unincepted",$B1429="G "),VLOOKUP(" ULO",_312_Table3,MATCH('312'!$N$16,_312_Table3_ColumnLookup,0),FALSE),
  IF(AND(VALUE(LEFT($A1429,3))=312,LEFT($G1429,10)="Unincepted",$B1429="O "),VLOOKUP(" ULO",_312_Table3,MATCH('312'!$V$16,_312_Table3_ColumnLookup,0),FALSE),
  IF(AND(VALUE(LEFT($A1429,3))=312,LEFT($G1429,10)="Unincepted",$B1429="Q "),VLOOKUP(" ULO",_312_Table3,MATCH('312'!$X$16,_312_Table3_ColumnLookup,0),FALSE),
  IF(AND(VALUE(LEFT($A1429,3))=312,LEFT($G1429,10)="Unincepted"),VLOOKUP(" ULO",_312_Table3,MATCH(LEFT($B1429,1),_312_Table3_ColumnLookup,0),FALSE),
  IF(AND(VALUE(LEFT($A1429,3))=312,LEFT($G1429,5)="Total",$B1429="G "),VLOOKUP('312'!$F$80,_312_Table3,MATCH('312'!$N$16,_312_Table3_ColumnLookup,0),FALSE),
  IF(AND(VALUE(LEFT($A1429,3))=312,LEFT($G1429,5)="Total",$B1429="O "),VLOOKUP('312'!$F$80,_312_Table3,MATCH('312'!$V$16,_312_Table3_ColumnLookup,0),FALSE),
  IF(AND(VALUE(LEFT($A1429,3))=312,LEFT($G1429,5)="Total",$B1429="Q "),VLOOKUP('312'!$F$80,_312_Table3,MATCH('312'!$X$16,_312_Table3_ColumnLookup,0),FALSE),
  IF(AND(VALUE(LEFT($A1429,3))=312,LEFT($G1429,5)="Total"),VLOOKUP('312'!$F$80,_312_Table3,MATCH(LEFT($B1429,1),_312_Table3_ColumnLookup,0),FALSE),
  IF(AND(VALUE(LEFT($A1429,3))=312,LEN($I1429)=4,$B1429="G"),VLOOKUP($I1429,_312_Table3,MATCH('312'!$N$16,_312_Table3_ColumnLookup,0),FALSE),
  IF(AND(VALUE(LEFT($A1429,3))=312,LEN($I1429)=4,$B1429="O"),VLOOKUP($I1429,_312_Table3,MATCH('312'!$V$16,_312_Table3_ColumnLookup,0),FALSE),
  IF(AND(VALUE(LEFT($A1429,3))=312,LEN($I1429)=4,$B1429="Q"),VLOOKUP($I1429,_312_Table3,MATCH('312'!$X$16,_312_Table3_ColumnLookup,0),FALSE),
  IF(AND(VALUE(LEFT($A1429,3))=312,LEN($I1429)=4),VLOOKUP($I1429,_312_Table3,MATCH(LEFT($B1429,1),_312_Table3_ColumnLookup,0),FALSE)
+N("312"),
  IF(VALUE(LEFT($A1429,3))=313,VLOOKUP(VALUE(MID($B1429,2,1)),_313_Table3,MATCH(MID($B1429,1,1),_313_Table3_ColumnLookup,0),FALSE)
+N("313"),
  IF(AND(VALUE(LEFT($A1429,3))=314,LEN($B1429)=3),VLOOKUP(VALUE(MID($B1429,2,2)),_314_Table3,MATCH(MID($B1429,1,1),_314_Table3_ColumnLookup,0),FALSE),
  IF(VALUE(LEFT($A1429,3))=314,VLOOKUP(VALUE(MID($B1429,2,1)),_314_Table3,MATCH(MID($B1429,1,1),_314_Table3_ColumnLookup,0),FALSE)
+N("314"),
""))))))))))))))))))))))))</f>
        <v>#N/A</v>
      </c>
      <c r="H1429" s="321" t="str">
        <f>IFERROR(
IF(ISERROR($D1429)=FALSE,$D1429,IF(ISERROR($E1429)=FALSE,$E1429,IF(ISERROR($F1429)=FALSE,$F1429
+N("012 checkboxes"),
IF(
IF(OR(LEFT($A1429,9)="Syndicate",LEFT($A1429,12)="NewSyndicate"),VLOOKUP($A1429,'012'!$J:$ZW,MATCH("Link to button",'012'!$J$1:$ZW$1,0),0)
+N("309 checkbox"),
IF($C1429="309 LCR Summary0",VLOOKUP("Notes990",'309'!$P:$ZZ,MATCH("Link to button",'309'!$P$1:$ZZ$1,0),0)
+N("313 checkboxes"),
IF($C1429="313 Financial Information0LcmVsScr",IF($C1429="309 LCR Summary0",VLOOKUP("LcmVsScr",'309'!$N:$ZZ,MATCH("Link to button",'309'!$N$1:$ZZ$1,0),0),
IF($C1429="313 Financial Information0LcrDocAttached",IF($C1429="309 LCR Summary0",VLOOKUP("LcrDocAttached",'309'!$N:$ZZ,MATCH("Link to button",'309'!$N$1:$ZZ$1,0),
0)))))))=1,TRUE,FALSE)
))),"")</f>
        <v/>
      </c>
    </row>
    <row r="1430" spans="1:8">
      <c r="A1430" s="237" t="e">
        <f>VLOOKUP($G1430,CSVLookups!$B:$R,MATCH(A$1,CSVLookups!$B$1:$R$1,0),FALSE)</f>
        <v>#N/A</v>
      </c>
      <c r="B1430" s="237" t="e">
        <f>VLOOKUP($G1430,CSVLookups!$B:$R,MATCH(B$1,CSVLookups!$B$1:$R$1,0),FALSE)</f>
        <v>#N/A</v>
      </c>
      <c r="C1430" s="238" t="e">
        <f t="shared" si="22"/>
        <v>#N/A</v>
      </c>
      <c r="D1430" s="238" t="e">
        <f>IF(AND(VALUE(LEFT($A1430,3))=309,LEN($B1430)=3),VLOOKUP(VALUE(MID($B1430,2,2)),_309_Table1,MATCH(MID($B1430,1,1),_309_Table1_ColumnLookup,0),FALSE),
  IF($C1430="309 LCR SummaryA",OneYearSCR,IF($C1430="309 LCR SummaryB",UltimateSCR,IF(VALUE(LEFT($A1430,3))=309,VLOOKUP(VALUE(MID($B1430,2,1)),_309_Table1,MATCH(MID($B1430,1,1),_309_Table1_ColumnLookup,0),FALSE)
+N("309"),
  IF(VALUE(LEFT($A1430,3))=310,VLOOKUP(VALUE(MID($B1430,2,1)),_310_Table1,MATCH(MID($B1430,1,1),_310_Table1_ColumnLookup,0),FALSE)
+N("310"),
  IF(AND(VALUE(LEFT($A1430,3))=311,LEN($I1430)=4),VLOOKUP($I1430,_311_Table1,MATCH($B1430,_311_Table1_ColumnLookup,0),FALSE),
  IF(AND(VALUE(LEFT($A1430,3))=311,OR($B1430="I2",$B1430="J2",$B1430="K2",$B1430="L2")),VLOOKUP('311'!$G$58,_311_Table1,MATCH(MID($B1430,1,1),_311_Table1_ColumnLookup,0),FALSE),
  IF(AND(VALUE(LEFT($A1430,3))=311,RIGHT($B1430,5)="Total"),VLOOKUP('311'!$G$59,_311_Table1,MATCH(MID($B1430,1,1),_311_Table1_ColumnLookup,0),FALSE),
  IF(VALUE(LEFT($A1430,3))=311,VLOOKUP(VALUE(MID($B1430,2,1)),_311_Table1,MATCH(MID($B1430,1,1),_311_Table1_ColumnLookup,0),FALSE)
+N("311"),
  IF(AND(VALUE(LEFT($A1430,3))=312,LEFT($G1430,10)="Unincepted",$B1430="G "),VLOOKUP(" ULO",_312_Table1,MATCH('312'!$N$16,_312_Table1_ColumnLookup,0),FALSE),
  IF(AND(VALUE(LEFT($A1430,3))=312,LEFT($G1430,10)="Unincepted",$B1430="O "),VLOOKUP(" ULO",_312_Table1,MATCH('312'!$V$16,_312_Table1_ColumnLookup,0),FALSE),
  IF(AND(VALUE(LEFT($A1430,3))=312,LEFT($G1430,10)="Unincepted",$B1430="Q "),VLOOKUP(" ULO",_312_Table1,MATCH('312'!$X$16,_312_Table1_ColumnLookup,0),FALSE),
  IF(AND(VALUE(LEFT($A1430,3))=312,LEFT($G1430,10)="Unincepted"),VLOOKUP(" ULO",_312_Table1,MATCH(LEFT($B1430,1),_312_Table1_ColumnLookup,0),FALSE),
  IF(AND(VALUE(LEFT($A1430,3))=312,LEFT($G1430,5)="Total",$B1430="G "),VLOOKUP('312'!$F$80,_312_Table1,MATCH('312'!$N$16,_312_Table1_ColumnLookup,0),FALSE),
  IF(AND(VALUE(LEFT($A1430,3))=312,LEFT($G1430,5)="Total",$B1430="O "),VLOOKUP('312'!$F$80,_312_Table1,MATCH('312'!$V$16,_312_Table1_ColumnLookup,0),FALSE),
  IF(AND(VALUE(LEFT($A1430,3))=312,LEFT($G1430,5)="Total",$B1430="Q "),VLOOKUP('312'!$F$80,_312_Table1,MATCH('312'!$X$16,_312_Table1_ColumnLookup,0),FALSE),
  IF(AND(VALUE(LEFT($A1430,3))=312,LEFT($G1430,5)="Total"),VLOOKUP('312'!$F$80,_312_Table1,MATCH(LEFT($B1430,1),_312_Table1_ColumnLookup,0),FALSE),
  IF(AND(VALUE(LEFT($A1430,3))=312,LEN($I1430)=4,$B1430="G"),VLOOKUP($I1430,_312_Table1,MATCH('312'!$N$16,_312_Table1_ColumnLookup,0),FALSE),
  IF(AND(VALUE(LEFT($A1430,3))=312,LEN($I1430)=4,$B1430="O"),VLOOKUP($I1430,_312_Table1,MATCH('312'!$V$16,_312_Table1_ColumnLookup,0),FALSE),
  IF(AND(VALUE(LEFT($A1430,3))=312,LEN($I1430)=4,$B1430="Q"),VLOOKUP($I1430,_312_Table1,MATCH('312'!$X$16,_312_Table1_ColumnLookup,0),FALSE),
  IF(AND(VALUE(LEFT($A1430,3))=312,LEN($I1430)=4),VLOOKUP($I1430,_312_Table1,MATCH(LEFT($B1430,1),_312_Table1_ColumnLookup,0),FALSE)
+N("312"),
  IF(VALUE(LEFT($A1430,3))=313,VLOOKUP(VALUE(MID($B1430,2,1)),_313_Table1,MATCH(MID($B1430,1,1),_313_Table1_ColumnLookup,0),FALSE)
+N("313"),
  IF(AND(VALUE(LEFT($A1430,3))=314,LEN($B1430)=3),VLOOKUP(VALUE(MID($B1430,2,2)),_314_Table1,MATCH(MID($B1430,1,1),_314_Table1_ColumnLookup,0),FALSE),
  IF(VALUE(LEFT($A1430,3))=314,VLOOKUP(VALUE(MID($B1430,2,1)),_314_Table1,MATCH(MID($B1430,1,1),_314_Table1_ColumnLookup,0),FALSE)
+N("314"),
""))))))))))))))))))))))))</f>
        <v>#N/A</v>
      </c>
      <c r="E1430" s="238" t="e">
        <f>IF(AND(VALUE(LEFT($A1430,3))=309,LEN($B1430)=3),VLOOKUP(VALUE(MID($B1430,2,2)),_309_Table2,MATCH(MID($B1430,1,1),_309_Table2_ColumnLookup,0),FALSE),
  IF($C1430="309 LCR SummaryA",OneYearSCR,IF($C1430="309 LCR SummaryB",UltimateSCR,IF(VALUE(LEFT($A1430,3))=309,VLOOKUP(VALUE(MID($B1430,2,1)),_309_Table2,MATCH(MID($B1430,1,1),_309_Table2_ColumnLookup,0),FALSE)
+N("309"),
  IF(VALUE(LEFT($A1430,3))=310,VLOOKUP(VALUE(MID($B1430,2,1)),_310_Table2,MATCH(MID($B1430,1,1),_310_Table2_ColumnLookup,0),FALSE)
+N("310"),
  IF(AND(VALUE(LEFT($A1430,3))=311,LEN($I1430)=4),VLOOKUP($I1430,_311_Table2,MATCH($B1430,_311_Table2_ColumnLookup,0),FALSE),
  IF(AND(VALUE(LEFT($A1430,3))=311,OR($B1430="I2",$B1430="J2",$B1430="K2",$B1430="L2")),VLOOKUP('311'!$G$58,_311_Table2,MATCH(MID($B1430,1,1),_311_Table2_ColumnLookup,0),FALSE),
  IF(AND(VALUE(LEFT($A1430,3))=311,RIGHT($B1430,5)="Total"),VLOOKUP('311'!$G$59,_311_Table2,MATCH(MID($B1430,1,1),_311_Table2_ColumnLookup,0),FALSE),
  IF(VALUE(LEFT($A1430,3))=311,VLOOKUP(VALUE(MID($B1430,2,1)),_311_Table2,MATCH(MID($B1430,1,1),_311_Table2_ColumnLookup,0),FALSE)
+N("311"),
  IF(AND(VALUE(LEFT($A1430,3))=312,LEFT($G1430,10)="Unincepted",$B1430="G "),VLOOKUP(" ULO",_312_Table2,MATCH('312'!$N$16,_312_Table2_ColumnLookup,0),FALSE),
  IF(AND(VALUE(LEFT($A1430,3))=312,LEFT($G1430,10)="Unincepted",$B1430="O "),VLOOKUP(" ULO",_312_Table2,MATCH('312'!$V$16,_312_Table2_ColumnLookup,0),FALSE),
  IF(AND(VALUE(LEFT($A1430,3))=312,LEFT($G1430,10)="Unincepted",$B1430="Q "),VLOOKUP(" ULO",_312_Table2,MATCH('312'!$X$16,_312_Table2_ColumnLookup,0),FALSE),
  IF(AND(VALUE(LEFT($A1430,3))=312,LEFT($G1430,10)="Unincepted"),VLOOKUP(" ULO",_312_Table2,MATCH(LEFT($B1430,1),_312_Table2_ColumnLookup,0),FALSE),
  IF(AND(VALUE(LEFT($A1430,3))=312,LEFT($G1430,5)="Total",$B1430="G "),VLOOKUP('312'!$F$80,_312_Table2,MATCH('312'!$N$16,_312_Table2_ColumnLookup,0),FALSE),
  IF(AND(VALUE(LEFT($A1430,3))=312,LEFT($G1430,5)="Total",$B1430="O "),VLOOKUP('312'!$F$80,_312_Table2,MATCH('312'!$V$16,_312_Table2_ColumnLookup,0),FALSE),
  IF(AND(VALUE(LEFT($A1430,3))=312,LEFT($G1430,5)="Total",$B1430="Q "),VLOOKUP('312'!$F$80,_312_Table2,MATCH('312'!$X$16,_312_Table2_ColumnLookup,0),FALSE),
  IF(AND(VALUE(LEFT($A1430,3))=312,LEFT($G1430,5)="Total"),VLOOKUP('312'!$F$80,_312_Table2,MATCH(LEFT($B1430,1),_312_Table2_ColumnLookup,0),FALSE),
  IF(AND(VALUE(LEFT($A1430,3))=312,LEN($I1430)=4,$B1430="G"),VLOOKUP($I1430,_312_Table2,MATCH('312'!$N$16,_312_Table2_ColumnLookup,0),FALSE),
  IF(AND(VALUE(LEFT($A1430,3))=312,LEN($I1430)=4,$B1430="O"),VLOOKUP($I1430,_312_Table2,MATCH('312'!$V$16,_312_Table2_ColumnLookup,0),FALSE),
  IF(AND(VALUE(LEFT($A1430,3))=312,LEN($I1430)=4,$B1430="Q"),VLOOKUP($I1430,_312_Table2,MATCH('312'!$X$16,_312_Table2_ColumnLookup,0),FALSE),
  IF(AND(VALUE(LEFT($A1430,3))=312,LEN($I1430)=4),VLOOKUP($I1430,_312_Table2,MATCH(LEFT($B1430,1),_312_Table2_ColumnLookup,0),FALSE)
+N("312"),
  IF(VALUE(LEFT($A1430,3))=313,VLOOKUP(VALUE(MID($B1430,2,1)),_313_Table2,MATCH(MID($B1430,1,1),_313_Table2_ColumnLookup,0),FALSE)
+N("313"),
  IF(AND(VALUE(LEFT($A1430,3))=314,LEN($B1430)=3),VLOOKUP(VALUE(MID($B1430,2,2)),_314_Table2,MATCH(MID($B1430,1,1),_314_Table2_ColumnLookup,0),FALSE),
  IF(VALUE(LEFT($A1430,3))=314,VLOOKUP(VALUE(MID($B1430,2,1)),_314_Table2,MATCH(MID($B1430,1,1),_314_Table2_ColumnLookup,0),FALSE)
+N("314"),
""))))))))))))))))))))))))</f>
        <v>#N/A</v>
      </c>
      <c r="F1430" s="238" t="e">
        <f>IF(AND(VALUE(LEFT($A1430,3))=309,LEN($B1430)=3),VLOOKUP(VALUE(MID($B1430,2,2)),_309_Table3,MATCH(MID($B1430,1,1),_309_Table3_ColumnLookup,0),FALSE),
  IF($C1430="309 LCR SummaryA",OneYearSCR,IF($C1430="309 LCR SummaryB",UltimateSCR,IF(VALUE(LEFT($A1430,3))=309,VLOOKUP(VALUE(MID($B1430,2,1)),_309_Table3,MATCH(MID($B1430,1,1),_309_Table3_ColumnLookup,0),FALSE)
+N("309"),
  IF(VALUE(LEFT($A1430,3))=310,VLOOKUP(VALUE(MID($B1430,2,1)),_310_Table3,MATCH(MID($B1430,1,1),_310_Table3_ColumnLookup,0),FALSE)
+N("310"),
  IF(AND(VALUE(LEFT($A1430,3))=311,LEN($I1430)=4),VLOOKUP($I1430,_311_Table3,MATCH($B1430,_311_Table3_ColumnLookup,0),FALSE),
  IF(AND(VALUE(LEFT($A1430,3))=311,OR($B1430="I2",$B1430="J2",$B1430="K2",$B1430="L2")),VLOOKUP('311'!$G$58,_311_Table3,MATCH(MID($B1430,1,1),_311_Table3_ColumnLookup,0),FALSE),
  IF(AND(VALUE(LEFT($A1430,3))=311,RIGHT($B1430,5)="Total"),VLOOKUP('311'!$G$59,_311_Table3,MATCH(MID($B1430,1,1),_311_Table3_ColumnLookup,0),FALSE),
  IF(VALUE(LEFT($A1430,3))=311,VLOOKUP(VALUE(MID($B1430,2,1)),_311_Table3,MATCH(MID($B1430,1,1),_311_Table3_ColumnLookup,0),FALSE)
+N("311"),
  IF(AND(VALUE(LEFT($A1430,3))=312,LEFT($G1430,10)="Unincepted",$B1430="G "),VLOOKUP(" ULO",_312_Table3,MATCH('312'!$N$16,_312_Table3_ColumnLookup,0),FALSE),
  IF(AND(VALUE(LEFT($A1430,3))=312,LEFT($G1430,10)="Unincepted",$B1430="O "),VLOOKUP(" ULO",_312_Table3,MATCH('312'!$V$16,_312_Table3_ColumnLookup,0),FALSE),
  IF(AND(VALUE(LEFT($A1430,3))=312,LEFT($G1430,10)="Unincepted",$B1430="Q "),VLOOKUP(" ULO",_312_Table3,MATCH('312'!$X$16,_312_Table3_ColumnLookup,0),FALSE),
  IF(AND(VALUE(LEFT($A1430,3))=312,LEFT($G1430,10)="Unincepted"),VLOOKUP(" ULO",_312_Table3,MATCH(LEFT($B1430,1),_312_Table3_ColumnLookup,0),FALSE),
  IF(AND(VALUE(LEFT($A1430,3))=312,LEFT($G1430,5)="Total",$B1430="G "),VLOOKUP('312'!$F$80,_312_Table3,MATCH('312'!$N$16,_312_Table3_ColumnLookup,0),FALSE),
  IF(AND(VALUE(LEFT($A1430,3))=312,LEFT($G1430,5)="Total",$B1430="O "),VLOOKUP('312'!$F$80,_312_Table3,MATCH('312'!$V$16,_312_Table3_ColumnLookup,0),FALSE),
  IF(AND(VALUE(LEFT($A1430,3))=312,LEFT($G1430,5)="Total",$B1430="Q "),VLOOKUP('312'!$F$80,_312_Table3,MATCH('312'!$X$16,_312_Table3_ColumnLookup,0),FALSE),
  IF(AND(VALUE(LEFT($A1430,3))=312,LEFT($G1430,5)="Total"),VLOOKUP('312'!$F$80,_312_Table3,MATCH(LEFT($B1430,1),_312_Table3_ColumnLookup,0),FALSE),
  IF(AND(VALUE(LEFT($A1430,3))=312,LEN($I1430)=4,$B1430="G"),VLOOKUP($I1430,_312_Table3,MATCH('312'!$N$16,_312_Table3_ColumnLookup,0),FALSE),
  IF(AND(VALUE(LEFT($A1430,3))=312,LEN($I1430)=4,$B1430="O"),VLOOKUP($I1430,_312_Table3,MATCH('312'!$V$16,_312_Table3_ColumnLookup,0),FALSE),
  IF(AND(VALUE(LEFT($A1430,3))=312,LEN($I1430)=4,$B1430="Q"),VLOOKUP($I1430,_312_Table3,MATCH('312'!$X$16,_312_Table3_ColumnLookup,0),FALSE),
  IF(AND(VALUE(LEFT($A1430,3))=312,LEN($I1430)=4),VLOOKUP($I1430,_312_Table3,MATCH(LEFT($B1430,1),_312_Table3_ColumnLookup,0),FALSE)
+N("312"),
  IF(VALUE(LEFT($A1430,3))=313,VLOOKUP(VALUE(MID($B1430,2,1)),_313_Table3,MATCH(MID($B1430,1,1),_313_Table3_ColumnLookup,0),FALSE)
+N("313"),
  IF(AND(VALUE(LEFT($A1430,3))=314,LEN($B1430)=3),VLOOKUP(VALUE(MID($B1430,2,2)),_314_Table3,MATCH(MID($B1430,1,1),_314_Table3_ColumnLookup,0),FALSE),
  IF(VALUE(LEFT($A1430,3))=314,VLOOKUP(VALUE(MID($B1430,2,1)),_314_Table3,MATCH(MID($B1430,1,1),_314_Table3_ColumnLookup,0),FALSE)
+N("314"),
""))))))))))))))))))))))))</f>
        <v>#N/A</v>
      </c>
      <c r="H1430" s="321" t="str">
        <f>IFERROR(
IF(ISERROR($D1430)=FALSE,$D1430,IF(ISERROR($E1430)=FALSE,$E1430,IF(ISERROR($F1430)=FALSE,$F1430
+N("012 checkboxes"),
IF(
IF(OR(LEFT($A1430,9)="Syndicate",LEFT($A1430,12)="NewSyndicate"),VLOOKUP($A1430,'012'!$J:$ZW,MATCH("Link to button",'012'!$J$1:$ZW$1,0),0)
+N("309 checkbox"),
IF($C1430="309 LCR Summary0",VLOOKUP("Notes990",'309'!$P:$ZZ,MATCH("Link to button",'309'!$P$1:$ZZ$1,0),0)
+N("313 checkboxes"),
IF($C1430="313 Financial Information0LcmVsScr",IF($C1430="309 LCR Summary0",VLOOKUP("LcmVsScr",'309'!$N:$ZZ,MATCH("Link to button",'309'!$N$1:$ZZ$1,0),0),
IF($C1430="313 Financial Information0LcrDocAttached",IF($C1430="309 LCR Summary0",VLOOKUP("LcrDocAttached",'309'!$N:$ZZ,MATCH("Link to button",'309'!$N$1:$ZZ$1,0),
0)))))))=1,TRUE,FALSE)
))),"")</f>
        <v/>
      </c>
    </row>
    <row r="1431" spans="1:8">
      <c r="A1431" s="237" t="e">
        <f>VLOOKUP($G1431,CSVLookups!$B:$R,MATCH(A$1,CSVLookups!$B$1:$R$1,0),FALSE)</f>
        <v>#N/A</v>
      </c>
      <c r="B1431" s="237" t="e">
        <f>VLOOKUP($G1431,CSVLookups!$B:$R,MATCH(B$1,CSVLookups!$B$1:$R$1,0),FALSE)</f>
        <v>#N/A</v>
      </c>
      <c r="C1431" s="238" t="e">
        <f t="shared" si="22"/>
        <v>#N/A</v>
      </c>
      <c r="D1431" s="238" t="e">
        <f>IF(AND(VALUE(LEFT($A1431,3))=309,LEN($B1431)=3),VLOOKUP(VALUE(MID($B1431,2,2)),_309_Table1,MATCH(MID($B1431,1,1),_309_Table1_ColumnLookup,0),FALSE),
  IF($C1431="309 LCR SummaryA",OneYearSCR,IF($C1431="309 LCR SummaryB",UltimateSCR,IF(VALUE(LEFT($A1431,3))=309,VLOOKUP(VALUE(MID($B1431,2,1)),_309_Table1,MATCH(MID($B1431,1,1),_309_Table1_ColumnLookup,0),FALSE)
+N("309"),
  IF(VALUE(LEFT($A1431,3))=310,VLOOKUP(VALUE(MID($B1431,2,1)),_310_Table1,MATCH(MID($B1431,1,1),_310_Table1_ColumnLookup,0),FALSE)
+N("310"),
  IF(AND(VALUE(LEFT($A1431,3))=311,LEN($I1431)=4),VLOOKUP($I1431,_311_Table1,MATCH($B1431,_311_Table1_ColumnLookup,0),FALSE),
  IF(AND(VALUE(LEFT($A1431,3))=311,OR($B1431="I2",$B1431="J2",$B1431="K2",$B1431="L2")),VLOOKUP('311'!$G$58,_311_Table1,MATCH(MID($B1431,1,1),_311_Table1_ColumnLookup,0),FALSE),
  IF(AND(VALUE(LEFT($A1431,3))=311,RIGHT($B1431,5)="Total"),VLOOKUP('311'!$G$59,_311_Table1,MATCH(MID($B1431,1,1),_311_Table1_ColumnLookup,0),FALSE),
  IF(VALUE(LEFT($A1431,3))=311,VLOOKUP(VALUE(MID($B1431,2,1)),_311_Table1,MATCH(MID($B1431,1,1),_311_Table1_ColumnLookup,0),FALSE)
+N("311"),
  IF(AND(VALUE(LEFT($A1431,3))=312,LEFT($G1431,10)="Unincepted",$B1431="G "),VLOOKUP(" ULO",_312_Table1,MATCH('312'!$N$16,_312_Table1_ColumnLookup,0),FALSE),
  IF(AND(VALUE(LEFT($A1431,3))=312,LEFT($G1431,10)="Unincepted",$B1431="O "),VLOOKUP(" ULO",_312_Table1,MATCH('312'!$V$16,_312_Table1_ColumnLookup,0),FALSE),
  IF(AND(VALUE(LEFT($A1431,3))=312,LEFT($G1431,10)="Unincepted",$B1431="Q "),VLOOKUP(" ULO",_312_Table1,MATCH('312'!$X$16,_312_Table1_ColumnLookup,0),FALSE),
  IF(AND(VALUE(LEFT($A1431,3))=312,LEFT($G1431,10)="Unincepted"),VLOOKUP(" ULO",_312_Table1,MATCH(LEFT($B1431,1),_312_Table1_ColumnLookup,0),FALSE),
  IF(AND(VALUE(LEFT($A1431,3))=312,LEFT($G1431,5)="Total",$B1431="G "),VLOOKUP('312'!$F$80,_312_Table1,MATCH('312'!$N$16,_312_Table1_ColumnLookup,0),FALSE),
  IF(AND(VALUE(LEFT($A1431,3))=312,LEFT($G1431,5)="Total",$B1431="O "),VLOOKUP('312'!$F$80,_312_Table1,MATCH('312'!$V$16,_312_Table1_ColumnLookup,0),FALSE),
  IF(AND(VALUE(LEFT($A1431,3))=312,LEFT($G1431,5)="Total",$B1431="Q "),VLOOKUP('312'!$F$80,_312_Table1,MATCH('312'!$X$16,_312_Table1_ColumnLookup,0),FALSE),
  IF(AND(VALUE(LEFT($A1431,3))=312,LEFT($G1431,5)="Total"),VLOOKUP('312'!$F$80,_312_Table1,MATCH(LEFT($B1431,1),_312_Table1_ColumnLookup,0),FALSE),
  IF(AND(VALUE(LEFT($A1431,3))=312,LEN($I1431)=4,$B1431="G"),VLOOKUP($I1431,_312_Table1,MATCH('312'!$N$16,_312_Table1_ColumnLookup,0),FALSE),
  IF(AND(VALUE(LEFT($A1431,3))=312,LEN($I1431)=4,$B1431="O"),VLOOKUP($I1431,_312_Table1,MATCH('312'!$V$16,_312_Table1_ColumnLookup,0),FALSE),
  IF(AND(VALUE(LEFT($A1431,3))=312,LEN($I1431)=4,$B1431="Q"),VLOOKUP($I1431,_312_Table1,MATCH('312'!$X$16,_312_Table1_ColumnLookup,0),FALSE),
  IF(AND(VALUE(LEFT($A1431,3))=312,LEN($I1431)=4),VLOOKUP($I1431,_312_Table1,MATCH(LEFT($B1431,1),_312_Table1_ColumnLookup,0),FALSE)
+N("312"),
  IF(VALUE(LEFT($A1431,3))=313,VLOOKUP(VALUE(MID($B1431,2,1)),_313_Table1,MATCH(MID($B1431,1,1),_313_Table1_ColumnLookup,0),FALSE)
+N("313"),
  IF(AND(VALUE(LEFT($A1431,3))=314,LEN($B1431)=3),VLOOKUP(VALUE(MID($B1431,2,2)),_314_Table1,MATCH(MID($B1431,1,1),_314_Table1_ColumnLookup,0),FALSE),
  IF(VALUE(LEFT($A1431,3))=314,VLOOKUP(VALUE(MID($B1431,2,1)),_314_Table1,MATCH(MID($B1431,1,1),_314_Table1_ColumnLookup,0),FALSE)
+N("314"),
""))))))))))))))))))))))))</f>
        <v>#N/A</v>
      </c>
      <c r="E1431" s="238" t="e">
        <f>IF(AND(VALUE(LEFT($A1431,3))=309,LEN($B1431)=3),VLOOKUP(VALUE(MID($B1431,2,2)),_309_Table2,MATCH(MID($B1431,1,1),_309_Table2_ColumnLookup,0),FALSE),
  IF($C1431="309 LCR SummaryA",OneYearSCR,IF($C1431="309 LCR SummaryB",UltimateSCR,IF(VALUE(LEFT($A1431,3))=309,VLOOKUP(VALUE(MID($B1431,2,1)),_309_Table2,MATCH(MID($B1431,1,1),_309_Table2_ColumnLookup,0),FALSE)
+N("309"),
  IF(VALUE(LEFT($A1431,3))=310,VLOOKUP(VALUE(MID($B1431,2,1)),_310_Table2,MATCH(MID($B1431,1,1),_310_Table2_ColumnLookup,0),FALSE)
+N("310"),
  IF(AND(VALUE(LEFT($A1431,3))=311,LEN($I1431)=4),VLOOKUP($I1431,_311_Table2,MATCH($B1431,_311_Table2_ColumnLookup,0),FALSE),
  IF(AND(VALUE(LEFT($A1431,3))=311,OR($B1431="I2",$B1431="J2",$B1431="K2",$B1431="L2")),VLOOKUP('311'!$G$58,_311_Table2,MATCH(MID($B1431,1,1),_311_Table2_ColumnLookup,0),FALSE),
  IF(AND(VALUE(LEFT($A1431,3))=311,RIGHT($B1431,5)="Total"),VLOOKUP('311'!$G$59,_311_Table2,MATCH(MID($B1431,1,1),_311_Table2_ColumnLookup,0),FALSE),
  IF(VALUE(LEFT($A1431,3))=311,VLOOKUP(VALUE(MID($B1431,2,1)),_311_Table2,MATCH(MID($B1431,1,1),_311_Table2_ColumnLookup,0),FALSE)
+N("311"),
  IF(AND(VALUE(LEFT($A1431,3))=312,LEFT($G1431,10)="Unincepted",$B1431="G "),VLOOKUP(" ULO",_312_Table2,MATCH('312'!$N$16,_312_Table2_ColumnLookup,0),FALSE),
  IF(AND(VALUE(LEFT($A1431,3))=312,LEFT($G1431,10)="Unincepted",$B1431="O "),VLOOKUP(" ULO",_312_Table2,MATCH('312'!$V$16,_312_Table2_ColumnLookup,0),FALSE),
  IF(AND(VALUE(LEFT($A1431,3))=312,LEFT($G1431,10)="Unincepted",$B1431="Q "),VLOOKUP(" ULO",_312_Table2,MATCH('312'!$X$16,_312_Table2_ColumnLookup,0),FALSE),
  IF(AND(VALUE(LEFT($A1431,3))=312,LEFT($G1431,10)="Unincepted"),VLOOKUP(" ULO",_312_Table2,MATCH(LEFT($B1431,1),_312_Table2_ColumnLookup,0),FALSE),
  IF(AND(VALUE(LEFT($A1431,3))=312,LEFT($G1431,5)="Total",$B1431="G "),VLOOKUP('312'!$F$80,_312_Table2,MATCH('312'!$N$16,_312_Table2_ColumnLookup,0),FALSE),
  IF(AND(VALUE(LEFT($A1431,3))=312,LEFT($G1431,5)="Total",$B1431="O "),VLOOKUP('312'!$F$80,_312_Table2,MATCH('312'!$V$16,_312_Table2_ColumnLookup,0),FALSE),
  IF(AND(VALUE(LEFT($A1431,3))=312,LEFT($G1431,5)="Total",$B1431="Q "),VLOOKUP('312'!$F$80,_312_Table2,MATCH('312'!$X$16,_312_Table2_ColumnLookup,0),FALSE),
  IF(AND(VALUE(LEFT($A1431,3))=312,LEFT($G1431,5)="Total"),VLOOKUP('312'!$F$80,_312_Table2,MATCH(LEFT($B1431,1),_312_Table2_ColumnLookup,0),FALSE),
  IF(AND(VALUE(LEFT($A1431,3))=312,LEN($I1431)=4,$B1431="G"),VLOOKUP($I1431,_312_Table2,MATCH('312'!$N$16,_312_Table2_ColumnLookup,0),FALSE),
  IF(AND(VALUE(LEFT($A1431,3))=312,LEN($I1431)=4,$B1431="O"),VLOOKUP($I1431,_312_Table2,MATCH('312'!$V$16,_312_Table2_ColumnLookup,0),FALSE),
  IF(AND(VALUE(LEFT($A1431,3))=312,LEN($I1431)=4,$B1431="Q"),VLOOKUP($I1431,_312_Table2,MATCH('312'!$X$16,_312_Table2_ColumnLookup,0),FALSE),
  IF(AND(VALUE(LEFT($A1431,3))=312,LEN($I1431)=4),VLOOKUP($I1431,_312_Table2,MATCH(LEFT($B1431,1),_312_Table2_ColumnLookup,0),FALSE)
+N("312"),
  IF(VALUE(LEFT($A1431,3))=313,VLOOKUP(VALUE(MID($B1431,2,1)),_313_Table2,MATCH(MID($B1431,1,1),_313_Table2_ColumnLookup,0),FALSE)
+N("313"),
  IF(AND(VALUE(LEFT($A1431,3))=314,LEN($B1431)=3),VLOOKUP(VALUE(MID($B1431,2,2)),_314_Table2,MATCH(MID($B1431,1,1),_314_Table2_ColumnLookup,0),FALSE),
  IF(VALUE(LEFT($A1431,3))=314,VLOOKUP(VALUE(MID($B1431,2,1)),_314_Table2,MATCH(MID($B1431,1,1),_314_Table2_ColumnLookup,0),FALSE)
+N("314"),
""))))))))))))))))))))))))</f>
        <v>#N/A</v>
      </c>
      <c r="F1431" s="238" t="e">
        <f>IF(AND(VALUE(LEFT($A1431,3))=309,LEN($B1431)=3),VLOOKUP(VALUE(MID($B1431,2,2)),_309_Table3,MATCH(MID($B1431,1,1),_309_Table3_ColumnLookup,0),FALSE),
  IF($C1431="309 LCR SummaryA",OneYearSCR,IF($C1431="309 LCR SummaryB",UltimateSCR,IF(VALUE(LEFT($A1431,3))=309,VLOOKUP(VALUE(MID($B1431,2,1)),_309_Table3,MATCH(MID($B1431,1,1),_309_Table3_ColumnLookup,0),FALSE)
+N("309"),
  IF(VALUE(LEFT($A1431,3))=310,VLOOKUP(VALUE(MID($B1431,2,1)),_310_Table3,MATCH(MID($B1431,1,1),_310_Table3_ColumnLookup,0),FALSE)
+N("310"),
  IF(AND(VALUE(LEFT($A1431,3))=311,LEN($I1431)=4),VLOOKUP($I1431,_311_Table3,MATCH($B1431,_311_Table3_ColumnLookup,0),FALSE),
  IF(AND(VALUE(LEFT($A1431,3))=311,OR($B1431="I2",$B1431="J2",$B1431="K2",$B1431="L2")),VLOOKUP('311'!$G$58,_311_Table3,MATCH(MID($B1431,1,1),_311_Table3_ColumnLookup,0),FALSE),
  IF(AND(VALUE(LEFT($A1431,3))=311,RIGHT($B1431,5)="Total"),VLOOKUP('311'!$G$59,_311_Table3,MATCH(MID($B1431,1,1),_311_Table3_ColumnLookup,0),FALSE),
  IF(VALUE(LEFT($A1431,3))=311,VLOOKUP(VALUE(MID($B1431,2,1)),_311_Table3,MATCH(MID($B1431,1,1),_311_Table3_ColumnLookup,0),FALSE)
+N("311"),
  IF(AND(VALUE(LEFT($A1431,3))=312,LEFT($G1431,10)="Unincepted",$B1431="G "),VLOOKUP(" ULO",_312_Table3,MATCH('312'!$N$16,_312_Table3_ColumnLookup,0),FALSE),
  IF(AND(VALUE(LEFT($A1431,3))=312,LEFT($G1431,10)="Unincepted",$B1431="O "),VLOOKUP(" ULO",_312_Table3,MATCH('312'!$V$16,_312_Table3_ColumnLookup,0),FALSE),
  IF(AND(VALUE(LEFT($A1431,3))=312,LEFT($G1431,10)="Unincepted",$B1431="Q "),VLOOKUP(" ULO",_312_Table3,MATCH('312'!$X$16,_312_Table3_ColumnLookup,0),FALSE),
  IF(AND(VALUE(LEFT($A1431,3))=312,LEFT($G1431,10)="Unincepted"),VLOOKUP(" ULO",_312_Table3,MATCH(LEFT($B1431,1),_312_Table3_ColumnLookup,0),FALSE),
  IF(AND(VALUE(LEFT($A1431,3))=312,LEFT($G1431,5)="Total",$B1431="G "),VLOOKUP('312'!$F$80,_312_Table3,MATCH('312'!$N$16,_312_Table3_ColumnLookup,0),FALSE),
  IF(AND(VALUE(LEFT($A1431,3))=312,LEFT($G1431,5)="Total",$B1431="O "),VLOOKUP('312'!$F$80,_312_Table3,MATCH('312'!$V$16,_312_Table3_ColumnLookup,0),FALSE),
  IF(AND(VALUE(LEFT($A1431,3))=312,LEFT($G1431,5)="Total",$B1431="Q "),VLOOKUP('312'!$F$80,_312_Table3,MATCH('312'!$X$16,_312_Table3_ColumnLookup,0),FALSE),
  IF(AND(VALUE(LEFT($A1431,3))=312,LEFT($G1431,5)="Total"),VLOOKUP('312'!$F$80,_312_Table3,MATCH(LEFT($B1431,1),_312_Table3_ColumnLookup,0),FALSE),
  IF(AND(VALUE(LEFT($A1431,3))=312,LEN($I1431)=4,$B1431="G"),VLOOKUP($I1431,_312_Table3,MATCH('312'!$N$16,_312_Table3_ColumnLookup,0),FALSE),
  IF(AND(VALUE(LEFT($A1431,3))=312,LEN($I1431)=4,$B1431="O"),VLOOKUP($I1431,_312_Table3,MATCH('312'!$V$16,_312_Table3_ColumnLookup,0),FALSE),
  IF(AND(VALUE(LEFT($A1431,3))=312,LEN($I1431)=4,$B1431="Q"),VLOOKUP($I1431,_312_Table3,MATCH('312'!$X$16,_312_Table3_ColumnLookup,0),FALSE),
  IF(AND(VALUE(LEFT($A1431,3))=312,LEN($I1431)=4),VLOOKUP($I1431,_312_Table3,MATCH(LEFT($B1431,1),_312_Table3_ColumnLookup,0),FALSE)
+N("312"),
  IF(VALUE(LEFT($A1431,3))=313,VLOOKUP(VALUE(MID($B1431,2,1)),_313_Table3,MATCH(MID($B1431,1,1),_313_Table3_ColumnLookup,0),FALSE)
+N("313"),
  IF(AND(VALUE(LEFT($A1431,3))=314,LEN($B1431)=3),VLOOKUP(VALUE(MID($B1431,2,2)),_314_Table3,MATCH(MID($B1431,1,1),_314_Table3_ColumnLookup,0),FALSE),
  IF(VALUE(LEFT($A1431,3))=314,VLOOKUP(VALUE(MID($B1431,2,1)),_314_Table3,MATCH(MID($B1431,1,1),_314_Table3_ColumnLookup,0),FALSE)
+N("314"),
""))))))))))))))))))))))))</f>
        <v>#N/A</v>
      </c>
      <c r="H1431" s="321" t="str">
        <f>IFERROR(
IF(ISERROR($D1431)=FALSE,$D1431,IF(ISERROR($E1431)=FALSE,$E1431,IF(ISERROR($F1431)=FALSE,$F1431
+N("012 checkboxes"),
IF(
IF(OR(LEFT($A1431,9)="Syndicate",LEFT($A1431,12)="NewSyndicate"),VLOOKUP($A1431,'012'!$J:$ZW,MATCH("Link to button",'012'!$J$1:$ZW$1,0),0)
+N("309 checkbox"),
IF($C1431="309 LCR Summary0",VLOOKUP("Notes990",'309'!$P:$ZZ,MATCH("Link to button",'309'!$P$1:$ZZ$1,0),0)
+N("313 checkboxes"),
IF($C1431="313 Financial Information0LcmVsScr",IF($C1431="309 LCR Summary0",VLOOKUP("LcmVsScr",'309'!$N:$ZZ,MATCH("Link to button",'309'!$N$1:$ZZ$1,0),0),
IF($C1431="313 Financial Information0LcrDocAttached",IF($C1431="309 LCR Summary0",VLOOKUP("LcrDocAttached",'309'!$N:$ZZ,MATCH("Link to button",'309'!$N$1:$ZZ$1,0),
0)))))))=1,TRUE,FALSE)
))),"")</f>
        <v/>
      </c>
    </row>
    <row r="1432" spans="1:8">
      <c r="A1432" s="237" t="e">
        <f>VLOOKUP($G1432,CSVLookups!$B:$R,MATCH(A$1,CSVLookups!$B$1:$R$1,0),FALSE)</f>
        <v>#N/A</v>
      </c>
      <c r="B1432" s="237" t="e">
        <f>VLOOKUP($G1432,CSVLookups!$B:$R,MATCH(B$1,CSVLookups!$B$1:$R$1,0),FALSE)</f>
        <v>#N/A</v>
      </c>
      <c r="C1432" s="238" t="e">
        <f t="shared" si="22"/>
        <v>#N/A</v>
      </c>
      <c r="D1432" s="238" t="e">
        <f>IF(AND(VALUE(LEFT($A1432,3))=309,LEN($B1432)=3),VLOOKUP(VALUE(MID($B1432,2,2)),_309_Table1,MATCH(MID($B1432,1,1),_309_Table1_ColumnLookup,0),FALSE),
  IF($C1432="309 LCR SummaryA",OneYearSCR,IF($C1432="309 LCR SummaryB",UltimateSCR,IF(VALUE(LEFT($A1432,3))=309,VLOOKUP(VALUE(MID($B1432,2,1)),_309_Table1,MATCH(MID($B1432,1,1),_309_Table1_ColumnLookup,0),FALSE)
+N("309"),
  IF(VALUE(LEFT($A1432,3))=310,VLOOKUP(VALUE(MID($B1432,2,1)),_310_Table1,MATCH(MID($B1432,1,1),_310_Table1_ColumnLookup,0),FALSE)
+N("310"),
  IF(AND(VALUE(LEFT($A1432,3))=311,LEN($I1432)=4),VLOOKUP($I1432,_311_Table1,MATCH($B1432,_311_Table1_ColumnLookup,0),FALSE),
  IF(AND(VALUE(LEFT($A1432,3))=311,OR($B1432="I2",$B1432="J2",$B1432="K2",$B1432="L2")),VLOOKUP('311'!$G$58,_311_Table1,MATCH(MID($B1432,1,1),_311_Table1_ColumnLookup,0),FALSE),
  IF(AND(VALUE(LEFT($A1432,3))=311,RIGHT($B1432,5)="Total"),VLOOKUP('311'!$G$59,_311_Table1,MATCH(MID($B1432,1,1),_311_Table1_ColumnLookup,0),FALSE),
  IF(VALUE(LEFT($A1432,3))=311,VLOOKUP(VALUE(MID($B1432,2,1)),_311_Table1,MATCH(MID($B1432,1,1),_311_Table1_ColumnLookup,0),FALSE)
+N("311"),
  IF(AND(VALUE(LEFT($A1432,3))=312,LEFT($G1432,10)="Unincepted",$B1432="G "),VLOOKUP(" ULO",_312_Table1,MATCH('312'!$N$16,_312_Table1_ColumnLookup,0),FALSE),
  IF(AND(VALUE(LEFT($A1432,3))=312,LEFT($G1432,10)="Unincepted",$B1432="O "),VLOOKUP(" ULO",_312_Table1,MATCH('312'!$V$16,_312_Table1_ColumnLookup,0),FALSE),
  IF(AND(VALUE(LEFT($A1432,3))=312,LEFT($G1432,10)="Unincepted",$B1432="Q "),VLOOKUP(" ULO",_312_Table1,MATCH('312'!$X$16,_312_Table1_ColumnLookup,0),FALSE),
  IF(AND(VALUE(LEFT($A1432,3))=312,LEFT($G1432,10)="Unincepted"),VLOOKUP(" ULO",_312_Table1,MATCH(LEFT($B1432,1),_312_Table1_ColumnLookup,0),FALSE),
  IF(AND(VALUE(LEFT($A1432,3))=312,LEFT($G1432,5)="Total",$B1432="G "),VLOOKUP('312'!$F$80,_312_Table1,MATCH('312'!$N$16,_312_Table1_ColumnLookup,0),FALSE),
  IF(AND(VALUE(LEFT($A1432,3))=312,LEFT($G1432,5)="Total",$B1432="O "),VLOOKUP('312'!$F$80,_312_Table1,MATCH('312'!$V$16,_312_Table1_ColumnLookup,0),FALSE),
  IF(AND(VALUE(LEFT($A1432,3))=312,LEFT($G1432,5)="Total",$B1432="Q "),VLOOKUP('312'!$F$80,_312_Table1,MATCH('312'!$X$16,_312_Table1_ColumnLookup,0),FALSE),
  IF(AND(VALUE(LEFT($A1432,3))=312,LEFT($G1432,5)="Total"),VLOOKUP('312'!$F$80,_312_Table1,MATCH(LEFT($B1432,1),_312_Table1_ColumnLookup,0),FALSE),
  IF(AND(VALUE(LEFT($A1432,3))=312,LEN($I1432)=4,$B1432="G"),VLOOKUP($I1432,_312_Table1,MATCH('312'!$N$16,_312_Table1_ColumnLookup,0),FALSE),
  IF(AND(VALUE(LEFT($A1432,3))=312,LEN($I1432)=4,$B1432="O"),VLOOKUP($I1432,_312_Table1,MATCH('312'!$V$16,_312_Table1_ColumnLookup,0),FALSE),
  IF(AND(VALUE(LEFT($A1432,3))=312,LEN($I1432)=4,$B1432="Q"),VLOOKUP($I1432,_312_Table1,MATCH('312'!$X$16,_312_Table1_ColumnLookup,0),FALSE),
  IF(AND(VALUE(LEFT($A1432,3))=312,LEN($I1432)=4),VLOOKUP($I1432,_312_Table1,MATCH(LEFT($B1432,1),_312_Table1_ColumnLookup,0),FALSE)
+N("312"),
  IF(VALUE(LEFT($A1432,3))=313,VLOOKUP(VALUE(MID($B1432,2,1)),_313_Table1,MATCH(MID($B1432,1,1),_313_Table1_ColumnLookup,0),FALSE)
+N("313"),
  IF(AND(VALUE(LEFT($A1432,3))=314,LEN($B1432)=3),VLOOKUP(VALUE(MID($B1432,2,2)),_314_Table1,MATCH(MID($B1432,1,1),_314_Table1_ColumnLookup,0),FALSE),
  IF(VALUE(LEFT($A1432,3))=314,VLOOKUP(VALUE(MID($B1432,2,1)),_314_Table1,MATCH(MID($B1432,1,1),_314_Table1_ColumnLookup,0),FALSE)
+N("314"),
""))))))))))))))))))))))))</f>
        <v>#N/A</v>
      </c>
      <c r="E1432" s="238" t="e">
        <f>IF(AND(VALUE(LEFT($A1432,3))=309,LEN($B1432)=3),VLOOKUP(VALUE(MID($B1432,2,2)),_309_Table2,MATCH(MID($B1432,1,1),_309_Table2_ColumnLookup,0),FALSE),
  IF($C1432="309 LCR SummaryA",OneYearSCR,IF($C1432="309 LCR SummaryB",UltimateSCR,IF(VALUE(LEFT($A1432,3))=309,VLOOKUP(VALUE(MID($B1432,2,1)),_309_Table2,MATCH(MID($B1432,1,1),_309_Table2_ColumnLookup,0),FALSE)
+N("309"),
  IF(VALUE(LEFT($A1432,3))=310,VLOOKUP(VALUE(MID($B1432,2,1)),_310_Table2,MATCH(MID($B1432,1,1),_310_Table2_ColumnLookup,0),FALSE)
+N("310"),
  IF(AND(VALUE(LEFT($A1432,3))=311,LEN($I1432)=4),VLOOKUP($I1432,_311_Table2,MATCH($B1432,_311_Table2_ColumnLookup,0),FALSE),
  IF(AND(VALUE(LEFT($A1432,3))=311,OR($B1432="I2",$B1432="J2",$B1432="K2",$B1432="L2")),VLOOKUP('311'!$G$58,_311_Table2,MATCH(MID($B1432,1,1),_311_Table2_ColumnLookup,0),FALSE),
  IF(AND(VALUE(LEFT($A1432,3))=311,RIGHT($B1432,5)="Total"),VLOOKUP('311'!$G$59,_311_Table2,MATCH(MID($B1432,1,1),_311_Table2_ColumnLookup,0),FALSE),
  IF(VALUE(LEFT($A1432,3))=311,VLOOKUP(VALUE(MID($B1432,2,1)),_311_Table2,MATCH(MID($B1432,1,1),_311_Table2_ColumnLookup,0),FALSE)
+N("311"),
  IF(AND(VALUE(LEFT($A1432,3))=312,LEFT($G1432,10)="Unincepted",$B1432="G "),VLOOKUP(" ULO",_312_Table2,MATCH('312'!$N$16,_312_Table2_ColumnLookup,0),FALSE),
  IF(AND(VALUE(LEFT($A1432,3))=312,LEFT($G1432,10)="Unincepted",$B1432="O "),VLOOKUP(" ULO",_312_Table2,MATCH('312'!$V$16,_312_Table2_ColumnLookup,0),FALSE),
  IF(AND(VALUE(LEFT($A1432,3))=312,LEFT($G1432,10)="Unincepted",$B1432="Q "),VLOOKUP(" ULO",_312_Table2,MATCH('312'!$X$16,_312_Table2_ColumnLookup,0),FALSE),
  IF(AND(VALUE(LEFT($A1432,3))=312,LEFT($G1432,10)="Unincepted"),VLOOKUP(" ULO",_312_Table2,MATCH(LEFT($B1432,1),_312_Table2_ColumnLookup,0),FALSE),
  IF(AND(VALUE(LEFT($A1432,3))=312,LEFT($G1432,5)="Total",$B1432="G "),VLOOKUP('312'!$F$80,_312_Table2,MATCH('312'!$N$16,_312_Table2_ColumnLookup,0),FALSE),
  IF(AND(VALUE(LEFT($A1432,3))=312,LEFT($G1432,5)="Total",$B1432="O "),VLOOKUP('312'!$F$80,_312_Table2,MATCH('312'!$V$16,_312_Table2_ColumnLookup,0),FALSE),
  IF(AND(VALUE(LEFT($A1432,3))=312,LEFT($G1432,5)="Total",$B1432="Q "),VLOOKUP('312'!$F$80,_312_Table2,MATCH('312'!$X$16,_312_Table2_ColumnLookup,0),FALSE),
  IF(AND(VALUE(LEFT($A1432,3))=312,LEFT($G1432,5)="Total"),VLOOKUP('312'!$F$80,_312_Table2,MATCH(LEFT($B1432,1),_312_Table2_ColumnLookup,0),FALSE),
  IF(AND(VALUE(LEFT($A1432,3))=312,LEN($I1432)=4,$B1432="G"),VLOOKUP($I1432,_312_Table2,MATCH('312'!$N$16,_312_Table2_ColumnLookup,0),FALSE),
  IF(AND(VALUE(LEFT($A1432,3))=312,LEN($I1432)=4,$B1432="O"),VLOOKUP($I1432,_312_Table2,MATCH('312'!$V$16,_312_Table2_ColumnLookup,0),FALSE),
  IF(AND(VALUE(LEFT($A1432,3))=312,LEN($I1432)=4,$B1432="Q"),VLOOKUP($I1432,_312_Table2,MATCH('312'!$X$16,_312_Table2_ColumnLookup,0),FALSE),
  IF(AND(VALUE(LEFT($A1432,3))=312,LEN($I1432)=4),VLOOKUP($I1432,_312_Table2,MATCH(LEFT($B1432,1),_312_Table2_ColumnLookup,0),FALSE)
+N("312"),
  IF(VALUE(LEFT($A1432,3))=313,VLOOKUP(VALUE(MID($B1432,2,1)),_313_Table2,MATCH(MID($B1432,1,1),_313_Table2_ColumnLookup,0),FALSE)
+N("313"),
  IF(AND(VALUE(LEFT($A1432,3))=314,LEN($B1432)=3),VLOOKUP(VALUE(MID($B1432,2,2)),_314_Table2,MATCH(MID($B1432,1,1),_314_Table2_ColumnLookup,0),FALSE),
  IF(VALUE(LEFT($A1432,3))=314,VLOOKUP(VALUE(MID($B1432,2,1)),_314_Table2,MATCH(MID($B1432,1,1),_314_Table2_ColumnLookup,0),FALSE)
+N("314"),
""))))))))))))))))))))))))</f>
        <v>#N/A</v>
      </c>
      <c r="F1432" s="238" t="e">
        <f>IF(AND(VALUE(LEFT($A1432,3))=309,LEN($B1432)=3),VLOOKUP(VALUE(MID($B1432,2,2)),_309_Table3,MATCH(MID($B1432,1,1),_309_Table3_ColumnLookup,0),FALSE),
  IF($C1432="309 LCR SummaryA",OneYearSCR,IF($C1432="309 LCR SummaryB",UltimateSCR,IF(VALUE(LEFT($A1432,3))=309,VLOOKUP(VALUE(MID($B1432,2,1)),_309_Table3,MATCH(MID($B1432,1,1),_309_Table3_ColumnLookup,0),FALSE)
+N("309"),
  IF(VALUE(LEFT($A1432,3))=310,VLOOKUP(VALUE(MID($B1432,2,1)),_310_Table3,MATCH(MID($B1432,1,1),_310_Table3_ColumnLookup,0),FALSE)
+N("310"),
  IF(AND(VALUE(LEFT($A1432,3))=311,LEN($I1432)=4),VLOOKUP($I1432,_311_Table3,MATCH($B1432,_311_Table3_ColumnLookup,0),FALSE),
  IF(AND(VALUE(LEFT($A1432,3))=311,OR($B1432="I2",$B1432="J2",$B1432="K2",$B1432="L2")),VLOOKUP('311'!$G$58,_311_Table3,MATCH(MID($B1432,1,1),_311_Table3_ColumnLookup,0),FALSE),
  IF(AND(VALUE(LEFT($A1432,3))=311,RIGHT($B1432,5)="Total"),VLOOKUP('311'!$G$59,_311_Table3,MATCH(MID($B1432,1,1),_311_Table3_ColumnLookup,0),FALSE),
  IF(VALUE(LEFT($A1432,3))=311,VLOOKUP(VALUE(MID($B1432,2,1)),_311_Table3,MATCH(MID($B1432,1,1),_311_Table3_ColumnLookup,0),FALSE)
+N("311"),
  IF(AND(VALUE(LEFT($A1432,3))=312,LEFT($G1432,10)="Unincepted",$B1432="G "),VLOOKUP(" ULO",_312_Table3,MATCH('312'!$N$16,_312_Table3_ColumnLookup,0),FALSE),
  IF(AND(VALUE(LEFT($A1432,3))=312,LEFT($G1432,10)="Unincepted",$B1432="O "),VLOOKUP(" ULO",_312_Table3,MATCH('312'!$V$16,_312_Table3_ColumnLookup,0),FALSE),
  IF(AND(VALUE(LEFT($A1432,3))=312,LEFT($G1432,10)="Unincepted",$B1432="Q "),VLOOKUP(" ULO",_312_Table3,MATCH('312'!$X$16,_312_Table3_ColumnLookup,0),FALSE),
  IF(AND(VALUE(LEFT($A1432,3))=312,LEFT($G1432,10)="Unincepted"),VLOOKUP(" ULO",_312_Table3,MATCH(LEFT($B1432,1),_312_Table3_ColumnLookup,0),FALSE),
  IF(AND(VALUE(LEFT($A1432,3))=312,LEFT($G1432,5)="Total",$B1432="G "),VLOOKUP('312'!$F$80,_312_Table3,MATCH('312'!$N$16,_312_Table3_ColumnLookup,0),FALSE),
  IF(AND(VALUE(LEFT($A1432,3))=312,LEFT($G1432,5)="Total",$B1432="O "),VLOOKUP('312'!$F$80,_312_Table3,MATCH('312'!$V$16,_312_Table3_ColumnLookup,0),FALSE),
  IF(AND(VALUE(LEFT($A1432,3))=312,LEFT($G1432,5)="Total",$B1432="Q "),VLOOKUP('312'!$F$80,_312_Table3,MATCH('312'!$X$16,_312_Table3_ColumnLookup,0),FALSE),
  IF(AND(VALUE(LEFT($A1432,3))=312,LEFT($G1432,5)="Total"),VLOOKUP('312'!$F$80,_312_Table3,MATCH(LEFT($B1432,1),_312_Table3_ColumnLookup,0),FALSE),
  IF(AND(VALUE(LEFT($A1432,3))=312,LEN($I1432)=4,$B1432="G"),VLOOKUP($I1432,_312_Table3,MATCH('312'!$N$16,_312_Table3_ColumnLookup,0),FALSE),
  IF(AND(VALUE(LEFT($A1432,3))=312,LEN($I1432)=4,$B1432="O"),VLOOKUP($I1432,_312_Table3,MATCH('312'!$V$16,_312_Table3_ColumnLookup,0),FALSE),
  IF(AND(VALUE(LEFT($A1432,3))=312,LEN($I1432)=4,$B1432="Q"),VLOOKUP($I1432,_312_Table3,MATCH('312'!$X$16,_312_Table3_ColumnLookup,0),FALSE),
  IF(AND(VALUE(LEFT($A1432,3))=312,LEN($I1432)=4),VLOOKUP($I1432,_312_Table3,MATCH(LEFT($B1432,1),_312_Table3_ColumnLookup,0),FALSE)
+N("312"),
  IF(VALUE(LEFT($A1432,3))=313,VLOOKUP(VALUE(MID($B1432,2,1)),_313_Table3,MATCH(MID($B1432,1,1),_313_Table3_ColumnLookup,0),FALSE)
+N("313"),
  IF(AND(VALUE(LEFT($A1432,3))=314,LEN($B1432)=3),VLOOKUP(VALUE(MID($B1432,2,2)),_314_Table3,MATCH(MID($B1432,1,1),_314_Table3_ColumnLookup,0),FALSE),
  IF(VALUE(LEFT($A1432,3))=314,VLOOKUP(VALUE(MID($B1432,2,1)),_314_Table3,MATCH(MID($B1432,1,1),_314_Table3_ColumnLookup,0),FALSE)
+N("314"),
""))))))))))))))))))))))))</f>
        <v>#N/A</v>
      </c>
      <c r="H1432" s="321" t="str">
        <f>IFERROR(
IF(ISERROR($D1432)=FALSE,$D1432,IF(ISERROR($E1432)=FALSE,$E1432,IF(ISERROR($F1432)=FALSE,$F1432
+N("012 checkboxes"),
IF(
IF(OR(LEFT($A1432,9)="Syndicate",LEFT($A1432,12)="NewSyndicate"),VLOOKUP($A1432,'012'!$J:$ZW,MATCH("Link to button",'012'!$J$1:$ZW$1,0),0)
+N("309 checkbox"),
IF($C1432="309 LCR Summary0",VLOOKUP("Notes990",'309'!$P:$ZZ,MATCH("Link to button",'309'!$P$1:$ZZ$1,0),0)
+N("313 checkboxes"),
IF($C1432="313 Financial Information0LcmVsScr",IF($C1432="309 LCR Summary0",VLOOKUP("LcmVsScr",'309'!$N:$ZZ,MATCH("Link to button",'309'!$N$1:$ZZ$1,0),0),
IF($C1432="313 Financial Information0LcrDocAttached",IF($C1432="309 LCR Summary0",VLOOKUP("LcrDocAttached",'309'!$N:$ZZ,MATCH("Link to button",'309'!$N$1:$ZZ$1,0),
0)))))))=1,TRUE,FALSE)
))),"")</f>
        <v/>
      </c>
    </row>
    <row r="1433" spans="1:8">
      <c r="A1433" s="237" t="e">
        <f>VLOOKUP($G1433,CSVLookups!$B:$R,MATCH(A$1,CSVLookups!$B$1:$R$1,0),FALSE)</f>
        <v>#N/A</v>
      </c>
      <c r="B1433" s="237" t="e">
        <f>VLOOKUP($G1433,CSVLookups!$B:$R,MATCH(B$1,CSVLookups!$B$1:$R$1,0),FALSE)</f>
        <v>#N/A</v>
      </c>
      <c r="C1433" s="238" t="e">
        <f t="shared" si="22"/>
        <v>#N/A</v>
      </c>
      <c r="D1433" s="238" t="e">
        <f>IF(AND(VALUE(LEFT($A1433,3))=309,LEN($B1433)=3),VLOOKUP(VALUE(MID($B1433,2,2)),_309_Table1,MATCH(MID($B1433,1,1),_309_Table1_ColumnLookup,0),FALSE),
  IF($C1433="309 LCR SummaryA",OneYearSCR,IF($C1433="309 LCR SummaryB",UltimateSCR,IF(VALUE(LEFT($A1433,3))=309,VLOOKUP(VALUE(MID($B1433,2,1)),_309_Table1,MATCH(MID($B1433,1,1),_309_Table1_ColumnLookup,0),FALSE)
+N("309"),
  IF(VALUE(LEFT($A1433,3))=310,VLOOKUP(VALUE(MID($B1433,2,1)),_310_Table1,MATCH(MID($B1433,1,1),_310_Table1_ColumnLookup,0),FALSE)
+N("310"),
  IF(AND(VALUE(LEFT($A1433,3))=311,LEN($I1433)=4),VLOOKUP($I1433,_311_Table1,MATCH($B1433,_311_Table1_ColumnLookup,0),FALSE),
  IF(AND(VALUE(LEFT($A1433,3))=311,OR($B1433="I2",$B1433="J2",$B1433="K2",$B1433="L2")),VLOOKUP('311'!$G$58,_311_Table1,MATCH(MID($B1433,1,1),_311_Table1_ColumnLookup,0),FALSE),
  IF(AND(VALUE(LEFT($A1433,3))=311,RIGHT($B1433,5)="Total"),VLOOKUP('311'!$G$59,_311_Table1,MATCH(MID($B1433,1,1),_311_Table1_ColumnLookup,0),FALSE),
  IF(VALUE(LEFT($A1433,3))=311,VLOOKUP(VALUE(MID($B1433,2,1)),_311_Table1,MATCH(MID($B1433,1,1),_311_Table1_ColumnLookup,0),FALSE)
+N("311"),
  IF(AND(VALUE(LEFT($A1433,3))=312,LEFT($G1433,10)="Unincepted",$B1433="G "),VLOOKUP(" ULO",_312_Table1,MATCH('312'!$N$16,_312_Table1_ColumnLookup,0),FALSE),
  IF(AND(VALUE(LEFT($A1433,3))=312,LEFT($G1433,10)="Unincepted",$B1433="O "),VLOOKUP(" ULO",_312_Table1,MATCH('312'!$V$16,_312_Table1_ColumnLookup,0),FALSE),
  IF(AND(VALUE(LEFT($A1433,3))=312,LEFT($G1433,10)="Unincepted",$B1433="Q "),VLOOKUP(" ULO",_312_Table1,MATCH('312'!$X$16,_312_Table1_ColumnLookup,0),FALSE),
  IF(AND(VALUE(LEFT($A1433,3))=312,LEFT($G1433,10)="Unincepted"),VLOOKUP(" ULO",_312_Table1,MATCH(LEFT($B1433,1),_312_Table1_ColumnLookup,0),FALSE),
  IF(AND(VALUE(LEFT($A1433,3))=312,LEFT($G1433,5)="Total",$B1433="G "),VLOOKUP('312'!$F$80,_312_Table1,MATCH('312'!$N$16,_312_Table1_ColumnLookup,0),FALSE),
  IF(AND(VALUE(LEFT($A1433,3))=312,LEFT($G1433,5)="Total",$B1433="O "),VLOOKUP('312'!$F$80,_312_Table1,MATCH('312'!$V$16,_312_Table1_ColumnLookup,0),FALSE),
  IF(AND(VALUE(LEFT($A1433,3))=312,LEFT($G1433,5)="Total",$B1433="Q "),VLOOKUP('312'!$F$80,_312_Table1,MATCH('312'!$X$16,_312_Table1_ColumnLookup,0),FALSE),
  IF(AND(VALUE(LEFT($A1433,3))=312,LEFT($G1433,5)="Total"),VLOOKUP('312'!$F$80,_312_Table1,MATCH(LEFT($B1433,1),_312_Table1_ColumnLookup,0),FALSE),
  IF(AND(VALUE(LEFT($A1433,3))=312,LEN($I1433)=4,$B1433="G"),VLOOKUP($I1433,_312_Table1,MATCH('312'!$N$16,_312_Table1_ColumnLookup,0),FALSE),
  IF(AND(VALUE(LEFT($A1433,3))=312,LEN($I1433)=4,$B1433="O"),VLOOKUP($I1433,_312_Table1,MATCH('312'!$V$16,_312_Table1_ColumnLookup,0),FALSE),
  IF(AND(VALUE(LEFT($A1433,3))=312,LEN($I1433)=4,$B1433="Q"),VLOOKUP($I1433,_312_Table1,MATCH('312'!$X$16,_312_Table1_ColumnLookup,0),FALSE),
  IF(AND(VALUE(LEFT($A1433,3))=312,LEN($I1433)=4),VLOOKUP($I1433,_312_Table1,MATCH(LEFT($B1433,1),_312_Table1_ColumnLookup,0),FALSE)
+N("312"),
  IF(VALUE(LEFT($A1433,3))=313,VLOOKUP(VALUE(MID($B1433,2,1)),_313_Table1,MATCH(MID($B1433,1,1),_313_Table1_ColumnLookup,0),FALSE)
+N("313"),
  IF(AND(VALUE(LEFT($A1433,3))=314,LEN($B1433)=3),VLOOKUP(VALUE(MID($B1433,2,2)),_314_Table1,MATCH(MID($B1433,1,1),_314_Table1_ColumnLookup,0),FALSE),
  IF(VALUE(LEFT($A1433,3))=314,VLOOKUP(VALUE(MID($B1433,2,1)),_314_Table1,MATCH(MID($B1433,1,1),_314_Table1_ColumnLookup,0),FALSE)
+N("314"),
""))))))))))))))))))))))))</f>
        <v>#N/A</v>
      </c>
      <c r="E1433" s="238" t="e">
        <f>IF(AND(VALUE(LEFT($A1433,3))=309,LEN($B1433)=3),VLOOKUP(VALUE(MID($B1433,2,2)),_309_Table2,MATCH(MID($B1433,1,1),_309_Table2_ColumnLookup,0),FALSE),
  IF($C1433="309 LCR SummaryA",OneYearSCR,IF($C1433="309 LCR SummaryB",UltimateSCR,IF(VALUE(LEFT($A1433,3))=309,VLOOKUP(VALUE(MID($B1433,2,1)),_309_Table2,MATCH(MID($B1433,1,1),_309_Table2_ColumnLookup,0),FALSE)
+N("309"),
  IF(VALUE(LEFT($A1433,3))=310,VLOOKUP(VALUE(MID($B1433,2,1)),_310_Table2,MATCH(MID($B1433,1,1),_310_Table2_ColumnLookup,0),FALSE)
+N("310"),
  IF(AND(VALUE(LEFT($A1433,3))=311,LEN($I1433)=4),VLOOKUP($I1433,_311_Table2,MATCH($B1433,_311_Table2_ColumnLookup,0),FALSE),
  IF(AND(VALUE(LEFT($A1433,3))=311,OR($B1433="I2",$B1433="J2",$B1433="K2",$B1433="L2")),VLOOKUP('311'!$G$58,_311_Table2,MATCH(MID($B1433,1,1),_311_Table2_ColumnLookup,0),FALSE),
  IF(AND(VALUE(LEFT($A1433,3))=311,RIGHT($B1433,5)="Total"),VLOOKUP('311'!$G$59,_311_Table2,MATCH(MID($B1433,1,1),_311_Table2_ColumnLookup,0),FALSE),
  IF(VALUE(LEFT($A1433,3))=311,VLOOKUP(VALUE(MID($B1433,2,1)),_311_Table2,MATCH(MID($B1433,1,1),_311_Table2_ColumnLookup,0),FALSE)
+N("311"),
  IF(AND(VALUE(LEFT($A1433,3))=312,LEFT($G1433,10)="Unincepted",$B1433="G "),VLOOKUP(" ULO",_312_Table2,MATCH('312'!$N$16,_312_Table2_ColumnLookup,0),FALSE),
  IF(AND(VALUE(LEFT($A1433,3))=312,LEFT($G1433,10)="Unincepted",$B1433="O "),VLOOKUP(" ULO",_312_Table2,MATCH('312'!$V$16,_312_Table2_ColumnLookup,0),FALSE),
  IF(AND(VALUE(LEFT($A1433,3))=312,LEFT($G1433,10)="Unincepted",$B1433="Q "),VLOOKUP(" ULO",_312_Table2,MATCH('312'!$X$16,_312_Table2_ColumnLookup,0),FALSE),
  IF(AND(VALUE(LEFT($A1433,3))=312,LEFT($G1433,10)="Unincepted"),VLOOKUP(" ULO",_312_Table2,MATCH(LEFT($B1433,1),_312_Table2_ColumnLookup,0),FALSE),
  IF(AND(VALUE(LEFT($A1433,3))=312,LEFT($G1433,5)="Total",$B1433="G "),VLOOKUP('312'!$F$80,_312_Table2,MATCH('312'!$N$16,_312_Table2_ColumnLookup,0),FALSE),
  IF(AND(VALUE(LEFT($A1433,3))=312,LEFT($G1433,5)="Total",$B1433="O "),VLOOKUP('312'!$F$80,_312_Table2,MATCH('312'!$V$16,_312_Table2_ColumnLookup,0),FALSE),
  IF(AND(VALUE(LEFT($A1433,3))=312,LEFT($G1433,5)="Total",$B1433="Q "),VLOOKUP('312'!$F$80,_312_Table2,MATCH('312'!$X$16,_312_Table2_ColumnLookup,0),FALSE),
  IF(AND(VALUE(LEFT($A1433,3))=312,LEFT($G1433,5)="Total"),VLOOKUP('312'!$F$80,_312_Table2,MATCH(LEFT($B1433,1),_312_Table2_ColumnLookup,0),FALSE),
  IF(AND(VALUE(LEFT($A1433,3))=312,LEN($I1433)=4,$B1433="G"),VLOOKUP($I1433,_312_Table2,MATCH('312'!$N$16,_312_Table2_ColumnLookup,0),FALSE),
  IF(AND(VALUE(LEFT($A1433,3))=312,LEN($I1433)=4,$B1433="O"),VLOOKUP($I1433,_312_Table2,MATCH('312'!$V$16,_312_Table2_ColumnLookup,0),FALSE),
  IF(AND(VALUE(LEFT($A1433,3))=312,LEN($I1433)=4,$B1433="Q"),VLOOKUP($I1433,_312_Table2,MATCH('312'!$X$16,_312_Table2_ColumnLookup,0),FALSE),
  IF(AND(VALUE(LEFT($A1433,3))=312,LEN($I1433)=4),VLOOKUP($I1433,_312_Table2,MATCH(LEFT($B1433,1),_312_Table2_ColumnLookup,0),FALSE)
+N("312"),
  IF(VALUE(LEFT($A1433,3))=313,VLOOKUP(VALUE(MID($B1433,2,1)),_313_Table2,MATCH(MID($B1433,1,1),_313_Table2_ColumnLookup,0),FALSE)
+N("313"),
  IF(AND(VALUE(LEFT($A1433,3))=314,LEN($B1433)=3),VLOOKUP(VALUE(MID($B1433,2,2)),_314_Table2,MATCH(MID($B1433,1,1),_314_Table2_ColumnLookup,0),FALSE),
  IF(VALUE(LEFT($A1433,3))=314,VLOOKUP(VALUE(MID($B1433,2,1)),_314_Table2,MATCH(MID($B1433,1,1),_314_Table2_ColumnLookup,0),FALSE)
+N("314"),
""))))))))))))))))))))))))</f>
        <v>#N/A</v>
      </c>
      <c r="F1433" s="238" t="e">
        <f>IF(AND(VALUE(LEFT($A1433,3))=309,LEN($B1433)=3),VLOOKUP(VALUE(MID($B1433,2,2)),_309_Table3,MATCH(MID($B1433,1,1),_309_Table3_ColumnLookup,0),FALSE),
  IF($C1433="309 LCR SummaryA",OneYearSCR,IF($C1433="309 LCR SummaryB",UltimateSCR,IF(VALUE(LEFT($A1433,3))=309,VLOOKUP(VALUE(MID($B1433,2,1)),_309_Table3,MATCH(MID($B1433,1,1),_309_Table3_ColumnLookup,0),FALSE)
+N("309"),
  IF(VALUE(LEFT($A1433,3))=310,VLOOKUP(VALUE(MID($B1433,2,1)),_310_Table3,MATCH(MID($B1433,1,1),_310_Table3_ColumnLookup,0),FALSE)
+N("310"),
  IF(AND(VALUE(LEFT($A1433,3))=311,LEN($I1433)=4),VLOOKUP($I1433,_311_Table3,MATCH($B1433,_311_Table3_ColumnLookup,0),FALSE),
  IF(AND(VALUE(LEFT($A1433,3))=311,OR($B1433="I2",$B1433="J2",$B1433="K2",$B1433="L2")),VLOOKUP('311'!$G$58,_311_Table3,MATCH(MID($B1433,1,1),_311_Table3_ColumnLookup,0),FALSE),
  IF(AND(VALUE(LEFT($A1433,3))=311,RIGHT($B1433,5)="Total"),VLOOKUP('311'!$G$59,_311_Table3,MATCH(MID($B1433,1,1),_311_Table3_ColumnLookup,0),FALSE),
  IF(VALUE(LEFT($A1433,3))=311,VLOOKUP(VALUE(MID($B1433,2,1)),_311_Table3,MATCH(MID($B1433,1,1),_311_Table3_ColumnLookup,0),FALSE)
+N("311"),
  IF(AND(VALUE(LEFT($A1433,3))=312,LEFT($G1433,10)="Unincepted",$B1433="G "),VLOOKUP(" ULO",_312_Table3,MATCH('312'!$N$16,_312_Table3_ColumnLookup,0),FALSE),
  IF(AND(VALUE(LEFT($A1433,3))=312,LEFT($G1433,10)="Unincepted",$B1433="O "),VLOOKUP(" ULO",_312_Table3,MATCH('312'!$V$16,_312_Table3_ColumnLookup,0),FALSE),
  IF(AND(VALUE(LEFT($A1433,3))=312,LEFT($G1433,10)="Unincepted",$B1433="Q "),VLOOKUP(" ULO",_312_Table3,MATCH('312'!$X$16,_312_Table3_ColumnLookup,0),FALSE),
  IF(AND(VALUE(LEFT($A1433,3))=312,LEFT($G1433,10)="Unincepted"),VLOOKUP(" ULO",_312_Table3,MATCH(LEFT($B1433,1),_312_Table3_ColumnLookup,0),FALSE),
  IF(AND(VALUE(LEFT($A1433,3))=312,LEFT($G1433,5)="Total",$B1433="G "),VLOOKUP('312'!$F$80,_312_Table3,MATCH('312'!$N$16,_312_Table3_ColumnLookup,0),FALSE),
  IF(AND(VALUE(LEFT($A1433,3))=312,LEFT($G1433,5)="Total",$B1433="O "),VLOOKUP('312'!$F$80,_312_Table3,MATCH('312'!$V$16,_312_Table3_ColumnLookup,0),FALSE),
  IF(AND(VALUE(LEFT($A1433,3))=312,LEFT($G1433,5)="Total",$B1433="Q "),VLOOKUP('312'!$F$80,_312_Table3,MATCH('312'!$X$16,_312_Table3_ColumnLookup,0),FALSE),
  IF(AND(VALUE(LEFT($A1433,3))=312,LEFT($G1433,5)="Total"),VLOOKUP('312'!$F$80,_312_Table3,MATCH(LEFT($B1433,1),_312_Table3_ColumnLookup,0),FALSE),
  IF(AND(VALUE(LEFT($A1433,3))=312,LEN($I1433)=4,$B1433="G"),VLOOKUP($I1433,_312_Table3,MATCH('312'!$N$16,_312_Table3_ColumnLookup,0),FALSE),
  IF(AND(VALUE(LEFT($A1433,3))=312,LEN($I1433)=4,$B1433="O"),VLOOKUP($I1433,_312_Table3,MATCH('312'!$V$16,_312_Table3_ColumnLookup,0),FALSE),
  IF(AND(VALUE(LEFT($A1433,3))=312,LEN($I1433)=4,$B1433="Q"),VLOOKUP($I1433,_312_Table3,MATCH('312'!$X$16,_312_Table3_ColumnLookup,0),FALSE),
  IF(AND(VALUE(LEFT($A1433,3))=312,LEN($I1433)=4),VLOOKUP($I1433,_312_Table3,MATCH(LEFT($B1433,1),_312_Table3_ColumnLookup,0),FALSE)
+N("312"),
  IF(VALUE(LEFT($A1433,3))=313,VLOOKUP(VALUE(MID($B1433,2,1)),_313_Table3,MATCH(MID($B1433,1,1),_313_Table3_ColumnLookup,0),FALSE)
+N("313"),
  IF(AND(VALUE(LEFT($A1433,3))=314,LEN($B1433)=3),VLOOKUP(VALUE(MID($B1433,2,2)),_314_Table3,MATCH(MID($B1433,1,1),_314_Table3_ColumnLookup,0),FALSE),
  IF(VALUE(LEFT($A1433,3))=314,VLOOKUP(VALUE(MID($B1433,2,1)),_314_Table3,MATCH(MID($B1433,1,1),_314_Table3_ColumnLookup,0),FALSE)
+N("314"),
""))))))))))))))))))))))))</f>
        <v>#N/A</v>
      </c>
      <c r="H1433" s="321" t="str">
        <f>IFERROR(
IF(ISERROR($D1433)=FALSE,$D1433,IF(ISERROR($E1433)=FALSE,$E1433,IF(ISERROR($F1433)=FALSE,$F1433
+N("012 checkboxes"),
IF(
IF(OR(LEFT($A1433,9)="Syndicate",LEFT($A1433,12)="NewSyndicate"),VLOOKUP($A1433,'012'!$J:$ZW,MATCH("Link to button",'012'!$J$1:$ZW$1,0),0)
+N("309 checkbox"),
IF($C1433="309 LCR Summary0",VLOOKUP("Notes990",'309'!$P:$ZZ,MATCH("Link to button",'309'!$P$1:$ZZ$1,0),0)
+N("313 checkboxes"),
IF($C1433="313 Financial Information0LcmVsScr",IF($C1433="309 LCR Summary0",VLOOKUP("LcmVsScr",'309'!$N:$ZZ,MATCH("Link to button",'309'!$N$1:$ZZ$1,0),0),
IF($C1433="313 Financial Information0LcrDocAttached",IF($C1433="309 LCR Summary0",VLOOKUP("LcrDocAttached",'309'!$N:$ZZ,MATCH("Link to button",'309'!$N$1:$ZZ$1,0),
0)))))))=1,TRUE,FALSE)
))),"")</f>
        <v/>
      </c>
    </row>
    <row r="1434" spans="1:8">
      <c r="A1434" s="237" t="e">
        <f>VLOOKUP($G1434,CSVLookups!$B:$R,MATCH(A$1,CSVLookups!$B$1:$R$1,0),FALSE)</f>
        <v>#N/A</v>
      </c>
      <c r="B1434" s="237" t="e">
        <f>VLOOKUP($G1434,CSVLookups!$B:$R,MATCH(B$1,CSVLookups!$B$1:$R$1,0),FALSE)</f>
        <v>#N/A</v>
      </c>
      <c r="C1434" s="238" t="e">
        <f t="shared" si="22"/>
        <v>#N/A</v>
      </c>
      <c r="D1434" s="238" t="e">
        <f>IF(AND(VALUE(LEFT($A1434,3))=309,LEN($B1434)=3),VLOOKUP(VALUE(MID($B1434,2,2)),_309_Table1,MATCH(MID($B1434,1,1),_309_Table1_ColumnLookup,0),FALSE),
  IF($C1434="309 LCR SummaryA",OneYearSCR,IF($C1434="309 LCR SummaryB",UltimateSCR,IF(VALUE(LEFT($A1434,3))=309,VLOOKUP(VALUE(MID($B1434,2,1)),_309_Table1,MATCH(MID($B1434,1,1),_309_Table1_ColumnLookup,0),FALSE)
+N("309"),
  IF(VALUE(LEFT($A1434,3))=310,VLOOKUP(VALUE(MID($B1434,2,1)),_310_Table1,MATCH(MID($B1434,1,1),_310_Table1_ColumnLookup,0),FALSE)
+N("310"),
  IF(AND(VALUE(LEFT($A1434,3))=311,LEN($I1434)=4),VLOOKUP($I1434,_311_Table1,MATCH($B1434,_311_Table1_ColumnLookup,0),FALSE),
  IF(AND(VALUE(LEFT($A1434,3))=311,OR($B1434="I2",$B1434="J2",$B1434="K2",$B1434="L2")),VLOOKUP('311'!$G$58,_311_Table1,MATCH(MID($B1434,1,1),_311_Table1_ColumnLookup,0),FALSE),
  IF(AND(VALUE(LEFT($A1434,3))=311,RIGHT($B1434,5)="Total"),VLOOKUP('311'!$G$59,_311_Table1,MATCH(MID($B1434,1,1),_311_Table1_ColumnLookup,0),FALSE),
  IF(VALUE(LEFT($A1434,3))=311,VLOOKUP(VALUE(MID($B1434,2,1)),_311_Table1,MATCH(MID($B1434,1,1),_311_Table1_ColumnLookup,0),FALSE)
+N("311"),
  IF(AND(VALUE(LEFT($A1434,3))=312,LEFT($G1434,10)="Unincepted",$B1434="G "),VLOOKUP(" ULO",_312_Table1,MATCH('312'!$N$16,_312_Table1_ColumnLookup,0),FALSE),
  IF(AND(VALUE(LEFT($A1434,3))=312,LEFT($G1434,10)="Unincepted",$B1434="O "),VLOOKUP(" ULO",_312_Table1,MATCH('312'!$V$16,_312_Table1_ColumnLookup,0),FALSE),
  IF(AND(VALUE(LEFT($A1434,3))=312,LEFT($G1434,10)="Unincepted",$B1434="Q "),VLOOKUP(" ULO",_312_Table1,MATCH('312'!$X$16,_312_Table1_ColumnLookup,0),FALSE),
  IF(AND(VALUE(LEFT($A1434,3))=312,LEFT($G1434,10)="Unincepted"),VLOOKUP(" ULO",_312_Table1,MATCH(LEFT($B1434,1),_312_Table1_ColumnLookup,0),FALSE),
  IF(AND(VALUE(LEFT($A1434,3))=312,LEFT($G1434,5)="Total",$B1434="G "),VLOOKUP('312'!$F$80,_312_Table1,MATCH('312'!$N$16,_312_Table1_ColumnLookup,0),FALSE),
  IF(AND(VALUE(LEFT($A1434,3))=312,LEFT($G1434,5)="Total",$B1434="O "),VLOOKUP('312'!$F$80,_312_Table1,MATCH('312'!$V$16,_312_Table1_ColumnLookup,0),FALSE),
  IF(AND(VALUE(LEFT($A1434,3))=312,LEFT($G1434,5)="Total",$B1434="Q "),VLOOKUP('312'!$F$80,_312_Table1,MATCH('312'!$X$16,_312_Table1_ColumnLookup,0),FALSE),
  IF(AND(VALUE(LEFT($A1434,3))=312,LEFT($G1434,5)="Total"),VLOOKUP('312'!$F$80,_312_Table1,MATCH(LEFT($B1434,1),_312_Table1_ColumnLookup,0),FALSE),
  IF(AND(VALUE(LEFT($A1434,3))=312,LEN($I1434)=4,$B1434="G"),VLOOKUP($I1434,_312_Table1,MATCH('312'!$N$16,_312_Table1_ColumnLookup,0),FALSE),
  IF(AND(VALUE(LEFT($A1434,3))=312,LEN($I1434)=4,$B1434="O"),VLOOKUP($I1434,_312_Table1,MATCH('312'!$V$16,_312_Table1_ColumnLookup,0),FALSE),
  IF(AND(VALUE(LEFT($A1434,3))=312,LEN($I1434)=4,$B1434="Q"),VLOOKUP($I1434,_312_Table1,MATCH('312'!$X$16,_312_Table1_ColumnLookup,0),FALSE),
  IF(AND(VALUE(LEFT($A1434,3))=312,LEN($I1434)=4),VLOOKUP($I1434,_312_Table1,MATCH(LEFT($B1434,1),_312_Table1_ColumnLookup,0),FALSE)
+N("312"),
  IF(VALUE(LEFT($A1434,3))=313,VLOOKUP(VALUE(MID($B1434,2,1)),_313_Table1,MATCH(MID($B1434,1,1),_313_Table1_ColumnLookup,0),FALSE)
+N("313"),
  IF(AND(VALUE(LEFT($A1434,3))=314,LEN($B1434)=3),VLOOKUP(VALUE(MID($B1434,2,2)),_314_Table1,MATCH(MID($B1434,1,1),_314_Table1_ColumnLookup,0),FALSE),
  IF(VALUE(LEFT($A1434,3))=314,VLOOKUP(VALUE(MID($B1434,2,1)),_314_Table1,MATCH(MID($B1434,1,1),_314_Table1_ColumnLookup,0),FALSE)
+N("314"),
""))))))))))))))))))))))))</f>
        <v>#N/A</v>
      </c>
      <c r="E1434" s="238" t="e">
        <f>IF(AND(VALUE(LEFT($A1434,3))=309,LEN($B1434)=3),VLOOKUP(VALUE(MID($B1434,2,2)),_309_Table2,MATCH(MID($B1434,1,1),_309_Table2_ColumnLookup,0),FALSE),
  IF($C1434="309 LCR SummaryA",OneYearSCR,IF($C1434="309 LCR SummaryB",UltimateSCR,IF(VALUE(LEFT($A1434,3))=309,VLOOKUP(VALUE(MID($B1434,2,1)),_309_Table2,MATCH(MID($B1434,1,1),_309_Table2_ColumnLookup,0),FALSE)
+N("309"),
  IF(VALUE(LEFT($A1434,3))=310,VLOOKUP(VALUE(MID($B1434,2,1)),_310_Table2,MATCH(MID($B1434,1,1),_310_Table2_ColumnLookup,0),FALSE)
+N("310"),
  IF(AND(VALUE(LEFT($A1434,3))=311,LEN($I1434)=4),VLOOKUP($I1434,_311_Table2,MATCH($B1434,_311_Table2_ColumnLookup,0),FALSE),
  IF(AND(VALUE(LEFT($A1434,3))=311,OR($B1434="I2",$B1434="J2",$B1434="K2",$B1434="L2")),VLOOKUP('311'!$G$58,_311_Table2,MATCH(MID($B1434,1,1),_311_Table2_ColumnLookup,0),FALSE),
  IF(AND(VALUE(LEFT($A1434,3))=311,RIGHT($B1434,5)="Total"),VLOOKUP('311'!$G$59,_311_Table2,MATCH(MID($B1434,1,1),_311_Table2_ColumnLookup,0),FALSE),
  IF(VALUE(LEFT($A1434,3))=311,VLOOKUP(VALUE(MID($B1434,2,1)),_311_Table2,MATCH(MID($B1434,1,1),_311_Table2_ColumnLookup,0),FALSE)
+N("311"),
  IF(AND(VALUE(LEFT($A1434,3))=312,LEFT($G1434,10)="Unincepted",$B1434="G "),VLOOKUP(" ULO",_312_Table2,MATCH('312'!$N$16,_312_Table2_ColumnLookup,0),FALSE),
  IF(AND(VALUE(LEFT($A1434,3))=312,LEFT($G1434,10)="Unincepted",$B1434="O "),VLOOKUP(" ULO",_312_Table2,MATCH('312'!$V$16,_312_Table2_ColumnLookup,0),FALSE),
  IF(AND(VALUE(LEFT($A1434,3))=312,LEFT($G1434,10)="Unincepted",$B1434="Q "),VLOOKUP(" ULO",_312_Table2,MATCH('312'!$X$16,_312_Table2_ColumnLookup,0),FALSE),
  IF(AND(VALUE(LEFT($A1434,3))=312,LEFT($G1434,10)="Unincepted"),VLOOKUP(" ULO",_312_Table2,MATCH(LEFT($B1434,1),_312_Table2_ColumnLookup,0),FALSE),
  IF(AND(VALUE(LEFT($A1434,3))=312,LEFT($G1434,5)="Total",$B1434="G "),VLOOKUP('312'!$F$80,_312_Table2,MATCH('312'!$N$16,_312_Table2_ColumnLookup,0),FALSE),
  IF(AND(VALUE(LEFT($A1434,3))=312,LEFT($G1434,5)="Total",$B1434="O "),VLOOKUP('312'!$F$80,_312_Table2,MATCH('312'!$V$16,_312_Table2_ColumnLookup,0),FALSE),
  IF(AND(VALUE(LEFT($A1434,3))=312,LEFT($G1434,5)="Total",$B1434="Q "),VLOOKUP('312'!$F$80,_312_Table2,MATCH('312'!$X$16,_312_Table2_ColumnLookup,0),FALSE),
  IF(AND(VALUE(LEFT($A1434,3))=312,LEFT($G1434,5)="Total"),VLOOKUP('312'!$F$80,_312_Table2,MATCH(LEFT($B1434,1),_312_Table2_ColumnLookup,0),FALSE),
  IF(AND(VALUE(LEFT($A1434,3))=312,LEN($I1434)=4,$B1434="G"),VLOOKUP($I1434,_312_Table2,MATCH('312'!$N$16,_312_Table2_ColumnLookup,0),FALSE),
  IF(AND(VALUE(LEFT($A1434,3))=312,LEN($I1434)=4,$B1434="O"),VLOOKUP($I1434,_312_Table2,MATCH('312'!$V$16,_312_Table2_ColumnLookup,0),FALSE),
  IF(AND(VALUE(LEFT($A1434,3))=312,LEN($I1434)=4,$B1434="Q"),VLOOKUP($I1434,_312_Table2,MATCH('312'!$X$16,_312_Table2_ColumnLookup,0),FALSE),
  IF(AND(VALUE(LEFT($A1434,3))=312,LEN($I1434)=4),VLOOKUP($I1434,_312_Table2,MATCH(LEFT($B1434,1),_312_Table2_ColumnLookup,0),FALSE)
+N("312"),
  IF(VALUE(LEFT($A1434,3))=313,VLOOKUP(VALUE(MID($B1434,2,1)),_313_Table2,MATCH(MID($B1434,1,1),_313_Table2_ColumnLookup,0),FALSE)
+N("313"),
  IF(AND(VALUE(LEFT($A1434,3))=314,LEN($B1434)=3),VLOOKUP(VALUE(MID($B1434,2,2)),_314_Table2,MATCH(MID($B1434,1,1),_314_Table2_ColumnLookup,0),FALSE),
  IF(VALUE(LEFT($A1434,3))=314,VLOOKUP(VALUE(MID($B1434,2,1)),_314_Table2,MATCH(MID($B1434,1,1),_314_Table2_ColumnLookup,0),FALSE)
+N("314"),
""))))))))))))))))))))))))</f>
        <v>#N/A</v>
      </c>
      <c r="F1434" s="238" t="e">
        <f>IF(AND(VALUE(LEFT($A1434,3))=309,LEN($B1434)=3),VLOOKUP(VALUE(MID($B1434,2,2)),_309_Table3,MATCH(MID($B1434,1,1),_309_Table3_ColumnLookup,0),FALSE),
  IF($C1434="309 LCR SummaryA",OneYearSCR,IF($C1434="309 LCR SummaryB",UltimateSCR,IF(VALUE(LEFT($A1434,3))=309,VLOOKUP(VALUE(MID($B1434,2,1)),_309_Table3,MATCH(MID($B1434,1,1),_309_Table3_ColumnLookup,0),FALSE)
+N("309"),
  IF(VALUE(LEFT($A1434,3))=310,VLOOKUP(VALUE(MID($B1434,2,1)),_310_Table3,MATCH(MID($B1434,1,1),_310_Table3_ColumnLookup,0),FALSE)
+N("310"),
  IF(AND(VALUE(LEFT($A1434,3))=311,LEN($I1434)=4),VLOOKUP($I1434,_311_Table3,MATCH($B1434,_311_Table3_ColumnLookup,0),FALSE),
  IF(AND(VALUE(LEFT($A1434,3))=311,OR($B1434="I2",$B1434="J2",$B1434="K2",$B1434="L2")),VLOOKUP('311'!$G$58,_311_Table3,MATCH(MID($B1434,1,1),_311_Table3_ColumnLookup,0),FALSE),
  IF(AND(VALUE(LEFT($A1434,3))=311,RIGHT($B1434,5)="Total"),VLOOKUP('311'!$G$59,_311_Table3,MATCH(MID($B1434,1,1),_311_Table3_ColumnLookup,0),FALSE),
  IF(VALUE(LEFT($A1434,3))=311,VLOOKUP(VALUE(MID($B1434,2,1)),_311_Table3,MATCH(MID($B1434,1,1),_311_Table3_ColumnLookup,0),FALSE)
+N("311"),
  IF(AND(VALUE(LEFT($A1434,3))=312,LEFT($G1434,10)="Unincepted",$B1434="G "),VLOOKUP(" ULO",_312_Table3,MATCH('312'!$N$16,_312_Table3_ColumnLookup,0),FALSE),
  IF(AND(VALUE(LEFT($A1434,3))=312,LEFT($G1434,10)="Unincepted",$B1434="O "),VLOOKUP(" ULO",_312_Table3,MATCH('312'!$V$16,_312_Table3_ColumnLookup,0),FALSE),
  IF(AND(VALUE(LEFT($A1434,3))=312,LEFT($G1434,10)="Unincepted",$B1434="Q "),VLOOKUP(" ULO",_312_Table3,MATCH('312'!$X$16,_312_Table3_ColumnLookup,0),FALSE),
  IF(AND(VALUE(LEFT($A1434,3))=312,LEFT($G1434,10)="Unincepted"),VLOOKUP(" ULO",_312_Table3,MATCH(LEFT($B1434,1),_312_Table3_ColumnLookup,0),FALSE),
  IF(AND(VALUE(LEFT($A1434,3))=312,LEFT($G1434,5)="Total",$B1434="G "),VLOOKUP('312'!$F$80,_312_Table3,MATCH('312'!$N$16,_312_Table3_ColumnLookup,0),FALSE),
  IF(AND(VALUE(LEFT($A1434,3))=312,LEFT($G1434,5)="Total",$B1434="O "),VLOOKUP('312'!$F$80,_312_Table3,MATCH('312'!$V$16,_312_Table3_ColumnLookup,0),FALSE),
  IF(AND(VALUE(LEFT($A1434,3))=312,LEFT($G1434,5)="Total",$B1434="Q "),VLOOKUP('312'!$F$80,_312_Table3,MATCH('312'!$X$16,_312_Table3_ColumnLookup,0),FALSE),
  IF(AND(VALUE(LEFT($A1434,3))=312,LEFT($G1434,5)="Total"),VLOOKUP('312'!$F$80,_312_Table3,MATCH(LEFT($B1434,1),_312_Table3_ColumnLookup,0),FALSE),
  IF(AND(VALUE(LEFT($A1434,3))=312,LEN($I1434)=4,$B1434="G"),VLOOKUP($I1434,_312_Table3,MATCH('312'!$N$16,_312_Table3_ColumnLookup,0),FALSE),
  IF(AND(VALUE(LEFT($A1434,3))=312,LEN($I1434)=4,$B1434="O"),VLOOKUP($I1434,_312_Table3,MATCH('312'!$V$16,_312_Table3_ColumnLookup,0),FALSE),
  IF(AND(VALUE(LEFT($A1434,3))=312,LEN($I1434)=4,$B1434="Q"),VLOOKUP($I1434,_312_Table3,MATCH('312'!$X$16,_312_Table3_ColumnLookup,0),FALSE),
  IF(AND(VALUE(LEFT($A1434,3))=312,LEN($I1434)=4),VLOOKUP($I1434,_312_Table3,MATCH(LEFT($B1434,1),_312_Table3_ColumnLookup,0),FALSE)
+N("312"),
  IF(VALUE(LEFT($A1434,3))=313,VLOOKUP(VALUE(MID($B1434,2,1)),_313_Table3,MATCH(MID($B1434,1,1),_313_Table3_ColumnLookup,0),FALSE)
+N("313"),
  IF(AND(VALUE(LEFT($A1434,3))=314,LEN($B1434)=3),VLOOKUP(VALUE(MID($B1434,2,2)),_314_Table3,MATCH(MID($B1434,1,1),_314_Table3_ColumnLookup,0),FALSE),
  IF(VALUE(LEFT($A1434,3))=314,VLOOKUP(VALUE(MID($B1434,2,1)),_314_Table3,MATCH(MID($B1434,1,1),_314_Table3_ColumnLookup,0),FALSE)
+N("314"),
""))))))))))))))))))))))))</f>
        <v>#N/A</v>
      </c>
      <c r="H1434" s="321" t="str">
        <f>IFERROR(
IF(ISERROR($D1434)=FALSE,$D1434,IF(ISERROR($E1434)=FALSE,$E1434,IF(ISERROR($F1434)=FALSE,$F1434
+N("012 checkboxes"),
IF(
IF(OR(LEFT($A1434,9)="Syndicate",LEFT($A1434,12)="NewSyndicate"),VLOOKUP($A1434,'012'!$J:$ZW,MATCH("Link to button",'012'!$J$1:$ZW$1,0),0)
+N("309 checkbox"),
IF($C1434="309 LCR Summary0",VLOOKUP("Notes990",'309'!$P:$ZZ,MATCH("Link to button",'309'!$P$1:$ZZ$1,0),0)
+N("313 checkboxes"),
IF($C1434="313 Financial Information0LcmVsScr",IF($C1434="309 LCR Summary0",VLOOKUP("LcmVsScr",'309'!$N:$ZZ,MATCH("Link to button",'309'!$N$1:$ZZ$1,0),0),
IF($C1434="313 Financial Information0LcrDocAttached",IF($C1434="309 LCR Summary0",VLOOKUP("LcrDocAttached",'309'!$N:$ZZ,MATCH("Link to button",'309'!$N$1:$ZZ$1,0),
0)))))))=1,TRUE,FALSE)
))),"")</f>
        <v/>
      </c>
    </row>
    <row r="1435" spans="1:8">
      <c r="A1435" s="237" t="e">
        <f>VLOOKUP($G1435,CSVLookups!$B:$R,MATCH(A$1,CSVLookups!$B$1:$R$1,0),FALSE)</f>
        <v>#N/A</v>
      </c>
      <c r="B1435" s="237" t="e">
        <f>VLOOKUP($G1435,CSVLookups!$B:$R,MATCH(B$1,CSVLookups!$B$1:$R$1,0),FALSE)</f>
        <v>#N/A</v>
      </c>
      <c r="C1435" s="238" t="e">
        <f t="shared" si="22"/>
        <v>#N/A</v>
      </c>
      <c r="D1435" s="238" t="e">
        <f>IF(AND(VALUE(LEFT($A1435,3))=309,LEN($B1435)=3),VLOOKUP(VALUE(MID($B1435,2,2)),_309_Table1,MATCH(MID($B1435,1,1),_309_Table1_ColumnLookup,0),FALSE),
  IF($C1435="309 LCR SummaryA",OneYearSCR,IF($C1435="309 LCR SummaryB",UltimateSCR,IF(VALUE(LEFT($A1435,3))=309,VLOOKUP(VALUE(MID($B1435,2,1)),_309_Table1,MATCH(MID($B1435,1,1),_309_Table1_ColumnLookup,0),FALSE)
+N("309"),
  IF(VALUE(LEFT($A1435,3))=310,VLOOKUP(VALUE(MID($B1435,2,1)),_310_Table1,MATCH(MID($B1435,1,1),_310_Table1_ColumnLookup,0),FALSE)
+N("310"),
  IF(AND(VALUE(LEFT($A1435,3))=311,LEN($I1435)=4),VLOOKUP($I1435,_311_Table1,MATCH($B1435,_311_Table1_ColumnLookup,0),FALSE),
  IF(AND(VALUE(LEFT($A1435,3))=311,OR($B1435="I2",$B1435="J2",$B1435="K2",$B1435="L2")),VLOOKUP('311'!$G$58,_311_Table1,MATCH(MID($B1435,1,1),_311_Table1_ColumnLookup,0),FALSE),
  IF(AND(VALUE(LEFT($A1435,3))=311,RIGHT($B1435,5)="Total"),VLOOKUP('311'!$G$59,_311_Table1,MATCH(MID($B1435,1,1),_311_Table1_ColumnLookup,0),FALSE),
  IF(VALUE(LEFT($A1435,3))=311,VLOOKUP(VALUE(MID($B1435,2,1)),_311_Table1,MATCH(MID($B1435,1,1),_311_Table1_ColumnLookup,0),FALSE)
+N("311"),
  IF(AND(VALUE(LEFT($A1435,3))=312,LEFT($G1435,10)="Unincepted",$B1435="G "),VLOOKUP(" ULO",_312_Table1,MATCH('312'!$N$16,_312_Table1_ColumnLookup,0),FALSE),
  IF(AND(VALUE(LEFT($A1435,3))=312,LEFT($G1435,10)="Unincepted",$B1435="O "),VLOOKUP(" ULO",_312_Table1,MATCH('312'!$V$16,_312_Table1_ColumnLookup,0),FALSE),
  IF(AND(VALUE(LEFT($A1435,3))=312,LEFT($G1435,10)="Unincepted",$B1435="Q "),VLOOKUP(" ULO",_312_Table1,MATCH('312'!$X$16,_312_Table1_ColumnLookup,0),FALSE),
  IF(AND(VALUE(LEFT($A1435,3))=312,LEFT($G1435,10)="Unincepted"),VLOOKUP(" ULO",_312_Table1,MATCH(LEFT($B1435,1),_312_Table1_ColumnLookup,0),FALSE),
  IF(AND(VALUE(LEFT($A1435,3))=312,LEFT($G1435,5)="Total",$B1435="G "),VLOOKUP('312'!$F$80,_312_Table1,MATCH('312'!$N$16,_312_Table1_ColumnLookup,0),FALSE),
  IF(AND(VALUE(LEFT($A1435,3))=312,LEFT($G1435,5)="Total",$B1435="O "),VLOOKUP('312'!$F$80,_312_Table1,MATCH('312'!$V$16,_312_Table1_ColumnLookup,0),FALSE),
  IF(AND(VALUE(LEFT($A1435,3))=312,LEFT($G1435,5)="Total",$B1435="Q "),VLOOKUP('312'!$F$80,_312_Table1,MATCH('312'!$X$16,_312_Table1_ColumnLookup,0),FALSE),
  IF(AND(VALUE(LEFT($A1435,3))=312,LEFT($G1435,5)="Total"),VLOOKUP('312'!$F$80,_312_Table1,MATCH(LEFT($B1435,1),_312_Table1_ColumnLookup,0),FALSE),
  IF(AND(VALUE(LEFT($A1435,3))=312,LEN($I1435)=4,$B1435="G"),VLOOKUP($I1435,_312_Table1,MATCH('312'!$N$16,_312_Table1_ColumnLookup,0),FALSE),
  IF(AND(VALUE(LEFT($A1435,3))=312,LEN($I1435)=4,$B1435="O"),VLOOKUP($I1435,_312_Table1,MATCH('312'!$V$16,_312_Table1_ColumnLookup,0),FALSE),
  IF(AND(VALUE(LEFT($A1435,3))=312,LEN($I1435)=4,$B1435="Q"),VLOOKUP($I1435,_312_Table1,MATCH('312'!$X$16,_312_Table1_ColumnLookup,0),FALSE),
  IF(AND(VALUE(LEFT($A1435,3))=312,LEN($I1435)=4),VLOOKUP($I1435,_312_Table1,MATCH(LEFT($B1435,1),_312_Table1_ColumnLookup,0),FALSE)
+N("312"),
  IF(VALUE(LEFT($A1435,3))=313,VLOOKUP(VALUE(MID($B1435,2,1)),_313_Table1,MATCH(MID($B1435,1,1),_313_Table1_ColumnLookup,0),FALSE)
+N("313"),
  IF(AND(VALUE(LEFT($A1435,3))=314,LEN($B1435)=3),VLOOKUP(VALUE(MID($B1435,2,2)),_314_Table1,MATCH(MID($B1435,1,1),_314_Table1_ColumnLookup,0),FALSE),
  IF(VALUE(LEFT($A1435,3))=314,VLOOKUP(VALUE(MID($B1435,2,1)),_314_Table1,MATCH(MID($B1435,1,1),_314_Table1_ColumnLookup,0),FALSE)
+N("314"),
""))))))))))))))))))))))))</f>
        <v>#N/A</v>
      </c>
      <c r="E1435" s="238" t="e">
        <f>IF(AND(VALUE(LEFT($A1435,3))=309,LEN($B1435)=3),VLOOKUP(VALUE(MID($B1435,2,2)),_309_Table2,MATCH(MID($B1435,1,1),_309_Table2_ColumnLookup,0),FALSE),
  IF($C1435="309 LCR SummaryA",OneYearSCR,IF($C1435="309 LCR SummaryB",UltimateSCR,IF(VALUE(LEFT($A1435,3))=309,VLOOKUP(VALUE(MID($B1435,2,1)),_309_Table2,MATCH(MID($B1435,1,1),_309_Table2_ColumnLookup,0),FALSE)
+N("309"),
  IF(VALUE(LEFT($A1435,3))=310,VLOOKUP(VALUE(MID($B1435,2,1)),_310_Table2,MATCH(MID($B1435,1,1),_310_Table2_ColumnLookup,0),FALSE)
+N("310"),
  IF(AND(VALUE(LEFT($A1435,3))=311,LEN($I1435)=4),VLOOKUP($I1435,_311_Table2,MATCH($B1435,_311_Table2_ColumnLookup,0),FALSE),
  IF(AND(VALUE(LEFT($A1435,3))=311,OR($B1435="I2",$B1435="J2",$B1435="K2",$B1435="L2")),VLOOKUP('311'!$G$58,_311_Table2,MATCH(MID($B1435,1,1),_311_Table2_ColumnLookup,0),FALSE),
  IF(AND(VALUE(LEFT($A1435,3))=311,RIGHT($B1435,5)="Total"),VLOOKUP('311'!$G$59,_311_Table2,MATCH(MID($B1435,1,1),_311_Table2_ColumnLookup,0),FALSE),
  IF(VALUE(LEFT($A1435,3))=311,VLOOKUP(VALUE(MID($B1435,2,1)),_311_Table2,MATCH(MID($B1435,1,1),_311_Table2_ColumnLookup,0),FALSE)
+N("311"),
  IF(AND(VALUE(LEFT($A1435,3))=312,LEFT($G1435,10)="Unincepted",$B1435="G "),VLOOKUP(" ULO",_312_Table2,MATCH('312'!$N$16,_312_Table2_ColumnLookup,0),FALSE),
  IF(AND(VALUE(LEFT($A1435,3))=312,LEFT($G1435,10)="Unincepted",$B1435="O "),VLOOKUP(" ULO",_312_Table2,MATCH('312'!$V$16,_312_Table2_ColumnLookup,0),FALSE),
  IF(AND(VALUE(LEFT($A1435,3))=312,LEFT($G1435,10)="Unincepted",$B1435="Q "),VLOOKUP(" ULO",_312_Table2,MATCH('312'!$X$16,_312_Table2_ColumnLookup,0),FALSE),
  IF(AND(VALUE(LEFT($A1435,3))=312,LEFT($G1435,10)="Unincepted"),VLOOKUP(" ULO",_312_Table2,MATCH(LEFT($B1435,1),_312_Table2_ColumnLookup,0),FALSE),
  IF(AND(VALUE(LEFT($A1435,3))=312,LEFT($G1435,5)="Total",$B1435="G "),VLOOKUP('312'!$F$80,_312_Table2,MATCH('312'!$N$16,_312_Table2_ColumnLookup,0),FALSE),
  IF(AND(VALUE(LEFT($A1435,3))=312,LEFT($G1435,5)="Total",$B1435="O "),VLOOKUP('312'!$F$80,_312_Table2,MATCH('312'!$V$16,_312_Table2_ColumnLookup,0),FALSE),
  IF(AND(VALUE(LEFT($A1435,3))=312,LEFT($G1435,5)="Total",$B1435="Q "),VLOOKUP('312'!$F$80,_312_Table2,MATCH('312'!$X$16,_312_Table2_ColumnLookup,0),FALSE),
  IF(AND(VALUE(LEFT($A1435,3))=312,LEFT($G1435,5)="Total"),VLOOKUP('312'!$F$80,_312_Table2,MATCH(LEFT($B1435,1),_312_Table2_ColumnLookup,0),FALSE),
  IF(AND(VALUE(LEFT($A1435,3))=312,LEN($I1435)=4,$B1435="G"),VLOOKUP($I1435,_312_Table2,MATCH('312'!$N$16,_312_Table2_ColumnLookup,0),FALSE),
  IF(AND(VALUE(LEFT($A1435,3))=312,LEN($I1435)=4,$B1435="O"),VLOOKUP($I1435,_312_Table2,MATCH('312'!$V$16,_312_Table2_ColumnLookup,0),FALSE),
  IF(AND(VALUE(LEFT($A1435,3))=312,LEN($I1435)=4,$B1435="Q"),VLOOKUP($I1435,_312_Table2,MATCH('312'!$X$16,_312_Table2_ColumnLookup,0),FALSE),
  IF(AND(VALUE(LEFT($A1435,3))=312,LEN($I1435)=4),VLOOKUP($I1435,_312_Table2,MATCH(LEFT($B1435,1),_312_Table2_ColumnLookup,0),FALSE)
+N("312"),
  IF(VALUE(LEFT($A1435,3))=313,VLOOKUP(VALUE(MID($B1435,2,1)),_313_Table2,MATCH(MID($B1435,1,1),_313_Table2_ColumnLookup,0),FALSE)
+N("313"),
  IF(AND(VALUE(LEFT($A1435,3))=314,LEN($B1435)=3),VLOOKUP(VALUE(MID($B1435,2,2)),_314_Table2,MATCH(MID($B1435,1,1),_314_Table2_ColumnLookup,0),FALSE),
  IF(VALUE(LEFT($A1435,3))=314,VLOOKUP(VALUE(MID($B1435,2,1)),_314_Table2,MATCH(MID($B1435,1,1),_314_Table2_ColumnLookup,0),FALSE)
+N("314"),
""))))))))))))))))))))))))</f>
        <v>#N/A</v>
      </c>
      <c r="F1435" s="238" t="e">
        <f>IF(AND(VALUE(LEFT($A1435,3))=309,LEN($B1435)=3),VLOOKUP(VALUE(MID($B1435,2,2)),_309_Table3,MATCH(MID($B1435,1,1),_309_Table3_ColumnLookup,0),FALSE),
  IF($C1435="309 LCR SummaryA",OneYearSCR,IF($C1435="309 LCR SummaryB",UltimateSCR,IF(VALUE(LEFT($A1435,3))=309,VLOOKUP(VALUE(MID($B1435,2,1)),_309_Table3,MATCH(MID($B1435,1,1),_309_Table3_ColumnLookup,0),FALSE)
+N("309"),
  IF(VALUE(LEFT($A1435,3))=310,VLOOKUP(VALUE(MID($B1435,2,1)),_310_Table3,MATCH(MID($B1435,1,1),_310_Table3_ColumnLookup,0),FALSE)
+N("310"),
  IF(AND(VALUE(LEFT($A1435,3))=311,LEN($I1435)=4),VLOOKUP($I1435,_311_Table3,MATCH($B1435,_311_Table3_ColumnLookup,0),FALSE),
  IF(AND(VALUE(LEFT($A1435,3))=311,OR($B1435="I2",$B1435="J2",$B1435="K2",$B1435="L2")),VLOOKUP('311'!$G$58,_311_Table3,MATCH(MID($B1435,1,1),_311_Table3_ColumnLookup,0),FALSE),
  IF(AND(VALUE(LEFT($A1435,3))=311,RIGHT($B1435,5)="Total"),VLOOKUP('311'!$G$59,_311_Table3,MATCH(MID($B1435,1,1),_311_Table3_ColumnLookup,0),FALSE),
  IF(VALUE(LEFT($A1435,3))=311,VLOOKUP(VALUE(MID($B1435,2,1)),_311_Table3,MATCH(MID($B1435,1,1),_311_Table3_ColumnLookup,0),FALSE)
+N("311"),
  IF(AND(VALUE(LEFT($A1435,3))=312,LEFT($G1435,10)="Unincepted",$B1435="G "),VLOOKUP(" ULO",_312_Table3,MATCH('312'!$N$16,_312_Table3_ColumnLookup,0),FALSE),
  IF(AND(VALUE(LEFT($A1435,3))=312,LEFT($G1435,10)="Unincepted",$B1435="O "),VLOOKUP(" ULO",_312_Table3,MATCH('312'!$V$16,_312_Table3_ColumnLookup,0),FALSE),
  IF(AND(VALUE(LEFT($A1435,3))=312,LEFT($G1435,10)="Unincepted",$B1435="Q "),VLOOKUP(" ULO",_312_Table3,MATCH('312'!$X$16,_312_Table3_ColumnLookup,0),FALSE),
  IF(AND(VALUE(LEFT($A1435,3))=312,LEFT($G1435,10)="Unincepted"),VLOOKUP(" ULO",_312_Table3,MATCH(LEFT($B1435,1),_312_Table3_ColumnLookup,0),FALSE),
  IF(AND(VALUE(LEFT($A1435,3))=312,LEFT($G1435,5)="Total",$B1435="G "),VLOOKUP('312'!$F$80,_312_Table3,MATCH('312'!$N$16,_312_Table3_ColumnLookup,0),FALSE),
  IF(AND(VALUE(LEFT($A1435,3))=312,LEFT($G1435,5)="Total",$B1435="O "),VLOOKUP('312'!$F$80,_312_Table3,MATCH('312'!$V$16,_312_Table3_ColumnLookup,0),FALSE),
  IF(AND(VALUE(LEFT($A1435,3))=312,LEFT($G1435,5)="Total",$B1435="Q "),VLOOKUP('312'!$F$80,_312_Table3,MATCH('312'!$X$16,_312_Table3_ColumnLookup,0),FALSE),
  IF(AND(VALUE(LEFT($A1435,3))=312,LEFT($G1435,5)="Total"),VLOOKUP('312'!$F$80,_312_Table3,MATCH(LEFT($B1435,1),_312_Table3_ColumnLookup,0),FALSE),
  IF(AND(VALUE(LEFT($A1435,3))=312,LEN($I1435)=4,$B1435="G"),VLOOKUP($I1435,_312_Table3,MATCH('312'!$N$16,_312_Table3_ColumnLookup,0),FALSE),
  IF(AND(VALUE(LEFT($A1435,3))=312,LEN($I1435)=4,$B1435="O"),VLOOKUP($I1435,_312_Table3,MATCH('312'!$V$16,_312_Table3_ColumnLookup,0),FALSE),
  IF(AND(VALUE(LEFT($A1435,3))=312,LEN($I1435)=4,$B1435="Q"),VLOOKUP($I1435,_312_Table3,MATCH('312'!$X$16,_312_Table3_ColumnLookup,0),FALSE),
  IF(AND(VALUE(LEFT($A1435,3))=312,LEN($I1435)=4),VLOOKUP($I1435,_312_Table3,MATCH(LEFT($B1435,1),_312_Table3_ColumnLookup,0),FALSE)
+N("312"),
  IF(VALUE(LEFT($A1435,3))=313,VLOOKUP(VALUE(MID($B1435,2,1)),_313_Table3,MATCH(MID($B1435,1,1),_313_Table3_ColumnLookup,0),FALSE)
+N("313"),
  IF(AND(VALUE(LEFT($A1435,3))=314,LEN($B1435)=3),VLOOKUP(VALUE(MID($B1435,2,2)),_314_Table3,MATCH(MID($B1435,1,1),_314_Table3_ColumnLookup,0),FALSE),
  IF(VALUE(LEFT($A1435,3))=314,VLOOKUP(VALUE(MID($B1435,2,1)),_314_Table3,MATCH(MID($B1435,1,1),_314_Table3_ColumnLookup,0),FALSE)
+N("314"),
""))))))))))))))))))))))))</f>
        <v>#N/A</v>
      </c>
      <c r="H1435" s="321" t="str">
        <f>IFERROR(
IF(ISERROR($D1435)=FALSE,$D1435,IF(ISERROR($E1435)=FALSE,$E1435,IF(ISERROR($F1435)=FALSE,$F1435
+N("012 checkboxes"),
IF(
IF(OR(LEFT($A1435,9)="Syndicate",LEFT($A1435,12)="NewSyndicate"),VLOOKUP($A1435,'012'!$J:$ZW,MATCH("Link to button",'012'!$J$1:$ZW$1,0),0)
+N("309 checkbox"),
IF($C1435="309 LCR Summary0",VLOOKUP("Notes990",'309'!$P:$ZZ,MATCH("Link to button",'309'!$P$1:$ZZ$1,0),0)
+N("313 checkboxes"),
IF($C1435="313 Financial Information0LcmVsScr",IF($C1435="309 LCR Summary0",VLOOKUP("LcmVsScr",'309'!$N:$ZZ,MATCH("Link to button",'309'!$N$1:$ZZ$1,0),0),
IF($C1435="313 Financial Information0LcrDocAttached",IF($C1435="309 LCR Summary0",VLOOKUP("LcrDocAttached",'309'!$N:$ZZ,MATCH("Link to button",'309'!$N$1:$ZZ$1,0),
0)))))))=1,TRUE,FALSE)
))),"")</f>
        <v/>
      </c>
    </row>
    <row r="1436" spans="1:8">
      <c r="A1436" s="237" t="e">
        <f>VLOOKUP($G1436,CSVLookups!$B:$R,MATCH(A$1,CSVLookups!$B$1:$R$1,0),FALSE)</f>
        <v>#N/A</v>
      </c>
      <c r="B1436" s="237" t="e">
        <f>VLOOKUP($G1436,CSVLookups!$B:$R,MATCH(B$1,CSVLookups!$B$1:$R$1,0),FALSE)</f>
        <v>#N/A</v>
      </c>
      <c r="C1436" s="238" t="e">
        <f t="shared" si="22"/>
        <v>#N/A</v>
      </c>
      <c r="D1436" s="238" t="e">
        <f>IF(AND(VALUE(LEFT($A1436,3))=309,LEN($B1436)=3),VLOOKUP(VALUE(MID($B1436,2,2)),_309_Table1,MATCH(MID($B1436,1,1),_309_Table1_ColumnLookup,0),FALSE),
  IF($C1436="309 LCR SummaryA",OneYearSCR,IF($C1436="309 LCR SummaryB",UltimateSCR,IF(VALUE(LEFT($A1436,3))=309,VLOOKUP(VALUE(MID($B1436,2,1)),_309_Table1,MATCH(MID($B1436,1,1),_309_Table1_ColumnLookup,0),FALSE)
+N("309"),
  IF(VALUE(LEFT($A1436,3))=310,VLOOKUP(VALUE(MID($B1436,2,1)),_310_Table1,MATCH(MID($B1436,1,1),_310_Table1_ColumnLookup,0),FALSE)
+N("310"),
  IF(AND(VALUE(LEFT($A1436,3))=311,LEN($I1436)=4),VLOOKUP($I1436,_311_Table1,MATCH($B1436,_311_Table1_ColumnLookup,0),FALSE),
  IF(AND(VALUE(LEFT($A1436,3))=311,OR($B1436="I2",$B1436="J2",$B1436="K2",$B1436="L2")),VLOOKUP('311'!$G$58,_311_Table1,MATCH(MID($B1436,1,1),_311_Table1_ColumnLookup,0),FALSE),
  IF(AND(VALUE(LEFT($A1436,3))=311,RIGHT($B1436,5)="Total"),VLOOKUP('311'!$G$59,_311_Table1,MATCH(MID($B1436,1,1),_311_Table1_ColumnLookup,0),FALSE),
  IF(VALUE(LEFT($A1436,3))=311,VLOOKUP(VALUE(MID($B1436,2,1)),_311_Table1,MATCH(MID($B1436,1,1),_311_Table1_ColumnLookup,0),FALSE)
+N("311"),
  IF(AND(VALUE(LEFT($A1436,3))=312,LEFT($G1436,10)="Unincepted",$B1436="G "),VLOOKUP(" ULO",_312_Table1,MATCH('312'!$N$16,_312_Table1_ColumnLookup,0),FALSE),
  IF(AND(VALUE(LEFT($A1436,3))=312,LEFT($G1436,10)="Unincepted",$B1436="O "),VLOOKUP(" ULO",_312_Table1,MATCH('312'!$V$16,_312_Table1_ColumnLookup,0),FALSE),
  IF(AND(VALUE(LEFT($A1436,3))=312,LEFT($G1436,10)="Unincepted",$B1436="Q "),VLOOKUP(" ULO",_312_Table1,MATCH('312'!$X$16,_312_Table1_ColumnLookup,0),FALSE),
  IF(AND(VALUE(LEFT($A1436,3))=312,LEFT($G1436,10)="Unincepted"),VLOOKUP(" ULO",_312_Table1,MATCH(LEFT($B1436,1),_312_Table1_ColumnLookup,0),FALSE),
  IF(AND(VALUE(LEFT($A1436,3))=312,LEFT($G1436,5)="Total",$B1436="G "),VLOOKUP('312'!$F$80,_312_Table1,MATCH('312'!$N$16,_312_Table1_ColumnLookup,0),FALSE),
  IF(AND(VALUE(LEFT($A1436,3))=312,LEFT($G1436,5)="Total",$B1436="O "),VLOOKUP('312'!$F$80,_312_Table1,MATCH('312'!$V$16,_312_Table1_ColumnLookup,0),FALSE),
  IF(AND(VALUE(LEFT($A1436,3))=312,LEFT($G1436,5)="Total",$B1436="Q "),VLOOKUP('312'!$F$80,_312_Table1,MATCH('312'!$X$16,_312_Table1_ColumnLookup,0),FALSE),
  IF(AND(VALUE(LEFT($A1436,3))=312,LEFT($G1436,5)="Total"),VLOOKUP('312'!$F$80,_312_Table1,MATCH(LEFT($B1436,1),_312_Table1_ColumnLookup,0),FALSE),
  IF(AND(VALUE(LEFT($A1436,3))=312,LEN($I1436)=4,$B1436="G"),VLOOKUP($I1436,_312_Table1,MATCH('312'!$N$16,_312_Table1_ColumnLookup,0),FALSE),
  IF(AND(VALUE(LEFT($A1436,3))=312,LEN($I1436)=4,$B1436="O"),VLOOKUP($I1436,_312_Table1,MATCH('312'!$V$16,_312_Table1_ColumnLookup,0),FALSE),
  IF(AND(VALUE(LEFT($A1436,3))=312,LEN($I1436)=4,$B1436="Q"),VLOOKUP($I1436,_312_Table1,MATCH('312'!$X$16,_312_Table1_ColumnLookup,0),FALSE),
  IF(AND(VALUE(LEFT($A1436,3))=312,LEN($I1436)=4),VLOOKUP($I1436,_312_Table1,MATCH(LEFT($B1436,1),_312_Table1_ColumnLookup,0),FALSE)
+N("312"),
  IF(VALUE(LEFT($A1436,3))=313,VLOOKUP(VALUE(MID($B1436,2,1)),_313_Table1,MATCH(MID($B1436,1,1),_313_Table1_ColumnLookup,0),FALSE)
+N("313"),
  IF(AND(VALUE(LEFT($A1436,3))=314,LEN($B1436)=3),VLOOKUP(VALUE(MID($B1436,2,2)),_314_Table1,MATCH(MID($B1436,1,1),_314_Table1_ColumnLookup,0),FALSE),
  IF(VALUE(LEFT($A1436,3))=314,VLOOKUP(VALUE(MID($B1436,2,1)),_314_Table1,MATCH(MID($B1436,1,1),_314_Table1_ColumnLookup,0),FALSE)
+N("314"),
""))))))))))))))))))))))))</f>
        <v>#N/A</v>
      </c>
      <c r="E1436" s="238" t="e">
        <f>IF(AND(VALUE(LEFT($A1436,3))=309,LEN($B1436)=3),VLOOKUP(VALUE(MID($B1436,2,2)),_309_Table2,MATCH(MID($B1436,1,1),_309_Table2_ColumnLookup,0),FALSE),
  IF($C1436="309 LCR SummaryA",OneYearSCR,IF($C1436="309 LCR SummaryB",UltimateSCR,IF(VALUE(LEFT($A1436,3))=309,VLOOKUP(VALUE(MID($B1436,2,1)),_309_Table2,MATCH(MID($B1436,1,1),_309_Table2_ColumnLookup,0),FALSE)
+N("309"),
  IF(VALUE(LEFT($A1436,3))=310,VLOOKUP(VALUE(MID($B1436,2,1)),_310_Table2,MATCH(MID($B1436,1,1),_310_Table2_ColumnLookup,0),FALSE)
+N("310"),
  IF(AND(VALUE(LEFT($A1436,3))=311,LEN($I1436)=4),VLOOKUP($I1436,_311_Table2,MATCH($B1436,_311_Table2_ColumnLookup,0),FALSE),
  IF(AND(VALUE(LEFT($A1436,3))=311,OR($B1436="I2",$B1436="J2",$B1436="K2",$B1436="L2")),VLOOKUP('311'!$G$58,_311_Table2,MATCH(MID($B1436,1,1),_311_Table2_ColumnLookup,0),FALSE),
  IF(AND(VALUE(LEFT($A1436,3))=311,RIGHT($B1436,5)="Total"),VLOOKUP('311'!$G$59,_311_Table2,MATCH(MID($B1436,1,1),_311_Table2_ColumnLookup,0),FALSE),
  IF(VALUE(LEFT($A1436,3))=311,VLOOKUP(VALUE(MID($B1436,2,1)),_311_Table2,MATCH(MID($B1436,1,1),_311_Table2_ColumnLookup,0),FALSE)
+N("311"),
  IF(AND(VALUE(LEFT($A1436,3))=312,LEFT($G1436,10)="Unincepted",$B1436="G "),VLOOKUP(" ULO",_312_Table2,MATCH('312'!$N$16,_312_Table2_ColumnLookup,0),FALSE),
  IF(AND(VALUE(LEFT($A1436,3))=312,LEFT($G1436,10)="Unincepted",$B1436="O "),VLOOKUP(" ULO",_312_Table2,MATCH('312'!$V$16,_312_Table2_ColumnLookup,0),FALSE),
  IF(AND(VALUE(LEFT($A1436,3))=312,LEFT($G1436,10)="Unincepted",$B1436="Q "),VLOOKUP(" ULO",_312_Table2,MATCH('312'!$X$16,_312_Table2_ColumnLookup,0),FALSE),
  IF(AND(VALUE(LEFT($A1436,3))=312,LEFT($G1436,10)="Unincepted"),VLOOKUP(" ULO",_312_Table2,MATCH(LEFT($B1436,1),_312_Table2_ColumnLookup,0),FALSE),
  IF(AND(VALUE(LEFT($A1436,3))=312,LEFT($G1436,5)="Total",$B1436="G "),VLOOKUP('312'!$F$80,_312_Table2,MATCH('312'!$N$16,_312_Table2_ColumnLookup,0),FALSE),
  IF(AND(VALUE(LEFT($A1436,3))=312,LEFT($G1436,5)="Total",$B1436="O "),VLOOKUP('312'!$F$80,_312_Table2,MATCH('312'!$V$16,_312_Table2_ColumnLookup,0),FALSE),
  IF(AND(VALUE(LEFT($A1436,3))=312,LEFT($G1436,5)="Total",$B1436="Q "),VLOOKUP('312'!$F$80,_312_Table2,MATCH('312'!$X$16,_312_Table2_ColumnLookup,0),FALSE),
  IF(AND(VALUE(LEFT($A1436,3))=312,LEFT($G1436,5)="Total"),VLOOKUP('312'!$F$80,_312_Table2,MATCH(LEFT($B1436,1),_312_Table2_ColumnLookup,0),FALSE),
  IF(AND(VALUE(LEFT($A1436,3))=312,LEN($I1436)=4,$B1436="G"),VLOOKUP($I1436,_312_Table2,MATCH('312'!$N$16,_312_Table2_ColumnLookup,0),FALSE),
  IF(AND(VALUE(LEFT($A1436,3))=312,LEN($I1436)=4,$B1436="O"),VLOOKUP($I1436,_312_Table2,MATCH('312'!$V$16,_312_Table2_ColumnLookup,0),FALSE),
  IF(AND(VALUE(LEFT($A1436,3))=312,LEN($I1436)=4,$B1436="Q"),VLOOKUP($I1436,_312_Table2,MATCH('312'!$X$16,_312_Table2_ColumnLookup,0),FALSE),
  IF(AND(VALUE(LEFT($A1436,3))=312,LEN($I1436)=4),VLOOKUP($I1436,_312_Table2,MATCH(LEFT($B1436,1),_312_Table2_ColumnLookup,0),FALSE)
+N("312"),
  IF(VALUE(LEFT($A1436,3))=313,VLOOKUP(VALUE(MID($B1436,2,1)),_313_Table2,MATCH(MID($B1436,1,1),_313_Table2_ColumnLookup,0),FALSE)
+N("313"),
  IF(AND(VALUE(LEFT($A1436,3))=314,LEN($B1436)=3),VLOOKUP(VALUE(MID($B1436,2,2)),_314_Table2,MATCH(MID($B1436,1,1),_314_Table2_ColumnLookup,0),FALSE),
  IF(VALUE(LEFT($A1436,3))=314,VLOOKUP(VALUE(MID($B1436,2,1)),_314_Table2,MATCH(MID($B1436,1,1),_314_Table2_ColumnLookup,0),FALSE)
+N("314"),
""))))))))))))))))))))))))</f>
        <v>#N/A</v>
      </c>
      <c r="F1436" s="238" t="e">
        <f>IF(AND(VALUE(LEFT($A1436,3))=309,LEN($B1436)=3),VLOOKUP(VALUE(MID($B1436,2,2)),_309_Table3,MATCH(MID($B1436,1,1),_309_Table3_ColumnLookup,0),FALSE),
  IF($C1436="309 LCR SummaryA",OneYearSCR,IF($C1436="309 LCR SummaryB",UltimateSCR,IF(VALUE(LEFT($A1436,3))=309,VLOOKUP(VALUE(MID($B1436,2,1)),_309_Table3,MATCH(MID($B1436,1,1),_309_Table3_ColumnLookup,0),FALSE)
+N("309"),
  IF(VALUE(LEFT($A1436,3))=310,VLOOKUP(VALUE(MID($B1436,2,1)),_310_Table3,MATCH(MID($B1436,1,1),_310_Table3_ColumnLookup,0),FALSE)
+N("310"),
  IF(AND(VALUE(LEFT($A1436,3))=311,LEN($I1436)=4),VLOOKUP($I1436,_311_Table3,MATCH($B1436,_311_Table3_ColumnLookup,0),FALSE),
  IF(AND(VALUE(LEFT($A1436,3))=311,OR($B1436="I2",$B1436="J2",$B1436="K2",$B1436="L2")),VLOOKUP('311'!$G$58,_311_Table3,MATCH(MID($B1436,1,1),_311_Table3_ColumnLookup,0),FALSE),
  IF(AND(VALUE(LEFT($A1436,3))=311,RIGHT($B1436,5)="Total"),VLOOKUP('311'!$G$59,_311_Table3,MATCH(MID($B1436,1,1),_311_Table3_ColumnLookup,0),FALSE),
  IF(VALUE(LEFT($A1436,3))=311,VLOOKUP(VALUE(MID($B1436,2,1)),_311_Table3,MATCH(MID($B1436,1,1),_311_Table3_ColumnLookup,0),FALSE)
+N("311"),
  IF(AND(VALUE(LEFT($A1436,3))=312,LEFT($G1436,10)="Unincepted",$B1436="G "),VLOOKUP(" ULO",_312_Table3,MATCH('312'!$N$16,_312_Table3_ColumnLookup,0),FALSE),
  IF(AND(VALUE(LEFT($A1436,3))=312,LEFT($G1436,10)="Unincepted",$B1436="O "),VLOOKUP(" ULO",_312_Table3,MATCH('312'!$V$16,_312_Table3_ColumnLookup,0),FALSE),
  IF(AND(VALUE(LEFT($A1436,3))=312,LEFT($G1436,10)="Unincepted",$B1436="Q "),VLOOKUP(" ULO",_312_Table3,MATCH('312'!$X$16,_312_Table3_ColumnLookup,0),FALSE),
  IF(AND(VALUE(LEFT($A1436,3))=312,LEFT($G1436,10)="Unincepted"),VLOOKUP(" ULO",_312_Table3,MATCH(LEFT($B1436,1),_312_Table3_ColumnLookup,0),FALSE),
  IF(AND(VALUE(LEFT($A1436,3))=312,LEFT($G1436,5)="Total",$B1436="G "),VLOOKUP('312'!$F$80,_312_Table3,MATCH('312'!$N$16,_312_Table3_ColumnLookup,0),FALSE),
  IF(AND(VALUE(LEFT($A1436,3))=312,LEFT($G1436,5)="Total",$B1436="O "),VLOOKUP('312'!$F$80,_312_Table3,MATCH('312'!$V$16,_312_Table3_ColumnLookup,0),FALSE),
  IF(AND(VALUE(LEFT($A1436,3))=312,LEFT($G1436,5)="Total",$B1436="Q "),VLOOKUP('312'!$F$80,_312_Table3,MATCH('312'!$X$16,_312_Table3_ColumnLookup,0),FALSE),
  IF(AND(VALUE(LEFT($A1436,3))=312,LEFT($G1436,5)="Total"),VLOOKUP('312'!$F$80,_312_Table3,MATCH(LEFT($B1436,1),_312_Table3_ColumnLookup,0),FALSE),
  IF(AND(VALUE(LEFT($A1436,3))=312,LEN($I1436)=4,$B1436="G"),VLOOKUP($I1436,_312_Table3,MATCH('312'!$N$16,_312_Table3_ColumnLookup,0),FALSE),
  IF(AND(VALUE(LEFT($A1436,3))=312,LEN($I1436)=4,$B1436="O"),VLOOKUP($I1436,_312_Table3,MATCH('312'!$V$16,_312_Table3_ColumnLookup,0),FALSE),
  IF(AND(VALUE(LEFT($A1436,3))=312,LEN($I1436)=4,$B1436="Q"),VLOOKUP($I1436,_312_Table3,MATCH('312'!$X$16,_312_Table3_ColumnLookup,0),FALSE),
  IF(AND(VALUE(LEFT($A1436,3))=312,LEN($I1436)=4),VLOOKUP($I1436,_312_Table3,MATCH(LEFT($B1436,1),_312_Table3_ColumnLookup,0),FALSE)
+N("312"),
  IF(VALUE(LEFT($A1436,3))=313,VLOOKUP(VALUE(MID($B1436,2,1)),_313_Table3,MATCH(MID($B1436,1,1),_313_Table3_ColumnLookup,0),FALSE)
+N("313"),
  IF(AND(VALUE(LEFT($A1436,3))=314,LEN($B1436)=3),VLOOKUP(VALUE(MID($B1436,2,2)),_314_Table3,MATCH(MID($B1436,1,1),_314_Table3_ColumnLookup,0),FALSE),
  IF(VALUE(LEFT($A1436,3))=314,VLOOKUP(VALUE(MID($B1436,2,1)),_314_Table3,MATCH(MID($B1436,1,1),_314_Table3_ColumnLookup,0),FALSE)
+N("314"),
""))))))))))))))))))))))))</f>
        <v>#N/A</v>
      </c>
      <c r="H1436" s="321" t="str">
        <f>IFERROR(
IF(ISERROR($D1436)=FALSE,$D1436,IF(ISERROR($E1436)=FALSE,$E1436,IF(ISERROR($F1436)=FALSE,$F1436
+N("012 checkboxes"),
IF(
IF(OR(LEFT($A1436,9)="Syndicate",LEFT($A1436,12)="NewSyndicate"),VLOOKUP($A1436,'012'!$J:$ZW,MATCH("Link to button",'012'!$J$1:$ZW$1,0),0)
+N("309 checkbox"),
IF($C1436="309 LCR Summary0",VLOOKUP("Notes990",'309'!$P:$ZZ,MATCH("Link to button",'309'!$P$1:$ZZ$1,0),0)
+N("313 checkboxes"),
IF($C1436="313 Financial Information0LcmVsScr",IF($C1436="309 LCR Summary0",VLOOKUP("LcmVsScr",'309'!$N:$ZZ,MATCH("Link to button",'309'!$N$1:$ZZ$1,0),0),
IF($C1436="313 Financial Information0LcrDocAttached",IF($C1436="309 LCR Summary0",VLOOKUP("LcrDocAttached",'309'!$N:$ZZ,MATCH("Link to button",'309'!$N$1:$ZZ$1,0),
0)))))))=1,TRUE,FALSE)
))),"")</f>
        <v/>
      </c>
    </row>
    <row r="1437" spans="1:8">
      <c r="A1437" s="237" t="e">
        <f>VLOOKUP($G1437,CSVLookups!$B:$R,MATCH(A$1,CSVLookups!$B$1:$R$1,0),FALSE)</f>
        <v>#N/A</v>
      </c>
      <c r="B1437" s="237" t="e">
        <f>VLOOKUP($G1437,CSVLookups!$B:$R,MATCH(B$1,CSVLookups!$B$1:$R$1,0),FALSE)</f>
        <v>#N/A</v>
      </c>
      <c r="C1437" s="238" t="e">
        <f t="shared" si="22"/>
        <v>#N/A</v>
      </c>
      <c r="D1437" s="238" t="e">
        <f>IF(AND(VALUE(LEFT($A1437,3))=309,LEN($B1437)=3),VLOOKUP(VALUE(MID($B1437,2,2)),_309_Table1,MATCH(MID($B1437,1,1),_309_Table1_ColumnLookup,0),FALSE),
  IF($C1437="309 LCR SummaryA",OneYearSCR,IF($C1437="309 LCR SummaryB",UltimateSCR,IF(VALUE(LEFT($A1437,3))=309,VLOOKUP(VALUE(MID($B1437,2,1)),_309_Table1,MATCH(MID($B1437,1,1),_309_Table1_ColumnLookup,0),FALSE)
+N("309"),
  IF(VALUE(LEFT($A1437,3))=310,VLOOKUP(VALUE(MID($B1437,2,1)),_310_Table1,MATCH(MID($B1437,1,1),_310_Table1_ColumnLookup,0),FALSE)
+N("310"),
  IF(AND(VALUE(LEFT($A1437,3))=311,LEN($I1437)=4),VLOOKUP($I1437,_311_Table1,MATCH($B1437,_311_Table1_ColumnLookup,0),FALSE),
  IF(AND(VALUE(LEFT($A1437,3))=311,OR($B1437="I2",$B1437="J2",$B1437="K2",$B1437="L2")),VLOOKUP('311'!$G$58,_311_Table1,MATCH(MID($B1437,1,1),_311_Table1_ColumnLookup,0),FALSE),
  IF(AND(VALUE(LEFT($A1437,3))=311,RIGHT($B1437,5)="Total"),VLOOKUP('311'!$G$59,_311_Table1,MATCH(MID($B1437,1,1),_311_Table1_ColumnLookup,0),FALSE),
  IF(VALUE(LEFT($A1437,3))=311,VLOOKUP(VALUE(MID($B1437,2,1)),_311_Table1,MATCH(MID($B1437,1,1),_311_Table1_ColumnLookup,0),FALSE)
+N("311"),
  IF(AND(VALUE(LEFT($A1437,3))=312,LEFT($G1437,10)="Unincepted",$B1437="G "),VLOOKUP(" ULO",_312_Table1,MATCH('312'!$N$16,_312_Table1_ColumnLookup,0),FALSE),
  IF(AND(VALUE(LEFT($A1437,3))=312,LEFT($G1437,10)="Unincepted",$B1437="O "),VLOOKUP(" ULO",_312_Table1,MATCH('312'!$V$16,_312_Table1_ColumnLookup,0),FALSE),
  IF(AND(VALUE(LEFT($A1437,3))=312,LEFT($G1437,10)="Unincepted",$B1437="Q "),VLOOKUP(" ULO",_312_Table1,MATCH('312'!$X$16,_312_Table1_ColumnLookup,0),FALSE),
  IF(AND(VALUE(LEFT($A1437,3))=312,LEFT($G1437,10)="Unincepted"),VLOOKUP(" ULO",_312_Table1,MATCH(LEFT($B1437,1),_312_Table1_ColumnLookup,0),FALSE),
  IF(AND(VALUE(LEFT($A1437,3))=312,LEFT($G1437,5)="Total",$B1437="G "),VLOOKUP('312'!$F$80,_312_Table1,MATCH('312'!$N$16,_312_Table1_ColumnLookup,0),FALSE),
  IF(AND(VALUE(LEFT($A1437,3))=312,LEFT($G1437,5)="Total",$B1437="O "),VLOOKUP('312'!$F$80,_312_Table1,MATCH('312'!$V$16,_312_Table1_ColumnLookup,0),FALSE),
  IF(AND(VALUE(LEFT($A1437,3))=312,LEFT($G1437,5)="Total",$B1437="Q "),VLOOKUP('312'!$F$80,_312_Table1,MATCH('312'!$X$16,_312_Table1_ColumnLookup,0),FALSE),
  IF(AND(VALUE(LEFT($A1437,3))=312,LEFT($G1437,5)="Total"),VLOOKUP('312'!$F$80,_312_Table1,MATCH(LEFT($B1437,1),_312_Table1_ColumnLookup,0),FALSE),
  IF(AND(VALUE(LEFT($A1437,3))=312,LEN($I1437)=4,$B1437="G"),VLOOKUP($I1437,_312_Table1,MATCH('312'!$N$16,_312_Table1_ColumnLookup,0),FALSE),
  IF(AND(VALUE(LEFT($A1437,3))=312,LEN($I1437)=4,$B1437="O"),VLOOKUP($I1437,_312_Table1,MATCH('312'!$V$16,_312_Table1_ColumnLookup,0),FALSE),
  IF(AND(VALUE(LEFT($A1437,3))=312,LEN($I1437)=4,$B1437="Q"),VLOOKUP($I1437,_312_Table1,MATCH('312'!$X$16,_312_Table1_ColumnLookup,0),FALSE),
  IF(AND(VALUE(LEFT($A1437,3))=312,LEN($I1437)=4),VLOOKUP($I1437,_312_Table1,MATCH(LEFT($B1437,1),_312_Table1_ColumnLookup,0),FALSE)
+N("312"),
  IF(VALUE(LEFT($A1437,3))=313,VLOOKUP(VALUE(MID($B1437,2,1)),_313_Table1,MATCH(MID($B1437,1,1),_313_Table1_ColumnLookup,0),FALSE)
+N("313"),
  IF(AND(VALUE(LEFT($A1437,3))=314,LEN($B1437)=3),VLOOKUP(VALUE(MID($B1437,2,2)),_314_Table1,MATCH(MID($B1437,1,1),_314_Table1_ColumnLookup,0),FALSE),
  IF(VALUE(LEFT($A1437,3))=314,VLOOKUP(VALUE(MID($B1437,2,1)),_314_Table1,MATCH(MID($B1437,1,1),_314_Table1_ColumnLookup,0),FALSE)
+N("314"),
""))))))))))))))))))))))))</f>
        <v>#N/A</v>
      </c>
      <c r="E1437" s="238" t="e">
        <f>IF(AND(VALUE(LEFT($A1437,3))=309,LEN($B1437)=3),VLOOKUP(VALUE(MID($B1437,2,2)),_309_Table2,MATCH(MID($B1437,1,1),_309_Table2_ColumnLookup,0),FALSE),
  IF($C1437="309 LCR SummaryA",OneYearSCR,IF($C1437="309 LCR SummaryB",UltimateSCR,IF(VALUE(LEFT($A1437,3))=309,VLOOKUP(VALUE(MID($B1437,2,1)),_309_Table2,MATCH(MID($B1437,1,1),_309_Table2_ColumnLookup,0),FALSE)
+N("309"),
  IF(VALUE(LEFT($A1437,3))=310,VLOOKUP(VALUE(MID($B1437,2,1)),_310_Table2,MATCH(MID($B1437,1,1),_310_Table2_ColumnLookup,0),FALSE)
+N("310"),
  IF(AND(VALUE(LEFT($A1437,3))=311,LEN($I1437)=4),VLOOKUP($I1437,_311_Table2,MATCH($B1437,_311_Table2_ColumnLookup,0),FALSE),
  IF(AND(VALUE(LEFT($A1437,3))=311,OR($B1437="I2",$B1437="J2",$B1437="K2",$B1437="L2")),VLOOKUP('311'!$G$58,_311_Table2,MATCH(MID($B1437,1,1),_311_Table2_ColumnLookup,0),FALSE),
  IF(AND(VALUE(LEFT($A1437,3))=311,RIGHT($B1437,5)="Total"),VLOOKUP('311'!$G$59,_311_Table2,MATCH(MID($B1437,1,1),_311_Table2_ColumnLookup,0),FALSE),
  IF(VALUE(LEFT($A1437,3))=311,VLOOKUP(VALUE(MID($B1437,2,1)),_311_Table2,MATCH(MID($B1437,1,1),_311_Table2_ColumnLookup,0),FALSE)
+N("311"),
  IF(AND(VALUE(LEFT($A1437,3))=312,LEFT($G1437,10)="Unincepted",$B1437="G "),VLOOKUP(" ULO",_312_Table2,MATCH('312'!$N$16,_312_Table2_ColumnLookup,0),FALSE),
  IF(AND(VALUE(LEFT($A1437,3))=312,LEFT($G1437,10)="Unincepted",$B1437="O "),VLOOKUP(" ULO",_312_Table2,MATCH('312'!$V$16,_312_Table2_ColumnLookup,0),FALSE),
  IF(AND(VALUE(LEFT($A1437,3))=312,LEFT($G1437,10)="Unincepted",$B1437="Q "),VLOOKUP(" ULO",_312_Table2,MATCH('312'!$X$16,_312_Table2_ColumnLookup,0),FALSE),
  IF(AND(VALUE(LEFT($A1437,3))=312,LEFT($G1437,10)="Unincepted"),VLOOKUP(" ULO",_312_Table2,MATCH(LEFT($B1437,1),_312_Table2_ColumnLookup,0),FALSE),
  IF(AND(VALUE(LEFT($A1437,3))=312,LEFT($G1437,5)="Total",$B1437="G "),VLOOKUP('312'!$F$80,_312_Table2,MATCH('312'!$N$16,_312_Table2_ColumnLookup,0),FALSE),
  IF(AND(VALUE(LEFT($A1437,3))=312,LEFT($G1437,5)="Total",$B1437="O "),VLOOKUP('312'!$F$80,_312_Table2,MATCH('312'!$V$16,_312_Table2_ColumnLookup,0),FALSE),
  IF(AND(VALUE(LEFT($A1437,3))=312,LEFT($G1437,5)="Total",$B1437="Q "),VLOOKUP('312'!$F$80,_312_Table2,MATCH('312'!$X$16,_312_Table2_ColumnLookup,0),FALSE),
  IF(AND(VALUE(LEFT($A1437,3))=312,LEFT($G1437,5)="Total"),VLOOKUP('312'!$F$80,_312_Table2,MATCH(LEFT($B1437,1),_312_Table2_ColumnLookup,0),FALSE),
  IF(AND(VALUE(LEFT($A1437,3))=312,LEN($I1437)=4,$B1437="G"),VLOOKUP($I1437,_312_Table2,MATCH('312'!$N$16,_312_Table2_ColumnLookup,0),FALSE),
  IF(AND(VALUE(LEFT($A1437,3))=312,LEN($I1437)=4,$B1437="O"),VLOOKUP($I1437,_312_Table2,MATCH('312'!$V$16,_312_Table2_ColumnLookup,0),FALSE),
  IF(AND(VALUE(LEFT($A1437,3))=312,LEN($I1437)=4,$B1437="Q"),VLOOKUP($I1437,_312_Table2,MATCH('312'!$X$16,_312_Table2_ColumnLookup,0),FALSE),
  IF(AND(VALUE(LEFT($A1437,3))=312,LEN($I1437)=4),VLOOKUP($I1437,_312_Table2,MATCH(LEFT($B1437,1),_312_Table2_ColumnLookup,0),FALSE)
+N("312"),
  IF(VALUE(LEFT($A1437,3))=313,VLOOKUP(VALUE(MID($B1437,2,1)),_313_Table2,MATCH(MID($B1437,1,1),_313_Table2_ColumnLookup,0),FALSE)
+N("313"),
  IF(AND(VALUE(LEFT($A1437,3))=314,LEN($B1437)=3),VLOOKUP(VALUE(MID($B1437,2,2)),_314_Table2,MATCH(MID($B1437,1,1),_314_Table2_ColumnLookup,0),FALSE),
  IF(VALUE(LEFT($A1437,3))=314,VLOOKUP(VALUE(MID($B1437,2,1)),_314_Table2,MATCH(MID($B1437,1,1),_314_Table2_ColumnLookup,0),FALSE)
+N("314"),
""))))))))))))))))))))))))</f>
        <v>#N/A</v>
      </c>
      <c r="F1437" s="238" t="e">
        <f>IF(AND(VALUE(LEFT($A1437,3))=309,LEN($B1437)=3),VLOOKUP(VALUE(MID($B1437,2,2)),_309_Table3,MATCH(MID($B1437,1,1),_309_Table3_ColumnLookup,0),FALSE),
  IF($C1437="309 LCR SummaryA",OneYearSCR,IF($C1437="309 LCR SummaryB",UltimateSCR,IF(VALUE(LEFT($A1437,3))=309,VLOOKUP(VALUE(MID($B1437,2,1)),_309_Table3,MATCH(MID($B1437,1,1),_309_Table3_ColumnLookup,0),FALSE)
+N("309"),
  IF(VALUE(LEFT($A1437,3))=310,VLOOKUP(VALUE(MID($B1437,2,1)),_310_Table3,MATCH(MID($B1437,1,1),_310_Table3_ColumnLookup,0),FALSE)
+N("310"),
  IF(AND(VALUE(LEFT($A1437,3))=311,LEN($I1437)=4),VLOOKUP($I1437,_311_Table3,MATCH($B1437,_311_Table3_ColumnLookup,0),FALSE),
  IF(AND(VALUE(LEFT($A1437,3))=311,OR($B1437="I2",$B1437="J2",$B1437="K2",$B1437="L2")),VLOOKUP('311'!$G$58,_311_Table3,MATCH(MID($B1437,1,1),_311_Table3_ColumnLookup,0),FALSE),
  IF(AND(VALUE(LEFT($A1437,3))=311,RIGHT($B1437,5)="Total"),VLOOKUP('311'!$G$59,_311_Table3,MATCH(MID($B1437,1,1),_311_Table3_ColumnLookup,0),FALSE),
  IF(VALUE(LEFT($A1437,3))=311,VLOOKUP(VALUE(MID($B1437,2,1)),_311_Table3,MATCH(MID($B1437,1,1),_311_Table3_ColumnLookup,0),FALSE)
+N("311"),
  IF(AND(VALUE(LEFT($A1437,3))=312,LEFT($G1437,10)="Unincepted",$B1437="G "),VLOOKUP(" ULO",_312_Table3,MATCH('312'!$N$16,_312_Table3_ColumnLookup,0),FALSE),
  IF(AND(VALUE(LEFT($A1437,3))=312,LEFT($G1437,10)="Unincepted",$B1437="O "),VLOOKUP(" ULO",_312_Table3,MATCH('312'!$V$16,_312_Table3_ColumnLookup,0),FALSE),
  IF(AND(VALUE(LEFT($A1437,3))=312,LEFT($G1437,10)="Unincepted",$B1437="Q "),VLOOKUP(" ULO",_312_Table3,MATCH('312'!$X$16,_312_Table3_ColumnLookup,0),FALSE),
  IF(AND(VALUE(LEFT($A1437,3))=312,LEFT($G1437,10)="Unincepted"),VLOOKUP(" ULO",_312_Table3,MATCH(LEFT($B1437,1),_312_Table3_ColumnLookup,0),FALSE),
  IF(AND(VALUE(LEFT($A1437,3))=312,LEFT($G1437,5)="Total",$B1437="G "),VLOOKUP('312'!$F$80,_312_Table3,MATCH('312'!$N$16,_312_Table3_ColumnLookup,0),FALSE),
  IF(AND(VALUE(LEFT($A1437,3))=312,LEFT($G1437,5)="Total",$B1437="O "),VLOOKUP('312'!$F$80,_312_Table3,MATCH('312'!$V$16,_312_Table3_ColumnLookup,0),FALSE),
  IF(AND(VALUE(LEFT($A1437,3))=312,LEFT($G1437,5)="Total",$B1437="Q "),VLOOKUP('312'!$F$80,_312_Table3,MATCH('312'!$X$16,_312_Table3_ColumnLookup,0),FALSE),
  IF(AND(VALUE(LEFT($A1437,3))=312,LEFT($G1437,5)="Total"),VLOOKUP('312'!$F$80,_312_Table3,MATCH(LEFT($B1437,1),_312_Table3_ColumnLookup,0),FALSE),
  IF(AND(VALUE(LEFT($A1437,3))=312,LEN($I1437)=4,$B1437="G"),VLOOKUP($I1437,_312_Table3,MATCH('312'!$N$16,_312_Table3_ColumnLookup,0),FALSE),
  IF(AND(VALUE(LEFT($A1437,3))=312,LEN($I1437)=4,$B1437="O"),VLOOKUP($I1437,_312_Table3,MATCH('312'!$V$16,_312_Table3_ColumnLookup,0),FALSE),
  IF(AND(VALUE(LEFT($A1437,3))=312,LEN($I1437)=4,$B1437="Q"),VLOOKUP($I1437,_312_Table3,MATCH('312'!$X$16,_312_Table3_ColumnLookup,0),FALSE),
  IF(AND(VALUE(LEFT($A1437,3))=312,LEN($I1437)=4),VLOOKUP($I1437,_312_Table3,MATCH(LEFT($B1437,1),_312_Table3_ColumnLookup,0),FALSE)
+N("312"),
  IF(VALUE(LEFT($A1437,3))=313,VLOOKUP(VALUE(MID($B1437,2,1)),_313_Table3,MATCH(MID($B1437,1,1),_313_Table3_ColumnLookup,0),FALSE)
+N("313"),
  IF(AND(VALUE(LEFT($A1437,3))=314,LEN($B1437)=3),VLOOKUP(VALUE(MID($B1437,2,2)),_314_Table3,MATCH(MID($B1437,1,1),_314_Table3_ColumnLookup,0),FALSE),
  IF(VALUE(LEFT($A1437,3))=314,VLOOKUP(VALUE(MID($B1437,2,1)),_314_Table3,MATCH(MID($B1437,1,1),_314_Table3_ColumnLookup,0),FALSE)
+N("314"),
""))))))))))))))))))))))))</f>
        <v>#N/A</v>
      </c>
      <c r="H1437" s="321" t="str">
        <f>IFERROR(
IF(ISERROR($D1437)=FALSE,$D1437,IF(ISERROR($E1437)=FALSE,$E1437,IF(ISERROR($F1437)=FALSE,$F1437
+N("012 checkboxes"),
IF(
IF(OR(LEFT($A1437,9)="Syndicate",LEFT($A1437,12)="NewSyndicate"),VLOOKUP($A1437,'012'!$J:$ZW,MATCH("Link to button",'012'!$J$1:$ZW$1,0),0)
+N("309 checkbox"),
IF($C1437="309 LCR Summary0",VLOOKUP("Notes990",'309'!$P:$ZZ,MATCH("Link to button",'309'!$P$1:$ZZ$1,0),0)
+N("313 checkboxes"),
IF($C1437="313 Financial Information0LcmVsScr",IF($C1437="309 LCR Summary0",VLOOKUP("LcmVsScr",'309'!$N:$ZZ,MATCH("Link to button",'309'!$N$1:$ZZ$1,0),0),
IF($C1437="313 Financial Information0LcrDocAttached",IF($C1437="309 LCR Summary0",VLOOKUP("LcrDocAttached",'309'!$N:$ZZ,MATCH("Link to button",'309'!$N$1:$ZZ$1,0),
0)))))))=1,TRUE,FALSE)
))),"")</f>
        <v/>
      </c>
    </row>
    <row r="1438" spans="1:8">
      <c r="A1438" s="237" t="e">
        <f>VLOOKUP($G1438,CSVLookups!$B:$R,MATCH(A$1,CSVLookups!$B$1:$R$1,0),FALSE)</f>
        <v>#N/A</v>
      </c>
      <c r="B1438" s="237" t="e">
        <f>VLOOKUP($G1438,CSVLookups!$B:$R,MATCH(B$1,CSVLookups!$B$1:$R$1,0),FALSE)</f>
        <v>#N/A</v>
      </c>
      <c r="C1438" s="238" t="e">
        <f t="shared" si="22"/>
        <v>#N/A</v>
      </c>
      <c r="D1438" s="238" t="e">
        <f>IF(AND(VALUE(LEFT($A1438,3))=309,LEN($B1438)=3),VLOOKUP(VALUE(MID($B1438,2,2)),_309_Table1,MATCH(MID($B1438,1,1),_309_Table1_ColumnLookup,0),FALSE),
  IF($C1438="309 LCR SummaryA",OneYearSCR,IF($C1438="309 LCR SummaryB",UltimateSCR,IF(VALUE(LEFT($A1438,3))=309,VLOOKUP(VALUE(MID($B1438,2,1)),_309_Table1,MATCH(MID($B1438,1,1),_309_Table1_ColumnLookup,0),FALSE)
+N("309"),
  IF(VALUE(LEFT($A1438,3))=310,VLOOKUP(VALUE(MID($B1438,2,1)),_310_Table1,MATCH(MID($B1438,1,1),_310_Table1_ColumnLookup,0),FALSE)
+N("310"),
  IF(AND(VALUE(LEFT($A1438,3))=311,LEN($I1438)=4),VLOOKUP($I1438,_311_Table1,MATCH($B1438,_311_Table1_ColumnLookup,0),FALSE),
  IF(AND(VALUE(LEFT($A1438,3))=311,OR($B1438="I2",$B1438="J2",$B1438="K2",$B1438="L2")),VLOOKUP('311'!$G$58,_311_Table1,MATCH(MID($B1438,1,1),_311_Table1_ColumnLookup,0),FALSE),
  IF(AND(VALUE(LEFT($A1438,3))=311,RIGHT($B1438,5)="Total"),VLOOKUP('311'!$G$59,_311_Table1,MATCH(MID($B1438,1,1),_311_Table1_ColumnLookup,0),FALSE),
  IF(VALUE(LEFT($A1438,3))=311,VLOOKUP(VALUE(MID($B1438,2,1)),_311_Table1,MATCH(MID($B1438,1,1),_311_Table1_ColumnLookup,0),FALSE)
+N("311"),
  IF(AND(VALUE(LEFT($A1438,3))=312,LEFT($G1438,10)="Unincepted",$B1438="G "),VLOOKUP(" ULO",_312_Table1,MATCH('312'!$N$16,_312_Table1_ColumnLookup,0),FALSE),
  IF(AND(VALUE(LEFT($A1438,3))=312,LEFT($G1438,10)="Unincepted",$B1438="O "),VLOOKUP(" ULO",_312_Table1,MATCH('312'!$V$16,_312_Table1_ColumnLookup,0),FALSE),
  IF(AND(VALUE(LEFT($A1438,3))=312,LEFT($G1438,10)="Unincepted",$B1438="Q "),VLOOKUP(" ULO",_312_Table1,MATCH('312'!$X$16,_312_Table1_ColumnLookup,0),FALSE),
  IF(AND(VALUE(LEFT($A1438,3))=312,LEFT($G1438,10)="Unincepted"),VLOOKUP(" ULO",_312_Table1,MATCH(LEFT($B1438,1),_312_Table1_ColumnLookup,0),FALSE),
  IF(AND(VALUE(LEFT($A1438,3))=312,LEFT($G1438,5)="Total",$B1438="G "),VLOOKUP('312'!$F$80,_312_Table1,MATCH('312'!$N$16,_312_Table1_ColumnLookup,0),FALSE),
  IF(AND(VALUE(LEFT($A1438,3))=312,LEFT($G1438,5)="Total",$B1438="O "),VLOOKUP('312'!$F$80,_312_Table1,MATCH('312'!$V$16,_312_Table1_ColumnLookup,0),FALSE),
  IF(AND(VALUE(LEFT($A1438,3))=312,LEFT($G1438,5)="Total",$B1438="Q "),VLOOKUP('312'!$F$80,_312_Table1,MATCH('312'!$X$16,_312_Table1_ColumnLookup,0),FALSE),
  IF(AND(VALUE(LEFT($A1438,3))=312,LEFT($G1438,5)="Total"),VLOOKUP('312'!$F$80,_312_Table1,MATCH(LEFT($B1438,1),_312_Table1_ColumnLookup,0),FALSE),
  IF(AND(VALUE(LEFT($A1438,3))=312,LEN($I1438)=4,$B1438="G"),VLOOKUP($I1438,_312_Table1,MATCH('312'!$N$16,_312_Table1_ColumnLookup,0),FALSE),
  IF(AND(VALUE(LEFT($A1438,3))=312,LEN($I1438)=4,$B1438="O"),VLOOKUP($I1438,_312_Table1,MATCH('312'!$V$16,_312_Table1_ColumnLookup,0),FALSE),
  IF(AND(VALUE(LEFT($A1438,3))=312,LEN($I1438)=4,$B1438="Q"),VLOOKUP($I1438,_312_Table1,MATCH('312'!$X$16,_312_Table1_ColumnLookup,0),FALSE),
  IF(AND(VALUE(LEFT($A1438,3))=312,LEN($I1438)=4),VLOOKUP($I1438,_312_Table1,MATCH(LEFT($B1438,1),_312_Table1_ColumnLookup,0),FALSE)
+N("312"),
  IF(VALUE(LEFT($A1438,3))=313,VLOOKUP(VALUE(MID($B1438,2,1)),_313_Table1,MATCH(MID($B1438,1,1),_313_Table1_ColumnLookup,0),FALSE)
+N("313"),
  IF(AND(VALUE(LEFT($A1438,3))=314,LEN($B1438)=3),VLOOKUP(VALUE(MID($B1438,2,2)),_314_Table1,MATCH(MID($B1438,1,1),_314_Table1_ColumnLookup,0),FALSE),
  IF(VALUE(LEFT($A1438,3))=314,VLOOKUP(VALUE(MID($B1438,2,1)),_314_Table1,MATCH(MID($B1438,1,1),_314_Table1_ColumnLookup,0),FALSE)
+N("314"),
""))))))))))))))))))))))))</f>
        <v>#N/A</v>
      </c>
      <c r="E1438" s="238" t="e">
        <f>IF(AND(VALUE(LEFT($A1438,3))=309,LEN($B1438)=3),VLOOKUP(VALUE(MID($B1438,2,2)),_309_Table2,MATCH(MID($B1438,1,1),_309_Table2_ColumnLookup,0),FALSE),
  IF($C1438="309 LCR SummaryA",OneYearSCR,IF($C1438="309 LCR SummaryB",UltimateSCR,IF(VALUE(LEFT($A1438,3))=309,VLOOKUP(VALUE(MID($B1438,2,1)),_309_Table2,MATCH(MID($B1438,1,1),_309_Table2_ColumnLookup,0),FALSE)
+N("309"),
  IF(VALUE(LEFT($A1438,3))=310,VLOOKUP(VALUE(MID($B1438,2,1)),_310_Table2,MATCH(MID($B1438,1,1),_310_Table2_ColumnLookup,0),FALSE)
+N("310"),
  IF(AND(VALUE(LEFT($A1438,3))=311,LEN($I1438)=4),VLOOKUP($I1438,_311_Table2,MATCH($B1438,_311_Table2_ColumnLookup,0),FALSE),
  IF(AND(VALUE(LEFT($A1438,3))=311,OR($B1438="I2",$B1438="J2",$B1438="K2",$B1438="L2")),VLOOKUP('311'!$G$58,_311_Table2,MATCH(MID($B1438,1,1),_311_Table2_ColumnLookup,0),FALSE),
  IF(AND(VALUE(LEFT($A1438,3))=311,RIGHT($B1438,5)="Total"),VLOOKUP('311'!$G$59,_311_Table2,MATCH(MID($B1438,1,1),_311_Table2_ColumnLookup,0),FALSE),
  IF(VALUE(LEFT($A1438,3))=311,VLOOKUP(VALUE(MID($B1438,2,1)),_311_Table2,MATCH(MID($B1438,1,1),_311_Table2_ColumnLookup,0),FALSE)
+N("311"),
  IF(AND(VALUE(LEFT($A1438,3))=312,LEFT($G1438,10)="Unincepted",$B1438="G "),VLOOKUP(" ULO",_312_Table2,MATCH('312'!$N$16,_312_Table2_ColumnLookup,0),FALSE),
  IF(AND(VALUE(LEFT($A1438,3))=312,LEFT($G1438,10)="Unincepted",$B1438="O "),VLOOKUP(" ULO",_312_Table2,MATCH('312'!$V$16,_312_Table2_ColumnLookup,0),FALSE),
  IF(AND(VALUE(LEFT($A1438,3))=312,LEFT($G1438,10)="Unincepted",$B1438="Q "),VLOOKUP(" ULO",_312_Table2,MATCH('312'!$X$16,_312_Table2_ColumnLookup,0),FALSE),
  IF(AND(VALUE(LEFT($A1438,3))=312,LEFT($G1438,10)="Unincepted"),VLOOKUP(" ULO",_312_Table2,MATCH(LEFT($B1438,1),_312_Table2_ColumnLookup,0),FALSE),
  IF(AND(VALUE(LEFT($A1438,3))=312,LEFT($G1438,5)="Total",$B1438="G "),VLOOKUP('312'!$F$80,_312_Table2,MATCH('312'!$N$16,_312_Table2_ColumnLookup,0),FALSE),
  IF(AND(VALUE(LEFT($A1438,3))=312,LEFT($G1438,5)="Total",$B1438="O "),VLOOKUP('312'!$F$80,_312_Table2,MATCH('312'!$V$16,_312_Table2_ColumnLookup,0),FALSE),
  IF(AND(VALUE(LEFT($A1438,3))=312,LEFT($G1438,5)="Total",$B1438="Q "),VLOOKUP('312'!$F$80,_312_Table2,MATCH('312'!$X$16,_312_Table2_ColumnLookup,0),FALSE),
  IF(AND(VALUE(LEFT($A1438,3))=312,LEFT($G1438,5)="Total"),VLOOKUP('312'!$F$80,_312_Table2,MATCH(LEFT($B1438,1),_312_Table2_ColumnLookup,0),FALSE),
  IF(AND(VALUE(LEFT($A1438,3))=312,LEN($I1438)=4,$B1438="G"),VLOOKUP($I1438,_312_Table2,MATCH('312'!$N$16,_312_Table2_ColumnLookup,0),FALSE),
  IF(AND(VALUE(LEFT($A1438,3))=312,LEN($I1438)=4,$B1438="O"),VLOOKUP($I1438,_312_Table2,MATCH('312'!$V$16,_312_Table2_ColumnLookup,0),FALSE),
  IF(AND(VALUE(LEFT($A1438,3))=312,LEN($I1438)=4,$B1438="Q"),VLOOKUP($I1438,_312_Table2,MATCH('312'!$X$16,_312_Table2_ColumnLookup,0),FALSE),
  IF(AND(VALUE(LEFT($A1438,3))=312,LEN($I1438)=4),VLOOKUP($I1438,_312_Table2,MATCH(LEFT($B1438,1),_312_Table2_ColumnLookup,0),FALSE)
+N("312"),
  IF(VALUE(LEFT($A1438,3))=313,VLOOKUP(VALUE(MID($B1438,2,1)),_313_Table2,MATCH(MID($B1438,1,1),_313_Table2_ColumnLookup,0),FALSE)
+N("313"),
  IF(AND(VALUE(LEFT($A1438,3))=314,LEN($B1438)=3),VLOOKUP(VALUE(MID($B1438,2,2)),_314_Table2,MATCH(MID($B1438,1,1),_314_Table2_ColumnLookup,0),FALSE),
  IF(VALUE(LEFT($A1438,3))=314,VLOOKUP(VALUE(MID($B1438,2,1)),_314_Table2,MATCH(MID($B1438,1,1),_314_Table2_ColumnLookup,0),FALSE)
+N("314"),
""))))))))))))))))))))))))</f>
        <v>#N/A</v>
      </c>
      <c r="F1438" s="238" t="e">
        <f>IF(AND(VALUE(LEFT($A1438,3))=309,LEN($B1438)=3),VLOOKUP(VALUE(MID($B1438,2,2)),_309_Table3,MATCH(MID($B1438,1,1),_309_Table3_ColumnLookup,0),FALSE),
  IF($C1438="309 LCR SummaryA",OneYearSCR,IF($C1438="309 LCR SummaryB",UltimateSCR,IF(VALUE(LEFT($A1438,3))=309,VLOOKUP(VALUE(MID($B1438,2,1)),_309_Table3,MATCH(MID($B1438,1,1),_309_Table3_ColumnLookup,0),FALSE)
+N("309"),
  IF(VALUE(LEFT($A1438,3))=310,VLOOKUP(VALUE(MID($B1438,2,1)),_310_Table3,MATCH(MID($B1438,1,1),_310_Table3_ColumnLookup,0),FALSE)
+N("310"),
  IF(AND(VALUE(LEFT($A1438,3))=311,LEN($I1438)=4),VLOOKUP($I1438,_311_Table3,MATCH($B1438,_311_Table3_ColumnLookup,0),FALSE),
  IF(AND(VALUE(LEFT($A1438,3))=311,OR($B1438="I2",$B1438="J2",$B1438="K2",$B1438="L2")),VLOOKUP('311'!$G$58,_311_Table3,MATCH(MID($B1438,1,1),_311_Table3_ColumnLookup,0),FALSE),
  IF(AND(VALUE(LEFT($A1438,3))=311,RIGHT($B1438,5)="Total"),VLOOKUP('311'!$G$59,_311_Table3,MATCH(MID($B1438,1,1),_311_Table3_ColumnLookup,0),FALSE),
  IF(VALUE(LEFT($A1438,3))=311,VLOOKUP(VALUE(MID($B1438,2,1)),_311_Table3,MATCH(MID($B1438,1,1),_311_Table3_ColumnLookup,0),FALSE)
+N("311"),
  IF(AND(VALUE(LEFT($A1438,3))=312,LEFT($G1438,10)="Unincepted",$B1438="G "),VLOOKUP(" ULO",_312_Table3,MATCH('312'!$N$16,_312_Table3_ColumnLookup,0),FALSE),
  IF(AND(VALUE(LEFT($A1438,3))=312,LEFT($G1438,10)="Unincepted",$B1438="O "),VLOOKUP(" ULO",_312_Table3,MATCH('312'!$V$16,_312_Table3_ColumnLookup,0),FALSE),
  IF(AND(VALUE(LEFT($A1438,3))=312,LEFT($G1438,10)="Unincepted",$B1438="Q "),VLOOKUP(" ULO",_312_Table3,MATCH('312'!$X$16,_312_Table3_ColumnLookup,0),FALSE),
  IF(AND(VALUE(LEFT($A1438,3))=312,LEFT($G1438,10)="Unincepted"),VLOOKUP(" ULO",_312_Table3,MATCH(LEFT($B1438,1),_312_Table3_ColumnLookup,0),FALSE),
  IF(AND(VALUE(LEFT($A1438,3))=312,LEFT($G1438,5)="Total",$B1438="G "),VLOOKUP('312'!$F$80,_312_Table3,MATCH('312'!$N$16,_312_Table3_ColumnLookup,0),FALSE),
  IF(AND(VALUE(LEFT($A1438,3))=312,LEFT($G1438,5)="Total",$B1438="O "),VLOOKUP('312'!$F$80,_312_Table3,MATCH('312'!$V$16,_312_Table3_ColumnLookup,0),FALSE),
  IF(AND(VALUE(LEFT($A1438,3))=312,LEFT($G1438,5)="Total",$B1438="Q "),VLOOKUP('312'!$F$80,_312_Table3,MATCH('312'!$X$16,_312_Table3_ColumnLookup,0),FALSE),
  IF(AND(VALUE(LEFT($A1438,3))=312,LEFT($G1438,5)="Total"),VLOOKUP('312'!$F$80,_312_Table3,MATCH(LEFT($B1438,1),_312_Table3_ColumnLookup,0),FALSE),
  IF(AND(VALUE(LEFT($A1438,3))=312,LEN($I1438)=4,$B1438="G"),VLOOKUP($I1438,_312_Table3,MATCH('312'!$N$16,_312_Table3_ColumnLookup,0),FALSE),
  IF(AND(VALUE(LEFT($A1438,3))=312,LEN($I1438)=4,$B1438="O"),VLOOKUP($I1438,_312_Table3,MATCH('312'!$V$16,_312_Table3_ColumnLookup,0),FALSE),
  IF(AND(VALUE(LEFT($A1438,3))=312,LEN($I1438)=4,$B1438="Q"),VLOOKUP($I1438,_312_Table3,MATCH('312'!$X$16,_312_Table3_ColumnLookup,0),FALSE),
  IF(AND(VALUE(LEFT($A1438,3))=312,LEN($I1438)=4),VLOOKUP($I1438,_312_Table3,MATCH(LEFT($B1438,1),_312_Table3_ColumnLookup,0),FALSE)
+N("312"),
  IF(VALUE(LEFT($A1438,3))=313,VLOOKUP(VALUE(MID($B1438,2,1)),_313_Table3,MATCH(MID($B1438,1,1),_313_Table3_ColumnLookup,0),FALSE)
+N("313"),
  IF(AND(VALUE(LEFT($A1438,3))=314,LEN($B1438)=3),VLOOKUP(VALUE(MID($B1438,2,2)),_314_Table3,MATCH(MID($B1438,1,1),_314_Table3_ColumnLookup,0),FALSE),
  IF(VALUE(LEFT($A1438,3))=314,VLOOKUP(VALUE(MID($B1438,2,1)),_314_Table3,MATCH(MID($B1438,1,1),_314_Table3_ColumnLookup,0),FALSE)
+N("314"),
""))))))))))))))))))))))))</f>
        <v>#N/A</v>
      </c>
      <c r="H1438" s="321" t="str">
        <f>IFERROR(
IF(ISERROR($D1438)=FALSE,$D1438,IF(ISERROR($E1438)=FALSE,$E1438,IF(ISERROR($F1438)=FALSE,$F1438
+N("012 checkboxes"),
IF(
IF(OR(LEFT($A1438,9)="Syndicate",LEFT($A1438,12)="NewSyndicate"),VLOOKUP($A1438,'012'!$J:$ZW,MATCH("Link to button",'012'!$J$1:$ZW$1,0),0)
+N("309 checkbox"),
IF($C1438="309 LCR Summary0",VLOOKUP("Notes990",'309'!$P:$ZZ,MATCH("Link to button",'309'!$P$1:$ZZ$1,0),0)
+N("313 checkboxes"),
IF($C1438="313 Financial Information0LcmVsScr",IF($C1438="309 LCR Summary0",VLOOKUP("LcmVsScr",'309'!$N:$ZZ,MATCH("Link to button",'309'!$N$1:$ZZ$1,0),0),
IF($C1438="313 Financial Information0LcrDocAttached",IF($C1438="309 LCR Summary0",VLOOKUP("LcrDocAttached",'309'!$N:$ZZ,MATCH("Link to button",'309'!$N$1:$ZZ$1,0),
0)))))))=1,TRUE,FALSE)
))),"")</f>
        <v/>
      </c>
    </row>
    <row r="1439" spans="1:8">
      <c r="A1439" s="237" t="e">
        <f>VLOOKUP($G1439,CSVLookups!$B:$R,MATCH(A$1,CSVLookups!$B$1:$R$1,0),FALSE)</f>
        <v>#N/A</v>
      </c>
      <c r="B1439" s="237" t="e">
        <f>VLOOKUP($G1439,CSVLookups!$B:$R,MATCH(B$1,CSVLookups!$B$1:$R$1,0),FALSE)</f>
        <v>#N/A</v>
      </c>
      <c r="C1439" s="238" t="e">
        <f t="shared" si="22"/>
        <v>#N/A</v>
      </c>
      <c r="D1439" s="238" t="e">
        <f>IF(AND(VALUE(LEFT($A1439,3))=309,LEN($B1439)=3),VLOOKUP(VALUE(MID($B1439,2,2)),_309_Table1,MATCH(MID($B1439,1,1),_309_Table1_ColumnLookup,0),FALSE),
  IF($C1439="309 LCR SummaryA",OneYearSCR,IF($C1439="309 LCR SummaryB",UltimateSCR,IF(VALUE(LEFT($A1439,3))=309,VLOOKUP(VALUE(MID($B1439,2,1)),_309_Table1,MATCH(MID($B1439,1,1),_309_Table1_ColumnLookup,0),FALSE)
+N("309"),
  IF(VALUE(LEFT($A1439,3))=310,VLOOKUP(VALUE(MID($B1439,2,1)),_310_Table1,MATCH(MID($B1439,1,1),_310_Table1_ColumnLookup,0),FALSE)
+N("310"),
  IF(AND(VALUE(LEFT($A1439,3))=311,LEN($I1439)=4),VLOOKUP($I1439,_311_Table1,MATCH($B1439,_311_Table1_ColumnLookup,0),FALSE),
  IF(AND(VALUE(LEFT($A1439,3))=311,OR($B1439="I2",$B1439="J2",$B1439="K2",$B1439="L2")),VLOOKUP('311'!$G$58,_311_Table1,MATCH(MID($B1439,1,1),_311_Table1_ColumnLookup,0),FALSE),
  IF(AND(VALUE(LEFT($A1439,3))=311,RIGHT($B1439,5)="Total"),VLOOKUP('311'!$G$59,_311_Table1,MATCH(MID($B1439,1,1),_311_Table1_ColumnLookup,0),FALSE),
  IF(VALUE(LEFT($A1439,3))=311,VLOOKUP(VALUE(MID($B1439,2,1)),_311_Table1,MATCH(MID($B1439,1,1),_311_Table1_ColumnLookup,0),FALSE)
+N("311"),
  IF(AND(VALUE(LEFT($A1439,3))=312,LEFT($G1439,10)="Unincepted",$B1439="G "),VLOOKUP(" ULO",_312_Table1,MATCH('312'!$N$16,_312_Table1_ColumnLookup,0),FALSE),
  IF(AND(VALUE(LEFT($A1439,3))=312,LEFT($G1439,10)="Unincepted",$B1439="O "),VLOOKUP(" ULO",_312_Table1,MATCH('312'!$V$16,_312_Table1_ColumnLookup,0),FALSE),
  IF(AND(VALUE(LEFT($A1439,3))=312,LEFT($G1439,10)="Unincepted",$B1439="Q "),VLOOKUP(" ULO",_312_Table1,MATCH('312'!$X$16,_312_Table1_ColumnLookup,0),FALSE),
  IF(AND(VALUE(LEFT($A1439,3))=312,LEFT($G1439,10)="Unincepted"),VLOOKUP(" ULO",_312_Table1,MATCH(LEFT($B1439,1),_312_Table1_ColumnLookup,0),FALSE),
  IF(AND(VALUE(LEFT($A1439,3))=312,LEFT($G1439,5)="Total",$B1439="G "),VLOOKUP('312'!$F$80,_312_Table1,MATCH('312'!$N$16,_312_Table1_ColumnLookup,0),FALSE),
  IF(AND(VALUE(LEFT($A1439,3))=312,LEFT($G1439,5)="Total",$B1439="O "),VLOOKUP('312'!$F$80,_312_Table1,MATCH('312'!$V$16,_312_Table1_ColumnLookup,0),FALSE),
  IF(AND(VALUE(LEFT($A1439,3))=312,LEFT($G1439,5)="Total",$B1439="Q "),VLOOKUP('312'!$F$80,_312_Table1,MATCH('312'!$X$16,_312_Table1_ColumnLookup,0),FALSE),
  IF(AND(VALUE(LEFT($A1439,3))=312,LEFT($G1439,5)="Total"),VLOOKUP('312'!$F$80,_312_Table1,MATCH(LEFT($B1439,1),_312_Table1_ColumnLookup,0),FALSE),
  IF(AND(VALUE(LEFT($A1439,3))=312,LEN($I1439)=4,$B1439="G"),VLOOKUP($I1439,_312_Table1,MATCH('312'!$N$16,_312_Table1_ColumnLookup,0),FALSE),
  IF(AND(VALUE(LEFT($A1439,3))=312,LEN($I1439)=4,$B1439="O"),VLOOKUP($I1439,_312_Table1,MATCH('312'!$V$16,_312_Table1_ColumnLookup,0),FALSE),
  IF(AND(VALUE(LEFT($A1439,3))=312,LEN($I1439)=4,$B1439="Q"),VLOOKUP($I1439,_312_Table1,MATCH('312'!$X$16,_312_Table1_ColumnLookup,0),FALSE),
  IF(AND(VALUE(LEFT($A1439,3))=312,LEN($I1439)=4),VLOOKUP($I1439,_312_Table1,MATCH(LEFT($B1439,1),_312_Table1_ColumnLookup,0),FALSE)
+N("312"),
  IF(VALUE(LEFT($A1439,3))=313,VLOOKUP(VALUE(MID($B1439,2,1)),_313_Table1,MATCH(MID($B1439,1,1),_313_Table1_ColumnLookup,0),FALSE)
+N("313"),
  IF(AND(VALUE(LEFT($A1439,3))=314,LEN($B1439)=3),VLOOKUP(VALUE(MID($B1439,2,2)),_314_Table1,MATCH(MID($B1439,1,1),_314_Table1_ColumnLookup,0),FALSE),
  IF(VALUE(LEFT($A1439,3))=314,VLOOKUP(VALUE(MID($B1439,2,1)),_314_Table1,MATCH(MID($B1439,1,1),_314_Table1_ColumnLookup,0),FALSE)
+N("314"),
""))))))))))))))))))))))))</f>
        <v>#N/A</v>
      </c>
      <c r="E1439" s="238" t="e">
        <f>IF(AND(VALUE(LEFT($A1439,3))=309,LEN($B1439)=3),VLOOKUP(VALUE(MID($B1439,2,2)),_309_Table2,MATCH(MID($B1439,1,1),_309_Table2_ColumnLookup,0),FALSE),
  IF($C1439="309 LCR SummaryA",OneYearSCR,IF($C1439="309 LCR SummaryB",UltimateSCR,IF(VALUE(LEFT($A1439,3))=309,VLOOKUP(VALUE(MID($B1439,2,1)),_309_Table2,MATCH(MID($B1439,1,1),_309_Table2_ColumnLookup,0),FALSE)
+N("309"),
  IF(VALUE(LEFT($A1439,3))=310,VLOOKUP(VALUE(MID($B1439,2,1)),_310_Table2,MATCH(MID($B1439,1,1),_310_Table2_ColumnLookup,0),FALSE)
+N("310"),
  IF(AND(VALUE(LEFT($A1439,3))=311,LEN($I1439)=4),VLOOKUP($I1439,_311_Table2,MATCH($B1439,_311_Table2_ColumnLookup,0),FALSE),
  IF(AND(VALUE(LEFT($A1439,3))=311,OR($B1439="I2",$B1439="J2",$B1439="K2",$B1439="L2")),VLOOKUP('311'!$G$58,_311_Table2,MATCH(MID($B1439,1,1),_311_Table2_ColumnLookup,0),FALSE),
  IF(AND(VALUE(LEFT($A1439,3))=311,RIGHT($B1439,5)="Total"),VLOOKUP('311'!$G$59,_311_Table2,MATCH(MID($B1439,1,1),_311_Table2_ColumnLookup,0),FALSE),
  IF(VALUE(LEFT($A1439,3))=311,VLOOKUP(VALUE(MID($B1439,2,1)),_311_Table2,MATCH(MID($B1439,1,1),_311_Table2_ColumnLookup,0),FALSE)
+N("311"),
  IF(AND(VALUE(LEFT($A1439,3))=312,LEFT($G1439,10)="Unincepted",$B1439="G "),VLOOKUP(" ULO",_312_Table2,MATCH('312'!$N$16,_312_Table2_ColumnLookup,0),FALSE),
  IF(AND(VALUE(LEFT($A1439,3))=312,LEFT($G1439,10)="Unincepted",$B1439="O "),VLOOKUP(" ULO",_312_Table2,MATCH('312'!$V$16,_312_Table2_ColumnLookup,0),FALSE),
  IF(AND(VALUE(LEFT($A1439,3))=312,LEFT($G1439,10)="Unincepted",$B1439="Q "),VLOOKUP(" ULO",_312_Table2,MATCH('312'!$X$16,_312_Table2_ColumnLookup,0),FALSE),
  IF(AND(VALUE(LEFT($A1439,3))=312,LEFT($G1439,10)="Unincepted"),VLOOKUP(" ULO",_312_Table2,MATCH(LEFT($B1439,1),_312_Table2_ColumnLookup,0),FALSE),
  IF(AND(VALUE(LEFT($A1439,3))=312,LEFT($G1439,5)="Total",$B1439="G "),VLOOKUP('312'!$F$80,_312_Table2,MATCH('312'!$N$16,_312_Table2_ColumnLookup,0),FALSE),
  IF(AND(VALUE(LEFT($A1439,3))=312,LEFT($G1439,5)="Total",$B1439="O "),VLOOKUP('312'!$F$80,_312_Table2,MATCH('312'!$V$16,_312_Table2_ColumnLookup,0),FALSE),
  IF(AND(VALUE(LEFT($A1439,3))=312,LEFT($G1439,5)="Total",$B1439="Q "),VLOOKUP('312'!$F$80,_312_Table2,MATCH('312'!$X$16,_312_Table2_ColumnLookup,0),FALSE),
  IF(AND(VALUE(LEFT($A1439,3))=312,LEFT($G1439,5)="Total"),VLOOKUP('312'!$F$80,_312_Table2,MATCH(LEFT($B1439,1),_312_Table2_ColumnLookup,0),FALSE),
  IF(AND(VALUE(LEFT($A1439,3))=312,LEN($I1439)=4,$B1439="G"),VLOOKUP($I1439,_312_Table2,MATCH('312'!$N$16,_312_Table2_ColumnLookup,0),FALSE),
  IF(AND(VALUE(LEFT($A1439,3))=312,LEN($I1439)=4,$B1439="O"),VLOOKUP($I1439,_312_Table2,MATCH('312'!$V$16,_312_Table2_ColumnLookup,0),FALSE),
  IF(AND(VALUE(LEFT($A1439,3))=312,LEN($I1439)=4,$B1439="Q"),VLOOKUP($I1439,_312_Table2,MATCH('312'!$X$16,_312_Table2_ColumnLookup,0),FALSE),
  IF(AND(VALUE(LEFT($A1439,3))=312,LEN($I1439)=4),VLOOKUP($I1439,_312_Table2,MATCH(LEFT($B1439,1),_312_Table2_ColumnLookup,0),FALSE)
+N("312"),
  IF(VALUE(LEFT($A1439,3))=313,VLOOKUP(VALUE(MID($B1439,2,1)),_313_Table2,MATCH(MID($B1439,1,1),_313_Table2_ColumnLookup,0),FALSE)
+N("313"),
  IF(AND(VALUE(LEFT($A1439,3))=314,LEN($B1439)=3),VLOOKUP(VALUE(MID($B1439,2,2)),_314_Table2,MATCH(MID($B1439,1,1),_314_Table2_ColumnLookup,0),FALSE),
  IF(VALUE(LEFT($A1439,3))=314,VLOOKUP(VALUE(MID($B1439,2,1)),_314_Table2,MATCH(MID($B1439,1,1),_314_Table2_ColumnLookup,0),FALSE)
+N("314"),
""))))))))))))))))))))))))</f>
        <v>#N/A</v>
      </c>
      <c r="F1439" s="238" t="e">
        <f>IF(AND(VALUE(LEFT($A1439,3))=309,LEN($B1439)=3),VLOOKUP(VALUE(MID($B1439,2,2)),_309_Table3,MATCH(MID($B1439,1,1),_309_Table3_ColumnLookup,0),FALSE),
  IF($C1439="309 LCR SummaryA",OneYearSCR,IF($C1439="309 LCR SummaryB",UltimateSCR,IF(VALUE(LEFT($A1439,3))=309,VLOOKUP(VALUE(MID($B1439,2,1)),_309_Table3,MATCH(MID($B1439,1,1),_309_Table3_ColumnLookup,0),FALSE)
+N("309"),
  IF(VALUE(LEFT($A1439,3))=310,VLOOKUP(VALUE(MID($B1439,2,1)),_310_Table3,MATCH(MID($B1439,1,1),_310_Table3_ColumnLookup,0),FALSE)
+N("310"),
  IF(AND(VALUE(LEFT($A1439,3))=311,LEN($I1439)=4),VLOOKUP($I1439,_311_Table3,MATCH($B1439,_311_Table3_ColumnLookup,0),FALSE),
  IF(AND(VALUE(LEFT($A1439,3))=311,OR($B1439="I2",$B1439="J2",$B1439="K2",$B1439="L2")),VLOOKUP('311'!$G$58,_311_Table3,MATCH(MID($B1439,1,1),_311_Table3_ColumnLookup,0),FALSE),
  IF(AND(VALUE(LEFT($A1439,3))=311,RIGHT($B1439,5)="Total"),VLOOKUP('311'!$G$59,_311_Table3,MATCH(MID($B1439,1,1),_311_Table3_ColumnLookup,0),FALSE),
  IF(VALUE(LEFT($A1439,3))=311,VLOOKUP(VALUE(MID($B1439,2,1)),_311_Table3,MATCH(MID($B1439,1,1),_311_Table3_ColumnLookup,0),FALSE)
+N("311"),
  IF(AND(VALUE(LEFT($A1439,3))=312,LEFT($G1439,10)="Unincepted",$B1439="G "),VLOOKUP(" ULO",_312_Table3,MATCH('312'!$N$16,_312_Table3_ColumnLookup,0),FALSE),
  IF(AND(VALUE(LEFT($A1439,3))=312,LEFT($G1439,10)="Unincepted",$B1439="O "),VLOOKUP(" ULO",_312_Table3,MATCH('312'!$V$16,_312_Table3_ColumnLookup,0),FALSE),
  IF(AND(VALUE(LEFT($A1439,3))=312,LEFT($G1439,10)="Unincepted",$B1439="Q "),VLOOKUP(" ULO",_312_Table3,MATCH('312'!$X$16,_312_Table3_ColumnLookup,0),FALSE),
  IF(AND(VALUE(LEFT($A1439,3))=312,LEFT($G1439,10)="Unincepted"),VLOOKUP(" ULO",_312_Table3,MATCH(LEFT($B1439,1),_312_Table3_ColumnLookup,0),FALSE),
  IF(AND(VALUE(LEFT($A1439,3))=312,LEFT($G1439,5)="Total",$B1439="G "),VLOOKUP('312'!$F$80,_312_Table3,MATCH('312'!$N$16,_312_Table3_ColumnLookup,0),FALSE),
  IF(AND(VALUE(LEFT($A1439,3))=312,LEFT($G1439,5)="Total",$B1439="O "),VLOOKUP('312'!$F$80,_312_Table3,MATCH('312'!$V$16,_312_Table3_ColumnLookup,0),FALSE),
  IF(AND(VALUE(LEFT($A1439,3))=312,LEFT($G1439,5)="Total",$B1439="Q "),VLOOKUP('312'!$F$80,_312_Table3,MATCH('312'!$X$16,_312_Table3_ColumnLookup,0),FALSE),
  IF(AND(VALUE(LEFT($A1439,3))=312,LEFT($G1439,5)="Total"),VLOOKUP('312'!$F$80,_312_Table3,MATCH(LEFT($B1439,1),_312_Table3_ColumnLookup,0),FALSE),
  IF(AND(VALUE(LEFT($A1439,3))=312,LEN($I1439)=4,$B1439="G"),VLOOKUP($I1439,_312_Table3,MATCH('312'!$N$16,_312_Table3_ColumnLookup,0),FALSE),
  IF(AND(VALUE(LEFT($A1439,3))=312,LEN($I1439)=4,$B1439="O"),VLOOKUP($I1439,_312_Table3,MATCH('312'!$V$16,_312_Table3_ColumnLookup,0),FALSE),
  IF(AND(VALUE(LEFT($A1439,3))=312,LEN($I1439)=4,$B1439="Q"),VLOOKUP($I1439,_312_Table3,MATCH('312'!$X$16,_312_Table3_ColumnLookup,0),FALSE),
  IF(AND(VALUE(LEFT($A1439,3))=312,LEN($I1439)=4),VLOOKUP($I1439,_312_Table3,MATCH(LEFT($B1439,1),_312_Table3_ColumnLookup,0),FALSE)
+N("312"),
  IF(VALUE(LEFT($A1439,3))=313,VLOOKUP(VALUE(MID($B1439,2,1)),_313_Table3,MATCH(MID($B1439,1,1),_313_Table3_ColumnLookup,0),FALSE)
+N("313"),
  IF(AND(VALUE(LEFT($A1439,3))=314,LEN($B1439)=3),VLOOKUP(VALUE(MID($B1439,2,2)),_314_Table3,MATCH(MID($B1439,1,1),_314_Table3_ColumnLookup,0),FALSE),
  IF(VALUE(LEFT($A1439,3))=314,VLOOKUP(VALUE(MID($B1439,2,1)),_314_Table3,MATCH(MID($B1439,1,1),_314_Table3_ColumnLookup,0),FALSE)
+N("314"),
""))))))))))))))))))))))))</f>
        <v>#N/A</v>
      </c>
      <c r="H1439" s="321" t="str">
        <f>IFERROR(
IF(ISERROR($D1439)=FALSE,$D1439,IF(ISERROR($E1439)=FALSE,$E1439,IF(ISERROR($F1439)=FALSE,$F1439
+N("012 checkboxes"),
IF(
IF(OR(LEFT($A1439,9)="Syndicate",LEFT($A1439,12)="NewSyndicate"),VLOOKUP($A1439,'012'!$J:$ZW,MATCH("Link to button",'012'!$J$1:$ZW$1,0),0)
+N("309 checkbox"),
IF($C1439="309 LCR Summary0",VLOOKUP("Notes990",'309'!$P:$ZZ,MATCH("Link to button",'309'!$P$1:$ZZ$1,0),0)
+N("313 checkboxes"),
IF($C1439="313 Financial Information0LcmVsScr",IF($C1439="309 LCR Summary0",VLOOKUP("LcmVsScr",'309'!$N:$ZZ,MATCH("Link to button",'309'!$N$1:$ZZ$1,0),0),
IF($C1439="313 Financial Information0LcrDocAttached",IF($C1439="309 LCR Summary0",VLOOKUP("LcrDocAttached",'309'!$N:$ZZ,MATCH("Link to button",'309'!$N$1:$ZZ$1,0),
0)))))))=1,TRUE,FALSE)
))),"")</f>
        <v/>
      </c>
    </row>
    <row r="1440" spans="1:8">
      <c r="A1440" s="237" t="e">
        <f>VLOOKUP($G1440,CSVLookups!$B:$R,MATCH(A$1,CSVLookups!$B$1:$R$1,0),FALSE)</f>
        <v>#N/A</v>
      </c>
      <c r="B1440" s="237" t="e">
        <f>VLOOKUP($G1440,CSVLookups!$B:$R,MATCH(B$1,CSVLookups!$B$1:$R$1,0),FALSE)</f>
        <v>#N/A</v>
      </c>
      <c r="C1440" s="238" t="e">
        <f t="shared" ref="C1440:C1503" si="23">IF(OR(LEFT($A1440,4)="Base",LEFT($A1440,4)="Synd",LEFT($A1440,7)="NewSynd"),"",
IF(OR(AND(LEN($I1440=0),OR(LEFT($A1440,3)*1=311,LEFT($A1440,3)*1=312,LEFT($A1440,3)*1=313)),LEN($I1440)=4),
CONCATENATE($A1440,$B1440,$I1440,
IF(LEFT($G1440,LEN("NetOfRI"))="NetOfRI","Net Insurance Claims brought forward",
IF(LEFT($G1440,LEN("Adjustments"))="Adjustments","Adjustments",
IF(LEFT($G1440,LEN("NewBusiness"))="NewBusiness","New Business",
IF(LEFT($G1440,LEN("TotalClaims"))="TotalClaims","Total Claims",
IF(LEFT($G1440,LEN("TotalAdjustments"))="TotalAdjustments","Adjustments",
IF(LEFT($G1440,LEN("TotalNewBusiness"))="TotalNewBusiness","New Business",
IF(LEFT($G1440,LEN("Unincepted"))="Unincepted","Unincepted",
IF(LEFT($G1440,LEN("Total"))="Total","Total",
IF($G1440="LcmVsScr","LcmVsScr",
IF($G1440="LcrDocAttached","LcrDocAttached",
""))))))))))),CONCATENATE($A1440,$B1440)))</f>
        <v>#N/A</v>
      </c>
      <c r="D1440" s="238" t="e">
        <f>IF(AND(VALUE(LEFT($A1440,3))=309,LEN($B1440)=3),VLOOKUP(VALUE(MID($B1440,2,2)),_309_Table1,MATCH(MID($B1440,1,1),_309_Table1_ColumnLookup,0),FALSE),
  IF($C1440="309 LCR SummaryA",OneYearSCR,IF($C1440="309 LCR SummaryB",UltimateSCR,IF(VALUE(LEFT($A1440,3))=309,VLOOKUP(VALUE(MID($B1440,2,1)),_309_Table1,MATCH(MID($B1440,1,1),_309_Table1_ColumnLookup,0),FALSE)
+N("309"),
  IF(VALUE(LEFT($A1440,3))=310,VLOOKUP(VALUE(MID($B1440,2,1)),_310_Table1,MATCH(MID($B1440,1,1),_310_Table1_ColumnLookup,0),FALSE)
+N("310"),
  IF(AND(VALUE(LEFT($A1440,3))=311,LEN($I1440)=4),VLOOKUP($I1440,_311_Table1,MATCH($B1440,_311_Table1_ColumnLookup,0),FALSE),
  IF(AND(VALUE(LEFT($A1440,3))=311,OR($B1440="I2",$B1440="J2",$B1440="K2",$B1440="L2")),VLOOKUP('311'!$G$58,_311_Table1,MATCH(MID($B1440,1,1),_311_Table1_ColumnLookup,0),FALSE),
  IF(AND(VALUE(LEFT($A1440,3))=311,RIGHT($B1440,5)="Total"),VLOOKUP('311'!$G$59,_311_Table1,MATCH(MID($B1440,1,1),_311_Table1_ColumnLookup,0),FALSE),
  IF(VALUE(LEFT($A1440,3))=311,VLOOKUP(VALUE(MID($B1440,2,1)),_311_Table1,MATCH(MID($B1440,1,1),_311_Table1_ColumnLookup,0),FALSE)
+N("311"),
  IF(AND(VALUE(LEFT($A1440,3))=312,LEFT($G1440,10)="Unincepted",$B1440="G "),VLOOKUP(" ULO",_312_Table1,MATCH('312'!$N$16,_312_Table1_ColumnLookup,0),FALSE),
  IF(AND(VALUE(LEFT($A1440,3))=312,LEFT($G1440,10)="Unincepted",$B1440="O "),VLOOKUP(" ULO",_312_Table1,MATCH('312'!$V$16,_312_Table1_ColumnLookup,0),FALSE),
  IF(AND(VALUE(LEFT($A1440,3))=312,LEFT($G1440,10)="Unincepted",$B1440="Q "),VLOOKUP(" ULO",_312_Table1,MATCH('312'!$X$16,_312_Table1_ColumnLookup,0),FALSE),
  IF(AND(VALUE(LEFT($A1440,3))=312,LEFT($G1440,10)="Unincepted"),VLOOKUP(" ULO",_312_Table1,MATCH(LEFT($B1440,1),_312_Table1_ColumnLookup,0),FALSE),
  IF(AND(VALUE(LEFT($A1440,3))=312,LEFT($G1440,5)="Total",$B1440="G "),VLOOKUP('312'!$F$80,_312_Table1,MATCH('312'!$N$16,_312_Table1_ColumnLookup,0),FALSE),
  IF(AND(VALUE(LEFT($A1440,3))=312,LEFT($G1440,5)="Total",$B1440="O "),VLOOKUP('312'!$F$80,_312_Table1,MATCH('312'!$V$16,_312_Table1_ColumnLookup,0),FALSE),
  IF(AND(VALUE(LEFT($A1440,3))=312,LEFT($G1440,5)="Total",$B1440="Q "),VLOOKUP('312'!$F$80,_312_Table1,MATCH('312'!$X$16,_312_Table1_ColumnLookup,0),FALSE),
  IF(AND(VALUE(LEFT($A1440,3))=312,LEFT($G1440,5)="Total"),VLOOKUP('312'!$F$80,_312_Table1,MATCH(LEFT($B1440,1),_312_Table1_ColumnLookup,0),FALSE),
  IF(AND(VALUE(LEFT($A1440,3))=312,LEN($I1440)=4,$B1440="G"),VLOOKUP($I1440,_312_Table1,MATCH('312'!$N$16,_312_Table1_ColumnLookup,0),FALSE),
  IF(AND(VALUE(LEFT($A1440,3))=312,LEN($I1440)=4,$B1440="O"),VLOOKUP($I1440,_312_Table1,MATCH('312'!$V$16,_312_Table1_ColumnLookup,0),FALSE),
  IF(AND(VALUE(LEFT($A1440,3))=312,LEN($I1440)=4,$B1440="Q"),VLOOKUP($I1440,_312_Table1,MATCH('312'!$X$16,_312_Table1_ColumnLookup,0),FALSE),
  IF(AND(VALUE(LEFT($A1440,3))=312,LEN($I1440)=4),VLOOKUP($I1440,_312_Table1,MATCH(LEFT($B1440,1),_312_Table1_ColumnLookup,0),FALSE)
+N("312"),
  IF(VALUE(LEFT($A1440,3))=313,VLOOKUP(VALUE(MID($B1440,2,1)),_313_Table1,MATCH(MID($B1440,1,1),_313_Table1_ColumnLookup,0),FALSE)
+N("313"),
  IF(AND(VALUE(LEFT($A1440,3))=314,LEN($B1440)=3),VLOOKUP(VALUE(MID($B1440,2,2)),_314_Table1,MATCH(MID($B1440,1,1),_314_Table1_ColumnLookup,0),FALSE),
  IF(VALUE(LEFT($A1440,3))=314,VLOOKUP(VALUE(MID($B1440,2,1)),_314_Table1,MATCH(MID($B1440,1,1),_314_Table1_ColumnLookup,0),FALSE)
+N("314"),
""))))))))))))))))))))))))</f>
        <v>#N/A</v>
      </c>
      <c r="E1440" s="238" t="e">
        <f>IF(AND(VALUE(LEFT($A1440,3))=309,LEN($B1440)=3),VLOOKUP(VALUE(MID($B1440,2,2)),_309_Table2,MATCH(MID($B1440,1,1),_309_Table2_ColumnLookup,0),FALSE),
  IF($C1440="309 LCR SummaryA",OneYearSCR,IF($C1440="309 LCR SummaryB",UltimateSCR,IF(VALUE(LEFT($A1440,3))=309,VLOOKUP(VALUE(MID($B1440,2,1)),_309_Table2,MATCH(MID($B1440,1,1),_309_Table2_ColumnLookup,0),FALSE)
+N("309"),
  IF(VALUE(LEFT($A1440,3))=310,VLOOKUP(VALUE(MID($B1440,2,1)),_310_Table2,MATCH(MID($B1440,1,1),_310_Table2_ColumnLookup,0),FALSE)
+N("310"),
  IF(AND(VALUE(LEFT($A1440,3))=311,LEN($I1440)=4),VLOOKUP($I1440,_311_Table2,MATCH($B1440,_311_Table2_ColumnLookup,0),FALSE),
  IF(AND(VALUE(LEFT($A1440,3))=311,OR($B1440="I2",$B1440="J2",$B1440="K2",$B1440="L2")),VLOOKUP('311'!$G$58,_311_Table2,MATCH(MID($B1440,1,1),_311_Table2_ColumnLookup,0),FALSE),
  IF(AND(VALUE(LEFT($A1440,3))=311,RIGHT($B1440,5)="Total"),VLOOKUP('311'!$G$59,_311_Table2,MATCH(MID($B1440,1,1),_311_Table2_ColumnLookup,0),FALSE),
  IF(VALUE(LEFT($A1440,3))=311,VLOOKUP(VALUE(MID($B1440,2,1)),_311_Table2,MATCH(MID($B1440,1,1),_311_Table2_ColumnLookup,0),FALSE)
+N("311"),
  IF(AND(VALUE(LEFT($A1440,3))=312,LEFT($G1440,10)="Unincepted",$B1440="G "),VLOOKUP(" ULO",_312_Table2,MATCH('312'!$N$16,_312_Table2_ColumnLookup,0),FALSE),
  IF(AND(VALUE(LEFT($A1440,3))=312,LEFT($G1440,10)="Unincepted",$B1440="O "),VLOOKUP(" ULO",_312_Table2,MATCH('312'!$V$16,_312_Table2_ColumnLookup,0),FALSE),
  IF(AND(VALUE(LEFT($A1440,3))=312,LEFT($G1440,10)="Unincepted",$B1440="Q "),VLOOKUP(" ULO",_312_Table2,MATCH('312'!$X$16,_312_Table2_ColumnLookup,0),FALSE),
  IF(AND(VALUE(LEFT($A1440,3))=312,LEFT($G1440,10)="Unincepted"),VLOOKUP(" ULO",_312_Table2,MATCH(LEFT($B1440,1),_312_Table2_ColumnLookup,0),FALSE),
  IF(AND(VALUE(LEFT($A1440,3))=312,LEFT($G1440,5)="Total",$B1440="G "),VLOOKUP('312'!$F$80,_312_Table2,MATCH('312'!$N$16,_312_Table2_ColumnLookup,0),FALSE),
  IF(AND(VALUE(LEFT($A1440,3))=312,LEFT($G1440,5)="Total",$B1440="O "),VLOOKUP('312'!$F$80,_312_Table2,MATCH('312'!$V$16,_312_Table2_ColumnLookup,0),FALSE),
  IF(AND(VALUE(LEFT($A1440,3))=312,LEFT($G1440,5)="Total",$B1440="Q "),VLOOKUP('312'!$F$80,_312_Table2,MATCH('312'!$X$16,_312_Table2_ColumnLookup,0),FALSE),
  IF(AND(VALUE(LEFT($A1440,3))=312,LEFT($G1440,5)="Total"),VLOOKUP('312'!$F$80,_312_Table2,MATCH(LEFT($B1440,1),_312_Table2_ColumnLookup,0),FALSE),
  IF(AND(VALUE(LEFT($A1440,3))=312,LEN($I1440)=4,$B1440="G"),VLOOKUP($I1440,_312_Table2,MATCH('312'!$N$16,_312_Table2_ColumnLookup,0),FALSE),
  IF(AND(VALUE(LEFT($A1440,3))=312,LEN($I1440)=4,$B1440="O"),VLOOKUP($I1440,_312_Table2,MATCH('312'!$V$16,_312_Table2_ColumnLookup,0),FALSE),
  IF(AND(VALUE(LEFT($A1440,3))=312,LEN($I1440)=4,$B1440="Q"),VLOOKUP($I1440,_312_Table2,MATCH('312'!$X$16,_312_Table2_ColumnLookup,0),FALSE),
  IF(AND(VALUE(LEFT($A1440,3))=312,LEN($I1440)=4),VLOOKUP($I1440,_312_Table2,MATCH(LEFT($B1440,1),_312_Table2_ColumnLookup,0),FALSE)
+N("312"),
  IF(VALUE(LEFT($A1440,3))=313,VLOOKUP(VALUE(MID($B1440,2,1)),_313_Table2,MATCH(MID($B1440,1,1),_313_Table2_ColumnLookup,0),FALSE)
+N("313"),
  IF(AND(VALUE(LEFT($A1440,3))=314,LEN($B1440)=3),VLOOKUP(VALUE(MID($B1440,2,2)),_314_Table2,MATCH(MID($B1440,1,1),_314_Table2_ColumnLookup,0),FALSE),
  IF(VALUE(LEFT($A1440,3))=314,VLOOKUP(VALUE(MID($B1440,2,1)),_314_Table2,MATCH(MID($B1440,1,1),_314_Table2_ColumnLookup,0),FALSE)
+N("314"),
""))))))))))))))))))))))))</f>
        <v>#N/A</v>
      </c>
      <c r="F1440" s="238" t="e">
        <f>IF(AND(VALUE(LEFT($A1440,3))=309,LEN($B1440)=3),VLOOKUP(VALUE(MID($B1440,2,2)),_309_Table3,MATCH(MID($B1440,1,1),_309_Table3_ColumnLookup,0),FALSE),
  IF($C1440="309 LCR SummaryA",OneYearSCR,IF($C1440="309 LCR SummaryB",UltimateSCR,IF(VALUE(LEFT($A1440,3))=309,VLOOKUP(VALUE(MID($B1440,2,1)),_309_Table3,MATCH(MID($B1440,1,1),_309_Table3_ColumnLookup,0),FALSE)
+N("309"),
  IF(VALUE(LEFT($A1440,3))=310,VLOOKUP(VALUE(MID($B1440,2,1)),_310_Table3,MATCH(MID($B1440,1,1),_310_Table3_ColumnLookup,0),FALSE)
+N("310"),
  IF(AND(VALUE(LEFT($A1440,3))=311,LEN($I1440)=4),VLOOKUP($I1440,_311_Table3,MATCH($B1440,_311_Table3_ColumnLookup,0),FALSE),
  IF(AND(VALUE(LEFT($A1440,3))=311,OR($B1440="I2",$B1440="J2",$B1440="K2",$B1440="L2")),VLOOKUP('311'!$G$58,_311_Table3,MATCH(MID($B1440,1,1),_311_Table3_ColumnLookup,0),FALSE),
  IF(AND(VALUE(LEFT($A1440,3))=311,RIGHT($B1440,5)="Total"),VLOOKUP('311'!$G$59,_311_Table3,MATCH(MID($B1440,1,1),_311_Table3_ColumnLookup,0),FALSE),
  IF(VALUE(LEFT($A1440,3))=311,VLOOKUP(VALUE(MID($B1440,2,1)),_311_Table3,MATCH(MID($B1440,1,1),_311_Table3_ColumnLookup,0),FALSE)
+N("311"),
  IF(AND(VALUE(LEFT($A1440,3))=312,LEFT($G1440,10)="Unincepted",$B1440="G "),VLOOKUP(" ULO",_312_Table3,MATCH('312'!$N$16,_312_Table3_ColumnLookup,0),FALSE),
  IF(AND(VALUE(LEFT($A1440,3))=312,LEFT($G1440,10)="Unincepted",$B1440="O "),VLOOKUP(" ULO",_312_Table3,MATCH('312'!$V$16,_312_Table3_ColumnLookup,0),FALSE),
  IF(AND(VALUE(LEFT($A1440,3))=312,LEFT($G1440,10)="Unincepted",$B1440="Q "),VLOOKUP(" ULO",_312_Table3,MATCH('312'!$X$16,_312_Table3_ColumnLookup,0),FALSE),
  IF(AND(VALUE(LEFT($A1440,3))=312,LEFT($G1440,10)="Unincepted"),VLOOKUP(" ULO",_312_Table3,MATCH(LEFT($B1440,1),_312_Table3_ColumnLookup,0),FALSE),
  IF(AND(VALUE(LEFT($A1440,3))=312,LEFT($G1440,5)="Total",$B1440="G "),VLOOKUP('312'!$F$80,_312_Table3,MATCH('312'!$N$16,_312_Table3_ColumnLookup,0),FALSE),
  IF(AND(VALUE(LEFT($A1440,3))=312,LEFT($G1440,5)="Total",$B1440="O "),VLOOKUP('312'!$F$80,_312_Table3,MATCH('312'!$V$16,_312_Table3_ColumnLookup,0),FALSE),
  IF(AND(VALUE(LEFT($A1440,3))=312,LEFT($G1440,5)="Total",$B1440="Q "),VLOOKUP('312'!$F$80,_312_Table3,MATCH('312'!$X$16,_312_Table3_ColumnLookup,0),FALSE),
  IF(AND(VALUE(LEFT($A1440,3))=312,LEFT($G1440,5)="Total"),VLOOKUP('312'!$F$80,_312_Table3,MATCH(LEFT($B1440,1),_312_Table3_ColumnLookup,0),FALSE),
  IF(AND(VALUE(LEFT($A1440,3))=312,LEN($I1440)=4,$B1440="G"),VLOOKUP($I1440,_312_Table3,MATCH('312'!$N$16,_312_Table3_ColumnLookup,0),FALSE),
  IF(AND(VALUE(LEFT($A1440,3))=312,LEN($I1440)=4,$B1440="O"),VLOOKUP($I1440,_312_Table3,MATCH('312'!$V$16,_312_Table3_ColumnLookup,0),FALSE),
  IF(AND(VALUE(LEFT($A1440,3))=312,LEN($I1440)=4,$B1440="Q"),VLOOKUP($I1440,_312_Table3,MATCH('312'!$X$16,_312_Table3_ColumnLookup,0),FALSE),
  IF(AND(VALUE(LEFT($A1440,3))=312,LEN($I1440)=4),VLOOKUP($I1440,_312_Table3,MATCH(LEFT($B1440,1),_312_Table3_ColumnLookup,0),FALSE)
+N("312"),
  IF(VALUE(LEFT($A1440,3))=313,VLOOKUP(VALUE(MID($B1440,2,1)),_313_Table3,MATCH(MID($B1440,1,1),_313_Table3_ColumnLookup,0),FALSE)
+N("313"),
  IF(AND(VALUE(LEFT($A1440,3))=314,LEN($B1440)=3),VLOOKUP(VALUE(MID($B1440,2,2)),_314_Table3,MATCH(MID($B1440,1,1),_314_Table3_ColumnLookup,0),FALSE),
  IF(VALUE(LEFT($A1440,3))=314,VLOOKUP(VALUE(MID($B1440,2,1)),_314_Table3,MATCH(MID($B1440,1,1),_314_Table3_ColumnLookup,0),FALSE)
+N("314"),
""))))))))))))))))))))))))</f>
        <v>#N/A</v>
      </c>
      <c r="H1440" s="321" t="str">
        <f>IFERROR(
IF(ISERROR($D1440)=FALSE,$D1440,IF(ISERROR($E1440)=FALSE,$E1440,IF(ISERROR($F1440)=FALSE,$F1440
+N("012 checkboxes"),
IF(
IF(OR(LEFT($A1440,9)="Syndicate",LEFT($A1440,12)="NewSyndicate"),VLOOKUP($A1440,'012'!$J:$ZW,MATCH("Link to button",'012'!$J$1:$ZW$1,0),0)
+N("309 checkbox"),
IF($C1440="309 LCR Summary0",VLOOKUP("Notes990",'309'!$P:$ZZ,MATCH("Link to button",'309'!$P$1:$ZZ$1,0),0)
+N("313 checkboxes"),
IF($C1440="313 Financial Information0LcmVsScr",IF($C1440="309 LCR Summary0",VLOOKUP("LcmVsScr",'309'!$N:$ZZ,MATCH("Link to button",'309'!$N$1:$ZZ$1,0),0),
IF($C1440="313 Financial Information0LcrDocAttached",IF($C1440="309 LCR Summary0",VLOOKUP("LcrDocAttached",'309'!$N:$ZZ,MATCH("Link to button",'309'!$N$1:$ZZ$1,0),
0)))))))=1,TRUE,FALSE)
))),"")</f>
        <v/>
      </c>
    </row>
    <row r="1441" spans="1:8">
      <c r="A1441" s="237" t="e">
        <f>VLOOKUP($G1441,CSVLookups!$B:$R,MATCH(A$1,CSVLookups!$B$1:$R$1,0),FALSE)</f>
        <v>#N/A</v>
      </c>
      <c r="B1441" s="237" t="e">
        <f>VLOOKUP($G1441,CSVLookups!$B:$R,MATCH(B$1,CSVLookups!$B$1:$R$1,0),FALSE)</f>
        <v>#N/A</v>
      </c>
      <c r="C1441" s="238" t="e">
        <f t="shared" si="23"/>
        <v>#N/A</v>
      </c>
      <c r="D1441" s="238" t="e">
        <f>IF(AND(VALUE(LEFT($A1441,3))=309,LEN($B1441)=3),VLOOKUP(VALUE(MID($B1441,2,2)),_309_Table1,MATCH(MID($B1441,1,1),_309_Table1_ColumnLookup,0),FALSE),
  IF($C1441="309 LCR SummaryA",OneYearSCR,IF($C1441="309 LCR SummaryB",UltimateSCR,IF(VALUE(LEFT($A1441,3))=309,VLOOKUP(VALUE(MID($B1441,2,1)),_309_Table1,MATCH(MID($B1441,1,1),_309_Table1_ColumnLookup,0),FALSE)
+N("309"),
  IF(VALUE(LEFT($A1441,3))=310,VLOOKUP(VALUE(MID($B1441,2,1)),_310_Table1,MATCH(MID($B1441,1,1),_310_Table1_ColumnLookup,0),FALSE)
+N("310"),
  IF(AND(VALUE(LEFT($A1441,3))=311,LEN($I1441)=4),VLOOKUP($I1441,_311_Table1,MATCH($B1441,_311_Table1_ColumnLookup,0),FALSE),
  IF(AND(VALUE(LEFT($A1441,3))=311,OR($B1441="I2",$B1441="J2",$B1441="K2",$B1441="L2")),VLOOKUP('311'!$G$58,_311_Table1,MATCH(MID($B1441,1,1),_311_Table1_ColumnLookup,0),FALSE),
  IF(AND(VALUE(LEFT($A1441,3))=311,RIGHT($B1441,5)="Total"),VLOOKUP('311'!$G$59,_311_Table1,MATCH(MID($B1441,1,1),_311_Table1_ColumnLookup,0),FALSE),
  IF(VALUE(LEFT($A1441,3))=311,VLOOKUP(VALUE(MID($B1441,2,1)),_311_Table1,MATCH(MID($B1441,1,1),_311_Table1_ColumnLookup,0),FALSE)
+N("311"),
  IF(AND(VALUE(LEFT($A1441,3))=312,LEFT($G1441,10)="Unincepted",$B1441="G "),VLOOKUP(" ULO",_312_Table1,MATCH('312'!$N$16,_312_Table1_ColumnLookup,0),FALSE),
  IF(AND(VALUE(LEFT($A1441,3))=312,LEFT($G1441,10)="Unincepted",$B1441="O "),VLOOKUP(" ULO",_312_Table1,MATCH('312'!$V$16,_312_Table1_ColumnLookup,0),FALSE),
  IF(AND(VALUE(LEFT($A1441,3))=312,LEFT($G1441,10)="Unincepted",$B1441="Q "),VLOOKUP(" ULO",_312_Table1,MATCH('312'!$X$16,_312_Table1_ColumnLookup,0),FALSE),
  IF(AND(VALUE(LEFT($A1441,3))=312,LEFT($G1441,10)="Unincepted"),VLOOKUP(" ULO",_312_Table1,MATCH(LEFT($B1441,1),_312_Table1_ColumnLookup,0),FALSE),
  IF(AND(VALUE(LEFT($A1441,3))=312,LEFT($G1441,5)="Total",$B1441="G "),VLOOKUP('312'!$F$80,_312_Table1,MATCH('312'!$N$16,_312_Table1_ColumnLookup,0),FALSE),
  IF(AND(VALUE(LEFT($A1441,3))=312,LEFT($G1441,5)="Total",$B1441="O "),VLOOKUP('312'!$F$80,_312_Table1,MATCH('312'!$V$16,_312_Table1_ColumnLookup,0),FALSE),
  IF(AND(VALUE(LEFT($A1441,3))=312,LEFT($G1441,5)="Total",$B1441="Q "),VLOOKUP('312'!$F$80,_312_Table1,MATCH('312'!$X$16,_312_Table1_ColumnLookup,0),FALSE),
  IF(AND(VALUE(LEFT($A1441,3))=312,LEFT($G1441,5)="Total"),VLOOKUP('312'!$F$80,_312_Table1,MATCH(LEFT($B1441,1),_312_Table1_ColumnLookup,0),FALSE),
  IF(AND(VALUE(LEFT($A1441,3))=312,LEN($I1441)=4,$B1441="G"),VLOOKUP($I1441,_312_Table1,MATCH('312'!$N$16,_312_Table1_ColumnLookup,0),FALSE),
  IF(AND(VALUE(LEFT($A1441,3))=312,LEN($I1441)=4,$B1441="O"),VLOOKUP($I1441,_312_Table1,MATCH('312'!$V$16,_312_Table1_ColumnLookup,0),FALSE),
  IF(AND(VALUE(LEFT($A1441,3))=312,LEN($I1441)=4,$B1441="Q"),VLOOKUP($I1441,_312_Table1,MATCH('312'!$X$16,_312_Table1_ColumnLookup,0),FALSE),
  IF(AND(VALUE(LEFT($A1441,3))=312,LEN($I1441)=4),VLOOKUP($I1441,_312_Table1,MATCH(LEFT($B1441,1),_312_Table1_ColumnLookup,0),FALSE)
+N("312"),
  IF(VALUE(LEFT($A1441,3))=313,VLOOKUP(VALUE(MID($B1441,2,1)),_313_Table1,MATCH(MID($B1441,1,1),_313_Table1_ColumnLookup,0),FALSE)
+N("313"),
  IF(AND(VALUE(LEFT($A1441,3))=314,LEN($B1441)=3),VLOOKUP(VALUE(MID($B1441,2,2)),_314_Table1,MATCH(MID($B1441,1,1),_314_Table1_ColumnLookup,0),FALSE),
  IF(VALUE(LEFT($A1441,3))=314,VLOOKUP(VALUE(MID($B1441,2,1)),_314_Table1,MATCH(MID($B1441,1,1),_314_Table1_ColumnLookup,0),FALSE)
+N("314"),
""))))))))))))))))))))))))</f>
        <v>#N/A</v>
      </c>
      <c r="E1441" s="238" t="e">
        <f>IF(AND(VALUE(LEFT($A1441,3))=309,LEN($B1441)=3),VLOOKUP(VALUE(MID($B1441,2,2)),_309_Table2,MATCH(MID($B1441,1,1),_309_Table2_ColumnLookup,0),FALSE),
  IF($C1441="309 LCR SummaryA",OneYearSCR,IF($C1441="309 LCR SummaryB",UltimateSCR,IF(VALUE(LEFT($A1441,3))=309,VLOOKUP(VALUE(MID($B1441,2,1)),_309_Table2,MATCH(MID($B1441,1,1),_309_Table2_ColumnLookup,0),FALSE)
+N("309"),
  IF(VALUE(LEFT($A1441,3))=310,VLOOKUP(VALUE(MID($B1441,2,1)),_310_Table2,MATCH(MID($B1441,1,1),_310_Table2_ColumnLookup,0),FALSE)
+N("310"),
  IF(AND(VALUE(LEFT($A1441,3))=311,LEN($I1441)=4),VLOOKUP($I1441,_311_Table2,MATCH($B1441,_311_Table2_ColumnLookup,0),FALSE),
  IF(AND(VALUE(LEFT($A1441,3))=311,OR($B1441="I2",$B1441="J2",$B1441="K2",$B1441="L2")),VLOOKUP('311'!$G$58,_311_Table2,MATCH(MID($B1441,1,1),_311_Table2_ColumnLookup,0),FALSE),
  IF(AND(VALUE(LEFT($A1441,3))=311,RIGHT($B1441,5)="Total"),VLOOKUP('311'!$G$59,_311_Table2,MATCH(MID($B1441,1,1),_311_Table2_ColumnLookup,0),FALSE),
  IF(VALUE(LEFT($A1441,3))=311,VLOOKUP(VALUE(MID($B1441,2,1)),_311_Table2,MATCH(MID($B1441,1,1),_311_Table2_ColumnLookup,0),FALSE)
+N("311"),
  IF(AND(VALUE(LEFT($A1441,3))=312,LEFT($G1441,10)="Unincepted",$B1441="G "),VLOOKUP(" ULO",_312_Table2,MATCH('312'!$N$16,_312_Table2_ColumnLookup,0),FALSE),
  IF(AND(VALUE(LEFT($A1441,3))=312,LEFT($G1441,10)="Unincepted",$B1441="O "),VLOOKUP(" ULO",_312_Table2,MATCH('312'!$V$16,_312_Table2_ColumnLookup,0),FALSE),
  IF(AND(VALUE(LEFT($A1441,3))=312,LEFT($G1441,10)="Unincepted",$B1441="Q "),VLOOKUP(" ULO",_312_Table2,MATCH('312'!$X$16,_312_Table2_ColumnLookup,0),FALSE),
  IF(AND(VALUE(LEFT($A1441,3))=312,LEFT($G1441,10)="Unincepted"),VLOOKUP(" ULO",_312_Table2,MATCH(LEFT($B1441,1),_312_Table2_ColumnLookup,0),FALSE),
  IF(AND(VALUE(LEFT($A1441,3))=312,LEFT($G1441,5)="Total",$B1441="G "),VLOOKUP('312'!$F$80,_312_Table2,MATCH('312'!$N$16,_312_Table2_ColumnLookup,0),FALSE),
  IF(AND(VALUE(LEFT($A1441,3))=312,LEFT($G1441,5)="Total",$B1441="O "),VLOOKUP('312'!$F$80,_312_Table2,MATCH('312'!$V$16,_312_Table2_ColumnLookup,0),FALSE),
  IF(AND(VALUE(LEFT($A1441,3))=312,LEFT($G1441,5)="Total",$B1441="Q "),VLOOKUP('312'!$F$80,_312_Table2,MATCH('312'!$X$16,_312_Table2_ColumnLookup,0),FALSE),
  IF(AND(VALUE(LEFT($A1441,3))=312,LEFT($G1441,5)="Total"),VLOOKUP('312'!$F$80,_312_Table2,MATCH(LEFT($B1441,1),_312_Table2_ColumnLookup,0),FALSE),
  IF(AND(VALUE(LEFT($A1441,3))=312,LEN($I1441)=4,$B1441="G"),VLOOKUP($I1441,_312_Table2,MATCH('312'!$N$16,_312_Table2_ColumnLookup,0),FALSE),
  IF(AND(VALUE(LEFT($A1441,3))=312,LEN($I1441)=4,$B1441="O"),VLOOKUP($I1441,_312_Table2,MATCH('312'!$V$16,_312_Table2_ColumnLookup,0),FALSE),
  IF(AND(VALUE(LEFT($A1441,3))=312,LEN($I1441)=4,$B1441="Q"),VLOOKUP($I1441,_312_Table2,MATCH('312'!$X$16,_312_Table2_ColumnLookup,0),FALSE),
  IF(AND(VALUE(LEFT($A1441,3))=312,LEN($I1441)=4),VLOOKUP($I1441,_312_Table2,MATCH(LEFT($B1441,1),_312_Table2_ColumnLookup,0),FALSE)
+N("312"),
  IF(VALUE(LEFT($A1441,3))=313,VLOOKUP(VALUE(MID($B1441,2,1)),_313_Table2,MATCH(MID($B1441,1,1),_313_Table2_ColumnLookup,0),FALSE)
+N("313"),
  IF(AND(VALUE(LEFT($A1441,3))=314,LEN($B1441)=3),VLOOKUP(VALUE(MID($B1441,2,2)),_314_Table2,MATCH(MID($B1441,1,1),_314_Table2_ColumnLookup,0),FALSE),
  IF(VALUE(LEFT($A1441,3))=314,VLOOKUP(VALUE(MID($B1441,2,1)),_314_Table2,MATCH(MID($B1441,1,1),_314_Table2_ColumnLookup,0),FALSE)
+N("314"),
""))))))))))))))))))))))))</f>
        <v>#N/A</v>
      </c>
      <c r="F1441" s="238" t="e">
        <f>IF(AND(VALUE(LEFT($A1441,3))=309,LEN($B1441)=3),VLOOKUP(VALUE(MID($B1441,2,2)),_309_Table3,MATCH(MID($B1441,1,1),_309_Table3_ColumnLookup,0),FALSE),
  IF($C1441="309 LCR SummaryA",OneYearSCR,IF($C1441="309 LCR SummaryB",UltimateSCR,IF(VALUE(LEFT($A1441,3))=309,VLOOKUP(VALUE(MID($B1441,2,1)),_309_Table3,MATCH(MID($B1441,1,1),_309_Table3_ColumnLookup,0),FALSE)
+N("309"),
  IF(VALUE(LEFT($A1441,3))=310,VLOOKUP(VALUE(MID($B1441,2,1)),_310_Table3,MATCH(MID($B1441,1,1),_310_Table3_ColumnLookup,0),FALSE)
+N("310"),
  IF(AND(VALUE(LEFT($A1441,3))=311,LEN($I1441)=4),VLOOKUP($I1441,_311_Table3,MATCH($B1441,_311_Table3_ColumnLookup,0),FALSE),
  IF(AND(VALUE(LEFT($A1441,3))=311,OR($B1441="I2",$B1441="J2",$B1441="K2",$B1441="L2")),VLOOKUP('311'!$G$58,_311_Table3,MATCH(MID($B1441,1,1),_311_Table3_ColumnLookup,0),FALSE),
  IF(AND(VALUE(LEFT($A1441,3))=311,RIGHT($B1441,5)="Total"),VLOOKUP('311'!$G$59,_311_Table3,MATCH(MID($B1441,1,1),_311_Table3_ColumnLookup,0),FALSE),
  IF(VALUE(LEFT($A1441,3))=311,VLOOKUP(VALUE(MID($B1441,2,1)),_311_Table3,MATCH(MID($B1441,1,1),_311_Table3_ColumnLookup,0),FALSE)
+N("311"),
  IF(AND(VALUE(LEFT($A1441,3))=312,LEFT($G1441,10)="Unincepted",$B1441="G "),VLOOKUP(" ULO",_312_Table3,MATCH('312'!$N$16,_312_Table3_ColumnLookup,0),FALSE),
  IF(AND(VALUE(LEFT($A1441,3))=312,LEFT($G1441,10)="Unincepted",$B1441="O "),VLOOKUP(" ULO",_312_Table3,MATCH('312'!$V$16,_312_Table3_ColumnLookup,0),FALSE),
  IF(AND(VALUE(LEFT($A1441,3))=312,LEFT($G1441,10)="Unincepted",$B1441="Q "),VLOOKUP(" ULO",_312_Table3,MATCH('312'!$X$16,_312_Table3_ColumnLookup,0),FALSE),
  IF(AND(VALUE(LEFT($A1441,3))=312,LEFT($G1441,10)="Unincepted"),VLOOKUP(" ULO",_312_Table3,MATCH(LEFT($B1441,1),_312_Table3_ColumnLookup,0),FALSE),
  IF(AND(VALUE(LEFT($A1441,3))=312,LEFT($G1441,5)="Total",$B1441="G "),VLOOKUP('312'!$F$80,_312_Table3,MATCH('312'!$N$16,_312_Table3_ColumnLookup,0),FALSE),
  IF(AND(VALUE(LEFT($A1441,3))=312,LEFT($G1441,5)="Total",$B1441="O "),VLOOKUP('312'!$F$80,_312_Table3,MATCH('312'!$V$16,_312_Table3_ColumnLookup,0),FALSE),
  IF(AND(VALUE(LEFT($A1441,3))=312,LEFT($G1441,5)="Total",$B1441="Q "),VLOOKUP('312'!$F$80,_312_Table3,MATCH('312'!$X$16,_312_Table3_ColumnLookup,0),FALSE),
  IF(AND(VALUE(LEFT($A1441,3))=312,LEFT($G1441,5)="Total"),VLOOKUP('312'!$F$80,_312_Table3,MATCH(LEFT($B1441,1),_312_Table3_ColumnLookup,0),FALSE),
  IF(AND(VALUE(LEFT($A1441,3))=312,LEN($I1441)=4,$B1441="G"),VLOOKUP($I1441,_312_Table3,MATCH('312'!$N$16,_312_Table3_ColumnLookup,0),FALSE),
  IF(AND(VALUE(LEFT($A1441,3))=312,LEN($I1441)=4,$B1441="O"),VLOOKUP($I1441,_312_Table3,MATCH('312'!$V$16,_312_Table3_ColumnLookup,0),FALSE),
  IF(AND(VALUE(LEFT($A1441,3))=312,LEN($I1441)=4,$B1441="Q"),VLOOKUP($I1441,_312_Table3,MATCH('312'!$X$16,_312_Table3_ColumnLookup,0),FALSE),
  IF(AND(VALUE(LEFT($A1441,3))=312,LEN($I1441)=4),VLOOKUP($I1441,_312_Table3,MATCH(LEFT($B1441,1),_312_Table3_ColumnLookup,0),FALSE)
+N("312"),
  IF(VALUE(LEFT($A1441,3))=313,VLOOKUP(VALUE(MID($B1441,2,1)),_313_Table3,MATCH(MID($B1441,1,1),_313_Table3_ColumnLookup,0),FALSE)
+N("313"),
  IF(AND(VALUE(LEFT($A1441,3))=314,LEN($B1441)=3),VLOOKUP(VALUE(MID($B1441,2,2)),_314_Table3,MATCH(MID($B1441,1,1),_314_Table3_ColumnLookup,0),FALSE),
  IF(VALUE(LEFT($A1441,3))=314,VLOOKUP(VALUE(MID($B1441,2,1)),_314_Table3,MATCH(MID($B1441,1,1),_314_Table3_ColumnLookup,0),FALSE)
+N("314"),
""))))))))))))))))))))))))</f>
        <v>#N/A</v>
      </c>
      <c r="H1441" s="321" t="str">
        <f>IFERROR(
IF(ISERROR($D1441)=FALSE,$D1441,IF(ISERROR($E1441)=FALSE,$E1441,IF(ISERROR($F1441)=FALSE,$F1441
+N("012 checkboxes"),
IF(
IF(OR(LEFT($A1441,9)="Syndicate",LEFT($A1441,12)="NewSyndicate"),VLOOKUP($A1441,'012'!$J:$ZW,MATCH("Link to button",'012'!$J$1:$ZW$1,0),0)
+N("309 checkbox"),
IF($C1441="309 LCR Summary0",VLOOKUP("Notes990",'309'!$P:$ZZ,MATCH("Link to button",'309'!$P$1:$ZZ$1,0),0)
+N("313 checkboxes"),
IF($C1441="313 Financial Information0LcmVsScr",IF($C1441="309 LCR Summary0",VLOOKUP("LcmVsScr",'309'!$N:$ZZ,MATCH("Link to button",'309'!$N$1:$ZZ$1,0),0),
IF($C1441="313 Financial Information0LcrDocAttached",IF($C1441="309 LCR Summary0",VLOOKUP("LcrDocAttached",'309'!$N:$ZZ,MATCH("Link to button",'309'!$N$1:$ZZ$1,0),
0)))))))=1,TRUE,FALSE)
))),"")</f>
        <v/>
      </c>
    </row>
    <row r="1442" spans="1:8">
      <c r="A1442" s="237" t="e">
        <f>VLOOKUP($G1442,CSVLookups!$B:$R,MATCH(A$1,CSVLookups!$B$1:$R$1,0),FALSE)</f>
        <v>#N/A</v>
      </c>
      <c r="B1442" s="237" t="e">
        <f>VLOOKUP($G1442,CSVLookups!$B:$R,MATCH(B$1,CSVLookups!$B$1:$R$1,0),FALSE)</f>
        <v>#N/A</v>
      </c>
      <c r="C1442" s="238" t="e">
        <f t="shared" si="23"/>
        <v>#N/A</v>
      </c>
      <c r="D1442" s="238" t="e">
        <f>IF(AND(VALUE(LEFT($A1442,3))=309,LEN($B1442)=3),VLOOKUP(VALUE(MID($B1442,2,2)),_309_Table1,MATCH(MID($B1442,1,1),_309_Table1_ColumnLookup,0),FALSE),
  IF($C1442="309 LCR SummaryA",OneYearSCR,IF($C1442="309 LCR SummaryB",UltimateSCR,IF(VALUE(LEFT($A1442,3))=309,VLOOKUP(VALUE(MID($B1442,2,1)),_309_Table1,MATCH(MID($B1442,1,1),_309_Table1_ColumnLookup,0),FALSE)
+N("309"),
  IF(VALUE(LEFT($A1442,3))=310,VLOOKUP(VALUE(MID($B1442,2,1)),_310_Table1,MATCH(MID($B1442,1,1),_310_Table1_ColumnLookup,0),FALSE)
+N("310"),
  IF(AND(VALUE(LEFT($A1442,3))=311,LEN($I1442)=4),VLOOKUP($I1442,_311_Table1,MATCH($B1442,_311_Table1_ColumnLookup,0),FALSE),
  IF(AND(VALUE(LEFT($A1442,3))=311,OR($B1442="I2",$B1442="J2",$B1442="K2",$B1442="L2")),VLOOKUP('311'!$G$58,_311_Table1,MATCH(MID($B1442,1,1),_311_Table1_ColumnLookup,0),FALSE),
  IF(AND(VALUE(LEFT($A1442,3))=311,RIGHT($B1442,5)="Total"),VLOOKUP('311'!$G$59,_311_Table1,MATCH(MID($B1442,1,1),_311_Table1_ColumnLookup,0),FALSE),
  IF(VALUE(LEFT($A1442,3))=311,VLOOKUP(VALUE(MID($B1442,2,1)),_311_Table1,MATCH(MID($B1442,1,1),_311_Table1_ColumnLookup,0),FALSE)
+N("311"),
  IF(AND(VALUE(LEFT($A1442,3))=312,LEFT($G1442,10)="Unincepted",$B1442="G "),VLOOKUP(" ULO",_312_Table1,MATCH('312'!$N$16,_312_Table1_ColumnLookup,0),FALSE),
  IF(AND(VALUE(LEFT($A1442,3))=312,LEFT($G1442,10)="Unincepted",$B1442="O "),VLOOKUP(" ULO",_312_Table1,MATCH('312'!$V$16,_312_Table1_ColumnLookup,0),FALSE),
  IF(AND(VALUE(LEFT($A1442,3))=312,LEFT($G1442,10)="Unincepted",$B1442="Q "),VLOOKUP(" ULO",_312_Table1,MATCH('312'!$X$16,_312_Table1_ColumnLookup,0),FALSE),
  IF(AND(VALUE(LEFT($A1442,3))=312,LEFT($G1442,10)="Unincepted"),VLOOKUP(" ULO",_312_Table1,MATCH(LEFT($B1442,1),_312_Table1_ColumnLookup,0),FALSE),
  IF(AND(VALUE(LEFT($A1442,3))=312,LEFT($G1442,5)="Total",$B1442="G "),VLOOKUP('312'!$F$80,_312_Table1,MATCH('312'!$N$16,_312_Table1_ColumnLookup,0),FALSE),
  IF(AND(VALUE(LEFT($A1442,3))=312,LEFT($G1442,5)="Total",$B1442="O "),VLOOKUP('312'!$F$80,_312_Table1,MATCH('312'!$V$16,_312_Table1_ColumnLookup,0),FALSE),
  IF(AND(VALUE(LEFT($A1442,3))=312,LEFT($G1442,5)="Total",$B1442="Q "),VLOOKUP('312'!$F$80,_312_Table1,MATCH('312'!$X$16,_312_Table1_ColumnLookup,0),FALSE),
  IF(AND(VALUE(LEFT($A1442,3))=312,LEFT($G1442,5)="Total"),VLOOKUP('312'!$F$80,_312_Table1,MATCH(LEFT($B1442,1),_312_Table1_ColumnLookup,0),FALSE),
  IF(AND(VALUE(LEFT($A1442,3))=312,LEN($I1442)=4,$B1442="G"),VLOOKUP($I1442,_312_Table1,MATCH('312'!$N$16,_312_Table1_ColumnLookup,0),FALSE),
  IF(AND(VALUE(LEFT($A1442,3))=312,LEN($I1442)=4,$B1442="O"),VLOOKUP($I1442,_312_Table1,MATCH('312'!$V$16,_312_Table1_ColumnLookup,0),FALSE),
  IF(AND(VALUE(LEFT($A1442,3))=312,LEN($I1442)=4,$B1442="Q"),VLOOKUP($I1442,_312_Table1,MATCH('312'!$X$16,_312_Table1_ColumnLookup,0),FALSE),
  IF(AND(VALUE(LEFT($A1442,3))=312,LEN($I1442)=4),VLOOKUP($I1442,_312_Table1,MATCH(LEFT($B1442,1),_312_Table1_ColumnLookup,0),FALSE)
+N("312"),
  IF(VALUE(LEFT($A1442,3))=313,VLOOKUP(VALUE(MID($B1442,2,1)),_313_Table1,MATCH(MID($B1442,1,1),_313_Table1_ColumnLookup,0),FALSE)
+N("313"),
  IF(AND(VALUE(LEFT($A1442,3))=314,LEN($B1442)=3),VLOOKUP(VALUE(MID($B1442,2,2)),_314_Table1,MATCH(MID($B1442,1,1),_314_Table1_ColumnLookup,0),FALSE),
  IF(VALUE(LEFT($A1442,3))=314,VLOOKUP(VALUE(MID($B1442,2,1)),_314_Table1,MATCH(MID($B1442,1,1),_314_Table1_ColumnLookup,0),FALSE)
+N("314"),
""))))))))))))))))))))))))</f>
        <v>#N/A</v>
      </c>
      <c r="E1442" s="238" t="e">
        <f>IF(AND(VALUE(LEFT($A1442,3))=309,LEN($B1442)=3),VLOOKUP(VALUE(MID($B1442,2,2)),_309_Table2,MATCH(MID($B1442,1,1),_309_Table2_ColumnLookup,0),FALSE),
  IF($C1442="309 LCR SummaryA",OneYearSCR,IF($C1442="309 LCR SummaryB",UltimateSCR,IF(VALUE(LEFT($A1442,3))=309,VLOOKUP(VALUE(MID($B1442,2,1)),_309_Table2,MATCH(MID($B1442,1,1),_309_Table2_ColumnLookup,0),FALSE)
+N("309"),
  IF(VALUE(LEFT($A1442,3))=310,VLOOKUP(VALUE(MID($B1442,2,1)),_310_Table2,MATCH(MID($B1442,1,1),_310_Table2_ColumnLookup,0),FALSE)
+N("310"),
  IF(AND(VALUE(LEFT($A1442,3))=311,LEN($I1442)=4),VLOOKUP($I1442,_311_Table2,MATCH($B1442,_311_Table2_ColumnLookup,0),FALSE),
  IF(AND(VALUE(LEFT($A1442,3))=311,OR($B1442="I2",$B1442="J2",$B1442="K2",$B1442="L2")),VLOOKUP('311'!$G$58,_311_Table2,MATCH(MID($B1442,1,1),_311_Table2_ColumnLookup,0),FALSE),
  IF(AND(VALUE(LEFT($A1442,3))=311,RIGHT($B1442,5)="Total"),VLOOKUP('311'!$G$59,_311_Table2,MATCH(MID($B1442,1,1),_311_Table2_ColumnLookup,0),FALSE),
  IF(VALUE(LEFT($A1442,3))=311,VLOOKUP(VALUE(MID($B1442,2,1)),_311_Table2,MATCH(MID($B1442,1,1),_311_Table2_ColumnLookup,0),FALSE)
+N("311"),
  IF(AND(VALUE(LEFT($A1442,3))=312,LEFT($G1442,10)="Unincepted",$B1442="G "),VLOOKUP(" ULO",_312_Table2,MATCH('312'!$N$16,_312_Table2_ColumnLookup,0),FALSE),
  IF(AND(VALUE(LEFT($A1442,3))=312,LEFT($G1442,10)="Unincepted",$B1442="O "),VLOOKUP(" ULO",_312_Table2,MATCH('312'!$V$16,_312_Table2_ColumnLookup,0),FALSE),
  IF(AND(VALUE(LEFT($A1442,3))=312,LEFT($G1442,10)="Unincepted",$B1442="Q "),VLOOKUP(" ULO",_312_Table2,MATCH('312'!$X$16,_312_Table2_ColumnLookup,0),FALSE),
  IF(AND(VALUE(LEFT($A1442,3))=312,LEFT($G1442,10)="Unincepted"),VLOOKUP(" ULO",_312_Table2,MATCH(LEFT($B1442,1),_312_Table2_ColumnLookup,0),FALSE),
  IF(AND(VALUE(LEFT($A1442,3))=312,LEFT($G1442,5)="Total",$B1442="G "),VLOOKUP('312'!$F$80,_312_Table2,MATCH('312'!$N$16,_312_Table2_ColumnLookup,0),FALSE),
  IF(AND(VALUE(LEFT($A1442,3))=312,LEFT($G1442,5)="Total",$B1442="O "),VLOOKUP('312'!$F$80,_312_Table2,MATCH('312'!$V$16,_312_Table2_ColumnLookup,0),FALSE),
  IF(AND(VALUE(LEFT($A1442,3))=312,LEFT($G1442,5)="Total",$B1442="Q "),VLOOKUP('312'!$F$80,_312_Table2,MATCH('312'!$X$16,_312_Table2_ColumnLookup,0),FALSE),
  IF(AND(VALUE(LEFT($A1442,3))=312,LEFT($G1442,5)="Total"),VLOOKUP('312'!$F$80,_312_Table2,MATCH(LEFT($B1442,1),_312_Table2_ColumnLookup,0),FALSE),
  IF(AND(VALUE(LEFT($A1442,3))=312,LEN($I1442)=4,$B1442="G"),VLOOKUP($I1442,_312_Table2,MATCH('312'!$N$16,_312_Table2_ColumnLookup,0),FALSE),
  IF(AND(VALUE(LEFT($A1442,3))=312,LEN($I1442)=4,$B1442="O"),VLOOKUP($I1442,_312_Table2,MATCH('312'!$V$16,_312_Table2_ColumnLookup,0),FALSE),
  IF(AND(VALUE(LEFT($A1442,3))=312,LEN($I1442)=4,$B1442="Q"),VLOOKUP($I1442,_312_Table2,MATCH('312'!$X$16,_312_Table2_ColumnLookup,0),FALSE),
  IF(AND(VALUE(LEFT($A1442,3))=312,LEN($I1442)=4),VLOOKUP($I1442,_312_Table2,MATCH(LEFT($B1442,1),_312_Table2_ColumnLookup,0),FALSE)
+N("312"),
  IF(VALUE(LEFT($A1442,3))=313,VLOOKUP(VALUE(MID($B1442,2,1)),_313_Table2,MATCH(MID($B1442,1,1),_313_Table2_ColumnLookup,0),FALSE)
+N("313"),
  IF(AND(VALUE(LEFT($A1442,3))=314,LEN($B1442)=3),VLOOKUP(VALUE(MID($B1442,2,2)),_314_Table2,MATCH(MID($B1442,1,1),_314_Table2_ColumnLookup,0),FALSE),
  IF(VALUE(LEFT($A1442,3))=314,VLOOKUP(VALUE(MID($B1442,2,1)),_314_Table2,MATCH(MID($B1442,1,1),_314_Table2_ColumnLookup,0),FALSE)
+N("314"),
""))))))))))))))))))))))))</f>
        <v>#N/A</v>
      </c>
      <c r="F1442" s="238" t="e">
        <f>IF(AND(VALUE(LEFT($A1442,3))=309,LEN($B1442)=3),VLOOKUP(VALUE(MID($B1442,2,2)),_309_Table3,MATCH(MID($B1442,1,1),_309_Table3_ColumnLookup,0),FALSE),
  IF($C1442="309 LCR SummaryA",OneYearSCR,IF($C1442="309 LCR SummaryB",UltimateSCR,IF(VALUE(LEFT($A1442,3))=309,VLOOKUP(VALUE(MID($B1442,2,1)),_309_Table3,MATCH(MID($B1442,1,1),_309_Table3_ColumnLookup,0),FALSE)
+N("309"),
  IF(VALUE(LEFT($A1442,3))=310,VLOOKUP(VALUE(MID($B1442,2,1)),_310_Table3,MATCH(MID($B1442,1,1),_310_Table3_ColumnLookup,0),FALSE)
+N("310"),
  IF(AND(VALUE(LEFT($A1442,3))=311,LEN($I1442)=4),VLOOKUP($I1442,_311_Table3,MATCH($B1442,_311_Table3_ColumnLookup,0),FALSE),
  IF(AND(VALUE(LEFT($A1442,3))=311,OR($B1442="I2",$B1442="J2",$B1442="K2",$B1442="L2")),VLOOKUP('311'!$G$58,_311_Table3,MATCH(MID($B1442,1,1),_311_Table3_ColumnLookup,0),FALSE),
  IF(AND(VALUE(LEFT($A1442,3))=311,RIGHT($B1442,5)="Total"),VLOOKUP('311'!$G$59,_311_Table3,MATCH(MID($B1442,1,1),_311_Table3_ColumnLookup,0),FALSE),
  IF(VALUE(LEFT($A1442,3))=311,VLOOKUP(VALUE(MID($B1442,2,1)),_311_Table3,MATCH(MID($B1442,1,1),_311_Table3_ColumnLookup,0),FALSE)
+N("311"),
  IF(AND(VALUE(LEFT($A1442,3))=312,LEFT($G1442,10)="Unincepted",$B1442="G "),VLOOKUP(" ULO",_312_Table3,MATCH('312'!$N$16,_312_Table3_ColumnLookup,0),FALSE),
  IF(AND(VALUE(LEFT($A1442,3))=312,LEFT($G1442,10)="Unincepted",$B1442="O "),VLOOKUP(" ULO",_312_Table3,MATCH('312'!$V$16,_312_Table3_ColumnLookup,0),FALSE),
  IF(AND(VALUE(LEFT($A1442,3))=312,LEFT($G1442,10)="Unincepted",$B1442="Q "),VLOOKUP(" ULO",_312_Table3,MATCH('312'!$X$16,_312_Table3_ColumnLookup,0),FALSE),
  IF(AND(VALUE(LEFT($A1442,3))=312,LEFT($G1442,10)="Unincepted"),VLOOKUP(" ULO",_312_Table3,MATCH(LEFT($B1442,1),_312_Table3_ColumnLookup,0),FALSE),
  IF(AND(VALUE(LEFT($A1442,3))=312,LEFT($G1442,5)="Total",$B1442="G "),VLOOKUP('312'!$F$80,_312_Table3,MATCH('312'!$N$16,_312_Table3_ColumnLookup,0),FALSE),
  IF(AND(VALUE(LEFT($A1442,3))=312,LEFT($G1442,5)="Total",$B1442="O "),VLOOKUP('312'!$F$80,_312_Table3,MATCH('312'!$V$16,_312_Table3_ColumnLookup,0),FALSE),
  IF(AND(VALUE(LEFT($A1442,3))=312,LEFT($G1442,5)="Total",$B1442="Q "),VLOOKUP('312'!$F$80,_312_Table3,MATCH('312'!$X$16,_312_Table3_ColumnLookup,0),FALSE),
  IF(AND(VALUE(LEFT($A1442,3))=312,LEFT($G1442,5)="Total"),VLOOKUP('312'!$F$80,_312_Table3,MATCH(LEFT($B1442,1),_312_Table3_ColumnLookup,0),FALSE),
  IF(AND(VALUE(LEFT($A1442,3))=312,LEN($I1442)=4,$B1442="G"),VLOOKUP($I1442,_312_Table3,MATCH('312'!$N$16,_312_Table3_ColumnLookup,0),FALSE),
  IF(AND(VALUE(LEFT($A1442,3))=312,LEN($I1442)=4,$B1442="O"),VLOOKUP($I1442,_312_Table3,MATCH('312'!$V$16,_312_Table3_ColumnLookup,0),FALSE),
  IF(AND(VALUE(LEFT($A1442,3))=312,LEN($I1442)=4,$B1442="Q"),VLOOKUP($I1442,_312_Table3,MATCH('312'!$X$16,_312_Table3_ColumnLookup,0),FALSE),
  IF(AND(VALUE(LEFT($A1442,3))=312,LEN($I1442)=4),VLOOKUP($I1442,_312_Table3,MATCH(LEFT($B1442,1),_312_Table3_ColumnLookup,0),FALSE)
+N("312"),
  IF(VALUE(LEFT($A1442,3))=313,VLOOKUP(VALUE(MID($B1442,2,1)),_313_Table3,MATCH(MID($B1442,1,1),_313_Table3_ColumnLookup,0),FALSE)
+N("313"),
  IF(AND(VALUE(LEFT($A1442,3))=314,LEN($B1442)=3),VLOOKUP(VALUE(MID($B1442,2,2)),_314_Table3,MATCH(MID($B1442,1,1),_314_Table3_ColumnLookup,0),FALSE),
  IF(VALUE(LEFT($A1442,3))=314,VLOOKUP(VALUE(MID($B1442,2,1)),_314_Table3,MATCH(MID($B1442,1,1),_314_Table3_ColumnLookup,0),FALSE)
+N("314"),
""))))))))))))))))))))))))</f>
        <v>#N/A</v>
      </c>
      <c r="H1442" s="321" t="str">
        <f>IFERROR(
IF(ISERROR($D1442)=FALSE,$D1442,IF(ISERROR($E1442)=FALSE,$E1442,IF(ISERROR($F1442)=FALSE,$F1442
+N("012 checkboxes"),
IF(
IF(OR(LEFT($A1442,9)="Syndicate",LEFT($A1442,12)="NewSyndicate"),VLOOKUP($A1442,'012'!$J:$ZW,MATCH("Link to button",'012'!$J$1:$ZW$1,0),0)
+N("309 checkbox"),
IF($C1442="309 LCR Summary0",VLOOKUP("Notes990",'309'!$P:$ZZ,MATCH("Link to button",'309'!$P$1:$ZZ$1,0),0)
+N("313 checkboxes"),
IF($C1442="313 Financial Information0LcmVsScr",IF($C1442="309 LCR Summary0",VLOOKUP("LcmVsScr",'309'!$N:$ZZ,MATCH("Link to button",'309'!$N$1:$ZZ$1,0),0),
IF($C1442="313 Financial Information0LcrDocAttached",IF($C1442="309 LCR Summary0",VLOOKUP("LcrDocAttached",'309'!$N:$ZZ,MATCH("Link to button",'309'!$N$1:$ZZ$1,0),
0)))))))=1,TRUE,FALSE)
))),"")</f>
        <v/>
      </c>
    </row>
    <row r="1443" spans="1:8">
      <c r="A1443" s="237" t="e">
        <f>VLOOKUP($G1443,CSVLookups!$B:$R,MATCH(A$1,CSVLookups!$B$1:$R$1,0),FALSE)</f>
        <v>#N/A</v>
      </c>
      <c r="B1443" s="237" t="e">
        <f>VLOOKUP($G1443,CSVLookups!$B:$R,MATCH(B$1,CSVLookups!$B$1:$R$1,0),FALSE)</f>
        <v>#N/A</v>
      </c>
      <c r="C1443" s="238" t="e">
        <f t="shared" si="23"/>
        <v>#N/A</v>
      </c>
      <c r="D1443" s="238" t="e">
        <f>IF(AND(VALUE(LEFT($A1443,3))=309,LEN($B1443)=3),VLOOKUP(VALUE(MID($B1443,2,2)),_309_Table1,MATCH(MID($B1443,1,1),_309_Table1_ColumnLookup,0),FALSE),
  IF($C1443="309 LCR SummaryA",OneYearSCR,IF($C1443="309 LCR SummaryB",UltimateSCR,IF(VALUE(LEFT($A1443,3))=309,VLOOKUP(VALUE(MID($B1443,2,1)),_309_Table1,MATCH(MID($B1443,1,1),_309_Table1_ColumnLookup,0),FALSE)
+N("309"),
  IF(VALUE(LEFT($A1443,3))=310,VLOOKUP(VALUE(MID($B1443,2,1)),_310_Table1,MATCH(MID($B1443,1,1),_310_Table1_ColumnLookup,0),FALSE)
+N("310"),
  IF(AND(VALUE(LEFT($A1443,3))=311,LEN($I1443)=4),VLOOKUP($I1443,_311_Table1,MATCH($B1443,_311_Table1_ColumnLookup,0),FALSE),
  IF(AND(VALUE(LEFT($A1443,3))=311,OR($B1443="I2",$B1443="J2",$B1443="K2",$B1443="L2")),VLOOKUP('311'!$G$58,_311_Table1,MATCH(MID($B1443,1,1),_311_Table1_ColumnLookup,0),FALSE),
  IF(AND(VALUE(LEFT($A1443,3))=311,RIGHT($B1443,5)="Total"),VLOOKUP('311'!$G$59,_311_Table1,MATCH(MID($B1443,1,1),_311_Table1_ColumnLookup,0),FALSE),
  IF(VALUE(LEFT($A1443,3))=311,VLOOKUP(VALUE(MID($B1443,2,1)),_311_Table1,MATCH(MID($B1443,1,1),_311_Table1_ColumnLookup,0),FALSE)
+N("311"),
  IF(AND(VALUE(LEFT($A1443,3))=312,LEFT($G1443,10)="Unincepted",$B1443="G "),VLOOKUP(" ULO",_312_Table1,MATCH('312'!$N$16,_312_Table1_ColumnLookup,0),FALSE),
  IF(AND(VALUE(LEFT($A1443,3))=312,LEFT($G1443,10)="Unincepted",$B1443="O "),VLOOKUP(" ULO",_312_Table1,MATCH('312'!$V$16,_312_Table1_ColumnLookup,0),FALSE),
  IF(AND(VALUE(LEFT($A1443,3))=312,LEFT($G1443,10)="Unincepted",$B1443="Q "),VLOOKUP(" ULO",_312_Table1,MATCH('312'!$X$16,_312_Table1_ColumnLookup,0),FALSE),
  IF(AND(VALUE(LEFT($A1443,3))=312,LEFT($G1443,10)="Unincepted"),VLOOKUP(" ULO",_312_Table1,MATCH(LEFT($B1443,1),_312_Table1_ColumnLookup,0),FALSE),
  IF(AND(VALUE(LEFT($A1443,3))=312,LEFT($G1443,5)="Total",$B1443="G "),VLOOKUP('312'!$F$80,_312_Table1,MATCH('312'!$N$16,_312_Table1_ColumnLookup,0),FALSE),
  IF(AND(VALUE(LEFT($A1443,3))=312,LEFT($G1443,5)="Total",$B1443="O "),VLOOKUP('312'!$F$80,_312_Table1,MATCH('312'!$V$16,_312_Table1_ColumnLookup,0),FALSE),
  IF(AND(VALUE(LEFT($A1443,3))=312,LEFT($G1443,5)="Total",$B1443="Q "),VLOOKUP('312'!$F$80,_312_Table1,MATCH('312'!$X$16,_312_Table1_ColumnLookup,0),FALSE),
  IF(AND(VALUE(LEFT($A1443,3))=312,LEFT($G1443,5)="Total"),VLOOKUP('312'!$F$80,_312_Table1,MATCH(LEFT($B1443,1),_312_Table1_ColumnLookup,0),FALSE),
  IF(AND(VALUE(LEFT($A1443,3))=312,LEN($I1443)=4,$B1443="G"),VLOOKUP($I1443,_312_Table1,MATCH('312'!$N$16,_312_Table1_ColumnLookup,0),FALSE),
  IF(AND(VALUE(LEFT($A1443,3))=312,LEN($I1443)=4,$B1443="O"),VLOOKUP($I1443,_312_Table1,MATCH('312'!$V$16,_312_Table1_ColumnLookup,0),FALSE),
  IF(AND(VALUE(LEFT($A1443,3))=312,LEN($I1443)=4,$B1443="Q"),VLOOKUP($I1443,_312_Table1,MATCH('312'!$X$16,_312_Table1_ColumnLookup,0),FALSE),
  IF(AND(VALUE(LEFT($A1443,3))=312,LEN($I1443)=4),VLOOKUP($I1443,_312_Table1,MATCH(LEFT($B1443,1),_312_Table1_ColumnLookup,0),FALSE)
+N("312"),
  IF(VALUE(LEFT($A1443,3))=313,VLOOKUP(VALUE(MID($B1443,2,1)),_313_Table1,MATCH(MID($B1443,1,1),_313_Table1_ColumnLookup,0),FALSE)
+N("313"),
  IF(AND(VALUE(LEFT($A1443,3))=314,LEN($B1443)=3),VLOOKUP(VALUE(MID($B1443,2,2)),_314_Table1,MATCH(MID($B1443,1,1),_314_Table1_ColumnLookup,0),FALSE),
  IF(VALUE(LEFT($A1443,3))=314,VLOOKUP(VALUE(MID($B1443,2,1)),_314_Table1,MATCH(MID($B1443,1,1),_314_Table1_ColumnLookup,0),FALSE)
+N("314"),
""))))))))))))))))))))))))</f>
        <v>#N/A</v>
      </c>
      <c r="E1443" s="238" t="e">
        <f>IF(AND(VALUE(LEFT($A1443,3))=309,LEN($B1443)=3),VLOOKUP(VALUE(MID($B1443,2,2)),_309_Table2,MATCH(MID($B1443,1,1),_309_Table2_ColumnLookup,0),FALSE),
  IF($C1443="309 LCR SummaryA",OneYearSCR,IF($C1443="309 LCR SummaryB",UltimateSCR,IF(VALUE(LEFT($A1443,3))=309,VLOOKUP(VALUE(MID($B1443,2,1)),_309_Table2,MATCH(MID($B1443,1,1),_309_Table2_ColumnLookup,0),FALSE)
+N("309"),
  IF(VALUE(LEFT($A1443,3))=310,VLOOKUP(VALUE(MID($B1443,2,1)),_310_Table2,MATCH(MID($B1443,1,1),_310_Table2_ColumnLookup,0),FALSE)
+N("310"),
  IF(AND(VALUE(LEFT($A1443,3))=311,LEN($I1443)=4),VLOOKUP($I1443,_311_Table2,MATCH($B1443,_311_Table2_ColumnLookup,0),FALSE),
  IF(AND(VALUE(LEFT($A1443,3))=311,OR($B1443="I2",$B1443="J2",$B1443="K2",$B1443="L2")),VLOOKUP('311'!$G$58,_311_Table2,MATCH(MID($B1443,1,1),_311_Table2_ColumnLookup,0),FALSE),
  IF(AND(VALUE(LEFT($A1443,3))=311,RIGHT($B1443,5)="Total"),VLOOKUP('311'!$G$59,_311_Table2,MATCH(MID($B1443,1,1),_311_Table2_ColumnLookup,0),FALSE),
  IF(VALUE(LEFT($A1443,3))=311,VLOOKUP(VALUE(MID($B1443,2,1)),_311_Table2,MATCH(MID($B1443,1,1),_311_Table2_ColumnLookup,0),FALSE)
+N("311"),
  IF(AND(VALUE(LEFT($A1443,3))=312,LEFT($G1443,10)="Unincepted",$B1443="G "),VLOOKUP(" ULO",_312_Table2,MATCH('312'!$N$16,_312_Table2_ColumnLookup,0),FALSE),
  IF(AND(VALUE(LEFT($A1443,3))=312,LEFT($G1443,10)="Unincepted",$B1443="O "),VLOOKUP(" ULO",_312_Table2,MATCH('312'!$V$16,_312_Table2_ColumnLookup,0),FALSE),
  IF(AND(VALUE(LEFT($A1443,3))=312,LEFT($G1443,10)="Unincepted",$B1443="Q "),VLOOKUP(" ULO",_312_Table2,MATCH('312'!$X$16,_312_Table2_ColumnLookup,0),FALSE),
  IF(AND(VALUE(LEFT($A1443,3))=312,LEFT($G1443,10)="Unincepted"),VLOOKUP(" ULO",_312_Table2,MATCH(LEFT($B1443,1),_312_Table2_ColumnLookup,0),FALSE),
  IF(AND(VALUE(LEFT($A1443,3))=312,LEFT($G1443,5)="Total",$B1443="G "),VLOOKUP('312'!$F$80,_312_Table2,MATCH('312'!$N$16,_312_Table2_ColumnLookup,0),FALSE),
  IF(AND(VALUE(LEFT($A1443,3))=312,LEFT($G1443,5)="Total",$B1443="O "),VLOOKUP('312'!$F$80,_312_Table2,MATCH('312'!$V$16,_312_Table2_ColumnLookup,0),FALSE),
  IF(AND(VALUE(LEFT($A1443,3))=312,LEFT($G1443,5)="Total",$B1443="Q "),VLOOKUP('312'!$F$80,_312_Table2,MATCH('312'!$X$16,_312_Table2_ColumnLookup,0),FALSE),
  IF(AND(VALUE(LEFT($A1443,3))=312,LEFT($G1443,5)="Total"),VLOOKUP('312'!$F$80,_312_Table2,MATCH(LEFT($B1443,1),_312_Table2_ColumnLookup,0),FALSE),
  IF(AND(VALUE(LEFT($A1443,3))=312,LEN($I1443)=4,$B1443="G"),VLOOKUP($I1443,_312_Table2,MATCH('312'!$N$16,_312_Table2_ColumnLookup,0),FALSE),
  IF(AND(VALUE(LEFT($A1443,3))=312,LEN($I1443)=4,$B1443="O"),VLOOKUP($I1443,_312_Table2,MATCH('312'!$V$16,_312_Table2_ColumnLookup,0),FALSE),
  IF(AND(VALUE(LEFT($A1443,3))=312,LEN($I1443)=4,$B1443="Q"),VLOOKUP($I1443,_312_Table2,MATCH('312'!$X$16,_312_Table2_ColumnLookup,0),FALSE),
  IF(AND(VALUE(LEFT($A1443,3))=312,LEN($I1443)=4),VLOOKUP($I1443,_312_Table2,MATCH(LEFT($B1443,1),_312_Table2_ColumnLookup,0),FALSE)
+N("312"),
  IF(VALUE(LEFT($A1443,3))=313,VLOOKUP(VALUE(MID($B1443,2,1)),_313_Table2,MATCH(MID($B1443,1,1),_313_Table2_ColumnLookup,0),FALSE)
+N("313"),
  IF(AND(VALUE(LEFT($A1443,3))=314,LEN($B1443)=3),VLOOKUP(VALUE(MID($B1443,2,2)),_314_Table2,MATCH(MID($B1443,1,1),_314_Table2_ColumnLookup,0),FALSE),
  IF(VALUE(LEFT($A1443,3))=314,VLOOKUP(VALUE(MID($B1443,2,1)),_314_Table2,MATCH(MID($B1443,1,1),_314_Table2_ColumnLookup,0),FALSE)
+N("314"),
""))))))))))))))))))))))))</f>
        <v>#N/A</v>
      </c>
      <c r="F1443" s="238" t="e">
        <f>IF(AND(VALUE(LEFT($A1443,3))=309,LEN($B1443)=3),VLOOKUP(VALUE(MID($B1443,2,2)),_309_Table3,MATCH(MID($B1443,1,1),_309_Table3_ColumnLookup,0),FALSE),
  IF($C1443="309 LCR SummaryA",OneYearSCR,IF($C1443="309 LCR SummaryB",UltimateSCR,IF(VALUE(LEFT($A1443,3))=309,VLOOKUP(VALUE(MID($B1443,2,1)),_309_Table3,MATCH(MID($B1443,1,1),_309_Table3_ColumnLookup,0),FALSE)
+N("309"),
  IF(VALUE(LEFT($A1443,3))=310,VLOOKUP(VALUE(MID($B1443,2,1)),_310_Table3,MATCH(MID($B1443,1,1),_310_Table3_ColumnLookup,0),FALSE)
+N("310"),
  IF(AND(VALUE(LEFT($A1443,3))=311,LEN($I1443)=4),VLOOKUP($I1443,_311_Table3,MATCH($B1443,_311_Table3_ColumnLookup,0),FALSE),
  IF(AND(VALUE(LEFT($A1443,3))=311,OR($B1443="I2",$B1443="J2",$B1443="K2",$B1443="L2")),VLOOKUP('311'!$G$58,_311_Table3,MATCH(MID($B1443,1,1),_311_Table3_ColumnLookup,0),FALSE),
  IF(AND(VALUE(LEFT($A1443,3))=311,RIGHT($B1443,5)="Total"),VLOOKUP('311'!$G$59,_311_Table3,MATCH(MID($B1443,1,1),_311_Table3_ColumnLookup,0),FALSE),
  IF(VALUE(LEFT($A1443,3))=311,VLOOKUP(VALUE(MID($B1443,2,1)),_311_Table3,MATCH(MID($B1443,1,1),_311_Table3_ColumnLookup,0),FALSE)
+N("311"),
  IF(AND(VALUE(LEFT($A1443,3))=312,LEFT($G1443,10)="Unincepted",$B1443="G "),VLOOKUP(" ULO",_312_Table3,MATCH('312'!$N$16,_312_Table3_ColumnLookup,0),FALSE),
  IF(AND(VALUE(LEFT($A1443,3))=312,LEFT($G1443,10)="Unincepted",$B1443="O "),VLOOKUP(" ULO",_312_Table3,MATCH('312'!$V$16,_312_Table3_ColumnLookup,0),FALSE),
  IF(AND(VALUE(LEFT($A1443,3))=312,LEFT($G1443,10)="Unincepted",$B1443="Q "),VLOOKUP(" ULO",_312_Table3,MATCH('312'!$X$16,_312_Table3_ColumnLookup,0),FALSE),
  IF(AND(VALUE(LEFT($A1443,3))=312,LEFT($G1443,10)="Unincepted"),VLOOKUP(" ULO",_312_Table3,MATCH(LEFT($B1443,1),_312_Table3_ColumnLookup,0),FALSE),
  IF(AND(VALUE(LEFT($A1443,3))=312,LEFT($G1443,5)="Total",$B1443="G "),VLOOKUP('312'!$F$80,_312_Table3,MATCH('312'!$N$16,_312_Table3_ColumnLookup,0),FALSE),
  IF(AND(VALUE(LEFT($A1443,3))=312,LEFT($G1443,5)="Total",$B1443="O "),VLOOKUP('312'!$F$80,_312_Table3,MATCH('312'!$V$16,_312_Table3_ColumnLookup,0),FALSE),
  IF(AND(VALUE(LEFT($A1443,3))=312,LEFT($G1443,5)="Total",$B1443="Q "),VLOOKUP('312'!$F$80,_312_Table3,MATCH('312'!$X$16,_312_Table3_ColumnLookup,0),FALSE),
  IF(AND(VALUE(LEFT($A1443,3))=312,LEFT($G1443,5)="Total"),VLOOKUP('312'!$F$80,_312_Table3,MATCH(LEFT($B1443,1),_312_Table3_ColumnLookup,0),FALSE),
  IF(AND(VALUE(LEFT($A1443,3))=312,LEN($I1443)=4,$B1443="G"),VLOOKUP($I1443,_312_Table3,MATCH('312'!$N$16,_312_Table3_ColumnLookup,0),FALSE),
  IF(AND(VALUE(LEFT($A1443,3))=312,LEN($I1443)=4,$B1443="O"),VLOOKUP($I1443,_312_Table3,MATCH('312'!$V$16,_312_Table3_ColumnLookup,0),FALSE),
  IF(AND(VALUE(LEFT($A1443,3))=312,LEN($I1443)=4,$B1443="Q"),VLOOKUP($I1443,_312_Table3,MATCH('312'!$X$16,_312_Table3_ColumnLookup,0),FALSE),
  IF(AND(VALUE(LEFT($A1443,3))=312,LEN($I1443)=4),VLOOKUP($I1443,_312_Table3,MATCH(LEFT($B1443,1),_312_Table3_ColumnLookup,0),FALSE)
+N("312"),
  IF(VALUE(LEFT($A1443,3))=313,VLOOKUP(VALUE(MID($B1443,2,1)),_313_Table3,MATCH(MID($B1443,1,1),_313_Table3_ColumnLookup,0),FALSE)
+N("313"),
  IF(AND(VALUE(LEFT($A1443,3))=314,LEN($B1443)=3),VLOOKUP(VALUE(MID($B1443,2,2)),_314_Table3,MATCH(MID($B1443,1,1),_314_Table3_ColumnLookup,0),FALSE),
  IF(VALUE(LEFT($A1443,3))=314,VLOOKUP(VALUE(MID($B1443,2,1)),_314_Table3,MATCH(MID($B1443,1,1),_314_Table3_ColumnLookup,0),FALSE)
+N("314"),
""))))))))))))))))))))))))</f>
        <v>#N/A</v>
      </c>
      <c r="H1443" s="321" t="str">
        <f>IFERROR(
IF(ISERROR($D1443)=FALSE,$D1443,IF(ISERROR($E1443)=FALSE,$E1443,IF(ISERROR($F1443)=FALSE,$F1443
+N("012 checkboxes"),
IF(
IF(OR(LEFT($A1443,9)="Syndicate",LEFT($A1443,12)="NewSyndicate"),VLOOKUP($A1443,'012'!$J:$ZW,MATCH("Link to button",'012'!$J$1:$ZW$1,0),0)
+N("309 checkbox"),
IF($C1443="309 LCR Summary0",VLOOKUP("Notes990",'309'!$P:$ZZ,MATCH("Link to button",'309'!$P$1:$ZZ$1,0),0)
+N("313 checkboxes"),
IF($C1443="313 Financial Information0LcmVsScr",IF($C1443="309 LCR Summary0",VLOOKUP("LcmVsScr",'309'!$N:$ZZ,MATCH("Link to button",'309'!$N$1:$ZZ$1,0),0),
IF($C1443="313 Financial Information0LcrDocAttached",IF($C1443="309 LCR Summary0",VLOOKUP("LcrDocAttached",'309'!$N:$ZZ,MATCH("Link to button",'309'!$N$1:$ZZ$1,0),
0)))))))=1,TRUE,FALSE)
))),"")</f>
        <v/>
      </c>
    </row>
    <row r="1444" spans="1:8">
      <c r="A1444" s="237" t="e">
        <f>VLOOKUP($G1444,CSVLookups!$B:$R,MATCH(A$1,CSVLookups!$B$1:$R$1,0),FALSE)</f>
        <v>#N/A</v>
      </c>
      <c r="B1444" s="237" t="e">
        <f>VLOOKUP($G1444,CSVLookups!$B:$R,MATCH(B$1,CSVLookups!$B$1:$R$1,0),FALSE)</f>
        <v>#N/A</v>
      </c>
      <c r="C1444" s="238" t="e">
        <f t="shared" si="23"/>
        <v>#N/A</v>
      </c>
      <c r="D1444" s="238" t="e">
        <f>IF(AND(VALUE(LEFT($A1444,3))=309,LEN($B1444)=3),VLOOKUP(VALUE(MID($B1444,2,2)),_309_Table1,MATCH(MID($B1444,1,1),_309_Table1_ColumnLookup,0),FALSE),
  IF($C1444="309 LCR SummaryA",OneYearSCR,IF($C1444="309 LCR SummaryB",UltimateSCR,IF(VALUE(LEFT($A1444,3))=309,VLOOKUP(VALUE(MID($B1444,2,1)),_309_Table1,MATCH(MID($B1444,1,1),_309_Table1_ColumnLookup,0),FALSE)
+N("309"),
  IF(VALUE(LEFT($A1444,3))=310,VLOOKUP(VALUE(MID($B1444,2,1)),_310_Table1,MATCH(MID($B1444,1,1),_310_Table1_ColumnLookup,0),FALSE)
+N("310"),
  IF(AND(VALUE(LEFT($A1444,3))=311,LEN($I1444)=4),VLOOKUP($I1444,_311_Table1,MATCH($B1444,_311_Table1_ColumnLookup,0),FALSE),
  IF(AND(VALUE(LEFT($A1444,3))=311,OR($B1444="I2",$B1444="J2",$B1444="K2",$B1444="L2")),VLOOKUP('311'!$G$58,_311_Table1,MATCH(MID($B1444,1,1),_311_Table1_ColumnLookup,0),FALSE),
  IF(AND(VALUE(LEFT($A1444,3))=311,RIGHT($B1444,5)="Total"),VLOOKUP('311'!$G$59,_311_Table1,MATCH(MID($B1444,1,1),_311_Table1_ColumnLookup,0),FALSE),
  IF(VALUE(LEFT($A1444,3))=311,VLOOKUP(VALUE(MID($B1444,2,1)),_311_Table1,MATCH(MID($B1444,1,1),_311_Table1_ColumnLookup,0),FALSE)
+N("311"),
  IF(AND(VALUE(LEFT($A1444,3))=312,LEFT($G1444,10)="Unincepted",$B1444="G "),VLOOKUP(" ULO",_312_Table1,MATCH('312'!$N$16,_312_Table1_ColumnLookup,0),FALSE),
  IF(AND(VALUE(LEFT($A1444,3))=312,LEFT($G1444,10)="Unincepted",$B1444="O "),VLOOKUP(" ULO",_312_Table1,MATCH('312'!$V$16,_312_Table1_ColumnLookup,0),FALSE),
  IF(AND(VALUE(LEFT($A1444,3))=312,LEFT($G1444,10)="Unincepted",$B1444="Q "),VLOOKUP(" ULO",_312_Table1,MATCH('312'!$X$16,_312_Table1_ColumnLookup,0),FALSE),
  IF(AND(VALUE(LEFT($A1444,3))=312,LEFT($G1444,10)="Unincepted"),VLOOKUP(" ULO",_312_Table1,MATCH(LEFT($B1444,1),_312_Table1_ColumnLookup,0),FALSE),
  IF(AND(VALUE(LEFT($A1444,3))=312,LEFT($G1444,5)="Total",$B1444="G "),VLOOKUP('312'!$F$80,_312_Table1,MATCH('312'!$N$16,_312_Table1_ColumnLookup,0),FALSE),
  IF(AND(VALUE(LEFT($A1444,3))=312,LEFT($G1444,5)="Total",$B1444="O "),VLOOKUP('312'!$F$80,_312_Table1,MATCH('312'!$V$16,_312_Table1_ColumnLookup,0),FALSE),
  IF(AND(VALUE(LEFT($A1444,3))=312,LEFT($G1444,5)="Total",$B1444="Q "),VLOOKUP('312'!$F$80,_312_Table1,MATCH('312'!$X$16,_312_Table1_ColumnLookup,0),FALSE),
  IF(AND(VALUE(LEFT($A1444,3))=312,LEFT($G1444,5)="Total"),VLOOKUP('312'!$F$80,_312_Table1,MATCH(LEFT($B1444,1),_312_Table1_ColumnLookup,0),FALSE),
  IF(AND(VALUE(LEFT($A1444,3))=312,LEN($I1444)=4,$B1444="G"),VLOOKUP($I1444,_312_Table1,MATCH('312'!$N$16,_312_Table1_ColumnLookup,0),FALSE),
  IF(AND(VALUE(LEFT($A1444,3))=312,LEN($I1444)=4,$B1444="O"),VLOOKUP($I1444,_312_Table1,MATCH('312'!$V$16,_312_Table1_ColumnLookup,0),FALSE),
  IF(AND(VALUE(LEFT($A1444,3))=312,LEN($I1444)=4,$B1444="Q"),VLOOKUP($I1444,_312_Table1,MATCH('312'!$X$16,_312_Table1_ColumnLookup,0),FALSE),
  IF(AND(VALUE(LEFT($A1444,3))=312,LEN($I1444)=4),VLOOKUP($I1444,_312_Table1,MATCH(LEFT($B1444,1),_312_Table1_ColumnLookup,0),FALSE)
+N("312"),
  IF(VALUE(LEFT($A1444,3))=313,VLOOKUP(VALUE(MID($B1444,2,1)),_313_Table1,MATCH(MID($B1444,1,1),_313_Table1_ColumnLookup,0),FALSE)
+N("313"),
  IF(AND(VALUE(LEFT($A1444,3))=314,LEN($B1444)=3),VLOOKUP(VALUE(MID($B1444,2,2)),_314_Table1,MATCH(MID($B1444,1,1),_314_Table1_ColumnLookup,0),FALSE),
  IF(VALUE(LEFT($A1444,3))=314,VLOOKUP(VALUE(MID($B1444,2,1)),_314_Table1,MATCH(MID($B1444,1,1),_314_Table1_ColumnLookup,0),FALSE)
+N("314"),
""))))))))))))))))))))))))</f>
        <v>#N/A</v>
      </c>
      <c r="E1444" s="238" t="e">
        <f>IF(AND(VALUE(LEFT($A1444,3))=309,LEN($B1444)=3),VLOOKUP(VALUE(MID($B1444,2,2)),_309_Table2,MATCH(MID($B1444,1,1),_309_Table2_ColumnLookup,0),FALSE),
  IF($C1444="309 LCR SummaryA",OneYearSCR,IF($C1444="309 LCR SummaryB",UltimateSCR,IF(VALUE(LEFT($A1444,3))=309,VLOOKUP(VALUE(MID($B1444,2,1)),_309_Table2,MATCH(MID($B1444,1,1),_309_Table2_ColumnLookup,0),FALSE)
+N("309"),
  IF(VALUE(LEFT($A1444,3))=310,VLOOKUP(VALUE(MID($B1444,2,1)),_310_Table2,MATCH(MID($B1444,1,1),_310_Table2_ColumnLookup,0),FALSE)
+N("310"),
  IF(AND(VALUE(LEFT($A1444,3))=311,LEN($I1444)=4),VLOOKUP($I1444,_311_Table2,MATCH($B1444,_311_Table2_ColumnLookup,0),FALSE),
  IF(AND(VALUE(LEFT($A1444,3))=311,OR($B1444="I2",$B1444="J2",$B1444="K2",$B1444="L2")),VLOOKUP('311'!$G$58,_311_Table2,MATCH(MID($B1444,1,1),_311_Table2_ColumnLookup,0),FALSE),
  IF(AND(VALUE(LEFT($A1444,3))=311,RIGHT($B1444,5)="Total"),VLOOKUP('311'!$G$59,_311_Table2,MATCH(MID($B1444,1,1),_311_Table2_ColumnLookup,0),FALSE),
  IF(VALUE(LEFT($A1444,3))=311,VLOOKUP(VALUE(MID($B1444,2,1)),_311_Table2,MATCH(MID($B1444,1,1),_311_Table2_ColumnLookup,0),FALSE)
+N("311"),
  IF(AND(VALUE(LEFT($A1444,3))=312,LEFT($G1444,10)="Unincepted",$B1444="G "),VLOOKUP(" ULO",_312_Table2,MATCH('312'!$N$16,_312_Table2_ColumnLookup,0),FALSE),
  IF(AND(VALUE(LEFT($A1444,3))=312,LEFT($G1444,10)="Unincepted",$B1444="O "),VLOOKUP(" ULO",_312_Table2,MATCH('312'!$V$16,_312_Table2_ColumnLookup,0),FALSE),
  IF(AND(VALUE(LEFT($A1444,3))=312,LEFT($G1444,10)="Unincepted",$B1444="Q "),VLOOKUP(" ULO",_312_Table2,MATCH('312'!$X$16,_312_Table2_ColumnLookup,0),FALSE),
  IF(AND(VALUE(LEFT($A1444,3))=312,LEFT($G1444,10)="Unincepted"),VLOOKUP(" ULO",_312_Table2,MATCH(LEFT($B1444,1),_312_Table2_ColumnLookup,0),FALSE),
  IF(AND(VALUE(LEFT($A1444,3))=312,LEFT($G1444,5)="Total",$B1444="G "),VLOOKUP('312'!$F$80,_312_Table2,MATCH('312'!$N$16,_312_Table2_ColumnLookup,0),FALSE),
  IF(AND(VALUE(LEFT($A1444,3))=312,LEFT($G1444,5)="Total",$B1444="O "),VLOOKUP('312'!$F$80,_312_Table2,MATCH('312'!$V$16,_312_Table2_ColumnLookup,0),FALSE),
  IF(AND(VALUE(LEFT($A1444,3))=312,LEFT($G1444,5)="Total",$B1444="Q "),VLOOKUP('312'!$F$80,_312_Table2,MATCH('312'!$X$16,_312_Table2_ColumnLookup,0),FALSE),
  IF(AND(VALUE(LEFT($A1444,3))=312,LEFT($G1444,5)="Total"),VLOOKUP('312'!$F$80,_312_Table2,MATCH(LEFT($B1444,1),_312_Table2_ColumnLookup,0),FALSE),
  IF(AND(VALUE(LEFT($A1444,3))=312,LEN($I1444)=4,$B1444="G"),VLOOKUP($I1444,_312_Table2,MATCH('312'!$N$16,_312_Table2_ColumnLookup,0),FALSE),
  IF(AND(VALUE(LEFT($A1444,3))=312,LEN($I1444)=4,$B1444="O"),VLOOKUP($I1444,_312_Table2,MATCH('312'!$V$16,_312_Table2_ColumnLookup,0),FALSE),
  IF(AND(VALUE(LEFT($A1444,3))=312,LEN($I1444)=4,$B1444="Q"),VLOOKUP($I1444,_312_Table2,MATCH('312'!$X$16,_312_Table2_ColumnLookup,0),FALSE),
  IF(AND(VALUE(LEFT($A1444,3))=312,LEN($I1444)=4),VLOOKUP($I1444,_312_Table2,MATCH(LEFT($B1444,1),_312_Table2_ColumnLookup,0),FALSE)
+N("312"),
  IF(VALUE(LEFT($A1444,3))=313,VLOOKUP(VALUE(MID($B1444,2,1)),_313_Table2,MATCH(MID($B1444,1,1),_313_Table2_ColumnLookup,0),FALSE)
+N("313"),
  IF(AND(VALUE(LEFT($A1444,3))=314,LEN($B1444)=3),VLOOKUP(VALUE(MID($B1444,2,2)),_314_Table2,MATCH(MID($B1444,1,1),_314_Table2_ColumnLookup,0),FALSE),
  IF(VALUE(LEFT($A1444,3))=314,VLOOKUP(VALUE(MID($B1444,2,1)),_314_Table2,MATCH(MID($B1444,1,1),_314_Table2_ColumnLookup,0),FALSE)
+N("314"),
""))))))))))))))))))))))))</f>
        <v>#N/A</v>
      </c>
      <c r="F1444" s="238" t="e">
        <f>IF(AND(VALUE(LEFT($A1444,3))=309,LEN($B1444)=3),VLOOKUP(VALUE(MID($B1444,2,2)),_309_Table3,MATCH(MID($B1444,1,1),_309_Table3_ColumnLookup,0),FALSE),
  IF($C1444="309 LCR SummaryA",OneYearSCR,IF($C1444="309 LCR SummaryB",UltimateSCR,IF(VALUE(LEFT($A1444,3))=309,VLOOKUP(VALUE(MID($B1444,2,1)),_309_Table3,MATCH(MID($B1444,1,1),_309_Table3_ColumnLookup,0),FALSE)
+N("309"),
  IF(VALUE(LEFT($A1444,3))=310,VLOOKUP(VALUE(MID($B1444,2,1)),_310_Table3,MATCH(MID($B1444,1,1),_310_Table3_ColumnLookup,0),FALSE)
+N("310"),
  IF(AND(VALUE(LEFT($A1444,3))=311,LEN($I1444)=4),VLOOKUP($I1444,_311_Table3,MATCH($B1444,_311_Table3_ColumnLookup,0),FALSE),
  IF(AND(VALUE(LEFT($A1444,3))=311,OR($B1444="I2",$B1444="J2",$B1444="K2",$B1444="L2")),VLOOKUP('311'!$G$58,_311_Table3,MATCH(MID($B1444,1,1),_311_Table3_ColumnLookup,0),FALSE),
  IF(AND(VALUE(LEFT($A1444,3))=311,RIGHT($B1444,5)="Total"),VLOOKUP('311'!$G$59,_311_Table3,MATCH(MID($B1444,1,1),_311_Table3_ColumnLookup,0),FALSE),
  IF(VALUE(LEFT($A1444,3))=311,VLOOKUP(VALUE(MID($B1444,2,1)),_311_Table3,MATCH(MID($B1444,1,1),_311_Table3_ColumnLookup,0),FALSE)
+N("311"),
  IF(AND(VALUE(LEFT($A1444,3))=312,LEFT($G1444,10)="Unincepted",$B1444="G "),VLOOKUP(" ULO",_312_Table3,MATCH('312'!$N$16,_312_Table3_ColumnLookup,0),FALSE),
  IF(AND(VALUE(LEFT($A1444,3))=312,LEFT($G1444,10)="Unincepted",$B1444="O "),VLOOKUP(" ULO",_312_Table3,MATCH('312'!$V$16,_312_Table3_ColumnLookup,0),FALSE),
  IF(AND(VALUE(LEFT($A1444,3))=312,LEFT($G1444,10)="Unincepted",$B1444="Q "),VLOOKUP(" ULO",_312_Table3,MATCH('312'!$X$16,_312_Table3_ColumnLookup,0),FALSE),
  IF(AND(VALUE(LEFT($A1444,3))=312,LEFT($G1444,10)="Unincepted"),VLOOKUP(" ULO",_312_Table3,MATCH(LEFT($B1444,1),_312_Table3_ColumnLookup,0),FALSE),
  IF(AND(VALUE(LEFT($A1444,3))=312,LEFT($G1444,5)="Total",$B1444="G "),VLOOKUP('312'!$F$80,_312_Table3,MATCH('312'!$N$16,_312_Table3_ColumnLookup,0),FALSE),
  IF(AND(VALUE(LEFT($A1444,3))=312,LEFT($G1444,5)="Total",$B1444="O "),VLOOKUP('312'!$F$80,_312_Table3,MATCH('312'!$V$16,_312_Table3_ColumnLookup,0),FALSE),
  IF(AND(VALUE(LEFT($A1444,3))=312,LEFT($G1444,5)="Total",$B1444="Q "),VLOOKUP('312'!$F$80,_312_Table3,MATCH('312'!$X$16,_312_Table3_ColumnLookup,0),FALSE),
  IF(AND(VALUE(LEFT($A1444,3))=312,LEFT($G1444,5)="Total"),VLOOKUP('312'!$F$80,_312_Table3,MATCH(LEFT($B1444,1),_312_Table3_ColumnLookup,0),FALSE),
  IF(AND(VALUE(LEFT($A1444,3))=312,LEN($I1444)=4,$B1444="G"),VLOOKUP($I1444,_312_Table3,MATCH('312'!$N$16,_312_Table3_ColumnLookup,0),FALSE),
  IF(AND(VALUE(LEFT($A1444,3))=312,LEN($I1444)=4,$B1444="O"),VLOOKUP($I1444,_312_Table3,MATCH('312'!$V$16,_312_Table3_ColumnLookup,0),FALSE),
  IF(AND(VALUE(LEFT($A1444,3))=312,LEN($I1444)=4,$B1444="Q"),VLOOKUP($I1444,_312_Table3,MATCH('312'!$X$16,_312_Table3_ColumnLookup,0),FALSE),
  IF(AND(VALUE(LEFT($A1444,3))=312,LEN($I1444)=4),VLOOKUP($I1444,_312_Table3,MATCH(LEFT($B1444,1),_312_Table3_ColumnLookup,0),FALSE)
+N("312"),
  IF(VALUE(LEFT($A1444,3))=313,VLOOKUP(VALUE(MID($B1444,2,1)),_313_Table3,MATCH(MID($B1444,1,1),_313_Table3_ColumnLookup,0),FALSE)
+N("313"),
  IF(AND(VALUE(LEFT($A1444,3))=314,LEN($B1444)=3),VLOOKUP(VALUE(MID($B1444,2,2)),_314_Table3,MATCH(MID($B1444,1,1),_314_Table3_ColumnLookup,0),FALSE),
  IF(VALUE(LEFT($A1444,3))=314,VLOOKUP(VALUE(MID($B1444,2,1)),_314_Table3,MATCH(MID($B1444,1,1),_314_Table3_ColumnLookup,0),FALSE)
+N("314"),
""))))))))))))))))))))))))</f>
        <v>#N/A</v>
      </c>
      <c r="H1444" s="321" t="str">
        <f>IFERROR(
IF(ISERROR($D1444)=FALSE,$D1444,IF(ISERROR($E1444)=FALSE,$E1444,IF(ISERROR($F1444)=FALSE,$F1444
+N("012 checkboxes"),
IF(
IF(OR(LEFT($A1444,9)="Syndicate",LEFT($A1444,12)="NewSyndicate"),VLOOKUP($A1444,'012'!$J:$ZW,MATCH("Link to button",'012'!$J$1:$ZW$1,0),0)
+N("309 checkbox"),
IF($C1444="309 LCR Summary0",VLOOKUP("Notes990",'309'!$P:$ZZ,MATCH("Link to button",'309'!$P$1:$ZZ$1,0),0)
+N("313 checkboxes"),
IF($C1444="313 Financial Information0LcmVsScr",IF($C1444="309 LCR Summary0",VLOOKUP("LcmVsScr",'309'!$N:$ZZ,MATCH("Link to button",'309'!$N$1:$ZZ$1,0),0),
IF($C1444="313 Financial Information0LcrDocAttached",IF($C1444="309 LCR Summary0",VLOOKUP("LcrDocAttached",'309'!$N:$ZZ,MATCH("Link to button",'309'!$N$1:$ZZ$1,0),
0)))))))=1,TRUE,FALSE)
))),"")</f>
        <v/>
      </c>
    </row>
    <row r="1445" spans="1:8">
      <c r="A1445" s="237" t="e">
        <f>VLOOKUP($G1445,CSVLookups!$B:$R,MATCH(A$1,CSVLookups!$B$1:$R$1,0),FALSE)</f>
        <v>#N/A</v>
      </c>
      <c r="B1445" s="237" t="e">
        <f>VLOOKUP($G1445,CSVLookups!$B:$R,MATCH(B$1,CSVLookups!$B$1:$R$1,0),FALSE)</f>
        <v>#N/A</v>
      </c>
      <c r="C1445" s="238" t="e">
        <f t="shared" si="23"/>
        <v>#N/A</v>
      </c>
      <c r="D1445" s="238" t="e">
        <f>IF(AND(VALUE(LEFT($A1445,3))=309,LEN($B1445)=3),VLOOKUP(VALUE(MID($B1445,2,2)),_309_Table1,MATCH(MID($B1445,1,1),_309_Table1_ColumnLookup,0),FALSE),
  IF($C1445="309 LCR SummaryA",OneYearSCR,IF($C1445="309 LCR SummaryB",UltimateSCR,IF(VALUE(LEFT($A1445,3))=309,VLOOKUP(VALUE(MID($B1445,2,1)),_309_Table1,MATCH(MID($B1445,1,1),_309_Table1_ColumnLookup,0),FALSE)
+N("309"),
  IF(VALUE(LEFT($A1445,3))=310,VLOOKUP(VALUE(MID($B1445,2,1)),_310_Table1,MATCH(MID($B1445,1,1),_310_Table1_ColumnLookup,0),FALSE)
+N("310"),
  IF(AND(VALUE(LEFT($A1445,3))=311,LEN($I1445)=4),VLOOKUP($I1445,_311_Table1,MATCH($B1445,_311_Table1_ColumnLookup,0),FALSE),
  IF(AND(VALUE(LEFT($A1445,3))=311,OR($B1445="I2",$B1445="J2",$B1445="K2",$B1445="L2")),VLOOKUP('311'!$G$58,_311_Table1,MATCH(MID($B1445,1,1),_311_Table1_ColumnLookup,0),FALSE),
  IF(AND(VALUE(LEFT($A1445,3))=311,RIGHT($B1445,5)="Total"),VLOOKUP('311'!$G$59,_311_Table1,MATCH(MID($B1445,1,1),_311_Table1_ColumnLookup,0),FALSE),
  IF(VALUE(LEFT($A1445,3))=311,VLOOKUP(VALUE(MID($B1445,2,1)),_311_Table1,MATCH(MID($B1445,1,1),_311_Table1_ColumnLookup,0),FALSE)
+N("311"),
  IF(AND(VALUE(LEFT($A1445,3))=312,LEFT($G1445,10)="Unincepted",$B1445="G "),VLOOKUP(" ULO",_312_Table1,MATCH('312'!$N$16,_312_Table1_ColumnLookup,0),FALSE),
  IF(AND(VALUE(LEFT($A1445,3))=312,LEFT($G1445,10)="Unincepted",$B1445="O "),VLOOKUP(" ULO",_312_Table1,MATCH('312'!$V$16,_312_Table1_ColumnLookup,0),FALSE),
  IF(AND(VALUE(LEFT($A1445,3))=312,LEFT($G1445,10)="Unincepted",$B1445="Q "),VLOOKUP(" ULO",_312_Table1,MATCH('312'!$X$16,_312_Table1_ColumnLookup,0),FALSE),
  IF(AND(VALUE(LEFT($A1445,3))=312,LEFT($G1445,10)="Unincepted"),VLOOKUP(" ULO",_312_Table1,MATCH(LEFT($B1445,1),_312_Table1_ColumnLookup,0),FALSE),
  IF(AND(VALUE(LEFT($A1445,3))=312,LEFT($G1445,5)="Total",$B1445="G "),VLOOKUP('312'!$F$80,_312_Table1,MATCH('312'!$N$16,_312_Table1_ColumnLookup,0),FALSE),
  IF(AND(VALUE(LEFT($A1445,3))=312,LEFT($G1445,5)="Total",$B1445="O "),VLOOKUP('312'!$F$80,_312_Table1,MATCH('312'!$V$16,_312_Table1_ColumnLookup,0),FALSE),
  IF(AND(VALUE(LEFT($A1445,3))=312,LEFT($G1445,5)="Total",$B1445="Q "),VLOOKUP('312'!$F$80,_312_Table1,MATCH('312'!$X$16,_312_Table1_ColumnLookup,0),FALSE),
  IF(AND(VALUE(LEFT($A1445,3))=312,LEFT($G1445,5)="Total"),VLOOKUP('312'!$F$80,_312_Table1,MATCH(LEFT($B1445,1),_312_Table1_ColumnLookup,0),FALSE),
  IF(AND(VALUE(LEFT($A1445,3))=312,LEN($I1445)=4,$B1445="G"),VLOOKUP($I1445,_312_Table1,MATCH('312'!$N$16,_312_Table1_ColumnLookup,0),FALSE),
  IF(AND(VALUE(LEFT($A1445,3))=312,LEN($I1445)=4,$B1445="O"),VLOOKUP($I1445,_312_Table1,MATCH('312'!$V$16,_312_Table1_ColumnLookup,0),FALSE),
  IF(AND(VALUE(LEFT($A1445,3))=312,LEN($I1445)=4,$B1445="Q"),VLOOKUP($I1445,_312_Table1,MATCH('312'!$X$16,_312_Table1_ColumnLookup,0),FALSE),
  IF(AND(VALUE(LEFT($A1445,3))=312,LEN($I1445)=4),VLOOKUP($I1445,_312_Table1,MATCH(LEFT($B1445,1),_312_Table1_ColumnLookup,0),FALSE)
+N("312"),
  IF(VALUE(LEFT($A1445,3))=313,VLOOKUP(VALUE(MID($B1445,2,1)),_313_Table1,MATCH(MID($B1445,1,1),_313_Table1_ColumnLookup,0),FALSE)
+N("313"),
  IF(AND(VALUE(LEFT($A1445,3))=314,LEN($B1445)=3),VLOOKUP(VALUE(MID($B1445,2,2)),_314_Table1,MATCH(MID($B1445,1,1),_314_Table1_ColumnLookup,0),FALSE),
  IF(VALUE(LEFT($A1445,3))=314,VLOOKUP(VALUE(MID($B1445,2,1)),_314_Table1,MATCH(MID($B1445,1,1),_314_Table1_ColumnLookup,0),FALSE)
+N("314"),
""))))))))))))))))))))))))</f>
        <v>#N/A</v>
      </c>
      <c r="E1445" s="238" t="e">
        <f>IF(AND(VALUE(LEFT($A1445,3))=309,LEN($B1445)=3),VLOOKUP(VALUE(MID($B1445,2,2)),_309_Table2,MATCH(MID($B1445,1,1),_309_Table2_ColumnLookup,0),FALSE),
  IF($C1445="309 LCR SummaryA",OneYearSCR,IF($C1445="309 LCR SummaryB",UltimateSCR,IF(VALUE(LEFT($A1445,3))=309,VLOOKUP(VALUE(MID($B1445,2,1)),_309_Table2,MATCH(MID($B1445,1,1),_309_Table2_ColumnLookup,0),FALSE)
+N("309"),
  IF(VALUE(LEFT($A1445,3))=310,VLOOKUP(VALUE(MID($B1445,2,1)),_310_Table2,MATCH(MID($B1445,1,1),_310_Table2_ColumnLookup,0),FALSE)
+N("310"),
  IF(AND(VALUE(LEFT($A1445,3))=311,LEN($I1445)=4),VLOOKUP($I1445,_311_Table2,MATCH($B1445,_311_Table2_ColumnLookup,0),FALSE),
  IF(AND(VALUE(LEFT($A1445,3))=311,OR($B1445="I2",$B1445="J2",$B1445="K2",$B1445="L2")),VLOOKUP('311'!$G$58,_311_Table2,MATCH(MID($B1445,1,1),_311_Table2_ColumnLookup,0),FALSE),
  IF(AND(VALUE(LEFT($A1445,3))=311,RIGHT($B1445,5)="Total"),VLOOKUP('311'!$G$59,_311_Table2,MATCH(MID($B1445,1,1),_311_Table2_ColumnLookup,0),FALSE),
  IF(VALUE(LEFT($A1445,3))=311,VLOOKUP(VALUE(MID($B1445,2,1)),_311_Table2,MATCH(MID($B1445,1,1),_311_Table2_ColumnLookup,0),FALSE)
+N("311"),
  IF(AND(VALUE(LEFT($A1445,3))=312,LEFT($G1445,10)="Unincepted",$B1445="G "),VLOOKUP(" ULO",_312_Table2,MATCH('312'!$N$16,_312_Table2_ColumnLookup,0),FALSE),
  IF(AND(VALUE(LEFT($A1445,3))=312,LEFT($G1445,10)="Unincepted",$B1445="O "),VLOOKUP(" ULO",_312_Table2,MATCH('312'!$V$16,_312_Table2_ColumnLookup,0),FALSE),
  IF(AND(VALUE(LEFT($A1445,3))=312,LEFT($G1445,10)="Unincepted",$B1445="Q "),VLOOKUP(" ULO",_312_Table2,MATCH('312'!$X$16,_312_Table2_ColumnLookup,0),FALSE),
  IF(AND(VALUE(LEFT($A1445,3))=312,LEFT($G1445,10)="Unincepted"),VLOOKUP(" ULO",_312_Table2,MATCH(LEFT($B1445,1),_312_Table2_ColumnLookup,0),FALSE),
  IF(AND(VALUE(LEFT($A1445,3))=312,LEFT($G1445,5)="Total",$B1445="G "),VLOOKUP('312'!$F$80,_312_Table2,MATCH('312'!$N$16,_312_Table2_ColumnLookup,0),FALSE),
  IF(AND(VALUE(LEFT($A1445,3))=312,LEFT($G1445,5)="Total",$B1445="O "),VLOOKUP('312'!$F$80,_312_Table2,MATCH('312'!$V$16,_312_Table2_ColumnLookup,0),FALSE),
  IF(AND(VALUE(LEFT($A1445,3))=312,LEFT($G1445,5)="Total",$B1445="Q "),VLOOKUP('312'!$F$80,_312_Table2,MATCH('312'!$X$16,_312_Table2_ColumnLookup,0),FALSE),
  IF(AND(VALUE(LEFT($A1445,3))=312,LEFT($G1445,5)="Total"),VLOOKUP('312'!$F$80,_312_Table2,MATCH(LEFT($B1445,1),_312_Table2_ColumnLookup,0),FALSE),
  IF(AND(VALUE(LEFT($A1445,3))=312,LEN($I1445)=4,$B1445="G"),VLOOKUP($I1445,_312_Table2,MATCH('312'!$N$16,_312_Table2_ColumnLookup,0),FALSE),
  IF(AND(VALUE(LEFT($A1445,3))=312,LEN($I1445)=4,$B1445="O"),VLOOKUP($I1445,_312_Table2,MATCH('312'!$V$16,_312_Table2_ColumnLookup,0),FALSE),
  IF(AND(VALUE(LEFT($A1445,3))=312,LEN($I1445)=4,$B1445="Q"),VLOOKUP($I1445,_312_Table2,MATCH('312'!$X$16,_312_Table2_ColumnLookup,0),FALSE),
  IF(AND(VALUE(LEFT($A1445,3))=312,LEN($I1445)=4),VLOOKUP($I1445,_312_Table2,MATCH(LEFT($B1445,1),_312_Table2_ColumnLookup,0),FALSE)
+N("312"),
  IF(VALUE(LEFT($A1445,3))=313,VLOOKUP(VALUE(MID($B1445,2,1)),_313_Table2,MATCH(MID($B1445,1,1),_313_Table2_ColumnLookup,0),FALSE)
+N("313"),
  IF(AND(VALUE(LEFT($A1445,3))=314,LEN($B1445)=3),VLOOKUP(VALUE(MID($B1445,2,2)),_314_Table2,MATCH(MID($B1445,1,1),_314_Table2_ColumnLookup,0),FALSE),
  IF(VALUE(LEFT($A1445,3))=314,VLOOKUP(VALUE(MID($B1445,2,1)),_314_Table2,MATCH(MID($B1445,1,1),_314_Table2_ColumnLookup,0),FALSE)
+N("314"),
""))))))))))))))))))))))))</f>
        <v>#N/A</v>
      </c>
      <c r="F1445" s="238" t="e">
        <f>IF(AND(VALUE(LEFT($A1445,3))=309,LEN($B1445)=3),VLOOKUP(VALUE(MID($B1445,2,2)),_309_Table3,MATCH(MID($B1445,1,1),_309_Table3_ColumnLookup,0),FALSE),
  IF($C1445="309 LCR SummaryA",OneYearSCR,IF($C1445="309 LCR SummaryB",UltimateSCR,IF(VALUE(LEFT($A1445,3))=309,VLOOKUP(VALUE(MID($B1445,2,1)),_309_Table3,MATCH(MID($B1445,1,1),_309_Table3_ColumnLookup,0),FALSE)
+N("309"),
  IF(VALUE(LEFT($A1445,3))=310,VLOOKUP(VALUE(MID($B1445,2,1)),_310_Table3,MATCH(MID($B1445,1,1),_310_Table3_ColumnLookup,0),FALSE)
+N("310"),
  IF(AND(VALUE(LEFT($A1445,3))=311,LEN($I1445)=4),VLOOKUP($I1445,_311_Table3,MATCH($B1445,_311_Table3_ColumnLookup,0),FALSE),
  IF(AND(VALUE(LEFT($A1445,3))=311,OR($B1445="I2",$B1445="J2",$B1445="K2",$B1445="L2")),VLOOKUP('311'!$G$58,_311_Table3,MATCH(MID($B1445,1,1),_311_Table3_ColumnLookup,0),FALSE),
  IF(AND(VALUE(LEFT($A1445,3))=311,RIGHT($B1445,5)="Total"),VLOOKUP('311'!$G$59,_311_Table3,MATCH(MID($B1445,1,1),_311_Table3_ColumnLookup,0),FALSE),
  IF(VALUE(LEFT($A1445,3))=311,VLOOKUP(VALUE(MID($B1445,2,1)),_311_Table3,MATCH(MID($B1445,1,1),_311_Table3_ColumnLookup,0),FALSE)
+N("311"),
  IF(AND(VALUE(LEFT($A1445,3))=312,LEFT($G1445,10)="Unincepted",$B1445="G "),VLOOKUP(" ULO",_312_Table3,MATCH('312'!$N$16,_312_Table3_ColumnLookup,0),FALSE),
  IF(AND(VALUE(LEFT($A1445,3))=312,LEFT($G1445,10)="Unincepted",$B1445="O "),VLOOKUP(" ULO",_312_Table3,MATCH('312'!$V$16,_312_Table3_ColumnLookup,0),FALSE),
  IF(AND(VALUE(LEFT($A1445,3))=312,LEFT($G1445,10)="Unincepted",$B1445="Q "),VLOOKUP(" ULO",_312_Table3,MATCH('312'!$X$16,_312_Table3_ColumnLookup,0),FALSE),
  IF(AND(VALUE(LEFT($A1445,3))=312,LEFT($G1445,10)="Unincepted"),VLOOKUP(" ULO",_312_Table3,MATCH(LEFT($B1445,1),_312_Table3_ColumnLookup,0),FALSE),
  IF(AND(VALUE(LEFT($A1445,3))=312,LEFT($G1445,5)="Total",$B1445="G "),VLOOKUP('312'!$F$80,_312_Table3,MATCH('312'!$N$16,_312_Table3_ColumnLookup,0),FALSE),
  IF(AND(VALUE(LEFT($A1445,3))=312,LEFT($G1445,5)="Total",$B1445="O "),VLOOKUP('312'!$F$80,_312_Table3,MATCH('312'!$V$16,_312_Table3_ColumnLookup,0),FALSE),
  IF(AND(VALUE(LEFT($A1445,3))=312,LEFT($G1445,5)="Total",$B1445="Q "),VLOOKUP('312'!$F$80,_312_Table3,MATCH('312'!$X$16,_312_Table3_ColumnLookup,0),FALSE),
  IF(AND(VALUE(LEFT($A1445,3))=312,LEFT($G1445,5)="Total"),VLOOKUP('312'!$F$80,_312_Table3,MATCH(LEFT($B1445,1),_312_Table3_ColumnLookup,0),FALSE),
  IF(AND(VALUE(LEFT($A1445,3))=312,LEN($I1445)=4,$B1445="G"),VLOOKUP($I1445,_312_Table3,MATCH('312'!$N$16,_312_Table3_ColumnLookup,0),FALSE),
  IF(AND(VALUE(LEFT($A1445,3))=312,LEN($I1445)=4,$B1445="O"),VLOOKUP($I1445,_312_Table3,MATCH('312'!$V$16,_312_Table3_ColumnLookup,0),FALSE),
  IF(AND(VALUE(LEFT($A1445,3))=312,LEN($I1445)=4,$B1445="Q"),VLOOKUP($I1445,_312_Table3,MATCH('312'!$X$16,_312_Table3_ColumnLookup,0),FALSE),
  IF(AND(VALUE(LEFT($A1445,3))=312,LEN($I1445)=4),VLOOKUP($I1445,_312_Table3,MATCH(LEFT($B1445,1),_312_Table3_ColumnLookup,0),FALSE)
+N("312"),
  IF(VALUE(LEFT($A1445,3))=313,VLOOKUP(VALUE(MID($B1445,2,1)),_313_Table3,MATCH(MID($B1445,1,1),_313_Table3_ColumnLookup,0),FALSE)
+N("313"),
  IF(AND(VALUE(LEFT($A1445,3))=314,LEN($B1445)=3),VLOOKUP(VALUE(MID($B1445,2,2)),_314_Table3,MATCH(MID($B1445,1,1),_314_Table3_ColumnLookup,0),FALSE),
  IF(VALUE(LEFT($A1445,3))=314,VLOOKUP(VALUE(MID($B1445,2,1)),_314_Table3,MATCH(MID($B1445,1,1),_314_Table3_ColumnLookup,0),FALSE)
+N("314"),
""))))))))))))))))))))))))</f>
        <v>#N/A</v>
      </c>
      <c r="H1445" s="321" t="str">
        <f>IFERROR(
IF(ISERROR($D1445)=FALSE,$D1445,IF(ISERROR($E1445)=FALSE,$E1445,IF(ISERROR($F1445)=FALSE,$F1445
+N("012 checkboxes"),
IF(
IF(OR(LEFT($A1445,9)="Syndicate",LEFT($A1445,12)="NewSyndicate"),VLOOKUP($A1445,'012'!$J:$ZW,MATCH("Link to button",'012'!$J$1:$ZW$1,0),0)
+N("309 checkbox"),
IF($C1445="309 LCR Summary0",VLOOKUP("Notes990",'309'!$P:$ZZ,MATCH("Link to button",'309'!$P$1:$ZZ$1,0),0)
+N("313 checkboxes"),
IF($C1445="313 Financial Information0LcmVsScr",IF($C1445="309 LCR Summary0",VLOOKUP("LcmVsScr",'309'!$N:$ZZ,MATCH("Link to button",'309'!$N$1:$ZZ$1,0),0),
IF($C1445="313 Financial Information0LcrDocAttached",IF($C1445="309 LCR Summary0",VLOOKUP("LcrDocAttached",'309'!$N:$ZZ,MATCH("Link to button",'309'!$N$1:$ZZ$1,0),
0)))))))=1,TRUE,FALSE)
))),"")</f>
        <v/>
      </c>
    </row>
    <row r="1446" spans="1:8">
      <c r="A1446" s="237" t="e">
        <f>VLOOKUP($G1446,CSVLookups!$B:$R,MATCH(A$1,CSVLookups!$B$1:$R$1,0),FALSE)</f>
        <v>#N/A</v>
      </c>
      <c r="B1446" s="237" t="e">
        <f>VLOOKUP($G1446,CSVLookups!$B:$R,MATCH(B$1,CSVLookups!$B$1:$R$1,0),FALSE)</f>
        <v>#N/A</v>
      </c>
      <c r="C1446" s="238" t="e">
        <f t="shared" si="23"/>
        <v>#N/A</v>
      </c>
      <c r="D1446" s="238" t="e">
        <f>IF(AND(VALUE(LEFT($A1446,3))=309,LEN($B1446)=3),VLOOKUP(VALUE(MID($B1446,2,2)),_309_Table1,MATCH(MID($B1446,1,1),_309_Table1_ColumnLookup,0),FALSE),
  IF($C1446="309 LCR SummaryA",OneYearSCR,IF($C1446="309 LCR SummaryB",UltimateSCR,IF(VALUE(LEFT($A1446,3))=309,VLOOKUP(VALUE(MID($B1446,2,1)),_309_Table1,MATCH(MID($B1446,1,1),_309_Table1_ColumnLookup,0),FALSE)
+N("309"),
  IF(VALUE(LEFT($A1446,3))=310,VLOOKUP(VALUE(MID($B1446,2,1)),_310_Table1,MATCH(MID($B1446,1,1),_310_Table1_ColumnLookup,0),FALSE)
+N("310"),
  IF(AND(VALUE(LEFT($A1446,3))=311,LEN($I1446)=4),VLOOKUP($I1446,_311_Table1,MATCH($B1446,_311_Table1_ColumnLookup,0),FALSE),
  IF(AND(VALUE(LEFT($A1446,3))=311,OR($B1446="I2",$B1446="J2",$B1446="K2",$B1446="L2")),VLOOKUP('311'!$G$58,_311_Table1,MATCH(MID($B1446,1,1),_311_Table1_ColumnLookup,0),FALSE),
  IF(AND(VALUE(LEFT($A1446,3))=311,RIGHT($B1446,5)="Total"),VLOOKUP('311'!$G$59,_311_Table1,MATCH(MID($B1446,1,1),_311_Table1_ColumnLookup,0),FALSE),
  IF(VALUE(LEFT($A1446,3))=311,VLOOKUP(VALUE(MID($B1446,2,1)),_311_Table1,MATCH(MID($B1446,1,1),_311_Table1_ColumnLookup,0),FALSE)
+N("311"),
  IF(AND(VALUE(LEFT($A1446,3))=312,LEFT($G1446,10)="Unincepted",$B1446="G "),VLOOKUP(" ULO",_312_Table1,MATCH('312'!$N$16,_312_Table1_ColumnLookup,0),FALSE),
  IF(AND(VALUE(LEFT($A1446,3))=312,LEFT($G1446,10)="Unincepted",$B1446="O "),VLOOKUP(" ULO",_312_Table1,MATCH('312'!$V$16,_312_Table1_ColumnLookup,0),FALSE),
  IF(AND(VALUE(LEFT($A1446,3))=312,LEFT($G1446,10)="Unincepted",$B1446="Q "),VLOOKUP(" ULO",_312_Table1,MATCH('312'!$X$16,_312_Table1_ColumnLookup,0),FALSE),
  IF(AND(VALUE(LEFT($A1446,3))=312,LEFT($G1446,10)="Unincepted"),VLOOKUP(" ULO",_312_Table1,MATCH(LEFT($B1446,1),_312_Table1_ColumnLookup,0),FALSE),
  IF(AND(VALUE(LEFT($A1446,3))=312,LEFT($G1446,5)="Total",$B1446="G "),VLOOKUP('312'!$F$80,_312_Table1,MATCH('312'!$N$16,_312_Table1_ColumnLookup,0),FALSE),
  IF(AND(VALUE(LEFT($A1446,3))=312,LEFT($G1446,5)="Total",$B1446="O "),VLOOKUP('312'!$F$80,_312_Table1,MATCH('312'!$V$16,_312_Table1_ColumnLookup,0),FALSE),
  IF(AND(VALUE(LEFT($A1446,3))=312,LEFT($G1446,5)="Total",$B1446="Q "),VLOOKUP('312'!$F$80,_312_Table1,MATCH('312'!$X$16,_312_Table1_ColumnLookup,0),FALSE),
  IF(AND(VALUE(LEFT($A1446,3))=312,LEFT($G1446,5)="Total"),VLOOKUP('312'!$F$80,_312_Table1,MATCH(LEFT($B1446,1),_312_Table1_ColumnLookup,0),FALSE),
  IF(AND(VALUE(LEFT($A1446,3))=312,LEN($I1446)=4,$B1446="G"),VLOOKUP($I1446,_312_Table1,MATCH('312'!$N$16,_312_Table1_ColumnLookup,0),FALSE),
  IF(AND(VALUE(LEFT($A1446,3))=312,LEN($I1446)=4,$B1446="O"),VLOOKUP($I1446,_312_Table1,MATCH('312'!$V$16,_312_Table1_ColumnLookup,0),FALSE),
  IF(AND(VALUE(LEFT($A1446,3))=312,LEN($I1446)=4,$B1446="Q"),VLOOKUP($I1446,_312_Table1,MATCH('312'!$X$16,_312_Table1_ColumnLookup,0),FALSE),
  IF(AND(VALUE(LEFT($A1446,3))=312,LEN($I1446)=4),VLOOKUP($I1446,_312_Table1,MATCH(LEFT($B1446,1),_312_Table1_ColumnLookup,0),FALSE)
+N("312"),
  IF(VALUE(LEFT($A1446,3))=313,VLOOKUP(VALUE(MID($B1446,2,1)),_313_Table1,MATCH(MID($B1446,1,1),_313_Table1_ColumnLookup,0),FALSE)
+N("313"),
  IF(AND(VALUE(LEFT($A1446,3))=314,LEN($B1446)=3),VLOOKUP(VALUE(MID($B1446,2,2)),_314_Table1,MATCH(MID($B1446,1,1),_314_Table1_ColumnLookup,0),FALSE),
  IF(VALUE(LEFT($A1446,3))=314,VLOOKUP(VALUE(MID($B1446,2,1)),_314_Table1,MATCH(MID($B1446,1,1),_314_Table1_ColumnLookup,0),FALSE)
+N("314"),
""))))))))))))))))))))))))</f>
        <v>#N/A</v>
      </c>
      <c r="E1446" s="238" t="e">
        <f>IF(AND(VALUE(LEFT($A1446,3))=309,LEN($B1446)=3),VLOOKUP(VALUE(MID($B1446,2,2)),_309_Table2,MATCH(MID($B1446,1,1),_309_Table2_ColumnLookup,0),FALSE),
  IF($C1446="309 LCR SummaryA",OneYearSCR,IF($C1446="309 LCR SummaryB",UltimateSCR,IF(VALUE(LEFT($A1446,3))=309,VLOOKUP(VALUE(MID($B1446,2,1)),_309_Table2,MATCH(MID($B1446,1,1),_309_Table2_ColumnLookup,0),FALSE)
+N("309"),
  IF(VALUE(LEFT($A1446,3))=310,VLOOKUP(VALUE(MID($B1446,2,1)),_310_Table2,MATCH(MID($B1446,1,1),_310_Table2_ColumnLookup,0),FALSE)
+N("310"),
  IF(AND(VALUE(LEFT($A1446,3))=311,LEN($I1446)=4),VLOOKUP($I1446,_311_Table2,MATCH($B1446,_311_Table2_ColumnLookup,0),FALSE),
  IF(AND(VALUE(LEFT($A1446,3))=311,OR($B1446="I2",$B1446="J2",$B1446="K2",$B1446="L2")),VLOOKUP('311'!$G$58,_311_Table2,MATCH(MID($B1446,1,1),_311_Table2_ColumnLookup,0),FALSE),
  IF(AND(VALUE(LEFT($A1446,3))=311,RIGHT($B1446,5)="Total"),VLOOKUP('311'!$G$59,_311_Table2,MATCH(MID($B1446,1,1),_311_Table2_ColumnLookup,0),FALSE),
  IF(VALUE(LEFT($A1446,3))=311,VLOOKUP(VALUE(MID($B1446,2,1)),_311_Table2,MATCH(MID($B1446,1,1),_311_Table2_ColumnLookup,0),FALSE)
+N("311"),
  IF(AND(VALUE(LEFT($A1446,3))=312,LEFT($G1446,10)="Unincepted",$B1446="G "),VLOOKUP(" ULO",_312_Table2,MATCH('312'!$N$16,_312_Table2_ColumnLookup,0),FALSE),
  IF(AND(VALUE(LEFT($A1446,3))=312,LEFT($G1446,10)="Unincepted",$B1446="O "),VLOOKUP(" ULO",_312_Table2,MATCH('312'!$V$16,_312_Table2_ColumnLookup,0),FALSE),
  IF(AND(VALUE(LEFT($A1446,3))=312,LEFT($G1446,10)="Unincepted",$B1446="Q "),VLOOKUP(" ULO",_312_Table2,MATCH('312'!$X$16,_312_Table2_ColumnLookup,0),FALSE),
  IF(AND(VALUE(LEFT($A1446,3))=312,LEFT($G1446,10)="Unincepted"),VLOOKUP(" ULO",_312_Table2,MATCH(LEFT($B1446,1),_312_Table2_ColumnLookup,0),FALSE),
  IF(AND(VALUE(LEFT($A1446,3))=312,LEFT($G1446,5)="Total",$B1446="G "),VLOOKUP('312'!$F$80,_312_Table2,MATCH('312'!$N$16,_312_Table2_ColumnLookup,0),FALSE),
  IF(AND(VALUE(LEFT($A1446,3))=312,LEFT($G1446,5)="Total",$B1446="O "),VLOOKUP('312'!$F$80,_312_Table2,MATCH('312'!$V$16,_312_Table2_ColumnLookup,0),FALSE),
  IF(AND(VALUE(LEFT($A1446,3))=312,LEFT($G1446,5)="Total",$B1446="Q "),VLOOKUP('312'!$F$80,_312_Table2,MATCH('312'!$X$16,_312_Table2_ColumnLookup,0),FALSE),
  IF(AND(VALUE(LEFT($A1446,3))=312,LEFT($G1446,5)="Total"),VLOOKUP('312'!$F$80,_312_Table2,MATCH(LEFT($B1446,1),_312_Table2_ColumnLookup,0),FALSE),
  IF(AND(VALUE(LEFT($A1446,3))=312,LEN($I1446)=4,$B1446="G"),VLOOKUP($I1446,_312_Table2,MATCH('312'!$N$16,_312_Table2_ColumnLookup,0),FALSE),
  IF(AND(VALUE(LEFT($A1446,3))=312,LEN($I1446)=4,$B1446="O"),VLOOKUP($I1446,_312_Table2,MATCH('312'!$V$16,_312_Table2_ColumnLookup,0),FALSE),
  IF(AND(VALUE(LEFT($A1446,3))=312,LEN($I1446)=4,$B1446="Q"),VLOOKUP($I1446,_312_Table2,MATCH('312'!$X$16,_312_Table2_ColumnLookup,0),FALSE),
  IF(AND(VALUE(LEFT($A1446,3))=312,LEN($I1446)=4),VLOOKUP($I1446,_312_Table2,MATCH(LEFT($B1446,1),_312_Table2_ColumnLookup,0),FALSE)
+N("312"),
  IF(VALUE(LEFT($A1446,3))=313,VLOOKUP(VALUE(MID($B1446,2,1)),_313_Table2,MATCH(MID($B1446,1,1),_313_Table2_ColumnLookup,0),FALSE)
+N("313"),
  IF(AND(VALUE(LEFT($A1446,3))=314,LEN($B1446)=3),VLOOKUP(VALUE(MID($B1446,2,2)),_314_Table2,MATCH(MID($B1446,1,1),_314_Table2_ColumnLookup,0),FALSE),
  IF(VALUE(LEFT($A1446,3))=314,VLOOKUP(VALUE(MID($B1446,2,1)),_314_Table2,MATCH(MID($B1446,1,1),_314_Table2_ColumnLookup,0),FALSE)
+N("314"),
""))))))))))))))))))))))))</f>
        <v>#N/A</v>
      </c>
      <c r="F1446" s="238" t="e">
        <f>IF(AND(VALUE(LEFT($A1446,3))=309,LEN($B1446)=3),VLOOKUP(VALUE(MID($B1446,2,2)),_309_Table3,MATCH(MID($B1446,1,1),_309_Table3_ColumnLookup,0),FALSE),
  IF($C1446="309 LCR SummaryA",OneYearSCR,IF($C1446="309 LCR SummaryB",UltimateSCR,IF(VALUE(LEFT($A1446,3))=309,VLOOKUP(VALUE(MID($B1446,2,1)),_309_Table3,MATCH(MID($B1446,1,1),_309_Table3_ColumnLookup,0),FALSE)
+N("309"),
  IF(VALUE(LEFT($A1446,3))=310,VLOOKUP(VALUE(MID($B1446,2,1)),_310_Table3,MATCH(MID($B1446,1,1),_310_Table3_ColumnLookup,0),FALSE)
+N("310"),
  IF(AND(VALUE(LEFT($A1446,3))=311,LEN($I1446)=4),VLOOKUP($I1446,_311_Table3,MATCH($B1446,_311_Table3_ColumnLookup,0),FALSE),
  IF(AND(VALUE(LEFT($A1446,3))=311,OR($B1446="I2",$B1446="J2",$B1446="K2",$B1446="L2")),VLOOKUP('311'!$G$58,_311_Table3,MATCH(MID($B1446,1,1),_311_Table3_ColumnLookup,0),FALSE),
  IF(AND(VALUE(LEFT($A1446,3))=311,RIGHT($B1446,5)="Total"),VLOOKUP('311'!$G$59,_311_Table3,MATCH(MID($B1446,1,1),_311_Table3_ColumnLookup,0),FALSE),
  IF(VALUE(LEFT($A1446,3))=311,VLOOKUP(VALUE(MID($B1446,2,1)),_311_Table3,MATCH(MID($B1446,1,1),_311_Table3_ColumnLookup,0),FALSE)
+N("311"),
  IF(AND(VALUE(LEFT($A1446,3))=312,LEFT($G1446,10)="Unincepted",$B1446="G "),VLOOKUP(" ULO",_312_Table3,MATCH('312'!$N$16,_312_Table3_ColumnLookup,0),FALSE),
  IF(AND(VALUE(LEFT($A1446,3))=312,LEFT($G1446,10)="Unincepted",$B1446="O "),VLOOKUP(" ULO",_312_Table3,MATCH('312'!$V$16,_312_Table3_ColumnLookup,0),FALSE),
  IF(AND(VALUE(LEFT($A1446,3))=312,LEFT($G1446,10)="Unincepted",$B1446="Q "),VLOOKUP(" ULO",_312_Table3,MATCH('312'!$X$16,_312_Table3_ColumnLookup,0),FALSE),
  IF(AND(VALUE(LEFT($A1446,3))=312,LEFT($G1446,10)="Unincepted"),VLOOKUP(" ULO",_312_Table3,MATCH(LEFT($B1446,1),_312_Table3_ColumnLookup,0),FALSE),
  IF(AND(VALUE(LEFT($A1446,3))=312,LEFT($G1446,5)="Total",$B1446="G "),VLOOKUP('312'!$F$80,_312_Table3,MATCH('312'!$N$16,_312_Table3_ColumnLookup,0),FALSE),
  IF(AND(VALUE(LEFT($A1446,3))=312,LEFT($G1446,5)="Total",$B1446="O "),VLOOKUP('312'!$F$80,_312_Table3,MATCH('312'!$V$16,_312_Table3_ColumnLookup,0),FALSE),
  IF(AND(VALUE(LEFT($A1446,3))=312,LEFT($G1446,5)="Total",$B1446="Q "),VLOOKUP('312'!$F$80,_312_Table3,MATCH('312'!$X$16,_312_Table3_ColumnLookup,0),FALSE),
  IF(AND(VALUE(LEFT($A1446,3))=312,LEFT($G1446,5)="Total"),VLOOKUP('312'!$F$80,_312_Table3,MATCH(LEFT($B1446,1),_312_Table3_ColumnLookup,0),FALSE),
  IF(AND(VALUE(LEFT($A1446,3))=312,LEN($I1446)=4,$B1446="G"),VLOOKUP($I1446,_312_Table3,MATCH('312'!$N$16,_312_Table3_ColumnLookup,0),FALSE),
  IF(AND(VALUE(LEFT($A1446,3))=312,LEN($I1446)=4,$B1446="O"),VLOOKUP($I1446,_312_Table3,MATCH('312'!$V$16,_312_Table3_ColumnLookup,0),FALSE),
  IF(AND(VALUE(LEFT($A1446,3))=312,LEN($I1446)=4,$B1446="Q"),VLOOKUP($I1446,_312_Table3,MATCH('312'!$X$16,_312_Table3_ColumnLookup,0),FALSE),
  IF(AND(VALUE(LEFT($A1446,3))=312,LEN($I1446)=4),VLOOKUP($I1446,_312_Table3,MATCH(LEFT($B1446,1),_312_Table3_ColumnLookup,0),FALSE)
+N("312"),
  IF(VALUE(LEFT($A1446,3))=313,VLOOKUP(VALUE(MID($B1446,2,1)),_313_Table3,MATCH(MID($B1446,1,1),_313_Table3_ColumnLookup,0),FALSE)
+N("313"),
  IF(AND(VALUE(LEFT($A1446,3))=314,LEN($B1446)=3),VLOOKUP(VALUE(MID($B1446,2,2)),_314_Table3,MATCH(MID($B1446,1,1),_314_Table3_ColumnLookup,0),FALSE),
  IF(VALUE(LEFT($A1446,3))=314,VLOOKUP(VALUE(MID($B1446,2,1)),_314_Table3,MATCH(MID($B1446,1,1),_314_Table3_ColumnLookup,0),FALSE)
+N("314"),
""))))))))))))))))))))))))</f>
        <v>#N/A</v>
      </c>
      <c r="H1446" s="321" t="str">
        <f>IFERROR(
IF(ISERROR($D1446)=FALSE,$D1446,IF(ISERROR($E1446)=FALSE,$E1446,IF(ISERROR($F1446)=FALSE,$F1446
+N("012 checkboxes"),
IF(
IF(OR(LEFT($A1446,9)="Syndicate",LEFT($A1446,12)="NewSyndicate"),VLOOKUP($A1446,'012'!$J:$ZW,MATCH("Link to button",'012'!$J$1:$ZW$1,0),0)
+N("309 checkbox"),
IF($C1446="309 LCR Summary0",VLOOKUP("Notes990",'309'!$P:$ZZ,MATCH("Link to button",'309'!$P$1:$ZZ$1,0),0)
+N("313 checkboxes"),
IF($C1446="313 Financial Information0LcmVsScr",IF($C1446="309 LCR Summary0",VLOOKUP("LcmVsScr",'309'!$N:$ZZ,MATCH("Link to button",'309'!$N$1:$ZZ$1,0),0),
IF($C1446="313 Financial Information0LcrDocAttached",IF($C1446="309 LCR Summary0",VLOOKUP("LcrDocAttached",'309'!$N:$ZZ,MATCH("Link to button",'309'!$N$1:$ZZ$1,0),
0)))))))=1,TRUE,FALSE)
))),"")</f>
        <v/>
      </c>
    </row>
    <row r="1447" spans="1:8">
      <c r="A1447" s="237" t="e">
        <f>VLOOKUP($G1447,CSVLookups!$B:$R,MATCH(A$1,CSVLookups!$B$1:$R$1,0),FALSE)</f>
        <v>#N/A</v>
      </c>
      <c r="B1447" s="237" t="e">
        <f>VLOOKUP($G1447,CSVLookups!$B:$R,MATCH(B$1,CSVLookups!$B$1:$R$1,0),FALSE)</f>
        <v>#N/A</v>
      </c>
      <c r="C1447" s="238" t="e">
        <f t="shared" si="23"/>
        <v>#N/A</v>
      </c>
      <c r="D1447" s="238" t="e">
        <f>IF(AND(VALUE(LEFT($A1447,3))=309,LEN($B1447)=3),VLOOKUP(VALUE(MID($B1447,2,2)),_309_Table1,MATCH(MID($B1447,1,1),_309_Table1_ColumnLookup,0),FALSE),
  IF($C1447="309 LCR SummaryA",OneYearSCR,IF($C1447="309 LCR SummaryB",UltimateSCR,IF(VALUE(LEFT($A1447,3))=309,VLOOKUP(VALUE(MID($B1447,2,1)),_309_Table1,MATCH(MID($B1447,1,1),_309_Table1_ColumnLookup,0),FALSE)
+N("309"),
  IF(VALUE(LEFT($A1447,3))=310,VLOOKUP(VALUE(MID($B1447,2,1)),_310_Table1,MATCH(MID($B1447,1,1),_310_Table1_ColumnLookup,0),FALSE)
+N("310"),
  IF(AND(VALUE(LEFT($A1447,3))=311,LEN($I1447)=4),VLOOKUP($I1447,_311_Table1,MATCH($B1447,_311_Table1_ColumnLookup,0),FALSE),
  IF(AND(VALUE(LEFT($A1447,3))=311,OR($B1447="I2",$B1447="J2",$B1447="K2",$B1447="L2")),VLOOKUP('311'!$G$58,_311_Table1,MATCH(MID($B1447,1,1),_311_Table1_ColumnLookup,0),FALSE),
  IF(AND(VALUE(LEFT($A1447,3))=311,RIGHT($B1447,5)="Total"),VLOOKUP('311'!$G$59,_311_Table1,MATCH(MID($B1447,1,1),_311_Table1_ColumnLookup,0),FALSE),
  IF(VALUE(LEFT($A1447,3))=311,VLOOKUP(VALUE(MID($B1447,2,1)),_311_Table1,MATCH(MID($B1447,1,1),_311_Table1_ColumnLookup,0),FALSE)
+N("311"),
  IF(AND(VALUE(LEFT($A1447,3))=312,LEFT($G1447,10)="Unincepted",$B1447="G "),VLOOKUP(" ULO",_312_Table1,MATCH('312'!$N$16,_312_Table1_ColumnLookup,0),FALSE),
  IF(AND(VALUE(LEFT($A1447,3))=312,LEFT($G1447,10)="Unincepted",$B1447="O "),VLOOKUP(" ULO",_312_Table1,MATCH('312'!$V$16,_312_Table1_ColumnLookup,0),FALSE),
  IF(AND(VALUE(LEFT($A1447,3))=312,LEFT($G1447,10)="Unincepted",$B1447="Q "),VLOOKUP(" ULO",_312_Table1,MATCH('312'!$X$16,_312_Table1_ColumnLookup,0),FALSE),
  IF(AND(VALUE(LEFT($A1447,3))=312,LEFT($G1447,10)="Unincepted"),VLOOKUP(" ULO",_312_Table1,MATCH(LEFT($B1447,1),_312_Table1_ColumnLookup,0),FALSE),
  IF(AND(VALUE(LEFT($A1447,3))=312,LEFT($G1447,5)="Total",$B1447="G "),VLOOKUP('312'!$F$80,_312_Table1,MATCH('312'!$N$16,_312_Table1_ColumnLookup,0),FALSE),
  IF(AND(VALUE(LEFT($A1447,3))=312,LEFT($G1447,5)="Total",$B1447="O "),VLOOKUP('312'!$F$80,_312_Table1,MATCH('312'!$V$16,_312_Table1_ColumnLookup,0),FALSE),
  IF(AND(VALUE(LEFT($A1447,3))=312,LEFT($G1447,5)="Total",$B1447="Q "),VLOOKUP('312'!$F$80,_312_Table1,MATCH('312'!$X$16,_312_Table1_ColumnLookup,0),FALSE),
  IF(AND(VALUE(LEFT($A1447,3))=312,LEFT($G1447,5)="Total"),VLOOKUP('312'!$F$80,_312_Table1,MATCH(LEFT($B1447,1),_312_Table1_ColumnLookup,0),FALSE),
  IF(AND(VALUE(LEFT($A1447,3))=312,LEN($I1447)=4,$B1447="G"),VLOOKUP($I1447,_312_Table1,MATCH('312'!$N$16,_312_Table1_ColumnLookup,0),FALSE),
  IF(AND(VALUE(LEFT($A1447,3))=312,LEN($I1447)=4,$B1447="O"),VLOOKUP($I1447,_312_Table1,MATCH('312'!$V$16,_312_Table1_ColumnLookup,0),FALSE),
  IF(AND(VALUE(LEFT($A1447,3))=312,LEN($I1447)=4,$B1447="Q"),VLOOKUP($I1447,_312_Table1,MATCH('312'!$X$16,_312_Table1_ColumnLookup,0),FALSE),
  IF(AND(VALUE(LEFT($A1447,3))=312,LEN($I1447)=4),VLOOKUP($I1447,_312_Table1,MATCH(LEFT($B1447,1),_312_Table1_ColumnLookup,0),FALSE)
+N("312"),
  IF(VALUE(LEFT($A1447,3))=313,VLOOKUP(VALUE(MID($B1447,2,1)),_313_Table1,MATCH(MID($B1447,1,1),_313_Table1_ColumnLookup,0),FALSE)
+N("313"),
  IF(AND(VALUE(LEFT($A1447,3))=314,LEN($B1447)=3),VLOOKUP(VALUE(MID($B1447,2,2)),_314_Table1,MATCH(MID($B1447,1,1),_314_Table1_ColumnLookup,0),FALSE),
  IF(VALUE(LEFT($A1447,3))=314,VLOOKUP(VALUE(MID($B1447,2,1)),_314_Table1,MATCH(MID($B1447,1,1),_314_Table1_ColumnLookup,0),FALSE)
+N("314"),
""))))))))))))))))))))))))</f>
        <v>#N/A</v>
      </c>
      <c r="E1447" s="238" t="e">
        <f>IF(AND(VALUE(LEFT($A1447,3))=309,LEN($B1447)=3),VLOOKUP(VALUE(MID($B1447,2,2)),_309_Table2,MATCH(MID($B1447,1,1),_309_Table2_ColumnLookup,0),FALSE),
  IF($C1447="309 LCR SummaryA",OneYearSCR,IF($C1447="309 LCR SummaryB",UltimateSCR,IF(VALUE(LEFT($A1447,3))=309,VLOOKUP(VALUE(MID($B1447,2,1)),_309_Table2,MATCH(MID($B1447,1,1),_309_Table2_ColumnLookup,0),FALSE)
+N("309"),
  IF(VALUE(LEFT($A1447,3))=310,VLOOKUP(VALUE(MID($B1447,2,1)),_310_Table2,MATCH(MID($B1447,1,1),_310_Table2_ColumnLookup,0),FALSE)
+N("310"),
  IF(AND(VALUE(LEFT($A1447,3))=311,LEN($I1447)=4),VLOOKUP($I1447,_311_Table2,MATCH($B1447,_311_Table2_ColumnLookup,0),FALSE),
  IF(AND(VALUE(LEFT($A1447,3))=311,OR($B1447="I2",$B1447="J2",$B1447="K2",$B1447="L2")),VLOOKUP('311'!$G$58,_311_Table2,MATCH(MID($B1447,1,1),_311_Table2_ColumnLookup,0),FALSE),
  IF(AND(VALUE(LEFT($A1447,3))=311,RIGHT($B1447,5)="Total"),VLOOKUP('311'!$G$59,_311_Table2,MATCH(MID($B1447,1,1),_311_Table2_ColumnLookup,0),FALSE),
  IF(VALUE(LEFT($A1447,3))=311,VLOOKUP(VALUE(MID($B1447,2,1)),_311_Table2,MATCH(MID($B1447,1,1),_311_Table2_ColumnLookup,0),FALSE)
+N("311"),
  IF(AND(VALUE(LEFT($A1447,3))=312,LEFT($G1447,10)="Unincepted",$B1447="G "),VLOOKUP(" ULO",_312_Table2,MATCH('312'!$N$16,_312_Table2_ColumnLookup,0),FALSE),
  IF(AND(VALUE(LEFT($A1447,3))=312,LEFT($G1447,10)="Unincepted",$B1447="O "),VLOOKUP(" ULO",_312_Table2,MATCH('312'!$V$16,_312_Table2_ColumnLookup,0),FALSE),
  IF(AND(VALUE(LEFT($A1447,3))=312,LEFT($G1447,10)="Unincepted",$B1447="Q "),VLOOKUP(" ULO",_312_Table2,MATCH('312'!$X$16,_312_Table2_ColumnLookup,0),FALSE),
  IF(AND(VALUE(LEFT($A1447,3))=312,LEFT($G1447,10)="Unincepted"),VLOOKUP(" ULO",_312_Table2,MATCH(LEFT($B1447,1),_312_Table2_ColumnLookup,0),FALSE),
  IF(AND(VALUE(LEFT($A1447,3))=312,LEFT($G1447,5)="Total",$B1447="G "),VLOOKUP('312'!$F$80,_312_Table2,MATCH('312'!$N$16,_312_Table2_ColumnLookup,0),FALSE),
  IF(AND(VALUE(LEFT($A1447,3))=312,LEFT($G1447,5)="Total",$B1447="O "),VLOOKUP('312'!$F$80,_312_Table2,MATCH('312'!$V$16,_312_Table2_ColumnLookup,0),FALSE),
  IF(AND(VALUE(LEFT($A1447,3))=312,LEFT($G1447,5)="Total",$B1447="Q "),VLOOKUP('312'!$F$80,_312_Table2,MATCH('312'!$X$16,_312_Table2_ColumnLookup,0),FALSE),
  IF(AND(VALUE(LEFT($A1447,3))=312,LEFT($G1447,5)="Total"),VLOOKUP('312'!$F$80,_312_Table2,MATCH(LEFT($B1447,1),_312_Table2_ColumnLookup,0),FALSE),
  IF(AND(VALUE(LEFT($A1447,3))=312,LEN($I1447)=4,$B1447="G"),VLOOKUP($I1447,_312_Table2,MATCH('312'!$N$16,_312_Table2_ColumnLookup,0),FALSE),
  IF(AND(VALUE(LEFT($A1447,3))=312,LEN($I1447)=4,$B1447="O"),VLOOKUP($I1447,_312_Table2,MATCH('312'!$V$16,_312_Table2_ColumnLookup,0),FALSE),
  IF(AND(VALUE(LEFT($A1447,3))=312,LEN($I1447)=4,$B1447="Q"),VLOOKUP($I1447,_312_Table2,MATCH('312'!$X$16,_312_Table2_ColumnLookup,0),FALSE),
  IF(AND(VALUE(LEFT($A1447,3))=312,LEN($I1447)=4),VLOOKUP($I1447,_312_Table2,MATCH(LEFT($B1447,1),_312_Table2_ColumnLookup,0),FALSE)
+N("312"),
  IF(VALUE(LEFT($A1447,3))=313,VLOOKUP(VALUE(MID($B1447,2,1)),_313_Table2,MATCH(MID($B1447,1,1),_313_Table2_ColumnLookup,0),FALSE)
+N("313"),
  IF(AND(VALUE(LEFT($A1447,3))=314,LEN($B1447)=3),VLOOKUP(VALUE(MID($B1447,2,2)),_314_Table2,MATCH(MID($B1447,1,1),_314_Table2_ColumnLookup,0),FALSE),
  IF(VALUE(LEFT($A1447,3))=314,VLOOKUP(VALUE(MID($B1447,2,1)),_314_Table2,MATCH(MID($B1447,1,1),_314_Table2_ColumnLookup,0),FALSE)
+N("314"),
""))))))))))))))))))))))))</f>
        <v>#N/A</v>
      </c>
      <c r="F1447" s="238" t="e">
        <f>IF(AND(VALUE(LEFT($A1447,3))=309,LEN($B1447)=3),VLOOKUP(VALUE(MID($B1447,2,2)),_309_Table3,MATCH(MID($B1447,1,1),_309_Table3_ColumnLookup,0),FALSE),
  IF($C1447="309 LCR SummaryA",OneYearSCR,IF($C1447="309 LCR SummaryB",UltimateSCR,IF(VALUE(LEFT($A1447,3))=309,VLOOKUP(VALUE(MID($B1447,2,1)),_309_Table3,MATCH(MID($B1447,1,1),_309_Table3_ColumnLookup,0),FALSE)
+N("309"),
  IF(VALUE(LEFT($A1447,3))=310,VLOOKUP(VALUE(MID($B1447,2,1)),_310_Table3,MATCH(MID($B1447,1,1),_310_Table3_ColumnLookup,0),FALSE)
+N("310"),
  IF(AND(VALUE(LEFT($A1447,3))=311,LEN($I1447)=4),VLOOKUP($I1447,_311_Table3,MATCH($B1447,_311_Table3_ColumnLookup,0),FALSE),
  IF(AND(VALUE(LEFT($A1447,3))=311,OR($B1447="I2",$B1447="J2",$B1447="K2",$B1447="L2")),VLOOKUP('311'!$G$58,_311_Table3,MATCH(MID($B1447,1,1),_311_Table3_ColumnLookup,0),FALSE),
  IF(AND(VALUE(LEFT($A1447,3))=311,RIGHT($B1447,5)="Total"),VLOOKUP('311'!$G$59,_311_Table3,MATCH(MID($B1447,1,1),_311_Table3_ColumnLookup,0),FALSE),
  IF(VALUE(LEFT($A1447,3))=311,VLOOKUP(VALUE(MID($B1447,2,1)),_311_Table3,MATCH(MID($B1447,1,1),_311_Table3_ColumnLookup,0),FALSE)
+N("311"),
  IF(AND(VALUE(LEFT($A1447,3))=312,LEFT($G1447,10)="Unincepted",$B1447="G "),VLOOKUP(" ULO",_312_Table3,MATCH('312'!$N$16,_312_Table3_ColumnLookup,0),FALSE),
  IF(AND(VALUE(LEFT($A1447,3))=312,LEFT($G1447,10)="Unincepted",$B1447="O "),VLOOKUP(" ULO",_312_Table3,MATCH('312'!$V$16,_312_Table3_ColumnLookup,0),FALSE),
  IF(AND(VALUE(LEFT($A1447,3))=312,LEFT($G1447,10)="Unincepted",$B1447="Q "),VLOOKUP(" ULO",_312_Table3,MATCH('312'!$X$16,_312_Table3_ColumnLookup,0),FALSE),
  IF(AND(VALUE(LEFT($A1447,3))=312,LEFT($G1447,10)="Unincepted"),VLOOKUP(" ULO",_312_Table3,MATCH(LEFT($B1447,1),_312_Table3_ColumnLookup,0),FALSE),
  IF(AND(VALUE(LEFT($A1447,3))=312,LEFT($G1447,5)="Total",$B1447="G "),VLOOKUP('312'!$F$80,_312_Table3,MATCH('312'!$N$16,_312_Table3_ColumnLookup,0),FALSE),
  IF(AND(VALUE(LEFT($A1447,3))=312,LEFT($G1447,5)="Total",$B1447="O "),VLOOKUP('312'!$F$80,_312_Table3,MATCH('312'!$V$16,_312_Table3_ColumnLookup,0),FALSE),
  IF(AND(VALUE(LEFT($A1447,3))=312,LEFT($G1447,5)="Total",$B1447="Q "),VLOOKUP('312'!$F$80,_312_Table3,MATCH('312'!$X$16,_312_Table3_ColumnLookup,0),FALSE),
  IF(AND(VALUE(LEFT($A1447,3))=312,LEFT($G1447,5)="Total"),VLOOKUP('312'!$F$80,_312_Table3,MATCH(LEFT($B1447,1),_312_Table3_ColumnLookup,0),FALSE),
  IF(AND(VALUE(LEFT($A1447,3))=312,LEN($I1447)=4,$B1447="G"),VLOOKUP($I1447,_312_Table3,MATCH('312'!$N$16,_312_Table3_ColumnLookup,0),FALSE),
  IF(AND(VALUE(LEFT($A1447,3))=312,LEN($I1447)=4,$B1447="O"),VLOOKUP($I1447,_312_Table3,MATCH('312'!$V$16,_312_Table3_ColumnLookup,0),FALSE),
  IF(AND(VALUE(LEFT($A1447,3))=312,LEN($I1447)=4,$B1447="Q"),VLOOKUP($I1447,_312_Table3,MATCH('312'!$X$16,_312_Table3_ColumnLookup,0),FALSE),
  IF(AND(VALUE(LEFT($A1447,3))=312,LEN($I1447)=4),VLOOKUP($I1447,_312_Table3,MATCH(LEFT($B1447,1),_312_Table3_ColumnLookup,0),FALSE)
+N("312"),
  IF(VALUE(LEFT($A1447,3))=313,VLOOKUP(VALUE(MID($B1447,2,1)),_313_Table3,MATCH(MID($B1447,1,1),_313_Table3_ColumnLookup,0),FALSE)
+N("313"),
  IF(AND(VALUE(LEFT($A1447,3))=314,LEN($B1447)=3),VLOOKUP(VALUE(MID($B1447,2,2)),_314_Table3,MATCH(MID($B1447,1,1),_314_Table3_ColumnLookup,0),FALSE),
  IF(VALUE(LEFT($A1447,3))=314,VLOOKUP(VALUE(MID($B1447,2,1)),_314_Table3,MATCH(MID($B1447,1,1),_314_Table3_ColumnLookup,0),FALSE)
+N("314"),
""))))))))))))))))))))))))</f>
        <v>#N/A</v>
      </c>
      <c r="H1447" s="321" t="str">
        <f>IFERROR(
IF(ISERROR($D1447)=FALSE,$D1447,IF(ISERROR($E1447)=FALSE,$E1447,IF(ISERROR($F1447)=FALSE,$F1447
+N("012 checkboxes"),
IF(
IF(OR(LEFT($A1447,9)="Syndicate",LEFT($A1447,12)="NewSyndicate"),VLOOKUP($A1447,'012'!$J:$ZW,MATCH("Link to button",'012'!$J$1:$ZW$1,0),0)
+N("309 checkbox"),
IF($C1447="309 LCR Summary0",VLOOKUP("Notes990",'309'!$P:$ZZ,MATCH("Link to button",'309'!$P$1:$ZZ$1,0),0)
+N("313 checkboxes"),
IF($C1447="313 Financial Information0LcmVsScr",IF($C1447="309 LCR Summary0",VLOOKUP("LcmVsScr",'309'!$N:$ZZ,MATCH("Link to button",'309'!$N$1:$ZZ$1,0),0),
IF($C1447="313 Financial Information0LcrDocAttached",IF($C1447="309 LCR Summary0",VLOOKUP("LcrDocAttached",'309'!$N:$ZZ,MATCH("Link to button",'309'!$N$1:$ZZ$1,0),
0)))))))=1,TRUE,FALSE)
))),"")</f>
        <v/>
      </c>
    </row>
    <row r="1448" spans="1:8">
      <c r="A1448" s="237" t="e">
        <f>VLOOKUP($G1448,CSVLookups!$B:$R,MATCH(A$1,CSVLookups!$B$1:$R$1,0),FALSE)</f>
        <v>#N/A</v>
      </c>
      <c r="B1448" s="237" t="e">
        <f>VLOOKUP($G1448,CSVLookups!$B:$R,MATCH(B$1,CSVLookups!$B$1:$R$1,0),FALSE)</f>
        <v>#N/A</v>
      </c>
      <c r="C1448" s="238" t="e">
        <f t="shared" si="23"/>
        <v>#N/A</v>
      </c>
      <c r="D1448" s="238" t="e">
        <f>IF(AND(VALUE(LEFT($A1448,3))=309,LEN($B1448)=3),VLOOKUP(VALUE(MID($B1448,2,2)),_309_Table1,MATCH(MID($B1448,1,1),_309_Table1_ColumnLookup,0),FALSE),
  IF($C1448="309 LCR SummaryA",OneYearSCR,IF($C1448="309 LCR SummaryB",UltimateSCR,IF(VALUE(LEFT($A1448,3))=309,VLOOKUP(VALUE(MID($B1448,2,1)),_309_Table1,MATCH(MID($B1448,1,1),_309_Table1_ColumnLookup,0),FALSE)
+N("309"),
  IF(VALUE(LEFT($A1448,3))=310,VLOOKUP(VALUE(MID($B1448,2,1)),_310_Table1,MATCH(MID($B1448,1,1),_310_Table1_ColumnLookup,0),FALSE)
+N("310"),
  IF(AND(VALUE(LEFT($A1448,3))=311,LEN($I1448)=4),VLOOKUP($I1448,_311_Table1,MATCH($B1448,_311_Table1_ColumnLookup,0),FALSE),
  IF(AND(VALUE(LEFT($A1448,3))=311,OR($B1448="I2",$B1448="J2",$B1448="K2",$B1448="L2")),VLOOKUP('311'!$G$58,_311_Table1,MATCH(MID($B1448,1,1),_311_Table1_ColumnLookup,0),FALSE),
  IF(AND(VALUE(LEFT($A1448,3))=311,RIGHT($B1448,5)="Total"),VLOOKUP('311'!$G$59,_311_Table1,MATCH(MID($B1448,1,1),_311_Table1_ColumnLookup,0),FALSE),
  IF(VALUE(LEFT($A1448,3))=311,VLOOKUP(VALUE(MID($B1448,2,1)),_311_Table1,MATCH(MID($B1448,1,1),_311_Table1_ColumnLookup,0),FALSE)
+N("311"),
  IF(AND(VALUE(LEFT($A1448,3))=312,LEFT($G1448,10)="Unincepted",$B1448="G "),VLOOKUP(" ULO",_312_Table1,MATCH('312'!$N$16,_312_Table1_ColumnLookup,0),FALSE),
  IF(AND(VALUE(LEFT($A1448,3))=312,LEFT($G1448,10)="Unincepted",$B1448="O "),VLOOKUP(" ULO",_312_Table1,MATCH('312'!$V$16,_312_Table1_ColumnLookup,0),FALSE),
  IF(AND(VALUE(LEFT($A1448,3))=312,LEFT($G1448,10)="Unincepted",$B1448="Q "),VLOOKUP(" ULO",_312_Table1,MATCH('312'!$X$16,_312_Table1_ColumnLookup,0),FALSE),
  IF(AND(VALUE(LEFT($A1448,3))=312,LEFT($G1448,10)="Unincepted"),VLOOKUP(" ULO",_312_Table1,MATCH(LEFT($B1448,1),_312_Table1_ColumnLookup,0),FALSE),
  IF(AND(VALUE(LEFT($A1448,3))=312,LEFT($G1448,5)="Total",$B1448="G "),VLOOKUP('312'!$F$80,_312_Table1,MATCH('312'!$N$16,_312_Table1_ColumnLookup,0),FALSE),
  IF(AND(VALUE(LEFT($A1448,3))=312,LEFT($G1448,5)="Total",$B1448="O "),VLOOKUP('312'!$F$80,_312_Table1,MATCH('312'!$V$16,_312_Table1_ColumnLookup,0),FALSE),
  IF(AND(VALUE(LEFT($A1448,3))=312,LEFT($G1448,5)="Total",$B1448="Q "),VLOOKUP('312'!$F$80,_312_Table1,MATCH('312'!$X$16,_312_Table1_ColumnLookup,0),FALSE),
  IF(AND(VALUE(LEFT($A1448,3))=312,LEFT($G1448,5)="Total"),VLOOKUP('312'!$F$80,_312_Table1,MATCH(LEFT($B1448,1),_312_Table1_ColumnLookup,0),FALSE),
  IF(AND(VALUE(LEFT($A1448,3))=312,LEN($I1448)=4,$B1448="G"),VLOOKUP($I1448,_312_Table1,MATCH('312'!$N$16,_312_Table1_ColumnLookup,0),FALSE),
  IF(AND(VALUE(LEFT($A1448,3))=312,LEN($I1448)=4,$B1448="O"),VLOOKUP($I1448,_312_Table1,MATCH('312'!$V$16,_312_Table1_ColumnLookup,0),FALSE),
  IF(AND(VALUE(LEFT($A1448,3))=312,LEN($I1448)=4,$B1448="Q"),VLOOKUP($I1448,_312_Table1,MATCH('312'!$X$16,_312_Table1_ColumnLookup,0),FALSE),
  IF(AND(VALUE(LEFT($A1448,3))=312,LEN($I1448)=4),VLOOKUP($I1448,_312_Table1,MATCH(LEFT($B1448,1),_312_Table1_ColumnLookup,0),FALSE)
+N("312"),
  IF(VALUE(LEFT($A1448,3))=313,VLOOKUP(VALUE(MID($B1448,2,1)),_313_Table1,MATCH(MID($B1448,1,1),_313_Table1_ColumnLookup,0),FALSE)
+N("313"),
  IF(AND(VALUE(LEFT($A1448,3))=314,LEN($B1448)=3),VLOOKUP(VALUE(MID($B1448,2,2)),_314_Table1,MATCH(MID($B1448,1,1),_314_Table1_ColumnLookup,0),FALSE),
  IF(VALUE(LEFT($A1448,3))=314,VLOOKUP(VALUE(MID($B1448,2,1)),_314_Table1,MATCH(MID($B1448,1,1),_314_Table1_ColumnLookup,0),FALSE)
+N("314"),
""))))))))))))))))))))))))</f>
        <v>#N/A</v>
      </c>
      <c r="E1448" s="238" t="e">
        <f>IF(AND(VALUE(LEFT($A1448,3))=309,LEN($B1448)=3),VLOOKUP(VALUE(MID($B1448,2,2)),_309_Table2,MATCH(MID($B1448,1,1),_309_Table2_ColumnLookup,0),FALSE),
  IF($C1448="309 LCR SummaryA",OneYearSCR,IF($C1448="309 LCR SummaryB",UltimateSCR,IF(VALUE(LEFT($A1448,3))=309,VLOOKUP(VALUE(MID($B1448,2,1)),_309_Table2,MATCH(MID($B1448,1,1),_309_Table2_ColumnLookup,0),FALSE)
+N("309"),
  IF(VALUE(LEFT($A1448,3))=310,VLOOKUP(VALUE(MID($B1448,2,1)),_310_Table2,MATCH(MID($B1448,1,1),_310_Table2_ColumnLookup,0),FALSE)
+N("310"),
  IF(AND(VALUE(LEFT($A1448,3))=311,LEN($I1448)=4),VLOOKUP($I1448,_311_Table2,MATCH($B1448,_311_Table2_ColumnLookup,0),FALSE),
  IF(AND(VALUE(LEFT($A1448,3))=311,OR($B1448="I2",$B1448="J2",$B1448="K2",$B1448="L2")),VLOOKUP('311'!$G$58,_311_Table2,MATCH(MID($B1448,1,1),_311_Table2_ColumnLookup,0),FALSE),
  IF(AND(VALUE(LEFT($A1448,3))=311,RIGHT($B1448,5)="Total"),VLOOKUP('311'!$G$59,_311_Table2,MATCH(MID($B1448,1,1),_311_Table2_ColumnLookup,0),FALSE),
  IF(VALUE(LEFT($A1448,3))=311,VLOOKUP(VALUE(MID($B1448,2,1)),_311_Table2,MATCH(MID($B1448,1,1),_311_Table2_ColumnLookup,0),FALSE)
+N("311"),
  IF(AND(VALUE(LEFT($A1448,3))=312,LEFT($G1448,10)="Unincepted",$B1448="G "),VLOOKUP(" ULO",_312_Table2,MATCH('312'!$N$16,_312_Table2_ColumnLookup,0),FALSE),
  IF(AND(VALUE(LEFT($A1448,3))=312,LEFT($G1448,10)="Unincepted",$B1448="O "),VLOOKUP(" ULO",_312_Table2,MATCH('312'!$V$16,_312_Table2_ColumnLookup,0),FALSE),
  IF(AND(VALUE(LEFT($A1448,3))=312,LEFT($G1448,10)="Unincepted",$B1448="Q "),VLOOKUP(" ULO",_312_Table2,MATCH('312'!$X$16,_312_Table2_ColumnLookup,0),FALSE),
  IF(AND(VALUE(LEFT($A1448,3))=312,LEFT($G1448,10)="Unincepted"),VLOOKUP(" ULO",_312_Table2,MATCH(LEFT($B1448,1),_312_Table2_ColumnLookup,0),FALSE),
  IF(AND(VALUE(LEFT($A1448,3))=312,LEFT($G1448,5)="Total",$B1448="G "),VLOOKUP('312'!$F$80,_312_Table2,MATCH('312'!$N$16,_312_Table2_ColumnLookup,0),FALSE),
  IF(AND(VALUE(LEFT($A1448,3))=312,LEFT($G1448,5)="Total",$B1448="O "),VLOOKUP('312'!$F$80,_312_Table2,MATCH('312'!$V$16,_312_Table2_ColumnLookup,0),FALSE),
  IF(AND(VALUE(LEFT($A1448,3))=312,LEFT($G1448,5)="Total",$B1448="Q "),VLOOKUP('312'!$F$80,_312_Table2,MATCH('312'!$X$16,_312_Table2_ColumnLookup,0),FALSE),
  IF(AND(VALUE(LEFT($A1448,3))=312,LEFT($G1448,5)="Total"),VLOOKUP('312'!$F$80,_312_Table2,MATCH(LEFT($B1448,1),_312_Table2_ColumnLookup,0),FALSE),
  IF(AND(VALUE(LEFT($A1448,3))=312,LEN($I1448)=4,$B1448="G"),VLOOKUP($I1448,_312_Table2,MATCH('312'!$N$16,_312_Table2_ColumnLookup,0),FALSE),
  IF(AND(VALUE(LEFT($A1448,3))=312,LEN($I1448)=4,$B1448="O"),VLOOKUP($I1448,_312_Table2,MATCH('312'!$V$16,_312_Table2_ColumnLookup,0),FALSE),
  IF(AND(VALUE(LEFT($A1448,3))=312,LEN($I1448)=4,$B1448="Q"),VLOOKUP($I1448,_312_Table2,MATCH('312'!$X$16,_312_Table2_ColumnLookup,0),FALSE),
  IF(AND(VALUE(LEFT($A1448,3))=312,LEN($I1448)=4),VLOOKUP($I1448,_312_Table2,MATCH(LEFT($B1448,1),_312_Table2_ColumnLookup,0),FALSE)
+N("312"),
  IF(VALUE(LEFT($A1448,3))=313,VLOOKUP(VALUE(MID($B1448,2,1)),_313_Table2,MATCH(MID($B1448,1,1),_313_Table2_ColumnLookup,0),FALSE)
+N("313"),
  IF(AND(VALUE(LEFT($A1448,3))=314,LEN($B1448)=3),VLOOKUP(VALUE(MID($B1448,2,2)),_314_Table2,MATCH(MID($B1448,1,1),_314_Table2_ColumnLookup,0),FALSE),
  IF(VALUE(LEFT($A1448,3))=314,VLOOKUP(VALUE(MID($B1448,2,1)),_314_Table2,MATCH(MID($B1448,1,1),_314_Table2_ColumnLookup,0),FALSE)
+N("314"),
""))))))))))))))))))))))))</f>
        <v>#N/A</v>
      </c>
      <c r="F1448" s="238" t="e">
        <f>IF(AND(VALUE(LEFT($A1448,3))=309,LEN($B1448)=3),VLOOKUP(VALUE(MID($B1448,2,2)),_309_Table3,MATCH(MID($B1448,1,1),_309_Table3_ColumnLookup,0),FALSE),
  IF($C1448="309 LCR SummaryA",OneYearSCR,IF($C1448="309 LCR SummaryB",UltimateSCR,IF(VALUE(LEFT($A1448,3))=309,VLOOKUP(VALUE(MID($B1448,2,1)),_309_Table3,MATCH(MID($B1448,1,1),_309_Table3_ColumnLookup,0),FALSE)
+N("309"),
  IF(VALUE(LEFT($A1448,3))=310,VLOOKUP(VALUE(MID($B1448,2,1)),_310_Table3,MATCH(MID($B1448,1,1),_310_Table3_ColumnLookup,0),FALSE)
+N("310"),
  IF(AND(VALUE(LEFT($A1448,3))=311,LEN($I1448)=4),VLOOKUP($I1448,_311_Table3,MATCH($B1448,_311_Table3_ColumnLookup,0),FALSE),
  IF(AND(VALUE(LEFT($A1448,3))=311,OR($B1448="I2",$B1448="J2",$B1448="K2",$B1448="L2")),VLOOKUP('311'!$G$58,_311_Table3,MATCH(MID($B1448,1,1),_311_Table3_ColumnLookup,0),FALSE),
  IF(AND(VALUE(LEFT($A1448,3))=311,RIGHT($B1448,5)="Total"),VLOOKUP('311'!$G$59,_311_Table3,MATCH(MID($B1448,1,1),_311_Table3_ColumnLookup,0),FALSE),
  IF(VALUE(LEFT($A1448,3))=311,VLOOKUP(VALUE(MID($B1448,2,1)),_311_Table3,MATCH(MID($B1448,1,1),_311_Table3_ColumnLookup,0),FALSE)
+N("311"),
  IF(AND(VALUE(LEFT($A1448,3))=312,LEFT($G1448,10)="Unincepted",$B1448="G "),VLOOKUP(" ULO",_312_Table3,MATCH('312'!$N$16,_312_Table3_ColumnLookup,0),FALSE),
  IF(AND(VALUE(LEFT($A1448,3))=312,LEFT($G1448,10)="Unincepted",$B1448="O "),VLOOKUP(" ULO",_312_Table3,MATCH('312'!$V$16,_312_Table3_ColumnLookup,0),FALSE),
  IF(AND(VALUE(LEFT($A1448,3))=312,LEFT($G1448,10)="Unincepted",$B1448="Q "),VLOOKUP(" ULO",_312_Table3,MATCH('312'!$X$16,_312_Table3_ColumnLookup,0),FALSE),
  IF(AND(VALUE(LEFT($A1448,3))=312,LEFT($G1448,10)="Unincepted"),VLOOKUP(" ULO",_312_Table3,MATCH(LEFT($B1448,1),_312_Table3_ColumnLookup,0),FALSE),
  IF(AND(VALUE(LEFT($A1448,3))=312,LEFT($G1448,5)="Total",$B1448="G "),VLOOKUP('312'!$F$80,_312_Table3,MATCH('312'!$N$16,_312_Table3_ColumnLookup,0),FALSE),
  IF(AND(VALUE(LEFT($A1448,3))=312,LEFT($G1448,5)="Total",$B1448="O "),VLOOKUP('312'!$F$80,_312_Table3,MATCH('312'!$V$16,_312_Table3_ColumnLookup,0),FALSE),
  IF(AND(VALUE(LEFT($A1448,3))=312,LEFT($G1448,5)="Total",$B1448="Q "),VLOOKUP('312'!$F$80,_312_Table3,MATCH('312'!$X$16,_312_Table3_ColumnLookup,0),FALSE),
  IF(AND(VALUE(LEFT($A1448,3))=312,LEFT($G1448,5)="Total"),VLOOKUP('312'!$F$80,_312_Table3,MATCH(LEFT($B1448,1),_312_Table3_ColumnLookup,0),FALSE),
  IF(AND(VALUE(LEFT($A1448,3))=312,LEN($I1448)=4,$B1448="G"),VLOOKUP($I1448,_312_Table3,MATCH('312'!$N$16,_312_Table3_ColumnLookup,0),FALSE),
  IF(AND(VALUE(LEFT($A1448,3))=312,LEN($I1448)=4,$B1448="O"),VLOOKUP($I1448,_312_Table3,MATCH('312'!$V$16,_312_Table3_ColumnLookup,0),FALSE),
  IF(AND(VALUE(LEFT($A1448,3))=312,LEN($I1448)=4,$B1448="Q"),VLOOKUP($I1448,_312_Table3,MATCH('312'!$X$16,_312_Table3_ColumnLookup,0),FALSE),
  IF(AND(VALUE(LEFT($A1448,3))=312,LEN($I1448)=4),VLOOKUP($I1448,_312_Table3,MATCH(LEFT($B1448,1),_312_Table3_ColumnLookup,0),FALSE)
+N("312"),
  IF(VALUE(LEFT($A1448,3))=313,VLOOKUP(VALUE(MID($B1448,2,1)),_313_Table3,MATCH(MID($B1448,1,1),_313_Table3_ColumnLookup,0),FALSE)
+N("313"),
  IF(AND(VALUE(LEFT($A1448,3))=314,LEN($B1448)=3),VLOOKUP(VALUE(MID($B1448,2,2)),_314_Table3,MATCH(MID($B1448,1,1),_314_Table3_ColumnLookup,0),FALSE),
  IF(VALUE(LEFT($A1448,3))=314,VLOOKUP(VALUE(MID($B1448,2,1)),_314_Table3,MATCH(MID($B1448,1,1),_314_Table3_ColumnLookup,0),FALSE)
+N("314"),
""))))))))))))))))))))))))</f>
        <v>#N/A</v>
      </c>
      <c r="H1448" s="321" t="str">
        <f>IFERROR(
IF(ISERROR($D1448)=FALSE,$D1448,IF(ISERROR($E1448)=FALSE,$E1448,IF(ISERROR($F1448)=FALSE,$F1448
+N("012 checkboxes"),
IF(
IF(OR(LEFT($A1448,9)="Syndicate",LEFT($A1448,12)="NewSyndicate"),VLOOKUP($A1448,'012'!$J:$ZW,MATCH("Link to button",'012'!$J$1:$ZW$1,0),0)
+N("309 checkbox"),
IF($C1448="309 LCR Summary0",VLOOKUP("Notes990",'309'!$P:$ZZ,MATCH("Link to button",'309'!$P$1:$ZZ$1,0),0)
+N("313 checkboxes"),
IF($C1448="313 Financial Information0LcmVsScr",IF($C1448="309 LCR Summary0",VLOOKUP("LcmVsScr",'309'!$N:$ZZ,MATCH("Link to button",'309'!$N$1:$ZZ$1,0),0),
IF($C1448="313 Financial Information0LcrDocAttached",IF($C1448="309 LCR Summary0",VLOOKUP("LcrDocAttached",'309'!$N:$ZZ,MATCH("Link to button",'309'!$N$1:$ZZ$1,0),
0)))))))=1,TRUE,FALSE)
))),"")</f>
        <v/>
      </c>
    </row>
    <row r="1449" spans="1:8">
      <c r="A1449" s="237" t="e">
        <f>VLOOKUP($G1449,CSVLookups!$B:$R,MATCH(A$1,CSVLookups!$B$1:$R$1,0),FALSE)</f>
        <v>#N/A</v>
      </c>
      <c r="B1449" s="237" t="e">
        <f>VLOOKUP($G1449,CSVLookups!$B:$R,MATCH(B$1,CSVLookups!$B$1:$R$1,0),FALSE)</f>
        <v>#N/A</v>
      </c>
      <c r="C1449" s="238" t="e">
        <f t="shared" si="23"/>
        <v>#N/A</v>
      </c>
      <c r="D1449" s="238" t="e">
        <f>IF(AND(VALUE(LEFT($A1449,3))=309,LEN($B1449)=3),VLOOKUP(VALUE(MID($B1449,2,2)),_309_Table1,MATCH(MID($B1449,1,1),_309_Table1_ColumnLookup,0),FALSE),
  IF($C1449="309 LCR SummaryA",OneYearSCR,IF($C1449="309 LCR SummaryB",UltimateSCR,IF(VALUE(LEFT($A1449,3))=309,VLOOKUP(VALUE(MID($B1449,2,1)),_309_Table1,MATCH(MID($B1449,1,1),_309_Table1_ColumnLookup,0),FALSE)
+N("309"),
  IF(VALUE(LEFT($A1449,3))=310,VLOOKUP(VALUE(MID($B1449,2,1)),_310_Table1,MATCH(MID($B1449,1,1),_310_Table1_ColumnLookup,0),FALSE)
+N("310"),
  IF(AND(VALUE(LEFT($A1449,3))=311,LEN($I1449)=4),VLOOKUP($I1449,_311_Table1,MATCH($B1449,_311_Table1_ColumnLookup,0),FALSE),
  IF(AND(VALUE(LEFT($A1449,3))=311,OR($B1449="I2",$B1449="J2",$B1449="K2",$B1449="L2")),VLOOKUP('311'!$G$58,_311_Table1,MATCH(MID($B1449,1,1),_311_Table1_ColumnLookup,0),FALSE),
  IF(AND(VALUE(LEFT($A1449,3))=311,RIGHT($B1449,5)="Total"),VLOOKUP('311'!$G$59,_311_Table1,MATCH(MID($B1449,1,1),_311_Table1_ColumnLookup,0),FALSE),
  IF(VALUE(LEFT($A1449,3))=311,VLOOKUP(VALUE(MID($B1449,2,1)),_311_Table1,MATCH(MID($B1449,1,1),_311_Table1_ColumnLookup,0),FALSE)
+N("311"),
  IF(AND(VALUE(LEFT($A1449,3))=312,LEFT($G1449,10)="Unincepted",$B1449="G "),VLOOKUP(" ULO",_312_Table1,MATCH('312'!$N$16,_312_Table1_ColumnLookup,0),FALSE),
  IF(AND(VALUE(LEFT($A1449,3))=312,LEFT($G1449,10)="Unincepted",$B1449="O "),VLOOKUP(" ULO",_312_Table1,MATCH('312'!$V$16,_312_Table1_ColumnLookup,0),FALSE),
  IF(AND(VALUE(LEFT($A1449,3))=312,LEFT($G1449,10)="Unincepted",$B1449="Q "),VLOOKUP(" ULO",_312_Table1,MATCH('312'!$X$16,_312_Table1_ColumnLookup,0),FALSE),
  IF(AND(VALUE(LEFT($A1449,3))=312,LEFT($G1449,10)="Unincepted"),VLOOKUP(" ULO",_312_Table1,MATCH(LEFT($B1449,1),_312_Table1_ColumnLookup,0),FALSE),
  IF(AND(VALUE(LEFT($A1449,3))=312,LEFT($G1449,5)="Total",$B1449="G "),VLOOKUP('312'!$F$80,_312_Table1,MATCH('312'!$N$16,_312_Table1_ColumnLookup,0),FALSE),
  IF(AND(VALUE(LEFT($A1449,3))=312,LEFT($G1449,5)="Total",$B1449="O "),VLOOKUP('312'!$F$80,_312_Table1,MATCH('312'!$V$16,_312_Table1_ColumnLookup,0),FALSE),
  IF(AND(VALUE(LEFT($A1449,3))=312,LEFT($G1449,5)="Total",$B1449="Q "),VLOOKUP('312'!$F$80,_312_Table1,MATCH('312'!$X$16,_312_Table1_ColumnLookup,0),FALSE),
  IF(AND(VALUE(LEFT($A1449,3))=312,LEFT($G1449,5)="Total"),VLOOKUP('312'!$F$80,_312_Table1,MATCH(LEFT($B1449,1),_312_Table1_ColumnLookup,0),FALSE),
  IF(AND(VALUE(LEFT($A1449,3))=312,LEN($I1449)=4,$B1449="G"),VLOOKUP($I1449,_312_Table1,MATCH('312'!$N$16,_312_Table1_ColumnLookup,0),FALSE),
  IF(AND(VALUE(LEFT($A1449,3))=312,LEN($I1449)=4,$B1449="O"),VLOOKUP($I1449,_312_Table1,MATCH('312'!$V$16,_312_Table1_ColumnLookup,0),FALSE),
  IF(AND(VALUE(LEFT($A1449,3))=312,LEN($I1449)=4,$B1449="Q"),VLOOKUP($I1449,_312_Table1,MATCH('312'!$X$16,_312_Table1_ColumnLookup,0),FALSE),
  IF(AND(VALUE(LEFT($A1449,3))=312,LEN($I1449)=4),VLOOKUP($I1449,_312_Table1,MATCH(LEFT($B1449,1),_312_Table1_ColumnLookup,0),FALSE)
+N("312"),
  IF(VALUE(LEFT($A1449,3))=313,VLOOKUP(VALUE(MID($B1449,2,1)),_313_Table1,MATCH(MID($B1449,1,1),_313_Table1_ColumnLookup,0),FALSE)
+N("313"),
  IF(AND(VALUE(LEFT($A1449,3))=314,LEN($B1449)=3),VLOOKUP(VALUE(MID($B1449,2,2)),_314_Table1,MATCH(MID($B1449,1,1),_314_Table1_ColumnLookup,0),FALSE),
  IF(VALUE(LEFT($A1449,3))=314,VLOOKUP(VALUE(MID($B1449,2,1)),_314_Table1,MATCH(MID($B1449,1,1),_314_Table1_ColumnLookup,0),FALSE)
+N("314"),
""))))))))))))))))))))))))</f>
        <v>#N/A</v>
      </c>
      <c r="E1449" s="238" t="e">
        <f>IF(AND(VALUE(LEFT($A1449,3))=309,LEN($B1449)=3),VLOOKUP(VALUE(MID($B1449,2,2)),_309_Table2,MATCH(MID($B1449,1,1),_309_Table2_ColumnLookup,0),FALSE),
  IF($C1449="309 LCR SummaryA",OneYearSCR,IF($C1449="309 LCR SummaryB",UltimateSCR,IF(VALUE(LEFT($A1449,3))=309,VLOOKUP(VALUE(MID($B1449,2,1)),_309_Table2,MATCH(MID($B1449,1,1),_309_Table2_ColumnLookup,0),FALSE)
+N("309"),
  IF(VALUE(LEFT($A1449,3))=310,VLOOKUP(VALUE(MID($B1449,2,1)),_310_Table2,MATCH(MID($B1449,1,1),_310_Table2_ColumnLookup,0),FALSE)
+N("310"),
  IF(AND(VALUE(LEFT($A1449,3))=311,LEN($I1449)=4),VLOOKUP($I1449,_311_Table2,MATCH($B1449,_311_Table2_ColumnLookup,0),FALSE),
  IF(AND(VALUE(LEFT($A1449,3))=311,OR($B1449="I2",$B1449="J2",$B1449="K2",$B1449="L2")),VLOOKUP('311'!$G$58,_311_Table2,MATCH(MID($B1449,1,1),_311_Table2_ColumnLookup,0),FALSE),
  IF(AND(VALUE(LEFT($A1449,3))=311,RIGHT($B1449,5)="Total"),VLOOKUP('311'!$G$59,_311_Table2,MATCH(MID($B1449,1,1),_311_Table2_ColumnLookup,0),FALSE),
  IF(VALUE(LEFT($A1449,3))=311,VLOOKUP(VALUE(MID($B1449,2,1)),_311_Table2,MATCH(MID($B1449,1,1),_311_Table2_ColumnLookup,0),FALSE)
+N("311"),
  IF(AND(VALUE(LEFT($A1449,3))=312,LEFT($G1449,10)="Unincepted",$B1449="G "),VLOOKUP(" ULO",_312_Table2,MATCH('312'!$N$16,_312_Table2_ColumnLookup,0),FALSE),
  IF(AND(VALUE(LEFT($A1449,3))=312,LEFT($G1449,10)="Unincepted",$B1449="O "),VLOOKUP(" ULO",_312_Table2,MATCH('312'!$V$16,_312_Table2_ColumnLookup,0),FALSE),
  IF(AND(VALUE(LEFT($A1449,3))=312,LEFT($G1449,10)="Unincepted",$B1449="Q "),VLOOKUP(" ULO",_312_Table2,MATCH('312'!$X$16,_312_Table2_ColumnLookup,0),FALSE),
  IF(AND(VALUE(LEFT($A1449,3))=312,LEFT($G1449,10)="Unincepted"),VLOOKUP(" ULO",_312_Table2,MATCH(LEFT($B1449,1),_312_Table2_ColumnLookup,0),FALSE),
  IF(AND(VALUE(LEFT($A1449,3))=312,LEFT($G1449,5)="Total",$B1449="G "),VLOOKUP('312'!$F$80,_312_Table2,MATCH('312'!$N$16,_312_Table2_ColumnLookup,0),FALSE),
  IF(AND(VALUE(LEFT($A1449,3))=312,LEFT($G1449,5)="Total",$B1449="O "),VLOOKUP('312'!$F$80,_312_Table2,MATCH('312'!$V$16,_312_Table2_ColumnLookup,0),FALSE),
  IF(AND(VALUE(LEFT($A1449,3))=312,LEFT($G1449,5)="Total",$B1449="Q "),VLOOKUP('312'!$F$80,_312_Table2,MATCH('312'!$X$16,_312_Table2_ColumnLookup,0),FALSE),
  IF(AND(VALUE(LEFT($A1449,3))=312,LEFT($G1449,5)="Total"),VLOOKUP('312'!$F$80,_312_Table2,MATCH(LEFT($B1449,1),_312_Table2_ColumnLookup,0),FALSE),
  IF(AND(VALUE(LEFT($A1449,3))=312,LEN($I1449)=4,$B1449="G"),VLOOKUP($I1449,_312_Table2,MATCH('312'!$N$16,_312_Table2_ColumnLookup,0),FALSE),
  IF(AND(VALUE(LEFT($A1449,3))=312,LEN($I1449)=4,$B1449="O"),VLOOKUP($I1449,_312_Table2,MATCH('312'!$V$16,_312_Table2_ColumnLookup,0),FALSE),
  IF(AND(VALUE(LEFT($A1449,3))=312,LEN($I1449)=4,$B1449="Q"),VLOOKUP($I1449,_312_Table2,MATCH('312'!$X$16,_312_Table2_ColumnLookup,0),FALSE),
  IF(AND(VALUE(LEFT($A1449,3))=312,LEN($I1449)=4),VLOOKUP($I1449,_312_Table2,MATCH(LEFT($B1449,1),_312_Table2_ColumnLookup,0),FALSE)
+N("312"),
  IF(VALUE(LEFT($A1449,3))=313,VLOOKUP(VALUE(MID($B1449,2,1)),_313_Table2,MATCH(MID($B1449,1,1),_313_Table2_ColumnLookup,0),FALSE)
+N("313"),
  IF(AND(VALUE(LEFT($A1449,3))=314,LEN($B1449)=3),VLOOKUP(VALUE(MID($B1449,2,2)),_314_Table2,MATCH(MID($B1449,1,1),_314_Table2_ColumnLookup,0),FALSE),
  IF(VALUE(LEFT($A1449,3))=314,VLOOKUP(VALUE(MID($B1449,2,1)),_314_Table2,MATCH(MID($B1449,1,1),_314_Table2_ColumnLookup,0),FALSE)
+N("314"),
""))))))))))))))))))))))))</f>
        <v>#N/A</v>
      </c>
      <c r="F1449" s="238" t="e">
        <f>IF(AND(VALUE(LEFT($A1449,3))=309,LEN($B1449)=3),VLOOKUP(VALUE(MID($B1449,2,2)),_309_Table3,MATCH(MID($B1449,1,1),_309_Table3_ColumnLookup,0),FALSE),
  IF($C1449="309 LCR SummaryA",OneYearSCR,IF($C1449="309 LCR SummaryB",UltimateSCR,IF(VALUE(LEFT($A1449,3))=309,VLOOKUP(VALUE(MID($B1449,2,1)),_309_Table3,MATCH(MID($B1449,1,1),_309_Table3_ColumnLookup,0),FALSE)
+N("309"),
  IF(VALUE(LEFT($A1449,3))=310,VLOOKUP(VALUE(MID($B1449,2,1)),_310_Table3,MATCH(MID($B1449,1,1),_310_Table3_ColumnLookup,0),FALSE)
+N("310"),
  IF(AND(VALUE(LEFT($A1449,3))=311,LEN($I1449)=4),VLOOKUP($I1449,_311_Table3,MATCH($B1449,_311_Table3_ColumnLookup,0),FALSE),
  IF(AND(VALUE(LEFT($A1449,3))=311,OR($B1449="I2",$B1449="J2",$B1449="K2",$B1449="L2")),VLOOKUP('311'!$G$58,_311_Table3,MATCH(MID($B1449,1,1),_311_Table3_ColumnLookup,0),FALSE),
  IF(AND(VALUE(LEFT($A1449,3))=311,RIGHT($B1449,5)="Total"),VLOOKUP('311'!$G$59,_311_Table3,MATCH(MID($B1449,1,1),_311_Table3_ColumnLookup,0),FALSE),
  IF(VALUE(LEFT($A1449,3))=311,VLOOKUP(VALUE(MID($B1449,2,1)),_311_Table3,MATCH(MID($B1449,1,1),_311_Table3_ColumnLookup,0),FALSE)
+N("311"),
  IF(AND(VALUE(LEFT($A1449,3))=312,LEFT($G1449,10)="Unincepted",$B1449="G "),VLOOKUP(" ULO",_312_Table3,MATCH('312'!$N$16,_312_Table3_ColumnLookup,0),FALSE),
  IF(AND(VALUE(LEFT($A1449,3))=312,LEFT($G1449,10)="Unincepted",$B1449="O "),VLOOKUP(" ULO",_312_Table3,MATCH('312'!$V$16,_312_Table3_ColumnLookup,0),FALSE),
  IF(AND(VALUE(LEFT($A1449,3))=312,LEFT($G1449,10)="Unincepted",$B1449="Q "),VLOOKUP(" ULO",_312_Table3,MATCH('312'!$X$16,_312_Table3_ColumnLookup,0),FALSE),
  IF(AND(VALUE(LEFT($A1449,3))=312,LEFT($G1449,10)="Unincepted"),VLOOKUP(" ULO",_312_Table3,MATCH(LEFT($B1449,1),_312_Table3_ColumnLookup,0),FALSE),
  IF(AND(VALUE(LEFT($A1449,3))=312,LEFT($G1449,5)="Total",$B1449="G "),VLOOKUP('312'!$F$80,_312_Table3,MATCH('312'!$N$16,_312_Table3_ColumnLookup,0),FALSE),
  IF(AND(VALUE(LEFT($A1449,3))=312,LEFT($G1449,5)="Total",$B1449="O "),VLOOKUP('312'!$F$80,_312_Table3,MATCH('312'!$V$16,_312_Table3_ColumnLookup,0),FALSE),
  IF(AND(VALUE(LEFT($A1449,3))=312,LEFT($G1449,5)="Total",$B1449="Q "),VLOOKUP('312'!$F$80,_312_Table3,MATCH('312'!$X$16,_312_Table3_ColumnLookup,0),FALSE),
  IF(AND(VALUE(LEFT($A1449,3))=312,LEFT($G1449,5)="Total"),VLOOKUP('312'!$F$80,_312_Table3,MATCH(LEFT($B1449,1),_312_Table3_ColumnLookup,0),FALSE),
  IF(AND(VALUE(LEFT($A1449,3))=312,LEN($I1449)=4,$B1449="G"),VLOOKUP($I1449,_312_Table3,MATCH('312'!$N$16,_312_Table3_ColumnLookup,0),FALSE),
  IF(AND(VALUE(LEFT($A1449,3))=312,LEN($I1449)=4,$B1449="O"),VLOOKUP($I1449,_312_Table3,MATCH('312'!$V$16,_312_Table3_ColumnLookup,0),FALSE),
  IF(AND(VALUE(LEFT($A1449,3))=312,LEN($I1449)=4,$B1449="Q"),VLOOKUP($I1449,_312_Table3,MATCH('312'!$X$16,_312_Table3_ColumnLookup,0),FALSE),
  IF(AND(VALUE(LEFT($A1449,3))=312,LEN($I1449)=4),VLOOKUP($I1449,_312_Table3,MATCH(LEFT($B1449,1),_312_Table3_ColumnLookup,0),FALSE)
+N("312"),
  IF(VALUE(LEFT($A1449,3))=313,VLOOKUP(VALUE(MID($B1449,2,1)),_313_Table3,MATCH(MID($B1449,1,1),_313_Table3_ColumnLookup,0),FALSE)
+N("313"),
  IF(AND(VALUE(LEFT($A1449,3))=314,LEN($B1449)=3),VLOOKUP(VALUE(MID($B1449,2,2)),_314_Table3,MATCH(MID($B1449,1,1),_314_Table3_ColumnLookup,0),FALSE),
  IF(VALUE(LEFT($A1449,3))=314,VLOOKUP(VALUE(MID($B1449,2,1)),_314_Table3,MATCH(MID($B1449,1,1),_314_Table3_ColumnLookup,0),FALSE)
+N("314"),
""))))))))))))))))))))))))</f>
        <v>#N/A</v>
      </c>
      <c r="H1449" s="321" t="str">
        <f>IFERROR(
IF(ISERROR($D1449)=FALSE,$D1449,IF(ISERROR($E1449)=FALSE,$E1449,IF(ISERROR($F1449)=FALSE,$F1449
+N("012 checkboxes"),
IF(
IF(OR(LEFT($A1449,9)="Syndicate",LEFT($A1449,12)="NewSyndicate"),VLOOKUP($A1449,'012'!$J:$ZW,MATCH("Link to button",'012'!$J$1:$ZW$1,0),0)
+N("309 checkbox"),
IF($C1449="309 LCR Summary0",VLOOKUP("Notes990",'309'!$P:$ZZ,MATCH("Link to button",'309'!$P$1:$ZZ$1,0),0)
+N("313 checkboxes"),
IF($C1449="313 Financial Information0LcmVsScr",IF($C1449="309 LCR Summary0",VLOOKUP("LcmVsScr",'309'!$N:$ZZ,MATCH("Link to button",'309'!$N$1:$ZZ$1,0),0),
IF($C1449="313 Financial Information0LcrDocAttached",IF($C1449="309 LCR Summary0",VLOOKUP("LcrDocAttached",'309'!$N:$ZZ,MATCH("Link to button",'309'!$N$1:$ZZ$1,0),
0)))))))=1,TRUE,FALSE)
))),"")</f>
        <v/>
      </c>
    </row>
    <row r="1450" spans="1:8">
      <c r="A1450" s="237" t="e">
        <f>VLOOKUP($G1450,CSVLookups!$B:$R,MATCH(A$1,CSVLookups!$B$1:$R$1,0),FALSE)</f>
        <v>#N/A</v>
      </c>
      <c r="B1450" s="237" t="e">
        <f>VLOOKUP($G1450,CSVLookups!$B:$R,MATCH(B$1,CSVLookups!$B$1:$R$1,0),FALSE)</f>
        <v>#N/A</v>
      </c>
      <c r="C1450" s="238" t="e">
        <f t="shared" si="23"/>
        <v>#N/A</v>
      </c>
      <c r="D1450" s="238" t="e">
        <f>IF(AND(VALUE(LEFT($A1450,3))=309,LEN($B1450)=3),VLOOKUP(VALUE(MID($B1450,2,2)),_309_Table1,MATCH(MID($B1450,1,1),_309_Table1_ColumnLookup,0),FALSE),
  IF($C1450="309 LCR SummaryA",OneYearSCR,IF($C1450="309 LCR SummaryB",UltimateSCR,IF(VALUE(LEFT($A1450,3))=309,VLOOKUP(VALUE(MID($B1450,2,1)),_309_Table1,MATCH(MID($B1450,1,1),_309_Table1_ColumnLookup,0),FALSE)
+N("309"),
  IF(VALUE(LEFT($A1450,3))=310,VLOOKUP(VALUE(MID($B1450,2,1)),_310_Table1,MATCH(MID($B1450,1,1),_310_Table1_ColumnLookup,0),FALSE)
+N("310"),
  IF(AND(VALUE(LEFT($A1450,3))=311,LEN($I1450)=4),VLOOKUP($I1450,_311_Table1,MATCH($B1450,_311_Table1_ColumnLookup,0),FALSE),
  IF(AND(VALUE(LEFT($A1450,3))=311,OR($B1450="I2",$B1450="J2",$B1450="K2",$B1450="L2")),VLOOKUP('311'!$G$58,_311_Table1,MATCH(MID($B1450,1,1),_311_Table1_ColumnLookup,0),FALSE),
  IF(AND(VALUE(LEFT($A1450,3))=311,RIGHT($B1450,5)="Total"),VLOOKUP('311'!$G$59,_311_Table1,MATCH(MID($B1450,1,1),_311_Table1_ColumnLookup,0),FALSE),
  IF(VALUE(LEFT($A1450,3))=311,VLOOKUP(VALUE(MID($B1450,2,1)),_311_Table1,MATCH(MID($B1450,1,1),_311_Table1_ColumnLookup,0),FALSE)
+N("311"),
  IF(AND(VALUE(LEFT($A1450,3))=312,LEFT($G1450,10)="Unincepted",$B1450="G "),VLOOKUP(" ULO",_312_Table1,MATCH('312'!$N$16,_312_Table1_ColumnLookup,0),FALSE),
  IF(AND(VALUE(LEFT($A1450,3))=312,LEFT($G1450,10)="Unincepted",$B1450="O "),VLOOKUP(" ULO",_312_Table1,MATCH('312'!$V$16,_312_Table1_ColumnLookup,0),FALSE),
  IF(AND(VALUE(LEFT($A1450,3))=312,LEFT($G1450,10)="Unincepted",$B1450="Q "),VLOOKUP(" ULO",_312_Table1,MATCH('312'!$X$16,_312_Table1_ColumnLookup,0),FALSE),
  IF(AND(VALUE(LEFT($A1450,3))=312,LEFT($G1450,10)="Unincepted"),VLOOKUP(" ULO",_312_Table1,MATCH(LEFT($B1450,1),_312_Table1_ColumnLookup,0),FALSE),
  IF(AND(VALUE(LEFT($A1450,3))=312,LEFT($G1450,5)="Total",$B1450="G "),VLOOKUP('312'!$F$80,_312_Table1,MATCH('312'!$N$16,_312_Table1_ColumnLookup,0),FALSE),
  IF(AND(VALUE(LEFT($A1450,3))=312,LEFT($G1450,5)="Total",$B1450="O "),VLOOKUP('312'!$F$80,_312_Table1,MATCH('312'!$V$16,_312_Table1_ColumnLookup,0),FALSE),
  IF(AND(VALUE(LEFT($A1450,3))=312,LEFT($G1450,5)="Total",$B1450="Q "),VLOOKUP('312'!$F$80,_312_Table1,MATCH('312'!$X$16,_312_Table1_ColumnLookup,0),FALSE),
  IF(AND(VALUE(LEFT($A1450,3))=312,LEFT($G1450,5)="Total"),VLOOKUP('312'!$F$80,_312_Table1,MATCH(LEFT($B1450,1),_312_Table1_ColumnLookup,0),FALSE),
  IF(AND(VALUE(LEFT($A1450,3))=312,LEN($I1450)=4,$B1450="G"),VLOOKUP($I1450,_312_Table1,MATCH('312'!$N$16,_312_Table1_ColumnLookup,0),FALSE),
  IF(AND(VALUE(LEFT($A1450,3))=312,LEN($I1450)=4,$B1450="O"),VLOOKUP($I1450,_312_Table1,MATCH('312'!$V$16,_312_Table1_ColumnLookup,0),FALSE),
  IF(AND(VALUE(LEFT($A1450,3))=312,LEN($I1450)=4,$B1450="Q"),VLOOKUP($I1450,_312_Table1,MATCH('312'!$X$16,_312_Table1_ColumnLookup,0),FALSE),
  IF(AND(VALUE(LEFT($A1450,3))=312,LEN($I1450)=4),VLOOKUP($I1450,_312_Table1,MATCH(LEFT($B1450,1),_312_Table1_ColumnLookup,0),FALSE)
+N("312"),
  IF(VALUE(LEFT($A1450,3))=313,VLOOKUP(VALUE(MID($B1450,2,1)),_313_Table1,MATCH(MID($B1450,1,1),_313_Table1_ColumnLookup,0),FALSE)
+N("313"),
  IF(AND(VALUE(LEFT($A1450,3))=314,LEN($B1450)=3),VLOOKUP(VALUE(MID($B1450,2,2)),_314_Table1,MATCH(MID($B1450,1,1),_314_Table1_ColumnLookup,0),FALSE),
  IF(VALUE(LEFT($A1450,3))=314,VLOOKUP(VALUE(MID($B1450,2,1)),_314_Table1,MATCH(MID($B1450,1,1),_314_Table1_ColumnLookup,0),FALSE)
+N("314"),
""))))))))))))))))))))))))</f>
        <v>#N/A</v>
      </c>
      <c r="E1450" s="238" t="e">
        <f>IF(AND(VALUE(LEFT($A1450,3))=309,LEN($B1450)=3),VLOOKUP(VALUE(MID($B1450,2,2)),_309_Table2,MATCH(MID($B1450,1,1),_309_Table2_ColumnLookup,0),FALSE),
  IF($C1450="309 LCR SummaryA",OneYearSCR,IF($C1450="309 LCR SummaryB",UltimateSCR,IF(VALUE(LEFT($A1450,3))=309,VLOOKUP(VALUE(MID($B1450,2,1)),_309_Table2,MATCH(MID($B1450,1,1),_309_Table2_ColumnLookup,0),FALSE)
+N("309"),
  IF(VALUE(LEFT($A1450,3))=310,VLOOKUP(VALUE(MID($B1450,2,1)),_310_Table2,MATCH(MID($B1450,1,1),_310_Table2_ColumnLookup,0),FALSE)
+N("310"),
  IF(AND(VALUE(LEFT($A1450,3))=311,LEN($I1450)=4),VLOOKUP($I1450,_311_Table2,MATCH($B1450,_311_Table2_ColumnLookup,0),FALSE),
  IF(AND(VALUE(LEFT($A1450,3))=311,OR($B1450="I2",$B1450="J2",$B1450="K2",$B1450="L2")),VLOOKUP('311'!$G$58,_311_Table2,MATCH(MID($B1450,1,1),_311_Table2_ColumnLookup,0),FALSE),
  IF(AND(VALUE(LEFT($A1450,3))=311,RIGHT($B1450,5)="Total"),VLOOKUP('311'!$G$59,_311_Table2,MATCH(MID($B1450,1,1),_311_Table2_ColumnLookup,0),FALSE),
  IF(VALUE(LEFT($A1450,3))=311,VLOOKUP(VALUE(MID($B1450,2,1)),_311_Table2,MATCH(MID($B1450,1,1),_311_Table2_ColumnLookup,0),FALSE)
+N("311"),
  IF(AND(VALUE(LEFT($A1450,3))=312,LEFT($G1450,10)="Unincepted",$B1450="G "),VLOOKUP(" ULO",_312_Table2,MATCH('312'!$N$16,_312_Table2_ColumnLookup,0),FALSE),
  IF(AND(VALUE(LEFT($A1450,3))=312,LEFT($G1450,10)="Unincepted",$B1450="O "),VLOOKUP(" ULO",_312_Table2,MATCH('312'!$V$16,_312_Table2_ColumnLookup,0),FALSE),
  IF(AND(VALUE(LEFT($A1450,3))=312,LEFT($G1450,10)="Unincepted",$B1450="Q "),VLOOKUP(" ULO",_312_Table2,MATCH('312'!$X$16,_312_Table2_ColumnLookup,0),FALSE),
  IF(AND(VALUE(LEFT($A1450,3))=312,LEFT($G1450,10)="Unincepted"),VLOOKUP(" ULO",_312_Table2,MATCH(LEFT($B1450,1),_312_Table2_ColumnLookup,0),FALSE),
  IF(AND(VALUE(LEFT($A1450,3))=312,LEFT($G1450,5)="Total",$B1450="G "),VLOOKUP('312'!$F$80,_312_Table2,MATCH('312'!$N$16,_312_Table2_ColumnLookup,0),FALSE),
  IF(AND(VALUE(LEFT($A1450,3))=312,LEFT($G1450,5)="Total",$B1450="O "),VLOOKUP('312'!$F$80,_312_Table2,MATCH('312'!$V$16,_312_Table2_ColumnLookup,0),FALSE),
  IF(AND(VALUE(LEFT($A1450,3))=312,LEFT($G1450,5)="Total",$B1450="Q "),VLOOKUP('312'!$F$80,_312_Table2,MATCH('312'!$X$16,_312_Table2_ColumnLookup,0),FALSE),
  IF(AND(VALUE(LEFT($A1450,3))=312,LEFT($G1450,5)="Total"),VLOOKUP('312'!$F$80,_312_Table2,MATCH(LEFT($B1450,1),_312_Table2_ColumnLookup,0),FALSE),
  IF(AND(VALUE(LEFT($A1450,3))=312,LEN($I1450)=4,$B1450="G"),VLOOKUP($I1450,_312_Table2,MATCH('312'!$N$16,_312_Table2_ColumnLookup,0),FALSE),
  IF(AND(VALUE(LEFT($A1450,3))=312,LEN($I1450)=4,$B1450="O"),VLOOKUP($I1450,_312_Table2,MATCH('312'!$V$16,_312_Table2_ColumnLookup,0),FALSE),
  IF(AND(VALUE(LEFT($A1450,3))=312,LEN($I1450)=4,$B1450="Q"),VLOOKUP($I1450,_312_Table2,MATCH('312'!$X$16,_312_Table2_ColumnLookup,0),FALSE),
  IF(AND(VALUE(LEFT($A1450,3))=312,LEN($I1450)=4),VLOOKUP($I1450,_312_Table2,MATCH(LEFT($B1450,1),_312_Table2_ColumnLookup,0),FALSE)
+N("312"),
  IF(VALUE(LEFT($A1450,3))=313,VLOOKUP(VALUE(MID($B1450,2,1)),_313_Table2,MATCH(MID($B1450,1,1),_313_Table2_ColumnLookup,0),FALSE)
+N("313"),
  IF(AND(VALUE(LEFT($A1450,3))=314,LEN($B1450)=3),VLOOKUP(VALUE(MID($B1450,2,2)),_314_Table2,MATCH(MID($B1450,1,1),_314_Table2_ColumnLookup,0),FALSE),
  IF(VALUE(LEFT($A1450,3))=314,VLOOKUP(VALUE(MID($B1450,2,1)),_314_Table2,MATCH(MID($B1450,1,1),_314_Table2_ColumnLookup,0),FALSE)
+N("314"),
""))))))))))))))))))))))))</f>
        <v>#N/A</v>
      </c>
      <c r="F1450" s="238" t="e">
        <f>IF(AND(VALUE(LEFT($A1450,3))=309,LEN($B1450)=3),VLOOKUP(VALUE(MID($B1450,2,2)),_309_Table3,MATCH(MID($B1450,1,1),_309_Table3_ColumnLookup,0),FALSE),
  IF($C1450="309 LCR SummaryA",OneYearSCR,IF($C1450="309 LCR SummaryB",UltimateSCR,IF(VALUE(LEFT($A1450,3))=309,VLOOKUP(VALUE(MID($B1450,2,1)),_309_Table3,MATCH(MID($B1450,1,1),_309_Table3_ColumnLookup,0),FALSE)
+N("309"),
  IF(VALUE(LEFT($A1450,3))=310,VLOOKUP(VALUE(MID($B1450,2,1)),_310_Table3,MATCH(MID($B1450,1,1),_310_Table3_ColumnLookup,0),FALSE)
+N("310"),
  IF(AND(VALUE(LEFT($A1450,3))=311,LEN($I1450)=4),VLOOKUP($I1450,_311_Table3,MATCH($B1450,_311_Table3_ColumnLookup,0),FALSE),
  IF(AND(VALUE(LEFT($A1450,3))=311,OR($B1450="I2",$B1450="J2",$B1450="K2",$B1450="L2")),VLOOKUP('311'!$G$58,_311_Table3,MATCH(MID($B1450,1,1),_311_Table3_ColumnLookup,0),FALSE),
  IF(AND(VALUE(LEFT($A1450,3))=311,RIGHT($B1450,5)="Total"),VLOOKUP('311'!$G$59,_311_Table3,MATCH(MID($B1450,1,1),_311_Table3_ColumnLookup,0),FALSE),
  IF(VALUE(LEFT($A1450,3))=311,VLOOKUP(VALUE(MID($B1450,2,1)),_311_Table3,MATCH(MID($B1450,1,1),_311_Table3_ColumnLookup,0),FALSE)
+N("311"),
  IF(AND(VALUE(LEFT($A1450,3))=312,LEFT($G1450,10)="Unincepted",$B1450="G "),VLOOKUP(" ULO",_312_Table3,MATCH('312'!$N$16,_312_Table3_ColumnLookup,0),FALSE),
  IF(AND(VALUE(LEFT($A1450,3))=312,LEFT($G1450,10)="Unincepted",$B1450="O "),VLOOKUP(" ULO",_312_Table3,MATCH('312'!$V$16,_312_Table3_ColumnLookup,0),FALSE),
  IF(AND(VALUE(LEFT($A1450,3))=312,LEFT($G1450,10)="Unincepted",$B1450="Q "),VLOOKUP(" ULO",_312_Table3,MATCH('312'!$X$16,_312_Table3_ColumnLookup,0),FALSE),
  IF(AND(VALUE(LEFT($A1450,3))=312,LEFT($G1450,10)="Unincepted"),VLOOKUP(" ULO",_312_Table3,MATCH(LEFT($B1450,1),_312_Table3_ColumnLookup,0),FALSE),
  IF(AND(VALUE(LEFT($A1450,3))=312,LEFT($G1450,5)="Total",$B1450="G "),VLOOKUP('312'!$F$80,_312_Table3,MATCH('312'!$N$16,_312_Table3_ColumnLookup,0),FALSE),
  IF(AND(VALUE(LEFT($A1450,3))=312,LEFT($G1450,5)="Total",$B1450="O "),VLOOKUP('312'!$F$80,_312_Table3,MATCH('312'!$V$16,_312_Table3_ColumnLookup,0),FALSE),
  IF(AND(VALUE(LEFT($A1450,3))=312,LEFT($G1450,5)="Total",$B1450="Q "),VLOOKUP('312'!$F$80,_312_Table3,MATCH('312'!$X$16,_312_Table3_ColumnLookup,0),FALSE),
  IF(AND(VALUE(LEFT($A1450,3))=312,LEFT($G1450,5)="Total"),VLOOKUP('312'!$F$80,_312_Table3,MATCH(LEFT($B1450,1),_312_Table3_ColumnLookup,0),FALSE),
  IF(AND(VALUE(LEFT($A1450,3))=312,LEN($I1450)=4,$B1450="G"),VLOOKUP($I1450,_312_Table3,MATCH('312'!$N$16,_312_Table3_ColumnLookup,0),FALSE),
  IF(AND(VALUE(LEFT($A1450,3))=312,LEN($I1450)=4,$B1450="O"),VLOOKUP($I1450,_312_Table3,MATCH('312'!$V$16,_312_Table3_ColumnLookup,0),FALSE),
  IF(AND(VALUE(LEFT($A1450,3))=312,LEN($I1450)=4,$B1450="Q"),VLOOKUP($I1450,_312_Table3,MATCH('312'!$X$16,_312_Table3_ColumnLookup,0),FALSE),
  IF(AND(VALUE(LEFT($A1450,3))=312,LEN($I1450)=4),VLOOKUP($I1450,_312_Table3,MATCH(LEFT($B1450,1),_312_Table3_ColumnLookup,0),FALSE)
+N("312"),
  IF(VALUE(LEFT($A1450,3))=313,VLOOKUP(VALUE(MID($B1450,2,1)),_313_Table3,MATCH(MID($B1450,1,1),_313_Table3_ColumnLookup,0),FALSE)
+N("313"),
  IF(AND(VALUE(LEFT($A1450,3))=314,LEN($B1450)=3),VLOOKUP(VALUE(MID($B1450,2,2)),_314_Table3,MATCH(MID($B1450,1,1),_314_Table3_ColumnLookup,0),FALSE),
  IF(VALUE(LEFT($A1450,3))=314,VLOOKUP(VALUE(MID($B1450,2,1)),_314_Table3,MATCH(MID($B1450,1,1),_314_Table3_ColumnLookup,0),FALSE)
+N("314"),
""))))))))))))))))))))))))</f>
        <v>#N/A</v>
      </c>
      <c r="H1450" s="321" t="str">
        <f>IFERROR(
IF(ISERROR($D1450)=FALSE,$D1450,IF(ISERROR($E1450)=FALSE,$E1450,IF(ISERROR($F1450)=FALSE,$F1450
+N("012 checkboxes"),
IF(
IF(OR(LEFT($A1450,9)="Syndicate",LEFT($A1450,12)="NewSyndicate"),VLOOKUP($A1450,'012'!$J:$ZW,MATCH("Link to button",'012'!$J$1:$ZW$1,0),0)
+N("309 checkbox"),
IF($C1450="309 LCR Summary0",VLOOKUP("Notes990",'309'!$P:$ZZ,MATCH("Link to button",'309'!$P$1:$ZZ$1,0),0)
+N("313 checkboxes"),
IF($C1450="313 Financial Information0LcmVsScr",IF($C1450="309 LCR Summary0",VLOOKUP("LcmVsScr",'309'!$N:$ZZ,MATCH("Link to button",'309'!$N$1:$ZZ$1,0),0),
IF($C1450="313 Financial Information0LcrDocAttached",IF($C1450="309 LCR Summary0",VLOOKUP("LcrDocAttached",'309'!$N:$ZZ,MATCH("Link to button",'309'!$N$1:$ZZ$1,0),
0)))))))=1,TRUE,FALSE)
))),"")</f>
        <v/>
      </c>
    </row>
    <row r="1451" spans="1:8">
      <c r="A1451" s="237" t="e">
        <f>VLOOKUP($G1451,CSVLookups!$B:$R,MATCH(A$1,CSVLookups!$B$1:$R$1,0),FALSE)</f>
        <v>#N/A</v>
      </c>
      <c r="B1451" s="237" t="e">
        <f>VLOOKUP($G1451,CSVLookups!$B:$R,MATCH(B$1,CSVLookups!$B$1:$R$1,0),FALSE)</f>
        <v>#N/A</v>
      </c>
      <c r="C1451" s="238" t="e">
        <f t="shared" si="23"/>
        <v>#N/A</v>
      </c>
      <c r="D1451" s="238" t="e">
        <f>IF(AND(VALUE(LEFT($A1451,3))=309,LEN($B1451)=3),VLOOKUP(VALUE(MID($B1451,2,2)),_309_Table1,MATCH(MID($B1451,1,1),_309_Table1_ColumnLookup,0),FALSE),
  IF($C1451="309 LCR SummaryA",OneYearSCR,IF($C1451="309 LCR SummaryB",UltimateSCR,IF(VALUE(LEFT($A1451,3))=309,VLOOKUP(VALUE(MID($B1451,2,1)),_309_Table1,MATCH(MID($B1451,1,1),_309_Table1_ColumnLookup,0),FALSE)
+N("309"),
  IF(VALUE(LEFT($A1451,3))=310,VLOOKUP(VALUE(MID($B1451,2,1)),_310_Table1,MATCH(MID($B1451,1,1),_310_Table1_ColumnLookup,0),FALSE)
+N("310"),
  IF(AND(VALUE(LEFT($A1451,3))=311,LEN($I1451)=4),VLOOKUP($I1451,_311_Table1,MATCH($B1451,_311_Table1_ColumnLookup,0),FALSE),
  IF(AND(VALUE(LEFT($A1451,3))=311,OR($B1451="I2",$B1451="J2",$B1451="K2",$B1451="L2")),VLOOKUP('311'!$G$58,_311_Table1,MATCH(MID($B1451,1,1),_311_Table1_ColumnLookup,0),FALSE),
  IF(AND(VALUE(LEFT($A1451,3))=311,RIGHT($B1451,5)="Total"),VLOOKUP('311'!$G$59,_311_Table1,MATCH(MID($B1451,1,1),_311_Table1_ColumnLookup,0),FALSE),
  IF(VALUE(LEFT($A1451,3))=311,VLOOKUP(VALUE(MID($B1451,2,1)),_311_Table1,MATCH(MID($B1451,1,1),_311_Table1_ColumnLookup,0),FALSE)
+N("311"),
  IF(AND(VALUE(LEFT($A1451,3))=312,LEFT($G1451,10)="Unincepted",$B1451="G "),VLOOKUP(" ULO",_312_Table1,MATCH('312'!$N$16,_312_Table1_ColumnLookup,0),FALSE),
  IF(AND(VALUE(LEFT($A1451,3))=312,LEFT($G1451,10)="Unincepted",$B1451="O "),VLOOKUP(" ULO",_312_Table1,MATCH('312'!$V$16,_312_Table1_ColumnLookup,0),FALSE),
  IF(AND(VALUE(LEFT($A1451,3))=312,LEFT($G1451,10)="Unincepted",$B1451="Q "),VLOOKUP(" ULO",_312_Table1,MATCH('312'!$X$16,_312_Table1_ColumnLookup,0),FALSE),
  IF(AND(VALUE(LEFT($A1451,3))=312,LEFT($G1451,10)="Unincepted"),VLOOKUP(" ULO",_312_Table1,MATCH(LEFT($B1451,1),_312_Table1_ColumnLookup,0),FALSE),
  IF(AND(VALUE(LEFT($A1451,3))=312,LEFT($G1451,5)="Total",$B1451="G "),VLOOKUP('312'!$F$80,_312_Table1,MATCH('312'!$N$16,_312_Table1_ColumnLookup,0),FALSE),
  IF(AND(VALUE(LEFT($A1451,3))=312,LEFT($G1451,5)="Total",$B1451="O "),VLOOKUP('312'!$F$80,_312_Table1,MATCH('312'!$V$16,_312_Table1_ColumnLookup,0),FALSE),
  IF(AND(VALUE(LEFT($A1451,3))=312,LEFT($G1451,5)="Total",$B1451="Q "),VLOOKUP('312'!$F$80,_312_Table1,MATCH('312'!$X$16,_312_Table1_ColumnLookup,0),FALSE),
  IF(AND(VALUE(LEFT($A1451,3))=312,LEFT($G1451,5)="Total"),VLOOKUP('312'!$F$80,_312_Table1,MATCH(LEFT($B1451,1),_312_Table1_ColumnLookup,0),FALSE),
  IF(AND(VALUE(LEFT($A1451,3))=312,LEN($I1451)=4,$B1451="G"),VLOOKUP($I1451,_312_Table1,MATCH('312'!$N$16,_312_Table1_ColumnLookup,0),FALSE),
  IF(AND(VALUE(LEFT($A1451,3))=312,LEN($I1451)=4,$B1451="O"),VLOOKUP($I1451,_312_Table1,MATCH('312'!$V$16,_312_Table1_ColumnLookup,0),FALSE),
  IF(AND(VALUE(LEFT($A1451,3))=312,LEN($I1451)=4,$B1451="Q"),VLOOKUP($I1451,_312_Table1,MATCH('312'!$X$16,_312_Table1_ColumnLookup,0),FALSE),
  IF(AND(VALUE(LEFT($A1451,3))=312,LEN($I1451)=4),VLOOKUP($I1451,_312_Table1,MATCH(LEFT($B1451,1),_312_Table1_ColumnLookup,0),FALSE)
+N("312"),
  IF(VALUE(LEFT($A1451,3))=313,VLOOKUP(VALUE(MID($B1451,2,1)),_313_Table1,MATCH(MID($B1451,1,1),_313_Table1_ColumnLookup,0),FALSE)
+N("313"),
  IF(AND(VALUE(LEFT($A1451,3))=314,LEN($B1451)=3),VLOOKUP(VALUE(MID($B1451,2,2)),_314_Table1,MATCH(MID($B1451,1,1),_314_Table1_ColumnLookup,0),FALSE),
  IF(VALUE(LEFT($A1451,3))=314,VLOOKUP(VALUE(MID($B1451,2,1)),_314_Table1,MATCH(MID($B1451,1,1),_314_Table1_ColumnLookup,0),FALSE)
+N("314"),
""))))))))))))))))))))))))</f>
        <v>#N/A</v>
      </c>
      <c r="E1451" s="238" t="e">
        <f>IF(AND(VALUE(LEFT($A1451,3))=309,LEN($B1451)=3),VLOOKUP(VALUE(MID($B1451,2,2)),_309_Table2,MATCH(MID($B1451,1,1),_309_Table2_ColumnLookup,0),FALSE),
  IF($C1451="309 LCR SummaryA",OneYearSCR,IF($C1451="309 LCR SummaryB",UltimateSCR,IF(VALUE(LEFT($A1451,3))=309,VLOOKUP(VALUE(MID($B1451,2,1)),_309_Table2,MATCH(MID($B1451,1,1),_309_Table2_ColumnLookup,0),FALSE)
+N("309"),
  IF(VALUE(LEFT($A1451,3))=310,VLOOKUP(VALUE(MID($B1451,2,1)),_310_Table2,MATCH(MID($B1451,1,1),_310_Table2_ColumnLookup,0),FALSE)
+N("310"),
  IF(AND(VALUE(LEFT($A1451,3))=311,LEN($I1451)=4),VLOOKUP($I1451,_311_Table2,MATCH($B1451,_311_Table2_ColumnLookup,0),FALSE),
  IF(AND(VALUE(LEFT($A1451,3))=311,OR($B1451="I2",$B1451="J2",$B1451="K2",$B1451="L2")),VLOOKUP('311'!$G$58,_311_Table2,MATCH(MID($B1451,1,1),_311_Table2_ColumnLookup,0),FALSE),
  IF(AND(VALUE(LEFT($A1451,3))=311,RIGHT($B1451,5)="Total"),VLOOKUP('311'!$G$59,_311_Table2,MATCH(MID($B1451,1,1),_311_Table2_ColumnLookup,0),FALSE),
  IF(VALUE(LEFT($A1451,3))=311,VLOOKUP(VALUE(MID($B1451,2,1)),_311_Table2,MATCH(MID($B1451,1,1),_311_Table2_ColumnLookup,0),FALSE)
+N("311"),
  IF(AND(VALUE(LEFT($A1451,3))=312,LEFT($G1451,10)="Unincepted",$B1451="G "),VLOOKUP(" ULO",_312_Table2,MATCH('312'!$N$16,_312_Table2_ColumnLookup,0),FALSE),
  IF(AND(VALUE(LEFT($A1451,3))=312,LEFT($G1451,10)="Unincepted",$B1451="O "),VLOOKUP(" ULO",_312_Table2,MATCH('312'!$V$16,_312_Table2_ColumnLookup,0),FALSE),
  IF(AND(VALUE(LEFT($A1451,3))=312,LEFT($G1451,10)="Unincepted",$B1451="Q "),VLOOKUP(" ULO",_312_Table2,MATCH('312'!$X$16,_312_Table2_ColumnLookup,0),FALSE),
  IF(AND(VALUE(LEFT($A1451,3))=312,LEFT($G1451,10)="Unincepted"),VLOOKUP(" ULO",_312_Table2,MATCH(LEFT($B1451,1),_312_Table2_ColumnLookup,0),FALSE),
  IF(AND(VALUE(LEFT($A1451,3))=312,LEFT($G1451,5)="Total",$B1451="G "),VLOOKUP('312'!$F$80,_312_Table2,MATCH('312'!$N$16,_312_Table2_ColumnLookup,0),FALSE),
  IF(AND(VALUE(LEFT($A1451,3))=312,LEFT($G1451,5)="Total",$B1451="O "),VLOOKUP('312'!$F$80,_312_Table2,MATCH('312'!$V$16,_312_Table2_ColumnLookup,0),FALSE),
  IF(AND(VALUE(LEFT($A1451,3))=312,LEFT($G1451,5)="Total",$B1451="Q "),VLOOKUP('312'!$F$80,_312_Table2,MATCH('312'!$X$16,_312_Table2_ColumnLookup,0),FALSE),
  IF(AND(VALUE(LEFT($A1451,3))=312,LEFT($G1451,5)="Total"),VLOOKUP('312'!$F$80,_312_Table2,MATCH(LEFT($B1451,1),_312_Table2_ColumnLookup,0),FALSE),
  IF(AND(VALUE(LEFT($A1451,3))=312,LEN($I1451)=4,$B1451="G"),VLOOKUP($I1451,_312_Table2,MATCH('312'!$N$16,_312_Table2_ColumnLookup,0),FALSE),
  IF(AND(VALUE(LEFT($A1451,3))=312,LEN($I1451)=4,$B1451="O"),VLOOKUP($I1451,_312_Table2,MATCH('312'!$V$16,_312_Table2_ColumnLookup,0),FALSE),
  IF(AND(VALUE(LEFT($A1451,3))=312,LEN($I1451)=4,$B1451="Q"),VLOOKUP($I1451,_312_Table2,MATCH('312'!$X$16,_312_Table2_ColumnLookup,0),FALSE),
  IF(AND(VALUE(LEFT($A1451,3))=312,LEN($I1451)=4),VLOOKUP($I1451,_312_Table2,MATCH(LEFT($B1451,1),_312_Table2_ColumnLookup,0),FALSE)
+N("312"),
  IF(VALUE(LEFT($A1451,3))=313,VLOOKUP(VALUE(MID($B1451,2,1)),_313_Table2,MATCH(MID($B1451,1,1),_313_Table2_ColumnLookup,0),FALSE)
+N("313"),
  IF(AND(VALUE(LEFT($A1451,3))=314,LEN($B1451)=3),VLOOKUP(VALUE(MID($B1451,2,2)),_314_Table2,MATCH(MID($B1451,1,1),_314_Table2_ColumnLookup,0),FALSE),
  IF(VALUE(LEFT($A1451,3))=314,VLOOKUP(VALUE(MID($B1451,2,1)),_314_Table2,MATCH(MID($B1451,1,1),_314_Table2_ColumnLookup,0),FALSE)
+N("314"),
""))))))))))))))))))))))))</f>
        <v>#N/A</v>
      </c>
      <c r="F1451" s="238" t="e">
        <f>IF(AND(VALUE(LEFT($A1451,3))=309,LEN($B1451)=3),VLOOKUP(VALUE(MID($B1451,2,2)),_309_Table3,MATCH(MID($B1451,1,1),_309_Table3_ColumnLookup,0),FALSE),
  IF($C1451="309 LCR SummaryA",OneYearSCR,IF($C1451="309 LCR SummaryB",UltimateSCR,IF(VALUE(LEFT($A1451,3))=309,VLOOKUP(VALUE(MID($B1451,2,1)),_309_Table3,MATCH(MID($B1451,1,1),_309_Table3_ColumnLookup,0),FALSE)
+N("309"),
  IF(VALUE(LEFT($A1451,3))=310,VLOOKUP(VALUE(MID($B1451,2,1)),_310_Table3,MATCH(MID($B1451,1,1),_310_Table3_ColumnLookup,0),FALSE)
+N("310"),
  IF(AND(VALUE(LEFT($A1451,3))=311,LEN($I1451)=4),VLOOKUP($I1451,_311_Table3,MATCH($B1451,_311_Table3_ColumnLookup,0),FALSE),
  IF(AND(VALUE(LEFT($A1451,3))=311,OR($B1451="I2",$B1451="J2",$B1451="K2",$B1451="L2")),VLOOKUP('311'!$G$58,_311_Table3,MATCH(MID($B1451,1,1),_311_Table3_ColumnLookup,0),FALSE),
  IF(AND(VALUE(LEFT($A1451,3))=311,RIGHT($B1451,5)="Total"),VLOOKUP('311'!$G$59,_311_Table3,MATCH(MID($B1451,1,1),_311_Table3_ColumnLookup,0),FALSE),
  IF(VALUE(LEFT($A1451,3))=311,VLOOKUP(VALUE(MID($B1451,2,1)),_311_Table3,MATCH(MID($B1451,1,1),_311_Table3_ColumnLookup,0),FALSE)
+N("311"),
  IF(AND(VALUE(LEFT($A1451,3))=312,LEFT($G1451,10)="Unincepted",$B1451="G "),VLOOKUP(" ULO",_312_Table3,MATCH('312'!$N$16,_312_Table3_ColumnLookup,0),FALSE),
  IF(AND(VALUE(LEFT($A1451,3))=312,LEFT($G1451,10)="Unincepted",$B1451="O "),VLOOKUP(" ULO",_312_Table3,MATCH('312'!$V$16,_312_Table3_ColumnLookup,0),FALSE),
  IF(AND(VALUE(LEFT($A1451,3))=312,LEFT($G1451,10)="Unincepted",$B1451="Q "),VLOOKUP(" ULO",_312_Table3,MATCH('312'!$X$16,_312_Table3_ColumnLookup,0),FALSE),
  IF(AND(VALUE(LEFT($A1451,3))=312,LEFT($G1451,10)="Unincepted"),VLOOKUP(" ULO",_312_Table3,MATCH(LEFT($B1451,1),_312_Table3_ColumnLookup,0),FALSE),
  IF(AND(VALUE(LEFT($A1451,3))=312,LEFT($G1451,5)="Total",$B1451="G "),VLOOKUP('312'!$F$80,_312_Table3,MATCH('312'!$N$16,_312_Table3_ColumnLookup,0),FALSE),
  IF(AND(VALUE(LEFT($A1451,3))=312,LEFT($G1451,5)="Total",$B1451="O "),VLOOKUP('312'!$F$80,_312_Table3,MATCH('312'!$V$16,_312_Table3_ColumnLookup,0),FALSE),
  IF(AND(VALUE(LEFT($A1451,3))=312,LEFT($G1451,5)="Total",$B1451="Q "),VLOOKUP('312'!$F$80,_312_Table3,MATCH('312'!$X$16,_312_Table3_ColumnLookup,0),FALSE),
  IF(AND(VALUE(LEFT($A1451,3))=312,LEFT($G1451,5)="Total"),VLOOKUP('312'!$F$80,_312_Table3,MATCH(LEFT($B1451,1),_312_Table3_ColumnLookup,0),FALSE),
  IF(AND(VALUE(LEFT($A1451,3))=312,LEN($I1451)=4,$B1451="G"),VLOOKUP($I1451,_312_Table3,MATCH('312'!$N$16,_312_Table3_ColumnLookup,0),FALSE),
  IF(AND(VALUE(LEFT($A1451,3))=312,LEN($I1451)=4,$B1451="O"),VLOOKUP($I1451,_312_Table3,MATCH('312'!$V$16,_312_Table3_ColumnLookup,0),FALSE),
  IF(AND(VALUE(LEFT($A1451,3))=312,LEN($I1451)=4,$B1451="Q"),VLOOKUP($I1451,_312_Table3,MATCH('312'!$X$16,_312_Table3_ColumnLookup,0),FALSE),
  IF(AND(VALUE(LEFT($A1451,3))=312,LEN($I1451)=4),VLOOKUP($I1451,_312_Table3,MATCH(LEFT($B1451,1),_312_Table3_ColumnLookup,0),FALSE)
+N("312"),
  IF(VALUE(LEFT($A1451,3))=313,VLOOKUP(VALUE(MID($B1451,2,1)),_313_Table3,MATCH(MID($B1451,1,1),_313_Table3_ColumnLookup,0),FALSE)
+N("313"),
  IF(AND(VALUE(LEFT($A1451,3))=314,LEN($B1451)=3),VLOOKUP(VALUE(MID($B1451,2,2)),_314_Table3,MATCH(MID($B1451,1,1),_314_Table3_ColumnLookup,0),FALSE),
  IF(VALUE(LEFT($A1451,3))=314,VLOOKUP(VALUE(MID($B1451,2,1)),_314_Table3,MATCH(MID($B1451,1,1),_314_Table3_ColumnLookup,0),FALSE)
+N("314"),
""))))))))))))))))))))))))</f>
        <v>#N/A</v>
      </c>
      <c r="H1451" s="321" t="str">
        <f>IFERROR(
IF(ISERROR($D1451)=FALSE,$D1451,IF(ISERROR($E1451)=FALSE,$E1451,IF(ISERROR($F1451)=FALSE,$F1451
+N("012 checkboxes"),
IF(
IF(OR(LEFT($A1451,9)="Syndicate",LEFT($A1451,12)="NewSyndicate"),VLOOKUP($A1451,'012'!$J:$ZW,MATCH("Link to button",'012'!$J$1:$ZW$1,0),0)
+N("309 checkbox"),
IF($C1451="309 LCR Summary0",VLOOKUP("Notes990",'309'!$P:$ZZ,MATCH("Link to button",'309'!$P$1:$ZZ$1,0),0)
+N("313 checkboxes"),
IF($C1451="313 Financial Information0LcmVsScr",IF($C1451="309 LCR Summary0",VLOOKUP("LcmVsScr",'309'!$N:$ZZ,MATCH("Link to button",'309'!$N$1:$ZZ$1,0),0),
IF($C1451="313 Financial Information0LcrDocAttached",IF($C1451="309 LCR Summary0",VLOOKUP("LcrDocAttached",'309'!$N:$ZZ,MATCH("Link to button",'309'!$N$1:$ZZ$1,0),
0)))))))=1,TRUE,FALSE)
))),"")</f>
        <v/>
      </c>
    </row>
    <row r="1452" spans="1:8">
      <c r="A1452" s="237" t="e">
        <f>VLOOKUP($G1452,CSVLookups!$B:$R,MATCH(A$1,CSVLookups!$B$1:$R$1,0),FALSE)</f>
        <v>#N/A</v>
      </c>
      <c r="B1452" s="237" t="e">
        <f>VLOOKUP($G1452,CSVLookups!$B:$R,MATCH(B$1,CSVLookups!$B$1:$R$1,0),FALSE)</f>
        <v>#N/A</v>
      </c>
      <c r="C1452" s="238" t="e">
        <f t="shared" si="23"/>
        <v>#N/A</v>
      </c>
      <c r="D1452" s="238" t="e">
        <f>IF(AND(VALUE(LEFT($A1452,3))=309,LEN($B1452)=3),VLOOKUP(VALUE(MID($B1452,2,2)),_309_Table1,MATCH(MID($B1452,1,1),_309_Table1_ColumnLookup,0),FALSE),
  IF($C1452="309 LCR SummaryA",OneYearSCR,IF($C1452="309 LCR SummaryB",UltimateSCR,IF(VALUE(LEFT($A1452,3))=309,VLOOKUP(VALUE(MID($B1452,2,1)),_309_Table1,MATCH(MID($B1452,1,1),_309_Table1_ColumnLookup,0),FALSE)
+N("309"),
  IF(VALUE(LEFT($A1452,3))=310,VLOOKUP(VALUE(MID($B1452,2,1)),_310_Table1,MATCH(MID($B1452,1,1),_310_Table1_ColumnLookup,0),FALSE)
+N("310"),
  IF(AND(VALUE(LEFT($A1452,3))=311,LEN($I1452)=4),VLOOKUP($I1452,_311_Table1,MATCH($B1452,_311_Table1_ColumnLookup,0),FALSE),
  IF(AND(VALUE(LEFT($A1452,3))=311,OR($B1452="I2",$B1452="J2",$B1452="K2",$B1452="L2")),VLOOKUP('311'!$G$58,_311_Table1,MATCH(MID($B1452,1,1),_311_Table1_ColumnLookup,0),FALSE),
  IF(AND(VALUE(LEFT($A1452,3))=311,RIGHT($B1452,5)="Total"),VLOOKUP('311'!$G$59,_311_Table1,MATCH(MID($B1452,1,1),_311_Table1_ColumnLookup,0),FALSE),
  IF(VALUE(LEFT($A1452,3))=311,VLOOKUP(VALUE(MID($B1452,2,1)),_311_Table1,MATCH(MID($B1452,1,1),_311_Table1_ColumnLookup,0),FALSE)
+N("311"),
  IF(AND(VALUE(LEFT($A1452,3))=312,LEFT($G1452,10)="Unincepted",$B1452="G "),VLOOKUP(" ULO",_312_Table1,MATCH('312'!$N$16,_312_Table1_ColumnLookup,0),FALSE),
  IF(AND(VALUE(LEFT($A1452,3))=312,LEFT($G1452,10)="Unincepted",$B1452="O "),VLOOKUP(" ULO",_312_Table1,MATCH('312'!$V$16,_312_Table1_ColumnLookup,0),FALSE),
  IF(AND(VALUE(LEFT($A1452,3))=312,LEFT($G1452,10)="Unincepted",$B1452="Q "),VLOOKUP(" ULO",_312_Table1,MATCH('312'!$X$16,_312_Table1_ColumnLookup,0),FALSE),
  IF(AND(VALUE(LEFT($A1452,3))=312,LEFT($G1452,10)="Unincepted"),VLOOKUP(" ULO",_312_Table1,MATCH(LEFT($B1452,1),_312_Table1_ColumnLookup,0),FALSE),
  IF(AND(VALUE(LEFT($A1452,3))=312,LEFT($G1452,5)="Total",$B1452="G "),VLOOKUP('312'!$F$80,_312_Table1,MATCH('312'!$N$16,_312_Table1_ColumnLookup,0),FALSE),
  IF(AND(VALUE(LEFT($A1452,3))=312,LEFT($G1452,5)="Total",$B1452="O "),VLOOKUP('312'!$F$80,_312_Table1,MATCH('312'!$V$16,_312_Table1_ColumnLookup,0),FALSE),
  IF(AND(VALUE(LEFT($A1452,3))=312,LEFT($G1452,5)="Total",$B1452="Q "),VLOOKUP('312'!$F$80,_312_Table1,MATCH('312'!$X$16,_312_Table1_ColumnLookup,0),FALSE),
  IF(AND(VALUE(LEFT($A1452,3))=312,LEFT($G1452,5)="Total"),VLOOKUP('312'!$F$80,_312_Table1,MATCH(LEFT($B1452,1),_312_Table1_ColumnLookup,0),FALSE),
  IF(AND(VALUE(LEFT($A1452,3))=312,LEN($I1452)=4,$B1452="G"),VLOOKUP($I1452,_312_Table1,MATCH('312'!$N$16,_312_Table1_ColumnLookup,0),FALSE),
  IF(AND(VALUE(LEFT($A1452,3))=312,LEN($I1452)=4,$B1452="O"),VLOOKUP($I1452,_312_Table1,MATCH('312'!$V$16,_312_Table1_ColumnLookup,0),FALSE),
  IF(AND(VALUE(LEFT($A1452,3))=312,LEN($I1452)=4,$B1452="Q"),VLOOKUP($I1452,_312_Table1,MATCH('312'!$X$16,_312_Table1_ColumnLookup,0),FALSE),
  IF(AND(VALUE(LEFT($A1452,3))=312,LEN($I1452)=4),VLOOKUP($I1452,_312_Table1,MATCH(LEFT($B1452,1),_312_Table1_ColumnLookup,0),FALSE)
+N("312"),
  IF(VALUE(LEFT($A1452,3))=313,VLOOKUP(VALUE(MID($B1452,2,1)),_313_Table1,MATCH(MID($B1452,1,1),_313_Table1_ColumnLookup,0),FALSE)
+N("313"),
  IF(AND(VALUE(LEFT($A1452,3))=314,LEN($B1452)=3),VLOOKUP(VALUE(MID($B1452,2,2)),_314_Table1,MATCH(MID($B1452,1,1),_314_Table1_ColumnLookup,0),FALSE),
  IF(VALUE(LEFT($A1452,3))=314,VLOOKUP(VALUE(MID($B1452,2,1)),_314_Table1,MATCH(MID($B1452,1,1),_314_Table1_ColumnLookup,0),FALSE)
+N("314"),
""))))))))))))))))))))))))</f>
        <v>#N/A</v>
      </c>
      <c r="E1452" s="238" t="e">
        <f>IF(AND(VALUE(LEFT($A1452,3))=309,LEN($B1452)=3),VLOOKUP(VALUE(MID($B1452,2,2)),_309_Table2,MATCH(MID($B1452,1,1),_309_Table2_ColumnLookup,0),FALSE),
  IF($C1452="309 LCR SummaryA",OneYearSCR,IF($C1452="309 LCR SummaryB",UltimateSCR,IF(VALUE(LEFT($A1452,3))=309,VLOOKUP(VALUE(MID($B1452,2,1)),_309_Table2,MATCH(MID($B1452,1,1),_309_Table2_ColumnLookup,0),FALSE)
+N("309"),
  IF(VALUE(LEFT($A1452,3))=310,VLOOKUP(VALUE(MID($B1452,2,1)),_310_Table2,MATCH(MID($B1452,1,1),_310_Table2_ColumnLookup,0),FALSE)
+N("310"),
  IF(AND(VALUE(LEFT($A1452,3))=311,LEN($I1452)=4),VLOOKUP($I1452,_311_Table2,MATCH($B1452,_311_Table2_ColumnLookup,0),FALSE),
  IF(AND(VALUE(LEFT($A1452,3))=311,OR($B1452="I2",$B1452="J2",$B1452="K2",$B1452="L2")),VLOOKUP('311'!$G$58,_311_Table2,MATCH(MID($B1452,1,1),_311_Table2_ColumnLookup,0),FALSE),
  IF(AND(VALUE(LEFT($A1452,3))=311,RIGHT($B1452,5)="Total"),VLOOKUP('311'!$G$59,_311_Table2,MATCH(MID($B1452,1,1),_311_Table2_ColumnLookup,0),FALSE),
  IF(VALUE(LEFT($A1452,3))=311,VLOOKUP(VALUE(MID($B1452,2,1)),_311_Table2,MATCH(MID($B1452,1,1),_311_Table2_ColumnLookup,0),FALSE)
+N("311"),
  IF(AND(VALUE(LEFT($A1452,3))=312,LEFT($G1452,10)="Unincepted",$B1452="G "),VLOOKUP(" ULO",_312_Table2,MATCH('312'!$N$16,_312_Table2_ColumnLookup,0),FALSE),
  IF(AND(VALUE(LEFT($A1452,3))=312,LEFT($G1452,10)="Unincepted",$B1452="O "),VLOOKUP(" ULO",_312_Table2,MATCH('312'!$V$16,_312_Table2_ColumnLookup,0),FALSE),
  IF(AND(VALUE(LEFT($A1452,3))=312,LEFT($G1452,10)="Unincepted",$B1452="Q "),VLOOKUP(" ULO",_312_Table2,MATCH('312'!$X$16,_312_Table2_ColumnLookup,0),FALSE),
  IF(AND(VALUE(LEFT($A1452,3))=312,LEFT($G1452,10)="Unincepted"),VLOOKUP(" ULO",_312_Table2,MATCH(LEFT($B1452,1),_312_Table2_ColumnLookup,0),FALSE),
  IF(AND(VALUE(LEFT($A1452,3))=312,LEFT($G1452,5)="Total",$B1452="G "),VLOOKUP('312'!$F$80,_312_Table2,MATCH('312'!$N$16,_312_Table2_ColumnLookup,0),FALSE),
  IF(AND(VALUE(LEFT($A1452,3))=312,LEFT($G1452,5)="Total",$B1452="O "),VLOOKUP('312'!$F$80,_312_Table2,MATCH('312'!$V$16,_312_Table2_ColumnLookup,0),FALSE),
  IF(AND(VALUE(LEFT($A1452,3))=312,LEFT($G1452,5)="Total",$B1452="Q "),VLOOKUP('312'!$F$80,_312_Table2,MATCH('312'!$X$16,_312_Table2_ColumnLookup,0),FALSE),
  IF(AND(VALUE(LEFT($A1452,3))=312,LEFT($G1452,5)="Total"),VLOOKUP('312'!$F$80,_312_Table2,MATCH(LEFT($B1452,1),_312_Table2_ColumnLookup,0),FALSE),
  IF(AND(VALUE(LEFT($A1452,3))=312,LEN($I1452)=4,$B1452="G"),VLOOKUP($I1452,_312_Table2,MATCH('312'!$N$16,_312_Table2_ColumnLookup,0),FALSE),
  IF(AND(VALUE(LEFT($A1452,3))=312,LEN($I1452)=4,$B1452="O"),VLOOKUP($I1452,_312_Table2,MATCH('312'!$V$16,_312_Table2_ColumnLookup,0),FALSE),
  IF(AND(VALUE(LEFT($A1452,3))=312,LEN($I1452)=4,$B1452="Q"),VLOOKUP($I1452,_312_Table2,MATCH('312'!$X$16,_312_Table2_ColumnLookup,0),FALSE),
  IF(AND(VALUE(LEFT($A1452,3))=312,LEN($I1452)=4),VLOOKUP($I1452,_312_Table2,MATCH(LEFT($B1452,1),_312_Table2_ColumnLookup,0),FALSE)
+N("312"),
  IF(VALUE(LEFT($A1452,3))=313,VLOOKUP(VALUE(MID($B1452,2,1)),_313_Table2,MATCH(MID($B1452,1,1),_313_Table2_ColumnLookup,0),FALSE)
+N("313"),
  IF(AND(VALUE(LEFT($A1452,3))=314,LEN($B1452)=3),VLOOKUP(VALUE(MID($B1452,2,2)),_314_Table2,MATCH(MID($B1452,1,1),_314_Table2_ColumnLookup,0),FALSE),
  IF(VALUE(LEFT($A1452,3))=314,VLOOKUP(VALUE(MID($B1452,2,1)),_314_Table2,MATCH(MID($B1452,1,1),_314_Table2_ColumnLookup,0),FALSE)
+N("314"),
""))))))))))))))))))))))))</f>
        <v>#N/A</v>
      </c>
      <c r="F1452" s="238" t="e">
        <f>IF(AND(VALUE(LEFT($A1452,3))=309,LEN($B1452)=3),VLOOKUP(VALUE(MID($B1452,2,2)),_309_Table3,MATCH(MID($B1452,1,1),_309_Table3_ColumnLookup,0),FALSE),
  IF($C1452="309 LCR SummaryA",OneYearSCR,IF($C1452="309 LCR SummaryB",UltimateSCR,IF(VALUE(LEFT($A1452,3))=309,VLOOKUP(VALUE(MID($B1452,2,1)),_309_Table3,MATCH(MID($B1452,1,1),_309_Table3_ColumnLookup,0),FALSE)
+N("309"),
  IF(VALUE(LEFT($A1452,3))=310,VLOOKUP(VALUE(MID($B1452,2,1)),_310_Table3,MATCH(MID($B1452,1,1),_310_Table3_ColumnLookup,0),FALSE)
+N("310"),
  IF(AND(VALUE(LEFT($A1452,3))=311,LEN($I1452)=4),VLOOKUP($I1452,_311_Table3,MATCH($B1452,_311_Table3_ColumnLookup,0),FALSE),
  IF(AND(VALUE(LEFT($A1452,3))=311,OR($B1452="I2",$B1452="J2",$B1452="K2",$B1452="L2")),VLOOKUP('311'!$G$58,_311_Table3,MATCH(MID($B1452,1,1),_311_Table3_ColumnLookup,0),FALSE),
  IF(AND(VALUE(LEFT($A1452,3))=311,RIGHT($B1452,5)="Total"),VLOOKUP('311'!$G$59,_311_Table3,MATCH(MID($B1452,1,1),_311_Table3_ColumnLookup,0),FALSE),
  IF(VALUE(LEFT($A1452,3))=311,VLOOKUP(VALUE(MID($B1452,2,1)),_311_Table3,MATCH(MID($B1452,1,1),_311_Table3_ColumnLookup,0),FALSE)
+N("311"),
  IF(AND(VALUE(LEFT($A1452,3))=312,LEFT($G1452,10)="Unincepted",$B1452="G "),VLOOKUP(" ULO",_312_Table3,MATCH('312'!$N$16,_312_Table3_ColumnLookup,0),FALSE),
  IF(AND(VALUE(LEFT($A1452,3))=312,LEFT($G1452,10)="Unincepted",$B1452="O "),VLOOKUP(" ULO",_312_Table3,MATCH('312'!$V$16,_312_Table3_ColumnLookup,0),FALSE),
  IF(AND(VALUE(LEFT($A1452,3))=312,LEFT($G1452,10)="Unincepted",$B1452="Q "),VLOOKUP(" ULO",_312_Table3,MATCH('312'!$X$16,_312_Table3_ColumnLookup,0),FALSE),
  IF(AND(VALUE(LEFT($A1452,3))=312,LEFT($G1452,10)="Unincepted"),VLOOKUP(" ULO",_312_Table3,MATCH(LEFT($B1452,1),_312_Table3_ColumnLookup,0),FALSE),
  IF(AND(VALUE(LEFT($A1452,3))=312,LEFT($G1452,5)="Total",$B1452="G "),VLOOKUP('312'!$F$80,_312_Table3,MATCH('312'!$N$16,_312_Table3_ColumnLookup,0),FALSE),
  IF(AND(VALUE(LEFT($A1452,3))=312,LEFT($G1452,5)="Total",$B1452="O "),VLOOKUP('312'!$F$80,_312_Table3,MATCH('312'!$V$16,_312_Table3_ColumnLookup,0),FALSE),
  IF(AND(VALUE(LEFT($A1452,3))=312,LEFT($G1452,5)="Total",$B1452="Q "),VLOOKUP('312'!$F$80,_312_Table3,MATCH('312'!$X$16,_312_Table3_ColumnLookup,0),FALSE),
  IF(AND(VALUE(LEFT($A1452,3))=312,LEFT($G1452,5)="Total"),VLOOKUP('312'!$F$80,_312_Table3,MATCH(LEFT($B1452,1),_312_Table3_ColumnLookup,0),FALSE),
  IF(AND(VALUE(LEFT($A1452,3))=312,LEN($I1452)=4,$B1452="G"),VLOOKUP($I1452,_312_Table3,MATCH('312'!$N$16,_312_Table3_ColumnLookup,0),FALSE),
  IF(AND(VALUE(LEFT($A1452,3))=312,LEN($I1452)=4,$B1452="O"),VLOOKUP($I1452,_312_Table3,MATCH('312'!$V$16,_312_Table3_ColumnLookup,0),FALSE),
  IF(AND(VALUE(LEFT($A1452,3))=312,LEN($I1452)=4,$B1452="Q"),VLOOKUP($I1452,_312_Table3,MATCH('312'!$X$16,_312_Table3_ColumnLookup,0),FALSE),
  IF(AND(VALUE(LEFT($A1452,3))=312,LEN($I1452)=4),VLOOKUP($I1452,_312_Table3,MATCH(LEFT($B1452,1),_312_Table3_ColumnLookup,0),FALSE)
+N("312"),
  IF(VALUE(LEFT($A1452,3))=313,VLOOKUP(VALUE(MID($B1452,2,1)),_313_Table3,MATCH(MID($B1452,1,1),_313_Table3_ColumnLookup,0),FALSE)
+N("313"),
  IF(AND(VALUE(LEFT($A1452,3))=314,LEN($B1452)=3),VLOOKUP(VALUE(MID($B1452,2,2)),_314_Table3,MATCH(MID($B1452,1,1),_314_Table3_ColumnLookup,0),FALSE),
  IF(VALUE(LEFT($A1452,3))=314,VLOOKUP(VALUE(MID($B1452,2,1)),_314_Table3,MATCH(MID($B1452,1,1),_314_Table3_ColumnLookup,0),FALSE)
+N("314"),
""))))))))))))))))))))))))</f>
        <v>#N/A</v>
      </c>
      <c r="H1452" s="321" t="str">
        <f>IFERROR(
IF(ISERROR($D1452)=FALSE,$D1452,IF(ISERROR($E1452)=FALSE,$E1452,IF(ISERROR($F1452)=FALSE,$F1452
+N("012 checkboxes"),
IF(
IF(OR(LEFT($A1452,9)="Syndicate",LEFT($A1452,12)="NewSyndicate"),VLOOKUP($A1452,'012'!$J:$ZW,MATCH("Link to button",'012'!$J$1:$ZW$1,0),0)
+N("309 checkbox"),
IF($C1452="309 LCR Summary0",VLOOKUP("Notes990",'309'!$P:$ZZ,MATCH("Link to button",'309'!$P$1:$ZZ$1,0),0)
+N("313 checkboxes"),
IF($C1452="313 Financial Information0LcmVsScr",IF($C1452="309 LCR Summary0",VLOOKUP("LcmVsScr",'309'!$N:$ZZ,MATCH("Link to button",'309'!$N$1:$ZZ$1,0),0),
IF($C1452="313 Financial Information0LcrDocAttached",IF($C1452="309 LCR Summary0",VLOOKUP("LcrDocAttached",'309'!$N:$ZZ,MATCH("Link to button",'309'!$N$1:$ZZ$1,0),
0)))))))=1,TRUE,FALSE)
))),"")</f>
        <v/>
      </c>
    </row>
    <row r="1453" spans="1:8">
      <c r="A1453" s="237" t="e">
        <f>VLOOKUP($G1453,CSVLookups!$B:$R,MATCH(A$1,CSVLookups!$B$1:$R$1,0),FALSE)</f>
        <v>#N/A</v>
      </c>
      <c r="B1453" s="237" t="e">
        <f>VLOOKUP($G1453,CSVLookups!$B:$R,MATCH(B$1,CSVLookups!$B$1:$R$1,0),FALSE)</f>
        <v>#N/A</v>
      </c>
      <c r="C1453" s="238" t="e">
        <f t="shared" si="23"/>
        <v>#N/A</v>
      </c>
      <c r="D1453" s="238" t="e">
        <f>IF(AND(VALUE(LEFT($A1453,3))=309,LEN($B1453)=3),VLOOKUP(VALUE(MID($B1453,2,2)),_309_Table1,MATCH(MID($B1453,1,1),_309_Table1_ColumnLookup,0),FALSE),
  IF($C1453="309 LCR SummaryA",OneYearSCR,IF($C1453="309 LCR SummaryB",UltimateSCR,IF(VALUE(LEFT($A1453,3))=309,VLOOKUP(VALUE(MID($B1453,2,1)),_309_Table1,MATCH(MID($B1453,1,1),_309_Table1_ColumnLookup,0),FALSE)
+N("309"),
  IF(VALUE(LEFT($A1453,3))=310,VLOOKUP(VALUE(MID($B1453,2,1)),_310_Table1,MATCH(MID($B1453,1,1),_310_Table1_ColumnLookup,0),FALSE)
+N("310"),
  IF(AND(VALUE(LEFT($A1453,3))=311,LEN($I1453)=4),VLOOKUP($I1453,_311_Table1,MATCH($B1453,_311_Table1_ColumnLookup,0),FALSE),
  IF(AND(VALUE(LEFT($A1453,3))=311,OR($B1453="I2",$B1453="J2",$B1453="K2",$B1453="L2")),VLOOKUP('311'!$G$58,_311_Table1,MATCH(MID($B1453,1,1),_311_Table1_ColumnLookup,0),FALSE),
  IF(AND(VALUE(LEFT($A1453,3))=311,RIGHT($B1453,5)="Total"),VLOOKUP('311'!$G$59,_311_Table1,MATCH(MID($B1453,1,1),_311_Table1_ColumnLookup,0),FALSE),
  IF(VALUE(LEFT($A1453,3))=311,VLOOKUP(VALUE(MID($B1453,2,1)),_311_Table1,MATCH(MID($B1453,1,1),_311_Table1_ColumnLookup,0),FALSE)
+N("311"),
  IF(AND(VALUE(LEFT($A1453,3))=312,LEFT($G1453,10)="Unincepted",$B1453="G "),VLOOKUP(" ULO",_312_Table1,MATCH('312'!$N$16,_312_Table1_ColumnLookup,0),FALSE),
  IF(AND(VALUE(LEFT($A1453,3))=312,LEFT($G1453,10)="Unincepted",$B1453="O "),VLOOKUP(" ULO",_312_Table1,MATCH('312'!$V$16,_312_Table1_ColumnLookup,0),FALSE),
  IF(AND(VALUE(LEFT($A1453,3))=312,LEFT($G1453,10)="Unincepted",$B1453="Q "),VLOOKUP(" ULO",_312_Table1,MATCH('312'!$X$16,_312_Table1_ColumnLookup,0),FALSE),
  IF(AND(VALUE(LEFT($A1453,3))=312,LEFT($G1453,10)="Unincepted"),VLOOKUP(" ULO",_312_Table1,MATCH(LEFT($B1453,1),_312_Table1_ColumnLookup,0),FALSE),
  IF(AND(VALUE(LEFT($A1453,3))=312,LEFT($G1453,5)="Total",$B1453="G "),VLOOKUP('312'!$F$80,_312_Table1,MATCH('312'!$N$16,_312_Table1_ColumnLookup,0),FALSE),
  IF(AND(VALUE(LEFT($A1453,3))=312,LEFT($G1453,5)="Total",$B1453="O "),VLOOKUP('312'!$F$80,_312_Table1,MATCH('312'!$V$16,_312_Table1_ColumnLookup,0),FALSE),
  IF(AND(VALUE(LEFT($A1453,3))=312,LEFT($G1453,5)="Total",$B1453="Q "),VLOOKUP('312'!$F$80,_312_Table1,MATCH('312'!$X$16,_312_Table1_ColumnLookup,0),FALSE),
  IF(AND(VALUE(LEFT($A1453,3))=312,LEFT($G1453,5)="Total"),VLOOKUP('312'!$F$80,_312_Table1,MATCH(LEFT($B1453,1),_312_Table1_ColumnLookup,0),FALSE),
  IF(AND(VALUE(LEFT($A1453,3))=312,LEN($I1453)=4,$B1453="G"),VLOOKUP($I1453,_312_Table1,MATCH('312'!$N$16,_312_Table1_ColumnLookup,0),FALSE),
  IF(AND(VALUE(LEFT($A1453,3))=312,LEN($I1453)=4,$B1453="O"),VLOOKUP($I1453,_312_Table1,MATCH('312'!$V$16,_312_Table1_ColumnLookup,0),FALSE),
  IF(AND(VALUE(LEFT($A1453,3))=312,LEN($I1453)=4,$B1453="Q"),VLOOKUP($I1453,_312_Table1,MATCH('312'!$X$16,_312_Table1_ColumnLookup,0),FALSE),
  IF(AND(VALUE(LEFT($A1453,3))=312,LEN($I1453)=4),VLOOKUP($I1453,_312_Table1,MATCH(LEFT($B1453,1),_312_Table1_ColumnLookup,0),FALSE)
+N("312"),
  IF(VALUE(LEFT($A1453,3))=313,VLOOKUP(VALUE(MID($B1453,2,1)),_313_Table1,MATCH(MID($B1453,1,1),_313_Table1_ColumnLookup,0),FALSE)
+N("313"),
  IF(AND(VALUE(LEFT($A1453,3))=314,LEN($B1453)=3),VLOOKUP(VALUE(MID($B1453,2,2)),_314_Table1,MATCH(MID($B1453,1,1),_314_Table1_ColumnLookup,0),FALSE),
  IF(VALUE(LEFT($A1453,3))=314,VLOOKUP(VALUE(MID($B1453,2,1)),_314_Table1,MATCH(MID($B1453,1,1),_314_Table1_ColumnLookup,0),FALSE)
+N("314"),
""))))))))))))))))))))))))</f>
        <v>#N/A</v>
      </c>
      <c r="E1453" s="238" t="e">
        <f>IF(AND(VALUE(LEFT($A1453,3))=309,LEN($B1453)=3),VLOOKUP(VALUE(MID($B1453,2,2)),_309_Table2,MATCH(MID($B1453,1,1),_309_Table2_ColumnLookup,0),FALSE),
  IF($C1453="309 LCR SummaryA",OneYearSCR,IF($C1453="309 LCR SummaryB",UltimateSCR,IF(VALUE(LEFT($A1453,3))=309,VLOOKUP(VALUE(MID($B1453,2,1)),_309_Table2,MATCH(MID($B1453,1,1),_309_Table2_ColumnLookup,0),FALSE)
+N("309"),
  IF(VALUE(LEFT($A1453,3))=310,VLOOKUP(VALUE(MID($B1453,2,1)),_310_Table2,MATCH(MID($B1453,1,1),_310_Table2_ColumnLookup,0),FALSE)
+N("310"),
  IF(AND(VALUE(LEFT($A1453,3))=311,LEN($I1453)=4),VLOOKUP($I1453,_311_Table2,MATCH($B1453,_311_Table2_ColumnLookup,0),FALSE),
  IF(AND(VALUE(LEFT($A1453,3))=311,OR($B1453="I2",$B1453="J2",$B1453="K2",$B1453="L2")),VLOOKUP('311'!$G$58,_311_Table2,MATCH(MID($B1453,1,1),_311_Table2_ColumnLookup,0),FALSE),
  IF(AND(VALUE(LEFT($A1453,3))=311,RIGHT($B1453,5)="Total"),VLOOKUP('311'!$G$59,_311_Table2,MATCH(MID($B1453,1,1),_311_Table2_ColumnLookup,0),FALSE),
  IF(VALUE(LEFT($A1453,3))=311,VLOOKUP(VALUE(MID($B1453,2,1)),_311_Table2,MATCH(MID($B1453,1,1),_311_Table2_ColumnLookup,0),FALSE)
+N("311"),
  IF(AND(VALUE(LEFT($A1453,3))=312,LEFT($G1453,10)="Unincepted",$B1453="G "),VLOOKUP(" ULO",_312_Table2,MATCH('312'!$N$16,_312_Table2_ColumnLookup,0),FALSE),
  IF(AND(VALUE(LEFT($A1453,3))=312,LEFT($G1453,10)="Unincepted",$B1453="O "),VLOOKUP(" ULO",_312_Table2,MATCH('312'!$V$16,_312_Table2_ColumnLookup,0),FALSE),
  IF(AND(VALUE(LEFT($A1453,3))=312,LEFT($G1453,10)="Unincepted",$B1453="Q "),VLOOKUP(" ULO",_312_Table2,MATCH('312'!$X$16,_312_Table2_ColumnLookup,0),FALSE),
  IF(AND(VALUE(LEFT($A1453,3))=312,LEFT($G1453,10)="Unincepted"),VLOOKUP(" ULO",_312_Table2,MATCH(LEFT($B1453,1),_312_Table2_ColumnLookup,0),FALSE),
  IF(AND(VALUE(LEFT($A1453,3))=312,LEFT($G1453,5)="Total",$B1453="G "),VLOOKUP('312'!$F$80,_312_Table2,MATCH('312'!$N$16,_312_Table2_ColumnLookup,0),FALSE),
  IF(AND(VALUE(LEFT($A1453,3))=312,LEFT($G1453,5)="Total",$B1453="O "),VLOOKUP('312'!$F$80,_312_Table2,MATCH('312'!$V$16,_312_Table2_ColumnLookup,0),FALSE),
  IF(AND(VALUE(LEFT($A1453,3))=312,LEFT($G1453,5)="Total",$B1453="Q "),VLOOKUP('312'!$F$80,_312_Table2,MATCH('312'!$X$16,_312_Table2_ColumnLookup,0),FALSE),
  IF(AND(VALUE(LEFT($A1453,3))=312,LEFT($G1453,5)="Total"),VLOOKUP('312'!$F$80,_312_Table2,MATCH(LEFT($B1453,1),_312_Table2_ColumnLookup,0),FALSE),
  IF(AND(VALUE(LEFT($A1453,3))=312,LEN($I1453)=4,$B1453="G"),VLOOKUP($I1453,_312_Table2,MATCH('312'!$N$16,_312_Table2_ColumnLookup,0),FALSE),
  IF(AND(VALUE(LEFT($A1453,3))=312,LEN($I1453)=4,$B1453="O"),VLOOKUP($I1453,_312_Table2,MATCH('312'!$V$16,_312_Table2_ColumnLookup,0),FALSE),
  IF(AND(VALUE(LEFT($A1453,3))=312,LEN($I1453)=4,$B1453="Q"),VLOOKUP($I1453,_312_Table2,MATCH('312'!$X$16,_312_Table2_ColumnLookup,0),FALSE),
  IF(AND(VALUE(LEFT($A1453,3))=312,LEN($I1453)=4),VLOOKUP($I1453,_312_Table2,MATCH(LEFT($B1453,1),_312_Table2_ColumnLookup,0),FALSE)
+N("312"),
  IF(VALUE(LEFT($A1453,3))=313,VLOOKUP(VALUE(MID($B1453,2,1)),_313_Table2,MATCH(MID($B1453,1,1),_313_Table2_ColumnLookup,0),FALSE)
+N("313"),
  IF(AND(VALUE(LEFT($A1453,3))=314,LEN($B1453)=3),VLOOKUP(VALUE(MID($B1453,2,2)),_314_Table2,MATCH(MID($B1453,1,1),_314_Table2_ColumnLookup,0),FALSE),
  IF(VALUE(LEFT($A1453,3))=314,VLOOKUP(VALUE(MID($B1453,2,1)),_314_Table2,MATCH(MID($B1453,1,1),_314_Table2_ColumnLookup,0),FALSE)
+N("314"),
""))))))))))))))))))))))))</f>
        <v>#N/A</v>
      </c>
      <c r="F1453" s="238" t="e">
        <f>IF(AND(VALUE(LEFT($A1453,3))=309,LEN($B1453)=3),VLOOKUP(VALUE(MID($B1453,2,2)),_309_Table3,MATCH(MID($B1453,1,1),_309_Table3_ColumnLookup,0),FALSE),
  IF($C1453="309 LCR SummaryA",OneYearSCR,IF($C1453="309 LCR SummaryB",UltimateSCR,IF(VALUE(LEFT($A1453,3))=309,VLOOKUP(VALUE(MID($B1453,2,1)),_309_Table3,MATCH(MID($B1453,1,1),_309_Table3_ColumnLookup,0),FALSE)
+N("309"),
  IF(VALUE(LEFT($A1453,3))=310,VLOOKUP(VALUE(MID($B1453,2,1)),_310_Table3,MATCH(MID($B1453,1,1),_310_Table3_ColumnLookup,0),FALSE)
+N("310"),
  IF(AND(VALUE(LEFT($A1453,3))=311,LEN($I1453)=4),VLOOKUP($I1453,_311_Table3,MATCH($B1453,_311_Table3_ColumnLookup,0),FALSE),
  IF(AND(VALUE(LEFT($A1453,3))=311,OR($B1453="I2",$B1453="J2",$B1453="K2",$B1453="L2")),VLOOKUP('311'!$G$58,_311_Table3,MATCH(MID($B1453,1,1),_311_Table3_ColumnLookup,0),FALSE),
  IF(AND(VALUE(LEFT($A1453,3))=311,RIGHT($B1453,5)="Total"),VLOOKUP('311'!$G$59,_311_Table3,MATCH(MID($B1453,1,1),_311_Table3_ColumnLookup,0),FALSE),
  IF(VALUE(LEFT($A1453,3))=311,VLOOKUP(VALUE(MID($B1453,2,1)),_311_Table3,MATCH(MID($B1453,1,1),_311_Table3_ColumnLookup,0),FALSE)
+N("311"),
  IF(AND(VALUE(LEFT($A1453,3))=312,LEFT($G1453,10)="Unincepted",$B1453="G "),VLOOKUP(" ULO",_312_Table3,MATCH('312'!$N$16,_312_Table3_ColumnLookup,0),FALSE),
  IF(AND(VALUE(LEFT($A1453,3))=312,LEFT($G1453,10)="Unincepted",$B1453="O "),VLOOKUP(" ULO",_312_Table3,MATCH('312'!$V$16,_312_Table3_ColumnLookup,0),FALSE),
  IF(AND(VALUE(LEFT($A1453,3))=312,LEFT($G1453,10)="Unincepted",$B1453="Q "),VLOOKUP(" ULO",_312_Table3,MATCH('312'!$X$16,_312_Table3_ColumnLookup,0),FALSE),
  IF(AND(VALUE(LEFT($A1453,3))=312,LEFT($G1453,10)="Unincepted"),VLOOKUP(" ULO",_312_Table3,MATCH(LEFT($B1453,1),_312_Table3_ColumnLookup,0),FALSE),
  IF(AND(VALUE(LEFT($A1453,3))=312,LEFT($G1453,5)="Total",$B1453="G "),VLOOKUP('312'!$F$80,_312_Table3,MATCH('312'!$N$16,_312_Table3_ColumnLookup,0),FALSE),
  IF(AND(VALUE(LEFT($A1453,3))=312,LEFT($G1453,5)="Total",$B1453="O "),VLOOKUP('312'!$F$80,_312_Table3,MATCH('312'!$V$16,_312_Table3_ColumnLookup,0),FALSE),
  IF(AND(VALUE(LEFT($A1453,3))=312,LEFT($G1453,5)="Total",$B1453="Q "),VLOOKUP('312'!$F$80,_312_Table3,MATCH('312'!$X$16,_312_Table3_ColumnLookup,0),FALSE),
  IF(AND(VALUE(LEFT($A1453,3))=312,LEFT($G1453,5)="Total"),VLOOKUP('312'!$F$80,_312_Table3,MATCH(LEFT($B1453,1),_312_Table3_ColumnLookup,0),FALSE),
  IF(AND(VALUE(LEFT($A1453,3))=312,LEN($I1453)=4,$B1453="G"),VLOOKUP($I1453,_312_Table3,MATCH('312'!$N$16,_312_Table3_ColumnLookup,0),FALSE),
  IF(AND(VALUE(LEFT($A1453,3))=312,LEN($I1453)=4,$B1453="O"),VLOOKUP($I1453,_312_Table3,MATCH('312'!$V$16,_312_Table3_ColumnLookup,0),FALSE),
  IF(AND(VALUE(LEFT($A1453,3))=312,LEN($I1453)=4,$B1453="Q"),VLOOKUP($I1453,_312_Table3,MATCH('312'!$X$16,_312_Table3_ColumnLookup,0),FALSE),
  IF(AND(VALUE(LEFT($A1453,3))=312,LEN($I1453)=4),VLOOKUP($I1453,_312_Table3,MATCH(LEFT($B1453,1),_312_Table3_ColumnLookup,0),FALSE)
+N("312"),
  IF(VALUE(LEFT($A1453,3))=313,VLOOKUP(VALUE(MID($B1453,2,1)),_313_Table3,MATCH(MID($B1453,1,1),_313_Table3_ColumnLookup,0),FALSE)
+N("313"),
  IF(AND(VALUE(LEFT($A1453,3))=314,LEN($B1453)=3),VLOOKUP(VALUE(MID($B1453,2,2)),_314_Table3,MATCH(MID($B1453,1,1),_314_Table3_ColumnLookup,0),FALSE),
  IF(VALUE(LEFT($A1453,3))=314,VLOOKUP(VALUE(MID($B1453,2,1)),_314_Table3,MATCH(MID($B1453,1,1),_314_Table3_ColumnLookup,0),FALSE)
+N("314"),
""))))))))))))))))))))))))</f>
        <v>#N/A</v>
      </c>
      <c r="H1453" s="321" t="str">
        <f>IFERROR(
IF(ISERROR($D1453)=FALSE,$D1453,IF(ISERROR($E1453)=FALSE,$E1453,IF(ISERROR($F1453)=FALSE,$F1453
+N("012 checkboxes"),
IF(
IF(OR(LEFT($A1453,9)="Syndicate",LEFT($A1453,12)="NewSyndicate"),VLOOKUP($A1453,'012'!$J:$ZW,MATCH("Link to button",'012'!$J$1:$ZW$1,0),0)
+N("309 checkbox"),
IF($C1453="309 LCR Summary0",VLOOKUP("Notes990",'309'!$P:$ZZ,MATCH("Link to button",'309'!$P$1:$ZZ$1,0),0)
+N("313 checkboxes"),
IF($C1453="313 Financial Information0LcmVsScr",IF($C1453="309 LCR Summary0",VLOOKUP("LcmVsScr",'309'!$N:$ZZ,MATCH("Link to button",'309'!$N$1:$ZZ$1,0),0),
IF($C1453="313 Financial Information0LcrDocAttached",IF($C1453="309 LCR Summary0",VLOOKUP("LcrDocAttached",'309'!$N:$ZZ,MATCH("Link to button",'309'!$N$1:$ZZ$1,0),
0)))))))=1,TRUE,FALSE)
))),"")</f>
        <v/>
      </c>
    </row>
    <row r="1454" spans="1:8">
      <c r="A1454" s="237" t="e">
        <f>VLOOKUP($G1454,CSVLookups!$B:$R,MATCH(A$1,CSVLookups!$B$1:$R$1,0),FALSE)</f>
        <v>#N/A</v>
      </c>
      <c r="B1454" s="237" t="e">
        <f>VLOOKUP($G1454,CSVLookups!$B:$R,MATCH(B$1,CSVLookups!$B$1:$R$1,0),FALSE)</f>
        <v>#N/A</v>
      </c>
      <c r="C1454" s="238" t="e">
        <f t="shared" si="23"/>
        <v>#N/A</v>
      </c>
      <c r="D1454" s="238" t="e">
        <f>IF(AND(VALUE(LEFT($A1454,3))=309,LEN($B1454)=3),VLOOKUP(VALUE(MID($B1454,2,2)),_309_Table1,MATCH(MID($B1454,1,1),_309_Table1_ColumnLookup,0),FALSE),
  IF($C1454="309 LCR SummaryA",OneYearSCR,IF($C1454="309 LCR SummaryB",UltimateSCR,IF(VALUE(LEFT($A1454,3))=309,VLOOKUP(VALUE(MID($B1454,2,1)),_309_Table1,MATCH(MID($B1454,1,1),_309_Table1_ColumnLookup,0),FALSE)
+N("309"),
  IF(VALUE(LEFT($A1454,3))=310,VLOOKUP(VALUE(MID($B1454,2,1)),_310_Table1,MATCH(MID($B1454,1,1),_310_Table1_ColumnLookup,0),FALSE)
+N("310"),
  IF(AND(VALUE(LEFT($A1454,3))=311,LEN($I1454)=4),VLOOKUP($I1454,_311_Table1,MATCH($B1454,_311_Table1_ColumnLookup,0),FALSE),
  IF(AND(VALUE(LEFT($A1454,3))=311,OR($B1454="I2",$B1454="J2",$B1454="K2",$B1454="L2")),VLOOKUP('311'!$G$58,_311_Table1,MATCH(MID($B1454,1,1),_311_Table1_ColumnLookup,0),FALSE),
  IF(AND(VALUE(LEFT($A1454,3))=311,RIGHT($B1454,5)="Total"),VLOOKUP('311'!$G$59,_311_Table1,MATCH(MID($B1454,1,1),_311_Table1_ColumnLookup,0),FALSE),
  IF(VALUE(LEFT($A1454,3))=311,VLOOKUP(VALUE(MID($B1454,2,1)),_311_Table1,MATCH(MID($B1454,1,1),_311_Table1_ColumnLookup,0),FALSE)
+N("311"),
  IF(AND(VALUE(LEFT($A1454,3))=312,LEFT($G1454,10)="Unincepted",$B1454="G "),VLOOKUP(" ULO",_312_Table1,MATCH('312'!$N$16,_312_Table1_ColumnLookup,0),FALSE),
  IF(AND(VALUE(LEFT($A1454,3))=312,LEFT($G1454,10)="Unincepted",$B1454="O "),VLOOKUP(" ULO",_312_Table1,MATCH('312'!$V$16,_312_Table1_ColumnLookup,0),FALSE),
  IF(AND(VALUE(LEFT($A1454,3))=312,LEFT($G1454,10)="Unincepted",$B1454="Q "),VLOOKUP(" ULO",_312_Table1,MATCH('312'!$X$16,_312_Table1_ColumnLookup,0),FALSE),
  IF(AND(VALUE(LEFT($A1454,3))=312,LEFT($G1454,10)="Unincepted"),VLOOKUP(" ULO",_312_Table1,MATCH(LEFT($B1454,1),_312_Table1_ColumnLookup,0),FALSE),
  IF(AND(VALUE(LEFT($A1454,3))=312,LEFT($G1454,5)="Total",$B1454="G "),VLOOKUP('312'!$F$80,_312_Table1,MATCH('312'!$N$16,_312_Table1_ColumnLookup,0),FALSE),
  IF(AND(VALUE(LEFT($A1454,3))=312,LEFT($G1454,5)="Total",$B1454="O "),VLOOKUP('312'!$F$80,_312_Table1,MATCH('312'!$V$16,_312_Table1_ColumnLookup,0),FALSE),
  IF(AND(VALUE(LEFT($A1454,3))=312,LEFT($G1454,5)="Total",$B1454="Q "),VLOOKUP('312'!$F$80,_312_Table1,MATCH('312'!$X$16,_312_Table1_ColumnLookup,0),FALSE),
  IF(AND(VALUE(LEFT($A1454,3))=312,LEFT($G1454,5)="Total"),VLOOKUP('312'!$F$80,_312_Table1,MATCH(LEFT($B1454,1),_312_Table1_ColumnLookup,0),FALSE),
  IF(AND(VALUE(LEFT($A1454,3))=312,LEN($I1454)=4,$B1454="G"),VLOOKUP($I1454,_312_Table1,MATCH('312'!$N$16,_312_Table1_ColumnLookup,0),FALSE),
  IF(AND(VALUE(LEFT($A1454,3))=312,LEN($I1454)=4,$B1454="O"),VLOOKUP($I1454,_312_Table1,MATCH('312'!$V$16,_312_Table1_ColumnLookup,0),FALSE),
  IF(AND(VALUE(LEFT($A1454,3))=312,LEN($I1454)=4,$B1454="Q"),VLOOKUP($I1454,_312_Table1,MATCH('312'!$X$16,_312_Table1_ColumnLookup,0),FALSE),
  IF(AND(VALUE(LEFT($A1454,3))=312,LEN($I1454)=4),VLOOKUP($I1454,_312_Table1,MATCH(LEFT($B1454,1),_312_Table1_ColumnLookup,0),FALSE)
+N("312"),
  IF(VALUE(LEFT($A1454,3))=313,VLOOKUP(VALUE(MID($B1454,2,1)),_313_Table1,MATCH(MID($B1454,1,1),_313_Table1_ColumnLookup,0),FALSE)
+N("313"),
  IF(AND(VALUE(LEFT($A1454,3))=314,LEN($B1454)=3),VLOOKUP(VALUE(MID($B1454,2,2)),_314_Table1,MATCH(MID($B1454,1,1),_314_Table1_ColumnLookup,0),FALSE),
  IF(VALUE(LEFT($A1454,3))=314,VLOOKUP(VALUE(MID($B1454,2,1)),_314_Table1,MATCH(MID($B1454,1,1),_314_Table1_ColumnLookup,0),FALSE)
+N("314"),
""))))))))))))))))))))))))</f>
        <v>#N/A</v>
      </c>
      <c r="E1454" s="238" t="e">
        <f>IF(AND(VALUE(LEFT($A1454,3))=309,LEN($B1454)=3),VLOOKUP(VALUE(MID($B1454,2,2)),_309_Table2,MATCH(MID($B1454,1,1),_309_Table2_ColumnLookup,0),FALSE),
  IF($C1454="309 LCR SummaryA",OneYearSCR,IF($C1454="309 LCR SummaryB",UltimateSCR,IF(VALUE(LEFT($A1454,3))=309,VLOOKUP(VALUE(MID($B1454,2,1)),_309_Table2,MATCH(MID($B1454,1,1),_309_Table2_ColumnLookup,0),FALSE)
+N("309"),
  IF(VALUE(LEFT($A1454,3))=310,VLOOKUP(VALUE(MID($B1454,2,1)),_310_Table2,MATCH(MID($B1454,1,1),_310_Table2_ColumnLookup,0),FALSE)
+N("310"),
  IF(AND(VALUE(LEFT($A1454,3))=311,LEN($I1454)=4),VLOOKUP($I1454,_311_Table2,MATCH($B1454,_311_Table2_ColumnLookup,0),FALSE),
  IF(AND(VALUE(LEFT($A1454,3))=311,OR($B1454="I2",$B1454="J2",$B1454="K2",$B1454="L2")),VLOOKUP('311'!$G$58,_311_Table2,MATCH(MID($B1454,1,1),_311_Table2_ColumnLookup,0),FALSE),
  IF(AND(VALUE(LEFT($A1454,3))=311,RIGHT($B1454,5)="Total"),VLOOKUP('311'!$G$59,_311_Table2,MATCH(MID($B1454,1,1),_311_Table2_ColumnLookup,0),FALSE),
  IF(VALUE(LEFT($A1454,3))=311,VLOOKUP(VALUE(MID($B1454,2,1)),_311_Table2,MATCH(MID($B1454,1,1),_311_Table2_ColumnLookup,0),FALSE)
+N("311"),
  IF(AND(VALUE(LEFT($A1454,3))=312,LEFT($G1454,10)="Unincepted",$B1454="G "),VLOOKUP(" ULO",_312_Table2,MATCH('312'!$N$16,_312_Table2_ColumnLookup,0),FALSE),
  IF(AND(VALUE(LEFT($A1454,3))=312,LEFT($G1454,10)="Unincepted",$B1454="O "),VLOOKUP(" ULO",_312_Table2,MATCH('312'!$V$16,_312_Table2_ColumnLookup,0),FALSE),
  IF(AND(VALUE(LEFT($A1454,3))=312,LEFT($G1454,10)="Unincepted",$B1454="Q "),VLOOKUP(" ULO",_312_Table2,MATCH('312'!$X$16,_312_Table2_ColumnLookup,0),FALSE),
  IF(AND(VALUE(LEFT($A1454,3))=312,LEFT($G1454,10)="Unincepted"),VLOOKUP(" ULO",_312_Table2,MATCH(LEFT($B1454,1),_312_Table2_ColumnLookup,0),FALSE),
  IF(AND(VALUE(LEFT($A1454,3))=312,LEFT($G1454,5)="Total",$B1454="G "),VLOOKUP('312'!$F$80,_312_Table2,MATCH('312'!$N$16,_312_Table2_ColumnLookup,0),FALSE),
  IF(AND(VALUE(LEFT($A1454,3))=312,LEFT($G1454,5)="Total",$B1454="O "),VLOOKUP('312'!$F$80,_312_Table2,MATCH('312'!$V$16,_312_Table2_ColumnLookup,0),FALSE),
  IF(AND(VALUE(LEFT($A1454,3))=312,LEFT($G1454,5)="Total",$B1454="Q "),VLOOKUP('312'!$F$80,_312_Table2,MATCH('312'!$X$16,_312_Table2_ColumnLookup,0),FALSE),
  IF(AND(VALUE(LEFT($A1454,3))=312,LEFT($G1454,5)="Total"),VLOOKUP('312'!$F$80,_312_Table2,MATCH(LEFT($B1454,1),_312_Table2_ColumnLookup,0),FALSE),
  IF(AND(VALUE(LEFT($A1454,3))=312,LEN($I1454)=4,$B1454="G"),VLOOKUP($I1454,_312_Table2,MATCH('312'!$N$16,_312_Table2_ColumnLookup,0),FALSE),
  IF(AND(VALUE(LEFT($A1454,3))=312,LEN($I1454)=4,$B1454="O"),VLOOKUP($I1454,_312_Table2,MATCH('312'!$V$16,_312_Table2_ColumnLookup,0),FALSE),
  IF(AND(VALUE(LEFT($A1454,3))=312,LEN($I1454)=4,$B1454="Q"),VLOOKUP($I1454,_312_Table2,MATCH('312'!$X$16,_312_Table2_ColumnLookup,0),FALSE),
  IF(AND(VALUE(LEFT($A1454,3))=312,LEN($I1454)=4),VLOOKUP($I1454,_312_Table2,MATCH(LEFT($B1454,1),_312_Table2_ColumnLookup,0),FALSE)
+N("312"),
  IF(VALUE(LEFT($A1454,3))=313,VLOOKUP(VALUE(MID($B1454,2,1)),_313_Table2,MATCH(MID($B1454,1,1),_313_Table2_ColumnLookup,0),FALSE)
+N("313"),
  IF(AND(VALUE(LEFT($A1454,3))=314,LEN($B1454)=3),VLOOKUP(VALUE(MID($B1454,2,2)),_314_Table2,MATCH(MID($B1454,1,1),_314_Table2_ColumnLookup,0),FALSE),
  IF(VALUE(LEFT($A1454,3))=314,VLOOKUP(VALUE(MID($B1454,2,1)),_314_Table2,MATCH(MID($B1454,1,1),_314_Table2_ColumnLookup,0),FALSE)
+N("314"),
""))))))))))))))))))))))))</f>
        <v>#N/A</v>
      </c>
      <c r="F1454" s="238" t="e">
        <f>IF(AND(VALUE(LEFT($A1454,3))=309,LEN($B1454)=3),VLOOKUP(VALUE(MID($B1454,2,2)),_309_Table3,MATCH(MID($B1454,1,1),_309_Table3_ColumnLookup,0),FALSE),
  IF($C1454="309 LCR SummaryA",OneYearSCR,IF($C1454="309 LCR SummaryB",UltimateSCR,IF(VALUE(LEFT($A1454,3))=309,VLOOKUP(VALUE(MID($B1454,2,1)),_309_Table3,MATCH(MID($B1454,1,1),_309_Table3_ColumnLookup,0),FALSE)
+N("309"),
  IF(VALUE(LEFT($A1454,3))=310,VLOOKUP(VALUE(MID($B1454,2,1)),_310_Table3,MATCH(MID($B1454,1,1),_310_Table3_ColumnLookup,0),FALSE)
+N("310"),
  IF(AND(VALUE(LEFT($A1454,3))=311,LEN($I1454)=4),VLOOKUP($I1454,_311_Table3,MATCH($B1454,_311_Table3_ColumnLookup,0),FALSE),
  IF(AND(VALUE(LEFT($A1454,3))=311,OR($B1454="I2",$B1454="J2",$B1454="K2",$B1454="L2")),VLOOKUP('311'!$G$58,_311_Table3,MATCH(MID($B1454,1,1),_311_Table3_ColumnLookup,0),FALSE),
  IF(AND(VALUE(LEFT($A1454,3))=311,RIGHT($B1454,5)="Total"),VLOOKUP('311'!$G$59,_311_Table3,MATCH(MID($B1454,1,1),_311_Table3_ColumnLookup,0),FALSE),
  IF(VALUE(LEFT($A1454,3))=311,VLOOKUP(VALUE(MID($B1454,2,1)),_311_Table3,MATCH(MID($B1454,1,1),_311_Table3_ColumnLookup,0),FALSE)
+N("311"),
  IF(AND(VALUE(LEFT($A1454,3))=312,LEFT($G1454,10)="Unincepted",$B1454="G "),VLOOKUP(" ULO",_312_Table3,MATCH('312'!$N$16,_312_Table3_ColumnLookup,0),FALSE),
  IF(AND(VALUE(LEFT($A1454,3))=312,LEFT($G1454,10)="Unincepted",$B1454="O "),VLOOKUP(" ULO",_312_Table3,MATCH('312'!$V$16,_312_Table3_ColumnLookup,0),FALSE),
  IF(AND(VALUE(LEFT($A1454,3))=312,LEFT($G1454,10)="Unincepted",$B1454="Q "),VLOOKUP(" ULO",_312_Table3,MATCH('312'!$X$16,_312_Table3_ColumnLookup,0),FALSE),
  IF(AND(VALUE(LEFT($A1454,3))=312,LEFT($G1454,10)="Unincepted"),VLOOKUP(" ULO",_312_Table3,MATCH(LEFT($B1454,1),_312_Table3_ColumnLookup,0),FALSE),
  IF(AND(VALUE(LEFT($A1454,3))=312,LEFT($G1454,5)="Total",$B1454="G "),VLOOKUP('312'!$F$80,_312_Table3,MATCH('312'!$N$16,_312_Table3_ColumnLookup,0),FALSE),
  IF(AND(VALUE(LEFT($A1454,3))=312,LEFT($G1454,5)="Total",$B1454="O "),VLOOKUP('312'!$F$80,_312_Table3,MATCH('312'!$V$16,_312_Table3_ColumnLookup,0),FALSE),
  IF(AND(VALUE(LEFT($A1454,3))=312,LEFT($G1454,5)="Total",$B1454="Q "),VLOOKUP('312'!$F$80,_312_Table3,MATCH('312'!$X$16,_312_Table3_ColumnLookup,0),FALSE),
  IF(AND(VALUE(LEFT($A1454,3))=312,LEFT($G1454,5)="Total"),VLOOKUP('312'!$F$80,_312_Table3,MATCH(LEFT($B1454,1),_312_Table3_ColumnLookup,0),FALSE),
  IF(AND(VALUE(LEFT($A1454,3))=312,LEN($I1454)=4,$B1454="G"),VLOOKUP($I1454,_312_Table3,MATCH('312'!$N$16,_312_Table3_ColumnLookup,0),FALSE),
  IF(AND(VALUE(LEFT($A1454,3))=312,LEN($I1454)=4,$B1454="O"),VLOOKUP($I1454,_312_Table3,MATCH('312'!$V$16,_312_Table3_ColumnLookup,0),FALSE),
  IF(AND(VALUE(LEFT($A1454,3))=312,LEN($I1454)=4,$B1454="Q"),VLOOKUP($I1454,_312_Table3,MATCH('312'!$X$16,_312_Table3_ColumnLookup,0),FALSE),
  IF(AND(VALUE(LEFT($A1454,3))=312,LEN($I1454)=4),VLOOKUP($I1454,_312_Table3,MATCH(LEFT($B1454,1),_312_Table3_ColumnLookup,0),FALSE)
+N("312"),
  IF(VALUE(LEFT($A1454,3))=313,VLOOKUP(VALUE(MID($B1454,2,1)),_313_Table3,MATCH(MID($B1454,1,1),_313_Table3_ColumnLookup,0),FALSE)
+N("313"),
  IF(AND(VALUE(LEFT($A1454,3))=314,LEN($B1454)=3),VLOOKUP(VALUE(MID($B1454,2,2)),_314_Table3,MATCH(MID($B1454,1,1),_314_Table3_ColumnLookup,0),FALSE),
  IF(VALUE(LEFT($A1454,3))=314,VLOOKUP(VALUE(MID($B1454,2,1)),_314_Table3,MATCH(MID($B1454,1,1),_314_Table3_ColumnLookup,0),FALSE)
+N("314"),
""))))))))))))))))))))))))</f>
        <v>#N/A</v>
      </c>
      <c r="H1454" s="321" t="str">
        <f>IFERROR(
IF(ISERROR($D1454)=FALSE,$D1454,IF(ISERROR($E1454)=FALSE,$E1454,IF(ISERROR($F1454)=FALSE,$F1454
+N("012 checkboxes"),
IF(
IF(OR(LEFT($A1454,9)="Syndicate",LEFT($A1454,12)="NewSyndicate"),VLOOKUP($A1454,'012'!$J:$ZW,MATCH("Link to button",'012'!$J$1:$ZW$1,0),0)
+N("309 checkbox"),
IF($C1454="309 LCR Summary0",VLOOKUP("Notes990",'309'!$P:$ZZ,MATCH("Link to button",'309'!$P$1:$ZZ$1,0),0)
+N("313 checkboxes"),
IF($C1454="313 Financial Information0LcmVsScr",IF($C1454="309 LCR Summary0",VLOOKUP("LcmVsScr",'309'!$N:$ZZ,MATCH("Link to button",'309'!$N$1:$ZZ$1,0),0),
IF($C1454="313 Financial Information0LcrDocAttached",IF($C1454="309 LCR Summary0",VLOOKUP("LcrDocAttached",'309'!$N:$ZZ,MATCH("Link to button",'309'!$N$1:$ZZ$1,0),
0)))))))=1,TRUE,FALSE)
))),"")</f>
        <v/>
      </c>
    </row>
    <row r="1455" spans="1:8">
      <c r="A1455" s="237" t="e">
        <f>VLOOKUP($G1455,CSVLookups!$B:$R,MATCH(A$1,CSVLookups!$B$1:$R$1,0),FALSE)</f>
        <v>#N/A</v>
      </c>
      <c r="B1455" s="237" t="e">
        <f>VLOOKUP($G1455,CSVLookups!$B:$R,MATCH(B$1,CSVLookups!$B$1:$R$1,0),FALSE)</f>
        <v>#N/A</v>
      </c>
      <c r="C1455" s="238" t="e">
        <f t="shared" si="23"/>
        <v>#N/A</v>
      </c>
      <c r="D1455" s="238" t="e">
        <f>IF(AND(VALUE(LEFT($A1455,3))=309,LEN($B1455)=3),VLOOKUP(VALUE(MID($B1455,2,2)),_309_Table1,MATCH(MID($B1455,1,1),_309_Table1_ColumnLookup,0),FALSE),
  IF($C1455="309 LCR SummaryA",OneYearSCR,IF($C1455="309 LCR SummaryB",UltimateSCR,IF(VALUE(LEFT($A1455,3))=309,VLOOKUP(VALUE(MID($B1455,2,1)),_309_Table1,MATCH(MID($B1455,1,1),_309_Table1_ColumnLookup,0),FALSE)
+N("309"),
  IF(VALUE(LEFT($A1455,3))=310,VLOOKUP(VALUE(MID($B1455,2,1)),_310_Table1,MATCH(MID($B1455,1,1),_310_Table1_ColumnLookup,0),FALSE)
+N("310"),
  IF(AND(VALUE(LEFT($A1455,3))=311,LEN($I1455)=4),VLOOKUP($I1455,_311_Table1,MATCH($B1455,_311_Table1_ColumnLookup,0),FALSE),
  IF(AND(VALUE(LEFT($A1455,3))=311,OR($B1455="I2",$B1455="J2",$B1455="K2",$B1455="L2")),VLOOKUP('311'!$G$58,_311_Table1,MATCH(MID($B1455,1,1),_311_Table1_ColumnLookup,0),FALSE),
  IF(AND(VALUE(LEFT($A1455,3))=311,RIGHT($B1455,5)="Total"),VLOOKUP('311'!$G$59,_311_Table1,MATCH(MID($B1455,1,1),_311_Table1_ColumnLookup,0),FALSE),
  IF(VALUE(LEFT($A1455,3))=311,VLOOKUP(VALUE(MID($B1455,2,1)),_311_Table1,MATCH(MID($B1455,1,1),_311_Table1_ColumnLookup,0),FALSE)
+N("311"),
  IF(AND(VALUE(LEFT($A1455,3))=312,LEFT($G1455,10)="Unincepted",$B1455="G "),VLOOKUP(" ULO",_312_Table1,MATCH('312'!$N$16,_312_Table1_ColumnLookup,0),FALSE),
  IF(AND(VALUE(LEFT($A1455,3))=312,LEFT($G1455,10)="Unincepted",$B1455="O "),VLOOKUP(" ULO",_312_Table1,MATCH('312'!$V$16,_312_Table1_ColumnLookup,0),FALSE),
  IF(AND(VALUE(LEFT($A1455,3))=312,LEFT($G1455,10)="Unincepted",$B1455="Q "),VLOOKUP(" ULO",_312_Table1,MATCH('312'!$X$16,_312_Table1_ColumnLookup,0),FALSE),
  IF(AND(VALUE(LEFT($A1455,3))=312,LEFT($G1455,10)="Unincepted"),VLOOKUP(" ULO",_312_Table1,MATCH(LEFT($B1455,1),_312_Table1_ColumnLookup,0),FALSE),
  IF(AND(VALUE(LEFT($A1455,3))=312,LEFT($G1455,5)="Total",$B1455="G "),VLOOKUP('312'!$F$80,_312_Table1,MATCH('312'!$N$16,_312_Table1_ColumnLookup,0),FALSE),
  IF(AND(VALUE(LEFT($A1455,3))=312,LEFT($G1455,5)="Total",$B1455="O "),VLOOKUP('312'!$F$80,_312_Table1,MATCH('312'!$V$16,_312_Table1_ColumnLookup,0),FALSE),
  IF(AND(VALUE(LEFT($A1455,3))=312,LEFT($G1455,5)="Total",$B1455="Q "),VLOOKUP('312'!$F$80,_312_Table1,MATCH('312'!$X$16,_312_Table1_ColumnLookup,0),FALSE),
  IF(AND(VALUE(LEFT($A1455,3))=312,LEFT($G1455,5)="Total"),VLOOKUP('312'!$F$80,_312_Table1,MATCH(LEFT($B1455,1),_312_Table1_ColumnLookup,0),FALSE),
  IF(AND(VALUE(LEFT($A1455,3))=312,LEN($I1455)=4,$B1455="G"),VLOOKUP($I1455,_312_Table1,MATCH('312'!$N$16,_312_Table1_ColumnLookup,0),FALSE),
  IF(AND(VALUE(LEFT($A1455,3))=312,LEN($I1455)=4,$B1455="O"),VLOOKUP($I1455,_312_Table1,MATCH('312'!$V$16,_312_Table1_ColumnLookup,0),FALSE),
  IF(AND(VALUE(LEFT($A1455,3))=312,LEN($I1455)=4,$B1455="Q"),VLOOKUP($I1455,_312_Table1,MATCH('312'!$X$16,_312_Table1_ColumnLookup,0),FALSE),
  IF(AND(VALUE(LEFT($A1455,3))=312,LEN($I1455)=4),VLOOKUP($I1455,_312_Table1,MATCH(LEFT($B1455,1),_312_Table1_ColumnLookup,0),FALSE)
+N("312"),
  IF(VALUE(LEFT($A1455,3))=313,VLOOKUP(VALUE(MID($B1455,2,1)),_313_Table1,MATCH(MID($B1455,1,1),_313_Table1_ColumnLookup,0),FALSE)
+N("313"),
  IF(AND(VALUE(LEFT($A1455,3))=314,LEN($B1455)=3),VLOOKUP(VALUE(MID($B1455,2,2)),_314_Table1,MATCH(MID($B1455,1,1),_314_Table1_ColumnLookup,0),FALSE),
  IF(VALUE(LEFT($A1455,3))=314,VLOOKUP(VALUE(MID($B1455,2,1)),_314_Table1,MATCH(MID($B1455,1,1),_314_Table1_ColumnLookup,0),FALSE)
+N("314"),
""))))))))))))))))))))))))</f>
        <v>#N/A</v>
      </c>
      <c r="E1455" s="238" t="e">
        <f>IF(AND(VALUE(LEFT($A1455,3))=309,LEN($B1455)=3),VLOOKUP(VALUE(MID($B1455,2,2)),_309_Table2,MATCH(MID($B1455,1,1),_309_Table2_ColumnLookup,0),FALSE),
  IF($C1455="309 LCR SummaryA",OneYearSCR,IF($C1455="309 LCR SummaryB",UltimateSCR,IF(VALUE(LEFT($A1455,3))=309,VLOOKUP(VALUE(MID($B1455,2,1)),_309_Table2,MATCH(MID($B1455,1,1),_309_Table2_ColumnLookup,0),FALSE)
+N("309"),
  IF(VALUE(LEFT($A1455,3))=310,VLOOKUP(VALUE(MID($B1455,2,1)),_310_Table2,MATCH(MID($B1455,1,1),_310_Table2_ColumnLookup,0),FALSE)
+N("310"),
  IF(AND(VALUE(LEFT($A1455,3))=311,LEN($I1455)=4),VLOOKUP($I1455,_311_Table2,MATCH($B1455,_311_Table2_ColumnLookup,0),FALSE),
  IF(AND(VALUE(LEFT($A1455,3))=311,OR($B1455="I2",$B1455="J2",$B1455="K2",$B1455="L2")),VLOOKUP('311'!$G$58,_311_Table2,MATCH(MID($B1455,1,1),_311_Table2_ColumnLookup,0),FALSE),
  IF(AND(VALUE(LEFT($A1455,3))=311,RIGHT($B1455,5)="Total"),VLOOKUP('311'!$G$59,_311_Table2,MATCH(MID($B1455,1,1),_311_Table2_ColumnLookup,0),FALSE),
  IF(VALUE(LEFT($A1455,3))=311,VLOOKUP(VALUE(MID($B1455,2,1)),_311_Table2,MATCH(MID($B1455,1,1),_311_Table2_ColumnLookup,0),FALSE)
+N("311"),
  IF(AND(VALUE(LEFT($A1455,3))=312,LEFT($G1455,10)="Unincepted",$B1455="G "),VLOOKUP(" ULO",_312_Table2,MATCH('312'!$N$16,_312_Table2_ColumnLookup,0),FALSE),
  IF(AND(VALUE(LEFT($A1455,3))=312,LEFT($G1455,10)="Unincepted",$B1455="O "),VLOOKUP(" ULO",_312_Table2,MATCH('312'!$V$16,_312_Table2_ColumnLookup,0),FALSE),
  IF(AND(VALUE(LEFT($A1455,3))=312,LEFT($G1455,10)="Unincepted",$B1455="Q "),VLOOKUP(" ULO",_312_Table2,MATCH('312'!$X$16,_312_Table2_ColumnLookup,0),FALSE),
  IF(AND(VALUE(LEFT($A1455,3))=312,LEFT($G1455,10)="Unincepted"),VLOOKUP(" ULO",_312_Table2,MATCH(LEFT($B1455,1),_312_Table2_ColumnLookup,0),FALSE),
  IF(AND(VALUE(LEFT($A1455,3))=312,LEFT($G1455,5)="Total",$B1455="G "),VLOOKUP('312'!$F$80,_312_Table2,MATCH('312'!$N$16,_312_Table2_ColumnLookup,0),FALSE),
  IF(AND(VALUE(LEFT($A1455,3))=312,LEFT($G1455,5)="Total",$B1455="O "),VLOOKUP('312'!$F$80,_312_Table2,MATCH('312'!$V$16,_312_Table2_ColumnLookup,0),FALSE),
  IF(AND(VALUE(LEFT($A1455,3))=312,LEFT($G1455,5)="Total",$B1455="Q "),VLOOKUP('312'!$F$80,_312_Table2,MATCH('312'!$X$16,_312_Table2_ColumnLookup,0),FALSE),
  IF(AND(VALUE(LEFT($A1455,3))=312,LEFT($G1455,5)="Total"),VLOOKUP('312'!$F$80,_312_Table2,MATCH(LEFT($B1455,1),_312_Table2_ColumnLookup,0),FALSE),
  IF(AND(VALUE(LEFT($A1455,3))=312,LEN($I1455)=4,$B1455="G"),VLOOKUP($I1455,_312_Table2,MATCH('312'!$N$16,_312_Table2_ColumnLookup,0),FALSE),
  IF(AND(VALUE(LEFT($A1455,3))=312,LEN($I1455)=4,$B1455="O"),VLOOKUP($I1455,_312_Table2,MATCH('312'!$V$16,_312_Table2_ColumnLookup,0),FALSE),
  IF(AND(VALUE(LEFT($A1455,3))=312,LEN($I1455)=4,$B1455="Q"),VLOOKUP($I1455,_312_Table2,MATCH('312'!$X$16,_312_Table2_ColumnLookup,0),FALSE),
  IF(AND(VALUE(LEFT($A1455,3))=312,LEN($I1455)=4),VLOOKUP($I1455,_312_Table2,MATCH(LEFT($B1455,1),_312_Table2_ColumnLookup,0),FALSE)
+N("312"),
  IF(VALUE(LEFT($A1455,3))=313,VLOOKUP(VALUE(MID($B1455,2,1)),_313_Table2,MATCH(MID($B1455,1,1),_313_Table2_ColumnLookup,0),FALSE)
+N("313"),
  IF(AND(VALUE(LEFT($A1455,3))=314,LEN($B1455)=3),VLOOKUP(VALUE(MID($B1455,2,2)),_314_Table2,MATCH(MID($B1455,1,1),_314_Table2_ColumnLookup,0),FALSE),
  IF(VALUE(LEFT($A1455,3))=314,VLOOKUP(VALUE(MID($B1455,2,1)),_314_Table2,MATCH(MID($B1455,1,1),_314_Table2_ColumnLookup,0),FALSE)
+N("314"),
""))))))))))))))))))))))))</f>
        <v>#N/A</v>
      </c>
      <c r="F1455" s="238" t="e">
        <f>IF(AND(VALUE(LEFT($A1455,3))=309,LEN($B1455)=3),VLOOKUP(VALUE(MID($B1455,2,2)),_309_Table3,MATCH(MID($B1455,1,1),_309_Table3_ColumnLookup,0),FALSE),
  IF($C1455="309 LCR SummaryA",OneYearSCR,IF($C1455="309 LCR SummaryB",UltimateSCR,IF(VALUE(LEFT($A1455,3))=309,VLOOKUP(VALUE(MID($B1455,2,1)),_309_Table3,MATCH(MID($B1455,1,1),_309_Table3_ColumnLookup,0),FALSE)
+N("309"),
  IF(VALUE(LEFT($A1455,3))=310,VLOOKUP(VALUE(MID($B1455,2,1)),_310_Table3,MATCH(MID($B1455,1,1),_310_Table3_ColumnLookup,0),FALSE)
+N("310"),
  IF(AND(VALUE(LEFT($A1455,3))=311,LEN($I1455)=4),VLOOKUP($I1455,_311_Table3,MATCH($B1455,_311_Table3_ColumnLookup,0),FALSE),
  IF(AND(VALUE(LEFT($A1455,3))=311,OR($B1455="I2",$B1455="J2",$B1455="K2",$B1455="L2")),VLOOKUP('311'!$G$58,_311_Table3,MATCH(MID($B1455,1,1),_311_Table3_ColumnLookup,0),FALSE),
  IF(AND(VALUE(LEFT($A1455,3))=311,RIGHT($B1455,5)="Total"),VLOOKUP('311'!$G$59,_311_Table3,MATCH(MID($B1455,1,1),_311_Table3_ColumnLookup,0),FALSE),
  IF(VALUE(LEFT($A1455,3))=311,VLOOKUP(VALUE(MID($B1455,2,1)),_311_Table3,MATCH(MID($B1455,1,1),_311_Table3_ColumnLookup,0),FALSE)
+N("311"),
  IF(AND(VALUE(LEFT($A1455,3))=312,LEFT($G1455,10)="Unincepted",$B1455="G "),VLOOKUP(" ULO",_312_Table3,MATCH('312'!$N$16,_312_Table3_ColumnLookup,0),FALSE),
  IF(AND(VALUE(LEFT($A1455,3))=312,LEFT($G1455,10)="Unincepted",$B1455="O "),VLOOKUP(" ULO",_312_Table3,MATCH('312'!$V$16,_312_Table3_ColumnLookup,0),FALSE),
  IF(AND(VALUE(LEFT($A1455,3))=312,LEFT($G1455,10)="Unincepted",$B1455="Q "),VLOOKUP(" ULO",_312_Table3,MATCH('312'!$X$16,_312_Table3_ColumnLookup,0),FALSE),
  IF(AND(VALUE(LEFT($A1455,3))=312,LEFT($G1455,10)="Unincepted"),VLOOKUP(" ULO",_312_Table3,MATCH(LEFT($B1455,1),_312_Table3_ColumnLookup,0),FALSE),
  IF(AND(VALUE(LEFT($A1455,3))=312,LEFT($G1455,5)="Total",$B1455="G "),VLOOKUP('312'!$F$80,_312_Table3,MATCH('312'!$N$16,_312_Table3_ColumnLookup,0),FALSE),
  IF(AND(VALUE(LEFT($A1455,3))=312,LEFT($G1455,5)="Total",$B1455="O "),VLOOKUP('312'!$F$80,_312_Table3,MATCH('312'!$V$16,_312_Table3_ColumnLookup,0),FALSE),
  IF(AND(VALUE(LEFT($A1455,3))=312,LEFT($G1455,5)="Total",$B1455="Q "),VLOOKUP('312'!$F$80,_312_Table3,MATCH('312'!$X$16,_312_Table3_ColumnLookup,0),FALSE),
  IF(AND(VALUE(LEFT($A1455,3))=312,LEFT($G1455,5)="Total"),VLOOKUP('312'!$F$80,_312_Table3,MATCH(LEFT($B1455,1),_312_Table3_ColumnLookup,0),FALSE),
  IF(AND(VALUE(LEFT($A1455,3))=312,LEN($I1455)=4,$B1455="G"),VLOOKUP($I1455,_312_Table3,MATCH('312'!$N$16,_312_Table3_ColumnLookup,0),FALSE),
  IF(AND(VALUE(LEFT($A1455,3))=312,LEN($I1455)=4,$B1455="O"),VLOOKUP($I1455,_312_Table3,MATCH('312'!$V$16,_312_Table3_ColumnLookup,0),FALSE),
  IF(AND(VALUE(LEFT($A1455,3))=312,LEN($I1455)=4,$B1455="Q"),VLOOKUP($I1455,_312_Table3,MATCH('312'!$X$16,_312_Table3_ColumnLookup,0),FALSE),
  IF(AND(VALUE(LEFT($A1455,3))=312,LEN($I1455)=4),VLOOKUP($I1455,_312_Table3,MATCH(LEFT($B1455,1),_312_Table3_ColumnLookup,0),FALSE)
+N("312"),
  IF(VALUE(LEFT($A1455,3))=313,VLOOKUP(VALUE(MID($B1455,2,1)),_313_Table3,MATCH(MID($B1455,1,1),_313_Table3_ColumnLookup,0),FALSE)
+N("313"),
  IF(AND(VALUE(LEFT($A1455,3))=314,LEN($B1455)=3),VLOOKUP(VALUE(MID($B1455,2,2)),_314_Table3,MATCH(MID($B1455,1,1),_314_Table3_ColumnLookup,0),FALSE),
  IF(VALUE(LEFT($A1455,3))=314,VLOOKUP(VALUE(MID($B1455,2,1)),_314_Table3,MATCH(MID($B1455,1,1),_314_Table3_ColumnLookup,0),FALSE)
+N("314"),
""))))))))))))))))))))))))</f>
        <v>#N/A</v>
      </c>
      <c r="H1455" s="321" t="str">
        <f>IFERROR(
IF(ISERROR($D1455)=FALSE,$D1455,IF(ISERROR($E1455)=FALSE,$E1455,IF(ISERROR($F1455)=FALSE,$F1455
+N("012 checkboxes"),
IF(
IF(OR(LEFT($A1455,9)="Syndicate",LEFT($A1455,12)="NewSyndicate"),VLOOKUP($A1455,'012'!$J:$ZW,MATCH("Link to button",'012'!$J$1:$ZW$1,0),0)
+N("309 checkbox"),
IF($C1455="309 LCR Summary0",VLOOKUP("Notes990",'309'!$P:$ZZ,MATCH("Link to button",'309'!$P$1:$ZZ$1,0),0)
+N("313 checkboxes"),
IF($C1455="313 Financial Information0LcmVsScr",IF($C1455="309 LCR Summary0",VLOOKUP("LcmVsScr",'309'!$N:$ZZ,MATCH("Link to button",'309'!$N$1:$ZZ$1,0),0),
IF($C1455="313 Financial Information0LcrDocAttached",IF($C1455="309 LCR Summary0",VLOOKUP("LcrDocAttached",'309'!$N:$ZZ,MATCH("Link to button",'309'!$N$1:$ZZ$1,0),
0)))))))=1,TRUE,FALSE)
))),"")</f>
        <v/>
      </c>
    </row>
    <row r="1456" spans="1:8">
      <c r="A1456" s="237" t="e">
        <f>VLOOKUP($G1456,CSVLookups!$B:$R,MATCH(A$1,CSVLookups!$B$1:$R$1,0),FALSE)</f>
        <v>#N/A</v>
      </c>
      <c r="B1456" s="237" t="e">
        <f>VLOOKUP($G1456,CSVLookups!$B:$R,MATCH(B$1,CSVLookups!$B$1:$R$1,0),FALSE)</f>
        <v>#N/A</v>
      </c>
      <c r="C1456" s="238" t="e">
        <f t="shared" si="23"/>
        <v>#N/A</v>
      </c>
      <c r="D1456" s="238" t="e">
        <f>IF(AND(VALUE(LEFT($A1456,3))=309,LEN($B1456)=3),VLOOKUP(VALUE(MID($B1456,2,2)),_309_Table1,MATCH(MID($B1456,1,1),_309_Table1_ColumnLookup,0),FALSE),
  IF($C1456="309 LCR SummaryA",OneYearSCR,IF($C1456="309 LCR SummaryB",UltimateSCR,IF(VALUE(LEFT($A1456,3))=309,VLOOKUP(VALUE(MID($B1456,2,1)),_309_Table1,MATCH(MID($B1456,1,1),_309_Table1_ColumnLookup,0),FALSE)
+N("309"),
  IF(VALUE(LEFT($A1456,3))=310,VLOOKUP(VALUE(MID($B1456,2,1)),_310_Table1,MATCH(MID($B1456,1,1),_310_Table1_ColumnLookup,0),FALSE)
+N("310"),
  IF(AND(VALUE(LEFT($A1456,3))=311,LEN($I1456)=4),VLOOKUP($I1456,_311_Table1,MATCH($B1456,_311_Table1_ColumnLookup,0),FALSE),
  IF(AND(VALUE(LEFT($A1456,3))=311,OR($B1456="I2",$B1456="J2",$B1456="K2",$B1456="L2")),VLOOKUP('311'!$G$58,_311_Table1,MATCH(MID($B1456,1,1),_311_Table1_ColumnLookup,0),FALSE),
  IF(AND(VALUE(LEFT($A1456,3))=311,RIGHT($B1456,5)="Total"),VLOOKUP('311'!$G$59,_311_Table1,MATCH(MID($B1456,1,1),_311_Table1_ColumnLookup,0),FALSE),
  IF(VALUE(LEFT($A1456,3))=311,VLOOKUP(VALUE(MID($B1456,2,1)),_311_Table1,MATCH(MID($B1456,1,1),_311_Table1_ColumnLookup,0),FALSE)
+N("311"),
  IF(AND(VALUE(LEFT($A1456,3))=312,LEFT($G1456,10)="Unincepted",$B1456="G "),VLOOKUP(" ULO",_312_Table1,MATCH('312'!$N$16,_312_Table1_ColumnLookup,0),FALSE),
  IF(AND(VALUE(LEFT($A1456,3))=312,LEFT($G1456,10)="Unincepted",$B1456="O "),VLOOKUP(" ULO",_312_Table1,MATCH('312'!$V$16,_312_Table1_ColumnLookup,0),FALSE),
  IF(AND(VALUE(LEFT($A1456,3))=312,LEFT($G1456,10)="Unincepted",$B1456="Q "),VLOOKUP(" ULO",_312_Table1,MATCH('312'!$X$16,_312_Table1_ColumnLookup,0),FALSE),
  IF(AND(VALUE(LEFT($A1456,3))=312,LEFT($G1456,10)="Unincepted"),VLOOKUP(" ULO",_312_Table1,MATCH(LEFT($B1456,1),_312_Table1_ColumnLookup,0),FALSE),
  IF(AND(VALUE(LEFT($A1456,3))=312,LEFT($G1456,5)="Total",$B1456="G "),VLOOKUP('312'!$F$80,_312_Table1,MATCH('312'!$N$16,_312_Table1_ColumnLookup,0),FALSE),
  IF(AND(VALUE(LEFT($A1456,3))=312,LEFT($G1456,5)="Total",$B1456="O "),VLOOKUP('312'!$F$80,_312_Table1,MATCH('312'!$V$16,_312_Table1_ColumnLookup,0),FALSE),
  IF(AND(VALUE(LEFT($A1456,3))=312,LEFT($G1456,5)="Total",$B1456="Q "),VLOOKUP('312'!$F$80,_312_Table1,MATCH('312'!$X$16,_312_Table1_ColumnLookup,0),FALSE),
  IF(AND(VALUE(LEFT($A1456,3))=312,LEFT($G1456,5)="Total"),VLOOKUP('312'!$F$80,_312_Table1,MATCH(LEFT($B1456,1),_312_Table1_ColumnLookup,0),FALSE),
  IF(AND(VALUE(LEFT($A1456,3))=312,LEN($I1456)=4,$B1456="G"),VLOOKUP($I1456,_312_Table1,MATCH('312'!$N$16,_312_Table1_ColumnLookup,0),FALSE),
  IF(AND(VALUE(LEFT($A1456,3))=312,LEN($I1456)=4,$B1456="O"),VLOOKUP($I1456,_312_Table1,MATCH('312'!$V$16,_312_Table1_ColumnLookup,0),FALSE),
  IF(AND(VALUE(LEFT($A1456,3))=312,LEN($I1456)=4,$B1456="Q"),VLOOKUP($I1456,_312_Table1,MATCH('312'!$X$16,_312_Table1_ColumnLookup,0),FALSE),
  IF(AND(VALUE(LEFT($A1456,3))=312,LEN($I1456)=4),VLOOKUP($I1456,_312_Table1,MATCH(LEFT($B1456,1),_312_Table1_ColumnLookup,0),FALSE)
+N("312"),
  IF(VALUE(LEFT($A1456,3))=313,VLOOKUP(VALUE(MID($B1456,2,1)),_313_Table1,MATCH(MID($B1456,1,1),_313_Table1_ColumnLookup,0),FALSE)
+N("313"),
  IF(AND(VALUE(LEFT($A1456,3))=314,LEN($B1456)=3),VLOOKUP(VALUE(MID($B1456,2,2)),_314_Table1,MATCH(MID($B1456,1,1),_314_Table1_ColumnLookup,0),FALSE),
  IF(VALUE(LEFT($A1456,3))=314,VLOOKUP(VALUE(MID($B1456,2,1)),_314_Table1,MATCH(MID($B1456,1,1),_314_Table1_ColumnLookup,0),FALSE)
+N("314"),
""))))))))))))))))))))))))</f>
        <v>#N/A</v>
      </c>
      <c r="E1456" s="238" t="e">
        <f>IF(AND(VALUE(LEFT($A1456,3))=309,LEN($B1456)=3),VLOOKUP(VALUE(MID($B1456,2,2)),_309_Table2,MATCH(MID($B1456,1,1),_309_Table2_ColumnLookup,0),FALSE),
  IF($C1456="309 LCR SummaryA",OneYearSCR,IF($C1456="309 LCR SummaryB",UltimateSCR,IF(VALUE(LEFT($A1456,3))=309,VLOOKUP(VALUE(MID($B1456,2,1)),_309_Table2,MATCH(MID($B1456,1,1),_309_Table2_ColumnLookup,0),FALSE)
+N("309"),
  IF(VALUE(LEFT($A1456,3))=310,VLOOKUP(VALUE(MID($B1456,2,1)),_310_Table2,MATCH(MID($B1456,1,1),_310_Table2_ColumnLookup,0),FALSE)
+N("310"),
  IF(AND(VALUE(LEFT($A1456,3))=311,LEN($I1456)=4),VLOOKUP($I1456,_311_Table2,MATCH($B1456,_311_Table2_ColumnLookup,0),FALSE),
  IF(AND(VALUE(LEFT($A1456,3))=311,OR($B1456="I2",$B1456="J2",$B1456="K2",$B1456="L2")),VLOOKUP('311'!$G$58,_311_Table2,MATCH(MID($B1456,1,1),_311_Table2_ColumnLookup,0),FALSE),
  IF(AND(VALUE(LEFT($A1456,3))=311,RIGHT($B1456,5)="Total"),VLOOKUP('311'!$G$59,_311_Table2,MATCH(MID($B1456,1,1),_311_Table2_ColumnLookup,0),FALSE),
  IF(VALUE(LEFT($A1456,3))=311,VLOOKUP(VALUE(MID($B1456,2,1)),_311_Table2,MATCH(MID($B1456,1,1),_311_Table2_ColumnLookup,0),FALSE)
+N("311"),
  IF(AND(VALUE(LEFT($A1456,3))=312,LEFT($G1456,10)="Unincepted",$B1456="G "),VLOOKUP(" ULO",_312_Table2,MATCH('312'!$N$16,_312_Table2_ColumnLookup,0),FALSE),
  IF(AND(VALUE(LEFT($A1456,3))=312,LEFT($G1456,10)="Unincepted",$B1456="O "),VLOOKUP(" ULO",_312_Table2,MATCH('312'!$V$16,_312_Table2_ColumnLookup,0),FALSE),
  IF(AND(VALUE(LEFT($A1456,3))=312,LEFT($G1456,10)="Unincepted",$B1456="Q "),VLOOKUP(" ULO",_312_Table2,MATCH('312'!$X$16,_312_Table2_ColumnLookup,0),FALSE),
  IF(AND(VALUE(LEFT($A1456,3))=312,LEFT($G1456,10)="Unincepted"),VLOOKUP(" ULO",_312_Table2,MATCH(LEFT($B1456,1),_312_Table2_ColumnLookup,0),FALSE),
  IF(AND(VALUE(LEFT($A1456,3))=312,LEFT($G1456,5)="Total",$B1456="G "),VLOOKUP('312'!$F$80,_312_Table2,MATCH('312'!$N$16,_312_Table2_ColumnLookup,0),FALSE),
  IF(AND(VALUE(LEFT($A1456,3))=312,LEFT($G1456,5)="Total",$B1456="O "),VLOOKUP('312'!$F$80,_312_Table2,MATCH('312'!$V$16,_312_Table2_ColumnLookup,0),FALSE),
  IF(AND(VALUE(LEFT($A1456,3))=312,LEFT($G1456,5)="Total",$B1456="Q "),VLOOKUP('312'!$F$80,_312_Table2,MATCH('312'!$X$16,_312_Table2_ColumnLookup,0),FALSE),
  IF(AND(VALUE(LEFT($A1456,3))=312,LEFT($G1456,5)="Total"),VLOOKUP('312'!$F$80,_312_Table2,MATCH(LEFT($B1456,1),_312_Table2_ColumnLookup,0),FALSE),
  IF(AND(VALUE(LEFT($A1456,3))=312,LEN($I1456)=4,$B1456="G"),VLOOKUP($I1456,_312_Table2,MATCH('312'!$N$16,_312_Table2_ColumnLookup,0),FALSE),
  IF(AND(VALUE(LEFT($A1456,3))=312,LEN($I1456)=4,$B1456="O"),VLOOKUP($I1456,_312_Table2,MATCH('312'!$V$16,_312_Table2_ColumnLookup,0),FALSE),
  IF(AND(VALUE(LEFT($A1456,3))=312,LEN($I1456)=4,$B1456="Q"),VLOOKUP($I1456,_312_Table2,MATCH('312'!$X$16,_312_Table2_ColumnLookup,0),FALSE),
  IF(AND(VALUE(LEFT($A1456,3))=312,LEN($I1456)=4),VLOOKUP($I1456,_312_Table2,MATCH(LEFT($B1456,1),_312_Table2_ColumnLookup,0),FALSE)
+N("312"),
  IF(VALUE(LEFT($A1456,3))=313,VLOOKUP(VALUE(MID($B1456,2,1)),_313_Table2,MATCH(MID($B1456,1,1),_313_Table2_ColumnLookup,0),FALSE)
+N("313"),
  IF(AND(VALUE(LEFT($A1456,3))=314,LEN($B1456)=3),VLOOKUP(VALUE(MID($B1456,2,2)),_314_Table2,MATCH(MID($B1456,1,1),_314_Table2_ColumnLookup,0),FALSE),
  IF(VALUE(LEFT($A1456,3))=314,VLOOKUP(VALUE(MID($B1456,2,1)),_314_Table2,MATCH(MID($B1456,1,1),_314_Table2_ColumnLookup,0),FALSE)
+N("314"),
""))))))))))))))))))))))))</f>
        <v>#N/A</v>
      </c>
      <c r="F1456" s="238" t="e">
        <f>IF(AND(VALUE(LEFT($A1456,3))=309,LEN($B1456)=3),VLOOKUP(VALUE(MID($B1456,2,2)),_309_Table3,MATCH(MID($B1456,1,1),_309_Table3_ColumnLookup,0),FALSE),
  IF($C1456="309 LCR SummaryA",OneYearSCR,IF($C1456="309 LCR SummaryB",UltimateSCR,IF(VALUE(LEFT($A1456,3))=309,VLOOKUP(VALUE(MID($B1456,2,1)),_309_Table3,MATCH(MID($B1456,1,1),_309_Table3_ColumnLookup,0),FALSE)
+N("309"),
  IF(VALUE(LEFT($A1456,3))=310,VLOOKUP(VALUE(MID($B1456,2,1)),_310_Table3,MATCH(MID($B1456,1,1),_310_Table3_ColumnLookup,0),FALSE)
+N("310"),
  IF(AND(VALUE(LEFT($A1456,3))=311,LEN($I1456)=4),VLOOKUP($I1456,_311_Table3,MATCH($B1456,_311_Table3_ColumnLookup,0),FALSE),
  IF(AND(VALUE(LEFT($A1456,3))=311,OR($B1456="I2",$B1456="J2",$B1456="K2",$B1456="L2")),VLOOKUP('311'!$G$58,_311_Table3,MATCH(MID($B1456,1,1),_311_Table3_ColumnLookup,0),FALSE),
  IF(AND(VALUE(LEFT($A1456,3))=311,RIGHT($B1456,5)="Total"),VLOOKUP('311'!$G$59,_311_Table3,MATCH(MID($B1456,1,1),_311_Table3_ColumnLookup,0),FALSE),
  IF(VALUE(LEFT($A1456,3))=311,VLOOKUP(VALUE(MID($B1456,2,1)),_311_Table3,MATCH(MID($B1456,1,1),_311_Table3_ColumnLookup,0),FALSE)
+N("311"),
  IF(AND(VALUE(LEFT($A1456,3))=312,LEFT($G1456,10)="Unincepted",$B1456="G "),VLOOKUP(" ULO",_312_Table3,MATCH('312'!$N$16,_312_Table3_ColumnLookup,0),FALSE),
  IF(AND(VALUE(LEFT($A1456,3))=312,LEFT($G1456,10)="Unincepted",$B1456="O "),VLOOKUP(" ULO",_312_Table3,MATCH('312'!$V$16,_312_Table3_ColumnLookup,0),FALSE),
  IF(AND(VALUE(LEFT($A1456,3))=312,LEFT($G1456,10)="Unincepted",$B1456="Q "),VLOOKUP(" ULO",_312_Table3,MATCH('312'!$X$16,_312_Table3_ColumnLookup,0),FALSE),
  IF(AND(VALUE(LEFT($A1456,3))=312,LEFT($G1456,10)="Unincepted"),VLOOKUP(" ULO",_312_Table3,MATCH(LEFT($B1456,1),_312_Table3_ColumnLookup,0),FALSE),
  IF(AND(VALUE(LEFT($A1456,3))=312,LEFT($G1456,5)="Total",$B1456="G "),VLOOKUP('312'!$F$80,_312_Table3,MATCH('312'!$N$16,_312_Table3_ColumnLookup,0),FALSE),
  IF(AND(VALUE(LEFT($A1456,3))=312,LEFT($G1456,5)="Total",$B1456="O "),VLOOKUP('312'!$F$80,_312_Table3,MATCH('312'!$V$16,_312_Table3_ColumnLookup,0),FALSE),
  IF(AND(VALUE(LEFT($A1456,3))=312,LEFT($G1456,5)="Total",$B1456="Q "),VLOOKUP('312'!$F$80,_312_Table3,MATCH('312'!$X$16,_312_Table3_ColumnLookup,0),FALSE),
  IF(AND(VALUE(LEFT($A1456,3))=312,LEFT($G1456,5)="Total"),VLOOKUP('312'!$F$80,_312_Table3,MATCH(LEFT($B1456,1),_312_Table3_ColumnLookup,0),FALSE),
  IF(AND(VALUE(LEFT($A1456,3))=312,LEN($I1456)=4,$B1456="G"),VLOOKUP($I1456,_312_Table3,MATCH('312'!$N$16,_312_Table3_ColumnLookup,0),FALSE),
  IF(AND(VALUE(LEFT($A1456,3))=312,LEN($I1456)=4,$B1456="O"),VLOOKUP($I1456,_312_Table3,MATCH('312'!$V$16,_312_Table3_ColumnLookup,0),FALSE),
  IF(AND(VALUE(LEFT($A1456,3))=312,LEN($I1456)=4,$B1456="Q"),VLOOKUP($I1456,_312_Table3,MATCH('312'!$X$16,_312_Table3_ColumnLookup,0),FALSE),
  IF(AND(VALUE(LEFT($A1456,3))=312,LEN($I1456)=4),VLOOKUP($I1456,_312_Table3,MATCH(LEFT($B1456,1),_312_Table3_ColumnLookup,0),FALSE)
+N("312"),
  IF(VALUE(LEFT($A1456,3))=313,VLOOKUP(VALUE(MID($B1456,2,1)),_313_Table3,MATCH(MID($B1456,1,1),_313_Table3_ColumnLookup,0),FALSE)
+N("313"),
  IF(AND(VALUE(LEFT($A1456,3))=314,LEN($B1456)=3),VLOOKUP(VALUE(MID($B1456,2,2)),_314_Table3,MATCH(MID($B1456,1,1),_314_Table3_ColumnLookup,0),FALSE),
  IF(VALUE(LEFT($A1456,3))=314,VLOOKUP(VALUE(MID($B1456,2,1)),_314_Table3,MATCH(MID($B1456,1,1),_314_Table3_ColumnLookup,0),FALSE)
+N("314"),
""))))))))))))))))))))))))</f>
        <v>#N/A</v>
      </c>
      <c r="H1456" s="321" t="str">
        <f>IFERROR(
IF(ISERROR($D1456)=FALSE,$D1456,IF(ISERROR($E1456)=FALSE,$E1456,IF(ISERROR($F1456)=FALSE,$F1456
+N("012 checkboxes"),
IF(
IF(OR(LEFT($A1456,9)="Syndicate",LEFT($A1456,12)="NewSyndicate"),VLOOKUP($A1456,'012'!$J:$ZW,MATCH("Link to button",'012'!$J$1:$ZW$1,0),0)
+N("309 checkbox"),
IF($C1456="309 LCR Summary0",VLOOKUP("Notes990",'309'!$P:$ZZ,MATCH("Link to button",'309'!$P$1:$ZZ$1,0),0)
+N("313 checkboxes"),
IF($C1456="313 Financial Information0LcmVsScr",IF($C1456="309 LCR Summary0",VLOOKUP("LcmVsScr",'309'!$N:$ZZ,MATCH("Link to button",'309'!$N$1:$ZZ$1,0),0),
IF($C1456="313 Financial Information0LcrDocAttached",IF($C1456="309 LCR Summary0",VLOOKUP("LcrDocAttached",'309'!$N:$ZZ,MATCH("Link to button",'309'!$N$1:$ZZ$1,0),
0)))))))=1,TRUE,FALSE)
))),"")</f>
        <v/>
      </c>
    </row>
    <row r="1457" spans="1:8">
      <c r="A1457" s="237" t="e">
        <f>VLOOKUP($G1457,CSVLookups!$B:$R,MATCH(A$1,CSVLookups!$B$1:$R$1,0),FALSE)</f>
        <v>#N/A</v>
      </c>
      <c r="B1457" s="237" t="e">
        <f>VLOOKUP($G1457,CSVLookups!$B:$R,MATCH(B$1,CSVLookups!$B$1:$R$1,0),FALSE)</f>
        <v>#N/A</v>
      </c>
      <c r="C1457" s="238" t="e">
        <f t="shared" si="23"/>
        <v>#N/A</v>
      </c>
      <c r="D1457" s="238" t="e">
        <f>IF(AND(VALUE(LEFT($A1457,3))=309,LEN($B1457)=3),VLOOKUP(VALUE(MID($B1457,2,2)),_309_Table1,MATCH(MID($B1457,1,1),_309_Table1_ColumnLookup,0),FALSE),
  IF($C1457="309 LCR SummaryA",OneYearSCR,IF($C1457="309 LCR SummaryB",UltimateSCR,IF(VALUE(LEFT($A1457,3))=309,VLOOKUP(VALUE(MID($B1457,2,1)),_309_Table1,MATCH(MID($B1457,1,1),_309_Table1_ColumnLookup,0),FALSE)
+N("309"),
  IF(VALUE(LEFT($A1457,3))=310,VLOOKUP(VALUE(MID($B1457,2,1)),_310_Table1,MATCH(MID($B1457,1,1),_310_Table1_ColumnLookup,0),FALSE)
+N("310"),
  IF(AND(VALUE(LEFT($A1457,3))=311,LEN($I1457)=4),VLOOKUP($I1457,_311_Table1,MATCH($B1457,_311_Table1_ColumnLookup,0),FALSE),
  IF(AND(VALUE(LEFT($A1457,3))=311,OR($B1457="I2",$B1457="J2",$B1457="K2",$B1457="L2")),VLOOKUP('311'!$G$58,_311_Table1,MATCH(MID($B1457,1,1),_311_Table1_ColumnLookup,0),FALSE),
  IF(AND(VALUE(LEFT($A1457,3))=311,RIGHT($B1457,5)="Total"),VLOOKUP('311'!$G$59,_311_Table1,MATCH(MID($B1457,1,1),_311_Table1_ColumnLookup,0),FALSE),
  IF(VALUE(LEFT($A1457,3))=311,VLOOKUP(VALUE(MID($B1457,2,1)),_311_Table1,MATCH(MID($B1457,1,1),_311_Table1_ColumnLookup,0),FALSE)
+N("311"),
  IF(AND(VALUE(LEFT($A1457,3))=312,LEFT($G1457,10)="Unincepted",$B1457="G "),VLOOKUP(" ULO",_312_Table1,MATCH('312'!$N$16,_312_Table1_ColumnLookup,0),FALSE),
  IF(AND(VALUE(LEFT($A1457,3))=312,LEFT($G1457,10)="Unincepted",$B1457="O "),VLOOKUP(" ULO",_312_Table1,MATCH('312'!$V$16,_312_Table1_ColumnLookup,0),FALSE),
  IF(AND(VALUE(LEFT($A1457,3))=312,LEFT($G1457,10)="Unincepted",$B1457="Q "),VLOOKUP(" ULO",_312_Table1,MATCH('312'!$X$16,_312_Table1_ColumnLookup,0),FALSE),
  IF(AND(VALUE(LEFT($A1457,3))=312,LEFT($G1457,10)="Unincepted"),VLOOKUP(" ULO",_312_Table1,MATCH(LEFT($B1457,1),_312_Table1_ColumnLookup,0),FALSE),
  IF(AND(VALUE(LEFT($A1457,3))=312,LEFT($G1457,5)="Total",$B1457="G "),VLOOKUP('312'!$F$80,_312_Table1,MATCH('312'!$N$16,_312_Table1_ColumnLookup,0),FALSE),
  IF(AND(VALUE(LEFT($A1457,3))=312,LEFT($G1457,5)="Total",$B1457="O "),VLOOKUP('312'!$F$80,_312_Table1,MATCH('312'!$V$16,_312_Table1_ColumnLookup,0),FALSE),
  IF(AND(VALUE(LEFT($A1457,3))=312,LEFT($G1457,5)="Total",$B1457="Q "),VLOOKUP('312'!$F$80,_312_Table1,MATCH('312'!$X$16,_312_Table1_ColumnLookup,0),FALSE),
  IF(AND(VALUE(LEFT($A1457,3))=312,LEFT($G1457,5)="Total"),VLOOKUP('312'!$F$80,_312_Table1,MATCH(LEFT($B1457,1),_312_Table1_ColumnLookup,0),FALSE),
  IF(AND(VALUE(LEFT($A1457,3))=312,LEN($I1457)=4,$B1457="G"),VLOOKUP($I1457,_312_Table1,MATCH('312'!$N$16,_312_Table1_ColumnLookup,0),FALSE),
  IF(AND(VALUE(LEFT($A1457,3))=312,LEN($I1457)=4,$B1457="O"),VLOOKUP($I1457,_312_Table1,MATCH('312'!$V$16,_312_Table1_ColumnLookup,0),FALSE),
  IF(AND(VALUE(LEFT($A1457,3))=312,LEN($I1457)=4,$B1457="Q"),VLOOKUP($I1457,_312_Table1,MATCH('312'!$X$16,_312_Table1_ColumnLookup,0),FALSE),
  IF(AND(VALUE(LEFT($A1457,3))=312,LEN($I1457)=4),VLOOKUP($I1457,_312_Table1,MATCH(LEFT($B1457,1),_312_Table1_ColumnLookup,0),FALSE)
+N("312"),
  IF(VALUE(LEFT($A1457,3))=313,VLOOKUP(VALUE(MID($B1457,2,1)),_313_Table1,MATCH(MID($B1457,1,1),_313_Table1_ColumnLookup,0),FALSE)
+N("313"),
  IF(AND(VALUE(LEFT($A1457,3))=314,LEN($B1457)=3),VLOOKUP(VALUE(MID($B1457,2,2)),_314_Table1,MATCH(MID($B1457,1,1),_314_Table1_ColumnLookup,0),FALSE),
  IF(VALUE(LEFT($A1457,3))=314,VLOOKUP(VALUE(MID($B1457,2,1)),_314_Table1,MATCH(MID($B1457,1,1),_314_Table1_ColumnLookup,0),FALSE)
+N("314"),
""))))))))))))))))))))))))</f>
        <v>#N/A</v>
      </c>
      <c r="E1457" s="238" t="e">
        <f>IF(AND(VALUE(LEFT($A1457,3))=309,LEN($B1457)=3),VLOOKUP(VALUE(MID($B1457,2,2)),_309_Table2,MATCH(MID($B1457,1,1),_309_Table2_ColumnLookup,0),FALSE),
  IF($C1457="309 LCR SummaryA",OneYearSCR,IF($C1457="309 LCR SummaryB",UltimateSCR,IF(VALUE(LEFT($A1457,3))=309,VLOOKUP(VALUE(MID($B1457,2,1)),_309_Table2,MATCH(MID($B1457,1,1),_309_Table2_ColumnLookup,0),FALSE)
+N("309"),
  IF(VALUE(LEFT($A1457,3))=310,VLOOKUP(VALUE(MID($B1457,2,1)),_310_Table2,MATCH(MID($B1457,1,1),_310_Table2_ColumnLookup,0),FALSE)
+N("310"),
  IF(AND(VALUE(LEFT($A1457,3))=311,LEN($I1457)=4),VLOOKUP($I1457,_311_Table2,MATCH($B1457,_311_Table2_ColumnLookup,0),FALSE),
  IF(AND(VALUE(LEFT($A1457,3))=311,OR($B1457="I2",$B1457="J2",$B1457="K2",$B1457="L2")),VLOOKUP('311'!$G$58,_311_Table2,MATCH(MID($B1457,1,1),_311_Table2_ColumnLookup,0),FALSE),
  IF(AND(VALUE(LEFT($A1457,3))=311,RIGHT($B1457,5)="Total"),VLOOKUP('311'!$G$59,_311_Table2,MATCH(MID($B1457,1,1),_311_Table2_ColumnLookup,0),FALSE),
  IF(VALUE(LEFT($A1457,3))=311,VLOOKUP(VALUE(MID($B1457,2,1)),_311_Table2,MATCH(MID($B1457,1,1),_311_Table2_ColumnLookup,0),FALSE)
+N("311"),
  IF(AND(VALUE(LEFT($A1457,3))=312,LEFT($G1457,10)="Unincepted",$B1457="G "),VLOOKUP(" ULO",_312_Table2,MATCH('312'!$N$16,_312_Table2_ColumnLookup,0),FALSE),
  IF(AND(VALUE(LEFT($A1457,3))=312,LEFT($G1457,10)="Unincepted",$B1457="O "),VLOOKUP(" ULO",_312_Table2,MATCH('312'!$V$16,_312_Table2_ColumnLookup,0),FALSE),
  IF(AND(VALUE(LEFT($A1457,3))=312,LEFT($G1457,10)="Unincepted",$B1457="Q "),VLOOKUP(" ULO",_312_Table2,MATCH('312'!$X$16,_312_Table2_ColumnLookup,0),FALSE),
  IF(AND(VALUE(LEFT($A1457,3))=312,LEFT($G1457,10)="Unincepted"),VLOOKUP(" ULO",_312_Table2,MATCH(LEFT($B1457,1),_312_Table2_ColumnLookup,0),FALSE),
  IF(AND(VALUE(LEFT($A1457,3))=312,LEFT($G1457,5)="Total",$B1457="G "),VLOOKUP('312'!$F$80,_312_Table2,MATCH('312'!$N$16,_312_Table2_ColumnLookup,0),FALSE),
  IF(AND(VALUE(LEFT($A1457,3))=312,LEFT($G1457,5)="Total",$B1457="O "),VLOOKUP('312'!$F$80,_312_Table2,MATCH('312'!$V$16,_312_Table2_ColumnLookup,0),FALSE),
  IF(AND(VALUE(LEFT($A1457,3))=312,LEFT($G1457,5)="Total",$B1457="Q "),VLOOKUP('312'!$F$80,_312_Table2,MATCH('312'!$X$16,_312_Table2_ColumnLookup,0),FALSE),
  IF(AND(VALUE(LEFT($A1457,3))=312,LEFT($G1457,5)="Total"),VLOOKUP('312'!$F$80,_312_Table2,MATCH(LEFT($B1457,1),_312_Table2_ColumnLookup,0),FALSE),
  IF(AND(VALUE(LEFT($A1457,3))=312,LEN($I1457)=4,$B1457="G"),VLOOKUP($I1457,_312_Table2,MATCH('312'!$N$16,_312_Table2_ColumnLookup,0),FALSE),
  IF(AND(VALUE(LEFT($A1457,3))=312,LEN($I1457)=4,$B1457="O"),VLOOKUP($I1457,_312_Table2,MATCH('312'!$V$16,_312_Table2_ColumnLookup,0),FALSE),
  IF(AND(VALUE(LEFT($A1457,3))=312,LEN($I1457)=4,$B1457="Q"),VLOOKUP($I1457,_312_Table2,MATCH('312'!$X$16,_312_Table2_ColumnLookup,0),FALSE),
  IF(AND(VALUE(LEFT($A1457,3))=312,LEN($I1457)=4),VLOOKUP($I1457,_312_Table2,MATCH(LEFT($B1457,1),_312_Table2_ColumnLookup,0),FALSE)
+N("312"),
  IF(VALUE(LEFT($A1457,3))=313,VLOOKUP(VALUE(MID($B1457,2,1)),_313_Table2,MATCH(MID($B1457,1,1),_313_Table2_ColumnLookup,0),FALSE)
+N("313"),
  IF(AND(VALUE(LEFT($A1457,3))=314,LEN($B1457)=3),VLOOKUP(VALUE(MID($B1457,2,2)),_314_Table2,MATCH(MID($B1457,1,1),_314_Table2_ColumnLookup,0),FALSE),
  IF(VALUE(LEFT($A1457,3))=314,VLOOKUP(VALUE(MID($B1457,2,1)),_314_Table2,MATCH(MID($B1457,1,1),_314_Table2_ColumnLookup,0),FALSE)
+N("314"),
""))))))))))))))))))))))))</f>
        <v>#N/A</v>
      </c>
      <c r="F1457" s="238" t="e">
        <f>IF(AND(VALUE(LEFT($A1457,3))=309,LEN($B1457)=3),VLOOKUP(VALUE(MID($B1457,2,2)),_309_Table3,MATCH(MID($B1457,1,1),_309_Table3_ColumnLookup,0),FALSE),
  IF($C1457="309 LCR SummaryA",OneYearSCR,IF($C1457="309 LCR SummaryB",UltimateSCR,IF(VALUE(LEFT($A1457,3))=309,VLOOKUP(VALUE(MID($B1457,2,1)),_309_Table3,MATCH(MID($B1457,1,1),_309_Table3_ColumnLookup,0),FALSE)
+N("309"),
  IF(VALUE(LEFT($A1457,3))=310,VLOOKUP(VALUE(MID($B1457,2,1)),_310_Table3,MATCH(MID($B1457,1,1),_310_Table3_ColumnLookup,0),FALSE)
+N("310"),
  IF(AND(VALUE(LEFT($A1457,3))=311,LEN($I1457)=4),VLOOKUP($I1457,_311_Table3,MATCH($B1457,_311_Table3_ColumnLookup,0),FALSE),
  IF(AND(VALUE(LEFT($A1457,3))=311,OR($B1457="I2",$B1457="J2",$B1457="K2",$B1457="L2")),VLOOKUP('311'!$G$58,_311_Table3,MATCH(MID($B1457,1,1),_311_Table3_ColumnLookup,0),FALSE),
  IF(AND(VALUE(LEFT($A1457,3))=311,RIGHT($B1457,5)="Total"),VLOOKUP('311'!$G$59,_311_Table3,MATCH(MID($B1457,1,1),_311_Table3_ColumnLookup,0),FALSE),
  IF(VALUE(LEFT($A1457,3))=311,VLOOKUP(VALUE(MID($B1457,2,1)),_311_Table3,MATCH(MID($B1457,1,1),_311_Table3_ColumnLookup,0),FALSE)
+N("311"),
  IF(AND(VALUE(LEFT($A1457,3))=312,LEFT($G1457,10)="Unincepted",$B1457="G "),VLOOKUP(" ULO",_312_Table3,MATCH('312'!$N$16,_312_Table3_ColumnLookup,0),FALSE),
  IF(AND(VALUE(LEFT($A1457,3))=312,LEFT($G1457,10)="Unincepted",$B1457="O "),VLOOKUP(" ULO",_312_Table3,MATCH('312'!$V$16,_312_Table3_ColumnLookup,0),FALSE),
  IF(AND(VALUE(LEFT($A1457,3))=312,LEFT($G1457,10)="Unincepted",$B1457="Q "),VLOOKUP(" ULO",_312_Table3,MATCH('312'!$X$16,_312_Table3_ColumnLookup,0),FALSE),
  IF(AND(VALUE(LEFT($A1457,3))=312,LEFT($G1457,10)="Unincepted"),VLOOKUP(" ULO",_312_Table3,MATCH(LEFT($B1457,1),_312_Table3_ColumnLookup,0),FALSE),
  IF(AND(VALUE(LEFT($A1457,3))=312,LEFT($G1457,5)="Total",$B1457="G "),VLOOKUP('312'!$F$80,_312_Table3,MATCH('312'!$N$16,_312_Table3_ColumnLookup,0),FALSE),
  IF(AND(VALUE(LEFT($A1457,3))=312,LEFT($G1457,5)="Total",$B1457="O "),VLOOKUP('312'!$F$80,_312_Table3,MATCH('312'!$V$16,_312_Table3_ColumnLookup,0),FALSE),
  IF(AND(VALUE(LEFT($A1457,3))=312,LEFT($G1457,5)="Total",$B1457="Q "),VLOOKUP('312'!$F$80,_312_Table3,MATCH('312'!$X$16,_312_Table3_ColumnLookup,0),FALSE),
  IF(AND(VALUE(LEFT($A1457,3))=312,LEFT($G1457,5)="Total"),VLOOKUP('312'!$F$80,_312_Table3,MATCH(LEFT($B1457,1),_312_Table3_ColumnLookup,0),FALSE),
  IF(AND(VALUE(LEFT($A1457,3))=312,LEN($I1457)=4,$B1457="G"),VLOOKUP($I1457,_312_Table3,MATCH('312'!$N$16,_312_Table3_ColumnLookup,0),FALSE),
  IF(AND(VALUE(LEFT($A1457,3))=312,LEN($I1457)=4,$B1457="O"),VLOOKUP($I1457,_312_Table3,MATCH('312'!$V$16,_312_Table3_ColumnLookup,0),FALSE),
  IF(AND(VALUE(LEFT($A1457,3))=312,LEN($I1457)=4,$B1457="Q"),VLOOKUP($I1457,_312_Table3,MATCH('312'!$X$16,_312_Table3_ColumnLookup,0),FALSE),
  IF(AND(VALUE(LEFT($A1457,3))=312,LEN($I1457)=4),VLOOKUP($I1457,_312_Table3,MATCH(LEFT($B1457,1),_312_Table3_ColumnLookup,0),FALSE)
+N("312"),
  IF(VALUE(LEFT($A1457,3))=313,VLOOKUP(VALUE(MID($B1457,2,1)),_313_Table3,MATCH(MID($B1457,1,1),_313_Table3_ColumnLookup,0),FALSE)
+N("313"),
  IF(AND(VALUE(LEFT($A1457,3))=314,LEN($B1457)=3),VLOOKUP(VALUE(MID($B1457,2,2)),_314_Table3,MATCH(MID($B1457,1,1),_314_Table3_ColumnLookup,0),FALSE),
  IF(VALUE(LEFT($A1457,3))=314,VLOOKUP(VALUE(MID($B1457,2,1)),_314_Table3,MATCH(MID($B1457,1,1),_314_Table3_ColumnLookup,0),FALSE)
+N("314"),
""))))))))))))))))))))))))</f>
        <v>#N/A</v>
      </c>
      <c r="H1457" s="321" t="str">
        <f>IFERROR(
IF(ISERROR($D1457)=FALSE,$D1457,IF(ISERROR($E1457)=FALSE,$E1457,IF(ISERROR($F1457)=FALSE,$F1457
+N("012 checkboxes"),
IF(
IF(OR(LEFT($A1457,9)="Syndicate",LEFT($A1457,12)="NewSyndicate"),VLOOKUP($A1457,'012'!$J:$ZW,MATCH("Link to button",'012'!$J$1:$ZW$1,0),0)
+N("309 checkbox"),
IF($C1457="309 LCR Summary0",VLOOKUP("Notes990",'309'!$P:$ZZ,MATCH("Link to button",'309'!$P$1:$ZZ$1,0),0)
+N("313 checkboxes"),
IF($C1457="313 Financial Information0LcmVsScr",IF($C1457="309 LCR Summary0",VLOOKUP("LcmVsScr",'309'!$N:$ZZ,MATCH("Link to button",'309'!$N$1:$ZZ$1,0),0),
IF($C1457="313 Financial Information0LcrDocAttached",IF($C1457="309 LCR Summary0",VLOOKUP("LcrDocAttached",'309'!$N:$ZZ,MATCH("Link to button",'309'!$N$1:$ZZ$1,0),
0)))))))=1,TRUE,FALSE)
))),"")</f>
        <v/>
      </c>
    </row>
    <row r="1458" spans="1:8">
      <c r="A1458" s="237" t="e">
        <f>VLOOKUP($G1458,CSVLookups!$B:$R,MATCH(A$1,CSVLookups!$B$1:$R$1,0),FALSE)</f>
        <v>#N/A</v>
      </c>
      <c r="B1458" s="237" t="e">
        <f>VLOOKUP($G1458,CSVLookups!$B:$R,MATCH(B$1,CSVLookups!$B$1:$R$1,0),FALSE)</f>
        <v>#N/A</v>
      </c>
      <c r="C1458" s="238" t="e">
        <f t="shared" si="23"/>
        <v>#N/A</v>
      </c>
      <c r="D1458" s="238" t="e">
        <f>IF(AND(VALUE(LEFT($A1458,3))=309,LEN($B1458)=3),VLOOKUP(VALUE(MID($B1458,2,2)),_309_Table1,MATCH(MID($B1458,1,1),_309_Table1_ColumnLookup,0),FALSE),
  IF($C1458="309 LCR SummaryA",OneYearSCR,IF($C1458="309 LCR SummaryB",UltimateSCR,IF(VALUE(LEFT($A1458,3))=309,VLOOKUP(VALUE(MID($B1458,2,1)),_309_Table1,MATCH(MID($B1458,1,1),_309_Table1_ColumnLookup,0),FALSE)
+N("309"),
  IF(VALUE(LEFT($A1458,3))=310,VLOOKUP(VALUE(MID($B1458,2,1)),_310_Table1,MATCH(MID($B1458,1,1),_310_Table1_ColumnLookup,0),FALSE)
+N("310"),
  IF(AND(VALUE(LEFT($A1458,3))=311,LEN($I1458)=4),VLOOKUP($I1458,_311_Table1,MATCH($B1458,_311_Table1_ColumnLookup,0),FALSE),
  IF(AND(VALUE(LEFT($A1458,3))=311,OR($B1458="I2",$B1458="J2",$B1458="K2",$B1458="L2")),VLOOKUP('311'!$G$58,_311_Table1,MATCH(MID($B1458,1,1),_311_Table1_ColumnLookup,0),FALSE),
  IF(AND(VALUE(LEFT($A1458,3))=311,RIGHT($B1458,5)="Total"),VLOOKUP('311'!$G$59,_311_Table1,MATCH(MID($B1458,1,1),_311_Table1_ColumnLookup,0),FALSE),
  IF(VALUE(LEFT($A1458,3))=311,VLOOKUP(VALUE(MID($B1458,2,1)),_311_Table1,MATCH(MID($B1458,1,1),_311_Table1_ColumnLookup,0),FALSE)
+N("311"),
  IF(AND(VALUE(LEFT($A1458,3))=312,LEFT($G1458,10)="Unincepted",$B1458="G "),VLOOKUP(" ULO",_312_Table1,MATCH('312'!$N$16,_312_Table1_ColumnLookup,0),FALSE),
  IF(AND(VALUE(LEFT($A1458,3))=312,LEFT($G1458,10)="Unincepted",$B1458="O "),VLOOKUP(" ULO",_312_Table1,MATCH('312'!$V$16,_312_Table1_ColumnLookup,0),FALSE),
  IF(AND(VALUE(LEFT($A1458,3))=312,LEFT($G1458,10)="Unincepted",$B1458="Q "),VLOOKUP(" ULO",_312_Table1,MATCH('312'!$X$16,_312_Table1_ColumnLookup,0),FALSE),
  IF(AND(VALUE(LEFT($A1458,3))=312,LEFT($G1458,10)="Unincepted"),VLOOKUP(" ULO",_312_Table1,MATCH(LEFT($B1458,1),_312_Table1_ColumnLookup,0),FALSE),
  IF(AND(VALUE(LEFT($A1458,3))=312,LEFT($G1458,5)="Total",$B1458="G "),VLOOKUP('312'!$F$80,_312_Table1,MATCH('312'!$N$16,_312_Table1_ColumnLookup,0),FALSE),
  IF(AND(VALUE(LEFT($A1458,3))=312,LEFT($G1458,5)="Total",$B1458="O "),VLOOKUP('312'!$F$80,_312_Table1,MATCH('312'!$V$16,_312_Table1_ColumnLookup,0),FALSE),
  IF(AND(VALUE(LEFT($A1458,3))=312,LEFT($G1458,5)="Total",$B1458="Q "),VLOOKUP('312'!$F$80,_312_Table1,MATCH('312'!$X$16,_312_Table1_ColumnLookup,0),FALSE),
  IF(AND(VALUE(LEFT($A1458,3))=312,LEFT($G1458,5)="Total"),VLOOKUP('312'!$F$80,_312_Table1,MATCH(LEFT($B1458,1),_312_Table1_ColumnLookup,0),FALSE),
  IF(AND(VALUE(LEFT($A1458,3))=312,LEN($I1458)=4,$B1458="G"),VLOOKUP($I1458,_312_Table1,MATCH('312'!$N$16,_312_Table1_ColumnLookup,0),FALSE),
  IF(AND(VALUE(LEFT($A1458,3))=312,LEN($I1458)=4,$B1458="O"),VLOOKUP($I1458,_312_Table1,MATCH('312'!$V$16,_312_Table1_ColumnLookup,0),FALSE),
  IF(AND(VALUE(LEFT($A1458,3))=312,LEN($I1458)=4,$B1458="Q"),VLOOKUP($I1458,_312_Table1,MATCH('312'!$X$16,_312_Table1_ColumnLookup,0),FALSE),
  IF(AND(VALUE(LEFT($A1458,3))=312,LEN($I1458)=4),VLOOKUP($I1458,_312_Table1,MATCH(LEFT($B1458,1),_312_Table1_ColumnLookup,0),FALSE)
+N("312"),
  IF(VALUE(LEFT($A1458,3))=313,VLOOKUP(VALUE(MID($B1458,2,1)),_313_Table1,MATCH(MID($B1458,1,1),_313_Table1_ColumnLookup,0),FALSE)
+N("313"),
  IF(AND(VALUE(LEFT($A1458,3))=314,LEN($B1458)=3),VLOOKUP(VALUE(MID($B1458,2,2)),_314_Table1,MATCH(MID($B1458,1,1),_314_Table1_ColumnLookup,0),FALSE),
  IF(VALUE(LEFT($A1458,3))=314,VLOOKUP(VALUE(MID($B1458,2,1)),_314_Table1,MATCH(MID($B1458,1,1),_314_Table1_ColumnLookup,0),FALSE)
+N("314"),
""))))))))))))))))))))))))</f>
        <v>#N/A</v>
      </c>
      <c r="E1458" s="238" t="e">
        <f>IF(AND(VALUE(LEFT($A1458,3))=309,LEN($B1458)=3),VLOOKUP(VALUE(MID($B1458,2,2)),_309_Table2,MATCH(MID($B1458,1,1),_309_Table2_ColumnLookup,0),FALSE),
  IF($C1458="309 LCR SummaryA",OneYearSCR,IF($C1458="309 LCR SummaryB",UltimateSCR,IF(VALUE(LEFT($A1458,3))=309,VLOOKUP(VALUE(MID($B1458,2,1)),_309_Table2,MATCH(MID($B1458,1,1),_309_Table2_ColumnLookup,0),FALSE)
+N("309"),
  IF(VALUE(LEFT($A1458,3))=310,VLOOKUP(VALUE(MID($B1458,2,1)),_310_Table2,MATCH(MID($B1458,1,1),_310_Table2_ColumnLookup,0),FALSE)
+N("310"),
  IF(AND(VALUE(LEFT($A1458,3))=311,LEN($I1458)=4),VLOOKUP($I1458,_311_Table2,MATCH($B1458,_311_Table2_ColumnLookup,0),FALSE),
  IF(AND(VALUE(LEFT($A1458,3))=311,OR($B1458="I2",$B1458="J2",$B1458="K2",$B1458="L2")),VLOOKUP('311'!$G$58,_311_Table2,MATCH(MID($B1458,1,1),_311_Table2_ColumnLookup,0),FALSE),
  IF(AND(VALUE(LEFT($A1458,3))=311,RIGHT($B1458,5)="Total"),VLOOKUP('311'!$G$59,_311_Table2,MATCH(MID($B1458,1,1),_311_Table2_ColumnLookup,0),FALSE),
  IF(VALUE(LEFT($A1458,3))=311,VLOOKUP(VALUE(MID($B1458,2,1)),_311_Table2,MATCH(MID($B1458,1,1),_311_Table2_ColumnLookup,0),FALSE)
+N("311"),
  IF(AND(VALUE(LEFT($A1458,3))=312,LEFT($G1458,10)="Unincepted",$B1458="G "),VLOOKUP(" ULO",_312_Table2,MATCH('312'!$N$16,_312_Table2_ColumnLookup,0),FALSE),
  IF(AND(VALUE(LEFT($A1458,3))=312,LEFT($G1458,10)="Unincepted",$B1458="O "),VLOOKUP(" ULO",_312_Table2,MATCH('312'!$V$16,_312_Table2_ColumnLookup,0),FALSE),
  IF(AND(VALUE(LEFT($A1458,3))=312,LEFT($G1458,10)="Unincepted",$B1458="Q "),VLOOKUP(" ULO",_312_Table2,MATCH('312'!$X$16,_312_Table2_ColumnLookup,0),FALSE),
  IF(AND(VALUE(LEFT($A1458,3))=312,LEFT($G1458,10)="Unincepted"),VLOOKUP(" ULO",_312_Table2,MATCH(LEFT($B1458,1),_312_Table2_ColumnLookup,0),FALSE),
  IF(AND(VALUE(LEFT($A1458,3))=312,LEFT($G1458,5)="Total",$B1458="G "),VLOOKUP('312'!$F$80,_312_Table2,MATCH('312'!$N$16,_312_Table2_ColumnLookup,0),FALSE),
  IF(AND(VALUE(LEFT($A1458,3))=312,LEFT($G1458,5)="Total",$B1458="O "),VLOOKUP('312'!$F$80,_312_Table2,MATCH('312'!$V$16,_312_Table2_ColumnLookup,0),FALSE),
  IF(AND(VALUE(LEFT($A1458,3))=312,LEFT($G1458,5)="Total",$B1458="Q "),VLOOKUP('312'!$F$80,_312_Table2,MATCH('312'!$X$16,_312_Table2_ColumnLookup,0),FALSE),
  IF(AND(VALUE(LEFT($A1458,3))=312,LEFT($G1458,5)="Total"),VLOOKUP('312'!$F$80,_312_Table2,MATCH(LEFT($B1458,1),_312_Table2_ColumnLookup,0),FALSE),
  IF(AND(VALUE(LEFT($A1458,3))=312,LEN($I1458)=4,$B1458="G"),VLOOKUP($I1458,_312_Table2,MATCH('312'!$N$16,_312_Table2_ColumnLookup,0),FALSE),
  IF(AND(VALUE(LEFT($A1458,3))=312,LEN($I1458)=4,$B1458="O"),VLOOKUP($I1458,_312_Table2,MATCH('312'!$V$16,_312_Table2_ColumnLookup,0),FALSE),
  IF(AND(VALUE(LEFT($A1458,3))=312,LEN($I1458)=4,$B1458="Q"),VLOOKUP($I1458,_312_Table2,MATCH('312'!$X$16,_312_Table2_ColumnLookup,0),FALSE),
  IF(AND(VALUE(LEFT($A1458,3))=312,LEN($I1458)=4),VLOOKUP($I1458,_312_Table2,MATCH(LEFT($B1458,1),_312_Table2_ColumnLookup,0),FALSE)
+N("312"),
  IF(VALUE(LEFT($A1458,3))=313,VLOOKUP(VALUE(MID($B1458,2,1)),_313_Table2,MATCH(MID($B1458,1,1),_313_Table2_ColumnLookup,0),FALSE)
+N("313"),
  IF(AND(VALUE(LEFT($A1458,3))=314,LEN($B1458)=3),VLOOKUP(VALUE(MID($B1458,2,2)),_314_Table2,MATCH(MID($B1458,1,1),_314_Table2_ColumnLookup,0),FALSE),
  IF(VALUE(LEFT($A1458,3))=314,VLOOKUP(VALUE(MID($B1458,2,1)),_314_Table2,MATCH(MID($B1458,1,1),_314_Table2_ColumnLookup,0),FALSE)
+N("314"),
""))))))))))))))))))))))))</f>
        <v>#N/A</v>
      </c>
      <c r="F1458" s="238" t="e">
        <f>IF(AND(VALUE(LEFT($A1458,3))=309,LEN($B1458)=3),VLOOKUP(VALUE(MID($B1458,2,2)),_309_Table3,MATCH(MID($B1458,1,1),_309_Table3_ColumnLookup,0),FALSE),
  IF($C1458="309 LCR SummaryA",OneYearSCR,IF($C1458="309 LCR SummaryB",UltimateSCR,IF(VALUE(LEFT($A1458,3))=309,VLOOKUP(VALUE(MID($B1458,2,1)),_309_Table3,MATCH(MID($B1458,1,1),_309_Table3_ColumnLookup,0),FALSE)
+N("309"),
  IF(VALUE(LEFT($A1458,3))=310,VLOOKUP(VALUE(MID($B1458,2,1)),_310_Table3,MATCH(MID($B1458,1,1),_310_Table3_ColumnLookup,0),FALSE)
+N("310"),
  IF(AND(VALUE(LEFT($A1458,3))=311,LEN($I1458)=4),VLOOKUP($I1458,_311_Table3,MATCH($B1458,_311_Table3_ColumnLookup,0),FALSE),
  IF(AND(VALUE(LEFT($A1458,3))=311,OR($B1458="I2",$B1458="J2",$B1458="K2",$B1458="L2")),VLOOKUP('311'!$G$58,_311_Table3,MATCH(MID($B1458,1,1),_311_Table3_ColumnLookup,0),FALSE),
  IF(AND(VALUE(LEFT($A1458,3))=311,RIGHT($B1458,5)="Total"),VLOOKUP('311'!$G$59,_311_Table3,MATCH(MID($B1458,1,1),_311_Table3_ColumnLookup,0),FALSE),
  IF(VALUE(LEFT($A1458,3))=311,VLOOKUP(VALUE(MID($B1458,2,1)),_311_Table3,MATCH(MID($B1458,1,1),_311_Table3_ColumnLookup,0),FALSE)
+N("311"),
  IF(AND(VALUE(LEFT($A1458,3))=312,LEFT($G1458,10)="Unincepted",$B1458="G "),VLOOKUP(" ULO",_312_Table3,MATCH('312'!$N$16,_312_Table3_ColumnLookup,0),FALSE),
  IF(AND(VALUE(LEFT($A1458,3))=312,LEFT($G1458,10)="Unincepted",$B1458="O "),VLOOKUP(" ULO",_312_Table3,MATCH('312'!$V$16,_312_Table3_ColumnLookup,0),FALSE),
  IF(AND(VALUE(LEFT($A1458,3))=312,LEFT($G1458,10)="Unincepted",$B1458="Q "),VLOOKUP(" ULO",_312_Table3,MATCH('312'!$X$16,_312_Table3_ColumnLookup,0),FALSE),
  IF(AND(VALUE(LEFT($A1458,3))=312,LEFT($G1458,10)="Unincepted"),VLOOKUP(" ULO",_312_Table3,MATCH(LEFT($B1458,1),_312_Table3_ColumnLookup,0),FALSE),
  IF(AND(VALUE(LEFT($A1458,3))=312,LEFT($G1458,5)="Total",$B1458="G "),VLOOKUP('312'!$F$80,_312_Table3,MATCH('312'!$N$16,_312_Table3_ColumnLookup,0),FALSE),
  IF(AND(VALUE(LEFT($A1458,3))=312,LEFT($G1458,5)="Total",$B1458="O "),VLOOKUP('312'!$F$80,_312_Table3,MATCH('312'!$V$16,_312_Table3_ColumnLookup,0),FALSE),
  IF(AND(VALUE(LEFT($A1458,3))=312,LEFT($G1458,5)="Total",$B1458="Q "),VLOOKUP('312'!$F$80,_312_Table3,MATCH('312'!$X$16,_312_Table3_ColumnLookup,0),FALSE),
  IF(AND(VALUE(LEFT($A1458,3))=312,LEFT($G1458,5)="Total"),VLOOKUP('312'!$F$80,_312_Table3,MATCH(LEFT($B1458,1),_312_Table3_ColumnLookup,0),FALSE),
  IF(AND(VALUE(LEFT($A1458,3))=312,LEN($I1458)=4,$B1458="G"),VLOOKUP($I1458,_312_Table3,MATCH('312'!$N$16,_312_Table3_ColumnLookup,0),FALSE),
  IF(AND(VALUE(LEFT($A1458,3))=312,LEN($I1458)=4,$B1458="O"),VLOOKUP($I1458,_312_Table3,MATCH('312'!$V$16,_312_Table3_ColumnLookup,0),FALSE),
  IF(AND(VALUE(LEFT($A1458,3))=312,LEN($I1458)=4,$B1458="Q"),VLOOKUP($I1458,_312_Table3,MATCH('312'!$X$16,_312_Table3_ColumnLookup,0),FALSE),
  IF(AND(VALUE(LEFT($A1458,3))=312,LEN($I1458)=4),VLOOKUP($I1458,_312_Table3,MATCH(LEFT($B1458,1),_312_Table3_ColumnLookup,0),FALSE)
+N("312"),
  IF(VALUE(LEFT($A1458,3))=313,VLOOKUP(VALUE(MID($B1458,2,1)),_313_Table3,MATCH(MID($B1458,1,1),_313_Table3_ColumnLookup,0),FALSE)
+N("313"),
  IF(AND(VALUE(LEFT($A1458,3))=314,LEN($B1458)=3),VLOOKUP(VALUE(MID($B1458,2,2)),_314_Table3,MATCH(MID($B1458,1,1),_314_Table3_ColumnLookup,0),FALSE),
  IF(VALUE(LEFT($A1458,3))=314,VLOOKUP(VALUE(MID($B1458,2,1)),_314_Table3,MATCH(MID($B1458,1,1),_314_Table3_ColumnLookup,0),FALSE)
+N("314"),
""))))))))))))))))))))))))</f>
        <v>#N/A</v>
      </c>
      <c r="H1458" s="321" t="str">
        <f>IFERROR(
IF(ISERROR($D1458)=FALSE,$D1458,IF(ISERROR($E1458)=FALSE,$E1458,IF(ISERROR($F1458)=FALSE,$F1458
+N("012 checkboxes"),
IF(
IF(OR(LEFT($A1458,9)="Syndicate",LEFT($A1458,12)="NewSyndicate"),VLOOKUP($A1458,'012'!$J:$ZW,MATCH("Link to button",'012'!$J$1:$ZW$1,0),0)
+N("309 checkbox"),
IF($C1458="309 LCR Summary0",VLOOKUP("Notes990",'309'!$P:$ZZ,MATCH("Link to button",'309'!$P$1:$ZZ$1,0),0)
+N("313 checkboxes"),
IF($C1458="313 Financial Information0LcmVsScr",IF($C1458="309 LCR Summary0",VLOOKUP("LcmVsScr",'309'!$N:$ZZ,MATCH("Link to button",'309'!$N$1:$ZZ$1,0),0),
IF($C1458="313 Financial Information0LcrDocAttached",IF($C1458="309 LCR Summary0",VLOOKUP("LcrDocAttached",'309'!$N:$ZZ,MATCH("Link to button",'309'!$N$1:$ZZ$1,0),
0)))))))=1,TRUE,FALSE)
))),"")</f>
        <v/>
      </c>
    </row>
    <row r="1459" spans="1:8">
      <c r="A1459" s="237" t="e">
        <f>VLOOKUP($G1459,CSVLookups!$B:$R,MATCH(A$1,CSVLookups!$B$1:$R$1,0),FALSE)</f>
        <v>#N/A</v>
      </c>
      <c r="B1459" s="237" t="e">
        <f>VLOOKUP($G1459,CSVLookups!$B:$R,MATCH(B$1,CSVLookups!$B$1:$R$1,0),FALSE)</f>
        <v>#N/A</v>
      </c>
      <c r="C1459" s="238" t="e">
        <f t="shared" si="23"/>
        <v>#N/A</v>
      </c>
      <c r="D1459" s="238" t="e">
        <f>IF(AND(VALUE(LEFT($A1459,3))=309,LEN($B1459)=3),VLOOKUP(VALUE(MID($B1459,2,2)),_309_Table1,MATCH(MID($B1459,1,1),_309_Table1_ColumnLookup,0),FALSE),
  IF($C1459="309 LCR SummaryA",OneYearSCR,IF($C1459="309 LCR SummaryB",UltimateSCR,IF(VALUE(LEFT($A1459,3))=309,VLOOKUP(VALUE(MID($B1459,2,1)),_309_Table1,MATCH(MID($B1459,1,1),_309_Table1_ColumnLookup,0),FALSE)
+N("309"),
  IF(VALUE(LEFT($A1459,3))=310,VLOOKUP(VALUE(MID($B1459,2,1)),_310_Table1,MATCH(MID($B1459,1,1),_310_Table1_ColumnLookup,0),FALSE)
+N("310"),
  IF(AND(VALUE(LEFT($A1459,3))=311,LEN($I1459)=4),VLOOKUP($I1459,_311_Table1,MATCH($B1459,_311_Table1_ColumnLookup,0),FALSE),
  IF(AND(VALUE(LEFT($A1459,3))=311,OR($B1459="I2",$B1459="J2",$B1459="K2",$B1459="L2")),VLOOKUP('311'!$G$58,_311_Table1,MATCH(MID($B1459,1,1),_311_Table1_ColumnLookup,0),FALSE),
  IF(AND(VALUE(LEFT($A1459,3))=311,RIGHT($B1459,5)="Total"),VLOOKUP('311'!$G$59,_311_Table1,MATCH(MID($B1459,1,1),_311_Table1_ColumnLookup,0),FALSE),
  IF(VALUE(LEFT($A1459,3))=311,VLOOKUP(VALUE(MID($B1459,2,1)),_311_Table1,MATCH(MID($B1459,1,1),_311_Table1_ColumnLookup,0),FALSE)
+N("311"),
  IF(AND(VALUE(LEFT($A1459,3))=312,LEFT($G1459,10)="Unincepted",$B1459="G "),VLOOKUP(" ULO",_312_Table1,MATCH('312'!$N$16,_312_Table1_ColumnLookup,0),FALSE),
  IF(AND(VALUE(LEFT($A1459,3))=312,LEFT($G1459,10)="Unincepted",$B1459="O "),VLOOKUP(" ULO",_312_Table1,MATCH('312'!$V$16,_312_Table1_ColumnLookup,0),FALSE),
  IF(AND(VALUE(LEFT($A1459,3))=312,LEFT($G1459,10)="Unincepted",$B1459="Q "),VLOOKUP(" ULO",_312_Table1,MATCH('312'!$X$16,_312_Table1_ColumnLookup,0),FALSE),
  IF(AND(VALUE(LEFT($A1459,3))=312,LEFT($G1459,10)="Unincepted"),VLOOKUP(" ULO",_312_Table1,MATCH(LEFT($B1459,1),_312_Table1_ColumnLookup,0),FALSE),
  IF(AND(VALUE(LEFT($A1459,3))=312,LEFT($G1459,5)="Total",$B1459="G "),VLOOKUP('312'!$F$80,_312_Table1,MATCH('312'!$N$16,_312_Table1_ColumnLookup,0),FALSE),
  IF(AND(VALUE(LEFT($A1459,3))=312,LEFT($G1459,5)="Total",$B1459="O "),VLOOKUP('312'!$F$80,_312_Table1,MATCH('312'!$V$16,_312_Table1_ColumnLookup,0),FALSE),
  IF(AND(VALUE(LEFT($A1459,3))=312,LEFT($G1459,5)="Total",$B1459="Q "),VLOOKUP('312'!$F$80,_312_Table1,MATCH('312'!$X$16,_312_Table1_ColumnLookup,0),FALSE),
  IF(AND(VALUE(LEFT($A1459,3))=312,LEFT($G1459,5)="Total"),VLOOKUP('312'!$F$80,_312_Table1,MATCH(LEFT($B1459,1),_312_Table1_ColumnLookup,0),FALSE),
  IF(AND(VALUE(LEFT($A1459,3))=312,LEN($I1459)=4,$B1459="G"),VLOOKUP($I1459,_312_Table1,MATCH('312'!$N$16,_312_Table1_ColumnLookup,0),FALSE),
  IF(AND(VALUE(LEFT($A1459,3))=312,LEN($I1459)=4,$B1459="O"),VLOOKUP($I1459,_312_Table1,MATCH('312'!$V$16,_312_Table1_ColumnLookup,0),FALSE),
  IF(AND(VALUE(LEFT($A1459,3))=312,LEN($I1459)=4,$B1459="Q"),VLOOKUP($I1459,_312_Table1,MATCH('312'!$X$16,_312_Table1_ColumnLookup,0),FALSE),
  IF(AND(VALUE(LEFT($A1459,3))=312,LEN($I1459)=4),VLOOKUP($I1459,_312_Table1,MATCH(LEFT($B1459,1),_312_Table1_ColumnLookup,0),FALSE)
+N("312"),
  IF(VALUE(LEFT($A1459,3))=313,VLOOKUP(VALUE(MID($B1459,2,1)),_313_Table1,MATCH(MID($B1459,1,1),_313_Table1_ColumnLookup,0),FALSE)
+N("313"),
  IF(AND(VALUE(LEFT($A1459,3))=314,LEN($B1459)=3),VLOOKUP(VALUE(MID($B1459,2,2)),_314_Table1,MATCH(MID($B1459,1,1),_314_Table1_ColumnLookup,0),FALSE),
  IF(VALUE(LEFT($A1459,3))=314,VLOOKUP(VALUE(MID($B1459,2,1)),_314_Table1,MATCH(MID($B1459,1,1),_314_Table1_ColumnLookup,0),FALSE)
+N("314"),
""))))))))))))))))))))))))</f>
        <v>#N/A</v>
      </c>
      <c r="E1459" s="238" t="e">
        <f>IF(AND(VALUE(LEFT($A1459,3))=309,LEN($B1459)=3),VLOOKUP(VALUE(MID($B1459,2,2)),_309_Table2,MATCH(MID($B1459,1,1),_309_Table2_ColumnLookup,0),FALSE),
  IF($C1459="309 LCR SummaryA",OneYearSCR,IF($C1459="309 LCR SummaryB",UltimateSCR,IF(VALUE(LEFT($A1459,3))=309,VLOOKUP(VALUE(MID($B1459,2,1)),_309_Table2,MATCH(MID($B1459,1,1),_309_Table2_ColumnLookup,0),FALSE)
+N("309"),
  IF(VALUE(LEFT($A1459,3))=310,VLOOKUP(VALUE(MID($B1459,2,1)),_310_Table2,MATCH(MID($B1459,1,1),_310_Table2_ColumnLookup,0),FALSE)
+N("310"),
  IF(AND(VALUE(LEFT($A1459,3))=311,LEN($I1459)=4),VLOOKUP($I1459,_311_Table2,MATCH($B1459,_311_Table2_ColumnLookup,0),FALSE),
  IF(AND(VALUE(LEFT($A1459,3))=311,OR($B1459="I2",$B1459="J2",$B1459="K2",$B1459="L2")),VLOOKUP('311'!$G$58,_311_Table2,MATCH(MID($B1459,1,1),_311_Table2_ColumnLookup,0),FALSE),
  IF(AND(VALUE(LEFT($A1459,3))=311,RIGHT($B1459,5)="Total"),VLOOKUP('311'!$G$59,_311_Table2,MATCH(MID($B1459,1,1),_311_Table2_ColumnLookup,0),FALSE),
  IF(VALUE(LEFT($A1459,3))=311,VLOOKUP(VALUE(MID($B1459,2,1)),_311_Table2,MATCH(MID($B1459,1,1),_311_Table2_ColumnLookup,0),FALSE)
+N("311"),
  IF(AND(VALUE(LEFT($A1459,3))=312,LEFT($G1459,10)="Unincepted",$B1459="G "),VLOOKUP(" ULO",_312_Table2,MATCH('312'!$N$16,_312_Table2_ColumnLookup,0),FALSE),
  IF(AND(VALUE(LEFT($A1459,3))=312,LEFT($G1459,10)="Unincepted",$B1459="O "),VLOOKUP(" ULO",_312_Table2,MATCH('312'!$V$16,_312_Table2_ColumnLookup,0),FALSE),
  IF(AND(VALUE(LEFT($A1459,3))=312,LEFT($G1459,10)="Unincepted",$B1459="Q "),VLOOKUP(" ULO",_312_Table2,MATCH('312'!$X$16,_312_Table2_ColumnLookup,0),FALSE),
  IF(AND(VALUE(LEFT($A1459,3))=312,LEFT($G1459,10)="Unincepted"),VLOOKUP(" ULO",_312_Table2,MATCH(LEFT($B1459,1),_312_Table2_ColumnLookup,0),FALSE),
  IF(AND(VALUE(LEFT($A1459,3))=312,LEFT($G1459,5)="Total",$B1459="G "),VLOOKUP('312'!$F$80,_312_Table2,MATCH('312'!$N$16,_312_Table2_ColumnLookup,0),FALSE),
  IF(AND(VALUE(LEFT($A1459,3))=312,LEFT($G1459,5)="Total",$B1459="O "),VLOOKUP('312'!$F$80,_312_Table2,MATCH('312'!$V$16,_312_Table2_ColumnLookup,0),FALSE),
  IF(AND(VALUE(LEFT($A1459,3))=312,LEFT($G1459,5)="Total",$B1459="Q "),VLOOKUP('312'!$F$80,_312_Table2,MATCH('312'!$X$16,_312_Table2_ColumnLookup,0),FALSE),
  IF(AND(VALUE(LEFT($A1459,3))=312,LEFT($G1459,5)="Total"),VLOOKUP('312'!$F$80,_312_Table2,MATCH(LEFT($B1459,1),_312_Table2_ColumnLookup,0),FALSE),
  IF(AND(VALUE(LEFT($A1459,3))=312,LEN($I1459)=4,$B1459="G"),VLOOKUP($I1459,_312_Table2,MATCH('312'!$N$16,_312_Table2_ColumnLookup,0),FALSE),
  IF(AND(VALUE(LEFT($A1459,3))=312,LEN($I1459)=4,$B1459="O"),VLOOKUP($I1459,_312_Table2,MATCH('312'!$V$16,_312_Table2_ColumnLookup,0),FALSE),
  IF(AND(VALUE(LEFT($A1459,3))=312,LEN($I1459)=4,$B1459="Q"),VLOOKUP($I1459,_312_Table2,MATCH('312'!$X$16,_312_Table2_ColumnLookup,0),FALSE),
  IF(AND(VALUE(LEFT($A1459,3))=312,LEN($I1459)=4),VLOOKUP($I1459,_312_Table2,MATCH(LEFT($B1459,1),_312_Table2_ColumnLookup,0),FALSE)
+N("312"),
  IF(VALUE(LEFT($A1459,3))=313,VLOOKUP(VALUE(MID($B1459,2,1)),_313_Table2,MATCH(MID($B1459,1,1),_313_Table2_ColumnLookup,0),FALSE)
+N("313"),
  IF(AND(VALUE(LEFT($A1459,3))=314,LEN($B1459)=3),VLOOKUP(VALUE(MID($B1459,2,2)),_314_Table2,MATCH(MID($B1459,1,1),_314_Table2_ColumnLookup,0),FALSE),
  IF(VALUE(LEFT($A1459,3))=314,VLOOKUP(VALUE(MID($B1459,2,1)),_314_Table2,MATCH(MID($B1459,1,1),_314_Table2_ColumnLookup,0),FALSE)
+N("314"),
""))))))))))))))))))))))))</f>
        <v>#N/A</v>
      </c>
      <c r="F1459" s="238" t="e">
        <f>IF(AND(VALUE(LEFT($A1459,3))=309,LEN($B1459)=3),VLOOKUP(VALUE(MID($B1459,2,2)),_309_Table3,MATCH(MID($B1459,1,1),_309_Table3_ColumnLookup,0),FALSE),
  IF($C1459="309 LCR SummaryA",OneYearSCR,IF($C1459="309 LCR SummaryB",UltimateSCR,IF(VALUE(LEFT($A1459,3))=309,VLOOKUP(VALUE(MID($B1459,2,1)),_309_Table3,MATCH(MID($B1459,1,1),_309_Table3_ColumnLookup,0),FALSE)
+N("309"),
  IF(VALUE(LEFT($A1459,3))=310,VLOOKUP(VALUE(MID($B1459,2,1)),_310_Table3,MATCH(MID($B1459,1,1),_310_Table3_ColumnLookup,0),FALSE)
+N("310"),
  IF(AND(VALUE(LEFT($A1459,3))=311,LEN($I1459)=4),VLOOKUP($I1459,_311_Table3,MATCH($B1459,_311_Table3_ColumnLookup,0),FALSE),
  IF(AND(VALUE(LEFT($A1459,3))=311,OR($B1459="I2",$B1459="J2",$B1459="K2",$B1459="L2")),VLOOKUP('311'!$G$58,_311_Table3,MATCH(MID($B1459,1,1),_311_Table3_ColumnLookup,0),FALSE),
  IF(AND(VALUE(LEFT($A1459,3))=311,RIGHT($B1459,5)="Total"),VLOOKUP('311'!$G$59,_311_Table3,MATCH(MID($B1459,1,1),_311_Table3_ColumnLookup,0),FALSE),
  IF(VALUE(LEFT($A1459,3))=311,VLOOKUP(VALUE(MID($B1459,2,1)),_311_Table3,MATCH(MID($B1459,1,1),_311_Table3_ColumnLookup,0),FALSE)
+N("311"),
  IF(AND(VALUE(LEFT($A1459,3))=312,LEFT($G1459,10)="Unincepted",$B1459="G "),VLOOKUP(" ULO",_312_Table3,MATCH('312'!$N$16,_312_Table3_ColumnLookup,0),FALSE),
  IF(AND(VALUE(LEFT($A1459,3))=312,LEFT($G1459,10)="Unincepted",$B1459="O "),VLOOKUP(" ULO",_312_Table3,MATCH('312'!$V$16,_312_Table3_ColumnLookup,0),FALSE),
  IF(AND(VALUE(LEFT($A1459,3))=312,LEFT($G1459,10)="Unincepted",$B1459="Q "),VLOOKUP(" ULO",_312_Table3,MATCH('312'!$X$16,_312_Table3_ColumnLookup,0),FALSE),
  IF(AND(VALUE(LEFT($A1459,3))=312,LEFT($G1459,10)="Unincepted"),VLOOKUP(" ULO",_312_Table3,MATCH(LEFT($B1459,1),_312_Table3_ColumnLookup,0),FALSE),
  IF(AND(VALUE(LEFT($A1459,3))=312,LEFT($G1459,5)="Total",$B1459="G "),VLOOKUP('312'!$F$80,_312_Table3,MATCH('312'!$N$16,_312_Table3_ColumnLookup,0),FALSE),
  IF(AND(VALUE(LEFT($A1459,3))=312,LEFT($G1459,5)="Total",$B1459="O "),VLOOKUP('312'!$F$80,_312_Table3,MATCH('312'!$V$16,_312_Table3_ColumnLookup,0),FALSE),
  IF(AND(VALUE(LEFT($A1459,3))=312,LEFT($G1459,5)="Total",$B1459="Q "),VLOOKUP('312'!$F$80,_312_Table3,MATCH('312'!$X$16,_312_Table3_ColumnLookup,0),FALSE),
  IF(AND(VALUE(LEFT($A1459,3))=312,LEFT($G1459,5)="Total"),VLOOKUP('312'!$F$80,_312_Table3,MATCH(LEFT($B1459,1),_312_Table3_ColumnLookup,0),FALSE),
  IF(AND(VALUE(LEFT($A1459,3))=312,LEN($I1459)=4,$B1459="G"),VLOOKUP($I1459,_312_Table3,MATCH('312'!$N$16,_312_Table3_ColumnLookup,0),FALSE),
  IF(AND(VALUE(LEFT($A1459,3))=312,LEN($I1459)=4,$B1459="O"),VLOOKUP($I1459,_312_Table3,MATCH('312'!$V$16,_312_Table3_ColumnLookup,0),FALSE),
  IF(AND(VALUE(LEFT($A1459,3))=312,LEN($I1459)=4,$B1459="Q"),VLOOKUP($I1459,_312_Table3,MATCH('312'!$X$16,_312_Table3_ColumnLookup,0),FALSE),
  IF(AND(VALUE(LEFT($A1459,3))=312,LEN($I1459)=4),VLOOKUP($I1459,_312_Table3,MATCH(LEFT($B1459,1),_312_Table3_ColumnLookup,0),FALSE)
+N("312"),
  IF(VALUE(LEFT($A1459,3))=313,VLOOKUP(VALUE(MID($B1459,2,1)),_313_Table3,MATCH(MID($B1459,1,1),_313_Table3_ColumnLookup,0),FALSE)
+N("313"),
  IF(AND(VALUE(LEFT($A1459,3))=314,LEN($B1459)=3),VLOOKUP(VALUE(MID($B1459,2,2)),_314_Table3,MATCH(MID($B1459,1,1),_314_Table3_ColumnLookup,0),FALSE),
  IF(VALUE(LEFT($A1459,3))=314,VLOOKUP(VALUE(MID($B1459,2,1)),_314_Table3,MATCH(MID($B1459,1,1),_314_Table3_ColumnLookup,0),FALSE)
+N("314"),
""))))))))))))))))))))))))</f>
        <v>#N/A</v>
      </c>
      <c r="H1459" s="321" t="str">
        <f>IFERROR(
IF(ISERROR($D1459)=FALSE,$D1459,IF(ISERROR($E1459)=FALSE,$E1459,IF(ISERROR($F1459)=FALSE,$F1459
+N("012 checkboxes"),
IF(
IF(OR(LEFT($A1459,9)="Syndicate",LEFT($A1459,12)="NewSyndicate"),VLOOKUP($A1459,'012'!$J:$ZW,MATCH("Link to button",'012'!$J$1:$ZW$1,0),0)
+N("309 checkbox"),
IF($C1459="309 LCR Summary0",VLOOKUP("Notes990",'309'!$P:$ZZ,MATCH("Link to button",'309'!$P$1:$ZZ$1,0),0)
+N("313 checkboxes"),
IF($C1459="313 Financial Information0LcmVsScr",IF($C1459="309 LCR Summary0",VLOOKUP("LcmVsScr",'309'!$N:$ZZ,MATCH("Link to button",'309'!$N$1:$ZZ$1,0),0),
IF($C1459="313 Financial Information0LcrDocAttached",IF($C1459="309 LCR Summary0",VLOOKUP("LcrDocAttached",'309'!$N:$ZZ,MATCH("Link to button",'309'!$N$1:$ZZ$1,0),
0)))))))=1,TRUE,FALSE)
))),"")</f>
        <v/>
      </c>
    </row>
    <row r="1460" spans="1:8">
      <c r="A1460" s="237" t="e">
        <f>VLOOKUP($G1460,CSVLookups!$B:$R,MATCH(A$1,CSVLookups!$B$1:$R$1,0),FALSE)</f>
        <v>#N/A</v>
      </c>
      <c r="B1460" s="237" t="e">
        <f>VLOOKUP($G1460,CSVLookups!$B:$R,MATCH(B$1,CSVLookups!$B$1:$R$1,0),FALSE)</f>
        <v>#N/A</v>
      </c>
      <c r="C1460" s="238" t="e">
        <f t="shared" si="23"/>
        <v>#N/A</v>
      </c>
      <c r="D1460" s="238" t="e">
        <f>IF(AND(VALUE(LEFT($A1460,3))=309,LEN($B1460)=3),VLOOKUP(VALUE(MID($B1460,2,2)),_309_Table1,MATCH(MID($B1460,1,1),_309_Table1_ColumnLookup,0),FALSE),
  IF($C1460="309 LCR SummaryA",OneYearSCR,IF($C1460="309 LCR SummaryB",UltimateSCR,IF(VALUE(LEFT($A1460,3))=309,VLOOKUP(VALUE(MID($B1460,2,1)),_309_Table1,MATCH(MID($B1460,1,1),_309_Table1_ColumnLookup,0),FALSE)
+N("309"),
  IF(VALUE(LEFT($A1460,3))=310,VLOOKUP(VALUE(MID($B1460,2,1)),_310_Table1,MATCH(MID($B1460,1,1),_310_Table1_ColumnLookup,0),FALSE)
+N("310"),
  IF(AND(VALUE(LEFT($A1460,3))=311,LEN($I1460)=4),VLOOKUP($I1460,_311_Table1,MATCH($B1460,_311_Table1_ColumnLookup,0),FALSE),
  IF(AND(VALUE(LEFT($A1460,3))=311,OR($B1460="I2",$B1460="J2",$B1460="K2",$B1460="L2")),VLOOKUP('311'!$G$58,_311_Table1,MATCH(MID($B1460,1,1),_311_Table1_ColumnLookup,0),FALSE),
  IF(AND(VALUE(LEFT($A1460,3))=311,RIGHT($B1460,5)="Total"),VLOOKUP('311'!$G$59,_311_Table1,MATCH(MID($B1460,1,1),_311_Table1_ColumnLookup,0),FALSE),
  IF(VALUE(LEFT($A1460,3))=311,VLOOKUP(VALUE(MID($B1460,2,1)),_311_Table1,MATCH(MID($B1460,1,1),_311_Table1_ColumnLookup,0),FALSE)
+N("311"),
  IF(AND(VALUE(LEFT($A1460,3))=312,LEFT($G1460,10)="Unincepted",$B1460="G "),VLOOKUP(" ULO",_312_Table1,MATCH('312'!$N$16,_312_Table1_ColumnLookup,0),FALSE),
  IF(AND(VALUE(LEFT($A1460,3))=312,LEFT($G1460,10)="Unincepted",$B1460="O "),VLOOKUP(" ULO",_312_Table1,MATCH('312'!$V$16,_312_Table1_ColumnLookup,0),FALSE),
  IF(AND(VALUE(LEFT($A1460,3))=312,LEFT($G1460,10)="Unincepted",$B1460="Q "),VLOOKUP(" ULO",_312_Table1,MATCH('312'!$X$16,_312_Table1_ColumnLookup,0),FALSE),
  IF(AND(VALUE(LEFT($A1460,3))=312,LEFT($G1460,10)="Unincepted"),VLOOKUP(" ULO",_312_Table1,MATCH(LEFT($B1460,1),_312_Table1_ColumnLookup,0),FALSE),
  IF(AND(VALUE(LEFT($A1460,3))=312,LEFT($G1460,5)="Total",$B1460="G "),VLOOKUP('312'!$F$80,_312_Table1,MATCH('312'!$N$16,_312_Table1_ColumnLookup,0),FALSE),
  IF(AND(VALUE(LEFT($A1460,3))=312,LEFT($G1460,5)="Total",$B1460="O "),VLOOKUP('312'!$F$80,_312_Table1,MATCH('312'!$V$16,_312_Table1_ColumnLookup,0),FALSE),
  IF(AND(VALUE(LEFT($A1460,3))=312,LEFT($G1460,5)="Total",$B1460="Q "),VLOOKUP('312'!$F$80,_312_Table1,MATCH('312'!$X$16,_312_Table1_ColumnLookup,0),FALSE),
  IF(AND(VALUE(LEFT($A1460,3))=312,LEFT($G1460,5)="Total"),VLOOKUP('312'!$F$80,_312_Table1,MATCH(LEFT($B1460,1),_312_Table1_ColumnLookup,0),FALSE),
  IF(AND(VALUE(LEFT($A1460,3))=312,LEN($I1460)=4,$B1460="G"),VLOOKUP($I1460,_312_Table1,MATCH('312'!$N$16,_312_Table1_ColumnLookup,0),FALSE),
  IF(AND(VALUE(LEFT($A1460,3))=312,LEN($I1460)=4,$B1460="O"),VLOOKUP($I1460,_312_Table1,MATCH('312'!$V$16,_312_Table1_ColumnLookup,0),FALSE),
  IF(AND(VALUE(LEFT($A1460,3))=312,LEN($I1460)=4,$B1460="Q"),VLOOKUP($I1460,_312_Table1,MATCH('312'!$X$16,_312_Table1_ColumnLookup,0),FALSE),
  IF(AND(VALUE(LEFT($A1460,3))=312,LEN($I1460)=4),VLOOKUP($I1460,_312_Table1,MATCH(LEFT($B1460,1),_312_Table1_ColumnLookup,0),FALSE)
+N("312"),
  IF(VALUE(LEFT($A1460,3))=313,VLOOKUP(VALUE(MID($B1460,2,1)),_313_Table1,MATCH(MID($B1460,1,1),_313_Table1_ColumnLookup,0),FALSE)
+N("313"),
  IF(AND(VALUE(LEFT($A1460,3))=314,LEN($B1460)=3),VLOOKUP(VALUE(MID($B1460,2,2)),_314_Table1,MATCH(MID($B1460,1,1),_314_Table1_ColumnLookup,0),FALSE),
  IF(VALUE(LEFT($A1460,3))=314,VLOOKUP(VALUE(MID($B1460,2,1)),_314_Table1,MATCH(MID($B1460,1,1),_314_Table1_ColumnLookup,0),FALSE)
+N("314"),
""))))))))))))))))))))))))</f>
        <v>#N/A</v>
      </c>
      <c r="E1460" s="238" t="e">
        <f>IF(AND(VALUE(LEFT($A1460,3))=309,LEN($B1460)=3),VLOOKUP(VALUE(MID($B1460,2,2)),_309_Table2,MATCH(MID($B1460,1,1),_309_Table2_ColumnLookup,0),FALSE),
  IF($C1460="309 LCR SummaryA",OneYearSCR,IF($C1460="309 LCR SummaryB",UltimateSCR,IF(VALUE(LEFT($A1460,3))=309,VLOOKUP(VALUE(MID($B1460,2,1)),_309_Table2,MATCH(MID($B1460,1,1),_309_Table2_ColumnLookup,0),FALSE)
+N("309"),
  IF(VALUE(LEFT($A1460,3))=310,VLOOKUP(VALUE(MID($B1460,2,1)),_310_Table2,MATCH(MID($B1460,1,1),_310_Table2_ColumnLookup,0),FALSE)
+N("310"),
  IF(AND(VALUE(LEFT($A1460,3))=311,LEN($I1460)=4),VLOOKUP($I1460,_311_Table2,MATCH($B1460,_311_Table2_ColumnLookup,0),FALSE),
  IF(AND(VALUE(LEFT($A1460,3))=311,OR($B1460="I2",$B1460="J2",$B1460="K2",$B1460="L2")),VLOOKUP('311'!$G$58,_311_Table2,MATCH(MID($B1460,1,1),_311_Table2_ColumnLookup,0),FALSE),
  IF(AND(VALUE(LEFT($A1460,3))=311,RIGHT($B1460,5)="Total"),VLOOKUP('311'!$G$59,_311_Table2,MATCH(MID($B1460,1,1),_311_Table2_ColumnLookup,0),FALSE),
  IF(VALUE(LEFT($A1460,3))=311,VLOOKUP(VALUE(MID($B1460,2,1)),_311_Table2,MATCH(MID($B1460,1,1),_311_Table2_ColumnLookup,0),FALSE)
+N("311"),
  IF(AND(VALUE(LEFT($A1460,3))=312,LEFT($G1460,10)="Unincepted",$B1460="G "),VLOOKUP(" ULO",_312_Table2,MATCH('312'!$N$16,_312_Table2_ColumnLookup,0),FALSE),
  IF(AND(VALUE(LEFT($A1460,3))=312,LEFT($G1460,10)="Unincepted",$B1460="O "),VLOOKUP(" ULO",_312_Table2,MATCH('312'!$V$16,_312_Table2_ColumnLookup,0),FALSE),
  IF(AND(VALUE(LEFT($A1460,3))=312,LEFT($G1460,10)="Unincepted",$B1460="Q "),VLOOKUP(" ULO",_312_Table2,MATCH('312'!$X$16,_312_Table2_ColumnLookup,0),FALSE),
  IF(AND(VALUE(LEFT($A1460,3))=312,LEFT($G1460,10)="Unincepted"),VLOOKUP(" ULO",_312_Table2,MATCH(LEFT($B1460,1),_312_Table2_ColumnLookup,0),FALSE),
  IF(AND(VALUE(LEFT($A1460,3))=312,LEFT($G1460,5)="Total",$B1460="G "),VLOOKUP('312'!$F$80,_312_Table2,MATCH('312'!$N$16,_312_Table2_ColumnLookup,0),FALSE),
  IF(AND(VALUE(LEFT($A1460,3))=312,LEFT($G1460,5)="Total",$B1460="O "),VLOOKUP('312'!$F$80,_312_Table2,MATCH('312'!$V$16,_312_Table2_ColumnLookup,0),FALSE),
  IF(AND(VALUE(LEFT($A1460,3))=312,LEFT($G1460,5)="Total",$B1460="Q "),VLOOKUP('312'!$F$80,_312_Table2,MATCH('312'!$X$16,_312_Table2_ColumnLookup,0),FALSE),
  IF(AND(VALUE(LEFT($A1460,3))=312,LEFT($G1460,5)="Total"),VLOOKUP('312'!$F$80,_312_Table2,MATCH(LEFT($B1460,1),_312_Table2_ColumnLookup,0),FALSE),
  IF(AND(VALUE(LEFT($A1460,3))=312,LEN($I1460)=4,$B1460="G"),VLOOKUP($I1460,_312_Table2,MATCH('312'!$N$16,_312_Table2_ColumnLookup,0),FALSE),
  IF(AND(VALUE(LEFT($A1460,3))=312,LEN($I1460)=4,$B1460="O"),VLOOKUP($I1460,_312_Table2,MATCH('312'!$V$16,_312_Table2_ColumnLookup,0),FALSE),
  IF(AND(VALUE(LEFT($A1460,3))=312,LEN($I1460)=4,$B1460="Q"),VLOOKUP($I1460,_312_Table2,MATCH('312'!$X$16,_312_Table2_ColumnLookup,0),FALSE),
  IF(AND(VALUE(LEFT($A1460,3))=312,LEN($I1460)=4),VLOOKUP($I1460,_312_Table2,MATCH(LEFT($B1460,1),_312_Table2_ColumnLookup,0),FALSE)
+N("312"),
  IF(VALUE(LEFT($A1460,3))=313,VLOOKUP(VALUE(MID($B1460,2,1)),_313_Table2,MATCH(MID($B1460,1,1),_313_Table2_ColumnLookup,0),FALSE)
+N("313"),
  IF(AND(VALUE(LEFT($A1460,3))=314,LEN($B1460)=3),VLOOKUP(VALUE(MID($B1460,2,2)),_314_Table2,MATCH(MID($B1460,1,1),_314_Table2_ColumnLookup,0),FALSE),
  IF(VALUE(LEFT($A1460,3))=314,VLOOKUP(VALUE(MID($B1460,2,1)),_314_Table2,MATCH(MID($B1460,1,1),_314_Table2_ColumnLookup,0),FALSE)
+N("314"),
""))))))))))))))))))))))))</f>
        <v>#N/A</v>
      </c>
      <c r="F1460" s="238" t="e">
        <f>IF(AND(VALUE(LEFT($A1460,3))=309,LEN($B1460)=3),VLOOKUP(VALUE(MID($B1460,2,2)),_309_Table3,MATCH(MID($B1460,1,1),_309_Table3_ColumnLookup,0),FALSE),
  IF($C1460="309 LCR SummaryA",OneYearSCR,IF($C1460="309 LCR SummaryB",UltimateSCR,IF(VALUE(LEFT($A1460,3))=309,VLOOKUP(VALUE(MID($B1460,2,1)),_309_Table3,MATCH(MID($B1460,1,1),_309_Table3_ColumnLookup,0),FALSE)
+N("309"),
  IF(VALUE(LEFT($A1460,3))=310,VLOOKUP(VALUE(MID($B1460,2,1)),_310_Table3,MATCH(MID($B1460,1,1),_310_Table3_ColumnLookup,0),FALSE)
+N("310"),
  IF(AND(VALUE(LEFT($A1460,3))=311,LEN($I1460)=4),VLOOKUP($I1460,_311_Table3,MATCH($B1460,_311_Table3_ColumnLookup,0),FALSE),
  IF(AND(VALUE(LEFT($A1460,3))=311,OR($B1460="I2",$B1460="J2",$B1460="K2",$B1460="L2")),VLOOKUP('311'!$G$58,_311_Table3,MATCH(MID($B1460,1,1),_311_Table3_ColumnLookup,0),FALSE),
  IF(AND(VALUE(LEFT($A1460,3))=311,RIGHT($B1460,5)="Total"),VLOOKUP('311'!$G$59,_311_Table3,MATCH(MID($B1460,1,1),_311_Table3_ColumnLookup,0),FALSE),
  IF(VALUE(LEFT($A1460,3))=311,VLOOKUP(VALUE(MID($B1460,2,1)),_311_Table3,MATCH(MID($B1460,1,1),_311_Table3_ColumnLookup,0),FALSE)
+N("311"),
  IF(AND(VALUE(LEFT($A1460,3))=312,LEFT($G1460,10)="Unincepted",$B1460="G "),VLOOKUP(" ULO",_312_Table3,MATCH('312'!$N$16,_312_Table3_ColumnLookup,0),FALSE),
  IF(AND(VALUE(LEFT($A1460,3))=312,LEFT($G1460,10)="Unincepted",$B1460="O "),VLOOKUP(" ULO",_312_Table3,MATCH('312'!$V$16,_312_Table3_ColumnLookup,0),FALSE),
  IF(AND(VALUE(LEFT($A1460,3))=312,LEFT($G1460,10)="Unincepted",$B1460="Q "),VLOOKUP(" ULO",_312_Table3,MATCH('312'!$X$16,_312_Table3_ColumnLookup,0),FALSE),
  IF(AND(VALUE(LEFT($A1460,3))=312,LEFT($G1460,10)="Unincepted"),VLOOKUP(" ULO",_312_Table3,MATCH(LEFT($B1460,1),_312_Table3_ColumnLookup,0),FALSE),
  IF(AND(VALUE(LEFT($A1460,3))=312,LEFT($G1460,5)="Total",$B1460="G "),VLOOKUP('312'!$F$80,_312_Table3,MATCH('312'!$N$16,_312_Table3_ColumnLookup,0),FALSE),
  IF(AND(VALUE(LEFT($A1460,3))=312,LEFT($G1460,5)="Total",$B1460="O "),VLOOKUP('312'!$F$80,_312_Table3,MATCH('312'!$V$16,_312_Table3_ColumnLookup,0),FALSE),
  IF(AND(VALUE(LEFT($A1460,3))=312,LEFT($G1460,5)="Total",$B1460="Q "),VLOOKUP('312'!$F$80,_312_Table3,MATCH('312'!$X$16,_312_Table3_ColumnLookup,0),FALSE),
  IF(AND(VALUE(LEFT($A1460,3))=312,LEFT($G1460,5)="Total"),VLOOKUP('312'!$F$80,_312_Table3,MATCH(LEFT($B1460,1),_312_Table3_ColumnLookup,0),FALSE),
  IF(AND(VALUE(LEFT($A1460,3))=312,LEN($I1460)=4,$B1460="G"),VLOOKUP($I1460,_312_Table3,MATCH('312'!$N$16,_312_Table3_ColumnLookup,0),FALSE),
  IF(AND(VALUE(LEFT($A1460,3))=312,LEN($I1460)=4,$B1460="O"),VLOOKUP($I1460,_312_Table3,MATCH('312'!$V$16,_312_Table3_ColumnLookup,0),FALSE),
  IF(AND(VALUE(LEFT($A1460,3))=312,LEN($I1460)=4,$B1460="Q"),VLOOKUP($I1460,_312_Table3,MATCH('312'!$X$16,_312_Table3_ColumnLookup,0),FALSE),
  IF(AND(VALUE(LEFT($A1460,3))=312,LEN($I1460)=4),VLOOKUP($I1460,_312_Table3,MATCH(LEFT($B1460,1),_312_Table3_ColumnLookup,0),FALSE)
+N("312"),
  IF(VALUE(LEFT($A1460,3))=313,VLOOKUP(VALUE(MID($B1460,2,1)),_313_Table3,MATCH(MID($B1460,1,1),_313_Table3_ColumnLookup,0),FALSE)
+N("313"),
  IF(AND(VALUE(LEFT($A1460,3))=314,LEN($B1460)=3),VLOOKUP(VALUE(MID($B1460,2,2)),_314_Table3,MATCH(MID($B1460,1,1),_314_Table3_ColumnLookup,0),FALSE),
  IF(VALUE(LEFT($A1460,3))=314,VLOOKUP(VALUE(MID($B1460,2,1)),_314_Table3,MATCH(MID($B1460,1,1),_314_Table3_ColumnLookup,0),FALSE)
+N("314"),
""))))))))))))))))))))))))</f>
        <v>#N/A</v>
      </c>
      <c r="H1460" s="321" t="str">
        <f>IFERROR(
IF(ISERROR($D1460)=FALSE,$D1460,IF(ISERROR($E1460)=FALSE,$E1460,IF(ISERROR($F1460)=FALSE,$F1460
+N("012 checkboxes"),
IF(
IF(OR(LEFT($A1460,9)="Syndicate",LEFT($A1460,12)="NewSyndicate"),VLOOKUP($A1460,'012'!$J:$ZW,MATCH("Link to button",'012'!$J$1:$ZW$1,0),0)
+N("309 checkbox"),
IF($C1460="309 LCR Summary0",VLOOKUP("Notes990",'309'!$P:$ZZ,MATCH("Link to button",'309'!$P$1:$ZZ$1,0),0)
+N("313 checkboxes"),
IF($C1460="313 Financial Information0LcmVsScr",IF($C1460="309 LCR Summary0",VLOOKUP("LcmVsScr",'309'!$N:$ZZ,MATCH("Link to button",'309'!$N$1:$ZZ$1,0),0),
IF($C1460="313 Financial Information0LcrDocAttached",IF($C1460="309 LCR Summary0",VLOOKUP("LcrDocAttached",'309'!$N:$ZZ,MATCH("Link to button",'309'!$N$1:$ZZ$1,0),
0)))))))=1,TRUE,FALSE)
))),"")</f>
        <v/>
      </c>
    </row>
    <row r="1461" spans="1:8">
      <c r="A1461" s="237" t="e">
        <f>VLOOKUP($G1461,CSVLookups!$B:$R,MATCH(A$1,CSVLookups!$B$1:$R$1,0),FALSE)</f>
        <v>#N/A</v>
      </c>
      <c r="B1461" s="237" t="e">
        <f>VLOOKUP($G1461,CSVLookups!$B:$R,MATCH(B$1,CSVLookups!$B$1:$R$1,0),FALSE)</f>
        <v>#N/A</v>
      </c>
      <c r="C1461" s="238" t="e">
        <f t="shared" si="23"/>
        <v>#N/A</v>
      </c>
      <c r="D1461" s="238" t="e">
        <f>IF(AND(VALUE(LEFT($A1461,3))=309,LEN($B1461)=3),VLOOKUP(VALUE(MID($B1461,2,2)),_309_Table1,MATCH(MID($B1461,1,1),_309_Table1_ColumnLookup,0),FALSE),
  IF($C1461="309 LCR SummaryA",OneYearSCR,IF($C1461="309 LCR SummaryB",UltimateSCR,IF(VALUE(LEFT($A1461,3))=309,VLOOKUP(VALUE(MID($B1461,2,1)),_309_Table1,MATCH(MID($B1461,1,1),_309_Table1_ColumnLookup,0),FALSE)
+N("309"),
  IF(VALUE(LEFT($A1461,3))=310,VLOOKUP(VALUE(MID($B1461,2,1)),_310_Table1,MATCH(MID($B1461,1,1),_310_Table1_ColumnLookup,0),FALSE)
+N("310"),
  IF(AND(VALUE(LEFT($A1461,3))=311,LEN($I1461)=4),VLOOKUP($I1461,_311_Table1,MATCH($B1461,_311_Table1_ColumnLookup,0),FALSE),
  IF(AND(VALUE(LEFT($A1461,3))=311,OR($B1461="I2",$B1461="J2",$B1461="K2",$B1461="L2")),VLOOKUP('311'!$G$58,_311_Table1,MATCH(MID($B1461,1,1),_311_Table1_ColumnLookup,0),FALSE),
  IF(AND(VALUE(LEFT($A1461,3))=311,RIGHT($B1461,5)="Total"),VLOOKUP('311'!$G$59,_311_Table1,MATCH(MID($B1461,1,1),_311_Table1_ColumnLookup,0),FALSE),
  IF(VALUE(LEFT($A1461,3))=311,VLOOKUP(VALUE(MID($B1461,2,1)),_311_Table1,MATCH(MID($B1461,1,1),_311_Table1_ColumnLookup,0),FALSE)
+N("311"),
  IF(AND(VALUE(LEFT($A1461,3))=312,LEFT($G1461,10)="Unincepted",$B1461="G "),VLOOKUP(" ULO",_312_Table1,MATCH('312'!$N$16,_312_Table1_ColumnLookup,0),FALSE),
  IF(AND(VALUE(LEFT($A1461,3))=312,LEFT($G1461,10)="Unincepted",$B1461="O "),VLOOKUP(" ULO",_312_Table1,MATCH('312'!$V$16,_312_Table1_ColumnLookup,0),FALSE),
  IF(AND(VALUE(LEFT($A1461,3))=312,LEFT($G1461,10)="Unincepted",$B1461="Q "),VLOOKUP(" ULO",_312_Table1,MATCH('312'!$X$16,_312_Table1_ColumnLookup,0),FALSE),
  IF(AND(VALUE(LEFT($A1461,3))=312,LEFT($G1461,10)="Unincepted"),VLOOKUP(" ULO",_312_Table1,MATCH(LEFT($B1461,1),_312_Table1_ColumnLookup,0),FALSE),
  IF(AND(VALUE(LEFT($A1461,3))=312,LEFT($G1461,5)="Total",$B1461="G "),VLOOKUP('312'!$F$80,_312_Table1,MATCH('312'!$N$16,_312_Table1_ColumnLookup,0),FALSE),
  IF(AND(VALUE(LEFT($A1461,3))=312,LEFT($G1461,5)="Total",$B1461="O "),VLOOKUP('312'!$F$80,_312_Table1,MATCH('312'!$V$16,_312_Table1_ColumnLookup,0),FALSE),
  IF(AND(VALUE(LEFT($A1461,3))=312,LEFT($G1461,5)="Total",$B1461="Q "),VLOOKUP('312'!$F$80,_312_Table1,MATCH('312'!$X$16,_312_Table1_ColumnLookup,0),FALSE),
  IF(AND(VALUE(LEFT($A1461,3))=312,LEFT($G1461,5)="Total"),VLOOKUP('312'!$F$80,_312_Table1,MATCH(LEFT($B1461,1),_312_Table1_ColumnLookup,0),FALSE),
  IF(AND(VALUE(LEFT($A1461,3))=312,LEN($I1461)=4,$B1461="G"),VLOOKUP($I1461,_312_Table1,MATCH('312'!$N$16,_312_Table1_ColumnLookup,0),FALSE),
  IF(AND(VALUE(LEFT($A1461,3))=312,LEN($I1461)=4,$B1461="O"),VLOOKUP($I1461,_312_Table1,MATCH('312'!$V$16,_312_Table1_ColumnLookup,0),FALSE),
  IF(AND(VALUE(LEFT($A1461,3))=312,LEN($I1461)=4,$B1461="Q"),VLOOKUP($I1461,_312_Table1,MATCH('312'!$X$16,_312_Table1_ColumnLookup,0),FALSE),
  IF(AND(VALUE(LEFT($A1461,3))=312,LEN($I1461)=4),VLOOKUP($I1461,_312_Table1,MATCH(LEFT($B1461,1),_312_Table1_ColumnLookup,0),FALSE)
+N("312"),
  IF(VALUE(LEFT($A1461,3))=313,VLOOKUP(VALUE(MID($B1461,2,1)),_313_Table1,MATCH(MID($B1461,1,1),_313_Table1_ColumnLookup,0),FALSE)
+N("313"),
  IF(AND(VALUE(LEFT($A1461,3))=314,LEN($B1461)=3),VLOOKUP(VALUE(MID($B1461,2,2)),_314_Table1,MATCH(MID($B1461,1,1),_314_Table1_ColumnLookup,0),FALSE),
  IF(VALUE(LEFT($A1461,3))=314,VLOOKUP(VALUE(MID($B1461,2,1)),_314_Table1,MATCH(MID($B1461,1,1),_314_Table1_ColumnLookup,0),FALSE)
+N("314"),
""))))))))))))))))))))))))</f>
        <v>#N/A</v>
      </c>
      <c r="E1461" s="238" t="e">
        <f>IF(AND(VALUE(LEFT($A1461,3))=309,LEN($B1461)=3),VLOOKUP(VALUE(MID($B1461,2,2)),_309_Table2,MATCH(MID($B1461,1,1),_309_Table2_ColumnLookup,0),FALSE),
  IF($C1461="309 LCR SummaryA",OneYearSCR,IF($C1461="309 LCR SummaryB",UltimateSCR,IF(VALUE(LEFT($A1461,3))=309,VLOOKUP(VALUE(MID($B1461,2,1)),_309_Table2,MATCH(MID($B1461,1,1),_309_Table2_ColumnLookup,0),FALSE)
+N("309"),
  IF(VALUE(LEFT($A1461,3))=310,VLOOKUP(VALUE(MID($B1461,2,1)),_310_Table2,MATCH(MID($B1461,1,1),_310_Table2_ColumnLookup,0),FALSE)
+N("310"),
  IF(AND(VALUE(LEFT($A1461,3))=311,LEN($I1461)=4),VLOOKUP($I1461,_311_Table2,MATCH($B1461,_311_Table2_ColumnLookup,0),FALSE),
  IF(AND(VALUE(LEFT($A1461,3))=311,OR($B1461="I2",$B1461="J2",$B1461="K2",$B1461="L2")),VLOOKUP('311'!$G$58,_311_Table2,MATCH(MID($B1461,1,1),_311_Table2_ColumnLookup,0),FALSE),
  IF(AND(VALUE(LEFT($A1461,3))=311,RIGHT($B1461,5)="Total"),VLOOKUP('311'!$G$59,_311_Table2,MATCH(MID($B1461,1,1),_311_Table2_ColumnLookup,0),FALSE),
  IF(VALUE(LEFT($A1461,3))=311,VLOOKUP(VALUE(MID($B1461,2,1)),_311_Table2,MATCH(MID($B1461,1,1),_311_Table2_ColumnLookup,0),FALSE)
+N("311"),
  IF(AND(VALUE(LEFT($A1461,3))=312,LEFT($G1461,10)="Unincepted",$B1461="G "),VLOOKUP(" ULO",_312_Table2,MATCH('312'!$N$16,_312_Table2_ColumnLookup,0),FALSE),
  IF(AND(VALUE(LEFT($A1461,3))=312,LEFT($G1461,10)="Unincepted",$B1461="O "),VLOOKUP(" ULO",_312_Table2,MATCH('312'!$V$16,_312_Table2_ColumnLookup,0),FALSE),
  IF(AND(VALUE(LEFT($A1461,3))=312,LEFT($G1461,10)="Unincepted",$B1461="Q "),VLOOKUP(" ULO",_312_Table2,MATCH('312'!$X$16,_312_Table2_ColumnLookup,0),FALSE),
  IF(AND(VALUE(LEFT($A1461,3))=312,LEFT($G1461,10)="Unincepted"),VLOOKUP(" ULO",_312_Table2,MATCH(LEFT($B1461,1),_312_Table2_ColumnLookup,0),FALSE),
  IF(AND(VALUE(LEFT($A1461,3))=312,LEFT($G1461,5)="Total",$B1461="G "),VLOOKUP('312'!$F$80,_312_Table2,MATCH('312'!$N$16,_312_Table2_ColumnLookup,0),FALSE),
  IF(AND(VALUE(LEFT($A1461,3))=312,LEFT($G1461,5)="Total",$B1461="O "),VLOOKUP('312'!$F$80,_312_Table2,MATCH('312'!$V$16,_312_Table2_ColumnLookup,0),FALSE),
  IF(AND(VALUE(LEFT($A1461,3))=312,LEFT($G1461,5)="Total",$B1461="Q "),VLOOKUP('312'!$F$80,_312_Table2,MATCH('312'!$X$16,_312_Table2_ColumnLookup,0),FALSE),
  IF(AND(VALUE(LEFT($A1461,3))=312,LEFT($G1461,5)="Total"),VLOOKUP('312'!$F$80,_312_Table2,MATCH(LEFT($B1461,1),_312_Table2_ColumnLookup,0),FALSE),
  IF(AND(VALUE(LEFT($A1461,3))=312,LEN($I1461)=4,$B1461="G"),VLOOKUP($I1461,_312_Table2,MATCH('312'!$N$16,_312_Table2_ColumnLookup,0),FALSE),
  IF(AND(VALUE(LEFT($A1461,3))=312,LEN($I1461)=4,$B1461="O"),VLOOKUP($I1461,_312_Table2,MATCH('312'!$V$16,_312_Table2_ColumnLookup,0),FALSE),
  IF(AND(VALUE(LEFT($A1461,3))=312,LEN($I1461)=4,$B1461="Q"),VLOOKUP($I1461,_312_Table2,MATCH('312'!$X$16,_312_Table2_ColumnLookup,0),FALSE),
  IF(AND(VALUE(LEFT($A1461,3))=312,LEN($I1461)=4),VLOOKUP($I1461,_312_Table2,MATCH(LEFT($B1461,1),_312_Table2_ColumnLookup,0),FALSE)
+N("312"),
  IF(VALUE(LEFT($A1461,3))=313,VLOOKUP(VALUE(MID($B1461,2,1)),_313_Table2,MATCH(MID($B1461,1,1),_313_Table2_ColumnLookup,0),FALSE)
+N("313"),
  IF(AND(VALUE(LEFT($A1461,3))=314,LEN($B1461)=3),VLOOKUP(VALUE(MID($B1461,2,2)),_314_Table2,MATCH(MID($B1461,1,1),_314_Table2_ColumnLookup,0),FALSE),
  IF(VALUE(LEFT($A1461,3))=314,VLOOKUP(VALUE(MID($B1461,2,1)),_314_Table2,MATCH(MID($B1461,1,1),_314_Table2_ColumnLookup,0),FALSE)
+N("314"),
""))))))))))))))))))))))))</f>
        <v>#N/A</v>
      </c>
      <c r="F1461" s="238" t="e">
        <f>IF(AND(VALUE(LEFT($A1461,3))=309,LEN($B1461)=3),VLOOKUP(VALUE(MID($B1461,2,2)),_309_Table3,MATCH(MID($B1461,1,1),_309_Table3_ColumnLookup,0),FALSE),
  IF($C1461="309 LCR SummaryA",OneYearSCR,IF($C1461="309 LCR SummaryB",UltimateSCR,IF(VALUE(LEFT($A1461,3))=309,VLOOKUP(VALUE(MID($B1461,2,1)),_309_Table3,MATCH(MID($B1461,1,1),_309_Table3_ColumnLookup,0),FALSE)
+N("309"),
  IF(VALUE(LEFT($A1461,3))=310,VLOOKUP(VALUE(MID($B1461,2,1)),_310_Table3,MATCH(MID($B1461,1,1),_310_Table3_ColumnLookup,0),FALSE)
+N("310"),
  IF(AND(VALUE(LEFT($A1461,3))=311,LEN($I1461)=4),VLOOKUP($I1461,_311_Table3,MATCH($B1461,_311_Table3_ColumnLookup,0),FALSE),
  IF(AND(VALUE(LEFT($A1461,3))=311,OR($B1461="I2",$B1461="J2",$B1461="K2",$B1461="L2")),VLOOKUP('311'!$G$58,_311_Table3,MATCH(MID($B1461,1,1),_311_Table3_ColumnLookup,0),FALSE),
  IF(AND(VALUE(LEFT($A1461,3))=311,RIGHT($B1461,5)="Total"),VLOOKUP('311'!$G$59,_311_Table3,MATCH(MID($B1461,1,1),_311_Table3_ColumnLookup,0),FALSE),
  IF(VALUE(LEFT($A1461,3))=311,VLOOKUP(VALUE(MID($B1461,2,1)),_311_Table3,MATCH(MID($B1461,1,1),_311_Table3_ColumnLookup,0),FALSE)
+N("311"),
  IF(AND(VALUE(LEFT($A1461,3))=312,LEFT($G1461,10)="Unincepted",$B1461="G "),VLOOKUP(" ULO",_312_Table3,MATCH('312'!$N$16,_312_Table3_ColumnLookup,0),FALSE),
  IF(AND(VALUE(LEFT($A1461,3))=312,LEFT($G1461,10)="Unincepted",$B1461="O "),VLOOKUP(" ULO",_312_Table3,MATCH('312'!$V$16,_312_Table3_ColumnLookup,0),FALSE),
  IF(AND(VALUE(LEFT($A1461,3))=312,LEFT($G1461,10)="Unincepted",$B1461="Q "),VLOOKUP(" ULO",_312_Table3,MATCH('312'!$X$16,_312_Table3_ColumnLookup,0),FALSE),
  IF(AND(VALUE(LEFT($A1461,3))=312,LEFT($G1461,10)="Unincepted"),VLOOKUP(" ULO",_312_Table3,MATCH(LEFT($B1461,1),_312_Table3_ColumnLookup,0),FALSE),
  IF(AND(VALUE(LEFT($A1461,3))=312,LEFT($G1461,5)="Total",$B1461="G "),VLOOKUP('312'!$F$80,_312_Table3,MATCH('312'!$N$16,_312_Table3_ColumnLookup,0),FALSE),
  IF(AND(VALUE(LEFT($A1461,3))=312,LEFT($G1461,5)="Total",$B1461="O "),VLOOKUP('312'!$F$80,_312_Table3,MATCH('312'!$V$16,_312_Table3_ColumnLookup,0),FALSE),
  IF(AND(VALUE(LEFT($A1461,3))=312,LEFT($G1461,5)="Total",$B1461="Q "),VLOOKUP('312'!$F$80,_312_Table3,MATCH('312'!$X$16,_312_Table3_ColumnLookup,0),FALSE),
  IF(AND(VALUE(LEFT($A1461,3))=312,LEFT($G1461,5)="Total"),VLOOKUP('312'!$F$80,_312_Table3,MATCH(LEFT($B1461,1),_312_Table3_ColumnLookup,0),FALSE),
  IF(AND(VALUE(LEFT($A1461,3))=312,LEN($I1461)=4,$B1461="G"),VLOOKUP($I1461,_312_Table3,MATCH('312'!$N$16,_312_Table3_ColumnLookup,0),FALSE),
  IF(AND(VALUE(LEFT($A1461,3))=312,LEN($I1461)=4,$B1461="O"),VLOOKUP($I1461,_312_Table3,MATCH('312'!$V$16,_312_Table3_ColumnLookup,0),FALSE),
  IF(AND(VALUE(LEFT($A1461,3))=312,LEN($I1461)=4,$B1461="Q"),VLOOKUP($I1461,_312_Table3,MATCH('312'!$X$16,_312_Table3_ColumnLookup,0),FALSE),
  IF(AND(VALUE(LEFT($A1461,3))=312,LEN($I1461)=4),VLOOKUP($I1461,_312_Table3,MATCH(LEFT($B1461,1),_312_Table3_ColumnLookup,0),FALSE)
+N("312"),
  IF(VALUE(LEFT($A1461,3))=313,VLOOKUP(VALUE(MID($B1461,2,1)),_313_Table3,MATCH(MID($B1461,1,1),_313_Table3_ColumnLookup,0),FALSE)
+N("313"),
  IF(AND(VALUE(LEFT($A1461,3))=314,LEN($B1461)=3),VLOOKUP(VALUE(MID($B1461,2,2)),_314_Table3,MATCH(MID($B1461,1,1),_314_Table3_ColumnLookup,0),FALSE),
  IF(VALUE(LEFT($A1461,3))=314,VLOOKUP(VALUE(MID($B1461,2,1)),_314_Table3,MATCH(MID($B1461,1,1),_314_Table3_ColumnLookup,0),FALSE)
+N("314"),
""))))))))))))))))))))))))</f>
        <v>#N/A</v>
      </c>
      <c r="H1461" s="321" t="str">
        <f>IFERROR(
IF(ISERROR($D1461)=FALSE,$D1461,IF(ISERROR($E1461)=FALSE,$E1461,IF(ISERROR($F1461)=FALSE,$F1461
+N("012 checkboxes"),
IF(
IF(OR(LEFT($A1461,9)="Syndicate",LEFT($A1461,12)="NewSyndicate"),VLOOKUP($A1461,'012'!$J:$ZW,MATCH("Link to button",'012'!$J$1:$ZW$1,0),0)
+N("309 checkbox"),
IF($C1461="309 LCR Summary0",VLOOKUP("Notes990",'309'!$P:$ZZ,MATCH("Link to button",'309'!$P$1:$ZZ$1,0),0)
+N("313 checkboxes"),
IF($C1461="313 Financial Information0LcmVsScr",IF($C1461="309 LCR Summary0",VLOOKUP("LcmVsScr",'309'!$N:$ZZ,MATCH("Link to button",'309'!$N$1:$ZZ$1,0),0),
IF($C1461="313 Financial Information0LcrDocAttached",IF($C1461="309 LCR Summary0",VLOOKUP("LcrDocAttached",'309'!$N:$ZZ,MATCH("Link to button",'309'!$N$1:$ZZ$1,0),
0)))))))=1,TRUE,FALSE)
))),"")</f>
        <v/>
      </c>
    </row>
    <row r="1462" spans="1:8">
      <c r="A1462" s="237" t="e">
        <f>VLOOKUP($G1462,CSVLookups!$B:$R,MATCH(A$1,CSVLookups!$B$1:$R$1,0),FALSE)</f>
        <v>#N/A</v>
      </c>
      <c r="B1462" s="237" t="e">
        <f>VLOOKUP($G1462,CSVLookups!$B:$R,MATCH(B$1,CSVLookups!$B$1:$R$1,0),FALSE)</f>
        <v>#N/A</v>
      </c>
      <c r="C1462" s="238" t="e">
        <f t="shared" si="23"/>
        <v>#N/A</v>
      </c>
      <c r="D1462" s="238" t="e">
        <f>IF(AND(VALUE(LEFT($A1462,3))=309,LEN($B1462)=3),VLOOKUP(VALUE(MID($B1462,2,2)),_309_Table1,MATCH(MID($B1462,1,1),_309_Table1_ColumnLookup,0),FALSE),
  IF($C1462="309 LCR SummaryA",OneYearSCR,IF($C1462="309 LCR SummaryB",UltimateSCR,IF(VALUE(LEFT($A1462,3))=309,VLOOKUP(VALUE(MID($B1462,2,1)),_309_Table1,MATCH(MID($B1462,1,1),_309_Table1_ColumnLookup,0),FALSE)
+N("309"),
  IF(VALUE(LEFT($A1462,3))=310,VLOOKUP(VALUE(MID($B1462,2,1)),_310_Table1,MATCH(MID($B1462,1,1),_310_Table1_ColumnLookup,0),FALSE)
+N("310"),
  IF(AND(VALUE(LEFT($A1462,3))=311,LEN($I1462)=4),VLOOKUP($I1462,_311_Table1,MATCH($B1462,_311_Table1_ColumnLookup,0),FALSE),
  IF(AND(VALUE(LEFT($A1462,3))=311,OR($B1462="I2",$B1462="J2",$B1462="K2",$B1462="L2")),VLOOKUP('311'!$G$58,_311_Table1,MATCH(MID($B1462,1,1),_311_Table1_ColumnLookup,0),FALSE),
  IF(AND(VALUE(LEFT($A1462,3))=311,RIGHT($B1462,5)="Total"),VLOOKUP('311'!$G$59,_311_Table1,MATCH(MID($B1462,1,1),_311_Table1_ColumnLookup,0),FALSE),
  IF(VALUE(LEFT($A1462,3))=311,VLOOKUP(VALUE(MID($B1462,2,1)),_311_Table1,MATCH(MID($B1462,1,1),_311_Table1_ColumnLookup,0),FALSE)
+N("311"),
  IF(AND(VALUE(LEFT($A1462,3))=312,LEFT($G1462,10)="Unincepted",$B1462="G "),VLOOKUP(" ULO",_312_Table1,MATCH('312'!$N$16,_312_Table1_ColumnLookup,0),FALSE),
  IF(AND(VALUE(LEFT($A1462,3))=312,LEFT($G1462,10)="Unincepted",$B1462="O "),VLOOKUP(" ULO",_312_Table1,MATCH('312'!$V$16,_312_Table1_ColumnLookup,0),FALSE),
  IF(AND(VALUE(LEFT($A1462,3))=312,LEFT($G1462,10)="Unincepted",$B1462="Q "),VLOOKUP(" ULO",_312_Table1,MATCH('312'!$X$16,_312_Table1_ColumnLookup,0),FALSE),
  IF(AND(VALUE(LEFT($A1462,3))=312,LEFT($G1462,10)="Unincepted"),VLOOKUP(" ULO",_312_Table1,MATCH(LEFT($B1462,1),_312_Table1_ColumnLookup,0),FALSE),
  IF(AND(VALUE(LEFT($A1462,3))=312,LEFT($G1462,5)="Total",$B1462="G "),VLOOKUP('312'!$F$80,_312_Table1,MATCH('312'!$N$16,_312_Table1_ColumnLookup,0),FALSE),
  IF(AND(VALUE(LEFT($A1462,3))=312,LEFT($G1462,5)="Total",$B1462="O "),VLOOKUP('312'!$F$80,_312_Table1,MATCH('312'!$V$16,_312_Table1_ColumnLookup,0),FALSE),
  IF(AND(VALUE(LEFT($A1462,3))=312,LEFT($G1462,5)="Total",$B1462="Q "),VLOOKUP('312'!$F$80,_312_Table1,MATCH('312'!$X$16,_312_Table1_ColumnLookup,0),FALSE),
  IF(AND(VALUE(LEFT($A1462,3))=312,LEFT($G1462,5)="Total"),VLOOKUP('312'!$F$80,_312_Table1,MATCH(LEFT($B1462,1),_312_Table1_ColumnLookup,0),FALSE),
  IF(AND(VALUE(LEFT($A1462,3))=312,LEN($I1462)=4,$B1462="G"),VLOOKUP($I1462,_312_Table1,MATCH('312'!$N$16,_312_Table1_ColumnLookup,0),FALSE),
  IF(AND(VALUE(LEFT($A1462,3))=312,LEN($I1462)=4,$B1462="O"),VLOOKUP($I1462,_312_Table1,MATCH('312'!$V$16,_312_Table1_ColumnLookup,0),FALSE),
  IF(AND(VALUE(LEFT($A1462,3))=312,LEN($I1462)=4,$B1462="Q"),VLOOKUP($I1462,_312_Table1,MATCH('312'!$X$16,_312_Table1_ColumnLookup,0),FALSE),
  IF(AND(VALUE(LEFT($A1462,3))=312,LEN($I1462)=4),VLOOKUP($I1462,_312_Table1,MATCH(LEFT($B1462,1),_312_Table1_ColumnLookup,0),FALSE)
+N("312"),
  IF(VALUE(LEFT($A1462,3))=313,VLOOKUP(VALUE(MID($B1462,2,1)),_313_Table1,MATCH(MID($B1462,1,1),_313_Table1_ColumnLookup,0),FALSE)
+N("313"),
  IF(AND(VALUE(LEFT($A1462,3))=314,LEN($B1462)=3),VLOOKUP(VALUE(MID($B1462,2,2)),_314_Table1,MATCH(MID($B1462,1,1),_314_Table1_ColumnLookup,0),FALSE),
  IF(VALUE(LEFT($A1462,3))=314,VLOOKUP(VALUE(MID($B1462,2,1)),_314_Table1,MATCH(MID($B1462,1,1),_314_Table1_ColumnLookup,0),FALSE)
+N("314"),
""))))))))))))))))))))))))</f>
        <v>#N/A</v>
      </c>
      <c r="E1462" s="238" t="e">
        <f>IF(AND(VALUE(LEFT($A1462,3))=309,LEN($B1462)=3),VLOOKUP(VALUE(MID($B1462,2,2)),_309_Table2,MATCH(MID($B1462,1,1),_309_Table2_ColumnLookup,0),FALSE),
  IF($C1462="309 LCR SummaryA",OneYearSCR,IF($C1462="309 LCR SummaryB",UltimateSCR,IF(VALUE(LEFT($A1462,3))=309,VLOOKUP(VALUE(MID($B1462,2,1)),_309_Table2,MATCH(MID($B1462,1,1),_309_Table2_ColumnLookup,0),FALSE)
+N("309"),
  IF(VALUE(LEFT($A1462,3))=310,VLOOKUP(VALUE(MID($B1462,2,1)),_310_Table2,MATCH(MID($B1462,1,1),_310_Table2_ColumnLookup,0),FALSE)
+N("310"),
  IF(AND(VALUE(LEFT($A1462,3))=311,LEN($I1462)=4),VLOOKUP($I1462,_311_Table2,MATCH($B1462,_311_Table2_ColumnLookup,0),FALSE),
  IF(AND(VALUE(LEFT($A1462,3))=311,OR($B1462="I2",$B1462="J2",$B1462="K2",$B1462="L2")),VLOOKUP('311'!$G$58,_311_Table2,MATCH(MID($B1462,1,1),_311_Table2_ColumnLookup,0),FALSE),
  IF(AND(VALUE(LEFT($A1462,3))=311,RIGHT($B1462,5)="Total"),VLOOKUP('311'!$G$59,_311_Table2,MATCH(MID($B1462,1,1),_311_Table2_ColumnLookup,0),FALSE),
  IF(VALUE(LEFT($A1462,3))=311,VLOOKUP(VALUE(MID($B1462,2,1)),_311_Table2,MATCH(MID($B1462,1,1),_311_Table2_ColumnLookup,0),FALSE)
+N("311"),
  IF(AND(VALUE(LEFT($A1462,3))=312,LEFT($G1462,10)="Unincepted",$B1462="G "),VLOOKUP(" ULO",_312_Table2,MATCH('312'!$N$16,_312_Table2_ColumnLookup,0),FALSE),
  IF(AND(VALUE(LEFT($A1462,3))=312,LEFT($G1462,10)="Unincepted",$B1462="O "),VLOOKUP(" ULO",_312_Table2,MATCH('312'!$V$16,_312_Table2_ColumnLookup,0),FALSE),
  IF(AND(VALUE(LEFT($A1462,3))=312,LEFT($G1462,10)="Unincepted",$B1462="Q "),VLOOKUP(" ULO",_312_Table2,MATCH('312'!$X$16,_312_Table2_ColumnLookup,0),FALSE),
  IF(AND(VALUE(LEFT($A1462,3))=312,LEFT($G1462,10)="Unincepted"),VLOOKUP(" ULO",_312_Table2,MATCH(LEFT($B1462,1),_312_Table2_ColumnLookup,0),FALSE),
  IF(AND(VALUE(LEFT($A1462,3))=312,LEFT($G1462,5)="Total",$B1462="G "),VLOOKUP('312'!$F$80,_312_Table2,MATCH('312'!$N$16,_312_Table2_ColumnLookup,0),FALSE),
  IF(AND(VALUE(LEFT($A1462,3))=312,LEFT($G1462,5)="Total",$B1462="O "),VLOOKUP('312'!$F$80,_312_Table2,MATCH('312'!$V$16,_312_Table2_ColumnLookup,0),FALSE),
  IF(AND(VALUE(LEFT($A1462,3))=312,LEFT($G1462,5)="Total",$B1462="Q "),VLOOKUP('312'!$F$80,_312_Table2,MATCH('312'!$X$16,_312_Table2_ColumnLookup,0),FALSE),
  IF(AND(VALUE(LEFT($A1462,3))=312,LEFT($G1462,5)="Total"),VLOOKUP('312'!$F$80,_312_Table2,MATCH(LEFT($B1462,1),_312_Table2_ColumnLookup,0),FALSE),
  IF(AND(VALUE(LEFT($A1462,3))=312,LEN($I1462)=4,$B1462="G"),VLOOKUP($I1462,_312_Table2,MATCH('312'!$N$16,_312_Table2_ColumnLookup,0),FALSE),
  IF(AND(VALUE(LEFT($A1462,3))=312,LEN($I1462)=4,$B1462="O"),VLOOKUP($I1462,_312_Table2,MATCH('312'!$V$16,_312_Table2_ColumnLookup,0),FALSE),
  IF(AND(VALUE(LEFT($A1462,3))=312,LEN($I1462)=4,$B1462="Q"),VLOOKUP($I1462,_312_Table2,MATCH('312'!$X$16,_312_Table2_ColumnLookup,0),FALSE),
  IF(AND(VALUE(LEFT($A1462,3))=312,LEN($I1462)=4),VLOOKUP($I1462,_312_Table2,MATCH(LEFT($B1462,1),_312_Table2_ColumnLookup,0),FALSE)
+N("312"),
  IF(VALUE(LEFT($A1462,3))=313,VLOOKUP(VALUE(MID($B1462,2,1)),_313_Table2,MATCH(MID($B1462,1,1),_313_Table2_ColumnLookup,0),FALSE)
+N("313"),
  IF(AND(VALUE(LEFT($A1462,3))=314,LEN($B1462)=3),VLOOKUP(VALUE(MID($B1462,2,2)),_314_Table2,MATCH(MID($B1462,1,1),_314_Table2_ColumnLookup,0),FALSE),
  IF(VALUE(LEFT($A1462,3))=314,VLOOKUP(VALUE(MID($B1462,2,1)),_314_Table2,MATCH(MID($B1462,1,1),_314_Table2_ColumnLookup,0),FALSE)
+N("314"),
""))))))))))))))))))))))))</f>
        <v>#N/A</v>
      </c>
      <c r="F1462" s="238" t="e">
        <f>IF(AND(VALUE(LEFT($A1462,3))=309,LEN($B1462)=3),VLOOKUP(VALUE(MID($B1462,2,2)),_309_Table3,MATCH(MID($B1462,1,1),_309_Table3_ColumnLookup,0),FALSE),
  IF($C1462="309 LCR SummaryA",OneYearSCR,IF($C1462="309 LCR SummaryB",UltimateSCR,IF(VALUE(LEFT($A1462,3))=309,VLOOKUP(VALUE(MID($B1462,2,1)),_309_Table3,MATCH(MID($B1462,1,1),_309_Table3_ColumnLookup,0),FALSE)
+N("309"),
  IF(VALUE(LEFT($A1462,3))=310,VLOOKUP(VALUE(MID($B1462,2,1)),_310_Table3,MATCH(MID($B1462,1,1),_310_Table3_ColumnLookup,0),FALSE)
+N("310"),
  IF(AND(VALUE(LEFT($A1462,3))=311,LEN($I1462)=4),VLOOKUP($I1462,_311_Table3,MATCH($B1462,_311_Table3_ColumnLookup,0),FALSE),
  IF(AND(VALUE(LEFT($A1462,3))=311,OR($B1462="I2",$B1462="J2",$B1462="K2",$B1462="L2")),VLOOKUP('311'!$G$58,_311_Table3,MATCH(MID($B1462,1,1),_311_Table3_ColumnLookup,0),FALSE),
  IF(AND(VALUE(LEFT($A1462,3))=311,RIGHT($B1462,5)="Total"),VLOOKUP('311'!$G$59,_311_Table3,MATCH(MID($B1462,1,1),_311_Table3_ColumnLookup,0),FALSE),
  IF(VALUE(LEFT($A1462,3))=311,VLOOKUP(VALUE(MID($B1462,2,1)),_311_Table3,MATCH(MID($B1462,1,1),_311_Table3_ColumnLookup,0),FALSE)
+N("311"),
  IF(AND(VALUE(LEFT($A1462,3))=312,LEFT($G1462,10)="Unincepted",$B1462="G "),VLOOKUP(" ULO",_312_Table3,MATCH('312'!$N$16,_312_Table3_ColumnLookup,0),FALSE),
  IF(AND(VALUE(LEFT($A1462,3))=312,LEFT($G1462,10)="Unincepted",$B1462="O "),VLOOKUP(" ULO",_312_Table3,MATCH('312'!$V$16,_312_Table3_ColumnLookup,0),FALSE),
  IF(AND(VALUE(LEFT($A1462,3))=312,LEFT($G1462,10)="Unincepted",$B1462="Q "),VLOOKUP(" ULO",_312_Table3,MATCH('312'!$X$16,_312_Table3_ColumnLookup,0),FALSE),
  IF(AND(VALUE(LEFT($A1462,3))=312,LEFT($G1462,10)="Unincepted"),VLOOKUP(" ULO",_312_Table3,MATCH(LEFT($B1462,1),_312_Table3_ColumnLookup,0),FALSE),
  IF(AND(VALUE(LEFT($A1462,3))=312,LEFT($G1462,5)="Total",$B1462="G "),VLOOKUP('312'!$F$80,_312_Table3,MATCH('312'!$N$16,_312_Table3_ColumnLookup,0),FALSE),
  IF(AND(VALUE(LEFT($A1462,3))=312,LEFT($G1462,5)="Total",$B1462="O "),VLOOKUP('312'!$F$80,_312_Table3,MATCH('312'!$V$16,_312_Table3_ColumnLookup,0),FALSE),
  IF(AND(VALUE(LEFT($A1462,3))=312,LEFT($G1462,5)="Total",$B1462="Q "),VLOOKUP('312'!$F$80,_312_Table3,MATCH('312'!$X$16,_312_Table3_ColumnLookup,0),FALSE),
  IF(AND(VALUE(LEFT($A1462,3))=312,LEFT($G1462,5)="Total"),VLOOKUP('312'!$F$80,_312_Table3,MATCH(LEFT($B1462,1),_312_Table3_ColumnLookup,0),FALSE),
  IF(AND(VALUE(LEFT($A1462,3))=312,LEN($I1462)=4,$B1462="G"),VLOOKUP($I1462,_312_Table3,MATCH('312'!$N$16,_312_Table3_ColumnLookup,0),FALSE),
  IF(AND(VALUE(LEFT($A1462,3))=312,LEN($I1462)=4,$B1462="O"),VLOOKUP($I1462,_312_Table3,MATCH('312'!$V$16,_312_Table3_ColumnLookup,0),FALSE),
  IF(AND(VALUE(LEFT($A1462,3))=312,LEN($I1462)=4,$B1462="Q"),VLOOKUP($I1462,_312_Table3,MATCH('312'!$X$16,_312_Table3_ColumnLookup,0),FALSE),
  IF(AND(VALUE(LEFT($A1462,3))=312,LEN($I1462)=4),VLOOKUP($I1462,_312_Table3,MATCH(LEFT($B1462,1),_312_Table3_ColumnLookup,0),FALSE)
+N("312"),
  IF(VALUE(LEFT($A1462,3))=313,VLOOKUP(VALUE(MID($B1462,2,1)),_313_Table3,MATCH(MID($B1462,1,1),_313_Table3_ColumnLookup,0),FALSE)
+N("313"),
  IF(AND(VALUE(LEFT($A1462,3))=314,LEN($B1462)=3),VLOOKUP(VALUE(MID($B1462,2,2)),_314_Table3,MATCH(MID($B1462,1,1),_314_Table3_ColumnLookup,0),FALSE),
  IF(VALUE(LEFT($A1462,3))=314,VLOOKUP(VALUE(MID($B1462,2,1)),_314_Table3,MATCH(MID($B1462,1,1),_314_Table3_ColumnLookup,0),FALSE)
+N("314"),
""))))))))))))))))))))))))</f>
        <v>#N/A</v>
      </c>
      <c r="H1462" s="321" t="str">
        <f>IFERROR(
IF(ISERROR($D1462)=FALSE,$D1462,IF(ISERROR($E1462)=FALSE,$E1462,IF(ISERROR($F1462)=FALSE,$F1462
+N("012 checkboxes"),
IF(
IF(OR(LEFT($A1462,9)="Syndicate",LEFT($A1462,12)="NewSyndicate"),VLOOKUP($A1462,'012'!$J:$ZW,MATCH("Link to button",'012'!$J$1:$ZW$1,0),0)
+N("309 checkbox"),
IF($C1462="309 LCR Summary0",VLOOKUP("Notes990",'309'!$P:$ZZ,MATCH("Link to button",'309'!$P$1:$ZZ$1,0),0)
+N("313 checkboxes"),
IF($C1462="313 Financial Information0LcmVsScr",IF($C1462="309 LCR Summary0",VLOOKUP("LcmVsScr",'309'!$N:$ZZ,MATCH("Link to button",'309'!$N$1:$ZZ$1,0),0),
IF($C1462="313 Financial Information0LcrDocAttached",IF($C1462="309 LCR Summary0",VLOOKUP("LcrDocAttached",'309'!$N:$ZZ,MATCH("Link to button",'309'!$N$1:$ZZ$1,0),
0)))))))=1,TRUE,FALSE)
))),"")</f>
        <v/>
      </c>
    </row>
    <row r="1463" spans="1:8">
      <c r="A1463" s="237" t="e">
        <f>VLOOKUP($G1463,CSVLookups!$B:$R,MATCH(A$1,CSVLookups!$B$1:$R$1,0),FALSE)</f>
        <v>#N/A</v>
      </c>
      <c r="B1463" s="237" t="e">
        <f>VLOOKUP($G1463,CSVLookups!$B:$R,MATCH(B$1,CSVLookups!$B$1:$R$1,0),FALSE)</f>
        <v>#N/A</v>
      </c>
      <c r="C1463" s="238" t="e">
        <f t="shared" si="23"/>
        <v>#N/A</v>
      </c>
      <c r="D1463" s="238" t="e">
        <f>IF(AND(VALUE(LEFT($A1463,3))=309,LEN($B1463)=3),VLOOKUP(VALUE(MID($B1463,2,2)),_309_Table1,MATCH(MID($B1463,1,1),_309_Table1_ColumnLookup,0),FALSE),
  IF($C1463="309 LCR SummaryA",OneYearSCR,IF($C1463="309 LCR SummaryB",UltimateSCR,IF(VALUE(LEFT($A1463,3))=309,VLOOKUP(VALUE(MID($B1463,2,1)),_309_Table1,MATCH(MID($B1463,1,1),_309_Table1_ColumnLookup,0),FALSE)
+N("309"),
  IF(VALUE(LEFT($A1463,3))=310,VLOOKUP(VALUE(MID($B1463,2,1)),_310_Table1,MATCH(MID($B1463,1,1),_310_Table1_ColumnLookup,0),FALSE)
+N("310"),
  IF(AND(VALUE(LEFT($A1463,3))=311,LEN($I1463)=4),VLOOKUP($I1463,_311_Table1,MATCH($B1463,_311_Table1_ColumnLookup,0),FALSE),
  IF(AND(VALUE(LEFT($A1463,3))=311,OR($B1463="I2",$B1463="J2",$B1463="K2",$B1463="L2")),VLOOKUP('311'!$G$58,_311_Table1,MATCH(MID($B1463,1,1),_311_Table1_ColumnLookup,0),FALSE),
  IF(AND(VALUE(LEFT($A1463,3))=311,RIGHT($B1463,5)="Total"),VLOOKUP('311'!$G$59,_311_Table1,MATCH(MID($B1463,1,1),_311_Table1_ColumnLookup,0),FALSE),
  IF(VALUE(LEFT($A1463,3))=311,VLOOKUP(VALUE(MID($B1463,2,1)),_311_Table1,MATCH(MID($B1463,1,1),_311_Table1_ColumnLookup,0),FALSE)
+N("311"),
  IF(AND(VALUE(LEFT($A1463,3))=312,LEFT($G1463,10)="Unincepted",$B1463="G "),VLOOKUP(" ULO",_312_Table1,MATCH('312'!$N$16,_312_Table1_ColumnLookup,0),FALSE),
  IF(AND(VALUE(LEFT($A1463,3))=312,LEFT($G1463,10)="Unincepted",$B1463="O "),VLOOKUP(" ULO",_312_Table1,MATCH('312'!$V$16,_312_Table1_ColumnLookup,0),FALSE),
  IF(AND(VALUE(LEFT($A1463,3))=312,LEFT($G1463,10)="Unincepted",$B1463="Q "),VLOOKUP(" ULO",_312_Table1,MATCH('312'!$X$16,_312_Table1_ColumnLookup,0),FALSE),
  IF(AND(VALUE(LEFT($A1463,3))=312,LEFT($G1463,10)="Unincepted"),VLOOKUP(" ULO",_312_Table1,MATCH(LEFT($B1463,1),_312_Table1_ColumnLookup,0),FALSE),
  IF(AND(VALUE(LEFT($A1463,3))=312,LEFT($G1463,5)="Total",$B1463="G "),VLOOKUP('312'!$F$80,_312_Table1,MATCH('312'!$N$16,_312_Table1_ColumnLookup,0),FALSE),
  IF(AND(VALUE(LEFT($A1463,3))=312,LEFT($G1463,5)="Total",$B1463="O "),VLOOKUP('312'!$F$80,_312_Table1,MATCH('312'!$V$16,_312_Table1_ColumnLookup,0),FALSE),
  IF(AND(VALUE(LEFT($A1463,3))=312,LEFT($G1463,5)="Total",$B1463="Q "),VLOOKUP('312'!$F$80,_312_Table1,MATCH('312'!$X$16,_312_Table1_ColumnLookup,0),FALSE),
  IF(AND(VALUE(LEFT($A1463,3))=312,LEFT($G1463,5)="Total"),VLOOKUP('312'!$F$80,_312_Table1,MATCH(LEFT($B1463,1),_312_Table1_ColumnLookup,0),FALSE),
  IF(AND(VALUE(LEFT($A1463,3))=312,LEN($I1463)=4,$B1463="G"),VLOOKUP($I1463,_312_Table1,MATCH('312'!$N$16,_312_Table1_ColumnLookup,0),FALSE),
  IF(AND(VALUE(LEFT($A1463,3))=312,LEN($I1463)=4,$B1463="O"),VLOOKUP($I1463,_312_Table1,MATCH('312'!$V$16,_312_Table1_ColumnLookup,0),FALSE),
  IF(AND(VALUE(LEFT($A1463,3))=312,LEN($I1463)=4,$B1463="Q"),VLOOKUP($I1463,_312_Table1,MATCH('312'!$X$16,_312_Table1_ColumnLookup,0),FALSE),
  IF(AND(VALUE(LEFT($A1463,3))=312,LEN($I1463)=4),VLOOKUP($I1463,_312_Table1,MATCH(LEFT($B1463,1),_312_Table1_ColumnLookup,0),FALSE)
+N("312"),
  IF(VALUE(LEFT($A1463,3))=313,VLOOKUP(VALUE(MID($B1463,2,1)),_313_Table1,MATCH(MID($B1463,1,1),_313_Table1_ColumnLookup,0),FALSE)
+N("313"),
  IF(AND(VALUE(LEFT($A1463,3))=314,LEN($B1463)=3),VLOOKUP(VALUE(MID($B1463,2,2)),_314_Table1,MATCH(MID($B1463,1,1),_314_Table1_ColumnLookup,0),FALSE),
  IF(VALUE(LEFT($A1463,3))=314,VLOOKUP(VALUE(MID($B1463,2,1)),_314_Table1,MATCH(MID($B1463,1,1),_314_Table1_ColumnLookup,0),FALSE)
+N("314"),
""))))))))))))))))))))))))</f>
        <v>#N/A</v>
      </c>
      <c r="E1463" s="238" t="e">
        <f>IF(AND(VALUE(LEFT($A1463,3))=309,LEN($B1463)=3),VLOOKUP(VALUE(MID($B1463,2,2)),_309_Table2,MATCH(MID($B1463,1,1),_309_Table2_ColumnLookup,0),FALSE),
  IF($C1463="309 LCR SummaryA",OneYearSCR,IF($C1463="309 LCR SummaryB",UltimateSCR,IF(VALUE(LEFT($A1463,3))=309,VLOOKUP(VALUE(MID($B1463,2,1)),_309_Table2,MATCH(MID($B1463,1,1),_309_Table2_ColumnLookup,0),FALSE)
+N("309"),
  IF(VALUE(LEFT($A1463,3))=310,VLOOKUP(VALUE(MID($B1463,2,1)),_310_Table2,MATCH(MID($B1463,1,1),_310_Table2_ColumnLookup,0),FALSE)
+N("310"),
  IF(AND(VALUE(LEFT($A1463,3))=311,LEN($I1463)=4),VLOOKUP($I1463,_311_Table2,MATCH($B1463,_311_Table2_ColumnLookup,0),FALSE),
  IF(AND(VALUE(LEFT($A1463,3))=311,OR($B1463="I2",$B1463="J2",$B1463="K2",$B1463="L2")),VLOOKUP('311'!$G$58,_311_Table2,MATCH(MID($B1463,1,1),_311_Table2_ColumnLookup,0),FALSE),
  IF(AND(VALUE(LEFT($A1463,3))=311,RIGHT($B1463,5)="Total"),VLOOKUP('311'!$G$59,_311_Table2,MATCH(MID($B1463,1,1),_311_Table2_ColumnLookup,0),FALSE),
  IF(VALUE(LEFT($A1463,3))=311,VLOOKUP(VALUE(MID($B1463,2,1)),_311_Table2,MATCH(MID($B1463,1,1),_311_Table2_ColumnLookup,0),FALSE)
+N("311"),
  IF(AND(VALUE(LEFT($A1463,3))=312,LEFT($G1463,10)="Unincepted",$B1463="G "),VLOOKUP(" ULO",_312_Table2,MATCH('312'!$N$16,_312_Table2_ColumnLookup,0),FALSE),
  IF(AND(VALUE(LEFT($A1463,3))=312,LEFT($G1463,10)="Unincepted",$B1463="O "),VLOOKUP(" ULO",_312_Table2,MATCH('312'!$V$16,_312_Table2_ColumnLookup,0),FALSE),
  IF(AND(VALUE(LEFT($A1463,3))=312,LEFT($G1463,10)="Unincepted",$B1463="Q "),VLOOKUP(" ULO",_312_Table2,MATCH('312'!$X$16,_312_Table2_ColumnLookup,0),FALSE),
  IF(AND(VALUE(LEFT($A1463,3))=312,LEFT($G1463,10)="Unincepted"),VLOOKUP(" ULO",_312_Table2,MATCH(LEFT($B1463,1),_312_Table2_ColumnLookup,0),FALSE),
  IF(AND(VALUE(LEFT($A1463,3))=312,LEFT($G1463,5)="Total",$B1463="G "),VLOOKUP('312'!$F$80,_312_Table2,MATCH('312'!$N$16,_312_Table2_ColumnLookup,0),FALSE),
  IF(AND(VALUE(LEFT($A1463,3))=312,LEFT($G1463,5)="Total",$B1463="O "),VLOOKUP('312'!$F$80,_312_Table2,MATCH('312'!$V$16,_312_Table2_ColumnLookup,0),FALSE),
  IF(AND(VALUE(LEFT($A1463,3))=312,LEFT($G1463,5)="Total",$B1463="Q "),VLOOKUP('312'!$F$80,_312_Table2,MATCH('312'!$X$16,_312_Table2_ColumnLookup,0),FALSE),
  IF(AND(VALUE(LEFT($A1463,3))=312,LEFT($G1463,5)="Total"),VLOOKUP('312'!$F$80,_312_Table2,MATCH(LEFT($B1463,1),_312_Table2_ColumnLookup,0),FALSE),
  IF(AND(VALUE(LEFT($A1463,3))=312,LEN($I1463)=4,$B1463="G"),VLOOKUP($I1463,_312_Table2,MATCH('312'!$N$16,_312_Table2_ColumnLookup,0),FALSE),
  IF(AND(VALUE(LEFT($A1463,3))=312,LEN($I1463)=4,$B1463="O"),VLOOKUP($I1463,_312_Table2,MATCH('312'!$V$16,_312_Table2_ColumnLookup,0),FALSE),
  IF(AND(VALUE(LEFT($A1463,3))=312,LEN($I1463)=4,$B1463="Q"),VLOOKUP($I1463,_312_Table2,MATCH('312'!$X$16,_312_Table2_ColumnLookup,0),FALSE),
  IF(AND(VALUE(LEFT($A1463,3))=312,LEN($I1463)=4),VLOOKUP($I1463,_312_Table2,MATCH(LEFT($B1463,1),_312_Table2_ColumnLookup,0),FALSE)
+N("312"),
  IF(VALUE(LEFT($A1463,3))=313,VLOOKUP(VALUE(MID($B1463,2,1)),_313_Table2,MATCH(MID($B1463,1,1),_313_Table2_ColumnLookup,0),FALSE)
+N("313"),
  IF(AND(VALUE(LEFT($A1463,3))=314,LEN($B1463)=3),VLOOKUP(VALUE(MID($B1463,2,2)),_314_Table2,MATCH(MID($B1463,1,1),_314_Table2_ColumnLookup,0),FALSE),
  IF(VALUE(LEFT($A1463,3))=314,VLOOKUP(VALUE(MID($B1463,2,1)),_314_Table2,MATCH(MID($B1463,1,1),_314_Table2_ColumnLookup,0),FALSE)
+N("314"),
""))))))))))))))))))))))))</f>
        <v>#N/A</v>
      </c>
      <c r="F1463" s="238" t="e">
        <f>IF(AND(VALUE(LEFT($A1463,3))=309,LEN($B1463)=3),VLOOKUP(VALUE(MID($B1463,2,2)),_309_Table3,MATCH(MID($B1463,1,1),_309_Table3_ColumnLookup,0),FALSE),
  IF($C1463="309 LCR SummaryA",OneYearSCR,IF($C1463="309 LCR SummaryB",UltimateSCR,IF(VALUE(LEFT($A1463,3))=309,VLOOKUP(VALUE(MID($B1463,2,1)),_309_Table3,MATCH(MID($B1463,1,1),_309_Table3_ColumnLookup,0),FALSE)
+N("309"),
  IF(VALUE(LEFT($A1463,3))=310,VLOOKUP(VALUE(MID($B1463,2,1)),_310_Table3,MATCH(MID($B1463,1,1),_310_Table3_ColumnLookup,0),FALSE)
+N("310"),
  IF(AND(VALUE(LEFT($A1463,3))=311,LEN($I1463)=4),VLOOKUP($I1463,_311_Table3,MATCH($B1463,_311_Table3_ColumnLookup,0),FALSE),
  IF(AND(VALUE(LEFT($A1463,3))=311,OR($B1463="I2",$B1463="J2",$B1463="K2",$B1463="L2")),VLOOKUP('311'!$G$58,_311_Table3,MATCH(MID($B1463,1,1),_311_Table3_ColumnLookup,0),FALSE),
  IF(AND(VALUE(LEFT($A1463,3))=311,RIGHT($B1463,5)="Total"),VLOOKUP('311'!$G$59,_311_Table3,MATCH(MID($B1463,1,1),_311_Table3_ColumnLookup,0),FALSE),
  IF(VALUE(LEFT($A1463,3))=311,VLOOKUP(VALUE(MID($B1463,2,1)),_311_Table3,MATCH(MID($B1463,1,1),_311_Table3_ColumnLookup,0),FALSE)
+N("311"),
  IF(AND(VALUE(LEFT($A1463,3))=312,LEFT($G1463,10)="Unincepted",$B1463="G "),VLOOKUP(" ULO",_312_Table3,MATCH('312'!$N$16,_312_Table3_ColumnLookup,0),FALSE),
  IF(AND(VALUE(LEFT($A1463,3))=312,LEFT($G1463,10)="Unincepted",$B1463="O "),VLOOKUP(" ULO",_312_Table3,MATCH('312'!$V$16,_312_Table3_ColumnLookup,0),FALSE),
  IF(AND(VALUE(LEFT($A1463,3))=312,LEFT($G1463,10)="Unincepted",$B1463="Q "),VLOOKUP(" ULO",_312_Table3,MATCH('312'!$X$16,_312_Table3_ColumnLookup,0),FALSE),
  IF(AND(VALUE(LEFT($A1463,3))=312,LEFT($G1463,10)="Unincepted"),VLOOKUP(" ULO",_312_Table3,MATCH(LEFT($B1463,1),_312_Table3_ColumnLookup,0),FALSE),
  IF(AND(VALUE(LEFT($A1463,3))=312,LEFT($G1463,5)="Total",$B1463="G "),VLOOKUP('312'!$F$80,_312_Table3,MATCH('312'!$N$16,_312_Table3_ColumnLookup,0),FALSE),
  IF(AND(VALUE(LEFT($A1463,3))=312,LEFT($G1463,5)="Total",$B1463="O "),VLOOKUP('312'!$F$80,_312_Table3,MATCH('312'!$V$16,_312_Table3_ColumnLookup,0),FALSE),
  IF(AND(VALUE(LEFT($A1463,3))=312,LEFT($G1463,5)="Total",$B1463="Q "),VLOOKUP('312'!$F$80,_312_Table3,MATCH('312'!$X$16,_312_Table3_ColumnLookup,0),FALSE),
  IF(AND(VALUE(LEFT($A1463,3))=312,LEFT($G1463,5)="Total"),VLOOKUP('312'!$F$80,_312_Table3,MATCH(LEFT($B1463,1),_312_Table3_ColumnLookup,0),FALSE),
  IF(AND(VALUE(LEFT($A1463,3))=312,LEN($I1463)=4,$B1463="G"),VLOOKUP($I1463,_312_Table3,MATCH('312'!$N$16,_312_Table3_ColumnLookup,0),FALSE),
  IF(AND(VALUE(LEFT($A1463,3))=312,LEN($I1463)=4,$B1463="O"),VLOOKUP($I1463,_312_Table3,MATCH('312'!$V$16,_312_Table3_ColumnLookup,0),FALSE),
  IF(AND(VALUE(LEFT($A1463,3))=312,LEN($I1463)=4,$B1463="Q"),VLOOKUP($I1463,_312_Table3,MATCH('312'!$X$16,_312_Table3_ColumnLookup,0),FALSE),
  IF(AND(VALUE(LEFT($A1463,3))=312,LEN($I1463)=4),VLOOKUP($I1463,_312_Table3,MATCH(LEFT($B1463,1),_312_Table3_ColumnLookup,0),FALSE)
+N("312"),
  IF(VALUE(LEFT($A1463,3))=313,VLOOKUP(VALUE(MID($B1463,2,1)),_313_Table3,MATCH(MID($B1463,1,1),_313_Table3_ColumnLookup,0),FALSE)
+N("313"),
  IF(AND(VALUE(LEFT($A1463,3))=314,LEN($B1463)=3),VLOOKUP(VALUE(MID($B1463,2,2)),_314_Table3,MATCH(MID($B1463,1,1),_314_Table3_ColumnLookup,0),FALSE),
  IF(VALUE(LEFT($A1463,3))=314,VLOOKUP(VALUE(MID($B1463,2,1)),_314_Table3,MATCH(MID($B1463,1,1),_314_Table3_ColumnLookup,0),FALSE)
+N("314"),
""))))))))))))))))))))))))</f>
        <v>#N/A</v>
      </c>
      <c r="H1463" s="321" t="str">
        <f>IFERROR(
IF(ISERROR($D1463)=FALSE,$D1463,IF(ISERROR($E1463)=FALSE,$E1463,IF(ISERROR($F1463)=FALSE,$F1463
+N("012 checkboxes"),
IF(
IF(OR(LEFT($A1463,9)="Syndicate",LEFT($A1463,12)="NewSyndicate"),VLOOKUP($A1463,'012'!$J:$ZW,MATCH("Link to button",'012'!$J$1:$ZW$1,0),0)
+N("309 checkbox"),
IF($C1463="309 LCR Summary0",VLOOKUP("Notes990",'309'!$P:$ZZ,MATCH("Link to button",'309'!$P$1:$ZZ$1,0),0)
+N("313 checkboxes"),
IF($C1463="313 Financial Information0LcmVsScr",IF($C1463="309 LCR Summary0",VLOOKUP("LcmVsScr",'309'!$N:$ZZ,MATCH("Link to button",'309'!$N$1:$ZZ$1,0),0),
IF($C1463="313 Financial Information0LcrDocAttached",IF($C1463="309 LCR Summary0",VLOOKUP("LcrDocAttached",'309'!$N:$ZZ,MATCH("Link to button",'309'!$N$1:$ZZ$1,0),
0)))))))=1,TRUE,FALSE)
))),"")</f>
        <v/>
      </c>
    </row>
    <row r="1464" spans="1:8">
      <c r="A1464" s="237" t="e">
        <f>VLOOKUP($G1464,CSVLookups!$B:$R,MATCH(A$1,CSVLookups!$B$1:$R$1,0),FALSE)</f>
        <v>#N/A</v>
      </c>
      <c r="B1464" s="237" t="e">
        <f>VLOOKUP($G1464,CSVLookups!$B:$R,MATCH(B$1,CSVLookups!$B$1:$R$1,0),FALSE)</f>
        <v>#N/A</v>
      </c>
      <c r="C1464" s="238" t="e">
        <f t="shared" si="23"/>
        <v>#N/A</v>
      </c>
      <c r="D1464" s="238" t="e">
        <f>IF(AND(VALUE(LEFT($A1464,3))=309,LEN($B1464)=3),VLOOKUP(VALUE(MID($B1464,2,2)),_309_Table1,MATCH(MID($B1464,1,1),_309_Table1_ColumnLookup,0),FALSE),
  IF($C1464="309 LCR SummaryA",OneYearSCR,IF($C1464="309 LCR SummaryB",UltimateSCR,IF(VALUE(LEFT($A1464,3))=309,VLOOKUP(VALUE(MID($B1464,2,1)),_309_Table1,MATCH(MID($B1464,1,1),_309_Table1_ColumnLookup,0),FALSE)
+N("309"),
  IF(VALUE(LEFT($A1464,3))=310,VLOOKUP(VALUE(MID($B1464,2,1)),_310_Table1,MATCH(MID($B1464,1,1),_310_Table1_ColumnLookup,0),FALSE)
+N("310"),
  IF(AND(VALUE(LEFT($A1464,3))=311,LEN($I1464)=4),VLOOKUP($I1464,_311_Table1,MATCH($B1464,_311_Table1_ColumnLookup,0),FALSE),
  IF(AND(VALUE(LEFT($A1464,3))=311,OR($B1464="I2",$B1464="J2",$B1464="K2",$B1464="L2")),VLOOKUP('311'!$G$58,_311_Table1,MATCH(MID($B1464,1,1),_311_Table1_ColumnLookup,0),FALSE),
  IF(AND(VALUE(LEFT($A1464,3))=311,RIGHT($B1464,5)="Total"),VLOOKUP('311'!$G$59,_311_Table1,MATCH(MID($B1464,1,1),_311_Table1_ColumnLookup,0),FALSE),
  IF(VALUE(LEFT($A1464,3))=311,VLOOKUP(VALUE(MID($B1464,2,1)),_311_Table1,MATCH(MID($B1464,1,1),_311_Table1_ColumnLookup,0),FALSE)
+N("311"),
  IF(AND(VALUE(LEFT($A1464,3))=312,LEFT($G1464,10)="Unincepted",$B1464="G "),VLOOKUP(" ULO",_312_Table1,MATCH('312'!$N$16,_312_Table1_ColumnLookup,0),FALSE),
  IF(AND(VALUE(LEFT($A1464,3))=312,LEFT($G1464,10)="Unincepted",$B1464="O "),VLOOKUP(" ULO",_312_Table1,MATCH('312'!$V$16,_312_Table1_ColumnLookup,0),FALSE),
  IF(AND(VALUE(LEFT($A1464,3))=312,LEFT($G1464,10)="Unincepted",$B1464="Q "),VLOOKUP(" ULO",_312_Table1,MATCH('312'!$X$16,_312_Table1_ColumnLookup,0),FALSE),
  IF(AND(VALUE(LEFT($A1464,3))=312,LEFT($G1464,10)="Unincepted"),VLOOKUP(" ULO",_312_Table1,MATCH(LEFT($B1464,1),_312_Table1_ColumnLookup,0),FALSE),
  IF(AND(VALUE(LEFT($A1464,3))=312,LEFT($G1464,5)="Total",$B1464="G "),VLOOKUP('312'!$F$80,_312_Table1,MATCH('312'!$N$16,_312_Table1_ColumnLookup,0),FALSE),
  IF(AND(VALUE(LEFT($A1464,3))=312,LEFT($G1464,5)="Total",$B1464="O "),VLOOKUP('312'!$F$80,_312_Table1,MATCH('312'!$V$16,_312_Table1_ColumnLookup,0),FALSE),
  IF(AND(VALUE(LEFT($A1464,3))=312,LEFT($G1464,5)="Total",$B1464="Q "),VLOOKUP('312'!$F$80,_312_Table1,MATCH('312'!$X$16,_312_Table1_ColumnLookup,0),FALSE),
  IF(AND(VALUE(LEFT($A1464,3))=312,LEFT($G1464,5)="Total"),VLOOKUP('312'!$F$80,_312_Table1,MATCH(LEFT($B1464,1),_312_Table1_ColumnLookup,0),FALSE),
  IF(AND(VALUE(LEFT($A1464,3))=312,LEN($I1464)=4,$B1464="G"),VLOOKUP($I1464,_312_Table1,MATCH('312'!$N$16,_312_Table1_ColumnLookup,0),FALSE),
  IF(AND(VALUE(LEFT($A1464,3))=312,LEN($I1464)=4,$B1464="O"),VLOOKUP($I1464,_312_Table1,MATCH('312'!$V$16,_312_Table1_ColumnLookup,0),FALSE),
  IF(AND(VALUE(LEFT($A1464,3))=312,LEN($I1464)=4,$B1464="Q"),VLOOKUP($I1464,_312_Table1,MATCH('312'!$X$16,_312_Table1_ColumnLookup,0),FALSE),
  IF(AND(VALUE(LEFT($A1464,3))=312,LEN($I1464)=4),VLOOKUP($I1464,_312_Table1,MATCH(LEFT($B1464,1),_312_Table1_ColumnLookup,0),FALSE)
+N("312"),
  IF(VALUE(LEFT($A1464,3))=313,VLOOKUP(VALUE(MID($B1464,2,1)),_313_Table1,MATCH(MID($B1464,1,1),_313_Table1_ColumnLookup,0),FALSE)
+N("313"),
  IF(AND(VALUE(LEFT($A1464,3))=314,LEN($B1464)=3),VLOOKUP(VALUE(MID($B1464,2,2)),_314_Table1,MATCH(MID($B1464,1,1),_314_Table1_ColumnLookup,0),FALSE),
  IF(VALUE(LEFT($A1464,3))=314,VLOOKUP(VALUE(MID($B1464,2,1)),_314_Table1,MATCH(MID($B1464,1,1),_314_Table1_ColumnLookup,0),FALSE)
+N("314"),
""))))))))))))))))))))))))</f>
        <v>#N/A</v>
      </c>
      <c r="E1464" s="238" t="e">
        <f>IF(AND(VALUE(LEFT($A1464,3))=309,LEN($B1464)=3),VLOOKUP(VALUE(MID($B1464,2,2)),_309_Table2,MATCH(MID($B1464,1,1),_309_Table2_ColumnLookup,0),FALSE),
  IF($C1464="309 LCR SummaryA",OneYearSCR,IF($C1464="309 LCR SummaryB",UltimateSCR,IF(VALUE(LEFT($A1464,3))=309,VLOOKUP(VALUE(MID($B1464,2,1)),_309_Table2,MATCH(MID($B1464,1,1),_309_Table2_ColumnLookup,0),FALSE)
+N("309"),
  IF(VALUE(LEFT($A1464,3))=310,VLOOKUP(VALUE(MID($B1464,2,1)),_310_Table2,MATCH(MID($B1464,1,1),_310_Table2_ColumnLookup,0),FALSE)
+N("310"),
  IF(AND(VALUE(LEFT($A1464,3))=311,LEN($I1464)=4),VLOOKUP($I1464,_311_Table2,MATCH($B1464,_311_Table2_ColumnLookup,0),FALSE),
  IF(AND(VALUE(LEFT($A1464,3))=311,OR($B1464="I2",$B1464="J2",$B1464="K2",$B1464="L2")),VLOOKUP('311'!$G$58,_311_Table2,MATCH(MID($B1464,1,1),_311_Table2_ColumnLookup,0),FALSE),
  IF(AND(VALUE(LEFT($A1464,3))=311,RIGHT($B1464,5)="Total"),VLOOKUP('311'!$G$59,_311_Table2,MATCH(MID($B1464,1,1),_311_Table2_ColumnLookup,0),FALSE),
  IF(VALUE(LEFT($A1464,3))=311,VLOOKUP(VALUE(MID($B1464,2,1)),_311_Table2,MATCH(MID($B1464,1,1),_311_Table2_ColumnLookup,0),FALSE)
+N("311"),
  IF(AND(VALUE(LEFT($A1464,3))=312,LEFT($G1464,10)="Unincepted",$B1464="G "),VLOOKUP(" ULO",_312_Table2,MATCH('312'!$N$16,_312_Table2_ColumnLookup,0),FALSE),
  IF(AND(VALUE(LEFT($A1464,3))=312,LEFT($G1464,10)="Unincepted",$B1464="O "),VLOOKUP(" ULO",_312_Table2,MATCH('312'!$V$16,_312_Table2_ColumnLookup,0),FALSE),
  IF(AND(VALUE(LEFT($A1464,3))=312,LEFT($G1464,10)="Unincepted",$B1464="Q "),VLOOKUP(" ULO",_312_Table2,MATCH('312'!$X$16,_312_Table2_ColumnLookup,0),FALSE),
  IF(AND(VALUE(LEFT($A1464,3))=312,LEFT($G1464,10)="Unincepted"),VLOOKUP(" ULO",_312_Table2,MATCH(LEFT($B1464,1),_312_Table2_ColumnLookup,0),FALSE),
  IF(AND(VALUE(LEFT($A1464,3))=312,LEFT($G1464,5)="Total",$B1464="G "),VLOOKUP('312'!$F$80,_312_Table2,MATCH('312'!$N$16,_312_Table2_ColumnLookup,0),FALSE),
  IF(AND(VALUE(LEFT($A1464,3))=312,LEFT($G1464,5)="Total",$B1464="O "),VLOOKUP('312'!$F$80,_312_Table2,MATCH('312'!$V$16,_312_Table2_ColumnLookup,0),FALSE),
  IF(AND(VALUE(LEFT($A1464,3))=312,LEFT($G1464,5)="Total",$B1464="Q "),VLOOKUP('312'!$F$80,_312_Table2,MATCH('312'!$X$16,_312_Table2_ColumnLookup,0),FALSE),
  IF(AND(VALUE(LEFT($A1464,3))=312,LEFT($G1464,5)="Total"),VLOOKUP('312'!$F$80,_312_Table2,MATCH(LEFT($B1464,1),_312_Table2_ColumnLookup,0),FALSE),
  IF(AND(VALUE(LEFT($A1464,3))=312,LEN($I1464)=4,$B1464="G"),VLOOKUP($I1464,_312_Table2,MATCH('312'!$N$16,_312_Table2_ColumnLookup,0),FALSE),
  IF(AND(VALUE(LEFT($A1464,3))=312,LEN($I1464)=4,$B1464="O"),VLOOKUP($I1464,_312_Table2,MATCH('312'!$V$16,_312_Table2_ColumnLookup,0),FALSE),
  IF(AND(VALUE(LEFT($A1464,3))=312,LEN($I1464)=4,$B1464="Q"),VLOOKUP($I1464,_312_Table2,MATCH('312'!$X$16,_312_Table2_ColumnLookup,0),FALSE),
  IF(AND(VALUE(LEFT($A1464,3))=312,LEN($I1464)=4),VLOOKUP($I1464,_312_Table2,MATCH(LEFT($B1464,1),_312_Table2_ColumnLookup,0),FALSE)
+N("312"),
  IF(VALUE(LEFT($A1464,3))=313,VLOOKUP(VALUE(MID($B1464,2,1)),_313_Table2,MATCH(MID($B1464,1,1),_313_Table2_ColumnLookup,0),FALSE)
+N("313"),
  IF(AND(VALUE(LEFT($A1464,3))=314,LEN($B1464)=3),VLOOKUP(VALUE(MID($B1464,2,2)),_314_Table2,MATCH(MID($B1464,1,1),_314_Table2_ColumnLookup,0),FALSE),
  IF(VALUE(LEFT($A1464,3))=314,VLOOKUP(VALUE(MID($B1464,2,1)),_314_Table2,MATCH(MID($B1464,1,1),_314_Table2_ColumnLookup,0),FALSE)
+N("314"),
""))))))))))))))))))))))))</f>
        <v>#N/A</v>
      </c>
      <c r="F1464" s="238" t="e">
        <f>IF(AND(VALUE(LEFT($A1464,3))=309,LEN($B1464)=3),VLOOKUP(VALUE(MID($B1464,2,2)),_309_Table3,MATCH(MID($B1464,1,1),_309_Table3_ColumnLookup,0),FALSE),
  IF($C1464="309 LCR SummaryA",OneYearSCR,IF($C1464="309 LCR SummaryB",UltimateSCR,IF(VALUE(LEFT($A1464,3))=309,VLOOKUP(VALUE(MID($B1464,2,1)),_309_Table3,MATCH(MID($B1464,1,1),_309_Table3_ColumnLookup,0),FALSE)
+N("309"),
  IF(VALUE(LEFT($A1464,3))=310,VLOOKUP(VALUE(MID($B1464,2,1)),_310_Table3,MATCH(MID($B1464,1,1),_310_Table3_ColumnLookup,0),FALSE)
+N("310"),
  IF(AND(VALUE(LEFT($A1464,3))=311,LEN($I1464)=4),VLOOKUP($I1464,_311_Table3,MATCH($B1464,_311_Table3_ColumnLookup,0),FALSE),
  IF(AND(VALUE(LEFT($A1464,3))=311,OR($B1464="I2",$B1464="J2",$B1464="K2",$B1464="L2")),VLOOKUP('311'!$G$58,_311_Table3,MATCH(MID($B1464,1,1),_311_Table3_ColumnLookup,0),FALSE),
  IF(AND(VALUE(LEFT($A1464,3))=311,RIGHT($B1464,5)="Total"),VLOOKUP('311'!$G$59,_311_Table3,MATCH(MID($B1464,1,1),_311_Table3_ColumnLookup,0),FALSE),
  IF(VALUE(LEFT($A1464,3))=311,VLOOKUP(VALUE(MID($B1464,2,1)),_311_Table3,MATCH(MID($B1464,1,1),_311_Table3_ColumnLookup,0),FALSE)
+N("311"),
  IF(AND(VALUE(LEFT($A1464,3))=312,LEFT($G1464,10)="Unincepted",$B1464="G "),VLOOKUP(" ULO",_312_Table3,MATCH('312'!$N$16,_312_Table3_ColumnLookup,0),FALSE),
  IF(AND(VALUE(LEFT($A1464,3))=312,LEFT($G1464,10)="Unincepted",$B1464="O "),VLOOKUP(" ULO",_312_Table3,MATCH('312'!$V$16,_312_Table3_ColumnLookup,0),FALSE),
  IF(AND(VALUE(LEFT($A1464,3))=312,LEFT($G1464,10)="Unincepted",$B1464="Q "),VLOOKUP(" ULO",_312_Table3,MATCH('312'!$X$16,_312_Table3_ColumnLookup,0),FALSE),
  IF(AND(VALUE(LEFT($A1464,3))=312,LEFT($G1464,10)="Unincepted"),VLOOKUP(" ULO",_312_Table3,MATCH(LEFT($B1464,1),_312_Table3_ColumnLookup,0),FALSE),
  IF(AND(VALUE(LEFT($A1464,3))=312,LEFT($G1464,5)="Total",$B1464="G "),VLOOKUP('312'!$F$80,_312_Table3,MATCH('312'!$N$16,_312_Table3_ColumnLookup,0),FALSE),
  IF(AND(VALUE(LEFT($A1464,3))=312,LEFT($G1464,5)="Total",$B1464="O "),VLOOKUP('312'!$F$80,_312_Table3,MATCH('312'!$V$16,_312_Table3_ColumnLookup,0),FALSE),
  IF(AND(VALUE(LEFT($A1464,3))=312,LEFT($G1464,5)="Total",$B1464="Q "),VLOOKUP('312'!$F$80,_312_Table3,MATCH('312'!$X$16,_312_Table3_ColumnLookup,0),FALSE),
  IF(AND(VALUE(LEFT($A1464,3))=312,LEFT($G1464,5)="Total"),VLOOKUP('312'!$F$80,_312_Table3,MATCH(LEFT($B1464,1),_312_Table3_ColumnLookup,0),FALSE),
  IF(AND(VALUE(LEFT($A1464,3))=312,LEN($I1464)=4,$B1464="G"),VLOOKUP($I1464,_312_Table3,MATCH('312'!$N$16,_312_Table3_ColumnLookup,0),FALSE),
  IF(AND(VALUE(LEFT($A1464,3))=312,LEN($I1464)=4,$B1464="O"),VLOOKUP($I1464,_312_Table3,MATCH('312'!$V$16,_312_Table3_ColumnLookup,0),FALSE),
  IF(AND(VALUE(LEFT($A1464,3))=312,LEN($I1464)=4,$B1464="Q"),VLOOKUP($I1464,_312_Table3,MATCH('312'!$X$16,_312_Table3_ColumnLookup,0),FALSE),
  IF(AND(VALUE(LEFT($A1464,3))=312,LEN($I1464)=4),VLOOKUP($I1464,_312_Table3,MATCH(LEFT($B1464,1),_312_Table3_ColumnLookup,0),FALSE)
+N("312"),
  IF(VALUE(LEFT($A1464,3))=313,VLOOKUP(VALUE(MID($B1464,2,1)),_313_Table3,MATCH(MID($B1464,1,1),_313_Table3_ColumnLookup,0),FALSE)
+N("313"),
  IF(AND(VALUE(LEFT($A1464,3))=314,LEN($B1464)=3),VLOOKUP(VALUE(MID($B1464,2,2)),_314_Table3,MATCH(MID($B1464,1,1),_314_Table3_ColumnLookup,0),FALSE),
  IF(VALUE(LEFT($A1464,3))=314,VLOOKUP(VALUE(MID($B1464,2,1)),_314_Table3,MATCH(MID($B1464,1,1),_314_Table3_ColumnLookup,0),FALSE)
+N("314"),
""))))))))))))))))))))))))</f>
        <v>#N/A</v>
      </c>
      <c r="H1464" s="321" t="str">
        <f>IFERROR(
IF(ISERROR($D1464)=FALSE,$D1464,IF(ISERROR($E1464)=FALSE,$E1464,IF(ISERROR($F1464)=FALSE,$F1464
+N("012 checkboxes"),
IF(
IF(OR(LEFT($A1464,9)="Syndicate",LEFT($A1464,12)="NewSyndicate"),VLOOKUP($A1464,'012'!$J:$ZW,MATCH("Link to button",'012'!$J$1:$ZW$1,0),0)
+N("309 checkbox"),
IF($C1464="309 LCR Summary0",VLOOKUP("Notes990",'309'!$P:$ZZ,MATCH("Link to button",'309'!$P$1:$ZZ$1,0),0)
+N("313 checkboxes"),
IF($C1464="313 Financial Information0LcmVsScr",IF($C1464="309 LCR Summary0",VLOOKUP("LcmVsScr",'309'!$N:$ZZ,MATCH("Link to button",'309'!$N$1:$ZZ$1,0),0),
IF($C1464="313 Financial Information0LcrDocAttached",IF($C1464="309 LCR Summary0",VLOOKUP("LcrDocAttached",'309'!$N:$ZZ,MATCH("Link to button",'309'!$N$1:$ZZ$1,0),
0)))))))=1,TRUE,FALSE)
))),"")</f>
        <v/>
      </c>
    </row>
    <row r="1465" spans="1:8">
      <c r="A1465" s="237" t="e">
        <f>VLOOKUP($G1465,CSVLookups!$B:$R,MATCH(A$1,CSVLookups!$B$1:$R$1,0),FALSE)</f>
        <v>#N/A</v>
      </c>
      <c r="B1465" s="237" t="e">
        <f>VLOOKUP($G1465,CSVLookups!$B:$R,MATCH(B$1,CSVLookups!$B$1:$R$1,0),FALSE)</f>
        <v>#N/A</v>
      </c>
      <c r="C1465" s="238" t="e">
        <f t="shared" si="23"/>
        <v>#N/A</v>
      </c>
      <c r="D1465" s="238" t="e">
        <f>IF(AND(VALUE(LEFT($A1465,3))=309,LEN($B1465)=3),VLOOKUP(VALUE(MID($B1465,2,2)),_309_Table1,MATCH(MID($B1465,1,1),_309_Table1_ColumnLookup,0),FALSE),
  IF($C1465="309 LCR SummaryA",OneYearSCR,IF($C1465="309 LCR SummaryB",UltimateSCR,IF(VALUE(LEFT($A1465,3))=309,VLOOKUP(VALUE(MID($B1465,2,1)),_309_Table1,MATCH(MID($B1465,1,1),_309_Table1_ColumnLookup,0),FALSE)
+N("309"),
  IF(VALUE(LEFT($A1465,3))=310,VLOOKUP(VALUE(MID($B1465,2,1)),_310_Table1,MATCH(MID($B1465,1,1),_310_Table1_ColumnLookup,0),FALSE)
+N("310"),
  IF(AND(VALUE(LEFT($A1465,3))=311,LEN($I1465)=4),VLOOKUP($I1465,_311_Table1,MATCH($B1465,_311_Table1_ColumnLookup,0),FALSE),
  IF(AND(VALUE(LEFT($A1465,3))=311,OR($B1465="I2",$B1465="J2",$B1465="K2",$B1465="L2")),VLOOKUP('311'!$G$58,_311_Table1,MATCH(MID($B1465,1,1),_311_Table1_ColumnLookup,0),FALSE),
  IF(AND(VALUE(LEFT($A1465,3))=311,RIGHT($B1465,5)="Total"),VLOOKUP('311'!$G$59,_311_Table1,MATCH(MID($B1465,1,1),_311_Table1_ColumnLookup,0),FALSE),
  IF(VALUE(LEFT($A1465,3))=311,VLOOKUP(VALUE(MID($B1465,2,1)),_311_Table1,MATCH(MID($B1465,1,1),_311_Table1_ColumnLookup,0),FALSE)
+N("311"),
  IF(AND(VALUE(LEFT($A1465,3))=312,LEFT($G1465,10)="Unincepted",$B1465="G "),VLOOKUP(" ULO",_312_Table1,MATCH('312'!$N$16,_312_Table1_ColumnLookup,0),FALSE),
  IF(AND(VALUE(LEFT($A1465,3))=312,LEFT($G1465,10)="Unincepted",$B1465="O "),VLOOKUP(" ULO",_312_Table1,MATCH('312'!$V$16,_312_Table1_ColumnLookup,0),FALSE),
  IF(AND(VALUE(LEFT($A1465,3))=312,LEFT($G1465,10)="Unincepted",$B1465="Q "),VLOOKUP(" ULO",_312_Table1,MATCH('312'!$X$16,_312_Table1_ColumnLookup,0),FALSE),
  IF(AND(VALUE(LEFT($A1465,3))=312,LEFT($G1465,10)="Unincepted"),VLOOKUP(" ULO",_312_Table1,MATCH(LEFT($B1465,1),_312_Table1_ColumnLookup,0),FALSE),
  IF(AND(VALUE(LEFT($A1465,3))=312,LEFT($G1465,5)="Total",$B1465="G "),VLOOKUP('312'!$F$80,_312_Table1,MATCH('312'!$N$16,_312_Table1_ColumnLookup,0),FALSE),
  IF(AND(VALUE(LEFT($A1465,3))=312,LEFT($G1465,5)="Total",$B1465="O "),VLOOKUP('312'!$F$80,_312_Table1,MATCH('312'!$V$16,_312_Table1_ColumnLookup,0),FALSE),
  IF(AND(VALUE(LEFT($A1465,3))=312,LEFT($G1465,5)="Total",$B1465="Q "),VLOOKUP('312'!$F$80,_312_Table1,MATCH('312'!$X$16,_312_Table1_ColumnLookup,0),FALSE),
  IF(AND(VALUE(LEFT($A1465,3))=312,LEFT($G1465,5)="Total"),VLOOKUP('312'!$F$80,_312_Table1,MATCH(LEFT($B1465,1),_312_Table1_ColumnLookup,0),FALSE),
  IF(AND(VALUE(LEFT($A1465,3))=312,LEN($I1465)=4,$B1465="G"),VLOOKUP($I1465,_312_Table1,MATCH('312'!$N$16,_312_Table1_ColumnLookup,0),FALSE),
  IF(AND(VALUE(LEFT($A1465,3))=312,LEN($I1465)=4,$B1465="O"),VLOOKUP($I1465,_312_Table1,MATCH('312'!$V$16,_312_Table1_ColumnLookup,0),FALSE),
  IF(AND(VALUE(LEFT($A1465,3))=312,LEN($I1465)=4,$B1465="Q"),VLOOKUP($I1465,_312_Table1,MATCH('312'!$X$16,_312_Table1_ColumnLookup,0),FALSE),
  IF(AND(VALUE(LEFT($A1465,3))=312,LEN($I1465)=4),VLOOKUP($I1465,_312_Table1,MATCH(LEFT($B1465,1),_312_Table1_ColumnLookup,0),FALSE)
+N("312"),
  IF(VALUE(LEFT($A1465,3))=313,VLOOKUP(VALUE(MID($B1465,2,1)),_313_Table1,MATCH(MID($B1465,1,1),_313_Table1_ColumnLookup,0),FALSE)
+N("313"),
  IF(AND(VALUE(LEFT($A1465,3))=314,LEN($B1465)=3),VLOOKUP(VALUE(MID($B1465,2,2)),_314_Table1,MATCH(MID($B1465,1,1),_314_Table1_ColumnLookup,0),FALSE),
  IF(VALUE(LEFT($A1465,3))=314,VLOOKUP(VALUE(MID($B1465,2,1)),_314_Table1,MATCH(MID($B1465,1,1),_314_Table1_ColumnLookup,0),FALSE)
+N("314"),
""))))))))))))))))))))))))</f>
        <v>#N/A</v>
      </c>
      <c r="E1465" s="238" t="e">
        <f>IF(AND(VALUE(LEFT($A1465,3))=309,LEN($B1465)=3),VLOOKUP(VALUE(MID($B1465,2,2)),_309_Table2,MATCH(MID($B1465,1,1),_309_Table2_ColumnLookup,0),FALSE),
  IF($C1465="309 LCR SummaryA",OneYearSCR,IF($C1465="309 LCR SummaryB",UltimateSCR,IF(VALUE(LEFT($A1465,3))=309,VLOOKUP(VALUE(MID($B1465,2,1)),_309_Table2,MATCH(MID($B1465,1,1),_309_Table2_ColumnLookup,0),FALSE)
+N("309"),
  IF(VALUE(LEFT($A1465,3))=310,VLOOKUP(VALUE(MID($B1465,2,1)),_310_Table2,MATCH(MID($B1465,1,1),_310_Table2_ColumnLookup,0),FALSE)
+N("310"),
  IF(AND(VALUE(LEFT($A1465,3))=311,LEN($I1465)=4),VLOOKUP($I1465,_311_Table2,MATCH($B1465,_311_Table2_ColumnLookup,0),FALSE),
  IF(AND(VALUE(LEFT($A1465,3))=311,OR($B1465="I2",$B1465="J2",$B1465="K2",$B1465="L2")),VLOOKUP('311'!$G$58,_311_Table2,MATCH(MID($B1465,1,1),_311_Table2_ColumnLookup,0),FALSE),
  IF(AND(VALUE(LEFT($A1465,3))=311,RIGHT($B1465,5)="Total"),VLOOKUP('311'!$G$59,_311_Table2,MATCH(MID($B1465,1,1),_311_Table2_ColumnLookup,0),FALSE),
  IF(VALUE(LEFT($A1465,3))=311,VLOOKUP(VALUE(MID($B1465,2,1)),_311_Table2,MATCH(MID($B1465,1,1),_311_Table2_ColumnLookup,0),FALSE)
+N("311"),
  IF(AND(VALUE(LEFT($A1465,3))=312,LEFT($G1465,10)="Unincepted",$B1465="G "),VLOOKUP(" ULO",_312_Table2,MATCH('312'!$N$16,_312_Table2_ColumnLookup,0),FALSE),
  IF(AND(VALUE(LEFT($A1465,3))=312,LEFT($G1465,10)="Unincepted",$B1465="O "),VLOOKUP(" ULO",_312_Table2,MATCH('312'!$V$16,_312_Table2_ColumnLookup,0),FALSE),
  IF(AND(VALUE(LEFT($A1465,3))=312,LEFT($G1465,10)="Unincepted",$B1465="Q "),VLOOKUP(" ULO",_312_Table2,MATCH('312'!$X$16,_312_Table2_ColumnLookup,0),FALSE),
  IF(AND(VALUE(LEFT($A1465,3))=312,LEFT($G1465,10)="Unincepted"),VLOOKUP(" ULO",_312_Table2,MATCH(LEFT($B1465,1),_312_Table2_ColumnLookup,0),FALSE),
  IF(AND(VALUE(LEFT($A1465,3))=312,LEFT($G1465,5)="Total",$B1465="G "),VLOOKUP('312'!$F$80,_312_Table2,MATCH('312'!$N$16,_312_Table2_ColumnLookup,0),FALSE),
  IF(AND(VALUE(LEFT($A1465,3))=312,LEFT($G1465,5)="Total",$B1465="O "),VLOOKUP('312'!$F$80,_312_Table2,MATCH('312'!$V$16,_312_Table2_ColumnLookup,0),FALSE),
  IF(AND(VALUE(LEFT($A1465,3))=312,LEFT($G1465,5)="Total",$B1465="Q "),VLOOKUP('312'!$F$80,_312_Table2,MATCH('312'!$X$16,_312_Table2_ColumnLookup,0),FALSE),
  IF(AND(VALUE(LEFT($A1465,3))=312,LEFT($G1465,5)="Total"),VLOOKUP('312'!$F$80,_312_Table2,MATCH(LEFT($B1465,1),_312_Table2_ColumnLookup,0),FALSE),
  IF(AND(VALUE(LEFT($A1465,3))=312,LEN($I1465)=4,$B1465="G"),VLOOKUP($I1465,_312_Table2,MATCH('312'!$N$16,_312_Table2_ColumnLookup,0),FALSE),
  IF(AND(VALUE(LEFT($A1465,3))=312,LEN($I1465)=4,$B1465="O"),VLOOKUP($I1465,_312_Table2,MATCH('312'!$V$16,_312_Table2_ColumnLookup,0),FALSE),
  IF(AND(VALUE(LEFT($A1465,3))=312,LEN($I1465)=4,$B1465="Q"),VLOOKUP($I1465,_312_Table2,MATCH('312'!$X$16,_312_Table2_ColumnLookup,0),FALSE),
  IF(AND(VALUE(LEFT($A1465,3))=312,LEN($I1465)=4),VLOOKUP($I1465,_312_Table2,MATCH(LEFT($B1465,1),_312_Table2_ColumnLookup,0),FALSE)
+N("312"),
  IF(VALUE(LEFT($A1465,3))=313,VLOOKUP(VALUE(MID($B1465,2,1)),_313_Table2,MATCH(MID($B1465,1,1),_313_Table2_ColumnLookup,0),FALSE)
+N("313"),
  IF(AND(VALUE(LEFT($A1465,3))=314,LEN($B1465)=3),VLOOKUP(VALUE(MID($B1465,2,2)),_314_Table2,MATCH(MID($B1465,1,1),_314_Table2_ColumnLookup,0),FALSE),
  IF(VALUE(LEFT($A1465,3))=314,VLOOKUP(VALUE(MID($B1465,2,1)),_314_Table2,MATCH(MID($B1465,1,1),_314_Table2_ColumnLookup,0),FALSE)
+N("314"),
""))))))))))))))))))))))))</f>
        <v>#N/A</v>
      </c>
      <c r="F1465" s="238" t="e">
        <f>IF(AND(VALUE(LEFT($A1465,3))=309,LEN($B1465)=3),VLOOKUP(VALUE(MID($B1465,2,2)),_309_Table3,MATCH(MID($B1465,1,1),_309_Table3_ColumnLookup,0),FALSE),
  IF($C1465="309 LCR SummaryA",OneYearSCR,IF($C1465="309 LCR SummaryB",UltimateSCR,IF(VALUE(LEFT($A1465,3))=309,VLOOKUP(VALUE(MID($B1465,2,1)),_309_Table3,MATCH(MID($B1465,1,1),_309_Table3_ColumnLookup,0),FALSE)
+N("309"),
  IF(VALUE(LEFT($A1465,3))=310,VLOOKUP(VALUE(MID($B1465,2,1)),_310_Table3,MATCH(MID($B1465,1,1),_310_Table3_ColumnLookup,0),FALSE)
+N("310"),
  IF(AND(VALUE(LEFT($A1465,3))=311,LEN($I1465)=4),VLOOKUP($I1465,_311_Table3,MATCH($B1465,_311_Table3_ColumnLookup,0),FALSE),
  IF(AND(VALUE(LEFT($A1465,3))=311,OR($B1465="I2",$B1465="J2",$B1465="K2",$B1465="L2")),VLOOKUP('311'!$G$58,_311_Table3,MATCH(MID($B1465,1,1),_311_Table3_ColumnLookup,0),FALSE),
  IF(AND(VALUE(LEFT($A1465,3))=311,RIGHT($B1465,5)="Total"),VLOOKUP('311'!$G$59,_311_Table3,MATCH(MID($B1465,1,1),_311_Table3_ColumnLookup,0),FALSE),
  IF(VALUE(LEFT($A1465,3))=311,VLOOKUP(VALUE(MID($B1465,2,1)),_311_Table3,MATCH(MID($B1465,1,1),_311_Table3_ColumnLookup,0),FALSE)
+N("311"),
  IF(AND(VALUE(LEFT($A1465,3))=312,LEFT($G1465,10)="Unincepted",$B1465="G "),VLOOKUP(" ULO",_312_Table3,MATCH('312'!$N$16,_312_Table3_ColumnLookup,0),FALSE),
  IF(AND(VALUE(LEFT($A1465,3))=312,LEFT($G1465,10)="Unincepted",$B1465="O "),VLOOKUP(" ULO",_312_Table3,MATCH('312'!$V$16,_312_Table3_ColumnLookup,0),FALSE),
  IF(AND(VALUE(LEFT($A1465,3))=312,LEFT($G1465,10)="Unincepted",$B1465="Q "),VLOOKUP(" ULO",_312_Table3,MATCH('312'!$X$16,_312_Table3_ColumnLookup,0),FALSE),
  IF(AND(VALUE(LEFT($A1465,3))=312,LEFT($G1465,10)="Unincepted"),VLOOKUP(" ULO",_312_Table3,MATCH(LEFT($B1465,1),_312_Table3_ColumnLookup,0),FALSE),
  IF(AND(VALUE(LEFT($A1465,3))=312,LEFT($G1465,5)="Total",$B1465="G "),VLOOKUP('312'!$F$80,_312_Table3,MATCH('312'!$N$16,_312_Table3_ColumnLookup,0),FALSE),
  IF(AND(VALUE(LEFT($A1465,3))=312,LEFT($G1465,5)="Total",$B1465="O "),VLOOKUP('312'!$F$80,_312_Table3,MATCH('312'!$V$16,_312_Table3_ColumnLookup,0),FALSE),
  IF(AND(VALUE(LEFT($A1465,3))=312,LEFT($G1465,5)="Total",$B1465="Q "),VLOOKUP('312'!$F$80,_312_Table3,MATCH('312'!$X$16,_312_Table3_ColumnLookup,0),FALSE),
  IF(AND(VALUE(LEFT($A1465,3))=312,LEFT($G1465,5)="Total"),VLOOKUP('312'!$F$80,_312_Table3,MATCH(LEFT($B1465,1),_312_Table3_ColumnLookup,0),FALSE),
  IF(AND(VALUE(LEFT($A1465,3))=312,LEN($I1465)=4,$B1465="G"),VLOOKUP($I1465,_312_Table3,MATCH('312'!$N$16,_312_Table3_ColumnLookup,0),FALSE),
  IF(AND(VALUE(LEFT($A1465,3))=312,LEN($I1465)=4,$B1465="O"),VLOOKUP($I1465,_312_Table3,MATCH('312'!$V$16,_312_Table3_ColumnLookup,0),FALSE),
  IF(AND(VALUE(LEFT($A1465,3))=312,LEN($I1465)=4,$B1465="Q"),VLOOKUP($I1465,_312_Table3,MATCH('312'!$X$16,_312_Table3_ColumnLookup,0),FALSE),
  IF(AND(VALUE(LEFT($A1465,3))=312,LEN($I1465)=4),VLOOKUP($I1465,_312_Table3,MATCH(LEFT($B1465,1),_312_Table3_ColumnLookup,0),FALSE)
+N("312"),
  IF(VALUE(LEFT($A1465,3))=313,VLOOKUP(VALUE(MID($B1465,2,1)),_313_Table3,MATCH(MID($B1465,1,1),_313_Table3_ColumnLookup,0),FALSE)
+N("313"),
  IF(AND(VALUE(LEFT($A1465,3))=314,LEN($B1465)=3),VLOOKUP(VALUE(MID($B1465,2,2)),_314_Table3,MATCH(MID($B1465,1,1),_314_Table3_ColumnLookup,0),FALSE),
  IF(VALUE(LEFT($A1465,3))=314,VLOOKUP(VALUE(MID($B1465,2,1)),_314_Table3,MATCH(MID($B1465,1,1),_314_Table3_ColumnLookup,0),FALSE)
+N("314"),
""))))))))))))))))))))))))</f>
        <v>#N/A</v>
      </c>
      <c r="H1465" s="321" t="str">
        <f>IFERROR(
IF(ISERROR($D1465)=FALSE,$D1465,IF(ISERROR($E1465)=FALSE,$E1465,IF(ISERROR($F1465)=FALSE,$F1465
+N("012 checkboxes"),
IF(
IF(OR(LEFT($A1465,9)="Syndicate",LEFT($A1465,12)="NewSyndicate"),VLOOKUP($A1465,'012'!$J:$ZW,MATCH("Link to button",'012'!$J$1:$ZW$1,0),0)
+N("309 checkbox"),
IF($C1465="309 LCR Summary0",VLOOKUP("Notes990",'309'!$P:$ZZ,MATCH("Link to button",'309'!$P$1:$ZZ$1,0),0)
+N("313 checkboxes"),
IF($C1465="313 Financial Information0LcmVsScr",IF($C1465="309 LCR Summary0",VLOOKUP("LcmVsScr",'309'!$N:$ZZ,MATCH("Link to button",'309'!$N$1:$ZZ$1,0),0),
IF($C1465="313 Financial Information0LcrDocAttached",IF($C1465="309 LCR Summary0",VLOOKUP("LcrDocAttached",'309'!$N:$ZZ,MATCH("Link to button",'309'!$N$1:$ZZ$1,0),
0)))))))=1,TRUE,FALSE)
))),"")</f>
        <v/>
      </c>
    </row>
    <row r="1466" spans="1:8">
      <c r="A1466" s="237" t="e">
        <f>VLOOKUP($G1466,CSVLookups!$B:$R,MATCH(A$1,CSVLookups!$B$1:$R$1,0),FALSE)</f>
        <v>#N/A</v>
      </c>
      <c r="B1466" s="237" t="e">
        <f>VLOOKUP($G1466,CSVLookups!$B:$R,MATCH(B$1,CSVLookups!$B$1:$R$1,0),FALSE)</f>
        <v>#N/A</v>
      </c>
      <c r="C1466" s="238" t="e">
        <f t="shared" si="23"/>
        <v>#N/A</v>
      </c>
      <c r="D1466" s="238" t="e">
        <f>IF(AND(VALUE(LEFT($A1466,3))=309,LEN($B1466)=3),VLOOKUP(VALUE(MID($B1466,2,2)),_309_Table1,MATCH(MID($B1466,1,1),_309_Table1_ColumnLookup,0),FALSE),
  IF($C1466="309 LCR SummaryA",OneYearSCR,IF($C1466="309 LCR SummaryB",UltimateSCR,IF(VALUE(LEFT($A1466,3))=309,VLOOKUP(VALUE(MID($B1466,2,1)),_309_Table1,MATCH(MID($B1466,1,1),_309_Table1_ColumnLookup,0),FALSE)
+N("309"),
  IF(VALUE(LEFT($A1466,3))=310,VLOOKUP(VALUE(MID($B1466,2,1)),_310_Table1,MATCH(MID($B1466,1,1),_310_Table1_ColumnLookup,0),FALSE)
+N("310"),
  IF(AND(VALUE(LEFT($A1466,3))=311,LEN($I1466)=4),VLOOKUP($I1466,_311_Table1,MATCH($B1466,_311_Table1_ColumnLookup,0),FALSE),
  IF(AND(VALUE(LEFT($A1466,3))=311,OR($B1466="I2",$B1466="J2",$B1466="K2",$B1466="L2")),VLOOKUP('311'!$G$58,_311_Table1,MATCH(MID($B1466,1,1),_311_Table1_ColumnLookup,0),FALSE),
  IF(AND(VALUE(LEFT($A1466,3))=311,RIGHT($B1466,5)="Total"),VLOOKUP('311'!$G$59,_311_Table1,MATCH(MID($B1466,1,1),_311_Table1_ColumnLookup,0),FALSE),
  IF(VALUE(LEFT($A1466,3))=311,VLOOKUP(VALUE(MID($B1466,2,1)),_311_Table1,MATCH(MID($B1466,1,1),_311_Table1_ColumnLookup,0),FALSE)
+N("311"),
  IF(AND(VALUE(LEFT($A1466,3))=312,LEFT($G1466,10)="Unincepted",$B1466="G "),VLOOKUP(" ULO",_312_Table1,MATCH('312'!$N$16,_312_Table1_ColumnLookup,0),FALSE),
  IF(AND(VALUE(LEFT($A1466,3))=312,LEFT($G1466,10)="Unincepted",$B1466="O "),VLOOKUP(" ULO",_312_Table1,MATCH('312'!$V$16,_312_Table1_ColumnLookup,0),FALSE),
  IF(AND(VALUE(LEFT($A1466,3))=312,LEFT($G1466,10)="Unincepted",$B1466="Q "),VLOOKUP(" ULO",_312_Table1,MATCH('312'!$X$16,_312_Table1_ColumnLookup,0),FALSE),
  IF(AND(VALUE(LEFT($A1466,3))=312,LEFT($G1466,10)="Unincepted"),VLOOKUP(" ULO",_312_Table1,MATCH(LEFT($B1466,1),_312_Table1_ColumnLookup,0),FALSE),
  IF(AND(VALUE(LEFT($A1466,3))=312,LEFT($G1466,5)="Total",$B1466="G "),VLOOKUP('312'!$F$80,_312_Table1,MATCH('312'!$N$16,_312_Table1_ColumnLookup,0),FALSE),
  IF(AND(VALUE(LEFT($A1466,3))=312,LEFT($G1466,5)="Total",$B1466="O "),VLOOKUP('312'!$F$80,_312_Table1,MATCH('312'!$V$16,_312_Table1_ColumnLookup,0),FALSE),
  IF(AND(VALUE(LEFT($A1466,3))=312,LEFT($G1466,5)="Total",$B1466="Q "),VLOOKUP('312'!$F$80,_312_Table1,MATCH('312'!$X$16,_312_Table1_ColumnLookup,0),FALSE),
  IF(AND(VALUE(LEFT($A1466,3))=312,LEFT($G1466,5)="Total"),VLOOKUP('312'!$F$80,_312_Table1,MATCH(LEFT($B1466,1),_312_Table1_ColumnLookup,0),FALSE),
  IF(AND(VALUE(LEFT($A1466,3))=312,LEN($I1466)=4,$B1466="G"),VLOOKUP($I1466,_312_Table1,MATCH('312'!$N$16,_312_Table1_ColumnLookup,0),FALSE),
  IF(AND(VALUE(LEFT($A1466,3))=312,LEN($I1466)=4,$B1466="O"),VLOOKUP($I1466,_312_Table1,MATCH('312'!$V$16,_312_Table1_ColumnLookup,0),FALSE),
  IF(AND(VALUE(LEFT($A1466,3))=312,LEN($I1466)=4,$B1466="Q"),VLOOKUP($I1466,_312_Table1,MATCH('312'!$X$16,_312_Table1_ColumnLookup,0),FALSE),
  IF(AND(VALUE(LEFT($A1466,3))=312,LEN($I1466)=4),VLOOKUP($I1466,_312_Table1,MATCH(LEFT($B1466,1),_312_Table1_ColumnLookup,0),FALSE)
+N("312"),
  IF(VALUE(LEFT($A1466,3))=313,VLOOKUP(VALUE(MID($B1466,2,1)),_313_Table1,MATCH(MID($B1466,1,1),_313_Table1_ColumnLookup,0),FALSE)
+N("313"),
  IF(AND(VALUE(LEFT($A1466,3))=314,LEN($B1466)=3),VLOOKUP(VALUE(MID($B1466,2,2)),_314_Table1,MATCH(MID($B1466,1,1),_314_Table1_ColumnLookup,0),FALSE),
  IF(VALUE(LEFT($A1466,3))=314,VLOOKUP(VALUE(MID($B1466,2,1)),_314_Table1,MATCH(MID($B1466,1,1),_314_Table1_ColumnLookup,0),FALSE)
+N("314"),
""))))))))))))))))))))))))</f>
        <v>#N/A</v>
      </c>
      <c r="E1466" s="238" t="e">
        <f>IF(AND(VALUE(LEFT($A1466,3))=309,LEN($B1466)=3),VLOOKUP(VALUE(MID($B1466,2,2)),_309_Table2,MATCH(MID($B1466,1,1),_309_Table2_ColumnLookup,0),FALSE),
  IF($C1466="309 LCR SummaryA",OneYearSCR,IF($C1466="309 LCR SummaryB",UltimateSCR,IF(VALUE(LEFT($A1466,3))=309,VLOOKUP(VALUE(MID($B1466,2,1)),_309_Table2,MATCH(MID($B1466,1,1),_309_Table2_ColumnLookup,0),FALSE)
+N("309"),
  IF(VALUE(LEFT($A1466,3))=310,VLOOKUP(VALUE(MID($B1466,2,1)),_310_Table2,MATCH(MID($B1466,1,1),_310_Table2_ColumnLookup,0),FALSE)
+N("310"),
  IF(AND(VALUE(LEFT($A1466,3))=311,LEN($I1466)=4),VLOOKUP($I1466,_311_Table2,MATCH($B1466,_311_Table2_ColumnLookup,0),FALSE),
  IF(AND(VALUE(LEFT($A1466,3))=311,OR($B1466="I2",$B1466="J2",$B1466="K2",$B1466="L2")),VLOOKUP('311'!$G$58,_311_Table2,MATCH(MID($B1466,1,1),_311_Table2_ColumnLookup,0),FALSE),
  IF(AND(VALUE(LEFT($A1466,3))=311,RIGHT($B1466,5)="Total"),VLOOKUP('311'!$G$59,_311_Table2,MATCH(MID($B1466,1,1),_311_Table2_ColumnLookup,0),FALSE),
  IF(VALUE(LEFT($A1466,3))=311,VLOOKUP(VALUE(MID($B1466,2,1)),_311_Table2,MATCH(MID($B1466,1,1),_311_Table2_ColumnLookup,0),FALSE)
+N("311"),
  IF(AND(VALUE(LEFT($A1466,3))=312,LEFT($G1466,10)="Unincepted",$B1466="G "),VLOOKUP(" ULO",_312_Table2,MATCH('312'!$N$16,_312_Table2_ColumnLookup,0),FALSE),
  IF(AND(VALUE(LEFT($A1466,3))=312,LEFT($G1466,10)="Unincepted",$B1466="O "),VLOOKUP(" ULO",_312_Table2,MATCH('312'!$V$16,_312_Table2_ColumnLookup,0),FALSE),
  IF(AND(VALUE(LEFT($A1466,3))=312,LEFT($G1466,10)="Unincepted",$B1466="Q "),VLOOKUP(" ULO",_312_Table2,MATCH('312'!$X$16,_312_Table2_ColumnLookup,0),FALSE),
  IF(AND(VALUE(LEFT($A1466,3))=312,LEFT($G1466,10)="Unincepted"),VLOOKUP(" ULO",_312_Table2,MATCH(LEFT($B1466,1),_312_Table2_ColumnLookup,0),FALSE),
  IF(AND(VALUE(LEFT($A1466,3))=312,LEFT($G1466,5)="Total",$B1466="G "),VLOOKUP('312'!$F$80,_312_Table2,MATCH('312'!$N$16,_312_Table2_ColumnLookup,0),FALSE),
  IF(AND(VALUE(LEFT($A1466,3))=312,LEFT($G1466,5)="Total",$B1466="O "),VLOOKUP('312'!$F$80,_312_Table2,MATCH('312'!$V$16,_312_Table2_ColumnLookup,0),FALSE),
  IF(AND(VALUE(LEFT($A1466,3))=312,LEFT($G1466,5)="Total",$B1466="Q "),VLOOKUP('312'!$F$80,_312_Table2,MATCH('312'!$X$16,_312_Table2_ColumnLookup,0),FALSE),
  IF(AND(VALUE(LEFT($A1466,3))=312,LEFT($G1466,5)="Total"),VLOOKUP('312'!$F$80,_312_Table2,MATCH(LEFT($B1466,1),_312_Table2_ColumnLookup,0),FALSE),
  IF(AND(VALUE(LEFT($A1466,3))=312,LEN($I1466)=4,$B1466="G"),VLOOKUP($I1466,_312_Table2,MATCH('312'!$N$16,_312_Table2_ColumnLookup,0),FALSE),
  IF(AND(VALUE(LEFT($A1466,3))=312,LEN($I1466)=4,$B1466="O"),VLOOKUP($I1466,_312_Table2,MATCH('312'!$V$16,_312_Table2_ColumnLookup,0),FALSE),
  IF(AND(VALUE(LEFT($A1466,3))=312,LEN($I1466)=4,$B1466="Q"),VLOOKUP($I1466,_312_Table2,MATCH('312'!$X$16,_312_Table2_ColumnLookup,0),FALSE),
  IF(AND(VALUE(LEFT($A1466,3))=312,LEN($I1466)=4),VLOOKUP($I1466,_312_Table2,MATCH(LEFT($B1466,1),_312_Table2_ColumnLookup,0),FALSE)
+N("312"),
  IF(VALUE(LEFT($A1466,3))=313,VLOOKUP(VALUE(MID($B1466,2,1)),_313_Table2,MATCH(MID($B1466,1,1),_313_Table2_ColumnLookup,0),FALSE)
+N("313"),
  IF(AND(VALUE(LEFT($A1466,3))=314,LEN($B1466)=3),VLOOKUP(VALUE(MID($B1466,2,2)),_314_Table2,MATCH(MID($B1466,1,1),_314_Table2_ColumnLookup,0),FALSE),
  IF(VALUE(LEFT($A1466,3))=314,VLOOKUP(VALUE(MID($B1466,2,1)),_314_Table2,MATCH(MID($B1466,1,1),_314_Table2_ColumnLookup,0),FALSE)
+N("314"),
""))))))))))))))))))))))))</f>
        <v>#N/A</v>
      </c>
      <c r="F1466" s="238" t="e">
        <f>IF(AND(VALUE(LEFT($A1466,3))=309,LEN($B1466)=3),VLOOKUP(VALUE(MID($B1466,2,2)),_309_Table3,MATCH(MID($B1466,1,1),_309_Table3_ColumnLookup,0),FALSE),
  IF($C1466="309 LCR SummaryA",OneYearSCR,IF($C1466="309 LCR SummaryB",UltimateSCR,IF(VALUE(LEFT($A1466,3))=309,VLOOKUP(VALUE(MID($B1466,2,1)),_309_Table3,MATCH(MID($B1466,1,1),_309_Table3_ColumnLookup,0),FALSE)
+N("309"),
  IF(VALUE(LEFT($A1466,3))=310,VLOOKUP(VALUE(MID($B1466,2,1)),_310_Table3,MATCH(MID($B1466,1,1),_310_Table3_ColumnLookup,0),FALSE)
+N("310"),
  IF(AND(VALUE(LEFT($A1466,3))=311,LEN($I1466)=4),VLOOKUP($I1466,_311_Table3,MATCH($B1466,_311_Table3_ColumnLookup,0),FALSE),
  IF(AND(VALUE(LEFT($A1466,3))=311,OR($B1466="I2",$B1466="J2",$B1466="K2",$B1466="L2")),VLOOKUP('311'!$G$58,_311_Table3,MATCH(MID($B1466,1,1),_311_Table3_ColumnLookup,0),FALSE),
  IF(AND(VALUE(LEFT($A1466,3))=311,RIGHT($B1466,5)="Total"),VLOOKUP('311'!$G$59,_311_Table3,MATCH(MID($B1466,1,1),_311_Table3_ColumnLookup,0),FALSE),
  IF(VALUE(LEFT($A1466,3))=311,VLOOKUP(VALUE(MID($B1466,2,1)),_311_Table3,MATCH(MID($B1466,1,1),_311_Table3_ColumnLookup,0),FALSE)
+N("311"),
  IF(AND(VALUE(LEFT($A1466,3))=312,LEFT($G1466,10)="Unincepted",$B1466="G "),VLOOKUP(" ULO",_312_Table3,MATCH('312'!$N$16,_312_Table3_ColumnLookup,0),FALSE),
  IF(AND(VALUE(LEFT($A1466,3))=312,LEFT($G1466,10)="Unincepted",$B1466="O "),VLOOKUP(" ULO",_312_Table3,MATCH('312'!$V$16,_312_Table3_ColumnLookup,0),FALSE),
  IF(AND(VALUE(LEFT($A1466,3))=312,LEFT($G1466,10)="Unincepted",$B1466="Q "),VLOOKUP(" ULO",_312_Table3,MATCH('312'!$X$16,_312_Table3_ColumnLookup,0),FALSE),
  IF(AND(VALUE(LEFT($A1466,3))=312,LEFT($G1466,10)="Unincepted"),VLOOKUP(" ULO",_312_Table3,MATCH(LEFT($B1466,1),_312_Table3_ColumnLookup,0),FALSE),
  IF(AND(VALUE(LEFT($A1466,3))=312,LEFT($G1466,5)="Total",$B1466="G "),VLOOKUP('312'!$F$80,_312_Table3,MATCH('312'!$N$16,_312_Table3_ColumnLookup,0),FALSE),
  IF(AND(VALUE(LEFT($A1466,3))=312,LEFT($G1466,5)="Total",$B1466="O "),VLOOKUP('312'!$F$80,_312_Table3,MATCH('312'!$V$16,_312_Table3_ColumnLookup,0),FALSE),
  IF(AND(VALUE(LEFT($A1466,3))=312,LEFT($G1466,5)="Total",$B1466="Q "),VLOOKUP('312'!$F$80,_312_Table3,MATCH('312'!$X$16,_312_Table3_ColumnLookup,0),FALSE),
  IF(AND(VALUE(LEFT($A1466,3))=312,LEFT($G1466,5)="Total"),VLOOKUP('312'!$F$80,_312_Table3,MATCH(LEFT($B1466,1),_312_Table3_ColumnLookup,0),FALSE),
  IF(AND(VALUE(LEFT($A1466,3))=312,LEN($I1466)=4,$B1466="G"),VLOOKUP($I1466,_312_Table3,MATCH('312'!$N$16,_312_Table3_ColumnLookup,0),FALSE),
  IF(AND(VALUE(LEFT($A1466,3))=312,LEN($I1466)=4,$B1466="O"),VLOOKUP($I1466,_312_Table3,MATCH('312'!$V$16,_312_Table3_ColumnLookup,0),FALSE),
  IF(AND(VALUE(LEFT($A1466,3))=312,LEN($I1466)=4,$B1466="Q"),VLOOKUP($I1466,_312_Table3,MATCH('312'!$X$16,_312_Table3_ColumnLookup,0),FALSE),
  IF(AND(VALUE(LEFT($A1466,3))=312,LEN($I1466)=4),VLOOKUP($I1466,_312_Table3,MATCH(LEFT($B1466,1),_312_Table3_ColumnLookup,0),FALSE)
+N("312"),
  IF(VALUE(LEFT($A1466,3))=313,VLOOKUP(VALUE(MID($B1466,2,1)),_313_Table3,MATCH(MID($B1466,1,1),_313_Table3_ColumnLookup,0),FALSE)
+N("313"),
  IF(AND(VALUE(LEFT($A1466,3))=314,LEN($B1466)=3),VLOOKUP(VALUE(MID($B1466,2,2)),_314_Table3,MATCH(MID($B1466,1,1),_314_Table3_ColumnLookup,0),FALSE),
  IF(VALUE(LEFT($A1466,3))=314,VLOOKUP(VALUE(MID($B1466,2,1)),_314_Table3,MATCH(MID($B1466,1,1),_314_Table3_ColumnLookup,0),FALSE)
+N("314"),
""))))))))))))))))))))))))</f>
        <v>#N/A</v>
      </c>
      <c r="H1466" s="321" t="str">
        <f>IFERROR(
IF(ISERROR($D1466)=FALSE,$D1466,IF(ISERROR($E1466)=FALSE,$E1466,IF(ISERROR($F1466)=FALSE,$F1466
+N("012 checkboxes"),
IF(
IF(OR(LEFT($A1466,9)="Syndicate",LEFT($A1466,12)="NewSyndicate"),VLOOKUP($A1466,'012'!$J:$ZW,MATCH("Link to button",'012'!$J$1:$ZW$1,0),0)
+N("309 checkbox"),
IF($C1466="309 LCR Summary0",VLOOKUP("Notes990",'309'!$P:$ZZ,MATCH("Link to button",'309'!$P$1:$ZZ$1,0),0)
+N("313 checkboxes"),
IF($C1466="313 Financial Information0LcmVsScr",IF($C1466="309 LCR Summary0",VLOOKUP("LcmVsScr",'309'!$N:$ZZ,MATCH("Link to button",'309'!$N$1:$ZZ$1,0),0),
IF($C1466="313 Financial Information0LcrDocAttached",IF($C1466="309 LCR Summary0",VLOOKUP("LcrDocAttached",'309'!$N:$ZZ,MATCH("Link to button",'309'!$N$1:$ZZ$1,0),
0)))))))=1,TRUE,FALSE)
))),"")</f>
        <v/>
      </c>
    </row>
    <row r="1467" spans="1:8">
      <c r="A1467" s="237" t="e">
        <f>VLOOKUP($G1467,CSVLookups!$B:$R,MATCH(A$1,CSVLookups!$B$1:$R$1,0),FALSE)</f>
        <v>#N/A</v>
      </c>
      <c r="B1467" s="237" t="e">
        <f>VLOOKUP($G1467,CSVLookups!$B:$R,MATCH(B$1,CSVLookups!$B$1:$R$1,0),FALSE)</f>
        <v>#N/A</v>
      </c>
      <c r="C1467" s="238" t="e">
        <f t="shared" si="23"/>
        <v>#N/A</v>
      </c>
      <c r="D1467" s="238" t="e">
        <f>IF(AND(VALUE(LEFT($A1467,3))=309,LEN($B1467)=3),VLOOKUP(VALUE(MID($B1467,2,2)),_309_Table1,MATCH(MID($B1467,1,1),_309_Table1_ColumnLookup,0),FALSE),
  IF($C1467="309 LCR SummaryA",OneYearSCR,IF($C1467="309 LCR SummaryB",UltimateSCR,IF(VALUE(LEFT($A1467,3))=309,VLOOKUP(VALUE(MID($B1467,2,1)),_309_Table1,MATCH(MID($B1467,1,1),_309_Table1_ColumnLookup,0),FALSE)
+N("309"),
  IF(VALUE(LEFT($A1467,3))=310,VLOOKUP(VALUE(MID($B1467,2,1)),_310_Table1,MATCH(MID($B1467,1,1),_310_Table1_ColumnLookup,0),FALSE)
+N("310"),
  IF(AND(VALUE(LEFT($A1467,3))=311,LEN($I1467)=4),VLOOKUP($I1467,_311_Table1,MATCH($B1467,_311_Table1_ColumnLookup,0),FALSE),
  IF(AND(VALUE(LEFT($A1467,3))=311,OR($B1467="I2",$B1467="J2",$B1467="K2",$B1467="L2")),VLOOKUP('311'!$G$58,_311_Table1,MATCH(MID($B1467,1,1),_311_Table1_ColumnLookup,0),FALSE),
  IF(AND(VALUE(LEFT($A1467,3))=311,RIGHT($B1467,5)="Total"),VLOOKUP('311'!$G$59,_311_Table1,MATCH(MID($B1467,1,1),_311_Table1_ColumnLookup,0),FALSE),
  IF(VALUE(LEFT($A1467,3))=311,VLOOKUP(VALUE(MID($B1467,2,1)),_311_Table1,MATCH(MID($B1467,1,1),_311_Table1_ColumnLookup,0),FALSE)
+N("311"),
  IF(AND(VALUE(LEFT($A1467,3))=312,LEFT($G1467,10)="Unincepted",$B1467="G "),VLOOKUP(" ULO",_312_Table1,MATCH('312'!$N$16,_312_Table1_ColumnLookup,0),FALSE),
  IF(AND(VALUE(LEFT($A1467,3))=312,LEFT($G1467,10)="Unincepted",$B1467="O "),VLOOKUP(" ULO",_312_Table1,MATCH('312'!$V$16,_312_Table1_ColumnLookup,0),FALSE),
  IF(AND(VALUE(LEFT($A1467,3))=312,LEFT($G1467,10)="Unincepted",$B1467="Q "),VLOOKUP(" ULO",_312_Table1,MATCH('312'!$X$16,_312_Table1_ColumnLookup,0),FALSE),
  IF(AND(VALUE(LEFT($A1467,3))=312,LEFT($G1467,10)="Unincepted"),VLOOKUP(" ULO",_312_Table1,MATCH(LEFT($B1467,1),_312_Table1_ColumnLookup,0),FALSE),
  IF(AND(VALUE(LEFT($A1467,3))=312,LEFT($G1467,5)="Total",$B1467="G "),VLOOKUP('312'!$F$80,_312_Table1,MATCH('312'!$N$16,_312_Table1_ColumnLookup,0),FALSE),
  IF(AND(VALUE(LEFT($A1467,3))=312,LEFT($G1467,5)="Total",$B1467="O "),VLOOKUP('312'!$F$80,_312_Table1,MATCH('312'!$V$16,_312_Table1_ColumnLookup,0),FALSE),
  IF(AND(VALUE(LEFT($A1467,3))=312,LEFT($G1467,5)="Total",$B1467="Q "),VLOOKUP('312'!$F$80,_312_Table1,MATCH('312'!$X$16,_312_Table1_ColumnLookup,0),FALSE),
  IF(AND(VALUE(LEFT($A1467,3))=312,LEFT($G1467,5)="Total"),VLOOKUP('312'!$F$80,_312_Table1,MATCH(LEFT($B1467,1),_312_Table1_ColumnLookup,0),FALSE),
  IF(AND(VALUE(LEFT($A1467,3))=312,LEN($I1467)=4,$B1467="G"),VLOOKUP($I1467,_312_Table1,MATCH('312'!$N$16,_312_Table1_ColumnLookup,0),FALSE),
  IF(AND(VALUE(LEFT($A1467,3))=312,LEN($I1467)=4,$B1467="O"),VLOOKUP($I1467,_312_Table1,MATCH('312'!$V$16,_312_Table1_ColumnLookup,0),FALSE),
  IF(AND(VALUE(LEFT($A1467,3))=312,LEN($I1467)=4,$B1467="Q"),VLOOKUP($I1467,_312_Table1,MATCH('312'!$X$16,_312_Table1_ColumnLookup,0),FALSE),
  IF(AND(VALUE(LEFT($A1467,3))=312,LEN($I1467)=4),VLOOKUP($I1467,_312_Table1,MATCH(LEFT($B1467,1),_312_Table1_ColumnLookup,0),FALSE)
+N("312"),
  IF(VALUE(LEFT($A1467,3))=313,VLOOKUP(VALUE(MID($B1467,2,1)),_313_Table1,MATCH(MID($B1467,1,1),_313_Table1_ColumnLookup,0),FALSE)
+N("313"),
  IF(AND(VALUE(LEFT($A1467,3))=314,LEN($B1467)=3),VLOOKUP(VALUE(MID($B1467,2,2)),_314_Table1,MATCH(MID($B1467,1,1),_314_Table1_ColumnLookup,0),FALSE),
  IF(VALUE(LEFT($A1467,3))=314,VLOOKUP(VALUE(MID($B1467,2,1)),_314_Table1,MATCH(MID($B1467,1,1),_314_Table1_ColumnLookup,0),FALSE)
+N("314"),
""))))))))))))))))))))))))</f>
        <v>#N/A</v>
      </c>
      <c r="E1467" s="238" t="e">
        <f>IF(AND(VALUE(LEFT($A1467,3))=309,LEN($B1467)=3),VLOOKUP(VALUE(MID($B1467,2,2)),_309_Table2,MATCH(MID($B1467,1,1),_309_Table2_ColumnLookup,0),FALSE),
  IF($C1467="309 LCR SummaryA",OneYearSCR,IF($C1467="309 LCR SummaryB",UltimateSCR,IF(VALUE(LEFT($A1467,3))=309,VLOOKUP(VALUE(MID($B1467,2,1)),_309_Table2,MATCH(MID($B1467,1,1),_309_Table2_ColumnLookup,0),FALSE)
+N("309"),
  IF(VALUE(LEFT($A1467,3))=310,VLOOKUP(VALUE(MID($B1467,2,1)),_310_Table2,MATCH(MID($B1467,1,1),_310_Table2_ColumnLookup,0),FALSE)
+N("310"),
  IF(AND(VALUE(LEFT($A1467,3))=311,LEN($I1467)=4),VLOOKUP($I1467,_311_Table2,MATCH($B1467,_311_Table2_ColumnLookup,0),FALSE),
  IF(AND(VALUE(LEFT($A1467,3))=311,OR($B1467="I2",$B1467="J2",$B1467="K2",$B1467="L2")),VLOOKUP('311'!$G$58,_311_Table2,MATCH(MID($B1467,1,1),_311_Table2_ColumnLookup,0),FALSE),
  IF(AND(VALUE(LEFT($A1467,3))=311,RIGHT($B1467,5)="Total"),VLOOKUP('311'!$G$59,_311_Table2,MATCH(MID($B1467,1,1),_311_Table2_ColumnLookup,0),FALSE),
  IF(VALUE(LEFT($A1467,3))=311,VLOOKUP(VALUE(MID($B1467,2,1)),_311_Table2,MATCH(MID($B1467,1,1),_311_Table2_ColumnLookup,0),FALSE)
+N("311"),
  IF(AND(VALUE(LEFT($A1467,3))=312,LEFT($G1467,10)="Unincepted",$B1467="G "),VLOOKUP(" ULO",_312_Table2,MATCH('312'!$N$16,_312_Table2_ColumnLookup,0),FALSE),
  IF(AND(VALUE(LEFT($A1467,3))=312,LEFT($G1467,10)="Unincepted",$B1467="O "),VLOOKUP(" ULO",_312_Table2,MATCH('312'!$V$16,_312_Table2_ColumnLookup,0),FALSE),
  IF(AND(VALUE(LEFT($A1467,3))=312,LEFT($G1467,10)="Unincepted",$B1467="Q "),VLOOKUP(" ULO",_312_Table2,MATCH('312'!$X$16,_312_Table2_ColumnLookup,0),FALSE),
  IF(AND(VALUE(LEFT($A1467,3))=312,LEFT($G1467,10)="Unincepted"),VLOOKUP(" ULO",_312_Table2,MATCH(LEFT($B1467,1),_312_Table2_ColumnLookup,0),FALSE),
  IF(AND(VALUE(LEFT($A1467,3))=312,LEFT($G1467,5)="Total",$B1467="G "),VLOOKUP('312'!$F$80,_312_Table2,MATCH('312'!$N$16,_312_Table2_ColumnLookup,0),FALSE),
  IF(AND(VALUE(LEFT($A1467,3))=312,LEFT($G1467,5)="Total",$B1467="O "),VLOOKUP('312'!$F$80,_312_Table2,MATCH('312'!$V$16,_312_Table2_ColumnLookup,0),FALSE),
  IF(AND(VALUE(LEFT($A1467,3))=312,LEFT($G1467,5)="Total",$B1467="Q "),VLOOKUP('312'!$F$80,_312_Table2,MATCH('312'!$X$16,_312_Table2_ColumnLookup,0),FALSE),
  IF(AND(VALUE(LEFT($A1467,3))=312,LEFT($G1467,5)="Total"),VLOOKUP('312'!$F$80,_312_Table2,MATCH(LEFT($B1467,1),_312_Table2_ColumnLookup,0),FALSE),
  IF(AND(VALUE(LEFT($A1467,3))=312,LEN($I1467)=4,$B1467="G"),VLOOKUP($I1467,_312_Table2,MATCH('312'!$N$16,_312_Table2_ColumnLookup,0),FALSE),
  IF(AND(VALUE(LEFT($A1467,3))=312,LEN($I1467)=4,$B1467="O"),VLOOKUP($I1467,_312_Table2,MATCH('312'!$V$16,_312_Table2_ColumnLookup,0),FALSE),
  IF(AND(VALUE(LEFT($A1467,3))=312,LEN($I1467)=4,$B1467="Q"),VLOOKUP($I1467,_312_Table2,MATCH('312'!$X$16,_312_Table2_ColumnLookup,0),FALSE),
  IF(AND(VALUE(LEFT($A1467,3))=312,LEN($I1467)=4),VLOOKUP($I1467,_312_Table2,MATCH(LEFT($B1467,1),_312_Table2_ColumnLookup,0),FALSE)
+N("312"),
  IF(VALUE(LEFT($A1467,3))=313,VLOOKUP(VALUE(MID($B1467,2,1)),_313_Table2,MATCH(MID($B1467,1,1),_313_Table2_ColumnLookup,0),FALSE)
+N("313"),
  IF(AND(VALUE(LEFT($A1467,3))=314,LEN($B1467)=3),VLOOKUP(VALUE(MID($B1467,2,2)),_314_Table2,MATCH(MID($B1467,1,1),_314_Table2_ColumnLookup,0),FALSE),
  IF(VALUE(LEFT($A1467,3))=314,VLOOKUP(VALUE(MID($B1467,2,1)),_314_Table2,MATCH(MID($B1467,1,1),_314_Table2_ColumnLookup,0),FALSE)
+N("314"),
""))))))))))))))))))))))))</f>
        <v>#N/A</v>
      </c>
      <c r="F1467" s="238" t="e">
        <f>IF(AND(VALUE(LEFT($A1467,3))=309,LEN($B1467)=3),VLOOKUP(VALUE(MID($B1467,2,2)),_309_Table3,MATCH(MID($B1467,1,1),_309_Table3_ColumnLookup,0),FALSE),
  IF($C1467="309 LCR SummaryA",OneYearSCR,IF($C1467="309 LCR SummaryB",UltimateSCR,IF(VALUE(LEFT($A1467,3))=309,VLOOKUP(VALUE(MID($B1467,2,1)),_309_Table3,MATCH(MID($B1467,1,1),_309_Table3_ColumnLookup,0),FALSE)
+N("309"),
  IF(VALUE(LEFT($A1467,3))=310,VLOOKUP(VALUE(MID($B1467,2,1)),_310_Table3,MATCH(MID($B1467,1,1),_310_Table3_ColumnLookup,0),FALSE)
+N("310"),
  IF(AND(VALUE(LEFT($A1467,3))=311,LEN($I1467)=4),VLOOKUP($I1467,_311_Table3,MATCH($B1467,_311_Table3_ColumnLookup,0),FALSE),
  IF(AND(VALUE(LEFT($A1467,3))=311,OR($B1467="I2",$B1467="J2",$B1467="K2",$B1467="L2")),VLOOKUP('311'!$G$58,_311_Table3,MATCH(MID($B1467,1,1),_311_Table3_ColumnLookup,0),FALSE),
  IF(AND(VALUE(LEFT($A1467,3))=311,RIGHT($B1467,5)="Total"),VLOOKUP('311'!$G$59,_311_Table3,MATCH(MID($B1467,1,1),_311_Table3_ColumnLookup,0),FALSE),
  IF(VALUE(LEFT($A1467,3))=311,VLOOKUP(VALUE(MID($B1467,2,1)),_311_Table3,MATCH(MID($B1467,1,1),_311_Table3_ColumnLookup,0),FALSE)
+N("311"),
  IF(AND(VALUE(LEFT($A1467,3))=312,LEFT($G1467,10)="Unincepted",$B1467="G "),VLOOKUP(" ULO",_312_Table3,MATCH('312'!$N$16,_312_Table3_ColumnLookup,0),FALSE),
  IF(AND(VALUE(LEFT($A1467,3))=312,LEFT($G1467,10)="Unincepted",$B1467="O "),VLOOKUP(" ULO",_312_Table3,MATCH('312'!$V$16,_312_Table3_ColumnLookup,0),FALSE),
  IF(AND(VALUE(LEFT($A1467,3))=312,LEFT($G1467,10)="Unincepted",$B1467="Q "),VLOOKUP(" ULO",_312_Table3,MATCH('312'!$X$16,_312_Table3_ColumnLookup,0),FALSE),
  IF(AND(VALUE(LEFT($A1467,3))=312,LEFT($G1467,10)="Unincepted"),VLOOKUP(" ULO",_312_Table3,MATCH(LEFT($B1467,1),_312_Table3_ColumnLookup,0),FALSE),
  IF(AND(VALUE(LEFT($A1467,3))=312,LEFT($G1467,5)="Total",$B1467="G "),VLOOKUP('312'!$F$80,_312_Table3,MATCH('312'!$N$16,_312_Table3_ColumnLookup,0),FALSE),
  IF(AND(VALUE(LEFT($A1467,3))=312,LEFT($G1467,5)="Total",$B1467="O "),VLOOKUP('312'!$F$80,_312_Table3,MATCH('312'!$V$16,_312_Table3_ColumnLookup,0),FALSE),
  IF(AND(VALUE(LEFT($A1467,3))=312,LEFT($G1467,5)="Total",$B1467="Q "),VLOOKUP('312'!$F$80,_312_Table3,MATCH('312'!$X$16,_312_Table3_ColumnLookup,0),FALSE),
  IF(AND(VALUE(LEFT($A1467,3))=312,LEFT($G1467,5)="Total"),VLOOKUP('312'!$F$80,_312_Table3,MATCH(LEFT($B1467,1),_312_Table3_ColumnLookup,0),FALSE),
  IF(AND(VALUE(LEFT($A1467,3))=312,LEN($I1467)=4,$B1467="G"),VLOOKUP($I1467,_312_Table3,MATCH('312'!$N$16,_312_Table3_ColumnLookup,0),FALSE),
  IF(AND(VALUE(LEFT($A1467,3))=312,LEN($I1467)=4,$B1467="O"),VLOOKUP($I1467,_312_Table3,MATCH('312'!$V$16,_312_Table3_ColumnLookup,0),FALSE),
  IF(AND(VALUE(LEFT($A1467,3))=312,LEN($I1467)=4,$B1467="Q"),VLOOKUP($I1467,_312_Table3,MATCH('312'!$X$16,_312_Table3_ColumnLookup,0),FALSE),
  IF(AND(VALUE(LEFT($A1467,3))=312,LEN($I1467)=4),VLOOKUP($I1467,_312_Table3,MATCH(LEFT($B1467,1),_312_Table3_ColumnLookup,0),FALSE)
+N("312"),
  IF(VALUE(LEFT($A1467,3))=313,VLOOKUP(VALUE(MID($B1467,2,1)),_313_Table3,MATCH(MID($B1467,1,1),_313_Table3_ColumnLookup,0),FALSE)
+N("313"),
  IF(AND(VALUE(LEFT($A1467,3))=314,LEN($B1467)=3),VLOOKUP(VALUE(MID($B1467,2,2)),_314_Table3,MATCH(MID($B1467,1,1),_314_Table3_ColumnLookup,0),FALSE),
  IF(VALUE(LEFT($A1467,3))=314,VLOOKUP(VALUE(MID($B1467,2,1)),_314_Table3,MATCH(MID($B1467,1,1),_314_Table3_ColumnLookup,0),FALSE)
+N("314"),
""))))))))))))))))))))))))</f>
        <v>#N/A</v>
      </c>
      <c r="H1467" s="321" t="str">
        <f>IFERROR(
IF(ISERROR($D1467)=FALSE,$D1467,IF(ISERROR($E1467)=FALSE,$E1467,IF(ISERROR($F1467)=FALSE,$F1467
+N("012 checkboxes"),
IF(
IF(OR(LEFT($A1467,9)="Syndicate",LEFT($A1467,12)="NewSyndicate"),VLOOKUP($A1467,'012'!$J:$ZW,MATCH("Link to button",'012'!$J$1:$ZW$1,0),0)
+N("309 checkbox"),
IF($C1467="309 LCR Summary0",VLOOKUP("Notes990",'309'!$P:$ZZ,MATCH("Link to button",'309'!$P$1:$ZZ$1,0),0)
+N("313 checkboxes"),
IF($C1467="313 Financial Information0LcmVsScr",IF($C1467="309 LCR Summary0",VLOOKUP("LcmVsScr",'309'!$N:$ZZ,MATCH("Link to button",'309'!$N$1:$ZZ$1,0),0),
IF($C1467="313 Financial Information0LcrDocAttached",IF($C1467="309 LCR Summary0",VLOOKUP("LcrDocAttached",'309'!$N:$ZZ,MATCH("Link to button",'309'!$N$1:$ZZ$1,0),
0)))))))=1,TRUE,FALSE)
))),"")</f>
        <v/>
      </c>
    </row>
    <row r="1468" spans="1:8">
      <c r="A1468" s="237" t="e">
        <f>VLOOKUP($G1468,CSVLookups!$B:$R,MATCH(A$1,CSVLookups!$B$1:$R$1,0),FALSE)</f>
        <v>#N/A</v>
      </c>
      <c r="B1468" s="237" t="e">
        <f>VLOOKUP($G1468,CSVLookups!$B:$R,MATCH(B$1,CSVLookups!$B$1:$R$1,0),FALSE)</f>
        <v>#N/A</v>
      </c>
      <c r="C1468" s="238" t="e">
        <f t="shared" si="23"/>
        <v>#N/A</v>
      </c>
      <c r="D1468" s="238" t="e">
        <f>IF(AND(VALUE(LEFT($A1468,3))=309,LEN($B1468)=3),VLOOKUP(VALUE(MID($B1468,2,2)),_309_Table1,MATCH(MID($B1468,1,1),_309_Table1_ColumnLookup,0),FALSE),
  IF($C1468="309 LCR SummaryA",OneYearSCR,IF($C1468="309 LCR SummaryB",UltimateSCR,IF(VALUE(LEFT($A1468,3))=309,VLOOKUP(VALUE(MID($B1468,2,1)),_309_Table1,MATCH(MID($B1468,1,1),_309_Table1_ColumnLookup,0),FALSE)
+N("309"),
  IF(VALUE(LEFT($A1468,3))=310,VLOOKUP(VALUE(MID($B1468,2,1)),_310_Table1,MATCH(MID($B1468,1,1),_310_Table1_ColumnLookup,0),FALSE)
+N("310"),
  IF(AND(VALUE(LEFT($A1468,3))=311,LEN($I1468)=4),VLOOKUP($I1468,_311_Table1,MATCH($B1468,_311_Table1_ColumnLookup,0),FALSE),
  IF(AND(VALUE(LEFT($A1468,3))=311,OR($B1468="I2",$B1468="J2",$B1468="K2",$B1468="L2")),VLOOKUP('311'!$G$58,_311_Table1,MATCH(MID($B1468,1,1),_311_Table1_ColumnLookup,0),FALSE),
  IF(AND(VALUE(LEFT($A1468,3))=311,RIGHT($B1468,5)="Total"),VLOOKUP('311'!$G$59,_311_Table1,MATCH(MID($B1468,1,1),_311_Table1_ColumnLookup,0),FALSE),
  IF(VALUE(LEFT($A1468,3))=311,VLOOKUP(VALUE(MID($B1468,2,1)),_311_Table1,MATCH(MID($B1468,1,1),_311_Table1_ColumnLookup,0),FALSE)
+N("311"),
  IF(AND(VALUE(LEFT($A1468,3))=312,LEFT($G1468,10)="Unincepted",$B1468="G "),VLOOKUP(" ULO",_312_Table1,MATCH('312'!$N$16,_312_Table1_ColumnLookup,0),FALSE),
  IF(AND(VALUE(LEFT($A1468,3))=312,LEFT($G1468,10)="Unincepted",$B1468="O "),VLOOKUP(" ULO",_312_Table1,MATCH('312'!$V$16,_312_Table1_ColumnLookup,0),FALSE),
  IF(AND(VALUE(LEFT($A1468,3))=312,LEFT($G1468,10)="Unincepted",$B1468="Q "),VLOOKUP(" ULO",_312_Table1,MATCH('312'!$X$16,_312_Table1_ColumnLookup,0),FALSE),
  IF(AND(VALUE(LEFT($A1468,3))=312,LEFT($G1468,10)="Unincepted"),VLOOKUP(" ULO",_312_Table1,MATCH(LEFT($B1468,1),_312_Table1_ColumnLookup,0),FALSE),
  IF(AND(VALUE(LEFT($A1468,3))=312,LEFT($G1468,5)="Total",$B1468="G "),VLOOKUP('312'!$F$80,_312_Table1,MATCH('312'!$N$16,_312_Table1_ColumnLookup,0),FALSE),
  IF(AND(VALUE(LEFT($A1468,3))=312,LEFT($G1468,5)="Total",$B1468="O "),VLOOKUP('312'!$F$80,_312_Table1,MATCH('312'!$V$16,_312_Table1_ColumnLookup,0),FALSE),
  IF(AND(VALUE(LEFT($A1468,3))=312,LEFT($G1468,5)="Total",$B1468="Q "),VLOOKUP('312'!$F$80,_312_Table1,MATCH('312'!$X$16,_312_Table1_ColumnLookup,0),FALSE),
  IF(AND(VALUE(LEFT($A1468,3))=312,LEFT($G1468,5)="Total"),VLOOKUP('312'!$F$80,_312_Table1,MATCH(LEFT($B1468,1),_312_Table1_ColumnLookup,0),FALSE),
  IF(AND(VALUE(LEFT($A1468,3))=312,LEN($I1468)=4,$B1468="G"),VLOOKUP($I1468,_312_Table1,MATCH('312'!$N$16,_312_Table1_ColumnLookup,0),FALSE),
  IF(AND(VALUE(LEFT($A1468,3))=312,LEN($I1468)=4,$B1468="O"),VLOOKUP($I1468,_312_Table1,MATCH('312'!$V$16,_312_Table1_ColumnLookup,0),FALSE),
  IF(AND(VALUE(LEFT($A1468,3))=312,LEN($I1468)=4,$B1468="Q"),VLOOKUP($I1468,_312_Table1,MATCH('312'!$X$16,_312_Table1_ColumnLookup,0),FALSE),
  IF(AND(VALUE(LEFT($A1468,3))=312,LEN($I1468)=4),VLOOKUP($I1468,_312_Table1,MATCH(LEFT($B1468,1),_312_Table1_ColumnLookup,0),FALSE)
+N("312"),
  IF(VALUE(LEFT($A1468,3))=313,VLOOKUP(VALUE(MID($B1468,2,1)),_313_Table1,MATCH(MID($B1468,1,1),_313_Table1_ColumnLookup,0),FALSE)
+N("313"),
  IF(AND(VALUE(LEFT($A1468,3))=314,LEN($B1468)=3),VLOOKUP(VALUE(MID($B1468,2,2)),_314_Table1,MATCH(MID($B1468,1,1),_314_Table1_ColumnLookup,0),FALSE),
  IF(VALUE(LEFT($A1468,3))=314,VLOOKUP(VALUE(MID($B1468,2,1)),_314_Table1,MATCH(MID($B1468,1,1),_314_Table1_ColumnLookup,0),FALSE)
+N("314"),
""))))))))))))))))))))))))</f>
        <v>#N/A</v>
      </c>
      <c r="E1468" s="238" t="e">
        <f>IF(AND(VALUE(LEFT($A1468,3))=309,LEN($B1468)=3),VLOOKUP(VALUE(MID($B1468,2,2)),_309_Table2,MATCH(MID($B1468,1,1),_309_Table2_ColumnLookup,0),FALSE),
  IF($C1468="309 LCR SummaryA",OneYearSCR,IF($C1468="309 LCR SummaryB",UltimateSCR,IF(VALUE(LEFT($A1468,3))=309,VLOOKUP(VALUE(MID($B1468,2,1)),_309_Table2,MATCH(MID($B1468,1,1),_309_Table2_ColumnLookup,0),FALSE)
+N("309"),
  IF(VALUE(LEFT($A1468,3))=310,VLOOKUP(VALUE(MID($B1468,2,1)),_310_Table2,MATCH(MID($B1468,1,1),_310_Table2_ColumnLookup,0),FALSE)
+N("310"),
  IF(AND(VALUE(LEFT($A1468,3))=311,LEN($I1468)=4),VLOOKUP($I1468,_311_Table2,MATCH($B1468,_311_Table2_ColumnLookup,0),FALSE),
  IF(AND(VALUE(LEFT($A1468,3))=311,OR($B1468="I2",$B1468="J2",$B1468="K2",$B1468="L2")),VLOOKUP('311'!$G$58,_311_Table2,MATCH(MID($B1468,1,1),_311_Table2_ColumnLookup,0),FALSE),
  IF(AND(VALUE(LEFT($A1468,3))=311,RIGHT($B1468,5)="Total"),VLOOKUP('311'!$G$59,_311_Table2,MATCH(MID($B1468,1,1),_311_Table2_ColumnLookup,0),FALSE),
  IF(VALUE(LEFT($A1468,3))=311,VLOOKUP(VALUE(MID($B1468,2,1)),_311_Table2,MATCH(MID($B1468,1,1),_311_Table2_ColumnLookup,0),FALSE)
+N("311"),
  IF(AND(VALUE(LEFT($A1468,3))=312,LEFT($G1468,10)="Unincepted",$B1468="G "),VLOOKUP(" ULO",_312_Table2,MATCH('312'!$N$16,_312_Table2_ColumnLookup,0),FALSE),
  IF(AND(VALUE(LEFT($A1468,3))=312,LEFT($G1468,10)="Unincepted",$B1468="O "),VLOOKUP(" ULO",_312_Table2,MATCH('312'!$V$16,_312_Table2_ColumnLookup,0),FALSE),
  IF(AND(VALUE(LEFT($A1468,3))=312,LEFT($G1468,10)="Unincepted",$B1468="Q "),VLOOKUP(" ULO",_312_Table2,MATCH('312'!$X$16,_312_Table2_ColumnLookup,0),FALSE),
  IF(AND(VALUE(LEFT($A1468,3))=312,LEFT($G1468,10)="Unincepted"),VLOOKUP(" ULO",_312_Table2,MATCH(LEFT($B1468,1),_312_Table2_ColumnLookup,0),FALSE),
  IF(AND(VALUE(LEFT($A1468,3))=312,LEFT($G1468,5)="Total",$B1468="G "),VLOOKUP('312'!$F$80,_312_Table2,MATCH('312'!$N$16,_312_Table2_ColumnLookup,0),FALSE),
  IF(AND(VALUE(LEFT($A1468,3))=312,LEFT($G1468,5)="Total",$B1468="O "),VLOOKUP('312'!$F$80,_312_Table2,MATCH('312'!$V$16,_312_Table2_ColumnLookup,0),FALSE),
  IF(AND(VALUE(LEFT($A1468,3))=312,LEFT($G1468,5)="Total",$B1468="Q "),VLOOKUP('312'!$F$80,_312_Table2,MATCH('312'!$X$16,_312_Table2_ColumnLookup,0),FALSE),
  IF(AND(VALUE(LEFT($A1468,3))=312,LEFT($G1468,5)="Total"),VLOOKUP('312'!$F$80,_312_Table2,MATCH(LEFT($B1468,1),_312_Table2_ColumnLookup,0),FALSE),
  IF(AND(VALUE(LEFT($A1468,3))=312,LEN($I1468)=4,$B1468="G"),VLOOKUP($I1468,_312_Table2,MATCH('312'!$N$16,_312_Table2_ColumnLookup,0),FALSE),
  IF(AND(VALUE(LEFT($A1468,3))=312,LEN($I1468)=4,$B1468="O"),VLOOKUP($I1468,_312_Table2,MATCH('312'!$V$16,_312_Table2_ColumnLookup,0),FALSE),
  IF(AND(VALUE(LEFT($A1468,3))=312,LEN($I1468)=4,$B1468="Q"),VLOOKUP($I1468,_312_Table2,MATCH('312'!$X$16,_312_Table2_ColumnLookup,0),FALSE),
  IF(AND(VALUE(LEFT($A1468,3))=312,LEN($I1468)=4),VLOOKUP($I1468,_312_Table2,MATCH(LEFT($B1468,1),_312_Table2_ColumnLookup,0),FALSE)
+N("312"),
  IF(VALUE(LEFT($A1468,3))=313,VLOOKUP(VALUE(MID($B1468,2,1)),_313_Table2,MATCH(MID($B1468,1,1),_313_Table2_ColumnLookup,0),FALSE)
+N("313"),
  IF(AND(VALUE(LEFT($A1468,3))=314,LEN($B1468)=3),VLOOKUP(VALUE(MID($B1468,2,2)),_314_Table2,MATCH(MID($B1468,1,1),_314_Table2_ColumnLookup,0),FALSE),
  IF(VALUE(LEFT($A1468,3))=314,VLOOKUP(VALUE(MID($B1468,2,1)),_314_Table2,MATCH(MID($B1468,1,1),_314_Table2_ColumnLookup,0),FALSE)
+N("314"),
""))))))))))))))))))))))))</f>
        <v>#N/A</v>
      </c>
      <c r="F1468" s="238" t="e">
        <f>IF(AND(VALUE(LEFT($A1468,3))=309,LEN($B1468)=3),VLOOKUP(VALUE(MID($B1468,2,2)),_309_Table3,MATCH(MID($B1468,1,1),_309_Table3_ColumnLookup,0),FALSE),
  IF($C1468="309 LCR SummaryA",OneYearSCR,IF($C1468="309 LCR SummaryB",UltimateSCR,IF(VALUE(LEFT($A1468,3))=309,VLOOKUP(VALUE(MID($B1468,2,1)),_309_Table3,MATCH(MID($B1468,1,1),_309_Table3_ColumnLookup,0),FALSE)
+N("309"),
  IF(VALUE(LEFT($A1468,3))=310,VLOOKUP(VALUE(MID($B1468,2,1)),_310_Table3,MATCH(MID($B1468,1,1),_310_Table3_ColumnLookup,0),FALSE)
+N("310"),
  IF(AND(VALUE(LEFT($A1468,3))=311,LEN($I1468)=4),VLOOKUP($I1468,_311_Table3,MATCH($B1468,_311_Table3_ColumnLookup,0),FALSE),
  IF(AND(VALUE(LEFT($A1468,3))=311,OR($B1468="I2",$B1468="J2",$B1468="K2",$B1468="L2")),VLOOKUP('311'!$G$58,_311_Table3,MATCH(MID($B1468,1,1),_311_Table3_ColumnLookup,0),FALSE),
  IF(AND(VALUE(LEFT($A1468,3))=311,RIGHT($B1468,5)="Total"),VLOOKUP('311'!$G$59,_311_Table3,MATCH(MID($B1468,1,1),_311_Table3_ColumnLookup,0),FALSE),
  IF(VALUE(LEFT($A1468,3))=311,VLOOKUP(VALUE(MID($B1468,2,1)),_311_Table3,MATCH(MID($B1468,1,1),_311_Table3_ColumnLookup,0),FALSE)
+N("311"),
  IF(AND(VALUE(LEFT($A1468,3))=312,LEFT($G1468,10)="Unincepted",$B1468="G "),VLOOKUP(" ULO",_312_Table3,MATCH('312'!$N$16,_312_Table3_ColumnLookup,0),FALSE),
  IF(AND(VALUE(LEFT($A1468,3))=312,LEFT($G1468,10)="Unincepted",$B1468="O "),VLOOKUP(" ULO",_312_Table3,MATCH('312'!$V$16,_312_Table3_ColumnLookup,0),FALSE),
  IF(AND(VALUE(LEFT($A1468,3))=312,LEFT($G1468,10)="Unincepted",$B1468="Q "),VLOOKUP(" ULO",_312_Table3,MATCH('312'!$X$16,_312_Table3_ColumnLookup,0),FALSE),
  IF(AND(VALUE(LEFT($A1468,3))=312,LEFT($G1468,10)="Unincepted"),VLOOKUP(" ULO",_312_Table3,MATCH(LEFT($B1468,1),_312_Table3_ColumnLookup,0),FALSE),
  IF(AND(VALUE(LEFT($A1468,3))=312,LEFT($G1468,5)="Total",$B1468="G "),VLOOKUP('312'!$F$80,_312_Table3,MATCH('312'!$N$16,_312_Table3_ColumnLookup,0),FALSE),
  IF(AND(VALUE(LEFT($A1468,3))=312,LEFT($G1468,5)="Total",$B1468="O "),VLOOKUP('312'!$F$80,_312_Table3,MATCH('312'!$V$16,_312_Table3_ColumnLookup,0),FALSE),
  IF(AND(VALUE(LEFT($A1468,3))=312,LEFT($G1468,5)="Total",$B1468="Q "),VLOOKUP('312'!$F$80,_312_Table3,MATCH('312'!$X$16,_312_Table3_ColumnLookup,0),FALSE),
  IF(AND(VALUE(LEFT($A1468,3))=312,LEFT($G1468,5)="Total"),VLOOKUP('312'!$F$80,_312_Table3,MATCH(LEFT($B1468,1),_312_Table3_ColumnLookup,0),FALSE),
  IF(AND(VALUE(LEFT($A1468,3))=312,LEN($I1468)=4,$B1468="G"),VLOOKUP($I1468,_312_Table3,MATCH('312'!$N$16,_312_Table3_ColumnLookup,0),FALSE),
  IF(AND(VALUE(LEFT($A1468,3))=312,LEN($I1468)=4,$B1468="O"),VLOOKUP($I1468,_312_Table3,MATCH('312'!$V$16,_312_Table3_ColumnLookup,0),FALSE),
  IF(AND(VALUE(LEFT($A1468,3))=312,LEN($I1468)=4,$B1468="Q"),VLOOKUP($I1468,_312_Table3,MATCH('312'!$X$16,_312_Table3_ColumnLookup,0),FALSE),
  IF(AND(VALUE(LEFT($A1468,3))=312,LEN($I1468)=4),VLOOKUP($I1468,_312_Table3,MATCH(LEFT($B1468,1),_312_Table3_ColumnLookup,0),FALSE)
+N("312"),
  IF(VALUE(LEFT($A1468,3))=313,VLOOKUP(VALUE(MID($B1468,2,1)),_313_Table3,MATCH(MID($B1468,1,1),_313_Table3_ColumnLookup,0),FALSE)
+N("313"),
  IF(AND(VALUE(LEFT($A1468,3))=314,LEN($B1468)=3),VLOOKUP(VALUE(MID($B1468,2,2)),_314_Table3,MATCH(MID($B1468,1,1),_314_Table3_ColumnLookup,0),FALSE),
  IF(VALUE(LEFT($A1468,3))=314,VLOOKUP(VALUE(MID($B1468,2,1)),_314_Table3,MATCH(MID($B1468,1,1),_314_Table3_ColumnLookup,0),FALSE)
+N("314"),
""))))))))))))))))))))))))</f>
        <v>#N/A</v>
      </c>
      <c r="H1468" s="321" t="str">
        <f>IFERROR(
IF(ISERROR($D1468)=FALSE,$D1468,IF(ISERROR($E1468)=FALSE,$E1468,IF(ISERROR($F1468)=FALSE,$F1468
+N("012 checkboxes"),
IF(
IF(OR(LEFT($A1468,9)="Syndicate",LEFT($A1468,12)="NewSyndicate"),VLOOKUP($A1468,'012'!$J:$ZW,MATCH("Link to button",'012'!$J$1:$ZW$1,0),0)
+N("309 checkbox"),
IF($C1468="309 LCR Summary0",VLOOKUP("Notes990",'309'!$P:$ZZ,MATCH("Link to button",'309'!$P$1:$ZZ$1,0),0)
+N("313 checkboxes"),
IF($C1468="313 Financial Information0LcmVsScr",IF($C1468="309 LCR Summary0",VLOOKUP("LcmVsScr",'309'!$N:$ZZ,MATCH("Link to button",'309'!$N$1:$ZZ$1,0),0),
IF($C1468="313 Financial Information0LcrDocAttached",IF($C1468="309 LCR Summary0",VLOOKUP("LcrDocAttached",'309'!$N:$ZZ,MATCH("Link to button",'309'!$N$1:$ZZ$1,0),
0)))))))=1,TRUE,FALSE)
))),"")</f>
        <v/>
      </c>
    </row>
    <row r="1469" spans="1:8">
      <c r="A1469" s="237" t="e">
        <f>VLOOKUP($G1469,CSVLookups!$B:$R,MATCH(A$1,CSVLookups!$B$1:$R$1,0),FALSE)</f>
        <v>#N/A</v>
      </c>
      <c r="B1469" s="237" t="e">
        <f>VLOOKUP($G1469,CSVLookups!$B:$R,MATCH(B$1,CSVLookups!$B$1:$R$1,0),FALSE)</f>
        <v>#N/A</v>
      </c>
      <c r="C1469" s="238" t="e">
        <f t="shared" si="23"/>
        <v>#N/A</v>
      </c>
      <c r="D1469" s="238" t="e">
        <f>IF(AND(VALUE(LEFT($A1469,3))=309,LEN($B1469)=3),VLOOKUP(VALUE(MID($B1469,2,2)),_309_Table1,MATCH(MID($B1469,1,1),_309_Table1_ColumnLookup,0),FALSE),
  IF($C1469="309 LCR SummaryA",OneYearSCR,IF($C1469="309 LCR SummaryB",UltimateSCR,IF(VALUE(LEFT($A1469,3))=309,VLOOKUP(VALUE(MID($B1469,2,1)),_309_Table1,MATCH(MID($B1469,1,1),_309_Table1_ColumnLookup,0),FALSE)
+N("309"),
  IF(VALUE(LEFT($A1469,3))=310,VLOOKUP(VALUE(MID($B1469,2,1)),_310_Table1,MATCH(MID($B1469,1,1),_310_Table1_ColumnLookup,0),FALSE)
+N("310"),
  IF(AND(VALUE(LEFT($A1469,3))=311,LEN($I1469)=4),VLOOKUP($I1469,_311_Table1,MATCH($B1469,_311_Table1_ColumnLookup,0),FALSE),
  IF(AND(VALUE(LEFT($A1469,3))=311,OR($B1469="I2",$B1469="J2",$B1469="K2",$B1469="L2")),VLOOKUP('311'!$G$58,_311_Table1,MATCH(MID($B1469,1,1),_311_Table1_ColumnLookup,0),FALSE),
  IF(AND(VALUE(LEFT($A1469,3))=311,RIGHT($B1469,5)="Total"),VLOOKUP('311'!$G$59,_311_Table1,MATCH(MID($B1469,1,1),_311_Table1_ColumnLookup,0),FALSE),
  IF(VALUE(LEFT($A1469,3))=311,VLOOKUP(VALUE(MID($B1469,2,1)),_311_Table1,MATCH(MID($B1469,1,1),_311_Table1_ColumnLookup,0),FALSE)
+N("311"),
  IF(AND(VALUE(LEFT($A1469,3))=312,LEFT($G1469,10)="Unincepted",$B1469="G "),VLOOKUP(" ULO",_312_Table1,MATCH('312'!$N$16,_312_Table1_ColumnLookup,0),FALSE),
  IF(AND(VALUE(LEFT($A1469,3))=312,LEFT($G1469,10)="Unincepted",$B1469="O "),VLOOKUP(" ULO",_312_Table1,MATCH('312'!$V$16,_312_Table1_ColumnLookup,0),FALSE),
  IF(AND(VALUE(LEFT($A1469,3))=312,LEFT($G1469,10)="Unincepted",$B1469="Q "),VLOOKUP(" ULO",_312_Table1,MATCH('312'!$X$16,_312_Table1_ColumnLookup,0),FALSE),
  IF(AND(VALUE(LEFT($A1469,3))=312,LEFT($G1469,10)="Unincepted"),VLOOKUP(" ULO",_312_Table1,MATCH(LEFT($B1469,1),_312_Table1_ColumnLookup,0),FALSE),
  IF(AND(VALUE(LEFT($A1469,3))=312,LEFT($G1469,5)="Total",$B1469="G "),VLOOKUP('312'!$F$80,_312_Table1,MATCH('312'!$N$16,_312_Table1_ColumnLookup,0),FALSE),
  IF(AND(VALUE(LEFT($A1469,3))=312,LEFT($G1469,5)="Total",$B1469="O "),VLOOKUP('312'!$F$80,_312_Table1,MATCH('312'!$V$16,_312_Table1_ColumnLookup,0),FALSE),
  IF(AND(VALUE(LEFT($A1469,3))=312,LEFT($G1469,5)="Total",$B1469="Q "),VLOOKUP('312'!$F$80,_312_Table1,MATCH('312'!$X$16,_312_Table1_ColumnLookup,0),FALSE),
  IF(AND(VALUE(LEFT($A1469,3))=312,LEFT($G1469,5)="Total"),VLOOKUP('312'!$F$80,_312_Table1,MATCH(LEFT($B1469,1),_312_Table1_ColumnLookup,0),FALSE),
  IF(AND(VALUE(LEFT($A1469,3))=312,LEN($I1469)=4,$B1469="G"),VLOOKUP($I1469,_312_Table1,MATCH('312'!$N$16,_312_Table1_ColumnLookup,0),FALSE),
  IF(AND(VALUE(LEFT($A1469,3))=312,LEN($I1469)=4,$B1469="O"),VLOOKUP($I1469,_312_Table1,MATCH('312'!$V$16,_312_Table1_ColumnLookup,0),FALSE),
  IF(AND(VALUE(LEFT($A1469,3))=312,LEN($I1469)=4,$B1469="Q"),VLOOKUP($I1469,_312_Table1,MATCH('312'!$X$16,_312_Table1_ColumnLookup,0),FALSE),
  IF(AND(VALUE(LEFT($A1469,3))=312,LEN($I1469)=4),VLOOKUP($I1469,_312_Table1,MATCH(LEFT($B1469,1),_312_Table1_ColumnLookup,0),FALSE)
+N("312"),
  IF(VALUE(LEFT($A1469,3))=313,VLOOKUP(VALUE(MID($B1469,2,1)),_313_Table1,MATCH(MID($B1469,1,1),_313_Table1_ColumnLookup,0),FALSE)
+N("313"),
  IF(AND(VALUE(LEFT($A1469,3))=314,LEN($B1469)=3),VLOOKUP(VALUE(MID($B1469,2,2)),_314_Table1,MATCH(MID($B1469,1,1),_314_Table1_ColumnLookup,0),FALSE),
  IF(VALUE(LEFT($A1469,3))=314,VLOOKUP(VALUE(MID($B1469,2,1)),_314_Table1,MATCH(MID($B1469,1,1),_314_Table1_ColumnLookup,0),FALSE)
+N("314"),
""))))))))))))))))))))))))</f>
        <v>#N/A</v>
      </c>
      <c r="E1469" s="238" t="e">
        <f>IF(AND(VALUE(LEFT($A1469,3))=309,LEN($B1469)=3),VLOOKUP(VALUE(MID($B1469,2,2)),_309_Table2,MATCH(MID($B1469,1,1),_309_Table2_ColumnLookup,0),FALSE),
  IF($C1469="309 LCR SummaryA",OneYearSCR,IF($C1469="309 LCR SummaryB",UltimateSCR,IF(VALUE(LEFT($A1469,3))=309,VLOOKUP(VALUE(MID($B1469,2,1)),_309_Table2,MATCH(MID($B1469,1,1),_309_Table2_ColumnLookup,0),FALSE)
+N("309"),
  IF(VALUE(LEFT($A1469,3))=310,VLOOKUP(VALUE(MID($B1469,2,1)),_310_Table2,MATCH(MID($B1469,1,1),_310_Table2_ColumnLookup,0),FALSE)
+N("310"),
  IF(AND(VALUE(LEFT($A1469,3))=311,LEN($I1469)=4),VLOOKUP($I1469,_311_Table2,MATCH($B1469,_311_Table2_ColumnLookup,0),FALSE),
  IF(AND(VALUE(LEFT($A1469,3))=311,OR($B1469="I2",$B1469="J2",$B1469="K2",$B1469="L2")),VLOOKUP('311'!$G$58,_311_Table2,MATCH(MID($B1469,1,1),_311_Table2_ColumnLookup,0),FALSE),
  IF(AND(VALUE(LEFT($A1469,3))=311,RIGHT($B1469,5)="Total"),VLOOKUP('311'!$G$59,_311_Table2,MATCH(MID($B1469,1,1),_311_Table2_ColumnLookup,0),FALSE),
  IF(VALUE(LEFT($A1469,3))=311,VLOOKUP(VALUE(MID($B1469,2,1)),_311_Table2,MATCH(MID($B1469,1,1),_311_Table2_ColumnLookup,0),FALSE)
+N("311"),
  IF(AND(VALUE(LEFT($A1469,3))=312,LEFT($G1469,10)="Unincepted",$B1469="G "),VLOOKUP(" ULO",_312_Table2,MATCH('312'!$N$16,_312_Table2_ColumnLookup,0),FALSE),
  IF(AND(VALUE(LEFT($A1469,3))=312,LEFT($G1469,10)="Unincepted",$B1469="O "),VLOOKUP(" ULO",_312_Table2,MATCH('312'!$V$16,_312_Table2_ColumnLookup,0),FALSE),
  IF(AND(VALUE(LEFT($A1469,3))=312,LEFT($G1469,10)="Unincepted",$B1469="Q "),VLOOKUP(" ULO",_312_Table2,MATCH('312'!$X$16,_312_Table2_ColumnLookup,0),FALSE),
  IF(AND(VALUE(LEFT($A1469,3))=312,LEFT($G1469,10)="Unincepted"),VLOOKUP(" ULO",_312_Table2,MATCH(LEFT($B1469,1),_312_Table2_ColumnLookup,0),FALSE),
  IF(AND(VALUE(LEFT($A1469,3))=312,LEFT($G1469,5)="Total",$B1469="G "),VLOOKUP('312'!$F$80,_312_Table2,MATCH('312'!$N$16,_312_Table2_ColumnLookup,0),FALSE),
  IF(AND(VALUE(LEFT($A1469,3))=312,LEFT($G1469,5)="Total",$B1469="O "),VLOOKUP('312'!$F$80,_312_Table2,MATCH('312'!$V$16,_312_Table2_ColumnLookup,0),FALSE),
  IF(AND(VALUE(LEFT($A1469,3))=312,LEFT($G1469,5)="Total",$B1469="Q "),VLOOKUP('312'!$F$80,_312_Table2,MATCH('312'!$X$16,_312_Table2_ColumnLookup,0),FALSE),
  IF(AND(VALUE(LEFT($A1469,3))=312,LEFT($G1469,5)="Total"),VLOOKUP('312'!$F$80,_312_Table2,MATCH(LEFT($B1469,1),_312_Table2_ColumnLookup,0),FALSE),
  IF(AND(VALUE(LEFT($A1469,3))=312,LEN($I1469)=4,$B1469="G"),VLOOKUP($I1469,_312_Table2,MATCH('312'!$N$16,_312_Table2_ColumnLookup,0),FALSE),
  IF(AND(VALUE(LEFT($A1469,3))=312,LEN($I1469)=4,$B1469="O"),VLOOKUP($I1469,_312_Table2,MATCH('312'!$V$16,_312_Table2_ColumnLookup,0),FALSE),
  IF(AND(VALUE(LEFT($A1469,3))=312,LEN($I1469)=4,$B1469="Q"),VLOOKUP($I1469,_312_Table2,MATCH('312'!$X$16,_312_Table2_ColumnLookup,0),FALSE),
  IF(AND(VALUE(LEFT($A1469,3))=312,LEN($I1469)=4),VLOOKUP($I1469,_312_Table2,MATCH(LEFT($B1469,1),_312_Table2_ColumnLookup,0),FALSE)
+N("312"),
  IF(VALUE(LEFT($A1469,3))=313,VLOOKUP(VALUE(MID($B1469,2,1)),_313_Table2,MATCH(MID($B1469,1,1),_313_Table2_ColumnLookup,0),FALSE)
+N("313"),
  IF(AND(VALUE(LEFT($A1469,3))=314,LEN($B1469)=3),VLOOKUP(VALUE(MID($B1469,2,2)),_314_Table2,MATCH(MID($B1469,1,1),_314_Table2_ColumnLookup,0),FALSE),
  IF(VALUE(LEFT($A1469,3))=314,VLOOKUP(VALUE(MID($B1469,2,1)),_314_Table2,MATCH(MID($B1469,1,1),_314_Table2_ColumnLookup,0),FALSE)
+N("314"),
""))))))))))))))))))))))))</f>
        <v>#N/A</v>
      </c>
      <c r="F1469" s="238" t="e">
        <f>IF(AND(VALUE(LEFT($A1469,3))=309,LEN($B1469)=3),VLOOKUP(VALUE(MID($B1469,2,2)),_309_Table3,MATCH(MID($B1469,1,1),_309_Table3_ColumnLookup,0),FALSE),
  IF($C1469="309 LCR SummaryA",OneYearSCR,IF($C1469="309 LCR SummaryB",UltimateSCR,IF(VALUE(LEFT($A1469,3))=309,VLOOKUP(VALUE(MID($B1469,2,1)),_309_Table3,MATCH(MID($B1469,1,1),_309_Table3_ColumnLookup,0),FALSE)
+N("309"),
  IF(VALUE(LEFT($A1469,3))=310,VLOOKUP(VALUE(MID($B1469,2,1)),_310_Table3,MATCH(MID($B1469,1,1),_310_Table3_ColumnLookup,0),FALSE)
+N("310"),
  IF(AND(VALUE(LEFT($A1469,3))=311,LEN($I1469)=4),VLOOKUP($I1469,_311_Table3,MATCH($B1469,_311_Table3_ColumnLookup,0),FALSE),
  IF(AND(VALUE(LEFT($A1469,3))=311,OR($B1469="I2",$B1469="J2",$B1469="K2",$B1469="L2")),VLOOKUP('311'!$G$58,_311_Table3,MATCH(MID($B1469,1,1),_311_Table3_ColumnLookup,0),FALSE),
  IF(AND(VALUE(LEFT($A1469,3))=311,RIGHT($B1469,5)="Total"),VLOOKUP('311'!$G$59,_311_Table3,MATCH(MID($B1469,1,1),_311_Table3_ColumnLookup,0),FALSE),
  IF(VALUE(LEFT($A1469,3))=311,VLOOKUP(VALUE(MID($B1469,2,1)),_311_Table3,MATCH(MID($B1469,1,1),_311_Table3_ColumnLookup,0),FALSE)
+N("311"),
  IF(AND(VALUE(LEFT($A1469,3))=312,LEFT($G1469,10)="Unincepted",$B1469="G "),VLOOKUP(" ULO",_312_Table3,MATCH('312'!$N$16,_312_Table3_ColumnLookup,0),FALSE),
  IF(AND(VALUE(LEFT($A1469,3))=312,LEFT($G1469,10)="Unincepted",$B1469="O "),VLOOKUP(" ULO",_312_Table3,MATCH('312'!$V$16,_312_Table3_ColumnLookup,0),FALSE),
  IF(AND(VALUE(LEFT($A1469,3))=312,LEFT($G1469,10)="Unincepted",$B1469="Q "),VLOOKUP(" ULO",_312_Table3,MATCH('312'!$X$16,_312_Table3_ColumnLookup,0),FALSE),
  IF(AND(VALUE(LEFT($A1469,3))=312,LEFT($G1469,10)="Unincepted"),VLOOKUP(" ULO",_312_Table3,MATCH(LEFT($B1469,1),_312_Table3_ColumnLookup,0),FALSE),
  IF(AND(VALUE(LEFT($A1469,3))=312,LEFT($G1469,5)="Total",$B1469="G "),VLOOKUP('312'!$F$80,_312_Table3,MATCH('312'!$N$16,_312_Table3_ColumnLookup,0),FALSE),
  IF(AND(VALUE(LEFT($A1469,3))=312,LEFT($G1469,5)="Total",$B1469="O "),VLOOKUP('312'!$F$80,_312_Table3,MATCH('312'!$V$16,_312_Table3_ColumnLookup,0),FALSE),
  IF(AND(VALUE(LEFT($A1469,3))=312,LEFT($G1469,5)="Total",$B1469="Q "),VLOOKUP('312'!$F$80,_312_Table3,MATCH('312'!$X$16,_312_Table3_ColumnLookup,0),FALSE),
  IF(AND(VALUE(LEFT($A1469,3))=312,LEFT($G1469,5)="Total"),VLOOKUP('312'!$F$80,_312_Table3,MATCH(LEFT($B1469,1),_312_Table3_ColumnLookup,0),FALSE),
  IF(AND(VALUE(LEFT($A1469,3))=312,LEN($I1469)=4,$B1469="G"),VLOOKUP($I1469,_312_Table3,MATCH('312'!$N$16,_312_Table3_ColumnLookup,0),FALSE),
  IF(AND(VALUE(LEFT($A1469,3))=312,LEN($I1469)=4,$B1469="O"),VLOOKUP($I1469,_312_Table3,MATCH('312'!$V$16,_312_Table3_ColumnLookup,0),FALSE),
  IF(AND(VALUE(LEFT($A1469,3))=312,LEN($I1469)=4,$B1469="Q"),VLOOKUP($I1469,_312_Table3,MATCH('312'!$X$16,_312_Table3_ColumnLookup,0),FALSE),
  IF(AND(VALUE(LEFT($A1469,3))=312,LEN($I1469)=4),VLOOKUP($I1469,_312_Table3,MATCH(LEFT($B1469,1),_312_Table3_ColumnLookup,0),FALSE)
+N("312"),
  IF(VALUE(LEFT($A1469,3))=313,VLOOKUP(VALUE(MID($B1469,2,1)),_313_Table3,MATCH(MID($B1469,1,1),_313_Table3_ColumnLookup,0),FALSE)
+N("313"),
  IF(AND(VALUE(LEFT($A1469,3))=314,LEN($B1469)=3),VLOOKUP(VALUE(MID($B1469,2,2)),_314_Table3,MATCH(MID($B1469,1,1),_314_Table3_ColumnLookup,0),FALSE),
  IF(VALUE(LEFT($A1469,3))=314,VLOOKUP(VALUE(MID($B1469,2,1)),_314_Table3,MATCH(MID($B1469,1,1),_314_Table3_ColumnLookup,0),FALSE)
+N("314"),
""))))))))))))))))))))))))</f>
        <v>#N/A</v>
      </c>
      <c r="H1469" s="321" t="str">
        <f>IFERROR(
IF(ISERROR($D1469)=FALSE,$D1469,IF(ISERROR($E1469)=FALSE,$E1469,IF(ISERROR($F1469)=FALSE,$F1469
+N("012 checkboxes"),
IF(
IF(OR(LEFT($A1469,9)="Syndicate",LEFT($A1469,12)="NewSyndicate"),VLOOKUP($A1469,'012'!$J:$ZW,MATCH("Link to button",'012'!$J$1:$ZW$1,0),0)
+N("309 checkbox"),
IF($C1469="309 LCR Summary0",VLOOKUP("Notes990",'309'!$P:$ZZ,MATCH("Link to button",'309'!$P$1:$ZZ$1,0),0)
+N("313 checkboxes"),
IF($C1469="313 Financial Information0LcmVsScr",IF($C1469="309 LCR Summary0",VLOOKUP("LcmVsScr",'309'!$N:$ZZ,MATCH("Link to button",'309'!$N$1:$ZZ$1,0),0),
IF($C1469="313 Financial Information0LcrDocAttached",IF($C1469="309 LCR Summary0",VLOOKUP("LcrDocAttached",'309'!$N:$ZZ,MATCH("Link to button",'309'!$N$1:$ZZ$1,0),
0)))))))=1,TRUE,FALSE)
))),"")</f>
        <v/>
      </c>
    </row>
    <row r="1470" spans="1:8">
      <c r="A1470" s="237" t="e">
        <f>VLOOKUP($G1470,CSVLookups!$B:$R,MATCH(A$1,CSVLookups!$B$1:$R$1,0),FALSE)</f>
        <v>#N/A</v>
      </c>
      <c r="B1470" s="237" t="e">
        <f>VLOOKUP($G1470,CSVLookups!$B:$R,MATCH(B$1,CSVLookups!$B$1:$R$1,0),FALSE)</f>
        <v>#N/A</v>
      </c>
      <c r="C1470" s="238" t="e">
        <f t="shared" si="23"/>
        <v>#N/A</v>
      </c>
      <c r="D1470" s="238" t="e">
        <f>IF(AND(VALUE(LEFT($A1470,3))=309,LEN($B1470)=3),VLOOKUP(VALUE(MID($B1470,2,2)),_309_Table1,MATCH(MID($B1470,1,1),_309_Table1_ColumnLookup,0),FALSE),
  IF($C1470="309 LCR SummaryA",OneYearSCR,IF($C1470="309 LCR SummaryB",UltimateSCR,IF(VALUE(LEFT($A1470,3))=309,VLOOKUP(VALUE(MID($B1470,2,1)),_309_Table1,MATCH(MID($B1470,1,1),_309_Table1_ColumnLookup,0),FALSE)
+N("309"),
  IF(VALUE(LEFT($A1470,3))=310,VLOOKUP(VALUE(MID($B1470,2,1)),_310_Table1,MATCH(MID($B1470,1,1),_310_Table1_ColumnLookup,0),FALSE)
+N("310"),
  IF(AND(VALUE(LEFT($A1470,3))=311,LEN($I1470)=4),VLOOKUP($I1470,_311_Table1,MATCH($B1470,_311_Table1_ColumnLookup,0),FALSE),
  IF(AND(VALUE(LEFT($A1470,3))=311,OR($B1470="I2",$B1470="J2",$B1470="K2",$B1470="L2")),VLOOKUP('311'!$G$58,_311_Table1,MATCH(MID($B1470,1,1),_311_Table1_ColumnLookup,0),FALSE),
  IF(AND(VALUE(LEFT($A1470,3))=311,RIGHT($B1470,5)="Total"),VLOOKUP('311'!$G$59,_311_Table1,MATCH(MID($B1470,1,1),_311_Table1_ColumnLookup,0),FALSE),
  IF(VALUE(LEFT($A1470,3))=311,VLOOKUP(VALUE(MID($B1470,2,1)),_311_Table1,MATCH(MID($B1470,1,1),_311_Table1_ColumnLookup,0),FALSE)
+N("311"),
  IF(AND(VALUE(LEFT($A1470,3))=312,LEFT($G1470,10)="Unincepted",$B1470="G "),VLOOKUP(" ULO",_312_Table1,MATCH('312'!$N$16,_312_Table1_ColumnLookup,0),FALSE),
  IF(AND(VALUE(LEFT($A1470,3))=312,LEFT($G1470,10)="Unincepted",$B1470="O "),VLOOKUP(" ULO",_312_Table1,MATCH('312'!$V$16,_312_Table1_ColumnLookup,0),FALSE),
  IF(AND(VALUE(LEFT($A1470,3))=312,LEFT($G1470,10)="Unincepted",$B1470="Q "),VLOOKUP(" ULO",_312_Table1,MATCH('312'!$X$16,_312_Table1_ColumnLookup,0),FALSE),
  IF(AND(VALUE(LEFT($A1470,3))=312,LEFT($G1470,10)="Unincepted"),VLOOKUP(" ULO",_312_Table1,MATCH(LEFT($B1470,1),_312_Table1_ColumnLookup,0),FALSE),
  IF(AND(VALUE(LEFT($A1470,3))=312,LEFT($G1470,5)="Total",$B1470="G "),VLOOKUP('312'!$F$80,_312_Table1,MATCH('312'!$N$16,_312_Table1_ColumnLookup,0),FALSE),
  IF(AND(VALUE(LEFT($A1470,3))=312,LEFT($G1470,5)="Total",$B1470="O "),VLOOKUP('312'!$F$80,_312_Table1,MATCH('312'!$V$16,_312_Table1_ColumnLookup,0),FALSE),
  IF(AND(VALUE(LEFT($A1470,3))=312,LEFT($G1470,5)="Total",$B1470="Q "),VLOOKUP('312'!$F$80,_312_Table1,MATCH('312'!$X$16,_312_Table1_ColumnLookup,0),FALSE),
  IF(AND(VALUE(LEFT($A1470,3))=312,LEFT($G1470,5)="Total"),VLOOKUP('312'!$F$80,_312_Table1,MATCH(LEFT($B1470,1),_312_Table1_ColumnLookup,0),FALSE),
  IF(AND(VALUE(LEFT($A1470,3))=312,LEN($I1470)=4,$B1470="G"),VLOOKUP($I1470,_312_Table1,MATCH('312'!$N$16,_312_Table1_ColumnLookup,0),FALSE),
  IF(AND(VALUE(LEFT($A1470,3))=312,LEN($I1470)=4,$B1470="O"),VLOOKUP($I1470,_312_Table1,MATCH('312'!$V$16,_312_Table1_ColumnLookup,0),FALSE),
  IF(AND(VALUE(LEFT($A1470,3))=312,LEN($I1470)=4,$B1470="Q"),VLOOKUP($I1470,_312_Table1,MATCH('312'!$X$16,_312_Table1_ColumnLookup,0),FALSE),
  IF(AND(VALUE(LEFT($A1470,3))=312,LEN($I1470)=4),VLOOKUP($I1470,_312_Table1,MATCH(LEFT($B1470,1),_312_Table1_ColumnLookup,0),FALSE)
+N("312"),
  IF(VALUE(LEFT($A1470,3))=313,VLOOKUP(VALUE(MID($B1470,2,1)),_313_Table1,MATCH(MID($B1470,1,1),_313_Table1_ColumnLookup,0),FALSE)
+N("313"),
  IF(AND(VALUE(LEFT($A1470,3))=314,LEN($B1470)=3),VLOOKUP(VALUE(MID($B1470,2,2)),_314_Table1,MATCH(MID($B1470,1,1),_314_Table1_ColumnLookup,0),FALSE),
  IF(VALUE(LEFT($A1470,3))=314,VLOOKUP(VALUE(MID($B1470,2,1)),_314_Table1,MATCH(MID($B1470,1,1),_314_Table1_ColumnLookup,0),FALSE)
+N("314"),
""))))))))))))))))))))))))</f>
        <v>#N/A</v>
      </c>
      <c r="E1470" s="238" t="e">
        <f>IF(AND(VALUE(LEFT($A1470,3))=309,LEN($B1470)=3),VLOOKUP(VALUE(MID($B1470,2,2)),_309_Table2,MATCH(MID($B1470,1,1),_309_Table2_ColumnLookup,0),FALSE),
  IF($C1470="309 LCR SummaryA",OneYearSCR,IF($C1470="309 LCR SummaryB",UltimateSCR,IF(VALUE(LEFT($A1470,3))=309,VLOOKUP(VALUE(MID($B1470,2,1)),_309_Table2,MATCH(MID($B1470,1,1),_309_Table2_ColumnLookup,0),FALSE)
+N("309"),
  IF(VALUE(LEFT($A1470,3))=310,VLOOKUP(VALUE(MID($B1470,2,1)),_310_Table2,MATCH(MID($B1470,1,1),_310_Table2_ColumnLookup,0),FALSE)
+N("310"),
  IF(AND(VALUE(LEFT($A1470,3))=311,LEN($I1470)=4),VLOOKUP($I1470,_311_Table2,MATCH($B1470,_311_Table2_ColumnLookup,0),FALSE),
  IF(AND(VALUE(LEFT($A1470,3))=311,OR($B1470="I2",$B1470="J2",$B1470="K2",$B1470="L2")),VLOOKUP('311'!$G$58,_311_Table2,MATCH(MID($B1470,1,1),_311_Table2_ColumnLookup,0),FALSE),
  IF(AND(VALUE(LEFT($A1470,3))=311,RIGHT($B1470,5)="Total"),VLOOKUP('311'!$G$59,_311_Table2,MATCH(MID($B1470,1,1),_311_Table2_ColumnLookup,0),FALSE),
  IF(VALUE(LEFT($A1470,3))=311,VLOOKUP(VALUE(MID($B1470,2,1)),_311_Table2,MATCH(MID($B1470,1,1),_311_Table2_ColumnLookup,0),FALSE)
+N("311"),
  IF(AND(VALUE(LEFT($A1470,3))=312,LEFT($G1470,10)="Unincepted",$B1470="G "),VLOOKUP(" ULO",_312_Table2,MATCH('312'!$N$16,_312_Table2_ColumnLookup,0),FALSE),
  IF(AND(VALUE(LEFT($A1470,3))=312,LEFT($G1470,10)="Unincepted",$B1470="O "),VLOOKUP(" ULO",_312_Table2,MATCH('312'!$V$16,_312_Table2_ColumnLookup,0),FALSE),
  IF(AND(VALUE(LEFT($A1470,3))=312,LEFT($G1470,10)="Unincepted",$B1470="Q "),VLOOKUP(" ULO",_312_Table2,MATCH('312'!$X$16,_312_Table2_ColumnLookup,0),FALSE),
  IF(AND(VALUE(LEFT($A1470,3))=312,LEFT($G1470,10)="Unincepted"),VLOOKUP(" ULO",_312_Table2,MATCH(LEFT($B1470,1),_312_Table2_ColumnLookup,0),FALSE),
  IF(AND(VALUE(LEFT($A1470,3))=312,LEFT($G1470,5)="Total",$B1470="G "),VLOOKUP('312'!$F$80,_312_Table2,MATCH('312'!$N$16,_312_Table2_ColumnLookup,0),FALSE),
  IF(AND(VALUE(LEFT($A1470,3))=312,LEFT($G1470,5)="Total",$B1470="O "),VLOOKUP('312'!$F$80,_312_Table2,MATCH('312'!$V$16,_312_Table2_ColumnLookup,0),FALSE),
  IF(AND(VALUE(LEFT($A1470,3))=312,LEFT($G1470,5)="Total",$B1470="Q "),VLOOKUP('312'!$F$80,_312_Table2,MATCH('312'!$X$16,_312_Table2_ColumnLookup,0),FALSE),
  IF(AND(VALUE(LEFT($A1470,3))=312,LEFT($G1470,5)="Total"),VLOOKUP('312'!$F$80,_312_Table2,MATCH(LEFT($B1470,1),_312_Table2_ColumnLookup,0),FALSE),
  IF(AND(VALUE(LEFT($A1470,3))=312,LEN($I1470)=4,$B1470="G"),VLOOKUP($I1470,_312_Table2,MATCH('312'!$N$16,_312_Table2_ColumnLookup,0),FALSE),
  IF(AND(VALUE(LEFT($A1470,3))=312,LEN($I1470)=4,$B1470="O"),VLOOKUP($I1470,_312_Table2,MATCH('312'!$V$16,_312_Table2_ColumnLookup,0),FALSE),
  IF(AND(VALUE(LEFT($A1470,3))=312,LEN($I1470)=4,$B1470="Q"),VLOOKUP($I1470,_312_Table2,MATCH('312'!$X$16,_312_Table2_ColumnLookup,0),FALSE),
  IF(AND(VALUE(LEFT($A1470,3))=312,LEN($I1470)=4),VLOOKUP($I1470,_312_Table2,MATCH(LEFT($B1470,1),_312_Table2_ColumnLookup,0),FALSE)
+N("312"),
  IF(VALUE(LEFT($A1470,3))=313,VLOOKUP(VALUE(MID($B1470,2,1)),_313_Table2,MATCH(MID($B1470,1,1),_313_Table2_ColumnLookup,0),FALSE)
+N("313"),
  IF(AND(VALUE(LEFT($A1470,3))=314,LEN($B1470)=3),VLOOKUP(VALUE(MID($B1470,2,2)),_314_Table2,MATCH(MID($B1470,1,1),_314_Table2_ColumnLookup,0),FALSE),
  IF(VALUE(LEFT($A1470,3))=314,VLOOKUP(VALUE(MID($B1470,2,1)),_314_Table2,MATCH(MID($B1470,1,1),_314_Table2_ColumnLookup,0),FALSE)
+N("314"),
""))))))))))))))))))))))))</f>
        <v>#N/A</v>
      </c>
      <c r="F1470" s="238" t="e">
        <f>IF(AND(VALUE(LEFT($A1470,3))=309,LEN($B1470)=3),VLOOKUP(VALUE(MID($B1470,2,2)),_309_Table3,MATCH(MID($B1470,1,1),_309_Table3_ColumnLookup,0),FALSE),
  IF($C1470="309 LCR SummaryA",OneYearSCR,IF($C1470="309 LCR SummaryB",UltimateSCR,IF(VALUE(LEFT($A1470,3))=309,VLOOKUP(VALUE(MID($B1470,2,1)),_309_Table3,MATCH(MID($B1470,1,1),_309_Table3_ColumnLookup,0),FALSE)
+N("309"),
  IF(VALUE(LEFT($A1470,3))=310,VLOOKUP(VALUE(MID($B1470,2,1)),_310_Table3,MATCH(MID($B1470,1,1),_310_Table3_ColumnLookup,0),FALSE)
+N("310"),
  IF(AND(VALUE(LEFT($A1470,3))=311,LEN($I1470)=4),VLOOKUP($I1470,_311_Table3,MATCH($B1470,_311_Table3_ColumnLookup,0),FALSE),
  IF(AND(VALUE(LEFT($A1470,3))=311,OR($B1470="I2",$B1470="J2",$B1470="K2",$B1470="L2")),VLOOKUP('311'!$G$58,_311_Table3,MATCH(MID($B1470,1,1),_311_Table3_ColumnLookup,0),FALSE),
  IF(AND(VALUE(LEFT($A1470,3))=311,RIGHT($B1470,5)="Total"),VLOOKUP('311'!$G$59,_311_Table3,MATCH(MID($B1470,1,1),_311_Table3_ColumnLookup,0),FALSE),
  IF(VALUE(LEFT($A1470,3))=311,VLOOKUP(VALUE(MID($B1470,2,1)),_311_Table3,MATCH(MID($B1470,1,1),_311_Table3_ColumnLookup,0),FALSE)
+N("311"),
  IF(AND(VALUE(LEFT($A1470,3))=312,LEFT($G1470,10)="Unincepted",$B1470="G "),VLOOKUP(" ULO",_312_Table3,MATCH('312'!$N$16,_312_Table3_ColumnLookup,0),FALSE),
  IF(AND(VALUE(LEFT($A1470,3))=312,LEFT($G1470,10)="Unincepted",$B1470="O "),VLOOKUP(" ULO",_312_Table3,MATCH('312'!$V$16,_312_Table3_ColumnLookup,0),FALSE),
  IF(AND(VALUE(LEFT($A1470,3))=312,LEFT($G1470,10)="Unincepted",$B1470="Q "),VLOOKUP(" ULO",_312_Table3,MATCH('312'!$X$16,_312_Table3_ColumnLookup,0),FALSE),
  IF(AND(VALUE(LEFT($A1470,3))=312,LEFT($G1470,10)="Unincepted"),VLOOKUP(" ULO",_312_Table3,MATCH(LEFT($B1470,1),_312_Table3_ColumnLookup,0),FALSE),
  IF(AND(VALUE(LEFT($A1470,3))=312,LEFT($G1470,5)="Total",$B1470="G "),VLOOKUP('312'!$F$80,_312_Table3,MATCH('312'!$N$16,_312_Table3_ColumnLookup,0),FALSE),
  IF(AND(VALUE(LEFT($A1470,3))=312,LEFT($G1470,5)="Total",$B1470="O "),VLOOKUP('312'!$F$80,_312_Table3,MATCH('312'!$V$16,_312_Table3_ColumnLookup,0),FALSE),
  IF(AND(VALUE(LEFT($A1470,3))=312,LEFT($G1470,5)="Total",$B1470="Q "),VLOOKUP('312'!$F$80,_312_Table3,MATCH('312'!$X$16,_312_Table3_ColumnLookup,0),FALSE),
  IF(AND(VALUE(LEFT($A1470,3))=312,LEFT($G1470,5)="Total"),VLOOKUP('312'!$F$80,_312_Table3,MATCH(LEFT($B1470,1),_312_Table3_ColumnLookup,0),FALSE),
  IF(AND(VALUE(LEFT($A1470,3))=312,LEN($I1470)=4,$B1470="G"),VLOOKUP($I1470,_312_Table3,MATCH('312'!$N$16,_312_Table3_ColumnLookup,0),FALSE),
  IF(AND(VALUE(LEFT($A1470,3))=312,LEN($I1470)=4,$B1470="O"),VLOOKUP($I1470,_312_Table3,MATCH('312'!$V$16,_312_Table3_ColumnLookup,0),FALSE),
  IF(AND(VALUE(LEFT($A1470,3))=312,LEN($I1470)=4,$B1470="Q"),VLOOKUP($I1470,_312_Table3,MATCH('312'!$X$16,_312_Table3_ColumnLookup,0),FALSE),
  IF(AND(VALUE(LEFT($A1470,3))=312,LEN($I1470)=4),VLOOKUP($I1470,_312_Table3,MATCH(LEFT($B1470,1),_312_Table3_ColumnLookup,0),FALSE)
+N("312"),
  IF(VALUE(LEFT($A1470,3))=313,VLOOKUP(VALUE(MID($B1470,2,1)),_313_Table3,MATCH(MID($B1470,1,1),_313_Table3_ColumnLookup,0),FALSE)
+N("313"),
  IF(AND(VALUE(LEFT($A1470,3))=314,LEN($B1470)=3),VLOOKUP(VALUE(MID($B1470,2,2)),_314_Table3,MATCH(MID($B1470,1,1),_314_Table3_ColumnLookup,0),FALSE),
  IF(VALUE(LEFT($A1470,3))=314,VLOOKUP(VALUE(MID($B1470,2,1)),_314_Table3,MATCH(MID($B1470,1,1),_314_Table3_ColumnLookup,0),FALSE)
+N("314"),
""))))))))))))))))))))))))</f>
        <v>#N/A</v>
      </c>
      <c r="H1470" s="321" t="str">
        <f>IFERROR(
IF(ISERROR($D1470)=FALSE,$D1470,IF(ISERROR($E1470)=FALSE,$E1470,IF(ISERROR($F1470)=FALSE,$F1470
+N("012 checkboxes"),
IF(
IF(OR(LEFT($A1470,9)="Syndicate",LEFT($A1470,12)="NewSyndicate"),VLOOKUP($A1470,'012'!$J:$ZW,MATCH("Link to button",'012'!$J$1:$ZW$1,0),0)
+N("309 checkbox"),
IF($C1470="309 LCR Summary0",VLOOKUP("Notes990",'309'!$P:$ZZ,MATCH("Link to button",'309'!$P$1:$ZZ$1,0),0)
+N("313 checkboxes"),
IF($C1470="313 Financial Information0LcmVsScr",IF($C1470="309 LCR Summary0",VLOOKUP("LcmVsScr",'309'!$N:$ZZ,MATCH("Link to button",'309'!$N$1:$ZZ$1,0),0),
IF($C1470="313 Financial Information0LcrDocAttached",IF($C1470="309 LCR Summary0",VLOOKUP("LcrDocAttached",'309'!$N:$ZZ,MATCH("Link to button",'309'!$N$1:$ZZ$1,0),
0)))))))=1,TRUE,FALSE)
))),"")</f>
        <v/>
      </c>
    </row>
    <row r="1471" spans="1:8">
      <c r="A1471" s="237" t="e">
        <f>VLOOKUP($G1471,CSVLookups!$B:$R,MATCH(A$1,CSVLookups!$B$1:$R$1,0),FALSE)</f>
        <v>#N/A</v>
      </c>
      <c r="B1471" s="237" t="e">
        <f>VLOOKUP($G1471,CSVLookups!$B:$R,MATCH(B$1,CSVLookups!$B$1:$R$1,0),FALSE)</f>
        <v>#N/A</v>
      </c>
      <c r="C1471" s="238" t="e">
        <f t="shared" si="23"/>
        <v>#N/A</v>
      </c>
      <c r="D1471" s="238" t="e">
        <f>IF(AND(VALUE(LEFT($A1471,3))=309,LEN($B1471)=3),VLOOKUP(VALUE(MID($B1471,2,2)),_309_Table1,MATCH(MID($B1471,1,1),_309_Table1_ColumnLookup,0),FALSE),
  IF($C1471="309 LCR SummaryA",OneYearSCR,IF($C1471="309 LCR SummaryB",UltimateSCR,IF(VALUE(LEFT($A1471,3))=309,VLOOKUP(VALUE(MID($B1471,2,1)),_309_Table1,MATCH(MID($B1471,1,1),_309_Table1_ColumnLookup,0),FALSE)
+N("309"),
  IF(VALUE(LEFT($A1471,3))=310,VLOOKUP(VALUE(MID($B1471,2,1)),_310_Table1,MATCH(MID($B1471,1,1),_310_Table1_ColumnLookup,0),FALSE)
+N("310"),
  IF(AND(VALUE(LEFT($A1471,3))=311,LEN($I1471)=4),VLOOKUP($I1471,_311_Table1,MATCH($B1471,_311_Table1_ColumnLookup,0),FALSE),
  IF(AND(VALUE(LEFT($A1471,3))=311,OR($B1471="I2",$B1471="J2",$B1471="K2",$B1471="L2")),VLOOKUP('311'!$G$58,_311_Table1,MATCH(MID($B1471,1,1),_311_Table1_ColumnLookup,0),FALSE),
  IF(AND(VALUE(LEFT($A1471,3))=311,RIGHT($B1471,5)="Total"),VLOOKUP('311'!$G$59,_311_Table1,MATCH(MID($B1471,1,1),_311_Table1_ColumnLookup,0),FALSE),
  IF(VALUE(LEFT($A1471,3))=311,VLOOKUP(VALUE(MID($B1471,2,1)),_311_Table1,MATCH(MID($B1471,1,1),_311_Table1_ColumnLookup,0),FALSE)
+N("311"),
  IF(AND(VALUE(LEFT($A1471,3))=312,LEFT($G1471,10)="Unincepted",$B1471="G "),VLOOKUP(" ULO",_312_Table1,MATCH('312'!$N$16,_312_Table1_ColumnLookup,0),FALSE),
  IF(AND(VALUE(LEFT($A1471,3))=312,LEFT($G1471,10)="Unincepted",$B1471="O "),VLOOKUP(" ULO",_312_Table1,MATCH('312'!$V$16,_312_Table1_ColumnLookup,0),FALSE),
  IF(AND(VALUE(LEFT($A1471,3))=312,LEFT($G1471,10)="Unincepted",$B1471="Q "),VLOOKUP(" ULO",_312_Table1,MATCH('312'!$X$16,_312_Table1_ColumnLookup,0),FALSE),
  IF(AND(VALUE(LEFT($A1471,3))=312,LEFT($G1471,10)="Unincepted"),VLOOKUP(" ULO",_312_Table1,MATCH(LEFT($B1471,1),_312_Table1_ColumnLookup,0),FALSE),
  IF(AND(VALUE(LEFT($A1471,3))=312,LEFT($G1471,5)="Total",$B1471="G "),VLOOKUP('312'!$F$80,_312_Table1,MATCH('312'!$N$16,_312_Table1_ColumnLookup,0),FALSE),
  IF(AND(VALUE(LEFT($A1471,3))=312,LEFT($G1471,5)="Total",$B1471="O "),VLOOKUP('312'!$F$80,_312_Table1,MATCH('312'!$V$16,_312_Table1_ColumnLookup,0),FALSE),
  IF(AND(VALUE(LEFT($A1471,3))=312,LEFT($G1471,5)="Total",$B1471="Q "),VLOOKUP('312'!$F$80,_312_Table1,MATCH('312'!$X$16,_312_Table1_ColumnLookup,0),FALSE),
  IF(AND(VALUE(LEFT($A1471,3))=312,LEFT($G1471,5)="Total"),VLOOKUP('312'!$F$80,_312_Table1,MATCH(LEFT($B1471,1),_312_Table1_ColumnLookup,0),FALSE),
  IF(AND(VALUE(LEFT($A1471,3))=312,LEN($I1471)=4,$B1471="G"),VLOOKUP($I1471,_312_Table1,MATCH('312'!$N$16,_312_Table1_ColumnLookup,0),FALSE),
  IF(AND(VALUE(LEFT($A1471,3))=312,LEN($I1471)=4,$B1471="O"),VLOOKUP($I1471,_312_Table1,MATCH('312'!$V$16,_312_Table1_ColumnLookup,0),FALSE),
  IF(AND(VALUE(LEFT($A1471,3))=312,LEN($I1471)=4,$B1471="Q"),VLOOKUP($I1471,_312_Table1,MATCH('312'!$X$16,_312_Table1_ColumnLookup,0),FALSE),
  IF(AND(VALUE(LEFT($A1471,3))=312,LEN($I1471)=4),VLOOKUP($I1471,_312_Table1,MATCH(LEFT($B1471,1),_312_Table1_ColumnLookup,0),FALSE)
+N("312"),
  IF(VALUE(LEFT($A1471,3))=313,VLOOKUP(VALUE(MID($B1471,2,1)),_313_Table1,MATCH(MID($B1471,1,1),_313_Table1_ColumnLookup,0),FALSE)
+N("313"),
  IF(AND(VALUE(LEFT($A1471,3))=314,LEN($B1471)=3),VLOOKUP(VALUE(MID($B1471,2,2)),_314_Table1,MATCH(MID($B1471,1,1),_314_Table1_ColumnLookup,0),FALSE),
  IF(VALUE(LEFT($A1471,3))=314,VLOOKUP(VALUE(MID($B1471,2,1)),_314_Table1,MATCH(MID($B1471,1,1),_314_Table1_ColumnLookup,0),FALSE)
+N("314"),
""))))))))))))))))))))))))</f>
        <v>#N/A</v>
      </c>
      <c r="E1471" s="238" t="e">
        <f>IF(AND(VALUE(LEFT($A1471,3))=309,LEN($B1471)=3),VLOOKUP(VALUE(MID($B1471,2,2)),_309_Table2,MATCH(MID($B1471,1,1),_309_Table2_ColumnLookup,0),FALSE),
  IF($C1471="309 LCR SummaryA",OneYearSCR,IF($C1471="309 LCR SummaryB",UltimateSCR,IF(VALUE(LEFT($A1471,3))=309,VLOOKUP(VALUE(MID($B1471,2,1)),_309_Table2,MATCH(MID($B1471,1,1),_309_Table2_ColumnLookup,0),FALSE)
+N("309"),
  IF(VALUE(LEFT($A1471,3))=310,VLOOKUP(VALUE(MID($B1471,2,1)),_310_Table2,MATCH(MID($B1471,1,1),_310_Table2_ColumnLookup,0),FALSE)
+N("310"),
  IF(AND(VALUE(LEFT($A1471,3))=311,LEN($I1471)=4),VLOOKUP($I1471,_311_Table2,MATCH($B1471,_311_Table2_ColumnLookup,0),FALSE),
  IF(AND(VALUE(LEFT($A1471,3))=311,OR($B1471="I2",$B1471="J2",$B1471="K2",$B1471="L2")),VLOOKUP('311'!$G$58,_311_Table2,MATCH(MID($B1471,1,1),_311_Table2_ColumnLookup,0),FALSE),
  IF(AND(VALUE(LEFT($A1471,3))=311,RIGHT($B1471,5)="Total"),VLOOKUP('311'!$G$59,_311_Table2,MATCH(MID($B1471,1,1),_311_Table2_ColumnLookup,0),FALSE),
  IF(VALUE(LEFT($A1471,3))=311,VLOOKUP(VALUE(MID($B1471,2,1)),_311_Table2,MATCH(MID($B1471,1,1),_311_Table2_ColumnLookup,0),FALSE)
+N("311"),
  IF(AND(VALUE(LEFT($A1471,3))=312,LEFT($G1471,10)="Unincepted",$B1471="G "),VLOOKUP(" ULO",_312_Table2,MATCH('312'!$N$16,_312_Table2_ColumnLookup,0),FALSE),
  IF(AND(VALUE(LEFT($A1471,3))=312,LEFT($G1471,10)="Unincepted",$B1471="O "),VLOOKUP(" ULO",_312_Table2,MATCH('312'!$V$16,_312_Table2_ColumnLookup,0),FALSE),
  IF(AND(VALUE(LEFT($A1471,3))=312,LEFT($G1471,10)="Unincepted",$B1471="Q "),VLOOKUP(" ULO",_312_Table2,MATCH('312'!$X$16,_312_Table2_ColumnLookup,0),FALSE),
  IF(AND(VALUE(LEFT($A1471,3))=312,LEFT($G1471,10)="Unincepted"),VLOOKUP(" ULO",_312_Table2,MATCH(LEFT($B1471,1),_312_Table2_ColumnLookup,0),FALSE),
  IF(AND(VALUE(LEFT($A1471,3))=312,LEFT($G1471,5)="Total",$B1471="G "),VLOOKUP('312'!$F$80,_312_Table2,MATCH('312'!$N$16,_312_Table2_ColumnLookup,0),FALSE),
  IF(AND(VALUE(LEFT($A1471,3))=312,LEFT($G1471,5)="Total",$B1471="O "),VLOOKUP('312'!$F$80,_312_Table2,MATCH('312'!$V$16,_312_Table2_ColumnLookup,0),FALSE),
  IF(AND(VALUE(LEFT($A1471,3))=312,LEFT($G1471,5)="Total",$B1471="Q "),VLOOKUP('312'!$F$80,_312_Table2,MATCH('312'!$X$16,_312_Table2_ColumnLookup,0),FALSE),
  IF(AND(VALUE(LEFT($A1471,3))=312,LEFT($G1471,5)="Total"),VLOOKUP('312'!$F$80,_312_Table2,MATCH(LEFT($B1471,1),_312_Table2_ColumnLookup,0),FALSE),
  IF(AND(VALUE(LEFT($A1471,3))=312,LEN($I1471)=4,$B1471="G"),VLOOKUP($I1471,_312_Table2,MATCH('312'!$N$16,_312_Table2_ColumnLookup,0),FALSE),
  IF(AND(VALUE(LEFT($A1471,3))=312,LEN($I1471)=4,$B1471="O"),VLOOKUP($I1471,_312_Table2,MATCH('312'!$V$16,_312_Table2_ColumnLookup,0),FALSE),
  IF(AND(VALUE(LEFT($A1471,3))=312,LEN($I1471)=4,$B1471="Q"),VLOOKUP($I1471,_312_Table2,MATCH('312'!$X$16,_312_Table2_ColumnLookup,0),FALSE),
  IF(AND(VALUE(LEFT($A1471,3))=312,LEN($I1471)=4),VLOOKUP($I1471,_312_Table2,MATCH(LEFT($B1471,1),_312_Table2_ColumnLookup,0),FALSE)
+N("312"),
  IF(VALUE(LEFT($A1471,3))=313,VLOOKUP(VALUE(MID($B1471,2,1)),_313_Table2,MATCH(MID($B1471,1,1),_313_Table2_ColumnLookup,0),FALSE)
+N("313"),
  IF(AND(VALUE(LEFT($A1471,3))=314,LEN($B1471)=3),VLOOKUP(VALUE(MID($B1471,2,2)),_314_Table2,MATCH(MID($B1471,1,1),_314_Table2_ColumnLookup,0),FALSE),
  IF(VALUE(LEFT($A1471,3))=314,VLOOKUP(VALUE(MID($B1471,2,1)),_314_Table2,MATCH(MID($B1471,1,1),_314_Table2_ColumnLookup,0),FALSE)
+N("314"),
""))))))))))))))))))))))))</f>
        <v>#N/A</v>
      </c>
      <c r="F1471" s="238" t="e">
        <f>IF(AND(VALUE(LEFT($A1471,3))=309,LEN($B1471)=3),VLOOKUP(VALUE(MID($B1471,2,2)),_309_Table3,MATCH(MID($B1471,1,1),_309_Table3_ColumnLookup,0),FALSE),
  IF($C1471="309 LCR SummaryA",OneYearSCR,IF($C1471="309 LCR SummaryB",UltimateSCR,IF(VALUE(LEFT($A1471,3))=309,VLOOKUP(VALUE(MID($B1471,2,1)),_309_Table3,MATCH(MID($B1471,1,1),_309_Table3_ColumnLookup,0),FALSE)
+N("309"),
  IF(VALUE(LEFT($A1471,3))=310,VLOOKUP(VALUE(MID($B1471,2,1)),_310_Table3,MATCH(MID($B1471,1,1),_310_Table3_ColumnLookup,0),FALSE)
+N("310"),
  IF(AND(VALUE(LEFT($A1471,3))=311,LEN($I1471)=4),VLOOKUP($I1471,_311_Table3,MATCH($B1471,_311_Table3_ColumnLookup,0),FALSE),
  IF(AND(VALUE(LEFT($A1471,3))=311,OR($B1471="I2",$B1471="J2",$B1471="K2",$B1471="L2")),VLOOKUP('311'!$G$58,_311_Table3,MATCH(MID($B1471,1,1),_311_Table3_ColumnLookup,0),FALSE),
  IF(AND(VALUE(LEFT($A1471,3))=311,RIGHT($B1471,5)="Total"),VLOOKUP('311'!$G$59,_311_Table3,MATCH(MID($B1471,1,1),_311_Table3_ColumnLookup,0),FALSE),
  IF(VALUE(LEFT($A1471,3))=311,VLOOKUP(VALUE(MID($B1471,2,1)),_311_Table3,MATCH(MID($B1471,1,1),_311_Table3_ColumnLookup,0),FALSE)
+N("311"),
  IF(AND(VALUE(LEFT($A1471,3))=312,LEFT($G1471,10)="Unincepted",$B1471="G "),VLOOKUP(" ULO",_312_Table3,MATCH('312'!$N$16,_312_Table3_ColumnLookup,0),FALSE),
  IF(AND(VALUE(LEFT($A1471,3))=312,LEFT($G1471,10)="Unincepted",$B1471="O "),VLOOKUP(" ULO",_312_Table3,MATCH('312'!$V$16,_312_Table3_ColumnLookup,0),FALSE),
  IF(AND(VALUE(LEFT($A1471,3))=312,LEFT($G1471,10)="Unincepted",$B1471="Q "),VLOOKUP(" ULO",_312_Table3,MATCH('312'!$X$16,_312_Table3_ColumnLookup,0),FALSE),
  IF(AND(VALUE(LEFT($A1471,3))=312,LEFT($G1471,10)="Unincepted"),VLOOKUP(" ULO",_312_Table3,MATCH(LEFT($B1471,1),_312_Table3_ColumnLookup,0),FALSE),
  IF(AND(VALUE(LEFT($A1471,3))=312,LEFT($G1471,5)="Total",$B1471="G "),VLOOKUP('312'!$F$80,_312_Table3,MATCH('312'!$N$16,_312_Table3_ColumnLookup,0),FALSE),
  IF(AND(VALUE(LEFT($A1471,3))=312,LEFT($G1471,5)="Total",$B1471="O "),VLOOKUP('312'!$F$80,_312_Table3,MATCH('312'!$V$16,_312_Table3_ColumnLookup,0),FALSE),
  IF(AND(VALUE(LEFT($A1471,3))=312,LEFT($G1471,5)="Total",$B1471="Q "),VLOOKUP('312'!$F$80,_312_Table3,MATCH('312'!$X$16,_312_Table3_ColumnLookup,0),FALSE),
  IF(AND(VALUE(LEFT($A1471,3))=312,LEFT($G1471,5)="Total"),VLOOKUP('312'!$F$80,_312_Table3,MATCH(LEFT($B1471,1),_312_Table3_ColumnLookup,0),FALSE),
  IF(AND(VALUE(LEFT($A1471,3))=312,LEN($I1471)=4,$B1471="G"),VLOOKUP($I1471,_312_Table3,MATCH('312'!$N$16,_312_Table3_ColumnLookup,0),FALSE),
  IF(AND(VALUE(LEFT($A1471,3))=312,LEN($I1471)=4,$B1471="O"),VLOOKUP($I1471,_312_Table3,MATCH('312'!$V$16,_312_Table3_ColumnLookup,0),FALSE),
  IF(AND(VALUE(LEFT($A1471,3))=312,LEN($I1471)=4,$B1471="Q"),VLOOKUP($I1471,_312_Table3,MATCH('312'!$X$16,_312_Table3_ColumnLookup,0),FALSE),
  IF(AND(VALUE(LEFT($A1471,3))=312,LEN($I1471)=4),VLOOKUP($I1471,_312_Table3,MATCH(LEFT($B1471,1),_312_Table3_ColumnLookup,0),FALSE)
+N("312"),
  IF(VALUE(LEFT($A1471,3))=313,VLOOKUP(VALUE(MID($B1471,2,1)),_313_Table3,MATCH(MID($B1471,1,1),_313_Table3_ColumnLookup,0),FALSE)
+N("313"),
  IF(AND(VALUE(LEFT($A1471,3))=314,LEN($B1471)=3),VLOOKUP(VALUE(MID($B1471,2,2)),_314_Table3,MATCH(MID($B1471,1,1),_314_Table3_ColumnLookup,0),FALSE),
  IF(VALUE(LEFT($A1471,3))=314,VLOOKUP(VALUE(MID($B1471,2,1)),_314_Table3,MATCH(MID($B1471,1,1),_314_Table3_ColumnLookup,0),FALSE)
+N("314"),
""))))))))))))))))))))))))</f>
        <v>#N/A</v>
      </c>
      <c r="H1471" s="321" t="str">
        <f>IFERROR(
IF(ISERROR($D1471)=FALSE,$D1471,IF(ISERROR($E1471)=FALSE,$E1471,IF(ISERROR($F1471)=FALSE,$F1471
+N("012 checkboxes"),
IF(
IF(OR(LEFT($A1471,9)="Syndicate",LEFT($A1471,12)="NewSyndicate"),VLOOKUP($A1471,'012'!$J:$ZW,MATCH("Link to button",'012'!$J$1:$ZW$1,0),0)
+N("309 checkbox"),
IF($C1471="309 LCR Summary0",VLOOKUP("Notes990",'309'!$P:$ZZ,MATCH("Link to button",'309'!$P$1:$ZZ$1,0),0)
+N("313 checkboxes"),
IF($C1471="313 Financial Information0LcmVsScr",IF($C1471="309 LCR Summary0",VLOOKUP("LcmVsScr",'309'!$N:$ZZ,MATCH("Link to button",'309'!$N$1:$ZZ$1,0),0),
IF($C1471="313 Financial Information0LcrDocAttached",IF($C1471="309 LCR Summary0",VLOOKUP("LcrDocAttached",'309'!$N:$ZZ,MATCH("Link to button",'309'!$N$1:$ZZ$1,0),
0)))))))=1,TRUE,FALSE)
))),"")</f>
        <v/>
      </c>
    </row>
    <row r="1472" spans="1:8">
      <c r="A1472" s="237" t="e">
        <f>VLOOKUP($G1472,CSVLookups!$B:$R,MATCH(A$1,CSVLookups!$B$1:$R$1,0),FALSE)</f>
        <v>#N/A</v>
      </c>
      <c r="B1472" s="237" t="e">
        <f>VLOOKUP($G1472,CSVLookups!$B:$R,MATCH(B$1,CSVLookups!$B$1:$R$1,0),FALSE)</f>
        <v>#N/A</v>
      </c>
      <c r="C1472" s="238" t="e">
        <f t="shared" si="23"/>
        <v>#N/A</v>
      </c>
      <c r="D1472" s="238" t="e">
        <f>IF(AND(VALUE(LEFT($A1472,3))=309,LEN($B1472)=3),VLOOKUP(VALUE(MID($B1472,2,2)),_309_Table1,MATCH(MID($B1472,1,1),_309_Table1_ColumnLookup,0),FALSE),
  IF($C1472="309 LCR SummaryA",OneYearSCR,IF($C1472="309 LCR SummaryB",UltimateSCR,IF(VALUE(LEFT($A1472,3))=309,VLOOKUP(VALUE(MID($B1472,2,1)),_309_Table1,MATCH(MID($B1472,1,1),_309_Table1_ColumnLookup,0),FALSE)
+N("309"),
  IF(VALUE(LEFT($A1472,3))=310,VLOOKUP(VALUE(MID($B1472,2,1)),_310_Table1,MATCH(MID($B1472,1,1),_310_Table1_ColumnLookup,0),FALSE)
+N("310"),
  IF(AND(VALUE(LEFT($A1472,3))=311,LEN($I1472)=4),VLOOKUP($I1472,_311_Table1,MATCH($B1472,_311_Table1_ColumnLookup,0),FALSE),
  IF(AND(VALUE(LEFT($A1472,3))=311,OR($B1472="I2",$B1472="J2",$B1472="K2",$B1472="L2")),VLOOKUP('311'!$G$58,_311_Table1,MATCH(MID($B1472,1,1),_311_Table1_ColumnLookup,0),FALSE),
  IF(AND(VALUE(LEFT($A1472,3))=311,RIGHT($B1472,5)="Total"),VLOOKUP('311'!$G$59,_311_Table1,MATCH(MID($B1472,1,1),_311_Table1_ColumnLookup,0),FALSE),
  IF(VALUE(LEFT($A1472,3))=311,VLOOKUP(VALUE(MID($B1472,2,1)),_311_Table1,MATCH(MID($B1472,1,1),_311_Table1_ColumnLookup,0),FALSE)
+N("311"),
  IF(AND(VALUE(LEFT($A1472,3))=312,LEFT($G1472,10)="Unincepted",$B1472="G "),VLOOKUP(" ULO",_312_Table1,MATCH('312'!$N$16,_312_Table1_ColumnLookup,0),FALSE),
  IF(AND(VALUE(LEFT($A1472,3))=312,LEFT($G1472,10)="Unincepted",$B1472="O "),VLOOKUP(" ULO",_312_Table1,MATCH('312'!$V$16,_312_Table1_ColumnLookup,0),FALSE),
  IF(AND(VALUE(LEFT($A1472,3))=312,LEFT($G1472,10)="Unincepted",$B1472="Q "),VLOOKUP(" ULO",_312_Table1,MATCH('312'!$X$16,_312_Table1_ColumnLookup,0),FALSE),
  IF(AND(VALUE(LEFT($A1472,3))=312,LEFT($G1472,10)="Unincepted"),VLOOKUP(" ULO",_312_Table1,MATCH(LEFT($B1472,1),_312_Table1_ColumnLookup,0),FALSE),
  IF(AND(VALUE(LEFT($A1472,3))=312,LEFT($G1472,5)="Total",$B1472="G "),VLOOKUP('312'!$F$80,_312_Table1,MATCH('312'!$N$16,_312_Table1_ColumnLookup,0),FALSE),
  IF(AND(VALUE(LEFT($A1472,3))=312,LEFT($G1472,5)="Total",$B1472="O "),VLOOKUP('312'!$F$80,_312_Table1,MATCH('312'!$V$16,_312_Table1_ColumnLookup,0),FALSE),
  IF(AND(VALUE(LEFT($A1472,3))=312,LEFT($G1472,5)="Total",$B1472="Q "),VLOOKUP('312'!$F$80,_312_Table1,MATCH('312'!$X$16,_312_Table1_ColumnLookup,0),FALSE),
  IF(AND(VALUE(LEFT($A1472,3))=312,LEFT($G1472,5)="Total"),VLOOKUP('312'!$F$80,_312_Table1,MATCH(LEFT($B1472,1),_312_Table1_ColumnLookup,0),FALSE),
  IF(AND(VALUE(LEFT($A1472,3))=312,LEN($I1472)=4,$B1472="G"),VLOOKUP($I1472,_312_Table1,MATCH('312'!$N$16,_312_Table1_ColumnLookup,0),FALSE),
  IF(AND(VALUE(LEFT($A1472,3))=312,LEN($I1472)=4,$B1472="O"),VLOOKUP($I1472,_312_Table1,MATCH('312'!$V$16,_312_Table1_ColumnLookup,0),FALSE),
  IF(AND(VALUE(LEFT($A1472,3))=312,LEN($I1472)=4,$B1472="Q"),VLOOKUP($I1472,_312_Table1,MATCH('312'!$X$16,_312_Table1_ColumnLookup,0),FALSE),
  IF(AND(VALUE(LEFT($A1472,3))=312,LEN($I1472)=4),VLOOKUP($I1472,_312_Table1,MATCH(LEFT($B1472,1),_312_Table1_ColumnLookup,0),FALSE)
+N("312"),
  IF(VALUE(LEFT($A1472,3))=313,VLOOKUP(VALUE(MID($B1472,2,1)),_313_Table1,MATCH(MID($B1472,1,1),_313_Table1_ColumnLookup,0),FALSE)
+N("313"),
  IF(AND(VALUE(LEFT($A1472,3))=314,LEN($B1472)=3),VLOOKUP(VALUE(MID($B1472,2,2)),_314_Table1,MATCH(MID($B1472,1,1),_314_Table1_ColumnLookup,0),FALSE),
  IF(VALUE(LEFT($A1472,3))=314,VLOOKUP(VALUE(MID($B1472,2,1)),_314_Table1,MATCH(MID($B1472,1,1),_314_Table1_ColumnLookup,0),FALSE)
+N("314"),
""))))))))))))))))))))))))</f>
        <v>#N/A</v>
      </c>
      <c r="E1472" s="238" t="e">
        <f>IF(AND(VALUE(LEFT($A1472,3))=309,LEN($B1472)=3),VLOOKUP(VALUE(MID($B1472,2,2)),_309_Table2,MATCH(MID($B1472,1,1),_309_Table2_ColumnLookup,0),FALSE),
  IF($C1472="309 LCR SummaryA",OneYearSCR,IF($C1472="309 LCR SummaryB",UltimateSCR,IF(VALUE(LEFT($A1472,3))=309,VLOOKUP(VALUE(MID($B1472,2,1)),_309_Table2,MATCH(MID($B1472,1,1),_309_Table2_ColumnLookup,0),FALSE)
+N("309"),
  IF(VALUE(LEFT($A1472,3))=310,VLOOKUP(VALUE(MID($B1472,2,1)),_310_Table2,MATCH(MID($B1472,1,1),_310_Table2_ColumnLookup,0),FALSE)
+N("310"),
  IF(AND(VALUE(LEFT($A1472,3))=311,LEN($I1472)=4),VLOOKUP($I1472,_311_Table2,MATCH($B1472,_311_Table2_ColumnLookup,0),FALSE),
  IF(AND(VALUE(LEFT($A1472,3))=311,OR($B1472="I2",$B1472="J2",$B1472="K2",$B1472="L2")),VLOOKUP('311'!$G$58,_311_Table2,MATCH(MID($B1472,1,1),_311_Table2_ColumnLookup,0),FALSE),
  IF(AND(VALUE(LEFT($A1472,3))=311,RIGHT($B1472,5)="Total"),VLOOKUP('311'!$G$59,_311_Table2,MATCH(MID($B1472,1,1),_311_Table2_ColumnLookup,0),FALSE),
  IF(VALUE(LEFT($A1472,3))=311,VLOOKUP(VALUE(MID($B1472,2,1)),_311_Table2,MATCH(MID($B1472,1,1),_311_Table2_ColumnLookup,0),FALSE)
+N("311"),
  IF(AND(VALUE(LEFT($A1472,3))=312,LEFT($G1472,10)="Unincepted",$B1472="G "),VLOOKUP(" ULO",_312_Table2,MATCH('312'!$N$16,_312_Table2_ColumnLookup,0),FALSE),
  IF(AND(VALUE(LEFT($A1472,3))=312,LEFT($G1472,10)="Unincepted",$B1472="O "),VLOOKUP(" ULO",_312_Table2,MATCH('312'!$V$16,_312_Table2_ColumnLookup,0),FALSE),
  IF(AND(VALUE(LEFT($A1472,3))=312,LEFT($G1472,10)="Unincepted",$B1472="Q "),VLOOKUP(" ULO",_312_Table2,MATCH('312'!$X$16,_312_Table2_ColumnLookup,0),FALSE),
  IF(AND(VALUE(LEFT($A1472,3))=312,LEFT($G1472,10)="Unincepted"),VLOOKUP(" ULO",_312_Table2,MATCH(LEFT($B1472,1),_312_Table2_ColumnLookup,0),FALSE),
  IF(AND(VALUE(LEFT($A1472,3))=312,LEFT($G1472,5)="Total",$B1472="G "),VLOOKUP('312'!$F$80,_312_Table2,MATCH('312'!$N$16,_312_Table2_ColumnLookup,0),FALSE),
  IF(AND(VALUE(LEFT($A1472,3))=312,LEFT($G1472,5)="Total",$B1472="O "),VLOOKUP('312'!$F$80,_312_Table2,MATCH('312'!$V$16,_312_Table2_ColumnLookup,0),FALSE),
  IF(AND(VALUE(LEFT($A1472,3))=312,LEFT($G1472,5)="Total",$B1472="Q "),VLOOKUP('312'!$F$80,_312_Table2,MATCH('312'!$X$16,_312_Table2_ColumnLookup,0),FALSE),
  IF(AND(VALUE(LEFT($A1472,3))=312,LEFT($G1472,5)="Total"),VLOOKUP('312'!$F$80,_312_Table2,MATCH(LEFT($B1472,1),_312_Table2_ColumnLookup,0),FALSE),
  IF(AND(VALUE(LEFT($A1472,3))=312,LEN($I1472)=4,$B1472="G"),VLOOKUP($I1472,_312_Table2,MATCH('312'!$N$16,_312_Table2_ColumnLookup,0),FALSE),
  IF(AND(VALUE(LEFT($A1472,3))=312,LEN($I1472)=4,$B1472="O"),VLOOKUP($I1472,_312_Table2,MATCH('312'!$V$16,_312_Table2_ColumnLookup,0),FALSE),
  IF(AND(VALUE(LEFT($A1472,3))=312,LEN($I1472)=4,$B1472="Q"),VLOOKUP($I1472,_312_Table2,MATCH('312'!$X$16,_312_Table2_ColumnLookup,0),FALSE),
  IF(AND(VALUE(LEFT($A1472,3))=312,LEN($I1472)=4),VLOOKUP($I1472,_312_Table2,MATCH(LEFT($B1472,1),_312_Table2_ColumnLookup,0),FALSE)
+N("312"),
  IF(VALUE(LEFT($A1472,3))=313,VLOOKUP(VALUE(MID($B1472,2,1)),_313_Table2,MATCH(MID($B1472,1,1),_313_Table2_ColumnLookup,0),FALSE)
+N("313"),
  IF(AND(VALUE(LEFT($A1472,3))=314,LEN($B1472)=3),VLOOKUP(VALUE(MID($B1472,2,2)),_314_Table2,MATCH(MID($B1472,1,1),_314_Table2_ColumnLookup,0),FALSE),
  IF(VALUE(LEFT($A1472,3))=314,VLOOKUP(VALUE(MID($B1472,2,1)),_314_Table2,MATCH(MID($B1472,1,1),_314_Table2_ColumnLookup,0),FALSE)
+N("314"),
""))))))))))))))))))))))))</f>
        <v>#N/A</v>
      </c>
      <c r="F1472" s="238" t="e">
        <f>IF(AND(VALUE(LEFT($A1472,3))=309,LEN($B1472)=3),VLOOKUP(VALUE(MID($B1472,2,2)),_309_Table3,MATCH(MID($B1472,1,1),_309_Table3_ColumnLookup,0),FALSE),
  IF($C1472="309 LCR SummaryA",OneYearSCR,IF($C1472="309 LCR SummaryB",UltimateSCR,IF(VALUE(LEFT($A1472,3))=309,VLOOKUP(VALUE(MID($B1472,2,1)),_309_Table3,MATCH(MID($B1472,1,1),_309_Table3_ColumnLookup,0),FALSE)
+N("309"),
  IF(VALUE(LEFT($A1472,3))=310,VLOOKUP(VALUE(MID($B1472,2,1)),_310_Table3,MATCH(MID($B1472,1,1),_310_Table3_ColumnLookup,0),FALSE)
+N("310"),
  IF(AND(VALUE(LEFT($A1472,3))=311,LEN($I1472)=4),VLOOKUP($I1472,_311_Table3,MATCH($B1472,_311_Table3_ColumnLookup,0),FALSE),
  IF(AND(VALUE(LEFT($A1472,3))=311,OR($B1472="I2",$B1472="J2",$B1472="K2",$B1472="L2")),VLOOKUP('311'!$G$58,_311_Table3,MATCH(MID($B1472,1,1),_311_Table3_ColumnLookup,0),FALSE),
  IF(AND(VALUE(LEFT($A1472,3))=311,RIGHT($B1472,5)="Total"),VLOOKUP('311'!$G$59,_311_Table3,MATCH(MID($B1472,1,1),_311_Table3_ColumnLookup,0),FALSE),
  IF(VALUE(LEFT($A1472,3))=311,VLOOKUP(VALUE(MID($B1472,2,1)),_311_Table3,MATCH(MID($B1472,1,1),_311_Table3_ColumnLookup,0),FALSE)
+N("311"),
  IF(AND(VALUE(LEFT($A1472,3))=312,LEFT($G1472,10)="Unincepted",$B1472="G "),VLOOKUP(" ULO",_312_Table3,MATCH('312'!$N$16,_312_Table3_ColumnLookup,0),FALSE),
  IF(AND(VALUE(LEFT($A1472,3))=312,LEFT($G1472,10)="Unincepted",$B1472="O "),VLOOKUP(" ULO",_312_Table3,MATCH('312'!$V$16,_312_Table3_ColumnLookup,0),FALSE),
  IF(AND(VALUE(LEFT($A1472,3))=312,LEFT($G1472,10)="Unincepted",$B1472="Q "),VLOOKUP(" ULO",_312_Table3,MATCH('312'!$X$16,_312_Table3_ColumnLookup,0),FALSE),
  IF(AND(VALUE(LEFT($A1472,3))=312,LEFT($G1472,10)="Unincepted"),VLOOKUP(" ULO",_312_Table3,MATCH(LEFT($B1472,1),_312_Table3_ColumnLookup,0),FALSE),
  IF(AND(VALUE(LEFT($A1472,3))=312,LEFT($G1472,5)="Total",$B1472="G "),VLOOKUP('312'!$F$80,_312_Table3,MATCH('312'!$N$16,_312_Table3_ColumnLookup,0),FALSE),
  IF(AND(VALUE(LEFT($A1472,3))=312,LEFT($G1472,5)="Total",$B1472="O "),VLOOKUP('312'!$F$80,_312_Table3,MATCH('312'!$V$16,_312_Table3_ColumnLookup,0),FALSE),
  IF(AND(VALUE(LEFT($A1472,3))=312,LEFT($G1472,5)="Total",$B1472="Q "),VLOOKUP('312'!$F$80,_312_Table3,MATCH('312'!$X$16,_312_Table3_ColumnLookup,0),FALSE),
  IF(AND(VALUE(LEFT($A1472,3))=312,LEFT($G1472,5)="Total"),VLOOKUP('312'!$F$80,_312_Table3,MATCH(LEFT($B1472,1),_312_Table3_ColumnLookup,0),FALSE),
  IF(AND(VALUE(LEFT($A1472,3))=312,LEN($I1472)=4,$B1472="G"),VLOOKUP($I1472,_312_Table3,MATCH('312'!$N$16,_312_Table3_ColumnLookup,0),FALSE),
  IF(AND(VALUE(LEFT($A1472,3))=312,LEN($I1472)=4,$B1472="O"),VLOOKUP($I1472,_312_Table3,MATCH('312'!$V$16,_312_Table3_ColumnLookup,0),FALSE),
  IF(AND(VALUE(LEFT($A1472,3))=312,LEN($I1472)=4,$B1472="Q"),VLOOKUP($I1472,_312_Table3,MATCH('312'!$X$16,_312_Table3_ColumnLookup,0),FALSE),
  IF(AND(VALUE(LEFT($A1472,3))=312,LEN($I1472)=4),VLOOKUP($I1472,_312_Table3,MATCH(LEFT($B1472,1),_312_Table3_ColumnLookup,0),FALSE)
+N("312"),
  IF(VALUE(LEFT($A1472,3))=313,VLOOKUP(VALUE(MID($B1472,2,1)),_313_Table3,MATCH(MID($B1472,1,1),_313_Table3_ColumnLookup,0),FALSE)
+N("313"),
  IF(AND(VALUE(LEFT($A1472,3))=314,LEN($B1472)=3),VLOOKUP(VALUE(MID($B1472,2,2)),_314_Table3,MATCH(MID($B1472,1,1),_314_Table3_ColumnLookup,0),FALSE),
  IF(VALUE(LEFT($A1472,3))=314,VLOOKUP(VALUE(MID($B1472,2,1)),_314_Table3,MATCH(MID($B1472,1,1),_314_Table3_ColumnLookup,0),FALSE)
+N("314"),
""))))))))))))))))))))))))</f>
        <v>#N/A</v>
      </c>
      <c r="H1472" s="321" t="str">
        <f>IFERROR(
IF(ISERROR($D1472)=FALSE,$D1472,IF(ISERROR($E1472)=FALSE,$E1472,IF(ISERROR($F1472)=FALSE,$F1472
+N("012 checkboxes"),
IF(
IF(OR(LEFT($A1472,9)="Syndicate",LEFT($A1472,12)="NewSyndicate"),VLOOKUP($A1472,'012'!$J:$ZW,MATCH("Link to button",'012'!$J$1:$ZW$1,0),0)
+N("309 checkbox"),
IF($C1472="309 LCR Summary0",VLOOKUP("Notes990",'309'!$P:$ZZ,MATCH("Link to button",'309'!$P$1:$ZZ$1,0),0)
+N("313 checkboxes"),
IF($C1472="313 Financial Information0LcmVsScr",IF($C1472="309 LCR Summary0",VLOOKUP("LcmVsScr",'309'!$N:$ZZ,MATCH("Link to button",'309'!$N$1:$ZZ$1,0),0),
IF($C1472="313 Financial Information0LcrDocAttached",IF($C1472="309 LCR Summary0",VLOOKUP("LcrDocAttached",'309'!$N:$ZZ,MATCH("Link to button",'309'!$N$1:$ZZ$1,0),
0)))))))=1,TRUE,FALSE)
))),"")</f>
        <v/>
      </c>
    </row>
    <row r="1473" spans="1:8">
      <c r="A1473" s="237" t="e">
        <f>VLOOKUP($G1473,CSVLookups!$B:$R,MATCH(A$1,CSVLookups!$B$1:$R$1,0),FALSE)</f>
        <v>#N/A</v>
      </c>
      <c r="B1473" s="237" t="e">
        <f>VLOOKUP($G1473,CSVLookups!$B:$R,MATCH(B$1,CSVLookups!$B$1:$R$1,0),FALSE)</f>
        <v>#N/A</v>
      </c>
      <c r="C1473" s="238" t="e">
        <f t="shared" si="23"/>
        <v>#N/A</v>
      </c>
      <c r="D1473" s="238" t="e">
        <f>IF(AND(VALUE(LEFT($A1473,3))=309,LEN($B1473)=3),VLOOKUP(VALUE(MID($B1473,2,2)),_309_Table1,MATCH(MID($B1473,1,1),_309_Table1_ColumnLookup,0),FALSE),
  IF($C1473="309 LCR SummaryA",OneYearSCR,IF($C1473="309 LCR SummaryB",UltimateSCR,IF(VALUE(LEFT($A1473,3))=309,VLOOKUP(VALUE(MID($B1473,2,1)),_309_Table1,MATCH(MID($B1473,1,1),_309_Table1_ColumnLookup,0),FALSE)
+N("309"),
  IF(VALUE(LEFT($A1473,3))=310,VLOOKUP(VALUE(MID($B1473,2,1)),_310_Table1,MATCH(MID($B1473,1,1),_310_Table1_ColumnLookup,0),FALSE)
+N("310"),
  IF(AND(VALUE(LEFT($A1473,3))=311,LEN($I1473)=4),VLOOKUP($I1473,_311_Table1,MATCH($B1473,_311_Table1_ColumnLookup,0),FALSE),
  IF(AND(VALUE(LEFT($A1473,3))=311,OR($B1473="I2",$B1473="J2",$B1473="K2",$B1473="L2")),VLOOKUP('311'!$G$58,_311_Table1,MATCH(MID($B1473,1,1),_311_Table1_ColumnLookup,0),FALSE),
  IF(AND(VALUE(LEFT($A1473,3))=311,RIGHT($B1473,5)="Total"),VLOOKUP('311'!$G$59,_311_Table1,MATCH(MID($B1473,1,1),_311_Table1_ColumnLookup,0),FALSE),
  IF(VALUE(LEFT($A1473,3))=311,VLOOKUP(VALUE(MID($B1473,2,1)),_311_Table1,MATCH(MID($B1473,1,1),_311_Table1_ColumnLookup,0),FALSE)
+N("311"),
  IF(AND(VALUE(LEFT($A1473,3))=312,LEFT($G1473,10)="Unincepted",$B1473="G "),VLOOKUP(" ULO",_312_Table1,MATCH('312'!$N$16,_312_Table1_ColumnLookup,0),FALSE),
  IF(AND(VALUE(LEFT($A1473,3))=312,LEFT($G1473,10)="Unincepted",$B1473="O "),VLOOKUP(" ULO",_312_Table1,MATCH('312'!$V$16,_312_Table1_ColumnLookup,0),FALSE),
  IF(AND(VALUE(LEFT($A1473,3))=312,LEFT($G1473,10)="Unincepted",$B1473="Q "),VLOOKUP(" ULO",_312_Table1,MATCH('312'!$X$16,_312_Table1_ColumnLookup,0),FALSE),
  IF(AND(VALUE(LEFT($A1473,3))=312,LEFT($G1473,10)="Unincepted"),VLOOKUP(" ULO",_312_Table1,MATCH(LEFT($B1473,1),_312_Table1_ColumnLookup,0),FALSE),
  IF(AND(VALUE(LEFT($A1473,3))=312,LEFT($G1473,5)="Total",$B1473="G "),VLOOKUP('312'!$F$80,_312_Table1,MATCH('312'!$N$16,_312_Table1_ColumnLookup,0),FALSE),
  IF(AND(VALUE(LEFT($A1473,3))=312,LEFT($G1473,5)="Total",$B1473="O "),VLOOKUP('312'!$F$80,_312_Table1,MATCH('312'!$V$16,_312_Table1_ColumnLookup,0),FALSE),
  IF(AND(VALUE(LEFT($A1473,3))=312,LEFT($G1473,5)="Total",$B1473="Q "),VLOOKUP('312'!$F$80,_312_Table1,MATCH('312'!$X$16,_312_Table1_ColumnLookup,0),FALSE),
  IF(AND(VALUE(LEFT($A1473,3))=312,LEFT($G1473,5)="Total"),VLOOKUP('312'!$F$80,_312_Table1,MATCH(LEFT($B1473,1),_312_Table1_ColumnLookup,0),FALSE),
  IF(AND(VALUE(LEFT($A1473,3))=312,LEN($I1473)=4,$B1473="G"),VLOOKUP($I1473,_312_Table1,MATCH('312'!$N$16,_312_Table1_ColumnLookup,0),FALSE),
  IF(AND(VALUE(LEFT($A1473,3))=312,LEN($I1473)=4,$B1473="O"),VLOOKUP($I1473,_312_Table1,MATCH('312'!$V$16,_312_Table1_ColumnLookup,0),FALSE),
  IF(AND(VALUE(LEFT($A1473,3))=312,LEN($I1473)=4,$B1473="Q"),VLOOKUP($I1473,_312_Table1,MATCH('312'!$X$16,_312_Table1_ColumnLookup,0),FALSE),
  IF(AND(VALUE(LEFT($A1473,3))=312,LEN($I1473)=4),VLOOKUP($I1473,_312_Table1,MATCH(LEFT($B1473,1),_312_Table1_ColumnLookup,0),FALSE)
+N("312"),
  IF(VALUE(LEFT($A1473,3))=313,VLOOKUP(VALUE(MID($B1473,2,1)),_313_Table1,MATCH(MID($B1473,1,1),_313_Table1_ColumnLookup,0),FALSE)
+N("313"),
  IF(AND(VALUE(LEFT($A1473,3))=314,LEN($B1473)=3),VLOOKUP(VALUE(MID($B1473,2,2)),_314_Table1,MATCH(MID($B1473,1,1),_314_Table1_ColumnLookup,0),FALSE),
  IF(VALUE(LEFT($A1473,3))=314,VLOOKUP(VALUE(MID($B1473,2,1)),_314_Table1,MATCH(MID($B1473,1,1),_314_Table1_ColumnLookup,0),FALSE)
+N("314"),
""))))))))))))))))))))))))</f>
        <v>#N/A</v>
      </c>
      <c r="E1473" s="238" t="e">
        <f>IF(AND(VALUE(LEFT($A1473,3))=309,LEN($B1473)=3),VLOOKUP(VALUE(MID($B1473,2,2)),_309_Table2,MATCH(MID($B1473,1,1),_309_Table2_ColumnLookup,0),FALSE),
  IF($C1473="309 LCR SummaryA",OneYearSCR,IF($C1473="309 LCR SummaryB",UltimateSCR,IF(VALUE(LEFT($A1473,3))=309,VLOOKUP(VALUE(MID($B1473,2,1)),_309_Table2,MATCH(MID($B1473,1,1),_309_Table2_ColumnLookup,0),FALSE)
+N("309"),
  IF(VALUE(LEFT($A1473,3))=310,VLOOKUP(VALUE(MID($B1473,2,1)),_310_Table2,MATCH(MID($B1473,1,1),_310_Table2_ColumnLookup,0),FALSE)
+N("310"),
  IF(AND(VALUE(LEFT($A1473,3))=311,LEN($I1473)=4),VLOOKUP($I1473,_311_Table2,MATCH($B1473,_311_Table2_ColumnLookup,0),FALSE),
  IF(AND(VALUE(LEFT($A1473,3))=311,OR($B1473="I2",$B1473="J2",$B1473="K2",$B1473="L2")),VLOOKUP('311'!$G$58,_311_Table2,MATCH(MID($B1473,1,1),_311_Table2_ColumnLookup,0),FALSE),
  IF(AND(VALUE(LEFT($A1473,3))=311,RIGHT($B1473,5)="Total"),VLOOKUP('311'!$G$59,_311_Table2,MATCH(MID($B1473,1,1),_311_Table2_ColumnLookup,0),FALSE),
  IF(VALUE(LEFT($A1473,3))=311,VLOOKUP(VALUE(MID($B1473,2,1)),_311_Table2,MATCH(MID($B1473,1,1),_311_Table2_ColumnLookup,0),FALSE)
+N("311"),
  IF(AND(VALUE(LEFT($A1473,3))=312,LEFT($G1473,10)="Unincepted",$B1473="G "),VLOOKUP(" ULO",_312_Table2,MATCH('312'!$N$16,_312_Table2_ColumnLookup,0),FALSE),
  IF(AND(VALUE(LEFT($A1473,3))=312,LEFT($G1473,10)="Unincepted",$B1473="O "),VLOOKUP(" ULO",_312_Table2,MATCH('312'!$V$16,_312_Table2_ColumnLookup,0),FALSE),
  IF(AND(VALUE(LEFT($A1473,3))=312,LEFT($G1473,10)="Unincepted",$B1473="Q "),VLOOKUP(" ULO",_312_Table2,MATCH('312'!$X$16,_312_Table2_ColumnLookup,0),FALSE),
  IF(AND(VALUE(LEFT($A1473,3))=312,LEFT($G1473,10)="Unincepted"),VLOOKUP(" ULO",_312_Table2,MATCH(LEFT($B1473,1),_312_Table2_ColumnLookup,0),FALSE),
  IF(AND(VALUE(LEFT($A1473,3))=312,LEFT($G1473,5)="Total",$B1473="G "),VLOOKUP('312'!$F$80,_312_Table2,MATCH('312'!$N$16,_312_Table2_ColumnLookup,0),FALSE),
  IF(AND(VALUE(LEFT($A1473,3))=312,LEFT($G1473,5)="Total",$B1473="O "),VLOOKUP('312'!$F$80,_312_Table2,MATCH('312'!$V$16,_312_Table2_ColumnLookup,0),FALSE),
  IF(AND(VALUE(LEFT($A1473,3))=312,LEFT($G1473,5)="Total",$B1473="Q "),VLOOKUP('312'!$F$80,_312_Table2,MATCH('312'!$X$16,_312_Table2_ColumnLookup,0),FALSE),
  IF(AND(VALUE(LEFT($A1473,3))=312,LEFT($G1473,5)="Total"),VLOOKUP('312'!$F$80,_312_Table2,MATCH(LEFT($B1473,1),_312_Table2_ColumnLookup,0),FALSE),
  IF(AND(VALUE(LEFT($A1473,3))=312,LEN($I1473)=4,$B1473="G"),VLOOKUP($I1473,_312_Table2,MATCH('312'!$N$16,_312_Table2_ColumnLookup,0),FALSE),
  IF(AND(VALUE(LEFT($A1473,3))=312,LEN($I1473)=4,$B1473="O"),VLOOKUP($I1473,_312_Table2,MATCH('312'!$V$16,_312_Table2_ColumnLookup,0),FALSE),
  IF(AND(VALUE(LEFT($A1473,3))=312,LEN($I1473)=4,$B1473="Q"),VLOOKUP($I1473,_312_Table2,MATCH('312'!$X$16,_312_Table2_ColumnLookup,0),FALSE),
  IF(AND(VALUE(LEFT($A1473,3))=312,LEN($I1473)=4),VLOOKUP($I1473,_312_Table2,MATCH(LEFT($B1473,1),_312_Table2_ColumnLookup,0),FALSE)
+N("312"),
  IF(VALUE(LEFT($A1473,3))=313,VLOOKUP(VALUE(MID($B1473,2,1)),_313_Table2,MATCH(MID($B1473,1,1),_313_Table2_ColumnLookup,0),FALSE)
+N("313"),
  IF(AND(VALUE(LEFT($A1473,3))=314,LEN($B1473)=3),VLOOKUP(VALUE(MID($B1473,2,2)),_314_Table2,MATCH(MID($B1473,1,1),_314_Table2_ColumnLookup,0),FALSE),
  IF(VALUE(LEFT($A1473,3))=314,VLOOKUP(VALUE(MID($B1473,2,1)),_314_Table2,MATCH(MID($B1473,1,1),_314_Table2_ColumnLookup,0),FALSE)
+N("314"),
""))))))))))))))))))))))))</f>
        <v>#N/A</v>
      </c>
      <c r="F1473" s="238" t="e">
        <f>IF(AND(VALUE(LEFT($A1473,3))=309,LEN($B1473)=3),VLOOKUP(VALUE(MID($B1473,2,2)),_309_Table3,MATCH(MID($B1473,1,1),_309_Table3_ColumnLookup,0),FALSE),
  IF($C1473="309 LCR SummaryA",OneYearSCR,IF($C1473="309 LCR SummaryB",UltimateSCR,IF(VALUE(LEFT($A1473,3))=309,VLOOKUP(VALUE(MID($B1473,2,1)),_309_Table3,MATCH(MID($B1473,1,1),_309_Table3_ColumnLookup,0),FALSE)
+N("309"),
  IF(VALUE(LEFT($A1473,3))=310,VLOOKUP(VALUE(MID($B1473,2,1)),_310_Table3,MATCH(MID($B1473,1,1),_310_Table3_ColumnLookup,0),FALSE)
+N("310"),
  IF(AND(VALUE(LEFT($A1473,3))=311,LEN($I1473)=4),VLOOKUP($I1473,_311_Table3,MATCH($B1473,_311_Table3_ColumnLookup,0),FALSE),
  IF(AND(VALUE(LEFT($A1473,3))=311,OR($B1473="I2",$B1473="J2",$B1473="K2",$B1473="L2")),VLOOKUP('311'!$G$58,_311_Table3,MATCH(MID($B1473,1,1),_311_Table3_ColumnLookup,0),FALSE),
  IF(AND(VALUE(LEFT($A1473,3))=311,RIGHT($B1473,5)="Total"),VLOOKUP('311'!$G$59,_311_Table3,MATCH(MID($B1473,1,1),_311_Table3_ColumnLookup,0),FALSE),
  IF(VALUE(LEFT($A1473,3))=311,VLOOKUP(VALUE(MID($B1473,2,1)),_311_Table3,MATCH(MID($B1473,1,1),_311_Table3_ColumnLookup,0),FALSE)
+N("311"),
  IF(AND(VALUE(LEFT($A1473,3))=312,LEFT($G1473,10)="Unincepted",$B1473="G "),VLOOKUP(" ULO",_312_Table3,MATCH('312'!$N$16,_312_Table3_ColumnLookup,0),FALSE),
  IF(AND(VALUE(LEFT($A1473,3))=312,LEFT($G1473,10)="Unincepted",$B1473="O "),VLOOKUP(" ULO",_312_Table3,MATCH('312'!$V$16,_312_Table3_ColumnLookup,0),FALSE),
  IF(AND(VALUE(LEFT($A1473,3))=312,LEFT($G1473,10)="Unincepted",$B1473="Q "),VLOOKUP(" ULO",_312_Table3,MATCH('312'!$X$16,_312_Table3_ColumnLookup,0),FALSE),
  IF(AND(VALUE(LEFT($A1473,3))=312,LEFT($G1473,10)="Unincepted"),VLOOKUP(" ULO",_312_Table3,MATCH(LEFT($B1473,1),_312_Table3_ColumnLookup,0),FALSE),
  IF(AND(VALUE(LEFT($A1473,3))=312,LEFT($G1473,5)="Total",$B1473="G "),VLOOKUP('312'!$F$80,_312_Table3,MATCH('312'!$N$16,_312_Table3_ColumnLookup,0),FALSE),
  IF(AND(VALUE(LEFT($A1473,3))=312,LEFT($G1473,5)="Total",$B1473="O "),VLOOKUP('312'!$F$80,_312_Table3,MATCH('312'!$V$16,_312_Table3_ColumnLookup,0),FALSE),
  IF(AND(VALUE(LEFT($A1473,3))=312,LEFT($G1473,5)="Total",$B1473="Q "),VLOOKUP('312'!$F$80,_312_Table3,MATCH('312'!$X$16,_312_Table3_ColumnLookup,0),FALSE),
  IF(AND(VALUE(LEFT($A1473,3))=312,LEFT($G1473,5)="Total"),VLOOKUP('312'!$F$80,_312_Table3,MATCH(LEFT($B1473,1),_312_Table3_ColumnLookup,0),FALSE),
  IF(AND(VALUE(LEFT($A1473,3))=312,LEN($I1473)=4,$B1473="G"),VLOOKUP($I1473,_312_Table3,MATCH('312'!$N$16,_312_Table3_ColumnLookup,0),FALSE),
  IF(AND(VALUE(LEFT($A1473,3))=312,LEN($I1473)=4,$B1473="O"),VLOOKUP($I1473,_312_Table3,MATCH('312'!$V$16,_312_Table3_ColumnLookup,0),FALSE),
  IF(AND(VALUE(LEFT($A1473,3))=312,LEN($I1473)=4,$B1473="Q"),VLOOKUP($I1473,_312_Table3,MATCH('312'!$X$16,_312_Table3_ColumnLookup,0),FALSE),
  IF(AND(VALUE(LEFT($A1473,3))=312,LEN($I1473)=4),VLOOKUP($I1473,_312_Table3,MATCH(LEFT($B1473,1),_312_Table3_ColumnLookup,0),FALSE)
+N("312"),
  IF(VALUE(LEFT($A1473,3))=313,VLOOKUP(VALUE(MID($B1473,2,1)),_313_Table3,MATCH(MID($B1473,1,1),_313_Table3_ColumnLookup,0),FALSE)
+N("313"),
  IF(AND(VALUE(LEFT($A1473,3))=314,LEN($B1473)=3),VLOOKUP(VALUE(MID($B1473,2,2)),_314_Table3,MATCH(MID($B1473,1,1),_314_Table3_ColumnLookup,0),FALSE),
  IF(VALUE(LEFT($A1473,3))=314,VLOOKUP(VALUE(MID($B1473,2,1)),_314_Table3,MATCH(MID($B1473,1,1),_314_Table3_ColumnLookup,0),FALSE)
+N("314"),
""))))))))))))))))))))))))</f>
        <v>#N/A</v>
      </c>
      <c r="H1473" s="321" t="str">
        <f>IFERROR(
IF(ISERROR($D1473)=FALSE,$D1473,IF(ISERROR($E1473)=FALSE,$E1473,IF(ISERROR($F1473)=FALSE,$F1473
+N("012 checkboxes"),
IF(
IF(OR(LEFT($A1473,9)="Syndicate",LEFT($A1473,12)="NewSyndicate"),VLOOKUP($A1473,'012'!$J:$ZW,MATCH("Link to button",'012'!$J$1:$ZW$1,0),0)
+N("309 checkbox"),
IF($C1473="309 LCR Summary0",VLOOKUP("Notes990",'309'!$P:$ZZ,MATCH("Link to button",'309'!$P$1:$ZZ$1,0),0)
+N("313 checkboxes"),
IF($C1473="313 Financial Information0LcmVsScr",IF($C1473="309 LCR Summary0",VLOOKUP("LcmVsScr",'309'!$N:$ZZ,MATCH("Link to button",'309'!$N$1:$ZZ$1,0),0),
IF($C1473="313 Financial Information0LcrDocAttached",IF($C1473="309 LCR Summary0",VLOOKUP("LcrDocAttached",'309'!$N:$ZZ,MATCH("Link to button",'309'!$N$1:$ZZ$1,0),
0)))))))=1,TRUE,FALSE)
))),"")</f>
        <v/>
      </c>
    </row>
    <row r="1474" spans="1:8">
      <c r="A1474" s="237" t="e">
        <f>VLOOKUP($G1474,CSVLookups!$B:$R,MATCH(A$1,CSVLookups!$B$1:$R$1,0),FALSE)</f>
        <v>#N/A</v>
      </c>
      <c r="B1474" s="237" t="e">
        <f>VLOOKUP($G1474,CSVLookups!$B:$R,MATCH(B$1,CSVLookups!$B$1:$R$1,0),FALSE)</f>
        <v>#N/A</v>
      </c>
      <c r="C1474" s="238" t="e">
        <f t="shared" si="23"/>
        <v>#N/A</v>
      </c>
      <c r="D1474" s="238" t="e">
        <f>IF(AND(VALUE(LEFT($A1474,3))=309,LEN($B1474)=3),VLOOKUP(VALUE(MID($B1474,2,2)),_309_Table1,MATCH(MID($B1474,1,1),_309_Table1_ColumnLookup,0),FALSE),
  IF($C1474="309 LCR SummaryA",OneYearSCR,IF($C1474="309 LCR SummaryB",UltimateSCR,IF(VALUE(LEFT($A1474,3))=309,VLOOKUP(VALUE(MID($B1474,2,1)),_309_Table1,MATCH(MID($B1474,1,1),_309_Table1_ColumnLookup,0),FALSE)
+N("309"),
  IF(VALUE(LEFT($A1474,3))=310,VLOOKUP(VALUE(MID($B1474,2,1)),_310_Table1,MATCH(MID($B1474,1,1),_310_Table1_ColumnLookup,0),FALSE)
+N("310"),
  IF(AND(VALUE(LEFT($A1474,3))=311,LEN($I1474)=4),VLOOKUP($I1474,_311_Table1,MATCH($B1474,_311_Table1_ColumnLookup,0),FALSE),
  IF(AND(VALUE(LEFT($A1474,3))=311,OR($B1474="I2",$B1474="J2",$B1474="K2",$B1474="L2")),VLOOKUP('311'!$G$58,_311_Table1,MATCH(MID($B1474,1,1),_311_Table1_ColumnLookup,0),FALSE),
  IF(AND(VALUE(LEFT($A1474,3))=311,RIGHT($B1474,5)="Total"),VLOOKUP('311'!$G$59,_311_Table1,MATCH(MID($B1474,1,1),_311_Table1_ColumnLookup,0),FALSE),
  IF(VALUE(LEFT($A1474,3))=311,VLOOKUP(VALUE(MID($B1474,2,1)),_311_Table1,MATCH(MID($B1474,1,1),_311_Table1_ColumnLookup,0),FALSE)
+N("311"),
  IF(AND(VALUE(LEFT($A1474,3))=312,LEFT($G1474,10)="Unincepted",$B1474="G "),VLOOKUP(" ULO",_312_Table1,MATCH('312'!$N$16,_312_Table1_ColumnLookup,0),FALSE),
  IF(AND(VALUE(LEFT($A1474,3))=312,LEFT($G1474,10)="Unincepted",$B1474="O "),VLOOKUP(" ULO",_312_Table1,MATCH('312'!$V$16,_312_Table1_ColumnLookup,0),FALSE),
  IF(AND(VALUE(LEFT($A1474,3))=312,LEFT($G1474,10)="Unincepted",$B1474="Q "),VLOOKUP(" ULO",_312_Table1,MATCH('312'!$X$16,_312_Table1_ColumnLookup,0),FALSE),
  IF(AND(VALUE(LEFT($A1474,3))=312,LEFT($G1474,10)="Unincepted"),VLOOKUP(" ULO",_312_Table1,MATCH(LEFT($B1474,1),_312_Table1_ColumnLookup,0),FALSE),
  IF(AND(VALUE(LEFT($A1474,3))=312,LEFT($G1474,5)="Total",$B1474="G "),VLOOKUP('312'!$F$80,_312_Table1,MATCH('312'!$N$16,_312_Table1_ColumnLookup,0),FALSE),
  IF(AND(VALUE(LEFT($A1474,3))=312,LEFT($G1474,5)="Total",$B1474="O "),VLOOKUP('312'!$F$80,_312_Table1,MATCH('312'!$V$16,_312_Table1_ColumnLookup,0),FALSE),
  IF(AND(VALUE(LEFT($A1474,3))=312,LEFT($G1474,5)="Total",$B1474="Q "),VLOOKUP('312'!$F$80,_312_Table1,MATCH('312'!$X$16,_312_Table1_ColumnLookup,0),FALSE),
  IF(AND(VALUE(LEFT($A1474,3))=312,LEFT($G1474,5)="Total"),VLOOKUP('312'!$F$80,_312_Table1,MATCH(LEFT($B1474,1),_312_Table1_ColumnLookup,0),FALSE),
  IF(AND(VALUE(LEFT($A1474,3))=312,LEN($I1474)=4,$B1474="G"),VLOOKUP($I1474,_312_Table1,MATCH('312'!$N$16,_312_Table1_ColumnLookup,0),FALSE),
  IF(AND(VALUE(LEFT($A1474,3))=312,LEN($I1474)=4,$B1474="O"),VLOOKUP($I1474,_312_Table1,MATCH('312'!$V$16,_312_Table1_ColumnLookup,0),FALSE),
  IF(AND(VALUE(LEFT($A1474,3))=312,LEN($I1474)=4,$B1474="Q"),VLOOKUP($I1474,_312_Table1,MATCH('312'!$X$16,_312_Table1_ColumnLookup,0),FALSE),
  IF(AND(VALUE(LEFT($A1474,3))=312,LEN($I1474)=4),VLOOKUP($I1474,_312_Table1,MATCH(LEFT($B1474,1),_312_Table1_ColumnLookup,0),FALSE)
+N("312"),
  IF(VALUE(LEFT($A1474,3))=313,VLOOKUP(VALUE(MID($B1474,2,1)),_313_Table1,MATCH(MID($B1474,1,1),_313_Table1_ColumnLookup,0),FALSE)
+N("313"),
  IF(AND(VALUE(LEFT($A1474,3))=314,LEN($B1474)=3),VLOOKUP(VALUE(MID($B1474,2,2)),_314_Table1,MATCH(MID($B1474,1,1),_314_Table1_ColumnLookup,0),FALSE),
  IF(VALUE(LEFT($A1474,3))=314,VLOOKUP(VALUE(MID($B1474,2,1)),_314_Table1,MATCH(MID($B1474,1,1),_314_Table1_ColumnLookup,0),FALSE)
+N("314"),
""))))))))))))))))))))))))</f>
        <v>#N/A</v>
      </c>
      <c r="E1474" s="238" t="e">
        <f>IF(AND(VALUE(LEFT($A1474,3))=309,LEN($B1474)=3),VLOOKUP(VALUE(MID($B1474,2,2)),_309_Table2,MATCH(MID($B1474,1,1),_309_Table2_ColumnLookup,0),FALSE),
  IF($C1474="309 LCR SummaryA",OneYearSCR,IF($C1474="309 LCR SummaryB",UltimateSCR,IF(VALUE(LEFT($A1474,3))=309,VLOOKUP(VALUE(MID($B1474,2,1)),_309_Table2,MATCH(MID($B1474,1,1),_309_Table2_ColumnLookup,0),FALSE)
+N("309"),
  IF(VALUE(LEFT($A1474,3))=310,VLOOKUP(VALUE(MID($B1474,2,1)),_310_Table2,MATCH(MID($B1474,1,1),_310_Table2_ColumnLookup,0),FALSE)
+N("310"),
  IF(AND(VALUE(LEFT($A1474,3))=311,LEN($I1474)=4),VLOOKUP($I1474,_311_Table2,MATCH($B1474,_311_Table2_ColumnLookup,0),FALSE),
  IF(AND(VALUE(LEFT($A1474,3))=311,OR($B1474="I2",$B1474="J2",$B1474="K2",$B1474="L2")),VLOOKUP('311'!$G$58,_311_Table2,MATCH(MID($B1474,1,1),_311_Table2_ColumnLookup,0),FALSE),
  IF(AND(VALUE(LEFT($A1474,3))=311,RIGHT($B1474,5)="Total"),VLOOKUP('311'!$G$59,_311_Table2,MATCH(MID($B1474,1,1),_311_Table2_ColumnLookup,0),FALSE),
  IF(VALUE(LEFT($A1474,3))=311,VLOOKUP(VALUE(MID($B1474,2,1)),_311_Table2,MATCH(MID($B1474,1,1),_311_Table2_ColumnLookup,0),FALSE)
+N("311"),
  IF(AND(VALUE(LEFT($A1474,3))=312,LEFT($G1474,10)="Unincepted",$B1474="G "),VLOOKUP(" ULO",_312_Table2,MATCH('312'!$N$16,_312_Table2_ColumnLookup,0),FALSE),
  IF(AND(VALUE(LEFT($A1474,3))=312,LEFT($G1474,10)="Unincepted",$B1474="O "),VLOOKUP(" ULO",_312_Table2,MATCH('312'!$V$16,_312_Table2_ColumnLookup,0),FALSE),
  IF(AND(VALUE(LEFT($A1474,3))=312,LEFT($G1474,10)="Unincepted",$B1474="Q "),VLOOKUP(" ULO",_312_Table2,MATCH('312'!$X$16,_312_Table2_ColumnLookup,0),FALSE),
  IF(AND(VALUE(LEFT($A1474,3))=312,LEFT($G1474,10)="Unincepted"),VLOOKUP(" ULO",_312_Table2,MATCH(LEFT($B1474,1),_312_Table2_ColumnLookup,0),FALSE),
  IF(AND(VALUE(LEFT($A1474,3))=312,LEFT($G1474,5)="Total",$B1474="G "),VLOOKUP('312'!$F$80,_312_Table2,MATCH('312'!$N$16,_312_Table2_ColumnLookup,0),FALSE),
  IF(AND(VALUE(LEFT($A1474,3))=312,LEFT($G1474,5)="Total",$B1474="O "),VLOOKUP('312'!$F$80,_312_Table2,MATCH('312'!$V$16,_312_Table2_ColumnLookup,0),FALSE),
  IF(AND(VALUE(LEFT($A1474,3))=312,LEFT($G1474,5)="Total",$B1474="Q "),VLOOKUP('312'!$F$80,_312_Table2,MATCH('312'!$X$16,_312_Table2_ColumnLookup,0),FALSE),
  IF(AND(VALUE(LEFT($A1474,3))=312,LEFT($G1474,5)="Total"),VLOOKUP('312'!$F$80,_312_Table2,MATCH(LEFT($B1474,1),_312_Table2_ColumnLookup,0),FALSE),
  IF(AND(VALUE(LEFT($A1474,3))=312,LEN($I1474)=4,$B1474="G"),VLOOKUP($I1474,_312_Table2,MATCH('312'!$N$16,_312_Table2_ColumnLookup,0),FALSE),
  IF(AND(VALUE(LEFT($A1474,3))=312,LEN($I1474)=4,$B1474="O"),VLOOKUP($I1474,_312_Table2,MATCH('312'!$V$16,_312_Table2_ColumnLookup,0),FALSE),
  IF(AND(VALUE(LEFT($A1474,3))=312,LEN($I1474)=4,$B1474="Q"),VLOOKUP($I1474,_312_Table2,MATCH('312'!$X$16,_312_Table2_ColumnLookup,0),FALSE),
  IF(AND(VALUE(LEFT($A1474,3))=312,LEN($I1474)=4),VLOOKUP($I1474,_312_Table2,MATCH(LEFT($B1474,1),_312_Table2_ColumnLookup,0),FALSE)
+N("312"),
  IF(VALUE(LEFT($A1474,3))=313,VLOOKUP(VALUE(MID($B1474,2,1)),_313_Table2,MATCH(MID($B1474,1,1),_313_Table2_ColumnLookup,0),FALSE)
+N("313"),
  IF(AND(VALUE(LEFT($A1474,3))=314,LEN($B1474)=3),VLOOKUP(VALUE(MID($B1474,2,2)),_314_Table2,MATCH(MID($B1474,1,1),_314_Table2_ColumnLookup,0),FALSE),
  IF(VALUE(LEFT($A1474,3))=314,VLOOKUP(VALUE(MID($B1474,2,1)),_314_Table2,MATCH(MID($B1474,1,1),_314_Table2_ColumnLookup,0),FALSE)
+N("314"),
""))))))))))))))))))))))))</f>
        <v>#N/A</v>
      </c>
      <c r="F1474" s="238" t="e">
        <f>IF(AND(VALUE(LEFT($A1474,3))=309,LEN($B1474)=3),VLOOKUP(VALUE(MID($B1474,2,2)),_309_Table3,MATCH(MID($B1474,1,1),_309_Table3_ColumnLookup,0),FALSE),
  IF($C1474="309 LCR SummaryA",OneYearSCR,IF($C1474="309 LCR SummaryB",UltimateSCR,IF(VALUE(LEFT($A1474,3))=309,VLOOKUP(VALUE(MID($B1474,2,1)),_309_Table3,MATCH(MID($B1474,1,1),_309_Table3_ColumnLookup,0),FALSE)
+N("309"),
  IF(VALUE(LEFT($A1474,3))=310,VLOOKUP(VALUE(MID($B1474,2,1)),_310_Table3,MATCH(MID($B1474,1,1),_310_Table3_ColumnLookup,0),FALSE)
+N("310"),
  IF(AND(VALUE(LEFT($A1474,3))=311,LEN($I1474)=4),VLOOKUP($I1474,_311_Table3,MATCH($B1474,_311_Table3_ColumnLookup,0),FALSE),
  IF(AND(VALUE(LEFT($A1474,3))=311,OR($B1474="I2",$B1474="J2",$B1474="K2",$B1474="L2")),VLOOKUP('311'!$G$58,_311_Table3,MATCH(MID($B1474,1,1),_311_Table3_ColumnLookup,0),FALSE),
  IF(AND(VALUE(LEFT($A1474,3))=311,RIGHT($B1474,5)="Total"),VLOOKUP('311'!$G$59,_311_Table3,MATCH(MID($B1474,1,1),_311_Table3_ColumnLookup,0),FALSE),
  IF(VALUE(LEFT($A1474,3))=311,VLOOKUP(VALUE(MID($B1474,2,1)),_311_Table3,MATCH(MID($B1474,1,1),_311_Table3_ColumnLookup,0),FALSE)
+N("311"),
  IF(AND(VALUE(LEFT($A1474,3))=312,LEFT($G1474,10)="Unincepted",$B1474="G "),VLOOKUP(" ULO",_312_Table3,MATCH('312'!$N$16,_312_Table3_ColumnLookup,0),FALSE),
  IF(AND(VALUE(LEFT($A1474,3))=312,LEFT($G1474,10)="Unincepted",$B1474="O "),VLOOKUP(" ULO",_312_Table3,MATCH('312'!$V$16,_312_Table3_ColumnLookup,0),FALSE),
  IF(AND(VALUE(LEFT($A1474,3))=312,LEFT($G1474,10)="Unincepted",$B1474="Q "),VLOOKUP(" ULO",_312_Table3,MATCH('312'!$X$16,_312_Table3_ColumnLookup,0),FALSE),
  IF(AND(VALUE(LEFT($A1474,3))=312,LEFT($G1474,10)="Unincepted"),VLOOKUP(" ULO",_312_Table3,MATCH(LEFT($B1474,1),_312_Table3_ColumnLookup,0),FALSE),
  IF(AND(VALUE(LEFT($A1474,3))=312,LEFT($G1474,5)="Total",$B1474="G "),VLOOKUP('312'!$F$80,_312_Table3,MATCH('312'!$N$16,_312_Table3_ColumnLookup,0),FALSE),
  IF(AND(VALUE(LEFT($A1474,3))=312,LEFT($G1474,5)="Total",$B1474="O "),VLOOKUP('312'!$F$80,_312_Table3,MATCH('312'!$V$16,_312_Table3_ColumnLookup,0),FALSE),
  IF(AND(VALUE(LEFT($A1474,3))=312,LEFT($G1474,5)="Total",$B1474="Q "),VLOOKUP('312'!$F$80,_312_Table3,MATCH('312'!$X$16,_312_Table3_ColumnLookup,0),FALSE),
  IF(AND(VALUE(LEFT($A1474,3))=312,LEFT($G1474,5)="Total"),VLOOKUP('312'!$F$80,_312_Table3,MATCH(LEFT($B1474,1),_312_Table3_ColumnLookup,0),FALSE),
  IF(AND(VALUE(LEFT($A1474,3))=312,LEN($I1474)=4,$B1474="G"),VLOOKUP($I1474,_312_Table3,MATCH('312'!$N$16,_312_Table3_ColumnLookup,0),FALSE),
  IF(AND(VALUE(LEFT($A1474,3))=312,LEN($I1474)=4,$B1474="O"),VLOOKUP($I1474,_312_Table3,MATCH('312'!$V$16,_312_Table3_ColumnLookup,0),FALSE),
  IF(AND(VALUE(LEFT($A1474,3))=312,LEN($I1474)=4,$B1474="Q"),VLOOKUP($I1474,_312_Table3,MATCH('312'!$X$16,_312_Table3_ColumnLookup,0),FALSE),
  IF(AND(VALUE(LEFT($A1474,3))=312,LEN($I1474)=4),VLOOKUP($I1474,_312_Table3,MATCH(LEFT($B1474,1),_312_Table3_ColumnLookup,0),FALSE)
+N("312"),
  IF(VALUE(LEFT($A1474,3))=313,VLOOKUP(VALUE(MID($B1474,2,1)),_313_Table3,MATCH(MID($B1474,1,1),_313_Table3_ColumnLookup,0),FALSE)
+N("313"),
  IF(AND(VALUE(LEFT($A1474,3))=314,LEN($B1474)=3),VLOOKUP(VALUE(MID($B1474,2,2)),_314_Table3,MATCH(MID($B1474,1,1),_314_Table3_ColumnLookup,0),FALSE),
  IF(VALUE(LEFT($A1474,3))=314,VLOOKUP(VALUE(MID($B1474,2,1)),_314_Table3,MATCH(MID($B1474,1,1),_314_Table3_ColumnLookup,0),FALSE)
+N("314"),
""))))))))))))))))))))))))</f>
        <v>#N/A</v>
      </c>
      <c r="H1474" s="321" t="str">
        <f>IFERROR(
IF(ISERROR($D1474)=FALSE,$D1474,IF(ISERROR($E1474)=FALSE,$E1474,IF(ISERROR($F1474)=FALSE,$F1474
+N("012 checkboxes"),
IF(
IF(OR(LEFT($A1474,9)="Syndicate",LEFT($A1474,12)="NewSyndicate"),VLOOKUP($A1474,'012'!$J:$ZW,MATCH("Link to button",'012'!$J$1:$ZW$1,0),0)
+N("309 checkbox"),
IF($C1474="309 LCR Summary0",VLOOKUP("Notes990",'309'!$P:$ZZ,MATCH("Link to button",'309'!$P$1:$ZZ$1,0),0)
+N("313 checkboxes"),
IF($C1474="313 Financial Information0LcmVsScr",IF($C1474="309 LCR Summary0",VLOOKUP("LcmVsScr",'309'!$N:$ZZ,MATCH("Link to button",'309'!$N$1:$ZZ$1,0),0),
IF($C1474="313 Financial Information0LcrDocAttached",IF($C1474="309 LCR Summary0",VLOOKUP("LcrDocAttached",'309'!$N:$ZZ,MATCH("Link to button",'309'!$N$1:$ZZ$1,0),
0)))))))=1,TRUE,FALSE)
))),"")</f>
        <v/>
      </c>
    </row>
    <row r="1475" spans="1:8">
      <c r="A1475" s="237" t="e">
        <f>VLOOKUP($G1475,CSVLookups!$B:$R,MATCH(A$1,CSVLookups!$B$1:$R$1,0),FALSE)</f>
        <v>#N/A</v>
      </c>
      <c r="B1475" s="237" t="e">
        <f>VLOOKUP($G1475,CSVLookups!$B:$R,MATCH(B$1,CSVLookups!$B$1:$R$1,0),FALSE)</f>
        <v>#N/A</v>
      </c>
      <c r="C1475" s="238" t="e">
        <f t="shared" si="23"/>
        <v>#N/A</v>
      </c>
      <c r="D1475" s="238" t="e">
        <f>IF(AND(VALUE(LEFT($A1475,3))=309,LEN($B1475)=3),VLOOKUP(VALUE(MID($B1475,2,2)),_309_Table1,MATCH(MID($B1475,1,1),_309_Table1_ColumnLookup,0),FALSE),
  IF($C1475="309 LCR SummaryA",OneYearSCR,IF($C1475="309 LCR SummaryB",UltimateSCR,IF(VALUE(LEFT($A1475,3))=309,VLOOKUP(VALUE(MID($B1475,2,1)),_309_Table1,MATCH(MID($B1475,1,1),_309_Table1_ColumnLookup,0),FALSE)
+N("309"),
  IF(VALUE(LEFT($A1475,3))=310,VLOOKUP(VALUE(MID($B1475,2,1)),_310_Table1,MATCH(MID($B1475,1,1),_310_Table1_ColumnLookup,0),FALSE)
+N("310"),
  IF(AND(VALUE(LEFT($A1475,3))=311,LEN($I1475)=4),VLOOKUP($I1475,_311_Table1,MATCH($B1475,_311_Table1_ColumnLookup,0),FALSE),
  IF(AND(VALUE(LEFT($A1475,3))=311,OR($B1475="I2",$B1475="J2",$B1475="K2",$B1475="L2")),VLOOKUP('311'!$G$58,_311_Table1,MATCH(MID($B1475,1,1),_311_Table1_ColumnLookup,0),FALSE),
  IF(AND(VALUE(LEFT($A1475,3))=311,RIGHT($B1475,5)="Total"),VLOOKUP('311'!$G$59,_311_Table1,MATCH(MID($B1475,1,1),_311_Table1_ColumnLookup,0),FALSE),
  IF(VALUE(LEFT($A1475,3))=311,VLOOKUP(VALUE(MID($B1475,2,1)),_311_Table1,MATCH(MID($B1475,1,1),_311_Table1_ColumnLookup,0),FALSE)
+N("311"),
  IF(AND(VALUE(LEFT($A1475,3))=312,LEFT($G1475,10)="Unincepted",$B1475="G "),VLOOKUP(" ULO",_312_Table1,MATCH('312'!$N$16,_312_Table1_ColumnLookup,0),FALSE),
  IF(AND(VALUE(LEFT($A1475,3))=312,LEFT($G1475,10)="Unincepted",$B1475="O "),VLOOKUP(" ULO",_312_Table1,MATCH('312'!$V$16,_312_Table1_ColumnLookup,0),FALSE),
  IF(AND(VALUE(LEFT($A1475,3))=312,LEFT($G1475,10)="Unincepted",$B1475="Q "),VLOOKUP(" ULO",_312_Table1,MATCH('312'!$X$16,_312_Table1_ColumnLookup,0),FALSE),
  IF(AND(VALUE(LEFT($A1475,3))=312,LEFT($G1475,10)="Unincepted"),VLOOKUP(" ULO",_312_Table1,MATCH(LEFT($B1475,1),_312_Table1_ColumnLookup,0),FALSE),
  IF(AND(VALUE(LEFT($A1475,3))=312,LEFT($G1475,5)="Total",$B1475="G "),VLOOKUP('312'!$F$80,_312_Table1,MATCH('312'!$N$16,_312_Table1_ColumnLookup,0),FALSE),
  IF(AND(VALUE(LEFT($A1475,3))=312,LEFT($G1475,5)="Total",$B1475="O "),VLOOKUP('312'!$F$80,_312_Table1,MATCH('312'!$V$16,_312_Table1_ColumnLookup,0),FALSE),
  IF(AND(VALUE(LEFT($A1475,3))=312,LEFT($G1475,5)="Total",$B1475="Q "),VLOOKUP('312'!$F$80,_312_Table1,MATCH('312'!$X$16,_312_Table1_ColumnLookup,0),FALSE),
  IF(AND(VALUE(LEFT($A1475,3))=312,LEFT($G1475,5)="Total"),VLOOKUP('312'!$F$80,_312_Table1,MATCH(LEFT($B1475,1),_312_Table1_ColumnLookup,0),FALSE),
  IF(AND(VALUE(LEFT($A1475,3))=312,LEN($I1475)=4,$B1475="G"),VLOOKUP($I1475,_312_Table1,MATCH('312'!$N$16,_312_Table1_ColumnLookup,0),FALSE),
  IF(AND(VALUE(LEFT($A1475,3))=312,LEN($I1475)=4,$B1475="O"),VLOOKUP($I1475,_312_Table1,MATCH('312'!$V$16,_312_Table1_ColumnLookup,0),FALSE),
  IF(AND(VALUE(LEFT($A1475,3))=312,LEN($I1475)=4,$B1475="Q"),VLOOKUP($I1475,_312_Table1,MATCH('312'!$X$16,_312_Table1_ColumnLookup,0),FALSE),
  IF(AND(VALUE(LEFT($A1475,3))=312,LEN($I1475)=4),VLOOKUP($I1475,_312_Table1,MATCH(LEFT($B1475,1),_312_Table1_ColumnLookup,0),FALSE)
+N("312"),
  IF(VALUE(LEFT($A1475,3))=313,VLOOKUP(VALUE(MID($B1475,2,1)),_313_Table1,MATCH(MID($B1475,1,1),_313_Table1_ColumnLookup,0),FALSE)
+N("313"),
  IF(AND(VALUE(LEFT($A1475,3))=314,LEN($B1475)=3),VLOOKUP(VALUE(MID($B1475,2,2)),_314_Table1,MATCH(MID($B1475,1,1),_314_Table1_ColumnLookup,0),FALSE),
  IF(VALUE(LEFT($A1475,3))=314,VLOOKUP(VALUE(MID($B1475,2,1)),_314_Table1,MATCH(MID($B1475,1,1),_314_Table1_ColumnLookup,0),FALSE)
+N("314"),
""))))))))))))))))))))))))</f>
        <v>#N/A</v>
      </c>
      <c r="E1475" s="238" t="e">
        <f>IF(AND(VALUE(LEFT($A1475,3))=309,LEN($B1475)=3),VLOOKUP(VALUE(MID($B1475,2,2)),_309_Table2,MATCH(MID($B1475,1,1),_309_Table2_ColumnLookup,0),FALSE),
  IF($C1475="309 LCR SummaryA",OneYearSCR,IF($C1475="309 LCR SummaryB",UltimateSCR,IF(VALUE(LEFT($A1475,3))=309,VLOOKUP(VALUE(MID($B1475,2,1)),_309_Table2,MATCH(MID($B1475,1,1),_309_Table2_ColumnLookup,0),FALSE)
+N("309"),
  IF(VALUE(LEFT($A1475,3))=310,VLOOKUP(VALUE(MID($B1475,2,1)),_310_Table2,MATCH(MID($B1475,1,1),_310_Table2_ColumnLookup,0),FALSE)
+N("310"),
  IF(AND(VALUE(LEFT($A1475,3))=311,LEN($I1475)=4),VLOOKUP($I1475,_311_Table2,MATCH($B1475,_311_Table2_ColumnLookup,0),FALSE),
  IF(AND(VALUE(LEFT($A1475,3))=311,OR($B1475="I2",$B1475="J2",$B1475="K2",$B1475="L2")),VLOOKUP('311'!$G$58,_311_Table2,MATCH(MID($B1475,1,1),_311_Table2_ColumnLookup,0),FALSE),
  IF(AND(VALUE(LEFT($A1475,3))=311,RIGHT($B1475,5)="Total"),VLOOKUP('311'!$G$59,_311_Table2,MATCH(MID($B1475,1,1),_311_Table2_ColumnLookup,0),FALSE),
  IF(VALUE(LEFT($A1475,3))=311,VLOOKUP(VALUE(MID($B1475,2,1)),_311_Table2,MATCH(MID($B1475,1,1),_311_Table2_ColumnLookup,0),FALSE)
+N("311"),
  IF(AND(VALUE(LEFT($A1475,3))=312,LEFT($G1475,10)="Unincepted",$B1475="G "),VLOOKUP(" ULO",_312_Table2,MATCH('312'!$N$16,_312_Table2_ColumnLookup,0),FALSE),
  IF(AND(VALUE(LEFT($A1475,3))=312,LEFT($G1475,10)="Unincepted",$B1475="O "),VLOOKUP(" ULO",_312_Table2,MATCH('312'!$V$16,_312_Table2_ColumnLookup,0),FALSE),
  IF(AND(VALUE(LEFT($A1475,3))=312,LEFT($G1475,10)="Unincepted",$B1475="Q "),VLOOKUP(" ULO",_312_Table2,MATCH('312'!$X$16,_312_Table2_ColumnLookup,0),FALSE),
  IF(AND(VALUE(LEFT($A1475,3))=312,LEFT($G1475,10)="Unincepted"),VLOOKUP(" ULO",_312_Table2,MATCH(LEFT($B1475,1),_312_Table2_ColumnLookup,0),FALSE),
  IF(AND(VALUE(LEFT($A1475,3))=312,LEFT($G1475,5)="Total",$B1475="G "),VLOOKUP('312'!$F$80,_312_Table2,MATCH('312'!$N$16,_312_Table2_ColumnLookup,0),FALSE),
  IF(AND(VALUE(LEFT($A1475,3))=312,LEFT($G1475,5)="Total",$B1475="O "),VLOOKUP('312'!$F$80,_312_Table2,MATCH('312'!$V$16,_312_Table2_ColumnLookup,0),FALSE),
  IF(AND(VALUE(LEFT($A1475,3))=312,LEFT($G1475,5)="Total",$B1475="Q "),VLOOKUP('312'!$F$80,_312_Table2,MATCH('312'!$X$16,_312_Table2_ColumnLookup,0),FALSE),
  IF(AND(VALUE(LEFT($A1475,3))=312,LEFT($G1475,5)="Total"),VLOOKUP('312'!$F$80,_312_Table2,MATCH(LEFT($B1475,1),_312_Table2_ColumnLookup,0),FALSE),
  IF(AND(VALUE(LEFT($A1475,3))=312,LEN($I1475)=4,$B1475="G"),VLOOKUP($I1475,_312_Table2,MATCH('312'!$N$16,_312_Table2_ColumnLookup,0),FALSE),
  IF(AND(VALUE(LEFT($A1475,3))=312,LEN($I1475)=4,$B1475="O"),VLOOKUP($I1475,_312_Table2,MATCH('312'!$V$16,_312_Table2_ColumnLookup,0),FALSE),
  IF(AND(VALUE(LEFT($A1475,3))=312,LEN($I1475)=4,$B1475="Q"),VLOOKUP($I1475,_312_Table2,MATCH('312'!$X$16,_312_Table2_ColumnLookup,0),FALSE),
  IF(AND(VALUE(LEFT($A1475,3))=312,LEN($I1475)=4),VLOOKUP($I1475,_312_Table2,MATCH(LEFT($B1475,1),_312_Table2_ColumnLookup,0),FALSE)
+N("312"),
  IF(VALUE(LEFT($A1475,3))=313,VLOOKUP(VALUE(MID($B1475,2,1)),_313_Table2,MATCH(MID($B1475,1,1),_313_Table2_ColumnLookup,0),FALSE)
+N("313"),
  IF(AND(VALUE(LEFT($A1475,3))=314,LEN($B1475)=3),VLOOKUP(VALUE(MID($B1475,2,2)),_314_Table2,MATCH(MID($B1475,1,1),_314_Table2_ColumnLookup,0),FALSE),
  IF(VALUE(LEFT($A1475,3))=314,VLOOKUP(VALUE(MID($B1475,2,1)),_314_Table2,MATCH(MID($B1475,1,1),_314_Table2_ColumnLookup,0),FALSE)
+N("314"),
""))))))))))))))))))))))))</f>
        <v>#N/A</v>
      </c>
      <c r="F1475" s="238" t="e">
        <f>IF(AND(VALUE(LEFT($A1475,3))=309,LEN($B1475)=3),VLOOKUP(VALUE(MID($B1475,2,2)),_309_Table3,MATCH(MID($B1475,1,1),_309_Table3_ColumnLookup,0),FALSE),
  IF($C1475="309 LCR SummaryA",OneYearSCR,IF($C1475="309 LCR SummaryB",UltimateSCR,IF(VALUE(LEFT($A1475,3))=309,VLOOKUP(VALUE(MID($B1475,2,1)),_309_Table3,MATCH(MID($B1475,1,1),_309_Table3_ColumnLookup,0),FALSE)
+N("309"),
  IF(VALUE(LEFT($A1475,3))=310,VLOOKUP(VALUE(MID($B1475,2,1)),_310_Table3,MATCH(MID($B1475,1,1),_310_Table3_ColumnLookup,0),FALSE)
+N("310"),
  IF(AND(VALUE(LEFT($A1475,3))=311,LEN($I1475)=4),VLOOKUP($I1475,_311_Table3,MATCH($B1475,_311_Table3_ColumnLookup,0),FALSE),
  IF(AND(VALUE(LEFT($A1475,3))=311,OR($B1475="I2",$B1475="J2",$B1475="K2",$B1475="L2")),VLOOKUP('311'!$G$58,_311_Table3,MATCH(MID($B1475,1,1),_311_Table3_ColumnLookup,0),FALSE),
  IF(AND(VALUE(LEFT($A1475,3))=311,RIGHT($B1475,5)="Total"),VLOOKUP('311'!$G$59,_311_Table3,MATCH(MID($B1475,1,1),_311_Table3_ColumnLookup,0),FALSE),
  IF(VALUE(LEFT($A1475,3))=311,VLOOKUP(VALUE(MID($B1475,2,1)),_311_Table3,MATCH(MID($B1475,1,1),_311_Table3_ColumnLookup,0),FALSE)
+N("311"),
  IF(AND(VALUE(LEFT($A1475,3))=312,LEFT($G1475,10)="Unincepted",$B1475="G "),VLOOKUP(" ULO",_312_Table3,MATCH('312'!$N$16,_312_Table3_ColumnLookup,0),FALSE),
  IF(AND(VALUE(LEFT($A1475,3))=312,LEFT($G1475,10)="Unincepted",$B1475="O "),VLOOKUP(" ULO",_312_Table3,MATCH('312'!$V$16,_312_Table3_ColumnLookup,0),FALSE),
  IF(AND(VALUE(LEFT($A1475,3))=312,LEFT($G1475,10)="Unincepted",$B1475="Q "),VLOOKUP(" ULO",_312_Table3,MATCH('312'!$X$16,_312_Table3_ColumnLookup,0),FALSE),
  IF(AND(VALUE(LEFT($A1475,3))=312,LEFT($G1475,10)="Unincepted"),VLOOKUP(" ULO",_312_Table3,MATCH(LEFT($B1475,1),_312_Table3_ColumnLookup,0),FALSE),
  IF(AND(VALUE(LEFT($A1475,3))=312,LEFT($G1475,5)="Total",$B1475="G "),VLOOKUP('312'!$F$80,_312_Table3,MATCH('312'!$N$16,_312_Table3_ColumnLookup,0),FALSE),
  IF(AND(VALUE(LEFT($A1475,3))=312,LEFT($G1475,5)="Total",$B1475="O "),VLOOKUP('312'!$F$80,_312_Table3,MATCH('312'!$V$16,_312_Table3_ColumnLookup,0),FALSE),
  IF(AND(VALUE(LEFT($A1475,3))=312,LEFT($G1475,5)="Total",$B1475="Q "),VLOOKUP('312'!$F$80,_312_Table3,MATCH('312'!$X$16,_312_Table3_ColumnLookup,0),FALSE),
  IF(AND(VALUE(LEFT($A1475,3))=312,LEFT($G1475,5)="Total"),VLOOKUP('312'!$F$80,_312_Table3,MATCH(LEFT($B1475,1),_312_Table3_ColumnLookup,0),FALSE),
  IF(AND(VALUE(LEFT($A1475,3))=312,LEN($I1475)=4,$B1475="G"),VLOOKUP($I1475,_312_Table3,MATCH('312'!$N$16,_312_Table3_ColumnLookup,0),FALSE),
  IF(AND(VALUE(LEFT($A1475,3))=312,LEN($I1475)=4,$B1475="O"),VLOOKUP($I1475,_312_Table3,MATCH('312'!$V$16,_312_Table3_ColumnLookup,0),FALSE),
  IF(AND(VALUE(LEFT($A1475,3))=312,LEN($I1475)=4,$B1475="Q"),VLOOKUP($I1475,_312_Table3,MATCH('312'!$X$16,_312_Table3_ColumnLookup,0),FALSE),
  IF(AND(VALUE(LEFT($A1475,3))=312,LEN($I1475)=4),VLOOKUP($I1475,_312_Table3,MATCH(LEFT($B1475,1),_312_Table3_ColumnLookup,0),FALSE)
+N("312"),
  IF(VALUE(LEFT($A1475,3))=313,VLOOKUP(VALUE(MID($B1475,2,1)),_313_Table3,MATCH(MID($B1475,1,1),_313_Table3_ColumnLookup,0),FALSE)
+N("313"),
  IF(AND(VALUE(LEFT($A1475,3))=314,LEN($B1475)=3),VLOOKUP(VALUE(MID($B1475,2,2)),_314_Table3,MATCH(MID($B1475,1,1),_314_Table3_ColumnLookup,0),FALSE),
  IF(VALUE(LEFT($A1475,3))=314,VLOOKUP(VALUE(MID($B1475,2,1)),_314_Table3,MATCH(MID($B1475,1,1),_314_Table3_ColumnLookup,0),FALSE)
+N("314"),
""))))))))))))))))))))))))</f>
        <v>#N/A</v>
      </c>
      <c r="H1475" s="321" t="str">
        <f>IFERROR(
IF(ISERROR($D1475)=FALSE,$D1475,IF(ISERROR($E1475)=FALSE,$E1475,IF(ISERROR($F1475)=FALSE,$F1475
+N("012 checkboxes"),
IF(
IF(OR(LEFT($A1475,9)="Syndicate",LEFT($A1475,12)="NewSyndicate"),VLOOKUP($A1475,'012'!$J:$ZW,MATCH("Link to button",'012'!$J$1:$ZW$1,0),0)
+N("309 checkbox"),
IF($C1475="309 LCR Summary0",VLOOKUP("Notes990",'309'!$P:$ZZ,MATCH("Link to button",'309'!$P$1:$ZZ$1,0),0)
+N("313 checkboxes"),
IF($C1475="313 Financial Information0LcmVsScr",IF($C1475="309 LCR Summary0",VLOOKUP("LcmVsScr",'309'!$N:$ZZ,MATCH("Link to button",'309'!$N$1:$ZZ$1,0),0),
IF($C1475="313 Financial Information0LcrDocAttached",IF($C1475="309 LCR Summary0",VLOOKUP("LcrDocAttached",'309'!$N:$ZZ,MATCH("Link to button",'309'!$N$1:$ZZ$1,0),
0)))))))=1,TRUE,FALSE)
))),"")</f>
        <v/>
      </c>
    </row>
    <row r="1476" spans="1:8">
      <c r="A1476" s="237" t="e">
        <f>VLOOKUP($G1476,CSVLookups!$B:$R,MATCH(A$1,CSVLookups!$B$1:$R$1,0),FALSE)</f>
        <v>#N/A</v>
      </c>
      <c r="B1476" s="237" t="e">
        <f>VLOOKUP($G1476,CSVLookups!$B:$R,MATCH(B$1,CSVLookups!$B$1:$R$1,0),FALSE)</f>
        <v>#N/A</v>
      </c>
      <c r="C1476" s="238" t="e">
        <f t="shared" si="23"/>
        <v>#N/A</v>
      </c>
      <c r="D1476" s="238" t="e">
        <f>IF(AND(VALUE(LEFT($A1476,3))=309,LEN($B1476)=3),VLOOKUP(VALUE(MID($B1476,2,2)),_309_Table1,MATCH(MID($B1476,1,1),_309_Table1_ColumnLookup,0),FALSE),
  IF($C1476="309 LCR SummaryA",OneYearSCR,IF($C1476="309 LCR SummaryB",UltimateSCR,IF(VALUE(LEFT($A1476,3))=309,VLOOKUP(VALUE(MID($B1476,2,1)),_309_Table1,MATCH(MID($B1476,1,1),_309_Table1_ColumnLookup,0),FALSE)
+N("309"),
  IF(VALUE(LEFT($A1476,3))=310,VLOOKUP(VALUE(MID($B1476,2,1)),_310_Table1,MATCH(MID($B1476,1,1),_310_Table1_ColumnLookup,0),FALSE)
+N("310"),
  IF(AND(VALUE(LEFT($A1476,3))=311,LEN($I1476)=4),VLOOKUP($I1476,_311_Table1,MATCH($B1476,_311_Table1_ColumnLookup,0),FALSE),
  IF(AND(VALUE(LEFT($A1476,3))=311,OR($B1476="I2",$B1476="J2",$B1476="K2",$B1476="L2")),VLOOKUP('311'!$G$58,_311_Table1,MATCH(MID($B1476,1,1),_311_Table1_ColumnLookup,0),FALSE),
  IF(AND(VALUE(LEFT($A1476,3))=311,RIGHT($B1476,5)="Total"),VLOOKUP('311'!$G$59,_311_Table1,MATCH(MID($B1476,1,1),_311_Table1_ColumnLookup,0),FALSE),
  IF(VALUE(LEFT($A1476,3))=311,VLOOKUP(VALUE(MID($B1476,2,1)),_311_Table1,MATCH(MID($B1476,1,1),_311_Table1_ColumnLookup,0),FALSE)
+N("311"),
  IF(AND(VALUE(LEFT($A1476,3))=312,LEFT($G1476,10)="Unincepted",$B1476="G "),VLOOKUP(" ULO",_312_Table1,MATCH('312'!$N$16,_312_Table1_ColumnLookup,0),FALSE),
  IF(AND(VALUE(LEFT($A1476,3))=312,LEFT($G1476,10)="Unincepted",$B1476="O "),VLOOKUP(" ULO",_312_Table1,MATCH('312'!$V$16,_312_Table1_ColumnLookup,0),FALSE),
  IF(AND(VALUE(LEFT($A1476,3))=312,LEFT($G1476,10)="Unincepted",$B1476="Q "),VLOOKUP(" ULO",_312_Table1,MATCH('312'!$X$16,_312_Table1_ColumnLookup,0),FALSE),
  IF(AND(VALUE(LEFT($A1476,3))=312,LEFT($G1476,10)="Unincepted"),VLOOKUP(" ULO",_312_Table1,MATCH(LEFT($B1476,1),_312_Table1_ColumnLookup,0),FALSE),
  IF(AND(VALUE(LEFT($A1476,3))=312,LEFT($G1476,5)="Total",$B1476="G "),VLOOKUP('312'!$F$80,_312_Table1,MATCH('312'!$N$16,_312_Table1_ColumnLookup,0),FALSE),
  IF(AND(VALUE(LEFT($A1476,3))=312,LEFT($G1476,5)="Total",$B1476="O "),VLOOKUP('312'!$F$80,_312_Table1,MATCH('312'!$V$16,_312_Table1_ColumnLookup,0),FALSE),
  IF(AND(VALUE(LEFT($A1476,3))=312,LEFT($G1476,5)="Total",$B1476="Q "),VLOOKUP('312'!$F$80,_312_Table1,MATCH('312'!$X$16,_312_Table1_ColumnLookup,0),FALSE),
  IF(AND(VALUE(LEFT($A1476,3))=312,LEFT($G1476,5)="Total"),VLOOKUP('312'!$F$80,_312_Table1,MATCH(LEFT($B1476,1),_312_Table1_ColumnLookup,0),FALSE),
  IF(AND(VALUE(LEFT($A1476,3))=312,LEN($I1476)=4,$B1476="G"),VLOOKUP($I1476,_312_Table1,MATCH('312'!$N$16,_312_Table1_ColumnLookup,0),FALSE),
  IF(AND(VALUE(LEFT($A1476,3))=312,LEN($I1476)=4,$B1476="O"),VLOOKUP($I1476,_312_Table1,MATCH('312'!$V$16,_312_Table1_ColumnLookup,0),FALSE),
  IF(AND(VALUE(LEFT($A1476,3))=312,LEN($I1476)=4,$B1476="Q"),VLOOKUP($I1476,_312_Table1,MATCH('312'!$X$16,_312_Table1_ColumnLookup,0),FALSE),
  IF(AND(VALUE(LEFT($A1476,3))=312,LEN($I1476)=4),VLOOKUP($I1476,_312_Table1,MATCH(LEFT($B1476,1),_312_Table1_ColumnLookup,0),FALSE)
+N("312"),
  IF(VALUE(LEFT($A1476,3))=313,VLOOKUP(VALUE(MID($B1476,2,1)),_313_Table1,MATCH(MID($B1476,1,1),_313_Table1_ColumnLookup,0),FALSE)
+N("313"),
  IF(AND(VALUE(LEFT($A1476,3))=314,LEN($B1476)=3),VLOOKUP(VALUE(MID($B1476,2,2)),_314_Table1,MATCH(MID($B1476,1,1),_314_Table1_ColumnLookup,0),FALSE),
  IF(VALUE(LEFT($A1476,3))=314,VLOOKUP(VALUE(MID($B1476,2,1)),_314_Table1,MATCH(MID($B1476,1,1),_314_Table1_ColumnLookup,0),FALSE)
+N("314"),
""))))))))))))))))))))))))</f>
        <v>#N/A</v>
      </c>
      <c r="E1476" s="238" t="e">
        <f>IF(AND(VALUE(LEFT($A1476,3))=309,LEN($B1476)=3),VLOOKUP(VALUE(MID($B1476,2,2)),_309_Table2,MATCH(MID($B1476,1,1),_309_Table2_ColumnLookup,0),FALSE),
  IF($C1476="309 LCR SummaryA",OneYearSCR,IF($C1476="309 LCR SummaryB",UltimateSCR,IF(VALUE(LEFT($A1476,3))=309,VLOOKUP(VALUE(MID($B1476,2,1)),_309_Table2,MATCH(MID($B1476,1,1),_309_Table2_ColumnLookup,0),FALSE)
+N("309"),
  IF(VALUE(LEFT($A1476,3))=310,VLOOKUP(VALUE(MID($B1476,2,1)),_310_Table2,MATCH(MID($B1476,1,1),_310_Table2_ColumnLookup,0),FALSE)
+N("310"),
  IF(AND(VALUE(LEFT($A1476,3))=311,LEN($I1476)=4),VLOOKUP($I1476,_311_Table2,MATCH($B1476,_311_Table2_ColumnLookup,0),FALSE),
  IF(AND(VALUE(LEFT($A1476,3))=311,OR($B1476="I2",$B1476="J2",$B1476="K2",$B1476="L2")),VLOOKUP('311'!$G$58,_311_Table2,MATCH(MID($B1476,1,1),_311_Table2_ColumnLookup,0),FALSE),
  IF(AND(VALUE(LEFT($A1476,3))=311,RIGHT($B1476,5)="Total"),VLOOKUP('311'!$G$59,_311_Table2,MATCH(MID($B1476,1,1),_311_Table2_ColumnLookup,0),FALSE),
  IF(VALUE(LEFT($A1476,3))=311,VLOOKUP(VALUE(MID($B1476,2,1)),_311_Table2,MATCH(MID($B1476,1,1),_311_Table2_ColumnLookup,0),FALSE)
+N("311"),
  IF(AND(VALUE(LEFT($A1476,3))=312,LEFT($G1476,10)="Unincepted",$B1476="G "),VLOOKUP(" ULO",_312_Table2,MATCH('312'!$N$16,_312_Table2_ColumnLookup,0),FALSE),
  IF(AND(VALUE(LEFT($A1476,3))=312,LEFT($G1476,10)="Unincepted",$B1476="O "),VLOOKUP(" ULO",_312_Table2,MATCH('312'!$V$16,_312_Table2_ColumnLookup,0),FALSE),
  IF(AND(VALUE(LEFT($A1476,3))=312,LEFT($G1476,10)="Unincepted",$B1476="Q "),VLOOKUP(" ULO",_312_Table2,MATCH('312'!$X$16,_312_Table2_ColumnLookup,0),FALSE),
  IF(AND(VALUE(LEFT($A1476,3))=312,LEFT($G1476,10)="Unincepted"),VLOOKUP(" ULO",_312_Table2,MATCH(LEFT($B1476,1),_312_Table2_ColumnLookup,0),FALSE),
  IF(AND(VALUE(LEFT($A1476,3))=312,LEFT($G1476,5)="Total",$B1476="G "),VLOOKUP('312'!$F$80,_312_Table2,MATCH('312'!$N$16,_312_Table2_ColumnLookup,0),FALSE),
  IF(AND(VALUE(LEFT($A1476,3))=312,LEFT($G1476,5)="Total",$B1476="O "),VLOOKUP('312'!$F$80,_312_Table2,MATCH('312'!$V$16,_312_Table2_ColumnLookup,0),FALSE),
  IF(AND(VALUE(LEFT($A1476,3))=312,LEFT($G1476,5)="Total",$B1476="Q "),VLOOKUP('312'!$F$80,_312_Table2,MATCH('312'!$X$16,_312_Table2_ColumnLookup,0),FALSE),
  IF(AND(VALUE(LEFT($A1476,3))=312,LEFT($G1476,5)="Total"),VLOOKUP('312'!$F$80,_312_Table2,MATCH(LEFT($B1476,1),_312_Table2_ColumnLookup,0),FALSE),
  IF(AND(VALUE(LEFT($A1476,3))=312,LEN($I1476)=4,$B1476="G"),VLOOKUP($I1476,_312_Table2,MATCH('312'!$N$16,_312_Table2_ColumnLookup,0),FALSE),
  IF(AND(VALUE(LEFT($A1476,3))=312,LEN($I1476)=4,$B1476="O"),VLOOKUP($I1476,_312_Table2,MATCH('312'!$V$16,_312_Table2_ColumnLookup,0),FALSE),
  IF(AND(VALUE(LEFT($A1476,3))=312,LEN($I1476)=4,$B1476="Q"),VLOOKUP($I1476,_312_Table2,MATCH('312'!$X$16,_312_Table2_ColumnLookup,0),FALSE),
  IF(AND(VALUE(LEFT($A1476,3))=312,LEN($I1476)=4),VLOOKUP($I1476,_312_Table2,MATCH(LEFT($B1476,1),_312_Table2_ColumnLookup,0),FALSE)
+N("312"),
  IF(VALUE(LEFT($A1476,3))=313,VLOOKUP(VALUE(MID($B1476,2,1)),_313_Table2,MATCH(MID($B1476,1,1),_313_Table2_ColumnLookup,0),FALSE)
+N("313"),
  IF(AND(VALUE(LEFT($A1476,3))=314,LEN($B1476)=3),VLOOKUP(VALUE(MID($B1476,2,2)),_314_Table2,MATCH(MID($B1476,1,1),_314_Table2_ColumnLookup,0),FALSE),
  IF(VALUE(LEFT($A1476,3))=314,VLOOKUP(VALUE(MID($B1476,2,1)),_314_Table2,MATCH(MID($B1476,1,1),_314_Table2_ColumnLookup,0),FALSE)
+N("314"),
""))))))))))))))))))))))))</f>
        <v>#N/A</v>
      </c>
      <c r="F1476" s="238" t="e">
        <f>IF(AND(VALUE(LEFT($A1476,3))=309,LEN($B1476)=3),VLOOKUP(VALUE(MID($B1476,2,2)),_309_Table3,MATCH(MID($B1476,1,1),_309_Table3_ColumnLookup,0),FALSE),
  IF($C1476="309 LCR SummaryA",OneYearSCR,IF($C1476="309 LCR SummaryB",UltimateSCR,IF(VALUE(LEFT($A1476,3))=309,VLOOKUP(VALUE(MID($B1476,2,1)),_309_Table3,MATCH(MID($B1476,1,1),_309_Table3_ColumnLookup,0),FALSE)
+N("309"),
  IF(VALUE(LEFT($A1476,3))=310,VLOOKUP(VALUE(MID($B1476,2,1)),_310_Table3,MATCH(MID($B1476,1,1),_310_Table3_ColumnLookup,0),FALSE)
+N("310"),
  IF(AND(VALUE(LEFT($A1476,3))=311,LEN($I1476)=4),VLOOKUP($I1476,_311_Table3,MATCH($B1476,_311_Table3_ColumnLookup,0),FALSE),
  IF(AND(VALUE(LEFT($A1476,3))=311,OR($B1476="I2",$B1476="J2",$B1476="K2",$B1476="L2")),VLOOKUP('311'!$G$58,_311_Table3,MATCH(MID($B1476,1,1),_311_Table3_ColumnLookup,0),FALSE),
  IF(AND(VALUE(LEFT($A1476,3))=311,RIGHT($B1476,5)="Total"),VLOOKUP('311'!$G$59,_311_Table3,MATCH(MID($B1476,1,1),_311_Table3_ColumnLookup,0),FALSE),
  IF(VALUE(LEFT($A1476,3))=311,VLOOKUP(VALUE(MID($B1476,2,1)),_311_Table3,MATCH(MID($B1476,1,1),_311_Table3_ColumnLookup,0),FALSE)
+N("311"),
  IF(AND(VALUE(LEFT($A1476,3))=312,LEFT($G1476,10)="Unincepted",$B1476="G "),VLOOKUP(" ULO",_312_Table3,MATCH('312'!$N$16,_312_Table3_ColumnLookup,0),FALSE),
  IF(AND(VALUE(LEFT($A1476,3))=312,LEFT($G1476,10)="Unincepted",$B1476="O "),VLOOKUP(" ULO",_312_Table3,MATCH('312'!$V$16,_312_Table3_ColumnLookup,0),FALSE),
  IF(AND(VALUE(LEFT($A1476,3))=312,LEFT($G1476,10)="Unincepted",$B1476="Q "),VLOOKUP(" ULO",_312_Table3,MATCH('312'!$X$16,_312_Table3_ColumnLookup,0),FALSE),
  IF(AND(VALUE(LEFT($A1476,3))=312,LEFT($G1476,10)="Unincepted"),VLOOKUP(" ULO",_312_Table3,MATCH(LEFT($B1476,1),_312_Table3_ColumnLookup,0),FALSE),
  IF(AND(VALUE(LEFT($A1476,3))=312,LEFT($G1476,5)="Total",$B1476="G "),VLOOKUP('312'!$F$80,_312_Table3,MATCH('312'!$N$16,_312_Table3_ColumnLookup,0),FALSE),
  IF(AND(VALUE(LEFT($A1476,3))=312,LEFT($G1476,5)="Total",$B1476="O "),VLOOKUP('312'!$F$80,_312_Table3,MATCH('312'!$V$16,_312_Table3_ColumnLookup,0),FALSE),
  IF(AND(VALUE(LEFT($A1476,3))=312,LEFT($G1476,5)="Total",$B1476="Q "),VLOOKUP('312'!$F$80,_312_Table3,MATCH('312'!$X$16,_312_Table3_ColumnLookup,0),FALSE),
  IF(AND(VALUE(LEFT($A1476,3))=312,LEFT($G1476,5)="Total"),VLOOKUP('312'!$F$80,_312_Table3,MATCH(LEFT($B1476,1),_312_Table3_ColumnLookup,0),FALSE),
  IF(AND(VALUE(LEFT($A1476,3))=312,LEN($I1476)=4,$B1476="G"),VLOOKUP($I1476,_312_Table3,MATCH('312'!$N$16,_312_Table3_ColumnLookup,0),FALSE),
  IF(AND(VALUE(LEFT($A1476,3))=312,LEN($I1476)=4,$B1476="O"),VLOOKUP($I1476,_312_Table3,MATCH('312'!$V$16,_312_Table3_ColumnLookup,0),FALSE),
  IF(AND(VALUE(LEFT($A1476,3))=312,LEN($I1476)=4,$B1476="Q"),VLOOKUP($I1476,_312_Table3,MATCH('312'!$X$16,_312_Table3_ColumnLookup,0),FALSE),
  IF(AND(VALUE(LEFT($A1476,3))=312,LEN($I1476)=4),VLOOKUP($I1476,_312_Table3,MATCH(LEFT($B1476,1),_312_Table3_ColumnLookup,0),FALSE)
+N("312"),
  IF(VALUE(LEFT($A1476,3))=313,VLOOKUP(VALUE(MID($B1476,2,1)),_313_Table3,MATCH(MID($B1476,1,1),_313_Table3_ColumnLookup,0),FALSE)
+N("313"),
  IF(AND(VALUE(LEFT($A1476,3))=314,LEN($B1476)=3),VLOOKUP(VALUE(MID($B1476,2,2)),_314_Table3,MATCH(MID($B1476,1,1),_314_Table3_ColumnLookup,0),FALSE),
  IF(VALUE(LEFT($A1476,3))=314,VLOOKUP(VALUE(MID($B1476,2,1)),_314_Table3,MATCH(MID($B1476,1,1),_314_Table3_ColumnLookup,0),FALSE)
+N("314"),
""))))))))))))))))))))))))</f>
        <v>#N/A</v>
      </c>
      <c r="H1476" s="321" t="str">
        <f>IFERROR(
IF(ISERROR($D1476)=FALSE,$D1476,IF(ISERROR($E1476)=FALSE,$E1476,IF(ISERROR($F1476)=FALSE,$F1476
+N("012 checkboxes"),
IF(
IF(OR(LEFT($A1476,9)="Syndicate",LEFT($A1476,12)="NewSyndicate"),VLOOKUP($A1476,'012'!$J:$ZW,MATCH("Link to button",'012'!$J$1:$ZW$1,0),0)
+N("309 checkbox"),
IF($C1476="309 LCR Summary0",VLOOKUP("Notes990",'309'!$P:$ZZ,MATCH("Link to button",'309'!$P$1:$ZZ$1,0),0)
+N("313 checkboxes"),
IF($C1476="313 Financial Information0LcmVsScr",IF($C1476="309 LCR Summary0",VLOOKUP("LcmVsScr",'309'!$N:$ZZ,MATCH("Link to button",'309'!$N$1:$ZZ$1,0),0),
IF($C1476="313 Financial Information0LcrDocAttached",IF($C1476="309 LCR Summary0",VLOOKUP("LcrDocAttached",'309'!$N:$ZZ,MATCH("Link to button",'309'!$N$1:$ZZ$1,0),
0)))))))=1,TRUE,FALSE)
))),"")</f>
        <v/>
      </c>
    </row>
    <row r="1477" spans="1:8">
      <c r="A1477" s="237" t="e">
        <f>VLOOKUP($G1477,CSVLookups!$B:$R,MATCH(A$1,CSVLookups!$B$1:$R$1,0),FALSE)</f>
        <v>#N/A</v>
      </c>
      <c r="B1477" s="237" t="e">
        <f>VLOOKUP($G1477,CSVLookups!$B:$R,MATCH(B$1,CSVLookups!$B$1:$R$1,0),FALSE)</f>
        <v>#N/A</v>
      </c>
      <c r="C1477" s="238" t="e">
        <f t="shared" si="23"/>
        <v>#N/A</v>
      </c>
      <c r="D1477" s="238" t="e">
        <f>IF(AND(VALUE(LEFT($A1477,3))=309,LEN($B1477)=3),VLOOKUP(VALUE(MID($B1477,2,2)),_309_Table1,MATCH(MID($B1477,1,1),_309_Table1_ColumnLookup,0),FALSE),
  IF($C1477="309 LCR SummaryA",OneYearSCR,IF($C1477="309 LCR SummaryB",UltimateSCR,IF(VALUE(LEFT($A1477,3))=309,VLOOKUP(VALUE(MID($B1477,2,1)),_309_Table1,MATCH(MID($B1477,1,1),_309_Table1_ColumnLookup,0),FALSE)
+N("309"),
  IF(VALUE(LEFT($A1477,3))=310,VLOOKUP(VALUE(MID($B1477,2,1)),_310_Table1,MATCH(MID($B1477,1,1),_310_Table1_ColumnLookup,0),FALSE)
+N("310"),
  IF(AND(VALUE(LEFT($A1477,3))=311,LEN($I1477)=4),VLOOKUP($I1477,_311_Table1,MATCH($B1477,_311_Table1_ColumnLookup,0),FALSE),
  IF(AND(VALUE(LEFT($A1477,3))=311,OR($B1477="I2",$B1477="J2",$B1477="K2",$B1477="L2")),VLOOKUP('311'!$G$58,_311_Table1,MATCH(MID($B1477,1,1),_311_Table1_ColumnLookup,0),FALSE),
  IF(AND(VALUE(LEFT($A1477,3))=311,RIGHT($B1477,5)="Total"),VLOOKUP('311'!$G$59,_311_Table1,MATCH(MID($B1477,1,1),_311_Table1_ColumnLookup,0),FALSE),
  IF(VALUE(LEFT($A1477,3))=311,VLOOKUP(VALUE(MID($B1477,2,1)),_311_Table1,MATCH(MID($B1477,1,1),_311_Table1_ColumnLookup,0),FALSE)
+N("311"),
  IF(AND(VALUE(LEFT($A1477,3))=312,LEFT($G1477,10)="Unincepted",$B1477="G "),VLOOKUP(" ULO",_312_Table1,MATCH('312'!$N$16,_312_Table1_ColumnLookup,0),FALSE),
  IF(AND(VALUE(LEFT($A1477,3))=312,LEFT($G1477,10)="Unincepted",$B1477="O "),VLOOKUP(" ULO",_312_Table1,MATCH('312'!$V$16,_312_Table1_ColumnLookup,0),FALSE),
  IF(AND(VALUE(LEFT($A1477,3))=312,LEFT($G1477,10)="Unincepted",$B1477="Q "),VLOOKUP(" ULO",_312_Table1,MATCH('312'!$X$16,_312_Table1_ColumnLookup,0),FALSE),
  IF(AND(VALUE(LEFT($A1477,3))=312,LEFT($G1477,10)="Unincepted"),VLOOKUP(" ULO",_312_Table1,MATCH(LEFT($B1477,1),_312_Table1_ColumnLookup,0),FALSE),
  IF(AND(VALUE(LEFT($A1477,3))=312,LEFT($G1477,5)="Total",$B1477="G "),VLOOKUP('312'!$F$80,_312_Table1,MATCH('312'!$N$16,_312_Table1_ColumnLookup,0),FALSE),
  IF(AND(VALUE(LEFT($A1477,3))=312,LEFT($G1477,5)="Total",$B1477="O "),VLOOKUP('312'!$F$80,_312_Table1,MATCH('312'!$V$16,_312_Table1_ColumnLookup,0),FALSE),
  IF(AND(VALUE(LEFT($A1477,3))=312,LEFT($G1477,5)="Total",$B1477="Q "),VLOOKUP('312'!$F$80,_312_Table1,MATCH('312'!$X$16,_312_Table1_ColumnLookup,0),FALSE),
  IF(AND(VALUE(LEFT($A1477,3))=312,LEFT($G1477,5)="Total"),VLOOKUP('312'!$F$80,_312_Table1,MATCH(LEFT($B1477,1),_312_Table1_ColumnLookup,0),FALSE),
  IF(AND(VALUE(LEFT($A1477,3))=312,LEN($I1477)=4,$B1477="G"),VLOOKUP($I1477,_312_Table1,MATCH('312'!$N$16,_312_Table1_ColumnLookup,0),FALSE),
  IF(AND(VALUE(LEFT($A1477,3))=312,LEN($I1477)=4,$B1477="O"),VLOOKUP($I1477,_312_Table1,MATCH('312'!$V$16,_312_Table1_ColumnLookup,0),FALSE),
  IF(AND(VALUE(LEFT($A1477,3))=312,LEN($I1477)=4,$B1477="Q"),VLOOKUP($I1477,_312_Table1,MATCH('312'!$X$16,_312_Table1_ColumnLookup,0),FALSE),
  IF(AND(VALUE(LEFT($A1477,3))=312,LEN($I1477)=4),VLOOKUP($I1477,_312_Table1,MATCH(LEFT($B1477,1),_312_Table1_ColumnLookup,0),FALSE)
+N("312"),
  IF(VALUE(LEFT($A1477,3))=313,VLOOKUP(VALUE(MID($B1477,2,1)),_313_Table1,MATCH(MID($B1477,1,1),_313_Table1_ColumnLookup,0),FALSE)
+N("313"),
  IF(AND(VALUE(LEFT($A1477,3))=314,LEN($B1477)=3),VLOOKUP(VALUE(MID($B1477,2,2)),_314_Table1,MATCH(MID($B1477,1,1),_314_Table1_ColumnLookup,0),FALSE),
  IF(VALUE(LEFT($A1477,3))=314,VLOOKUP(VALUE(MID($B1477,2,1)),_314_Table1,MATCH(MID($B1477,1,1),_314_Table1_ColumnLookup,0),FALSE)
+N("314"),
""))))))))))))))))))))))))</f>
        <v>#N/A</v>
      </c>
      <c r="E1477" s="238" t="e">
        <f>IF(AND(VALUE(LEFT($A1477,3))=309,LEN($B1477)=3),VLOOKUP(VALUE(MID($B1477,2,2)),_309_Table2,MATCH(MID($B1477,1,1),_309_Table2_ColumnLookup,0),FALSE),
  IF($C1477="309 LCR SummaryA",OneYearSCR,IF($C1477="309 LCR SummaryB",UltimateSCR,IF(VALUE(LEFT($A1477,3))=309,VLOOKUP(VALUE(MID($B1477,2,1)),_309_Table2,MATCH(MID($B1477,1,1),_309_Table2_ColumnLookup,0),FALSE)
+N("309"),
  IF(VALUE(LEFT($A1477,3))=310,VLOOKUP(VALUE(MID($B1477,2,1)),_310_Table2,MATCH(MID($B1477,1,1),_310_Table2_ColumnLookup,0),FALSE)
+N("310"),
  IF(AND(VALUE(LEFT($A1477,3))=311,LEN($I1477)=4),VLOOKUP($I1477,_311_Table2,MATCH($B1477,_311_Table2_ColumnLookup,0),FALSE),
  IF(AND(VALUE(LEFT($A1477,3))=311,OR($B1477="I2",$B1477="J2",$B1477="K2",$B1477="L2")),VLOOKUP('311'!$G$58,_311_Table2,MATCH(MID($B1477,1,1),_311_Table2_ColumnLookup,0),FALSE),
  IF(AND(VALUE(LEFT($A1477,3))=311,RIGHT($B1477,5)="Total"),VLOOKUP('311'!$G$59,_311_Table2,MATCH(MID($B1477,1,1),_311_Table2_ColumnLookup,0),FALSE),
  IF(VALUE(LEFT($A1477,3))=311,VLOOKUP(VALUE(MID($B1477,2,1)),_311_Table2,MATCH(MID($B1477,1,1),_311_Table2_ColumnLookup,0),FALSE)
+N("311"),
  IF(AND(VALUE(LEFT($A1477,3))=312,LEFT($G1477,10)="Unincepted",$B1477="G "),VLOOKUP(" ULO",_312_Table2,MATCH('312'!$N$16,_312_Table2_ColumnLookup,0),FALSE),
  IF(AND(VALUE(LEFT($A1477,3))=312,LEFT($G1477,10)="Unincepted",$B1477="O "),VLOOKUP(" ULO",_312_Table2,MATCH('312'!$V$16,_312_Table2_ColumnLookup,0),FALSE),
  IF(AND(VALUE(LEFT($A1477,3))=312,LEFT($G1477,10)="Unincepted",$B1477="Q "),VLOOKUP(" ULO",_312_Table2,MATCH('312'!$X$16,_312_Table2_ColumnLookup,0),FALSE),
  IF(AND(VALUE(LEFT($A1477,3))=312,LEFT($G1477,10)="Unincepted"),VLOOKUP(" ULO",_312_Table2,MATCH(LEFT($B1477,1),_312_Table2_ColumnLookup,0),FALSE),
  IF(AND(VALUE(LEFT($A1477,3))=312,LEFT($G1477,5)="Total",$B1477="G "),VLOOKUP('312'!$F$80,_312_Table2,MATCH('312'!$N$16,_312_Table2_ColumnLookup,0),FALSE),
  IF(AND(VALUE(LEFT($A1477,3))=312,LEFT($G1477,5)="Total",$B1477="O "),VLOOKUP('312'!$F$80,_312_Table2,MATCH('312'!$V$16,_312_Table2_ColumnLookup,0),FALSE),
  IF(AND(VALUE(LEFT($A1477,3))=312,LEFT($G1477,5)="Total",$B1477="Q "),VLOOKUP('312'!$F$80,_312_Table2,MATCH('312'!$X$16,_312_Table2_ColumnLookup,0),FALSE),
  IF(AND(VALUE(LEFT($A1477,3))=312,LEFT($G1477,5)="Total"),VLOOKUP('312'!$F$80,_312_Table2,MATCH(LEFT($B1477,1),_312_Table2_ColumnLookup,0),FALSE),
  IF(AND(VALUE(LEFT($A1477,3))=312,LEN($I1477)=4,$B1477="G"),VLOOKUP($I1477,_312_Table2,MATCH('312'!$N$16,_312_Table2_ColumnLookup,0),FALSE),
  IF(AND(VALUE(LEFT($A1477,3))=312,LEN($I1477)=4,$B1477="O"),VLOOKUP($I1477,_312_Table2,MATCH('312'!$V$16,_312_Table2_ColumnLookup,0),FALSE),
  IF(AND(VALUE(LEFT($A1477,3))=312,LEN($I1477)=4,$B1477="Q"),VLOOKUP($I1477,_312_Table2,MATCH('312'!$X$16,_312_Table2_ColumnLookup,0),FALSE),
  IF(AND(VALUE(LEFT($A1477,3))=312,LEN($I1477)=4),VLOOKUP($I1477,_312_Table2,MATCH(LEFT($B1477,1),_312_Table2_ColumnLookup,0),FALSE)
+N("312"),
  IF(VALUE(LEFT($A1477,3))=313,VLOOKUP(VALUE(MID($B1477,2,1)),_313_Table2,MATCH(MID($B1477,1,1),_313_Table2_ColumnLookup,0),FALSE)
+N("313"),
  IF(AND(VALUE(LEFT($A1477,3))=314,LEN($B1477)=3),VLOOKUP(VALUE(MID($B1477,2,2)),_314_Table2,MATCH(MID($B1477,1,1),_314_Table2_ColumnLookup,0),FALSE),
  IF(VALUE(LEFT($A1477,3))=314,VLOOKUP(VALUE(MID($B1477,2,1)),_314_Table2,MATCH(MID($B1477,1,1),_314_Table2_ColumnLookup,0),FALSE)
+N("314"),
""))))))))))))))))))))))))</f>
        <v>#N/A</v>
      </c>
      <c r="F1477" s="238" t="e">
        <f>IF(AND(VALUE(LEFT($A1477,3))=309,LEN($B1477)=3),VLOOKUP(VALUE(MID($B1477,2,2)),_309_Table3,MATCH(MID($B1477,1,1),_309_Table3_ColumnLookup,0),FALSE),
  IF($C1477="309 LCR SummaryA",OneYearSCR,IF($C1477="309 LCR SummaryB",UltimateSCR,IF(VALUE(LEFT($A1477,3))=309,VLOOKUP(VALUE(MID($B1477,2,1)),_309_Table3,MATCH(MID($B1477,1,1),_309_Table3_ColumnLookup,0),FALSE)
+N("309"),
  IF(VALUE(LEFT($A1477,3))=310,VLOOKUP(VALUE(MID($B1477,2,1)),_310_Table3,MATCH(MID($B1477,1,1),_310_Table3_ColumnLookup,0),FALSE)
+N("310"),
  IF(AND(VALUE(LEFT($A1477,3))=311,LEN($I1477)=4),VLOOKUP($I1477,_311_Table3,MATCH($B1477,_311_Table3_ColumnLookup,0),FALSE),
  IF(AND(VALUE(LEFT($A1477,3))=311,OR($B1477="I2",$B1477="J2",$B1477="K2",$B1477="L2")),VLOOKUP('311'!$G$58,_311_Table3,MATCH(MID($B1477,1,1),_311_Table3_ColumnLookup,0),FALSE),
  IF(AND(VALUE(LEFT($A1477,3))=311,RIGHT($B1477,5)="Total"),VLOOKUP('311'!$G$59,_311_Table3,MATCH(MID($B1477,1,1),_311_Table3_ColumnLookup,0),FALSE),
  IF(VALUE(LEFT($A1477,3))=311,VLOOKUP(VALUE(MID($B1477,2,1)),_311_Table3,MATCH(MID($B1477,1,1),_311_Table3_ColumnLookup,0),FALSE)
+N("311"),
  IF(AND(VALUE(LEFT($A1477,3))=312,LEFT($G1477,10)="Unincepted",$B1477="G "),VLOOKUP(" ULO",_312_Table3,MATCH('312'!$N$16,_312_Table3_ColumnLookup,0),FALSE),
  IF(AND(VALUE(LEFT($A1477,3))=312,LEFT($G1477,10)="Unincepted",$B1477="O "),VLOOKUP(" ULO",_312_Table3,MATCH('312'!$V$16,_312_Table3_ColumnLookup,0),FALSE),
  IF(AND(VALUE(LEFT($A1477,3))=312,LEFT($G1477,10)="Unincepted",$B1477="Q "),VLOOKUP(" ULO",_312_Table3,MATCH('312'!$X$16,_312_Table3_ColumnLookup,0),FALSE),
  IF(AND(VALUE(LEFT($A1477,3))=312,LEFT($G1477,10)="Unincepted"),VLOOKUP(" ULO",_312_Table3,MATCH(LEFT($B1477,1),_312_Table3_ColumnLookup,0),FALSE),
  IF(AND(VALUE(LEFT($A1477,3))=312,LEFT($G1477,5)="Total",$B1477="G "),VLOOKUP('312'!$F$80,_312_Table3,MATCH('312'!$N$16,_312_Table3_ColumnLookup,0),FALSE),
  IF(AND(VALUE(LEFT($A1477,3))=312,LEFT($G1477,5)="Total",$B1477="O "),VLOOKUP('312'!$F$80,_312_Table3,MATCH('312'!$V$16,_312_Table3_ColumnLookup,0),FALSE),
  IF(AND(VALUE(LEFT($A1477,3))=312,LEFT($G1477,5)="Total",$B1477="Q "),VLOOKUP('312'!$F$80,_312_Table3,MATCH('312'!$X$16,_312_Table3_ColumnLookup,0),FALSE),
  IF(AND(VALUE(LEFT($A1477,3))=312,LEFT($G1477,5)="Total"),VLOOKUP('312'!$F$80,_312_Table3,MATCH(LEFT($B1477,1),_312_Table3_ColumnLookup,0),FALSE),
  IF(AND(VALUE(LEFT($A1477,3))=312,LEN($I1477)=4,$B1477="G"),VLOOKUP($I1477,_312_Table3,MATCH('312'!$N$16,_312_Table3_ColumnLookup,0),FALSE),
  IF(AND(VALUE(LEFT($A1477,3))=312,LEN($I1477)=4,$B1477="O"),VLOOKUP($I1477,_312_Table3,MATCH('312'!$V$16,_312_Table3_ColumnLookup,0),FALSE),
  IF(AND(VALUE(LEFT($A1477,3))=312,LEN($I1477)=4,$B1477="Q"),VLOOKUP($I1477,_312_Table3,MATCH('312'!$X$16,_312_Table3_ColumnLookup,0),FALSE),
  IF(AND(VALUE(LEFT($A1477,3))=312,LEN($I1477)=4),VLOOKUP($I1477,_312_Table3,MATCH(LEFT($B1477,1),_312_Table3_ColumnLookup,0),FALSE)
+N("312"),
  IF(VALUE(LEFT($A1477,3))=313,VLOOKUP(VALUE(MID($B1477,2,1)),_313_Table3,MATCH(MID($B1477,1,1),_313_Table3_ColumnLookup,0),FALSE)
+N("313"),
  IF(AND(VALUE(LEFT($A1477,3))=314,LEN($B1477)=3),VLOOKUP(VALUE(MID($B1477,2,2)),_314_Table3,MATCH(MID($B1477,1,1),_314_Table3_ColumnLookup,0),FALSE),
  IF(VALUE(LEFT($A1477,3))=314,VLOOKUP(VALUE(MID($B1477,2,1)),_314_Table3,MATCH(MID($B1477,1,1),_314_Table3_ColumnLookup,0),FALSE)
+N("314"),
""))))))))))))))))))))))))</f>
        <v>#N/A</v>
      </c>
      <c r="H1477" s="321" t="str">
        <f>IFERROR(
IF(ISERROR($D1477)=FALSE,$D1477,IF(ISERROR($E1477)=FALSE,$E1477,IF(ISERROR($F1477)=FALSE,$F1477
+N("012 checkboxes"),
IF(
IF(OR(LEFT($A1477,9)="Syndicate",LEFT($A1477,12)="NewSyndicate"),VLOOKUP($A1477,'012'!$J:$ZW,MATCH("Link to button",'012'!$J$1:$ZW$1,0),0)
+N("309 checkbox"),
IF($C1477="309 LCR Summary0",VLOOKUP("Notes990",'309'!$P:$ZZ,MATCH("Link to button",'309'!$P$1:$ZZ$1,0),0)
+N("313 checkboxes"),
IF($C1477="313 Financial Information0LcmVsScr",IF($C1477="309 LCR Summary0",VLOOKUP("LcmVsScr",'309'!$N:$ZZ,MATCH("Link to button",'309'!$N$1:$ZZ$1,0),0),
IF($C1477="313 Financial Information0LcrDocAttached",IF($C1477="309 LCR Summary0",VLOOKUP("LcrDocAttached",'309'!$N:$ZZ,MATCH("Link to button",'309'!$N$1:$ZZ$1,0),
0)))))))=1,TRUE,FALSE)
))),"")</f>
        <v/>
      </c>
    </row>
    <row r="1478" spans="1:8">
      <c r="A1478" s="237" t="e">
        <f>VLOOKUP($G1478,CSVLookups!$B:$R,MATCH(A$1,CSVLookups!$B$1:$R$1,0),FALSE)</f>
        <v>#N/A</v>
      </c>
      <c r="B1478" s="237" t="e">
        <f>VLOOKUP($G1478,CSVLookups!$B:$R,MATCH(B$1,CSVLookups!$B$1:$R$1,0),FALSE)</f>
        <v>#N/A</v>
      </c>
      <c r="C1478" s="238" t="e">
        <f t="shared" si="23"/>
        <v>#N/A</v>
      </c>
      <c r="D1478" s="238" t="e">
        <f>IF(AND(VALUE(LEFT($A1478,3))=309,LEN($B1478)=3),VLOOKUP(VALUE(MID($B1478,2,2)),_309_Table1,MATCH(MID($B1478,1,1),_309_Table1_ColumnLookup,0),FALSE),
  IF($C1478="309 LCR SummaryA",OneYearSCR,IF($C1478="309 LCR SummaryB",UltimateSCR,IF(VALUE(LEFT($A1478,3))=309,VLOOKUP(VALUE(MID($B1478,2,1)),_309_Table1,MATCH(MID($B1478,1,1),_309_Table1_ColumnLookup,0),FALSE)
+N("309"),
  IF(VALUE(LEFT($A1478,3))=310,VLOOKUP(VALUE(MID($B1478,2,1)),_310_Table1,MATCH(MID($B1478,1,1),_310_Table1_ColumnLookup,0),FALSE)
+N("310"),
  IF(AND(VALUE(LEFT($A1478,3))=311,LEN($I1478)=4),VLOOKUP($I1478,_311_Table1,MATCH($B1478,_311_Table1_ColumnLookup,0),FALSE),
  IF(AND(VALUE(LEFT($A1478,3))=311,OR($B1478="I2",$B1478="J2",$B1478="K2",$B1478="L2")),VLOOKUP('311'!$G$58,_311_Table1,MATCH(MID($B1478,1,1),_311_Table1_ColumnLookup,0),FALSE),
  IF(AND(VALUE(LEFT($A1478,3))=311,RIGHT($B1478,5)="Total"),VLOOKUP('311'!$G$59,_311_Table1,MATCH(MID($B1478,1,1),_311_Table1_ColumnLookup,0),FALSE),
  IF(VALUE(LEFT($A1478,3))=311,VLOOKUP(VALUE(MID($B1478,2,1)),_311_Table1,MATCH(MID($B1478,1,1),_311_Table1_ColumnLookup,0),FALSE)
+N("311"),
  IF(AND(VALUE(LEFT($A1478,3))=312,LEFT($G1478,10)="Unincepted",$B1478="G "),VLOOKUP(" ULO",_312_Table1,MATCH('312'!$N$16,_312_Table1_ColumnLookup,0),FALSE),
  IF(AND(VALUE(LEFT($A1478,3))=312,LEFT($G1478,10)="Unincepted",$B1478="O "),VLOOKUP(" ULO",_312_Table1,MATCH('312'!$V$16,_312_Table1_ColumnLookup,0),FALSE),
  IF(AND(VALUE(LEFT($A1478,3))=312,LEFT($G1478,10)="Unincepted",$B1478="Q "),VLOOKUP(" ULO",_312_Table1,MATCH('312'!$X$16,_312_Table1_ColumnLookup,0),FALSE),
  IF(AND(VALUE(LEFT($A1478,3))=312,LEFT($G1478,10)="Unincepted"),VLOOKUP(" ULO",_312_Table1,MATCH(LEFT($B1478,1),_312_Table1_ColumnLookup,0),FALSE),
  IF(AND(VALUE(LEFT($A1478,3))=312,LEFT($G1478,5)="Total",$B1478="G "),VLOOKUP('312'!$F$80,_312_Table1,MATCH('312'!$N$16,_312_Table1_ColumnLookup,0),FALSE),
  IF(AND(VALUE(LEFT($A1478,3))=312,LEFT($G1478,5)="Total",$B1478="O "),VLOOKUP('312'!$F$80,_312_Table1,MATCH('312'!$V$16,_312_Table1_ColumnLookup,0),FALSE),
  IF(AND(VALUE(LEFT($A1478,3))=312,LEFT($G1478,5)="Total",$B1478="Q "),VLOOKUP('312'!$F$80,_312_Table1,MATCH('312'!$X$16,_312_Table1_ColumnLookup,0),FALSE),
  IF(AND(VALUE(LEFT($A1478,3))=312,LEFT($G1478,5)="Total"),VLOOKUP('312'!$F$80,_312_Table1,MATCH(LEFT($B1478,1),_312_Table1_ColumnLookup,0),FALSE),
  IF(AND(VALUE(LEFT($A1478,3))=312,LEN($I1478)=4,$B1478="G"),VLOOKUP($I1478,_312_Table1,MATCH('312'!$N$16,_312_Table1_ColumnLookup,0),FALSE),
  IF(AND(VALUE(LEFT($A1478,3))=312,LEN($I1478)=4,$B1478="O"),VLOOKUP($I1478,_312_Table1,MATCH('312'!$V$16,_312_Table1_ColumnLookup,0),FALSE),
  IF(AND(VALUE(LEFT($A1478,3))=312,LEN($I1478)=4,$B1478="Q"),VLOOKUP($I1478,_312_Table1,MATCH('312'!$X$16,_312_Table1_ColumnLookup,0),FALSE),
  IF(AND(VALUE(LEFT($A1478,3))=312,LEN($I1478)=4),VLOOKUP($I1478,_312_Table1,MATCH(LEFT($B1478,1),_312_Table1_ColumnLookup,0),FALSE)
+N("312"),
  IF(VALUE(LEFT($A1478,3))=313,VLOOKUP(VALUE(MID($B1478,2,1)),_313_Table1,MATCH(MID($B1478,1,1),_313_Table1_ColumnLookup,0),FALSE)
+N("313"),
  IF(AND(VALUE(LEFT($A1478,3))=314,LEN($B1478)=3),VLOOKUP(VALUE(MID($B1478,2,2)),_314_Table1,MATCH(MID($B1478,1,1),_314_Table1_ColumnLookup,0),FALSE),
  IF(VALUE(LEFT($A1478,3))=314,VLOOKUP(VALUE(MID($B1478,2,1)),_314_Table1,MATCH(MID($B1478,1,1),_314_Table1_ColumnLookup,0),FALSE)
+N("314"),
""))))))))))))))))))))))))</f>
        <v>#N/A</v>
      </c>
      <c r="E1478" s="238" t="e">
        <f>IF(AND(VALUE(LEFT($A1478,3))=309,LEN($B1478)=3),VLOOKUP(VALUE(MID($B1478,2,2)),_309_Table2,MATCH(MID($B1478,1,1),_309_Table2_ColumnLookup,0),FALSE),
  IF($C1478="309 LCR SummaryA",OneYearSCR,IF($C1478="309 LCR SummaryB",UltimateSCR,IF(VALUE(LEFT($A1478,3))=309,VLOOKUP(VALUE(MID($B1478,2,1)),_309_Table2,MATCH(MID($B1478,1,1),_309_Table2_ColumnLookup,0),FALSE)
+N("309"),
  IF(VALUE(LEFT($A1478,3))=310,VLOOKUP(VALUE(MID($B1478,2,1)),_310_Table2,MATCH(MID($B1478,1,1),_310_Table2_ColumnLookup,0),FALSE)
+N("310"),
  IF(AND(VALUE(LEFT($A1478,3))=311,LEN($I1478)=4),VLOOKUP($I1478,_311_Table2,MATCH($B1478,_311_Table2_ColumnLookup,0),FALSE),
  IF(AND(VALUE(LEFT($A1478,3))=311,OR($B1478="I2",$B1478="J2",$B1478="K2",$B1478="L2")),VLOOKUP('311'!$G$58,_311_Table2,MATCH(MID($B1478,1,1),_311_Table2_ColumnLookup,0),FALSE),
  IF(AND(VALUE(LEFT($A1478,3))=311,RIGHT($B1478,5)="Total"),VLOOKUP('311'!$G$59,_311_Table2,MATCH(MID($B1478,1,1),_311_Table2_ColumnLookup,0),FALSE),
  IF(VALUE(LEFT($A1478,3))=311,VLOOKUP(VALUE(MID($B1478,2,1)),_311_Table2,MATCH(MID($B1478,1,1),_311_Table2_ColumnLookup,0),FALSE)
+N("311"),
  IF(AND(VALUE(LEFT($A1478,3))=312,LEFT($G1478,10)="Unincepted",$B1478="G "),VLOOKUP(" ULO",_312_Table2,MATCH('312'!$N$16,_312_Table2_ColumnLookup,0),FALSE),
  IF(AND(VALUE(LEFT($A1478,3))=312,LEFT($G1478,10)="Unincepted",$B1478="O "),VLOOKUP(" ULO",_312_Table2,MATCH('312'!$V$16,_312_Table2_ColumnLookup,0),FALSE),
  IF(AND(VALUE(LEFT($A1478,3))=312,LEFT($G1478,10)="Unincepted",$B1478="Q "),VLOOKUP(" ULO",_312_Table2,MATCH('312'!$X$16,_312_Table2_ColumnLookup,0),FALSE),
  IF(AND(VALUE(LEFT($A1478,3))=312,LEFT($G1478,10)="Unincepted"),VLOOKUP(" ULO",_312_Table2,MATCH(LEFT($B1478,1),_312_Table2_ColumnLookup,0),FALSE),
  IF(AND(VALUE(LEFT($A1478,3))=312,LEFT($G1478,5)="Total",$B1478="G "),VLOOKUP('312'!$F$80,_312_Table2,MATCH('312'!$N$16,_312_Table2_ColumnLookup,0),FALSE),
  IF(AND(VALUE(LEFT($A1478,3))=312,LEFT($G1478,5)="Total",$B1478="O "),VLOOKUP('312'!$F$80,_312_Table2,MATCH('312'!$V$16,_312_Table2_ColumnLookup,0),FALSE),
  IF(AND(VALUE(LEFT($A1478,3))=312,LEFT($G1478,5)="Total",$B1478="Q "),VLOOKUP('312'!$F$80,_312_Table2,MATCH('312'!$X$16,_312_Table2_ColumnLookup,0),FALSE),
  IF(AND(VALUE(LEFT($A1478,3))=312,LEFT($G1478,5)="Total"),VLOOKUP('312'!$F$80,_312_Table2,MATCH(LEFT($B1478,1),_312_Table2_ColumnLookup,0),FALSE),
  IF(AND(VALUE(LEFT($A1478,3))=312,LEN($I1478)=4,$B1478="G"),VLOOKUP($I1478,_312_Table2,MATCH('312'!$N$16,_312_Table2_ColumnLookup,0),FALSE),
  IF(AND(VALUE(LEFT($A1478,3))=312,LEN($I1478)=4,$B1478="O"),VLOOKUP($I1478,_312_Table2,MATCH('312'!$V$16,_312_Table2_ColumnLookup,0),FALSE),
  IF(AND(VALUE(LEFT($A1478,3))=312,LEN($I1478)=4,$B1478="Q"),VLOOKUP($I1478,_312_Table2,MATCH('312'!$X$16,_312_Table2_ColumnLookup,0),FALSE),
  IF(AND(VALUE(LEFT($A1478,3))=312,LEN($I1478)=4),VLOOKUP($I1478,_312_Table2,MATCH(LEFT($B1478,1),_312_Table2_ColumnLookup,0),FALSE)
+N("312"),
  IF(VALUE(LEFT($A1478,3))=313,VLOOKUP(VALUE(MID($B1478,2,1)),_313_Table2,MATCH(MID($B1478,1,1),_313_Table2_ColumnLookup,0),FALSE)
+N("313"),
  IF(AND(VALUE(LEFT($A1478,3))=314,LEN($B1478)=3),VLOOKUP(VALUE(MID($B1478,2,2)),_314_Table2,MATCH(MID($B1478,1,1),_314_Table2_ColumnLookup,0),FALSE),
  IF(VALUE(LEFT($A1478,3))=314,VLOOKUP(VALUE(MID($B1478,2,1)),_314_Table2,MATCH(MID($B1478,1,1),_314_Table2_ColumnLookup,0),FALSE)
+N("314"),
""))))))))))))))))))))))))</f>
        <v>#N/A</v>
      </c>
      <c r="F1478" s="238" t="e">
        <f>IF(AND(VALUE(LEFT($A1478,3))=309,LEN($B1478)=3),VLOOKUP(VALUE(MID($B1478,2,2)),_309_Table3,MATCH(MID($B1478,1,1),_309_Table3_ColumnLookup,0),FALSE),
  IF($C1478="309 LCR SummaryA",OneYearSCR,IF($C1478="309 LCR SummaryB",UltimateSCR,IF(VALUE(LEFT($A1478,3))=309,VLOOKUP(VALUE(MID($B1478,2,1)),_309_Table3,MATCH(MID($B1478,1,1),_309_Table3_ColumnLookup,0),FALSE)
+N("309"),
  IF(VALUE(LEFT($A1478,3))=310,VLOOKUP(VALUE(MID($B1478,2,1)),_310_Table3,MATCH(MID($B1478,1,1),_310_Table3_ColumnLookup,0),FALSE)
+N("310"),
  IF(AND(VALUE(LEFT($A1478,3))=311,LEN($I1478)=4),VLOOKUP($I1478,_311_Table3,MATCH($B1478,_311_Table3_ColumnLookup,0),FALSE),
  IF(AND(VALUE(LEFT($A1478,3))=311,OR($B1478="I2",$B1478="J2",$B1478="K2",$B1478="L2")),VLOOKUP('311'!$G$58,_311_Table3,MATCH(MID($B1478,1,1),_311_Table3_ColumnLookup,0),FALSE),
  IF(AND(VALUE(LEFT($A1478,3))=311,RIGHT($B1478,5)="Total"),VLOOKUP('311'!$G$59,_311_Table3,MATCH(MID($B1478,1,1),_311_Table3_ColumnLookup,0),FALSE),
  IF(VALUE(LEFT($A1478,3))=311,VLOOKUP(VALUE(MID($B1478,2,1)),_311_Table3,MATCH(MID($B1478,1,1),_311_Table3_ColumnLookup,0),FALSE)
+N("311"),
  IF(AND(VALUE(LEFT($A1478,3))=312,LEFT($G1478,10)="Unincepted",$B1478="G "),VLOOKUP(" ULO",_312_Table3,MATCH('312'!$N$16,_312_Table3_ColumnLookup,0),FALSE),
  IF(AND(VALUE(LEFT($A1478,3))=312,LEFT($G1478,10)="Unincepted",$B1478="O "),VLOOKUP(" ULO",_312_Table3,MATCH('312'!$V$16,_312_Table3_ColumnLookup,0),FALSE),
  IF(AND(VALUE(LEFT($A1478,3))=312,LEFT($G1478,10)="Unincepted",$B1478="Q "),VLOOKUP(" ULO",_312_Table3,MATCH('312'!$X$16,_312_Table3_ColumnLookup,0),FALSE),
  IF(AND(VALUE(LEFT($A1478,3))=312,LEFT($G1478,10)="Unincepted"),VLOOKUP(" ULO",_312_Table3,MATCH(LEFT($B1478,1),_312_Table3_ColumnLookup,0),FALSE),
  IF(AND(VALUE(LEFT($A1478,3))=312,LEFT($G1478,5)="Total",$B1478="G "),VLOOKUP('312'!$F$80,_312_Table3,MATCH('312'!$N$16,_312_Table3_ColumnLookup,0),FALSE),
  IF(AND(VALUE(LEFT($A1478,3))=312,LEFT($G1478,5)="Total",$B1478="O "),VLOOKUP('312'!$F$80,_312_Table3,MATCH('312'!$V$16,_312_Table3_ColumnLookup,0),FALSE),
  IF(AND(VALUE(LEFT($A1478,3))=312,LEFT($G1478,5)="Total",$B1478="Q "),VLOOKUP('312'!$F$80,_312_Table3,MATCH('312'!$X$16,_312_Table3_ColumnLookup,0),FALSE),
  IF(AND(VALUE(LEFT($A1478,3))=312,LEFT($G1478,5)="Total"),VLOOKUP('312'!$F$80,_312_Table3,MATCH(LEFT($B1478,1),_312_Table3_ColumnLookup,0),FALSE),
  IF(AND(VALUE(LEFT($A1478,3))=312,LEN($I1478)=4,$B1478="G"),VLOOKUP($I1478,_312_Table3,MATCH('312'!$N$16,_312_Table3_ColumnLookup,0),FALSE),
  IF(AND(VALUE(LEFT($A1478,3))=312,LEN($I1478)=4,$B1478="O"),VLOOKUP($I1478,_312_Table3,MATCH('312'!$V$16,_312_Table3_ColumnLookup,0),FALSE),
  IF(AND(VALUE(LEFT($A1478,3))=312,LEN($I1478)=4,$B1478="Q"),VLOOKUP($I1478,_312_Table3,MATCH('312'!$X$16,_312_Table3_ColumnLookup,0),FALSE),
  IF(AND(VALUE(LEFT($A1478,3))=312,LEN($I1478)=4),VLOOKUP($I1478,_312_Table3,MATCH(LEFT($B1478,1),_312_Table3_ColumnLookup,0),FALSE)
+N("312"),
  IF(VALUE(LEFT($A1478,3))=313,VLOOKUP(VALUE(MID($B1478,2,1)),_313_Table3,MATCH(MID($B1478,1,1),_313_Table3_ColumnLookup,0),FALSE)
+N("313"),
  IF(AND(VALUE(LEFT($A1478,3))=314,LEN($B1478)=3),VLOOKUP(VALUE(MID($B1478,2,2)),_314_Table3,MATCH(MID($B1478,1,1),_314_Table3_ColumnLookup,0),FALSE),
  IF(VALUE(LEFT($A1478,3))=314,VLOOKUP(VALUE(MID($B1478,2,1)),_314_Table3,MATCH(MID($B1478,1,1),_314_Table3_ColumnLookup,0),FALSE)
+N("314"),
""))))))))))))))))))))))))</f>
        <v>#N/A</v>
      </c>
      <c r="H1478" s="321" t="str">
        <f>IFERROR(
IF(ISERROR($D1478)=FALSE,$D1478,IF(ISERROR($E1478)=FALSE,$E1478,IF(ISERROR($F1478)=FALSE,$F1478
+N("012 checkboxes"),
IF(
IF(OR(LEFT($A1478,9)="Syndicate",LEFT($A1478,12)="NewSyndicate"),VLOOKUP($A1478,'012'!$J:$ZW,MATCH("Link to button",'012'!$J$1:$ZW$1,0),0)
+N("309 checkbox"),
IF($C1478="309 LCR Summary0",VLOOKUP("Notes990",'309'!$P:$ZZ,MATCH("Link to button",'309'!$P$1:$ZZ$1,0),0)
+N("313 checkboxes"),
IF($C1478="313 Financial Information0LcmVsScr",IF($C1478="309 LCR Summary0",VLOOKUP("LcmVsScr",'309'!$N:$ZZ,MATCH("Link to button",'309'!$N$1:$ZZ$1,0),0),
IF($C1478="313 Financial Information0LcrDocAttached",IF($C1478="309 LCR Summary0",VLOOKUP("LcrDocAttached",'309'!$N:$ZZ,MATCH("Link to button",'309'!$N$1:$ZZ$1,0),
0)))))))=1,TRUE,FALSE)
))),"")</f>
        <v/>
      </c>
    </row>
    <row r="1479" spans="1:8">
      <c r="A1479" s="237" t="e">
        <f>VLOOKUP($G1479,CSVLookups!$B:$R,MATCH(A$1,CSVLookups!$B$1:$R$1,0),FALSE)</f>
        <v>#N/A</v>
      </c>
      <c r="B1479" s="237" t="e">
        <f>VLOOKUP($G1479,CSVLookups!$B:$R,MATCH(B$1,CSVLookups!$B$1:$R$1,0),FALSE)</f>
        <v>#N/A</v>
      </c>
      <c r="C1479" s="238" t="e">
        <f t="shared" si="23"/>
        <v>#N/A</v>
      </c>
      <c r="D1479" s="238" t="e">
        <f>IF(AND(VALUE(LEFT($A1479,3))=309,LEN($B1479)=3),VLOOKUP(VALUE(MID($B1479,2,2)),_309_Table1,MATCH(MID($B1479,1,1),_309_Table1_ColumnLookup,0),FALSE),
  IF($C1479="309 LCR SummaryA",OneYearSCR,IF($C1479="309 LCR SummaryB",UltimateSCR,IF(VALUE(LEFT($A1479,3))=309,VLOOKUP(VALUE(MID($B1479,2,1)),_309_Table1,MATCH(MID($B1479,1,1),_309_Table1_ColumnLookup,0),FALSE)
+N("309"),
  IF(VALUE(LEFT($A1479,3))=310,VLOOKUP(VALUE(MID($B1479,2,1)),_310_Table1,MATCH(MID($B1479,1,1),_310_Table1_ColumnLookup,0),FALSE)
+N("310"),
  IF(AND(VALUE(LEFT($A1479,3))=311,LEN($I1479)=4),VLOOKUP($I1479,_311_Table1,MATCH($B1479,_311_Table1_ColumnLookup,0),FALSE),
  IF(AND(VALUE(LEFT($A1479,3))=311,OR($B1479="I2",$B1479="J2",$B1479="K2",$B1479="L2")),VLOOKUP('311'!$G$58,_311_Table1,MATCH(MID($B1479,1,1),_311_Table1_ColumnLookup,0),FALSE),
  IF(AND(VALUE(LEFT($A1479,3))=311,RIGHT($B1479,5)="Total"),VLOOKUP('311'!$G$59,_311_Table1,MATCH(MID($B1479,1,1),_311_Table1_ColumnLookup,0),FALSE),
  IF(VALUE(LEFT($A1479,3))=311,VLOOKUP(VALUE(MID($B1479,2,1)),_311_Table1,MATCH(MID($B1479,1,1),_311_Table1_ColumnLookup,0),FALSE)
+N("311"),
  IF(AND(VALUE(LEFT($A1479,3))=312,LEFT($G1479,10)="Unincepted",$B1479="G "),VLOOKUP(" ULO",_312_Table1,MATCH('312'!$N$16,_312_Table1_ColumnLookup,0),FALSE),
  IF(AND(VALUE(LEFT($A1479,3))=312,LEFT($G1479,10)="Unincepted",$B1479="O "),VLOOKUP(" ULO",_312_Table1,MATCH('312'!$V$16,_312_Table1_ColumnLookup,0),FALSE),
  IF(AND(VALUE(LEFT($A1479,3))=312,LEFT($G1479,10)="Unincepted",$B1479="Q "),VLOOKUP(" ULO",_312_Table1,MATCH('312'!$X$16,_312_Table1_ColumnLookup,0),FALSE),
  IF(AND(VALUE(LEFT($A1479,3))=312,LEFT($G1479,10)="Unincepted"),VLOOKUP(" ULO",_312_Table1,MATCH(LEFT($B1479,1),_312_Table1_ColumnLookup,0),FALSE),
  IF(AND(VALUE(LEFT($A1479,3))=312,LEFT($G1479,5)="Total",$B1479="G "),VLOOKUP('312'!$F$80,_312_Table1,MATCH('312'!$N$16,_312_Table1_ColumnLookup,0),FALSE),
  IF(AND(VALUE(LEFT($A1479,3))=312,LEFT($G1479,5)="Total",$B1479="O "),VLOOKUP('312'!$F$80,_312_Table1,MATCH('312'!$V$16,_312_Table1_ColumnLookup,0),FALSE),
  IF(AND(VALUE(LEFT($A1479,3))=312,LEFT($G1479,5)="Total",$B1479="Q "),VLOOKUP('312'!$F$80,_312_Table1,MATCH('312'!$X$16,_312_Table1_ColumnLookup,0),FALSE),
  IF(AND(VALUE(LEFT($A1479,3))=312,LEFT($G1479,5)="Total"),VLOOKUP('312'!$F$80,_312_Table1,MATCH(LEFT($B1479,1),_312_Table1_ColumnLookup,0),FALSE),
  IF(AND(VALUE(LEFT($A1479,3))=312,LEN($I1479)=4,$B1479="G"),VLOOKUP($I1479,_312_Table1,MATCH('312'!$N$16,_312_Table1_ColumnLookup,0),FALSE),
  IF(AND(VALUE(LEFT($A1479,3))=312,LEN($I1479)=4,$B1479="O"),VLOOKUP($I1479,_312_Table1,MATCH('312'!$V$16,_312_Table1_ColumnLookup,0),FALSE),
  IF(AND(VALUE(LEFT($A1479,3))=312,LEN($I1479)=4,$B1479="Q"),VLOOKUP($I1479,_312_Table1,MATCH('312'!$X$16,_312_Table1_ColumnLookup,0),FALSE),
  IF(AND(VALUE(LEFT($A1479,3))=312,LEN($I1479)=4),VLOOKUP($I1479,_312_Table1,MATCH(LEFT($B1479,1),_312_Table1_ColumnLookup,0),FALSE)
+N("312"),
  IF(VALUE(LEFT($A1479,3))=313,VLOOKUP(VALUE(MID($B1479,2,1)),_313_Table1,MATCH(MID($B1479,1,1),_313_Table1_ColumnLookup,0),FALSE)
+N("313"),
  IF(AND(VALUE(LEFT($A1479,3))=314,LEN($B1479)=3),VLOOKUP(VALUE(MID($B1479,2,2)),_314_Table1,MATCH(MID($B1479,1,1),_314_Table1_ColumnLookup,0),FALSE),
  IF(VALUE(LEFT($A1479,3))=314,VLOOKUP(VALUE(MID($B1479,2,1)),_314_Table1,MATCH(MID($B1479,1,1),_314_Table1_ColumnLookup,0),FALSE)
+N("314"),
""))))))))))))))))))))))))</f>
        <v>#N/A</v>
      </c>
      <c r="E1479" s="238" t="e">
        <f>IF(AND(VALUE(LEFT($A1479,3))=309,LEN($B1479)=3),VLOOKUP(VALUE(MID($B1479,2,2)),_309_Table2,MATCH(MID($B1479,1,1),_309_Table2_ColumnLookup,0),FALSE),
  IF($C1479="309 LCR SummaryA",OneYearSCR,IF($C1479="309 LCR SummaryB",UltimateSCR,IF(VALUE(LEFT($A1479,3))=309,VLOOKUP(VALUE(MID($B1479,2,1)),_309_Table2,MATCH(MID($B1479,1,1),_309_Table2_ColumnLookup,0),FALSE)
+N("309"),
  IF(VALUE(LEFT($A1479,3))=310,VLOOKUP(VALUE(MID($B1479,2,1)),_310_Table2,MATCH(MID($B1479,1,1),_310_Table2_ColumnLookup,0),FALSE)
+N("310"),
  IF(AND(VALUE(LEFT($A1479,3))=311,LEN($I1479)=4),VLOOKUP($I1479,_311_Table2,MATCH($B1479,_311_Table2_ColumnLookup,0),FALSE),
  IF(AND(VALUE(LEFT($A1479,3))=311,OR($B1479="I2",$B1479="J2",$B1479="K2",$B1479="L2")),VLOOKUP('311'!$G$58,_311_Table2,MATCH(MID($B1479,1,1),_311_Table2_ColumnLookup,0),FALSE),
  IF(AND(VALUE(LEFT($A1479,3))=311,RIGHT($B1479,5)="Total"),VLOOKUP('311'!$G$59,_311_Table2,MATCH(MID($B1479,1,1),_311_Table2_ColumnLookup,0),FALSE),
  IF(VALUE(LEFT($A1479,3))=311,VLOOKUP(VALUE(MID($B1479,2,1)),_311_Table2,MATCH(MID($B1479,1,1),_311_Table2_ColumnLookup,0),FALSE)
+N("311"),
  IF(AND(VALUE(LEFT($A1479,3))=312,LEFT($G1479,10)="Unincepted",$B1479="G "),VLOOKUP(" ULO",_312_Table2,MATCH('312'!$N$16,_312_Table2_ColumnLookup,0),FALSE),
  IF(AND(VALUE(LEFT($A1479,3))=312,LEFT($G1479,10)="Unincepted",$B1479="O "),VLOOKUP(" ULO",_312_Table2,MATCH('312'!$V$16,_312_Table2_ColumnLookup,0),FALSE),
  IF(AND(VALUE(LEFT($A1479,3))=312,LEFT($G1479,10)="Unincepted",$B1479="Q "),VLOOKUP(" ULO",_312_Table2,MATCH('312'!$X$16,_312_Table2_ColumnLookup,0),FALSE),
  IF(AND(VALUE(LEFT($A1479,3))=312,LEFT($G1479,10)="Unincepted"),VLOOKUP(" ULO",_312_Table2,MATCH(LEFT($B1479,1),_312_Table2_ColumnLookup,0),FALSE),
  IF(AND(VALUE(LEFT($A1479,3))=312,LEFT($G1479,5)="Total",$B1479="G "),VLOOKUP('312'!$F$80,_312_Table2,MATCH('312'!$N$16,_312_Table2_ColumnLookup,0),FALSE),
  IF(AND(VALUE(LEFT($A1479,3))=312,LEFT($G1479,5)="Total",$B1479="O "),VLOOKUP('312'!$F$80,_312_Table2,MATCH('312'!$V$16,_312_Table2_ColumnLookup,0),FALSE),
  IF(AND(VALUE(LEFT($A1479,3))=312,LEFT($G1479,5)="Total",$B1479="Q "),VLOOKUP('312'!$F$80,_312_Table2,MATCH('312'!$X$16,_312_Table2_ColumnLookup,0),FALSE),
  IF(AND(VALUE(LEFT($A1479,3))=312,LEFT($G1479,5)="Total"),VLOOKUP('312'!$F$80,_312_Table2,MATCH(LEFT($B1479,1),_312_Table2_ColumnLookup,0),FALSE),
  IF(AND(VALUE(LEFT($A1479,3))=312,LEN($I1479)=4,$B1479="G"),VLOOKUP($I1479,_312_Table2,MATCH('312'!$N$16,_312_Table2_ColumnLookup,0),FALSE),
  IF(AND(VALUE(LEFT($A1479,3))=312,LEN($I1479)=4,$B1479="O"),VLOOKUP($I1479,_312_Table2,MATCH('312'!$V$16,_312_Table2_ColumnLookup,0),FALSE),
  IF(AND(VALUE(LEFT($A1479,3))=312,LEN($I1479)=4,$B1479="Q"),VLOOKUP($I1479,_312_Table2,MATCH('312'!$X$16,_312_Table2_ColumnLookup,0),FALSE),
  IF(AND(VALUE(LEFT($A1479,3))=312,LEN($I1479)=4),VLOOKUP($I1479,_312_Table2,MATCH(LEFT($B1479,1),_312_Table2_ColumnLookup,0),FALSE)
+N("312"),
  IF(VALUE(LEFT($A1479,3))=313,VLOOKUP(VALUE(MID($B1479,2,1)),_313_Table2,MATCH(MID($B1479,1,1),_313_Table2_ColumnLookup,0),FALSE)
+N("313"),
  IF(AND(VALUE(LEFT($A1479,3))=314,LEN($B1479)=3),VLOOKUP(VALUE(MID($B1479,2,2)),_314_Table2,MATCH(MID($B1479,1,1),_314_Table2_ColumnLookup,0),FALSE),
  IF(VALUE(LEFT($A1479,3))=314,VLOOKUP(VALUE(MID($B1479,2,1)),_314_Table2,MATCH(MID($B1479,1,1),_314_Table2_ColumnLookup,0),FALSE)
+N("314"),
""))))))))))))))))))))))))</f>
        <v>#N/A</v>
      </c>
      <c r="F1479" s="238" t="e">
        <f>IF(AND(VALUE(LEFT($A1479,3))=309,LEN($B1479)=3),VLOOKUP(VALUE(MID($B1479,2,2)),_309_Table3,MATCH(MID($B1479,1,1),_309_Table3_ColumnLookup,0),FALSE),
  IF($C1479="309 LCR SummaryA",OneYearSCR,IF($C1479="309 LCR SummaryB",UltimateSCR,IF(VALUE(LEFT($A1479,3))=309,VLOOKUP(VALUE(MID($B1479,2,1)),_309_Table3,MATCH(MID($B1479,1,1),_309_Table3_ColumnLookup,0),FALSE)
+N("309"),
  IF(VALUE(LEFT($A1479,3))=310,VLOOKUP(VALUE(MID($B1479,2,1)),_310_Table3,MATCH(MID($B1479,1,1),_310_Table3_ColumnLookup,0),FALSE)
+N("310"),
  IF(AND(VALUE(LEFT($A1479,3))=311,LEN($I1479)=4),VLOOKUP($I1479,_311_Table3,MATCH($B1479,_311_Table3_ColumnLookup,0),FALSE),
  IF(AND(VALUE(LEFT($A1479,3))=311,OR($B1479="I2",$B1479="J2",$B1479="K2",$B1479="L2")),VLOOKUP('311'!$G$58,_311_Table3,MATCH(MID($B1479,1,1),_311_Table3_ColumnLookup,0),FALSE),
  IF(AND(VALUE(LEFT($A1479,3))=311,RIGHT($B1479,5)="Total"),VLOOKUP('311'!$G$59,_311_Table3,MATCH(MID($B1479,1,1),_311_Table3_ColumnLookup,0),FALSE),
  IF(VALUE(LEFT($A1479,3))=311,VLOOKUP(VALUE(MID($B1479,2,1)),_311_Table3,MATCH(MID($B1479,1,1),_311_Table3_ColumnLookup,0),FALSE)
+N("311"),
  IF(AND(VALUE(LEFT($A1479,3))=312,LEFT($G1479,10)="Unincepted",$B1479="G "),VLOOKUP(" ULO",_312_Table3,MATCH('312'!$N$16,_312_Table3_ColumnLookup,0),FALSE),
  IF(AND(VALUE(LEFT($A1479,3))=312,LEFT($G1479,10)="Unincepted",$B1479="O "),VLOOKUP(" ULO",_312_Table3,MATCH('312'!$V$16,_312_Table3_ColumnLookup,0),FALSE),
  IF(AND(VALUE(LEFT($A1479,3))=312,LEFT($G1479,10)="Unincepted",$B1479="Q "),VLOOKUP(" ULO",_312_Table3,MATCH('312'!$X$16,_312_Table3_ColumnLookup,0),FALSE),
  IF(AND(VALUE(LEFT($A1479,3))=312,LEFT($G1479,10)="Unincepted"),VLOOKUP(" ULO",_312_Table3,MATCH(LEFT($B1479,1),_312_Table3_ColumnLookup,0),FALSE),
  IF(AND(VALUE(LEFT($A1479,3))=312,LEFT($G1479,5)="Total",$B1479="G "),VLOOKUP('312'!$F$80,_312_Table3,MATCH('312'!$N$16,_312_Table3_ColumnLookup,0),FALSE),
  IF(AND(VALUE(LEFT($A1479,3))=312,LEFT($G1479,5)="Total",$B1479="O "),VLOOKUP('312'!$F$80,_312_Table3,MATCH('312'!$V$16,_312_Table3_ColumnLookup,0),FALSE),
  IF(AND(VALUE(LEFT($A1479,3))=312,LEFT($G1479,5)="Total",$B1479="Q "),VLOOKUP('312'!$F$80,_312_Table3,MATCH('312'!$X$16,_312_Table3_ColumnLookup,0),FALSE),
  IF(AND(VALUE(LEFT($A1479,3))=312,LEFT($G1479,5)="Total"),VLOOKUP('312'!$F$80,_312_Table3,MATCH(LEFT($B1479,1),_312_Table3_ColumnLookup,0),FALSE),
  IF(AND(VALUE(LEFT($A1479,3))=312,LEN($I1479)=4,$B1479="G"),VLOOKUP($I1479,_312_Table3,MATCH('312'!$N$16,_312_Table3_ColumnLookup,0),FALSE),
  IF(AND(VALUE(LEFT($A1479,3))=312,LEN($I1479)=4,$B1479="O"),VLOOKUP($I1479,_312_Table3,MATCH('312'!$V$16,_312_Table3_ColumnLookup,0),FALSE),
  IF(AND(VALUE(LEFT($A1479,3))=312,LEN($I1479)=4,$B1479="Q"),VLOOKUP($I1479,_312_Table3,MATCH('312'!$X$16,_312_Table3_ColumnLookup,0),FALSE),
  IF(AND(VALUE(LEFT($A1479,3))=312,LEN($I1479)=4),VLOOKUP($I1479,_312_Table3,MATCH(LEFT($B1479,1),_312_Table3_ColumnLookup,0),FALSE)
+N("312"),
  IF(VALUE(LEFT($A1479,3))=313,VLOOKUP(VALUE(MID($B1479,2,1)),_313_Table3,MATCH(MID($B1479,1,1),_313_Table3_ColumnLookup,0),FALSE)
+N("313"),
  IF(AND(VALUE(LEFT($A1479,3))=314,LEN($B1479)=3),VLOOKUP(VALUE(MID($B1479,2,2)),_314_Table3,MATCH(MID($B1479,1,1),_314_Table3_ColumnLookup,0),FALSE),
  IF(VALUE(LEFT($A1479,3))=314,VLOOKUP(VALUE(MID($B1479,2,1)),_314_Table3,MATCH(MID($B1479,1,1),_314_Table3_ColumnLookup,0),FALSE)
+N("314"),
""))))))))))))))))))))))))</f>
        <v>#N/A</v>
      </c>
      <c r="H1479" s="321" t="str">
        <f>IFERROR(
IF(ISERROR($D1479)=FALSE,$D1479,IF(ISERROR($E1479)=FALSE,$E1479,IF(ISERROR($F1479)=FALSE,$F1479
+N("012 checkboxes"),
IF(
IF(OR(LEFT($A1479,9)="Syndicate",LEFT($A1479,12)="NewSyndicate"),VLOOKUP($A1479,'012'!$J:$ZW,MATCH("Link to button",'012'!$J$1:$ZW$1,0),0)
+N("309 checkbox"),
IF($C1479="309 LCR Summary0",VLOOKUP("Notes990",'309'!$P:$ZZ,MATCH("Link to button",'309'!$P$1:$ZZ$1,0),0)
+N("313 checkboxes"),
IF($C1479="313 Financial Information0LcmVsScr",IF($C1479="309 LCR Summary0",VLOOKUP("LcmVsScr",'309'!$N:$ZZ,MATCH("Link to button",'309'!$N$1:$ZZ$1,0),0),
IF($C1479="313 Financial Information0LcrDocAttached",IF($C1479="309 LCR Summary0",VLOOKUP("LcrDocAttached",'309'!$N:$ZZ,MATCH("Link to button",'309'!$N$1:$ZZ$1,0),
0)))))))=1,TRUE,FALSE)
))),"")</f>
        <v/>
      </c>
    </row>
    <row r="1480" spans="1:8">
      <c r="A1480" s="237" t="e">
        <f>VLOOKUP($G1480,CSVLookups!$B:$R,MATCH(A$1,CSVLookups!$B$1:$R$1,0),FALSE)</f>
        <v>#N/A</v>
      </c>
      <c r="B1480" s="237" t="e">
        <f>VLOOKUP($G1480,CSVLookups!$B:$R,MATCH(B$1,CSVLookups!$B$1:$R$1,0),FALSE)</f>
        <v>#N/A</v>
      </c>
      <c r="C1480" s="238" t="e">
        <f t="shared" si="23"/>
        <v>#N/A</v>
      </c>
      <c r="D1480" s="238" t="e">
        <f>IF(AND(VALUE(LEFT($A1480,3))=309,LEN($B1480)=3),VLOOKUP(VALUE(MID($B1480,2,2)),_309_Table1,MATCH(MID($B1480,1,1),_309_Table1_ColumnLookup,0),FALSE),
  IF($C1480="309 LCR SummaryA",OneYearSCR,IF($C1480="309 LCR SummaryB",UltimateSCR,IF(VALUE(LEFT($A1480,3))=309,VLOOKUP(VALUE(MID($B1480,2,1)),_309_Table1,MATCH(MID($B1480,1,1),_309_Table1_ColumnLookup,0),FALSE)
+N("309"),
  IF(VALUE(LEFT($A1480,3))=310,VLOOKUP(VALUE(MID($B1480,2,1)),_310_Table1,MATCH(MID($B1480,1,1),_310_Table1_ColumnLookup,0),FALSE)
+N("310"),
  IF(AND(VALUE(LEFT($A1480,3))=311,LEN($I1480)=4),VLOOKUP($I1480,_311_Table1,MATCH($B1480,_311_Table1_ColumnLookup,0),FALSE),
  IF(AND(VALUE(LEFT($A1480,3))=311,OR($B1480="I2",$B1480="J2",$B1480="K2",$B1480="L2")),VLOOKUP('311'!$G$58,_311_Table1,MATCH(MID($B1480,1,1),_311_Table1_ColumnLookup,0),FALSE),
  IF(AND(VALUE(LEFT($A1480,3))=311,RIGHT($B1480,5)="Total"),VLOOKUP('311'!$G$59,_311_Table1,MATCH(MID($B1480,1,1),_311_Table1_ColumnLookup,0),FALSE),
  IF(VALUE(LEFT($A1480,3))=311,VLOOKUP(VALUE(MID($B1480,2,1)),_311_Table1,MATCH(MID($B1480,1,1),_311_Table1_ColumnLookup,0),FALSE)
+N("311"),
  IF(AND(VALUE(LEFT($A1480,3))=312,LEFT($G1480,10)="Unincepted",$B1480="G "),VLOOKUP(" ULO",_312_Table1,MATCH('312'!$N$16,_312_Table1_ColumnLookup,0),FALSE),
  IF(AND(VALUE(LEFT($A1480,3))=312,LEFT($G1480,10)="Unincepted",$B1480="O "),VLOOKUP(" ULO",_312_Table1,MATCH('312'!$V$16,_312_Table1_ColumnLookup,0),FALSE),
  IF(AND(VALUE(LEFT($A1480,3))=312,LEFT($G1480,10)="Unincepted",$B1480="Q "),VLOOKUP(" ULO",_312_Table1,MATCH('312'!$X$16,_312_Table1_ColumnLookup,0),FALSE),
  IF(AND(VALUE(LEFT($A1480,3))=312,LEFT($G1480,10)="Unincepted"),VLOOKUP(" ULO",_312_Table1,MATCH(LEFT($B1480,1),_312_Table1_ColumnLookup,0),FALSE),
  IF(AND(VALUE(LEFT($A1480,3))=312,LEFT($G1480,5)="Total",$B1480="G "),VLOOKUP('312'!$F$80,_312_Table1,MATCH('312'!$N$16,_312_Table1_ColumnLookup,0),FALSE),
  IF(AND(VALUE(LEFT($A1480,3))=312,LEFT($G1480,5)="Total",$B1480="O "),VLOOKUP('312'!$F$80,_312_Table1,MATCH('312'!$V$16,_312_Table1_ColumnLookup,0),FALSE),
  IF(AND(VALUE(LEFT($A1480,3))=312,LEFT($G1480,5)="Total",$B1480="Q "),VLOOKUP('312'!$F$80,_312_Table1,MATCH('312'!$X$16,_312_Table1_ColumnLookup,0),FALSE),
  IF(AND(VALUE(LEFT($A1480,3))=312,LEFT($G1480,5)="Total"),VLOOKUP('312'!$F$80,_312_Table1,MATCH(LEFT($B1480,1),_312_Table1_ColumnLookup,0),FALSE),
  IF(AND(VALUE(LEFT($A1480,3))=312,LEN($I1480)=4,$B1480="G"),VLOOKUP($I1480,_312_Table1,MATCH('312'!$N$16,_312_Table1_ColumnLookup,0),FALSE),
  IF(AND(VALUE(LEFT($A1480,3))=312,LEN($I1480)=4,$B1480="O"),VLOOKUP($I1480,_312_Table1,MATCH('312'!$V$16,_312_Table1_ColumnLookup,0),FALSE),
  IF(AND(VALUE(LEFT($A1480,3))=312,LEN($I1480)=4,$B1480="Q"),VLOOKUP($I1480,_312_Table1,MATCH('312'!$X$16,_312_Table1_ColumnLookup,0),FALSE),
  IF(AND(VALUE(LEFT($A1480,3))=312,LEN($I1480)=4),VLOOKUP($I1480,_312_Table1,MATCH(LEFT($B1480,1),_312_Table1_ColumnLookup,0),FALSE)
+N("312"),
  IF(VALUE(LEFT($A1480,3))=313,VLOOKUP(VALUE(MID($B1480,2,1)),_313_Table1,MATCH(MID($B1480,1,1),_313_Table1_ColumnLookup,0),FALSE)
+N("313"),
  IF(AND(VALUE(LEFT($A1480,3))=314,LEN($B1480)=3),VLOOKUP(VALUE(MID($B1480,2,2)),_314_Table1,MATCH(MID($B1480,1,1),_314_Table1_ColumnLookup,0),FALSE),
  IF(VALUE(LEFT($A1480,3))=314,VLOOKUP(VALUE(MID($B1480,2,1)),_314_Table1,MATCH(MID($B1480,1,1),_314_Table1_ColumnLookup,0),FALSE)
+N("314"),
""))))))))))))))))))))))))</f>
        <v>#N/A</v>
      </c>
      <c r="E1480" s="238" t="e">
        <f>IF(AND(VALUE(LEFT($A1480,3))=309,LEN($B1480)=3),VLOOKUP(VALUE(MID($B1480,2,2)),_309_Table2,MATCH(MID($B1480,1,1),_309_Table2_ColumnLookup,0),FALSE),
  IF($C1480="309 LCR SummaryA",OneYearSCR,IF($C1480="309 LCR SummaryB",UltimateSCR,IF(VALUE(LEFT($A1480,3))=309,VLOOKUP(VALUE(MID($B1480,2,1)),_309_Table2,MATCH(MID($B1480,1,1),_309_Table2_ColumnLookup,0),FALSE)
+N("309"),
  IF(VALUE(LEFT($A1480,3))=310,VLOOKUP(VALUE(MID($B1480,2,1)),_310_Table2,MATCH(MID($B1480,1,1),_310_Table2_ColumnLookup,0),FALSE)
+N("310"),
  IF(AND(VALUE(LEFT($A1480,3))=311,LEN($I1480)=4),VLOOKUP($I1480,_311_Table2,MATCH($B1480,_311_Table2_ColumnLookup,0),FALSE),
  IF(AND(VALUE(LEFT($A1480,3))=311,OR($B1480="I2",$B1480="J2",$B1480="K2",$B1480="L2")),VLOOKUP('311'!$G$58,_311_Table2,MATCH(MID($B1480,1,1),_311_Table2_ColumnLookup,0),FALSE),
  IF(AND(VALUE(LEFT($A1480,3))=311,RIGHT($B1480,5)="Total"),VLOOKUP('311'!$G$59,_311_Table2,MATCH(MID($B1480,1,1),_311_Table2_ColumnLookup,0),FALSE),
  IF(VALUE(LEFT($A1480,3))=311,VLOOKUP(VALUE(MID($B1480,2,1)),_311_Table2,MATCH(MID($B1480,1,1),_311_Table2_ColumnLookup,0),FALSE)
+N("311"),
  IF(AND(VALUE(LEFT($A1480,3))=312,LEFT($G1480,10)="Unincepted",$B1480="G "),VLOOKUP(" ULO",_312_Table2,MATCH('312'!$N$16,_312_Table2_ColumnLookup,0),FALSE),
  IF(AND(VALUE(LEFT($A1480,3))=312,LEFT($G1480,10)="Unincepted",$B1480="O "),VLOOKUP(" ULO",_312_Table2,MATCH('312'!$V$16,_312_Table2_ColumnLookup,0),FALSE),
  IF(AND(VALUE(LEFT($A1480,3))=312,LEFT($G1480,10)="Unincepted",$B1480="Q "),VLOOKUP(" ULO",_312_Table2,MATCH('312'!$X$16,_312_Table2_ColumnLookup,0),FALSE),
  IF(AND(VALUE(LEFT($A1480,3))=312,LEFT($G1480,10)="Unincepted"),VLOOKUP(" ULO",_312_Table2,MATCH(LEFT($B1480,1),_312_Table2_ColumnLookup,0),FALSE),
  IF(AND(VALUE(LEFT($A1480,3))=312,LEFT($G1480,5)="Total",$B1480="G "),VLOOKUP('312'!$F$80,_312_Table2,MATCH('312'!$N$16,_312_Table2_ColumnLookup,0),FALSE),
  IF(AND(VALUE(LEFT($A1480,3))=312,LEFT($G1480,5)="Total",$B1480="O "),VLOOKUP('312'!$F$80,_312_Table2,MATCH('312'!$V$16,_312_Table2_ColumnLookup,0),FALSE),
  IF(AND(VALUE(LEFT($A1480,3))=312,LEFT($G1480,5)="Total",$B1480="Q "),VLOOKUP('312'!$F$80,_312_Table2,MATCH('312'!$X$16,_312_Table2_ColumnLookup,0),FALSE),
  IF(AND(VALUE(LEFT($A1480,3))=312,LEFT($G1480,5)="Total"),VLOOKUP('312'!$F$80,_312_Table2,MATCH(LEFT($B1480,1),_312_Table2_ColumnLookup,0),FALSE),
  IF(AND(VALUE(LEFT($A1480,3))=312,LEN($I1480)=4,$B1480="G"),VLOOKUP($I1480,_312_Table2,MATCH('312'!$N$16,_312_Table2_ColumnLookup,0),FALSE),
  IF(AND(VALUE(LEFT($A1480,3))=312,LEN($I1480)=4,$B1480="O"),VLOOKUP($I1480,_312_Table2,MATCH('312'!$V$16,_312_Table2_ColumnLookup,0),FALSE),
  IF(AND(VALUE(LEFT($A1480,3))=312,LEN($I1480)=4,$B1480="Q"),VLOOKUP($I1480,_312_Table2,MATCH('312'!$X$16,_312_Table2_ColumnLookup,0),FALSE),
  IF(AND(VALUE(LEFT($A1480,3))=312,LEN($I1480)=4),VLOOKUP($I1480,_312_Table2,MATCH(LEFT($B1480,1),_312_Table2_ColumnLookup,0),FALSE)
+N("312"),
  IF(VALUE(LEFT($A1480,3))=313,VLOOKUP(VALUE(MID($B1480,2,1)),_313_Table2,MATCH(MID($B1480,1,1),_313_Table2_ColumnLookup,0),FALSE)
+N("313"),
  IF(AND(VALUE(LEFT($A1480,3))=314,LEN($B1480)=3),VLOOKUP(VALUE(MID($B1480,2,2)),_314_Table2,MATCH(MID($B1480,1,1),_314_Table2_ColumnLookup,0),FALSE),
  IF(VALUE(LEFT($A1480,3))=314,VLOOKUP(VALUE(MID($B1480,2,1)),_314_Table2,MATCH(MID($B1480,1,1),_314_Table2_ColumnLookup,0),FALSE)
+N("314"),
""))))))))))))))))))))))))</f>
        <v>#N/A</v>
      </c>
      <c r="F1480" s="238" t="e">
        <f>IF(AND(VALUE(LEFT($A1480,3))=309,LEN($B1480)=3),VLOOKUP(VALUE(MID($B1480,2,2)),_309_Table3,MATCH(MID($B1480,1,1),_309_Table3_ColumnLookup,0),FALSE),
  IF($C1480="309 LCR SummaryA",OneYearSCR,IF($C1480="309 LCR SummaryB",UltimateSCR,IF(VALUE(LEFT($A1480,3))=309,VLOOKUP(VALUE(MID($B1480,2,1)),_309_Table3,MATCH(MID($B1480,1,1),_309_Table3_ColumnLookup,0),FALSE)
+N("309"),
  IF(VALUE(LEFT($A1480,3))=310,VLOOKUP(VALUE(MID($B1480,2,1)),_310_Table3,MATCH(MID($B1480,1,1),_310_Table3_ColumnLookup,0),FALSE)
+N("310"),
  IF(AND(VALUE(LEFT($A1480,3))=311,LEN($I1480)=4),VLOOKUP($I1480,_311_Table3,MATCH($B1480,_311_Table3_ColumnLookup,0),FALSE),
  IF(AND(VALUE(LEFT($A1480,3))=311,OR($B1480="I2",$B1480="J2",$B1480="K2",$B1480="L2")),VLOOKUP('311'!$G$58,_311_Table3,MATCH(MID($B1480,1,1),_311_Table3_ColumnLookup,0),FALSE),
  IF(AND(VALUE(LEFT($A1480,3))=311,RIGHT($B1480,5)="Total"),VLOOKUP('311'!$G$59,_311_Table3,MATCH(MID($B1480,1,1),_311_Table3_ColumnLookup,0),FALSE),
  IF(VALUE(LEFT($A1480,3))=311,VLOOKUP(VALUE(MID($B1480,2,1)),_311_Table3,MATCH(MID($B1480,1,1),_311_Table3_ColumnLookup,0),FALSE)
+N("311"),
  IF(AND(VALUE(LEFT($A1480,3))=312,LEFT($G1480,10)="Unincepted",$B1480="G "),VLOOKUP(" ULO",_312_Table3,MATCH('312'!$N$16,_312_Table3_ColumnLookup,0),FALSE),
  IF(AND(VALUE(LEFT($A1480,3))=312,LEFT($G1480,10)="Unincepted",$B1480="O "),VLOOKUP(" ULO",_312_Table3,MATCH('312'!$V$16,_312_Table3_ColumnLookup,0),FALSE),
  IF(AND(VALUE(LEFT($A1480,3))=312,LEFT($G1480,10)="Unincepted",$B1480="Q "),VLOOKUP(" ULO",_312_Table3,MATCH('312'!$X$16,_312_Table3_ColumnLookup,0),FALSE),
  IF(AND(VALUE(LEFT($A1480,3))=312,LEFT($G1480,10)="Unincepted"),VLOOKUP(" ULO",_312_Table3,MATCH(LEFT($B1480,1),_312_Table3_ColumnLookup,0),FALSE),
  IF(AND(VALUE(LEFT($A1480,3))=312,LEFT($G1480,5)="Total",$B1480="G "),VLOOKUP('312'!$F$80,_312_Table3,MATCH('312'!$N$16,_312_Table3_ColumnLookup,0),FALSE),
  IF(AND(VALUE(LEFT($A1480,3))=312,LEFT($G1480,5)="Total",$B1480="O "),VLOOKUP('312'!$F$80,_312_Table3,MATCH('312'!$V$16,_312_Table3_ColumnLookup,0),FALSE),
  IF(AND(VALUE(LEFT($A1480,3))=312,LEFT($G1480,5)="Total",$B1480="Q "),VLOOKUP('312'!$F$80,_312_Table3,MATCH('312'!$X$16,_312_Table3_ColumnLookup,0),FALSE),
  IF(AND(VALUE(LEFT($A1480,3))=312,LEFT($G1480,5)="Total"),VLOOKUP('312'!$F$80,_312_Table3,MATCH(LEFT($B1480,1),_312_Table3_ColumnLookup,0),FALSE),
  IF(AND(VALUE(LEFT($A1480,3))=312,LEN($I1480)=4,$B1480="G"),VLOOKUP($I1480,_312_Table3,MATCH('312'!$N$16,_312_Table3_ColumnLookup,0),FALSE),
  IF(AND(VALUE(LEFT($A1480,3))=312,LEN($I1480)=4,$B1480="O"),VLOOKUP($I1480,_312_Table3,MATCH('312'!$V$16,_312_Table3_ColumnLookup,0),FALSE),
  IF(AND(VALUE(LEFT($A1480,3))=312,LEN($I1480)=4,$B1480="Q"),VLOOKUP($I1480,_312_Table3,MATCH('312'!$X$16,_312_Table3_ColumnLookup,0),FALSE),
  IF(AND(VALUE(LEFT($A1480,3))=312,LEN($I1480)=4),VLOOKUP($I1480,_312_Table3,MATCH(LEFT($B1480,1),_312_Table3_ColumnLookup,0),FALSE)
+N("312"),
  IF(VALUE(LEFT($A1480,3))=313,VLOOKUP(VALUE(MID($B1480,2,1)),_313_Table3,MATCH(MID($B1480,1,1),_313_Table3_ColumnLookup,0),FALSE)
+N("313"),
  IF(AND(VALUE(LEFT($A1480,3))=314,LEN($B1480)=3),VLOOKUP(VALUE(MID($B1480,2,2)),_314_Table3,MATCH(MID($B1480,1,1),_314_Table3_ColumnLookup,0),FALSE),
  IF(VALUE(LEFT($A1480,3))=314,VLOOKUP(VALUE(MID($B1480,2,1)),_314_Table3,MATCH(MID($B1480,1,1),_314_Table3_ColumnLookup,0),FALSE)
+N("314"),
""))))))))))))))))))))))))</f>
        <v>#N/A</v>
      </c>
      <c r="H1480" s="321" t="str">
        <f>IFERROR(
IF(ISERROR($D1480)=FALSE,$D1480,IF(ISERROR($E1480)=FALSE,$E1480,IF(ISERROR($F1480)=FALSE,$F1480
+N("012 checkboxes"),
IF(
IF(OR(LEFT($A1480,9)="Syndicate",LEFT($A1480,12)="NewSyndicate"),VLOOKUP($A1480,'012'!$J:$ZW,MATCH("Link to button",'012'!$J$1:$ZW$1,0),0)
+N("309 checkbox"),
IF($C1480="309 LCR Summary0",VLOOKUP("Notes990",'309'!$P:$ZZ,MATCH("Link to button",'309'!$P$1:$ZZ$1,0),0)
+N("313 checkboxes"),
IF($C1480="313 Financial Information0LcmVsScr",IF($C1480="309 LCR Summary0",VLOOKUP("LcmVsScr",'309'!$N:$ZZ,MATCH("Link to button",'309'!$N$1:$ZZ$1,0),0),
IF($C1480="313 Financial Information0LcrDocAttached",IF($C1480="309 LCR Summary0",VLOOKUP("LcrDocAttached",'309'!$N:$ZZ,MATCH("Link to button",'309'!$N$1:$ZZ$1,0),
0)))))))=1,TRUE,FALSE)
))),"")</f>
        <v/>
      </c>
    </row>
    <row r="1481" spans="1:8">
      <c r="A1481" s="237" t="e">
        <f>VLOOKUP($G1481,CSVLookups!$B:$R,MATCH(A$1,CSVLookups!$B$1:$R$1,0),FALSE)</f>
        <v>#N/A</v>
      </c>
      <c r="B1481" s="237" t="e">
        <f>VLOOKUP($G1481,CSVLookups!$B:$R,MATCH(B$1,CSVLookups!$B$1:$R$1,0),FALSE)</f>
        <v>#N/A</v>
      </c>
      <c r="C1481" s="238" t="e">
        <f t="shared" si="23"/>
        <v>#N/A</v>
      </c>
      <c r="D1481" s="238" t="e">
        <f>IF(AND(VALUE(LEFT($A1481,3))=309,LEN($B1481)=3),VLOOKUP(VALUE(MID($B1481,2,2)),_309_Table1,MATCH(MID($B1481,1,1),_309_Table1_ColumnLookup,0),FALSE),
  IF($C1481="309 LCR SummaryA",OneYearSCR,IF($C1481="309 LCR SummaryB",UltimateSCR,IF(VALUE(LEFT($A1481,3))=309,VLOOKUP(VALUE(MID($B1481,2,1)),_309_Table1,MATCH(MID($B1481,1,1),_309_Table1_ColumnLookup,0),FALSE)
+N("309"),
  IF(VALUE(LEFT($A1481,3))=310,VLOOKUP(VALUE(MID($B1481,2,1)),_310_Table1,MATCH(MID($B1481,1,1),_310_Table1_ColumnLookup,0),FALSE)
+N("310"),
  IF(AND(VALUE(LEFT($A1481,3))=311,LEN($I1481)=4),VLOOKUP($I1481,_311_Table1,MATCH($B1481,_311_Table1_ColumnLookup,0),FALSE),
  IF(AND(VALUE(LEFT($A1481,3))=311,OR($B1481="I2",$B1481="J2",$B1481="K2",$B1481="L2")),VLOOKUP('311'!$G$58,_311_Table1,MATCH(MID($B1481,1,1),_311_Table1_ColumnLookup,0),FALSE),
  IF(AND(VALUE(LEFT($A1481,3))=311,RIGHT($B1481,5)="Total"),VLOOKUP('311'!$G$59,_311_Table1,MATCH(MID($B1481,1,1),_311_Table1_ColumnLookup,0),FALSE),
  IF(VALUE(LEFT($A1481,3))=311,VLOOKUP(VALUE(MID($B1481,2,1)),_311_Table1,MATCH(MID($B1481,1,1),_311_Table1_ColumnLookup,0),FALSE)
+N("311"),
  IF(AND(VALUE(LEFT($A1481,3))=312,LEFT($G1481,10)="Unincepted",$B1481="G "),VLOOKUP(" ULO",_312_Table1,MATCH('312'!$N$16,_312_Table1_ColumnLookup,0),FALSE),
  IF(AND(VALUE(LEFT($A1481,3))=312,LEFT($G1481,10)="Unincepted",$B1481="O "),VLOOKUP(" ULO",_312_Table1,MATCH('312'!$V$16,_312_Table1_ColumnLookup,0),FALSE),
  IF(AND(VALUE(LEFT($A1481,3))=312,LEFT($G1481,10)="Unincepted",$B1481="Q "),VLOOKUP(" ULO",_312_Table1,MATCH('312'!$X$16,_312_Table1_ColumnLookup,0),FALSE),
  IF(AND(VALUE(LEFT($A1481,3))=312,LEFT($G1481,10)="Unincepted"),VLOOKUP(" ULO",_312_Table1,MATCH(LEFT($B1481,1),_312_Table1_ColumnLookup,0),FALSE),
  IF(AND(VALUE(LEFT($A1481,3))=312,LEFT($G1481,5)="Total",$B1481="G "),VLOOKUP('312'!$F$80,_312_Table1,MATCH('312'!$N$16,_312_Table1_ColumnLookup,0),FALSE),
  IF(AND(VALUE(LEFT($A1481,3))=312,LEFT($G1481,5)="Total",$B1481="O "),VLOOKUP('312'!$F$80,_312_Table1,MATCH('312'!$V$16,_312_Table1_ColumnLookup,0),FALSE),
  IF(AND(VALUE(LEFT($A1481,3))=312,LEFT($G1481,5)="Total",$B1481="Q "),VLOOKUP('312'!$F$80,_312_Table1,MATCH('312'!$X$16,_312_Table1_ColumnLookup,0),FALSE),
  IF(AND(VALUE(LEFT($A1481,3))=312,LEFT($G1481,5)="Total"),VLOOKUP('312'!$F$80,_312_Table1,MATCH(LEFT($B1481,1),_312_Table1_ColumnLookup,0),FALSE),
  IF(AND(VALUE(LEFT($A1481,3))=312,LEN($I1481)=4,$B1481="G"),VLOOKUP($I1481,_312_Table1,MATCH('312'!$N$16,_312_Table1_ColumnLookup,0),FALSE),
  IF(AND(VALUE(LEFT($A1481,3))=312,LEN($I1481)=4,$B1481="O"),VLOOKUP($I1481,_312_Table1,MATCH('312'!$V$16,_312_Table1_ColumnLookup,0),FALSE),
  IF(AND(VALUE(LEFT($A1481,3))=312,LEN($I1481)=4,$B1481="Q"),VLOOKUP($I1481,_312_Table1,MATCH('312'!$X$16,_312_Table1_ColumnLookup,0),FALSE),
  IF(AND(VALUE(LEFT($A1481,3))=312,LEN($I1481)=4),VLOOKUP($I1481,_312_Table1,MATCH(LEFT($B1481,1),_312_Table1_ColumnLookup,0),FALSE)
+N("312"),
  IF(VALUE(LEFT($A1481,3))=313,VLOOKUP(VALUE(MID($B1481,2,1)),_313_Table1,MATCH(MID($B1481,1,1),_313_Table1_ColumnLookup,0),FALSE)
+N("313"),
  IF(AND(VALUE(LEFT($A1481,3))=314,LEN($B1481)=3),VLOOKUP(VALUE(MID($B1481,2,2)),_314_Table1,MATCH(MID($B1481,1,1),_314_Table1_ColumnLookup,0),FALSE),
  IF(VALUE(LEFT($A1481,3))=314,VLOOKUP(VALUE(MID($B1481,2,1)),_314_Table1,MATCH(MID($B1481,1,1),_314_Table1_ColumnLookup,0),FALSE)
+N("314"),
""))))))))))))))))))))))))</f>
        <v>#N/A</v>
      </c>
      <c r="E1481" s="238" t="e">
        <f>IF(AND(VALUE(LEFT($A1481,3))=309,LEN($B1481)=3),VLOOKUP(VALUE(MID($B1481,2,2)),_309_Table2,MATCH(MID($B1481,1,1),_309_Table2_ColumnLookup,0),FALSE),
  IF($C1481="309 LCR SummaryA",OneYearSCR,IF($C1481="309 LCR SummaryB",UltimateSCR,IF(VALUE(LEFT($A1481,3))=309,VLOOKUP(VALUE(MID($B1481,2,1)),_309_Table2,MATCH(MID($B1481,1,1),_309_Table2_ColumnLookup,0),FALSE)
+N("309"),
  IF(VALUE(LEFT($A1481,3))=310,VLOOKUP(VALUE(MID($B1481,2,1)),_310_Table2,MATCH(MID($B1481,1,1),_310_Table2_ColumnLookup,0),FALSE)
+N("310"),
  IF(AND(VALUE(LEFT($A1481,3))=311,LEN($I1481)=4),VLOOKUP($I1481,_311_Table2,MATCH($B1481,_311_Table2_ColumnLookup,0),FALSE),
  IF(AND(VALUE(LEFT($A1481,3))=311,OR($B1481="I2",$B1481="J2",$B1481="K2",$B1481="L2")),VLOOKUP('311'!$G$58,_311_Table2,MATCH(MID($B1481,1,1),_311_Table2_ColumnLookup,0),FALSE),
  IF(AND(VALUE(LEFT($A1481,3))=311,RIGHT($B1481,5)="Total"),VLOOKUP('311'!$G$59,_311_Table2,MATCH(MID($B1481,1,1),_311_Table2_ColumnLookup,0),FALSE),
  IF(VALUE(LEFT($A1481,3))=311,VLOOKUP(VALUE(MID($B1481,2,1)),_311_Table2,MATCH(MID($B1481,1,1),_311_Table2_ColumnLookup,0),FALSE)
+N("311"),
  IF(AND(VALUE(LEFT($A1481,3))=312,LEFT($G1481,10)="Unincepted",$B1481="G "),VLOOKUP(" ULO",_312_Table2,MATCH('312'!$N$16,_312_Table2_ColumnLookup,0),FALSE),
  IF(AND(VALUE(LEFT($A1481,3))=312,LEFT($G1481,10)="Unincepted",$B1481="O "),VLOOKUP(" ULO",_312_Table2,MATCH('312'!$V$16,_312_Table2_ColumnLookup,0),FALSE),
  IF(AND(VALUE(LEFT($A1481,3))=312,LEFT($G1481,10)="Unincepted",$B1481="Q "),VLOOKUP(" ULO",_312_Table2,MATCH('312'!$X$16,_312_Table2_ColumnLookup,0),FALSE),
  IF(AND(VALUE(LEFT($A1481,3))=312,LEFT($G1481,10)="Unincepted"),VLOOKUP(" ULO",_312_Table2,MATCH(LEFT($B1481,1),_312_Table2_ColumnLookup,0),FALSE),
  IF(AND(VALUE(LEFT($A1481,3))=312,LEFT($G1481,5)="Total",$B1481="G "),VLOOKUP('312'!$F$80,_312_Table2,MATCH('312'!$N$16,_312_Table2_ColumnLookup,0),FALSE),
  IF(AND(VALUE(LEFT($A1481,3))=312,LEFT($G1481,5)="Total",$B1481="O "),VLOOKUP('312'!$F$80,_312_Table2,MATCH('312'!$V$16,_312_Table2_ColumnLookup,0),FALSE),
  IF(AND(VALUE(LEFT($A1481,3))=312,LEFT($G1481,5)="Total",$B1481="Q "),VLOOKUP('312'!$F$80,_312_Table2,MATCH('312'!$X$16,_312_Table2_ColumnLookup,0),FALSE),
  IF(AND(VALUE(LEFT($A1481,3))=312,LEFT($G1481,5)="Total"),VLOOKUP('312'!$F$80,_312_Table2,MATCH(LEFT($B1481,1),_312_Table2_ColumnLookup,0),FALSE),
  IF(AND(VALUE(LEFT($A1481,3))=312,LEN($I1481)=4,$B1481="G"),VLOOKUP($I1481,_312_Table2,MATCH('312'!$N$16,_312_Table2_ColumnLookup,0),FALSE),
  IF(AND(VALUE(LEFT($A1481,3))=312,LEN($I1481)=4,$B1481="O"),VLOOKUP($I1481,_312_Table2,MATCH('312'!$V$16,_312_Table2_ColumnLookup,0),FALSE),
  IF(AND(VALUE(LEFT($A1481,3))=312,LEN($I1481)=4,$B1481="Q"),VLOOKUP($I1481,_312_Table2,MATCH('312'!$X$16,_312_Table2_ColumnLookup,0),FALSE),
  IF(AND(VALUE(LEFT($A1481,3))=312,LEN($I1481)=4),VLOOKUP($I1481,_312_Table2,MATCH(LEFT($B1481,1),_312_Table2_ColumnLookup,0),FALSE)
+N("312"),
  IF(VALUE(LEFT($A1481,3))=313,VLOOKUP(VALUE(MID($B1481,2,1)),_313_Table2,MATCH(MID($B1481,1,1),_313_Table2_ColumnLookup,0),FALSE)
+N("313"),
  IF(AND(VALUE(LEFT($A1481,3))=314,LEN($B1481)=3),VLOOKUP(VALUE(MID($B1481,2,2)),_314_Table2,MATCH(MID($B1481,1,1),_314_Table2_ColumnLookup,0),FALSE),
  IF(VALUE(LEFT($A1481,3))=314,VLOOKUP(VALUE(MID($B1481,2,1)),_314_Table2,MATCH(MID($B1481,1,1),_314_Table2_ColumnLookup,0),FALSE)
+N("314"),
""))))))))))))))))))))))))</f>
        <v>#N/A</v>
      </c>
      <c r="F1481" s="238" t="e">
        <f>IF(AND(VALUE(LEFT($A1481,3))=309,LEN($B1481)=3),VLOOKUP(VALUE(MID($B1481,2,2)),_309_Table3,MATCH(MID($B1481,1,1),_309_Table3_ColumnLookup,0),FALSE),
  IF($C1481="309 LCR SummaryA",OneYearSCR,IF($C1481="309 LCR SummaryB",UltimateSCR,IF(VALUE(LEFT($A1481,3))=309,VLOOKUP(VALUE(MID($B1481,2,1)),_309_Table3,MATCH(MID($B1481,1,1),_309_Table3_ColumnLookup,0),FALSE)
+N("309"),
  IF(VALUE(LEFT($A1481,3))=310,VLOOKUP(VALUE(MID($B1481,2,1)),_310_Table3,MATCH(MID($B1481,1,1),_310_Table3_ColumnLookup,0),FALSE)
+N("310"),
  IF(AND(VALUE(LEFT($A1481,3))=311,LEN($I1481)=4),VLOOKUP($I1481,_311_Table3,MATCH($B1481,_311_Table3_ColumnLookup,0),FALSE),
  IF(AND(VALUE(LEFT($A1481,3))=311,OR($B1481="I2",$B1481="J2",$B1481="K2",$B1481="L2")),VLOOKUP('311'!$G$58,_311_Table3,MATCH(MID($B1481,1,1),_311_Table3_ColumnLookup,0),FALSE),
  IF(AND(VALUE(LEFT($A1481,3))=311,RIGHT($B1481,5)="Total"),VLOOKUP('311'!$G$59,_311_Table3,MATCH(MID($B1481,1,1),_311_Table3_ColumnLookup,0),FALSE),
  IF(VALUE(LEFT($A1481,3))=311,VLOOKUP(VALUE(MID($B1481,2,1)),_311_Table3,MATCH(MID($B1481,1,1),_311_Table3_ColumnLookup,0),FALSE)
+N("311"),
  IF(AND(VALUE(LEFT($A1481,3))=312,LEFT($G1481,10)="Unincepted",$B1481="G "),VLOOKUP(" ULO",_312_Table3,MATCH('312'!$N$16,_312_Table3_ColumnLookup,0),FALSE),
  IF(AND(VALUE(LEFT($A1481,3))=312,LEFT($G1481,10)="Unincepted",$B1481="O "),VLOOKUP(" ULO",_312_Table3,MATCH('312'!$V$16,_312_Table3_ColumnLookup,0),FALSE),
  IF(AND(VALUE(LEFT($A1481,3))=312,LEFT($G1481,10)="Unincepted",$B1481="Q "),VLOOKUP(" ULO",_312_Table3,MATCH('312'!$X$16,_312_Table3_ColumnLookup,0),FALSE),
  IF(AND(VALUE(LEFT($A1481,3))=312,LEFT($G1481,10)="Unincepted"),VLOOKUP(" ULO",_312_Table3,MATCH(LEFT($B1481,1),_312_Table3_ColumnLookup,0),FALSE),
  IF(AND(VALUE(LEFT($A1481,3))=312,LEFT($G1481,5)="Total",$B1481="G "),VLOOKUP('312'!$F$80,_312_Table3,MATCH('312'!$N$16,_312_Table3_ColumnLookup,0),FALSE),
  IF(AND(VALUE(LEFT($A1481,3))=312,LEFT($G1481,5)="Total",$B1481="O "),VLOOKUP('312'!$F$80,_312_Table3,MATCH('312'!$V$16,_312_Table3_ColumnLookup,0),FALSE),
  IF(AND(VALUE(LEFT($A1481,3))=312,LEFT($G1481,5)="Total",$B1481="Q "),VLOOKUP('312'!$F$80,_312_Table3,MATCH('312'!$X$16,_312_Table3_ColumnLookup,0),FALSE),
  IF(AND(VALUE(LEFT($A1481,3))=312,LEFT($G1481,5)="Total"),VLOOKUP('312'!$F$80,_312_Table3,MATCH(LEFT($B1481,1),_312_Table3_ColumnLookup,0),FALSE),
  IF(AND(VALUE(LEFT($A1481,3))=312,LEN($I1481)=4,$B1481="G"),VLOOKUP($I1481,_312_Table3,MATCH('312'!$N$16,_312_Table3_ColumnLookup,0),FALSE),
  IF(AND(VALUE(LEFT($A1481,3))=312,LEN($I1481)=4,$B1481="O"),VLOOKUP($I1481,_312_Table3,MATCH('312'!$V$16,_312_Table3_ColumnLookup,0),FALSE),
  IF(AND(VALUE(LEFT($A1481,3))=312,LEN($I1481)=4,$B1481="Q"),VLOOKUP($I1481,_312_Table3,MATCH('312'!$X$16,_312_Table3_ColumnLookup,0),FALSE),
  IF(AND(VALUE(LEFT($A1481,3))=312,LEN($I1481)=4),VLOOKUP($I1481,_312_Table3,MATCH(LEFT($B1481,1),_312_Table3_ColumnLookup,0),FALSE)
+N("312"),
  IF(VALUE(LEFT($A1481,3))=313,VLOOKUP(VALUE(MID($B1481,2,1)),_313_Table3,MATCH(MID($B1481,1,1),_313_Table3_ColumnLookup,0),FALSE)
+N("313"),
  IF(AND(VALUE(LEFT($A1481,3))=314,LEN($B1481)=3),VLOOKUP(VALUE(MID($B1481,2,2)),_314_Table3,MATCH(MID($B1481,1,1),_314_Table3_ColumnLookup,0),FALSE),
  IF(VALUE(LEFT($A1481,3))=314,VLOOKUP(VALUE(MID($B1481,2,1)),_314_Table3,MATCH(MID($B1481,1,1),_314_Table3_ColumnLookup,0),FALSE)
+N("314"),
""))))))))))))))))))))))))</f>
        <v>#N/A</v>
      </c>
      <c r="H1481" s="321" t="str">
        <f>IFERROR(
IF(ISERROR($D1481)=FALSE,$D1481,IF(ISERROR($E1481)=FALSE,$E1481,IF(ISERROR($F1481)=FALSE,$F1481
+N("012 checkboxes"),
IF(
IF(OR(LEFT($A1481,9)="Syndicate",LEFT($A1481,12)="NewSyndicate"),VLOOKUP($A1481,'012'!$J:$ZW,MATCH("Link to button",'012'!$J$1:$ZW$1,0),0)
+N("309 checkbox"),
IF($C1481="309 LCR Summary0",VLOOKUP("Notes990",'309'!$P:$ZZ,MATCH("Link to button",'309'!$P$1:$ZZ$1,0),0)
+N("313 checkboxes"),
IF($C1481="313 Financial Information0LcmVsScr",IF($C1481="309 LCR Summary0",VLOOKUP("LcmVsScr",'309'!$N:$ZZ,MATCH("Link to button",'309'!$N$1:$ZZ$1,0),0),
IF($C1481="313 Financial Information0LcrDocAttached",IF($C1481="309 LCR Summary0",VLOOKUP("LcrDocAttached",'309'!$N:$ZZ,MATCH("Link to button",'309'!$N$1:$ZZ$1,0),
0)))))))=1,TRUE,FALSE)
))),"")</f>
        <v/>
      </c>
    </row>
    <row r="1482" spans="1:8">
      <c r="A1482" s="237" t="e">
        <f>VLOOKUP($G1482,CSVLookups!$B:$R,MATCH(A$1,CSVLookups!$B$1:$R$1,0),FALSE)</f>
        <v>#N/A</v>
      </c>
      <c r="B1482" s="237" t="e">
        <f>VLOOKUP($G1482,CSVLookups!$B:$R,MATCH(B$1,CSVLookups!$B$1:$R$1,0),FALSE)</f>
        <v>#N/A</v>
      </c>
      <c r="C1482" s="238" t="e">
        <f t="shared" si="23"/>
        <v>#N/A</v>
      </c>
      <c r="D1482" s="238" t="e">
        <f>IF(AND(VALUE(LEFT($A1482,3))=309,LEN($B1482)=3),VLOOKUP(VALUE(MID($B1482,2,2)),_309_Table1,MATCH(MID($B1482,1,1),_309_Table1_ColumnLookup,0),FALSE),
  IF($C1482="309 LCR SummaryA",OneYearSCR,IF($C1482="309 LCR SummaryB",UltimateSCR,IF(VALUE(LEFT($A1482,3))=309,VLOOKUP(VALUE(MID($B1482,2,1)),_309_Table1,MATCH(MID($B1482,1,1),_309_Table1_ColumnLookup,0),FALSE)
+N("309"),
  IF(VALUE(LEFT($A1482,3))=310,VLOOKUP(VALUE(MID($B1482,2,1)),_310_Table1,MATCH(MID($B1482,1,1),_310_Table1_ColumnLookup,0),FALSE)
+N("310"),
  IF(AND(VALUE(LEFT($A1482,3))=311,LEN($I1482)=4),VLOOKUP($I1482,_311_Table1,MATCH($B1482,_311_Table1_ColumnLookup,0),FALSE),
  IF(AND(VALUE(LEFT($A1482,3))=311,OR($B1482="I2",$B1482="J2",$B1482="K2",$B1482="L2")),VLOOKUP('311'!$G$58,_311_Table1,MATCH(MID($B1482,1,1),_311_Table1_ColumnLookup,0),FALSE),
  IF(AND(VALUE(LEFT($A1482,3))=311,RIGHT($B1482,5)="Total"),VLOOKUP('311'!$G$59,_311_Table1,MATCH(MID($B1482,1,1),_311_Table1_ColumnLookup,0),FALSE),
  IF(VALUE(LEFT($A1482,3))=311,VLOOKUP(VALUE(MID($B1482,2,1)),_311_Table1,MATCH(MID($B1482,1,1),_311_Table1_ColumnLookup,0),FALSE)
+N("311"),
  IF(AND(VALUE(LEFT($A1482,3))=312,LEFT($G1482,10)="Unincepted",$B1482="G "),VLOOKUP(" ULO",_312_Table1,MATCH('312'!$N$16,_312_Table1_ColumnLookup,0),FALSE),
  IF(AND(VALUE(LEFT($A1482,3))=312,LEFT($G1482,10)="Unincepted",$B1482="O "),VLOOKUP(" ULO",_312_Table1,MATCH('312'!$V$16,_312_Table1_ColumnLookup,0),FALSE),
  IF(AND(VALUE(LEFT($A1482,3))=312,LEFT($G1482,10)="Unincepted",$B1482="Q "),VLOOKUP(" ULO",_312_Table1,MATCH('312'!$X$16,_312_Table1_ColumnLookup,0),FALSE),
  IF(AND(VALUE(LEFT($A1482,3))=312,LEFT($G1482,10)="Unincepted"),VLOOKUP(" ULO",_312_Table1,MATCH(LEFT($B1482,1),_312_Table1_ColumnLookup,0),FALSE),
  IF(AND(VALUE(LEFT($A1482,3))=312,LEFT($G1482,5)="Total",$B1482="G "),VLOOKUP('312'!$F$80,_312_Table1,MATCH('312'!$N$16,_312_Table1_ColumnLookup,0),FALSE),
  IF(AND(VALUE(LEFT($A1482,3))=312,LEFT($G1482,5)="Total",$B1482="O "),VLOOKUP('312'!$F$80,_312_Table1,MATCH('312'!$V$16,_312_Table1_ColumnLookup,0),FALSE),
  IF(AND(VALUE(LEFT($A1482,3))=312,LEFT($G1482,5)="Total",$B1482="Q "),VLOOKUP('312'!$F$80,_312_Table1,MATCH('312'!$X$16,_312_Table1_ColumnLookup,0),FALSE),
  IF(AND(VALUE(LEFT($A1482,3))=312,LEFT($G1482,5)="Total"),VLOOKUP('312'!$F$80,_312_Table1,MATCH(LEFT($B1482,1),_312_Table1_ColumnLookup,0),FALSE),
  IF(AND(VALUE(LEFT($A1482,3))=312,LEN($I1482)=4,$B1482="G"),VLOOKUP($I1482,_312_Table1,MATCH('312'!$N$16,_312_Table1_ColumnLookup,0),FALSE),
  IF(AND(VALUE(LEFT($A1482,3))=312,LEN($I1482)=4,$B1482="O"),VLOOKUP($I1482,_312_Table1,MATCH('312'!$V$16,_312_Table1_ColumnLookup,0),FALSE),
  IF(AND(VALUE(LEFT($A1482,3))=312,LEN($I1482)=4,$B1482="Q"),VLOOKUP($I1482,_312_Table1,MATCH('312'!$X$16,_312_Table1_ColumnLookup,0),FALSE),
  IF(AND(VALUE(LEFT($A1482,3))=312,LEN($I1482)=4),VLOOKUP($I1482,_312_Table1,MATCH(LEFT($B1482,1),_312_Table1_ColumnLookup,0),FALSE)
+N("312"),
  IF(VALUE(LEFT($A1482,3))=313,VLOOKUP(VALUE(MID($B1482,2,1)),_313_Table1,MATCH(MID($B1482,1,1),_313_Table1_ColumnLookup,0),FALSE)
+N("313"),
  IF(AND(VALUE(LEFT($A1482,3))=314,LEN($B1482)=3),VLOOKUP(VALUE(MID($B1482,2,2)),_314_Table1,MATCH(MID($B1482,1,1),_314_Table1_ColumnLookup,0),FALSE),
  IF(VALUE(LEFT($A1482,3))=314,VLOOKUP(VALUE(MID($B1482,2,1)),_314_Table1,MATCH(MID($B1482,1,1),_314_Table1_ColumnLookup,0),FALSE)
+N("314"),
""))))))))))))))))))))))))</f>
        <v>#N/A</v>
      </c>
      <c r="E1482" s="238" t="e">
        <f>IF(AND(VALUE(LEFT($A1482,3))=309,LEN($B1482)=3),VLOOKUP(VALUE(MID($B1482,2,2)),_309_Table2,MATCH(MID($B1482,1,1),_309_Table2_ColumnLookup,0),FALSE),
  IF($C1482="309 LCR SummaryA",OneYearSCR,IF($C1482="309 LCR SummaryB",UltimateSCR,IF(VALUE(LEFT($A1482,3))=309,VLOOKUP(VALUE(MID($B1482,2,1)),_309_Table2,MATCH(MID($B1482,1,1),_309_Table2_ColumnLookup,0),FALSE)
+N("309"),
  IF(VALUE(LEFT($A1482,3))=310,VLOOKUP(VALUE(MID($B1482,2,1)),_310_Table2,MATCH(MID($B1482,1,1),_310_Table2_ColumnLookup,0),FALSE)
+N("310"),
  IF(AND(VALUE(LEFT($A1482,3))=311,LEN($I1482)=4),VLOOKUP($I1482,_311_Table2,MATCH($B1482,_311_Table2_ColumnLookup,0),FALSE),
  IF(AND(VALUE(LEFT($A1482,3))=311,OR($B1482="I2",$B1482="J2",$B1482="K2",$B1482="L2")),VLOOKUP('311'!$G$58,_311_Table2,MATCH(MID($B1482,1,1),_311_Table2_ColumnLookup,0),FALSE),
  IF(AND(VALUE(LEFT($A1482,3))=311,RIGHT($B1482,5)="Total"),VLOOKUP('311'!$G$59,_311_Table2,MATCH(MID($B1482,1,1),_311_Table2_ColumnLookup,0),FALSE),
  IF(VALUE(LEFT($A1482,3))=311,VLOOKUP(VALUE(MID($B1482,2,1)),_311_Table2,MATCH(MID($B1482,1,1),_311_Table2_ColumnLookup,0),FALSE)
+N("311"),
  IF(AND(VALUE(LEFT($A1482,3))=312,LEFT($G1482,10)="Unincepted",$B1482="G "),VLOOKUP(" ULO",_312_Table2,MATCH('312'!$N$16,_312_Table2_ColumnLookup,0),FALSE),
  IF(AND(VALUE(LEFT($A1482,3))=312,LEFT($G1482,10)="Unincepted",$B1482="O "),VLOOKUP(" ULO",_312_Table2,MATCH('312'!$V$16,_312_Table2_ColumnLookup,0),FALSE),
  IF(AND(VALUE(LEFT($A1482,3))=312,LEFT($G1482,10)="Unincepted",$B1482="Q "),VLOOKUP(" ULO",_312_Table2,MATCH('312'!$X$16,_312_Table2_ColumnLookup,0),FALSE),
  IF(AND(VALUE(LEFT($A1482,3))=312,LEFT($G1482,10)="Unincepted"),VLOOKUP(" ULO",_312_Table2,MATCH(LEFT($B1482,1),_312_Table2_ColumnLookup,0),FALSE),
  IF(AND(VALUE(LEFT($A1482,3))=312,LEFT($G1482,5)="Total",$B1482="G "),VLOOKUP('312'!$F$80,_312_Table2,MATCH('312'!$N$16,_312_Table2_ColumnLookup,0),FALSE),
  IF(AND(VALUE(LEFT($A1482,3))=312,LEFT($G1482,5)="Total",$B1482="O "),VLOOKUP('312'!$F$80,_312_Table2,MATCH('312'!$V$16,_312_Table2_ColumnLookup,0),FALSE),
  IF(AND(VALUE(LEFT($A1482,3))=312,LEFT($G1482,5)="Total",$B1482="Q "),VLOOKUP('312'!$F$80,_312_Table2,MATCH('312'!$X$16,_312_Table2_ColumnLookup,0),FALSE),
  IF(AND(VALUE(LEFT($A1482,3))=312,LEFT($G1482,5)="Total"),VLOOKUP('312'!$F$80,_312_Table2,MATCH(LEFT($B1482,1),_312_Table2_ColumnLookup,0),FALSE),
  IF(AND(VALUE(LEFT($A1482,3))=312,LEN($I1482)=4,$B1482="G"),VLOOKUP($I1482,_312_Table2,MATCH('312'!$N$16,_312_Table2_ColumnLookup,0),FALSE),
  IF(AND(VALUE(LEFT($A1482,3))=312,LEN($I1482)=4,$B1482="O"),VLOOKUP($I1482,_312_Table2,MATCH('312'!$V$16,_312_Table2_ColumnLookup,0),FALSE),
  IF(AND(VALUE(LEFT($A1482,3))=312,LEN($I1482)=4,$B1482="Q"),VLOOKUP($I1482,_312_Table2,MATCH('312'!$X$16,_312_Table2_ColumnLookup,0),FALSE),
  IF(AND(VALUE(LEFT($A1482,3))=312,LEN($I1482)=4),VLOOKUP($I1482,_312_Table2,MATCH(LEFT($B1482,1),_312_Table2_ColumnLookup,0),FALSE)
+N("312"),
  IF(VALUE(LEFT($A1482,3))=313,VLOOKUP(VALUE(MID($B1482,2,1)),_313_Table2,MATCH(MID($B1482,1,1),_313_Table2_ColumnLookup,0),FALSE)
+N("313"),
  IF(AND(VALUE(LEFT($A1482,3))=314,LEN($B1482)=3),VLOOKUP(VALUE(MID($B1482,2,2)),_314_Table2,MATCH(MID($B1482,1,1),_314_Table2_ColumnLookup,0),FALSE),
  IF(VALUE(LEFT($A1482,3))=314,VLOOKUP(VALUE(MID($B1482,2,1)),_314_Table2,MATCH(MID($B1482,1,1),_314_Table2_ColumnLookup,0),FALSE)
+N("314"),
""))))))))))))))))))))))))</f>
        <v>#N/A</v>
      </c>
      <c r="F1482" s="238" t="e">
        <f>IF(AND(VALUE(LEFT($A1482,3))=309,LEN($B1482)=3),VLOOKUP(VALUE(MID($B1482,2,2)),_309_Table3,MATCH(MID($B1482,1,1),_309_Table3_ColumnLookup,0),FALSE),
  IF($C1482="309 LCR SummaryA",OneYearSCR,IF($C1482="309 LCR SummaryB",UltimateSCR,IF(VALUE(LEFT($A1482,3))=309,VLOOKUP(VALUE(MID($B1482,2,1)),_309_Table3,MATCH(MID($B1482,1,1),_309_Table3_ColumnLookup,0),FALSE)
+N("309"),
  IF(VALUE(LEFT($A1482,3))=310,VLOOKUP(VALUE(MID($B1482,2,1)),_310_Table3,MATCH(MID($B1482,1,1),_310_Table3_ColumnLookup,0),FALSE)
+N("310"),
  IF(AND(VALUE(LEFT($A1482,3))=311,LEN($I1482)=4),VLOOKUP($I1482,_311_Table3,MATCH($B1482,_311_Table3_ColumnLookup,0),FALSE),
  IF(AND(VALUE(LEFT($A1482,3))=311,OR($B1482="I2",$B1482="J2",$B1482="K2",$B1482="L2")),VLOOKUP('311'!$G$58,_311_Table3,MATCH(MID($B1482,1,1),_311_Table3_ColumnLookup,0),FALSE),
  IF(AND(VALUE(LEFT($A1482,3))=311,RIGHT($B1482,5)="Total"),VLOOKUP('311'!$G$59,_311_Table3,MATCH(MID($B1482,1,1),_311_Table3_ColumnLookup,0),FALSE),
  IF(VALUE(LEFT($A1482,3))=311,VLOOKUP(VALUE(MID($B1482,2,1)),_311_Table3,MATCH(MID($B1482,1,1),_311_Table3_ColumnLookup,0),FALSE)
+N("311"),
  IF(AND(VALUE(LEFT($A1482,3))=312,LEFT($G1482,10)="Unincepted",$B1482="G "),VLOOKUP(" ULO",_312_Table3,MATCH('312'!$N$16,_312_Table3_ColumnLookup,0),FALSE),
  IF(AND(VALUE(LEFT($A1482,3))=312,LEFT($G1482,10)="Unincepted",$B1482="O "),VLOOKUP(" ULO",_312_Table3,MATCH('312'!$V$16,_312_Table3_ColumnLookup,0),FALSE),
  IF(AND(VALUE(LEFT($A1482,3))=312,LEFT($G1482,10)="Unincepted",$B1482="Q "),VLOOKUP(" ULO",_312_Table3,MATCH('312'!$X$16,_312_Table3_ColumnLookup,0),FALSE),
  IF(AND(VALUE(LEFT($A1482,3))=312,LEFT($G1482,10)="Unincepted"),VLOOKUP(" ULO",_312_Table3,MATCH(LEFT($B1482,1),_312_Table3_ColumnLookup,0),FALSE),
  IF(AND(VALUE(LEFT($A1482,3))=312,LEFT($G1482,5)="Total",$B1482="G "),VLOOKUP('312'!$F$80,_312_Table3,MATCH('312'!$N$16,_312_Table3_ColumnLookup,0),FALSE),
  IF(AND(VALUE(LEFT($A1482,3))=312,LEFT($G1482,5)="Total",$B1482="O "),VLOOKUP('312'!$F$80,_312_Table3,MATCH('312'!$V$16,_312_Table3_ColumnLookup,0),FALSE),
  IF(AND(VALUE(LEFT($A1482,3))=312,LEFT($G1482,5)="Total",$B1482="Q "),VLOOKUP('312'!$F$80,_312_Table3,MATCH('312'!$X$16,_312_Table3_ColumnLookup,0),FALSE),
  IF(AND(VALUE(LEFT($A1482,3))=312,LEFT($G1482,5)="Total"),VLOOKUP('312'!$F$80,_312_Table3,MATCH(LEFT($B1482,1),_312_Table3_ColumnLookup,0),FALSE),
  IF(AND(VALUE(LEFT($A1482,3))=312,LEN($I1482)=4,$B1482="G"),VLOOKUP($I1482,_312_Table3,MATCH('312'!$N$16,_312_Table3_ColumnLookup,0),FALSE),
  IF(AND(VALUE(LEFT($A1482,3))=312,LEN($I1482)=4,$B1482="O"),VLOOKUP($I1482,_312_Table3,MATCH('312'!$V$16,_312_Table3_ColumnLookup,0),FALSE),
  IF(AND(VALUE(LEFT($A1482,3))=312,LEN($I1482)=4,$B1482="Q"),VLOOKUP($I1482,_312_Table3,MATCH('312'!$X$16,_312_Table3_ColumnLookup,0),FALSE),
  IF(AND(VALUE(LEFT($A1482,3))=312,LEN($I1482)=4),VLOOKUP($I1482,_312_Table3,MATCH(LEFT($B1482,1),_312_Table3_ColumnLookup,0),FALSE)
+N("312"),
  IF(VALUE(LEFT($A1482,3))=313,VLOOKUP(VALUE(MID($B1482,2,1)),_313_Table3,MATCH(MID($B1482,1,1),_313_Table3_ColumnLookup,0),FALSE)
+N("313"),
  IF(AND(VALUE(LEFT($A1482,3))=314,LEN($B1482)=3),VLOOKUP(VALUE(MID($B1482,2,2)),_314_Table3,MATCH(MID($B1482,1,1),_314_Table3_ColumnLookup,0),FALSE),
  IF(VALUE(LEFT($A1482,3))=314,VLOOKUP(VALUE(MID($B1482,2,1)),_314_Table3,MATCH(MID($B1482,1,1),_314_Table3_ColumnLookup,0),FALSE)
+N("314"),
""))))))))))))))))))))))))</f>
        <v>#N/A</v>
      </c>
      <c r="H1482" s="321" t="str">
        <f>IFERROR(
IF(ISERROR($D1482)=FALSE,$D1482,IF(ISERROR($E1482)=FALSE,$E1482,IF(ISERROR($F1482)=FALSE,$F1482
+N("012 checkboxes"),
IF(
IF(OR(LEFT($A1482,9)="Syndicate",LEFT($A1482,12)="NewSyndicate"),VLOOKUP($A1482,'012'!$J:$ZW,MATCH("Link to button",'012'!$J$1:$ZW$1,0),0)
+N("309 checkbox"),
IF($C1482="309 LCR Summary0",VLOOKUP("Notes990",'309'!$P:$ZZ,MATCH("Link to button",'309'!$P$1:$ZZ$1,0),0)
+N("313 checkboxes"),
IF($C1482="313 Financial Information0LcmVsScr",IF($C1482="309 LCR Summary0",VLOOKUP("LcmVsScr",'309'!$N:$ZZ,MATCH("Link to button",'309'!$N$1:$ZZ$1,0),0),
IF($C1482="313 Financial Information0LcrDocAttached",IF($C1482="309 LCR Summary0",VLOOKUP("LcrDocAttached",'309'!$N:$ZZ,MATCH("Link to button",'309'!$N$1:$ZZ$1,0),
0)))))))=1,TRUE,FALSE)
))),"")</f>
        <v/>
      </c>
    </row>
    <row r="1483" spans="1:8">
      <c r="A1483" s="237" t="e">
        <f>VLOOKUP($G1483,CSVLookups!$B:$R,MATCH(A$1,CSVLookups!$B$1:$R$1,0),FALSE)</f>
        <v>#N/A</v>
      </c>
      <c r="B1483" s="237" t="e">
        <f>VLOOKUP($G1483,CSVLookups!$B:$R,MATCH(B$1,CSVLookups!$B$1:$R$1,0),FALSE)</f>
        <v>#N/A</v>
      </c>
      <c r="C1483" s="238" t="e">
        <f t="shared" si="23"/>
        <v>#N/A</v>
      </c>
      <c r="D1483" s="238" t="e">
        <f>IF(AND(VALUE(LEFT($A1483,3))=309,LEN($B1483)=3),VLOOKUP(VALUE(MID($B1483,2,2)),_309_Table1,MATCH(MID($B1483,1,1),_309_Table1_ColumnLookup,0),FALSE),
  IF($C1483="309 LCR SummaryA",OneYearSCR,IF($C1483="309 LCR SummaryB",UltimateSCR,IF(VALUE(LEFT($A1483,3))=309,VLOOKUP(VALUE(MID($B1483,2,1)),_309_Table1,MATCH(MID($B1483,1,1),_309_Table1_ColumnLookup,0),FALSE)
+N("309"),
  IF(VALUE(LEFT($A1483,3))=310,VLOOKUP(VALUE(MID($B1483,2,1)),_310_Table1,MATCH(MID($B1483,1,1),_310_Table1_ColumnLookup,0),FALSE)
+N("310"),
  IF(AND(VALUE(LEFT($A1483,3))=311,LEN($I1483)=4),VLOOKUP($I1483,_311_Table1,MATCH($B1483,_311_Table1_ColumnLookup,0),FALSE),
  IF(AND(VALUE(LEFT($A1483,3))=311,OR($B1483="I2",$B1483="J2",$B1483="K2",$B1483="L2")),VLOOKUP('311'!$G$58,_311_Table1,MATCH(MID($B1483,1,1),_311_Table1_ColumnLookup,0),FALSE),
  IF(AND(VALUE(LEFT($A1483,3))=311,RIGHT($B1483,5)="Total"),VLOOKUP('311'!$G$59,_311_Table1,MATCH(MID($B1483,1,1),_311_Table1_ColumnLookup,0),FALSE),
  IF(VALUE(LEFT($A1483,3))=311,VLOOKUP(VALUE(MID($B1483,2,1)),_311_Table1,MATCH(MID($B1483,1,1),_311_Table1_ColumnLookup,0),FALSE)
+N("311"),
  IF(AND(VALUE(LEFT($A1483,3))=312,LEFT($G1483,10)="Unincepted",$B1483="G "),VLOOKUP(" ULO",_312_Table1,MATCH('312'!$N$16,_312_Table1_ColumnLookup,0),FALSE),
  IF(AND(VALUE(LEFT($A1483,3))=312,LEFT($G1483,10)="Unincepted",$B1483="O "),VLOOKUP(" ULO",_312_Table1,MATCH('312'!$V$16,_312_Table1_ColumnLookup,0),FALSE),
  IF(AND(VALUE(LEFT($A1483,3))=312,LEFT($G1483,10)="Unincepted",$B1483="Q "),VLOOKUP(" ULO",_312_Table1,MATCH('312'!$X$16,_312_Table1_ColumnLookup,0),FALSE),
  IF(AND(VALUE(LEFT($A1483,3))=312,LEFT($G1483,10)="Unincepted"),VLOOKUP(" ULO",_312_Table1,MATCH(LEFT($B1483,1),_312_Table1_ColumnLookup,0),FALSE),
  IF(AND(VALUE(LEFT($A1483,3))=312,LEFT($G1483,5)="Total",$B1483="G "),VLOOKUP('312'!$F$80,_312_Table1,MATCH('312'!$N$16,_312_Table1_ColumnLookup,0),FALSE),
  IF(AND(VALUE(LEFT($A1483,3))=312,LEFT($G1483,5)="Total",$B1483="O "),VLOOKUP('312'!$F$80,_312_Table1,MATCH('312'!$V$16,_312_Table1_ColumnLookup,0),FALSE),
  IF(AND(VALUE(LEFT($A1483,3))=312,LEFT($G1483,5)="Total",$B1483="Q "),VLOOKUP('312'!$F$80,_312_Table1,MATCH('312'!$X$16,_312_Table1_ColumnLookup,0),FALSE),
  IF(AND(VALUE(LEFT($A1483,3))=312,LEFT($G1483,5)="Total"),VLOOKUP('312'!$F$80,_312_Table1,MATCH(LEFT($B1483,1),_312_Table1_ColumnLookup,0),FALSE),
  IF(AND(VALUE(LEFT($A1483,3))=312,LEN($I1483)=4,$B1483="G"),VLOOKUP($I1483,_312_Table1,MATCH('312'!$N$16,_312_Table1_ColumnLookup,0),FALSE),
  IF(AND(VALUE(LEFT($A1483,3))=312,LEN($I1483)=4,$B1483="O"),VLOOKUP($I1483,_312_Table1,MATCH('312'!$V$16,_312_Table1_ColumnLookup,0),FALSE),
  IF(AND(VALUE(LEFT($A1483,3))=312,LEN($I1483)=4,$B1483="Q"),VLOOKUP($I1483,_312_Table1,MATCH('312'!$X$16,_312_Table1_ColumnLookup,0),FALSE),
  IF(AND(VALUE(LEFT($A1483,3))=312,LEN($I1483)=4),VLOOKUP($I1483,_312_Table1,MATCH(LEFT($B1483,1),_312_Table1_ColumnLookup,0),FALSE)
+N("312"),
  IF(VALUE(LEFT($A1483,3))=313,VLOOKUP(VALUE(MID($B1483,2,1)),_313_Table1,MATCH(MID($B1483,1,1),_313_Table1_ColumnLookup,0),FALSE)
+N("313"),
  IF(AND(VALUE(LEFT($A1483,3))=314,LEN($B1483)=3),VLOOKUP(VALUE(MID($B1483,2,2)),_314_Table1,MATCH(MID($B1483,1,1),_314_Table1_ColumnLookup,0),FALSE),
  IF(VALUE(LEFT($A1483,3))=314,VLOOKUP(VALUE(MID($B1483,2,1)),_314_Table1,MATCH(MID($B1483,1,1),_314_Table1_ColumnLookup,0),FALSE)
+N("314"),
""))))))))))))))))))))))))</f>
        <v>#N/A</v>
      </c>
      <c r="E1483" s="238" t="e">
        <f>IF(AND(VALUE(LEFT($A1483,3))=309,LEN($B1483)=3),VLOOKUP(VALUE(MID($B1483,2,2)),_309_Table2,MATCH(MID($B1483,1,1),_309_Table2_ColumnLookup,0),FALSE),
  IF($C1483="309 LCR SummaryA",OneYearSCR,IF($C1483="309 LCR SummaryB",UltimateSCR,IF(VALUE(LEFT($A1483,3))=309,VLOOKUP(VALUE(MID($B1483,2,1)),_309_Table2,MATCH(MID($B1483,1,1),_309_Table2_ColumnLookup,0),FALSE)
+N("309"),
  IF(VALUE(LEFT($A1483,3))=310,VLOOKUP(VALUE(MID($B1483,2,1)),_310_Table2,MATCH(MID($B1483,1,1),_310_Table2_ColumnLookup,0),FALSE)
+N("310"),
  IF(AND(VALUE(LEFT($A1483,3))=311,LEN($I1483)=4),VLOOKUP($I1483,_311_Table2,MATCH($B1483,_311_Table2_ColumnLookup,0),FALSE),
  IF(AND(VALUE(LEFT($A1483,3))=311,OR($B1483="I2",$B1483="J2",$B1483="K2",$B1483="L2")),VLOOKUP('311'!$G$58,_311_Table2,MATCH(MID($B1483,1,1),_311_Table2_ColumnLookup,0),FALSE),
  IF(AND(VALUE(LEFT($A1483,3))=311,RIGHT($B1483,5)="Total"),VLOOKUP('311'!$G$59,_311_Table2,MATCH(MID($B1483,1,1),_311_Table2_ColumnLookup,0),FALSE),
  IF(VALUE(LEFT($A1483,3))=311,VLOOKUP(VALUE(MID($B1483,2,1)),_311_Table2,MATCH(MID($B1483,1,1),_311_Table2_ColumnLookup,0),FALSE)
+N("311"),
  IF(AND(VALUE(LEFT($A1483,3))=312,LEFT($G1483,10)="Unincepted",$B1483="G "),VLOOKUP(" ULO",_312_Table2,MATCH('312'!$N$16,_312_Table2_ColumnLookup,0),FALSE),
  IF(AND(VALUE(LEFT($A1483,3))=312,LEFT($G1483,10)="Unincepted",$B1483="O "),VLOOKUP(" ULO",_312_Table2,MATCH('312'!$V$16,_312_Table2_ColumnLookup,0),FALSE),
  IF(AND(VALUE(LEFT($A1483,3))=312,LEFT($G1483,10)="Unincepted",$B1483="Q "),VLOOKUP(" ULO",_312_Table2,MATCH('312'!$X$16,_312_Table2_ColumnLookup,0),FALSE),
  IF(AND(VALUE(LEFT($A1483,3))=312,LEFT($G1483,10)="Unincepted"),VLOOKUP(" ULO",_312_Table2,MATCH(LEFT($B1483,1),_312_Table2_ColumnLookup,0),FALSE),
  IF(AND(VALUE(LEFT($A1483,3))=312,LEFT($G1483,5)="Total",$B1483="G "),VLOOKUP('312'!$F$80,_312_Table2,MATCH('312'!$N$16,_312_Table2_ColumnLookup,0),FALSE),
  IF(AND(VALUE(LEFT($A1483,3))=312,LEFT($G1483,5)="Total",$B1483="O "),VLOOKUP('312'!$F$80,_312_Table2,MATCH('312'!$V$16,_312_Table2_ColumnLookup,0),FALSE),
  IF(AND(VALUE(LEFT($A1483,3))=312,LEFT($G1483,5)="Total",$B1483="Q "),VLOOKUP('312'!$F$80,_312_Table2,MATCH('312'!$X$16,_312_Table2_ColumnLookup,0),FALSE),
  IF(AND(VALUE(LEFT($A1483,3))=312,LEFT($G1483,5)="Total"),VLOOKUP('312'!$F$80,_312_Table2,MATCH(LEFT($B1483,1),_312_Table2_ColumnLookup,0),FALSE),
  IF(AND(VALUE(LEFT($A1483,3))=312,LEN($I1483)=4,$B1483="G"),VLOOKUP($I1483,_312_Table2,MATCH('312'!$N$16,_312_Table2_ColumnLookup,0),FALSE),
  IF(AND(VALUE(LEFT($A1483,3))=312,LEN($I1483)=4,$B1483="O"),VLOOKUP($I1483,_312_Table2,MATCH('312'!$V$16,_312_Table2_ColumnLookup,0),FALSE),
  IF(AND(VALUE(LEFT($A1483,3))=312,LEN($I1483)=4,$B1483="Q"),VLOOKUP($I1483,_312_Table2,MATCH('312'!$X$16,_312_Table2_ColumnLookup,0),FALSE),
  IF(AND(VALUE(LEFT($A1483,3))=312,LEN($I1483)=4),VLOOKUP($I1483,_312_Table2,MATCH(LEFT($B1483,1),_312_Table2_ColumnLookup,0),FALSE)
+N("312"),
  IF(VALUE(LEFT($A1483,3))=313,VLOOKUP(VALUE(MID($B1483,2,1)),_313_Table2,MATCH(MID($B1483,1,1),_313_Table2_ColumnLookup,0),FALSE)
+N("313"),
  IF(AND(VALUE(LEFT($A1483,3))=314,LEN($B1483)=3),VLOOKUP(VALUE(MID($B1483,2,2)),_314_Table2,MATCH(MID($B1483,1,1),_314_Table2_ColumnLookup,0),FALSE),
  IF(VALUE(LEFT($A1483,3))=314,VLOOKUP(VALUE(MID($B1483,2,1)),_314_Table2,MATCH(MID($B1483,1,1),_314_Table2_ColumnLookup,0),FALSE)
+N("314"),
""))))))))))))))))))))))))</f>
        <v>#N/A</v>
      </c>
      <c r="F1483" s="238" t="e">
        <f>IF(AND(VALUE(LEFT($A1483,3))=309,LEN($B1483)=3),VLOOKUP(VALUE(MID($B1483,2,2)),_309_Table3,MATCH(MID($B1483,1,1),_309_Table3_ColumnLookup,0),FALSE),
  IF($C1483="309 LCR SummaryA",OneYearSCR,IF($C1483="309 LCR SummaryB",UltimateSCR,IF(VALUE(LEFT($A1483,3))=309,VLOOKUP(VALUE(MID($B1483,2,1)),_309_Table3,MATCH(MID($B1483,1,1),_309_Table3_ColumnLookup,0),FALSE)
+N("309"),
  IF(VALUE(LEFT($A1483,3))=310,VLOOKUP(VALUE(MID($B1483,2,1)),_310_Table3,MATCH(MID($B1483,1,1),_310_Table3_ColumnLookup,0),FALSE)
+N("310"),
  IF(AND(VALUE(LEFT($A1483,3))=311,LEN($I1483)=4),VLOOKUP($I1483,_311_Table3,MATCH($B1483,_311_Table3_ColumnLookup,0),FALSE),
  IF(AND(VALUE(LEFT($A1483,3))=311,OR($B1483="I2",$B1483="J2",$B1483="K2",$B1483="L2")),VLOOKUP('311'!$G$58,_311_Table3,MATCH(MID($B1483,1,1),_311_Table3_ColumnLookup,0),FALSE),
  IF(AND(VALUE(LEFT($A1483,3))=311,RIGHT($B1483,5)="Total"),VLOOKUP('311'!$G$59,_311_Table3,MATCH(MID($B1483,1,1),_311_Table3_ColumnLookup,0),FALSE),
  IF(VALUE(LEFT($A1483,3))=311,VLOOKUP(VALUE(MID($B1483,2,1)),_311_Table3,MATCH(MID($B1483,1,1),_311_Table3_ColumnLookup,0),FALSE)
+N("311"),
  IF(AND(VALUE(LEFT($A1483,3))=312,LEFT($G1483,10)="Unincepted",$B1483="G "),VLOOKUP(" ULO",_312_Table3,MATCH('312'!$N$16,_312_Table3_ColumnLookup,0),FALSE),
  IF(AND(VALUE(LEFT($A1483,3))=312,LEFT($G1483,10)="Unincepted",$B1483="O "),VLOOKUP(" ULO",_312_Table3,MATCH('312'!$V$16,_312_Table3_ColumnLookup,0),FALSE),
  IF(AND(VALUE(LEFT($A1483,3))=312,LEFT($G1483,10)="Unincepted",$B1483="Q "),VLOOKUP(" ULO",_312_Table3,MATCH('312'!$X$16,_312_Table3_ColumnLookup,0),FALSE),
  IF(AND(VALUE(LEFT($A1483,3))=312,LEFT($G1483,10)="Unincepted"),VLOOKUP(" ULO",_312_Table3,MATCH(LEFT($B1483,1),_312_Table3_ColumnLookup,0),FALSE),
  IF(AND(VALUE(LEFT($A1483,3))=312,LEFT($G1483,5)="Total",$B1483="G "),VLOOKUP('312'!$F$80,_312_Table3,MATCH('312'!$N$16,_312_Table3_ColumnLookup,0),FALSE),
  IF(AND(VALUE(LEFT($A1483,3))=312,LEFT($G1483,5)="Total",$B1483="O "),VLOOKUP('312'!$F$80,_312_Table3,MATCH('312'!$V$16,_312_Table3_ColumnLookup,0),FALSE),
  IF(AND(VALUE(LEFT($A1483,3))=312,LEFT($G1483,5)="Total",$B1483="Q "),VLOOKUP('312'!$F$80,_312_Table3,MATCH('312'!$X$16,_312_Table3_ColumnLookup,0),FALSE),
  IF(AND(VALUE(LEFT($A1483,3))=312,LEFT($G1483,5)="Total"),VLOOKUP('312'!$F$80,_312_Table3,MATCH(LEFT($B1483,1),_312_Table3_ColumnLookup,0),FALSE),
  IF(AND(VALUE(LEFT($A1483,3))=312,LEN($I1483)=4,$B1483="G"),VLOOKUP($I1483,_312_Table3,MATCH('312'!$N$16,_312_Table3_ColumnLookup,0),FALSE),
  IF(AND(VALUE(LEFT($A1483,3))=312,LEN($I1483)=4,$B1483="O"),VLOOKUP($I1483,_312_Table3,MATCH('312'!$V$16,_312_Table3_ColumnLookup,0),FALSE),
  IF(AND(VALUE(LEFT($A1483,3))=312,LEN($I1483)=4,$B1483="Q"),VLOOKUP($I1483,_312_Table3,MATCH('312'!$X$16,_312_Table3_ColumnLookup,0),FALSE),
  IF(AND(VALUE(LEFT($A1483,3))=312,LEN($I1483)=4),VLOOKUP($I1483,_312_Table3,MATCH(LEFT($B1483,1),_312_Table3_ColumnLookup,0),FALSE)
+N("312"),
  IF(VALUE(LEFT($A1483,3))=313,VLOOKUP(VALUE(MID($B1483,2,1)),_313_Table3,MATCH(MID($B1483,1,1),_313_Table3_ColumnLookup,0),FALSE)
+N("313"),
  IF(AND(VALUE(LEFT($A1483,3))=314,LEN($B1483)=3),VLOOKUP(VALUE(MID($B1483,2,2)),_314_Table3,MATCH(MID($B1483,1,1),_314_Table3_ColumnLookup,0),FALSE),
  IF(VALUE(LEFT($A1483,3))=314,VLOOKUP(VALUE(MID($B1483,2,1)),_314_Table3,MATCH(MID($B1483,1,1),_314_Table3_ColumnLookup,0),FALSE)
+N("314"),
""))))))))))))))))))))))))</f>
        <v>#N/A</v>
      </c>
      <c r="H1483" s="321" t="str">
        <f>IFERROR(
IF(ISERROR($D1483)=FALSE,$D1483,IF(ISERROR($E1483)=FALSE,$E1483,IF(ISERROR($F1483)=FALSE,$F1483
+N("012 checkboxes"),
IF(
IF(OR(LEFT($A1483,9)="Syndicate",LEFT($A1483,12)="NewSyndicate"),VLOOKUP($A1483,'012'!$J:$ZW,MATCH("Link to button",'012'!$J$1:$ZW$1,0),0)
+N("309 checkbox"),
IF($C1483="309 LCR Summary0",VLOOKUP("Notes990",'309'!$P:$ZZ,MATCH("Link to button",'309'!$P$1:$ZZ$1,0),0)
+N("313 checkboxes"),
IF($C1483="313 Financial Information0LcmVsScr",IF($C1483="309 LCR Summary0",VLOOKUP("LcmVsScr",'309'!$N:$ZZ,MATCH("Link to button",'309'!$N$1:$ZZ$1,0),0),
IF($C1483="313 Financial Information0LcrDocAttached",IF($C1483="309 LCR Summary0",VLOOKUP("LcrDocAttached",'309'!$N:$ZZ,MATCH("Link to button",'309'!$N$1:$ZZ$1,0),
0)))))))=1,TRUE,FALSE)
))),"")</f>
        <v/>
      </c>
    </row>
    <row r="1484" spans="1:8">
      <c r="A1484" s="237" t="e">
        <f>VLOOKUP($G1484,CSVLookups!$B:$R,MATCH(A$1,CSVLookups!$B$1:$R$1,0),FALSE)</f>
        <v>#N/A</v>
      </c>
      <c r="B1484" s="237" t="e">
        <f>VLOOKUP($G1484,CSVLookups!$B:$R,MATCH(B$1,CSVLookups!$B$1:$R$1,0),FALSE)</f>
        <v>#N/A</v>
      </c>
      <c r="C1484" s="238" t="e">
        <f t="shared" si="23"/>
        <v>#N/A</v>
      </c>
      <c r="D1484" s="238" t="e">
        <f>IF(AND(VALUE(LEFT($A1484,3))=309,LEN($B1484)=3),VLOOKUP(VALUE(MID($B1484,2,2)),_309_Table1,MATCH(MID($B1484,1,1),_309_Table1_ColumnLookup,0),FALSE),
  IF($C1484="309 LCR SummaryA",OneYearSCR,IF($C1484="309 LCR SummaryB",UltimateSCR,IF(VALUE(LEFT($A1484,3))=309,VLOOKUP(VALUE(MID($B1484,2,1)),_309_Table1,MATCH(MID($B1484,1,1),_309_Table1_ColumnLookup,0),FALSE)
+N("309"),
  IF(VALUE(LEFT($A1484,3))=310,VLOOKUP(VALUE(MID($B1484,2,1)),_310_Table1,MATCH(MID($B1484,1,1),_310_Table1_ColumnLookup,0),FALSE)
+N("310"),
  IF(AND(VALUE(LEFT($A1484,3))=311,LEN($I1484)=4),VLOOKUP($I1484,_311_Table1,MATCH($B1484,_311_Table1_ColumnLookup,0),FALSE),
  IF(AND(VALUE(LEFT($A1484,3))=311,OR($B1484="I2",$B1484="J2",$B1484="K2",$B1484="L2")),VLOOKUP('311'!$G$58,_311_Table1,MATCH(MID($B1484,1,1),_311_Table1_ColumnLookup,0),FALSE),
  IF(AND(VALUE(LEFT($A1484,3))=311,RIGHT($B1484,5)="Total"),VLOOKUP('311'!$G$59,_311_Table1,MATCH(MID($B1484,1,1),_311_Table1_ColumnLookup,0),FALSE),
  IF(VALUE(LEFT($A1484,3))=311,VLOOKUP(VALUE(MID($B1484,2,1)),_311_Table1,MATCH(MID($B1484,1,1),_311_Table1_ColumnLookup,0),FALSE)
+N("311"),
  IF(AND(VALUE(LEFT($A1484,3))=312,LEFT($G1484,10)="Unincepted",$B1484="G "),VLOOKUP(" ULO",_312_Table1,MATCH('312'!$N$16,_312_Table1_ColumnLookup,0),FALSE),
  IF(AND(VALUE(LEFT($A1484,3))=312,LEFT($G1484,10)="Unincepted",$B1484="O "),VLOOKUP(" ULO",_312_Table1,MATCH('312'!$V$16,_312_Table1_ColumnLookup,0),FALSE),
  IF(AND(VALUE(LEFT($A1484,3))=312,LEFT($G1484,10)="Unincepted",$B1484="Q "),VLOOKUP(" ULO",_312_Table1,MATCH('312'!$X$16,_312_Table1_ColumnLookup,0),FALSE),
  IF(AND(VALUE(LEFT($A1484,3))=312,LEFT($G1484,10)="Unincepted"),VLOOKUP(" ULO",_312_Table1,MATCH(LEFT($B1484,1),_312_Table1_ColumnLookup,0),FALSE),
  IF(AND(VALUE(LEFT($A1484,3))=312,LEFT($G1484,5)="Total",$B1484="G "),VLOOKUP('312'!$F$80,_312_Table1,MATCH('312'!$N$16,_312_Table1_ColumnLookup,0),FALSE),
  IF(AND(VALUE(LEFT($A1484,3))=312,LEFT($G1484,5)="Total",$B1484="O "),VLOOKUP('312'!$F$80,_312_Table1,MATCH('312'!$V$16,_312_Table1_ColumnLookup,0),FALSE),
  IF(AND(VALUE(LEFT($A1484,3))=312,LEFT($G1484,5)="Total",$B1484="Q "),VLOOKUP('312'!$F$80,_312_Table1,MATCH('312'!$X$16,_312_Table1_ColumnLookup,0),FALSE),
  IF(AND(VALUE(LEFT($A1484,3))=312,LEFT($G1484,5)="Total"),VLOOKUP('312'!$F$80,_312_Table1,MATCH(LEFT($B1484,1),_312_Table1_ColumnLookup,0),FALSE),
  IF(AND(VALUE(LEFT($A1484,3))=312,LEN($I1484)=4,$B1484="G"),VLOOKUP($I1484,_312_Table1,MATCH('312'!$N$16,_312_Table1_ColumnLookup,0),FALSE),
  IF(AND(VALUE(LEFT($A1484,3))=312,LEN($I1484)=4,$B1484="O"),VLOOKUP($I1484,_312_Table1,MATCH('312'!$V$16,_312_Table1_ColumnLookup,0),FALSE),
  IF(AND(VALUE(LEFT($A1484,3))=312,LEN($I1484)=4,$B1484="Q"),VLOOKUP($I1484,_312_Table1,MATCH('312'!$X$16,_312_Table1_ColumnLookup,0),FALSE),
  IF(AND(VALUE(LEFT($A1484,3))=312,LEN($I1484)=4),VLOOKUP($I1484,_312_Table1,MATCH(LEFT($B1484,1),_312_Table1_ColumnLookup,0),FALSE)
+N("312"),
  IF(VALUE(LEFT($A1484,3))=313,VLOOKUP(VALUE(MID($B1484,2,1)),_313_Table1,MATCH(MID($B1484,1,1),_313_Table1_ColumnLookup,0),FALSE)
+N("313"),
  IF(AND(VALUE(LEFT($A1484,3))=314,LEN($B1484)=3),VLOOKUP(VALUE(MID($B1484,2,2)),_314_Table1,MATCH(MID($B1484,1,1),_314_Table1_ColumnLookup,0),FALSE),
  IF(VALUE(LEFT($A1484,3))=314,VLOOKUP(VALUE(MID($B1484,2,1)),_314_Table1,MATCH(MID($B1484,1,1),_314_Table1_ColumnLookup,0),FALSE)
+N("314"),
""))))))))))))))))))))))))</f>
        <v>#N/A</v>
      </c>
      <c r="E1484" s="238" t="e">
        <f>IF(AND(VALUE(LEFT($A1484,3))=309,LEN($B1484)=3),VLOOKUP(VALUE(MID($B1484,2,2)),_309_Table2,MATCH(MID($B1484,1,1),_309_Table2_ColumnLookup,0),FALSE),
  IF($C1484="309 LCR SummaryA",OneYearSCR,IF($C1484="309 LCR SummaryB",UltimateSCR,IF(VALUE(LEFT($A1484,3))=309,VLOOKUP(VALUE(MID($B1484,2,1)),_309_Table2,MATCH(MID($B1484,1,1),_309_Table2_ColumnLookup,0),FALSE)
+N("309"),
  IF(VALUE(LEFT($A1484,3))=310,VLOOKUP(VALUE(MID($B1484,2,1)),_310_Table2,MATCH(MID($B1484,1,1),_310_Table2_ColumnLookup,0),FALSE)
+N("310"),
  IF(AND(VALUE(LEFT($A1484,3))=311,LEN($I1484)=4),VLOOKUP($I1484,_311_Table2,MATCH($B1484,_311_Table2_ColumnLookup,0),FALSE),
  IF(AND(VALUE(LEFT($A1484,3))=311,OR($B1484="I2",$B1484="J2",$B1484="K2",$B1484="L2")),VLOOKUP('311'!$G$58,_311_Table2,MATCH(MID($B1484,1,1),_311_Table2_ColumnLookup,0),FALSE),
  IF(AND(VALUE(LEFT($A1484,3))=311,RIGHT($B1484,5)="Total"),VLOOKUP('311'!$G$59,_311_Table2,MATCH(MID($B1484,1,1),_311_Table2_ColumnLookup,0),FALSE),
  IF(VALUE(LEFT($A1484,3))=311,VLOOKUP(VALUE(MID($B1484,2,1)),_311_Table2,MATCH(MID($B1484,1,1),_311_Table2_ColumnLookup,0),FALSE)
+N("311"),
  IF(AND(VALUE(LEFT($A1484,3))=312,LEFT($G1484,10)="Unincepted",$B1484="G "),VLOOKUP(" ULO",_312_Table2,MATCH('312'!$N$16,_312_Table2_ColumnLookup,0),FALSE),
  IF(AND(VALUE(LEFT($A1484,3))=312,LEFT($G1484,10)="Unincepted",$B1484="O "),VLOOKUP(" ULO",_312_Table2,MATCH('312'!$V$16,_312_Table2_ColumnLookup,0),FALSE),
  IF(AND(VALUE(LEFT($A1484,3))=312,LEFT($G1484,10)="Unincepted",$B1484="Q "),VLOOKUP(" ULO",_312_Table2,MATCH('312'!$X$16,_312_Table2_ColumnLookup,0),FALSE),
  IF(AND(VALUE(LEFT($A1484,3))=312,LEFT($G1484,10)="Unincepted"),VLOOKUP(" ULO",_312_Table2,MATCH(LEFT($B1484,1),_312_Table2_ColumnLookup,0),FALSE),
  IF(AND(VALUE(LEFT($A1484,3))=312,LEFT($G1484,5)="Total",$B1484="G "),VLOOKUP('312'!$F$80,_312_Table2,MATCH('312'!$N$16,_312_Table2_ColumnLookup,0),FALSE),
  IF(AND(VALUE(LEFT($A1484,3))=312,LEFT($G1484,5)="Total",$B1484="O "),VLOOKUP('312'!$F$80,_312_Table2,MATCH('312'!$V$16,_312_Table2_ColumnLookup,0),FALSE),
  IF(AND(VALUE(LEFT($A1484,3))=312,LEFT($G1484,5)="Total",$B1484="Q "),VLOOKUP('312'!$F$80,_312_Table2,MATCH('312'!$X$16,_312_Table2_ColumnLookup,0),FALSE),
  IF(AND(VALUE(LEFT($A1484,3))=312,LEFT($G1484,5)="Total"),VLOOKUP('312'!$F$80,_312_Table2,MATCH(LEFT($B1484,1),_312_Table2_ColumnLookup,0),FALSE),
  IF(AND(VALUE(LEFT($A1484,3))=312,LEN($I1484)=4,$B1484="G"),VLOOKUP($I1484,_312_Table2,MATCH('312'!$N$16,_312_Table2_ColumnLookup,0),FALSE),
  IF(AND(VALUE(LEFT($A1484,3))=312,LEN($I1484)=4,$B1484="O"),VLOOKUP($I1484,_312_Table2,MATCH('312'!$V$16,_312_Table2_ColumnLookup,0),FALSE),
  IF(AND(VALUE(LEFT($A1484,3))=312,LEN($I1484)=4,$B1484="Q"),VLOOKUP($I1484,_312_Table2,MATCH('312'!$X$16,_312_Table2_ColumnLookup,0),FALSE),
  IF(AND(VALUE(LEFT($A1484,3))=312,LEN($I1484)=4),VLOOKUP($I1484,_312_Table2,MATCH(LEFT($B1484,1),_312_Table2_ColumnLookup,0),FALSE)
+N("312"),
  IF(VALUE(LEFT($A1484,3))=313,VLOOKUP(VALUE(MID($B1484,2,1)),_313_Table2,MATCH(MID($B1484,1,1),_313_Table2_ColumnLookup,0),FALSE)
+N("313"),
  IF(AND(VALUE(LEFT($A1484,3))=314,LEN($B1484)=3),VLOOKUP(VALUE(MID($B1484,2,2)),_314_Table2,MATCH(MID($B1484,1,1),_314_Table2_ColumnLookup,0),FALSE),
  IF(VALUE(LEFT($A1484,3))=314,VLOOKUP(VALUE(MID($B1484,2,1)),_314_Table2,MATCH(MID($B1484,1,1),_314_Table2_ColumnLookup,0),FALSE)
+N("314"),
""))))))))))))))))))))))))</f>
        <v>#N/A</v>
      </c>
      <c r="F1484" s="238" t="e">
        <f>IF(AND(VALUE(LEFT($A1484,3))=309,LEN($B1484)=3),VLOOKUP(VALUE(MID($B1484,2,2)),_309_Table3,MATCH(MID($B1484,1,1),_309_Table3_ColumnLookup,0),FALSE),
  IF($C1484="309 LCR SummaryA",OneYearSCR,IF($C1484="309 LCR SummaryB",UltimateSCR,IF(VALUE(LEFT($A1484,3))=309,VLOOKUP(VALUE(MID($B1484,2,1)),_309_Table3,MATCH(MID($B1484,1,1),_309_Table3_ColumnLookup,0),FALSE)
+N("309"),
  IF(VALUE(LEFT($A1484,3))=310,VLOOKUP(VALUE(MID($B1484,2,1)),_310_Table3,MATCH(MID($B1484,1,1),_310_Table3_ColumnLookup,0),FALSE)
+N("310"),
  IF(AND(VALUE(LEFT($A1484,3))=311,LEN($I1484)=4),VLOOKUP($I1484,_311_Table3,MATCH($B1484,_311_Table3_ColumnLookup,0),FALSE),
  IF(AND(VALUE(LEFT($A1484,3))=311,OR($B1484="I2",$B1484="J2",$B1484="K2",$B1484="L2")),VLOOKUP('311'!$G$58,_311_Table3,MATCH(MID($B1484,1,1),_311_Table3_ColumnLookup,0),FALSE),
  IF(AND(VALUE(LEFT($A1484,3))=311,RIGHT($B1484,5)="Total"),VLOOKUP('311'!$G$59,_311_Table3,MATCH(MID($B1484,1,1),_311_Table3_ColumnLookup,0),FALSE),
  IF(VALUE(LEFT($A1484,3))=311,VLOOKUP(VALUE(MID($B1484,2,1)),_311_Table3,MATCH(MID($B1484,1,1),_311_Table3_ColumnLookup,0),FALSE)
+N("311"),
  IF(AND(VALUE(LEFT($A1484,3))=312,LEFT($G1484,10)="Unincepted",$B1484="G "),VLOOKUP(" ULO",_312_Table3,MATCH('312'!$N$16,_312_Table3_ColumnLookup,0),FALSE),
  IF(AND(VALUE(LEFT($A1484,3))=312,LEFT($G1484,10)="Unincepted",$B1484="O "),VLOOKUP(" ULO",_312_Table3,MATCH('312'!$V$16,_312_Table3_ColumnLookup,0),FALSE),
  IF(AND(VALUE(LEFT($A1484,3))=312,LEFT($G1484,10)="Unincepted",$B1484="Q "),VLOOKUP(" ULO",_312_Table3,MATCH('312'!$X$16,_312_Table3_ColumnLookup,0),FALSE),
  IF(AND(VALUE(LEFT($A1484,3))=312,LEFT($G1484,10)="Unincepted"),VLOOKUP(" ULO",_312_Table3,MATCH(LEFT($B1484,1),_312_Table3_ColumnLookup,0),FALSE),
  IF(AND(VALUE(LEFT($A1484,3))=312,LEFT($G1484,5)="Total",$B1484="G "),VLOOKUP('312'!$F$80,_312_Table3,MATCH('312'!$N$16,_312_Table3_ColumnLookup,0),FALSE),
  IF(AND(VALUE(LEFT($A1484,3))=312,LEFT($G1484,5)="Total",$B1484="O "),VLOOKUP('312'!$F$80,_312_Table3,MATCH('312'!$V$16,_312_Table3_ColumnLookup,0),FALSE),
  IF(AND(VALUE(LEFT($A1484,3))=312,LEFT($G1484,5)="Total",$B1484="Q "),VLOOKUP('312'!$F$80,_312_Table3,MATCH('312'!$X$16,_312_Table3_ColumnLookup,0),FALSE),
  IF(AND(VALUE(LEFT($A1484,3))=312,LEFT($G1484,5)="Total"),VLOOKUP('312'!$F$80,_312_Table3,MATCH(LEFT($B1484,1),_312_Table3_ColumnLookup,0),FALSE),
  IF(AND(VALUE(LEFT($A1484,3))=312,LEN($I1484)=4,$B1484="G"),VLOOKUP($I1484,_312_Table3,MATCH('312'!$N$16,_312_Table3_ColumnLookup,0),FALSE),
  IF(AND(VALUE(LEFT($A1484,3))=312,LEN($I1484)=4,$B1484="O"),VLOOKUP($I1484,_312_Table3,MATCH('312'!$V$16,_312_Table3_ColumnLookup,0),FALSE),
  IF(AND(VALUE(LEFT($A1484,3))=312,LEN($I1484)=4,$B1484="Q"),VLOOKUP($I1484,_312_Table3,MATCH('312'!$X$16,_312_Table3_ColumnLookup,0),FALSE),
  IF(AND(VALUE(LEFT($A1484,3))=312,LEN($I1484)=4),VLOOKUP($I1484,_312_Table3,MATCH(LEFT($B1484,1),_312_Table3_ColumnLookup,0),FALSE)
+N("312"),
  IF(VALUE(LEFT($A1484,3))=313,VLOOKUP(VALUE(MID($B1484,2,1)),_313_Table3,MATCH(MID($B1484,1,1),_313_Table3_ColumnLookup,0),FALSE)
+N("313"),
  IF(AND(VALUE(LEFT($A1484,3))=314,LEN($B1484)=3),VLOOKUP(VALUE(MID($B1484,2,2)),_314_Table3,MATCH(MID($B1484,1,1),_314_Table3_ColumnLookup,0),FALSE),
  IF(VALUE(LEFT($A1484,3))=314,VLOOKUP(VALUE(MID($B1484,2,1)),_314_Table3,MATCH(MID($B1484,1,1),_314_Table3_ColumnLookup,0),FALSE)
+N("314"),
""))))))))))))))))))))))))</f>
        <v>#N/A</v>
      </c>
      <c r="H1484" s="321" t="str">
        <f>IFERROR(
IF(ISERROR($D1484)=FALSE,$D1484,IF(ISERROR($E1484)=FALSE,$E1484,IF(ISERROR($F1484)=FALSE,$F1484
+N("012 checkboxes"),
IF(
IF(OR(LEFT($A1484,9)="Syndicate",LEFT($A1484,12)="NewSyndicate"),VLOOKUP($A1484,'012'!$J:$ZW,MATCH("Link to button",'012'!$J$1:$ZW$1,0),0)
+N("309 checkbox"),
IF($C1484="309 LCR Summary0",VLOOKUP("Notes990",'309'!$P:$ZZ,MATCH("Link to button",'309'!$P$1:$ZZ$1,0),0)
+N("313 checkboxes"),
IF($C1484="313 Financial Information0LcmVsScr",IF($C1484="309 LCR Summary0",VLOOKUP("LcmVsScr",'309'!$N:$ZZ,MATCH("Link to button",'309'!$N$1:$ZZ$1,0),0),
IF($C1484="313 Financial Information0LcrDocAttached",IF($C1484="309 LCR Summary0",VLOOKUP("LcrDocAttached",'309'!$N:$ZZ,MATCH("Link to button",'309'!$N$1:$ZZ$1,0),
0)))))))=1,TRUE,FALSE)
))),"")</f>
        <v/>
      </c>
    </row>
    <row r="1485" spans="1:8">
      <c r="A1485" s="237" t="e">
        <f>VLOOKUP($G1485,CSVLookups!$B:$R,MATCH(A$1,CSVLookups!$B$1:$R$1,0),FALSE)</f>
        <v>#N/A</v>
      </c>
      <c r="B1485" s="237" t="e">
        <f>VLOOKUP($G1485,CSVLookups!$B:$R,MATCH(B$1,CSVLookups!$B$1:$R$1,0),FALSE)</f>
        <v>#N/A</v>
      </c>
      <c r="C1485" s="238" t="e">
        <f t="shared" si="23"/>
        <v>#N/A</v>
      </c>
      <c r="D1485" s="238" t="e">
        <f>IF(AND(VALUE(LEFT($A1485,3))=309,LEN($B1485)=3),VLOOKUP(VALUE(MID($B1485,2,2)),_309_Table1,MATCH(MID($B1485,1,1),_309_Table1_ColumnLookup,0),FALSE),
  IF($C1485="309 LCR SummaryA",OneYearSCR,IF($C1485="309 LCR SummaryB",UltimateSCR,IF(VALUE(LEFT($A1485,3))=309,VLOOKUP(VALUE(MID($B1485,2,1)),_309_Table1,MATCH(MID($B1485,1,1),_309_Table1_ColumnLookup,0),FALSE)
+N("309"),
  IF(VALUE(LEFT($A1485,3))=310,VLOOKUP(VALUE(MID($B1485,2,1)),_310_Table1,MATCH(MID($B1485,1,1),_310_Table1_ColumnLookup,0),FALSE)
+N("310"),
  IF(AND(VALUE(LEFT($A1485,3))=311,LEN($I1485)=4),VLOOKUP($I1485,_311_Table1,MATCH($B1485,_311_Table1_ColumnLookup,0),FALSE),
  IF(AND(VALUE(LEFT($A1485,3))=311,OR($B1485="I2",$B1485="J2",$B1485="K2",$B1485="L2")),VLOOKUP('311'!$G$58,_311_Table1,MATCH(MID($B1485,1,1),_311_Table1_ColumnLookup,0),FALSE),
  IF(AND(VALUE(LEFT($A1485,3))=311,RIGHT($B1485,5)="Total"),VLOOKUP('311'!$G$59,_311_Table1,MATCH(MID($B1485,1,1),_311_Table1_ColumnLookup,0),FALSE),
  IF(VALUE(LEFT($A1485,3))=311,VLOOKUP(VALUE(MID($B1485,2,1)),_311_Table1,MATCH(MID($B1485,1,1),_311_Table1_ColumnLookup,0),FALSE)
+N("311"),
  IF(AND(VALUE(LEFT($A1485,3))=312,LEFT($G1485,10)="Unincepted",$B1485="G "),VLOOKUP(" ULO",_312_Table1,MATCH('312'!$N$16,_312_Table1_ColumnLookup,0),FALSE),
  IF(AND(VALUE(LEFT($A1485,3))=312,LEFT($G1485,10)="Unincepted",$B1485="O "),VLOOKUP(" ULO",_312_Table1,MATCH('312'!$V$16,_312_Table1_ColumnLookup,0),FALSE),
  IF(AND(VALUE(LEFT($A1485,3))=312,LEFT($G1485,10)="Unincepted",$B1485="Q "),VLOOKUP(" ULO",_312_Table1,MATCH('312'!$X$16,_312_Table1_ColumnLookup,0),FALSE),
  IF(AND(VALUE(LEFT($A1485,3))=312,LEFT($G1485,10)="Unincepted"),VLOOKUP(" ULO",_312_Table1,MATCH(LEFT($B1485,1),_312_Table1_ColumnLookup,0),FALSE),
  IF(AND(VALUE(LEFT($A1485,3))=312,LEFT($G1485,5)="Total",$B1485="G "),VLOOKUP('312'!$F$80,_312_Table1,MATCH('312'!$N$16,_312_Table1_ColumnLookup,0),FALSE),
  IF(AND(VALUE(LEFT($A1485,3))=312,LEFT($G1485,5)="Total",$B1485="O "),VLOOKUP('312'!$F$80,_312_Table1,MATCH('312'!$V$16,_312_Table1_ColumnLookup,0),FALSE),
  IF(AND(VALUE(LEFT($A1485,3))=312,LEFT($G1485,5)="Total",$B1485="Q "),VLOOKUP('312'!$F$80,_312_Table1,MATCH('312'!$X$16,_312_Table1_ColumnLookup,0),FALSE),
  IF(AND(VALUE(LEFT($A1485,3))=312,LEFT($G1485,5)="Total"),VLOOKUP('312'!$F$80,_312_Table1,MATCH(LEFT($B1485,1),_312_Table1_ColumnLookup,0),FALSE),
  IF(AND(VALUE(LEFT($A1485,3))=312,LEN($I1485)=4,$B1485="G"),VLOOKUP($I1485,_312_Table1,MATCH('312'!$N$16,_312_Table1_ColumnLookup,0),FALSE),
  IF(AND(VALUE(LEFT($A1485,3))=312,LEN($I1485)=4,$B1485="O"),VLOOKUP($I1485,_312_Table1,MATCH('312'!$V$16,_312_Table1_ColumnLookup,0),FALSE),
  IF(AND(VALUE(LEFT($A1485,3))=312,LEN($I1485)=4,$B1485="Q"),VLOOKUP($I1485,_312_Table1,MATCH('312'!$X$16,_312_Table1_ColumnLookup,0),FALSE),
  IF(AND(VALUE(LEFT($A1485,3))=312,LEN($I1485)=4),VLOOKUP($I1485,_312_Table1,MATCH(LEFT($B1485,1),_312_Table1_ColumnLookup,0),FALSE)
+N("312"),
  IF(VALUE(LEFT($A1485,3))=313,VLOOKUP(VALUE(MID($B1485,2,1)),_313_Table1,MATCH(MID($B1485,1,1),_313_Table1_ColumnLookup,0),FALSE)
+N("313"),
  IF(AND(VALUE(LEFT($A1485,3))=314,LEN($B1485)=3),VLOOKUP(VALUE(MID($B1485,2,2)),_314_Table1,MATCH(MID($B1485,1,1),_314_Table1_ColumnLookup,0),FALSE),
  IF(VALUE(LEFT($A1485,3))=314,VLOOKUP(VALUE(MID($B1485,2,1)),_314_Table1,MATCH(MID($B1485,1,1),_314_Table1_ColumnLookup,0),FALSE)
+N("314"),
""))))))))))))))))))))))))</f>
        <v>#N/A</v>
      </c>
      <c r="E1485" s="238" t="e">
        <f>IF(AND(VALUE(LEFT($A1485,3))=309,LEN($B1485)=3),VLOOKUP(VALUE(MID($B1485,2,2)),_309_Table2,MATCH(MID($B1485,1,1),_309_Table2_ColumnLookup,0),FALSE),
  IF($C1485="309 LCR SummaryA",OneYearSCR,IF($C1485="309 LCR SummaryB",UltimateSCR,IF(VALUE(LEFT($A1485,3))=309,VLOOKUP(VALUE(MID($B1485,2,1)),_309_Table2,MATCH(MID($B1485,1,1),_309_Table2_ColumnLookup,0),FALSE)
+N("309"),
  IF(VALUE(LEFT($A1485,3))=310,VLOOKUP(VALUE(MID($B1485,2,1)),_310_Table2,MATCH(MID($B1485,1,1),_310_Table2_ColumnLookup,0),FALSE)
+N("310"),
  IF(AND(VALUE(LEFT($A1485,3))=311,LEN($I1485)=4),VLOOKUP($I1485,_311_Table2,MATCH($B1485,_311_Table2_ColumnLookup,0),FALSE),
  IF(AND(VALUE(LEFT($A1485,3))=311,OR($B1485="I2",$B1485="J2",$B1485="K2",$B1485="L2")),VLOOKUP('311'!$G$58,_311_Table2,MATCH(MID($B1485,1,1),_311_Table2_ColumnLookup,0),FALSE),
  IF(AND(VALUE(LEFT($A1485,3))=311,RIGHT($B1485,5)="Total"),VLOOKUP('311'!$G$59,_311_Table2,MATCH(MID($B1485,1,1),_311_Table2_ColumnLookup,0),FALSE),
  IF(VALUE(LEFT($A1485,3))=311,VLOOKUP(VALUE(MID($B1485,2,1)),_311_Table2,MATCH(MID($B1485,1,1),_311_Table2_ColumnLookup,0),FALSE)
+N("311"),
  IF(AND(VALUE(LEFT($A1485,3))=312,LEFT($G1485,10)="Unincepted",$B1485="G "),VLOOKUP(" ULO",_312_Table2,MATCH('312'!$N$16,_312_Table2_ColumnLookup,0),FALSE),
  IF(AND(VALUE(LEFT($A1485,3))=312,LEFT($G1485,10)="Unincepted",$B1485="O "),VLOOKUP(" ULO",_312_Table2,MATCH('312'!$V$16,_312_Table2_ColumnLookup,0),FALSE),
  IF(AND(VALUE(LEFT($A1485,3))=312,LEFT($G1485,10)="Unincepted",$B1485="Q "),VLOOKUP(" ULO",_312_Table2,MATCH('312'!$X$16,_312_Table2_ColumnLookup,0),FALSE),
  IF(AND(VALUE(LEFT($A1485,3))=312,LEFT($G1485,10)="Unincepted"),VLOOKUP(" ULO",_312_Table2,MATCH(LEFT($B1485,1),_312_Table2_ColumnLookup,0),FALSE),
  IF(AND(VALUE(LEFT($A1485,3))=312,LEFT($G1485,5)="Total",$B1485="G "),VLOOKUP('312'!$F$80,_312_Table2,MATCH('312'!$N$16,_312_Table2_ColumnLookup,0),FALSE),
  IF(AND(VALUE(LEFT($A1485,3))=312,LEFT($G1485,5)="Total",$B1485="O "),VLOOKUP('312'!$F$80,_312_Table2,MATCH('312'!$V$16,_312_Table2_ColumnLookup,0),FALSE),
  IF(AND(VALUE(LEFT($A1485,3))=312,LEFT($G1485,5)="Total",$B1485="Q "),VLOOKUP('312'!$F$80,_312_Table2,MATCH('312'!$X$16,_312_Table2_ColumnLookup,0),FALSE),
  IF(AND(VALUE(LEFT($A1485,3))=312,LEFT($G1485,5)="Total"),VLOOKUP('312'!$F$80,_312_Table2,MATCH(LEFT($B1485,1),_312_Table2_ColumnLookup,0),FALSE),
  IF(AND(VALUE(LEFT($A1485,3))=312,LEN($I1485)=4,$B1485="G"),VLOOKUP($I1485,_312_Table2,MATCH('312'!$N$16,_312_Table2_ColumnLookup,0),FALSE),
  IF(AND(VALUE(LEFT($A1485,3))=312,LEN($I1485)=4,$B1485="O"),VLOOKUP($I1485,_312_Table2,MATCH('312'!$V$16,_312_Table2_ColumnLookup,0),FALSE),
  IF(AND(VALUE(LEFT($A1485,3))=312,LEN($I1485)=4,$B1485="Q"),VLOOKUP($I1485,_312_Table2,MATCH('312'!$X$16,_312_Table2_ColumnLookup,0),FALSE),
  IF(AND(VALUE(LEFT($A1485,3))=312,LEN($I1485)=4),VLOOKUP($I1485,_312_Table2,MATCH(LEFT($B1485,1),_312_Table2_ColumnLookup,0),FALSE)
+N("312"),
  IF(VALUE(LEFT($A1485,3))=313,VLOOKUP(VALUE(MID($B1485,2,1)),_313_Table2,MATCH(MID($B1485,1,1),_313_Table2_ColumnLookup,0),FALSE)
+N("313"),
  IF(AND(VALUE(LEFT($A1485,3))=314,LEN($B1485)=3),VLOOKUP(VALUE(MID($B1485,2,2)),_314_Table2,MATCH(MID($B1485,1,1),_314_Table2_ColumnLookup,0),FALSE),
  IF(VALUE(LEFT($A1485,3))=314,VLOOKUP(VALUE(MID($B1485,2,1)),_314_Table2,MATCH(MID($B1485,1,1),_314_Table2_ColumnLookup,0),FALSE)
+N("314"),
""))))))))))))))))))))))))</f>
        <v>#N/A</v>
      </c>
      <c r="F1485" s="238" t="e">
        <f>IF(AND(VALUE(LEFT($A1485,3))=309,LEN($B1485)=3),VLOOKUP(VALUE(MID($B1485,2,2)),_309_Table3,MATCH(MID($B1485,1,1),_309_Table3_ColumnLookup,0),FALSE),
  IF($C1485="309 LCR SummaryA",OneYearSCR,IF($C1485="309 LCR SummaryB",UltimateSCR,IF(VALUE(LEFT($A1485,3))=309,VLOOKUP(VALUE(MID($B1485,2,1)),_309_Table3,MATCH(MID($B1485,1,1),_309_Table3_ColumnLookup,0),FALSE)
+N("309"),
  IF(VALUE(LEFT($A1485,3))=310,VLOOKUP(VALUE(MID($B1485,2,1)),_310_Table3,MATCH(MID($B1485,1,1),_310_Table3_ColumnLookup,0),FALSE)
+N("310"),
  IF(AND(VALUE(LEFT($A1485,3))=311,LEN($I1485)=4),VLOOKUP($I1485,_311_Table3,MATCH($B1485,_311_Table3_ColumnLookup,0),FALSE),
  IF(AND(VALUE(LEFT($A1485,3))=311,OR($B1485="I2",$B1485="J2",$B1485="K2",$B1485="L2")),VLOOKUP('311'!$G$58,_311_Table3,MATCH(MID($B1485,1,1),_311_Table3_ColumnLookup,0),FALSE),
  IF(AND(VALUE(LEFT($A1485,3))=311,RIGHT($B1485,5)="Total"),VLOOKUP('311'!$G$59,_311_Table3,MATCH(MID($B1485,1,1),_311_Table3_ColumnLookup,0),FALSE),
  IF(VALUE(LEFT($A1485,3))=311,VLOOKUP(VALUE(MID($B1485,2,1)),_311_Table3,MATCH(MID($B1485,1,1),_311_Table3_ColumnLookup,0),FALSE)
+N("311"),
  IF(AND(VALUE(LEFT($A1485,3))=312,LEFT($G1485,10)="Unincepted",$B1485="G "),VLOOKUP(" ULO",_312_Table3,MATCH('312'!$N$16,_312_Table3_ColumnLookup,0),FALSE),
  IF(AND(VALUE(LEFT($A1485,3))=312,LEFT($G1485,10)="Unincepted",$B1485="O "),VLOOKUP(" ULO",_312_Table3,MATCH('312'!$V$16,_312_Table3_ColumnLookup,0),FALSE),
  IF(AND(VALUE(LEFT($A1485,3))=312,LEFT($G1485,10)="Unincepted",$B1485="Q "),VLOOKUP(" ULO",_312_Table3,MATCH('312'!$X$16,_312_Table3_ColumnLookup,0),FALSE),
  IF(AND(VALUE(LEFT($A1485,3))=312,LEFT($G1485,10)="Unincepted"),VLOOKUP(" ULO",_312_Table3,MATCH(LEFT($B1485,1),_312_Table3_ColumnLookup,0),FALSE),
  IF(AND(VALUE(LEFT($A1485,3))=312,LEFT($G1485,5)="Total",$B1485="G "),VLOOKUP('312'!$F$80,_312_Table3,MATCH('312'!$N$16,_312_Table3_ColumnLookup,0),FALSE),
  IF(AND(VALUE(LEFT($A1485,3))=312,LEFT($G1485,5)="Total",$B1485="O "),VLOOKUP('312'!$F$80,_312_Table3,MATCH('312'!$V$16,_312_Table3_ColumnLookup,0),FALSE),
  IF(AND(VALUE(LEFT($A1485,3))=312,LEFT($G1485,5)="Total",$B1485="Q "),VLOOKUP('312'!$F$80,_312_Table3,MATCH('312'!$X$16,_312_Table3_ColumnLookup,0),FALSE),
  IF(AND(VALUE(LEFT($A1485,3))=312,LEFT($G1485,5)="Total"),VLOOKUP('312'!$F$80,_312_Table3,MATCH(LEFT($B1485,1),_312_Table3_ColumnLookup,0),FALSE),
  IF(AND(VALUE(LEFT($A1485,3))=312,LEN($I1485)=4,$B1485="G"),VLOOKUP($I1485,_312_Table3,MATCH('312'!$N$16,_312_Table3_ColumnLookup,0),FALSE),
  IF(AND(VALUE(LEFT($A1485,3))=312,LEN($I1485)=4,$B1485="O"),VLOOKUP($I1485,_312_Table3,MATCH('312'!$V$16,_312_Table3_ColumnLookup,0),FALSE),
  IF(AND(VALUE(LEFT($A1485,3))=312,LEN($I1485)=4,$B1485="Q"),VLOOKUP($I1485,_312_Table3,MATCH('312'!$X$16,_312_Table3_ColumnLookup,0),FALSE),
  IF(AND(VALUE(LEFT($A1485,3))=312,LEN($I1485)=4),VLOOKUP($I1485,_312_Table3,MATCH(LEFT($B1485,1),_312_Table3_ColumnLookup,0),FALSE)
+N("312"),
  IF(VALUE(LEFT($A1485,3))=313,VLOOKUP(VALUE(MID($B1485,2,1)),_313_Table3,MATCH(MID($B1485,1,1),_313_Table3_ColumnLookup,0),FALSE)
+N("313"),
  IF(AND(VALUE(LEFT($A1485,3))=314,LEN($B1485)=3),VLOOKUP(VALUE(MID($B1485,2,2)),_314_Table3,MATCH(MID($B1485,1,1),_314_Table3_ColumnLookup,0),FALSE),
  IF(VALUE(LEFT($A1485,3))=314,VLOOKUP(VALUE(MID($B1485,2,1)),_314_Table3,MATCH(MID($B1485,1,1),_314_Table3_ColumnLookup,0),FALSE)
+N("314"),
""))))))))))))))))))))))))</f>
        <v>#N/A</v>
      </c>
      <c r="H1485" s="321" t="str">
        <f>IFERROR(
IF(ISERROR($D1485)=FALSE,$D1485,IF(ISERROR($E1485)=FALSE,$E1485,IF(ISERROR($F1485)=FALSE,$F1485
+N("012 checkboxes"),
IF(
IF(OR(LEFT($A1485,9)="Syndicate",LEFT($A1485,12)="NewSyndicate"),VLOOKUP($A1485,'012'!$J:$ZW,MATCH("Link to button",'012'!$J$1:$ZW$1,0),0)
+N("309 checkbox"),
IF($C1485="309 LCR Summary0",VLOOKUP("Notes990",'309'!$P:$ZZ,MATCH("Link to button",'309'!$P$1:$ZZ$1,0),0)
+N("313 checkboxes"),
IF($C1485="313 Financial Information0LcmVsScr",IF($C1485="309 LCR Summary0",VLOOKUP("LcmVsScr",'309'!$N:$ZZ,MATCH("Link to button",'309'!$N$1:$ZZ$1,0),0),
IF($C1485="313 Financial Information0LcrDocAttached",IF($C1485="309 LCR Summary0",VLOOKUP("LcrDocAttached",'309'!$N:$ZZ,MATCH("Link to button",'309'!$N$1:$ZZ$1,0),
0)))))))=1,TRUE,FALSE)
))),"")</f>
        <v/>
      </c>
    </row>
    <row r="1486" spans="1:8">
      <c r="A1486" s="237" t="e">
        <f>VLOOKUP($G1486,CSVLookups!$B:$R,MATCH(A$1,CSVLookups!$B$1:$R$1,0),FALSE)</f>
        <v>#N/A</v>
      </c>
      <c r="B1486" s="237" t="e">
        <f>VLOOKUP($G1486,CSVLookups!$B:$R,MATCH(B$1,CSVLookups!$B$1:$R$1,0),FALSE)</f>
        <v>#N/A</v>
      </c>
      <c r="C1486" s="238" t="e">
        <f t="shared" si="23"/>
        <v>#N/A</v>
      </c>
      <c r="D1486" s="238" t="e">
        <f>IF(AND(VALUE(LEFT($A1486,3))=309,LEN($B1486)=3),VLOOKUP(VALUE(MID($B1486,2,2)),_309_Table1,MATCH(MID($B1486,1,1),_309_Table1_ColumnLookup,0),FALSE),
  IF($C1486="309 LCR SummaryA",OneYearSCR,IF($C1486="309 LCR SummaryB",UltimateSCR,IF(VALUE(LEFT($A1486,3))=309,VLOOKUP(VALUE(MID($B1486,2,1)),_309_Table1,MATCH(MID($B1486,1,1),_309_Table1_ColumnLookup,0),FALSE)
+N("309"),
  IF(VALUE(LEFT($A1486,3))=310,VLOOKUP(VALUE(MID($B1486,2,1)),_310_Table1,MATCH(MID($B1486,1,1),_310_Table1_ColumnLookup,0),FALSE)
+N("310"),
  IF(AND(VALUE(LEFT($A1486,3))=311,LEN($I1486)=4),VLOOKUP($I1486,_311_Table1,MATCH($B1486,_311_Table1_ColumnLookup,0),FALSE),
  IF(AND(VALUE(LEFT($A1486,3))=311,OR($B1486="I2",$B1486="J2",$B1486="K2",$B1486="L2")),VLOOKUP('311'!$G$58,_311_Table1,MATCH(MID($B1486,1,1),_311_Table1_ColumnLookup,0),FALSE),
  IF(AND(VALUE(LEFT($A1486,3))=311,RIGHT($B1486,5)="Total"),VLOOKUP('311'!$G$59,_311_Table1,MATCH(MID($B1486,1,1),_311_Table1_ColumnLookup,0),FALSE),
  IF(VALUE(LEFT($A1486,3))=311,VLOOKUP(VALUE(MID($B1486,2,1)),_311_Table1,MATCH(MID($B1486,1,1),_311_Table1_ColumnLookup,0),FALSE)
+N("311"),
  IF(AND(VALUE(LEFT($A1486,3))=312,LEFT($G1486,10)="Unincepted",$B1486="G "),VLOOKUP(" ULO",_312_Table1,MATCH('312'!$N$16,_312_Table1_ColumnLookup,0),FALSE),
  IF(AND(VALUE(LEFT($A1486,3))=312,LEFT($G1486,10)="Unincepted",$B1486="O "),VLOOKUP(" ULO",_312_Table1,MATCH('312'!$V$16,_312_Table1_ColumnLookup,0),FALSE),
  IF(AND(VALUE(LEFT($A1486,3))=312,LEFT($G1486,10)="Unincepted",$B1486="Q "),VLOOKUP(" ULO",_312_Table1,MATCH('312'!$X$16,_312_Table1_ColumnLookup,0),FALSE),
  IF(AND(VALUE(LEFT($A1486,3))=312,LEFT($G1486,10)="Unincepted"),VLOOKUP(" ULO",_312_Table1,MATCH(LEFT($B1486,1),_312_Table1_ColumnLookup,0),FALSE),
  IF(AND(VALUE(LEFT($A1486,3))=312,LEFT($G1486,5)="Total",$B1486="G "),VLOOKUP('312'!$F$80,_312_Table1,MATCH('312'!$N$16,_312_Table1_ColumnLookup,0),FALSE),
  IF(AND(VALUE(LEFT($A1486,3))=312,LEFT($G1486,5)="Total",$B1486="O "),VLOOKUP('312'!$F$80,_312_Table1,MATCH('312'!$V$16,_312_Table1_ColumnLookup,0),FALSE),
  IF(AND(VALUE(LEFT($A1486,3))=312,LEFT($G1486,5)="Total",$B1486="Q "),VLOOKUP('312'!$F$80,_312_Table1,MATCH('312'!$X$16,_312_Table1_ColumnLookup,0),FALSE),
  IF(AND(VALUE(LEFT($A1486,3))=312,LEFT($G1486,5)="Total"),VLOOKUP('312'!$F$80,_312_Table1,MATCH(LEFT($B1486,1),_312_Table1_ColumnLookup,0),FALSE),
  IF(AND(VALUE(LEFT($A1486,3))=312,LEN($I1486)=4,$B1486="G"),VLOOKUP($I1486,_312_Table1,MATCH('312'!$N$16,_312_Table1_ColumnLookup,0),FALSE),
  IF(AND(VALUE(LEFT($A1486,3))=312,LEN($I1486)=4,$B1486="O"),VLOOKUP($I1486,_312_Table1,MATCH('312'!$V$16,_312_Table1_ColumnLookup,0),FALSE),
  IF(AND(VALUE(LEFT($A1486,3))=312,LEN($I1486)=4,$B1486="Q"),VLOOKUP($I1486,_312_Table1,MATCH('312'!$X$16,_312_Table1_ColumnLookup,0),FALSE),
  IF(AND(VALUE(LEFT($A1486,3))=312,LEN($I1486)=4),VLOOKUP($I1486,_312_Table1,MATCH(LEFT($B1486,1),_312_Table1_ColumnLookup,0),FALSE)
+N("312"),
  IF(VALUE(LEFT($A1486,3))=313,VLOOKUP(VALUE(MID($B1486,2,1)),_313_Table1,MATCH(MID($B1486,1,1),_313_Table1_ColumnLookup,0),FALSE)
+N("313"),
  IF(AND(VALUE(LEFT($A1486,3))=314,LEN($B1486)=3),VLOOKUP(VALUE(MID($B1486,2,2)),_314_Table1,MATCH(MID($B1486,1,1),_314_Table1_ColumnLookup,0),FALSE),
  IF(VALUE(LEFT($A1486,3))=314,VLOOKUP(VALUE(MID($B1486,2,1)),_314_Table1,MATCH(MID($B1486,1,1),_314_Table1_ColumnLookup,0),FALSE)
+N("314"),
""))))))))))))))))))))))))</f>
        <v>#N/A</v>
      </c>
      <c r="E1486" s="238" t="e">
        <f>IF(AND(VALUE(LEFT($A1486,3))=309,LEN($B1486)=3),VLOOKUP(VALUE(MID($B1486,2,2)),_309_Table2,MATCH(MID($B1486,1,1),_309_Table2_ColumnLookup,0),FALSE),
  IF($C1486="309 LCR SummaryA",OneYearSCR,IF($C1486="309 LCR SummaryB",UltimateSCR,IF(VALUE(LEFT($A1486,3))=309,VLOOKUP(VALUE(MID($B1486,2,1)),_309_Table2,MATCH(MID($B1486,1,1),_309_Table2_ColumnLookup,0),FALSE)
+N("309"),
  IF(VALUE(LEFT($A1486,3))=310,VLOOKUP(VALUE(MID($B1486,2,1)),_310_Table2,MATCH(MID($B1486,1,1),_310_Table2_ColumnLookup,0),FALSE)
+N("310"),
  IF(AND(VALUE(LEFT($A1486,3))=311,LEN($I1486)=4),VLOOKUP($I1486,_311_Table2,MATCH($B1486,_311_Table2_ColumnLookup,0),FALSE),
  IF(AND(VALUE(LEFT($A1486,3))=311,OR($B1486="I2",$B1486="J2",$B1486="K2",$B1486="L2")),VLOOKUP('311'!$G$58,_311_Table2,MATCH(MID($B1486,1,1),_311_Table2_ColumnLookup,0),FALSE),
  IF(AND(VALUE(LEFT($A1486,3))=311,RIGHT($B1486,5)="Total"),VLOOKUP('311'!$G$59,_311_Table2,MATCH(MID($B1486,1,1),_311_Table2_ColumnLookup,0),FALSE),
  IF(VALUE(LEFT($A1486,3))=311,VLOOKUP(VALUE(MID($B1486,2,1)),_311_Table2,MATCH(MID($B1486,1,1),_311_Table2_ColumnLookup,0),FALSE)
+N("311"),
  IF(AND(VALUE(LEFT($A1486,3))=312,LEFT($G1486,10)="Unincepted",$B1486="G "),VLOOKUP(" ULO",_312_Table2,MATCH('312'!$N$16,_312_Table2_ColumnLookup,0),FALSE),
  IF(AND(VALUE(LEFT($A1486,3))=312,LEFT($G1486,10)="Unincepted",$B1486="O "),VLOOKUP(" ULO",_312_Table2,MATCH('312'!$V$16,_312_Table2_ColumnLookup,0),FALSE),
  IF(AND(VALUE(LEFT($A1486,3))=312,LEFT($G1486,10)="Unincepted",$B1486="Q "),VLOOKUP(" ULO",_312_Table2,MATCH('312'!$X$16,_312_Table2_ColumnLookup,0),FALSE),
  IF(AND(VALUE(LEFT($A1486,3))=312,LEFT($G1486,10)="Unincepted"),VLOOKUP(" ULO",_312_Table2,MATCH(LEFT($B1486,1),_312_Table2_ColumnLookup,0),FALSE),
  IF(AND(VALUE(LEFT($A1486,3))=312,LEFT($G1486,5)="Total",$B1486="G "),VLOOKUP('312'!$F$80,_312_Table2,MATCH('312'!$N$16,_312_Table2_ColumnLookup,0),FALSE),
  IF(AND(VALUE(LEFT($A1486,3))=312,LEFT($G1486,5)="Total",$B1486="O "),VLOOKUP('312'!$F$80,_312_Table2,MATCH('312'!$V$16,_312_Table2_ColumnLookup,0),FALSE),
  IF(AND(VALUE(LEFT($A1486,3))=312,LEFT($G1486,5)="Total",$B1486="Q "),VLOOKUP('312'!$F$80,_312_Table2,MATCH('312'!$X$16,_312_Table2_ColumnLookup,0),FALSE),
  IF(AND(VALUE(LEFT($A1486,3))=312,LEFT($G1486,5)="Total"),VLOOKUP('312'!$F$80,_312_Table2,MATCH(LEFT($B1486,1),_312_Table2_ColumnLookup,0),FALSE),
  IF(AND(VALUE(LEFT($A1486,3))=312,LEN($I1486)=4,$B1486="G"),VLOOKUP($I1486,_312_Table2,MATCH('312'!$N$16,_312_Table2_ColumnLookup,0),FALSE),
  IF(AND(VALUE(LEFT($A1486,3))=312,LEN($I1486)=4,$B1486="O"),VLOOKUP($I1486,_312_Table2,MATCH('312'!$V$16,_312_Table2_ColumnLookup,0),FALSE),
  IF(AND(VALUE(LEFT($A1486,3))=312,LEN($I1486)=4,$B1486="Q"),VLOOKUP($I1486,_312_Table2,MATCH('312'!$X$16,_312_Table2_ColumnLookup,0),FALSE),
  IF(AND(VALUE(LEFT($A1486,3))=312,LEN($I1486)=4),VLOOKUP($I1486,_312_Table2,MATCH(LEFT($B1486,1),_312_Table2_ColumnLookup,0),FALSE)
+N("312"),
  IF(VALUE(LEFT($A1486,3))=313,VLOOKUP(VALUE(MID($B1486,2,1)),_313_Table2,MATCH(MID($B1486,1,1),_313_Table2_ColumnLookup,0),FALSE)
+N("313"),
  IF(AND(VALUE(LEFT($A1486,3))=314,LEN($B1486)=3),VLOOKUP(VALUE(MID($B1486,2,2)),_314_Table2,MATCH(MID($B1486,1,1),_314_Table2_ColumnLookup,0),FALSE),
  IF(VALUE(LEFT($A1486,3))=314,VLOOKUP(VALUE(MID($B1486,2,1)),_314_Table2,MATCH(MID($B1486,1,1),_314_Table2_ColumnLookup,0),FALSE)
+N("314"),
""))))))))))))))))))))))))</f>
        <v>#N/A</v>
      </c>
      <c r="F1486" s="238" t="e">
        <f>IF(AND(VALUE(LEFT($A1486,3))=309,LEN($B1486)=3),VLOOKUP(VALUE(MID($B1486,2,2)),_309_Table3,MATCH(MID($B1486,1,1),_309_Table3_ColumnLookup,0),FALSE),
  IF($C1486="309 LCR SummaryA",OneYearSCR,IF($C1486="309 LCR SummaryB",UltimateSCR,IF(VALUE(LEFT($A1486,3))=309,VLOOKUP(VALUE(MID($B1486,2,1)),_309_Table3,MATCH(MID($B1486,1,1),_309_Table3_ColumnLookup,0),FALSE)
+N("309"),
  IF(VALUE(LEFT($A1486,3))=310,VLOOKUP(VALUE(MID($B1486,2,1)),_310_Table3,MATCH(MID($B1486,1,1),_310_Table3_ColumnLookup,0),FALSE)
+N("310"),
  IF(AND(VALUE(LEFT($A1486,3))=311,LEN($I1486)=4),VLOOKUP($I1486,_311_Table3,MATCH($B1486,_311_Table3_ColumnLookup,0),FALSE),
  IF(AND(VALUE(LEFT($A1486,3))=311,OR($B1486="I2",$B1486="J2",$B1486="K2",$B1486="L2")),VLOOKUP('311'!$G$58,_311_Table3,MATCH(MID($B1486,1,1),_311_Table3_ColumnLookup,0),FALSE),
  IF(AND(VALUE(LEFT($A1486,3))=311,RIGHT($B1486,5)="Total"),VLOOKUP('311'!$G$59,_311_Table3,MATCH(MID($B1486,1,1),_311_Table3_ColumnLookup,0),FALSE),
  IF(VALUE(LEFT($A1486,3))=311,VLOOKUP(VALUE(MID($B1486,2,1)),_311_Table3,MATCH(MID($B1486,1,1),_311_Table3_ColumnLookup,0),FALSE)
+N("311"),
  IF(AND(VALUE(LEFT($A1486,3))=312,LEFT($G1486,10)="Unincepted",$B1486="G "),VLOOKUP(" ULO",_312_Table3,MATCH('312'!$N$16,_312_Table3_ColumnLookup,0),FALSE),
  IF(AND(VALUE(LEFT($A1486,3))=312,LEFT($G1486,10)="Unincepted",$B1486="O "),VLOOKUP(" ULO",_312_Table3,MATCH('312'!$V$16,_312_Table3_ColumnLookup,0),FALSE),
  IF(AND(VALUE(LEFT($A1486,3))=312,LEFT($G1486,10)="Unincepted",$B1486="Q "),VLOOKUP(" ULO",_312_Table3,MATCH('312'!$X$16,_312_Table3_ColumnLookup,0),FALSE),
  IF(AND(VALUE(LEFT($A1486,3))=312,LEFT($G1486,10)="Unincepted"),VLOOKUP(" ULO",_312_Table3,MATCH(LEFT($B1486,1),_312_Table3_ColumnLookup,0),FALSE),
  IF(AND(VALUE(LEFT($A1486,3))=312,LEFT($G1486,5)="Total",$B1486="G "),VLOOKUP('312'!$F$80,_312_Table3,MATCH('312'!$N$16,_312_Table3_ColumnLookup,0),FALSE),
  IF(AND(VALUE(LEFT($A1486,3))=312,LEFT($G1486,5)="Total",$B1486="O "),VLOOKUP('312'!$F$80,_312_Table3,MATCH('312'!$V$16,_312_Table3_ColumnLookup,0),FALSE),
  IF(AND(VALUE(LEFT($A1486,3))=312,LEFT($G1486,5)="Total",$B1486="Q "),VLOOKUP('312'!$F$80,_312_Table3,MATCH('312'!$X$16,_312_Table3_ColumnLookup,0),FALSE),
  IF(AND(VALUE(LEFT($A1486,3))=312,LEFT($G1486,5)="Total"),VLOOKUP('312'!$F$80,_312_Table3,MATCH(LEFT($B1486,1),_312_Table3_ColumnLookup,0),FALSE),
  IF(AND(VALUE(LEFT($A1486,3))=312,LEN($I1486)=4,$B1486="G"),VLOOKUP($I1486,_312_Table3,MATCH('312'!$N$16,_312_Table3_ColumnLookup,0),FALSE),
  IF(AND(VALUE(LEFT($A1486,3))=312,LEN($I1486)=4,$B1486="O"),VLOOKUP($I1486,_312_Table3,MATCH('312'!$V$16,_312_Table3_ColumnLookup,0),FALSE),
  IF(AND(VALUE(LEFT($A1486,3))=312,LEN($I1486)=4,$B1486="Q"),VLOOKUP($I1486,_312_Table3,MATCH('312'!$X$16,_312_Table3_ColumnLookup,0),FALSE),
  IF(AND(VALUE(LEFT($A1486,3))=312,LEN($I1486)=4),VLOOKUP($I1486,_312_Table3,MATCH(LEFT($B1486,1),_312_Table3_ColumnLookup,0),FALSE)
+N("312"),
  IF(VALUE(LEFT($A1486,3))=313,VLOOKUP(VALUE(MID($B1486,2,1)),_313_Table3,MATCH(MID($B1486,1,1),_313_Table3_ColumnLookup,0),FALSE)
+N("313"),
  IF(AND(VALUE(LEFT($A1486,3))=314,LEN($B1486)=3),VLOOKUP(VALUE(MID($B1486,2,2)),_314_Table3,MATCH(MID($B1486,1,1),_314_Table3_ColumnLookup,0),FALSE),
  IF(VALUE(LEFT($A1486,3))=314,VLOOKUP(VALUE(MID($B1486,2,1)),_314_Table3,MATCH(MID($B1486,1,1),_314_Table3_ColumnLookup,0),FALSE)
+N("314"),
""))))))))))))))))))))))))</f>
        <v>#N/A</v>
      </c>
      <c r="H1486" s="321" t="str">
        <f>IFERROR(
IF(ISERROR($D1486)=FALSE,$D1486,IF(ISERROR($E1486)=FALSE,$E1486,IF(ISERROR($F1486)=FALSE,$F1486
+N("012 checkboxes"),
IF(
IF(OR(LEFT($A1486,9)="Syndicate",LEFT($A1486,12)="NewSyndicate"),VLOOKUP($A1486,'012'!$J:$ZW,MATCH("Link to button",'012'!$J$1:$ZW$1,0),0)
+N("309 checkbox"),
IF($C1486="309 LCR Summary0",VLOOKUP("Notes990",'309'!$P:$ZZ,MATCH("Link to button",'309'!$P$1:$ZZ$1,0),0)
+N("313 checkboxes"),
IF($C1486="313 Financial Information0LcmVsScr",IF($C1486="309 LCR Summary0",VLOOKUP("LcmVsScr",'309'!$N:$ZZ,MATCH("Link to button",'309'!$N$1:$ZZ$1,0),0),
IF($C1486="313 Financial Information0LcrDocAttached",IF($C1486="309 LCR Summary0",VLOOKUP("LcrDocAttached",'309'!$N:$ZZ,MATCH("Link to button",'309'!$N$1:$ZZ$1,0),
0)))))))=1,TRUE,FALSE)
))),"")</f>
        <v/>
      </c>
    </row>
    <row r="1487" spans="1:8">
      <c r="A1487" s="237" t="e">
        <f>VLOOKUP($G1487,CSVLookups!$B:$R,MATCH(A$1,CSVLookups!$B$1:$R$1,0),FALSE)</f>
        <v>#N/A</v>
      </c>
      <c r="B1487" s="237" t="e">
        <f>VLOOKUP($G1487,CSVLookups!$B:$R,MATCH(B$1,CSVLookups!$B$1:$R$1,0),FALSE)</f>
        <v>#N/A</v>
      </c>
      <c r="C1487" s="238" t="e">
        <f t="shared" si="23"/>
        <v>#N/A</v>
      </c>
      <c r="D1487" s="238" t="e">
        <f>IF(AND(VALUE(LEFT($A1487,3))=309,LEN($B1487)=3),VLOOKUP(VALUE(MID($B1487,2,2)),_309_Table1,MATCH(MID($B1487,1,1),_309_Table1_ColumnLookup,0),FALSE),
  IF($C1487="309 LCR SummaryA",OneYearSCR,IF($C1487="309 LCR SummaryB",UltimateSCR,IF(VALUE(LEFT($A1487,3))=309,VLOOKUP(VALUE(MID($B1487,2,1)),_309_Table1,MATCH(MID($B1487,1,1),_309_Table1_ColumnLookup,0),FALSE)
+N("309"),
  IF(VALUE(LEFT($A1487,3))=310,VLOOKUP(VALUE(MID($B1487,2,1)),_310_Table1,MATCH(MID($B1487,1,1),_310_Table1_ColumnLookup,0),FALSE)
+N("310"),
  IF(AND(VALUE(LEFT($A1487,3))=311,LEN($I1487)=4),VLOOKUP($I1487,_311_Table1,MATCH($B1487,_311_Table1_ColumnLookup,0),FALSE),
  IF(AND(VALUE(LEFT($A1487,3))=311,OR($B1487="I2",$B1487="J2",$B1487="K2",$B1487="L2")),VLOOKUP('311'!$G$58,_311_Table1,MATCH(MID($B1487,1,1),_311_Table1_ColumnLookup,0),FALSE),
  IF(AND(VALUE(LEFT($A1487,3))=311,RIGHT($B1487,5)="Total"),VLOOKUP('311'!$G$59,_311_Table1,MATCH(MID($B1487,1,1),_311_Table1_ColumnLookup,0),FALSE),
  IF(VALUE(LEFT($A1487,3))=311,VLOOKUP(VALUE(MID($B1487,2,1)),_311_Table1,MATCH(MID($B1487,1,1),_311_Table1_ColumnLookup,0),FALSE)
+N("311"),
  IF(AND(VALUE(LEFT($A1487,3))=312,LEFT($G1487,10)="Unincepted",$B1487="G "),VLOOKUP(" ULO",_312_Table1,MATCH('312'!$N$16,_312_Table1_ColumnLookup,0),FALSE),
  IF(AND(VALUE(LEFT($A1487,3))=312,LEFT($G1487,10)="Unincepted",$B1487="O "),VLOOKUP(" ULO",_312_Table1,MATCH('312'!$V$16,_312_Table1_ColumnLookup,0),FALSE),
  IF(AND(VALUE(LEFT($A1487,3))=312,LEFT($G1487,10)="Unincepted",$B1487="Q "),VLOOKUP(" ULO",_312_Table1,MATCH('312'!$X$16,_312_Table1_ColumnLookup,0),FALSE),
  IF(AND(VALUE(LEFT($A1487,3))=312,LEFT($G1487,10)="Unincepted"),VLOOKUP(" ULO",_312_Table1,MATCH(LEFT($B1487,1),_312_Table1_ColumnLookup,0),FALSE),
  IF(AND(VALUE(LEFT($A1487,3))=312,LEFT($G1487,5)="Total",$B1487="G "),VLOOKUP('312'!$F$80,_312_Table1,MATCH('312'!$N$16,_312_Table1_ColumnLookup,0),FALSE),
  IF(AND(VALUE(LEFT($A1487,3))=312,LEFT($G1487,5)="Total",$B1487="O "),VLOOKUP('312'!$F$80,_312_Table1,MATCH('312'!$V$16,_312_Table1_ColumnLookup,0),FALSE),
  IF(AND(VALUE(LEFT($A1487,3))=312,LEFT($G1487,5)="Total",$B1487="Q "),VLOOKUP('312'!$F$80,_312_Table1,MATCH('312'!$X$16,_312_Table1_ColumnLookup,0),FALSE),
  IF(AND(VALUE(LEFT($A1487,3))=312,LEFT($G1487,5)="Total"),VLOOKUP('312'!$F$80,_312_Table1,MATCH(LEFT($B1487,1),_312_Table1_ColumnLookup,0),FALSE),
  IF(AND(VALUE(LEFT($A1487,3))=312,LEN($I1487)=4,$B1487="G"),VLOOKUP($I1487,_312_Table1,MATCH('312'!$N$16,_312_Table1_ColumnLookup,0),FALSE),
  IF(AND(VALUE(LEFT($A1487,3))=312,LEN($I1487)=4,$B1487="O"),VLOOKUP($I1487,_312_Table1,MATCH('312'!$V$16,_312_Table1_ColumnLookup,0),FALSE),
  IF(AND(VALUE(LEFT($A1487,3))=312,LEN($I1487)=4,$B1487="Q"),VLOOKUP($I1487,_312_Table1,MATCH('312'!$X$16,_312_Table1_ColumnLookup,0),FALSE),
  IF(AND(VALUE(LEFT($A1487,3))=312,LEN($I1487)=4),VLOOKUP($I1487,_312_Table1,MATCH(LEFT($B1487,1),_312_Table1_ColumnLookup,0),FALSE)
+N("312"),
  IF(VALUE(LEFT($A1487,3))=313,VLOOKUP(VALUE(MID($B1487,2,1)),_313_Table1,MATCH(MID($B1487,1,1),_313_Table1_ColumnLookup,0),FALSE)
+N("313"),
  IF(AND(VALUE(LEFT($A1487,3))=314,LEN($B1487)=3),VLOOKUP(VALUE(MID($B1487,2,2)),_314_Table1,MATCH(MID($B1487,1,1),_314_Table1_ColumnLookup,0),FALSE),
  IF(VALUE(LEFT($A1487,3))=314,VLOOKUP(VALUE(MID($B1487,2,1)),_314_Table1,MATCH(MID($B1487,1,1),_314_Table1_ColumnLookup,0),FALSE)
+N("314"),
""))))))))))))))))))))))))</f>
        <v>#N/A</v>
      </c>
      <c r="E1487" s="238" t="e">
        <f>IF(AND(VALUE(LEFT($A1487,3))=309,LEN($B1487)=3),VLOOKUP(VALUE(MID($B1487,2,2)),_309_Table2,MATCH(MID($B1487,1,1),_309_Table2_ColumnLookup,0),FALSE),
  IF($C1487="309 LCR SummaryA",OneYearSCR,IF($C1487="309 LCR SummaryB",UltimateSCR,IF(VALUE(LEFT($A1487,3))=309,VLOOKUP(VALUE(MID($B1487,2,1)),_309_Table2,MATCH(MID($B1487,1,1),_309_Table2_ColumnLookup,0),FALSE)
+N("309"),
  IF(VALUE(LEFT($A1487,3))=310,VLOOKUP(VALUE(MID($B1487,2,1)),_310_Table2,MATCH(MID($B1487,1,1),_310_Table2_ColumnLookup,0),FALSE)
+N("310"),
  IF(AND(VALUE(LEFT($A1487,3))=311,LEN($I1487)=4),VLOOKUP($I1487,_311_Table2,MATCH($B1487,_311_Table2_ColumnLookup,0),FALSE),
  IF(AND(VALUE(LEFT($A1487,3))=311,OR($B1487="I2",$B1487="J2",$B1487="K2",$B1487="L2")),VLOOKUP('311'!$G$58,_311_Table2,MATCH(MID($B1487,1,1),_311_Table2_ColumnLookup,0),FALSE),
  IF(AND(VALUE(LEFT($A1487,3))=311,RIGHT($B1487,5)="Total"),VLOOKUP('311'!$G$59,_311_Table2,MATCH(MID($B1487,1,1),_311_Table2_ColumnLookup,0),FALSE),
  IF(VALUE(LEFT($A1487,3))=311,VLOOKUP(VALUE(MID($B1487,2,1)),_311_Table2,MATCH(MID($B1487,1,1),_311_Table2_ColumnLookup,0),FALSE)
+N("311"),
  IF(AND(VALUE(LEFT($A1487,3))=312,LEFT($G1487,10)="Unincepted",$B1487="G "),VLOOKUP(" ULO",_312_Table2,MATCH('312'!$N$16,_312_Table2_ColumnLookup,0),FALSE),
  IF(AND(VALUE(LEFT($A1487,3))=312,LEFT($G1487,10)="Unincepted",$B1487="O "),VLOOKUP(" ULO",_312_Table2,MATCH('312'!$V$16,_312_Table2_ColumnLookup,0),FALSE),
  IF(AND(VALUE(LEFT($A1487,3))=312,LEFT($G1487,10)="Unincepted",$B1487="Q "),VLOOKUP(" ULO",_312_Table2,MATCH('312'!$X$16,_312_Table2_ColumnLookup,0),FALSE),
  IF(AND(VALUE(LEFT($A1487,3))=312,LEFT($G1487,10)="Unincepted"),VLOOKUP(" ULO",_312_Table2,MATCH(LEFT($B1487,1),_312_Table2_ColumnLookup,0),FALSE),
  IF(AND(VALUE(LEFT($A1487,3))=312,LEFT($G1487,5)="Total",$B1487="G "),VLOOKUP('312'!$F$80,_312_Table2,MATCH('312'!$N$16,_312_Table2_ColumnLookup,0),FALSE),
  IF(AND(VALUE(LEFT($A1487,3))=312,LEFT($G1487,5)="Total",$B1487="O "),VLOOKUP('312'!$F$80,_312_Table2,MATCH('312'!$V$16,_312_Table2_ColumnLookup,0),FALSE),
  IF(AND(VALUE(LEFT($A1487,3))=312,LEFT($G1487,5)="Total",$B1487="Q "),VLOOKUP('312'!$F$80,_312_Table2,MATCH('312'!$X$16,_312_Table2_ColumnLookup,0),FALSE),
  IF(AND(VALUE(LEFT($A1487,3))=312,LEFT($G1487,5)="Total"),VLOOKUP('312'!$F$80,_312_Table2,MATCH(LEFT($B1487,1),_312_Table2_ColumnLookup,0),FALSE),
  IF(AND(VALUE(LEFT($A1487,3))=312,LEN($I1487)=4,$B1487="G"),VLOOKUP($I1487,_312_Table2,MATCH('312'!$N$16,_312_Table2_ColumnLookup,0),FALSE),
  IF(AND(VALUE(LEFT($A1487,3))=312,LEN($I1487)=4,$B1487="O"),VLOOKUP($I1487,_312_Table2,MATCH('312'!$V$16,_312_Table2_ColumnLookup,0),FALSE),
  IF(AND(VALUE(LEFT($A1487,3))=312,LEN($I1487)=4,$B1487="Q"),VLOOKUP($I1487,_312_Table2,MATCH('312'!$X$16,_312_Table2_ColumnLookup,0),FALSE),
  IF(AND(VALUE(LEFT($A1487,3))=312,LEN($I1487)=4),VLOOKUP($I1487,_312_Table2,MATCH(LEFT($B1487,1),_312_Table2_ColumnLookup,0),FALSE)
+N("312"),
  IF(VALUE(LEFT($A1487,3))=313,VLOOKUP(VALUE(MID($B1487,2,1)),_313_Table2,MATCH(MID($B1487,1,1),_313_Table2_ColumnLookup,0),FALSE)
+N("313"),
  IF(AND(VALUE(LEFT($A1487,3))=314,LEN($B1487)=3),VLOOKUP(VALUE(MID($B1487,2,2)),_314_Table2,MATCH(MID($B1487,1,1),_314_Table2_ColumnLookup,0),FALSE),
  IF(VALUE(LEFT($A1487,3))=314,VLOOKUP(VALUE(MID($B1487,2,1)),_314_Table2,MATCH(MID($B1487,1,1),_314_Table2_ColumnLookup,0),FALSE)
+N("314"),
""))))))))))))))))))))))))</f>
        <v>#N/A</v>
      </c>
      <c r="F1487" s="238" t="e">
        <f>IF(AND(VALUE(LEFT($A1487,3))=309,LEN($B1487)=3),VLOOKUP(VALUE(MID($B1487,2,2)),_309_Table3,MATCH(MID($B1487,1,1),_309_Table3_ColumnLookup,0),FALSE),
  IF($C1487="309 LCR SummaryA",OneYearSCR,IF($C1487="309 LCR SummaryB",UltimateSCR,IF(VALUE(LEFT($A1487,3))=309,VLOOKUP(VALUE(MID($B1487,2,1)),_309_Table3,MATCH(MID($B1487,1,1),_309_Table3_ColumnLookup,0),FALSE)
+N("309"),
  IF(VALUE(LEFT($A1487,3))=310,VLOOKUP(VALUE(MID($B1487,2,1)),_310_Table3,MATCH(MID($B1487,1,1),_310_Table3_ColumnLookup,0),FALSE)
+N("310"),
  IF(AND(VALUE(LEFT($A1487,3))=311,LEN($I1487)=4),VLOOKUP($I1487,_311_Table3,MATCH($B1487,_311_Table3_ColumnLookup,0),FALSE),
  IF(AND(VALUE(LEFT($A1487,3))=311,OR($B1487="I2",$B1487="J2",$B1487="K2",$B1487="L2")),VLOOKUP('311'!$G$58,_311_Table3,MATCH(MID($B1487,1,1),_311_Table3_ColumnLookup,0),FALSE),
  IF(AND(VALUE(LEFT($A1487,3))=311,RIGHT($B1487,5)="Total"),VLOOKUP('311'!$G$59,_311_Table3,MATCH(MID($B1487,1,1),_311_Table3_ColumnLookup,0),FALSE),
  IF(VALUE(LEFT($A1487,3))=311,VLOOKUP(VALUE(MID($B1487,2,1)),_311_Table3,MATCH(MID($B1487,1,1),_311_Table3_ColumnLookup,0),FALSE)
+N("311"),
  IF(AND(VALUE(LEFT($A1487,3))=312,LEFT($G1487,10)="Unincepted",$B1487="G "),VLOOKUP(" ULO",_312_Table3,MATCH('312'!$N$16,_312_Table3_ColumnLookup,0),FALSE),
  IF(AND(VALUE(LEFT($A1487,3))=312,LEFT($G1487,10)="Unincepted",$B1487="O "),VLOOKUP(" ULO",_312_Table3,MATCH('312'!$V$16,_312_Table3_ColumnLookup,0),FALSE),
  IF(AND(VALUE(LEFT($A1487,3))=312,LEFT($G1487,10)="Unincepted",$B1487="Q "),VLOOKUP(" ULO",_312_Table3,MATCH('312'!$X$16,_312_Table3_ColumnLookup,0),FALSE),
  IF(AND(VALUE(LEFT($A1487,3))=312,LEFT($G1487,10)="Unincepted"),VLOOKUP(" ULO",_312_Table3,MATCH(LEFT($B1487,1),_312_Table3_ColumnLookup,0),FALSE),
  IF(AND(VALUE(LEFT($A1487,3))=312,LEFT($G1487,5)="Total",$B1487="G "),VLOOKUP('312'!$F$80,_312_Table3,MATCH('312'!$N$16,_312_Table3_ColumnLookup,0),FALSE),
  IF(AND(VALUE(LEFT($A1487,3))=312,LEFT($G1487,5)="Total",$B1487="O "),VLOOKUP('312'!$F$80,_312_Table3,MATCH('312'!$V$16,_312_Table3_ColumnLookup,0),FALSE),
  IF(AND(VALUE(LEFT($A1487,3))=312,LEFT($G1487,5)="Total",$B1487="Q "),VLOOKUP('312'!$F$80,_312_Table3,MATCH('312'!$X$16,_312_Table3_ColumnLookup,0),FALSE),
  IF(AND(VALUE(LEFT($A1487,3))=312,LEFT($G1487,5)="Total"),VLOOKUP('312'!$F$80,_312_Table3,MATCH(LEFT($B1487,1),_312_Table3_ColumnLookup,0),FALSE),
  IF(AND(VALUE(LEFT($A1487,3))=312,LEN($I1487)=4,$B1487="G"),VLOOKUP($I1487,_312_Table3,MATCH('312'!$N$16,_312_Table3_ColumnLookup,0),FALSE),
  IF(AND(VALUE(LEFT($A1487,3))=312,LEN($I1487)=4,$B1487="O"),VLOOKUP($I1487,_312_Table3,MATCH('312'!$V$16,_312_Table3_ColumnLookup,0),FALSE),
  IF(AND(VALUE(LEFT($A1487,3))=312,LEN($I1487)=4,$B1487="Q"),VLOOKUP($I1487,_312_Table3,MATCH('312'!$X$16,_312_Table3_ColumnLookup,0),FALSE),
  IF(AND(VALUE(LEFT($A1487,3))=312,LEN($I1487)=4),VLOOKUP($I1487,_312_Table3,MATCH(LEFT($B1487,1),_312_Table3_ColumnLookup,0),FALSE)
+N("312"),
  IF(VALUE(LEFT($A1487,3))=313,VLOOKUP(VALUE(MID($B1487,2,1)),_313_Table3,MATCH(MID($B1487,1,1),_313_Table3_ColumnLookup,0),FALSE)
+N("313"),
  IF(AND(VALUE(LEFT($A1487,3))=314,LEN($B1487)=3),VLOOKUP(VALUE(MID($B1487,2,2)),_314_Table3,MATCH(MID($B1487,1,1),_314_Table3_ColumnLookup,0),FALSE),
  IF(VALUE(LEFT($A1487,3))=314,VLOOKUP(VALUE(MID($B1487,2,1)),_314_Table3,MATCH(MID($B1487,1,1),_314_Table3_ColumnLookup,0),FALSE)
+N("314"),
""))))))))))))))))))))))))</f>
        <v>#N/A</v>
      </c>
      <c r="H1487" s="321" t="str">
        <f>IFERROR(
IF(ISERROR($D1487)=FALSE,$D1487,IF(ISERROR($E1487)=FALSE,$E1487,IF(ISERROR($F1487)=FALSE,$F1487
+N("012 checkboxes"),
IF(
IF(OR(LEFT($A1487,9)="Syndicate",LEFT($A1487,12)="NewSyndicate"),VLOOKUP($A1487,'012'!$J:$ZW,MATCH("Link to button",'012'!$J$1:$ZW$1,0),0)
+N("309 checkbox"),
IF($C1487="309 LCR Summary0",VLOOKUP("Notes990",'309'!$P:$ZZ,MATCH("Link to button",'309'!$P$1:$ZZ$1,0),0)
+N("313 checkboxes"),
IF($C1487="313 Financial Information0LcmVsScr",IF($C1487="309 LCR Summary0",VLOOKUP("LcmVsScr",'309'!$N:$ZZ,MATCH("Link to button",'309'!$N$1:$ZZ$1,0),0),
IF($C1487="313 Financial Information0LcrDocAttached",IF($C1487="309 LCR Summary0",VLOOKUP("LcrDocAttached",'309'!$N:$ZZ,MATCH("Link to button",'309'!$N$1:$ZZ$1,0),
0)))))))=1,TRUE,FALSE)
))),"")</f>
        <v/>
      </c>
    </row>
    <row r="1488" spans="1:8">
      <c r="A1488" s="237" t="e">
        <f>VLOOKUP($G1488,CSVLookups!$B:$R,MATCH(A$1,CSVLookups!$B$1:$R$1,0),FALSE)</f>
        <v>#N/A</v>
      </c>
      <c r="B1488" s="237" t="e">
        <f>VLOOKUP($G1488,CSVLookups!$B:$R,MATCH(B$1,CSVLookups!$B$1:$R$1,0),FALSE)</f>
        <v>#N/A</v>
      </c>
      <c r="C1488" s="238" t="e">
        <f t="shared" si="23"/>
        <v>#N/A</v>
      </c>
      <c r="D1488" s="238" t="e">
        <f>IF(AND(VALUE(LEFT($A1488,3))=309,LEN($B1488)=3),VLOOKUP(VALUE(MID($B1488,2,2)),_309_Table1,MATCH(MID($B1488,1,1),_309_Table1_ColumnLookup,0),FALSE),
  IF($C1488="309 LCR SummaryA",OneYearSCR,IF($C1488="309 LCR SummaryB",UltimateSCR,IF(VALUE(LEFT($A1488,3))=309,VLOOKUP(VALUE(MID($B1488,2,1)),_309_Table1,MATCH(MID($B1488,1,1),_309_Table1_ColumnLookup,0),FALSE)
+N("309"),
  IF(VALUE(LEFT($A1488,3))=310,VLOOKUP(VALUE(MID($B1488,2,1)),_310_Table1,MATCH(MID($B1488,1,1),_310_Table1_ColumnLookup,0),FALSE)
+N("310"),
  IF(AND(VALUE(LEFT($A1488,3))=311,LEN($I1488)=4),VLOOKUP($I1488,_311_Table1,MATCH($B1488,_311_Table1_ColumnLookup,0),FALSE),
  IF(AND(VALUE(LEFT($A1488,3))=311,OR($B1488="I2",$B1488="J2",$B1488="K2",$B1488="L2")),VLOOKUP('311'!$G$58,_311_Table1,MATCH(MID($B1488,1,1),_311_Table1_ColumnLookup,0),FALSE),
  IF(AND(VALUE(LEFT($A1488,3))=311,RIGHT($B1488,5)="Total"),VLOOKUP('311'!$G$59,_311_Table1,MATCH(MID($B1488,1,1),_311_Table1_ColumnLookup,0),FALSE),
  IF(VALUE(LEFT($A1488,3))=311,VLOOKUP(VALUE(MID($B1488,2,1)),_311_Table1,MATCH(MID($B1488,1,1),_311_Table1_ColumnLookup,0),FALSE)
+N("311"),
  IF(AND(VALUE(LEFT($A1488,3))=312,LEFT($G1488,10)="Unincepted",$B1488="G "),VLOOKUP(" ULO",_312_Table1,MATCH('312'!$N$16,_312_Table1_ColumnLookup,0),FALSE),
  IF(AND(VALUE(LEFT($A1488,3))=312,LEFT($G1488,10)="Unincepted",$B1488="O "),VLOOKUP(" ULO",_312_Table1,MATCH('312'!$V$16,_312_Table1_ColumnLookup,0),FALSE),
  IF(AND(VALUE(LEFT($A1488,3))=312,LEFT($G1488,10)="Unincepted",$B1488="Q "),VLOOKUP(" ULO",_312_Table1,MATCH('312'!$X$16,_312_Table1_ColumnLookup,0),FALSE),
  IF(AND(VALUE(LEFT($A1488,3))=312,LEFT($G1488,10)="Unincepted"),VLOOKUP(" ULO",_312_Table1,MATCH(LEFT($B1488,1),_312_Table1_ColumnLookup,0),FALSE),
  IF(AND(VALUE(LEFT($A1488,3))=312,LEFT($G1488,5)="Total",$B1488="G "),VLOOKUP('312'!$F$80,_312_Table1,MATCH('312'!$N$16,_312_Table1_ColumnLookup,0),FALSE),
  IF(AND(VALUE(LEFT($A1488,3))=312,LEFT($G1488,5)="Total",$B1488="O "),VLOOKUP('312'!$F$80,_312_Table1,MATCH('312'!$V$16,_312_Table1_ColumnLookup,0),FALSE),
  IF(AND(VALUE(LEFT($A1488,3))=312,LEFT($G1488,5)="Total",$B1488="Q "),VLOOKUP('312'!$F$80,_312_Table1,MATCH('312'!$X$16,_312_Table1_ColumnLookup,0),FALSE),
  IF(AND(VALUE(LEFT($A1488,3))=312,LEFT($G1488,5)="Total"),VLOOKUP('312'!$F$80,_312_Table1,MATCH(LEFT($B1488,1),_312_Table1_ColumnLookup,0),FALSE),
  IF(AND(VALUE(LEFT($A1488,3))=312,LEN($I1488)=4,$B1488="G"),VLOOKUP($I1488,_312_Table1,MATCH('312'!$N$16,_312_Table1_ColumnLookup,0),FALSE),
  IF(AND(VALUE(LEFT($A1488,3))=312,LEN($I1488)=4,$B1488="O"),VLOOKUP($I1488,_312_Table1,MATCH('312'!$V$16,_312_Table1_ColumnLookup,0),FALSE),
  IF(AND(VALUE(LEFT($A1488,3))=312,LEN($I1488)=4,$B1488="Q"),VLOOKUP($I1488,_312_Table1,MATCH('312'!$X$16,_312_Table1_ColumnLookup,0),FALSE),
  IF(AND(VALUE(LEFT($A1488,3))=312,LEN($I1488)=4),VLOOKUP($I1488,_312_Table1,MATCH(LEFT($B1488,1),_312_Table1_ColumnLookup,0),FALSE)
+N("312"),
  IF(VALUE(LEFT($A1488,3))=313,VLOOKUP(VALUE(MID($B1488,2,1)),_313_Table1,MATCH(MID($B1488,1,1),_313_Table1_ColumnLookup,0),FALSE)
+N("313"),
  IF(AND(VALUE(LEFT($A1488,3))=314,LEN($B1488)=3),VLOOKUP(VALUE(MID($B1488,2,2)),_314_Table1,MATCH(MID($B1488,1,1),_314_Table1_ColumnLookup,0),FALSE),
  IF(VALUE(LEFT($A1488,3))=314,VLOOKUP(VALUE(MID($B1488,2,1)),_314_Table1,MATCH(MID($B1488,1,1),_314_Table1_ColumnLookup,0),FALSE)
+N("314"),
""))))))))))))))))))))))))</f>
        <v>#N/A</v>
      </c>
      <c r="E1488" s="238" t="e">
        <f>IF(AND(VALUE(LEFT($A1488,3))=309,LEN($B1488)=3),VLOOKUP(VALUE(MID($B1488,2,2)),_309_Table2,MATCH(MID($B1488,1,1),_309_Table2_ColumnLookup,0),FALSE),
  IF($C1488="309 LCR SummaryA",OneYearSCR,IF($C1488="309 LCR SummaryB",UltimateSCR,IF(VALUE(LEFT($A1488,3))=309,VLOOKUP(VALUE(MID($B1488,2,1)),_309_Table2,MATCH(MID($B1488,1,1),_309_Table2_ColumnLookup,0),FALSE)
+N("309"),
  IF(VALUE(LEFT($A1488,3))=310,VLOOKUP(VALUE(MID($B1488,2,1)),_310_Table2,MATCH(MID($B1488,1,1),_310_Table2_ColumnLookup,0),FALSE)
+N("310"),
  IF(AND(VALUE(LEFT($A1488,3))=311,LEN($I1488)=4),VLOOKUP($I1488,_311_Table2,MATCH($B1488,_311_Table2_ColumnLookup,0),FALSE),
  IF(AND(VALUE(LEFT($A1488,3))=311,OR($B1488="I2",$B1488="J2",$B1488="K2",$B1488="L2")),VLOOKUP('311'!$G$58,_311_Table2,MATCH(MID($B1488,1,1),_311_Table2_ColumnLookup,0),FALSE),
  IF(AND(VALUE(LEFT($A1488,3))=311,RIGHT($B1488,5)="Total"),VLOOKUP('311'!$G$59,_311_Table2,MATCH(MID($B1488,1,1),_311_Table2_ColumnLookup,0),FALSE),
  IF(VALUE(LEFT($A1488,3))=311,VLOOKUP(VALUE(MID($B1488,2,1)),_311_Table2,MATCH(MID($B1488,1,1),_311_Table2_ColumnLookup,0),FALSE)
+N("311"),
  IF(AND(VALUE(LEFT($A1488,3))=312,LEFT($G1488,10)="Unincepted",$B1488="G "),VLOOKUP(" ULO",_312_Table2,MATCH('312'!$N$16,_312_Table2_ColumnLookup,0),FALSE),
  IF(AND(VALUE(LEFT($A1488,3))=312,LEFT($G1488,10)="Unincepted",$B1488="O "),VLOOKUP(" ULO",_312_Table2,MATCH('312'!$V$16,_312_Table2_ColumnLookup,0),FALSE),
  IF(AND(VALUE(LEFT($A1488,3))=312,LEFT($G1488,10)="Unincepted",$B1488="Q "),VLOOKUP(" ULO",_312_Table2,MATCH('312'!$X$16,_312_Table2_ColumnLookup,0),FALSE),
  IF(AND(VALUE(LEFT($A1488,3))=312,LEFT($G1488,10)="Unincepted"),VLOOKUP(" ULO",_312_Table2,MATCH(LEFT($B1488,1),_312_Table2_ColumnLookup,0),FALSE),
  IF(AND(VALUE(LEFT($A1488,3))=312,LEFT($G1488,5)="Total",$B1488="G "),VLOOKUP('312'!$F$80,_312_Table2,MATCH('312'!$N$16,_312_Table2_ColumnLookup,0),FALSE),
  IF(AND(VALUE(LEFT($A1488,3))=312,LEFT($G1488,5)="Total",$B1488="O "),VLOOKUP('312'!$F$80,_312_Table2,MATCH('312'!$V$16,_312_Table2_ColumnLookup,0),FALSE),
  IF(AND(VALUE(LEFT($A1488,3))=312,LEFT($G1488,5)="Total",$B1488="Q "),VLOOKUP('312'!$F$80,_312_Table2,MATCH('312'!$X$16,_312_Table2_ColumnLookup,0),FALSE),
  IF(AND(VALUE(LEFT($A1488,3))=312,LEFT($G1488,5)="Total"),VLOOKUP('312'!$F$80,_312_Table2,MATCH(LEFT($B1488,1),_312_Table2_ColumnLookup,0),FALSE),
  IF(AND(VALUE(LEFT($A1488,3))=312,LEN($I1488)=4,$B1488="G"),VLOOKUP($I1488,_312_Table2,MATCH('312'!$N$16,_312_Table2_ColumnLookup,0),FALSE),
  IF(AND(VALUE(LEFT($A1488,3))=312,LEN($I1488)=4,$B1488="O"),VLOOKUP($I1488,_312_Table2,MATCH('312'!$V$16,_312_Table2_ColumnLookup,0),FALSE),
  IF(AND(VALUE(LEFT($A1488,3))=312,LEN($I1488)=4,$B1488="Q"),VLOOKUP($I1488,_312_Table2,MATCH('312'!$X$16,_312_Table2_ColumnLookup,0),FALSE),
  IF(AND(VALUE(LEFT($A1488,3))=312,LEN($I1488)=4),VLOOKUP($I1488,_312_Table2,MATCH(LEFT($B1488,1),_312_Table2_ColumnLookup,0),FALSE)
+N("312"),
  IF(VALUE(LEFT($A1488,3))=313,VLOOKUP(VALUE(MID($B1488,2,1)),_313_Table2,MATCH(MID($B1488,1,1),_313_Table2_ColumnLookup,0),FALSE)
+N("313"),
  IF(AND(VALUE(LEFT($A1488,3))=314,LEN($B1488)=3),VLOOKUP(VALUE(MID($B1488,2,2)),_314_Table2,MATCH(MID($B1488,1,1),_314_Table2_ColumnLookup,0),FALSE),
  IF(VALUE(LEFT($A1488,3))=314,VLOOKUP(VALUE(MID($B1488,2,1)),_314_Table2,MATCH(MID($B1488,1,1),_314_Table2_ColumnLookup,0),FALSE)
+N("314"),
""))))))))))))))))))))))))</f>
        <v>#N/A</v>
      </c>
      <c r="F1488" s="238" t="e">
        <f>IF(AND(VALUE(LEFT($A1488,3))=309,LEN($B1488)=3),VLOOKUP(VALUE(MID($B1488,2,2)),_309_Table3,MATCH(MID($B1488,1,1),_309_Table3_ColumnLookup,0),FALSE),
  IF($C1488="309 LCR SummaryA",OneYearSCR,IF($C1488="309 LCR SummaryB",UltimateSCR,IF(VALUE(LEFT($A1488,3))=309,VLOOKUP(VALUE(MID($B1488,2,1)),_309_Table3,MATCH(MID($B1488,1,1),_309_Table3_ColumnLookup,0),FALSE)
+N("309"),
  IF(VALUE(LEFT($A1488,3))=310,VLOOKUP(VALUE(MID($B1488,2,1)),_310_Table3,MATCH(MID($B1488,1,1),_310_Table3_ColumnLookup,0),FALSE)
+N("310"),
  IF(AND(VALUE(LEFT($A1488,3))=311,LEN($I1488)=4),VLOOKUP($I1488,_311_Table3,MATCH($B1488,_311_Table3_ColumnLookup,0),FALSE),
  IF(AND(VALUE(LEFT($A1488,3))=311,OR($B1488="I2",$B1488="J2",$B1488="K2",$B1488="L2")),VLOOKUP('311'!$G$58,_311_Table3,MATCH(MID($B1488,1,1),_311_Table3_ColumnLookup,0),FALSE),
  IF(AND(VALUE(LEFT($A1488,3))=311,RIGHT($B1488,5)="Total"),VLOOKUP('311'!$G$59,_311_Table3,MATCH(MID($B1488,1,1),_311_Table3_ColumnLookup,0),FALSE),
  IF(VALUE(LEFT($A1488,3))=311,VLOOKUP(VALUE(MID($B1488,2,1)),_311_Table3,MATCH(MID($B1488,1,1),_311_Table3_ColumnLookup,0),FALSE)
+N("311"),
  IF(AND(VALUE(LEFT($A1488,3))=312,LEFT($G1488,10)="Unincepted",$B1488="G "),VLOOKUP(" ULO",_312_Table3,MATCH('312'!$N$16,_312_Table3_ColumnLookup,0),FALSE),
  IF(AND(VALUE(LEFT($A1488,3))=312,LEFT($G1488,10)="Unincepted",$B1488="O "),VLOOKUP(" ULO",_312_Table3,MATCH('312'!$V$16,_312_Table3_ColumnLookup,0),FALSE),
  IF(AND(VALUE(LEFT($A1488,3))=312,LEFT($G1488,10)="Unincepted",$B1488="Q "),VLOOKUP(" ULO",_312_Table3,MATCH('312'!$X$16,_312_Table3_ColumnLookup,0),FALSE),
  IF(AND(VALUE(LEFT($A1488,3))=312,LEFT($G1488,10)="Unincepted"),VLOOKUP(" ULO",_312_Table3,MATCH(LEFT($B1488,1),_312_Table3_ColumnLookup,0),FALSE),
  IF(AND(VALUE(LEFT($A1488,3))=312,LEFT($G1488,5)="Total",$B1488="G "),VLOOKUP('312'!$F$80,_312_Table3,MATCH('312'!$N$16,_312_Table3_ColumnLookup,0),FALSE),
  IF(AND(VALUE(LEFT($A1488,3))=312,LEFT($G1488,5)="Total",$B1488="O "),VLOOKUP('312'!$F$80,_312_Table3,MATCH('312'!$V$16,_312_Table3_ColumnLookup,0),FALSE),
  IF(AND(VALUE(LEFT($A1488,3))=312,LEFT($G1488,5)="Total",$B1488="Q "),VLOOKUP('312'!$F$80,_312_Table3,MATCH('312'!$X$16,_312_Table3_ColumnLookup,0),FALSE),
  IF(AND(VALUE(LEFT($A1488,3))=312,LEFT($G1488,5)="Total"),VLOOKUP('312'!$F$80,_312_Table3,MATCH(LEFT($B1488,1),_312_Table3_ColumnLookup,0),FALSE),
  IF(AND(VALUE(LEFT($A1488,3))=312,LEN($I1488)=4,$B1488="G"),VLOOKUP($I1488,_312_Table3,MATCH('312'!$N$16,_312_Table3_ColumnLookup,0),FALSE),
  IF(AND(VALUE(LEFT($A1488,3))=312,LEN($I1488)=4,$B1488="O"),VLOOKUP($I1488,_312_Table3,MATCH('312'!$V$16,_312_Table3_ColumnLookup,0),FALSE),
  IF(AND(VALUE(LEFT($A1488,3))=312,LEN($I1488)=4,$B1488="Q"),VLOOKUP($I1488,_312_Table3,MATCH('312'!$X$16,_312_Table3_ColumnLookup,0),FALSE),
  IF(AND(VALUE(LEFT($A1488,3))=312,LEN($I1488)=4),VLOOKUP($I1488,_312_Table3,MATCH(LEFT($B1488,1),_312_Table3_ColumnLookup,0),FALSE)
+N("312"),
  IF(VALUE(LEFT($A1488,3))=313,VLOOKUP(VALUE(MID($B1488,2,1)),_313_Table3,MATCH(MID($B1488,1,1),_313_Table3_ColumnLookup,0),FALSE)
+N("313"),
  IF(AND(VALUE(LEFT($A1488,3))=314,LEN($B1488)=3),VLOOKUP(VALUE(MID($B1488,2,2)),_314_Table3,MATCH(MID($B1488,1,1),_314_Table3_ColumnLookup,0),FALSE),
  IF(VALUE(LEFT($A1488,3))=314,VLOOKUP(VALUE(MID($B1488,2,1)),_314_Table3,MATCH(MID($B1488,1,1),_314_Table3_ColumnLookup,0),FALSE)
+N("314"),
""))))))))))))))))))))))))</f>
        <v>#N/A</v>
      </c>
      <c r="H1488" s="321" t="str">
        <f>IFERROR(
IF(ISERROR($D1488)=FALSE,$D1488,IF(ISERROR($E1488)=FALSE,$E1488,IF(ISERROR($F1488)=FALSE,$F1488
+N("012 checkboxes"),
IF(
IF(OR(LEFT($A1488,9)="Syndicate",LEFT($A1488,12)="NewSyndicate"),VLOOKUP($A1488,'012'!$J:$ZW,MATCH("Link to button",'012'!$J$1:$ZW$1,0),0)
+N("309 checkbox"),
IF($C1488="309 LCR Summary0",VLOOKUP("Notes990",'309'!$P:$ZZ,MATCH("Link to button",'309'!$P$1:$ZZ$1,0),0)
+N("313 checkboxes"),
IF($C1488="313 Financial Information0LcmVsScr",IF($C1488="309 LCR Summary0",VLOOKUP("LcmVsScr",'309'!$N:$ZZ,MATCH("Link to button",'309'!$N$1:$ZZ$1,0),0),
IF($C1488="313 Financial Information0LcrDocAttached",IF($C1488="309 LCR Summary0",VLOOKUP("LcrDocAttached",'309'!$N:$ZZ,MATCH("Link to button",'309'!$N$1:$ZZ$1,0),
0)))))))=1,TRUE,FALSE)
))),"")</f>
        <v/>
      </c>
    </row>
    <row r="1489" spans="1:8">
      <c r="A1489" s="237" t="e">
        <f>VLOOKUP($G1489,CSVLookups!$B:$R,MATCH(A$1,CSVLookups!$B$1:$R$1,0),FALSE)</f>
        <v>#N/A</v>
      </c>
      <c r="B1489" s="237" t="e">
        <f>VLOOKUP($G1489,CSVLookups!$B:$R,MATCH(B$1,CSVLookups!$B$1:$R$1,0),FALSE)</f>
        <v>#N/A</v>
      </c>
      <c r="C1489" s="238" t="e">
        <f t="shared" si="23"/>
        <v>#N/A</v>
      </c>
      <c r="D1489" s="238" t="e">
        <f>IF(AND(VALUE(LEFT($A1489,3))=309,LEN($B1489)=3),VLOOKUP(VALUE(MID($B1489,2,2)),_309_Table1,MATCH(MID($B1489,1,1),_309_Table1_ColumnLookup,0),FALSE),
  IF($C1489="309 LCR SummaryA",OneYearSCR,IF($C1489="309 LCR SummaryB",UltimateSCR,IF(VALUE(LEFT($A1489,3))=309,VLOOKUP(VALUE(MID($B1489,2,1)),_309_Table1,MATCH(MID($B1489,1,1),_309_Table1_ColumnLookup,0),FALSE)
+N("309"),
  IF(VALUE(LEFT($A1489,3))=310,VLOOKUP(VALUE(MID($B1489,2,1)),_310_Table1,MATCH(MID($B1489,1,1),_310_Table1_ColumnLookup,0),FALSE)
+N("310"),
  IF(AND(VALUE(LEFT($A1489,3))=311,LEN($I1489)=4),VLOOKUP($I1489,_311_Table1,MATCH($B1489,_311_Table1_ColumnLookup,0),FALSE),
  IF(AND(VALUE(LEFT($A1489,3))=311,OR($B1489="I2",$B1489="J2",$B1489="K2",$B1489="L2")),VLOOKUP('311'!$G$58,_311_Table1,MATCH(MID($B1489,1,1),_311_Table1_ColumnLookup,0),FALSE),
  IF(AND(VALUE(LEFT($A1489,3))=311,RIGHT($B1489,5)="Total"),VLOOKUP('311'!$G$59,_311_Table1,MATCH(MID($B1489,1,1),_311_Table1_ColumnLookup,0),FALSE),
  IF(VALUE(LEFT($A1489,3))=311,VLOOKUP(VALUE(MID($B1489,2,1)),_311_Table1,MATCH(MID($B1489,1,1),_311_Table1_ColumnLookup,0),FALSE)
+N("311"),
  IF(AND(VALUE(LEFT($A1489,3))=312,LEFT($G1489,10)="Unincepted",$B1489="G "),VLOOKUP(" ULO",_312_Table1,MATCH('312'!$N$16,_312_Table1_ColumnLookup,0),FALSE),
  IF(AND(VALUE(LEFT($A1489,3))=312,LEFT($G1489,10)="Unincepted",$B1489="O "),VLOOKUP(" ULO",_312_Table1,MATCH('312'!$V$16,_312_Table1_ColumnLookup,0),FALSE),
  IF(AND(VALUE(LEFT($A1489,3))=312,LEFT($G1489,10)="Unincepted",$B1489="Q "),VLOOKUP(" ULO",_312_Table1,MATCH('312'!$X$16,_312_Table1_ColumnLookup,0),FALSE),
  IF(AND(VALUE(LEFT($A1489,3))=312,LEFT($G1489,10)="Unincepted"),VLOOKUP(" ULO",_312_Table1,MATCH(LEFT($B1489,1),_312_Table1_ColumnLookup,0),FALSE),
  IF(AND(VALUE(LEFT($A1489,3))=312,LEFT($G1489,5)="Total",$B1489="G "),VLOOKUP('312'!$F$80,_312_Table1,MATCH('312'!$N$16,_312_Table1_ColumnLookup,0),FALSE),
  IF(AND(VALUE(LEFT($A1489,3))=312,LEFT($G1489,5)="Total",$B1489="O "),VLOOKUP('312'!$F$80,_312_Table1,MATCH('312'!$V$16,_312_Table1_ColumnLookup,0),FALSE),
  IF(AND(VALUE(LEFT($A1489,3))=312,LEFT($G1489,5)="Total",$B1489="Q "),VLOOKUP('312'!$F$80,_312_Table1,MATCH('312'!$X$16,_312_Table1_ColumnLookup,0),FALSE),
  IF(AND(VALUE(LEFT($A1489,3))=312,LEFT($G1489,5)="Total"),VLOOKUP('312'!$F$80,_312_Table1,MATCH(LEFT($B1489,1),_312_Table1_ColumnLookup,0),FALSE),
  IF(AND(VALUE(LEFT($A1489,3))=312,LEN($I1489)=4,$B1489="G"),VLOOKUP($I1489,_312_Table1,MATCH('312'!$N$16,_312_Table1_ColumnLookup,0),FALSE),
  IF(AND(VALUE(LEFT($A1489,3))=312,LEN($I1489)=4,$B1489="O"),VLOOKUP($I1489,_312_Table1,MATCH('312'!$V$16,_312_Table1_ColumnLookup,0),FALSE),
  IF(AND(VALUE(LEFT($A1489,3))=312,LEN($I1489)=4,$B1489="Q"),VLOOKUP($I1489,_312_Table1,MATCH('312'!$X$16,_312_Table1_ColumnLookup,0),FALSE),
  IF(AND(VALUE(LEFT($A1489,3))=312,LEN($I1489)=4),VLOOKUP($I1489,_312_Table1,MATCH(LEFT($B1489,1),_312_Table1_ColumnLookup,0),FALSE)
+N("312"),
  IF(VALUE(LEFT($A1489,3))=313,VLOOKUP(VALUE(MID($B1489,2,1)),_313_Table1,MATCH(MID($B1489,1,1),_313_Table1_ColumnLookup,0),FALSE)
+N("313"),
  IF(AND(VALUE(LEFT($A1489,3))=314,LEN($B1489)=3),VLOOKUP(VALUE(MID($B1489,2,2)),_314_Table1,MATCH(MID($B1489,1,1),_314_Table1_ColumnLookup,0),FALSE),
  IF(VALUE(LEFT($A1489,3))=314,VLOOKUP(VALUE(MID($B1489,2,1)),_314_Table1,MATCH(MID($B1489,1,1),_314_Table1_ColumnLookup,0),FALSE)
+N("314"),
""))))))))))))))))))))))))</f>
        <v>#N/A</v>
      </c>
      <c r="E1489" s="238" t="e">
        <f>IF(AND(VALUE(LEFT($A1489,3))=309,LEN($B1489)=3),VLOOKUP(VALUE(MID($B1489,2,2)),_309_Table2,MATCH(MID($B1489,1,1),_309_Table2_ColumnLookup,0),FALSE),
  IF($C1489="309 LCR SummaryA",OneYearSCR,IF($C1489="309 LCR SummaryB",UltimateSCR,IF(VALUE(LEFT($A1489,3))=309,VLOOKUP(VALUE(MID($B1489,2,1)),_309_Table2,MATCH(MID($B1489,1,1),_309_Table2_ColumnLookup,0),FALSE)
+N("309"),
  IF(VALUE(LEFT($A1489,3))=310,VLOOKUP(VALUE(MID($B1489,2,1)),_310_Table2,MATCH(MID($B1489,1,1),_310_Table2_ColumnLookup,0),FALSE)
+N("310"),
  IF(AND(VALUE(LEFT($A1489,3))=311,LEN($I1489)=4),VLOOKUP($I1489,_311_Table2,MATCH($B1489,_311_Table2_ColumnLookup,0),FALSE),
  IF(AND(VALUE(LEFT($A1489,3))=311,OR($B1489="I2",$B1489="J2",$B1489="K2",$B1489="L2")),VLOOKUP('311'!$G$58,_311_Table2,MATCH(MID($B1489,1,1),_311_Table2_ColumnLookup,0),FALSE),
  IF(AND(VALUE(LEFT($A1489,3))=311,RIGHT($B1489,5)="Total"),VLOOKUP('311'!$G$59,_311_Table2,MATCH(MID($B1489,1,1),_311_Table2_ColumnLookup,0),FALSE),
  IF(VALUE(LEFT($A1489,3))=311,VLOOKUP(VALUE(MID($B1489,2,1)),_311_Table2,MATCH(MID($B1489,1,1),_311_Table2_ColumnLookup,0),FALSE)
+N("311"),
  IF(AND(VALUE(LEFT($A1489,3))=312,LEFT($G1489,10)="Unincepted",$B1489="G "),VLOOKUP(" ULO",_312_Table2,MATCH('312'!$N$16,_312_Table2_ColumnLookup,0),FALSE),
  IF(AND(VALUE(LEFT($A1489,3))=312,LEFT($G1489,10)="Unincepted",$B1489="O "),VLOOKUP(" ULO",_312_Table2,MATCH('312'!$V$16,_312_Table2_ColumnLookup,0),FALSE),
  IF(AND(VALUE(LEFT($A1489,3))=312,LEFT($G1489,10)="Unincepted",$B1489="Q "),VLOOKUP(" ULO",_312_Table2,MATCH('312'!$X$16,_312_Table2_ColumnLookup,0),FALSE),
  IF(AND(VALUE(LEFT($A1489,3))=312,LEFT($G1489,10)="Unincepted"),VLOOKUP(" ULO",_312_Table2,MATCH(LEFT($B1489,1),_312_Table2_ColumnLookup,0),FALSE),
  IF(AND(VALUE(LEFT($A1489,3))=312,LEFT($G1489,5)="Total",$B1489="G "),VLOOKUP('312'!$F$80,_312_Table2,MATCH('312'!$N$16,_312_Table2_ColumnLookup,0),FALSE),
  IF(AND(VALUE(LEFT($A1489,3))=312,LEFT($G1489,5)="Total",$B1489="O "),VLOOKUP('312'!$F$80,_312_Table2,MATCH('312'!$V$16,_312_Table2_ColumnLookup,0),FALSE),
  IF(AND(VALUE(LEFT($A1489,3))=312,LEFT($G1489,5)="Total",$B1489="Q "),VLOOKUP('312'!$F$80,_312_Table2,MATCH('312'!$X$16,_312_Table2_ColumnLookup,0),FALSE),
  IF(AND(VALUE(LEFT($A1489,3))=312,LEFT($G1489,5)="Total"),VLOOKUP('312'!$F$80,_312_Table2,MATCH(LEFT($B1489,1),_312_Table2_ColumnLookup,0),FALSE),
  IF(AND(VALUE(LEFT($A1489,3))=312,LEN($I1489)=4,$B1489="G"),VLOOKUP($I1489,_312_Table2,MATCH('312'!$N$16,_312_Table2_ColumnLookup,0),FALSE),
  IF(AND(VALUE(LEFT($A1489,3))=312,LEN($I1489)=4,$B1489="O"),VLOOKUP($I1489,_312_Table2,MATCH('312'!$V$16,_312_Table2_ColumnLookup,0),FALSE),
  IF(AND(VALUE(LEFT($A1489,3))=312,LEN($I1489)=4,$B1489="Q"),VLOOKUP($I1489,_312_Table2,MATCH('312'!$X$16,_312_Table2_ColumnLookup,0),FALSE),
  IF(AND(VALUE(LEFT($A1489,3))=312,LEN($I1489)=4),VLOOKUP($I1489,_312_Table2,MATCH(LEFT($B1489,1),_312_Table2_ColumnLookup,0),FALSE)
+N("312"),
  IF(VALUE(LEFT($A1489,3))=313,VLOOKUP(VALUE(MID($B1489,2,1)),_313_Table2,MATCH(MID($B1489,1,1),_313_Table2_ColumnLookup,0),FALSE)
+N("313"),
  IF(AND(VALUE(LEFT($A1489,3))=314,LEN($B1489)=3),VLOOKUP(VALUE(MID($B1489,2,2)),_314_Table2,MATCH(MID($B1489,1,1),_314_Table2_ColumnLookup,0),FALSE),
  IF(VALUE(LEFT($A1489,3))=314,VLOOKUP(VALUE(MID($B1489,2,1)),_314_Table2,MATCH(MID($B1489,1,1),_314_Table2_ColumnLookup,0),FALSE)
+N("314"),
""))))))))))))))))))))))))</f>
        <v>#N/A</v>
      </c>
      <c r="F1489" s="238" t="e">
        <f>IF(AND(VALUE(LEFT($A1489,3))=309,LEN($B1489)=3),VLOOKUP(VALUE(MID($B1489,2,2)),_309_Table3,MATCH(MID($B1489,1,1),_309_Table3_ColumnLookup,0),FALSE),
  IF($C1489="309 LCR SummaryA",OneYearSCR,IF($C1489="309 LCR SummaryB",UltimateSCR,IF(VALUE(LEFT($A1489,3))=309,VLOOKUP(VALUE(MID($B1489,2,1)),_309_Table3,MATCH(MID($B1489,1,1),_309_Table3_ColumnLookup,0),FALSE)
+N("309"),
  IF(VALUE(LEFT($A1489,3))=310,VLOOKUP(VALUE(MID($B1489,2,1)),_310_Table3,MATCH(MID($B1489,1,1),_310_Table3_ColumnLookup,0),FALSE)
+N("310"),
  IF(AND(VALUE(LEFT($A1489,3))=311,LEN($I1489)=4),VLOOKUP($I1489,_311_Table3,MATCH($B1489,_311_Table3_ColumnLookup,0),FALSE),
  IF(AND(VALUE(LEFT($A1489,3))=311,OR($B1489="I2",$B1489="J2",$B1489="K2",$B1489="L2")),VLOOKUP('311'!$G$58,_311_Table3,MATCH(MID($B1489,1,1),_311_Table3_ColumnLookup,0),FALSE),
  IF(AND(VALUE(LEFT($A1489,3))=311,RIGHT($B1489,5)="Total"),VLOOKUP('311'!$G$59,_311_Table3,MATCH(MID($B1489,1,1),_311_Table3_ColumnLookup,0),FALSE),
  IF(VALUE(LEFT($A1489,3))=311,VLOOKUP(VALUE(MID($B1489,2,1)),_311_Table3,MATCH(MID($B1489,1,1),_311_Table3_ColumnLookup,0),FALSE)
+N("311"),
  IF(AND(VALUE(LEFT($A1489,3))=312,LEFT($G1489,10)="Unincepted",$B1489="G "),VLOOKUP(" ULO",_312_Table3,MATCH('312'!$N$16,_312_Table3_ColumnLookup,0),FALSE),
  IF(AND(VALUE(LEFT($A1489,3))=312,LEFT($G1489,10)="Unincepted",$B1489="O "),VLOOKUP(" ULO",_312_Table3,MATCH('312'!$V$16,_312_Table3_ColumnLookup,0),FALSE),
  IF(AND(VALUE(LEFT($A1489,3))=312,LEFT($G1489,10)="Unincepted",$B1489="Q "),VLOOKUP(" ULO",_312_Table3,MATCH('312'!$X$16,_312_Table3_ColumnLookup,0),FALSE),
  IF(AND(VALUE(LEFT($A1489,3))=312,LEFT($G1489,10)="Unincepted"),VLOOKUP(" ULO",_312_Table3,MATCH(LEFT($B1489,1),_312_Table3_ColumnLookup,0),FALSE),
  IF(AND(VALUE(LEFT($A1489,3))=312,LEFT($G1489,5)="Total",$B1489="G "),VLOOKUP('312'!$F$80,_312_Table3,MATCH('312'!$N$16,_312_Table3_ColumnLookup,0),FALSE),
  IF(AND(VALUE(LEFT($A1489,3))=312,LEFT($G1489,5)="Total",$B1489="O "),VLOOKUP('312'!$F$80,_312_Table3,MATCH('312'!$V$16,_312_Table3_ColumnLookup,0),FALSE),
  IF(AND(VALUE(LEFT($A1489,3))=312,LEFT($G1489,5)="Total",$B1489="Q "),VLOOKUP('312'!$F$80,_312_Table3,MATCH('312'!$X$16,_312_Table3_ColumnLookup,0),FALSE),
  IF(AND(VALUE(LEFT($A1489,3))=312,LEFT($G1489,5)="Total"),VLOOKUP('312'!$F$80,_312_Table3,MATCH(LEFT($B1489,1),_312_Table3_ColumnLookup,0),FALSE),
  IF(AND(VALUE(LEFT($A1489,3))=312,LEN($I1489)=4,$B1489="G"),VLOOKUP($I1489,_312_Table3,MATCH('312'!$N$16,_312_Table3_ColumnLookup,0),FALSE),
  IF(AND(VALUE(LEFT($A1489,3))=312,LEN($I1489)=4,$B1489="O"),VLOOKUP($I1489,_312_Table3,MATCH('312'!$V$16,_312_Table3_ColumnLookup,0),FALSE),
  IF(AND(VALUE(LEFT($A1489,3))=312,LEN($I1489)=4,$B1489="Q"),VLOOKUP($I1489,_312_Table3,MATCH('312'!$X$16,_312_Table3_ColumnLookup,0),FALSE),
  IF(AND(VALUE(LEFT($A1489,3))=312,LEN($I1489)=4),VLOOKUP($I1489,_312_Table3,MATCH(LEFT($B1489,1),_312_Table3_ColumnLookup,0),FALSE)
+N("312"),
  IF(VALUE(LEFT($A1489,3))=313,VLOOKUP(VALUE(MID($B1489,2,1)),_313_Table3,MATCH(MID($B1489,1,1),_313_Table3_ColumnLookup,0),FALSE)
+N("313"),
  IF(AND(VALUE(LEFT($A1489,3))=314,LEN($B1489)=3),VLOOKUP(VALUE(MID($B1489,2,2)),_314_Table3,MATCH(MID($B1489,1,1),_314_Table3_ColumnLookup,0),FALSE),
  IF(VALUE(LEFT($A1489,3))=314,VLOOKUP(VALUE(MID($B1489,2,1)),_314_Table3,MATCH(MID($B1489,1,1),_314_Table3_ColumnLookup,0),FALSE)
+N("314"),
""))))))))))))))))))))))))</f>
        <v>#N/A</v>
      </c>
      <c r="H1489" s="321" t="str">
        <f>IFERROR(
IF(ISERROR($D1489)=FALSE,$D1489,IF(ISERROR($E1489)=FALSE,$E1489,IF(ISERROR($F1489)=FALSE,$F1489
+N("012 checkboxes"),
IF(
IF(OR(LEFT($A1489,9)="Syndicate",LEFT($A1489,12)="NewSyndicate"),VLOOKUP($A1489,'012'!$J:$ZW,MATCH("Link to button",'012'!$J$1:$ZW$1,0),0)
+N("309 checkbox"),
IF($C1489="309 LCR Summary0",VLOOKUP("Notes990",'309'!$P:$ZZ,MATCH("Link to button",'309'!$P$1:$ZZ$1,0),0)
+N("313 checkboxes"),
IF($C1489="313 Financial Information0LcmVsScr",IF($C1489="309 LCR Summary0",VLOOKUP("LcmVsScr",'309'!$N:$ZZ,MATCH("Link to button",'309'!$N$1:$ZZ$1,0),0),
IF($C1489="313 Financial Information0LcrDocAttached",IF($C1489="309 LCR Summary0",VLOOKUP("LcrDocAttached",'309'!$N:$ZZ,MATCH("Link to button",'309'!$N$1:$ZZ$1,0),
0)))))))=1,TRUE,FALSE)
))),"")</f>
        <v/>
      </c>
    </row>
    <row r="1490" spans="1:8">
      <c r="A1490" s="237" t="e">
        <f>VLOOKUP($G1490,CSVLookups!$B:$R,MATCH(A$1,CSVLookups!$B$1:$R$1,0),FALSE)</f>
        <v>#N/A</v>
      </c>
      <c r="B1490" s="237" t="e">
        <f>VLOOKUP($G1490,CSVLookups!$B:$R,MATCH(B$1,CSVLookups!$B$1:$R$1,0),FALSE)</f>
        <v>#N/A</v>
      </c>
      <c r="C1490" s="238" t="e">
        <f t="shared" si="23"/>
        <v>#N/A</v>
      </c>
      <c r="D1490" s="238" t="e">
        <f>IF(AND(VALUE(LEFT($A1490,3))=309,LEN($B1490)=3),VLOOKUP(VALUE(MID($B1490,2,2)),_309_Table1,MATCH(MID($B1490,1,1),_309_Table1_ColumnLookup,0),FALSE),
  IF($C1490="309 LCR SummaryA",OneYearSCR,IF($C1490="309 LCR SummaryB",UltimateSCR,IF(VALUE(LEFT($A1490,3))=309,VLOOKUP(VALUE(MID($B1490,2,1)),_309_Table1,MATCH(MID($B1490,1,1),_309_Table1_ColumnLookup,0),FALSE)
+N("309"),
  IF(VALUE(LEFT($A1490,3))=310,VLOOKUP(VALUE(MID($B1490,2,1)),_310_Table1,MATCH(MID($B1490,1,1),_310_Table1_ColumnLookup,0),FALSE)
+N("310"),
  IF(AND(VALUE(LEFT($A1490,3))=311,LEN($I1490)=4),VLOOKUP($I1490,_311_Table1,MATCH($B1490,_311_Table1_ColumnLookup,0),FALSE),
  IF(AND(VALUE(LEFT($A1490,3))=311,OR($B1490="I2",$B1490="J2",$B1490="K2",$B1490="L2")),VLOOKUP('311'!$G$58,_311_Table1,MATCH(MID($B1490,1,1),_311_Table1_ColumnLookup,0),FALSE),
  IF(AND(VALUE(LEFT($A1490,3))=311,RIGHT($B1490,5)="Total"),VLOOKUP('311'!$G$59,_311_Table1,MATCH(MID($B1490,1,1),_311_Table1_ColumnLookup,0),FALSE),
  IF(VALUE(LEFT($A1490,3))=311,VLOOKUP(VALUE(MID($B1490,2,1)),_311_Table1,MATCH(MID($B1490,1,1),_311_Table1_ColumnLookup,0),FALSE)
+N("311"),
  IF(AND(VALUE(LEFT($A1490,3))=312,LEFT($G1490,10)="Unincepted",$B1490="G "),VLOOKUP(" ULO",_312_Table1,MATCH('312'!$N$16,_312_Table1_ColumnLookup,0),FALSE),
  IF(AND(VALUE(LEFT($A1490,3))=312,LEFT($G1490,10)="Unincepted",$B1490="O "),VLOOKUP(" ULO",_312_Table1,MATCH('312'!$V$16,_312_Table1_ColumnLookup,0),FALSE),
  IF(AND(VALUE(LEFT($A1490,3))=312,LEFT($G1490,10)="Unincepted",$B1490="Q "),VLOOKUP(" ULO",_312_Table1,MATCH('312'!$X$16,_312_Table1_ColumnLookup,0),FALSE),
  IF(AND(VALUE(LEFT($A1490,3))=312,LEFT($G1490,10)="Unincepted"),VLOOKUP(" ULO",_312_Table1,MATCH(LEFT($B1490,1),_312_Table1_ColumnLookup,0),FALSE),
  IF(AND(VALUE(LEFT($A1490,3))=312,LEFT($G1490,5)="Total",$B1490="G "),VLOOKUP('312'!$F$80,_312_Table1,MATCH('312'!$N$16,_312_Table1_ColumnLookup,0),FALSE),
  IF(AND(VALUE(LEFT($A1490,3))=312,LEFT($G1490,5)="Total",$B1490="O "),VLOOKUP('312'!$F$80,_312_Table1,MATCH('312'!$V$16,_312_Table1_ColumnLookup,0),FALSE),
  IF(AND(VALUE(LEFT($A1490,3))=312,LEFT($G1490,5)="Total",$B1490="Q "),VLOOKUP('312'!$F$80,_312_Table1,MATCH('312'!$X$16,_312_Table1_ColumnLookup,0),FALSE),
  IF(AND(VALUE(LEFT($A1490,3))=312,LEFT($G1490,5)="Total"),VLOOKUP('312'!$F$80,_312_Table1,MATCH(LEFT($B1490,1),_312_Table1_ColumnLookup,0),FALSE),
  IF(AND(VALUE(LEFT($A1490,3))=312,LEN($I1490)=4,$B1490="G"),VLOOKUP($I1490,_312_Table1,MATCH('312'!$N$16,_312_Table1_ColumnLookup,0),FALSE),
  IF(AND(VALUE(LEFT($A1490,3))=312,LEN($I1490)=4,$B1490="O"),VLOOKUP($I1490,_312_Table1,MATCH('312'!$V$16,_312_Table1_ColumnLookup,0),FALSE),
  IF(AND(VALUE(LEFT($A1490,3))=312,LEN($I1490)=4,$B1490="Q"),VLOOKUP($I1490,_312_Table1,MATCH('312'!$X$16,_312_Table1_ColumnLookup,0),FALSE),
  IF(AND(VALUE(LEFT($A1490,3))=312,LEN($I1490)=4),VLOOKUP($I1490,_312_Table1,MATCH(LEFT($B1490,1),_312_Table1_ColumnLookup,0),FALSE)
+N("312"),
  IF(VALUE(LEFT($A1490,3))=313,VLOOKUP(VALUE(MID($B1490,2,1)),_313_Table1,MATCH(MID($B1490,1,1),_313_Table1_ColumnLookup,0),FALSE)
+N("313"),
  IF(AND(VALUE(LEFT($A1490,3))=314,LEN($B1490)=3),VLOOKUP(VALUE(MID($B1490,2,2)),_314_Table1,MATCH(MID($B1490,1,1),_314_Table1_ColumnLookup,0),FALSE),
  IF(VALUE(LEFT($A1490,3))=314,VLOOKUP(VALUE(MID($B1490,2,1)),_314_Table1,MATCH(MID($B1490,1,1),_314_Table1_ColumnLookup,0),FALSE)
+N("314"),
""))))))))))))))))))))))))</f>
        <v>#N/A</v>
      </c>
      <c r="E1490" s="238" t="e">
        <f>IF(AND(VALUE(LEFT($A1490,3))=309,LEN($B1490)=3),VLOOKUP(VALUE(MID($B1490,2,2)),_309_Table2,MATCH(MID($B1490,1,1),_309_Table2_ColumnLookup,0),FALSE),
  IF($C1490="309 LCR SummaryA",OneYearSCR,IF($C1490="309 LCR SummaryB",UltimateSCR,IF(VALUE(LEFT($A1490,3))=309,VLOOKUP(VALUE(MID($B1490,2,1)),_309_Table2,MATCH(MID($B1490,1,1),_309_Table2_ColumnLookup,0),FALSE)
+N("309"),
  IF(VALUE(LEFT($A1490,3))=310,VLOOKUP(VALUE(MID($B1490,2,1)),_310_Table2,MATCH(MID($B1490,1,1),_310_Table2_ColumnLookup,0),FALSE)
+N("310"),
  IF(AND(VALUE(LEFT($A1490,3))=311,LEN($I1490)=4),VLOOKUP($I1490,_311_Table2,MATCH($B1490,_311_Table2_ColumnLookup,0),FALSE),
  IF(AND(VALUE(LEFT($A1490,3))=311,OR($B1490="I2",$B1490="J2",$B1490="K2",$B1490="L2")),VLOOKUP('311'!$G$58,_311_Table2,MATCH(MID($B1490,1,1),_311_Table2_ColumnLookup,0),FALSE),
  IF(AND(VALUE(LEFT($A1490,3))=311,RIGHT($B1490,5)="Total"),VLOOKUP('311'!$G$59,_311_Table2,MATCH(MID($B1490,1,1),_311_Table2_ColumnLookup,0),FALSE),
  IF(VALUE(LEFT($A1490,3))=311,VLOOKUP(VALUE(MID($B1490,2,1)),_311_Table2,MATCH(MID($B1490,1,1),_311_Table2_ColumnLookup,0),FALSE)
+N("311"),
  IF(AND(VALUE(LEFT($A1490,3))=312,LEFT($G1490,10)="Unincepted",$B1490="G "),VLOOKUP(" ULO",_312_Table2,MATCH('312'!$N$16,_312_Table2_ColumnLookup,0),FALSE),
  IF(AND(VALUE(LEFT($A1490,3))=312,LEFT($G1490,10)="Unincepted",$B1490="O "),VLOOKUP(" ULO",_312_Table2,MATCH('312'!$V$16,_312_Table2_ColumnLookup,0),FALSE),
  IF(AND(VALUE(LEFT($A1490,3))=312,LEFT($G1490,10)="Unincepted",$B1490="Q "),VLOOKUP(" ULO",_312_Table2,MATCH('312'!$X$16,_312_Table2_ColumnLookup,0),FALSE),
  IF(AND(VALUE(LEFT($A1490,3))=312,LEFT($G1490,10)="Unincepted"),VLOOKUP(" ULO",_312_Table2,MATCH(LEFT($B1490,1),_312_Table2_ColumnLookup,0),FALSE),
  IF(AND(VALUE(LEFT($A1490,3))=312,LEFT($G1490,5)="Total",$B1490="G "),VLOOKUP('312'!$F$80,_312_Table2,MATCH('312'!$N$16,_312_Table2_ColumnLookup,0),FALSE),
  IF(AND(VALUE(LEFT($A1490,3))=312,LEFT($G1490,5)="Total",$B1490="O "),VLOOKUP('312'!$F$80,_312_Table2,MATCH('312'!$V$16,_312_Table2_ColumnLookup,0),FALSE),
  IF(AND(VALUE(LEFT($A1490,3))=312,LEFT($G1490,5)="Total",$B1490="Q "),VLOOKUP('312'!$F$80,_312_Table2,MATCH('312'!$X$16,_312_Table2_ColumnLookup,0),FALSE),
  IF(AND(VALUE(LEFT($A1490,3))=312,LEFT($G1490,5)="Total"),VLOOKUP('312'!$F$80,_312_Table2,MATCH(LEFT($B1490,1),_312_Table2_ColumnLookup,0),FALSE),
  IF(AND(VALUE(LEFT($A1490,3))=312,LEN($I1490)=4,$B1490="G"),VLOOKUP($I1490,_312_Table2,MATCH('312'!$N$16,_312_Table2_ColumnLookup,0),FALSE),
  IF(AND(VALUE(LEFT($A1490,3))=312,LEN($I1490)=4,$B1490="O"),VLOOKUP($I1490,_312_Table2,MATCH('312'!$V$16,_312_Table2_ColumnLookup,0),FALSE),
  IF(AND(VALUE(LEFT($A1490,3))=312,LEN($I1490)=4,$B1490="Q"),VLOOKUP($I1490,_312_Table2,MATCH('312'!$X$16,_312_Table2_ColumnLookup,0),FALSE),
  IF(AND(VALUE(LEFT($A1490,3))=312,LEN($I1490)=4),VLOOKUP($I1490,_312_Table2,MATCH(LEFT($B1490,1),_312_Table2_ColumnLookup,0),FALSE)
+N("312"),
  IF(VALUE(LEFT($A1490,3))=313,VLOOKUP(VALUE(MID($B1490,2,1)),_313_Table2,MATCH(MID($B1490,1,1),_313_Table2_ColumnLookup,0),FALSE)
+N("313"),
  IF(AND(VALUE(LEFT($A1490,3))=314,LEN($B1490)=3),VLOOKUP(VALUE(MID($B1490,2,2)),_314_Table2,MATCH(MID($B1490,1,1),_314_Table2_ColumnLookup,0),FALSE),
  IF(VALUE(LEFT($A1490,3))=314,VLOOKUP(VALUE(MID($B1490,2,1)),_314_Table2,MATCH(MID($B1490,1,1),_314_Table2_ColumnLookup,0),FALSE)
+N("314"),
""))))))))))))))))))))))))</f>
        <v>#N/A</v>
      </c>
      <c r="F1490" s="238" t="e">
        <f>IF(AND(VALUE(LEFT($A1490,3))=309,LEN($B1490)=3),VLOOKUP(VALUE(MID($B1490,2,2)),_309_Table3,MATCH(MID($B1490,1,1),_309_Table3_ColumnLookup,0),FALSE),
  IF($C1490="309 LCR SummaryA",OneYearSCR,IF($C1490="309 LCR SummaryB",UltimateSCR,IF(VALUE(LEFT($A1490,3))=309,VLOOKUP(VALUE(MID($B1490,2,1)),_309_Table3,MATCH(MID($B1490,1,1),_309_Table3_ColumnLookup,0),FALSE)
+N("309"),
  IF(VALUE(LEFT($A1490,3))=310,VLOOKUP(VALUE(MID($B1490,2,1)),_310_Table3,MATCH(MID($B1490,1,1),_310_Table3_ColumnLookup,0),FALSE)
+N("310"),
  IF(AND(VALUE(LEFT($A1490,3))=311,LEN($I1490)=4),VLOOKUP($I1490,_311_Table3,MATCH($B1490,_311_Table3_ColumnLookup,0),FALSE),
  IF(AND(VALUE(LEFT($A1490,3))=311,OR($B1490="I2",$B1490="J2",$B1490="K2",$B1490="L2")),VLOOKUP('311'!$G$58,_311_Table3,MATCH(MID($B1490,1,1),_311_Table3_ColumnLookup,0),FALSE),
  IF(AND(VALUE(LEFT($A1490,3))=311,RIGHT($B1490,5)="Total"),VLOOKUP('311'!$G$59,_311_Table3,MATCH(MID($B1490,1,1),_311_Table3_ColumnLookup,0),FALSE),
  IF(VALUE(LEFT($A1490,3))=311,VLOOKUP(VALUE(MID($B1490,2,1)),_311_Table3,MATCH(MID($B1490,1,1),_311_Table3_ColumnLookup,0),FALSE)
+N("311"),
  IF(AND(VALUE(LEFT($A1490,3))=312,LEFT($G1490,10)="Unincepted",$B1490="G "),VLOOKUP(" ULO",_312_Table3,MATCH('312'!$N$16,_312_Table3_ColumnLookup,0),FALSE),
  IF(AND(VALUE(LEFT($A1490,3))=312,LEFT($G1490,10)="Unincepted",$B1490="O "),VLOOKUP(" ULO",_312_Table3,MATCH('312'!$V$16,_312_Table3_ColumnLookup,0),FALSE),
  IF(AND(VALUE(LEFT($A1490,3))=312,LEFT($G1490,10)="Unincepted",$B1490="Q "),VLOOKUP(" ULO",_312_Table3,MATCH('312'!$X$16,_312_Table3_ColumnLookup,0),FALSE),
  IF(AND(VALUE(LEFT($A1490,3))=312,LEFT($G1490,10)="Unincepted"),VLOOKUP(" ULO",_312_Table3,MATCH(LEFT($B1490,1),_312_Table3_ColumnLookup,0),FALSE),
  IF(AND(VALUE(LEFT($A1490,3))=312,LEFT($G1490,5)="Total",$B1490="G "),VLOOKUP('312'!$F$80,_312_Table3,MATCH('312'!$N$16,_312_Table3_ColumnLookup,0),FALSE),
  IF(AND(VALUE(LEFT($A1490,3))=312,LEFT($G1490,5)="Total",$B1490="O "),VLOOKUP('312'!$F$80,_312_Table3,MATCH('312'!$V$16,_312_Table3_ColumnLookup,0),FALSE),
  IF(AND(VALUE(LEFT($A1490,3))=312,LEFT($G1490,5)="Total",$B1490="Q "),VLOOKUP('312'!$F$80,_312_Table3,MATCH('312'!$X$16,_312_Table3_ColumnLookup,0),FALSE),
  IF(AND(VALUE(LEFT($A1490,3))=312,LEFT($G1490,5)="Total"),VLOOKUP('312'!$F$80,_312_Table3,MATCH(LEFT($B1490,1),_312_Table3_ColumnLookup,0),FALSE),
  IF(AND(VALUE(LEFT($A1490,3))=312,LEN($I1490)=4,$B1490="G"),VLOOKUP($I1490,_312_Table3,MATCH('312'!$N$16,_312_Table3_ColumnLookup,0),FALSE),
  IF(AND(VALUE(LEFT($A1490,3))=312,LEN($I1490)=4,$B1490="O"),VLOOKUP($I1490,_312_Table3,MATCH('312'!$V$16,_312_Table3_ColumnLookup,0),FALSE),
  IF(AND(VALUE(LEFT($A1490,3))=312,LEN($I1490)=4,$B1490="Q"),VLOOKUP($I1490,_312_Table3,MATCH('312'!$X$16,_312_Table3_ColumnLookup,0),FALSE),
  IF(AND(VALUE(LEFT($A1490,3))=312,LEN($I1490)=4),VLOOKUP($I1490,_312_Table3,MATCH(LEFT($B1490,1),_312_Table3_ColumnLookup,0),FALSE)
+N("312"),
  IF(VALUE(LEFT($A1490,3))=313,VLOOKUP(VALUE(MID($B1490,2,1)),_313_Table3,MATCH(MID($B1490,1,1),_313_Table3_ColumnLookup,0),FALSE)
+N("313"),
  IF(AND(VALUE(LEFT($A1490,3))=314,LEN($B1490)=3),VLOOKUP(VALUE(MID($B1490,2,2)),_314_Table3,MATCH(MID($B1490,1,1),_314_Table3_ColumnLookup,0),FALSE),
  IF(VALUE(LEFT($A1490,3))=314,VLOOKUP(VALUE(MID($B1490,2,1)),_314_Table3,MATCH(MID($B1490,1,1),_314_Table3_ColumnLookup,0),FALSE)
+N("314"),
""))))))))))))))))))))))))</f>
        <v>#N/A</v>
      </c>
      <c r="H1490" s="321" t="str">
        <f>IFERROR(
IF(ISERROR($D1490)=FALSE,$D1490,IF(ISERROR($E1490)=FALSE,$E1490,IF(ISERROR($F1490)=FALSE,$F1490
+N("012 checkboxes"),
IF(
IF(OR(LEFT($A1490,9)="Syndicate",LEFT($A1490,12)="NewSyndicate"),VLOOKUP($A1490,'012'!$J:$ZW,MATCH("Link to button",'012'!$J$1:$ZW$1,0),0)
+N("309 checkbox"),
IF($C1490="309 LCR Summary0",VLOOKUP("Notes990",'309'!$P:$ZZ,MATCH("Link to button",'309'!$P$1:$ZZ$1,0),0)
+N("313 checkboxes"),
IF($C1490="313 Financial Information0LcmVsScr",IF($C1490="309 LCR Summary0",VLOOKUP("LcmVsScr",'309'!$N:$ZZ,MATCH("Link to button",'309'!$N$1:$ZZ$1,0),0),
IF($C1490="313 Financial Information0LcrDocAttached",IF($C1490="309 LCR Summary0",VLOOKUP("LcrDocAttached",'309'!$N:$ZZ,MATCH("Link to button",'309'!$N$1:$ZZ$1,0),
0)))))))=1,TRUE,FALSE)
))),"")</f>
        <v/>
      </c>
    </row>
    <row r="1491" spans="1:8">
      <c r="A1491" s="237" t="e">
        <f>VLOOKUP($G1491,CSVLookups!$B:$R,MATCH(A$1,CSVLookups!$B$1:$R$1,0),FALSE)</f>
        <v>#N/A</v>
      </c>
      <c r="B1491" s="237" t="e">
        <f>VLOOKUP($G1491,CSVLookups!$B:$R,MATCH(B$1,CSVLookups!$B$1:$R$1,0),FALSE)</f>
        <v>#N/A</v>
      </c>
      <c r="C1491" s="238" t="e">
        <f t="shared" si="23"/>
        <v>#N/A</v>
      </c>
      <c r="D1491" s="238" t="e">
        <f>IF(AND(VALUE(LEFT($A1491,3))=309,LEN($B1491)=3),VLOOKUP(VALUE(MID($B1491,2,2)),_309_Table1,MATCH(MID($B1491,1,1),_309_Table1_ColumnLookup,0),FALSE),
  IF($C1491="309 LCR SummaryA",OneYearSCR,IF($C1491="309 LCR SummaryB",UltimateSCR,IF(VALUE(LEFT($A1491,3))=309,VLOOKUP(VALUE(MID($B1491,2,1)),_309_Table1,MATCH(MID($B1491,1,1),_309_Table1_ColumnLookup,0),FALSE)
+N("309"),
  IF(VALUE(LEFT($A1491,3))=310,VLOOKUP(VALUE(MID($B1491,2,1)),_310_Table1,MATCH(MID($B1491,1,1),_310_Table1_ColumnLookup,0),FALSE)
+N("310"),
  IF(AND(VALUE(LEFT($A1491,3))=311,LEN($I1491)=4),VLOOKUP($I1491,_311_Table1,MATCH($B1491,_311_Table1_ColumnLookup,0),FALSE),
  IF(AND(VALUE(LEFT($A1491,3))=311,OR($B1491="I2",$B1491="J2",$B1491="K2",$B1491="L2")),VLOOKUP('311'!$G$58,_311_Table1,MATCH(MID($B1491,1,1),_311_Table1_ColumnLookup,0),FALSE),
  IF(AND(VALUE(LEFT($A1491,3))=311,RIGHT($B1491,5)="Total"),VLOOKUP('311'!$G$59,_311_Table1,MATCH(MID($B1491,1,1),_311_Table1_ColumnLookup,0),FALSE),
  IF(VALUE(LEFT($A1491,3))=311,VLOOKUP(VALUE(MID($B1491,2,1)),_311_Table1,MATCH(MID($B1491,1,1),_311_Table1_ColumnLookup,0),FALSE)
+N("311"),
  IF(AND(VALUE(LEFT($A1491,3))=312,LEFT($G1491,10)="Unincepted",$B1491="G "),VLOOKUP(" ULO",_312_Table1,MATCH('312'!$N$16,_312_Table1_ColumnLookup,0),FALSE),
  IF(AND(VALUE(LEFT($A1491,3))=312,LEFT($G1491,10)="Unincepted",$B1491="O "),VLOOKUP(" ULO",_312_Table1,MATCH('312'!$V$16,_312_Table1_ColumnLookup,0),FALSE),
  IF(AND(VALUE(LEFT($A1491,3))=312,LEFT($G1491,10)="Unincepted",$B1491="Q "),VLOOKUP(" ULO",_312_Table1,MATCH('312'!$X$16,_312_Table1_ColumnLookup,0),FALSE),
  IF(AND(VALUE(LEFT($A1491,3))=312,LEFT($G1491,10)="Unincepted"),VLOOKUP(" ULO",_312_Table1,MATCH(LEFT($B1491,1),_312_Table1_ColumnLookup,0),FALSE),
  IF(AND(VALUE(LEFT($A1491,3))=312,LEFT($G1491,5)="Total",$B1491="G "),VLOOKUP('312'!$F$80,_312_Table1,MATCH('312'!$N$16,_312_Table1_ColumnLookup,0),FALSE),
  IF(AND(VALUE(LEFT($A1491,3))=312,LEFT($G1491,5)="Total",$B1491="O "),VLOOKUP('312'!$F$80,_312_Table1,MATCH('312'!$V$16,_312_Table1_ColumnLookup,0),FALSE),
  IF(AND(VALUE(LEFT($A1491,3))=312,LEFT($G1491,5)="Total",$B1491="Q "),VLOOKUP('312'!$F$80,_312_Table1,MATCH('312'!$X$16,_312_Table1_ColumnLookup,0),FALSE),
  IF(AND(VALUE(LEFT($A1491,3))=312,LEFT($G1491,5)="Total"),VLOOKUP('312'!$F$80,_312_Table1,MATCH(LEFT($B1491,1),_312_Table1_ColumnLookup,0),FALSE),
  IF(AND(VALUE(LEFT($A1491,3))=312,LEN($I1491)=4,$B1491="G"),VLOOKUP($I1491,_312_Table1,MATCH('312'!$N$16,_312_Table1_ColumnLookup,0),FALSE),
  IF(AND(VALUE(LEFT($A1491,3))=312,LEN($I1491)=4,$B1491="O"),VLOOKUP($I1491,_312_Table1,MATCH('312'!$V$16,_312_Table1_ColumnLookup,0),FALSE),
  IF(AND(VALUE(LEFT($A1491,3))=312,LEN($I1491)=4,$B1491="Q"),VLOOKUP($I1491,_312_Table1,MATCH('312'!$X$16,_312_Table1_ColumnLookup,0),FALSE),
  IF(AND(VALUE(LEFT($A1491,3))=312,LEN($I1491)=4),VLOOKUP($I1491,_312_Table1,MATCH(LEFT($B1491,1),_312_Table1_ColumnLookup,0),FALSE)
+N("312"),
  IF(VALUE(LEFT($A1491,3))=313,VLOOKUP(VALUE(MID($B1491,2,1)),_313_Table1,MATCH(MID($B1491,1,1),_313_Table1_ColumnLookup,0),FALSE)
+N("313"),
  IF(AND(VALUE(LEFT($A1491,3))=314,LEN($B1491)=3),VLOOKUP(VALUE(MID($B1491,2,2)),_314_Table1,MATCH(MID($B1491,1,1),_314_Table1_ColumnLookup,0),FALSE),
  IF(VALUE(LEFT($A1491,3))=314,VLOOKUP(VALUE(MID($B1491,2,1)),_314_Table1,MATCH(MID($B1491,1,1),_314_Table1_ColumnLookup,0),FALSE)
+N("314"),
""))))))))))))))))))))))))</f>
        <v>#N/A</v>
      </c>
      <c r="E1491" s="238" t="e">
        <f>IF(AND(VALUE(LEFT($A1491,3))=309,LEN($B1491)=3),VLOOKUP(VALUE(MID($B1491,2,2)),_309_Table2,MATCH(MID($B1491,1,1),_309_Table2_ColumnLookup,0),FALSE),
  IF($C1491="309 LCR SummaryA",OneYearSCR,IF($C1491="309 LCR SummaryB",UltimateSCR,IF(VALUE(LEFT($A1491,3))=309,VLOOKUP(VALUE(MID($B1491,2,1)),_309_Table2,MATCH(MID($B1491,1,1),_309_Table2_ColumnLookup,0),FALSE)
+N("309"),
  IF(VALUE(LEFT($A1491,3))=310,VLOOKUP(VALUE(MID($B1491,2,1)),_310_Table2,MATCH(MID($B1491,1,1),_310_Table2_ColumnLookup,0),FALSE)
+N("310"),
  IF(AND(VALUE(LEFT($A1491,3))=311,LEN($I1491)=4),VLOOKUP($I1491,_311_Table2,MATCH($B1491,_311_Table2_ColumnLookup,0),FALSE),
  IF(AND(VALUE(LEFT($A1491,3))=311,OR($B1491="I2",$B1491="J2",$B1491="K2",$B1491="L2")),VLOOKUP('311'!$G$58,_311_Table2,MATCH(MID($B1491,1,1),_311_Table2_ColumnLookup,0),FALSE),
  IF(AND(VALUE(LEFT($A1491,3))=311,RIGHT($B1491,5)="Total"),VLOOKUP('311'!$G$59,_311_Table2,MATCH(MID($B1491,1,1),_311_Table2_ColumnLookup,0),FALSE),
  IF(VALUE(LEFT($A1491,3))=311,VLOOKUP(VALUE(MID($B1491,2,1)),_311_Table2,MATCH(MID($B1491,1,1),_311_Table2_ColumnLookup,0),FALSE)
+N("311"),
  IF(AND(VALUE(LEFT($A1491,3))=312,LEFT($G1491,10)="Unincepted",$B1491="G "),VLOOKUP(" ULO",_312_Table2,MATCH('312'!$N$16,_312_Table2_ColumnLookup,0),FALSE),
  IF(AND(VALUE(LEFT($A1491,3))=312,LEFT($G1491,10)="Unincepted",$B1491="O "),VLOOKUP(" ULO",_312_Table2,MATCH('312'!$V$16,_312_Table2_ColumnLookup,0),FALSE),
  IF(AND(VALUE(LEFT($A1491,3))=312,LEFT($G1491,10)="Unincepted",$B1491="Q "),VLOOKUP(" ULO",_312_Table2,MATCH('312'!$X$16,_312_Table2_ColumnLookup,0),FALSE),
  IF(AND(VALUE(LEFT($A1491,3))=312,LEFT($G1491,10)="Unincepted"),VLOOKUP(" ULO",_312_Table2,MATCH(LEFT($B1491,1),_312_Table2_ColumnLookup,0),FALSE),
  IF(AND(VALUE(LEFT($A1491,3))=312,LEFT($G1491,5)="Total",$B1491="G "),VLOOKUP('312'!$F$80,_312_Table2,MATCH('312'!$N$16,_312_Table2_ColumnLookup,0),FALSE),
  IF(AND(VALUE(LEFT($A1491,3))=312,LEFT($G1491,5)="Total",$B1491="O "),VLOOKUP('312'!$F$80,_312_Table2,MATCH('312'!$V$16,_312_Table2_ColumnLookup,0),FALSE),
  IF(AND(VALUE(LEFT($A1491,3))=312,LEFT($G1491,5)="Total",$B1491="Q "),VLOOKUP('312'!$F$80,_312_Table2,MATCH('312'!$X$16,_312_Table2_ColumnLookup,0),FALSE),
  IF(AND(VALUE(LEFT($A1491,3))=312,LEFT($G1491,5)="Total"),VLOOKUP('312'!$F$80,_312_Table2,MATCH(LEFT($B1491,1),_312_Table2_ColumnLookup,0),FALSE),
  IF(AND(VALUE(LEFT($A1491,3))=312,LEN($I1491)=4,$B1491="G"),VLOOKUP($I1491,_312_Table2,MATCH('312'!$N$16,_312_Table2_ColumnLookup,0),FALSE),
  IF(AND(VALUE(LEFT($A1491,3))=312,LEN($I1491)=4,$B1491="O"),VLOOKUP($I1491,_312_Table2,MATCH('312'!$V$16,_312_Table2_ColumnLookup,0),FALSE),
  IF(AND(VALUE(LEFT($A1491,3))=312,LEN($I1491)=4,$B1491="Q"),VLOOKUP($I1491,_312_Table2,MATCH('312'!$X$16,_312_Table2_ColumnLookup,0),FALSE),
  IF(AND(VALUE(LEFT($A1491,3))=312,LEN($I1491)=4),VLOOKUP($I1491,_312_Table2,MATCH(LEFT($B1491,1),_312_Table2_ColumnLookup,0),FALSE)
+N("312"),
  IF(VALUE(LEFT($A1491,3))=313,VLOOKUP(VALUE(MID($B1491,2,1)),_313_Table2,MATCH(MID($B1491,1,1),_313_Table2_ColumnLookup,0),FALSE)
+N("313"),
  IF(AND(VALUE(LEFT($A1491,3))=314,LEN($B1491)=3),VLOOKUP(VALUE(MID($B1491,2,2)),_314_Table2,MATCH(MID($B1491,1,1),_314_Table2_ColumnLookup,0),FALSE),
  IF(VALUE(LEFT($A1491,3))=314,VLOOKUP(VALUE(MID($B1491,2,1)),_314_Table2,MATCH(MID($B1491,1,1),_314_Table2_ColumnLookup,0),FALSE)
+N("314"),
""))))))))))))))))))))))))</f>
        <v>#N/A</v>
      </c>
      <c r="F1491" s="238" t="e">
        <f>IF(AND(VALUE(LEFT($A1491,3))=309,LEN($B1491)=3),VLOOKUP(VALUE(MID($B1491,2,2)),_309_Table3,MATCH(MID($B1491,1,1),_309_Table3_ColumnLookup,0),FALSE),
  IF($C1491="309 LCR SummaryA",OneYearSCR,IF($C1491="309 LCR SummaryB",UltimateSCR,IF(VALUE(LEFT($A1491,3))=309,VLOOKUP(VALUE(MID($B1491,2,1)),_309_Table3,MATCH(MID($B1491,1,1),_309_Table3_ColumnLookup,0),FALSE)
+N("309"),
  IF(VALUE(LEFT($A1491,3))=310,VLOOKUP(VALUE(MID($B1491,2,1)),_310_Table3,MATCH(MID($B1491,1,1),_310_Table3_ColumnLookup,0),FALSE)
+N("310"),
  IF(AND(VALUE(LEFT($A1491,3))=311,LEN($I1491)=4),VLOOKUP($I1491,_311_Table3,MATCH($B1491,_311_Table3_ColumnLookup,0),FALSE),
  IF(AND(VALUE(LEFT($A1491,3))=311,OR($B1491="I2",$B1491="J2",$B1491="K2",$B1491="L2")),VLOOKUP('311'!$G$58,_311_Table3,MATCH(MID($B1491,1,1),_311_Table3_ColumnLookup,0),FALSE),
  IF(AND(VALUE(LEFT($A1491,3))=311,RIGHT($B1491,5)="Total"),VLOOKUP('311'!$G$59,_311_Table3,MATCH(MID($B1491,1,1),_311_Table3_ColumnLookup,0),FALSE),
  IF(VALUE(LEFT($A1491,3))=311,VLOOKUP(VALUE(MID($B1491,2,1)),_311_Table3,MATCH(MID($B1491,1,1),_311_Table3_ColumnLookup,0),FALSE)
+N("311"),
  IF(AND(VALUE(LEFT($A1491,3))=312,LEFT($G1491,10)="Unincepted",$B1491="G "),VLOOKUP(" ULO",_312_Table3,MATCH('312'!$N$16,_312_Table3_ColumnLookup,0),FALSE),
  IF(AND(VALUE(LEFT($A1491,3))=312,LEFT($G1491,10)="Unincepted",$B1491="O "),VLOOKUP(" ULO",_312_Table3,MATCH('312'!$V$16,_312_Table3_ColumnLookup,0),FALSE),
  IF(AND(VALUE(LEFT($A1491,3))=312,LEFT($G1491,10)="Unincepted",$B1491="Q "),VLOOKUP(" ULO",_312_Table3,MATCH('312'!$X$16,_312_Table3_ColumnLookup,0),FALSE),
  IF(AND(VALUE(LEFT($A1491,3))=312,LEFT($G1491,10)="Unincepted"),VLOOKUP(" ULO",_312_Table3,MATCH(LEFT($B1491,1),_312_Table3_ColumnLookup,0),FALSE),
  IF(AND(VALUE(LEFT($A1491,3))=312,LEFT($G1491,5)="Total",$B1491="G "),VLOOKUP('312'!$F$80,_312_Table3,MATCH('312'!$N$16,_312_Table3_ColumnLookup,0),FALSE),
  IF(AND(VALUE(LEFT($A1491,3))=312,LEFT($G1491,5)="Total",$B1491="O "),VLOOKUP('312'!$F$80,_312_Table3,MATCH('312'!$V$16,_312_Table3_ColumnLookup,0),FALSE),
  IF(AND(VALUE(LEFT($A1491,3))=312,LEFT($G1491,5)="Total",$B1491="Q "),VLOOKUP('312'!$F$80,_312_Table3,MATCH('312'!$X$16,_312_Table3_ColumnLookup,0),FALSE),
  IF(AND(VALUE(LEFT($A1491,3))=312,LEFT($G1491,5)="Total"),VLOOKUP('312'!$F$80,_312_Table3,MATCH(LEFT($B1491,1),_312_Table3_ColumnLookup,0),FALSE),
  IF(AND(VALUE(LEFT($A1491,3))=312,LEN($I1491)=4,$B1491="G"),VLOOKUP($I1491,_312_Table3,MATCH('312'!$N$16,_312_Table3_ColumnLookup,0),FALSE),
  IF(AND(VALUE(LEFT($A1491,3))=312,LEN($I1491)=4,$B1491="O"),VLOOKUP($I1491,_312_Table3,MATCH('312'!$V$16,_312_Table3_ColumnLookup,0),FALSE),
  IF(AND(VALUE(LEFT($A1491,3))=312,LEN($I1491)=4,$B1491="Q"),VLOOKUP($I1491,_312_Table3,MATCH('312'!$X$16,_312_Table3_ColumnLookup,0),FALSE),
  IF(AND(VALUE(LEFT($A1491,3))=312,LEN($I1491)=4),VLOOKUP($I1491,_312_Table3,MATCH(LEFT($B1491,1),_312_Table3_ColumnLookup,0),FALSE)
+N("312"),
  IF(VALUE(LEFT($A1491,3))=313,VLOOKUP(VALUE(MID($B1491,2,1)),_313_Table3,MATCH(MID($B1491,1,1),_313_Table3_ColumnLookup,0),FALSE)
+N("313"),
  IF(AND(VALUE(LEFT($A1491,3))=314,LEN($B1491)=3),VLOOKUP(VALUE(MID($B1491,2,2)),_314_Table3,MATCH(MID($B1491,1,1),_314_Table3_ColumnLookup,0),FALSE),
  IF(VALUE(LEFT($A1491,3))=314,VLOOKUP(VALUE(MID($B1491,2,1)),_314_Table3,MATCH(MID($B1491,1,1),_314_Table3_ColumnLookup,0),FALSE)
+N("314"),
""))))))))))))))))))))))))</f>
        <v>#N/A</v>
      </c>
      <c r="H1491" s="321" t="str">
        <f>IFERROR(
IF(ISERROR($D1491)=FALSE,$D1491,IF(ISERROR($E1491)=FALSE,$E1491,IF(ISERROR($F1491)=FALSE,$F1491
+N("012 checkboxes"),
IF(
IF(OR(LEFT($A1491,9)="Syndicate",LEFT($A1491,12)="NewSyndicate"),VLOOKUP($A1491,'012'!$J:$ZW,MATCH("Link to button",'012'!$J$1:$ZW$1,0),0)
+N("309 checkbox"),
IF($C1491="309 LCR Summary0",VLOOKUP("Notes990",'309'!$P:$ZZ,MATCH("Link to button",'309'!$P$1:$ZZ$1,0),0)
+N("313 checkboxes"),
IF($C1491="313 Financial Information0LcmVsScr",IF($C1491="309 LCR Summary0",VLOOKUP("LcmVsScr",'309'!$N:$ZZ,MATCH("Link to button",'309'!$N$1:$ZZ$1,0),0),
IF($C1491="313 Financial Information0LcrDocAttached",IF($C1491="309 LCR Summary0",VLOOKUP("LcrDocAttached",'309'!$N:$ZZ,MATCH("Link to button",'309'!$N$1:$ZZ$1,0),
0)))))))=1,TRUE,FALSE)
))),"")</f>
        <v/>
      </c>
    </row>
    <row r="1492" spans="1:8">
      <c r="A1492" s="237" t="e">
        <f>VLOOKUP($G1492,CSVLookups!$B:$R,MATCH(A$1,CSVLookups!$B$1:$R$1,0),FALSE)</f>
        <v>#N/A</v>
      </c>
      <c r="B1492" s="237" t="e">
        <f>VLOOKUP($G1492,CSVLookups!$B:$R,MATCH(B$1,CSVLookups!$B$1:$R$1,0),FALSE)</f>
        <v>#N/A</v>
      </c>
      <c r="C1492" s="238" t="e">
        <f t="shared" si="23"/>
        <v>#N/A</v>
      </c>
      <c r="D1492" s="238" t="e">
        <f>IF(AND(VALUE(LEFT($A1492,3))=309,LEN($B1492)=3),VLOOKUP(VALUE(MID($B1492,2,2)),_309_Table1,MATCH(MID($B1492,1,1),_309_Table1_ColumnLookup,0),FALSE),
  IF($C1492="309 LCR SummaryA",OneYearSCR,IF($C1492="309 LCR SummaryB",UltimateSCR,IF(VALUE(LEFT($A1492,3))=309,VLOOKUP(VALUE(MID($B1492,2,1)),_309_Table1,MATCH(MID($B1492,1,1),_309_Table1_ColumnLookup,0),FALSE)
+N("309"),
  IF(VALUE(LEFT($A1492,3))=310,VLOOKUP(VALUE(MID($B1492,2,1)),_310_Table1,MATCH(MID($B1492,1,1),_310_Table1_ColumnLookup,0),FALSE)
+N("310"),
  IF(AND(VALUE(LEFT($A1492,3))=311,LEN($I1492)=4),VLOOKUP($I1492,_311_Table1,MATCH($B1492,_311_Table1_ColumnLookup,0),FALSE),
  IF(AND(VALUE(LEFT($A1492,3))=311,OR($B1492="I2",$B1492="J2",$B1492="K2",$B1492="L2")),VLOOKUP('311'!$G$58,_311_Table1,MATCH(MID($B1492,1,1),_311_Table1_ColumnLookup,0),FALSE),
  IF(AND(VALUE(LEFT($A1492,3))=311,RIGHT($B1492,5)="Total"),VLOOKUP('311'!$G$59,_311_Table1,MATCH(MID($B1492,1,1),_311_Table1_ColumnLookup,0),FALSE),
  IF(VALUE(LEFT($A1492,3))=311,VLOOKUP(VALUE(MID($B1492,2,1)),_311_Table1,MATCH(MID($B1492,1,1),_311_Table1_ColumnLookup,0),FALSE)
+N("311"),
  IF(AND(VALUE(LEFT($A1492,3))=312,LEFT($G1492,10)="Unincepted",$B1492="G "),VLOOKUP(" ULO",_312_Table1,MATCH('312'!$N$16,_312_Table1_ColumnLookup,0),FALSE),
  IF(AND(VALUE(LEFT($A1492,3))=312,LEFT($G1492,10)="Unincepted",$B1492="O "),VLOOKUP(" ULO",_312_Table1,MATCH('312'!$V$16,_312_Table1_ColumnLookup,0),FALSE),
  IF(AND(VALUE(LEFT($A1492,3))=312,LEFT($G1492,10)="Unincepted",$B1492="Q "),VLOOKUP(" ULO",_312_Table1,MATCH('312'!$X$16,_312_Table1_ColumnLookup,0),FALSE),
  IF(AND(VALUE(LEFT($A1492,3))=312,LEFT($G1492,10)="Unincepted"),VLOOKUP(" ULO",_312_Table1,MATCH(LEFT($B1492,1),_312_Table1_ColumnLookup,0),FALSE),
  IF(AND(VALUE(LEFT($A1492,3))=312,LEFT($G1492,5)="Total",$B1492="G "),VLOOKUP('312'!$F$80,_312_Table1,MATCH('312'!$N$16,_312_Table1_ColumnLookup,0),FALSE),
  IF(AND(VALUE(LEFT($A1492,3))=312,LEFT($G1492,5)="Total",$B1492="O "),VLOOKUP('312'!$F$80,_312_Table1,MATCH('312'!$V$16,_312_Table1_ColumnLookup,0),FALSE),
  IF(AND(VALUE(LEFT($A1492,3))=312,LEFT($G1492,5)="Total",$B1492="Q "),VLOOKUP('312'!$F$80,_312_Table1,MATCH('312'!$X$16,_312_Table1_ColumnLookup,0),FALSE),
  IF(AND(VALUE(LEFT($A1492,3))=312,LEFT($G1492,5)="Total"),VLOOKUP('312'!$F$80,_312_Table1,MATCH(LEFT($B1492,1),_312_Table1_ColumnLookup,0),FALSE),
  IF(AND(VALUE(LEFT($A1492,3))=312,LEN($I1492)=4,$B1492="G"),VLOOKUP($I1492,_312_Table1,MATCH('312'!$N$16,_312_Table1_ColumnLookup,0),FALSE),
  IF(AND(VALUE(LEFT($A1492,3))=312,LEN($I1492)=4,$B1492="O"),VLOOKUP($I1492,_312_Table1,MATCH('312'!$V$16,_312_Table1_ColumnLookup,0),FALSE),
  IF(AND(VALUE(LEFT($A1492,3))=312,LEN($I1492)=4,$B1492="Q"),VLOOKUP($I1492,_312_Table1,MATCH('312'!$X$16,_312_Table1_ColumnLookup,0),FALSE),
  IF(AND(VALUE(LEFT($A1492,3))=312,LEN($I1492)=4),VLOOKUP($I1492,_312_Table1,MATCH(LEFT($B1492,1),_312_Table1_ColumnLookup,0),FALSE)
+N("312"),
  IF(VALUE(LEFT($A1492,3))=313,VLOOKUP(VALUE(MID($B1492,2,1)),_313_Table1,MATCH(MID($B1492,1,1),_313_Table1_ColumnLookup,0),FALSE)
+N("313"),
  IF(AND(VALUE(LEFT($A1492,3))=314,LEN($B1492)=3),VLOOKUP(VALUE(MID($B1492,2,2)),_314_Table1,MATCH(MID($B1492,1,1),_314_Table1_ColumnLookup,0),FALSE),
  IF(VALUE(LEFT($A1492,3))=314,VLOOKUP(VALUE(MID($B1492,2,1)),_314_Table1,MATCH(MID($B1492,1,1),_314_Table1_ColumnLookup,0),FALSE)
+N("314"),
""))))))))))))))))))))))))</f>
        <v>#N/A</v>
      </c>
      <c r="E1492" s="238" t="e">
        <f>IF(AND(VALUE(LEFT($A1492,3))=309,LEN($B1492)=3),VLOOKUP(VALUE(MID($B1492,2,2)),_309_Table2,MATCH(MID($B1492,1,1),_309_Table2_ColumnLookup,0),FALSE),
  IF($C1492="309 LCR SummaryA",OneYearSCR,IF($C1492="309 LCR SummaryB",UltimateSCR,IF(VALUE(LEFT($A1492,3))=309,VLOOKUP(VALUE(MID($B1492,2,1)),_309_Table2,MATCH(MID($B1492,1,1),_309_Table2_ColumnLookup,0),FALSE)
+N("309"),
  IF(VALUE(LEFT($A1492,3))=310,VLOOKUP(VALUE(MID($B1492,2,1)),_310_Table2,MATCH(MID($B1492,1,1),_310_Table2_ColumnLookup,0),FALSE)
+N("310"),
  IF(AND(VALUE(LEFT($A1492,3))=311,LEN($I1492)=4),VLOOKUP($I1492,_311_Table2,MATCH($B1492,_311_Table2_ColumnLookup,0),FALSE),
  IF(AND(VALUE(LEFT($A1492,3))=311,OR($B1492="I2",$B1492="J2",$B1492="K2",$B1492="L2")),VLOOKUP('311'!$G$58,_311_Table2,MATCH(MID($B1492,1,1),_311_Table2_ColumnLookup,0),FALSE),
  IF(AND(VALUE(LEFT($A1492,3))=311,RIGHT($B1492,5)="Total"),VLOOKUP('311'!$G$59,_311_Table2,MATCH(MID($B1492,1,1),_311_Table2_ColumnLookup,0),FALSE),
  IF(VALUE(LEFT($A1492,3))=311,VLOOKUP(VALUE(MID($B1492,2,1)),_311_Table2,MATCH(MID($B1492,1,1),_311_Table2_ColumnLookup,0),FALSE)
+N("311"),
  IF(AND(VALUE(LEFT($A1492,3))=312,LEFT($G1492,10)="Unincepted",$B1492="G "),VLOOKUP(" ULO",_312_Table2,MATCH('312'!$N$16,_312_Table2_ColumnLookup,0),FALSE),
  IF(AND(VALUE(LEFT($A1492,3))=312,LEFT($G1492,10)="Unincepted",$B1492="O "),VLOOKUP(" ULO",_312_Table2,MATCH('312'!$V$16,_312_Table2_ColumnLookup,0),FALSE),
  IF(AND(VALUE(LEFT($A1492,3))=312,LEFT($G1492,10)="Unincepted",$B1492="Q "),VLOOKUP(" ULO",_312_Table2,MATCH('312'!$X$16,_312_Table2_ColumnLookup,0),FALSE),
  IF(AND(VALUE(LEFT($A1492,3))=312,LEFT($G1492,10)="Unincepted"),VLOOKUP(" ULO",_312_Table2,MATCH(LEFT($B1492,1),_312_Table2_ColumnLookup,0),FALSE),
  IF(AND(VALUE(LEFT($A1492,3))=312,LEFT($G1492,5)="Total",$B1492="G "),VLOOKUP('312'!$F$80,_312_Table2,MATCH('312'!$N$16,_312_Table2_ColumnLookup,0),FALSE),
  IF(AND(VALUE(LEFT($A1492,3))=312,LEFT($G1492,5)="Total",$B1492="O "),VLOOKUP('312'!$F$80,_312_Table2,MATCH('312'!$V$16,_312_Table2_ColumnLookup,0),FALSE),
  IF(AND(VALUE(LEFT($A1492,3))=312,LEFT($G1492,5)="Total",$B1492="Q "),VLOOKUP('312'!$F$80,_312_Table2,MATCH('312'!$X$16,_312_Table2_ColumnLookup,0),FALSE),
  IF(AND(VALUE(LEFT($A1492,3))=312,LEFT($G1492,5)="Total"),VLOOKUP('312'!$F$80,_312_Table2,MATCH(LEFT($B1492,1),_312_Table2_ColumnLookup,0),FALSE),
  IF(AND(VALUE(LEFT($A1492,3))=312,LEN($I1492)=4,$B1492="G"),VLOOKUP($I1492,_312_Table2,MATCH('312'!$N$16,_312_Table2_ColumnLookup,0),FALSE),
  IF(AND(VALUE(LEFT($A1492,3))=312,LEN($I1492)=4,$B1492="O"),VLOOKUP($I1492,_312_Table2,MATCH('312'!$V$16,_312_Table2_ColumnLookup,0),FALSE),
  IF(AND(VALUE(LEFT($A1492,3))=312,LEN($I1492)=4,$B1492="Q"),VLOOKUP($I1492,_312_Table2,MATCH('312'!$X$16,_312_Table2_ColumnLookup,0),FALSE),
  IF(AND(VALUE(LEFT($A1492,3))=312,LEN($I1492)=4),VLOOKUP($I1492,_312_Table2,MATCH(LEFT($B1492,1),_312_Table2_ColumnLookup,0),FALSE)
+N("312"),
  IF(VALUE(LEFT($A1492,3))=313,VLOOKUP(VALUE(MID($B1492,2,1)),_313_Table2,MATCH(MID($B1492,1,1),_313_Table2_ColumnLookup,0),FALSE)
+N("313"),
  IF(AND(VALUE(LEFT($A1492,3))=314,LEN($B1492)=3),VLOOKUP(VALUE(MID($B1492,2,2)),_314_Table2,MATCH(MID($B1492,1,1),_314_Table2_ColumnLookup,0),FALSE),
  IF(VALUE(LEFT($A1492,3))=314,VLOOKUP(VALUE(MID($B1492,2,1)),_314_Table2,MATCH(MID($B1492,1,1),_314_Table2_ColumnLookup,0),FALSE)
+N("314"),
""))))))))))))))))))))))))</f>
        <v>#N/A</v>
      </c>
      <c r="F1492" s="238" t="e">
        <f>IF(AND(VALUE(LEFT($A1492,3))=309,LEN($B1492)=3),VLOOKUP(VALUE(MID($B1492,2,2)),_309_Table3,MATCH(MID($B1492,1,1),_309_Table3_ColumnLookup,0),FALSE),
  IF($C1492="309 LCR SummaryA",OneYearSCR,IF($C1492="309 LCR SummaryB",UltimateSCR,IF(VALUE(LEFT($A1492,3))=309,VLOOKUP(VALUE(MID($B1492,2,1)),_309_Table3,MATCH(MID($B1492,1,1),_309_Table3_ColumnLookup,0),FALSE)
+N("309"),
  IF(VALUE(LEFT($A1492,3))=310,VLOOKUP(VALUE(MID($B1492,2,1)),_310_Table3,MATCH(MID($B1492,1,1),_310_Table3_ColumnLookup,0),FALSE)
+N("310"),
  IF(AND(VALUE(LEFT($A1492,3))=311,LEN($I1492)=4),VLOOKUP($I1492,_311_Table3,MATCH($B1492,_311_Table3_ColumnLookup,0),FALSE),
  IF(AND(VALUE(LEFT($A1492,3))=311,OR($B1492="I2",$B1492="J2",$B1492="K2",$B1492="L2")),VLOOKUP('311'!$G$58,_311_Table3,MATCH(MID($B1492,1,1),_311_Table3_ColumnLookup,0),FALSE),
  IF(AND(VALUE(LEFT($A1492,3))=311,RIGHT($B1492,5)="Total"),VLOOKUP('311'!$G$59,_311_Table3,MATCH(MID($B1492,1,1),_311_Table3_ColumnLookup,0),FALSE),
  IF(VALUE(LEFT($A1492,3))=311,VLOOKUP(VALUE(MID($B1492,2,1)),_311_Table3,MATCH(MID($B1492,1,1),_311_Table3_ColumnLookup,0),FALSE)
+N("311"),
  IF(AND(VALUE(LEFT($A1492,3))=312,LEFT($G1492,10)="Unincepted",$B1492="G "),VLOOKUP(" ULO",_312_Table3,MATCH('312'!$N$16,_312_Table3_ColumnLookup,0),FALSE),
  IF(AND(VALUE(LEFT($A1492,3))=312,LEFT($G1492,10)="Unincepted",$B1492="O "),VLOOKUP(" ULO",_312_Table3,MATCH('312'!$V$16,_312_Table3_ColumnLookup,0),FALSE),
  IF(AND(VALUE(LEFT($A1492,3))=312,LEFT($G1492,10)="Unincepted",$B1492="Q "),VLOOKUP(" ULO",_312_Table3,MATCH('312'!$X$16,_312_Table3_ColumnLookup,0),FALSE),
  IF(AND(VALUE(LEFT($A1492,3))=312,LEFT($G1492,10)="Unincepted"),VLOOKUP(" ULO",_312_Table3,MATCH(LEFT($B1492,1),_312_Table3_ColumnLookup,0),FALSE),
  IF(AND(VALUE(LEFT($A1492,3))=312,LEFT($G1492,5)="Total",$B1492="G "),VLOOKUP('312'!$F$80,_312_Table3,MATCH('312'!$N$16,_312_Table3_ColumnLookup,0),FALSE),
  IF(AND(VALUE(LEFT($A1492,3))=312,LEFT($G1492,5)="Total",$B1492="O "),VLOOKUP('312'!$F$80,_312_Table3,MATCH('312'!$V$16,_312_Table3_ColumnLookup,0),FALSE),
  IF(AND(VALUE(LEFT($A1492,3))=312,LEFT($G1492,5)="Total",$B1492="Q "),VLOOKUP('312'!$F$80,_312_Table3,MATCH('312'!$X$16,_312_Table3_ColumnLookup,0),FALSE),
  IF(AND(VALUE(LEFT($A1492,3))=312,LEFT($G1492,5)="Total"),VLOOKUP('312'!$F$80,_312_Table3,MATCH(LEFT($B1492,1),_312_Table3_ColumnLookup,0),FALSE),
  IF(AND(VALUE(LEFT($A1492,3))=312,LEN($I1492)=4,$B1492="G"),VLOOKUP($I1492,_312_Table3,MATCH('312'!$N$16,_312_Table3_ColumnLookup,0),FALSE),
  IF(AND(VALUE(LEFT($A1492,3))=312,LEN($I1492)=4,$B1492="O"),VLOOKUP($I1492,_312_Table3,MATCH('312'!$V$16,_312_Table3_ColumnLookup,0),FALSE),
  IF(AND(VALUE(LEFT($A1492,3))=312,LEN($I1492)=4,$B1492="Q"),VLOOKUP($I1492,_312_Table3,MATCH('312'!$X$16,_312_Table3_ColumnLookup,0),FALSE),
  IF(AND(VALUE(LEFT($A1492,3))=312,LEN($I1492)=4),VLOOKUP($I1492,_312_Table3,MATCH(LEFT($B1492,1),_312_Table3_ColumnLookup,0),FALSE)
+N("312"),
  IF(VALUE(LEFT($A1492,3))=313,VLOOKUP(VALUE(MID($B1492,2,1)),_313_Table3,MATCH(MID($B1492,1,1),_313_Table3_ColumnLookup,0),FALSE)
+N("313"),
  IF(AND(VALUE(LEFT($A1492,3))=314,LEN($B1492)=3),VLOOKUP(VALUE(MID($B1492,2,2)),_314_Table3,MATCH(MID($B1492,1,1),_314_Table3_ColumnLookup,0),FALSE),
  IF(VALUE(LEFT($A1492,3))=314,VLOOKUP(VALUE(MID($B1492,2,1)),_314_Table3,MATCH(MID($B1492,1,1),_314_Table3_ColumnLookup,0),FALSE)
+N("314"),
""))))))))))))))))))))))))</f>
        <v>#N/A</v>
      </c>
      <c r="H1492" s="321" t="str">
        <f>IFERROR(
IF(ISERROR($D1492)=FALSE,$D1492,IF(ISERROR($E1492)=FALSE,$E1492,IF(ISERROR($F1492)=FALSE,$F1492
+N("012 checkboxes"),
IF(
IF(OR(LEFT($A1492,9)="Syndicate",LEFT($A1492,12)="NewSyndicate"),VLOOKUP($A1492,'012'!$J:$ZW,MATCH("Link to button",'012'!$J$1:$ZW$1,0),0)
+N("309 checkbox"),
IF($C1492="309 LCR Summary0",VLOOKUP("Notes990",'309'!$P:$ZZ,MATCH("Link to button",'309'!$P$1:$ZZ$1,0),0)
+N("313 checkboxes"),
IF($C1492="313 Financial Information0LcmVsScr",IF($C1492="309 LCR Summary0",VLOOKUP("LcmVsScr",'309'!$N:$ZZ,MATCH("Link to button",'309'!$N$1:$ZZ$1,0),0),
IF($C1492="313 Financial Information0LcrDocAttached",IF($C1492="309 LCR Summary0",VLOOKUP("LcrDocAttached",'309'!$N:$ZZ,MATCH("Link to button",'309'!$N$1:$ZZ$1,0),
0)))))))=1,TRUE,FALSE)
))),"")</f>
        <v/>
      </c>
    </row>
    <row r="1493" spans="1:8">
      <c r="A1493" s="237" t="e">
        <f>VLOOKUP($G1493,CSVLookups!$B:$R,MATCH(A$1,CSVLookups!$B$1:$R$1,0),FALSE)</f>
        <v>#N/A</v>
      </c>
      <c r="B1493" s="237" t="e">
        <f>VLOOKUP($G1493,CSVLookups!$B:$R,MATCH(B$1,CSVLookups!$B$1:$R$1,0),FALSE)</f>
        <v>#N/A</v>
      </c>
      <c r="C1493" s="238" t="e">
        <f t="shared" si="23"/>
        <v>#N/A</v>
      </c>
      <c r="D1493" s="238" t="e">
        <f>IF(AND(VALUE(LEFT($A1493,3))=309,LEN($B1493)=3),VLOOKUP(VALUE(MID($B1493,2,2)),_309_Table1,MATCH(MID($B1493,1,1),_309_Table1_ColumnLookup,0),FALSE),
  IF($C1493="309 LCR SummaryA",OneYearSCR,IF($C1493="309 LCR SummaryB",UltimateSCR,IF(VALUE(LEFT($A1493,3))=309,VLOOKUP(VALUE(MID($B1493,2,1)),_309_Table1,MATCH(MID($B1493,1,1),_309_Table1_ColumnLookup,0),FALSE)
+N("309"),
  IF(VALUE(LEFT($A1493,3))=310,VLOOKUP(VALUE(MID($B1493,2,1)),_310_Table1,MATCH(MID($B1493,1,1),_310_Table1_ColumnLookup,0),FALSE)
+N("310"),
  IF(AND(VALUE(LEFT($A1493,3))=311,LEN($I1493)=4),VLOOKUP($I1493,_311_Table1,MATCH($B1493,_311_Table1_ColumnLookup,0),FALSE),
  IF(AND(VALUE(LEFT($A1493,3))=311,OR($B1493="I2",$B1493="J2",$B1493="K2",$B1493="L2")),VLOOKUP('311'!$G$58,_311_Table1,MATCH(MID($B1493,1,1),_311_Table1_ColumnLookup,0),FALSE),
  IF(AND(VALUE(LEFT($A1493,3))=311,RIGHT($B1493,5)="Total"),VLOOKUP('311'!$G$59,_311_Table1,MATCH(MID($B1493,1,1),_311_Table1_ColumnLookup,0),FALSE),
  IF(VALUE(LEFT($A1493,3))=311,VLOOKUP(VALUE(MID($B1493,2,1)),_311_Table1,MATCH(MID($B1493,1,1),_311_Table1_ColumnLookup,0),FALSE)
+N("311"),
  IF(AND(VALUE(LEFT($A1493,3))=312,LEFT($G1493,10)="Unincepted",$B1493="G "),VLOOKUP(" ULO",_312_Table1,MATCH('312'!$N$16,_312_Table1_ColumnLookup,0),FALSE),
  IF(AND(VALUE(LEFT($A1493,3))=312,LEFT($G1493,10)="Unincepted",$B1493="O "),VLOOKUP(" ULO",_312_Table1,MATCH('312'!$V$16,_312_Table1_ColumnLookup,0),FALSE),
  IF(AND(VALUE(LEFT($A1493,3))=312,LEFT($G1493,10)="Unincepted",$B1493="Q "),VLOOKUP(" ULO",_312_Table1,MATCH('312'!$X$16,_312_Table1_ColumnLookup,0),FALSE),
  IF(AND(VALUE(LEFT($A1493,3))=312,LEFT($G1493,10)="Unincepted"),VLOOKUP(" ULO",_312_Table1,MATCH(LEFT($B1493,1),_312_Table1_ColumnLookup,0),FALSE),
  IF(AND(VALUE(LEFT($A1493,3))=312,LEFT($G1493,5)="Total",$B1493="G "),VLOOKUP('312'!$F$80,_312_Table1,MATCH('312'!$N$16,_312_Table1_ColumnLookup,0),FALSE),
  IF(AND(VALUE(LEFT($A1493,3))=312,LEFT($G1493,5)="Total",$B1493="O "),VLOOKUP('312'!$F$80,_312_Table1,MATCH('312'!$V$16,_312_Table1_ColumnLookup,0),FALSE),
  IF(AND(VALUE(LEFT($A1493,3))=312,LEFT($G1493,5)="Total",$B1493="Q "),VLOOKUP('312'!$F$80,_312_Table1,MATCH('312'!$X$16,_312_Table1_ColumnLookup,0),FALSE),
  IF(AND(VALUE(LEFT($A1493,3))=312,LEFT($G1493,5)="Total"),VLOOKUP('312'!$F$80,_312_Table1,MATCH(LEFT($B1493,1),_312_Table1_ColumnLookup,0),FALSE),
  IF(AND(VALUE(LEFT($A1493,3))=312,LEN($I1493)=4,$B1493="G"),VLOOKUP($I1493,_312_Table1,MATCH('312'!$N$16,_312_Table1_ColumnLookup,0),FALSE),
  IF(AND(VALUE(LEFT($A1493,3))=312,LEN($I1493)=4,$B1493="O"),VLOOKUP($I1493,_312_Table1,MATCH('312'!$V$16,_312_Table1_ColumnLookup,0),FALSE),
  IF(AND(VALUE(LEFT($A1493,3))=312,LEN($I1493)=4,$B1493="Q"),VLOOKUP($I1493,_312_Table1,MATCH('312'!$X$16,_312_Table1_ColumnLookup,0),FALSE),
  IF(AND(VALUE(LEFT($A1493,3))=312,LEN($I1493)=4),VLOOKUP($I1493,_312_Table1,MATCH(LEFT($B1493,1),_312_Table1_ColumnLookup,0),FALSE)
+N("312"),
  IF(VALUE(LEFT($A1493,3))=313,VLOOKUP(VALUE(MID($B1493,2,1)),_313_Table1,MATCH(MID($B1493,1,1),_313_Table1_ColumnLookup,0),FALSE)
+N("313"),
  IF(AND(VALUE(LEFT($A1493,3))=314,LEN($B1493)=3),VLOOKUP(VALUE(MID($B1493,2,2)),_314_Table1,MATCH(MID($B1493,1,1),_314_Table1_ColumnLookup,0),FALSE),
  IF(VALUE(LEFT($A1493,3))=314,VLOOKUP(VALUE(MID($B1493,2,1)),_314_Table1,MATCH(MID($B1493,1,1),_314_Table1_ColumnLookup,0),FALSE)
+N("314"),
""))))))))))))))))))))))))</f>
        <v>#N/A</v>
      </c>
      <c r="E1493" s="238" t="e">
        <f>IF(AND(VALUE(LEFT($A1493,3))=309,LEN($B1493)=3),VLOOKUP(VALUE(MID($B1493,2,2)),_309_Table2,MATCH(MID($B1493,1,1),_309_Table2_ColumnLookup,0),FALSE),
  IF($C1493="309 LCR SummaryA",OneYearSCR,IF($C1493="309 LCR SummaryB",UltimateSCR,IF(VALUE(LEFT($A1493,3))=309,VLOOKUP(VALUE(MID($B1493,2,1)),_309_Table2,MATCH(MID($B1493,1,1),_309_Table2_ColumnLookup,0),FALSE)
+N("309"),
  IF(VALUE(LEFT($A1493,3))=310,VLOOKUP(VALUE(MID($B1493,2,1)),_310_Table2,MATCH(MID($B1493,1,1),_310_Table2_ColumnLookup,0),FALSE)
+N("310"),
  IF(AND(VALUE(LEFT($A1493,3))=311,LEN($I1493)=4),VLOOKUP($I1493,_311_Table2,MATCH($B1493,_311_Table2_ColumnLookup,0),FALSE),
  IF(AND(VALUE(LEFT($A1493,3))=311,OR($B1493="I2",$B1493="J2",$B1493="K2",$B1493="L2")),VLOOKUP('311'!$G$58,_311_Table2,MATCH(MID($B1493,1,1),_311_Table2_ColumnLookup,0),FALSE),
  IF(AND(VALUE(LEFT($A1493,3))=311,RIGHT($B1493,5)="Total"),VLOOKUP('311'!$G$59,_311_Table2,MATCH(MID($B1493,1,1),_311_Table2_ColumnLookup,0),FALSE),
  IF(VALUE(LEFT($A1493,3))=311,VLOOKUP(VALUE(MID($B1493,2,1)),_311_Table2,MATCH(MID($B1493,1,1),_311_Table2_ColumnLookup,0),FALSE)
+N("311"),
  IF(AND(VALUE(LEFT($A1493,3))=312,LEFT($G1493,10)="Unincepted",$B1493="G "),VLOOKUP(" ULO",_312_Table2,MATCH('312'!$N$16,_312_Table2_ColumnLookup,0),FALSE),
  IF(AND(VALUE(LEFT($A1493,3))=312,LEFT($G1493,10)="Unincepted",$B1493="O "),VLOOKUP(" ULO",_312_Table2,MATCH('312'!$V$16,_312_Table2_ColumnLookup,0),FALSE),
  IF(AND(VALUE(LEFT($A1493,3))=312,LEFT($G1493,10)="Unincepted",$B1493="Q "),VLOOKUP(" ULO",_312_Table2,MATCH('312'!$X$16,_312_Table2_ColumnLookup,0),FALSE),
  IF(AND(VALUE(LEFT($A1493,3))=312,LEFT($G1493,10)="Unincepted"),VLOOKUP(" ULO",_312_Table2,MATCH(LEFT($B1493,1),_312_Table2_ColumnLookup,0),FALSE),
  IF(AND(VALUE(LEFT($A1493,3))=312,LEFT($G1493,5)="Total",$B1493="G "),VLOOKUP('312'!$F$80,_312_Table2,MATCH('312'!$N$16,_312_Table2_ColumnLookup,0),FALSE),
  IF(AND(VALUE(LEFT($A1493,3))=312,LEFT($G1493,5)="Total",$B1493="O "),VLOOKUP('312'!$F$80,_312_Table2,MATCH('312'!$V$16,_312_Table2_ColumnLookup,0),FALSE),
  IF(AND(VALUE(LEFT($A1493,3))=312,LEFT($G1493,5)="Total",$B1493="Q "),VLOOKUP('312'!$F$80,_312_Table2,MATCH('312'!$X$16,_312_Table2_ColumnLookup,0),FALSE),
  IF(AND(VALUE(LEFT($A1493,3))=312,LEFT($G1493,5)="Total"),VLOOKUP('312'!$F$80,_312_Table2,MATCH(LEFT($B1493,1),_312_Table2_ColumnLookup,0),FALSE),
  IF(AND(VALUE(LEFT($A1493,3))=312,LEN($I1493)=4,$B1493="G"),VLOOKUP($I1493,_312_Table2,MATCH('312'!$N$16,_312_Table2_ColumnLookup,0),FALSE),
  IF(AND(VALUE(LEFT($A1493,3))=312,LEN($I1493)=4,$B1493="O"),VLOOKUP($I1493,_312_Table2,MATCH('312'!$V$16,_312_Table2_ColumnLookup,0),FALSE),
  IF(AND(VALUE(LEFT($A1493,3))=312,LEN($I1493)=4,$B1493="Q"),VLOOKUP($I1493,_312_Table2,MATCH('312'!$X$16,_312_Table2_ColumnLookup,0),FALSE),
  IF(AND(VALUE(LEFT($A1493,3))=312,LEN($I1493)=4),VLOOKUP($I1493,_312_Table2,MATCH(LEFT($B1493,1),_312_Table2_ColumnLookup,0),FALSE)
+N("312"),
  IF(VALUE(LEFT($A1493,3))=313,VLOOKUP(VALUE(MID($B1493,2,1)),_313_Table2,MATCH(MID($B1493,1,1),_313_Table2_ColumnLookup,0),FALSE)
+N("313"),
  IF(AND(VALUE(LEFT($A1493,3))=314,LEN($B1493)=3),VLOOKUP(VALUE(MID($B1493,2,2)),_314_Table2,MATCH(MID($B1493,1,1),_314_Table2_ColumnLookup,0),FALSE),
  IF(VALUE(LEFT($A1493,3))=314,VLOOKUP(VALUE(MID($B1493,2,1)),_314_Table2,MATCH(MID($B1493,1,1),_314_Table2_ColumnLookup,0),FALSE)
+N("314"),
""))))))))))))))))))))))))</f>
        <v>#N/A</v>
      </c>
      <c r="F1493" s="238" t="e">
        <f>IF(AND(VALUE(LEFT($A1493,3))=309,LEN($B1493)=3),VLOOKUP(VALUE(MID($B1493,2,2)),_309_Table3,MATCH(MID($B1493,1,1),_309_Table3_ColumnLookup,0),FALSE),
  IF($C1493="309 LCR SummaryA",OneYearSCR,IF($C1493="309 LCR SummaryB",UltimateSCR,IF(VALUE(LEFT($A1493,3))=309,VLOOKUP(VALUE(MID($B1493,2,1)),_309_Table3,MATCH(MID($B1493,1,1),_309_Table3_ColumnLookup,0),FALSE)
+N("309"),
  IF(VALUE(LEFT($A1493,3))=310,VLOOKUP(VALUE(MID($B1493,2,1)),_310_Table3,MATCH(MID($B1493,1,1),_310_Table3_ColumnLookup,0),FALSE)
+N("310"),
  IF(AND(VALUE(LEFT($A1493,3))=311,LEN($I1493)=4),VLOOKUP($I1493,_311_Table3,MATCH($B1493,_311_Table3_ColumnLookup,0),FALSE),
  IF(AND(VALUE(LEFT($A1493,3))=311,OR($B1493="I2",$B1493="J2",$B1493="K2",$B1493="L2")),VLOOKUP('311'!$G$58,_311_Table3,MATCH(MID($B1493,1,1),_311_Table3_ColumnLookup,0),FALSE),
  IF(AND(VALUE(LEFT($A1493,3))=311,RIGHT($B1493,5)="Total"),VLOOKUP('311'!$G$59,_311_Table3,MATCH(MID($B1493,1,1),_311_Table3_ColumnLookup,0),FALSE),
  IF(VALUE(LEFT($A1493,3))=311,VLOOKUP(VALUE(MID($B1493,2,1)),_311_Table3,MATCH(MID($B1493,1,1),_311_Table3_ColumnLookup,0),FALSE)
+N("311"),
  IF(AND(VALUE(LEFT($A1493,3))=312,LEFT($G1493,10)="Unincepted",$B1493="G "),VLOOKUP(" ULO",_312_Table3,MATCH('312'!$N$16,_312_Table3_ColumnLookup,0),FALSE),
  IF(AND(VALUE(LEFT($A1493,3))=312,LEFT($G1493,10)="Unincepted",$B1493="O "),VLOOKUP(" ULO",_312_Table3,MATCH('312'!$V$16,_312_Table3_ColumnLookup,0),FALSE),
  IF(AND(VALUE(LEFT($A1493,3))=312,LEFT($G1493,10)="Unincepted",$B1493="Q "),VLOOKUP(" ULO",_312_Table3,MATCH('312'!$X$16,_312_Table3_ColumnLookup,0),FALSE),
  IF(AND(VALUE(LEFT($A1493,3))=312,LEFT($G1493,10)="Unincepted"),VLOOKUP(" ULO",_312_Table3,MATCH(LEFT($B1493,1),_312_Table3_ColumnLookup,0),FALSE),
  IF(AND(VALUE(LEFT($A1493,3))=312,LEFT($G1493,5)="Total",$B1493="G "),VLOOKUP('312'!$F$80,_312_Table3,MATCH('312'!$N$16,_312_Table3_ColumnLookup,0),FALSE),
  IF(AND(VALUE(LEFT($A1493,3))=312,LEFT($G1493,5)="Total",$B1493="O "),VLOOKUP('312'!$F$80,_312_Table3,MATCH('312'!$V$16,_312_Table3_ColumnLookup,0),FALSE),
  IF(AND(VALUE(LEFT($A1493,3))=312,LEFT($G1493,5)="Total",$B1493="Q "),VLOOKUP('312'!$F$80,_312_Table3,MATCH('312'!$X$16,_312_Table3_ColumnLookup,0),FALSE),
  IF(AND(VALUE(LEFT($A1493,3))=312,LEFT($G1493,5)="Total"),VLOOKUP('312'!$F$80,_312_Table3,MATCH(LEFT($B1493,1),_312_Table3_ColumnLookup,0),FALSE),
  IF(AND(VALUE(LEFT($A1493,3))=312,LEN($I1493)=4,$B1493="G"),VLOOKUP($I1493,_312_Table3,MATCH('312'!$N$16,_312_Table3_ColumnLookup,0),FALSE),
  IF(AND(VALUE(LEFT($A1493,3))=312,LEN($I1493)=4,$B1493="O"),VLOOKUP($I1493,_312_Table3,MATCH('312'!$V$16,_312_Table3_ColumnLookup,0),FALSE),
  IF(AND(VALUE(LEFT($A1493,3))=312,LEN($I1493)=4,$B1493="Q"),VLOOKUP($I1493,_312_Table3,MATCH('312'!$X$16,_312_Table3_ColumnLookup,0),FALSE),
  IF(AND(VALUE(LEFT($A1493,3))=312,LEN($I1493)=4),VLOOKUP($I1493,_312_Table3,MATCH(LEFT($B1493,1),_312_Table3_ColumnLookup,0),FALSE)
+N("312"),
  IF(VALUE(LEFT($A1493,3))=313,VLOOKUP(VALUE(MID($B1493,2,1)),_313_Table3,MATCH(MID($B1493,1,1),_313_Table3_ColumnLookup,0),FALSE)
+N("313"),
  IF(AND(VALUE(LEFT($A1493,3))=314,LEN($B1493)=3),VLOOKUP(VALUE(MID($B1493,2,2)),_314_Table3,MATCH(MID($B1493,1,1),_314_Table3_ColumnLookup,0),FALSE),
  IF(VALUE(LEFT($A1493,3))=314,VLOOKUP(VALUE(MID($B1493,2,1)),_314_Table3,MATCH(MID($B1493,1,1),_314_Table3_ColumnLookup,0),FALSE)
+N("314"),
""))))))))))))))))))))))))</f>
        <v>#N/A</v>
      </c>
      <c r="H1493" s="321" t="str">
        <f>IFERROR(
IF(ISERROR($D1493)=FALSE,$D1493,IF(ISERROR($E1493)=FALSE,$E1493,IF(ISERROR($F1493)=FALSE,$F1493
+N("012 checkboxes"),
IF(
IF(OR(LEFT($A1493,9)="Syndicate",LEFT($A1493,12)="NewSyndicate"),VLOOKUP($A1493,'012'!$J:$ZW,MATCH("Link to button",'012'!$J$1:$ZW$1,0),0)
+N("309 checkbox"),
IF($C1493="309 LCR Summary0",VLOOKUP("Notes990",'309'!$P:$ZZ,MATCH("Link to button",'309'!$P$1:$ZZ$1,0),0)
+N("313 checkboxes"),
IF($C1493="313 Financial Information0LcmVsScr",IF($C1493="309 LCR Summary0",VLOOKUP("LcmVsScr",'309'!$N:$ZZ,MATCH("Link to button",'309'!$N$1:$ZZ$1,0),0),
IF($C1493="313 Financial Information0LcrDocAttached",IF($C1493="309 LCR Summary0",VLOOKUP("LcrDocAttached",'309'!$N:$ZZ,MATCH("Link to button",'309'!$N$1:$ZZ$1,0),
0)))))))=1,TRUE,FALSE)
))),"")</f>
        <v/>
      </c>
    </row>
    <row r="1494" spans="1:8">
      <c r="A1494" s="237" t="e">
        <f>VLOOKUP($G1494,CSVLookups!$B:$R,MATCH(A$1,CSVLookups!$B$1:$R$1,0),FALSE)</f>
        <v>#N/A</v>
      </c>
      <c r="B1494" s="237" t="e">
        <f>VLOOKUP($G1494,CSVLookups!$B:$R,MATCH(B$1,CSVLookups!$B$1:$R$1,0),FALSE)</f>
        <v>#N/A</v>
      </c>
      <c r="C1494" s="238" t="e">
        <f t="shared" si="23"/>
        <v>#N/A</v>
      </c>
      <c r="D1494" s="238" t="e">
        <f>IF(AND(VALUE(LEFT($A1494,3))=309,LEN($B1494)=3),VLOOKUP(VALUE(MID($B1494,2,2)),_309_Table1,MATCH(MID($B1494,1,1),_309_Table1_ColumnLookup,0),FALSE),
  IF($C1494="309 LCR SummaryA",OneYearSCR,IF($C1494="309 LCR SummaryB",UltimateSCR,IF(VALUE(LEFT($A1494,3))=309,VLOOKUP(VALUE(MID($B1494,2,1)),_309_Table1,MATCH(MID($B1494,1,1),_309_Table1_ColumnLookup,0),FALSE)
+N("309"),
  IF(VALUE(LEFT($A1494,3))=310,VLOOKUP(VALUE(MID($B1494,2,1)),_310_Table1,MATCH(MID($B1494,1,1),_310_Table1_ColumnLookup,0),FALSE)
+N("310"),
  IF(AND(VALUE(LEFT($A1494,3))=311,LEN($I1494)=4),VLOOKUP($I1494,_311_Table1,MATCH($B1494,_311_Table1_ColumnLookup,0),FALSE),
  IF(AND(VALUE(LEFT($A1494,3))=311,OR($B1494="I2",$B1494="J2",$B1494="K2",$B1494="L2")),VLOOKUP('311'!$G$58,_311_Table1,MATCH(MID($B1494,1,1),_311_Table1_ColumnLookup,0),FALSE),
  IF(AND(VALUE(LEFT($A1494,3))=311,RIGHT($B1494,5)="Total"),VLOOKUP('311'!$G$59,_311_Table1,MATCH(MID($B1494,1,1),_311_Table1_ColumnLookup,0),FALSE),
  IF(VALUE(LEFT($A1494,3))=311,VLOOKUP(VALUE(MID($B1494,2,1)),_311_Table1,MATCH(MID($B1494,1,1),_311_Table1_ColumnLookup,0),FALSE)
+N("311"),
  IF(AND(VALUE(LEFT($A1494,3))=312,LEFT($G1494,10)="Unincepted",$B1494="G "),VLOOKUP(" ULO",_312_Table1,MATCH('312'!$N$16,_312_Table1_ColumnLookup,0),FALSE),
  IF(AND(VALUE(LEFT($A1494,3))=312,LEFT($G1494,10)="Unincepted",$B1494="O "),VLOOKUP(" ULO",_312_Table1,MATCH('312'!$V$16,_312_Table1_ColumnLookup,0),FALSE),
  IF(AND(VALUE(LEFT($A1494,3))=312,LEFT($G1494,10)="Unincepted",$B1494="Q "),VLOOKUP(" ULO",_312_Table1,MATCH('312'!$X$16,_312_Table1_ColumnLookup,0),FALSE),
  IF(AND(VALUE(LEFT($A1494,3))=312,LEFT($G1494,10)="Unincepted"),VLOOKUP(" ULO",_312_Table1,MATCH(LEFT($B1494,1),_312_Table1_ColumnLookup,0),FALSE),
  IF(AND(VALUE(LEFT($A1494,3))=312,LEFT($G1494,5)="Total",$B1494="G "),VLOOKUP('312'!$F$80,_312_Table1,MATCH('312'!$N$16,_312_Table1_ColumnLookup,0),FALSE),
  IF(AND(VALUE(LEFT($A1494,3))=312,LEFT($G1494,5)="Total",$B1494="O "),VLOOKUP('312'!$F$80,_312_Table1,MATCH('312'!$V$16,_312_Table1_ColumnLookup,0),FALSE),
  IF(AND(VALUE(LEFT($A1494,3))=312,LEFT($G1494,5)="Total",$B1494="Q "),VLOOKUP('312'!$F$80,_312_Table1,MATCH('312'!$X$16,_312_Table1_ColumnLookup,0),FALSE),
  IF(AND(VALUE(LEFT($A1494,3))=312,LEFT($G1494,5)="Total"),VLOOKUP('312'!$F$80,_312_Table1,MATCH(LEFT($B1494,1),_312_Table1_ColumnLookup,0),FALSE),
  IF(AND(VALUE(LEFT($A1494,3))=312,LEN($I1494)=4,$B1494="G"),VLOOKUP($I1494,_312_Table1,MATCH('312'!$N$16,_312_Table1_ColumnLookup,0),FALSE),
  IF(AND(VALUE(LEFT($A1494,3))=312,LEN($I1494)=4,$B1494="O"),VLOOKUP($I1494,_312_Table1,MATCH('312'!$V$16,_312_Table1_ColumnLookup,0),FALSE),
  IF(AND(VALUE(LEFT($A1494,3))=312,LEN($I1494)=4,$B1494="Q"),VLOOKUP($I1494,_312_Table1,MATCH('312'!$X$16,_312_Table1_ColumnLookup,0),FALSE),
  IF(AND(VALUE(LEFT($A1494,3))=312,LEN($I1494)=4),VLOOKUP($I1494,_312_Table1,MATCH(LEFT($B1494,1),_312_Table1_ColumnLookup,0),FALSE)
+N("312"),
  IF(VALUE(LEFT($A1494,3))=313,VLOOKUP(VALUE(MID($B1494,2,1)),_313_Table1,MATCH(MID($B1494,1,1),_313_Table1_ColumnLookup,0),FALSE)
+N("313"),
  IF(AND(VALUE(LEFT($A1494,3))=314,LEN($B1494)=3),VLOOKUP(VALUE(MID($B1494,2,2)),_314_Table1,MATCH(MID($B1494,1,1),_314_Table1_ColumnLookup,0),FALSE),
  IF(VALUE(LEFT($A1494,3))=314,VLOOKUP(VALUE(MID($B1494,2,1)),_314_Table1,MATCH(MID($B1494,1,1),_314_Table1_ColumnLookup,0),FALSE)
+N("314"),
""))))))))))))))))))))))))</f>
        <v>#N/A</v>
      </c>
      <c r="E1494" s="238" t="e">
        <f>IF(AND(VALUE(LEFT($A1494,3))=309,LEN($B1494)=3),VLOOKUP(VALUE(MID($B1494,2,2)),_309_Table2,MATCH(MID($B1494,1,1),_309_Table2_ColumnLookup,0),FALSE),
  IF($C1494="309 LCR SummaryA",OneYearSCR,IF($C1494="309 LCR SummaryB",UltimateSCR,IF(VALUE(LEFT($A1494,3))=309,VLOOKUP(VALUE(MID($B1494,2,1)),_309_Table2,MATCH(MID($B1494,1,1),_309_Table2_ColumnLookup,0),FALSE)
+N("309"),
  IF(VALUE(LEFT($A1494,3))=310,VLOOKUP(VALUE(MID($B1494,2,1)),_310_Table2,MATCH(MID($B1494,1,1),_310_Table2_ColumnLookup,0),FALSE)
+N("310"),
  IF(AND(VALUE(LEFT($A1494,3))=311,LEN($I1494)=4),VLOOKUP($I1494,_311_Table2,MATCH($B1494,_311_Table2_ColumnLookup,0),FALSE),
  IF(AND(VALUE(LEFT($A1494,3))=311,OR($B1494="I2",$B1494="J2",$B1494="K2",$B1494="L2")),VLOOKUP('311'!$G$58,_311_Table2,MATCH(MID($B1494,1,1),_311_Table2_ColumnLookup,0),FALSE),
  IF(AND(VALUE(LEFT($A1494,3))=311,RIGHT($B1494,5)="Total"),VLOOKUP('311'!$G$59,_311_Table2,MATCH(MID($B1494,1,1),_311_Table2_ColumnLookup,0),FALSE),
  IF(VALUE(LEFT($A1494,3))=311,VLOOKUP(VALUE(MID($B1494,2,1)),_311_Table2,MATCH(MID($B1494,1,1),_311_Table2_ColumnLookup,0),FALSE)
+N("311"),
  IF(AND(VALUE(LEFT($A1494,3))=312,LEFT($G1494,10)="Unincepted",$B1494="G "),VLOOKUP(" ULO",_312_Table2,MATCH('312'!$N$16,_312_Table2_ColumnLookup,0),FALSE),
  IF(AND(VALUE(LEFT($A1494,3))=312,LEFT($G1494,10)="Unincepted",$B1494="O "),VLOOKUP(" ULO",_312_Table2,MATCH('312'!$V$16,_312_Table2_ColumnLookup,0),FALSE),
  IF(AND(VALUE(LEFT($A1494,3))=312,LEFT($G1494,10)="Unincepted",$B1494="Q "),VLOOKUP(" ULO",_312_Table2,MATCH('312'!$X$16,_312_Table2_ColumnLookup,0),FALSE),
  IF(AND(VALUE(LEFT($A1494,3))=312,LEFT($G1494,10)="Unincepted"),VLOOKUP(" ULO",_312_Table2,MATCH(LEFT($B1494,1),_312_Table2_ColumnLookup,0),FALSE),
  IF(AND(VALUE(LEFT($A1494,3))=312,LEFT($G1494,5)="Total",$B1494="G "),VLOOKUP('312'!$F$80,_312_Table2,MATCH('312'!$N$16,_312_Table2_ColumnLookup,0),FALSE),
  IF(AND(VALUE(LEFT($A1494,3))=312,LEFT($G1494,5)="Total",$B1494="O "),VLOOKUP('312'!$F$80,_312_Table2,MATCH('312'!$V$16,_312_Table2_ColumnLookup,0),FALSE),
  IF(AND(VALUE(LEFT($A1494,3))=312,LEFT($G1494,5)="Total",$B1494="Q "),VLOOKUP('312'!$F$80,_312_Table2,MATCH('312'!$X$16,_312_Table2_ColumnLookup,0),FALSE),
  IF(AND(VALUE(LEFT($A1494,3))=312,LEFT($G1494,5)="Total"),VLOOKUP('312'!$F$80,_312_Table2,MATCH(LEFT($B1494,1),_312_Table2_ColumnLookup,0),FALSE),
  IF(AND(VALUE(LEFT($A1494,3))=312,LEN($I1494)=4,$B1494="G"),VLOOKUP($I1494,_312_Table2,MATCH('312'!$N$16,_312_Table2_ColumnLookup,0),FALSE),
  IF(AND(VALUE(LEFT($A1494,3))=312,LEN($I1494)=4,$B1494="O"),VLOOKUP($I1494,_312_Table2,MATCH('312'!$V$16,_312_Table2_ColumnLookup,0),FALSE),
  IF(AND(VALUE(LEFT($A1494,3))=312,LEN($I1494)=4,$B1494="Q"),VLOOKUP($I1494,_312_Table2,MATCH('312'!$X$16,_312_Table2_ColumnLookup,0),FALSE),
  IF(AND(VALUE(LEFT($A1494,3))=312,LEN($I1494)=4),VLOOKUP($I1494,_312_Table2,MATCH(LEFT($B1494,1),_312_Table2_ColumnLookup,0),FALSE)
+N("312"),
  IF(VALUE(LEFT($A1494,3))=313,VLOOKUP(VALUE(MID($B1494,2,1)),_313_Table2,MATCH(MID($B1494,1,1),_313_Table2_ColumnLookup,0),FALSE)
+N("313"),
  IF(AND(VALUE(LEFT($A1494,3))=314,LEN($B1494)=3),VLOOKUP(VALUE(MID($B1494,2,2)),_314_Table2,MATCH(MID($B1494,1,1),_314_Table2_ColumnLookup,0),FALSE),
  IF(VALUE(LEFT($A1494,3))=314,VLOOKUP(VALUE(MID($B1494,2,1)),_314_Table2,MATCH(MID($B1494,1,1),_314_Table2_ColumnLookup,0),FALSE)
+N("314"),
""))))))))))))))))))))))))</f>
        <v>#N/A</v>
      </c>
      <c r="F1494" s="238" t="e">
        <f>IF(AND(VALUE(LEFT($A1494,3))=309,LEN($B1494)=3),VLOOKUP(VALUE(MID($B1494,2,2)),_309_Table3,MATCH(MID($B1494,1,1),_309_Table3_ColumnLookup,0),FALSE),
  IF($C1494="309 LCR SummaryA",OneYearSCR,IF($C1494="309 LCR SummaryB",UltimateSCR,IF(VALUE(LEFT($A1494,3))=309,VLOOKUP(VALUE(MID($B1494,2,1)),_309_Table3,MATCH(MID($B1494,1,1),_309_Table3_ColumnLookup,0),FALSE)
+N("309"),
  IF(VALUE(LEFT($A1494,3))=310,VLOOKUP(VALUE(MID($B1494,2,1)),_310_Table3,MATCH(MID($B1494,1,1),_310_Table3_ColumnLookup,0),FALSE)
+N("310"),
  IF(AND(VALUE(LEFT($A1494,3))=311,LEN($I1494)=4),VLOOKUP($I1494,_311_Table3,MATCH($B1494,_311_Table3_ColumnLookup,0),FALSE),
  IF(AND(VALUE(LEFT($A1494,3))=311,OR($B1494="I2",$B1494="J2",$B1494="K2",$B1494="L2")),VLOOKUP('311'!$G$58,_311_Table3,MATCH(MID($B1494,1,1),_311_Table3_ColumnLookup,0),FALSE),
  IF(AND(VALUE(LEFT($A1494,3))=311,RIGHT($B1494,5)="Total"),VLOOKUP('311'!$G$59,_311_Table3,MATCH(MID($B1494,1,1),_311_Table3_ColumnLookup,0),FALSE),
  IF(VALUE(LEFT($A1494,3))=311,VLOOKUP(VALUE(MID($B1494,2,1)),_311_Table3,MATCH(MID($B1494,1,1),_311_Table3_ColumnLookup,0),FALSE)
+N("311"),
  IF(AND(VALUE(LEFT($A1494,3))=312,LEFT($G1494,10)="Unincepted",$B1494="G "),VLOOKUP(" ULO",_312_Table3,MATCH('312'!$N$16,_312_Table3_ColumnLookup,0),FALSE),
  IF(AND(VALUE(LEFT($A1494,3))=312,LEFT($G1494,10)="Unincepted",$B1494="O "),VLOOKUP(" ULO",_312_Table3,MATCH('312'!$V$16,_312_Table3_ColumnLookup,0),FALSE),
  IF(AND(VALUE(LEFT($A1494,3))=312,LEFT($G1494,10)="Unincepted",$B1494="Q "),VLOOKUP(" ULO",_312_Table3,MATCH('312'!$X$16,_312_Table3_ColumnLookup,0),FALSE),
  IF(AND(VALUE(LEFT($A1494,3))=312,LEFT($G1494,10)="Unincepted"),VLOOKUP(" ULO",_312_Table3,MATCH(LEFT($B1494,1),_312_Table3_ColumnLookup,0),FALSE),
  IF(AND(VALUE(LEFT($A1494,3))=312,LEFT($G1494,5)="Total",$B1494="G "),VLOOKUP('312'!$F$80,_312_Table3,MATCH('312'!$N$16,_312_Table3_ColumnLookup,0),FALSE),
  IF(AND(VALUE(LEFT($A1494,3))=312,LEFT($G1494,5)="Total",$B1494="O "),VLOOKUP('312'!$F$80,_312_Table3,MATCH('312'!$V$16,_312_Table3_ColumnLookup,0),FALSE),
  IF(AND(VALUE(LEFT($A1494,3))=312,LEFT($G1494,5)="Total",$B1494="Q "),VLOOKUP('312'!$F$80,_312_Table3,MATCH('312'!$X$16,_312_Table3_ColumnLookup,0),FALSE),
  IF(AND(VALUE(LEFT($A1494,3))=312,LEFT($G1494,5)="Total"),VLOOKUP('312'!$F$80,_312_Table3,MATCH(LEFT($B1494,1),_312_Table3_ColumnLookup,0),FALSE),
  IF(AND(VALUE(LEFT($A1494,3))=312,LEN($I1494)=4,$B1494="G"),VLOOKUP($I1494,_312_Table3,MATCH('312'!$N$16,_312_Table3_ColumnLookup,0),FALSE),
  IF(AND(VALUE(LEFT($A1494,3))=312,LEN($I1494)=4,$B1494="O"),VLOOKUP($I1494,_312_Table3,MATCH('312'!$V$16,_312_Table3_ColumnLookup,0),FALSE),
  IF(AND(VALUE(LEFT($A1494,3))=312,LEN($I1494)=4,$B1494="Q"),VLOOKUP($I1494,_312_Table3,MATCH('312'!$X$16,_312_Table3_ColumnLookup,0),FALSE),
  IF(AND(VALUE(LEFT($A1494,3))=312,LEN($I1494)=4),VLOOKUP($I1494,_312_Table3,MATCH(LEFT($B1494,1),_312_Table3_ColumnLookup,0),FALSE)
+N("312"),
  IF(VALUE(LEFT($A1494,3))=313,VLOOKUP(VALUE(MID($B1494,2,1)),_313_Table3,MATCH(MID($B1494,1,1),_313_Table3_ColumnLookup,0),FALSE)
+N("313"),
  IF(AND(VALUE(LEFT($A1494,3))=314,LEN($B1494)=3),VLOOKUP(VALUE(MID($B1494,2,2)),_314_Table3,MATCH(MID($B1494,1,1),_314_Table3_ColumnLookup,0),FALSE),
  IF(VALUE(LEFT($A1494,3))=314,VLOOKUP(VALUE(MID($B1494,2,1)),_314_Table3,MATCH(MID($B1494,1,1),_314_Table3_ColumnLookup,0),FALSE)
+N("314"),
""))))))))))))))))))))))))</f>
        <v>#N/A</v>
      </c>
      <c r="H1494" s="321" t="str">
        <f>IFERROR(
IF(ISERROR($D1494)=FALSE,$D1494,IF(ISERROR($E1494)=FALSE,$E1494,IF(ISERROR($F1494)=FALSE,$F1494
+N("012 checkboxes"),
IF(
IF(OR(LEFT($A1494,9)="Syndicate",LEFT($A1494,12)="NewSyndicate"),VLOOKUP($A1494,'012'!$J:$ZW,MATCH("Link to button",'012'!$J$1:$ZW$1,0),0)
+N("309 checkbox"),
IF($C1494="309 LCR Summary0",VLOOKUP("Notes990",'309'!$P:$ZZ,MATCH("Link to button",'309'!$P$1:$ZZ$1,0),0)
+N("313 checkboxes"),
IF($C1494="313 Financial Information0LcmVsScr",IF($C1494="309 LCR Summary0",VLOOKUP("LcmVsScr",'309'!$N:$ZZ,MATCH("Link to button",'309'!$N$1:$ZZ$1,0),0),
IF($C1494="313 Financial Information0LcrDocAttached",IF($C1494="309 LCR Summary0",VLOOKUP("LcrDocAttached",'309'!$N:$ZZ,MATCH("Link to button",'309'!$N$1:$ZZ$1,0),
0)))))))=1,TRUE,FALSE)
))),"")</f>
        <v/>
      </c>
    </row>
    <row r="1495" spans="1:8">
      <c r="A1495" s="237" t="e">
        <f>VLOOKUP($G1495,CSVLookups!$B:$R,MATCH(A$1,CSVLookups!$B$1:$R$1,0),FALSE)</f>
        <v>#N/A</v>
      </c>
      <c r="B1495" s="237" t="e">
        <f>VLOOKUP($G1495,CSVLookups!$B:$R,MATCH(B$1,CSVLookups!$B$1:$R$1,0),FALSE)</f>
        <v>#N/A</v>
      </c>
      <c r="C1495" s="238" t="e">
        <f t="shared" si="23"/>
        <v>#N/A</v>
      </c>
      <c r="D1495" s="238" t="e">
        <f>IF(AND(VALUE(LEFT($A1495,3))=309,LEN($B1495)=3),VLOOKUP(VALUE(MID($B1495,2,2)),_309_Table1,MATCH(MID($B1495,1,1),_309_Table1_ColumnLookup,0),FALSE),
  IF($C1495="309 LCR SummaryA",OneYearSCR,IF($C1495="309 LCR SummaryB",UltimateSCR,IF(VALUE(LEFT($A1495,3))=309,VLOOKUP(VALUE(MID($B1495,2,1)),_309_Table1,MATCH(MID($B1495,1,1),_309_Table1_ColumnLookup,0),FALSE)
+N("309"),
  IF(VALUE(LEFT($A1495,3))=310,VLOOKUP(VALUE(MID($B1495,2,1)),_310_Table1,MATCH(MID($B1495,1,1),_310_Table1_ColumnLookup,0),FALSE)
+N("310"),
  IF(AND(VALUE(LEFT($A1495,3))=311,LEN($I1495)=4),VLOOKUP($I1495,_311_Table1,MATCH($B1495,_311_Table1_ColumnLookup,0),FALSE),
  IF(AND(VALUE(LEFT($A1495,3))=311,OR($B1495="I2",$B1495="J2",$B1495="K2",$B1495="L2")),VLOOKUP('311'!$G$58,_311_Table1,MATCH(MID($B1495,1,1),_311_Table1_ColumnLookup,0),FALSE),
  IF(AND(VALUE(LEFT($A1495,3))=311,RIGHT($B1495,5)="Total"),VLOOKUP('311'!$G$59,_311_Table1,MATCH(MID($B1495,1,1),_311_Table1_ColumnLookup,0),FALSE),
  IF(VALUE(LEFT($A1495,3))=311,VLOOKUP(VALUE(MID($B1495,2,1)),_311_Table1,MATCH(MID($B1495,1,1),_311_Table1_ColumnLookup,0),FALSE)
+N("311"),
  IF(AND(VALUE(LEFT($A1495,3))=312,LEFT($G1495,10)="Unincepted",$B1495="G "),VLOOKUP(" ULO",_312_Table1,MATCH('312'!$N$16,_312_Table1_ColumnLookup,0),FALSE),
  IF(AND(VALUE(LEFT($A1495,3))=312,LEFT($G1495,10)="Unincepted",$B1495="O "),VLOOKUP(" ULO",_312_Table1,MATCH('312'!$V$16,_312_Table1_ColumnLookup,0),FALSE),
  IF(AND(VALUE(LEFT($A1495,3))=312,LEFT($G1495,10)="Unincepted",$B1495="Q "),VLOOKUP(" ULO",_312_Table1,MATCH('312'!$X$16,_312_Table1_ColumnLookup,0),FALSE),
  IF(AND(VALUE(LEFT($A1495,3))=312,LEFT($G1495,10)="Unincepted"),VLOOKUP(" ULO",_312_Table1,MATCH(LEFT($B1495,1),_312_Table1_ColumnLookup,0),FALSE),
  IF(AND(VALUE(LEFT($A1495,3))=312,LEFT($G1495,5)="Total",$B1495="G "),VLOOKUP('312'!$F$80,_312_Table1,MATCH('312'!$N$16,_312_Table1_ColumnLookup,0),FALSE),
  IF(AND(VALUE(LEFT($A1495,3))=312,LEFT($G1495,5)="Total",$B1495="O "),VLOOKUP('312'!$F$80,_312_Table1,MATCH('312'!$V$16,_312_Table1_ColumnLookup,0),FALSE),
  IF(AND(VALUE(LEFT($A1495,3))=312,LEFT($G1495,5)="Total",$B1495="Q "),VLOOKUP('312'!$F$80,_312_Table1,MATCH('312'!$X$16,_312_Table1_ColumnLookup,0),FALSE),
  IF(AND(VALUE(LEFT($A1495,3))=312,LEFT($G1495,5)="Total"),VLOOKUP('312'!$F$80,_312_Table1,MATCH(LEFT($B1495,1),_312_Table1_ColumnLookup,0),FALSE),
  IF(AND(VALUE(LEFT($A1495,3))=312,LEN($I1495)=4,$B1495="G"),VLOOKUP($I1495,_312_Table1,MATCH('312'!$N$16,_312_Table1_ColumnLookup,0),FALSE),
  IF(AND(VALUE(LEFT($A1495,3))=312,LEN($I1495)=4,$B1495="O"),VLOOKUP($I1495,_312_Table1,MATCH('312'!$V$16,_312_Table1_ColumnLookup,0),FALSE),
  IF(AND(VALUE(LEFT($A1495,3))=312,LEN($I1495)=4,$B1495="Q"),VLOOKUP($I1495,_312_Table1,MATCH('312'!$X$16,_312_Table1_ColumnLookup,0),FALSE),
  IF(AND(VALUE(LEFT($A1495,3))=312,LEN($I1495)=4),VLOOKUP($I1495,_312_Table1,MATCH(LEFT($B1495,1),_312_Table1_ColumnLookup,0),FALSE)
+N("312"),
  IF(VALUE(LEFT($A1495,3))=313,VLOOKUP(VALUE(MID($B1495,2,1)),_313_Table1,MATCH(MID($B1495,1,1),_313_Table1_ColumnLookup,0),FALSE)
+N("313"),
  IF(AND(VALUE(LEFT($A1495,3))=314,LEN($B1495)=3),VLOOKUP(VALUE(MID($B1495,2,2)),_314_Table1,MATCH(MID($B1495,1,1),_314_Table1_ColumnLookup,0),FALSE),
  IF(VALUE(LEFT($A1495,3))=314,VLOOKUP(VALUE(MID($B1495,2,1)),_314_Table1,MATCH(MID($B1495,1,1),_314_Table1_ColumnLookup,0),FALSE)
+N("314"),
""))))))))))))))))))))))))</f>
        <v>#N/A</v>
      </c>
      <c r="E1495" s="238" t="e">
        <f>IF(AND(VALUE(LEFT($A1495,3))=309,LEN($B1495)=3),VLOOKUP(VALUE(MID($B1495,2,2)),_309_Table2,MATCH(MID($B1495,1,1),_309_Table2_ColumnLookup,0),FALSE),
  IF($C1495="309 LCR SummaryA",OneYearSCR,IF($C1495="309 LCR SummaryB",UltimateSCR,IF(VALUE(LEFT($A1495,3))=309,VLOOKUP(VALUE(MID($B1495,2,1)),_309_Table2,MATCH(MID($B1495,1,1),_309_Table2_ColumnLookup,0),FALSE)
+N("309"),
  IF(VALUE(LEFT($A1495,3))=310,VLOOKUP(VALUE(MID($B1495,2,1)),_310_Table2,MATCH(MID($B1495,1,1),_310_Table2_ColumnLookup,0),FALSE)
+N("310"),
  IF(AND(VALUE(LEFT($A1495,3))=311,LEN($I1495)=4),VLOOKUP($I1495,_311_Table2,MATCH($B1495,_311_Table2_ColumnLookup,0),FALSE),
  IF(AND(VALUE(LEFT($A1495,3))=311,OR($B1495="I2",$B1495="J2",$B1495="K2",$B1495="L2")),VLOOKUP('311'!$G$58,_311_Table2,MATCH(MID($B1495,1,1),_311_Table2_ColumnLookup,0),FALSE),
  IF(AND(VALUE(LEFT($A1495,3))=311,RIGHT($B1495,5)="Total"),VLOOKUP('311'!$G$59,_311_Table2,MATCH(MID($B1495,1,1),_311_Table2_ColumnLookup,0),FALSE),
  IF(VALUE(LEFT($A1495,3))=311,VLOOKUP(VALUE(MID($B1495,2,1)),_311_Table2,MATCH(MID($B1495,1,1),_311_Table2_ColumnLookup,0),FALSE)
+N("311"),
  IF(AND(VALUE(LEFT($A1495,3))=312,LEFT($G1495,10)="Unincepted",$B1495="G "),VLOOKUP(" ULO",_312_Table2,MATCH('312'!$N$16,_312_Table2_ColumnLookup,0),FALSE),
  IF(AND(VALUE(LEFT($A1495,3))=312,LEFT($G1495,10)="Unincepted",$B1495="O "),VLOOKUP(" ULO",_312_Table2,MATCH('312'!$V$16,_312_Table2_ColumnLookup,0),FALSE),
  IF(AND(VALUE(LEFT($A1495,3))=312,LEFT($G1495,10)="Unincepted",$B1495="Q "),VLOOKUP(" ULO",_312_Table2,MATCH('312'!$X$16,_312_Table2_ColumnLookup,0),FALSE),
  IF(AND(VALUE(LEFT($A1495,3))=312,LEFT($G1495,10)="Unincepted"),VLOOKUP(" ULO",_312_Table2,MATCH(LEFT($B1495,1),_312_Table2_ColumnLookup,0),FALSE),
  IF(AND(VALUE(LEFT($A1495,3))=312,LEFT($G1495,5)="Total",$B1495="G "),VLOOKUP('312'!$F$80,_312_Table2,MATCH('312'!$N$16,_312_Table2_ColumnLookup,0),FALSE),
  IF(AND(VALUE(LEFT($A1495,3))=312,LEFT($G1495,5)="Total",$B1495="O "),VLOOKUP('312'!$F$80,_312_Table2,MATCH('312'!$V$16,_312_Table2_ColumnLookup,0),FALSE),
  IF(AND(VALUE(LEFT($A1495,3))=312,LEFT($G1495,5)="Total",$B1495="Q "),VLOOKUP('312'!$F$80,_312_Table2,MATCH('312'!$X$16,_312_Table2_ColumnLookup,0),FALSE),
  IF(AND(VALUE(LEFT($A1495,3))=312,LEFT($G1495,5)="Total"),VLOOKUP('312'!$F$80,_312_Table2,MATCH(LEFT($B1495,1),_312_Table2_ColumnLookup,0),FALSE),
  IF(AND(VALUE(LEFT($A1495,3))=312,LEN($I1495)=4,$B1495="G"),VLOOKUP($I1495,_312_Table2,MATCH('312'!$N$16,_312_Table2_ColumnLookup,0),FALSE),
  IF(AND(VALUE(LEFT($A1495,3))=312,LEN($I1495)=4,$B1495="O"),VLOOKUP($I1495,_312_Table2,MATCH('312'!$V$16,_312_Table2_ColumnLookup,0),FALSE),
  IF(AND(VALUE(LEFT($A1495,3))=312,LEN($I1495)=4,$B1495="Q"),VLOOKUP($I1495,_312_Table2,MATCH('312'!$X$16,_312_Table2_ColumnLookup,0),FALSE),
  IF(AND(VALUE(LEFT($A1495,3))=312,LEN($I1495)=4),VLOOKUP($I1495,_312_Table2,MATCH(LEFT($B1495,1),_312_Table2_ColumnLookup,0),FALSE)
+N("312"),
  IF(VALUE(LEFT($A1495,3))=313,VLOOKUP(VALUE(MID($B1495,2,1)),_313_Table2,MATCH(MID($B1495,1,1),_313_Table2_ColumnLookup,0),FALSE)
+N("313"),
  IF(AND(VALUE(LEFT($A1495,3))=314,LEN($B1495)=3),VLOOKUP(VALUE(MID($B1495,2,2)),_314_Table2,MATCH(MID($B1495,1,1),_314_Table2_ColumnLookup,0),FALSE),
  IF(VALUE(LEFT($A1495,3))=314,VLOOKUP(VALUE(MID($B1495,2,1)),_314_Table2,MATCH(MID($B1495,1,1),_314_Table2_ColumnLookup,0),FALSE)
+N("314"),
""))))))))))))))))))))))))</f>
        <v>#N/A</v>
      </c>
      <c r="F1495" s="238" t="e">
        <f>IF(AND(VALUE(LEFT($A1495,3))=309,LEN($B1495)=3),VLOOKUP(VALUE(MID($B1495,2,2)),_309_Table3,MATCH(MID($B1495,1,1),_309_Table3_ColumnLookup,0),FALSE),
  IF($C1495="309 LCR SummaryA",OneYearSCR,IF($C1495="309 LCR SummaryB",UltimateSCR,IF(VALUE(LEFT($A1495,3))=309,VLOOKUP(VALUE(MID($B1495,2,1)),_309_Table3,MATCH(MID($B1495,1,1),_309_Table3_ColumnLookup,0),FALSE)
+N("309"),
  IF(VALUE(LEFT($A1495,3))=310,VLOOKUP(VALUE(MID($B1495,2,1)),_310_Table3,MATCH(MID($B1495,1,1),_310_Table3_ColumnLookup,0),FALSE)
+N("310"),
  IF(AND(VALUE(LEFT($A1495,3))=311,LEN($I1495)=4),VLOOKUP($I1495,_311_Table3,MATCH($B1495,_311_Table3_ColumnLookup,0),FALSE),
  IF(AND(VALUE(LEFT($A1495,3))=311,OR($B1495="I2",$B1495="J2",$B1495="K2",$B1495="L2")),VLOOKUP('311'!$G$58,_311_Table3,MATCH(MID($B1495,1,1),_311_Table3_ColumnLookup,0),FALSE),
  IF(AND(VALUE(LEFT($A1495,3))=311,RIGHT($B1495,5)="Total"),VLOOKUP('311'!$G$59,_311_Table3,MATCH(MID($B1495,1,1),_311_Table3_ColumnLookup,0),FALSE),
  IF(VALUE(LEFT($A1495,3))=311,VLOOKUP(VALUE(MID($B1495,2,1)),_311_Table3,MATCH(MID($B1495,1,1),_311_Table3_ColumnLookup,0),FALSE)
+N("311"),
  IF(AND(VALUE(LEFT($A1495,3))=312,LEFT($G1495,10)="Unincepted",$B1495="G "),VLOOKUP(" ULO",_312_Table3,MATCH('312'!$N$16,_312_Table3_ColumnLookup,0),FALSE),
  IF(AND(VALUE(LEFT($A1495,3))=312,LEFT($G1495,10)="Unincepted",$B1495="O "),VLOOKUP(" ULO",_312_Table3,MATCH('312'!$V$16,_312_Table3_ColumnLookup,0),FALSE),
  IF(AND(VALUE(LEFT($A1495,3))=312,LEFT($G1495,10)="Unincepted",$B1495="Q "),VLOOKUP(" ULO",_312_Table3,MATCH('312'!$X$16,_312_Table3_ColumnLookup,0),FALSE),
  IF(AND(VALUE(LEFT($A1495,3))=312,LEFT($G1495,10)="Unincepted"),VLOOKUP(" ULO",_312_Table3,MATCH(LEFT($B1495,1),_312_Table3_ColumnLookup,0),FALSE),
  IF(AND(VALUE(LEFT($A1495,3))=312,LEFT($G1495,5)="Total",$B1495="G "),VLOOKUP('312'!$F$80,_312_Table3,MATCH('312'!$N$16,_312_Table3_ColumnLookup,0),FALSE),
  IF(AND(VALUE(LEFT($A1495,3))=312,LEFT($G1495,5)="Total",$B1495="O "),VLOOKUP('312'!$F$80,_312_Table3,MATCH('312'!$V$16,_312_Table3_ColumnLookup,0),FALSE),
  IF(AND(VALUE(LEFT($A1495,3))=312,LEFT($G1495,5)="Total",$B1495="Q "),VLOOKUP('312'!$F$80,_312_Table3,MATCH('312'!$X$16,_312_Table3_ColumnLookup,0),FALSE),
  IF(AND(VALUE(LEFT($A1495,3))=312,LEFT($G1495,5)="Total"),VLOOKUP('312'!$F$80,_312_Table3,MATCH(LEFT($B1495,1),_312_Table3_ColumnLookup,0),FALSE),
  IF(AND(VALUE(LEFT($A1495,3))=312,LEN($I1495)=4,$B1495="G"),VLOOKUP($I1495,_312_Table3,MATCH('312'!$N$16,_312_Table3_ColumnLookup,0),FALSE),
  IF(AND(VALUE(LEFT($A1495,3))=312,LEN($I1495)=4,$B1495="O"),VLOOKUP($I1495,_312_Table3,MATCH('312'!$V$16,_312_Table3_ColumnLookup,0),FALSE),
  IF(AND(VALUE(LEFT($A1495,3))=312,LEN($I1495)=4,$B1495="Q"),VLOOKUP($I1495,_312_Table3,MATCH('312'!$X$16,_312_Table3_ColumnLookup,0),FALSE),
  IF(AND(VALUE(LEFT($A1495,3))=312,LEN($I1495)=4),VLOOKUP($I1495,_312_Table3,MATCH(LEFT($B1495,1),_312_Table3_ColumnLookup,0),FALSE)
+N("312"),
  IF(VALUE(LEFT($A1495,3))=313,VLOOKUP(VALUE(MID($B1495,2,1)),_313_Table3,MATCH(MID($B1495,1,1),_313_Table3_ColumnLookup,0),FALSE)
+N("313"),
  IF(AND(VALUE(LEFT($A1495,3))=314,LEN($B1495)=3),VLOOKUP(VALUE(MID($B1495,2,2)),_314_Table3,MATCH(MID($B1495,1,1),_314_Table3_ColumnLookup,0),FALSE),
  IF(VALUE(LEFT($A1495,3))=314,VLOOKUP(VALUE(MID($B1495,2,1)),_314_Table3,MATCH(MID($B1495,1,1),_314_Table3_ColumnLookup,0),FALSE)
+N("314"),
""))))))))))))))))))))))))</f>
        <v>#N/A</v>
      </c>
      <c r="H1495" s="321" t="str">
        <f>IFERROR(
IF(ISERROR($D1495)=FALSE,$D1495,IF(ISERROR($E1495)=FALSE,$E1495,IF(ISERROR($F1495)=FALSE,$F1495
+N("012 checkboxes"),
IF(
IF(OR(LEFT($A1495,9)="Syndicate",LEFT($A1495,12)="NewSyndicate"),VLOOKUP($A1495,'012'!$J:$ZW,MATCH("Link to button",'012'!$J$1:$ZW$1,0),0)
+N("309 checkbox"),
IF($C1495="309 LCR Summary0",VLOOKUP("Notes990",'309'!$P:$ZZ,MATCH("Link to button",'309'!$P$1:$ZZ$1,0),0)
+N("313 checkboxes"),
IF($C1495="313 Financial Information0LcmVsScr",IF($C1495="309 LCR Summary0",VLOOKUP("LcmVsScr",'309'!$N:$ZZ,MATCH("Link to button",'309'!$N$1:$ZZ$1,0),0),
IF($C1495="313 Financial Information0LcrDocAttached",IF($C1495="309 LCR Summary0",VLOOKUP("LcrDocAttached",'309'!$N:$ZZ,MATCH("Link to button",'309'!$N$1:$ZZ$1,0),
0)))))))=1,TRUE,FALSE)
))),"")</f>
        <v/>
      </c>
    </row>
    <row r="1496" spans="1:8">
      <c r="A1496" s="237" t="e">
        <f>VLOOKUP($G1496,CSVLookups!$B:$R,MATCH(A$1,CSVLookups!$B$1:$R$1,0),FALSE)</f>
        <v>#N/A</v>
      </c>
      <c r="B1496" s="237" t="e">
        <f>VLOOKUP($G1496,CSVLookups!$B:$R,MATCH(B$1,CSVLookups!$B$1:$R$1,0),FALSE)</f>
        <v>#N/A</v>
      </c>
      <c r="C1496" s="238" t="e">
        <f t="shared" si="23"/>
        <v>#N/A</v>
      </c>
      <c r="D1496" s="238" t="e">
        <f>IF(AND(VALUE(LEFT($A1496,3))=309,LEN($B1496)=3),VLOOKUP(VALUE(MID($B1496,2,2)),_309_Table1,MATCH(MID($B1496,1,1),_309_Table1_ColumnLookup,0),FALSE),
  IF($C1496="309 LCR SummaryA",OneYearSCR,IF($C1496="309 LCR SummaryB",UltimateSCR,IF(VALUE(LEFT($A1496,3))=309,VLOOKUP(VALUE(MID($B1496,2,1)),_309_Table1,MATCH(MID($B1496,1,1),_309_Table1_ColumnLookup,0),FALSE)
+N("309"),
  IF(VALUE(LEFT($A1496,3))=310,VLOOKUP(VALUE(MID($B1496,2,1)),_310_Table1,MATCH(MID($B1496,1,1),_310_Table1_ColumnLookup,0),FALSE)
+N("310"),
  IF(AND(VALUE(LEFT($A1496,3))=311,LEN($I1496)=4),VLOOKUP($I1496,_311_Table1,MATCH($B1496,_311_Table1_ColumnLookup,0),FALSE),
  IF(AND(VALUE(LEFT($A1496,3))=311,OR($B1496="I2",$B1496="J2",$B1496="K2",$B1496="L2")),VLOOKUP('311'!$G$58,_311_Table1,MATCH(MID($B1496,1,1),_311_Table1_ColumnLookup,0),FALSE),
  IF(AND(VALUE(LEFT($A1496,3))=311,RIGHT($B1496,5)="Total"),VLOOKUP('311'!$G$59,_311_Table1,MATCH(MID($B1496,1,1),_311_Table1_ColumnLookup,0),FALSE),
  IF(VALUE(LEFT($A1496,3))=311,VLOOKUP(VALUE(MID($B1496,2,1)),_311_Table1,MATCH(MID($B1496,1,1),_311_Table1_ColumnLookup,0),FALSE)
+N("311"),
  IF(AND(VALUE(LEFT($A1496,3))=312,LEFT($G1496,10)="Unincepted",$B1496="G "),VLOOKUP(" ULO",_312_Table1,MATCH('312'!$N$16,_312_Table1_ColumnLookup,0),FALSE),
  IF(AND(VALUE(LEFT($A1496,3))=312,LEFT($G1496,10)="Unincepted",$B1496="O "),VLOOKUP(" ULO",_312_Table1,MATCH('312'!$V$16,_312_Table1_ColumnLookup,0),FALSE),
  IF(AND(VALUE(LEFT($A1496,3))=312,LEFT($G1496,10)="Unincepted",$B1496="Q "),VLOOKUP(" ULO",_312_Table1,MATCH('312'!$X$16,_312_Table1_ColumnLookup,0),FALSE),
  IF(AND(VALUE(LEFT($A1496,3))=312,LEFT($G1496,10)="Unincepted"),VLOOKUP(" ULO",_312_Table1,MATCH(LEFT($B1496,1),_312_Table1_ColumnLookup,0),FALSE),
  IF(AND(VALUE(LEFT($A1496,3))=312,LEFT($G1496,5)="Total",$B1496="G "),VLOOKUP('312'!$F$80,_312_Table1,MATCH('312'!$N$16,_312_Table1_ColumnLookup,0),FALSE),
  IF(AND(VALUE(LEFT($A1496,3))=312,LEFT($G1496,5)="Total",$B1496="O "),VLOOKUP('312'!$F$80,_312_Table1,MATCH('312'!$V$16,_312_Table1_ColumnLookup,0),FALSE),
  IF(AND(VALUE(LEFT($A1496,3))=312,LEFT($G1496,5)="Total",$B1496="Q "),VLOOKUP('312'!$F$80,_312_Table1,MATCH('312'!$X$16,_312_Table1_ColumnLookup,0),FALSE),
  IF(AND(VALUE(LEFT($A1496,3))=312,LEFT($G1496,5)="Total"),VLOOKUP('312'!$F$80,_312_Table1,MATCH(LEFT($B1496,1),_312_Table1_ColumnLookup,0),FALSE),
  IF(AND(VALUE(LEFT($A1496,3))=312,LEN($I1496)=4,$B1496="G"),VLOOKUP($I1496,_312_Table1,MATCH('312'!$N$16,_312_Table1_ColumnLookup,0),FALSE),
  IF(AND(VALUE(LEFT($A1496,3))=312,LEN($I1496)=4,$B1496="O"),VLOOKUP($I1496,_312_Table1,MATCH('312'!$V$16,_312_Table1_ColumnLookup,0),FALSE),
  IF(AND(VALUE(LEFT($A1496,3))=312,LEN($I1496)=4,$B1496="Q"),VLOOKUP($I1496,_312_Table1,MATCH('312'!$X$16,_312_Table1_ColumnLookup,0),FALSE),
  IF(AND(VALUE(LEFT($A1496,3))=312,LEN($I1496)=4),VLOOKUP($I1496,_312_Table1,MATCH(LEFT($B1496,1),_312_Table1_ColumnLookup,0),FALSE)
+N("312"),
  IF(VALUE(LEFT($A1496,3))=313,VLOOKUP(VALUE(MID($B1496,2,1)),_313_Table1,MATCH(MID($B1496,1,1),_313_Table1_ColumnLookup,0),FALSE)
+N("313"),
  IF(AND(VALUE(LEFT($A1496,3))=314,LEN($B1496)=3),VLOOKUP(VALUE(MID($B1496,2,2)),_314_Table1,MATCH(MID($B1496,1,1),_314_Table1_ColumnLookup,0),FALSE),
  IF(VALUE(LEFT($A1496,3))=314,VLOOKUP(VALUE(MID($B1496,2,1)),_314_Table1,MATCH(MID($B1496,1,1),_314_Table1_ColumnLookup,0),FALSE)
+N("314"),
""))))))))))))))))))))))))</f>
        <v>#N/A</v>
      </c>
      <c r="E1496" s="238" t="e">
        <f>IF(AND(VALUE(LEFT($A1496,3))=309,LEN($B1496)=3),VLOOKUP(VALUE(MID($B1496,2,2)),_309_Table2,MATCH(MID($B1496,1,1),_309_Table2_ColumnLookup,0),FALSE),
  IF($C1496="309 LCR SummaryA",OneYearSCR,IF($C1496="309 LCR SummaryB",UltimateSCR,IF(VALUE(LEFT($A1496,3))=309,VLOOKUP(VALUE(MID($B1496,2,1)),_309_Table2,MATCH(MID($B1496,1,1),_309_Table2_ColumnLookup,0),FALSE)
+N("309"),
  IF(VALUE(LEFT($A1496,3))=310,VLOOKUP(VALUE(MID($B1496,2,1)),_310_Table2,MATCH(MID($B1496,1,1),_310_Table2_ColumnLookup,0),FALSE)
+N("310"),
  IF(AND(VALUE(LEFT($A1496,3))=311,LEN($I1496)=4),VLOOKUP($I1496,_311_Table2,MATCH($B1496,_311_Table2_ColumnLookup,0),FALSE),
  IF(AND(VALUE(LEFT($A1496,3))=311,OR($B1496="I2",$B1496="J2",$B1496="K2",$B1496="L2")),VLOOKUP('311'!$G$58,_311_Table2,MATCH(MID($B1496,1,1),_311_Table2_ColumnLookup,0),FALSE),
  IF(AND(VALUE(LEFT($A1496,3))=311,RIGHT($B1496,5)="Total"),VLOOKUP('311'!$G$59,_311_Table2,MATCH(MID($B1496,1,1),_311_Table2_ColumnLookup,0),FALSE),
  IF(VALUE(LEFT($A1496,3))=311,VLOOKUP(VALUE(MID($B1496,2,1)),_311_Table2,MATCH(MID($B1496,1,1),_311_Table2_ColumnLookup,0),FALSE)
+N("311"),
  IF(AND(VALUE(LEFT($A1496,3))=312,LEFT($G1496,10)="Unincepted",$B1496="G "),VLOOKUP(" ULO",_312_Table2,MATCH('312'!$N$16,_312_Table2_ColumnLookup,0),FALSE),
  IF(AND(VALUE(LEFT($A1496,3))=312,LEFT($G1496,10)="Unincepted",$B1496="O "),VLOOKUP(" ULO",_312_Table2,MATCH('312'!$V$16,_312_Table2_ColumnLookup,0),FALSE),
  IF(AND(VALUE(LEFT($A1496,3))=312,LEFT($G1496,10)="Unincepted",$B1496="Q "),VLOOKUP(" ULO",_312_Table2,MATCH('312'!$X$16,_312_Table2_ColumnLookup,0),FALSE),
  IF(AND(VALUE(LEFT($A1496,3))=312,LEFT($G1496,10)="Unincepted"),VLOOKUP(" ULO",_312_Table2,MATCH(LEFT($B1496,1),_312_Table2_ColumnLookup,0),FALSE),
  IF(AND(VALUE(LEFT($A1496,3))=312,LEFT($G1496,5)="Total",$B1496="G "),VLOOKUP('312'!$F$80,_312_Table2,MATCH('312'!$N$16,_312_Table2_ColumnLookup,0),FALSE),
  IF(AND(VALUE(LEFT($A1496,3))=312,LEFT($G1496,5)="Total",$B1496="O "),VLOOKUP('312'!$F$80,_312_Table2,MATCH('312'!$V$16,_312_Table2_ColumnLookup,0),FALSE),
  IF(AND(VALUE(LEFT($A1496,3))=312,LEFT($G1496,5)="Total",$B1496="Q "),VLOOKUP('312'!$F$80,_312_Table2,MATCH('312'!$X$16,_312_Table2_ColumnLookup,0),FALSE),
  IF(AND(VALUE(LEFT($A1496,3))=312,LEFT($G1496,5)="Total"),VLOOKUP('312'!$F$80,_312_Table2,MATCH(LEFT($B1496,1),_312_Table2_ColumnLookup,0),FALSE),
  IF(AND(VALUE(LEFT($A1496,3))=312,LEN($I1496)=4,$B1496="G"),VLOOKUP($I1496,_312_Table2,MATCH('312'!$N$16,_312_Table2_ColumnLookup,0),FALSE),
  IF(AND(VALUE(LEFT($A1496,3))=312,LEN($I1496)=4,$B1496="O"),VLOOKUP($I1496,_312_Table2,MATCH('312'!$V$16,_312_Table2_ColumnLookup,0),FALSE),
  IF(AND(VALUE(LEFT($A1496,3))=312,LEN($I1496)=4,$B1496="Q"),VLOOKUP($I1496,_312_Table2,MATCH('312'!$X$16,_312_Table2_ColumnLookup,0),FALSE),
  IF(AND(VALUE(LEFT($A1496,3))=312,LEN($I1496)=4),VLOOKUP($I1496,_312_Table2,MATCH(LEFT($B1496,1),_312_Table2_ColumnLookup,0),FALSE)
+N("312"),
  IF(VALUE(LEFT($A1496,3))=313,VLOOKUP(VALUE(MID($B1496,2,1)),_313_Table2,MATCH(MID($B1496,1,1),_313_Table2_ColumnLookup,0),FALSE)
+N("313"),
  IF(AND(VALUE(LEFT($A1496,3))=314,LEN($B1496)=3),VLOOKUP(VALUE(MID($B1496,2,2)),_314_Table2,MATCH(MID($B1496,1,1),_314_Table2_ColumnLookup,0),FALSE),
  IF(VALUE(LEFT($A1496,3))=314,VLOOKUP(VALUE(MID($B1496,2,1)),_314_Table2,MATCH(MID($B1496,1,1),_314_Table2_ColumnLookup,0),FALSE)
+N("314"),
""))))))))))))))))))))))))</f>
        <v>#N/A</v>
      </c>
      <c r="F1496" s="238" t="e">
        <f>IF(AND(VALUE(LEFT($A1496,3))=309,LEN($B1496)=3),VLOOKUP(VALUE(MID($B1496,2,2)),_309_Table3,MATCH(MID($B1496,1,1),_309_Table3_ColumnLookup,0),FALSE),
  IF($C1496="309 LCR SummaryA",OneYearSCR,IF($C1496="309 LCR SummaryB",UltimateSCR,IF(VALUE(LEFT($A1496,3))=309,VLOOKUP(VALUE(MID($B1496,2,1)),_309_Table3,MATCH(MID($B1496,1,1),_309_Table3_ColumnLookup,0),FALSE)
+N("309"),
  IF(VALUE(LEFT($A1496,3))=310,VLOOKUP(VALUE(MID($B1496,2,1)),_310_Table3,MATCH(MID($B1496,1,1),_310_Table3_ColumnLookup,0),FALSE)
+N("310"),
  IF(AND(VALUE(LEFT($A1496,3))=311,LEN($I1496)=4),VLOOKUP($I1496,_311_Table3,MATCH($B1496,_311_Table3_ColumnLookup,0),FALSE),
  IF(AND(VALUE(LEFT($A1496,3))=311,OR($B1496="I2",$B1496="J2",$B1496="K2",$B1496="L2")),VLOOKUP('311'!$G$58,_311_Table3,MATCH(MID($B1496,1,1),_311_Table3_ColumnLookup,0),FALSE),
  IF(AND(VALUE(LEFT($A1496,3))=311,RIGHT($B1496,5)="Total"),VLOOKUP('311'!$G$59,_311_Table3,MATCH(MID($B1496,1,1),_311_Table3_ColumnLookup,0),FALSE),
  IF(VALUE(LEFT($A1496,3))=311,VLOOKUP(VALUE(MID($B1496,2,1)),_311_Table3,MATCH(MID($B1496,1,1),_311_Table3_ColumnLookup,0),FALSE)
+N("311"),
  IF(AND(VALUE(LEFT($A1496,3))=312,LEFT($G1496,10)="Unincepted",$B1496="G "),VLOOKUP(" ULO",_312_Table3,MATCH('312'!$N$16,_312_Table3_ColumnLookup,0),FALSE),
  IF(AND(VALUE(LEFT($A1496,3))=312,LEFT($G1496,10)="Unincepted",$B1496="O "),VLOOKUP(" ULO",_312_Table3,MATCH('312'!$V$16,_312_Table3_ColumnLookup,0),FALSE),
  IF(AND(VALUE(LEFT($A1496,3))=312,LEFT($G1496,10)="Unincepted",$B1496="Q "),VLOOKUP(" ULO",_312_Table3,MATCH('312'!$X$16,_312_Table3_ColumnLookup,0),FALSE),
  IF(AND(VALUE(LEFT($A1496,3))=312,LEFT($G1496,10)="Unincepted"),VLOOKUP(" ULO",_312_Table3,MATCH(LEFT($B1496,1),_312_Table3_ColumnLookup,0),FALSE),
  IF(AND(VALUE(LEFT($A1496,3))=312,LEFT($G1496,5)="Total",$B1496="G "),VLOOKUP('312'!$F$80,_312_Table3,MATCH('312'!$N$16,_312_Table3_ColumnLookup,0),FALSE),
  IF(AND(VALUE(LEFT($A1496,3))=312,LEFT($G1496,5)="Total",$B1496="O "),VLOOKUP('312'!$F$80,_312_Table3,MATCH('312'!$V$16,_312_Table3_ColumnLookup,0),FALSE),
  IF(AND(VALUE(LEFT($A1496,3))=312,LEFT($G1496,5)="Total",$B1496="Q "),VLOOKUP('312'!$F$80,_312_Table3,MATCH('312'!$X$16,_312_Table3_ColumnLookup,0),FALSE),
  IF(AND(VALUE(LEFT($A1496,3))=312,LEFT($G1496,5)="Total"),VLOOKUP('312'!$F$80,_312_Table3,MATCH(LEFT($B1496,1),_312_Table3_ColumnLookup,0),FALSE),
  IF(AND(VALUE(LEFT($A1496,3))=312,LEN($I1496)=4,$B1496="G"),VLOOKUP($I1496,_312_Table3,MATCH('312'!$N$16,_312_Table3_ColumnLookup,0),FALSE),
  IF(AND(VALUE(LEFT($A1496,3))=312,LEN($I1496)=4,$B1496="O"),VLOOKUP($I1496,_312_Table3,MATCH('312'!$V$16,_312_Table3_ColumnLookup,0),FALSE),
  IF(AND(VALUE(LEFT($A1496,3))=312,LEN($I1496)=4,$B1496="Q"),VLOOKUP($I1496,_312_Table3,MATCH('312'!$X$16,_312_Table3_ColumnLookup,0),FALSE),
  IF(AND(VALUE(LEFT($A1496,3))=312,LEN($I1496)=4),VLOOKUP($I1496,_312_Table3,MATCH(LEFT($B1496,1),_312_Table3_ColumnLookup,0),FALSE)
+N("312"),
  IF(VALUE(LEFT($A1496,3))=313,VLOOKUP(VALUE(MID($B1496,2,1)),_313_Table3,MATCH(MID($B1496,1,1),_313_Table3_ColumnLookup,0),FALSE)
+N("313"),
  IF(AND(VALUE(LEFT($A1496,3))=314,LEN($B1496)=3),VLOOKUP(VALUE(MID($B1496,2,2)),_314_Table3,MATCH(MID($B1496,1,1),_314_Table3_ColumnLookup,0),FALSE),
  IF(VALUE(LEFT($A1496,3))=314,VLOOKUP(VALUE(MID($B1496,2,1)),_314_Table3,MATCH(MID($B1496,1,1),_314_Table3_ColumnLookup,0),FALSE)
+N("314"),
""))))))))))))))))))))))))</f>
        <v>#N/A</v>
      </c>
      <c r="H1496" s="321" t="str">
        <f>IFERROR(
IF(ISERROR($D1496)=FALSE,$D1496,IF(ISERROR($E1496)=FALSE,$E1496,IF(ISERROR($F1496)=FALSE,$F1496
+N("012 checkboxes"),
IF(
IF(OR(LEFT($A1496,9)="Syndicate",LEFT($A1496,12)="NewSyndicate"),VLOOKUP($A1496,'012'!$J:$ZW,MATCH("Link to button",'012'!$J$1:$ZW$1,0),0)
+N("309 checkbox"),
IF($C1496="309 LCR Summary0",VLOOKUP("Notes990",'309'!$P:$ZZ,MATCH("Link to button",'309'!$P$1:$ZZ$1,0),0)
+N("313 checkboxes"),
IF($C1496="313 Financial Information0LcmVsScr",IF($C1496="309 LCR Summary0",VLOOKUP("LcmVsScr",'309'!$N:$ZZ,MATCH("Link to button",'309'!$N$1:$ZZ$1,0),0),
IF($C1496="313 Financial Information0LcrDocAttached",IF($C1496="309 LCR Summary0",VLOOKUP("LcrDocAttached",'309'!$N:$ZZ,MATCH("Link to button",'309'!$N$1:$ZZ$1,0),
0)))))))=1,TRUE,FALSE)
))),"")</f>
        <v/>
      </c>
    </row>
    <row r="1497" spans="1:8">
      <c r="A1497" s="237" t="e">
        <f>VLOOKUP($G1497,CSVLookups!$B:$R,MATCH(A$1,CSVLookups!$B$1:$R$1,0),FALSE)</f>
        <v>#N/A</v>
      </c>
      <c r="B1497" s="237" t="e">
        <f>VLOOKUP($G1497,CSVLookups!$B:$R,MATCH(B$1,CSVLookups!$B$1:$R$1,0),FALSE)</f>
        <v>#N/A</v>
      </c>
      <c r="C1497" s="238" t="e">
        <f t="shared" si="23"/>
        <v>#N/A</v>
      </c>
      <c r="D1497" s="238" t="e">
        <f>IF(AND(VALUE(LEFT($A1497,3))=309,LEN($B1497)=3),VLOOKUP(VALUE(MID($B1497,2,2)),_309_Table1,MATCH(MID($B1497,1,1),_309_Table1_ColumnLookup,0),FALSE),
  IF($C1497="309 LCR SummaryA",OneYearSCR,IF($C1497="309 LCR SummaryB",UltimateSCR,IF(VALUE(LEFT($A1497,3))=309,VLOOKUP(VALUE(MID($B1497,2,1)),_309_Table1,MATCH(MID($B1497,1,1),_309_Table1_ColumnLookup,0),FALSE)
+N("309"),
  IF(VALUE(LEFT($A1497,3))=310,VLOOKUP(VALUE(MID($B1497,2,1)),_310_Table1,MATCH(MID($B1497,1,1),_310_Table1_ColumnLookup,0),FALSE)
+N("310"),
  IF(AND(VALUE(LEFT($A1497,3))=311,LEN($I1497)=4),VLOOKUP($I1497,_311_Table1,MATCH($B1497,_311_Table1_ColumnLookup,0),FALSE),
  IF(AND(VALUE(LEFT($A1497,3))=311,OR($B1497="I2",$B1497="J2",$B1497="K2",$B1497="L2")),VLOOKUP('311'!$G$58,_311_Table1,MATCH(MID($B1497,1,1),_311_Table1_ColumnLookup,0),FALSE),
  IF(AND(VALUE(LEFT($A1497,3))=311,RIGHT($B1497,5)="Total"),VLOOKUP('311'!$G$59,_311_Table1,MATCH(MID($B1497,1,1),_311_Table1_ColumnLookup,0),FALSE),
  IF(VALUE(LEFT($A1497,3))=311,VLOOKUP(VALUE(MID($B1497,2,1)),_311_Table1,MATCH(MID($B1497,1,1),_311_Table1_ColumnLookup,0),FALSE)
+N("311"),
  IF(AND(VALUE(LEFT($A1497,3))=312,LEFT($G1497,10)="Unincepted",$B1497="G "),VLOOKUP(" ULO",_312_Table1,MATCH('312'!$N$16,_312_Table1_ColumnLookup,0),FALSE),
  IF(AND(VALUE(LEFT($A1497,3))=312,LEFT($G1497,10)="Unincepted",$B1497="O "),VLOOKUP(" ULO",_312_Table1,MATCH('312'!$V$16,_312_Table1_ColumnLookup,0),FALSE),
  IF(AND(VALUE(LEFT($A1497,3))=312,LEFT($G1497,10)="Unincepted",$B1497="Q "),VLOOKUP(" ULO",_312_Table1,MATCH('312'!$X$16,_312_Table1_ColumnLookup,0),FALSE),
  IF(AND(VALUE(LEFT($A1497,3))=312,LEFT($G1497,10)="Unincepted"),VLOOKUP(" ULO",_312_Table1,MATCH(LEFT($B1497,1),_312_Table1_ColumnLookup,0),FALSE),
  IF(AND(VALUE(LEFT($A1497,3))=312,LEFT($G1497,5)="Total",$B1497="G "),VLOOKUP('312'!$F$80,_312_Table1,MATCH('312'!$N$16,_312_Table1_ColumnLookup,0),FALSE),
  IF(AND(VALUE(LEFT($A1497,3))=312,LEFT($G1497,5)="Total",$B1497="O "),VLOOKUP('312'!$F$80,_312_Table1,MATCH('312'!$V$16,_312_Table1_ColumnLookup,0),FALSE),
  IF(AND(VALUE(LEFT($A1497,3))=312,LEFT($G1497,5)="Total",$B1497="Q "),VLOOKUP('312'!$F$80,_312_Table1,MATCH('312'!$X$16,_312_Table1_ColumnLookup,0),FALSE),
  IF(AND(VALUE(LEFT($A1497,3))=312,LEFT($G1497,5)="Total"),VLOOKUP('312'!$F$80,_312_Table1,MATCH(LEFT($B1497,1),_312_Table1_ColumnLookup,0),FALSE),
  IF(AND(VALUE(LEFT($A1497,3))=312,LEN($I1497)=4,$B1497="G"),VLOOKUP($I1497,_312_Table1,MATCH('312'!$N$16,_312_Table1_ColumnLookup,0),FALSE),
  IF(AND(VALUE(LEFT($A1497,3))=312,LEN($I1497)=4,$B1497="O"),VLOOKUP($I1497,_312_Table1,MATCH('312'!$V$16,_312_Table1_ColumnLookup,0),FALSE),
  IF(AND(VALUE(LEFT($A1497,3))=312,LEN($I1497)=4,$B1497="Q"),VLOOKUP($I1497,_312_Table1,MATCH('312'!$X$16,_312_Table1_ColumnLookup,0),FALSE),
  IF(AND(VALUE(LEFT($A1497,3))=312,LEN($I1497)=4),VLOOKUP($I1497,_312_Table1,MATCH(LEFT($B1497,1),_312_Table1_ColumnLookup,0),FALSE)
+N("312"),
  IF(VALUE(LEFT($A1497,3))=313,VLOOKUP(VALUE(MID($B1497,2,1)),_313_Table1,MATCH(MID($B1497,1,1),_313_Table1_ColumnLookup,0),FALSE)
+N("313"),
  IF(AND(VALUE(LEFT($A1497,3))=314,LEN($B1497)=3),VLOOKUP(VALUE(MID($B1497,2,2)),_314_Table1,MATCH(MID($B1497,1,1),_314_Table1_ColumnLookup,0),FALSE),
  IF(VALUE(LEFT($A1497,3))=314,VLOOKUP(VALUE(MID($B1497,2,1)),_314_Table1,MATCH(MID($B1497,1,1),_314_Table1_ColumnLookup,0),FALSE)
+N("314"),
""))))))))))))))))))))))))</f>
        <v>#N/A</v>
      </c>
      <c r="E1497" s="238" t="e">
        <f>IF(AND(VALUE(LEFT($A1497,3))=309,LEN($B1497)=3),VLOOKUP(VALUE(MID($B1497,2,2)),_309_Table2,MATCH(MID($B1497,1,1),_309_Table2_ColumnLookup,0),FALSE),
  IF($C1497="309 LCR SummaryA",OneYearSCR,IF($C1497="309 LCR SummaryB",UltimateSCR,IF(VALUE(LEFT($A1497,3))=309,VLOOKUP(VALUE(MID($B1497,2,1)),_309_Table2,MATCH(MID($B1497,1,1),_309_Table2_ColumnLookup,0),FALSE)
+N("309"),
  IF(VALUE(LEFT($A1497,3))=310,VLOOKUP(VALUE(MID($B1497,2,1)),_310_Table2,MATCH(MID($B1497,1,1),_310_Table2_ColumnLookup,0),FALSE)
+N("310"),
  IF(AND(VALUE(LEFT($A1497,3))=311,LEN($I1497)=4),VLOOKUP($I1497,_311_Table2,MATCH($B1497,_311_Table2_ColumnLookup,0),FALSE),
  IF(AND(VALUE(LEFT($A1497,3))=311,OR($B1497="I2",$B1497="J2",$B1497="K2",$B1497="L2")),VLOOKUP('311'!$G$58,_311_Table2,MATCH(MID($B1497,1,1),_311_Table2_ColumnLookup,0),FALSE),
  IF(AND(VALUE(LEFT($A1497,3))=311,RIGHT($B1497,5)="Total"),VLOOKUP('311'!$G$59,_311_Table2,MATCH(MID($B1497,1,1),_311_Table2_ColumnLookup,0),FALSE),
  IF(VALUE(LEFT($A1497,3))=311,VLOOKUP(VALUE(MID($B1497,2,1)),_311_Table2,MATCH(MID($B1497,1,1),_311_Table2_ColumnLookup,0),FALSE)
+N("311"),
  IF(AND(VALUE(LEFT($A1497,3))=312,LEFT($G1497,10)="Unincepted",$B1497="G "),VLOOKUP(" ULO",_312_Table2,MATCH('312'!$N$16,_312_Table2_ColumnLookup,0),FALSE),
  IF(AND(VALUE(LEFT($A1497,3))=312,LEFT($G1497,10)="Unincepted",$B1497="O "),VLOOKUP(" ULO",_312_Table2,MATCH('312'!$V$16,_312_Table2_ColumnLookup,0),FALSE),
  IF(AND(VALUE(LEFT($A1497,3))=312,LEFT($G1497,10)="Unincepted",$B1497="Q "),VLOOKUP(" ULO",_312_Table2,MATCH('312'!$X$16,_312_Table2_ColumnLookup,0),FALSE),
  IF(AND(VALUE(LEFT($A1497,3))=312,LEFT($G1497,10)="Unincepted"),VLOOKUP(" ULO",_312_Table2,MATCH(LEFT($B1497,1),_312_Table2_ColumnLookup,0),FALSE),
  IF(AND(VALUE(LEFT($A1497,3))=312,LEFT($G1497,5)="Total",$B1497="G "),VLOOKUP('312'!$F$80,_312_Table2,MATCH('312'!$N$16,_312_Table2_ColumnLookup,0),FALSE),
  IF(AND(VALUE(LEFT($A1497,3))=312,LEFT($G1497,5)="Total",$B1497="O "),VLOOKUP('312'!$F$80,_312_Table2,MATCH('312'!$V$16,_312_Table2_ColumnLookup,0),FALSE),
  IF(AND(VALUE(LEFT($A1497,3))=312,LEFT($G1497,5)="Total",$B1497="Q "),VLOOKUP('312'!$F$80,_312_Table2,MATCH('312'!$X$16,_312_Table2_ColumnLookup,0),FALSE),
  IF(AND(VALUE(LEFT($A1497,3))=312,LEFT($G1497,5)="Total"),VLOOKUP('312'!$F$80,_312_Table2,MATCH(LEFT($B1497,1),_312_Table2_ColumnLookup,0),FALSE),
  IF(AND(VALUE(LEFT($A1497,3))=312,LEN($I1497)=4,$B1497="G"),VLOOKUP($I1497,_312_Table2,MATCH('312'!$N$16,_312_Table2_ColumnLookup,0),FALSE),
  IF(AND(VALUE(LEFT($A1497,3))=312,LEN($I1497)=4,$B1497="O"),VLOOKUP($I1497,_312_Table2,MATCH('312'!$V$16,_312_Table2_ColumnLookup,0),FALSE),
  IF(AND(VALUE(LEFT($A1497,3))=312,LEN($I1497)=4,$B1497="Q"),VLOOKUP($I1497,_312_Table2,MATCH('312'!$X$16,_312_Table2_ColumnLookup,0),FALSE),
  IF(AND(VALUE(LEFT($A1497,3))=312,LEN($I1497)=4),VLOOKUP($I1497,_312_Table2,MATCH(LEFT($B1497,1),_312_Table2_ColumnLookup,0),FALSE)
+N("312"),
  IF(VALUE(LEFT($A1497,3))=313,VLOOKUP(VALUE(MID($B1497,2,1)),_313_Table2,MATCH(MID($B1497,1,1),_313_Table2_ColumnLookup,0),FALSE)
+N("313"),
  IF(AND(VALUE(LEFT($A1497,3))=314,LEN($B1497)=3),VLOOKUP(VALUE(MID($B1497,2,2)),_314_Table2,MATCH(MID($B1497,1,1),_314_Table2_ColumnLookup,0),FALSE),
  IF(VALUE(LEFT($A1497,3))=314,VLOOKUP(VALUE(MID($B1497,2,1)),_314_Table2,MATCH(MID($B1497,1,1),_314_Table2_ColumnLookup,0),FALSE)
+N("314"),
""))))))))))))))))))))))))</f>
        <v>#N/A</v>
      </c>
      <c r="F1497" s="238" t="e">
        <f>IF(AND(VALUE(LEFT($A1497,3))=309,LEN($B1497)=3),VLOOKUP(VALUE(MID($B1497,2,2)),_309_Table3,MATCH(MID($B1497,1,1),_309_Table3_ColumnLookup,0),FALSE),
  IF($C1497="309 LCR SummaryA",OneYearSCR,IF($C1497="309 LCR SummaryB",UltimateSCR,IF(VALUE(LEFT($A1497,3))=309,VLOOKUP(VALUE(MID($B1497,2,1)),_309_Table3,MATCH(MID($B1497,1,1),_309_Table3_ColumnLookup,0),FALSE)
+N("309"),
  IF(VALUE(LEFT($A1497,3))=310,VLOOKUP(VALUE(MID($B1497,2,1)),_310_Table3,MATCH(MID($B1497,1,1),_310_Table3_ColumnLookup,0),FALSE)
+N("310"),
  IF(AND(VALUE(LEFT($A1497,3))=311,LEN($I1497)=4),VLOOKUP($I1497,_311_Table3,MATCH($B1497,_311_Table3_ColumnLookup,0),FALSE),
  IF(AND(VALUE(LEFT($A1497,3))=311,OR($B1497="I2",$B1497="J2",$B1497="K2",$B1497="L2")),VLOOKUP('311'!$G$58,_311_Table3,MATCH(MID($B1497,1,1),_311_Table3_ColumnLookup,0),FALSE),
  IF(AND(VALUE(LEFT($A1497,3))=311,RIGHT($B1497,5)="Total"),VLOOKUP('311'!$G$59,_311_Table3,MATCH(MID($B1497,1,1),_311_Table3_ColumnLookup,0),FALSE),
  IF(VALUE(LEFT($A1497,3))=311,VLOOKUP(VALUE(MID($B1497,2,1)),_311_Table3,MATCH(MID($B1497,1,1),_311_Table3_ColumnLookup,0),FALSE)
+N("311"),
  IF(AND(VALUE(LEFT($A1497,3))=312,LEFT($G1497,10)="Unincepted",$B1497="G "),VLOOKUP(" ULO",_312_Table3,MATCH('312'!$N$16,_312_Table3_ColumnLookup,0),FALSE),
  IF(AND(VALUE(LEFT($A1497,3))=312,LEFT($G1497,10)="Unincepted",$B1497="O "),VLOOKUP(" ULO",_312_Table3,MATCH('312'!$V$16,_312_Table3_ColumnLookup,0),FALSE),
  IF(AND(VALUE(LEFT($A1497,3))=312,LEFT($G1497,10)="Unincepted",$B1497="Q "),VLOOKUP(" ULO",_312_Table3,MATCH('312'!$X$16,_312_Table3_ColumnLookup,0),FALSE),
  IF(AND(VALUE(LEFT($A1497,3))=312,LEFT($G1497,10)="Unincepted"),VLOOKUP(" ULO",_312_Table3,MATCH(LEFT($B1497,1),_312_Table3_ColumnLookup,0),FALSE),
  IF(AND(VALUE(LEFT($A1497,3))=312,LEFT($G1497,5)="Total",$B1497="G "),VLOOKUP('312'!$F$80,_312_Table3,MATCH('312'!$N$16,_312_Table3_ColumnLookup,0),FALSE),
  IF(AND(VALUE(LEFT($A1497,3))=312,LEFT($G1497,5)="Total",$B1497="O "),VLOOKUP('312'!$F$80,_312_Table3,MATCH('312'!$V$16,_312_Table3_ColumnLookup,0),FALSE),
  IF(AND(VALUE(LEFT($A1497,3))=312,LEFT($G1497,5)="Total",$B1497="Q "),VLOOKUP('312'!$F$80,_312_Table3,MATCH('312'!$X$16,_312_Table3_ColumnLookup,0),FALSE),
  IF(AND(VALUE(LEFT($A1497,3))=312,LEFT($G1497,5)="Total"),VLOOKUP('312'!$F$80,_312_Table3,MATCH(LEFT($B1497,1),_312_Table3_ColumnLookup,0),FALSE),
  IF(AND(VALUE(LEFT($A1497,3))=312,LEN($I1497)=4,$B1497="G"),VLOOKUP($I1497,_312_Table3,MATCH('312'!$N$16,_312_Table3_ColumnLookup,0),FALSE),
  IF(AND(VALUE(LEFT($A1497,3))=312,LEN($I1497)=4,$B1497="O"),VLOOKUP($I1497,_312_Table3,MATCH('312'!$V$16,_312_Table3_ColumnLookup,0),FALSE),
  IF(AND(VALUE(LEFT($A1497,3))=312,LEN($I1497)=4,$B1497="Q"),VLOOKUP($I1497,_312_Table3,MATCH('312'!$X$16,_312_Table3_ColumnLookup,0),FALSE),
  IF(AND(VALUE(LEFT($A1497,3))=312,LEN($I1497)=4),VLOOKUP($I1497,_312_Table3,MATCH(LEFT($B1497,1),_312_Table3_ColumnLookup,0),FALSE)
+N("312"),
  IF(VALUE(LEFT($A1497,3))=313,VLOOKUP(VALUE(MID($B1497,2,1)),_313_Table3,MATCH(MID($B1497,1,1),_313_Table3_ColumnLookup,0),FALSE)
+N("313"),
  IF(AND(VALUE(LEFT($A1497,3))=314,LEN($B1497)=3),VLOOKUP(VALUE(MID($B1497,2,2)),_314_Table3,MATCH(MID($B1497,1,1),_314_Table3_ColumnLookup,0),FALSE),
  IF(VALUE(LEFT($A1497,3))=314,VLOOKUP(VALUE(MID($B1497,2,1)),_314_Table3,MATCH(MID($B1497,1,1),_314_Table3_ColumnLookup,0),FALSE)
+N("314"),
""))))))))))))))))))))))))</f>
        <v>#N/A</v>
      </c>
      <c r="H1497" s="321" t="str">
        <f>IFERROR(
IF(ISERROR($D1497)=FALSE,$D1497,IF(ISERROR($E1497)=FALSE,$E1497,IF(ISERROR($F1497)=FALSE,$F1497
+N("012 checkboxes"),
IF(
IF(OR(LEFT($A1497,9)="Syndicate",LEFT($A1497,12)="NewSyndicate"),VLOOKUP($A1497,'012'!$J:$ZW,MATCH("Link to button",'012'!$J$1:$ZW$1,0),0)
+N("309 checkbox"),
IF($C1497="309 LCR Summary0",VLOOKUP("Notes990",'309'!$P:$ZZ,MATCH("Link to button",'309'!$P$1:$ZZ$1,0),0)
+N("313 checkboxes"),
IF($C1497="313 Financial Information0LcmVsScr",IF($C1497="309 LCR Summary0",VLOOKUP("LcmVsScr",'309'!$N:$ZZ,MATCH("Link to button",'309'!$N$1:$ZZ$1,0),0),
IF($C1497="313 Financial Information0LcrDocAttached",IF($C1497="309 LCR Summary0",VLOOKUP("LcrDocAttached",'309'!$N:$ZZ,MATCH("Link to button",'309'!$N$1:$ZZ$1,0),
0)))))))=1,TRUE,FALSE)
))),"")</f>
        <v/>
      </c>
    </row>
    <row r="1498" spans="1:8">
      <c r="A1498" s="237" t="e">
        <f>VLOOKUP($G1498,CSVLookups!$B:$R,MATCH(A$1,CSVLookups!$B$1:$R$1,0),FALSE)</f>
        <v>#N/A</v>
      </c>
      <c r="B1498" s="237" t="e">
        <f>VLOOKUP($G1498,CSVLookups!$B:$R,MATCH(B$1,CSVLookups!$B$1:$R$1,0),FALSE)</f>
        <v>#N/A</v>
      </c>
      <c r="C1498" s="238" t="e">
        <f t="shared" si="23"/>
        <v>#N/A</v>
      </c>
      <c r="D1498" s="238" t="e">
        <f>IF(AND(VALUE(LEFT($A1498,3))=309,LEN($B1498)=3),VLOOKUP(VALUE(MID($B1498,2,2)),_309_Table1,MATCH(MID($B1498,1,1),_309_Table1_ColumnLookup,0),FALSE),
  IF($C1498="309 LCR SummaryA",OneYearSCR,IF($C1498="309 LCR SummaryB",UltimateSCR,IF(VALUE(LEFT($A1498,3))=309,VLOOKUP(VALUE(MID($B1498,2,1)),_309_Table1,MATCH(MID($B1498,1,1),_309_Table1_ColumnLookup,0),FALSE)
+N("309"),
  IF(VALUE(LEFT($A1498,3))=310,VLOOKUP(VALUE(MID($B1498,2,1)),_310_Table1,MATCH(MID($B1498,1,1),_310_Table1_ColumnLookup,0),FALSE)
+N("310"),
  IF(AND(VALUE(LEFT($A1498,3))=311,LEN($I1498)=4),VLOOKUP($I1498,_311_Table1,MATCH($B1498,_311_Table1_ColumnLookup,0),FALSE),
  IF(AND(VALUE(LEFT($A1498,3))=311,OR($B1498="I2",$B1498="J2",$B1498="K2",$B1498="L2")),VLOOKUP('311'!$G$58,_311_Table1,MATCH(MID($B1498,1,1),_311_Table1_ColumnLookup,0),FALSE),
  IF(AND(VALUE(LEFT($A1498,3))=311,RIGHT($B1498,5)="Total"),VLOOKUP('311'!$G$59,_311_Table1,MATCH(MID($B1498,1,1),_311_Table1_ColumnLookup,0),FALSE),
  IF(VALUE(LEFT($A1498,3))=311,VLOOKUP(VALUE(MID($B1498,2,1)),_311_Table1,MATCH(MID($B1498,1,1),_311_Table1_ColumnLookup,0),FALSE)
+N("311"),
  IF(AND(VALUE(LEFT($A1498,3))=312,LEFT($G1498,10)="Unincepted",$B1498="G "),VLOOKUP(" ULO",_312_Table1,MATCH('312'!$N$16,_312_Table1_ColumnLookup,0),FALSE),
  IF(AND(VALUE(LEFT($A1498,3))=312,LEFT($G1498,10)="Unincepted",$B1498="O "),VLOOKUP(" ULO",_312_Table1,MATCH('312'!$V$16,_312_Table1_ColumnLookup,0),FALSE),
  IF(AND(VALUE(LEFT($A1498,3))=312,LEFT($G1498,10)="Unincepted",$B1498="Q "),VLOOKUP(" ULO",_312_Table1,MATCH('312'!$X$16,_312_Table1_ColumnLookup,0),FALSE),
  IF(AND(VALUE(LEFT($A1498,3))=312,LEFT($G1498,10)="Unincepted"),VLOOKUP(" ULO",_312_Table1,MATCH(LEFT($B1498,1),_312_Table1_ColumnLookup,0),FALSE),
  IF(AND(VALUE(LEFT($A1498,3))=312,LEFT($G1498,5)="Total",$B1498="G "),VLOOKUP('312'!$F$80,_312_Table1,MATCH('312'!$N$16,_312_Table1_ColumnLookup,0),FALSE),
  IF(AND(VALUE(LEFT($A1498,3))=312,LEFT($G1498,5)="Total",$B1498="O "),VLOOKUP('312'!$F$80,_312_Table1,MATCH('312'!$V$16,_312_Table1_ColumnLookup,0),FALSE),
  IF(AND(VALUE(LEFT($A1498,3))=312,LEFT($G1498,5)="Total",$B1498="Q "),VLOOKUP('312'!$F$80,_312_Table1,MATCH('312'!$X$16,_312_Table1_ColumnLookup,0),FALSE),
  IF(AND(VALUE(LEFT($A1498,3))=312,LEFT($G1498,5)="Total"),VLOOKUP('312'!$F$80,_312_Table1,MATCH(LEFT($B1498,1),_312_Table1_ColumnLookup,0),FALSE),
  IF(AND(VALUE(LEFT($A1498,3))=312,LEN($I1498)=4,$B1498="G"),VLOOKUP($I1498,_312_Table1,MATCH('312'!$N$16,_312_Table1_ColumnLookup,0),FALSE),
  IF(AND(VALUE(LEFT($A1498,3))=312,LEN($I1498)=4,$B1498="O"),VLOOKUP($I1498,_312_Table1,MATCH('312'!$V$16,_312_Table1_ColumnLookup,0),FALSE),
  IF(AND(VALUE(LEFT($A1498,3))=312,LEN($I1498)=4,$B1498="Q"),VLOOKUP($I1498,_312_Table1,MATCH('312'!$X$16,_312_Table1_ColumnLookup,0),FALSE),
  IF(AND(VALUE(LEFT($A1498,3))=312,LEN($I1498)=4),VLOOKUP($I1498,_312_Table1,MATCH(LEFT($B1498,1),_312_Table1_ColumnLookup,0),FALSE)
+N("312"),
  IF(VALUE(LEFT($A1498,3))=313,VLOOKUP(VALUE(MID($B1498,2,1)),_313_Table1,MATCH(MID($B1498,1,1),_313_Table1_ColumnLookup,0),FALSE)
+N("313"),
  IF(AND(VALUE(LEFT($A1498,3))=314,LEN($B1498)=3),VLOOKUP(VALUE(MID($B1498,2,2)),_314_Table1,MATCH(MID($B1498,1,1),_314_Table1_ColumnLookup,0),FALSE),
  IF(VALUE(LEFT($A1498,3))=314,VLOOKUP(VALUE(MID($B1498,2,1)),_314_Table1,MATCH(MID($B1498,1,1),_314_Table1_ColumnLookup,0),FALSE)
+N("314"),
""))))))))))))))))))))))))</f>
        <v>#N/A</v>
      </c>
      <c r="E1498" s="238" t="e">
        <f>IF(AND(VALUE(LEFT($A1498,3))=309,LEN($B1498)=3),VLOOKUP(VALUE(MID($B1498,2,2)),_309_Table2,MATCH(MID($B1498,1,1),_309_Table2_ColumnLookup,0),FALSE),
  IF($C1498="309 LCR SummaryA",OneYearSCR,IF($C1498="309 LCR SummaryB",UltimateSCR,IF(VALUE(LEFT($A1498,3))=309,VLOOKUP(VALUE(MID($B1498,2,1)),_309_Table2,MATCH(MID($B1498,1,1),_309_Table2_ColumnLookup,0),FALSE)
+N("309"),
  IF(VALUE(LEFT($A1498,3))=310,VLOOKUP(VALUE(MID($B1498,2,1)),_310_Table2,MATCH(MID($B1498,1,1),_310_Table2_ColumnLookup,0),FALSE)
+N("310"),
  IF(AND(VALUE(LEFT($A1498,3))=311,LEN($I1498)=4),VLOOKUP($I1498,_311_Table2,MATCH($B1498,_311_Table2_ColumnLookup,0),FALSE),
  IF(AND(VALUE(LEFT($A1498,3))=311,OR($B1498="I2",$B1498="J2",$B1498="K2",$B1498="L2")),VLOOKUP('311'!$G$58,_311_Table2,MATCH(MID($B1498,1,1),_311_Table2_ColumnLookup,0),FALSE),
  IF(AND(VALUE(LEFT($A1498,3))=311,RIGHT($B1498,5)="Total"),VLOOKUP('311'!$G$59,_311_Table2,MATCH(MID($B1498,1,1),_311_Table2_ColumnLookup,0),FALSE),
  IF(VALUE(LEFT($A1498,3))=311,VLOOKUP(VALUE(MID($B1498,2,1)),_311_Table2,MATCH(MID($B1498,1,1),_311_Table2_ColumnLookup,0),FALSE)
+N("311"),
  IF(AND(VALUE(LEFT($A1498,3))=312,LEFT($G1498,10)="Unincepted",$B1498="G "),VLOOKUP(" ULO",_312_Table2,MATCH('312'!$N$16,_312_Table2_ColumnLookup,0),FALSE),
  IF(AND(VALUE(LEFT($A1498,3))=312,LEFT($G1498,10)="Unincepted",$B1498="O "),VLOOKUP(" ULO",_312_Table2,MATCH('312'!$V$16,_312_Table2_ColumnLookup,0),FALSE),
  IF(AND(VALUE(LEFT($A1498,3))=312,LEFT($G1498,10)="Unincepted",$B1498="Q "),VLOOKUP(" ULO",_312_Table2,MATCH('312'!$X$16,_312_Table2_ColumnLookup,0),FALSE),
  IF(AND(VALUE(LEFT($A1498,3))=312,LEFT($G1498,10)="Unincepted"),VLOOKUP(" ULO",_312_Table2,MATCH(LEFT($B1498,1),_312_Table2_ColumnLookup,0),FALSE),
  IF(AND(VALUE(LEFT($A1498,3))=312,LEFT($G1498,5)="Total",$B1498="G "),VLOOKUP('312'!$F$80,_312_Table2,MATCH('312'!$N$16,_312_Table2_ColumnLookup,0),FALSE),
  IF(AND(VALUE(LEFT($A1498,3))=312,LEFT($G1498,5)="Total",$B1498="O "),VLOOKUP('312'!$F$80,_312_Table2,MATCH('312'!$V$16,_312_Table2_ColumnLookup,0),FALSE),
  IF(AND(VALUE(LEFT($A1498,3))=312,LEFT($G1498,5)="Total",$B1498="Q "),VLOOKUP('312'!$F$80,_312_Table2,MATCH('312'!$X$16,_312_Table2_ColumnLookup,0),FALSE),
  IF(AND(VALUE(LEFT($A1498,3))=312,LEFT($G1498,5)="Total"),VLOOKUP('312'!$F$80,_312_Table2,MATCH(LEFT($B1498,1),_312_Table2_ColumnLookup,0),FALSE),
  IF(AND(VALUE(LEFT($A1498,3))=312,LEN($I1498)=4,$B1498="G"),VLOOKUP($I1498,_312_Table2,MATCH('312'!$N$16,_312_Table2_ColumnLookup,0),FALSE),
  IF(AND(VALUE(LEFT($A1498,3))=312,LEN($I1498)=4,$B1498="O"),VLOOKUP($I1498,_312_Table2,MATCH('312'!$V$16,_312_Table2_ColumnLookup,0),FALSE),
  IF(AND(VALUE(LEFT($A1498,3))=312,LEN($I1498)=4,$B1498="Q"),VLOOKUP($I1498,_312_Table2,MATCH('312'!$X$16,_312_Table2_ColumnLookup,0),FALSE),
  IF(AND(VALUE(LEFT($A1498,3))=312,LEN($I1498)=4),VLOOKUP($I1498,_312_Table2,MATCH(LEFT($B1498,1),_312_Table2_ColumnLookup,0),FALSE)
+N("312"),
  IF(VALUE(LEFT($A1498,3))=313,VLOOKUP(VALUE(MID($B1498,2,1)),_313_Table2,MATCH(MID($B1498,1,1),_313_Table2_ColumnLookup,0),FALSE)
+N("313"),
  IF(AND(VALUE(LEFT($A1498,3))=314,LEN($B1498)=3),VLOOKUP(VALUE(MID($B1498,2,2)),_314_Table2,MATCH(MID($B1498,1,1),_314_Table2_ColumnLookup,0),FALSE),
  IF(VALUE(LEFT($A1498,3))=314,VLOOKUP(VALUE(MID($B1498,2,1)),_314_Table2,MATCH(MID($B1498,1,1),_314_Table2_ColumnLookup,0),FALSE)
+N("314"),
""))))))))))))))))))))))))</f>
        <v>#N/A</v>
      </c>
      <c r="F1498" s="238" t="e">
        <f>IF(AND(VALUE(LEFT($A1498,3))=309,LEN($B1498)=3),VLOOKUP(VALUE(MID($B1498,2,2)),_309_Table3,MATCH(MID($B1498,1,1),_309_Table3_ColumnLookup,0),FALSE),
  IF($C1498="309 LCR SummaryA",OneYearSCR,IF($C1498="309 LCR SummaryB",UltimateSCR,IF(VALUE(LEFT($A1498,3))=309,VLOOKUP(VALUE(MID($B1498,2,1)),_309_Table3,MATCH(MID($B1498,1,1),_309_Table3_ColumnLookup,0),FALSE)
+N("309"),
  IF(VALUE(LEFT($A1498,3))=310,VLOOKUP(VALUE(MID($B1498,2,1)),_310_Table3,MATCH(MID($B1498,1,1),_310_Table3_ColumnLookup,0),FALSE)
+N("310"),
  IF(AND(VALUE(LEFT($A1498,3))=311,LEN($I1498)=4),VLOOKUP($I1498,_311_Table3,MATCH($B1498,_311_Table3_ColumnLookup,0),FALSE),
  IF(AND(VALUE(LEFT($A1498,3))=311,OR($B1498="I2",$B1498="J2",$B1498="K2",$B1498="L2")),VLOOKUP('311'!$G$58,_311_Table3,MATCH(MID($B1498,1,1),_311_Table3_ColumnLookup,0),FALSE),
  IF(AND(VALUE(LEFT($A1498,3))=311,RIGHT($B1498,5)="Total"),VLOOKUP('311'!$G$59,_311_Table3,MATCH(MID($B1498,1,1),_311_Table3_ColumnLookup,0),FALSE),
  IF(VALUE(LEFT($A1498,3))=311,VLOOKUP(VALUE(MID($B1498,2,1)),_311_Table3,MATCH(MID($B1498,1,1),_311_Table3_ColumnLookup,0),FALSE)
+N("311"),
  IF(AND(VALUE(LEFT($A1498,3))=312,LEFT($G1498,10)="Unincepted",$B1498="G "),VLOOKUP(" ULO",_312_Table3,MATCH('312'!$N$16,_312_Table3_ColumnLookup,0),FALSE),
  IF(AND(VALUE(LEFT($A1498,3))=312,LEFT($G1498,10)="Unincepted",$B1498="O "),VLOOKUP(" ULO",_312_Table3,MATCH('312'!$V$16,_312_Table3_ColumnLookup,0),FALSE),
  IF(AND(VALUE(LEFT($A1498,3))=312,LEFT($G1498,10)="Unincepted",$B1498="Q "),VLOOKUP(" ULO",_312_Table3,MATCH('312'!$X$16,_312_Table3_ColumnLookup,0),FALSE),
  IF(AND(VALUE(LEFT($A1498,3))=312,LEFT($G1498,10)="Unincepted"),VLOOKUP(" ULO",_312_Table3,MATCH(LEFT($B1498,1),_312_Table3_ColumnLookup,0),FALSE),
  IF(AND(VALUE(LEFT($A1498,3))=312,LEFT($G1498,5)="Total",$B1498="G "),VLOOKUP('312'!$F$80,_312_Table3,MATCH('312'!$N$16,_312_Table3_ColumnLookup,0),FALSE),
  IF(AND(VALUE(LEFT($A1498,3))=312,LEFT($G1498,5)="Total",$B1498="O "),VLOOKUP('312'!$F$80,_312_Table3,MATCH('312'!$V$16,_312_Table3_ColumnLookup,0),FALSE),
  IF(AND(VALUE(LEFT($A1498,3))=312,LEFT($G1498,5)="Total",$B1498="Q "),VLOOKUP('312'!$F$80,_312_Table3,MATCH('312'!$X$16,_312_Table3_ColumnLookup,0),FALSE),
  IF(AND(VALUE(LEFT($A1498,3))=312,LEFT($G1498,5)="Total"),VLOOKUP('312'!$F$80,_312_Table3,MATCH(LEFT($B1498,1),_312_Table3_ColumnLookup,0),FALSE),
  IF(AND(VALUE(LEFT($A1498,3))=312,LEN($I1498)=4,$B1498="G"),VLOOKUP($I1498,_312_Table3,MATCH('312'!$N$16,_312_Table3_ColumnLookup,0),FALSE),
  IF(AND(VALUE(LEFT($A1498,3))=312,LEN($I1498)=4,$B1498="O"),VLOOKUP($I1498,_312_Table3,MATCH('312'!$V$16,_312_Table3_ColumnLookup,0),FALSE),
  IF(AND(VALUE(LEFT($A1498,3))=312,LEN($I1498)=4,$B1498="Q"),VLOOKUP($I1498,_312_Table3,MATCH('312'!$X$16,_312_Table3_ColumnLookup,0),FALSE),
  IF(AND(VALUE(LEFT($A1498,3))=312,LEN($I1498)=4),VLOOKUP($I1498,_312_Table3,MATCH(LEFT($B1498,1),_312_Table3_ColumnLookup,0),FALSE)
+N("312"),
  IF(VALUE(LEFT($A1498,3))=313,VLOOKUP(VALUE(MID($B1498,2,1)),_313_Table3,MATCH(MID($B1498,1,1),_313_Table3_ColumnLookup,0),FALSE)
+N("313"),
  IF(AND(VALUE(LEFT($A1498,3))=314,LEN($B1498)=3),VLOOKUP(VALUE(MID($B1498,2,2)),_314_Table3,MATCH(MID($B1498,1,1),_314_Table3_ColumnLookup,0),FALSE),
  IF(VALUE(LEFT($A1498,3))=314,VLOOKUP(VALUE(MID($B1498,2,1)),_314_Table3,MATCH(MID($B1498,1,1),_314_Table3_ColumnLookup,0),FALSE)
+N("314"),
""))))))))))))))))))))))))</f>
        <v>#N/A</v>
      </c>
      <c r="H1498" s="321" t="str">
        <f>IFERROR(
IF(ISERROR($D1498)=FALSE,$D1498,IF(ISERROR($E1498)=FALSE,$E1498,IF(ISERROR($F1498)=FALSE,$F1498
+N("012 checkboxes"),
IF(
IF(OR(LEFT($A1498,9)="Syndicate",LEFT($A1498,12)="NewSyndicate"),VLOOKUP($A1498,'012'!$J:$ZW,MATCH("Link to button",'012'!$J$1:$ZW$1,0),0)
+N("309 checkbox"),
IF($C1498="309 LCR Summary0",VLOOKUP("Notes990",'309'!$P:$ZZ,MATCH("Link to button",'309'!$P$1:$ZZ$1,0),0)
+N("313 checkboxes"),
IF($C1498="313 Financial Information0LcmVsScr",IF($C1498="309 LCR Summary0",VLOOKUP("LcmVsScr",'309'!$N:$ZZ,MATCH("Link to button",'309'!$N$1:$ZZ$1,0),0),
IF($C1498="313 Financial Information0LcrDocAttached",IF($C1498="309 LCR Summary0",VLOOKUP("LcrDocAttached",'309'!$N:$ZZ,MATCH("Link to button",'309'!$N$1:$ZZ$1,0),
0)))))))=1,TRUE,FALSE)
))),"")</f>
        <v/>
      </c>
    </row>
    <row r="1499" spans="1:8">
      <c r="A1499" s="237" t="e">
        <f>VLOOKUP($G1499,CSVLookups!$B:$R,MATCH(A$1,CSVLookups!$B$1:$R$1,0),FALSE)</f>
        <v>#N/A</v>
      </c>
      <c r="B1499" s="237" t="e">
        <f>VLOOKUP($G1499,CSVLookups!$B:$R,MATCH(B$1,CSVLookups!$B$1:$R$1,0),FALSE)</f>
        <v>#N/A</v>
      </c>
      <c r="C1499" s="238" t="e">
        <f t="shared" si="23"/>
        <v>#N/A</v>
      </c>
      <c r="D1499" s="238" t="e">
        <f>IF(AND(VALUE(LEFT($A1499,3))=309,LEN($B1499)=3),VLOOKUP(VALUE(MID($B1499,2,2)),_309_Table1,MATCH(MID($B1499,1,1),_309_Table1_ColumnLookup,0),FALSE),
  IF($C1499="309 LCR SummaryA",OneYearSCR,IF($C1499="309 LCR SummaryB",UltimateSCR,IF(VALUE(LEFT($A1499,3))=309,VLOOKUP(VALUE(MID($B1499,2,1)),_309_Table1,MATCH(MID($B1499,1,1),_309_Table1_ColumnLookup,0),FALSE)
+N("309"),
  IF(VALUE(LEFT($A1499,3))=310,VLOOKUP(VALUE(MID($B1499,2,1)),_310_Table1,MATCH(MID($B1499,1,1),_310_Table1_ColumnLookup,0),FALSE)
+N("310"),
  IF(AND(VALUE(LEFT($A1499,3))=311,LEN($I1499)=4),VLOOKUP($I1499,_311_Table1,MATCH($B1499,_311_Table1_ColumnLookup,0),FALSE),
  IF(AND(VALUE(LEFT($A1499,3))=311,OR($B1499="I2",$B1499="J2",$B1499="K2",$B1499="L2")),VLOOKUP('311'!$G$58,_311_Table1,MATCH(MID($B1499,1,1),_311_Table1_ColumnLookup,0),FALSE),
  IF(AND(VALUE(LEFT($A1499,3))=311,RIGHT($B1499,5)="Total"),VLOOKUP('311'!$G$59,_311_Table1,MATCH(MID($B1499,1,1),_311_Table1_ColumnLookup,0),FALSE),
  IF(VALUE(LEFT($A1499,3))=311,VLOOKUP(VALUE(MID($B1499,2,1)),_311_Table1,MATCH(MID($B1499,1,1),_311_Table1_ColumnLookup,0),FALSE)
+N("311"),
  IF(AND(VALUE(LEFT($A1499,3))=312,LEFT($G1499,10)="Unincepted",$B1499="G "),VLOOKUP(" ULO",_312_Table1,MATCH('312'!$N$16,_312_Table1_ColumnLookup,0),FALSE),
  IF(AND(VALUE(LEFT($A1499,3))=312,LEFT($G1499,10)="Unincepted",$B1499="O "),VLOOKUP(" ULO",_312_Table1,MATCH('312'!$V$16,_312_Table1_ColumnLookup,0),FALSE),
  IF(AND(VALUE(LEFT($A1499,3))=312,LEFT($G1499,10)="Unincepted",$B1499="Q "),VLOOKUP(" ULO",_312_Table1,MATCH('312'!$X$16,_312_Table1_ColumnLookup,0),FALSE),
  IF(AND(VALUE(LEFT($A1499,3))=312,LEFT($G1499,10)="Unincepted"),VLOOKUP(" ULO",_312_Table1,MATCH(LEFT($B1499,1),_312_Table1_ColumnLookup,0),FALSE),
  IF(AND(VALUE(LEFT($A1499,3))=312,LEFT($G1499,5)="Total",$B1499="G "),VLOOKUP('312'!$F$80,_312_Table1,MATCH('312'!$N$16,_312_Table1_ColumnLookup,0),FALSE),
  IF(AND(VALUE(LEFT($A1499,3))=312,LEFT($G1499,5)="Total",$B1499="O "),VLOOKUP('312'!$F$80,_312_Table1,MATCH('312'!$V$16,_312_Table1_ColumnLookup,0),FALSE),
  IF(AND(VALUE(LEFT($A1499,3))=312,LEFT($G1499,5)="Total",$B1499="Q "),VLOOKUP('312'!$F$80,_312_Table1,MATCH('312'!$X$16,_312_Table1_ColumnLookup,0),FALSE),
  IF(AND(VALUE(LEFT($A1499,3))=312,LEFT($G1499,5)="Total"),VLOOKUP('312'!$F$80,_312_Table1,MATCH(LEFT($B1499,1),_312_Table1_ColumnLookup,0),FALSE),
  IF(AND(VALUE(LEFT($A1499,3))=312,LEN($I1499)=4,$B1499="G"),VLOOKUP($I1499,_312_Table1,MATCH('312'!$N$16,_312_Table1_ColumnLookup,0),FALSE),
  IF(AND(VALUE(LEFT($A1499,3))=312,LEN($I1499)=4,$B1499="O"),VLOOKUP($I1499,_312_Table1,MATCH('312'!$V$16,_312_Table1_ColumnLookup,0),FALSE),
  IF(AND(VALUE(LEFT($A1499,3))=312,LEN($I1499)=4,$B1499="Q"),VLOOKUP($I1499,_312_Table1,MATCH('312'!$X$16,_312_Table1_ColumnLookup,0),FALSE),
  IF(AND(VALUE(LEFT($A1499,3))=312,LEN($I1499)=4),VLOOKUP($I1499,_312_Table1,MATCH(LEFT($B1499,1),_312_Table1_ColumnLookup,0),FALSE)
+N("312"),
  IF(VALUE(LEFT($A1499,3))=313,VLOOKUP(VALUE(MID($B1499,2,1)),_313_Table1,MATCH(MID($B1499,1,1),_313_Table1_ColumnLookup,0),FALSE)
+N("313"),
  IF(AND(VALUE(LEFT($A1499,3))=314,LEN($B1499)=3),VLOOKUP(VALUE(MID($B1499,2,2)),_314_Table1,MATCH(MID($B1499,1,1),_314_Table1_ColumnLookup,0),FALSE),
  IF(VALUE(LEFT($A1499,3))=314,VLOOKUP(VALUE(MID($B1499,2,1)),_314_Table1,MATCH(MID($B1499,1,1),_314_Table1_ColumnLookup,0),FALSE)
+N("314"),
""))))))))))))))))))))))))</f>
        <v>#N/A</v>
      </c>
      <c r="E1499" s="238" t="e">
        <f>IF(AND(VALUE(LEFT($A1499,3))=309,LEN($B1499)=3),VLOOKUP(VALUE(MID($B1499,2,2)),_309_Table2,MATCH(MID($B1499,1,1),_309_Table2_ColumnLookup,0),FALSE),
  IF($C1499="309 LCR SummaryA",OneYearSCR,IF($C1499="309 LCR SummaryB",UltimateSCR,IF(VALUE(LEFT($A1499,3))=309,VLOOKUP(VALUE(MID($B1499,2,1)),_309_Table2,MATCH(MID($B1499,1,1),_309_Table2_ColumnLookup,0),FALSE)
+N("309"),
  IF(VALUE(LEFT($A1499,3))=310,VLOOKUP(VALUE(MID($B1499,2,1)),_310_Table2,MATCH(MID($B1499,1,1),_310_Table2_ColumnLookup,0),FALSE)
+N("310"),
  IF(AND(VALUE(LEFT($A1499,3))=311,LEN($I1499)=4),VLOOKUP($I1499,_311_Table2,MATCH($B1499,_311_Table2_ColumnLookup,0),FALSE),
  IF(AND(VALUE(LEFT($A1499,3))=311,OR($B1499="I2",$B1499="J2",$B1499="K2",$B1499="L2")),VLOOKUP('311'!$G$58,_311_Table2,MATCH(MID($B1499,1,1),_311_Table2_ColumnLookup,0),FALSE),
  IF(AND(VALUE(LEFT($A1499,3))=311,RIGHT($B1499,5)="Total"),VLOOKUP('311'!$G$59,_311_Table2,MATCH(MID($B1499,1,1),_311_Table2_ColumnLookup,0),FALSE),
  IF(VALUE(LEFT($A1499,3))=311,VLOOKUP(VALUE(MID($B1499,2,1)),_311_Table2,MATCH(MID($B1499,1,1),_311_Table2_ColumnLookup,0),FALSE)
+N("311"),
  IF(AND(VALUE(LEFT($A1499,3))=312,LEFT($G1499,10)="Unincepted",$B1499="G "),VLOOKUP(" ULO",_312_Table2,MATCH('312'!$N$16,_312_Table2_ColumnLookup,0),FALSE),
  IF(AND(VALUE(LEFT($A1499,3))=312,LEFT($G1499,10)="Unincepted",$B1499="O "),VLOOKUP(" ULO",_312_Table2,MATCH('312'!$V$16,_312_Table2_ColumnLookup,0),FALSE),
  IF(AND(VALUE(LEFT($A1499,3))=312,LEFT($G1499,10)="Unincepted",$B1499="Q "),VLOOKUP(" ULO",_312_Table2,MATCH('312'!$X$16,_312_Table2_ColumnLookup,0),FALSE),
  IF(AND(VALUE(LEFT($A1499,3))=312,LEFT($G1499,10)="Unincepted"),VLOOKUP(" ULO",_312_Table2,MATCH(LEFT($B1499,1),_312_Table2_ColumnLookup,0),FALSE),
  IF(AND(VALUE(LEFT($A1499,3))=312,LEFT($G1499,5)="Total",$B1499="G "),VLOOKUP('312'!$F$80,_312_Table2,MATCH('312'!$N$16,_312_Table2_ColumnLookup,0),FALSE),
  IF(AND(VALUE(LEFT($A1499,3))=312,LEFT($G1499,5)="Total",$B1499="O "),VLOOKUP('312'!$F$80,_312_Table2,MATCH('312'!$V$16,_312_Table2_ColumnLookup,0),FALSE),
  IF(AND(VALUE(LEFT($A1499,3))=312,LEFT($G1499,5)="Total",$B1499="Q "),VLOOKUP('312'!$F$80,_312_Table2,MATCH('312'!$X$16,_312_Table2_ColumnLookup,0),FALSE),
  IF(AND(VALUE(LEFT($A1499,3))=312,LEFT($G1499,5)="Total"),VLOOKUP('312'!$F$80,_312_Table2,MATCH(LEFT($B1499,1),_312_Table2_ColumnLookup,0),FALSE),
  IF(AND(VALUE(LEFT($A1499,3))=312,LEN($I1499)=4,$B1499="G"),VLOOKUP($I1499,_312_Table2,MATCH('312'!$N$16,_312_Table2_ColumnLookup,0),FALSE),
  IF(AND(VALUE(LEFT($A1499,3))=312,LEN($I1499)=4,$B1499="O"),VLOOKUP($I1499,_312_Table2,MATCH('312'!$V$16,_312_Table2_ColumnLookup,0),FALSE),
  IF(AND(VALUE(LEFT($A1499,3))=312,LEN($I1499)=4,$B1499="Q"),VLOOKUP($I1499,_312_Table2,MATCH('312'!$X$16,_312_Table2_ColumnLookup,0),FALSE),
  IF(AND(VALUE(LEFT($A1499,3))=312,LEN($I1499)=4),VLOOKUP($I1499,_312_Table2,MATCH(LEFT($B1499,1),_312_Table2_ColumnLookup,0),FALSE)
+N("312"),
  IF(VALUE(LEFT($A1499,3))=313,VLOOKUP(VALUE(MID($B1499,2,1)),_313_Table2,MATCH(MID($B1499,1,1),_313_Table2_ColumnLookup,0),FALSE)
+N("313"),
  IF(AND(VALUE(LEFT($A1499,3))=314,LEN($B1499)=3),VLOOKUP(VALUE(MID($B1499,2,2)),_314_Table2,MATCH(MID($B1499,1,1),_314_Table2_ColumnLookup,0),FALSE),
  IF(VALUE(LEFT($A1499,3))=314,VLOOKUP(VALUE(MID($B1499,2,1)),_314_Table2,MATCH(MID($B1499,1,1),_314_Table2_ColumnLookup,0),FALSE)
+N("314"),
""))))))))))))))))))))))))</f>
        <v>#N/A</v>
      </c>
      <c r="F1499" s="238" t="e">
        <f>IF(AND(VALUE(LEFT($A1499,3))=309,LEN($B1499)=3),VLOOKUP(VALUE(MID($B1499,2,2)),_309_Table3,MATCH(MID($B1499,1,1),_309_Table3_ColumnLookup,0),FALSE),
  IF($C1499="309 LCR SummaryA",OneYearSCR,IF($C1499="309 LCR SummaryB",UltimateSCR,IF(VALUE(LEFT($A1499,3))=309,VLOOKUP(VALUE(MID($B1499,2,1)),_309_Table3,MATCH(MID($B1499,1,1),_309_Table3_ColumnLookup,0),FALSE)
+N("309"),
  IF(VALUE(LEFT($A1499,3))=310,VLOOKUP(VALUE(MID($B1499,2,1)),_310_Table3,MATCH(MID($B1499,1,1),_310_Table3_ColumnLookup,0),FALSE)
+N("310"),
  IF(AND(VALUE(LEFT($A1499,3))=311,LEN($I1499)=4),VLOOKUP($I1499,_311_Table3,MATCH($B1499,_311_Table3_ColumnLookup,0),FALSE),
  IF(AND(VALUE(LEFT($A1499,3))=311,OR($B1499="I2",$B1499="J2",$B1499="K2",$B1499="L2")),VLOOKUP('311'!$G$58,_311_Table3,MATCH(MID($B1499,1,1),_311_Table3_ColumnLookup,0),FALSE),
  IF(AND(VALUE(LEFT($A1499,3))=311,RIGHT($B1499,5)="Total"),VLOOKUP('311'!$G$59,_311_Table3,MATCH(MID($B1499,1,1),_311_Table3_ColumnLookup,0),FALSE),
  IF(VALUE(LEFT($A1499,3))=311,VLOOKUP(VALUE(MID($B1499,2,1)),_311_Table3,MATCH(MID($B1499,1,1),_311_Table3_ColumnLookup,0),FALSE)
+N("311"),
  IF(AND(VALUE(LEFT($A1499,3))=312,LEFT($G1499,10)="Unincepted",$B1499="G "),VLOOKUP(" ULO",_312_Table3,MATCH('312'!$N$16,_312_Table3_ColumnLookup,0),FALSE),
  IF(AND(VALUE(LEFT($A1499,3))=312,LEFT($G1499,10)="Unincepted",$B1499="O "),VLOOKUP(" ULO",_312_Table3,MATCH('312'!$V$16,_312_Table3_ColumnLookup,0),FALSE),
  IF(AND(VALUE(LEFT($A1499,3))=312,LEFT($G1499,10)="Unincepted",$B1499="Q "),VLOOKUP(" ULO",_312_Table3,MATCH('312'!$X$16,_312_Table3_ColumnLookup,0),FALSE),
  IF(AND(VALUE(LEFT($A1499,3))=312,LEFT($G1499,10)="Unincepted"),VLOOKUP(" ULO",_312_Table3,MATCH(LEFT($B1499,1),_312_Table3_ColumnLookup,0),FALSE),
  IF(AND(VALUE(LEFT($A1499,3))=312,LEFT($G1499,5)="Total",$B1499="G "),VLOOKUP('312'!$F$80,_312_Table3,MATCH('312'!$N$16,_312_Table3_ColumnLookup,0),FALSE),
  IF(AND(VALUE(LEFT($A1499,3))=312,LEFT($G1499,5)="Total",$B1499="O "),VLOOKUP('312'!$F$80,_312_Table3,MATCH('312'!$V$16,_312_Table3_ColumnLookup,0),FALSE),
  IF(AND(VALUE(LEFT($A1499,3))=312,LEFT($G1499,5)="Total",$B1499="Q "),VLOOKUP('312'!$F$80,_312_Table3,MATCH('312'!$X$16,_312_Table3_ColumnLookup,0),FALSE),
  IF(AND(VALUE(LEFT($A1499,3))=312,LEFT($G1499,5)="Total"),VLOOKUP('312'!$F$80,_312_Table3,MATCH(LEFT($B1499,1),_312_Table3_ColumnLookup,0),FALSE),
  IF(AND(VALUE(LEFT($A1499,3))=312,LEN($I1499)=4,$B1499="G"),VLOOKUP($I1499,_312_Table3,MATCH('312'!$N$16,_312_Table3_ColumnLookup,0),FALSE),
  IF(AND(VALUE(LEFT($A1499,3))=312,LEN($I1499)=4,$B1499="O"),VLOOKUP($I1499,_312_Table3,MATCH('312'!$V$16,_312_Table3_ColumnLookup,0),FALSE),
  IF(AND(VALUE(LEFT($A1499,3))=312,LEN($I1499)=4,$B1499="Q"),VLOOKUP($I1499,_312_Table3,MATCH('312'!$X$16,_312_Table3_ColumnLookup,0),FALSE),
  IF(AND(VALUE(LEFT($A1499,3))=312,LEN($I1499)=4),VLOOKUP($I1499,_312_Table3,MATCH(LEFT($B1499,1),_312_Table3_ColumnLookup,0),FALSE)
+N("312"),
  IF(VALUE(LEFT($A1499,3))=313,VLOOKUP(VALUE(MID($B1499,2,1)),_313_Table3,MATCH(MID($B1499,1,1),_313_Table3_ColumnLookup,0),FALSE)
+N("313"),
  IF(AND(VALUE(LEFT($A1499,3))=314,LEN($B1499)=3),VLOOKUP(VALUE(MID($B1499,2,2)),_314_Table3,MATCH(MID($B1499,1,1),_314_Table3_ColumnLookup,0),FALSE),
  IF(VALUE(LEFT($A1499,3))=314,VLOOKUP(VALUE(MID($B1499,2,1)),_314_Table3,MATCH(MID($B1499,1,1),_314_Table3_ColumnLookup,0),FALSE)
+N("314"),
""))))))))))))))))))))))))</f>
        <v>#N/A</v>
      </c>
      <c r="H1499" s="321" t="str">
        <f>IFERROR(
IF(ISERROR($D1499)=FALSE,$D1499,IF(ISERROR($E1499)=FALSE,$E1499,IF(ISERROR($F1499)=FALSE,$F1499
+N("012 checkboxes"),
IF(
IF(OR(LEFT($A1499,9)="Syndicate",LEFT($A1499,12)="NewSyndicate"),VLOOKUP($A1499,'012'!$J:$ZW,MATCH("Link to button",'012'!$J$1:$ZW$1,0),0)
+N("309 checkbox"),
IF($C1499="309 LCR Summary0",VLOOKUP("Notes990",'309'!$P:$ZZ,MATCH("Link to button",'309'!$P$1:$ZZ$1,0),0)
+N("313 checkboxes"),
IF($C1499="313 Financial Information0LcmVsScr",IF($C1499="309 LCR Summary0",VLOOKUP("LcmVsScr",'309'!$N:$ZZ,MATCH("Link to button",'309'!$N$1:$ZZ$1,0),0),
IF($C1499="313 Financial Information0LcrDocAttached",IF($C1499="309 LCR Summary0",VLOOKUP("LcrDocAttached",'309'!$N:$ZZ,MATCH("Link to button",'309'!$N$1:$ZZ$1,0),
0)))))))=1,TRUE,FALSE)
))),"")</f>
        <v/>
      </c>
    </row>
    <row r="1500" spans="1:8">
      <c r="A1500" s="237" t="e">
        <f>VLOOKUP($G1500,CSVLookups!$B:$R,MATCH(A$1,CSVLookups!$B$1:$R$1,0),FALSE)</f>
        <v>#N/A</v>
      </c>
      <c r="B1500" s="237" t="e">
        <f>VLOOKUP($G1500,CSVLookups!$B:$R,MATCH(B$1,CSVLookups!$B$1:$R$1,0),FALSE)</f>
        <v>#N/A</v>
      </c>
      <c r="C1500" s="238" t="e">
        <f t="shared" si="23"/>
        <v>#N/A</v>
      </c>
      <c r="D1500" s="238" t="e">
        <f>IF(AND(VALUE(LEFT($A1500,3))=309,LEN($B1500)=3),VLOOKUP(VALUE(MID($B1500,2,2)),_309_Table1,MATCH(MID($B1500,1,1),_309_Table1_ColumnLookup,0),FALSE),
  IF($C1500="309 LCR SummaryA",OneYearSCR,IF($C1500="309 LCR SummaryB",UltimateSCR,IF(VALUE(LEFT($A1500,3))=309,VLOOKUP(VALUE(MID($B1500,2,1)),_309_Table1,MATCH(MID($B1500,1,1),_309_Table1_ColumnLookup,0),FALSE)
+N("309"),
  IF(VALUE(LEFT($A1500,3))=310,VLOOKUP(VALUE(MID($B1500,2,1)),_310_Table1,MATCH(MID($B1500,1,1),_310_Table1_ColumnLookup,0),FALSE)
+N("310"),
  IF(AND(VALUE(LEFT($A1500,3))=311,LEN($I1500)=4),VLOOKUP($I1500,_311_Table1,MATCH($B1500,_311_Table1_ColumnLookup,0),FALSE),
  IF(AND(VALUE(LEFT($A1500,3))=311,OR($B1500="I2",$B1500="J2",$B1500="K2",$B1500="L2")),VLOOKUP('311'!$G$58,_311_Table1,MATCH(MID($B1500,1,1),_311_Table1_ColumnLookup,0),FALSE),
  IF(AND(VALUE(LEFT($A1500,3))=311,RIGHT($B1500,5)="Total"),VLOOKUP('311'!$G$59,_311_Table1,MATCH(MID($B1500,1,1),_311_Table1_ColumnLookup,0),FALSE),
  IF(VALUE(LEFT($A1500,3))=311,VLOOKUP(VALUE(MID($B1500,2,1)),_311_Table1,MATCH(MID($B1500,1,1),_311_Table1_ColumnLookup,0),FALSE)
+N("311"),
  IF(AND(VALUE(LEFT($A1500,3))=312,LEFT($G1500,10)="Unincepted",$B1500="G "),VLOOKUP(" ULO",_312_Table1,MATCH('312'!$N$16,_312_Table1_ColumnLookup,0),FALSE),
  IF(AND(VALUE(LEFT($A1500,3))=312,LEFT($G1500,10)="Unincepted",$B1500="O "),VLOOKUP(" ULO",_312_Table1,MATCH('312'!$V$16,_312_Table1_ColumnLookup,0),FALSE),
  IF(AND(VALUE(LEFT($A1500,3))=312,LEFT($G1500,10)="Unincepted",$B1500="Q "),VLOOKUP(" ULO",_312_Table1,MATCH('312'!$X$16,_312_Table1_ColumnLookup,0),FALSE),
  IF(AND(VALUE(LEFT($A1500,3))=312,LEFT($G1500,10)="Unincepted"),VLOOKUP(" ULO",_312_Table1,MATCH(LEFT($B1500,1),_312_Table1_ColumnLookup,0),FALSE),
  IF(AND(VALUE(LEFT($A1500,3))=312,LEFT($G1500,5)="Total",$B1500="G "),VLOOKUP('312'!$F$80,_312_Table1,MATCH('312'!$N$16,_312_Table1_ColumnLookup,0),FALSE),
  IF(AND(VALUE(LEFT($A1500,3))=312,LEFT($G1500,5)="Total",$B1500="O "),VLOOKUP('312'!$F$80,_312_Table1,MATCH('312'!$V$16,_312_Table1_ColumnLookup,0),FALSE),
  IF(AND(VALUE(LEFT($A1500,3))=312,LEFT($G1500,5)="Total",$B1500="Q "),VLOOKUP('312'!$F$80,_312_Table1,MATCH('312'!$X$16,_312_Table1_ColumnLookup,0),FALSE),
  IF(AND(VALUE(LEFT($A1500,3))=312,LEFT($G1500,5)="Total"),VLOOKUP('312'!$F$80,_312_Table1,MATCH(LEFT($B1500,1),_312_Table1_ColumnLookup,0),FALSE),
  IF(AND(VALUE(LEFT($A1500,3))=312,LEN($I1500)=4,$B1500="G"),VLOOKUP($I1500,_312_Table1,MATCH('312'!$N$16,_312_Table1_ColumnLookup,0),FALSE),
  IF(AND(VALUE(LEFT($A1500,3))=312,LEN($I1500)=4,$B1500="O"),VLOOKUP($I1500,_312_Table1,MATCH('312'!$V$16,_312_Table1_ColumnLookup,0),FALSE),
  IF(AND(VALUE(LEFT($A1500,3))=312,LEN($I1500)=4,$B1500="Q"),VLOOKUP($I1500,_312_Table1,MATCH('312'!$X$16,_312_Table1_ColumnLookup,0),FALSE),
  IF(AND(VALUE(LEFT($A1500,3))=312,LEN($I1500)=4),VLOOKUP($I1500,_312_Table1,MATCH(LEFT($B1500,1),_312_Table1_ColumnLookup,0),FALSE)
+N("312"),
  IF(VALUE(LEFT($A1500,3))=313,VLOOKUP(VALUE(MID($B1500,2,1)),_313_Table1,MATCH(MID($B1500,1,1),_313_Table1_ColumnLookup,0),FALSE)
+N("313"),
  IF(AND(VALUE(LEFT($A1500,3))=314,LEN($B1500)=3),VLOOKUP(VALUE(MID($B1500,2,2)),_314_Table1,MATCH(MID($B1500,1,1),_314_Table1_ColumnLookup,0),FALSE),
  IF(VALUE(LEFT($A1500,3))=314,VLOOKUP(VALUE(MID($B1500,2,1)),_314_Table1,MATCH(MID($B1500,1,1),_314_Table1_ColumnLookup,0),FALSE)
+N("314"),
""))))))))))))))))))))))))</f>
        <v>#N/A</v>
      </c>
      <c r="E1500" s="238" t="e">
        <f>IF(AND(VALUE(LEFT($A1500,3))=309,LEN($B1500)=3),VLOOKUP(VALUE(MID($B1500,2,2)),_309_Table2,MATCH(MID($B1500,1,1),_309_Table2_ColumnLookup,0),FALSE),
  IF($C1500="309 LCR SummaryA",OneYearSCR,IF($C1500="309 LCR SummaryB",UltimateSCR,IF(VALUE(LEFT($A1500,3))=309,VLOOKUP(VALUE(MID($B1500,2,1)),_309_Table2,MATCH(MID($B1500,1,1),_309_Table2_ColumnLookup,0),FALSE)
+N("309"),
  IF(VALUE(LEFT($A1500,3))=310,VLOOKUP(VALUE(MID($B1500,2,1)),_310_Table2,MATCH(MID($B1500,1,1),_310_Table2_ColumnLookup,0),FALSE)
+N("310"),
  IF(AND(VALUE(LEFT($A1500,3))=311,LEN($I1500)=4),VLOOKUP($I1500,_311_Table2,MATCH($B1500,_311_Table2_ColumnLookup,0),FALSE),
  IF(AND(VALUE(LEFT($A1500,3))=311,OR($B1500="I2",$B1500="J2",$B1500="K2",$B1500="L2")),VLOOKUP('311'!$G$58,_311_Table2,MATCH(MID($B1500,1,1),_311_Table2_ColumnLookup,0),FALSE),
  IF(AND(VALUE(LEFT($A1500,3))=311,RIGHT($B1500,5)="Total"),VLOOKUP('311'!$G$59,_311_Table2,MATCH(MID($B1500,1,1),_311_Table2_ColumnLookup,0),FALSE),
  IF(VALUE(LEFT($A1500,3))=311,VLOOKUP(VALUE(MID($B1500,2,1)),_311_Table2,MATCH(MID($B1500,1,1),_311_Table2_ColumnLookup,0),FALSE)
+N("311"),
  IF(AND(VALUE(LEFT($A1500,3))=312,LEFT($G1500,10)="Unincepted",$B1500="G "),VLOOKUP(" ULO",_312_Table2,MATCH('312'!$N$16,_312_Table2_ColumnLookup,0),FALSE),
  IF(AND(VALUE(LEFT($A1500,3))=312,LEFT($G1500,10)="Unincepted",$B1500="O "),VLOOKUP(" ULO",_312_Table2,MATCH('312'!$V$16,_312_Table2_ColumnLookup,0),FALSE),
  IF(AND(VALUE(LEFT($A1500,3))=312,LEFT($G1500,10)="Unincepted",$B1500="Q "),VLOOKUP(" ULO",_312_Table2,MATCH('312'!$X$16,_312_Table2_ColumnLookup,0),FALSE),
  IF(AND(VALUE(LEFT($A1500,3))=312,LEFT($G1500,10)="Unincepted"),VLOOKUP(" ULO",_312_Table2,MATCH(LEFT($B1500,1),_312_Table2_ColumnLookup,0),FALSE),
  IF(AND(VALUE(LEFT($A1500,3))=312,LEFT($G1500,5)="Total",$B1500="G "),VLOOKUP('312'!$F$80,_312_Table2,MATCH('312'!$N$16,_312_Table2_ColumnLookup,0),FALSE),
  IF(AND(VALUE(LEFT($A1500,3))=312,LEFT($G1500,5)="Total",$B1500="O "),VLOOKUP('312'!$F$80,_312_Table2,MATCH('312'!$V$16,_312_Table2_ColumnLookup,0),FALSE),
  IF(AND(VALUE(LEFT($A1500,3))=312,LEFT($G1500,5)="Total",$B1500="Q "),VLOOKUP('312'!$F$80,_312_Table2,MATCH('312'!$X$16,_312_Table2_ColumnLookup,0),FALSE),
  IF(AND(VALUE(LEFT($A1500,3))=312,LEFT($G1500,5)="Total"),VLOOKUP('312'!$F$80,_312_Table2,MATCH(LEFT($B1500,1),_312_Table2_ColumnLookup,0),FALSE),
  IF(AND(VALUE(LEFT($A1500,3))=312,LEN($I1500)=4,$B1500="G"),VLOOKUP($I1500,_312_Table2,MATCH('312'!$N$16,_312_Table2_ColumnLookup,0),FALSE),
  IF(AND(VALUE(LEFT($A1500,3))=312,LEN($I1500)=4,$B1500="O"),VLOOKUP($I1500,_312_Table2,MATCH('312'!$V$16,_312_Table2_ColumnLookup,0),FALSE),
  IF(AND(VALUE(LEFT($A1500,3))=312,LEN($I1500)=4,$B1500="Q"),VLOOKUP($I1500,_312_Table2,MATCH('312'!$X$16,_312_Table2_ColumnLookup,0),FALSE),
  IF(AND(VALUE(LEFT($A1500,3))=312,LEN($I1500)=4),VLOOKUP($I1500,_312_Table2,MATCH(LEFT($B1500,1),_312_Table2_ColumnLookup,0),FALSE)
+N("312"),
  IF(VALUE(LEFT($A1500,3))=313,VLOOKUP(VALUE(MID($B1500,2,1)),_313_Table2,MATCH(MID($B1500,1,1),_313_Table2_ColumnLookup,0),FALSE)
+N("313"),
  IF(AND(VALUE(LEFT($A1500,3))=314,LEN($B1500)=3),VLOOKUP(VALUE(MID($B1500,2,2)),_314_Table2,MATCH(MID($B1500,1,1),_314_Table2_ColumnLookup,0),FALSE),
  IF(VALUE(LEFT($A1500,3))=314,VLOOKUP(VALUE(MID($B1500,2,1)),_314_Table2,MATCH(MID($B1500,1,1),_314_Table2_ColumnLookup,0),FALSE)
+N("314"),
""))))))))))))))))))))))))</f>
        <v>#N/A</v>
      </c>
      <c r="F1500" s="238" t="e">
        <f>IF(AND(VALUE(LEFT($A1500,3))=309,LEN($B1500)=3),VLOOKUP(VALUE(MID($B1500,2,2)),_309_Table3,MATCH(MID($B1500,1,1),_309_Table3_ColumnLookup,0),FALSE),
  IF($C1500="309 LCR SummaryA",OneYearSCR,IF($C1500="309 LCR SummaryB",UltimateSCR,IF(VALUE(LEFT($A1500,3))=309,VLOOKUP(VALUE(MID($B1500,2,1)),_309_Table3,MATCH(MID($B1500,1,1),_309_Table3_ColumnLookup,0),FALSE)
+N("309"),
  IF(VALUE(LEFT($A1500,3))=310,VLOOKUP(VALUE(MID($B1500,2,1)),_310_Table3,MATCH(MID($B1500,1,1),_310_Table3_ColumnLookup,0),FALSE)
+N("310"),
  IF(AND(VALUE(LEFT($A1500,3))=311,LEN($I1500)=4),VLOOKUP($I1500,_311_Table3,MATCH($B1500,_311_Table3_ColumnLookup,0),FALSE),
  IF(AND(VALUE(LEFT($A1500,3))=311,OR($B1500="I2",$B1500="J2",$B1500="K2",$B1500="L2")),VLOOKUP('311'!$G$58,_311_Table3,MATCH(MID($B1500,1,1),_311_Table3_ColumnLookup,0),FALSE),
  IF(AND(VALUE(LEFT($A1500,3))=311,RIGHT($B1500,5)="Total"),VLOOKUP('311'!$G$59,_311_Table3,MATCH(MID($B1500,1,1),_311_Table3_ColumnLookup,0),FALSE),
  IF(VALUE(LEFT($A1500,3))=311,VLOOKUP(VALUE(MID($B1500,2,1)),_311_Table3,MATCH(MID($B1500,1,1),_311_Table3_ColumnLookup,0),FALSE)
+N("311"),
  IF(AND(VALUE(LEFT($A1500,3))=312,LEFT($G1500,10)="Unincepted",$B1500="G "),VLOOKUP(" ULO",_312_Table3,MATCH('312'!$N$16,_312_Table3_ColumnLookup,0),FALSE),
  IF(AND(VALUE(LEFT($A1500,3))=312,LEFT($G1500,10)="Unincepted",$B1500="O "),VLOOKUP(" ULO",_312_Table3,MATCH('312'!$V$16,_312_Table3_ColumnLookup,0),FALSE),
  IF(AND(VALUE(LEFT($A1500,3))=312,LEFT($G1500,10)="Unincepted",$B1500="Q "),VLOOKUP(" ULO",_312_Table3,MATCH('312'!$X$16,_312_Table3_ColumnLookup,0),FALSE),
  IF(AND(VALUE(LEFT($A1500,3))=312,LEFT($G1500,10)="Unincepted"),VLOOKUP(" ULO",_312_Table3,MATCH(LEFT($B1500,1),_312_Table3_ColumnLookup,0),FALSE),
  IF(AND(VALUE(LEFT($A1500,3))=312,LEFT($G1500,5)="Total",$B1500="G "),VLOOKUP('312'!$F$80,_312_Table3,MATCH('312'!$N$16,_312_Table3_ColumnLookup,0),FALSE),
  IF(AND(VALUE(LEFT($A1500,3))=312,LEFT($G1500,5)="Total",$B1500="O "),VLOOKUP('312'!$F$80,_312_Table3,MATCH('312'!$V$16,_312_Table3_ColumnLookup,0),FALSE),
  IF(AND(VALUE(LEFT($A1500,3))=312,LEFT($G1500,5)="Total",$B1500="Q "),VLOOKUP('312'!$F$80,_312_Table3,MATCH('312'!$X$16,_312_Table3_ColumnLookup,0),FALSE),
  IF(AND(VALUE(LEFT($A1500,3))=312,LEFT($G1500,5)="Total"),VLOOKUP('312'!$F$80,_312_Table3,MATCH(LEFT($B1500,1),_312_Table3_ColumnLookup,0),FALSE),
  IF(AND(VALUE(LEFT($A1500,3))=312,LEN($I1500)=4,$B1500="G"),VLOOKUP($I1500,_312_Table3,MATCH('312'!$N$16,_312_Table3_ColumnLookup,0),FALSE),
  IF(AND(VALUE(LEFT($A1500,3))=312,LEN($I1500)=4,$B1500="O"),VLOOKUP($I1500,_312_Table3,MATCH('312'!$V$16,_312_Table3_ColumnLookup,0),FALSE),
  IF(AND(VALUE(LEFT($A1500,3))=312,LEN($I1500)=4,$B1500="Q"),VLOOKUP($I1500,_312_Table3,MATCH('312'!$X$16,_312_Table3_ColumnLookup,0),FALSE),
  IF(AND(VALUE(LEFT($A1500,3))=312,LEN($I1500)=4),VLOOKUP($I1500,_312_Table3,MATCH(LEFT($B1500,1),_312_Table3_ColumnLookup,0),FALSE)
+N("312"),
  IF(VALUE(LEFT($A1500,3))=313,VLOOKUP(VALUE(MID($B1500,2,1)),_313_Table3,MATCH(MID($B1500,1,1),_313_Table3_ColumnLookup,0),FALSE)
+N("313"),
  IF(AND(VALUE(LEFT($A1500,3))=314,LEN($B1500)=3),VLOOKUP(VALUE(MID($B1500,2,2)),_314_Table3,MATCH(MID($B1500,1,1),_314_Table3_ColumnLookup,0),FALSE),
  IF(VALUE(LEFT($A1500,3))=314,VLOOKUP(VALUE(MID($B1500,2,1)),_314_Table3,MATCH(MID($B1500,1,1),_314_Table3_ColumnLookup,0),FALSE)
+N("314"),
""))))))))))))))))))))))))</f>
        <v>#N/A</v>
      </c>
      <c r="H1500" s="321" t="str">
        <f>IFERROR(
IF(ISERROR($D1500)=FALSE,$D1500,IF(ISERROR($E1500)=FALSE,$E1500,IF(ISERROR($F1500)=FALSE,$F1500
+N("012 checkboxes"),
IF(
IF(OR(LEFT($A1500,9)="Syndicate",LEFT($A1500,12)="NewSyndicate"),VLOOKUP($A1500,'012'!$J:$ZW,MATCH("Link to button",'012'!$J$1:$ZW$1,0),0)
+N("309 checkbox"),
IF($C1500="309 LCR Summary0",VLOOKUP("Notes990",'309'!$P:$ZZ,MATCH("Link to button",'309'!$P$1:$ZZ$1,0),0)
+N("313 checkboxes"),
IF($C1500="313 Financial Information0LcmVsScr",IF($C1500="309 LCR Summary0",VLOOKUP("LcmVsScr",'309'!$N:$ZZ,MATCH("Link to button",'309'!$N$1:$ZZ$1,0),0),
IF($C1500="313 Financial Information0LcrDocAttached",IF($C1500="309 LCR Summary0",VLOOKUP("LcrDocAttached",'309'!$N:$ZZ,MATCH("Link to button",'309'!$N$1:$ZZ$1,0),
0)))))))=1,TRUE,FALSE)
))),"")</f>
        <v/>
      </c>
    </row>
    <row r="1501" spans="1:8">
      <c r="A1501" s="237" t="e">
        <f>VLOOKUP($G1501,CSVLookups!$B:$R,MATCH(A$1,CSVLookups!$B$1:$R$1,0),FALSE)</f>
        <v>#N/A</v>
      </c>
      <c r="B1501" s="237" t="e">
        <f>VLOOKUP($G1501,CSVLookups!$B:$R,MATCH(B$1,CSVLookups!$B$1:$R$1,0),FALSE)</f>
        <v>#N/A</v>
      </c>
      <c r="C1501" s="238" t="e">
        <f t="shared" si="23"/>
        <v>#N/A</v>
      </c>
      <c r="D1501" s="238" t="e">
        <f>IF(AND(VALUE(LEFT($A1501,3))=309,LEN($B1501)=3),VLOOKUP(VALUE(MID($B1501,2,2)),_309_Table1,MATCH(MID($B1501,1,1),_309_Table1_ColumnLookup,0),FALSE),
  IF($C1501="309 LCR SummaryA",OneYearSCR,IF($C1501="309 LCR SummaryB",UltimateSCR,IF(VALUE(LEFT($A1501,3))=309,VLOOKUP(VALUE(MID($B1501,2,1)),_309_Table1,MATCH(MID($B1501,1,1),_309_Table1_ColumnLookup,0),FALSE)
+N("309"),
  IF(VALUE(LEFT($A1501,3))=310,VLOOKUP(VALUE(MID($B1501,2,1)),_310_Table1,MATCH(MID($B1501,1,1),_310_Table1_ColumnLookup,0),FALSE)
+N("310"),
  IF(AND(VALUE(LEFT($A1501,3))=311,LEN($I1501)=4),VLOOKUP($I1501,_311_Table1,MATCH($B1501,_311_Table1_ColumnLookup,0),FALSE),
  IF(AND(VALUE(LEFT($A1501,3))=311,OR($B1501="I2",$B1501="J2",$B1501="K2",$B1501="L2")),VLOOKUP('311'!$G$58,_311_Table1,MATCH(MID($B1501,1,1),_311_Table1_ColumnLookup,0),FALSE),
  IF(AND(VALUE(LEFT($A1501,3))=311,RIGHT($B1501,5)="Total"),VLOOKUP('311'!$G$59,_311_Table1,MATCH(MID($B1501,1,1),_311_Table1_ColumnLookup,0),FALSE),
  IF(VALUE(LEFT($A1501,3))=311,VLOOKUP(VALUE(MID($B1501,2,1)),_311_Table1,MATCH(MID($B1501,1,1),_311_Table1_ColumnLookup,0),FALSE)
+N("311"),
  IF(AND(VALUE(LEFT($A1501,3))=312,LEFT($G1501,10)="Unincepted",$B1501="G "),VLOOKUP(" ULO",_312_Table1,MATCH('312'!$N$16,_312_Table1_ColumnLookup,0),FALSE),
  IF(AND(VALUE(LEFT($A1501,3))=312,LEFT($G1501,10)="Unincepted",$B1501="O "),VLOOKUP(" ULO",_312_Table1,MATCH('312'!$V$16,_312_Table1_ColumnLookup,0),FALSE),
  IF(AND(VALUE(LEFT($A1501,3))=312,LEFT($G1501,10)="Unincepted",$B1501="Q "),VLOOKUP(" ULO",_312_Table1,MATCH('312'!$X$16,_312_Table1_ColumnLookup,0),FALSE),
  IF(AND(VALUE(LEFT($A1501,3))=312,LEFT($G1501,10)="Unincepted"),VLOOKUP(" ULO",_312_Table1,MATCH(LEFT($B1501,1),_312_Table1_ColumnLookup,0),FALSE),
  IF(AND(VALUE(LEFT($A1501,3))=312,LEFT($G1501,5)="Total",$B1501="G "),VLOOKUP('312'!$F$80,_312_Table1,MATCH('312'!$N$16,_312_Table1_ColumnLookup,0),FALSE),
  IF(AND(VALUE(LEFT($A1501,3))=312,LEFT($G1501,5)="Total",$B1501="O "),VLOOKUP('312'!$F$80,_312_Table1,MATCH('312'!$V$16,_312_Table1_ColumnLookup,0),FALSE),
  IF(AND(VALUE(LEFT($A1501,3))=312,LEFT($G1501,5)="Total",$B1501="Q "),VLOOKUP('312'!$F$80,_312_Table1,MATCH('312'!$X$16,_312_Table1_ColumnLookup,0),FALSE),
  IF(AND(VALUE(LEFT($A1501,3))=312,LEFT($G1501,5)="Total"),VLOOKUP('312'!$F$80,_312_Table1,MATCH(LEFT($B1501,1),_312_Table1_ColumnLookup,0),FALSE),
  IF(AND(VALUE(LEFT($A1501,3))=312,LEN($I1501)=4,$B1501="G"),VLOOKUP($I1501,_312_Table1,MATCH('312'!$N$16,_312_Table1_ColumnLookup,0),FALSE),
  IF(AND(VALUE(LEFT($A1501,3))=312,LEN($I1501)=4,$B1501="O"),VLOOKUP($I1501,_312_Table1,MATCH('312'!$V$16,_312_Table1_ColumnLookup,0),FALSE),
  IF(AND(VALUE(LEFT($A1501,3))=312,LEN($I1501)=4,$B1501="Q"),VLOOKUP($I1501,_312_Table1,MATCH('312'!$X$16,_312_Table1_ColumnLookup,0),FALSE),
  IF(AND(VALUE(LEFT($A1501,3))=312,LEN($I1501)=4),VLOOKUP($I1501,_312_Table1,MATCH(LEFT($B1501,1),_312_Table1_ColumnLookup,0),FALSE)
+N("312"),
  IF(VALUE(LEFT($A1501,3))=313,VLOOKUP(VALUE(MID($B1501,2,1)),_313_Table1,MATCH(MID($B1501,1,1),_313_Table1_ColumnLookup,0),FALSE)
+N("313"),
  IF(AND(VALUE(LEFT($A1501,3))=314,LEN($B1501)=3),VLOOKUP(VALUE(MID($B1501,2,2)),_314_Table1,MATCH(MID($B1501,1,1),_314_Table1_ColumnLookup,0),FALSE),
  IF(VALUE(LEFT($A1501,3))=314,VLOOKUP(VALUE(MID($B1501,2,1)),_314_Table1,MATCH(MID($B1501,1,1),_314_Table1_ColumnLookup,0),FALSE)
+N("314"),
""))))))))))))))))))))))))</f>
        <v>#N/A</v>
      </c>
      <c r="E1501" s="238" t="e">
        <f>IF(AND(VALUE(LEFT($A1501,3))=309,LEN($B1501)=3),VLOOKUP(VALUE(MID($B1501,2,2)),_309_Table2,MATCH(MID($B1501,1,1),_309_Table2_ColumnLookup,0),FALSE),
  IF($C1501="309 LCR SummaryA",OneYearSCR,IF($C1501="309 LCR SummaryB",UltimateSCR,IF(VALUE(LEFT($A1501,3))=309,VLOOKUP(VALUE(MID($B1501,2,1)),_309_Table2,MATCH(MID($B1501,1,1),_309_Table2_ColumnLookup,0),FALSE)
+N("309"),
  IF(VALUE(LEFT($A1501,3))=310,VLOOKUP(VALUE(MID($B1501,2,1)),_310_Table2,MATCH(MID($B1501,1,1),_310_Table2_ColumnLookup,0),FALSE)
+N("310"),
  IF(AND(VALUE(LEFT($A1501,3))=311,LEN($I1501)=4),VLOOKUP($I1501,_311_Table2,MATCH($B1501,_311_Table2_ColumnLookup,0),FALSE),
  IF(AND(VALUE(LEFT($A1501,3))=311,OR($B1501="I2",$B1501="J2",$B1501="K2",$B1501="L2")),VLOOKUP('311'!$G$58,_311_Table2,MATCH(MID($B1501,1,1),_311_Table2_ColumnLookup,0),FALSE),
  IF(AND(VALUE(LEFT($A1501,3))=311,RIGHT($B1501,5)="Total"),VLOOKUP('311'!$G$59,_311_Table2,MATCH(MID($B1501,1,1),_311_Table2_ColumnLookup,0),FALSE),
  IF(VALUE(LEFT($A1501,3))=311,VLOOKUP(VALUE(MID($B1501,2,1)),_311_Table2,MATCH(MID($B1501,1,1),_311_Table2_ColumnLookup,0),FALSE)
+N("311"),
  IF(AND(VALUE(LEFT($A1501,3))=312,LEFT($G1501,10)="Unincepted",$B1501="G "),VLOOKUP(" ULO",_312_Table2,MATCH('312'!$N$16,_312_Table2_ColumnLookup,0),FALSE),
  IF(AND(VALUE(LEFT($A1501,3))=312,LEFT($G1501,10)="Unincepted",$B1501="O "),VLOOKUP(" ULO",_312_Table2,MATCH('312'!$V$16,_312_Table2_ColumnLookup,0),FALSE),
  IF(AND(VALUE(LEFT($A1501,3))=312,LEFT($G1501,10)="Unincepted",$B1501="Q "),VLOOKUP(" ULO",_312_Table2,MATCH('312'!$X$16,_312_Table2_ColumnLookup,0),FALSE),
  IF(AND(VALUE(LEFT($A1501,3))=312,LEFT($G1501,10)="Unincepted"),VLOOKUP(" ULO",_312_Table2,MATCH(LEFT($B1501,1),_312_Table2_ColumnLookup,0),FALSE),
  IF(AND(VALUE(LEFT($A1501,3))=312,LEFT($G1501,5)="Total",$B1501="G "),VLOOKUP('312'!$F$80,_312_Table2,MATCH('312'!$N$16,_312_Table2_ColumnLookup,0),FALSE),
  IF(AND(VALUE(LEFT($A1501,3))=312,LEFT($G1501,5)="Total",$B1501="O "),VLOOKUP('312'!$F$80,_312_Table2,MATCH('312'!$V$16,_312_Table2_ColumnLookup,0),FALSE),
  IF(AND(VALUE(LEFT($A1501,3))=312,LEFT($G1501,5)="Total",$B1501="Q "),VLOOKUP('312'!$F$80,_312_Table2,MATCH('312'!$X$16,_312_Table2_ColumnLookup,0),FALSE),
  IF(AND(VALUE(LEFT($A1501,3))=312,LEFT($G1501,5)="Total"),VLOOKUP('312'!$F$80,_312_Table2,MATCH(LEFT($B1501,1),_312_Table2_ColumnLookup,0),FALSE),
  IF(AND(VALUE(LEFT($A1501,3))=312,LEN($I1501)=4,$B1501="G"),VLOOKUP($I1501,_312_Table2,MATCH('312'!$N$16,_312_Table2_ColumnLookup,0),FALSE),
  IF(AND(VALUE(LEFT($A1501,3))=312,LEN($I1501)=4,$B1501="O"),VLOOKUP($I1501,_312_Table2,MATCH('312'!$V$16,_312_Table2_ColumnLookup,0),FALSE),
  IF(AND(VALUE(LEFT($A1501,3))=312,LEN($I1501)=4,$B1501="Q"),VLOOKUP($I1501,_312_Table2,MATCH('312'!$X$16,_312_Table2_ColumnLookup,0),FALSE),
  IF(AND(VALUE(LEFT($A1501,3))=312,LEN($I1501)=4),VLOOKUP($I1501,_312_Table2,MATCH(LEFT($B1501,1),_312_Table2_ColumnLookup,0),FALSE)
+N("312"),
  IF(VALUE(LEFT($A1501,3))=313,VLOOKUP(VALUE(MID($B1501,2,1)),_313_Table2,MATCH(MID($B1501,1,1),_313_Table2_ColumnLookup,0),FALSE)
+N("313"),
  IF(AND(VALUE(LEFT($A1501,3))=314,LEN($B1501)=3),VLOOKUP(VALUE(MID($B1501,2,2)),_314_Table2,MATCH(MID($B1501,1,1),_314_Table2_ColumnLookup,0),FALSE),
  IF(VALUE(LEFT($A1501,3))=314,VLOOKUP(VALUE(MID($B1501,2,1)),_314_Table2,MATCH(MID($B1501,1,1),_314_Table2_ColumnLookup,0),FALSE)
+N("314"),
""))))))))))))))))))))))))</f>
        <v>#N/A</v>
      </c>
      <c r="F1501" s="238" t="e">
        <f>IF(AND(VALUE(LEFT($A1501,3))=309,LEN($B1501)=3),VLOOKUP(VALUE(MID($B1501,2,2)),_309_Table3,MATCH(MID($B1501,1,1),_309_Table3_ColumnLookup,0),FALSE),
  IF($C1501="309 LCR SummaryA",OneYearSCR,IF($C1501="309 LCR SummaryB",UltimateSCR,IF(VALUE(LEFT($A1501,3))=309,VLOOKUP(VALUE(MID($B1501,2,1)),_309_Table3,MATCH(MID($B1501,1,1),_309_Table3_ColumnLookup,0),FALSE)
+N("309"),
  IF(VALUE(LEFT($A1501,3))=310,VLOOKUP(VALUE(MID($B1501,2,1)),_310_Table3,MATCH(MID($B1501,1,1),_310_Table3_ColumnLookup,0),FALSE)
+N("310"),
  IF(AND(VALUE(LEFT($A1501,3))=311,LEN($I1501)=4),VLOOKUP($I1501,_311_Table3,MATCH($B1501,_311_Table3_ColumnLookup,0),FALSE),
  IF(AND(VALUE(LEFT($A1501,3))=311,OR($B1501="I2",$B1501="J2",$B1501="K2",$B1501="L2")),VLOOKUP('311'!$G$58,_311_Table3,MATCH(MID($B1501,1,1),_311_Table3_ColumnLookup,0),FALSE),
  IF(AND(VALUE(LEFT($A1501,3))=311,RIGHT($B1501,5)="Total"),VLOOKUP('311'!$G$59,_311_Table3,MATCH(MID($B1501,1,1),_311_Table3_ColumnLookup,0),FALSE),
  IF(VALUE(LEFT($A1501,3))=311,VLOOKUP(VALUE(MID($B1501,2,1)),_311_Table3,MATCH(MID($B1501,1,1),_311_Table3_ColumnLookup,0),FALSE)
+N("311"),
  IF(AND(VALUE(LEFT($A1501,3))=312,LEFT($G1501,10)="Unincepted",$B1501="G "),VLOOKUP(" ULO",_312_Table3,MATCH('312'!$N$16,_312_Table3_ColumnLookup,0),FALSE),
  IF(AND(VALUE(LEFT($A1501,3))=312,LEFT($G1501,10)="Unincepted",$B1501="O "),VLOOKUP(" ULO",_312_Table3,MATCH('312'!$V$16,_312_Table3_ColumnLookup,0),FALSE),
  IF(AND(VALUE(LEFT($A1501,3))=312,LEFT($G1501,10)="Unincepted",$B1501="Q "),VLOOKUP(" ULO",_312_Table3,MATCH('312'!$X$16,_312_Table3_ColumnLookup,0),FALSE),
  IF(AND(VALUE(LEFT($A1501,3))=312,LEFT($G1501,10)="Unincepted"),VLOOKUP(" ULO",_312_Table3,MATCH(LEFT($B1501,1),_312_Table3_ColumnLookup,0),FALSE),
  IF(AND(VALUE(LEFT($A1501,3))=312,LEFT($G1501,5)="Total",$B1501="G "),VLOOKUP('312'!$F$80,_312_Table3,MATCH('312'!$N$16,_312_Table3_ColumnLookup,0),FALSE),
  IF(AND(VALUE(LEFT($A1501,3))=312,LEFT($G1501,5)="Total",$B1501="O "),VLOOKUP('312'!$F$80,_312_Table3,MATCH('312'!$V$16,_312_Table3_ColumnLookup,0),FALSE),
  IF(AND(VALUE(LEFT($A1501,3))=312,LEFT($G1501,5)="Total",$B1501="Q "),VLOOKUP('312'!$F$80,_312_Table3,MATCH('312'!$X$16,_312_Table3_ColumnLookup,0),FALSE),
  IF(AND(VALUE(LEFT($A1501,3))=312,LEFT($G1501,5)="Total"),VLOOKUP('312'!$F$80,_312_Table3,MATCH(LEFT($B1501,1),_312_Table3_ColumnLookup,0),FALSE),
  IF(AND(VALUE(LEFT($A1501,3))=312,LEN($I1501)=4,$B1501="G"),VLOOKUP($I1501,_312_Table3,MATCH('312'!$N$16,_312_Table3_ColumnLookup,0),FALSE),
  IF(AND(VALUE(LEFT($A1501,3))=312,LEN($I1501)=4,$B1501="O"),VLOOKUP($I1501,_312_Table3,MATCH('312'!$V$16,_312_Table3_ColumnLookup,0),FALSE),
  IF(AND(VALUE(LEFT($A1501,3))=312,LEN($I1501)=4,$B1501="Q"),VLOOKUP($I1501,_312_Table3,MATCH('312'!$X$16,_312_Table3_ColumnLookup,0),FALSE),
  IF(AND(VALUE(LEFT($A1501,3))=312,LEN($I1501)=4),VLOOKUP($I1501,_312_Table3,MATCH(LEFT($B1501,1),_312_Table3_ColumnLookup,0),FALSE)
+N("312"),
  IF(VALUE(LEFT($A1501,3))=313,VLOOKUP(VALUE(MID($B1501,2,1)),_313_Table3,MATCH(MID($B1501,1,1),_313_Table3_ColumnLookup,0),FALSE)
+N("313"),
  IF(AND(VALUE(LEFT($A1501,3))=314,LEN($B1501)=3),VLOOKUP(VALUE(MID($B1501,2,2)),_314_Table3,MATCH(MID($B1501,1,1),_314_Table3_ColumnLookup,0),FALSE),
  IF(VALUE(LEFT($A1501,3))=314,VLOOKUP(VALUE(MID($B1501,2,1)),_314_Table3,MATCH(MID($B1501,1,1),_314_Table3_ColumnLookup,0),FALSE)
+N("314"),
""))))))))))))))))))))))))</f>
        <v>#N/A</v>
      </c>
      <c r="H1501" s="321" t="str">
        <f>IFERROR(
IF(ISERROR($D1501)=FALSE,$D1501,IF(ISERROR($E1501)=FALSE,$E1501,IF(ISERROR($F1501)=FALSE,$F1501
+N("012 checkboxes"),
IF(
IF(OR(LEFT($A1501,9)="Syndicate",LEFT($A1501,12)="NewSyndicate"),VLOOKUP($A1501,'012'!$J:$ZW,MATCH("Link to button",'012'!$J$1:$ZW$1,0),0)
+N("309 checkbox"),
IF($C1501="309 LCR Summary0",VLOOKUP("Notes990",'309'!$P:$ZZ,MATCH("Link to button",'309'!$P$1:$ZZ$1,0),0)
+N("313 checkboxes"),
IF($C1501="313 Financial Information0LcmVsScr",IF($C1501="309 LCR Summary0",VLOOKUP("LcmVsScr",'309'!$N:$ZZ,MATCH("Link to button",'309'!$N$1:$ZZ$1,0),0),
IF($C1501="313 Financial Information0LcrDocAttached",IF($C1501="309 LCR Summary0",VLOOKUP("LcrDocAttached",'309'!$N:$ZZ,MATCH("Link to button",'309'!$N$1:$ZZ$1,0),
0)))))))=1,TRUE,FALSE)
))),"")</f>
        <v/>
      </c>
    </row>
    <row r="1502" spans="1:8">
      <c r="A1502" s="237" t="e">
        <f>VLOOKUP($G1502,CSVLookups!$B:$R,MATCH(A$1,CSVLookups!$B$1:$R$1,0),FALSE)</f>
        <v>#N/A</v>
      </c>
      <c r="B1502" s="237" t="e">
        <f>VLOOKUP($G1502,CSVLookups!$B:$R,MATCH(B$1,CSVLookups!$B$1:$R$1,0),FALSE)</f>
        <v>#N/A</v>
      </c>
      <c r="C1502" s="238" t="e">
        <f t="shared" si="23"/>
        <v>#N/A</v>
      </c>
      <c r="D1502" s="238" t="e">
        <f>IF(AND(VALUE(LEFT($A1502,3))=309,LEN($B1502)=3),VLOOKUP(VALUE(MID($B1502,2,2)),_309_Table1,MATCH(MID($B1502,1,1),_309_Table1_ColumnLookup,0),FALSE),
  IF($C1502="309 LCR SummaryA",OneYearSCR,IF($C1502="309 LCR SummaryB",UltimateSCR,IF(VALUE(LEFT($A1502,3))=309,VLOOKUP(VALUE(MID($B1502,2,1)),_309_Table1,MATCH(MID($B1502,1,1),_309_Table1_ColumnLookup,0),FALSE)
+N("309"),
  IF(VALUE(LEFT($A1502,3))=310,VLOOKUP(VALUE(MID($B1502,2,1)),_310_Table1,MATCH(MID($B1502,1,1),_310_Table1_ColumnLookup,0),FALSE)
+N("310"),
  IF(AND(VALUE(LEFT($A1502,3))=311,LEN($I1502)=4),VLOOKUP($I1502,_311_Table1,MATCH($B1502,_311_Table1_ColumnLookup,0),FALSE),
  IF(AND(VALUE(LEFT($A1502,3))=311,OR($B1502="I2",$B1502="J2",$B1502="K2",$B1502="L2")),VLOOKUP('311'!$G$58,_311_Table1,MATCH(MID($B1502,1,1),_311_Table1_ColumnLookup,0),FALSE),
  IF(AND(VALUE(LEFT($A1502,3))=311,RIGHT($B1502,5)="Total"),VLOOKUP('311'!$G$59,_311_Table1,MATCH(MID($B1502,1,1),_311_Table1_ColumnLookup,0),FALSE),
  IF(VALUE(LEFT($A1502,3))=311,VLOOKUP(VALUE(MID($B1502,2,1)),_311_Table1,MATCH(MID($B1502,1,1),_311_Table1_ColumnLookup,0),FALSE)
+N("311"),
  IF(AND(VALUE(LEFT($A1502,3))=312,LEFT($G1502,10)="Unincepted",$B1502="G "),VLOOKUP(" ULO",_312_Table1,MATCH('312'!$N$16,_312_Table1_ColumnLookup,0),FALSE),
  IF(AND(VALUE(LEFT($A1502,3))=312,LEFT($G1502,10)="Unincepted",$B1502="O "),VLOOKUP(" ULO",_312_Table1,MATCH('312'!$V$16,_312_Table1_ColumnLookup,0),FALSE),
  IF(AND(VALUE(LEFT($A1502,3))=312,LEFT($G1502,10)="Unincepted",$B1502="Q "),VLOOKUP(" ULO",_312_Table1,MATCH('312'!$X$16,_312_Table1_ColumnLookup,0),FALSE),
  IF(AND(VALUE(LEFT($A1502,3))=312,LEFT($G1502,10)="Unincepted"),VLOOKUP(" ULO",_312_Table1,MATCH(LEFT($B1502,1),_312_Table1_ColumnLookup,0),FALSE),
  IF(AND(VALUE(LEFT($A1502,3))=312,LEFT($G1502,5)="Total",$B1502="G "),VLOOKUP('312'!$F$80,_312_Table1,MATCH('312'!$N$16,_312_Table1_ColumnLookup,0),FALSE),
  IF(AND(VALUE(LEFT($A1502,3))=312,LEFT($G1502,5)="Total",$B1502="O "),VLOOKUP('312'!$F$80,_312_Table1,MATCH('312'!$V$16,_312_Table1_ColumnLookup,0),FALSE),
  IF(AND(VALUE(LEFT($A1502,3))=312,LEFT($G1502,5)="Total",$B1502="Q "),VLOOKUP('312'!$F$80,_312_Table1,MATCH('312'!$X$16,_312_Table1_ColumnLookup,0),FALSE),
  IF(AND(VALUE(LEFT($A1502,3))=312,LEFT($G1502,5)="Total"),VLOOKUP('312'!$F$80,_312_Table1,MATCH(LEFT($B1502,1),_312_Table1_ColumnLookup,0),FALSE),
  IF(AND(VALUE(LEFT($A1502,3))=312,LEN($I1502)=4,$B1502="G"),VLOOKUP($I1502,_312_Table1,MATCH('312'!$N$16,_312_Table1_ColumnLookup,0),FALSE),
  IF(AND(VALUE(LEFT($A1502,3))=312,LEN($I1502)=4,$B1502="O"),VLOOKUP($I1502,_312_Table1,MATCH('312'!$V$16,_312_Table1_ColumnLookup,0),FALSE),
  IF(AND(VALUE(LEFT($A1502,3))=312,LEN($I1502)=4,$B1502="Q"),VLOOKUP($I1502,_312_Table1,MATCH('312'!$X$16,_312_Table1_ColumnLookup,0),FALSE),
  IF(AND(VALUE(LEFT($A1502,3))=312,LEN($I1502)=4),VLOOKUP($I1502,_312_Table1,MATCH(LEFT($B1502,1),_312_Table1_ColumnLookup,0),FALSE)
+N("312"),
  IF(VALUE(LEFT($A1502,3))=313,VLOOKUP(VALUE(MID($B1502,2,1)),_313_Table1,MATCH(MID($B1502,1,1),_313_Table1_ColumnLookup,0),FALSE)
+N("313"),
  IF(AND(VALUE(LEFT($A1502,3))=314,LEN($B1502)=3),VLOOKUP(VALUE(MID($B1502,2,2)),_314_Table1,MATCH(MID($B1502,1,1),_314_Table1_ColumnLookup,0),FALSE),
  IF(VALUE(LEFT($A1502,3))=314,VLOOKUP(VALUE(MID($B1502,2,1)),_314_Table1,MATCH(MID($B1502,1,1),_314_Table1_ColumnLookup,0),FALSE)
+N("314"),
""))))))))))))))))))))))))</f>
        <v>#N/A</v>
      </c>
      <c r="E1502" s="238" t="e">
        <f>IF(AND(VALUE(LEFT($A1502,3))=309,LEN($B1502)=3),VLOOKUP(VALUE(MID($B1502,2,2)),_309_Table2,MATCH(MID($B1502,1,1),_309_Table2_ColumnLookup,0),FALSE),
  IF($C1502="309 LCR SummaryA",OneYearSCR,IF($C1502="309 LCR SummaryB",UltimateSCR,IF(VALUE(LEFT($A1502,3))=309,VLOOKUP(VALUE(MID($B1502,2,1)),_309_Table2,MATCH(MID($B1502,1,1),_309_Table2_ColumnLookup,0),FALSE)
+N("309"),
  IF(VALUE(LEFT($A1502,3))=310,VLOOKUP(VALUE(MID($B1502,2,1)),_310_Table2,MATCH(MID($B1502,1,1),_310_Table2_ColumnLookup,0),FALSE)
+N("310"),
  IF(AND(VALUE(LEFT($A1502,3))=311,LEN($I1502)=4),VLOOKUP($I1502,_311_Table2,MATCH($B1502,_311_Table2_ColumnLookup,0),FALSE),
  IF(AND(VALUE(LEFT($A1502,3))=311,OR($B1502="I2",$B1502="J2",$B1502="K2",$B1502="L2")),VLOOKUP('311'!$G$58,_311_Table2,MATCH(MID($B1502,1,1),_311_Table2_ColumnLookup,0),FALSE),
  IF(AND(VALUE(LEFT($A1502,3))=311,RIGHT($B1502,5)="Total"),VLOOKUP('311'!$G$59,_311_Table2,MATCH(MID($B1502,1,1),_311_Table2_ColumnLookup,0),FALSE),
  IF(VALUE(LEFT($A1502,3))=311,VLOOKUP(VALUE(MID($B1502,2,1)),_311_Table2,MATCH(MID($B1502,1,1),_311_Table2_ColumnLookup,0),FALSE)
+N("311"),
  IF(AND(VALUE(LEFT($A1502,3))=312,LEFT($G1502,10)="Unincepted",$B1502="G "),VLOOKUP(" ULO",_312_Table2,MATCH('312'!$N$16,_312_Table2_ColumnLookup,0),FALSE),
  IF(AND(VALUE(LEFT($A1502,3))=312,LEFT($G1502,10)="Unincepted",$B1502="O "),VLOOKUP(" ULO",_312_Table2,MATCH('312'!$V$16,_312_Table2_ColumnLookup,0),FALSE),
  IF(AND(VALUE(LEFT($A1502,3))=312,LEFT($G1502,10)="Unincepted",$B1502="Q "),VLOOKUP(" ULO",_312_Table2,MATCH('312'!$X$16,_312_Table2_ColumnLookup,0),FALSE),
  IF(AND(VALUE(LEFT($A1502,3))=312,LEFT($G1502,10)="Unincepted"),VLOOKUP(" ULO",_312_Table2,MATCH(LEFT($B1502,1),_312_Table2_ColumnLookup,0),FALSE),
  IF(AND(VALUE(LEFT($A1502,3))=312,LEFT($G1502,5)="Total",$B1502="G "),VLOOKUP('312'!$F$80,_312_Table2,MATCH('312'!$N$16,_312_Table2_ColumnLookup,0),FALSE),
  IF(AND(VALUE(LEFT($A1502,3))=312,LEFT($G1502,5)="Total",$B1502="O "),VLOOKUP('312'!$F$80,_312_Table2,MATCH('312'!$V$16,_312_Table2_ColumnLookup,0),FALSE),
  IF(AND(VALUE(LEFT($A1502,3))=312,LEFT($G1502,5)="Total",$B1502="Q "),VLOOKUP('312'!$F$80,_312_Table2,MATCH('312'!$X$16,_312_Table2_ColumnLookup,0),FALSE),
  IF(AND(VALUE(LEFT($A1502,3))=312,LEFT($G1502,5)="Total"),VLOOKUP('312'!$F$80,_312_Table2,MATCH(LEFT($B1502,1),_312_Table2_ColumnLookup,0),FALSE),
  IF(AND(VALUE(LEFT($A1502,3))=312,LEN($I1502)=4,$B1502="G"),VLOOKUP($I1502,_312_Table2,MATCH('312'!$N$16,_312_Table2_ColumnLookup,0),FALSE),
  IF(AND(VALUE(LEFT($A1502,3))=312,LEN($I1502)=4,$B1502="O"),VLOOKUP($I1502,_312_Table2,MATCH('312'!$V$16,_312_Table2_ColumnLookup,0),FALSE),
  IF(AND(VALUE(LEFT($A1502,3))=312,LEN($I1502)=4,$B1502="Q"),VLOOKUP($I1502,_312_Table2,MATCH('312'!$X$16,_312_Table2_ColumnLookup,0),FALSE),
  IF(AND(VALUE(LEFT($A1502,3))=312,LEN($I1502)=4),VLOOKUP($I1502,_312_Table2,MATCH(LEFT($B1502,1),_312_Table2_ColumnLookup,0),FALSE)
+N("312"),
  IF(VALUE(LEFT($A1502,3))=313,VLOOKUP(VALUE(MID($B1502,2,1)),_313_Table2,MATCH(MID($B1502,1,1),_313_Table2_ColumnLookup,0),FALSE)
+N("313"),
  IF(AND(VALUE(LEFT($A1502,3))=314,LEN($B1502)=3),VLOOKUP(VALUE(MID($B1502,2,2)),_314_Table2,MATCH(MID($B1502,1,1),_314_Table2_ColumnLookup,0),FALSE),
  IF(VALUE(LEFT($A1502,3))=314,VLOOKUP(VALUE(MID($B1502,2,1)),_314_Table2,MATCH(MID($B1502,1,1),_314_Table2_ColumnLookup,0),FALSE)
+N("314"),
""))))))))))))))))))))))))</f>
        <v>#N/A</v>
      </c>
      <c r="F1502" s="238" t="e">
        <f>IF(AND(VALUE(LEFT($A1502,3))=309,LEN($B1502)=3),VLOOKUP(VALUE(MID($B1502,2,2)),_309_Table3,MATCH(MID($B1502,1,1),_309_Table3_ColumnLookup,0),FALSE),
  IF($C1502="309 LCR SummaryA",OneYearSCR,IF($C1502="309 LCR SummaryB",UltimateSCR,IF(VALUE(LEFT($A1502,3))=309,VLOOKUP(VALUE(MID($B1502,2,1)),_309_Table3,MATCH(MID($B1502,1,1),_309_Table3_ColumnLookup,0),FALSE)
+N("309"),
  IF(VALUE(LEFT($A1502,3))=310,VLOOKUP(VALUE(MID($B1502,2,1)),_310_Table3,MATCH(MID($B1502,1,1),_310_Table3_ColumnLookup,0),FALSE)
+N("310"),
  IF(AND(VALUE(LEFT($A1502,3))=311,LEN($I1502)=4),VLOOKUP($I1502,_311_Table3,MATCH($B1502,_311_Table3_ColumnLookup,0),FALSE),
  IF(AND(VALUE(LEFT($A1502,3))=311,OR($B1502="I2",$B1502="J2",$B1502="K2",$B1502="L2")),VLOOKUP('311'!$G$58,_311_Table3,MATCH(MID($B1502,1,1),_311_Table3_ColumnLookup,0),FALSE),
  IF(AND(VALUE(LEFT($A1502,3))=311,RIGHT($B1502,5)="Total"),VLOOKUP('311'!$G$59,_311_Table3,MATCH(MID($B1502,1,1),_311_Table3_ColumnLookup,0),FALSE),
  IF(VALUE(LEFT($A1502,3))=311,VLOOKUP(VALUE(MID($B1502,2,1)),_311_Table3,MATCH(MID($B1502,1,1),_311_Table3_ColumnLookup,0),FALSE)
+N("311"),
  IF(AND(VALUE(LEFT($A1502,3))=312,LEFT($G1502,10)="Unincepted",$B1502="G "),VLOOKUP(" ULO",_312_Table3,MATCH('312'!$N$16,_312_Table3_ColumnLookup,0),FALSE),
  IF(AND(VALUE(LEFT($A1502,3))=312,LEFT($G1502,10)="Unincepted",$B1502="O "),VLOOKUP(" ULO",_312_Table3,MATCH('312'!$V$16,_312_Table3_ColumnLookup,0),FALSE),
  IF(AND(VALUE(LEFT($A1502,3))=312,LEFT($G1502,10)="Unincepted",$B1502="Q "),VLOOKUP(" ULO",_312_Table3,MATCH('312'!$X$16,_312_Table3_ColumnLookup,0),FALSE),
  IF(AND(VALUE(LEFT($A1502,3))=312,LEFT($G1502,10)="Unincepted"),VLOOKUP(" ULO",_312_Table3,MATCH(LEFT($B1502,1),_312_Table3_ColumnLookup,0),FALSE),
  IF(AND(VALUE(LEFT($A1502,3))=312,LEFT($G1502,5)="Total",$B1502="G "),VLOOKUP('312'!$F$80,_312_Table3,MATCH('312'!$N$16,_312_Table3_ColumnLookup,0),FALSE),
  IF(AND(VALUE(LEFT($A1502,3))=312,LEFT($G1502,5)="Total",$B1502="O "),VLOOKUP('312'!$F$80,_312_Table3,MATCH('312'!$V$16,_312_Table3_ColumnLookup,0),FALSE),
  IF(AND(VALUE(LEFT($A1502,3))=312,LEFT($G1502,5)="Total",$B1502="Q "),VLOOKUP('312'!$F$80,_312_Table3,MATCH('312'!$X$16,_312_Table3_ColumnLookup,0),FALSE),
  IF(AND(VALUE(LEFT($A1502,3))=312,LEFT($G1502,5)="Total"),VLOOKUP('312'!$F$80,_312_Table3,MATCH(LEFT($B1502,1),_312_Table3_ColumnLookup,0),FALSE),
  IF(AND(VALUE(LEFT($A1502,3))=312,LEN($I1502)=4,$B1502="G"),VLOOKUP($I1502,_312_Table3,MATCH('312'!$N$16,_312_Table3_ColumnLookup,0),FALSE),
  IF(AND(VALUE(LEFT($A1502,3))=312,LEN($I1502)=4,$B1502="O"),VLOOKUP($I1502,_312_Table3,MATCH('312'!$V$16,_312_Table3_ColumnLookup,0),FALSE),
  IF(AND(VALUE(LEFT($A1502,3))=312,LEN($I1502)=4,$B1502="Q"),VLOOKUP($I1502,_312_Table3,MATCH('312'!$X$16,_312_Table3_ColumnLookup,0),FALSE),
  IF(AND(VALUE(LEFT($A1502,3))=312,LEN($I1502)=4),VLOOKUP($I1502,_312_Table3,MATCH(LEFT($B1502,1),_312_Table3_ColumnLookup,0),FALSE)
+N("312"),
  IF(VALUE(LEFT($A1502,3))=313,VLOOKUP(VALUE(MID($B1502,2,1)),_313_Table3,MATCH(MID($B1502,1,1),_313_Table3_ColumnLookup,0),FALSE)
+N("313"),
  IF(AND(VALUE(LEFT($A1502,3))=314,LEN($B1502)=3),VLOOKUP(VALUE(MID($B1502,2,2)),_314_Table3,MATCH(MID($B1502,1,1),_314_Table3_ColumnLookup,0),FALSE),
  IF(VALUE(LEFT($A1502,3))=314,VLOOKUP(VALUE(MID($B1502,2,1)),_314_Table3,MATCH(MID($B1502,1,1),_314_Table3_ColumnLookup,0),FALSE)
+N("314"),
""))))))))))))))))))))))))</f>
        <v>#N/A</v>
      </c>
      <c r="H1502" s="321" t="str">
        <f>IFERROR(
IF(ISERROR($D1502)=FALSE,$D1502,IF(ISERROR($E1502)=FALSE,$E1502,IF(ISERROR($F1502)=FALSE,$F1502
+N("012 checkboxes"),
IF(
IF(OR(LEFT($A1502,9)="Syndicate",LEFT($A1502,12)="NewSyndicate"),VLOOKUP($A1502,'012'!$J:$ZW,MATCH("Link to button",'012'!$J$1:$ZW$1,0),0)
+N("309 checkbox"),
IF($C1502="309 LCR Summary0",VLOOKUP("Notes990",'309'!$P:$ZZ,MATCH("Link to button",'309'!$P$1:$ZZ$1,0),0)
+N("313 checkboxes"),
IF($C1502="313 Financial Information0LcmVsScr",IF($C1502="309 LCR Summary0",VLOOKUP("LcmVsScr",'309'!$N:$ZZ,MATCH("Link to button",'309'!$N$1:$ZZ$1,0),0),
IF($C1502="313 Financial Information0LcrDocAttached",IF($C1502="309 LCR Summary0",VLOOKUP("LcrDocAttached",'309'!$N:$ZZ,MATCH("Link to button",'309'!$N$1:$ZZ$1,0),
0)))))))=1,TRUE,FALSE)
))),"")</f>
        <v/>
      </c>
    </row>
    <row r="1503" spans="1:8">
      <c r="A1503" s="237" t="e">
        <f>VLOOKUP($G1503,CSVLookups!$B:$R,MATCH(A$1,CSVLookups!$B$1:$R$1,0),FALSE)</f>
        <v>#N/A</v>
      </c>
      <c r="B1503" s="237" t="e">
        <f>VLOOKUP($G1503,CSVLookups!$B:$R,MATCH(B$1,CSVLookups!$B$1:$R$1,0),FALSE)</f>
        <v>#N/A</v>
      </c>
      <c r="C1503" s="238" t="e">
        <f t="shared" si="23"/>
        <v>#N/A</v>
      </c>
      <c r="D1503" s="238" t="e">
        <f>IF(AND(VALUE(LEFT($A1503,3))=309,LEN($B1503)=3),VLOOKUP(VALUE(MID($B1503,2,2)),_309_Table1,MATCH(MID($B1503,1,1),_309_Table1_ColumnLookup,0),FALSE),
  IF($C1503="309 LCR SummaryA",OneYearSCR,IF($C1503="309 LCR SummaryB",UltimateSCR,IF(VALUE(LEFT($A1503,3))=309,VLOOKUP(VALUE(MID($B1503,2,1)),_309_Table1,MATCH(MID($B1503,1,1),_309_Table1_ColumnLookup,0),FALSE)
+N("309"),
  IF(VALUE(LEFT($A1503,3))=310,VLOOKUP(VALUE(MID($B1503,2,1)),_310_Table1,MATCH(MID($B1503,1,1),_310_Table1_ColumnLookup,0),FALSE)
+N("310"),
  IF(AND(VALUE(LEFT($A1503,3))=311,LEN($I1503)=4),VLOOKUP($I1503,_311_Table1,MATCH($B1503,_311_Table1_ColumnLookup,0),FALSE),
  IF(AND(VALUE(LEFT($A1503,3))=311,OR($B1503="I2",$B1503="J2",$B1503="K2",$B1503="L2")),VLOOKUP('311'!$G$58,_311_Table1,MATCH(MID($B1503,1,1),_311_Table1_ColumnLookup,0),FALSE),
  IF(AND(VALUE(LEFT($A1503,3))=311,RIGHT($B1503,5)="Total"),VLOOKUP('311'!$G$59,_311_Table1,MATCH(MID($B1503,1,1),_311_Table1_ColumnLookup,0),FALSE),
  IF(VALUE(LEFT($A1503,3))=311,VLOOKUP(VALUE(MID($B1503,2,1)),_311_Table1,MATCH(MID($B1503,1,1),_311_Table1_ColumnLookup,0),FALSE)
+N("311"),
  IF(AND(VALUE(LEFT($A1503,3))=312,LEFT($G1503,10)="Unincepted",$B1503="G "),VLOOKUP(" ULO",_312_Table1,MATCH('312'!$N$16,_312_Table1_ColumnLookup,0),FALSE),
  IF(AND(VALUE(LEFT($A1503,3))=312,LEFT($G1503,10)="Unincepted",$B1503="O "),VLOOKUP(" ULO",_312_Table1,MATCH('312'!$V$16,_312_Table1_ColumnLookup,0),FALSE),
  IF(AND(VALUE(LEFT($A1503,3))=312,LEFT($G1503,10)="Unincepted",$B1503="Q "),VLOOKUP(" ULO",_312_Table1,MATCH('312'!$X$16,_312_Table1_ColumnLookup,0),FALSE),
  IF(AND(VALUE(LEFT($A1503,3))=312,LEFT($G1503,10)="Unincepted"),VLOOKUP(" ULO",_312_Table1,MATCH(LEFT($B1503,1),_312_Table1_ColumnLookup,0),FALSE),
  IF(AND(VALUE(LEFT($A1503,3))=312,LEFT($G1503,5)="Total",$B1503="G "),VLOOKUP('312'!$F$80,_312_Table1,MATCH('312'!$N$16,_312_Table1_ColumnLookup,0),FALSE),
  IF(AND(VALUE(LEFT($A1503,3))=312,LEFT($G1503,5)="Total",$B1503="O "),VLOOKUP('312'!$F$80,_312_Table1,MATCH('312'!$V$16,_312_Table1_ColumnLookup,0),FALSE),
  IF(AND(VALUE(LEFT($A1503,3))=312,LEFT($G1503,5)="Total",$B1503="Q "),VLOOKUP('312'!$F$80,_312_Table1,MATCH('312'!$X$16,_312_Table1_ColumnLookup,0),FALSE),
  IF(AND(VALUE(LEFT($A1503,3))=312,LEFT($G1503,5)="Total"),VLOOKUP('312'!$F$80,_312_Table1,MATCH(LEFT($B1503,1),_312_Table1_ColumnLookup,0),FALSE),
  IF(AND(VALUE(LEFT($A1503,3))=312,LEN($I1503)=4,$B1503="G"),VLOOKUP($I1503,_312_Table1,MATCH('312'!$N$16,_312_Table1_ColumnLookup,0),FALSE),
  IF(AND(VALUE(LEFT($A1503,3))=312,LEN($I1503)=4,$B1503="O"),VLOOKUP($I1503,_312_Table1,MATCH('312'!$V$16,_312_Table1_ColumnLookup,0),FALSE),
  IF(AND(VALUE(LEFT($A1503,3))=312,LEN($I1503)=4,$B1503="Q"),VLOOKUP($I1503,_312_Table1,MATCH('312'!$X$16,_312_Table1_ColumnLookup,0),FALSE),
  IF(AND(VALUE(LEFT($A1503,3))=312,LEN($I1503)=4),VLOOKUP($I1503,_312_Table1,MATCH(LEFT($B1503,1),_312_Table1_ColumnLookup,0),FALSE)
+N("312"),
  IF(VALUE(LEFT($A1503,3))=313,VLOOKUP(VALUE(MID($B1503,2,1)),_313_Table1,MATCH(MID($B1503,1,1),_313_Table1_ColumnLookup,0),FALSE)
+N("313"),
  IF(AND(VALUE(LEFT($A1503,3))=314,LEN($B1503)=3),VLOOKUP(VALUE(MID($B1503,2,2)),_314_Table1,MATCH(MID($B1503,1,1),_314_Table1_ColumnLookup,0),FALSE),
  IF(VALUE(LEFT($A1503,3))=314,VLOOKUP(VALUE(MID($B1503,2,1)),_314_Table1,MATCH(MID($B1503,1,1),_314_Table1_ColumnLookup,0),FALSE)
+N("314"),
""))))))))))))))))))))))))</f>
        <v>#N/A</v>
      </c>
      <c r="E1503" s="238" t="e">
        <f>IF(AND(VALUE(LEFT($A1503,3))=309,LEN($B1503)=3),VLOOKUP(VALUE(MID($B1503,2,2)),_309_Table2,MATCH(MID($B1503,1,1),_309_Table2_ColumnLookup,0),FALSE),
  IF($C1503="309 LCR SummaryA",OneYearSCR,IF($C1503="309 LCR SummaryB",UltimateSCR,IF(VALUE(LEFT($A1503,3))=309,VLOOKUP(VALUE(MID($B1503,2,1)),_309_Table2,MATCH(MID($B1503,1,1),_309_Table2_ColumnLookup,0),FALSE)
+N("309"),
  IF(VALUE(LEFT($A1503,3))=310,VLOOKUP(VALUE(MID($B1503,2,1)),_310_Table2,MATCH(MID($B1503,1,1),_310_Table2_ColumnLookup,0),FALSE)
+N("310"),
  IF(AND(VALUE(LEFT($A1503,3))=311,LEN($I1503)=4),VLOOKUP($I1503,_311_Table2,MATCH($B1503,_311_Table2_ColumnLookup,0),FALSE),
  IF(AND(VALUE(LEFT($A1503,3))=311,OR($B1503="I2",$B1503="J2",$B1503="K2",$B1503="L2")),VLOOKUP('311'!$G$58,_311_Table2,MATCH(MID($B1503,1,1),_311_Table2_ColumnLookup,0),FALSE),
  IF(AND(VALUE(LEFT($A1503,3))=311,RIGHT($B1503,5)="Total"),VLOOKUP('311'!$G$59,_311_Table2,MATCH(MID($B1503,1,1),_311_Table2_ColumnLookup,0),FALSE),
  IF(VALUE(LEFT($A1503,3))=311,VLOOKUP(VALUE(MID($B1503,2,1)),_311_Table2,MATCH(MID($B1503,1,1),_311_Table2_ColumnLookup,0),FALSE)
+N("311"),
  IF(AND(VALUE(LEFT($A1503,3))=312,LEFT($G1503,10)="Unincepted",$B1503="G "),VLOOKUP(" ULO",_312_Table2,MATCH('312'!$N$16,_312_Table2_ColumnLookup,0),FALSE),
  IF(AND(VALUE(LEFT($A1503,3))=312,LEFT($G1503,10)="Unincepted",$B1503="O "),VLOOKUP(" ULO",_312_Table2,MATCH('312'!$V$16,_312_Table2_ColumnLookup,0),FALSE),
  IF(AND(VALUE(LEFT($A1503,3))=312,LEFT($G1503,10)="Unincepted",$B1503="Q "),VLOOKUP(" ULO",_312_Table2,MATCH('312'!$X$16,_312_Table2_ColumnLookup,0),FALSE),
  IF(AND(VALUE(LEFT($A1503,3))=312,LEFT($G1503,10)="Unincepted"),VLOOKUP(" ULO",_312_Table2,MATCH(LEFT($B1503,1),_312_Table2_ColumnLookup,0),FALSE),
  IF(AND(VALUE(LEFT($A1503,3))=312,LEFT($G1503,5)="Total",$B1503="G "),VLOOKUP('312'!$F$80,_312_Table2,MATCH('312'!$N$16,_312_Table2_ColumnLookup,0),FALSE),
  IF(AND(VALUE(LEFT($A1503,3))=312,LEFT($G1503,5)="Total",$B1503="O "),VLOOKUP('312'!$F$80,_312_Table2,MATCH('312'!$V$16,_312_Table2_ColumnLookup,0),FALSE),
  IF(AND(VALUE(LEFT($A1503,3))=312,LEFT($G1503,5)="Total",$B1503="Q "),VLOOKUP('312'!$F$80,_312_Table2,MATCH('312'!$X$16,_312_Table2_ColumnLookup,0),FALSE),
  IF(AND(VALUE(LEFT($A1503,3))=312,LEFT($G1503,5)="Total"),VLOOKUP('312'!$F$80,_312_Table2,MATCH(LEFT($B1503,1),_312_Table2_ColumnLookup,0),FALSE),
  IF(AND(VALUE(LEFT($A1503,3))=312,LEN($I1503)=4,$B1503="G"),VLOOKUP($I1503,_312_Table2,MATCH('312'!$N$16,_312_Table2_ColumnLookup,0),FALSE),
  IF(AND(VALUE(LEFT($A1503,3))=312,LEN($I1503)=4,$B1503="O"),VLOOKUP($I1503,_312_Table2,MATCH('312'!$V$16,_312_Table2_ColumnLookup,0),FALSE),
  IF(AND(VALUE(LEFT($A1503,3))=312,LEN($I1503)=4,$B1503="Q"),VLOOKUP($I1503,_312_Table2,MATCH('312'!$X$16,_312_Table2_ColumnLookup,0),FALSE),
  IF(AND(VALUE(LEFT($A1503,3))=312,LEN($I1503)=4),VLOOKUP($I1503,_312_Table2,MATCH(LEFT($B1503,1),_312_Table2_ColumnLookup,0),FALSE)
+N("312"),
  IF(VALUE(LEFT($A1503,3))=313,VLOOKUP(VALUE(MID($B1503,2,1)),_313_Table2,MATCH(MID($B1503,1,1),_313_Table2_ColumnLookup,0),FALSE)
+N("313"),
  IF(AND(VALUE(LEFT($A1503,3))=314,LEN($B1503)=3),VLOOKUP(VALUE(MID($B1503,2,2)),_314_Table2,MATCH(MID($B1503,1,1),_314_Table2_ColumnLookup,0),FALSE),
  IF(VALUE(LEFT($A1503,3))=314,VLOOKUP(VALUE(MID($B1503,2,1)),_314_Table2,MATCH(MID($B1503,1,1),_314_Table2_ColumnLookup,0),FALSE)
+N("314"),
""))))))))))))))))))))))))</f>
        <v>#N/A</v>
      </c>
      <c r="F1503" s="238" t="e">
        <f>IF(AND(VALUE(LEFT($A1503,3))=309,LEN($B1503)=3),VLOOKUP(VALUE(MID($B1503,2,2)),_309_Table3,MATCH(MID($B1503,1,1),_309_Table3_ColumnLookup,0),FALSE),
  IF($C1503="309 LCR SummaryA",OneYearSCR,IF($C1503="309 LCR SummaryB",UltimateSCR,IF(VALUE(LEFT($A1503,3))=309,VLOOKUP(VALUE(MID($B1503,2,1)),_309_Table3,MATCH(MID($B1503,1,1),_309_Table3_ColumnLookup,0),FALSE)
+N("309"),
  IF(VALUE(LEFT($A1503,3))=310,VLOOKUP(VALUE(MID($B1503,2,1)),_310_Table3,MATCH(MID($B1503,1,1),_310_Table3_ColumnLookup,0),FALSE)
+N("310"),
  IF(AND(VALUE(LEFT($A1503,3))=311,LEN($I1503)=4),VLOOKUP($I1503,_311_Table3,MATCH($B1503,_311_Table3_ColumnLookup,0),FALSE),
  IF(AND(VALUE(LEFT($A1503,3))=311,OR($B1503="I2",$B1503="J2",$B1503="K2",$B1503="L2")),VLOOKUP('311'!$G$58,_311_Table3,MATCH(MID($B1503,1,1),_311_Table3_ColumnLookup,0),FALSE),
  IF(AND(VALUE(LEFT($A1503,3))=311,RIGHT($B1503,5)="Total"),VLOOKUP('311'!$G$59,_311_Table3,MATCH(MID($B1503,1,1),_311_Table3_ColumnLookup,0),FALSE),
  IF(VALUE(LEFT($A1503,3))=311,VLOOKUP(VALUE(MID($B1503,2,1)),_311_Table3,MATCH(MID($B1503,1,1),_311_Table3_ColumnLookup,0),FALSE)
+N("311"),
  IF(AND(VALUE(LEFT($A1503,3))=312,LEFT($G1503,10)="Unincepted",$B1503="G "),VLOOKUP(" ULO",_312_Table3,MATCH('312'!$N$16,_312_Table3_ColumnLookup,0),FALSE),
  IF(AND(VALUE(LEFT($A1503,3))=312,LEFT($G1503,10)="Unincepted",$B1503="O "),VLOOKUP(" ULO",_312_Table3,MATCH('312'!$V$16,_312_Table3_ColumnLookup,0),FALSE),
  IF(AND(VALUE(LEFT($A1503,3))=312,LEFT($G1503,10)="Unincepted",$B1503="Q "),VLOOKUP(" ULO",_312_Table3,MATCH('312'!$X$16,_312_Table3_ColumnLookup,0),FALSE),
  IF(AND(VALUE(LEFT($A1503,3))=312,LEFT($G1503,10)="Unincepted"),VLOOKUP(" ULO",_312_Table3,MATCH(LEFT($B1503,1),_312_Table3_ColumnLookup,0),FALSE),
  IF(AND(VALUE(LEFT($A1503,3))=312,LEFT($G1503,5)="Total",$B1503="G "),VLOOKUP('312'!$F$80,_312_Table3,MATCH('312'!$N$16,_312_Table3_ColumnLookup,0),FALSE),
  IF(AND(VALUE(LEFT($A1503,3))=312,LEFT($G1503,5)="Total",$B1503="O "),VLOOKUP('312'!$F$80,_312_Table3,MATCH('312'!$V$16,_312_Table3_ColumnLookup,0),FALSE),
  IF(AND(VALUE(LEFT($A1503,3))=312,LEFT($G1503,5)="Total",$B1503="Q "),VLOOKUP('312'!$F$80,_312_Table3,MATCH('312'!$X$16,_312_Table3_ColumnLookup,0),FALSE),
  IF(AND(VALUE(LEFT($A1503,3))=312,LEFT($G1503,5)="Total"),VLOOKUP('312'!$F$80,_312_Table3,MATCH(LEFT($B1503,1),_312_Table3_ColumnLookup,0),FALSE),
  IF(AND(VALUE(LEFT($A1503,3))=312,LEN($I1503)=4,$B1503="G"),VLOOKUP($I1503,_312_Table3,MATCH('312'!$N$16,_312_Table3_ColumnLookup,0),FALSE),
  IF(AND(VALUE(LEFT($A1503,3))=312,LEN($I1503)=4,$B1503="O"),VLOOKUP($I1503,_312_Table3,MATCH('312'!$V$16,_312_Table3_ColumnLookup,0),FALSE),
  IF(AND(VALUE(LEFT($A1503,3))=312,LEN($I1503)=4,$B1503="Q"),VLOOKUP($I1503,_312_Table3,MATCH('312'!$X$16,_312_Table3_ColumnLookup,0),FALSE),
  IF(AND(VALUE(LEFT($A1503,3))=312,LEN($I1503)=4),VLOOKUP($I1503,_312_Table3,MATCH(LEFT($B1503,1),_312_Table3_ColumnLookup,0),FALSE)
+N("312"),
  IF(VALUE(LEFT($A1503,3))=313,VLOOKUP(VALUE(MID($B1503,2,1)),_313_Table3,MATCH(MID($B1503,1,1),_313_Table3_ColumnLookup,0),FALSE)
+N("313"),
  IF(AND(VALUE(LEFT($A1503,3))=314,LEN($B1503)=3),VLOOKUP(VALUE(MID($B1503,2,2)),_314_Table3,MATCH(MID($B1503,1,1),_314_Table3_ColumnLookup,0),FALSE),
  IF(VALUE(LEFT($A1503,3))=314,VLOOKUP(VALUE(MID($B1503,2,1)),_314_Table3,MATCH(MID($B1503,1,1),_314_Table3_ColumnLookup,0),FALSE)
+N("314"),
""))))))))))))))))))))))))</f>
        <v>#N/A</v>
      </c>
      <c r="H1503" s="321" t="str">
        <f>IFERROR(
IF(ISERROR($D1503)=FALSE,$D1503,IF(ISERROR($E1503)=FALSE,$E1503,IF(ISERROR($F1503)=FALSE,$F1503
+N("012 checkboxes"),
IF(
IF(OR(LEFT($A1503,9)="Syndicate",LEFT($A1503,12)="NewSyndicate"),VLOOKUP($A1503,'012'!$J:$ZW,MATCH("Link to button",'012'!$J$1:$ZW$1,0),0)
+N("309 checkbox"),
IF($C1503="309 LCR Summary0",VLOOKUP("Notes990",'309'!$P:$ZZ,MATCH("Link to button",'309'!$P$1:$ZZ$1,0),0)
+N("313 checkboxes"),
IF($C1503="313 Financial Information0LcmVsScr",IF($C1503="309 LCR Summary0",VLOOKUP("LcmVsScr",'309'!$N:$ZZ,MATCH("Link to button",'309'!$N$1:$ZZ$1,0),0),
IF($C1503="313 Financial Information0LcrDocAttached",IF($C1503="309 LCR Summary0",VLOOKUP("LcrDocAttached",'309'!$N:$ZZ,MATCH("Link to button",'309'!$N$1:$ZZ$1,0),
0)))))))=1,TRUE,FALSE)
))),"")</f>
        <v/>
      </c>
    </row>
    <row r="1504" spans="1:8">
      <c r="A1504" s="237" t="e">
        <f>VLOOKUP($G1504,CSVLookups!$B:$R,MATCH(A$1,CSVLookups!$B$1:$R$1,0),FALSE)</f>
        <v>#N/A</v>
      </c>
      <c r="B1504" s="237" t="e">
        <f>VLOOKUP($G1504,CSVLookups!$B:$R,MATCH(B$1,CSVLookups!$B$1:$R$1,0),FALSE)</f>
        <v>#N/A</v>
      </c>
      <c r="C1504" s="238" t="e">
        <f t="shared" ref="C1504:C1567" si="24">IF(OR(LEFT($A1504,4)="Base",LEFT($A1504,4)="Synd",LEFT($A1504,7)="NewSynd"),"",
IF(OR(AND(LEN($I1504=0),OR(LEFT($A1504,3)*1=311,LEFT($A1504,3)*1=312,LEFT($A1504,3)*1=313)),LEN($I1504)=4),
CONCATENATE($A1504,$B1504,$I1504,
IF(LEFT($G1504,LEN("NetOfRI"))="NetOfRI","Net Insurance Claims brought forward",
IF(LEFT($G1504,LEN("Adjustments"))="Adjustments","Adjustments",
IF(LEFT($G1504,LEN("NewBusiness"))="NewBusiness","New Business",
IF(LEFT($G1504,LEN("TotalClaims"))="TotalClaims","Total Claims",
IF(LEFT($G1504,LEN("TotalAdjustments"))="TotalAdjustments","Adjustments",
IF(LEFT($G1504,LEN("TotalNewBusiness"))="TotalNewBusiness","New Business",
IF(LEFT($G1504,LEN("Unincepted"))="Unincepted","Unincepted",
IF(LEFT($G1504,LEN("Total"))="Total","Total",
IF($G1504="LcmVsScr","LcmVsScr",
IF($G1504="LcrDocAttached","LcrDocAttached",
""))))))))))),CONCATENATE($A1504,$B1504)))</f>
        <v>#N/A</v>
      </c>
      <c r="D1504" s="238" t="e">
        <f>IF(AND(VALUE(LEFT($A1504,3))=309,LEN($B1504)=3),VLOOKUP(VALUE(MID($B1504,2,2)),_309_Table1,MATCH(MID($B1504,1,1),_309_Table1_ColumnLookup,0),FALSE),
  IF($C1504="309 LCR SummaryA",OneYearSCR,IF($C1504="309 LCR SummaryB",UltimateSCR,IF(VALUE(LEFT($A1504,3))=309,VLOOKUP(VALUE(MID($B1504,2,1)),_309_Table1,MATCH(MID($B1504,1,1),_309_Table1_ColumnLookup,0),FALSE)
+N("309"),
  IF(VALUE(LEFT($A1504,3))=310,VLOOKUP(VALUE(MID($B1504,2,1)),_310_Table1,MATCH(MID($B1504,1,1),_310_Table1_ColumnLookup,0),FALSE)
+N("310"),
  IF(AND(VALUE(LEFT($A1504,3))=311,LEN($I1504)=4),VLOOKUP($I1504,_311_Table1,MATCH($B1504,_311_Table1_ColumnLookup,0),FALSE),
  IF(AND(VALUE(LEFT($A1504,3))=311,OR($B1504="I2",$B1504="J2",$B1504="K2",$B1504="L2")),VLOOKUP('311'!$G$58,_311_Table1,MATCH(MID($B1504,1,1),_311_Table1_ColumnLookup,0),FALSE),
  IF(AND(VALUE(LEFT($A1504,3))=311,RIGHT($B1504,5)="Total"),VLOOKUP('311'!$G$59,_311_Table1,MATCH(MID($B1504,1,1),_311_Table1_ColumnLookup,0),FALSE),
  IF(VALUE(LEFT($A1504,3))=311,VLOOKUP(VALUE(MID($B1504,2,1)),_311_Table1,MATCH(MID($B1504,1,1),_311_Table1_ColumnLookup,0),FALSE)
+N("311"),
  IF(AND(VALUE(LEFT($A1504,3))=312,LEFT($G1504,10)="Unincepted",$B1504="G "),VLOOKUP(" ULO",_312_Table1,MATCH('312'!$N$16,_312_Table1_ColumnLookup,0),FALSE),
  IF(AND(VALUE(LEFT($A1504,3))=312,LEFT($G1504,10)="Unincepted",$B1504="O "),VLOOKUP(" ULO",_312_Table1,MATCH('312'!$V$16,_312_Table1_ColumnLookup,0),FALSE),
  IF(AND(VALUE(LEFT($A1504,3))=312,LEFT($G1504,10)="Unincepted",$B1504="Q "),VLOOKUP(" ULO",_312_Table1,MATCH('312'!$X$16,_312_Table1_ColumnLookup,0),FALSE),
  IF(AND(VALUE(LEFT($A1504,3))=312,LEFT($G1504,10)="Unincepted"),VLOOKUP(" ULO",_312_Table1,MATCH(LEFT($B1504,1),_312_Table1_ColumnLookup,0),FALSE),
  IF(AND(VALUE(LEFT($A1504,3))=312,LEFT($G1504,5)="Total",$B1504="G "),VLOOKUP('312'!$F$80,_312_Table1,MATCH('312'!$N$16,_312_Table1_ColumnLookup,0),FALSE),
  IF(AND(VALUE(LEFT($A1504,3))=312,LEFT($G1504,5)="Total",$B1504="O "),VLOOKUP('312'!$F$80,_312_Table1,MATCH('312'!$V$16,_312_Table1_ColumnLookup,0),FALSE),
  IF(AND(VALUE(LEFT($A1504,3))=312,LEFT($G1504,5)="Total",$B1504="Q "),VLOOKUP('312'!$F$80,_312_Table1,MATCH('312'!$X$16,_312_Table1_ColumnLookup,0),FALSE),
  IF(AND(VALUE(LEFT($A1504,3))=312,LEFT($G1504,5)="Total"),VLOOKUP('312'!$F$80,_312_Table1,MATCH(LEFT($B1504,1),_312_Table1_ColumnLookup,0),FALSE),
  IF(AND(VALUE(LEFT($A1504,3))=312,LEN($I1504)=4,$B1504="G"),VLOOKUP($I1504,_312_Table1,MATCH('312'!$N$16,_312_Table1_ColumnLookup,0),FALSE),
  IF(AND(VALUE(LEFT($A1504,3))=312,LEN($I1504)=4,$B1504="O"),VLOOKUP($I1504,_312_Table1,MATCH('312'!$V$16,_312_Table1_ColumnLookup,0),FALSE),
  IF(AND(VALUE(LEFT($A1504,3))=312,LEN($I1504)=4,$B1504="Q"),VLOOKUP($I1504,_312_Table1,MATCH('312'!$X$16,_312_Table1_ColumnLookup,0),FALSE),
  IF(AND(VALUE(LEFT($A1504,3))=312,LEN($I1504)=4),VLOOKUP($I1504,_312_Table1,MATCH(LEFT($B1504,1),_312_Table1_ColumnLookup,0),FALSE)
+N("312"),
  IF(VALUE(LEFT($A1504,3))=313,VLOOKUP(VALUE(MID($B1504,2,1)),_313_Table1,MATCH(MID($B1504,1,1),_313_Table1_ColumnLookup,0),FALSE)
+N("313"),
  IF(AND(VALUE(LEFT($A1504,3))=314,LEN($B1504)=3),VLOOKUP(VALUE(MID($B1504,2,2)),_314_Table1,MATCH(MID($B1504,1,1),_314_Table1_ColumnLookup,0),FALSE),
  IF(VALUE(LEFT($A1504,3))=314,VLOOKUP(VALUE(MID($B1504,2,1)),_314_Table1,MATCH(MID($B1504,1,1),_314_Table1_ColumnLookup,0),FALSE)
+N("314"),
""))))))))))))))))))))))))</f>
        <v>#N/A</v>
      </c>
      <c r="E1504" s="238" t="e">
        <f>IF(AND(VALUE(LEFT($A1504,3))=309,LEN($B1504)=3),VLOOKUP(VALUE(MID($B1504,2,2)),_309_Table2,MATCH(MID($B1504,1,1),_309_Table2_ColumnLookup,0),FALSE),
  IF($C1504="309 LCR SummaryA",OneYearSCR,IF($C1504="309 LCR SummaryB",UltimateSCR,IF(VALUE(LEFT($A1504,3))=309,VLOOKUP(VALUE(MID($B1504,2,1)),_309_Table2,MATCH(MID($B1504,1,1),_309_Table2_ColumnLookup,0),FALSE)
+N("309"),
  IF(VALUE(LEFT($A1504,3))=310,VLOOKUP(VALUE(MID($B1504,2,1)),_310_Table2,MATCH(MID($B1504,1,1),_310_Table2_ColumnLookup,0),FALSE)
+N("310"),
  IF(AND(VALUE(LEFT($A1504,3))=311,LEN($I1504)=4),VLOOKUP($I1504,_311_Table2,MATCH($B1504,_311_Table2_ColumnLookup,0),FALSE),
  IF(AND(VALUE(LEFT($A1504,3))=311,OR($B1504="I2",$B1504="J2",$B1504="K2",$B1504="L2")),VLOOKUP('311'!$G$58,_311_Table2,MATCH(MID($B1504,1,1),_311_Table2_ColumnLookup,0),FALSE),
  IF(AND(VALUE(LEFT($A1504,3))=311,RIGHT($B1504,5)="Total"),VLOOKUP('311'!$G$59,_311_Table2,MATCH(MID($B1504,1,1),_311_Table2_ColumnLookup,0),FALSE),
  IF(VALUE(LEFT($A1504,3))=311,VLOOKUP(VALUE(MID($B1504,2,1)),_311_Table2,MATCH(MID($B1504,1,1),_311_Table2_ColumnLookup,0),FALSE)
+N("311"),
  IF(AND(VALUE(LEFT($A1504,3))=312,LEFT($G1504,10)="Unincepted",$B1504="G "),VLOOKUP(" ULO",_312_Table2,MATCH('312'!$N$16,_312_Table2_ColumnLookup,0),FALSE),
  IF(AND(VALUE(LEFT($A1504,3))=312,LEFT($G1504,10)="Unincepted",$B1504="O "),VLOOKUP(" ULO",_312_Table2,MATCH('312'!$V$16,_312_Table2_ColumnLookup,0),FALSE),
  IF(AND(VALUE(LEFT($A1504,3))=312,LEFT($G1504,10)="Unincepted",$B1504="Q "),VLOOKUP(" ULO",_312_Table2,MATCH('312'!$X$16,_312_Table2_ColumnLookup,0),FALSE),
  IF(AND(VALUE(LEFT($A1504,3))=312,LEFT($G1504,10)="Unincepted"),VLOOKUP(" ULO",_312_Table2,MATCH(LEFT($B1504,1),_312_Table2_ColumnLookup,0),FALSE),
  IF(AND(VALUE(LEFT($A1504,3))=312,LEFT($G1504,5)="Total",$B1504="G "),VLOOKUP('312'!$F$80,_312_Table2,MATCH('312'!$N$16,_312_Table2_ColumnLookup,0),FALSE),
  IF(AND(VALUE(LEFT($A1504,3))=312,LEFT($G1504,5)="Total",$B1504="O "),VLOOKUP('312'!$F$80,_312_Table2,MATCH('312'!$V$16,_312_Table2_ColumnLookup,0),FALSE),
  IF(AND(VALUE(LEFT($A1504,3))=312,LEFT($G1504,5)="Total",$B1504="Q "),VLOOKUP('312'!$F$80,_312_Table2,MATCH('312'!$X$16,_312_Table2_ColumnLookup,0),FALSE),
  IF(AND(VALUE(LEFT($A1504,3))=312,LEFT($G1504,5)="Total"),VLOOKUP('312'!$F$80,_312_Table2,MATCH(LEFT($B1504,1),_312_Table2_ColumnLookup,0),FALSE),
  IF(AND(VALUE(LEFT($A1504,3))=312,LEN($I1504)=4,$B1504="G"),VLOOKUP($I1504,_312_Table2,MATCH('312'!$N$16,_312_Table2_ColumnLookup,0),FALSE),
  IF(AND(VALUE(LEFT($A1504,3))=312,LEN($I1504)=4,$B1504="O"),VLOOKUP($I1504,_312_Table2,MATCH('312'!$V$16,_312_Table2_ColumnLookup,0),FALSE),
  IF(AND(VALUE(LEFT($A1504,3))=312,LEN($I1504)=4,$B1504="Q"),VLOOKUP($I1504,_312_Table2,MATCH('312'!$X$16,_312_Table2_ColumnLookup,0),FALSE),
  IF(AND(VALUE(LEFT($A1504,3))=312,LEN($I1504)=4),VLOOKUP($I1504,_312_Table2,MATCH(LEFT($B1504,1),_312_Table2_ColumnLookup,0),FALSE)
+N("312"),
  IF(VALUE(LEFT($A1504,3))=313,VLOOKUP(VALUE(MID($B1504,2,1)),_313_Table2,MATCH(MID($B1504,1,1),_313_Table2_ColumnLookup,0),FALSE)
+N("313"),
  IF(AND(VALUE(LEFT($A1504,3))=314,LEN($B1504)=3),VLOOKUP(VALUE(MID($B1504,2,2)),_314_Table2,MATCH(MID($B1504,1,1),_314_Table2_ColumnLookup,0),FALSE),
  IF(VALUE(LEFT($A1504,3))=314,VLOOKUP(VALUE(MID($B1504,2,1)),_314_Table2,MATCH(MID($B1504,1,1),_314_Table2_ColumnLookup,0),FALSE)
+N("314"),
""))))))))))))))))))))))))</f>
        <v>#N/A</v>
      </c>
      <c r="F1504" s="238" t="e">
        <f>IF(AND(VALUE(LEFT($A1504,3))=309,LEN($B1504)=3),VLOOKUP(VALUE(MID($B1504,2,2)),_309_Table3,MATCH(MID($B1504,1,1),_309_Table3_ColumnLookup,0),FALSE),
  IF($C1504="309 LCR SummaryA",OneYearSCR,IF($C1504="309 LCR SummaryB",UltimateSCR,IF(VALUE(LEFT($A1504,3))=309,VLOOKUP(VALUE(MID($B1504,2,1)),_309_Table3,MATCH(MID($B1504,1,1),_309_Table3_ColumnLookup,0),FALSE)
+N("309"),
  IF(VALUE(LEFT($A1504,3))=310,VLOOKUP(VALUE(MID($B1504,2,1)),_310_Table3,MATCH(MID($B1504,1,1),_310_Table3_ColumnLookup,0),FALSE)
+N("310"),
  IF(AND(VALUE(LEFT($A1504,3))=311,LEN($I1504)=4),VLOOKUP($I1504,_311_Table3,MATCH($B1504,_311_Table3_ColumnLookup,0),FALSE),
  IF(AND(VALUE(LEFT($A1504,3))=311,OR($B1504="I2",$B1504="J2",$B1504="K2",$B1504="L2")),VLOOKUP('311'!$G$58,_311_Table3,MATCH(MID($B1504,1,1),_311_Table3_ColumnLookup,0),FALSE),
  IF(AND(VALUE(LEFT($A1504,3))=311,RIGHT($B1504,5)="Total"),VLOOKUP('311'!$G$59,_311_Table3,MATCH(MID($B1504,1,1),_311_Table3_ColumnLookup,0),FALSE),
  IF(VALUE(LEFT($A1504,3))=311,VLOOKUP(VALUE(MID($B1504,2,1)),_311_Table3,MATCH(MID($B1504,1,1),_311_Table3_ColumnLookup,0),FALSE)
+N("311"),
  IF(AND(VALUE(LEFT($A1504,3))=312,LEFT($G1504,10)="Unincepted",$B1504="G "),VLOOKUP(" ULO",_312_Table3,MATCH('312'!$N$16,_312_Table3_ColumnLookup,0),FALSE),
  IF(AND(VALUE(LEFT($A1504,3))=312,LEFT($G1504,10)="Unincepted",$B1504="O "),VLOOKUP(" ULO",_312_Table3,MATCH('312'!$V$16,_312_Table3_ColumnLookup,0),FALSE),
  IF(AND(VALUE(LEFT($A1504,3))=312,LEFT($G1504,10)="Unincepted",$B1504="Q "),VLOOKUP(" ULO",_312_Table3,MATCH('312'!$X$16,_312_Table3_ColumnLookup,0),FALSE),
  IF(AND(VALUE(LEFT($A1504,3))=312,LEFT($G1504,10)="Unincepted"),VLOOKUP(" ULO",_312_Table3,MATCH(LEFT($B1504,1),_312_Table3_ColumnLookup,0),FALSE),
  IF(AND(VALUE(LEFT($A1504,3))=312,LEFT($G1504,5)="Total",$B1504="G "),VLOOKUP('312'!$F$80,_312_Table3,MATCH('312'!$N$16,_312_Table3_ColumnLookup,0),FALSE),
  IF(AND(VALUE(LEFT($A1504,3))=312,LEFT($G1504,5)="Total",$B1504="O "),VLOOKUP('312'!$F$80,_312_Table3,MATCH('312'!$V$16,_312_Table3_ColumnLookup,0),FALSE),
  IF(AND(VALUE(LEFT($A1504,3))=312,LEFT($G1504,5)="Total",$B1504="Q "),VLOOKUP('312'!$F$80,_312_Table3,MATCH('312'!$X$16,_312_Table3_ColumnLookup,0),FALSE),
  IF(AND(VALUE(LEFT($A1504,3))=312,LEFT($G1504,5)="Total"),VLOOKUP('312'!$F$80,_312_Table3,MATCH(LEFT($B1504,1),_312_Table3_ColumnLookup,0),FALSE),
  IF(AND(VALUE(LEFT($A1504,3))=312,LEN($I1504)=4,$B1504="G"),VLOOKUP($I1504,_312_Table3,MATCH('312'!$N$16,_312_Table3_ColumnLookup,0),FALSE),
  IF(AND(VALUE(LEFT($A1504,3))=312,LEN($I1504)=4,$B1504="O"),VLOOKUP($I1504,_312_Table3,MATCH('312'!$V$16,_312_Table3_ColumnLookup,0),FALSE),
  IF(AND(VALUE(LEFT($A1504,3))=312,LEN($I1504)=4,$B1504="Q"),VLOOKUP($I1504,_312_Table3,MATCH('312'!$X$16,_312_Table3_ColumnLookup,0),FALSE),
  IF(AND(VALUE(LEFT($A1504,3))=312,LEN($I1504)=4),VLOOKUP($I1504,_312_Table3,MATCH(LEFT($B1504,1),_312_Table3_ColumnLookup,0),FALSE)
+N("312"),
  IF(VALUE(LEFT($A1504,3))=313,VLOOKUP(VALUE(MID($B1504,2,1)),_313_Table3,MATCH(MID($B1504,1,1),_313_Table3_ColumnLookup,0),FALSE)
+N("313"),
  IF(AND(VALUE(LEFT($A1504,3))=314,LEN($B1504)=3),VLOOKUP(VALUE(MID($B1504,2,2)),_314_Table3,MATCH(MID($B1504,1,1),_314_Table3_ColumnLookup,0),FALSE),
  IF(VALUE(LEFT($A1504,3))=314,VLOOKUP(VALUE(MID($B1504,2,1)),_314_Table3,MATCH(MID($B1504,1,1),_314_Table3_ColumnLookup,0),FALSE)
+N("314"),
""))))))))))))))))))))))))</f>
        <v>#N/A</v>
      </c>
      <c r="H1504" s="321" t="str">
        <f>IFERROR(
IF(ISERROR($D1504)=FALSE,$D1504,IF(ISERROR($E1504)=FALSE,$E1504,IF(ISERROR($F1504)=FALSE,$F1504
+N("012 checkboxes"),
IF(
IF(OR(LEFT($A1504,9)="Syndicate",LEFT($A1504,12)="NewSyndicate"),VLOOKUP($A1504,'012'!$J:$ZW,MATCH("Link to button",'012'!$J$1:$ZW$1,0),0)
+N("309 checkbox"),
IF($C1504="309 LCR Summary0",VLOOKUP("Notes990",'309'!$P:$ZZ,MATCH("Link to button",'309'!$P$1:$ZZ$1,0),0)
+N("313 checkboxes"),
IF($C1504="313 Financial Information0LcmVsScr",IF($C1504="309 LCR Summary0",VLOOKUP("LcmVsScr",'309'!$N:$ZZ,MATCH("Link to button",'309'!$N$1:$ZZ$1,0),0),
IF($C1504="313 Financial Information0LcrDocAttached",IF($C1504="309 LCR Summary0",VLOOKUP("LcrDocAttached",'309'!$N:$ZZ,MATCH("Link to button",'309'!$N$1:$ZZ$1,0),
0)))))))=1,TRUE,FALSE)
))),"")</f>
        <v/>
      </c>
    </row>
    <row r="1505" spans="1:8">
      <c r="A1505" s="237" t="e">
        <f>VLOOKUP($G1505,CSVLookups!$B:$R,MATCH(A$1,CSVLookups!$B$1:$R$1,0),FALSE)</f>
        <v>#N/A</v>
      </c>
      <c r="B1505" s="237" t="e">
        <f>VLOOKUP($G1505,CSVLookups!$B:$R,MATCH(B$1,CSVLookups!$B$1:$R$1,0),FALSE)</f>
        <v>#N/A</v>
      </c>
      <c r="C1505" s="238" t="e">
        <f t="shared" si="24"/>
        <v>#N/A</v>
      </c>
      <c r="D1505" s="238" t="e">
        <f>IF(AND(VALUE(LEFT($A1505,3))=309,LEN($B1505)=3),VLOOKUP(VALUE(MID($B1505,2,2)),_309_Table1,MATCH(MID($B1505,1,1),_309_Table1_ColumnLookup,0),FALSE),
  IF($C1505="309 LCR SummaryA",OneYearSCR,IF($C1505="309 LCR SummaryB",UltimateSCR,IF(VALUE(LEFT($A1505,3))=309,VLOOKUP(VALUE(MID($B1505,2,1)),_309_Table1,MATCH(MID($B1505,1,1),_309_Table1_ColumnLookup,0),FALSE)
+N("309"),
  IF(VALUE(LEFT($A1505,3))=310,VLOOKUP(VALUE(MID($B1505,2,1)),_310_Table1,MATCH(MID($B1505,1,1),_310_Table1_ColumnLookup,0),FALSE)
+N("310"),
  IF(AND(VALUE(LEFT($A1505,3))=311,LEN($I1505)=4),VLOOKUP($I1505,_311_Table1,MATCH($B1505,_311_Table1_ColumnLookup,0),FALSE),
  IF(AND(VALUE(LEFT($A1505,3))=311,OR($B1505="I2",$B1505="J2",$B1505="K2",$B1505="L2")),VLOOKUP('311'!$G$58,_311_Table1,MATCH(MID($B1505,1,1),_311_Table1_ColumnLookup,0),FALSE),
  IF(AND(VALUE(LEFT($A1505,3))=311,RIGHT($B1505,5)="Total"),VLOOKUP('311'!$G$59,_311_Table1,MATCH(MID($B1505,1,1),_311_Table1_ColumnLookup,0),FALSE),
  IF(VALUE(LEFT($A1505,3))=311,VLOOKUP(VALUE(MID($B1505,2,1)),_311_Table1,MATCH(MID($B1505,1,1),_311_Table1_ColumnLookup,0),FALSE)
+N("311"),
  IF(AND(VALUE(LEFT($A1505,3))=312,LEFT($G1505,10)="Unincepted",$B1505="G "),VLOOKUP(" ULO",_312_Table1,MATCH('312'!$N$16,_312_Table1_ColumnLookup,0),FALSE),
  IF(AND(VALUE(LEFT($A1505,3))=312,LEFT($G1505,10)="Unincepted",$B1505="O "),VLOOKUP(" ULO",_312_Table1,MATCH('312'!$V$16,_312_Table1_ColumnLookup,0),FALSE),
  IF(AND(VALUE(LEFT($A1505,3))=312,LEFT($G1505,10)="Unincepted",$B1505="Q "),VLOOKUP(" ULO",_312_Table1,MATCH('312'!$X$16,_312_Table1_ColumnLookup,0),FALSE),
  IF(AND(VALUE(LEFT($A1505,3))=312,LEFT($G1505,10)="Unincepted"),VLOOKUP(" ULO",_312_Table1,MATCH(LEFT($B1505,1),_312_Table1_ColumnLookup,0),FALSE),
  IF(AND(VALUE(LEFT($A1505,3))=312,LEFT($G1505,5)="Total",$B1505="G "),VLOOKUP('312'!$F$80,_312_Table1,MATCH('312'!$N$16,_312_Table1_ColumnLookup,0),FALSE),
  IF(AND(VALUE(LEFT($A1505,3))=312,LEFT($G1505,5)="Total",$B1505="O "),VLOOKUP('312'!$F$80,_312_Table1,MATCH('312'!$V$16,_312_Table1_ColumnLookup,0),FALSE),
  IF(AND(VALUE(LEFT($A1505,3))=312,LEFT($G1505,5)="Total",$B1505="Q "),VLOOKUP('312'!$F$80,_312_Table1,MATCH('312'!$X$16,_312_Table1_ColumnLookup,0),FALSE),
  IF(AND(VALUE(LEFT($A1505,3))=312,LEFT($G1505,5)="Total"),VLOOKUP('312'!$F$80,_312_Table1,MATCH(LEFT($B1505,1),_312_Table1_ColumnLookup,0),FALSE),
  IF(AND(VALUE(LEFT($A1505,3))=312,LEN($I1505)=4,$B1505="G"),VLOOKUP($I1505,_312_Table1,MATCH('312'!$N$16,_312_Table1_ColumnLookup,0),FALSE),
  IF(AND(VALUE(LEFT($A1505,3))=312,LEN($I1505)=4,$B1505="O"),VLOOKUP($I1505,_312_Table1,MATCH('312'!$V$16,_312_Table1_ColumnLookup,0),FALSE),
  IF(AND(VALUE(LEFT($A1505,3))=312,LEN($I1505)=4,$B1505="Q"),VLOOKUP($I1505,_312_Table1,MATCH('312'!$X$16,_312_Table1_ColumnLookup,0),FALSE),
  IF(AND(VALUE(LEFT($A1505,3))=312,LEN($I1505)=4),VLOOKUP($I1505,_312_Table1,MATCH(LEFT($B1505,1),_312_Table1_ColumnLookup,0),FALSE)
+N("312"),
  IF(VALUE(LEFT($A1505,3))=313,VLOOKUP(VALUE(MID($B1505,2,1)),_313_Table1,MATCH(MID($B1505,1,1),_313_Table1_ColumnLookup,0),FALSE)
+N("313"),
  IF(AND(VALUE(LEFT($A1505,3))=314,LEN($B1505)=3),VLOOKUP(VALUE(MID($B1505,2,2)),_314_Table1,MATCH(MID($B1505,1,1),_314_Table1_ColumnLookup,0),FALSE),
  IF(VALUE(LEFT($A1505,3))=314,VLOOKUP(VALUE(MID($B1505,2,1)),_314_Table1,MATCH(MID($B1505,1,1),_314_Table1_ColumnLookup,0),FALSE)
+N("314"),
""))))))))))))))))))))))))</f>
        <v>#N/A</v>
      </c>
      <c r="E1505" s="238" t="e">
        <f>IF(AND(VALUE(LEFT($A1505,3))=309,LEN($B1505)=3),VLOOKUP(VALUE(MID($B1505,2,2)),_309_Table2,MATCH(MID($B1505,1,1),_309_Table2_ColumnLookup,0),FALSE),
  IF($C1505="309 LCR SummaryA",OneYearSCR,IF($C1505="309 LCR SummaryB",UltimateSCR,IF(VALUE(LEFT($A1505,3))=309,VLOOKUP(VALUE(MID($B1505,2,1)),_309_Table2,MATCH(MID($B1505,1,1),_309_Table2_ColumnLookup,0),FALSE)
+N("309"),
  IF(VALUE(LEFT($A1505,3))=310,VLOOKUP(VALUE(MID($B1505,2,1)),_310_Table2,MATCH(MID($B1505,1,1),_310_Table2_ColumnLookup,0),FALSE)
+N("310"),
  IF(AND(VALUE(LEFT($A1505,3))=311,LEN($I1505)=4),VLOOKUP($I1505,_311_Table2,MATCH($B1505,_311_Table2_ColumnLookup,0),FALSE),
  IF(AND(VALUE(LEFT($A1505,3))=311,OR($B1505="I2",$B1505="J2",$B1505="K2",$B1505="L2")),VLOOKUP('311'!$G$58,_311_Table2,MATCH(MID($B1505,1,1),_311_Table2_ColumnLookup,0),FALSE),
  IF(AND(VALUE(LEFT($A1505,3))=311,RIGHT($B1505,5)="Total"),VLOOKUP('311'!$G$59,_311_Table2,MATCH(MID($B1505,1,1),_311_Table2_ColumnLookup,0),FALSE),
  IF(VALUE(LEFT($A1505,3))=311,VLOOKUP(VALUE(MID($B1505,2,1)),_311_Table2,MATCH(MID($B1505,1,1),_311_Table2_ColumnLookup,0),FALSE)
+N("311"),
  IF(AND(VALUE(LEFT($A1505,3))=312,LEFT($G1505,10)="Unincepted",$B1505="G "),VLOOKUP(" ULO",_312_Table2,MATCH('312'!$N$16,_312_Table2_ColumnLookup,0),FALSE),
  IF(AND(VALUE(LEFT($A1505,3))=312,LEFT($G1505,10)="Unincepted",$B1505="O "),VLOOKUP(" ULO",_312_Table2,MATCH('312'!$V$16,_312_Table2_ColumnLookup,0),FALSE),
  IF(AND(VALUE(LEFT($A1505,3))=312,LEFT($G1505,10)="Unincepted",$B1505="Q "),VLOOKUP(" ULO",_312_Table2,MATCH('312'!$X$16,_312_Table2_ColumnLookup,0),FALSE),
  IF(AND(VALUE(LEFT($A1505,3))=312,LEFT($G1505,10)="Unincepted"),VLOOKUP(" ULO",_312_Table2,MATCH(LEFT($B1505,1),_312_Table2_ColumnLookup,0),FALSE),
  IF(AND(VALUE(LEFT($A1505,3))=312,LEFT($G1505,5)="Total",$B1505="G "),VLOOKUP('312'!$F$80,_312_Table2,MATCH('312'!$N$16,_312_Table2_ColumnLookup,0),FALSE),
  IF(AND(VALUE(LEFT($A1505,3))=312,LEFT($G1505,5)="Total",$B1505="O "),VLOOKUP('312'!$F$80,_312_Table2,MATCH('312'!$V$16,_312_Table2_ColumnLookup,0),FALSE),
  IF(AND(VALUE(LEFT($A1505,3))=312,LEFT($G1505,5)="Total",$B1505="Q "),VLOOKUP('312'!$F$80,_312_Table2,MATCH('312'!$X$16,_312_Table2_ColumnLookup,0),FALSE),
  IF(AND(VALUE(LEFT($A1505,3))=312,LEFT($G1505,5)="Total"),VLOOKUP('312'!$F$80,_312_Table2,MATCH(LEFT($B1505,1),_312_Table2_ColumnLookup,0),FALSE),
  IF(AND(VALUE(LEFT($A1505,3))=312,LEN($I1505)=4,$B1505="G"),VLOOKUP($I1505,_312_Table2,MATCH('312'!$N$16,_312_Table2_ColumnLookup,0),FALSE),
  IF(AND(VALUE(LEFT($A1505,3))=312,LEN($I1505)=4,$B1505="O"),VLOOKUP($I1505,_312_Table2,MATCH('312'!$V$16,_312_Table2_ColumnLookup,0),FALSE),
  IF(AND(VALUE(LEFT($A1505,3))=312,LEN($I1505)=4,$B1505="Q"),VLOOKUP($I1505,_312_Table2,MATCH('312'!$X$16,_312_Table2_ColumnLookup,0),FALSE),
  IF(AND(VALUE(LEFT($A1505,3))=312,LEN($I1505)=4),VLOOKUP($I1505,_312_Table2,MATCH(LEFT($B1505,1),_312_Table2_ColumnLookup,0),FALSE)
+N("312"),
  IF(VALUE(LEFT($A1505,3))=313,VLOOKUP(VALUE(MID($B1505,2,1)),_313_Table2,MATCH(MID($B1505,1,1),_313_Table2_ColumnLookup,0),FALSE)
+N("313"),
  IF(AND(VALUE(LEFT($A1505,3))=314,LEN($B1505)=3),VLOOKUP(VALUE(MID($B1505,2,2)),_314_Table2,MATCH(MID($B1505,1,1),_314_Table2_ColumnLookup,0),FALSE),
  IF(VALUE(LEFT($A1505,3))=314,VLOOKUP(VALUE(MID($B1505,2,1)),_314_Table2,MATCH(MID($B1505,1,1),_314_Table2_ColumnLookup,0),FALSE)
+N("314"),
""))))))))))))))))))))))))</f>
        <v>#N/A</v>
      </c>
      <c r="F1505" s="238" t="e">
        <f>IF(AND(VALUE(LEFT($A1505,3))=309,LEN($B1505)=3),VLOOKUP(VALUE(MID($B1505,2,2)),_309_Table3,MATCH(MID($B1505,1,1),_309_Table3_ColumnLookup,0),FALSE),
  IF($C1505="309 LCR SummaryA",OneYearSCR,IF($C1505="309 LCR SummaryB",UltimateSCR,IF(VALUE(LEFT($A1505,3))=309,VLOOKUP(VALUE(MID($B1505,2,1)),_309_Table3,MATCH(MID($B1505,1,1),_309_Table3_ColumnLookup,0),FALSE)
+N("309"),
  IF(VALUE(LEFT($A1505,3))=310,VLOOKUP(VALUE(MID($B1505,2,1)),_310_Table3,MATCH(MID($B1505,1,1),_310_Table3_ColumnLookup,0),FALSE)
+N("310"),
  IF(AND(VALUE(LEFT($A1505,3))=311,LEN($I1505)=4),VLOOKUP($I1505,_311_Table3,MATCH($B1505,_311_Table3_ColumnLookup,0),FALSE),
  IF(AND(VALUE(LEFT($A1505,3))=311,OR($B1505="I2",$B1505="J2",$B1505="K2",$B1505="L2")),VLOOKUP('311'!$G$58,_311_Table3,MATCH(MID($B1505,1,1),_311_Table3_ColumnLookup,0),FALSE),
  IF(AND(VALUE(LEFT($A1505,3))=311,RIGHT($B1505,5)="Total"),VLOOKUP('311'!$G$59,_311_Table3,MATCH(MID($B1505,1,1),_311_Table3_ColumnLookup,0),FALSE),
  IF(VALUE(LEFT($A1505,3))=311,VLOOKUP(VALUE(MID($B1505,2,1)),_311_Table3,MATCH(MID($B1505,1,1),_311_Table3_ColumnLookup,0),FALSE)
+N("311"),
  IF(AND(VALUE(LEFT($A1505,3))=312,LEFT($G1505,10)="Unincepted",$B1505="G "),VLOOKUP(" ULO",_312_Table3,MATCH('312'!$N$16,_312_Table3_ColumnLookup,0),FALSE),
  IF(AND(VALUE(LEFT($A1505,3))=312,LEFT($G1505,10)="Unincepted",$B1505="O "),VLOOKUP(" ULO",_312_Table3,MATCH('312'!$V$16,_312_Table3_ColumnLookup,0),FALSE),
  IF(AND(VALUE(LEFT($A1505,3))=312,LEFT($G1505,10)="Unincepted",$B1505="Q "),VLOOKUP(" ULO",_312_Table3,MATCH('312'!$X$16,_312_Table3_ColumnLookup,0),FALSE),
  IF(AND(VALUE(LEFT($A1505,3))=312,LEFT($G1505,10)="Unincepted"),VLOOKUP(" ULO",_312_Table3,MATCH(LEFT($B1505,1),_312_Table3_ColumnLookup,0),FALSE),
  IF(AND(VALUE(LEFT($A1505,3))=312,LEFT($G1505,5)="Total",$B1505="G "),VLOOKUP('312'!$F$80,_312_Table3,MATCH('312'!$N$16,_312_Table3_ColumnLookup,0),FALSE),
  IF(AND(VALUE(LEFT($A1505,3))=312,LEFT($G1505,5)="Total",$B1505="O "),VLOOKUP('312'!$F$80,_312_Table3,MATCH('312'!$V$16,_312_Table3_ColumnLookup,0),FALSE),
  IF(AND(VALUE(LEFT($A1505,3))=312,LEFT($G1505,5)="Total",$B1505="Q "),VLOOKUP('312'!$F$80,_312_Table3,MATCH('312'!$X$16,_312_Table3_ColumnLookup,0),FALSE),
  IF(AND(VALUE(LEFT($A1505,3))=312,LEFT($G1505,5)="Total"),VLOOKUP('312'!$F$80,_312_Table3,MATCH(LEFT($B1505,1),_312_Table3_ColumnLookup,0),FALSE),
  IF(AND(VALUE(LEFT($A1505,3))=312,LEN($I1505)=4,$B1505="G"),VLOOKUP($I1505,_312_Table3,MATCH('312'!$N$16,_312_Table3_ColumnLookup,0),FALSE),
  IF(AND(VALUE(LEFT($A1505,3))=312,LEN($I1505)=4,$B1505="O"),VLOOKUP($I1505,_312_Table3,MATCH('312'!$V$16,_312_Table3_ColumnLookup,0),FALSE),
  IF(AND(VALUE(LEFT($A1505,3))=312,LEN($I1505)=4,$B1505="Q"),VLOOKUP($I1505,_312_Table3,MATCH('312'!$X$16,_312_Table3_ColumnLookup,0),FALSE),
  IF(AND(VALUE(LEFT($A1505,3))=312,LEN($I1505)=4),VLOOKUP($I1505,_312_Table3,MATCH(LEFT($B1505,1),_312_Table3_ColumnLookup,0),FALSE)
+N("312"),
  IF(VALUE(LEFT($A1505,3))=313,VLOOKUP(VALUE(MID($B1505,2,1)),_313_Table3,MATCH(MID($B1505,1,1),_313_Table3_ColumnLookup,0),FALSE)
+N("313"),
  IF(AND(VALUE(LEFT($A1505,3))=314,LEN($B1505)=3),VLOOKUP(VALUE(MID($B1505,2,2)),_314_Table3,MATCH(MID($B1505,1,1),_314_Table3_ColumnLookup,0),FALSE),
  IF(VALUE(LEFT($A1505,3))=314,VLOOKUP(VALUE(MID($B1505,2,1)),_314_Table3,MATCH(MID($B1505,1,1),_314_Table3_ColumnLookup,0),FALSE)
+N("314"),
""))))))))))))))))))))))))</f>
        <v>#N/A</v>
      </c>
      <c r="H1505" s="321" t="str">
        <f>IFERROR(
IF(ISERROR($D1505)=FALSE,$D1505,IF(ISERROR($E1505)=FALSE,$E1505,IF(ISERROR($F1505)=FALSE,$F1505
+N("012 checkboxes"),
IF(
IF(OR(LEFT($A1505,9)="Syndicate",LEFT($A1505,12)="NewSyndicate"),VLOOKUP($A1505,'012'!$J:$ZW,MATCH("Link to button",'012'!$J$1:$ZW$1,0),0)
+N("309 checkbox"),
IF($C1505="309 LCR Summary0",VLOOKUP("Notes990",'309'!$P:$ZZ,MATCH("Link to button",'309'!$P$1:$ZZ$1,0),0)
+N("313 checkboxes"),
IF($C1505="313 Financial Information0LcmVsScr",IF($C1505="309 LCR Summary0",VLOOKUP("LcmVsScr",'309'!$N:$ZZ,MATCH("Link to button",'309'!$N$1:$ZZ$1,0),0),
IF($C1505="313 Financial Information0LcrDocAttached",IF($C1505="309 LCR Summary0",VLOOKUP("LcrDocAttached",'309'!$N:$ZZ,MATCH("Link to button",'309'!$N$1:$ZZ$1,0),
0)))))))=1,TRUE,FALSE)
))),"")</f>
        <v/>
      </c>
    </row>
    <row r="1506" spans="1:8">
      <c r="A1506" s="237" t="e">
        <f>VLOOKUP($G1506,CSVLookups!$B:$R,MATCH(A$1,CSVLookups!$B$1:$R$1,0),FALSE)</f>
        <v>#N/A</v>
      </c>
      <c r="B1506" s="237" t="e">
        <f>VLOOKUP($G1506,CSVLookups!$B:$R,MATCH(B$1,CSVLookups!$B$1:$R$1,0),FALSE)</f>
        <v>#N/A</v>
      </c>
      <c r="C1506" s="238" t="e">
        <f t="shared" si="24"/>
        <v>#N/A</v>
      </c>
      <c r="D1506" s="238" t="e">
        <f>IF(AND(VALUE(LEFT($A1506,3))=309,LEN($B1506)=3),VLOOKUP(VALUE(MID($B1506,2,2)),_309_Table1,MATCH(MID($B1506,1,1),_309_Table1_ColumnLookup,0),FALSE),
  IF($C1506="309 LCR SummaryA",OneYearSCR,IF($C1506="309 LCR SummaryB",UltimateSCR,IF(VALUE(LEFT($A1506,3))=309,VLOOKUP(VALUE(MID($B1506,2,1)),_309_Table1,MATCH(MID($B1506,1,1),_309_Table1_ColumnLookup,0),FALSE)
+N("309"),
  IF(VALUE(LEFT($A1506,3))=310,VLOOKUP(VALUE(MID($B1506,2,1)),_310_Table1,MATCH(MID($B1506,1,1),_310_Table1_ColumnLookup,0),FALSE)
+N("310"),
  IF(AND(VALUE(LEFT($A1506,3))=311,LEN($I1506)=4),VLOOKUP($I1506,_311_Table1,MATCH($B1506,_311_Table1_ColumnLookup,0),FALSE),
  IF(AND(VALUE(LEFT($A1506,3))=311,OR($B1506="I2",$B1506="J2",$B1506="K2",$B1506="L2")),VLOOKUP('311'!$G$58,_311_Table1,MATCH(MID($B1506,1,1),_311_Table1_ColumnLookup,0),FALSE),
  IF(AND(VALUE(LEFT($A1506,3))=311,RIGHT($B1506,5)="Total"),VLOOKUP('311'!$G$59,_311_Table1,MATCH(MID($B1506,1,1),_311_Table1_ColumnLookup,0),FALSE),
  IF(VALUE(LEFT($A1506,3))=311,VLOOKUP(VALUE(MID($B1506,2,1)),_311_Table1,MATCH(MID($B1506,1,1),_311_Table1_ColumnLookup,0),FALSE)
+N("311"),
  IF(AND(VALUE(LEFT($A1506,3))=312,LEFT($G1506,10)="Unincepted",$B1506="G "),VLOOKUP(" ULO",_312_Table1,MATCH('312'!$N$16,_312_Table1_ColumnLookup,0),FALSE),
  IF(AND(VALUE(LEFT($A1506,3))=312,LEFT($G1506,10)="Unincepted",$B1506="O "),VLOOKUP(" ULO",_312_Table1,MATCH('312'!$V$16,_312_Table1_ColumnLookup,0),FALSE),
  IF(AND(VALUE(LEFT($A1506,3))=312,LEFT($G1506,10)="Unincepted",$B1506="Q "),VLOOKUP(" ULO",_312_Table1,MATCH('312'!$X$16,_312_Table1_ColumnLookup,0),FALSE),
  IF(AND(VALUE(LEFT($A1506,3))=312,LEFT($G1506,10)="Unincepted"),VLOOKUP(" ULO",_312_Table1,MATCH(LEFT($B1506,1),_312_Table1_ColumnLookup,0),FALSE),
  IF(AND(VALUE(LEFT($A1506,3))=312,LEFT($G1506,5)="Total",$B1506="G "),VLOOKUP('312'!$F$80,_312_Table1,MATCH('312'!$N$16,_312_Table1_ColumnLookup,0),FALSE),
  IF(AND(VALUE(LEFT($A1506,3))=312,LEFT($G1506,5)="Total",$B1506="O "),VLOOKUP('312'!$F$80,_312_Table1,MATCH('312'!$V$16,_312_Table1_ColumnLookup,0),FALSE),
  IF(AND(VALUE(LEFT($A1506,3))=312,LEFT($G1506,5)="Total",$B1506="Q "),VLOOKUP('312'!$F$80,_312_Table1,MATCH('312'!$X$16,_312_Table1_ColumnLookup,0),FALSE),
  IF(AND(VALUE(LEFT($A1506,3))=312,LEFT($G1506,5)="Total"),VLOOKUP('312'!$F$80,_312_Table1,MATCH(LEFT($B1506,1),_312_Table1_ColumnLookup,0),FALSE),
  IF(AND(VALUE(LEFT($A1506,3))=312,LEN($I1506)=4,$B1506="G"),VLOOKUP($I1506,_312_Table1,MATCH('312'!$N$16,_312_Table1_ColumnLookup,0),FALSE),
  IF(AND(VALUE(LEFT($A1506,3))=312,LEN($I1506)=4,$B1506="O"),VLOOKUP($I1506,_312_Table1,MATCH('312'!$V$16,_312_Table1_ColumnLookup,0),FALSE),
  IF(AND(VALUE(LEFT($A1506,3))=312,LEN($I1506)=4,$B1506="Q"),VLOOKUP($I1506,_312_Table1,MATCH('312'!$X$16,_312_Table1_ColumnLookup,0),FALSE),
  IF(AND(VALUE(LEFT($A1506,3))=312,LEN($I1506)=4),VLOOKUP($I1506,_312_Table1,MATCH(LEFT($B1506,1),_312_Table1_ColumnLookup,0),FALSE)
+N("312"),
  IF(VALUE(LEFT($A1506,3))=313,VLOOKUP(VALUE(MID($B1506,2,1)),_313_Table1,MATCH(MID($B1506,1,1),_313_Table1_ColumnLookup,0),FALSE)
+N("313"),
  IF(AND(VALUE(LEFT($A1506,3))=314,LEN($B1506)=3),VLOOKUP(VALUE(MID($B1506,2,2)),_314_Table1,MATCH(MID($B1506,1,1),_314_Table1_ColumnLookup,0),FALSE),
  IF(VALUE(LEFT($A1506,3))=314,VLOOKUP(VALUE(MID($B1506,2,1)),_314_Table1,MATCH(MID($B1506,1,1),_314_Table1_ColumnLookup,0),FALSE)
+N("314"),
""))))))))))))))))))))))))</f>
        <v>#N/A</v>
      </c>
      <c r="E1506" s="238" t="e">
        <f>IF(AND(VALUE(LEFT($A1506,3))=309,LEN($B1506)=3),VLOOKUP(VALUE(MID($B1506,2,2)),_309_Table2,MATCH(MID($B1506,1,1),_309_Table2_ColumnLookup,0),FALSE),
  IF($C1506="309 LCR SummaryA",OneYearSCR,IF($C1506="309 LCR SummaryB",UltimateSCR,IF(VALUE(LEFT($A1506,3))=309,VLOOKUP(VALUE(MID($B1506,2,1)),_309_Table2,MATCH(MID($B1506,1,1),_309_Table2_ColumnLookup,0),FALSE)
+N("309"),
  IF(VALUE(LEFT($A1506,3))=310,VLOOKUP(VALUE(MID($B1506,2,1)),_310_Table2,MATCH(MID($B1506,1,1),_310_Table2_ColumnLookup,0),FALSE)
+N("310"),
  IF(AND(VALUE(LEFT($A1506,3))=311,LEN($I1506)=4),VLOOKUP($I1506,_311_Table2,MATCH($B1506,_311_Table2_ColumnLookup,0),FALSE),
  IF(AND(VALUE(LEFT($A1506,3))=311,OR($B1506="I2",$B1506="J2",$B1506="K2",$B1506="L2")),VLOOKUP('311'!$G$58,_311_Table2,MATCH(MID($B1506,1,1),_311_Table2_ColumnLookup,0),FALSE),
  IF(AND(VALUE(LEFT($A1506,3))=311,RIGHT($B1506,5)="Total"),VLOOKUP('311'!$G$59,_311_Table2,MATCH(MID($B1506,1,1),_311_Table2_ColumnLookup,0),FALSE),
  IF(VALUE(LEFT($A1506,3))=311,VLOOKUP(VALUE(MID($B1506,2,1)),_311_Table2,MATCH(MID($B1506,1,1),_311_Table2_ColumnLookup,0),FALSE)
+N("311"),
  IF(AND(VALUE(LEFT($A1506,3))=312,LEFT($G1506,10)="Unincepted",$B1506="G "),VLOOKUP(" ULO",_312_Table2,MATCH('312'!$N$16,_312_Table2_ColumnLookup,0),FALSE),
  IF(AND(VALUE(LEFT($A1506,3))=312,LEFT($G1506,10)="Unincepted",$B1506="O "),VLOOKUP(" ULO",_312_Table2,MATCH('312'!$V$16,_312_Table2_ColumnLookup,0),FALSE),
  IF(AND(VALUE(LEFT($A1506,3))=312,LEFT($G1506,10)="Unincepted",$B1506="Q "),VLOOKUP(" ULO",_312_Table2,MATCH('312'!$X$16,_312_Table2_ColumnLookup,0),FALSE),
  IF(AND(VALUE(LEFT($A1506,3))=312,LEFT($G1506,10)="Unincepted"),VLOOKUP(" ULO",_312_Table2,MATCH(LEFT($B1506,1),_312_Table2_ColumnLookup,0),FALSE),
  IF(AND(VALUE(LEFT($A1506,3))=312,LEFT($G1506,5)="Total",$B1506="G "),VLOOKUP('312'!$F$80,_312_Table2,MATCH('312'!$N$16,_312_Table2_ColumnLookup,0),FALSE),
  IF(AND(VALUE(LEFT($A1506,3))=312,LEFT($G1506,5)="Total",$B1506="O "),VLOOKUP('312'!$F$80,_312_Table2,MATCH('312'!$V$16,_312_Table2_ColumnLookup,0),FALSE),
  IF(AND(VALUE(LEFT($A1506,3))=312,LEFT($G1506,5)="Total",$B1506="Q "),VLOOKUP('312'!$F$80,_312_Table2,MATCH('312'!$X$16,_312_Table2_ColumnLookup,0),FALSE),
  IF(AND(VALUE(LEFT($A1506,3))=312,LEFT($G1506,5)="Total"),VLOOKUP('312'!$F$80,_312_Table2,MATCH(LEFT($B1506,1),_312_Table2_ColumnLookup,0),FALSE),
  IF(AND(VALUE(LEFT($A1506,3))=312,LEN($I1506)=4,$B1506="G"),VLOOKUP($I1506,_312_Table2,MATCH('312'!$N$16,_312_Table2_ColumnLookup,0),FALSE),
  IF(AND(VALUE(LEFT($A1506,3))=312,LEN($I1506)=4,$B1506="O"),VLOOKUP($I1506,_312_Table2,MATCH('312'!$V$16,_312_Table2_ColumnLookup,0),FALSE),
  IF(AND(VALUE(LEFT($A1506,3))=312,LEN($I1506)=4,$B1506="Q"),VLOOKUP($I1506,_312_Table2,MATCH('312'!$X$16,_312_Table2_ColumnLookup,0),FALSE),
  IF(AND(VALUE(LEFT($A1506,3))=312,LEN($I1506)=4),VLOOKUP($I1506,_312_Table2,MATCH(LEFT($B1506,1),_312_Table2_ColumnLookup,0),FALSE)
+N("312"),
  IF(VALUE(LEFT($A1506,3))=313,VLOOKUP(VALUE(MID($B1506,2,1)),_313_Table2,MATCH(MID($B1506,1,1),_313_Table2_ColumnLookup,0),FALSE)
+N("313"),
  IF(AND(VALUE(LEFT($A1506,3))=314,LEN($B1506)=3),VLOOKUP(VALUE(MID($B1506,2,2)),_314_Table2,MATCH(MID($B1506,1,1),_314_Table2_ColumnLookup,0),FALSE),
  IF(VALUE(LEFT($A1506,3))=314,VLOOKUP(VALUE(MID($B1506,2,1)),_314_Table2,MATCH(MID($B1506,1,1),_314_Table2_ColumnLookup,0),FALSE)
+N("314"),
""))))))))))))))))))))))))</f>
        <v>#N/A</v>
      </c>
      <c r="F1506" s="238" t="e">
        <f>IF(AND(VALUE(LEFT($A1506,3))=309,LEN($B1506)=3),VLOOKUP(VALUE(MID($B1506,2,2)),_309_Table3,MATCH(MID($B1506,1,1),_309_Table3_ColumnLookup,0),FALSE),
  IF($C1506="309 LCR SummaryA",OneYearSCR,IF($C1506="309 LCR SummaryB",UltimateSCR,IF(VALUE(LEFT($A1506,3))=309,VLOOKUP(VALUE(MID($B1506,2,1)),_309_Table3,MATCH(MID($B1506,1,1),_309_Table3_ColumnLookup,0),FALSE)
+N("309"),
  IF(VALUE(LEFT($A1506,3))=310,VLOOKUP(VALUE(MID($B1506,2,1)),_310_Table3,MATCH(MID($B1506,1,1),_310_Table3_ColumnLookup,0),FALSE)
+N("310"),
  IF(AND(VALUE(LEFT($A1506,3))=311,LEN($I1506)=4),VLOOKUP($I1506,_311_Table3,MATCH($B1506,_311_Table3_ColumnLookup,0),FALSE),
  IF(AND(VALUE(LEFT($A1506,3))=311,OR($B1506="I2",$B1506="J2",$B1506="K2",$B1506="L2")),VLOOKUP('311'!$G$58,_311_Table3,MATCH(MID($B1506,1,1),_311_Table3_ColumnLookup,0),FALSE),
  IF(AND(VALUE(LEFT($A1506,3))=311,RIGHT($B1506,5)="Total"),VLOOKUP('311'!$G$59,_311_Table3,MATCH(MID($B1506,1,1),_311_Table3_ColumnLookup,0),FALSE),
  IF(VALUE(LEFT($A1506,3))=311,VLOOKUP(VALUE(MID($B1506,2,1)),_311_Table3,MATCH(MID($B1506,1,1),_311_Table3_ColumnLookup,0),FALSE)
+N("311"),
  IF(AND(VALUE(LEFT($A1506,3))=312,LEFT($G1506,10)="Unincepted",$B1506="G "),VLOOKUP(" ULO",_312_Table3,MATCH('312'!$N$16,_312_Table3_ColumnLookup,0),FALSE),
  IF(AND(VALUE(LEFT($A1506,3))=312,LEFT($G1506,10)="Unincepted",$B1506="O "),VLOOKUP(" ULO",_312_Table3,MATCH('312'!$V$16,_312_Table3_ColumnLookup,0),FALSE),
  IF(AND(VALUE(LEFT($A1506,3))=312,LEFT($G1506,10)="Unincepted",$B1506="Q "),VLOOKUP(" ULO",_312_Table3,MATCH('312'!$X$16,_312_Table3_ColumnLookup,0),FALSE),
  IF(AND(VALUE(LEFT($A1506,3))=312,LEFT($G1506,10)="Unincepted"),VLOOKUP(" ULO",_312_Table3,MATCH(LEFT($B1506,1),_312_Table3_ColumnLookup,0),FALSE),
  IF(AND(VALUE(LEFT($A1506,3))=312,LEFT($G1506,5)="Total",$B1506="G "),VLOOKUP('312'!$F$80,_312_Table3,MATCH('312'!$N$16,_312_Table3_ColumnLookup,0),FALSE),
  IF(AND(VALUE(LEFT($A1506,3))=312,LEFT($G1506,5)="Total",$B1506="O "),VLOOKUP('312'!$F$80,_312_Table3,MATCH('312'!$V$16,_312_Table3_ColumnLookup,0),FALSE),
  IF(AND(VALUE(LEFT($A1506,3))=312,LEFT($G1506,5)="Total",$B1506="Q "),VLOOKUP('312'!$F$80,_312_Table3,MATCH('312'!$X$16,_312_Table3_ColumnLookup,0),FALSE),
  IF(AND(VALUE(LEFT($A1506,3))=312,LEFT($G1506,5)="Total"),VLOOKUP('312'!$F$80,_312_Table3,MATCH(LEFT($B1506,1),_312_Table3_ColumnLookup,0),FALSE),
  IF(AND(VALUE(LEFT($A1506,3))=312,LEN($I1506)=4,$B1506="G"),VLOOKUP($I1506,_312_Table3,MATCH('312'!$N$16,_312_Table3_ColumnLookup,0),FALSE),
  IF(AND(VALUE(LEFT($A1506,3))=312,LEN($I1506)=4,$B1506="O"),VLOOKUP($I1506,_312_Table3,MATCH('312'!$V$16,_312_Table3_ColumnLookup,0),FALSE),
  IF(AND(VALUE(LEFT($A1506,3))=312,LEN($I1506)=4,$B1506="Q"),VLOOKUP($I1506,_312_Table3,MATCH('312'!$X$16,_312_Table3_ColumnLookup,0),FALSE),
  IF(AND(VALUE(LEFT($A1506,3))=312,LEN($I1506)=4),VLOOKUP($I1506,_312_Table3,MATCH(LEFT($B1506,1),_312_Table3_ColumnLookup,0),FALSE)
+N("312"),
  IF(VALUE(LEFT($A1506,3))=313,VLOOKUP(VALUE(MID($B1506,2,1)),_313_Table3,MATCH(MID($B1506,1,1),_313_Table3_ColumnLookup,0),FALSE)
+N("313"),
  IF(AND(VALUE(LEFT($A1506,3))=314,LEN($B1506)=3),VLOOKUP(VALUE(MID($B1506,2,2)),_314_Table3,MATCH(MID($B1506,1,1),_314_Table3_ColumnLookup,0),FALSE),
  IF(VALUE(LEFT($A1506,3))=314,VLOOKUP(VALUE(MID($B1506,2,1)),_314_Table3,MATCH(MID($B1506,1,1),_314_Table3_ColumnLookup,0),FALSE)
+N("314"),
""))))))))))))))))))))))))</f>
        <v>#N/A</v>
      </c>
      <c r="H1506" s="321" t="str">
        <f>IFERROR(
IF(ISERROR($D1506)=FALSE,$D1506,IF(ISERROR($E1506)=FALSE,$E1506,IF(ISERROR($F1506)=FALSE,$F1506
+N("012 checkboxes"),
IF(
IF(OR(LEFT($A1506,9)="Syndicate",LEFT($A1506,12)="NewSyndicate"),VLOOKUP($A1506,'012'!$J:$ZW,MATCH("Link to button",'012'!$J$1:$ZW$1,0),0)
+N("309 checkbox"),
IF($C1506="309 LCR Summary0",VLOOKUP("Notes990",'309'!$P:$ZZ,MATCH("Link to button",'309'!$P$1:$ZZ$1,0),0)
+N("313 checkboxes"),
IF($C1506="313 Financial Information0LcmVsScr",IF($C1506="309 LCR Summary0",VLOOKUP("LcmVsScr",'309'!$N:$ZZ,MATCH("Link to button",'309'!$N$1:$ZZ$1,0),0),
IF($C1506="313 Financial Information0LcrDocAttached",IF($C1506="309 LCR Summary0",VLOOKUP("LcrDocAttached",'309'!$N:$ZZ,MATCH("Link to button",'309'!$N$1:$ZZ$1,0),
0)))))))=1,TRUE,FALSE)
))),"")</f>
        <v/>
      </c>
    </row>
    <row r="1507" spans="1:8">
      <c r="A1507" s="237" t="e">
        <f>VLOOKUP($G1507,CSVLookups!$B:$R,MATCH(A$1,CSVLookups!$B$1:$R$1,0),FALSE)</f>
        <v>#N/A</v>
      </c>
      <c r="B1507" s="237" t="e">
        <f>VLOOKUP($G1507,CSVLookups!$B:$R,MATCH(B$1,CSVLookups!$B$1:$R$1,0),FALSE)</f>
        <v>#N/A</v>
      </c>
      <c r="C1507" s="238" t="e">
        <f t="shared" si="24"/>
        <v>#N/A</v>
      </c>
      <c r="D1507" s="238" t="e">
        <f>IF(AND(VALUE(LEFT($A1507,3))=309,LEN($B1507)=3),VLOOKUP(VALUE(MID($B1507,2,2)),_309_Table1,MATCH(MID($B1507,1,1),_309_Table1_ColumnLookup,0),FALSE),
  IF($C1507="309 LCR SummaryA",OneYearSCR,IF($C1507="309 LCR SummaryB",UltimateSCR,IF(VALUE(LEFT($A1507,3))=309,VLOOKUP(VALUE(MID($B1507,2,1)),_309_Table1,MATCH(MID($B1507,1,1),_309_Table1_ColumnLookup,0),FALSE)
+N("309"),
  IF(VALUE(LEFT($A1507,3))=310,VLOOKUP(VALUE(MID($B1507,2,1)),_310_Table1,MATCH(MID($B1507,1,1),_310_Table1_ColumnLookup,0),FALSE)
+N("310"),
  IF(AND(VALUE(LEFT($A1507,3))=311,LEN($I1507)=4),VLOOKUP($I1507,_311_Table1,MATCH($B1507,_311_Table1_ColumnLookup,0),FALSE),
  IF(AND(VALUE(LEFT($A1507,3))=311,OR($B1507="I2",$B1507="J2",$B1507="K2",$B1507="L2")),VLOOKUP('311'!$G$58,_311_Table1,MATCH(MID($B1507,1,1),_311_Table1_ColumnLookup,0),FALSE),
  IF(AND(VALUE(LEFT($A1507,3))=311,RIGHT($B1507,5)="Total"),VLOOKUP('311'!$G$59,_311_Table1,MATCH(MID($B1507,1,1),_311_Table1_ColumnLookup,0),FALSE),
  IF(VALUE(LEFT($A1507,3))=311,VLOOKUP(VALUE(MID($B1507,2,1)),_311_Table1,MATCH(MID($B1507,1,1),_311_Table1_ColumnLookup,0),FALSE)
+N("311"),
  IF(AND(VALUE(LEFT($A1507,3))=312,LEFT($G1507,10)="Unincepted",$B1507="G "),VLOOKUP(" ULO",_312_Table1,MATCH('312'!$N$16,_312_Table1_ColumnLookup,0),FALSE),
  IF(AND(VALUE(LEFT($A1507,3))=312,LEFT($G1507,10)="Unincepted",$B1507="O "),VLOOKUP(" ULO",_312_Table1,MATCH('312'!$V$16,_312_Table1_ColumnLookup,0),FALSE),
  IF(AND(VALUE(LEFT($A1507,3))=312,LEFT($G1507,10)="Unincepted",$B1507="Q "),VLOOKUP(" ULO",_312_Table1,MATCH('312'!$X$16,_312_Table1_ColumnLookup,0),FALSE),
  IF(AND(VALUE(LEFT($A1507,3))=312,LEFT($G1507,10)="Unincepted"),VLOOKUP(" ULO",_312_Table1,MATCH(LEFT($B1507,1),_312_Table1_ColumnLookup,0),FALSE),
  IF(AND(VALUE(LEFT($A1507,3))=312,LEFT($G1507,5)="Total",$B1507="G "),VLOOKUP('312'!$F$80,_312_Table1,MATCH('312'!$N$16,_312_Table1_ColumnLookup,0),FALSE),
  IF(AND(VALUE(LEFT($A1507,3))=312,LEFT($G1507,5)="Total",$B1507="O "),VLOOKUP('312'!$F$80,_312_Table1,MATCH('312'!$V$16,_312_Table1_ColumnLookup,0),FALSE),
  IF(AND(VALUE(LEFT($A1507,3))=312,LEFT($G1507,5)="Total",$B1507="Q "),VLOOKUP('312'!$F$80,_312_Table1,MATCH('312'!$X$16,_312_Table1_ColumnLookup,0),FALSE),
  IF(AND(VALUE(LEFT($A1507,3))=312,LEFT($G1507,5)="Total"),VLOOKUP('312'!$F$80,_312_Table1,MATCH(LEFT($B1507,1),_312_Table1_ColumnLookup,0),FALSE),
  IF(AND(VALUE(LEFT($A1507,3))=312,LEN($I1507)=4,$B1507="G"),VLOOKUP($I1507,_312_Table1,MATCH('312'!$N$16,_312_Table1_ColumnLookup,0),FALSE),
  IF(AND(VALUE(LEFT($A1507,3))=312,LEN($I1507)=4,$B1507="O"),VLOOKUP($I1507,_312_Table1,MATCH('312'!$V$16,_312_Table1_ColumnLookup,0),FALSE),
  IF(AND(VALUE(LEFT($A1507,3))=312,LEN($I1507)=4,$B1507="Q"),VLOOKUP($I1507,_312_Table1,MATCH('312'!$X$16,_312_Table1_ColumnLookup,0),FALSE),
  IF(AND(VALUE(LEFT($A1507,3))=312,LEN($I1507)=4),VLOOKUP($I1507,_312_Table1,MATCH(LEFT($B1507,1),_312_Table1_ColumnLookup,0),FALSE)
+N("312"),
  IF(VALUE(LEFT($A1507,3))=313,VLOOKUP(VALUE(MID($B1507,2,1)),_313_Table1,MATCH(MID($B1507,1,1),_313_Table1_ColumnLookup,0),FALSE)
+N("313"),
  IF(AND(VALUE(LEFT($A1507,3))=314,LEN($B1507)=3),VLOOKUP(VALUE(MID($B1507,2,2)),_314_Table1,MATCH(MID($B1507,1,1),_314_Table1_ColumnLookup,0),FALSE),
  IF(VALUE(LEFT($A1507,3))=314,VLOOKUP(VALUE(MID($B1507,2,1)),_314_Table1,MATCH(MID($B1507,1,1),_314_Table1_ColumnLookup,0),FALSE)
+N("314"),
""))))))))))))))))))))))))</f>
        <v>#N/A</v>
      </c>
      <c r="E1507" s="238" t="e">
        <f>IF(AND(VALUE(LEFT($A1507,3))=309,LEN($B1507)=3),VLOOKUP(VALUE(MID($B1507,2,2)),_309_Table2,MATCH(MID($B1507,1,1),_309_Table2_ColumnLookup,0),FALSE),
  IF($C1507="309 LCR SummaryA",OneYearSCR,IF($C1507="309 LCR SummaryB",UltimateSCR,IF(VALUE(LEFT($A1507,3))=309,VLOOKUP(VALUE(MID($B1507,2,1)),_309_Table2,MATCH(MID($B1507,1,1),_309_Table2_ColumnLookup,0),FALSE)
+N("309"),
  IF(VALUE(LEFT($A1507,3))=310,VLOOKUP(VALUE(MID($B1507,2,1)),_310_Table2,MATCH(MID($B1507,1,1),_310_Table2_ColumnLookup,0),FALSE)
+N("310"),
  IF(AND(VALUE(LEFT($A1507,3))=311,LEN($I1507)=4),VLOOKUP($I1507,_311_Table2,MATCH($B1507,_311_Table2_ColumnLookup,0),FALSE),
  IF(AND(VALUE(LEFT($A1507,3))=311,OR($B1507="I2",$B1507="J2",$B1507="K2",$B1507="L2")),VLOOKUP('311'!$G$58,_311_Table2,MATCH(MID($B1507,1,1),_311_Table2_ColumnLookup,0),FALSE),
  IF(AND(VALUE(LEFT($A1507,3))=311,RIGHT($B1507,5)="Total"),VLOOKUP('311'!$G$59,_311_Table2,MATCH(MID($B1507,1,1),_311_Table2_ColumnLookup,0),FALSE),
  IF(VALUE(LEFT($A1507,3))=311,VLOOKUP(VALUE(MID($B1507,2,1)),_311_Table2,MATCH(MID($B1507,1,1),_311_Table2_ColumnLookup,0),FALSE)
+N("311"),
  IF(AND(VALUE(LEFT($A1507,3))=312,LEFT($G1507,10)="Unincepted",$B1507="G "),VLOOKUP(" ULO",_312_Table2,MATCH('312'!$N$16,_312_Table2_ColumnLookup,0),FALSE),
  IF(AND(VALUE(LEFT($A1507,3))=312,LEFT($G1507,10)="Unincepted",$B1507="O "),VLOOKUP(" ULO",_312_Table2,MATCH('312'!$V$16,_312_Table2_ColumnLookup,0),FALSE),
  IF(AND(VALUE(LEFT($A1507,3))=312,LEFT($G1507,10)="Unincepted",$B1507="Q "),VLOOKUP(" ULO",_312_Table2,MATCH('312'!$X$16,_312_Table2_ColumnLookup,0),FALSE),
  IF(AND(VALUE(LEFT($A1507,3))=312,LEFT($G1507,10)="Unincepted"),VLOOKUP(" ULO",_312_Table2,MATCH(LEFT($B1507,1),_312_Table2_ColumnLookup,0),FALSE),
  IF(AND(VALUE(LEFT($A1507,3))=312,LEFT($G1507,5)="Total",$B1507="G "),VLOOKUP('312'!$F$80,_312_Table2,MATCH('312'!$N$16,_312_Table2_ColumnLookup,0),FALSE),
  IF(AND(VALUE(LEFT($A1507,3))=312,LEFT($G1507,5)="Total",$B1507="O "),VLOOKUP('312'!$F$80,_312_Table2,MATCH('312'!$V$16,_312_Table2_ColumnLookup,0),FALSE),
  IF(AND(VALUE(LEFT($A1507,3))=312,LEFT($G1507,5)="Total",$B1507="Q "),VLOOKUP('312'!$F$80,_312_Table2,MATCH('312'!$X$16,_312_Table2_ColumnLookup,0),FALSE),
  IF(AND(VALUE(LEFT($A1507,3))=312,LEFT($G1507,5)="Total"),VLOOKUP('312'!$F$80,_312_Table2,MATCH(LEFT($B1507,1),_312_Table2_ColumnLookup,0),FALSE),
  IF(AND(VALUE(LEFT($A1507,3))=312,LEN($I1507)=4,$B1507="G"),VLOOKUP($I1507,_312_Table2,MATCH('312'!$N$16,_312_Table2_ColumnLookup,0),FALSE),
  IF(AND(VALUE(LEFT($A1507,3))=312,LEN($I1507)=4,$B1507="O"),VLOOKUP($I1507,_312_Table2,MATCH('312'!$V$16,_312_Table2_ColumnLookup,0),FALSE),
  IF(AND(VALUE(LEFT($A1507,3))=312,LEN($I1507)=4,$B1507="Q"),VLOOKUP($I1507,_312_Table2,MATCH('312'!$X$16,_312_Table2_ColumnLookup,0),FALSE),
  IF(AND(VALUE(LEFT($A1507,3))=312,LEN($I1507)=4),VLOOKUP($I1507,_312_Table2,MATCH(LEFT($B1507,1),_312_Table2_ColumnLookup,0),FALSE)
+N("312"),
  IF(VALUE(LEFT($A1507,3))=313,VLOOKUP(VALUE(MID($B1507,2,1)),_313_Table2,MATCH(MID($B1507,1,1),_313_Table2_ColumnLookup,0),FALSE)
+N("313"),
  IF(AND(VALUE(LEFT($A1507,3))=314,LEN($B1507)=3),VLOOKUP(VALUE(MID($B1507,2,2)),_314_Table2,MATCH(MID($B1507,1,1),_314_Table2_ColumnLookup,0),FALSE),
  IF(VALUE(LEFT($A1507,3))=314,VLOOKUP(VALUE(MID($B1507,2,1)),_314_Table2,MATCH(MID($B1507,1,1),_314_Table2_ColumnLookup,0),FALSE)
+N("314"),
""))))))))))))))))))))))))</f>
        <v>#N/A</v>
      </c>
      <c r="F1507" s="238" t="e">
        <f>IF(AND(VALUE(LEFT($A1507,3))=309,LEN($B1507)=3),VLOOKUP(VALUE(MID($B1507,2,2)),_309_Table3,MATCH(MID($B1507,1,1),_309_Table3_ColumnLookup,0),FALSE),
  IF($C1507="309 LCR SummaryA",OneYearSCR,IF($C1507="309 LCR SummaryB",UltimateSCR,IF(VALUE(LEFT($A1507,3))=309,VLOOKUP(VALUE(MID($B1507,2,1)),_309_Table3,MATCH(MID($B1507,1,1),_309_Table3_ColumnLookup,0),FALSE)
+N("309"),
  IF(VALUE(LEFT($A1507,3))=310,VLOOKUP(VALUE(MID($B1507,2,1)),_310_Table3,MATCH(MID($B1507,1,1),_310_Table3_ColumnLookup,0),FALSE)
+N("310"),
  IF(AND(VALUE(LEFT($A1507,3))=311,LEN($I1507)=4),VLOOKUP($I1507,_311_Table3,MATCH($B1507,_311_Table3_ColumnLookup,0),FALSE),
  IF(AND(VALUE(LEFT($A1507,3))=311,OR($B1507="I2",$B1507="J2",$B1507="K2",$B1507="L2")),VLOOKUP('311'!$G$58,_311_Table3,MATCH(MID($B1507,1,1),_311_Table3_ColumnLookup,0),FALSE),
  IF(AND(VALUE(LEFT($A1507,3))=311,RIGHT($B1507,5)="Total"),VLOOKUP('311'!$G$59,_311_Table3,MATCH(MID($B1507,1,1),_311_Table3_ColumnLookup,0),FALSE),
  IF(VALUE(LEFT($A1507,3))=311,VLOOKUP(VALUE(MID($B1507,2,1)),_311_Table3,MATCH(MID($B1507,1,1),_311_Table3_ColumnLookup,0),FALSE)
+N("311"),
  IF(AND(VALUE(LEFT($A1507,3))=312,LEFT($G1507,10)="Unincepted",$B1507="G "),VLOOKUP(" ULO",_312_Table3,MATCH('312'!$N$16,_312_Table3_ColumnLookup,0),FALSE),
  IF(AND(VALUE(LEFT($A1507,3))=312,LEFT($G1507,10)="Unincepted",$B1507="O "),VLOOKUP(" ULO",_312_Table3,MATCH('312'!$V$16,_312_Table3_ColumnLookup,0),FALSE),
  IF(AND(VALUE(LEFT($A1507,3))=312,LEFT($G1507,10)="Unincepted",$B1507="Q "),VLOOKUP(" ULO",_312_Table3,MATCH('312'!$X$16,_312_Table3_ColumnLookup,0),FALSE),
  IF(AND(VALUE(LEFT($A1507,3))=312,LEFT($G1507,10)="Unincepted"),VLOOKUP(" ULO",_312_Table3,MATCH(LEFT($B1507,1),_312_Table3_ColumnLookup,0),FALSE),
  IF(AND(VALUE(LEFT($A1507,3))=312,LEFT($G1507,5)="Total",$B1507="G "),VLOOKUP('312'!$F$80,_312_Table3,MATCH('312'!$N$16,_312_Table3_ColumnLookup,0),FALSE),
  IF(AND(VALUE(LEFT($A1507,3))=312,LEFT($G1507,5)="Total",$B1507="O "),VLOOKUP('312'!$F$80,_312_Table3,MATCH('312'!$V$16,_312_Table3_ColumnLookup,0),FALSE),
  IF(AND(VALUE(LEFT($A1507,3))=312,LEFT($G1507,5)="Total",$B1507="Q "),VLOOKUP('312'!$F$80,_312_Table3,MATCH('312'!$X$16,_312_Table3_ColumnLookup,0),FALSE),
  IF(AND(VALUE(LEFT($A1507,3))=312,LEFT($G1507,5)="Total"),VLOOKUP('312'!$F$80,_312_Table3,MATCH(LEFT($B1507,1),_312_Table3_ColumnLookup,0),FALSE),
  IF(AND(VALUE(LEFT($A1507,3))=312,LEN($I1507)=4,$B1507="G"),VLOOKUP($I1507,_312_Table3,MATCH('312'!$N$16,_312_Table3_ColumnLookup,0),FALSE),
  IF(AND(VALUE(LEFT($A1507,3))=312,LEN($I1507)=4,$B1507="O"),VLOOKUP($I1507,_312_Table3,MATCH('312'!$V$16,_312_Table3_ColumnLookup,0),FALSE),
  IF(AND(VALUE(LEFT($A1507,3))=312,LEN($I1507)=4,$B1507="Q"),VLOOKUP($I1507,_312_Table3,MATCH('312'!$X$16,_312_Table3_ColumnLookup,0),FALSE),
  IF(AND(VALUE(LEFT($A1507,3))=312,LEN($I1507)=4),VLOOKUP($I1507,_312_Table3,MATCH(LEFT($B1507,1),_312_Table3_ColumnLookup,0),FALSE)
+N("312"),
  IF(VALUE(LEFT($A1507,3))=313,VLOOKUP(VALUE(MID($B1507,2,1)),_313_Table3,MATCH(MID($B1507,1,1),_313_Table3_ColumnLookup,0),FALSE)
+N("313"),
  IF(AND(VALUE(LEFT($A1507,3))=314,LEN($B1507)=3),VLOOKUP(VALUE(MID($B1507,2,2)),_314_Table3,MATCH(MID($B1507,1,1),_314_Table3_ColumnLookup,0),FALSE),
  IF(VALUE(LEFT($A1507,3))=314,VLOOKUP(VALUE(MID($B1507,2,1)),_314_Table3,MATCH(MID($B1507,1,1),_314_Table3_ColumnLookup,0),FALSE)
+N("314"),
""))))))))))))))))))))))))</f>
        <v>#N/A</v>
      </c>
      <c r="H1507" s="321" t="str">
        <f>IFERROR(
IF(ISERROR($D1507)=FALSE,$D1507,IF(ISERROR($E1507)=FALSE,$E1507,IF(ISERROR($F1507)=FALSE,$F1507
+N("012 checkboxes"),
IF(
IF(OR(LEFT($A1507,9)="Syndicate",LEFT($A1507,12)="NewSyndicate"),VLOOKUP($A1507,'012'!$J:$ZW,MATCH("Link to button",'012'!$J$1:$ZW$1,0),0)
+N("309 checkbox"),
IF($C1507="309 LCR Summary0",VLOOKUP("Notes990",'309'!$P:$ZZ,MATCH("Link to button",'309'!$P$1:$ZZ$1,0),0)
+N("313 checkboxes"),
IF($C1507="313 Financial Information0LcmVsScr",IF($C1507="309 LCR Summary0",VLOOKUP("LcmVsScr",'309'!$N:$ZZ,MATCH("Link to button",'309'!$N$1:$ZZ$1,0),0),
IF($C1507="313 Financial Information0LcrDocAttached",IF($C1507="309 LCR Summary0",VLOOKUP("LcrDocAttached",'309'!$N:$ZZ,MATCH("Link to button",'309'!$N$1:$ZZ$1,0),
0)))))))=1,TRUE,FALSE)
))),"")</f>
        <v/>
      </c>
    </row>
    <row r="1508" spans="1:8">
      <c r="A1508" s="237" t="e">
        <f>VLOOKUP($G1508,CSVLookups!$B:$R,MATCH(A$1,CSVLookups!$B$1:$R$1,0),FALSE)</f>
        <v>#N/A</v>
      </c>
      <c r="B1508" s="237" t="e">
        <f>VLOOKUP($G1508,CSVLookups!$B:$R,MATCH(B$1,CSVLookups!$B$1:$R$1,0),FALSE)</f>
        <v>#N/A</v>
      </c>
      <c r="C1508" s="238" t="e">
        <f t="shared" si="24"/>
        <v>#N/A</v>
      </c>
      <c r="D1508" s="238" t="e">
        <f>IF(AND(VALUE(LEFT($A1508,3))=309,LEN($B1508)=3),VLOOKUP(VALUE(MID($B1508,2,2)),_309_Table1,MATCH(MID($B1508,1,1),_309_Table1_ColumnLookup,0),FALSE),
  IF($C1508="309 LCR SummaryA",OneYearSCR,IF($C1508="309 LCR SummaryB",UltimateSCR,IF(VALUE(LEFT($A1508,3))=309,VLOOKUP(VALUE(MID($B1508,2,1)),_309_Table1,MATCH(MID($B1508,1,1),_309_Table1_ColumnLookup,0),FALSE)
+N("309"),
  IF(VALUE(LEFT($A1508,3))=310,VLOOKUP(VALUE(MID($B1508,2,1)),_310_Table1,MATCH(MID($B1508,1,1),_310_Table1_ColumnLookup,0),FALSE)
+N("310"),
  IF(AND(VALUE(LEFT($A1508,3))=311,LEN($I1508)=4),VLOOKUP($I1508,_311_Table1,MATCH($B1508,_311_Table1_ColumnLookup,0),FALSE),
  IF(AND(VALUE(LEFT($A1508,3))=311,OR($B1508="I2",$B1508="J2",$B1508="K2",$B1508="L2")),VLOOKUP('311'!$G$58,_311_Table1,MATCH(MID($B1508,1,1),_311_Table1_ColumnLookup,0),FALSE),
  IF(AND(VALUE(LEFT($A1508,3))=311,RIGHT($B1508,5)="Total"),VLOOKUP('311'!$G$59,_311_Table1,MATCH(MID($B1508,1,1),_311_Table1_ColumnLookup,0),FALSE),
  IF(VALUE(LEFT($A1508,3))=311,VLOOKUP(VALUE(MID($B1508,2,1)),_311_Table1,MATCH(MID($B1508,1,1),_311_Table1_ColumnLookup,0),FALSE)
+N("311"),
  IF(AND(VALUE(LEFT($A1508,3))=312,LEFT($G1508,10)="Unincepted",$B1508="G "),VLOOKUP(" ULO",_312_Table1,MATCH('312'!$N$16,_312_Table1_ColumnLookup,0),FALSE),
  IF(AND(VALUE(LEFT($A1508,3))=312,LEFT($G1508,10)="Unincepted",$B1508="O "),VLOOKUP(" ULO",_312_Table1,MATCH('312'!$V$16,_312_Table1_ColumnLookup,0),FALSE),
  IF(AND(VALUE(LEFT($A1508,3))=312,LEFT($G1508,10)="Unincepted",$B1508="Q "),VLOOKUP(" ULO",_312_Table1,MATCH('312'!$X$16,_312_Table1_ColumnLookup,0),FALSE),
  IF(AND(VALUE(LEFT($A1508,3))=312,LEFT($G1508,10)="Unincepted"),VLOOKUP(" ULO",_312_Table1,MATCH(LEFT($B1508,1),_312_Table1_ColumnLookup,0),FALSE),
  IF(AND(VALUE(LEFT($A1508,3))=312,LEFT($G1508,5)="Total",$B1508="G "),VLOOKUP('312'!$F$80,_312_Table1,MATCH('312'!$N$16,_312_Table1_ColumnLookup,0),FALSE),
  IF(AND(VALUE(LEFT($A1508,3))=312,LEFT($G1508,5)="Total",$B1508="O "),VLOOKUP('312'!$F$80,_312_Table1,MATCH('312'!$V$16,_312_Table1_ColumnLookup,0),FALSE),
  IF(AND(VALUE(LEFT($A1508,3))=312,LEFT($G1508,5)="Total",$B1508="Q "),VLOOKUP('312'!$F$80,_312_Table1,MATCH('312'!$X$16,_312_Table1_ColumnLookup,0),FALSE),
  IF(AND(VALUE(LEFT($A1508,3))=312,LEFT($G1508,5)="Total"),VLOOKUP('312'!$F$80,_312_Table1,MATCH(LEFT($B1508,1),_312_Table1_ColumnLookup,0),FALSE),
  IF(AND(VALUE(LEFT($A1508,3))=312,LEN($I1508)=4,$B1508="G"),VLOOKUP($I1508,_312_Table1,MATCH('312'!$N$16,_312_Table1_ColumnLookup,0),FALSE),
  IF(AND(VALUE(LEFT($A1508,3))=312,LEN($I1508)=4,$B1508="O"),VLOOKUP($I1508,_312_Table1,MATCH('312'!$V$16,_312_Table1_ColumnLookup,0),FALSE),
  IF(AND(VALUE(LEFT($A1508,3))=312,LEN($I1508)=4,$B1508="Q"),VLOOKUP($I1508,_312_Table1,MATCH('312'!$X$16,_312_Table1_ColumnLookup,0),FALSE),
  IF(AND(VALUE(LEFT($A1508,3))=312,LEN($I1508)=4),VLOOKUP($I1508,_312_Table1,MATCH(LEFT($B1508,1),_312_Table1_ColumnLookup,0),FALSE)
+N("312"),
  IF(VALUE(LEFT($A1508,3))=313,VLOOKUP(VALUE(MID($B1508,2,1)),_313_Table1,MATCH(MID($B1508,1,1),_313_Table1_ColumnLookup,0),FALSE)
+N("313"),
  IF(AND(VALUE(LEFT($A1508,3))=314,LEN($B1508)=3),VLOOKUP(VALUE(MID($B1508,2,2)),_314_Table1,MATCH(MID($B1508,1,1),_314_Table1_ColumnLookup,0),FALSE),
  IF(VALUE(LEFT($A1508,3))=314,VLOOKUP(VALUE(MID($B1508,2,1)),_314_Table1,MATCH(MID($B1508,1,1),_314_Table1_ColumnLookup,0),FALSE)
+N("314"),
""))))))))))))))))))))))))</f>
        <v>#N/A</v>
      </c>
      <c r="E1508" s="238" t="e">
        <f>IF(AND(VALUE(LEFT($A1508,3))=309,LEN($B1508)=3),VLOOKUP(VALUE(MID($B1508,2,2)),_309_Table2,MATCH(MID($B1508,1,1),_309_Table2_ColumnLookup,0),FALSE),
  IF($C1508="309 LCR SummaryA",OneYearSCR,IF($C1508="309 LCR SummaryB",UltimateSCR,IF(VALUE(LEFT($A1508,3))=309,VLOOKUP(VALUE(MID($B1508,2,1)),_309_Table2,MATCH(MID($B1508,1,1),_309_Table2_ColumnLookup,0),FALSE)
+N("309"),
  IF(VALUE(LEFT($A1508,3))=310,VLOOKUP(VALUE(MID($B1508,2,1)),_310_Table2,MATCH(MID($B1508,1,1),_310_Table2_ColumnLookup,0),FALSE)
+N("310"),
  IF(AND(VALUE(LEFT($A1508,3))=311,LEN($I1508)=4),VLOOKUP($I1508,_311_Table2,MATCH($B1508,_311_Table2_ColumnLookup,0),FALSE),
  IF(AND(VALUE(LEFT($A1508,3))=311,OR($B1508="I2",$B1508="J2",$B1508="K2",$B1508="L2")),VLOOKUP('311'!$G$58,_311_Table2,MATCH(MID($B1508,1,1),_311_Table2_ColumnLookup,0),FALSE),
  IF(AND(VALUE(LEFT($A1508,3))=311,RIGHT($B1508,5)="Total"),VLOOKUP('311'!$G$59,_311_Table2,MATCH(MID($B1508,1,1),_311_Table2_ColumnLookup,0),FALSE),
  IF(VALUE(LEFT($A1508,3))=311,VLOOKUP(VALUE(MID($B1508,2,1)),_311_Table2,MATCH(MID($B1508,1,1),_311_Table2_ColumnLookup,0),FALSE)
+N("311"),
  IF(AND(VALUE(LEFT($A1508,3))=312,LEFT($G1508,10)="Unincepted",$B1508="G "),VLOOKUP(" ULO",_312_Table2,MATCH('312'!$N$16,_312_Table2_ColumnLookup,0),FALSE),
  IF(AND(VALUE(LEFT($A1508,3))=312,LEFT($G1508,10)="Unincepted",$B1508="O "),VLOOKUP(" ULO",_312_Table2,MATCH('312'!$V$16,_312_Table2_ColumnLookup,0),FALSE),
  IF(AND(VALUE(LEFT($A1508,3))=312,LEFT($G1508,10)="Unincepted",$B1508="Q "),VLOOKUP(" ULO",_312_Table2,MATCH('312'!$X$16,_312_Table2_ColumnLookup,0),FALSE),
  IF(AND(VALUE(LEFT($A1508,3))=312,LEFT($G1508,10)="Unincepted"),VLOOKUP(" ULO",_312_Table2,MATCH(LEFT($B1508,1),_312_Table2_ColumnLookup,0),FALSE),
  IF(AND(VALUE(LEFT($A1508,3))=312,LEFT($G1508,5)="Total",$B1508="G "),VLOOKUP('312'!$F$80,_312_Table2,MATCH('312'!$N$16,_312_Table2_ColumnLookup,0),FALSE),
  IF(AND(VALUE(LEFT($A1508,3))=312,LEFT($G1508,5)="Total",$B1508="O "),VLOOKUP('312'!$F$80,_312_Table2,MATCH('312'!$V$16,_312_Table2_ColumnLookup,0),FALSE),
  IF(AND(VALUE(LEFT($A1508,3))=312,LEFT($G1508,5)="Total",$B1508="Q "),VLOOKUP('312'!$F$80,_312_Table2,MATCH('312'!$X$16,_312_Table2_ColumnLookup,0),FALSE),
  IF(AND(VALUE(LEFT($A1508,3))=312,LEFT($G1508,5)="Total"),VLOOKUP('312'!$F$80,_312_Table2,MATCH(LEFT($B1508,1),_312_Table2_ColumnLookup,0),FALSE),
  IF(AND(VALUE(LEFT($A1508,3))=312,LEN($I1508)=4,$B1508="G"),VLOOKUP($I1508,_312_Table2,MATCH('312'!$N$16,_312_Table2_ColumnLookup,0),FALSE),
  IF(AND(VALUE(LEFT($A1508,3))=312,LEN($I1508)=4,$B1508="O"),VLOOKUP($I1508,_312_Table2,MATCH('312'!$V$16,_312_Table2_ColumnLookup,0),FALSE),
  IF(AND(VALUE(LEFT($A1508,3))=312,LEN($I1508)=4,$B1508="Q"),VLOOKUP($I1508,_312_Table2,MATCH('312'!$X$16,_312_Table2_ColumnLookup,0),FALSE),
  IF(AND(VALUE(LEFT($A1508,3))=312,LEN($I1508)=4),VLOOKUP($I1508,_312_Table2,MATCH(LEFT($B1508,1),_312_Table2_ColumnLookup,0),FALSE)
+N("312"),
  IF(VALUE(LEFT($A1508,3))=313,VLOOKUP(VALUE(MID($B1508,2,1)),_313_Table2,MATCH(MID($B1508,1,1),_313_Table2_ColumnLookup,0),FALSE)
+N("313"),
  IF(AND(VALUE(LEFT($A1508,3))=314,LEN($B1508)=3),VLOOKUP(VALUE(MID($B1508,2,2)),_314_Table2,MATCH(MID($B1508,1,1),_314_Table2_ColumnLookup,0),FALSE),
  IF(VALUE(LEFT($A1508,3))=314,VLOOKUP(VALUE(MID($B1508,2,1)),_314_Table2,MATCH(MID($B1508,1,1),_314_Table2_ColumnLookup,0),FALSE)
+N("314"),
""))))))))))))))))))))))))</f>
        <v>#N/A</v>
      </c>
      <c r="F1508" s="238" t="e">
        <f>IF(AND(VALUE(LEFT($A1508,3))=309,LEN($B1508)=3),VLOOKUP(VALUE(MID($B1508,2,2)),_309_Table3,MATCH(MID($B1508,1,1),_309_Table3_ColumnLookup,0),FALSE),
  IF($C1508="309 LCR SummaryA",OneYearSCR,IF($C1508="309 LCR SummaryB",UltimateSCR,IF(VALUE(LEFT($A1508,3))=309,VLOOKUP(VALUE(MID($B1508,2,1)),_309_Table3,MATCH(MID($B1508,1,1),_309_Table3_ColumnLookup,0),FALSE)
+N("309"),
  IF(VALUE(LEFT($A1508,3))=310,VLOOKUP(VALUE(MID($B1508,2,1)),_310_Table3,MATCH(MID($B1508,1,1),_310_Table3_ColumnLookup,0),FALSE)
+N("310"),
  IF(AND(VALUE(LEFT($A1508,3))=311,LEN($I1508)=4),VLOOKUP($I1508,_311_Table3,MATCH($B1508,_311_Table3_ColumnLookup,0),FALSE),
  IF(AND(VALUE(LEFT($A1508,3))=311,OR($B1508="I2",$B1508="J2",$B1508="K2",$B1508="L2")),VLOOKUP('311'!$G$58,_311_Table3,MATCH(MID($B1508,1,1),_311_Table3_ColumnLookup,0),FALSE),
  IF(AND(VALUE(LEFT($A1508,3))=311,RIGHT($B1508,5)="Total"),VLOOKUP('311'!$G$59,_311_Table3,MATCH(MID($B1508,1,1),_311_Table3_ColumnLookup,0),FALSE),
  IF(VALUE(LEFT($A1508,3))=311,VLOOKUP(VALUE(MID($B1508,2,1)),_311_Table3,MATCH(MID($B1508,1,1),_311_Table3_ColumnLookup,0),FALSE)
+N("311"),
  IF(AND(VALUE(LEFT($A1508,3))=312,LEFT($G1508,10)="Unincepted",$B1508="G "),VLOOKUP(" ULO",_312_Table3,MATCH('312'!$N$16,_312_Table3_ColumnLookup,0),FALSE),
  IF(AND(VALUE(LEFT($A1508,3))=312,LEFT($G1508,10)="Unincepted",$B1508="O "),VLOOKUP(" ULO",_312_Table3,MATCH('312'!$V$16,_312_Table3_ColumnLookup,0),FALSE),
  IF(AND(VALUE(LEFT($A1508,3))=312,LEFT($G1508,10)="Unincepted",$B1508="Q "),VLOOKUP(" ULO",_312_Table3,MATCH('312'!$X$16,_312_Table3_ColumnLookup,0),FALSE),
  IF(AND(VALUE(LEFT($A1508,3))=312,LEFT($G1508,10)="Unincepted"),VLOOKUP(" ULO",_312_Table3,MATCH(LEFT($B1508,1),_312_Table3_ColumnLookup,0),FALSE),
  IF(AND(VALUE(LEFT($A1508,3))=312,LEFT($G1508,5)="Total",$B1508="G "),VLOOKUP('312'!$F$80,_312_Table3,MATCH('312'!$N$16,_312_Table3_ColumnLookup,0),FALSE),
  IF(AND(VALUE(LEFT($A1508,3))=312,LEFT($G1508,5)="Total",$B1508="O "),VLOOKUP('312'!$F$80,_312_Table3,MATCH('312'!$V$16,_312_Table3_ColumnLookup,0),FALSE),
  IF(AND(VALUE(LEFT($A1508,3))=312,LEFT($G1508,5)="Total",$B1508="Q "),VLOOKUP('312'!$F$80,_312_Table3,MATCH('312'!$X$16,_312_Table3_ColumnLookup,0),FALSE),
  IF(AND(VALUE(LEFT($A1508,3))=312,LEFT($G1508,5)="Total"),VLOOKUP('312'!$F$80,_312_Table3,MATCH(LEFT($B1508,1),_312_Table3_ColumnLookup,0),FALSE),
  IF(AND(VALUE(LEFT($A1508,3))=312,LEN($I1508)=4,$B1508="G"),VLOOKUP($I1508,_312_Table3,MATCH('312'!$N$16,_312_Table3_ColumnLookup,0),FALSE),
  IF(AND(VALUE(LEFT($A1508,3))=312,LEN($I1508)=4,$B1508="O"),VLOOKUP($I1508,_312_Table3,MATCH('312'!$V$16,_312_Table3_ColumnLookup,0),FALSE),
  IF(AND(VALUE(LEFT($A1508,3))=312,LEN($I1508)=4,$B1508="Q"),VLOOKUP($I1508,_312_Table3,MATCH('312'!$X$16,_312_Table3_ColumnLookup,0),FALSE),
  IF(AND(VALUE(LEFT($A1508,3))=312,LEN($I1508)=4),VLOOKUP($I1508,_312_Table3,MATCH(LEFT($B1508,1),_312_Table3_ColumnLookup,0),FALSE)
+N("312"),
  IF(VALUE(LEFT($A1508,3))=313,VLOOKUP(VALUE(MID($B1508,2,1)),_313_Table3,MATCH(MID($B1508,1,1),_313_Table3_ColumnLookup,0),FALSE)
+N("313"),
  IF(AND(VALUE(LEFT($A1508,3))=314,LEN($B1508)=3),VLOOKUP(VALUE(MID($B1508,2,2)),_314_Table3,MATCH(MID($B1508,1,1),_314_Table3_ColumnLookup,0),FALSE),
  IF(VALUE(LEFT($A1508,3))=314,VLOOKUP(VALUE(MID($B1508,2,1)),_314_Table3,MATCH(MID($B1508,1,1),_314_Table3_ColumnLookup,0),FALSE)
+N("314"),
""))))))))))))))))))))))))</f>
        <v>#N/A</v>
      </c>
      <c r="H1508" s="321" t="str">
        <f>IFERROR(
IF(ISERROR($D1508)=FALSE,$D1508,IF(ISERROR($E1508)=FALSE,$E1508,IF(ISERROR($F1508)=FALSE,$F1508
+N("012 checkboxes"),
IF(
IF(OR(LEFT($A1508,9)="Syndicate",LEFT($A1508,12)="NewSyndicate"),VLOOKUP($A1508,'012'!$J:$ZW,MATCH("Link to button",'012'!$J$1:$ZW$1,0),0)
+N("309 checkbox"),
IF($C1508="309 LCR Summary0",VLOOKUP("Notes990",'309'!$P:$ZZ,MATCH("Link to button",'309'!$P$1:$ZZ$1,0),0)
+N("313 checkboxes"),
IF($C1508="313 Financial Information0LcmVsScr",IF($C1508="309 LCR Summary0",VLOOKUP("LcmVsScr",'309'!$N:$ZZ,MATCH("Link to button",'309'!$N$1:$ZZ$1,0),0),
IF($C1508="313 Financial Information0LcrDocAttached",IF($C1508="309 LCR Summary0",VLOOKUP("LcrDocAttached",'309'!$N:$ZZ,MATCH("Link to button",'309'!$N$1:$ZZ$1,0),
0)))))))=1,TRUE,FALSE)
))),"")</f>
        <v/>
      </c>
    </row>
    <row r="1509" spans="1:8">
      <c r="A1509" s="237" t="e">
        <f>VLOOKUP($G1509,CSVLookups!$B:$R,MATCH(A$1,CSVLookups!$B$1:$R$1,0),FALSE)</f>
        <v>#N/A</v>
      </c>
      <c r="B1509" s="237" t="e">
        <f>VLOOKUP($G1509,CSVLookups!$B:$R,MATCH(B$1,CSVLookups!$B$1:$R$1,0),FALSE)</f>
        <v>#N/A</v>
      </c>
      <c r="C1509" s="238" t="e">
        <f t="shared" si="24"/>
        <v>#N/A</v>
      </c>
      <c r="D1509" s="238" t="e">
        <f>IF(AND(VALUE(LEFT($A1509,3))=309,LEN($B1509)=3),VLOOKUP(VALUE(MID($B1509,2,2)),_309_Table1,MATCH(MID($B1509,1,1),_309_Table1_ColumnLookup,0),FALSE),
  IF($C1509="309 LCR SummaryA",OneYearSCR,IF($C1509="309 LCR SummaryB",UltimateSCR,IF(VALUE(LEFT($A1509,3))=309,VLOOKUP(VALUE(MID($B1509,2,1)),_309_Table1,MATCH(MID($B1509,1,1),_309_Table1_ColumnLookup,0),FALSE)
+N("309"),
  IF(VALUE(LEFT($A1509,3))=310,VLOOKUP(VALUE(MID($B1509,2,1)),_310_Table1,MATCH(MID($B1509,1,1),_310_Table1_ColumnLookup,0),FALSE)
+N("310"),
  IF(AND(VALUE(LEFT($A1509,3))=311,LEN($I1509)=4),VLOOKUP($I1509,_311_Table1,MATCH($B1509,_311_Table1_ColumnLookup,0),FALSE),
  IF(AND(VALUE(LEFT($A1509,3))=311,OR($B1509="I2",$B1509="J2",$B1509="K2",$B1509="L2")),VLOOKUP('311'!$G$58,_311_Table1,MATCH(MID($B1509,1,1),_311_Table1_ColumnLookup,0),FALSE),
  IF(AND(VALUE(LEFT($A1509,3))=311,RIGHT($B1509,5)="Total"),VLOOKUP('311'!$G$59,_311_Table1,MATCH(MID($B1509,1,1),_311_Table1_ColumnLookup,0),FALSE),
  IF(VALUE(LEFT($A1509,3))=311,VLOOKUP(VALUE(MID($B1509,2,1)),_311_Table1,MATCH(MID($B1509,1,1),_311_Table1_ColumnLookup,0),FALSE)
+N("311"),
  IF(AND(VALUE(LEFT($A1509,3))=312,LEFT($G1509,10)="Unincepted",$B1509="G "),VLOOKUP(" ULO",_312_Table1,MATCH('312'!$N$16,_312_Table1_ColumnLookup,0),FALSE),
  IF(AND(VALUE(LEFT($A1509,3))=312,LEFT($G1509,10)="Unincepted",$B1509="O "),VLOOKUP(" ULO",_312_Table1,MATCH('312'!$V$16,_312_Table1_ColumnLookup,0),FALSE),
  IF(AND(VALUE(LEFT($A1509,3))=312,LEFT($G1509,10)="Unincepted",$B1509="Q "),VLOOKUP(" ULO",_312_Table1,MATCH('312'!$X$16,_312_Table1_ColumnLookup,0),FALSE),
  IF(AND(VALUE(LEFT($A1509,3))=312,LEFT($G1509,10)="Unincepted"),VLOOKUP(" ULO",_312_Table1,MATCH(LEFT($B1509,1),_312_Table1_ColumnLookup,0),FALSE),
  IF(AND(VALUE(LEFT($A1509,3))=312,LEFT($G1509,5)="Total",$B1509="G "),VLOOKUP('312'!$F$80,_312_Table1,MATCH('312'!$N$16,_312_Table1_ColumnLookup,0),FALSE),
  IF(AND(VALUE(LEFT($A1509,3))=312,LEFT($G1509,5)="Total",$B1509="O "),VLOOKUP('312'!$F$80,_312_Table1,MATCH('312'!$V$16,_312_Table1_ColumnLookup,0),FALSE),
  IF(AND(VALUE(LEFT($A1509,3))=312,LEFT($G1509,5)="Total",$B1509="Q "),VLOOKUP('312'!$F$80,_312_Table1,MATCH('312'!$X$16,_312_Table1_ColumnLookup,0),FALSE),
  IF(AND(VALUE(LEFT($A1509,3))=312,LEFT($G1509,5)="Total"),VLOOKUP('312'!$F$80,_312_Table1,MATCH(LEFT($B1509,1),_312_Table1_ColumnLookup,0),FALSE),
  IF(AND(VALUE(LEFT($A1509,3))=312,LEN($I1509)=4,$B1509="G"),VLOOKUP($I1509,_312_Table1,MATCH('312'!$N$16,_312_Table1_ColumnLookup,0),FALSE),
  IF(AND(VALUE(LEFT($A1509,3))=312,LEN($I1509)=4,$B1509="O"),VLOOKUP($I1509,_312_Table1,MATCH('312'!$V$16,_312_Table1_ColumnLookup,0),FALSE),
  IF(AND(VALUE(LEFT($A1509,3))=312,LEN($I1509)=4,$B1509="Q"),VLOOKUP($I1509,_312_Table1,MATCH('312'!$X$16,_312_Table1_ColumnLookup,0),FALSE),
  IF(AND(VALUE(LEFT($A1509,3))=312,LEN($I1509)=4),VLOOKUP($I1509,_312_Table1,MATCH(LEFT($B1509,1),_312_Table1_ColumnLookup,0),FALSE)
+N("312"),
  IF(VALUE(LEFT($A1509,3))=313,VLOOKUP(VALUE(MID($B1509,2,1)),_313_Table1,MATCH(MID($B1509,1,1),_313_Table1_ColumnLookup,0),FALSE)
+N("313"),
  IF(AND(VALUE(LEFT($A1509,3))=314,LEN($B1509)=3),VLOOKUP(VALUE(MID($B1509,2,2)),_314_Table1,MATCH(MID($B1509,1,1),_314_Table1_ColumnLookup,0),FALSE),
  IF(VALUE(LEFT($A1509,3))=314,VLOOKUP(VALUE(MID($B1509,2,1)),_314_Table1,MATCH(MID($B1509,1,1),_314_Table1_ColumnLookup,0),FALSE)
+N("314"),
""))))))))))))))))))))))))</f>
        <v>#N/A</v>
      </c>
      <c r="E1509" s="238" t="e">
        <f>IF(AND(VALUE(LEFT($A1509,3))=309,LEN($B1509)=3),VLOOKUP(VALUE(MID($B1509,2,2)),_309_Table2,MATCH(MID($B1509,1,1),_309_Table2_ColumnLookup,0),FALSE),
  IF($C1509="309 LCR SummaryA",OneYearSCR,IF($C1509="309 LCR SummaryB",UltimateSCR,IF(VALUE(LEFT($A1509,3))=309,VLOOKUP(VALUE(MID($B1509,2,1)),_309_Table2,MATCH(MID($B1509,1,1),_309_Table2_ColumnLookup,0),FALSE)
+N("309"),
  IF(VALUE(LEFT($A1509,3))=310,VLOOKUP(VALUE(MID($B1509,2,1)),_310_Table2,MATCH(MID($B1509,1,1),_310_Table2_ColumnLookup,0),FALSE)
+N("310"),
  IF(AND(VALUE(LEFT($A1509,3))=311,LEN($I1509)=4),VLOOKUP($I1509,_311_Table2,MATCH($B1509,_311_Table2_ColumnLookup,0),FALSE),
  IF(AND(VALUE(LEFT($A1509,3))=311,OR($B1509="I2",$B1509="J2",$B1509="K2",$B1509="L2")),VLOOKUP('311'!$G$58,_311_Table2,MATCH(MID($B1509,1,1),_311_Table2_ColumnLookup,0),FALSE),
  IF(AND(VALUE(LEFT($A1509,3))=311,RIGHT($B1509,5)="Total"),VLOOKUP('311'!$G$59,_311_Table2,MATCH(MID($B1509,1,1),_311_Table2_ColumnLookup,0),FALSE),
  IF(VALUE(LEFT($A1509,3))=311,VLOOKUP(VALUE(MID($B1509,2,1)),_311_Table2,MATCH(MID($B1509,1,1),_311_Table2_ColumnLookup,0),FALSE)
+N("311"),
  IF(AND(VALUE(LEFT($A1509,3))=312,LEFT($G1509,10)="Unincepted",$B1509="G "),VLOOKUP(" ULO",_312_Table2,MATCH('312'!$N$16,_312_Table2_ColumnLookup,0),FALSE),
  IF(AND(VALUE(LEFT($A1509,3))=312,LEFT($G1509,10)="Unincepted",$B1509="O "),VLOOKUP(" ULO",_312_Table2,MATCH('312'!$V$16,_312_Table2_ColumnLookup,0),FALSE),
  IF(AND(VALUE(LEFT($A1509,3))=312,LEFT($G1509,10)="Unincepted",$B1509="Q "),VLOOKUP(" ULO",_312_Table2,MATCH('312'!$X$16,_312_Table2_ColumnLookup,0),FALSE),
  IF(AND(VALUE(LEFT($A1509,3))=312,LEFT($G1509,10)="Unincepted"),VLOOKUP(" ULO",_312_Table2,MATCH(LEFT($B1509,1),_312_Table2_ColumnLookup,0),FALSE),
  IF(AND(VALUE(LEFT($A1509,3))=312,LEFT($G1509,5)="Total",$B1509="G "),VLOOKUP('312'!$F$80,_312_Table2,MATCH('312'!$N$16,_312_Table2_ColumnLookup,0),FALSE),
  IF(AND(VALUE(LEFT($A1509,3))=312,LEFT($G1509,5)="Total",$B1509="O "),VLOOKUP('312'!$F$80,_312_Table2,MATCH('312'!$V$16,_312_Table2_ColumnLookup,0),FALSE),
  IF(AND(VALUE(LEFT($A1509,3))=312,LEFT($G1509,5)="Total",$B1509="Q "),VLOOKUP('312'!$F$80,_312_Table2,MATCH('312'!$X$16,_312_Table2_ColumnLookup,0),FALSE),
  IF(AND(VALUE(LEFT($A1509,3))=312,LEFT($G1509,5)="Total"),VLOOKUP('312'!$F$80,_312_Table2,MATCH(LEFT($B1509,1),_312_Table2_ColumnLookup,0),FALSE),
  IF(AND(VALUE(LEFT($A1509,3))=312,LEN($I1509)=4,$B1509="G"),VLOOKUP($I1509,_312_Table2,MATCH('312'!$N$16,_312_Table2_ColumnLookup,0),FALSE),
  IF(AND(VALUE(LEFT($A1509,3))=312,LEN($I1509)=4,$B1509="O"),VLOOKUP($I1509,_312_Table2,MATCH('312'!$V$16,_312_Table2_ColumnLookup,0),FALSE),
  IF(AND(VALUE(LEFT($A1509,3))=312,LEN($I1509)=4,$B1509="Q"),VLOOKUP($I1509,_312_Table2,MATCH('312'!$X$16,_312_Table2_ColumnLookup,0),FALSE),
  IF(AND(VALUE(LEFT($A1509,3))=312,LEN($I1509)=4),VLOOKUP($I1509,_312_Table2,MATCH(LEFT($B1509,1),_312_Table2_ColumnLookup,0),FALSE)
+N("312"),
  IF(VALUE(LEFT($A1509,3))=313,VLOOKUP(VALUE(MID($B1509,2,1)),_313_Table2,MATCH(MID($B1509,1,1),_313_Table2_ColumnLookup,0),FALSE)
+N("313"),
  IF(AND(VALUE(LEFT($A1509,3))=314,LEN($B1509)=3),VLOOKUP(VALUE(MID($B1509,2,2)),_314_Table2,MATCH(MID($B1509,1,1),_314_Table2_ColumnLookup,0),FALSE),
  IF(VALUE(LEFT($A1509,3))=314,VLOOKUP(VALUE(MID($B1509,2,1)),_314_Table2,MATCH(MID($B1509,1,1),_314_Table2_ColumnLookup,0),FALSE)
+N("314"),
""))))))))))))))))))))))))</f>
        <v>#N/A</v>
      </c>
      <c r="F1509" s="238" t="e">
        <f>IF(AND(VALUE(LEFT($A1509,3))=309,LEN($B1509)=3),VLOOKUP(VALUE(MID($B1509,2,2)),_309_Table3,MATCH(MID($B1509,1,1),_309_Table3_ColumnLookup,0),FALSE),
  IF($C1509="309 LCR SummaryA",OneYearSCR,IF($C1509="309 LCR SummaryB",UltimateSCR,IF(VALUE(LEFT($A1509,3))=309,VLOOKUP(VALUE(MID($B1509,2,1)),_309_Table3,MATCH(MID($B1509,1,1),_309_Table3_ColumnLookup,0),FALSE)
+N("309"),
  IF(VALUE(LEFT($A1509,3))=310,VLOOKUP(VALUE(MID($B1509,2,1)),_310_Table3,MATCH(MID($B1509,1,1),_310_Table3_ColumnLookup,0),FALSE)
+N("310"),
  IF(AND(VALUE(LEFT($A1509,3))=311,LEN($I1509)=4),VLOOKUP($I1509,_311_Table3,MATCH($B1509,_311_Table3_ColumnLookup,0),FALSE),
  IF(AND(VALUE(LEFT($A1509,3))=311,OR($B1509="I2",$B1509="J2",$B1509="K2",$B1509="L2")),VLOOKUP('311'!$G$58,_311_Table3,MATCH(MID($B1509,1,1),_311_Table3_ColumnLookup,0),FALSE),
  IF(AND(VALUE(LEFT($A1509,3))=311,RIGHT($B1509,5)="Total"),VLOOKUP('311'!$G$59,_311_Table3,MATCH(MID($B1509,1,1),_311_Table3_ColumnLookup,0),FALSE),
  IF(VALUE(LEFT($A1509,3))=311,VLOOKUP(VALUE(MID($B1509,2,1)),_311_Table3,MATCH(MID($B1509,1,1),_311_Table3_ColumnLookup,0),FALSE)
+N("311"),
  IF(AND(VALUE(LEFT($A1509,3))=312,LEFT($G1509,10)="Unincepted",$B1509="G "),VLOOKUP(" ULO",_312_Table3,MATCH('312'!$N$16,_312_Table3_ColumnLookup,0),FALSE),
  IF(AND(VALUE(LEFT($A1509,3))=312,LEFT($G1509,10)="Unincepted",$B1509="O "),VLOOKUP(" ULO",_312_Table3,MATCH('312'!$V$16,_312_Table3_ColumnLookup,0),FALSE),
  IF(AND(VALUE(LEFT($A1509,3))=312,LEFT($G1509,10)="Unincepted",$B1509="Q "),VLOOKUP(" ULO",_312_Table3,MATCH('312'!$X$16,_312_Table3_ColumnLookup,0),FALSE),
  IF(AND(VALUE(LEFT($A1509,3))=312,LEFT($G1509,10)="Unincepted"),VLOOKUP(" ULO",_312_Table3,MATCH(LEFT($B1509,1),_312_Table3_ColumnLookup,0),FALSE),
  IF(AND(VALUE(LEFT($A1509,3))=312,LEFT($G1509,5)="Total",$B1509="G "),VLOOKUP('312'!$F$80,_312_Table3,MATCH('312'!$N$16,_312_Table3_ColumnLookup,0),FALSE),
  IF(AND(VALUE(LEFT($A1509,3))=312,LEFT($G1509,5)="Total",$B1509="O "),VLOOKUP('312'!$F$80,_312_Table3,MATCH('312'!$V$16,_312_Table3_ColumnLookup,0),FALSE),
  IF(AND(VALUE(LEFT($A1509,3))=312,LEFT($G1509,5)="Total",$B1509="Q "),VLOOKUP('312'!$F$80,_312_Table3,MATCH('312'!$X$16,_312_Table3_ColumnLookup,0),FALSE),
  IF(AND(VALUE(LEFT($A1509,3))=312,LEFT($G1509,5)="Total"),VLOOKUP('312'!$F$80,_312_Table3,MATCH(LEFT($B1509,1),_312_Table3_ColumnLookup,0),FALSE),
  IF(AND(VALUE(LEFT($A1509,3))=312,LEN($I1509)=4,$B1509="G"),VLOOKUP($I1509,_312_Table3,MATCH('312'!$N$16,_312_Table3_ColumnLookup,0),FALSE),
  IF(AND(VALUE(LEFT($A1509,3))=312,LEN($I1509)=4,$B1509="O"),VLOOKUP($I1509,_312_Table3,MATCH('312'!$V$16,_312_Table3_ColumnLookup,0),FALSE),
  IF(AND(VALUE(LEFT($A1509,3))=312,LEN($I1509)=4,$B1509="Q"),VLOOKUP($I1509,_312_Table3,MATCH('312'!$X$16,_312_Table3_ColumnLookup,0),FALSE),
  IF(AND(VALUE(LEFT($A1509,3))=312,LEN($I1509)=4),VLOOKUP($I1509,_312_Table3,MATCH(LEFT($B1509,1),_312_Table3_ColumnLookup,0),FALSE)
+N("312"),
  IF(VALUE(LEFT($A1509,3))=313,VLOOKUP(VALUE(MID($B1509,2,1)),_313_Table3,MATCH(MID($B1509,1,1),_313_Table3_ColumnLookup,0),FALSE)
+N("313"),
  IF(AND(VALUE(LEFT($A1509,3))=314,LEN($B1509)=3),VLOOKUP(VALUE(MID($B1509,2,2)),_314_Table3,MATCH(MID($B1509,1,1),_314_Table3_ColumnLookup,0),FALSE),
  IF(VALUE(LEFT($A1509,3))=314,VLOOKUP(VALUE(MID($B1509,2,1)),_314_Table3,MATCH(MID($B1509,1,1),_314_Table3_ColumnLookup,0),FALSE)
+N("314"),
""))))))))))))))))))))))))</f>
        <v>#N/A</v>
      </c>
      <c r="H1509" s="321" t="str">
        <f>IFERROR(
IF(ISERROR($D1509)=FALSE,$D1509,IF(ISERROR($E1509)=FALSE,$E1509,IF(ISERROR($F1509)=FALSE,$F1509
+N("012 checkboxes"),
IF(
IF(OR(LEFT($A1509,9)="Syndicate",LEFT($A1509,12)="NewSyndicate"),VLOOKUP($A1509,'012'!$J:$ZW,MATCH("Link to button",'012'!$J$1:$ZW$1,0),0)
+N("309 checkbox"),
IF($C1509="309 LCR Summary0",VLOOKUP("Notes990",'309'!$P:$ZZ,MATCH("Link to button",'309'!$P$1:$ZZ$1,0),0)
+N("313 checkboxes"),
IF($C1509="313 Financial Information0LcmVsScr",IF($C1509="309 LCR Summary0",VLOOKUP("LcmVsScr",'309'!$N:$ZZ,MATCH("Link to button",'309'!$N$1:$ZZ$1,0),0),
IF($C1509="313 Financial Information0LcrDocAttached",IF($C1509="309 LCR Summary0",VLOOKUP("LcrDocAttached",'309'!$N:$ZZ,MATCH("Link to button",'309'!$N$1:$ZZ$1,0),
0)))))))=1,TRUE,FALSE)
))),"")</f>
        <v/>
      </c>
    </row>
    <row r="1510" spans="1:8">
      <c r="A1510" s="237" t="e">
        <f>VLOOKUP($G1510,CSVLookups!$B:$R,MATCH(A$1,CSVLookups!$B$1:$R$1,0),FALSE)</f>
        <v>#N/A</v>
      </c>
      <c r="B1510" s="237" t="e">
        <f>VLOOKUP($G1510,CSVLookups!$B:$R,MATCH(B$1,CSVLookups!$B$1:$R$1,0),FALSE)</f>
        <v>#N/A</v>
      </c>
      <c r="C1510" s="238" t="e">
        <f t="shared" si="24"/>
        <v>#N/A</v>
      </c>
      <c r="D1510" s="238" t="e">
        <f>IF(AND(VALUE(LEFT($A1510,3))=309,LEN($B1510)=3),VLOOKUP(VALUE(MID($B1510,2,2)),_309_Table1,MATCH(MID($B1510,1,1),_309_Table1_ColumnLookup,0),FALSE),
  IF($C1510="309 LCR SummaryA",OneYearSCR,IF($C1510="309 LCR SummaryB",UltimateSCR,IF(VALUE(LEFT($A1510,3))=309,VLOOKUP(VALUE(MID($B1510,2,1)),_309_Table1,MATCH(MID($B1510,1,1),_309_Table1_ColumnLookup,0),FALSE)
+N("309"),
  IF(VALUE(LEFT($A1510,3))=310,VLOOKUP(VALUE(MID($B1510,2,1)),_310_Table1,MATCH(MID($B1510,1,1),_310_Table1_ColumnLookup,0),FALSE)
+N("310"),
  IF(AND(VALUE(LEFT($A1510,3))=311,LEN($I1510)=4),VLOOKUP($I1510,_311_Table1,MATCH($B1510,_311_Table1_ColumnLookup,0),FALSE),
  IF(AND(VALUE(LEFT($A1510,3))=311,OR($B1510="I2",$B1510="J2",$B1510="K2",$B1510="L2")),VLOOKUP('311'!$G$58,_311_Table1,MATCH(MID($B1510,1,1),_311_Table1_ColumnLookup,0),FALSE),
  IF(AND(VALUE(LEFT($A1510,3))=311,RIGHT($B1510,5)="Total"),VLOOKUP('311'!$G$59,_311_Table1,MATCH(MID($B1510,1,1),_311_Table1_ColumnLookup,0),FALSE),
  IF(VALUE(LEFT($A1510,3))=311,VLOOKUP(VALUE(MID($B1510,2,1)),_311_Table1,MATCH(MID($B1510,1,1),_311_Table1_ColumnLookup,0),FALSE)
+N("311"),
  IF(AND(VALUE(LEFT($A1510,3))=312,LEFT($G1510,10)="Unincepted",$B1510="G "),VLOOKUP(" ULO",_312_Table1,MATCH('312'!$N$16,_312_Table1_ColumnLookup,0),FALSE),
  IF(AND(VALUE(LEFT($A1510,3))=312,LEFT($G1510,10)="Unincepted",$B1510="O "),VLOOKUP(" ULO",_312_Table1,MATCH('312'!$V$16,_312_Table1_ColumnLookup,0),FALSE),
  IF(AND(VALUE(LEFT($A1510,3))=312,LEFT($G1510,10)="Unincepted",$B1510="Q "),VLOOKUP(" ULO",_312_Table1,MATCH('312'!$X$16,_312_Table1_ColumnLookup,0),FALSE),
  IF(AND(VALUE(LEFT($A1510,3))=312,LEFT($G1510,10)="Unincepted"),VLOOKUP(" ULO",_312_Table1,MATCH(LEFT($B1510,1),_312_Table1_ColumnLookup,0),FALSE),
  IF(AND(VALUE(LEFT($A1510,3))=312,LEFT($G1510,5)="Total",$B1510="G "),VLOOKUP('312'!$F$80,_312_Table1,MATCH('312'!$N$16,_312_Table1_ColumnLookup,0),FALSE),
  IF(AND(VALUE(LEFT($A1510,3))=312,LEFT($G1510,5)="Total",$B1510="O "),VLOOKUP('312'!$F$80,_312_Table1,MATCH('312'!$V$16,_312_Table1_ColumnLookup,0),FALSE),
  IF(AND(VALUE(LEFT($A1510,3))=312,LEFT($G1510,5)="Total",$B1510="Q "),VLOOKUP('312'!$F$80,_312_Table1,MATCH('312'!$X$16,_312_Table1_ColumnLookup,0),FALSE),
  IF(AND(VALUE(LEFT($A1510,3))=312,LEFT($G1510,5)="Total"),VLOOKUP('312'!$F$80,_312_Table1,MATCH(LEFT($B1510,1),_312_Table1_ColumnLookup,0),FALSE),
  IF(AND(VALUE(LEFT($A1510,3))=312,LEN($I1510)=4,$B1510="G"),VLOOKUP($I1510,_312_Table1,MATCH('312'!$N$16,_312_Table1_ColumnLookup,0),FALSE),
  IF(AND(VALUE(LEFT($A1510,3))=312,LEN($I1510)=4,$B1510="O"),VLOOKUP($I1510,_312_Table1,MATCH('312'!$V$16,_312_Table1_ColumnLookup,0),FALSE),
  IF(AND(VALUE(LEFT($A1510,3))=312,LEN($I1510)=4,$B1510="Q"),VLOOKUP($I1510,_312_Table1,MATCH('312'!$X$16,_312_Table1_ColumnLookup,0),FALSE),
  IF(AND(VALUE(LEFT($A1510,3))=312,LEN($I1510)=4),VLOOKUP($I1510,_312_Table1,MATCH(LEFT($B1510,1),_312_Table1_ColumnLookup,0),FALSE)
+N("312"),
  IF(VALUE(LEFT($A1510,3))=313,VLOOKUP(VALUE(MID($B1510,2,1)),_313_Table1,MATCH(MID($B1510,1,1),_313_Table1_ColumnLookup,0),FALSE)
+N("313"),
  IF(AND(VALUE(LEFT($A1510,3))=314,LEN($B1510)=3),VLOOKUP(VALUE(MID($B1510,2,2)),_314_Table1,MATCH(MID($B1510,1,1),_314_Table1_ColumnLookup,0),FALSE),
  IF(VALUE(LEFT($A1510,3))=314,VLOOKUP(VALUE(MID($B1510,2,1)),_314_Table1,MATCH(MID($B1510,1,1),_314_Table1_ColumnLookup,0),FALSE)
+N("314"),
""))))))))))))))))))))))))</f>
        <v>#N/A</v>
      </c>
      <c r="E1510" s="238" t="e">
        <f>IF(AND(VALUE(LEFT($A1510,3))=309,LEN($B1510)=3),VLOOKUP(VALUE(MID($B1510,2,2)),_309_Table2,MATCH(MID($B1510,1,1),_309_Table2_ColumnLookup,0),FALSE),
  IF($C1510="309 LCR SummaryA",OneYearSCR,IF($C1510="309 LCR SummaryB",UltimateSCR,IF(VALUE(LEFT($A1510,3))=309,VLOOKUP(VALUE(MID($B1510,2,1)),_309_Table2,MATCH(MID($B1510,1,1),_309_Table2_ColumnLookup,0),FALSE)
+N("309"),
  IF(VALUE(LEFT($A1510,3))=310,VLOOKUP(VALUE(MID($B1510,2,1)),_310_Table2,MATCH(MID($B1510,1,1),_310_Table2_ColumnLookup,0),FALSE)
+N("310"),
  IF(AND(VALUE(LEFT($A1510,3))=311,LEN($I1510)=4),VLOOKUP($I1510,_311_Table2,MATCH($B1510,_311_Table2_ColumnLookup,0),FALSE),
  IF(AND(VALUE(LEFT($A1510,3))=311,OR($B1510="I2",$B1510="J2",$B1510="K2",$B1510="L2")),VLOOKUP('311'!$G$58,_311_Table2,MATCH(MID($B1510,1,1),_311_Table2_ColumnLookup,0),FALSE),
  IF(AND(VALUE(LEFT($A1510,3))=311,RIGHT($B1510,5)="Total"),VLOOKUP('311'!$G$59,_311_Table2,MATCH(MID($B1510,1,1),_311_Table2_ColumnLookup,0),FALSE),
  IF(VALUE(LEFT($A1510,3))=311,VLOOKUP(VALUE(MID($B1510,2,1)),_311_Table2,MATCH(MID($B1510,1,1),_311_Table2_ColumnLookup,0),FALSE)
+N("311"),
  IF(AND(VALUE(LEFT($A1510,3))=312,LEFT($G1510,10)="Unincepted",$B1510="G "),VLOOKUP(" ULO",_312_Table2,MATCH('312'!$N$16,_312_Table2_ColumnLookup,0),FALSE),
  IF(AND(VALUE(LEFT($A1510,3))=312,LEFT($G1510,10)="Unincepted",$B1510="O "),VLOOKUP(" ULO",_312_Table2,MATCH('312'!$V$16,_312_Table2_ColumnLookup,0),FALSE),
  IF(AND(VALUE(LEFT($A1510,3))=312,LEFT($G1510,10)="Unincepted",$B1510="Q "),VLOOKUP(" ULO",_312_Table2,MATCH('312'!$X$16,_312_Table2_ColumnLookup,0),FALSE),
  IF(AND(VALUE(LEFT($A1510,3))=312,LEFT($G1510,10)="Unincepted"),VLOOKUP(" ULO",_312_Table2,MATCH(LEFT($B1510,1),_312_Table2_ColumnLookup,0),FALSE),
  IF(AND(VALUE(LEFT($A1510,3))=312,LEFT($G1510,5)="Total",$B1510="G "),VLOOKUP('312'!$F$80,_312_Table2,MATCH('312'!$N$16,_312_Table2_ColumnLookup,0),FALSE),
  IF(AND(VALUE(LEFT($A1510,3))=312,LEFT($G1510,5)="Total",$B1510="O "),VLOOKUP('312'!$F$80,_312_Table2,MATCH('312'!$V$16,_312_Table2_ColumnLookup,0),FALSE),
  IF(AND(VALUE(LEFT($A1510,3))=312,LEFT($G1510,5)="Total",$B1510="Q "),VLOOKUP('312'!$F$80,_312_Table2,MATCH('312'!$X$16,_312_Table2_ColumnLookup,0),FALSE),
  IF(AND(VALUE(LEFT($A1510,3))=312,LEFT($G1510,5)="Total"),VLOOKUP('312'!$F$80,_312_Table2,MATCH(LEFT($B1510,1),_312_Table2_ColumnLookup,0),FALSE),
  IF(AND(VALUE(LEFT($A1510,3))=312,LEN($I1510)=4,$B1510="G"),VLOOKUP($I1510,_312_Table2,MATCH('312'!$N$16,_312_Table2_ColumnLookup,0),FALSE),
  IF(AND(VALUE(LEFT($A1510,3))=312,LEN($I1510)=4,$B1510="O"),VLOOKUP($I1510,_312_Table2,MATCH('312'!$V$16,_312_Table2_ColumnLookup,0),FALSE),
  IF(AND(VALUE(LEFT($A1510,3))=312,LEN($I1510)=4,$B1510="Q"),VLOOKUP($I1510,_312_Table2,MATCH('312'!$X$16,_312_Table2_ColumnLookup,0),FALSE),
  IF(AND(VALUE(LEFT($A1510,3))=312,LEN($I1510)=4),VLOOKUP($I1510,_312_Table2,MATCH(LEFT($B1510,1),_312_Table2_ColumnLookup,0),FALSE)
+N("312"),
  IF(VALUE(LEFT($A1510,3))=313,VLOOKUP(VALUE(MID($B1510,2,1)),_313_Table2,MATCH(MID($B1510,1,1),_313_Table2_ColumnLookup,0),FALSE)
+N("313"),
  IF(AND(VALUE(LEFT($A1510,3))=314,LEN($B1510)=3),VLOOKUP(VALUE(MID($B1510,2,2)),_314_Table2,MATCH(MID($B1510,1,1),_314_Table2_ColumnLookup,0),FALSE),
  IF(VALUE(LEFT($A1510,3))=314,VLOOKUP(VALUE(MID($B1510,2,1)),_314_Table2,MATCH(MID($B1510,1,1),_314_Table2_ColumnLookup,0),FALSE)
+N("314"),
""))))))))))))))))))))))))</f>
        <v>#N/A</v>
      </c>
      <c r="F1510" s="238" t="e">
        <f>IF(AND(VALUE(LEFT($A1510,3))=309,LEN($B1510)=3),VLOOKUP(VALUE(MID($B1510,2,2)),_309_Table3,MATCH(MID($B1510,1,1),_309_Table3_ColumnLookup,0),FALSE),
  IF($C1510="309 LCR SummaryA",OneYearSCR,IF($C1510="309 LCR SummaryB",UltimateSCR,IF(VALUE(LEFT($A1510,3))=309,VLOOKUP(VALUE(MID($B1510,2,1)),_309_Table3,MATCH(MID($B1510,1,1),_309_Table3_ColumnLookup,0),FALSE)
+N("309"),
  IF(VALUE(LEFT($A1510,3))=310,VLOOKUP(VALUE(MID($B1510,2,1)),_310_Table3,MATCH(MID($B1510,1,1),_310_Table3_ColumnLookup,0),FALSE)
+N("310"),
  IF(AND(VALUE(LEFT($A1510,3))=311,LEN($I1510)=4),VLOOKUP($I1510,_311_Table3,MATCH($B1510,_311_Table3_ColumnLookup,0),FALSE),
  IF(AND(VALUE(LEFT($A1510,3))=311,OR($B1510="I2",$B1510="J2",$B1510="K2",$B1510="L2")),VLOOKUP('311'!$G$58,_311_Table3,MATCH(MID($B1510,1,1),_311_Table3_ColumnLookup,0),FALSE),
  IF(AND(VALUE(LEFT($A1510,3))=311,RIGHT($B1510,5)="Total"),VLOOKUP('311'!$G$59,_311_Table3,MATCH(MID($B1510,1,1),_311_Table3_ColumnLookup,0),FALSE),
  IF(VALUE(LEFT($A1510,3))=311,VLOOKUP(VALUE(MID($B1510,2,1)),_311_Table3,MATCH(MID($B1510,1,1),_311_Table3_ColumnLookup,0),FALSE)
+N("311"),
  IF(AND(VALUE(LEFT($A1510,3))=312,LEFT($G1510,10)="Unincepted",$B1510="G "),VLOOKUP(" ULO",_312_Table3,MATCH('312'!$N$16,_312_Table3_ColumnLookup,0),FALSE),
  IF(AND(VALUE(LEFT($A1510,3))=312,LEFT($G1510,10)="Unincepted",$B1510="O "),VLOOKUP(" ULO",_312_Table3,MATCH('312'!$V$16,_312_Table3_ColumnLookup,0),FALSE),
  IF(AND(VALUE(LEFT($A1510,3))=312,LEFT($G1510,10)="Unincepted",$B1510="Q "),VLOOKUP(" ULO",_312_Table3,MATCH('312'!$X$16,_312_Table3_ColumnLookup,0),FALSE),
  IF(AND(VALUE(LEFT($A1510,3))=312,LEFT($G1510,10)="Unincepted"),VLOOKUP(" ULO",_312_Table3,MATCH(LEFT($B1510,1),_312_Table3_ColumnLookup,0),FALSE),
  IF(AND(VALUE(LEFT($A1510,3))=312,LEFT($G1510,5)="Total",$B1510="G "),VLOOKUP('312'!$F$80,_312_Table3,MATCH('312'!$N$16,_312_Table3_ColumnLookup,0),FALSE),
  IF(AND(VALUE(LEFT($A1510,3))=312,LEFT($G1510,5)="Total",$B1510="O "),VLOOKUP('312'!$F$80,_312_Table3,MATCH('312'!$V$16,_312_Table3_ColumnLookup,0),FALSE),
  IF(AND(VALUE(LEFT($A1510,3))=312,LEFT($G1510,5)="Total",$B1510="Q "),VLOOKUP('312'!$F$80,_312_Table3,MATCH('312'!$X$16,_312_Table3_ColumnLookup,0),FALSE),
  IF(AND(VALUE(LEFT($A1510,3))=312,LEFT($G1510,5)="Total"),VLOOKUP('312'!$F$80,_312_Table3,MATCH(LEFT($B1510,1),_312_Table3_ColumnLookup,0),FALSE),
  IF(AND(VALUE(LEFT($A1510,3))=312,LEN($I1510)=4,$B1510="G"),VLOOKUP($I1510,_312_Table3,MATCH('312'!$N$16,_312_Table3_ColumnLookup,0),FALSE),
  IF(AND(VALUE(LEFT($A1510,3))=312,LEN($I1510)=4,$B1510="O"),VLOOKUP($I1510,_312_Table3,MATCH('312'!$V$16,_312_Table3_ColumnLookup,0),FALSE),
  IF(AND(VALUE(LEFT($A1510,3))=312,LEN($I1510)=4,$B1510="Q"),VLOOKUP($I1510,_312_Table3,MATCH('312'!$X$16,_312_Table3_ColumnLookup,0),FALSE),
  IF(AND(VALUE(LEFT($A1510,3))=312,LEN($I1510)=4),VLOOKUP($I1510,_312_Table3,MATCH(LEFT($B1510,1),_312_Table3_ColumnLookup,0),FALSE)
+N("312"),
  IF(VALUE(LEFT($A1510,3))=313,VLOOKUP(VALUE(MID($B1510,2,1)),_313_Table3,MATCH(MID($B1510,1,1),_313_Table3_ColumnLookup,0),FALSE)
+N("313"),
  IF(AND(VALUE(LEFT($A1510,3))=314,LEN($B1510)=3),VLOOKUP(VALUE(MID($B1510,2,2)),_314_Table3,MATCH(MID($B1510,1,1),_314_Table3_ColumnLookup,0),FALSE),
  IF(VALUE(LEFT($A1510,3))=314,VLOOKUP(VALUE(MID($B1510,2,1)),_314_Table3,MATCH(MID($B1510,1,1),_314_Table3_ColumnLookup,0),FALSE)
+N("314"),
""))))))))))))))))))))))))</f>
        <v>#N/A</v>
      </c>
      <c r="H1510" s="321" t="str">
        <f>IFERROR(
IF(ISERROR($D1510)=FALSE,$D1510,IF(ISERROR($E1510)=FALSE,$E1510,IF(ISERROR($F1510)=FALSE,$F1510
+N("012 checkboxes"),
IF(
IF(OR(LEFT($A1510,9)="Syndicate",LEFT($A1510,12)="NewSyndicate"),VLOOKUP($A1510,'012'!$J:$ZW,MATCH("Link to button",'012'!$J$1:$ZW$1,0),0)
+N("309 checkbox"),
IF($C1510="309 LCR Summary0",VLOOKUP("Notes990",'309'!$P:$ZZ,MATCH("Link to button",'309'!$P$1:$ZZ$1,0),0)
+N("313 checkboxes"),
IF($C1510="313 Financial Information0LcmVsScr",IF($C1510="309 LCR Summary0",VLOOKUP("LcmVsScr",'309'!$N:$ZZ,MATCH("Link to button",'309'!$N$1:$ZZ$1,0),0),
IF($C1510="313 Financial Information0LcrDocAttached",IF($C1510="309 LCR Summary0",VLOOKUP("LcrDocAttached",'309'!$N:$ZZ,MATCH("Link to button",'309'!$N$1:$ZZ$1,0),
0)))))))=1,TRUE,FALSE)
))),"")</f>
        <v/>
      </c>
    </row>
    <row r="1511" spans="1:8">
      <c r="A1511" s="237" t="e">
        <f>VLOOKUP($G1511,CSVLookups!$B:$R,MATCH(A$1,CSVLookups!$B$1:$R$1,0),FALSE)</f>
        <v>#N/A</v>
      </c>
      <c r="B1511" s="237" t="e">
        <f>VLOOKUP($G1511,CSVLookups!$B:$R,MATCH(B$1,CSVLookups!$B$1:$R$1,0),FALSE)</f>
        <v>#N/A</v>
      </c>
      <c r="C1511" s="238" t="e">
        <f t="shared" si="24"/>
        <v>#N/A</v>
      </c>
      <c r="D1511" s="238" t="e">
        <f>IF(AND(VALUE(LEFT($A1511,3))=309,LEN($B1511)=3),VLOOKUP(VALUE(MID($B1511,2,2)),_309_Table1,MATCH(MID($B1511,1,1),_309_Table1_ColumnLookup,0),FALSE),
  IF($C1511="309 LCR SummaryA",OneYearSCR,IF($C1511="309 LCR SummaryB",UltimateSCR,IF(VALUE(LEFT($A1511,3))=309,VLOOKUP(VALUE(MID($B1511,2,1)),_309_Table1,MATCH(MID($B1511,1,1),_309_Table1_ColumnLookup,0),FALSE)
+N("309"),
  IF(VALUE(LEFT($A1511,3))=310,VLOOKUP(VALUE(MID($B1511,2,1)),_310_Table1,MATCH(MID($B1511,1,1),_310_Table1_ColumnLookup,0),FALSE)
+N("310"),
  IF(AND(VALUE(LEFT($A1511,3))=311,LEN($I1511)=4),VLOOKUP($I1511,_311_Table1,MATCH($B1511,_311_Table1_ColumnLookup,0),FALSE),
  IF(AND(VALUE(LEFT($A1511,3))=311,OR($B1511="I2",$B1511="J2",$B1511="K2",$B1511="L2")),VLOOKUP('311'!$G$58,_311_Table1,MATCH(MID($B1511,1,1),_311_Table1_ColumnLookup,0),FALSE),
  IF(AND(VALUE(LEFT($A1511,3))=311,RIGHT($B1511,5)="Total"),VLOOKUP('311'!$G$59,_311_Table1,MATCH(MID($B1511,1,1),_311_Table1_ColumnLookup,0),FALSE),
  IF(VALUE(LEFT($A1511,3))=311,VLOOKUP(VALUE(MID($B1511,2,1)),_311_Table1,MATCH(MID($B1511,1,1),_311_Table1_ColumnLookup,0),FALSE)
+N("311"),
  IF(AND(VALUE(LEFT($A1511,3))=312,LEFT($G1511,10)="Unincepted",$B1511="G "),VLOOKUP(" ULO",_312_Table1,MATCH('312'!$N$16,_312_Table1_ColumnLookup,0),FALSE),
  IF(AND(VALUE(LEFT($A1511,3))=312,LEFT($G1511,10)="Unincepted",$B1511="O "),VLOOKUP(" ULO",_312_Table1,MATCH('312'!$V$16,_312_Table1_ColumnLookup,0),FALSE),
  IF(AND(VALUE(LEFT($A1511,3))=312,LEFT($G1511,10)="Unincepted",$B1511="Q "),VLOOKUP(" ULO",_312_Table1,MATCH('312'!$X$16,_312_Table1_ColumnLookup,0),FALSE),
  IF(AND(VALUE(LEFT($A1511,3))=312,LEFT($G1511,10)="Unincepted"),VLOOKUP(" ULO",_312_Table1,MATCH(LEFT($B1511,1),_312_Table1_ColumnLookup,0),FALSE),
  IF(AND(VALUE(LEFT($A1511,3))=312,LEFT($G1511,5)="Total",$B1511="G "),VLOOKUP('312'!$F$80,_312_Table1,MATCH('312'!$N$16,_312_Table1_ColumnLookup,0),FALSE),
  IF(AND(VALUE(LEFT($A1511,3))=312,LEFT($G1511,5)="Total",$B1511="O "),VLOOKUP('312'!$F$80,_312_Table1,MATCH('312'!$V$16,_312_Table1_ColumnLookup,0),FALSE),
  IF(AND(VALUE(LEFT($A1511,3))=312,LEFT($G1511,5)="Total",$B1511="Q "),VLOOKUP('312'!$F$80,_312_Table1,MATCH('312'!$X$16,_312_Table1_ColumnLookup,0),FALSE),
  IF(AND(VALUE(LEFT($A1511,3))=312,LEFT($G1511,5)="Total"),VLOOKUP('312'!$F$80,_312_Table1,MATCH(LEFT($B1511,1),_312_Table1_ColumnLookup,0),FALSE),
  IF(AND(VALUE(LEFT($A1511,3))=312,LEN($I1511)=4,$B1511="G"),VLOOKUP($I1511,_312_Table1,MATCH('312'!$N$16,_312_Table1_ColumnLookup,0),FALSE),
  IF(AND(VALUE(LEFT($A1511,3))=312,LEN($I1511)=4,$B1511="O"),VLOOKUP($I1511,_312_Table1,MATCH('312'!$V$16,_312_Table1_ColumnLookup,0),FALSE),
  IF(AND(VALUE(LEFT($A1511,3))=312,LEN($I1511)=4,$B1511="Q"),VLOOKUP($I1511,_312_Table1,MATCH('312'!$X$16,_312_Table1_ColumnLookup,0),FALSE),
  IF(AND(VALUE(LEFT($A1511,3))=312,LEN($I1511)=4),VLOOKUP($I1511,_312_Table1,MATCH(LEFT($B1511,1),_312_Table1_ColumnLookup,0),FALSE)
+N("312"),
  IF(VALUE(LEFT($A1511,3))=313,VLOOKUP(VALUE(MID($B1511,2,1)),_313_Table1,MATCH(MID($B1511,1,1),_313_Table1_ColumnLookup,0),FALSE)
+N("313"),
  IF(AND(VALUE(LEFT($A1511,3))=314,LEN($B1511)=3),VLOOKUP(VALUE(MID($B1511,2,2)),_314_Table1,MATCH(MID($B1511,1,1),_314_Table1_ColumnLookup,0),FALSE),
  IF(VALUE(LEFT($A1511,3))=314,VLOOKUP(VALUE(MID($B1511,2,1)),_314_Table1,MATCH(MID($B1511,1,1),_314_Table1_ColumnLookup,0),FALSE)
+N("314"),
""))))))))))))))))))))))))</f>
        <v>#N/A</v>
      </c>
      <c r="E1511" s="238" t="e">
        <f>IF(AND(VALUE(LEFT($A1511,3))=309,LEN($B1511)=3),VLOOKUP(VALUE(MID($B1511,2,2)),_309_Table2,MATCH(MID($B1511,1,1),_309_Table2_ColumnLookup,0),FALSE),
  IF($C1511="309 LCR SummaryA",OneYearSCR,IF($C1511="309 LCR SummaryB",UltimateSCR,IF(VALUE(LEFT($A1511,3))=309,VLOOKUP(VALUE(MID($B1511,2,1)),_309_Table2,MATCH(MID($B1511,1,1),_309_Table2_ColumnLookup,0),FALSE)
+N("309"),
  IF(VALUE(LEFT($A1511,3))=310,VLOOKUP(VALUE(MID($B1511,2,1)),_310_Table2,MATCH(MID($B1511,1,1),_310_Table2_ColumnLookup,0),FALSE)
+N("310"),
  IF(AND(VALUE(LEFT($A1511,3))=311,LEN($I1511)=4),VLOOKUP($I1511,_311_Table2,MATCH($B1511,_311_Table2_ColumnLookup,0),FALSE),
  IF(AND(VALUE(LEFT($A1511,3))=311,OR($B1511="I2",$B1511="J2",$B1511="K2",$B1511="L2")),VLOOKUP('311'!$G$58,_311_Table2,MATCH(MID($B1511,1,1),_311_Table2_ColumnLookup,0),FALSE),
  IF(AND(VALUE(LEFT($A1511,3))=311,RIGHT($B1511,5)="Total"),VLOOKUP('311'!$G$59,_311_Table2,MATCH(MID($B1511,1,1),_311_Table2_ColumnLookup,0),FALSE),
  IF(VALUE(LEFT($A1511,3))=311,VLOOKUP(VALUE(MID($B1511,2,1)),_311_Table2,MATCH(MID($B1511,1,1),_311_Table2_ColumnLookup,0),FALSE)
+N("311"),
  IF(AND(VALUE(LEFT($A1511,3))=312,LEFT($G1511,10)="Unincepted",$B1511="G "),VLOOKUP(" ULO",_312_Table2,MATCH('312'!$N$16,_312_Table2_ColumnLookup,0),FALSE),
  IF(AND(VALUE(LEFT($A1511,3))=312,LEFT($G1511,10)="Unincepted",$B1511="O "),VLOOKUP(" ULO",_312_Table2,MATCH('312'!$V$16,_312_Table2_ColumnLookup,0),FALSE),
  IF(AND(VALUE(LEFT($A1511,3))=312,LEFT($G1511,10)="Unincepted",$B1511="Q "),VLOOKUP(" ULO",_312_Table2,MATCH('312'!$X$16,_312_Table2_ColumnLookup,0),FALSE),
  IF(AND(VALUE(LEFT($A1511,3))=312,LEFT($G1511,10)="Unincepted"),VLOOKUP(" ULO",_312_Table2,MATCH(LEFT($B1511,1),_312_Table2_ColumnLookup,0),FALSE),
  IF(AND(VALUE(LEFT($A1511,3))=312,LEFT($G1511,5)="Total",$B1511="G "),VLOOKUP('312'!$F$80,_312_Table2,MATCH('312'!$N$16,_312_Table2_ColumnLookup,0),FALSE),
  IF(AND(VALUE(LEFT($A1511,3))=312,LEFT($G1511,5)="Total",$B1511="O "),VLOOKUP('312'!$F$80,_312_Table2,MATCH('312'!$V$16,_312_Table2_ColumnLookup,0),FALSE),
  IF(AND(VALUE(LEFT($A1511,3))=312,LEFT($G1511,5)="Total",$B1511="Q "),VLOOKUP('312'!$F$80,_312_Table2,MATCH('312'!$X$16,_312_Table2_ColumnLookup,0),FALSE),
  IF(AND(VALUE(LEFT($A1511,3))=312,LEFT($G1511,5)="Total"),VLOOKUP('312'!$F$80,_312_Table2,MATCH(LEFT($B1511,1),_312_Table2_ColumnLookup,0),FALSE),
  IF(AND(VALUE(LEFT($A1511,3))=312,LEN($I1511)=4,$B1511="G"),VLOOKUP($I1511,_312_Table2,MATCH('312'!$N$16,_312_Table2_ColumnLookup,0),FALSE),
  IF(AND(VALUE(LEFT($A1511,3))=312,LEN($I1511)=4,$B1511="O"),VLOOKUP($I1511,_312_Table2,MATCH('312'!$V$16,_312_Table2_ColumnLookup,0),FALSE),
  IF(AND(VALUE(LEFT($A1511,3))=312,LEN($I1511)=4,$B1511="Q"),VLOOKUP($I1511,_312_Table2,MATCH('312'!$X$16,_312_Table2_ColumnLookup,0),FALSE),
  IF(AND(VALUE(LEFT($A1511,3))=312,LEN($I1511)=4),VLOOKUP($I1511,_312_Table2,MATCH(LEFT($B1511,1),_312_Table2_ColumnLookup,0),FALSE)
+N("312"),
  IF(VALUE(LEFT($A1511,3))=313,VLOOKUP(VALUE(MID($B1511,2,1)),_313_Table2,MATCH(MID($B1511,1,1),_313_Table2_ColumnLookup,0),FALSE)
+N("313"),
  IF(AND(VALUE(LEFT($A1511,3))=314,LEN($B1511)=3),VLOOKUP(VALUE(MID($B1511,2,2)),_314_Table2,MATCH(MID($B1511,1,1),_314_Table2_ColumnLookup,0),FALSE),
  IF(VALUE(LEFT($A1511,3))=314,VLOOKUP(VALUE(MID($B1511,2,1)),_314_Table2,MATCH(MID($B1511,1,1),_314_Table2_ColumnLookup,0),FALSE)
+N("314"),
""))))))))))))))))))))))))</f>
        <v>#N/A</v>
      </c>
      <c r="F1511" s="238" t="e">
        <f>IF(AND(VALUE(LEFT($A1511,3))=309,LEN($B1511)=3),VLOOKUP(VALUE(MID($B1511,2,2)),_309_Table3,MATCH(MID($B1511,1,1),_309_Table3_ColumnLookup,0),FALSE),
  IF($C1511="309 LCR SummaryA",OneYearSCR,IF($C1511="309 LCR SummaryB",UltimateSCR,IF(VALUE(LEFT($A1511,3))=309,VLOOKUP(VALUE(MID($B1511,2,1)),_309_Table3,MATCH(MID($B1511,1,1),_309_Table3_ColumnLookup,0),FALSE)
+N("309"),
  IF(VALUE(LEFT($A1511,3))=310,VLOOKUP(VALUE(MID($B1511,2,1)),_310_Table3,MATCH(MID($B1511,1,1),_310_Table3_ColumnLookup,0),FALSE)
+N("310"),
  IF(AND(VALUE(LEFT($A1511,3))=311,LEN($I1511)=4),VLOOKUP($I1511,_311_Table3,MATCH($B1511,_311_Table3_ColumnLookup,0),FALSE),
  IF(AND(VALUE(LEFT($A1511,3))=311,OR($B1511="I2",$B1511="J2",$B1511="K2",$B1511="L2")),VLOOKUP('311'!$G$58,_311_Table3,MATCH(MID($B1511,1,1),_311_Table3_ColumnLookup,0),FALSE),
  IF(AND(VALUE(LEFT($A1511,3))=311,RIGHT($B1511,5)="Total"),VLOOKUP('311'!$G$59,_311_Table3,MATCH(MID($B1511,1,1),_311_Table3_ColumnLookup,0),FALSE),
  IF(VALUE(LEFT($A1511,3))=311,VLOOKUP(VALUE(MID($B1511,2,1)),_311_Table3,MATCH(MID($B1511,1,1),_311_Table3_ColumnLookup,0),FALSE)
+N("311"),
  IF(AND(VALUE(LEFT($A1511,3))=312,LEFT($G1511,10)="Unincepted",$B1511="G "),VLOOKUP(" ULO",_312_Table3,MATCH('312'!$N$16,_312_Table3_ColumnLookup,0),FALSE),
  IF(AND(VALUE(LEFT($A1511,3))=312,LEFT($G1511,10)="Unincepted",$B1511="O "),VLOOKUP(" ULO",_312_Table3,MATCH('312'!$V$16,_312_Table3_ColumnLookup,0),FALSE),
  IF(AND(VALUE(LEFT($A1511,3))=312,LEFT($G1511,10)="Unincepted",$B1511="Q "),VLOOKUP(" ULO",_312_Table3,MATCH('312'!$X$16,_312_Table3_ColumnLookup,0),FALSE),
  IF(AND(VALUE(LEFT($A1511,3))=312,LEFT($G1511,10)="Unincepted"),VLOOKUP(" ULO",_312_Table3,MATCH(LEFT($B1511,1),_312_Table3_ColumnLookup,0),FALSE),
  IF(AND(VALUE(LEFT($A1511,3))=312,LEFT($G1511,5)="Total",$B1511="G "),VLOOKUP('312'!$F$80,_312_Table3,MATCH('312'!$N$16,_312_Table3_ColumnLookup,0),FALSE),
  IF(AND(VALUE(LEFT($A1511,3))=312,LEFT($G1511,5)="Total",$B1511="O "),VLOOKUP('312'!$F$80,_312_Table3,MATCH('312'!$V$16,_312_Table3_ColumnLookup,0),FALSE),
  IF(AND(VALUE(LEFT($A1511,3))=312,LEFT($G1511,5)="Total",$B1511="Q "),VLOOKUP('312'!$F$80,_312_Table3,MATCH('312'!$X$16,_312_Table3_ColumnLookup,0),FALSE),
  IF(AND(VALUE(LEFT($A1511,3))=312,LEFT($G1511,5)="Total"),VLOOKUP('312'!$F$80,_312_Table3,MATCH(LEFT($B1511,1),_312_Table3_ColumnLookup,0),FALSE),
  IF(AND(VALUE(LEFT($A1511,3))=312,LEN($I1511)=4,$B1511="G"),VLOOKUP($I1511,_312_Table3,MATCH('312'!$N$16,_312_Table3_ColumnLookup,0),FALSE),
  IF(AND(VALUE(LEFT($A1511,3))=312,LEN($I1511)=4,$B1511="O"),VLOOKUP($I1511,_312_Table3,MATCH('312'!$V$16,_312_Table3_ColumnLookup,0),FALSE),
  IF(AND(VALUE(LEFT($A1511,3))=312,LEN($I1511)=4,$B1511="Q"),VLOOKUP($I1511,_312_Table3,MATCH('312'!$X$16,_312_Table3_ColumnLookup,0),FALSE),
  IF(AND(VALUE(LEFT($A1511,3))=312,LEN($I1511)=4),VLOOKUP($I1511,_312_Table3,MATCH(LEFT($B1511,1),_312_Table3_ColumnLookup,0),FALSE)
+N("312"),
  IF(VALUE(LEFT($A1511,3))=313,VLOOKUP(VALUE(MID($B1511,2,1)),_313_Table3,MATCH(MID($B1511,1,1),_313_Table3_ColumnLookup,0),FALSE)
+N("313"),
  IF(AND(VALUE(LEFT($A1511,3))=314,LEN($B1511)=3),VLOOKUP(VALUE(MID($B1511,2,2)),_314_Table3,MATCH(MID($B1511,1,1),_314_Table3_ColumnLookup,0),FALSE),
  IF(VALUE(LEFT($A1511,3))=314,VLOOKUP(VALUE(MID($B1511,2,1)),_314_Table3,MATCH(MID($B1511,1,1),_314_Table3_ColumnLookup,0),FALSE)
+N("314"),
""))))))))))))))))))))))))</f>
        <v>#N/A</v>
      </c>
      <c r="H1511" s="321" t="str">
        <f>IFERROR(
IF(ISERROR($D1511)=FALSE,$D1511,IF(ISERROR($E1511)=FALSE,$E1511,IF(ISERROR($F1511)=FALSE,$F1511
+N("012 checkboxes"),
IF(
IF(OR(LEFT($A1511,9)="Syndicate",LEFT($A1511,12)="NewSyndicate"),VLOOKUP($A1511,'012'!$J:$ZW,MATCH("Link to button",'012'!$J$1:$ZW$1,0),0)
+N("309 checkbox"),
IF($C1511="309 LCR Summary0",VLOOKUP("Notes990",'309'!$P:$ZZ,MATCH("Link to button",'309'!$P$1:$ZZ$1,0),0)
+N("313 checkboxes"),
IF($C1511="313 Financial Information0LcmVsScr",IF($C1511="309 LCR Summary0",VLOOKUP("LcmVsScr",'309'!$N:$ZZ,MATCH("Link to button",'309'!$N$1:$ZZ$1,0),0),
IF($C1511="313 Financial Information0LcrDocAttached",IF($C1511="309 LCR Summary0",VLOOKUP("LcrDocAttached",'309'!$N:$ZZ,MATCH("Link to button",'309'!$N$1:$ZZ$1,0),
0)))))))=1,TRUE,FALSE)
))),"")</f>
        <v/>
      </c>
    </row>
    <row r="1512" spans="1:8">
      <c r="A1512" s="237" t="e">
        <f>VLOOKUP($G1512,CSVLookups!$B:$R,MATCH(A$1,CSVLookups!$B$1:$R$1,0),FALSE)</f>
        <v>#N/A</v>
      </c>
      <c r="B1512" s="237" t="e">
        <f>VLOOKUP($G1512,CSVLookups!$B:$R,MATCH(B$1,CSVLookups!$B$1:$R$1,0),FALSE)</f>
        <v>#N/A</v>
      </c>
      <c r="C1512" s="238" t="e">
        <f t="shared" si="24"/>
        <v>#N/A</v>
      </c>
      <c r="D1512" s="238" t="e">
        <f>IF(AND(VALUE(LEFT($A1512,3))=309,LEN($B1512)=3),VLOOKUP(VALUE(MID($B1512,2,2)),_309_Table1,MATCH(MID($B1512,1,1),_309_Table1_ColumnLookup,0),FALSE),
  IF($C1512="309 LCR SummaryA",OneYearSCR,IF($C1512="309 LCR SummaryB",UltimateSCR,IF(VALUE(LEFT($A1512,3))=309,VLOOKUP(VALUE(MID($B1512,2,1)),_309_Table1,MATCH(MID($B1512,1,1),_309_Table1_ColumnLookup,0),FALSE)
+N("309"),
  IF(VALUE(LEFT($A1512,3))=310,VLOOKUP(VALUE(MID($B1512,2,1)),_310_Table1,MATCH(MID($B1512,1,1),_310_Table1_ColumnLookup,0),FALSE)
+N("310"),
  IF(AND(VALUE(LEFT($A1512,3))=311,LEN($I1512)=4),VLOOKUP($I1512,_311_Table1,MATCH($B1512,_311_Table1_ColumnLookup,0),FALSE),
  IF(AND(VALUE(LEFT($A1512,3))=311,OR($B1512="I2",$B1512="J2",$B1512="K2",$B1512="L2")),VLOOKUP('311'!$G$58,_311_Table1,MATCH(MID($B1512,1,1),_311_Table1_ColumnLookup,0),FALSE),
  IF(AND(VALUE(LEFT($A1512,3))=311,RIGHT($B1512,5)="Total"),VLOOKUP('311'!$G$59,_311_Table1,MATCH(MID($B1512,1,1),_311_Table1_ColumnLookup,0),FALSE),
  IF(VALUE(LEFT($A1512,3))=311,VLOOKUP(VALUE(MID($B1512,2,1)),_311_Table1,MATCH(MID($B1512,1,1),_311_Table1_ColumnLookup,0),FALSE)
+N("311"),
  IF(AND(VALUE(LEFT($A1512,3))=312,LEFT($G1512,10)="Unincepted",$B1512="G "),VLOOKUP(" ULO",_312_Table1,MATCH('312'!$N$16,_312_Table1_ColumnLookup,0),FALSE),
  IF(AND(VALUE(LEFT($A1512,3))=312,LEFT($G1512,10)="Unincepted",$B1512="O "),VLOOKUP(" ULO",_312_Table1,MATCH('312'!$V$16,_312_Table1_ColumnLookup,0),FALSE),
  IF(AND(VALUE(LEFT($A1512,3))=312,LEFT($G1512,10)="Unincepted",$B1512="Q "),VLOOKUP(" ULO",_312_Table1,MATCH('312'!$X$16,_312_Table1_ColumnLookup,0),FALSE),
  IF(AND(VALUE(LEFT($A1512,3))=312,LEFT($G1512,10)="Unincepted"),VLOOKUP(" ULO",_312_Table1,MATCH(LEFT($B1512,1),_312_Table1_ColumnLookup,0),FALSE),
  IF(AND(VALUE(LEFT($A1512,3))=312,LEFT($G1512,5)="Total",$B1512="G "),VLOOKUP('312'!$F$80,_312_Table1,MATCH('312'!$N$16,_312_Table1_ColumnLookup,0),FALSE),
  IF(AND(VALUE(LEFT($A1512,3))=312,LEFT($G1512,5)="Total",$B1512="O "),VLOOKUP('312'!$F$80,_312_Table1,MATCH('312'!$V$16,_312_Table1_ColumnLookup,0),FALSE),
  IF(AND(VALUE(LEFT($A1512,3))=312,LEFT($G1512,5)="Total",$B1512="Q "),VLOOKUP('312'!$F$80,_312_Table1,MATCH('312'!$X$16,_312_Table1_ColumnLookup,0),FALSE),
  IF(AND(VALUE(LEFT($A1512,3))=312,LEFT($G1512,5)="Total"),VLOOKUP('312'!$F$80,_312_Table1,MATCH(LEFT($B1512,1),_312_Table1_ColumnLookup,0),FALSE),
  IF(AND(VALUE(LEFT($A1512,3))=312,LEN($I1512)=4,$B1512="G"),VLOOKUP($I1512,_312_Table1,MATCH('312'!$N$16,_312_Table1_ColumnLookup,0),FALSE),
  IF(AND(VALUE(LEFT($A1512,3))=312,LEN($I1512)=4,$B1512="O"),VLOOKUP($I1512,_312_Table1,MATCH('312'!$V$16,_312_Table1_ColumnLookup,0),FALSE),
  IF(AND(VALUE(LEFT($A1512,3))=312,LEN($I1512)=4,$B1512="Q"),VLOOKUP($I1512,_312_Table1,MATCH('312'!$X$16,_312_Table1_ColumnLookup,0),FALSE),
  IF(AND(VALUE(LEFT($A1512,3))=312,LEN($I1512)=4),VLOOKUP($I1512,_312_Table1,MATCH(LEFT($B1512,1),_312_Table1_ColumnLookup,0),FALSE)
+N("312"),
  IF(VALUE(LEFT($A1512,3))=313,VLOOKUP(VALUE(MID($B1512,2,1)),_313_Table1,MATCH(MID($B1512,1,1),_313_Table1_ColumnLookup,0),FALSE)
+N("313"),
  IF(AND(VALUE(LEFT($A1512,3))=314,LEN($B1512)=3),VLOOKUP(VALUE(MID($B1512,2,2)),_314_Table1,MATCH(MID($B1512,1,1),_314_Table1_ColumnLookup,0),FALSE),
  IF(VALUE(LEFT($A1512,3))=314,VLOOKUP(VALUE(MID($B1512,2,1)),_314_Table1,MATCH(MID($B1512,1,1),_314_Table1_ColumnLookup,0),FALSE)
+N("314"),
""))))))))))))))))))))))))</f>
        <v>#N/A</v>
      </c>
      <c r="E1512" s="238" t="e">
        <f>IF(AND(VALUE(LEFT($A1512,3))=309,LEN($B1512)=3),VLOOKUP(VALUE(MID($B1512,2,2)),_309_Table2,MATCH(MID($B1512,1,1),_309_Table2_ColumnLookup,0),FALSE),
  IF($C1512="309 LCR SummaryA",OneYearSCR,IF($C1512="309 LCR SummaryB",UltimateSCR,IF(VALUE(LEFT($A1512,3))=309,VLOOKUP(VALUE(MID($B1512,2,1)),_309_Table2,MATCH(MID($B1512,1,1),_309_Table2_ColumnLookup,0),FALSE)
+N("309"),
  IF(VALUE(LEFT($A1512,3))=310,VLOOKUP(VALUE(MID($B1512,2,1)),_310_Table2,MATCH(MID($B1512,1,1),_310_Table2_ColumnLookup,0),FALSE)
+N("310"),
  IF(AND(VALUE(LEFT($A1512,3))=311,LEN($I1512)=4),VLOOKUP($I1512,_311_Table2,MATCH($B1512,_311_Table2_ColumnLookup,0),FALSE),
  IF(AND(VALUE(LEFT($A1512,3))=311,OR($B1512="I2",$B1512="J2",$B1512="K2",$B1512="L2")),VLOOKUP('311'!$G$58,_311_Table2,MATCH(MID($B1512,1,1),_311_Table2_ColumnLookup,0),FALSE),
  IF(AND(VALUE(LEFT($A1512,3))=311,RIGHT($B1512,5)="Total"),VLOOKUP('311'!$G$59,_311_Table2,MATCH(MID($B1512,1,1),_311_Table2_ColumnLookup,0),FALSE),
  IF(VALUE(LEFT($A1512,3))=311,VLOOKUP(VALUE(MID($B1512,2,1)),_311_Table2,MATCH(MID($B1512,1,1),_311_Table2_ColumnLookup,0),FALSE)
+N("311"),
  IF(AND(VALUE(LEFT($A1512,3))=312,LEFT($G1512,10)="Unincepted",$B1512="G "),VLOOKUP(" ULO",_312_Table2,MATCH('312'!$N$16,_312_Table2_ColumnLookup,0),FALSE),
  IF(AND(VALUE(LEFT($A1512,3))=312,LEFT($G1512,10)="Unincepted",$B1512="O "),VLOOKUP(" ULO",_312_Table2,MATCH('312'!$V$16,_312_Table2_ColumnLookup,0),FALSE),
  IF(AND(VALUE(LEFT($A1512,3))=312,LEFT($G1512,10)="Unincepted",$B1512="Q "),VLOOKUP(" ULO",_312_Table2,MATCH('312'!$X$16,_312_Table2_ColumnLookup,0),FALSE),
  IF(AND(VALUE(LEFT($A1512,3))=312,LEFT($G1512,10)="Unincepted"),VLOOKUP(" ULO",_312_Table2,MATCH(LEFT($B1512,1),_312_Table2_ColumnLookup,0),FALSE),
  IF(AND(VALUE(LEFT($A1512,3))=312,LEFT($G1512,5)="Total",$B1512="G "),VLOOKUP('312'!$F$80,_312_Table2,MATCH('312'!$N$16,_312_Table2_ColumnLookup,0),FALSE),
  IF(AND(VALUE(LEFT($A1512,3))=312,LEFT($G1512,5)="Total",$B1512="O "),VLOOKUP('312'!$F$80,_312_Table2,MATCH('312'!$V$16,_312_Table2_ColumnLookup,0),FALSE),
  IF(AND(VALUE(LEFT($A1512,3))=312,LEFT($G1512,5)="Total",$B1512="Q "),VLOOKUP('312'!$F$80,_312_Table2,MATCH('312'!$X$16,_312_Table2_ColumnLookup,0),FALSE),
  IF(AND(VALUE(LEFT($A1512,3))=312,LEFT($G1512,5)="Total"),VLOOKUP('312'!$F$80,_312_Table2,MATCH(LEFT($B1512,1),_312_Table2_ColumnLookup,0),FALSE),
  IF(AND(VALUE(LEFT($A1512,3))=312,LEN($I1512)=4,$B1512="G"),VLOOKUP($I1512,_312_Table2,MATCH('312'!$N$16,_312_Table2_ColumnLookup,0),FALSE),
  IF(AND(VALUE(LEFT($A1512,3))=312,LEN($I1512)=4,$B1512="O"),VLOOKUP($I1512,_312_Table2,MATCH('312'!$V$16,_312_Table2_ColumnLookup,0),FALSE),
  IF(AND(VALUE(LEFT($A1512,3))=312,LEN($I1512)=4,$B1512="Q"),VLOOKUP($I1512,_312_Table2,MATCH('312'!$X$16,_312_Table2_ColumnLookup,0),FALSE),
  IF(AND(VALUE(LEFT($A1512,3))=312,LEN($I1512)=4),VLOOKUP($I1512,_312_Table2,MATCH(LEFT($B1512,1),_312_Table2_ColumnLookup,0),FALSE)
+N("312"),
  IF(VALUE(LEFT($A1512,3))=313,VLOOKUP(VALUE(MID($B1512,2,1)),_313_Table2,MATCH(MID($B1512,1,1),_313_Table2_ColumnLookup,0),FALSE)
+N("313"),
  IF(AND(VALUE(LEFT($A1512,3))=314,LEN($B1512)=3),VLOOKUP(VALUE(MID($B1512,2,2)),_314_Table2,MATCH(MID($B1512,1,1),_314_Table2_ColumnLookup,0),FALSE),
  IF(VALUE(LEFT($A1512,3))=314,VLOOKUP(VALUE(MID($B1512,2,1)),_314_Table2,MATCH(MID($B1512,1,1),_314_Table2_ColumnLookup,0),FALSE)
+N("314"),
""))))))))))))))))))))))))</f>
        <v>#N/A</v>
      </c>
      <c r="F1512" s="238" t="e">
        <f>IF(AND(VALUE(LEFT($A1512,3))=309,LEN($B1512)=3),VLOOKUP(VALUE(MID($B1512,2,2)),_309_Table3,MATCH(MID($B1512,1,1),_309_Table3_ColumnLookup,0),FALSE),
  IF($C1512="309 LCR SummaryA",OneYearSCR,IF($C1512="309 LCR SummaryB",UltimateSCR,IF(VALUE(LEFT($A1512,3))=309,VLOOKUP(VALUE(MID($B1512,2,1)),_309_Table3,MATCH(MID($B1512,1,1),_309_Table3_ColumnLookup,0),FALSE)
+N("309"),
  IF(VALUE(LEFT($A1512,3))=310,VLOOKUP(VALUE(MID($B1512,2,1)),_310_Table3,MATCH(MID($B1512,1,1),_310_Table3_ColumnLookup,0),FALSE)
+N("310"),
  IF(AND(VALUE(LEFT($A1512,3))=311,LEN($I1512)=4),VLOOKUP($I1512,_311_Table3,MATCH($B1512,_311_Table3_ColumnLookup,0),FALSE),
  IF(AND(VALUE(LEFT($A1512,3))=311,OR($B1512="I2",$B1512="J2",$B1512="K2",$B1512="L2")),VLOOKUP('311'!$G$58,_311_Table3,MATCH(MID($B1512,1,1),_311_Table3_ColumnLookup,0),FALSE),
  IF(AND(VALUE(LEFT($A1512,3))=311,RIGHT($B1512,5)="Total"),VLOOKUP('311'!$G$59,_311_Table3,MATCH(MID($B1512,1,1),_311_Table3_ColumnLookup,0),FALSE),
  IF(VALUE(LEFT($A1512,3))=311,VLOOKUP(VALUE(MID($B1512,2,1)),_311_Table3,MATCH(MID($B1512,1,1),_311_Table3_ColumnLookup,0),FALSE)
+N("311"),
  IF(AND(VALUE(LEFT($A1512,3))=312,LEFT($G1512,10)="Unincepted",$B1512="G "),VLOOKUP(" ULO",_312_Table3,MATCH('312'!$N$16,_312_Table3_ColumnLookup,0),FALSE),
  IF(AND(VALUE(LEFT($A1512,3))=312,LEFT($G1512,10)="Unincepted",$B1512="O "),VLOOKUP(" ULO",_312_Table3,MATCH('312'!$V$16,_312_Table3_ColumnLookup,0),FALSE),
  IF(AND(VALUE(LEFT($A1512,3))=312,LEFT($G1512,10)="Unincepted",$B1512="Q "),VLOOKUP(" ULO",_312_Table3,MATCH('312'!$X$16,_312_Table3_ColumnLookup,0),FALSE),
  IF(AND(VALUE(LEFT($A1512,3))=312,LEFT($G1512,10)="Unincepted"),VLOOKUP(" ULO",_312_Table3,MATCH(LEFT($B1512,1),_312_Table3_ColumnLookup,0),FALSE),
  IF(AND(VALUE(LEFT($A1512,3))=312,LEFT($G1512,5)="Total",$B1512="G "),VLOOKUP('312'!$F$80,_312_Table3,MATCH('312'!$N$16,_312_Table3_ColumnLookup,0),FALSE),
  IF(AND(VALUE(LEFT($A1512,3))=312,LEFT($G1512,5)="Total",$B1512="O "),VLOOKUP('312'!$F$80,_312_Table3,MATCH('312'!$V$16,_312_Table3_ColumnLookup,0),FALSE),
  IF(AND(VALUE(LEFT($A1512,3))=312,LEFT($G1512,5)="Total",$B1512="Q "),VLOOKUP('312'!$F$80,_312_Table3,MATCH('312'!$X$16,_312_Table3_ColumnLookup,0),FALSE),
  IF(AND(VALUE(LEFT($A1512,3))=312,LEFT($G1512,5)="Total"),VLOOKUP('312'!$F$80,_312_Table3,MATCH(LEFT($B1512,1),_312_Table3_ColumnLookup,0),FALSE),
  IF(AND(VALUE(LEFT($A1512,3))=312,LEN($I1512)=4,$B1512="G"),VLOOKUP($I1512,_312_Table3,MATCH('312'!$N$16,_312_Table3_ColumnLookup,0),FALSE),
  IF(AND(VALUE(LEFT($A1512,3))=312,LEN($I1512)=4,$B1512="O"),VLOOKUP($I1512,_312_Table3,MATCH('312'!$V$16,_312_Table3_ColumnLookup,0),FALSE),
  IF(AND(VALUE(LEFT($A1512,3))=312,LEN($I1512)=4,$B1512="Q"),VLOOKUP($I1512,_312_Table3,MATCH('312'!$X$16,_312_Table3_ColumnLookup,0),FALSE),
  IF(AND(VALUE(LEFT($A1512,3))=312,LEN($I1512)=4),VLOOKUP($I1512,_312_Table3,MATCH(LEFT($B1512,1),_312_Table3_ColumnLookup,0),FALSE)
+N("312"),
  IF(VALUE(LEFT($A1512,3))=313,VLOOKUP(VALUE(MID($B1512,2,1)),_313_Table3,MATCH(MID($B1512,1,1),_313_Table3_ColumnLookup,0),FALSE)
+N("313"),
  IF(AND(VALUE(LEFT($A1512,3))=314,LEN($B1512)=3),VLOOKUP(VALUE(MID($B1512,2,2)),_314_Table3,MATCH(MID($B1512,1,1),_314_Table3_ColumnLookup,0),FALSE),
  IF(VALUE(LEFT($A1512,3))=314,VLOOKUP(VALUE(MID($B1512,2,1)),_314_Table3,MATCH(MID($B1512,1,1),_314_Table3_ColumnLookup,0),FALSE)
+N("314"),
""))))))))))))))))))))))))</f>
        <v>#N/A</v>
      </c>
      <c r="H1512" s="321" t="str">
        <f>IFERROR(
IF(ISERROR($D1512)=FALSE,$D1512,IF(ISERROR($E1512)=FALSE,$E1512,IF(ISERROR($F1512)=FALSE,$F1512
+N("012 checkboxes"),
IF(
IF(OR(LEFT($A1512,9)="Syndicate",LEFT($A1512,12)="NewSyndicate"),VLOOKUP($A1512,'012'!$J:$ZW,MATCH("Link to button",'012'!$J$1:$ZW$1,0),0)
+N("309 checkbox"),
IF($C1512="309 LCR Summary0",VLOOKUP("Notes990",'309'!$P:$ZZ,MATCH("Link to button",'309'!$P$1:$ZZ$1,0),0)
+N("313 checkboxes"),
IF($C1512="313 Financial Information0LcmVsScr",IF($C1512="309 LCR Summary0",VLOOKUP("LcmVsScr",'309'!$N:$ZZ,MATCH("Link to button",'309'!$N$1:$ZZ$1,0),0),
IF($C1512="313 Financial Information0LcrDocAttached",IF($C1512="309 LCR Summary0",VLOOKUP("LcrDocAttached",'309'!$N:$ZZ,MATCH("Link to button",'309'!$N$1:$ZZ$1,0),
0)))))))=1,TRUE,FALSE)
))),"")</f>
        <v/>
      </c>
    </row>
    <row r="1513" spans="1:8">
      <c r="A1513" s="237" t="e">
        <f>VLOOKUP($G1513,CSVLookups!$B:$R,MATCH(A$1,CSVLookups!$B$1:$R$1,0),FALSE)</f>
        <v>#N/A</v>
      </c>
      <c r="B1513" s="237" t="e">
        <f>VLOOKUP($G1513,CSVLookups!$B:$R,MATCH(B$1,CSVLookups!$B$1:$R$1,0),FALSE)</f>
        <v>#N/A</v>
      </c>
      <c r="C1513" s="238" t="e">
        <f t="shared" si="24"/>
        <v>#N/A</v>
      </c>
      <c r="D1513" s="238" t="e">
        <f>IF(AND(VALUE(LEFT($A1513,3))=309,LEN($B1513)=3),VLOOKUP(VALUE(MID($B1513,2,2)),_309_Table1,MATCH(MID($B1513,1,1),_309_Table1_ColumnLookup,0),FALSE),
  IF($C1513="309 LCR SummaryA",OneYearSCR,IF($C1513="309 LCR SummaryB",UltimateSCR,IF(VALUE(LEFT($A1513,3))=309,VLOOKUP(VALUE(MID($B1513,2,1)),_309_Table1,MATCH(MID($B1513,1,1),_309_Table1_ColumnLookup,0),FALSE)
+N("309"),
  IF(VALUE(LEFT($A1513,3))=310,VLOOKUP(VALUE(MID($B1513,2,1)),_310_Table1,MATCH(MID($B1513,1,1),_310_Table1_ColumnLookup,0),FALSE)
+N("310"),
  IF(AND(VALUE(LEFT($A1513,3))=311,LEN($I1513)=4),VLOOKUP($I1513,_311_Table1,MATCH($B1513,_311_Table1_ColumnLookup,0),FALSE),
  IF(AND(VALUE(LEFT($A1513,3))=311,OR($B1513="I2",$B1513="J2",$B1513="K2",$B1513="L2")),VLOOKUP('311'!$G$58,_311_Table1,MATCH(MID($B1513,1,1),_311_Table1_ColumnLookup,0),FALSE),
  IF(AND(VALUE(LEFT($A1513,3))=311,RIGHT($B1513,5)="Total"),VLOOKUP('311'!$G$59,_311_Table1,MATCH(MID($B1513,1,1),_311_Table1_ColumnLookup,0),FALSE),
  IF(VALUE(LEFT($A1513,3))=311,VLOOKUP(VALUE(MID($B1513,2,1)),_311_Table1,MATCH(MID($B1513,1,1),_311_Table1_ColumnLookup,0),FALSE)
+N("311"),
  IF(AND(VALUE(LEFT($A1513,3))=312,LEFT($G1513,10)="Unincepted",$B1513="G "),VLOOKUP(" ULO",_312_Table1,MATCH('312'!$N$16,_312_Table1_ColumnLookup,0),FALSE),
  IF(AND(VALUE(LEFT($A1513,3))=312,LEFT($G1513,10)="Unincepted",$B1513="O "),VLOOKUP(" ULO",_312_Table1,MATCH('312'!$V$16,_312_Table1_ColumnLookup,0),FALSE),
  IF(AND(VALUE(LEFT($A1513,3))=312,LEFT($G1513,10)="Unincepted",$B1513="Q "),VLOOKUP(" ULO",_312_Table1,MATCH('312'!$X$16,_312_Table1_ColumnLookup,0),FALSE),
  IF(AND(VALUE(LEFT($A1513,3))=312,LEFT($G1513,10)="Unincepted"),VLOOKUP(" ULO",_312_Table1,MATCH(LEFT($B1513,1),_312_Table1_ColumnLookup,0),FALSE),
  IF(AND(VALUE(LEFT($A1513,3))=312,LEFT($G1513,5)="Total",$B1513="G "),VLOOKUP('312'!$F$80,_312_Table1,MATCH('312'!$N$16,_312_Table1_ColumnLookup,0),FALSE),
  IF(AND(VALUE(LEFT($A1513,3))=312,LEFT($G1513,5)="Total",$B1513="O "),VLOOKUP('312'!$F$80,_312_Table1,MATCH('312'!$V$16,_312_Table1_ColumnLookup,0),FALSE),
  IF(AND(VALUE(LEFT($A1513,3))=312,LEFT($G1513,5)="Total",$B1513="Q "),VLOOKUP('312'!$F$80,_312_Table1,MATCH('312'!$X$16,_312_Table1_ColumnLookup,0),FALSE),
  IF(AND(VALUE(LEFT($A1513,3))=312,LEFT($G1513,5)="Total"),VLOOKUP('312'!$F$80,_312_Table1,MATCH(LEFT($B1513,1),_312_Table1_ColumnLookup,0),FALSE),
  IF(AND(VALUE(LEFT($A1513,3))=312,LEN($I1513)=4,$B1513="G"),VLOOKUP($I1513,_312_Table1,MATCH('312'!$N$16,_312_Table1_ColumnLookup,0),FALSE),
  IF(AND(VALUE(LEFT($A1513,3))=312,LEN($I1513)=4,$B1513="O"),VLOOKUP($I1513,_312_Table1,MATCH('312'!$V$16,_312_Table1_ColumnLookup,0),FALSE),
  IF(AND(VALUE(LEFT($A1513,3))=312,LEN($I1513)=4,$B1513="Q"),VLOOKUP($I1513,_312_Table1,MATCH('312'!$X$16,_312_Table1_ColumnLookup,0),FALSE),
  IF(AND(VALUE(LEFT($A1513,3))=312,LEN($I1513)=4),VLOOKUP($I1513,_312_Table1,MATCH(LEFT($B1513,1),_312_Table1_ColumnLookup,0),FALSE)
+N("312"),
  IF(VALUE(LEFT($A1513,3))=313,VLOOKUP(VALUE(MID($B1513,2,1)),_313_Table1,MATCH(MID($B1513,1,1),_313_Table1_ColumnLookup,0),FALSE)
+N("313"),
  IF(AND(VALUE(LEFT($A1513,3))=314,LEN($B1513)=3),VLOOKUP(VALUE(MID($B1513,2,2)),_314_Table1,MATCH(MID($B1513,1,1),_314_Table1_ColumnLookup,0),FALSE),
  IF(VALUE(LEFT($A1513,3))=314,VLOOKUP(VALUE(MID($B1513,2,1)),_314_Table1,MATCH(MID($B1513,1,1),_314_Table1_ColumnLookup,0),FALSE)
+N("314"),
""))))))))))))))))))))))))</f>
        <v>#N/A</v>
      </c>
      <c r="E1513" s="238" t="e">
        <f>IF(AND(VALUE(LEFT($A1513,3))=309,LEN($B1513)=3),VLOOKUP(VALUE(MID($B1513,2,2)),_309_Table2,MATCH(MID($B1513,1,1),_309_Table2_ColumnLookup,0),FALSE),
  IF($C1513="309 LCR SummaryA",OneYearSCR,IF($C1513="309 LCR SummaryB",UltimateSCR,IF(VALUE(LEFT($A1513,3))=309,VLOOKUP(VALUE(MID($B1513,2,1)),_309_Table2,MATCH(MID($B1513,1,1),_309_Table2_ColumnLookup,0),FALSE)
+N("309"),
  IF(VALUE(LEFT($A1513,3))=310,VLOOKUP(VALUE(MID($B1513,2,1)),_310_Table2,MATCH(MID($B1513,1,1),_310_Table2_ColumnLookup,0),FALSE)
+N("310"),
  IF(AND(VALUE(LEFT($A1513,3))=311,LEN($I1513)=4),VLOOKUP($I1513,_311_Table2,MATCH($B1513,_311_Table2_ColumnLookup,0),FALSE),
  IF(AND(VALUE(LEFT($A1513,3))=311,OR($B1513="I2",$B1513="J2",$B1513="K2",$B1513="L2")),VLOOKUP('311'!$G$58,_311_Table2,MATCH(MID($B1513,1,1),_311_Table2_ColumnLookup,0),FALSE),
  IF(AND(VALUE(LEFT($A1513,3))=311,RIGHT($B1513,5)="Total"),VLOOKUP('311'!$G$59,_311_Table2,MATCH(MID($B1513,1,1),_311_Table2_ColumnLookup,0),FALSE),
  IF(VALUE(LEFT($A1513,3))=311,VLOOKUP(VALUE(MID($B1513,2,1)),_311_Table2,MATCH(MID($B1513,1,1),_311_Table2_ColumnLookup,0),FALSE)
+N("311"),
  IF(AND(VALUE(LEFT($A1513,3))=312,LEFT($G1513,10)="Unincepted",$B1513="G "),VLOOKUP(" ULO",_312_Table2,MATCH('312'!$N$16,_312_Table2_ColumnLookup,0),FALSE),
  IF(AND(VALUE(LEFT($A1513,3))=312,LEFT($G1513,10)="Unincepted",$B1513="O "),VLOOKUP(" ULO",_312_Table2,MATCH('312'!$V$16,_312_Table2_ColumnLookup,0),FALSE),
  IF(AND(VALUE(LEFT($A1513,3))=312,LEFT($G1513,10)="Unincepted",$B1513="Q "),VLOOKUP(" ULO",_312_Table2,MATCH('312'!$X$16,_312_Table2_ColumnLookup,0),FALSE),
  IF(AND(VALUE(LEFT($A1513,3))=312,LEFT($G1513,10)="Unincepted"),VLOOKUP(" ULO",_312_Table2,MATCH(LEFT($B1513,1),_312_Table2_ColumnLookup,0),FALSE),
  IF(AND(VALUE(LEFT($A1513,3))=312,LEFT($G1513,5)="Total",$B1513="G "),VLOOKUP('312'!$F$80,_312_Table2,MATCH('312'!$N$16,_312_Table2_ColumnLookup,0),FALSE),
  IF(AND(VALUE(LEFT($A1513,3))=312,LEFT($G1513,5)="Total",$B1513="O "),VLOOKUP('312'!$F$80,_312_Table2,MATCH('312'!$V$16,_312_Table2_ColumnLookup,0),FALSE),
  IF(AND(VALUE(LEFT($A1513,3))=312,LEFT($G1513,5)="Total",$B1513="Q "),VLOOKUP('312'!$F$80,_312_Table2,MATCH('312'!$X$16,_312_Table2_ColumnLookup,0),FALSE),
  IF(AND(VALUE(LEFT($A1513,3))=312,LEFT($G1513,5)="Total"),VLOOKUP('312'!$F$80,_312_Table2,MATCH(LEFT($B1513,1),_312_Table2_ColumnLookup,0),FALSE),
  IF(AND(VALUE(LEFT($A1513,3))=312,LEN($I1513)=4,$B1513="G"),VLOOKUP($I1513,_312_Table2,MATCH('312'!$N$16,_312_Table2_ColumnLookup,0),FALSE),
  IF(AND(VALUE(LEFT($A1513,3))=312,LEN($I1513)=4,$B1513="O"),VLOOKUP($I1513,_312_Table2,MATCH('312'!$V$16,_312_Table2_ColumnLookup,0),FALSE),
  IF(AND(VALUE(LEFT($A1513,3))=312,LEN($I1513)=4,$B1513="Q"),VLOOKUP($I1513,_312_Table2,MATCH('312'!$X$16,_312_Table2_ColumnLookup,0),FALSE),
  IF(AND(VALUE(LEFT($A1513,3))=312,LEN($I1513)=4),VLOOKUP($I1513,_312_Table2,MATCH(LEFT($B1513,1),_312_Table2_ColumnLookup,0),FALSE)
+N("312"),
  IF(VALUE(LEFT($A1513,3))=313,VLOOKUP(VALUE(MID($B1513,2,1)),_313_Table2,MATCH(MID($B1513,1,1),_313_Table2_ColumnLookup,0),FALSE)
+N("313"),
  IF(AND(VALUE(LEFT($A1513,3))=314,LEN($B1513)=3),VLOOKUP(VALUE(MID($B1513,2,2)),_314_Table2,MATCH(MID($B1513,1,1),_314_Table2_ColumnLookup,0),FALSE),
  IF(VALUE(LEFT($A1513,3))=314,VLOOKUP(VALUE(MID($B1513,2,1)),_314_Table2,MATCH(MID($B1513,1,1),_314_Table2_ColumnLookup,0),FALSE)
+N("314"),
""))))))))))))))))))))))))</f>
        <v>#N/A</v>
      </c>
      <c r="F1513" s="238" t="e">
        <f>IF(AND(VALUE(LEFT($A1513,3))=309,LEN($B1513)=3),VLOOKUP(VALUE(MID($B1513,2,2)),_309_Table3,MATCH(MID($B1513,1,1),_309_Table3_ColumnLookup,0),FALSE),
  IF($C1513="309 LCR SummaryA",OneYearSCR,IF($C1513="309 LCR SummaryB",UltimateSCR,IF(VALUE(LEFT($A1513,3))=309,VLOOKUP(VALUE(MID($B1513,2,1)),_309_Table3,MATCH(MID($B1513,1,1),_309_Table3_ColumnLookup,0),FALSE)
+N("309"),
  IF(VALUE(LEFT($A1513,3))=310,VLOOKUP(VALUE(MID($B1513,2,1)),_310_Table3,MATCH(MID($B1513,1,1),_310_Table3_ColumnLookup,0),FALSE)
+N("310"),
  IF(AND(VALUE(LEFT($A1513,3))=311,LEN($I1513)=4),VLOOKUP($I1513,_311_Table3,MATCH($B1513,_311_Table3_ColumnLookup,0),FALSE),
  IF(AND(VALUE(LEFT($A1513,3))=311,OR($B1513="I2",$B1513="J2",$B1513="K2",$B1513="L2")),VLOOKUP('311'!$G$58,_311_Table3,MATCH(MID($B1513,1,1),_311_Table3_ColumnLookup,0),FALSE),
  IF(AND(VALUE(LEFT($A1513,3))=311,RIGHT($B1513,5)="Total"),VLOOKUP('311'!$G$59,_311_Table3,MATCH(MID($B1513,1,1),_311_Table3_ColumnLookup,0),FALSE),
  IF(VALUE(LEFT($A1513,3))=311,VLOOKUP(VALUE(MID($B1513,2,1)),_311_Table3,MATCH(MID($B1513,1,1),_311_Table3_ColumnLookup,0),FALSE)
+N("311"),
  IF(AND(VALUE(LEFT($A1513,3))=312,LEFT($G1513,10)="Unincepted",$B1513="G "),VLOOKUP(" ULO",_312_Table3,MATCH('312'!$N$16,_312_Table3_ColumnLookup,0),FALSE),
  IF(AND(VALUE(LEFT($A1513,3))=312,LEFT($G1513,10)="Unincepted",$B1513="O "),VLOOKUP(" ULO",_312_Table3,MATCH('312'!$V$16,_312_Table3_ColumnLookup,0),FALSE),
  IF(AND(VALUE(LEFT($A1513,3))=312,LEFT($G1513,10)="Unincepted",$B1513="Q "),VLOOKUP(" ULO",_312_Table3,MATCH('312'!$X$16,_312_Table3_ColumnLookup,0),FALSE),
  IF(AND(VALUE(LEFT($A1513,3))=312,LEFT($G1513,10)="Unincepted"),VLOOKUP(" ULO",_312_Table3,MATCH(LEFT($B1513,1),_312_Table3_ColumnLookup,0),FALSE),
  IF(AND(VALUE(LEFT($A1513,3))=312,LEFT($G1513,5)="Total",$B1513="G "),VLOOKUP('312'!$F$80,_312_Table3,MATCH('312'!$N$16,_312_Table3_ColumnLookup,0),FALSE),
  IF(AND(VALUE(LEFT($A1513,3))=312,LEFT($G1513,5)="Total",$B1513="O "),VLOOKUP('312'!$F$80,_312_Table3,MATCH('312'!$V$16,_312_Table3_ColumnLookup,0),FALSE),
  IF(AND(VALUE(LEFT($A1513,3))=312,LEFT($G1513,5)="Total",$B1513="Q "),VLOOKUP('312'!$F$80,_312_Table3,MATCH('312'!$X$16,_312_Table3_ColumnLookup,0),FALSE),
  IF(AND(VALUE(LEFT($A1513,3))=312,LEFT($G1513,5)="Total"),VLOOKUP('312'!$F$80,_312_Table3,MATCH(LEFT($B1513,1),_312_Table3_ColumnLookup,0),FALSE),
  IF(AND(VALUE(LEFT($A1513,3))=312,LEN($I1513)=4,$B1513="G"),VLOOKUP($I1513,_312_Table3,MATCH('312'!$N$16,_312_Table3_ColumnLookup,0),FALSE),
  IF(AND(VALUE(LEFT($A1513,3))=312,LEN($I1513)=4,$B1513="O"),VLOOKUP($I1513,_312_Table3,MATCH('312'!$V$16,_312_Table3_ColumnLookup,0),FALSE),
  IF(AND(VALUE(LEFT($A1513,3))=312,LEN($I1513)=4,$B1513="Q"),VLOOKUP($I1513,_312_Table3,MATCH('312'!$X$16,_312_Table3_ColumnLookup,0),FALSE),
  IF(AND(VALUE(LEFT($A1513,3))=312,LEN($I1513)=4),VLOOKUP($I1513,_312_Table3,MATCH(LEFT($B1513,1),_312_Table3_ColumnLookup,0),FALSE)
+N("312"),
  IF(VALUE(LEFT($A1513,3))=313,VLOOKUP(VALUE(MID($B1513,2,1)),_313_Table3,MATCH(MID($B1513,1,1),_313_Table3_ColumnLookup,0),FALSE)
+N("313"),
  IF(AND(VALUE(LEFT($A1513,3))=314,LEN($B1513)=3),VLOOKUP(VALUE(MID($B1513,2,2)),_314_Table3,MATCH(MID($B1513,1,1),_314_Table3_ColumnLookup,0),FALSE),
  IF(VALUE(LEFT($A1513,3))=314,VLOOKUP(VALUE(MID($B1513,2,1)),_314_Table3,MATCH(MID($B1513,1,1),_314_Table3_ColumnLookup,0),FALSE)
+N("314"),
""))))))))))))))))))))))))</f>
        <v>#N/A</v>
      </c>
      <c r="H1513" s="321" t="str">
        <f>IFERROR(
IF(ISERROR($D1513)=FALSE,$D1513,IF(ISERROR($E1513)=FALSE,$E1513,IF(ISERROR($F1513)=FALSE,$F1513
+N("012 checkboxes"),
IF(
IF(OR(LEFT($A1513,9)="Syndicate",LEFT($A1513,12)="NewSyndicate"),VLOOKUP($A1513,'012'!$J:$ZW,MATCH("Link to button",'012'!$J$1:$ZW$1,0),0)
+N("309 checkbox"),
IF($C1513="309 LCR Summary0",VLOOKUP("Notes990",'309'!$P:$ZZ,MATCH("Link to button",'309'!$P$1:$ZZ$1,0),0)
+N("313 checkboxes"),
IF($C1513="313 Financial Information0LcmVsScr",IF($C1513="309 LCR Summary0",VLOOKUP("LcmVsScr",'309'!$N:$ZZ,MATCH("Link to button",'309'!$N$1:$ZZ$1,0),0),
IF($C1513="313 Financial Information0LcrDocAttached",IF($C1513="309 LCR Summary0",VLOOKUP("LcrDocAttached",'309'!$N:$ZZ,MATCH("Link to button",'309'!$N$1:$ZZ$1,0),
0)))))))=1,TRUE,FALSE)
))),"")</f>
        <v/>
      </c>
    </row>
    <row r="1514" spans="1:8">
      <c r="A1514" s="237" t="e">
        <f>VLOOKUP($G1514,CSVLookups!$B:$R,MATCH(A$1,CSVLookups!$B$1:$R$1,0),FALSE)</f>
        <v>#N/A</v>
      </c>
      <c r="B1514" s="237" t="e">
        <f>VLOOKUP($G1514,CSVLookups!$B:$R,MATCH(B$1,CSVLookups!$B$1:$R$1,0),FALSE)</f>
        <v>#N/A</v>
      </c>
      <c r="C1514" s="238" t="e">
        <f t="shared" si="24"/>
        <v>#N/A</v>
      </c>
      <c r="D1514" s="238" t="e">
        <f>IF(AND(VALUE(LEFT($A1514,3))=309,LEN($B1514)=3),VLOOKUP(VALUE(MID($B1514,2,2)),_309_Table1,MATCH(MID($B1514,1,1),_309_Table1_ColumnLookup,0),FALSE),
  IF($C1514="309 LCR SummaryA",OneYearSCR,IF($C1514="309 LCR SummaryB",UltimateSCR,IF(VALUE(LEFT($A1514,3))=309,VLOOKUP(VALUE(MID($B1514,2,1)),_309_Table1,MATCH(MID($B1514,1,1),_309_Table1_ColumnLookup,0),FALSE)
+N("309"),
  IF(VALUE(LEFT($A1514,3))=310,VLOOKUP(VALUE(MID($B1514,2,1)),_310_Table1,MATCH(MID($B1514,1,1),_310_Table1_ColumnLookup,0),FALSE)
+N("310"),
  IF(AND(VALUE(LEFT($A1514,3))=311,LEN($I1514)=4),VLOOKUP($I1514,_311_Table1,MATCH($B1514,_311_Table1_ColumnLookup,0),FALSE),
  IF(AND(VALUE(LEFT($A1514,3))=311,OR($B1514="I2",$B1514="J2",$B1514="K2",$B1514="L2")),VLOOKUP('311'!$G$58,_311_Table1,MATCH(MID($B1514,1,1),_311_Table1_ColumnLookup,0),FALSE),
  IF(AND(VALUE(LEFT($A1514,3))=311,RIGHT($B1514,5)="Total"),VLOOKUP('311'!$G$59,_311_Table1,MATCH(MID($B1514,1,1),_311_Table1_ColumnLookup,0),FALSE),
  IF(VALUE(LEFT($A1514,3))=311,VLOOKUP(VALUE(MID($B1514,2,1)),_311_Table1,MATCH(MID($B1514,1,1),_311_Table1_ColumnLookup,0),FALSE)
+N("311"),
  IF(AND(VALUE(LEFT($A1514,3))=312,LEFT($G1514,10)="Unincepted",$B1514="G "),VLOOKUP(" ULO",_312_Table1,MATCH('312'!$N$16,_312_Table1_ColumnLookup,0),FALSE),
  IF(AND(VALUE(LEFT($A1514,3))=312,LEFT($G1514,10)="Unincepted",$B1514="O "),VLOOKUP(" ULO",_312_Table1,MATCH('312'!$V$16,_312_Table1_ColumnLookup,0),FALSE),
  IF(AND(VALUE(LEFT($A1514,3))=312,LEFT($G1514,10)="Unincepted",$B1514="Q "),VLOOKUP(" ULO",_312_Table1,MATCH('312'!$X$16,_312_Table1_ColumnLookup,0),FALSE),
  IF(AND(VALUE(LEFT($A1514,3))=312,LEFT($G1514,10)="Unincepted"),VLOOKUP(" ULO",_312_Table1,MATCH(LEFT($B1514,1),_312_Table1_ColumnLookup,0),FALSE),
  IF(AND(VALUE(LEFT($A1514,3))=312,LEFT($G1514,5)="Total",$B1514="G "),VLOOKUP('312'!$F$80,_312_Table1,MATCH('312'!$N$16,_312_Table1_ColumnLookup,0),FALSE),
  IF(AND(VALUE(LEFT($A1514,3))=312,LEFT($G1514,5)="Total",$B1514="O "),VLOOKUP('312'!$F$80,_312_Table1,MATCH('312'!$V$16,_312_Table1_ColumnLookup,0),FALSE),
  IF(AND(VALUE(LEFT($A1514,3))=312,LEFT($G1514,5)="Total",$B1514="Q "),VLOOKUP('312'!$F$80,_312_Table1,MATCH('312'!$X$16,_312_Table1_ColumnLookup,0),FALSE),
  IF(AND(VALUE(LEFT($A1514,3))=312,LEFT($G1514,5)="Total"),VLOOKUP('312'!$F$80,_312_Table1,MATCH(LEFT($B1514,1),_312_Table1_ColumnLookup,0),FALSE),
  IF(AND(VALUE(LEFT($A1514,3))=312,LEN($I1514)=4,$B1514="G"),VLOOKUP($I1514,_312_Table1,MATCH('312'!$N$16,_312_Table1_ColumnLookup,0),FALSE),
  IF(AND(VALUE(LEFT($A1514,3))=312,LEN($I1514)=4,$B1514="O"),VLOOKUP($I1514,_312_Table1,MATCH('312'!$V$16,_312_Table1_ColumnLookup,0),FALSE),
  IF(AND(VALUE(LEFT($A1514,3))=312,LEN($I1514)=4,$B1514="Q"),VLOOKUP($I1514,_312_Table1,MATCH('312'!$X$16,_312_Table1_ColumnLookup,0),FALSE),
  IF(AND(VALUE(LEFT($A1514,3))=312,LEN($I1514)=4),VLOOKUP($I1514,_312_Table1,MATCH(LEFT($B1514,1),_312_Table1_ColumnLookup,0),FALSE)
+N("312"),
  IF(VALUE(LEFT($A1514,3))=313,VLOOKUP(VALUE(MID($B1514,2,1)),_313_Table1,MATCH(MID($B1514,1,1),_313_Table1_ColumnLookup,0),FALSE)
+N("313"),
  IF(AND(VALUE(LEFT($A1514,3))=314,LEN($B1514)=3),VLOOKUP(VALUE(MID($B1514,2,2)),_314_Table1,MATCH(MID($B1514,1,1),_314_Table1_ColumnLookup,0),FALSE),
  IF(VALUE(LEFT($A1514,3))=314,VLOOKUP(VALUE(MID($B1514,2,1)),_314_Table1,MATCH(MID($B1514,1,1),_314_Table1_ColumnLookup,0),FALSE)
+N("314"),
""))))))))))))))))))))))))</f>
        <v>#N/A</v>
      </c>
      <c r="E1514" s="238" t="e">
        <f>IF(AND(VALUE(LEFT($A1514,3))=309,LEN($B1514)=3),VLOOKUP(VALUE(MID($B1514,2,2)),_309_Table2,MATCH(MID($B1514,1,1),_309_Table2_ColumnLookup,0),FALSE),
  IF($C1514="309 LCR SummaryA",OneYearSCR,IF($C1514="309 LCR SummaryB",UltimateSCR,IF(VALUE(LEFT($A1514,3))=309,VLOOKUP(VALUE(MID($B1514,2,1)),_309_Table2,MATCH(MID($B1514,1,1),_309_Table2_ColumnLookup,0),FALSE)
+N("309"),
  IF(VALUE(LEFT($A1514,3))=310,VLOOKUP(VALUE(MID($B1514,2,1)),_310_Table2,MATCH(MID($B1514,1,1),_310_Table2_ColumnLookup,0),FALSE)
+N("310"),
  IF(AND(VALUE(LEFT($A1514,3))=311,LEN($I1514)=4),VLOOKUP($I1514,_311_Table2,MATCH($B1514,_311_Table2_ColumnLookup,0),FALSE),
  IF(AND(VALUE(LEFT($A1514,3))=311,OR($B1514="I2",$B1514="J2",$B1514="K2",$B1514="L2")),VLOOKUP('311'!$G$58,_311_Table2,MATCH(MID($B1514,1,1),_311_Table2_ColumnLookup,0),FALSE),
  IF(AND(VALUE(LEFT($A1514,3))=311,RIGHT($B1514,5)="Total"),VLOOKUP('311'!$G$59,_311_Table2,MATCH(MID($B1514,1,1),_311_Table2_ColumnLookup,0),FALSE),
  IF(VALUE(LEFT($A1514,3))=311,VLOOKUP(VALUE(MID($B1514,2,1)),_311_Table2,MATCH(MID($B1514,1,1),_311_Table2_ColumnLookup,0),FALSE)
+N("311"),
  IF(AND(VALUE(LEFT($A1514,3))=312,LEFT($G1514,10)="Unincepted",$B1514="G "),VLOOKUP(" ULO",_312_Table2,MATCH('312'!$N$16,_312_Table2_ColumnLookup,0),FALSE),
  IF(AND(VALUE(LEFT($A1514,3))=312,LEFT($G1514,10)="Unincepted",$B1514="O "),VLOOKUP(" ULO",_312_Table2,MATCH('312'!$V$16,_312_Table2_ColumnLookup,0),FALSE),
  IF(AND(VALUE(LEFT($A1514,3))=312,LEFT($G1514,10)="Unincepted",$B1514="Q "),VLOOKUP(" ULO",_312_Table2,MATCH('312'!$X$16,_312_Table2_ColumnLookup,0),FALSE),
  IF(AND(VALUE(LEFT($A1514,3))=312,LEFT($G1514,10)="Unincepted"),VLOOKUP(" ULO",_312_Table2,MATCH(LEFT($B1514,1),_312_Table2_ColumnLookup,0),FALSE),
  IF(AND(VALUE(LEFT($A1514,3))=312,LEFT($G1514,5)="Total",$B1514="G "),VLOOKUP('312'!$F$80,_312_Table2,MATCH('312'!$N$16,_312_Table2_ColumnLookup,0),FALSE),
  IF(AND(VALUE(LEFT($A1514,3))=312,LEFT($G1514,5)="Total",$B1514="O "),VLOOKUP('312'!$F$80,_312_Table2,MATCH('312'!$V$16,_312_Table2_ColumnLookup,0),FALSE),
  IF(AND(VALUE(LEFT($A1514,3))=312,LEFT($G1514,5)="Total",$B1514="Q "),VLOOKUP('312'!$F$80,_312_Table2,MATCH('312'!$X$16,_312_Table2_ColumnLookup,0),FALSE),
  IF(AND(VALUE(LEFT($A1514,3))=312,LEFT($G1514,5)="Total"),VLOOKUP('312'!$F$80,_312_Table2,MATCH(LEFT($B1514,1),_312_Table2_ColumnLookup,0),FALSE),
  IF(AND(VALUE(LEFT($A1514,3))=312,LEN($I1514)=4,$B1514="G"),VLOOKUP($I1514,_312_Table2,MATCH('312'!$N$16,_312_Table2_ColumnLookup,0),FALSE),
  IF(AND(VALUE(LEFT($A1514,3))=312,LEN($I1514)=4,$B1514="O"),VLOOKUP($I1514,_312_Table2,MATCH('312'!$V$16,_312_Table2_ColumnLookup,0),FALSE),
  IF(AND(VALUE(LEFT($A1514,3))=312,LEN($I1514)=4,$B1514="Q"),VLOOKUP($I1514,_312_Table2,MATCH('312'!$X$16,_312_Table2_ColumnLookup,0),FALSE),
  IF(AND(VALUE(LEFT($A1514,3))=312,LEN($I1514)=4),VLOOKUP($I1514,_312_Table2,MATCH(LEFT($B1514,1),_312_Table2_ColumnLookup,0),FALSE)
+N("312"),
  IF(VALUE(LEFT($A1514,3))=313,VLOOKUP(VALUE(MID($B1514,2,1)),_313_Table2,MATCH(MID($B1514,1,1),_313_Table2_ColumnLookup,0),FALSE)
+N("313"),
  IF(AND(VALUE(LEFT($A1514,3))=314,LEN($B1514)=3),VLOOKUP(VALUE(MID($B1514,2,2)),_314_Table2,MATCH(MID($B1514,1,1),_314_Table2_ColumnLookup,0),FALSE),
  IF(VALUE(LEFT($A1514,3))=314,VLOOKUP(VALUE(MID($B1514,2,1)),_314_Table2,MATCH(MID($B1514,1,1),_314_Table2_ColumnLookup,0),FALSE)
+N("314"),
""))))))))))))))))))))))))</f>
        <v>#N/A</v>
      </c>
      <c r="F1514" s="238" t="e">
        <f>IF(AND(VALUE(LEFT($A1514,3))=309,LEN($B1514)=3),VLOOKUP(VALUE(MID($B1514,2,2)),_309_Table3,MATCH(MID($B1514,1,1),_309_Table3_ColumnLookup,0),FALSE),
  IF($C1514="309 LCR SummaryA",OneYearSCR,IF($C1514="309 LCR SummaryB",UltimateSCR,IF(VALUE(LEFT($A1514,3))=309,VLOOKUP(VALUE(MID($B1514,2,1)),_309_Table3,MATCH(MID($B1514,1,1),_309_Table3_ColumnLookup,0),FALSE)
+N("309"),
  IF(VALUE(LEFT($A1514,3))=310,VLOOKUP(VALUE(MID($B1514,2,1)),_310_Table3,MATCH(MID($B1514,1,1),_310_Table3_ColumnLookup,0),FALSE)
+N("310"),
  IF(AND(VALUE(LEFT($A1514,3))=311,LEN($I1514)=4),VLOOKUP($I1514,_311_Table3,MATCH($B1514,_311_Table3_ColumnLookup,0),FALSE),
  IF(AND(VALUE(LEFT($A1514,3))=311,OR($B1514="I2",$B1514="J2",$B1514="K2",$B1514="L2")),VLOOKUP('311'!$G$58,_311_Table3,MATCH(MID($B1514,1,1),_311_Table3_ColumnLookup,0),FALSE),
  IF(AND(VALUE(LEFT($A1514,3))=311,RIGHT($B1514,5)="Total"),VLOOKUP('311'!$G$59,_311_Table3,MATCH(MID($B1514,1,1),_311_Table3_ColumnLookup,0),FALSE),
  IF(VALUE(LEFT($A1514,3))=311,VLOOKUP(VALUE(MID($B1514,2,1)),_311_Table3,MATCH(MID($B1514,1,1),_311_Table3_ColumnLookup,0),FALSE)
+N("311"),
  IF(AND(VALUE(LEFT($A1514,3))=312,LEFT($G1514,10)="Unincepted",$B1514="G "),VLOOKUP(" ULO",_312_Table3,MATCH('312'!$N$16,_312_Table3_ColumnLookup,0),FALSE),
  IF(AND(VALUE(LEFT($A1514,3))=312,LEFT($G1514,10)="Unincepted",$B1514="O "),VLOOKUP(" ULO",_312_Table3,MATCH('312'!$V$16,_312_Table3_ColumnLookup,0),FALSE),
  IF(AND(VALUE(LEFT($A1514,3))=312,LEFT($G1514,10)="Unincepted",$B1514="Q "),VLOOKUP(" ULO",_312_Table3,MATCH('312'!$X$16,_312_Table3_ColumnLookup,0),FALSE),
  IF(AND(VALUE(LEFT($A1514,3))=312,LEFT($G1514,10)="Unincepted"),VLOOKUP(" ULO",_312_Table3,MATCH(LEFT($B1514,1),_312_Table3_ColumnLookup,0),FALSE),
  IF(AND(VALUE(LEFT($A1514,3))=312,LEFT($G1514,5)="Total",$B1514="G "),VLOOKUP('312'!$F$80,_312_Table3,MATCH('312'!$N$16,_312_Table3_ColumnLookup,0),FALSE),
  IF(AND(VALUE(LEFT($A1514,3))=312,LEFT($G1514,5)="Total",$B1514="O "),VLOOKUP('312'!$F$80,_312_Table3,MATCH('312'!$V$16,_312_Table3_ColumnLookup,0),FALSE),
  IF(AND(VALUE(LEFT($A1514,3))=312,LEFT($G1514,5)="Total",$B1514="Q "),VLOOKUP('312'!$F$80,_312_Table3,MATCH('312'!$X$16,_312_Table3_ColumnLookup,0),FALSE),
  IF(AND(VALUE(LEFT($A1514,3))=312,LEFT($G1514,5)="Total"),VLOOKUP('312'!$F$80,_312_Table3,MATCH(LEFT($B1514,1),_312_Table3_ColumnLookup,0),FALSE),
  IF(AND(VALUE(LEFT($A1514,3))=312,LEN($I1514)=4,$B1514="G"),VLOOKUP($I1514,_312_Table3,MATCH('312'!$N$16,_312_Table3_ColumnLookup,0),FALSE),
  IF(AND(VALUE(LEFT($A1514,3))=312,LEN($I1514)=4,$B1514="O"),VLOOKUP($I1514,_312_Table3,MATCH('312'!$V$16,_312_Table3_ColumnLookup,0),FALSE),
  IF(AND(VALUE(LEFT($A1514,3))=312,LEN($I1514)=4,$B1514="Q"),VLOOKUP($I1514,_312_Table3,MATCH('312'!$X$16,_312_Table3_ColumnLookup,0),FALSE),
  IF(AND(VALUE(LEFT($A1514,3))=312,LEN($I1514)=4),VLOOKUP($I1514,_312_Table3,MATCH(LEFT($B1514,1),_312_Table3_ColumnLookup,0),FALSE)
+N("312"),
  IF(VALUE(LEFT($A1514,3))=313,VLOOKUP(VALUE(MID($B1514,2,1)),_313_Table3,MATCH(MID($B1514,1,1),_313_Table3_ColumnLookup,0),FALSE)
+N("313"),
  IF(AND(VALUE(LEFT($A1514,3))=314,LEN($B1514)=3),VLOOKUP(VALUE(MID($B1514,2,2)),_314_Table3,MATCH(MID($B1514,1,1),_314_Table3_ColumnLookup,0),FALSE),
  IF(VALUE(LEFT($A1514,3))=314,VLOOKUP(VALUE(MID($B1514,2,1)),_314_Table3,MATCH(MID($B1514,1,1),_314_Table3_ColumnLookup,0),FALSE)
+N("314"),
""))))))))))))))))))))))))</f>
        <v>#N/A</v>
      </c>
      <c r="H1514" s="321" t="str">
        <f>IFERROR(
IF(ISERROR($D1514)=FALSE,$D1514,IF(ISERROR($E1514)=FALSE,$E1514,IF(ISERROR($F1514)=FALSE,$F1514
+N("012 checkboxes"),
IF(
IF(OR(LEFT($A1514,9)="Syndicate",LEFT($A1514,12)="NewSyndicate"),VLOOKUP($A1514,'012'!$J:$ZW,MATCH("Link to button",'012'!$J$1:$ZW$1,0),0)
+N("309 checkbox"),
IF($C1514="309 LCR Summary0",VLOOKUP("Notes990",'309'!$P:$ZZ,MATCH("Link to button",'309'!$P$1:$ZZ$1,0),0)
+N("313 checkboxes"),
IF($C1514="313 Financial Information0LcmVsScr",IF($C1514="309 LCR Summary0",VLOOKUP("LcmVsScr",'309'!$N:$ZZ,MATCH("Link to button",'309'!$N$1:$ZZ$1,0),0),
IF($C1514="313 Financial Information0LcrDocAttached",IF($C1514="309 LCR Summary0",VLOOKUP("LcrDocAttached",'309'!$N:$ZZ,MATCH("Link to button",'309'!$N$1:$ZZ$1,0),
0)))))))=1,TRUE,FALSE)
))),"")</f>
        <v/>
      </c>
    </row>
    <row r="1515" spans="1:8">
      <c r="A1515" s="237" t="e">
        <f>VLOOKUP($G1515,CSVLookups!$B:$R,MATCH(A$1,CSVLookups!$B$1:$R$1,0),FALSE)</f>
        <v>#N/A</v>
      </c>
      <c r="B1515" s="237" t="e">
        <f>VLOOKUP($G1515,CSVLookups!$B:$R,MATCH(B$1,CSVLookups!$B$1:$R$1,0),FALSE)</f>
        <v>#N/A</v>
      </c>
      <c r="C1515" s="238" t="e">
        <f t="shared" si="24"/>
        <v>#N/A</v>
      </c>
      <c r="D1515" s="238" t="e">
        <f>IF(AND(VALUE(LEFT($A1515,3))=309,LEN($B1515)=3),VLOOKUP(VALUE(MID($B1515,2,2)),_309_Table1,MATCH(MID($B1515,1,1),_309_Table1_ColumnLookup,0),FALSE),
  IF($C1515="309 LCR SummaryA",OneYearSCR,IF($C1515="309 LCR SummaryB",UltimateSCR,IF(VALUE(LEFT($A1515,3))=309,VLOOKUP(VALUE(MID($B1515,2,1)),_309_Table1,MATCH(MID($B1515,1,1),_309_Table1_ColumnLookup,0),FALSE)
+N("309"),
  IF(VALUE(LEFT($A1515,3))=310,VLOOKUP(VALUE(MID($B1515,2,1)),_310_Table1,MATCH(MID($B1515,1,1),_310_Table1_ColumnLookup,0),FALSE)
+N("310"),
  IF(AND(VALUE(LEFT($A1515,3))=311,LEN($I1515)=4),VLOOKUP($I1515,_311_Table1,MATCH($B1515,_311_Table1_ColumnLookup,0),FALSE),
  IF(AND(VALUE(LEFT($A1515,3))=311,OR($B1515="I2",$B1515="J2",$B1515="K2",$B1515="L2")),VLOOKUP('311'!$G$58,_311_Table1,MATCH(MID($B1515,1,1),_311_Table1_ColumnLookup,0),FALSE),
  IF(AND(VALUE(LEFT($A1515,3))=311,RIGHT($B1515,5)="Total"),VLOOKUP('311'!$G$59,_311_Table1,MATCH(MID($B1515,1,1),_311_Table1_ColumnLookup,0),FALSE),
  IF(VALUE(LEFT($A1515,3))=311,VLOOKUP(VALUE(MID($B1515,2,1)),_311_Table1,MATCH(MID($B1515,1,1),_311_Table1_ColumnLookup,0),FALSE)
+N("311"),
  IF(AND(VALUE(LEFT($A1515,3))=312,LEFT($G1515,10)="Unincepted",$B1515="G "),VLOOKUP(" ULO",_312_Table1,MATCH('312'!$N$16,_312_Table1_ColumnLookup,0),FALSE),
  IF(AND(VALUE(LEFT($A1515,3))=312,LEFT($G1515,10)="Unincepted",$B1515="O "),VLOOKUP(" ULO",_312_Table1,MATCH('312'!$V$16,_312_Table1_ColumnLookup,0),FALSE),
  IF(AND(VALUE(LEFT($A1515,3))=312,LEFT($G1515,10)="Unincepted",$B1515="Q "),VLOOKUP(" ULO",_312_Table1,MATCH('312'!$X$16,_312_Table1_ColumnLookup,0),FALSE),
  IF(AND(VALUE(LEFT($A1515,3))=312,LEFT($G1515,10)="Unincepted"),VLOOKUP(" ULO",_312_Table1,MATCH(LEFT($B1515,1),_312_Table1_ColumnLookup,0),FALSE),
  IF(AND(VALUE(LEFT($A1515,3))=312,LEFT($G1515,5)="Total",$B1515="G "),VLOOKUP('312'!$F$80,_312_Table1,MATCH('312'!$N$16,_312_Table1_ColumnLookup,0),FALSE),
  IF(AND(VALUE(LEFT($A1515,3))=312,LEFT($G1515,5)="Total",$B1515="O "),VLOOKUP('312'!$F$80,_312_Table1,MATCH('312'!$V$16,_312_Table1_ColumnLookup,0),FALSE),
  IF(AND(VALUE(LEFT($A1515,3))=312,LEFT($G1515,5)="Total",$B1515="Q "),VLOOKUP('312'!$F$80,_312_Table1,MATCH('312'!$X$16,_312_Table1_ColumnLookup,0),FALSE),
  IF(AND(VALUE(LEFT($A1515,3))=312,LEFT($G1515,5)="Total"),VLOOKUP('312'!$F$80,_312_Table1,MATCH(LEFT($B1515,1),_312_Table1_ColumnLookup,0),FALSE),
  IF(AND(VALUE(LEFT($A1515,3))=312,LEN($I1515)=4,$B1515="G"),VLOOKUP($I1515,_312_Table1,MATCH('312'!$N$16,_312_Table1_ColumnLookup,0),FALSE),
  IF(AND(VALUE(LEFT($A1515,3))=312,LEN($I1515)=4,$B1515="O"),VLOOKUP($I1515,_312_Table1,MATCH('312'!$V$16,_312_Table1_ColumnLookup,0),FALSE),
  IF(AND(VALUE(LEFT($A1515,3))=312,LEN($I1515)=4,$B1515="Q"),VLOOKUP($I1515,_312_Table1,MATCH('312'!$X$16,_312_Table1_ColumnLookup,0),FALSE),
  IF(AND(VALUE(LEFT($A1515,3))=312,LEN($I1515)=4),VLOOKUP($I1515,_312_Table1,MATCH(LEFT($B1515,1),_312_Table1_ColumnLookup,0),FALSE)
+N("312"),
  IF(VALUE(LEFT($A1515,3))=313,VLOOKUP(VALUE(MID($B1515,2,1)),_313_Table1,MATCH(MID($B1515,1,1),_313_Table1_ColumnLookup,0),FALSE)
+N("313"),
  IF(AND(VALUE(LEFT($A1515,3))=314,LEN($B1515)=3),VLOOKUP(VALUE(MID($B1515,2,2)),_314_Table1,MATCH(MID($B1515,1,1),_314_Table1_ColumnLookup,0),FALSE),
  IF(VALUE(LEFT($A1515,3))=314,VLOOKUP(VALUE(MID($B1515,2,1)),_314_Table1,MATCH(MID($B1515,1,1),_314_Table1_ColumnLookup,0),FALSE)
+N("314"),
""))))))))))))))))))))))))</f>
        <v>#N/A</v>
      </c>
      <c r="E1515" s="238" t="e">
        <f>IF(AND(VALUE(LEFT($A1515,3))=309,LEN($B1515)=3),VLOOKUP(VALUE(MID($B1515,2,2)),_309_Table2,MATCH(MID($B1515,1,1),_309_Table2_ColumnLookup,0),FALSE),
  IF($C1515="309 LCR SummaryA",OneYearSCR,IF($C1515="309 LCR SummaryB",UltimateSCR,IF(VALUE(LEFT($A1515,3))=309,VLOOKUP(VALUE(MID($B1515,2,1)),_309_Table2,MATCH(MID($B1515,1,1),_309_Table2_ColumnLookup,0),FALSE)
+N("309"),
  IF(VALUE(LEFT($A1515,3))=310,VLOOKUP(VALUE(MID($B1515,2,1)),_310_Table2,MATCH(MID($B1515,1,1),_310_Table2_ColumnLookup,0),FALSE)
+N("310"),
  IF(AND(VALUE(LEFT($A1515,3))=311,LEN($I1515)=4),VLOOKUP($I1515,_311_Table2,MATCH($B1515,_311_Table2_ColumnLookup,0),FALSE),
  IF(AND(VALUE(LEFT($A1515,3))=311,OR($B1515="I2",$B1515="J2",$B1515="K2",$B1515="L2")),VLOOKUP('311'!$G$58,_311_Table2,MATCH(MID($B1515,1,1),_311_Table2_ColumnLookup,0),FALSE),
  IF(AND(VALUE(LEFT($A1515,3))=311,RIGHT($B1515,5)="Total"),VLOOKUP('311'!$G$59,_311_Table2,MATCH(MID($B1515,1,1),_311_Table2_ColumnLookup,0),FALSE),
  IF(VALUE(LEFT($A1515,3))=311,VLOOKUP(VALUE(MID($B1515,2,1)),_311_Table2,MATCH(MID($B1515,1,1),_311_Table2_ColumnLookup,0),FALSE)
+N("311"),
  IF(AND(VALUE(LEFT($A1515,3))=312,LEFT($G1515,10)="Unincepted",$B1515="G "),VLOOKUP(" ULO",_312_Table2,MATCH('312'!$N$16,_312_Table2_ColumnLookup,0),FALSE),
  IF(AND(VALUE(LEFT($A1515,3))=312,LEFT($G1515,10)="Unincepted",$B1515="O "),VLOOKUP(" ULO",_312_Table2,MATCH('312'!$V$16,_312_Table2_ColumnLookup,0),FALSE),
  IF(AND(VALUE(LEFT($A1515,3))=312,LEFT($G1515,10)="Unincepted",$B1515="Q "),VLOOKUP(" ULO",_312_Table2,MATCH('312'!$X$16,_312_Table2_ColumnLookup,0),FALSE),
  IF(AND(VALUE(LEFT($A1515,3))=312,LEFT($G1515,10)="Unincepted"),VLOOKUP(" ULO",_312_Table2,MATCH(LEFT($B1515,1),_312_Table2_ColumnLookup,0),FALSE),
  IF(AND(VALUE(LEFT($A1515,3))=312,LEFT($G1515,5)="Total",$B1515="G "),VLOOKUP('312'!$F$80,_312_Table2,MATCH('312'!$N$16,_312_Table2_ColumnLookup,0),FALSE),
  IF(AND(VALUE(LEFT($A1515,3))=312,LEFT($G1515,5)="Total",$B1515="O "),VLOOKUP('312'!$F$80,_312_Table2,MATCH('312'!$V$16,_312_Table2_ColumnLookup,0),FALSE),
  IF(AND(VALUE(LEFT($A1515,3))=312,LEFT($G1515,5)="Total",$B1515="Q "),VLOOKUP('312'!$F$80,_312_Table2,MATCH('312'!$X$16,_312_Table2_ColumnLookup,0),FALSE),
  IF(AND(VALUE(LEFT($A1515,3))=312,LEFT($G1515,5)="Total"),VLOOKUP('312'!$F$80,_312_Table2,MATCH(LEFT($B1515,1),_312_Table2_ColumnLookup,0),FALSE),
  IF(AND(VALUE(LEFT($A1515,3))=312,LEN($I1515)=4,$B1515="G"),VLOOKUP($I1515,_312_Table2,MATCH('312'!$N$16,_312_Table2_ColumnLookup,0),FALSE),
  IF(AND(VALUE(LEFT($A1515,3))=312,LEN($I1515)=4,$B1515="O"),VLOOKUP($I1515,_312_Table2,MATCH('312'!$V$16,_312_Table2_ColumnLookup,0),FALSE),
  IF(AND(VALUE(LEFT($A1515,3))=312,LEN($I1515)=4,$B1515="Q"),VLOOKUP($I1515,_312_Table2,MATCH('312'!$X$16,_312_Table2_ColumnLookup,0),FALSE),
  IF(AND(VALUE(LEFT($A1515,3))=312,LEN($I1515)=4),VLOOKUP($I1515,_312_Table2,MATCH(LEFT($B1515,1),_312_Table2_ColumnLookup,0),FALSE)
+N("312"),
  IF(VALUE(LEFT($A1515,3))=313,VLOOKUP(VALUE(MID($B1515,2,1)),_313_Table2,MATCH(MID($B1515,1,1),_313_Table2_ColumnLookup,0),FALSE)
+N("313"),
  IF(AND(VALUE(LEFT($A1515,3))=314,LEN($B1515)=3),VLOOKUP(VALUE(MID($B1515,2,2)),_314_Table2,MATCH(MID($B1515,1,1),_314_Table2_ColumnLookup,0),FALSE),
  IF(VALUE(LEFT($A1515,3))=314,VLOOKUP(VALUE(MID($B1515,2,1)),_314_Table2,MATCH(MID($B1515,1,1),_314_Table2_ColumnLookup,0),FALSE)
+N("314"),
""))))))))))))))))))))))))</f>
        <v>#N/A</v>
      </c>
      <c r="F1515" s="238" t="e">
        <f>IF(AND(VALUE(LEFT($A1515,3))=309,LEN($B1515)=3),VLOOKUP(VALUE(MID($B1515,2,2)),_309_Table3,MATCH(MID($B1515,1,1),_309_Table3_ColumnLookup,0),FALSE),
  IF($C1515="309 LCR SummaryA",OneYearSCR,IF($C1515="309 LCR SummaryB",UltimateSCR,IF(VALUE(LEFT($A1515,3))=309,VLOOKUP(VALUE(MID($B1515,2,1)),_309_Table3,MATCH(MID($B1515,1,1),_309_Table3_ColumnLookup,0),FALSE)
+N("309"),
  IF(VALUE(LEFT($A1515,3))=310,VLOOKUP(VALUE(MID($B1515,2,1)),_310_Table3,MATCH(MID($B1515,1,1),_310_Table3_ColumnLookup,0),FALSE)
+N("310"),
  IF(AND(VALUE(LEFT($A1515,3))=311,LEN($I1515)=4),VLOOKUP($I1515,_311_Table3,MATCH($B1515,_311_Table3_ColumnLookup,0),FALSE),
  IF(AND(VALUE(LEFT($A1515,3))=311,OR($B1515="I2",$B1515="J2",$B1515="K2",$B1515="L2")),VLOOKUP('311'!$G$58,_311_Table3,MATCH(MID($B1515,1,1),_311_Table3_ColumnLookup,0),FALSE),
  IF(AND(VALUE(LEFT($A1515,3))=311,RIGHT($B1515,5)="Total"),VLOOKUP('311'!$G$59,_311_Table3,MATCH(MID($B1515,1,1),_311_Table3_ColumnLookup,0),FALSE),
  IF(VALUE(LEFT($A1515,3))=311,VLOOKUP(VALUE(MID($B1515,2,1)),_311_Table3,MATCH(MID($B1515,1,1),_311_Table3_ColumnLookup,0),FALSE)
+N("311"),
  IF(AND(VALUE(LEFT($A1515,3))=312,LEFT($G1515,10)="Unincepted",$B1515="G "),VLOOKUP(" ULO",_312_Table3,MATCH('312'!$N$16,_312_Table3_ColumnLookup,0),FALSE),
  IF(AND(VALUE(LEFT($A1515,3))=312,LEFT($G1515,10)="Unincepted",$B1515="O "),VLOOKUP(" ULO",_312_Table3,MATCH('312'!$V$16,_312_Table3_ColumnLookup,0),FALSE),
  IF(AND(VALUE(LEFT($A1515,3))=312,LEFT($G1515,10)="Unincepted",$B1515="Q "),VLOOKUP(" ULO",_312_Table3,MATCH('312'!$X$16,_312_Table3_ColumnLookup,0),FALSE),
  IF(AND(VALUE(LEFT($A1515,3))=312,LEFT($G1515,10)="Unincepted"),VLOOKUP(" ULO",_312_Table3,MATCH(LEFT($B1515,1),_312_Table3_ColumnLookup,0),FALSE),
  IF(AND(VALUE(LEFT($A1515,3))=312,LEFT($G1515,5)="Total",$B1515="G "),VLOOKUP('312'!$F$80,_312_Table3,MATCH('312'!$N$16,_312_Table3_ColumnLookup,0),FALSE),
  IF(AND(VALUE(LEFT($A1515,3))=312,LEFT($G1515,5)="Total",$B1515="O "),VLOOKUP('312'!$F$80,_312_Table3,MATCH('312'!$V$16,_312_Table3_ColumnLookup,0),FALSE),
  IF(AND(VALUE(LEFT($A1515,3))=312,LEFT($G1515,5)="Total",$B1515="Q "),VLOOKUP('312'!$F$80,_312_Table3,MATCH('312'!$X$16,_312_Table3_ColumnLookup,0),FALSE),
  IF(AND(VALUE(LEFT($A1515,3))=312,LEFT($G1515,5)="Total"),VLOOKUP('312'!$F$80,_312_Table3,MATCH(LEFT($B1515,1),_312_Table3_ColumnLookup,0),FALSE),
  IF(AND(VALUE(LEFT($A1515,3))=312,LEN($I1515)=4,$B1515="G"),VLOOKUP($I1515,_312_Table3,MATCH('312'!$N$16,_312_Table3_ColumnLookup,0),FALSE),
  IF(AND(VALUE(LEFT($A1515,3))=312,LEN($I1515)=4,$B1515="O"),VLOOKUP($I1515,_312_Table3,MATCH('312'!$V$16,_312_Table3_ColumnLookup,0),FALSE),
  IF(AND(VALUE(LEFT($A1515,3))=312,LEN($I1515)=4,$B1515="Q"),VLOOKUP($I1515,_312_Table3,MATCH('312'!$X$16,_312_Table3_ColumnLookup,0),FALSE),
  IF(AND(VALUE(LEFT($A1515,3))=312,LEN($I1515)=4),VLOOKUP($I1515,_312_Table3,MATCH(LEFT($B1515,1),_312_Table3_ColumnLookup,0),FALSE)
+N("312"),
  IF(VALUE(LEFT($A1515,3))=313,VLOOKUP(VALUE(MID($B1515,2,1)),_313_Table3,MATCH(MID($B1515,1,1),_313_Table3_ColumnLookup,0),FALSE)
+N("313"),
  IF(AND(VALUE(LEFT($A1515,3))=314,LEN($B1515)=3),VLOOKUP(VALUE(MID($B1515,2,2)),_314_Table3,MATCH(MID($B1515,1,1),_314_Table3_ColumnLookup,0),FALSE),
  IF(VALUE(LEFT($A1515,3))=314,VLOOKUP(VALUE(MID($B1515,2,1)),_314_Table3,MATCH(MID($B1515,1,1),_314_Table3_ColumnLookup,0),FALSE)
+N("314"),
""))))))))))))))))))))))))</f>
        <v>#N/A</v>
      </c>
      <c r="H1515" s="321" t="str">
        <f>IFERROR(
IF(ISERROR($D1515)=FALSE,$D1515,IF(ISERROR($E1515)=FALSE,$E1515,IF(ISERROR($F1515)=FALSE,$F1515
+N("012 checkboxes"),
IF(
IF(OR(LEFT($A1515,9)="Syndicate",LEFT($A1515,12)="NewSyndicate"),VLOOKUP($A1515,'012'!$J:$ZW,MATCH("Link to button",'012'!$J$1:$ZW$1,0),0)
+N("309 checkbox"),
IF($C1515="309 LCR Summary0",VLOOKUP("Notes990",'309'!$P:$ZZ,MATCH("Link to button",'309'!$P$1:$ZZ$1,0),0)
+N("313 checkboxes"),
IF($C1515="313 Financial Information0LcmVsScr",IF($C1515="309 LCR Summary0",VLOOKUP("LcmVsScr",'309'!$N:$ZZ,MATCH("Link to button",'309'!$N$1:$ZZ$1,0),0),
IF($C1515="313 Financial Information0LcrDocAttached",IF($C1515="309 LCR Summary0",VLOOKUP("LcrDocAttached",'309'!$N:$ZZ,MATCH("Link to button",'309'!$N$1:$ZZ$1,0),
0)))))))=1,TRUE,FALSE)
))),"")</f>
        <v/>
      </c>
    </row>
    <row r="1516" spans="1:8">
      <c r="A1516" s="237" t="e">
        <f>VLOOKUP($G1516,CSVLookups!$B:$R,MATCH(A$1,CSVLookups!$B$1:$R$1,0),FALSE)</f>
        <v>#N/A</v>
      </c>
      <c r="B1516" s="237" t="e">
        <f>VLOOKUP($G1516,CSVLookups!$B:$R,MATCH(B$1,CSVLookups!$B$1:$R$1,0),FALSE)</f>
        <v>#N/A</v>
      </c>
      <c r="C1516" s="238" t="e">
        <f t="shared" si="24"/>
        <v>#N/A</v>
      </c>
      <c r="D1516" s="238" t="e">
        <f>IF(AND(VALUE(LEFT($A1516,3))=309,LEN($B1516)=3),VLOOKUP(VALUE(MID($B1516,2,2)),_309_Table1,MATCH(MID($B1516,1,1),_309_Table1_ColumnLookup,0),FALSE),
  IF($C1516="309 LCR SummaryA",OneYearSCR,IF($C1516="309 LCR SummaryB",UltimateSCR,IF(VALUE(LEFT($A1516,3))=309,VLOOKUP(VALUE(MID($B1516,2,1)),_309_Table1,MATCH(MID($B1516,1,1),_309_Table1_ColumnLookup,0),FALSE)
+N("309"),
  IF(VALUE(LEFT($A1516,3))=310,VLOOKUP(VALUE(MID($B1516,2,1)),_310_Table1,MATCH(MID($B1516,1,1),_310_Table1_ColumnLookup,0),FALSE)
+N("310"),
  IF(AND(VALUE(LEFT($A1516,3))=311,LEN($I1516)=4),VLOOKUP($I1516,_311_Table1,MATCH($B1516,_311_Table1_ColumnLookup,0),FALSE),
  IF(AND(VALUE(LEFT($A1516,3))=311,OR($B1516="I2",$B1516="J2",$B1516="K2",$B1516="L2")),VLOOKUP('311'!$G$58,_311_Table1,MATCH(MID($B1516,1,1),_311_Table1_ColumnLookup,0),FALSE),
  IF(AND(VALUE(LEFT($A1516,3))=311,RIGHT($B1516,5)="Total"),VLOOKUP('311'!$G$59,_311_Table1,MATCH(MID($B1516,1,1),_311_Table1_ColumnLookup,0),FALSE),
  IF(VALUE(LEFT($A1516,3))=311,VLOOKUP(VALUE(MID($B1516,2,1)),_311_Table1,MATCH(MID($B1516,1,1),_311_Table1_ColumnLookup,0),FALSE)
+N("311"),
  IF(AND(VALUE(LEFT($A1516,3))=312,LEFT($G1516,10)="Unincepted",$B1516="G "),VLOOKUP(" ULO",_312_Table1,MATCH('312'!$N$16,_312_Table1_ColumnLookup,0),FALSE),
  IF(AND(VALUE(LEFT($A1516,3))=312,LEFT($G1516,10)="Unincepted",$B1516="O "),VLOOKUP(" ULO",_312_Table1,MATCH('312'!$V$16,_312_Table1_ColumnLookup,0),FALSE),
  IF(AND(VALUE(LEFT($A1516,3))=312,LEFT($G1516,10)="Unincepted",$B1516="Q "),VLOOKUP(" ULO",_312_Table1,MATCH('312'!$X$16,_312_Table1_ColumnLookup,0),FALSE),
  IF(AND(VALUE(LEFT($A1516,3))=312,LEFT($G1516,10)="Unincepted"),VLOOKUP(" ULO",_312_Table1,MATCH(LEFT($B1516,1),_312_Table1_ColumnLookup,0),FALSE),
  IF(AND(VALUE(LEFT($A1516,3))=312,LEFT($G1516,5)="Total",$B1516="G "),VLOOKUP('312'!$F$80,_312_Table1,MATCH('312'!$N$16,_312_Table1_ColumnLookup,0),FALSE),
  IF(AND(VALUE(LEFT($A1516,3))=312,LEFT($G1516,5)="Total",$B1516="O "),VLOOKUP('312'!$F$80,_312_Table1,MATCH('312'!$V$16,_312_Table1_ColumnLookup,0),FALSE),
  IF(AND(VALUE(LEFT($A1516,3))=312,LEFT($G1516,5)="Total",$B1516="Q "),VLOOKUP('312'!$F$80,_312_Table1,MATCH('312'!$X$16,_312_Table1_ColumnLookup,0),FALSE),
  IF(AND(VALUE(LEFT($A1516,3))=312,LEFT($G1516,5)="Total"),VLOOKUP('312'!$F$80,_312_Table1,MATCH(LEFT($B1516,1),_312_Table1_ColumnLookup,0),FALSE),
  IF(AND(VALUE(LEFT($A1516,3))=312,LEN($I1516)=4,$B1516="G"),VLOOKUP($I1516,_312_Table1,MATCH('312'!$N$16,_312_Table1_ColumnLookup,0),FALSE),
  IF(AND(VALUE(LEFT($A1516,3))=312,LEN($I1516)=4,$B1516="O"),VLOOKUP($I1516,_312_Table1,MATCH('312'!$V$16,_312_Table1_ColumnLookup,0),FALSE),
  IF(AND(VALUE(LEFT($A1516,3))=312,LEN($I1516)=4,$B1516="Q"),VLOOKUP($I1516,_312_Table1,MATCH('312'!$X$16,_312_Table1_ColumnLookup,0),FALSE),
  IF(AND(VALUE(LEFT($A1516,3))=312,LEN($I1516)=4),VLOOKUP($I1516,_312_Table1,MATCH(LEFT($B1516,1),_312_Table1_ColumnLookup,0),FALSE)
+N("312"),
  IF(VALUE(LEFT($A1516,3))=313,VLOOKUP(VALUE(MID($B1516,2,1)),_313_Table1,MATCH(MID($B1516,1,1),_313_Table1_ColumnLookup,0),FALSE)
+N("313"),
  IF(AND(VALUE(LEFT($A1516,3))=314,LEN($B1516)=3),VLOOKUP(VALUE(MID($B1516,2,2)),_314_Table1,MATCH(MID($B1516,1,1),_314_Table1_ColumnLookup,0),FALSE),
  IF(VALUE(LEFT($A1516,3))=314,VLOOKUP(VALUE(MID($B1516,2,1)),_314_Table1,MATCH(MID($B1516,1,1),_314_Table1_ColumnLookup,0),FALSE)
+N("314"),
""))))))))))))))))))))))))</f>
        <v>#N/A</v>
      </c>
      <c r="E1516" s="238" t="e">
        <f>IF(AND(VALUE(LEFT($A1516,3))=309,LEN($B1516)=3),VLOOKUP(VALUE(MID($B1516,2,2)),_309_Table2,MATCH(MID($B1516,1,1),_309_Table2_ColumnLookup,0),FALSE),
  IF($C1516="309 LCR SummaryA",OneYearSCR,IF($C1516="309 LCR SummaryB",UltimateSCR,IF(VALUE(LEFT($A1516,3))=309,VLOOKUP(VALUE(MID($B1516,2,1)),_309_Table2,MATCH(MID($B1516,1,1),_309_Table2_ColumnLookup,0),FALSE)
+N("309"),
  IF(VALUE(LEFT($A1516,3))=310,VLOOKUP(VALUE(MID($B1516,2,1)),_310_Table2,MATCH(MID($B1516,1,1),_310_Table2_ColumnLookup,0),FALSE)
+N("310"),
  IF(AND(VALUE(LEFT($A1516,3))=311,LEN($I1516)=4),VLOOKUP($I1516,_311_Table2,MATCH($B1516,_311_Table2_ColumnLookup,0),FALSE),
  IF(AND(VALUE(LEFT($A1516,3))=311,OR($B1516="I2",$B1516="J2",$B1516="K2",$B1516="L2")),VLOOKUP('311'!$G$58,_311_Table2,MATCH(MID($B1516,1,1),_311_Table2_ColumnLookup,0),FALSE),
  IF(AND(VALUE(LEFT($A1516,3))=311,RIGHT($B1516,5)="Total"),VLOOKUP('311'!$G$59,_311_Table2,MATCH(MID($B1516,1,1),_311_Table2_ColumnLookup,0),FALSE),
  IF(VALUE(LEFT($A1516,3))=311,VLOOKUP(VALUE(MID($B1516,2,1)),_311_Table2,MATCH(MID($B1516,1,1),_311_Table2_ColumnLookup,0),FALSE)
+N("311"),
  IF(AND(VALUE(LEFT($A1516,3))=312,LEFT($G1516,10)="Unincepted",$B1516="G "),VLOOKUP(" ULO",_312_Table2,MATCH('312'!$N$16,_312_Table2_ColumnLookup,0),FALSE),
  IF(AND(VALUE(LEFT($A1516,3))=312,LEFT($G1516,10)="Unincepted",$B1516="O "),VLOOKUP(" ULO",_312_Table2,MATCH('312'!$V$16,_312_Table2_ColumnLookup,0),FALSE),
  IF(AND(VALUE(LEFT($A1516,3))=312,LEFT($G1516,10)="Unincepted",$B1516="Q "),VLOOKUP(" ULO",_312_Table2,MATCH('312'!$X$16,_312_Table2_ColumnLookup,0),FALSE),
  IF(AND(VALUE(LEFT($A1516,3))=312,LEFT($G1516,10)="Unincepted"),VLOOKUP(" ULO",_312_Table2,MATCH(LEFT($B1516,1),_312_Table2_ColumnLookup,0),FALSE),
  IF(AND(VALUE(LEFT($A1516,3))=312,LEFT($G1516,5)="Total",$B1516="G "),VLOOKUP('312'!$F$80,_312_Table2,MATCH('312'!$N$16,_312_Table2_ColumnLookup,0),FALSE),
  IF(AND(VALUE(LEFT($A1516,3))=312,LEFT($G1516,5)="Total",$B1516="O "),VLOOKUP('312'!$F$80,_312_Table2,MATCH('312'!$V$16,_312_Table2_ColumnLookup,0),FALSE),
  IF(AND(VALUE(LEFT($A1516,3))=312,LEFT($G1516,5)="Total",$B1516="Q "),VLOOKUP('312'!$F$80,_312_Table2,MATCH('312'!$X$16,_312_Table2_ColumnLookup,0),FALSE),
  IF(AND(VALUE(LEFT($A1516,3))=312,LEFT($G1516,5)="Total"),VLOOKUP('312'!$F$80,_312_Table2,MATCH(LEFT($B1516,1),_312_Table2_ColumnLookup,0),FALSE),
  IF(AND(VALUE(LEFT($A1516,3))=312,LEN($I1516)=4,$B1516="G"),VLOOKUP($I1516,_312_Table2,MATCH('312'!$N$16,_312_Table2_ColumnLookup,0),FALSE),
  IF(AND(VALUE(LEFT($A1516,3))=312,LEN($I1516)=4,$B1516="O"),VLOOKUP($I1516,_312_Table2,MATCH('312'!$V$16,_312_Table2_ColumnLookup,0),FALSE),
  IF(AND(VALUE(LEFT($A1516,3))=312,LEN($I1516)=4,$B1516="Q"),VLOOKUP($I1516,_312_Table2,MATCH('312'!$X$16,_312_Table2_ColumnLookup,0),FALSE),
  IF(AND(VALUE(LEFT($A1516,3))=312,LEN($I1516)=4),VLOOKUP($I1516,_312_Table2,MATCH(LEFT($B1516,1),_312_Table2_ColumnLookup,0),FALSE)
+N("312"),
  IF(VALUE(LEFT($A1516,3))=313,VLOOKUP(VALUE(MID($B1516,2,1)),_313_Table2,MATCH(MID($B1516,1,1),_313_Table2_ColumnLookup,0),FALSE)
+N("313"),
  IF(AND(VALUE(LEFT($A1516,3))=314,LEN($B1516)=3),VLOOKUP(VALUE(MID($B1516,2,2)),_314_Table2,MATCH(MID($B1516,1,1),_314_Table2_ColumnLookup,0),FALSE),
  IF(VALUE(LEFT($A1516,3))=314,VLOOKUP(VALUE(MID($B1516,2,1)),_314_Table2,MATCH(MID($B1516,1,1),_314_Table2_ColumnLookup,0),FALSE)
+N("314"),
""))))))))))))))))))))))))</f>
        <v>#N/A</v>
      </c>
      <c r="F1516" s="238" t="e">
        <f>IF(AND(VALUE(LEFT($A1516,3))=309,LEN($B1516)=3),VLOOKUP(VALUE(MID($B1516,2,2)),_309_Table3,MATCH(MID($B1516,1,1),_309_Table3_ColumnLookup,0),FALSE),
  IF($C1516="309 LCR SummaryA",OneYearSCR,IF($C1516="309 LCR SummaryB",UltimateSCR,IF(VALUE(LEFT($A1516,3))=309,VLOOKUP(VALUE(MID($B1516,2,1)),_309_Table3,MATCH(MID($B1516,1,1),_309_Table3_ColumnLookup,0),FALSE)
+N("309"),
  IF(VALUE(LEFT($A1516,3))=310,VLOOKUP(VALUE(MID($B1516,2,1)),_310_Table3,MATCH(MID($B1516,1,1),_310_Table3_ColumnLookup,0),FALSE)
+N("310"),
  IF(AND(VALUE(LEFT($A1516,3))=311,LEN($I1516)=4),VLOOKUP($I1516,_311_Table3,MATCH($B1516,_311_Table3_ColumnLookup,0),FALSE),
  IF(AND(VALUE(LEFT($A1516,3))=311,OR($B1516="I2",$B1516="J2",$B1516="K2",$B1516="L2")),VLOOKUP('311'!$G$58,_311_Table3,MATCH(MID($B1516,1,1),_311_Table3_ColumnLookup,0),FALSE),
  IF(AND(VALUE(LEFT($A1516,3))=311,RIGHT($B1516,5)="Total"),VLOOKUP('311'!$G$59,_311_Table3,MATCH(MID($B1516,1,1),_311_Table3_ColumnLookup,0),FALSE),
  IF(VALUE(LEFT($A1516,3))=311,VLOOKUP(VALUE(MID($B1516,2,1)),_311_Table3,MATCH(MID($B1516,1,1),_311_Table3_ColumnLookup,0),FALSE)
+N("311"),
  IF(AND(VALUE(LEFT($A1516,3))=312,LEFT($G1516,10)="Unincepted",$B1516="G "),VLOOKUP(" ULO",_312_Table3,MATCH('312'!$N$16,_312_Table3_ColumnLookup,0),FALSE),
  IF(AND(VALUE(LEFT($A1516,3))=312,LEFT($G1516,10)="Unincepted",$B1516="O "),VLOOKUP(" ULO",_312_Table3,MATCH('312'!$V$16,_312_Table3_ColumnLookup,0),FALSE),
  IF(AND(VALUE(LEFT($A1516,3))=312,LEFT($G1516,10)="Unincepted",$B1516="Q "),VLOOKUP(" ULO",_312_Table3,MATCH('312'!$X$16,_312_Table3_ColumnLookup,0),FALSE),
  IF(AND(VALUE(LEFT($A1516,3))=312,LEFT($G1516,10)="Unincepted"),VLOOKUP(" ULO",_312_Table3,MATCH(LEFT($B1516,1),_312_Table3_ColumnLookup,0),FALSE),
  IF(AND(VALUE(LEFT($A1516,3))=312,LEFT($G1516,5)="Total",$B1516="G "),VLOOKUP('312'!$F$80,_312_Table3,MATCH('312'!$N$16,_312_Table3_ColumnLookup,0),FALSE),
  IF(AND(VALUE(LEFT($A1516,3))=312,LEFT($G1516,5)="Total",$B1516="O "),VLOOKUP('312'!$F$80,_312_Table3,MATCH('312'!$V$16,_312_Table3_ColumnLookup,0),FALSE),
  IF(AND(VALUE(LEFT($A1516,3))=312,LEFT($G1516,5)="Total",$B1516="Q "),VLOOKUP('312'!$F$80,_312_Table3,MATCH('312'!$X$16,_312_Table3_ColumnLookup,0),FALSE),
  IF(AND(VALUE(LEFT($A1516,3))=312,LEFT($G1516,5)="Total"),VLOOKUP('312'!$F$80,_312_Table3,MATCH(LEFT($B1516,1),_312_Table3_ColumnLookup,0),FALSE),
  IF(AND(VALUE(LEFT($A1516,3))=312,LEN($I1516)=4,$B1516="G"),VLOOKUP($I1516,_312_Table3,MATCH('312'!$N$16,_312_Table3_ColumnLookup,0),FALSE),
  IF(AND(VALUE(LEFT($A1516,3))=312,LEN($I1516)=4,$B1516="O"),VLOOKUP($I1516,_312_Table3,MATCH('312'!$V$16,_312_Table3_ColumnLookup,0),FALSE),
  IF(AND(VALUE(LEFT($A1516,3))=312,LEN($I1516)=4,$B1516="Q"),VLOOKUP($I1516,_312_Table3,MATCH('312'!$X$16,_312_Table3_ColumnLookup,0),FALSE),
  IF(AND(VALUE(LEFT($A1516,3))=312,LEN($I1516)=4),VLOOKUP($I1516,_312_Table3,MATCH(LEFT($B1516,1),_312_Table3_ColumnLookup,0),FALSE)
+N("312"),
  IF(VALUE(LEFT($A1516,3))=313,VLOOKUP(VALUE(MID($B1516,2,1)),_313_Table3,MATCH(MID($B1516,1,1),_313_Table3_ColumnLookup,0),FALSE)
+N("313"),
  IF(AND(VALUE(LEFT($A1516,3))=314,LEN($B1516)=3),VLOOKUP(VALUE(MID($B1516,2,2)),_314_Table3,MATCH(MID($B1516,1,1),_314_Table3_ColumnLookup,0),FALSE),
  IF(VALUE(LEFT($A1516,3))=314,VLOOKUP(VALUE(MID($B1516,2,1)),_314_Table3,MATCH(MID($B1516,1,1),_314_Table3_ColumnLookup,0),FALSE)
+N("314"),
""))))))))))))))))))))))))</f>
        <v>#N/A</v>
      </c>
      <c r="H1516" s="321" t="str">
        <f>IFERROR(
IF(ISERROR($D1516)=FALSE,$D1516,IF(ISERROR($E1516)=FALSE,$E1516,IF(ISERROR($F1516)=FALSE,$F1516
+N("012 checkboxes"),
IF(
IF(OR(LEFT($A1516,9)="Syndicate",LEFT($A1516,12)="NewSyndicate"),VLOOKUP($A1516,'012'!$J:$ZW,MATCH("Link to button",'012'!$J$1:$ZW$1,0),0)
+N("309 checkbox"),
IF($C1516="309 LCR Summary0",VLOOKUP("Notes990",'309'!$P:$ZZ,MATCH("Link to button",'309'!$P$1:$ZZ$1,0),0)
+N("313 checkboxes"),
IF($C1516="313 Financial Information0LcmVsScr",IF($C1516="309 LCR Summary0",VLOOKUP("LcmVsScr",'309'!$N:$ZZ,MATCH("Link to button",'309'!$N$1:$ZZ$1,0),0),
IF($C1516="313 Financial Information0LcrDocAttached",IF($C1516="309 LCR Summary0",VLOOKUP("LcrDocAttached",'309'!$N:$ZZ,MATCH("Link to button",'309'!$N$1:$ZZ$1,0),
0)))))))=1,TRUE,FALSE)
))),"")</f>
        <v/>
      </c>
    </row>
    <row r="1517" spans="1:8">
      <c r="A1517" s="237" t="e">
        <f>VLOOKUP($G1517,CSVLookups!$B:$R,MATCH(A$1,CSVLookups!$B$1:$R$1,0),FALSE)</f>
        <v>#N/A</v>
      </c>
      <c r="B1517" s="237" t="e">
        <f>VLOOKUP($G1517,CSVLookups!$B:$R,MATCH(B$1,CSVLookups!$B$1:$R$1,0),FALSE)</f>
        <v>#N/A</v>
      </c>
      <c r="C1517" s="238" t="e">
        <f t="shared" si="24"/>
        <v>#N/A</v>
      </c>
      <c r="D1517" s="238" t="e">
        <f>IF(AND(VALUE(LEFT($A1517,3))=309,LEN($B1517)=3),VLOOKUP(VALUE(MID($B1517,2,2)),_309_Table1,MATCH(MID($B1517,1,1),_309_Table1_ColumnLookup,0),FALSE),
  IF($C1517="309 LCR SummaryA",OneYearSCR,IF($C1517="309 LCR SummaryB",UltimateSCR,IF(VALUE(LEFT($A1517,3))=309,VLOOKUP(VALUE(MID($B1517,2,1)),_309_Table1,MATCH(MID($B1517,1,1),_309_Table1_ColumnLookup,0),FALSE)
+N("309"),
  IF(VALUE(LEFT($A1517,3))=310,VLOOKUP(VALUE(MID($B1517,2,1)),_310_Table1,MATCH(MID($B1517,1,1),_310_Table1_ColumnLookup,0),FALSE)
+N("310"),
  IF(AND(VALUE(LEFT($A1517,3))=311,LEN($I1517)=4),VLOOKUP($I1517,_311_Table1,MATCH($B1517,_311_Table1_ColumnLookup,0),FALSE),
  IF(AND(VALUE(LEFT($A1517,3))=311,OR($B1517="I2",$B1517="J2",$B1517="K2",$B1517="L2")),VLOOKUP('311'!$G$58,_311_Table1,MATCH(MID($B1517,1,1),_311_Table1_ColumnLookup,0),FALSE),
  IF(AND(VALUE(LEFT($A1517,3))=311,RIGHT($B1517,5)="Total"),VLOOKUP('311'!$G$59,_311_Table1,MATCH(MID($B1517,1,1),_311_Table1_ColumnLookup,0),FALSE),
  IF(VALUE(LEFT($A1517,3))=311,VLOOKUP(VALUE(MID($B1517,2,1)),_311_Table1,MATCH(MID($B1517,1,1),_311_Table1_ColumnLookup,0),FALSE)
+N("311"),
  IF(AND(VALUE(LEFT($A1517,3))=312,LEFT($G1517,10)="Unincepted",$B1517="G "),VLOOKUP(" ULO",_312_Table1,MATCH('312'!$N$16,_312_Table1_ColumnLookup,0),FALSE),
  IF(AND(VALUE(LEFT($A1517,3))=312,LEFT($G1517,10)="Unincepted",$B1517="O "),VLOOKUP(" ULO",_312_Table1,MATCH('312'!$V$16,_312_Table1_ColumnLookup,0),FALSE),
  IF(AND(VALUE(LEFT($A1517,3))=312,LEFT($G1517,10)="Unincepted",$B1517="Q "),VLOOKUP(" ULO",_312_Table1,MATCH('312'!$X$16,_312_Table1_ColumnLookup,0),FALSE),
  IF(AND(VALUE(LEFT($A1517,3))=312,LEFT($G1517,10)="Unincepted"),VLOOKUP(" ULO",_312_Table1,MATCH(LEFT($B1517,1),_312_Table1_ColumnLookup,0),FALSE),
  IF(AND(VALUE(LEFT($A1517,3))=312,LEFT($G1517,5)="Total",$B1517="G "),VLOOKUP('312'!$F$80,_312_Table1,MATCH('312'!$N$16,_312_Table1_ColumnLookup,0),FALSE),
  IF(AND(VALUE(LEFT($A1517,3))=312,LEFT($G1517,5)="Total",$B1517="O "),VLOOKUP('312'!$F$80,_312_Table1,MATCH('312'!$V$16,_312_Table1_ColumnLookup,0),FALSE),
  IF(AND(VALUE(LEFT($A1517,3))=312,LEFT($G1517,5)="Total",$B1517="Q "),VLOOKUP('312'!$F$80,_312_Table1,MATCH('312'!$X$16,_312_Table1_ColumnLookup,0),FALSE),
  IF(AND(VALUE(LEFT($A1517,3))=312,LEFT($G1517,5)="Total"),VLOOKUP('312'!$F$80,_312_Table1,MATCH(LEFT($B1517,1),_312_Table1_ColumnLookup,0),FALSE),
  IF(AND(VALUE(LEFT($A1517,3))=312,LEN($I1517)=4,$B1517="G"),VLOOKUP($I1517,_312_Table1,MATCH('312'!$N$16,_312_Table1_ColumnLookup,0),FALSE),
  IF(AND(VALUE(LEFT($A1517,3))=312,LEN($I1517)=4,$B1517="O"),VLOOKUP($I1517,_312_Table1,MATCH('312'!$V$16,_312_Table1_ColumnLookup,0),FALSE),
  IF(AND(VALUE(LEFT($A1517,3))=312,LEN($I1517)=4,$B1517="Q"),VLOOKUP($I1517,_312_Table1,MATCH('312'!$X$16,_312_Table1_ColumnLookup,0),FALSE),
  IF(AND(VALUE(LEFT($A1517,3))=312,LEN($I1517)=4),VLOOKUP($I1517,_312_Table1,MATCH(LEFT($B1517,1),_312_Table1_ColumnLookup,0),FALSE)
+N("312"),
  IF(VALUE(LEFT($A1517,3))=313,VLOOKUP(VALUE(MID($B1517,2,1)),_313_Table1,MATCH(MID($B1517,1,1),_313_Table1_ColumnLookup,0),FALSE)
+N("313"),
  IF(AND(VALUE(LEFT($A1517,3))=314,LEN($B1517)=3),VLOOKUP(VALUE(MID($B1517,2,2)),_314_Table1,MATCH(MID($B1517,1,1),_314_Table1_ColumnLookup,0),FALSE),
  IF(VALUE(LEFT($A1517,3))=314,VLOOKUP(VALUE(MID($B1517,2,1)),_314_Table1,MATCH(MID($B1517,1,1),_314_Table1_ColumnLookup,0),FALSE)
+N("314"),
""))))))))))))))))))))))))</f>
        <v>#N/A</v>
      </c>
      <c r="E1517" s="238" t="e">
        <f>IF(AND(VALUE(LEFT($A1517,3))=309,LEN($B1517)=3),VLOOKUP(VALUE(MID($B1517,2,2)),_309_Table2,MATCH(MID($B1517,1,1),_309_Table2_ColumnLookup,0),FALSE),
  IF($C1517="309 LCR SummaryA",OneYearSCR,IF($C1517="309 LCR SummaryB",UltimateSCR,IF(VALUE(LEFT($A1517,3))=309,VLOOKUP(VALUE(MID($B1517,2,1)),_309_Table2,MATCH(MID($B1517,1,1),_309_Table2_ColumnLookup,0),FALSE)
+N("309"),
  IF(VALUE(LEFT($A1517,3))=310,VLOOKUP(VALUE(MID($B1517,2,1)),_310_Table2,MATCH(MID($B1517,1,1),_310_Table2_ColumnLookup,0),FALSE)
+N("310"),
  IF(AND(VALUE(LEFT($A1517,3))=311,LEN($I1517)=4),VLOOKUP($I1517,_311_Table2,MATCH($B1517,_311_Table2_ColumnLookup,0),FALSE),
  IF(AND(VALUE(LEFT($A1517,3))=311,OR($B1517="I2",$B1517="J2",$B1517="K2",$B1517="L2")),VLOOKUP('311'!$G$58,_311_Table2,MATCH(MID($B1517,1,1),_311_Table2_ColumnLookup,0),FALSE),
  IF(AND(VALUE(LEFT($A1517,3))=311,RIGHT($B1517,5)="Total"),VLOOKUP('311'!$G$59,_311_Table2,MATCH(MID($B1517,1,1),_311_Table2_ColumnLookup,0),FALSE),
  IF(VALUE(LEFT($A1517,3))=311,VLOOKUP(VALUE(MID($B1517,2,1)),_311_Table2,MATCH(MID($B1517,1,1),_311_Table2_ColumnLookup,0),FALSE)
+N("311"),
  IF(AND(VALUE(LEFT($A1517,3))=312,LEFT($G1517,10)="Unincepted",$B1517="G "),VLOOKUP(" ULO",_312_Table2,MATCH('312'!$N$16,_312_Table2_ColumnLookup,0),FALSE),
  IF(AND(VALUE(LEFT($A1517,3))=312,LEFT($G1517,10)="Unincepted",$B1517="O "),VLOOKUP(" ULO",_312_Table2,MATCH('312'!$V$16,_312_Table2_ColumnLookup,0),FALSE),
  IF(AND(VALUE(LEFT($A1517,3))=312,LEFT($G1517,10)="Unincepted",$B1517="Q "),VLOOKUP(" ULO",_312_Table2,MATCH('312'!$X$16,_312_Table2_ColumnLookup,0),FALSE),
  IF(AND(VALUE(LEFT($A1517,3))=312,LEFT($G1517,10)="Unincepted"),VLOOKUP(" ULO",_312_Table2,MATCH(LEFT($B1517,1),_312_Table2_ColumnLookup,0),FALSE),
  IF(AND(VALUE(LEFT($A1517,3))=312,LEFT($G1517,5)="Total",$B1517="G "),VLOOKUP('312'!$F$80,_312_Table2,MATCH('312'!$N$16,_312_Table2_ColumnLookup,0),FALSE),
  IF(AND(VALUE(LEFT($A1517,3))=312,LEFT($G1517,5)="Total",$B1517="O "),VLOOKUP('312'!$F$80,_312_Table2,MATCH('312'!$V$16,_312_Table2_ColumnLookup,0),FALSE),
  IF(AND(VALUE(LEFT($A1517,3))=312,LEFT($G1517,5)="Total",$B1517="Q "),VLOOKUP('312'!$F$80,_312_Table2,MATCH('312'!$X$16,_312_Table2_ColumnLookup,0),FALSE),
  IF(AND(VALUE(LEFT($A1517,3))=312,LEFT($G1517,5)="Total"),VLOOKUP('312'!$F$80,_312_Table2,MATCH(LEFT($B1517,1),_312_Table2_ColumnLookup,0),FALSE),
  IF(AND(VALUE(LEFT($A1517,3))=312,LEN($I1517)=4,$B1517="G"),VLOOKUP($I1517,_312_Table2,MATCH('312'!$N$16,_312_Table2_ColumnLookup,0),FALSE),
  IF(AND(VALUE(LEFT($A1517,3))=312,LEN($I1517)=4,$B1517="O"),VLOOKUP($I1517,_312_Table2,MATCH('312'!$V$16,_312_Table2_ColumnLookup,0),FALSE),
  IF(AND(VALUE(LEFT($A1517,3))=312,LEN($I1517)=4,$B1517="Q"),VLOOKUP($I1517,_312_Table2,MATCH('312'!$X$16,_312_Table2_ColumnLookup,0),FALSE),
  IF(AND(VALUE(LEFT($A1517,3))=312,LEN($I1517)=4),VLOOKUP($I1517,_312_Table2,MATCH(LEFT($B1517,1),_312_Table2_ColumnLookup,0),FALSE)
+N("312"),
  IF(VALUE(LEFT($A1517,3))=313,VLOOKUP(VALUE(MID($B1517,2,1)),_313_Table2,MATCH(MID($B1517,1,1),_313_Table2_ColumnLookup,0),FALSE)
+N("313"),
  IF(AND(VALUE(LEFT($A1517,3))=314,LEN($B1517)=3),VLOOKUP(VALUE(MID($B1517,2,2)),_314_Table2,MATCH(MID($B1517,1,1),_314_Table2_ColumnLookup,0),FALSE),
  IF(VALUE(LEFT($A1517,3))=314,VLOOKUP(VALUE(MID($B1517,2,1)),_314_Table2,MATCH(MID($B1517,1,1),_314_Table2_ColumnLookup,0),FALSE)
+N("314"),
""))))))))))))))))))))))))</f>
        <v>#N/A</v>
      </c>
      <c r="F1517" s="238" t="e">
        <f>IF(AND(VALUE(LEFT($A1517,3))=309,LEN($B1517)=3),VLOOKUP(VALUE(MID($B1517,2,2)),_309_Table3,MATCH(MID($B1517,1,1),_309_Table3_ColumnLookup,0),FALSE),
  IF($C1517="309 LCR SummaryA",OneYearSCR,IF($C1517="309 LCR SummaryB",UltimateSCR,IF(VALUE(LEFT($A1517,3))=309,VLOOKUP(VALUE(MID($B1517,2,1)),_309_Table3,MATCH(MID($B1517,1,1),_309_Table3_ColumnLookup,0),FALSE)
+N("309"),
  IF(VALUE(LEFT($A1517,3))=310,VLOOKUP(VALUE(MID($B1517,2,1)),_310_Table3,MATCH(MID($B1517,1,1),_310_Table3_ColumnLookup,0),FALSE)
+N("310"),
  IF(AND(VALUE(LEFT($A1517,3))=311,LEN($I1517)=4),VLOOKUP($I1517,_311_Table3,MATCH($B1517,_311_Table3_ColumnLookup,0),FALSE),
  IF(AND(VALUE(LEFT($A1517,3))=311,OR($B1517="I2",$B1517="J2",$B1517="K2",$B1517="L2")),VLOOKUP('311'!$G$58,_311_Table3,MATCH(MID($B1517,1,1),_311_Table3_ColumnLookup,0),FALSE),
  IF(AND(VALUE(LEFT($A1517,3))=311,RIGHT($B1517,5)="Total"),VLOOKUP('311'!$G$59,_311_Table3,MATCH(MID($B1517,1,1),_311_Table3_ColumnLookup,0),FALSE),
  IF(VALUE(LEFT($A1517,3))=311,VLOOKUP(VALUE(MID($B1517,2,1)),_311_Table3,MATCH(MID($B1517,1,1),_311_Table3_ColumnLookup,0),FALSE)
+N("311"),
  IF(AND(VALUE(LEFT($A1517,3))=312,LEFT($G1517,10)="Unincepted",$B1517="G "),VLOOKUP(" ULO",_312_Table3,MATCH('312'!$N$16,_312_Table3_ColumnLookup,0),FALSE),
  IF(AND(VALUE(LEFT($A1517,3))=312,LEFT($G1517,10)="Unincepted",$B1517="O "),VLOOKUP(" ULO",_312_Table3,MATCH('312'!$V$16,_312_Table3_ColumnLookup,0),FALSE),
  IF(AND(VALUE(LEFT($A1517,3))=312,LEFT($G1517,10)="Unincepted",$B1517="Q "),VLOOKUP(" ULO",_312_Table3,MATCH('312'!$X$16,_312_Table3_ColumnLookup,0),FALSE),
  IF(AND(VALUE(LEFT($A1517,3))=312,LEFT($G1517,10)="Unincepted"),VLOOKUP(" ULO",_312_Table3,MATCH(LEFT($B1517,1),_312_Table3_ColumnLookup,0),FALSE),
  IF(AND(VALUE(LEFT($A1517,3))=312,LEFT($G1517,5)="Total",$B1517="G "),VLOOKUP('312'!$F$80,_312_Table3,MATCH('312'!$N$16,_312_Table3_ColumnLookup,0),FALSE),
  IF(AND(VALUE(LEFT($A1517,3))=312,LEFT($G1517,5)="Total",$B1517="O "),VLOOKUP('312'!$F$80,_312_Table3,MATCH('312'!$V$16,_312_Table3_ColumnLookup,0),FALSE),
  IF(AND(VALUE(LEFT($A1517,3))=312,LEFT($G1517,5)="Total",$B1517="Q "),VLOOKUP('312'!$F$80,_312_Table3,MATCH('312'!$X$16,_312_Table3_ColumnLookup,0),FALSE),
  IF(AND(VALUE(LEFT($A1517,3))=312,LEFT($G1517,5)="Total"),VLOOKUP('312'!$F$80,_312_Table3,MATCH(LEFT($B1517,1),_312_Table3_ColumnLookup,0),FALSE),
  IF(AND(VALUE(LEFT($A1517,3))=312,LEN($I1517)=4,$B1517="G"),VLOOKUP($I1517,_312_Table3,MATCH('312'!$N$16,_312_Table3_ColumnLookup,0),FALSE),
  IF(AND(VALUE(LEFT($A1517,3))=312,LEN($I1517)=4,$B1517="O"),VLOOKUP($I1517,_312_Table3,MATCH('312'!$V$16,_312_Table3_ColumnLookup,0),FALSE),
  IF(AND(VALUE(LEFT($A1517,3))=312,LEN($I1517)=4,$B1517="Q"),VLOOKUP($I1517,_312_Table3,MATCH('312'!$X$16,_312_Table3_ColumnLookup,0),FALSE),
  IF(AND(VALUE(LEFT($A1517,3))=312,LEN($I1517)=4),VLOOKUP($I1517,_312_Table3,MATCH(LEFT($B1517,1),_312_Table3_ColumnLookup,0),FALSE)
+N("312"),
  IF(VALUE(LEFT($A1517,3))=313,VLOOKUP(VALUE(MID($B1517,2,1)),_313_Table3,MATCH(MID($B1517,1,1),_313_Table3_ColumnLookup,0),FALSE)
+N("313"),
  IF(AND(VALUE(LEFT($A1517,3))=314,LEN($B1517)=3),VLOOKUP(VALUE(MID($B1517,2,2)),_314_Table3,MATCH(MID($B1517,1,1),_314_Table3_ColumnLookup,0),FALSE),
  IF(VALUE(LEFT($A1517,3))=314,VLOOKUP(VALUE(MID($B1517,2,1)),_314_Table3,MATCH(MID($B1517,1,1),_314_Table3_ColumnLookup,0),FALSE)
+N("314"),
""))))))))))))))))))))))))</f>
        <v>#N/A</v>
      </c>
      <c r="H1517" s="321" t="str">
        <f>IFERROR(
IF(ISERROR($D1517)=FALSE,$D1517,IF(ISERROR($E1517)=FALSE,$E1517,IF(ISERROR($F1517)=FALSE,$F1517
+N("012 checkboxes"),
IF(
IF(OR(LEFT($A1517,9)="Syndicate",LEFT($A1517,12)="NewSyndicate"),VLOOKUP($A1517,'012'!$J:$ZW,MATCH("Link to button",'012'!$J$1:$ZW$1,0),0)
+N("309 checkbox"),
IF($C1517="309 LCR Summary0",VLOOKUP("Notes990",'309'!$P:$ZZ,MATCH("Link to button",'309'!$P$1:$ZZ$1,0),0)
+N("313 checkboxes"),
IF($C1517="313 Financial Information0LcmVsScr",IF($C1517="309 LCR Summary0",VLOOKUP("LcmVsScr",'309'!$N:$ZZ,MATCH("Link to button",'309'!$N$1:$ZZ$1,0),0),
IF($C1517="313 Financial Information0LcrDocAttached",IF($C1517="309 LCR Summary0",VLOOKUP("LcrDocAttached",'309'!$N:$ZZ,MATCH("Link to button",'309'!$N$1:$ZZ$1,0),
0)))))))=1,TRUE,FALSE)
))),"")</f>
        <v/>
      </c>
    </row>
    <row r="1518" spans="1:8">
      <c r="A1518" s="237" t="e">
        <f>VLOOKUP($G1518,CSVLookups!$B:$R,MATCH(A$1,CSVLookups!$B$1:$R$1,0),FALSE)</f>
        <v>#N/A</v>
      </c>
      <c r="B1518" s="237" t="e">
        <f>VLOOKUP($G1518,CSVLookups!$B:$R,MATCH(B$1,CSVLookups!$B$1:$R$1,0),FALSE)</f>
        <v>#N/A</v>
      </c>
      <c r="C1518" s="238" t="e">
        <f t="shared" si="24"/>
        <v>#N/A</v>
      </c>
      <c r="D1518" s="238" t="e">
        <f>IF(AND(VALUE(LEFT($A1518,3))=309,LEN($B1518)=3),VLOOKUP(VALUE(MID($B1518,2,2)),_309_Table1,MATCH(MID($B1518,1,1),_309_Table1_ColumnLookup,0),FALSE),
  IF($C1518="309 LCR SummaryA",OneYearSCR,IF($C1518="309 LCR SummaryB",UltimateSCR,IF(VALUE(LEFT($A1518,3))=309,VLOOKUP(VALUE(MID($B1518,2,1)),_309_Table1,MATCH(MID($B1518,1,1),_309_Table1_ColumnLookup,0),FALSE)
+N("309"),
  IF(VALUE(LEFT($A1518,3))=310,VLOOKUP(VALUE(MID($B1518,2,1)),_310_Table1,MATCH(MID($B1518,1,1),_310_Table1_ColumnLookup,0),FALSE)
+N("310"),
  IF(AND(VALUE(LEFT($A1518,3))=311,LEN($I1518)=4),VLOOKUP($I1518,_311_Table1,MATCH($B1518,_311_Table1_ColumnLookup,0),FALSE),
  IF(AND(VALUE(LEFT($A1518,3))=311,OR($B1518="I2",$B1518="J2",$B1518="K2",$B1518="L2")),VLOOKUP('311'!$G$58,_311_Table1,MATCH(MID($B1518,1,1),_311_Table1_ColumnLookup,0),FALSE),
  IF(AND(VALUE(LEFT($A1518,3))=311,RIGHT($B1518,5)="Total"),VLOOKUP('311'!$G$59,_311_Table1,MATCH(MID($B1518,1,1),_311_Table1_ColumnLookup,0),FALSE),
  IF(VALUE(LEFT($A1518,3))=311,VLOOKUP(VALUE(MID($B1518,2,1)),_311_Table1,MATCH(MID($B1518,1,1),_311_Table1_ColumnLookup,0),FALSE)
+N("311"),
  IF(AND(VALUE(LEFT($A1518,3))=312,LEFT($G1518,10)="Unincepted",$B1518="G "),VLOOKUP(" ULO",_312_Table1,MATCH('312'!$N$16,_312_Table1_ColumnLookup,0),FALSE),
  IF(AND(VALUE(LEFT($A1518,3))=312,LEFT($G1518,10)="Unincepted",$B1518="O "),VLOOKUP(" ULO",_312_Table1,MATCH('312'!$V$16,_312_Table1_ColumnLookup,0),FALSE),
  IF(AND(VALUE(LEFT($A1518,3))=312,LEFT($G1518,10)="Unincepted",$B1518="Q "),VLOOKUP(" ULO",_312_Table1,MATCH('312'!$X$16,_312_Table1_ColumnLookup,0),FALSE),
  IF(AND(VALUE(LEFT($A1518,3))=312,LEFT($G1518,10)="Unincepted"),VLOOKUP(" ULO",_312_Table1,MATCH(LEFT($B1518,1),_312_Table1_ColumnLookup,0),FALSE),
  IF(AND(VALUE(LEFT($A1518,3))=312,LEFT($G1518,5)="Total",$B1518="G "),VLOOKUP('312'!$F$80,_312_Table1,MATCH('312'!$N$16,_312_Table1_ColumnLookup,0),FALSE),
  IF(AND(VALUE(LEFT($A1518,3))=312,LEFT($G1518,5)="Total",$B1518="O "),VLOOKUP('312'!$F$80,_312_Table1,MATCH('312'!$V$16,_312_Table1_ColumnLookup,0),FALSE),
  IF(AND(VALUE(LEFT($A1518,3))=312,LEFT($G1518,5)="Total",$B1518="Q "),VLOOKUP('312'!$F$80,_312_Table1,MATCH('312'!$X$16,_312_Table1_ColumnLookup,0),FALSE),
  IF(AND(VALUE(LEFT($A1518,3))=312,LEFT($G1518,5)="Total"),VLOOKUP('312'!$F$80,_312_Table1,MATCH(LEFT($B1518,1),_312_Table1_ColumnLookup,0),FALSE),
  IF(AND(VALUE(LEFT($A1518,3))=312,LEN($I1518)=4,$B1518="G"),VLOOKUP($I1518,_312_Table1,MATCH('312'!$N$16,_312_Table1_ColumnLookup,0),FALSE),
  IF(AND(VALUE(LEFT($A1518,3))=312,LEN($I1518)=4,$B1518="O"),VLOOKUP($I1518,_312_Table1,MATCH('312'!$V$16,_312_Table1_ColumnLookup,0),FALSE),
  IF(AND(VALUE(LEFT($A1518,3))=312,LEN($I1518)=4,$B1518="Q"),VLOOKUP($I1518,_312_Table1,MATCH('312'!$X$16,_312_Table1_ColumnLookup,0),FALSE),
  IF(AND(VALUE(LEFT($A1518,3))=312,LEN($I1518)=4),VLOOKUP($I1518,_312_Table1,MATCH(LEFT($B1518,1),_312_Table1_ColumnLookup,0),FALSE)
+N("312"),
  IF(VALUE(LEFT($A1518,3))=313,VLOOKUP(VALUE(MID($B1518,2,1)),_313_Table1,MATCH(MID($B1518,1,1),_313_Table1_ColumnLookup,0),FALSE)
+N("313"),
  IF(AND(VALUE(LEFT($A1518,3))=314,LEN($B1518)=3),VLOOKUP(VALUE(MID($B1518,2,2)),_314_Table1,MATCH(MID($B1518,1,1),_314_Table1_ColumnLookup,0),FALSE),
  IF(VALUE(LEFT($A1518,3))=314,VLOOKUP(VALUE(MID($B1518,2,1)),_314_Table1,MATCH(MID($B1518,1,1),_314_Table1_ColumnLookup,0),FALSE)
+N("314"),
""))))))))))))))))))))))))</f>
        <v>#N/A</v>
      </c>
      <c r="E1518" s="238" t="e">
        <f>IF(AND(VALUE(LEFT($A1518,3))=309,LEN($B1518)=3),VLOOKUP(VALUE(MID($B1518,2,2)),_309_Table2,MATCH(MID($B1518,1,1),_309_Table2_ColumnLookup,0),FALSE),
  IF($C1518="309 LCR SummaryA",OneYearSCR,IF($C1518="309 LCR SummaryB",UltimateSCR,IF(VALUE(LEFT($A1518,3))=309,VLOOKUP(VALUE(MID($B1518,2,1)),_309_Table2,MATCH(MID($B1518,1,1),_309_Table2_ColumnLookup,0),FALSE)
+N("309"),
  IF(VALUE(LEFT($A1518,3))=310,VLOOKUP(VALUE(MID($B1518,2,1)),_310_Table2,MATCH(MID($B1518,1,1),_310_Table2_ColumnLookup,0),FALSE)
+N("310"),
  IF(AND(VALUE(LEFT($A1518,3))=311,LEN($I1518)=4),VLOOKUP($I1518,_311_Table2,MATCH($B1518,_311_Table2_ColumnLookup,0),FALSE),
  IF(AND(VALUE(LEFT($A1518,3))=311,OR($B1518="I2",$B1518="J2",$B1518="K2",$B1518="L2")),VLOOKUP('311'!$G$58,_311_Table2,MATCH(MID($B1518,1,1),_311_Table2_ColumnLookup,0),FALSE),
  IF(AND(VALUE(LEFT($A1518,3))=311,RIGHT($B1518,5)="Total"),VLOOKUP('311'!$G$59,_311_Table2,MATCH(MID($B1518,1,1),_311_Table2_ColumnLookup,0),FALSE),
  IF(VALUE(LEFT($A1518,3))=311,VLOOKUP(VALUE(MID($B1518,2,1)),_311_Table2,MATCH(MID($B1518,1,1),_311_Table2_ColumnLookup,0),FALSE)
+N("311"),
  IF(AND(VALUE(LEFT($A1518,3))=312,LEFT($G1518,10)="Unincepted",$B1518="G "),VLOOKUP(" ULO",_312_Table2,MATCH('312'!$N$16,_312_Table2_ColumnLookup,0),FALSE),
  IF(AND(VALUE(LEFT($A1518,3))=312,LEFT($G1518,10)="Unincepted",$B1518="O "),VLOOKUP(" ULO",_312_Table2,MATCH('312'!$V$16,_312_Table2_ColumnLookup,0),FALSE),
  IF(AND(VALUE(LEFT($A1518,3))=312,LEFT($G1518,10)="Unincepted",$B1518="Q "),VLOOKUP(" ULO",_312_Table2,MATCH('312'!$X$16,_312_Table2_ColumnLookup,0),FALSE),
  IF(AND(VALUE(LEFT($A1518,3))=312,LEFT($G1518,10)="Unincepted"),VLOOKUP(" ULO",_312_Table2,MATCH(LEFT($B1518,1),_312_Table2_ColumnLookup,0),FALSE),
  IF(AND(VALUE(LEFT($A1518,3))=312,LEFT($G1518,5)="Total",$B1518="G "),VLOOKUP('312'!$F$80,_312_Table2,MATCH('312'!$N$16,_312_Table2_ColumnLookup,0),FALSE),
  IF(AND(VALUE(LEFT($A1518,3))=312,LEFT($G1518,5)="Total",$B1518="O "),VLOOKUP('312'!$F$80,_312_Table2,MATCH('312'!$V$16,_312_Table2_ColumnLookup,0),FALSE),
  IF(AND(VALUE(LEFT($A1518,3))=312,LEFT($G1518,5)="Total",$B1518="Q "),VLOOKUP('312'!$F$80,_312_Table2,MATCH('312'!$X$16,_312_Table2_ColumnLookup,0),FALSE),
  IF(AND(VALUE(LEFT($A1518,3))=312,LEFT($G1518,5)="Total"),VLOOKUP('312'!$F$80,_312_Table2,MATCH(LEFT($B1518,1),_312_Table2_ColumnLookup,0),FALSE),
  IF(AND(VALUE(LEFT($A1518,3))=312,LEN($I1518)=4,$B1518="G"),VLOOKUP($I1518,_312_Table2,MATCH('312'!$N$16,_312_Table2_ColumnLookup,0),FALSE),
  IF(AND(VALUE(LEFT($A1518,3))=312,LEN($I1518)=4,$B1518="O"),VLOOKUP($I1518,_312_Table2,MATCH('312'!$V$16,_312_Table2_ColumnLookup,0),FALSE),
  IF(AND(VALUE(LEFT($A1518,3))=312,LEN($I1518)=4,$B1518="Q"),VLOOKUP($I1518,_312_Table2,MATCH('312'!$X$16,_312_Table2_ColumnLookup,0),FALSE),
  IF(AND(VALUE(LEFT($A1518,3))=312,LEN($I1518)=4),VLOOKUP($I1518,_312_Table2,MATCH(LEFT($B1518,1),_312_Table2_ColumnLookup,0),FALSE)
+N("312"),
  IF(VALUE(LEFT($A1518,3))=313,VLOOKUP(VALUE(MID($B1518,2,1)),_313_Table2,MATCH(MID($B1518,1,1),_313_Table2_ColumnLookup,0),FALSE)
+N("313"),
  IF(AND(VALUE(LEFT($A1518,3))=314,LEN($B1518)=3),VLOOKUP(VALUE(MID($B1518,2,2)),_314_Table2,MATCH(MID($B1518,1,1),_314_Table2_ColumnLookup,0),FALSE),
  IF(VALUE(LEFT($A1518,3))=314,VLOOKUP(VALUE(MID($B1518,2,1)),_314_Table2,MATCH(MID($B1518,1,1),_314_Table2_ColumnLookup,0),FALSE)
+N("314"),
""))))))))))))))))))))))))</f>
        <v>#N/A</v>
      </c>
      <c r="F1518" s="238" t="e">
        <f>IF(AND(VALUE(LEFT($A1518,3))=309,LEN($B1518)=3),VLOOKUP(VALUE(MID($B1518,2,2)),_309_Table3,MATCH(MID($B1518,1,1),_309_Table3_ColumnLookup,0),FALSE),
  IF($C1518="309 LCR SummaryA",OneYearSCR,IF($C1518="309 LCR SummaryB",UltimateSCR,IF(VALUE(LEFT($A1518,3))=309,VLOOKUP(VALUE(MID($B1518,2,1)),_309_Table3,MATCH(MID($B1518,1,1),_309_Table3_ColumnLookup,0),FALSE)
+N("309"),
  IF(VALUE(LEFT($A1518,3))=310,VLOOKUP(VALUE(MID($B1518,2,1)),_310_Table3,MATCH(MID($B1518,1,1),_310_Table3_ColumnLookup,0),FALSE)
+N("310"),
  IF(AND(VALUE(LEFT($A1518,3))=311,LEN($I1518)=4),VLOOKUP($I1518,_311_Table3,MATCH($B1518,_311_Table3_ColumnLookup,0),FALSE),
  IF(AND(VALUE(LEFT($A1518,3))=311,OR($B1518="I2",$B1518="J2",$B1518="K2",$B1518="L2")),VLOOKUP('311'!$G$58,_311_Table3,MATCH(MID($B1518,1,1),_311_Table3_ColumnLookup,0),FALSE),
  IF(AND(VALUE(LEFT($A1518,3))=311,RIGHT($B1518,5)="Total"),VLOOKUP('311'!$G$59,_311_Table3,MATCH(MID($B1518,1,1),_311_Table3_ColumnLookup,0),FALSE),
  IF(VALUE(LEFT($A1518,3))=311,VLOOKUP(VALUE(MID($B1518,2,1)),_311_Table3,MATCH(MID($B1518,1,1),_311_Table3_ColumnLookup,0),FALSE)
+N("311"),
  IF(AND(VALUE(LEFT($A1518,3))=312,LEFT($G1518,10)="Unincepted",$B1518="G "),VLOOKUP(" ULO",_312_Table3,MATCH('312'!$N$16,_312_Table3_ColumnLookup,0),FALSE),
  IF(AND(VALUE(LEFT($A1518,3))=312,LEFT($G1518,10)="Unincepted",$B1518="O "),VLOOKUP(" ULO",_312_Table3,MATCH('312'!$V$16,_312_Table3_ColumnLookup,0),FALSE),
  IF(AND(VALUE(LEFT($A1518,3))=312,LEFT($G1518,10)="Unincepted",$B1518="Q "),VLOOKUP(" ULO",_312_Table3,MATCH('312'!$X$16,_312_Table3_ColumnLookup,0),FALSE),
  IF(AND(VALUE(LEFT($A1518,3))=312,LEFT($G1518,10)="Unincepted"),VLOOKUP(" ULO",_312_Table3,MATCH(LEFT($B1518,1),_312_Table3_ColumnLookup,0),FALSE),
  IF(AND(VALUE(LEFT($A1518,3))=312,LEFT($G1518,5)="Total",$B1518="G "),VLOOKUP('312'!$F$80,_312_Table3,MATCH('312'!$N$16,_312_Table3_ColumnLookup,0),FALSE),
  IF(AND(VALUE(LEFT($A1518,3))=312,LEFT($G1518,5)="Total",$B1518="O "),VLOOKUP('312'!$F$80,_312_Table3,MATCH('312'!$V$16,_312_Table3_ColumnLookup,0),FALSE),
  IF(AND(VALUE(LEFT($A1518,3))=312,LEFT($G1518,5)="Total",$B1518="Q "),VLOOKUP('312'!$F$80,_312_Table3,MATCH('312'!$X$16,_312_Table3_ColumnLookup,0),FALSE),
  IF(AND(VALUE(LEFT($A1518,3))=312,LEFT($G1518,5)="Total"),VLOOKUP('312'!$F$80,_312_Table3,MATCH(LEFT($B1518,1),_312_Table3_ColumnLookup,0),FALSE),
  IF(AND(VALUE(LEFT($A1518,3))=312,LEN($I1518)=4,$B1518="G"),VLOOKUP($I1518,_312_Table3,MATCH('312'!$N$16,_312_Table3_ColumnLookup,0),FALSE),
  IF(AND(VALUE(LEFT($A1518,3))=312,LEN($I1518)=4,$B1518="O"),VLOOKUP($I1518,_312_Table3,MATCH('312'!$V$16,_312_Table3_ColumnLookup,0),FALSE),
  IF(AND(VALUE(LEFT($A1518,3))=312,LEN($I1518)=4,$B1518="Q"),VLOOKUP($I1518,_312_Table3,MATCH('312'!$X$16,_312_Table3_ColumnLookup,0),FALSE),
  IF(AND(VALUE(LEFT($A1518,3))=312,LEN($I1518)=4),VLOOKUP($I1518,_312_Table3,MATCH(LEFT($B1518,1),_312_Table3_ColumnLookup,0),FALSE)
+N("312"),
  IF(VALUE(LEFT($A1518,3))=313,VLOOKUP(VALUE(MID($B1518,2,1)),_313_Table3,MATCH(MID($B1518,1,1),_313_Table3_ColumnLookup,0),FALSE)
+N("313"),
  IF(AND(VALUE(LEFT($A1518,3))=314,LEN($B1518)=3),VLOOKUP(VALUE(MID($B1518,2,2)),_314_Table3,MATCH(MID($B1518,1,1),_314_Table3_ColumnLookup,0),FALSE),
  IF(VALUE(LEFT($A1518,3))=314,VLOOKUP(VALUE(MID($B1518,2,1)),_314_Table3,MATCH(MID($B1518,1,1),_314_Table3_ColumnLookup,0),FALSE)
+N("314"),
""))))))))))))))))))))))))</f>
        <v>#N/A</v>
      </c>
      <c r="H1518" s="321" t="str">
        <f>IFERROR(
IF(ISERROR($D1518)=FALSE,$D1518,IF(ISERROR($E1518)=FALSE,$E1518,IF(ISERROR($F1518)=FALSE,$F1518
+N("012 checkboxes"),
IF(
IF(OR(LEFT($A1518,9)="Syndicate",LEFT($A1518,12)="NewSyndicate"),VLOOKUP($A1518,'012'!$J:$ZW,MATCH("Link to button",'012'!$J$1:$ZW$1,0),0)
+N("309 checkbox"),
IF($C1518="309 LCR Summary0",VLOOKUP("Notes990",'309'!$P:$ZZ,MATCH("Link to button",'309'!$P$1:$ZZ$1,0),0)
+N("313 checkboxes"),
IF($C1518="313 Financial Information0LcmVsScr",IF($C1518="309 LCR Summary0",VLOOKUP("LcmVsScr",'309'!$N:$ZZ,MATCH("Link to button",'309'!$N$1:$ZZ$1,0),0),
IF($C1518="313 Financial Information0LcrDocAttached",IF($C1518="309 LCR Summary0",VLOOKUP("LcrDocAttached",'309'!$N:$ZZ,MATCH("Link to button",'309'!$N$1:$ZZ$1,0),
0)))))))=1,TRUE,FALSE)
))),"")</f>
        <v/>
      </c>
    </row>
    <row r="1519" spans="1:8">
      <c r="A1519" s="237" t="e">
        <f>VLOOKUP($G1519,CSVLookups!$B:$R,MATCH(A$1,CSVLookups!$B$1:$R$1,0),FALSE)</f>
        <v>#N/A</v>
      </c>
      <c r="B1519" s="237" t="e">
        <f>VLOOKUP($G1519,CSVLookups!$B:$R,MATCH(B$1,CSVLookups!$B$1:$R$1,0),FALSE)</f>
        <v>#N/A</v>
      </c>
      <c r="C1519" s="238" t="e">
        <f t="shared" si="24"/>
        <v>#N/A</v>
      </c>
      <c r="D1519" s="238" t="e">
        <f>IF(AND(VALUE(LEFT($A1519,3))=309,LEN($B1519)=3),VLOOKUP(VALUE(MID($B1519,2,2)),_309_Table1,MATCH(MID($B1519,1,1),_309_Table1_ColumnLookup,0),FALSE),
  IF($C1519="309 LCR SummaryA",OneYearSCR,IF($C1519="309 LCR SummaryB",UltimateSCR,IF(VALUE(LEFT($A1519,3))=309,VLOOKUP(VALUE(MID($B1519,2,1)),_309_Table1,MATCH(MID($B1519,1,1),_309_Table1_ColumnLookup,0),FALSE)
+N("309"),
  IF(VALUE(LEFT($A1519,3))=310,VLOOKUP(VALUE(MID($B1519,2,1)),_310_Table1,MATCH(MID($B1519,1,1),_310_Table1_ColumnLookup,0),FALSE)
+N("310"),
  IF(AND(VALUE(LEFT($A1519,3))=311,LEN($I1519)=4),VLOOKUP($I1519,_311_Table1,MATCH($B1519,_311_Table1_ColumnLookup,0),FALSE),
  IF(AND(VALUE(LEFT($A1519,3))=311,OR($B1519="I2",$B1519="J2",$B1519="K2",$B1519="L2")),VLOOKUP('311'!$G$58,_311_Table1,MATCH(MID($B1519,1,1),_311_Table1_ColumnLookup,0),FALSE),
  IF(AND(VALUE(LEFT($A1519,3))=311,RIGHT($B1519,5)="Total"),VLOOKUP('311'!$G$59,_311_Table1,MATCH(MID($B1519,1,1),_311_Table1_ColumnLookup,0),FALSE),
  IF(VALUE(LEFT($A1519,3))=311,VLOOKUP(VALUE(MID($B1519,2,1)),_311_Table1,MATCH(MID($B1519,1,1),_311_Table1_ColumnLookup,0),FALSE)
+N("311"),
  IF(AND(VALUE(LEFT($A1519,3))=312,LEFT($G1519,10)="Unincepted",$B1519="G "),VLOOKUP(" ULO",_312_Table1,MATCH('312'!$N$16,_312_Table1_ColumnLookup,0),FALSE),
  IF(AND(VALUE(LEFT($A1519,3))=312,LEFT($G1519,10)="Unincepted",$B1519="O "),VLOOKUP(" ULO",_312_Table1,MATCH('312'!$V$16,_312_Table1_ColumnLookup,0),FALSE),
  IF(AND(VALUE(LEFT($A1519,3))=312,LEFT($G1519,10)="Unincepted",$B1519="Q "),VLOOKUP(" ULO",_312_Table1,MATCH('312'!$X$16,_312_Table1_ColumnLookup,0),FALSE),
  IF(AND(VALUE(LEFT($A1519,3))=312,LEFT($G1519,10)="Unincepted"),VLOOKUP(" ULO",_312_Table1,MATCH(LEFT($B1519,1),_312_Table1_ColumnLookup,0),FALSE),
  IF(AND(VALUE(LEFT($A1519,3))=312,LEFT($G1519,5)="Total",$B1519="G "),VLOOKUP('312'!$F$80,_312_Table1,MATCH('312'!$N$16,_312_Table1_ColumnLookup,0),FALSE),
  IF(AND(VALUE(LEFT($A1519,3))=312,LEFT($G1519,5)="Total",$B1519="O "),VLOOKUP('312'!$F$80,_312_Table1,MATCH('312'!$V$16,_312_Table1_ColumnLookup,0),FALSE),
  IF(AND(VALUE(LEFT($A1519,3))=312,LEFT($G1519,5)="Total",$B1519="Q "),VLOOKUP('312'!$F$80,_312_Table1,MATCH('312'!$X$16,_312_Table1_ColumnLookup,0),FALSE),
  IF(AND(VALUE(LEFT($A1519,3))=312,LEFT($G1519,5)="Total"),VLOOKUP('312'!$F$80,_312_Table1,MATCH(LEFT($B1519,1),_312_Table1_ColumnLookup,0),FALSE),
  IF(AND(VALUE(LEFT($A1519,3))=312,LEN($I1519)=4,$B1519="G"),VLOOKUP($I1519,_312_Table1,MATCH('312'!$N$16,_312_Table1_ColumnLookup,0),FALSE),
  IF(AND(VALUE(LEFT($A1519,3))=312,LEN($I1519)=4,$B1519="O"),VLOOKUP($I1519,_312_Table1,MATCH('312'!$V$16,_312_Table1_ColumnLookup,0),FALSE),
  IF(AND(VALUE(LEFT($A1519,3))=312,LEN($I1519)=4,$B1519="Q"),VLOOKUP($I1519,_312_Table1,MATCH('312'!$X$16,_312_Table1_ColumnLookup,0),FALSE),
  IF(AND(VALUE(LEFT($A1519,3))=312,LEN($I1519)=4),VLOOKUP($I1519,_312_Table1,MATCH(LEFT($B1519,1),_312_Table1_ColumnLookup,0),FALSE)
+N("312"),
  IF(VALUE(LEFT($A1519,3))=313,VLOOKUP(VALUE(MID($B1519,2,1)),_313_Table1,MATCH(MID($B1519,1,1),_313_Table1_ColumnLookup,0),FALSE)
+N("313"),
  IF(AND(VALUE(LEFT($A1519,3))=314,LEN($B1519)=3),VLOOKUP(VALUE(MID($B1519,2,2)),_314_Table1,MATCH(MID($B1519,1,1),_314_Table1_ColumnLookup,0),FALSE),
  IF(VALUE(LEFT($A1519,3))=314,VLOOKUP(VALUE(MID($B1519,2,1)),_314_Table1,MATCH(MID($B1519,1,1),_314_Table1_ColumnLookup,0),FALSE)
+N("314"),
""))))))))))))))))))))))))</f>
        <v>#N/A</v>
      </c>
      <c r="E1519" s="238" t="e">
        <f>IF(AND(VALUE(LEFT($A1519,3))=309,LEN($B1519)=3),VLOOKUP(VALUE(MID($B1519,2,2)),_309_Table2,MATCH(MID($B1519,1,1),_309_Table2_ColumnLookup,0),FALSE),
  IF($C1519="309 LCR SummaryA",OneYearSCR,IF($C1519="309 LCR SummaryB",UltimateSCR,IF(VALUE(LEFT($A1519,3))=309,VLOOKUP(VALUE(MID($B1519,2,1)),_309_Table2,MATCH(MID($B1519,1,1),_309_Table2_ColumnLookup,0),FALSE)
+N("309"),
  IF(VALUE(LEFT($A1519,3))=310,VLOOKUP(VALUE(MID($B1519,2,1)),_310_Table2,MATCH(MID($B1519,1,1),_310_Table2_ColumnLookup,0),FALSE)
+N("310"),
  IF(AND(VALUE(LEFT($A1519,3))=311,LEN($I1519)=4),VLOOKUP($I1519,_311_Table2,MATCH($B1519,_311_Table2_ColumnLookup,0),FALSE),
  IF(AND(VALUE(LEFT($A1519,3))=311,OR($B1519="I2",$B1519="J2",$B1519="K2",$B1519="L2")),VLOOKUP('311'!$G$58,_311_Table2,MATCH(MID($B1519,1,1),_311_Table2_ColumnLookup,0),FALSE),
  IF(AND(VALUE(LEFT($A1519,3))=311,RIGHT($B1519,5)="Total"),VLOOKUP('311'!$G$59,_311_Table2,MATCH(MID($B1519,1,1),_311_Table2_ColumnLookup,0),FALSE),
  IF(VALUE(LEFT($A1519,3))=311,VLOOKUP(VALUE(MID($B1519,2,1)),_311_Table2,MATCH(MID($B1519,1,1),_311_Table2_ColumnLookup,0),FALSE)
+N("311"),
  IF(AND(VALUE(LEFT($A1519,3))=312,LEFT($G1519,10)="Unincepted",$B1519="G "),VLOOKUP(" ULO",_312_Table2,MATCH('312'!$N$16,_312_Table2_ColumnLookup,0),FALSE),
  IF(AND(VALUE(LEFT($A1519,3))=312,LEFT($G1519,10)="Unincepted",$B1519="O "),VLOOKUP(" ULO",_312_Table2,MATCH('312'!$V$16,_312_Table2_ColumnLookup,0),FALSE),
  IF(AND(VALUE(LEFT($A1519,3))=312,LEFT($G1519,10)="Unincepted",$B1519="Q "),VLOOKUP(" ULO",_312_Table2,MATCH('312'!$X$16,_312_Table2_ColumnLookup,0),FALSE),
  IF(AND(VALUE(LEFT($A1519,3))=312,LEFT($G1519,10)="Unincepted"),VLOOKUP(" ULO",_312_Table2,MATCH(LEFT($B1519,1),_312_Table2_ColumnLookup,0),FALSE),
  IF(AND(VALUE(LEFT($A1519,3))=312,LEFT($G1519,5)="Total",$B1519="G "),VLOOKUP('312'!$F$80,_312_Table2,MATCH('312'!$N$16,_312_Table2_ColumnLookup,0),FALSE),
  IF(AND(VALUE(LEFT($A1519,3))=312,LEFT($G1519,5)="Total",$B1519="O "),VLOOKUP('312'!$F$80,_312_Table2,MATCH('312'!$V$16,_312_Table2_ColumnLookup,0),FALSE),
  IF(AND(VALUE(LEFT($A1519,3))=312,LEFT($G1519,5)="Total",$B1519="Q "),VLOOKUP('312'!$F$80,_312_Table2,MATCH('312'!$X$16,_312_Table2_ColumnLookup,0),FALSE),
  IF(AND(VALUE(LEFT($A1519,3))=312,LEFT($G1519,5)="Total"),VLOOKUP('312'!$F$80,_312_Table2,MATCH(LEFT($B1519,1),_312_Table2_ColumnLookup,0),FALSE),
  IF(AND(VALUE(LEFT($A1519,3))=312,LEN($I1519)=4,$B1519="G"),VLOOKUP($I1519,_312_Table2,MATCH('312'!$N$16,_312_Table2_ColumnLookup,0),FALSE),
  IF(AND(VALUE(LEFT($A1519,3))=312,LEN($I1519)=4,$B1519="O"),VLOOKUP($I1519,_312_Table2,MATCH('312'!$V$16,_312_Table2_ColumnLookup,0),FALSE),
  IF(AND(VALUE(LEFT($A1519,3))=312,LEN($I1519)=4,$B1519="Q"),VLOOKUP($I1519,_312_Table2,MATCH('312'!$X$16,_312_Table2_ColumnLookup,0),FALSE),
  IF(AND(VALUE(LEFT($A1519,3))=312,LEN($I1519)=4),VLOOKUP($I1519,_312_Table2,MATCH(LEFT($B1519,1),_312_Table2_ColumnLookup,0),FALSE)
+N("312"),
  IF(VALUE(LEFT($A1519,3))=313,VLOOKUP(VALUE(MID($B1519,2,1)),_313_Table2,MATCH(MID($B1519,1,1),_313_Table2_ColumnLookup,0),FALSE)
+N("313"),
  IF(AND(VALUE(LEFT($A1519,3))=314,LEN($B1519)=3),VLOOKUP(VALUE(MID($B1519,2,2)),_314_Table2,MATCH(MID($B1519,1,1),_314_Table2_ColumnLookup,0),FALSE),
  IF(VALUE(LEFT($A1519,3))=314,VLOOKUP(VALUE(MID($B1519,2,1)),_314_Table2,MATCH(MID($B1519,1,1),_314_Table2_ColumnLookup,0),FALSE)
+N("314"),
""))))))))))))))))))))))))</f>
        <v>#N/A</v>
      </c>
      <c r="F1519" s="238" t="e">
        <f>IF(AND(VALUE(LEFT($A1519,3))=309,LEN($B1519)=3),VLOOKUP(VALUE(MID($B1519,2,2)),_309_Table3,MATCH(MID($B1519,1,1),_309_Table3_ColumnLookup,0),FALSE),
  IF($C1519="309 LCR SummaryA",OneYearSCR,IF($C1519="309 LCR SummaryB",UltimateSCR,IF(VALUE(LEFT($A1519,3))=309,VLOOKUP(VALUE(MID($B1519,2,1)),_309_Table3,MATCH(MID($B1519,1,1),_309_Table3_ColumnLookup,0),FALSE)
+N("309"),
  IF(VALUE(LEFT($A1519,3))=310,VLOOKUP(VALUE(MID($B1519,2,1)),_310_Table3,MATCH(MID($B1519,1,1),_310_Table3_ColumnLookup,0),FALSE)
+N("310"),
  IF(AND(VALUE(LEFT($A1519,3))=311,LEN($I1519)=4),VLOOKUP($I1519,_311_Table3,MATCH($B1519,_311_Table3_ColumnLookup,0),FALSE),
  IF(AND(VALUE(LEFT($A1519,3))=311,OR($B1519="I2",$B1519="J2",$B1519="K2",$B1519="L2")),VLOOKUP('311'!$G$58,_311_Table3,MATCH(MID($B1519,1,1),_311_Table3_ColumnLookup,0),FALSE),
  IF(AND(VALUE(LEFT($A1519,3))=311,RIGHT($B1519,5)="Total"),VLOOKUP('311'!$G$59,_311_Table3,MATCH(MID($B1519,1,1),_311_Table3_ColumnLookup,0),FALSE),
  IF(VALUE(LEFT($A1519,3))=311,VLOOKUP(VALUE(MID($B1519,2,1)),_311_Table3,MATCH(MID($B1519,1,1),_311_Table3_ColumnLookup,0),FALSE)
+N("311"),
  IF(AND(VALUE(LEFT($A1519,3))=312,LEFT($G1519,10)="Unincepted",$B1519="G "),VLOOKUP(" ULO",_312_Table3,MATCH('312'!$N$16,_312_Table3_ColumnLookup,0),FALSE),
  IF(AND(VALUE(LEFT($A1519,3))=312,LEFT($G1519,10)="Unincepted",$B1519="O "),VLOOKUP(" ULO",_312_Table3,MATCH('312'!$V$16,_312_Table3_ColumnLookup,0),FALSE),
  IF(AND(VALUE(LEFT($A1519,3))=312,LEFT($G1519,10)="Unincepted",$B1519="Q "),VLOOKUP(" ULO",_312_Table3,MATCH('312'!$X$16,_312_Table3_ColumnLookup,0),FALSE),
  IF(AND(VALUE(LEFT($A1519,3))=312,LEFT($G1519,10)="Unincepted"),VLOOKUP(" ULO",_312_Table3,MATCH(LEFT($B1519,1),_312_Table3_ColumnLookup,0),FALSE),
  IF(AND(VALUE(LEFT($A1519,3))=312,LEFT($G1519,5)="Total",$B1519="G "),VLOOKUP('312'!$F$80,_312_Table3,MATCH('312'!$N$16,_312_Table3_ColumnLookup,0),FALSE),
  IF(AND(VALUE(LEFT($A1519,3))=312,LEFT($G1519,5)="Total",$B1519="O "),VLOOKUP('312'!$F$80,_312_Table3,MATCH('312'!$V$16,_312_Table3_ColumnLookup,0),FALSE),
  IF(AND(VALUE(LEFT($A1519,3))=312,LEFT($G1519,5)="Total",$B1519="Q "),VLOOKUP('312'!$F$80,_312_Table3,MATCH('312'!$X$16,_312_Table3_ColumnLookup,0),FALSE),
  IF(AND(VALUE(LEFT($A1519,3))=312,LEFT($G1519,5)="Total"),VLOOKUP('312'!$F$80,_312_Table3,MATCH(LEFT($B1519,1),_312_Table3_ColumnLookup,0),FALSE),
  IF(AND(VALUE(LEFT($A1519,3))=312,LEN($I1519)=4,$B1519="G"),VLOOKUP($I1519,_312_Table3,MATCH('312'!$N$16,_312_Table3_ColumnLookup,0),FALSE),
  IF(AND(VALUE(LEFT($A1519,3))=312,LEN($I1519)=4,$B1519="O"),VLOOKUP($I1519,_312_Table3,MATCH('312'!$V$16,_312_Table3_ColumnLookup,0),FALSE),
  IF(AND(VALUE(LEFT($A1519,3))=312,LEN($I1519)=4,$B1519="Q"),VLOOKUP($I1519,_312_Table3,MATCH('312'!$X$16,_312_Table3_ColumnLookup,0),FALSE),
  IF(AND(VALUE(LEFT($A1519,3))=312,LEN($I1519)=4),VLOOKUP($I1519,_312_Table3,MATCH(LEFT($B1519,1),_312_Table3_ColumnLookup,0),FALSE)
+N("312"),
  IF(VALUE(LEFT($A1519,3))=313,VLOOKUP(VALUE(MID($B1519,2,1)),_313_Table3,MATCH(MID($B1519,1,1),_313_Table3_ColumnLookup,0),FALSE)
+N("313"),
  IF(AND(VALUE(LEFT($A1519,3))=314,LEN($B1519)=3),VLOOKUP(VALUE(MID($B1519,2,2)),_314_Table3,MATCH(MID($B1519,1,1),_314_Table3_ColumnLookup,0),FALSE),
  IF(VALUE(LEFT($A1519,3))=314,VLOOKUP(VALUE(MID($B1519,2,1)),_314_Table3,MATCH(MID($B1519,1,1),_314_Table3_ColumnLookup,0),FALSE)
+N("314"),
""))))))))))))))))))))))))</f>
        <v>#N/A</v>
      </c>
      <c r="H1519" s="321" t="str">
        <f>IFERROR(
IF(ISERROR($D1519)=FALSE,$D1519,IF(ISERROR($E1519)=FALSE,$E1519,IF(ISERROR($F1519)=FALSE,$F1519
+N("012 checkboxes"),
IF(
IF(OR(LEFT($A1519,9)="Syndicate",LEFT($A1519,12)="NewSyndicate"),VLOOKUP($A1519,'012'!$J:$ZW,MATCH("Link to button",'012'!$J$1:$ZW$1,0),0)
+N("309 checkbox"),
IF($C1519="309 LCR Summary0",VLOOKUP("Notes990",'309'!$P:$ZZ,MATCH("Link to button",'309'!$P$1:$ZZ$1,0),0)
+N("313 checkboxes"),
IF($C1519="313 Financial Information0LcmVsScr",IF($C1519="309 LCR Summary0",VLOOKUP("LcmVsScr",'309'!$N:$ZZ,MATCH("Link to button",'309'!$N$1:$ZZ$1,0),0),
IF($C1519="313 Financial Information0LcrDocAttached",IF($C1519="309 LCR Summary0",VLOOKUP("LcrDocAttached",'309'!$N:$ZZ,MATCH("Link to button",'309'!$N$1:$ZZ$1,0),
0)))))))=1,TRUE,FALSE)
))),"")</f>
        <v/>
      </c>
    </row>
    <row r="1520" spans="1:8">
      <c r="A1520" s="237" t="e">
        <f>VLOOKUP($G1520,CSVLookups!$B:$R,MATCH(A$1,CSVLookups!$B$1:$R$1,0),FALSE)</f>
        <v>#N/A</v>
      </c>
      <c r="B1520" s="237" t="e">
        <f>VLOOKUP($G1520,CSVLookups!$B:$R,MATCH(B$1,CSVLookups!$B$1:$R$1,0),FALSE)</f>
        <v>#N/A</v>
      </c>
      <c r="C1520" s="238" t="e">
        <f t="shared" si="24"/>
        <v>#N/A</v>
      </c>
      <c r="D1520" s="238" t="e">
        <f>IF(AND(VALUE(LEFT($A1520,3))=309,LEN($B1520)=3),VLOOKUP(VALUE(MID($B1520,2,2)),_309_Table1,MATCH(MID($B1520,1,1),_309_Table1_ColumnLookup,0),FALSE),
  IF($C1520="309 LCR SummaryA",OneYearSCR,IF($C1520="309 LCR SummaryB",UltimateSCR,IF(VALUE(LEFT($A1520,3))=309,VLOOKUP(VALUE(MID($B1520,2,1)),_309_Table1,MATCH(MID($B1520,1,1),_309_Table1_ColumnLookup,0),FALSE)
+N("309"),
  IF(VALUE(LEFT($A1520,3))=310,VLOOKUP(VALUE(MID($B1520,2,1)),_310_Table1,MATCH(MID($B1520,1,1),_310_Table1_ColumnLookup,0),FALSE)
+N("310"),
  IF(AND(VALUE(LEFT($A1520,3))=311,LEN($I1520)=4),VLOOKUP($I1520,_311_Table1,MATCH($B1520,_311_Table1_ColumnLookup,0),FALSE),
  IF(AND(VALUE(LEFT($A1520,3))=311,OR($B1520="I2",$B1520="J2",$B1520="K2",$B1520="L2")),VLOOKUP('311'!$G$58,_311_Table1,MATCH(MID($B1520,1,1),_311_Table1_ColumnLookup,0),FALSE),
  IF(AND(VALUE(LEFT($A1520,3))=311,RIGHT($B1520,5)="Total"),VLOOKUP('311'!$G$59,_311_Table1,MATCH(MID($B1520,1,1),_311_Table1_ColumnLookup,0),FALSE),
  IF(VALUE(LEFT($A1520,3))=311,VLOOKUP(VALUE(MID($B1520,2,1)),_311_Table1,MATCH(MID($B1520,1,1),_311_Table1_ColumnLookup,0),FALSE)
+N("311"),
  IF(AND(VALUE(LEFT($A1520,3))=312,LEFT($G1520,10)="Unincepted",$B1520="G "),VLOOKUP(" ULO",_312_Table1,MATCH('312'!$N$16,_312_Table1_ColumnLookup,0),FALSE),
  IF(AND(VALUE(LEFT($A1520,3))=312,LEFT($G1520,10)="Unincepted",$B1520="O "),VLOOKUP(" ULO",_312_Table1,MATCH('312'!$V$16,_312_Table1_ColumnLookup,0),FALSE),
  IF(AND(VALUE(LEFT($A1520,3))=312,LEFT($G1520,10)="Unincepted",$B1520="Q "),VLOOKUP(" ULO",_312_Table1,MATCH('312'!$X$16,_312_Table1_ColumnLookup,0),FALSE),
  IF(AND(VALUE(LEFT($A1520,3))=312,LEFT($G1520,10)="Unincepted"),VLOOKUP(" ULO",_312_Table1,MATCH(LEFT($B1520,1),_312_Table1_ColumnLookup,0),FALSE),
  IF(AND(VALUE(LEFT($A1520,3))=312,LEFT($G1520,5)="Total",$B1520="G "),VLOOKUP('312'!$F$80,_312_Table1,MATCH('312'!$N$16,_312_Table1_ColumnLookup,0),FALSE),
  IF(AND(VALUE(LEFT($A1520,3))=312,LEFT($G1520,5)="Total",$B1520="O "),VLOOKUP('312'!$F$80,_312_Table1,MATCH('312'!$V$16,_312_Table1_ColumnLookup,0),FALSE),
  IF(AND(VALUE(LEFT($A1520,3))=312,LEFT($G1520,5)="Total",$B1520="Q "),VLOOKUP('312'!$F$80,_312_Table1,MATCH('312'!$X$16,_312_Table1_ColumnLookup,0),FALSE),
  IF(AND(VALUE(LEFT($A1520,3))=312,LEFT($G1520,5)="Total"),VLOOKUP('312'!$F$80,_312_Table1,MATCH(LEFT($B1520,1),_312_Table1_ColumnLookup,0),FALSE),
  IF(AND(VALUE(LEFT($A1520,3))=312,LEN($I1520)=4,$B1520="G"),VLOOKUP($I1520,_312_Table1,MATCH('312'!$N$16,_312_Table1_ColumnLookup,0),FALSE),
  IF(AND(VALUE(LEFT($A1520,3))=312,LEN($I1520)=4,$B1520="O"),VLOOKUP($I1520,_312_Table1,MATCH('312'!$V$16,_312_Table1_ColumnLookup,0),FALSE),
  IF(AND(VALUE(LEFT($A1520,3))=312,LEN($I1520)=4,$B1520="Q"),VLOOKUP($I1520,_312_Table1,MATCH('312'!$X$16,_312_Table1_ColumnLookup,0),FALSE),
  IF(AND(VALUE(LEFT($A1520,3))=312,LEN($I1520)=4),VLOOKUP($I1520,_312_Table1,MATCH(LEFT($B1520,1),_312_Table1_ColumnLookup,0),FALSE)
+N("312"),
  IF(VALUE(LEFT($A1520,3))=313,VLOOKUP(VALUE(MID($B1520,2,1)),_313_Table1,MATCH(MID($B1520,1,1),_313_Table1_ColumnLookup,0),FALSE)
+N("313"),
  IF(AND(VALUE(LEFT($A1520,3))=314,LEN($B1520)=3),VLOOKUP(VALUE(MID($B1520,2,2)),_314_Table1,MATCH(MID($B1520,1,1),_314_Table1_ColumnLookup,0),FALSE),
  IF(VALUE(LEFT($A1520,3))=314,VLOOKUP(VALUE(MID($B1520,2,1)),_314_Table1,MATCH(MID($B1520,1,1),_314_Table1_ColumnLookup,0),FALSE)
+N("314"),
""))))))))))))))))))))))))</f>
        <v>#N/A</v>
      </c>
      <c r="E1520" s="238" t="e">
        <f>IF(AND(VALUE(LEFT($A1520,3))=309,LEN($B1520)=3),VLOOKUP(VALUE(MID($B1520,2,2)),_309_Table2,MATCH(MID($B1520,1,1),_309_Table2_ColumnLookup,0),FALSE),
  IF($C1520="309 LCR SummaryA",OneYearSCR,IF($C1520="309 LCR SummaryB",UltimateSCR,IF(VALUE(LEFT($A1520,3))=309,VLOOKUP(VALUE(MID($B1520,2,1)),_309_Table2,MATCH(MID($B1520,1,1),_309_Table2_ColumnLookup,0),FALSE)
+N("309"),
  IF(VALUE(LEFT($A1520,3))=310,VLOOKUP(VALUE(MID($B1520,2,1)),_310_Table2,MATCH(MID($B1520,1,1),_310_Table2_ColumnLookup,0),FALSE)
+N("310"),
  IF(AND(VALUE(LEFT($A1520,3))=311,LEN($I1520)=4),VLOOKUP($I1520,_311_Table2,MATCH($B1520,_311_Table2_ColumnLookup,0),FALSE),
  IF(AND(VALUE(LEFT($A1520,3))=311,OR($B1520="I2",$B1520="J2",$B1520="K2",$B1520="L2")),VLOOKUP('311'!$G$58,_311_Table2,MATCH(MID($B1520,1,1),_311_Table2_ColumnLookup,0),FALSE),
  IF(AND(VALUE(LEFT($A1520,3))=311,RIGHT($B1520,5)="Total"),VLOOKUP('311'!$G$59,_311_Table2,MATCH(MID($B1520,1,1),_311_Table2_ColumnLookup,0),FALSE),
  IF(VALUE(LEFT($A1520,3))=311,VLOOKUP(VALUE(MID($B1520,2,1)),_311_Table2,MATCH(MID($B1520,1,1),_311_Table2_ColumnLookup,0),FALSE)
+N("311"),
  IF(AND(VALUE(LEFT($A1520,3))=312,LEFT($G1520,10)="Unincepted",$B1520="G "),VLOOKUP(" ULO",_312_Table2,MATCH('312'!$N$16,_312_Table2_ColumnLookup,0),FALSE),
  IF(AND(VALUE(LEFT($A1520,3))=312,LEFT($G1520,10)="Unincepted",$B1520="O "),VLOOKUP(" ULO",_312_Table2,MATCH('312'!$V$16,_312_Table2_ColumnLookup,0),FALSE),
  IF(AND(VALUE(LEFT($A1520,3))=312,LEFT($G1520,10)="Unincepted",$B1520="Q "),VLOOKUP(" ULO",_312_Table2,MATCH('312'!$X$16,_312_Table2_ColumnLookup,0),FALSE),
  IF(AND(VALUE(LEFT($A1520,3))=312,LEFT($G1520,10)="Unincepted"),VLOOKUP(" ULO",_312_Table2,MATCH(LEFT($B1520,1),_312_Table2_ColumnLookup,0),FALSE),
  IF(AND(VALUE(LEFT($A1520,3))=312,LEFT($G1520,5)="Total",$B1520="G "),VLOOKUP('312'!$F$80,_312_Table2,MATCH('312'!$N$16,_312_Table2_ColumnLookup,0),FALSE),
  IF(AND(VALUE(LEFT($A1520,3))=312,LEFT($G1520,5)="Total",$B1520="O "),VLOOKUP('312'!$F$80,_312_Table2,MATCH('312'!$V$16,_312_Table2_ColumnLookup,0),FALSE),
  IF(AND(VALUE(LEFT($A1520,3))=312,LEFT($G1520,5)="Total",$B1520="Q "),VLOOKUP('312'!$F$80,_312_Table2,MATCH('312'!$X$16,_312_Table2_ColumnLookup,0),FALSE),
  IF(AND(VALUE(LEFT($A1520,3))=312,LEFT($G1520,5)="Total"),VLOOKUP('312'!$F$80,_312_Table2,MATCH(LEFT($B1520,1),_312_Table2_ColumnLookup,0),FALSE),
  IF(AND(VALUE(LEFT($A1520,3))=312,LEN($I1520)=4,$B1520="G"),VLOOKUP($I1520,_312_Table2,MATCH('312'!$N$16,_312_Table2_ColumnLookup,0),FALSE),
  IF(AND(VALUE(LEFT($A1520,3))=312,LEN($I1520)=4,$B1520="O"),VLOOKUP($I1520,_312_Table2,MATCH('312'!$V$16,_312_Table2_ColumnLookup,0),FALSE),
  IF(AND(VALUE(LEFT($A1520,3))=312,LEN($I1520)=4,$B1520="Q"),VLOOKUP($I1520,_312_Table2,MATCH('312'!$X$16,_312_Table2_ColumnLookup,0),FALSE),
  IF(AND(VALUE(LEFT($A1520,3))=312,LEN($I1520)=4),VLOOKUP($I1520,_312_Table2,MATCH(LEFT($B1520,1),_312_Table2_ColumnLookup,0),FALSE)
+N("312"),
  IF(VALUE(LEFT($A1520,3))=313,VLOOKUP(VALUE(MID($B1520,2,1)),_313_Table2,MATCH(MID($B1520,1,1),_313_Table2_ColumnLookup,0),FALSE)
+N("313"),
  IF(AND(VALUE(LEFT($A1520,3))=314,LEN($B1520)=3),VLOOKUP(VALUE(MID($B1520,2,2)),_314_Table2,MATCH(MID($B1520,1,1),_314_Table2_ColumnLookup,0),FALSE),
  IF(VALUE(LEFT($A1520,3))=314,VLOOKUP(VALUE(MID($B1520,2,1)),_314_Table2,MATCH(MID($B1520,1,1),_314_Table2_ColumnLookup,0),FALSE)
+N("314"),
""))))))))))))))))))))))))</f>
        <v>#N/A</v>
      </c>
      <c r="F1520" s="238" t="e">
        <f>IF(AND(VALUE(LEFT($A1520,3))=309,LEN($B1520)=3),VLOOKUP(VALUE(MID($B1520,2,2)),_309_Table3,MATCH(MID($B1520,1,1),_309_Table3_ColumnLookup,0),FALSE),
  IF($C1520="309 LCR SummaryA",OneYearSCR,IF($C1520="309 LCR SummaryB",UltimateSCR,IF(VALUE(LEFT($A1520,3))=309,VLOOKUP(VALUE(MID($B1520,2,1)),_309_Table3,MATCH(MID($B1520,1,1),_309_Table3_ColumnLookup,0),FALSE)
+N("309"),
  IF(VALUE(LEFT($A1520,3))=310,VLOOKUP(VALUE(MID($B1520,2,1)),_310_Table3,MATCH(MID($B1520,1,1),_310_Table3_ColumnLookup,0),FALSE)
+N("310"),
  IF(AND(VALUE(LEFT($A1520,3))=311,LEN($I1520)=4),VLOOKUP($I1520,_311_Table3,MATCH($B1520,_311_Table3_ColumnLookup,0),FALSE),
  IF(AND(VALUE(LEFT($A1520,3))=311,OR($B1520="I2",$B1520="J2",$B1520="K2",$B1520="L2")),VLOOKUP('311'!$G$58,_311_Table3,MATCH(MID($B1520,1,1),_311_Table3_ColumnLookup,0),FALSE),
  IF(AND(VALUE(LEFT($A1520,3))=311,RIGHT($B1520,5)="Total"),VLOOKUP('311'!$G$59,_311_Table3,MATCH(MID($B1520,1,1),_311_Table3_ColumnLookup,0),FALSE),
  IF(VALUE(LEFT($A1520,3))=311,VLOOKUP(VALUE(MID($B1520,2,1)),_311_Table3,MATCH(MID($B1520,1,1),_311_Table3_ColumnLookup,0),FALSE)
+N("311"),
  IF(AND(VALUE(LEFT($A1520,3))=312,LEFT($G1520,10)="Unincepted",$B1520="G "),VLOOKUP(" ULO",_312_Table3,MATCH('312'!$N$16,_312_Table3_ColumnLookup,0),FALSE),
  IF(AND(VALUE(LEFT($A1520,3))=312,LEFT($G1520,10)="Unincepted",$B1520="O "),VLOOKUP(" ULO",_312_Table3,MATCH('312'!$V$16,_312_Table3_ColumnLookup,0),FALSE),
  IF(AND(VALUE(LEFT($A1520,3))=312,LEFT($G1520,10)="Unincepted",$B1520="Q "),VLOOKUP(" ULO",_312_Table3,MATCH('312'!$X$16,_312_Table3_ColumnLookup,0),FALSE),
  IF(AND(VALUE(LEFT($A1520,3))=312,LEFT($G1520,10)="Unincepted"),VLOOKUP(" ULO",_312_Table3,MATCH(LEFT($B1520,1),_312_Table3_ColumnLookup,0),FALSE),
  IF(AND(VALUE(LEFT($A1520,3))=312,LEFT($G1520,5)="Total",$B1520="G "),VLOOKUP('312'!$F$80,_312_Table3,MATCH('312'!$N$16,_312_Table3_ColumnLookup,0),FALSE),
  IF(AND(VALUE(LEFT($A1520,3))=312,LEFT($G1520,5)="Total",$B1520="O "),VLOOKUP('312'!$F$80,_312_Table3,MATCH('312'!$V$16,_312_Table3_ColumnLookup,0),FALSE),
  IF(AND(VALUE(LEFT($A1520,3))=312,LEFT($G1520,5)="Total",$B1520="Q "),VLOOKUP('312'!$F$80,_312_Table3,MATCH('312'!$X$16,_312_Table3_ColumnLookup,0),FALSE),
  IF(AND(VALUE(LEFT($A1520,3))=312,LEFT($G1520,5)="Total"),VLOOKUP('312'!$F$80,_312_Table3,MATCH(LEFT($B1520,1),_312_Table3_ColumnLookup,0),FALSE),
  IF(AND(VALUE(LEFT($A1520,3))=312,LEN($I1520)=4,$B1520="G"),VLOOKUP($I1520,_312_Table3,MATCH('312'!$N$16,_312_Table3_ColumnLookup,0),FALSE),
  IF(AND(VALUE(LEFT($A1520,3))=312,LEN($I1520)=4,$B1520="O"),VLOOKUP($I1520,_312_Table3,MATCH('312'!$V$16,_312_Table3_ColumnLookup,0),FALSE),
  IF(AND(VALUE(LEFT($A1520,3))=312,LEN($I1520)=4,$B1520="Q"),VLOOKUP($I1520,_312_Table3,MATCH('312'!$X$16,_312_Table3_ColumnLookup,0),FALSE),
  IF(AND(VALUE(LEFT($A1520,3))=312,LEN($I1520)=4),VLOOKUP($I1520,_312_Table3,MATCH(LEFT($B1520,1),_312_Table3_ColumnLookup,0),FALSE)
+N("312"),
  IF(VALUE(LEFT($A1520,3))=313,VLOOKUP(VALUE(MID($B1520,2,1)),_313_Table3,MATCH(MID($B1520,1,1),_313_Table3_ColumnLookup,0),FALSE)
+N("313"),
  IF(AND(VALUE(LEFT($A1520,3))=314,LEN($B1520)=3),VLOOKUP(VALUE(MID($B1520,2,2)),_314_Table3,MATCH(MID($B1520,1,1),_314_Table3_ColumnLookup,0),FALSE),
  IF(VALUE(LEFT($A1520,3))=314,VLOOKUP(VALUE(MID($B1520,2,1)),_314_Table3,MATCH(MID($B1520,1,1),_314_Table3_ColumnLookup,0),FALSE)
+N("314"),
""))))))))))))))))))))))))</f>
        <v>#N/A</v>
      </c>
      <c r="H1520" s="321" t="str">
        <f>IFERROR(
IF(ISERROR($D1520)=FALSE,$D1520,IF(ISERROR($E1520)=FALSE,$E1520,IF(ISERROR($F1520)=FALSE,$F1520
+N("012 checkboxes"),
IF(
IF(OR(LEFT($A1520,9)="Syndicate",LEFT($A1520,12)="NewSyndicate"),VLOOKUP($A1520,'012'!$J:$ZW,MATCH("Link to button",'012'!$J$1:$ZW$1,0),0)
+N("309 checkbox"),
IF($C1520="309 LCR Summary0",VLOOKUP("Notes990",'309'!$P:$ZZ,MATCH("Link to button",'309'!$P$1:$ZZ$1,0),0)
+N("313 checkboxes"),
IF($C1520="313 Financial Information0LcmVsScr",IF($C1520="309 LCR Summary0",VLOOKUP("LcmVsScr",'309'!$N:$ZZ,MATCH("Link to button",'309'!$N$1:$ZZ$1,0),0),
IF($C1520="313 Financial Information0LcrDocAttached",IF($C1520="309 LCR Summary0",VLOOKUP("LcrDocAttached",'309'!$N:$ZZ,MATCH("Link to button",'309'!$N$1:$ZZ$1,0),
0)))))))=1,TRUE,FALSE)
))),"")</f>
        <v/>
      </c>
    </row>
    <row r="1521" spans="1:8">
      <c r="A1521" s="237" t="e">
        <f>VLOOKUP($G1521,CSVLookups!$B:$R,MATCH(A$1,CSVLookups!$B$1:$R$1,0),FALSE)</f>
        <v>#N/A</v>
      </c>
      <c r="B1521" s="237" t="e">
        <f>VLOOKUP($G1521,CSVLookups!$B:$R,MATCH(B$1,CSVLookups!$B$1:$R$1,0),FALSE)</f>
        <v>#N/A</v>
      </c>
      <c r="C1521" s="238" t="e">
        <f t="shared" si="24"/>
        <v>#N/A</v>
      </c>
      <c r="D1521" s="238" t="e">
        <f>IF(AND(VALUE(LEFT($A1521,3))=309,LEN($B1521)=3),VLOOKUP(VALUE(MID($B1521,2,2)),_309_Table1,MATCH(MID($B1521,1,1),_309_Table1_ColumnLookup,0),FALSE),
  IF($C1521="309 LCR SummaryA",OneYearSCR,IF($C1521="309 LCR SummaryB",UltimateSCR,IF(VALUE(LEFT($A1521,3))=309,VLOOKUP(VALUE(MID($B1521,2,1)),_309_Table1,MATCH(MID($B1521,1,1),_309_Table1_ColumnLookup,0),FALSE)
+N("309"),
  IF(VALUE(LEFT($A1521,3))=310,VLOOKUP(VALUE(MID($B1521,2,1)),_310_Table1,MATCH(MID($B1521,1,1),_310_Table1_ColumnLookup,0),FALSE)
+N("310"),
  IF(AND(VALUE(LEFT($A1521,3))=311,LEN($I1521)=4),VLOOKUP($I1521,_311_Table1,MATCH($B1521,_311_Table1_ColumnLookup,0),FALSE),
  IF(AND(VALUE(LEFT($A1521,3))=311,OR($B1521="I2",$B1521="J2",$B1521="K2",$B1521="L2")),VLOOKUP('311'!$G$58,_311_Table1,MATCH(MID($B1521,1,1),_311_Table1_ColumnLookup,0),FALSE),
  IF(AND(VALUE(LEFT($A1521,3))=311,RIGHT($B1521,5)="Total"),VLOOKUP('311'!$G$59,_311_Table1,MATCH(MID($B1521,1,1),_311_Table1_ColumnLookup,0),FALSE),
  IF(VALUE(LEFT($A1521,3))=311,VLOOKUP(VALUE(MID($B1521,2,1)),_311_Table1,MATCH(MID($B1521,1,1),_311_Table1_ColumnLookup,0),FALSE)
+N("311"),
  IF(AND(VALUE(LEFT($A1521,3))=312,LEFT($G1521,10)="Unincepted",$B1521="G "),VLOOKUP(" ULO",_312_Table1,MATCH('312'!$N$16,_312_Table1_ColumnLookup,0),FALSE),
  IF(AND(VALUE(LEFT($A1521,3))=312,LEFT($G1521,10)="Unincepted",$B1521="O "),VLOOKUP(" ULO",_312_Table1,MATCH('312'!$V$16,_312_Table1_ColumnLookup,0),FALSE),
  IF(AND(VALUE(LEFT($A1521,3))=312,LEFT($G1521,10)="Unincepted",$B1521="Q "),VLOOKUP(" ULO",_312_Table1,MATCH('312'!$X$16,_312_Table1_ColumnLookup,0),FALSE),
  IF(AND(VALUE(LEFT($A1521,3))=312,LEFT($G1521,10)="Unincepted"),VLOOKUP(" ULO",_312_Table1,MATCH(LEFT($B1521,1),_312_Table1_ColumnLookup,0),FALSE),
  IF(AND(VALUE(LEFT($A1521,3))=312,LEFT($G1521,5)="Total",$B1521="G "),VLOOKUP('312'!$F$80,_312_Table1,MATCH('312'!$N$16,_312_Table1_ColumnLookup,0),FALSE),
  IF(AND(VALUE(LEFT($A1521,3))=312,LEFT($G1521,5)="Total",$B1521="O "),VLOOKUP('312'!$F$80,_312_Table1,MATCH('312'!$V$16,_312_Table1_ColumnLookup,0),FALSE),
  IF(AND(VALUE(LEFT($A1521,3))=312,LEFT($G1521,5)="Total",$B1521="Q "),VLOOKUP('312'!$F$80,_312_Table1,MATCH('312'!$X$16,_312_Table1_ColumnLookup,0),FALSE),
  IF(AND(VALUE(LEFT($A1521,3))=312,LEFT($G1521,5)="Total"),VLOOKUP('312'!$F$80,_312_Table1,MATCH(LEFT($B1521,1),_312_Table1_ColumnLookup,0),FALSE),
  IF(AND(VALUE(LEFT($A1521,3))=312,LEN($I1521)=4,$B1521="G"),VLOOKUP($I1521,_312_Table1,MATCH('312'!$N$16,_312_Table1_ColumnLookup,0),FALSE),
  IF(AND(VALUE(LEFT($A1521,3))=312,LEN($I1521)=4,$B1521="O"),VLOOKUP($I1521,_312_Table1,MATCH('312'!$V$16,_312_Table1_ColumnLookup,0),FALSE),
  IF(AND(VALUE(LEFT($A1521,3))=312,LEN($I1521)=4,$B1521="Q"),VLOOKUP($I1521,_312_Table1,MATCH('312'!$X$16,_312_Table1_ColumnLookup,0),FALSE),
  IF(AND(VALUE(LEFT($A1521,3))=312,LEN($I1521)=4),VLOOKUP($I1521,_312_Table1,MATCH(LEFT($B1521,1),_312_Table1_ColumnLookup,0),FALSE)
+N("312"),
  IF(VALUE(LEFT($A1521,3))=313,VLOOKUP(VALUE(MID($B1521,2,1)),_313_Table1,MATCH(MID($B1521,1,1),_313_Table1_ColumnLookup,0),FALSE)
+N("313"),
  IF(AND(VALUE(LEFT($A1521,3))=314,LEN($B1521)=3),VLOOKUP(VALUE(MID($B1521,2,2)),_314_Table1,MATCH(MID($B1521,1,1),_314_Table1_ColumnLookup,0),FALSE),
  IF(VALUE(LEFT($A1521,3))=314,VLOOKUP(VALUE(MID($B1521,2,1)),_314_Table1,MATCH(MID($B1521,1,1),_314_Table1_ColumnLookup,0),FALSE)
+N("314"),
""))))))))))))))))))))))))</f>
        <v>#N/A</v>
      </c>
      <c r="E1521" s="238" t="e">
        <f>IF(AND(VALUE(LEFT($A1521,3))=309,LEN($B1521)=3),VLOOKUP(VALUE(MID($B1521,2,2)),_309_Table2,MATCH(MID($B1521,1,1),_309_Table2_ColumnLookup,0),FALSE),
  IF($C1521="309 LCR SummaryA",OneYearSCR,IF($C1521="309 LCR SummaryB",UltimateSCR,IF(VALUE(LEFT($A1521,3))=309,VLOOKUP(VALUE(MID($B1521,2,1)),_309_Table2,MATCH(MID($B1521,1,1),_309_Table2_ColumnLookup,0),FALSE)
+N("309"),
  IF(VALUE(LEFT($A1521,3))=310,VLOOKUP(VALUE(MID($B1521,2,1)),_310_Table2,MATCH(MID($B1521,1,1),_310_Table2_ColumnLookup,0),FALSE)
+N("310"),
  IF(AND(VALUE(LEFT($A1521,3))=311,LEN($I1521)=4),VLOOKUP($I1521,_311_Table2,MATCH($B1521,_311_Table2_ColumnLookup,0),FALSE),
  IF(AND(VALUE(LEFT($A1521,3))=311,OR($B1521="I2",$B1521="J2",$B1521="K2",$B1521="L2")),VLOOKUP('311'!$G$58,_311_Table2,MATCH(MID($B1521,1,1),_311_Table2_ColumnLookup,0),FALSE),
  IF(AND(VALUE(LEFT($A1521,3))=311,RIGHT($B1521,5)="Total"),VLOOKUP('311'!$G$59,_311_Table2,MATCH(MID($B1521,1,1),_311_Table2_ColumnLookup,0),FALSE),
  IF(VALUE(LEFT($A1521,3))=311,VLOOKUP(VALUE(MID($B1521,2,1)),_311_Table2,MATCH(MID($B1521,1,1),_311_Table2_ColumnLookup,0),FALSE)
+N("311"),
  IF(AND(VALUE(LEFT($A1521,3))=312,LEFT($G1521,10)="Unincepted",$B1521="G "),VLOOKUP(" ULO",_312_Table2,MATCH('312'!$N$16,_312_Table2_ColumnLookup,0),FALSE),
  IF(AND(VALUE(LEFT($A1521,3))=312,LEFT($G1521,10)="Unincepted",$B1521="O "),VLOOKUP(" ULO",_312_Table2,MATCH('312'!$V$16,_312_Table2_ColumnLookup,0),FALSE),
  IF(AND(VALUE(LEFT($A1521,3))=312,LEFT($G1521,10)="Unincepted",$B1521="Q "),VLOOKUP(" ULO",_312_Table2,MATCH('312'!$X$16,_312_Table2_ColumnLookup,0),FALSE),
  IF(AND(VALUE(LEFT($A1521,3))=312,LEFT($G1521,10)="Unincepted"),VLOOKUP(" ULO",_312_Table2,MATCH(LEFT($B1521,1),_312_Table2_ColumnLookup,0),FALSE),
  IF(AND(VALUE(LEFT($A1521,3))=312,LEFT($G1521,5)="Total",$B1521="G "),VLOOKUP('312'!$F$80,_312_Table2,MATCH('312'!$N$16,_312_Table2_ColumnLookup,0),FALSE),
  IF(AND(VALUE(LEFT($A1521,3))=312,LEFT($G1521,5)="Total",$B1521="O "),VLOOKUP('312'!$F$80,_312_Table2,MATCH('312'!$V$16,_312_Table2_ColumnLookup,0),FALSE),
  IF(AND(VALUE(LEFT($A1521,3))=312,LEFT($G1521,5)="Total",$B1521="Q "),VLOOKUP('312'!$F$80,_312_Table2,MATCH('312'!$X$16,_312_Table2_ColumnLookup,0),FALSE),
  IF(AND(VALUE(LEFT($A1521,3))=312,LEFT($G1521,5)="Total"),VLOOKUP('312'!$F$80,_312_Table2,MATCH(LEFT($B1521,1),_312_Table2_ColumnLookup,0),FALSE),
  IF(AND(VALUE(LEFT($A1521,3))=312,LEN($I1521)=4,$B1521="G"),VLOOKUP($I1521,_312_Table2,MATCH('312'!$N$16,_312_Table2_ColumnLookup,0),FALSE),
  IF(AND(VALUE(LEFT($A1521,3))=312,LEN($I1521)=4,$B1521="O"),VLOOKUP($I1521,_312_Table2,MATCH('312'!$V$16,_312_Table2_ColumnLookup,0),FALSE),
  IF(AND(VALUE(LEFT($A1521,3))=312,LEN($I1521)=4,$B1521="Q"),VLOOKUP($I1521,_312_Table2,MATCH('312'!$X$16,_312_Table2_ColumnLookup,0),FALSE),
  IF(AND(VALUE(LEFT($A1521,3))=312,LEN($I1521)=4),VLOOKUP($I1521,_312_Table2,MATCH(LEFT($B1521,1),_312_Table2_ColumnLookup,0),FALSE)
+N("312"),
  IF(VALUE(LEFT($A1521,3))=313,VLOOKUP(VALUE(MID($B1521,2,1)),_313_Table2,MATCH(MID($B1521,1,1),_313_Table2_ColumnLookup,0),FALSE)
+N("313"),
  IF(AND(VALUE(LEFT($A1521,3))=314,LEN($B1521)=3),VLOOKUP(VALUE(MID($B1521,2,2)),_314_Table2,MATCH(MID($B1521,1,1),_314_Table2_ColumnLookup,0),FALSE),
  IF(VALUE(LEFT($A1521,3))=314,VLOOKUP(VALUE(MID($B1521,2,1)),_314_Table2,MATCH(MID($B1521,1,1),_314_Table2_ColumnLookup,0),FALSE)
+N("314"),
""))))))))))))))))))))))))</f>
        <v>#N/A</v>
      </c>
      <c r="F1521" s="238" t="e">
        <f>IF(AND(VALUE(LEFT($A1521,3))=309,LEN($B1521)=3),VLOOKUP(VALUE(MID($B1521,2,2)),_309_Table3,MATCH(MID($B1521,1,1),_309_Table3_ColumnLookup,0),FALSE),
  IF($C1521="309 LCR SummaryA",OneYearSCR,IF($C1521="309 LCR SummaryB",UltimateSCR,IF(VALUE(LEFT($A1521,3))=309,VLOOKUP(VALUE(MID($B1521,2,1)),_309_Table3,MATCH(MID($B1521,1,1),_309_Table3_ColumnLookup,0),FALSE)
+N("309"),
  IF(VALUE(LEFT($A1521,3))=310,VLOOKUP(VALUE(MID($B1521,2,1)),_310_Table3,MATCH(MID($B1521,1,1),_310_Table3_ColumnLookup,0),FALSE)
+N("310"),
  IF(AND(VALUE(LEFT($A1521,3))=311,LEN($I1521)=4),VLOOKUP($I1521,_311_Table3,MATCH($B1521,_311_Table3_ColumnLookup,0),FALSE),
  IF(AND(VALUE(LEFT($A1521,3))=311,OR($B1521="I2",$B1521="J2",$B1521="K2",$B1521="L2")),VLOOKUP('311'!$G$58,_311_Table3,MATCH(MID($B1521,1,1),_311_Table3_ColumnLookup,0),FALSE),
  IF(AND(VALUE(LEFT($A1521,3))=311,RIGHT($B1521,5)="Total"),VLOOKUP('311'!$G$59,_311_Table3,MATCH(MID($B1521,1,1),_311_Table3_ColumnLookup,0),FALSE),
  IF(VALUE(LEFT($A1521,3))=311,VLOOKUP(VALUE(MID($B1521,2,1)),_311_Table3,MATCH(MID($B1521,1,1),_311_Table3_ColumnLookup,0),FALSE)
+N("311"),
  IF(AND(VALUE(LEFT($A1521,3))=312,LEFT($G1521,10)="Unincepted",$B1521="G "),VLOOKUP(" ULO",_312_Table3,MATCH('312'!$N$16,_312_Table3_ColumnLookup,0),FALSE),
  IF(AND(VALUE(LEFT($A1521,3))=312,LEFT($G1521,10)="Unincepted",$B1521="O "),VLOOKUP(" ULO",_312_Table3,MATCH('312'!$V$16,_312_Table3_ColumnLookup,0),FALSE),
  IF(AND(VALUE(LEFT($A1521,3))=312,LEFT($G1521,10)="Unincepted",$B1521="Q "),VLOOKUP(" ULO",_312_Table3,MATCH('312'!$X$16,_312_Table3_ColumnLookup,0),FALSE),
  IF(AND(VALUE(LEFT($A1521,3))=312,LEFT($G1521,10)="Unincepted"),VLOOKUP(" ULO",_312_Table3,MATCH(LEFT($B1521,1),_312_Table3_ColumnLookup,0),FALSE),
  IF(AND(VALUE(LEFT($A1521,3))=312,LEFT($G1521,5)="Total",$B1521="G "),VLOOKUP('312'!$F$80,_312_Table3,MATCH('312'!$N$16,_312_Table3_ColumnLookup,0),FALSE),
  IF(AND(VALUE(LEFT($A1521,3))=312,LEFT($G1521,5)="Total",$B1521="O "),VLOOKUP('312'!$F$80,_312_Table3,MATCH('312'!$V$16,_312_Table3_ColumnLookup,0),FALSE),
  IF(AND(VALUE(LEFT($A1521,3))=312,LEFT($G1521,5)="Total",$B1521="Q "),VLOOKUP('312'!$F$80,_312_Table3,MATCH('312'!$X$16,_312_Table3_ColumnLookup,0),FALSE),
  IF(AND(VALUE(LEFT($A1521,3))=312,LEFT($G1521,5)="Total"),VLOOKUP('312'!$F$80,_312_Table3,MATCH(LEFT($B1521,1),_312_Table3_ColumnLookup,0),FALSE),
  IF(AND(VALUE(LEFT($A1521,3))=312,LEN($I1521)=4,$B1521="G"),VLOOKUP($I1521,_312_Table3,MATCH('312'!$N$16,_312_Table3_ColumnLookup,0),FALSE),
  IF(AND(VALUE(LEFT($A1521,3))=312,LEN($I1521)=4,$B1521="O"),VLOOKUP($I1521,_312_Table3,MATCH('312'!$V$16,_312_Table3_ColumnLookup,0),FALSE),
  IF(AND(VALUE(LEFT($A1521,3))=312,LEN($I1521)=4,$B1521="Q"),VLOOKUP($I1521,_312_Table3,MATCH('312'!$X$16,_312_Table3_ColumnLookup,0),FALSE),
  IF(AND(VALUE(LEFT($A1521,3))=312,LEN($I1521)=4),VLOOKUP($I1521,_312_Table3,MATCH(LEFT($B1521,1),_312_Table3_ColumnLookup,0),FALSE)
+N("312"),
  IF(VALUE(LEFT($A1521,3))=313,VLOOKUP(VALUE(MID($B1521,2,1)),_313_Table3,MATCH(MID($B1521,1,1),_313_Table3_ColumnLookup,0),FALSE)
+N("313"),
  IF(AND(VALUE(LEFT($A1521,3))=314,LEN($B1521)=3),VLOOKUP(VALUE(MID($B1521,2,2)),_314_Table3,MATCH(MID($B1521,1,1),_314_Table3_ColumnLookup,0),FALSE),
  IF(VALUE(LEFT($A1521,3))=314,VLOOKUP(VALUE(MID($B1521,2,1)),_314_Table3,MATCH(MID($B1521,1,1),_314_Table3_ColumnLookup,0),FALSE)
+N("314"),
""))))))))))))))))))))))))</f>
        <v>#N/A</v>
      </c>
      <c r="H1521" s="321" t="str">
        <f>IFERROR(
IF(ISERROR($D1521)=FALSE,$D1521,IF(ISERROR($E1521)=FALSE,$E1521,IF(ISERROR($F1521)=FALSE,$F1521
+N("012 checkboxes"),
IF(
IF(OR(LEFT($A1521,9)="Syndicate",LEFT($A1521,12)="NewSyndicate"),VLOOKUP($A1521,'012'!$J:$ZW,MATCH("Link to button",'012'!$J$1:$ZW$1,0),0)
+N("309 checkbox"),
IF($C1521="309 LCR Summary0",VLOOKUP("Notes990",'309'!$P:$ZZ,MATCH("Link to button",'309'!$P$1:$ZZ$1,0),0)
+N("313 checkboxes"),
IF($C1521="313 Financial Information0LcmVsScr",IF($C1521="309 LCR Summary0",VLOOKUP("LcmVsScr",'309'!$N:$ZZ,MATCH("Link to button",'309'!$N$1:$ZZ$1,0),0),
IF($C1521="313 Financial Information0LcrDocAttached",IF($C1521="309 LCR Summary0",VLOOKUP("LcrDocAttached",'309'!$N:$ZZ,MATCH("Link to button",'309'!$N$1:$ZZ$1,0),
0)))))))=1,TRUE,FALSE)
))),"")</f>
        <v/>
      </c>
    </row>
    <row r="1522" spans="1:8">
      <c r="A1522" s="237" t="e">
        <f>VLOOKUP($G1522,CSVLookups!$B:$R,MATCH(A$1,CSVLookups!$B$1:$R$1,0),FALSE)</f>
        <v>#N/A</v>
      </c>
      <c r="B1522" s="237" t="e">
        <f>VLOOKUP($G1522,CSVLookups!$B:$R,MATCH(B$1,CSVLookups!$B$1:$R$1,0),FALSE)</f>
        <v>#N/A</v>
      </c>
      <c r="C1522" s="238" t="e">
        <f t="shared" si="24"/>
        <v>#N/A</v>
      </c>
      <c r="D1522" s="238" t="e">
        <f>IF(AND(VALUE(LEFT($A1522,3))=309,LEN($B1522)=3),VLOOKUP(VALUE(MID($B1522,2,2)),_309_Table1,MATCH(MID($B1522,1,1),_309_Table1_ColumnLookup,0),FALSE),
  IF($C1522="309 LCR SummaryA",OneYearSCR,IF($C1522="309 LCR SummaryB",UltimateSCR,IF(VALUE(LEFT($A1522,3))=309,VLOOKUP(VALUE(MID($B1522,2,1)),_309_Table1,MATCH(MID($B1522,1,1),_309_Table1_ColumnLookup,0),FALSE)
+N("309"),
  IF(VALUE(LEFT($A1522,3))=310,VLOOKUP(VALUE(MID($B1522,2,1)),_310_Table1,MATCH(MID($B1522,1,1),_310_Table1_ColumnLookup,0),FALSE)
+N("310"),
  IF(AND(VALUE(LEFT($A1522,3))=311,LEN($I1522)=4),VLOOKUP($I1522,_311_Table1,MATCH($B1522,_311_Table1_ColumnLookup,0),FALSE),
  IF(AND(VALUE(LEFT($A1522,3))=311,OR($B1522="I2",$B1522="J2",$B1522="K2",$B1522="L2")),VLOOKUP('311'!$G$58,_311_Table1,MATCH(MID($B1522,1,1),_311_Table1_ColumnLookup,0),FALSE),
  IF(AND(VALUE(LEFT($A1522,3))=311,RIGHT($B1522,5)="Total"),VLOOKUP('311'!$G$59,_311_Table1,MATCH(MID($B1522,1,1),_311_Table1_ColumnLookup,0),FALSE),
  IF(VALUE(LEFT($A1522,3))=311,VLOOKUP(VALUE(MID($B1522,2,1)),_311_Table1,MATCH(MID($B1522,1,1),_311_Table1_ColumnLookup,0),FALSE)
+N("311"),
  IF(AND(VALUE(LEFT($A1522,3))=312,LEFT($G1522,10)="Unincepted",$B1522="G "),VLOOKUP(" ULO",_312_Table1,MATCH('312'!$N$16,_312_Table1_ColumnLookup,0),FALSE),
  IF(AND(VALUE(LEFT($A1522,3))=312,LEFT($G1522,10)="Unincepted",$B1522="O "),VLOOKUP(" ULO",_312_Table1,MATCH('312'!$V$16,_312_Table1_ColumnLookup,0),FALSE),
  IF(AND(VALUE(LEFT($A1522,3))=312,LEFT($G1522,10)="Unincepted",$B1522="Q "),VLOOKUP(" ULO",_312_Table1,MATCH('312'!$X$16,_312_Table1_ColumnLookup,0),FALSE),
  IF(AND(VALUE(LEFT($A1522,3))=312,LEFT($G1522,10)="Unincepted"),VLOOKUP(" ULO",_312_Table1,MATCH(LEFT($B1522,1),_312_Table1_ColumnLookup,0),FALSE),
  IF(AND(VALUE(LEFT($A1522,3))=312,LEFT($G1522,5)="Total",$B1522="G "),VLOOKUP('312'!$F$80,_312_Table1,MATCH('312'!$N$16,_312_Table1_ColumnLookup,0),FALSE),
  IF(AND(VALUE(LEFT($A1522,3))=312,LEFT($G1522,5)="Total",$B1522="O "),VLOOKUP('312'!$F$80,_312_Table1,MATCH('312'!$V$16,_312_Table1_ColumnLookup,0),FALSE),
  IF(AND(VALUE(LEFT($A1522,3))=312,LEFT($G1522,5)="Total",$B1522="Q "),VLOOKUP('312'!$F$80,_312_Table1,MATCH('312'!$X$16,_312_Table1_ColumnLookup,0),FALSE),
  IF(AND(VALUE(LEFT($A1522,3))=312,LEFT($G1522,5)="Total"),VLOOKUP('312'!$F$80,_312_Table1,MATCH(LEFT($B1522,1),_312_Table1_ColumnLookup,0),FALSE),
  IF(AND(VALUE(LEFT($A1522,3))=312,LEN($I1522)=4,$B1522="G"),VLOOKUP($I1522,_312_Table1,MATCH('312'!$N$16,_312_Table1_ColumnLookup,0),FALSE),
  IF(AND(VALUE(LEFT($A1522,3))=312,LEN($I1522)=4,$B1522="O"),VLOOKUP($I1522,_312_Table1,MATCH('312'!$V$16,_312_Table1_ColumnLookup,0),FALSE),
  IF(AND(VALUE(LEFT($A1522,3))=312,LEN($I1522)=4,$B1522="Q"),VLOOKUP($I1522,_312_Table1,MATCH('312'!$X$16,_312_Table1_ColumnLookup,0),FALSE),
  IF(AND(VALUE(LEFT($A1522,3))=312,LEN($I1522)=4),VLOOKUP($I1522,_312_Table1,MATCH(LEFT($B1522,1),_312_Table1_ColumnLookup,0),FALSE)
+N("312"),
  IF(VALUE(LEFT($A1522,3))=313,VLOOKUP(VALUE(MID($B1522,2,1)),_313_Table1,MATCH(MID($B1522,1,1),_313_Table1_ColumnLookup,0),FALSE)
+N("313"),
  IF(AND(VALUE(LEFT($A1522,3))=314,LEN($B1522)=3),VLOOKUP(VALUE(MID($B1522,2,2)),_314_Table1,MATCH(MID($B1522,1,1),_314_Table1_ColumnLookup,0),FALSE),
  IF(VALUE(LEFT($A1522,3))=314,VLOOKUP(VALUE(MID($B1522,2,1)),_314_Table1,MATCH(MID($B1522,1,1),_314_Table1_ColumnLookup,0),FALSE)
+N("314"),
""))))))))))))))))))))))))</f>
        <v>#N/A</v>
      </c>
      <c r="E1522" s="238" t="e">
        <f>IF(AND(VALUE(LEFT($A1522,3))=309,LEN($B1522)=3),VLOOKUP(VALUE(MID($B1522,2,2)),_309_Table2,MATCH(MID($B1522,1,1),_309_Table2_ColumnLookup,0),FALSE),
  IF($C1522="309 LCR SummaryA",OneYearSCR,IF($C1522="309 LCR SummaryB",UltimateSCR,IF(VALUE(LEFT($A1522,3))=309,VLOOKUP(VALUE(MID($B1522,2,1)),_309_Table2,MATCH(MID($B1522,1,1),_309_Table2_ColumnLookup,0),FALSE)
+N("309"),
  IF(VALUE(LEFT($A1522,3))=310,VLOOKUP(VALUE(MID($B1522,2,1)),_310_Table2,MATCH(MID($B1522,1,1),_310_Table2_ColumnLookup,0),FALSE)
+N("310"),
  IF(AND(VALUE(LEFT($A1522,3))=311,LEN($I1522)=4),VLOOKUP($I1522,_311_Table2,MATCH($B1522,_311_Table2_ColumnLookup,0),FALSE),
  IF(AND(VALUE(LEFT($A1522,3))=311,OR($B1522="I2",$B1522="J2",$B1522="K2",$B1522="L2")),VLOOKUP('311'!$G$58,_311_Table2,MATCH(MID($B1522,1,1),_311_Table2_ColumnLookup,0),FALSE),
  IF(AND(VALUE(LEFT($A1522,3))=311,RIGHT($B1522,5)="Total"),VLOOKUP('311'!$G$59,_311_Table2,MATCH(MID($B1522,1,1),_311_Table2_ColumnLookup,0),FALSE),
  IF(VALUE(LEFT($A1522,3))=311,VLOOKUP(VALUE(MID($B1522,2,1)),_311_Table2,MATCH(MID($B1522,1,1),_311_Table2_ColumnLookup,0),FALSE)
+N("311"),
  IF(AND(VALUE(LEFT($A1522,3))=312,LEFT($G1522,10)="Unincepted",$B1522="G "),VLOOKUP(" ULO",_312_Table2,MATCH('312'!$N$16,_312_Table2_ColumnLookup,0),FALSE),
  IF(AND(VALUE(LEFT($A1522,3))=312,LEFT($G1522,10)="Unincepted",$B1522="O "),VLOOKUP(" ULO",_312_Table2,MATCH('312'!$V$16,_312_Table2_ColumnLookup,0),FALSE),
  IF(AND(VALUE(LEFT($A1522,3))=312,LEFT($G1522,10)="Unincepted",$B1522="Q "),VLOOKUP(" ULO",_312_Table2,MATCH('312'!$X$16,_312_Table2_ColumnLookup,0),FALSE),
  IF(AND(VALUE(LEFT($A1522,3))=312,LEFT($G1522,10)="Unincepted"),VLOOKUP(" ULO",_312_Table2,MATCH(LEFT($B1522,1),_312_Table2_ColumnLookup,0),FALSE),
  IF(AND(VALUE(LEFT($A1522,3))=312,LEFT($G1522,5)="Total",$B1522="G "),VLOOKUP('312'!$F$80,_312_Table2,MATCH('312'!$N$16,_312_Table2_ColumnLookup,0),FALSE),
  IF(AND(VALUE(LEFT($A1522,3))=312,LEFT($G1522,5)="Total",$B1522="O "),VLOOKUP('312'!$F$80,_312_Table2,MATCH('312'!$V$16,_312_Table2_ColumnLookup,0),FALSE),
  IF(AND(VALUE(LEFT($A1522,3))=312,LEFT($G1522,5)="Total",$B1522="Q "),VLOOKUP('312'!$F$80,_312_Table2,MATCH('312'!$X$16,_312_Table2_ColumnLookup,0),FALSE),
  IF(AND(VALUE(LEFT($A1522,3))=312,LEFT($G1522,5)="Total"),VLOOKUP('312'!$F$80,_312_Table2,MATCH(LEFT($B1522,1),_312_Table2_ColumnLookup,0),FALSE),
  IF(AND(VALUE(LEFT($A1522,3))=312,LEN($I1522)=4,$B1522="G"),VLOOKUP($I1522,_312_Table2,MATCH('312'!$N$16,_312_Table2_ColumnLookup,0),FALSE),
  IF(AND(VALUE(LEFT($A1522,3))=312,LEN($I1522)=4,$B1522="O"),VLOOKUP($I1522,_312_Table2,MATCH('312'!$V$16,_312_Table2_ColumnLookup,0),FALSE),
  IF(AND(VALUE(LEFT($A1522,3))=312,LEN($I1522)=4,$B1522="Q"),VLOOKUP($I1522,_312_Table2,MATCH('312'!$X$16,_312_Table2_ColumnLookup,0),FALSE),
  IF(AND(VALUE(LEFT($A1522,3))=312,LEN($I1522)=4),VLOOKUP($I1522,_312_Table2,MATCH(LEFT($B1522,1),_312_Table2_ColumnLookup,0),FALSE)
+N("312"),
  IF(VALUE(LEFT($A1522,3))=313,VLOOKUP(VALUE(MID($B1522,2,1)),_313_Table2,MATCH(MID($B1522,1,1),_313_Table2_ColumnLookup,0),FALSE)
+N("313"),
  IF(AND(VALUE(LEFT($A1522,3))=314,LEN($B1522)=3),VLOOKUP(VALUE(MID($B1522,2,2)),_314_Table2,MATCH(MID($B1522,1,1),_314_Table2_ColumnLookup,0),FALSE),
  IF(VALUE(LEFT($A1522,3))=314,VLOOKUP(VALUE(MID($B1522,2,1)),_314_Table2,MATCH(MID($B1522,1,1),_314_Table2_ColumnLookup,0),FALSE)
+N("314"),
""))))))))))))))))))))))))</f>
        <v>#N/A</v>
      </c>
      <c r="F1522" s="238" t="e">
        <f>IF(AND(VALUE(LEFT($A1522,3))=309,LEN($B1522)=3),VLOOKUP(VALUE(MID($B1522,2,2)),_309_Table3,MATCH(MID($B1522,1,1),_309_Table3_ColumnLookup,0),FALSE),
  IF($C1522="309 LCR SummaryA",OneYearSCR,IF($C1522="309 LCR SummaryB",UltimateSCR,IF(VALUE(LEFT($A1522,3))=309,VLOOKUP(VALUE(MID($B1522,2,1)),_309_Table3,MATCH(MID($B1522,1,1),_309_Table3_ColumnLookup,0),FALSE)
+N("309"),
  IF(VALUE(LEFT($A1522,3))=310,VLOOKUP(VALUE(MID($B1522,2,1)),_310_Table3,MATCH(MID($B1522,1,1),_310_Table3_ColumnLookup,0),FALSE)
+N("310"),
  IF(AND(VALUE(LEFT($A1522,3))=311,LEN($I1522)=4),VLOOKUP($I1522,_311_Table3,MATCH($B1522,_311_Table3_ColumnLookup,0),FALSE),
  IF(AND(VALUE(LEFT($A1522,3))=311,OR($B1522="I2",$B1522="J2",$B1522="K2",$B1522="L2")),VLOOKUP('311'!$G$58,_311_Table3,MATCH(MID($B1522,1,1),_311_Table3_ColumnLookup,0),FALSE),
  IF(AND(VALUE(LEFT($A1522,3))=311,RIGHT($B1522,5)="Total"),VLOOKUP('311'!$G$59,_311_Table3,MATCH(MID($B1522,1,1),_311_Table3_ColumnLookup,0),FALSE),
  IF(VALUE(LEFT($A1522,3))=311,VLOOKUP(VALUE(MID($B1522,2,1)),_311_Table3,MATCH(MID($B1522,1,1),_311_Table3_ColumnLookup,0),FALSE)
+N("311"),
  IF(AND(VALUE(LEFT($A1522,3))=312,LEFT($G1522,10)="Unincepted",$B1522="G "),VLOOKUP(" ULO",_312_Table3,MATCH('312'!$N$16,_312_Table3_ColumnLookup,0),FALSE),
  IF(AND(VALUE(LEFT($A1522,3))=312,LEFT($G1522,10)="Unincepted",$B1522="O "),VLOOKUP(" ULO",_312_Table3,MATCH('312'!$V$16,_312_Table3_ColumnLookup,0),FALSE),
  IF(AND(VALUE(LEFT($A1522,3))=312,LEFT($G1522,10)="Unincepted",$B1522="Q "),VLOOKUP(" ULO",_312_Table3,MATCH('312'!$X$16,_312_Table3_ColumnLookup,0),FALSE),
  IF(AND(VALUE(LEFT($A1522,3))=312,LEFT($G1522,10)="Unincepted"),VLOOKUP(" ULO",_312_Table3,MATCH(LEFT($B1522,1),_312_Table3_ColumnLookup,0),FALSE),
  IF(AND(VALUE(LEFT($A1522,3))=312,LEFT($G1522,5)="Total",$B1522="G "),VLOOKUP('312'!$F$80,_312_Table3,MATCH('312'!$N$16,_312_Table3_ColumnLookup,0),FALSE),
  IF(AND(VALUE(LEFT($A1522,3))=312,LEFT($G1522,5)="Total",$B1522="O "),VLOOKUP('312'!$F$80,_312_Table3,MATCH('312'!$V$16,_312_Table3_ColumnLookup,0),FALSE),
  IF(AND(VALUE(LEFT($A1522,3))=312,LEFT($G1522,5)="Total",$B1522="Q "),VLOOKUP('312'!$F$80,_312_Table3,MATCH('312'!$X$16,_312_Table3_ColumnLookup,0),FALSE),
  IF(AND(VALUE(LEFT($A1522,3))=312,LEFT($G1522,5)="Total"),VLOOKUP('312'!$F$80,_312_Table3,MATCH(LEFT($B1522,1),_312_Table3_ColumnLookup,0),FALSE),
  IF(AND(VALUE(LEFT($A1522,3))=312,LEN($I1522)=4,$B1522="G"),VLOOKUP($I1522,_312_Table3,MATCH('312'!$N$16,_312_Table3_ColumnLookup,0),FALSE),
  IF(AND(VALUE(LEFT($A1522,3))=312,LEN($I1522)=4,$B1522="O"),VLOOKUP($I1522,_312_Table3,MATCH('312'!$V$16,_312_Table3_ColumnLookup,0),FALSE),
  IF(AND(VALUE(LEFT($A1522,3))=312,LEN($I1522)=4,$B1522="Q"),VLOOKUP($I1522,_312_Table3,MATCH('312'!$X$16,_312_Table3_ColumnLookup,0),FALSE),
  IF(AND(VALUE(LEFT($A1522,3))=312,LEN($I1522)=4),VLOOKUP($I1522,_312_Table3,MATCH(LEFT($B1522,1),_312_Table3_ColumnLookup,0),FALSE)
+N("312"),
  IF(VALUE(LEFT($A1522,3))=313,VLOOKUP(VALUE(MID($B1522,2,1)),_313_Table3,MATCH(MID($B1522,1,1),_313_Table3_ColumnLookup,0),FALSE)
+N("313"),
  IF(AND(VALUE(LEFT($A1522,3))=314,LEN($B1522)=3),VLOOKUP(VALUE(MID($B1522,2,2)),_314_Table3,MATCH(MID($B1522,1,1),_314_Table3_ColumnLookup,0),FALSE),
  IF(VALUE(LEFT($A1522,3))=314,VLOOKUP(VALUE(MID($B1522,2,1)),_314_Table3,MATCH(MID($B1522,1,1),_314_Table3_ColumnLookup,0),FALSE)
+N("314"),
""))))))))))))))))))))))))</f>
        <v>#N/A</v>
      </c>
      <c r="H1522" s="321" t="str">
        <f>IFERROR(
IF(ISERROR($D1522)=FALSE,$D1522,IF(ISERROR($E1522)=FALSE,$E1522,IF(ISERROR($F1522)=FALSE,$F1522
+N("012 checkboxes"),
IF(
IF(OR(LEFT($A1522,9)="Syndicate",LEFT($A1522,12)="NewSyndicate"),VLOOKUP($A1522,'012'!$J:$ZW,MATCH("Link to button",'012'!$J$1:$ZW$1,0),0)
+N("309 checkbox"),
IF($C1522="309 LCR Summary0",VLOOKUP("Notes990",'309'!$P:$ZZ,MATCH("Link to button",'309'!$P$1:$ZZ$1,0),0)
+N("313 checkboxes"),
IF($C1522="313 Financial Information0LcmVsScr",IF($C1522="309 LCR Summary0",VLOOKUP("LcmVsScr",'309'!$N:$ZZ,MATCH("Link to button",'309'!$N$1:$ZZ$1,0),0),
IF($C1522="313 Financial Information0LcrDocAttached",IF($C1522="309 LCR Summary0",VLOOKUP("LcrDocAttached",'309'!$N:$ZZ,MATCH("Link to button",'309'!$N$1:$ZZ$1,0),
0)))))))=1,TRUE,FALSE)
))),"")</f>
        <v/>
      </c>
    </row>
    <row r="1523" spans="1:8">
      <c r="A1523" s="237" t="e">
        <f>VLOOKUP($G1523,CSVLookups!$B:$R,MATCH(A$1,CSVLookups!$B$1:$R$1,0),FALSE)</f>
        <v>#N/A</v>
      </c>
      <c r="B1523" s="237" t="e">
        <f>VLOOKUP($G1523,CSVLookups!$B:$R,MATCH(B$1,CSVLookups!$B$1:$R$1,0),FALSE)</f>
        <v>#N/A</v>
      </c>
      <c r="C1523" s="238" t="e">
        <f t="shared" si="24"/>
        <v>#N/A</v>
      </c>
      <c r="D1523" s="238" t="e">
        <f>IF(AND(VALUE(LEFT($A1523,3))=309,LEN($B1523)=3),VLOOKUP(VALUE(MID($B1523,2,2)),_309_Table1,MATCH(MID($B1523,1,1),_309_Table1_ColumnLookup,0),FALSE),
  IF($C1523="309 LCR SummaryA",OneYearSCR,IF($C1523="309 LCR SummaryB",UltimateSCR,IF(VALUE(LEFT($A1523,3))=309,VLOOKUP(VALUE(MID($B1523,2,1)),_309_Table1,MATCH(MID($B1523,1,1),_309_Table1_ColumnLookup,0),FALSE)
+N("309"),
  IF(VALUE(LEFT($A1523,3))=310,VLOOKUP(VALUE(MID($B1523,2,1)),_310_Table1,MATCH(MID($B1523,1,1),_310_Table1_ColumnLookup,0),FALSE)
+N("310"),
  IF(AND(VALUE(LEFT($A1523,3))=311,LEN($I1523)=4),VLOOKUP($I1523,_311_Table1,MATCH($B1523,_311_Table1_ColumnLookup,0),FALSE),
  IF(AND(VALUE(LEFT($A1523,3))=311,OR($B1523="I2",$B1523="J2",$B1523="K2",$B1523="L2")),VLOOKUP('311'!$G$58,_311_Table1,MATCH(MID($B1523,1,1),_311_Table1_ColumnLookup,0),FALSE),
  IF(AND(VALUE(LEFT($A1523,3))=311,RIGHT($B1523,5)="Total"),VLOOKUP('311'!$G$59,_311_Table1,MATCH(MID($B1523,1,1),_311_Table1_ColumnLookup,0),FALSE),
  IF(VALUE(LEFT($A1523,3))=311,VLOOKUP(VALUE(MID($B1523,2,1)),_311_Table1,MATCH(MID($B1523,1,1),_311_Table1_ColumnLookup,0),FALSE)
+N("311"),
  IF(AND(VALUE(LEFT($A1523,3))=312,LEFT($G1523,10)="Unincepted",$B1523="G "),VLOOKUP(" ULO",_312_Table1,MATCH('312'!$N$16,_312_Table1_ColumnLookup,0),FALSE),
  IF(AND(VALUE(LEFT($A1523,3))=312,LEFT($G1523,10)="Unincepted",$B1523="O "),VLOOKUP(" ULO",_312_Table1,MATCH('312'!$V$16,_312_Table1_ColumnLookup,0),FALSE),
  IF(AND(VALUE(LEFT($A1523,3))=312,LEFT($G1523,10)="Unincepted",$B1523="Q "),VLOOKUP(" ULO",_312_Table1,MATCH('312'!$X$16,_312_Table1_ColumnLookup,0),FALSE),
  IF(AND(VALUE(LEFT($A1523,3))=312,LEFT($G1523,10)="Unincepted"),VLOOKUP(" ULO",_312_Table1,MATCH(LEFT($B1523,1),_312_Table1_ColumnLookup,0),FALSE),
  IF(AND(VALUE(LEFT($A1523,3))=312,LEFT($G1523,5)="Total",$B1523="G "),VLOOKUP('312'!$F$80,_312_Table1,MATCH('312'!$N$16,_312_Table1_ColumnLookup,0),FALSE),
  IF(AND(VALUE(LEFT($A1523,3))=312,LEFT($G1523,5)="Total",$B1523="O "),VLOOKUP('312'!$F$80,_312_Table1,MATCH('312'!$V$16,_312_Table1_ColumnLookup,0),FALSE),
  IF(AND(VALUE(LEFT($A1523,3))=312,LEFT($G1523,5)="Total",$B1523="Q "),VLOOKUP('312'!$F$80,_312_Table1,MATCH('312'!$X$16,_312_Table1_ColumnLookup,0),FALSE),
  IF(AND(VALUE(LEFT($A1523,3))=312,LEFT($G1523,5)="Total"),VLOOKUP('312'!$F$80,_312_Table1,MATCH(LEFT($B1523,1),_312_Table1_ColumnLookup,0),FALSE),
  IF(AND(VALUE(LEFT($A1523,3))=312,LEN($I1523)=4,$B1523="G"),VLOOKUP($I1523,_312_Table1,MATCH('312'!$N$16,_312_Table1_ColumnLookup,0),FALSE),
  IF(AND(VALUE(LEFT($A1523,3))=312,LEN($I1523)=4,$B1523="O"),VLOOKUP($I1523,_312_Table1,MATCH('312'!$V$16,_312_Table1_ColumnLookup,0),FALSE),
  IF(AND(VALUE(LEFT($A1523,3))=312,LEN($I1523)=4,$B1523="Q"),VLOOKUP($I1523,_312_Table1,MATCH('312'!$X$16,_312_Table1_ColumnLookup,0),FALSE),
  IF(AND(VALUE(LEFT($A1523,3))=312,LEN($I1523)=4),VLOOKUP($I1523,_312_Table1,MATCH(LEFT($B1523,1),_312_Table1_ColumnLookup,0),FALSE)
+N("312"),
  IF(VALUE(LEFT($A1523,3))=313,VLOOKUP(VALUE(MID($B1523,2,1)),_313_Table1,MATCH(MID($B1523,1,1),_313_Table1_ColumnLookup,0),FALSE)
+N("313"),
  IF(AND(VALUE(LEFT($A1523,3))=314,LEN($B1523)=3),VLOOKUP(VALUE(MID($B1523,2,2)),_314_Table1,MATCH(MID($B1523,1,1),_314_Table1_ColumnLookup,0),FALSE),
  IF(VALUE(LEFT($A1523,3))=314,VLOOKUP(VALUE(MID($B1523,2,1)),_314_Table1,MATCH(MID($B1523,1,1),_314_Table1_ColumnLookup,0),FALSE)
+N("314"),
""))))))))))))))))))))))))</f>
        <v>#N/A</v>
      </c>
      <c r="E1523" s="238" t="e">
        <f>IF(AND(VALUE(LEFT($A1523,3))=309,LEN($B1523)=3),VLOOKUP(VALUE(MID($B1523,2,2)),_309_Table2,MATCH(MID($B1523,1,1),_309_Table2_ColumnLookup,0),FALSE),
  IF($C1523="309 LCR SummaryA",OneYearSCR,IF($C1523="309 LCR SummaryB",UltimateSCR,IF(VALUE(LEFT($A1523,3))=309,VLOOKUP(VALUE(MID($B1523,2,1)),_309_Table2,MATCH(MID($B1523,1,1),_309_Table2_ColumnLookup,0),FALSE)
+N("309"),
  IF(VALUE(LEFT($A1523,3))=310,VLOOKUP(VALUE(MID($B1523,2,1)),_310_Table2,MATCH(MID($B1523,1,1),_310_Table2_ColumnLookup,0),FALSE)
+N("310"),
  IF(AND(VALUE(LEFT($A1523,3))=311,LEN($I1523)=4),VLOOKUP($I1523,_311_Table2,MATCH($B1523,_311_Table2_ColumnLookup,0),FALSE),
  IF(AND(VALUE(LEFT($A1523,3))=311,OR($B1523="I2",$B1523="J2",$B1523="K2",$B1523="L2")),VLOOKUP('311'!$G$58,_311_Table2,MATCH(MID($B1523,1,1),_311_Table2_ColumnLookup,0),FALSE),
  IF(AND(VALUE(LEFT($A1523,3))=311,RIGHT($B1523,5)="Total"),VLOOKUP('311'!$G$59,_311_Table2,MATCH(MID($B1523,1,1),_311_Table2_ColumnLookup,0),FALSE),
  IF(VALUE(LEFT($A1523,3))=311,VLOOKUP(VALUE(MID($B1523,2,1)),_311_Table2,MATCH(MID($B1523,1,1),_311_Table2_ColumnLookup,0),FALSE)
+N("311"),
  IF(AND(VALUE(LEFT($A1523,3))=312,LEFT($G1523,10)="Unincepted",$B1523="G "),VLOOKUP(" ULO",_312_Table2,MATCH('312'!$N$16,_312_Table2_ColumnLookup,0),FALSE),
  IF(AND(VALUE(LEFT($A1523,3))=312,LEFT($G1523,10)="Unincepted",$B1523="O "),VLOOKUP(" ULO",_312_Table2,MATCH('312'!$V$16,_312_Table2_ColumnLookup,0),FALSE),
  IF(AND(VALUE(LEFT($A1523,3))=312,LEFT($G1523,10)="Unincepted",$B1523="Q "),VLOOKUP(" ULO",_312_Table2,MATCH('312'!$X$16,_312_Table2_ColumnLookup,0),FALSE),
  IF(AND(VALUE(LEFT($A1523,3))=312,LEFT($G1523,10)="Unincepted"),VLOOKUP(" ULO",_312_Table2,MATCH(LEFT($B1523,1),_312_Table2_ColumnLookup,0),FALSE),
  IF(AND(VALUE(LEFT($A1523,3))=312,LEFT($G1523,5)="Total",$B1523="G "),VLOOKUP('312'!$F$80,_312_Table2,MATCH('312'!$N$16,_312_Table2_ColumnLookup,0),FALSE),
  IF(AND(VALUE(LEFT($A1523,3))=312,LEFT($G1523,5)="Total",$B1523="O "),VLOOKUP('312'!$F$80,_312_Table2,MATCH('312'!$V$16,_312_Table2_ColumnLookup,0),FALSE),
  IF(AND(VALUE(LEFT($A1523,3))=312,LEFT($G1523,5)="Total",$B1523="Q "),VLOOKUP('312'!$F$80,_312_Table2,MATCH('312'!$X$16,_312_Table2_ColumnLookup,0),FALSE),
  IF(AND(VALUE(LEFT($A1523,3))=312,LEFT($G1523,5)="Total"),VLOOKUP('312'!$F$80,_312_Table2,MATCH(LEFT($B1523,1),_312_Table2_ColumnLookup,0),FALSE),
  IF(AND(VALUE(LEFT($A1523,3))=312,LEN($I1523)=4,$B1523="G"),VLOOKUP($I1523,_312_Table2,MATCH('312'!$N$16,_312_Table2_ColumnLookup,0),FALSE),
  IF(AND(VALUE(LEFT($A1523,3))=312,LEN($I1523)=4,$B1523="O"),VLOOKUP($I1523,_312_Table2,MATCH('312'!$V$16,_312_Table2_ColumnLookup,0),FALSE),
  IF(AND(VALUE(LEFT($A1523,3))=312,LEN($I1523)=4,$B1523="Q"),VLOOKUP($I1523,_312_Table2,MATCH('312'!$X$16,_312_Table2_ColumnLookup,0),FALSE),
  IF(AND(VALUE(LEFT($A1523,3))=312,LEN($I1523)=4),VLOOKUP($I1523,_312_Table2,MATCH(LEFT($B1523,1),_312_Table2_ColumnLookup,0),FALSE)
+N("312"),
  IF(VALUE(LEFT($A1523,3))=313,VLOOKUP(VALUE(MID($B1523,2,1)),_313_Table2,MATCH(MID($B1523,1,1),_313_Table2_ColumnLookup,0),FALSE)
+N("313"),
  IF(AND(VALUE(LEFT($A1523,3))=314,LEN($B1523)=3),VLOOKUP(VALUE(MID($B1523,2,2)),_314_Table2,MATCH(MID($B1523,1,1),_314_Table2_ColumnLookup,0),FALSE),
  IF(VALUE(LEFT($A1523,3))=314,VLOOKUP(VALUE(MID($B1523,2,1)),_314_Table2,MATCH(MID($B1523,1,1),_314_Table2_ColumnLookup,0),FALSE)
+N("314"),
""))))))))))))))))))))))))</f>
        <v>#N/A</v>
      </c>
      <c r="F1523" s="238" t="e">
        <f>IF(AND(VALUE(LEFT($A1523,3))=309,LEN($B1523)=3),VLOOKUP(VALUE(MID($B1523,2,2)),_309_Table3,MATCH(MID($B1523,1,1),_309_Table3_ColumnLookup,0),FALSE),
  IF($C1523="309 LCR SummaryA",OneYearSCR,IF($C1523="309 LCR SummaryB",UltimateSCR,IF(VALUE(LEFT($A1523,3))=309,VLOOKUP(VALUE(MID($B1523,2,1)),_309_Table3,MATCH(MID($B1523,1,1),_309_Table3_ColumnLookup,0),FALSE)
+N("309"),
  IF(VALUE(LEFT($A1523,3))=310,VLOOKUP(VALUE(MID($B1523,2,1)),_310_Table3,MATCH(MID($B1523,1,1),_310_Table3_ColumnLookup,0),FALSE)
+N("310"),
  IF(AND(VALUE(LEFT($A1523,3))=311,LEN($I1523)=4),VLOOKUP($I1523,_311_Table3,MATCH($B1523,_311_Table3_ColumnLookup,0),FALSE),
  IF(AND(VALUE(LEFT($A1523,3))=311,OR($B1523="I2",$B1523="J2",$B1523="K2",$B1523="L2")),VLOOKUP('311'!$G$58,_311_Table3,MATCH(MID($B1523,1,1),_311_Table3_ColumnLookup,0),FALSE),
  IF(AND(VALUE(LEFT($A1523,3))=311,RIGHT($B1523,5)="Total"),VLOOKUP('311'!$G$59,_311_Table3,MATCH(MID($B1523,1,1),_311_Table3_ColumnLookup,0),FALSE),
  IF(VALUE(LEFT($A1523,3))=311,VLOOKUP(VALUE(MID($B1523,2,1)),_311_Table3,MATCH(MID($B1523,1,1),_311_Table3_ColumnLookup,0),FALSE)
+N("311"),
  IF(AND(VALUE(LEFT($A1523,3))=312,LEFT($G1523,10)="Unincepted",$B1523="G "),VLOOKUP(" ULO",_312_Table3,MATCH('312'!$N$16,_312_Table3_ColumnLookup,0),FALSE),
  IF(AND(VALUE(LEFT($A1523,3))=312,LEFT($G1523,10)="Unincepted",$B1523="O "),VLOOKUP(" ULO",_312_Table3,MATCH('312'!$V$16,_312_Table3_ColumnLookup,0),FALSE),
  IF(AND(VALUE(LEFT($A1523,3))=312,LEFT($G1523,10)="Unincepted",$B1523="Q "),VLOOKUP(" ULO",_312_Table3,MATCH('312'!$X$16,_312_Table3_ColumnLookup,0),FALSE),
  IF(AND(VALUE(LEFT($A1523,3))=312,LEFT($G1523,10)="Unincepted"),VLOOKUP(" ULO",_312_Table3,MATCH(LEFT($B1523,1),_312_Table3_ColumnLookup,0),FALSE),
  IF(AND(VALUE(LEFT($A1523,3))=312,LEFT($G1523,5)="Total",$B1523="G "),VLOOKUP('312'!$F$80,_312_Table3,MATCH('312'!$N$16,_312_Table3_ColumnLookup,0),FALSE),
  IF(AND(VALUE(LEFT($A1523,3))=312,LEFT($G1523,5)="Total",$B1523="O "),VLOOKUP('312'!$F$80,_312_Table3,MATCH('312'!$V$16,_312_Table3_ColumnLookup,0),FALSE),
  IF(AND(VALUE(LEFT($A1523,3))=312,LEFT($G1523,5)="Total",$B1523="Q "),VLOOKUP('312'!$F$80,_312_Table3,MATCH('312'!$X$16,_312_Table3_ColumnLookup,0),FALSE),
  IF(AND(VALUE(LEFT($A1523,3))=312,LEFT($G1523,5)="Total"),VLOOKUP('312'!$F$80,_312_Table3,MATCH(LEFT($B1523,1),_312_Table3_ColumnLookup,0),FALSE),
  IF(AND(VALUE(LEFT($A1523,3))=312,LEN($I1523)=4,$B1523="G"),VLOOKUP($I1523,_312_Table3,MATCH('312'!$N$16,_312_Table3_ColumnLookup,0),FALSE),
  IF(AND(VALUE(LEFT($A1523,3))=312,LEN($I1523)=4,$B1523="O"),VLOOKUP($I1523,_312_Table3,MATCH('312'!$V$16,_312_Table3_ColumnLookup,0),FALSE),
  IF(AND(VALUE(LEFT($A1523,3))=312,LEN($I1523)=4,$B1523="Q"),VLOOKUP($I1523,_312_Table3,MATCH('312'!$X$16,_312_Table3_ColumnLookup,0),FALSE),
  IF(AND(VALUE(LEFT($A1523,3))=312,LEN($I1523)=4),VLOOKUP($I1523,_312_Table3,MATCH(LEFT($B1523,1),_312_Table3_ColumnLookup,0),FALSE)
+N("312"),
  IF(VALUE(LEFT($A1523,3))=313,VLOOKUP(VALUE(MID($B1523,2,1)),_313_Table3,MATCH(MID($B1523,1,1),_313_Table3_ColumnLookup,0),FALSE)
+N("313"),
  IF(AND(VALUE(LEFT($A1523,3))=314,LEN($B1523)=3),VLOOKUP(VALUE(MID($B1523,2,2)),_314_Table3,MATCH(MID($B1523,1,1),_314_Table3_ColumnLookup,0),FALSE),
  IF(VALUE(LEFT($A1523,3))=314,VLOOKUP(VALUE(MID($B1523,2,1)),_314_Table3,MATCH(MID($B1523,1,1),_314_Table3_ColumnLookup,0),FALSE)
+N("314"),
""))))))))))))))))))))))))</f>
        <v>#N/A</v>
      </c>
      <c r="H1523" s="321" t="str">
        <f>IFERROR(
IF(ISERROR($D1523)=FALSE,$D1523,IF(ISERROR($E1523)=FALSE,$E1523,IF(ISERROR($F1523)=FALSE,$F1523
+N("012 checkboxes"),
IF(
IF(OR(LEFT($A1523,9)="Syndicate",LEFT($A1523,12)="NewSyndicate"),VLOOKUP($A1523,'012'!$J:$ZW,MATCH("Link to button",'012'!$J$1:$ZW$1,0),0)
+N("309 checkbox"),
IF($C1523="309 LCR Summary0",VLOOKUP("Notes990",'309'!$P:$ZZ,MATCH("Link to button",'309'!$P$1:$ZZ$1,0),0)
+N("313 checkboxes"),
IF($C1523="313 Financial Information0LcmVsScr",IF($C1523="309 LCR Summary0",VLOOKUP("LcmVsScr",'309'!$N:$ZZ,MATCH("Link to button",'309'!$N$1:$ZZ$1,0),0),
IF($C1523="313 Financial Information0LcrDocAttached",IF($C1523="309 LCR Summary0",VLOOKUP("LcrDocAttached",'309'!$N:$ZZ,MATCH("Link to button",'309'!$N$1:$ZZ$1,0),
0)))))))=1,TRUE,FALSE)
))),"")</f>
        <v/>
      </c>
    </row>
    <row r="1524" spans="1:8">
      <c r="A1524" s="237" t="e">
        <f>VLOOKUP($G1524,CSVLookups!$B:$R,MATCH(A$1,CSVLookups!$B$1:$R$1,0),FALSE)</f>
        <v>#N/A</v>
      </c>
      <c r="B1524" s="237" t="e">
        <f>VLOOKUP($G1524,CSVLookups!$B:$R,MATCH(B$1,CSVLookups!$B$1:$R$1,0),FALSE)</f>
        <v>#N/A</v>
      </c>
      <c r="C1524" s="238" t="e">
        <f t="shared" si="24"/>
        <v>#N/A</v>
      </c>
      <c r="D1524" s="238" t="e">
        <f>IF(AND(VALUE(LEFT($A1524,3))=309,LEN($B1524)=3),VLOOKUP(VALUE(MID($B1524,2,2)),_309_Table1,MATCH(MID($B1524,1,1),_309_Table1_ColumnLookup,0),FALSE),
  IF($C1524="309 LCR SummaryA",OneYearSCR,IF($C1524="309 LCR SummaryB",UltimateSCR,IF(VALUE(LEFT($A1524,3))=309,VLOOKUP(VALUE(MID($B1524,2,1)),_309_Table1,MATCH(MID($B1524,1,1),_309_Table1_ColumnLookup,0),FALSE)
+N("309"),
  IF(VALUE(LEFT($A1524,3))=310,VLOOKUP(VALUE(MID($B1524,2,1)),_310_Table1,MATCH(MID($B1524,1,1),_310_Table1_ColumnLookup,0),FALSE)
+N("310"),
  IF(AND(VALUE(LEFT($A1524,3))=311,LEN($I1524)=4),VLOOKUP($I1524,_311_Table1,MATCH($B1524,_311_Table1_ColumnLookup,0),FALSE),
  IF(AND(VALUE(LEFT($A1524,3))=311,OR($B1524="I2",$B1524="J2",$B1524="K2",$B1524="L2")),VLOOKUP('311'!$G$58,_311_Table1,MATCH(MID($B1524,1,1),_311_Table1_ColumnLookup,0),FALSE),
  IF(AND(VALUE(LEFT($A1524,3))=311,RIGHT($B1524,5)="Total"),VLOOKUP('311'!$G$59,_311_Table1,MATCH(MID($B1524,1,1),_311_Table1_ColumnLookup,0),FALSE),
  IF(VALUE(LEFT($A1524,3))=311,VLOOKUP(VALUE(MID($B1524,2,1)),_311_Table1,MATCH(MID($B1524,1,1),_311_Table1_ColumnLookup,0),FALSE)
+N("311"),
  IF(AND(VALUE(LEFT($A1524,3))=312,LEFT($G1524,10)="Unincepted",$B1524="G "),VLOOKUP(" ULO",_312_Table1,MATCH('312'!$N$16,_312_Table1_ColumnLookup,0),FALSE),
  IF(AND(VALUE(LEFT($A1524,3))=312,LEFT($G1524,10)="Unincepted",$B1524="O "),VLOOKUP(" ULO",_312_Table1,MATCH('312'!$V$16,_312_Table1_ColumnLookup,0),FALSE),
  IF(AND(VALUE(LEFT($A1524,3))=312,LEFT($G1524,10)="Unincepted",$B1524="Q "),VLOOKUP(" ULO",_312_Table1,MATCH('312'!$X$16,_312_Table1_ColumnLookup,0),FALSE),
  IF(AND(VALUE(LEFT($A1524,3))=312,LEFT($G1524,10)="Unincepted"),VLOOKUP(" ULO",_312_Table1,MATCH(LEFT($B1524,1),_312_Table1_ColumnLookup,0),FALSE),
  IF(AND(VALUE(LEFT($A1524,3))=312,LEFT($G1524,5)="Total",$B1524="G "),VLOOKUP('312'!$F$80,_312_Table1,MATCH('312'!$N$16,_312_Table1_ColumnLookup,0),FALSE),
  IF(AND(VALUE(LEFT($A1524,3))=312,LEFT($G1524,5)="Total",$B1524="O "),VLOOKUP('312'!$F$80,_312_Table1,MATCH('312'!$V$16,_312_Table1_ColumnLookup,0),FALSE),
  IF(AND(VALUE(LEFT($A1524,3))=312,LEFT($G1524,5)="Total",$B1524="Q "),VLOOKUP('312'!$F$80,_312_Table1,MATCH('312'!$X$16,_312_Table1_ColumnLookup,0),FALSE),
  IF(AND(VALUE(LEFT($A1524,3))=312,LEFT($G1524,5)="Total"),VLOOKUP('312'!$F$80,_312_Table1,MATCH(LEFT($B1524,1),_312_Table1_ColumnLookup,0),FALSE),
  IF(AND(VALUE(LEFT($A1524,3))=312,LEN($I1524)=4,$B1524="G"),VLOOKUP($I1524,_312_Table1,MATCH('312'!$N$16,_312_Table1_ColumnLookup,0),FALSE),
  IF(AND(VALUE(LEFT($A1524,3))=312,LEN($I1524)=4,$B1524="O"),VLOOKUP($I1524,_312_Table1,MATCH('312'!$V$16,_312_Table1_ColumnLookup,0),FALSE),
  IF(AND(VALUE(LEFT($A1524,3))=312,LEN($I1524)=4,$B1524="Q"),VLOOKUP($I1524,_312_Table1,MATCH('312'!$X$16,_312_Table1_ColumnLookup,0),FALSE),
  IF(AND(VALUE(LEFT($A1524,3))=312,LEN($I1524)=4),VLOOKUP($I1524,_312_Table1,MATCH(LEFT($B1524,1),_312_Table1_ColumnLookup,0),FALSE)
+N("312"),
  IF(VALUE(LEFT($A1524,3))=313,VLOOKUP(VALUE(MID($B1524,2,1)),_313_Table1,MATCH(MID($B1524,1,1),_313_Table1_ColumnLookup,0),FALSE)
+N("313"),
  IF(AND(VALUE(LEFT($A1524,3))=314,LEN($B1524)=3),VLOOKUP(VALUE(MID($B1524,2,2)),_314_Table1,MATCH(MID($B1524,1,1),_314_Table1_ColumnLookup,0),FALSE),
  IF(VALUE(LEFT($A1524,3))=314,VLOOKUP(VALUE(MID($B1524,2,1)),_314_Table1,MATCH(MID($B1524,1,1),_314_Table1_ColumnLookup,0),FALSE)
+N("314"),
""))))))))))))))))))))))))</f>
        <v>#N/A</v>
      </c>
      <c r="E1524" s="238" t="e">
        <f>IF(AND(VALUE(LEFT($A1524,3))=309,LEN($B1524)=3),VLOOKUP(VALUE(MID($B1524,2,2)),_309_Table2,MATCH(MID($B1524,1,1),_309_Table2_ColumnLookup,0),FALSE),
  IF($C1524="309 LCR SummaryA",OneYearSCR,IF($C1524="309 LCR SummaryB",UltimateSCR,IF(VALUE(LEFT($A1524,3))=309,VLOOKUP(VALUE(MID($B1524,2,1)),_309_Table2,MATCH(MID($B1524,1,1),_309_Table2_ColumnLookup,0),FALSE)
+N("309"),
  IF(VALUE(LEFT($A1524,3))=310,VLOOKUP(VALUE(MID($B1524,2,1)),_310_Table2,MATCH(MID($B1524,1,1),_310_Table2_ColumnLookup,0),FALSE)
+N("310"),
  IF(AND(VALUE(LEFT($A1524,3))=311,LEN($I1524)=4),VLOOKUP($I1524,_311_Table2,MATCH($B1524,_311_Table2_ColumnLookup,0),FALSE),
  IF(AND(VALUE(LEFT($A1524,3))=311,OR($B1524="I2",$B1524="J2",$B1524="K2",$B1524="L2")),VLOOKUP('311'!$G$58,_311_Table2,MATCH(MID($B1524,1,1),_311_Table2_ColumnLookup,0),FALSE),
  IF(AND(VALUE(LEFT($A1524,3))=311,RIGHT($B1524,5)="Total"),VLOOKUP('311'!$G$59,_311_Table2,MATCH(MID($B1524,1,1),_311_Table2_ColumnLookup,0),FALSE),
  IF(VALUE(LEFT($A1524,3))=311,VLOOKUP(VALUE(MID($B1524,2,1)),_311_Table2,MATCH(MID($B1524,1,1),_311_Table2_ColumnLookup,0),FALSE)
+N("311"),
  IF(AND(VALUE(LEFT($A1524,3))=312,LEFT($G1524,10)="Unincepted",$B1524="G "),VLOOKUP(" ULO",_312_Table2,MATCH('312'!$N$16,_312_Table2_ColumnLookup,0),FALSE),
  IF(AND(VALUE(LEFT($A1524,3))=312,LEFT($G1524,10)="Unincepted",$B1524="O "),VLOOKUP(" ULO",_312_Table2,MATCH('312'!$V$16,_312_Table2_ColumnLookup,0),FALSE),
  IF(AND(VALUE(LEFT($A1524,3))=312,LEFT($G1524,10)="Unincepted",$B1524="Q "),VLOOKUP(" ULO",_312_Table2,MATCH('312'!$X$16,_312_Table2_ColumnLookup,0),FALSE),
  IF(AND(VALUE(LEFT($A1524,3))=312,LEFT($G1524,10)="Unincepted"),VLOOKUP(" ULO",_312_Table2,MATCH(LEFT($B1524,1),_312_Table2_ColumnLookup,0),FALSE),
  IF(AND(VALUE(LEFT($A1524,3))=312,LEFT($G1524,5)="Total",$B1524="G "),VLOOKUP('312'!$F$80,_312_Table2,MATCH('312'!$N$16,_312_Table2_ColumnLookup,0),FALSE),
  IF(AND(VALUE(LEFT($A1524,3))=312,LEFT($G1524,5)="Total",$B1524="O "),VLOOKUP('312'!$F$80,_312_Table2,MATCH('312'!$V$16,_312_Table2_ColumnLookup,0),FALSE),
  IF(AND(VALUE(LEFT($A1524,3))=312,LEFT($G1524,5)="Total",$B1524="Q "),VLOOKUP('312'!$F$80,_312_Table2,MATCH('312'!$X$16,_312_Table2_ColumnLookup,0),FALSE),
  IF(AND(VALUE(LEFT($A1524,3))=312,LEFT($G1524,5)="Total"),VLOOKUP('312'!$F$80,_312_Table2,MATCH(LEFT($B1524,1),_312_Table2_ColumnLookup,0),FALSE),
  IF(AND(VALUE(LEFT($A1524,3))=312,LEN($I1524)=4,$B1524="G"),VLOOKUP($I1524,_312_Table2,MATCH('312'!$N$16,_312_Table2_ColumnLookup,0),FALSE),
  IF(AND(VALUE(LEFT($A1524,3))=312,LEN($I1524)=4,$B1524="O"),VLOOKUP($I1524,_312_Table2,MATCH('312'!$V$16,_312_Table2_ColumnLookup,0),FALSE),
  IF(AND(VALUE(LEFT($A1524,3))=312,LEN($I1524)=4,$B1524="Q"),VLOOKUP($I1524,_312_Table2,MATCH('312'!$X$16,_312_Table2_ColumnLookup,0),FALSE),
  IF(AND(VALUE(LEFT($A1524,3))=312,LEN($I1524)=4),VLOOKUP($I1524,_312_Table2,MATCH(LEFT($B1524,1),_312_Table2_ColumnLookup,0),FALSE)
+N("312"),
  IF(VALUE(LEFT($A1524,3))=313,VLOOKUP(VALUE(MID($B1524,2,1)),_313_Table2,MATCH(MID($B1524,1,1),_313_Table2_ColumnLookup,0),FALSE)
+N("313"),
  IF(AND(VALUE(LEFT($A1524,3))=314,LEN($B1524)=3),VLOOKUP(VALUE(MID($B1524,2,2)),_314_Table2,MATCH(MID($B1524,1,1),_314_Table2_ColumnLookup,0),FALSE),
  IF(VALUE(LEFT($A1524,3))=314,VLOOKUP(VALUE(MID($B1524,2,1)),_314_Table2,MATCH(MID($B1524,1,1),_314_Table2_ColumnLookup,0),FALSE)
+N("314"),
""))))))))))))))))))))))))</f>
        <v>#N/A</v>
      </c>
      <c r="F1524" s="238" t="e">
        <f>IF(AND(VALUE(LEFT($A1524,3))=309,LEN($B1524)=3),VLOOKUP(VALUE(MID($B1524,2,2)),_309_Table3,MATCH(MID($B1524,1,1),_309_Table3_ColumnLookup,0),FALSE),
  IF($C1524="309 LCR SummaryA",OneYearSCR,IF($C1524="309 LCR SummaryB",UltimateSCR,IF(VALUE(LEFT($A1524,3))=309,VLOOKUP(VALUE(MID($B1524,2,1)),_309_Table3,MATCH(MID($B1524,1,1),_309_Table3_ColumnLookup,0),FALSE)
+N("309"),
  IF(VALUE(LEFT($A1524,3))=310,VLOOKUP(VALUE(MID($B1524,2,1)),_310_Table3,MATCH(MID($B1524,1,1),_310_Table3_ColumnLookup,0),FALSE)
+N("310"),
  IF(AND(VALUE(LEFT($A1524,3))=311,LEN($I1524)=4),VLOOKUP($I1524,_311_Table3,MATCH($B1524,_311_Table3_ColumnLookup,0),FALSE),
  IF(AND(VALUE(LEFT($A1524,3))=311,OR($B1524="I2",$B1524="J2",$B1524="K2",$B1524="L2")),VLOOKUP('311'!$G$58,_311_Table3,MATCH(MID($B1524,1,1),_311_Table3_ColumnLookup,0),FALSE),
  IF(AND(VALUE(LEFT($A1524,3))=311,RIGHT($B1524,5)="Total"),VLOOKUP('311'!$G$59,_311_Table3,MATCH(MID($B1524,1,1),_311_Table3_ColumnLookup,0),FALSE),
  IF(VALUE(LEFT($A1524,3))=311,VLOOKUP(VALUE(MID($B1524,2,1)),_311_Table3,MATCH(MID($B1524,1,1),_311_Table3_ColumnLookup,0),FALSE)
+N("311"),
  IF(AND(VALUE(LEFT($A1524,3))=312,LEFT($G1524,10)="Unincepted",$B1524="G "),VLOOKUP(" ULO",_312_Table3,MATCH('312'!$N$16,_312_Table3_ColumnLookup,0),FALSE),
  IF(AND(VALUE(LEFT($A1524,3))=312,LEFT($G1524,10)="Unincepted",$B1524="O "),VLOOKUP(" ULO",_312_Table3,MATCH('312'!$V$16,_312_Table3_ColumnLookup,0),FALSE),
  IF(AND(VALUE(LEFT($A1524,3))=312,LEFT($G1524,10)="Unincepted",$B1524="Q "),VLOOKUP(" ULO",_312_Table3,MATCH('312'!$X$16,_312_Table3_ColumnLookup,0),FALSE),
  IF(AND(VALUE(LEFT($A1524,3))=312,LEFT($G1524,10)="Unincepted"),VLOOKUP(" ULO",_312_Table3,MATCH(LEFT($B1524,1),_312_Table3_ColumnLookup,0),FALSE),
  IF(AND(VALUE(LEFT($A1524,3))=312,LEFT($G1524,5)="Total",$B1524="G "),VLOOKUP('312'!$F$80,_312_Table3,MATCH('312'!$N$16,_312_Table3_ColumnLookup,0),FALSE),
  IF(AND(VALUE(LEFT($A1524,3))=312,LEFT($G1524,5)="Total",$B1524="O "),VLOOKUP('312'!$F$80,_312_Table3,MATCH('312'!$V$16,_312_Table3_ColumnLookup,0),FALSE),
  IF(AND(VALUE(LEFT($A1524,3))=312,LEFT($G1524,5)="Total",$B1524="Q "),VLOOKUP('312'!$F$80,_312_Table3,MATCH('312'!$X$16,_312_Table3_ColumnLookup,0),FALSE),
  IF(AND(VALUE(LEFT($A1524,3))=312,LEFT($G1524,5)="Total"),VLOOKUP('312'!$F$80,_312_Table3,MATCH(LEFT($B1524,1),_312_Table3_ColumnLookup,0),FALSE),
  IF(AND(VALUE(LEFT($A1524,3))=312,LEN($I1524)=4,$B1524="G"),VLOOKUP($I1524,_312_Table3,MATCH('312'!$N$16,_312_Table3_ColumnLookup,0),FALSE),
  IF(AND(VALUE(LEFT($A1524,3))=312,LEN($I1524)=4,$B1524="O"),VLOOKUP($I1524,_312_Table3,MATCH('312'!$V$16,_312_Table3_ColumnLookup,0),FALSE),
  IF(AND(VALUE(LEFT($A1524,3))=312,LEN($I1524)=4,$B1524="Q"),VLOOKUP($I1524,_312_Table3,MATCH('312'!$X$16,_312_Table3_ColumnLookup,0),FALSE),
  IF(AND(VALUE(LEFT($A1524,3))=312,LEN($I1524)=4),VLOOKUP($I1524,_312_Table3,MATCH(LEFT($B1524,1),_312_Table3_ColumnLookup,0),FALSE)
+N("312"),
  IF(VALUE(LEFT($A1524,3))=313,VLOOKUP(VALUE(MID($B1524,2,1)),_313_Table3,MATCH(MID($B1524,1,1),_313_Table3_ColumnLookup,0),FALSE)
+N("313"),
  IF(AND(VALUE(LEFT($A1524,3))=314,LEN($B1524)=3),VLOOKUP(VALUE(MID($B1524,2,2)),_314_Table3,MATCH(MID($B1524,1,1),_314_Table3_ColumnLookup,0),FALSE),
  IF(VALUE(LEFT($A1524,3))=314,VLOOKUP(VALUE(MID($B1524,2,1)),_314_Table3,MATCH(MID($B1524,1,1),_314_Table3_ColumnLookup,0),FALSE)
+N("314"),
""))))))))))))))))))))))))</f>
        <v>#N/A</v>
      </c>
      <c r="H1524" s="321" t="str">
        <f>IFERROR(
IF(ISERROR($D1524)=FALSE,$D1524,IF(ISERROR($E1524)=FALSE,$E1524,IF(ISERROR($F1524)=FALSE,$F1524
+N("012 checkboxes"),
IF(
IF(OR(LEFT($A1524,9)="Syndicate",LEFT($A1524,12)="NewSyndicate"),VLOOKUP($A1524,'012'!$J:$ZW,MATCH("Link to button",'012'!$J$1:$ZW$1,0),0)
+N("309 checkbox"),
IF($C1524="309 LCR Summary0",VLOOKUP("Notes990",'309'!$P:$ZZ,MATCH("Link to button",'309'!$P$1:$ZZ$1,0),0)
+N("313 checkboxes"),
IF($C1524="313 Financial Information0LcmVsScr",IF($C1524="309 LCR Summary0",VLOOKUP("LcmVsScr",'309'!$N:$ZZ,MATCH("Link to button",'309'!$N$1:$ZZ$1,0),0),
IF($C1524="313 Financial Information0LcrDocAttached",IF($C1524="309 LCR Summary0",VLOOKUP("LcrDocAttached",'309'!$N:$ZZ,MATCH("Link to button",'309'!$N$1:$ZZ$1,0),
0)))))))=1,TRUE,FALSE)
))),"")</f>
        <v/>
      </c>
    </row>
    <row r="1525" spans="1:8">
      <c r="A1525" s="237" t="e">
        <f>VLOOKUP($G1525,CSVLookups!$B:$R,MATCH(A$1,CSVLookups!$B$1:$R$1,0),FALSE)</f>
        <v>#N/A</v>
      </c>
      <c r="B1525" s="237" t="e">
        <f>VLOOKUP($G1525,CSVLookups!$B:$R,MATCH(B$1,CSVLookups!$B$1:$R$1,0),FALSE)</f>
        <v>#N/A</v>
      </c>
      <c r="C1525" s="238" t="e">
        <f t="shared" si="24"/>
        <v>#N/A</v>
      </c>
      <c r="D1525" s="238" t="e">
        <f>IF(AND(VALUE(LEFT($A1525,3))=309,LEN($B1525)=3),VLOOKUP(VALUE(MID($B1525,2,2)),_309_Table1,MATCH(MID($B1525,1,1),_309_Table1_ColumnLookup,0),FALSE),
  IF($C1525="309 LCR SummaryA",OneYearSCR,IF($C1525="309 LCR SummaryB",UltimateSCR,IF(VALUE(LEFT($A1525,3))=309,VLOOKUP(VALUE(MID($B1525,2,1)),_309_Table1,MATCH(MID($B1525,1,1),_309_Table1_ColumnLookup,0),FALSE)
+N("309"),
  IF(VALUE(LEFT($A1525,3))=310,VLOOKUP(VALUE(MID($B1525,2,1)),_310_Table1,MATCH(MID($B1525,1,1),_310_Table1_ColumnLookup,0),FALSE)
+N("310"),
  IF(AND(VALUE(LEFT($A1525,3))=311,LEN($I1525)=4),VLOOKUP($I1525,_311_Table1,MATCH($B1525,_311_Table1_ColumnLookup,0),FALSE),
  IF(AND(VALUE(LEFT($A1525,3))=311,OR($B1525="I2",$B1525="J2",$B1525="K2",$B1525="L2")),VLOOKUP('311'!$G$58,_311_Table1,MATCH(MID($B1525,1,1),_311_Table1_ColumnLookup,0),FALSE),
  IF(AND(VALUE(LEFT($A1525,3))=311,RIGHT($B1525,5)="Total"),VLOOKUP('311'!$G$59,_311_Table1,MATCH(MID($B1525,1,1),_311_Table1_ColumnLookup,0),FALSE),
  IF(VALUE(LEFT($A1525,3))=311,VLOOKUP(VALUE(MID($B1525,2,1)),_311_Table1,MATCH(MID($B1525,1,1),_311_Table1_ColumnLookup,0),FALSE)
+N("311"),
  IF(AND(VALUE(LEFT($A1525,3))=312,LEFT($G1525,10)="Unincepted",$B1525="G "),VLOOKUP(" ULO",_312_Table1,MATCH('312'!$N$16,_312_Table1_ColumnLookup,0),FALSE),
  IF(AND(VALUE(LEFT($A1525,3))=312,LEFT($G1525,10)="Unincepted",$B1525="O "),VLOOKUP(" ULO",_312_Table1,MATCH('312'!$V$16,_312_Table1_ColumnLookup,0),FALSE),
  IF(AND(VALUE(LEFT($A1525,3))=312,LEFT($G1525,10)="Unincepted",$B1525="Q "),VLOOKUP(" ULO",_312_Table1,MATCH('312'!$X$16,_312_Table1_ColumnLookup,0),FALSE),
  IF(AND(VALUE(LEFT($A1525,3))=312,LEFT($G1525,10)="Unincepted"),VLOOKUP(" ULO",_312_Table1,MATCH(LEFT($B1525,1),_312_Table1_ColumnLookup,0),FALSE),
  IF(AND(VALUE(LEFT($A1525,3))=312,LEFT($G1525,5)="Total",$B1525="G "),VLOOKUP('312'!$F$80,_312_Table1,MATCH('312'!$N$16,_312_Table1_ColumnLookup,0),FALSE),
  IF(AND(VALUE(LEFT($A1525,3))=312,LEFT($G1525,5)="Total",$B1525="O "),VLOOKUP('312'!$F$80,_312_Table1,MATCH('312'!$V$16,_312_Table1_ColumnLookup,0),FALSE),
  IF(AND(VALUE(LEFT($A1525,3))=312,LEFT($G1525,5)="Total",$B1525="Q "),VLOOKUP('312'!$F$80,_312_Table1,MATCH('312'!$X$16,_312_Table1_ColumnLookup,0),FALSE),
  IF(AND(VALUE(LEFT($A1525,3))=312,LEFT($G1525,5)="Total"),VLOOKUP('312'!$F$80,_312_Table1,MATCH(LEFT($B1525,1),_312_Table1_ColumnLookup,0),FALSE),
  IF(AND(VALUE(LEFT($A1525,3))=312,LEN($I1525)=4,$B1525="G"),VLOOKUP($I1525,_312_Table1,MATCH('312'!$N$16,_312_Table1_ColumnLookup,0),FALSE),
  IF(AND(VALUE(LEFT($A1525,3))=312,LEN($I1525)=4,$B1525="O"),VLOOKUP($I1525,_312_Table1,MATCH('312'!$V$16,_312_Table1_ColumnLookup,0),FALSE),
  IF(AND(VALUE(LEFT($A1525,3))=312,LEN($I1525)=4,$B1525="Q"),VLOOKUP($I1525,_312_Table1,MATCH('312'!$X$16,_312_Table1_ColumnLookup,0),FALSE),
  IF(AND(VALUE(LEFT($A1525,3))=312,LEN($I1525)=4),VLOOKUP($I1525,_312_Table1,MATCH(LEFT($B1525,1),_312_Table1_ColumnLookup,0),FALSE)
+N("312"),
  IF(VALUE(LEFT($A1525,3))=313,VLOOKUP(VALUE(MID($B1525,2,1)),_313_Table1,MATCH(MID($B1525,1,1),_313_Table1_ColumnLookup,0),FALSE)
+N("313"),
  IF(AND(VALUE(LEFT($A1525,3))=314,LEN($B1525)=3),VLOOKUP(VALUE(MID($B1525,2,2)),_314_Table1,MATCH(MID($B1525,1,1),_314_Table1_ColumnLookup,0),FALSE),
  IF(VALUE(LEFT($A1525,3))=314,VLOOKUP(VALUE(MID($B1525,2,1)),_314_Table1,MATCH(MID($B1525,1,1),_314_Table1_ColumnLookup,0),FALSE)
+N("314"),
""))))))))))))))))))))))))</f>
        <v>#N/A</v>
      </c>
      <c r="E1525" s="238" t="e">
        <f>IF(AND(VALUE(LEFT($A1525,3))=309,LEN($B1525)=3),VLOOKUP(VALUE(MID($B1525,2,2)),_309_Table2,MATCH(MID($B1525,1,1),_309_Table2_ColumnLookup,0),FALSE),
  IF($C1525="309 LCR SummaryA",OneYearSCR,IF($C1525="309 LCR SummaryB",UltimateSCR,IF(VALUE(LEFT($A1525,3))=309,VLOOKUP(VALUE(MID($B1525,2,1)),_309_Table2,MATCH(MID($B1525,1,1),_309_Table2_ColumnLookup,0),FALSE)
+N("309"),
  IF(VALUE(LEFT($A1525,3))=310,VLOOKUP(VALUE(MID($B1525,2,1)),_310_Table2,MATCH(MID($B1525,1,1),_310_Table2_ColumnLookup,0),FALSE)
+N("310"),
  IF(AND(VALUE(LEFT($A1525,3))=311,LEN($I1525)=4),VLOOKUP($I1525,_311_Table2,MATCH($B1525,_311_Table2_ColumnLookup,0),FALSE),
  IF(AND(VALUE(LEFT($A1525,3))=311,OR($B1525="I2",$B1525="J2",$B1525="K2",$B1525="L2")),VLOOKUP('311'!$G$58,_311_Table2,MATCH(MID($B1525,1,1),_311_Table2_ColumnLookup,0),FALSE),
  IF(AND(VALUE(LEFT($A1525,3))=311,RIGHT($B1525,5)="Total"),VLOOKUP('311'!$G$59,_311_Table2,MATCH(MID($B1525,1,1),_311_Table2_ColumnLookup,0),FALSE),
  IF(VALUE(LEFT($A1525,3))=311,VLOOKUP(VALUE(MID($B1525,2,1)),_311_Table2,MATCH(MID($B1525,1,1),_311_Table2_ColumnLookup,0),FALSE)
+N("311"),
  IF(AND(VALUE(LEFT($A1525,3))=312,LEFT($G1525,10)="Unincepted",$B1525="G "),VLOOKUP(" ULO",_312_Table2,MATCH('312'!$N$16,_312_Table2_ColumnLookup,0),FALSE),
  IF(AND(VALUE(LEFT($A1525,3))=312,LEFT($G1525,10)="Unincepted",$B1525="O "),VLOOKUP(" ULO",_312_Table2,MATCH('312'!$V$16,_312_Table2_ColumnLookup,0),FALSE),
  IF(AND(VALUE(LEFT($A1525,3))=312,LEFT($G1525,10)="Unincepted",$B1525="Q "),VLOOKUP(" ULO",_312_Table2,MATCH('312'!$X$16,_312_Table2_ColumnLookup,0),FALSE),
  IF(AND(VALUE(LEFT($A1525,3))=312,LEFT($G1525,10)="Unincepted"),VLOOKUP(" ULO",_312_Table2,MATCH(LEFT($B1525,1),_312_Table2_ColumnLookup,0),FALSE),
  IF(AND(VALUE(LEFT($A1525,3))=312,LEFT($G1525,5)="Total",$B1525="G "),VLOOKUP('312'!$F$80,_312_Table2,MATCH('312'!$N$16,_312_Table2_ColumnLookup,0),FALSE),
  IF(AND(VALUE(LEFT($A1525,3))=312,LEFT($G1525,5)="Total",$B1525="O "),VLOOKUP('312'!$F$80,_312_Table2,MATCH('312'!$V$16,_312_Table2_ColumnLookup,0),FALSE),
  IF(AND(VALUE(LEFT($A1525,3))=312,LEFT($G1525,5)="Total",$B1525="Q "),VLOOKUP('312'!$F$80,_312_Table2,MATCH('312'!$X$16,_312_Table2_ColumnLookup,0),FALSE),
  IF(AND(VALUE(LEFT($A1525,3))=312,LEFT($G1525,5)="Total"),VLOOKUP('312'!$F$80,_312_Table2,MATCH(LEFT($B1525,1),_312_Table2_ColumnLookup,0),FALSE),
  IF(AND(VALUE(LEFT($A1525,3))=312,LEN($I1525)=4,$B1525="G"),VLOOKUP($I1525,_312_Table2,MATCH('312'!$N$16,_312_Table2_ColumnLookup,0),FALSE),
  IF(AND(VALUE(LEFT($A1525,3))=312,LEN($I1525)=4,$B1525="O"),VLOOKUP($I1525,_312_Table2,MATCH('312'!$V$16,_312_Table2_ColumnLookup,0),FALSE),
  IF(AND(VALUE(LEFT($A1525,3))=312,LEN($I1525)=4,$B1525="Q"),VLOOKUP($I1525,_312_Table2,MATCH('312'!$X$16,_312_Table2_ColumnLookup,0),FALSE),
  IF(AND(VALUE(LEFT($A1525,3))=312,LEN($I1525)=4),VLOOKUP($I1525,_312_Table2,MATCH(LEFT($B1525,1),_312_Table2_ColumnLookup,0),FALSE)
+N("312"),
  IF(VALUE(LEFT($A1525,3))=313,VLOOKUP(VALUE(MID($B1525,2,1)),_313_Table2,MATCH(MID($B1525,1,1),_313_Table2_ColumnLookup,0),FALSE)
+N("313"),
  IF(AND(VALUE(LEFT($A1525,3))=314,LEN($B1525)=3),VLOOKUP(VALUE(MID($B1525,2,2)),_314_Table2,MATCH(MID($B1525,1,1),_314_Table2_ColumnLookup,0),FALSE),
  IF(VALUE(LEFT($A1525,3))=314,VLOOKUP(VALUE(MID($B1525,2,1)),_314_Table2,MATCH(MID($B1525,1,1),_314_Table2_ColumnLookup,0),FALSE)
+N("314"),
""))))))))))))))))))))))))</f>
        <v>#N/A</v>
      </c>
      <c r="F1525" s="238" t="e">
        <f>IF(AND(VALUE(LEFT($A1525,3))=309,LEN($B1525)=3),VLOOKUP(VALUE(MID($B1525,2,2)),_309_Table3,MATCH(MID($B1525,1,1),_309_Table3_ColumnLookup,0),FALSE),
  IF($C1525="309 LCR SummaryA",OneYearSCR,IF($C1525="309 LCR SummaryB",UltimateSCR,IF(VALUE(LEFT($A1525,3))=309,VLOOKUP(VALUE(MID($B1525,2,1)),_309_Table3,MATCH(MID($B1525,1,1),_309_Table3_ColumnLookup,0),FALSE)
+N("309"),
  IF(VALUE(LEFT($A1525,3))=310,VLOOKUP(VALUE(MID($B1525,2,1)),_310_Table3,MATCH(MID($B1525,1,1),_310_Table3_ColumnLookup,0),FALSE)
+N("310"),
  IF(AND(VALUE(LEFT($A1525,3))=311,LEN($I1525)=4),VLOOKUP($I1525,_311_Table3,MATCH($B1525,_311_Table3_ColumnLookup,0),FALSE),
  IF(AND(VALUE(LEFT($A1525,3))=311,OR($B1525="I2",$B1525="J2",$B1525="K2",$B1525="L2")),VLOOKUP('311'!$G$58,_311_Table3,MATCH(MID($B1525,1,1),_311_Table3_ColumnLookup,0),FALSE),
  IF(AND(VALUE(LEFT($A1525,3))=311,RIGHT($B1525,5)="Total"),VLOOKUP('311'!$G$59,_311_Table3,MATCH(MID($B1525,1,1),_311_Table3_ColumnLookup,0),FALSE),
  IF(VALUE(LEFT($A1525,3))=311,VLOOKUP(VALUE(MID($B1525,2,1)),_311_Table3,MATCH(MID($B1525,1,1),_311_Table3_ColumnLookup,0),FALSE)
+N("311"),
  IF(AND(VALUE(LEFT($A1525,3))=312,LEFT($G1525,10)="Unincepted",$B1525="G "),VLOOKUP(" ULO",_312_Table3,MATCH('312'!$N$16,_312_Table3_ColumnLookup,0),FALSE),
  IF(AND(VALUE(LEFT($A1525,3))=312,LEFT($G1525,10)="Unincepted",$B1525="O "),VLOOKUP(" ULO",_312_Table3,MATCH('312'!$V$16,_312_Table3_ColumnLookup,0),FALSE),
  IF(AND(VALUE(LEFT($A1525,3))=312,LEFT($G1525,10)="Unincepted",$B1525="Q "),VLOOKUP(" ULO",_312_Table3,MATCH('312'!$X$16,_312_Table3_ColumnLookup,0),FALSE),
  IF(AND(VALUE(LEFT($A1525,3))=312,LEFT($G1525,10)="Unincepted"),VLOOKUP(" ULO",_312_Table3,MATCH(LEFT($B1525,1),_312_Table3_ColumnLookup,0),FALSE),
  IF(AND(VALUE(LEFT($A1525,3))=312,LEFT($G1525,5)="Total",$B1525="G "),VLOOKUP('312'!$F$80,_312_Table3,MATCH('312'!$N$16,_312_Table3_ColumnLookup,0),FALSE),
  IF(AND(VALUE(LEFT($A1525,3))=312,LEFT($G1525,5)="Total",$B1525="O "),VLOOKUP('312'!$F$80,_312_Table3,MATCH('312'!$V$16,_312_Table3_ColumnLookup,0),FALSE),
  IF(AND(VALUE(LEFT($A1525,3))=312,LEFT($G1525,5)="Total",$B1525="Q "),VLOOKUP('312'!$F$80,_312_Table3,MATCH('312'!$X$16,_312_Table3_ColumnLookup,0),FALSE),
  IF(AND(VALUE(LEFT($A1525,3))=312,LEFT($G1525,5)="Total"),VLOOKUP('312'!$F$80,_312_Table3,MATCH(LEFT($B1525,1),_312_Table3_ColumnLookup,0),FALSE),
  IF(AND(VALUE(LEFT($A1525,3))=312,LEN($I1525)=4,$B1525="G"),VLOOKUP($I1525,_312_Table3,MATCH('312'!$N$16,_312_Table3_ColumnLookup,0),FALSE),
  IF(AND(VALUE(LEFT($A1525,3))=312,LEN($I1525)=4,$B1525="O"),VLOOKUP($I1525,_312_Table3,MATCH('312'!$V$16,_312_Table3_ColumnLookup,0),FALSE),
  IF(AND(VALUE(LEFT($A1525,3))=312,LEN($I1525)=4,$B1525="Q"),VLOOKUP($I1525,_312_Table3,MATCH('312'!$X$16,_312_Table3_ColumnLookup,0),FALSE),
  IF(AND(VALUE(LEFT($A1525,3))=312,LEN($I1525)=4),VLOOKUP($I1525,_312_Table3,MATCH(LEFT($B1525,1),_312_Table3_ColumnLookup,0),FALSE)
+N("312"),
  IF(VALUE(LEFT($A1525,3))=313,VLOOKUP(VALUE(MID($B1525,2,1)),_313_Table3,MATCH(MID($B1525,1,1),_313_Table3_ColumnLookup,0),FALSE)
+N("313"),
  IF(AND(VALUE(LEFT($A1525,3))=314,LEN($B1525)=3),VLOOKUP(VALUE(MID($B1525,2,2)),_314_Table3,MATCH(MID($B1525,1,1),_314_Table3_ColumnLookup,0),FALSE),
  IF(VALUE(LEFT($A1525,3))=314,VLOOKUP(VALUE(MID($B1525,2,1)),_314_Table3,MATCH(MID($B1525,1,1),_314_Table3_ColumnLookup,0),FALSE)
+N("314"),
""))))))))))))))))))))))))</f>
        <v>#N/A</v>
      </c>
      <c r="H1525" s="321" t="str">
        <f>IFERROR(
IF(ISERROR($D1525)=FALSE,$D1525,IF(ISERROR($E1525)=FALSE,$E1525,IF(ISERROR($F1525)=FALSE,$F1525
+N("012 checkboxes"),
IF(
IF(OR(LEFT($A1525,9)="Syndicate",LEFT($A1525,12)="NewSyndicate"),VLOOKUP($A1525,'012'!$J:$ZW,MATCH("Link to button",'012'!$J$1:$ZW$1,0),0)
+N("309 checkbox"),
IF($C1525="309 LCR Summary0",VLOOKUP("Notes990",'309'!$P:$ZZ,MATCH("Link to button",'309'!$P$1:$ZZ$1,0),0)
+N("313 checkboxes"),
IF($C1525="313 Financial Information0LcmVsScr",IF($C1525="309 LCR Summary0",VLOOKUP("LcmVsScr",'309'!$N:$ZZ,MATCH("Link to button",'309'!$N$1:$ZZ$1,0),0),
IF($C1525="313 Financial Information0LcrDocAttached",IF($C1525="309 LCR Summary0",VLOOKUP("LcrDocAttached",'309'!$N:$ZZ,MATCH("Link to button",'309'!$N$1:$ZZ$1,0),
0)))))))=1,TRUE,FALSE)
))),"")</f>
        <v/>
      </c>
    </row>
    <row r="1526" spans="1:8">
      <c r="A1526" s="237" t="e">
        <f>VLOOKUP($G1526,CSVLookups!$B:$R,MATCH(A$1,CSVLookups!$B$1:$R$1,0),FALSE)</f>
        <v>#N/A</v>
      </c>
      <c r="B1526" s="237" t="e">
        <f>VLOOKUP($G1526,CSVLookups!$B:$R,MATCH(B$1,CSVLookups!$B$1:$R$1,0),FALSE)</f>
        <v>#N/A</v>
      </c>
      <c r="C1526" s="238" t="e">
        <f t="shared" si="24"/>
        <v>#N/A</v>
      </c>
      <c r="D1526" s="238" t="e">
        <f>IF(AND(VALUE(LEFT($A1526,3))=309,LEN($B1526)=3),VLOOKUP(VALUE(MID($B1526,2,2)),_309_Table1,MATCH(MID($B1526,1,1),_309_Table1_ColumnLookup,0),FALSE),
  IF($C1526="309 LCR SummaryA",OneYearSCR,IF($C1526="309 LCR SummaryB",UltimateSCR,IF(VALUE(LEFT($A1526,3))=309,VLOOKUP(VALUE(MID($B1526,2,1)),_309_Table1,MATCH(MID($B1526,1,1),_309_Table1_ColumnLookup,0),FALSE)
+N("309"),
  IF(VALUE(LEFT($A1526,3))=310,VLOOKUP(VALUE(MID($B1526,2,1)),_310_Table1,MATCH(MID($B1526,1,1),_310_Table1_ColumnLookup,0),FALSE)
+N("310"),
  IF(AND(VALUE(LEFT($A1526,3))=311,LEN($I1526)=4),VLOOKUP($I1526,_311_Table1,MATCH($B1526,_311_Table1_ColumnLookup,0),FALSE),
  IF(AND(VALUE(LEFT($A1526,3))=311,OR($B1526="I2",$B1526="J2",$B1526="K2",$B1526="L2")),VLOOKUP('311'!$G$58,_311_Table1,MATCH(MID($B1526,1,1),_311_Table1_ColumnLookup,0),FALSE),
  IF(AND(VALUE(LEFT($A1526,3))=311,RIGHT($B1526,5)="Total"),VLOOKUP('311'!$G$59,_311_Table1,MATCH(MID($B1526,1,1),_311_Table1_ColumnLookup,0),FALSE),
  IF(VALUE(LEFT($A1526,3))=311,VLOOKUP(VALUE(MID($B1526,2,1)),_311_Table1,MATCH(MID($B1526,1,1),_311_Table1_ColumnLookup,0),FALSE)
+N("311"),
  IF(AND(VALUE(LEFT($A1526,3))=312,LEFT($G1526,10)="Unincepted",$B1526="G "),VLOOKUP(" ULO",_312_Table1,MATCH('312'!$N$16,_312_Table1_ColumnLookup,0),FALSE),
  IF(AND(VALUE(LEFT($A1526,3))=312,LEFT($G1526,10)="Unincepted",$B1526="O "),VLOOKUP(" ULO",_312_Table1,MATCH('312'!$V$16,_312_Table1_ColumnLookup,0),FALSE),
  IF(AND(VALUE(LEFT($A1526,3))=312,LEFT($G1526,10)="Unincepted",$B1526="Q "),VLOOKUP(" ULO",_312_Table1,MATCH('312'!$X$16,_312_Table1_ColumnLookup,0),FALSE),
  IF(AND(VALUE(LEFT($A1526,3))=312,LEFT($G1526,10)="Unincepted"),VLOOKUP(" ULO",_312_Table1,MATCH(LEFT($B1526,1),_312_Table1_ColumnLookup,0),FALSE),
  IF(AND(VALUE(LEFT($A1526,3))=312,LEFT($G1526,5)="Total",$B1526="G "),VLOOKUP('312'!$F$80,_312_Table1,MATCH('312'!$N$16,_312_Table1_ColumnLookup,0),FALSE),
  IF(AND(VALUE(LEFT($A1526,3))=312,LEFT($G1526,5)="Total",$B1526="O "),VLOOKUP('312'!$F$80,_312_Table1,MATCH('312'!$V$16,_312_Table1_ColumnLookup,0),FALSE),
  IF(AND(VALUE(LEFT($A1526,3))=312,LEFT($G1526,5)="Total",$B1526="Q "),VLOOKUP('312'!$F$80,_312_Table1,MATCH('312'!$X$16,_312_Table1_ColumnLookup,0),FALSE),
  IF(AND(VALUE(LEFT($A1526,3))=312,LEFT($G1526,5)="Total"),VLOOKUP('312'!$F$80,_312_Table1,MATCH(LEFT($B1526,1),_312_Table1_ColumnLookup,0),FALSE),
  IF(AND(VALUE(LEFT($A1526,3))=312,LEN($I1526)=4,$B1526="G"),VLOOKUP($I1526,_312_Table1,MATCH('312'!$N$16,_312_Table1_ColumnLookup,0),FALSE),
  IF(AND(VALUE(LEFT($A1526,3))=312,LEN($I1526)=4,$B1526="O"),VLOOKUP($I1526,_312_Table1,MATCH('312'!$V$16,_312_Table1_ColumnLookup,0),FALSE),
  IF(AND(VALUE(LEFT($A1526,3))=312,LEN($I1526)=4,$B1526="Q"),VLOOKUP($I1526,_312_Table1,MATCH('312'!$X$16,_312_Table1_ColumnLookup,0),FALSE),
  IF(AND(VALUE(LEFT($A1526,3))=312,LEN($I1526)=4),VLOOKUP($I1526,_312_Table1,MATCH(LEFT($B1526,1),_312_Table1_ColumnLookup,0),FALSE)
+N("312"),
  IF(VALUE(LEFT($A1526,3))=313,VLOOKUP(VALUE(MID($B1526,2,1)),_313_Table1,MATCH(MID($B1526,1,1),_313_Table1_ColumnLookup,0),FALSE)
+N("313"),
  IF(AND(VALUE(LEFT($A1526,3))=314,LEN($B1526)=3),VLOOKUP(VALUE(MID($B1526,2,2)),_314_Table1,MATCH(MID($B1526,1,1),_314_Table1_ColumnLookup,0),FALSE),
  IF(VALUE(LEFT($A1526,3))=314,VLOOKUP(VALUE(MID($B1526,2,1)),_314_Table1,MATCH(MID($B1526,1,1),_314_Table1_ColumnLookup,0),FALSE)
+N("314"),
""))))))))))))))))))))))))</f>
        <v>#N/A</v>
      </c>
      <c r="E1526" s="238" t="e">
        <f>IF(AND(VALUE(LEFT($A1526,3))=309,LEN($B1526)=3),VLOOKUP(VALUE(MID($B1526,2,2)),_309_Table2,MATCH(MID($B1526,1,1),_309_Table2_ColumnLookup,0),FALSE),
  IF($C1526="309 LCR SummaryA",OneYearSCR,IF($C1526="309 LCR SummaryB",UltimateSCR,IF(VALUE(LEFT($A1526,3))=309,VLOOKUP(VALUE(MID($B1526,2,1)),_309_Table2,MATCH(MID($B1526,1,1),_309_Table2_ColumnLookup,0),FALSE)
+N("309"),
  IF(VALUE(LEFT($A1526,3))=310,VLOOKUP(VALUE(MID($B1526,2,1)),_310_Table2,MATCH(MID($B1526,1,1),_310_Table2_ColumnLookup,0),FALSE)
+N("310"),
  IF(AND(VALUE(LEFT($A1526,3))=311,LEN($I1526)=4),VLOOKUP($I1526,_311_Table2,MATCH($B1526,_311_Table2_ColumnLookup,0),FALSE),
  IF(AND(VALUE(LEFT($A1526,3))=311,OR($B1526="I2",$B1526="J2",$B1526="K2",$B1526="L2")),VLOOKUP('311'!$G$58,_311_Table2,MATCH(MID($B1526,1,1),_311_Table2_ColumnLookup,0),FALSE),
  IF(AND(VALUE(LEFT($A1526,3))=311,RIGHT($B1526,5)="Total"),VLOOKUP('311'!$G$59,_311_Table2,MATCH(MID($B1526,1,1),_311_Table2_ColumnLookup,0),FALSE),
  IF(VALUE(LEFT($A1526,3))=311,VLOOKUP(VALUE(MID($B1526,2,1)),_311_Table2,MATCH(MID($B1526,1,1),_311_Table2_ColumnLookup,0),FALSE)
+N("311"),
  IF(AND(VALUE(LEFT($A1526,3))=312,LEFT($G1526,10)="Unincepted",$B1526="G "),VLOOKUP(" ULO",_312_Table2,MATCH('312'!$N$16,_312_Table2_ColumnLookup,0),FALSE),
  IF(AND(VALUE(LEFT($A1526,3))=312,LEFT($G1526,10)="Unincepted",$B1526="O "),VLOOKUP(" ULO",_312_Table2,MATCH('312'!$V$16,_312_Table2_ColumnLookup,0),FALSE),
  IF(AND(VALUE(LEFT($A1526,3))=312,LEFT($G1526,10)="Unincepted",$B1526="Q "),VLOOKUP(" ULO",_312_Table2,MATCH('312'!$X$16,_312_Table2_ColumnLookup,0),FALSE),
  IF(AND(VALUE(LEFT($A1526,3))=312,LEFT($G1526,10)="Unincepted"),VLOOKUP(" ULO",_312_Table2,MATCH(LEFT($B1526,1),_312_Table2_ColumnLookup,0),FALSE),
  IF(AND(VALUE(LEFT($A1526,3))=312,LEFT($G1526,5)="Total",$B1526="G "),VLOOKUP('312'!$F$80,_312_Table2,MATCH('312'!$N$16,_312_Table2_ColumnLookup,0),FALSE),
  IF(AND(VALUE(LEFT($A1526,3))=312,LEFT($G1526,5)="Total",$B1526="O "),VLOOKUP('312'!$F$80,_312_Table2,MATCH('312'!$V$16,_312_Table2_ColumnLookup,0),FALSE),
  IF(AND(VALUE(LEFT($A1526,3))=312,LEFT($G1526,5)="Total",$B1526="Q "),VLOOKUP('312'!$F$80,_312_Table2,MATCH('312'!$X$16,_312_Table2_ColumnLookup,0),FALSE),
  IF(AND(VALUE(LEFT($A1526,3))=312,LEFT($G1526,5)="Total"),VLOOKUP('312'!$F$80,_312_Table2,MATCH(LEFT($B1526,1),_312_Table2_ColumnLookup,0),FALSE),
  IF(AND(VALUE(LEFT($A1526,3))=312,LEN($I1526)=4,$B1526="G"),VLOOKUP($I1526,_312_Table2,MATCH('312'!$N$16,_312_Table2_ColumnLookup,0),FALSE),
  IF(AND(VALUE(LEFT($A1526,3))=312,LEN($I1526)=4,$B1526="O"),VLOOKUP($I1526,_312_Table2,MATCH('312'!$V$16,_312_Table2_ColumnLookup,0),FALSE),
  IF(AND(VALUE(LEFT($A1526,3))=312,LEN($I1526)=4,$B1526="Q"),VLOOKUP($I1526,_312_Table2,MATCH('312'!$X$16,_312_Table2_ColumnLookup,0),FALSE),
  IF(AND(VALUE(LEFT($A1526,3))=312,LEN($I1526)=4),VLOOKUP($I1526,_312_Table2,MATCH(LEFT($B1526,1),_312_Table2_ColumnLookup,0),FALSE)
+N("312"),
  IF(VALUE(LEFT($A1526,3))=313,VLOOKUP(VALUE(MID($B1526,2,1)),_313_Table2,MATCH(MID($B1526,1,1),_313_Table2_ColumnLookup,0),FALSE)
+N("313"),
  IF(AND(VALUE(LEFT($A1526,3))=314,LEN($B1526)=3),VLOOKUP(VALUE(MID($B1526,2,2)),_314_Table2,MATCH(MID($B1526,1,1),_314_Table2_ColumnLookup,0),FALSE),
  IF(VALUE(LEFT($A1526,3))=314,VLOOKUP(VALUE(MID($B1526,2,1)),_314_Table2,MATCH(MID($B1526,1,1),_314_Table2_ColumnLookup,0),FALSE)
+N("314"),
""))))))))))))))))))))))))</f>
        <v>#N/A</v>
      </c>
      <c r="F1526" s="238" t="e">
        <f>IF(AND(VALUE(LEFT($A1526,3))=309,LEN($B1526)=3),VLOOKUP(VALUE(MID($B1526,2,2)),_309_Table3,MATCH(MID($B1526,1,1),_309_Table3_ColumnLookup,0),FALSE),
  IF($C1526="309 LCR SummaryA",OneYearSCR,IF($C1526="309 LCR SummaryB",UltimateSCR,IF(VALUE(LEFT($A1526,3))=309,VLOOKUP(VALUE(MID($B1526,2,1)),_309_Table3,MATCH(MID($B1526,1,1),_309_Table3_ColumnLookup,0),FALSE)
+N("309"),
  IF(VALUE(LEFT($A1526,3))=310,VLOOKUP(VALUE(MID($B1526,2,1)),_310_Table3,MATCH(MID($B1526,1,1),_310_Table3_ColumnLookup,0),FALSE)
+N("310"),
  IF(AND(VALUE(LEFT($A1526,3))=311,LEN($I1526)=4),VLOOKUP($I1526,_311_Table3,MATCH($B1526,_311_Table3_ColumnLookup,0),FALSE),
  IF(AND(VALUE(LEFT($A1526,3))=311,OR($B1526="I2",$B1526="J2",$B1526="K2",$B1526="L2")),VLOOKUP('311'!$G$58,_311_Table3,MATCH(MID($B1526,1,1),_311_Table3_ColumnLookup,0),FALSE),
  IF(AND(VALUE(LEFT($A1526,3))=311,RIGHT($B1526,5)="Total"),VLOOKUP('311'!$G$59,_311_Table3,MATCH(MID($B1526,1,1),_311_Table3_ColumnLookup,0),FALSE),
  IF(VALUE(LEFT($A1526,3))=311,VLOOKUP(VALUE(MID($B1526,2,1)),_311_Table3,MATCH(MID($B1526,1,1),_311_Table3_ColumnLookup,0),FALSE)
+N("311"),
  IF(AND(VALUE(LEFT($A1526,3))=312,LEFT($G1526,10)="Unincepted",$B1526="G "),VLOOKUP(" ULO",_312_Table3,MATCH('312'!$N$16,_312_Table3_ColumnLookup,0),FALSE),
  IF(AND(VALUE(LEFT($A1526,3))=312,LEFT($G1526,10)="Unincepted",$B1526="O "),VLOOKUP(" ULO",_312_Table3,MATCH('312'!$V$16,_312_Table3_ColumnLookup,0),FALSE),
  IF(AND(VALUE(LEFT($A1526,3))=312,LEFT($G1526,10)="Unincepted",$B1526="Q "),VLOOKUP(" ULO",_312_Table3,MATCH('312'!$X$16,_312_Table3_ColumnLookup,0),FALSE),
  IF(AND(VALUE(LEFT($A1526,3))=312,LEFT($G1526,10)="Unincepted"),VLOOKUP(" ULO",_312_Table3,MATCH(LEFT($B1526,1),_312_Table3_ColumnLookup,0),FALSE),
  IF(AND(VALUE(LEFT($A1526,3))=312,LEFT($G1526,5)="Total",$B1526="G "),VLOOKUP('312'!$F$80,_312_Table3,MATCH('312'!$N$16,_312_Table3_ColumnLookup,0),FALSE),
  IF(AND(VALUE(LEFT($A1526,3))=312,LEFT($G1526,5)="Total",$B1526="O "),VLOOKUP('312'!$F$80,_312_Table3,MATCH('312'!$V$16,_312_Table3_ColumnLookup,0),FALSE),
  IF(AND(VALUE(LEFT($A1526,3))=312,LEFT($G1526,5)="Total",$B1526="Q "),VLOOKUP('312'!$F$80,_312_Table3,MATCH('312'!$X$16,_312_Table3_ColumnLookup,0),FALSE),
  IF(AND(VALUE(LEFT($A1526,3))=312,LEFT($G1526,5)="Total"),VLOOKUP('312'!$F$80,_312_Table3,MATCH(LEFT($B1526,1),_312_Table3_ColumnLookup,0),FALSE),
  IF(AND(VALUE(LEFT($A1526,3))=312,LEN($I1526)=4,$B1526="G"),VLOOKUP($I1526,_312_Table3,MATCH('312'!$N$16,_312_Table3_ColumnLookup,0),FALSE),
  IF(AND(VALUE(LEFT($A1526,3))=312,LEN($I1526)=4,$B1526="O"),VLOOKUP($I1526,_312_Table3,MATCH('312'!$V$16,_312_Table3_ColumnLookup,0),FALSE),
  IF(AND(VALUE(LEFT($A1526,3))=312,LEN($I1526)=4,$B1526="Q"),VLOOKUP($I1526,_312_Table3,MATCH('312'!$X$16,_312_Table3_ColumnLookup,0),FALSE),
  IF(AND(VALUE(LEFT($A1526,3))=312,LEN($I1526)=4),VLOOKUP($I1526,_312_Table3,MATCH(LEFT($B1526,1),_312_Table3_ColumnLookup,0),FALSE)
+N("312"),
  IF(VALUE(LEFT($A1526,3))=313,VLOOKUP(VALUE(MID($B1526,2,1)),_313_Table3,MATCH(MID($B1526,1,1),_313_Table3_ColumnLookup,0),FALSE)
+N("313"),
  IF(AND(VALUE(LEFT($A1526,3))=314,LEN($B1526)=3),VLOOKUP(VALUE(MID($B1526,2,2)),_314_Table3,MATCH(MID($B1526,1,1),_314_Table3_ColumnLookup,0),FALSE),
  IF(VALUE(LEFT($A1526,3))=314,VLOOKUP(VALUE(MID($B1526,2,1)),_314_Table3,MATCH(MID($B1526,1,1),_314_Table3_ColumnLookup,0),FALSE)
+N("314"),
""))))))))))))))))))))))))</f>
        <v>#N/A</v>
      </c>
      <c r="H1526" s="321" t="str">
        <f>IFERROR(
IF(ISERROR($D1526)=FALSE,$D1526,IF(ISERROR($E1526)=FALSE,$E1526,IF(ISERROR($F1526)=FALSE,$F1526
+N("012 checkboxes"),
IF(
IF(OR(LEFT($A1526,9)="Syndicate",LEFT($A1526,12)="NewSyndicate"),VLOOKUP($A1526,'012'!$J:$ZW,MATCH("Link to button",'012'!$J$1:$ZW$1,0),0)
+N("309 checkbox"),
IF($C1526="309 LCR Summary0",VLOOKUP("Notes990",'309'!$P:$ZZ,MATCH("Link to button",'309'!$P$1:$ZZ$1,0),0)
+N("313 checkboxes"),
IF($C1526="313 Financial Information0LcmVsScr",IF($C1526="309 LCR Summary0",VLOOKUP("LcmVsScr",'309'!$N:$ZZ,MATCH("Link to button",'309'!$N$1:$ZZ$1,0),0),
IF($C1526="313 Financial Information0LcrDocAttached",IF($C1526="309 LCR Summary0",VLOOKUP("LcrDocAttached",'309'!$N:$ZZ,MATCH("Link to button",'309'!$N$1:$ZZ$1,0),
0)))))))=1,TRUE,FALSE)
))),"")</f>
        <v/>
      </c>
    </row>
    <row r="1527" spans="1:8">
      <c r="A1527" s="237" t="e">
        <f>VLOOKUP($G1527,CSVLookups!$B:$R,MATCH(A$1,CSVLookups!$B$1:$R$1,0),FALSE)</f>
        <v>#N/A</v>
      </c>
      <c r="B1527" s="237" t="e">
        <f>VLOOKUP($G1527,CSVLookups!$B:$R,MATCH(B$1,CSVLookups!$B$1:$R$1,0),FALSE)</f>
        <v>#N/A</v>
      </c>
      <c r="C1527" s="238" t="e">
        <f t="shared" si="24"/>
        <v>#N/A</v>
      </c>
      <c r="D1527" s="238" t="e">
        <f>IF(AND(VALUE(LEFT($A1527,3))=309,LEN($B1527)=3),VLOOKUP(VALUE(MID($B1527,2,2)),_309_Table1,MATCH(MID($B1527,1,1),_309_Table1_ColumnLookup,0),FALSE),
  IF($C1527="309 LCR SummaryA",OneYearSCR,IF($C1527="309 LCR SummaryB",UltimateSCR,IF(VALUE(LEFT($A1527,3))=309,VLOOKUP(VALUE(MID($B1527,2,1)),_309_Table1,MATCH(MID($B1527,1,1),_309_Table1_ColumnLookup,0),FALSE)
+N("309"),
  IF(VALUE(LEFT($A1527,3))=310,VLOOKUP(VALUE(MID($B1527,2,1)),_310_Table1,MATCH(MID($B1527,1,1),_310_Table1_ColumnLookup,0),FALSE)
+N("310"),
  IF(AND(VALUE(LEFT($A1527,3))=311,LEN($I1527)=4),VLOOKUP($I1527,_311_Table1,MATCH($B1527,_311_Table1_ColumnLookup,0),FALSE),
  IF(AND(VALUE(LEFT($A1527,3))=311,OR($B1527="I2",$B1527="J2",$B1527="K2",$B1527="L2")),VLOOKUP('311'!$G$58,_311_Table1,MATCH(MID($B1527,1,1),_311_Table1_ColumnLookup,0),FALSE),
  IF(AND(VALUE(LEFT($A1527,3))=311,RIGHT($B1527,5)="Total"),VLOOKUP('311'!$G$59,_311_Table1,MATCH(MID($B1527,1,1),_311_Table1_ColumnLookup,0),FALSE),
  IF(VALUE(LEFT($A1527,3))=311,VLOOKUP(VALUE(MID($B1527,2,1)),_311_Table1,MATCH(MID($B1527,1,1),_311_Table1_ColumnLookup,0),FALSE)
+N("311"),
  IF(AND(VALUE(LEFT($A1527,3))=312,LEFT($G1527,10)="Unincepted",$B1527="G "),VLOOKUP(" ULO",_312_Table1,MATCH('312'!$N$16,_312_Table1_ColumnLookup,0),FALSE),
  IF(AND(VALUE(LEFT($A1527,3))=312,LEFT($G1527,10)="Unincepted",$B1527="O "),VLOOKUP(" ULO",_312_Table1,MATCH('312'!$V$16,_312_Table1_ColumnLookup,0),FALSE),
  IF(AND(VALUE(LEFT($A1527,3))=312,LEFT($G1527,10)="Unincepted",$B1527="Q "),VLOOKUP(" ULO",_312_Table1,MATCH('312'!$X$16,_312_Table1_ColumnLookup,0),FALSE),
  IF(AND(VALUE(LEFT($A1527,3))=312,LEFT($G1527,10)="Unincepted"),VLOOKUP(" ULO",_312_Table1,MATCH(LEFT($B1527,1),_312_Table1_ColumnLookup,0),FALSE),
  IF(AND(VALUE(LEFT($A1527,3))=312,LEFT($G1527,5)="Total",$B1527="G "),VLOOKUP('312'!$F$80,_312_Table1,MATCH('312'!$N$16,_312_Table1_ColumnLookup,0),FALSE),
  IF(AND(VALUE(LEFT($A1527,3))=312,LEFT($G1527,5)="Total",$B1527="O "),VLOOKUP('312'!$F$80,_312_Table1,MATCH('312'!$V$16,_312_Table1_ColumnLookup,0),FALSE),
  IF(AND(VALUE(LEFT($A1527,3))=312,LEFT($G1527,5)="Total",$B1527="Q "),VLOOKUP('312'!$F$80,_312_Table1,MATCH('312'!$X$16,_312_Table1_ColumnLookup,0),FALSE),
  IF(AND(VALUE(LEFT($A1527,3))=312,LEFT($G1527,5)="Total"),VLOOKUP('312'!$F$80,_312_Table1,MATCH(LEFT($B1527,1),_312_Table1_ColumnLookup,0),FALSE),
  IF(AND(VALUE(LEFT($A1527,3))=312,LEN($I1527)=4,$B1527="G"),VLOOKUP($I1527,_312_Table1,MATCH('312'!$N$16,_312_Table1_ColumnLookup,0),FALSE),
  IF(AND(VALUE(LEFT($A1527,3))=312,LEN($I1527)=4,$B1527="O"),VLOOKUP($I1527,_312_Table1,MATCH('312'!$V$16,_312_Table1_ColumnLookup,0),FALSE),
  IF(AND(VALUE(LEFT($A1527,3))=312,LEN($I1527)=4,$B1527="Q"),VLOOKUP($I1527,_312_Table1,MATCH('312'!$X$16,_312_Table1_ColumnLookup,0),FALSE),
  IF(AND(VALUE(LEFT($A1527,3))=312,LEN($I1527)=4),VLOOKUP($I1527,_312_Table1,MATCH(LEFT($B1527,1),_312_Table1_ColumnLookup,0),FALSE)
+N("312"),
  IF(VALUE(LEFT($A1527,3))=313,VLOOKUP(VALUE(MID($B1527,2,1)),_313_Table1,MATCH(MID($B1527,1,1),_313_Table1_ColumnLookup,0),FALSE)
+N("313"),
  IF(AND(VALUE(LEFT($A1527,3))=314,LEN($B1527)=3),VLOOKUP(VALUE(MID($B1527,2,2)),_314_Table1,MATCH(MID($B1527,1,1),_314_Table1_ColumnLookup,0),FALSE),
  IF(VALUE(LEFT($A1527,3))=314,VLOOKUP(VALUE(MID($B1527,2,1)),_314_Table1,MATCH(MID($B1527,1,1),_314_Table1_ColumnLookup,0),FALSE)
+N("314"),
""))))))))))))))))))))))))</f>
        <v>#N/A</v>
      </c>
      <c r="E1527" s="238" t="e">
        <f>IF(AND(VALUE(LEFT($A1527,3))=309,LEN($B1527)=3),VLOOKUP(VALUE(MID($B1527,2,2)),_309_Table2,MATCH(MID($B1527,1,1),_309_Table2_ColumnLookup,0),FALSE),
  IF($C1527="309 LCR SummaryA",OneYearSCR,IF($C1527="309 LCR SummaryB",UltimateSCR,IF(VALUE(LEFT($A1527,3))=309,VLOOKUP(VALUE(MID($B1527,2,1)),_309_Table2,MATCH(MID($B1527,1,1),_309_Table2_ColumnLookup,0),FALSE)
+N("309"),
  IF(VALUE(LEFT($A1527,3))=310,VLOOKUP(VALUE(MID($B1527,2,1)),_310_Table2,MATCH(MID($B1527,1,1),_310_Table2_ColumnLookup,0),FALSE)
+N("310"),
  IF(AND(VALUE(LEFT($A1527,3))=311,LEN($I1527)=4),VLOOKUP($I1527,_311_Table2,MATCH($B1527,_311_Table2_ColumnLookup,0),FALSE),
  IF(AND(VALUE(LEFT($A1527,3))=311,OR($B1527="I2",$B1527="J2",$B1527="K2",$B1527="L2")),VLOOKUP('311'!$G$58,_311_Table2,MATCH(MID($B1527,1,1),_311_Table2_ColumnLookup,0),FALSE),
  IF(AND(VALUE(LEFT($A1527,3))=311,RIGHT($B1527,5)="Total"),VLOOKUP('311'!$G$59,_311_Table2,MATCH(MID($B1527,1,1),_311_Table2_ColumnLookup,0),FALSE),
  IF(VALUE(LEFT($A1527,3))=311,VLOOKUP(VALUE(MID($B1527,2,1)),_311_Table2,MATCH(MID($B1527,1,1),_311_Table2_ColumnLookup,0),FALSE)
+N("311"),
  IF(AND(VALUE(LEFT($A1527,3))=312,LEFT($G1527,10)="Unincepted",$B1527="G "),VLOOKUP(" ULO",_312_Table2,MATCH('312'!$N$16,_312_Table2_ColumnLookup,0),FALSE),
  IF(AND(VALUE(LEFT($A1527,3))=312,LEFT($G1527,10)="Unincepted",$B1527="O "),VLOOKUP(" ULO",_312_Table2,MATCH('312'!$V$16,_312_Table2_ColumnLookup,0),FALSE),
  IF(AND(VALUE(LEFT($A1527,3))=312,LEFT($G1527,10)="Unincepted",$B1527="Q "),VLOOKUP(" ULO",_312_Table2,MATCH('312'!$X$16,_312_Table2_ColumnLookup,0),FALSE),
  IF(AND(VALUE(LEFT($A1527,3))=312,LEFT($G1527,10)="Unincepted"),VLOOKUP(" ULO",_312_Table2,MATCH(LEFT($B1527,1),_312_Table2_ColumnLookup,0),FALSE),
  IF(AND(VALUE(LEFT($A1527,3))=312,LEFT($G1527,5)="Total",$B1527="G "),VLOOKUP('312'!$F$80,_312_Table2,MATCH('312'!$N$16,_312_Table2_ColumnLookup,0),FALSE),
  IF(AND(VALUE(LEFT($A1527,3))=312,LEFT($G1527,5)="Total",$B1527="O "),VLOOKUP('312'!$F$80,_312_Table2,MATCH('312'!$V$16,_312_Table2_ColumnLookup,0),FALSE),
  IF(AND(VALUE(LEFT($A1527,3))=312,LEFT($G1527,5)="Total",$B1527="Q "),VLOOKUP('312'!$F$80,_312_Table2,MATCH('312'!$X$16,_312_Table2_ColumnLookup,0),FALSE),
  IF(AND(VALUE(LEFT($A1527,3))=312,LEFT($G1527,5)="Total"),VLOOKUP('312'!$F$80,_312_Table2,MATCH(LEFT($B1527,1),_312_Table2_ColumnLookup,0),FALSE),
  IF(AND(VALUE(LEFT($A1527,3))=312,LEN($I1527)=4,$B1527="G"),VLOOKUP($I1527,_312_Table2,MATCH('312'!$N$16,_312_Table2_ColumnLookup,0),FALSE),
  IF(AND(VALUE(LEFT($A1527,3))=312,LEN($I1527)=4,$B1527="O"),VLOOKUP($I1527,_312_Table2,MATCH('312'!$V$16,_312_Table2_ColumnLookup,0),FALSE),
  IF(AND(VALUE(LEFT($A1527,3))=312,LEN($I1527)=4,$B1527="Q"),VLOOKUP($I1527,_312_Table2,MATCH('312'!$X$16,_312_Table2_ColumnLookup,0),FALSE),
  IF(AND(VALUE(LEFT($A1527,3))=312,LEN($I1527)=4),VLOOKUP($I1527,_312_Table2,MATCH(LEFT($B1527,1),_312_Table2_ColumnLookup,0),FALSE)
+N("312"),
  IF(VALUE(LEFT($A1527,3))=313,VLOOKUP(VALUE(MID($B1527,2,1)),_313_Table2,MATCH(MID($B1527,1,1),_313_Table2_ColumnLookup,0),FALSE)
+N("313"),
  IF(AND(VALUE(LEFT($A1527,3))=314,LEN($B1527)=3),VLOOKUP(VALUE(MID($B1527,2,2)),_314_Table2,MATCH(MID($B1527,1,1),_314_Table2_ColumnLookup,0),FALSE),
  IF(VALUE(LEFT($A1527,3))=314,VLOOKUP(VALUE(MID($B1527,2,1)),_314_Table2,MATCH(MID($B1527,1,1),_314_Table2_ColumnLookup,0),FALSE)
+N("314"),
""))))))))))))))))))))))))</f>
        <v>#N/A</v>
      </c>
      <c r="F1527" s="238" t="e">
        <f>IF(AND(VALUE(LEFT($A1527,3))=309,LEN($B1527)=3),VLOOKUP(VALUE(MID($B1527,2,2)),_309_Table3,MATCH(MID($B1527,1,1),_309_Table3_ColumnLookup,0),FALSE),
  IF($C1527="309 LCR SummaryA",OneYearSCR,IF($C1527="309 LCR SummaryB",UltimateSCR,IF(VALUE(LEFT($A1527,3))=309,VLOOKUP(VALUE(MID($B1527,2,1)),_309_Table3,MATCH(MID($B1527,1,1),_309_Table3_ColumnLookup,0),FALSE)
+N("309"),
  IF(VALUE(LEFT($A1527,3))=310,VLOOKUP(VALUE(MID($B1527,2,1)),_310_Table3,MATCH(MID($B1527,1,1),_310_Table3_ColumnLookup,0),FALSE)
+N("310"),
  IF(AND(VALUE(LEFT($A1527,3))=311,LEN($I1527)=4),VLOOKUP($I1527,_311_Table3,MATCH($B1527,_311_Table3_ColumnLookup,0),FALSE),
  IF(AND(VALUE(LEFT($A1527,3))=311,OR($B1527="I2",$B1527="J2",$B1527="K2",$B1527="L2")),VLOOKUP('311'!$G$58,_311_Table3,MATCH(MID($B1527,1,1),_311_Table3_ColumnLookup,0),FALSE),
  IF(AND(VALUE(LEFT($A1527,3))=311,RIGHT($B1527,5)="Total"),VLOOKUP('311'!$G$59,_311_Table3,MATCH(MID($B1527,1,1),_311_Table3_ColumnLookup,0),FALSE),
  IF(VALUE(LEFT($A1527,3))=311,VLOOKUP(VALUE(MID($B1527,2,1)),_311_Table3,MATCH(MID($B1527,1,1),_311_Table3_ColumnLookup,0),FALSE)
+N("311"),
  IF(AND(VALUE(LEFT($A1527,3))=312,LEFT($G1527,10)="Unincepted",$B1527="G "),VLOOKUP(" ULO",_312_Table3,MATCH('312'!$N$16,_312_Table3_ColumnLookup,0),FALSE),
  IF(AND(VALUE(LEFT($A1527,3))=312,LEFT($G1527,10)="Unincepted",$B1527="O "),VLOOKUP(" ULO",_312_Table3,MATCH('312'!$V$16,_312_Table3_ColumnLookup,0),FALSE),
  IF(AND(VALUE(LEFT($A1527,3))=312,LEFT($G1527,10)="Unincepted",$B1527="Q "),VLOOKUP(" ULO",_312_Table3,MATCH('312'!$X$16,_312_Table3_ColumnLookup,0),FALSE),
  IF(AND(VALUE(LEFT($A1527,3))=312,LEFT($G1527,10)="Unincepted"),VLOOKUP(" ULO",_312_Table3,MATCH(LEFT($B1527,1),_312_Table3_ColumnLookup,0),FALSE),
  IF(AND(VALUE(LEFT($A1527,3))=312,LEFT($G1527,5)="Total",$B1527="G "),VLOOKUP('312'!$F$80,_312_Table3,MATCH('312'!$N$16,_312_Table3_ColumnLookup,0),FALSE),
  IF(AND(VALUE(LEFT($A1527,3))=312,LEFT($G1527,5)="Total",$B1527="O "),VLOOKUP('312'!$F$80,_312_Table3,MATCH('312'!$V$16,_312_Table3_ColumnLookup,0),FALSE),
  IF(AND(VALUE(LEFT($A1527,3))=312,LEFT($G1527,5)="Total",$B1527="Q "),VLOOKUP('312'!$F$80,_312_Table3,MATCH('312'!$X$16,_312_Table3_ColumnLookup,0),FALSE),
  IF(AND(VALUE(LEFT($A1527,3))=312,LEFT($G1527,5)="Total"),VLOOKUP('312'!$F$80,_312_Table3,MATCH(LEFT($B1527,1),_312_Table3_ColumnLookup,0),FALSE),
  IF(AND(VALUE(LEFT($A1527,3))=312,LEN($I1527)=4,$B1527="G"),VLOOKUP($I1527,_312_Table3,MATCH('312'!$N$16,_312_Table3_ColumnLookup,0),FALSE),
  IF(AND(VALUE(LEFT($A1527,3))=312,LEN($I1527)=4,$B1527="O"),VLOOKUP($I1527,_312_Table3,MATCH('312'!$V$16,_312_Table3_ColumnLookup,0),FALSE),
  IF(AND(VALUE(LEFT($A1527,3))=312,LEN($I1527)=4,$B1527="Q"),VLOOKUP($I1527,_312_Table3,MATCH('312'!$X$16,_312_Table3_ColumnLookup,0),FALSE),
  IF(AND(VALUE(LEFT($A1527,3))=312,LEN($I1527)=4),VLOOKUP($I1527,_312_Table3,MATCH(LEFT($B1527,1),_312_Table3_ColumnLookup,0),FALSE)
+N("312"),
  IF(VALUE(LEFT($A1527,3))=313,VLOOKUP(VALUE(MID($B1527,2,1)),_313_Table3,MATCH(MID($B1527,1,1),_313_Table3_ColumnLookup,0),FALSE)
+N("313"),
  IF(AND(VALUE(LEFT($A1527,3))=314,LEN($B1527)=3),VLOOKUP(VALUE(MID($B1527,2,2)),_314_Table3,MATCH(MID($B1527,1,1),_314_Table3_ColumnLookup,0),FALSE),
  IF(VALUE(LEFT($A1527,3))=314,VLOOKUP(VALUE(MID($B1527,2,1)),_314_Table3,MATCH(MID($B1527,1,1),_314_Table3_ColumnLookup,0),FALSE)
+N("314"),
""))))))))))))))))))))))))</f>
        <v>#N/A</v>
      </c>
      <c r="H1527" s="321" t="str">
        <f>IFERROR(
IF(ISERROR($D1527)=FALSE,$D1527,IF(ISERROR($E1527)=FALSE,$E1527,IF(ISERROR($F1527)=FALSE,$F1527
+N("012 checkboxes"),
IF(
IF(OR(LEFT($A1527,9)="Syndicate",LEFT($A1527,12)="NewSyndicate"),VLOOKUP($A1527,'012'!$J:$ZW,MATCH("Link to button",'012'!$J$1:$ZW$1,0),0)
+N("309 checkbox"),
IF($C1527="309 LCR Summary0",VLOOKUP("Notes990",'309'!$P:$ZZ,MATCH("Link to button",'309'!$P$1:$ZZ$1,0),0)
+N("313 checkboxes"),
IF($C1527="313 Financial Information0LcmVsScr",IF($C1527="309 LCR Summary0",VLOOKUP("LcmVsScr",'309'!$N:$ZZ,MATCH("Link to button",'309'!$N$1:$ZZ$1,0),0),
IF($C1527="313 Financial Information0LcrDocAttached",IF($C1527="309 LCR Summary0",VLOOKUP("LcrDocAttached",'309'!$N:$ZZ,MATCH("Link to button",'309'!$N$1:$ZZ$1,0),
0)))))))=1,TRUE,FALSE)
))),"")</f>
        <v/>
      </c>
    </row>
    <row r="1528" spans="1:8">
      <c r="A1528" s="237" t="e">
        <f>VLOOKUP($G1528,CSVLookups!$B:$R,MATCH(A$1,CSVLookups!$B$1:$R$1,0),FALSE)</f>
        <v>#N/A</v>
      </c>
      <c r="B1528" s="237" t="e">
        <f>VLOOKUP($G1528,CSVLookups!$B:$R,MATCH(B$1,CSVLookups!$B$1:$R$1,0),FALSE)</f>
        <v>#N/A</v>
      </c>
      <c r="C1528" s="238" t="e">
        <f t="shared" si="24"/>
        <v>#N/A</v>
      </c>
      <c r="D1528" s="238" t="e">
        <f>IF(AND(VALUE(LEFT($A1528,3))=309,LEN($B1528)=3),VLOOKUP(VALUE(MID($B1528,2,2)),_309_Table1,MATCH(MID($B1528,1,1),_309_Table1_ColumnLookup,0),FALSE),
  IF($C1528="309 LCR SummaryA",OneYearSCR,IF($C1528="309 LCR SummaryB",UltimateSCR,IF(VALUE(LEFT($A1528,3))=309,VLOOKUP(VALUE(MID($B1528,2,1)),_309_Table1,MATCH(MID($B1528,1,1),_309_Table1_ColumnLookup,0),FALSE)
+N("309"),
  IF(VALUE(LEFT($A1528,3))=310,VLOOKUP(VALUE(MID($B1528,2,1)),_310_Table1,MATCH(MID($B1528,1,1),_310_Table1_ColumnLookup,0),FALSE)
+N("310"),
  IF(AND(VALUE(LEFT($A1528,3))=311,LEN($I1528)=4),VLOOKUP($I1528,_311_Table1,MATCH($B1528,_311_Table1_ColumnLookup,0),FALSE),
  IF(AND(VALUE(LEFT($A1528,3))=311,OR($B1528="I2",$B1528="J2",$B1528="K2",$B1528="L2")),VLOOKUP('311'!$G$58,_311_Table1,MATCH(MID($B1528,1,1),_311_Table1_ColumnLookup,0),FALSE),
  IF(AND(VALUE(LEFT($A1528,3))=311,RIGHT($B1528,5)="Total"),VLOOKUP('311'!$G$59,_311_Table1,MATCH(MID($B1528,1,1),_311_Table1_ColumnLookup,0),FALSE),
  IF(VALUE(LEFT($A1528,3))=311,VLOOKUP(VALUE(MID($B1528,2,1)),_311_Table1,MATCH(MID($B1528,1,1),_311_Table1_ColumnLookup,0),FALSE)
+N("311"),
  IF(AND(VALUE(LEFT($A1528,3))=312,LEFT($G1528,10)="Unincepted",$B1528="G "),VLOOKUP(" ULO",_312_Table1,MATCH('312'!$N$16,_312_Table1_ColumnLookup,0),FALSE),
  IF(AND(VALUE(LEFT($A1528,3))=312,LEFT($G1528,10)="Unincepted",$B1528="O "),VLOOKUP(" ULO",_312_Table1,MATCH('312'!$V$16,_312_Table1_ColumnLookup,0),FALSE),
  IF(AND(VALUE(LEFT($A1528,3))=312,LEFT($G1528,10)="Unincepted",$B1528="Q "),VLOOKUP(" ULO",_312_Table1,MATCH('312'!$X$16,_312_Table1_ColumnLookup,0),FALSE),
  IF(AND(VALUE(LEFT($A1528,3))=312,LEFT($G1528,10)="Unincepted"),VLOOKUP(" ULO",_312_Table1,MATCH(LEFT($B1528,1),_312_Table1_ColumnLookup,0),FALSE),
  IF(AND(VALUE(LEFT($A1528,3))=312,LEFT($G1528,5)="Total",$B1528="G "),VLOOKUP('312'!$F$80,_312_Table1,MATCH('312'!$N$16,_312_Table1_ColumnLookup,0),FALSE),
  IF(AND(VALUE(LEFT($A1528,3))=312,LEFT($G1528,5)="Total",$B1528="O "),VLOOKUP('312'!$F$80,_312_Table1,MATCH('312'!$V$16,_312_Table1_ColumnLookup,0),FALSE),
  IF(AND(VALUE(LEFT($A1528,3))=312,LEFT($G1528,5)="Total",$B1528="Q "),VLOOKUP('312'!$F$80,_312_Table1,MATCH('312'!$X$16,_312_Table1_ColumnLookup,0),FALSE),
  IF(AND(VALUE(LEFT($A1528,3))=312,LEFT($G1528,5)="Total"),VLOOKUP('312'!$F$80,_312_Table1,MATCH(LEFT($B1528,1),_312_Table1_ColumnLookup,0),FALSE),
  IF(AND(VALUE(LEFT($A1528,3))=312,LEN($I1528)=4,$B1528="G"),VLOOKUP($I1528,_312_Table1,MATCH('312'!$N$16,_312_Table1_ColumnLookup,0),FALSE),
  IF(AND(VALUE(LEFT($A1528,3))=312,LEN($I1528)=4,$B1528="O"),VLOOKUP($I1528,_312_Table1,MATCH('312'!$V$16,_312_Table1_ColumnLookup,0),FALSE),
  IF(AND(VALUE(LEFT($A1528,3))=312,LEN($I1528)=4,$B1528="Q"),VLOOKUP($I1528,_312_Table1,MATCH('312'!$X$16,_312_Table1_ColumnLookup,0),FALSE),
  IF(AND(VALUE(LEFT($A1528,3))=312,LEN($I1528)=4),VLOOKUP($I1528,_312_Table1,MATCH(LEFT($B1528,1),_312_Table1_ColumnLookup,0),FALSE)
+N("312"),
  IF(VALUE(LEFT($A1528,3))=313,VLOOKUP(VALUE(MID($B1528,2,1)),_313_Table1,MATCH(MID($B1528,1,1),_313_Table1_ColumnLookup,0),FALSE)
+N("313"),
  IF(AND(VALUE(LEFT($A1528,3))=314,LEN($B1528)=3),VLOOKUP(VALUE(MID($B1528,2,2)),_314_Table1,MATCH(MID($B1528,1,1),_314_Table1_ColumnLookup,0),FALSE),
  IF(VALUE(LEFT($A1528,3))=314,VLOOKUP(VALUE(MID($B1528,2,1)),_314_Table1,MATCH(MID($B1528,1,1),_314_Table1_ColumnLookup,0),FALSE)
+N("314"),
""))))))))))))))))))))))))</f>
        <v>#N/A</v>
      </c>
      <c r="E1528" s="238" t="e">
        <f>IF(AND(VALUE(LEFT($A1528,3))=309,LEN($B1528)=3),VLOOKUP(VALUE(MID($B1528,2,2)),_309_Table2,MATCH(MID($B1528,1,1),_309_Table2_ColumnLookup,0),FALSE),
  IF($C1528="309 LCR SummaryA",OneYearSCR,IF($C1528="309 LCR SummaryB",UltimateSCR,IF(VALUE(LEFT($A1528,3))=309,VLOOKUP(VALUE(MID($B1528,2,1)),_309_Table2,MATCH(MID($B1528,1,1),_309_Table2_ColumnLookup,0),FALSE)
+N("309"),
  IF(VALUE(LEFT($A1528,3))=310,VLOOKUP(VALUE(MID($B1528,2,1)),_310_Table2,MATCH(MID($B1528,1,1),_310_Table2_ColumnLookup,0),FALSE)
+N("310"),
  IF(AND(VALUE(LEFT($A1528,3))=311,LEN($I1528)=4),VLOOKUP($I1528,_311_Table2,MATCH($B1528,_311_Table2_ColumnLookup,0),FALSE),
  IF(AND(VALUE(LEFT($A1528,3))=311,OR($B1528="I2",$B1528="J2",$B1528="K2",$B1528="L2")),VLOOKUP('311'!$G$58,_311_Table2,MATCH(MID($B1528,1,1),_311_Table2_ColumnLookup,0),FALSE),
  IF(AND(VALUE(LEFT($A1528,3))=311,RIGHT($B1528,5)="Total"),VLOOKUP('311'!$G$59,_311_Table2,MATCH(MID($B1528,1,1),_311_Table2_ColumnLookup,0),FALSE),
  IF(VALUE(LEFT($A1528,3))=311,VLOOKUP(VALUE(MID($B1528,2,1)),_311_Table2,MATCH(MID($B1528,1,1),_311_Table2_ColumnLookup,0),FALSE)
+N("311"),
  IF(AND(VALUE(LEFT($A1528,3))=312,LEFT($G1528,10)="Unincepted",$B1528="G "),VLOOKUP(" ULO",_312_Table2,MATCH('312'!$N$16,_312_Table2_ColumnLookup,0),FALSE),
  IF(AND(VALUE(LEFT($A1528,3))=312,LEFT($G1528,10)="Unincepted",$B1528="O "),VLOOKUP(" ULO",_312_Table2,MATCH('312'!$V$16,_312_Table2_ColumnLookup,0),FALSE),
  IF(AND(VALUE(LEFT($A1528,3))=312,LEFT($G1528,10)="Unincepted",$B1528="Q "),VLOOKUP(" ULO",_312_Table2,MATCH('312'!$X$16,_312_Table2_ColumnLookup,0),FALSE),
  IF(AND(VALUE(LEFT($A1528,3))=312,LEFT($G1528,10)="Unincepted"),VLOOKUP(" ULO",_312_Table2,MATCH(LEFT($B1528,1),_312_Table2_ColumnLookup,0),FALSE),
  IF(AND(VALUE(LEFT($A1528,3))=312,LEFT($G1528,5)="Total",$B1528="G "),VLOOKUP('312'!$F$80,_312_Table2,MATCH('312'!$N$16,_312_Table2_ColumnLookup,0),FALSE),
  IF(AND(VALUE(LEFT($A1528,3))=312,LEFT($G1528,5)="Total",$B1528="O "),VLOOKUP('312'!$F$80,_312_Table2,MATCH('312'!$V$16,_312_Table2_ColumnLookup,0),FALSE),
  IF(AND(VALUE(LEFT($A1528,3))=312,LEFT($G1528,5)="Total",$B1528="Q "),VLOOKUP('312'!$F$80,_312_Table2,MATCH('312'!$X$16,_312_Table2_ColumnLookup,0),FALSE),
  IF(AND(VALUE(LEFT($A1528,3))=312,LEFT($G1528,5)="Total"),VLOOKUP('312'!$F$80,_312_Table2,MATCH(LEFT($B1528,1),_312_Table2_ColumnLookup,0),FALSE),
  IF(AND(VALUE(LEFT($A1528,3))=312,LEN($I1528)=4,$B1528="G"),VLOOKUP($I1528,_312_Table2,MATCH('312'!$N$16,_312_Table2_ColumnLookup,0),FALSE),
  IF(AND(VALUE(LEFT($A1528,3))=312,LEN($I1528)=4,$B1528="O"),VLOOKUP($I1528,_312_Table2,MATCH('312'!$V$16,_312_Table2_ColumnLookup,0),FALSE),
  IF(AND(VALUE(LEFT($A1528,3))=312,LEN($I1528)=4,$B1528="Q"),VLOOKUP($I1528,_312_Table2,MATCH('312'!$X$16,_312_Table2_ColumnLookup,0),FALSE),
  IF(AND(VALUE(LEFT($A1528,3))=312,LEN($I1528)=4),VLOOKUP($I1528,_312_Table2,MATCH(LEFT($B1528,1),_312_Table2_ColumnLookup,0),FALSE)
+N("312"),
  IF(VALUE(LEFT($A1528,3))=313,VLOOKUP(VALUE(MID($B1528,2,1)),_313_Table2,MATCH(MID($B1528,1,1),_313_Table2_ColumnLookup,0),FALSE)
+N("313"),
  IF(AND(VALUE(LEFT($A1528,3))=314,LEN($B1528)=3),VLOOKUP(VALUE(MID($B1528,2,2)),_314_Table2,MATCH(MID($B1528,1,1),_314_Table2_ColumnLookup,0),FALSE),
  IF(VALUE(LEFT($A1528,3))=314,VLOOKUP(VALUE(MID($B1528,2,1)),_314_Table2,MATCH(MID($B1528,1,1),_314_Table2_ColumnLookup,0),FALSE)
+N("314"),
""))))))))))))))))))))))))</f>
        <v>#N/A</v>
      </c>
      <c r="F1528" s="238" t="e">
        <f>IF(AND(VALUE(LEFT($A1528,3))=309,LEN($B1528)=3),VLOOKUP(VALUE(MID($B1528,2,2)),_309_Table3,MATCH(MID($B1528,1,1),_309_Table3_ColumnLookup,0),FALSE),
  IF($C1528="309 LCR SummaryA",OneYearSCR,IF($C1528="309 LCR SummaryB",UltimateSCR,IF(VALUE(LEFT($A1528,3))=309,VLOOKUP(VALUE(MID($B1528,2,1)),_309_Table3,MATCH(MID($B1528,1,1),_309_Table3_ColumnLookup,0),FALSE)
+N("309"),
  IF(VALUE(LEFT($A1528,3))=310,VLOOKUP(VALUE(MID($B1528,2,1)),_310_Table3,MATCH(MID($B1528,1,1),_310_Table3_ColumnLookup,0),FALSE)
+N("310"),
  IF(AND(VALUE(LEFT($A1528,3))=311,LEN($I1528)=4),VLOOKUP($I1528,_311_Table3,MATCH($B1528,_311_Table3_ColumnLookup,0),FALSE),
  IF(AND(VALUE(LEFT($A1528,3))=311,OR($B1528="I2",$B1528="J2",$B1528="K2",$B1528="L2")),VLOOKUP('311'!$G$58,_311_Table3,MATCH(MID($B1528,1,1),_311_Table3_ColumnLookup,0),FALSE),
  IF(AND(VALUE(LEFT($A1528,3))=311,RIGHT($B1528,5)="Total"),VLOOKUP('311'!$G$59,_311_Table3,MATCH(MID($B1528,1,1),_311_Table3_ColumnLookup,0),FALSE),
  IF(VALUE(LEFT($A1528,3))=311,VLOOKUP(VALUE(MID($B1528,2,1)),_311_Table3,MATCH(MID($B1528,1,1),_311_Table3_ColumnLookup,0),FALSE)
+N("311"),
  IF(AND(VALUE(LEFT($A1528,3))=312,LEFT($G1528,10)="Unincepted",$B1528="G "),VLOOKUP(" ULO",_312_Table3,MATCH('312'!$N$16,_312_Table3_ColumnLookup,0),FALSE),
  IF(AND(VALUE(LEFT($A1528,3))=312,LEFT($G1528,10)="Unincepted",$B1528="O "),VLOOKUP(" ULO",_312_Table3,MATCH('312'!$V$16,_312_Table3_ColumnLookup,0),FALSE),
  IF(AND(VALUE(LEFT($A1528,3))=312,LEFT($G1528,10)="Unincepted",$B1528="Q "),VLOOKUP(" ULO",_312_Table3,MATCH('312'!$X$16,_312_Table3_ColumnLookup,0),FALSE),
  IF(AND(VALUE(LEFT($A1528,3))=312,LEFT($G1528,10)="Unincepted"),VLOOKUP(" ULO",_312_Table3,MATCH(LEFT($B1528,1),_312_Table3_ColumnLookup,0),FALSE),
  IF(AND(VALUE(LEFT($A1528,3))=312,LEFT($G1528,5)="Total",$B1528="G "),VLOOKUP('312'!$F$80,_312_Table3,MATCH('312'!$N$16,_312_Table3_ColumnLookup,0),FALSE),
  IF(AND(VALUE(LEFT($A1528,3))=312,LEFT($G1528,5)="Total",$B1528="O "),VLOOKUP('312'!$F$80,_312_Table3,MATCH('312'!$V$16,_312_Table3_ColumnLookup,0),FALSE),
  IF(AND(VALUE(LEFT($A1528,3))=312,LEFT($G1528,5)="Total",$B1528="Q "),VLOOKUP('312'!$F$80,_312_Table3,MATCH('312'!$X$16,_312_Table3_ColumnLookup,0),FALSE),
  IF(AND(VALUE(LEFT($A1528,3))=312,LEFT($G1528,5)="Total"),VLOOKUP('312'!$F$80,_312_Table3,MATCH(LEFT($B1528,1),_312_Table3_ColumnLookup,0),FALSE),
  IF(AND(VALUE(LEFT($A1528,3))=312,LEN($I1528)=4,$B1528="G"),VLOOKUP($I1528,_312_Table3,MATCH('312'!$N$16,_312_Table3_ColumnLookup,0),FALSE),
  IF(AND(VALUE(LEFT($A1528,3))=312,LEN($I1528)=4,$B1528="O"),VLOOKUP($I1528,_312_Table3,MATCH('312'!$V$16,_312_Table3_ColumnLookup,0),FALSE),
  IF(AND(VALUE(LEFT($A1528,3))=312,LEN($I1528)=4,$B1528="Q"),VLOOKUP($I1528,_312_Table3,MATCH('312'!$X$16,_312_Table3_ColumnLookup,0),FALSE),
  IF(AND(VALUE(LEFT($A1528,3))=312,LEN($I1528)=4),VLOOKUP($I1528,_312_Table3,MATCH(LEFT($B1528,1),_312_Table3_ColumnLookup,0),FALSE)
+N("312"),
  IF(VALUE(LEFT($A1528,3))=313,VLOOKUP(VALUE(MID($B1528,2,1)),_313_Table3,MATCH(MID($B1528,1,1),_313_Table3_ColumnLookup,0),FALSE)
+N("313"),
  IF(AND(VALUE(LEFT($A1528,3))=314,LEN($B1528)=3),VLOOKUP(VALUE(MID($B1528,2,2)),_314_Table3,MATCH(MID($B1528,1,1),_314_Table3_ColumnLookup,0),FALSE),
  IF(VALUE(LEFT($A1528,3))=314,VLOOKUP(VALUE(MID($B1528,2,1)),_314_Table3,MATCH(MID($B1528,1,1),_314_Table3_ColumnLookup,0),FALSE)
+N("314"),
""))))))))))))))))))))))))</f>
        <v>#N/A</v>
      </c>
      <c r="H1528" s="321" t="str">
        <f>IFERROR(
IF(ISERROR($D1528)=FALSE,$D1528,IF(ISERROR($E1528)=FALSE,$E1528,IF(ISERROR($F1528)=FALSE,$F1528
+N("012 checkboxes"),
IF(
IF(OR(LEFT($A1528,9)="Syndicate",LEFT($A1528,12)="NewSyndicate"),VLOOKUP($A1528,'012'!$J:$ZW,MATCH("Link to button",'012'!$J$1:$ZW$1,0),0)
+N("309 checkbox"),
IF($C1528="309 LCR Summary0",VLOOKUP("Notes990",'309'!$P:$ZZ,MATCH("Link to button",'309'!$P$1:$ZZ$1,0),0)
+N("313 checkboxes"),
IF($C1528="313 Financial Information0LcmVsScr",IF($C1528="309 LCR Summary0",VLOOKUP("LcmVsScr",'309'!$N:$ZZ,MATCH("Link to button",'309'!$N$1:$ZZ$1,0),0),
IF($C1528="313 Financial Information0LcrDocAttached",IF($C1528="309 LCR Summary0",VLOOKUP("LcrDocAttached",'309'!$N:$ZZ,MATCH("Link to button",'309'!$N$1:$ZZ$1,0),
0)))))))=1,TRUE,FALSE)
))),"")</f>
        <v/>
      </c>
    </row>
    <row r="1529" spans="1:8">
      <c r="A1529" s="237" t="e">
        <f>VLOOKUP($G1529,CSVLookups!$B:$R,MATCH(A$1,CSVLookups!$B$1:$R$1,0),FALSE)</f>
        <v>#N/A</v>
      </c>
      <c r="B1529" s="237" t="e">
        <f>VLOOKUP($G1529,CSVLookups!$B:$R,MATCH(B$1,CSVLookups!$B$1:$R$1,0),FALSE)</f>
        <v>#N/A</v>
      </c>
      <c r="C1529" s="238" t="e">
        <f t="shared" si="24"/>
        <v>#N/A</v>
      </c>
      <c r="D1529" s="238" t="e">
        <f>IF(AND(VALUE(LEFT($A1529,3))=309,LEN($B1529)=3),VLOOKUP(VALUE(MID($B1529,2,2)),_309_Table1,MATCH(MID($B1529,1,1),_309_Table1_ColumnLookup,0),FALSE),
  IF($C1529="309 LCR SummaryA",OneYearSCR,IF($C1529="309 LCR SummaryB",UltimateSCR,IF(VALUE(LEFT($A1529,3))=309,VLOOKUP(VALUE(MID($B1529,2,1)),_309_Table1,MATCH(MID($B1529,1,1),_309_Table1_ColumnLookup,0),FALSE)
+N("309"),
  IF(VALUE(LEFT($A1529,3))=310,VLOOKUP(VALUE(MID($B1529,2,1)),_310_Table1,MATCH(MID($B1529,1,1),_310_Table1_ColumnLookup,0),FALSE)
+N("310"),
  IF(AND(VALUE(LEFT($A1529,3))=311,LEN($I1529)=4),VLOOKUP($I1529,_311_Table1,MATCH($B1529,_311_Table1_ColumnLookup,0),FALSE),
  IF(AND(VALUE(LEFT($A1529,3))=311,OR($B1529="I2",$B1529="J2",$B1529="K2",$B1529="L2")),VLOOKUP('311'!$G$58,_311_Table1,MATCH(MID($B1529,1,1),_311_Table1_ColumnLookup,0),FALSE),
  IF(AND(VALUE(LEFT($A1529,3))=311,RIGHT($B1529,5)="Total"),VLOOKUP('311'!$G$59,_311_Table1,MATCH(MID($B1529,1,1),_311_Table1_ColumnLookup,0),FALSE),
  IF(VALUE(LEFT($A1529,3))=311,VLOOKUP(VALUE(MID($B1529,2,1)),_311_Table1,MATCH(MID($B1529,1,1),_311_Table1_ColumnLookup,0),FALSE)
+N("311"),
  IF(AND(VALUE(LEFT($A1529,3))=312,LEFT($G1529,10)="Unincepted",$B1529="G "),VLOOKUP(" ULO",_312_Table1,MATCH('312'!$N$16,_312_Table1_ColumnLookup,0),FALSE),
  IF(AND(VALUE(LEFT($A1529,3))=312,LEFT($G1529,10)="Unincepted",$B1529="O "),VLOOKUP(" ULO",_312_Table1,MATCH('312'!$V$16,_312_Table1_ColumnLookup,0),FALSE),
  IF(AND(VALUE(LEFT($A1529,3))=312,LEFT($G1529,10)="Unincepted",$B1529="Q "),VLOOKUP(" ULO",_312_Table1,MATCH('312'!$X$16,_312_Table1_ColumnLookup,0),FALSE),
  IF(AND(VALUE(LEFT($A1529,3))=312,LEFT($G1529,10)="Unincepted"),VLOOKUP(" ULO",_312_Table1,MATCH(LEFT($B1529,1),_312_Table1_ColumnLookup,0),FALSE),
  IF(AND(VALUE(LEFT($A1529,3))=312,LEFT($G1529,5)="Total",$B1529="G "),VLOOKUP('312'!$F$80,_312_Table1,MATCH('312'!$N$16,_312_Table1_ColumnLookup,0),FALSE),
  IF(AND(VALUE(LEFT($A1529,3))=312,LEFT($G1529,5)="Total",$B1529="O "),VLOOKUP('312'!$F$80,_312_Table1,MATCH('312'!$V$16,_312_Table1_ColumnLookup,0),FALSE),
  IF(AND(VALUE(LEFT($A1529,3))=312,LEFT($G1529,5)="Total",$B1529="Q "),VLOOKUP('312'!$F$80,_312_Table1,MATCH('312'!$X$16,_312_Table1_ColumnLookup,0),FALSE),
  IF(AND(VALUE(LEFT($A1529,3))=312,LEFT($G1529,5)="Total"),VLOOKUP('312'!$F$80,_312_Table1,MATCH(LEFT($B1529,1),_312_Table1_ColumnLookup,0),FALSE),
  IF(AND(VALUE(LEFT($A1529,3))=312,LEN($I1529)=4,$B1529="G"),VLOOKUP($I1529,_312_Table1,MATCH('312'!$N$16,_312_Table1_ColumnLookup,0),FALSE),
  IF(AND(VALUE(LEFT($A1529,3))=312,LEN($I1529)=4,$B1529="O"),VLOOKUP($I1529,_312_Table1,MATCH('312'!$V$16,_312_Table1_ColumnLookup,0),FALSE),
  IF(AND(VALUE(LEFT($A1529,3))=312,LEN($I1529)=4,$B1529="Q"),VLOOKUP($I1529,_312_Table1,MATCH('312'!$X$16,_312_Table1_ColumnLookup,0),FALSE),
  IF(AND(VALUE(LEFT($A1529,3))=312,LEN($I1529)=4),VLOOKUP($I1529,_312_Table1,MATCH(LEFT($B1529,1),_312_Table1_ColumnLookup,0),FALSE)
+N("312"),
  IF(VALUE(LEFT($A1529,3))=313,VLOOKUP(VALUE(MID($B1529,2,1)),_313_Table1,MATCH(MID($B1529,1,1),_313_Table1_ColumnLookup,0),FALSE)
+N("313"),
  IF(AND(VALUE(LEFT($A1529,3))=314,LEN($B1529)=3),VLOOKUP(VALUE(MID($B1529,2,2)),_314_Table1,MATCH(MID($B1529,1,1),_314_Table1_ColumnLookup,0),FALSE),
  IF(VALUE(LEFT($A1529,3))=314,VLOOKUP(VALUE(MID($B1529,2,1)),_314_Table1,MATCH(MID($B1529,1,1),_314_Table1_ColumnLookup,0),FALSE)
+N("314"),
""))))))))))))))))))))))))</f>
        <v>#N/A</v>
      </c>
      <c r="E1529" s="238" t="e">
        <f>IF(AND(VALUE(LEFT($A1529,3))=309,LEN($B1529)=3),VLOOKUP(VALUE(MID($B1529,2,2)),_309_Table2,MATCH(MID($B1529,1,1),_309_Table2_ColumnLookup,0),FALSE),
  IF($C1529="309 LCR SummaryA",OneYearSCR,IF($C1529="309 LCR SummaryB",UltimateSCR,IF(VALUE(LEFT($A1529,3))=309,VLOOKUP(VALUE(MID($B1529,2,1)),_309_Table2,MATCH(MID($B1529,1,1),_309_Table2_ColumnLookup,0),FALSE)
+N("309"),
  IF(VALUE(LEFT($A1529,3))=310,VLOOKUP(VALUE(MID($B1529,2,1)),_310_Table2,MATCH(MID($B1529,1,1),_310_Table2_ColumnLookup,0),FALSE)
+N("310"),
  IF(AND(VALUE(LEFT($A1529,3))=311,LEN($I1529)=4),VLOOKUP($I1529,_311_Table2,MATCH($B1529,_311_Table2_ColumnLookup,0),FALSE),
  IF(AND(VALUE(LEFT($A1529,3))=311,OR($B1529="I2",$B1529="J2",$B1529="K2",$B1529="L2")),VLOOKUP('311'!$G$58,_311_Table2,MATCH(MID($B1529,1,1),_311_Table2_ColumnLookup,0),FALSE),
  IF(AND(VALUE(LEFT($A1529,3))=311,RIGHT($B1529,5)="Total"),VLOOKUP('311'!$G$59,_311_Table2,MATCH(MID($B1529,1,1),_311_Table2_ColumnLookup,0),FALSE),
  IF(VALUE(LEFT($A1529,3))=311,VLOOKUP(VALUE(MID($B1529,2,1)),_311_Table2,MATCH(MID($B1529,1,1),_311_Table2_ColumnLookup,0),FALSE)
+N("311"),
  IF(AND(VALUE(LEFT($A1529,3))=312,LEFT($G1529,10)="Unincepted",$B1529="G "),VLOOKUP(" ULO",_312_Table2,MATCH('312'!$N$16,_312_Table2_ColumnLookup,0),FALSE),
  IF(AND(VALUE(LEFT($A1529,3))=312,LEFT($G1529,10)="Unincepted",$B1529="O "),VLOOKUP(" ULO",_312_Table2,MATCH('312'!$V$16,_312_Table2_ColumnLookup,0),FALSE),
  IF(AND(VALUE(LEFT($A1529,3))=312,LEFT($G1529,10)="Unincepted",$B1529="Q "),VLOOKUP(" ULO",_312_Table2,MATCH('312'!$X$16,_312_Table2_ColumnLookup,0),FALSE),
  IF(AND(VALUE(LEFT($A1529,3))=312,LEFT($G1529,10)="Unincepted"),VLOOKUP(" ULO",_312_Table2,MATCH(LEFT($B1529,1),_312_Table2_ColumnLookup,0),FALSE),
  IF(AND(VALUE(LEFT($A1529,3))=312,LEFT($G1529,5)="Total",$B1529="G "),VLOOKUP('312'!$F$80,_312_Table2,MATCH('312'!$N$16,_312_Table2_ColumnLookup,0),FALSE),
  IF(AND(VALUE(LEFT($A1529,3))=312,LEFT($G1529,5)="Total",$B1529="O "),VLOOKUP('312'!$F$80,_312_Table2,MATCH('312'!$V$16,_312_Table2_ColumnLookup,0),FALSE),
  IF(AND(VALUE(LEFT($A1529,3))=312,LEFT($G1529,5)="Total",$B1529="Q "),VLOOKUP('312'!$F$80,_312_Table2,MATCH('312'!$X$16,_312_Table2_ColumnLookup,0),FALSE),
  IF(AND(VALUE(LEFT($A1529,3))=312,LEFT($G1529,5)="Total"),VLOOKUP('312'!$F$80,_312_Table2,MATCH(LEFT($B1529,1),_312_Table2_ColumnLookup,0),FALSE),
  IF(AND(VALUE(LEFT($A1529,3))=312,LEN($I1529)=4,$B1529="G"),VLOOKUP($I1529,_312_Table2,MATCH('312'!$N$16,_312_Table2_ColumnLookup,0),FALSE),
  IF(AND(VALUE(LEFT($A1529,3))=312,LEN($I1529)=4,$B1529="O"),VLOOKUP($I1529,_312_Table2,MATCH('312'!$V$16,_312_Table2_ColumnLookup,0),FALSE),
  IF(AND(VALUE(LEFT($A1529,3))=312,LEN($I1529)=4,$B1529="Q"),VLOOKUP($I1529,_312_Table2,MATCH('312'!$X$16,_312_Table2_ColumnLookup,0),FALSE),
  IF(AND(VALUE(LEFT($A1529,3))=312,LEN($I1529)=4),VLOOKUP($I1529,_312_Table2,MATCH(LEFT($B1529,1),_312_Table2_ColumnLookup,0),FALSE)
+N("312"),
  IF(VALUE(LEFT($A1529,3))=313,VLOOKUP(VALUE(MID($B1529,2,1)),_313_Table2,MATCH(MID($B1529,1,1),_313_Table2_ColumnLookup,0),FALSE)
+N("313"),
  IF(AND(VALUE(LEFT($A1529,3))=314,LEN($B1529)=3),VLOOKUP(VALUE(MID($B1529,2,2)),_314_Table2,MATCH(MID($B1529,1,1),_314_Table2_ColumnLookup,0),FALSE),
  IF(VALUE(LEFT($A1529,3))=314,VLOOKUP(VALUE(MID($B1529,2,1)),_314_Table2,MATCH(MID($B1529,1,1),_314_Table2_ColumnLookup,0),FALSE)
+N("314"),
""))))))))))))))))))))))))</f>
        <v>#N/A</v>
      </c>
      <c r="F1529" s="238" t="e">
        <f>IF(AND(VALUE(LEFT($A1529,3))=309,LEN($B1529)=3),VLOOKUP(VALUE(MID($B1529,2,2)),_309_Table3,MATCH(MID($B1529,1,1),_309_Table3_ColumnLookup,0),FALSE),
  IF($C1529="309 LCR SummaryA",OneYearSCR,IF($C1529="309 LCR SummaryB",UltimateSCR,IF(VALUE(LEFT($A1529,3))=309,VLOOKUP(VALUE(MID($B1529,2,1)),_309_Table3,MATCH(MID($B1529,1,1),_309_Table3_ColumnLookup,0),FALSE)
+N("309"),
  IF(VALUE(LEFT($A1529,3))=310,VLOOKUP(VALUE(MID($B1529,2,1)),_310_Table3,MATCH(MID($B1529,1,1),_310_Table3_ColumnLookup,0),FALSE)
+N("310"),
  IF(AND(VALUE(LEFT($A1529,3))=311,LEN($I1529)=4),VLOOKUP($I1529,_311_Table3,MATCH($B1529,_311_Table3_ColumnLookup,0),FALSE),
  IF(AND(VALUE(LEFT($A1529,3))=311,OR($B1529="I2",$B1529="J2",$B1529="K2",$B1529="L2")),VLOOKUP('311'!$G$58,_311_Table3,MATCH(MID($B1529,1,1),_311_Table3_ColumnLookup,0),FALSE),
  IF(AND(VALUE(LEFT($A1529,3))=311,RIGHT($B1529,5)="Total"),VLOOKUP('311'!$G$59,_311_Table3,MATCH(MID($B1529,1,1),_311_Table3_ColumnLookup,0),FALSE),
  IF(VALUE(LEFT($A1529,3))=311,VLOOKUP(VALUE(MID($B1529,2,1)),_311_Table3,MATCH(MID($B1529,1,1),_311_Table3_ColumnLookup,0),FALSE)
+N("311"),
  IF(AND(VALUE(LEFT($A1529,3))=312,LEFT($G1529,10)="Unincepted",$B1529="G "),VLOOKUP(" ULO",_312_Table3,MATCH('312'!$N$16,_312_Table3_ColumnLookup,0),FALSE),
  IF(AND(VALUE(LEFT($A1529,3))=312,LEFT($G1529,10)="Unincepted",$B1529="O "),VLOOKUP(" ULO",_312_Table3,MATCH('312'!$V$16,_312_Table3_ColumnLookup,0),FALSE),
  IF(AND(VALUE(LEFT($A1529,3))=312,LEFT($G1529,10)="Unincepted",$B1529="Q "),VLOOKUP(" ULO",_312_Table3,MATCH('312'!$X$16,_312_Table3_ColumnLookup,0),FALSE),
  IF(AND(VALUE(LEFT($A1529,3))=312,LEFT($G1529,10)="Unincepted"),VLOOKUP(" ULO",_312_Table3,MATCH(LEFT($B1529,1),_312_Table3_ColumnLookup,0),FALSE),
  IF(AND(VALUE(LEFT($A1529,3))=312,LEFT($G1529,5)="Total",$B1529="G "),VLOOKUP('312'!$F$80,_312_Table3,MATCH('312'!$N$16,_312_Table3_ColumnLookup,0),FALSE),
  IF(AND(VALUE(LEFT($A1529,3))=312,LEFT($G1529,5)="Total",$B1529="O "),VLOOKUP('312'!$F$80,_312_Table3,MATCH('312'!$V$16,_312_Table3_ColumnLookup,0),FALSE),
  IF(AND(VALUE(LEFT($A1529,3))=312,LEFT($G1529,5)="Total",$B1529="Q "),VLOOKUP('312'!$F$80,_312_Table3,MATCH('312'!$X$16,_312_Table3_ColumnLookup,0),FALSE),
  IF(AND(VALUE(LEFT($A1529,3))=312,LEFT($G1529,5)="Total"),VLOOKUP('312'!$F$80,_312_Table3,MATCH(LEFT($B1529,1),_312_Table3_ColumnLookup,0),FALSE),
  IF(AND(VALUE(LEFT($A1529,3))=312,LEN($I1529)=4,$B1529="G"),VLOOKUP($I1529,_312_Table3,MATCH('312'!$N$16,_312_Table3_ColumnLookup,0),FALSE),
  IF(AND(VALUE(LEFT($A1529,3))=312,LEN($I1529)=4,$B1529="O"),VLOOKUP($I1529,_312_Table3,MATCH('312'!$V$16,_312_Table3_ColumnLookup,0),FALSE),
  IF(AND(VALUE(LEFT($A1529,3))=312,LEN($I1529)=4,$B1529="Q"),VLOOKUP($I1529,_312_Table3,MATCH('312'!$X$16,_312_Table3_ColumnLookup,0),FALSE),
  IF(AND(VALUE(LEFT($A1529,3))=312,LEN($I1529)=4),VLOOKUP($I1529,_312_Table3,MATCH(LEFT($B1529,1),_312_Table3_ColumnLookup,0),FALSE)
+N("312"),
  IF(VALUE(LEFT($A1529,3))=313,VLOOKUP(VALUE(MID($B1529,2,1)),_313_Table3,MATCH(MID($B1529,1,1),_313_Table3_ColumnLookup,0),FALSE)
+N("313"),
  IF(AND(VALUE(LEFT($A1529,3))=314,LEN($B1529)=3),VLOOKUP(VALUE(MID($B1529,2,2)),_314_Table3,MATCH(MID($B1529,1,1),_314_Table3_ColumnLookup,0),FALSE),
  IF(VALUE(LEFT($A1529,3))=314,VLOOKUP(VALUE(MID($B1529,2,1)),_314_Table3,MATCH(MID($B1529,1,1),_314_Table3_ColumnLookup,0),FALSE)
+N("314"),
""))))))))))))))))))))))))</f>
        <v>#N/A</v>
      </c>
      <c r="H1529" s="321" t="str">
        <f>IFERROR(
IF(ISERROR($D1529)=FALSE,$D1529,IF(ISERROR($E1529)=FALSE,$E1529,IF(ISERROR($F1529)=FALSE,$F1529
+N("012 checkboxes"),
IF(
IF(OR(LEFT($A1529,9)="Syndicate",LEFT($A1529,12)="NewSyndicate"),VLOOKUP($A1529,'012'!$J:$ZW,MATCH("Link to button",'012'!$J$1:$ZW$1,0),0)
+N("309 checkbox"),
IF($C1529="309 LCR Summary0",VLOOKUP("Notes990",'309'!$P:$ZZ,MATCH("Link to button",'309'!$P$1:$ZZ$1,0),0)
+N("313 checkboxes"),
IF($C1529="313 Financial Information0LcmVsScr",IF($C1529="309 LCR Summary0",VLOOKUP("LcmVsScr",'309'!$N:$ZZ,MATCH("Link to button",'309'!$N$1:$ZZ$1,0),0),
IF($C1529="313 Financial Information0LcrDocAttached",IF($C1529="309 LCR Summary0",VLOOKUP("LcrDocAttached",'309'!$N:$ZZ,MATCH("Link to button",'309'!$N$1:$ZZ$1,0),
0)))))))=1,TRUE,FALSE)
))),"")</f>
        <v/>
      </c>
    </row>
    <row r="1530" spans="1:8">
      <c r="A1530" s="237" t="e">
        <f>VLOOKUP($G1530,CSVLookups!$B:$R,MATCH(A$1,CSVLookups!$B$1:$R$1,0),FALSE)</f>
        <v>#N/A</v>
      </c>
      <c r="B1530" s="237" t="e">
        <f>VLOOKUP($G1530,CSVLookups!$B:$R,MATCH(B$1,CSVLookups!$B$1:$R$1,0),FALSE)</f>
        <v>#N/A</v>
      </c>
      <c r="C1530" s="238" t="e">
        <f t="shared" si="24"/>
        <v>#N/A</v>
      </c>
      <c r="D1530" s="238" t="e">
        <f>IF(AND(VALUE(LEFT($A1530,3))=309,LEN($B1530)=3),VLOOKUP(VALUE(MID($B1530,2,2)),_309_Table1,MATCH(MID($B1530,1,1),_309_Table1_ColumnLookup,0),FALSE),
  IF($C1530="309 LCR SummaryA",OneYearSCR,IF($C1530="309 LCR SummaryB",UltimateSCR,IF(VALUE(LEFT($A1530,3))=309,VLOOKUP(VALUE(MID($B1530,2,1)),_309_Table1,MATCH(MID($B1530,1,1),_309_Table1_ColumnLookup,0),FALSE)
+N("309"),
  IF(VALUE(LEFT($A1530,3))=310,VLOOKUP(VALUE(MID($B1530,2,1)),_310_Table1,MATCH(MID($B1530,1,1),_310_Table1_ColumnLookup,0),FALSE)
+N("310"),
  IF(AND(VALUE(LEFT($A1530,3))=311,LEN($I1530)=4),VLOOKUP($I1530,_311_Table1,MATCH($B1530,_311_Table1_ColumnLookup,0),FALSE),
  IF(AND(VALUE(LEFT($A1530,3))=311,OR($B1530="I2",$B1530="J2",$B1530="K2",$B1530="L2")),VLOOKUP('311'!$G$58,_311_Table1,MATCH(MID($B1530,1,1),_311_Table1_ColumnLookup,0),FALSE),
  IF(AND(VALUE(LEFT($A1530,3))=311,RIGHT($B1530,5)="Total"),VLOOKUP('311'!$G$59,_311_Table1,MATCH(MID($B1530,1,1),_311_Table1_ColumnLookup,0),FALSE),
  IF(VALUE(LEFT($A1530,3))=311,VLOOKUP(VALUE(MID($B1530,2,1)),_311_Table1,MATCH(MID($B1530,1,1),_311_Table1_ColumnLookup,0),FALSE)
+N("311"),
  IF(AND(VALUE(LEFT($A1530,3))=312,LEFT($G1530,10)="Unincepted",$B1530="G "),VLOOKUP(" ULO",_312_Table1,MATCH('312'!$N$16,_312_Table1_ColumnLookup,0),FALSE),
  IF(AND(VALUE(LEFT($A1530,3))=312,LEFT($G1530,10)="Unincepted",$B1530="O "),VLOOKUP(" ULO",_312_Table1,MATCH('312'!$V$16,_312_Table1_ColumnLookup,0),FALSE),
  IF(AND(VALUE(LEFT($A1530,3))=312,LEFT($G1530,10)="Unincepted",$B1530="Q "),VLOOKUP(" ULO",_312_Table1,MATCH('312'!$X$16,_312_Table1_ColumnLookup,0),FALSE),
  IF(AND(VALUE(LEFT($A1530,3))=312,LEFT($G1530,10)="Unincepted"),VLOOKUP(" ULO",_312_Table1,MATCH(LEFT($B1530,1),_312_Table1_ColumnLookup,0),FALSE),
  IF(AND(VALUE(LEFT($A1530,3))=312,LEFT($G1530,5)="Total",$B1530="G "),VLOOKUP('312'!$F$80,_312_Table1,MATCH('312'!$N$16,_312_Table1_ColumnLookup,0),FALSE),
  IF(AND(VALUE(LEFT($A1530,3))=312,LEFT($G1530,5)="Total",$B1530="O "),VLOOKUP('312'!$F$80,_312_Table1,MATCH('312'!$V$16,_312_Table1_ColumnLookup,0),FALSE),
  IF(AND(VALUE(LEFT($A1530,3))=312,LEFT($G1530,5)="Total",$B1530="Q "),VLOOKUP('312'!$F$80,_312_Table1,MATCH('312'!$X$16,_312_Table1_ColumnLookup,0),FALSE),
  IF(AND(VALUE(LEFT($A1530,3))=312,LEFT($G1530,5)="Total"),VLOOKUP('312'!$F$80,_312_Table1,MATCH(LEFT($B1530,1),_312_Table1_ColumnLookup,0),FALSE),
  IF(AND(VALUE(LEFT($A1530,3))=312,LEN($I1530)=4,$B1530="G"),VLOOKUP($I1530,_312_Table1,MATCH('312'!$N$16,_312_Table1_ColumnLookup,0),FALSE),
  IF(AND(VALUE(LEFT($A1530,3))=312,LEN($I1530)=4,$B1530="O"),VLOOKUP($I1530,_312_Table1,MATCH('312'!$V$16,_312_Table1_ColumnLookup,0),FALSE),
  IF(AND(VALUE(LEFT($A1530,3))=312,LEN($I1530)=4,$B1530="Q"),VLOOKUP($I1530,_312_Table1,MATCH('312'!$X$16,_312_Table1_ColumnLookup,0),FALSE),
  IF(AND(VALUE(LEFT($A1530,3))=312,LEN($I1530)=4),VLOOKUP($I1530,_312_Table1,MATCH(LEFT($B1530,1),_312_Table1_ColumnLookup,0),FALSE)
+N("312"),
  IF(VALUE(LEFT($A1530,3))=313,VLOOKUP(VALUE(MID($B1530,2,1)),_313_Table1,MATCH(MID($B1530,1,1),_313_Table1_ColumnLookup,0),FALSE)
+N("313"),
  IF(AND(VALUE(LEFT($A1530,3))=314,LEN($B1530)=3),VLOOKUP(VALUE(MID($B1530,2,2)),_314_Table1,MATCH(MID($B1530,1,1),_314_Table1_ColumnLookup,0),FALSE),
  IF(VALUE(LEFT($A1530,3))=314,VLOOKUP(VALUE(MID($B1530,2,1)),_314_Table1,MATCH(MID($B1530,1,1),_314_Table1_ColumnLookup,0),FALSE)
+N("314"),
""))))))))))))))))))))))))</f>
        <v>#N/A</v>
      </c>
      <c r="E1530" s="238" t="e">
        <f>IF(AND(VALUE(LEFT($A1530,3))=309,LEN($B1530)=3),VLOOKUP(VALUE(MID($B1530,2,2)),_309_Table2,MATCH(MID($B1530,1,1),_309_Table2_ColumnLookup,0),FALSE),
  IF($C1530="309 LCR SummaryA",OneYearSCR,IF($C1530="309 LCR SummaryB",UltimateSCR,IF(VALUE(LEFT($A1530,3))=309,VLOOKUP(VALUE(MID($B1530,2,1)),_309_Table2,MATCH(MID($B1530,1,1),_309_Table2_ColumnLookup,0),FALSE)
+N("309"),
  IF(VALUE(LEFT($A1530,3))=310,VLOOKUP(VALUE(MID($B1530,2,1)),_310_Table2,MATCH(MID($B1530,1,1),_310_Table2_ColumnLookup,0),FALSE)
+N("310"),
  IF(AND(VALUE(LEFT($A1530,3))=311,LEN($I1530)=4),VLOOKUP($I1530,_311_Table2,MATCH($B1530,_311_Table2_ColumnLookup,0),FALSE),
  IF(AND(VALUE(LEFT($A1530,3))=311,OR($B1530="I2",$B1530="J2",$B1530="K2",$B1530="L2")),VLOOKUP('311'!$G$58,_311_Table2,MATCH(MID($B1530,1,1),_311_Table2_ColumnLookup,0),FALSE),
  IF(AND(VALUE(LEFT($A1530,3))=311,RIGHT($B1530,5)="Total"),VLOOKUP('311'!$G$59,_311_Table2,MATCH(MID($B1530,1,1),_311_Table2_ColumnLookup,0),FALSE),
  IF(VALUE(LEFT($A1530,3))=311,VLOOKUP(VALUE(MID($B1530,2,1)),_311_Table2,MATCH(MID($B1530,1,1),_311_Table2_ColumnLookup,0),FALSE)
+N("311"),
  IF(AND(VALUE(LEFT($A1530,3))=312,LEFT($G1530,10)="Unincepted",$B1530="G "),VLOOKUP(" ULO",_312_Table2,MATCH('312'!$N$16,_312_Table2_ColumnLookup,0),FALSE),
  IF(AND(VALUE(LEFT($A1530,3))=312,LEFT($G1530,10)="Unincepted",$B1530="O "),VLOOKUP(" ULO",_312_Table2,MATCH('312'!$V$16,_312_Table2_ColumnLookup,0),FALSE),
  IF(AND(VALUE(LEFT($A1530,3))=312,LEFT($G1530,10)="Unincepted",$B1530="Q "),VLOOKUP(" ULO",_312_Table2,MATCH('312'!$X$16,_312_Table2_ColumnLookup,0),FALSE),
  IF(AND(VALUE(LEFT($A1530,3))=312,LEFT($G1530,10)="Unincepted"),VLOOKUP(" ULO",_312_Table2,MATCH(LEFT($B1530,1),_312_Table2_ColumnLookup,0),FALSE),
  IF(AND(VALUE(LEFT($A1530,3))=312,LEFT($G1530,5)="Total",$B1530="G "),VLOOKUP('312'!$F$80,_312_Table2,MATCH('312'!$N$16,_312_Table2_ColumnLookup,0),FALSE),
  IF(AND(VALUE(LEFT($A1530,3))=312,LEFT($G1530,5)="Total",$B1530="O "),VLOOKUP('312'!$F$80,_312_Table2,MATCH('312'!$V$16,_312_Table2_ColumnLookup,0),FALSE),
  IF(AND(VALUE(LEFT($A1530,3))=312,LEFT($G1530,5)="Total",$B1530="Q "),VLOOKUP('312'!$F$80,_312_Table2,MATCH('312'!$X$16,_312_Table2_ColumnLookup,0),FALSE),
  IF(AND(VALUE(LEFT($A1530,3))=312,LEFT($G1530,5)="Total"),VLOOKUP('312'!$F$80,_312_Table2,MATCH(LEFT($B1530,1),_312_Table2_ColumnLookup,0),FALSE),
  IF(AND(VALUE(LEFT($A1530,3))=312,LEN($I1530)=4,$B1530="G"),VLOOKUP($I1530,_312_Table2,MATCH('312'!$N$16,_312_Table2_ColumnLookup,0),FALSE),
  IF(AND(VALUE(LEFT($A1530,3))=312,LEN($I1530)=4,$B1530="O"),VLOOKUP($I1530,_312_Table2,MATCH('312'!$V$16,_312_Table2_ColumnLookup,0),FALSE),
  IF(AND(VALUE(LEFT($A1530,3))=312,LEN($I1530)=4,$B1530="Q"),VLOOKUP($I1530,_312_Table2,MATCH('312'!$X$16,_312_Table2_ColumnLookup,0),FALSE),
  IF(AND(VALUE(LEFT($A1530,3))=312,LEN($I1530)=4),VLOOKUP($I1530,_312_Table2,MATCH(LEFT($B1530,1),_312_Table2_ColumnLookup,0),FALSE)
+N("312"),
  IF(VALUE(LEFT($A1530,3))=313,VLOOKUP(VALUE(MID($B1530,2,1)),_313_Table2,MATCH(MID($B1530,1,1),_313_Table2_ColumnLookup,0),FALSE)
+N("313"),
  IF(AND(VALUE(LEFT($A1530,3))=314,LEN($B1530)=3),VLOOKUP(VALUE(MID($B1530,2,2)),_314_Table2,MATCH(MID($B1530,1,1),_314_Table2_ColumnLookup,0),FALSE),
  IF(VALUE(LEFT($A1530,3))=314,VLOOKUP(VALUE(MID($B1530,2,1)),_314_Table2,MATCH(MID($B1530,1,1),_314_Table2_ColumnLookup,0),FALSE)
+N("314"),
""))))))))))))))))))))))))</f>
        <v>#N/A</v>
      </c>
      <c r="F1530" s="238" t="e">
        <f>IF(AND(VALUE(LEFT($A1530,3))=309,LEN($B1530)=3),VLOOKUP(VALUE(MID($B1530,2,2)),_309_Table3,MATCH(MID($B1530,1,1),_309_Table3_ColumnLookup,0),FALSE),
  IF($C1530="309 LCR SummaryA",OneYearSCR,IF($C1530="309 LCR SummaryB",UltimateSCR,IF(VALUE(LEFT($A1530,3))=309,VLOOKUP(VALUE(MID($B1530,2,1)),_309_Table3,MATCH(MID($B1530,1,1),_309_Table3_ColumnLookup,0),FALSE)
+N("309"),
  IF(VALUE(LEFT($A1530,3))=310,VLOOKUP(VALUE(MID($B1530,2,1)),_310_Table3,MATCH(MID($B1530,1,1),_310_Table3_ColumnLookup,0),FALSE)
+N("310"),
  IF(AND(VALUE(LEFT($A1530,3))=311,LEN($I1530)=4),VLOOKUP($I1530,_311_Table3,MATCH($B1530,_311_Table3_ColumnLookup,0),FALSE),
  IF(AND(VALUE(LEFT($A1530,3))=311,OR($B1530="I2",$B1530="J2",$B1530="K2",$B1530="L2")),VLOOKUP('311'!$G$58,_311_Table3,MATCH(MID($B1530,1,1),_311_Table3_ColumnLookup,0),FALSE),
  IF(AND(VALUE(LEFT($A1530,3))=311,RIGHT($B1530,5)="Total"),VLOOKUP('311'!$G$59,_311_Table3,MATCH(MID($B1530,1,1),_311_Table3_ColumnLookup,0),FALSE),
  IF(VALUE(LEFT($A1530,3))=311,VLOOKUP(VALUE(MID($B1530,2,1)),_311_Table3,MATCH(MID($B1530,1,1),_311_Table3_ColumnLookup,0),FALSE)
+N("311"),
  IF(AND(VALUE(LEFT($A1530,3))=312,LEFT($G1530,10)="Unincepted",$B1530="G "),VLOOKUP(" ULO",_312_Table3,MATCH('312'!$N$16,_312_Table3_ColumnLookup,0),FALSE),
  IF(AND(VALUE(LEFT($A1530,3))=312,LEFT($G1530,10)="Unincepted",$B1530="O "),VLOOKUP(" ULO",_312_Table3,MATCH('312'!$V$16,_312_Table3_ColumnLookup,0),FALSE),
  IF(AND(VALUE(LEFT($A1530,3))=312,LEFT($G1530,10)="Unincepted",$B1530="Q "),VLOOKUP(" ULO",_312_Table3,MATCH('312'!$X$16,_312_Table3_ColumnLookup,0),FALSE),
  IF(AND(VALUE(LEFT($A1530,3))=312,LEFT($G1530,10)="Unincepted"),VLOOKUP(" ULO",_312_Table3,MATCH(LEFT($B1530,1),_312_Table3_ColumnLookup,0),FALSE),
  IF(AND(VALUE(LEFT($A1530,3))=312,LEFT($G1530,5)="Total",$B1530="G "),VLOOKUP('312'!$F$80,_312_Table3,MATCH('312'!$N$16,_312_Table3_ColumnLookup,0),FALSE),
  IF(AND(VALUE(LEFT($A1530,3))=312,LEFT($G1530,5)="Total",$B1530="O "),VLOOKUP('312'!$F$80,_312_Table3,MATCH('312'!$V$16,_312_Table3_ColumnLookup,0),FALSE),
  IF(AND(VALUE(LEFT($A1530,3))=312,LEFT($G1530,5)="Total",$B1530="Q "),VLOOKUP('312'!$F$80,_312_Table3,MATCH('312'!$X$16,_312_Table3_ColumnLookup,0),FALSE),
  IF(AND(VALUE(LEFT($A1530,3))=312,LEFT($G1530,5)="Total"),VLOOKUP('312'!$F$80,_312_Table3,MATCH(LEFT($B1530,1),_312_Table3_ColumnLookup,0),FALSE),
  IF(AND(VALUE(LEFT($A1530,3))=312,LEN($I1530)=4,$B1530="G"),VLOOKUP($I1530,_312_Table3,MATCH('312'!$N$16,_312_Table3_ColumnLookup,0),FALSE),
  IF(AND(VALUE(LEFT($A1530,3))=312,LEN($I1530)=4,$B1530="O"),VLOOKUP($I1530,_312_Table3,MATCH('312'!$V$16,_312_Table3_ColumnLookup,0),FALSE),
  IF(AND(VALUE(LEFT($A1530,3))=312,LEN($I1530)=4,$B1530="Q"),VLOOKUP($I1530,_312_Table3,MATCH('312'!$X$16,_312_Table3_ColumnLookup,0),FALSE),
  IF(AND(VALUE(LEFT($A1530,3))=312,LEN($I1530)=4),VLOOKUP($I1530,_312_Table3,MATCH(LEFT($B1530,1),_312_Table3_ColumnLookup,0),FALSE)
+N("312"),
  IF(VALUE(LEFT($A1530,3))=313,VLOOKUP(VALUE(MID($B1530,2,1)),_313_Table3,MATCH(MID($B1530,1,1),_313_Table3_ColumnLookup,0),FALSE)
+N("313"),
  IF(AND(VALUE(LEFT($A1530,3))=314,LEN($B1530)=3),VLOOKUP(VALUE(MID($B1530,2,2)),_314_Table3,MATCH(MID($B1530,1,1),_314_Table3_ColumnLookup,0),FALSE),
  IF(VALUE(LEFT($A1530,3))=314,VLOOKUP(VALUE(MID($B1530,2,1)),_314_Table3,MATCH(MID($B1530,1,1),_314_Table3_ColumnLookup,0),FALSE)
+N("314"),
""))))))))))))))))))))))))</f>
        <v>#N/A</v>
      </c>
      <c r="H1530" s="321" t="str">
        <f>IFERROR(
IF(ISERROR($D1530)=FALSE,$D1530,IF(ISERROR($E1530)=FALSE,$E1530,IF(ISERROR($F1530)=FALSE,$F1530
+N("012 checkboxes"),
IF(
IF(OR(LEFT($A1530,9)="Syndicate",LEFT($A1530,12)="NewSyndicate"),VLOOKUP($A1530,'012'!$J:$ZW,MATCH("Link to button",'012'!$J$1:$ZW$1,0),0)
+N("309 checkbox"),
IF($C1530="309 LCR Summary0",VLOOKUP("Notes990",'309'!$P:$ZZ,MATCH("Link to button",'309'!$P$1:$ZZ$1,0),0)
+N("313 checkboxes"),
IF($C1530="313 Financial Information0LcmVsScr",IF($C1530="309 LCR Summary0",VLOOKUP("LcmVsScr",'309'!$N:$ZZ,MATCH("Link to button",'309'!$N$1:$ZZ$1,0),0),
IF($C1530="313 Financial Information0LcrDocAttached",IF($C1530="309 LCR Summary0",VLOOKUP("LcrDocAttached",'309'!$N:$ZZ,MATCH("Link to button",'309'!$N$1:$ZZ$1,0),
0)))))))=1,TRUE,FALSE)
))),"")</f>
        <v/>
      </c>
    </row>
    <row r="1531" spans="1:8">
      <c r="A1531" s="237" t="e">
        <f>VLOOKUP($G1531,CSVLookups!$B:$R,MATCH(A$1,CSVLookups!$B$1:$R$1,0),FALSE)</f>
        <v>#N/A</v>
      </c>
      <c r="B1531" s="237" t="e">
        <f>VLOOKUP($G1531,CSVLookups!$B:$R,MATCH(B$1,CSVLookups!$B$1:$R$1,0),FALSE)</f>
        <v>#N/A</v>
      </c>
      <c r="C1531" s="238" t="e">
        <f t="shared" si="24"/>
        <v>#N/A</v>
      </c>
      <c r="D1531" s="238" t="e">
        <f>IF(AND(VALUE(LEFT($A1531,3))=309,LEN($B1531)=3),VLOOKUP(VALUE(MID($B1531,2,2)),_309_Table1,MATCH(MID($B1531,1,1),_309_Table1_ColumnLookup,0),FALSE),
  IF($C1531="309 LCR SummaryA",OneYearSCR,IF($C1531="309 LCR SummaryB",UltimateSCR,IF(VALUE(LEFT($A1531,3))=309,VLOOKUP(VALUE(MID($B1531,2,1)),_309_Table1,MATCH(MID($B1531,1,1),_309_Table1_ColumnLookup,0),FALSE)
+N("309"),
  IF(VALUE(LEFT($A1531,3))=310,VLOOKUP(VALUE(MID($B1531,2,1)),_310_Table1,MATCH(MID($B1531,1,1),_310_Table1_ColumnLookup,0),FALSE)
+N("310"),
  IF(AND(VALUE(LEFT($A1531,3))=311,LEN($I1531)=4),VLOOKUP($I1531,_311_Table1,MATCH($B1531,_311_Table1_ColumnLookup,0),FALSE),
  IF(AND(VALUE(LEFT($A1531,3))=311,OR($B1531="I2",$B1531="J2",$B1531="K2",$B1531="L2")),VLOOKUP('311'!$G$58,_311_Table1,MATCH(MID($B1531,1,1),_311_Table1_ColumnLookup,0),FALSE),
  IF(AND(VALUE(LEFT($A1531,3))=311,RIGHT($B1531,5)="Total"),VLOOKUP('311'!$G$59,_311_Table1,MATCH(MID($B1531,1,1),_311_Table1_ColumnLookup,0),FALSE),
  IF(VALUE(LEFT($A1531,3))=311,VLOOKUP(VALUE(MID($B1531,2,1)),_311_Table1,MATCH(MID($B1531,1,1),_311_Table1_ColumnLookup,0),FALSE)
+N("311"),
  IF(AND(VALUE(LEFT($A1531,3))=312,LEFT($G1531,10)="Unincepted",$B1531="G "),VLOOKUP(" ULO",_312_Table1,MATCH('312'!$N$16,_312_Table1_ColumnLookup,0),FALSE),
  IF(AND(VALUE(LEFT($A1531,3))=312,LEFT($G1531,10)="Unincepted",$B1531="O "),VLOOKUP(" ULO",_312_Table1,MATCH('312'!$V$16,_312_Table1_ColumnLookup,0),FALSE),
  IF(AND(VALUE(LEFT($A1531,3))=312,LEFT($G1531,10)="Unincepted",$B1531="Q "),VLOOKUP(" ULO",_312_Table1,MATCH('312'!$X$16,_312_Table1_ColumnLookup,0),FALSE),
  IF(AND(VALUE(LEFT($A1531,3))=312,LEFT($G1531,10)="Unincepted"),VLOOKUP(" ULO",_312_Table1,MATCH(LEFT($B1531,1),_312_Table1_ColumnLookup,0),FALSE),
  IF(AND(VALUE(LEFT($A1531,3))=312,LEFT($G1531,5)="Total",$B1531="G "),VLOOKUP('312'!$F$80,_312_Table1,MATCH('312'!$N$16,_312_Table1_ColumnLookup,0),FALSE),
  IF(AND(VALUE(LEFT($A1531,3))=312,LEFT($G1531,5)="Total",$B1531="O "),VLOOKUP('312'!$F$80,_312_Table1,MATCH('312'!$V$16,_312_Table1_ColumnLookup,0),FALSE),
  IF(AND(VALUE(LEFT($A1531,3))=312,LEFT($G1531,5)="Total",$B1531="Q "),VLOOKUP('312'!$F$80,_312_Table1,MATCH('312'!$X$16,_312_Table1_ColumnLookup,0),FALSE),
  IF(AND(VALUE(LEFT($A1531,3))=312,LEFT($G1531,5)="Total"),VLOOKUP('312'!$F$80,_312_Table1,MATCH(LEFT($B1531,1),_312_Table1_ColumnLookup,0),FALSE),
  IF(AND(VALUE(LEFT($A1531,3))=312,LEN($I1531)=4,$B1531="G"),VLOOKUP($I1531,_312_Table1,MATCH('312'!$N$16,_312_Table1_ColumnLookup,0),FALSE),
  IF(AND(VALUE(LEFT($A1531,3))=312,LEN($I1531)=4,$B1531="O"),VLOOKUP($I1531,_312_Table1,MATCH('312'!$V$16,_312_Table1_ColumnLookup,0),FALSE),
  IF(AND(VALUE(LEFT($A1531,3))=312,LEN($I1531)=4,$B1531="Q"),VLOOKUP($I1531,_312_Table1,MATCH('312'!$X$16,_312_Table1_ColumnLookup,0),FALSE),
  IF(AND(VALUE(LEFT($A1531,3))=312,LEN($I1531)=4),VLOOKUP($I1531,_312_Table1,MATCH(LEFT($B1531,1),_312_Table1_ColumnLookup,0),FALSE)
+N("312"),
  IF(VALUE(LEFT($A1531,3))=313,VLOOKUP(VALUE(MID($B1531,2,1)),_313_Table1,MATCH(MID($B1531,1,1),_313_Table1_ColumnLookup,0),FALSE)
+N("313"),
  IF(AND(VALUE(LEFT($A1531,3))=314,LEN($B1531)=3),VLOOKUP(VALUE(MID($B1531,2,2)),_314_Table1,MATCH(MID($B1531,1,1),_314_Table1_ColumnLookup,0),FALSE),
  IF(VALUE(LEFT($A1531,3))=314,VLOOKUP(VALUE(MID($B1531,2,1)),_314_Table1,MATCH(MID($B1531,1,1),_314_Table1_ColumnLookup,0),FALSE)
+N("314"),
""))))))))))))))))))))))))</f>
        <v>#N/A</v>
      </c>
      <c r="E1531" s="238" t="e">
        <f>IF(AND(VALUE(LEFT($A1531,3))=309,LEN($B1531)=3),VLOOKUP(VALUE(MID($B1531,2,2)),_309_Table2,MATCH(MID($B1531,1,1),_309_Table2_ColumnLookup,0),FALSE),
  IF($C1531="309 LCR SummaryA",OneYearSCR,IF($C1531="309 LCR SummaryB",UltimateSCR,IF(VALUE(LEFT($A1531,3))=309,VLOOKUP(VALUE(MID($B1531,2,1)),_309_Table2,MATCH(MID($B1531,1,1),_309_Table2_ColumnLookup,0),FALSE)
+N("309"),
  IF(VALUE(LEFT($A1531,3))=310,VLOOKUP(VALUE(MID($B1531,2,1)),_310_Table2,MATCH(MID($B1531,1,1),_310_Table2_ColumnLookup,0),FALSE)
+N("310"),
  IF(AND(VALUE(LEFT($A1531,3))=311,LEN($I1531)=4),VLOOKUP($I1531,_311_Table2,MATCH($B1531,_311_Table2_ColumnLookup,0),FALSE),
  IF(AND(VALUE(LEFT($A1531,3))=311,OR($B1531="I2",$B1531="J2",$B1531="K2",$B1531="L2")),VLOOKUP('311'!$G$58,_311_Table2,MATCH(MID($B1531,1,1),_311_Table2_ColumnLookup,0),FALSE),
  IF(AND(VALUE(LEFT($A1531,3))=311,RIGHT($B1531,5)="Total"),VLOOKUP('311'!$G$59,_311_Table2,MATCH(MID($B1531,1,1),_311_Table2_ColumnLookup,0),FALSE),
  IF(VALUE(LEFT($A1531,3))=311,VLOOKUP(VALUE(MID($B1531,2,1)),_311_Table2,MATCH(MID($B1531,1,1),_311_Table2_ColumnLookup,0),FALSE)
+N("311"),
  IF(AND(VALUE(LEFT($A1531,3))=312,LEFT($G1531,10)="Unincepted",$B1531="G "),VLOOKUP(" ULO",_312_Table2,MATCH('312'!$N$16,_312_Table2_ColumnLookup,0),FALSE),
  IF(AND(VALUE(LEFT($A1531,3))=312,LEFT($G1531,10)="Unincepted",$B1531="O "),VLOOKUP(" ULO",_312_Table2,MATCH('312'!$V$16,_312_Table2_ColumnLookup,0),FALSE),
  IF(AND(VALUE(LEFT($A1531,3))=312,LEFT($G1531,10)="Unincepted",$B1531="Q "),VLOOKUP(" ULO",_312_Table2,MATCH('312'!$X$16,_312_Table2_ColumnLookup,0),FALSE),
  IF(AND(VALUE(LEFT($A1531,3))=312,LEFT($G1531,10)="Unincepted"),VLOOKUP(" ULO",_312_Table2,MATCH(LEFT($B1531,1),_312_Table2_ColumnLookup,0),FALSE),
  IF(AND(VALUE(LEFT($A1531,3))=312,LEFT($G1531,5)="Total",$B1531="G "),VLOOKUP('312'!$F$80,_312_Table2,MATCH('312'!$N$16,_312_Table2_ColumnLookup,0),FALSE),
  IF(AND(VALUE(LEFT($A1531,3))=312,LEFT($G1531,5)="Total",$B1531="O "),VLOOKUP('312'!$F$80,_312_Table2,MATCH('312'!$V$16,_312_Table2_ColumnLookup,0),FALSE),
  IF(AND(VALUE(LEFT($A1531,3))=312,LEFT($G1531,5)="Total",$B1531="Q "),VLOOKUP('312'!$F$80,_312_Table2,MATCH('312'!$X$16,_312_Table2_ColumnLookup,0),FALSE),
  IF(AND(VALUE(LEFT($A1531,3))=312,LEFT($G1531,5)="Total"),VLOOKUP('312'!$F$80,_312_Table2,MATCH(LEFT($B1531,1),_312_Table2_ColumnLookup,0),FALSE),
  IF(AND(VALUE(LEFT($A1531,3))=312,LEN($I1531)=4,$B1531="G"),VLOOKUP($I1531,_312_Table2,MATCH('312'!$N$16,_312_Table2_ColumnLookup,0),FALSE),
  IF(AND(VALUE(LEFT($A1531,3))=312,LEN($I1531)=4,$B1531="O"),VLOOKUP($I1531,_312_Table2,MATCH('312'!$V$16,_312_Table2_ColumnLookup,0),FALSE),
  IF(AND(VALUE(LEFT($A1531,3))=312,LEN($I1531)=4,$B1531="Q"),VLOOKUP($I1531,_312_Table2,MATCH('312'!$X$16,_312_Table2_ColumnLookup,0),FALSE),
  IF(AND(VALUE(LEFT($A1531,3))=312,LEN($I1531)=4),VLOOKUP($I1531,_312_Table2,MATCH(LEFT($B1531,1),_312_Table2_ColumnLookup,0),FALSE)
+N("312"),
  IF(VALUE(LEFT($A1531,3))=313,VLOOKUP(VALUE(MID($B1531,2,1)),_313_Table2,MATCH(MID($B1531,1,1),_313_Table2_ColumnLookup,0),FALSE)
+N("313"),
  IF(AND(VALUE(LEFT($A1531,3))=314,LEN($B1531)=3),VLOOKUP(VALUE(MID($B1531,2,2)),_314_Table2,MATCH(MID($B1531,1,1),_314_Table2_ColumnLookup,0),FALSE),
  IF(VALUE(LEFT($A1531,3))=314,VLOOKUP(VALUE(MID($B1531,2,1)),_314_Table2,MATCH(MID($B1531,1,1),_314_Table2_ColumnLookup,0),FALSE)
+N("314"),
""))))))))))))))))))))))))</f>
        <v>#N/A</v>
      </c>
      <c r="F1531" s="238" t="e">
        <f>IF(AND(VALUE(LEFT($A1531,3))=309,LEN($B1531)=3),VLOOKUP(VALUE(MID($B1531,2,2)),_309_Table3,MATCH(MID($B1531,1,1),_309_Table3_ColumnLookup,0),FALSE),
  IF($C1531="309 LCR SummaryA",OneYearSCR,IF($C1531="309 LCR SummaryB",UltimateSCR,IF(VALUE(LEFT($A1531,3))=309,VLOOKUP(VALUE(MID($B1531,2,1)),_309_Table3,MATCH(MID($B1531,1,1),_309_Table3_ColumnLookup,0),FALSE)
+N("309"),
  IF(VALUE(LEFT($A1531,3))=310,VLOOKUP(VALUE(MID($B1531,2,1)),_310_Table3,MATCH(MID($B1531,1,1),_310_Table3_ColumnLookup,0),FALSE)
+N("310"),
  IF(AND(VALUE(LEFT($A1531,3))=311,LEN($I1531)=4),VLOOKUP($I1531,_311_Table3,MATCH($B1531,_311_Table3_ColumnLookup,0),FALSE),
  IF(AND(VALUE(LEFT($A1531,3))=311,OR($B1531="I2",$B1531="J2",$B1531="K2",$B1531="L2")),VLOOKUP('311'!$G$58,_311_Table3,MATCH(MID($B1531,1,1),_311_Table3_ColumnLookup,0),FALSE),
  IF(AND(VALUE(LEFT($A1531,3))=311,RIGHT($B1531,5)="Total"),VLOOKUP('311'!$G$59,_311_Table3,MATCH(MID($B1531,1,1),_311_Table3_ColumnLookup,0),FALSE),
  IF(VALUE(LEFT($A1531,3))=311,VLOOKUP(VALUE(MID($B1531,2,1)),_311_Table3,MATCH(MID($B1531,1,1),_311_Table3_ColumnLookup,0),FALSE)
+N("311"),
  IF(AND(VALUE(LEFT($A1531,3))=312,LEFT($G1531,10)="Unincepted",$B1531="G "),VLOOKUP(" ULO",_312_Table3,MATCH('312'!$N$16,_312_Table3_ColumnLookup,0),FALSE),
  IF(AND(VALUE(LEFT($A1531,3))=312,LEFT($G1531,10)="Unincepted",$B1531="O "),VLOOKUP(" ULO",_312_Table3,MATCH('312'!$V$16,_312_Table3_ColumnLookup,0),FALSE),
  IF(AND(VALUE(LEFT($A1531,3))=312,LEFT($G1531,10)="Unincepted",$B1531="Q "),VLOOKUP(" ULO",_312_Table3,MATCH('312'!$X$16,_312_Table3_ColumnLookup,0),FALSE),
  IF(AND(VALUE(LEFT($A1531,3))=312,LEFT($G1531,10)="Unincepted"),VLOOKUP(" ULO",_312_Table3,MATCH(LEFT($B1531,1),_312_Table3_ColumnLookup,0),FALSE),
  IF(AND(VALUE(LEFT($A1531,3))=312,LEFT($G1531,5)="Total",$B1531="G "),VLOOKUP('312'!$F$80,_312_Table3,MATCH('312'!$N$16,_312_Table3_ColumnLookup,0),FALSE),
  IF(AND(VALUE(LEFT($A1531,3))=312,LEFT($G1531,5)="Total",$B1531="O "),VLOOKUP('312'!$F$80,_312_Table3,MATCH('312'!$V$16,_312_Table3_ColumnLookup,0),FALSE),
  IF(AND(VALUE(LEFT($A1531,3))=312,LEFT($G1531,5)="Total",$B1531="Q "),VLOOKUP('312'!$F$80,_312_Table3,MATCH('312'!$X$16,_312_Table3_ColumnLookup,0),FALSE),
  IF(AND(VALUE(LEFT($A1531,3))=312,LEFT($G1531,5)="Total"),VLOOKUP('312'!$F$80,_312_Table3,MATCH(LEFT($B1531,1),_312_Table3_ColumnLookup,0),FALSE),
  IF(AND(VALUE(LEFT($A1531,3))=312,LEN($I1531)=4,$B1531="G"),VLOOKUP($I1531,_312_Table3,MATCH('312'!$N$16,_312_Table3_ColumnLookup,0),FALSE),
  IF(AND(VALUE(LEFT($A1531,3))=312,LEN($I1531)=4,$B1531="O"),VLOOKUP($I1531,_312_Table3,MATCH('312'!$V$16,_312_Table3_ColumnLookup,0),FALSE),
  IF(AND(VALUE(LEFT($A1531,3))=312,LEN($I1531)=4,$B1531="Q"),VLOOKUP($I1531,_312_Table3,MATCH('312'!$X$16,_312_Table3_ColumnLookup,0),FALSE),
  IF(AND(VALUE(LEFT($A1531,3))=312,LEN($I1531)=4),VLOOKUP($I1531,_312_Table3,MATCH(LEFT($B1531,1),_312_Table3_ColumnLookup,0),FALSE)
+N("312"),
  IF(VALUE(LEFT($A1531,3))=313,VLOOKUP(VALUE(MID($B1531,2,1)),_313_Table3,MATCH(MID($B1531,1,1),_313_Table3_ColumnLookup,0),FALSE)
+N("313"),
  IF(AND(VALUE(LEFT($A1531,3))=314,LEN($B1531)=3),VLOOKUP(VALUE(MID($B1531,2,2)),_314_Table3,MATCH(MID($B1531,1,1),_314_Table3_ColumnLookup,0),FALSE),
  IF(VALUE(LEFT($A1531,3))=314,VLOOKUP(VALUE(MID($B1531,2,1)),_314_Table3,MATCH(MID($B1531,1,1),_314_Table3_ColumnLookup,0),FALSE)
+N("314"),
""))))))))))))))))))))))))</f>
        <v>#N/A</v>
      </c>
      <c r="H1531" s="321" t="str">
        <f>IFERROR(
IF(ISERROR($D1531)=FALSE,$D1531,IF(ISERROR($E1531)=FALSE,$E1531,IF(ISERROR($F1531)=FALSE,$F1531
+N("012 checkboxes"),
IF(
IF(OR(LEFT($A1531,9)="Syndicate",LEFT($A1531,12)="NewSyndicate"),VLOOKUP($A1531,'012'!$J:$ZW,MATCH("Link to button",'012'!$J$1:$ZW$1,0),0)
+N("309 checkbox"),
IF($C1531="309 LCR Summary0",VLOOKUP("Notes990",'309'!$P:$ZZ,MATCH("Link to button",'309'!$P$1:$ZZ$1,0),0)
+N("313 checkboxes"),
IF($C1531="313 Financial Information0LcmVsScr",IF($C1531="309 LCR Summary0",VLOOKUP("LcmVsScr",'309'!$N:$ZZ,MATCH("Link to button",'309'!$N$1:$ZZ$1,0),0),
IF($C1531="313 Financial Information0LcrDocAttached",IF($C1531="309 LCR Summary0",VLOOKUP("LcrDocAttached",'309'!$N:$ZZ,MATCH("Link to button",'309'!$N$1:$ZZ$1,0),
0)))))))=1,TRUE,FALSE)
))),"")</f>
        <v/>
      </c>
    </row>
    <row r="1532" spans="1:8">
      <c r="A1532" s="237" t="e">
        <f>VLOOKUP($G1532,CSVLookups!$B:$R,MATCH(A$1,CSVLookups!$B$1:$R$1,0),FALSE)</f>
        <v>#N/A</v>
      </c>
      <c r="B1532" s="237" t="e">
        <f>VLOOKUP($G1532,CSVLookups!$B:$R,MATCH(B$1,CSVLookups!$B$1:$R$1,0),FALSE)</f>
        <v>#N/A</v>
      </c>
      <c r="C1532" s="238" t="e">
        <f t="shared" si="24"/>
        <v>#N/A</v>
      </c>
      <c r="D1532" s="238" t="e">
        <f>IF(AND(VALUE(LEFT($A1532,3))=309,LEN($B1532)=3),VLOOKUP(VALUE(MID($B1532,2,2)),_309_Table1,MATCH(MID($B1532,1,1),_309_Table1_ColumnLookup,0),FALSE),
  IF($C1532="309 LCR SummaryA",OneYearSCR,IF($C1532="309 LCR SummaryB",UltimateSCR,IF(VALUE(LEFT($A1532,3))=309,VLOOKUP(VALUE(MID($B1532,2,1)),_309_Table1,MATCH(MID($B1532,1,1),_309_Table1_ColumnLookup,0),FALSE)
+N("309"),
  IF(VALUE(LEFT($A1532,3))=310,VLOOKUP(VALUE(MID($B1532,2,1)),_310_Table1,MATCH(MID($B1532,1,1),_310_Table1_ColumnLookup,0),FALSE)
+N("310"),
  IF(AND(VALUE(LEFT($A1532,3))=311,LEN($I1532)=4),VLOOKUP($I1532,_311_Table1,MATCH($B1532,_311_Table1_ColumnLookup,0),FALSE),
  IF(AND(VALUE(LEFT($A1532,3))=311,OR($B1532="I2",$B1532="J2",$B1532="K2",$B1532="L2")),VLOOKUP('311'!$G$58,_311_Table1,MATCH(MID($B1532,1,1),_311_Table1_ColumnLookup,0),FALSE),
  IF(AND(VALUE(LEFT($A1532,3))=311,RIGHT($B1532,5)="Total"),VLOOKUP('311'!$G$59,_311_Table1,MATCH(MID($B1532,1,1),_311_Table1_ColumnLookup,0),FALSE),
  IF(VALUE(LEFT($A1532,3))=311,VLOOKUP(VALUE(MID($B1532,2,1)),_311_Table1,MATCH(MID($B1532,1,1),_311_Table1_ColumnLookup,0),FALSE)
+N("311"),
  IF(AND(VALUE(LEFT($A1532,3))=312,LEFT($G1532,10)="Unincepted",$B1532="G "),VLOOKUP(" ULO",_312_Table1,MATCH('312'!$N$16,_312_Table1_ColumnLookup,0),FALSE),
  IF(AND(VALUE(LEFT($A1532,3))=312,LEFT($G1532,10)="Unincepted",$B1532="O "),VLOOKUP(" ULO",_312_Table1,MATCH('312'!$V$16,_312_Table1_ColumnLookup,0),FALSE),
  IF(AND(VALUE(LEFT($A1532,3))=312,LEFT($G1532,10)="Unincepted",$B1532="Q "),VLOOKUP(" ULO",_312_Table1,MATCH('312'!$X$16,_312_Table1_ColumnLookup,0),FALSE),
  IF(AND(VALUE(LEFT($A1532,3))=312,LEFT($G1532,10)="Unincepted"),VLOOKUP(" ULO",_312_Table1,MATCH(LEFT($B1532,1),_312_Table1_ColumnLookup,0),FALSE),
  IF(AND(VALUE(LEFT($A1532,3))=312,LEFT($G1532,5)="Total",$B1532="G "),VLOOKUP('312'!$F$80,_312_Table1,MATCH('312'!$N$16,_312_Table1_ColumnLookup,0),FALSE),
  IF(AND(VALUE(LEFT($A1532,3))=312,LEFT($G1532,5)="Total",$B1532="O "),VLOOKUP('312'!$F$80,_312_Table1,MATCH('312'!$V$16,_312_Table1_ColumnLookup,0),FALSE),
  IF(AND(VALUE(LEFT($A1532,3))=312,LEFT($G1532,5)="Total",$B1532="Q "),VLOOKUP('312'!$F$80,_312_Table1,MATCH('312'!$X$16,_312_Table1_ColumnLookup,0),FALSE),
  IF(AND(VALUE(LEFT($A1532,3))=312,LEFT($G1532,5)="Total"),VLOOKUP('312'!$F$80,_312_Table1,MATCH(LEFT($B1532,1),_312_Table1_ColumnLookup,0),FALSE),
  IF(AND(VALUE(LEFT($A1532,3))=312,LEN($I1532)=4,$B1532="G"),VLOOKUP($I1532,_312_Table1,MATCH('312'!$N$16,_312_Table1_ColumnLookup,0),FALSE),
  IF(AND(VALUE(LEFT($A1532,3))=312,LEN($I1532)=4,$B1532="O"),VLOOKUP($I1532,_312_Table1,MATCH('312'!$V$16,_312_Table1_ColumnLookup,0),FALSE),
  IF(AND(VALUE(LEFT($A1532,3))=312,LEN($I1532)=4,$B1532="Q"),VLOOKUP($I1532,_312_Table1,MATCH('312'!$X$16,_312_Table1_ColumnLookup,0),FALSE),
  IF(AND(VALUE(LEFT($A1532,3))=312,LEN($I1532)=4),VLOOKUP($I1532,_312_Table1,MATCH(LEFT($B1532,1),_312_Table1_ColumnLookup,0),FALSE)
+N("312"),
  IF(VALUE(LEFT($A1532,3))=313,VLOOKUP(VALUE(MID($B1532,2,1)),_313_Table1,MATCH(MID($B1532,1,1),_313_Table1_ColumnLookup,0),FALSE)
+N("313"),
  IF(AND(VALUE(LEFT($A1532,3))=314,LEN($B1532)=3),VLOOKUP(VALUE(MID($B1532,2,2)),_314_Table1,MATCH(MID($B1532,1,1),_314_Table1_ColumnLookup,0),FALSE),
  IF(VALUE(LEFT($A1532,3))=314,VLOOKUP(VALUE(MID($B1532,2,1)),_314_Table1,MATCH(MID($B1532,1,1),_314_Table1_ColumnLookup,0),FALSE)
+N("314"),
""))))))))))))))))))))))))</f>
        <v>#N/A</v>
      </c>
      <c r="E1532" s="238" t="e">
        <f>IF(AND(VALUE(LEFT($A1532,3))=309,LEN($B1532)=3),VLOOKUP(VALUE(MID($B1532,2,2)),_309_Table2,MATCH(MID($B1532,1,1),_309_Table2_ColumnLookup,0),FALSE),
  IF($C1532="309 LCR SummaryA",OneYearSCR,IF($C1532="309 LCR SummaryB",UltimateSCR,IF(VALUE(LEFT($A1532,3))=309,VLOOKUP(VALUE(MID($B1532,2,1)),_309_Table2,MATCH(MID($B1532,1,1),_309_Table2_ColumnLookup,0),FALSE)
+N("309"),
  IF(VALUE(LEFT($A1532,3))=310,VLOOKUP(VALUE(MID($B1532,2,1)),_310_Table2,MATCH(MID($B1532,1,1),_310_Table2_ColumnLookup,0),FALSE)
+N("310"),
  IF(AND(VALUE(LEFT($A1532,3))=311,LEN($I1532)=4),VLOOKUP($I1532,_311_Table2,MATCH($B1532,_311_Table2_ColumnLookup,0),FALSE),
  IF(AND(VALUE(LEFT($A1532,3))=311,OR($B1532="I2",$B1532="J2",$B1532="K2",$B1532="L2")),VLOOKUP('311'!$G$58,_311_Table2,MATCH(MID($B1532,1,1),_311_Table2_ColumnLookup,0),FALSE),
  IF(AND(VALUE(LEFT($A1532,3))=311,RIGHT($B1532,5)="Total"),VLOOKUP('311'!$G$59,_311_Table2,MATCH(MID($B1532,1,1),_311_Table2_ColumnLookup,0),FALSE),
  IF(VALUE(LEFT($A1532,3))=311,VLOOKUP(VALUE(MID($B1532,2,1)),_311_Table2,MATCH(MID($B1532,1,1),_311_Table2_ColumnLookup,0),FALSE)
+N("311"),
  IF(AND(VALUE(LEFT($A1532,3))=312,LEFT($G1532,10)="Unincepted",$B1532="G "),VLOOKUP(" ULO",_312_Table2,MATCH('312'!$N$16,_312_Table2_ColumnLookup,0),FALSE),
  IF(AND(VALUE(LEFT($A1532,3))=312,LEFT($G1532,10)="Unincepted",$B1532="O "),VLOOKUP(" ULO",_312_Table2,MATCH('312'!$V$16,_312_Table2_ColumnLookup,0),FALSE),
  IF(AND(VALUE(LEFT($A1532,3))=312,LEFT($G1532,10)="Unincepted",$B1532="Q "),VLOOKUP(" ULO",_312_Table2,MATCH('312'!$X$16,_312_Table2_ColumnLookup,0),FALSE),
  IF(AND(VALUE(LEFT($A1532,3))=312,LEFT($G1532,10)="Unincepted"),VLOOKUP(" ULO",_312_Table2,MATCH(LEFT($B1532,1),_312_Table2_ColumnLookup,0),FALSE),
  IF(AND(VALUE(LEFT($A1532,3))=312,LEFT($G1532,5)="Total",$B1532="G "),VLOOKUP('312'!$F$80,_312_Table2,MATCH('312'!$N$16,_312_Table2_ColumnLookup,0),FALSE),
  IF(AND(VALUE(LEFT($A1532,3))=312,LEFT($G1532,5)="Total",$B1532="O "),VLOOKUP('312'!$F$80,_312_Table2,MATCH('312'!$V$16,_312_Table2_ColumnLookup,0),FALSE),
  IF(AND(VALUE(LEFT($A1532,3))=312,LEFT($G1532,5)="Total",$B1532="Q "),VLOOKUP('312'!$F$80,_312_Table2,MATCH('312'!$X$16,_312_Table2_ColumnLookup,0),FALSE),
  IF(AND(VALUE(LEFT($A1532,3))=312,LEFT($G1532,5)="Total"),VLOOKUP('312'!$F$80,_312_Table2,MATCH(LEFT($B1532,1),_312_Table2_ColumnLookup,0),FALSE),
  IF(AND(VALUE(LEFT($A1532,3))=312,LEN($I1532)=4,$B1532="G"),VLOOKUP($I1532,_312_Table2,MATCH('312'!$N$16,_312_Table2_ColumnLookup,0),FALSE),
  IF(AND(VALUE(LEFT($A1532,3))=312,LEN($I1532)=4,$B1532="O"),VLOOKUP($I1532,_312_Table2,MATCH('312'!$V$16,_312_Table2_ColumnLookup,0),FALSE),
  IF(AND(VALUE(LEFT($A1532,3))=312,LEN($I1532)=4,$B1532="Q"),VLOOKUP($I1532,_312_Table2,MATCH('312'!$X$16,_312_Table2_ColumnLookup,0),FALSE),
  IF(AND(VALUE(LEFT($A1532,3))=312,LEN($I1532)=4),VLOOKUP($I1532,_312_Table2,MATCH(LEFT($B1532,1),_312_Table2_ColumnLookup,0),FALSE)
+N("312"),
  IF(VALUE(LEFT($A1532,3))=313,VLOOKUP(VALUE(MID($B1532,2,1)),_313_Table2,MATCH(MID($B1532,1,1),_313_Table2_ColumnLookup,0),FALSE)
+N("313"),
  IF(AND(VALUE(LEFT($A1532,3))=314,LEN($B1532)=3),VLOOKUP(VALUE(MID($B1532,2,2)),_314_Table2,MATCH(MID($B1532,1,1),_314_Table2_ColumnLookup,0),FALSE),
  IF(VALUE(LEFT($A1532,3))=314,VLOOKUP(VALUE(MID($B1532,2,1)),_314_Table2,MATCH(MID($B1532,1,1),_314_Table2_ColumnLookup,0),FALSE)
+N("314"),
""))))))))))))))))))))))))</f>
        <v>#N/A</v>
      </c>
      <c r="F1532" s="238" t="e">
        <f>IF(AND(VALUE(LEFT($A1532,3))=309,LEN($B1532)=3),VLOOKUP(VALUE(MID($B1532,2,2)),_309_Table3,MATCH(MID($B1532,1,1),_309_Table3_ColumnLookup,0),FALSE),
  IF($C1532="309 LCR SummaryA",OneYearSCR,IF($C1532="309 LCR SummaryB",UltimateSCR,IF(VALUE(LEFT($A1532,3))=309,VLOOKUP(VALUE(MID($B1532,2,1)),_309_Table3,MATCH(MID($B1532,1,1),_309_Table3_ColumnLookup,0),FALSE)
+N("309"),
  IF(VALUE(LEFT($A1532,3))=310,VLOOKUP(VALUE(MID($B1532,2,1)),_310_Table3,MATCH(MID($B1532,1,1),_310_Table3_ColumnLookup,0),FALSE)
+N("310"),
  IF(AND(VALUE(LEFT($A1532,3))=311,LEN($I1532)=4),VLOOKUP($I1532,_311_Table3,MATCH($B1532,_311_Table3_ColumnLookup,0),FALSE),
  IF(AND(VALUE(LEFT($A1532,3))=311,OR($B1532="I2",$B1532="J2",$B1532="K2",$B1532="L2")),VLOOKUP('311'!$G$58,_311_Table3,MATCH(MID($B1532,1,1),_311_Table3_ColumnLookup,0),FALSE),
  IF(AND(VALUE(LEFT($A1532,3))=311,RIGHT($B1532,5)="Total"),VLOOKUP('311'!$G$59,_311_Table3,MATCH(MID($B1532,1,1),_311_Table3_ColumnLookup,0),FALSE),
  IF(VALUE(LEFT($A1532,3))=311,VLOOKUP(VALUE(MID($B1532,2,1)),_311_Table3,MATCH(MID($B1532,1,1),_311_Table3_ColumnLookup,0),FALSE)
+N("311"),
  IF(AND(VALUE(LEFT($A1532,3))=312,LEFT($G1532,10)="Unincepted",$B1532="G "),VLOOKUP(" ULO",_312_Table3,MATCH('312'!$N$16,_312_Table3_ColumnLookup,0),FALSE),
  IF(AND(VALUE(LEFT($A1532,3))=312,LEFT($G1532,10)="Unincepted",$B1532="O "),VLOOKUP(" ULO",_312_Table3,MATCH('312'!$V$16,_312_Table3_ColumnLookup,0),FALSE),
  IF(AND(VALUE(LEFT($A1532,3))=312,LEFT($G1532,10)="Unincepted",$B1532="Q "),VLOOKUP(" ULO",_312_Table3,MATCH('312'!$X$16,_312_Table3_ColumnLookup,0),FALSE),
  IF(AND(VALUE(LEFT($A1532,3))=312,LEFT($G1532,10)="Unincepted"),VLOOKUP(" ULO",_312_Table3,MATCH(LEFT($B1532,1),_312_Table3_ColumnLookup,0),FALSE),
  IF(AND(VALUE(LEFT($A1532,3))=312,LEFT($G1532,5)="Total",$B1532="G "),VLOOKUP('312'!$F$80,_312_Table3,MATCH('312'!$N$16,_312_Table3_ColumnLookup,0),FALSE),
  IF(AND(VALUE(LEFT($A1532,3))=312,LEFT($G1532,5)="Total",$B1532="O "),VLOOKUP('312'!$F$80,_312_Table3,MATCH('312'!$V$16,_312_Table3_ColumnLookup,0),FALSE),
  IF(AND(VALUE(LEFT($A1532,3))=312,LEFT($G1532,5)="Total",$B1532="Q "),VLOOKUP('312'!$F$80,_312_Table3,MATCH('312'!$X$16,_312_Table3_ColumnLookup,0),FALSE),
  IF(AND(VALUE(LEFT($A1532,3))=312,LEFT($G1532,5)="Total"),VLOOKUP('312'!$F$80,_312_Table3,MATCH(LEFT($B1532,1),_312_Table3_ColumnLookup,0),FALSE),
  IF(AND(VALUE(LEFT($A1532,3))=312,LEN($I1532)=4,$B1532="G"),VLOOKUP($I1532,_312_Table3,MATCH('312'!$N$16,_312_Table3_ColumnLookup,0),FALSE),
  IF(AND(VALUE(LEFT($A1532,3))=312,LEN($I1532)=4,$B1532="O"),VLOOKUP($I1532,_312_Table3,MATCH('312'!$V$16,_312_Table3_ColumnLookup,0),FALSE),
  IF(AND(VALUE(LEFT($A1532,3))=312,LEN($I1532)=4,$B1532="Q"),VLOOKUP($I1532,_312_Table3,MATCH('312'!$X$16,_312_Table3_ColumnLookup,0),FALSE),
  IF(AND(VALUE(LEFT($A1532,3))=312,LEN($I1532)=4),VLOOKUP($I1532,_312_Table3,MATCH(LEFT($B1532,1),_312_Table3_ColumnLookup,0),FALSE)
+N("312"),
  IF(VALUE(LEFT($A1532,3))=313,VLOOKUP(VALUE(MID($B1532,2,1)),_313_Table3,MATCH(MID($B1532,1,1),_313_Table3_ColumnLookup,0),FALSE)
+N("313"),
  IF(AND(VALUE(LEFT($A1532,3))=314,LEN($B1532)=3),VLOOKUP(VALUE(MID($B1532,2,2)),_314_Table3,MATCH(MID($B1532,1,1),_314_Table3_ColumnLookup,0),FALSE),
  IF(VALUE(LEFT($A1532,3))=314,VLOOKUP(VALUE(MID($B1532,2,1)),_314_Table3,MATCH(MID($B1532,1,1),_314_Table3_ColumnLookup,0),FALSE)
+N("314"),
""))))))))))))))))))))))))</f>
        <v>#N/A</v>
      </c>
      <c r="H1532" s="321" t="str">
        <f>IFERROR(
IF(ISERROR($D1532)=FALSE,$D1532,IF(ISERROR($E1532)=FALSE,$E1532,IF(ISERROR($F1532)=FALSE,$F1532
+N("012 checkboxes"),
IF(
IF(OR(LEFT($A1532,9)="Syndicate",LEFT($A1532,12)="NewSyndicate"),VLOOKUP($A1532,'012'!$J:$ZW,MATCH("Link to button",'012'!$J$1:$ZW$1,0),0)
+N("309 checkbox"),
IF($C1532="309 LCR Summary0",VLOOKUP("Notes990",'309'!$P:$ZZ,MATCH("Link to button",'309'!$P$1:$ZZ$1,0),0)
+N("313 checkboxes"),
IF($C1532="313 Financial Information0LcmVsScr",IF($C1532="309 LCR Summary0",VLOOKUP("LcmVsScr",'309'!$N:$ZZ,MATCH("Link to button",'309'!$N$1:$ZZ$1,0),0),
IF($C1532="313 Financial Information0LcrDocAttached",IF($C1532="309 LCR Summary0",VLOOKUP("LcrDocAttached",'309'!$N:$ZZ,MATCH("Link to button",'309'!$N$1:$ZZ$1,0),
0)))))))=1,TRUE,FALSE)
))),"")</f>
        <v/>
      </c>
    </row>
    <row r="1533" spans="1:8">
      <c r="A1533" s="237" t="e">
        <f>VLOOKUP($G1533,CSVLookups!$B:$R,MATCH(A$1,CSVLookups!$B$1:$R$1,0),FALSE)</f>
        <v>#N/A</v>
      </c>
      <c r="B1533" s="237" t="e">
        <f>VLOOKUP($G1533,CSVLookups!$B:$R,MATCH(B$1,CSVLookups!$B$1:$R$1,0),FALSE)</f>
        <v>#N/A</v>
      </c>
      <c r="C1533" s="238" t="e">
        <f t="shared" si="24"/>
        <v>#N/A</v>
      </c>
      <c r="D1533" s="238" t="e">
        <f>IF(AND(VALUE(LEFT($A1533,3))=309,LEN($B1533)=3),VLOOKUP(VALUE(MID($B1533,2,2)),_309_Table1,MATCH(MID($B1533,1,1),_309_Table1_ColumnLookup,0),FALSE),
  IF($C1533="309 LCR SummaryA",OneYearSCR,IF($C1533="309 LCR SummaryB",UltimateSCR,IF(VALUE(LEFT($A1533,3))=309,VLOOKUP(VALUE(MID($B1533,2,1)),_309_Table1,MATCH(MID($B1533,1,1),_309_Table1_ColumnLookup,0),FALSE)
+N("309"),
  IF(VALUE(LEFT($A1533,3))=310,VLOOKUP(VALUE(MID($B1533,2,1)),_310_Table1,MATCH(MID($B1533,1,1),_310_Table1_ColumnLookup,0),FALSE)
+N("310"),
  IF(AND(VALUE(LEFT($A1533,3))=311,LEN($I1533)=4),VLOOKUP($I1533,_311_Table1,MATCH($B1533,_311_Table1_ColumnLookup,0),FALSE),
  IF(AND(VALUE(LEFT($A1533,3))=311,OR($B1533="I2",$B1533="J2",$B1533="K2",$B1533="L2")),VLOOKUP('311'!$G$58,_311_Table1,MATCH(MID($B1533,1,1),_311_Table1_ColumnLookup,0),FALSE),
  IF(AND(VALUE(LEFT($A1533,3))=311,RIGHT($B1533,5)="Total"),VLOOKUP('311'!$G$59,_311_Table1,MATCH(MID($B1533,1,1),_311_Table1_ColumnLookup,0),FALSE),
  IF(VALUE(LEFT($A1533,3))=311,VLOOKUP(VALUE(MID($B1533,2,1)),_311_Table1,MATCH(MID($B1533,1,1),_311_Table1_ColumnLookup,0),FALSE)
+N("311"),
  IF(AND(VALUE(LEFT($A1533,3))=312,LEFT($G1533,10)="Unincepted",$B1533="G "),VLOOKUP(" ULO",_312_Table1,MATCH('312'!$N$16,_312_Table1_ColumnLookup,0),FALSE),
  IF(AND(VALUE(LEFT($A1533,3))=312,LEFT($G1533,10)="Unincepted",$B1533="O "),VLOOKUP(" ULO",_312_Table1,MATCH('312'!$V$16,_312_Table1_ColumnLookup,0),FALSE),
  IF(AND(VALUE(LEFT($A1533,3))=312,LEFT($G1533,10)="Unincepted",$B1533="Q "),VLOOKUP(" ULO",_312_Table1,MATCH('312'!$X$16,_312_Table1_ColumnLookup,0),FALSE),
  IF(AND(VALUE(LEFT($A1533,3))=312,LEFT($G1533,10)="Unincepted"),VLOOKUP(" ULO",_312_Table1,MATCH(LEFT($B1533,1),_312_Table1_ColumnLookup,0),FALSE),
  IF(AND(VALUE(LEFT($A1533,3))=312,LEFT($G1533,5)="Total",$B1533="G "),VLOOKUP('312'!$F$80,_312_Table1,MATCH('312'!$N$16,_312_Table1_ColumnLookup,0),FALSE),
  IF(AND(VALUE(LEFT($A1533,3))=312,LEFT($G1533,5)="Total",$B1533="O "),VLOOKUP('312'!$F$80,_312_Table1,MATCH('312'!$V$16,_312_Table1_ColumnLookup,0),FALSE),
  IF(AND(VALUE(LEFT($A1533,3))=312,LEFT($G1533,5)="Total",$B1533="Q "),VLOOKUP('312'!$F$80,_312_Table1,MATCH('312'!$X$16,_312_Table1_ColumnLookup,0),FALSE),
  IF(AND(VALUE(LEFT($A1533,3))=312,LEFT($G1533,5)="Total"),VLOOKUP('312'!$F$80,_312_Table1,MATCH(LEFT($B1533,1),_312_Table1_ColumnLookup,0),FALSE),
  IF(AND(VALUE(LEFT($A1533,3))=312,LEN($I1533)=4,$B1533="G"),VLOOKUP($I1533,_312_Table1,MATCH('312'!$N$16,_312_Table1_ColumnLookup,0),FALSE),
  IF(AND(VALUE(LEFT($A1533,3))=312,LEN($I1533)=4,$B1533="O"),VLOOKUP($I1533,_312_Table1,MATCH('312'!$V$16,_312_Table1_ColumnLookup,0),FALSE),
  IF(AND(VALUE(LEFT($A1533,3))=312,LEN($I1533)=4,$B1533="Q"),VLOOKUP($I1533,_312_Table1,MATCH('312'!$X$16,_312_Table1_ColumnLookup,0),FALSE),
  IF(AND(VALUE(LEFT($A1533,3))=312,LEN($I1533)=4),VLOOKUP($I1533,_312_Table1,MATCH(LEFT($B1533,1),_312_Table1_ColumnLookup,0),FALSE)
+N("312"),
  IF(VALUE(LEFT($A1533,3))=313,VLOOKUP(VALUE(MID($B1533,2,1)),_313_Table1,MATCH(MID($B1533,1,1),_313_Table1_ColumnLookup,0),FALSE)
+N("313"),
  IF(AND(VALUE(LEFT($A1533,3))=314,LEN($B1533)=3),VLOOKUP(VALUE(MID($B1533,2,2)),_314_Table1,MATCH(MID($B1533,1,1),_314_Table1_ColumnLookup,0),FALSE),
  IF(VALUE(LEFT($A1533,3))=314,VLOOKUP(VALUE(MID($B1533,2,1)),_314_Table1,MATCH(MID($B1533,1,1),_314_Table1_ColumnLookup,0),FALSE)
+N("314"),
""))))))))))))))))))))))))</f>
        <v>#N/A</v>
      </c>
      <c r="E1533" s="238" t="e">
        <f>IF(AND(VALUE(LEFT($A1533,3))=309,LEN($B1533)=3),VLOOKUP(VALUE(MID($B1533,2,2)),_309_Table2,MATCH(MID($B1533,1,1),_309_Table2_ColumnLookup,0),FALSE),
  IF($C1533="309 LCR SummaryA",OneYearSCR,IF($C1533="309 LCR SummaryB",UltimateSCR,IF(VALUE(LEFT($A1533,3))=309,VLOOKUP(VALUE(MID($B1533,2,1)),_309_Table2,MATCH(MID($B1533,1,1),_309_Table2_ColumnLookup,0),FALSE)
+N("309"),
  IF(VALUE(LEFT($A1533,3))=310,VLOOKUP(VALUE(MID($B1533,2,1)),_310_Table2,MATCH(MID($B1533,1,1),_310_Table2_ColumnLookup,0),FALSE)
+N("310"),
  IF(AND(VALUE(LEFT($A1533,3))=311,LEN($I1533)=4),VLOOKUP($I1533,_311_Table2,MATCH($B1533,_311_Table2_ColumnLookup,0),FALSE),
  IF(AND(VALUE(LEFT($A1533,3))=311,OR($B1533="I2",$B1533="J2",$B1533="K2",$B1533="L2")),VLOOKUP('311'!$G$58,_311_Table2,MATCH(MID($B1533,1,1),_311_Table2_ColumnLookup,0),FALSE),
  IF(AND(VALUE(LEFT($A1533,3))=311,RIGHT($B1533,5)="Total"),VLOOKUP('311'!$G$59,_311_Table2,MATCH(MID($B1533,1,1),_311_Table2_ColumnLookup,0),FALSE),
  IF(VALUE(LEFT($A1533,3))=311,VLOOKUP(VALUE(MID($B1533,2,1)),_311_Table2,MATCH(MID($B1533,1,1),_311_Table2_ColumnLookup,0),FALSE)
+N("311"),
  IF(AND(VALUE(LEFT($A1533,3))=312,LEFT($G1533,10)="Unincepted",$B1533="G "),VLOOKUP(" ULO",_312_Table2,MATCH('312'!$N$16,_312_Table2_ColumnLookup,0),FALSE),
  IF(AND(VALUE(LEFT($A1533,3))=312,LEFT($G1533,10)="Unincepted",$B1533="O "),VLOOKUP(" ULO",_312_Table2,MATCH('312'!$V$16,_312_Table2_ColumnLookup,0),FALSE),
  IF(AND(VALUE(LEFT($A1533,3))=312,LEFT($G1533,10)="Unincepted",$B1533="Q "),VLOOKUP(" ULO",_312_Table2,MATCH('312'!$X$16,_312_Table2_ColumnLookup,0),FALSE),
  IF(AND(VALUE(LEFT($A1533,3))=312,LEFT($G1533,10)="Unincepted"),VLOOKUP(" ULO",_312_Table2,MATCH(LEFT($B1533,1),_312_Table2_ColumnLookup,0),FALSE),
  IF(AND(VALUE(LEFT($A1533,3))=312,LEFT($G1533,5)="Total",$B1533="G "),VLOOKUP('312'!$F$80,_312_Table2,MATCH('312'!$N$16,_312_Table2_ColumnLookup,0),FALSE),
  IF(AND(VALUE(LEFT($A1533,3))=312,LEFT($G1533,5)="Total",$B1533="O "),VLOOKUP('312'!$F$80,_312_Table2,MATCH('312'!$V$16,_312_Table2_ColumnLookup,0),FALSE),
  IF(AND(VALUE(LEFT($A1533,3))=312,LEFT($G1533,5)="Total",$B1533="Q "),VLOOKUP('312'!$F$80,_312_Table2,MATCH('312'!$X$16,_312_Table2_ColumnLookup,0),FALSE),
  IF(AND(VALUE(LEFT($A1533,3))=312,LEFT($G1533,5)="Total"),VLOOKUP('312'!$F$80,_312_Table2,MATCH(LEFT($B1533,1),_312_Table2_ColumnLookup,0),FALSE),
  IF(AND(VALUE(LEFT($A1533,3))=312,LEN($I1533)=4,$B1533="G"),VLOOKUP($I1533,_312_Table2,MATCH('312'!$N$16,_312_Table2_ColumnLookup,0),FALSE),
  IF(AND(VALUE(LEFT($A1533,3))=312,LEN($I1533)=4,$B1533="O"),VLOOKUP($I1533,_312_Table2,MATCH('312'!$V$16,_312_Table2_ColumnLookup,0),FALSE),
  IF(AND(VALUE(LEFT($A1533,3))=312,LEN($I1533)=4,$B1533="Q"),VLOOKUP($I1533,_312_Table2,MATCH('312'!$X$16,_312_Table2_ColumnLookup,0),FALSE),
  IF(AND(VALUE(LEFT($A1533,3))=312,LEN($I1533)=4),VLOOKUP($I1533,_312_Table2,MATCH(LEFT($B1533,1),_312_Table2_ColumnLookup,0),FALSE)
+N("312"),
  IF(VALUE(LEFT($A1533,3))=313,VLOOKUP(VALUE(MID($B1533,2,1)),_313_Table2,MATCH(MID($B1533,1,1),_313_Table2_ColumnLookup,0),FALSE)
+N("313"),
  IF(AND(VALUE(LEFT($A1533,3))=314,LEN($B1533)=3),VLOOKUP(VALUE(MID($B1533,2,2)),_314_Table2,MATCH(MID($B1533,1,1),_314_Table2_ColumnLookup,0),FALSE),
  IF(VALUE(LEFT($A1533,3))=314,VLOOKUP(VALUE(MID($B1533,2,1)),_314_Table2,MATCH(MID($B1533,1,1),_314_Table2_ColumnLookup,0),FALSE)
+N("314"),
""))))))))))))))))))))))))</f>
        <v>#N/A</v>
      </c>
      <c r="F1533" s="238" t="e">
        <f>IF(AND(VALUE(LEFT($A1533,3))=309,LEN($B1533)=3),VLOOKUP(VALUE(MID($B1533,2,2)),_309_Table3,MATCH(MID($B1533,1,1),_309_Table3_ColumnLookup,0),FALSE),
  IF($C1533="309 LCR SummaryA",OneYearSCR,IF($C1533="309 LCR SummaryB",UltimateSCR,IF(VALUE(LEFT($A1533,3))=309,VLOOKUP(VALUE(MID($B1533,2,1)),_309_Table3,MATCH(MID($B1533,1,1),_309_Table3_ColumnLookup,0),FALSE)
+N("309"),
  IF(VALUE(LEFT($A1533,3))=310,VLOOKUP(VALUE(MID($B1533,2,1)),_310_Table3,MATCH(MID($B1533,1,1),_310_Table3_ColumnLookup,0),FALSE)
+N("310"),
  IF(AND(VALUE(LEFT($A1533,3))=311,LEN($I1533)=4),VLOOKUP($I1533,_311_Table3,MATCH($B1533,_311_Table3_ColumnLookup,0),FALSE),
  IF(AND(VALUE(LEFT($A1533,3))=311,OR($B1533="I2",$B1533="J2",$B1533="K2",$B1533="L2")),VLOOKUP('311'!$G$58,_311_Table3,MATCH(MID($B1533,1,1),_311_Table3_ColumnLookup,0),FALSE),
  IF(AND(VALUE(LEFT($A1533,3))=311,RIGHT($B1533,5)="Total"),VLOOKUP('311'!$G$59,_311_Table3,MATCH(MID($B1533,1,1),_311_Table3_ColumnLookup,0),FALSE),
  IF(VALUE(LEFT($A1533,3))=311,VLOOKUP(VALUE(MID($B1533,2,1)),_311_Table3,MATCH(MID($B1533,1,1),_311_Table3_ColumnLookup,0),FALSE)
+N("311"),
  IF(AND(VALUE(LEFT($A1533,3))=312,LEFT($G1533,10)="Unincepted",$B1533="G "),VLOOKUP(" ULO",_312_Table3,MATCH('312'!$N$16,_312_Table3_ColumnLookup,0),FALSE),
  IF(AND(VALUE(LEFT($A1533,3))=312,LEFT($G1533,10)="Unincepted",$B1533="O "),VLOOKUP(" ULO",_312_Table3,MATCH('312'!$V$16,_312_Table3_ColumnLookup,0),FALSE),
  IF(AND(VALUE(LEFT($A1533,3))=312,LEFT($G1533,10)="Unincepted",$B1533="Q "),VLOOKUP(" ULO",_312_Table3,MATCH('312'!$X$16,_312_Table3_ColumnLookup,0),FALSE),
  IF(AND(VALUE(LEFT($A1533,3))=312,LEFT($G1533,10)="Unincepted"),VLOOKUP(" ULO",_312_Table3,MATCH(LEFT($B1533,1),_312_Table3_ColumnLookup,0),FALSE),
  IF(AND(VALUE(LEFT($A1533,3))=312,LEFT($G1533,5)="Total",$B1533="G "),VLOOKUP('312'!$F$80,_312_Table3,MATCH('312'!$N$16,_312_Table3_ColumnLookup,0),FALSE),
  IF(AND(VALUE(LEFT($A1533,3))=312,LEFT($G1533,5)="Total",$B1533="O "),VLOOKUP('312'!$F$80,_312_Table3,MATCH('312'!$V$16,_312_Table3_ColumnLookup,0),FALSE),
  IF(AND(VALUE(LEFT($A1533,3))=312,LEFT($G1533,5)="Total",$B1533="Q "),VLOOKUP('312'!$F$80,_312_Table3,MATCH('312'!$X$16,_312_Table3_ColumnLookup,0),FALSE),
  IF(AND(VALUE(LEFT($A1533,3))=312,LEFT($G1533,5)="Total"),VLOOKUP('312'!$F$80,_312_Table3,MATCH(LEFT($B1533,1),_312_Table3_ColumnLookup,0),FALSE),
  IF(AND(VALUE(LEFT($A1533,3))=312,LEN($I1533)=4,$B1533="G"),VLOOKUP($I1533,_312_Table3,MATCH('312'!$N$16,_312_Table3_ColumnLookup,0),FALSE),
  IF(AND(VALUE(LEFT($A1533,3))=312,LEN($I1533)=4,$B1533="O"),VLOOKUP($I1533,_312_Table3,MATCH('312'!$V$16,_312_Table3_ColumnLookup,0),FALSE),
  IF(AND(VALUE(LEFT($A1533,3))=312,LEN($I1533)=4,$B1533="Q"),VLOOKUP($I1533,_312_Table3,MATCH('312'!$X$16,_312_Table3_ColumnLookup,0),FALSE),
  IF(AND(VALUE(LEFT($A1533,3))=312,LEN($I1533)=4),VLOOKUP($I1533,_312_Table3,MATCH(LEFT($B1533,1),_312_Table3_ColumnLookup,0),FALSE)
+N("312"),
  IF(VALUE(LEFT($A1533,3))=313,VLOOKUP(VALUE(MID($B1533,2,1)),_313_Table3,MATCH(MID($B1533,1,1),_313_Table3_ColumnLookup,0),FALSE)
+N("313"),
  IF(AND(VALUE(LEFT($A1533,3))=314,LEN($B1533)=3),VLOOKUP(VALUE(MID($B1533,2,2)),_314_Table3,MATCH(MID($B1533,1,1),_314_Table3_ColumnLookup,0),FALSE),
  IF(VALUE(LEFT($A1533,3))=314,VLOOKUP(VALUE(MID($B1533,2,1)),_314_Table3,MATCH(MID($B1533,1,1),_314_Table3_ColumnLookup,0),FALSE)
+N("314"),
""))))))))))))))))))))))))</f>
        <v>#N/A</v>
      </c>
      <c r="H1533" s="321" t="str">
        <f>IFERROR(
IF(ISERROR($D1533)=FALSE,$D1533,IF(ISERROR($E1533)=FALSE,$E1533,IF(ISERROR($F1533)=FALSE,$F1533
+N("012 checkboxes"),
IF(
IF(OR(LEFT($A1533,9)="Syndicate",LEFT($A1533,12)="NewSyndicate"),VLOOKUP($A1533,'012'!$J:$ZW,MATCH("Link to button",'012'!$J$1:$ZW$1,0),0)
+N("309 checkbox"),
IF($C1533="309 LCR Summary0",VLOOKUP("Notes990",'309'!$P:$ZZ,MATCH("Link to button",'309'!$P$1:$ZZ$1,0),0)
+N("313 checkboxes"),
IF($C1533="313 Financial Information0LcmVsScr",IF($C1533="309 LCR Summary0",VLOOKUP("LcmVsScr",'309'!$N:$ZZ,MATCH("Link to button",'309'!$N$1:$ZZ$1,0),0),
IF($C1533="313 Financial Information0LcrDocAttached",IF($C1533="309 LCR Summary0",VLOOKUP("LcrDocAttached",'309'!$N:$ZZ,MATCH("Link to button",'309'!$N$1:$ZZ$1,0),
0)))))))=1,TRUE,FALSE)
))),"")</f>
        <v/>
      </c>
    </row>
    <row r="1534" spans="1:8">
      <c r="A1534" s="237" t="e">
        <f>VLOOKUP($G1534,CSVLookups!$B:$R,MATCH(A$1,CSVLookups!$B$1:$R$1,0),FALSE)</f>
        <v>#N/A</v>
      </c>
      <c r="B1534" s="237" t="e">
        <f>VLOOKUP($G1534,CSVLookups!$B:$R,MATCH(B$1,CSVLookups!$B$1:$R$1,0),FALSE)</f>
        <v>#N/A</v>
      </c>
      <c r="C1534" s="238" t="e">
        <f t="shared" si="24"/>
        <v>#N/A</v>
      </c>
      <c r="D1534" s="238" t="e">
        <f>IF(AND(VALUE(LEFT($A1534,3))=309,LEN($B1534)=3),VLOOKUP(VALUE(MID($B1534,2,2)),_309_Table1,MATCH(MID($B1534,1,1),_309_Table1_ColumnLookup,0),FALSE),
  IF($C1534="309 LCR SummaryA",OneYearSCR,IF($C1534="309 LCR SummaryB",UltimateSCR,IF(VALUE(LEFT($A1534,3))=309,VLOOKUP(VALUE(MID($B1534,2,1)),_309_Table1,MATCH(MID($B1534,1,1),_309_Table1_ColumnLookup,0),FALSE)
+N("309"),
  IF(VALUE(LEFT($A1534,3))=310,VLOOKUP(VALUE(MID($B1534,2,1)),_310_Table1,MATCH(MID($B1534,1,1),_310_Table1_ColumnLookup,0),FALSE)
+N("310"),
  IF(AND(VALUE(LEFT($A1534,3))=311,LEN($I1534)=4),VLOOKUP($I1534,_311_Table1,MATCH($B1534,_311_Table1_ColumnLookup,0),FALSE),
  IF(AND(VALUE(LEFT($A1534,3))=311,OR($B1534="I2",$B1534="J2",$B1534="K2",$B1534="L2")),VLOOKUP('311'!$G$58,_311_Table1,MATCH(MID($B1534,1,1),_311_Table1_ColumnLookup,0),FALSE),
  IF(AND(VALUE(LEFT($A1534,3))=311,RIGHT($B1534,5)="Total"),VLOOKUP('311'!$G$59,_311_Table1,MATCH(MID($B1534,1,1),_311_Table1_ColumnLookup,0),FALSE),
  IF(VALUE(LEFT($A1534,3))=311,VLOOKUP(VALUE(MID($B1534,2,1)),_311_Table1,MATCH(MID($B1534,1,1),_311_Table1_ColumnLookup,0),FALSE)
+N("311"),
  IF(AND(VALUE(LEFT($A1534,3))=312,LEFT($G1534,10)="Unincepted",$B1534="G "),VLOOKUP(" ULO",_312_Table1,MATCH('312'!$N$16,_312_Table1_ColumnLookup,0),FALSE),
  IF(AND(VALUE(LEFT($A1534,3))=312,LEFT($G1534,10)="Unincepted",$B1534="O "),VLOOKUP(" ULO",_312_Table1,MATCH('312'!$V$16,_312_Table1_ColumnLookup,0),FALSE),
  IF(AND(VALUE(LEFT($A1534,3))=312,LEFT($G1534,10)="Unincepted",$B1534="Q "),VLOOKUP(" ULO",_312_Table1,MATCH('312'!$X$16,_312_Table1_ColumnLookup,0),FALSE),
  IF(AND(VALUE(LEFT($A1534,3))=312,LEFT($G1534,10)="Unincepted"),VLOOKUP(" ULO",_312_Table1,MATCH(LEFT($B1534,1),_312_Table1_ColumnLookup,0),FALSE),
  IF(AND(VALUE(LEFT($A1534,3))=312,LEFT($G1534,5)="Total",$B1534="G "),VLOOKUP('312'!$F$80,_312_Table1,MATCH('312'!$N$16,_312_Table1_ColumnLookup,0),FALSE),
  IF(AND(VALUE(LEFT($A1534,3))=312,LEFT($G1534,5)="Total",$B1534="O "),VLOOKUP('312'!$F$80,_312_Table1,MATCH('312'!$V$16,_312_Table1_ColumnLookup,0),FALSE),
  IF(AND(VALUE(LEFT($A1534,3))=312,LEFT($G1534,5)="Total",$B1534="Q "),VLOOKUP('312'!$F$80,_312_Table1,MATCH('312'!$X$16,_312_Table1_ColumnLookup,0),FALSE),
  IF(AND(VALUE(LEFT($A1534,3))=312,LEFT($G1534,5)="Total"),VLOOKUP('312'!$F$80,_312_Table1,MATCH(LEFT($B1534,1),_312_Table1_ColumnLookup,0),FALSE),
  IF(AND(VALUE(LEFT($A1534,3))=312,LEN($I1534)=4,$B1534="G"),VLOOKUP($I1534,_312_Table1,MATCH('312'!$N$16,_312_Table1_ColumnLookup,0),FALSE),
  IF(AND(VALUE(LEFT($A1534,3))=312,LEN($I1534)=4,$B1534="O"),VLOOKUP($I1534,_312_Table1,MATCH('312'!$V$16,_312_Table1_ColumnLookup,0),FALSE),
  IF(AND(VALUE(LEFT($A1534,3))=312,LEN($I1534)=4,$B1534="Q"),VLOOKUP($I1534,_312_Table1,MATCH('312'!$X$16,_312_Table1_ColumnLookup,0),FALSE),
  IF(AND(VALUE(LEFT($A1534,3))=312,LEN($I1534)=4),VLOOKUP($I1534,_312_Table1,MATCH(LEFT($B1534,1),_312_Table1_ColumnLookup,0),FALSE)
+N("312"),
  IF(VALUE(LEFT($A1534,3))=313,VLOOKUP(VALUE(MID($B1534,2,1)),_313_Table1,MATCH(MID($B1534,1,1),_313_Table1_ColumnLookup,0),FALSE)
+N("313"),
  IF(AND(VALUE(LEFT($A1534,3))=314,LEN($B1534)=3),VLOOKUP(VALUE(MID($B1534,2,2)),_314_Table1,MATCH(MID($B1534,1,1),_314_Table1_ColumnLookup,0),FALSE),
  IF(VALUE(LEFT($A1534,3))=314,VLOOKUP(VALUE(MID($B1534,2,1)),_314_Table1,MATCH(MID($B1534,1,1),_314_Table1_ColumnLookup,0),FALSE)
+N("314"),
""))))))))))))))))))))))))</f>
        <v>#N/A</v>
      </c>
      <c r="E1534" s="238" t="e">
        <f>IF(AND(VALUE(LEFT($A1534,3))=309,LEN($B1534)=3),VLOOKUP(VALUE(MID($B1534,2,2)),_309_Table2,MATCH(MID($B1534,1,1),_309_Table2_ColumnLookup,0),FALSE),
  IF($C1534="309 LCR SummaryA",OneYearSCR,IF($C1534="309 LCR SummaryB",UltimateSCR,IF(VALUE(LEFT($A1534,3))=309,VLOOKUP(VALUE(MID($B1534,2,1)),_309_Table2,MATCH(MID($B1534,1,1),_309_Table2_ColumnLookup,0),FALSE)
+N("309"),
  IF(VALUE(LEFT($A1534,3))=310,VLOOKUP(VALUE(MID($B1534,2,1)),_310_Table2,MATCH(MID($B1534,1,1),_310_Table2_ColumnLookup,0),FALSE)
+N("310"),
  IF(AND(VALUE(LEFT($A1534,3))=311,LEN($I1534)=4),VLOOKUP($I1534,_311_Table2,MATCH($B1534,_311_Table2_ColumnLookup,0),FALSE),
  IF(AND(VALUE(LEFT($A1534,3))=311,OR($B1534="I2",$B1534="J2",$B1534="K2",$B1534="L2")),VLOOKUP('311'!$G$58,_311_Table2,MATCH(MID($B1534,1,1),_311_Table2_ColumnLookup,0),FALSE),
  IF(AND(VALUE(LEFT($A1534,3))=311,RIGHT($B1534,5)="Total"),VLOOKUP('311'!$G$59,_311_Table2,MATCH(MID($B1534,1,1),_311_Table2_ColumnLookup,0),FALSE),
  IF(VALUE(LEFT($A1534,3))=311,VLOOKUP(VALUE(MID($B1534,2,1)),_311_Table2,MATCH(MID($B1534,1,1),_311_Table2_ColumnLookup,0),FALSE)
+N("311"),
  IF(AND(VALUE(LEFT($A1534,3))=312,LEFT($G1534,10)="Unincepted",$B1534="G "),VLOOKUP(" ULO",_312_Table2,MATCH('312'!$N$16,_312_Table2_ColumnLookup,0),FALSE),
  IF(AND(VALUE(LEFT($A1534,3))=312,LEFT($G1534,10)="Unincepted",$B1534="O "),VLOOKUP(" ULO",_312_Table2,MATCH('312'!$V$16,_312_Table2_ColumnLookup,0),FALSE),
  IF(AND(VALUE(LEFT($A1534,3))=312,LEFT($G1534,10)="Unincepted",$B1534="Q "),VLOOKUP(" ULO",_312_Table2,MATCH('312'!$X$16,_312_Table2_ColumnLookup,0),FALSE),
  IF(AND(VALUE(LEFT($A1534,3))=312,LEFT($G1534,10)="Unincepted"),VLOOKUP(" ULO",_312_Table2,MATCH(LEFT($B1534,1),_312_Table2_ColumnLookup,0),FALSE),
  IF(AND(VALUE(LEFT($A1534,3))=312,LEFT($G1534,5)="Total",$B1534="G "),VLOOKUP('312'!$F$80,_312_Table2,MATCH('312'!$N$16,_312_Table2_ColumnLookup,0),FALSE),
  IF(AND(VALUE(LEFT($A1534,3))=312,LEFT($G1534,5)="Total",$B1534="O "),VLOOKUP('312'!$F$80,_312_Table2,MATCH('312'!$V$16,_312_Table2_ColumnLookup,0),FALSE),
  IF(AND(VALUE(LEFT($A1534,3))=312,LEFT($G1534,5)="Total",$B1534="Q "),VLOOKUP('312'!$F$80,_312_Table2,MATCH('312'!$X$16,_312_Table2_ColumnLookup,0),FALSE),
  IF(AND(VALUE(LEFT($A1534,3))=312,LEFT($G1534,5)="Total"),VLOOKUP('312'!$F$80,_312_Table2,MATCH(LEFT($B1534,1),_312_Table2_ColumnLookup,0),FALSE),
  IF(AND(VALUE(LEFT($A1534,3))=312,LEN($I1534)=4,$B1534="G"),VLOOKUP($I1534,_312_Table2,MATCH('312'!$N$16,_312_Table2_ColumnLookup,0),FALSE),
  IF(AND(VALUE(LEFT($A1534,3))=312,LEN($I1534)=4,$B1534="O"),VLOOKUP($I1534,_312_Table2,MATCH('312'!$V$16,_312_Table2_ColumnLookup,0),FALSE),
  IF(AND(VALUE(LEFT($A1534,3))=312,LEN($I1534)=4,$B1534="Q"),VLOOKUP($I1534,_312_Table2,MATCH('312'!$X$16,_312_Table2_ColumnLookup,0),FALSE),
  IF(AND(VALUE(LEFT($A1534,3))=312,LEN($I1534)=4),VLOOKUP($I1534,_312_Table2,MATCH(LEFT($B1534,1),_312_Table2_ColumnLookup,0),FALSE)
+N("312"),
  IF(VALUE(LEFT($A1534,3))=313,VLOOKUP(VALUE(MID($B1534,2,1)),_313_Table2,MATCH(MID($B1534,1,1),_313_Table2_ColumnLookup,0),FALSE)
+N("313"),
  IF(AND(VALUE(LEFT($A1534,3))=314,LEN($B1534)=3),VLOOKUP(VALUE(MID($B1534,2,2)),_314_Table2,MATCH(MID($B1534,1,1),_314_Table2_ColumnLookup,0),FALSE),
  IF(VALUE(LEFT($A1534,3))=314,VLOOKUP(VALUE(MID($B1534,2,1)),_314_Table2,MATCH(MID($B1534,1,1),_314_Table2_ColumnLookup,0),FALSE)
+N("314"),
""))))))))))))))))))))))))</f>
        <v>#N/A</v>
      </c>
      <c r="F1534" s="238" t="e">
        <f>IF(AND(VALUE(LEFT($A1534,3))=309,LEN($B1534)=3),VLOOKUP(VALUE(MID($B1534,2,2)),_309_Table3,MATCH(MID($B1534,1,1),_309_Table3_ColumnLookup,0),FALSE),
  IF($C1534="309 LCR SummaryA",OneYearSCR,IF($C1534="309 LCR SummaryB",UltimateSCR,IF(VALUE(LEFT($A1534,3))=309,VLOOKUP(VALUE(MID($B1534,2,1)),_309_Table3,MATCH(MID($B1534,1,1),_309_Table3_ColumnLookup,0),FALSE)
+N("309"),
  IF(VALUE(LEFT($A1534,3))=310,VLOOKUP(VALUE(MID($B1534,2,1)),_310_Table3,MATCH(MID($B1534,1,1),_310_Table3_ColumnLookup,0),FALSE)
+N("310"),
  IF(AND(VALUE(LEFT($A1534,3))=311,LEN($I1534)=4),VLOOKUP($I1534,_311_Table3,MATCH($B1534,_311_Table3_ColumnLookup,0),FALSE),
  IF(AND(VALUE(LEFT($A1534,3))=311,OR($B1534="I2",$B1534="J2",$B1534="K2",$B1534="L2")),VLOOKUP('311'!$G$58,_311_Table3,MATCH(MID($B1534,1,1),_311_Table3_ColumnLookup,0),FALSE),
  IF(AND(VALUE(LEFT($A1534,3))=311,RIGHT($B1534,5)="Total"),VLOOKUP('311'!$G$59,_311_Table3,MATCH(MID($B1534,1,1),_311_Table3_ColumnLookup,0),FALSE),
  IF(VALUE(LEFT($A1534,3))=311,VLOOKUP(VALUE(MID($B1534,2,1)),_311_Table3,MATCH(MID($B1534,1,1),_311_Table3_ColumnLookup,0),FALSE)
+N("311"),
  IF(AND(VALUE(LEFT($A1534,3))=312,LEFT($G1534,10)="Unincepted",$B1534="G "),VLOOKUP(" ULO",_312_Table3,MATCH('312'!$N$16,_312_Table3_ColumnLookup,0),FALSE),
  IF(AND(VALUE(LEFT($A1534,3))=312,LEFT($G1534,10)="Unincepted",$B1534="O "),VLOOKUP(" ULO",_312_Table3,MATCH('312'!$V$16,_312_Table3_ColumnLookup,0),FALSE),
  IF(AND(VALUE(LEFT($A1534,3))=312,LEFT($G1534,10)="Unincepted",$B1534="Q "),VLOOKUP(" ULO",_312_Table3,MATCH('312'!$X$16,_312_Table3_ColumnLookup,0),FALSE),
  IF(AND(VALUE(LEFT($A1534,3))=312,LEFT($G1534,10)="Unincepted"),VLOOKUP(" ULO",_312_Table3,MATCH(LEFT($B1534,1),_312_Table3_ColumnLookup,0),FALSE),
  IF(AND(VALUE(LEFT($A1534,3))=312,LEFT($G1534,5)="Total",$B1534="G "),VLOOKUP('312'!$F$80,_312_Table3,MATCH('312'!$N$16,_312_Table3_ColumnLookup,0),FALSE),
  IF(AND(VALUE(LEFT($A1534,3))=312,LEFT($G1534,5)="Total",$B1534="O "),VLOOKUP('312'!$F$80,_312_Table3,MATCH('312'!$V$16,_312_Table3_ColumnLookup,0),FALSE),
  IF(AND(VALUE(LEFT($A1534,3))=312,LEFT($G1534,5)="Total",$B1534="Q "),VLOOKUP('312'!$F$80,_312_Table3,MATCH('312'!$X$16,_312_Table3_ColumnLookup,0),FALSE),
  IF(AND(VALUE(LEFT($A1534,3))=312,LEFT($G1534,5)="Total"),VLOOKUP('312'!$F$80,_312_Table3,MATCH(LEFT($B1534,1),_312_Table3_ColumnLookup,0),FALSE),
  IF(AND(VALUE(LEFT($A1534,3))=312,LEN($I1534)=4,$B1534="G"),VLOOKUP($I1534,_312_Table3,MATCH('312'!$N$16,_312_Table3_ColumnLookup,0),FALSE),
  IF(AND(VALUE(LEFT($A1534,3))=312,LEN($I1534)=4,$B1534="O"),VLOOKUP($I1534,_312_Table3,MATCH('312'!$V$16,_312_Table3_ColumnLookup,0),FALSE),
  IF(AND(VALUE(LEFT($A1534,3))=312,LEN($I1534)=4,$B1534="Q"),VLOOKUP($I1534,_312_Table3,MATCH('312'!$X$16,_312_Table3_ColumnLookup,0),FALSE),
  IF(AND(VALUE(LEFT($A1534,3))=312,LEN($I1534)=4),VLOOKUP($I1534,_312_Table3,MATCH(LEFT($B1534,1),_312_Table3_ColumnLookup,0),FALSE)
+N("312"),
  IF(VALUE(LEFT($A1534,3))=313,VLOOKUP(VALUE(MID($B1534,2,1)),_313_Table3,MATCH(MID($B1534,1,1),_313_Table3_ColumnLookup,0),FALSE)
+N("313"),
  IF(AND(VALUE(LEFT($A1534,3))=314,LEN($B1534)=3),VLOOKUP(VALUE(MID($B1534,2,2)),_314_Table3,MATCH(MID($B1534,1,1),_314_Table3_ColumnLookup,0),FALSE),
  IF(VALUE(LEFT($A1534,3))=314,VLOOKUP(VALUE(MID($B1534,2,1)),_314_Table3,MATCH(MID($B1534,1,1),_314_Table3_ColumnLookup,0),FALSE)
+N("314"),
""))))))))))))))))))))))))</f>
        <v>#N/A</v>
      </c>
      <c r="H1534" s="321" t="str">
        <f>IFERROR(
IF(ISERROR($D1534)=FALSE,$D1534,IF(ISERROR($E1534)=FALSE,$E1534,IF(ISERROR($F1534)=FALSE,$F1534
+N("012 checkboxes"),
IF(
IF(OR(LEFT($A1534,9)="Syndicate",LEFT($A1534,12)="NewSyndicate"),VLOOKUP($A1534,'012'!$J:$ZW,MATCH("Link to button",'012'!$J$1:$ZW$1,0),0)
+N("309 checkbox"),
IF($C1534="309 LCR Summary0",VLOOKUP("Notes990",'309'!$P:$ZZ,MATCH("Link to button",'309'!$P$1:$ZZ$1,0),0)
+N("313 checkboxes"),
IF($C1534="313 Financial Information0LcmVsScr",IF($C1534="309 LCR Summary0",VLOOKUP("LcmVsScr",'309'!$N:$ZZ,MATCH("Link to button",'309'!$N$1:$ZZ$1,0),0),
IF($C1534="313 Financial Information0LcrDocAttached",IF($C1534="309 LCR Summary0",VLOOKUP("LcrDocAttached",'309'!$N:$ZZ,MATCH("Link to button",'309'!$N$1:$ZZ$1,0),
0)))))))=1,TRUE,FALSE)
))),"")</f>
        <v/>
      </c>
    </row>
    <row r="1535" spans="1:8">
      <c r="A1535" s="237" t="e">
        <f>VLOOKUP($G1535,CSVLookups!$B:$R,MATCH(A$1,CSVLookups!$B$1:$R$1,0),FALSE)</f>
        <v>#N/A</v>
      </c>
      <c r="B1535" s="237" t="e">
        <f>VLOOKUP($G1535,CSVLookups!$B:$R,MATCH(B$1,CSVLookups!$B$1:$R$1,0),FALSE)</f>
        <v>#N/A</v>
      </c>
      <c r="C1535" s="238" t="e">
        <f t="shared" si="24"/>
        <v>#N/A</v>
      </c>
      <c r="D1535" s="238" t="e">
        <f>IF(AND(VALUE(LEFT($A1535,3))=309,LEN($B1535)=3),VLOOKUP(VALUE(MID($B1535,2,2)),_309_Table1,MATCH(MID($B1535,1,1),_309_Table1_ColumnLookup,0),FALSE),
  IF($C1535="309 LCR SummaryA",OneYearSCR,IF($C1535="309 LCR SummaryB",UltimateSCR,IF(VALUE(LEFT($A1535,3))=309,VLOOKUP(VALUE(MID($B1535,2,1)),_309_Table1,MATCH(MID($B1535,1,1),_309_Table1_ColumnLookup,0),FALSE)
+N("309"),
  IF(VALUE(LEFT($A1535,3))=310,VLOOKUP(VALUE(MID($B1535,2,1)),_310_Table1,MATCH(MID($B1535,1,1),_310_Table1_ColumnLookup,0),FALSE)
+N("310"),
  IF(AND(VALUE(LEFT($A1535,3))=311,LEN($I1535)=4),VLOOKUP($I1535,_311_Table1,MATCH($B1535,_311_Table1_ColumnLookup,0),FALSE),
  IF(AND(VALUE(LEFT($A1535,3))=311,OR($B1535="I2",$B1535="J2",$B1535="K2",$B1535="L2")),VLOOKUP('311'!$G$58,_311_Table1,MATCH(MID($B1535,1,1),_311_Table1_ColumnLookup,0),FALSE),
  IF(AND(VALUE(LEFT($A1535,3))=311,RIGHT($B1535,5)="Total"),VLOOKUP('311'!$G$59,_311_Table1,MATCH(MID($B1535,1,1),_311_Table1_ColumnLookup,0),FALSE),
  IF(VALUE(LEFT($A1535,3))=311,VLOOKUP(VALUE(MID($B1535,2,1)),_311_Table1,MATCH(MID($B1535,1,1),_311_Table1_ColumnLookup,0),FALSE)
+N("311"),
  IF(AND(VALUE(LEFT($A1535,3))=312,LEFT($G1535,10)="Unincepted",$B1535="G "),VLOOKUP(" ULO",_312_Table1,MATCH('312'!$N$16,_312_Table1_ColumnLookup,0),FALSE),
  IF(AND(VALUE(LEFT($A1535,3))=312,LEFT($G1535,10)="Unincepted",$B1535="O "),VLOOKUP(" ULO",_312_Table1,MATCH('312'!$V$16,_312_Table1_ColumnLookup,0),FALSE),
  IF(AND(VALUE(LEFT($A1535,3))=312,LEFT($G1535,10)="Unincepted",$B1535="Q "),VLOOKUP(" ULO",_312_Table1,MATCH('312'!$X$16,_312_Table1_ColumnLookup,0),FALSE),
  IF(AND(VALUE(LEFT($A1535,3))=312,LEFT($G1535,10)="Unincepted"),VLOOKUP(" ULO",_312_Table1,MATCH(LEFT($B1535,1),_312_Table1_ColumnLookup,0),FALSE),
  IF(AND(VALUE(LEFT($A1535,3))=312,LEFT($G1535,5)="Total",$B1535="G "),VLOOKUP('312'!$F$80,_312_Table1,MATCH('312'!$N$16,_312_Table1_ColumnLookup,0),FALSE),
  IF(AND(VALUE(LEFT($A1535,3))=312,LEFT($G1535,5)="Total",$B1535="O "),VLOOKUP('312'!$F$80,_312_Table1,MATCH('312'!$V$16,_312_Table1_ColumnLookup,0),FALSE),
  IF(AND(VALUE(LEFT($A1535,3))=312,LEFT($G1535,5)="Total",$B1535="Q "),VLOOKUP('312'!$F$80,_312_Table1,MATCH('312'!$X$16,_312_Table1_ColumnLookup,0),FALSE),
  IF(AND(VALUE(LEFT($A1535,3))=312,LEFT($G1535,5)="Total"),VLOOKUP('312'!$F$80,_312_Table1,MATCH(LEFT($B1535,1),_312_Table1_ColumnLookup,0),FALSE),
  IF(AND(VALUE(LEFT($A1535,3))=312,LEN($I1535)=4,$B1535="G"),VLOOKUP($I1535,_312_Table1,MATCH('312'!$N$16,_312_Table1_ColumnLookup,0),FALSE),
  IF(AND(VALUE(LEFT($A1535,3))=312,LEN($I1535)=4,$B1535="O"),VLOOKUP($I1535,_312_Table1,MATCH('312'!$V$16,_312_Table1_ColumnLookup,0),FALSE),
  IF(AND(VALUE(LEFT($A1535,3))=312,LEN($I1535)=4,$B1535="Q"),VLOOKUP($I1535,_312_Table1,MATCH('312'!$X$16,_312_Table1_ColumnLookup,0),FALSE),
  IF(AND(VALUE(LEFT($A1535,3))=312,LEN($I1535)=4),VLOOKUP($I1535,_312_Table1,MATCH(LEFT($B1535,1),_312_Table1_ColumnLookup,0),FALSE)
+N("312"),
  IF(VALUE(LEFT($A1535,3))=313,VLOOKUP(VALUE(MID($B1535,2,1)),_313_Table1,MATCH(MID($B1535,1,1),_313_Table1_ColumnLookup,0),FALSE)
+N("313"),
  IF(AND(VALUE(LEFT($A1535,3))=314,LEN($B1535)=3),VLOOKUP(VALUE(MID($B1535,2,2)),_314_Table1,MATCH(MID($B1535,1,1),_314_Table1_ColumnLookup,0),FALSE),
  IF(VALUE(LEFT($A1535,3))=314,VLOOKUP(VALUE(MID($B1535,2,1)),_314_Table1,MATCH(MID($B1535,1,1),_314_Table1_ColumnLookup,0),FALSE)
+N("314"),
""))))))))))))))))))))))))</f>
        <v>#N/A</v>
      </c>
      <c r="E1535" s="238" t="e">
        <f>IF(AND(VALUE(LEFT($A1535,3))=309,LEN($B1535)=3),VLOOKUP(VALUE(MID($B1535,2,2)),_309_Table2,MATCH(MID($B1535,1,1),_309_Table2_ColumnLookup,0),FALSE),
  IF($C1535="309 LCR SummaryA",OneYearSCR,IF($C1535="309 LCR SummaryB",UltimateSCR,IF(VALUE(LEFT($A1535,3))=309,VLOOKUP(VALUE(MID($B1535,2,1)),_309_Table2,MATCH(MID($B1535,1,1),_309_Table2_ColumnLookup,0),FALSE)
+N("309"),
  IF(VALUE(LEFT($A1535,3))=310,VLOOKUP(VALUE(MID($B1535,2,1)),_310_Table2,MATCH(MID($B1535,1,1),_310_Table2_ColumnLookup,0),FALSE)
+N("310"),
  IF(AND(VALUE(LEFT($A1535,3))=311,LEN($I1535)=4),VLOOKUP($I1535,_311_Table2,MATCH($B1535,_311_Table2_ColumnLookup,0),FALSE),
  IF(AND(VALUE(LEFT($A1535,3))=311,OR($B1535="I2",$B1535="J2",$B1535="K2",$B1535="L2")),VLOOKUP('311'!$G$58,_311_Table2,MATCH(MID($B1535,1,1),_311_Table2_ColumnLookup,0),FALSE),
  IF(AND(VALUE(LEFT($A1535,3))=311,RIGHT($B1535,5)="Total"),VLOOKUP('311'!$G$59,_311_Table2,MATCH(MID($B1535,1,1),_311_Table2_ColumnLookup,0),FALSE),
  IF(VALUE(LEFT($A1535,3))=311,VLOOKUP(VALUE(MID($B1535,2,1)),_311_Table2,MATCH(MID($B1535,1,1),_311_Table2_ColumnLookup,0),FALSE)
+N("311"),
  IF(AND(VALUE(LEFT($A1535,3))=312,LEFT($G1535,10)="Unincepted",$B1535="G "),VLOOKUP(" ULO",_312_Table2,MATCH('312'!$N$16,_312_Table2_ColumnLookup,0),FALSE),
  IF(AND(VALUE(LEFT($A1535,3))=312,LEFT($G1535,10)="Unincepted",$B1535="O "),VLOOKUP(" ULO",_312_Table2,MATCH('312'!$V$16,_312_Table2_ColumnLookup,0),FALSE),
  IF(AND(VALUE(LEFT($A1535,3))=312,LEFT($G1535,10)="Unincepted",$B1535="Q "),VLOOKUP(" ULO",_312_Table2,MATCH('312'!$X$16,_312_Table2_ColumnLookup,0),FALSE),
  IF(AND(VALUE(LEFT($A1535,3))=312,LEFT($G1535,10)="Unincepted"),VLOOKUP(" ULO",_312_Table2,MATCH(LEFT($B1535,1),_312_Table2_ColumnLookup,0),FALSE),
  IF(AND(VALUE(LEFT($A1535,3))=312,LEFT($G1535,5)="Total",$B1535="G "),VLOOKUP('312'!$F$80,_312_Table2,MATCH('312'!$N$16,_312_Table2_ColumnLookup,0),FALSE),
  IF(AND(VALUE(LEFT($A1535,3))=312,LEFT($G1535,5)="Total",$B1535="O "),VLOOKUP('312'!$F$80,_312_Table2,MATCH('312'!$V$16,_312_Table2_ColumnLookup,0),FALSE),
  IF(AND(VALUE(LEFT($A1535,3))=312,LEFT($G1535,5)="Total",$B1535="Q "),VLOOKUP('312'!$F$80,_312_Table2,MATCH('312'!$X$16,_312_Table2_ColumnLookup,0),FALSE),
  IF(AND(VALUE(LEFT($A1535,3))=312,LEFT($G1535,5)="Total"),VLOOKUP('312'!$F$80,_312_Table2,MATCH(LEFT($B1535,1),_312_Table2_ColumnLookup,0),FALSE),
  IF(AND(VALUE(LEFT($A1535,3))=312,LEN($I1535)=4,$B1535="G"),VLOOKUP($I1535,_312_Table2,MATCH('312'!$N$16,_312_Table2_ColumnLookup,0),FALSE),
  IF(AND(VALUE(LEFT($A1535,3))=312,LEN($I1535)=4,$B1535="O"),VLOOKUP($I1535,_312_Table2,MATCH('312'!$V$16,_312_Table2_ColumnLookup,0),FALSE),
  IF(AND(VALUE(LEFT($A1535,3))=312,LEN($I1535)=4,$B1535="Q"),VLOOKUP($I1535,_312_Table2,MATCH('312'!$X$16,_312_Table2_ColumnLookup,0),FALSE),
  IF(AND(VALUE(LEFT($A1535,3))=312,LEN($I1535)=4),VLOOKUP($I1535,_312_Table2,MATCH(LEFT($B1535,1),_312_Table2_ColumnLookup,0),FALSE)
+N("312"),
  IF(VALUE(LEFT($A1535,3))=313,VLOOKUP(VALUE(MID($B1535,2,1)),_313_Table2,MATCH(MID($B1535,1,1),_313_Table2_ColumnLookup,0),FALSE)
+N("313"),
  IF(AND(VALUE(LEFT($A1535,3))=314,LEN($B1535)=3),VLOOKUP(VALUE(MID($B1535,2,2)),_314_Table2,MATCH(MID($B1535,1,1),_314_Table2_ColumnLookup,0),FALSE),
  IF(VALUE(LEFT($A1535,3))=314,VLOOKUP(VALUE(MID($B1535,2,1)),_314_Table2,MATCH(MID($B1535,1,1),_314_Table2_ColumnLookup,0),FALSE)
+N("314"),
""))))))))))))))))))))))))</f>
        <v>#N/A</v>
      </c>
      <c r="F1535" s="238" t="e">
        <f>IF(AND(VALUE(LEFT($A1535,3))=309,LEN($B1535)=3),VLOOKUP(VALUE(MID($B1535,2,2)),_309_Table3,MATCH(MID($B1535,1,1),_309_Table3_ColumnLookup,0),FALSE),
  IF($C1535="309 LCR SummaryA",OneYearSCR,IF($C1535="309 LCR SummaryB",UltimateSCR,IF(VALUE(LEFT($A1535,3))=309,VLOOKUP(VALUE(MID($B1535,2,1)),_309_Table3,MATCH(MID($B1535,1,1),_309_Table3_ColumnLookup,0),FALSE)
+N("309"),
  IF(VALUE(LEFT($A1535,3))=310,VLOOKUP(VALUE(MID($B1535,2,1)),_310_Table3,MATCH(MID($B1535,1,1),_310_Table3_ColumnLookup,0),FALSE)
+N("310"),
  IF(AND(VALUE(LEFT($A1535,3))=311,LEN($I1535)=4),VLOOKUP($I1535,_311_Table3,MATCH($B1535,_311_Table3_ColumnLookup,0),FALSE),
  IF(AND(VALUE(LEFT($A1535,3))=311,OR($B1535="I2",$B1535="J2",$B1535="K2",$B1535="L2")),VLOOKUP('311'!$G$58,_311_Table3,MATCH(MID($B1535,1,1),_311_Table3_ColumnLookup,0),FALSE),
  IF(AND(VALUE(LEFT($A1535,3))=311,RIGHT($B1535,5)="Total"),VLOOKUP('311'!$G$59,_311_Table3,MATCH(MID($B1535,1,1),_311_Table3_ColumnLookup,0),FALSE),
  IF(VALUE(LEFT($A1535,3))=311,VLOOKUP(VALUE(MID($B1535,2,1)),_311_Table3,MATCH(MID($B1535,1,1),_311_Table3_ColumnLookup,0),FALSE)
+N("311"),
  IF(AND(VALUE(LEFT($A1535,3))=312,LEFT($G1535,10)="Unincepted",$B1535="G "),VLOOKUP(" ULO",_312_Table3,MATCH('312'!$N$16,_312_Table3_ColumnLookup,0),FALSE),
  IF(AND(VALUE(LEFT($A1535,3))=312,LEFT($G1535,10)="Unincepted",$B1535="O "),VLOOKUP(" ULO",_312_Table3,MATCH('312'!$V$16,_312_Table3_ColumnLookup,0),FALSE),
  IF(AND(VALUE(LEFT($A1535,3))=312,LEFT($G1535,10)="Unincepted",$B1535="Q "),VLOOKUP(" ULO",_312_Table3,MATCH('312'!$X$16,_312_Table3_ColumnLookup,0),FALSE),
  IF(AND(VALUE(LEFT($A1535,3))=312,LEFT($G1535,10)="Unincepted"),VLOOKUP(" ULO",_312_Table3,MATCH(LEFT($B1535,1),_312_Table3_ColumnLookup,0),FALSE),
  IF(AND(VALUE(LEFT($A1535,3))=312,LEFT($G1535,5)="Total",$B1535="G "),VLOOKUP('312'!$F$80,_312_Table3,MATCH('312'!$N$16,_312_Table3_ColumnLookup,0),FALSE),
  IF(AND(VALUE(LEFT($A1535,3))=312,LEFT($G1535,5)="Total",$B1535="O "),VLOOKUP('312'!$F$80,_312_Table3,MATCH('312'!$V$16,_312_Table3_ColumnLookup,0),FALSE),
  IF(AND(VALUE(LEFT($A1535,3))=312,LEFT($G1535,5)="Total",$B1535="Q "),VLOOKUP('312'!$F$80,_312_Table3,MATCH('312'!$X$16,_312_Table3_ColumnLookup,0),FALSE),
  IF(AND(VALUE(LEFT($A1535,3))=312,LEFT($G1535,5)="Total"),VLOOKUP('312'!$F$80,_312_Table3,MATCH(LEFT($B1535,1),_312_Table3_ColumnLookup,0),FALSE),
  IF(AND(VALUE(LEFT($A1535,3))=312,LEN($I1535)=4,$B1535="G"),VLOOKUP($I1535,_312_Table3,MATCH('312'!$N$16,_312_Table3_ColumnLookup,0),FALSE),
  IF(AND(VALUE(LEFT($A1535,3))=312,LEN($I1535)=4,$B1535="O"),VLOOKUP($I1535,_312_Table3,MATCH('312'!$V$16,_312_Table3_ColumnLookup,0),FALSE),
  IF(AND(VALUE(LEFT($A1535,3))=312,LEN($I1535)=4,$B1535="Q"),VLOOKUP($I1535,_312_Table3,MATCH('312'!$X$16,_312_Table3_ColumnLookup,0),FALSE),
  IF(AND(VALUE(LEFT($A1535,3))=312,LEN($I1535)=4),VLOOKUP($I1535,_312_Table3,MATCH(LEFT($B1535,1),_312_Table3_ColumnLookup,0),FALSE)
+N("312"),
  IF(VALUE(LEFT($A1535,3))=313,VLOOKUP(VALUE(MID($B1535,2,1)),_313_Table3,MATCH(MID($B1535,1,1),_313_Table3_ColumnLookup,0),FALSE)
+N("313"),
  IF(AND(VALUE(LEFT($A1535,3))=314,LEN($B1535)=3),VLOOKUP(VALUE(MID($B1535,2,2)),_314_Table3,MATCH(MID($B1535,1,1),_314_Table3_ColumnLookup,0),FALSE),
  IF(VALUE(LEFT($A1535,3))=314,VLOOKUP(VALUE(MID($B1535,2,1)),_314_Table3,MATCH(MID($B1535,1,1),_314_Table3_ColumnLookup,0),FALSE)
+N("314"),
""))))))))))))))))))))))))</f>
        <v>#N/A</v>
      </c>
      <c r="H1535" s="321" t="str">
        <f>IFERROR(
IF(ISERROR($D1535)=FALSE,$D1535,IF(ISERROR($E1535)=FALSE,$E1535,IF(ISERROR($F1535)=FALSE,$F1535
+N("012 checkboxes"),
IF(
IF(OR(LEFT($A1535,9)="Syndicate",LEFT($A1535,12)="NewSyndicate"),VLOOKUP($A1535,'012'!$J:$ZW,MATCH("Link to button",'012'!$J$1:$ZW$1,0),0)
+N("309 checkbox"),
IF($C1535="309 LCR Summary0",VLOOKUP("Notes990",'309'!$P:$ZZ,MATCH("Link to button",'309'!$P$1:$ZZ$1,0),0)
+N("313 checkboxes"),
IF($C1535="313 Financial Information0LcmVsScr",IF($C1535="309 LCR Summary0",VLOOKUP("LcmVsScr",'309'!$N:$ZZ,MATCH("Link to button",'309'!$N$1:$ZZ$1,0),0),
IF($C1535="313 Financial Information0LcrDocAttached",IF($C1535="309 LCR Summary0",VLOOKUP("LcrDocAttached",'309'!$N:$ZZ,MATCH("Link to button",'309'!$N$1:$ZZ$1,0),
0)))))))=1,TRUE,FALSE)
))),"")</f>
        <v/>
      </c>
    </row>
    <row r="1536" spans="1:8">
      <c r="A1536" s="237" t="e">
        <f>VLOOKUP($G1536,CSVLookups!$B:$R,MATCH(A$1,CSVLookups!$B$1:$R$1,0),FALSE)</f>
        <v>#N/A</v>
      </c>
      <c r="B1536" s="237" t="e">
        <f>VLOOKUP($G1536,CSVLookups!$B:$R,MATCH(B$1,CSVLookups!$B$1:$R$1,0),FALSE)</f>
        <v>#N/A</v>
      </c>
      <c r="C1536" s="238" t="e">
        <f t="shared" si="24"/>
        <v>#N/A</v>
      </c>
      <c r="D1536" s="238" t="e">
        <f>IF(AND(VALUE(LEFT($A1536,3))=309,LEN($B1536)=3),VLOOKUP(VALUE(MID($B1536,2,2)),_309_Table1,MATCH(MID($B1536,1,1),_309_Table1_ColumnLookup,0),FALSE),
  IF($C1536="309 LCR SummaryA",OneYearSCR,IF($C1536="309 LCR SummaryB",UltimateSCR,IF(VALUE(LEFT($A1536,3))=309,VLOOKUP(VALUE(MID($B1536,2,1)),_309_Table1,MATCH(MID($B1536,1,1),_309_Table1_ColumnLookup,0),FALSE)
+N("309"),
  IF(VALUE(LEFT($A1536,3))=310,VLOOKUP(VALUE(MID($B1536,2,1)),_310_Table1,MATCH(MID($B1536,1,1),_310_Table1_ColumnLookup,0),FALSE)
+N("310"),
  IF(AND(VALUE(LEFT($A1536,3))=311,LEN($I1536)=4),VLOOKUP($I1536,_311_Table1,MATCH($B1536,_311_Table1_ColumnLookup,0),FALSE),
  IF(AND(VALUE(LEFT($A1536,3))=311,OR($B1536="I2",$B1536="J2",$B1536="K2",$B1536="L2")),VLOOKUP('311'!$G$58,_311_Table1,MATCH(MID($B1536,1,1),_311_Table1_ColumnLookup,0),FALSE),
  IF(AND(VALUE(LEFT($A1536,3))=311,RIGHT($B1536,5)="Total"),VLOOKUP('311'!$G$59,_311_Table1,MATCH(MID($B1536,1,1),_311_Table1_ColumnLookup,0),FALSE),
  IF(VALUE(LEFT($A1536,3))=311,VLOOKUP(VALUE(MID($B1536,2,1)),_311_Table1,MATCH(MID($B1536,1,1),_311_Table1_ColumnLookup,0),FALSE)
+N("311"),
  IF(AND(VALUE(LEFT($A1536,3))=312,LEFT($G1536,10)="Unincepted",$B1536="G "),VLOOKUP(" ULO",_312_Table1,MATCH('312'!$N$16,_312_Table1_ColumnLookup,0),FALSE),
  IF(AND(VALUE(LEFT($A1536,3))=312,LEFT($G1536,10)="Unincepted",$B1536="O "),VLOOKUP(" ULO",_312_Table1,MATCH('312'!$V$16,_312_Table1_ColumnLookup,0),FALSE),
  IF(AND(VALUE(LEFT($A1536,3))=312,LEFT($G1536,10)="Unincepted",$B1536="Q "),VLOOKUP(" ULO",_312_Table1,MATCH('312'!$X$16,_312_Table1_ColumnLookup,0),FALSE),
  IF(AND(VALUE(LEFT($A1536,3))=312,LEFT($G1536,10)="Unincepted"),VLOOKUP(" ULO",_312_Table1,MATCH(LEFT($B1536,1),_312_Table1_ColumnLookup,0),FALSE),
  IF(AND(VALUE(LEFT($A1536,3))=312,LEFT($G1536,5)="Total",$B1536="G "),VLOOKUP('312'!$F$80,_312_Table1,MATCH('312'!$N$16,_312_Table1_ColumnLookup,0),FALSE),
  IF(AND(VALUE(LEFT($A1536,3))=312,LEFT($G1536,5)="Total",$B1536="O "),VLOOKUP('312'!$F$80,_312_Table1,MATCH('312'!$V$16,_312_Table1_ColumnLookup,0),FALSE),
  IF(AND(VALUE(LEFT($A1536,3))=312,LEFT($G1536,5)="Total",$B1536="Q "),VLOOKUP('312'!$F$80,_312_Table1,MATCH('312'!$X$16,_312_Table1_ColumnLookup,0),FALSE),
  IF(AND(VALUE(LEFT($A1536,3))=312,LEFT($G1536,5)="Total"),VLOOKUP('312'!$F$80,_312_Table1,MATCH(LEFT($B1536,1),_312_Table1_ColumnLookup,0),FALSE),
  IF(AND(VALUE(LEFT($A1536,3))=312,LEN($I1536)=4,$B1536="G"),VLOOKUP($I1536,_312_Table1,MATCH('312'!$N$16,_312_Table1_ColumnLookup,0),FALSE),
  IF(AND(VALUE(LEFT($A1536,3))=312,LEN($I1536)=4,$B1536="O"),VLOOKUP($I1536,_312_Table1,MATCH('312'!$V$16,_312_Table1_ColumnLookup,0),FALSE),
  IF(AND(VALUE(LEFT($A1536,3))=312,LEN($I1536)=4,$B1536="Q"),VLOOKUP($I1536,_312_Table1,MATCH('312'!$X$16,_312_Table1_ColumnLookup,0),FALSE),
  IF(AND(VALUE(LEFT($A1536,3))=312,LEN($I1536)=4),VLOOKUP($I1536,_312_Table1,MATCH(LEFT($B1536,1),_312_Table1_ColumnLookup,0),FALSE)
+N("312"),
  IF(VALUE(LEFT($A1536,3))=313,VLOOKUP(VALUE(MID($B1536,2,1)),_313_Table1,MATCH(MID($B1536,1,1),_313_Table1_ColumnLookup,0),FALSE)
+N("313"),
  IF(AND(VALUE(LEFT($A1536,3))=314,LEN($B1536)=3),VLOOKUP(VALUE(MID($B1536,2,2)),_314_Table1,MATCH(MID($B1536,1,1),_314_Table1_ColumnLookup,0),FALSE),
  IF(VALUE(LEFT($A1536,3))=314,VLOOKUP(VALUE(MID($B1536,2,1)),_314_Table1,MATCH(MID($B1536,1,1),_314_Table1_ColumnLookup,0),FALSE)
+N("314"),
""))))))))))))))))))))))))</f>
        <v>#N/A</v>
      </c>
      <c r="E1536" s="238" t="e">
        <f>IF(AND(VALUE(LEFT($A1536,3))=309,LEN($B1536)=3),VLOOKUP(VALUE(MID($B1536,2,2)),_309_Table2,MATCH(MID($B1536,1,1),_309_Table2_ColumnLookup,0),FALSE),
  IF($C1536="309 LCR SummaryA",OneYearSCR,IF($C1536="309 LCR SummaryB",UltimateSCR,IF(VALUE(LEFT($A1536,3))=309,VLOOKUP(VALUE(MID($B1536,2,1)),_309_Table2,MATCH(MID($B1536,1,1),_309_Table2_ColumnLookup,0),FALSE)
+N("309"),
  IF(VALUE(LEFT($A1536,3))=310,VLOOKUP(VALUE(MID($B1536,2,1)),_310_Table2,MATCH(MID($B1536,1,1),_310_Table2_ColumnLookup,0),FALSE)
+N("310"),
  IF(AND(VALUE(LEFT($A1536,3))=311,LEN($I1536)=4),VLOOKUP($I1536,_311_Table2,MATCH($B1536,_311_Table2_ColumnLookup,0),FALSE),
  IF(AND(VALUE(LEFT($A1536,3))=311,OR($B1536="I2",$B1536="J2",$B1536="K2",$B1536="L2")),VLOOKUP('311'!$G$58,_311_Table2,MATCH(MID($B1536,1,1),_311_Table2_ColumnLookup,0),FALSE),
  IF(AND(VALUE(LEFT($A1536,3))=311,RIGHT($B1536,5)="Total"),VLOOKUP('311'!$G$59,_311_Table2,MATCH(MID($B1536,1,1),_311_Table2_ColumnLookup,0),FALSE),
  IF(VALUE(LEFT($A1536,3))=311,VLOOKUP(VALUE(MID($B1536,2,1)),_311_Table2,MATCH(MID($B1536,1,1),_311_Table2_ColumnLookup,0),FALSE)
+N("311"),
  IF(AND(VALUE(LEFT($A1536,3))=312,LEFT($G1536,10)="Unincepted",$B1536="G "),VLOOKUP(" ULO",_312_Table2,MATCH('312'!$N$16,_312_Table2_ColumnLookup,0),FALSE),
  IF(AND(VALUE(LEFT($A1536,3))=312,LEFT($G1536,10)="Unincepted",$B1536="O "),VLOOKUP(" ULO",_312_Table2,MATCH('312'!$V$16,_312_Table2_ColumnLookup,0),FALSE),
  IF(AND(VALUE(LEFT($A1536,3))=312,LEFT($G1536,10)="Unincepted",$B1536="Q "),VLOOKUP(" ULO",_312_Table2,MATCH('312'!$X$16,_312_Table2_ColumnLookup,0),FALSE),
  IF(AND(VALUE(LEFT($A1536,3))=312,LEFT($G1536,10)="Unincepted"),VLOOKUP(" ULO",_312_Table2,MATCH(LEFT($B1536,1),_312_Table2_ColumnLookup,0),FALSE),
  IF(AND(VALUE(LEFT($A1536,3))=312,LEFT($G1536,5)="Total",$B1536="G "),VLOOKUP('312'!$F$80,_312_Table2,MATCH('312'!$N$16,_312_Table2_ColumnLookup,0),FALSE),
  IF(AND(VALUE(LEFT($A1536,3))=312,LEFT($G1536,5)="Total",$B1536="O "),VLOOKUP('312'!$F$80,_312_Table2,MATCH('312'!$V$16,_312_Table2_ColumnLookup,0),FALSE),
  IF(AND(VALUE(LEFT($A1536,3))=312,LEFT($G1536,5)="Total",$B1536="Q "),VLOOKUP('312'!$F$80,_312_Table2,MATCH('312'!$X$16,_312_Table2_ColumnLookup,0),FALSE),
  IF(AND(VALUE(LEFT($A1536,3))=312,LEFT($G1536,5)="Total"),VLOOKUP('312'!$F$80,_312_Table2,MATCH(LEFT($B1536,1),_312_Table2_ColumnLookup,0),FALSE),
  IF(AND(VALUE(LEFT($A1536,3))=312,LEN($I1536)=4,$B1536="G"),VLOOKUP($I1536,_312_Table2,MATCH('312'!$N$16,_312_Table2_ColumnLookup,0),FALSE),
  IF(AND(VALUE(LEFT($A1536,3))=312,LEN($I1536)=4,$B1536="O"),VLOOKUP($I1536,_312_Table2,MATCH('312'!$V$16,_312_Table2_ColumnLookup,0),FALSE),
  IF(AND(VALUE(LEFT($A1536,3))=312,LEN($I1536)=4,$B1536="Q"),VLOOKUP($I1536,_312_Table2,MATCH('312'!$X$16,_312_Table2_ColumnLookup,0),FALSE),
  IF(AND(VALUE(LEFT($A1536,3))=312,LEN($I1536)=4),VLOOKUP($I1536,_312_Table2,MATCH(LEFT($B1536,1),_312_Table2_ColumnLookup,0),FALSE)
+N("312"),
  IF(VALUE(LEFT($A1536,3))=313,VLOOKUP(VALUE(MID($B1536,2,1)),_313_Table2,MATCH(MID($B1536,1,1),_313_Table2_ColumnLookup,0),FALSE)
+N("313"),
  IF(AND(VALUE(LEFT($A1536,3))=314,LEN($B1536)=3),VLOOKUP(VALUE(MID($B1536,2,2)),_314_Table2,MATCH(MID($B1536,1,1),_314_Table2_ColumnLookup,0),FALSE),
  IF(VALUE(LEFT($A1536,3))=314,VLOOKUP(VALUE(MID($B1536,2,1)),_314_Table2,MATCH(MID($B1536,1,1),_314_Table2_ColumnLookup,0),FALSE)
+N("314"),
""))))))))))))))))))))))))</f>
        <v>#N/A</v>
      </c>
      <c r="F1536" s="238" t="e">
        <f>IF(AND(VALUE(LEFT($A1536,3))=309,LEN($B1536)=3),VLOOKUP(VALUE(MID($B1536,2,2)),_309_Table3,MATCH(MID($B1536,1,1),_309_Table3_ColumnLookup,0),FALSE),
  IF($C1536="309 LCR SummaryA",OneYearSCR,IF($C1536="309 LCR SummaryB",UltimateSCR,IF(VALUE(LEFT($A1536,3))=309,VLOOKUP(VALUE(MID($B1536,2,1)),_309_Table3,MATCH(MID($B1536,1,1),_309_Table3_ColumnLookup,0),FALSE)
+N("309"),
  IF(VALUE(LEFT($A1536,3))=310,VLOOKUP(VALUE(MID($B1536,2,1)),_310_Table3,MATCH(MID($B1536,1,1),_310_Table3_ColumnLookup,0),FALSE)
+N("310"),
  IF(AND(VALUE(LEFT($A1536,3))=311,LEN($I1536)=4),VLOOKUP($I1536,_311_Table3,MATCH($B1536,_311_Table3_ColumnLookup,0),FALSE),
  IF(AND(VALUE(LEFT($A1536,3))=311,OR($B1536="I2",$B1536="J2",$B1536="K2",$B1536="L2")),VLOOKUP('311'!$G$58,_311_Table3,MATCH(MID($B1536,1,1),_311_Table3_ColumnLookup,0),FALSE),
  IF(AND(VALUE(LEFT($A1536,3))=311,RIGHT($B1536,5)="Total"),VLOOKUP('311'!$G$59,_311_Table3,MATCH(MID($B1536,1,1),_311_Table3_ColumnLookup,0),FALSE),
  IF(VALUE(LEFT($A1536,3))=311,VLOOKUP(VALUE(MID($B1536,2,1)),_311_Table3,MATCH(MID($B1536,1,1),_311_Table3_ColumnLookup,0),FALSE)
+N("311"),
  IF(AND(VALUE(LEFT($A1536,3))=312,LEFT($G1536,10)="Unincepted",$B1536="G "),VLOOKUP(" ULO",_312_Table3,MATCH('312'!$N$16,_312_Table3_ColumnLookup,0),FALSE),
  IF(AND(VALUE(LEFT($A1536,3))=312,LEFT($G1536,10)="Unincepted",$B1536="O "),VLOOKUP(" ULO",_312_Table3,MATCH('312'!$V$16,_312_Table3_ColumnLookup,0),FALSE),
  IF(AND(VALUE(LEFT($A1536,3))=312,LEFT($G1536,10)="Unincepted",$B1536="Q "),VLOOKUP(" ULO",_312_Table3,MATCH('312'!$X$16,_312_Table3_ColumnLookup,0),FALSE),
  IF(AND(VALUE(LEFT($A1536,3))=312,LEFT($G1536,10)="Unincepted"),VLOOKUP(" ULO",_312_Table3,MATCH(LEFT($B1536,1),_312_Table3_ColumnLookup,0),FALSE),
  IF(AND(VALUE(LEFT($A1536,3))=312,LEFT($G1536,5)="Total",$B1536="G "),VLOOKUP('312'!$F$80,_312_Table3,MATCH('312'!$N$16,_312_Table3_ColumnLookup,0),FALSE),
  IF(AND(VALUE(LEFT($A1536,3))=312,LEFT($G1536,5)="Total",$B1536="O "),VLOOKUP('312'!$F$80,_312_Table3,MATCH('312'!$V$16,_312_Table3_ColumnLookup,0),FALSE),
  IF(AND(VALUE(LEFT($A1536,3))=312,LEFT($G1536,5)="Total",$B1536="Q "),VLOOKUP('312'!$F$80,_312_Table3,MATCH('312'!$X$16,_312_Table3_ColumnLookup,0),FALSE),
  IF(AND(VALUE(LEFT($A1536,3))=312,LEFT($G1536,5)="Total"),VLOOKUP('312'!$F$80,_312_Table3,MATCH(LEFT($B1536,1),_312_Table3_ColumnLookup,0),FALSE),
  IF(AND(VALUE(LEFT($A1536,3))=312,LEN($I1536)=4,$B1536="G"),VLOOKUP($I1536,_312_Table3,MATCH('312'!$N$16,_312_Table3_ColumnLookup,0),FALSE),
  IF(AND(VALUE(LEFT($A1536,3))=312,LEN($I1536)=4,$B1536="O"),VLOOKUP($I1536,_312_Table3,MATCH('312'!$V$16,_312_Table3_ColumnLookup,0),FALSE),
  IF(AND(VALUE(LEFT($A1536,3))=312,LEN($I1536)=4,$B1536="Q"),VLOOKUP($I1536,_312_Table3,MATCH('312'!$X$16,_312_Table3_ColumnLookup,0),FALSE),
  IF(AND(VALUE(LEFT($A1536,3))=312,LEN($I1536)=4),VLOOKUP($I1536,_312_Table3,MATCH(LEFT($B1536,1),_312_Table3_ColumnLookup,0),FALSE)
+N("312"),
  IF(VALUE(LEFT($A1536,3))=313,VLOOKUP(VALUE(MID($B1536,2,1)),_313_Table3,MATCH(MID($B1536,1,1),_313_Table3_ColumnLookup,0),FALSE)
+N("313"),
  IF(AND(VALUE(LEFT($A1536,3))=314,LEN($B1536)=3),VLOOKUP(VALUE(MID($B1536,2,2)),_314_Table3,MATCH(MID($B1536,1,1),_314_Table3_ColumnLookup,0),FALSE),
  IF(VALUE(LEFT($A1536,3))=314,VLOOKUP(VALUE(MID($B1536,2,1)),_314_Table3,MATCH(MID($B1536,1,1),_314_Table3_ColumnLookup,0),FALSE)
+N("314"),
""))))))))))))))))))))))))</f>
        <v>#N/A</v>
      </c>
      <c r="H1536" s="321" t="str">
        <f>IFERROR(
IF(ISERROR($D1536)=FALSE,$D1536,IF(ISERROR($E1536)=FALSE,$E1536,IF(ISERROR($F1536)=FALSE,$F1536
+N("012 checkboxes"),
IF(
IF(OR(LEFT($A1536,9)="Syndicate",LEFT($A1536,12)="NewSyndicate"),VLOOKUP($A1536,'012'!$J:$ZW,MATCH("Link to button",'012'!$J$1:$ZW$1,0),0)
+N("309 checkbox"),
IF($C1536="309 LCR Summary0",VLOOKUP("Notes990",'309'!$P:$ZZ,MATCH("Link to button",'309'!$P$1:$ZZ$1,0),0)
+N("313 checkboxes"),
IF($C1536="313 Financial Information0LcmVsScr",IF($C1536="309 LCR Summary0",VLOOKUP("LcmVsScr",'309'!$N:$ZZ,MATCH("Link to button",'309'!$N$1:$ZZ$1,0),0),
IF($C1536="313 Financial Information0LcrDocAttached",IF($C1536="309 LCR Summary0",VLOOKUP("LcrDocAttached",'309'!$N:$ZZ,MATCH("Link to button",'309'!$N$1:$ZZ$1,0),
0)))))))=1,TRUE,FALSE)
))),"")</f>
        <v/>
      </c>
    </row>
    <row r="1537" spans="1:8">
      <c r="A1537" s="237" t="e">
        <f>VLOOKUP($G1537,CSVLookups!$B:$R,MATCH(A$1,CSVLookups!$B$1:$R$1,0),FALSE)</f>
        <v>#N/A</v>
      </c>
      <c r="B1537" s="237" t="e">
        <f>VLOOKUP($G1537,CSVLookups!$B:$R,MATCH(B$1,CSVLookups!$B$1:$R$1,0),FALSE)</f>
        <v>#N/A</v>
      </c>
      <c r="C1537" s="238" t="e">
        <f t="shared" si="24"/>
        <v>#N/A</v>
      </c>
      <c r="D1537" s="238" t="e">
        <f>IF(AND(VALUE(LEFT($A1537,3))=309,LEN($B1537)=3),VLOOKUP(VALUE(MID($B1537,2,2)),_309_Table1,MATCH(MID($B1537,1,1),_309_Table1_ColumnLookup,0),FALSE),
  IF($C1537="309 LCR SummaryA",OneYearSCR,IF($C1537="309 LCR SummaryB",UltimateSCR,IF(VALUE(LEFT($A1537,3))=309,VLOOKUP(VALUE(MID($B1537,2,1)),_309_Table1,MATCH(MID($B1537,1,1),_309_Table1_ColumnLookup,0),FALSE)
+N("309"),
  IF(VALUE(LEFT($A1537,3))=310,VLOOKUP(VALUE(MID($B1537,2,1)),_310_Table1,MATCH(MID($B1537,1,1),_310_Table1_ColumnLookup,0),FALSE)
+N("310"),
  IF(AND(VALUE(LEFT($A1537,3))=311,LEN($I1537)=4),VLOOKUP($I1537,_311_Table1,MATCH($B1537,_311_Table1_ColumnLookup,0),FALSE),
  IF(AND(VALUE(LEFT($A1537,3))=311,OR($B1537="I2",$B1537="J2",$B1537="K2",$B1537="L2")),VLOOKUP('311'!$G$58,_311_Table1,MATCH(MID($B1537,1,1),_311_Table1_ColumnLookup,0),FALSE),
  IF(AND(VALUE(LEFT($A1537,3))=311,RIGHT($B1537,5)="Total"),VLOOKUP('311'!$G$59,_311_Table1,MATCH(MID($B1537,1,1),_311_Table1_ColumnLookup,0),FALSE),
  IF(VALUE(LEFT($A1537,3))=311,VLOOKUP(VALUE(MID($B1537,2,1)),_311_Table1,MATCH(MID($B1537,1,1),_311_Table1_ColumnLookup,0),FALSE)
+N("311"),
  IF(AND(VALUE(LEFT($A1537,3))=312,LEFT($G1537,10)="Unincepted",$B1537="G "),VLOOKUP(" ULO",_312_Table1,MATCH('312'!$N$16,_312_Table1_ColumnLookup,0),FALSE),
  IF(AND(VALUE(LEFT($A1537,3))=312,LEFT($G1537,10)="Unincepted",$B1537="O "),VLOOKUP(" ULO",_312_Table1,MATCH('312'!$V$16,_312_Table1_ColumnLookup,0),FALSE),
  IF(AND(VALUE(LEFT($A1537,3))=312,LEFT($G1537,10)="Unincepted",$B1537="Q "),VLOOKUP(" ULO",_312_Table1,MATCH('312'!$X$16,_312_Table1_ColumnLookup,0),FALSE),
  IF(AND(VALUE(LEFT($A1537,3))=312,LEFT($G1537,10)="Unincepted"),VLOOKUP(" ULO",_312_Table1,MATCH(LEFT($B1537,1),_312_Table1_ColumnLookup,0),FALSE),
  IF(AND(VALUE(LEFT($A1537,3))=312,LEFT($G1537,5)="Total",$B1537="G "),VLOOKUP('312'!$F$80,_312_Table1,MATCH('312'!$N$16,_312_Table1_ColumnLookup,0),FALSE),
  IF(AND(VALUE(LEFT($A1537,3))=312,LEFT($G1537,5)="Total",$B1537="O "),VLOOKUP('312'!$F$80,_312_Table1,MATCH('312'!$V$16,_312_Table1_ColumnLookup,0),FALSE),
  IF(AND(VALUE(LEFT($A1537,3))=312,LEFT($G1537,5)="Total",$B1537="Q "),VLOOKUP('312'!$F$80,_312_Table1,MATCH('312'!$X$16,_312_Table1_ColumnLookup,0),FALSE),
  IF(AND(VALUE(LEFT($A1537,3))=312,LEFT($G1537,5)="Total"),VLOOKUP('312'!$F$80,_312_Table1,MATCH(LEFT($B1537,1),_312_Table1_ColumnLookup,0),FALSE),
  IF(AND(VALUE(LEFT($A1537,3))=312,LEN($I1537)=4,$B1537="G"),VLOOKUP($I1537,_312_Table1,MATCH('312'!$N$16,_312_Table1_ColumnLookup,0),FALSE),
  IF(AND(VALUE(LEFT($A1537,3))=312,LEN($I1537)=4,$B1537="O"),VLOOKUP($I1537,_312_Table1,MATCH('312'!$V$16,_312_Table1_ColumnLookup,0),FALSE),
  IF(AND(VALUE(LEFT($A1537,3))=312,LEN($I1537)=4,$B1537="Q"),VLOOKUP($I1537,_312_Table1,MATCH('312'!$X$16,_312_Table1_ColumnLookup,0),FALSE),
  IF(AND(VALUE(LEFT($A1537,3))=312,LEN($I1537)=4),VLOOKUP($I1537,_312_Table1,MATCH(LEFT($B1537,1),_312_Table1_ColumnLookup,0),FALSE)
+N("312"),
  IF(VALUE(LEFT($A1537,3))=313,VLOOKUP(VALUE(MID($B1537,2,1)),_313_Table1,MATCH(MID($B1537,1,1),_313_Table1_ColumnLookup,0),FALSE)
+N("313"),
  IF(AND(VALUE(LEFT($A1537,3))=314,LEN($B1537)=3),VLOOKUP(VALUE(MID($B1537,2,2)),_314_Table1,MATCH(MID($B1537,1,1),_314_Table1_ColumnLookup,0),FALSE),
  IF(VALUE(LEFT($A1537,3))=314,VLOOKUP(VALUE(MID($B1537,2,1)),_314_Table1,MATCH(MID($B1537,1,1),_314_Table1_ColumnLookup,0),FALSE)
+N("314"),
""))))))))))))))))))))))))</f>
        <v>#N/A</v>
      </c>
      <c r="E1537" s="238" t="e">
        <f>IF(AND(VALUE(LEFT($A1537,3))=309,LEN($B1537)=3),VLOOKUP(VALUE(MID($B1537,2,2)),_309_Table2,MATCH(MID($B1537,1,1),_309_Table2_ColumnLookup,0),FALSE),
  IF($C1537="309 LCR SummaryA",OneYearSCR,IF($C1537="309 LCR SummaryB",UltimateSCR,IF(VALUE(LEFT($A1537,3))=309,VLOOKUP(VALUE(MID($B1537,2,1)),_309_Table2,MATCH(MID($B1537,1,1),_309_Table2_ColumnLookup,0),FALSE)
+N("309"),
  IF(VALUE(LEFT($A1537,3))=310,VLOOKUP(VALUE(MID($B1537,2,1)),_310_Table2,MATCH(MID($B1537,1,1),_310_Table2_ColumnLookup,0),FALSE)
+N("310"),
  IF(AND(VALUE(LEFT($A1537,3))=311,LEN($I1537)=4),VLOOKUP($I1537,_311_Table2,MATCH($B1537,_311_Table2_ColumnLookup,0),FALSE),
  IF(AND(VALUE(LEFT($A1537,3))=311,OR($B1537="I2",$B1537="J2",$B1537="K2",$B1537="L2")),VLOOKUP('311'!$G$58,_311_Table2,MATCH(MID($B1537,1,1),_311_Table2_ColumnLookup,0),FALSE),
  IF(AND(VALUE(LEFT($A1537,3))=311,RIGHT($B1537,5)="Total"),VLOOKUP('311'!$G$59,_311_Table2,MATCH(MID($B1537,1,1),_311_Table2_ColumnLookup,0),FALSE),
  IF(VALUE(LEFT($A1537,3))=311,VLOOKUP(VALUE(MID($B1537,2,1)),_311_Table2,MATCH(MID($B1537,1,1),_311_Table2_ColumnLookup,0),FALSE)
+N("311"),
  IF(AND(VALUE(LEFT($A1537,3))=312,LEFT($G1537,10)="Unincepted",$B1537="G "),VLOOKUP(" ULO",_312_Table2,MATCH('312'!$N$16,_312_Table2_ColumnLookup,0),FALSE),
  IF(AND(VALUE(LEFT($A1537,3))=312,LEFT($G1537,10)="Unincepted",$B1537="O "),VLOOKUP(" ULO",_312_Table2,MATCH('312'!$V$16,_312_Table2_ColumnLookup,0),FALSE),
  IF(AND(VALUE(LEFT($A1537,3))=312,LEFT($G1537,10)="Unincepted",$B1537="Q "),VLOOKUP(" ULO",_312_Table2,MATCH('312'!$X$16,_312_Table2_ColumnLookup,0),FALSE),
  IF(AND(VALUE(LEFT($A1537,3))=312,LEFT($G1537,10)="Unincepted"),VLOOKUP(" ULO",_312_Table2,MATCH(LEFT($B1537,1),_312_Table2_ColumnLookup,0),FALSE),
  IF(AND(VALUE(LEFT($A1537,3))=312,LEFT($G1537,5)="Total",$B1537="G "),VLOOKUP('312'!$F$80,_312_Table2,MATCH('312'!$N$16,_312_Table2_ColumnLookup,0),FALSE),
  IF(AND(VALUE(LEFT($A1537,3))=312,LEFT($G1537,5)="Total",$B1537="O "),VLOOKUP('312'!$F$80,_312_Table2,MATCH('312'!$V$16,_312_Table2_ColumnLookup,0),FALSE),
  IF(AND(VALUE(LEFT($A1537,3))=312,LEFT($G1537,5)="Total",$B1537="Q "),VLOOKUP('312'!$F$80,_312_Table2,MATCH('312'!$X$16,_312_Table2_ColumnLookup,0),FALSE),
  IF(AND(VALUE(LEFT($A1537,3))=312,LEFT($G1537,5)="Total"),VLOOKUP('312'!$F$80,_312_Table2,MATCH(LEFT($B1537,1),_312_Table2_ColumnLookup,0),FALSE),
  IF(AND(VALUE(LEFT($A1537,3))=312,LEN($I1537)=4,$B1537="G"),VLOOKUP($I1537,_312_Table2,MATCH('312'!$N$16,_312_Table2_ColumnLookup,0),FALSE),
  IF(AND(VALUE(LEFT($A1537,3))=312,LEN($I1537)=4,$B1537="O"),VLOOKUP($I1537,_312_Table2,MATCH('312'!$V$16,_312_Table2_ColumnLookup,0),FALSE),
  IF(AND(VALUE(LEFT($A1537,3))=312,LEN($I1537)=4,$B1537="Q"),VLOOKUP($I1537,_312_Table2,MATCH('312'!$X$16,_312_Table2_ColumnLookup,0),FALSE),
  IF(AND(VALUE(LEFT($A1537,3))=312,LEN($I1537)=4),VLOOKUP($I1537,_312_Table2,MATCH(LEFT($B1537,1),_312_Table2_ColumnLookup,0),FALSE)
+N("312"),
  IF(VALUE(LEFT($A1537,3))=313,VLOOKUP(VALUE(MID($B1537,2,1)),_313_Table2,MATCH(MID($B1537,1,1),_313_Table2_ColumnLookup,0),FALSE)
+N("313"),
  IF(AND(VALUE(LEFT($A1537,3))=314,LEN($B1537)=3),VLOOKUP(VALUE(MID($B1537,2,2)),_314_Table2,MATCH(MID($B1537,1,1),_314_Table2_ColumnLookup,0),FALSE),
  IF(VALUE(LEFT($A1537,3))=314,VLOOKUP(VALUE(MID($B1537,2,1)),_314_Table2,MATCH(MID($B1537,1,1),_314_Table2_ColumnLookup,0),FALSE)
+N("314"),
""))))))))))))))))))))))))</f>
        <v>#N/A</v>
      </c>
      <c r="F1537" s="238" t="e">
        <f>IF(AND(VALUE(LEFT($A1537,3))=309,LEN($B1537)=3),VLOOKUP(VALUE(MID($B1537,2,2)),_309_Table3,MATCH(MID($B1537,1,1),_309_Table3_ColumnLookup,0),FALSE),
  IF($C1537="309 LCR SummaryA",OneYearSCR,IF($C1537="309 LCR SummaryB",UltimateSCR,IF(VALUE(LEFT($A1537,3))=309,VLOOKUP(VALUE(MID($B1537,2,1)),_309_Table3,MATCH(MID($B1537,1,1),_309_Table3_ColumnLookup,0),FALSE)
+N("309"),
  IF(VALUE(LEFT($A1537,3))=310,VLOOKUP(VALUE(MID($B1537,2,1)),_310_Table3,MATCH(MID($B1537,1,1),_310_Table3_ColumnLookup,0),FALSE)
+N("310"),
  IF(AND(VALUE(LEFT($A1537,3))=311,LEN($I1537)=4),VLOOKUP($I1537,_311_Table3,MATCH($B1537,_311_Table3_ColumnLookup,0),FALSE),
  IF(AND(VALUE(LEFT($A1537,3))=311,OR($B1537="I2",$B1537="J2",$B1537="K2",$B1537="L2")),VLOOKUP('311'!$G$58,_311_Table3,MATCH(MID($B1537,1,1),_311_Table3_ColumnLookup,0),FALSE),
  IF(AND(VALUE(LEFT($A1537,3))=311,RIGHT($B1537,5)="Total"),VLOOKUP('311'!$G$59,_311_Table3,MATCH(MID($B1537,1,1),_311_Table3_ColumnLookup,0),FALSE),
  IF(VALUE(LEFT($A1537,3))=311,VLOOKUP(VALUE(MID($B1537,2,1)),_311_Table3,MATCH(MID($B1537,1,1),_311_Table3_ColumnLookup,0),FALSE)
+N("311"),
  IF(AND(VALUE(LEFT($A1537,3))=312,LEFT($G1537,10)="Unincepted",$B1537="G "),VLOOKUP(" ULO",_312_Table3,MATCH('312'!$N$16,_312_Table3_ColumnLookup,0),FALSE),
  IF(AND(VALUE(LEFT($A1537,3))=312,LEFT($G1537,10)="Unincepted",$B1537="O "),VLOOKUP(" ULO",_312_Table3,MATCH('312'!$V$16,_312_Table3_ColumnLookup,0),FALSE),
  IF(AND(VALUE(LEFT($A1537,3))=312,LEFT($G1537,10)="Unincepted",$B1537="Q "),VLOOKUP(" ULO",_312_Table3,MATCH('312'!$X$16,_312_Table3_ColumnLookup,0),FALSE),
  IF(AND(VALUE(LEFT($A1537,3))=312,LEFT($G1537,10)="Unincepted"),VLOOKUP(" ULO",_312_Table3,MATCH(LEFT($B1537,1),_312_Table3_ColumnLookup,0),FALSE),
  IF(AND(VALUE(LEFT($A1537,3))=312,LEFT($G1537,5)="Total",$B1537="G "),VLOOKUP('312'!$F$80,_312_Table3,MATCH('312'!$N$16,_312_Table3_ColumnLookup,0),FALSE),
  IF(AND(VALUE(LEFT($A1537,3))=312,LEFT($G1537,5)="Total",$B1537="O "),VLOOKUP('312'!$F$80,_312_Table3,MATCH('312'!$V$16,_312_Table3_ColumnLookup,0),FALSE),
  IF(AND(VALUE(LEFT($A1537,3))=312,LEFT($G1537,5)="Total",$B1537="Q "),VLOOKUP('312'!$F$80,_312_Table3,MATCH('312'!$X$16,_312_Table3_ColumnLookup,0),FALSE),
  IF(AND(VALUE(LEFT($A1537,3))=312,LEFT($G1537,5)="Total"),VLOOKUP('312'!$F$80,_312_Table3,MATCH(LEFT($B1537,1),_312_Table3_ColumnLookup,0),FALSE),
  IF(AND(VALUE(LEFT($A1537,3))=312,LEN($I1537)=4,$B1537="G"),VLOOKUP($I1537,_312_Table3,MATCH('312'!$N$16,_312_Table3_ColumnLookup,0),FALSE),
  IF(AND(VALUE(LEFT($A1537,3))=312,LEN($I1537)=4,$B1537="O"),VLOOKUP($I1537,_312_Table3,MATCH('312'!$V$16,_312_Table3_ColumnLookup,0),FALSE),
  IF(AND(VALUE(LEFT($A1537,3))=312,LEN($I1537)=4,$B1537="Q"),VLOOKUP($I1537,_312_Table3,MATCH('312'!$X$16,_312_Table3_ColumnLookup,0),FALSE),
  IF(AND(VALUE(LEFT($A1537,3))=312,LEN($I1537)=4),VLOOKUP($I1537,_312_Table3,MATCH(LEFT($B1537,1),_312_Table3_ColumnLookup,0),FALSE)
+N("312"),
  IF(VALUE(LEFT($A1537,3))=313,VLOOKUP(VALUE(MID($B1537,2,1)),_313_Table3,MATCH(MID($B1537,1,1),_313_Table3_ColumnLookup,0),FALSE)
+N("313"),
  IF(AND(VALUE(LEFT($A1537,3))=314,LEN($B1537)=3),VLOOKUP(VALUE(MID($B1537,2,2)),_314_Table3,MATCH(MID($B1537,1,1),_314_Table3_ColumnLookup,0),FALSE),
  IF(VALUE(LEFT($A1537,3))=314,VLOOKUP(VALUE(MID($B1537,2,1)),_314_Table3,MATCH(MID($B1537,1,1),_314_Table3_ColumnLookup,0),FALSE)
+N("314"),
""))))))))))))))))))))))))</f>
        <v>#N/A</v>
      </c>
      <c r="H1537" s="321" t="str">
        <f>IFERROR(
IF(ISERROR($D1537)=FALSE,$D1537,IF(ISERROR($E1537)=FALSE,$E1537,IF(ISERROR($F1537)=FALSE,$F1537
+N("012 checkboxes"),
IF(
IF(OR(LEFT($A1537,9)="Syndicate",LEFT($A1537,12)="NewSyndicate"),VLOOKUP($A1537,'012'!$J:$ZW,MATCH("Link to button",'012'!$J$1:$ZW$1,0),0)
+N("309 checkbox"),
IF($C1537="309 LCR Summary0",VLOOKUP("Notes990",'309'!$P:$ZZ,MATCH("Link to button",'309'!$P$1:$ZZ$1,0),0)
+N("313 checkboxes"),
IF($C1537="313 Financial Information0LcmVsScr",IF($C1537="309 LCR Summary0",VLOOKUP("LcmVsScr",'309'!$N:$ZZ,MATCH("Link to button",'309'!$N$1:$ZZ$1,0),0),
IF($C1537="313 Financial Information0LcrDocAttached",IF($C1537="309 LCR Summary0",VLOOKUP("LcrDocAttached",'309'!$N:$ZZ,MATCH("Link to button",'309'!$N$1:$ZZ$1,0),
0)))))))=1,TRUE,FALSE)
))),"")</f>
        <v/>
      </c>
    </row>
    <row r="1538" spans="1:8">
      <c r="A1538" s="237" t="e">
        <f>VLOOKUP($G1538,CSVLookups!$B:$R,MATCH(A$1,CSVLookups!$B$1:$R$1,0),FALSE)</f>
        <v>#N/A</v>
      </c>
      <c r="B1538" s="237" t="e">
        <f>VLOOKUP($G1538,CSVLookups!$B:$R,MATCH(B$1,CSVLookups!$B$1:$R$1,0),FALSE)</f>
        <v>#N/A</v>
      </c>
      <c r="C1538" s="238" t="e">
        <f t="shared" si="24"/>
        <v>#N/A</v>
      </c>
      <c r="D1538" s="238" t="e">
        <f>IF(AND(VALUE(LEFT($A1538,3))=309,LEN($B1538)=3),VLOOKUP(VALUE(MID($B1538,2,2)),_309_Table1,MATCH(MID($B1538,1,1),_309_Table1_ColumnLookup,0),FALSE),
  IF($C1538="309 LCR SummaryA",OneYearSCR,IF($C1538="309 LCR SummaryB",UltimateSCR,IF(VALUE(LEFT($A1538,3))=309,VLOOKUP(VALUE(MID($B1538,2,1)),_309_Table1,MATCH(MID($B1538,1,1),_309_Table1_ColumnLookup,0),FALSE)
+N("309"),
  IF(VALUE(LEFT($A1538,3))=310,VLOOKUP(VALUE(MID($B1538,2,1)),_310_Table1,MATCH(MID($B1538,1,1),_310_Table1_ColumnLookup,0),FALSE)
+N("310"),
  IF(AND(VALUE(LEFT($A1538,3))=311,LEN($I1538)=4),VLOOKUP($I1538,_311_Table1,MATCH($B1538,_311_Table1_ColumnLookup,0),FALSE),
  IF(AND(VALUE(LEFT($A1538,3))=311,OR($B1538="I2",$B1538="J2",$B1538="K2",$B1538="L2")),VLOOKUP('311'!$G$58,_311_Table1,MATCH(MID($B1538,1,1),_311_Table1_ColumnLookup,0),FALSE),
  IF(AND(VALUE(LEFT($A1538,3))=311,RIGHT($B1538,5)="Total"),VLOOKUP('311'!$G$59,_311_Table1,MATCH(MID($B1538,1,1),_311_Table1_ColumnLookup,0),FALSE),
  IF(VALUE(LEFT($A1538,3))=311,VLOOKUP(VALUE(MID($B1538,2,1)),_311_Table1,MATCH(MID($B1538,1,1),_311_Table1_ColumnLookup,0),FALSE)
+N("311"),
  IF(AND(VALUE(LEFT($A1538,3))=312,LEFT($G1538,10)="Unincepted",$B1538="G "),VLOOKUP(" ULO",_312_Table1,MATCH('312'!$N$16,_312_Table1_ColumnLookup,0),FALSE),
  IF(AND(VALUE(LEFT($A1538,3))=312,LEFT($G1538,10)="Unincepted",$B1538="O "),VLOOKUP(" ULO",_312_Table1,MATCH('312'!$V$16,_312_Table1_ColumnLookup,0),FALSE),
  IF(AND(VALUE(LEFT($A1538,3))=312,LEFT($G1538,10)="Unincepted",$B1538="Q "),VLOOKUP(" ULO",_312_Table1,MATCH('312'!$X$16,_312_Table1_ColumnLookup,0),FALSE),
  IF(AND(VALUE(LEFT($A1538,3))=312,LEFT($G1538,10)="Unincepted"),VLOOKUP(" ULO",_312_Table1,MATCH(LEFT($B1538,1),_312_Table1_ColumnLookup,0),FALSE),
  IF(AND(VALUE(LEFT($A1538,3))=312,LEFT($G1538,5)="Total",$B1538="G "),VLOOKUP('312'!$F$80,_312_Table1,MATCH('312'!$N$16,_312_Table1_ColumnLookup,0),FALSE),
  IF(AND(VALUE(LEFT($A1538,3))=312,LEFT($G1538,5)="Total",$B1538="O "),VLOOKUP('312'!$F$80,_312_Table1,MATCH('312'!$V$16,_312_Table1_ColumnLookup,0),FALSE),
  IF(AND(VALUE(LEFT($A1538,3))=312,LEFT($G1538,5)="Total",$B1538="Q "),VLOOKUP('312'!$F$80,_312_Table1,MATCH('312'!$X$16,_312_Table1_ColumnLookup,0),FALSE),
  IF(AND(VALUE(LEFT($A1538,3))=312,LEFT($G1538,5)="Total"),VLOOKUP('312'!$F$80,_312_Table1,MATCH(LEFT($B1538,1),_312_Table1_ColumnLookup,0),FALSE),
  IF(AND(VALUE(LEFT($A1538,3))=312,LEN($I1538)=4,$B1538="G"),VLOOKUP($I1538,_312_Table1,MATCH('312'!$N$16,_312_Table1_ColumnLookup,0),FALSE),
  IF(AND(VALUE(LEFT($A1538,3))=312,LEN($I1538)=4,$B1538="O"),VLOOKUP($I1538,_312_Table1,MATCH('312'!$V$16,_312_Table1_ColumnLookup,0),FALSE),
  IF(AND(VALUE(LEFT($A1538,3))=312,LEN($I1538)=4,$B1538="Q"),VLOOKUP($I1538,_312_Table1,MATCH('312'!$X$16,_312_Table1_ColumnLookup,0),FALSE),
  IF(AND(VALUE(LEFT($A1538,3))=312,LEN($I1538)=4),VLOOKUP($I1538,_312_Table1,MATCH(LEFT($B1538,1),_312_Table1_ColumnLookup,0),FALSE)
+N("312"),
  IF(VALUE(LEFT($A1538,3))=313,VLOOKUP(VALUE(MID($B1538,2,1)),_313_Table1,MATCH(MID($B1538,1,1),_313_Table1_ColumnLookup,0),FALSE)
+N("313"),
  IF(AND(VALUE(LEFT($A1538,3))=314,LEN($B1538)=3),VLOOKUP(VALUE(MID($B1538,2,2)),_314_Table1,MATCH(MID($B1538,1,1),_314_Table1_ColumnLookup,0),FALSE),
  IF(VALUE(LEFT($A1538,3))=314,VLOOKUP(VALUE(MID($B1538,2,1)),_314_Table1,MATCH(MID($B1538,1,1),_314_Table1_ColumnLookup,0),FALSE)
+N("314"),
""))))))))))))))))))))))))</f>
        <v>#N/A</v>
      </c>
      <c r="E1538" s="238" t="e">
        <f>IF(AND(VALUE(LEFT($A1538,3))=309,LEN($B1538)=3),VLOOKUP(VALUE(MID($B1538,2,2)),_309_Table2,MATCH(MID($B1538,1,1),_309_Table2_ColumnLookup,0),FALSE),
  IF($C1538="309 LCR SummaryA",OneYearSCR,IF($C1538="309 LCR SummaryB",UltimateSCR,IF(VALUE(LEFT($A1538,3))=309,VLOOKUP(VALUE(MID($B1538,2,1)),_309_Table2,MATCH(MID($B1538,1,1),_309_Table2_ColumnLookup,0),FALSE)
+N("309"),
  IF(VALUE(LEFT($A1538,3))=310,VLOOKUP(VALUE(MID($B1538,2,1)),_310_Table2,MATCH(MID($B1538,1,1),_310_Table2_ColumnLookup,0),FALSE)
+N("310"),
  IF(AND(VALUE(LEFT($A1538,3))=311,LEN($I1538)=4),VLOOKUP($I1538,_311_Table2,MATCH($B1538,_311_Table2_ColumnLookup,0),FALSE),
  IF(AND(VALUE(LEFT($A1538,3))=311,OR($B1538="I2",$B1538="J2",$B1538="K2",$B1538="L2")),VLOOKUP('311'!$G$58,_311_Table2,MATCH(MID($B1538,1,1),_311_Table2_ColumnLookup,0),FALSE),
  IF(AND(VALUE(LEFT($A1538,3))=311,RIGHT($B1538,5)="Total"),VLOOKUP('311'!$G$59,_311_Table2,MATCH(MID($B1538,1,1),_311_Table2_ColumnLookup,0),FALSE),
  IF(VALUE(LEFT($A1538,3))=311,VLOOKUP(VALUE(MID($B1538,2,1)),_311_Table2,MATCH(MID($B1538,1,1),_311_Table2_ColumnLookup,0),FALSE)
+N("311"),
  IF(AND(VALUE(LEFT($A1538,3))=312,LEFT($G1538,10)="Unincepted",$B1538="G "),VLOOKUP(" ULO",_312_Table2,MATCH('312'!$N$16,_312_Table2_ColumnLookup,0),FALSE),
  IF(AND(VALUE(LEFT($A1538,3))=312,LEFT($G1538,10)="Unincepted",$B1538="O "),VLOOKUP(" ULO",_312_Table2,MATCH('312'!$V$16,_312_Table2_ColumnLookup,0),FALSE),
  IF(AND(VALUE(LEFT($A1538,3))=312,LEFT($G1538,10)="Unincepted",$B1538="Q "),VLOOKUP(" ULO",_312_Table2,MATCH('312'!$X$16,_312_Table2_ColumnLookup,0),FALSE),
  IF(AND(VALUE(LEFT($A1538,3))=312,LEFT($G1538,10)="Unincepted"),VLOOKUP(" ULO",_312_Table2,MATCH(LEFT($B1538,1),_312_Table2_ColumnLookup,0),FALSE),
  IF(AND(VALUE(LEFT($A1538,3))=312,LEFT($G1538,5)="Total",$B1538="G "),VLOOKUP('312'!$F$80,_312_Table2,MATCH('312'!$N$16,_312_Table2_ColumnLookup,0),FALSE),
  IF(AND(VALUE(LEFT($A1538,3))=312,LEFT($G1538,5)="Total",$B1538="O "),VLOOKUP('312'!$F$80,_312_Table2,MATCH('312'!$V$16,_312_Table2_ColumnLookup,0),FALSE),
  IF(AND(VALUE(LEFT($A1538,3))=312,LEFT($G1538,5)="Total",$B1538="Q "),VLOOKUP('312'!$F$80,_312_Table2,MATCH('312'!$X$16,_312_Table2_ColumnLookup,0),FALSE),
  IF(AND(VALUE(LEFT($A1538,3))=312,LEFT($G1538,5)="Total"),VLOOKUP('312'!$F$80,_312_Table2,MATCH(LEFT($B1538,1),_312_Table2_ColumnLookup,0),FALSE),
  IF(AND(VALUE(LEFT($A1538,3))=312,LEN($I1538)=4,$B1538="G"),VLOOKUP($I1538,_312_Table2,MATCH('312'!$N$16,_312_Table2_ColumnLookup,0),FALSE),
  IF(AND(VALUE(LEFT($A1538,3))=312,LEN($I1538)=4,$B1538="O"),VLOOKUP($I1538,_312_Table2,MATCH('312'!$V$16,_312_Table2_ColumnLookup,0),FALSE),
  IF(AND(VALUE(LEFT($A1538,3))=312,LEN($I1538)=4,$B1538="Q"),VLOOKUP($I1538,_312_Table2,MATCH('312'!$X$16,_312_Table2_ColumnLookup,0),FALSE),
  IF(AND(VALUE(LEFT($A1538,3))=312,LEN($I1538)=4),VLOOKUP($I1538,_312_Table2,MATCH(LEFT($B1538,1),_312_Table2_ColumnLookup,0),FALSE)
+N("312"),
  IF(VALUE(LEFT($A1538,3))=313,VLOOKUP(VALUE(MID($B1538,2,1)),_313_Table2,MATCH(MID($B1538,1,1),_313_Table2_ColumnLookup,0),FALSE)
+N("313"),
  IF(AND(VALUE(LEFT($A1538,3))=314,LEN($B1538)=3),VLOOKUP(VALUE(MID($B1538,2,2)),_314_Table2,MATCH(MID($B1538,1,1),_314_Table2_ColumnLookup,0),FALSE),
  IF(VALUE(LEFT($A1538,3))=314,VLOOKUP(VALUE(MID($B1538,2,1)),_314_Table2,MATCH(MID($B1538,1,1),_314_Table2_ColumnLookup,0),FALSE)
+N("314"),
""))))))))))))))))))))))))</f>
        <v>#N/A</v>
      </c>
      <c r="F1538" s="238" t="e">
        <f>IF(AND(VALUE(LEFT($A1538,3))=309,LEN($B1538)=3),VLOOKUP(VALUE(MID($B1538,2,2)),_309_Table3,MATCH(MID($B1538,1,1),_309_Table3_ColumnLookup,0),FALSE),
  IF($C1538="309 LCR SummaryA",OneYearSCR,IF($C1538="309 LCR SummaryB",UltimateSCR,IF(VALUE(LEFT($A1538,3))=309,VLOOKUP(VALUE(MID($B1538,2,1)),_309_Table3,MATCH(MID($B1538,1,1),_309_Table3_ColumnLookup,0),FALSE)
+N("309"),
  IF(VALUE(LEFT($A1538,3))=310,VLOOKUP(VALUE(MID($B1538,2,1)),_310_Table3,MATCH(MID($B1538,1,1),_310_Table3_ColumnLookup,0),FALSE)
+N("310"),
  IF(AND(VALUE(LEFT($A1538,3))=311,LEN($I1538)=4),VLOOKUP($I1538,_311_Table3,MATCH($B1538,_311_Table3_ColumnLookup,0),FALSE),
  IF(AND(VALUE(LEFT($A1538,3))=311,OR($B1538="I2",$B1538="J2",$B1538="K2",$B1538="L2")),VLOOKUP('311'!$G$58,_311_Table3,MATCH(MID($B1538,1,1),_311_Table3_ColumnLookup,0),FALSE),
  IF(AND(VALUE(LEFT($A1538,3))=311,RIGHT($B1538,5)="Total"),VLOOKUP('311'!$G$59,_311_Table3,MATCH(MID($B1538,1,1),_311_Table3_ColumnLookup,0),FALSE),
  IF(VALUE(LEFT($A1538,3))=311,VLOOKUP(VALUE(MID($B1538,2,1)),_311_Table3,MATCH(MID($B1538,1,1),_311_Table3_ColumnLookup,0),FALSE)
+N("311"),
  IF(AND(VALUE(LEFT($A1538,3))=312,LEFT($G1538,10)="Unincepted",$B1538="G "),VLOOKUP(" ULO",_312_Table3,MATCH('312'!$N$16,_312_Table3_ColumnLookup,0),FALSE),
  IF(AND(VALUE(LEFT($A1538,3))=312,LEFT($G1538,10)="Unincepted",$B1538="O "),VLOOKUP(" ULO",_312_Table3,MATCH('312'!$V$16,_312_Table3_ColumnLookup,0),FALSE),
  IF(AND(VALUE(LEFT($A1538,3))=312,LEFT($G1538,10)="Unincepted",$B1538="Q "),VLOOKUP(" ULO",_312_Table3,MATCH('312'!$X$16,_312_Table3_ColumnLookup,0),FALSE),
  IF(AND(VALUE(LEFT($A1538,3))=312,LEFT($G1538,10)="Unincepted"),VLOOKUP(" ULO",_312_Table3,MATCH(LEFT($B1538,1),_312_Table3_ColumnLookup,0),FALSE),
  IF(AND(VALUE(LEFT($A1538,3))=312,LEFT($G1538,5)="Total",$B1538="G "),VLOOKUP('312'!$F$80,_312_Table3,MATCH('312'!$N$16,_312_Table3_ColumnLookup,0),FALSE),
  IF(AND(VALUE(LEFT($A1538,3))=312,LEFT($G1538,5)="Total",$B1538="O "),VLOOKUP('312'!$F$80,_312_Table3,MATCH('312'!$V$16,_312_Table3_ColumnLookup,0),FALSE),
  IF(AND(VALUE(LEFT($A1538,3))=312,LEFT($G1538,5)="Total",$B1538="Q "),VLOOKUP('312'!$F$80,_312_Table3,MATCH('312'!$X$16,_312_Table3_ColumnLookup,0),FALSE),
  IF(AND(VALUE(LEFT($A1538,3))=312,LEFT($G1538,5)="Total"),VLOOKUP('312'!$F$80,_312_Table3,MATCH(LEFT($B1538,1),_312_Table3_ColumnLookup,0),FALSE),
  IF(AND(VALUE(LEFT($A1538,3))=312,LEN($I1538)=4,$B1538="G"),VLOOKUP($I1538,_312_Table3,MATCH('312'!$N$16,_312_Table3_ColumnLookup,0),FALSE),
  IF(AND(VALUE(LEFT($A1538,3))=312,LEN($I1538)=4,$B1538="O"),VLOOKUP($I1538,_312_Table3,MATCH('312'!$V$16,_312_Table3_ColumnLookup,0),FALSE),
  IF(AND(VALUE(LEFT($A1538,3))=312,LEN($I1538)=4,$B1538="Q"),VLOOKUP($I1538,_312_Table3,MATCH('312'!$X$16,_312_Table3_ColumnLookup,0),FALSE),
  IF(AND(VALUE(LEFT($A1538,3))=312,LEN($I1538)=4),VLOOKUP($I1538,_312_Table3,MATCH(LEFT($B1538,1),_312_Table3_ColumnLookup,0),FALSE)
+N("312"),
  IF(VALUE(LEFT($A1538,3))=313,VLOOKUP(VALUE(MID($B1538,2,1)),_313_Table3,MATCH(MID($B1538,1,1),_313_Table3_ColumnLookup,0),FALSE)
+N("313"),
  IF(AND(VALUE(LEFT($A1538,3))=314,LEN($B1538)=3),VLOOKUP(VALUE(MID($B1538,2,2)),_314_Table3,MATCH(MID($B1538,1,1),_314_Table3_ColumnLookup,0),FALSE),
  IF(VALUE(LEFT($A1538,3))=314,VLOOKUP(VALUE(MID($B1538,2,1)),_314_Table3,MATCH(MID($B1538,1,1),_314_Table3_ColumnLookup,0),FALSE)
+N("314"),
""))))))))))))))))))))))))</f>
        <v>#N/A</v>
      </c>
      <c r="H1538" s="321" t="str">
        <f>IFERROR(
IF(ISERROR($D1538)=FALSE,$D1538,IF(ISERROR($E1538)=FALSE,$E1538,IF(ISERROR($F1538)=FALSE,$F1538
+N("012 checkboxes"),
IF(
IF(OR(LEFT($A1538,9)="Syndicate",LEFT($A1538,12)="NewSyndicate"),VLOOKUP($A1538,'012'!$J:$ZW,MATCH("Link to button",'012'!$J$1:$ZW$1,0),0)
+N("309 checkbox"),
IF($C1538="309 LCR Summary0",VLOOKUP("Notes990",'309'!$P:$ZZ,MATCH("Link to button",'309'!$P$1:$ZZ$1,0),0)
+N("313 checkboxes"),
IF($C1538="313 Financial Information0LcmVsScr",IF($C1538="309 LCR Summary0",VLOOKUP("LcmVsScr",'309'!$N:$ZZ,MATCH("Link to button",'309'!$N$1:$ZZ$1,0),0),
IF($C1538="313 Financial Information0LcrDocAttached",IF($C1538="309 LCR Summary0",VLOOKUP("LcrDocAttached",'309'!$N:$ZZ,MATCH("Link to button",'309'!$N$1:$ZZ$1,0),
0)))))))=1,TRUE,FALSE)
))),"")</f>
        <v/>
      </c>
    </row>
    <row r="1539" spans="1:8">
      <c r="A1539" s="237" t="e">
        <f>VLOOKUP($G1539,CSVLookups!$B:$R,MATCH(A$1,CSVLookups!$B$1:$R$1,0),FALSE)</f>
        <v>#N/A</v>
      </c>
      <c r="B1539" s="237" t="e">
        <f>VLOOKUP($G1539,CSVLookups!$B:$R,MATCH(B$1,CSVLookups!$B$1:$R$1,0),FALSE)</f>
        <v>#N/A</v>
      </c>
      <c r="C1539" s="238" t="e">
        <f t="shared" si="24"/>
        <v>#N/A</v>
      </c>
      <c r="D1539" s="238" t="e">
        <f>IF(AND(VALUE(LEFT($A1539,3))=309,LEN($B1539)=3),VLOOKUP(VALUE(MID($B1539,2,2)),_309_Table1,MATCH(MID($B1539,1,1),_309_Table1_ColumnLookup,0),FALSE),
  IF($C1539="309 LCR SummaryA",OneYearSCR,IF($C1539="309 LCR SummaryB",UltimateSCR,IF(VALUE(LEFT($A1539,3))=309,VLOOKUP(VALUE(MID($B1539,2,1)),_309_Table1,MATCH(MID($B1539,1,1),_309_Table1_ColumnLookup,0),FALSE)
+N("309"),
  IF(VALUE(LEFT($A1539,3))=310,VLOOKUP(VALUE(MID($B1539,2,1)),_310_Table1,MATCH(MID($B1539,1,1),_310_Table1_ColumnLookup,0),FALSE)
+N("310"),
  IF(AND(VALUE(LEFT($A1539,3))=311,LEN($I1539)=4),VLOOKUP($I1539,_311_Table1,MATCH($B1539,_311_Table1_ColumnLookup,0),FALSE),
  IF(AND(VALUE(LEFT($A1539,3))=311,OR($B1539="I2",$B1539="J2",$B1539="K2",$B1539="L2")),VLOOKUP('311'!$G$58,_311_Table1,MATCH(MID($B1539,1,1),_311_Table1_ColumnLookup,0),FALSE),
  IF(AND(VALUE(LEFT($A1539,3))=311,RIGHT($B1539,5)="Total"),VLOOKUP('311'!$G$59,_311_Table1,MATCH(MID($B1539,1,1),_311_Table1_ColumnLookup,0),FALSE),
  IF(VALUE(LEFT($A1539,3))=311,VLOOKUP(VALUE(MID($B1539,2,1)),_311_Table1,MATCH(MID($B1539,1,1),_311_Table1_ColumnLookup,0),FALSE)
+N("311"),
  IF(AND(VALUE(LEFT($A1539,3))=312,LEFT($G1539,10)="Unincepted",$B1539="G "),VLOOKUP(" ULO",_312_Table1,MATCH('312'!$N$16,_312_Table1_ColumnLookup,0),FALSE),
  IF(AND(VALUE(LEFT($A1539,3))=312,LEFT($G1539,10)="Unincepted",$B1539="O "),VLOOKUP(" ULO",_312_Table1,MATCH('312'!$V$16,_312_Table1_ColumnLookup,0),FALSE),
  IF(AND(VALUE(LEFT($A1539,3))=312,LEFT($G1539,10)="Unincepted",$B1539="Q "),VLOOKUP(" ULO",_312_Table1,MATCH('312'!$X$16,_312_Table1_ColumnLookup,0),FALSE),
  IF(AND(VALUE(LEFT($A1539,3))=312,LEFT($G1539,10)="Unincepted"),VLOOKUP(" ULO",_312_Table1,MATCH(LEFT($B1539,1),_312_Table1_ColumnLookup,0),FALSE),
  IF(AND(VALUE(LEFT($A1539,3))=312,LEFT($G1539,5)="Total",$B1539="G "),VLOOKUP('312'!$F$80,_312_Table1,MATCH('312'!$N$16,_312_Table1_ColumnLookup,0),FALSE),
  IF(AND(VALUE(LEFT($A1539,3))=312,LEFT($G1539,5)="Total",$B1539="O "),VLOOKUP('312'!$F$80,_312_Table1,MATCH('312'!$V$16,_312_Table1_ColumnLookup,0),FALSE),
  IF(AND(VALUE(LEFT($A1539,3))=312,LEFT($G1539,5)="Total",$B1539="Q "),VLOOKUP('312'!$F$80,_312_Table1,MATCH('312'!$X$16,_312_Table1_ColumnLookup,0),FALSE),
  IF(AND(VALUE(LEFT($A1539,3))=312,LEFT($G1539,5)="Total"),VLOOKUP('312'!$F$80,_312_Table1,MATCH(LEFT($B1539,1),_312_Table1_ColumnLookup,0),FALSE),
  IF(AND(VALUE(LEFT($A1539,3))=312,LEN($I1539)=4,$B1539="G"),VLOOKUP($I1539,_312_Table1,MATCH('312'!$N$16,_312_Table1_ColumnLookup,0),FALSE),
  IF(AND(VALUE(LEFT($A1539,3))=312,LEN($I1539)=4,$B1539="O"),VLOOKUP($I1539,_312_Table1,MATCH('312'!$V$16,_312_Table1_ColumnLookup,0),FALSE),
  IF(AND(VALUE(LEFT($A1539,3))=312,LEN($I1539)=4,$B1539="Q"),VLOOKUP($I1539,_312_Table1,MATCH('312'!$X$16,_312_Table1_ColumnLookup,0),FALSE),
  IF(AND(VALUE(LEFT($A1539,3))=312,LEN($I1539)=4),VLOOKUP($I1539,_312_Table1,MATCH(LEFT($B1539,1),_312_Table1_ColumnLookup,0),FALSE)
+N("312"),
  IF(VALUE(LEFT($A1539,3))=313,VLOOKUP(VALUE(MID($B1539,2,1)),_313_Table1,MATCH(MID($B1539,1,1),_313_Table1_ColumnLookup,0),FALSE)
+N("313"),
  IF(AND(VALUE(LEFT($A1539,3))=314,LEN($B1539)=3),VLOOKUP(VALUE(MID($B1539,2,2)),_314_Table1,MATCH(MID($B1539,1,1),_314_Table1_ColumnLookup,0),FALSE),
  IF(VALUE(LEFT($A1539,3))=314,VLOOKUP(VALUE(MID($B1539,2,1)),_314_Table1,MATCH(MID($B1539,1,1),_314_Table1_ColumnLookup,0),FALSE)
+N("314"),
""))))))))))))))))))))))))</f>
        <v>#N/A</v>
      </c>
      <c r="E1539" s="238" t="e">
        <f>IF(AND(VALUE(LEFT($A1539,3))=309,LEN($B1539)=3),VLOOKUP(VALUE(MID($B1539,2,2)),_309_Table2,MATCH(MID($B1539,1,1),_309_Table2_ColumnLookup,0),FALSE),
  IF($C1539="309 LCR SummaryA",OneYearSCR,IF($C1539="309 LCR SummaryB",UltimateSCR,IF(VALUE(LEFT($A1539,3))=309,VLOOKUP(VALUE(MID($B1539,2,1)),_309_Table2,MATCH(MID($B1539,1,1),_309_Table2_ColumnLookup,0),FALSE)
+N("309"),
  IF(VALUE(LEFT($A1539,3))=310,VLOOKUP(VALUE(MID($B1539,2,1)),_310_Table2,MATCH(MID($B1539,1,1),_310_Table2_ColumnLookup,0),FALSE)
+N("310"),
  IF(AND(VALUE(LEFT($A1539,3))=311,LEN($I1539)=4),VLOOKUP($I1539,_311_Table2,MATCH($B1539,_311_Table2_ColumnLookup,0),FALSE),
  IF(AND(VALUE(LEFT($A1539,3))=311,OR($B1539="I2",$B1539="J2",$B1539="K2",$B1539="L2")),VLOOKUP('311'!$G$58,_311_Table2,MATCH(MID($B1539,1,1),_311_Table2_ColumnLookup,0),FALSE),
  IF(AND(VALUE(LEFT($A1539,3))=311,RIGHT($B1539,5)="Total"),VLOOKUP('311'!$G$59,_311_Table2,MATCH(MID($B1539,1,1),_311_Table2_ColumnLookup,0),FALSE),
  IF(VALUE(LEFT($A1539,3))=311,VLOOKUP(VALUE(MID($B1539,2,1)),_311_Table2,MATCH(MID($B1539,1,1),_311_Table2_ColumnLookup,0),FALSE)
+N("311"),
  IF(AND(VALUE(LEFT($A1539,3))=312,LEFT($G1539,10)="Unincepted",$B1539="G "),VLOOKUP(" ULO",_312_Table2,MATCH('312'!$N$16,_312_Table2_ColumnLookup,0),FALSE),
  IF(AND(VALUE(LEFT($A1539,3))=312,LEFT($G1539,10)="Unincepted",$B1539="O "),VLOOKUP(" ULO",_312_Table2,MATCH('312'!$V$16,_312_Table2_ColumnLookup,0),FALSE),
  IF(AND(VALUE(LEFT($A1539,3))=312,LEFT($G1539,10)="Unincepted",$B1539="Q "),VLOOKUP(" ULO",_312_Table2,MATCH('312'!$X$16,_312_Table2_ColumnLookup,0),FALSE),
  IF(AND(VALUE(LEFT($A1539,3))=312,LEFT($G1539,10)="Unincepted"),VLOOKUP(" ULO",_312_Table2,MATCH(LEFT($B1539,1),_312_Table2_ColumnLookup,0),FALSE),
  IF(AND(VALUE(LEFT($A1539,3))=312,LEFT($G1539,5)="Total",$B1539="G "),VLOOKUP('312'!$F$80,_312_Table2,MATCH('312'!$N$16,_312_Table2_ColumnLookup,0),FALSE),
  IF(AND(VALUE(LEFT($A1539,3))=312,LEFT($G1539,5)="Total",$B1539="O "),VLOOKUP('312'!$F$80,_312_Table2,MATCH('312'!$V$16,_312_Table2_ColumnLookup,0),FALSE),
  IF(AND(VALUE(LEFT($A1539,3))=312,LEFT($G1539,5)="Total",$B1539="Q "),VLOOKUP('312'!$F$80,_312_Table2,MATCH('312'!$X$16,_312_Table2_ColumnLookup,0),FALSE),
  IF(AND(VALUE(LEFT($A1539,3))=312,LEFT($G1539,5)="Total"),VLOOKUP('312'!$F$80,_312_Table2,MATCH(LEFT($B1539,1),_312_Table2_ColumnLookup,0),FALSE),
  IF(AND(VALUE(LEFT($A1539,3))=312,LEN($I1539)=4,$B1539="G"),VLOOKUP($I1539,_312_Table2,MATCH('312'!$N$16,_312_Table2_ColumnLookup,0),FALSE),
  IF(AND(VALUE(LEFT($A1539,3))=312,LEN($I1539)=4,$B1539="O"),VLOOKUP($I1539,_312_Table2,MATCH('312'!$V$16,_312_Table2_ColumnLookup,0),FALSE),
  IF(AND(VALUE(LEFT($A1539,3))=312,LEN($I1539)=4,$B1539="Q"),VLOOKUP($I1539,_312_Table2,MATCH('312'!$X$16,_312_Table2_ColumnLookup,0),FALSE),
  IF(AND(VALUE(LEFT($A1539,3))=312,LEN($I1539)=4),VLOOKUP($I1539,_312_Table2,MATCH(LEFT($B1539,1),_312_Table2_ColumnLookup,0),FALSE)
+N("312"),
  IF(VALUE(LEFT($A1539,3))=313,VLOOKUP(VALUE(MID($B1539,2,1)),_313_Table2,MATCH(MID($B1539,1,1),_313_Table2_ColumnLookup,0),FALSE)
+N("313"),
  IF(AND(VALUE(LEFT($A1539,3))=314,LEN($B1539)=3),VLOOKUP(VALUE(MID($B1539,2,2)),_314_Table2,MATCH(MID($B1539,1,1),_314_Table2_ColumnLookup,0),FALSE),
  IF(VALUE(LEFT($A1539,3))=314,VLOOKUP(VALUE(MID($B1539,2,1)),_314_Table2,MATCH(MID($B1539,1,1),_314_Table2_ColumnLookup,0),FALSE)
+N("314"),
""))))))))))))))))))))))))</f>
        <v>#N/A</v>
      </c>
      <c r="F1539" s="238" t="e">
        <f>IF(AND(VALUE(LEFT($A1539,3))=309,LEN($B1539)=3),VLOOKUP(VALUE(MID($B1539,2,2)),_309_Table3,MATCH(MID($B1539,1,1),_309_Table3_ColumnLookup,0),FALSE),
  IF($C1539="309 LCR SummaryA",OneYearSCR,IF($C1539="309 LCR SummaryB",UltimateSCR,IF(VALUE(LEFT($A1539,3))=309,VLOOKUP(VALUE(MID($B1539,2,1)),_309_Table3,MATCH(MID($B1539,1,1),_309_Table3_ColumnLookup,0),FALSE)
+N("309"),
  IF(VALUE(LEFT($A1539,3))=310,VLOOKUP(VALUE(MID($B1539,2,1)),_310_Table3,MATCH(MID($B1539,1,1),_310_Table3_ColumnLookup,0),FALSE)
+N("310"),
  IF(AND(VALUE(LEFT($A1539,3))=311,LEN($I1539)=4),VLOOKUP($I1539,_311_Table3,MATCH($B1539,_311_Table3_ColumnLookup,0),FALSE),
  IF(AND(VALUE(LEFT($A1539,3))=311,OR($B1539="I2",$B1539="J2",$B1539="K2",$B1539="L2")),VLOOKUP('311'!$G$58,_311_Table3,MATCH(MID($B1539,1,1),_311_Table3_ColumnLookup,0),FALSE),
  IF(AND(VALUE(LEFT($A1539,3))=311,RIGHT($B1539,5)="Total"),VLOOKUP('311'!$G$59,_311_Table3,MATCH(MID($B1539,1,1),_311_Table3_ColumnLookup,0),FALSE),
  IF(VALUE(LEFT($A1539,3))=311,VLOOKUP(VALUE(MID($B1539,2,1)),_311_Table3,MATCH(MID($B1539,1,1),_311_Table3_ColumnLookup,0),FALSE)
+N("311"),
  IF(AND(VALUE(LEFT($A1539,3))=312,LEFT($G1539,10)="Unincepted",$B1539="G "),VLOOKUP(" ULO",_312_Table3,MATCH('312'!$N$16,_312_Table3_ColumnLookup,0),FALSE),
  IF(AND(VALUE(LEFT($A1539,3))=312,LEFT($G1539,10)="Unincepted",$B1539="O "),VLOOKUP(" ULO",_312_Table3,MATCH('312'!$V$16,_312_Table3_ColumnLookup,0),FALSE),
  IF(AND(VALUE(LEFT($A1539,3))=312,LEFT($G1539,10)="Unincepted",$B1539="Q "),VLOOKUP(" ULO",_312_Table3,MATCH('312'!$X$16,_312_Table3_ColumnLookup,0),FALSE),
  IF(AND(VALUE(LEFT($A1539,3))=312,LEFT($G1539,10)="Unincepted"),VLOOKUP(" ULO",_312_Table3,MATCH(LEFT($B1539,1),_312_Table3_ColumnLookup,0),FALSE),
  IF(AND(VALUE(LEFT($A1539,3))=312,LEFT($G1539,5)="Total",$B1539="G "),VLOOKUP('312'!$F$80,_312_Table3,MATCH('312'!$N$16,_312_Table3_ColumnLookup,0),FALSE),
  IF(AND(VALUE(LEFT($A1539,3))=312,LEFT($G1539,5)="Total",$B1539="O "),VLOOKUP('312'!$F$80,_312_Table3,MATCH('312'!$V$16,_312_Table3_ColumnLookup,0),FALSE),
  IF(AND(VALUE(LEFT($A1539,3))=312,LEFT($G1539,5)="Total",$B1539="Q "),VLOOKUP('312'!$F$80,_312_Table3,MATCH('312'!$X$16,_312_Table3_ColumnLookup,0),FALSE),
  IF(AND(VALUE(LEFT($A1539,3))=312,LEFT($G1539,5)="Total"),VLOOKUP('312'!$F$80,_312_Table3,MATCH(LEFT($B1539,1),_312_Table3_ColumnLookup,0),FALSE),
  IF(AND(VALUE(LEFT($A1539,3))=312,LEN($I1539)=4,$B1539="G"),VLOOKUP($I1539,_312_Table3,MATCH('312'!$N$16,_312_Table3_ColumnLookup,0),FALSE),
  IF(AND(VALUE(LEFT($A1539,3))=312,LEN($I1539)=4,$B1539="O"),VLOOKUP($I1539,_312_Table3,MATCH('312'!$V$16,_312_Table3_ColumnLookup,0),FALSE),
  IF(AND(VALUE(LEFT($A1539,3))=312,LEN($I1539)=4,$B1539="Q"),VLOOKUP($I1539,_312_Table3,MATCH('312'!$X$16,_312_Table3_ColumnLookup,0),FALSE),
  IF(AND(VALUE(LEFT($A1539,3))=312,LEN($I1539)=4),VLOOKUP($I1539,_312_Table3,MATCH(LEFT($B1539,1),_312_Table3_ColumnLookup,0),FALSE)
+N("312"),
  IF(VALUE(LEFT($A1539,3))=313,VLOOKUP(VALUE(MID($B1539,2,1)),_313_Table3,MATCH(MID($B1539,1,1),_313_Table3_ColumnLookup,0),FALSE)
+N("313"),
  IF(AND(VALUE(LEFT($A1539,3))=314,LEN($B1539)=3),VLOOKUP(VALUE(MID($B1539,2,2)),_314_Table3,MATCH(MID($B1539,1,1),_314_Table3_ColumnLookup,0),FALSE),
  IF(VALUE(LEFT($A1539,3))=314,VLOOKUP(VALUE(MID($B1539,2,1)),_314_Table3,MATCH(MID($B1539,1,1),_314_Table3_ColumnLookup,0),FALSE)
+N("314"),
""))))))))))))))))))))))))</f>
        <v>#N/A</v>
      </c>
      <c r="H1539" s="321" t="str">
        <f>IFERROR(
IF(ISERROR($D1539)=FALSE,$D1539,IF(ISERROR($E1539)=FALSE,$E1539,IF(ISERROR($F1539)=FALSE,$F1539
+N("012 checkboxes"),
IF(
IF(OR(LEFT($A1539,9)="Syndicate",LEFT($A1539,12)="NewSyndicate"),VLOOKUP($A1539,'012'!$J:$ZW,MATCH("Link to button",'012'!$J$1:$ZW$1,0),0)
+N("309 checkbox"),
IF($C1539="309 LCR Summary0",VLOOKUP("Notes990",'309'!$P:$ZZ,MATCH("Link to button",'309'!$P$1:$ZZ$1,0),0)
+N("313 checkboxes"),
IF($C1539="313 Financial Information0LcmVsScr",IF($C1539="309 LCR Summary0",VLOOKUP("LcmVsScr",'309'!$N:$ZZ,MATCH("Link to button",'309'!$N$1:$ZZ$1,0),0),
IF($C1539="313 Financial Information0LcrDocAttached",IF($C1539="309 LCR Summary0",VLOOKUP("LcrDocAttached",'309'!$N:$ZZ,MATCH("Link to button",'309'!$N$1:$ZZ$1,0),
0)))))))=1,TRUE,FALSE)
))),"")</f>
        <v/>
      </c>
    </row>
    <row r="1540" spans="1:8">
      <c r="A1540" s="237" t="e">
        <f>VLOOKUP($G1540,CSVLookups!$B:$R,MATCH(A$1,CSVLookups!$B$1:$R$1,0),FALSE)</f>
        <v>#N/A</v>
      </c>
      <c r="B1540" s="237" t="e">
        <f>VLOOKUP($G1540,CSVLookups!$B:$R,MATCH(B$1,CSVLookups!$B$1:$R$1,0),FALSE)</f>
        <v>#N/A</v>
      </c>
      <c r="C1540" s="238" t="e">
        <f t="shared" si="24"/>
        <v>#N/A</v>
      </c>
      <c r="D1540" s="238" t="e">
        <f>IF(AND(VALUE(LEFT($A1540,3))=309,LEN($B1540)=3),VLOOKUP(VALUE(MID($B1540,2,2)),_309_Table1,MATCH(MID($B1540,1,1),_309_Table1_ColumnLookup,0),FALSE),
  IF($C1540="309 LCR SummaryA",OneYearSCR,IF($C1540="309 LCR SummaryB",UltimateSCR,IF(VALUE(LEFT($A1540,3))=309,VLOOKUP(VALUE(MID($B1540,2,1)),_309_Table1,MATCH(MID($B1540,1,1),_309_Table1_ColumnLookup,0),FALSE)
+N("309"),
  IF(VALUE(LEFT($A1540,3))=310,VLOOKUP(VALUE(MID($B1540,2,1)),_310_Table1,MATCH(MID($B1540,1,1),_310_Table1_ColumnLookup,0),FALSE)
+N("310"),
  IF(AND(VALUE(LEFT($A1540,3))=311,LEN($I1540)=4),VLOOKUP($I1540,_311_Table1,MATCH($B1540,_311_Table1_ColumnLookup,0),FALSE),
  IF(AND(VALUE(LEFT($A1540,3))=311,OR($B1540="I2",$B1540="J2",$B1540="K2",$B1540="L2")),VLOOKUP('311'!$G$58,_311_Table1,MATCH(MID($B1540,1,1),_311_Table1_ColumnLookup,0),FALSE),
  IF(AND(VALUE(LEFT($A1540,3))=311,RIGHT($B1540,5)="Total"),VLOOKUP('311'!$G$59,_311_Table1,MATCH(MID($B1540,1,1),_311_Table1_ColumnLookup,0),FALSE),
  IF(VALUE(LEFT($A1540,3))=311,VLOOKUP(VALUE(MID($B1540,2,1)),_311_Table1,MATCH(MID($B1540,1,1),_311_Table1_ColumnLookup,0),FALSE)
+N("311"),
  IF(AND(VALUE(LEFT($A1540,3))=312,LEFT($G1540,10)="Unincepted",$B1540="G "),VLOOKUP(" ULO",_312_Table1,MATCH('312'!$N$16,_312_Table1_ColumnLookup,0),FALSE),
  IF(AND(VALUE(LEFT($A1540,3))=312,LEFT($G1540,10)="Unincepted",$B1540="O "),VLOOKUP(" ULO",_312_Table1,MATCH('312'!$V$16,_312_Table1_ColumnLookup,0),FALSE),
  IF(AND(VALUE(LEFT($A1540,3))=312,LEFT($G1540,10)="Unincepted",$B1540="Q "),VLOOKUP(" ULO",_312_Table1,MATCH('312'!$X$16,_312_Table1_ColumnLookup,0),FALSE),
  IF(AND(VALUE(LEFT($A1540,3))=312,LEFT($G1540,10)="Unincepted"),VLOOKUP(" ULO",_312_Table1,MATCH(LEFT($B1540,1),_312_Table1_ColumnLookup,0),FALSE),
  IF(AND(VALUE(LEFT($A1540,3))=312,LEFT($G1540,5)="Total",$B1540="G "),VLOOKUP('312'!$F$80,_312_Table1,MATCH('312'!$N$16,_312_Table1_ColumnLookup,0),FALSE),
  IF(AND(VALUE(LEFT($A1540,3))=312,LEFT($G1540,5)="Total",$B1540="O "),VLOOKUP('312'!$F$80,_312_Table1,MATCH('312'!$V$16,_312_Table1_ColumnLookup,0),FALSE),
  IF(AND(VALUE(LEFT($A1540,3))=312,LEFT($G1540,5)="Total",$B1540="Q "),VLOOKUP('312'!$F$80,_312_Table1,MATCH('312'!$X$16,_312_Table1_ColumnLookup,0),FALSE),
  IF(AND(VALUE(LEFT($A1540,3))=312,LEFT($G1540,5)="Total"),VLOOKUP('312'!$F$80,_312_Table1,MATCH(LEFT($B1540,1),_312_Table1_ColumnLookup,0),FALSE),
  IF(AND(VALUE(LEFT($A1540,3))=312,LEN($I1540)=4,$B1540="G"),VLOOKUP($I1540,_312_Table1,MATCH('312'!$N$16,_312_Table1_ColumnLookup,0),FALSE),
  IF(AND(VALUE(LEFT($A1540,3))=312,LEN($I1540)=4,$B1540="O"),VLOOKUP($I1540,_312_Table1,MATCH('312'!$V$16,_312_Table1_ColumnLookup,0),FALSE),
  IF(AND(VALUE(LEFT($A1540,3))=312,LEN($I1540)=4,$B1540="Q"),VLOOKUP($I1540,_312_Table1,MATCH('312'!$X$16,_312_Table1_ColumnLookup,0),FALSE),
  IF(AND(VALUE(LEFT($A1540,3))=312,LEN($I1540)=4),VLOOKUP($I1540,_312_Table1,MATCH(LEFT($B1540,1),_312_Table1_ColumnLookup,0),FALSE)
+N("312"),
  IF(VALUE(LEFT($A1540,3))=313,VLOOKUP(VALUE(MID($B1540,2,1)),_313_Table1,MATCH(MID($B1540,1,1),_313_Table1_ColumnLookup,0),FALSE)
+N("313"),
  IF(AND(VALUE(LEFT($A1540,3))=314,LEN($B1540)=3),VLOOKUP(VALUE(MID($B1540,2,2)),_314_Table1,MATCH(MID($B1540,1,1),_314_Table1_ColumnLookup,0),FALSE),
  IF(VALUE(LEFT($A1540,3))=314,VLOOKUP(VALUE(MID($B1540,2,1)),_314_Table1,MATCH(MID($B1540,1,1),_314_Table1_ColumnLookup,0),FALSE)
+N("314"),
""))))))))))))))))))))))))</f>
        <v>#N/A</v>
      </c>
      <c r="E1540" s="238" t="e">
        <f>IF(AND(VALUE(LEFT($A1540,3))=309,LEN($B1540)=3),VLOOKUP(VALUE(MID($B1540,2,2)),_309_Table2,MATCH(MID($B1540,1,1),_309_Table2_ColumnLookup,0),FALSE),
  IF($C1540="309 LCR SummaryA",OneYearSCR,IF($C1540="309 LCR SummaryB",UltimateSCR,IF(VALUE(LEFT($A1540,3))=309,VLOOKUP(VALUE(MID($B1540,2,1)),_309_Table2,MATCH(MID($B1540,1,1),_309_Table2_ColumnLookup,0),FALSE)
+N("309"),
  IF(VALUE(LEFT($A1540,3))=310,VLOOKUP(VALUE(MID($B1540,2,1)),_310_Table2,MATCH(MID($B1540,1,1),_310_Table2_ColumnLookup,0),FALSE)
+N("310"),
  IF(AND(VALUE(LEFT($A1540,3))=311,LEN($I1540)=4),VLOOKUP($I1540,_311_Table2,MATCH($B1540,_311_Table2_ColumnLookup,0),FALSE),
  IF(AND(VALUE(LEFT($A1540,3))=311,OR($B1540="I2",$B1540="J2",$B1540="K2",$B1540="L2")),VLOOKUP('311'!$G$58,_311_Table2,MATCH(MID($B1540,1,1),_311_Table2_ColumnLookup,0),FALSE),
  IF(AND(VALUE(LEFT($A1540,3))=311,RIGHT($B1540,5)="Total"),VLOOKUP('311'!$G$59,_311_Table2,MATCH(MID($B1540,1,1),_311_Table2_ColumnLookup,0),FALSE),
  IF(VALUE(LEFT($A1540,3))=311,VLOOKUP(VALUE(MID($B1540,2,1)),_311_Table2,MATCH(MID($B1540,1,1),_311_Table2_ColumnLookup,0),FALSE)
+N("311"),
  IF(AND(VALUE(LEFT($A1540,3))=312,LEFT($G1540,10)="Unincepted",$B1540="G "),VLOOKUP(" ULO",_312_Table2,MATCH('312'!$N$16,_312_Table2_ColumnLookup,0),FALSE),
  IF(AND(VALUE(LEFT($A1540,3))=312,LEFT($G1540,10)="Unincepted",$B1540="O "),VLOOKUP(" ULO",_312_Table2,MATCH('312'!$V$16,_312_Table2_ColumnLookup,0),FALSE),
  IF(AND(VALUE(LEFT($A1540,3))=312,LEFT($G1540,10)="Unincepted",$B1540="Q "),VLOOKUP(" ULO",_312_Table2,MATCH('312'!$X$16,_312_Table2_ColumnLookup,0),FALSE),
  IF(AND(VALUE(LEFT($A1540,3))=312,LEFT($G1540,10)="Unincepted"),VLOOKUP(" ULO",_312_Table2,MATCH(LEFT($B1540,1),_312_Table2_ColumnLookup,0),FALSE),
  IF(AND(VALUE(LEFT($A1540,3))=312,LEFT($G1540,5)="Total",$B1540="G "),VLOOKUP('312'!$F$80,_312_Table2,MATCH('312'!$N$16,_312_Table2_ColumnLookup,0),FALSE),
  IF(AND(VALUE(LEFT($A1540,3))=312,LEFT($G1540,5)="Total",$B1540="O "),VLOOKUP('312'!$F$80,_312_Table2,MATCH('312'!$V$16,_312_Table2_ColumnLookup,0),FALSE),
  IF(AND(VALUE(LEFT($A1540,3))=312,LEFT($G1540,5)="Total",$B1540="Q "),VLOOKUP('312'!$F$80,_312_Table2,MATCH('312'!$X$16,_312_Table2_ColumnLookup,0),FALSE),
  IF(AND(VALUE(LEFT($A1540,3))=312,LEFT($G1540,5)="Total"),VLOOKUP('312'!$F$80,_312_Table2,MATCH(LEFT($B1540,1),_312_Table2_ColumnLookup,0),FALSE),
  IF(AND(VALUE(LEFT($A1540,3))=312,LEN($I1540)=4,$B1540="G"),VLOOKUP($I1540,_312_Table2,MATCH('312'!$N$16,_312_Table2_ColumnLookup,0),FALSE),
  IF(AND(VALUE(LEFT($A1540,3))=312,LEN($I1540)=4,$B1540="O"),VLOOKUP($I1540,_312_Table2,MATCH('312'!$V$16,_312_Table2_ColumnLookup,0),FALSE),
  IF(AND(VALUE(LEFT($A1540,3))=312,LEN($I1540)=4,$B1540="Q"),VLOOKUP($I1540,_312_Table2,MATCH('312'!$X$16,_312_Table2_ColumnLookup,0),FALSE),
  IF(AND(VALUE(LEFT($A1540,3))=312,LEN($I1540)=4),VLOOKUP($I1540,_312_Table2,MATCH(LEFT($B1540,1),_312_Table2_ColumnLookup,0),FALSE)
+N("312"),
  IF(VALUE(LEFT($A1540,3))=313,VLOOKUP(VALUE(MID($B1540,2,1)),_313_Table2,MATCH(MID($B1540,1,1),_313_Table2_ColumnLookup,0),FALSE)
+N("313"),
  IF(AND(VALUE(LEFT($A1540,3))=314,LEN($B1540)=3),VLOOKUP(VALUE(MID($B1540,2,2)),_314_Table2,MATCH(MID($B1540,1,1),_314_Table2_ColumnLookup,0),FALSE),
  IF(VALUE(LEFT($A1540,3))=314,VLOOKUP(VALUE(MID($B1540,2,1)),_314_Table2,MATCH(MID($B1540,1,1),_314_Table2_ColumnLookup,0),FALSE)
+N("314"),
""))))))))))))))))))))))))</f>
        <v>#N/A</v>
      </c>
      <c r="F1540" s="238" t="e">
        <f>IF(AND(VALUE(LEFT($A1540,3))=309,LEN($B1540)=3),VLOOKUP(VALUE(MID($B1540,2,2)),_309_Table3,MATCH(MID($B1540,1,1),_309_Table3_ColumnLookup,0),FALSE),
  IF($C1540="309 LCR SummaryA",OneYearSCR,IF($C1540="309 LCR SummaryB",UltimateSCR,IF(VALUE(LEFT($A1540,3))=309,VLOOKUP(VALUE(MID($B1540,2,1)),_309_Table3,MATCH(MID($B1540,1,1),_309_Table3_ColumnLookup,0),FALSE)
+N("309"),
  IF(VALUE(LEFT($A1540,3))=310,VLOOKUP(VALUE(MID($B1540,2,1)),_310_Table3,MATCH(MID($B1540,1,1),_310_Table3_ColumnLookup,0),FALSE)
+N("310"),
  IF(AND(VALUE(LEFT($A1540,3))=311,LEN($I1540)=4),VLOOKUP($I1540,_311_Table3,MATCH($B1540,_311_Table3_ColumnLookup,0),FALSE),
  IF(AND(VALUE(LEFT($A1540,3))=311,OR($B1540="I2",$B1540="J2",$B1540="K2",$B1540="L2")),VLOOKUP('311'!$G$58,_311_Table3,MATCH(MID($B1540,1,1),_311_Table3_ColumnLookup,0),FALSE),
  IF(AND(VALUE(LEFT($A1540,3))=311,RIGHT($B1540,5)="Total"),VLOOKUP('311'!$G$59,_311_Table3,MATCH(MID($B1540,1,1),_311_Table3_ColumnLookup,0),FALSE),
  IF(VALUE(LEFT($A1540,3))=311,VLOOKUP(VALUE(MID($B1540,2,1)),_311_Table3,MATCH(MID($B1540,1,1),_311_Table3_ColumnLookup,0),FALSE)
+N("311"),
  IF(AND(VALUE(LEFT($A1540,3))=312,LEFT($G1540,10)="Unincepted",$B1540="G "),VLOOKUP(" ULO",_312_Table3,MATCH('312'!$N$16,_312_Table3_ColumnLookup,0),FALSE),
  IF(AND(VALUE(LEFT($A1540,3))=312,LEFT($G1540,10)="Unincepted",$B1540="O "),VLOOKUP(" ULO",_312_Table3,MATCH('312'!$V$16,_312_Table3_ColumnLookup,0),FALSE),
  IF(AND(VALUE(LEFT($A1540,3))=312,LEFT($G1540,10)="Unincepted",$B1540="Q "),VLOOKUP(" ULO",_312_Table3,MATCH('312'!$X$16,_312_Table3_ColumnLookup,0),FALSE),
  IF(AND(VALUE(LEFT($A1540,3))=312,LEFT($G1540,10)="Unincepted"),VLOOKUP(" ULO",_312_Table3,MATCH(LEFT($B1540,1),_312_Table3_ColumnLookup,0),FALSE),
  IF(AND(VALUE(LEFT($A1540,3))=312,LEFT($G1540,5)="Total",$B1540="G "),VLOOKUP('312'!$F$80,_312_Table3,MATCH('312'!$N$16,_312_Table3_ColumnLookup,0),FALSE),
  IF(AND(VALUE(LEFT($A1540,3))=312,LEFT($G1540,5)="Total",$B1540="O "),VLOOKUP('312'!$F$80,_312_Table3,MATCH('312'!$V$16,_312_Table3_ColumnLookup,0),FALSE),
  IF(AND(VALUE(LEFT($A1540,3))=312,LEFT($G1540,5)="Total",$B1540="Q "),VLOOKUP('312'!$F$80,_312_Table3,MATCH('312'!$X$16,_312_Table3_ColumnLookup,0),FALSE),
  IF(AND(VALUE(LEFT($A1540,3))=312,LEFT($G1540,5)="Total"),VLOOKUP('312'!$F$80,_312_Table3,MATCH(LEFT($B1540,1),_312_Table3_ColumnLookup,0),FALSE),
  IF(AND(VALUE(LEFT($A1540,3))=312,LEN($I1540)=4,$B1540="G"),VLOOKUP($I1540,_312_Table3,MATCH('312'!$N$16,_312_Table3_ColumnLookup,0),FALSE),
  IF(AND(VALUE(LEFT($A1540,3))=312,LEN($I1540)=4,$B1540="O"),VLOOKUP($I1540,_312_Table3,MATCH('312'!$V$16,_312_Table3_ColumnLookup,0),FALSE),
  IF(AND(VALUE(LEFT($A1540,3))=312,LEN($I1540)=4,$B1540="Q"),VLOOKUP($I1540,_312_Table3,MATCH('312'!$X$16,_312_Table3_ColumnLookup,0),FALSE),
  IF(AND(VALUE(LEFT($A1540,3))=312,LEN($I1540)=4),VLOOKUP($I1540,_312_Table3,MATCH(LEFT($B1540,1),_312_Table3_ColumnLookup,0),FALSE)
+N("312"),
  IF(VALUE(LEFT($A1540,3))=313,VLOOKUP(VALUE(MID($B1540,2,1)),_313_Table3,MATCH(MID($B1540,1,1),_313_Table3_ColumnLookup,0),FALSE)
+N("313"),
  IF(AND(VALUE(LEFT($A1540,3))=314,LEN($B1540)=3),VLOOKUP(VALUE(MID($B1540,2,2)),_314_Table3,MATCH(MID($B1540,1,1),_314_Table3_ColumnLookup,0),FALSE),
  IF(VALUE(LEFT($A1540,3))=314,VLOOKUP(VALUE(MID($B1540,2,1)),_314_Table3,MATCH(MID($B1540,1,1),_314_Table3_ColumnLookup,0),FALSE)
+N("314"),
""))))))))))))))))))))))))</f>
        <v>#N/A</v>
      </c>
      <c r="H1540" s="321" t="str">
        <f>IFERROR(
IF(ISERROR($D1540)=FALSE,$D1540,IF(ISERROR($E1540)=FALSE,$E1540,IF(ISERROR($F1540)=FALSE,$F1540
+N("012 checkboxes"),
IF(
IF(OR(LEFT($A1540,9)="Syndicate",LEFT($A1540,12)="NewSyndicate"),VLOOKUP($A1540,'012'!$J:$ZW,MATCH("Link to button",'012'!$J$1:$ZW$1,0),0)
+N("309 checkbox"),
IF($C1540="309 LCR Summary0",VLOOKUP("Notes990",'309'!$P:$ZZ,MATCH("Link to button",'309'!$P$1:$ZZ$1,0),0)
+N("313 checkboxes"),
IF($C1540="313 Financial Information0LcmVsScr",IF($C1540="309 LCR Summary0",VLOOKUP("LcmVsScr",'309'!$N:$ZZ,MATCH("Link to button",'309'!$N$1:$ZZ$1,0),0),
IF($C1540="313 Financial Information0LcrDocAttached",IF($C1540="309 LCR Summary0",VLOOKUP("LcrDocAttached",'309'!$N:$ZZ,MATCH("Link to button",'309'!$N$1:$ZZ$1,0),
0)))))))=1,TRUE,FALSE)
))),"")</f>
        <v/>
      </c>
    </row>
    <row r="1541" spans="1:8">
      <c r="A1541" s="237" t="e">
        <f>VLOOKUP($G1541,CSVLookups!$B:$R,MATCH(A$1,CSVLookups!$B$1:$R$1,0),FALSE)</f>
        <v>#N/A</v>
      </c>
      <c r="B1541" s="237" t="e">
        <f>VLOOKUP($G1541,CSVLookups!$B:$R,MATCH(B$1,CSVLookups!$B$1:$R$1,0),FALSE)</f>
        <v>#N/A</v>
      </c>
      <c r="C1541" s="238" t="e">
        <f t="shared" si="24"/>
        <v>#N/A</v>
      </c>
      <c r="D1541" s="238" t="e">
        <f>IF(AND(VALUE(LEFT($A1541,3))=309,LEN($B1541)=3),VLOOKUP(VALUE(MID($B1541,2,2)),_309_Table1,MATCH(MID($B1541,1,1),_309_Table1_ColumnLookup,0),FALSE),
  IF($C1541="309 LCR SummaryA",OneYearSCR,IF($C1541="309 LCR SummaryB",UltimateSCR,IF(VALUE(LEFT($A1541,3))=309,VLOOKUP(VALUE(MID($B1541,2,1)),_309_Table1,MATCH(MID($B1541,1,1),_309_Table1_ColumnLookup,0),FALSE)
+N("309"),
  IF(VALUE(LEFT($A1541,3))=310,VLOOKUP(VALUE(MID($B1541,2,1)),_310_Table1,MATCH(MID($B1541,1,1),_310_Table1_ColumnLookup,0),FALSE)
+N("310"),
  IF(AND(VALUE(LEFT($A1541,3))=311,LEN($I1541)=4),VLOOKUP($I1541,_311_Table1,MATCH($B1541,_311_Table1_ColumnLookup,0),FALSE),
  IF(AND(VALUE(LEFT($A1541,3))=311,OR($B1541="I2",$B1541="J2",$B1541="K2",$B1541="L2")),VLOOKUP('311'!$G$58,_311_Table1,MATCH(MID($B1541,1,1),_311_Table1_ColumnLookup,0),FALSE),
  IF(AND(VALUE(LEFT($A1541,3))=311,RIGHT($B1541,5)="Total"),VLOOKUP('311'!$G$59,_311_Table1,MATCH(MID($B1541,1,1),_311_Table1_ColumnLookup,0),FALSE),
  IF(VALUE(LEFT($A1541,3))=311,VLOOKUP(VALUE(MID($B1541,2,1)),_311_Table1,MATCH(MID($B1541,1,1),_311_Table1_ColumnLookup,0),FALSE)
+N("311"),
  IF(AND(VALUE(LEFT($A1541,3))=312,LEFT($G1541,10)="Unincepted",$B1541="G "),VLOOKUP(" ULO",_312_Table1,MATCH('312'!$N$16,_312_Table1_ColumnLookup,0),FALSE),
  IF(AND(VALUE(LEFT($A1541,3))=312,LEFT($G1541,10)="Unincepted",$B1541="O "),VLOOKUP(" ULO",_312_Table1,MATCH('312'!$V$16,_312_Table1_ColumnLookup,0),FALSE),
  IF(AND(VALUE(LEFT($A1541,3))=312,LEFT($G1541,10)="Unincepted",$B1541="Q "),VLOOKUP(" ULO",_312_Table1,MATCH('312'!$X$16,_312_Table1_ColumnLookup,0),FALSE),
  IF(AND(VALUE(LEFT($A1541,3))=312,LEFT($G1541,10)="Unincepted"),VLOOKUP(" ULO",_312_Table1,MATCH(LEFT($B1541,1),_312_Table1_ColumnLookup,0),FALSE),
  IF(AND(VALUE(LEFT($A1541,3))=312,LEFT($G1541,5)="Total",$B1541="G "),VLOOKUP('312'!$F$80,_312_Table1,MATCH('312'!$N$16,_312_Table1_ColumnLookup,0),FALSE),
  IF(AND(VALUE(LEFT($A1541,3))=312,LEFT($G1541,5)="Total",$B1541="O "),VLOOKUP('312'!$F$80,_312_Table1,MATCH('312'!$V$16,_312_Table1_ColumnLookup,0),FALSE),
  IF(AND(VALUE(LEFT($A1541,3))=312,LEFT($G1541,5)="Total",$B1541="Q "),VLOOKUP('312'!$F$80,_312_Table1,MATCH('312'!$X$16,_312_Table1_ColumnLookup,0),FALSE),
  IF(AND(VALUE(LEFT($A1541,3))=312,LEFT($G1541,5)="Total"),VLOOKUP('312'!$F$80,_312_Table1,MATCH(LEFT($B1541,1),_312_Table1_ColumnLookup,0),FALSE),
  IF(AND(VALUE(LEFT($A1541,3))=312,LEN($I1541)=4,$B1541="G"),VLOOKUP($I1541,_312_Table1,MATCH('312'!$N$16,_312_Table1_ColumnLookup,0),FALSE),
  IF(AND(VALUE(LEFT($A1541,3))=312,LEN($I1541)=4,$B1541="O"),VLOOKUP($I1541,_312_Table1,MATCH('312'!$V$16,_312_Table1_ColumnLookup,0),FALSE),
  IF(AND(VALUE(LEFT($A1541,3))=312,LEN($I1541)=4,$B1541="Q"),VLOOKUP($I1541,_312_Table1,MATCH('312'!$X$16,_312_Table1_ColumnLookup,0),FALSE),
  IF(AND(VALUE(LEFT($A1541,3))=312,LEN($I1541)=4),VLOOKUP($I1541,_312_Table1,MATCH(LEFT($B1541,1),_312_Table1_ColumnLookup,0),FALSE)
+N("312"),
  IF(VALUE(LEFT($A1541,3))=313,VLOOKUP(VALUE(MID($B1541,2,1)),_313_Table1,MATCH(MID($B1541,1,1),_313_Table1_ColumnLookup,0),FALSE)
+N("313"),
  IF(AND(VALUE(LEFT($A1541,3))=314,LEN($B1541)=3),VLOOKUP(VALUE(MID($B1541,2,2)),_314_Table1,MATCH(MID($B1541,1,1),_314_Table1_ColumnLookup,0),FALSE),
  IF(VALUE(LEFT($A1541,3))=314,VLOOKUP(VALUE(MID($B1541,2,1)),_314_Table1,MATCH(MID($B1541,1,1),_314_Table1_ColumnLookup,0),FALSE)
+N("314"),
""))))))))))))))))))))))))</f>
        <v>#N/A</v>
      </c>
      <c r="E1541" s="238" t="e">
        <f>IF(AND(VALUE(LEFT($A1541,3))=309,LEN($B1541)=3),VLOOKUP(VALUE(MID($B1541,2,2)),_309_Table2,MATCH(MID($B1541,1,1),_309_Table2_ColumnLookup,0),FALSE),
  IF($C1541="309 LCR SummaryA",OneYearSCR,IF($C1541="309 LCR SummaryB",UltimateSCR,IF(VALUE(LEFT($A1541,3))=309,VLOOKUP(VALUE(MID($B1541,2,1)),_309_Table2,MATCH(MID($B1541,1,1),_309_Table2_ColumnLookup,0),FALSE)
+N("309"),
  IF(VALUE(LEFT($A1541,3))=310,VLOOKUP(VALUE(MID($B1541,2,1)),_310_Table2,MATCH(MID($B1541,1,1),_310_Table2_ColumnLookup,0),FALSE)
+N("310"),
  IF(AND(VALUE(LEFT($A1541,3))=311,LEN($I1541)=4),VLOOKUP($I1541,_311_Table2,MATCH($B1541,_311_Table2_ColumnLookup,0),FALSE),
  IF(AND(VALUE(LEFT($A1541,3))=311,OR($B1541="I2",$B1541="J2",$B1541="K2",$B1541="L2")),VLOOKUP('311'!$G$58,_311_Table2,MATCH(MID($B1541,1,1),_311_Table2_ColumnLookup,0),FALSE),
  IF(AND(VALUE(LEFT($A1541,3))=311,RIGHT($B1541,5)="Total"),VLOOKUP('311'!$G$59,_311_Table2,MATCH(MID($B1541,1,1),_311_Table2_ColumnLookup,0),FALSE),
  IF(VALUE(LEFT($A1541,3))=311,VLOOKUP(VALUE(MID($B1541,2,1)),_311_Table2,MATCH(MID($B1541,1,1),_311_Table2_ColumnLookup,0),FALSE)
+N("311"),
  IF(AND(VALUE(LEFT($A1541,3))=312,LEFT($G1541,10)="Unincepted",$B1541="G "),VLOOKUP(" ULO",_312_Table2,MATCH('312'!$N$16,_312_Table2_ColumnLookup,0),FALSE),
  IF(AND(VALUE(LEFT($A1541,3))=312,LEFT($G1541,10)="Unincepted",$B1541="O "),VLOOKUP(" ULO",_312_Table2,MATCH('312'!$V$16,_312_Table2_ColumnLookup,0),FALSE),
  IF(AND(VALUE(LEFT($A1541,3))=312,LEFT($G1541,10)="Unincepted",$B1541="Q "),VLOOKUP(" ULO",_312_Table2,MATCH('312'!$X$16,_312_Table2_ColumnLookup,0),FALSE),
  IF(AND(VALUE(LEFT($A1541,3))=312,LEFT($G1541,10)="Unincepted"),VLOOKUP(" ULO",_312_Table2,MATCH(LEFT($B1541,1),_312_Table2_ColumnLookup,0),FALSE),
  IF(AND(VALUE(LEFT($A1541,3))=312,LEFT($G1541,5)="Total",$B1541="G "),VLOOKUP('312'!$F$80,_312_Table2,MATCH('312'!$N$16,_312_Table2_ColumnLookup,0),FALSE),
  IF(AND(VALUE(LEFT($A1541,3))=312,LEFT($G1541,5)="Total",$B1541="O "),VLOOKUP('312'!$F$80,_312_Table2,MATCH('312'!$V$16,_312_Table2_ColumnLookup,0),FALSE),
  IF(AND(VALUE(LEFT($A1541,3))=312,LEFT($G1541,5)="Total",$B1541="Q "),VLOOKUP('312'!$F$80,_312_Table2,MATCH('312'!$X$16,_312_Table2_ColumnLookup,0),FALSE),
  IF(AND(VALUE(LEFT($A1541,3))=312,LEFT($G1541,5)="Total"),VLOOKUP('312'!$F$80,_312_Table2,MATCH(LEFT($B1541,1),_312_Table2_ColumnLookup,0),FALSE),
  IF(AND(VALUE(LEFT($A1541,3))=312,LEN($I1541)=4,$B1541="G"),VLOOKUP($I1541,_312_Table2,MATCH('312'!$N$16,_312_Table2_ColumnLookup,0),FALSE),
  IF(AND(VALUE(LEFT($A1541,3))=312,LEN($I1541)=4,$B1541="O"),VLOOKUP($I1541,_312_Table2,MATCH('312'!$V$16,_312_Table2_ColumnLookup,0),FALSE),
  IF(AND(VALUE(LEFT($A1541,3))=312,LEN($I1541)=4,$B1541="Q"),VLOOKUP($I1541,_312_Table2,MATCH('312'!$X$16,_312_Table2_ColumnLookup,0),FALSE),
  IF(AND(VALUE(LEFT($A1541,3))=312,LEN($I1541)=4),VLOOKUP($I1541,_312_Table2,MATCH(LEFT($B1541,1),_312_Table2_ColumnLookup,0),FALSE)
+N("312"),
  IF(VALUE(LEFT($A1541,3))=313,VLOOKUP(VALUE(MID($B1541,2,1)),_313_Table2,MATCH(MID($B1541,1,1),_313_Table2_ColumnLookup,0),FALSE)
+N("313"),
  IF(AND(VALUE(LEFT($A1541,3))=314,LEN($B1541)=3),VLOOKUP(VALUE(MID($B1541,2,2)),_314_Table2,MATCH(MID($B1541,1,1),_314_Table2_ColumnLookup,0),FALSE),
  IF(VALUE(LEFT($A1541,3))=314,VLOOKUP(VALUE(MID($B1541,2,1)),_314_Table2,MATCH(MID($B1541,1,1),_314_Table2_ColumnLookup,0),FALSE)
+N("314"),
""))))))))))))))))))))))))</f>
        <v>#N/A</v>
      </c>
      <c r="F1541" s="238" t="e">
        <f>IF(AND(VALUE(LEFT($A1541,3))=309,LEN($B1541)=3),VLOOKUP(VALUE(MID($B1541,2,2)),_309_Table3,MATCH(MID($B1541,1,1),_309_Table3_ColumnLookup,0),FALSE),
  IF($C1541="309 LCR SummaryA",OneYearSCR,IF($C1541="309 LCR SummaryB",UltimateSCR,IF(VALUE(LEFT($A1541,3))=309,VLOOKUP(VALUE(MID($B1541,2,1)),_309_Table3,MATCH(MID($B1541,1,1),_309_Table3_ColumnLookup,0),FALSE)
+N("309"),
  IF(VALUE(LEFT($A1541,3))=310,VLOOKUP(VALUE(MID($B1541,2,1)),_310_Table3,MATCH(MID($B1541,1,1),_310_Table3_ColumnLookup,0),FALSE)
+N("310"),
  IF(AND(VALUE(LEFT($A1541,3))=311,LEN($I1541)=4),VLOOKUP($I1541,_311_Table3,MATCH($B1541,_311_Table3_ColumnLookup,0),FALSE),
  IF(AND(VALUE(LEFT($A1541,3))=311,OR($B1541="I2",$B1541="J2",$B1541="K2",$B1541="L2")),VLOOKUP('311'!$G$58,_311_Table3,MATCH(MID($B1541,1,1),_311_Table3_ColumnLookup,0),FALSE),
  IF(AND(VALUE(LEFT($A1541,3))=311,RIGHT($B1541,5)="Total"),VLOOKUP('311'!$G$59,_311_Table3,MATCH(MID($B1541,1,1),_311_Table3_ColumnLookup,0),FALSE),
  IF(VALUE(LEFT($A1541,3))=311,VLOOKUP(VALUE(MID($B1541,2,1)),_311_Table3,MATCH(MID($B1541,1,1),_311_Table3_ColumnLookup,0),FALSE)
+N("311"),
  IF(AND(VALUE(LEFT($A1541,3))=312,LEFT($G1541,10)="Unincepted",$B1541="G "),VLOOKUP(" ULO",_312_Table3,MATCH('312'!$N$16,_312_Table3_ColumnLookup,0),FALSE),
  IF(AND(VALUE(LEFT($A1541,3))=312,LEFT($G1541,10)="Unincepted",$B1541="O "),VLOOKUP(" ULO",_312_Table3,MATCH('312'!$V$16,_312_Table3_ColumnLookup,0),FALSE),
  IF(AND(VALUE(LEFT($A1541,3))=312,LEFT($G1541,10)="Unincepted",$B1541="Q "),VLOOKUP(" ULO",_312_Table3,MATCH('312'!$X$16,_312_Table3_ColumnLookup,0),FALSE),
  IF(AND(VALUE(LEFT($A1541,3))=312,LEFT($G1541,10)="Unincepted"),VLOOKUP(" ULO",_312_Table3,MATCH(LEFT($B1541,1),_312_Table3_ColumnLookup,0),FALSE),
  IF(AND(VALUE(LEFT($A1541,3))=312,LEFT($G1541,5)="Total",$B1541="G "),VLOOKUP('312'!$F$80,_312_Table3,MATCH('312'!$N$16,_312_Table3_ColumnLookup,0),FALSE),
  IF(AND(VALUE(LEFT($A1541,3))=312,LEFT($G1541,5)="Total",$B1541="O "),VLOOKUP('312'!$F$80,_312_Table3,MATCH('312'!$V$16,_312_Table3_ColumnLookup,0),FALSE),
  IF(AND(VALUE(LEFT($A1541,3))=312,LEFT($G1541,5)="Total",$B1541="Q "),VLOOKUP('312'!$F$80,_312_Table3,MATCH('312'!$X$16,_312_Table3_ColumnLookup,0),FALSE),
  IF(AND(VALUE(LEFT($A1541,3))=312,LEFT($G1541,5)="Total"),VLOOKUP('312'!$F$80,_312_Table3,MATCH(LEFT($B1541,1),_312_Table3_ColumnLookup,0),FALSE),
  IF(AND(VALUE(LEFT($A1541,3))=312,LEN($I1541)=4,$B1541="G"),VLOOKUP($I1541,_312_Table3,MATCH('312'!$N$16,_312_Table3_ColumnLookup,0),FALSE),
  IF(AND(VALUE(LEFT($A1541,3))=312,LEN($I1541)=4,$B1541="O"),VLOOKUP($I1541,_312_Table3,MATCH('312'!$V$16,_312_Table3_ColumnLookup,0),FALSE),
  IF(AND(VALUE(LEFT($A1541,3))=312,LEN($I1541)=4,$B1541="Q"),VLOOKUP($I1541,_312_Table3,MATCH('312'!$X$16,_312_Table3_ColumnLookup,0),FALSE),
  IF(AND(VALUE(LEFT($A1541,3))=312,LEN($I1541)=4),VLOOKUP($I1541,_312_Table3,MATCH(LEFT($B1541,1),_312_Table3_ColumnLookup,0),FALSE)
+N("312"),
  IF(VALUE(LEFT($A1541,3))=313,VLOOKUP(VALUE(MID($B1541,2,1)),_313_Table3,MATCH(MID($B1541,1,1),_313_Table3_ColumnLookup,0),FALSE)
+N("313"),
  IF(AND(VALUE(LEFT($A1541,3))=314,LEN($B1541)=3),VLOOKUP(VALUE(MID($B1541,2,2)),_314_Table3,MATCH(MID($B1541,1,1),_314_Table3_ColumnLookup,0),FALSE),
  IF(VALUE(LEFT($A1541,3))=314,VLOOKUP(VALUE(MID($B1541,2,1)),_314_Table3,MATCH(MID($B1541,1,1),_314_Table3_ColumnLookup,0),FALSE)
+N("314"),
""))))))))))))))))))))))))</f>
        <v>#N/A</v>
      </c>
      <c r="H1541" s="321" t="str">
        <f>IFERROR(
IF(ISERROR($D1541)=FALSE,$D1541,IF(ISERROR($E1541)=FALSE,$E1541,IF(ISERROR($F1541)=FALSE,$F1541
+N("012 checkboxes"),
IF(
IF(OR(LEFT($A1541,9)="Syndicate",LEFT($A1541,12)="NewSyndicate"),VLOOKUP($A1541,'012'!$J:$ZW,MATCH("Link to button",'012'!$J$1:$ZW$1,0),0)
+N("309 checkbox"),
IF($C1541="309 LCR Summary0",VLOOKUP("Notes990",'309'!$P:$ZZ,MATCH("Link to button",'309'!$P$1:$ZZ$1,0),0)
+N("313 checkboxes"),
IF($C1541="313 Financial Information0LcmVsScr",IF($C1541="309 LCR Summary0",VLOOKUP("LcmVsScr",'309'!$N:$ZZ,MATCH("Link to button",'309'!$N$1:$ZZ$1,0),0),
IF($C1541="313 Financial Information0LcrDocAttached",IF($C1541="309 LCR Summary0",VLOOKUP("LcrDocAttached",'309'!$N:$ZZ,MATCH("Link to button",'309'!$N$1:$ZZ$1,0),
0)))))))=1,TRUE,FALSE)
))),"")</f>
        <v/>
      </c>
    </row>
    <row r="1542" spans="1:8">
      <c r="A1542" s="237" t="e">
        <f>VLOOKUP($G1542,CSVLookups!$B:$R,MATCH(A$1,CSVLookups!$B$1:$R$1,0),FALSE)</f>
        <v>#N/A</v>
      </c>
      <c r="B1542" s="237" t="e">
        <f>VLOOKUP($G1542,CSVLookups!$B:$R,MATCH(B$1,CSVLookups!$B$1:$R$1,0),FALSE)</f>
        <v>#N/A</v>
      </c>
      <c r="C1542" s="238" t="e">
        <f t="shared" si="24"/>
        <v>#N/A</v>
      </c>
      <c r="D1542" s="238" t="e">
        <f>IF(AND(VALUE(LEFT($A1542,3))=309,LEN($B1542)=3),VLOOKUP(VALUE(MID($B1542,2,2)),_309_Table1,MATCH(MID($B1542,1,1),_309_Table1_ColumnLookup,0),FALSE),
  IF($C1542="309 LCR SummaryA",OneYearSCR,IF($C1542="309 LCR SummaryB",UltimateSCR,IF(VALUE(LEFT($A1542,3))=309,VLOOKUP(VALUE(MID($B1542,2,1)),_309_Table1,MATCH(MID($B1542,1,1),_309_Table1_ColumnLookup,0),FALSE)
+N("309"),
  IF(VALUE(LEFT($A1542,3))=310,VLOOKUP(VALUE(MID($B1542,2,1)),_310_Table1,MATCH(MID($B1542,1,1),_310_Table1_ColumnLookup,0),FALSE)
+N("310"),
  IF(AND(VALUE(LEFT($A1542,3))=311,LEN($I1542)=4),VLOOKUP($I1542,_311_Table1,MATCH($B1542,_311_Table1_ColumnLookup,0),FALSE),
  IF(AND(VALUE(LEFT($A1542,3))=311,OR($B1542="I2",$B1542="J2",$B1542="K2",$B1542="L2")),VLOOKUP('311'!$G$58,_311_Table1,MATCH(MID($B1542,1,1),_311_Table1_ColumnLookup,0),FALSE),
  IF(AND(VALUE(LEFT($A1542,3))=311,RIGHT($B1542,5)="Total"),VLOOKUP('311'!$G$59,_311_Table1,MATCH(MID($B1542,1,1),_311_Table1_ColumnLookup,0),FALSE),
  IF(VALUE(LEFT($A1542,3))=311,VLOOKUP(VALUE(MID($B1542,2,1)),_311_Table1,MATCH(MID($B1542,1,1),_311_Table1_ColumnLookup,0),FALSE)
+N("311"),
  IF(AND(VALUE(LEFT($A1542,3))=312,LEFT($G1542,10)="Unincepted",$B1542="G "),VLOOKUP(" ULO",_312_Table1,MATCH('312'!$N$16,_312_Table1_ColumnLookup,0),FALSE),
  IF(AND(VALUE(LEFT($A1542,3))=312,LEFT($G1542,10)="Unincepted",$B1542="O "),VLOOKUP(" ULO",_312_Table1,MATCH('312'!$V$16,_312_Table1_ColumnLookup,0),FALSE),
  IF(AND(VALUE(LEFT($A1542,3))=312,LEFT($G1542,10)="Unincepted",$B1542="Q "),VLOOKUP(" ULO",_312_Table1,MATCH('312'!$X$16,_312_Table1_ColumnLookup,0),FALSE),
  IF(AND(VALUE(LEFT($A1542,3))=312,LEFT($G1542,10)="Unincepted"),VLOOKUP(" ULO",_312_Table1,MATCH(LEFT($B1542,1),_312_Table1_ColumnLookup,0),FALSE),
  IF(AND(VALUE(LEFT($A1542,3))=312,LEFT($G1542,5)="Total",$B1542="G "),VLOOKUP('312'!$F$80,_312_Table1,MATCH('312'!$N$16,_312_Table1_ColumnLookup,0),FALSE),
  IF(AND(VALUE(LEFT($A1542,3))=312,LEFT($G1542,5)="Total",$B1542="O "),VLOOKUP('312'!$F$80,_312_Table1,MATCH('312'!$V$16,_312_Table1_ColumnLookup,0),FALSE),
  IF(AND(VALUE(LEFT($A1542,3))=312,LEFT($G1542,5)="Total",$B1542="Q "),VLOOKUP('312'!$F$80,_312_Table1,MATCH('312'!$X$16,_312_Table1_ColumnLookup,0),FALSE),
  IF(AND(VALUE(LEFT($A1542,3))=312,LEFT($G1542,5)="Total"),VLOOKUP('312'!$F$80,_312_Table1,MATCH(LEFT($B1542,1),_312_Table1_ColumnLookup,0),FALSE),
  IF(AND(VALUE(LEFT($A1542,3))=312,LEN($I1542)=4,$B1542="G"),VLOOKUP($I1542,_312_Table1,MATCH('312'!$N$16,_312_Table1_ColumnLookup,0),FALSE),
  IF(AND(VALUE(LEFT($A1542,3))=312,LEN($I1542)=4,$B1542="O"),VLOOKUP($I1542,_312_Table1,MATCH('312'!$V$16,_312_Table1_ColumnLookup,0),FALSE),
  IF(AND(VALUE(LEFT($A1542,3))=312,LEN($I1542)=4,$B1542="Q"),VLOOKUP($I1542,_312_Table1,MATCH('312'!$X$16,_312_Table1_ColumnLookup,0),FALSE),
  IF(AND(VALUE(LEFT($A1542,3))=312,LEN($I1542)=4),VLOOKUP($I1542,_312_Table1,MATCH(LEFT($B1542,1),_312_Table1_ColumnLookup,0),FALSE)
+N("312"),
  IF(VALUE(LEFT($A1542,3))=313,VLOOKUP(VALUE(MID($B1542,2,1)),_313_Table1,MATCH(MID($B1542,1,1),_313_Table1_ColumnLookup,0),FALSE)
+N("313"),
  IF(AND(VALUE(LEFT($A1542,3))=314,LEN($B1542)=3),VLOOKUP(VALUE(MID($B1542,2,2)),_314_Table1,MATCH(MID($B1542,1,1),_314_Table1_ColumnLookup,0),FALSE),
  IF(VALUE(LEFT($A1542,3))=314,VLOOKUP(VALUE(MID($B1542,2,1)),_314_Table1,MATCH(MID($B1542,1,1),_314_Table1_ColumnLookup,0),FALSE)
+N("314"),
""))))))))))))))))))))))))</f>
        <v>#N/A</v>
      </c>
      <c r="E1542" s="238" t="e">
        <f>IF(AND(VALUE(LEFT($A1542,3))=309,LEN($B1542)=3),VLOOKUP(VALUE(MID($B1542,2,2)),_309_Table2,MATCH(MID($B1542,1,1),_309_Table2_ColumnLookup,0),FALSE),
  IF($C1542="309 LCR SummaryA",OneYearSCR,IF($C1542="309 LCR SummaryB",UltimateSCR,IF(VALUE(LEFT($A1542,3))=309,VLOOKUP(VALUE(MID($B1542,2,1)),_309_Table2,MATCH(MID($B1542,1,1),_309_Table2_ColumnLookup,0),FALSE)
+N("309"),
  IF(VALUE(LEFT($A1542,3))=310,VLOOKUP(VALUE(MID($B1542,2,1)),_310_Table2,MATCH(MID($B1542,1,1),_310_Table2_ColumnLookup,0),FALSE)
+N("310"),
  IF(AND(VALUE(LEFT($A1542,3))=311,LEN($I1542)=4),VLOOKUP($I1542,_311_Table2,MATCH($B1542,_311_Table2_ColumnLookup,0),FALSE),
  IF(AND(VALUE(LEFT($A1542,3))=311,OR($B1542="I2",$B1542="J2",$B1542="K2",$B1542="L2")),VLOOKUP('311'!$G$58,_311_Table2,MATCH(MID($B1542,1,1),_311_Table2_ColumnLookup,0),FALSE),
  IF(AND(VALUE(LEFT($A1542,3))=311,RIGHT($B1542,5)="Total"),VLOOKUP('311'!$G$59,_311_Table2,MATCH(MID($B1542,1,1),_311_Table2_ColumnLookup,0),FALSE),
  IF(VALUE(LEFT($A1542,3))=311,VLOOKUP(VALUE(MID($B1542,2,1)),_311_Table2,MATCH(MID($B1542,1,1),_311_Table2_ColumnLookup,0),FALSE)
+N("311"),
  IF(AND(VALUE(LEFT($A1542,3))=312,LEFT($G1542,10)="Unincepted",$B1542="G "),VLOOKUP(" ULO",_312_Table2,MATCH('312'!$N$16,_312_Table2_ColumnLookup,0),FALSE),
  IF(AND(VALUE(LEFT($A1542,3))=312,LEFT($G1542,10)="Unincepted",$B1542="O "),VLOOKUP(" ULO",_312_Table2,MATCH('312'!$V$16,_312_Table2_ColumnLookup,0),FALSE),
  IF(AND(VALUE(LEFT($A1542,3))=312,LEFT($G1542,10)="Unincepted",$B1542="Q "),VLOOKUP(" ULO",_312_Table2,MATCH('312'!$X$16,_312_Table2_ColumnLookup,0),FALSE),
  IF(AND(VALUE(LEFT($A1542,3))=312,LEFT($G1542,10)="Unincepted"),VLOOKUP(" ULO",_312_Table2,MATCH(LEFT($B1542,1),_312_Table2_ColumnLookup,0),FALSE),
  IF(AND(VALUE(LEFT($A1542,3))=312,LEFT($G1542,5)="Total",$B1542="G "),VLOOKUP('312'!$F$80,_312_Table2,MATCH('312'!$N$16,_312_Table2_ColumnLookup,0),FALSE),
  IF(AND(VALUE(LEFT($A1542,3))=312,LEFT($G1542,5)="Total",$B1542="O "),VLOOKUP('312'!$F$80,_312_Table2,MATCH('312'!$V$16,_312_Table2_ColumnLookup,0),FALSE),
  IF(AND(VALUE(LEFT($A1542,3))=312,LEFT($G1542,5)="Total",$B1542="Q "),VLOOKUP('312'!$F$80,_312_Table2,MATCH('312'!$X$16,_312_Table2_ColumnLookup,0),FALSE),
  IF(AND(VALUE(LEFT($A1542,3))=312,LEFT($G1542,5)="Total"),VLOOKUP('312'!$F$80,_312_Table2,MATCH(LEFT($B1542,1),_312_Table2_ColumnLookup,0),FALSE),
  IF(AND(VALUE(LEFT($A1542,3))=312,LEN($I1542)=4,$B1542="G"),VLOOKUP($I1542,_312_Table2,MATCH('312'!$N$16,_312_Table2_ColumnLookup,0),FALSE),
  IF(AND(VALUE(LEFT($A1542,3))=312,LEN($I1542)=4,$B1542="O"),VLOOKUP($I1542,_312_Table2,MATCH('312'!$V$16,_312_Table2_ColumnLookup,0),FALSE),
  IF(AND(VALUE(LEFT($A1542,3))=312,LEN($I1542)=4,$B1542="Q"),VLOOKUP($I1542,_312_Table2,MATCH('312'!$X$16,_312_Table2_ColumnLookup,0),FALSE),
  IF(AND(VALUE(LEFT($A1542,3))=312,LEN($I1542)=4),VLOOKUP($I1542,_312_Table2,MATCH(LEFT($B1542,1),_312_Table2_ColumnLookup,0),FALSE)
+N("312"),
  IF(VALUE(LEFT($A1542,3))=313,VLOOKUP(VALUE(MID($B1542,2,1)),_313_Table2,MATCH(MID($B1542,1,1),_313_Table2_ColumnLookup,0),FALSE)
+N("313"),
  IF(AND(VALUE(LEFT($A1542,3))=314,LEN($B1542)=3),VLOOKUP(VALUE(MID($B1542,2,2)),_314_Table2,MATCH(MID($B1542,1,1),_314_Table2_ColumnLookup,0),FALSE),
  IF(VALUE(LEFT($A1542,3))=314,VLOOKUP(VALUE(MID($B1542,2,1)),_314_Table2,MATCH(MID($B1542,1,1),_314_Table2_ColumnLookup,0),FALSE)
+N("314"),
""))))))))))))))))))))))))</f>
        <v>#N/A</v>
      </c>
      <c r="F1542" s="238" t="e">
        <f>IF(AND(VALUE(LEFT($A1542,3))=309,LEN($B1542)=3),VLOOKUP(VALUE(MID($B1542,2,2)),_309_Table3,MATCH(MID($B1542,1,1),_309_Table3_ColumnLookup,0),FALSE),
  IF($C1542="309 LCR SummaryA",OneYearSCR,IF($C1542="309 LCR SummaryB",UltimateSCR,IF(VALUE(LEFT($A1542,3))=309,VLOOKUP(VALUE(MID($B1542,2,1)),_309_Table3,MATCH(MID($B1542,1,1),_309_Table3_ColumnLookup,0),FALSE)
+N("309"),
  IF(VALUE(LEFT($A1542,3))=310,VLOOKUP(VALUE(MID($B1542,2,1)),_310_Table3,MATCH(MID($B1542,1,1),_310_Table3_ColumnLookup,0),FALSE)
+N("310"),
  IF(AND(VALUE(LEFT($A1542,3))=311,LEN($I1542)=4),VLOOKUP($I1542,_311_Table3,MATCH($B1542,_311_Table3_ColumnLookup,0),FALSE),
  IF(AND(VALUE(LEFT($A1542,3))=311,OR($B1542="I2",$B1542="J2",$B1542="K2",$B1542="L2")),VLOOKUP('311'!$G$58,_311_Table3,MATCH(MID($B1542,1,1),_311_Table3_ColumnLookup,0),FALSE),
  IF(AND(VALUE(LEFT($A1542,3))=311,RIGHT($B1542,5)="Total"),VLOOKUP('311'!$G$59,_311_Table3,MATCH(MID($B1542,1,1),_311_Table3_ColumnLookup,0),FALSE),
  IF(VALUE(LEFT($A1542,3))=311,VLOOKUP(VALUE(MID($B1542,2,1)),_311_Table3,MATCH(MID($B1542,1,1),_311_Table3_ColumnLookup,0),FALSE)
+N("311"),
  IF(AND(VALUE(LEFT($A1542,3))=312,LEFT($G1542,10)="Unincepted",$B1542="G "),VLOOKUP(" ULO",_312_Table3,MATCH('312'!$N$16,_312_Table3_ColumnLookup,0),FALSE),
  IF(AND(VALUE(LEFT($A1542,3))=312,LEFT($G1542,10)="Unincepted",$B1542="O "),VLOOKUP(" ULO",_312_Table3,MATCH('312'!$V$16,_312_Table3_ColumnLookup,0),FALSE),
  IF(AND(VALUE(LEFT($A1542,3))=312,LEFT($G1542,10)="Unincepted",$B1542="Q "),VLOOKUP(" ULO",_312_Table3,MATCH('312'!$X$16,_312_Table3_ColumnLookup,0),FALSE),
  IF(AND(VALUE(LEFT($A1542,3))=312,LEFT($G1542,10)="Unincepted"),VLOOKUP(" ULO",_312_Table3,MATCH(LEFT($B1542,1),_312_Table3_ColumnLookup,0),FALSE),
  IF(AND(VALUE(LEFT($A1542,3))=312,LEFT($G1542,5)="Total",$B1542="G "),VLOOKUP('312'!$F$80,_312_Table3,MATCH('312'!$N$16,_312_Table3_ColumnLookup,0),FALSE),
  IF(AND(VALUE(LEFT($A1542,3))=312,LEFT($G1542,5)="Total",$B1542="O "),VLOOKUP('312'!$F$80,_312_Table3,MATCH('312'!$V$16,_312_Table3_ColumnLookup,0),FALSE),
  IF(AND(VALUE(LEFT($A1542,3))=312,LEFT($G1542,5)="Total",$B1542="Q "),VLOOKUP('312'!$F$80,_312_Table3,MATCH('312'!$X$16,_312_Table3_ColumnLookup,0),FALSE),
  IF(AND(VALUE(LEFT($A1542,3))=312,LEFT($G1542,5)="Total"),VLOOKUP('312'!$F$80,_312_Table3,MATCH(LEFT($B1542,1),_312_Table3_ColumnLookup,0),FALSE),
  IF(AND(VALUE(LEFT($A1542,3))=312,LEN($I1542)=4,$B1542="G"),VLOOKUP($I1542,_312_Table3,MATCH('312'!$N$16,_312_Table3_ColumnLookup,0),FALSE),
  IF(AND(VALUE(LEFT($A1542,3))=312,LEN($I1542)=4,$B1542="O"),VLOOKUP($I1542,_312_Table3,MATCH('312'!$V$16,_312_Table3_ColumnLookup,0),FALSE),
  IF(AND(VALUE(LEFT($A1542,3))=312,LEN($I1542)=4,$B1542="Q"),VLOOKUP($I1542,_312_Table3,MATCH('312'!$X$16,_312_Table3_ColumnLookup,0),FALSE),
  IF(AND(VALUE(LEFT($A1542,3))=312,LEN($I1542)=4),VLOOKUP($I1542,_312_Table3,MATCH(LEFT($B1542,1),_312_Table3_ColumnLookup,0),FALSE)
+N("312"),
  IF(VALUE(LEFT($A1542,3))=313,VLOOKUP(VALUE(MID($B1542,2,1)),_313_Table3,MATCH(MID($B1542,1,1),_313_Table3_ColumnLookup,0),FALSE)
+N("313"),
  IF(AND(VALUE(LEFT($A1542,3))=314,LEN($B1542)=3),VLOOKUP(VALUE(MID($B1542,2,2)),_314_Table3,MATCH(MID($B1542,1,1),_314_Table3_ColumnLookup,0),FALSE),
  IF(VALUE(LEFT($A1542,3))=314,VLOOKUP(VALUE(MID($B1542,2,1)),_314_Table3,MATCH(MID($B1542,1,1),_314_Table3_ColumnLookup,0),FALSE)
+N("314"),
""))))))))))))))))))))))))</f>
        <v>#N/A</v>
      </c>
      <c r="H1542" s="321" t="str">
        <f>IFERROR(
IF(ISERROR($D1542)=FALSE,$D1542,IF(ISERROR($E1542)=FALSE,$E1542,IF(ISERROR($F1542)=FALSE,$F1542
+N("012 checkboxes"),
IF(
IF(OR(LEFT($A1542,9)="Syndicate",LEFT($A1542,12)="NewSyndicate"),VLOOKUP($A1542,'012'!$J:$ZW,MATCH("Link to button",'012'!$J$1:$ZW$1,0),0)
+N("309 checkbox"),
IF($C1542="309 LCR Summary0",VLOOKUP("Notes990",'309'!$P:$ZZ,MATCH("Link to button",'309'!$P$1:$ZZ$1,0),0)
+N("313 checkboxes"),
IF($C1542="313 Financial Information0LcmVsScr",IF($C1542="309 LCR Summary0",VLOOKUP("LcmVsScr",'309'!$N:$ZZ,MATCH("Link to button",'309'!$N$1:$ZZ$1,0),0),
IF($C1542="313 Financial Information0LcrDocAttached",IF($C1542="309 LCR Summary0",VLOOKUP("LcrDocAttached",'309'!$N:$ZZ,MATCH("Link to button",'309'!$N$1:$ZZ$1,0),
0)))))))=1,TRUE,FALSE)
))),"")</f>
        <v/>
      </c>
    </row>
    <row r="1543" spans="1:8">
      <c r="A1543" s="237" t="e">
        <f>VLOOKUP($G1543,CSVLookups!$B:$R,MATCH(A$1,CSVLookups!$B$1:$R$1,0),FALSE)</f>
        <v>#N/A</v>
      </c>
      <c r="B1543" s="237" t="e">
        <f>VLOOKUP($G1543,CSVLookups!$B:$R,MATCH(B$1,CSVLookups!$B$1:$R$1,0),FALSE)</f>
        <v>#N/A</v>
      </c>
      <c r="C1543" s="238" t="e">
        <f t="shared" si="24"/>
        <v>#N/A</v>
      </c>
      <c r="D1543" s="238" t="e">
        <f>IF(AND(VALUE(LEFT($A1543,3))=309,LEN($B1543)=3),VLOOKUP(VALUE(MID($B1543,2,2)),_309_Table1,MATCH(MID($B1543,1,1),_309_Table1_ColumnLookup,0),FALSE),
  IF($C1543="309 LCR SummaryA",OneYearSCR,IF($C1543="309 LCR SummaryB",UltimateSCR,IF(VALUE(LEFT($A1543,3))=309,VLOOKUP(VALUE(MID($B1543,2,1)),_309_Table1,MATCH(MID($B1543,1,1),_309_Table1_ColumnLookup,0),FALSE)
+N("309"),
  IF(VALUE(LEFT($A1543,3))=310,VLOOKUP(VALUE(MID($B1543,2,1)),_310_Table1,MATCH(MID($B1543,1,1),_310_Table1_ColumnLookup,0),FALSE)
+N("310"),
  IF(AND(VALUE(LEFT($A1543,3))=311,LEN($I1543)=4),VLOOKUP($I1543,_311_Table1,MATCH($B1543,_311_Table1_ColumnLookup,0),FALSE),
  IF(AND(VALUE(LEFT($A1543,3))=311,OR($B1543="I2",$B1543="J2",$B1543="K2",$B1543="L2")),VLOOKUP('311'!$G$58,_311_Table1,MATCH(MID($B1543,1,1),_311_Table1_ColumnLookup,0),FALSE),
  IF(AND(VALUE(LEFT($A1543,3))=311,RIGHT($B1543,5)="Total"),VLOOKUP('311'!$G$59,_311_Table1,MATCH(MID($B1543,1,1),_311_Table1_ColumnLookup,0),FALSE),
  IF(VALUE(LEFT($A1543,3))=311,VLOOKUP(VALUE(MID($B1543,2,1)),_311_Table1,MATCH(MID($B1543,1,1),_311_Table1_ColumnLookup,0),FALSE)
+N("311"),
  IF(AND(VALUE(LEFT($A1543,3))=312,LEFT($G1543,10)="Unincepted",$B1543="G "),VLOOKUP(" ULO",_312_Table1,MATCH('312'!$N$16,_312_Table1_ColumnLookup,0),FALSE),
  IF(AND(VALUE(LEFT($A1543,3))=312,LEFT($G1543,10)="Unincepted",$B1543="O "),VLOOKUP(" ULO",_312_Table1,MATCH('312'!$V$16,_312_Table1_ColumnLookup,0),FALSE),
  IF(AND(VALUE(LEFT($A1543,3))=312,LEFT($G1543,10)="Unincepted",$B1543="Q "),VLOOKUP(" ULO",_312_Table1,MATCH('312'!$X$16,_312_Table1_ColumnLookup,0),FALSE),
  IF(AND(VALUE(LEFT($A1543,3))=312,LEFT($G1543,10)="Unincepted"),VLOOKUP(" ULO",_312_Table1,MATCH(LEFT($B1543,1),_312_Table1_ColumnLookup,0),FALSE),
  IF(AND(VALUE(LEFT($A1543,3))=312,LEFT($G1543,5)="Total",$B1543="G "),VLOOKUP('312'!$F$80,_312_Table1,MATCH('312'!$N$16,_312_Table1_ColumnLookup,0),FALSE),
  IF(AND(VALUE(LEFT($A1543,3))=312,LEFT($G1543,5)="Total",$B1543="O "),VLOOKUP('312'!$F$80,_312_Table1,MATCH('312'!$V$16,_312_Table1_ColumnLookup,0),FALSE),
  IF(AND(VALUE(LEFT($A1543,3))=312,LEFT($G1543,5)="Total",$B1543="Q "),VLOOKUP('312'!$F$80,_312_Table1,MATCH('312'!$X$16,_312_Table1_ColumnLookup,0),FALSE),
  IF(AND(VALUE(LEFT($A1543,3))=312,LEFT($G1543,5)="Total"),VLOOKUP('312'!$F$80,_312_Table1,MATCH(LEFT($B1543,1),_312_Table1_ColumnLookup,0),FALSE),
  IF(AND(VALUE(LEFT($A1543,3))=312,LEN($I1543)=4,$B1543="G"),VLOOKUP($I1543,_312_Table1,MATCH('312'!$N$16,_312_Table1_ColumnLookup,0),FALSE),
  IF(AND(VALUE(LEFT($A1543,3))=312,LEN($I1543)=4,$B1543="O"),VLOOKUP($I1543,_312_Table1,MATCH('312'!$V$16,_312_Table1_ColumnLookup,0),FALSE),
  IF(AND(VALUE(LEFT($A1543,3))=312,LEN($I1543)=4,$B1543="Q"),VLOOKUP($I1543,_312_Table1,MATCH('312'!$X$16,_312_Table1_ColumnLookup,0),FALSE),
  IF(AND(VALUE(LEFT($A1543,3))=312,LEN($I1543)=4),VLOOKUP($I1543,_312_Table1,MATCH(LEFT($B1543,1),_312_Table1_ColumnLookup,0),FALSE)
+N("312"),
  IF(VALUE(LEFT($A1543,3))=313,VLOOKUP(VALUE(MID($B1543,2,1)),_313_Table1,MATCH(MID($B1543,1,1),_313_Table1_ColumnLookup,0),FALSE)
+N("313"),
  IF(AND(VALUE(LEFT($A1543,3))=314,LEN($B1543)=3),VLOOKUP(VALUE(MID($B1543,2,2)),_314_Table1,MATCH(MID($B1543,1,1),_314_Table1_ColumnLookup,0),FALSE),
  IF(VALUE(LEFT($A1543,3))=314,VLOOKUP(VALUE(MID($B1543,2,1)),_314_Table1,MATCH(MID($B1543,1,1),_314_Table1_ColumnLookup,0),FALSE)
+N("314"),
""))))))))))))))))))))))))</f>
        <v>#N/A</v>
      </c>
      <c r="E1543" s="238" t="e">
        <f>IF(AND(VALUE(LEFT($A1543,3))=309,LEN($B1543)=3),VLOOKUP(VALUE(MID($B1543,2,2)),_309_Table2,MATCH(MID($B1543,1,1),_309_Table2_ColumnLookup,0),FALSE),
  IF($C1543="309 LCR SummaryA",OneYearSCR,IF($C1543="309 LCR SummaryB",UltimateSCR,IF(VALUE(LEFT($A1543,3))=309,VLOOKUP(VALUE(MID($B1543,2,1)),_309_Table2,MATCH(MID($B1543,1,1),_309_Table2_ColumnLookup,0),FALSE)
+N("309"),
  IF(VALUE(LEFT($A1543,3))=310,VLOOKUP(VALUE(MID($B1543,2,1)),_310_Table2,MATCH(MID($B1543,1,1),_310_Table2_ColumnLookup,0),FALSE)
+N("310"),
  IF(AND(VALUE(LEFT($A1543,3))=311,LEN($I1543)=4),VLOOKUP($I1543,_311_Table2,MATCH($B1543,_311_Table2_ColumnLookup,0),FALSE),
  IF(AND(VALUE(LEFT($A1543,3))=311,OR($B1543="I2",$B1543="J2",$B1543="K2",$B1543="L2")),VLOOKUP('311'!$G$58,_311_Table2,MATCH(MID($B1543,1,1),_311_Table2_ColumnLookup,0),FALSE),
  IF(AND(VALUE(LEFT($A1543,3))=311,RIGHT($B1543,5)="Total"),VLOOKUP('311'!$G$59,_311_Table2,MATCH(MID($B1543,1,1),_311_Table2_ColumnLookup,0),FALSE),
  IF(VALUE(LEFT($A1543,3))=311,VLOOKUP(VALUE(MID($B1543,2,1)),_311_Table2,MATCH(MID($B1543,1,1),_311_Table2_ColumnLookup,0),FALSE)
+N("311"),
  IF(AND(VALUE(LEFT($A1543,3))=312,LEFT($G1543,10)="Unincepted",$B1543="G "),VLOOKUP(" ULO",_312_Table2,MATCH('312'!$N$16,_312_Table2_ColumnLookup,0),FALSE),
  IF(AND(VALUE(LEFT($A1543,3))=312,LEFT($G1543,10)="Unincepted",$B1543="O "),VLOOKUP(" ULO",_312_Table2,MATCH('312'!$V$16,_312_Table2_ColumnLookup,0),FALSE),
  IF(AND(VALUE(LEFT($A1543,3))=312,LEFT($G1543,10)="Unincepted",$B1543="Q "),VLOOKUP(" ULO",_312_Table2,MATCH('312'!$X$16,_312_Table2_ColumnLookup,0),FALSE),
  IF(AND(VALUE(LEFT($A1543,3))=312,LEFT($G1543,10)="Unincepted"),VLOOKUP(" ULO",_312_Table2,MATCH(LEFT($B1543,1),_312_Table2_ColumnLookup,0),FALSE),
  IF(AND(VALUE(LEFT($A1543,3))=312,LEFT($G1543,5)="Total",$B1543="G "),VLOOKUP('312'!$F$80,_312_Table2,MATCH('312'!$N$16,_312_Table2_ColumnLookup,0),FALSE),
  IF(AND(VALUE(LEFT($A1543,3))=312,LEFT($G1543,5)="Total",$B1543="O "),VLOOKUP('312'!$F$80,_312_Table2,MATCH('312'!$V$16,_312_Table2_ColumnLookup,0),FALSE),
  IF(AND(VALUE(LEFT($A1543,3))=312,LEFT($G1543,5)="Total",$B1543="Q "),VLOOKUP('312'!$F$80,_312_Table2,MATCH('312'!$X$16,_312_Table2_ColumnLookup,0),FALSE),
  IF(AND(VALUE(LEFT($A1543,3))=312,LEFT($G1543,5)="Total"),VLOOKUP('312'!$F$80,_312_Table2,MATCH(LEFT($B1543,1),_312_Table2_ColumnLookup,0),FALSE),
  IF(AND(VALUE(LEFT($A1543,3))=312,LEN($I1543)=4,$B1543="G"),VLOOKUP($I1543,_312_Table2,MATCH('312'!$N$16,_312_Table2_ColumnLookup,0),FALSE),
  IF(AND(VALUE(LEFT($A1543,3))=312,LEN($I1543)=4,$B1543="O"),VLOOKUP($I1543,_312_Table2,MATCH('312'!$V$16,_312_Table2_ColumnLookup,0),FALSE),
  IF(AND(VALUE(LEFT($A1543,3))=312,LEN($I1543)=4,$B1543="Q"),VLOOKUP($I1543,_312_Table2,MATCH('312'!$X$16,_312_Table2_ColumnLookup,0),FALSE),
  IF(AND(VALUE(LEFT($A1543,3))=312,LEN($I1543)=4),VLOOKUP($I1543,_312_Table2,MATCH(LEFT($B1543,1),_312_Table2_ColumnLookup,0),FALSE)
+N("312"),
  IF(VALUE(LEFT($A1543,3))=313,VLOOKUP(VALUE(MID($B1543,2,1)),_313_Table2,MATCH(MID($B1543,1,1),_313_Table2_ColumnLookup,0),FALSE)
+N("313"),
  IF(AND(VALUE(LEFT($A1543,3))=314,LEN($B1543)=3),VLOOKUP(VALUE(MID($B1543,2,2)),_314_Table2,MATCH(MID($B1543,1,1),_314_Table2_ColumnLookup,0),FALSE),
  IF(VALUE(LEFT($A1543,3))=314,VLOOKUP(VALUE(MID($B1543,2,1)),_314_Table2,MATCH(MID($B1543,1,1),_314_Table2_ColumnLookup,0),FALSE)
+N("314"),
""))))))))))))))))))))))))</f>
        <v>#N/A</v>
      </c>
      <c r="F1543" s="238" t="e">
        <f>IF(AND(VALUE(LEFT($A1543,3))=309,LEN($B1543)=3),VLOOKUP(VALUE(MID($B1543,2,2)),_309_Table3,MATCH(MID($B1543,1,1),_309_Table3_ColumnLookup,0),FALSE),
  IF($C1543="309 LCR SummaryA",OneYearSCR,IF($C1543="309 LCR SummaryB",UltimateSCR,IF(VALUE(LEFT($A1543,3))=309,VLOOKUP(VALUE(MID($B1543,2,1)),_309_Table3,MATCH(MID($B1543,1,1),_309_Table3_ColumnLookup,0),FALSE)
+N("309"),
  IF(VALUE(LEFT($A1543,3))=310,VLOOKUP(VALUE(MID($B1543,2,1)),_310_Table3,MATCH(MID($B1543,1,1),_310_Table3_ColumnLookup,0),FALSE)
+N("310"),
  IF(AND(VALUE(LEFT($A1543,3))=311,LEN($I1543)=4),VLOOKUP($I1543,_311_Table3,MATCH($B1543,_311_Table3_ColumnLookup,0),FALSE),
  IF(AND(VALUE(LEFT($A1543,3))=311,OR($B1543="I2",$B1543="J2",$B1543="K2",$B1543="L2")),VLOOKUP('311'!$G$58,_311_Table3,MATCH(MID($B1543,1,1),_311_Table3_ColumnLookup,0),FALSE),
  IF(AND(VALUE(LEFT($A1543,3))=311,RIGHT($B1543,5)="Total"),VLOOKUP('311'!$G$59,_311_Table3,MATCH(MID($B1543,1,1),_311_Table3_ColumnLookup,0),FALSE),
  IF(VALUE(LEFT($A1543,3))=311,VLOOKUP(VALUE(MID($B1543,2,1)),_311_Table3,MATCH(MID($B1543,1,1),_311_Table3_ColumnLookup,0),FALSE)
+N("311"),
  IF(AND(VALUE(LEFT($A1543,3))=312,LEFT($G1543,10)="Unincepted",$B1543="G "),VLOOKUP(" ULO",_312_Table3,MATCH('312'!$N$16,_312_Table3_ColumnLookup,0),FALSE),
  IF(AND(VALUE(LEFT($A1543,3))=312,LEFT($G1543,10)="Unincepted",$B1543="O "),VLOOKUP(" ULO",_312_Table3,MATCH('312'!$V$16,_312_Table3_ColumnLookup,0),FALSE),
  IF(AND(VALUE(LEFT($A1543,3))=312,LEFT($G1543,10)="Unincepted",$B1543="Q "),VLOOKUP(" ULO",_312_Table3,MATCH('312'!$X$16,_312_Table3_ColumnLookup,0),FALSE),
  IF(AND(VALUE(LEFT($A1543,3))=312,LEFT($G1543,10)="Unincepted"),VLOOKUP(" ULO",_312_Table3,MATCH(LEFT($B1543,1),_312_Table3_ColumnLookup,0),FALSE),
  IF(AND(VALUE(LEFT($A1543,3))=312,LEFT($G1543,5)="Total",$B1543="G "),VLOOKUP('312'!$F$80,_312_Table3,MATCH('312'!$N$16,_312_Table3_ColumnLookup,0),FALSE),
  IF(AND(VALUE(LEFT($A1543,3))=312,LEFT($G1543,5)="Total",$B1543="O "),VLOOKUP('312'!$F$80,_312_Table3,MATCH('312'!$V$16,_312_Table3_ColumnLookup,0),FALSE),
  IF(AND(VALUE(LEFT($A1543,3))=312,LEFT($G1543,5)="Total",$B1543="Q "),VLOOKUP('312'!$F$80,_312_Table3,MATCH('312'!$X$16,_312_Table3_ColumnLookup,0),FALSE),
  IF(AND(VALUE(LEFT($A1543,3))=312,LEFT($G1543,5)="Total"),VLOOKUP('312'!$F$80,_312_Table3,MATCH(LEFT($B1543,1),_312_Table3_ColumnLookup,0),FALSE),
  IF(AND(VALUE(LEFT($A1543,3))=312,LEN($I1543)=4,$B1543="G"),VLOOKUP($I1543,_312_Table3,MATCH('312'!$N$16,_312_Table3_ColumnLookup,0),FALSE),
  IF(AND(VALUE(LEFT($A1543,3))=312,LEN($I1543)=4,$B1543="O"),VLOOKUP($I1543,_312_Table3,MATCH('312'!$V$16,_312_Table3_ColumnLookup,0),FALSE),
  IF(AND(VALUE(LEFT($A1543,3))=312,LEN($I1543)=4,$B1543="Q"),VLOOKUP($I1543,_312_Table3,MATCH('312'!$X$16,_312_Table3_ColumnLookup,0),FALSE),
  IF(AND(VALUE(LEFT($A1543,3))=312,LEN($I1543)=4),VLOOKUP($I1543,_312_Table3,MATCH(LEFT($B1543,1),_312_Table3_ColumnLookup,0),FALSE)
+N("312"),
  IF(VALUE(LEFT($A1543,3))=313,VLOOKUP(VALUE(MID($B1543,2,1)),_313_Table3,MATCH(MID($B1543,1,1),_313_Table3_ColumnLookup,0),FALSE)
+N("313"),
  IF(AND(VALUE(LEFT($A1543,3))=314,LEN($B1543)=3),VLOOKUP(VALUE(MID($B1543,2,2)),_314_Table3,MATCH(MID($B1543,1,1),_314_Table3_ColumnLookup,0),FALSE),
  IF(VALUE(LEFT($A1543,3))=314,VLOOKUP(VALUE(MID($B1543,2,1)),_314_Table3,MATCH(MID($B1543,1,1),_314_Table3_ColumnLookup,0),FALSE)
+N("314"),
""))))))))))))))))))))))))</f>
        <v>#N/A</v>
      </c>
      <c r="H1543" s="321" t="str">
        <f>IFERROR(
IF(ISERROR($D1543)=FALSE,$D1543,IF(ISERROR($E1543)=FALSE,$E1543,IF(ISERROR($F1543)=FALSE,$F1543
+N("012 checkboxes"),
IF(
IF(OR(LEFT($A1543,9)="Syndicate",LEFT($A1543,12)="NewSyndicate"),VLOOKUP($A1543,'012'!$J:$ZW,MATCH("Link to button",'012'!$J$1:$ZW$1,0),0)
+N("309 checkbox"),
IF($C1543="309 LCR Summary0",VLOOKUP("Notes990",'309'!$P:$ZZ,MATCH("Link to button",'309'!$P$1:$ZZ$1,0),0)
+N("313 checkboxes"),
IF($C1543="313 Financial Information0LcmVsScr",IF($C1543="309 LCR Summary0",VLOOKUP("LcmVsScr",'309'!$N:$ZZ,MATCH("Link to button",'309'!$N$1:$ZZ$1,0),0),
IF($C1543="313 Financial Information0LcrDocAttached",IF($C1543="309 LCR Summary0",VLOOKUP("LcrDocAttached",'309'!$N:$ZZ,MATCH("Link to button",'309'!$N$1:$ZZ$1,0),
0)))))))=1,TRUE,FALSE)
))),"")</f>
        <v/>
      </c>
    </row>
    <row r="1544" spans="1:8">
      <c r="A1544" s="237" t="e">
        <f>VLOOKUP($G1544,CSVLookups!$B:$R,MATCH(A$1,CSVLookups!$B$1:$R$1,0),FALSE)</f>
        <v>#N/A</v>
      </c>
      <c r="B1544" s="237" t="e">
        <f>VLOOKUP($G1544,CSVLookups!$B:$R,MATCH(B$1,CSVLookups!$B$1:$R$1,0),FALSE)</f>
        <v>#N/A</v>
      </c>
      <c r="C1544" s="238" t="e">
        <f t="shared" si="24"/>
        <v>#N/A</v>
      </c>
      <c r="D1544" s="238" t="e">
        <f>IF(AND(VALUE(LEFT($A1544,3))=309,LEN($B1544)=3),VLOOKUP(VALUE(MID($B1544,2,2)),_309_Table1,MATCH(MID($B1544,1,1),_309_Table1_ColumnLookup,0),FALSE),
  IF($C1544="309 LCR SummaryA",OneYearSCR,IF($C1544="309 LCR SummaryB",UltimateSCR,IF(VALUE(LEFT($A1544,3))=309,VLOOKUP(VALUE(MID($B1544,2,1)),_309_Table1,MATCH(MID($B1544,1,1),_309_Table1_ColumnLookup,0),FALSE)
+N("309"),
  IF(VALUE(LEFT($A1544,3))=310,VLOOKUP(VALUE(MID($B1544,2,1)),_310_Table1,MATCH(MID($B1544,1,1),_310_Table1_ColumnLookup,0),FALSE)
+N("310"),
  IF(AND(VALUE(LEFT($A1544,3))=311,LEN($I1544)=4),VLOOKUP($I1544,_311_Table1,MATCH($B1544,_311_Table1_ColumnLookup,0),FALSE),
  IF(AND(VALUE(LEFT($A1544,3))=311,OR($B1544="I2",$B1544="J2",$B1544="K2",$B1544="L2")),VLOOKUP('311'!$G$58,_311_Table1,MATCH(MID($B1544,1,1),_311_Table1_ColumnLookup,0),FALSE),
  IF(AND(VALUE(LEFT($A1544,3))=311,RIGHT($B1544,5)="Total"),VLOOKUP('311'!$G$59,_311_Table1,MATCH(MID($B1544,1,1),_311_Table1_ColumnLookup,0),FALSE),
  IF(VALUE(LEFT($A1544,3))=311,VLOOKUP(VALUE(MID($B1544,2,1)),_311_Table1,MATCH(MID($B1544,1,1),_311_Table1_ColumnLookup,0),FALSE)
+N("311"),
  IF(AND(VALUE(LEFT($A1544,3))=312,LEFT($G1544,10)="Unincepted",$B1544="G "),VLOOKUP(" ULO",_312_Table1,MATCH('312'!$N$16,_312_Table1_ColumnLookup,0),FALSE),
  IF(AND(VALUE(LEFT($A1544,3))=312,LEFT($G1544,10)="Unincepted",$B1544="O "),VLOOKUP(" ULO",_312_Table1,MATCH('312'!$V$16,_312_Table1_ColumnLookup,0),FALSE),
  IF(AND(VALUE(LEFT($A1544,3))=312,LEFT($G1544,10)="Unincepted",$B1544="Q "),VLOOKUP(" ULO",_312_Table1,MATCH('312'!$X$16,_312_Table1_ColumnLookup,0),FALSE),
  IF(AND(VALUE(LEFT($A1544,3))=312,LEFT($G1544,10)="Unincepted"),VLOOKUP(" ULO",_312_Table1,MATCH(LEFT($B1544,1),_312_Table1_ColumnLookup,0),FALSE),
  IF(AND(VALUE(LEFT($A1544,3))=312,LEFT($G1544,5)="Total",$B1544="G "),VLOOKUP('312'!$F$80,_312_Table1,MATCH('312'!$N$16,_312_Table1_ColumnLookup,0),FALSE),
  IF(AND(VALUE(LEFT($A1544,3))=312,LEFT($G1544,5)="Total",$B1544="O "),VLOOKUP('312'!$F$80,_312_Table1,MATCH('312'!$V$16,_312_Table1_ColumnLookup,0),FALSE),
  IF(AND(VALUE(LEFT($A1544,3))=312,LEFT($G1544,5)="Total",$B1544="Q "),VLOOKUP('312'!$F$80,_312_Table1,MATCH('312'!$X$16,_312_Table1_ColumnLookup,0),FALSE),
  IF(AND(VALUE(LEFT($A1544,3))=312,LEFT($G1544,5)="Total"),VLOOKUP('312'!$F$80,_312_Table1,MATCH(LEFT($B1544,1),_312_Table1_ColumnLookup,0),FALSE),
  IF(AND(VALUE(LEFT($A1544,3))=312,LEN($I1544)=4,$B1544="G"),VLOOKUP($I1544,_312_Table1,MATCH('312'!$N$16,_312_Table1_ColumnLookup,0),FALSE),
  IF(AND(VALUE(LEFT($A1544,3))=312,LEN($I1544)=4,$B1544="O"),VLOOKUP($I1544,_312_Table1,MATCH('312'!$V$16,_312_Table1_ColumnLookup,0),FALSE),
  IF(AND(VALUE(LEFT($A1544,3))=312,LEN($I1544)=4,$B1544="Q"),VLOOKUP($I1544,_312_Table1,MATCH('312'!$X$16,_312_Table1_ColumnLookup,0),FALSE),
  IF(AND(VALUE(LEFT($A1544,3))=312,LEN($I1544)=4),VLOOKUP($I1544,_312_Table1,MATCH(LEFT($B1544,1),_312_Table1_ColumnLookup,0),FALSE)
+N("312"),
  IF(VALUE(LEFT($A1544,3))=313,VLOOKUP(VALUE(MID($B1544,2,1)),_313_Table1,MATCH(MID($B1544,1,1),_313_Table1_ColumnLookup,0),FALSE)
+N("313"),
  IF(AND(VALUE(LEFT($A1544,3))=314,LEN($B1544)=3),VLOOKUP(VALUE(MID($B1544,2,2)),_314_Table1,MATCH(MID($B1544,1,1),_314_Table1_ColumnLookup,0),FALSE),
  IF(VALUE(LEFT($A1544,3))=314,VLOOKUP(VALUE(MID($B1544,2,1)),_314_Table1,MATCH(MID($B1544,1,1),_314_Table1_ColumnLookup,0),FALSE)
+N("314"),
""))))))))))))))))))))))))</f>
        <v>#N/A</v>
      </c>
      <c r="E1544" s="238" t="e">
        <f>IF(AND(VALUE(LEFT($A1544,3))=309,LEN($B1544)=3),VLOOKUP(VALUE(MID($B1544,2,2)),_309_Table2,MATCH(MID($B1544,1,1),_309_Table2_ColumnLookup,0),FALSE),
  IF($C1544="309 LCR SummaryA",OneYearSCR,IF($C1544="309 LCR SummaryB",UltimateSCR,IF(VALUE(LEFT($A1544,3))=309,VLOOKUP(VALUE(MID($B1544,2,1)),_309_Table2,MATCH(MID($B1544,1,1),_309_Table2_ColumnLookup,0),FALSE)
+N("309"),
  IF(VALUE(LEFT($A1544,3))=310,VLOOKUP(VALUE(MID($B1544,2,1)),_310_Table2,MATCH(MID($B1544,1,1),_310_Table2_ColumnLookup,0),FALSE)
+N("310"),
  IF(AND(VALUE(LEFT($A1544,3))=311,LEN($I1544)=4),VLOOKUP($I1544,_311_Table2,MATCH($B1544,_311_Table2_ColumnLookup,0),FALSE),
  IF(AND(VALUE(LEFT($A1544,3))=311,OR($B1544="I2",$B1544="J2",$B1544="K2",$B1544="L2")),VLOOKUP('311'!$G$58,_311_Table2,MATCH(MID($B1544,1,1),_311_Table2_ColumnLookup,0),FALSE),
  IF(AND(VALUE(LEFT($A1544,3))=311,RIGHT($B1544,5)="Total"),VLOOKUP('311'!$G$59,_311_Table2,MATCH(MID($B1544,1,1),_311_Table2_ColumnLookup,0),FALSE),
  IF(VALUE(LEFT($A1544,3))=311,VLOOKUP(VALUE(MID($B1544,2,1)),_311_Table2,MATCH(MID($B1544,1,1),_311_Table2_ColumnLookup,0),FALSE)
+N("311"),
  IF(AND(VALUE(LEFT($A1544,3))=312,LEFT($G1544,10)="Unincepted",$B1544="G "),VLOOKUP(" ULO",_312_Table2,MATCH('312'!$N$16,_312_Table2_ColumnLookup,0),FALSE),
  IF(AND(VALUE(LEFT($A1544,3))=312,LEFT($G1544,10)="Unincepted",$B1544="O "),VLOOKUP(" ULO",_312_Table2,MATCH('312'!$V$16,_312_Table2_ColumnLookup,0),FALSE),
  IF(AND(VALUE(LEFT($A1544,3))=312,LEFT($G1544,10)="Unincepted",$B1544="Q "),VLOOKUP(" ULO",_312_Table2,MATCH('312'!$X$16,_312_Table2_ColumnLookup,0),FALSE),
  IF(AND(VALUE(LEFT($A1544,3))=312,LEFT($G1544,10)="Unincepted"),VLOOKUP(" ULO",_312_Table2,MATCH(LEFT($B1544,1),_312_Table2_ColumnLookup,0),FALSE),
  IF(AND(VALUE(LEFT($A1544,3))=312,LEFT($G1544,5)="Total",$B1544="G "),VLOOKUP('312'!$F$80,_312_Table2,MATCH('312'!$N$16,_312_Table2_ColumnLookup,0),FALSE),
  IF(AND(VALUE(LEFT($A1544,3))=312,LEFT($G1544,5)="Total",$B1544="O "),VLOOKUP('312'!$F$80,_312_Table2,MATCH('312'!$V$16,_312_Table2_ColumnLookup,0),FALSE),
  IF(AND(VALUE(LEFT($A1544,3))=312,LEFT($G1544,5)="Total",$B1544="Q "),VLOOKUP('312'!$F$80,_312_Table2,MATCH('312'!$X$16,_312_Table2_ColumnLookup,0),FALSE),
  IF(AND(VALUE(LEFT($A1544,3))=312,LEFT($G1544,5)="Total"),VLOOKUP('312'!$F$80,_312_Table2,MATCH(LEFT($B1544,1),_312_Table2_ColumnLookup,0),FALSE),
  IF(AND(VALUE(LEFT($A1544,3))=312,LEN($I1544)=4,$B1544="G"),VLOOKUP($I1544,_312_Table2,MATCH('312'!$N$16,_312_Table2_ColumnLookup,0),FALSE),
  IF(AND(VALUE(LEFT($A1544,3))=312,LEN($I1544)=4,$B1544="O"),VLOOKUP($I1544,_312_Table2,MATCH('312'!$V$16,_312_Table2_ColumnLookup,0),FALSE),
  IF(AND(VALUE(LEFT($A1544,3))=312,LEN($I1544)=4,$B1544="Q"),VLOOKUP($I1544,_312_Table2,MATCH('312'!$X$16,_312_Table2_ColumnLookup,0),FALSE),
  IF(AND(VALUE(LEFT($A1544,3))=312,LEN($I1544)=4),VLOOKUP($I1544,_312_Table2,MATCH(LEFT($B1544,1),_312_Table2_ColumnLookup,0),FALSE)
+N("312"),
  IF(VALUE(LEFT($A1544,3))=313,VLOOKUP(VALUE(MID($B1544,2,1)),_313_Table2,MATCH(MID($B1544,1,1),_313_Table2_ColumnLookup,0),FALSE)
+N("313"),
  IF(AND(VALUE(LEFT($A1544,3))=314,LEN($B1544)=3),VLOOKUP(VALUE(MID($B1544,2,2)),_314_Table2,MATCH(MID($B1544,1,1),_314_Table2_ColumnLookup,0),FALSE),
  IF(VALUE(LEFT($A1544,3))=314,VLOOKUP(VALUE(MID($B1544,2,1)),_314_Table2,MATCH(MID($B1544,1,1),_314_Table2_ColumnLookup,0),FALSE)
+N("314"),
""))))))))))))))))))))))))</f>
        <v>#N/A</v>
      </c>
      <c r="F1544" s="238" t="e">
        <f>IF(AND(VALUE(LEFT($A1544,3))=309,LEN($B1544)=3),VLOOKUP(VALUE(MID($B1544,2,2)),_309_Table3,MATCH(MID($B1544,1,1),_309_Table3_ColumnLookup,0),FALSE),
  IF($C1544="309 LCR SummaryA",OneYearSCR,IF($C1544="309 LCR SummaryB",UltimateSCR,IF(VALUE(LEFT($A1544,3))=309,VLOOKUP(VALUE(MID($B1544,2,1)),_309_Table3,MATCH(MID($B1544,1,1),_309_Table3_ColumnLookup,0),FALSE)
+N("309"),
  IF(VALUE(LEFT($A1544,3))=310,VLOOKUP(VALUE(MID($B1544,2,1)),_310_Table3,MATCH(MID($B1544,1,1),_310_Table3_ColumnLookup,0),FALSE)
+N("310"),
  IF(AND(VALUE(LEFT($A1544,3))=311,LEN($I1544)=4),VLOOKUP($I1544,_311_Table3,MATCH($B1544,_311_Table3_ColumnLookup,0),FALSE),
  IF(AND(VALUE(LEFT($A1544,3))=311,OR($B1544="I2",$B1544="J2",$B1544="K2",$B1544="L2")),VLOOKUP('311'!$G$58,_311_Table3,MATCH(MID($B1544,1,1),_311_Table3_ColumnLookup,0),FALSE),
  IF(AND(VALUE(LEFT($A1544,3))=311,RIGHT($B1544,5)="Total"),VLOOKUP('311'!$G$59,_311_Table3,MATCH(MID($B1544,1,1),_311_Table3_ColumnLookup,0),FALSE),
  IF(VALUE(LEFT($A1544,3))=311,VLOOKUP(VALUE(MID($B1544,2,1)),_311_Table3,MATCH(MID($B1544,1,1),_311_Table3_ColumnLookup,0),FALSE)
+N("311"),
  IF(AND(VALUE(LEFT($A1544,3))=312,LEFT($G1544,10)="Unincepted",$B1544="G "),VLOOKUP(" ULO",_312_Table3,MATCH('312'!$N$16,_312_Table3_ColumnLookup,0),FALSE),
  IF(AND(VALUE(LEFT($A1544,3))=312,LEFT($G1544,10)="Unincepted",$B1544="O "),VLOOKUP(" ULO",_312_Table3,MATCH('312'!$V$16,_312_Table3_ColumnLookup,0),FALSE),
  IF(AND(VALUE(LEFT($A1544,3))=312,LEFT($G1544,10)="Unincepted",$B1544="Q "),VLOOKUP(" ULO",_312_Table3,MATCH('312'!$X$16,_312_Table3_ColumnLookup,0),FALSE),
  IF(AND(VALUE(LEFT($A1544,3))=312,LEFT($G1544,10)="Unincepted"),VLOOKUP(" ULO",_312_Table3,MATCH(LEFT($B1544,1),_312_Table3_ColumnLookup,0),FALSE),
  IF(AND(VALUE(LEFT($A1544,3))=312,LEFT($G1544,5)="Total",$B1544="G "),VLOOKUP('312'!$F$80,_312_Table3,MATCH('312'!$N$16,_312_Table3_ColumnLookup,0),FALSE),
  IF(AND(VALUE(LEFT($A1544,3))=312,LEFT($G1544,5)="Total",$B1544="O "),VLOOKUP('312'!$F$80,_312_Table3,MATCH('312'!$V$16,_312_Table3_ColumnLookup,0),FALSE),
  IF(AND(VALUE(LEFT($A1544,3))=312,LEFT($G1544,5)="Total",$B1544="Q "),VLOOKUP('312'!$F$80,_312_Table3,MATCH('312'!$X$16,_312_Table3_ColumnLookup,0),FALSE),
  IF(AND(VALUE(LEFT($A1544,3))=312,LEFT($G1544,5)="Total"),VLOOKUP('312'!$F$80,_312_Table3,MATCH(LEFT($B1544,1),_312_Table3_ColumnLookup,0),FALSE),
  IF(AND(VALUE(LEFT($A1544,3))=312,LEN($I1544)=4,$B1544="G"),VLOOKUP($I1544,_312_Table3,MATCH('312'!$N$16,_312_Table3_ColumnLookup,0),FALSE),
  IF(AND(VALUE(LEFT($A1544,3))=312,LEN($I1544)=4,$B1544="O"),VLOOKUP($I1544,_312_Table3,MATCH('312'!$V$16,_312_Table3_ColumnLookup,0),FALSE),
  IF(AND(VALUE(LEFT($A1544,3))=312,LEN($I1544)=4,$B1544="Q"),VLOOKUP($I1544,_312_Table3,MATCH('312'!$X$16,_312_Table3_ColumnLookup,0),FALSE),
  IF(AND(VALUE(LEFT($A1544,3))=312,LEN($I1544)=4),VLOOKUP($I1544,_312_Table3,MATCH(LEFT($B1544,1),_312_Table3_ColumnLookup,0),FALSE)
+N("312"),
  IF(VALUE(LEFT($A1544,3))=313,VLOOKUP(VALUE(MID($B1544,2,1)),_313_Table3,MATCH(MID($B1544,1,1),_313_Table3_ColumnLookup,0),FALSE)
+N("313"),
  IF(AND(VALUE(LEFT($A1544,3))=314,LEN($B1544)=3),VLOOKUP(VALUE(MID($B1544,2,2)),_314_Table3,MATCH(MID($B1544,1,1),_314_Table3_ColumnLookup,0),FALSE),
  IF(VALUE(LEFT($A1544,3))=314,VLOOKUP(VALUE(MID($B1544,2,1)),_314_Table3,MATCH(MID($B1544,1,1),_314_Table3_ColumnLookup,0),FALSE)
+N("314"),
""))))))))))))))))))))))))</f>
        <v>#N/A</v>
      </c>
      <c r="H1544" s="321" t="str">
        <f>IFERROR(
IF(ISERROR($D1544)=FALSE,$D1544,IF(ISERROR($E1544)=FALSE,$E1544,IF(ISERROR($F1544)=FALSE,$F1544
+N("012 checkboxes"),
IF(
IF(OR(LEFT($A1544,9)="Syndicate",LEFT($A1544,12)="NewSyndicate"),VLOOKUP($A1544,'012'!$J:$ZW,MATCH("Link to button",'012'!$J$1:$ZW$1,0),0)
+N("309 checkbox"),
IF($C1544="309 LCR Summary0",VLOOKUP("Notes990",'309'!$P:$ZZ,MATCH("Link to button",'309'!$P$1:$ZZ$1,0),0)
+N("313 checkboxes"),
IF($C1544="313 Financial Information0LcmVsScr",IF($C1544="309 LCR Summary0",VLOOKUP("LcmVsScr",'309'!$N:$ZZ,MATCH("Link to button",'309'!$N$1:$ZZ$1,0),0),
IF($C1544="313 Financial Information0LcrDocAttached",IF($C1544="309 LCR Summary0",VLOOKUP("LcrDocAttached",'309'!$N:$ZZ,MATCH("Link to button",'309'!$N$1:$ZZ$1,0),
0)))))))=1,TRUE,FALSE)
))),"")</f>
        <v/>
      </c>
    </row>
    <row r="1545" spans="1:8">
      <c r="A1545" s="237" t="e">
        <f>VLOOKUP($G1545,CSVLookups!$B:$R,MATCH(A$1,CSVLookups!$B$1:$R$1,0),FALSE)</f>
        <v>#N/A</v>
      </c>
      <c r="B1545" s="237" t="e">
        <f>VLOOKUP($G1545,CSVLookups!$B:$R,MATCH(B$1,CSVLookups!$B$1:$R$1,0),FALSE)</f>
        <v>#N/A</v>
      </c>
      <c r="C1545" s="238" t="e">
        <f t="shared" si="24"/>
        <v>#N/A</v>
      </c>
      <c r="D1545" s="238" t="e">
        <f>IF(AND(VALUE(LEFT($A1545,3))=309,LEN($B1545)=3),VLOOKUP(VALUE(MID($B1545,2,2)),_309_Table1,MATCH(MID($B1545,1,1),_309_Table1_ColumnLookup,0),FALSE),
  IF($C1545="309 LCR SummaryA",OneYearSCR,IF($C1545="309 LCR SummaryB",UltimateSCR,IF(VALUE(LEFT($A1545,3))=309,VLOOKUP(VALUE(MID($B1545,2,1)),_309_Table1,MATCH(MID($B1545,1,1),_309_Table1_ColumnLookup,0),FALSE)
+N("309"),
  IF(VALUE(LEFT($A1545,3))=310,VLOOKUP(VALUE(MID($B1545,2,1)),_310_Table1,MATCH(MID($B1545,1,1),_310_Table1_ColumnLookup,0),FALSE)
+N("310"),
  IF(AND(VALUE(LEFT($A1545,3))=311,LEN($I1545)=4),VLOOKUP($I1545,_311_Table1,MATCH($B1545,_311_Table1_ColumnLookup,0),FALSE),
  IF(AND(VALUE(LEFT($A1545,3))=311,OR($B1545="I2",$B1545="J2",$B1545="K2",$B1545="L2")),VLOOKUP('311'!$G$58,_311_Table1,MATCH(MID($B1545,1,1),_311_Table1_ColumnLookup,0),FALSE),
  IF(AND(VALUE(LEFT($A1545,3))=311,RIGHT($B1545,5)="Total"),VLOOKUP('311'!$G$59,_311_Table1,MATCH(MID($B1545,1,1),_311_Table1_ColumnLookup,0),FALSE),
  IF(VALUE(LEFT($A1545,3))=311,VLOOKUP(VALUE(MID($B1545,2,1)),_311_Table1,MATCH(MID($B1545,1,1),_311_Table1_ColumnLookup,0),FALSE)
+N("311"),
  IF(AND(VALUE(LEFT($A1545,3))=312,LEFT($G1545,10)="Unincepted",$B1545="G "),VLOOKUP(" ULO",_312_Table1,MATCH('312'!$N$16,_312_Table1_ColumnLookup,0),FALSE),
  IF(AND(VALUE(LEFT($A1545,3))=312,LEFT($G1545,10)="Unincepted",$B1545="O "),VLOOKUP(" ULO",_312_Table1,MATCH('312'!$V$16,_312_Table1_ColumnLookup,0),FALSE),
  IF(AND(VALUE(LEFT($A1545,3))=312,LEFT($G1545,10)="Unincepted",$B1545="Q "),VLOOKUP(" ULO",_312_Table1,MATCH('312'!$X$16,_312_Table1_ColumnLookup,0),FALSE),
  IF(AND(VALUE(LEFT($A1545,3))=312,LEFT($G1545,10)="Unincepted"),VLOOKUP(" ULO",_312_Table1,MATCH(LEFT($B1545,1),_312_Table1_ColumnLookup,0),FALSE),
  IF(AND(VALUE(LEFT($A1545,3))=312,LEFT($G1545,5)="Total",$B1545="G "),VLOOKUP('312'!$F$80,_312_Table1,MATCH('312'!$N$16,_312_Table1_ColumnLookup,0),FALSE),
  IF(AND(VALUE(LEFT($A1545,3))=312,LEFT($G1545,5)="Total",$B1545="O "),VLOOKUP('312'!$F$80,_312_Table1,MATCH('312'!$V$16,_312_Table1_ColumnLookup,0),FALSE),
  IF(AND(VALUE(LEFT($A1545,3))=312,LEFT($G1545,5)="Total",$B1545="Q "),VLOOKUP('312'!$F$80,_312_Table1,MATCH('312'!$X$16,_312_Table1_ColumnLookup,0),FALSE),
  IF(AND(VALUE(LEFT($A1545,3))=312,LEFT($G1545,5)="Total"),VLOOKUP('312'!$F$80,_312_Table1,MATCH(LEFT($B1545,1),_312_Table1_ColumnLookup,0),FALSE),
  IF(AND(VALUE(LEFT($A1545,3))=312,LEN($I1545)=4,$B1545="G"),VLOOKUP($I1545,_312_Table1,MATCH('312'!$N$16,_312_Table1_ColumnLookup,0),FALSE),
  IF(AND(VALUE(LEFT($A1545,3))=312,LEN($I1545)=4,$B1545="O"),VLOOKUP($I1545,_312_Table1,MATCH('312'!$V$16,_312_Table1_ColumnLookup,0),FALSE),
  IF(AND(VALUE(LEFT($A1545,3))=312,LEN($I1545)=4,$B1545="Q"),VLOOKUP($I1545,_312_Table1,MATCH('312'!$X$16,_312_Table1_ColumnLookup,0),FALSE),
  IF(AND(VALUE(LEFT($A1545,3))=312,LEN($I1545)=4),VLOOKUP($I1545,_312_Table1,MATCH(LEFT($B1545,1),_312_Table1_ColumnLookup,0),FALSE)
+N("312"),
  IF(VALUE(LEFT($A1545,3))=313,VLOOKUP(VALUE(MID($B1545,2,1)),_313_Table1,MATCH(MID($B1545,1,1),_313_Table1_ColumnLookup,0),FALSE)
+N("313"),
  IF(AND(VALUE(LEFT($A1545,3))=314,LEN($B1545)=3),VLOOKUP(VALUE(MID($B1545,2,2)),_314_Table1,MATCH(MID($B1545,1,1),_314_Table1_ColumnLookup,0),FALSE),
  IF(VALUE(LEFT($A1545,3))=314,VLOOKUP(VALUE(MID($B1545,2,1)),_314_Table1,MATCH(MID($B1545,1,1),_314_Table1_ColumnLookup,0),FALSE)
+N("314"),
""))))))))))))))))))))))))</f>
        <v>#N/A</v>
      </c>
      <c r="E1545" s="238" t="e">
        <f>IF(AND(VALUE(LEFT($A1545,3))=309,LEN($B1545)=3),VLOOKUP(VALUE(MID($B1545,2,2)),_309_Table2,MATCH(MID($B1545,1,1),_309_Table2_ColumnLookup,0),FALSE),
  IF($C1545="309 LCR SummaryA",OneYearSCR,IF($C1545="309 LCR SummaryB",UltimateSCR,IF(VALUE(LEFT($A1545,3))=309,VLOOKUP(VALUE(MID($B1545,2,1)),_309_Table2,MATCH(MID($B1545,1,1),_309_Table2_ColumnLookup,0),FALSE)
+N("309"),
  IF(VALUE(LEFT($A1545,3))=310,VLOOKUP(VALUE(MID($B1545,2,1)),_310_Table2,MATCH(MID($B1545,1,1),_310_Table2_ColumnLookup,0),FALSE)
+N("310"),
  IF(AND(VALUE(LEFT($A1545,3))=311,LEN($I1545)=4),VLOOKUP($I1545,_311_Table2,MATCH($B1545,_311_Table2_ColumnLookup,0),FALSE),
  IF(AND(VALUE(LEFT($A1545,3))=311,OR($B1545="I2",$B1545="J2",$B1545="K2",$B1545="L2")),VLOOKUP('311'!$G$58,_311_Table2,MATCH(MID($B1545,1,1),_311_Table2_ColumnLookup,0),FALSE),
  IF(AND(VALUE(LEFT($A1545,3))=311,RIGHT($B1545,5)="Total"),VLOOKUP('311'!$G$59,_311_Table2,MATCH(MID($B1545,1,1),_311_Table2_ColumnLookup,0),FALSE),
  IF(VALUE(LEFT($A1545,3))=311,VLOOKUP(VALUE(MID($B1545,2,1)),_311_Table2,MATCH(MID($B1545,1,1),_311_Table2_ColumnLookup,0),FALSE)
+N("311"),
  IF(AND(VALUE(LEFT($A1545,3))=312,LEFT($G1545,10)="Unincepted",$B1545="G "),VLOOKUP(" ULO",_312_Table2,MATCH('312'!$N$16,_312_Table2_ColumnLookup,0),FALSE),
  IF(AND(VALUE(LEFT($A1545,3))=312,LEFT($G1545,10)="Unincepted",$B1545="O "),VLOOKUP(" ULO",_312_Table2,MATCH('312'!$V$16,_312_Table2_ColumnLookup,0),FALSE),
  IF(AND(VALUE(LEFT($A1545,3))=312,LEFT($G1545,10)="Unincepted",$B1545="Q "),VLOOKUP(" ULO",_312_Table2,MATCH('312'!$X$16,_312_Table2_ColumnLookup,0),FALSE),
  IF(AND(VALUE(LEFT($A1545,3))=312,LEFT($G1545,10)="Unincepted"),VLOOKUP(" ULO",_312_Table2,MATCH(LEFT($B1545,1),_312_Table2_ColumnLookup,0),FALSE),
  IF(AND(VALUE(LEFT($A1545,3))=312,LEFT($G1545,5)="Total",$B1545="G "),VLOOKUP('312'!$F$80,_312_Table2,MATCH('312'!$N$16,_312_Table2_ColumnLookup,0),FALSE),
  IF(AND(VALUE(LEFT($A1545,3))=312,LEFT($G1545,5)="Total",$B1545="O "),VLOOKUP('312'!$F$80,_312_Table2,MATCH('312'!$V$16,_312_Table2_ColumnLookup,0),FALSE),
  IF(AND(VALUE(LEFT($A1545,3))=312,LEFT($G1545,5)="Total",$B1545="Q "),VLOOKUP('312'!$F$80,_312_Table2,MATCH('312'!$X$16,_312_Table2_ColumnLookup,0),FALSE),
  IF(AND(VALUE(LEFT($A1545,3))=312,LEFT($G1545,5)="Total"),VLOOKUP('312'!$F$80,_312_Table2,MATCH(LEFT($B1545,1),_312_Table2_ColumnLookup,0),FALSE),
  IF(AND(VALUE(LEFT($A1545,3))=312,LEN($I1545)=4,$B1545="G"),VLOOKUP($I1545,_312_Table2,MATCH('312'!$N$16,_312_Table2_ColumnLookup,0),FALSE),
  IF(AND(VALUE(LEFT($A1545,3))=312,LEN($I1545)=4,$B1545="O"),VLOOKUP($I1545,_312_Table2,MATCH('312'!$V$16,_312_Table2_ColumnLookup,0),FALSE),
  IF(AND(VALUE(LEFT($A1545,3))=312,LEN($I1545)=4,$B1545="Q"),VLOOKUP($I1545,_312_Table2,MATCH('312'!$X$16,_312_Table2_ColumnLookup,0),FALSE),
  IF(AND(VALUE(LEFT($A1545,3))=312,LEN($I1545)=4),VLOOKUP($I1545,_312_Table2,MATCH(LEFT($B1545,1),_312_Table2_ColumnLookup,0),FALSE)
+N("312"),
  IF(VALUE(LEFT($A1545,3))=313,VLOOKUP(VALUE(MID($B1545,2,1)),_313_Table2,MATCH(MID($B1545,1,1),_313_Table2_ColumnLookup,0),FALSE)
+N("313"),
  IF(AND(VALUE(LEFT($A1545,3))=314,LEN($B1545)=3),VLOOKUP(VALUE(MID($B1545,2,2)),_314_Table2,MATCH(MID($B1545,1,1),_314_Table2_ColumnLookup,0),FALSE),
  IF(VALUE(LEFT($A1545,3))=314,VLOOKUP(VALUE(MID($B1545,2,1)),_314_Table2,MATCH(MID($B1545,1,1),_314_Table2_ColumnLookup,0),FALSE)
+N("314"),
""))))))))))))))))))))))))</f>
        <v>#N/A</v>
      </c>
      <c r="F1545" s="238" t="e">
        <f>IF(AND(VALUE(LEFT($A1545,3))=309,LEN($B1545)=3),VLOOKUP(VALUE(MID($B1545,2,2)),_309_Table3,MATCH(MID($B1545,1,1),_309_Table3_ColumnLookup,0),FALSE),
  IF($C1545="309 LCR SummaryA",OneYearSCR,IF($C1545="309 LCR SummaryB",UltimateSCR,IF(VALUE(LEFT($A1545,3))=309,VLOOKUP(VALUE(MID($B1545,2,1)),_309_Table3,MATCH(MID($B1545,1,1),_309_Table3_ColumnLookup,0),FALSE)
+N("309"),
  IF(VALUE(LEFT($A1545,3))=310,VLOOKUP(VALUE(MID($B1545,2,1)),_310_Table3,MATCH(MID($B1545,1,1),_310_Table3_ColumnLookup,0),FALSE)
+N("310"),
  IF(AND(VALUE(LEFT($A1545,3))=311,LEN($I1545)=4),VLOOKUP($I1545,_311_Table3,MATCH($B1545,_311_Table3_ColumnLookup,0),FALSE),
  IF(AND(VALUE(LEFT($A1545,3))=311,OR($B1545="I2",$B1545="J2",$B1545="K2",$B1545="L2")),VLOOKUP('311'!$G$58,_311_Table3,MATCH(MID($B1545,1,1),_311_Table3_ColumnLookup,0),FALSE),
  IF(AND(VALUE(LEFT($A1545,3))=311,RIGHT($B1545,5)="Total"),VLOOKUP('311'!$G$59,_311_Table3,MATCH(MID($B1545,1,1),_311_Table3_ColumnLookup,0),FALSE),
  IF(VALUE(LEFT($A1545,3))=311,VLOOKUP(VALUE(MID($B1545,2,1)),_311_Table3,MATCH(MID($B1545,1,1),_311_Table3_ColumnLookup,0),FALSE)
+N("311"),
  IF(AND(VALUE(LEFT($A1545,3))=312,LEFT($G1545,10)="Unincepted",$B1545="G "),VLOOKUP(" ULO",_312_Table3,MATCH('312'!$N$16,_312_Table3_ColumnLookup,0),FALSE),
  IF(AND(VALUE(LEFT($A1545,3))=312,LEFT($G1545,10)="Unincepted",$B1545="O "),VLOOKUP(" ULO",_312_Table3,MATCH('312'!$V$16,_312_Table3_ColumnLookup,0),FALSE),
  IF(AND(VALUE(LEFT($A1545,3))=312,LEFT($G1545,10)="Unincepted",$B1545="Q "),VLOOKUP(" ULO",_312_Table3,MATCH('312'!$X$16,_312_Table3_ColumnLookup,0),FALSE),
  IF(AND(VALUE(LEFT($A1545,3))=312,LEFT($G1545,10)="Unincepted"),VLOOKUP(" ULO",_312_Table3,MATCH(LEFT($B1545,1),_312_Table3_ColumnLookup,0),FALSE),
  IF(AND(VALUE(LEFT($A1545,3))=312,LEFT($G1545,5)="Total",$B1545="G "),VLOOKUP('312'!$F$80,_312_Table3,MATCH('312'!$N$16,_312_Table3_ColumnLookup,0),FALSE),
  IF(AND(VALUE(LEFT($A1545,3))=312,LEFT($G1545,5)="Total",$B1545="O "),VLOOKUP('312'!$F$80,_312_Table3,MATCH('312'!$V$16,_312_Table3_ColumnLookup,0),FALSE),
  IF(AND(VALUE(LEFT($A1545,3))=312,LEFT($G1545,5)="Total",$B1545="Q "),VLOOKUP('312'!$F$80,_312_Table3,MATCH('312'!$X$16,_312_Table3_ColumnLookup,0),FALSE),
  IF(AND(VALUE(LEFT($A1545,3))=312,LEFT($G1545,5)="Total"),VLOOKUP('312'!$F$80,_312_Table3,MATCH(LEFT($B1545,1),_312_Table3_ColumnLookup,0),FALSE),
  IF(AND(VALUE(LEFT($A1545,3))=312,LEN($I1545)=4,$B1545="G"),VLOOKUP($I1545,_312_Table3,MATCH('312'!$N$16,_312_Table3_ColumnLookup,0),FALSE),
  IF(AND(VALUE(LEFT($A1545,3))=312,LEN($I1545)=4,$B1545="O"),VLOOKUP($I1545,_312_Table3,MATCH('312'!$V$16,_312_Table3_ColumnLookup,0),FALSE),
  IF(AND(VALUE(LEFT($A1545,3))=312,LEN($I1545)=4,$B1545="Q"),VLOOKUP($I1545,_312_Table3,MATCH('312'!$X$16,_312_Table3_ColumnLookup,0),FALSE),
  IF(AND(VALUE(LEFT($A1545,3))=312,LEN($I1545)=4),VLOOKUP($I1545,_312_Table3,MATCH(LEFT($B1545,1),_312_Table3_ColumnLookup,0),FALSE)
+N("312"),
  IF(VALUE(LEFT($A1545,3))=313,VLOOKUP(VALUE(MID($B1545,2,1)),_313_Table3,MATCH(MID($B1545,1,1),_313_Table3_ColumnLookup,0),FALSE)
+N("313"),
  IF(AND(VALUE(LEFT($A1545,3))=314,LEN($B1545)=3),VLOOKUP(VALUE(MID($B1545,2,2)),_314_Table3,MATCH(MID($B1545,1,1),_314_Table3_ColumnLookup,0),FALSE),
  IF(VALUE(LEFT($A1545,3))=314,VLOOKUP(VALUE(MID($B1545,2,1)),_314_Table3,MATCH(MID($B1545,1,1),_314_Table3_ColumnLookup,0),FALSE)
+N("314"),
""))))))))))))))))))))))))</f>
        <v>#N/A</v>
      </c>
      <c r="H1545" s="321" t="str">
        <f>IFERROR(
IF(ISERROR($D1545)=FALSE,$D1545,IF(ISERROR($E1545)=FALSE,$E1545,IF(ISERROR($F1545)=FALSE,$F1545
+N("012 checkboxes"),
IF(
IF(OR(LEFT($A1545,9)="Syndicate",LEFT($A1545,12)="NewSyndicate"),VLOOKUP($A1545,'012'!$J:$ZW,MATCH("Link to button",'012'!$J$1:$ZW$1,0),0)
+N("309 checkbox"),
IF($C1545="309 LCR Summary0",VLOOKUP("Notes990",'309'!$P:$ZZ,MATCH("Link to button",'309'!$P$1:$ZZ$1,0),0)
+N("313 checkboxes"),
IF($C1545="313 Financial Information0LcmVsScr",IF($C1545="309 LCR Summary0",VLOOKUP("LcmVsScr",'309'!$N:$ZZ,MATCH("Link to button",'309'!$N$1:$ZZ$1,0),0),
IF($C1545="313 Financial Information0LcrDocAttached",IF($C1545="309 LCR Summary0",VLOOKUP("LcrDocAttached",'309'!$N:$ZZ,MATCH("Link to button",'309'!$N$1:$ZZ$1,0),
0)))))))=1,TRUE,FALSE)
))),"")</f>
        <v/>
      </c>
    </row>
    <row r="1546" spans="1:8">
      <c r="A1546" s="237" t="e">
        <f>VLOOKUP($G1546,CSVLookups!$B:$R,MATCH(A$1,CSVLookups!$B$1:$R$1,0),FALSE)</f>
        <v>#N/A</v>
      </c>
      <c r="B1546" s="237" t="e">
        <f>VLOOKUP($G1546,CSVLookups!$B:$R,MATCH(B$1,CSVLookups!$B$1:$R$1,0),FALSE)</f>
        <v>#N/A</v>
      </c>
      <c r="C1546" s="238" t="e">
        <f t="shared" si="24"/>
        <v>#N/A</v>
      </c>
      <c r="D1546" s="238" t="e">
        <f>IF(AND(VALUE(LEFT($A1546,3))=309,LEN($B1546)=3),VLOOKUP(VALUE(MID($B1546,2,2)),_309_Table1,MATCH(MID($B1546,1,1),_309_Table1_ColumnLookup,0),FALSE),
  IF($C1546="309 LCR SummaryA",OneYearSCR,IF($C1546="309 LCR SummaryB",UltimateSCR,IF(VALUE(LEFT($A1546,3))=309,VLOOKUP(VALUE(MID($B1546,2,1)),_309_Table1,MATCH(MID($B1546,1,1),_309_Table1_ColumnLookup,0),FALSE)
+N("309"),
  IF(VALUE(LEFT($A1546,3))=310,VLOOKUP(VALUE(MID($B1546,2,1)),_310_Table1,MATCH(MID($B1546,1,1),_310_Table1_ColumnLookup,0),FALSE)
+N("310"),
  IF(AND(VALUE(LEFT($A1546,3))=311,LEN($I1546)=4),VLOOKUP($I1546,_311_Table1,MATCH($B1546,_311_Table1_ColumnLookup,0),FALSE),
  IF(AND(VALUE(LEFT($A1546,3))=311,OR($B1546="I2",$B1546="J2",$B1546="K2",$B1546="L2")),VLOOKUP('311'!$G$58,_311_Table1,MATCH(MID($B1546,1,1),_311_Table1_ColumnLookup,0),FALSE),
  IF(AND(VALUE(LEFT($A1546,3))=311,RIGHT($B1546,5)="Total"),VLOOKUP('311'!$G$59,_311_Table1,MATCH(MID($B1546,1,1),_311_Table1_ColumnLookup,0),FALSE),
  IF(VALUE(LEFT($A1546,3))=311,VLOOKUP(VALUE(MID($B1546,2,1)),_311_Table1,MATCH(MID($B1546,1,1),_311_Table1_ColumnLookup,0),FALSE)
+N("311"),
  IF(AND(VALUE(LEFT($A1546,3))=312,LEFT($G1546,10)="Unincepted",$B1546="G "),VLOOKUP(" ULO",_312_Table1,MATCH('312'!$N$16,_312_Table1_ColumnLookup,0),FALSE),
  IF(AND(VALUE(LEFT($A1546,3))=312,LEFT($G1546,10)="Unincepted",$B1546="O "),VLOOKUP(" ULO",_312_Table1,MATCH('312'!$V$16,_312_Table1_ColumnLookup,0),FALSE),
  IF(AND(VALUE(LEFT($A1546,3))=312,LEFT($G1546,10)="Unincepted",$B1546="Q "),VLOOKUP(" ULO",_312_Table1,MATCH('312'!$X$16,_312_Table1_ColumnLookup,0),FALSE),
  IF(AND(VALUE(LEFT($A1546,3))=312,LEFT($G1546,10)="Unincepted"),VLOOKUP(" ULO",_312_Table1,MATCH(LEFT($B1546,1),_312_Table1_ColumnLookup,0),FALSE),
  IF(AND(VALUE(LEFT($A1546,3))=312,LEFT($G1546,5)="Total",$B1546="G "),VLOOKUP('312'!$F$80,_312_Table1,MATCH('312'!$N$16,_312_Table1_ColumnLookup,0),FALSE),
  IF(AND(VALUE(LEFT($A1546,3))=312,LEFT($G1546,5)="Total",$B1546="O "),VLOOKUP('312'!$F$80,_312_Table1,MATCH('312'!$V$16,_312_Table1_ColumnLookup,0),FALSE),
  IF(AND(VALUE(LEFT($A1546,3))=312,LEFT($G1546,5)="Total",$B1546="Q "),VLOOKUP('312'!$F$80,_312_Table1,MATCH('312'!$X$16,_312_Table1_ColumnLookup,0),FALSE),
  IF(AND(VALUE(LEFT($A1546,3))=312,LEFT($G1546,5)="Total"),VLOOKUP('312'!$F$80,_312_Table1,MATCH(LEFT($B1546,1),_312_Table1_ColumnLookup,0),FALSE),
  IF(AND(VALUE(LEFT($A1546,3))=312,LEN($I1546)=4,$B1546="G"),VLOOKUP($I1546,_312_Table1,MATCH('312'!$N$16,_312_Table1_ColumnLookup,0),FALSE),
  IF(AND(VALUE(LEFT($A1546,3))=312,LEN($I1546)=4,$B1546="O"),VLOOKUP($I1546,_312_Table1,MATCH('312'!$V$16,_312_Table1_ColumnLookup,0),FALSE),
  IF(AND(VALUE(LEFT($A1546,3))=312,LEN($I1546)=4,$B1546="Q"),VLOOKUP($I1546,_312_Table1,MATCH('312'!$X$16,_312_Table1_ColumnLookup,0),FALSE),
  IF(AND(VALUE(LEFT($A1546,3))=312,LEN($I1546)=4),VLOOKUP($I1546,_312_Table1,MATCH(LEFT($B1546,1),_312_Table1_ColumnLookup,0),FALSE)
+N("312"),
  IF(VALUE(LEFT($A1546,3))=313,VLOOKUP(VALUE(MID($B1546,2,1)),_313_Table1,MATCH(MID($B1546,1,1),_313_Table1_ColumnLookup,0),FALSE)
+N("313"),
  IF(AND(VALUE(LEFT($A1546,3))=314,LEN($B1546)=3),VLOOKUP(VALUE(MID($B1546,2,2)),_314_Table1,MATCH(MID($B1546,1,1),_314_Table1_ColumnLookup,0),FALSE),
  IF(VALUE(LEFT($A1546,3))=314,VLOOKUP(VALUE(MID($B1546,2,1)),_314_Table1,MATCH(MID($B1546,1,1),_314_Table1_ColumnLookup,0),FALSE)
+N("314"),
""))))))))))))))))))))))))</f>
        <v>#N/A</v>
      </c>
      <c r="E1546" s="238" t="e">
        <f>IF(AND(VALUE(LEFT($A1546,3))=309,LEN($B1546)=3),VLOOKUP(VALUE(MID($B1546,2,2)),_309_Table2,MATCH(MID($B1546,1,1),_309_Table2_ColumnLookup,0),FALSE),
  IF($C1546="309 LCR SummaryA",OneYearSCR,IF($C1546="309 LCR SummaryB",UltimateSCR,IF(VALUE(LEFT($A1546,3))=309,VLOOKUP(VALUE(MID($B1546,2,1)),_309_Table2,MATCH(MID($B1546,1,1),_309_Table2_ColumnLookup,0),FALSE)
+N("309"),
  IF(VALUE(LEFT($A1546,3))=310,VLOOKUP(VALUE(MID($B1546,2,1)),_310_Table2,MATCH(MID($B1546,1,1),_310_Table2_ColumnLookup,0),FALSE)
+N("310"),
  IF(AND(VALUE(LEFT($A1546,3))=311,LEN($I1546)=4),VLOOKUP($I1546,_311_Table2,MATCH($B1546,_311_Table2_ColumnLookup,0),FALSE),
  IF(AND(VALUE(LEFT($A1546,3))=311,OR($B1546="I2",$B1546="J2",$B1546="K2",$B1546="L2")),VLOOKUP('311'!$G$58,_311_Table2,MATCH(MID($B1546,1,1),_311_Table2_ColumnLookup,0),FALSE),
  IF(AND(VALUE(LEFT($A1546,3))=311,RIGHT($B1546,5)="Total"),VLOOKUP('311'!$G$59,_311_Table2,MATCH(MID($B1546,1,1),_311_Table2_ColumnLookup,0),FALSE),
  IF(VALUE(LEFT($A1546,3))=311,VLOOKUP(VALUE(MID($B1546,2,1)),_311_Table2,MATCH(MID($B1546,1,1),_311_Table2_ColumnLookup,0),FALSE)
+N("311"),
  IF(AND(VALUE(LEFT($A1546,3))=312,LEFT($G1546,10)="Unincepted",$B1546="G "),VLOOKUP(" ULO",_312_Table2,MATCH('312'!$N$16,_312_Table2_ColumnLookup,0),FALSE),
  IF(AND(VALUE(LEFT($A1546,3))=312,LEFT($G1546,10)="Unincepted",$B1546="O "),VLOOKUP(" ULO",_312_Table2,MATCH('312'!$V$16,_312_Table2_ColumnLookup,0),FALSE),
  IF(AND(VALUE(LEFT($A1546,3))=312,LEFT($G1546,10)="Unincepted",$B1546="Q "),VLOOKUP(" ULO",_312_Table2,MATCH('312'!$X$16,_312_Table2_ColumnLookup,0),FALSE),
  IF(AND(VALUE(LEFT($A1546,3))=312,LEFT($G1546,10)="Unincepted"),VLOOKUP(" ULO",_312_Table2,MATCH(LEFT($B1546,1),_312_Table2_ColumnLookup,0),FALSE),
  IF(AND(VALUE(LEFT($A1546,3))=312,LEFT($G1546,5)="Total",$B1546="G "),VLOOKUP('312'!$F$80,_312_Table2,MATCH('312'!$N$16,_312_Table2_ColumnLookup,0),FALSE),
  IF(AND(VALUE(LEFT($A1546,3))=312,LEFT($G1546,5)="Total",$B1546="O "),VLOOKUP('312'!$F$80,_312_Table2,MATCH('312'!$V$16,_312_Table2_ColumnLookup,0),FALSE),
  IF(AND(VALUE(LEFT($A1546,3))=312,LEFT($G1546,5)="Total",$B1546="Q "),VLOOKUP('312'!$F$80,_312_Table2,MATCH('312'!$X$16,_312_Table2_ColumnLookup,0),FALSE),
  IF(AND(VALUE(LEFT($A1546,3))=312,LEFT($G1546,5)="Total"),VLOOKUP('312'!$F$80,_312_Table2,MATCH(LEFT($B1546,1),_312_Table2_ColumnLookup,0),FALSE),
  IF(AND(VALUE(LEFT($A1546,3))=312,LEN($I1546)=4,$B1546="G"),VLOOKUP($I1546,_312_Table2,MATCH('312'!$N$16,_312_Table2_ColumnLookup,0),FALSE),
  IF(AND(VALUE(LEFT($A1546,3))=312,LEN($I1546)=4,$B1546="O"),VLOOKUP($I1546,_312_Table2,MATCH('312'!$V$16,_312_Table2_ColumnLookup,0),FALSE),
  IF(AND(VALUE(LEFT($A1546,3))=312,LEN($I1546)=4,$B1546="Q"),VLOOKUP($I1546,_312_Table2,MATCH('312'!$X$16,_312_Table2_ColumnLookup,0),FALSE),
  IF(AND(VALUE(LEFT($A1546,3))=312,LEN($I1546)=4),VLOOKUP($I1546,_312_Table2,MATCH(LEFT($B1546,1),_312_Table2_ColumnLookup,0),FALSE)
+N("312"),
  IF(VALUE(LEFT($A1546,3))=313,VLOOKUP(VALUE(MID($B1546,2,1)),_313_Table2,MATCH(MID($B1546,1,1),_313_Table2_ColumnLookup,0),FALSE)
+N("313"),
  IF(AND(VALUE(LEFT($A1546,3))=314,LEN($B1546)=3),VLOOKUP(VALUE(MID($B1546,2,2)),_314_Table2,MATCH(MID($B1546,1,1),_314_Table2_ColumnLookup,0),FALSE),
  IF(VALUE(LEFT($A1546,3))=314,VLOOKUP(VALUE(MID($B1546,2,1)),_314_Table2,MATCH(MID($B1546,1,1),_314_Table2_ColumnLookup,0),FALSE)
+N("314"),
""))))))))))))))))))))))))</f>
        <v>#N/A</v>
      </c>
      <c r="F1546" s="238" t="e">
        <f>IF(AND(VALUE(LEFT($A1546,3))=309,LEN($B1546)=3),VLOOKUP(VALUE(MID($B1546,2,2)),_309_Table3,MATCH(MID($B1546,1,1),_309_Table3_ColumnLookup,0),FALSE),
  IF($C1546="309 LCR SummaryA",OneYearSCR,IF($C1546="309 LCR SummaryB",UltimateSCR,IF(VALUE(LEFT($A1546,3))=309,VLOOKUP(VALUE(MID($B1546,2,1)),_309_Table3,MATCH(MID($B1546,1,1),_309_Table3_ColumnLookup,0),FALSE)
+N("309"),
  IF(VALUE(LEFT($A1546,3))=310,VLOOKUP(VALUE(MID($B1546,2,1)),_310_Table3,MATCH(MID($B1546,1,1),_310_Table3_ColumnLookup,0),FALSE)
+N("310"),
  IF(AND(VALUE(LEFT($A1546,3))=311,LEN($I1546)=4),VLOOKUP($I1546,_311_Table3,MATCH($B1546,_311_Table3_ColumnLookup,0),FALSE),
  IF(AND(VALUE(LEFT($A1546,3))=311,OR($B1546="I2",$B1546="J2",$B1546="K2",$B1546="L2")),VLOOKUP('311'!$G$58,_311_Table3,MATCH(MID($B1546,1,1),_311_Table3_ColumnLookup,0),FALSE),
  IF(AND(VALUE(LEFT($A1546,3))=311,RIGHT($B1546,5)="Total"),VLOOKUP('311'!$G$59,_311_Table3,MATCH(MID($B1546,1,1),_311_Table3_ColumnLookup,0),FALSE),
  IF(VALUE(LEFT($A1546,3))=311,VLOOKUP(VALUE(MID($B1546,2,1)),_311_Table3,MATCH(MID($B1546,1,1),_311_Table3_ColumnLookup,0),FALSE)
+N("311"),
  IF(AND(VALUE(LEFT($A1546,3))=312,LEFT($G1546,10)="Unincepted",$B1546="G "),VLOOKUP(" ULO",_312_Table3,MATCH('312'!$N$16,_312_Table3_ColumnLookup,0),FALSE),
  IF(AND(VALUE(LEFT($A1546,3))=312,LEFT($G1546,10)="Unincepted",$B1546="O "),VLOOKUP(" ULO",_312_Table3,MATCH('312'!$V$16,_312_Table3_ColumnLookup,0),FALSE),
  IF(AND(VALUE(LEFT($A1546,3))=312,LEFT($G1546,10)="Unincepted",$B1546="Q "),VLOOKUP(" ULO",_312_Table3,MATCH('312'!$X$16,_312_Table3_ColumnLookup,0),FALSE),
  IF(AND(VALUE(LEFT($A1546,3))=312,LEFT($G1546,10)="Unincepted"),VLOOKUP(" ULO",_312_Table3,MATCH(LEFT($B1546,1),_312_Table3_ColumnLookup,0),FALSE),
  IF(AND(VALUE(LEFT($A1546,3))=312,LEFT($G1546,5)="Total",$B1546="G "),VLOOKUP('312'!$F$80,_312_Table3,MATCH('312'!$N$16,_312_Table3_ColumnLookup,0),FALSE),
  IF(AND(VALUE(LEFT($A1546,3))=312,LEFT($G1546,5)="Total",$B1546="O "),VLOOKUP('312'!$F$80,_312_Table3,MATCH('312'!$V$16,_312_Table3_ColumnLookup,0),FALSE),
  IF(AND(VALUE(LEFT($A1546,3))=312,LEFT($G1546,5)="Total",$B1546="Q "),VLOOKUP('312'!$F$80,_312_Table3,MATCH('312'!$X$16,_312_Table3_ColumnLookup,0),FALSE),
  IF(AND(VALUE(LEFT($A1546,3))=312,LEFT($G1546,5)="Total"),VLOOKUP('312'!$F$80,_312_Table3,MATCH(LEFT($B1546,1),_312_Table3_ColumnLookup,0),FALSE),
  IF(AND(VALUE(LEFT($A1546,3))=312,LEN($I1546)=4,$B1546="G"),VLOOKUP($I1546,_312_Table3,MATCH('312'!$N$16,_312_Table3_ColumnLookup,0),FALSE),
  IF(AND(VALUE(LEFT($A1546,3))=312,LEN($I1546)=4,$B1546="O"),VLOOKUP($I1546,_312_Table3,MATCH('312'!$V$16,_312_Table3_ColumnLookup,0),FALSE),
  IF(AND(VALUE(LEFT($A1546,3))=312,LEN($I1546)=4,$B1546="Q"),VLOOKUP($I1546,_312_Table3,MATCH('312'!$X$16,_312_Table3_ColumnLookup,0),FALSE),
  IF(AND(VALUE(LEFT($A1546,3))=312,LEN($I1546)=4),VLOOKUP($I1546,_312_Table3,MATCH(LEFT($B1546,1),_312_Table3_ColumnLookup,0),FALSE)
+N("312"),
  IF(VALUE(LEFT($A1546,3))=313,VLOOKUP(VALUE(MID($B1546,2,1)),_313_Table3,MATCH(MID($B1546,1,1),_313_Table3_ColumnLookup,0),FALSE)
+N("313"),
  IF(AND(VALUE(LEFT($A1546,3))=314,LEN($B1546)=3),VLOOKUP(VALUE(MID($B1546,2,2)),_314_Table3,MATCH(MID($B1546,1,1),_314_Table3_ColumnLookup,0),FALSE),
  IF(VALUE(LEFT($A1546,3))=314,VLOOKUP(VALUE(MID($B1546,2,1)),_314_Table3,MATCH(MID($B1546,1,1),_314_Table3_ColumnLookup,0),FALSE)
+N("314"),
""))))))))))))))))))))))))</f>
        <v>#N/A</v>
      </c>
      <c r="H1546" s="321" t="str">
        <f>IFERROR(
IF(ISERROR($D1546)=FALSE,$D1546,IF(ISERROR($E1546)=FALSE,$E1546,IF(ISERROR($F1546)=FALSE,$F1546
+N("012 checkboxes"),
IF(
IF(OR(LEFT($A1546,9)="Syndicate",LEFT($A1546,12)="NewSyndicate"),VLOOKUP($A1546,'012'!$J:$ZW,MATCH("Link to button",'012'!$J$1:$ZW$1,0),0)
+N("309 checkbox"),
IF($C1546="309 LCR Summary0",VLOOKUP("Notes990",'309'!$P:$ZZ,MATCH("Link to button",'309'!$P$1:$ZZ$1,0),0)
+N("313 checkboxes"),
IF($C1546="313 Financial Information0LcmVsScr",IF($C1546="309 LCR Summary0",VLOOKUP("LcmVsScr",'309'!$N:$ZZ,MATCH("Link to button",'309'!$N$1:$ZZ$1,0),0),
IF($C1546="313 Financial Information0LcrDocAttached",IF($C1546="309 LCR Summary0",VLOOKUP("LcrDocAttached",'309'!$N:$ZZ,MATCH("Link to button",'309'!$N$1:$ZZ$1,0),
0)))))))=1,TRUE,FALSE)
))),"")</f>
        <v/>
      </c>
    </row>
    <row r="1547" spans="1:8">
      <c r="A1547" s="237" t="e">
        <f>VLOOKUP($G1547,CSVLookups!$B:$R,MATCH(A$1,CSVLookups!$B$1:$R$1,0),FALSE)</f>
        <v>#N/A</v>
      </c>
      <c r="B1547" s="237" t="e">
        <f>VLOOKUP($G1547,CSVLookups!$B:$R,MATCH(B$1,CSVLookups!$B$1:$R$1,0),FALSE)</f>
        <v>#N/A</v>
      </c>
      <c r="C1547" s="238" t="e">
        <f t="shared" si="24"/>
        <v>#N/A</v>
      </c>
      <c r="D1547" s="238" t="e">
        <f>IF(AND(VALUE(LEFT($A1547,3))=309,LEN($B1547)=3),VLOOKUP(VALUE(MID($B1547,2,2)),_309_Table1,MATCH(MID($B1547,1,1),_309_Table1_ColumnLookup,0),FALSE),
  IF($C1547="309 LCR SummaryA",OneYearSCR,IF($C1547="309 LCR SummaryB",UltimateSCR,IF(VALUE(LEFT($A1547,3))=309,VLOOKUP(VALUE(MID($B1547,2,1)),_309_Table1,MATCH(MID($B1547,1,1),_309_Table1_ColumnLookup,0),FALSE)
+N("309"),
  IF(VALUE(LEFT($A1547,3))=310,VLOOKUP(VALUE(MID($B1547,2,1)),_310_Table1,MATCH(MID($B1547,1,1),_310_Table1_ColumnLookup,0),FALSE)
+N("310"),
  IF(AND(VALUE(LEFT($A1547,3))=311,LEN($I1547)=4),VLOOKUP($I1547,_311_Table1,MATCH($B1547,_311_Table1_ColumnLookup,0),FALSE),
  IF(AND(VALUE(LEFT($A1547,3))=311,OR($B1547="I2",$B1547="J2",$B1547="K2",$B1547="L2")),VLOOKUP('311'!$G$58,_311_Table1,MATCH(MID($B1547,1,1),_311_Table1_ColumnLookup,0),FALSE),
  IF(AND(VALUE(LEFT($A1547,3))=311,RIGHT($B1547,5)="Total"),VLOOKUP('311'!$G$59,_311_Table1,MATCH(MID($B1547,1,1),_311_Table1_ColumnLookup,0),FALSE),
  IF(VALUE(LEFT($A1547,3))=311,VLOOKUP(VALUE(MID($B1547,2,1)),_311_Table1,MATCH(MID($B1547,1,1),_311_Table1_ColumnLookup,0),FALSE)
+N("311"),
  IF(AND(VALUE(LEFT($A1547,3))=312,LEFT($G1547,10)="Unincepted",$B1547="G "),VLOOKUP(" ULO",_312_Table1,MATCH('312'!$N$16,_312_Table1_ColumnLookup,0),FALSE),
  IF(AND(VALUE(LEFT($A1547,3))=312,LEFT($G1547,10)="Unincepted",$B1547="O "),VLOOKUP(" ULO",_312_Table1,MATCH('312'!$V$16,_312_Table1_ColumnLookup,0),FALSE),
  IF(AND(VALUE(LEFT($A1547,3))=312,LEFT($G1547,10)="Unincepted",$B1547="Q "),VLOOKUP(" ULO",_312_Table1,MATCH('312'!$X$16,_312_Table1_ColumnLookup,0),FALSE),
  IF(AND(VALUE(LEFT($A1547,3))=312,LEFT($G1547,10)="Unincepted"),VLOOKUP(" ULO",_312_Table1,MATCH(LEFT($B1547,1),_312_Table1_ColumnLookup,0),FALSE),
  IF(AND(VALUE(LEFT($A1547,3))=312,LEFT($G1547,5)="Total",$B1547="G "),VLOOKUP('312'!$F$80,_312_Table1,MATCH('312'!$N$16,_312_Table1_ColumnLookup,0),FALSE),
  IF(AND(VALUE(LEFT($A1547,3))=312,LEFT($G1547,5)="Total",$B1547="O "),VLOOKUP('312'!$F$80,_312_Table1,MATCH('312'!$V$16,_312_Table1_ColumnLookup,0),FALSE),
  IF(AND(VALUE(LEFT($A1547,3))=312,LEFT($G1547,5)="Total",$B1547="Q "),VLOOKUP('312'!$F$80,_312_Table1,MATCH('312'!$X$16,_312_Table1_ColumnLookup,0),FALSE),
  IF(AND(VALUE(LEFT($A1547,3))=312,LEFT($G1547,5)="Total"),VLOOKUP('312'!$F$80,_312_Table1,MATCH(LEFT($B1547,1),_312_Table1_ColumnLookup,0),FALSE),
  IF(AND(VALUE(LEFT($A1547,3))=312,LEN($I1547)=4,$B1547="G"),VLOOKUP($I1547,_312_Table1,MATCH('312'!$N$16,_312_Table1_ColumnLookup,0),FALSE),
  IF(AND(VALUE(LEFT($A1547,3))=312,LEN($I1547)=4,$B1547="O"),VLOOKUP($I1547,_312_Table1,MATCH('312'!$V$16,_312_Table1_ColumnLookup,0),FALSE),
  IF(AND(VALUE(LEFT($A1547,3))=312,LEN($I1547)=4,$B1547="Q"),VLOOKUP($I1547,_312_Table1,MATCH('312'!$X$16,_312_Table1_ColumnLookup,0),FALSE),
  IF(AND(VALUE(LEFT($A1547,3))=312,LEN($I1547)=4),VLOOKUP($I1547,_312_Table1,MATCH(LEFT($B1547,1),_312_Table1_ColumnLookup,0),FALSE)
+N("312"),
  IF(VALUE(LEFT($A1547,3))=313,VLOOKUP(VALUE(MID($B1547,2,1)),_313_Table1,MATCH(MID($B1547,1,1),_313_Table1_ColumnLookup,0),FALSE)
+N("313"),
  IF(AND(VALUE(LEFT($A1547,3))=314,LEN($B1547)=3),VLOOKUP(VALUE(MID($B1547,2,2)),_314_Table1,MATCH(MID($B1547,1,1),_314_Table1_ColumnLookup,0),FALSE),
  IF(VALUE(LEFT($A1547,3))=314,VLOOKUP(VALUE(MID($B1547,2,1)),_314_Table1,MATCH(MID($B1547,1,1),_314_Table1_ColumnLookup,0),FALSE)
+N("314"),
""))))))))))))))))))))))))</f>
        <v>#N/A</v>
      </c>
      <c r="E1547" s="238" t="e">
        <f>IF(AND(VALUE(LEFT($A1547,3))=309,LEN($B1547)=3),VLOOKUP(VALUE(MID($B1547,2,2)),_309_Table2,MATCH(MID($B1547,1,1),_309_Table2_ColumnLookup,0),FALSE),
  IF($C1547="309 LCR SummaryA",OneYearSCR,IF($C1547="309 LCR SummaryB",UltimateSCR,IF(VALUE(LEFT($A1547,3))=309,VLOOKUP(VALUE(MID($B1547,2,1)),_309_Table2,MATCH(MID($B1547,1,1),_309_Table2_ColumnLookup,0),FALSE)
+N("309"),
  IF(VALUE(LEFT($A1547,3))=310,VLOOKUP(VALUE(MID($B1547,2,1)),_310_Table2,MATCH(MID($B1547,1,1),_310_Table2_ColumnLookup,0),FALSE)
+N("310"),
  IF(AND(VALUE(LEFT($A1547,3))=311,LEN($I1547)=4),VLOOKUP($I1547,_311_Table2,MATCH($B1547,_311_Table2_ColumnLookup,0),FALSE),
  IF(AND(VALUE(LEFT($A1547,3))=311,OR($B1547="I2",$B1547="J2",$B1547="K2",$B1547="L2")),VLOOKUP('311'!$G$58,_311_Table2,MATCH(MID($B1547,1,1),_311_Table2_ColumnLookup,0),FALSE),
  IF(AND(VALUE(LEFT($A1547,3))=311,RIGHT($B1547,5)="Total"),VLOOKUP('311'!$G$59,_311_Table2,MATCH(MID($B1547,1,1),_311_Table2_ColumnLookup,0),FALSE),
  IF(VALUE(LEFT($A1547,3))=311,VLOOKUP(VALUE(MID($B1547,2,1)),_311_Table2,MATCH(MID($B1547,1,1),_311_Table2_ColumnLookup,0),FALSE)
+N("311"),
  IF(AND(VALUE(LEFT($A1547,3))=312,LEFT($G1547,10)="Unincepted",$B1547="G "),VLOOKUP(" ULO",_312_Table2,MATCH('312'!$N$16,_312_Table2_ColumnLookup,0),FALSE),
  IF(AND(VALUE(LEFT($A1547,3))=312,LEFT($G1547,10)="Unincepted",$B1547="O "),VLOOKUP(" ULO",_312_Table2,MATCH('312'!$V$16,_312_Table2_ColumnLookup,0),FALSE),
  IF(AND(VALUE(LEFT($A1547,3))=312,LEFT($G1547,10)="Unincepted",$B1547="Q "),VLOOKUP(" ULO",_312_Table2,MATCH('312'!$X$16,_312_Table2_ColumnLookup,0),FALSE),
  IF(AND(VALUE(LEFT($A1547,3))=312,LEFT($G1547,10)="Unincepted"),VLOOKUP(" ULO",_312_Table2,MATCH(LEFT($B1547,1),_312_Table2_ColumnLookup,0),FALSE),
  IF(AND(VALUE(LEFT($A1547,3))=312,LEFT($G1547,5)="Total",$B1547="G "),VLOOKUP('312'!$F$80,_312_Table2,MATCH('312'!$N$16,_312_Table2_ColumnLookup,0),FALSE),
  IF(AND(VALUE(LEFT($A1547,3))=312,LEFT($G1547,5)="Total",$B1547="O "),VLOOKUP('312'!$F$80,_312_Table2,MATCH('312'!$V$16,_312_Table2_ColumnLookup,0),FALSE),
  IF(AND(VALUE(LEFT($A1547,3))=312,LEFT($G1547,5)="Total",$B1547="Q "),VLOOKUP('312'!$F$80,_312_Table2,MATCH('312'!$X$16,_312_Table2_ColumnLookup,0),FALSE),
  IF(AND(VALUE(LEFT($A1547,3))=312,LEFT($G1547,5)="Total"),VLOOKUP('312'!$F$80,_312_Table2,MATCH(LEFT($B1547,1),_312_Table2_ColumnLookup,0),FALSE),
  IF(AND(VALUE(LEFT($A1547,3))=312,LEN($I1547)=4,$B1547="G"),VLOOKUP($I1547,_312_Table2,MATCH('312'!$N$16,_312_Table2_ColumnLookup,0),FALSE),
  IF(AND(VALUE(LEFT($A1547,3))=312,LEN($I1547)=4,$B1547="O"),VLOOKUP($I1547,_312_Table2,MATCH('312'!$V$16,_312_Table2_ColumnLookup,0),FALSE),
  IF(AND(VALUE(LEFT($A1547,3))=312,LEN($I1547)=4,$B1547="Q"),VLOOKUP($I1547,_312_Table2,MATCH('312'!$X$16,_312_Table2_ColumnLookup,0),FALSE),
  IF(AND(VALUE(LEFT($A1547,3))=312,LEN($I1547)=4),VLOOKUP($I1547,_312_Table2,MATCH(LEFT($B1547,1),_312_Table2_ColumnLookup,0),FALSE)
+N("312"),
  IF(VALUE(LEFT($A1547,3))=313,VLOOKUP(VALUE(MID($B1547,2,1)),_313_Table2,MATCH(MID($B1547,1,1),_313_Table2_ColumnLookup,0),FALSE)
+N("313"),
  IF(AND(VALUE(LEFT($A1547,3))=314,LEN($B1547)=3),VLOOKUP(VALUE(MID($B1547,2,2)),_314_Table2,MATCH(MID($B1547,1,1),_314_Table2_ColumnLookup,0),FALSE),
  IF(VALUE(LEFT($A1547,3))=314,VLOOKUP(VALUE(MID($B1547,2,1)),_314_Table2,MATCH(MID($B1547,1,1),_314_Table2_ColumnLookup,0),FALSE)
+N("314"),
""))))))))))))))))))))))))</f>
        <v>#N/A</v>
      </c>
      <c r="F1547" s="238" t="e">
        <f>IF(AND(VALUE(LEFT($A1547,3))=309,LEN($B1547)=3),VLOOKUP(VALUE(MID($B1547,2,2)),_309_Table3,MATCH(MID($B1547,1,1),_309_Table3_ColumnLookup,0),FALSE),
  IF($C1547="309 LCR SummaryA",OneYearSCR,IF($C1547="309 LCR SummaryB",UltimateSCR,IF(VALUE(LEFT($A1547,3))=309,VLOOKUP(VALUE(MID($B1547,2,1)),_309_Table3,MATCH(MID($B1547,1,1),_309_Table3_ColumnLookup,0),FALSE)
+N("309"),
  IF(VALUE(LEFT($A1547,3))=310,VLOOKUP(VALUE(MID($B1547,2,1)),_310_Table3,MATCH(MID($B1547,1,1),_310_Table3_ColumnLookup,0),FALSE)
+N("310"),
  IF(AND(VALUE(LEFT($A1547,3))=311,LEN($I1547)=4),VLOOKUP($I1547,_311_Table3,MATCH($B1547,_311_Table3_ColumnLookup,0),FALSE),
  IF(AND(VALUE(LEFT($A1547,3))=311,OR($B1547="I2",$B1547="J2",$B1547="K2",$B1547="L2")),VLOOKUP('311'!$G$58,_311_Table3,MATCH(MID($B1547,1,1),_311_Table3_ColumnLookup,0),FALSE),
  IF(AND(VALUE(LEFT($A1547,3))=311,RIGHT($B1547,5)="Total"),VLOOKUP('311'!$G$59,_311_Table3,MATCH(MID($B1547,1,1),_311_Table3_ColumnLookup,0),FALSE),
  IF(VALUE(LEFT($A1547,3))=311,VLOOKUP(VALUE(MID($B1547,2,1)),_311_Table3,MATCH(MID($B1547,1,1),_311_Table3_ColumnLookup,0),FALSE)
+N("311"),
  IF(AND(VALUE(LEFT($A1547,3))=312,LEFT($G1547,10)="Unincepted",$B1547="G "),VLOOKUP(" ULO",_312_Table3,MATCH('312'!$N$16,_312_Table3_ColumnLookup,0),FALSE),
  IF(AND(VALUE(LEFT($A1547,3))=312,LEFT($G1547,10)="Unincepted",$B1547="O "),VLOOKUP(" ULO",_312_Table3,MATCH('312'!$V$16,_312_Table3_ColumnLookup,0),FALSE),
  IF(AND(VALUE(LEFT($A1547,3))=312,LEFT($G1547,10)="Unincepted",$B1547="Q "),VLOOKUP(" ULO",_312_Table3,MATCH('312'!$X$16,_312_Table3_ColumnLookup,0),FALSE),
  IF(AND(VALUE(LEFT($A1547,3))=312,LEFT($G1547,10)="Unincepted"),VLOOKUP(" ULO",_312_Table3,MATCH(LEFT($B1547,1),_312_Table3_ColumnLookup,0),FALSE),
  IF(AND(VALUE(LEFT($A1547,3))=312,LEFT($G1547,5)="Total",$B1547="G "),VLOOKUP('312'!$F$80,_312_Table3,MATCH('312'!$N$16,_312_Table3_ColumnLookup,0),FALSE),
  IF(AND(VALUE(LEFT($A1547,3))=312,LEFT($G1547,5)="Total",$B1547="O "),VLOOKUP('312'!$F$80,_312_Table3,MATCH('312'!$V$16,_312_Table3_ColumnLookup,0),FALSE),
  IF(AND(VALUE(LEFT($A1547,3))=312,LEFT($G1547,5)="Total",$B1547="Q "),VLOOKUP('312'!$F$80,_312_Table3,MATCH('312'!$X$16,_312_Table3_ColumnLookup,0),FALSE),
  IF(AND(VALUE(LEFT($A1547,3))=312,LEFT($G1547,5)="Total"),VLOOKUP('312'!$F$80,_312_Table3,MATCH(LEFT($B1547,1),_312_Table3_ColumnLookup,0),FALSE),
  IF(AND(VALUE(LEFT($A1547,3))=312,LEN($I1547)=4,$B1547="G"),VLOOKUP($I1547,_312_Table3,MATCH('312'!$N$16,_312_Table3_ColumnLookup,0),FALSE),
  IF(AND(VALUE(LEFT($A1547,3))=312,LEN($I1547)=4,$B1547="O"),VLOOKUP($I1547,_312_Table3,MATCH('312'!$V$16,_312_Table3_ColumnLookup,0),FALSE),
  IF(AND(VALUE(LEFT($A1547,3))=312,LEN($I1547)=4,$B1547="Q"),VLOOKUP($I1547,_312_Table3,MATCH('312'!$X$16,_312_Table3_ColumnLookup,0),FALSE),
  IF(AND(VALUE(LEFT($A1547,3))=312,LEN($I1547)=4),VLOOKUP($I1547,_312_Table3,MATCH(LEFT($B1547,1),_312_Table3_ColumnLookup,0),FALSE)
+N("312"),
  IF(VALUE(LEFT($A1547,3))=313,VLOOKUP(VALUE(MID($B1547,2,1)),_313_Table3,MATCH(MID($B1547,1,1),_313_Table3_ColumnLookup,0),FALSE)
+N("313"),
  IF(AND(VALUE(LEFT($A1547,3))=314,LEN($B1547)=3),VLOOKUP(VALUE(MID($B1547,2,2)),_314_Table3,MATCH(MID($B1547,1,1),_314_Table3_ColumnLookup,0),FALSE),
  IF(VALUE(LEFT($A1547,3))=314,VLOOKUP(VALUE(MID($B1547,2,1)),_314_Table3,MATCH(MID($B1547,1,1),_314_Table3_ColumnLookup,0),FALSE)
+N("314"),
""))))))))))))))))))))))))</f>
        <v>#N/A</v>
      </c>
      <c r="H1547" s="321" t="str">
        <f>IFERROR(
IF(ISERROR($D1547)=FALSE,$D1547,IF(ISERROR($E1547)=FALSE,$E1547,IF(ISERROR($F1547)=FALSE,$F1547
+N("012 checkboxes"),
IF(
IF(OR(LEFT($A1547,9)="Syndicate",LEFT($A1547,12)="NewSyndicate"),VLOOKUP($A1547,'012'!$J:$ZW,MATCH("Link to button",'012'!$J$1:$ZW$1,0),0)
+N("309 checkbox"),
IF($C1547="309 LCR Summary0",VLOOKUP("Notes990",'309'!$P:$ZZ,MATCH("Link to button",'309'!$P$1:$ZZ$1,0),0)
+N("313 checkboxes"),
IF($C1547="313 Financial Information0LcmVsScr",IF($C1547="309 LCR Summary0",VLOOKUP("LcmVsScr",'309'!$N:$ZZ,MATCH("Link to button",'309'!$N$1:$ZZ$1,0),0),
IF($C1547="313 Financial Information0LcrDocAttached",IF($C1547="309 LCR Summary0",VLOOKUP("LcrDocAttached",'309'!$N:$ZZ,MATCH("Link to button",'309'!$N$1:$ZZ$1,0),
0)))))))=1,TRUE,FALSE)
))),"")</f>
        <v/>
      </c>
    </row>
    <row r="1548" spans="1:8">
      <c r="A1548" s="237" t="e">
        <f>VLOOKUP($G1548,CSVLookups!$B:$R,MATCH(A$1,CSVLookups!$B$1:$R$1,0),FALSE)</f>
        <v>#N/A</v>
      </c>
      <c r="B1548" s="237" t="e">
        <f>VLOOKUP($G1548,CSVLookups!$B:$R,MATCH(B$1,CSVLookups!$B$1:$R$1,0),FALSE)</f>
        <v>#N/A</v>
      </c>
      <c r="C1548" s="238" t="e">
        <f t="shared" si="24"/>
        <v>#N/A</v>
      </c>
      <c r="D1548" s="238" t="e">
        <f>IF(AND(VALUE(LEFT($A1548,3))=309,LEN($B1548)=3),VLOOKUP(VALUE(MID($B1548,2,2)),_309_Table1,MATCH(MID($B1548,1,1),_309_Table1_ColumnLookup,0),FALSE),
  IF($C1548="309 LCR SummaryA",OneYearSCR,IF($C1548="309 LCR SummaryB",UltimateSCR,IF(VALUE(LEFT($A1548,3))=309,VLOOKUP(VALUE(MID($B1548,2,1)),_309_Table1,MATCH(MID($B1548,1,1),_309_Table1_ColumnLookup,0),FALSE)
+N("309"),
  IF(VALUE(LEFT($A1548,3))=310,VLOOKUP(VALUE(MID($B1548,2,1)),_310_Table1,MATCH(MID($B1548,1,1),_310_Table1_ColumnLookup,0),FALSE)
+N("310"),
  IF(AND(VALUE(LEFT($A1548,3))=311,LEN($I1548)=4),VLOOKUP($I1548,_311_Table1,MATCH($B1548,_311_Table1_ColumnLookup,0),FALSE),
  IF(AND(VALUE(LEFT($A1548,3))=311,OR($B1548="I2",$B1548="J2",$B1548="K2",$B1548="L2")),VLOOKUP('311'!$G$58,_311_Table1,MATCH(MID($B1548,1,1),_311_Table1_ColumnLookup,0),FALSE),
  IF(AND(VALUE(LEFT($A1548,3))=311,RIGHT($B1548,5)="Total"),VLOOKUP('311'!$G$59,_311_Table1,MATCH(MID($B1548,1,1),_311_Table1_ColumnLookup,0),FALSE),
  IF(VALUE(LEFT($A1548,3))=311,VLOOKUP(VALUE(MID($B1548,2,1)),_311_Table1,MATCH(MID($B1548,1,1),_311_Table1_ColumnLookup,0),FALSE)
+N("311"),
  IF(AND(VALUE(LEFT($A1548,3))=312,LEFT($G1548,10)="Unincepted",$B1548="G "),VLOOKUP(" ULO",_312_Table1,MATCH('312'!$N$16,_312_Table1_ColumnLookup,0),FALSE),
  IF(AND(VALUE(LEFT($A1548,3))=312,LEFT($G1548,10)="Unincepted",$B1548="O "),VLOOKUP(" ULO",_312_Table1,MATCH('312'!$V$16,_312_Table1_ColumnLookup,0),FALSE),
  IF(AND(VALUE(LEFT($A1548,3))=312,LEFT($G1548,10)="Unincepted",$B1548="Q "),VLOOKUP(" ULO",_312_Table1,MATCH('312'!$X$16,_312_Table1_ColumnLookup,0),FALSE),
  IF(AND(VALUE(LEFT($A1548,3))=312,LEFT($G1548,10)="Unincepted"),VLOOKUP(" ULO",_312_Table1,MATCH(LEFT($B1548,1),_312_Table1_ColumnLookup,0),FALSE),
  IF(AND(VALUE(LEFT($A1548,3))=312,LEFT($G1548,5)="Total",$B1548="G "),VLOOKUP('312'!$F$80,_312_Table1,MATCH('312'!$N$16,_312_Table1_ColumnLookup,0),FALSE),
  IF(AND(VALUE(LEFT($A1548,3))=312,LEFT($G1548,5)="Total",$B1548="O "),VLOOKUP('312'!$F$80,_312_Table1,MATCH('312'!$V$16,_312_Table1_ColumnLookup,0),FALSE),
  IF(AND(VALUE(LEFT($A1548,3))=312,LEFT($G1548,5)="Total",$B1548="Q "),VLOOKUP('312'!$F$80,_312_Table1,MATCH('312'!$X$16,_312_Table1_ColumnLookup,0),FALSE),
  IF(AND(VALUE(LEFT($A1548,3))=312,LEFT($G1548,5)="Total"),VLOOKUP('312'!$F$80,_312_Table1,MATCH(LEFT($B1548,1),_312_Table1_ColumnLookup,0),FALSE),
  IF(AND(VALUE(LEFT($A1548,3))=312,LEN($I1548)=4,$B1548="G"),VLOOKUP($I1548,_312_Table1,MATCH('312'!$N$16,_312_Table1_ColumnLookup,0),FALSE),
  IF(AND(VALUE(LEFT($A1548,3))=312,LEN($I1548)=4,$B1548="O"),VLOOKUP($I1548,_312_Table1,MATCH('312'!$V$16,_312_Table1_ColumnLookup,0),FALSE),
  IF(AND(VALUE(LEFT($A1548,3))=312,LEN($I1548)=4,$B1548="Q"),VLOOKUP($I1548,_312_Table1,MATCH('312'!$X$16,_312_Table1_ColumnLookup,0),FALSE),
  IF(AND(VALUE(LEFT($A1548,3))=312,LEN($I1548)=4),VLOOKUP($I1548,_312_Table1,MATCH(LEFT($B1548,1),_312_Table1_ColumnLookup,0),FALSE)
+N("312"),
  IF(VALUE(LEFT($A1548,3))=313,VLOOKUP(VALUE(MID($B1548,2,1)),_313_Table1,MATCH(MID($B1548,1,1),_313_Table1_ColumnLookup,0),FALSE)
+N("313"),
  IF(AND(VALUE(LEFT($A1548,3))=314,LEN($B1548)=3),VLOOKUP(VALUE(MID($B1548,2,2)),_314_Table1,MATCH(MID($B1548,1,1),_314_Table1_ColumnLookup,0),FALSE),
  IF(VALUE(LEFT($A1548,3))=314,VLOOKUP(VALUE(MID($B1548,2,1)),_314_Table1,MATCH(MID($B1548,1,1),_314_Table1_ColumnLookup,0),FALSE)
+N("314"),
""))))))))))))))))))))))))</f>
        <v>#N/A</v>
      </c>
      <c r="E1548" s="238" t="e">
        <f>IF(AND(VALUE(LEFT($A1548,3))=309,LEN($B1548)=3),VLOOKUP(VALUE(MID($B1548,2,2)),_309_Table2,MATCH(MID($B1548,1,1),_309_Table2_ColumnLookup,0),FALSE),
  IF($C1548="309 LCR SummaryA",OneYearSCR,IF($C1548="309 LCR SummaryB",UltimateSCR,IF(VALUE(LEFT($A1548,3))=309,VLOOKUP(VALUE(MID($B1548,2,1)),_309_Table2,MATCH(MID($B1548,1,1),_309_Table2_ColumnLookup,0),FALSE)
+N("309"),
  IF(VALUE(LEFT($A1548,3))=310,VLOOKUP(VALUE(MID($B1548,2,1)),_310_Table2,MATCH(MID($B1548,1,1),_310_Table2_ColumnLookup,0),FALSE)
+N("310"),
  IF(AND(VALUE(LEFT($A1548,3))=311,LEN($I1548)=4),VLOOKUP($I1548,_311_Table2,MATCH($B1548,_311_Table2_ColumnLookup,0),FALSE),
  IF(AND(VALUE(LEFT($A1548,3))=311,OR($B1548="I2",$B1548="J2",$B1548="K2",$B1548="L2")),VLOOKUP('311'!$G$58,_311_Table2,MATCH(MID($B1548,1,1),_311_Table2_ColumnLookup,0),FALSE),
  IF(AND(VALUE(LEFT($A1548,3))=311,RIGHT($B1548,5)="Total"),VLOOKUP('311'!$G$59,_311_Table2,MATCH(MID($B1548,1,1),_311_Table2_ColumnLookup,0),FALSE),
  IF(VALUE(LEFT($A1548,3))=311,VLOOKUP(VALUE(MID($B1548,2,1)),_311_Table2,MATCH(MID($B1548,1,1),_311_Table2_ColumnLookup,0),FALSE)
+N("311"),
  IF(AND(VALUE(LEFT($A1548,3))=312,LEFT($G1548,10)="Unincepted",$B1548="G "),VLOOKUP(" ULO",_312_Table2,MATCH('312'!$N$16,_312_Table2_ColumnLookup,0),FALSE),
  IF(AND(VALUE(LEFT($A1548,3))=312,LEFT($G1548,10)="Unincepted",$B1548="O "),VLOOKUP(" ULO",_312_Table2,MATCH('312'!$V$16,_312_Table2_ColumnLookup,0),FALSE),
  IF(AND(VALUE(LEFT($A1548,3))=312,LEFT($G1548,10)="Unincepted",$B1548="Q "),VLOOKUP(" ULO",_312_Table2,MATCH('312'!$X$16,_312_Table2_ColumnLookup,0),FALSE),
  IF(AND(VALUE(LEFT($A1548,3))=312,LEFT($G1548,10)="Unincepted"),VLOOKUP(" ULO",_312_Table2,MATCH(LEFT($B1548,1),_312_Table2_ColumnLookup,0),FALSE),
  IF(AND(VALUE(LEFT($A1548,3))=312,LEFT($G1548,5)="Total",$B1548="G "),VLOOKUP('312'!$F$80,_312_Table2,MATCH('312'!$N$16,_312_Table2_ColumnLookup,0),FALSE),
  IF(AND(VALUE(LEFT($A1548,3))=312,LEFT($G1548,5)="Total",$B1548="O "),VLOOKUP('312'!$F$80,_312_Table2,MATCH('312'!$V$16,_312_Table2_ColumnLookup,0),FALSE),
  IF(AND(VALUE(LEFT($A1548,3))=312,LEFT($G1548,5)="Total",$B1548="Q "),VLOOKUP('312'!$F$80,_312_Table2,MATCH('312'!$X$16,_312_Table2_ColumnLookup,0),FALSE),
  IF(AND(VALUE(LEFT($A1548,3))=312,LEFT($G1548,5)="Total"),VLOOKUP('312'!$F$80,_312_Table2,MATCH(LEFT($B1548,1),_312_Table2_ColumnLookup,0),FALSE),
  IF(AND(VALUE(LEFT($A1548,3))=312,LEN($I1548)=4,$B1548="G"),VLOOKUP($I1548,_312_Table2,MATCH('312'!$N$16,_312_Table2_ColumnLookup,0),FALSE),
  IF(AND(VALUE(LEFT($A1548,3))=312,LEN($I1548)=4,$B1548="O"),VLOOKUP($I1548,_312_Table2,MATCH('312'!$V$16,_312_Table2_ColumnLookup,0),FALSE),
  IF(AND(VALUE(LEFT($A1548,3))=312,LEN($I1548)=4,$B1548="Q"),VLOOKUP($I1548,_312_Table2,MATCH('312'!$X$16,_312_Table2_ColumnLookup,0),FALSE),
  IF(AND(VALUE(LEFT($A1548,3))=312,LEN($I1548)=4),VLOOKUP($I1548,_312_Table2,MATCH(LEFT($B1548,1),_312_Table2_ColumnLookup,0),FALSE)
+N("312"),
  IF(VALUE(LEFT($A1548,3))=313,VLOOKUP(VALUE(MID($B1548,2,1)),_313_Table2,MATCH(MID($B1548,1,1),_313_Table2_ColumnLookup,0),FALSE)
+N("313"),
  IF(AND(VALUE(LEFT($A1548,3))=314,LEN($B1548)=3),VLOOKUP(VALUE(MID($B1548,2,2)),_314_Table2,MATCH(MID($B1548,1,1),_314_Table2_ColumnLookup,0),FALSE),
  IF(VALUE(LEFT($A1548,3))=314,VLOOKUP(VALUE(MID($B1548,2,1)),_314_Table2,MATCH(MID($B1548,1,1),_314_Table2_ColumnLookup,0),FALSE)
+N("314"),
""))))))))))))))))))))))))</f>
        <v>#N/A</v>
      </c>
      <c r="F1548" s="238" t="e">
        <f>IF(AND(VALUE(LEFT($A1548,3))=309,LEN($B1548)=3),VLOOKUP(VALUE(MID($B1548,2,2)),_309_Table3,MATCH(MID($B1548,1,1),_309_Table3_ColumnLookup,0),FALSE),
  IF($C1548="309 LCR SummaryA",OneYearSCR,IF($C1548="309 LCR SummaryB",UltimateSCR,IF(VALUE(LEFT($A1548,3))=309,VLOOKUP(VALUE(MID($B1548,2,1)),_309_Table3,MATCH(MID($B1548,1,1),_309_Table3_ColumnLookup,0),FALSE)
+N("309"),
  IF(VALUE(LEFT($A1548,3))=310,VLOOKUP(VALUE(MID($B1548,2,1)),_310_Table3,MATCH(MID($B1548,1,1),_310_Table3_ColumnLookup,0),FALSE)
+N("310"),
  IF(AND(VALUE(LEFT($A1548,3))=311,LEN($I1548)=4),VLOOKUP($I1548,_311_Table3,MATCH($B1548,_311_Table3_ColumnLookup,0),FALSE),
  IF(AND(VALUE(LEFT($A1548,3))=311,OR($B1548="I2",$B1548="J2",$B1548="K2",$B1548="L2")),VLOOKUP('311'!$G$58,_311_Table3,MATCH(MID($B1548,1,1),_311_Table3_ColumnLookup,0),FALSE),
  IF(AND(VALUE(LEFT($A1548,3))=311,RIGHT($B1548,5)="Total"),VLOOKUP('311'!$G$59,_311_Table3,MATCH(MID($B1548,1,1),_311_Table3_ColumnLookup,0),FALSE),
  IF(VALUE(LEFT($A1548,3))=311,VLOOKUP(VALUE(MID($B1548,2,1)),_311_Table3,MATCH(MID($B1548,1,1),_311_Table3_ColumnLookup,0),FALSE)
+N("311"),
  IF(AND(VALUE(LEFT($A1548,3))=312,LEFT($G1548,10)="Unincepted",$B1548="G "),VLOOKUP(" ULO",_312_Table3,MATCH('312'!$N$16,_312_Table3_ColumnLookup,0),FALSE),
  IF(AND(VALUE(LEFT($A1548,3))=312,LEFT($G1548,10)="Unincepted",$B1548="O "),VLOOKUP(" ULO",_312_Table3,MATCH('312'!$V$16,_312_Table3_ColumnLookup,0),FALSE),
  IF(AND(VALUE(LEFT($A1548,3))=312,LEFT($G1548,10)="Unincepted",$B1548="Q "),VLOOKUP(" ULO",_312_Table3,MATCH('312'!$X$16,_312_Table3_ColumnLookup,0),FALSE),
  IF(AND(VALUE(LEFT($A1548,3))=312,LEFT($G1548,10)="Unincepted"),VLOOKUP(" ULO",_312_Table3,MATCH(LEFT($B1548,1),_312_Table3_ColumnLookup,0),FALSE),
  IF(AND(VALUE(LEFT($A1548,3))=312,LEFT($G1548,5)="Total",$B1548="G "),VLOOKUP('312'!$F$80,_312_Table3,MATCH('312'!$N$16,_312_Table3_ColumnLookup,0),FALSE),
  IF(AND(VALUE(LEFT($A1548,3))=312,LEFT($G1548,5)="Total",$B1548="O "),VLOOKUP('312'!$F$80,_312_Table3,MATCH('312'!$V$16,_312_Table3_ColumnLookup,0),FALSE),
  IF(AND(VALUE(LEFT($A1548,3))=312,LEFT($G1548,5)="Total",$B1548="Q "),VLOOKUP('312'!$F$80,_312_Table3,MATCH('312'!$X$16,_312_Table3_ColumnLookup,0),FALSE),
  IF(AND(VALUE(LEFT($A1548,3))=312,LEFT($G1548,5)="Total"),VLOOKUP('312'!$F$80,_312_Table3,MATCH(LEFT($B1548,1),_312_Table3_ColumnLookup,0),FALSE),
  IF(AND(VALUE(LEFT($A1548,3))=312,LEN($I1548)=4,$B1548="G"),VLOOKUP($I1548,_312_Table3,MATCH('312'!$N$16,_312_Table3_ColumnLookup,0),FALSE),
  IF(AND(VALUE(LEFT($A1548,3))=312,LEN($I1548)=4,$B1548="O"),VLOOKUP($I1548,_312_Table3,MATCH('312'!$V$16,_312_Table3_ColumnLookup,0),FALSE),
  IF(AND(VALUE(LEFT($A1548,3))=312,LEN($I1548)=4,$B1548="Q"),VLOOKUP($I1548,_312_Table3,MATCH('312'!$X$16,_312_Table3_ColumnLookup,0),FALSE),
  IF(AND(VALUE(LEFT($A1548,3))=312,LEN($I1548)=4),VLOOKUP($I1548,_312_Table3,MATCH(LEFT($B1548,1),_312_Table3_ColumnLookup,0),FALSE)
+N("312"),
  IF(VALUE(LEFT($A1548,3))=313,VLOOKUP(VALUE(MID($B1548,2,1)),_313_Table3,MATCH(MID($B1548,1,1),_313_Table3_ColumnLookup,0),FALSE)
+N("313"),
  IF(AND(VALUE(LEFT($A1548,3))=314,LEN($B1548)=3),VLOOKUP(VALUE(MID($B1548,2,2)),_314_Table3,MATCH(MID($B1548,1,1),_314_Table3_ColumnLookup,0),FALSE),
  IF(VALUE(LEFT($A1548,3))=314,VLOOKUP(VALUE(MID($B1548,2,1)),_314_Table3,MATCH(MID($B1548,1,1),_314_Table3_ColumnLookup,0),FALSE)
+N("314"),
""))))))))))))))))))))))))</f>
        <v>#N/A</v>
      </c>
      <c r="H1548" s="321" t="str">
        <f>IFERROR(
IF(ISERROR($D1548)=FALSE,$D1548,IF(ISERROR($E1548)=FALSE,$E1548,IF(ISERROR($F1548)=FALSE,$F1548
+N("012 checkboxes"),
IF(
IF(OR(LEFT($A1548,9)="Syndicate",LEFT($A1548,12)="NewSyndicate"),VLOOKUP($A1548,'012'!$J:$ZW,MATCH("Link to button",'012'!$J$1:$ZW$1,0),0)
+N("309 checkbox"),
IF($C1548="309 LCR Summary0",VLOOKUP("Notes990",'309'!$P:$ZZ,MATCH("Link to button",'309'!$P$1:$ZZ$1,0),0)
+N("313 checkboxes"),
IF($C1548="313 Financial Information0LcmVsScr",IF($C1548="309 LCR Summary0",VLOOKUP("LcmVsScr",'309'!$N:$ZZ,MATCH("Link to button",'309'!$N$1:$ZZ$1,0),0),
IF($C1548="313 Financial Information0LcrDocAttached",IF($C1548="309 LCR Summary0",VLOOKUP("LcrDocAttached",'309'!$N:$ZZ,MATCH("Link to button",'309'!$N$1:$ZZ$1,0),
0)))))))=1,TRUE,FALSE)
))),"")</f>
        <v/>
      </c>
    </row>
    <row r="1549" spans="1:8">
      <c r="A1549" s="237" t="e">
        <f>VLOOKUP($G1549,CSVLookups!$B:$R,MATCH(A$1,CSVLookups!$B$1:$R$1,0),FALSE)</f>
        <v>#N/A</v>
      </c>
      <c r="B1549" s="237" t="e">
        <f>VLOOKUP($G1549,CSVLookups!$B:$R,MATCH(B$1,CSVLookups!$B$1:$R$1,0),FALSE)</f>
        <v>#N/A</v>
      </c>
      <c r="C1549" s="238" t="e">
        <f t="shared" si="24"/>
        <v>#N/A</v>
      </c>
      <c r="D1549" s="238" t="e">
        <f>IF(AND(VALUE(LEFT($A1549,3))=309,LEN($B1549)=3),VLOOKUP(VALUE(MID($B1549,2,2)),_309_Table1,MATCH(MID($B1549,1,1),_309_Table1_ColumnLookup,0),FALSE),
  IF($C1549="309 LCR SummaryA",OneYearSCR,IF($C1549="309 LCR SummaryB",UltimateSCR,IF(VALUE(LEFT($A1549,3))=309,VLOOKUP(VALUE(MID($B1549,2,1)),_309_Table1,MATCH(MID($B1549,1,1),_309_Table1_ColumnLookup,0),FALSE)
+N("309"),
  IF(VALUE(LEFT($A1549,3))=310,VLOOKUP(VALUE(MID($B1549,2,1)),_310_Table1,MATCH(MID($B1549,1,1),_310_Table1_ColumnLookup,0),FALSE)
+N("310"),
  IF(AND(VALUE(LEFT($A1549,3))=311,LEN($I1549)=4),VLOOKUP($I1549,_311_Table1,MATCH($B1549,_311_Table1_ColumnLookup,0),FALSE),
  IF(AND(VALUE(LEFT($A1549,3))=311,OR($B1549="I2",$B1549="J2",$B1549="K2",$B1549="L2")),VLOOKUP('311'!$G$58,_311_Table1,MATCH(MID($B1549,1,1),_311_Table1_ColumnLookup,0),FALSE),
  IF(AND(VALUE(LEFT($A1549,3))=311,RIGHT($B1549,5)="Total"),VLOOKUP('311'!$G$59,_311_Table1,MATCH(MID($B1549,1,1),_311_Table1_ColumnLookup,0),FALSE),
  IF(VALUE(LEFT($A1549,3))=311,VLOOKUP(VALUE(MID($B1549,2,1)),_311_Table1,MATCH(MID($B1549,1,1),_311_Table1_ColumnLookup,0),FALSE)
+N("311"),
  IF(AND(VALUE(LEFT($A1549,3))=312,LEFT($G1549,10)="Unincepted",$B1549="G "),VLOOKUP(" ULO",_312_Table1,MATCH('312'!$N$16,_312_Table1_ColumnLookup,0),FALSE),
  IF(AND(VALUE(LEFT($A1549,3))=312,LEFT($G1549,10)="Unincepted",$B1549="O "),VLOOKUP(" ULO",_312_Table1,MATCH('312'!$V$16,_312_Table1_ColumnLookup,0),FALSE),
  IF(AND(VALUE(LEFT($A1549,3))=312,LEFT($G1549,10)="Unincepted",$B1549="Q "),VLOOKUP(" ULO",_312_Table1,MATCH('312'!$X$16,_312_Table1_ColumnLookup,0),FALSE),
  IF(AND(VALUE(LEFT($A1549,3))=312,LEFT($G1549,10)="Unincepted"),VLOOKUP(" ULO",_312_Table1,MATCH(LEFT($B1549,1),_312_Table1_ColumnLookup,0),FALSE),
  IF(AND(VALUE(LEFT($A1549,3))=312,LEFT($G1549,5)="Total",$B1549="G "),VLOOKUP('312'!$F$80,_312_Table1,MATCH('312'!$N$16,_312_Table1_ColumnLookup,0),FALSE),
  IF(AND(VALUE(LEFT($A1549,3))=312,LEFT($G1549,5)="Total",$B1549="O "),VLOOKUP('312'!$F$80,_312_Table1,MATCH('312'!$V$16,_312_Table1_ColumnLookup,0),FALSE),
  IF(AND(VALUE(LEFT($A1549,3))=312,LEFT($G1549,5)="Total",$B1549="Q "),VLOOKUP('312'!$F$80,_312_Table1,MATCH('312'!$X$16,_312_Table1_ColumnLookup,0),FALSE),
  IF(AND(VALUE(LEFT($A1549,3))=312,LEFT($G1549,5)="Total"),VLOOKUP('312'!$F$80,_312_Table1,MATCH(LEFT($B1549,1),_312_Table1_ColumnLookup,0),FALSE),
  IF(AND(VALUE(LEFT($A1549,3))=312,LEN($I1549)=4,$B1549="G"),VLOOKUP($I1549,_312_Table1,MATCH('312'!$N$16,_312_Table1_ColumnLookup,0),FALSE),
  IF(AND(VALUE(LEFT($A1549,3))=312,LEN($I1549)=4,$B1549="O"),VLOOKUP($I1549,_312_Table1,MATCH('312'!$V$16,_312_Table1_ColumnLookup,0),FALSE),
  IF(AND(VALUE(LEFT($A1549,3))=312,LEN($I1549)=4,$B1549="Q"),VLOOKUP($I1549,_312_Table1,MATCH('312'!$X$16,_312_Table1_ColumnLookup,0),FALSE),
  IF(AND(VALUE(LEFT($A1549,3))=312,LEN($I1549)=4),VLOOKUP($I1549,_312_Table1,MATCH(LEFT($B1549,1),_312_Table1_ColumnLookup,0),FALSE)
+N("312"),
  IF(VALUE(LEFT($A1549,3))=313,VLOOKUP(VALUE(MID($B1549,2,1)),_313_Table1,MATCH(MID($B1549,1,1),_313_Table1_ColumnLookup,0),FALSE)
+N("313"),
  IF(AND(VALUE(LEFT($A1549,3))=314,LEN($B1549)=3),VLOOKUP(VALUE(MID($B1549,2,2)),_314_Table1,MATCH(MID($B1549,1,1),_314_Table1_ColumnLookup,0),FALSE),
  IF(VALUE(LEFT($A1549,3))=314,VLOOKUP(VALUE(MID($B1549,2,1)),_314_Table1,MATCH(MID($B1549,1,1),_314_Table1_ColumnLookup,0),FALSE)
+N("314"),
""))))))))))))))))))))))))</f>
        <v>#N/A</v>
      </c>
      <c r="E1549" s="238" t="e">
        <f>IF(AND(VALUE(LEFT($A1549,3))=309,LEN($B1549)=3),VLOOKUP(VALUE(MID($B1549,2,2)),_309_Table2,MATCH(MID($B1549,1,1),_309_Table2_ColumnLookup,0),FALSE),
  IF($C1549="309 LCR SummaryA",OneYearSCR,IF($C1549="309 LCR SummaryB",UltimateSCR,IF(VALUE(LEFT($A1549,3))=309,VLOOKUP(VALUE(MID($B1549,2,1)),_309_Table2,MATCH(MID($B1549,1,1),_309_Table2_ColumnLookup,0),FALSE)
+N("309"),
  IF(VALUE(LEFT($A1549,3))=310,VLOOKUP(VALUE(MID($B1549,2,1)),_310_Table2,MATCH(MID($B1549,1,1),_310_Table2_ColumnLookup,0),FALSE)
+N("310"),
  IF(AND(VALUE(LEFT($A1549,3))=311,LEN($I1549)=4),VLOOKUP($I1549,_311_Table2,MATCH($B1549,_311_Table2_ColumnLookup,0),FALSE),
  IF(AND(VALUE(LEFT($A1549,3))=311,OR($B1549="I2",$B1549="J2",$B1549="K2",$B1549="L2")),VLOOKUP('311'!$G$58,_311_Table2,MATCH(MID($B1549,1,1),_311_Table2_ColumnLookup,0),FALSE),
  IF(AND(VALUE(LEFT($A1549,3))=311,RIGHT($B1549,5)="Total"),VLOOKUP('311'!$G$59,_311_Table2,MATCH(MID($B1549,1,1),_311_Table2_ColumnLookup,0),FALSE),
  IF(VALUE(LEFT($A1549,3))=311,VLOOKUP(VALUE(MID($B1549,2,1)),_311_Table2,MATCH(MID($B1549,1,1),_311_Table2_ColumnLookup,0),FALSE)
+N("311"),
  IF(AND(VALUE(LEFT($A1549,3))=312,LEFT($G1549,10)="Unincepted",$B1549="G "),VLOOKUP(" ULO",_312_Table2,MATCH('312'!$N$16,_312_Table2_ColumnLookup,0),FALSE),
  IF(AND(VALUE(LEFT($A1549,3))=312,LEFT($G1549,10)="Unincepted",$B1549="O "),VLOOKUP(" ULO",_312_Table2,MATCH('312'!$V$16,_312_Table2_ColumnLookup,0),FALSE),
  IF(AND(VALUE(LEFT($A1549,3))=312,LEFT($G1549,10)="Unincepted",$B1549="Q "),VLOOKUP(" ULO",_312_Table2,MATCH('312'!$X$16,_312_Table2_ColumnLookup,0),FALSE),
  IF(AND(VALUE(LEFT($A1549,3))=312,LEFT($G1549,10)="Unincepted"),VLOOKUP(" ULO",_312_Table2,MATCH(LEFT($B1549,1),_312_Table2_ColumnLookup,0),FALSE),
  IF(AND(VALUE(LEFT($A1549,3))=312,LEFT($G1549,5)="Total",$B1549="G "),VLOOKUP('312'!$F$80,_312_Table2,MATCH('312'!$N$16,_312_Table2_ColumnLookup,0),FALSE),
  IF(AND(VALUE(LEFT($A1549,3))=312,LEFT($G1549,5)="Total",$B1549="O "),VLOOKUP('312'!$F$80,_312_Table2,MATCH('312'!$V$16,_312_Table2_ColumnLookup,0),FALSE),
  IF(AND(VALUE(LEFT($A1549,3))=312,LEFT($G1549,5)="Total",$B1549="Q "),VLOOKUP('312'!$F$80,_312_Table2,MATCH('312'!$X$16,_312_Table2_ColumnLookup,0),FALSE),
  IF(AND(VALUE(LEFT($A1549,3))=312,LEFT($G1549,5)="Total"),VLOOKUP('312'!$F$80,_312_Table2,MATCH(LEFT($B1549,1),_312_Table2_ColumnLookup,0),FALSE),
  IF(AND(VALUE(LEFT($A1549,3))=312,LEN($I1549)=4,$B1549="G"),VLOOKUP($I1549,_312_Table2,MATCH('312'!$N$16,_312_Table2_ColumnLookup,0),FALSE),
  IF(AND(VALUE(LEFT($A1549,3))=312,LEN($I1549)=4,$B1549="O"),VLOOKUP($I1549,_312_Table2,MATCH('312'!$V$16,_312_Table2_ColumnLookup,0),FALSE),
  IF(AND(VALUE(LEFT($A1549,3))=312,LEN($I1549)=4,$B1549="Q"),VLOOKUP($I1549,_312_Table2,MATCH('312'!$X$16,_312_Table2_ColumnLookup,0),FALSE),
  IF(AND(VALUE(LEFT($A1549,3))=312,LEN($I1549)=4),VLOOKUP($I1549,_312_Table2,MATCH(LEFT($B1549,1),_312_Table2_ColumnLookup,0),FALSE)
+N("312"),
  IF(VALUE(LEFT($A1549,3))=313,VLOOKUP(VALUE(MID($B1549,2,1)),_313_Table2,MATCH(MID($B1549,1,1),_313_Table2_ColumnLookup,0),FALSE)
+N("313"),
  IF(AND(VALUE(LEFT($A1549,3))=314,LEN($B1549)=3),VLOOKUP(VALUE(MID($B1549,2,2)),_314_Table2,MATCH(MID($B1549,1,1),_314_Table2_ColumnLookup,0),FALSE),
  IF(VALUE(LEFT($A1549,3))=314,VLOOKUP(VALUE(MID($B1549,2,1)),_314_Table2,MATCH(MID($B1549,1,1),_314_Table2_ColumnLookup,0),FALSE)
+N("314"),
""))))))))))))))))))))))))</f>
        <v>#N/A</v>
      </c>
      <c r="F1549" s="238" t="e">
        <f>IF(AND(VALUE(LEFT($A1549,3))=309,LEN($B1549)=3),VLOOKUP(VALUE(MID($B1549,2,2)),_309_Table3,MATCH(MID($B1549,1,1),_309_Table3_ColumnLookup,0),FALSE),
  IF($C1549="309 LCR SummaryA",OneYearSCR,IF($C1549="309 LCR SummaryB",UltimateSCR,IF(VALUE(LEFT($A1549,3))=309,VLOOKUP(VALUE(MID($B1549,2,1)),_309_Table3,MATCH(MID($B1549,1,1),_309_Table3_ColumnLookup,0),FALSE)
+N("309"),
  IF(VALUE(LEFT($A1549,3))=310,VLOOKUP(VALUE(MID($B1549,2,1)),_310_Table3,MATCH(MID($B1549,1,1),_310_Table3_ColumnLookup,0),FALSE)
+N("310"),
  IF(AND(VALUE(LEFT($A1549,3))=311,LEN($I1549)=4),VLOOKUP($I1549,_311_Table3,MATCH($B1549,_311_Table3_ColumnLookup,0),FALSE),
  IF(AND(VALUE(LEFT($A1549,3))=311,OR($B1549="I2",$B1549="J2",$B1549="K2",$B1549="L2")),VLOOKUP('311'!$G$58,_311_Table3,MATCH(MID($B1549,1,1),_311_Table3_ColumnLookup,0),FALSE),
  IF(AND(VALUE(LEFT($A1549,3))=311,RIGHT($B1549,5)="Total"),VLOOKUP('311'!$G$59,_311_Table3,MATCH(MID($B1549,1,1),_311_Table3_ColumnLookup,0),FALSE),
  IF(VALUE(LEFT($A1549,3))=311,VLOOKUP(VALUE(MID($B1549,2,1)),_311_Table3,MATCH(MID($B1549,1,1),_311_Table3_ColumnLookup,0),FALSE)
+N("311"),
  IF(AND(VALUE(LEFT($A1549,3))=312,LEFT($G1549,10)="Unincepted",$B1549="G "),VLOOKUP(" ULO",_312_Table3,MATCH('312'!$N$16,_312_Table3_ColumnLookup,0),FALSE),
  IF(AND(VALUE(LEFT($A1549,3))=312,LEFT($G1549,10)="Unincepted",$B1549="O "),VLOOKUP(" ULO",_312_Table3,MATCH('312'!$V$16,_312_Table3_ColumnLookup,0),FALSE),
  IF(AND(VALUE(LEFT($A1549,3))=312,LEFT($G1549,10)="Unincepted",$B1549="Q "),VLOOKUP(" ULO",_312_Table3,MATCH('312'!$X$16,_312_Table3_ColumnLookup,0),FALSE),
  IF(AND(VALUE(LEFT($A1549,3))=312,LEFT($G1549,10)="Unincepted"),VLOOKUP(" ULO",_312_Table3,MATCH(LEFT($B1549,1),_312_Table3_ColumnLookup,0),FALSE),
  IF(AND(VALUE(LEFT($A1549,3))=312,LEFT($G1549,5)="Total",$B1549="G "),VLOOKUP('312'!$F$80,_312_Table3,MATCH('312'!$N$16,_312_Table3_ColumnLookup,0),FALSE),
  IF(AND(VALUE(LEFT($A1549,3))=312,LEFT($G1549,5)="Total",$B1549="O "),VLOOKUP('312'!$F$80,_312_Table3,MATCH('312'!$V$16,_312_Table3_ColumnLookup,0),FALSE),
  IF(AND(VALUE(LEFT($A1549,3))=312,LEFT($G1549,5)="Total",$B1549="Q "),VLOOKUP('312'!$F$80,_312_Table3,MATCH('312'!$X$16,_312_Table3_ColumnLookup,0),FALSE),
  IF(AND(VALUE(LEFT($A1549,3))=312,LEFT($G1549,5)="Total"),VLOOKUP('312'!$F$80,_312_Table3,MATCH(LEFT($B1549,1),_312_Table3_ColumnLookup,0),FALSE),
  IF(AND(VALUE(LEFT($A1549,3))=312,LEN($I1549)=4,$B1549="G"),VLOOKUP($I1549,_312_Table3,MATCH('312'!$N$16,_312_Table3_ColumnLookup,0),FALSE),
  IF(AND(VALUE(LEFT($A1549,3))=312,LEN($I1549)=4,$B1549="O"),VLOOKUP($I1549,_312_Table3,MATCH('312'!$V$16,_312_Table3_ColumnLookup,0),FALSE),
  IF(AND(VALUE(LEFT($A1549,3))=312,LEN($I1549)=4,$B1549="Q"),VLOOKUP($I1549,_312_Table3,MATCH('312'!$X$16,_312_Table3_ColumnLookup,0),FALSE),
  IF(AND(VALUE(LEFT($A1549,3))=312,LEN($I1549)=4),VLOOKUP($I1549,_312_Table3,MATCH(LEFT($B1549,1),_312_Table3_ColumnLookup,0),FALSE)
+N("312"),
  IF(VALUE(LEFT($A1549,3))=313,VLOOKUP(VALUE(MID($B1549,2,1)),_313_Table3,MATCH(MID($B1549,1,1),_313_Table3_ColumnLookup,0),FALSE)
+N("313"),
  IF(AND(VALUE(LEFT($A1549,3))=314,LEN($B1549)=3),VLOOKUP(VALUE(MID($B1549,2,2)),_314_Table3,MATCH(MID($B1549,1,1),_314_Table3_ColumnLookup,0),FALSE),
  IF(VALUE(LEFT($A1549,3))=314,VLOOKUP(VALUE(MID($B1549,2,1)),_314_Table3,MATCH(MID($B1549,1,1),_314_Table3_ColumnLookup,0),FALSE)
+N("314"),
""))))))))))))))))))))))))</f>
        <v>#N/A</v>
      </c>
      <c r="H1549" s="321" t="str">
        <f>IFERROR(
IF(ISERROR($D1549)=FALSE,$D1549,IF(ISERROR($E1549)=FALSE,$E1549,IF(ISERROR($F1549)=FALSE,$F1549
+N("012 checkboxes"),
IF(
IF(OR(LEFT($A1549,9)="Syndicate",LEFT($A1549,12)="NewSyndicate"),VLOOKUP($A1549,'012'!$J:$ZW,MATCH("Link to button",'012'!$J$1:$ZW$1,0),0)
+N("309 checkbox"),
IF($C1549="309 LCR Summary0",VLOOKUP("Notes990",'309'!$P:$ZZ,MATCH("Link to button",'309'!$P$1:$ZZ$1,0),0)
+N("313 checkboxes"),
IF($C1549="313 Financial Information0LcmVsScr",IF($C1549="309 LCR Summary0",VLOOKUP("LcmVsScr",'309'!$N:$ZZ,MATCH("Link to button",'309'!$N$1:$ZZ$1,0),0),
IF($C1549="313 Financial Information0LcrDocAttached",IF($C1549="309 LCR Summary0",VLOOKUP("LcrDocAttached",'309'!$N:$ZZ,MATCH("Link to button",'309'!$N$1:$ZZ$1,0),
0)))))))=1,TRUE,FALSE)
))),"")</f>
        <v/>
      </c>
    </row>
    <row r="1550" spans="1:8">
      <c r="A1550" s="237" t="e">
        <f>VLOOKUP($G1550,CSVLookups!$B:$R,MATCH(A$1,CSVLookups!$B$1:$R$1,0),FALSE)</f>
        <v>#N/A</v>
      </c>
      <c r="B1550" s="237" t="e">
        <f>VLOOKUP($G1550,CSVLookups!$B:$R,MATCH(B$1,CSVLookups!$B$1:$R$1,0),FALSE)</f>
        <v>#N/A</v>
      </c>
      <c r="C1550" s="238" t="e">
        <f t="shared" si="24"/>
        <v>#N/A</v>
      </c>
      <c r="D1550" s="238" t="e">
        <f>IF(AND(VALUE(LEFT($A1550,3))=309,LEN($B1550)=3),VLOOKUP(VALUE(MID($B1550,2,2)),_309_Table1,MATCH(MID($B1550,1,1),_309_Table1_ColumnLookup,0),FALSE),
  IF($C1550="309 LCR SummaryA",OneYearSCR,IF($C1550="309 LCR SummaryB",UltimateSCR,IF(VALUE(LEFT($A1550,3))=309,VLOOKUP(VALUE(MID($B1550,2,1)),_309_Table1,MATCH(MID($B1550,1,1),_309_Table1_ColumnLookup,0),FALSE)
+N("309"),
  IF(VALUE(LEFT($A1550,3))=310,VLOOKUP(VALUE(MID($B1550,2,1)),_310_Table1,MATCH(MID($B1550,1,1),_310_Table1_ColumnLookup,0),FALSE)
+N("310"),
  IF(AND(VALUE(LEFT($A1550,3))=311,LEN($I1550)=4),VLOOKUP($I1550,_311_Table1,MATCH($B1550,_311_Table1_ColumnLookup,0),FALSE),
  IF(AND(VALUE(LEFT($A1550,3))=311,OR($B1550="I2",$B1550="J2",$B1550="K2",$B1550="L2")),VLOOKUP('311'!$G$58,_311_Table1,MATCH(MID($B1550,1,1),_311_Table1_ColumnLookup,0),FALSE),
  IF(AND(VALUE(LEFT($A1550,3))=311,RIGHT($B1550,5)="Total"),VLOOKUP('311'!$G$59,_311_Table1,MATCH(MID($B1550,1,1),_311_Table1_ColumnLookup,0),FALSE),
  IF(VALUE(LEFT($A1550,3))=311,VLOOKUP(VALUE(MID($B1550,2,1)),_311_Table1,MATCH(MID($B1550,1,1),_311_Table1_ColumnLookup,0),FALSE)
+N("311"),
  IF(AND(VALUE(LEFT($A1550,3))=312,LEFT($G1550,10)="Unincepted",$B1550="G "),VLOOKUP(" ULO",_312_Table1,MATCH('312'!$N$16,_312_Table1_ColumnLookup,0),FALSE),
  IF(AND(VALUE(LEFT($A1550,3))=312,LEFT($G1550,10)="Unincepted",$B1550="O "),VLOOKUP(" ULO",_312_Table1,MATCH('312'!$V$16,_312_Table1_ColumnLookup,0),FALSE),
  IF(AND(VALUE(LEFT($A1550,3))=312,LEFT($G1550,10)="Unincepted",$B1550="Q "),VLOOKUP(" ULO",_312_Table1,MATCH('312'!$X$16,_312_Table1_ColumnLookup,0),FALSE),
  IF(AND(VALUE(LEFT($A1550,3))=312,LEFT($G1550,10)="Unincepted"),VLOOKUP(" ULO",_312_Table1,MATCH(LEFT($B1550,1),_312_Table1_ColumnLookup,0),FALSE),
  IF(AND(VALUE(LEFT($A1550,3))=312,LEFT($G1550,5)="Total",$B1550="G "),VLOOKUP('312'!$F$80,_312_Table1,MATCH('312'!$N$16,_312_Table1_ColumnLookup,0),FALSE),
  IF(AND(VALUE(LEFT($A1550,3))=312,LEFT($G1550,5)="Total",$B1550="O "),VLOOKUP('312'!$F$80,_312_Table1,MATCH('312'!$V$16,_312_Table1_ColumnLookup,0),FALSE),
  IF(AND(VALUE(LEFT($A1550,3))=312,LEFT($G1550,5)="Total",$B1550="Q "),VLOOKUP('312'!$F$80,_312_Table1,MATCH('312'!$X$16,_312_Table1_ColumnLookup,0),FALSE),
  IF(AND(VALUE(LEFT($A1550,3))=312,LEFT($G1550,5)="Total"),VLOOKUP('312'!$F$80,_312_Table1,MATCH(LEFT($B1550,1),_312_Table1_ColumnLookup,0),FALSE),
  IF(AND(VALUE(LEFT($A1550,3))=312,LEN($I1550)=4,$B1550="G"),VLOOKUP($I1550,_312_Table1,MATCH('312'!$N$16,_312_Table1_ColumnLookup,0),FALSE),
  IF(AND(VALUE(LEFT($A1550,3))=312,LEN($I1550)=4,$B1550="O"),VLOOKUP($I1550,_312_Table1,MATCH('312'!$V$16,_312_Table1_ColumnLookup,0),FALSE),
  IF(AND(VALUE(LEFT($A1550,3))=312,LEN($I1550)=4,$B1550="Q"),VLOOKUP($I1550,_312_Table1,MATCH('312'!$X$16,_312_Table1_ColumnLookup,0),FALSE),
  IF(AND(VALUE(LEFT($A1550,3))=312,LEN($I1550)=4),VLOOKUP($I1550,_312_Table1,MATCH(LEFT($B1550,1),_312_Table1_ColumnLookup,0),FALSE)
+N("312"),
  IF(VALUE(LEFT($A1550,3))=313,VLOOKUP(VALUE(MID($B1550,2,1)),_313_Table1,MATCH(MID($B1550,1,1),_313_Table1_ColumnLookup,0),FALSE)
+N("313"),
  IF(AND(VALUE(LEFT($A1550,3))=314,LEN($B1550)=3),VLOOKUP(VALUE(MID($B1550,2,2)),_314_Table1,MATCH(MID($B1550,1,1),_314_Table1_ColumnLookup,0),FALSE),
  IF(VALUE(LEFT($A1550,3))=314,VLOOKUP(VALUE(MID($B1550,2,1)),_314_Table1,MATCH(MID($B1550,1,1),_314_Table1_ColumnLookup,0),FALSE)
+N("314"),
""))))))))))))))))))))))))</f>
        <v>#N/A</v>
      </c>
      <c r="E1550" s="238" t="e">
        <f>IF(AND(VALUE(LEFT($A1550,3))=309,LEN($B1550)=3),VLOOKUP(VALUE(MID($B1550,2,2)),_309_Table2,MATCH(MID($B1550,1,1),_309_Table2_ColumnLookup,0),FALSE),
  IF($C1550="309 LCR SummaryA",OneYearSCR,IF($C1550="309 LCR SummaryB",UltimateSCR,IF(VALUE(LEFT($A1550,3))=309,VLOOKUP(VALUE(MID($B1550,2,1)),_309_Table2,MATCH(MID($B1550,1,1),_309_Table2_ColumnLookup,0),FALSE)
+N("309"),
  IF(VALUE(LEFT($A1550,3))=310,VLOOKUP(VALUE(MID($B1550,2,1)),_310_Table2,MATCH(MID($B1550,1,1),_310_Table2_ColumnLookup,0),FALSE)
+N("310"),
  IF(AND(VALUE(LEFT($A1550,3))=311,LEN($I1550)=4),VLOOKUP($I1550,_311_Table2,MATCH($B1550,_311_Table2_ColumnLookup,0),FALSE),
  IF(AND(VALUE(LEFT($A1550,3))=311,OR($B1550="I2",$B1550="J2",$B1550="K2",$B1550="L2")),VLOOKUP('311'!$G$58,_311_Table2,MATCH(MID($B1550,1,1),_311_Table2_ColumnLookup,0),FALSE),
  IF(AND(VALUE(LEFT($A1550,3))=311,RIGHT($B1550,5)="Total"),VLOOKUP('311'!$G$59,_311_Table2,MATCH(MID($B1550,1,1),_311_Table2_ColumnLookup,0),FALSE),
  IF(VALUE(LEFT($A1550,3))=311,VLOOKUP(VALUE(MID($B1550,2,1)),_311_Table2,MATCH(MID($B1550,1,1),_311_Table2_ColumnLookup,0),FALSE)
+N("311"),
  IF(AND(VALUE(LEFT($A1550,3))=312,LEFT($G1550,10)="Unincepted",$B1550="G "),VLOOKUP(" ULO",_312_Table2,MATCH('312'!$N$16,_312_Table2_ColumnLookup,0),FALSE),
  IF(AND(VALUE(LEFT($A1550,3))=312,LEFT($G1550,10)="Unincepted",$B1550="O "),VLOOKUP(" ULO",_312_Table2,MATCH('312'!$V$16,_312_Table2_ColumnLookup,0),FALSE),
  IF(AND(VALUE(LEFT($A1550,3))=312,LEFT($G1550,10)="Unincepted",$B1550="Q "),VLOOKUP(" ULO",_312_Table2,MATCH('312'!$X$16,_312_Table2_ColumnLookup,0),FALSE),
  IF(AND(VALUE(LEFT($A1550,3))=312,LEFT($G1550,10)="Unincepted"),VLOOKUP(" ULO",_312_Table2,MATCH(LEFT($B1550,1),_312_Table2_ColumnLookup,0),FALSE),
  IF(AND(VALUE(LEFT($A1550,3))=312,LEFT($G1550,5)="Total",$B1550="G "),VLOOKUP('312'!$F$80,_312_Table2,MATCH('312'!$N$16,_312_Table2_ColumnLookup,0),FALSE),
  IF(AND(VALUE(LEFT($A1550,3))=312,LEFT($G1550,5)="Total",$B1550="O "),VLOOKUP('312'!$F$80,_312_Table2,MATCH('312'!$V$16,_312_Table2_ColumnLookup,0),FALSE),
  IF(AND(VALUE(LEFT($A1550,3))=312,LEFT($G1550,5)="Total",$B1550="Q "),VLOOKUP('312'!$F$80,_312_Table2,MATCH('312'!$X$16,_312_Table2_ColumnLookup,0),FALSE),
  IF(AND(VALUE(LEFT($A1550,3))=312,LEFT($G1550,5)="Total"),VLOOKUP('312'!$F$80,_312_Table2,MATCH(LEFT($B1550,1),_312_Table2_ColumnLookup,0),FALSE),
  IF(AND(VALUE(LEFT($A1550,3))=312,LEN($I1550)=4,$B1550="G"),VLOOKUP($I1550,_312_Table2,MATCH('312'!$N$16,_312_Table2_ColumnLookup,0),FALSE),
  IF(AND(VALUE(LEFT($A1550,3))=312,LEN($I1550)=4,$B1550="O"),VLOOKUP($I1550,_312_Table2,MATCH('312'!$V$16,_312_Table2_ColumnLookup,0),FALSE),
  IF(AND(VALUE(LEFT($A1550,3))=312,LEN($I1550)=4,$B1550="Q"),VLOOKUP($I1550,_312_Table2,MATCH('312'!$X$16,_312_Table2_ColumnLookup,0),FALSE),
  IF(AND(VALUE(LEFT($A1550,3))=312,LEN($I1550)=4),VLOOKUP($I1550,_312_Table2,MATCH(LEFT($B1550,1),_312_Table2_ColumnLookup,0),FALSE)
+N("312"),
  IF(VALUE(LEFT($A1550,3))=313,VLOOKUP(VALUE(MID($B1550,2,1)),_313_Table2,MATCH(MID($B1550,1,1),_313_Table2_ColumnLookup,0),FALSE)
+N("313"),
  IF(AND(VALUE(LEFT($A1550,3))=314,LEN($B1550)=3),VLOOKUP(VALUE(MID($B1550,2,2)),_314_Table2,MATCH(MID($B1550,1,1),_314_Table2_ColumnLookup,0),FALSE),
  IF(VALUE(LEFT($A1550,3))=314,VLOOKUP(VALUE(MID($B1550,2,1)),_314_Table2,MATCH(MID($B1550,1,1),_314_Table2_ColumnLookup,0),FALSE)
+N("314"),
""))))))))))))))))))))))))</f>
        <v>#N/A</v>
      </c>
      <c r="F1550" s="238" t="e">
        <f>IF(AND(VALUE(LEFT($A1550,3))=309,LEN($B1550)=3),VLOOKUP(VALUE(MID($B1550,2,2)),_309_Table3,MATCH(MID($B1550,1,1),_309_Table3_ColumnLookup,0),FALSE),
  IF($C1550="309 LCR SummaryA",OneYearSCR,IF($C1550="309 LCR SummaryB",UltimateSCR,IF(VALUE(LEFT($A1550,3))=309,VLOOKUP(VALUE(MID($B1550,2,1)),_309_Table3,MATCH(MID($B1550,1,1),_309_Table3_ColumnLookup,0),FALSE)
+N("309"),
  IF(VALUE(LEFT($A1550,3))=310,VLOOKUP(VALUE(MID($B1550,2,1)),_310_Table3,MATCH(MID($B1550,1,1),_310_Table3_ColumnLookup,0),FALSE)
+N("310"),
  IF(AND(VALUE(LEFT($A1550,3))=311,LEN($I1550)=4),VLOOKUP($I1550,_311_Table3,MATCH($B1550,_311_Table3_ColumnLookup,0),FALSE),
  IF(AND(VALUE(LEFT($A1550,3))=311,OR($B1550="I2",$B1550="J2",$B1550="K2",$B1550="L2")),VLOOKUP('311'!$G$58,_311_Table3,MATCH(MID($B1550,1,1),_311_Table3_ColumnLookup,0),FALSE),
  IF(AND(VALUE(LEFT($A1550,3))=311,RIGHT($B1550,5)="Total"),VLOOKUP('311'!$G$59,_311_Table3,MATCH(MID($B1550,1,1),_311_Table3_ColumnLookup,0),FALSE),
  IF(VALUE(LEFT($A1550,3))=311,VLOOKUP(VALUE(MID($B1550,2,1)),_311_Table3,MATCH(MID($B1550,1,1),_311_Table3_ColumnLookup,0),FALSE)
+N("311"),
  IF(AND(VALUE(LEFT($A1550,3))=312,LEFT($G1550,10)="Unincepted",$B1550="G "),VLOOKUP(" ULO",_312_Table3,MATCH('312'!$N$16,_312_Table3_ColumnLookup,0),FALSE),
  IF(AND(VALUE(LEFT($A1550,3))=312,LEFT($G1550,10)="Unincepted",$B1550="O "),VLOOKUP(" ULO",_312_Table3,MATCH('312'!$V$16,_312_Table3_ColumnLookup,0),FALSE),
  IF(AND(VALUE(LEFT($A1550,3))=312,LEFT($G1550,10)="Unincepted",$B1550="Q "),VLOOKUP(" ULO",_312_Table3,MATCH('312'!$X$16,_312_Table3_ColumnLookup,0),FALSE),
  IF(AND(VALUE(LEFT($A1550,3))=312,LEFT($G1550,10)="Unincepted"),VLOOKUP(" ULO",_312_Table3,MATCH(LEFT($B1550,1),_312_Table3_ColumnLookup,0),FALSE),
  IF(AND(VALUE(LEFT($A1550,3))=312,LEFT($G1550,5)="Total",$B1550="G "),VLOOKUP('312'!$F$80,_312_Table3,MATCH('312'!$N$16,_312_Table3_ColumnLookup,0),FALSE),
  IF(AND(VALUE(LEFT($A1550,3))=312,LEFT($G1550,5)="Total",$B1550="O "),VLOOKUP('312'!$F$80,_312_Table3,MATCH('312'!$V$16,_312_Table3_ColumnLookup,0),FALSE),
  IF(AND(VALUE(LEFT($A1550,3))=312,LEFT($G1550,5)="Total",$B1550="Q "),VLOOKUP('312'!$F$80,_312_Table3,MATCH('312'!$X$16,_312_Table3_ColumnLookup,0),FALSE),
  IF(AND(VALUE(LEFT($A1550,3))=312,LEFT($G1550,5)="Total"),VLOOKUP('312'!$F$80,_312_Table3,MATCH(LEFT($B1550,1),_312_Table3_ColumnLookup,0),FALSE),
  IF(AND(VALUE(LEFT($A1550,3))=312,LEN($I1550)=4,$B1550="G"),VLOOKUP($I1550,_312_Table3,MATCH('312'!$N$16,_312_Table3_ColumnLookup,0),FALSE),
  IF(AND(VALUE(LEFT($A1550,3))=312,LEN($I1550)=4,$B1550="O"),VLOOKUP($I1550,_312_Table3,MATCH('312'!$V$16,_312_Table3_ColumnLookup,0),FALSE),
  IF(AND(VALUE(LEFT($A1550,3))=312,LEN($I1550)=4,$B1550="Q"),VLOOKUP($I1550,_312_Table3,MATCH('312'!$X$16,_312_Table3_ColumnLookup,0),FALSE),
  IF(AND(VALUE(LEFT($A1550,3))=312,LEN($I1550)=4),VLOOKUP($I1550,_312_Table3,MATCH(LEFT($B1550,1),_312_Table3_ColumnLookup,0),FALSE)
+N("312"),
  IF(VALUE(LEFT($A1550,3))=313,VLOOKUP(VALUE(MID($B1550,2,1)),_313_Table3,MATCH(MID($B1550,1,1),_313_Table3_ColumnLookup,0),FALSE)
+N("313"),
  IF(AND(VALUE(LEFT($A1550,3))=314,LEN($B1550)=3),VLOOKUP(VALUE(MID($B1550,2,2)),_314_Table3,MATCH(MID($B1550,1,1),_314_Table3_ColumnLookup,0),FALSE),
  IF(VALUE(LEFT($A1550,3))=314,VLOOKUP(VALUE(MID($B1550,2,1)),_314_Table3,MATCH(MID($B1550,1,1),_314_Table3_ColumnLookup,0),FALSE)
+N("314"),
""))))))))))))))))))))))))</f>
        <v>#N/A</v>
      </c>
      <c r="H1550" s="321" t="str">
        <f>IFERROR(
IF(ISERROR($D1550)=FALSE,$D1550,IF(ISERROR($E1550)=FALSE,$E1550,IF(ISERROR($F1550)=FALSE,$F1550
+N("012 checkboxes"),
IF(
IF(OR(LEFT($A1550,9)="Syndicate",LEFT($A1550,12)="NewSyndicate"),VLOOKUP($A1550,'012'!$J:$ZW,MATCH("Link to button",'012'!$J$1:$ZW$1,0),0)
+N("309 checkbox"),
IF($C1550="309 LCR Summary0",VLOOKUP("Notes990",'309'!$P:$ZZ,MATCH("Link to button",'309'!$P$1:$ZZ$1,0),0)
+N("313 checkboxes"),
IF($C1550="313 Financial Information0LcmVsScr",IF($C1550="309 LCR Summary0",VLOOKUP("LcmVsScr",'309'!$N:$ZZ,MATCH("Link to button",'309'!$N$1:$ZZ$1,0),0),
IF($C1550="313 Financial Information0LcrDocAttached",IF($C1550="309 LCR Summary0",VLOOKUP("LcrDocAttached",'309'!$N:$ZZ,MATCH("Link to button",'309'!$N$1:$ZZ$1,0),
0)))))))=1,TRUE,FALSE)
))),"")</f>
        <v/>
      </c>
    </row>
    <row r="1551" spans="1:8">
      <c r="A1551" s="237" t="e">
        <f>VLOOKUP($G1551,CSVLookups!$B:$R,MATCH(A$1,CSVLookups!$B$1:$R$1,0),FALSE)</f>
        <v>#N/A</v>
      </c>
      <c r="B1551" s="237" t="e">
        <f>VLOOKUP($G1551,CSVLookups!$B:$R,MATCH(B$1,CSVLookups!$B$1:$R$1,0),FALSE)</f>
        <v>#N/A</v>
      </c>
      <c r="C1551" s="238" t="e">
        <f t="shared" si="24"/>
        <v>#N/A</v>
      </c>
      <c r="D1551" s="238" t="e">
        <f>IF(AND(VALUE(LEFT($A1551,3))=309,LEN($B1551)=3),VLOOKUP(VALUE(MID($B1551,2,2)),_309_Table1,MATCH(MID($B1551,1,1),_309_Table1_ColumnLookup,0),FALSE),
  IF($C1551="309 LCR SummaryA",OneYearSCR,IF($C1551="309 LCR SummaryB",UltimateSCR,IF(VALUE(LEFT($A1551,3))=309,VLOOKUP(VALUE(MID($B1551,2,1)),_309_Table1,MATCH(MID($B1551,1,1),_309_Table1_ColumnLookup,0),FALSE)
+N("309"),
  IF(VALUE(LEFT($A1551,3))=310,VLOOKUP(VALUE(MID($B1551,2,1)),_310_Table1,MATCH(MID($B1551,1,1),_310_Table1_ColumnLookup,0),FALSE)
+N("310"),
  IF(AND(VALUE(LEFT($A1551,3))=311,LEN($I1551)=4),VLOOKUP($I1551,_311_Table1,MATCH($B1551,_311_Table1_ColumnLookup,0),FALSE),
  IF(AND(VALUE(LEFT($A1551,3))=311,OR($B1551="I2",$B1551="J2",$B1551="K2",$B1551="L2")),VLOOKUP('311'!$G$58,_311_Table1,MATCH(MID($B1551,1,1),_311_Table1_ColumnLookup,0),FALSE),
  IF(AND(VALUE(LEFT($A1551,3))=311,RIGHT($B1551,5)="Total"),VLOOKUP('311'!$G$59,_311_Table1,MATCH(MID($B1551,1,1),_311_Table1_ColumnLookup,0),FALSE),
  IF(VALUE(LEFT($A1551,3))=311,VLOOKUP(VALUE(MID($B1551,2,1)),_311_Table1,MATCH(MID($B1551,1,1),_311_Table1_ColumnLookup,0),FALSE)
+N("311"),
  IF(AND(VALUE(LEFT($A1551,3))=312,LEFT($G1551,10)="Unincepted",$B1551="G "),VLOOKUP(" ULO",_312_Table1,MATCH('312'!$N$16,_312_Table1_ColumnLookup,0),FALSE),
  IF(AND(VALUE(LEFT($A1551,3))=312,LEFT($G1551,10)="Unincepted",$B1551="O "),VLOOKUP(" ULO",_312_Table1,MATCH('312'!$V$16,_312_Table1_ColumnLookup,0),FALSE),
  IF(AND(VALUE(LEFT($A1551,3))=312,LEFT($G1551,10)="Unincepted",$B1551="Q "),VLOOKUP(" ULO",_312_Table1,MATCH('312'!$X$16,_312_Table1_ColumnLookup,0),FALSE),
  IF(AND(VALUE(LEFT($A1551,3))=312,LEFT($G1551,10)="Unincepted"),VLOOKUP(" ULO",_312_Table1,MATCH(LEFT($B1551,1),_312_Table1_ColumnLookup,0),FALSE),
  IF(AND(VALUE(LEFT($A1551,3))=312,LEFT($G1551,5)="Total",$B1551="G "),VLOOKUP('312'!$F$80,_312_Table1,MATCH('312'!$N$16,_312_Table1_ColumnLookup,0),FALSE),
  IF(AND(VALUE(LEFT($A1551,3))=312,LEFT($G1551,5)="Total",$B1551="O "),VLOOKUP('312'!$F$80,_312_Table1,MATCH('312'!$V$16,_312_Table1_ColumnLookup,0),FALSE),
  IF(AND(VALUE(LEFT($A1551,3))=312,LEFT($G1551,5)="Total",$B1551="Q "),VLOOKUP('312'!$F$80,_312_Table1,MATCH('312'!$X$16,_312_Table1_ColumnLookup,0),FALSE),
  IF(AND(VALUE(LEFT($A1551,3))=312,LEFT($G1551,5)="Total"),VLOOKUP('312'!$F$80,_312_Table1,MATCH(LEFT($B1551,1),_312_Table1_ColumnLookup,0),FALSE),
  IF(AND(VALUE(LEFT($A1551,3))=312,LEN($I1551)=4,$B1551="G"),VLOOKUP($I1551,_312_Table1,MATCH('312'!$N$16,_312_Table1_ColumnLookup,0),FALSE),
  IF(AND(VALUE(LEFT($A1551,3))=312,LEN($I1551)=4,$B1551="O"),VLOOKUP($I1551,_312_Table1,MATCH('312'!$V$16,_312_Table1_ColumnLookup,0),FALSE),
  IF(AND(VALUE(LEFT($A1551,3))=312,LEN($I1551)=4,$B1551="Q"),VLOOKUP($I1551,_312_Table1,MATCH('312'!$X$16,_312_Table1_ColumnLookup,0),FALSE),
  IF(AND(VALUE(LEFT($A1551,3))=312,LEN($I1551)=4),VLOOKUP($I1551,_312_Table1,MATCH(LEFT($B1551,1),_312_Table1_ColumnLookup,0),FALSE)
+N("312"),
  IF(VALUE(LEFT($A1551,3))=313,VLOOKUP(VALUE(MID($B1551,2,1)),_313_Table1,MATCH(MID($B1551,1,1),_313_Table1_ColumnLookup,0),FALSE)
+N("313"),
  IF(AND(VALUE(LEFT($A1551,3))=314,LEN($B1551)=3),VLOOKUP(VALUE(MID($B1551,2,2)),_314_Table1,MATCH(MID($B1551,1,1),_314_Table1_ColumnLookup,0),FALSE),
  IF(VALUE(LEFT($A1551,3))=314,VLOOKUP(VALUE(MID($B1551,2,1)),_314_Table1,MATCH(MID($B1551,1,1),_314_Table1_ColumnLookup,0),FALSE)
+N("314"),
""))))))))))))))))))))))))</f>
        <v>#N/A</v>
      </c>
      <c r="E1551" s="238" t="e">
        <f>IF(AND(VALUE(LEFT($A1551,3))=309,LEN($B1551)=3),VLOOKUP(VALUE(MID($B1551,2,2)),_309_Table2,MATCH(MID($B1551,1,1),_309_Table2_ColumnLookup,0),FALSE),
  IF($C1551="309 LCR SummaryA",OneYearSCR,IF($C1551="309 LCR SummaryB",UltimateSCR,IF(VALUE(LEFT($A1551,3))=309,VLOOKUP(VALUE(MID($B1551,2,1)),_309_Table2,MATCH(MID($B1551,1,1),_309_Table2_ColumnLookup,0),FALSE)
+N("309"),
  IF(VALUE(LEFT($A1551,3))=310,VLOOKUP(VALUE(MID($B1551,2,1)),_310_Table2,MATCH(MID($B1551,1,1),_310_Table2_ColumnLookup,0),FALSE)
+N("310"),
  IF(AND(VALUE(LEFT($A1551,3))=311,LEN($I1551)=4),VLOOKUP($I1551,_311_Table2,MATCH($B1551,_311_Table2_ColumnLookup,0),FALSE),
  IF(AND(VALUE(LEFT($A1551,3))=311,OR($B1551="I2",$B1551="J2",$B1551="K2",$B1551="L2")),VLOOKUP('311'!$G$58,_311_Table2,MATCH(MID($B1551,1,1),_311_Table2_ColumnLookup,0),FALSE),
  IF(AND(VALUE(LEFT($A1551,3))=311,RIGHT($B1551,5)="Total"),VLOOKUP('311'!$G$59,_311_Table2,MATCH(MID($B1551,1,1),_311_Table2_ColumnLookup,0),FALSE),
  IF(VALUE(LEFT($A1551,3))=311,VLOOKUP(VALUE(MID($B1551,2,1)),_311_Table2,MATCH(MID($B1551,1,1),_311_Table2_ColumnLookup,0),FALSE)
+N("311"),
  IF(AND(VALUE(LEFT($A1551,3))=312,LEFT($G1551,10)="Unincepted",$B1551="G "),VLOOKUP(" ULO",_312_Table2,MATCH('312'!$N$16,_312_Table2_ColumnLookup,0),FALSE),
  IF(AND(VALUE(LEFT($A1551,3))=312,LEFT($G1551,10)="Unincepted",$B1551="O "),VLOOKUP(" ULO",_312_Table2,MATCH('312'!$V$16,_312_Table2_ColumnLookup,0),FALSE),
  IF(AND(VALUE(LEFT($A1551,3))=312,LEFT($G1551,10)="Unincepted",$B1551="Q "),VLOOKUP(" ULO",_312_Table2,MATCH('312'!$X$16,_312_Table2_ColumnLookup,0),FALSE),
  IF(AND(VALUE(LEFT($A1551,3))=312,LEFT($G1551,10)="Unincepted"),VLOOKUP(" ULO",_312_Table2,MATCH(LEFT($B1551,1),_312_Table2_ColumnLookup,0),FALSE),
  IF(AND(VALUE(LEFT($A1551,3))=312,LEFT($G1551,5)="Total",$B1551="G "),VLOOKUP('312'!$F$80,_312_Table2,MATCH('312'!$N$16,_312_Table2_ColumnLookup,0),FALSE),
  IF(AND(VALUE(LEFT($A1551,3))=312,LEFT($G1551,5)="Total",$B1551="O "),VLOOKUP('312'!$F$80,_312_Table2,MATCH('312'!$V$16,_312_Table2_ColumnLookup,0),FALSE),
  IF(AND(VALUE(LEFT($A1551,3))=312,LEFT($G1551,5)="Total",$B1551="Q "),VLOOKUP('312'!$F$80,_312_Table2,MATCH('312'!$X$16,_312_Table2_ColumnLookup,0),FALSE),
  IF(AND(VALUE(LEFT($A1551,3))=312,LEFT($G1551,5)="Total"),VLOOKUP('312'!$F$80,_312_Table2,MATCH(LEFT($B1551,1),_312_Table2_ColumnLookup,0),FALSE),
  IF(AND(VALUE(LEFT($A1551,3))=312,LEN($I1551)=4,$B1551="G"),VLOOKUP($I1551,_312_Table2,MATCH('312'!$N$16,_312_Table2_ColumnLookup,0),FALSE),
  IF(AND(VALUE(LEFT($A1551,3))=312,LEN($I1551)=4,$B1551="O"),VLOOKUP($I1551,_312_Table2,MATCH('312'!$V$16,_312_Table2_ColumnLookup,0),FALSE),
  IF(AND(VALUE(LEFT($A1551,3))=312,LEN($I1551)=4,$B1551="Q"),VLOOKUP($I1551,_312_Table2,MATCH('312'!$X$16,_312_Table2_ColumnLookup,0),FALSE),
  IF(AND(VALUE(LEFT($A1551,3))=312,LEN($I1551)=4),VLOOKUP($I1551,_312_Table2,MATCH(LEFT($B1551,1),_312_Table2_ColumnLookup,0),FALSE)
+N("312"),
  IF(VALUE(LEFT($A1551,3))=313,VLOOKUP(VALUE(MID($B1551,2,1)),_313_Table2,MATCH(MID($B1551,1,1),_313_Table2_ColumnLookup,0),FALSE)
+N("313"),
  IF(AND(VALUE(LEFT($A1551,3))=314,LEN($B1551)=3),VLOOKUP(VALUE(MID($B1551,2,2)),_314_Table2,MATCH(MID($B1551,1,1),_314_Table2_ColumnLookup,0),FALSE),
  IF(VALUE(LEFT($A1551,3))=314,VLOOKUP(VALUE(MID($B1551,2,1)),_314_Table2,MATCH(MID($B1551,1,1),_314_Table2_ColumnLookup,0),FALSE)
+N("314"),
""))))))))))))))))))))))))</f>
        <v>#N/A</v>
      </c>
      <c r="F1551" s="238" t="e">
        <f>IF(AND(VALUE(LEFT($A1551,3))=309,LEN($B1551)=3),VLOOKUP(VALUE(MID($B1551,2,2)),_309_Table3,MATCH(MID($B1551,1,1),_309_Table3_ColumnLookup,0),FALSE),
  IF($C1551="309 LCR SummaryA",OneYearSCR,IF($C1551="309 LCR SummaryB",UltimateSCR,IF(VALUE(LEFT($A1551,3))=309,VLOOKUP(VALUE(MID($B1551,2,1)),_309_Table3,MATCH(MID($B1551,1,1),_309_Table3_ColumnLookup,0),FALSE)
+N("309"),
  IF(VALUE(LEFT($A1551,3))=310,VLOOKUP(VALUE(MID($B1551,2,1)),_310_Table3,MATCH(MID($B1551,1,1),_310_Table3_ColumnLookup,0),FALSE)
+N("310"),
  IF(AND(VALUE(LEFT($A1551,3))=311,LEN($I1551)=4),VLOOKUP($I1551,_311_Table3,MATCH($B1551,_311_Table3_ColumnLookup,0),FALSE),
  IF(AND(VALUE(LEFT($A1551,3))=311,OR($B1551="I2",$B1551="J2",$B1551="K2",$B1551="L2")),VLOOKUP('311'!$G$58,_311_Table3,MATCH(MID($B1551,1,1),_311_Table3_ColumnLookup,0),FALSE),
  IF(AND(VALUE(LEFT($A1551,3))=311,RIGHT($B1551,5)="Total"),VLOOKUP('311'!$G$59,_311_Table3,MATCH(MID($B1551,1,1),_311_Table3_ColumnLookup,0),FALSE),
  IF(VALUE(LEFT($A1551,3))=311,VLOOKUP(VALUE(MID($B1551,2,1)),_311_Table3,MATCH(MID($B1551,1,1),_311_Table3_ColumnLookup,0),FALSE)
+N("311"),
  IF(AND(VALUE(LEFT($A1551,3))=312,LEFT($G1551,10)="Unincepted",$B1551="G "),VLOOKUP(" ULO",_312_Table3,MATCH('312'!$N$16,_312_Table3_ColumnLookup,0),FALSE),
  IF(AND(VALUE(LEFT($A1551,3))=312,LEFT($G1551,10)="Unincepted",$B1551="O "),VLOOKUP(" ULO",_312_Table3,MATCH('312'!$V$16,_312_Table3_ColumnLookup,0),FALSE),
  IF(AND(VALUE(LEFT($A1551,3))=312,LEFT($G1551,10)="Unincepted",$B1551="Q "),VLOOKUP(" ULO",_312_Table3,MATCH('312'!$X$16,_312_Table3_ColumnLookup,0),FALSE),
  IF(AND(VALUE(LEFT($A1551,3))=312,LEFT($G1551,10)="Unincepted"),VLOOKUP(" ULO",_312_Table3,MATCH(LEFT($B1551,1),_312_Table3_ColumnLookup,0),FALSE),
  IF(AND(VALUE(LEFT($A1551,3))=312,LEFT($G1551,5)="Total",$B1551="G "),VLOOKUP('312'!$F$80,_312_Table3,MATCH('312'!$N$16,_312_Table3_ColumnLookup,0),FALSE),
  IF(AND(VALUE(LEFT($A1551,3))=312,LEFT($G1551,5)="Total",$B1551="O "),VLOOKUP('312'!$F$80,_312_Table3,MATCH('312'!$V$16,_312_Table3_ColumnLookup,0),FALSE),
  IF(AND(VALUE(LEFT($A1551,3))=312,LEFT($G1551,5)="Total",$B1551="Q "),VLOOKUP('312'!$F$80,_312_Table3,MATCH('312'!$X$16,_312_Table3_ColumnLookup,0),FALSE),
  IF(AND(VALUE(LEFT($A1551,3))=312,LEFT($G1551,5)="Total"),VLOOKUP('312'!$F$80,_312_Table3,MATCH(LEFT($B1551,1),_312_Table3_ColumnLookup,0),FALSE),
  IF(AND(VALUE(LEFT($A1551,3))=312,LEN($I1551)=4,$B1551="G"),VLOOKUP($I1551,_312_Table3,MATCH('312'!$N$16,_312_Table3_ColumnLookup,0),FALSE),
  IF(AND(VALUE(LEFT($A1551,3))=312,LEN($I1551)=4,$B1551="O"),VLOOKUP($I1551,_312_Table3,MATCH('312'!$V$16,_312_Table3_ColumnLookup,0),FALSE),
  IF(AND(VALUE(LEFT($A1551,3))=312,LEN($I1551)=4,$B1551="Q"),VLOOKUP($I1551,_312_Table3,MATCH('312'!$X$16,_312_Table3_ColumnLookup,0),FALSE),
  IF(AND(VALUE(LEFT($A1551,3))=312,LEN($I1551)=4),VLOOKUP($I1551,_312_Table3,MATCH(LEFT($B1551,1),_312_Table3_ColumnLookup,0),FALSE)
+N("312"),
  IF(VALUE(LEFT($A1551,3))=313,VLOOKUP(VALUE(MID($B1551,2,1)),_313_Table3,MATCH(MID($B1551,1,1),_313_Table3_ColumnLookup,0),FALSE)
+N("313"),
  IF(AND(VALUE(LEFT($A1551,3))=314,LEN($B1551)=3),VLOOKUP(VALUE(MID($B1551,2,2)),_314_Table3,MATCH(MID($B1551,1,1),_314_Table3_ColumnLookup,0),FALSE),
  IF(VALUE(LEFT($A1551,3))=314,VLOOKUP(VALUE(MID($B1551,2,1)),_314_Table3,MATCH(MID($B1551,1,1),_314_Table3_ColumnLookup,0),FALSE)
+N("314"),
""))))))))))))))))))))))))</f>
        <v>#N/A</v>
      </c>
      <c r="H1551" s="321" t="str">
        <f>IFERROR(
IF(ISERROR($D1551)=FALSE,$D1551,IF(ISERROR($E1551)=FALSE,$E1551,IF(ISERROR($F1551)=FALSE,$F1551
+N("012 checkboxes"),
IF(
IF(OR(LEFT($A1551,9)="Syndicate",LEFT($A1551,12)="NewSyndicate"),VLOOKUP($A1551,'012'!$J:$ZW,MATCH("Link to button",'012'!$J$1:$ZW$1,0),0)
+N("309 checkbox"),
IF($C1551="309 LCR Summary0",VLOOKUP("Notes990",'309'!$P:$ZZ,MATCH("Link to button",'309'!$P$1:$ZZ$1,0),0)
+N("313 checkboxes"),
IF($C1551="313 Financial Information0LcmVsScr",IF($C1551="309 LCR Summary0",VLOOKUP("LcmVsScr",'309'!$N:$ZZ,MATCH("Link to button",'309'!$N$1:$ZZ$1,0),0),
IF($C1551="313 Financial Information0LcrDocAttached",IF($C1551="309 LCR Summary0",VLOOKUP("LcrDocAttached",'309'!$N:$ZZ,MATCH("Link to button",'309'!$N$1:$ZZ$1,0),
0)))))))=1,TRUE,FALSE)
))),"")</f>
        <v/>
      </c>
    </row>
    <row r="1552" spans="1:8">
      <c r="A1552" s="237" t="e">
        <f>VLOOKUP($G1552,CSVLookups!$B:$R,MATCH(A$1,CSVLookups!$B$1:$R$1,0),FALSE)</f>
        <v>#N/A</v>
      </c>
      <c r="B1552" s="237" t="e">
        <f>VLOOKUP($G1552,CSVLookups!$B:$R,MATCH(B$1,CSVLookups!$B$1:$R$1,0),FALSE)</f>
        <v>#N/A</v>
      </c>
      <c r="C1552" s="238" t="e">
        <f t="shared" si="24"/>
        <v>#N/A</v>
      </c>
      <c r="D1552" s="238" t="e">
        <f>IF(AND(VALUE(LEFT($A1552,3))=309,LEN($B1552)=3),VLOOKUP(VALUE(MID($B1552,2,2)),_309_Table1,MATCH(MID($B1552,1,1),_309_Table1_ColumnLookup,0),FALSE),
  IF($C1552="309 LCR SummaryA",OneYearSCR,IF($C1552="309 LCR SummaryB",UltimateSCR,IF(VALUE(LEFT($A1552,3))=309,VLOOKUP(VALUE(MID($B1552,2,1)),_309_Table1,MATCH(MID($B1552,1,1),_309_Table1_ColumnLookup,0),FALSE)
+N("309"),
  IF(VALUE(LEFT($A1552,3))=310,VLOOKUP(VALUE(MID($B1552,2,1)),_310_Table1,MATCH(MID($B1552,1,1),_310_Table1_ColumnLookup,0),FALSE)
+N("310"),
  IF(AND(VALUE(LEFT($A1552,3))=311,LEN($I1552)=4),VLOOKUP($I1552,_311_Table1,MATCH($B1552,_311_Table1_ColumnLookup,0),FALSE),
  IF(AND(VALUE(LEFT($A1552,3))=311,OR($B1552="I2",$B1552="J2",$B1552="K2",$B1552="L2")),VLOOKUP('311'!$G$58,_311_Table1,MATCH(MID($B1552,1,1),_311_Table1_ColumnLookup,0),FALSE),
  IF(AND(VALUE(LEFT($A1552,3))=311,RIGHT($B1552,5)="Total"),VLOOKUP('311'!$G$59,_311_Table1,MATCH(MID($B1552,1,1),_311_Table1_ColumnLookup,0),FALSE),
  IF(VALUE(LEFT($A1552,3))=311,VLOOKUP(VALUE(MID($B1552,2,1)),_311_Table1,MATCH(MID($B1552,1,1),_311_Table1_ColumnLookup,0),FALSE)
+N("311"),
  IF(AND(VALUE(LEFT($A1552,3))=312,LEFT($G1552,10)="Unincepted",$B1552="G "),VLOOKUP(" ULO",_312_Table1,MATCH('312'!$N$16,_312_Table1_ColumnLookup,0),FALSE),
  IF(AND(VALUE(LEFT($A1552,3))=312,LEFT($G1552,10)="Unincepted",$B1552="O "),VLOOKUP(" ULO",_312_Table1,MATCH('312'!$V$16,_312_Table1_ColumnLookup,0),FALSE),
  IF(AND(VALUE(LEFT($A1552,3))=312,LEFT($G1552,10)="Unincepted",$B1552="Q "),VLOOKUP(" ULO",_312_Table1,MATCH('312'!$X$16,_312_Table1_ColumnLookup,0),FALSE),
  IF(AND(VALUE(LEFT($A1552,3))=312,LEFT($G1552,10)="Unincepted"),VLOOKUP(" ULO",_312_Table1,MATCH(LEFT($B1552,1),_312_Table1_ColumnLookup,0),FALSE),
  IF(AND(VALUE(LEFT($A1552,3))=312,LEFT($G1552,5)="Total",$B1552="G "),VLOOKUP('312'!$F$80,_312_Table1,MATCH('312'!$N$16,_312_Table1_ColumnLookup,0),FALSE),
  IF(AND(VALUE(LEFT($A1552,3))=312,LEFT($G1552,5)="Total",$B1552="O "),VLOOKUP('312'!$F$80,_312_Table1,MATCH('312'!$V$16,_312_Table1_ColumnLookup,0),FALSE),
  IF(AND(VALUE(LEFT($A1552,3))=312,LEFT($G1552,5)="Total",$B1552="Q "),VLOOKUP('312'!$F$80,_312_Table1,MATCH('312'!$X$16,_312_Table1_ColumnLookup,0),FALSE),
  IF(AND(VALUE(LEFT($A1552,3))=312,LEFT($G1552,5)="Total"),VLOOKUP('312'!$F$80,_312_Table1,MATCH(LEFT($B1552,1),_312_Table1_ColumnLookup,0),FALSE),
  IF(AND(VALUE(LEFT($A1552,3))=312,LEN($I1552)=4,$B1552="G"),VLOOKUP($I1552,_312_Table1,MATCH('312'!$N$16,_312_Table1_ColumnLookup,0),FALSE),
  IF(AND(VALUE(LEFT($A1552,3))=312,LEN($I1552)=4,$B1552="O"),VLOOKUP($I1552,_312_Table1,MATCH('312'!$V$16,_312_Table1_ColumnLookup,0),FALSE),
  IF(AND(VALUE(LEFT($A1552,3))=312,LEN($I1552)=4,$B1552="Q"),VLOOKUP($I1552,_312_Table1,MATCH('312'!$X$16,_312_Table1_ColumnLookup,0),FALSE),
  IF(AND(VALUE(LEFT($A1552,3))=312,LEN($I1552)=4),VLOOKUP($I1552,_312_Table1,MATCH(LEFT($B1552,1),_312_Table1_ColumnLookup,0),FALSE)
+N("312"),
  IF(VALUE(LEFT($A1552,3))=313,VLOOKUP(VALUE(MID($B1552,2,1)),_313_Table1,MATCH(MID($B1552,1,1),_313_Table1_ColumnLookup,0),FALSE)
+N("313"),
  IF(AND(VALUE(LEFT($A1552,3))=314,LEN($B1552)=3),VLOOKUP(VALUE(MID($B1552,2,2)),_314_Table1,MATCH(MID($B1552,1,1),_314_Table1_ColumnLookup,0),FALSE),
  IF(VALUE(LEFT($A1552,3))=314,VLOOKUP(VALUE(MID($B1552,2,1)),_314_Table1,MATCH(MID($B1552,1,1),_314_Table1_ColumnLookup,0),FALSE)
+N("314"),
""))))))))))))))))))))))))</f>
        <v>#N/A</v>
      </c>
      <c r="E1552" s="238" t="e">
        <f>IF(AND(VALUE(LEFT($A1552,3))=309,LEN($B1552)=3),VLOOKUP(VALUE(MID($B1552,2,2)),_309_Table2,MATCH(MID($B1552,1,1),_309_Table2_ColumnLookup,0),FALSE),
  IF($C1552="309 LCR SummaryA",OneYearSCR,IF($C1552="309 LCR SummaryB",UltimateSCR,IF(VALUE(LEFT($A1552,3))=309,VLOOKUP(VALUE(MID($B1552,2,1)),_309_Table2,MATCH(MID($B1552,1,1),_309_Table2_ColumnLookup,0),FALSE)
+N("309"),
  IF(VALUE(LEFT($A1552,3))=310,VLOOKUP(VALUE(MID($B1552,2,1)),_310_Table2,MATCH(MID($B1552,1,1),_310_Table2_ColumnLookup,0),FALSE)
+N("310"),
  IF(AND(VALUE(LEFT($A1552,3))=311,LEN($I1552)=4),VLOOKUP($I1552,_311_Table2,MATCH($B1552,_311_Table2_ColumnLookup,0),FALSE),
  IF(AND(VALUE(LEFT($A1552,3))=311,OR($B1552="I2",$B1552="J2",$B1552="K2",$B1552="L2")),VLOOKUP('311'!$G$58,_311_Table2,MATCH(MID($B1552,1,1),_311_Table2_ColumnLookup,0),FALSE),
  IF(AND(VALUE(LEFT($A1552,3))=311,RIGHT($B1552,5)="Total"),VLOOKUP('311'!$G$59,_311_Table2,MATCH(MID($B1552,1,1),_311_Table2_ColumnLookup,0),FALSE),
  IF(VALUE(LEFT($A1552,3))=311,VLOOKUP(VALUE(MID($B1552,2,1)),_311_Table2,MATCH(MID($B1552,1,1),_311_Table2_ColumnLookup,0),FALSE)
+N("311"),
  IF(AND(VALUE(LEFT($A1552,3))=312,LEFT($G1552,10)="Unincepted",$B1552="G "),VLOOKUP(" ULO",_312_Table2,MATCH('312'!$N$16,_312_Table2_ColumnLookup,0),FALSE),
  IF(AND(VALUE(LEFT($A1552,3))=312,LEFT($G1552,10)="Unincepted",$B1552="O "),VLOOKUP(" ULO",_312_Table2,MATCH('312'!$V$16,_312_Table2_ColumnLookup,0),FALSE),
  IF(AND(VALUE(LEFT($A1552,3))=312,LEFT($G1552,10)="Unincepted",$B1552="Q "),VLOOKUP(" ULO",_312_Table2,MATCH('312'!$X$16,_312_Table2_ColumnLookup,0),FALSE),
  IF(AND(VALUE(LEFT($A1552,3))=312,LEFT($G1552,10)="Unincepted"),VLOOKUP(" ULO",_312_Table2,MATCH(LEFT($B1552,1),_312_Table2_ColumnLookup,0),FALSE),
  IF(AND(VALUE(LEFT($A1552,3))=312,LEFT($G1552,5)="Total",$B1552="G "),VLOOKUP('312'!$F$80,_312_Table2,MATCH('312'!$N$16,_312_Table2_ColumnLookup,0),FALSE),
  IF(AND(VALUE(LEFT($A1552,3))=312,LEFT($G1552,5)="Total",$B1552="O "),VLOOKUP('312'!$F$80,_312_Table2,MATCH('312'!$V$16,_312_Table2_ColumnLookup,0),FALSE),
  IF(AND(VALUE(LEFT($A1552,3))=312,LEFT($G1552,5)="Total",$B1552="Q "),VLOOKUP('312'!$F$80,_312_Table2,MATCH('312'!$X$16,_312_Table2_ColumnLookup,0),FALSE),
  IF(AND(VALUE(LEFT($A1552,3))=312,LEFT($G1552,5)="Total"),VLOOKUP('312'!$F$80,_312_Table2,MATCH(LEFT($B1552,1),_312_Table2_ColumnLookup,0),FALSE),
  IF(AND(VALUE(LEFT($A1552,3))=312,LEN($I1552)=4,$B1552="G"),VLOOKUP($I1552,_312_Table2,MATCH('312'!$N$16,_312_Table2_ColumnLookup,0),FALSE),
  IF(AND(VALUE(LEFT($A1552,3))=312,LEN($I1552)=4,$B1552="O"),VLOOKUP($I1552,_312_Table2,MATCH('312'!$V$16,_312_Table2_ColumnLookup,0),FALSE),
  IF(AND(VALUE(LEFT($A1552,3))=312,LEN($I1552)=4,$B1552="Q"),VLOOKUP($I1552,_312_Table2,MATCH('312'!$X$16,_312_Table2_ColumnLookup,0),FALSE),
  IF(AND(VALUE(LEFT($A1552,3))=312,LEN($I1552)=4),VLOOKUP($I1552,_312_Table2,MATCH(LEFT($B1552,1),_312_Table2_ColumnLookup,0),FALSE)
+N("312"),
  IF(VALUE(LEFT($A1552,3))=313,VLOOKUP(VALUE(MID($B1552,2,1)),_313_Table2,MATCH(MID($B1552,1,1),_313_Table2_ColumnLookup,0),FALSE)
+N("313"),
  IF(AND(VALUE(LEFT($A1552,3))=314,LEN($B1552)=3),VLOOKUP(VALUE(MID($B1552,2,2)),_314_Table2,MATCH(MID($B1552,1,1),_314_Table2_ColumnLookup,0),FALSE),
  IF(VALUE(LEFT($A1552,3))=314,VLOOKUP(VALUE(MID($B1552,2,1)),_314_Table2,MATCH(MID($B1552,1,1),_314_Table2_ColumnLookup,0),FALSE)
+N("314"),
""))))))))))))))))))))))))</f>
        <v>#N/A</v>
      </c>
      <c r="F1552" s="238" t="e">
        <f>IF(AND(VALUE(LEFT($A1552,3))=309,LEN($B1552)=3),VLOOKUP(VALUE(MID($B1552,2,2)),_309_Table3,MATCH(MID($B1552,1,1),_309_Table3_ColumnLookup,0),FALSE),
  IF($C1552="309 LCR SummaryA",OneYearSCR,IF($C1552="309 LCR SummaryB",UltimateSCR,IF(VALUE(LEFT($A1552,3))=309,VLOOKUP(VALUE(MID($B1552,2,1)),_309_Table3,MATCH(MID($B1552,1,1),_309_Table3_ColumnLookup,0),FALSE)
+N("309"),
  IF(VALUE(LEFT($A1552,3))=310,VLOOKUP(VALUE(MID($B1552,2,1)),_310_Table3,MATCH(MID($B1552,1,1),_310_Table3_ColumnLookup,0),FALSE)
+N("310"),
  IF(AND(VALUE(LEFT($A1552,3))=311,LEN($I1552)=4),VLOOKUP($I1552,_311_Table3,MATCH($B1552,_311_Table3_ColumnLookup,0),FALSE),
  IF(AND(VALUE(LEFT($A1552,3))=311,OR($B1552="I2",$B1552="J2",$B1552="K2",$B1552="L2")),VLOOKUP('311'!$G$58,_311_Table3,MATCH(MID($B1552,1,1),_311_Table3_ColumnLookup,0),FALSE),
  IF(AND(VALUE(LEFT($A1552,3))=311,RIGHT($B1552,5)="Total"),VLOOKUP('311'!$G$59,_311_Table3,MATCH(MID($B1552,1,1),_311_Table3_ColumnLookup,0),FALSE),
  IF(VALUE(LEFT($A1552,3))=311,VLOOKUP(VALUE(MID($B1552,2,1)),_311_Table3,MATCH(MID($B1552,1,1),_311_Table3_ColumnLookup,0),FALSE)
+N("311"),
  IF(AND(VALUE(LEFT($A1552,3))=312,LEFT($G1552,10)="Unincepted",$B1552="G "),VLOOKUP(" ULO",_312_Table3,MATCH('312'!$N$16,_312_Table3_ColumnLookup,0),FALSE),
  IF(AND(VALUE(LEFT($A1552,3))=312,LEFT($G1552,10)="Unincepted",$B1552="O "),VLOOKUP(" ULO",_312_Table3,MATCH('312'!$V$16,_312_Table3_ColumnLookup,0),FALSE),
  IF(AND(VALUE(LEFT($A1552,3))=312,LEFT($G1552,10)="Unincepted",$B1552="Q "),VLOOKUP(" ULO",_312_Table3,MATCH('312'!$X$16,_312_Table3_ColumnLookup,0),FALSE),
  IF(AND(VALUE(LEFT($A1552,3))=312,LEFT($G1552,10)="Unincepted"),VLOOKUP(" ULO",_312_Table3,MATCH(LEFT($B1552,1),_312_Table3_ColumnLookup,0),FALSE),
  IF(AND(VALUE(LEFT($A1552,3))=312,LEFT($G1552,5)="Total",$B1552="G "),VLOOKUP('312'!$F$80,_312_Table3,MATCH('312'!$N$16,_312_Table3_ColumnLookup,0),FALSE),
  IF(AND(VALUE(LEFT($A1552,3))=312,LEFT($G1552,5)="Total",$B1552="O "),VLOOKUP('312'!$F$80,_312_Table3,MATCH('312'!$V$16,_312_Table3_ColumnLookup,0),FALSE),
  IF(AND(VALUE(LEFT($A1552,3))=312,LEFT($G1552,5)="Total",$B1552="Q "),VLOOKUP('312'!$F$80,_312_Table3,MATCH('312'!$X$16,_312_Table3_ColumnLookup,0),FALSE),
  IF(AND(VALUE(LEFT($A1552,3))=312,LEFT($G1552,5)="Total"),VLOOKUP('312'!$F$80,_312_Table3,MATCH(LEFT($B1552,1),_312_Table3_ColumnLookup,0),FALSE),
  IF(AND(VALUE(LEFT($A1552,3))=312,LEN($I1552)=4,$B1552="G"),VLOOKUP($I1552,_312_Table3,MATCH('312'!$N$16,_312_Table3_ColumnLookup,0),FALSE),
  IF(AND(VALUE(LEFT($A1552,3))=312,LEN($I1552)=4,$B1552="O"),VLOOKUP($I1552,_312_Table3,MATCH('312'!$V$16,_312_Table3_ColumnLookup,0),FALSE),
  IF(AND(VALUE(LEFT($A1552,3))=312,LEN($I1552)=4,$B1552="Q"),VLOOKUP($I1552,_312_Table3,MATCH('312'!$X$16,_312_Table3_ColumnLookup,0),FALSE),
  IF(AND(VALUE(LEFT($A1552,3))=312,LEN($I1552)=4),VLOOKUP($I1552,_312_Table3,MATCH(LEFT($B1552,1),_312_Table3_ColumnLookup,0),FALSE)
+N("312"),
  IF(VALUE(LEFT($A1552,3))=313,VLOOKUP(VALUE(MID($B1552,2,1)),_313_Table3,MATCH(MID($B1552,1,1),_313_Table3_ColumnLookup,0),FALSE)
+N("313"),
  IF(AND(VALUE(LEFT($A1552,3))=314,LEN($B1552)=3),VLOOKUP(VALUE(MID($B1552,2,2)),_314_Table3,MATCH(MID($B1552,1,1),_314_Table3_ColumnLookup,0),FALSE),
  IF(VALUE(LEFT($A1552,3))=314,VLOOKUP(VALUE(MID($B1552,2,1)),_314_Table3,MATCH(MID($B1552,1,1),_314_Table3_ColumnLookup,0),FALSE)
+N("314"),
""))))))))))))))))))))))))</f>
        <v>#N/A</v>
      </c>
      <c r="H1552" s="321" t="str">
        <f>IFERROR(
IF(ISERROR($D1552)=FALSE,$D1552,IF(ISERROR($E1552)=FALSE,$E1552,IF(ISERROR($F1552)=FALSE,$F1552
+N("012 checkboxes"),
IF(
IF(OR(LEFT($A1552,9)="Syndicate",LEFT($A1552,12)="NewSyndicate"),VLOOKUP($A1552,'012'!$J:$ZW,MATCH("Link to button",'012'!$J$1:$ZW$1,0),0)
+N("309 checkbox"),
IF($C1552="309 LCR Summary0",VLOOKUP("Notes990",'309'!$P:$ZZ,MATCH("Link to button",'309'!$P$1:$ZZ$1,0),0)
+N("313 checkboxes"),
IF($C1552="313 Financial Information0LcmVsScr",IF($C1552="309 LCR Summary0",VLOOKUP("LcmVsScr",'309'!$N:$ZZ,MATCH("Link to button",'309'!$N$1:$ZZ$1,0),0),
IF($C1552="313 Financial Information0LcrDocAttached",IF($C1552="309 LCR Summary0",VLOOKUP("LcrDocAttached",'309'!$N:$ZZ,MATCH("Link to button",'309'!$N$1:$ZZ$1,0),
0)))))))=1,TRUE,FALSE)
))),"")</f>
        <v/>
      </c>
    </row>
    <row r="1553" spans="1:8">
      <c r="A1553" s="237" t="e">
        <f>VLOOKUP($G1553,CSVLookups!$B:$R,MATCH(A$1,CSVLookups!$B$1:$R$1,0),FALSE)</f>
        <v>#N/A</v>
      </c>
      <c r="B1553" s="237" t="e">
        <f>VLOOKUP($G1553,CSVLookups!$B:$R,MATCH(B$1,CSVLookups!$B$1:$R$1,0),FALSE)</f>
        <v>#N/A</v>
      </c>
      <c r="C1553" s="238" t="e">
        <f t="shared" si="24"/>
        <v>#N/A</v>
      </c>
      <c r="D1553" s="238" t="e">
        <f>IF(AND(VALUE(LEFT($A1553,3))=309,LEN($B1553)=3),VLOOKUP(VALUE(MID($B1553,2,2)),_309_Table1,MATCH(MID($B1553,1,1),_309_Table1_ColumnLookup,0),FALSE),
  IF($C1553="309 LCR SummaryA",OneYearSCR,IF($C1553="309 LCR SummaryB",UltimateSCR,IF(VALUE(LEFT($A1553,3))=309,VLOOKUP(VALUE(MID($B1553,2,1)),_309_Table1,MATCH(MID($B1553,1,1),_309_Table1_ColumnLookup,0),FALSE)
+N("309"),
  IF(VALUE(LEFT($A1553,3))=310,VLOOKUP(VALUE(MID($B1553,2,1)),_310_Table1,MATCH(MID($B1553,1,1),_310_Table1_ColumnLookup,0),FALSE)
+N("310"),
  IF(AND(VALUE(LEFT($A1553,3))=311,LEN($I1553)=4),VLOOKUP($I1553,_311_Table1,MATCH($B1553,_311_Table1_ColumnLookup,0),FALSE),
  IF(AND(VALUE(LEFT($A1553,3))=311,OR($B1553="I2",$B1553="J2",$B1553="K2",$B1553="L2")),VLOOKUP('311'!$G$58,_311_Table1,MATCH(MID($B1553,1,1),_311_Table1_ColumnLookup,0),FALSE),
  IF(AND(VALUE(LEFT($A1553,3))=311,RIGHT($B1553,5)="Total"),VLOOKUP('311'!$G$59,_311_Table1,MATCH(MID($B1553,1,1),_311_Table1_ColumnLookup,0),FALSE),
  IF(VALUE(LEFT($A1553,3))=311,VLOOKUP(VALUE(MID($B1553,2,1)),_311_Table1,MATCH(MID($B1553,1,1),_311_Table1_ColumnLookup,0),FALSE)
+N("311"),
  IF(AND(VALUE(LEFT($A1553,3))=312,LEFT($G1553,10)="Unincepted",$B1553="G "),VLOOKUP(" ULO",_312_Table1,MATCH('312'!$N$16,_312_Table1_ColumnLookup,0),FALSE),
  IF(AND(VALUE(LEFT($A1553,3))=312,LEFT($G1553,10)="Unincepted",$B1553="O "),VLOOKUP(" ULO",_312_Table1,MATCH('312'!$V$16,_312_Table1_ColumnLookup,0),FALSE),
  IF(AND(VALUE(LEFT($A1553,3))=312,LEFT($G1553,10)="Unincepted",$B1553="Q "),VLOOKUP(" ULO",_312_Table1,MATCH('312'!$X$16,_312_Table1_ColumnLookup,0),FALSE),
  IF(AND(VALUE(LEFT($A1553,3))=312,LEFT($G1553,10)="Unincepted"),VLOOKUP(" ULO",_312_Table1,MATCH(LEFT($B1553,1),_312_Table1_ColumnLookup,0),FALSE),
  IF(AND(VALUE(LEFT($A1553,3))=312,LEFT($G1553,5)="Total",$B1553="G "),VLOOKUP('312'!$F$80,_312_Table1,MATCH('312'!$N$16,_312_Table1_ColumnLookup,0),FALSE),
  IF(AND(VALUE(LEFT($A1553,3))=312,LEFT($G1553,5)="Total",$B1553="O "),VLOOKUP('312'!$F$80,_312_Table1,MATCH('312'!$V$16,_312_Table1_ColumnLookup,0),FALSE),
  IF(AND(VALUE(LEFT($A1553,3))=312,LEFT($G1553,5)="Total",$B1553="Q "),VLOOKUP('312'!$F$80,_312_Table1,MATCH('312'!$X$16,_312_Table1_ColumnLookup,0),FALSE),
  IF(AND(VALUE(LEFT($A1553,3))=312,LEFT($G1553,5)="Total"),VLOOKUP('312'!$F$80,_312_Table1,MATCH(LEFT($B1553,1),_312_Table1_ColumnLookup,0),FALSE),
  IF(AND(VALUE(LEFT($A1553,3))=312,LEN($I1553)=4,$B1553="G"),VLOOKUP($I1553,_312_Table1,MATCH('312'!$N$16,_312_Table1_ColumnLookup,0),FALSE),
  IF(AND(VALUE(LEFT($A1553,3))=312,LEN($I1553)=4,$B1553="O"),VLOOKUP($I1553,_312_Table1,MATCH('312'!$V$16,_312_Table1_ColumnLookup,0),FALSE),
  IF(AND(VALUE(LEFT($A1553,3))=312,LEN($I1553)=4,$B1553="Q"),VLOOKUP($I1553,_312_Table1,MATCH('312'!$X$16,_312_Table1_ColumnLookup,0),FALSE),
  IF(AND(VALUE(LEFT($A1553,3))=312,LEN($I1553)=4),VLOOKUP($I1553,_312_Table1,MATCH(LEFT($B1553,1),_312_Table1_ColumnLookup,0),FALSE)
+N("312"),
  IF(VALUE(LEFT($A1553,3))=313,VLOOKUP(VALUE(MID($B1553,2,1)),_313_Table1,MATCH(MID($B1553,1,1),_313_Table1_ColumnLookup,0),FALSE)
+N("313"),
  IF(AND(VALUE(LEFT($A1553,3))=314,LEN($B1553)=3),VLOOKUP(VALUE(MID($B1553,2,2)),_314_Table1,MATCH(MID($B1553,1,1),_314_Table1_ColumnLookup,0),FALSE),
  IF(VALUE(LEFT($A1553,3))=314,VLOOKUP(VALUE(MID($B1553,2,1)),_314_Table1,MATCH(MID($B1553,1,1),_314_Table1_ColumnLookup,0),FALSE)
+N("314"),
""))))))))))))))))))))))))</f>
        <v>#N/A</v>
      </c>
      <c r="E1553" s="238" t="e">
        <f>IF(AND(VALUE(LEFT($A1553,3))=309,LEN($B1553)=3),VLOOKUP(VALUE(MID($B1553,2,2)),_309_Table2,MATCH(MID($B1553,1,1),_309_Table2_ColumnLookup,0),FALSE),
  IF($C1553="309 LCR SummaryA",OneYearSCR,IF($C1553="309 LCR SummaryB",UltimateSCR,IF(VALUE(LEFT($A1553,3))=309,VLOOKUP(VALUE(MID($B1553,2,1)),_309_Table2,MATCH(MID($B1553,1,1),_309_Table2_ColumnLookup,0),FALSE)
+N("309"),
  IF(VALUE(LEFT($A1553,3))=310,VLOOKUP(VALUE(MID($B1553,2,1)),_310_Table2,MATCH(MID($B1553,1,1),_310_Table2_ColumnLookup,0),FALSE)
+N("310"),
  IF(AND(VALUE(LEFT($A1553,3))=311,LEN($I1553)=4),VLOOKUP($I1553,_311_Table2,MATCH($B1553,_311_Table2_ColumnLookup,0),FALSE),
  IF(AND(VALUE(LEFT($A1553,3))=311,OR($B1553="I2",$B1553="J2",$B1553="K2",$B1553="L2")),VLOOKUP('311'!$G$58,_311_Table2,MATCH(MID($B1553,1,1),_311_Table2_ColumnLookup,0),FALSE),
  IF(AND(VALUE(LEFT($A1553,3))=311,RIGHT($B1553,5)="Total"),VLOOKUP('311'!$G$59,_311_Table2,MATCH(MID($B1553,1,1),_311_Table2_ColumnLookup,0),FALSE),
  IF(VALUE(LEFT($A1553,3))=311,VLOOKUP(VALUE(MID($B1553,2,1)),_311_Table2,MATCH(MID($B1553,1,1),_311_Table2_ColumnLookup,0),FALSE)
+N("311"),
  IF(AND(VALUE(LEFT($A1553,3))=312,LEFT($G1553,10)="Unincepted",$B1553="G "),VLOOKUP(" ULO",_312_Table2,MATCH('312'!$N$16,_312_Table2_ColumnLookup,0),FALSE),
  IF(AND(VALUE(LEFT($A1553,3))=312,LEFT($G1553,10)="Unincepted",$B1553="O "),VLOOKUP(" ULO",_312_Table2,MATCH('312'!$V$16,_312_Table2_ColumnLookup,0),FALSE),
  IF(AND(VALUE(LEFT($A1553,3))=312,LEFT($G1553,10)="Unincepted",$B1553="Q "),VLOOKUP(" ULO",_312_Table2,MATCH('312'!$X$16,_312_Table2_ColumnLookup,0),FALSE),
  IF(AND(VALUE(LEFT($A1553,3))=312,LEFT($G1553,10)="Unincepted"),VLOOKUP(" ULO",_312_Table2,MATCH(LEFT($B1553,1),_312_Table2_ColumnLookup,0),FALSE),
  IF(AND(VALUE(LEFT($A1553,3))=312,LEFT($G1553,5)="Total",$B1553="G "),VLOOKUP('312'!$F$80,_312_Table2,MATCH('312'!$N$16,_312_Table2_ColumnLookup,0),FALSE),
  IF(AND(VALUE(LEFT($A1553,3))=312,LEFT($G1553,5)="Total",$B1553="O "),VLOOKUP('312'!$F$80,_312_Table2,MATCH('312'!$V$16,_312_Table2_ColumnLookup,0),FALSE),
  IF(AND(VALUE(LEFT($A1553,3))=312,LEFT($G1553,5)="Total",$B1553="Q "),VLOOKUP('312'!$F$80,_312_Table2,MATCH('312'!$X$16,_312_Table2_ColumnLookup,0),FALSE),
  IF(AND(VALUE(LEFT($A1553,3))=312,LEFT($G1553,5)="Total"),VLOOKUP('312'!$F$80,_312_Table2,MATCH(LEFT($B1553,1),_312_Table2_ColumnLookup,0),FALSE),
  IF(AND(VALUE(LEFT($A1553,3))=312,LEN($I1553)=4,$B1553="G"),VLOOKUP($I1553,_312_Table2,MATCH('312'!$N$16,_312_Table2_ColumnLookup,0),FALSE),
  IF(AND(VALUE(LEFT($A1553,3))=312,LEN($I1553)=4,$B1553="O"),VLOOKUP($I1553,_312_Table2,MATCH('312'!$V$16,_312_Table2_ColumnLookup,0),FALSE),
  IF(AND(VALUE(LEFT($A1553,3))=312,LEN($I1553)=4,$B1553="Q"),VLOOKUP($I1553,_312_Table2,MATCH('312'!$X$16,_312_Table2_ColumnLookup,0),FALSE),
  IF(AND(VALUE(LEFT($A1553,3))=312,LEN($I1553)=4),VLOOKUP($I1553,_312_Table2,MATCH(LEFT($B1553,1),_312_Table2_ColumnLookup,0),FALSE)
+N("312"),
  IF(VALUE(LEFT($A1553,3))=313,VLOOKUP(VALUE(MID($B1553,2,1)),_313_Table2,MATCH(MID($B1553,1,1),_313_Table2_ColumnLookup,0),FALSE)
+N("313"),
  IF(AND(VALUE(LEFT($A1553,3))=314,LEN($B1553)=3),VLOOKUP(VALUE(MID($B1553,2,2)),_314_Table2,MATCH(MID($B1553,1,1),_314_Table2_ColumnLookup,0),FALSE),
  IF(VALUE(LEFT($A1553,3))=314,VLOOKUP(VALUE(MID($B1553,2,1)),_314_Table2,MATCH(MID($B1553,1,1),_314_Table2_ColumnLookup,0),FALSE)
+N("314"),
""))))))))))))))))))))))))</f>
        <v>#N/A</v>
      </c>
      <c r="F1553" s="238" t="e">
        <f>IF(AND(VALUE(LEFT($A1553,3))=309,LEN($B1553)=3),VLOOKUP(VALUE(MID($B1553,2,2)),_309_Table3,MATCH(MID($B1553,1,1),_309_Table3_ColumnLookup,0),FALSE),
  IF($C1553="309 LCR SummaryA",OneYearSCR,IF($C1553="309 LCR SummaryB",UltimateSCR,IF(VALUE(LEFT($A1553,3))=309,VLOOKUP(VALUE(MID($B1553,2,1)),_309_Table3,MATCH(MID($B1553,1,1),_309_Table3_ColumnLookup,0),FALSE)
+N("309"),
  IF(VALUE(LEFT($A1553,3))=310,VLOOKUP(VALUE(MID($B1553,2,1)),_310_Table3,MATCH(MID($B1553,1,1),_310_Table3_ColumnLookup,0),FALSE)
+N("310"),
  IF(AND(VALUE(LEFT($A1553,3))=311,LEN($I1553)=4),VLOOKUP($I1553,_311_Table3,MATCH($B1553,_311_Table3_ColumnLookup,0),FALSE),
  IF(AND(VALUE(LEFT($A1553,3))=311,OR($B1553="I2",$B1553="J2",$B1553="K2",$B1553="L2")),VLOOKUP('311'!$G$58,_311_Table3,MATCH(MID($B1553,1,1),_311_Table3_ColumnLookup,0),FALSE),
  IF(AND(VALUE(LEFT($A1553,3))=311,RIGHT($B1553,5)="Total"),VLOOKUP('311'!$G$59,_311_Table3,MATCH(MID($B1553,1,1),_311_Table3_ColumnLookup,0),FALSE),
  IF(VALUE(LEFT($A1553,3))=311,VLOOKUP(VALUE(MID($B1553,2,1)),_311_Table3,MATCH(MID($B1553,1,1),_311_Table3_ColumnLookup,0),FALSE)
+N("311"),
  IF(AND(VALUE(LEFT($A1553,3))=312,LEFT($G1553,10)="Unincepted",$B1553="G "),VLOOKUP(" ULO",_312_Table3,MATCH('312'!$N$16,_312_Table3_ColumnLookup,0),FALSE),
  IF(AND(VALUE(LEFT($A1553,3))=312,LEFT($G1553,10)="Unincepted",$B1553="O "),VLOOKUP(" ULO",_312_Table3,MATCH('312'!$V$16,_312_Table3_ColumnLookup,0),FALSE),
  IF(AND(VALUE(LEFT($A1553,3))=312,LEFT($G1553,10)="Unincepted",$B1553="Q "),VLOOKUP(" ULO",_312_Table3,MATCH('312'!$X$16,_312_Table3_ColumnLookup,0),FALSE),
  IF(AND(VALUE(LEFT($A1553,3))=312,LEFT($G1553,10)="Unincepted"),VLOOKUP(" ULO",_312_Table3,MATCH(LEFT($B1553,1),_312_Table3_ColumnLookup,0),FALSE),
  IF(AND(VALUE(LEFT($A1553,3))=312,LEFT($G1553,5)="Total",$B1553="G "),VLOOKUP('312'!$F$80,_312_Table3,MATCH('312'!$N$16,_312_Table3_ColumnLookup,0),FALSE),
  IF(AND(VALUE(LEFT($A1553,3))=312,LEFT($G1553,5)="Total",$B1553="O "),VLOOKUP('312'!$F$80,_312_Table3,MATCH('312'!$V$16,_312_Table3_ColumnLookup,0),FALSE),
  IF(AND(VALUE(LEFT($A1553,3))=312,LEFT($G1553,5)="Total",$B1553="Q "),VLOOKUP('312'!$F$80,_312_Table3,MATCH('312'!$X$16,_312_Table3_ColumnLookup,0),FALSE),
  IF(AND(VALUE(LEFT($A1553,3))=312,LEFT($G1553,5)="Total"),VLOOKUP('312'!$F$80,_312_Table3,MATCH(LEFT($B1553,1),_312_Table3_ColumnLookup,0),FALSE),
  IF(AND(VALUE(LEFT($A1553,3))=312,LEN($I1553)=4,$B1553="G"),VLOOKUP($I1553,_312_Table3,MATCH('312'!$N$16,_312_Table3_ColumnLookup,0),FALSE),
  IF(AND(VALUE(LEFT($A1553,3))=312,LEN($I1553)=4,$B1553="O"),VLOOKUP($I1553,_312_Table3,MATCH('312'!$V$16,_312_Table3_ColumnLookup,0),FALSE),
  IF(AND(VALUE(LEFT($A1553,3))=312,LEN($I1553)=4,$B1553="Q"),VLOOKUP($I1553,_312_Table3,MATCH('312'!$X$16,_312_Table3_ColumnLookup,0),FALSE),
  IF(AND(VALUE(LEFT($A1553,3))=312,LEN($I1553)=4),VLOOKUP($I1553,_312_Table3,MATCH(LEFT($B1553,1),_312_Table3_ColumnLookup,0),FALSE)
+N("312"),
  IF(VALUE(LEFT($A1553,3))=313,VLOOKUP(VALUE(MID($B1553,2,1)),_313_Table3,MATCH(MID($B1553,1,1),_313_Table3_ColumnLookup,0),FALSE)
+N("313"),
  IF(AND(VALUE(LEFT($A1553,3))=314,LEN($B1553)=3),VLOOKUP(VALUE(MID($B1553,2,2)),_314_Table3,MATCH(MID($B1553,1,1),_314_Table3_ColumnLookup,0),FALSE),
  IF(VALUE(LEFT($A1553,3))=314,VLOOKUP(VALUE(MID($B1553,2,1)),_314_Table3,MATCH(MID($B1553,1,1),_314_Table3_ColumnLookup,0),FALSE)
+N("314"),
""))))))))))))))))))))))))</f>
        <v>#N/A</v>
      </c>
      <c r="H1553" s="321" t="str">
        <f>IFERROR(
IF(ISERROR($D1553)=FALSE,$D1553,IF(ISERROR($E1553)=FALSE,$E1553,IF(ISERROR($F1553)=FALSE,$F1553
+N("012 checkboxes"),
IF(
IF(OR(LEFT($A1553,9)="Syndicate",LEFT($A1553,12)="NewSyndicate"),VLOOKUP($A1553,'012'!$J:$ZW,MATCH("Link to button",'012'!$J$1:$ZW$1,0),0)
+N("309 checkbox"),
IF($C1553="309 LCR Summary0",VLOOKUP("Notes990",'309'!$P:$ZZ,MATCH("Link to button",'309'!$P$1:$ZZ$1,0),0)
+N("313 checkboxes"),
IF($C1553="313 Financial Information0LcmVsScr",IF($C1553="309 LCR Summary0",VLOOKUP("LcmVsScr",'309'!$N:$ZZ,MATCH("Link to button",'309'!$N$1:$ZZ$1,0),0),
IF($C1553="313 Financial Information0LcrDocAttached",IF($C1553="309 LCR Summary0",VLOOKUP("LcrDocAttached",'309'!$N:$ZZ,MATCH("Link to button",'309'!$N$1:$ZZ$1,0),
0)))))))=1,TRUE,FALSE)
))),"")</f>
        <v/>
      </c>
    </row>
    <row r="1554" spans="1:8">
      <c r="A1554" s="237" t="e">
        <f>VLOOKUP($G1554,CSVLookups!$B:$R,MATCH(A$1,CSVLookups!$B$1:$R$1,0),FALSE)</f>
        <v>#N/A</v>
      </c>
      <c r="B1554" s="237" t="e">
        <f>VLOOKUP($G1554,CSVLookups!$B:$R,MATCH(B$1,CSVLookups!$B$1:$R$1,0),FALSE)</f>
        <v>#N/A</v>
      </c>
      <c r="C1554" s="238" t="e">
        <f t="shared" si="24"/>
        <v>#N/A</v>
      </c>
      <c r="D1554" s="238" t="e">
        <f>IF(AND(VALUE(LEFT($A1554,3))=309,LEN($B1554)=3),VLOOKUP(VALUE(MID($B1554,2,2)),_309_Table1,MATCH(MID($B1554,1,1),_309_Table1_ColumnLookup,0),FALSE),
  IF($C1554="309 LCR SummaryA",OneYearSCR,IF($C1554="309 LCR SummaryB",UltimateSCR,IF(VALUE(LEFT($A1554,3))=309,VLOOKUP(VALUE(MID($B1554,2,1)),_309_Table1,MATCH(MID($B1554,1,1),_309_Table1_ColumnLookup,0),FALSE)
+N("309"),
  IF(VALUE(LEFT($A1554,3))=310,VLOOKUP(VALUE(MID($B1554,2,1)),_310_Table1,MATCH(MID($B1554,1,1),_310_Table1_ColumnLookup,0),FALSE)
+N("310"),
  IF(AND(VALUE(LEFT($A1554,3))=311,LEN($I1554)=4),VLOOKUP($I1554,_311_Table1,MATCH($B1554,_311_Table1_ColumnLookup,0),FALSE),
  IF(AND(VALUE(LEFT($A1554,3))=311,OR($B1554="I2",$B1554="J2",$B1554="K2",$B1554="L2")),VLOOKUP('311'!$G$58,_311_Table1,MATCH(MID($B1554,1,1),_311_Table1_ColumnLookup,0),FALSE),
  IF(AND(VALUE(LEFT($A1554,3))=311,RIGHT($B1554,5)="Total"),VLOOKUP('311'!$G$59,_311_Table1,MATCH(MID($B1554,1,1),_311_Table1_ColumnLookup,0),FALSE),
  IF(VALUE(LEFT($A1554,3))=311,VLOOKUP(VALUE(MID($B1554,2,1)),_311_Table1,MATCH(MID($B1554,1,1),_311_Table1_ColumnLookup,0),FALSE)
+N("311"),
  IF(AND(VALUE(LEFT($A1554,3))=312,LEFT($G1554,10)="Unincepted",$B1554="G "),VLOOKUP(" ULO",_312_Table1,MATCH('312'!$N$16,_312_Table1_ColumnLookup,0),FALSE),
  IF(AND(VALUE(LEFT($A1554,3))=312,LEFT($G1554,10)="Unincepted",$B1554="O "),VLOOKUP(" ULO",_312_Table1,MATCH('312'!$V$16,_312_Table1_ColumnLookup,0),FALSE),
  IF(AND(VALUE(LEFT($A1554,3))=312,LEFT($G1554,10)="Unincepted",$B1554="Q "),VLOOKUP(" ULO",_312_Table1,MATCH('312'!$X$16,_312_Table1_ColumnLookup,0),FALSE),
  IF(AND(VALUE(LEFT($A1554,3))=312,LEFT($G1554,10)="Unincepted"),VLOOKUP(" ULO",_312_Table1,MATCH(LEFT($B1554,1),_312_Table1_ColumnLookup,0),FALSE),
  IF(AND(VALUE(LEFT($A1554,3))=312,LEFT($G1554,5)="Total",$B1554="G "),VLOOKUP('312'!$F$80,_312_Table1,MATCH('312'!$N$16,_312_Table1_ColumnLookup,0),FALSE),
  IF(AND(VALUE(LEFT($A1554,3))=312,LEFT($G1554,5)="Total",$B1554="O "),VLOOKUP('312'!$F$80,_312_Table1,MATCH('312'!$V$16,_312_Table1_ColumnLookup,0),FALSE),
  IF(AND(VALUE(LEFT($A1554,3))=312,LEFT($G1554,5)="Total",$B1554="Q "),VLOOKUP('312'!$F$80,_312_Table1,MATCH('312'!$X$16,_312_Table1_ColumnLookup,0),FALSE),
  IF(AND(VALUE(LEFT($A1554,3))=312,LEFT($G1554,5)="Total"),VLOOKUP('312'!$F$80,_312_Table1,MATCH(LEFT($B1554,1),_312_Table1_ColumnLookup,0),FALSE),
  IF(AND(VALUE(LEFT($A1554,3))=312,LEN($I1554)=4,$B1554="G"),VLOOKUP($I1554,_312_Table1,MATCH('312'!$N$16,_312_Table1_ColumnLookup,0),FALSE),
  IF(AND(VALUE(LEFT($A1554,3))=312,LEN($I1554)=4,$B1554="O"),VLOOKUP($I1554,_312_Table1,MATCH('312'!$V$16,_312_Table1_ColumnLookup,0),FALSE),
  IF(AND(VALUE(LEFT($A1554,3))=312,LEN($I1554)=4,$B1554="Q"),VLOOKUP($I1554,_312_Table1,MATCH('312'!$X$16,_312_Table1_ColumnLookup,0),FALSE),
  IF(AND(VALUE(LEFT($A1554,3))=312,LEN($I1554)=4),VLOOKUP($I1554,_312_Table1,MATCH(LEFT($B1554,1),_312_Table1_ColumnLookup,0),FALSE)
+N("312"),
  IF(VALUE(LEFT($A1554,3))=313,VLOOKUP(VALUE(MID($B1554,2,1)),_313_Table1,MATCH(MID($B1554,1,1),_313_Table1_ColumnLookup,0),FALSE)
+N("313"),
  IF(AND(VALUE(LEFT($A1554,3))=314,LEN($B1554)=3),VLOOKUP(VALUE(MID($B1554,2,2)),_314_Table1,MATCH(MID($B1554,1,1),_314_Table1_ColumnLookup,0),FALSE),
  IF(VALUE(LEFT($A1554,3))=314,VLOOKUP(VALUE(MID($B1554,2,1)),_314_Table1,MATCH(MID($B1554,1,1),_314_Table1_ColumnLookup,0),FALSE)
+N("314"),
""))))))))))))))))))))))))</f>
        <v>#N/A</v>
      </c>
      <c r="E1554" s="238" t="e">
        <f>IF(AND(VALUE(LEFT($A1554,3))=309,LEN($B1554)=3),VLOOKUP(VALUE(MID($B1554,2,2)),_309_Table2,MATCH(MID($B1554,1,1),_309_Table2_ColumnLookup,0),FALSE),
  IF($C1554="309 LCR SummaryA",OneYearSCR,IF($C1554="309 LCR SummaryB",UltimateSCR,IF(VALUE(LEFT($A1554,3))=309,VLOOKUP(VALUE(MID($B1554,2,1)),_309_Table2,MATCH(MID($B1554,1,1),_309_Table2_ColumnLookup,0),FALSE)
+N("309"),
  IF(VALUE(LEFT($A1554,3))=310,VLOOKUP(VALUE(MID($B1554,2,1)),_310_Table2,MATCH(MID($B1554,1,1),_310_Table2_ColumnLookup,0),FALSE)
+N("310"),
  IF(AND(VALUE(LEFT($A1554,3))=311,LEN($I1554)=4),VLOOKUP($I1554,_311_Table2,MATCH($B1554,_311_Table2_ColumnLookup,0),FALSE),
  IF(AND(VALUE(LEFT($A1554,3))=311,OR($B1554="I2",$B1554="J2",$B1554="K2",$B1554="L2")),VLOOKUP('311'!$G$58,_311_Table2,MATCH(MID($B1554,1,1),_311_Table2_ColumnLookup,0),FALSE),
  IF(AND(VALUE(LEFT($A1554,3))=311,RIGHT($B1554,5)="Total"),VLOOKUP('311'!$G$59,_311_Table2,MATCH(MID($B1554,1,1),_311_Table2_ColumnLookup,0),FALSE),
  IF(VALUE(LEFT($A1554,3))=311,VLOOKUP(VALUE(MID($B1554,2,1)),_311_Table2,MATCH(MID($B1554,1,1),_311_Table2_ColumnLookup,0),FALSE)
+N("311"),
  IF(AND(VALUE(LEFT($A1554,3))=312,LEFT($G1554,10)="Unincepted",$B1554="G "),VLOOKUP(" ULO",_312_Table2,MATCH('312'!$N$16,_312_Table2_ColumnLookup,0),FALSE),
  IF(AND(VALUE(LEFT($A1554,3))=312,LEFT($G1554,10)="Unincepted",$B1554="O "),VLOOKUP(" ULO",_312_Table2,MATCH('312'!$V$16,_312_Table2_ColumnLookup,0),FALSE),
  IF(AND(VALUE(LEFT($A1554,3))=312,LEFT($G1554,10)="Unincepted",$B1554="Q "),VLOOKUP(" ULO",_312_Table2,MATCH('312'!$X$16,_312_Table2_ColumnLookup,0),FALSE),
  IF(AND(VALUE(LEFT($A1554,3))=312,LEFT($G1554,10)="Unincepted"),VLOOKUP(" ULO",_312_Table2,MATCH(LEFT($B1554,1),_312_Table2_ColumnLookup,0),FALSE),
  IF(AND(VALUE(LEFT($A1554,3))=312,LEFT($G1554,5)="Total",$B1554="G "),VLOOKUP('312'!$F$80,_312_Table2,MATCH('312'!$N$16,_312_Table2_ColumnLookup,0),FALSE),
  IF(AND(VALUE(LEFT($A1554,3))=312,LEFT($G1554,5)="Total",$B1554="O "),VLOOKUP('312'!$F$80,_312_Table2,MATCH('312'!$V$16,_312_Table2_ColumnLookup,0),FALSE),
  IF(AND(VALUE(LEFT($A1554,3))=312,LEFT($G1554,5)="Total",$B1554="Q "),VLOOKUP('312'!$F$80,_312_Table2,MATCH('312'!$X$16,_312_Table2_ColumnLookup,0),FALSE),
  IF(AND(VALUE(LEFT($A1554,3))=312,LEFT($G1554,5)="Total"),VLOOKUP('312'!$F$80,_312_Table2,MATCH(LEFT($B1554,1),_312_Table2_ColumnLookup,0),FALSE),
  IF(AND(VALUE(LEFT($A1554,3))=312,LEN($I1554)=4,$B1554="G"),VLOOKUP($I1554,_312_Table2,MATCH('312'!$N$16,_312_Table2_ColumnLookup,0),FALSE),
  IF(AND(VALUE(LEFT($A1554,3))=312,LEN($I1554)=4,$B1554="O"),VLOOKUP($I1554,_312_Table2,MATCH('312'!$V$16,_312_Table2_ColumnLookup,0),FALSE),
  IF(AND(VALUE(LEFT($A1554,3))=312,LEN($I1554)=4,$B1554="Q"),VLOOKUP($I1554,_312_Table2,MATCH('312'!$X$16,_312_Table2_ColumnLookup,0),FALSE),
  IF(AND(VALUE(LEFT($A1554,3))=312,LEN($I1554)=4),VLOOKUP($I1554,_312_Table2,MATCH(LEFT($B1554,1),_312_Table2_ColumnLookup,0),FALSE)
+N("312"),
  IF(VALUE(LEFT($A1554,3))=313,VLOOKUP(VALUE(MID($B1554,2,1)),_313_Table2,MATCH(MID($B1554,1,1),_313_Table2_ColumnLookup,0),FALSE)
+N("313"),
  IF(AND(VALUE(LEFT($A1554,3))=314,LEN($B1554)=3),VLOOKUP(VALUE(MID($B1554,2,2)),_314_Table2,MATCH(MID($B1554,1,1),_314_Table2_ColumnLookup,0),FALSE),
  IF(VALUE(LEFT($A1554,3))=314,VLOOKUP(VALUE(MID($B1554,2,1)),_314_Table2,MATCH(MID($B1554,1,1),_314_Table2_ColumnLookup,0),FALSE)
+N("314"),
""))))))))))))))))))))))))</f>
        <v>#N/A</v>
      </c>
      <c r="F1554" s="238" t="e">
        <f>IF(AND(VALUE(LEFT($A1554,3))=309,LEN($B1554)=3),VLOOKUP(VALUE(MID($B1554,2,2)),_309_Table3,MATCH(MID($B1554,1,1),_309_Table3_ColumnLookup,0),FALSE),
  IF($C1554="309 LCR SummaryA",OneYearSCR,IF($C1554="309 LCR SummaryB",UltimateSCR,IF(VALUE(LEFT($A1554,3))=309,VLOOKUP(VALUE(MID($B1554,2,1)),_309_Table3,MATCH(MID($B1554,1,1),_309_Table3_ColumnLookup,0),FALSE)
+N("309"),
  IF(VALUE(LEFT($A1554,3))=310,VLOOKUP(VALUE(MID($B1554,2,1)),_310_Table3,MATCH(MID($B1554,1,1),_310_Table3_ColumnLookup,0),FALSE)
+N("310"),
  IF(AND(VALUE(LEFT($A1554,3))=311,LEN($I1554)=4),VLOOKUP($I1554,_311_Table3,MATCH($B1554,_311_Table3_ColumnLookup,0),FALSE),
  IF(AND(VALUE(LEFT($A1554,3))=311,OR($B1554="I2",$B1554="J2",$B1554="K2",$B1554="L2")),VLOOKUP('311'!$G$58,_311_Table3,MATCH(MID($B1554,1,1),_311_Table3_ColumnLookup,0),FALSE),
  IF(AND(VALUE(LEFT($A1554,3))=311,RIGHT($B1554,5)="Total"),VLOOKUP('311'!$G$59,_311_Table3,MATCH(MID($B1554,1,1),_311_Table3_ColumnLookup,0),FALSE),
  IF(VALUE(LEFT($A1554,3))=311,VLOOKUP(VALUE(MID($B1554,2,1)),_311_Table3,MATCH(MID($B1554,1,1),_311_Table3_ColumnLookup,0),FALSE)
+N("311"),
  IF(AND(VALUE(LEFT($A1554,3))=312,LEFT($G1554,10)="Unincepted",$B1554="G "),VLOOKUP(" ULO",_312_Table3,MATCH('312'!$N$16,_312_Table3_ColumnLookup,0),FALSE),
  IF(AND(VALUE(LEFT($A1554,3))=312,LEFT($G1554,10)="Unincepted",$B1554="O "),VLOOKUP(" ULO",_312_Table3,MATCH('312'!$V$16,_312_Table3_ColumnLookup,0),FALSE),
  IF(AND(VALUE(LEFT($A1554,3))=312,LEFT($G1554,10)="Unincepted",$B1554="Q "),VLOOKUP(" ULO",_312_Table3,MATCH('312'!$X$16,_312_Table3_ColumnLookup,0),FALSE),
  IF(AND(VALUE(LEFT($A1554,3))=312,LEFT($G1554,10)="Unincepted"),VLOOKUP(" ULO",_312_Table3,MATCH(LEFT($B1554,1),_312_Table3_ColumnLookup,0),FALSE),
  IF(AND(VALUE(LEFT($A1554,3))=312,LEFT($G1554,5)="Total",$B1554="G "),VLOOKUP('312'!$F$80,_312_Table3,MATCH('312'!$N$16,_312_Table3_ColumnLookup,0),FALSE),
  IF(AND(VALUE(LEFT($A1554,3))=312,LEFT($G1554,5)="Total",$B1554="O "),VLOOKUP('312'!$F$80,_312_Table3,MATCH('312'!$V$16,_312_Table3_ColumnLookup,0),FALSE),
  IF(AND(VALUE(LEFT($A1554,3))=312,LEFT($G1554,5)="Total",$B1554="Q "),VLOOKUP('312'!$F$80,_312_Table3,MATCH('312'!$X$16,_312_Table3_ColumnLookup,0),FALSE),
  IF(AND(VALUE(LEFT($A1554,3))=312,LEFT($G1554,5)="Total"),VLOOKUP('312'!$F$80,_312_Table3,MATCH(LEFT($B1554,1),_312_Table3_ColumnLookup,0),FALSE),
  IF(AND(VALUE(LEFT($A1554,3))=312,LEN($I1554)=4,$B1554="G"),VLOOKUP($I1554,_312_Table3,MATCH('312'!$N$16,_312_Table3_ColumnLookup,0),FALSE),
  IF(AND(VALUE(LEFT($A1554,3))=312,LEN($I1554)=4,$B1554="O"),VLOOKUP($I1554,_312_Table3,MATCH('312'!$V$16,_312_Table3_ColumnLookup,0),FALSE),
  IF(AND(VALUE(LEFT($A1554,3))=312,LEN($I1554)=4,$B1554="Q"),VLOOKUP($I1554,_312_Table3,MATCH('312'!$X$16,_312_Table3_ColumnLookup,0),FALSE),
  IF(AND(VALUE(LEFT($A1554,3))=312,LEN($I1554)=4),VLOOKUP($I1554,_312_Table3,MATCH(LEFT($B1554,1),_312_Table3_ColumnLookup,0),FALSE)
+N("312"),
  IF(VALUE(LEFT($A1554,3))=313,VLOOKUP(VALUE(MID($B1554,2,1)),_313_Table3,MATCH(MID($B1554,1,1),_313_Table3_ColumnLookup,0),FALSE)
+N("313"),
  IF(AND(VALUE(LEFT($A1554,3))=314,LEN($B1554)=3),VLOOKUP(VALUE(MID($B1554,2,2)),_314_Table3,MATCH(MID($B1554,1,1),_314_Table3_ColumnLookup,0),FALSE),
  IF(VALUE(LEFT($A1554,3))=314,VLOOKUP(VALUE(MID($B1554,2,1)),_314_Table3,MATCH(MID($B1554,1,1),_314_Table3_ColumnLookup,0),FALSE)
+N("314"),
""))))))))))))))))))))))))</f>
        <v>#N/A</v>
      </c>
      <c r="H1554" s="321" t="str">
        <f>IFERROR(
IF(ISERROR($D1554)=FALSE,$D1554,IF(ISERROR($E1554)=FALSE,$E1554,IF(ISERROR($F1554)=FALSE,$F1554
+N("012 checkboxes"),
IF(
IF(OR(LEFT($A1554,9)="Syndicate",LEFT($A1554,12)="NewSyndicate"),VLOOKUP($A1554,'012'!$J:$ZW,MATCH("Link to button",'012'!$J$1:$ZW$1,0),0)
+N("309 checkbox"),
IF($C1554="309 LCR Summary0",VLOOKUP("Notes990",'309'!$P:$ZZ,MATCH("Link to button",'309'!$P$1:$ZZ$1,0),0)
+N("313 checkboxes"),
IF($C1554="313 Financial Information0LcmVsScr",IF($C1554="309 LCR Summary0",VLOOKUP("LcmVsScr",'309'!$N:$ZZ,MATCH("Link to button",'309'!$N$1:$ZZ$1,0),0),
IF($C1554="313 Financial Information0LcrDocAttached",IF($C1554="309 LCR Summary0",VLOOKUP("LcrDocAttached",'309'!$N:$ZZ,MATCH("Link to button",'309'!$N$1:$ZZ$1,0),
0)))))))=1,TRUE,FALSE)
))),"")</f>
        <v/>
      </c>
    </row>
    <row r="1555" spans="1:8">
      <c r="A1555" s="237" t="e">
        <f>VLOOKUP($G1555,CSVLookups!$B:$R,MATCH(A$1,CSVLookups!$B$1:$R$1,0),FALSE)</f>
        <v>#N/A</v>
      </c>
      <c r="B1555" s="237" t="e">
        <f>VLOOKUP($G1555,CSVLookups!$B:$R,MATCH(B$1,CSVLookups!$B$1:$R$1,0),FALSE)</f>
        <v>#N/A</v>
      </c>
      <c r="C1555" s="238" t="e">
        <f t="shared" si="24"/>
        <v>#N/A</v>
      </c>
      <c r="D1555" s="238" t="e">
        <f>IF(AND(VALUE(LEFT($A1555,3))=309,LEN($B1555)=3),VLOOKUP(VALUE(MID($B1555,2,2)),_309_Table1,MATCH(MID($B1555,1,1),_309_Table1_ColumnLookup,0),FALSE),
  IF($C1555="309 LCR SummaryA",OneYearSCR,IF($C1555="309 LCR SummaryB",UltimateSCR,IF(VALUE(LEFT($A1555,3))=309,VLOOKUP(VALUE(MID($B1555,2,1)),_309_Table1,MATCH(MID($B1555,1,1),_309_Table1_ColumnLookup,0),FALSE)
+N("309"),
  IF(VALUE(LEFT($A1555,3))=310,VLOOKUP(VALUE(MID($B1555,2,1)),_310_Table1,MATCH(MID($B1555,1,1),_310_Table1_ColumnLookup,0),FALSE)
+N("310"),
  IF(AND(VALUE(LEFT($A1555,3))=311,LEN($I1555)=4),VLOOKUP($I1555,_311_Table1,MATCH($B1555,_311_Table1_ColumnLookup,0),FALSE),
  IF(AND(VALUE(LEFT($A1555,3))=311,OR($B1555="I2",$B1555="J2",$B1555="K2",$B1555="L2")),VLOOKUP('311'!$G$58,_311_Table1,MATCH(MID($B1555,1,1),_311_Table1_ColumnLookup,0),FALSE),
  IF(AND(VALUE(LEFT($A1555,3))=311,RIGHT($B1555,5)="Total"),VLOOKUP('311'!$G$59,_311_Table1,MATCH(MID($B1555,1,1),_311_Table1_ColumnLookup,0),FALSE),
  IF(VALUE(LEFT($A1555,3))=311,VLOOKUP(VALUE(MID($B1555,2,1)),_311_Table1,MATCH(MID($B1555,1,1),_311_Table1_ColumnLookup,0),FALSE)
+N("311"),
  IF(AND(VALUE(LEFT($A1555,3))=312,LEFT($G1555,10)="Unincepted",$B1555="G "),VLOOKUP(" ULO",_312_Table1,MATCH('312'!$N$16,_312_Table1_ColumnLookup,0),FALSE),
  IF(AND(VALUE(LEFT($A1555,3))=312,LEFT($G1555,10)="Unincepted",$B1555="O "),VLOOKUP(" ULO",_312_Table1,MATCH('312'!$V$16,_312_Table1_ColumnLookup,0),FALSE),
  IF(AND(VALUE(LEFT($A1555,3))=312,LEFT($G1555,10)="Unincepted",$B1555="Q "),VLOOKUP(" ULO",_312_Table1,MATCH('312'!$X$16,_312_Table1_ColumnLookup,0),FALSE),
  IF(AND(VALUE(LEFT($A1555,3))=312,LEFT($G1555,10)="Unincepted"),VLOOKUP(" ULO",_312_Table1,MATCH(LEFT($B1555,1),_312_Table1_ColumnLookup,0),FALSE),
  IF(AND(VALUE(LEFT($A1555,3))=312,LEFT($G1555,5)="Total",$B1555="G "),VLOOKUP('312'!$F$80,_312_Table1,MATCH('312'!$N$16,_312_Table1_ColumnLookup,0),FALSE),
  IF(AND(VALUE(LEFT($A1555,3))=312,LEFT($G1555,5)="Total",$B1555="O "),VLOOKUP('312'!$F$80,_312_Table1,MATCH('312'!$V$16,_312_Table1_ColumnLookup,0),FALSE),
  IF(AND(VALUE(LEFT($A1555,3))=312,LEFT($G1555,5)="Total",$B1555="Q "),VLOOKUP('312'!$F$80,_312_Table1,MATCH('312'!$X$16,_312_Table1_ColumnLookup,0),FALSE),
  IF(AND(VALUE(LEFT($A1555,3))=312,LEFT($G1555,5)="Total"),VLOOKUP('312'!$F$80,_312_Table1,MATCH(LEFT($B1555,1),_312_Table1_ColumnLookup,0),FALSE),
  IF(AND(VALUE(LEFT($A1555,3))=312,LEN($I1555)=4,$B1555="G"),VLOOKUP($I1555,_312_Table1,MATCH('312'!$N$16,_312_Table1_ColumnLookup,0),FALSE),
  IF(AND(VALUE(LEFT($A1555,3))=312,LEN($I1555)=4,$B1555="O"),VLOOKUP($I1555,_312_Table1,MATCH('312'!$V$16,_312_Table1_ColumnLookup,0),FALSE),
  IF(AND(VALUE(LEFT($A1555,3))=312,LEN($I1555)=4,$B1555="Q"),VLOOKUP($I1555,_312_Table1,MATCH('312'!$X$16,_312_Table1_ColumnLookup,0),FALSE),
  IF(AND(VALUE(LEFT($A1555,3))=312,LEN($I1555)=4),VLOOKUP($I1555,_312_Table1,MATCH(LEFT($B1555,1),_312_Table1_ColumnLookup,0),FALSE)
+N("312"),
  IF(VALUE(LEFT($A1555,3))=313,VLOOKUP(VALUE(MID($B1555,2,1)),_313_Table1,MATCH(MID($B1555,1,1),_313_Table1_ColumnLookup,0),FALSE)
+N("313"),
  IF(AND(VALUE(LEFT($A1555,3))=314,LEN($B1555)=3),VLOOKUP(VALUE(MID($B1555,2,2)),_314_Table1,MATCH(MID($B1555,1,1),_314_Table1_ColumnLookup,0),FALSE),
  IF(VALUE(LEFT($A1555,3))=314,VLOOKUP(VALUE(MID($B1555,2,1)),_314_Table1,MATCH(MID($B1555,1,1),_314_Table1_ColumnLookup,0),FALSE)
+N("314"),
""))))))))))))))))))))))))</f>
        <v>#N/A</v>
      </c>
      <c r="E1555" s="238" t="e">
        <f>IF(AND(VALUE(LEFT($A1555,3))=309,LEN($B1555)=3),VLOOKUP(VALUE(MID($B1555,2,2)),_309_Table2,MATCH(MID($B1555,1,1),_309_Table2_ColumnLookup,0),FALSE),
  IF($C1555="309 LCR SummaryA",OneYearSCR,IF($C1555="309 LCR SummaryB",UltimateSCR,IF(VALUE(LEFT($A1555,3))=309,VLOOKUP(VALUE(MID($B1555,2,1)),_309_Table2,MATCH(MID($B1555,1,1),_309_Table2_ColumnLookup,0),FALSE)
+N("309"),
  IF(VALUE(LEFT($A1555,3))=310,VLOOKUP(VALUE(MID($B1555,2,1)),_310_Table2,MATCH(MID($B1555,1,1),_310_Table2_ColumnLookup,0),FALSE)
+N("310"),
  IF(AND(VALUE(LEFT($A1555,3))=311,LEN($I1555)=4),VLOOKUP($I1555,_311_Table2,MATCH($B1555,_311_Table2_ColumnLookup,0),FALSE),
  IF(AND(VALUE(LEFT($A1555,3))=311,OR($B1555="I2",$B1555="J2",$B1555="K2",$B1555="L2")),VLOOKUP('311'!$G$58,_311_Table2,MATCH(MID($B1555,1,1),_311_Table2_ColumnLookup,0),FALSE),
  IF(AND(VALUE(LEFT($A1555,3))=311,RIGHT($B1555,5)="Total"),VLOOKUP('311'!$G$59,_311_Table2,MATCH(MID($B1555,1,1),_311_Table2_ColumnLookup,0),FALSE),
  IF(VALUE(LEFT($A1555,3))=311,VLOOKUP(VALUE(MID($B1555,2,1)),_311_Table2,MATCH(MID($B1555,1,1),_311_Table2_ColumnLookup,0),FALSE)
+N("311"),
  IF(AND(VALUE(LEFT($A1555,3))=312,LEFT($G1555,10)="Unincepted",$B1555="G "),VLOOKUP(" ULO",_312_Table2,MATCH('312'!$N$16,_312_Table2_ColumnLookup,0),FALSE),
  IF(AND(VALUE(LEFT($A1555,3))=312,LEFT($G1555,10)="Unincepted",$B1555="O "),VLOOKUP(" ULO",_312_Table2,MATCH('312'!$V$16,_312_Table2_ColumnLookup,0),FALSE),
  IF(AND(VALUE(LEFT($A1555,3))=312,LEFT($G1555,10)="Unincepted",$B1555="Q "),VLOOKUP(" ULO",_312_Table2,MATCH('312'!$X$16,_312_Table2_ColumnLookup,0),FALSE),
  IF(AND(VALUE(LEFT($A1555,3))=312,LEFT($G1555,10)="Unincepted"),VLOOKUP(" ULO",_312_Table2,MATCH(LEFT($B1555,1),_312_Table2_ColumnLookup,0),FALSE),
  IF(AND(VALUE(LEFT($A1555,3))=312,LEFT($G1555,5)="Total",$B1555="G "),VLOOKUP('312'!$F$80,_312_Table2,MATCH('312'!$N$16,_312_Table2_ColumnLookup,0),FALSE),
  IF(AND(VALUE(LEFT($A1555,3))=312,LEFT($G1555,5)="Total",$B1555="O "),VLOOKUP('312'!$F$80,_312_Table2,MATCH('312'!$V$16,_312_Table2_ColumnLookup,0),FALSE),
  IF(AND(VALUE(LEFT($A1555,3))=312,LEFT($G1555,5)="Total",$B1555="Q "),VLOOKUP('312'!$F$80,_312_Table2,MATCH('312'!$X$16,_312_Table2_ColumnLookup,0),FALSE),
  IF(AND(VALUE(LEFT($A1555,3))=312,LEFT($G1555,5)="Total"),VLOOKUP('312'!$F$80,_312_Table2,MATCH(LEFT($B1555,1),_312_Table2_ColumnLookup,0),FALSE),
  IF(AND(VALUE(LEFT($A1555,3))=312,LEN($I1555)=4,$B1555="G"),VLOOKUP($I1555,_312_Table2,MATCH('312'!$N$16,_312_Table2_ColumnLookup,0),FALSE),
  IF(AND(VALUE(LEFT($A1555,3))=312,LEN($I1555)=4,$B1555="O"),VLOOKUP($I1555,_312_Table2,MATCH('312'!$V$16,_312_Table2_ColumnLookup,0),FALSE),
  IF(AND(VALUE(LEFT($A1555,3))=312,LEN($I1555)=4,$B1555="Q"),VLOOKUP($I1555,_312_Table2,MATCH('312'!$X$16,_312_Table2_ColumnLookup,0),FALSE),
  IF(AND(VALUE(LEFT($A1555,3))=312,LEN($I1555)=4),VLOOKUP($I1555,_312_Table2,MATCH(LEFT($B1555,1),_312_Table2_ColumnLookup,0),FALSE)
+N("312"),
  IF(VALUE(LEFT($A1555,3))=313,VLOOKUP(VALUE(MID($B1555,2,1)),_313_Table2,MATCH(MID($B1555,1,1),_313_Table2_ColumnLookup,0),FALSE)
+N("313"),
  IF(AND(VALUE(LEFT($A1555,3))=314,LEN($B1555)=3),VLOOKUP(VALUE(MID($B1555,2,2)),_314_Table2,MATCH(MID($B1555,1,1),_314_Table2_ColumnLookup,0),FALSE),
  IF(VALUE(LEFT($A1555,3))=314,VLOOKUP(VALUE(MID($B1555,2,1)),_314_Table2,MATCH(MID($B1555,1,1),_314_Table2_ColumnLookup,0),FALSE)
+N("314"),
""))))))))))))))))))))))))</f>
        <v>#N/A</v>
      </c>
      <c r="F1555" s="238" t="e">
        <f>IF(AND(VALUE(LEFT($A1555,3))=309,LEN($B1555)=3),VLOOKUP(VALUE(MID($B1555,2,2)),_309_Table3,MATCH(MID($B1555,1,1),_309_Table3_ColumnLookup,0),FALSE),
  IF($C1555="309 LCR SummaryA",OneYearSCR,IF($C1555="309 LCR SummaryB",UltimateSCR,IF(VALUE(LEFT($A1555,3))=309,VLOOKUP(VALUE(MID($B1555,2,1)),_309_Table3,MATCH(MID($B1555,1,1),_309_Table3_ColumnLookup,0),FALSE)
+N("309"),
  IF(VALUE(LEFT($A1555,3))=310,VLOOKUP(VALUE(MID($B1555,2,1)),_310_Table3,MATCH(MID($B1555,1,1),_310_Table3_ColumnLookup,0),FALSE)
+N("310"),
  IF(AND(VALUE(LEFT($A1555,3))=311,LEN($I1555)=4),VLOOKUP($I1555,_311_Table3,MATCH($B1555,_311_Table3_ColumnLookup,0),FALSE),
  IF(AND(VALUE(LEFT($A1555,3))=311,OR($B1555="I2",$B1555="J2",$B1555="K2",$B1555="L2")),VLOOKUP('311'!$G$58,_311_Table3,MATCH(MID($B1555,1,1),_311_Table3_ColumnLookup,0),FALSE),
  IF(AND(VALUE(LEFT($A1555,3))=311,RIGHT($B1555,5)="Total"),VLOOKUP('311'!$G$59,_311_Table3,MATCH(MID($B1555,1,1),_311_Table3_ColumnLookup,0),FALSE),
  IF(VALUE(LEFT($A1555,3))=311,VLOOKUP(VALUE(MID($B1555,2,1)),_311_Table3,MATCH(MID($B1555,1,1),_311_Table3_ColumnLookup,0),FALSE)
+N("311"),
  IF(AND(VALUE(LEFT($A1555,3))=312,LEFT($G1555,10)="Unincepted",$B1555="G "),VLOOKUP(" ULO",_312_Table3,MATCH('312'!$N$16,_312_Table3_ColumnLookup,0),FALSE),
  IF(AND(VALUE(LEFT($A1555,3))=312,LEFT($G1555,10)="Unincepted",$B1555="O "),VLOOKUP(" ULO",_312_Table3,MATCH('312'!$V$16,_312_Table3_ColumnLookup,0),FALSE),
  IF(AND(VALUE(LEFT($A1555,3))=312,LEFT($G1555,10)="Unincepted",$B1555="Q "),VLOOKUP(" ULO",_312_Table3,MATCH('312'!$X$16,_312_Table3_ColumnLookup,0),FALSE),
  IF(AND(VALUE(LEFT($A1555,3))=312,LEFT($G1555,10)="Unincepted"),VLOOKUP(" ULO",_312_Table3,MATCH(LEFT($B1555,1),_312_Table3_ColumnLookup,0),FALSE),
  IF(AND(VALUE(LEFT($A1555,3))=312,LEFT($G1555,5)="Total",$B1555="G "),VLOOKUP('312'!$F$80,_312_Table3,MATCH('312'!$N$16,_312_Table3_ColumnLookup,0),FALSE),
  IF(AND(VALUE(LEFT($A1555,3))=312,LEFT($G1555,5)="Total",$B1555="O "),VLOOKUP('312'!$F$80,_312_Table3,MATCH('312'!$V$16,_312_Table3_ColumnLookup,0),FALSE),
  IF(AND(VALUE(LEFT($A1555,3))=312,LEFT($G1555,5)="Total",$B1555="Q "),VLOOKUP('312'!$F$80,_312_Table3,MATCH('312'!$X$16,_312_Table3_ColumnLookup,0),FALSE),
  IF(AND(VALUE(LEFT($A1555,3))=312,LEFT($G1555,5)="Total"),VLOOKUP('312'!$F$80,_312_Table3,MATCH(LEFT($B1555,1),_312_Table3_ColumnLookup,0),FALSE),
  IF(AND(VALUE(LEFT($A1555,3))=312,LEN($I1555)=4,$B1555="G"),VLOOKUP($I1555,_312_Table3,MATCH('312'!$N$16,_312_Table3_ColumnLookup,0),FALSE),
  IF(AND(VALUE(LEFT($A1555,3))=312,LEN($I1555)=4,$B1555="O"),VLOOKUP($I1555,_312_Table3,MATCH('312'!$V$16,_312_Table3_ColumnLookup,0),FALSE),
  IF(AND(VALUE(LEFT($A1555,3))=312,LEN($I1555)=4,$B1555="Q"),VLOOKUP($I1555,_312_Table3,MATCH('312'!$X$16,_312_Table3_ColumnLookup,0),FALSE),
  IF(AND(VALUE(LEFT($A1555,3))=312,LEN($I1555)=4),VLOOKUP($I1555,_312_Table3,MATCH(LEFT($B1555,1),_312_Table3_ColumnLookup,0),FALSE)
+N("312"),
  IF(VALUE(LEFT($A1555,3))=313,VLOOKUP(VALUE(MID($B1555,2,1)),_313_Table3,MATCH(MID($B1555,1,1),_313_Table3_ColumnLookup,0),FALSE)
+N("313"),
  IF(AND(VALUE(LEFT($A1555,3))=314,LEN($B1555)=3),VLOOKUP(VALUE(MID($B1555,2,2)),_314_Table3,MATCH(MID($B1555,1,1),_314_Table3_ColumnLookup,0),FALSE),
  IF(VALUE(LEFT($A1555,3))=314,VLOOKUP(VALUE(MID($B1555,2,1)),_314_Table3,MATCH(MID($B1555,1,1),_314_Table3_ColumnLookup,0),FALSE)
+N("314"),
""))))))))))))))))))))))))</f>
        <v>#N/A</v>
      </c>
      <c r="H1555" s="321" t="str">
        <f>IFERROR(
IF(ISERROR($D1555)=FALSE,$D1555,IF(ISERROR($E1555)=FALSE,$E1555,IF(ISERROR($F1555)=FALSE,$F1555
+N("012 checkboxes"),
IF(
IF(OR(LEFT($A1555,9)="Syndicate",LEFT($A1555,12)="NewSyndicate"),VLOOKUP($A1555,'012'!$J:$ZW,MATCH("Link to button",'012'!$J$1:$ZW$1,0),0)
+N("309 checkbox"),
IF($C1555="309 LCR Summary0",VLOOKUP("Notes990",'309'!$P:$ZZ,MATCH("Link to button",'309'!$P$1:$ZZ$1,0),0)
+N("313 checkboxes"),
IF($C1555="313 Financial Information0LcmVsScr",IF($C1555="309 LCR Summary0",VLOOKUP("LcmVsScr",'309'!$N:$ZZ,MATCH("Link to button",'309'!$N$1:$ZZ$1,0),0),
IF($C1555="313 Financial Information0LcrDocAttached",IF($C1555="309 LCR Summary0",VLOOKUP("LcrDocAttached",'309'!$N:$ZZ,MATCH("Link to button",'309'!$N$1:$ZZ$1,0),
0)))))))=1,TRUE,FALSE)
))),"")</f>
        <v/>
      </c>
    </row>
    <row r="1556" spans="1:8">
      <c r="A1556" s="237" t="e">
        <f>VLOOKUP($G1556,CSVLookups!$B:$R,MATCH(A$1,CSVLookups!$B$1:$R$1,0),FALSE)</f>
        <v>#N/A</v>
      </c>
      <c r="B1556" s="237" t="e">
        <f>VLOOKUP($G1556,CSVLookups!$B:$R,MATCH(B$1,CSVLookups!$B$1:$R$1,0),FALSE)</f>
        <v>#N/A</v>
      </c>
      <c r="C1556" s="238" t="e">
        <f t="shared" si="24"/>
        <v>#N/A</v>
      </c>
      <c r="D1556" s="238" t="e">
        <f>IF(AND(VALUE(LEFT($A1556,3))=309,LEN($B1556)=3),VLOOKUP(VALUE(MID($B1556,2,2)),_309_Table1,MATCH(MID($B1556,1,1),_309_Table1_ColumnLookup,0),FALSE),
  IF($C1556="309 LCR SummaryA",OneYearSCR,IF($C1556="309 LCR SummaryB",UltimateSCR,IF(VALUE(LEFT($A1556,3))=309,VLOOKUP(VALUE(MID($B1556,2,1)),_309_Table1,MATCH(MID($B1556,1,1),_309_Table1_ColumnLookup,0),FALSE)
+N("309"),
  IF(VALUE(LEFT($A1556,3))=310,VLOOKUP(VALUE(MID($B1556,2,1)),_310_Table1,MATCH(MID($B1556,1,1),_310_Table1_ColumnLookup,0),FALSE)
+N("310"),
  IF(AND(VALUE(LEFT($A1556,3))=311,LEN($I1556)=4),VLOOKUP($I1556,_311_Table1,MATCH($B1556,_311_Table1_ColumnLookup,0),FALSE),
  IF(AND(VALUE(LEFT($A1556,3))=311,OR($B1556="I2",$B1556="J2",$B1556="K2",$B1556="L2")),VLOOKUP('311'!$G$58,_311_Table1,MATCH(MID($B1556,1,1),_311_Table1_ColumnLookup,0),FALSE),
  IF(AND(VALUE(LEFT($A1556,3))=311,RIGHT($B1556,5)="Total"),VLOOKUP('311'!$G$59,_311_Table1,MATCH(MID($B1556,1,1),_311_Table1_ColumnLookup,0),FALSE),
  IF(VALUE(LEFT($A1556,3))=311,VLOOKUP(VALUE(MID($B1556,2,1)),_311_Table1,MATCH(MID($B1556,1,1),_311_Table1_ColumnLookup,0),FALSE)
+N("311"),
  IF(AND(VALUE(LEFT($A1556,3))=312,LEFT($G1556,10)="Unincepted",$B1556="G "),VLOOKUP(" ULO",_312_Table1,MATCH('312'!$N$16,_312_Table1_ColumnLookup,0),FALSE),
  IF(AND(VALUE(LEFT($A1556,3))=312,LEFT($G1556,10)="Unincepted",$B1556="O "),VLOOKUP(" ULO",_312_Table1,MATCH('312'!$V$16,_312_Table1_ColumnLookup,0),FALSE),
  IF(AND(VALUE(LEFT($A1556,3))=312,LEFT($G1556,10)="Unincepted",$B1556="Q "),VLOOKUP(" ULO",_312_Table1,MATCH('312'!$X$16,_312_Table1_ColumnLookup,0),FALSE),
  IF(AND(VALUE(LEFT($A1556,3))=312,LEFT($G1556,10)="Unincepted"),VLOOKUP(" ULO",_312_Table1,MATCH(LEFT($B1556,1),_312_Table1_ColumnLookup,0),FALSE),
  IF(AND(VALUE(LEFT($A1556,3))=312,LEFT($G1556,5)="Total",$B1556="G "),VLOOKUP('312'!$F$80,_312_Table1,MATCH('312'!$N$16,_312_Table1_ColumnLookup,0),FALSE),
  IF(AND(VALUE(LEFT($A1556,3))=312,LEFT($G1556,5)="Total",$B1556="O "),VLOOKUP('312'!$F$80,_312_Table1,MATCH('312'!$V$16,_312_Table1_ColumnLookup,0),FALSE),
  IF(AND(VALUE(LEFT($A1556,3))=312,LEFT($G1556,5)="Total",$B1556="Q "),VLOOKUP('312'!$F$80,_312_Table1,MATCH('312'!$X$16,_312_Table1_ColumnLookup,0),FALSE),
  IF(AND(VALUE(LEFT($A1556,3))=312,LEFT($G1556,5)="Total"),VLOOKUP('312'!$F$80,_312_Table1,MATCH(LEFT($B1556,1),_312_Table1_ColumnLookup,0),FALSE),
  IF(AND(VALUE(LEFT($A1556,3))=312,LEN($I1556)=4,$B1556="G"),VLOOKUP($I1556,_312_Table1,MATCH('312'!$N$16,_312_Table1_ColumnLookup,0),FALSE),
  IF(AND(VALUE(LEFT($A1556,3))=312,LEN($I1556)=4,$B1556="O"),VLOOKUP($I1556,_312_Table1,MATCH('312'!$V$16,_312_Table1_ColumnLookup,0),FALSE),
  IF(AND(VALUE(LEFT($A1556,3))=312,LEN($I1556)=4,$B1556="Q"),VLOOKUP($I1556,_312_Table1,MATCH('312'!$X$16,_312_Table1_ColumnLookup,0),FALSE),
  IF(AND(VALUE(LEFT($A1556,3))=312,LEN($I1556)=4),VLOOKUP($I1556,_312_Table1,MATCH(LEFT($B1556,1),_312_Table1_ColumnLookup,0),FALSE)
+N("312"),
  IF(VALUE(LEFT($A1556,3))=313,VLOOKUP(VALUE(MID($B1556,2,1)),_313_Table1,MATCH(MID($B1556,1,1),_313_Table1_ColumnLookup,0),FALSE)
+N("313"),
  IF(AND(VALUE(LEFT($A1556,3))=314,LEN($B1556)=3),VLOOKUP(VALUE(MID($B1556,2,2)),_314_Table1,MATCH(MID($B1556,1,1),_314_Table1_ColumnLookup,0),FALSE),
  IF(VALUE(LEFT($A1556,3))=314,VLOOKUP(VALUE(MID($B1556,2,1)),_314_Table1,MATCH(MID($B1556,1,1),_314_Table1_ColumnLookup,0),FALSE)
+N("314"),
""))))))))))))))))))))))))</f>
        <v>#N/A</v>
      </c>
      <c r="E1556" s="238" t="e">
        <f>IF(AND(VALUE(LEFT($A1556,3))=309,LEN($B1556)=3),VLOOKUP(VALUE(MID($B1556,2,2)),_309_Table2,MATCH(MID($B1556,1,1),_309_Table2_ColumnLookup,0),FALSE),
  IF($C1556="309 LCR SummaryA",OneYearSCR,IF($C1556="309 LCR SummaryB",UltimateSCR,IF(VALUE(LEFT($A1556,3))=309,VLOOKUP(VALUE(MID($B1556,2,1)),_309_Table2,MATCH(MID($B1556,1,1),_309_Table2_ColumnLookup,0),FALSE)
+N("309"),
  IF(VALUE(LEFT($A1556,3))=310,VLOOKUP(VALUE(MID($B1556,2,1)),_310_Table2,MATCH(MID($B1556,1,1),_310_Table2_ColumnLookup,0),FALSE)
+N("310"),
  IF(AND(VALUE(LEFT($A1556,3))=311,LEN($I1556)=4),VLOOKUP($I1556,_311_Table2,MATCH($B1556,_311_Table2_ColumnLookup,0),FALSE),
  IF(AND(VALUE(LEFT($A1556,3))=311,OR($B1556="I2",$B1556="J2",$B1556="K2",$B1556="L2")),VLOOKUP('311'!$G$58,_311_Table2,MATCH(MID($B1556,1,1),_311_Table2_ColumnLookup,0),FALSE),
  IF(AND(VALUE(LEFT($A1556,3))=311,RIGHT($B1556,5)="Total"),VLOOKUP('311'!$G$59,_311_Table2,MATCH(MID($B1556,1,1),_311_Table2_ColumnLookup,0),FALSE),
  IF(VALUE(LEFT($A1556,3))=311,VLOOKUP(VALUE(MID($B1556,2,1)),_311_Table2,MATCH(MID($B1556,1,1),_311_Table2_ColumnLookup,0),FALSE)
+N("311"),
  IF(AND(VALUE(LEFT($A1556,3))=312,LEFT($G1556,10)="Unincepted",$B1556="G "),VLOOKUP(" ULO",_312_Table2,MATCH('312'!$N$16,_312_Table2_ColumnLookup,0),FALSE),
  IF(AND(VALUE(LEFT($A1556,3))=312,LEFT($G1556,10)="Unincepted",$B1556="O "),VLOOKUP(" ULO",_312_Table2,MATCH('312'!$V$16,_312_Table2_ColumnLookup,0),FALSE),
  IF(AND(VALUE(LEFT($A1556,3))=312,LEFT($G1556,10)="Unincepted",$B1556="Q "),VLOOKUP(" ULO",_312_Table2,MATCH('312'!$X$16,_312_Table2_ColumnLookup,0),FALSE),
  IF(AND(VALUE(LEFT($A1556,3))=312,LEFT($G1556,10)="Unincepted"),VLOOKUP(" ULO",_312_Table2,MATCH(LEFT($B1556,1),_312_Table2_ColumnLookup,0),FALSE),
  IF(AND(VALUE(LEFT($A1556,3))=312,LEFT($G1556,5)="Total",$B1556="G "),VLOOKUP('312'!$F$80,_312_Table2,MATCH('312'!$N$16,_312_Table2_ColumnLookup,0),FALSE),
  IF(AND(VALUE(LEFT($A1556,3))=312,LEFT($G1556,5)="Total",$B1556="O "),VLOOKUP('312'!$F$80,_312_Table2,MATCH('312'!$V$16,_312_Table2_ColumnLookup,0),FALSE),
  IF(AND(VALUE(LEFT($A1556,3))=312,LEFT($G1556,5)="Total",$B1556="Q "),VLOOKUP('312'!$F$80,_312_Table2,MATCH('312'!$X$16,_312_Table2_ColumnLookup,0),FALSE),
  IF(AND(VALUE(LEFT($A1556,3))=312,LEFT($G1556,5)="Total"),VLOOKUP('312'!$F$80,_312_Table2,MATCH(LEFT($B1556,1),_312_Table2_ColumnLookup,0),FALSE),
  IF(AND(VALUE(LEFT($A1556,3))=312,LEN($I1556)=4,$B1556="G"),VLOOKUP($I1556,_312_Table2,MATCH('312'!$N$16,_312_Table2_ColumnLookup,0),FALSE),
  IF(AND(VALUE(LEFT($A1556,3))=312,LEN($I1556)=4,$B1556="O"),VLOOKUP($I1556,_312_Table2,MATCH('312'!$V$16,_312_Table2_ColumnLookup,0),FALSE),
  IF(AND(VALUE(LEFT($A1556,3))=312,LEN($I1556)=4,$B1556="Q"),VLOOKUP($I1556,_312_Table2,MATCH('312'!$X$16,_312_Table2_ColumnLookup,0),FALSE),
  IF(AND(VALUE(LEFT($A1556,3))=312,LEN($I1556)=4),VLOOKUP($I1556,_312_Table2,MATCH(LEFT($B1556,1),_312_Table2_ColumnLookup,0),FALSE)
+N("312"),
  IF(VALUE(LEFT($A1556,3))=313,VLOOKUP(VALUE(MID($B1556,2,1)),_313_Table2,MATCH(MID($B1556,1,1),_313_Table2_ColumnLookup,0),FALSE)
+N("313"),
  IF(AND(VALUE(LEFT($A1556,3))=314,LEN($B1556)=3),VLOOKUP(VALUE(MID($B1556,2,2)),_314_Table2,MATCH(MID($B1556,1,1),_314_Table2_ColumnLookup,0),FALSE),
  IF(VALUE(LEFT($A1556,3))=314,VLOOKUP(VALUE(MID($B1556,2,1)),_314_Table2,MATCH(MID($B1556,1,1),_314_Table2_ColumnLookup,0),FALSE)
+N("314"),
""))))))))))))))))))))))))</f>
        <v>#N/A</v>
      </c>
      <c r="F1556" s="238" t="e">
        <f>IF(AND(VALUE(LEFT($A1556,3))=309,LEN($B1556)=3),VLOOKUP(VALUE(MID($B1556,2,2)),_309_Table3,MATCH(MID($B1556,1,1),_309_Table3_ColumnLookup,0),FALSE),
  IF($C1556="309 LCR SummaryA",OneYearSCR,IF($C1556="309 LCR SummaryB",UltimateSCR,IF(VALUE(LEFT($A1556,3))=309,VLOOKUP(VALUE(MID($B1556,2,1)),_309_Table3,MATCH(MID($B1556,1,1),_309_Table3_ColumnLookup,0),FALSE)
+N("309"),
  IF(VALUE(LEFT($A1556,3))=310,VLOOKUP(VALUE(MID($B1556,2,1)),_310_Table3,MATCH(MID($B1556,1,1),_310_Table3_ColumnLookup,0),FALSE)
+N("310"),
  IF(AND(VALUE(LEFT($A1556,3))=311,LEN($I1556)=4),VLOOKUP($I1556,_311_Table3,MATCH($B1556,_311_Table3_ColumnLookup,0),FALSE),
  IF(AND(VALUE(LEFT($A1556,3))=311,OR($B1556="I2",$B1556="J2",$B1556="K2",$B1556="L2")),VLOOKUP('311'!$G$58,_311_Table3,MATCH(MID($B1556,1,1),_311_Table3_ColumnLookup,0),FALSE),
  IF(AND(VALUE(LEFT($A1556,3))=311,RIGHT($B1556,5)="Total"),VLOOKUP('311'!$G$59,_311_Table3,MATCH(MID($B1556,1,1),_311_Table3_ColumnLookup,0),FALSE),
  IF(VALUE(LEFT($A1556,3))=311,VLOOKUP(VALUE(MID($B1556,2,1)),_311_Table3,MATCH(MID($B1556,1,1),_311_Table3_ColumnLookup,0),FALSE)
+N("311"),
  IF(AND(VALUE(LEFT($A1556,3))=312,LEFT($G1556,10)="Unincepted",$B1556="G "),VLOOKUP(" ULO",_312_Table3,MATCH('312'!$N$16,_312_Table3_ColumnLookup,0),FALSE),
  IF(AND(VALUE(LEFT($A1556,3))=312,LEFT($G1556,10)="Unincepted",$B1556="O "),VLOOKUP(" ULO",_312_Table3,MATCH('312'!$V$16,_312_Table3_ColumnLookup,0),FALSE),
  IF(AND(VALUE(LEFT($A1556,3))=312,LEFT($G1556,10)="Unincepted",$B1556="Q "),VLOOKUP(" ULO",_312_Table3,MATCH('312'!$X$16,_312_Table3_ColumnLookup,0),FALSE),
  IF(AND(VALUE(LEFT($A1556,3))=312,LEFT($G1556,10)="Unincepted"),VLOOKUP(" ULO",_312_Table3,MATCH(LEFT($B1556,1),_312_Table3_ColumnLookup,0),FALSE),
  IF(AND(VALUE(LEFT($A1556,3))=312,LEFT($G1556,5)="Total",$B1556="G "),VLOOKUP('312'!$F$80,_312_Table3,MATCH('312'!$N$16,_312_Table3_ColumnLookup,0),FALSE),
  IF(AND(VALUE(LEFT($A1556,3))=312,LEFT($G1556,5)="Total",$B1556="O "),VLOOKUP('312'!$F$80,_312_Table3,MATCH('312'!$V$16,_312_Table3_ColumnLookup,0),FALSE),
  IF(AND(VALUE(LEFT($A1556,3))=312,LEFT($G1556,5)="Total",$B1556="Q "),VLOOKUP('312'!$F$80,_312_Table3,MATCH('312'!$X$16,_312_Table3_ColumnLookup,0),FALSE),
  IF(AND(VALUE(LEFT($A1556,3))=312,LEFT($G1556,5)="Total"),VLOOKUP('312'!$F$80,_312_Table3,MATCH(LEFT($B1556,1),_312_Table3_ColumnLookup,0),FALSE),
  IF(AND(VALUE(LEFT($A1556,3))=312,LEN($I1556)=4,$B1556="G"),VLOOKUP($I1556,_312_Table3,MATCH('312'!$N$16,_312_Table3_ColumnLookup,0),FALSE),
  IF(AND(VALUE(LEFT($A1556,3))=312,LEN($I1556)=4,$B1556="O"),VLOOKUP($I1556,_312_Table3,MATCH('312'!$V$16,_312_Table3_ColumnLookup,0),FALSE),
  IF(AND(VALUE(LEFT($A1556,3))=312,LEN($I1556)=4,$B1556="Q"),VLOOKUP($I1556,_312_Table3,MATCH('312'!$X$16,_312_Table3_ColumnLookup,0),FALSE),
  IF(AND(VALUE(LEFT($A1556,3))=312,LEN($I1556)=4),VLOOKUP($I1556,_312_Table3,MATCH(LEFT($B1556,1),_312_Table3_ColumnLookup,0),FALSE)
+N("312"),
  IF(VALUE(LEFT($A1556,3))=313,VLOOKUP(VALUE(MID($B1556,2,1)),_313_Table3,MATCH(MID($B1556,1,1),_313_Table3_ColumnLookup,0),FALSE)
+N("313"),
  IF(AND(VALUE(LEFT($A1556,3))=314,LEN($B1556)=3),VLOOKUP(VALUE(MID($B1556,2,2)),_314_Table3,MATCH(MID($B1556,1,1),_314_Table3_ColumnLookup,0),FALSE),
  IF(VALUE(LEFT($A1556,3))=314,VLOOKUP(VALUE(MID($B1556,2,1)),_314_Table3,MATCH(MID($B1556,1,1),_314_Table3_ColumnLookup,0),FALSE)
+N("314"),
""))))))))))))))))))))))))</f>
        <v>#N/A</v>
      </c>
      <c r="H1556" s="321" t="str">
        <f>IFERROR(
IF(ISERROR($D1556)=FALSE,$D1556,IF(ISERROR($E1556)=FALSE,$E1556,IF(ISERROR($F1556)=FALSE,$F1556
+N("012 checkboxes"),
IF(
IF(OR(LEFT($A1556,9)="Syndicate",LEFT($A1556,12)="NewSyndicate"),VLOOKUP($A1556,'012'!$J:$ZW,MATCH("Link to button",'012'!$J$1:$ZW$1,0),0)
+N("309 checkbox"),
IF($C1556="309 LCR Summary0",VLOOKUP("Notes990",'309'!$P:$ZZ,MATCH("Link to button",'309'!$P$1:$ZZ$1,0),0)
+N("313 checkboxes"),
IF($C1556="313 Financial Information0LcmVsScr",IF($C1556="309 LCR Summary0",VLOOKUP("LcmVsScr",'309'!$N:$ZZ,MATCH("Link to button",'309'!$N$1:$ZZ$1,0),0),
IF($C1556="313 Financial Information0LcrDocAttached",IF($C1556="309 LCR Summary0",VLOOKUP("LcrDocAttached",'309'!$N:$ZZ,MATCH("Link to button",'309'!$N$1:$ZZ$1,0),
0)))))))=1,TRUE,FALSE)
))),"")</f>
        <v/>
      </c>
    </row>
    <row r="1557" spans="1:8">
      <c r="A1557" s="237" t="e">
        <f>VLOOKUP($G1557,CSVLookups!$B:$R,MATCH(A$1,CSVLookups!$B$1:$R$1,0),FALSE)</f>
        <v>#N/A</v>
      </c>
      <c r="B1557" s="237" t="e">
        <f>VLOOKUP($G1557,CSVLookups!$B:$R,MATCH(B$1,CSVLookups!$B$1:$R$1,0),FALSE)</f>
        <v>#N/A</v>
      </c>
      <c r="C1557" s="238" t="e">
        <f t="shared" si="24"/>
        <v>#N/A</v>
      </c>
      <c r="D1557" s="238" t="e">
        <f>IF(AND(VALUE(LEFT($A1557,3))=309,LEN($B1557)=3),VLOOKUP(VALUE(MID($B1557,2,2)),_309_Table1,MATCH(MID($B1557,1,1),_309_Table1_ColumnLookup,0),FALSE),
  IF($C1557="309 LCR SummaryA",OneYearSCR,IF($C1557="309 LCR SummaryB",UltimateSCR,IF(VALUE(LEFT($A1557,3))=309,VLOOKUP(VALUE(MID($B1557,2,1)),_309_Table1,MATCH(MID($B1557,1,1),_309_Table1_ColumnLookup,0),FALSE)
+N("309"),
  IF(VALUE(LEFT($A1557,3))=310,VLOOKUP(VALUE(MID($B1557,2,1)),_310_Table1,MATCH(MID($B1557,1,1),_310_Table1_ColumnLookup,0),FALSE)
+N("310"),
  IF(AND(VALUE(LEFT($A1557,3))=311,LEN($I1557)=4),VLOOKUP($I1557,_311_Table1,MATCH($B1557,_311_Table1_ColumnLookup,0),FALSE),
  IF(AND(VALUE(LEFT($A1557,3))=311,OR($B1557="I2",$B1557="J2",$B1557="K2",$B1557="L2")),VLOOKUP('311'!$G$58,_311_Table1,MATCH(MID($B1557,1,1),_311_Table1_ColumnLookup,0),FALSE),
  IF(AND(VALUE(LEFT($A1557,3))=311,RIGHT($B1557,5)="Total"),VLOOKUP('311'!$G$59,_311_Table1,MATCH(MID($B1557,1,1),_311_Table1_ColumnLookup,0),FALSE),
  IF(VALUE(LEFT($A1557,3))=311,VLOOKUP(VALUE(MID($B1557,2,1)),_311_Table1,MATCH(MID($B1557,1,1),_311_Table1_ColumnLookup,0),FALSE)
+N("311"),
  IF(AND(VALUE(LEFT($A1557,3))=312,LEFT($G1557,10)="Unincepted",$B1557="G "),VLOOKUP(" ULO",_312_Table1,MATCH('312'!$N$16,_312_Table1_ColumnLookup,0),FALSE),
  IF(AND(VALUE(LEFT($A1557,3))=312,LEFT($G1557,10)="Unincepted",$B1557="O "),VLOOKUP(" ULO",_312_Table1,MATCH('312'!$V$16,_312_Table1_ColumnLookup,0),FALSE),
  IF(AND(VALUE(LEFT($A1557,3))=312,LEFT($G1557,10)="Unincepted",$B1557="Q "),VLOOKUP(" ULO",_312_Table1,MATCH('312'!$X$16,_312_Table1_ColumnLookup,0),FALSE),
  IF(AND(VALUE(LEFT($A1557,3))=312,LEFT($G1557,10)="Unincepted"),VLOOKUP(" ULO",_312_Table1,MATCH(LEFT($B1557,1),_312_Table1_ColumnLookup,0),FALSE),
  IF(AND(VALUE(LEFT($A1557,3))=312,LEFT($G1557,5)="Total",$B1557="G "),VLOOKUP('312'!$F$80,_312_Table1,MATCH('312'!$N$16,_312_Table1_ColumnLookup,0),FALSE),
  IF(AND(VALUE(LEFT($A1557,3))=312,LEFT($G1557,5)="Total",$B1557="O "),VLOOKUP('312'!$F$80,_312_Table1,MATCH('312'!$V$16,_312_Table1_ColumnLookup,0),FALSE),
  IF(AND(VALUE(LEFT($A1557,3))=312,LEFT($G1557,5)="Total",$B1557="Q "),VLOOKUP('312'!$F$80,_312_Table1,MATCH('312'!$X$16,_312_Table1_ColumnLookup,0),FALSE),
  IF(AND(VALUE(LEFT($A1557,3))=312,LEFT($G1557,5)="Total"),VLOOKUP('312'!$F$80,_312_Table1,MATCH(LEFT($B1557,1),_312_Table1_ColumnLookup,0),FALSE),
  IF(AND(VALUE(LEFT($A1557,3))=312,LEN($I1557)=4,$B1557="G"),VLOOKUP($I1557,_312_Table1,MATCH('312'!$N$16,_312_Table1_ColumnLookup,0),FALSE),
  IF(AND(VALUE(LEFT($A1557,3))=312,LEN($I1557)=4,$B1557="O"),VLOOKUP($I1557,_312_Table1,MATCH('312'!$V$16,_312_Table1_ColumnLookup,0),FALSE),
  IF(AND(VALUE(LEFT($A1557,3))=312,LEN($I1557)=4,$B1557="Q"),VLOOKUP($I1557,_312_Table1,MATCH('312'!$X$16,_312_Table1_ColumnLookup,0),FALSE),
  IF(AND(VALUE(LEFT($A1557,3))=312,LEN($I1557)=4),VLOOKUP($I1557,_312_Table1,MATCH(LEFT($B1557,1),_312_Table1_ColumnLookup,0),FALSE)
+N("312"),
  IF(VALUE(LEFT($A1557,3))=313,VLOOKUP(VALUE(MID($B1557,2,1)),_313_Table1,MATCH(MID($B1557,1,1),_313_Table1_ColumnLookup,0),FALSE)
+N("313"),
  IF(AND(VALUE(LEFT($A1557,3))=314,LEN($B1557)=3),VLOOKUP(VALUE(MID($B1557,2,2)),_314_Table1,MATCH(MID($B1557,1,1),_314_Table1_ColumnLookup,0),FALSE),
  IF(VALUE(LEFT($A1557,3))=314,VLOOKUP(VALUE(MID($B1557,2,1)),_314_Table1,MATCH(MID($B1557,1,1),_314_Table1_ColumnLookup,0),FALSE)
+N("314"),
""))))))))))))))))))))))))</f>
        <v>#N/A</v>
      </c>
      <c r="E1557" s="238" t="e">
        <f>IF(AND(VALUE(LEFT($A1557,3))=309,LEN($B1557)=3),VLOOKUP(VALUE(MID($B1557,2,2)),_309_Table2,MATCH(MID($B1557,1,1),_309_Table2_ColumnLookup,0),FALSE),
  IF($C1557="309 LCR SummaryA",OneYearSCR,IF($C1557="309 LCR SummaryB",UltimateSCR,IF(VALUE(LEFT($A1557,3))=309,VLOOKUP(VALUE(MID($B1557,2,1)),_309_Table2,MATCH(MID($B1557,1,1),_309_Table2_ColumnLookup,0),FALSE)
+N("309"),
  IF(VALUE(LEFT($A1557,3))=310,VLOOKUP(VALUE(MID($B1557,2,1)),_310_Table2,MATCH(MID($B1557,1,1),_310_Table2_ColumnLookup,0),FALSE)
+N("310"),
  IF(AND(VALUE(LEFT($A1557,3))=311,LEN($I1557)=4),VLOOKUP($I1557,_311_Table2,MATCH($B1557,_311_Table2_ColumnLookup,0),FALSE),
  IF(AND(VALUE(LEFT($A1557,3))=311,OR($B1557="I2",$B1557="J2",$B1557="K2",$B1557="L2")),VLOOKUP('311'!$G$58,_311_Table2,MATCH(MID($B1557,1,1),_311_Table2_ColumnLookup,0),FALSE),
  IF(AND(VALUE(LEFT($A1557,3))=311,RIGHT($B1557,5)="Total"),VLOOKUP('311'!$G$59,_311_Table2,MATCH(MID($B1557,1,1),_311_Table2_ColumnLookup,0),FALSE),
  IF(VALUE(LEFT($A1557,3))=311,VLOOKUP(VALUE(MID($B1557,2,1)),_311_Table2,MATCH(MID($B1557,1,1),_311_Table2_ColumnLookup,0),FALSE)
+N("311"),
  IF(AND(VALUE(LEFT($A1557,3))=312,LEFT($G1557,10)="Unincepted",$B1557="G "),VLOOKUP(" ULO",_312_Table2,MATCH('312'!$N$16,_312_Table2_ColumnLookup,0),FALSE),
  IF(AND(VALUE(LEFT($A1557,3))=312,LEFT($G1557,10)="Unincepted",$B1557="O "),VLOOKUP(" ULO",_312_Table2,MATCH('312'!$V$16,_312_Table2_ColumnLookup,0),FALSE),
  IF(AND(VALUE(LEFT($A1557,3))=312,LEFT($G1557,10)="Unincepted",$B1557="Q "),VLOOKUP(" ULO",_312_Table2,MATCH('312'!$X$16,_312_Table2_ColumnLookup,0),FALSE),
  IF(AND(VALUE(LEFT($A1557,3))=312,LEFT($G1557,10)="Unincepted"),VLOOKUP(" ULO",_312_Table2,MATCH(LEFT($B1557,1),_312_Table2_ColumnLookup,0),FALSE),
  IF(AND(VALUE(LEFT($A1557,3))=312,LEFT($G1557,5)="Total",$B1557="G "),VLOOKUP('312'!$F$80,_312_Table2,MATCH('312'!$N$16,_312_Table2_ColumnLookup,0),FALSE),
  IF(AND(VALUE(LEFT($A1557,3))=312,LEFT($G1557,5)="Total",$B1557="O "),VLOOKUP('312'!$F$80,_312_Table2,MATCH('312'!$V$16,_312_Table2_ColumnLookup,0),FALSE),
  IF(AND(VALUE(LEFT($A1557,3))=312,LEFT($G1557,5)="Total",$B1557="Q "),VLOOKUP('312'!$F$80,_312_Table2,MATCH('312'!$X$16,_312_Table2_ColumnLookup,0),FALSE),
  IF(AND(VALUE(LEFT($A1557,3))=312,LEFT($G1557,5)="Total"),VLOOKUP('312'!$F$80,_312_Table2,MATCH(LEFT($B1557,1),_312_Table2_ColumnLookup,0),FALSE),
  IF(AND(VALUE(LEFT($A1557,3))=312,LEN($I1557)=4,$B1557="G"),VLOOKUP($I1557,_312_Table2,MATCH('312'!$N$16,_312_Table2_ColumnLookup,0),FALSE),
  IF(AND(VALUE(LEFT($A1557,3))=312,LEN($I1557)=4,$B1557="O"),VLOOKUP($I1557,_312_Table2,MATCH('312'!$V$16,_312_Table2_ColumnLookup,0),FALSE),
  IF(AND(VALUE(LEFT($A1557,3))=312,LEN($I1557)=4,$B1557="Q"),VLOOKUP($I1557,_312_Table2,MATCH('312'!$X$16,_312_Table2_ColumnLookup,0),FALSE),
  IF(AND(VALUE(LEFT($A1557,3))=312,LEN($I1557)=4),VLOOKUP($I1557,_312_Table2,MATCH(LEFT($B1557,1),_312_Table2_ColumnLookup,0),FALSE)
+N("312"),
  IF(VALUE(LEFT($A1557,3))=313,VLOOKUP(VALUE(MID($B1557,2,1)),_313_Table2,MATCH(MID($B1557,1,1),_313_Table2_ColumnLookup,0),FALSE)
+N("313"),
  IF(AND(VALUE(LEFT($A1557,3))=314,LEN($B1557)=3),VLOOKUP(VALUE(MID($B1557,2,2)),_314_Table2,MATCH(MID($B1557,1,1),_314_Table2_ColumnLookup,0),FALSE),
  IF(VALUE(LEFT($A1557,3))=314,VLOOKUP(VALUE(MID($B1557,2,1)),_314_Table2,MATCH(MID($B1557,1,1),_314_Table2_ColumnLookup,0),FALSE)
+N("314"),
""))))))))))))))))))))))))</f>
        <v>#N/A</v>
      </c>
      <c r="F1557" s="238" t="e">
        <f>IF(AND(VALUE(LEFT($A1557,3))=309,LEN($B1557)=3),VLOOKUP(VALUE(MID($B1557,2,2)),_309_Table3,MATCH(MID($B1557,1,1),_309_Table3_ColumnLookup,0),FALSE),
  IF($C1557="309 LCR SummaryA",OneYearSCR,IF($C1557="309 LCR SummaryB",UltimateSCR,IF(VALUE(LEFT($A1557,3))=309,VLOOKUP(VALUE(MID($B1557,2,1)),_309_Table3,MATCH(MID($B1557,1,1),_309_Table3_ColumnLookup,0),FALSE)
+N("309"),
  IF(VALUE(LEFT($A1557,3))=310,VLOOKUP(VALUE(MID($B1557,2,1)),_310_Table3,MATCH(MID($B1557,1,1),_310_Table3_ColumnLookup,0),FALSE)
+N("310"),
  IF(AND(VALUE(LEFT($A1557,3))=311,LEN($I1557)=4),VLOOKUP($I1557,_311_Table3,MATCH($B1557,_311_Table3_ColumnLookup,0),FALSE),
  IF(AND(VALUE(LEFT($A1557,3))=311,OR($B1557="I2",$B1557="J2",$B1557="K2",$B1557="L2")),VLOOKUP('311'!$G$58,_311_Table3,MATCH(MID($B1557,1,1),_311_Table3_ColumnLookup,0),FALSE),
  IF(AND(VALUE(LEFT($A1557,3))=311,RIGHT($B1557,5)="Total"),VLOOKUP('311'!$G$59,_311_Table3,MATCH(MID($B1557,1,1),_311_Table3_ColumnLookup,0),FALSE),
  IF(VALUE(LEFT($A1557,3))=311,VLOOKUP(VALUE(MID($B1557,2,1)),_311_Table3,MATCH(MID($B1557,1,1),_311_Table3_ColumnLookup,0),FALSE)
+N("311"),
  IF(AND(VALUE(LEFT($A1557,3))=312,LEFT($G1557,10)="Unincepted",$B1557="G "),VLOOKUP(" ULO",_312_Table3,MATCH('312'!$N$16,_312_Table3_ColumnLookup,0),FALSE),
  IF(AND(VALUE(LEFT($A1557,3))=312,LEFT($G1557,10)="Unincepted",$B1557="O "),VLOOKUP(" ULO",_312_Table3,MATCH('312'!$V$16,_312_Table3_ColumnLookup,0),FALSE),
  IF(AND(VALUE(LEFT($A1557,3))=312,LEFT($G1557,10)="Unincepted",$B1557="Q "),VLOOKUP(" ULO",_312_Table3,MATCH('312'!$X$16,_312_Table3_ColumnLookup,0),FALSE),
  IF(AND(VALUE(LEFT($A1557,3))=312,LEFT($G1557,10)="Unincepted"),VLOOKUP(" ULO",_312_Table3,MATCH(LEFT($B1557,1),_312_Table3_ColumnLookup,0),FALSE),
  IF(AND(VALUE(LEFT($A1557,3))=312,LEFT($G1557,5)="Total",$B1557="G "),VLOOKUP('312'!$F$80,_312_Table3,MATCH('312'!$N$16,_312_Table3_ColumnLookup,0),FALSE),
  IF(AND(VALUE(LEFT($A1557,3))=312,LEFT($G1557,5)="Total",$B1557="O "),VLOOKUP('312'!$F$80,_312_Table3,MATCH('312'!$V$16,_312_Table3_ColumnLookup,0),FALSE),
  IF(AND(VALUE(LEFT($A1557,3))=312,LEFT($G1557,5)="Total",$B1557="Q "),VLOOKUP('312'!$F$80,_312_Table3,MATCH('312'!$X$16,_312_Table3_ColumnLookup,0),FALSE),
  IF(AND(VALUE(LEFT($A1557,3))=312,LEFT($G1557,5)="Total"),VLOOKUP('312'!$F$80,_312_Table3,MATCH(LEFT($B1557,1),_312_Table3_ColumnLookup,0),FALSE),
  IF(AND(VALUE(LEFT($A1557,3))=312,LEN($I1557)=4,$B1557="G"),VLOOKUP($I1557,_312_Table3,MATCH('312'!$N$16,_312_Table3_ColumnLookup,0),FALSE),
  IF(AND(VALUE(LEFT($A1557,3))=312,LEN($I1557)=4,$B1557="O"),VLOOKUP($I1557,_312_Table3,MATCH('312'!$V$16,_312_Table3_ColumnLookup,0),FALSE),
  IF(AND(VALUE(LEFT($A1557,3))=312,LEN($I1557)=4,$B1557="Q"),VLOOKUP($I1557,_312_Table3,MATCH('312'!$X$16,_312_Table3_ColumnLookup,0),FALSE),
  IF(AND(VALUE(LEFT($A1557,3))=312,LEN($I1557)=4),VLOOKUP($I1557,_312_Table3,MATCH(LEFT($B1557,1),_312_Table3_ColumnLookup,0),FALSE)
+N("312"),
  IF(VALUE(LEFT($A1557,3))=313,VLOOKUP(VALUE(MID($B1557,2,1)),_313_Table3,MATCH(MID($B1557,1,1),_313_Table3_ColumnLookup,0),FALSE)
+N("313"),
  IF(AND(VALUE(LEFT($A1557,3))=314,LEN($B1557)=3),VLOOKUP(VALUE(MID($B1557,2,2)),_314_Table3,MATCH(MID($B1557,1,1),_314_Table3_ColumnLookup,0),FALSE),
  IF(VALUE(LEFT($A1557,3))=314,VLOOKUP(VALUE(MID($B1557,2,1)),_314_Table3,MATCH(MID($B1557,1,1),_314_Table3_ColumnLookup,0),FALSE)
+N("314"),
""))))))))))))))))))))))))</f>
        <v>#N/A</v>
      </c>
      <c r="H1557" s="321" t="str">
        <f>IFERROR(
IF(ISERROR($D1557)=FALSE,$D1557,IF(ISERROR($E1557)=FALSE,$E1557,IF(ISERROR($F1557)=FALSE,$F1557
+N("012 checkboxes"),
IF(
IF(OR(LEFT($A1557,9)="Syndicate",LEFT($A1557,12)="NewSyndicate"),VLOOKUP($A1557,'012'!$J:$ZW,MATCH("Link to button",'012'!$J$1:$ZW$1,0),0)
+N("309 checkbox"),
IF($C1557="309 LCR Summary0",VLOOKUP("Notes990",'309'!$P:$ZZ,MATCH("Link to button",'309'!$P$1:$ZZ$1,0),0)
+N("313 checkboxes"),
IF($C1557="313 Financial Information0LcmVsScr",IF($C1557="309 LCR Summary0",VLOOKUP("LcmVsScr",'309'!$N:$ZZ,MATCH("Link to button",'309'!$N$1:$ZZ$1,0),0),
IF($C1557="313 Financial Information0LcrDocAttached",IF($C1557="309 LCR Summary0",VLOOKUP("LcrDocAttached",'309'!$N:$ZZ,MATCH("Link to button",'309'!$N$1:$ZZ$1,0),
0)))))))=1,TRUE,FALSE)
))),"")</f>
        <v/>
      </c>
    </row>
    <row r="1558" spans="1:8">
      <c r="A1558" s="237" t="e">
        <f>VLOOKUP($G1558,CSVLookups!$B:$R,MATCH(A$1,CSVLookups!$B$1:$R$1,0),FALSE)</f>
        <v>#N/A</v>
      </c>
      <c r="B1558" s="237" t="e">
        <f>VLOOKUP($G1558,CSVLookups!$B:$R,MATCH(B$1,CSVLookups!$B$1:$R$1,0),FALSE)</f>
        <v>#N/A</v>
      </c>
      <c r="C1558" s="238" t="e">
        <f t="shared" si="24"/>
        <v>#N/A</v>
      </c>
      <c r="D1558" s="238" t="e">
        <f>IF(AND(VALUE(LEFT($A1558,3))=309,LEN($B1558)=3),VLOOKUP(VALUE(MID($B1558,2,2)),_309_Table1,MATCH(MID($B1558,1,1),_309_Table1_ColumnLookup,0),FALSE),
  IF($C1558="309 LCR SummaryA",OneYearSCR,IF($C1558="309 LCR SummaryB",UltimateSCR,IF(VALUE(LEFT($A1558,3))=309,VLOOKUP(VALUE(MID($B1558,2,1)),_309_Table1,MATCH(MID($B1558,1,1),_309_Table1_ColumnLookup,0),FALSE)
+N("309"),
  IF(VALUE(LEFT($A1558,3))=310,VLOOKUP(VALUE(MID($B1558,2,1)),_310_Table1,MATCH(MID($B1558,1,1),_310_Table1_ColumnLookup,0),FALSE)
+N("310"),
  IF(AND(VALUE(LEFT($A1558,3))=311,LEN($I1558)=4),VLOOKUP($I1558,_311_Table1,MATCH($B1558,_311_Table1_ColumnLookup,0),FALSE),
  IF(AND(VALUE(LEFT($A1558,3))=311,OR($B1558="I2",$B1558="J2",$B1558="K2",$B1558="L2")),VLOOKUP('311'!$G$58,_311_Table1,MATCH(MID($B1558,1,1),_311_Table1_ColumnLookup,0),FALSE),
  IF(AND(VALUE(LEFT($A1558,3))=311,RIGHT($B1558,5)="Total"),VLOOKUP('311'!$G$59,_311_Table1,MATCH(MID($B1558,1,1),_311_Table1_ColumnLookup,0),FALSE),
  IF(VALUE(LEFT($A1558,3))=311,VLOOKUP(VALUE(MID($B1558,2,1)),_311_Table1,MATCH(MID($B1558,1,1),_311_Table1_ColumnLookup,0),FALSE)
+N("311"),
  IF(AND(VALUE(LEFT($A1558,3))=312,LEFT($G1558,10)="Unincepted",$B1558="G "),VLOOKUP(" ULO",_312_Table1,MATCH('312'!$N$16,_312_Table1_ColumnLookup,0),FALSE),
  IF(AND(VALUE(LEFT($A1558,3))=312,LEFT($G1558,10)="Unincepted",$B1558="O "),VLOOKUP(" ULO",_312_Table1,MATCH('312'!$V$16,_312_Table1_ColumnLookup,0),FALSE),
  IF(AND(VALUE(LEFT($A1558,3))=312,LEFT($G1558,10)="Unincepted",$B1558="Q "),VLOOKUP(" ULO",_312_Table1,MATCH('312'!$X$16,_312_Table1_ColumnLookup,0),FALSE),
  IF(AND(VALUE(LEFT($A1558,3))=312,LEFT($G1558,10)="Unincepted"),VLOOKUP(" ULO",_312_Table1,MATCH(LEFT($B1558,1),_312_Table1_ColumnLookup,0),FALSE),
  IF(AND(VALUE(LEFT($A1558,3))=312,LEFT($G1558,5)="Total",$B1558="G "),VLOOKUP('312'!$F$80,_312_Table1,MATCH('312'!$N$16,_312_Table1_ColumnLookup,0),FALSE),
  IF(AND(VALUE(LEFT($A1558,3))=312,LEFT($G1558,5)="Total",$B1558="O "),VLOOKUP('312'!$F$80,_312_Table1,MATCH('312'!$V$16,_312_Table1_ColumnLookup,0),FALSE),
  IF(AND(VALUE(LEFT($A1558,3))=312,LEFT($G1558,5)="Total",$B1558="Q "),VLOOKUP('312'!$F$80,_312_Table1,MATCH('312'!$X$16,_312_Table1_ColumnLookup,0),FALSE),
  IF(AND(VALUE(LEFT($A1558,3))=312,LEFT($G1558,5)="Total"),VLOOKUP('312'!$F$80,_312_Table1,MATCH(LEFT($B1558,1),_312_Table1_ColumnLookup,0),FALSE),
  IF(AND(VALUE(LEFT($A1558,3))=312,LEN($I1558)=4,$B1558="G"),VLOOKUP($I1558,_312_Table1,MATCH('312'!$N$16,_312_Table1_ColumnLookup,0),FALSE),
  IF(AND(VALUE(LEFT($A1558,3))=312,LEN($I1558)=4,$B1558="O"),VLOOKUP($I1558,_312_Table1,MATCH('312'!$V$16,_312_Table1_ColumnLookup,0),FALSE),
  IF(AND(VALUE(LEFT($A1558,3))=312,LEN($I1558)=4,$B1558="Q"),VLOOKUP($I1558,_312_Table1,MATCH('312'!$X$16,_312_Table1_ColumnLookup,0),FALSE),
  IF(AND(VALUE(LEFT($A1558,3))=312,LEN($I1558)=4),VLOOKUP($I1558,_312_Table1,MATCH(LEFT($B1558,1),_312_Table1_ColumnLookup,0),FALSE)
+N("312"),
  IF(VALUE(LEFT($A1558,3))=313,VLOOKUP(VALUE(MID($B1558,2,1)),_313_Table1,MATCH(MID($B1558,1,1),_313_Table1_ColumnLookup,0),FALSE)
+N("313"),
  IF(AND(VALUE(LEFT($A1558,3))=314,LEN($B1558)=3),VLOOKUP(VALUE(MID($B1558,2,2)),_314_Table1,MATCH(MID($B1558,1,1),_314_Table1_ColumnLookup,0),FALSE),
  IF(VALUE(LEFT($A1558,3))=314,VLOOKUP(VALUE(MID($B1558,2,1)),_314_Table1,MATCH(MID($B1558,1,1),_314_Table1_ColumnLookup,0),FALSE)
+N("314"),
""))))))))))))))))))))))))</f>
        <v>#N/A</v>
      </c>
      <c r="E1558" s="238" t="e">
        <f>IF(AND(VALUE(LEFT($A1558,3))=309,LEN($B1558)=3),VLOOKUP(VALUE(MID($B1558,2,2)),_309_Table2,MATCH(MID($B1558,1,1),_309_Table2_ColumnLookup,0),FALSE),
  IF($C1558="309 LCR SummaryA",OneYearSCR,IF($C1558="309 LCR SummaryB",UltimateSCR,IF(VALUE(LEFT($A1558,3))=309,VLOOKUP(VALUE(MID($B1558,2,1)),_309_Table2,MATCH(MID($B1558,1,1),_309_Table2_ColumnLookup,0),FALSE)
+N("309"),
  IF(VALUE(LEFT($A1558,3))=310,VLOOKUP(VALUE(MID($B1558,2,1)),_310_Table2,MATCH(MID($B1558,1,1),_310_Table2_ColumnLookup,0),FALSE)
+N("310"),
  IF(AND(VALUE(LEFT($A1558,3))=311,LEN($I1558)=4),VLOOKUP($I1558,_311_Table2,MATCH($B1558,_311_Table2_ColumnLookup,0),FALSE),
  IF(AND(VALUE(LEFT($A1558,3))=311,OR($B1558="I2",$B1558="J2",$B1558="K2",$B1558="L2")),VLOOKUP('311'!$G$58,_311_Table2,MATCH(MID($B1558,1,1),_311_Table2_ColumnLookup,0),FALSE),
  IF(AND(VALUE(LEFT($A1558,3))=311,RIGHT($B1558,5)="Total"),VLOOKUP('311'!$G$59,_311_Table2,MATCH(MID($B1558,1,1),_311_Table2_ColumnLookup,0),FALSE),
  IF(VALUE(LEFT($A1558,3))=311,VLOOKUP(VALUE(MID($B1558,2,1)),_311_Table2,MATCH(MID($B1558,1,1),_311_Table2_ColumnLookup,0),FALSE)
+N("311"),
  IF(AND(VALUE(LEFT($A1558,3))=312,LEFT($G1558,10)="Unincepted",$B1558="G "),VLOOKUP(" ULO",_312_Table2,MATCH('312'!$N$16,_312_Table2_ColumnLookup,0),FALSE),
  IF(AND(VALUE(LEFT($A1558,3))=312,LEFT($G1558,10)="Unincepted",$B1558="O "),VLOOKUP(" ULO",_312_Table2,MATCH('312'!$V$16,_312_Table2_ColumnLookup,0),FALSE),
  IF(AND(VALUE(LEFT($A1558,3))=312,LEFT($G1558,10)="Unincepted",$B1558="Q "),VLOOKUP(" ULO",_312_Table2,MATCH('312'!$X$16,_312_Table2_ColumnLookup,0),FALSE),
  IF(AND(VALUE(LEFT($A1558,3))=312,LEFT($G1558,10)="Unincepted"),VLOOKUP(" ULO",_312_Table2,MATCH(LEFT($B1558,1),_312_Table2_ColumnLookup,0),FALSE),
  IF(AND(VALUE(LEFT($A1558,3))=312,LEFT($G1558,5)="Total",$B1558="G "),VLOOKUP('312'!$F$80,_312_Table2,MATCH('312'!$N$16,_312_Table2_ColumnLookup,0),FALSE),
  IF(AND(VALUE(LEFT($A1558,3))=312,LEFT($G1558,5)="Total",$B1558="O "),VLOOKUP('312'!$F$80,_312_Table2,MATCH('312'!$V$16,_312_Table2_ColumnLookup,0),FALSE),
  IF(AND(VALUE(LEFT($A1558,3))=312,LEFT($G1558,5)="Total",$B1558="Q "),VLOOKUP('312'!$F$80,_312_Table2,MATCH('312'!$X$16,_312_Table2_ColumnLookup,0),FALSE),
  IF(AND(VALUE(LEFT($A1558,3))=312,LEFT($G1558,5)="Total"),VLOOKUP('312'!$F$80,_312_Table2,MATCH(LEFT($B1558,1),_312_Table2_ColumnLookup,0),FALSE),
  IF(AND(VALUE(LEFT($A1558,3))=312,LEN($I1558)=4,$B1558="G"),VLOOKUP($I1558,_312_Table2,MATCH('312'!$N$16,_312_Table2_ColumnLookup,0),FALSE),
  IF(AND(VALUE(LEFT($A1558,3))=312,LEN($I1558)=4,$B1558="O"),VLOOKUP($I1558,_312_Table2,MATCH('312'!$V$16,_312_Table2_ColumnLookup,0),FALSE),
  IF(AND(VALUE(LEFT($A1558,3))=312,LEN($I1558)=4,$B1558="Q"),VLOOKUP($I1558,_312_Table2,MATCH('312'!$X$16,_312_Table2_ColumnLookup,0),FALSE),
  IF(AND(VALUE(LEFT($A1558,3))=312,LEN($I1558)=4),VLOOKUP($I1558,_312_Table2,MATCH(LEFT($B1558,1),_312_Table2_ColumnLookup,0),FALSE)
+N("312"),
  IF(VALUE(LEFT($A1558,3))=313,VLOOKUP(VALUE(MID($B1558,2,1)),_313_Table2,MATCH(MID($B1558,1,1),_313_Table2_ColumnLookup,0),FALSE)
+N("313"),
  IF(AND(VALUE(LEFT($A1558,3))=314,LEN($B1558)=3),VLOOKUP(VALUE(MID($B1558,2,2)),_314_Table2,MATCH(MID($B1558,1,1),_314_Table2_ColumnLookup,0),FALSE),
  IF(VALUE(LEFT($A1558,3))=314,VLOOKUP(VALUE(MID($B1558,2,1)),_314_Table2,MATCH(MID($B1558,1,1),_314_Table2_ColumnLookup,0),FALSE)
+N("314"),
""))))))))))))))))))))))))</f>
        <v>#N/A</v>
      </c>
      <c r="F1558" s="238" t="e">
        <f>IF(AND(VALUE(LEFT($A1558,3))=309,LEN($B1558)=3),VLOOKUP(VALUE(MID($B1558,2,2)),_309_Table3,MATCH(MID($B1558,1,1),_309_Table3_ColumnLookup,0),FALSE),
  IF($C1558="309 LCR SummaryA",OneYearSCR,IF($C1558="309 LCR SummaryB",UltimateSCR,IF(VALUE(LEFT($A1558,3))=309,VLOOKUP(VALUE(MID($B1558,2,1)),_309_Table3,MATCH(MID($B1558,1,1),_309_Table3_ColumnLookup,0),FALSE)
+N("309"),
  IF(VALUE(LEFT($A1558,3))=310,VLOOKUP(VALUE(MID($B1558,2,1)),_310_Table3,MATCH(MID($B1558,1,1),_310_Table3_ColumnLookup,0),FALSE)
+N("310"),
  IF(AND(VALUE(LEFT($A1558,3))=311,LEN($I1558)=4),VLOOKUP($I1558,_311_Table3,MATCH($B1558,_311_Table3_ColumnLookup,0),FALSE),
  IF(AND(VALUE(LEFT($A1558,3))=311,OR($B1558="I2",$B1558="J2",$B1558="K2",$B1558="L2")),VLOOKUP('311'!$G$58,_311_Table3,MATCH(MID($B1558,1,1),_311_Table3_ColumnLookup,0),FALSE),
  IF(AND(VALUE(LEFT($A1558,3))=311,RIGHT($B1558,5)="Total"),VLOOKUP('311'!$G$59,_311_Table3,MATCH(MID($B1558,1,1),_311_Table3_ColumnLookup,0),FALSE),
  IF(VALUE(LEFT($A1558,3))=311,VLOOKUP(VALUE(MID($B1558,2,1)),_311_Table3,MATCH(MID($B1558,1,1),_311_Table3_ColumnLookup,0),FALSE)
+N("311"),
  IF(AND(VALUE(LEFT($A1558,3))=312,LEFT($G1558,10)="Unincepted",$B1558="G "),VLOOKUP(" ULO",_312_Table3,MATCH('312'!$N$16,_312_Table3_ColumnLookup,0),FALSE),
  IF(AND(VALUE(LEFT($A1558,3))=312,LEFT($G1558,10)="Unincepted",$B1558="O "),VLOOKUP(" ULO",_312_Table3,MATCH('312'!$V$16,_312_Table3_ColumnLookup,0),FALSE),
  IF(AND(VALUE(LEFT($A1558,3))=312,LEFT($G1558,10)="Unincepted",$B1558="Q "),VLOOKUP(" ULO",_312_Table3,MATCH('312'!$X$16,_312_Table3_ColumnLookup,0),FALSE),
  IF(AND(VALUE(LEFT($A1558,3))=312,LEFT($G1558,10)="Unincepted"),VLOOKUP(" ULO",_312_Table3,MATCH(LEFT($B1558,1),_312_Table3_ColumnLookup,0),FALSE),
  IF(AND(VALUE(LEFT($A1558,3))=312,LEFT($G1558,5)="Total",$B1558="G "),VLOOKUP('312'!$F$80,_312_Table3,MATCH('312'!$N$16,_312_Table3_ColumnLookup,0),FALSE),
  IF(AND(VALUE(LEFT($A1558,3))=312,LEFT($G1558,5)="Total",$B1558="O "),VLOOKUP('312'!$F$80,_312_Table3,MATCH('312'!$V$16,_312_Table3_ColumnLookup,0),FALSE),
  IF(AND(VALUE(LEFT($A1558,3))=312,LEFT($G1558,5)="Total",$B1558="Q "),VLOOKUP('312'!$F$80,_312_Table3,MATCH('312'!$X$16,_312_Table3_ColumnLookup,0),FALSE),
  IF(AND(VALUE(LEFT($A1558,3))=312,LEFT($G1558,5)="Total"),VLOOKUP('312'!$F$80,_312_Table3,MATCH(LEFT($B1558,1),_312_Table3_ColumnLookup,0),FALSE),
  IF(AND(VALUE(LEFT($A1558,3))=312,LEN($I1558)=4,$B1558="G"),VLOOKUP($I1558,_312_Table3,MATCH('312'!$N$16,_312_Table3_ColumnLookup,0),FALSE),
  IF(AND(VALUE(LEFT($A1558,3))=312,LEN($I1558)=4,$B1558="O"),VLOOKUP($I1558,_312_Table3,MATCH('312'!$V$16,_312_Table3_ColumnLookup,0),FALSE),
  IF(AND(VALUE(LEFT($A1558,3))=312,LEN($I1558)=4,$B1558="Q"),VLOOKUP($I1558,_312_Table3,MATCH('312'!$X$16,_312_Table3_ColumnLookup,0),FALSE),
  IF(AND(VALUE(LEFT($A1558,3))=312,LEN($I1558)=4),VLOOKUP($I1558,_312_Table3,MATCH(LEFT($B1558,1),_312_Table3_ColumnLookup,0),FALSE)
+N("312"),
  IF(VALUE(LEFT($A1558,3))=313,VLOOKUP(VALUE(MID($B1558,2,1)),_313_Table3,MATCH(MID($B1558,1,1),_313_Table3_ColumnLookup,0),FALSE)
+N("313"),
  IF(AND(VALUE(LEFT($A1558,3))=314,LEN($B1558)=3),VLOOKUP(VALUE(MID($B1558,2,2)),_314_Table3,MATCH(MID($B1558,1,1),_314_Table3_ColumnLookup,0),FALSE),
  IF(VALUE(LEFT($A1558,3))=314,VLOOKUP(VALUE(MID($B1558,2,1)),_314_Table3,MATCH(MID($B1558,1,1),_314_Table3_ColumnLookup,0),FALSE)
+N("314"),
""))))))))))))))))))))))))</f>
        <v>#N/A</v>
      </c>
      <c r="H1558" s="321" t="str">
        <f>IFERROR(
IF(ISERROR($D1558)=FALSE,$D1558,IF(ISERROR($E1558)=FALSE,$E1558,IF(ISERROR($F1558)=FALSE,$F1558
+N("012 checkboxes"),
IF(
IF(OR(LEFT($A1558,9)="Syndicate",LEFT($A1558,12)="NewSyndicate"),VLOOKUP($A1558,'012'!$J:$ZW,MATCH("Link to button",'012'!$J$1:$ZW$1,0),0)
+N("309 checkbox"),
IF($C1558="309 LCR Summary0",VLOOKUP("Notes990",'309'!$P:$ZZ,MATCH("Link to button",'309'!$P$1:$ZZ$1,0),0)
+N("313 checkboxes"),
IF($C1558="313 Financial Information0LcmVsScr",IF($C1558="309 LCR Summary0",VLOOKUP("LcmVsScr",'309'!$N:$ZZ,MATCH("Link to button",'309'!$N$1:$ZZ$1,0),0),
IF($C1558="313 Financial Information0LcrDocAttached",IF($C1558="309 LCR Summary0",VLOOKUP("LcrDocAttached",'309'!$N:$ZZ,MATCH("Link to button",'309'!$N$1:$ZZ$1,0),
0)))))))=1,TRUE,FALSE)
))),"")</f>
        <v/>
      </c>
    </row>
    <row r="1559" spans="1:8">
      <c r="A1559" s="237" t="e">
        <f>VLOOKUP($G1559,CSVLookups!$B:$R,MATCH(A$1,CSVLookups!$B$1:$R$1,0),FALSE)</f>
        <v>#N/A</v>
      </c>
      <c r="B1559" s="237" t="e">
        <f>VLOOKUP($G1559,CSVLookups!$B:$R,MATCH(B$1,CSVLookups!$B$1:$R$1,0),FALSE)</f>
        <v>#N/A</v>
      </c>
      <c r="C1559" s="238" t="e">
        <f t="shared" si="24"/>
        <v>#N/A</v>
      </c>
      <c r="D1559" s="238" t="e">
        <f>IF(AND(VALUE(LEFT($A1559,3))=309,LEN($B1559)=3),VLOOKUP(VALUE(MID($B1559,2,2)),_309_Table1,MATCH(MID($B1559,1,1),_309_Table1_ColumnLookup,0),FALSE),
  IF($C1559="309 LCR SummaryA",OneYearSCR,IF($C1559="309 LCR SummaryB",UltimateSCR,IF(VALUE(LEFT($A1559,3))=309,VLOOKUP(VALUE(MID($B1559,2,1)),_309_Table1,MATCH(MID($B1559,1,1),_309_Table1_ColumnLookup,0),FALSE)
+N("309"),
  IF(VALUE(LEFT($A1559,3))=310,VLOOKUP(VALUE(MID($B1559,2,1)),_310_Table1,MATCH(MID($B1559,1,1),_310_Table1_ColumnLookup,0),FALSE)
+N("310"),
  IF(AND(VALUE(LEFT($A1559,3))=311,LEN($I1559)=4),VLOOKUP($I1559,_311_Table1,MATCH($B1559,_311_Table1_ColumnLookup,0),FALSE),
  IF(AND(VALUE(LEFT($A1559,3))=311,OR($B1559="I2",$B1559="J2",$B1559="K2",$B1559="L2")),VLOOKUP('311'!$G$58,_311_Table1,MATCH(MID($B1559,1,1),_311_Table1_ColumnLookup,0),FALSE),
  IF(AND(VALUE(LEFT($A1559,3))=311,RIGHT($B1559,5)="Total"),VLOOKUP('311'!$G$59,_311_Table1,MATCH(MID($B1559,1,1),_311_Table1_ColumnLookup,0),FALSE),
  IF(VALUE(LEFT($A1559,3))=311,VLOOKUP(VALUE(MID($B1559,2,1)),_311_Table1,MATCH(MID($B1559,1,1),_311_Table1_ColumnLookup,0),FALSE)
+N("311"),
  IF(AND(VALUE(LEFT($A1559,3))=312,LEFT($G1559,10)="Unincepted",$B1559="G "),VLOOKUP(" ULO",_312_Table1,MATCH('312'!$N$16,_312_Table1_ColumnLookup,0),FALSE),
  IF(AND(VALUE(LEFT($A1559,3))=312,LEFT($G1559,10)="Unincepted",$B1559="O "),VLOOKUP(" ULO",_312_Table1,MATCH('312'!$V$16,_312_Table1_ColumnLookup,0),FALSE),
  IF(AND(VALUE(LEFT($A1559,3))=312,LEFT($G1559,10)="Unincepted",$B1559="Q "),VLOOKUP(" ULO",_312_Table1,MATCH('312'!$X$16,_312_Table1_ColumnLookup,0),FALSE),
  IF(AND(VALUE(LEFT($A1559,3))=312,LEFT($G1559,10)="Unincepted"),VLOOKUP(" ULO",_312_Table1,MATCH(LEFT($B1559,1),_312_Table1_ColumnLookup,0),FALSE),
  IF(AND(VALUE(LEFT($A1559,3))=312,LEFT($G1559,5)="Total",$B1559="G "),VLOOKUP('312'!$F$80,_312_Table1,MATCH('312'!$N$16,_312_Table1_ColumnLookup,0),FALSE),
  IF(AND(VALUE(LEFT($A1559,3))=312,LEFT($G1559,5)="Total",$B1559="O "),VLOOKUP('312'!$F$80,_312_Table1,MATCH('312'!$V$16,_312_Table1_ColumnLookup,0),FALSE),
  IF(AND(VALUE(LEFT($A1559,3))=312,LEFT($G1559,5)="Total",$B1559="Q "),VLOOKUP('312'!$F$80,_312_Table1,MATCH('312'!$X$16,_312_Table1_ColumnLookup,0),FALSE),
  IF(AND(VALUE(LEFT($A1559,3))=312,LEFT($G1559,5)="Total"),VLOOKUP('312'!$F$80,_312_Table1,MATCH(LEFT($B1559,1),_312_Table1_ColumnLookup,0),FALSE),
  IF(AND(VALUE(LEFT($A1559,3))=312,LEN($I1559)=4,$B1559="G"),VLOOKUP($I1559,_312_Table1,MATCH('312'!$N$16,_312_Table1_ColumnLookup,0),FALSE),
  IF(AND(VALUE(LEFT($A1559,3))=312,LEN($I1559)=4,$B1559="O"),VLOOKUP($I1559,_312_Table1,MATCH('312'!$V$16,_312_Table1_ColumnLookup,0),FALSE),
  IF(AND(VALUE(LEFT($A1559,3))=312,LEN($I1559)=4,$B1559="Q"),VLOOKUP($I1559,_312_Table1,MATCH('312'!$X$16,_312_Table1_ColumnLookup,0),FALSE),
  IF(AND(VALUE(LEFT($A1559,3))=312,LEN($I1559)=4),VLOOKUP($I1559,_312_Table1,MATCH(LEFT($B1559,1),_312_Table1_ColumnLookup,0),FALSE)
+N("312"),
  IF(VALUE(LEFT($A1559,3))=313,VLOOKUP(VALUE(MID($B1559,2,1)),_313_Table1,MATCH(MID($B1559,1,1),_313_Table1_ColumnLookup,0),FALSE)
+N("313"),
  IF(AND(VALUE(LEFT($A1559,3))=314,LEN($B1559)=3),VLOOKUP(VALUE(MID($B1559,2,2)),_314_Table1,MATCH(MID($B1559,1,1),_314_Table1_ColumnLookup,0),FALSE),
  IF(VALUE(LEFT($A1559,3))=314,VLOOKUP(VALUE(MID($B1559,2,1)),_314_Table1,MATCH(MID($B1559,1,1),_314_Table1_ColumnLookup,0),FALSE)
+N("314"),
""))))))))))))))))))))))))</f>
        <v>#N/A</v>
      </c>
      <c r="E1559" s="238" t="e">
        <f>IF(AND(VALUE(LEFT($A1559,3))=309,LEN($B1559)=3),VLOOKUP(VALUE(MID($B1559,2,2)),_309_Table2,MATCH(MID($B1559,1,1),_309_Table2_ColumnLookup,0),FALSE),
  IF($C1559="309 LCR SummaryA",OneYearSCR,IF($C1559="309 LCR SummaryB",UltimateSCR,IF(VALUE(LEFT($A1559,3))=309,VLOOKUP(VALUE(MID($B1559,2,1)),_309_Table2,MATCH(MID($B1559,1,1),_309_Table2_ColumnLookup,0),FALSE)
+N("309"),
  IF(VALUE(LEFT($A1559,3))=310,VLOOKUP(VALUE(MID($B1559,2,1)),_310_Table2,MATCH(MID($B1559,1,1),_310_Table2_ColumnLookup,0),FALSE)
+N("310"),
  IF(AND(VALUE(LEFT($A1559,3))=311,LEN($I1559)=4),VLOOKUP($I1559,_311_Table2,MATCH($B1559,_311_Table2_ColumnLookup,0),FALSE),
  IF(AND(VALUE(LEFT($A1559,3))=311,OR($B1559="I2",$B1559="J2",$B1559="K2",$B1559="L2")),VLOOKUP('311'!$G$58,_311_Table2,MATCH(MID($B1559,1,1),_311_Table2_ColumnLookup,0),FALSE),
  IF(AND(VALUE(LEFT($A1559,3))=311,RIGHT($B1559,5)="Total"),VLOOKUP('311'!$G$59,_311_Table2,MATCH(MID($B1559,1,1),_311_Table2_ColumnLookup,0),FALSE),
  IF(VALUE(LEFT($A1559,3))=311,VLOOKUP(VALUE(MID($B1559,2,1)),_311_Table2,MATCH(MID($B1559,1,1),_311_Table2_ColumnLookup,0),FALSE)
+N("311"),
  IF(AND(VALUE(LEFT($A1559,3))=312,LEFT($G1559,10)="Unincepted",$B1559="G "),VLOOKUP(" ULO",_312_Table2,MATCH('312'!$N$16,_312_Table2_ColumnLookup,0),FALSE),
  IF(AND(VALUE(LEFT($A1559,3))=312,LEFT($G1559,10)="Unincepted",$B1559="O "),VLOOKUP(" ULO",_312_Table2,MATCH('312'!$V$16,_312_Table2_ColumnLookup,0),FALSE),
  IF(AND(VALUE(LEFT($A1559,3))=312,LEFT($G1559,10)="Unincepted",$B1559="Q "),VLOOKUP(" ULO",_312_Table2,MATCH('312'!$X$16,_312_Table2_ColumnLookup,0),FALSE),
  IF(AND(VALUE(LEFT($A1559,3))=312,LEFT($G1559,10)="Unincepted"),VLOOKUP(" ULO",_312_Table2,MATCH(LEFT($B1559,1),_312_Table2_ColumnLookup,0),FALSE),
  IF(AND(VALUE(LEFT($A1559,3))=312,LEFT($G1559,5)="Total",$B1559="G "),VLOOKUP('312'!$F$80,_312_Table2,MATCH('312'!$N$16,_312_Table2_ColumnLookup,0),FALSE),
  IF(AND(VALUE(LEFT($A1559,3))=312,LEFT($G1559,5)="Total",$B1559="O "),VLOOKUP('312'!$F$80,_312_Table2,MATCH('312'!$V$16,_312_Table2_ColumnLookup,0),FALSE),
  IF(AND(VALUE(LEFT($A1559,3))=312,LEFT($G1559,5)="Total",$B1559="Q "),VLOOKUP('312'!$F$80,_312_Table2,MATCH('312'!$X$16,_312_Table2_ColumnLookup,0),FALSE),
  IF(AND(VALUE(LEFT($A1559,3))=312,LEFT($G1559,5)="Total"),VLOOKUP('312'!$F$80,_312_Table2,MATCH(LEFT($B1559,1),_312_Table2_ColumnLookup,0),FALSE),
  IF(AND(VALUE(LEFT($A1559,3))=312,LEN($I1559)=4,$B1559="G"),VLOOKUP($I1559,_312_Table2,MATCH('312'!$N$16,_312_Table2_ColumnLookup,0),FALSE),
  IF(AND(VALUE(LEFT($A1559,3))=312,LEN($I1559)=4,$B1559="O"),VLOOKUP($I1559,_312_Table2,MATCH('312'!$V$16,_312_Table2_ColumnLookup,0),FALSE),
  IF(AND(VALUE(LEFT($A1559,3))=312,LEN($I1559)=4,$B1559="Q"),VLOOKUP($I1559,_312_Table2,MATCH('312'!$X$16,_312_Table2_ColumnLookup,0),FALSE),
  IF(AND(VALUE(LEFT($A1559,3))=312,LEN($I1559)=4),VLOOKUP($I1559,_312_Table2,MATCH(LEFT($B1559,1),_312_Table2_ColumnLookup,0),FALSE)
+N("312"),
  IF(VALUE(LEFT($A1559,3))=313,VLOOKUP(VALUE(MID($B1559,2,1)),_313_Table2,MATCH(MID($B1559,1,1),_313_Table2_ColumnLookup,0),FALSE)
+N("313"),
  IF(AND(VALUE(LEFT($A1559,3))=314,LEN($B1559)=3),VLOOKUP(VALUE(MID($B1559,2,2)),_314_Table2,MATCH(MID($B1559,1,1),_314_Table2_ColumnLookup,0),FALSE),
  IF(VALUE(LEFT($A1559,3))=314,VLOOKUP(VALUE(MID($B1559,2,1)),_314_Table2,MATCH(MID($B1559,1,1),_314_Table2_ColumnLookup,0),FALSE)
+N("314"),
""))))))))))))))))))))))))</f>
        <v>#N/A</v>
      </c>
      <c r="F1559" s="238" t="e">
        <f>IF(AND(VALUE(LEFT($A1559,3))=309,LEN($B1559)=3),VLOOKUP(VALUE(MID($B1559,2,2)),_309_Table3,MATCH(MID($B1559,1,1),_309_Table3_ColumnLookup,0),FALSE),
  IF($C1559="309 LCR SummaryA",OneYearSCR,IF($C1559="309 LCR SummaryB",UltimateSCR,IF(VALUE(LEFT($A1559,3))=309,VLOOKUP(VALUE(MID($B1559,2,1)),_309_Table3,MATCH(MID($B1559,1,1),_309_Table3_ColumnLookup,0),FALSE)
+N("309"),
  IF(VALUE(LEFT($A1559,3))=310,VLOOKUP(VALUE(MID($B1559,2,1)),_310_Table3,MATCH(MID($B1559,1,1),_310_Table3_ColumnLookup,0),FALSE)
+N("310"),
  IF(AND(VALUE(LEFT($A1559,3))=311,LEN($I1559)=4),VLOOKUP($I1559,_311_Table3,MATCH($B1559,_311_Table3_ColumnLookup,0),FALSE),
  IF(AND(VALUE(LEFT($A1559,3))=311,OR($B1559="I2",$B1559="J2",$B1559="K2",$B1559="L2")),VLOOKUP('311'!$G$58,_311_Table3,MATCH(MID($B1559,1,1),_311_Table3_ColumnLookup,0),FALSE),
  IF(AND(VALUE(LEFT($A1559,3))=311,RIGHT($B1559,5)="Total"),VLOOKUP('311'!$G$59,_311_Table3,MATCH(MID($B1559,1,1),_311_Table3_ColumnLookup,0),FALSE),
  IF(VALUE(LEFT($A1559,3))=311,VLOOKUP(VALUE(MID($B1559,2,1)),_311_Table3,MATCH(MID($B1559,1,1),_311_Table3_ColumnLookup,0),FALSE)
+N("311"),
  IF(AND(VALUE(LEFT($A1559,3))=312,LEFT($G1559,10)="Unincepted",$B1559="G "),VLOOKUP(" ULO",_312_Table3,MATCH('312'!$N$16,_312_Table3_ColumnLookup,0),FALSE),
  IF(AND(VALUE(LEFT($A1559,3))=312,LEFT($G1559,10)="Unincepted",$B1559="O "),VLOOKUP(" ULO",_312_Table3,MATCH('312'!$V$16,_312_Table3_ColumnLookup,0),FALSE),
  IF(AND(VALUE(LEFT($A1559,3))=312,LEFT($G1559,10)="Unincepted",$B1559="Q "),VLOOKUP(" ULO",_312_Table3,MATCH('312'!$X$16,_312_Table3_ColumnLookup,0),FALSE),
  IF(AND(VALUE(LEFT($A1559,3))=312,LEFT($G1559,10)="Unincepted"),VLOOKUP(" ULO",_312_Table3,MATCH(LEFT($B1559,1),_312_Table3_ColumnLookup,0),FALSE),
  IF(AND(VALUE(LEFT($A1559,3))=312,LEFT($G1559,5)="Total",$B1559="G "),VLOOKUP('312'!$F$80,_312_Table3,MATCH('312'!$N$16,_312_Table3_ColumnLookup,0),FALSE),
  IF(AND(VALUE(LEFT($A1559,3))=312,LEFT($G1559,5)="Total",$B1559="O "),VLOOKUP('312'!$F$80,_312_Table3,MATCH('312'!$V$16,_312_Table3_ColumnLookup,0),FALSE),
  IF(AND(VALUE(LEFT($A1559,3))=312,LEFT($G1559,5)="Total",$B1559="Q "),VLOOKUP('312'!$F$80,_312_Table3,MATCH('312'!$X$16,_312_Table3_ColumnLookup,0),FALSE),
  IF(AND(VALUE(LEFT($A1559,3))=312,LEFT($G1559,5)="Total"),VLOOKUP('312'!$F$80,_312_Table3,MATCH(LEFT($B1559,1),_312_Table3_ColumnLookup,0),FALSE),
  IF(AND(VALUE(LEFT($A1559,3))=312,LEN($I1559)=4,$B1559="G"),VLOOKUP($I1559,_312_Table3,MATCH('312'!$N$16,_312_Table3_ColumnLookup,0),FALSE),
  IF(AND(VALUE(LEFT($A1559,3))=312,LEN($I1559)=4,$B1559="O"),VLOOKUP($I1559,_312_Table3,MATCH('312'!$V$16,_312_Table3_ColumnLookup,0),FALSE),
  IF(AND(VALUE(LEFT($A1559,3))=312,LEN($I1559)=4,$B1559="Q"),VLOOKUP($I1559,_312_Table3,MATCH('312'!$X$16,_312_Table3_ColumnLookup,0),FALSE),
  IF(AND(VALUE(LEFT($A1559,3))=312,LEN($I1559)=4),VLOOKUP($I1559,_312_Table3,MATCH(LEFT($B1559,1),_312_Table3_ColumnLookup,0),FALSE)
+N("312"),
  IF(VALUE(LEFT($A1559,3))=313,VLOOKUP(VALUE(MID($B1559,2,1)),_313_Table3,MATCH(MID($B1559,1,1),_313_Table3_ColumnLookup,0),FALSE)
+N("313"),
  IF(AND(VALUE(LEFT($A1559,3))=314,LEN($B1559)=3),VLOOKUP(VALUE(MID($B1559,2,2)),_314_Table3,MATCH(MID($B1559,1,1),_314_Table3_ColumnLookup,0),FALSE),
  IF(VALUE(LEFT($A1559,3))=314,VLOOKUP(VALUE(MID($B1559,2,1)),_314_Table3,MATCH(MID($B1559,1,1),_314_Table3_ColumnLookup,0),FALSE)
+N("314"),
""))))))))))))))))))))))))</f>
        <v>#N/A</v>
      </c>
      <c r="H1559" s="321" t="str">
        <f>IFERROR(
IF(ISERROR($D1559)=FALSE,$D1559,IF(ISERROR($E1559)=FALSE,$E1559,IF(ISERROR($F1559)=FALSE,$F1559
+N("012 checkboxes"),
IF(
IF(OR(LEFT($A1559,9)="Syndicate",LEFT($A1559,12)="NewSyndicate"),VLOOKUP($A1559,'012'!$J:$ZW,MATCH("Link to button",'012'!$J$1:$ZW$1,0),0)
+N("309 checkbox"),
IF($C1559="309 LCR Summary0",VLOOKUP("Notes990",'309'!$P:$ZZ,MATCH("Link to button",'309'!$P$1:$ZZ$1,0),0)
+N("313 checkboxes"),
IF($C1559="313 Financial Information0LcmVsScr",IF($C1559="309 LCR Summary0",VLOOKUP("LcmVsScr",'309'!$N:$ZZ,MATCH("Link to button",'309'!$N$1:$ZZ$1,0),0),
IF($C1559="313 Financial Information0LcrDocAttached",IF($C1559="309 LCR Summary0",VLOOKUP("LcrDocAttached",'309'!$N:$ZZ,MATCH("Link to button",'309'!$N$1:$ZZ$1,0),
0)))))))=1,TRUE,FALSE)
))),"")</f>
        <v/>
      </c>
    </row>
    <row r="1560" spans="1:8">
      <c r="A1560" s="237" t="e">
        <f>VLOOKUP($G1560,CSVLookups!$B:$R,MATCH(A$1,CSVLookups!$B$1:$R$1,0),FALSE)</f>
        <v>#N/A</v>
      </c>
      <c r="B1560" s="237" t="e">
        <f>VLOOKUP($G1560,CSVLookups!$B:$R,MATCH(B$1,CSVLookups!$B$1:$R$1,0),FALSE)</f>
        <v>#N/A</v>
      </c>
      <c r="C1560" s="238" t="e">
        <f t="shared" si="24"/>
        <v>#N/A</v>
      </c>
      <c r="D1560" s="238" t="e">
        <f>IF(AND(VALUE(LEFT($A1560,3))=309,LEN($B1560)=3),VLOOKUP(VALUE(MID($B1560,2,2)),_309_Table1,MATCH(MID($B1560,1,1),_309_Table1_ColumnLookup,0),FALSE),
  IF($C1560="309 LCR SummaryA",OneYearSCR,IF($C1560="309 LCR SummaryB",UltimateSCR,IF(VALUE(LEFT($A1560,3))=309,VLOOKUP(VALUE(MID($B1560,2,1)),_309_Table1,MATCH(MID($B1560,1,1),_309_Table1_ColumnLookup,0),FALSE)
+N("309"),
  IF(VALUE(LEFT($A1560,3))=310,VLOOKUP(VALUE(MID($B1560,2,1)),_310_Table1,MATCH(MID($B1560,1,1),_310_Table1_ColumnLookup,0),FALSE)
+N("310"),
  IF(AND(VALUE(LEFT($A1560,3))=311,LEN($I1560)=4),VLOOKUP($I1560,_311_Table1,MATCH($B1560,_311_Table1_ColumnLookup,0),FALSE),
  IF(AND(VALUE(LEFT($A1560,3))=311,OR($B1560="I2",$B1560="J2",$B1560="K2",$B1560="L2")),VLOOKUP('311'!$G$58,_311_Table1,MATCH(MID($B1560,1,1),_311_Table1_ColumnLookup,0),FALSE),
  IF(AND(VALUE(LEFT($A1560,3))=311,RIGHT($B1560,5)="Total"),VLOOKUP('311'!$G$59,_311_Table1,MATCH(MID($B1560,1,1),_311_Table1_ColumnLookup,0),FALSE),
  IF(VALUE(LEFT($A1560,3))=311,VLOOKUP(VALUE(MID($B1560,2,1)),_311_Table1,MATCH(MID($B1560,1,1),_311_Table1_ColumnLookup,0),FALSE)
+N("311"),
  IF(AND(VALUE(LEFT($A1560,3))=312,LEFT($G1560,10)="Unincepted",$B1560="G "),VLOOKUP(" ULO",_312_Table1,MATCH('312'!$N$16,_312_Table1_ColumnLookup,0),FALSE),
  IF(AND(VALUE(LEFT($A1560,3))=312,LEFT($G1560,10)="Unincepted",$B1560="O "),VLOOKUP(" ULO",_312_Table1,MATCH('312'!$V$16,_312_Table1_ColumnLookup,0),FALSE),
  IF(AND(VALUE(LEFT($A1560,3))=312,LEFT($G1560,10)="Unincepted",$B1560="Q "),VLOOKUP(" ULO",_312_Table1,MATCH('312'!$X$16,_312_Table1_ColumnLookup,0),FALSE),
  IF(AND(VALUE(LEFT($A1560,3))=312,LEFT($G1560,10)="Unincepted"),VLOOKUP(" ULO",_312_Table1,MATCH(LEFT($B1560,1),_312_Table1_ColumnLookup,0),FALSE),
  IF(AND(VALUE(LEFT($A1560,3))=312,LEFT($G1560,5)="Total",$B1560="G "),VLOOKUP('312'!$F$80,_312_Table1,MATCH('312'!$N$16,_312_Table1_ColumnLookup,0),FALSE),
  IF(AND(VALUE(LEFT($A1560,3))=312,LEFT($G1560,5)="Total",$B1560="O "),VLOOKUP('312'!$F$80,_312_Table1,MATCH('312'!$V$16,_312_Table1_ColumnLookup,0),FALSE),
  IF(AND(VALUE(LEFT($A1560,3))=312,LEFT($G1560,5)="Total",$B1560="Q "),VLOOKUP('312'!$F$80,_312_Table1,MATCH('312'!$X$16,_312_Table1_ColumnLookup,0),FALSE),
  IF(AND(VALUE(LEFT($A1560,3))=312,LEFT($G1560,5)="Total"),VLOOKUP('312'!$F$80,_312_Table1,MATCH(LEFT($B1560,1),_312_Table1_ColumnLookup,0),FALSE),
  IF(AND(VALUE(LEFT($A1560,3))=312,LEN($I1560)=4,$B1560="G"),VLOOKUP($I1560,_312_Table1,MATCH('312'!$N$16,_312_Table1_ColumnLookup,0),FALSE),
  IF(AND(VALUE(LEFT($A1560,3))=312,LEN($I1560)=4,$B1560="O"),VLOOKUP($I1560,_312_Table1,MATCH('312'!$V$16,_312_Table1_ColumnLookup,0),FALSE),
  IF(AND(VALUE(LEFT($A1560,3))=312,LEN($I1560)=4,$B1560="Q"),VLOOKUP($I1560,_312_Table1,MATCH('312'!$X$16,_312_Table1_ColumnLookup,0),FALSE),
  IF(AND(VALUE(LEFT($A1560,3))=312,LEN($I1560)=4),VLOOKUP($I1560,_312_Table1,MATCH(LEFT($B1560,1),_312_Table1_ColumnLookup,0),FALSE)
+N("312"),
  IF(VALUE(LEFT($A1560,3))=313,VLOOKUP(VALUE(MID($B1560,2,1)),_313_Table1,MATCH(MID($B1560,1,1),_313_Table1_ColumnLookup,0),FALSE)
+N("313"),
  IF(AND(VALUE(LEFT($A1560,3))=314,LEN($B1560)=3),VLOOKUP(VALUE(MID($B1560,2,2)),_314_Table1,MATCH(MID($B1560,1,1),_314_Table1_ColumnLookup,0),FALSE),
  IF(VALUE(LEFT($A1560,3))=314,VLOOKUP(VALUE(MID($B1560,2,1)),_314_Table1,MATCH(MID($B1560,1,1),_314_Table1_ColumnLookup,0),FALSE)
+N("314"),
""))))))))))))))))))))))))</f>
        <v>#N/A</v>
      </c>
      <c r="E1560" s="238" t="e">
        <f>IF(AND(VALUE(LEFT($A1560,3))=309,LEN($B1560)=3),VLOOKUP(VALUE(MID($B1560,2,2)),_309_Table2,MATCH(MID($B1560,1,1),_309_Table2_ColumnLookup,0),FALSE),
  IF($C1560="309 LCR SummaryA",OneYearSCR,IF($C1560="309 LCR SummaryB",UltimateSCR,IF(VALUE(LEFT($A1560,3))=309,VLOOKUP(VALUE(MID($B1560,2,1)),_309_Table2,MATCH(MID($B1560,1,1),_309_Table2_ColumnLookup,0),FALSE)
+N("309"),
  IF(VALUE(LEFT($A1560,3))=310,VLOOKUP(VALUE(MID($B1560,2,1)),_310_Table2,MATCH(MID($B1560,1,1),_310_Table2_ColumnLookup,0),FALSE)
+N("310"),
  IF(AND(VALUE(LEFT($A1560,3))=311,LEN($I1560)=4),VLOOKUP($I1560,_311_Table2,MATCH($B1560,_311_Table2_ColumnLookup,0),FALSE),
  IF(AND(VALUE(LEFT($A1560,3))=311,OR($B1560="I2",$B1560="J2",$B1560="K2",$B1560="L2")),VLOOKUP('311'!$G$58,_311_Table2,MATCH(MID($B1560,1,1),_311_Table2_ColumnLookup,0),FALSE),
  IF(AND(VALUE(LEFT($A1560,3))=311,RIGHT($B1560,5)="Total"),VLOOKUP('311'!$G$59,_311_Table2,MATCH(MID($B1560,1,1),_311_Table2_ColumnLookup,0),FALSE),
  IF(VALUE(LEFT($A1560,3))=311,VLOOKUP(VALUE(MID($B1560,2,1)),_311_Table2,MATCH(MID($B1560,1,1),_311_Table2_ColumnLookup,0),FALSE)
+N("311"),
  IF(AND(VALUE(LEFT($A1560,3))=312,LEFT($G1560,10)="Unincepted",$B1560="G "),VLOOKUP(" ULO",_312_Table2,MATCH('312'!$N$16,_312_Table2_ColumnLookup,0),FALSE),
  IF(AND(VALUE(LEFT($A1560,3))=312,LEFT($G1560,10)="Unincepted",$B1560="O "),VLOOKUP(" ULO",_312_Table2,MATCH('312'!$V$16,_312_Table2_ColumnLookup,0),FALSE),
  IF(AND(VALUE(LEFT($A1560,3))=312,LEFT($G1560,10)="Unincepted",$B1560="Q "),VLOOKUP(" ULO",_312_Table2,MATCH('312'!$X$16,_312_Table2_ColumnLookup,0),FALSE),
  IF(AND(VALUE(LEFT($A1560,3))=312,LEFT($G1560,10)="Unincepted"),VLOOKUP(" ULO",_312_Table2,MATCH(LEFT($B1560,1),_312_Table2_ColumnLookup,0),FALSE),
  IF(AND(VALUE(LEFT($A1560,3))=312,LEFT($G1560,5)="Total",$B1560="G "),VLOOKUP('312'!$F$80,_312_Table2,MATCH('312'!$N$16,_312_Table2_ColumnLookup,0),FALSE),
  IF(AND(VALUE(LEFT($A1560,3))=312,LEFT($G1560,5)="Total",$B1560="O "),VLOOKUP('312'!$F$80,_312_Table2,MATCH('312'!$V$16,_312_Table2_ColumnLookup,0),FALSE),
  IF(AND(VALUE(LEFT($A1560,3))=312,LEFT($G1560,5)="Total",$B1560="Q "),VLOOKUP('312'!$F$80,_312_Table2,MATCH('312'!$X$16,_312_Table2_ColumnLookup,0),FALSE),
  IF(AND(VALUE(LEFT($A1560,3))=312,LEFT($G1560,5)="Total"),VLOOKUP('312'!$F$80,_312_Table2,MATCH(LEFT($B1560,1),_312_Table2_ColumnLookup,0),FALSE),
  IF(AND(VALUE(LEFT($A1560,3))=312,LEN($I1560)=4,$B1560="G"),VLOOKUP($I1560,_312_Table2,MATCH('312'!$N$16,_312_Table2_ColumnLookup,0),FALSE),
  IF(AND(VALUE(LEFT($A1560,3))=312,LEN($I1560)=4,$B1560="O"),VLOOKUP($I1560,_312_Table2,MATCH('312'!$V$16,_312_Table2_ColumnLookup,0),FALSE),
  IF(AND(VALUE(LEFT($A1560,3))=312,LEN($I1560)=4,$B1560="Q"),VLOOKUP($I1560,_312_Table2,MATCH('312'!$X$16,_312_Table2_ColumnLookup,0),FALSE),
  IF(AND(VALUE(LEFT($A1560,3))=312,LEN($I1560)=4),VLOOKUP($I1560,_312_Table2,MATCH(LEFT($B1560,1),_312_Table2_ColumnLookup,0),FALSE)
+N("312"),
  IF(VALUE(LEFT($A1560,3))=313,VLOOKUP(VALUE(MID($B1560,2,1)),_313_Table2,MATCH(MID($B1560,1,1),_313_Table2_ColumnLookup,0),FALSE)
+N("313"),
  IF(AND(VALUE(LEFT($A1560,3))=314,LEN($B1560)=3),VLOOKUP(VALUE(MID($B1560,2,2)),_314_Table2,MATCH(MID($B1560,1,1),_314_Table2_ColumnLookup,0),FALSE),
  IF(VALUE(LEFT($A1560,3))=314,VLOOKUP(VALUE(MID($B1560,2,1)),_314_Table2,MATCH(MID($B1560,1,1),_314_Table2_ColumnLookup,0),FALSE)
+N("314"),
""))))))))))))))))))))))))</f>
        <v>#N/A</v>
      </c>
      <c r="F1560" s="238" t="e">
        <f>IF(AND(VALUE(LEFT($A1560,3))=309,LEN($B1560)=3),VLOOKUP(VALUE(MID($B1560,2,2)),_309_Table3,MATCH(MID($B1560,1,1),_309_Table3_ColumnLookup,0),FALSE),
  IF($C1560="309 LCR SummaryA",OneYearSCR,IF($C1560="309 LCR SummaryB",UltimateSCR,IF(VALUE(LEFT($A1560,3))=309,VLOOKUP(VALUE(MID($B1560,2,1)),_309_Table3,MATCH(MID($B1560,1,1),_309_Table3_ColumnLookup,0),FALSE)
+N("309"),
  IF(VALUE(LEFT($A1560,3))=310,VLOOKUP(VALUE(MID($B1560,2,1)),_310_Table3,MATCH(MID($B1560,1,1),_310_Table3_ColumnLookup,0),FALSE)
+N("310"),
  IF(AND(VALUE(LEFT($A1560,3))=311,LEN($I1560)=4),VLOOKUP($I1560,_311_Table3,MATCH($B1560,_311_Table3_ColumnLookup,0),FALSE),
  IF(AND(VALUE(LEFT($A1560,3))=311,OR($B1560="I2",$B1560="J2",$B1560="K2",$B1560="L2")),VLOOKUP('311'!$G$58,_311_Table3,MATCH(MID($B1560,1,1),_311_Table3_ColumnLookup,0),FALSE),
  IF(AND(VALUE(LEFT($A1560,3))=311,RIGHT($B1560,5)="Total"),VLOOKUP('311'!$G$59,_311_Table3,MATCH(MID($B1560,1,1),_311_Table3_ColumnLookup,0),FALSE),
  IF(VALUE(LEFT($A1560,3))=311,VLOOKUP(VALUE(MID($B1560,2,1)),_311_Table3,MATCH(MID($B1560,1,1),_311_Table3_ColumnLookup,0),FALSE)
+N("311"),
  IF(AND(VALUE(LEFT($A1560,3))=312,LEFT($G1560,10)="Unincepted",$B1560="G "),VLOOKUP(" ULO",_312_Table3,MATCH('312'!$N$16,_312_Table3_ColumnLookup,0),FALSE),
  IF(AND(VALUE(LEFT($A1560,3))=312,LEFT($G1560,10)="Unincepted",$B1560="O "),VLOOKUP(" ULO",_312_Table3,MATCH('312'!$V$16,_312_Table3_ColumnLookup,0),FALSE),
  IF(AND(VALUE(LEFT($A1560,3))=312,LEFT($G1560,10)="Unincepted",$B1560="Q "),VLOOKUP(" ULO",_312_Table3,MATCH('312'!$X$16,_312_Table3_ColumnLookup,0),FALSE),
  IF(AND(VALUE(LEFT($A1560,3))=312,LEFT($G1560,10)="Unincepted"),VLOOKUP(" ULO",_312_Table3,MATCH(LEFT($B1560,1),_312_Table3_ColumnLookup,0),FALSE),
  IF(AND(VALUE(LEFT($A1560,3))=312,LEFT($G1560,5)="Total",$B1560="G "),VLOOKUP('312'!$F$80,_312_Table3,MATCH('312'!$N$16,_312_Table3_ColumnLookup,0),FALSE),
  IF(AND(VALUE(LEFT($A1560,3))=312,LEFT($G1560,5)="Total",$B1560="O "),VLOOKUP('312'!$F$80,_312_Table3,MATCH('312'!$V$16,_312_Table3_ColumnLookup,0),FALSE),
  IF(AND(VALUE(LEFT($A1560,3))=312,LEFT($G1560,5)="Total",$B1560="Q "),VLOOKUP('312'!$F$80,_312_Table3,MATCH('312'!$X$16,_312_Table3_ColumnLookup,0),FALSE),
  IF(AND(VALUE(LEFT($A1560,3))=312,LEFT($G1560,5)="Total"),VLOOKUP('312'!$F$80,_312_Table3,MATCH(LEFT($B1560,1),_312_Table3_ColumnLookup,0),FALSE),
  IF(AND(VALUE(LEFT($A1560,3))=312,LEN($I1560)=4,$B1560="G"),VLOOKUP($I1560,_312_Table3,MATCH('312'!$N$16,_312_Table3_ColumnLookup,0),FALSE),
  IF(AND(VALUE(LEFT($A1560,3))=312,LEN($I1560)=4,$B1560="O"),VLOOKUP($I1560,_312_Table3,MATCH('312'!$V$16,_312_Table3_ColumnLookup,0),FALSE),
  IF(AND(VALUE(LEFT($A1560,3))=312,LEN($I1560)=4,$B1560="Q"),VLOOKUP($I1560,_312_Table3,MATCH('312'!$X$16,_312_Table3_ColumnLookup,0),FALSE),
  IF(AND(VALUE(LEFT($A1560,3))=312,LEN($I1560)=4),VLOOKUP($I1560,_312_Table3,MATCH(LEFT($B1560,1),_312_Table3_ColumnLookup,0),FALSE)
+N("312"),
  IF(VALUE(LEFT($A1560,3))=313,VLOOKUP(VALUE(MID($B1560,2,1)),_313_Table3,MATCH(MID($B1560,1,1),_313_Table3_ColumnLookup,0),FALSE)
+N("313"),
  IF(AND(VALUE(LEFT($A1560,3))=314,LEN($B1560)=3),VLOOKUP(VALUE(MID($B1560,2,2)),_314_Table3,MATCH(MID($B1560,1,1),_314_Table3_ColumnLookup,0),FALSE),
  IF(VALUE(LEFT($A1560,3))=314,VLOOKUP(VALUE(MID($B1560,2,1)),_314_Table3,MATCH(MID($B1560,1,1),_314_Table3_ColumnLookup,0),FALSE)
+N("314"),
""))))))))))))))))))))))))</f>
        <v>#N/A</v>
      </c>
      <c r="H1560" s="321" t="str">
        <f>IFERROR(
IF(ISERROR($D1560)=FALSE,$D1560,IF(ISERROR($E1560)=FALSE,$E1560,IF(ISERROR($F1560)=FALSE,$F1560
+N("012 checkboxes"),
IF(
IF(OR(LEFT($A1560,9)="Syndicate",LEFT($A1560,12)="NewSyndicate"),VLOOKUP($A1560,'012'!$J:$ZW,MATCH("Link to button",'012'!$J$1:$ZW$1,0),0)
+N("309 checkbox"),
IF($C1560="309 LCR Summary0",VLOOKUP("Notes990",'309'!$P:$ZZ,MATCH("Link to button",'309'!$P$1:$ZZ$1,0),0)
+N("313 checkboxes"),
IF($C1560="313 Financial Information0LcmVsScr",IF($C1560="309 LCR Summary0",VLOOKUP("LcmVsScr",'309'!$N:$ZZ,MATCH("Link to button",'309'!$N$1:$ZZ$1,0),0),
IF($C1560="313 Financial Information0LcrDocAttached",IF($C1560="309 LCR Summary0",VLOOKUP("LcrDocAttached",'309'!$N:$ZZ,MATCH("Link to button",'309'!$N$1:$ZZ$1,0),
0)))))))=1,TRUE,FALSE)
))),"")</f>
        <v/>
      </c>
    </row>
    <row r="1561" spans="1:8">
      <c r="A1561" s="237" t="e">
        <f>VLOOKUP($G1561,CSVLookups!$B:$R,MATCH(A$1,CSVLookups!$B$1:$R$1,0),FALSE)</f>
        <v>#N/A</v>
      </c>
      <c r="B1561" s="237" t="e">
        <f>VLOOKUP($G1561,CSVLookups!$B:$R,MATCH(B$1,CSVLookups!$B$1:$R$1,0),FALSE)</f>
        <v>#N/A</v>
      </c>
      <c r="C1561" s="238" t="e">
        <f t="shared" si="24"/>
        <v>#N/A</v>
      </c>
      <c r="D1561" s="238" t="e">
        <f>IF(AND(VALUE(LEFT($A1561,3))=309,LEN($B1561)=3),VLOOKUP(VALUE(MID($B1561,2,2)),_309_Table1,MATCH(MID($B1561,1,1),_309_Table1_ColumnLookup,0),FALSE),
  IF($C1561="309 LCR SummaryA",OneYearSCR,IF($C1561="309 LCR SummaryB",UltimateSCR,IF(VALUE(LEFT($A1561,3))=309,VLOOKUP(VALUE(MID($B1561,2,1)),_309_Table1,MATCH(MID($B1561,1,1),_309_Table1_ColumnLookup,0),FALSE)
+N("309"),
  IF(VALUE(LEFT($A1561,3))=310,VLOOKUP(VALUE(MID($B1561,2,1)),_310_Table1,MATCH(MID($B1561,1,1),_310_Table1_ColumnLookup,0),FALSE)
+N("310"),
  IF(AND(VALUE(LEFT($A1561,3))=311,LEN($I1561)=4),VLOOKUP($I1561,_311_Table1,MATCH($B1561,_311_Table1_ColumnLookup,0),FALSE),
  IF(AND(VALUE(LEFT($A1561,3))=311,OR($B1561="I2",$B1561="J2",$B1561="K2",$B1561="L2")),VLOOKUP('311'!$G$58,_311_Table1,MATCH(MID($B1561,1,1),_311_Table1_ColumnLookup,0),FALSE),
  IF(AND(VALUE(LEFT($A1561,3))=311,RIGHT($B1561,5)="Total"),VLOOKUP('311'!$G$59,_311_Table1,MATCH(MID($B1561,1,1),_311_Table1_ColumnLookup,0),FALSE),
  IF(VALUE(LEFT($A1561,3))=311,VLOOKUP(VALUE(MID($B1561,2,1)),_311_Table1,MATCH(MID($B1561,1,1),_311_Table1_ColumnLookup,0),FALSE)
+N("311"),
  IF(AND(VALUE(LEFT($A1561,3))=312,LEFT($G1561,10)="Unincepted",$B1561="G "),VLOOKUP(" ULO",_312_Table1,MATCH('312'!$N$16,_312_Table1_ColumnLookup,0),FALSE),
  IF(AND(VALUE(LEFT($A1561,3))=312,LEFT($G1561,10)="Unincepted",$B1561="O "),VLOOKUP(" ULO",_312_Table1,MATCH('312'!$V$16,_312_Table1_ColumnLookup,0),FALSE),
  IF(AND(VALUE(LEFT($A1561,3))=312,LEFT($G1561,10)="Unincepted",$B1561="Q "),VLOOKUP(" ULO",_312_Table1,MATCH('312'!$X$16,_312_Table1_ColumnLookup,0),FALSE),
  IF(AND(VALUE(LEFT($A1561,3))=312,LEFT($G1561,10)="Unincepted"),VLOOKUP(" ULO",_312_Table1,MATCH(LEFT($B1561,1),_312_Table1_ColumnLookup,0),FALSE),
  IF(AND(VALUE(LEFT($A1561,3))=312,LEFT($G1561,5)="Total",$B1561="G "),VLOOKUP('312'!$F$80,_312_Table1,MATCH('312'!$N$16,_312_Table1_ColumnLookup,0),FALSE),
  IF(AND(VALUE(LEFT($A1561,3))=312,LEFT($G1561,5)="Total",$B1561="O "),VLOOKUP('312'!$F$80,_312_Table1,MATCH('312'!$V$16,_312_Table1_ColumnLookup,0),FALSE),
  IF(AND(VALUE(LEFT($A1561,3))=312,LEFT($G1561,5)="Total",$B1561="Q "),VLOOKUP('312'!$F$80,_312_Table1,MATCH('312'!$X$16,_312_Table1_ColumnLookup,0),FALSE),
  IF(AND(VALUE(LEFT($A1561,3))=312,LEFT($G1561,5)="Total"),VLOOKUP('312'!$F$80,_312_Table1,MATCH(LEFT($B1561,1),_312_Table1_ColumnLookup,0),FALSE),
  IF(AND(VALUE(LEFT($A1561,3))=312,LEN($I1561)=4,$B1561="G"),VLOOKUP($I1561,_312_Table1,MATCH('312'!$N$16,_312_Table1_ColumnLookup,0),FALSE),
  IF(AND(VALUE(LEFT($A1561,3))=312,LEN($I1561)=4,$B1561="O"),VLOOKUP($I1561,_312_Table1,MATCH('312'!$V$16,_312_Table1_ColumnLookup,0),FALSE),
  IF(AND(VALUE(LEFT($A1561,3))=312,LEN($I1561)=4,$B1561="Q"),VLOOKUP($I1561,_312_Table1,MATCH('312'!$X$16,_312_Table1_ColumnLookup,0),FALSE),
  IF(AND(VALUE(LEFT($A1561,3))=312,LEN($I1561)=4),VLOOKUP($I1561,_312_Table1,MATCH(LEFT($B1561,1),_312_Table1_ColumnLookup,0),FALSE)
+N("312"),
  IF(VALUE(LEFT($A1561,3))=313,VLOOKUP(VALUE(MID($B1561,2,1)),_313_Table1,MATCH(MID($B1561,1,1),_313_Table1_ColumnLookup,0),FALSE)
+N("313"),
  IF(AND(VALUE(LEFT($A1561,3))=314,LEN($B1561)=3),VLOOKUP(VALUE(MID($B1561,2,2)),_314_Table1,MATCH(MID($B1561,1,1),_314_Table1_ColumnLookup,0),FALSE),
  IF(VALUE(LEFT($A1561,3))=314,VLOOKUP(VALUE(MID($B1561,2,1)),_314_Table1,MATCH(MID($B1561,1,1),_314_Table1_ColumnLookup,0),FALSE)
+N("314"),
""))))))))))))))))))))))))</f>
        <v>#N/A</v>
      </c>
      <c r="E1561" s="238" t="e">
        <f>IF(AND(VALUE(LEFT($A1561,3))=309,LEN($B1561)=3),VLOOKUP(VALUE(MID($B1561,2,2)),_309_Table2,MATCH(MID($B1561,1,1),_309_Table2_ColumnLookup,0),FALSE),
  IF($C1561="309 LCR SummaryA",OneYearSCR,IF($C1561="309 LCR SummaryB",UltimateSCR,IF(VALUE(LEFT($A1561,3))=309,VLOOKUP(VALUE(MID($B1561,2,1)),_309_Table2,MATCH(MID($B1561,1,1),_309_Table2_ColumnLookup,0),FALSE)
+N("309"),
  IF(VALUE(LEFT($A1561,3))=310,VLOOKUP(VALUE(MID($B1561,2,1)),_310_Table2,MATCH(MID($B1561,1,1),_310_Table2_ColumnLookup,0),FALSE)
+N("310"),
  IF(AND(VALUE(LEFT($A1561,3))=311,LEN($I1561)=4),VLOOKUP($I1561,_311_Table2,MATCH($B1561,_311_Table2_ColumnLookup,0),FALSE),
  IF(AND(VALUE(LEFT($A1561,3))=311,OR($B1561="I2",$B1561="J2",$B1561="K2",$B1561="L2")),VLOOKUP('311'!$G$58,_311_Table2,MATCH(MID($B1561,1,1),_311_Table2_ColumnLookup,0),FALSE),
  IF(AND(VALUE(LEFT($A1561,3))=311,RIGHT($B1561,5)="Total"),VLOOKUP('311'!$G$59,_311_Table2,MATCH(MID($B1561,1,1),_311_Table2_ColumnLookup,0),FALSE),
  IF(VALUE(LEFT($A1561,3))=311,VLOOKUP(VALUE(MID($B1561,2,1)),_311_Table2,MATCH(MID($B1561,1,1),_311_Table2_ColumnLookup,0),FALSE)
+N("311"),
  IF(AND(VALUE(LEFT($A1561,3))=312,LEFT($G1561,10)="Unincepted",$B1561="G "),VLOOKUP(" ULO",_312_Table2,MATCH('312'!$N$16,_312_Table2_ColumnLookup,0),FALSE),
  IF(AND(VALUE(LEFT($A1561,3))=312,LEFT($G1561,10)="Unincepted",$B1561="O "),VLOOKUP(" ULO",_312_Table2,MATCH('312'!$V$16,_312_Table2_ColumnLookup,0),FALSE),
  IF(AND(VALUE(LEFT($A1561,3))=312,LEFT($G1561,10)="Unincepted",$B1561="Q "),VLOOKUP(" ULO",_312_Table2,MATCH('312'!$X$16,_312_Table2_ColumnLookup,0),FALSE),
  IF(AND(VALUE(LEFT($A1561,3))=312,LEFT($G1561,10)="Unincepted"),VLOOKUP(" ULO",_312_Table2,MATCH(LEFT($B1561,1),_312_Table2_ColumnLookup,0),FALSE),
  IF(AND(VALUE(LEFT($A1561,3))=312,LEFT($G1561,5)="Total",$B1561="G "),VLOOKUP('312'!$F$80,_312_Table2,MATCH('312'!$N$16,_312_Table2_ColumnLookup,0),FALSE),
  IF(AND(VALUE(LEFT($A1561,3))=312,LEFT($G1561,5)="Total",$B1561="O "),VLOOKUP('312'!$F$80,_312_Table2,MATCH('312'!$V$16,_312_Table2_ColumnLookup,0),FALSE),
  IF(AND(VALUE(LEFT($A1561,3))=312,LEFT($G1561,5)="Total",$B1561="Q "),VLOOKUP('312'!$F$80,_312_Table2,MATCH('312'!$X$16,_312_Table2_ColumnLookup,0),FALSE),
  IF(AND(VALUE(LEFT($A1561,3))=312,LEFT($G1561,5)="Total"),VLOOKUP('312'!$F$80,_312_Table2,MATCH(LEFT($B1561,1),_312_Table2_ColumnLookup,0),FALSE),
  IF(AND(VALUE(LEFT($A1561,3))=312,LEN($I1561)=4,$B1561="G"),VLOOKUP($I1561,_312_Table2,MATCH('312'!$N$16,_312_Table2_ColumnLookup,0),FALSE),
  IF(AND(VALUE(LEFT($A1561,3))=312,LEN($I1561)=4,$B1561="O"),VLOOKUP($I1561,_312_Table2,MATCH('312'!$V$16,_312_Table2_ColumnLookup,0),FALSE),
  IF(AND(VALUE(LEFT($A1561,3))=312,LEN($I1561)=4,$B1561="Q"),VLOOKUP($I1561,_312_Table2,MATCH('312'!$X$16,_312_Table2_ColumnLookup,0),FALSE),
  IF(AND(VALUE(LEFT($A1561,3))=312,LEN($I1561)=4),VLOOKUP($I1561,_312_Table2,MATCH(LEFT($B1561,1),_312_Table2_ColumnLookup,0),FALSE)
+N("312"),
  IF(VALUE(LEFT($A1561,3))=313,VLOOKUP(VALUE(MID($B1561,2,1)),_313_Table2,MATCH(MID($B1561,1,1),_313_Table2_ColumnLookup,0),FALSE)
+N("313"),
  IF(AND(VALUE(LEFT($A1561,3))=314,LEN($B1561)=3),VLOOKUP(VALUE(MID($B1561,2,2)),_314_Table2,MATCH(MID($B1561,1,1),_314_Table2_ColumnLookup,0),FALSE),
  IF(VALUE(LEFT($A1561,3))=314,VLOOKUP(VALUE(MID($B1561,2,1)),_314_Table2,MATCH(MID($B1561,1,1),_314_Table2_ColumnLookup,0),FALSE)
+N("314"),
""))))))))))))))))))))))))</f>
        <v>#N/A</v>
      </c>
      <c r="F1561" s="238" t="e">
        <f>IF(AND(VALUE(LEFT($A1561,3))=309,LEN($B1561)=3),VLOOKUP(VALUE(MID($B1561,2,2)),_309_Table3,MATCH(MID($B1561,1,1),_309_Table3_ColumnLookup,0),FALSE),
  IF($C1561="309 LCR SummaryA",OneYearSCR,IF($C1561="309 LCR SummaryB",UltimateSCR,IF(VALUE(LEFT($A1561,3))=309,VLOOKUP(VALUE(MID($B1561,2,1)),_309_Table3,MATCH(MID($B1561,1,1),_309_Table3_ColumnLookup,0),FALSE)
+N("309"),
  IF(VALUE(LEFT($A1561,3))=310,VLOOKUP(VALUE(MID($B1561,2,1)),_310_Table3,MATCH(MID($B1561,1,1),_310_Table3_ColumnLookup,0),FALSE)
+N("310"),
  IF(AND(VALUE(LEFT($A1561,3))=311,LEN($I1561)=4),VLOOKUP($I1561,_311_Table3,MATCH($B1561,_311_Table3_ColumnLookup,0),FALSE),
  IF(AND(VALUE(LEFT($A1561,3))=311,OR($B1561="I2",$B1561="J2",$B1561="K2",$B1561="L2")),VLOOKUP('311'!$G$58,_311_Table3,MATCH(MID($B1561,1,1),_311_Table3_ColumnLookup,0),FALSE),
  IF(AND(VALUE(LEFT($A1561,3))=311,RIGHT($B1561,5)="Total"),VLOOKUP('311'!$G$59,_311_Table3,MATCH(MID($B1561,1,1),_311_Table3_ColumnLookup,0),FALSE),
  IF(VALUE(LEFT($A1561,3))=311,VLOOKUP(VALUE(MID($B1561,2,1)),_311_Table3,MATCH(MID($B1561,1,1),_311_Table3_ColumnLookup,0),FALSE)
+N("311"),
  IF(AND(VALUE(LEFT($A1561,3))=312,LEFT($G1561,10)="Unincepted",$B1561="G "),VLOOKUP(" ULO",_312_Table3,MATCH('312'!$N$16,_312_Table3_ColumnLookup,0),FALSE),
  IF(AND(VALUE(LEFT($A1561,3))=312,LEFT($G1561,10)="Unincepted",$B1561="O "),VLOOKUP(" ULO",_312_Table3,MATCH('312'!$V$16,_312_Table3_ColumnLookup,0),FALSE),
  IF(AND(VALUE(LEFT($A1561,3))=312,LEFT($G1561,10)="Unincepted",$B1561="Q "),VLOOKUP(" ULO",_312_Table3,MATCH('312'!$X$16,_312_Table3_ColumnLookup,0),FALSE),
  IF(AND(VALUE(LEFT($A1561,3))=312,LEFT($G1561,10)="Unincepted"),VLOOKUP(" ULO",_312_Table3,MATCH(LEFT($B1561,1),_312_Table3_ColumnLookup,0),FALSE),
  IF(AND(VALUE(LEFT($A1561,3))=312,LEFT($G1561,5)="Total",$B1561="G "),VLOOKUP('312'!$F$80,_312_Table3,MATCH('312'!$N$16,_312_Table3_ColumnLookup,0),FALSE),
  IF(AND(VALUE(LEFT($A1561,3))=312,LEFT($G1561,5)="Total",$B1561="O "),VLOOKUP('312'!$F$80,_312_Table3,MATCH('312'!$V$16,_312_Table3_ColumnLookup,0),FALSE),
  IF(AND(VALUE(LEFT($A1561,3))=312,LEFT($G1561,5)="Total",$B1561="Q "),VLOOKUP('312'!$F$80,_312_Table3,MATCH('312'!$X$16,_312_Table3_ColumnLookup,0),FALSE),
  IF(AND(VALUE(LEFT($A1561,3))=312,LEFT($G1561,5)="Total"),VLOOKUP('312'!$F$80,_312_Table3,MATCH(LEFT($B1561,1),_312_Table3_ColumnLookup,0),FALSE),
  IF(AND(VALUE(LEFT($A1561,3))=312,LEN($I1561)=4,$B1561="G"),VLOOKUP($I1561,_312_Table3,MATCH('312'!$N$16,_312_Table3_ColumnLookup,0),FALSE),
  IF(AND(VALUE(LEFT($A1561,3))=312,LEN($I1561)=4,$B1561="O"),VLOOKUP($I1561,_312_Table3,MATCH('312'!$V$16,_312_Table3_ColumnLookup,0),FALSE),
  IF(AND(VALUE(LEFT($A1561,3))=312,LEN($I1561)=4,$B1561="Q"),VLOOKUP($I1561,_312_Table3,MATCH('312'!$X$16,_312_Table3_ColumnLookup,0),FALSE),
  IF(AND(VALUE(LEFT($A1561,3))=312,LEN($I1561)=4),VLOOKUP($I1561,_312_Table3,MATCH(LEFT($B1561,1),_312_Table3_ColumnLookup,0),FALSE)
+N("312"),
  IF(VALUE(LEFT($A1561,3))=313,VLOOKUP(VALUE(MID($B1561,2,1)),_313_Table3,MATCH(MID($B1561,1,1),_313_Table3_ColumnLookup,0),FALSE)
+N("313"),
  IF(AND(VALUE(LEFT($A1561,3))=314,LEN($B1561)=3),VLOOKUP(VALUE(MID($B1561,2,2)),_314_Table3,MATCH(MID($B1561,1,1),_314_Table3_ColumnLookup,0),FALSE),
  IF(VALUE(LEFT($A1561,3))=314,VLOOKUP(VALUE(MID($B1561,2,1)),_314_Table3,MATCH(MID($B1561,1,1),_314_Table3_ColumnLookup,0),FALSE)
+N("314"),
""))))))))))))))))))))))))</f>
        <v>#N/A</v>
      </c>
      <c r="H1561" s="321" t="str">
        <f>IFERROR(
IF(ISERROR($D1561)=FALSE,$D1561,IF(ISERROR($E1561)=FALSE,$E1561,IF(ISERROR($F1561)=FALSE,$F1561
+N("012 checkboxes"),
IF(
IF(OR(LEFT($A1561,9)="Syndicate",LEFT($A1561,12)="NewSyndicate"),VLOOKUP($A1561,'012'!$J:$ZW,MATCH("Link to button",'012'!$J$1:$ZW$1,0),0)
+N("309 checkbox"),
IF($C1561="309 LCR Summary0",VLOOKUP("Notes990",'309'!$P:$ZZ,MATCH("Link to button",'309'!$P$1:$ZZ$1,0),0)
+N("313 checkboxes"),
IF($C1561="313 Financial Information0LcmVsScr",IF($C1561="309 LCR Summary0",VLOOKUP("LcmVsScr",'309'!$N:$ZZ,MATCH("Link to button",'309'!$N$1:$ZZ$1,0),0),
IF($C1561="313 Financial Information0LcrDocAttached",IF($C1561="309 LCR Summary0",VLOOKUP("LcrDocAttached",'309'!$N:$ZZ,MATCH("Link to button",'309'!$N$1:$ZZ$1,0),
0)))))))=1,TRUE,FALSE)
))),"")</f>
        <v/>
      </c>
    </row>
    <row r="1562" spans="1:8">
      <c r="A1562" s="237" t="e">
        <f>VLOOKUP($G1562,CSVLookups!$B:$R,MATCH(A$1,CSVLookups!$B$1:$R$1,0),FALSE)</f>
        <v>#N/A</v>
      </c>
      <c r="B1562" s="237" t="e">
        <f>VLOOKUP($G1562,CSVLookups!$B:$R,MATCH(B$1,CSVLookups!$B$1:$R$1,0),FALSE)</f>
        <v>#N/A</v>
      </c>
      <c r="C1562" s="238" t="e">
        <f t="shared" si="24"/>
        <v>#N/A</v>
      </c>
      <c r="D1562" s="238" t="e">
        <f>IF(AND(VALUE(LEFT($A1562,3))=309,LEN($B1562)=3),VLOOKUP(VALUE(MID($B1562,2,2)),_309_Table1,MATCH(MID($B1562,1,1),_309_Table1_ColumnLookup,0),FALSE),
  IF($C1562="309 LCR SummaryA",OneYearSCR,IF($C1562="309 LCR SummaryB",UltimateSCR,IF(VALUE(LEFT($A1562,3))=309,VLOOKUP(VALUE(MID($B1562,2,1)),_309_Table1,MATCH(MID($B1562,1,1),_309_Table1_ColumnLookup,0),FALSE)
+N("309"),
  IF(VALUE(LEFT($A1562,3))=310,VLOOKUP(VALUE(MID($B1562,2,1)),_310_Table1,MATCH(MID($B1562,1,1),_310_Table1_ColumnLookup,0),FALSE)
+N("310"),
  IF(AND(VALUE(LEFT($A1562,3))=311,LEN($I1562)=4),VLOOKUP($I1562,_311_Table1,MATCH($B1562,_311_Table1_ColumnLookup,0),FALSE),
  IF(AND(VALUE(LEFT($A1562,3))=311,OR($B1562="I2",$B1562="J2",$B1562="K2",$B1562="L2")),VLOOKUP('311'!$G$58,_311_Table1,MATCH(MID($B1562,1,1),_311_Table1_ColumnLookup,0),FALSE),
  IF(AND(VALUE(LEFT($A1562,3))=311,RIGHT($B1562,5)="Total"),VLOOKUP('311'!$G$59,_311_Table1,MATCH(MID($B1562,1,1),_311_Table1_ColumnLookup,0),FALSE),
  IF(VALUE(LEFT($A1562,3))=311,VLOOKUP(VALUE(MID($B1562,2,1)),_311_Table1,MATCH(MID($B1562,1,1),_311_Table1_ColumnLookup,0),FALSE)
+N("311"),
  IF(AND(VALUE(LEFT($A1562,3))=312,LEFT($G1562,10)="Unincepted",$B1562="G "),VLOOKUP(" ULO",_312_Table1,MATCH('312'!$N$16,_312_Table1_ColumnLookup,0),FALSE),
  IF(AND(VALUE(LEFT($A1562,3))=312,LEFT($G1562,10)="Unincepted",$B1562="O "),VLOOKUP(" ULO",_312_Table1,MATCH('312'!$V$16,_312_Table1_ColumnLookup,0),FALSE),
  IF(AND(VALUE(LEFT($A1562,3))=312,LEFT($G1562,10)="Unincepted",$B1562="Q "),VLOOKUP(" ULO",_312_Table1,MATCH('312'!$X$16,_312_Table1_ColumnLookup,0),FALSE),
  IF(AND(VALUE(LEFT($A1562,3))=312,LEFT($G1562,10)="Unincepted"),VLOOKUP(" ULO",_312_Table1,MATCH(LEFT($B1562,1),_312_Table1_ColumnLookup,0),FALSE),
  IF(AND(VALUE(LEFT($A1562,3))=312,LEFT($G1562,5)="Total",$B1562="G "),VLOOKUP('312'!$F$80,_312_Table1,MATCH('312'!$N$16,_312_Table1_ColumnLookup,0),FALSE),
  IF(AND(VALUE(LEFT($A1562,3))=312,LEFT($G1562,5)="Total",$B1562="O "),VLOOKUP('312'!$F$80,_312_Table1,MATCH('312'!$V$16,_312_Table1_ColumnLookup,0),FALSE),
  IF(AND(VALUE(LEFT($A1562,3))=312,LEFT($G1562,5)="Total",$B1562="Q "),VLOOKUP('312'!$F$80,_312_Table1,MATCH('312'!$X$16,_312_Table1_ColumnLookup,0),FALSE),
  IF(AND(VALUE(LEFT($A1562,3))=312,LEFT($G1562,5)="Total"),VLOOKUP('312'!$F$80,_312_Table1,MATCH(LEFT($B1562,1),_312_Table1_ColumnLookup,0),FALSE),
  IF(AND(VALUE(LEFT($A1562,3))=312,LEN($I1562)=4,$B1562="G"),VLOOKUP($I1562,_312_Table1,MATCH('312'!$N$16,_312_Table1_ColumnLookup,0),FALSE),
  IF(AND(VALUE(LEFT($A1562,3))=312,LEN($I1562)=4,$B1562="O"),VLOOKUP($I1562,_312_Table1,MATCH('312'!$V$16,_312_Table1_ColumnLookup,0),FALSE),
  IF(AND(VALUE(LEFT($A1562,3))=312,LEN($I1562)=4,$B1562="Q"),VLOOKUP($I1562,_312_Table1,MATCH('312'!$X$16,_312_Table1_ColumnLookup,0),FALSE),
  IF(AND(VALUE(LEFT($A1562,3))=312,LEN($I1562)=4),VLOOKUP($I1562,_312_Table1,MATCH(LEFT($B1562,1),_312_Table1_ColumnLookup,0),FALSE)
+N("312"),
  IF(VALUE(LEFT($A1562,3))=313,VLOOKUP(VALUE(MID($B1562,2,1)),_313_Table1,MATCH(MID($B1562,1,1),_313_Table1_ColumnLookup,0),FALSE)
+N("313"),
  IF(AND(VALUE(LEFT($A1562,3))=314,LEN($B1562)=3),VLOOKUP(VALUE(MID($B1562,2,2)),_314_Table1,MATCH(MID($B1562,1,1),_314_Table1_ColumnLookup,0),FALSE),
  IF(VALUE(LEFT($A1562,3))=314,VLOOKUP(VALUE(MID($B1562,2,1)),_314_Table1,MATCH(MID($B1562,1,1),_314_Table1_ColumnLookup,0),FALSE)
+N("314"),
""))))))))))))))))))))))))</f>
        <v>#N/A</v>
      </c>
      <c r="E1562" s="238" t="e">
        <f>IF(AND(VALUE(LEFT($A1562,3))=309,LEN($B1562)=3),VLOOKUP(VALUE(MID($B1562,2,2)),_309_Table2,MATCH(MID($B1562,1,1),_309_Table2_ColumnLookup,0),FALSE),
  IF($C1562="309 LCR SummaryA",OneYearSCR,IF($C1562="309 LCR SummaryB",UltimateSCR,IF(VALUE(LEFT($A1562,3))=309,VLOOKUP(VALUE(MID($B1562,2,1)),_309_Table2,MATCH(MID($B1562,1,1),_309_Table2_ColumnLookup,0),FALSE)
+N("309"),
  IF(VALUE(LEFT($A1562,3))=310,VLOOKUP(VALUE(MID($B1562,2,1)),_310_Table2,MATCH(MID($B1562,1,1),_310_Table2_ColumnLookup,0),FALSE)
+N("310"),
  IF(AND(VALUE(LEFT($A1562,3))=311,LEN($I1562)=4),VLOOKUP($I1562,_311_Table2,MATCH($B1562,_311_Table2_ColumnLookup,0),FALSE),
  IF(AND(VALUE(LEFT($A1562,3))=311,OR($B1562="I2",$B1562="J2",$B1562="K2",$B1562="L2")),VLOOKUP('311'!$G$58,_311_Table2,MATCH(MID($B1562,1,1),_311_Table2_ColumnLookup,0),FALSE),
  IF(AND(VALUE(LEFT($A1562,3))=311,RIGHT($B1562,5)="Total"),VLOOKUP('311'!$G$59,_311_Table2,MATCH(MID($B1562,1,1),_311_Table2_ColumnLookup,0),FALSE),
  IF(VALUE(LEFT($A1562,3))=311,VLOOKUP(VALUE(MID($B1562,2,1)),_311_Table2,MATCH(MID($B1562,1,1),_311_Table2_ColumnLookup,0),FALSE)
+N("311"),
  IF(AND(VALUE(LEFT($A1562,3))=312,LEFT($G1562,10)="Unincepted",$B1562="G "),VLOOKUP(" ULO",_312_Table2,MATCH('312'!$N$16,_312_Table2_ColumnLookup,0),FALSE),
  IF(AND(VALUE(LEFT($A1562,3))=312,LEFT($G1562,10)="Unincepted",$B1562="O "),VLOOKUP(" ULO",_312_Table2,MATCH('312'!$V$16,_312_Table2_ColumnLookup,0),FALSE),
  IF(AND(VALUE(LEFT($A1562,3))=312,LEFT($G1562,10)="Unincepted",$B1562="Q "),VLOOKUP(" ULO",_312_Table2,MATCH('312'!$X$16,_312_Table2_ColumnLookup,0),FALSE),
  IF(AND(VALUE(LEFT($A1562,3))=312,LEFT($G1562,10)="Unincepted"),VLOOKUP(" ULO",_312_Table2,MATCH(LEFT($B1562,1),_312_Table2_ColumnLookup,0),FALSE),
  IF(AND(VALUE(LEFT($A1562,3))=312,LEFT($G1562,5)="Total",$B1562="G "),VLOOKUP('312'!$F$80,_312_Table2,MATCH('312'!$N$16,_312_Table2_ColumnLookup,0),FALSE),
  IF(AND(VALUE(LEFT($A1562,3))=312,LEFT($G1562,5)="Total",$B1562="O "),VLOOKUP('312'!$F$80,_312_Table2,MATCH('312'!$V$16,_312_Table2_ColumnLookup,0),FALSE),
  IF(AND(VALUE(LEFT($A1562,3))=312,LEFT($G1562,5)="Total",$B1562="Q "),VLOOKUP('312'!$F$80,_312_Table2,MATCH('312'!$X$16,_312_Table2_ColumnLookup,0),FALSE),
  IF(AND(VALUE(LEFT($A1562,3))=312,LEFT($G1562,5)="Total"),VLOOKUP('312'!$F$80,_312_Table2,MATCH(LEFT($B1562,1),_312_Table2_ColumnLookup,0),FALSE),
  IF(AND(VALUE(LEFT($A1562,3))=312,LEN($I1562)=4,$B1562="G"),VLOOKUP($I1562,_312_Table2,MATCH('312'!$N$16,_312_Table2_ColumnLookup,0),FALSE),
  IF(AND(VALUE(LEFT($A1562,3))=312,LEN($I1562)=4,$B1562="O"),VLOOKUP($I1562,_312_Table2,MATCH('312'!$V$16,_312_Table2_ColumnLookup,0),FALSE),
  IF(AND(VALUE(LEFT($A1562,3))=312,LEN($I1562)=4,$B1562="Q"),VLOOKUP($I1562,_312_Table2,MATCH('312'!$X$16,_312_Table2_ColumnLookup,0),FALSE),
  IF(AND(VALUE(LEFT($A1562,3))=312,LEN($I1562)=4),VLOOKUP($I1562,_312_Table2,MATCH(LEFT($B1562,1),_312_Table2_ColumnLookup,0),FALSE)
+N("312"),
  IF(VALUE(LEFT($A1562,3))=313,VLOOKUP(VALUE(MID($B1562,2,1)),_313_Table2,MATCH(MID($B1562,1,1),_313_Table2_ColumnLookup,0),FALSE)
+N("313"),
  IF(AND(VALUE(LEFT($A1562,3))=314,LEN($B1562)=3),VLOOKUP(VALUE(MID($B1562,2,2)),_314_Table2,MATCH(MID($B1562,1,1),_314_Table2_ColumnLookup,0),FALSE),
  IF(VALUE(LEFT($A1562,3))=314,VLOOKUP(VALUE(MID($B1562,2,1)),_314_Table2,MATCH(MID($B1562,1,1),_314_Table2_ColumnLookup,0),FALSE)
+N("314"),
""))))))))))))))))))))))))</f>
        <v>#N/A</v>
      </c>
      <c r="F1562" s="238" t="e">
        <f>IF(AND(VALUE(LEFT($A1562,3))=309,LEN($B1562)=3),VLOOKUP(VALUE(MID($B1562,2,2)),_309_Table3,MATCH(MID($B1562,1,1),_309_Table3_ColumnLookup,0),FALSE),
  IF($C1562="309 LCR SummaryA",OneYearSCR,IF($C1562="309 LCR SummaryB",UltimateSCR,IF(VALUE(LEFT($A1562,3))=309,VLOOKUP(VALUE(MID($B1562,2,1)),_309_Table3,MATCH(MID($B1562,1,1),_309_Table3_ColumnLookup,0),FALSE)
+N("309"),
  IF(VALUE(LEFT($A1562,3))=310,VLOOKUP(VALUE(MID($B1562,2,1)),_310_Table3,MATCH(MID($B1562,1,1),_310_Table3_ColumnLookup,0),FALSE)
+N("310"),
  IF(AND(VALUE(LEFT($A1562,3))=311,LEN($I1562)=4),VLOOKUP($I1562,_311_Table3,MATCH($B1562,_311_Table3_ColumnLookup,0),FALSE),
  IF(AND(VALUE(LEFT($A1562,3))=311,OR($B1562="I2",$B1562="J2",$B1562="K2",$B1562="L2")),VLOOKUP('311'!$G$58,_311_Table3,MATCH(MID($B1562,1,1),_311_Table3_ColumnLookup,0),FALSE),
  IF(AND(VALUE(LEFT($A1562,3))=311,RIGHT($B1562,5)="Total"),VLOOKUP('311'!$G$59,_311_Table3,MATCH(MID($B1562,1,1),_311_Table3_ColumnLookup,0),FALSE),
  IF(VALUE(LEFT($A1562,3))=311,VLOOKUP(VALUE(MID($B1562,2,1)),_311_Table3,MATCH(MID($B1562,1,1),_311_Table3_ColumnLookup,0),FALSE)
+N("311"),
  IF(AND(VALUE(LEFT($A1562,3))=312,LEFT($G1562,10)="Unincepted",$B1562="G "),VLOOKUP(" ULO",_312_Table3,MATCH('312'!$N$16,_312_Table3_ColumnLookup,0),FALSE),
  IF(AND(VALUE(LEFT($A1562,3))=312,LEFT($G1562,10)="Unincepted",$B1562="O "),VLOOKUP(" ULO",_312_Table3,MATCH('312'!$V$16,_312_Table3_ColumnLookup,0),FALSE),
  IF(AND(VALUE(LEFT($A1562,3))=312,LEFT($G1562,10)="Unincepted",$B1562="Q "),VLOOKUP(" ULO",_312_Table3,MATCH('312'!$X$16,_312_Table3_ColumnLookup,0),FALSE),
  IF(AND(VALUE(LEFT($A1562,3))=312,LEFT($G1562,10)="Unincepted"),VLOOKUP(" ULO",_312_Table3,MATCH(LEFT($B1562,1),_312_Table3_ColumnLookup,0),FALSE),
  IF(AND(VALUE(LEFT($A1562,3))=312,LEFT($G1562,5)="Total",$B1562="G "),VLOOKUP('312'!$F$80,_312_Table3,MATCH('312'!$N$16,_312_Table3_ColumnLookup,0),FALSE),
  IF(AND(VALUE(LEFT($A1562,3))=312,LEFT($G1562,5)="Total",$B1562="O "),VLOOKUP('312'!$F$80,_312_Table3,MATCH('312'!$V$16,_312_Table3_ColumnLookup,0),FALSE),
  IF(AND(VALUE(LEFT($A1562,3))=312,LEFT($G1562,5)="Total",$B1562="Q "),VLOOKUP('312'!$F$80,_312_Table3,MATCH('312'!$X$16,_312_Table3_ColumnLookup,0),FALSE),
  IF(AND(VALUE(LEFT($A1562,3))=312,LEFT($G1562,5)="Total"),VLOOKUP('312'!$F$80,_312_Table3,MATCH(LEFT($B1562,1),_312_Table3_ColumnLookup,0),FALSE),
  IF(AND(VALUE(LEFT($A1562,3))=312,LEN($I1562)=4,$B1562="G"),VLOOKUP($I1562,_312_Table3,MATCH('312'!$N$16,_312_Table3_ColumnLookup,0),FALSE),
  IF(AND(VALUE(LEFT($A1562,3))=312,LEN($I1562)=4,$B1562="O"),VLOOKUP($I1562,_312_Table3,MATCH('312'!$V$16,_312_Table3_ColumnLookup,0),FALSE),
  IF(AND(VALUE(LEFT($A1562,3))=312,LEN($I1562)=4,$B1562="Q"),VLOOKUP($I1562,_312_Table3,MATCH('312'!$X$16,_312_Table3_ColumnLookup,0),FALSE),
  IF(AND(VALUE(LEFT($A1562,3))=312,LEN($I1562)=4),VLOOKUP($I1562,_312_Table3,MATCH(LEFT($B1562,1),_312_Table3_ColumnLookup,0),FALSE)
+N("312"),
  IF(VALUE(LEFT($A1562,3))=313,VLOOKUP(VALUE(MID($B1562,2,1)),_313_Table3,MATCH(MID($B1562,1,1),_313_Table3_ColumnLookup,0),FALSE)
+N("313"),
  IF(AND(VALUE(LEFT($A1562,3))=314,LEN($B1562)=3),VLOOKUP(VALUE(MID($B1562,2,2)),_314_Table3,MATCH(MID($B1562,1,1),_314_Table3_ColumnLookup,0),FALSE),
  IF(VALUE(LEFT($A1562,3))=314,VLOOKUP(VALUE(MID($B1562,2,1)),_314_Table3,MATCH(MID($B1562,1,1),_314_Table3_ColumnLookup,0),FALSE)
+N("314"),
""))))))))))))))))))))))))</f>
        <v>#N/A</v>
      </c>
      <c r="H1562" s="321" t="str">
        <f>IFERROR(
IF(ISERROR($D1562)=FALSE,$D1562,IF(ISERROR($E1562)=FALSE,$E1562,IF(ISERROR($F1562)=FALSE,$F1562
+N("012 checkboxes"),
IF(
IF(OR(LEFT($A1562,9)="Syndicate",LEFT($A1562,12)="NewSyndicate"),VLOOKUP($A1562,'012'!$J:$ZW,MATCH("Link to button",'012'!$J$1:$ZW$1,0),0)
+N("309 checkbox"),
IF($C1562="309 LCR Summary0",VLOOKUP("Notes990",'309'!$P:$ZZ,MATCH("Link to button",'309'!$P$1:$ZZ$1,0),0)
+N("313 checkboxes"),
IF($C1562="313 Financial Information0LcmVsScr",IF($C1562="309 LCR Summary0",VLOOKUP("LcmVsScr",'309'!$N:$ZZ,MATCH("Link to button",'309'!$N$1:$ZZ$1,0),0),
IF($C1562="313 Financial Information0LcrDocAttached",IF($C1562="309 LCR Summary0",VLOOKUP("LcrDocAttached",'309'!$N:$ZZ,MATCH("Link to button",'309'!$N$1:$ZZ$1,0),
0)))))))=1,TRUE,FALSE)
))),"")</f>
        <v/>
      </c>
    </row>
    <row r="1563" spans="1:8">
      <c r="A1563" s="237" t="e">
        <f>VLOOKUP($G1563,CSVLookups!$B:$R,MATCH(A$1,CSVLookups!$B$1:$R$1,0),FALSE)</f>
        <v>#N/A</v>
      </c>
      <c r="B1563" s="237" t="e">
        <f>VLOOKUP($G1563,CSVLookups!$B:$R,MATCH(B$1,CSVLookups!$B$1:$R$1,0),FALSE)</f>
        <v>#N/A</v>
      </c>
      <c r="C1563" s="238" t="e">
        <f t="shared" si="24"/>
        <v>#N/A</v>
      </c>
      <c r="D1563" s="238" t="e">
        <f>IF(AND(VALUE(LEFT($A1563,3))=309,LEN($B1563)=3),VLOOKUP(VALUE(MID($B1563,2,2)),_309_Table1,MATCH(MID($B1563,1,1),_309_Table1_ColumnLookup,0),FALSE),
  IF($C1563="309 LCR SummaryA",OneYearSCR,IF($C1563="309 LCR SummaryB",UltimateSCR,IF(VALUE(LEFT($A1563,3))=309,VLOOKUP(VALUE(MID($B1563,2,1)),_309_Table1,MATCH(MID($B1563,1,1),_309_Table1_ColumnLookup,0),FALSE)
+N("309"),
  IF(VALUE(LEFT($A1563,3))=310,VLOOKUP(VALUE(MID($B1563,2,1)),_310_Table1,MATCH(MID($B1563,1,1),_310_Table1_ColumnLookup,0),FALSE)
+N("310"),
  IF(AND(VALUE(LEFT($A1563,3))=311,LEN($I1563)=4),VLOOKUP($I1563,_311_Table1,MATCH($B1563,_311_Table1_ColumnLookup,0),FALSE),
  IF(AND(VALUE(LEFT($A1563,3))=311,OR($B1563="I2",$B1563="J2",$B1563="K2",$B1563="L2")),VLOOKUP('311'!$G$58,_311_Table1,MATCH(MID($B1563,1,1),_311_Table1_ColumnLookup,0),FALSE),
  IF(AND(VALUE(LEFT($A1563,3))=311,RIGHT($B1563,5)="Total"),VLOOKUP('311'!$G$59,_311_Table1,MATCH(MID($B1563,1,1),_311_Table1_ColumnLookup,0),FALSE),
  IF(VALUE(LEFT($A1563,3))=311,VLOOKUP(VALUE(MID($B1563,2,1)),_311_Table1,MATCH(MID($B1563,1,1),_311_Table1_ColumnLookup,0),FALSE)
+N("311"),
  IF(AND(VALUE(LEFT($A1563,3))=312,LEFT($G1563,10)="Unincepted",$B1563="G "),VLOOKUP(" ULO",_312_Table1,MATCH('312'!$N$16,_312_Table1_ColumnLookup,0),FALSE),
  IF(AND(VALUE(LEFT($A1563,3))=312,LEFT($G1563,10)="Unincepted",$B1563="O "),VLOOKUP(" ULO",_312_Table1,MATCH('312'!$V$16,_312_Table1_ColumnLookup,0),FALSE),
  IF(AND(VALUE(LEFT($A1563,3))=312,LEFT($G1563,10)="Unincepted",$B1563="Q "),VLOOKUP(" ULO",_312_Table1,MATCH('312'!$X$16,_312_Table1_ColumnLookup,0),FALSE),
  IF(AND(VALUE(LEFT($A1563,3))=312,LEFT($G1563,10)="Unincepted"),VLOOKUP(" ULO",_312_Table1,MATCH(LEFT($B1563,1),_312_Table1_ColumnLookup,0),FALSE),
  IF(AND(VALUE(LEFT($A1563,3))=312,LEFT($G1563,5)="Total",$B1563="G "),VLOOKUP('312'!$F$80,_312_Table1,MATCH('312'!$N$16,_312_Table1_ColumnLookup,0),FALSE),
  IF(AND(VALUE(LEFT($A1563,3))=312,LEFT($G1563,5)="Total",$B1563="O "),VLOOKUP('312'!$F$80,_312_Table1,MATCH('312'!$V$16,_312_Table1_ColumnLookup,0),FALSE),
  IF(AND(VALUE(LEFT($A1563,3))=312,LEFT($G1563,5)="Total",$B1563="Q "),VLOOKUP('312'!$F$80,_312_Table1,MATCH('312'!$X$16,_312_Table1_ColumnLookup,0),FALSE),
  IF(AND(VALUE(LEFT($A1563,3))=312,LEFT($G1563,5)="Total"),VLOOKUP('312'!$F$80,_312_Table1,MATCH(LEFT($B1563,1),_312_Table1_ColumnLookup,0),FALSE),
  IF(AND(VALUE(LEFT($A1563,3))=312,LEN($I1563)=4,$B1563="G"),VLOOKUP($I1563,_312_Table1,MATCH('312'!$N$16,_312_Table1_ColumnLookup,0),FALSE),
  IF(AND(VALUE(LEFT($A1563,3))=312,LEN($I1563)=4,$B1563="O"),VLOOKUP($I1563,_312_Table1,MATCH('312'!$V$16,_312_Table1_ColumnLookup,0),FALSE),
  IF(AND(VALUE(LEFT($A1563,3))=312,LEN($I1563)=4,$B1563="Q"),VLOOKUP($I1563,_312_Table1,MATCH('312'!$X$16,_312_Table1_ColumnLookup,0),FALSE),
  IF(AND(VALUE(LEFT($A1563,3))=312,LEN($I1563)=4),VLOOKUP($I1563,_312_Table1,MATCH(LEFT($B1563,1),_312_Table1_ColumnLookup,0),FALSE)
+N("312"),
  IF(VALUE(LEFT($A1563,3))=313,VLOOKUP(VALUE(MID($B1563,2,1)),_313_Table1,MATCH(MID($B1563,1,1),_313_Table1_ColumnLookup,0),FALSE)
+N("313"),
  IF(AND(VALUE(LEFT($A1563,3))=314,LEN($B1563)=3),VLOOKUP(VALUE(MID($B1563,2,2)),_314_Table1,MATCH(MID($B1563,1,1),_314_Table1_ColumnLookup,0),FALSE),
  IF(VALUE(LEFT($A1563,3))=314,VLOOKUP(VALUE(MID($B1563,2,1)),_314_Table1,MATCH(MID($B1563,1,1),_314_Table1_ColumnLookup,0),FALSE)
+N("314"),
""))))))))))))))))))))))))</f>
        <v>#N/A</v>
      </c>
      <c r="E1563" s="238" t="e">
        <f>IF(AND(VALUE(LEFT($A1563,3))=309,LEN($B1563)=3),VLOOKUP(VALUE(MID($B1563,2,2)),_309_Table2,MATCH(MID($B1563,1,1),_309_Table2_ColumnLookup,0),FALSE),
  IF($C1563="309 LCR SummaryA",OneYearSCR,IF($C1563="309 LCR SummaryB",UltimateSCR,IF(VALUE(LEFT($A1563,3))=309,VLOOKUP(VALUE(MID($B1563,2,1)),_309_Table2,MATCH(MID($B1563,1,1),_309_Table2_ColumnLookup,0),FALSE)
+N("309"),
  IF(VALUE(LEFT($A1563,3))=310,VLOOKUP(VALUE(MID($B1563,2,1)),_310_Table2,MATCH(MID($B1563,1,1),_310_Table2_ColumnLookup,0),FALSE)
+N("310"),
  IF(AND(VALUE(LEFT($A1563,3))=311,LEN($I1563)=4),VLOOKUP($I1563,_311_Table2,MATCH($B1563,_311_Table2_ColumnLookup,0),FALSE),
  IF(AND(VALUE(LEFT($A1563,3))=311,OR($B1563="I2",$B1563="J2",$B1563="K2",$B1563="L2")),VLOOKUP('311'!$G$58,_311_Table2,MATCH(MID($B1563,1,1),_311_Table2_ColumnLookup,0),FALSE),
  IF(AND(VALUE(LEFT($A1563,3))=311,RIGHT($B1563,5)="Total"),VLOOKUP('311'!$G$59,_311_Table2,MATCH(MID($B1563,1,1),_311_Table2_ColumnLookup,0),FALSE),
  IF(VALUE(LEFT($A1563,3))=311,VLOOKUP(VALUE(MID($B1563,2,1)),_311_Table2,MATCH(MID($B1563,1,1),_311_Table2_ColumnLookup,0),FALSE)
+N("311"),
  IF(AND(VALUE(LEFT($A1563,3))=312,LEFT($G1563,10)="Unincepted",$B1563="G "),VLOOKUP(" ULO",_312_Table2,MATCH('312'!$N$16,_312_Table2_ColumnLookup,0),FALSE),
  IF(AND(VALUE(LEFT($A1563,3))=312,LEFT($G1563,10)="Unincepted",$B1563="O "),VLOOKUP(" ULO",_312_Table2,MATCH('312'!$V$16,_312_Table2_ColumnLookup,0),FALSE),
  IF(AND(VALUE(LEFT($A1563,3))=312,LEFT($G1563,10)="Unincepted",$B1563="Q "),VLOOKUP(" ULO",_312_Table2,MATCH('312'!$X$16,_312_Table2_ColumnLookup,0),FALSE),
  IF(AND(VALUE(LEFT($A1563,3))=312,LEFT($G1563,10)="Unincepted"),VLOOKUP(" ULO",_312_Table2,MATCH(LEFT($B1563,1),_312_Table2_ColumnLookup,0),FALSE),
  IF(AND(VALUE(LEFT($A1563,3))=312,LEFT($G1563,5)="Total",$B1563="G "),VLOOKUP('312'!$F$80,_312_Table2,MATCH('312'!$N$16,_312_Table2_ColumnLookup,0),FALSE),
  IF(AND(VALUE(LEFT($A1563,3))=312,LEFT($G1563,5)="Total",$B1563="O "),VLOOKUP('312'!$F$80,_312_Table2,MATCH('312'!$V$16,_312_Table2_ColumnLookup,0),FALSE),
  IF(AND(VALUE(LEFT($A1563,3))=312,LEFT($G1563,5)="Total",$B1563="Q "),VLOOKUP('312'!$F$80,_312_Table2,MATCH('312'!$X$16,_312_Table2_ColumnLookup,0),FALSE),
  IF(AND(VALUE(LEFT($A1563,3))=312,LEFT($G1563,5)="Total"),VLOOKUP('312'!$F$80,_312_Table2,MATCH(LEFT($B1563,1),_312_Table2_ColumnLookup,0),FALSE),
  IF(AND(VALUE(LEFT($A1563,3))=312,LEN($I1563)=4,$B1563="G"),VLOOKUP($I1563,_312_Table2,MATCH('312'!$N$16,_312_Table2_ColumnLookup,0),FALSE),
  IF(AND(VALUE(LEFT($A1563,3))=312,LEN($I1563)=4,$B1563="O"),VLOOKUP($I1563,_312_Table2,MATCH('312'!$V$16,_312_Table2_ColumnLookup,0),FALSE),
  IF(AND(VALUE(LEFT($A1563,3))=312,LEN($I1563)=4,$B1563="Q"),VLOOKUP($I1563,_312_Table2,MATCH('312'!$X$16,_312_Table2_ColumnLookup,0),FALSE),
  IF(AND(VALUE(LEFT($A1563,3))=312,LEN($I1563)=4),VLOOKUP($I1563,_312_Table2,MATCH(LEFT($B1563,1),_312_Table2_ColumnLookup,0),FALSE)
+N("312"),
  IF(VALUE(LEFT($A1563,3))=313,VLOOKUP(VALUE(MID($B1563,2,1)),_313_Table2,MATCH(MID($B1563,1,1),_313_Table2_ColumnLookup,0),FALSE)
+N("313"),
  IF(AND(VALUE(LEFT($A1563,3))=314,LEN($B1563)=3),VLOOKUP(VALUE(MID($B1563,2,2)),_314_Table2,MATCH(MID($B1563,1,1),_314_Table2_ColumnLookup,0),FALSE),
  IF(VALUE(LEFT($A1563,3))=314,VLOOKUP(VALUE(MID($B1563,2,1)),_314_Table2,MATCH(MID($B1563,1,1),_314_Table2_ColumnLookup,0),FALSE)
+N("314"),
""))))))))))))))))))))))))</f>
        <v>#N/A</v>
      </c>
      <c r="F1563" s="238" t="e">
        <f>IF(AND(VALUE(LEFT($A1563,3))=309,LEN($B1563)=3),VLOOKUP(VALUE(MID($B1563,2,2)),_309_Table3,MATCH(MID($B1563,1,1),_309_Table3_ColumnLookup,0),FALSE),
  IF($C1563="309 LCR SummaryA",OneYearSCR,IF($C1563="309 LCR SummaryB",UltimateSCR,IF(VALUE(LEFT($A1563,3))=309,VLOOKUP(VALUE(MID($B1563,2,1)),_309_Table3,MATCH(MID($B1563,1,1),_309_Table3_ColumnLookup,0),FALSE)
+N("309"),
  IF(VALUE(LEFT($A1563,3))=310,VLOOKUP(VALUE(MID($B1563,2,1)),_310_Table3,MATCH(MID($B1563,1,1),_310_Table3_ColumnLookup,0),FALSE)
+N("310"),
  IF(AND(VALUE(LEFT($A1563,3))=311,LEN($I1563)=4),VLOOKUP($I1563,_311_Table3,MATCH($B1563,_311_Table3_ColumnLookup,0),FALSE),
  IF(AND(VALUE(LEFT($A1563,3))=311,OR($B1563="I2",$B1563="J2",$B1563="K2",$B1563="L2")),VLOOKUP('311'!$G$58,_311_Table3,MATCH(MID($B1563,1,1),_311_Table3_ColumnLookup,0),FALSE),
  IF(AND(VALUE(LEFT($A1563,3))=311,RIGHT($B1563,5)="Total"),VLOOKUP('311'!$G$59,_311_Table3,MATCH(MID($B1563,1,1),_311_Table3_ColumnLookup,0),FALSE),
  IF(VALUE(LEFT($A1563,3))=311,VLOOKUP(VALUE(MID($B1563,2,1)),_311_Table3,MATCH(MID($B1563,1,1),_311_Table3_ColumnLookup,0),FALSE)
+N("311"),
  IF(AND(VALUE(LEFT($A1563,3))=312,LEFT($G1563,10)="Unincepted",$B1563="G "),VLOOKUP(" ULO",_312_Table3,MATCH('312'!$N$16,_312_Table3_ColumnLookup,0),FALSE),
  IF(AND(VALUE(LEFT($A1563,3))=312,LEFT($G1563,10)="Unincepted",$B1563="O "),VLOOKUP(" ULO",_312_Table3,MATCH('312'!$V$16,_312_Table3_ColumnLookup,0),FALSE),
  IF(AND(VALUE(LEFT($A1563,3))=312,LEFT($G1563,10)="Unincepted",$B1563="Q "),VLOOKUP(" ULO",_312_Table3,MATCH('312'!$X$16,_312_Table3_ColumnLookup,0),FALSE),
  IF(AND(VALUE(LEFT($A1563,3))=312,LEFT($G1563,10)="Unincepted"),VLOOKUP(" ULO",_312_Table3,MATCH(LEFT($B1563,1),_312_Table3_ColumnLookup,0),FALSE),
  IF(AND(VALUE(LEFT($A1563,3))=312,LEFT($G1563,5)="Total",$B1563="G "),VLOOKUP('312'!$F$80,_312_Table3,MATCH('312'!$N$16,_312_Table3_ColumnLookup,0),FALSE),
  IF(AND(VALUE(LEFT($A1563,3))=312,LEFT($G1563,5)="Total",$B1563="O "),VLOOKUP('312'!$F$80,_312_Table3,MATCH('312'!$V$16,_312_Table3_ColumnLookup,0),FALSE),
  IF(AND(VALUE(LEFT($A1563,3))=312,LEFT($G1563,5)="Total",$B1563="Q "),VLOOKUP('312'!$F$80,_312_Table3,MATCH('312'!$X$16,_312_Table3_ColumnLookup,0),FALSE),
  IF(AND(VALUE(LEFT($A1563,3))=312,LEFT($G1563,5)="Total"),VLOOKUP('312'!$F$80,_312_Table3,MATCH(LEFT($B1563,1),_312_Table3_ColumnLookup,0),FALSE),
  IF(AND(VALUE(LEFT($A1563,3))=312,LEN($I1563)=4,$B1563="G"),VLOOKUP($I1563,_312_Table3,MATCH('312'!$N$16,_312_Table3_ColumnLookup,0),FALSE),
  IF(AND(VALUE(LEFT($A1563,3))=312,LEN($I1563)=4,$B1563="O"),VLOOKUP($I1563,_312_Table3,MATCH('312'!$V$16,_312_Table3_ColumnLookup,0),FALSE),
  IF(AND(VALUE(LEFT($A1563,3))=312,LEN($I1563)=4,$B1563="Q"),VLOOKUP($I1563,_312_Table3,MATCH('312'!$X$16,_312_Table3_ColumnLookup,0),FALSE),
  IF(AND(VALUE(LEFT($A1563,3))=312,LEN($I1563)=4),VLOOKUP($I1563,_312_Table3,MATCH(LEFT($B1563,1),_312_Table3_ColumnLookup,0),FALSE)
+N("312"),
  IF(VALUE(LEFT($A1563,3))=313,VLOOKUP(VALUE(MID($B1563,2,1)),_313_Table3,MATCH(MID($B1563,1,1),_313_Table3_ColumnLookup,0),FALSE)
+N("313"),
  IF(AND(VALUE(LEFT($A1563,3))=314,LEN($B1563)=3),VLOOKUP(VALUE(MID($B1563,2,2)),_314_Table3,MATCH(MID($B1563,1,1),_314_Table3_ColumnLookup,0),FALSE),
  IF(VALUE(LEFT($A1563,3))=314,VLOOKUP(VALUE(MID($B1563,2,1)),_314_Table3,MATCH(MID($B1563,1,1),_314_Table3_ColumnLookup,0),FALSE)
+N("314"),
""))))))))))))))))))))))))</f>
        <v>#N/A</v>
      </c>
      <c r="H1563" s="321" t="str">
        <f>IFERROR(
IF(ISERROR($D1563)=FALSE,$D1563,IF(ISERROR($E1563)=FALSE,$E1563,IF(ISERROR($F1563)=FALSE,$F1563
+N("012 checkboxes"),
IF(
IF(OR(LEFT($A1563,9)="Syndicate",LEFT($A1563,12)="NewSyndicate"),VLOOKUP($A1563,'012'!$J:$ZW,MATCH("Link to button",'012'!$J$1:$ZW$1,0),0)
+N("309 checkbox"),
IF($C1563="309 LCR Summary0",VLOOKUP("Notes990",'309'!$P:$ZZ,MATCH("Link to button",'309'!$P$1:$ZZ$1,0),0)
+N("313 checkboxes"),
IF($C1563="313 Financial Information0LcmVsScr",IF($C1563="309 LCR Summary0",VLOOKUP("LcmVsScr",'309'!$N:$ZZ,MATCH("Link to button",'309'!$N$1:$ZZ$1,0),0),
IF($C1563="313 Financial Information0LcrDocAttached",IF($C1563="309 LCR Summary0",VLOOKUP("LcrDocAttached",'309'!$N:$ZZ,MATCH("Link to button",'309'!$N$1:$ZZ$1,0),
0)))))))=1,TRUE,FALSE)
))),"")</f>
        <v/>
      </c>
    </row>
    <row r="1564" spans="1:8">
      <c r="A1564" s="237" t="e">
        <f>VLOOKUP($G1564,CSVLookups!$B:$R,MATCH(A$1,CSVLookups!$B$1:$R$1,0),FALSE)</f>
        <v>#N/A</v>
      </c>
      <c r="B1564" s="237" t="e">
        <f>VLOOKUP($G1564,CSVLookups!$B:$R,MATCH(B$1,CSVLookups!$B$1:$R$1,0),FALSE)</f>
        <v>#N/A</v>
      </c>
      <c r="C1564" s="238" t="e">
        <f t="shared" si="24"/>
        <v>#N/A</v>
      </c>
      <c r="D1564" s="238" t="e">
        <f>IF(AND(VALUE(LEFT($A1564,3))=309,LEN($B1564)=3),VLOOKUP(VALUE(MID($B1564,2,2)),_309_Table1,MATCH(MID($B1564,1,1),_309_Table1_ColumnLookup,0),FALSE),
  IF($C1564="309 LCR SummaryA",OneYearSCR,IF($C1564="309 LCR SummaryB",UltimateSCR,IF(VALUE(LEFT($A1564,3))=309,VLOOKUP(VALUE(MID($B1564,2,1)),_309_Table1,MATCH(MID($B1564,1,1),_309_Table1_ColumnLookup,0),FALSE)
+N("309"),
  IF(VALUE(LEFT($A1564,3))=310,VLOOKUP(VALUE(MID($B1564,2,1)),_310_Table1,MATCH(MID($B1564,1,1),_310_Table1_ColumnLookup,0),FALSE)
+N("310"),
  IF(AND(VALUE(LEFT($A1564,3))=311,LEN($I1564)=4),VLOOKUP($I1564,_311_Table1,MATCH($B1564,_311_Table1_ColumnLookup,0),FALSE),
  IF(AND(VALUE(LEFT($A1564,3))=311,OR($B1564="I2",$B1564="J2",$B1564="K2",$B1564="L2")),VLOOKUP('311'!$G$58,_311_Table1,MATCH(MID($B1564,1,1),_311_Table1_ColumnLookup,0),FALSE),
  IF(AND(VALUE(LEFT($A1564,3))=311,RIGHT($B1564,5)="Total"),VLOOKUP('311'!$G$59,_311_Table1,MATCH(MID($B1564,1,1),_311_Table1_ColumnLookup,0),FALSE),
  IF(VALUE(LEFT($A1564,3))=311,VLOOKUP(VALUE(MID($B1564,2,1)),_311_Table1,MATCH(MID($B1564,1,1),_311_Table1_ColumnLookup,0),FALSE)
+N("311"),
  IF(AND(VALUE(LEFT($A1564,3))=312,LEFT($G1564,10)="Unincepted",$B1564="G "),VLOOKUP(" ULO",_312_Table1,MATCH('312'!$N$16,_312_Table1_ColumnLookup,0),FALSE),
  IF(AND(VALUE(LEFT($A1564,3))=312,LEFT($G1564,10)="Unincepted",$B1564="O "),VLOOKUP(" ULO",_312_Table1,MATCH('312'!$V$16,_312_Table1_ColumnLookup,0),FALSE),
  IF(AND(VALUE(LEFT($A1564,3))=312,LEFT($G1564,10)="Unincepted",$B1564="Q "),VLOOKUP(" ULO",_312_Table1,MATCH('312'!$X$16,_312_Table1_ColumnLookup,0),FALSE),
  IF(AND(VALUE(LEFT($A1564,3))=312,LEFT($G1564,10)="Unincepted"),VLOOKUP(" ULO",_312_Table1,MATCH(LEFT($B1564,1),_312_Table1_ColumnLookup,0),FALSE),
  IF(AND(VALUE(LEFT($A1564,3))=312,LEFT($G1564,5)="Total",$B1564="G "),VLOOKUP('312'!$F$80,_312_Table1,MATCH('312'!$N$16,_312_Table1_ColumnLookup,0),FALSE),
  IF(AND(VALUE(LEFT($A1564,3))=312,LEFT($G1564,5)="Total",$B1564="O "),VLOOKUP('312'!$F$80,_312_Table1,MATCH('312'!$V$16,_312_Table1_ColumnLookup,0),FALSE),
  IF(AND(VALUE(LEFT($A1564,3))=312,LEFT($G1564,5)="Total",$B1564="Q "),VLOOKUP('312'!$F$80,_312_Table1,MATCH('312'!$X$16,_312_Table1_ColumnLookup,0),FALSE),
  IF(AND(VALUE(LEFT($A1564,3))=312,LEFT($G1564,5)="Total"),VLOOKUP('312'!$F$80,_312_Table1,MATCH(LEFT($B1564,1),_312_Table1_ColumnLookup,0),FALSE),
  IF(AND(VALUE(LEFT($A1564,3))=312,LEN($I1564)=4,$B1564="G"),VLOOKUP($I1564,_312_Table1,MATCH('312'!$N$16,_312_Table1_ColumnLookup,0),FALSE),
  IF(AND(VALUE(LEFT($A1564,3))=312,LEN($I1564)=4,$B1564="O"),VLOOKUP($I1564,_312_Table1,MATCH('312'!$V$16,_312_Table1_ColumnLookup,0),FALSE),
  IF(AND(VALUE(LEFT($A1564,3))=312,LEN($I1564)=4,$B1564="Q"),VLOOKUP($I1564,_312_Table1,MATCH('312'!$X$16,_312_Table1_ColumnLookup,0),FALSE),
  IF(AND(VALUE(LEFT($A1564,3))=312,LEN($I1564)=4),VLOOKUP($I1564,_312_Table1,MATCH(LEFT($B1564,1),_312_Table1_ColumnLookup,0),FALSE)
+N("312"),
  IF(VALUE(LEFT($A1564,3))=313,VLOOKUP(VALUE(MID($B1564,2,1)),_313_Table1,MATCH(MID($B1564,1,1),_313_Table1_ColumnLookup,0),FALSE)
+N("313"),
  IF(AND(VALUE(LEFT($A1564,3))=314,LEN($B1564)=3),VLOOKUP(VALUE(MID($B1564,2,2)),_314_Table1,MATCH(MID($B1564,1,1),_314_Table1_ColumnLookup,0),FALSE),
  IF(VALUE(LEFT($A1564,3))=314,VLOOKUP(VALUE(MID($B1564,2,1)),_314_Table1,MATCH(MID($B1564,1,1),_314_Table1_ColumnLookup,0),FALSE)
+N("314"),
""))))))))))))))))))))))))</f>
        <v>#N/A</v>
      </c>
      <c r="E1564" s="238" t="e">
        <f>IF(AND(VALUE(LEFT($A1564,3))=309,LEN($B1564)=3),VLOOKUP(VALUE(MID($B1564,2,2)),_309_Table2,MATCH(MID($B1564,1,1),_309_Table2_ColumnLookup,0),FALSE),
  IF($C1564="309 LCR SummaryA",OneYearSCR,IF($C1564="309 LCR SummaryB",UltimateSCR,IF(VALUE(LEFT($A1564,3))=309,VLOOKUP(VALUE(MID($B1564,2,1)),_309_Table2,MATCH(MID($B1564,1,1),_309_Table2_ColumnLookup,0),FALSE)
+N("309"),
  IF(VALUE(LEFT($A1564,3))=310,VLOOKUP(VALUE(MID($B1564,2,1)),_310_Table2,MATCH(MID($B1564,1,1),_310_Table2_ColumnLookup,0),FALSE)
+N("310"),
  IF(AND(VALUE(LEFT($A1564,3))=311,LEN($I1564)=4),VLOOKUP($I1564,_311_Table2,MATCH($B1564,_311_Table2_ColumnLookup,0),FALSE),
  IF(AND(VALUE(LEFT($A1564,3))=311,OR($B1564="I2",$B1564="J2",$B1564="K2",$B1564="L2")),VLOOKUP('311'!$G$58,_311_Table2,MATCH(MID($B1564,1,1),_311_Table2_ColumnLookup,0),FALSE),
  IF(AND(VALUE(LEFT($A1564,3))=311,RIGHT($B1564,5)="Total"),VLOOKUP('311'!$G$59,_311_Table2,MATCH(MID($B1564,1,1),_311_Table2_ColumnLookup,0),FALSE),
  IF(VALUE(LEFT($A1564,3))=311,VLOOKUP(VALUE(MID($B1564,2,1)),_311_Table2,MATCH(MID($B1564,1,1),_311_Table2_ColumnLookup,0),FALSE)
+N("311"),
  IF(AND(VALUE(LEFT($A1564,3))=312,LEFT($G1564,10)="Unincepted",$B1564="G "),VLOOKUP(" ULO",_312_Table2,MATCH('312'!$N$16,_312_Table2_ColumnLookup,0),FALSE),
  IF(AND(VALUE(LEFT($A1564,3))=312,LEFT($G1564,10)="Unincepted",$B1564="O "),VLOOKUP(" ULO",_312_Table2,MATCH('312'!$V$16,_312_Table2_ColumnLookup,0),FALSE),
  IF(AND(VALUE(LEFT($A1564,3))=312,LEFT($G1564,10)="Unincepted",$B1564="Q "),VLOOKUP(" ULO",_312_Table2,MATCH('312'!$X$16,_312_Table2_ColumnLookup,0),FALSE),
  IF(AND(VALUE(LEFT($A1564,3))=312,LEFT($G1564,10)="Unincepted"),VLOOKUP(" ULO",_312_Table2,MATCH(LEFT($B1564,1),_312_Table2_ColumnLookup,0),FALSE),
  IF(AND(VALUE(LEFT($A1564,3))=312,LEFT($G1564,5)="Total",$B1564="G "),VLOOKUP('312'!$F$80,_312_Table2,MATCH('312'!$N$16,_312_Table2_ColumnLookup,0),FALSE),
  IF(AND(VALUE(LEFT($A1564,3))=312,LEFT($G1564,5)="Total",$B1564="O "),VLOOKUP('312'!$F$80,_312_Table2,MATCH('312'!$V$16,_312_Table2_ColumnLookup,0),FALSE),
  IF(AND(VALUE(LEFT($A1564,3))=312,LEFT($G1564,5)="Total",$B1564="Q "),VLOOKUP('312'!$F$80,_312_Table2,MATCH('312'!$X$16,_312_Table2_ColumnLookup,0),FALSE),
  IF(AND(VALUE(LEFT($A1564,3))=312,LEFT($G1564,5)="Total"),VLOOKUP('312'!$F$80,_312_Table2,MATCH(LEFT($B1564,1),_312_Table2_ColumnLookup,0),FALSE),
  IF(AND(VALUE(LEFT($A1564,3))=312,LEN($I1564)=4,$B1564="G"),VLOOKUP($I1564,_312_Table2,MATCH('312'!$N$16,_312_Table2_ColumnLookup,0),FALSE),
  IF(AND(VALUE(LEFT($A1564,3))=312,LEN($I1564)=4,$B1564="O"),VLOOKUP($I1564,_312_Table2,MATCH('312'!$V$16,_312_Table2_ColumnLookup,0),FALSE),
  IF(AND(VALUE(LEFT($A1564,3))=312,LEN($I1564)=4,$B1564="Q"),VLOOKUP($I1564,_312_Table2,MATCH('312'!$X$16,_312_Table2_ColumnLookup,0),FALSE),
  IF(AND(VALUE(LEFT($A1564,3))=312,LEN($I1564)=4),VLOOKUP($I1564,_312_Table2,MATCH(LEFT($B1564,1),_312_Table2_ColumnLookup,0),FALSE)
+N("312"),
  IF(VALUE(LEFT($A1564,3))=313,VLOOKUP(VALUE(MID($B1564,2,1)),_313_Table2,MATCH(MID($B1564,1,1),_313_Table2_ColumnLookup,0),FALSE)
+N("313"),
  IF(AND(VALUE(LEFT($A1564,3))=314,LEN($B1564)=3),VLOOKUP(VALUE(MID($B1564,2,2)),_314_Table2,MATCH(MID($B1564,1,1),_314_Table2_ColumnLookup,0),FALSE),
  IF(VALUE(LEFT($A1564,3))=314,VLOOKUP(VALUE(MID($B1564,2,1)),_314_Table2,MATCH(MID($B1564,1,1),_314_Table2_ColumnLookup,0),FALSE)
+N("314"),
""))))))))))))))))))))))))</f>
        <v>#N/A</v>
      </c>
      <c r="F1564" s="238" t="e">
        <f>IF(AND(VALUE(LEFT($A1564,3))=309,LEN($B1564)=3),VLOOKUP(VALUE(MID($B1564,2,2)),_309_Table3,MATCH(MID($B1564,1,1),_309_Table3_ColumnLookup,0),FALSE),
  IF($C1564="309 LCR SummaryA",OneYearSCR,IF($C1564="309 LCR SummaryB",UltimateSCR,IF(VALUE(LEFT($A1564,3))=309,VLOOKUP(VALUE(MID($B1564,2,1)),_309_Table3,MATCH(MID($B1564,1,1),_309_Table3_ColumnLookup,0),FALSE)
+N("309"),
  IF(VALUE(LEFT($A1564,3))=310,VLOOKUP(VALUE(MID($B1564,2,1)),_310_Table3,MATCH(MID($B1564,1,1),_310_Table3_ColumnLookup,0),FALSE)
+N("310"),
  IF(AND(VALUE(LEFT($A1564,3))=311,LEN($I1564)=4),VLOOKUP($I1564,_311_Table3,MATCH($B1564,_311_Table3_ColumnLookup,0),FALSE),
  IF(AND(VALUE(LEFT($A1564,3))=311,OR($B1564="I2",$B1564="J2",$B1564="K2",$B1564="L2")),VLOOKUP('311'!$G$58,_311_Table3,MATCH(MID($B1564,1,1),_311_Table3_ColumnLookup,0),FALSE),
  IF(AND(VALUE(LEFT($A1564,3))=311,RIGHT($B1564,5)="Total"),VLOOKUP('311'!$G$59,_311_Table3,MATCH(MID($B1564,1,1),_311_Table3_ColumnLookup,0),FALSE),
  IF(VALUE(LEFT($A1564,3))=311,VLOOKUP(VALUE(MID($B1564,2,1)),_311_Table3,MATCH(MID($B1564,1,1),_311_Table3_ColumnLookup,0),FALSE)
+N("311"),
  IF(AND(VALUE(LEFT($A1564,3))=312,LEFT($G1564,10)="Unincepted",$B1564="G "),VLOOKUP(" ULO",_312_Table3,MATCH('312'!$N$16,_312_Table3_ColumnLookup,0),FALSE),
  IF(AND(VALUE(LEFT($A1564,3))=312,LEFT($G1564,10)="Unincepted",$B1564="O "),VLOOKUP(" ULO",_312_Table3,MATCH('312'!$V$16,_312_Table3_ColumnLookup,0),FALSE),
  IF(AND(VALUE(LEFT($A1564,3))=312,LEFT($G1564,10)="Unincepted",$B1564="Q "),VLOOKUP(" ULO",_312_Table3,MATCH('312'!$X$16,_312_Table3_ColumnLookup,0),FALSE),
  IF(AND(VALUE(LEFT($A1564,3))=312,LEFT($G1564,10)="Unincepted"),VLOOKUP(" ULO",_312_Table3,MATCH(LEFT($B1564,1),_312_Table3_ColumnLookup,0),FALSE),
  IF(AND(VALUE(LEFT($A1564,3))=312,LEFT($G1564,5)="Total",$B1564="G "),VLOOKUP('312'!$F$80,_312_Table3,MATCH('312'!$N$16,_312_Table3_ColumnLookup,0),FALSE),
  IF(AND(VALUE(LEFT($A1564,3))=312,LEFT($G1564,5)="Total",$B1564="O "),VLOOKUP('312'!$F$80,_312_Table3,MATCH('312'!$V$16,_312_Table3_ColumnLookup,0),FALSE),
  IF(AND(VALUE(LEFT($A1564,3))=312,LEFT($G1564,5)="Total",$B1564="Q "),VLOOKUP('312'!$F$80,_312_Table3,MATCH('312'!$X$16,_312_Table3_ColumnLookup,0),FALSE),
  IF(AND(VALUE(LEFT($A1564,3))=312,LEFT($G1564,5)="Total"),VLOOKUP('312'!$F$80,_312_Table3,MATCH(LEFT($B1564,1),_312_Table3_ColumnLookup,0),FALSE),
  IF(AND(VALUE(LEFT($A1564,3))=312,LEN($I1564)=4,$B1564="G"),VLOOKUP($I1564,_312_Table3,MATCH('312'!$N$16,_312_Table3_ColumnLookup,0),FALSE),
  IF(AND(VALUE(LEFT($A1564,3))=312,LEN($I1564)=4,$B1564="O"),VLOOKUP($I1564,_312_Table3,MATCH('312'!$V$16,_312_Table3_ColumnLookup,0),FALSE),
  IF(AND(VALUE(LEFT($A1564,3))=312,LEN($I1564)=4,$B1564="Q"),VLOOKUP($I1564,_312_Table3,MATCH('312'!$X$16,_312_Table3_ColumnLookup,0),FALSE),
  IF(AND(VALUE(LEFT($A1564,3))=312,LEN($I1564)=4),VLOOKUP($I1564,_312_Table3,MATCH(LEFT($B1564,1),_312_Table3_ColumnLookup,0),FALSE)
+N("312"),
  IF(VALUE(LEFT($A1564,3))=313,VLOOKUP(VALUE(MID($B1564,2,1)),_313_Table3,MATCH(MID($B1564,1,1),_313_Table3_ColumnLookup,0),FALSE)
+N("313"),
  IF(AND(VALUE(LEFT($A1564,3))=314,LEN($B1564)=3),VLOOKUP(VALUE(MID($B1564,2,2)),_314_Table3,MATCH(MID($B1564,1,1),_314_Table3_ColumnLookup,0),FALSE),
  IF(VALUE(LEFT($A1564,3))=314,VLOOKUP(VALUE(MID($B1564,2,1)),_314_Table3,MATCH(MID($B1564,1,1),_314_Table3_ColumnLookup,0),FALSE)
+N("314"),
""))))))))))))))))))))))))</f>
        <v>#N/A</v>
      </c>
      <c r="H1564" s="321" t="str">
        <f>IFERROR(
IF(ISERROR($D1564)=FALSE,$D1564,IF(ISERROR($E1564)=FALSE,$E1564,IF(ISERROR($F1564)=FALSE,$F1564
+N("012 checkboxes"),
IF(
IF(OR(LEFT($A1564,9)="Syndicate",LEFT($A1564,12)="NewSyndicate"),VLOOKUP($A1564,'012'!$J:$ZW,MATCH("Link to button",'012'!$J$1:$ZW$1,0),0)
+N("309 checkbox"),
IF($C1564="309 LCR Summary0",VLOOKUP("Notes990",'309'!$P:$ZZ,MATCH("Link to button",'309'!$P$1:$ZZ$1,0),0)
+N("313 checkboxes"),
IF($C1564="313 Financial Information0LcmVsScr",IF($C1564="309 LCR Summary0",VLOOKUP("LcmVsScr",'309'!$N:$ZZ,MATCH("Link to button",'309'!$N$1:$ZZ$1,0),0),
IF($C1564="313 Financial Information0LcrDocAttached",IF($C1564="309 LCR Summary0",VLOOKUP("LcrDocAttached",'309'!$N:$ZZ,MATCH("Link to button",'309'!$N$1:$ZZ$1,0),
0)))))))=1,TRUE,FALSE)
))),"")</f>
        <v/>
      </c>
    </row>
    <row r="1565" spans="1:8">
      <c r="A1565" s="237" t="e">
        <f>VLOOKUP($G1565,CSVLookups!$B:$R,MATCH(A$1,CSVLookups!$B$1:$R$1,0),FALSE)</f>
        <v>#N/A</v>
      </c>
      <c r="B1565" s="237" t="e">
        <f>VLOOKUP($G1565,CSVLookups!$B:$R,MATCH(B$1,CSVLookups!$B$1:$R$1,0),FALSE)</f>
        <v>#N/A</v>
      </c>
      <c r="C1565" s="238" t="e">
        <f t="shared" si="24"/>
        <v>#N/A</v>
      </c>
      <c r="D1565" s="238" t="e">
        <f>IF(AND(VALUE(LEFT($A1565,3))=309,LEN($B1565)=3),VLOOKUP(VALUE(MID($B1565,2,2)),_309_Table1,MATCH(MID($B1565,1,1),_309_Table1_ColumnLookup,0),FALSE),
  IF($C1565="309 LCR SummaryA",OneYearSCR,IF($C1565="309 LCR SummaryB",UltimateSCR,IF(VALUE(LEFT($A1565,3))=309,VLOOKUP(VALUE(MID($B1565,2,1)),_309_Table1,MATCH(MID($B1565,1,1),_309_Table1_ColumnLookup,0),FALSE)
+N("309"),
  IF(VALUE(LEFT($A1565,3))=310,VLOOKUP(VALUE(MID($B1565,2,1)),_310_Table1,MATCH(MID($B1565,1,1),_310_Table1_ColumnLookup,0),FALSE)
+N("310"),
  IF(AND(VALUE(LEFT($A1565,3))=311,LEN($I1565)=4),VLOOKUP($I1565,_311_Table1,MATCH($B1565,_311_Table1_ColumnLookup,0),FALSE),
  IF(AND(VALUE(LEFT($A1565,3))=311,OR($B1565="I2",$B1565="J2",$B1565="K2",$B1565="L2")),VLOOKUP('311'!$G$58,_311_Table1,MATCH(MID($B1565,1,1),_311_Table1_ColumnLookup,0),FALSE),
  IF(AND(VALUE(LEFT($A1565,3))=311,RIGHT($B1565,5)="Total"),VLOOKUP('311'!$G$59,_311_Table1,MATCH(MID($B1565,1,1),_311_Table1_ColumnLookup,0),FALSE),
  IF(VALUE(LEFT($A1565,3))=311,VLOOKUP(VALUE(MID($B1565,2,1)),_311_Table1,MATCH(MID($B1565,1,1),_311_Table1_ColumnLookup,0),FALSE)
+N("311"),
  IF(AND(VALUE(LEFT($A1565,3))=312,LEFT($G1565,10)="Unincepted",$B1565="G "),VLOOKUP(" ULO",_312_Table1,MATCH('312'!$N$16,_312_Table1_ColumnLookup,0),FALSE),
  IF(AND(VALUE(LEFT($A1565,3))=312,LEFT($G1565,10)="Unincepted",$B1565="O "),VLOOKUP(" ULO",_312_Table1,MATCH('312'!$V$16,_312_Table1_ColumnLookup,0),FALSE),
  IF(AND(VALUE(LEFT($A1565,3))=312,LEFT($G1565,10)="Unincepted",$B1565="Q "),VLOOKUP(" ULO",_312_Table1,MATCH('312'!$X$16,_312_Table1_ColumnLookup,0),FALSE),
  IF(AND(VALUE(LEFT($A1565,3))=312,LEFT($G1565,10)="Unincepted"),VLOOKUP(" ULO",_312_Table1,MATCH(LEFT($B1565,1),_312_Table1_ColumnLookup,0),FALSE),
  IF(AND(VALUE(LEFT($A1565,3))=312,LEFT($G1565,5)="Total",$B1565="G "),VLOOKUP('312'!$F$80,_312_Table1,MATCH('312'!$N$16,_312_Table1_ColumnLookup,0),FALSE),
  IF(AND(VALUE(LEFT($A1565,3))=312,LEFT($G1565,5)="Total",$B1565="O "),VLOOKUP('312'!$F$80,_312_Table1,MATCH('312'!$V$16,_312_Table1_ColumnLookup,0),FALSE),
  IF(AND(VALUE(LEFT($A1565,3))=312,LEFT($G1565,5)="Total",$B1565="Q "),VLOOKUP('312'!$F$80,_312_Table1,MATCH('312'!$X$16,_312_Table1_ColumnLookup,0),FALSE),
  IF(AND(VALUE(LEFT($A1565,3))=312,LEFT($G1565,5)="Total"),VLOOKUP('312'!$F$80,_312_Table1,MATCH(LEFT($B1565,1),_312_Table1_ColumnLookup,0),FALSE),
  IF(AND(VALUE(LEFT($A1565,3))=312,LEN($I1565)=4,$B1565="G"),VLOOKUP($I1565,_312_Table1,MATCH('312'!$N$16,_312_Table1_ColumnLookup,0),FALSE),
  IF(AND(VALUE(LEFT($A1565,3))=312,LEN($I1565)=4,$B1565="O"),VLOOKUP($I1565,_312_Table1,MATCH('312'!$V$16,_312_Table1_ColumnLookup,0),FALSE),
  IF(AND(VALUE(LEFT($A1565,3))=312,LEN($I1565)=4,$B1565="Q"),VLOOKUP($I1565,_312_Table1,MATCH('312'!$X$16,_312_Table1_ColumnLookup,0),FALSE),
  IF(AND(VALUE(LEFT($A1565,3))=312,LEN($I1565)=4),VLOOKUP($I1565,_312_Table1,MATCH(LEFT($B1565,1),_312_Table1_ColumnLookup,0),FALSE)
+N("312"),
  IF(VALUE(LEFT($A1565,3))=313,VLOOKUP(VALUE(MID($B1565,2,1)),_313_Table1,MATCH(MID($B1565,1,1),_313_Table1_ColumnLookup,0),FALSE)
+N("313"),
  IF(AND(VALUE(LEFT($A1565,3))=314,LEN($B1565)=3),VLOOKUP(VALUE(MID($B1565,2,2)),_314_Table1,MATCH(MID($B1565,1,1),_314_Table1_ColumnLookup,0),FALSE),
  IF(VALUE(LEFT($A1565,3))=314,VLOOKUP(VALUE(MID($B1565,2,1)),_314_Table1,MATCH(MID($B1565,1,1),_314_Table1_ColumnLookup,0),FALSE)
+N("314"),
""))))))))))))))))))))))))</f>
        <v>#N/A</v>
      </c>
      <c r="E1565" s="238" t="e">
        <f>IF(AND(VALUE(LEFT($A1565,3))=309,LEN($B1565)=3),VLOOKUP(VALUE(MID($B1565,2,2)),_309_Table2,MATCH(MID($B1565,1,1),_309_Table2_ColumnLookup,0),FALSE),
  IF($C1565="309 LCR SummaryA",OneYearSCR,IF($C1565="309 LCR SummaryB",UltimateSCR,IF(VALUE(LEFT($A1565,3))=309,VLOOKUP(VALUE(MID($B1565,2,1)),_309_Table2,MATCH(MID($B1565,1,1),_309_Table2_ColumnLookup,0),FALSE)
+N("309"),
  IF(VALUE(LEFT($A1565,3))=310,VLOOKUP(VALUE(MID($B1565,2,1)),_310_Table2,MATCH(MID($B1565,1,1),_310_Table2_ColumnLookup,0),FALSE)
+N("310"),
  IF(AND(VALUE(LEFT($A1565,3))=311,LEN($I1565)=4),VLOOKUP($I1565,_311_Table2,MATCH($B1565,_311_Table2_ColumnLookup,0),FALSE),
  IF(AND(VALUE(LEFT($A1565,3))=311,OR($B1565="I2",$B1565="J2",$B1565="K2",$B1565="L2")),VLOOKUP('311'!$G$58,_311_Table2,MATCH(MID($B1565,1,1),_311_Table2_ColumnLookup,0),FALSE),
  IF(AND(VALUE(LEFT($A1565,3))=311,RIGHT($B1565,5)="Total"),VLOOKUP('311'!$G$59,_311_Table2,MATCH(MID($B1565,1,1),_311_Table2_ColumnLookup,0),FALSE),
  IF(VALUE(LEFT($A1565,3))=311,VLOOKUP(VALUE(MID($B1565,2,1)),_311_Table2,MATCH(MID($B1565,1,1),_311_Table2_ColumnLookup,0),FALSE)
+N("311"),
  IF(AND(VALUE(LEFT($A1565,3))=312,LEFT($G1565,10)="Unincepted",$B1565="G "),VLOOKUP(" ULO",_312_Table2,MATCH('312'!$N$16,_312_Table2_ColumnLookup,0),FALSE),
  IF(AND(VALUE(LEFT($A1565,3))=312,LEFT($G1565,10)="Unincepted",$B1565="O "),VLOOKUP(" ULO",_312_Table2,MATCH('312'!$V$16,_312_Table2_ColumnLookup,0),FALSE),
  IF(AND(VALUE(LEFT($A1565,3))=312,LEFT($G1565,10)="Unincepted",$B1565="Q "),VLOOKUP(" ULO",_312_Table2,MATCH('312'!$X$16,_312_Table2_ColumnLookup,0),FALSE),
  IF(AND(VALUE(LEFT($A1565,3))=312,LEFT($G1565,10)="Unincepted"),VLOOKUP(" ULO",_312_Table2,MATCH(LEFT($B1565,1),_312_Table2_ColumnLookup,0),FALSE),
  IF(AND(VALUE(LEFT($A1565,3))=312,LEFT($G1565,5)="Total",$B1565="G "),VLOOKUP('312'!$F$80,_312_Table2,MATCH('312'!$N$16,_312_Table2_ColumnLookup,0),FALSE),
  IF(AND(VALUE(LEFT($A1565,3))=312,LEFT($G1565,5)="Total",$B1565="O "),VLOOKUP('312'!$F$80,_312_Table2,MATCH('312'!$V$16,_312_Table2_ColumnLookup,0),FALSE),
  IF(AND(VALUE(LEFT($A1565,3))=312,LEFT($G1565,5)="Total",$B1565="Q "),VLOOKUP('312'!$F$80,_312_Table2,MATCH('312'!$X$16,_312_Table2_ColumnLookup,0),FALSE),
  IF(AND(VALUE(LEFT($A1565,3))=312,LEFT($G1565,5)="Total"),VLOOKUP('312'!$F$80,_312_Table2,MATCH(LEFT($B1565,1),_312_Table2_ColumnLookup,0),FALSE),
  IF(AND(VALUE(LEFT($A1565,3))=312,LEN($I1565)=4,$B1565="G"),VLOOKUP($I1565,_312_Table2,MATCH('312'!$N$16,_312_Table2_ColumnLookup,0),FALSE),
  IF(AND(VALUE(LEFT($A1565,3))=312,LEN($I1565)=4,$B1565="O"),VLOOKUP($I1565,_312_Table2,MATCH('312'!$V$16,_312_Table2_ColumnLookup,0),FALSE),
  IF(AND(VALUE(LEFT($A1565,3))=312,LEN($I1565)=4,$B1565="Q"),VLOOKUP($I1565,_312_Table2,MATCH('312'!$X$16,_312_Table2_ColumnLookup,0),FALSE),
  IF(AND(VALUE(LEFT($A1565,3))=312,LEN($I1565)=4),VLOOKUP($I1565,_312_Table2,MATCH(LEFT($B1565,1),_312_Table2_ColumnLookup,0),FALSE)
+N("312"),
  IF(VALUE(LEFT($A1565,3))=313,VLOOKUP(VALUE(MID($B1565,2,1)),_313_Table2,MATCH(MID($B1565,1,1),_313_Table2_ColumnLookup,0),FALSE)
+N("313"),
  IF(AND(VALUE(LEFT($A1565,3))=314,LEN($B1565)=3),VLOOKUP(VALUE(MID($B1565,2,2)),_314_Table2,MATCH(MID($B1565,1,1),_314_Table2_ColumnLookup,0),FALSE),
  IF(VALUE(LEFT($A1565,3))=314,VLOOKUP(VALUE(MID($B1565,2,1)),_314_Table2,MATCH(MID($B1565,1,1),_314_Table2_ColumnLookup,0),FALSE)
+N("314"),
""))))))))))))))))))))))))</f>
        <v>#N/A</v>
      </c>
      <c r="F1565" s="238" t="e">
        <f>IF(AND(VALUE(LEFT($A1565,3))=309,LEN($B1565)=3),VLOOKUP(VALUE(MID($B1565,2,2)),_309_Table3,MATCH(MID($B1565,1,1),_309_Table3_ColumnLookup,0),FALSE),
  IF($C1565="309 LCR SummaryA",OneYearSCR,IF($C1565="309 LCR SummaryB",UltimateSCR,IF(VALUE(LEFT($A1565,3))=309,VLOOKUP(VALUE(MID($B1565,2,1)),_309_Table3,MATCH(MID($B1565,1,1),_309_Table3_ColumnLookup,0),FALSE)
+N("309"),
  IF(VALUE(LEFT($A1565,3))=310,VLOOKUP(VALUE(MID($B1565,2,1)),_310_Table3,MATCH(MID($B1565,1,1),_310_Table3_ColumnLookup,0),FALSE)
+N("310"),
  IF(AND(VALUE(LEFT($A1565,3))=311,LEN($I1565)=4),VLOOKUP($I1565,_311_Table3,MATCH($B1565,_311_Table3_ColumnLookup,0),FALSE),
  IF(AND(VALUE(LEFT($A1565,3))=311,OR($B1565="I2",$B1565="J2",$B1565="K2",$B1565="L2")),VLOOKUP('311'!$G$58,_311_Table3,MATCH(MID($B1565,1,1),_311_Table3_ColumnLookup,0),FALSE),
  IF(AND(VALUE(LEFT($A1565,3))=311,RIGHT($B1565,5)="Total"),VLOOKUP('311'!$G$59,_311_Table3,MATCH(MID($B1565,1,1),_311_Table3_ColumnLookup,0),FALSE),
  IF(VALUE(LEFT($A1565,3))=311,VLOOKUP(VALUE(MID($B1565,2,1)),_311_Table3,MATCH(MID($B1565,1,1),_311_Table3_ColumnLookup,0),FALSE)
+N("311"),
  IF(AND(VALUE(LEFT($A1565,3))=312,LEFT($G1565,10)="Unincepted",$B1565="G "),VLOOKUP(" ULO",_312_Table3,MATCH('312'!$N$16,_312_Table3_ColumnLookup,0),FALSE),
  IF(AND(VALUE(LEFT($A1565,3))=312,LEFT($G1565,10)="Unincepted",$B1565="O "),VLOOKUP(" ULO",_312_Table3,MATCH('312'!$V$16,_312_Table3_ColumnLookup,0),FALSE),
  IF(AND(VALUE(LEFT($A1565,3))=312,LEFT($G1565,10)="Unincepted",$B1565="Q "),VLOOKUP(" ULO",_312_Table3,MATCH('312'!$X$16,_312_Table3_ColumnLookup,0),FALSE),
  IF(AND(VALUE(LEFT($A1565,3))=312,LEFT($G1565,10)="Unincepted"),VLOOKUP(" ULO",_312_Table3,MATCH(LEFT($B1565,1),_312_Table3_ColumnLookup,0),FALSE),
  IF(AND(VALUE(LEFT($A1565,3))=312,LEFT($G1565,5)="Total",$B1565="G "),VLOOKUP('312'!$F$80,_312_Table3,MATCH('312'!$N$16,_312_Table3_ColumnLookup,0),FALSE),
  IF(AND(VALUE(LEFT($A1565,3))=312,LEFT($G1565,5)="Total",$B1565="O "),VLOOKUP('312'!$F$80,_312_Table3,MATCH('312'!$V$16,_312_Table3_ColumnLookup,0),FALSE),
  IF(AND(VALUE(LEFT($A1565,3))=312,LEFT($G1565,5)="Total",$B1565="Q "),VLOOKUP('312'!$F$80,_312_Table3,MATCH('312'!$X$16,_312_Table3_ColumnLookup,0),FALSE),
  IF(AND(VALUE(LEFT($A1565,3))=312,LEFT($G1565,5)="Total"),VLOOKUP('312'!$F$80,_312_Table3,MATCH(LEFT($B1565,1),_312_Table3_ColumnLookup,0),FALSE),
  IF(AND(VALUE(LEFT($A1565,3))=312,LEN($I1565)=4,$B1565="G"),VLOOKUP($I1565,_312_Table3,MATCH('312'!$N$16,_312_Table3_ColumnLookup,0),FALSE),
  IF(AND(VALUE(LEFT($A1565,3))=312,LEN($I1565)=4,$B1565="O"),VLOOKUP($I1565,_312_Table3,MATCH('312'!$V$16,_312_Table3_ColumnLookup,0),FALSE),
  IF(AND(VALUE(LEFT($A1565,3))=312,LEN($I1565)=4,$B1565="Q"),VLOOKUP($I1565,_312_Table3,MATCH('312'!$X$16,_312_Table3_ColumnLookup,0),FALSE),
  IF(AND(VALUE(LEFT($A1565,3))=312,LEN($I1565)=4),VLOOKUP($I1565,_312_Table3,MATCH(LEFT($B1565,1),_312_Table3_ColumnLookup,0),FALSE)
+N("312"),
  IF(VALUE(LEFT($A1565,3))=313,VLOOKUP(VALUE(MID($B1565,2,1)),_313_Table3,MATCH(MID($B1565,1,1),_313_Table3_ColumnLookup,0),FALSE)
+N("313"),
  IF(AND(VALUE(LEFT($A1565,3))=314,LEN($B1565)=3),VLOOKUP(VALUE(MID($B1565,2,2)),_314_Table3,MATCH(MID($B1565,1,1),_314_Table3_ColumnLookup,0),FALSE),
  IF(VALUE(LEFT($A1565,3))=314,VLOOKUP(VALUE(MID($B1565,2,1)),_314_Table3,MATCH(MID($B1565,1,1),_314_Table3_ColumnLookup,0),FALSE)
+N("314"),
""))))))))))))))))))))))))</f>
        <v>#N/A</v>
      </c>
      <c r="H1565" s="321" t="str">
        <f>IFERROR(
IF(ISERROR($D1565)=FALSE,$D1565,IF(ISERROR($E1565)=FALSE,$E1565,IF(ISERROR($F1565)=FALSE,$F1565
+N("012 checkboxes"),
IF(
IF(OR(LEFT($A1565,9)="Syndicate",LEFT($A1565,12)="NewSyndicate"),VLOOKUP($A1565,'012'!$J:$ZW,MATCH("Link to button",'012'!$J$1:$ZW$1,0),0)
+N("309 checkbox"),
IF($C1565="309 LCR Summary0",VLOOKUP("Notes990",'309'!$P:$ZZ,MATCH("Link to button",'309'!$P$1:$ZZ$1,0),0)
+N("313 checkboxes"),
IF($C1565="313 Financial Information0LcmVsScr",IF($C1565="309 LCR Summary0",VLOOKUP("LcmVsScr",'309'!$N:$ZZ,MATCH("Link to button",'309'!$N$1:$ZZ$1,0),0),
IF($C1565="313 Financial Information0LcrDocAttached",IF($C1565="309 LCR Summary0",VLOOKUP("LcrDocAttached",'309'!$N:$ZZ,MATCH("Link to button",'309'!$N$1:$ZZ$1,0),
0)))))))=1,TRUE,FALSE)
))),"")</f>
        <v/>
      </c>
    </row>
    <row r="1566" spans="1:8">
      <c r="A1566" s="237" t="e">
        <f>VLOOKUP($G1566,CSVLookups!$B:$R,MATCH(A$1,CSVLookups!$B$1:$R$1,0),FALSE)</f>
        <v>#N/A</v>
      </c>
      <c r="B1566" s="237" t="e">
        <f>VLOOKUP($G1566,CSVLookups!$B:$R,MATCH(B$1,CSVLookups!$B$1:$R$1,0),FALSE)</f>
        <v>#N/A</v>
      </c>
      <c r="C1566" s="238" t="e">
        <f t="shared" si="24"/>
        <v>#N/A</v>
      </c>
      <c r="D1566" s="238" t="e">
        <f>IF(AND(VALUE(LEFT($A1566,3))=309,LEN($B1566)=3),VLOOKUP(VALUE(MID($B1566,2,2)),_309_Table1,MATCH(MID($B1566,1,1),_309_Table1_ColumnLookup,0),FALSE),
  IF($C1566="309 LCR SummaryA",OneYearSCR,IF($C1566="309 LCR SummaryB",UltimateSCR,IF(VALUE(LEFT($A1566,3))=309,VLOOKUP(VALUE(MID($B1566,2,1)),_309_Table1,MATCH(MID($B1566,1,1),_309_Table1_ColumnLookup,0),FALSE)
+N("309"),
  IF(VALUE(LEFT($A1566,3))=310,VLOOKUP(VALUE(MID($B1566,2,1)),_310_Table1,MATCH(MID($B1566,1,1),_310_Table1_ColumnLookup,0),FALSE)
+N("310"),
  IF(AND(VALUE(LEFT($A1566,3))=311,LEN($I1566)=4),VLOOKUP($I1566,_311_Table1,MATCH($B1566,_311_Table1_ColumnLookup,0),FALSE),
  IF(AND(VALUE(LEFT($A1566,3))=311,OR($B1566="I2",$B1566="J2",$B1566="K2",$B1566="L2")),VLOOKUP('311'!$G$58,_311_Table1,MATCH(MID($B1566,1,1),_311_Table1_ColumnLookup,0),FALSE),
  IF(AND(VALUE(LEFT($A1566,3))=311,RIGHT($B1566,5)="Total"),VLOOKUP('311'!$G$59,_311_Table1,MATCH(MID($B1566,1,1),_311_Table1_ColumnLookup,0),FALSE),
  IF(VALUE(LEFT($A1566,3))=311,VLOOKUP(VALUE(MID($B1566,2,1)),_311_Table1,MATCH(MID($B1566,1,1),_311_Table1_ColumnLookup,0),FALSE)
+N("311"),
  IF(AND(VALUE(LEFT($A1566,3))=312,LEFT($G1566,10)="Unincepted",$B1566="G "),VLOOKUP(" ULO",_312_Table1,MATCH('312'!$N$16,_312_Table1_ColumnLookup,0),FALSE),
  IF(AND(VALUE(LEFT($A1566,3))=312,LEFT($G1566,10)="Unincepted",$B1566="O "),VLOOKUP(" ULO",_312_Table1,MATCH('312'!$V$16,_312_Table1_ColumnLookup,0),FALSE),
  IF(AND(VALUE(LEFT($A1566,3))=312,LEFT($G1566,10)="Unincepted",$B1566="Q "),VLOOKUP(" ULO",_312_Table1,MATCH('312'!$X$16,_312_Table1_ColumnLookup,0),FALSE),
  IF(AND(VALUE(LEFT($A1566,3))=312,LEFT($G1566,10)="Unincepted"),VLOOKUP(" ULO",_312_Table1,MATCH(LEFT($B1566,1),_312_Table1_ColumnLookup,0),FALSE),
  IF(AND(VALUE(LEFT($A1566,3))=312,LEFT($G1566,5)="Total",$B1566="G "),VLOOKUP('312'!$F$80,_312_Table1,MATCH('312'!$N$16,_312_Table1_ColumnLookup,0),FALSE),
  IF(AND(VALUE(LEFT($A1566,3))=312,LEFT($G1566,5)="Total",$B1566="O "),VLOOKUP('312'!$F$80,_312_Table1,MATCH('312'!$V$16,_312_Table1_ColumnLookup,0),FALSE),
  IF(AND(VALUE(LEFT($A1566,3))=312,LEFT($G1566,5)="Total",$B1566="Q "),VLOOKUP('312'!$F$80,_312_Table1,MATCH('312'!$X$16,_312_Table1_ColumnLookup,0),FALSE),
  IF(AND(VALUE(LEFT($A1566,3))=312,LEFT($G1566,5)="Total"),VLOOKUP('312'!$F$80,_312_Table1,MATCH(LEFT($B1566,1),_312_Table1_ColumnLookup,0),FALSE),
  IF(AND(VALUE(LEFT($A1566,3))=312,LEN($I1566)=4,$B1566="G"),VLOOKUP($I1566,_312_Table1,MATCH('312'!$N$16,_312_Table1_ColumnLookup,0),FALSE),
  IF(AND(VALUE(LEFT($A1566,3))=312,LEN($I1566)=4,$B1566="O"),VLOOKUP($I1566,_312_Table1,MATCH('312'!$V$16,_312_Table1_ColumnLookup,0),FALSE),
  IF(AND(VALUE(LEFT($A1566,3))=312,LEN($I1566)=4,$B1566="Q"),VLOOKUP($I1566,_312_Table1,MATCH('312'!$X$16,_312_Table1_ColumnLookup,0),FALSE),
  IF(AND(VALUE(LEFT($A1566,3))=312,LEN($I1566)=4),VLOOKUP($I1566,_312_Table1,MATCH(LEFT($B1566,1),_312_Table1_ColumnLookup,0),FALSE)
+N("312"),
  IF(VALUE(LEFT($A1566,3))=313,VLOOKUP(VALUE(MID($B1566,2,1)),_313_Table1,MATCH(MID($B1566,1,1),_313_Table1_ColumnLookup,0),FALSE)
+N("313"),
  IF(AND(VALUE(LEFT($A1566,3))=314,LEN($B1566)=3),VLOOKUP(VALUE(MID($B1566,2,2)),_314_Table1,MATCH(MID($B1566,1,1),_314_Table1_ColumnLookup,0),FALSE),
  IF(VALUE(LEFT($A1566,3))=314,VLOOKUP(VALUE(MID($B1566,2,1)),_314_Table1,MATCH(MID($B1566,1,1),_314_Table1_ColumnLookup,0),FALSE)
+N("314"),
""))))))))))))))))))))))))</f>
        <v>#N/A</v>
      </c>
      <c r="E1566" s="238" t="e">
        <f>IF(AND(VALUE(LEFT($A1566,3))=309,LEN($B1566)=3),VLOOKUP(VALUE(MID($B1566,2,2)),_309_Table2,MATCH(MID($B1566,1,1),_309_Table2_ColumnLookup,0),FALSE),
  IF($C1566="309 LCR SummaryA",OneYearSCR,IF($C1566="309 LCR SummaryB",UltimateSCR,IF(VALUE(LEFT($A1566,3))=309,VLOOKUP(VALUE(MID($B1566,2,1)),_309_Table2,MATCH(MID($B1566,1,1),_309_Table2_ColumnLookup,0),FALSE)
+N("309"),
  IF(VALUE(LEFT($A1566,3))=310,VLOOKUP(VALUE(MID($B1566,2,1)),_310_Table2,MATCH(MID($B1566,1,1),_310_Table2_ColumnLookup,0),FALSE)
+N("310"),
  IF(AND(VALUE(LEFT($A1566,3))=311,LEN($I1566)=4),VLOOKUP($I1566,_311_Table2,MATCH($B1566,_311_Table2_ColumnLookup,0),FALSE),
  IF(AND(VALUE(LEFT($A1566,3))=311,OR($B1566="I2",$B1566="J2",$B1566="K2",$B1566="L2")),VLOOKUP('311'!$G$58,_311_Table2,MATCH(MID($B1566,1,1),_311_Table2_ColumnLookup,0),FALSE),
  IF(AND(VALUE(LEFT($A1566,3))=311,RIGHT($B1566,5)="Total"),VLOOKUP('311'!$G$59,_311_Table2,MATCH(MID($B1566,1,1),_311_Table2_ColumnLookup,0),FALSE),
  IF(VALUE(LEFT($A1566,3))=311,VLOOKUP(VALUE(MID($B1566,2,1)),_311_Table2,MATCH(MID($B1566,1,1),_311_Table2_ColumnLookup,0),FALSE)
+N("311"),
  IF(AND(VALUE(LEFT($A1566,3))=312,LEFT($G1566,10)="Unincepted",$B1566="G "),VLOOKUP(" ULO",_312_Table2,MATCH('312'!$N$16,_312_Table2_ColumnLookup,0),FALSE),
  IF(AND(VALUE(LEFT($A1566,3))=312,LEFT($G1566,10)="Unincepted",$B1566="O "),VLOOKUP(" ULO",_312_Table2,MATCH('312'!$V$16,_312_Table2_ColumnLookup,0),FALSE),
  IF(AND(VALUE(LEFT($A1566,3))=312,LEFT($G1566,10)="Unincepted",$B1566="Q "),VLOOKUP(" ULO",_312_Table2,MATCH('312'!$X$16,_312_Table2_ColumnLookup,0),FALSE),
  IF(AND(VALUE(LEFT($A1566,3))=312,LEFT($G1566,10)="Unincepted"),VLOOKUP(" ULO",_312_Table2,MATCH(LEFT($B1566,1),_312_Table2_ColumnLookup,0),FALSE),
  IF(AND(VALUE(LEFT($A1566,3))=312,LEFT($G1566,5)="Total",$B1566="G "),VLOOKUP('312'!$F$80,_312_Table2,MATCH('312'!$N$16,_312_Table2_ColumnLookup,0),FALSE),
  IF(AND(VALUE(LEFT($A1566,3))=312,LEFT($G1566,5)="Total",$B1566="O "),VLOOKUP('312'!$F$80,_312_Table2,MATCH('312'!$V$16,_312_Table2_ColumnLookup,0),FALSE),
  IF(AND(VALUE(LEFT($A1566,3))=312,LEFT($G1566,5)="Total",$B1566="Q "),VLOOKUP('312'!$F$80,_312_Table2,MATCH('312'!$X$16,_312_Table2_ColumnLookup,0),FALSE),
  IF(AND(VALUE(LEFT($A1566,3))=312,LEFT($G1566,5)="Total"),VLOOKUP('312'!$F$80,_312_Table2,MATCH(LEFT($B1566,1),_312_Table2_ColumnLookup,0),FALSE),
  IF(AND(VALUE(LEFT($A1566,3))=312,LEN($I1566)=4,$B1566="G"),VLOOKUP($I1566,_312_Table2,MATCH('312'!$N$16,_312_Table2_ColumnLookup,0),FALSE),
  IF(AND(VALUE(LEFT($A1566,3))=312,LEN($I1566)=4,$B1566="O"),VLOOKUP($I1566,_312_Table2,MATCH('312'!$V$16,_312_Table2_ColumnLookup,0),FALSE),
  IF(AND(VALUE(LEFT($A1566,3))=312,LEN($I1566)=4,$B1566="Q"),VLOOKUP($I1566,_312_Table2,MATCH('312'!$X$16,_312_Table2_ColumnLookup,0),FALSE),
  IF(AND(VALUE(LEFT($A1566,3))=312,LEN($I1566)=4),VLOOKUP($I1566,_312_Table2,MATCH(LEFT($B1566,1),_312_Table2_ColumnLookup,0),FALSE)
+N("312"),
  IF(VALUE(LEFT($A1566,3))=313,VLOOKUP(VALUE(MID($B1566,2,1)),_313_Table2,MATCH(MID($B1566,1,1),_313_Table2_ColumnLookup,0),FALSE)
+N("313"),
  IF(AND(VALUE(LEFT($A1566,3))=314,LEN($B1566)=3),VLOOKUP(VALUE(MID($B1566,2,2)),_314_Table2,MATCH(MID($B1566,1,1),_314_Table2_ColumnLookup,0),FALSE),
  IF(VALUE(LEFT($A1566,3))=314,VLOOKUP(VALUE(MID($B1566,2,1)),_314_Table2,MATCH(MID($B1566,1,1),_314_Table2_ColumnLookup,0),FALSE)
+N("314"),
""))))))))))))))))))))))))</f>
        <v>#N/A</v>
      </c>
      <c r="F1566" s="238" t="e">
        <f>IF(AND(VALUE(LEFT($A1566,3))=309,LEN($B1566)=3),VLOOKUP(VALUE(MID($B1566,2,2)),_309_Table3,MATCH(MID($B1566,1,1),_309_Table3_ColumnLookup,0),FALSE),
  IF($C1566="309 LCR SummaryA",OneYearSCR,IF($C1566="309 LCR SummaryB",UltimateSCR,IF(VALUE(LEFT($A1566,3))=309,VLOOKUP(VALUE(MID($B1566,2,1)),_309_Table3,MATCH(MID($B1566,1,1),_309_Table3_ColumnLookup,0),FALSE)
+N("309"),
  IF(VALUE(LEFT($A1566,3))=310,VLOOKUP(VALUE(MID($B1566,2,1)),_310_Table3,MATCH(MID($B1566,1,1),_310_Table3_ColumnLookup,0),FALSE)
+N("310"),
  IF(AND(VALUE(LEFT($A1566,3))=311,LEN($I1566)=4),VLOOKUP($I1566,_311_Table3,MATCH($B1566,_311_Table3_ColumnLookup,0),FALSE),
  IF(AND(VALUE(LEFT($A1566,3))=311,OR($B1566="I2",$B1566="J2",$B1566="K2",$B1566="L2")),VLOOKUP('311'!$G$58,_311_Table3,MATCH(MID($B1566,1,1),_311_Table3_ColumnLookup,0),FALSE),
  IF(AND(VALUE(LEFT($A1566,3))=311,RIGHT($B1566,5)="Total"),VLOOKUP('311'!$G$59,_311_Table3,MATCH(MID($B1566,1,1),_311_Table3_ColumnLookup,0),FALSE),
  IF(VALUE(LEFT($A1566,3))=311,VLOOKUP(VALUE(MID($B1566,2,1)),_311_Table3,MATCH(MID($B1566,1,1),_311_Table3_ColumnLookup,0),FALSE)
+N("311"),
  IF(AND(VALUE(LEFT($A1566,3))=312,LEFT($G1566,10)="Unincepted",$B1566="G "),VLOOKUP(" ULO",_312_Table3,MATCH('312'!$N$16,_312_Table3_ColumnLookup,0),FALSE),
  IF(AND(VALUE(LEFT($A1566,3))=312,LEFT($G1566,10)="Unincepted",$B1566="O "),VLOOKUP(" ULO",_312_Table3,MATCH('312'!$V$16,_312_Table3_ColumnLookup,0),FALSE),
  IF(AND(VALUE(LEFT($A1566,3))=312,LEFT($G1566,10)="Unincepted",$B1566="Q "),VLOOKUP(" ULO",_312_Table3,MATCH('312'!$X$16,_312_Table3_ColumnLookup,0),FALSE),
  IF(AND(VALUE(LEFT($A1566,3))=312,LEFT($G1566,10)="Unincepted"),VLOOKUP(" ULO",_312_Table3,MATCH(LEFT($B1566,1),_312_Table3_ColumnLookup,0),FALSE),
  IF(AND(VALUE(LEFT($A1566,3))=312,LEFT($G1566,5)="Total",$B1566="G "),VLOOKUP('312'!$F$80,_312_Table3,MATCH('312'!$N$16,_312_Table3_ColumnLookup,0),FALSE),
  IF(AND(VALUE(LEFT($A1566,3))=312,LEFT($G1566,5)="Total",$B1566="O "),VLOOKUP('312'!$F$80,_312_Table3,MATCH('312'!$V$16,_312_Table3_ColumnLookup,0),FALSE),
  IF(AND(VALUE(LEFT($A1566,3))=312,LEFT($G1566,5)="Total",$B1566="Q "),VLOOKUP('312'!$F$80,_312_Table3,MATCH('312'!$X$16,_312_Table3_ColumnLookup,0),FALSE),
  IF(AND(VALUE(LEFT($A1566,3))=312,LEFT($G1566,5)="Total"),VLOOKUP('312'!$F$80,_312_Table3,MATCH(LEFT($B1566,1),_312_Table3_ColumnLookup,0),FALSE),
  IF(AND(VALUE(LEFT($A1566,3))=312,LEN($I1566)=4,$B1566="G"),VLOOKUP($I1566,_312_Table3,MATCH('312'!$N$16,_312_Table3_ColumnLookup,0),FALSE),
  IF(AND(VALUE(LEFT($A1566,3))=312,LEN($I1566)=4,$B1566="O"),VLOOKUP($I1566,_312_Table3,MATCH('312'!$V$16,_312_Table3_ColumnLookup,0),FALSE),
  IF(AND(VALUE(LEFT($A1566,3))=312,LEN($I1566)=4,$B1566="Q"),VLOOKUP($I1566,_312_Table3,MATCH('312'!$X$16,_312_Table3_ColumnLookup,0),FALSE),
  IF(AND(VALUE(LEFT($A1566,3))=312,LEN($I1566)=4),VLOOKUP($I1566,_312_Table3,MATCH(LEFT($B1566,1),_312_Table3_ColumnLookup,0),FALSE)
+N("312"),
  IF(VALUE(LEFT($A1566,3))=313,VLOOKUP(VALUE(MID($B1566,2,1)),_313_Table3,MATCH(MID($B1566,1,1),_313_Table3_ColumnLookup,0),FALSE)
+N("313"),
  IF(AND(VALUE(LEFT($A1566,3))=314,LEN($B1566)=3),VLOOKUP(VALUE(MID($B1566,2,2)),_314_Table3,MATCH(MID($B1566,1,1),_314_Table3_ColumnLookup,0),FALSE),
  IF(VALUE(LEFT($A1566,3))=314,VLOOKUP(VALUE(MID($B1566,2,1)),_314_Table3,MATCH(MID($B1566,1,1),_314_Table3_ColumnLookup,0),FALSE)
+N("314"),
""))))))))))))))))))))))))</f>
        <v>#N/A</v>
      </c>
      <c r="H1566" s="321" t="str">
        <f>IFERROR(
IF(ISERROR($D1566)=FALSE,$D1566,IF(ISERROR($E1566)=FALSE,$E1566,IF(ISERROR($F1566)=FALSE,$F1566
+N("012 checkboxes"),
IF(
IF(OR(LEFT($A1566,9)="Syndicate",LEFT($A1566,12)="NewSyndicate"),VLOOKUP($A1566,'012'!$J:$ZW,MATCH("Link to button",'012'!$J$1:$ZW$1,0),0)
+N("309 checkbox"),
IF($C1566="309 LCR Summary0",VLOOKUP("Notes990",'309'!$P:$ZZ,MATCH("Link to button",'309'!$P$1:$ZZ$1,0),0)
+N("313 checkboxes"),
IF($C1566="313 Financial Information0LcmVsScr",IF($C1566="309 LCR Summary0",VLOOKUP("LcmVsScr",'309'!$N:$ZZ,MATCH("Link to button",'309'!$N$1:$ZZ$1,0),0),
IF($C1566="313 Financial Information0LcrDocAttached",IF($C1566="309 LCR Summary0",VLOOKUP("LcrDocAttached",'309'!$N:$ZZ,MATCH("Link to button",'309'!$N$1:$ZZ$1,0),
0)))))))=1,TRUE,FALSE)
))),"")</f>
        <v/>
      </c>
    </row>
    <row r="1567" spans="1:8">
      <c r="A1567" s="237" t="e">
        <f>VLOOKUP($G1567,CSVLookups!$B:$R,MATCH(A$1,CSVLookups!$B$1:$R$1,0),FALSE)</f>
        <v>#N/A</v>
      </c>
      <c r="B1567" s="237" t="e">
        <f>VLOOKUP($G1567,CSVLookups!$B:$R,MATCH(B$1,CSVLookups!$B$1:$R$1,0),FALSE)</f>
        <v>#N/A</v>
      </c>
      <c r="C1567" s="238" t="e">
        <f t="shared" si="24"/>
        <v>#N/A</v>
      </c>
      <c r="D1567" s="238" t="e">
        <f>IF(AND(VALUE(LEFT($A1567,3))=309,LEN($B1567)=3),VLOOKUP(VALUE(MID($B1567,2,2)),_309_Table1,MATCH(MID($B1567,1,1),_309_Table1_ColumnLookup,0),FALSE),
  IF($C1567="309 LCR SummaryA",OneYearSCR,IF($C1567="309 LCR SummaryB",UltimateSCR,IF(VALUE(LEFT($A1567,3))=309,VLOOKUP(VALUE(MID($B1567,2,1)),_309_Table1,MATCH(MID($B1567,1,1),_309_Table1_ColumnLookup,0),FALSE)
+N("309"),
  IF(VALUE(LEFT($A1567,3))=310,VLOOKUP(VALUE(MID($B1567,2,1)),_310_Table1,MATCH(MID($B1567,1,1),_310_Table1_ColumnLookup,0),FALSE)
+N("310"),
  IF(AND(VALUE(LEFT($A1567,3))=311,LEN($I1567)=4),VLOOKUP($I1567,_311_Table1,MATCH($B1567,_311_Table1_ColumnLookup,0),FALSE),
  IF(AND(VALUE(LEFT($A1567,3))=311,OR($B1567="I2",$B1567="J2",$B1567="K2",$B1567="L2")),VLOOKUP('311'!$G$58,_311_Table1,MATCH(MID($B1567,1,1),_311_Table1_ColumnLookup,0),FALSE),
  IF(AND(VALUE(LEFT($A1567,3))=311,RIGHT($B1567,5)="Total"),VLOOKUP('311'!$G$59,_311_Table1,MATCH(MID($B1567,1,1),_311_Table1_ColumnLookup,0),FALSE),
  IF(VALUE(LEFT($A1567,3))=311,VLOOKUP(VALUE(MID($B1567,2,1)),_311_Table1,MATCH(MID($B1567,1,1),_311_Table1_ColumnLookup,0),FALSE)
+N("311"),
  IF(AND(VALUE(LEFT($A1567,3))=312,LEFT($G1567,10)="Unincepted",$B1567="G "),VLOOKUP(" ULO",_312_Table1,MATCH('312'!$N$16,_312_Table1_ColumnLookup,0),FALSE),
  IF(AND(VALUE(LEFT($A1567,3))=312,LEFT($G1567,10)="Unincepted",$B1567="O "),VLOOKUP(" ULO",_312_Table1,MATCH('312'!$V$16,_312_Table1_ColumnLookup,0),FALSE),
  IF(AND(VALUE(LEFT($A1567,3))=312,LEFT($G1567,10)="Unincepted",$B1567="Q "),VLOOKUP(" ULO",_312_Table1,MATCH('312'!$X$16,_312_Table1_ColumnLookup,0),FALSE),
  IF(AND(VALUE(LEFT($A1567,3))=312,LEFT($G1567,10)="Unincepted"),VLOOKUP(" ULO",_312_Table1,MATCH(LEFT($B1567,1),_312_Table1_ColumnLookup,0),FALSE),
  IF(AND(VALUE(LEFT($A1567,3))=312,LEFT($G1567,5)="Total",$B1567="G "),VLOOKUP('312'!$F$80,_312_Table1,MATCH('312'!$N$16,_312_Table1_ColumnLookup,0),FALSE),
  IF(AND(VALUE(LEFT($A1567,3))=312,LEFT($G1567,5)="Total",$B1567="O "),VLOOKUP('312'!$F$80,_312_Table1,MATCH('312'!$V$16,_312_Table1_ColumnLookup,0),FALSE),
  IF(AND(VALUE(LEFT($A1567,3))=312,LEFT($G1567,5)="Total",$B1567="Q "),VLOOKUP('312'!$F$80,_312_Table1,MATCH('312'!$X$16,_312_Table1_ColumnLookup,0),FALSE),
  IF(AND(VALUE(LEFT($A1567,3))=312,LEFT($G1567,5)="Total"),VLOOKUP('312'!$F$80,_312_Table1,MATCH(LEFT($B1567,1),_312_Table1_ColumnLookup,0),FALSE),
  IF(AND(VALUE(LEFT($A1567,3))=312,LEN($I1567)=4,$B1567="G"),VLOOKUP($I1567,_312_Table1,MATCH('312'!$N$16,_312_Table1_ColumnLookup,0),FALSE),
  IF(AND(VALUE(LEFT($A1567,3))=312,LEN($I1567)=4,$B1567="O"),VLOOKUP($I1567,_312_Table1,MATCH('312'!$V$16,_312_Table1_ColumnLookup,0),FALSE),
  IF(AND(VALUE(LEFT($A1567,3))=312,LEN($I1567)=4,$B1567="Q"),VLOOKUP($I1567,_312_Table1,MATCH('312'!$X$16,_312_Table1_ColumnLookup,0),FALSE),
  IF(AND(VALUE(LEFT($A1567,3))=312,LEN($I1567)=4),VLOOKUP($I1567,_312_Table1,MATCH(LEFT($B1567,1),_312_Table1_ColumnLookup,0),FALSE)
+N("312"),
  IF(VALUE(LEFT($A1567,3))=313,VLOOKUP(VALUE(MID($B1567,2,1)),_313_Table1,MATCH(MID($B1567,1,1),_313_Table1_ColumnLookup,0),FALSE)
+N("313"),
  IF(AND(VALUE(LEFT($A1567,3))=314,LEN($B1567)=3),VLOOKUP(VALUE(MID($B1567,2,2)),_314_Table1,MATCH(MID($B1567,1,1),_314_Table1_ColumnLookup,0),FALSE),
  IF(VALUE(LEFT($A1567,3))=314,VLOOKUP(VALUE(MID($B1567,2,1)),_314_Table1,MATCH(MID($B1567,1,1),_314_Table1_ColumnLookup,0),FALSE)
+N("314"),
""))))))))))))))))))))))))</f>
        <v>#N/A</v>
      </c>
      <c r="E1567" s="238" t="e">
        <f>IF(AND(VALUE(LEFT($A1567,3))=309,LEN($B1567)=3),VLOOKUP(VALUE(MID($B1567,2,2)),_309_Table2,MATCH(MID($B1567,1,1),_309_Table2_ColumnLookup,0),FALSE),
  IF($C1567="309 LCR SummaryA",OneYearSCR,IF($C1567="309 LCR SummaryB",UltimateSCR,IF(VALUE(LEFT($A1567,3))=309,VLOOKUP(VALUE(MID($B1567,2,1)),_309_Table2,MATCH(MID($B1567,1,1),_309_Table2_ColumnLookup,0),FALSE)
+N("309"),
  IF(VALUE(LEFT($A1567,3))=310,VLOOKUP(VALUE(MID($B1567,2,1)),_310_Table2,MATCH(MID($B1567,1,1),_310_Table2_ColumnLookup,0),FALSE)
+N("310"),
  IF(AND(VALUE(LEFT($A1567,3))=311,LEN($I1567)=4),VLOOKUP($I1567,_311_Table2,MATCH($B1567,_311_Table2_ColumnLookup,0),FALSE),
  IF(AND(VALUE(LEFT($A1567,3))=311,OR($B1567="I2",$B1567="J2",$B1567="K2",$B1567="L2")),VLOOKUP('311'!$G$58,_311_Table2,MATCH(MID($B1567,1,1),_311_Table2_ColumnLookup,0),FALSE),
  IF(AND(VALUE(LEFT($A1567,3))=311,RIGHT($B1567,5)="Total"),VLOOKUP('311'!$G$59,_311_Table2,MATCH(MID($B1567,1,1),_311_Table2_ColumnLookup,0),FALSE),
  IF(VALUE(LEFT($A1567,3))=311,VLOOKUP(VALUE(MID($B1567,2,1)),_311_Table2,MATCH(MID($B1567,1,1),_311_Table2_ColumnLookup,0),FALSE)
+N("311"),
  IF(AND(VALUE(LEFT($A1567,3))=312,LEFT($G1567,10)="Unincepted",$B1567="G "),VLOOKUP(" ULO",_312_Table2,MATCH('312'!$N$16,_312_Table2_ColumnLookup,0),FALSE),
  IF(AND(VALUE(LEFT($A1567,3))=312,LEFT($G1567,10)="Unincepted",$B1567="O "),VLOOKUP(" ULO",_312_Table2,MATCH('312'!$V$16,_312_Table2_ColumnLookup,0),FALSE),
  IF(AND(VALUE(LEFT($A1567,3))=312,LEFT($G1567,10)="Unincepted",$B1567="Q "),VLOOKUP(" ULO",_312_Table2,MATCH('312'!$X$16,_312_Table2_ColumnLookup,0),FALSE),
  IF(AND(VALUE(LEFT($A1567,3))=312,LEFT($G1567,10)="Unincepted"),VLOOKUP(" ULO",_312_Table2,MATCH(LEFT($B1567,1),_312_Table2_ColumnLookup,0),FALSE),
  IF(AND(VALUE(LEFT($A1567,3))=312,LEFT($G1567,5)="Total",$B1567="G "),VLOOKUP('312'!$F$80,_312_Table2,MATCH('312'!$N$16,_312_Table2_ColumnLookup,0),FALSE),
  IF(AND(VALUE(LEFT($A1567,3))=312,LEFT($G1567,5)="Total",$B1567="O "),VLOOKUP('312'!$F$80,_312_Table2,MATCH('312'!$V$16,_312_Table2_ColumnLookup,0),FALSE),
  IF(AND(VALUE(LEFT($A1567,3))=312,LEFT($G1567,5)="Total",$B1567="Q "),VLOOKUP('312'!$F$80,_312_Table2,MATCH('312'!$X$16,_312_Table2_ColumnLookup,0),FALSE),
  IF(AND(VALUE(LEFT($A1567,3))=312,LEFT($G1567,5)="Total"),VLOOKUP('312'!$F$80,_312_Table2,MATCH(LEFT($B1567,1),_312_Table2_ColumnLookup,0),FALSE),
  IF(AND(VALUE(LEFT($A1567,3))=312,LEN($I1567)=4,$B1567="G"),VLOOKUP($I1567,_312_Table2,MATCH('312'!$N$16,_312_Table2_ColumnLookup,0),FALSE),
  IF(AND(VALUE(LEFT($A1567,3))=312,LEN($I1567)=4,$B1567="O"),VLOOKUP($I1567,_312_Table2,MATCH('312'!$V$16,_312_Table2_ColumnLookup,0),FALSE),
  IF(AND(VALUE(LEFT($A1567,3))=312,LEN($I1567)=4,$B1567="Q"),VLOOKUP($I1567,_312_Table2,MATCH('312'!$X$16,_312_Table2_ColumnLookup,0),FALSE),
  IF(AND(VALUE(LEFT($A1567,3))=312,LEN($I1567)=4),VLOOKUP($I1567,_312_Table2,MATCH(LEFT($B1567,1),_312_Table2_ColumnLookup,0),FALSE)
+N("312"),
  IF(VALUE(LEFT($A1567,3))=313,VLOOKUP(VALUE(MID($B1567,2,1)),_313_Table2,MATCH(MID($B1567,1,1),_313_Table2_ColumnLookup,0),FALSE)
+N("313"),
  IF(AND(VALUE(LEFT($A1567,3))=314,LEN($B1567)=3),VLOOKUP(VALUE(MID($B1567,2,2)),_314_Table2,MATCH(MID($B1567,1,1),_314_Table2_ColumnLookup,0),FALSE),
  IF(VALUE(LEFT($A1567,3))=314,VLOOKUP(VALUE(MID($B1567,2,1)),_314_Table2,MATCH(MID($B1567,1,1),_314_Table2_ColumnLookup,0),FALSE)
+N("314"),
""))))))))))))))))))))))))</f>
        <v>#N/A</v>
      </c>
      <c r="F1567" s="238" t="e">
        <f>IF(AND(VALUE(LEFT($A1567,3))=309,LEN($B1567)=3),VLOOKUP(VALUE(MID($B1567,2,2)),_309_Table3,MATCH(MID($B1567,1,1),_309_Table3_ColumnLookup,0),FALSE),
  IF($C1567="309 LCR SummaryA",OneYearSCR,IF($C1567="309 LCR SummaryB",UltimateSCR,IF(VALUE(LEFT($A1567,3))=309,VLOOKUP(VALUE(MID($B1567,2,1)),_309_Table3,MATCH(MID($B1567,1,1),_309_Table3_ColumnLookup,0),FALSE)
+N("309"),
  IF(VALUE(LEFT($A1567,3))=310,VLOOKUP(VALUE(MID($B1567,2,1)),_310_Table3,MATCH(MID($B1567,1,1),_310_Table3_ColumnLookup,0),FALSE)
+N("310"),
  IF(AND(VALUE(LEFT($A1567,3))=311,LEN($I1567)=4),VLOOKUP($I1567,_311_Table3,MATCH($B1567,_311_Table3_ColumnLookup,0),FALSE),
  IF(AND(VALUE(LEFT($A1567,3))=311,OR($B1567="I2",$B1567="J2",$B1567="K2",$B1567="L2")),VLOOKUP('311'!$G$58,_311_Table3,MATCH(MID($B1567,1,1),_311_Table3_ColumnLookup,0),FALSE),
  IF(AND(VALUE(LEFT($A1567,3))=311,RIGHT($B1567,5)="Total"),VLOOKUP('311'!$G$59,_311_Table3,MATCH(MID($B1567,1,1),_311_Table3_ColumnLookup,0),FALSE),
  IF(VALUE(LEFT($A1567,3))=311,VLOOKUP(VALUE(MID($B1567,2,1)),_311_Table3,MATCH(MID($B1567,1,1),_311_Table3_ColumnLookup,0),FALSE)
+N("311"),
  IF(AND(VALUE(LEFT($A1567,3))=312,LEFT($G1567,10)="Unincepted",$B1567="G "),VLOOKUP(" ULO",_312_Table3,MATCH('312'!$N$16,_312_Table3_ColumnLookup,0),FALSE),
  IF(AND(VALUE(LEFT($A1567,3))=312,LEFT($G1567,10)="Unincepted",$B1567="O "),VLOOKUP(" ULO",_312_Table3,MATCH('312'!$V$16,_312_Table3_ColumnLookup,0),FALSE),
  IF(AND(VALUE(LEFT($A1567,3))=312,LEFT($G1567,10)="Unincepted",$B1567="Q "),VLOOKUP(" ULO",_312_Table3,MATCH('312'!$X$16,_312_Table3_ColumnLookup,0),FALSE),
  IF(AND(VALUE(LEFT($A1567,3))=312,LEFT($G1567,10)="Unincepted"),VLOOKUP(" ULO",_312_Table3,MATCH(LEFT($B1567,1),_312_Table3_ColumnLookup,0),FALSE),
  IF(AND(VALUE(LEFT($A1567,3))=312,LEFT($G1567,5)="Total",$B1567="G "),VLOOKUP('312'!$F$80,_312_Table3,MATCH('312'!$N$16,_312_Table3_ColumnLookup,0),FALSE),
  IF(AND(VALUE(LEFT($A1567,3))=312,LEFT($G1567,5)="Total",$B1567="O "),VLOOKUP('312'!$F$80,_312_Table3,MATCH('312'!$V$16,_312_Table3_ColumnLookup,0),FALSE),
  IF(AND(VALUE(LEFT($A1567,3))=312,LEFT($G1567,5)="Total",$B1567="Q "),VLOOKUP('312'!$F$80,_312_Table3,MATCH('312'!$X$16,_312_Table3_ColumnLookup,0),FALSE),
  IF(AND(VALUE(LEFT($A1567,3))=312,LEFT($G1567,5)="Total"),VLOOKUP('312'!$F$80,_312_Table3,MATCH(LEFT($B1567,1),_312_Table3_ColumnLookup,0),FALSE),
  IF(AND(VALUE(LEFT($A1567,3))=312,LEN($I1567)=4,$B1567="G"),VLOOKUP($I1567,_312_Table3,MATCH('312'!$N$16,_312_Table3_ColumnLookup,0),FALSE),
  IF(AND(VALUE(LEFT($A1567,3))=312,LEN($I1567)=4,$B1567="O"),VLOOKUP($I1567,_312_Table3,MATCH('312'!$V$16,_312_Table3_ColumnLookup,0),FALSE),
  IF(AND(VALUE(LEFT($A1567,3))=312,LEN($I1567)=4,$B1567="Q"),VLOOKUP($I1567,_312_Table3,MATCH('312'!$X$16,_312_Table3_ColumnLookup,0),FALSE),
  IF(AND(VALUE(LEFT($A1567,3))=312,LEN($I1567)=4),VLOOKUP($I1567,_312_Table3,MATCH(LEFT($B1567,1),_312_Table3_ColumnLookup,0),FALSE)
+N("312"),
  IF(VALUE(LEFT($A1567,3))=313,VLOOKUP(VALUE(MID($B1567,2,1)),_313_Table3,MATCH(MID($B1567,1,1),_313_Table3_ColumnLookup,0),FALSE)
+N("313"),
  IF(AND(VALUE(LEFT($A1567,3))=314,LEN($B1567)=3),VLOOKUP(VALUE(MID($B1567,2,2)),_314_Table3,MATCH(MID($B1567,1,1),_314_Table3_ColumnLookup,0),FALSE),
  IF(VALUE(LEFT($A1567,3))=314,VLOOKUP(VALUE(MID($B1567,2,1)),_314_Table3,MATCH(MID($B1567,1,1),_314_Table3_ColumnLookup,0),FALSE)
+N("314"),
""))))))))))))))))))))))))</f>
        <v>#N/A</v>
      </c>
      <c r="H1567" s="321" t="str">
        <f>IFERROR(
IF(ISERROR($D1567)=FALSE,$D1567,IF(ISERROR($E1567)=FALSE,$E1567,IF(ISERROR($F1567)=FALSE,$F1567
+N("012 checkboxes"),
IF(
IF(OR(LEFT($A1567,9)="Syndicate",LEFT($A1567,12)="NewSyndicate"),VLOOKUP($A1567,'012'!$J:$ZW,MATCH("Link to button",'012'!$J$1:$ZW$1,0),0)
+N("309 checkbox"),
IF($C1567="309 LCR Summary0",VLOOKUP("Notes990",'309'!$P:$ZZ,MATCH("Link to button",'309'!$P$1:$ZZ$1,0),0)
+N("313 checkboxes"),
IF($C1567="313 Financial Information0LcmVsScr",IF($C1567="309 LCR Summary0",VLOOKUP("LcmVsScr",'309'!$N:$ZZ,MATCH("Link to button",'309'!$N$1:$ZZ$1,0),0),
IF($C1567="313 Financial Information0LcrDocAttached",IF($C1567="309 LCR Summary0",VLOOKUP("LcrDocAttached",'309'!$N:$ZZ,MATCH("Link to button",'309'!$N$1:$ZZ$1,0),
0)))))))=1,TRUE,FALSE)
))),"")</f>
        <v/>
      </c>
    </row>
    <row r="1568" spans="1:8">
      <c r="A1568" s="237" t="e">
        <f>VLOOKUP($G1568,CSVLookups!$B:$R,MATCH(A$1,CSVLookups!$B$1:$R$1,0),FALSE)</f>
        <v>#N/A</v>
      </c>
      <c r="B1568" s="237" t="e">
        <f>VLOOKUP($G1568,CSVLookups!$B:$R,MATCH(B$1,CSVLookups!$B$1:$R$1,0),FALSE)</f>
        <v>#N/A</v>
      </c>
      <c r="C1568" s="238" t="e">
        <f t="shared" ref="C1568:C1631" si="25">IF(OR(LEFT($A1568,4)="Base",LEFT($A1568,4)="Synd",LEFT($A1568,7)="NewSynd"),"",
IF(OR(AND(LEN($I1568=0),OR(LEFT($A1568,3)*1=311,LEFT($A1568,3)*1=312,LEFT($A1568,3)*1=313)),LEN($I1568)=4),
CONCATENATE($A1568,$B1568,$I1568,
IF(LEFT($G1568,LEN("NetOfRI"))="NetOfRI","Net Insurance Claims brought forward",
IF(LEFT($G1568,LEN("Adjustments"))="Adjustments","Adjustments",
IF(LEFT($G1568,LEN("NewBusiness"))="NewBusiness","New Business",
IF(LEFT($G1568,LEN("TotalClaims"))="TotalClaims","Total Claims",
IF(LEFT($G1568,LEN("TotalAdjustments"))="TotalAdjustments","Adjustments",
IF(LEFT($G1568,LEN("TotalNewBusiness"))="TotalNewBusiness","New Business",
IF(LEFT($G1568,LEN("Unincepted"))="Unincepted","Unincepted",
IF(LEFT($G1568,LEN("Total"))="Total","Total",
IF($G1568="LcmVsScr","LcmVsScr",
IF($G1568="LcrDocAttached","LcrDocAttached",
""))))))))))),CONCATENATE($A1568,$B1568)))</f>
        <v>#N/A</v>
      </c>
      <c r="D1568" s="238" t="e">
        <f>IF(AND(VALUE(LEFT($A1568,3))=309,LEN($B1568)=3),VLOOKUP(VALUE(MID($B1568,2,2)),_309_Table1,MATCH(MID($B1568,1,1),_309_Table1_ColumnLookup,0),FALSE),
  IF($C1568="309 LCR SummaryA",OneYearSCR,IF($C1568="309 LCR SummaryB",UltimateSCR,IF(VALUE(LEFT($A1568,3))=309,VLOOKUP(VALUE(MID($B1568,2,1)),_309_Table1,MATCH(MID($B1568,1,1),_309_Table1_ColumnLookup,0),FALSE)
+N("309"),
  IF(VALUE(LEFT($A1568,3))=310,VLOOKUP(VALUE(MID($B1568,2,1)),_310_Table1,MATCH(MID($B1568,1,1),_310_Table1_ColumnLookup,0),FALSE)
+N("310"),
  IF(AND(VALUE(LEFT($A1568,3))=311,LEN($I1568)=4),VLOOKUP($I1568,_311_Table1,MATCH($B1568,_311_Table1_ColumnLookup,0),FALSE),
  IF(AND(VALUE(LEFT($A1568,3))=311,OR($B1568="I2",$B1568="J2",$B1568="K2",$B1568="L2")),VLOOKUP('311'!$G$58,_311_Table1,MATCH(MID($B1568,1,1),_311_Table1_ColumnLookup,0),FALSE),
  IF(AND(VALUE(LEFT($A1568,3))=311,RIGHT($B1568,5)="Total"),VLOOKUP('311'!$G$59,_311_Table1,MATCH(MID($B1568,1,1),_311_Table1_ColumnLookup,0),FALSE),
  IF(VALUE(LEFT($A1568,3))=311,VLOOKUP(VALUE(MID($B1568,2,1)),_311_Table1,MATCH(MID($B1568,1,1),_311_Table1_ColumnLookup,0),FALSE)
+N("311"),
  IF(AND(VALUE(LEFT($A1568,3))=312,LEFT($G1568,10)="Unincepted",$B1568="G "),VLOOKUP(" ULO",_312_Table1,MATCH('312'!$N$16,_312_Table1_ColumnLookup,0),FALSE),
  IF(AND(VALUE(LEFT($A1568,3))=312,LEFT($G1568,10)="Unincepted",$B1568="O "),VLOOKUP(" ULO",_312_Table1,MATCH('312'!$V$16,_312_Table1_ColumnLookup,0),FALSE),
  IF(AND(VALUE(LEFT($A1568,3))=312,LEFT($G1568,10)="Unincepted",$B1568="Q "),VLOOKUP(" ULO",_312_Table1,MATCH('312'!$X$16,_312_Table1_ColumnLookup,0),FALSE),
  IF(AND(VALUE(LEFT($A1568,3))=312,LEFT($G1568,10)="Unincepted"),VLOOKUP(" ULO",_312_Table1,MATCH(LEFT($B1568,1),_312_Table1_ColumnLookup,0),FALSE),
  IF(AND(VALUE(LEFT($A1568,3))=312,LEFT($G1568,5)="Total",$B1568="G "),VLOOKUP('312'!$F$80,_312_Table1,MATCH('312'!$N$16,_312_Table1_ColumnLookup,0),FALSE),
  IF(AND(VALUE(LEFT($A1568,3))=312,LEFT($G1568,5)="Total",$B1568="O "),VLOOKUP('312'!$F$80,_312_Table1,MATCH('312'!$V$16,_312_Table1_ColumnLookup,0),FALSE),
  IF(AND(VALUE(LEFT($A1568,3))=312,LEFT($G1568,5)="Total",$B1568="Q "),VLOOKUP('312'!$F$80,_312_Table1,MATCH('312'!$X$16,_312_Table1_ColumnLookup,0),FALSE),
  IF(AND(VALUE(LEFT($A1568,3))=312,LEFT($G1568,5)="Total"),VLOOKUP('312'!$F$80,_312_Table1,MATCH(LEFT($B1568,1),_312_Table1_ColumnLookup,0),FALSE),
  IF(AND(VALUE(LEFT($A1568,3))=312,LEN($I1568)=4,$B1568="G"),VLOOKUP($I1568,_312_Table1,MATCH('312'!$N$16,_312_Table1_ColumnLookup,0),FALSE),
  IF(AND(VALUE(LEFT($A1568,3))=312,LEN($I1568)=4,$B1568="O"),VLOOKUP($I1568,_312_Table1,MATCH('312'!$V$16,_312_Table1_ColumnLookup,0),FALSE),
  IF(AND(VALUE(LEFT($A1568,3))=312,LEN($I1568)=4,$B1568="Q"),VLOOKUP($I1568,_312_Table1,MATCH('312'!$X$16,_312_Table1_ColumnLookup,0),FALSE),
  IF(AND(VALUE(LEFT($A1568,3))=312,LEN($I1568)=4),VLOOKUP($I1568,_312_Table1,MATCH(LEFT($B1568,1),_312_Table1_ColumnLookup,0),FALSE)
+N("312"),
  IF(VALUE(LEFT($A1568,3))=313,VLOOKUP(VALUE(MID($B1568,2,1)),_313_Table1,MATCH(MID($B1568,1,1),_313_Table1_ColumnLookup,0),FALSE)
+N("313"),
  IF(AND(VALUE(LEFT($A1568,3))=314,LEN($B1568)=3),VLOOKUP(VALUE(MID($B1568,2,2)),_314_Table1,MATCH(MID($B1568,1,1),_314_Table1_ColumnLookup,0),FALSE),
  IF(VALUE(LEFT($A1568,3))=314,VLOOKUP(VALUE(MID($B1568,2,1)),_314_Table1,MATCH(MID($B1568,1,1),_314_Table1_ColumnLookup,0),FALSE)
+N("314"),
""))))))))))))))))))))))))</f>
        <v>#N/A</v>
      </c>
      <c r="E1568" s="238" t="e">
        <f>IF(AND(VALUE(LEFT($A1568,3))=309,LEN($B1568)=3),VLOOKUP(VALUE(MID($B1568,2,2)),_309_Table2,MATCH(MID($B1568,1,1),_309_Table2_ColumnLookup,0),FALSE),
  IF($C1568="309 LCR SummaryA",OneYearSCR,IF($C1568="309 LCR SummaryB",UltimateSCR,IF(VALUE(LEFT($A1568,3))=309,VLOOKUP(VALUE(MID($B1568,2,1)),_309_Table2,MATCH(MID($B1568,1,1),_309_Table2_ColumnLookup,0),FALSE)
+N("309"),
  IF(VALUE(LEFT($A1568,3))=310,VLOOKUP(VALUE(MID($B1568,2,1)),_310_Table2,MATCH(MID($B1568,1,1),_310_Table2_ColumnLookup,0),FALSE)
+N("310"),
  IF(AND(VALUE(LEFT($A1568,3))=311,LEN($I1568)=4),VLOOKUP($I1568,_311_Table2,MATCH($B1568,_311_Table2_ColumnLookup,0),FALSE),
  IF(AND(VALUE(LEFT($A1568,3))=311,OR($B1568="I2",$B1568="J2",$B1568="K2",$B1568="L2")),VLOOKUP('311'!$G$58,_311_Table2,MATCH(MID($B1568,1,1),_311_Table2_ColumnLookup,0),FALSE),
  IF(AND(VALUE(LEFT($A1568,3))=311,RIGHT($B1568,5)="Total"),VLOOKUP('311'!$G$59,_311_Table2,MATCH(MID($B1568,1,1),_311_Table2_ColumnLookup,0),FALSE),
  IF(VALUE(LEFT($A1568,3))=311,VLOOKUP(VALUE(MID($B1568,2,1)),_311_Table2,MATCH(MID($B1568,1,1),_311_Table2_ColumnLookup,0),FALSE)
+N("311"),
  IF(AND(VALUE(LEFT($A1568,3))=312,LEFT($G1568,10)="Unincepted",$B1568="G "),VLOOKUP(" ULO",_312_Table2,MATCH('312'!$N$16,_312_Table2_ColumnLookup,0),FALSE),
  IF(AND(VALUE(LEFT($A1568,3))=312,LEFT($G1568,10)="Unincepted",$B1568="O "),VLOOKUP(" ULO",_312_Table2,MATCH('312'!$V$16,_312_Table2_ColumnLookup,0),FALSE),
  IF(AND(VALUE(LEFT($A1568,3))=312,LEFT($G1568,10)="Unincepted",$B1568="Q "),VLOOKUP(" ULO",_312_Table2,MATCH('312'!$X$16,_312_Table2_ColumnLookup,0),FALSE),
  IF(AND(VALUE(LEFT($A1568,3))=312,LEFT($G1568,10)="Unincepted"),VLOOKUP(" ULO",_312_Table2,MATCH(LEFT($B1568,1),_312_Table2_ColumnLookup,0),FALSE),
  IF(AND(VALUE(LEFT($A1568,3))=312,LEFT($G1568,5)="Total",$B1568="G "),VLOOKUP('312'!$F$80,_312_Table2,MATCH('312'!$N$16,_312_Table2_ColumnLookup,0),FALSE),
  IF(AND(VALUE(LEFT($A1568,3))=312,LEFT($G1568,5)="Total",$B1568="O "),VLOOKUP('312'!$F$80,_312_Table2,MATCH('312'!$V$16,_312_Table2_ColumnLookup,0),FALSE),
  IF(AND(VALUE(LEFT($A1568,3))=312,LEFT($G1568,5)="Total",$B1568="Q "),VLOOKUP('312'!$F$80,_312_Table2,MATCH('312'!$X$16,_312_Table2_ColumnLookup,0),FALSE),
  IF(AND(VALUE(LEFT($A1568,3))=312,LEFT($G1568,5)="Total"),VLOOKUP('312'!$F$80,_312_Table2,MATCH(LEFT($B1568,1),_312_Table2_ColumnLookup,0),FALSE),
  IF(AND(VALUE(LEFT($A1568,3))=312,LEN($I1568)=4,$B1568="G"),VLOOKUP($I1568,_312_Table2,MATCH('312'!$N$16,_312_Table2_ColumnLookup,0),FALSE),
  IF(AND(VALUE(LEFT($A1568,3))=312,LEN($I1568)=4,$B1568="O"),VLOOKUP($I1568,_312_Table2,MATCH('312'!$V$16,_312_Table2_ColumnLookup,0),FALSE),
  IF(AND(VALUE(LEFT($A1568,3))=312,LEN($I1568)=4,$B1568="Q"),VLOOKUP($I1568,_312_Table2,MATCH('312'!$X$16,_312_Table2_ColumnLookup,0),FALSE),
  IF(AND(VALUE(LEFT($A1568,3))=312,LEN($I1568)=4),VLOOKUP($I1568,_312_Table2,MATCH(LEFT($B1568,1),_312_Table2_ColumnLookup,0),FALSE)
+N("312"),
  IF(VALUE(LEFT($A1568,3))=313,VLOOKUP(VALUE(MID($B1568,2,1)),_313_Table2,MATCH(MID($B1568,1,1),_313_Table2_ColumnLookup,0),FALSE)
+N("313"),
  IF(AND(VALUE(LEFT($A1568,3))=314,LEN($B1568)=3),VLOOKUP(VALUE(MID($B1568,2,2)),_314_Table2,MATCH(MID($B1568,1,1),_314_Table2_ColumnLookup,0),FALSE),
  IF(VALUE(LEFT($A1568,3))=314,VLOOKUP(VALUE(MID($B1568,2,1)),_314_Table2,MATCH(MID($B1568,1,1),_314_Table2_ColumnLookup,0),FALSE)
+N("314"),
""))))))))))))))))))))))))</f>
        <v>#N/A</v>
      </c>
      <c r="F1568" s="238" t="e">
        <f>IF(AND(VALUE(LEFT($A1568,3))=309,LEN($B1568)=3),VLOOKUP(VALUE(MID($B1568,2,2)),_309_Table3,MATCH(MID($B1568,1,1),_309_Table3_ColumnLookup,0),FALSE),
  IF($C1568="309 LCR SummaryA",OneYearSCR,IF($C1568="309 LCR SummaryB",UltimateSCR,IF(VALUE(LEFT($A1568,3))=309,VLOOKUP(VALUE(MID($B1568,2,1)),_309_Table3,MATCH(MID($B1568,1,1),_309_Table3_ColumnLookup,0),FALSE)
+N("309"),
  IF(VALUE(LEFT($A1568,3))=310,VLOOKUP(VALUE(MID($B1568,2,1)),_310_Table3,MATCH(MID($B1568,1,1),_310_Table3_ColumnLookup,0),FALSE)
+N("310"),
  IF(AND(VALUE(LEFT($A1568,3))=311,LEN($I1568)=4),VLOOKUP($I1568,_311_Table3,MATCH($B1568,_311_Table3_ColumnLookup,0),FALSE),
  IF(AND(VALUE(LEFT($A1568,3))=311,OR($B1568="I2",$B1568="J2",$B1568="K2",$B1568="L2")),VLOOKUP('311'!$G$58,_311_Table3,MATCH(MID($B1568,1,1),_311_Table3_ColumnLookup,0),FALSE),
  IF(AND(VALUE(LEFT($A1568,3))=311,RIGHT($B1568,5)="Total"),VLOOKUP('311'!$G$59,_311_Table3,MATCH(MID($B1568,1,1),_311_Table3_ColumnLookup,0),FALSE),
  IF(VALUE(LEFT($A1568,3))=311,VLOOKUP(VALUE(MID($B1568,2,1)),_311_Table3,MATCH(MID($B1568,1,1),_311_Table3_ColumnLookup,0),FALSE)
+N("311"),
  IF(AND(VALUE(LEFT($A1568,3))=312,LEFT($G1568,10)="Unincepted",$B1568="G "),VLOOKUP(" ULO",_312_Table3,MATCH('312'!$N$16,_312_Table3_ColumnLookup,0),FALSE),
  IF(AND(VALUE(LEFT($A1568,3))=312,LEFT($G1568,10)="Unincepted",$B1568="O "),VLOOKUP(" ULO",_312_Table3,MATCH('312'!$V$16,_312_Table3_ColumnLookup,0),FALSE),
  IF(AND(VALUE(LEFT($A1568,3))=312,LEFT($G1568,10)="Unincepted",$B1568="Q "),VLOOKUP(" ULO",_312_Table3,MATCH('312'!$X$16,_312_Table3_ColumnLookup,0),FALSE),
  IF(AND(VALUE(LEFT($A1568,3))=312,LEFT($G1568,10)="Unincepted"),VLOOKUP(" ULO",_312_Table3,MATCH(LEFT($B1568,1),_312_Table3_ColumnLookup,0),FALSE),
  IF(AND(VALUE(LEFT($A1568,3))=312,LEFT($G1568,5)="Total",$B1568="G "),VLOOKUP('312'!$F$80,_312_Table3,MATCH('312'!$N$16,_312_Table3_ColumnLookup,0),FALSE),
  IF(AND(VALUE(LEFT($A1568,3))=312,LEFT($G1568,5)="Total",$B1568="O "),VLOOKUP('312'!$F$80,_312_Table3,MATCH('312'!$V$16,_312_Table3_ColumnLookup,0),FALSE),
  IF(AND(VALUE(LEFT($A1568,3))=312,LEFT($G1568,5)="Total",$B1568="Q "),VLOOKUP('312'!$F$80,_312_Table3,MATCH('312'!$X$16,_312_Table3_ColumnLookup,0),FALSE),
  IF(AND(VALUE(LEFT($A1568,3))=312,LEFT($G1568,5)="Total"),VLOOKUP('312'!$F$80,_312_Table3,MATCH(LEFT($B1568,1),_312_Table3_ColumnLookup,0),FALSE),
  IF(AND(VALUE(LEFT($A1568,3))=312,LEN($I1568)=4,$B1568="G"),VLOOKUP($I1568,_312_Table3,MATCH('312'!$N$16,_312_Table3_ColumnLookup,0),FALSE),
  IF(AND(VALUE(LEFT($A1568,3))=312,LEN($I1568)=4,$B1568="O"),VLOOKUP($I1568,_312_Table3,MATCH('312'!$V$16,_312_Table3_ColumnLookup,0),FALSE),
  IF(AND(VALUE(LEFT($A1568,3))=312,LEN($I1568)=4,$B1568="Q"),VLOOKUP($I1568,_312_Table3,MATCH('312'!$X$16,_312_Table3_ColumnLookup,0),FALSE),
  IF(AND(VALUE(LEFT($A1568,3))=312,LEN($I1568)=4),VLOOKUP($I1568,_312_Table3,MATCH(LEFT($B1568,1),_312_Table3_ColumnLookup,0),FALSE)
+N("312"),
  IF(VALUE(LEFT($A1568,3))=313,VLOOKUP(VALUE(MID($B1568,2,1)),_313_Table3,MATCH(MID($B1568,1,1),_313_Table3_ColumnLookup,0),FALSE)
+N("313"),
  IF(AND(VALUE(LEFT($A1568,3))=314,LEN($B1568)=3),VLOOKUP(VALUE(MID($B1568,2,2)),_314_Table3,MATCH(MID($B1568,1,1),_314_Table3_ColumnLookup,0),FALSE),
  IF(VALUE(LEFT($A1568,3))=314,VLOOKUP(VALUE(MID($B1568,2,1)),_314_Table3,MATCH(MID($B1568,1,1),_314_Table3_ColumnLookup,0),FALSE)
+N("314"),
""))))))))))))))))))))))))</f>
        <v>#N/A</v>
      </c>
      <c r="H1568" s="321" t="str">
        <f>IFERROR(
IF(ISERROR($D1568)=FALSE,$D1568,IF(ISERROR($E1568)=FALSE,$E1568,IF(ISERROR($F1568)=FALSE,$F1568
+N("012 checkboxes"),
IF(
IF(OR(LEFT($A1568,9)="Syndicate",LEFT($A1568,12)="NewSyndicate"),VLOOKUP($A1568,'012'!$J:$ZW,MATCH("Link to button",'012'!$J$1:$ZW$1,0),0)
+N("309 checkbox"),
IF($C1568="309 LCR Summary0",VLOOKUP("Notes990",'309'!$P:$ZZ,MATCH("Link to button",'309'!$P$1:$ZZ$1,0),0)
+N("313 checkboxes"),
IF($C1568="313 Financial Information0LcmVsScr",IF($C1568="309 LCR Summary0",VLOOKUP("LcmVsScr",'309'!$N:$ZZ,MATCH("Link to button",'309'!$N$1:$ZZ$1,0),0),
IF($C1568="313 Financial Information0LcrDocAttached",IF($C1568="309 LCR Summary0",VLOOKUP("LcrDocAttached",'309'!$N:$ZZ,MATCH("Link to button",'309'!$N$1:$ZZ$1,0),
0)))))))=1,TRUE,FALSE)
))),"")</f>
        <v/>
      </c>
    </row>
    <row r="1569" spans="1:8">
      <c r="A1569" s="237" t="e">
        <f>VLOOKUP($G1569,CSVLookups!$B:$R,MATCH(A$1,CSVLookups!$B$1:$R$1,0),FALSE)</f>
        <v>#N/A</v>
      </c>
      <c r="B1569" s="237" t="e">
        <f>VLOOKUP($G1569,CSVLookups!$B:$R,MATCH(B$1,CSVLookups!$B$1:$R$1,0),FALSE)</f>
        <v>#N/A</v>
      </c>
      <c r="C1569" s="238" t="e">
        <f t="shared" si="25"/>
        <v>#N/A</v>
      </c>
      <c r="D1569" s="238" t="e">
        <f>IF(AND(VALUE(LEFT($A1569,3))=309,LEN($B1569)=3),VLOOKUP(VALUE(MID($B1569,2,2)),_309_Table1,MATCH(MID($B1569,1,1),_309_Table1_ColumnLookup,0),FALSE),
  IF($C1569="309 LCR SummaryA",OneYearSCR,IF($C1569="309 LCR SummaryB",UltimateSCR,IF(VALUE(LEFT($A1569,3))=309,VLOOKUP(VALUE(MID($B1569,2,1)),_309_Table1,MATCH(MID($B1569,1,1),_309_Table1_ColumnLookup,0),FALSE)
+N("309"),
  IF(VALUE(LEFT($A1569,3))=310,VLOOKUP(VALUE(MID($B1569,2,1)),_310_Table1,MATCH(MID($B1569,1,1),_310_Table1_ColumnLookup,0),FALSE)
+N("310"),
  IF(AND(VALUE(LEFT($A1569,3))=311,LEN($I1569)=4),VLOOKUP($I1569,_311_Table1,MATCH($B1569,_311_Table1_ColumnLookup,0),FALSE),
  IF(AND(VALUE(LEFT($A1569,3))=311,OR($B1569="I2",$B1569="J2",$B1569="K2",$B1569="L2")),VLOOKUP('311'!$G$58,_311_Table1,MATCH(MID($B1569,1,1),_311_Table1_ColumnLookup,0),FALSE),
  IF(AND(VALUE(LEFT($A1569,3))=311,RIGHT($B1569,5)="Total"),VLOOKUP('311'!$G$59,_311_Table1,MATCH(MID($B1569,1,1),_311_Table1_ColumnLookup,0),FALSE),
  IF(VALUE(LEFT($A1569,3))=311,VLOOKUP(VALUE(MID($B1569,2,1)),_311_Table1,MATCH(MID($B1569,1,1),_311_Table1_ColumnLookup,0),FALSE)
+N("311"),
  IF(AND(VALUE(LEFT($A1569,3))=312,LEFT($G1569,10)="Unincepted",$B1569="G "),VLOOKUP(" ULO",_312_Table1,MATCH('312'!$N$16,_312_Table1_ColumnLookup,0),FALSE),
  IF(AND(VALUE(LEFT($A1569,3))=312,LEFT($G1569,10)="Unincepted",$B1569="O "),VLOOKUP(" ULO",_312_Table1,MATCH('312'!$V$16,_312_Table1_ColumnLookup,0),FALSE),
  IF(AND(VALUE(LEFT($A1569,3))=312,LEFT($G1569,10)="Unincepted",$B1569="Q "),VLOOKUP(" ULO",_312_Table1,MATCH('312'!$X$16,_312_Table1_ColumnLookup,0),FALSE),
  IF(AND(VALUE(LEFT($A1569,3))=312,LEFT($G1569,10)="Unincepted"),VLOOKUP(" ULO",_312_Table1,MATCH(LEFT($B1569,1),_312_Table1_ColumnLookup,0),FALSE),
  IF(AND(VALUE(LEFT($A1569,3))=312,LEFT($G1569,5)="Total",$B1569="G "),VLOOKUP('312'!$F$80,_312_Table1,MATCH('312'!$N$16,_312_Table1_ColumnLookup,0),FALSE),
  IF(AND(VALUE(LEFT($A1569,3))=312,LEFT($G1569,5)="Total",$B1569="O "),VLOOKUP('312'!$F$80,_312_Table1,MATCH('312'!$V$16,_312_Table1_ColumnLookup,0),FALSE),
  IF(AND(VALUE(LEFT($A1569,3))=312,LEFT($G1569,5)="Total",$B1569="Q "),VLOOKUP('312'!$F$80,_312_Table1,MATCH('312'!$X$16,_312_Table1_ColumnLookup,0),FALSE),
  IF(AND(VALUE(LEFT($A1569,3))=312,LEFT($G1569,5)="Total"),VLOOKUP('312'!$F$80,_312_Table1,MATCH(LEFT($B1569,1),_312_Table1_ColumnLookup,0),FALSE),
  IF(AND(VALUE(LEFT($A1569,3))=312,LEN($I1569)=4,$B1569="G"),VLOOKUP($I1569,_312_Table1,MATCH('312'!$N$16,_312_Table1_ColumnLookup,0),FALSE),
  IF(AND(VALUE(LEFT($A1569,3))=312,LEN($I1569)=4,$B1569="O"),VLOOKUP($I1569,_312_Table1,MATCH('312'!$V$16,_312_Table1_ColumnLookup,0),FALSE),
  IF(AND(VALUE(LEFT($A1569,3))=312,LEN($I1569)=4,$B1569="Q"),VLOOKUP($I1569,_312_Table1,MATCH('312'!$X$16,_312_Table1_ColumnLookup,0),FALSE),
  IF(AND(VALUE(LEFT($A1569,3))=312,LEN($I1569)=4),VLOOKUP($I1569,_312_Table1,MATCH(LEFT($B1569,1),_312_Table1_ColumnLookup,0),FALSE)
+N("312"),
  IF(VALUE(LEFT($A1569,3))=313,VLOOKUP(VALUE(MID($B1569,2,1)),_313_Table1,MATCH(MID($B1569,1,1),_313_Table1_ColumnLookup,0),FALSE)
+N("313"),
  IF(AND(VALUE(LEFT($A1569,3))=314,LEN($B1569)=3),VLOOKUP(VALUE(MID($B1569,2,2)),_314_Table1,MATCH(MID($B1569,1,1),_314_Table1_ColumnLookup,0),FALSE),
  IF(VALUE(LEFT($A1569,3))=314,VLOOKUP(VALUE(MID($B1569,2,1)),_314_Table1,MATCH(MID($B1569,1,1),_314_Table1_ColumnLookup,0),FALSE)
+N("314"),
""))))))))))))))))))))))))</f>
        <v>#N/A</v>
      </c>
      <c r="E1569" s="238" t="e">
        <f>IF(AND(VALUE(LEFT($A1569,3))=309,LEN($B1569)=3),VLOOKUP(VALUE(MID($B1569,2,2)),_309_Table2,MATCH(MID($B1569,1,1),_309_Table2_ColumnLookup,0),FALSE),
  IF($C1569="309 LCR SummaryA",OneYearSCR,IF($C1569="309 LCR SummaryB",UltimateSCR,IF(VALUE(LEFT($A1569,3))=309,VLOOKUP(VALUE(MID($B1569,2,1)),_309_Table2,MATCH(MID($B1569,1,1),_309_Table2_ColumnLookup,0),FALSE)
+N("309"),
  IF(VALUE(LEFT($A1569,3))=310,VLOOKUP(VALUE(MID($B1569,2,1)),_310_Table2,MATCH(MID($B1569,1,1),_310_Table2_ColumnLookup,0),FALSE)
+N("310"),
  IF(AND(VALUE(LEFT($A1569,3))=311,LEN($I1569)=4),VLOOKUP($I1569,_311_Table2,MATCH($B1569,_311_Table2_ColumnLookup,0),FALSE),
  IF(AND(VALUE(LEFT($A1569,3))=311,OR($B1569="I2",$B1569="J2",$B1569="K2",$B1569="L2")),VLOOKUP('311'!$G$58,_311_Table2,MATCH(MID($B1569,1,1),_311_Table2_ColumnLookup,0),FALSE),
  IF(AND(VALUE(LEFT($A1569,3))=311,RIGHT($B1569,5)="Total"),VLOOKUP('311'!$G$59,_311_Table2,MATCH(MID($B1569,1,1),_311_Table2_ColumnLookup,0),FALSE),
  IF(VALUE(LEFT($A1569,3))=311,VLOOKUP(VALUE(MID($B1569,2,1)),_311_Table2,MATCH(MID($B1569,1,1),_311_Table2_ColumnLookup,0),FALSE)
+N("311"),
  IF(AND(VALUE(LEFT($A1569,3))=312,LEFT($G1569,10)="Unincepted",$B1569="G "),VLOOKUP(" ULO",_312_Table2,MATCH('312'!$N$16,_312_Table2_ColumnLookup,0),FALSE),
  IF(AND(VALUE(LEFT($A1569,3))=312,LEFT($G1569,10)="Unincepted",$B1569="O "),VLOOKUP(" ULO",_312_Table2,MATCH('312'!$V$16,_312_Table2_ColumnLookup,0),FALSE),
  IF(AND(VALUE(LEFT($A1569,3))=312,LEFT($G1569,10)="Unincepted",$B1569="Q "),VLOOKUP(" ULO",_312_Table2,MATCH('312'!$X$16,_312_Table2_ColumnLookup,0),FALSE),
  IF(AND(VALUE(LEFT($A1569,3))=312,LEFT($G1569,10)="Unincepted"),VLOOKUP(" ULO",_312_Table2,MATCH(LEFT($B1569,1),_312_Table2_ColumnLookup,0),FALSE),
  IF(AND(VALUE(LEFT($A1569,3))=312,LEFT($G1569,5)="Total",$B1569="G "),VLOOKUP('312'!$F$80,_312_Table2,MATCH('312'!$N$16,_312_Table2_ColumnLookup,0),FALSE),
  IF(AND(VALUE(LEFT($A1569,3))=312,LEFT($G1569,5)="Total",$B1569="O "),VLOOKUP('312'!$F$80,_312_Table2,MATCH('312'!$V$16,_312_Table2_ColumnLookup,0),FALSE),
  IF(AND(VALUE(LEFT($A1569,3))=312,LEFT($G1569,5)="Total",$B1569="Q "),VLOOKUP('312'!$F$80,_312_Table2,MATCH('312'!$X$16,_312_Table2_ColumnLookup,0),FALSE),
  IF(AND(VALUE(LEFT($A1569,3))=312,LEFT($G1569,5)="Total"),VLOOKUP('312'!$F$80,_312_Table2,MATCH(LEFT($B1569,1),_312_Table2_ColumnLookup,0),FALSE),
  IF(AND(VALUE(LEFT($A1569,3))=312,LEN($I1569)=4,$B1569="G"),VLOOKUP($I1569,_312_Table2,MATCH('312'!$N$16,_312_Table2_ColumnLookup,0),FALSE),
  IF(AND(VALUE(LEFT($A1569,3))=312,LEN($I1569)=4,$B1569="O"),VLOOKUP($I1569,_312_Table2,MATCH('312'!$V$16,_312_Table2_ColumnLookup,0),FALSE),
  IF(AND(VALUE(LEFT($A1569,3))=312,LEN($I1569)=4,$B1569="Q"),VLOOKUP($I1569,_312_Table2,MATCH('312'!$X$16,_312_Table2_ColumnLookup,0),FALSE),
  IF(AND(VALUE(LEFT($A1569,3))=312,LEN($I1569)=4),VLOOKUP($I1569,_312_Table2,MATCH(LEFT($B1569,1),_312_Table2_ColumnLookup,0),FALSE)
+N("312"),
  IF(VALUE(LEFT($A1569,3))=313,VLOOKUP(VALUE(MID($B1569,2,1)),_313_Table2,MATCH(MID($B1569,1,1),_313_Table2_ColumnLookup,0),FALSE)
+N("313"),
  IF(AND(VALUE(LEFT($A1569,3))=314,LEN($B1569)=3),VLOOKUP(VALUE(MID($B1569,2,2)),_314_Table2,MATCH(MID($B1569,1,1),_314_Table2_ColumnLookup,0),FALSE),
  IF(VALUE(LEFT($A1569,3))=314,VLOOKUP(VALUE(MID($B1569,2,1)),_314_Table2,MATCH(MID($B1569,1,1),_314_Table2_ColumnLookup,0),FALSE)
+N("314"),
""))))))))))))))))))))))))</f>
        <v>#N/A</v>
      </c>
      <c r="F1569" s="238" t="e">
        <f>IF(AND(VALUE(LEFT($A1569,3))=309,LEN($B1569)=3),VLOOKUP(VALUE(MID($B1569,2,2)),_309_Table3,MATCH(MID($B1569,1,1),_309_Table3_ColumnLookup,0),FALSE),
  IF($C1569="309 LCR SummaryA",OneYearSCR,IF($C1569="309 LCR SummaryB",UltimateSCR,IF(VALUE(LEFT($A1569,3))=309,VLOOKUP(VALUE(MID($B1569,2,1)),_309_Table3,MATCH(MID($B1569,1,1),_309_Table3_ColumnLookup,0),FALSE)
+N("309"),
  IF(VALUE(LEFT($A1569,3))=310,VLOOKUP(VALUE(MID($B1569,2,1)),_310_Table3,MATCH(MID($B1569,1,1),_310_Table3_ColumnLookup,0),FALSE)
+N("310"),
  IF(AND(VALUE(LEFT($A1569,3))=311,LEN($I1569)=4),VLOOKUP($I1569,_311_Table3,MATCH($B1569,_311_Table3_ColumnLookup,0),FALSE),
  IF(AND(VALUE(LEFT($A1569,3))=311,OR($B1569="I2",$B1569="J2",$B1569="K2",$B1569="L2")),VLOOKUP('311'!$G$58,_311_Table3,MATCH(MID($B1569,1,1),_311_Table3_ColumnLookup,0),FALSE),
  IF(AND(VALUE(LEFT($A1569,3))=311,RIGHT($B1569,5)="Total"),VLOOKUP('311'!$G$59,_311_Table3,MATCH(MID($B1569,1,1),_311_Table3_ColumnLookup,0),FALSE),
  IF(VALUE(LEFT($A1569,3))=311,VLOOKUP(VALUE(MID($B1569,2,1)),_311_Table3,MATCH(MID($B1569,1,1),_311_Table3_ColumnLookup,0),FALSE)
+N("311"),
  IF(AND(VALUE(LEFT($A1569,3))=312,LEFT($G1569,10)="Unincepted",$B1569="G "),VLOOKUP(" ULO",_312_Table3,MATCH('312'!$N$16,_312_Table3_ColumnLookup,0),FALSE),
  IF(AND(VALUE(LEFT($A1569,3))=312,LEFT($G1569,10)="Unincepted",$B1569="O "),VLOOKUP(" ULO",_312_Table3,MATCH('312'!$V$16,_312_Table3_ColumnLookup,0),FALSE),
  IF(AND(VALUE(LEFT($A1569,3))=312,LEFT($G1569,10)="Unincepted",$B1569="Q "),VLOOKUP(" ULO",_312_Table3,MATCH('312'!$X$16,_312_Table3_ColumnLookup,0),FALSE),
  IF(AND(VALUE(LEFT($A1569,3))=312,LEFT($G1569,10)="Unincepted"),VLOOKUP(" ULO",_312_Table3,MATCH(LEFT($B1569,1),_312_Table3_ColumnLookup,0),FALSE),
  IF(AND(VALUE(LEFT($A1569,3))=312,LEFT($G1569,5)="Total",$B1569="G "),VLOOKUP('312'!$F$80,_312_Table3,MATCH('312'!$N$16,_312_Table3_ColumnLookup,0),FALSE),
  IF(AND(VALUE(LEFT($A1569,3))=312,LEFT($G1569,5)="Total",$B1569="O "),VLOOKUP('312'!$F$80,_312_Table3,MATCH('312'!$V$16,_312_Table3_ColumnLookup,0),FALSE),
  IF(AND(VALUE(LEFT($A1569,3))=312,LEFT($G1569,5)="Total",$B1569="Q "),VLOOKUP('312'!$F$80,_312_Table3,MATCH('312'!$X$16,_312_Table3_ColumnLookup,0),FALSE),
  IF(AND(VALUE(LEFT($A1569,3))=312,LEFT($G1569,5)="Total"),VLOOKUP('312'!$F$80,_312_Table3,MATCH(LEFT($B1569,1),_312_Table3_ColumnLookup,0),FALSE),
  IF(AND(VALUE(LEFT($A1569,3))=312,LEN($I1569)=4,$B1569="G"),VLOOKUP($I1569,_312_Table3,MATCH('312'!$N$16,_312_Table3_ColumnLookup,0),FALSE),
  IF(AND(VALUE(LEFT($A1569,3))=312,LEN($I1569)=4,$B1569="O"),VLOOKUP($I1569,_312_Table3,MATCH('312'!$V$16,_312_Table3_ColumnLookup,0),FALSE),
  IF(AND(VALUE(LEFT($A1569,3))=312,LEN($I1569)=4,$B1569="Q"),VLOOKUP($I1569,_312_Table3,MATCH('312'!$X$16,_312_Table3_ColumnLookup,0),FALSE),
  IF(AND(VALUE(LEFT($A1569,3))=312,LEN($I1569)=4),VLOOKUP($I1569,_312_Table3,MATCH(LEFT($B1569,1),_312_Table3_ColumnLookup,0),FALSE)
+N("312"),
  IF(VALUE(LEFT($A1569,3))=313,VLOOKUP(VALUE(MID($B1569,2,1)),_313_Table3,MATCH(MID($B1569,1,1),_313_Table3_ColumnLookup,0),FALSE)
+N("313"),
  IF(AND(VALUE(LEFT($A1569,3))=314,LEN($B1569)=3),VLOOKUP(VALUE(MID($B1569,2,2)),_314_Table3,MATCH(MID($B1569,1,1),_314_Table3_ColumnLookup,0),FALSE),
  IF(VALUE(LEFT($A1569,3))=314,VLOOKUP(VALUE(MID($B1569,2,1)),_314_Table3,MATCH(MID($B1569,1,1),_314_Table3_ColumnLookup,0),FALSE)
+N("314"),
""))))))))))))))))))))))))</f>
        <v>#N/A</v>
      </c>
      <c r="H1569" s="321" t="str">
        <f>IFERROR(
IF(ISERROR($D1569)=FALSE,$D1569,IF(ISERROR($E1569)=FALSE,$E1569,IF(ISERROR($F1569)=FALSE,$F1569
+N("012 checkboxes"),
IF(
IF(OR(LEFT($A1569,9)="Syndicate",LEFT($A1569,12)="NewSyndicate"),VLOOKUP($A1569,'012'!$J:$ZW,MATCH("Link to button",'012'!$J$1:$ZW$1,0),0)
+N("309 checkbox"),
IF($C1569="309 LCR Summary0",VLOOKUP("Notes990",'309'!$P:$ZZ,MATCH("Link to button",'309'!$P$1:$ZZ$1,0),0)
+N("313 checkboxes"),
IF($C1569="313 Financial Information0LcmVsScr",IF($C1569="309 LCR Summary0",VLOOKUP("LcmVsScr",'309'!$N:$ZZ,MATCH("Link to button",'309'!$N$1:$ZZ$1,0),0),
IF($C1569="313 Financial Information0LcrDocAttached",IF($C1569="309 LCR Summary0",VLOOKUP("LcrDocAttached",'309'!$N:$ZZ,MATCH("Link to button",'309'!$N$1:$ZZ$1,0),
0)))))))=1,TRUE,FALSE)
))),"")</f>
        <v/>
      </c>
    </row>
    <row r="1570" spans="1:8">
      <c r="A1570" s="237" t="e">
        <f>VLOOKUP($G1570,CSVLookups!$B:$R,MATCH(A$1,CSVLookups!$B$1:$R$1,0),FALSE)</f>
        <v>#N/A</v>
      </c>
      <c r="B1570" s="237" t="e">
        <f>VLOOKUP($G1570,CSVLookups!$B:$R,MATCH(B$1,CSVLookups!$B$1:$R$1,0),FALSE)</f>
        <v>#N/A</v>
      </c>
      <c r="C1570" s="238" t="e">
        <f t="shared" si="25"/>
        <v>#N/A</v>
      </c>
      <c r="D1570" s="238" t="e">
        <f>IF(AND(VALUE(LEFT($A1570,3))=309,LEN($B1570)=3),VLOOKUP(VALUE(MID($B1570,2,2)),_309_Table1,MATCH(MID($B1570,1,1),_309_Table1_ColumnLookup,0),FALSE),
  IF($C1570="309 LCR SummaryA",OneYearSCR,IF($C1570="309 LCR SummaryB",UltimateSCR,IF(VALUE(LEFT($A1570,3))=309,VLOOKUP(VALUE(MID($B1570,2,1)),_309_Table1,MATCH(MID($B1570,1,1),_309_Table1_ColumnLookup,0),FALSE)
+N("309"),
  IF(VALUE(LEFT($A1570,3))=310,VLOOKUP(VALUE(MID($B1570,2,1)),_310_Table1,MATCH(MID($B1570,1,1),_310_Table1_ColumnLookup,0),FALSE)
+N("310"),
  IF(AND(VALUE(LEFT($A1570,3))=311,LEN($I1570)=4),VLOOKUP($I1570,_311_Table1,MATCH($B1570,_311_Table1_ColumnLookup,0),FALSE),
  IF(AND(VALUE(LEFT($A1570,3))=311,OR($B1570="I2",$B1570="J2",$B1570="K2",$B1570="L2")),VLOOKUP('311'!$G$58,_311_Table1,MATCH(MID($B1570,1,1),_311_Table1_ColumnLookup,0),FALSE),
  IF(AND(VALUE(LEFT($A1570,3))=311,RIGHT($B1570,5)="Total"),VLOOKUP('311'!$G$59,_311_Table1,MATCH(MID($B1570,1,1),_311_Table1_ColumnLookup,0),FALSE),
  IF(VALUE(LEFT($A1570,3))=311,VLOOKUP(VALUE(MID($B1570,2,1)),_311_Table1,MATCH(MID($B1570,1,1),_311_Table1_ColumnLookup,0),FALSE)
+N("311"),
  IF(AND(VALUE(LEFT($A1570,3))=312,LEFT($G1570,10)="Unincepted",$B1570="G "),VLOOKUP(" ULO",_312_Table1,MATCH('312'!$N$16,_312_Table1_ColumnLookup,0),FALSE),
  IF(AND(VALUE(LEFT($A1570,3))=312,LEFT($G1570,10)="Unincepted",$B1570="O "),VLOOKUP(" ULO",_312_Table1,MATCH('312'!$V$16,_312_Table1_ColumnLookup,0),FALSE),
  IF(AND(VALUE(LEFT($A1570,3))=312,LEFT($G1570,10)="Unincepted",$B1570="Q "),VLOOKUP(" ULO",_312_Table1,MATCH('312'!$X$16,_312_Table1_ColumnLookup,0),FALSE),
  IF(AND(VALUE(LEFT($A1570,3))=312,LEFT($G1570,10)="Unincepted"),VLOOKUP(" ULO",_312_Table1,MATCH(LEFT($B1570,1),_312_Table1_ColumnLookup,0),FALSE),
  IF(AND(VALUE(LEFT($A1570,3))=312,LEFT($G1570,5)="Total",$B1570="G "),VLOOKUP('312'!$F$80,_312_Table1,MATCH('312'!$N$16,_312_Table1_ColumnLookup,0),FALSE),
  IF(AND(VALUE(LEFT($A1570,3))=312,LEFT($G1570,5)="Total",$B1570="O "),VLOOKUP('312'!$F$80,_312_Table1,MATCH('312'!$V$16,_312_Table1_ColumnLookup,0),FALSE),
  IF(AND(VALUE(LEFT($A1570,3))=312,LEFT($G1570,5)="Total",$B1570="Q "),VLOOKUP('312'!$F$80,_312_Table1,MATCH('312'!$X$16,_312_Table1_ColumnLookup,0),FALSE),
  IF(AND(VALUE(LEFT($A1570,3))=312,LEFT($G1570,5)="Total"),VLOOKUP('312'!$F$80,_312_Table1,MATCH(LEFT($B1570,1),_312_Table1_ColumnLookup,0),FALSE),
  IF(AND(VALUE(LEFT($A1570,3))=312,LEN($I1570)=4,$B1570="G"),VLOOKUP($I1570,_312_Table1,MATCH('312'!$N$16,_312_Table1_ColumnLookup,0),FALSE),
  IF(AND(VALUE(LEFT($A1570,3))=312,LEN($I1570)=4,$B1570="O"),VLOOKUP($I1570,_312_Table1,MATCH('312'!$V$16,_312_Table1_ColumnLookup,0),FALSE),
  IF(AND(VALUE(LEFT($A1570,3))=312,LEN($I1570)=4,$B1570="Q"),VLOOKUP($I1570,_312_Table1,MATCH('312'!$X$16,_312_Table1_ColumnLookup,0),FALSE),
  IF(AND(VALUE(LEFT($A1570,3))=312,LEN($I1570)=4),VLOOKUP($I1570,_312_Table1,MATCH(LEFT($B1570,1),_312_Table1_ColumnLookup,0),FALSE)
+N("312"),
  IF(VALUE(LEFT($A1570,3))=313,VLOOKUP(VALUE(MID($B1570,2,1)),_313_Table1,MATCH(MID($B1570,1,1),_313_Table1_ColumnLookup,0),FALSE)
+N("313"),
  IF(AND(VALUE(LEFT($A1570,3))=314,LEN($B1570)=3),VLOOKUP(VALUE(MID($B1570,2,2)),_314_Table1,MATCH(MID($B1570,1,1),_314_Table1_ColumnLookup,0),FALSE),
  IF(VALUE(LEFT($A1570,3))=314,VLOOKUP(VALUE(MID($B1570,2,1)),_314_Table1,MATCH(MID($B1570,1,1),_314_Table1_ColumnLookup,0),FALSE)
+N("314"),
""))))))))))))))))))))))))</f>
        <v>#N/A</v>
      </c>
      <c r="E1570" s="238" t="e">
        <f>IF(AND(VALUE(LEFT($A1570,3))=309,LEN($B1570)=3),VLOOKUP(VALUE(MID($B1570,2,2)),_309_Table2,MATCH(MID($B1570,1,1),_309_Table2_ColumnLookup,0),FALSE),
  IF($C1570="309 LCR SummaryA",OneYearSCR,IF($C1570="309 LCR SummaryB",UltimateSCR,IF(VALUE(LEFT($A1570,3))=309,VLOOKUP(VALUE(MID($B1570,2,1)),_309_Table2,MATCH(MID($B1570,1,1),_309_Table2_ColumnLookup,0),FALSE)
+N("309"),
  IF(VALUE(LEFT($A1570,3))=310,VLOOKUP(VALUE(MID($B1570,2,1)),_310_Table2,MATCH(MID($B1570,1,1),_310_Table2_ColumnLookup,0),FALSE)
+N("310"),
  IF(AND(VALUE(LEFT($A1570,3))=311,LEN($I1570)=4),VLOOKUP($I1570,_311_Table2,MATCH($B1570,_311_Table2_ColumnLookup,0),FALSE),
  IF(AND(VALUE(LEFT($A1570,3))=311,OR($B1570="I2",$B1570="J2",$B1570="K2",$B1570="L2")),VLOOKUP('311'!$G$58,_311_Table2,MATCH(MID($B1570,1,1),_311_Table2_ColumnLookup,0),FALSE),
  IF(AND(VALUE(LEFT($A1570,3))=311,RIGHT($B1570,5)="Total"),VLOOKUP('311'!$G$59,_311_Table2,MATCH(MID($B1570,1,1),_311_Table2_ColumnLookup,0),FALSE),
  IF(VALUE(LEFT($A1570,3))=311,VLOOKUP(VALUE(MID($B1570,2,1)),_311_Table2,MATCH(MID($B1570,1,1),_311_Table2_ColumnLookup,0),FALSE)
+N("311"),
  IF(AND(VALUE(LEFT($A1570,3))=312,LEFT($G1570,10)="Unincepted",$B1570="G "),VLOOKUP(" ULO",_312_Table2,MATCH('312'!$N$16,_312_Table2_ColumnLookup,0),FALSE),
  IF(AND(VALUE(LEFT($A1570,3))=312,LEFT($G1570,10)="Unincepted",$B1570="O "),VLOOKUP(" ULO",_312_Table2,MATCH('312'!$V$16,_312_Table2_ColumnLookup,0),FALSE),
  IF(AND(VALUE(LEFT($A1570,3))=312,LEFT($G1570,10)="Unincepted",$B1570="Q "),VLOOKUP(" ULO",_312_Table2,MATCH('312'!$X$16,_312_Table2_ColumnLookup,0),FALSE),
  IF(AND(VALUE(LEFT($A1570,3))=312,LEFT($G1570,10)="Unincepted"),VLOOKUP(" ULO",_312_Table2,MATCH(LEFT($B1570,1),_312_Table2_ColumnLookup,0),FALSE),
  IF(AND(VALUE(LEFT($A1570,3))=312,LEFT($G1570,5)="Total",$B1570="G "),VLOOKUP('312'!$F$80,_312_Table2,MATCH('312'!$N$16,_312_Table2_ColumnLookup,0),FALSE),
  IF(AND(VALUE(LEFT($A1570,3))=312,LEFT($G1570,5)="Total",$B1570="O "),VLOOKUP('312'!$F$80,_312_Table2,MATCH('312'!$V$16,_312_Table2_ColumnLookup,0),FALSE),
  IF(AND(VALUE(LEFT($A1570,3))=312,LEFT($G1570,5)="Total",$B1570="Q "),VLOOKUP('312'!$F$80,_312_Table2,MATCH('312'!$X$16,_312_Table2_ColumnLookup,0),FALSE),
  IF(AND(VALUE(LEFT($A1570,3))=312,LEFT($G1570,5)="Total"),VLOOKUP('312'!$F$80,_312_Table2,MATCH(LEFT($B1570,1),_312_Table2_ColumnLookup,0),FALSE),
  IF(AND(VALUE(LEFT($A1570,3))=312,LEN($I1570)=4,$B1570="G"),VLOOKUP($I1570,_312_Table2,MATCH('312'!$N$16,_312_Table2_ColumnLookup,0),FALSE),
  IF(AND(VALUE(LEFT($A1570,3))=312,LEN($I1570)=4,$B1570="O"),VLOOKUP($I1570,_312_Table2,MATCH('312'!$V$16,_312_Table2_ColumnLookup,0),FALSE),
  IF(AND(VALUE(LEFT($A1570,3))=312,LEN($I1570)=4,$B1570="Q"),VLOOKUP($I1570,_312_Table2,MATCH('312'!$X$16,_312_Table2_ColumnLookup,0),FALSE),
  IF(AND(VALUE(LEFT($A1570,3))=312,LEN($I1570)=4),VLOOKUP($I1570,_312_Table2,MATCH(LEFT($B1570,1),_312_Table2_ColumnLookup,0),FALSE)
+N("312"),
  IF(VALUE(LEFT($A1570,3))=313,VLOOKUP(VALUE(MID($B1570,2,1)),_313_Table2,MATCH(MID($B1570,1,1),_313_Table2_ColumnLookup,0),FALSE)
+N("313"),
  IF(AND(VALUE(LEFT($A1570,3))=314,LEN($B1570)=3),VLOOKUP(VALUE(MID($B1570,2,2)),_314_Table2,MATCH(MID($B1570,1,1),_314_Table2_ColumnLookup,0),FALSE),
  IF(VALUE(LEFT($A1570,3))=314,VLOOKUP(VALUE(MID($B1570,2,1)),_314_Table2,MATCH(MID($B1570,1,1),_314_Table2_ColumnLookup,0),FALSE)
+N("314"),
""))))))))))))))))))))))))</f>
        <v>#N/A</v>
      </c>
      <c r="F1570" s="238" t="e">
        <f>IF(AND(VALUE(LEFT($A1570,3))=309,LEN($B1570)=3),VLOOKUP(VALUE(MID($B1570,2,2)),_309_Table3,MATCH(MID($B1570,1,1),_309_Table3_ColumnLookup,0),FALSE),
  IF($C1570="309 LCR SummaryA",OneYearSCR,IF($C1570="309 LCR SummaryB",UltimateSCR,IF(VALUE(LEFT($A1570,3))=309,VLOOKUP(VALUE(MID($B1570,2,1)),_309_Table3,MATCH(MID($B1570,1,1),_309_Table3_ColumnLookup,0),FALSE)
+N("309"),
  IF(VALUE(LEFT($A1570,3))=310,VLOOKUP(VALUE(MID($B1570,2,1)),_310_Table3,MATCH(MID($B1570,1,1),_310_Table3_ColumnLookup,0),FALSE)
+N("310"),
  IF(AND(VALUE(LEFT($A1570,3))=311,LEN($I1570)=4),VLOOKUP($I1570,_311_Table3,MATCH($B1570,_311_Table3_ColumnLookup,0),FALSE),
  IF(AND(VALUE(LEFT($A1570,3))=311,OR($B1570="I2",$B1570="J2",$B1570="K2",$B1570="L2")),VLOOKUP('311'!$G$58,_311_Table3,MATCH(MID($B1570,1,1),_311_Table3_ColumnLookup,0),FALSE),
  IF(AND(VALUE(LEFT($A1570,3))=311,RIGHT($B1570,5)="Total"),VLOOKUP('311'!$G$59,_311_Table3,MATCH(MID($B1570,1,1),_311_Table3_ColumnLookup,0),FALSE),
  IF(VALUE(LEFT($A1570,3))=311,VLOOKUP(VALUE(MID($B1570,2,1)),_311_Table3,MATCH(MID($B1570,1,1),_311_Table3_ColumnLookup,0),FALSE)
+N("311"),
  IF(AND(VALUE(LEFT($A1570,3))=312,LEFT($G1570,10)="Unincepted",$B1570="G "),VLOOKUP(" ULO",_312_Table3,MATCH('312'!$N$16,_312_Table3_ColumnLookup,0),FALSE),
  IF(AND(VALUE(LEFT($A1570,3))=312,LEFT($G1570,10)="Unincepted",$B1570="O "),VLOOKUP(" ULO",_312_Table3,MATCH('312'!$V$16,_312_Table3_ColumnLookup,0),FALSE),
  IF(AND(VALUE(LEFT($A1570,3))=312,LEFT($G1570,10)="Unincepted",$B1570="Q "),VLOOKUP(" ULO",_312_Table3,MATCH('312'!$X$16,_312_Table3_ColumnLookup,0),FALSE),
  IF(AND(VALUE(LEFT($A1570,3))=312,LEFT($G1570,10)="Unincepted"),VLOOKUP(" ULO",_312_Table3,MATCH(LEFT($B1570,1),_312_Table3_ColumnLookup,0),FALSE),
  IF(AND(VALUE(LEFT($A1570,3))=312,LEFT($G1570,5)="Total",$B1570="G "),VLOOKUP('312'!$F$80,_312_Table3,MATCH('312'!$N$16,_312_Table3_ColumnLookup,0),FALSE),
  IF(AND(VALUE(LEFT($A1570,3))=312,LEFT($G1570,5)="Total",$B1570="O "),VLOOKUP('312'!$F$80,_312_Table3,MATCH('312'!$V$16,_312_Table3_ColumnLookup,0),FALSE),
  IF(AND(VALUE(LEFT($A1570,3))=312,LEFT($G1570,5)="Total",$B1570="Q "),VLOOKUP('312'!$F$80,_312_Table3,MATCH('312'!$X$16,_312_Table3_ColumnLookup,0),FALSE),
  IF(AND(VALUE(LEFT($A1570,3))=312,LEFT($G1570,5)="Total"),VLOOKUP('312'!$F$80,_312_Table3,MATCH(LEFT($B1570,1),_312_Table3_ColumnLookup,0),FALSE),
  IF(AND(VALUE(LEFT($A1570,3))=312,LEN($I1570)=4,$B1570="G"),VLOOKUP($I1570,_312_Table3,MATCH('312'!$N$16,_312_Table3_ColumnLookup,0),FALSE),
  IF(AND(VALUE(LEFT($A1570,3))=312,LEN($I1570)=4,$B1570="O"),VLOOKUP($I1570,_312_Table3,MATCH('312'!$V$16,_312_Table3_ColumnLookup,0),FALSE),
  IF(AND(VALUE(LEFT($A1570,3))=312,LEN($I1570)=4,$B1570="Q"),VLOOKUP($I1570,_312_Table3,MATCH('312'!$X$16,_312_Table3_ColumnLookup,0),FALSE),
  IF(AND(VALUE(LEFT($A1570,3))=312,LEN($I1570)=4),VLOOKUP($I1570,_312_Table3,MATCH(LEFT($B1570,1),_312_Table3_ColumnLookup,0),FALSE)
+N("312"),
  IF(VALUE(LEFT($A1570,3))=313,VLOOKUP(VALUE(MID($B1570,2,1)),_313_Table3,MATCH(MID($B1570,1,1),_313_Table3_ColumnLookup,0),FALSE)
+N("313"),
  IF(AND(VALUE(LEFT($A1570,3))=314,LEN($B1570)=3),VLOOKUP(VALUE(MID($B1570,2,2)),_314_Table3,MATCH(MID($B1570,1,1),_314_Table3_ColumnLookup,0),FALSE),
  IF(VALUE(LEFT($A1570,3))=314,VLOOKUP(VALUE(MID($B1570,2,1)),_314_Table3,MATCH(MID($B1570,1,1),_314_Table3_ColumnLookup,0),FALSE)
+N("314"),
""))))))))))))))))))))))))</f>
        <v>#N/A</v>
      </c>
      <c r="H1570" s="321" t="str">
        <f>IFERROR(
IF(ISERROR($D1570)=FALSE,$D1570,IF(ISERROR($E1570)=FALSE,$E1570,IF(ISERROR($F1570)=FALSE,$F1570
+N("012 checkboxes"),
IF(
IF(OR(LEFT($A1570,9)="Syndicate",LEFT($A1570,12)="NewSyndicate"),VLOOKUP($A1570,'012'!$J:$ZW,MATCH("Link to button",'012'!$J$1:$ZW$1,0),0)
+N("309 checkbox"),
IF($C1570="309 LCR Summary0",VLOOKUP("Notes990",'309'!$P:$ZZ,MATCH("Link to button",'309'!$P$1:$ZZ$1,0),0)
+N("313 checkboxes"),
IF($C1570="313 Financial Information0LcmVsScr",IF($C1570="309 LCR Summary0",VLOOKUP("LcmVsScr",'309'!$N:$ZZ,MATCH("Link to button",'309'!$N$1:$ZZ$1,0),0),
IF($C1570="313 Financial Information0LcrDocAttached",IF($C1570="309 LCR Summary0",VLOOKUP("LcrDocAttached",'309'!$N:$ZZ,MATCH("Link to button",'309'!$N$1:$ZZ$1,0),
0)))))))=1,TRUE,FALSE)
))),"")</f>
        <v/>
      </c>
    </row>
    <row r="1571" spans="1:8">
      <c r="A1571" s="237" t="e">
        <f>VLOOKUP($G1571,CSVLookups!$B:$R,MATCH(A$1,CSVLookups!$B$1:$R$1,0),FALSE)</f>
        <v>#N/A</v>
      </c>
      <c r="B1571" s="237" t="e">
        <f>VLOOKUP($G1571,CSVLookups!$B:$R,MATCH(B$1,CSVLookups!$B$1:$R$1,0),FALSE)</f>
        <v>#N/A</v>
      </c>
      <c r="C1571" s="238" t="e">
        <f t="shared" si="25"/>
        <v>#N/A</v>
      </c>
      <c r="D1571" s="238" t="e">
        <f>IF(AND(VALUE(LEFT($A1571,3))=309,LEN($B1571)=3),VLOOKUP(VALUE(MID($B1571,2,2)),_309_Table1,MATCH(MID($B1571,1,1),_309_Table1_ColumnLookup,0),FALSE),
  IF($C1571="309 LCR SummaryA",OneYearSCR,IF($C1571="309 LCR SummaryB",UltimateSCR,IF(VALUE(LEFT($A1571,3))=309,VLOOKUP(VALUE(MID($B1571,2,1)),_309_Table1,MATCH(MID($B1571,1,1),_309_Table1_ColumnLookup,0),FALSE)
+N("309"),
  IF(VALUE(LEFT($A1571,3))=310,VLOOKUP(VALUE(MID($B1571,2,1)),_310_Table1,MATCH(MID($B1571,1,1),_310_Table1_ColumnLookup,0),FALSE)
+N("310"),
  IF(AND(VALUE(LEFT($A1571,3))=311,LEN($I1571)=4),VLOOKUP($I1571,_311_Table1,MATCH($B1571,_311_Table1_ColumnLookup,0),FALSE),
  IF(AND(VALUE(LEFT($A1571,3))=311,OR($B1571="I2",$B1571="J2",$B1571="K2",$B1571="L2")),VLOOKUP('311'!$G$58,_311_Table1,MATCH(MID($B1571,1,1),_311_Table1_ColumnLookup,0),FALSE),
  IF(AND(VALUE(LEFT($A1571,3))=311,RIGHT($B1571,5)="Total"),VLOOKUP('311'!$G$59,_311_Table1,MATCH(MID($B1571,1,1),_311_Table1_ColumnLookup,0),FALSE),
  IF(VALUE(LEFT($A1571,3))=311,VLOOKUP(VALUE(MID($B1571,2,1)),_311_Table1,MATCH(MID($B1571,1,1),_311_Table1_ColumnLookup,0),FALSE)
+N("311"),
  IF(AND(VALUE(LEFT($A1571,3))=312,LEFT($G1571,10)="Unincepted",$B1571="G "),VLOOKUP(" ULO",_312_Table1,MATCH('312'!$N$16,_312_Table1_ColumnLookup,0),FALSE),
  IF(AND(VALUE(LEFT($A1571,3))=312,LEFT($G1571,10)="Unincepted",$B1571="O "),VLOOKUP(" ULO",_312_Table1,MATCH('312'!$V$16,_312_Table1_ColumnLookup,0),FALSE),
  IF(AND(VALUE(LEFT($A1571,3))=312,LEFT($G1571,10)="Unincepted",$B1571="Q "),VLOOKUP(" ULO",_312_Table1,MATCH('312'!$X$16,_312_Table1_ColumnLookup,0),FALSE),
  IF(AND(VALUE(LEFT($A1571,3))=312,LEFT($G1571,10)="Unincepted"),VLOOKUP(" ULO",_312_Table1,MATCH(LEFT($B1571,1),_312_Table1_ColumnLookup,0),FALSE),
  IF(AND(VALUE(LEFT($A1571,3))=312,LEFT($G1571,5)="Total",$B1571="G "),VLOOKUP('312'!$F$80,_312_Table1,MATCH('312'!$N$16,_312_Table1_ColumnLookup,0),FALSE),
  IF(AND(VALUE(LEFT($A1571,3))=312,LEFT($G1571,5)="Total",$B1571="O "),VLOOKUP('312'!$F$80,_312_Table1,MATCH('312'!$V$16,_312_Table1_ColumnLookup,0),FALSE),
  IF(AND(VALUE(LEFT($A1571,3))=312,LEFT($G1571,5)="Total",$B1571="Q "),VLOOKUP('312'!$F$80,_312_Table1,MATCH('312'!$X$16,_312_Table1_ColumnLookup,0),FALSE),
  IF(AND(VALUE(LEFT($A1571,3))=312,LEFT($G1571,5)="Total"),VLOOKUP('312'!$F$80,_312_Table1,MATCH(LEFT($B1571,1),_312_Table1_ColumnLookup,0),FALSE),
  IF(AND(VALUE(LEFT($A1571,3))=312,LEN($I1571)=4,$B1571="G"),VLOOKUP($I1571,_312_Table1,MATCH('312'!$N$16,_312_Table1_ColumnLookup,0),FALSE),
  IF(AND(VALUE(LEFT($A1571,3))=312,LEN($I1571)=4,$B1571="O"),VLOOKUP($I1571,_312_Table1,MATCH('312'!$V$16,_312_Table1_ColumnLookup,0),FALSE),
  IF(AND(VALUE(LEFT($A1571,3))=312,LEN($I1571)=4,$B1571="Q"),VLOOKUP($I1571,_312_Table1,MATCH('312'!$X$16,_312_Table1_ColumnLookup,0),FALSE),
  IF(AND(VALUE(LEFT($A1571,3))=312,LEN($I1571)=4),VLOOKUP($I1571,_312_Table1,MATCH(LEFT($B1571,1),_312_Table1_ColumnLookup,0),FALSE)
+N("312"),
  IF(VALUE(LEFT($A1571,3))=313,VLOOKUP(VALUE(MID($B1571,2,1)),_313_Table1,MATCH(MID($B1571,1,1),_313_Table1_ColumnLookup,0),FALSE)
+N("313"),
  IF(AND(VALUE(LEFT($A1571,3))=314,LEN($B1571)=3),VLOOKUP(VALUE(MID($B1571,2,2)),_314_Table1,MATCH(MID($B1571,1,1),_314_Table1_ColumnLookup,0),FALSE),
  IF(VALUE(LEFT($A1571,3))=314,VLOOKUP(VALUE(MID($B1571,2,1)),_314_Table1,MATCH(MID($B1571,1,1),_314_Table1_ColumnLookup,0),FALSE)
+N("314"),
""))))))))))))))))))))))))</f>
        <v>#N/A</v>
      </c>
      <c r="E1571" s="238" t="e">
        <f>IF(AND(VALUE(LEFT($A1571,3))=309,LEN($B1571)=3),VLOOKUP(VALUE(MID($B1571,2,2)),_309_Table2,MATCH(MID($B1571,1,1),_309_Table2_ColumnLookup,0),FALSE),
  IF($C1571="309 LCR SummaryA",OneYearSCR,IF($C1571="309 LCR SummaryB",UltimateSCR,IF(VALUE(LEFT($A1571,3))=309,VLOOKUP(VALUE(MID($B1571,2,1)),_309_Table2,MATCH(MID($B1571,1,1),_309_Table2_ColumnLookup,0),FALSE)
+N("309"),
  IF(VALUE(LEFT($A1571,3))=310,VLOOKUP(VALUE(MID($B1571,2,1)),_310_Table2,MATCH(MID($B1571,1,1),_310_Table2_ColumnLookup,0),FALSE)
+N("310"),
  IF(AND(VALUE(LEFT($A1571,3))=311,LEN($I1571)=4),VLOOKUP($I1571,_311_Table2,MATCH($B1571,_311_Table2_ColumnLookup,0),FALSE),
  IF(AND(VALUE(LEFT($A1571,3))=311,OR($B1571="I2",$B1571="J2",$B1571="K2",$B1571="L2")),VLOOKUP('311'!$G$58,_311_Table2,MATCH(MID($B1571,1,1),_311_Table2_ColumnLookup,0),FALSE),
  IF(AND(VALUE(LEFT($A1571,3))=311,RIGHT($B1571,5)="Total"),VLOOKUP('311'!$G$59,_311_Table2,MATCH(MID($B1571,1,1),_311_Table2_ColumnLookup,0),FALSE),
  IF(VALUE(LEFT($A1571,3))=311,VLOOKUP(VALUE(MID($B1571,2,1)),_311_Table2,MATCH(MID($B1571,1,1),_311_Table2_ColumnLookup,0),FALSE)
+N("311"),
  IF(AND(VALUE(LEFT($A1571,3))=312,LEFT($G1571,10)="Unincepted",$B1571="G "),VLOOKUP(" ULO",_312_Table2,MATCH('312'!$N$16,_312_Table2_ColumnLookup,0),FALSE),
  IF(AND(VALUE(LEFT($A1571,3))=312,LEFT($G1571,10)="Unincepted",$B1571="O "),VLOOKUP(" ULO",_312_Table2,MATCH('312'!$V$16,_312_Table2_ColumnLookup,0),FALSE),
  IF(AND(VALUE(LEFT($A1571,3))=312,LEFT($G1571,10)="Unincepted",$B1571="Q "),VLOOKUP(" ULO",_312_Table2,MATCH('312'!$X$16,_312_Table2_ColumnLookup,0),FALSE),
  IF(AND(VALUE(LEFT($A1571,3))=312,LEFT($G1571,10)="Unincepted"),VLOOKUP(" ULO",_312_Table2,MATCH(LEFT($B1571,1),_312_Table2_ColumnLookup,0),FALSE),
  IF(AND(VALUE(LEFT($A1571,3))=312,LEFT($G1571,5)="Total",$B1571="G "),VLOOKUP('312'!$F$80,_312_Table2,MATCH('312'!$N$16,_312_Table2_ColumnLookup,0),FALSE),
  IF(AND(VALUE(LEFT($A1571,3))=312,LEFT($G1571,5)="Total",$B1571="O "),VLOOKUP('312'!$F$80,_312_Table2,MATCH('312'!$V$16,_312_Table2_ColumnLookup,0),FALSE),
  IF(AND(VALUE(LEFT($A1571,3))=312,LEFT($G1571,5)="Total",$B1571="Q "),VLOOKUP('312'!$F$80,_312_Table2,MATCH('312'!$X$16,_312_Table2_ColumnLookup,0),FALSE),
  IF(AND(VALUE(LEFT($A1571,3))=312,LEFT($G1571,5)="Total"),VLOOKUP('312'!$F$80,_312_Table2,MATCH(LEFT($B1571,1),_312_Table2_ColumnLookup,0),FALSE),
  IF(AND(VALUE(LEFT($A1571,3))=312,LEN($I1571)=4,$B1571="G"),VLOOKUP($I1571,_312_Table2,MATCH('312'!$N$16,_312_Table2_ColumnLookup,0),FALSE),
  IF(AND(VALUE(LEFT($A1571,3))=312,LEN($I1571)=4,$B1571="O"),VLOOKUP($I1571,_312_Table2,MATCH('312'!$V$16,_312_Table2_ColumnLookup,0),FALSE),
  IF(AND(VALUE(LEFT($A1571,3))=312,LEN($I1571)=4,$B1571="Q"),VLOOKUP($I1571,_312_Table2,MATCH('312'!$X$16,_312_Table2_ColumnLookup,0),FALSE),
  IF(AND(VALUE(LEFT($A1571,3))=312,LEN($I1571)=4),VLOOKUP($I1571,_312_Table2,MATCH(LEFT($B1571,1),_312_Table2_ColumnLookup,0),FALSE)
+N("312"),
  IF(VALUE(LEFT($A1571,3))=313,VLOOKUP(VALUE(MID($B1571,2,1)),_313_Table2,MATCH(MID($B1571,1,1),_313_Table2_ColumnLookup,0),FALSE)
+N("313"),
  IF(AND(VALUE(LEFT($A1571,3))=314,LEN($B1571)=3),VLOOKUP(VALUE(MID($B1571,2,2)),_314_Table2,MATCH(MID($B1571,1,1),_314_Table2_ColumnLookup,0),FALSE),
  IF(VALUE(LEFT($A1571,3))=314,VLOOKUP(VALUE(MID($B1571,2,1)),_314_Table2,MATCH(MID($B1571,1,1),_314_Table2_ColumnLookup,0),FALSE)
+N("314"),
""))))))))))))))))))))))))</f>
        <v>#N/A</v>
      </c>
      <c r="F1571" s="238" t="e">
        <f>IF(AND(VALUE(LEFT($A1571,3))=309,LEN($B1571)=3),VLOOKUP(VALUE(MID($B1571,2,2)),_309_Table3,MATCH(MID($B1571,1,1),_309_Table3_ColumnLookup,0),FALSE),
  IF($C1571="309 LCR SummaryA",OneYearSCR,IF($C1571="309 LCR SummaryB",UltimateSCR,IF(VALUE(LEFT($A1571,3))=309,VLOOKUP(VALUE(MID($B1571,2,1)),_309_Table3,MATCH(MID($B1571,1,1),_309_Table3_ColumnLookup,0),FALSE)
+N("309"),
  IF(VALUE(LEFT($A1571,3))=310,VLOOKUP(VALUE(MID($B1571,2,1)),_310_Table3,MATCH(MID($B1571,1,1),_310_Table3_ColumnLookup,0),FALSE)
+N("310"),
  IF(AND(VALUE(LEFT($A1571,3))=311,LEN($I1571)=4),VLOOKUP($I1571,_311_Table3,MATCH($B1571,_311_Table3_ColumnLookup,0),FALSE),
  IF(AND(VALUE(LEFT($A1571,3))=311,OR($B1571="I2",$B1571="J2",$B1571="K2",$B1571="L2")),VLOOKUP('311'!$G$58,_311_Table3,MATCH(MID($B1571,1,1),_311_Table3_ColumnLookup,0),FALSE),
  IF(AND(VALUE(LEFT($A1571,3))=311,RIGHT($B1571,5)="Total"),VLOOKUP('311'!$G$59,_311_Table3,MATCH(MID($B1571,1,1),_311_Table3_ColumnLookup,0),FALSE),
  IF(VALUE(LEFT($A1571,3))=311,VLOOKUP(VALUE(MID($B1571,2,1)),_311_Table3,MATCH(MID($B1571,1,1),_311_Table3_ColumnLookup,0),FALSE)
+N("311"),
  IF(AND(VALUE(LEFT($A1571,3))=312,LEFT($G1571,10)="Unincepted",$B1571="G "),VLOOKUP(" ULO",_312_Table3,MATCH('312'!$N$16,_312_Table3_ColumnLookup,0),FALSE),
  IF(AND(VALUE(LEFT($A1571,3))=312,LEFT($G1571,10)="Unincepted",$B1571="O "),VLOOKUP(" ULO",_312_Table3,MATCH('312'!$V$16,_312_Table3_ColumnLookup,0),FALSE),
  IF(AND(VALUE(LEFT($A1571,3))=312,LEFT($G1571,10)="Unincepted",$B1571="Q "),VLOOKUP(" ULO",_312_Table3,MATCH('312'!$X$16,_312_Table3_ColumnLookup,0),FALSE),
  IF(AND(VALUE(LEFT($A1571,3))=312,LEFT($G1571,10)="Unincepted"),VLOOKUP(" ULO",_312_Table3,MATCH(LEFT($B1571,1),_312_Table3_ColumnLookup,0),FALSE),
  IF(AND(VALUE(LEFT($A1571,3))=312,LEFT($G1571,5)="Total",$B1571="G "),VLOOKUP('312'!$F$80,_312_Table3,MATCH('312'!$N$16,_312_Table3_ColumnLookup,0),FALSE),
  IF(AND(VALUE(LEFT($A1571,3))=312,LEFT($G1571,5)="Total",$B1571="O "),VLOOKUP('312'!$F$80,_312_Table3,MATCH('312'!$V$16,_312_Table3_ColumnLookup,0),FALSE),
  IF(AND(VALUE(LEFT($A1571,3))=312,LEFT($G1571,5)="Total",$B1571="Q "),VLOOKUP('312'!$F$80,_312_Table3,MATCH('312'!$X$16,_312_Table3_ColumnLookup,0),FALSE),
  IF(AND(VALUE(LEFT($A1571,3))=312,LEFT($G1571,5)="Total"),VLOOKUP('312'!$F$80,_312_Table3,MATCH(LEFT($B1571,1),_312_Table3_ColumnLookup,0),FALSE),
  IF(AND(VALUE(LEFT($A1571,3))=312,LEN($I1571)=4,$B1571="G"),VLOOKUP($I1571,_312_Table3,MATCH('312'!$N$16,_312_Table3_ColumnLookup,0),FALSE),
  IF(AND(VALUE(LEFT($A1571,3))=312,LEN($I1571)=4,$B1571="O"),VLOOKUP($I1571,_312_Table3,MATCH('312'!$V$16,_312_Table3_ColumnLookup,0),FALSE),
  IF(AND(VALUE(LEFT($A1571,3))=312,LEN($I1571)=4,$B1571="Q"),VLOOKUP($I1571,_312_Table3,MATCH('312'!$X$16,_312_Table3_ColumnLookup,0),FALSE),
  IF(AND(VALUE(LEFT($A1571,3))=312,LEN($I1571)=4),VLOOKUP($I1571,_312_Table3,MATCH(LEFT($B1571,1),_312_Table3_ColumnLookup,0),FALSE)
+N("312"),
  IF(VALUE(LEFT($A1571,3))=313,VLOOKUP(VALUE(MID($B1571,2,1)),_313_Table3,MATCH(MID($B1571,1,1),_313_Table3_ColumnLookup,0),FALSE)
+N("313"),
  IF(AND(VALUE(LEFT($A1571,3))=314,LEN($B1571)=3),VLOOKUP(VALUE(MID($B1571,2,2)),_314_Table3,MATCH(MID($B1571,1,1),_314_Table3_ColumnLookup,0),FALSE),
  IF(VALUE(LEFT($A1571,3))=314,VLOOKUP(VALUE(MID($B1571,2,1)),_314_Table3,MATCH(MID($B1571,1,1),_314_Table3_ColumnLookup,0),FALSE)
+N("314"),
""))))))))))))))))))))))))</f>
        <v>#N/A</v>
      </c>
      <c r="H1571" s="321" t="str">
        <f>IFERROR(
IF(ISERROR($D1571)=FALSE,$D1571,IF(ISERROR($E1571)=FALSE,$E1571,IF(ISERROR($F1571)=FALSE,$F1571
+N("012 checkboxes"),
IF(
IF(OR(LEFT($A1571,9)="Syndicate",LEFT($A1571,12)="NewSyndicate"),VLOOKUP($A1571,'012'!$J:$ZW,MATCH("Link to button",'012'!$J$1:$ZW$1,0),0)
+N("309 checkbox"),
IF($C1571="309 LCR Summary0",VLOOKUP("Notes990",'309'!$P:$ZZ,MATCH("Link to button",'309'!$P$1:$ZZ$1,0),0)
+N("313 checkboxes"),
IF($C1571="313 Financial Information0LcmVsScr",IF($C1571="309 LCR Summary0",VLOOKUP("LcmVsScr",'309'!$N:$ZZ,MATCH("Link to button",'309'!$N$1:$ZZ$1,0),0),
IF($C1571="313 Financial Information0LcrDocAttached",IF($C1571="309 LCR Summary0",VLOOKUP("LcrDocAttached",'309'!$N:$ZZ,MATCH("Link to button",'309'!$N$1:$ZZ$1,0),
0)))))))=1,TRUE,FALSE)
))),"")</f>
        <v/>
      </c>
    </row>
    <row r="1572" spans="1:8">
      <c r="A1572" s="237" t="e">
        <f>VLOOKUP($G1572,CSVLookups!$B:$R,MATCH(A$1,CSVLookups!$B$1:$R$1,0),FALSE)</f>
        <v>#N/A</v>
      </c>
      <c r="B1572" s="237" t="e">
        <f>VLOOKUP($G1572,CSVLookups!$B:$R,MATCH(B$1,CSVLookups!$B$1:$R$1,0),FALSE)</f>
        <v>#N/A</v>
      </c>
      <c r="C1572" s="238" t="e">
        <f t="shared" si="25"/>
        <v>#N/A</v>
      </c>
      <c r="D1572" s="238" t="e">
        <f>IF(AND(VALUE(LEFT($A1572,3))=309,LEN($B1572)=3),VLOOKUP(VALUE(MID($B1572,2,2)),_309_Table1,MATCH(MID($B1572,1,1),_309_Table1_ColumnLookup,0),FALSE),
  IF($C1572="309 LCR SummaryA",OneYearSCR,IF($C1572="309 LCR SummaryB",UltimateSCR,IF(VALUE(LEFT($A1572,3))=309,VLOOKUP(VALUE(MID($B1572,2,1)),_309_Table1,MATCH(MID($B1572,1,1),_309_Table1_ColumnLookup,0),FALSE)
+N("309"),
  IF(VALUE(LEFT($A1572,3))=310,VLOOKUP(VALUE(MID($B1572,2,1)),_310_Table1,MATCH(MID($B1572,1,1),_310_Table1_ColumnLookup,0),FALSE)
+N("310"),
  IF(AND(VALUE(LEFT($A1572,3))=311,LEN($I1572)=4),VLOOKUP($I1572,_311_Table1,MATCH($B1572,_311_Table1_ColumnLookup,0),FALSE),
  IF(AND(VALUE(LEFT($A1572,3))=311,OR($B1572="I2",$B1572="J2",$B1572="K2",$B1572="L2")),VLOOKUP('311'!$G$58,_311_Table1,MATCH(MID($B1572,1,1),_311_Table1_ColumnLookup,0),FALSE),
  IF(AND(VALUE(LEFT($A1572,3))=311,RIGHT($B1572,5)="Total"),VLOOKUP('311'!$G$59,_311_Table1,MATCH(MID($B1572,1,1),_311_Table1_ColumnLookup,0),FALSE),
  IF(VALUE(LEFT($A1572,3))=311,VLOOKUP(VALUE(MID($B1572,2,1)),_311_Table1,MATCH(MID($B1572,1,1),_311_Table1_ColumnLookup,0),FALSE)
+N("311"),
  IF(AND(VALUE(LEFT($A1572,3))=312,LEFT($G1572,10)="Unincepted",$B1572="G "),VLOOKUP(" ULO",_312_Table1,MATCH('312'!$N$16,_312_Table1_ColumnLookup,0),FALSE),
  IF(AND(VALUE(LEFT($A1572,3))=312,LEFT($G1572,10)="Unincepted",$B1572="O "),VLOOKUP(" ULO",_312_Table1,MATCH('312'!$V$16,_312_Table1_ColumnLookup,0),FALSE),
  IF(AND(VALUE(LEFT($A1572,3))=312,LEFT($G1572,10)="Unincepted",$B1572="Q "),VLOOKUP(" ULO",_312_Table1,MATCH('312'!$X$16,_312_Table1_ColumnLookup,0),FALSE),
  IF(AND(VALUE(LEFT($A1572,3))=312,LEFT($G1572,10)="Unincepted"),VLOOKUP(" ULO",_312_Table1,MATCH(LEFT($B1572,1),_312_Table1_ColumnLookup,0),FALSE),
  IF(AND(VALUE(LEFT($A1572,3))=312,LEFT($G1572,5)="Total",$B1572="G "),VLOOKUP('312'!$F$80,_312_Table1,MATCH('312'!$N$16,_312_Table1_ColumnLookup,0),FALSE),
  IF(AND(VALUE(LEFT($A1572,3))=312,LEFT($G1572,5)="Total",$B1572="O "),VLOOKUP('312'!$F$80,_312_Table1,MATCH('312'!$V$16,_312_Table1_ColumnLookup,0),FALSE),
  IF(AND(VALUE(LEFT($A1572,3))=312,LEFT($G1572,5)="Total",$B1572="Q "),VLOOKUP('312'!$F$80,_312_Table1,MATCH('312'!$X$16,_312_Table1_ColumnLookup,0),FALSE),
  IF(AND(VALUE(LEFT($A1572,3))=312,LEFT($G1572,5)="Total"),VLOOKUP('312'!$F$80,_312_Table1,MATCH(LEFT($B1572,1),_312_Table1_ColumnLookup,0),FALSE),
  IF(AND(VALUE(LEFT($A1572,3))=312,LEN($I1572)=4,$B1572="G"),VLOOKUP($I1572,_312_Table1,MATCH('312'!$N$16,_312_Table1_ColumnLookup,0),FALSE),
  IF(AND(VALUE(LEFT($A1572,3))=312,LEN($I1572)=4,$B1572="O"),VLOOKUP($I1572,_312_Table1,MATCH('312'!$V$16,_312_Table1_ColumnLookup,0),FALSE),
  IF(AND(VALUE(LEFT($A1572,3))=312,LEN($I1572)=4,$B1572="Q"),VLOOKUP($I1572,_312_Table1,MATCH('312'!$X$16,_312_Table1_ColumnLookup,0),FALSE),
  IF(AND(VALUE(LEFT($A1572,3))=312,LEN($I1572)=4),VLOOKUP($I1572,_312_Table1,MATCH(LEFT($B1572,1),_312_Table1_ColumnLookup,0),FALSE)
+N("312"),
  IF(VALUE(LEFT($A1572,3))=313,VLOOKUP(VALUE(MID($B1572,2,1)),_313_Table1,MATCH(MID($B1572,1,1),_313_Table1_ColumnLookup,0),FALSE)
+N("313"),
  IF(AND(VALUE(LEFT($A1572,3))=314,LEN($B1572)=3),VLOOKUP(VALUE(MID($B1572,2,2)),_314_Table1,MATCH(MID($B1572,1,1),_314_Table1_ColumnLookup,0),FALSE),
  IF(VALUE(LEFT($A1572,3))=314,VLOOKUP(VALUE(MID($B1572,2,1)),_314_Table1,MATCH(MID($B1572,1,1),_314_Table1_ColumnLookup,0),FALSE)
+N("314"),
""))))))))))))))))))))))))</f>
        <v>#N/A</v>
      </c>
      <c r="E1572" s="238" t="e">
        <f>IF(AND(VALUE(LEFT($A1572,3))=309,LEN($B1572)=3),VLOOKUP(VALUE(MID($B1572,2,2)),_309_Table2,MATCH(MID($B1572,1,1),_309_Table2_ColumnLookup,0),FALSE),
  IF($C1572="309 LCR SummaryA",OneYearSCR,IF($C1572="309 LCR SummaryB",UltimateSCR,IF(VALUE(LEFT($A1572,3))=309,VLOOKUP(VALUE(MID($B1572,2,1)),_309_Table2,MATCH(MID($B1572,1,1),_309_Table2_ColumnLookup,0),FALSE)
+N("309"),
  IF(VALUE(LEFT($A1572,3))=310,VLOOKUP(VALUE(MID($B1572,2,1)),_310_Table2,MATCH(MID($B1572,1,1),_310_Table2_ColumnLookup,0),FALSE)
+N("310"),
  IF(AND(VALUE(LEFT($A1572,3))=311,LEN($I1572)=4),VLOOKUP($I1572,_311_Table2,MATCH($B1572,_311_Table2_ColumnLookup,0),FALSE),
  IF(AND(VALUE(LEFT($A1572,3))=311,OR($B1572="I2",$B1572="J2",$B1572="K2",$B1572="L2")),VLOOKUP('311'!$G$58,_311_Table2,MATCH(MID($B1572,1,1),_311_Table2_ColumnLookup,0),FALSE),
  IF(AND(VALUE(LEFT($A1572,3))=311,RIGHT($B1572,5)="Total"),VLOOKUP('311'!$G$59,_311_Table2,MATCH(MID($B1572,1,1),_311_Table2_ColumnLookup,0),FALSE),
  IF(VALUE(LEFT($A1572,3))=311,VLOOKUP(VALUE(MID($B1572,2,1)),_311_Table2,MATCH(MID($B1572,1,1),_311_Table2_ColumnLookup,0),FALSE)
+N("311"),
  IF(AND(VALUE(LEFT($A1572,3))=312,LEFT($G1572,10)="Unincepted",$B1572="G "),VLOOKUP(" ULO",_312_Table2,MATCH('312'!$N$16,_312_Table2_ColumnLookup,0),FALSE),
  IF(AND(VALUE(LEFT($A1572,3))=312,LEFT($G1572,10)="Unincepted",$B1572="O "),VLOOKUP(" ULO",_312_Table2,MATCH('312'!$V$16,_312_Table2_ColumnLookup,0),FALSE),
  IF(AND(VALUE(LEFT($A1572,3))=312,LEFT($G1572,10)="Unincepted",$B1572="Q "),VLOOKUP(" ULO",_312_Table2,MATCH('312'!$X$16,_312_Table2_ColumnLookup,0),FALSE),
  IF(AND(VALUE(LEFT($A1572,3))=312,LEFT($G1572,10)="Unincepted"),VLOOKUP(" ULO",_312_Table2,MATCH(LEFT($B1572,1),_312_Table2_ColumnLookup,0),FALSE),
  IF(AND(VALUE(LEFT($A1572,3))=312,LEFT($G1572,5)="Total",$B1572="G "),VLOOKUP('312'!$F$80,_312_Table2,MATCH('312'!$N$16,_312_Table2_ColumnLookup,0),FALSE),
  IF(AND(VALUE(LEFT($A1572,3))=312,LEFT($G1572,5)="Total",$B1572="O "),VLOOKUP('312'!$F$80,_312_Table2,MATCH('312'!$V$16,_312_Table2_ColumnLookup,0),FALSE),
  IF(AND(VALUE(LEFT($A1572,3))=312,LEFT($G1572,5)="Total",$B1572="Q "),VLOOKUP('312'!$F$80,_312_Table2,MATCH('312'!$X$16,_312_Table2_ColumnLookup,0),FALSE),
  IF(AND(VALUE(LEFT($A1572,3))=312,LEFT($G1572,5)="Total"),VLOOKUP('312'!$F$80,_312_Table2,MATCH(LEFT($B1572,1),_312_Table2_ColumnLookup,0),FALSE),
  IF(AND(VALUE(LEFT($A1572,3))=312,LEN($I1572)=4,$B1572="G"),VLOOKUP($I1572,_312_Table2,MATCH('312'!$N$16,_312_Table2_ColumnLookup,0),FALSE),
  IF(AND(VALUE(LEFT($A1572,3))=312,LEN($I1572)=4,$B1572="O"),VLOOKUP($I1572,_312_Table2,MATCH('312'!$V$16,_312_Table2_ColumnLookup,0),FALSE),
  IF(AND(VALUE(LEFT($A1572,3))=312,LEN($I1572)=4,$B1572="Q"),VLOOKUP($I1572,_312_Table2,MATCH('312'!$X$16,_312_Table2_ColumnLookup,0),FALSE),
  IF(AND(VALUE(LEFT($A1572,3))=312,LEN($I1572)=4),VLOOKUP($I1572,_312_Table2,MATCH(LEFT($B1572,1),_312_Table2_ColumnLookup,0),FALSE)
+N("312"),
  IF(VALUE(LEFT($A1572,3))=313,VLOOKUP(VALUE(MID($B1572,2,1)),_313_Table2,MATCH(MID($B1572,1,1),_313_Table2_ColumnLookup,0),FALSE)
+N("313"),
  IF(AND(VALUE(LEFT($A1572,3))=314,LEN($B1572)=3),VLOOKUP(VALUE(MID($B1572,2,2)),_314_Table2,MATCH(MID($B1572,1,1),_314_Table2_ColumnLookup,0),FALSE),
  IF(VALUE(LEFT($A1572,3))=314,VLOOKUP(VALUE(MID($B1572,2,1)),_314_Table2,MATCH(MID($B1572,1,1),_314_Table2_ColumnLookup,0),FALSE)
+N("314"),
""))))))))))))))))))))))))</f>
        <v>#N/A</v>
      </c>
      <c r="F1572" s="238" t="e">
        <f>IF(AND(VALUE(LEFT($A1572,3))=309,LEN($B1572)=3),VLOOKUP(VALUE(MID($B1572,2,2)),_309_Table3,MATCH(MID($B1572,1,1),_309_Table3_ColumnLookup,0),FALSE),
  IF($C1572="309 LCR SummaryA",OneYearSCR,IF($C1572="309 LCR SummaryB",UltimateSCR,IF(VALUE(LEFT($A1572,3))=309,VLOOKUP(VALUE(MID($B1572,2,1)),_309_Table3,MATCH(MID($B1572,1,1),_309_Table3_ColumnLookup,0),FALSE)
+N("309"),
  IF(VALUE(LEFT($A1572,3))=310,VLOOKUP(VALUE(MID($B1572,2,1)),_310_Table3,MATCH(MID($B1572,1,1),_310_Table3_ColumnLookup,0),FALSE)
+N("310"),
  IF(AND(VALUE(LEFT($A1572,3))=311,LEN($I1572)=4),VLOOKUP($I1572,_311_Table3,MATCH($B1572,_311_Table3_ColumnLookup,0),FALSE),
  IF(AND(VALUE(LEFT($A1572,3))=311,OR($B1572="I2",$B1572="J2",$B1572="K2",$B1572="L2")),VLOOKUP('311'!$G$58,_311_Table3,MATCH(MID($B1572,1,1),_311_Table3_ColumnLookup,0),FALSE),
  IF(AND(VALUE(LEFT($A1572,3))=311,RIGHT($B1572,5)="Total"),VLOOKUP('311'!$G$59,_311_Table3,MATCH(MID($B1572,1,1),_311_Table3_ColumnLookup,0),FALSE),
  IF(VALUE(LEFT($A1572,3))=311,VLOOKUP(VALUE(MID($B1572,2,1)),_311_Table3,MATCH(MID($B1572,1,1),_311_Table3_ColumnLookup,0),FALSE)
+N("311"),
  IF(AND(VALUE(LEFT($A1572,3))=312,LEFT($G1572,10)="Unincepted",$B1572="G "),VLOOKUP(" ULO",_312_Table3,MATCH('312'!$N$16,_312_Table3_ColumnLookup,0),FALSE),
  IF(AND(VALUE(LEFT($A1572,3))=312,LEFT($G1572,10)="Unincepted",$B1572="O "),VLOOKUP(" ULO",_312_Table3,MATCH('312'!$V$16,_312_Table3_ColumnLookup,0),FALSE),
  IF(AND(VALUE(LEFT($A1572,3))=312,LEFT($G1572,10)="Unincepted",$B1572="Q "),VLOOKUP(" ULO",_312_Table3,MATCH('312'!$X$16,_312_Table3_ColumnLookup,0),FALSE),
  IF(AND(VALUE(LEFT($A1572,3))=312,LEFT($G1572,10)="Unincepted"),VLOOKUP(" ULO",_312_Table3,MATCH(LEFT($B1572,1),_312_Table3_ColumnLookup,0),FALSE),
  IF(AND(VALUE(LEFT($A1572,3))=312,LEFT($G1572,5)="Total",$B1572="G "),VLOOKUP('312'!$F$80,_312_Table3,MATCH('312'!$N$16,_312_Table3_ColumnLookup,0),FALSE),
  IF(AND(VALUE(LEFT($A1572,3))=312,LEFT($G1572,5)="Total",$B1572="O "),VLOOKUP('312'!$F$80,_312_Table3,MATCH('312'!$V$16,_312_Table3_ColumnLookup,0),FALSE),
  IF(AND(VALUE(LEFT($A1572,3))=312,LEFT($G1572,5)="Total",$B1572="Q "),VLOOKUP('312'!$F$80,_312_Table3,MATCH('312'!$X$16,_312_Table3_ColumnLookup,0),FALSE),
  IF(AND(VALUE(LEFT($A1572,3))=312,LEFT($G1572,5)="Total"),VLOOKUP('312'!$F$80,_312_Table3,MATCH(LEFT($B1572,1),_312_Table3_ColumnLookup,0),FALSE),
  IF(AND(VALUE(LEFT($A1572,3))=312,LEN($I1572)=4,$B1572="G"),VLOOKUP($I1572,_312_Table3,MATCH('312'!$N$16,_312_Table3_ColumnLookup,0),FALSE),
  IF(AND(VALUE(LEFT($A1572,3))=312,LEN($I1572)=4,$B1572="O"),VLOOKUP($I1572,_312_Table3,MATCH('312'!$V$16,_312_Table3_ColumnLookup,0),FALSE),
  IF(AND(VALUE(LEFT($A1572,3))=312,LEN($I1572)=4,$B1572="Q"),VLOOKUP($I1572,_312_Table3,MATCH('312'!$X$16,_312_Table3_ColumnLookup,0),FALSE),
  IF(AND(VALUE(LEFT($A1572,3))=312,LEN($I1572)=4),VLOOKUP($I1572,_312_Table3,MATCH(LEFT($B1572,1),_312_Table3_ColumnLookup,0),FALSE)
+N("312"),
  IF(VALUE(LEFT($A1572,3))=313,VLOOKUP(VALUE(MID($B1572,2,1)),_313_Table3,MATCH(MID($B1572,1,1),_313_Table3_ColumnLookup,0),FALSE)
+N("313"),
  IF(AND(VALUE(LEFT($A1572,3))=314,LEN($B1572)=3),VLOOKUP(VALUE(MID($B1572,2,2)),_314_Table3,MATCH(MID($B1572,1,1),_314_Table3_ColumnLookup,0),FALSE),
  IF(VALUE(LEFT($A1572,3))=314,VLOOKUP(VALUE(MID($B1572,2,1)),_314_Table3,MATCH(MID($B1572,1,1),_314_Table3_ColumnLookup,0),FALSE)
+N("314"),
""))))))))))))))))))))))))</f>
        <v>#N/A</v>
      </c>
      <c r="H1572" s="321" t="str">
        <f>IFERROR(
IF(ISERROR($D1572)=FALSE,$D1572,IF(ISERROR($E1572)=FALSE,$E1572,IF(ISERROR($F1572)=FALSE,$F1572
+N("012 checkboxes"),
IF(
IF(OR(LEFT($A1572,9)="Syndicate",LEFT($A1572,12)="NewSyndicate"),VLOOKUP($A1572,'012'!$J:$ZW,MATCH("Link to button",'012'!$J$1:$ZW$1,0),0)
+N("309 checkbox"),
IF($C1572="309 LCR Summary0",VLOOKUP("Notes990",'309'!$P:$ZZ,MATCH("Link to button",'309'!$P$1:$ZZ$1,0),0)
+N("313 checkboxes"),
IF($C1572="313 Financial Information0LcmVsScr",IF($C1572="309 LCR Summary0",VLOOKUP("LcmVsScr",'309'!$N:$ZZ,MATCH("Link to button",'309'!$N$1:$ZZ$1,0),0),
IF($C1572="313 Financial Information0LcrDocAttached",IF($C1572="309 LCR Summary0",VLOOKUP("LcrDocAttached",'309'!$N:$ZZ,MATCH("Link to button",'309'!$N$1:$ZZ$1,0),
0)))))))=1,TRUE,FALSE)
))),"")</f>
        <v/>
      </c>
    </row>
    <row r="1573" spans="1:8">
      <c r="A1573" s="237" t="e">
        <f>VLOOKUP($G1573,CSVLookups!$B:$R,MATCH(A$1,CSVLookups!$B$1:$R$1,0),FALSE)</f>
        <v>#N/A</v>
      </c>
      <c r="B1573" s="237" t="e">
        <f>VLOOKUP($G1573,CSVLookups!$B:$R,MATCH(B$1,CSVLookups!$B$1:$R$1,0),FALSE)</f>
        <v>#N/A</v>
      </c>
      <c r="C1573" s="238" t="e">
        <f t="shared" si="25"/>
        <v>#N/A</v>
      </c>
      <c r="D1573" s="238" t="e">
        <f>IF(AND(VALUE(LEFT($A1573,3))=309,LEN($B1573)=3),VLOOKUP(VALUE(MID($B1573,2,2)),_309_Table1,MATCH(MID($B1573,1,1),_309_Table1_ColumnLookup,0),FALSE),
  IF($C1573="309 LCR SummaryA",OneYearSCR,IF($C1573="309 LCR SummaryB",UltimateSCR,IF(VALUE(LEFT($A1573,3))=309,VLOOKUP(VALUE(MID($B1573,2,1)),_309_Table1,MATCH(MID($B1573,1,1),_309_Table1_ColumnLookup,0),FALSE)
+N("309"),
  IF(VALUE(LEFT($A1573,3))=310,VLOOKUP(VALUE(MID($B1573,2,1)),_310_Table1,MATCH(MID($B1573,1,1),_310_Table1_ColumnLookup,0),FALSE)
+N("310"),
  IF(AND(VALUE(LEFT($A1573,3))=311,LEN($I1573)=4),VLOOKUP($I1573,_311_Table1,MATCH($B1573,_311_Table1_ColumnLookup,0),FALSE),
  IF(AND(VALUE(LEFT($A1573,3))=311,OR($B1573="I2",$B1573="J2",$B1573="K2",$B1573="L2")),VLOOKUP('311'!$G$58,_311_Table1,MATCH(MID($B1573,1,1),_311_Table1_ColumnLookup,0),FALSE),
  IF(AND(VALUE(LEFT($A1573,3))=311,RIGHT($B1573,5)="Total"),VLOOKUP('311'!$G$59,_311_Table1,MATCH(MID($B1573,1,1),_311_Table1_ColumnLookup,0),FALSE),
  IF(VALUE(LEFT($A1573,3))=311,VLOOKUP(VALUE(MID($B1573,2,1)),_311_Table1,MATCH(MID($B1573,1,1),_311_Table1_ColumnLookup,0),FALSE)
+N("311"),
  IF(AND(VALUE(LEFT($A1573,3))=312,LEFT($G1573,10)="Unincepted",$B1573="G "),VLOOKUP(" ULO",_312_Table1,MATCH('312'!$N$16,_312_Table1_ColumnLookup,0),FALSE),
  IF(AND(VALUE(LEFT($A1573,3))=312,LEFT($G1573,10)="Unincepted",$B1573="O "),VLOOKUP(" ULO",_312_Table1,MATCH('312'!$V$16,_312_Table1_ColumnLookup,0),FALSE),
  IF(AND(VALUE(LEFT($A1573,3))=312,LEFT($G1573,10)="Unincepted",$B1573="Q "),VLOOKUP(" ULO",_312_Table1,MATCH('312'!$X$16,_312_Table1_ColumnLookup,0),FALSE),
  IF(AND(VALUE(LEFT($A1573,3))=312,LEFT($G1573,10)="Unincepted"),VLOOKUP(" ULO",_312_Table1,MATCH(LEFT($B1573,1),_312_Table1_ColumnLookup,0),FALSE),
  IF(AND(VALUE(LEFT($A1573,3))=312,LEFT($G1573,5)="Total",$B1573="G "),VLOOKUP('312'!$F$80,_312_Table1,MATCH('312'!$N$16,_312_Table1_ColumnLookup,0),FALSE),
  IF(AND(VALUE(LEFT($A1573,3))=312,LEFT($G1573,5)="Total",$B1573="O "),VLOOKUP('312'!$F$80,_312_Table1,MATCH('312'!$V$16,_312_Table1_ColumnLookup,0),FALSE),
  IF(AND(VALUE(LEFT($A1573,3))=312,LEFT($G1573,5)="Total",$B1573="Q "),VLOOKUP('312'!$F$80,_312_Table1,MATCH('312'!$X$16,_312_Table1_ColumnLookup,0),FALSE),
  IF(AND(VALUE(LEFT($A1573,3))=312,LEFT($G1573,5)="Total"),VLOOKUP('312'!$F$80,_312_Table1,MATCH(LEFT($B1573,1),_312_Table1_ColumnLookup,0),FALSE),
  IF(AND(VALUE(LEFT($A1573,3))=312,LEN($I1573)=4,$B1573="G"),VLOOKUP($I1573,_312_Table1,MATCH('312'!$N$16,_312_Table1_ColumnLookup,0),FALSE),
  IF(AND(VALUE(LEFT($A1573,3))=312,LEN($I1573)=4,$B1573="O"),VLOOKUP($I1573,_312_Table1,MATCH('312'!$V$16,_312_Table1_ColumnLookup,0),FALSE),
  IF(AND(VALUE(LEFT($A1573,3))=312,LEN($I1573)=4,$B1573="Q"),VLOOKUP($I1573,_312_Table1,MATCH('312'!$X$16,_312_Table1_ColumnLookup,0),FALSE),
  IF(AND(VALUE(LEFT($A1573,3))=312,LEN($I1573)=4),VLOOKUP($I1573,_312_Table1,MATCH(LEFT($B1573,1),_312_Table1_ColumnLookup,0),FALSE)
+N("312"),
  IF(VALUE(LEFT($A1573,3))=313,VLOOKUP(VALUE(MID($B1573,2,1)),_313_Table1,MATCH(MID($B1573,1,1),_313_Table1_ColumnLookup,0),FALSE)
+N("313"),
  IF(AND(VALUE(LEFT($A1573,3))=314,LEN($B1573)=3),VLOOKUP(VALUE(MID($B1573,2,2)),_314_Table1,MATCH(MID($B1573,1,1),_314_Table1_ColumnLookup,0),FALSE),
  IF(VALUE(LEFT($A1573,3))=314,VLOOKUP(VALUE(MID($B1573,2,1)),_314_Table1,MATCH(MID($B1573,1,1),_314_Table1_ColumnLookup,0),FALSE)
+N("314"),
""))))))))))))))))))))))))</f>
        <v>#N/A</v>
      </c>
      <c r="E1573" s="238" t="e">
        <f>IF(AND(VALUE(LEFT($A1573,3))=309,LEN($B1573)=3),VLOOKUP(VALUE(MID($B1573,2,2)),_309_Table2,MATCH(MID($B1573,1,1),_309_Table2_ColumnLookup,0),FALSE),
  IF($C1573="309 LCR SummaryA",OneYearSCR,IF($C1573="309 LCR SummaryB",UltimateSCR,IF(VALUE(LEFT($A1573,3))=309,VLOOKUP(VALUE(MID($B1573,2,1)),_309_Table2,MATCH(MID($B1573,1,1),_309_Table2_ColumnLookup,0),FALSE)
+N("309"),
  IF(VALUE(LEFT($A1573,3))=310,VLOOKUP(VALUE(MID($B1573,2,1)),_310_Table2,MATCH(MID($B1573,1,1),_310_Table2_ColumnLookup,0),FALSE)
+N("310"),
  IF(AND(VALUE(LEFT($A1573,3))=311,LEN($I1573)=4),VLOOKUP($I1573,_311_Table2,MATCH($B1573,_311_Table2_ColumnLookup,0),FALSE),
  IF(AND(VALUE(LEFT($A1573,3))=311,OR($B1573="I2",$B1573="J2",$B1573="K2",$B1573="L2")),VLOOKUP('311'!$G$58,_311_Table2,MATCH(MID($B1573,1,1),_311_Table2_ColumnLookup,0),FALSE),
  IF(AND(VALUE(LEFT($A1573,3))=311,RIGHT($B1573,5)="Total"),VLOOKUP('311'!$G$59,_311_Table2,MATCH(MID($B1573,1,1),_311_Table2_ColumnLookup,0),FALSE),
  IF(VALUE(LEFT($A1573,3))=311,VLOOKUP(VALUE(MID($B1573,2,1)),_311_Table2,MATCH(MID($B1573,1,1),_311_Table2_ColumnLookup,0),FALSE)
+N("311"),
  IF(AND(VALUE(LEFT($A1573,3))=312,LEFT($G1573,10)="Unincepted",$B1573="G "),VLOOKUP(" ULO",_312_Table2,MATCH('312'!$N$16,_312_Table2_ColumnLookup,0),FALSE),
  IF(AND(VALUE(LEFT($A1573,3))=312,LEFT($G1573,10)="Unincepted",$B1573="O "),VLOOKUP(" ULO",_312_Table2,MATCH('312'!$V$16,_312_Table2_ColumnLookup,0),FALSE),
  IF(AND(VALUE(LEFT($A1573,3))=312,LEFT($G1573,10)="Unincepted",$B1573="Q "),VLOOKUP(" ULO",_312_Table2,MATCH('312'!$X$16,_312_Table2_ColumnLookup,0),FALSE),
  IF(AND(VALUE(LEFT($A1573,3))=312,LEFT($G1573,10)="Unincepted"),VLOOKUP(" ULO",_312_Table2,MATCH(LEFT($B1573,1),_312_Table2_ColumnLookup,0),FALSE),
  IF(AND(VALUE(LEFT($A1573,3))=312,LEFT($G1573,5)="Total",$B1573="G "),VLOOKUP('312'!$F$80,_312_Table2,MATCH('312'!$N$16,_312_Table2_ColumnLookup,0),FALSE),
  IF(AND(VALUE(LEFT($A1573,3))=312,LEFT($G1573,5)="Total",$B1573="O "),VLOOKUP('312'!$F$80,_312_Table2,MATCH('312'!$V$16,_312_Table2_ColumnLookup,0),FALSE),
  IF(AND(VALUE(LEFT($A1573,3))=312,LEFT($G1573,5)="Total",$B1573="Q "),VLOOKUP('312'!$F$80,_312_Table2,MATCH('312'!$X$16,_312_Table2_ColumnLookup,0),FALSE),
  IF(AND(VALUE(LEFT($A1573,3))=312,LEFT($G1573,5)="Total"),VLOOKUP('312'!$F$80,_312_Table2,MATCH(LEFT($B1573,1),_312_Table2_ColumnLookup,0),FALSE),
  IF(AND(VALUE(LEFT($A1573,3))=312,LEN($I1573)=4,$B1573="G"),VLOOKUP($I1573,_312_Table2,MATCH('312'!$N$16,_312_Table2_ColumnLookup,0),FALSE),
  IF(AND(VALUE(LEFT($A1573,3))=312,LEN($I1573)=4,$B1573="O"),VLOOKUP($I1573,_312_Table2,MATCH('312'!$V$16,_312_Table2_ColumnLookup,0),FALSE),
  IF(AND(VALUE(LEFT($A1573,3))=312,LEN($I1573)=4,$B1573="Q"),VLOOKUP($I1573,_312_Table2,MATCH('312'!$X$16,_312_Table2_ColumnLookup,0),FALSE),
  IF(AND(VALUE(LEFT($A1573,3))=312,LEN($I1573)=4),VLOOKUP($I1573,_312_Table2,MATCH(LEFT($B1573,1),_312_Table2_ColumnLookup,0),FALSE)
+N("312"),
  IF(VALUE(LEFT($A1573,3))=313,VLOOKUP(VALUE(MID($B1573,2,1)),_313_Table2,MATCH(MID($B1573,1,1),_313_Table2_ColumnLookup,0),FALSE)
+N("313"),
  IF(AND(VALUE(LEFT($A1573,3))=314,LEN($B1573)=3),VLOOKUP(VALUE(MID($B1573,2,2)),_314_Table2,MATCH(MID($B1573,1,1),_314_Table2_ColumnLookup,0),FALSE),
  IF(VALUE(LEFT($A1573,3))=314,VLOOKUP(VALUE(MID($B1573,2,1)),_314_Table2,MATCH(MID($B1573,1,1),_314_Table2_ColumnLookup,0),FALSE)
+N("314"),
""))))))))))))))))))))))))</f>
        <v>#N/A</v>
      </c>
      <c r="F1573" s="238" t="e">
        <f>IF(AND(VALUE(LEFT($A1573,3))=309,LEN($B1573)=3),VLOOKUP(VALUE(MID($B1573,2,2)),_309_Table3,MATCH(MID($B1573,1,1),_309_Table3_ColumnLookup,0),FALSE),
  IF($C1573="309 LCR SummaryA",OneYearSCR,IF($C1573="309 LCR SummaryB",UltimateSCR,IF(VALUE(LEFT($A1573,3))=309,VLOOKUP(VALUE(MID($B1573,2,1)),_309_Table3,MATCH(MID($B1573,1,1),_309_Table3_ColumnLookup,0),FALSE)
+N("309"),
  IF(VALUE(LEFT($A1573,3))=310,VLOOKUP(VALUE(MID($B1573,2,1)),_310_Table3,MATCH(MID($B1573,1,1),_310_Table3_ColumnLookup,0),FALSE)
+N("310"),
  IF(AND(VALUE(LEFT($A1573,3))=311,LEN($I1573)=4),VLOOKUP($I1573,_311_Table3,MATCH($B1573,_311_Table3_ColumnLookup,0),FALSE),
  IF(AND(VALUE(LEFT($A1573,3))=311,OR($B1573="I2",$B1573="J2",$B1573="K2",$B1573="L2")),VLOOKUP('311'!$G$58,_311_Table3,MATCH(MID($B1573,1,1),_311_Table3_ColumnLookup,0),FALSE),
  IF(AND(VALUE(LEFT($A1573,3))=311,RIGHT($B1573,5)="Total"),VLOOKUP('311'!$G$59,_311_Table3,MATCH(MID($B1573,1,1),_311_Table3_ColumnLookup,0),FALSE),
  IF(VALUE(LEFT($A1573,3))=311,VLOOKUP(VALUE(MID($B1573,2,1)),_311_Table3,MATCH(MID($B1573,1,1),_311_Table3_ColumnLookup,0),FALSE)
+N("311"),
  IF(AND(VALUE(LEFT($A1573,3))=312,LEFT($G1573,10)="Unincepted",$B1573="G "),VLOOKUP(" ULO",_312_Table3,MATCH('312'!$N$16,_312_Table3_ColumnLookup,0),FALSE),
  IF(AND(VALUE(LEFT($A1573,3))=312,LEFT($G1573,10)="Unincepted",$B1573="O "),VLOOKUP(" ULO",_312_Table3,MATCH('312'!$V$16,_312_Table3_ColumnLookup,0),FALSE),
  IF(AND(VALUE(LEFT($A1573,3))=312,LEFT($G1573,10)="Unincepted",$B1573="Q "),VLOOKUP(" ULO",_312_Table3,MATCH('312'!$X$16,_312_Table3_ColumnLookup,0),FALSE),
  IF(AND(VALUE(LEFT($A1573,3))=312,LEFT($G1573,10)="Unincepted"),VLOOKUP(" ULO",_312_Table3,MATCH(LEFT($B1573,1),_312_Table3_ColumnLookup,0),FALSE),
  IF(AND(VALUE(LEFT($A1573,3))=312,LEFT($G1573,5)="Total",$B1573="G "),VLOOKUP('312'!$F$80,_312_Table3,MATCH('312'!$N$16,_312_Table3_ColumnLookup,0),FALSE),
  IF(AND(VALUE(LEFT($A1573,3))=312,LEFT($G1573,5)="Total",$B1573="O "),VLOOKUP('312'!$F$80,_312_Table3,MATCH('312'!$V$16,_312_Table3_ColumnLookup,0),FALSE),
  IF(AND(VALUE(LEFT($A1573,3))=312,LEFT($G1573,5)="Total",$B1573="Q "),VLOOKUP('312'!$F$80,_312_Table3,MATCH('312'!$X$16,_312_Table3_ColumnLookup,0),FALSE),
  IF(AND(VALUE(LEFT($A1573,3))=312,LEFT($G1573,5)="Total"),VLOOKUP('312'!$F$80,_312_Table3,MATCH(LEFT($B1573,1),_312_Table3_ColumnLookup,0),FALSE),
  IF(AND(VALUE(LEFT($A1573,3))=312,LEN($I1573)=4,$B1573="G"),VLOOKUP($I1573,_312_Table3,MATCH('312'!$N$16,_312_Table3_ColumnLookup,0),FALSE),
  IF(AND(VALUE(LEFT($A1573,3))=312,LEN($I1573)=4,$B1573="O"),VLOOKUP($I1573,_312_Table3,MATCH('312'!$V$16,_312_Table3_ColumnLookup,0),FALSE),
  IF(AND(VALUE(LEFT($A1573,3))=312,LEN($I1573)=4,$B1573="Q"),VLOOKUP($I1573,_312_Table3,MATCH('312'!$X$16,_312_Table3_ColumnLookup,0),FALSE),
  IF(AND(VALUE(LEFT($A1573,3))=312,LEN($I1573)=4),VLOOKUP($I1573,_312_Table3,MATCH(LEFT($B1573,1),_312_Table3_ColumnLookup,0),FALSE)
+N("312"),
  IF(VALUE(LEFT($A1573,3))=313,VLOOKUP(VALUE(MID($B1573,2,1)),_313_Table3,MATCH(MID($B1573,1,1),_313_Table3_ColumnLookup,0),FALSE)
+N("313"),
  IF(AND(VALUE(LEFT($A1573,3))=314,LEN($B1573)=3),VLOOKUP(VALUE(MID($B1573,2,2)),_314_Table3,MATCH(MID($B1573,1,1),_314_Table3_ColumnLookup,0),FALSE),
  IF(VALUE(LEFT($A1573,3))=314,VLOOKUP(VALUE(MID($B1573,2,1)),_314_Table3,MATCH(MID($B1573,1,1),_314_Table3_ColumnLookup,0),FALSE)
+N("314"),
""))))))))))))))))))))))))</f>
        <v>#N/A</v>
      </c>
      <c r="H1573" s="321" t="str">
        <f>IFERROR(
IF(ISERROR($D1573)=FALSE,$D1573,IF(ISERROR($E1573)=FALSE,$E1573,IF(ISERROR($F1573)=FALSE,$F1573
+N("012 checkboxes"),
IF(
IF(OR(LEFT($A1573,9)="Syndicate",LEFT($A1573,12)="NewSyndicate"),VLOOKUP($A1573,'012'!$J:$ZW,MATCH("Link to button",'012'!$J$1:$ZW$1,0),0)
+N("309 checkbox"),
IF($C1573="309 LCR Summary0",VLOOKUP("Notes990",'309'!$P:$ZZ,MATCH("Link to button",'309'!$P$1:$ZZ$1,0),0)
+N("313 checkboxes"),
IF($C1573="313 Financial Information0LcmVsScr",IF($C1573="309 LCR Summary0",VLOOKUP("LcmVsScr",'309'!$N:$ZZ,MATCH("Link to button",'309'!$N$1:$ZZ$1,0),0),
IF($C1573="313 Financial Information0LcrDocAttached",IF($C1573="309 LCR Summary0",VLOOKUP("LcrDocAttached",'309'!$N:$ZZ,MATCH("Link to button",'309'!$N$1:$ZZ$1,0),
0)))))))=1,TRUE,FALSE)
))),"")</f>
        <v/>
      </c>
    </row>
    <row r="1574" spans="1:8">
      <c r="A1574" s="237" t="e">
        <f>VLOOKUP($G1574,CSVLookups!$B:$R,MATCH(A$1,CSVLookups!$B$1:$R$1,0),FALSE)</f>
        <v>#N/A</v>
      </c>
      <c r="B1574" s="237" t="e">
        <f>VLOOKUP($G1574,CSVLookups!$B:$R,MATCH(B$1,CSVLookups!$B$1:$R$1,0),FALSE)</f>
        <v>#N/A</v>
      </c>
      <c r="C1574" s="238" t="e">
        <f t="shared" si="25"/>
        <v>#N/A</v>
      </c>
      <c r="D1574" s="238" t="e">
        <f>IF(AND(VALUE(LEFT($A1574,3))=309,LEN($B1574)=3),VLOOKUP(VALUE(MID($B1574,2,2)),_309_Table1,MATCH(MID($B1574,1,1),_309_Table1_ColumnLookup,0),FALSE),
  IF($C1574="309 LCR SummaryA",OneYearSCR,IF($C1574="309 LCR SummaryB",UltimateSCR,IF(VALUE(LEFT($A1574,3))=309,VLOOKUP(VALUE(MID($B1574,2,1)),_309_Table1,MATCH(MID($B1574,1,1),_309_Table1_ColumnLookup,0),FALSE)
+N("309"),
  IF(VALUE(LEFT($A1574,3))=310,VLOOKUP(VALUE(MID($B1574,2,1)),_310_Table1,MATCH(MID($B1574,1,1),_310_Table1_ColumnLookup,0),FALSE)
+N("310"),
  IF(AND(VALUE(LEFT($A1574,3))=311,LEN($I1574)=4),VLOOKUP($I1574,_311_Table1,MATCH($B1574,_311_Table1_ColumnLookup,0),FALSE),
  IF(AND(VALUE(LEFT($A1574,3))=311,OR($B1574="I2",$B1574="J2",$B1574="K2",$B1574="L2")),VLOOKUP('311'!$G$58,_311_Table1,MATCH(MID($B1574,1,1),_311_Table1_ColumnLookup,0),FALSE),
  IF(AND(VALUE(LEFT($A1574,3))=311,RIGHT($B1574,5)="Total"),VLOOKUP('311'!$G$59,_311_Table1,MATCH(MID($B1574,1,1),_311_Table1_ColumnLookup,0),FALSE),
  IF(VALUE(LEFT($A1574,3))=311,VLOOKUP(VALUE(MID($B1574,2,1)),_311_Table1,MATCH(MID($B1574,1,1),_311_Table1_ColumnLookup,0),FALSE)
+N("311"),
  IF(AND(VALUE(LEFT($A1574,3))=312,LEFT($G1574,10)="Unincepted",$B1574="G "),VLOOKUP(" ULO",_312_Table1,MATCH('312'!$N$16,_312_Table1_ColumnLookup,0),FALSE),
  IF(AND(VALUE(LEFT($A1574,3))=312,LEFT($G1574,10)="Unincepted",$B1574="O "),VLOOKUP(" ULO",_312_Table1,MATCH('312'!$V$16,_312_Table1_ColumnLookup,0),FALSE),
  IF(AND(VALUE(LEFT($A1574,3))=312,LEFT($G1574,10)="Unincepted",$B1574="Q "),VLOOKUP(" ULO",_312_Table1,MATCH('312'!$X$16,_312_Table1_ColumnLookup,0),FALSE),
  IF(AND(VALUE(LEFT($A1574,3))=312,LEFT($G1574,10)="Unincepted"),VLOOKUP(" ULO",_312_Table1,MATCH(LEFT($B1574,1),_312_Table1_ColumnLookup,0),FALSE),
  IF(AND(VALUE(LEFT($A1574,3))=312,LEFT($G1574,5)="Total",$B1574="G "),VLOOKUP('312'!$F$80,_312_Table1,MATCH('312'!$N$16,_312_Table1_ColumnLookup,0),FALSE),
  IF(AND(VALUE(LEFT($A1574,3))=312,LEFT($G1574,5)="Total",$B1574="O "),VLOOKUP('312'!$F$80,_312_Table1,MATCH('312'!$V$16,_312_Table1_ColumnLookup,0),FALSE),
  IF(AND(VALUE(LEFT($A1574,3))=312,LEFT($G1574,5)="Total",$B1574="Q "),VLOOKUP('312'!$F$80,_312_Table1,MATCH('312'!$X$16,_312_Table1_ColumnLookup,0),FALSE),
  IF(AND(VALUE(LEFT($A1574,3))=312,LEFT($G1574,5)="Total"),VLOOKUP('312'!$F$80,_312_Table1,MATCH(LEFT($B1574,1),_312_Table1_ColumnLookup,0),FALSE),
  IF(AND(VALUE(LEFT($A1574,3))=312,LEN($I1574)=4,$B1574="G"),VLOOKUP($I1574,_312_Table1,MATCH('312'!$N$16,_312_Table1_ColumnLookup,0),FALSE),
  IF(AND(VALUE(LEFT($A1574,3))=312,LEN($I1574)=4,$B1574="O"),VLOOKUP($I1574,_312_Table1,MATCH('312'!$V$16,_312_Table1_ColumnLookup,0),FALSE),
  IF(AND(VALUE(LEFT($A1574,3))=312,LEN($I1574)=4,$B1574="Q"),VLOOKUP($I1574,_312_Table1,MATCH('312'!$X$16,_312_Table1_ColumnLookup,0),FALSE),
  IF(AND(VALUE(LEFT($A1574,3))=312,LEN($I1574)=4),VLOOKUP($I1574,_312_Table1,MATCH(LEFT($B1574,1),_312_Table1_ColumnLookup,0),FALSE)
+N("312"),
  IF(VALUE(LEFT($A1574,3))=313,VLOOKUP(VALUE(MID($B1574,2,1)),_313_Table1,MATCH(MID($B1574,1,1),_313_Table1_ColumnLookup,0),FALSE)
+N("313"),
  IF(AND(VALUE(LEFT($A1574,3))=314,LEN($B1574)=3),VLOOKUP(VALUE(MID($B1574,2,2)),_314_Table1,MATCH(MID($B1574,1,1),_314_Table1_ColumnLookup,0),FALSE),
  IF(VALUE(LEFT($A1574,3))=314,VLOOKUP(VALUE(MID($B1574,2,1)),_314_Table1,MATCH(MID($B1574,1,1),_314_Table1_ColumnLookup,0),FALSE)
+N("314"),
""))))))))))))))))))))))))</f>
        <v>#N/A</v>
      </c>
      <c r="E1574" s="238" t="e">
        <f>IF(AND(VALUE(LEFT($A1574,3))=309,LEN($B1574)=3),VLOOKUP(VALUE(MID($B1574,2,2)),_309_Table2,MATCH(MID($B1574,1,1),_309_Table2_ColumnLookup,0),FALSE),
  IF($C1574="309 LCR SummaryA",OneYearSCR,IF($C1574="309 LCR SummaryB",UltimateSCR,IF(VALUE(LEFT($A1574,3))=309,VLOOKUP(VALUE(MID($B1574,2,1)),_309_Table2,MATCH(MID($B1574,1,1),_309_Table2_ColumnLookup,0),FALSE)
+N("309"),
  IF(VALUE(LEFT($A1574,3))=310,VLOOKUP(VALUE(MID($B1574,2,1)),_310_Table2,MATCH(MID($B1574,1,1),_310_Table2_ColumnLookup,0),FALSE)
+N("310"),
  IF(AND(VALUE(LEFT($A1574,3))=311,LEN($I1574)=4),VLOOKUP($I1574,_311_Table2,MATCH($B1574,_311_Table2_ColumnLookup,0),FALSE),
  IF(AND(VALUE(LEFT($A1574,3))=311,OR($B1574="I2",$B1574="J2",$B1574="K2",$B1574="L2")),VLOOKUP('311'!$G$58,_311_Table2,MATCH(MID($B1574,1,1),_311_Table2_ColumnLookup,0),FALSE),
  IF(AND(VALUE(LEFT($A1574,3))=311,RIGHT($B1574,5)="Total"),VLOOKUP('311'!$G$59,_311_Table2,MATCH(MID($B1574,1,1),_311_Table2_ColumnLookup,0),FALSE),
  IF(VALUE(LEFT($A1574,3))=311,VLOOKUP(VALUE(MID($B1574,2,1)),_311_Table2,MATCH(MID($B1574,1,1),_311_Table2_ColumnLookup,0),FALSE)
+N("311"),
  IF(AND(VALUE(LEFT($A1574,3))=312,LEFT($G1574,10)="Unincepted",$B1574="G "),VLOOKUP(" ULO",_312_Table2,MATCH('312'!$N$16,_312_Table2_ColumnLookup,0),FALSE),
  IF(AND(VALUE(LEFT($A1574,3))=312,LEFT($G1574,10)="Unincepted",$B1574="O "),VLOOKUP(" ULO",_312_Table2,MATCH('312'!$V$16,_312_Table2_ColumnLookup,0),FALSE),
  IF(AND(VALUE(LEFT($A1574,3))=312,LEFT($G1574,10)="Unincepted",$B1574="Q "),VLOOKUP(" ULO",_312_Table2,MATCH('312'!$X$16,_312_Table2_ColumnLookup,0),FALSE),
  IF(AND(VALUE(LEFT($A1574,3))=312,LEFT($G1574,10)="Unincepted"),VLOOKUP(" ULO",_312_Table2,MATCH(LEFT($B1574,1),_312_Table2_ColumnLookup,0),FALSE),
  IF(AND(VALUE(LEFT($A1574,3))=312,LEFT($G1574,5)="Total",$B1574="G "),VLOOKUP('312'!$F$80,_312_Table2,MATCH('312'!$N$16,_312_Table2_ColumnLookup,0),FALSE),
  IF(AND(VALUE(LEFT($A1574,3))=312,LEFT($G1574,5)="Total",$B1574="O "),VLOOKUP('312'!$F$80,_312_Table2,MATCH('312'!$V$16,_312_Table2_ColumnLookup,0),FALSE),
  IF(AND(VALUE(LEFT($A1574,3))=312,LEFT($G1574,5)="Total",$B1574="Q "),VLOOKUP('312'!$F$80,_312_Table2,MATCH('312'!$X$16,_312_Table2_ColumnLookup,0),FALSE),
  IF(AND(VALUE(LEFT($A1574,3))=312,LEFT($G1574,5)="Total"),VLOOKUP('312'!$F$80,_312_Table2,MATCH(LEFT($B1574,1),_312_Table2_ColumnLookup,0),FALSE),
  IF(AND(VALUE(LEFT($A1574,3))=312,LEN($I1574)=4,$B1574="G"),VLOOKUP($I1574,_312_Table2,MATCH('312'!$N$16,_312_Table2_ColumnLookup,0),FALSE),
  IF(AND(VALUE(LEFT($A1574,3))=312,LEN($I1574)=4,$B1574="O"),VLOOKUP($I1574,_312_Table2,MATCH('312'!$V$16,_312_Table2_ColumnLookup,0),FALSE),
  IF(AND(VALUE(LEFT($A1574,3))=312,LEN($I1574)=4,$B1574="Q"),VLOOKUP($I1574,_312_Table2,MATCH('312'!$X$16,_312_Table2_ColumnLookup,0),FALSE),
  IF(AND(VALUE(LEFT($A1574,3))=312,LEN($I1574)=4),VLOOKUP($I1574,_312_Table2,MATCH(LEFT($B1574,1),_312_Table2_ColumnLookup,0),FALSE)
+N("312"),
  IF(VALUE(LEFT($A1574,3))=313,VLOOKUP(VALUE(MID($B1574,2,1)),_313_Table2,MATCH(MID($B1574,1,1),_313_Table2_ColumnLookup,0),FALSE)
+N("313"),
  IF(AND(VALUE(LEFT($A1574,3))=314,LEN($B1574)=3),VLOOKUP(VALUE(MID($B1574,2,2)),_314_Table2,MATCH(MID($B1574,1,1),_314_Table2_ColumnLookup,0),FALSE),
  IF(VALUE(LEFT($A1574,3))=314,VLOOKUP(VALUE(MID($B1574,2,1)),_314_Table2,MATCH(MID($B1574,1,1),_314_Table2_ColumnLookup,0),FALSE)
+N("314"),
""))))))))))))))))))))))))</f>
        <v>#N/A</v>
      </c>
      <c r="F1574" s="238" t="e">
        <f>IF(AND(VALUE(LEFT($A1574,3))=309,LEN($B1574)=3),VLOOKUP(VALUE(MID($B1574,2,2)),_309_Table3,MATCH(MID($B1574,1,1),_309_Table3_ColumnLookup,0),FALSE),
  IF($C1574="309 LCR SummaryA",OneYearSCR,IF($C1574="309 LCR SummaryB",UltimateSCR,IF(VALUE(LEFT($A1574,3))=309,VLOOKUP(VALUE(MID($B1574,2,1)),_309_Table3,MATCH(MID($B1574,1,1),_309_Table3_ColumnLookup,0),FALSE)
+N("309"),
  IF(VALUE(LEFT($A1574,3))=310,VLOOKUP(VALUE(MID($B1574,2,1)),_310_Table3,MATCH(MID($B1574,1,1),_310_Table3_ColumnLookup,0),FALSE)
+N("310"),
  IF(AND(VALUE(LEFT($A1574,3))=311,LEN($I1574)=4),VLOOKUP($I1574,_311_Table3,MATCH($B1574,_311_Table3_ColumnLookup,0),FALSE),
  IF(AND(VALUE(LEFT($A1574,3))=311,OR($B1574="I2",$B1574="J2",$B1574="K2",$B1574="L2")),VLOOKUP('311'!$G$58,_311_Table3,MATCH(MID($B1574,1,1),_311_Table3_ColumnLookup,0),FALSE),
  IF(AND(VALUE(LEFT($A1574,3))=311,RIGHT($B1574,5)="Total"),VLOOKUP('311'!$G$59,_311_Table3,MATCH(MID($B1574,1,1),_311_Table3_ColumnLookup,0),FALSE),
  IF(VALUE(LEFT($A1574,3))=311,VLOOKUP(VALUE(MID($B1574,2,1)),_311_Table3,MATCH(MID($B1574,1,1),_311_Table3_ColumnLookup,0),FALSE)
+N("311"),
  IF(AND(VALUE(LEFT($A1574,3))=312,LEFT($G1574,10)="Unincepted",$B1574="G "),VLOOKUP(" ULO",_312_Table3,MATCH('312'!$N$16,_312_Table3_ColumnLookup,0),FALSE),
  IF(AND(VALUE(LEFT($A1574,3))=312,LEFT($G1574,10)="Unincepted",$B1574="O "),VLOOKUP(" ULO",_312_Table3,MATCH('312'!$V$16,_312_Table3_ColumnLookup,0),FALSE),
  IF(AND(VALUE(LEFT($A1574,3))=312,LEFT($G1574,10)="Unincepted",$B1574="Q "),VLOOKUP(" ULO",_312_Table3,MATCH('312'!$X$16,_312_Table3_ColumnLookup,0),FALSE),
  IF(AND(VALUE(LEFT($A1574,3))=312,LEFT($G1574,10)="Unincepted"),VLOOKUP(" ULO",_312_Table3,MATCH(LEFT($B1574,1),_312_Table3_ColumnLookup,0),FALSE),
  IF(AND(VALUE(LEFT($A1574,3))=312,LEFT($G1574,5)="Total",$B1574="G "),VLOOKUP('312'!$F$80,_312_Table3,MATCH('312'!$N$16,_312_Table3_ColumnLookup,0),FALSE),
  IF(AND(VALUE(LEFT($A1574,3))=312,LEFT($G1574,5)="Total",$B1574="O "),VLOOKUP('312'!$F$80,_312_Table3,MATCH('312'!$V$16,_312_Table3_ColumnLookup,0),FALSE),
  IF(AND(VALUE(LEFT($A1574,3))=312,LEFT($G1574,5)="Total",$B1574="Q "),VLOOKUP('312'!$F$80,_312_Table3,MATCH('312'!$X$16,_312_Table3_ColumnLookup,0),FALSE),
  IF(AND(VALUE(LEFT($A1574,3))=312,LEFT($G1574,5)="Total"),VLOOKUP('312'!$F$80,_312_Table3,MATCH(LEFT($B1574,1),_312_Table3_ColumnLookup,0),FALSE),
  IF(AND(VALUE(LEFT($A1574,3))=312,LEN($I1574)=4,$B1574="G"),VLOOKUP($I1574,_312_Table3,MATCH('312'!$N$16,_312_Table3_ColumnLookup,0),FALSE),
  IF(AND(VALUE(LEFT($A1574,3))=312,LEN($I1574)=4,$B1574="O"),VLOOKUP($I1574,_312_Table3,MATCH('312'!$V$16,_312_Table3_ColumnLookup,0),FALSE),
  IF(AND(VALUE(LEFT($A1574,3))=312,LEN($I1574)=4,$B1574="Q"),VLOOKUP($I1574,_312_Table3,MATCH('312'!$X$16,_312_Table3_ColumnLookup,0),FALSE),
  IF(AND(VALUE(LEFT($A1574,3))=312,LEN($I1574)=4),VLOOKUP($I1574,_312_Table3,MATCH(LEFT($B1574,1),_312_Table3_ColumnLookup,0),FALSE)
+N("312"),
  IF(VALUE(LEFT($A1574,3))=313,VLOOKUP(VALUE(MID($B1574,2,1)),_313_Table3,MATCH(MID($B1574,1,1),_313_Table3_ColumnLookup,0),FALSE)
+N("313"),
  IF(AND(VALUE(LEFT($A1574,3))=314,LEN($B1574)=3),VLOOKUP(VALUE(MID($B1574,2,2)),_314_Table3,MATCH(MID($B1574,1,1),_314_Table3_ColumnLookup,0),FALSE),
  IF(VALUE(LEFT($A1574,3))=314,VLOOKUP(VALUE(MID($B1574,2,1)),_314_Table3,MATCH(MID($B1574,1,1),_314_Table3_ColumnLookup,0),FALSE)
+N("314"),
""))))))))))))))))))))))))</f>
        <v>#N/A</v>
      </c>
      <c r="H1574" s="321" t="str">
        <f>IFERROR(
IF(ISERROR($D1574)=FALSE,$D1574,IF(ISERROR($E1574)=FALSE,$E1574,IF(ISERROR($F1574)=FALSE,$F1574
+N("012 checkboxes"),
IF(
IF(OR(LEFT($A1574,9)="Syndicate",LEFT($A1574,12)="NewSyndicate"),VLOOKUP($A1574,'012'!$J:$ZW,MATCH("Link to button",'012'!$J$1:$ZW$1,0),0)
+N("309 checkbox"),
IF($C1574="309 LCR Summary0",VLOOKUP("Notes990",'309'!$P:$ZZ,MATCH("Link to button",'309'!$P$1:$ZZ$1,0),0)
+N("313 checkboxes"),
IF($C1574="313 Financial Information0LcmVsScr",IF($C1574="309 LCR Summary0",VLOOKUP("LcmVsScr",'309'!$N:$ZZ,MATCH("Link to button",'309'!$N$1:$ZZ$1,0),0),
IF($C1574="313 Financial Information0LcrDocAttached",IF($C1574="309 LCR Summary0",VLOOKUP("LcrDocAttached",'309'!$N:$ZZ,MATCH("Link to button",'309'!$N$1:$ZZ$1,0),
0)))))))=1,TRUE,FALSE)
))),"")</f>
        <v/>
      </c>
    </row>
    <row r="1575" spans="1:8">
      <c r="A1575" s="237" t="e">
        <f>VLOOKUP($G1575,CSVLookups!$B:$R,MATCH(A$1,CSVLookups!$B$1:$R$1,0),FALSE)</f>
        <v>#N/A</v>
      </c>
      <c r="B1575" s="237" t="e">
        <f>VLOOKUP($G1575,CSVLookups!$B:$R,MATCH(B$1,CSVLookups!$B$1:$R$1,0),FALSE)</f>
        <v>#N/A</v>
      </c>
      <c r="C1575" s="238" t="e">
        <f t="shared" si="25"/>
        <v>#N/A</v>
      </c>
      <c r="D1575" s="238" t="e">
        <f>IF(AND(VALUE(LEFT($A1575,3))=309,LEN($B1575)=3),VLOOKUP(VALUE(MID($B1575,2,2)),_309_Table1,MATCH(MID($B1575,1,1),_309_Table1_ColumnLookup,0),FALSE),
  IF($C1575="309 LCR SummaryA",OneYearSCR,IF($C1575="309 LCR SummaryB",UltimateSCR,IF(VALUE(LEFT($A1575,3))=309,VLOOKUP(VALUE(MID($B1575,2,1)),_309_Table1,MATCH(MID($B1575,1,1),_309_Table1_ColumnLookup,0),FALSE)
+N("309"),
  IF(VALUE(LEFT($A1575,3))=310,VLOOKUP(VALUE(MID($B1575,2,1)),_310_Table1,MATCH(MID($B1575,1,1),_310_Table1_ColumnLookup,0),FALSE)
+N("310"),
  IF(AND(VALUE(LEFT($A1575,3))=311,LEN($I1575)=4),VLOOKUP($I1575,_311_Table1,MATCH($B1575,_311_Table1_ColumnLookup,0),FALSE),
  IF(AND(VALUE(LEFT($A1575,3))=311,OR($B1575="I2",$B1575="J2",$B1575="K2",$B1575="L2")),VLOOKUP('311'!$G$58,_311_Table1,MATCH(MID($B1575,1,1),_311_Table1_ColumnLookup,0),FALSE),
  IF(AND(VALUE(LEFT($A1575,3))=311,RIGHT($B1575,5)="Total"),VLOOKUP('311'!$G$59,_311_Table1,MATCH(MID($B1575,1,1),_311_Table1_ColumnLookup,0),FALSE),
  IF(VALUE(LEFT($A1575,3))=311,VLOOKUP(VALUE(MID($B1575,2,1)),_311_Table1,MATCH(MID($B1575,1,1),_311_Table1_ColumnLookup,0),FALSE)
+N("311"),
  IF(AND(VALUE(LEFT($A1575,3))=312,LEFT($G1575,10)="Unincepted",$B1575="G "),VLOOKUP(" ULO",_312_Table1,MATCH('312'!$N$16,_312_Table1_ColumnLookup,0),FALSE),
  IF(AND(VALUE(LEFT($A1575,3))=312,LEFT($G1575,10)="Unincepted",$B1575="O "),VLOOKUP(" ULO",_312_Table1,MATCH('312'!$V$16,_312_Table1_ColumnLookup,0),FALSE),
  IF(AND(VALUE(LEFT($A1575,3))=312,LEFT($G1575,10)="Unincepted",$B1575="Q "),VLOOKUP(" ULO",_312_Table1,MATCH('312'!$X$16,_312_Table1_ColumnLookup,0),FALSE),
  IF(AND(VALUE(LEFT($A1575,3))=312,LEFT($G1575,10)="Unincepted"),VLOOKUP(" ULO",_312_Table1,MATCH(LEFT($B1575,1),_312_Table1_ColumnLookup,0),FALSE),
  IF(AND(VALUE(LEFT($A1575,3))=312,LEFT($G1575,5)="Total",$B1575="G "),VLOOKUP('312'!$F$80,_312_Table1,MATCH('312'!$N$16,_312_Table1_ColumnLookup,0),FALSE),
  IF(AND(VALUE(LEFT($A1575,3))=312,LEFT($G1575,5)="Total",$B1575="O "),VLOOKUP('312'!$F$80,_312_Table1,MATCH('312'!$V$16,_312_Table1_ColumnLookup,0),FALSE),
  IF(AND(VALUE(LEFT($A1575,3))=312,LEFT($G1575,5)="Total",$B1575="Q "),VLOOKUP('312'!$F$80,_312_Table1,MATCH('312'!$X$16,_312_Table1_ColumnLookup,0),FALSE),
  IF(AND(VALUE(LEFT($A1575,3))=312,LEFT($G1575,5)="Total"),VLOOKUP('312'!$F$80,_312_Table1,MATCH(LEFT($B1575,1),_312_Table1_ColumnLookup,0),FALSE),
  IF(AND(VALUE(LEFT($A1575,3))=312,LEN($I1575)=4,$B1575="G"),VLOOKUP($I1575,_312_Table1,MATCH('312'!$N$16,_312_Table1_ColumnLookup,0),FALSE),
  IF(AND(VALUE(LEFT($A1575,3))=312,LEN($I1575)=4,$B1575="O"),VLOOKUP($I1575,_312_Table1,MATCH('312'!$V$16,_312_Table1_ColumnLookup,0),FALSE),
  IF(AND(VALUE(LEFT($A1575,3))=312,LEN($I1575)=4,$B1575="Q"),VLOOKUP($I1575,_312_Table1,MATCH('312'!$X$16,_312_Table1_ColumnLookup,0),FALSE),
  IF(AND(VALUE(LEFT($A1575,3))=312,LEN($I1575)=4),VLOOKUP($I1575,_312_Table1,MATCH(LEFT($B1575,1),_312_Table1_ColumnLookup,0),FALSE)
+N("312"),
  IF(VALUE(LEFT($A1575,3))=313,VLOOKUP(VALUE(MID($B1575,2,1)),_313_Table1,MATCH(MID($B1575,1,1),_313_Table1_ColumnLookup,0),FALSE)
+N("313"),
  IF(AND(VALUE(LEFT($A1575,3))=314,LEN($B1575)=3),VLOOKUP(VALUE(MID($B1575,2,2)),_314_Table1,MATCH(MID($B1575,1,1),_314_Table1_ColumnLookup,0),FALSE),
  IF(VALUE(LEFT($A1575,3))=314,VLOOKUP(VALUE(MID($B1575,2,1)),_314_Table1,MATCH(MID($B1575,1,1),_314_Table1_ColumnLookup,0),FALSE)
+N("314"),
""))))))))))))))))))))))))</f>
        <v>#N/A</v>
      </c>
      <c r="E1575" s="238" t="e">
        <f>IF(AND(VALUE(LEFT($A1575,3))=309,LEN($B1575)=3),VLOOKUP(VALUE(MID($B1575,2,2)),_309_Table2,MATCH(MID($B1575,1,1),_309_Table2_ColumnLookup,0),FALSE),
  IF($C1575="309 LCR SummaryA",OneYearSCR,IF($C1575="309 LCR SummaryB",UltimateSCR,IF(VALUE(LEFT($A1575,3))=309,VLOOKUP(VALUE(MID($B1575,2,1)),_309_Table2,MATCH(MID($B1575,1,1),_309_Table2_ColumnLookup,0),FALSE)
+N("309"),
  IF(VALUE(LEFT($A1575,3))=310,VLOOKUP(VALUE(MID($B1575,2,1)),_310_Table2,MATCH(MID($B1575,1,1),_310_Table2_ColumnLookup,0),FALSE)
+N("310"),
  IF(AND(VALUE(LEFT($A1575,3))=311,LEN($I1575)=4),VLOOKUP($I1575,_311_Table2,MATCH($B1575,_311_Table2_ColumnLookup,0),FALSE),
  IF(AND(VALUE(LEFT($A1575,3))=311,OR($B1575="I2",$B1575="J2",$B1575="K2",$B1575="L2")),VLOOKUP('311'!$G$58,_311_Table2,MATCH(MID($B1575,1,1),_311_Table2_ColumnLookup,0),FALSE),
  IF(AND(VALUE(LEFT($A1575,3))=311,RIGHT($B1575,5)="Total"),VLOOKUP('311'!$G$59,_311_Table2,MATCH(MID($B1575,1,1),_311_Table2_ColumnLookup,0),FALSE),
  IF(VALUE(LEFT($A1575,3))=311,VLOOKUP(VALUE(MID($B1575,2,1)),_311_Table2,MATCH(MID($B1575,1,1),_311_Table2_ColumnLookup,0),FALSE)
+N("311"),
  IF(AND(VALUE(LEFT($A1575,3))=312,LEFT($G1575,10)="Unincepted",$B1575="G "),VLOOKUP(" ULO",_312_Table2,MATCH('312'!$N$16,_312_Table2_ColumnLookup,0),FALSE),
  IF(AND(VALUE(LEFT($A1575,3))=312,LEFT($G1575,10)="Unincepted",$B1575="O "),VLOOKUP(" ULO",_312_Table2,MATCH('312'!$V$16,_312_Table2_ColumnLookup,0),FALSE),
  IF(AND(VALUE(LEFT($A1575,3))=312,LEFT($G1575,10)="Unincepted",$B1575="Q "),VLOOKUP(" ULO",_312_Table2,MATCH('312'!$X$16,_312_Table2_ColumnLookup,0),FALSE),
  IF(AND(VALUE(LEFT($A1575,3))=312,LEFT($G1575,10)="Unincepted"),VLOOKUP(" ULO",_312_Table2,MATCH(LEFT($B1575,1),_312_Table2_ColumnLookup,0),FALSE),
  IF(AND(VALUE(LEFT($A1575,3))=312,LEFT($G1575,5)="Total",$B1575="G "),VLOOKUP('312'!$F$80,_312_Table2,MATCH('312'!$N$16,_312_Table2_ColumnLookup,0),FALSE),
  IF(AND(VALUE(LEFT($A1575,3))=312,LEFT($G1575,5)="Total",$B1575="O "),VLOOKUP('312'!$F$80,_312_Table2,MATCH('312'!$V$16,_312_Table2_ColumnLookup,0),FALSE),
  IF(AND(VALUE(LEFT($A1575,3))=312,LEFT($G1575,5)="Total",$B1575="Q "),VLOOKUP('312'!$F$80,_312_Table2,MATCH('312'!$X$16,_312_Table2_ColumnLookup,0),FALSE),
  IF(AND(VALUE(LEFT($A1575,3))=312,LEFT($G1575,5)="Total"),VLOOKUP('312'!$F$80,_312_Table2,MATCH(LEFT($B1575,1),_312_Table2_ColumnLookup,0),FALSE),
  IF(AND(VALUE(LEFT($A1575,3))=312,LEN($I1575)=4,$B1575="G"),VLOOKUP($I1575,_312_Table2,MATCH('312'!$N$16,_312_Table2_ColumnLookup,0),FALSE),
  IF(AND(VALUE(LEFT($A1575,3))=312,LEN($I1575)=4,$B1575="O"),VLOOKUP($I1575,_312_Table2,MATCH('312'!$V$16,_312_Table2_ColumnLookup,0),FALSE),
  IF(AND(VALUE(LEFT($A1575,3))=312,LEN($I1575)=4,$B1575="Q"),VLOOKUP($I1575,_312_Table2,MATCH('312'!$X$16,_312_Table2_ColumnLookup,0),FALSE),
  IF(AND(VALUE(LEFT($A1575,3))=312,LEN($I1575)=4),VLOOKUP($I1575,_312_Table2,MATCH(LEFT($B1575,1),_312_Table2_ColumnLookup,0),FALSE)
+N("312"),
  IF(VALUE(LEFT($A1575,3))=313,VLOOKUP(VALUE(MID($B1575,2,1)),_313_Table2,MATCH(MID($B1575,1,1),_313_Table2_ColumnLookup,0),FALSE)
+N("313"),
  IF(AND(VALUE(LEFT($A1575,3))=314,LEN($B1575)=3),VLOOKUP(VALUE(MID($B1575,2,2)),_314_Table2,MATCH(MID($B1575,1,1),_314_Table2_ColumnLookup,0),FALSE),
  IF(VALUE(LEFT($A1575,3))=314,VLOOKUP(VALUE(MID($B1575,2,1)),_314_Table2,MATCH(MID($B1575,1,1),_314_Table2_ColumnLookup,0),FALSE)
+N("314"),
""))))))))))))))))))))))))</f>
        <v>#N/A</v>
      </c>
      <c r="F1575" s="238" t="e">
        <f>IF(AND(VALUE(LEFT($A1575,3))=309,LEN($B1575)=3),VLOOKUP(VALUE(MID($B1575,2,2)),_309_Table3,MATCH(MID($B1575,1,1),_309_Table3_ColumnLookup,0),FALSE),
  IF($C1575="309 LCR SummaryA",OneYearSCR,IF($C1575="309 LCR SummaryB",UltimateSCR,IF(VALUE(LEFT($A1575,3))=309,VLOOKUP(VALUE(MID($B1575,2,1)),_309_Table3,MATCH(MID($B1575,1,1),_309_Table3_ColumnLookup,0),FALSE)
+N("309"),
  IF(VALUE(LEFT($A1575,3))=310,VLOOKUP(VALUE(MID($B1575,2,1)),_310_Table3,MATCH(MID($B1575,1,1),_310_Table3_ColumnLookup,0),FALSE)
+N("310"),
  IF(AND(VALUE(LEFT($A1575,3))=311,LEN($I1575)=4),VLOOKUP($I1575,_311_Table3,MATCH($B1575,_311_Table3_ColumnLookup,0),FALSE),
  IF(AND(VALUE(LEFT($A1575,3))=311,OR($B1575="I2",$B1575="J2",$B1575="K2",$B1575="L2")),VLOOKUP('311'!$G$58,_311_Table3,MATCH(MID($B1575,1,1),_311_Table3_ColumnLookup,0),FALSE),
  IF(AND(VALUE(LEFT($A1575,3))=311,RIGHT($B1575,5)="Total"),VLOOKUP('311'!$G$59,_311_Table3,MATCH(MID($B1575,1,1),_311_Table3_ColumnLookup,0),FALSE),
  IF(VALUE(LEFT($A1575,3))=311,VLOOKUP(VALUE(MID($B1575,2,1)),_311_Table3,MATCH(MID($B1575,1,1),_311_Table3_ColumnLookup,0),FALSE)
+N("311"),
  IF(AND(VALUE(LEFT($A1575,3))=312,LEFT($G1575,10)="Unincepted",$B1575="G "),VLOOKUP(" ULO",_312_Table3,MATCH('312'!$N$16,_312_Table3_ColumnLookup,0),FALSE),
  IF(AND(VALUE(LEFT($A1575,3))=312,LEFT($G1575,10)="Unincepted",$B1575="O "),VLOOKUP(" ULO",_312_Table3,MATCH('312'!$V$16,_312_Table3_ColumnLookup,0),FALSE),
  IF(AND(VALUE(LEFT($A1575,3))=312,LEFT($G1575,10)="Unincepted",$B1575="Q "),VLOOKUP(" ULO",_312_Table3,MATCH('312'!$X$16,_312_Table3_ColumnLookup,0),FALSE),
  IF(AND(VALUE(LEFT($A1575,3))=312,LEFT($G1575,10)="Unincepted"),VLOOKUP(" ULO",_312_Table3,MATCH(LEFT($B1575,1),_312_Table3_ColumnLookup,0),FALSE),
  IF(AND(VALUE(LEFT($A1575,3))=312,LEFT($G1575,5)="Total",$B1575="G "),VLOOKUP('312'!$F$80,_312_Table3,MATCH('312'!$N$16,_312_Table3_ColumnLookup,0),FALSE),
  IF(AND(VALUE(LEFT($A1575,3))=312,LEFT($G1575,5)="Total",$B1575="O "),VLOOKUP('312'!$F$80,_312_Table3,MATCH('312'!$V$16,_312_Table3_ColumnLookup,0),FALSE),
  IF(AND(VALUE(LEFT($A1575,3))=312,LEFT($G1575,5)="Total",$B1575="Q "),VLOOKUP('312'!$F$80,_312_Table3,MATCH('312'!$X$16,_312_Table3_ColumnLookup,0),FALSE),
  IF(AND(VALUE(LEFT($A1575,3))=312,LEFT($G1575,5)="Total"),VLOOKUP('312'!$F$80,_312_Table3,MATCH(LEFT($B1575,1),_312_Table3_ColumnLookup,0),FALSE),
  IF(AND(VALUE(LEFT($A1575,3))=312,LEN($I1575)=4,$B1575="G"),VLOOKUP($I1575,_312_Table3,MATCH('312'!$N$16,_312_Table3_ColumnLookup,0),FALSE),
  IF(AND(VALUE(LEFT($A1575,3))=312,LEN($I1575)=4,$B1575="O"),VLOOKUP($I1575,_312_Table3,MATCH('312'!$V$16,_312_Table3_ColumnLookup,0),FALSE),
  IF(AND(VALUE(LEFT($A1575,3))=312,LEN($I1575)=4,$B1575="Q"),VLOOKUP($I1575,_312_Table3,MATCH('312'!$X$16,_312_Table3_ColumnLookup,0),FALSE),
  IF(AND(VALUE(LEFT($A1575,3))=312,LEN($I1575)=4),VLOOKUP($I1575,_312_Table3,MATCH(LEFT($B1575,1),_312_Table3_ColumnLookup,0),FALSE)
+N("312"),
  IF(VALUE(LEFT($A1575,3))=313,VLOOKUP(VALUE(MID($B1575,2,1)),_313_Table3,MATCH(MID($B1575,1,1),_313_Table3_ColumnLookup,0),FALSE)
+N("313"),
  IF(AND(VALUE(LEFT($A1575,3))=314,LEN($B1575)=3),VLOOKUP(VALUE(MID($B1575,2,2)),_314_Table3,MATCH(MID($B1575,1,1),_314_Table3_ColumnLookup,0),FALSE),
  IF(VALUE(LEFT($A1575,3))=314,VLOOKUP(VALUE(MID($B1575,2,1)),_314_Table3,MATCH(MID($B1575,1,1),_314_Table3_ColumnLookup,0),FALSE)
+N("314"),
""))))))))))))))))))))))))</f>
        <v>#N/A</v>
      </c>
      <c r="H1575" s="321" t="str">
        <f>IFERROR(
IF(ISERROR($D1575)=FALSE,$D1575,IF(ISERROR($E1575)=FALSE,$E1575,IF(ISERROR($F1575)=FALSE,$F1575
+N("012 checkboxes"),
IF(
IF(OR(LEFT($A1575,9)="Syndicate",LEFT($A1575,12)="NewSyndicate"),VLOOKUP($A1575,'012'!$J:$ZW,MATCH("Link to button",'012'!$J$1:$ZW$1,0),0)
+N("309 checkbox"),
IF($C1575="309 LCR Summary0",VLOOKUP("Notes990",'309'!$P:$ZZ,MATCH("Link to button",'309'!$P$1:$ZZ$1,0),0)
+N("313 checkboxes"),
IF($C1575="313 Financial Information0LcmVsScr",IF($C1575="309 LCR Summary0",VLOOKUP("LcmVsScr",'309'!$N:$ZZ,MATCH("Link to button",'309'!$N$1:$ZZ$1,0),0),
IF($C1575="313 Financial Information0LcrDocAttached",IF($C1575="309 LCR Summary0",VLOOKUP("LcrDocAttached",'309'!$N:$ZZ,MATCH("Link to button",'309'!$N$1:$ZZ$1,0),
0)))))))=1,TRUE,FALSE)
))),"")</f>
        <v/>
      </c>
    </row>
    <row r="1576" spans="1:8">
      <c r="A1576" s="237" t="e">
        <f>VLOOKUP($G1576,CSVLookups!$B:$R,MATCH(A$1,CSVLookups!$B$1:$R$1,0),FALSE)</f>
        <v>#N/A</v>
      </c>
      <c r="B1576" s="237" t="e">
        <f>VLOOKUP($G1576,CSVLookups!$B:$R,MATCH(B$1,CSVLookups!$B$1:$R$1,0),FALSE)</f>
        <v>#N/A</v>
      </c>
      <c r="C1576" s="238" t="e">
        <f t="shared" si="25"/>
        <v>#N/A</v>
      </c>
      <c r="D1576" s="238" t="e">
        <f>IF(AND(VALUE(LEFT($A1576,3))=309,LEN($B1576)=3),VLOOKUP(VALUE(MID($B1576,2,2)),_309_Table1,MATCH(MID($B1576,1,1),_309_Table1_ColumnLookup,0),FALSE),
  IF($C1576="309 LCR SummaryA",OneYearSCR,IF($C1576="309 LCR SummaryB",UltimateSCR,IF(VALUE(LEFT($A1576,3))=309,VLOOKUP(VALUE(MID($B1576,2,1)),_309_Table1,MATCH(MID($B1576,1,1),_309_Table1_ColumnLookup,0),FALSE)
+N("309"),
  IF(VALUE(LEFT($A1576,3))=310,VLOOKUP(VALUE(MID($B1576,2,1)),_310_Table1,MATCH(MID($B1576,1,1),_310_Table1_ColumnLookup,0),FALSE)
+N("310"),
  IF(AND(VALUE(LEFT($A1576,3))=311,LEN($I1576)=4),VLOOKUP($I1576,_311_Table1,MATCH($B1576,_311_Table1_ColumnLookup,0),FALSE),
  IF(AND(VALUE(LEFT($A1576,3))=311,OR($B1576="I2",$B1576="J2",$B1576="K2",$B1576="L2")),VLOOKUP('311'!$G$58,_311_Table1,MATCH(MID($B1576,1,1),_311_Table1_ColumnLookup,0),FALSE),
  IF(AND(VALUE(LEFT($A1576,3))=311,RIGHT($B1576,5)="Total"),VLOOKUP('311'!$G$59,_311_Table1,MATCH(MID($B1576,1,1),_311_Table1_ColumnLookup,0),FALSE),
  IF(VALUE(LEFT($A1576,3))=311,VLOOKUP(VALUE(MID($B1576,2,1)),_311_Table1,MATCH(MID($B1576,1,1),_311_Table1_ColumnLookup,0),FALSE)
+N("311"),
  IF(AND(VALUE(LEFT($A1576,3))=312,LEFT($G1576,10)="Unincepted",$B1576="G "),VLOOKUP(" ULO",_312_Table1,MATCH('312'!$N$16,_312_Table1_ColumnLookup,0),FALSE),
  IF(AND(VALUE(LEFT($A1576,3))=312,LEFT($G1576,10)="Unincepted",$B1576="O "),VLOOKUP(" ULO",_312_Table1,MATCH('312'!$V$16,_312_Table1_ColumnLookup,0),FALSE),
  IF(AND(VALUE(LEFT($A1576,3))=312,LEFT($G1576,10)="Unincepted",$B1576="Q "),VLOOKUP(" ULO",_312_Table1,MATCH('312'!$X$16,_312_Table1_ColumnLookup,0),FALSE),
  IF(AND(VALUE(LEFT($A1576,3))=312,LEFT($G1576,10)="Unincepted"),VLOOKUP(" ULO",_312_Table1,MATCH(LEFT($B1576,1),_312_Table1_ColumnLookup,0),FALSE),
  IF(AND(VALUE(LEFT($A1576,3))=312,LEFT($G1576,5)="Total",$B1576="G "),VLOOKUP('312'!$F$80,_312_Table1,MATCH('312'!$N$16,_312_Table1_ColumnLookup,0),FALSE),
  IF(AND(VALUE(LEFT($A1576,3))=312,LEFT($G1576,5)="Total",$B1576="O "),VLOOKUP('312'!$F$80,_312_Table1,MATCH('312'!$V$16,_312_Table1_ColumnLookup,0),FALSE),
  IF(AND(VALUE(LEFT($A1576,3))=312,LEFT($G1576,5)="Total",$B1576="Q "),VLOOKUP('312'!$F$80,_312_Table1,MATCH('312'!$X$16,_312_Table1_ColumnLookup,0),FALSE),
  IF(AND(VALUE(LEFT($A1576,3))=312,LEFT($G1576,5)="Total"),VLOOKUP('312'!$F$80,_312_Table1,MATCH(LEFT($B1576,1),_312_Table1_ColumnLookup,0),FALSE),
  IF(AND(VALUE(LEFT($A1576,3))=312,LEN($I1576)=4,$B1576="G"),VLOOKUP($I1576,_312_Table1,MATCH('312'!$N$16,_312_Table1_ColumnLookup,0),FALSE),
  IF(AND(VALUE(LEFT($A1576,3))=312,LEN($I1576)=4,$B1576="O"),VLOOKUP($I1576,_312_Table1,MATCH('312'!$V$16,_312_Table1_ColumnLookup,0),FALSE),
  IF(AND(VALUE(LEFT($A1576,3))=312,LEN($I1576)=4,$B1576="Q"),VLOOKUP($I1576,_312_Table1,MATCH('312'!$X$16,_312_Table1_ColumnLookup,0),FALSE),
  IF(AND(VALUE(LEFT($A1576,3))=312,LEN($I1576)=4),VLOOKUP($I1576,_312_Table1,MATCH(LEFT($B1576,1),_312_Table1_ColumnLookup,0),FALSE)
+N("312"),
  IF(VALUE(LEFT($A1576,3))=313,VLOOKUP(VALUE(MID($B1576,2,1)),_313_Table1,MATCH(MID($B1576,1,1),_313_Table1_ColumnLookup,0),FALSE)
+N("313"),
  IF(AND(VALUE(LEFT($A1576,3))=314,LEN($B1576)=3),VLOOKUP(VALUE(MID($B1576,2,2)),_314_Table1,MATCH(MID($B1576,1,1),_314_Table1_ColumnLookup,0),FALSE),
  IF(VALUE(LEFT($A1576,3))=314,VLOOKUP(VALUE(MID($B1576,2,1)),_314_Table1,MATCH(MID($B1576,1,1),_314_Table1_ColumnLookup,0),FALSE)
+N("314"),
""))))))))))))))))))))))))</f>
        <v>#N/A</v>
      </c>
      <c r="E1576" s="238" t="e">
        <f>IF(AND(VALUE(LEFT($A1576,3))=309,LEN($B1576)=3),VLOOKUP(VALUE(MID($B1576,2,2)),_309_Table2,MATCH(MID($B1576,1,1),_309_Table2_ColumnLookup,0),FALSE),
  IF($C1576="309 LCR SummaryA",OneYearSCR,IF($C1576="309 LCR SummaryB",UltimateSCR,IF(VALUE(LEFT($A1576,3))=309,VLOOKUP(VALUE(MID($B1576,2,1)),_309_Table2,MATCH(MID($B1576,1,1),_309_Table2_ColumnLookup,0),FALSE)
+N("309"),
  IF(VALUE(LEFT($A1576,3))=310,VLOOKUP(VALUE(MID($B1576,2,1)),_310_Table2,MATCH(MID($B1576,1,1),_310_Table2_ColumnLookup,0),FALSE)
+N("310"),
  IF(AND(VALUE(LEFT($A1576,3))=311,LEN($I1576)=4),VLOOKUP($I1576,_311_Table2,MATCH($B1576,_311_Table2_ColumnLookup,0),FALSE),
  IF(AND(VALUE(LEFT($A1576,3))=311,OR($B1576="I2",$B1576="J2",$B1576="K2",$B1576="L2")),VLOOKUP('311'!$G$58,_311_Table2,MATCH(MID($B1576,1,1),_311_Table2_ColumnLookup,0),FALSE),
  IF(AND(VALUE(LEFT($A1576,3))=311,RIGHT($B1576,5)="Total"),VLOOKUP('311'!$G$59,_311_Table2,MATCH(MID($B1576,1,1),_311_Table2_ColumnLookup,0),FALSE),
  IF(VALUE(LEFT($A1576,3))=311,VLOOKUP(VALUE(MID($B1576,2,1)),_311_Table2,MATCH(MID($B1576,1,1),_311_Table2_ColumnLookup,0),FALSE)
+N("311"),
  IF(AND(VALUE(LEFT($A1576,3))=312,LEFT($G1576,10)="Unincepted",$B1576="G "),VLOOKUP(" ULO",_312_Table2,MATCH('312'!$N$16,_312_Table2_ColumnLookup,0),FALSE),
  IF(AND(VALUE(LEFT($A1576,3))=312,LEFT($G1576,10)="Unincepted",$B1576="O "),VLOOKUP(" ULO",_312_Table2,MATCH('312'!$V$16,_312_Table2_ColumnLookup,0),FALSE),
  IF(AND(VALUE(LEFT($A1576,3))=312,LEFT($G1576,10)="Unincepted",$B1576="Q "),VLOOKUP(" ULO",_312_Table2,MATCH('312'!$X$16,_312_Table2_ColumnLookup,0),FALSE),
  IF(AND(VALUE(LEFT($A1576,3))=312,LEFT($G1576,10)="Unincepted"),VLOOKUP(" ULO",_312_Table2,MATCH(LEFT($B1576,1),_312_Table2_ColumnLookup,0),FALSE),
  IF(AND(VALUE(LEFT($A1576,3))=312,LEFT($G1576,5)="Total",$B1576="G "),VLOOKUP('312'!$F$80,_312_Table2,MATCH('312'!$N$16,_312_Table2_ColumnLookup,0),FALSE),
  IF(AND(VALUE(LEFT($A1576,3))=312,LEFT($G1576,5)="Total",$B1576="O "),VLOOKUP('312'!$F$80,_312_Table2,MATCH('312'!$V$16,_312_Table2_ColumnLookup,0),FALSE),
  IF(AND(VALUE(LEFT($A1576,3))=312,LEFT($G1576,5)="Total",$B1576="Q "),VLOOKUP('312'!$F$80,_312_Table2,MATCH('312'!$X$16,_312_Table2_ColumnLookup,0),FALSE),
  IF(AND(VALUE(LEFT($A1576,3))=312,LEFT($G1576,5)="Total"),VLOOKUP('312'!$F$80,_312_Table2,MATCH(LEFT($B1576,1),_312_Table2_ColumnLookup,0),FALSE),
  IF(AND(VALUE(LEFT($A1576,3))=312,LEN($I1576)=4,$B1576="G"),VLOOKUP($I1576,_312_Table2,MATCH('312'!$N$16,_312_Table2_ColumnLookup,0),FALSE),
  IF(AND(VALUE(LEFT($A1576,3))=312,LEN($I1576)=4,$B1576="O"),VLOOKUP($I1576,_312_Table2,MATCH('312'!$V$16,_312_Table2_ColumnLookup,0),FALSE),
  IF(AND(VALUE(LEFT($A1576,3))=312,LEN($I1576)=4,$B1576="Q"),VLOOKUP($I1576,_312_Table2,MATCH('312'!$X$16,_312_Table2_ColumnLookup,0),FALSE),
  IF(AND(VALUE(LEFT($A1576,3))=312,LEN($I1576)=4),VLOOKUP($I1576,_312_Table2,MATCH(LEFT($B1576,1),_312_Table2_ColumnLookup,0),FALSE)
+N("312"),
  IF(VALUE(LEFT($A1576,3))=313,VLOOKUP(VALUE(MID($B1576,2,1)),_313_Table2,MATCH(MID($B1576,1,1),_313_Table2_ColumnLookup,0),FALSE)
+N("313"),
  IF(AND(VALUE(LEFT($A1576,3))=314,LEN($B1576)=3),VLOOKUP(VALUE(MID($B1576,2,2)),_314_Table2,MATCH(MID($B1576,1,1),_314_Table2_ColumnLookup,0),FALSE),
  IF(VALUE(LEFT($A1576,3))=314,VLOOKUP(VALUE(MID($B1576,2,1)),_314_Table2,MATCH(MID($B1576,1,1),_314_Table2_ColumnLookup,0),FALSE)
+N("314"),
""))))))))))))))))))))))))</f>
        <v>#N/A</v>
      </c>
      <c r="F1576" s="238" t="e">
        <f>IF(AND(VALUE(LEFT($A1576,3))=309,LEN($B1576)=3),VLOOKUP(VALUE(MID($B1576,2,2)),_309_Table3,MATCH(MID($B1576,1,1),_309_Table3_ColumnLookup,0),FALSE),
  IF($C1576="309 LCR SummaryA",OneYearSCR,IF($C1576="309 LCR SummaryB",UltimateSCR,IF(VALUE(LEFT($A1576,3))=309,VLOOKUP(VALUE(MID($B1576,2,1)),_309_Table3,MATCH(MID($B1576,1,1),_309_Table3_ColumnLookup,0),FALSE)
+N("309"),
  IF(VALUE(LEFT($A1576,3))=310,VLOOKUP(VALUE(MID($B1576,2,1)),_310_Table3,MATCH(MID($B1576,1,1),_310_Table3_ColumnLookup,0),FALSE)
+N("310"),
  IF(AND(VALUE(LEFT($A1576,3))=311,LEN($I1576)=4),VLOOKUP($I1576,_311_Table3,MATCH($B1576,_311_Table3_ColumnLookup,0),FALSE),
  IF(AND(VALUE(LEFT($A1576,3))=311,OR($B1576="I2",$B1576="J2",$B1576="K2",$B1576="L2")),VLOOKUP('311'!$G$58,_311_Table3,MATCH(MID($B1576,1,1),_311_Table3_ColumnLookup,0),FALSE),
  IF(AND(VALUE(LEFT($A1576,3))=311,RIGHT($B1576,5)="Total"),VLOOKUP('311'!$G$59,_311_Table3,MATCH(MID($B1576,1,1),_311_Table3_ColumnLookup,0),FALSE),
  IF(VALUE(LEFT($A1576,3))=311,VLOOKUP(VALUE(MID($B1576,2,1)),_311_Table3,MATCH(MID($B1576,1,1),_311_Table3_ColumnLookup,0),FALSE)
+N("311"),
  IF(AND(VALUE(LEFT($A1576,3))=312,LEFT($G1576,10)="Unincepted",$B1576="G "),VLOOKUP(" ULO",_312_Table3,MATCH('312'!$N$16,_312_Table3_ColumnLookup,0),FALSE),
  IF(AND(VALUE(LEFT($A1576,3))=312,LEFT($G1576,10)="Unincepted",$B1576="O "),VLOOKUP(" ULO",_312_Table3,MATCH('312'!$V$16,_312_Table3_ColumnLookup,0),FALSE),
  IF(AND(VALUE(LEFT($A1576,3))=312,LEFT($G1576,10)="Unincepted",$B1576="Q "),VLOOKUP(" ULO",_312_Table3,MATCH('312'!$X$16,_312_Table3_ColumnLookup,0),FALSE),
  IF(AND(VALUE(LEFT($A1576,3))=312,LEFT($G1576,10)="Unincepted"),VLOOKUP(" ULO",_312_Table3,MATCH(LEFT($B1576,1),_312_Table3_ColumnLookup,0),FALSE),
  IF(AND(VALUE(LEFT($A1576,3))=312,LEFT($G1576,5)="Total",$B1576="G "),VLOOKUP('312'!$F$80,_312_Table3,MATCH('312'!$N$16,_312_Table3_ColumnLookup,0),FALSE),
  IF(AND(VALUE(LEFT($A1576,3))=312,LEFT($G1576,5)="Total",$B1576="O "),VLOOKUP('312'!$F$80,_312_Table3,MATCH('312'!$V$16,_312_Table3_ColumnLookup,0),FALSE),
  IF(AND(VALUE(LEFT($A1576,3))=312,LEFT($G1576,5)="Total",$B1576="Q "),VLOOKUP('312'!$F$80,_312_Table3,MATCH('312'!$X$16,_312_Table3_ColumnLookup,0),FALSE),
  IF(AND(VALUE(LEFT($A1576,3))=312,LEFT($G1576,5)="Total"),VLOOKUP('312'!$F$80,_312_Table3,MATCH(LEFT($B1576,1),_312_Table3_ColumnLookup,0),FALSE),
  IF(AND(VALUE(LEFT($A1576,3))=312,LEN($I1576)=4,$B1576="G"),VLOOKUP($I1576,_312_Table3,MATCH('312'!$N$16,_312_Table3_ColumnLookup,0),FALSE),
  IF(AND(VALUE(LEFT($A1576,3))=312,LEN($I1576)=4,$B1576="O"),VLOOKUP($I1576,_312_Table3,MATCH('312'!$V$16,_312_Table3_ColumnLookup,0),FALSE),
  IF(AND(VALUE(LEFT($A1576,3))=312,LEN($I1576)=4,$B1576="Q"),VLOOKUP($I1576,_312_Table3,MATCH('312'!$X$16,_312_Table3_ColumnLookup,0),FALSE),
  IF(AND(VALUE(LEFT($A1576,3))=312,LEN($I1576)=4),VLOOKUP($I1576,_312_Table3,MATCH(LEFT($B1576,1),_312_Table3_ColumnLookup,0),FALSE)
+N("312"),
  IF(VALUE(LEFT($A1576,3))=313,VLOOKUP(VALUE(MID($B1576,2,1)),_313_Table3,MATCH(MID($B1576,1,1),_313_Table3_ColumnLookup,0),FALSE)
+N("313"),
  IF(AND(VALUE(LEFT($A1576,3))=314,LEN($B1576)=3),VLOOKUP(VALUE(MID($B1576,2,2)),_314_Table3,MATCH(MID($B1576,1,1),_314_Table3_ColumnLookup,0),FALSE),
  IF(VALUE(LEFT($A1576,3))=314,VLOOKUP(VALUE(MID($B1576,2,1)),_314_Table3,MATCH(MID($B1576,1,1),_314_Table3_ColumnLookup,0),FALSE)
+N("314"),
""))))))))))))))))))))))))</f>
        <v>#N/A</v>
      </c>
      <c r="H1576" s="321" t="str">
        <f>IFERROR(
IF(ISERROR($D1576)=FALSE,$D1576,IF(ISERROR($E1576)=FALSE,$E1576,IF(ISERROR($F1576)=FALSE,$F1576
+N("012 checkboxes"),
IF(
IF(OR(LEFT($A1576,9)="Syndicate",LEFT($A1576,12)="NewSyndicate"),VLOOKUP($A1576,'012'!$J:$ZW,MATCH("Link to button",'012'!$J$1:$ZW$1,0),0)
+N("309 checkbox"),
IF($C1576="309 LCR Summary0",VLOOKUP("Notes990",'309'!$P:$ZZ,MATCH("Link to button",'309'!$P$1:$ZZ$1,0),0)
+N("313 checkboxes"),
IF($C1576="313 Financial Information0LcmVsScr",IF($C1576="309 LCR Summary0",VLOOKUP("LcmVsScr",'309'!$N:$ZZ,MATCH("Link to button",'309'!$N$1:$ZZ$1,0),0),
IF($C1576="313 Financial Information0LcrDocAttached",IF($C1576="309 LCR Summary0",VLOOKUP("LcrDocAttached",'309'!$N:$ZZ,MATCH("Link to button",'309'!$N$1:$ZZ$1,0),
0)))))))=1,TRUE,FALSE)
))),"")</f>
        <v/>
      </c>
    </row>
    <row r="1577" spans="1:8">
      <c r="A1577" s="237" t="e">
        <f>VLOOKUP($G1577,CSVLookups!$B:$R,MATCH(A$1,CSVLookups!$B$1:$R$1,0),FALSE)</f>
        <v>#N/A</v>
      </c>
      <c r="B1577" s="237" t="e">
        <f>VLOOKUP($G1577,CSVLookups!$B:$R,MATCH(B$1,CSVLookups!$B$1:$R$1,0),FALSE)</f>
        <v>#N/A</v>
      </c>
      <c r="C1577" s="238" t="e">
        <f t="shared" si="25"/>
        <v>#N/A</v>
      </c>
      <c r="D1577" s="238" t="e">
        <f>IF(AND(VALUE(LEFT($A1577,3))=309,LEN($B1577)=3),VLOOKUP(VALUE(MID($B1577,2,2)),_309_Table1,MATCH(MID($B1577,1,1),_309_Table1_ColumnLookup,0),FALSE),
  IF($C1577="309 LCR SummaryA",OneYearSCR,IF($C1577="309 LCR SummaryB",UltimateSCR,IF(VALUE(LEFT($A1577,3))=309,VLOOKUP(VALUE(MID($B1577,2,1)),_309_Table1,MATCH(MID($B1577,1,1),_309_Table1_ColumnLookup,0),FALSE)
+N("309"),
  IF(VALUE(LEFT($A1577,3))=310,VLOOKUP(VALUE(MID($B1577,2,1)),_310_Table1,MATCH(MID($B1577,1,1),_310_Table1_ColumnLookup,0),FALSE)
+N("310"),
  IF(AND(VALUE(LEFT($A1577,3))=311,LEN($I1577)=4),VLOOKUP($I1577,_311_Table1,MATCH($B1577,_311_Table1_ColumnLookup,0),FALSE),
  IF(AND(VALUE(LEFT($A1577,3))=311,OR($B1577="I2",$B1577="J2",$B1577="K2",$B1577="L2")),VLOOKUP('311'!$G$58,_311_Table1,MATCH(MID($B1577,1,1),_311_Table1_ColumnLookup,0),FALSE),
  IF(AND(VALUE(LEFT($A1577,3))=311,RIGHT($B1577,5)="Total"),VLOOKUP('311'!$G$59,_311_Table1,MATCH(MID($B1577,1,1),_311_Table1_ColumnLookup,0),FALSE),
  IF(VALUE(LEFT($A1577,3))=311,VLOOKUP(VALUE(MID($B1577,2,1)),_311_Table1,MATCH(MID($B1577,1,1),_311_Table1_ColumnLookup,0),FALSE)
+N("311"),
  IF(AND(VALUE(LEFT($A1577,3))=312,LEFT($G1577,10)="Unincepted",$B1577="G "),VLOOKUP(" ULO",_312_Table1,MATCH('312'!$N$16,_312_Table1_ColumnLookup,0),FALSE),
  IF(AND(VALUE(LEFT($A1577,3))=312,LEFT($G1577,10)="Unincepted",$B1577="O "),VLOOKUP(" ULO",_312_Table1,MATCH('312'!$V$16,_312_Table1_ColumnLookup,0),FALSE),
  IF(AND(VALUE(LEFT($A1577,3))=312,LEFT($G1577,10)="Unincepted",$B1577="Q "),VLOOKUP(" ULO",_312_Table1,MATCH('312'!$X$16,_312_Table1_ColumnLookup,0),FALSE),
  IF(AND(VALUE(LEFT($A1577,3))=312,LEFT($G1577,10)="Unincepted"),VLOOKUP(" ULO",_312_Table1,MATCH(LEFT($B1577,1),_312_Table1_ColumnLookup,0),FALSE),
  IF(AND(VALUE(LEFT($A1577,3))=312,LEFT($G1577,5)="Total",$B1577="G "),VLOOKUP('312'!$F$80,_312_Table1,MATCH('312'!$N$16,_312_Table1_ColumnLookup,0),FALSE),
  IF(AND(VALUE(LEFT($A1577,3))=312,LEFT($G1577,5)="Total",$B1577="O "),VLOOKUP('312'!$F$80,_312_Table1,MATCH('312'!$V$16,_312_Table1_ColumnLookup,0),FALSE),
  IF(AND(VALUE(LEFT($A1577,3))=312,LEFT($G1577,5)="Total",$B1577="Q "),VLOOKUP('312'!$F$80,_312_Table1,MATCH('312'!$X$16,_312_Table1_ColumnLookup,0),FALSE),
  IF(AND(VALUE(LEFT($A1577,3))=312,LEFT($G1577,5)="Total"),VLOOKUP('312'!$F$80,_312_Table1,MATCH(LEFT($B1577,1),_312_Table1_ColumnLookup,0),FALSE),
  IF(AND(VALUE(LEFT($A1577,3))=312,LEN($I1577)=4,$B1577="G"),VLOOKUP($I1577,_312_Table1,MATCH('312'!$N$16,_312_Table1_ColumnLookup,0),FALSE),
  IF(AND(VALUE(LEFT($A1577,3))=312,LEN($I1577)=4,$B1577="O"),VLOOKUP($I1577,_312_Table1,MATCH('312'!$V$16,_312_Table1_ColumnLookup,0),FALSE),
  IF(AND(VALUE(LEFT($A1577,3))=312,LEN($I1577)=4,$B1577="Q"),VLOOKUP($I1577,_312_Table1,MATCH('312'!$X$16,_312_Table1_ColumnLookup,0),FALSE),
  IF(AND(VALUE(LEFT($A1577,3))=312,LEN($I1577)=4),VLOOKUP($I1577,_312_Table1,MATCH(LEFT($B1577,1),_312_Table1_ColumnLookup,0),FALSE)
+N("312"),
  IF(VALUE(LEFT($A1577,3))=313,VLOOKUP(VALUE(MID($B1577,2,1)),_313_Table1,MATCH(MID($B1577,1,1),_313_Table1_ColumnLookup,0),FALSE)
+N("313"),
  IF(AND(VALUE(LEFT($A1577,3))=314,LEN($B1577)=3),VLOOKUP(VALUE(MID($B1577,2,2)),_314_Table1,MATCH(MID($B1577,1,1),_314_Table1_ColumnLookup,0),FALSE),
  IF(VALUE(LEFT($A1577,3))=314,VLOOKUP(VALUE(MID($B1577,2,1)),_314_Table1,MATCH(MID($B1577,1,1),_314_Table1_ColumnLookup,0),FALSE)
+N("314"),
""))))))))))))))))))))))))</f>
        <v>#N/A</v>
      </c>
      <c r="E1577" s="238" t="e">
        <f>IF(AND(VALUE(LEFT($A1577,3))=309,LEN($B1577)=3),VLOOKUP(VALUE(MID($B1577,2,2)),_309_Table2,MATCH(MID($B1577,1,1),_309_Table2_ColumnLookup,0),FALSE),
  IF($C1577="309 LCR SummaryA",OneYearSCR,IF($C1577="309 LCR SummaryB",UltimateSCR,IF(VALUE(LEFT($A1577,3))=309,VLOOKUP(VALUE(MID($B1577,2,1)),_309_Table2,MATCH(MID($B1577,1,1),_309_Table2_ColumnLookup,0),FALSE)
+N("309"),
  IF(VALUE(LEFT($A1577,3))=310,VLOOKUP(VALUE(MID($B1577,2,1)),_310_Table2,MATCH(MID($B1577,1,1),_310_Table2_ColumnLookup,0),FALSE)
+N("310"),
  IF(AND(VALUE(LEFT($A1577,3))=311,LEN($I1577)=4),VLOOKUP($I1577,_311_Table2,MATCH($B1577,_311_Table2_ColumnLookup,0),FALSE),
  IF(AND(VALUE(LEFT($A1577,3))=311,OR($B1577="I2",$B1577="J2",$B1577="K2",$B1577="L2")),VLOOKUP('311'!$G$58,_311_Table2,MATCH(MID($B1577,1,1),_311_Table2_ColumnLookup,0),FALSE),
  IF(AND(VALUE(LEFT($A1577,3))=311,RIGHT($B1577,5)="Total"),VLOOKUP('311'!$G$59,_311_Table2,MATCH(MID($B1577,1,1),_311_Table2_ColumnLookup,0),FALSE),
  IF(VALUE(LEFT($A1577,3))=311,VLOOKUP(VALUE(MID($B1577,2,1)),_311_Table2,MATCH(MID($B1577,1,1),_311_Table2_ColumnLookup,0),FALSE)
+N("311"),
  IF(AND(VALUE(LEFT($A1577,3))=312,LEFT($G1577,10)="Unincepted",$B1577="G "),VLOOKUP(" ULO",_312_Table2,MATCH('312'!$N$16,_312_Table2_ColumnLookup,0),FALSE),
  IF(AND(VALUE(LEFT($A1577,3))=312,LEFT($G1577,10)="Unincepted",$B1577="O "),VLOOKUP(" ULO",_312_Table2,MATCH('312'!$V$16,_312_Table2_ColumnLookup,0),FALSE),
  IF(AND(VALUE(LEFT($A1577,3))=312,LEFT($G1577,10)="Unincepted",$B1577="Q "),VLOOKUP(" ULO",_312_Table2,MATCH('312'!$X$16,_312_Table2_ColumnLookup,0),FALSE),
  IF(AND(VALUE(LEFT($A1577,3))=312,LEFT($G1577,10)="Unincepted"),VLOOKUP(" ULO",_312_Table2,MATCH(LEFT($B1577,1),_312_Table2_ColumnLookup,0),FALSE),
  IF(AND(VALUE(LEFT($A1577,3))=312,LEFT($G1577,5)="Total",$B1577="G "),VLOOKUP('312'!$F$80,_312_Table2,MATCH('312'!$N$16,_312_Table2_ColumnLookup,0),FALSE),
  IF(AND(VALUE(LEFT($A1577,3))=312,LEFT($G1577,5)="Total",$B1577="O "),VLOOKUP('312'!$F$80,_312_Table2,MATCH('312'!$V$16,_312_Table2_ColumnLookup,0),FALSE),
  IF(AND(VALUE(LEFT($A1577,3))=312,LEFT($G1577,5)="Total",$B1577="Q "),VLOOKUP('312'!$F$80,_312_Table2,MATCH('312'!$X$16,_312_Table2_ColumnLookup,0),FALSE),
  IF(AND(VALUE(LEFT($A1577,3))=312,LEFT($G1577,5)="Total"),VLOOKUP('312'!$F$80,_312_Table2,MATCH(LEFT($B1577,1),_312_Table2_ColumnLookup,0),FALSE),
  IF(AND(VALUE(LEFT($A1577,3))=312,LEN($I1577)=4,$B1577="G"),VLOOKUP($I1577,_312_Table2,MATCH('312'!$N$16,_312_Table2_ColumnLookup,0),FALSE),
  IF(AND(VALUE(LEFT($A1577,3))=312,LEN($I1577)=4,$B1577="O"),VLOOKUP($I1577,_312_Table2,MATCH('312'!$V$16,_312_Table2_ColumnLookup,0),FALSE),
  IF(AND(VALUE(LEFT($A1577,3))=312,LEN($I1577)=4,$B1577="Q"),VLOOKUP($I1577,_312_Table2,MATCH('312'!$X$16,_312_Table2_ColumnLookup,0),FALSE),
  IF(AND(VALUE(LEFT($A1577,3))=312,LEN($I1577)=4),VLOOKUP($I1577,_312_Table2,MATCH(LEFT($B1577,1),_312_Table2_ColumnLookup,0),FALSE)
+N("312"),
  IF(VALUE(LEFT($A1577,3))=313,VLOOKUP(VALUE(MID($B1577,2,1)),_313_Table2,MATCH(MID($B1577,1,1),_313_Table2_ColumnLookup,0),FALSE)
+N("313"),
  IF(AND(VALUE(LEFT($A1577,3))=314,LEN($B1577)=3),VLOOKUP(VALUE(MID($B1577,2,2)),_314_Table2,MATCH(MID($B1577,1,1),_314_Table2_ColumnLookup,0),FALSE),
  IF(VALUE(LEFT($A1577,3))=314,VLOOKUP(VALUE(MID($B1577,2,1)),_314_Table2,MATCH(MID($B1577,1,1),_314_Table2_ColumnLookup,0),FALSE)
+N("314"),
""))))))))))))))))))))))))</f>
        <v>#N/A</v>
      </c>
      <c r="F1577" s="238" t="e">
        <f>IF(AND(VALUE(LEFT($A1577,3))=309,LEN($B1577)=3),VLOOKUP(VALUE(MID($B1577,2,2)),_309_Table3,MATCH(MID($B1577,1,1),_309_Table3_ColumnLookup,0),FALSE),
  IF($C1577="309 LCR SummaryA",OneYearSCR,IF($C1577="309 LCR SummaryB",UltimateSCR,IF(VALUE(LEFT($A1577,3))=309,VLOOKUP(VALUE(MID($B1577,2,1)),_309_Table3,MATCH(MID($B1577,1,1),_309_Table3_ColumnLookup,0),FALSE)
+N("309"),
  IF(VALUE(LEFT($A1577,3))=310,VLOOKUP(VALUE(MID($B1577,2,1)),_310_Table3,MATCH(MID($B1577,1,1),_310_Table3_ColumnLookup,0),FALSE)
+N("310"),
  IF(AND(VALUE(LEFT($A1577,3))=311,LEN($I1577)=4),VLOOKUP($I1577,_311_Table3,MATCH($B1577,_311_Table3_ColumnLookup,0),FALSE),
  IF(AND(VALUE(LEFT($A1577,3))=311,OR($B1577="I2",$B1577="J2",$B1577="K2",$B1577="L2")),VLOOKUP('311'!$G$58,_311_Table3,MATCH(MID($B1577,1,1),_311_Table3_ColumnLookup,0),FALSE),
  IF(AND(VALUE(LEFT($A1577,3))=311,RIGHT($B1577,5)="Total"),VLOOKUP('311'!$G$59,_311_Table3,MATCH(MID($B1577,1,1),_311_Table3_ColumnLookup,0),FALSE),
  IF(VALUE(LEFT($A1577,3))=311,VLOOKUP(VALUE(MID($B1577,2,1)),_311_Table3,MATCH(MID($B1577,1,1),_311_Table3_ColumnLookup,0),FALSE)
+N("311"),
  IF(AND(VALUE(LEFT($A1577,3))=312,LEFT($G1577,10)="Unincepted",$B1577="G "),VLOOKUP(" ULO",_312_Table3,MATCH('312'!$N$16,_312_Table3_ColumnLookup,0),FALSE),
  IF(AND(VALUE(LEFT($A1577,3))=312,LEFT($G1577,10)="Unincepted",$B1577="O "),VLOOKUP(" ULO",_312_Table3,MATCH('312'!$V$16,_312_Table3_ColumnLookup,0),FALSE),
  IF(AND(VALUE(LEFT($A1577,3))=312,LEFT($G1577,10)="Unincepted",$B1577="Q "),VLOOKUP(" ULO",_312_Table3,MATCH('312'!$X$16,_312_Table3_ColumnLookup,0),FALSE),
  IF(AND(VALUE(LEFT($A1577,3))=312,LEFT($G1577,10)="Unincepted"),VLOOKUP(" ULO",_312_Table3,MATCH(LEFT($B1577,1),_312_Table3_ColumnLookup,0),FALSE),
  IF(AND(VALUE(LEFT($A1577,3))=312,LEFT($G1577,5)="Total",$B1577="G "),VLOOKUP('312'!$F$80,_312_Table3,MATCH('312'!$N$16,_312_Table3_ColumnLookup,0),FALSE),
  IF(AND(VALUE(LEFT($A1577,3))=312,LEFT($G1577,5)="Total",$B1577="O "),VLOOKUP('312'!$F$80,_312_Table3,MATCH('312'!$V$16,_312_Table3_ColumnLookup,0),FALSE),
  IF(AND(VALUE(LEFT($A1577,3))=312,LEFT($G1577,5)="Total",$B1577="Q "),VLOOKUP('312'!$F$80,_312_Table3,MATCH('312'!$X$16,_312_Table3_ColumnLookup,0),FALSE),
  IF(AND(VALUE(LEFT($A1577,3))=312,LEFT($G1577,5)="Total"),VLOOKUP('312'!$F$80,_312_Table3,MATCH(LEFT($B1577,1),_312_Table3_ColumnLookup,0),FALSE),
  IF(AND(VALUE(LEFT($A1577,3))=312,LEN($I1577)=4,$B1577="G"),VLOOKUP($I1577,_312_Table3,MATCH('312'!$N$16,_312_Table3_ColumnLookup,0),FALSE),
  IF(AND(VALUE(LEFT($A1577,3))=312,LEN($I1577)=4,$B1577="O"),VLOOKUP($I1577,_312_Table3,MATCH('312'!$V$16,_312_Table3_ColumnLookup,0),FALSE),
  IF(AND(VALUE(LEFT($A1577,3))=312,LEN($I1577)=4,$B1577="Q"),VLOOKUP($I1577,_312_Table3,MATCH('312'!$X$16,_312_Table3_ColumnLookup,0),FALSE),
  IF(AND(VALUE(LEFT($A1577,3))=312,LEN($I1577)=4),VLOOKUP($I1577,_312_Table3,MATCH(LEFT($B1577,1),_312_Table3_ColumnLookup,0),FALSE)
+N("312"),
  IF(VALUE(LEFT($A1577,3))=313,VLOOKUP(VALUE(MID($B1577,2,1)),_313_Table3,MATCH(MID($B1577,1,1),_313_Table3_ColumnLookup,0),FALSE)
+N("313"),
  IF(AND(VALUE(LEFT($A1577,3))=314,LEN($B1577)=3),VLOOKUP(VALUE(MID($B1577,2,2)),_314_Table3,MATCH(MID($B1577,1,1),_314_Table3_ColumnLookup,0),FALSE),
  IF(VALUE(LEFT($A1577,3))=314,VLOOKUP(VALUE(MID($B1577,2,1)),_314_Table3,MATCH(MID($B1577,1,1),_314_Table3_ColumnLookup,0),FALSE)
+N("314"),
""))))))))))))))))))))))))</f>
        <v>#N/A</v>
      </c>
      <c r="H1577" s="321" t="str">
        <f>IFERROR(
IF(ISERROR($D1577)=FALSE,$D1577,IF(ISERROR($E1577)=FALSE,$E1577,IF(ISERROR($F1577)=FALSE,$F1577
+N("012 checkboxes"),
IF(
IF(OR(LEFT($A1577,9)="Syndicate",LEFT($A1577,12)="NewSyndicate"),VLOOKUP($A1577,'012'!$J:$ZW,MATCH("Link to button",'012'!$J$1:$ZW$1,0),0)
+N("309 checkbox"),
IF($C1577="309 LCR Summary0",VLOOKUP("Notes990",'309'!$P:$ZZ,MATCH("Link to button",'309'!$P$1:$ZZ$1,0),0)
+N("313 checkboxes"),
IF($C1577="313 Financial Information0LcmVsScr",IF($C1577="309 LCR Summary0",VLOOKUP("LcmVsScr",'309'!$N:$ZZ,MATCH("Link to button",'309'!$N$1:$ZZ$1,0),0),
IF($C1577="313 Financial Information0LcrDocAttached",IF($C1577="309 LCR Summary0",VLOOKUP("LcrDocAttached",'309'!$N:$ZZ,MATCH("Link to button",'309'!$N$1:$ZZ$1,0),
0)))))))=1,TRUE,FALSE)
))),"")</f>
        <v/>
      </c>
    </row>
    <row r="1578" spans="1:8">
      <c r="A1578" s="237" t="e">
        <f>VLOOKUP($G1578,CSVLookups!$B:$R,MATCH(A$1,CSVLookups!$B$1:$R$1,0),FALSE)</f>
        <v>#N/A</v>
      </c>
      <c r="B1578" s="237" t="e">
        <f>VLOOKUP($G1578,CSVLookups!$B:$R,MATCH(B$1,CSVLookups!$B$1:$R$1,0),FALSE)</f>
        <v>#N/A</v>
      </c>
      <c r="C1578" s="238" t="e">
        <f t="shared" si="25"/>
        <v>#N/A</v>
      </c>
      <c r="D1578" s="238" t="e">
        <f>IF(AND(VALUE(LEFT($A1578,3))=309,LEN($B1578)=3),VLOOKUP(VALUE(MID($B1578,2,2)),_309_Table1,MATCH(MID($B1578,1,1),_309_Table1_ColumnLookup,0),FALSE),
  IF($C1578="309 LCR SummaryA",OneYearSCR,IF($C1578="309 LCR SummaryB",UltimateSCR,IF(VALUE(LEFT($A1578,3))=309,VLOOKUP(VALUE(MID($B1578,2,1)),_309_Table1,MATCH(MID($B1578,1,1),_309_Table1_ColumnLookup,0),FALSE)
+N("309"),
  IF(VALUE(LEFT($A1578,3))=310,VLOOKUP(VALUE(MID($B1578,2,1)),_310_Table1,MATCH(MID($B1578,1,1),_310_Table1_ColumnLookup,0),FALSE)
+N("310"),
  IF(AND(VALUE(LEFT($A1578,3))=311,LEN($I1578)=4),VLOOKUP($I1578,_311_Table1,MATCH($B1578,_311_Table1_ColumnLookup,0),FALSE),
  IF(AND(VALUE(LEFT($A1578,3))=311,OR($B1578="I2",$B1578="J2",$B1578="K2",$B1578="L2")),VLOOKUP('311'!$G$58,_311_Table1,MATCH(MID($B1578,1,1),_311_Table1_ColumnLookup,0),FALSE),
  IF(AND(VALUE(LEFT($A1578,3))=311,RIGHT($B1578,5)="Total"),VLOOKUP('311'!$G$59,_311_Table1,MATCH(MID($B1578,1,1),_311_Table1_ColumnLookup,0),FALSE),
  IF(VALUE(LEFT($A1578,3))=311,VLOOKUP(VALUE(MID($B1578,2,1)),_311_Table1,MATCH(MID($B1578,1,1),_311_Table1_ColumnLookup,0),FALSE)
+N("311"),
  IF(AND(VALUE(LEFT($A1578,3))=312,LEFT($G1578,10)="Unincepted",$B1578="G "),VLOOKUP(" ULO",_312_Table1,MATCH('312'!$N$16,_312_Table1_ColumnLookup,0),FALSE),
  IF(AND(VALUE(LEFT($A1578,3))=312,LEFT($G1578,10)="Unincepted",$B1578="O "),VLOOKUP(" ULO",_312_Table1,MATCH('312'!$V$16,_312_Table1_ColumnLookup,0),FALSE),
  IF(AND(VALUE(LEFT($A1578,3))=312,LEFT($G1578,10)="Unincepted",$B1578="Q "),VLOOKUP(" ULO",_312_Table1,MATCH('312'!$X$16,_312_Table1_ColumnLookup,0),FALSE),
  IF(AND(VALUE(LEFT($A1578,3))=312,LEFT($G1578,10)="Unincepted"),VLOOKUP(" ULO",_312_Table1,MATCH(LEFT($B1578,1),_312_Table1_ColumnLookup,0),FALSE),
  IF(AND(VALUE(LEFT($A1578,3))=312,LEFT($G1578,5)="Total",$B1578="G "),VLOOKUP('312'!$F$80,_312_Table1,MATCH('312'!$N$16,_312_Table1_ColumnLookup,0),FALSE),
  IF(AND(VALUE(LEFT($A1578,3))=312,LEFT($G1578,5)="Total",$B1578="O "),VLOOKUP('312'!$F$80,_312_Table1,MATCH('312'!$V$16,_312_Table1_ColumnLookup,0),FALSE),
  IF(AND(VALUE(LEFT($A1578,3))=312,LEFT($G1578,5)="Total",$B1578="Q "),VLOOKUP('312'!$F$80,_312_Table1,MATCH('312'!$X$16,_312_Table1_ColumnLookup,0),FALSE),
  IF(AND(VALUE(LEFT($A1578,3))=312,LEFT($G1578,5)="Total"),VLOOKUP('312'!$F$80,_312_Table1,MATCH(LEFT($B1578,1),_312_Table1_ColumnLookup,0),FALSE),
  IF(AND(VALUE(LEFT($A1578,3))=312,LEN($I1578)=4,$B1578="G"),VLOOKUP($I1578,_312_Table1,MATCH('312'!$N$16,_312_Table1_ColumnLookup,0),FALSE),
  IF(AND(VALUE(LEFT($A1578,3))=312,LEN($I1578)=4,$B1578="O"),VLOOKUP($I1578,_312_Table1,MATCH('312'!$V$16,_312_Table1_ColumnLookup,0),FALSE),
  IF(AND(VALUE(LEFT($A1578,3))=312,LEN($I1578)=4,$B1578="Q"),VLOOKUP($I1578,_312_Table1,MATCH('312'!$X$16,_312_Table1_ColumnLookup,0),FALSE),
  IF(AND(VALUE(LEFT($A1578,3))=312,LEN($I1578)=4),VLOOKUP($I1578,_312_Table1,MATCH(LEFT($B1578,1),_312_Table1_ColumnLookup,0),FALSE)
+N("312"),
  IF(VALUE(LEFT($A1578,3))=313,VLOOKUP(VALUE(MID($B1578,2,1)),_313_Table1,MATCH(MID($B1578,1,1),_313_Table1_ColumnLookup,0),FALSE)
+N("313"),
  IF(AND(VALUE(LEFT($A1578,3))=314,LEN($B1578)=3),VLOOKUP(VALUE(MID($B1578,2,2)),_314_Table1,MATCH(MID($B1578,1,1),_314_Table1_ColumnLookup,0),FALSE),
  IF(VALUE(LEFT($A1578,3))=314,VLOOKUP(VALUE(MID($B1578,2,1)),_314_Table1,MATCH(MID($B1578,1,1),_314_Table1_ColumnLookup,0),FALSE)
+N("314"),
""))))))))))))))))))))))))</f>
        <v>#N/A</v>
      </c>
      <c r="E1578" s="238" t="e">
        <f>IF(AND(VALUE(LEFT($A1578,3))=309,LEN($B1578)=3),VLOOKUP(VALUE(MID($B1578,2,2)),_309_Table2,MATCH(MID($B1578,1,1),_309_Table2_ColumnLookup,0),FALSE),
  IF($C1578="309 LCR SummaryA",OneYearSCR,IF($C1578="309 LCR SummaryB",UltimateSCR,IF(VALUE(LEFT($A1578,3))=309,VLOOKUP(VALUE(MID($B1578,2,1)),_309_Table2,MATCH(MID($B1578,1,1),_309_Table2_ColumnLookup,0),FALSE)
+N("309"),
  IF(VALUE(LEFT($A1578,3))=310,VLOOKUP(VALUE(MID($B1578,2,1)),_310_Table2,MATCH(MID($B1578,1,1),_310_Table2_ColumnLookup,0),FALSE)
+N("310"),
  IF(AND(VALUE(LEFT($A1578,3))=311,LEN($I1578)=4),VLOOKUP($I1578,_311_Table2,MATCH($B1578,_311_Table2_ColumnLookup,0),FALSE),
  IF(AND(VALUE(LEFT($A1578,3))=311,OR($B1578="I2",$B1578="J2",$B1578="K2",$B1578="L2")),VLOOKUP('311'!$G$58,_311_Table2,MATCH(MID($B1578,1,1),_311_Table2_ColumnLookup,0),FALSE),
  IF(AND(VALUE(LEFT($A1578,3))=311,RIGHT($B1578,5)="Total"),VLOOKUP('311'!$G$59,_311_Table2,MATCH(MID($B1578,1,1),_311_Table2_ColumnLookup,0),FALSE),
  IF(VALUE(LEFT($A1578,3))=311,VLOOKUP(VALUE(MID($B1578,2,1)),_311_Table2,MATCH(MID($B1578,1,1),_311_Table2_ColumnLookup,0),FALSE)
+N("311"),
  IF(AND(VALUE(LEFT($A1578,3))=312,LEFT($G1578,10)="Unincepted",$B1578="G "),VLOOKUP(" ULO",_312_Table2,MATCH('312'!$N$16,_312_Table2_ColumnLookup,0),FALSE),
  IF(AND(VALUE(LEFT($A1578,3))=312,LEFT($G1578,10)="Unincepted",$B1578="O "),VLOOKUP(" ULO",_312_Table2,MATCH('312'!$V$16,_312_Table2_ColumnLookup,0),FALSE),
  IF(AND(VALUE(LEFT($A1578,3))=312,LEFT($G1578,10)="Unincepted",$B1578="Q "),VLOOKUP(" ULO",_312_Table2,MATCH('312'!$X$16,_312_Table2_ColumnLookup,0),FALSE),
  IF(AND(VALUE(LEFT($A1578,3))=312,LEFT($G1578,10)="Unincepted"),VLOOKUP(" ULO",_312_Table2,MATCH(LEFT($B1578,1),_312_Table2_ColumnLookup,0),FALSE),
  IF(AND(VALUE(LEFT($A1578,3))=312,LEFT($G1578,5)="Total",$B1578="G "),VLOOKUP('312'!$F$80,_312_Table2,MATCH('312'!$N$16,_312_Table2_ColumnLookup,0),FALSE),
  IF(AND(VALUE(LEFT($A1578,3))=312,LEFT($G1578,5)="Total",$B1578="O "),VLOOKUP('312'!$F$80,_312_Table2,MATCH('312'!$V$16,_312_Table2_ColumnLookup,0),FALSE),
  IF(AND(VALUE(LEFT($A1578,3))=312,LEFT($G1578,5)="Total",$B1578="Q "),VLOOKUP('312'!$F$80,_312_Table2,MATCH('312'!$X$16,_312_Table2_ColumnLookup,0),FALSE),
  IF(AND(VALUE(LEFT($A1578,3))=312,LEFT($G1578,5)="Total"),VLOOKUP('312'!$F$80,_312_Table2,MATCH(LEFT($B1578,1),_312_Table2_ColumnLookup,0),FALSE),
  IF(AND(VALUE(LEFT($A1578,3))=312,LEN($I1578)=4,$B1578="G"),VLOOKUP($I1578,_312_Table2,MATCH('312'!$N$16,_312_Table2_ColumnLookup,0),FALSE),
  IF(AND(VALUE(LEFT($A1578,3))=312,LEN($I1578)=4,$B1578="O"),VLOOKUP($I1578,_312_Table2,MATCH('312'!$V$16,_312_Table2_ColumnLookup,0),FALSE),
  IF(AND(VALUE(LEFT($A1578,3))=312,LEN($I1578)=4,$B1578="Q"),VLOOKUP($I1578,_312_Table2,MATCH('312'!$X$16,_312_Table2_ColumnLookup,0),FALSE),
  IF(AND(VALUE(LEFT($A1578,3))=312,LEN($I1578)=4),VLOOKUP($I1578,_312_Table2,MATCH(LEFT($B1578,1),_312_Table2_ColumnLookup,0),FALSE)
+N("312"),
  IF(VALUE(LEFT($A1578,3))=313,VLOOKUP(VALUE(MID($B1578,2,1)),_313_Table2,MATCH(MID($B1578,1,1),_313_Table2_ColumnLookup,0),FALSE)
+N("313"),
  IF(AND(VALUE(LEFT($A1578,3))=314,LEN($B1578)=3),VLOOKUP(VALUE(MID($B1578,2,2)),_314_Table2,MATCH(MID($B1578,1,1),_314_Table2_ColumnLookup,0),FALSE),
  IF(VALUE(LEFT($A1578,3))=314,VLOOKUP(VALUE(MID($B1578,2,1)),_314_Table2,MATCH(MID($B1578,1,1),_314_Table2_ColumnLookup,0),FALSE)
+N("314"),
""))))))))))))))))))))))))</f>
        <v>#N/A</v>
      </c>
      <c r="F1578" s="238" t="e">
        <f>IF(AND(VALUE(LEFT($A1578,3))=309,LEN($B1578)=3),VLOOKUP(VALUE(MID($B1578,2,2)),_309_Table3,MATCH(MID($B1578,1,1),_309_Table3_ColumnLookup,0),FALSE),
  IF($C1578="309 LCR SummaryA",OneYearSCR,IF($C1578="309 LCR SummaryB",UltimateSCR,IF(VALUE(LEFT($A1578,3))=309,VLOOKUP(VALUE(MID($B1578,2,1)),_309_Table3,MATCH(MID($B1578,1,1),_309_Table3_ColumnLookup,0),FALSE)
+N("309"),
  IF(VALUE(LEFT($A1578,3))=310,VLOOKUP(VALUE(MID($B1578,2,1)),_310_Table3,MATCH(MID($B1578,1,1),_310_Table3_ColumnLookup,0),FALSE)
+N("310"),
  IF(AND(VALUE(LEFT($A1578,3))=311,LEN($I1578)=4),VLOOKUP($I1578,_311_Table3,MATCH($B1578,_311_Table3_ColumnLookup,0),FALSE),
  IF(AND(VALUE(LEFT($A1578,3))=311,OR($B1578="I2",$B1578="J2",$B1578="K2",$B1578="L2")),VLOOKUP('311'!$G$58,_311_Table3,MATCH(MID($B1578,1,1),_311_Table3_ColumnLookup,0),FALSE),
  IF(AND(VALUE(LEFT($A1578,3))=311,RIGHT($B1578,5)="Total"),VLOOKUP('311'!$G$59,_311_Table3,MATCH(MID($B1578,1,1),_311_Table3_ColumnLookup,0),FALSE),
  IF(VALUE(LEFT($A1578,3))=311,VLOOKUP(VALUE(MID($B1578,2,1)),_311_Table3,MATCH(MID($B1578,1,1),_311_Table3_ColumnLookup,0),FALSE)
+N("311"),
  IF(AND(VALUE(LEFT($A1578,3))=312,LEFT($G1578,10)="Unincepted",$B1578="G "),VLOOKUP(" ULO",_312_Table3,MATCH('312'!$N$16,_312_Table3_ColumnLookup,0),FALSE),
  IF(AND(VALUE(LEFT($A1578,3))=312,LEFT($G1578,10)="Unincepted",$B1578="O "),VLOOKUP(" ULO",_312_Table3,MATCH('312'!$V$16,_312_Table3_ColumnLookup,0),FALSE),
  IF(AND(VALUE(LEFT($A1578,3))=312,LEFT($G1578,10)="Unincepted",$B1578="Q "),VLOOKUP(" ULO",_312_Table3,MATCH('312'!$X$16,_312_Table3_ColumnLookup,0),FALSE),
  IF(AND(VALUE(LEFT($A1578,3))=312,LEFT($G1578,10)="Unincepted"),VLOOKUP(" ULO",_312_Table3,MATCH(LEFT($B1578,1),_312_Table3_ColumnLookup,0),FALSE),
  IF(AND(VALUE(LEFT($A1578,3))=312,LEFT($G1578,5)="Total",$B1578="G "),VLOOKUP('312'!$F$80,_312_Table3,MATCH('312'!$N$16,_312_Table3_ColumnLookup,0),FALSE),
  IF(AND(VALUE(LEFT($A1578,3))=312,LEFT($G1578,5)="Total",$B1578="O "),VLOOKUP('312'!$F$80,_312_Table3,MATCH('312'!$V$16,_312_Table3_ColumnLookup,0),FALSE),
  IF(AND(VALUE(LEFT($A1578,3))=312,LEFT($G1578,5)="Total",$B1578="Q "),VLOOKUP('312'!$F$80,_312_Table3,MATCH('312'!$X$16,_312_Table3_ColumnLookup,0),FALSE),
  IF(AND(VALUE(LEFT($A1578,3))=312,LEFT($G1578,5)="Total"),VLOOKUP('312'!$F$80,_312_Table3,MATCH(LEFT($B1578,1),_312_Table3_ColumnLookup,0),FALSE),
  IF(AND(VALUE(LEFT($A1578,3))=312,LEN($I1578)=4,$B1578="G"),VLOOKUP($I1578,_312_Table3,MATCH('312'!$N$16,_312_Table3_ColumnLookup,0),FALSE),
  IF(AND(VALUE(LEFT($A1578,3))=312,LEN($I1578)=4,$B1578="O"),VLOOKUP($I1578,_312_Table3,MATCH('312'!$V$16,_312_Table3_ColumnLookup,0),FALSE),
  IF(AND(VALUE(LEFT($A1578,3))=312,LEN($I1578)=4,$B1578="Q"),VLOOKUP($I1578,_312_Table3,MATCH('312'!$X$16,_312_Table3_ColumnLookup,0),FALSE),
  IF(AND(VALUE(LEFT($A1578,3))=312,LEN($I1578)=4),VLOOKUP($I1578,_312_Table3,MATCH(LEFT($B1578,1),_312_Table3_ColumnLookup,0),FALSE)
+N("312"),
  IF(VALUE(LEFT($A1578,3))=313,VLOOKUP(VALUE(MID($B1578,2,1)),_313_Table3,MATCH(MID($B1578,1,1),_313_Table3_ColumnLookup,0),FALSE)
+N("313"),
  IF(AND(VALUE(LEFT($A1578,3))=314,LEN($B1578)=3),VLOOKUP(VALUE(MID($B1578,2,2)),_314_Table3,MATCH(MID($B1578,1,1),_314_Table3_ColumnLookup,0),FALSE),
  IF(VALUE(LEFT($A1578,3))=314,VLOOKUP(VALUE(MID($B1578,2,1)),_314_Table3,MATCH(MID($B1578,1,1),_314_Table3_ColumnLookup,0),FALSE)
+N("314"),
""))))))))))))))))))))))))</f>
        <v>#N/A</v>
      </c>
      <c r="H1578" s="321" t="str">
        <f>IFERROR(
IF(ISERROR($D1578)=FALSE,$D1578,IF(ISERROR($E1578)=FALSE,$E1578,IF(ISERROR($F1578)=FALSE,$F1578
+N("012 checkboxes"),
IF(
IF(OR(LEFT($A1578,9)="Syndicate",LEFT($A1578,12)="NewSyndicate"),VLOOKUP($A1578,'012'!$J:$ZW,MATCH("Link to button",'012'!$J$1:$ZW$1,0),0)
+N("309 checkbox"),
IF($C1578="309 LCR Summary0",VLOOKUP("Notes990",'309'!$P:$ZZ,MATCH("Link to button",'309'!$P$1:$ZZ$1,0),0)
+N("313 checkboxes"),
IF($C1578="313 Financial Information0LcmVsScr",IF($C1578="309 LCR Summary0",VLOOKUP("LcmVsScr",'309'!$N:$ZZ,MATCH("Link to button",'309'!$N$1:$ZZ$1,0),0),
IF($C1578="313 Financial Information0LcrDocAttached",IF($C1578="309 LCR Summary0",VLOOKUP("LcrDocAttached",'309'!$N:$ZZ,MATCH("Link to button",'309'!$N$1:$ZZ$1,0),
0)))))))=1,TRUE,FALSE)
))),"")</f>
        <v/>
      </c>
    </row>
    <row r="1579" spans="1:8">
      <c r="A1579" s="237" t="e">
        <f>VLOOKUP($G1579,CSVLookups!$B:$R,MATCH(A$1,CSVLookups!$B$1:$R$1,0),FALSE)</f>
        <v>#N/A</v>
      </c>
      <c r="B1579" s="237" t="e">
        <f>VLOOKUP($G1579,CSVLookups!$B:$R,MATCH(B$1,CSVLookups!$B$1:$R$1,0),FALSE)</f>
        <v>#N/A</v>
      </c>
      <c r="C1579" s="238" t="e">
        <f t="shared" si="25"/>
        <v>#N/A</v>
      </c>
      <c r="D1579" s="238" t="e">
        <f>IF(AND(VALUE(LEFT($A1579,3))=309,LEN($B1579)=3),VLOOKUP(VALUE(MID($B1579,2,2)),_309_Table1,MATCH(MID($B1579,1,1),_309_Table1_ColumnLookup,0),FALSE),
  IF($C1579="309 LCR SummaryA",OneYearSCR,IF($C1579="309 LCR SummaryB",UltimateSCR,IF(VALUE(LEFT($A1579,3))=309,VLOOKUP(VALUE(MID($B1579,2,1)),_309_Table1,MATCH(MID($B1579,1,1),_309_Table1_ColumnLookup,0),FALSE)
+N("309"),
  IF(VALUE(LEFT($A1579,3))=310,VLOOKUP(VALUE(MID($B1579,2,1)),_310_Table1,MATCH(MID($B1579,1,1),_310_Table1_ColumnLookup,0),FALSE)
+N("310"),
  IF(AND(VALUE(LEFT($A1579,3))=311,LEN($I1579)=4),VLOOKUP($I1579,_311_Table1,MATCH($B1579,_311_Table1_ColumnLookup,0),FALSE),
  IF(AND(VALUE(LEFT($A1579,3))=311,OR($B1579="I2",$B1579="J2",$B1579="K2",$B1579="L2")),VLOOKUP('311'!$G$58,_311_Table1,MATCH(MID($B1579,1,1),_311_Table1_ColumnLookup,0),FALSE),
  IF(AND(VALUE(LEFT($A1579,3))=311,RIGHT($B1579,5)="Total"),VLOOKUP('311'!$G$59,_311_Table1,MATCH(MID($B1579,1,1),_311_Table1_ColumnLookup,0),FALSE),
  IF(VALUE(LEFT($A1579,3))=311,VLOOKUP(VALUE(MID($B1579,2,1)),_311_Table1,MATCH(MID($B1579,1,1),_311_Table1_ColumnLookup,0),FALSE)
+N("311"),
  IF(AND(VALUE(LEFT($A1579,3))=312,LEFT($G1579,10)="Unincepted",$B1579="G "),VLOOKUP(" ULO",_312_Table1,MATCH('312'!$N$16,_312_Table1_ColumnLookup,0),FALSE),
  IF(AND(VALUE(LEFT($A1579,3))=312,LEFT($G1579,10)="Unincepted",$B1579="O "),VLOOKUP(" ULO",_312_Table1,MATCH('312'!$V$16,_312_Table1_ColumnLookup,0),FALSE),
  IF(AND(VALUE(LEFT($A1579,3))=312,LEFT($G1579,10)="Unincepted",$B1579="Q "),VLOOKUP(" ULO",_312_Table1,MATCH('312'!$X$16,_312_Table1_ColumnLookup,0),FALSE),
  IF(AND(VALUE(LEFT($A1579,3))=312,LEFT($G1579,10)="Unincepted"),VLOOKUP(" ULO",_312_Table1,MATCH(LEFT($B1579,1),_312_Table1_ColumnLookup,0),FALSE),
  IF(AND(VALUE(LEFT($A1579,3))=312,LEFT($G1579,5)="Total",$B1579="G "),VLOOKUP('312'!$F$80,_312_Table1,MATCH('312'!$N$16,_312_Table1_ColumnLookup,0),FALSE),
  IF(AND(VALUE(LEFT($A1579,3))=312,LEFT($G1579,5)="Total",$B1579="O "),VLOOKUP('312'!$F$80,_312_Table1,MATCH('312'!$V$16,_312_Table1_ColumnLookup,0),FALSE),
  IF(AND(VALUE(LEFT($A1579,3))=312,LEFT($G1579,5)="Total",$B1579="Q "),VLOOKUP('312'!$F$80,_312_Table1,MATCH('312'!$X$16,_312_Table1_ColumnLookup,0),FALSE),
  IF(AND(VALUE(LEFT($A1579,3))=312,LEFT($G1579,5)="Total"),VLOOKUP('312'!$F$80,_312_Table1,MATCH(LEFT($B1579,1),_312_Table1_ColumnLookup,0),FALSE),
  IF(AND(VALUE(LEFT($A1579,3))=312,LEN($I1579)=4,$B1579="G"),VLOOKUP($I1579,_312_Table1,MATCH('312'!$N$16,_312_Table1_ColumnLookup,0),FALSE),
  IF(AND(VALUE(LEFT($A1579,3))=312,LEN($I1579)=4,$B1579="O"),VLOOKUP($I1579,_312_Table1,MATCH('312'!$V$16,_312_Table1_ColumnLookup,0),FALSE),
  IF(AND(VALUE(LEFT($A1579,3))=312,LEN($I1579)=4,$B1579="Q"),VLOOKUP($I1579,_312_Table1,MATCH('312'!$X$16,_312_Table1_ColumnLookup,0),FALSE),
  IF(AND(VALUE(LEFT($A1579,3))=312,LEN($I1579)=4),VLOOKUP($I1579,_312_Table1,MATCH(LEFT($B1579,1),_312_Table1_ColumnLookup,0),FALSE)
+N("312"),
  IF(VALUE(LEFT($A1579,3))=313,VLOOKUP(VALUE(MID($B1579,2,1)),_313_Table1,MATCH(MID($B1579,1,1),_313_Table1_ColumnLookup,0),FALSE)
+N("313"),
  IF(AND(VALUE(LEFT($A1579,3))=314,LEN($B1579)=3),VLOOKUP(VALUE(MID($B1579,2,2)),_314_Table1,MATCH(MID($B1579,1,1),_314_Table1_ColumnLookup,0),FALSE),
  IF(VALUE(LEFT($A1579,3))=314,VLOOKUP(VALUE(MID($B1579,2,1)),_314_Table1,MATCH(MID($B1579,1,1),_314_Table1_ColumnLookup,0),FALSE)
+N("314"),
""))))))))))))))))))))))))</f>
        <v>#N/A</v>
      </c>
      <c r="E1579" s="238" t="e">
        <f>IF(AND(VALUE(LEFT($A1579,3))=309,LEN($B1579)=3),VLOOKUP(VALUE(MID($B1579,2,2)),_309_Table2,MATCH(MID($B1579,1,1),_309_Table2_ColumnLookup,0),FALSE),
  IF($C1579="309 LCR SummaryA",OneYearSCR,IF($C1579="309 LCR SummaryB",UltimateSCR,IF(VALUE(LEFT($A1579,3))=309,VLOOKUP(VALUE(MID($B1579,2,1)),_309_Table2,MATCH(MID($B1579,1,1),_309_Table2_ColumnLookup,0),FALSE)
+N("309"),
  IF(VALUE(LEFT($A1579,3))=310,VLOOKUP(VALUE(MID($B1579,2,1)),_310_Table2,MATCH(MID($B1579,1,1),_310_Table2_ColumnLookup,0),FALSE)
+N("310"),
  IF(AND(VALUE(LEFT($A1579,3))=311,LEN($I1579)=4),VLOOKUP($I1579,_311_Table2,MATCH($B1579,_311_Table2_ColumnLookup,0),FALSE),
  IF(AND(VALUE(LEFT($A1579,3))=311,OR($B1579="I2",$B1579="J2",$B1579="K2",$B1579="L2")),VLOOKUP('311'!$G$58,_311_Table2,MATCH(MID($B1579,1,1),_311_Table2_ColumnLookup,0),FALSE),
  IF(AND(VALUE(LEFT($A1579,3))=311,RIGHT($B1579,5)="Total"),VLOOKUP('311'!$G$59,_311_Table2,MATCH(MID($B1579,1,1),_311_Table2_ColumnLookup,0),FALSE),
  IF(VALUE(LEFT($A1579,3))=311,VLOOKUP(VALUE(MID($B1579,2,1)),_311_Table2,MATCH(MID($B1579,1,1),_311_Table2_ColumnLookup,0),FALSE)
+N("311"),
  IF(AND(VALUE(LEFT($A1579,3))=312,LEFT($G1579,10)="Unincepted",$B1579="G "),VLOOKUP(" ULO",_312_Table2,MATCH('312'!$N$16,_312_Table2_ColumnLookup,0),FALSE),
  IF(AND(VALUE(LEFT($A1579,3))=312,LEFT($G1579,10)="Unincepted",$B1579="O "),VLOOKUP(" ULO",_312_Table2,MATCH('312'!$V$16,_312_Table2_ColumnLookup,0),FALSE),
  IF(AND(VALUE(LEFT($A1579,3))=312,LEFT($G1579,10)="Unincepted",$B1579="Q "),VLOOKUP(" ULO",_312_Table2,MATCH('312'!$X$16,_312_Table2_ColumnLookup,0),FALSE),
  IF(AND(VALUE(LEFT($A1579,3))=312,LEFT($G1579,10)="Unincepted"),VLOOKUP(" ULO",_312_Table2,MATCH(LEFT($B1579,1),_312_Table2_ColumnLookup,0),FALSE),
  IF(AND(VALUE(LEFT($A1579,3))=312,LEFT($G1579,5)="Total",$B1579="G "),VLOOKUP('312'!$F$80,_312_Table2,MATCH('312'!$N$16,_312_Table2_ColumnLookup,0),FALSE),
  IF(AND(VALUE(LEFT($A1579,3))=312,LEFT($G1579,5)="Total",$B1579="O "),VLOOKUP('312'!$F$80,_312_Table2,MATCH('312'!$V$16,_312_Table2_ColumnLookup,0),FALSE),
  IF(AND(VALUE(LEFT($A1579,3))=312,LEFT($G1579,5)="Total",$B1579="Q "),VLOOKUP('312'!$F$80,_312_Table2,MATCH('312'!$X$16,_312_Table2_ColumnLookup,0),FALSE),
  IF(AND(VALUE(LEFT($A1579,3))=312,LEFT($G1579,5)="Total"),VLOOKUP('312'!$F$80,_312_Table2,MATCH(LEFT($B1579,1),_312_Table2_ColumnLookup,0),FALSE),
  IF(AND(VALUE(LEFT($A1579,3))=312,LEN($I1579)=4,$B1579="G"),VLOOKUP($I1579,_312_Table2,MATCH('312'!$N$16,_312_Table2_ColumnLookup,0),FALSE),
  IF(AND(VALUE(LEFT($A1579,3))=312,LEN($I1579)=4,$B1579="O"),VLOOKUP($I1579,_312_Table2,MATCH('312'!$V$16,_312_Table2_ColumnLookup,0),FALSE),
  IF(AND(VALUE(LEFT($A1579,3))=312,LEN($I1579)=4,$B1579="Q"),VLOOKUP($I1579,_312_Table2,MATCH('312'!$X$16,_312_Table2_ColumnLookup,0),FALSE),
  IF(AND(VALUE(LEFT($A1579,3))=312,LEN($I1579)=4),VLOOKUP($I1579,_312_Table2,MATCH(LEFT($B1579,1),_312_Table2_ColumnLookup,0),FALSE)
+N("312"),
  IF(VALUE(LEFT($A1579,3))=313,VLOOKUP(VALUE(MID($B1579,2,1)),_313_Table2,MATCH(MID($B1579,1,1),_313_Table2_ColumnLookup,0),FALSE)
+N("313"),
  IF(AND(VALUE(LEFT($A1579,3))=314,LEN($B1579)=3),VLOOKUP(VALUE(MID($B1579,2,2)),_314_Table2,MATCH(MID($B1579,1,1),_314_Table2_ColumnLookup,0),FALSE),
  IF(VALUE(LEFT($A1579,3))=314,VLOOKUP(VALUE(MID($B1579,2,1)),_314_Table2,MATCH(MID($B1579,1,1),_314_Table2_ColumnLookup,0),FALSE)
+N("314"),
""))))))))))))))))))))))))</f>
        <v>#N/A</v>
      </c>
      <c r="F1579" s="238" t="e">
        <f>IF(AND(VALUE(LEFT($A1579,3))=309,LEN($B1579)=3),VLOOKUP(VALUE(MID($B1579,2,2)),_309_Table3,MATCH(MID($B1579,1,1),_309_Table3_ColumnLookup,0),FALSE),
  IF($C1579="309 LCR SummaryA",OneYearSCR,IF($C1579="309 LCR SummaryB",UltimateSCR,IF(VALUE(LEFT($A1579,3))=309,VLOOKUP(VALUE(MID($B1579,2,1)),_309_Table3,MATCH(MID($B1579,1,1),_309_Table3_ColumnLookup,0),FALSE)
+N("309"),
  IF(VALUE(LEFT($A1579,3))=310,VLOOKUP(VALUE(MID($B1579,2,1)),_310_Table3,MATCH(MID($B1579,1,1),_310_Table3_ColumnLookup,0),FALSE)
+N("310"),
  IF(AND(VALUE(LEFT($A1579,3))=311,LEN($I1579)=4),VLOOKUP($I1579,_311_Table3,MATCH($B1579,_311_Table3_ColumnLookup,0),FALSE),
  IF(AND(VALUE(LEFT($A1579,3))=311,OR($B1579="I2",$B1579="J2",$B1579="K2",$B1579="L2")),VLOOKUP('311'!$G$58,_311_Table3,MATCH(MID($B1579,1,1),_311_Table3_ColumnLookup,0),FALSE),
  IF(AND(VALUE(LEFT($A1579,3))=311,RIGHT($B1579,5)="Total"),VLOOKUP('311'!$G$59,_311_Table3,MATCH(MID($B1579,1,1),_311_Table3_ColumnLookup,0),FALSE),
  IF(VALUE(LEFT($A1579,3))=311,VLOOKUP(VALUE(MID($B1579,2,1)),_311_Table3,MATCH(MID($B1579,1,1),_311_Table3_ColumnLookup,0),FALSE)
+N("311"),
  IF(AND(VALUE(LEFT($A1579,3))=312,LEFT($G1579,10)="Unincepted",$B1579="G "),VLOOKUP(" ULO",_312_Table3,MATCH('312'!$N$16,_312_Table3_ColumnLookup,0),FALSE),
  IF(AND(VALUE(LEFT($A1579,3))=312,LEFT($G1579,10)="Unincepted",$B1579="O "),VLOOKUP(" ULO",_312_Table3,MATCH('312'!$V$16,_312_Table3_ColumnLookup,0),FALSE),
  IF(AND(VALUE(LEFT($A1579,3))=312,LEFT($G1579,10)="Unincepted",$B1579="Q "),VLOOKUP(" ULO",_312_Table3,MATCH('312'!$X$16,_312_Table3_ColumnLookup,0),FALSE),
  IF(AND(VALUE(LEFT($A1579,3))=312,LEFT($G1579,10)="Unincepted"),VLOOKUP(" ULO",_312_Table3,MATCH(LEFT($B1579,1),_312_Table3_ColumnLookup,0),FALSE),
  IF(AND(VALUE(LEFT($A1579,3))=312,LEFT($G1579,5)="Total",$B1579="G "),VLOOKUP('312'!$F$80,_312_Table3,MATCH('312'!$N$16,_312_Table3_ColumnLookup,0),FALSE),
  IF(AND(VALUE(LEFT($A1579,3))=312,LEFT($G1579,5)="Total",$B1579="O "),VLOOKUP('312'!$F$80,_312_Table3,MATCH('312'!$V$16,_312_Table3_ColumnLookup,0),FALSE),
  IF(AND(VALUE(LEFT($A1579,3))=312,LEFT($G1579,5)="Total",$B1579="Q "),VLOOKUP('312'!$F$80,_312_Table3,MATCH('312'!$X$16,_312_Table3_ColumnLookup,0),FALSE),
  IF(AND(VALUE(LEFT($A1579,3))=312,LEFT($G1579,5)="Total"),VLOOKUP('312'!$F$80,_312_Table3,MATCH(LEFT($B1579,1),_312_Table3_ColumnLookup,0),FALSE),
  IF(AND(VALUE(LEFT($A1579,3))=312,LEN($I1579)=4,$B1579="G"),VLOOKUP($I1579,_312_Table3,MATCH('312'!$N$16,_312_Table3_ColumnLookup,0),FALSE),
  IF(AND(VALUE(LEFT($A1579,3))=312,LEN($I1579)=4,$B1579="O"),VLOOKUP($I1579,_312_Table3,MATCH('312'!$V$16,_312_Table3_ColumnLookup,0),FALSE),
  IF(AND(VALUE(LEFT($A1579,3))=312,LEN($I1579)=4,$B1579="Q"),VLOOKUP($I1579,_312_Table3,MATCH('312'!$X$16,_312_Table3_ColumnLookup,0),FALSE),
  IF(AND(VALUE(LEFT($A1579,3))=312,LEN($I1579)=4),VLOOKUP($I1579,_312_Table3,MATCH(LEFT($B1579,1),_312_Table3_ColumnLookup,0),FALSE)
+N("312"),
  IF(VALUE(LEFT($A1579,3))=313,VLOOKUP(VALUE(MID($B1579,2,1)),_313_Table3,MATCH(MID($B1579,1,1),_313_Table3_ColumnLookup,0),FALSE)
+N("313"),
  IF(AND(VALUE(LEFT($A1579,3))=314,LEN($B1579)=3),VLOOKUP(VALUE(MID($B1579,2,2)),_314_Table3,MATCH(MID($B1579,1,1),_314_Table3_ColumnLookup,0),FALSE),
  IF(VALUE(LEFT($A1579,3))=314,VLOOKUP(VALUE(MID($B1579,2,1)),_314_Table3,MATCH(MID($B1579,1,1),_314_Table3_ColumnLookup,0),FALSE)
+N("314"),
""))))))))))))))))))))))))</f>
        <v>#N/A</v>
      </c>
      <c r="H1579" s="321" t="str">
        <f>IFERROR(
IF(ISERROR($D1579)=FALSE,$D1579,IF(ISERROR($E1579)=FALSE,$E1579,IF(ISERROR($F1579)=FALSE,$F1579
+N("012 checkboxes"),
IF(
IF(OR(LEFT($A1579,9)="Syndicate",LEFT($A1579,12)="NewSyndicate"),VLOOKUP($A1579,'012'!$J:$ZW,MATCH("Link to button",'012'!$J$1:$ZW$1,0),0)
+N("309 checkbox"),
IF($C1579="309 LCR Summary0",VLOOKUP("Notes990",'309'!$P:$ZZ,MATCH("Link to button",'309'!$P$1:$ZZ$1,0),0)
+N("313 checkboxes"),
IF($C1579="313 Financial Information0LcmVsScr",IF($C1579="309 LCR Summary0",VLOOKUP("LcmVsScr",'309'!$N:$ZZ,MATCH("Link to button",'309'!$N$1:$ZZ$1,0),0),
IF($C1579="313 Financial Information0LcrDocAttached",IF($C1579="309 LCR Summary0",VLOOKUP("LcrDocAttached",'309'!$N:$ZZ,MATCH("Link to button",'309'!$N$1:$ZZ$1,0),
0)))))))=1,TRUE,FALSE)
))),"")</f>
        <v/>
      </c>
    </row>
    <row r="1580" spans="1:8">
      <c r="A1580" s="237" t="e">
        <f>VLOOKUP($G1580,CSVLookups!$B:$R,MATCH(A$1,CSVLookups!$B$1:$R$1,0),FALSE)</f>
        <v>#N/A</v>
      </c>
      <c r="B1580" s="237" t="e">
        <f>VLOOKUP($G1580,CSVLookups!$B:$R,MATCH(B$1,CSVLookups!$B$1:$R$1,0),FALSE)</f>
        <v>#N/A</v>
      </c>
      <c r="C1580" s="238" t="e">
        <f t="shared" si="25"/>
        <v>#N/A</v>
      </c>
      <c r="D1580" s="238" t="e">
        <f>IF(AND(VALUE(LEFT($A1580,3))=309,LEN($B1580)=3),VLOOKUP(VALUE(MID($B1580,2,2)),_309_Table1,MATCH(MID($B1580,1,1),_309_Table1_ColumnLookup,0),FALSE),
  IF($C1580="309 LCR SummaryA",OneYearSCR,IF($C1580="309 LCR SummaryB",UltimateSCR,IF(VALUE(LEFT($A1580,3))=309,VLOOKUP(VALUE(MID($B1580,2,1)),_309_Table1,MATCH(MID($B1580,1,1),_309_Table1_ColumnLookup,0),FALSE)
+N("309"),
  IF(VALUE(LEFT($A1580,3))=310,VLOOKUP(VALUE(MID($B1580,2,1)),_310_Table1,MATCH(MID($B1580,1,1),_310_Table1_ColumnLookup,0),FALSE)
+N("310"),
  IF(AND(VALUE(LEFT($A1580,3))=311,LEN($I1580)=4),VLOOKUP($I1580,_311_Table1,MATCH($B1580,_311_Table1_ColumnLookup,0),FALSE),
  IF(AND(VALUE(LEFT($A1580,3))=311,OR($B1580="I2",$B1580="J2",$B1580="K2",$B1580="L2")),VLOOKUP('311'!$G$58,_311_Table1,MATCH(MID($B1580,1,1),_311_Table1_ColumnLookup,0),FALSE),
  IF(AND(VALUE(LEFT($A1580,3))=311,RIGHT($B1580,5)="Total"),VLOOKUP('311'!$G$59,_311_Table1,MATCH(MID($B1580,1,1),_311_Table1_ColumnLookup,0),FALSE),
  IF(VALUE(LEFT($A1580,3))=311,VLOOKUP(VALUE(MID($B1580,2,1)),_311_Table1,MATCH(MID($B1580,1,1),_311_Table1_ColumnLookup,0),FALSE)
+N("311"),
  IF(AND(VALUE(LEFT($A1580,3))=312,LEFT($G1580,10)="Unincepted",$B1580="G "),VLOOKUP(" ULO",_312_Table1,MATCH('312'!$N$16,_312_Table1_ColumnLookup,0),FALSE),
  IF(AND(VALUE(LEFT($A1580,3))=312,LEFT($G1580,10)="Unincepted",$B1580="O "),VLOOKUP(" ULO",_312_Table1,MATCH('312'!$V$16,_312_Table1_ColumnLookup,0),FALSE),
  IF(AND(VALUE(LEFT($A1580,3))=312,LEFT($G1580,10)="Unincepted",$B1580="Q "),VLOOKUP(" ULO",_312_Table1,MATCH('312'!$X$16,_312_Table1_ColumnLookup,0),FALSE),
  IF(AND(VALUE(LEFT($A1580,3))=312,LEFT($G1580,10)="Unincepted"),VLOOKUP(" ULO",_312_Table1,MATCH(LEFT($B1580,1),_312_Table1_ColumnLookup,0),FALSE),
  IF(AND(VALUE(LEFT($A1580,3))=312,LEFT($G1580,5)="Total",$B1580="G "),VLOOKUP('312'!$F$80,_312_Table1,MATCH('312'!$N$16,_312_Table1_ColumnLookup,0),FALSE),
  IF(AND(VALUE(LEFT($A1580,3))=312,LEFT($G1580,5)="Total",$B1580="O "),VLOOKUP('312'!$F$80,_312_Table1,MATCH('312'!$V$16,_312_Table1_ColumnLookup,0),FALSE),
  IF(AND(VALUE(LEFT($A1580,3))=312,LEFT($G1580,5)="Total",$B1580="Q "),VLOOKUP('312'!$F$80,_312_Table1,MATCH('312'!$X$16,_312_Table1_ColumnLookup,0),FALSE),
  IF(AND(VALUE(LEFT($A1580,3))=312,LEFT($G1580,5)="Total"),VLOOKUP('312'!$F$80,_312_Table1,MATCH(LEFT($B1580,1),_312_Table1_ColumnLookup,0),FALSE),
  IF(AND(VALUE(LEFT($A1580,3))=312,LEN($I1580)=4,$B1580="G"),VLOOKUP($I1580,_312_Table1,MATCH('312'!$N$16,_312_Table1_ColumnLookup,0),FALSE),
  IF(AND(VALUE(LEFT($A1580,3))=312,LEN($I1580)=4,$B1580="O"),VLOOKUP($I1580,_312_Table1,MATCH('312'!$V$16,_312_Table1_ColumnLookup,0),FALSE),
  IF(AND(VALUE(LEFT($A1580,3))=312,LEN($I1580)=4,$B1580="Q"),VLOOKUP($I1580,_312_Table1,MATCH('312'!$X$16,_312_Table1_ColumnLookup,0),FALSE),
  IF(AND(VALUE(LEFT($A1580,3))=312,LEN($I1580)=4),VLOOKUP($I1580,_312_Table1,MATCH(LEFT($B1580,1),_312_Table1_ColumnLookup,0),FALSE)
+N("312"),
  IF(VALUE(LEFT($A1580,3))=313,VLOOKUP(VALUE(MID($B1580,2,1)),_313_Table1,MATCH(MID($B1580,1,1),_313_Table1_ColumnLookup,0),FALSE)
+N("313"),
  IF(AND(VALUE(LEFT($A1580,3))=314,LEN($B1580)=3),VLOOKUP(VALUE(MID($B1580,2,2)),_314_Table1,MATCH(MID($B1580,1,1),_314_Table1_ColumnLookup,0),FALSE),
  IF(VALUE(LEFT($A1580,3))=314,VLOOKUP(VALUE(MID($B1580,2,1)),_314_Table1,MATCH(MID($B1580,1,1),_314_Table1_ColumnLookup,0),FALSE)
+N("314"),
""))))))))))))))))))))))))</f>
        <v>#N/A</v>
      </c>
      <c r="E1580" s="238" t="e">
        <f>IF(AND(VALUE(LEFT($A1580,3))=309,LEN($B1580)=3),VLOOKUP(VALUE(MID($B1580,2,2)),_309_Table2,MATCH(MID($B1580,1,1),_309_Table2_ColumnLookup,0),FALSE),
  IF($C1580="309 LCR SummaryA",OneYearSCR,IF($C1580="309 LCR SummaryB",UltimateSCR,IF(VALUE(LEFT($A1580,3))=309,VLOOKUP(VALUE(MID($B1580,2,1)),_309_Table2,MATCH(MID($B1580,1,1),_309_Table2_ColumnLookup,0),FALSE)
+N("309"),
  IF(VALUE(LEFT($A1580,3))=310,VLOOKUP(VALUE(MID($B1580,2,1)),_310_Table2,MATCH(MID($B1580,1,1),_310_Table2_ColumnLookup,0),FALSE)
+N("310"),
  IF(AND(VALUE(LEFT($A1580,3))=311,LEN($I1580)=4),VLOOKUP($I1580,_311_Table2,MATCH($B1580,_311_Table2_ColumnLookup,0),FALSE),
  IF(AND(VALUE(LEFT($A1580,3))=311,OR($B1580="I2",$B1580="J2",$B1580="K2",$B1580="L2")),VLOOKUP('311'!$G$58,_311_Table2,MATCH(MID($B1580,1,1),_311_Table2_ColumnLookup,0),FALSE),
  IF(AND(VALUE(LEFT($A1580,3))=311,RIGHT($B1580,5)="Total"),VLOOKUP('311'!$G$59,_311_Table2,MATCH(MID($B1580,1,1),_311_Table2_ColumnLookup,0),FALSE),
  IF(VALUE(LEFT($A1580,3))=311,VLOOKUP(VALUE(MID($B1580,2,1)),_311_Table2,MATCH(MID($B1580,1,1),_311_Table2_ColumnLookup,0),FALSE)
+N("311"),
  IF(AND(VALUE(LEFT($A1580,3))=312,LEFT($G1580,10)="Unincepted",$B1580="G "),VLOOKUP(" ULO",_312_Table2,MATCH('312'!$N$16,_312_Table2_ColumnLookup,0),FALSE),
  IF(AND(VALUE(LEFT($A1580,3))=312,LEFT($G1580,10)="Unincepted",$B1580="O "),VLOOKUP(" ULO",_312_Table2,MATCH('312'!$V$16,_312_Table2_ColumnLookup,0),FALSE),
  IF(AND(VALUE(LEFT($A1580,3))=312,LEFT($G1580,10)="Unincepted",$B1580="Q "),VLOOKUP(" ULO",_312_Table2,MATCH('312'!$X$16,_312_Table2_ColumnLookup,0),FALSE),
  IF(AND(VALUE(LEFT($A1580,3))=312,LEFT($G1580,10)="Unincepted"),VLOOKUP(" ULO",_312_Table2,MATCH(LEFT($B1580,1),_312_Table2_ColumnLookup,0),FALSE),
  IF(AND(VALUE(LEFT($A1580,3))=312,LEFT($G1580,5)="Total",$B1580="G "),VLOOKUP('312'!$F$80,_312_Table2,MATCH('312'!$N$16,_312_Table2_ColumnLookup,0),FALSE),
  IF(AND(VALUE(LEFT($A1580,3))=312,LEFT($G1580,5)="Total",$B1580="O "),VLOOKUP('312'!$F$80,_312_Table2,MATCH('312'!$V$16,_312_Table2_ColumnLookup,0),FALSE),
  IF(AND(VALUE(LEFT($A1580,3))=312,LEFT($G1580,5)="Total",$B1580="Q "),VLOOKUP('312'!$F$80,_312_Table2,MATCH('312'!$X$16,_312_Table2_ColumnLookup,0),FALSE),
  IF(AND(VALUE(LEFT($A1580,3))=312,LEFT($G1580,5)="Total"),VLOOKUP('312'!$F$80,_312_Table2,MATCH(LEFT($B1580,1),_312_Table2_ColumnLookup,0),FALSE),
  IF(AND(VALUE(LEFT($A1580,3))=312,LEN($I1580)=4,$B1580="G"),VLOOKUP($I1580,_312_Table2,MATCH('312'!$N$16,_312_Table2_ColumnLookup,0),FALSE),
  IF(AND(VALUE(LEFT($A1580,3))=312,LEN($I1580)=4,$B1580="O"),VLOOKUP($I1580,_312_Table2,MATCH('312'!$V$16,_312_Table2_ColumnLookup,0),FALSE),
  IF(AND(VALUE(LEFT($A1580,3))=312,LEN($I1580)=4,$B1580="Q"),VLOOKUP($I1580,_312_Table2,MATCH('312'!$X$16,_312_Table2_ColumnLookup,0),FALSE),
  IF(AND(VALUE(LEFT($A1580,3))=312,LEN($I1580)=4),VLOOKUP($I1580,_312_Table2,MATCH(LEFT($B1580,1),_312_Table2_ColumnLookup,0),FALSE)
+N("312"),
  IF(VALUE(LEFT($A1580,3))=313,VLOOKUP(VALUE(MID($B1580,2,1)),_313_Table2,MATCH(MID($B1580,1,1),_313_Table2_ColumnLookup,0),FALSE)
+N("313"),
  IF(AND(VALUE(LEFT($A1580,3))=314,LEN($B1580)=3),VLOOKUP(VALUE(MID($B1580,2,2)),_314_Table2,MATCH(MID($B1580,1,1),_314_Table2_ColumnLookup,0),FALSE),
  IF(VALUE(LEFT($A1580,3))=314,VLOOKUP(VALUE(MID($B1580,2,1)),_314_Table2,MATCH(MID($B1580,1,1),_314_Table2_ColumnLookup,0),FALSE)
+N("314"),
""))))))))))))))))))))))))</f>
        <v>#N/A</v>
      </c>
      <c r="F1580" s="238" t="e">
        <f>IF(AND(VALUE(LEFT($A1580,3))=309,LEN($B1580)=3),VLOOKUP(VALUE(MID($B1580,2,2)),_309_Table3,MATCH(MID($B1580,1,1),_309_Table3_ColumnLookup,0),FALSE),
  IF($C1580="309 LCR SummaryA",OneYearSCR,IF($C1580="309 LCR SummaryB",UltimateSCR,IF(VALUE(LEFT($A1580,3))=309,VLOOKUP(VALUE(MID($B1580,2,1)),_309_Table3,MATCH(MID($B1580,1,1),_309_Table3_ColumnLookup,0),FALSE)
+N("309"),
  IF(VALUE(LEFT($A1580,3))=310,VLOOKUP(VALUE(MID($B1580,2,1)),_310_Table3,MATCH(MID($B1580,1,1),_310_Table3_ColumnLookup,0),FALSE)
+N("310"),
  IF(AND(VALUE(LEFT($A1580,3))=311,LEN($I1580)=4),VLOOKUP($I1580,_311_Table3,MATCH($B1580,_311_Table3_ColumnLookup,0),FALSE),
  IF(AND(VALUE(LEFT($A1580,3))=311,OR($B1580="I2",$B1580="J2",$B1580="K2",$B1580="L2")),VLOOKUP('311'!$G$58,_311_Table3,MATCH(MID($B1580,1,1),_311_Table3_ColumnLookup,0),FALSE),
  IF(AND(VALUE(LEFT($A1580,3))=311,RIGHT($B1580,5)="Total"),VLOOKUP('311'!$G$59,_311_Table3,MATCH(MID($B1580,1,1),_311_Table3_ColumnLookup,0),FALSE),
  IF(VALUE(LEFT($A1580,3))=311,VLOOKUP(VALUE(MID($B1580,2,1)),_311_Table3,MATCH(MID($B1580,1,1),_311_Table3_ColumnLookup,0),FALSE)
+N("311"),
  IF(AND(VALUE(LEFT($A1580,3))=312,LEFT($G1580,10)="Unincepted",$B1580="G "),VLOOKUP(" ULO",_312_Table3,MATCH('312'!$N$16,_312_Table3_ColumnLookup,0),FALSE),
  IF(AND(VALUE(LEFT($A1580,3))=312,LEFT($G1580,10)="Unincepted",$B1580="O "),VLOOKUP(" ULO",_312_Table3,MATCH('312'!$V$16,_312_Table3_ColumnLookup,0),FALSE),
  IF(AND(VALUE(LEFT($A1580,3))=312,LEFT($G1580,10)="Unincepted",$B1580="Q "),VLOOKUP(" ULO",_312_Table3,MATCH('312'!$X$16,_312_Table3_ColumnLookup,0),FALSE),
  IF(AND(VALUE(LEFT($A1580,3))=312,LEFT($G1580,10)="Unincepted"),VLOOKUP(" ULO",_312_Table3,MATCH(LEFT($B1580,1),_312_Table3_ColumnLookup,0),FALSE),
  IF(AND(VALUE(LEFT($A1580,3))=312,LEFT($G1580,5)="Total",$B1580="G "),VLOOKUP('312'!$F$80,_312_Table3,MATCH('312'!$N$16,_312_Table3_ColumnLookup,0),FALSE),
  IF(AND(VALUE(LEFT($A1580,3))=312,LEFT($G1580,5)="Total",$B1580="O "),VLOOKUP('312'!$F$80,_312_Table3,MATCH('312'!$V$16,_312_Table3_ColumnLookup,0),FALSE),
  IF(AND(VALUE(LEFT($A1580,3))=312,LEFT($G1580,5)="Total",$B1580="Q "),VLOOKUP('312'!$F$80,_312_Table3,MATCH('312'!$X$16,_312_Table3_ColumnLookup,0),FALSE),
  IF(AND(VALUE(LEFT($A1580,3))=312,LEFT($G1580,5)="Total"),VLOOKUP('312'!$F$80,_312_Table3,MATCH(LEFT($B1580,1),_312_Table3_ColumnLookup,0),FALSE),
  IF(AND(VALUE(LEFT($A1580,3))=312,LEN($I1580)=4,$B1580="G"),VLOOKUP($I1580,_312_Table3,MATCH('312'!$N$16,_312_Table3_ColumnLookup,0),FALSE),
  IF(AND(VALUE(LEFT($A1580,3))=312,LEN($I1580)=4,$B1580="O"),VLOOKUP($I1580,_312_Table3,MATCH('312'!$V$16,_312_Table3_ColumnLookup,0),FALSE),
  IF(AND(VALUE(LEFT($A1580,3))=312,LEN($I1580)=4,$B1580="Q"),VLOOKUP($I1580,_312_Table3,MATCH('312'!$X$16,_312_Table3_ColumnLookup,0),FALSE),
  IF(AND(VALUE(LEFT($A1580,3))=312,LEN($I1580)=4),VLOOKUP($I1580,_312_Table3,MATCH(LEFT($B1580,1),_312_Table3_ColumnLookup,0),FALSE)
+N("312"),
  IF(VALUE(LEFT($A1580,3))=313,VLOOKUP(VALUE(MID($B1580,2,1)),_313_Table3,MATCH(MID($B1580,1,1),_313_Table3_ColumnLookup,0),FALSE)
+N("313"),
  IF(AND(VALUE(LEFT($A1580,3))=314,LEN($B1580)=3),VLOOKUP(VALUE(MID($B1580,2,2)),_314_Table3,MATCH(MID($B1580,1,1),_314_Table3_ColumnLookup,0),FALSE),
  IF(VALUE(LEFT($A1580,3))=314,VLOOKUP(VALUE(MID($B1580,2,1)),_314_Table3,MATCH(MID($B1580,1,1),_314_Table3_ColumnLookup,0),FALSE)
+N("314"),
""))))))))))))))))))))))))</f>
        <v>#N/A</v>
      </c>
      <c r="H1580" s="321" t="str">
        <f>IFERROR(
IF(ISERROR($D1580)=FALSE,$D1580,IF(ISERROR($E1580)=FALSE,$E1580,IF(ISERROR($F1580)=FALSE,$F1580
+N("012 checkboxes"),
IF(
IF(OR(LEFT($A1580,9)="Syndicate",LEFT($A1580,12)="NewSyndicate"),VLOOKUP($A1580,'012'!$J:$ZW,MATCH("Link to button",'012'!$J$1:$ZW$1,0),0)
+N("309 checkbox"),
IF($C1580="309 LCR Summary0",VLOOKUP("Notes990",'309'!$P:$ZZ,MATCH("Link to button",'309'!$P$1:$ZZ$1,0),0)
+N("313 checkboxes"),
IF($C1580="313 Financial Information0LcmVsScr",IF($C1580="309 LCR Summary0",VLOOKUP("LcmVsScr",'309'!$N:$ZZ,MATCH("Link to button",'309'!$N$1:$ZZ$1,0),0),
IF($C1580="313 Financial Information0LcrDocAttached",IF($C1580="309 LCR Summary0",VLOOKUP("LcrDocAttached",'309'!$N:$ZZ,MATCH("Link to button",'309'!$N$1:$ZZ$1,0),
0)))))))=1,TRUE,FALSE)
))),"")</f>
        <v/>
      </c>
    </row>
    <row r="1581" spans="1:8">
      <c r="A1581" s="237" t="e">
        <f>VLOOKUP($G1581,CSVLookups!$B:$R,MATCH(A$1,CSVLookups!$B$1:$R$1,0),FALSE)</f>
        <v>#N/A</v>
      </c>
      <c r="B1581" s="237" t="e">
        <f>VLOOKUP($G1581,CSVLookups!$B:$R,MATCH(B$1,CSVLookups!$B$1:$R$1,0),FALSE)</f>
        <v>#N/A</v>
      </c>
      <c r="C1581" s="238" t="e">
        <f t="shared" si="25"/>
        <v>#N/A</v>
      </c>
      <c r="D1581" s="238" t="e">
        <f>IF(AND(VALUE(LEFT($A1581,3))=309,LEN($B1581)=3),VLOOKUP(VALUE(MID($B1581,2,2)),_309_Table1,MATCH(MID($B1581,1,1),_309_Table1_ColumnLookup,0),FALSE),
  IF($C1581="309 LCR SummaryA",OneYearSCR,IF($C1581="309 LCR SummaryB",UltimateSCR,IF(VALUE(LEFT($A1581,3))=309,VLOOKUP(VALUE(MID($B1581,2,1)),_309_Table1,MATCH(MID($B1581,1,1),_309_Table1_ColumnLookup,0),FALSE)
+N("309"),
  IF(VALUE(LEFT($A1581,3))=310,VLOOKUP(VALUE(MID($B1581,2,1)),_310_Table1,MATCH(MID($B1581,1,1),_310_Table1_ColumnLookup,0),FALSE)
+N("310"),
  IF(AND(VALUE(LEFT($A1581,3))=311,LEN($I1581)=4),VLOOKUP($I1581,_311_Table1,MATCH($B1581,_311_Table1_ColumnLookup,0),FALSE),
  IF(AND(VALUE(LEFT($A1581,3))=311,OR($B1581="I2",$B1581="J2",$B1581="K2",$B1581="L2")),VLOOKUP('311'!$G$58,_311_Table1,MATCH(MID($B1581,1,1),_311_Table1_ColumnLookup,0),FALSE),
  IF(AND(VALUE(LEFT($A1581,3))=311,RIGHT($B1581,5)="Total"),VLOOKUP('311'!$G$59,_311_Table1,MATCH(MID($B1581,1,1),_311_Table1_ColumnLookup,0),FALSE),
  IF(VALUE(LEFT($A1581,3))=311,VLOOKUP(VALUE(MID($B1581,2,1)),_311_Table1,MATCH(MID($B1581,1,1),_311_Table1_ColumnLookup,0),FALSE)
+N("311"),
  IF(AND(VALUE(LEFT($A1581,3))=312,LEFT($G1581,10)="Unincepted",$B1581="G "),VLOOKUP(" ULO",_312_Table1,MATCH('312'!$N$16,_312_Table1_ColumnLookup,0),FALSE),
  IF(AND(VALUE(LEFT($A1581,3))=312,LEFT($G1581,10)="Unincepted",$B1581="O "),VLOOKUP(" ULO",_312_Table1,MATCH('312'!$V$16,_312_Table1_ColumnLookup,0),FALSE),
  IF(AND(VALUE(LEFT($A1581,3))=312,LEFT($G1581,10)="Unincepted",$B1581="Q "),VLOOKUP(" ULO",_312_Table1,MATCH('312'!$X$16,_312_Table1_ColumnLookup,0),FALSE),
  IF(AND(VALUE(LEFT($A1581,3))=312,LEFT($G1581,10)="Unincepted"),VLOOKUP(" ULO",_312_Table1,MATCH(LEFT($B1581,1),_312_Table1_ColumnLookup,0),FALSE),
  IF(AND(VALUE(LEFT($A1581,3))=312,LEFT($G1581,5)="Total",$B1581="G "),VLOOKUP('312'!$F$80,_312_Table1,MATCH('312'!$N$16,_312_Table1_ColumnLookup,0),FALSE),
  IF(AND(VALUE(LEFT($A1581,3))=312,LEFT($G1581,5)="Total",$B1581="O "),VLOOKUP('312'!$F$80,_312_Table1,MATCH('312'!$V$16,_312_Table1_ColumnLookup,0),FALSE),
  IF(AND(VALUE(LEFT($A1581,3))=312,LEFT($G1581,5)="Total",$B1581="Q "),VLOOKUP('312'!$F$80,_312_Table1,MATCH('312'!$X$16,_312_Table1_ColumnLookup,0),FALSE),
  IF(AND(VALUE(LEFT($A1581,3))=312,LEFT($G1581,5)="Total"),VLOOKUP('312'!$F$80,_312_Table1,MATCH(LEFT($B1581,1),_312_Table1_ColumnLookup,0),FALSE),
  IF(AND(VALUE(LEFT($A1581,3))=312,LEN($I1581)=4,$B1581="G"),VLOOKUP($I1581,_312_Table1,MATCH('312'!$N$16,_312_Table1_ColumnLookup,0),FALSE),
  IF(AND(VALUE(LEFT($A1581,3))=312,LEN($I1581)=4,$B1581="O"),VLOOKUP($I1581,_312_Table1,MATCH('312'!$V$16,_312_Table1_ColumnLookup,0),FALSE),
  IF(AND(VALUE(LEFT($A1581,3))=312,LEN($I1581)=4,$B1581="Q"),VLOOKUP($I1581,_312_Table1,MATCH('312'!$X$16,_312_Table1_ColumnLookup,0),FALSE),
  IF(AND(VALUE(LEFT($A1581,3))=312,LEN($I1581)=4),VLOOKUP($I1581,_312_Table1,MATCH(LEFT($B1581,1),_312_Table1_ColumnLookup,0),FALSE)
+N("312"),
  IF(VALUE(LEFT($A1581,3))=313,VLOOKUP(VALUE(MID($B1581,2,1)),_313_Table1,MATCH(MID($B1581,1,1),_313_Table1_ColumnLookup,0),FALSE)
+N("313"),
  IF(AND(VALUE(LEFT($A1581,3))=314,LEN($B1581)=3),VLOOKUP(VALUE(MID($B1581,2,2)),_314_Table1,MATCH(MID($B1581,1,1),_314_Table1_ColumnLookup,0),FALSE),
  IF(VALUE(LEFT($A1581,3))=314,VLOOKUP(VALUE(MID($B1581,2,1)),_314_Table1,MATCH(MID($B1581,1,1),_314_Table1_ColumnLookup,0),FALSE)
+N("314"),
""))))))))))))))))))))))))</f>
        <v>#N/A</v>
      </c>
      <c r="E1581" s="238" t="e">
        <f>IF(AND(VALUE(LEFT($A1581,3))=309,LEN($B1581)=3),VLOOKUP(VALUE(MID($B1581,2,2)),_309_Table2,MATCH(MID($B1581,1,1),_309_Table2_ColumnLookup,0),FALSE),
  IF($C1581="309 LCR SummaryA",OneYearSCR,IF($C1581="309 LCR SummaryB",UltimateSCR,IF(VALUE(LEFT($A1581,3))=309,VLOOKUP(VALUE(MID($B1581,2,1)),_309_Table2,MATCH(MID($B1581,1,1),_309_Table2_ColumnLookup,0),FALSE)
+N("309"),
  IF(VALUE(LEFT($A1581,3))=310,VLOOKUP(VALUE(MID($B1581,2,1)),_310_Table2,MATCH(MID($B1581,1,1),_310_Table2_ColumnLookup,0),FALSE)
+N("310"),
  IF(AND(VALUE(LEFT($A1581,3))=311,LEN($I1581)=4),VLOOKUP($I1581,_311_Table2,MATCH($B1581,_311_Table2_ColumnLookup,0),FALSE),
  IF(AND(VALUE(LEFT($A1581,3))=311,OR($B1581="I2",$B1581="J2",$B1581="K2",$B1581="L2")),VLOOKUP('311'!$G$58,_311_Table2,MATCH(MID($B1581,1,1),_311_Table2_ColumnLookup,0),FALSE),
  IF(AND(VALUE(LEFT($A1581,3))=311,RIGHT($B1581,5)="Total"),VLOOKUP('311'!$G$59,_311_Table2,MATCH(MID($B1581,1,1),_311_Table2_ColumnLookup,0),FALSE),
  IF(VALUE(LEFT($A1581,3))=311,VLOOKUP(VALUE(MID($B1581,2,1)),_311_Table2,MATCH(MID($B1581,1,1),_311_Table2_ColumnLookup,0),FALSE)
+N("311"),
  IF(AND(VALUE(LEFT($A1581,3))=312,LEFT($G1581,10)="Unincepted",$B1581="G "),VLOOKUP(" ULO",_312_Table2,MATCH('312'!$N$16,_312_Table2_ColumnLookup,0),FALSE),
  IF(AND(VALUE(LEFT($A1581,3))=312,LEFT($G1581,10)="Unincepted",$B1581="O "),VLOOKUP(" ULO",_312_Table2,MATCH('312'!$V$16,_312_Table2_ColumnLookup,0),FALSE),
  IF(AND(VALUE(LEFT($A1581,3))=312,LEFT($G1581,10)="Unincepted",$B1581="Q "),VLOOKUP(" ULO",_312_Table2,MATCH('312'!$X$16,_312_Table2_ColumnLookup,0),FALSE),
  IF(AND(VALUE(LEFT($A1581,3))=312,LEFT($G1581,10)="Unincepted"),VLOOKUP(" ULO",_312_Table2,MATCH(LEFT($B1581,1),_312_Table2_ColumnLookup,0),FALSE),
  IF(AND(VALUE(LEFT($A1581,3))=312,LEFT($G1581,5)="Total",$B1581="G "),VLOOKUP('312'!$F$80,_312_Table2,MATCH('312'!$N$16,_312_Table2_ColumnLookup,0),FALSE),
  IF(AND(VALUE(LEFT($A1581,3))=312,LEFT($G1581,5)="Total",$B1581="O "),VLOOKUP('312'!$F$80,_312_Table2,MATCH('312'!$V$16,_312_Table2_ColumnLookup,0),FALSE),
  IF(AND(VALUE(LEFT($A1581,3))=312,LEFT($G1581,5)="Total",$B1581="Q "),VLOOKUP('312'!$F$80,_312_Table2,MATCH('312'!$X$16,_312_Table2_ColumnLookup,0),FALSE),
  IF(AND(VALUE(LEFT($A1581,3))=312,LEFT($G1581,5)="Total"),VLOOKUP('312'!$F$80,_312_Table2,MATCH(LEFT($B1581,1),_312_Table2_ColumnLookup,0),FALSE),
  IF(AND(VALUE(LEFT($A1581,3))=312,LEN($I1581)=4,$B1581="G"),VLOOKUP($I1581,_312_Table2,MATCH('312'!$N$16,_312_Table2_ColumnLookup,0),FALSE),
  IF(AND(VALUE(LEFT($A1581,3))=312,LEN($I1581)=4,$B1581="O"),VLOOKUP($I1581,_312_Table2,MATCH('312'!$V$16,_312_Table2_ColumnLookup,0),FALSE),
  IF(AND(VALUE(LEFT($A1581,3))=312,LEN($I1581)=4,$B1581="Q"),VLOOKUP($I1581,_312_Table2,MATCH('312'!$X$16,_312_Table2_ColumnLookup,0),FALSE),
  IF(AND(VALUE(LEFT($A1581,3))=312,LEN($I1581)=4),VLOOKUP($I1581,_312_Table2,MATCH(LEFT($B1581,1),_312_Table2_ColumnLookup,0),FALSE)
+N("312"),
  IF(VALUE(LEFT($A1581,3))=313,VLOOKUP(VALUE(MID($B1581,2,1)),_313_Table2,MATCH(MID($B1581,1,1),_313_Table2_ColumnLookup,0),FALSE)
+N("313"),
  IF(AND(VALUE(LEFT($A1581,3))=314,LEN($B1581)=3),VLOOKUP(VALUE(MID($B1581,2,2)),_314_Table2,MATCH(MID($B1581,1,1),_314_Table2_ColumnLookup,0),FALSE),
  IF(VALUE(LEFT($A1581,3))=314,VLOOKUP(VALUE(MID($B1581,2,1)),_314_Table2,MATCH(MID($B1581,1,1),_314_Table2_ColumnLookup,0),FALSE)
+N("314"),
""))))))))))))))))))))))))</f>
        <v>#N/A</v>
      </c>
      <c r="F1581" s="238" t="e">
        <f>IF(AND(VALUE(LEFT($A1581,3))=309,LEN($B1581)=3),VLOOKUP(VALUE(MID($B1581,2,2)),_309_Table3,MATCH(MID($B1581,1,1),_309_Table3_ColumnLookup,0),FALSE),
  IF($C1581="309 LCR SummaryA",OneYearSCR,IF($C1581="309 LCR SummaryB",UltimateSCR,IF(VALUE(LEFT($A1581,3))=309,VLOOKUP(VALUE(MID($B1581,2,1)),_309_Table3,MATCH(MID($B1581,1,1),_309_Table3_ColumnLookup,0),FALSE)
+N("309"),
  IF(VALUE(LEFT($A1581,3))=310,VLOOKUP(VALUE(MID($B1581,2,1)),_310_Table3,MATCH(MID($B1581,1,1),_310_Table3_ColumnLookup,0),FALSE)
+N("310"),
  IF(AND(VALUE(LEFT($A1581,3))=311,LEN($I1581)=4),VLOOKUP($I1581,_311_Table3,MATCH($B1581,_311_Table3_ColumnLookup,0),FALSE),
  IF(AND(VALUE(LEFT($A1581,3))=311,OR($B1581="I2",$B1581="J2",$B1581="K2",$B1581="L2")),VLOOKUP('311'!$G$58,_311_Table3,MATCH(MID($B1581,1,1),_311_Table3_ColumnLookup,0),FALSE),
  IF(AND(VALUE(LEFT($A1581,3))=311,RIGHT($B1581,5)="Total"),VLOOKUP('311'!$G$59,_311_Table3,MATCH(MID($B1581,1,1),_311_Table3_ColumnLookup,0),FALSE),
  IF(VALUE(LEFT($A1581,3))=311,VLOOKUP(VALUE(MID($B1581,2,1)),_311_Table3,MATCH(MID($B1581,1,1),_311_Table3_ColumnLookup,0),FALSE)
+N("311"),
  IF(AND(VALUE(LEFT($A1581,3))=312,LEFT($G1581,10)="Unincepted",$B1581="G "),VLOOKUP(" ULO",_312_Table3,MATCH('312'!$N$16,_312_Table3_ColumnLookup,0),FALSE),
  IF(AND(VALUE(LEFT($A1581,3))=312,LEFT($G1581,10)="Unincepted",$B1581="O "),VLOOKUP(" ULO",_312_Table3,MATCH('312'!$V$16,_312_Table3_ColumnLookup,0),FALSE),
  IF(AND(VALUE(LEFT($A1581,3))=312,LEFT($G1581,10)="Unincepted",$B1581="Q "),VLOOKUP(" ULO",_312_Table3,MATCH('312'!$X$16,_312_Table3_ColumnLookup,0),FALSE),
  IF(AND(VALUE(LEFT($A1581,3))=312,LEFT($G1581,10)="Unincepted"),VLOOKUP(" ULO",_312_Table3,MATCH(LEFT($B1581,1),_312_Table3_ColumnLookup,0),FALSE),
  IF(AND(VALUE(LEFT($A1581,3))=312,LEFT($G1581,5)="Total",$B1581="G "),VLOOKUP('312'!$F$80,_312_Table3,MATCH('312'!$N$16,_312_Table3_ColumnLookup,0),FALSE),
  IF(AND(VALUE(LEFT($A1581,3))=312,LEFT($G1581,5)="Total",$B1581="O "),VLOOKUP('312'!$F$80,_312_Table3,MATCH('312'!$V$16,_312_Table3_ColumnLookup,0),FALSE),
  IF(AND(VALUE(LEFT($A1581,3))=312,LEFT($G1581,5)="Total",$B1581="Q "),VLOOKUP('312'!$F$80,_312_Table3,MATCH('312'!$X$16,_312_Table3_ColumnLookup,0),FALSE),
  IF(AND(VALUE(LEFT($A1581,3))=312,LEFT($G1581,5)="Total"),VLOOKUP('312'!$F$80,_312_Table3,MATCH(LEFT($B1581,1),_312_Table3_ColumnLookup,0),FALSE),
  IF(AND(VALUE(LEFT($A1581,3))=312,LEN($I1581)=4,$B1581="G"),VLOOKUP($I1581,_312_Table3,MATCH('312'!$N$16,_312_Table3_ColumnLookup,0),FALSE),
  IF(AND(VALUE(LEFT($A1581,3))=312,LEN($I1581)=4,$B1581="O"),VLOOKUP($I1581,_312_Table3,MATCH('312'!$V$16,_312_Table3_ColumnLookup,0),FALSE),
  IF(AND(VALUE(LEFT($A1581,3))=312,LEN($I1581)=4,$B1581="Q"),VLOOKUP($I1581,_312_Table3,MATCH('312'!$X$16,_312_Table3_ColumnLookup,0),FALSE),
  IF(AND(VALUE(LEFT($A1581,3))=312,LEN($I1581)=4),VLOOKUP($I1581,_312_Table3,MATCH(LEFT($B1581,1),_312_Table3_ColumnLookup,0),FALSE)
+N("312"),
  IF(VALUE(LEFT($A1581,3))=313,VLOOKUP(VALUE(MID($B1581,2,1)),_313_Table3,MATCH(MID($B1581,1,1),_313_Table3_ColumnLookup,0),FALSE)
+N("313"),
  IF(AND(VALUE(LEFT($A1581,3))=314,LEN($B1581)=3),VLOOKUP(VALUE(MID($B1581,2,2)),_314_Table3,MATCH(MID($B1581,1,1),_314_Table3_ColumnLookup,0),FALSE),
  IF(VALUE(LEFT($A1581,3))=314,VLOOKUP(VALUE(MID($B1581,2,1)),_314_Table3,MATCH(MID($B1581,1,1),_314_Table3_ColumnLookup,0),FALSE)
+N("314"),
""))))))))))))))))))))))))</f>
        <v>#N/A</v>
      </c>
      <c r="H1581" s="321" t="str">
        <f>IFERROR(
IF(ISERROR($D1581)=FALSE,$D1581,IF(ISERROR($E1581)=FALSE,$E1581,IF(ISERROR($F1581)=FALSE,$F1581
+N("012 checkboxes"),
IF(
IF(OR(LEFT($A1581,9)="Syndicate",LEFT($A1581,12)="NewSyndicate"),VLOOKUP($A1581,'012'!$J:$ZW,MATCH("Link to button",'012'!$J$1:$ZW$1,0),0)
+N("309 checkbox"),
IF($C1581="309 LCR Summary0",VLOOKUP("Notes990",'309'!$P:$ZZ,MATCH("Link to button",'309'!$P$1:$ZZ$1,0),0)
+N("313 checkboxes"),
IF($C1581="313 Financial Information0LcmVsScr",IF($C1581="309 LCR Summary0",VLOOKUP("LcmVsScr",'309'!$N:$ZZ,MATCH("Link to button",'309'!$N$1:$ZZ$1,0),0),
IF($C1581="313 Financial Information0LcrDocAttached",IF($C1581="309 LCR Summary0",VLOOKUP("LcrDocAttached",'309'!$N:$ZZ,MATCH("Link to button",'309'!$N$1:$ZZ$1,0),
0)))))))=1,TRUE,FALSE)
))),"")</f>
        <v/>
      </c>
    </row>
    <row r="1582" spans="1:8">
      <c r="A1582" s="237" t="e">
        <f>VLOOKUP($G1582,CSVLookups!$B:$R,MATCH(A$1,CSVLookups!$B$1:$R$1,0),FALSE)</f>
        <v>#N/A</v>
      </c>
      <c r="B1582" s="237" t="e">
        <f>VLOOKUP($G1582,CSVLookups!$B:$R,MATCH(B$1,CSVLookups!$B$1:$R$1,0),FALSE)</f>
        <v>#N/A</v>
      </c>
      <c r="C1582" s="238" t="e">
        <f t="shared" si="25"/>
        <v>#N/A</v>
      </c>
      <c r="D1582" s="238" t="e">
        <f>IF(AND(VALUE(LEFT($A1582,3))=309,LEN($B1582)=3),VLOOKUP(VALUE(MID($B1582,2,2)),_309_Table1,MATCH(MID($B1582,1,1),_309_Table1_ColumnLookup,0),FALSE),
  IF($C1582="309 LCR SummaryA",OneYearSCR,IF($C1582="309 LCR SummaryB",UltimateSCR,IF(VALUE(LEFT($A1582,3))=309,VLOOKUP(VALUE(MID($B1582,2,1)),_309_Table1,MATCH(MID($B1582,1,1),_309_Table1_ColumnLookup,0),FALSE)
+N("309"),
  IF(VALUE(LEFT($A1582,3))=310,VLOOKUP(VALUE(MID($B1582,2,1)),_310_Table1,MATCH(MID($B1582,1,1),_310_Table1_ColumnLookup,0),FALSE)
+N("310"),
  IF(AND(VALUE(LEFT($A1582,3))=311,LEN($I1582)=4),VLOOKUP($I1582,_311_Table1,MATCH($B1582,_311_Table1_ColumnLookup,0),FALSE),
  IF(AND(VALUE(LEFT($A1582,3))=311,OR($B1582="I2",$B1582="J2",$B1582="K2",$B1582="L2")),VLOOKUP('311'!$G$58,_311_Table1,MATCH(MID($B1582,1,1),_311_Table1_ColumnLookup,0),FALSE),
  IF(AND(VALUE(LEFT($A1582,3))=311,RIGHT($B1582,5)="Total"),VLOOKUP('311'!$G$59,_311_Table1,MATCH(MID($B1582,1,1),_311_Table1_ColumnLookup,0),FALSE),
  IF(VALUE(LEFT($A1582,3))=311,VLOOKUP(VALUE(MID($B1582,2,1)),_311_Table1,MATCH(MID($B1582,1,1),_311_Table1_ColumnLookup,0),FALSE)
+N("311"),
  IF(AND(VALUE(LEFT($A1582,3))=312,LEFT($G1582,10)="Unincepted",$B1582="G "),VLOOKUP(" ULO",_312_Table1,MATCH('312'!$N$16,_312_Table1_ColumnLookup,0),FALSE),
  IF(AND(VALUE(LEFT($A1582,3))=312,LEFT($G1582,10)="Unincepted",$B1582="O "),VLOOKUP(" ULO",_312_Table1,MATCH('312'!$V$16,_312_Table1_ColumnLookup,0),FALSE),
  IF(AND(VALUE(LEFT($A1582,3))=312,LEFT($G1582,10)="Unincepted",$B1582="Q "),VLOOKUP(" ULO",_312_Table1,MATCH('312'!$X$16,_312_Table1_ColumnLookup,0),FALSE),
  IF(AND(VALUE(LEFT($A1582,3))=312,LEFT($G1582,10)="Unincepted"),VLOOKUP(" ULO",_312_Table1,MATCH(LEFT($B1582,1),_312_Table1_ColumnLookup,0),FALSE),
  IF(AND(VALUE(LEFT($A1582,3))=312,LEFT($G1582,5)="Total",$B1582="G "),VLOOKUP('312'!$F$80,_312_Table1,MATCH('312'!$N$16,_312_Table1_ColumnLookup,0),FALSE),
  IF(AND(VALUE(LEFT($A1582,3))=312,LEFT($G1582,5)="Total",$B1582="O "),VLOOKUP('312'!$F$80,_312_Table1,MATCH('312'!$V$16,_312_Table1_ColumnLookup,0),FALSE),
  IF(AND(VALUE(LEFT($A1582,3))=312,LEFT($G1582,5)="Total",$B1582="Q "),VLOOKUP('312'!$F$80,_312_Table1,MATCH('312'!$X$16,_312_Table1_ColumnLookup,0),FALSE),
  IF(AND(VALUE(LEFT($A1582,3))=312,LEFT($G1582,5)="Total"),VLOOKUP('312'!$F$80,_312_Table1,MATCH(LEFT($B1582,1),_312_Table1_ColumnLookup,0),FALSE),
  IF(AND(VALUE(LEFT($A1582,3))=312,LEN($I1582)=4,$B1582="G"),VLOOKUP($I1582,_312_Table1,MATCH('312'!$N$16,_312_Table1_ColumnLookup,0),FALSE),
  IF(AND(VALUE(LEFT($A1582,3))=312,LEN($I1582)=4,$B1582="O"),VLOOKUP($I1582,_312_Table1,MATCH('312'!$V$16,_312_Table1_ColumnLookup,0),FALSE),
  IF(AND(VALUE(LEFT($A1582,3))=312,LEN($I1582)=4,$B1582="Q"),VLOOKUP($I1582,_312_Table1,MATCH('312'!$X$16,_312_Table1_ColumnLookup,0),FALSE),
  IF(AND(VALUE(LEFT($A1582,3))=312,LEN($I1582)=4),VLOOKUP($I1582,_312_Table1,MATCH(LEFT($B1582,1),_312_Table1_ColumnLookup,0),FALSE)
+N("312"),
  IF(VALUE(LEFT($A1582,3))=313,VLOOKUP(VALUE(MID($B1582,2,1)),_313_Table1,MATCH(MID($B1582,1,1),_313_Table1_ColumnLookup,0),FALSE)
+N("313"),
  IF(AND(VALUE(LEFT($A1582,3))=314,LEN($B1582)=3),VLOOKUP(VALUE(MID($B1582,2,2)),_314_Table1,MATCH(MID($B1582,1,1),_314_Table1_ColumnLookup,0),FALSE),
  IF(VALUE(LEFT($A1582,3))=314,VLOOKUP(VALUE(MID($B1582,2,1)),_314_Table1,MATCH(MID($B1582,1,1),_314_Table1_ColumnLookup,0),FALSE)
+N("314"),
""))))))))))))))))))))))))</f>
        <v>#N/A</v>
      </c>
      <c r="E1582" s="238" t="e">
        <f>IF(AND(VALUE(LEFT($A1582,3))=309,LEN($B1582)=3),VLOOKUP(VALUE(MID($B1582,2,2)),_309_Table2,MATCH(MID($B1582,1,1),_309_Table2_ColumnLookup,0),FALSE),
  IF($C1582="309 LCR SummaryA",OneYearSCR,IF($C1582="309 LCR SummaryB",UltimateSCR,IF(VALUE(LEFT($A1582,3))=309,VLOOKUP(VALUE(MID($B1582,2,1)),_309_Table2,MATCH(MID($B1582,1,1),_309_Table2_ColumnLookup,0),FALSE)
+N("309"),
  IF(VALUE(LEFT($A1582,3))=310,VLOOKUP(VALUE(MID($B1582,2,1)),_310_Table2,MATCH(MID($B1582,1,1),_310_Table2_ColumnLookup,0),FALSE)
+N("310"),
  IF(AND(VALUE(LEFT($A1582,3))=311,LEN($I1582)=4),VLOOKUP($I1582,_311_Table2,MATCH($B1582,_311_Table2_ColumnLookup,0),FALSE),
  IF(AND(VALUE(LEFT($A1582,3))=311,OR($B1582="I2",$B1582="J2",$B1582="K2",$B1582="L2")),VLOOKUP('311'!$G$58,_311_Table2,MATCH(MID($B1582,1,1),_311_Table2_ColumnLookup,0),FALSE),
  IF(AND(VALUE(LEFT($A1582,3))=311,RIGHT($B1582,5)="Total"),VLOOKUP('311'!$G$59,_311_Table2,MATCH(MID($B1582,1,1),_311_Table2_ColumnLookup,0),FALSE),
  IF(VALUE(LEFT($A1582,3))=311,VLOOKUP(VALUE(MID($B1582,2,1)),_311_Table2,MATCH(MID($B1582,1,1),_311_Table2_ColumnLookup,0),FALSE)
+N("311"),
  IF(AND(VALUE(LEFT($A1582,3))=312,LEFT($G1582,10)="Unincepted",$B1582="G "),VLOOKUP(" ULO",_312_Table2,MATCH('312'!$N$16,_312_Table2_ColumnLookup,0),FALSE),
  IF(AND(VALUE(LEFT($A1582,3))=312,LEFT($G1582,10)="Unincepted",$B1582="O "),VLOOKUP(" ULO",_312_Table2,MATCH('312'!$V$16,_312_Table2_ColumnLookup,0),FALSE),
  IF(AND(VALUE(LEFT($A1582,3))=312,LEFT($G1582,10)="Unincepted",$B1582="Q "),VLOOKUP(" ULO",_312_Table2,MATCH('312'!$X$16,_312_Table2_ColumnLookup,0),FALSE),
  IF(AND(VALUE(LEFT($A1582,3))=312,LEFT($G1582,10)="Unincepted"),VLOOKUP(" ULO",_312_Table2,MATCH(LEFT($B1582,1),_312_Table2_ColumnLookup,0),FALSE),
  IF(AND(VALUE(LEFT($A1582,3))=312,LEFT($G1582,5)="Total",$B1582="G "),VLOOKUP('312'!$F$80,_312_Table2,MATCH('312'!$N$16,_312_Table2_ColumnLookup,0),FALSE),
  IF(AND(VALUE(LEFT($A1582,3))=312,LEFT($G1582,5)="Total",$B1582="O "),VLOOKUP('312'!$F$80,_312_Table2,MATCH('312'!$V$16,_312_Table2_ColumnLookup,0),FALSE),
  IF(AND(VALUE(LEFT($A1582,3))=312,LEFT($G1582,5)="Total",$B1582="Q "),VLOOKUP('312'!$F$80,_312_Table2,MATCH('312'!$X$16,_312_Table2_ColumnLookup,0),FALSE),
  IF(AND(VALUE(LEFT($A1582,3))=312,LEFT($G1582,5)="Total"),VLOOKUP('312'!$F$80,_312_Table2,MATCH(LEFT($B1582,1),_312_Table2_ColumnLookup,0),FALSE),
  IF(AND(VALUE(LEFT($A1582,3))=312,LEN($I1582)=4,$B1582="G"),VLOOKUP($I1582,_312_Table2,MATCH('312'!$N$16,_312_Table2_ColumnLookup,0),FALSE),
  IF(AND(VALUE(LEFT($A1582,3))=312,LEN($I1582)=4,$B1582="O"),VLOOKUP($I1582,_312_Table2,MATCH('312'!$V$16,_312_Table2_ColumnLookup,0),FALSE),
  IF(AND(VALUE(LEFT($A1582,3))=312,LEN($I1582)=4,$B1582="Q"),VLOOKUP($I1582,_312_Table2,MATCH('312'!$X$16,_312_Table2_ColumnLookup,0),FALSE),
  IF(AND(VALUE(LEFT($A1582,3))=312,LEN($I1582)=4),VLOOKUP($I1582,_312_Table2,MATCH(LEFT($B1582,1),_312_Table2_ColumnLookup,0),FALSE)
+N("312"),
  IF(VALUE(LEFT($A1582,3))=313,VLOOKUP(VALUE(MID($B1582,2,1)),_313_Table2,MATCH(MID($B1582,1,1),_313_Table2_ColumnLookup,0),FALSE)
+N("313"),
  IF(AND(VALUE(LEFT($A1582,3))=314,LEN($B1582)=3),VLOOKUP(VALUE(MID($B1582,2,2)),_314_Table2,MATCH(MID($B1582,1,1),_314_Table2_ColumnLookup,0),FALSE),
  IF(VALUE(LEFT($A1582,3))=314,VLOOKUP(VALUE(MID($B1582,2,1)),_314_Table2,MATCH(MID($B1582,1,1),_314_Table2_ColumnLookup,0),FALSE)
+N("314"),
""))))))))))))))))))))))))</f>
        <v>#N/A</v>
      </c>
      <c r="F1582" s="238" t="e">
        <f>IF(AND(VALUE(LEFT($A1582,3))=309,LEN($B1582)=3),VLOOKUP(VALUE(MID($B1582,2,2)),_309_Table3,MATCH(MID($B1582,1,1),_309_Table3_ColumnLookup,0),FALSE),
  IF($C1582="309 LCR SummaryA",OneYearSCR,IF($C1582="309 LCR SummaryB",UltimateSCR,IF(VALUE(LEFT($A1582,3))=309,VLOOKUP(VALUE(MID($B1582,2,1)),_309_Table3,MATCH(MID($B1582,1,1),_309_Table3_ColumnLookup,0),FALSE)
+N("309"),
  IF(VALUE(LEFT($A1582,3))=310,VLOOKUP(VALUE(MID($B1582,2,1)),_310_Table3,MATCH(MID($B1582,1,1),_310_Table3_ColumnLookup,0),FALSE)
+N("310"),
  IF(AND(VALUE(LEFT($A1582,3))=311,LEN($I1582)=4),VLOOKUP($I1582,_311_Table3,MATCH($B1582,_311_Table3_ColumnLookup,0),FALSE),
  IF(AND(VALUE(LEFT($A1582,3))=311,OR($B1582="I2",$B1582="J2",$B1582="K2",$B1582="L2")),VLOOKUP('311'!$G$58,_311_Table3,MATCH(MID($B1582,1,1),_311_Table3_ColumnLookup,0),FALSE),
  IF(AND(VALUE(LEFT($A1582,3))=311,RIGHT($B1582,5)="Total"),VLOOKUP('311'!$G$59,_311_Table3,MATCH(MID($B1582,1,1),_311_Table3_ColumnLookup,0),FALSE),
  IF(VALUE(LEFT($A1582,3))=311,VLOOKUP(VALUE(MID($B1582,2,1)),_311_Table3,MATCH(MID($B1582,1,1),_311_Table3_ColumnLookup,0),FALSE)
+N("311"),
  IF(AND(VALUE(LEFT($A1582,3))=312,LEFT($G1582,10)="Unincepted",$B1582="G "),VLOOKUP(" ULO",_312_Table3,MATCH('312'!$N$16,_312_Table3_ColumnLookup,0),FALSE),
  IF(AND(VALUE(LEFT($A1582,3))=312,LEFT($G1582,10)="Unincepted",$B1582="O "),VLOOKUP(" ULO",_312_Table3,MATCH('312'!$V$16,_312_Table3_ColumnLookup,0),FALSE),
  IF(AND(VALUE(LEFT($A1582,3))=312,LEFT($G1582,10)="Unincepted",$B1582="Q "),VLOOKUP(" ULO",_312_Table3,MATCH('312'!$X$16,_312_Table3_ColumnLookup,0),FALSE),
  IF(AND(VALUE(LEFT($A1582,3))=312,LEFT($G1582,10)="Unincepted"),VLOOKUP(" ULO",_312_Table3,MATCH(LEFT($B1582,1),_312_Table3_ColumnLookup,0),FALSE),
  IF(AND(VALUE(LEFT($A1582,3))=312,LEFT($G1582,5)="Total",$B1582="G "),VLOOKUP('312'!$F$80,_312_Table3,MATCH('312'!$N$16,_312_Table3_ColumnLookup,0),FALSE),
  IF(AND(VALUE(LEFT($A1582,3))=312,LEFT($G1582,5)="Total",$B1582="O "),VLOOKUP('312'!$F$80,_312_Table3,MATCH('312'!$V$16,_312_Table3_ColumnLookup,0),FALSE),
  IF(AND(VALUE(LEFT($A1582,3))=312,LEFT($G1582,5)="Total",$B1582="Q "),VLOOKUP('312'!$F$80,_312_Table3,MATCH('312'!$X$16,_312_Table3_ColumnLookup,0),FALSE),
  IF(AND(VALUE(LEFT($A1582,3))=312,LEFT($G1582,5)="Total"),VLOOKUP('312'!$F$80,_312_Table3,MATCH(LEFT($B1582,1),_312_Table3_ColumnLookup,0),FALSE),
  IF(AND(VALUE(LEFT($A1582,3))=312,LEN($I1582)=4,$B1582="G"),VLOOKUP($I1582,_312_Table3,MATCH('312'!$N$16,_312_Table3_ColumnLookup,0),FALSE),
  IF(AND(VALUE(LEFT($A1582,3))=312,LEN($I1582)=4,$B1582="O"),VLOOKUP($I1582,_312_Table3,MATCH('312'!$V$16,_312_Table3_ColumnLookup,0),FALSE),
  IF(AND(VALUE(LEFT($A1582,3))=312,LEN($I1582)=4,$B1582="Q"),VLOOKUP($I1582,_312_Table3,MATCH('312'!$X$16,_312_Table3_ColumnLookup,0),FALSE),
  IF(AND(VALUE(LEFT($A1582,3))=312,LEN($I1582)=4),VLOOKUP($I1582,_312_Table3,MATCH(LEFT($B1582,1),_312_Table3_ColumnLookup,0),FALSE)
+N("312"),
  IF(VALUE(LEFT($A1582,3))=313,VLOOKUP(VALUE(MID($B1582,2,1)),_313_Table3,MATCH(MID($B1582,1,1),_313_Table3_ColumnLookup,0),FALSE)
+N("313"),
  IF(AND(VALUE(LEFT($A1582,3))=314,LEN($B1582)=3),VLOOKUP(VALUE(MID($B1582,2,2)),_314_Table3,MATCH(MID($B1582,1,1),_314_Table3_ColumnLookup,0),FALSE),
  IF(VALUE(LEFT($A1582,3))=314,VLOOKUP(VALUE(MID($B1582,2,1)),_314_Table3,MATCH(MID($B1582,1,1),_314_Table3_ColumnLookup,0),FALSE)
+N("314"),
""))))))))))))))))))))))))</f>
        <v>#N/A</v>
      </c>
      <c r="H1582" s="321" t="str">
        <f>IFERROR(
IF(ISERROR($D1582)=FALSE,$D1582,IF(ISERROR($E1582)=FALSE,$E1582,IF(ISERROR($F1582)=FALSE,$F1582
+N("012 checkboxes"),
IF(
IF(OR(LEFT($A1582,9)="Syndicate",LEFT($A1582,12)="NewSyndicate"),VLOOKUP($A1582,'012'!$J:$ZW,MATCH("Link to button",'012'!$J$1:$ZW$1,0),0)
+N("309 checkbox"),
IF($C1582="309 LCR Summary0",VLOOKUP("Notes990",'309'!$P:$ZZ,MATCH("Link to button",'309'!$P$1:$ZZ$1,0),0)
+N("313 checkboxes"),
IF($C1582="313 Financial Information0LcmVsScr",IF($C1582="309 LCR Summary0",VLOOKUP("LcmVsScr",'309'!$N:$ZZ,MATCH("Link to button",'309'!$N$1:$ZZ$1,0),0),
IF($C1582="313 Financial Information0LcrDocAttached",IF($C1582="309 LCR Summary0",VLOOKUP("LcrDocAttached",'309'!$N:$ZZ,MATCH("Link to button",'309'!$N$1:$ZZ$1,0),
0)))))))=1,TRUE,FALSE)
))),"")</f>
        <v/>
      </c>
    </row>
    <row r="1583" spans="1:8">
      <c r="A1583" s="237" t="e">
        <f>VLOOKUP($G1583,CSVLookups!$B:$R,MATCH(A$1,CSVLookups!$B$1:$R$1,0),FALSE)</f>
        <v>#N/A</v>
      </c>
      <c r="B1583" s="237" t="e">
        <f>VLOOKUP($G1583,CSVLookups!$B:$R,MATCH(B$1,CSVLookups!$B$1:$R$1,0),FALSE)</f>
        <v>#N/A</v>
      </c>
      <c r="C1583" s="238" t="e">
        <f t="shared" si="25"/>
        <v>#N/A</v>
      </c>
      <c r="D1583" s="238" t="e">
        <f>IF(AND(VALUE(LEFT($A1583,3))=309,LEN($B1583)=3),VLOOKUP(VALUE(MID($B1583,2,2)),_309_Table1,MATCH(MID($B1583,1,1),_309_Table1_ColumnLookup,0),FALSE),
  IF($C1583="309 LCR SummaryA",OneYearSCR,IF($C1583="309 LCR SummaryB",UltimateSCR,IF(VALUE(LEFT($A1583,3))=309,VLOOKUP(VALUE(MID($B1583,2,1)),_309_Table1,MATCH(MID($B1583,1,1),_309_Table1_ColumnLookup,0),FALSE)
+N("309"),
  IF(VALUE(LEFT($A1583,3))=310,VLOOKUP(VALUE(MID($B1583,2,1)),_310_Table1,MATCH(MID($B1583,1,1),_310_Table1_ColumnLookup,0),FALSE)
+N("310"),
  IF(AND(VALUE(LEFT($A1583,3))=311,LEN($I1583)=4),VLOOKUP($I1583,_311_Table1,MATCH($B1583,_311_Table1_ColumnLookup,0),FALSE),
  IF(AND(VALUE(LEFT($A1583,3))=311,OR($B1583="I2",$B1583="J2",$B1583="K2",$B1583="L2")),VLOOKUP('311'!$G$58,_311_Table1,MATCH(MID($B1583,1,1),_311_Table1_ColumnLookup,0),FALSE),
  IF(AND(VALUE(LEFT($A1583,3))=311,RIGHT($B1583,5)="Total"),VLOOKUP('311'!$G$59,_311_Table1,MATCH(MID($B1583,1,1),_311_Table1_ColumnLookup,0),FALSE),
  IF(VALUE(LEFT($A1583,3))=311,VLOOKUP(VALUE(MID($B1583,2,1)),_311_Table1,MATCH(MID($B1583,1,1),_311_Table1_ColumnLookup,0),FALSE)
+N("311"),
  IF(AND(VALUE(LEFT($A1583,3))=312,LEFT($G1583,10)="Unincepted",$B1583="G "),VLOOKUP(" ULO",_312_Table1,MATCH('312'!$N$16,_312_Table1_ColumnLookup,0),FALSE),
  IF(AND(VALUE(LEFT($A1583,3))=312,LEFT($G1583,10)="Unincepted",$B1583="O "),VLOOKUP(" ULO",_312_Table1,MATCH('312'!$V$16,_312_Table1_ColumnLookup,0),FALSE),
  IF(AND(VALUE(LEFT($A1583,3))=312,LEFT($G1583,10)="Unincepted",$B1583="Q "),VLOOKUP(" ULO",_312_Table1,MATCH('312'!$X$16,_312_Table1_ColumnLookup,0),FALSE),
  IF(AND(VALUE(LEFT($A1583,3))=312,LEFT($G1583,10)="Unincepted"),VLOOKUP(" ULO",_312_Table1,MATCH(LEFT($B1583,1),_312_Table1_ColumnLookup,0),FALSE),
  IF(AND(VALUE(LEFT($A1583,3))=312,LEFT($G1583,5)="Total",$B1583="G "),VLOOKUP('312'!$F$80,_312_Table1,MATCH('312'!$N$16,_312_Table1_ColumnLookup,0),FALSE),
  IF(AND(VALUE(LEFT($A1583,3))=312,LEFT($G1583,5)="Total",$B1583="O "),VLOOKUP('312'!$F$80,_312_Table1,MATCH('312'!$V$16,_312_Table1_ColumnLookup,0),FALSE),
  IF(AND(VALUE(LEFT($A1583,3))=312,LEFT($G1583,5)="Total",$B1583="Q "),VLOOKUP('312'!$F$80,_312_Table1,MATCH('312'!$X$16,_312_Table1_ColumnLookup,0),FALSE),
  IF(AND(VALUE(LEFT($A1583,3))=312,LEFT($G1583,5)="Total"),VLOOKUP('312'!$F$80,_312_Table1,MATCH(LEFT($B1583,1),_312_Table1_ColumnLookup,0),FALSE),
  IF(AND(VALUE(LEFT($A1583,3))=312,LEN($I1583)=4,$B1583="G"),VLOOKUP($I1583,_312_Table1,MATCH('312'!$N$16,_312_Table1_ColumnLookup,0),FALSE),
  IF(AND(VALUE(LEFT($A1583,3))=312,LEN($I1583)=4,$B1583="O"),VLOOKUP($I1583,_312_Table1,MATCH('312'!$V$16,_312_Table1_ColumnLookup,0),FALSE),
  IF(AND(VALUE(LEFT($A1583,3))=312,LEN($I1583)=4,$B1583="Q"),VLOOKUP($I1583,_312_Table1,MATCH('312'!$X$16,_312_Table1_ColumnLookup,0),FALSE),
  IF(AND(VALUE(LEFT($A1583,3))=312,LEN($I1583)=4),VLOOKUP($I1583,_312_Table1,MATCH(LEFT($B1583,1),_312_Table1_ColumnLookup,0),FALSE)
+N("312"),
  IF(VALUE(LEFT($A1583,3))=313,VLOOKUP(VALUE(MID($B1583,2,1)),_313_Table1,MATCH(MID($B1583,1,1),_313_Table1_ColumnLookup,0),FALSE)
+N("313"),
  IF(AND(VALUE(LEFT($A1583,3))=314,LEN($B1583)=3),VLOOKUP(VALUE(MID($B1583,2,2)),_314_Table1,MATCH(MID($B1583,1,1),_314_Table1_ColumnLookup,0),FALSE),
  IF(VALUE(LEFT($A1583,3))=314,VLOOKUP(VALUE(MID($B1583,2,1)),_314_Table1,MATCH(MID($B1583,1,1),_314_Table1_ColumnLookup,0),FALSE)
+N("314"),
""))))))))))))))))))))))))</f>
        <v>#N/A</v>
      </c>
      <c r="E1583" s="238" t="e">
        <f>IF(AND(VALUE(LEFT($A1583,3))=309,LEN($B1583)=3),VLOOKUP(VALUE(MID($B1583,2,2)),_309_Table2,MATCH(MID($B1583,1,1),_309_Table2_ColumnLookup,0),FALSE),
  IF($C1583="309 LCR SummaryA",OneYearSCR,IF($C1583="309 LCR SummaryB",UltimateSCR,IF(VALUE(LEFT($A1583,3))=309,VLOOKUP(VALUE(MID($B1583,2,1)),_309_Table2,MATCH(MID($B1583,1,1),_309_Table2_ColumnLookup,0),FALSE)
+N("309"),
  IF(VALUE(LEFT($A1583,3))=310,VLOOKUP(VALUE(MID($B1583,2,1)),_310_Table2,MATCH(MID($B1583,1,1),_310_Table2_ColumnLookup,0),FALSE)
+N("310"),
  IF(AND(VALUE(LEFT($A1583,3))=311,LEN($I1583)=4),VLOOKUP($I1583,_311_Table2,MATCH($B1583,_311_Table2_ColumnLookup,0),FALSE),
  IF(AND(VALUE(LEFT($A1583,3))=311,OR($B1583="I2",$B1583="J2",$B1583="K2",$B1583="L2")),VLOOKUP('311'!$G$58,_311_Table2,MATCH(MID($B1583,1,1),_311_Table2_ColumnLookup,0),FALSE),
  IF(AND(VALUE(LEFT($A1583,3))=311,RIGHT($B1583,5)="Total"),VLOOKUP('311'!$G$59,_311_Table2,MATCH(MID($B1583,1,1),_311_Table2_ColumnLookup,0),FALSE),
  IF(VALUE(LEFT($A1583,3))=311,VLOOKUP(VALUE(MID($B1583,2,1)),_311_Table2,MATCH(MID($B1583,1,1),_311_Table2_ColumnLookup,0),FALSE)
+N("311"),
  IF(AND(VALUE(LEFT($A1583,3))=312,LEFT($G1583,10)="Unincepted",$B1583="G "),VLOOKUP(" ULO",_312_Table2,MATCH('312'!$N$16,_312_Table2_ColumnLookup,0),FALSE),
  IF(AND(VALUE(LEFT($A1583,3))=312,LEFT($G1583,10)="Unincepted",$B1583="O "),VLOOKUP(" ULO",_312_Table2,MATCH('312'!$V$16,_312_Table2_ColumnLookup,0),FALSE),
  IF(AND(VALUE(LEFT($A1583,3))=312,LEFT($G1583,10)="Unincepted",$B1583="Q "),VLOOKUP(" ULO",_312_Table2,MATCH('312'!$X$16,_312_Table2_ColumnLookup,0),FALSE),
  IF(AND(VALUE(LEFT($A1583,3))=312,LEFT($G1583,10)="Unincepted"),VLOOKUP(" ULO",_312_Table2,MATCH(LEFT($B1583,1),_312_Table2_ColumnLookup,0),FALSE),
  IF(AND(VALUE(LEFT($A1583,3))=312,LEFT($G1583,5)="Total",$B1583="G "),VLOOKUP('312'!$F$80,_312_Table2,MATCH('312'!$N$16,_312_Table2_ColumnLookup,0),FALSE),
  IF(AND(VALUE(LEFT($A1583,3))=312,LEFT($G1583,5)="Total",$B1583="O "),VLOOKUP('312'!$F$80,_312_Table2,MATCH('312'!$V$16,_312_Table2_ColumnLookup,0),FALSE),
  IF(AND(VALUE(LEFT($A1583,3))=312,LEFT($G1583,5)="Total",$B1583="Q "),VLOOKUP('312'!$F$80,_312_Table2,MATCH('312'!$X$16,_312_Table2_ColumnLookup,0),FALSE),
  IF(AND(VALUE(LEFT($A1583,3))=312,LEFT($G1583,5)="Total"),VLOOKUP('312'!$F$80,_312_Table2,MATCH(LEFT($B1583,1),_312_Table2_ColumnLookup,0),FALSE),
  IF(AND(VALUE(LEFT($A1583,3))=312,LEN($I1583)=4,$B1583="G"),VLOOKUP($I1583,_312_Table2,MATCH('312'!$N$16,_312_Table2_ColumnLookup,0),FALSE),
  IF(AND(VALUE(LEFT($A1583,3))=312,LEN($I1583)=4,$B1583="O"),VLOOKUP($I1583,_312_Table2,MATCH('312'!$V$16,_312_Table2_ColumnLookup,0),FALSE),
  IF(AND(VALUE(LEFT($A1583,3))=312,LEN($I1583)=4,$B1583="Q"),VLOOKUP($I1583,_312_Table2,MATCH('312'!$X$16,_312_Table2_ColumnLookup,0),FALSE),
  IF(AND(VALUE(LEFT($A1583,3))=312,LEN($I1583)=4),VLOOKUP($I1583,_312_Table2,MATCH(LEFT($B1583,1),_312_Table2_ColumnLookup,0),FALSE)
+N("312"),
  IF(VALUE(LEFT($A1583,3))=313,VLOOKUP(VALUE(MID($B1583,2,1)),_313_Table2,MATCH(MID($B1583,1,1),_313_Table2_ColumnLookup,0),FALSE)
+N("313"),
  IF(AND(VALUE(LEFT($A1583,3))=314,LEN($B1583)=3),VLOOKUP(VALUE(MID($B1583,2,2)),_314_Table2,MATCH(MID($B1583,1,1),_314_Table2_ColumnLookup,0),FALSE),
  IF(VALUE(LEFT($A1583,3))=314,VLOOKUP(VALUE(MID($B1583,2,1)),_314_Table2,MATCH(MID($B1583,1,1),_314_Table2_ColumnLookup,0),FALSE)
+N("314"),
""))))))))))))))))))))))))</f>
        <v>#N/A</v>
      </c>
      <c r="F1583" s="238" t="e">
        <f>IF(AND(VALUE(LEFT($A1583,3))=309,LEN($B1583)=3),VLOOKUP(VALUE(MID($B1583,2,2)),_309_Table3,MATCH(MID($B1583,1,1),_309_Table3_ColumnLookup,0),FALSE),
  IF($C1583="309 LCR SummaryA",OneYearSCR,IF($C1583="309 LCR SummaryB",UltimateSCR,IF(VALUE(LEFT($A1583,3))=309,VLOOKUP(VALUE(MID($B1583,2,1)),_309_Table3,MATCH(MID($B1583,1,1),_309_Table3_ColumnLookup,0),FALSE)
+N("309"),
  IF(VALUE(LEFT($A1583,3))=310,VLOOKUP(VALUE(MID($B1583,2,1)),_310_Table3,MATCH(MID($B1583,1,1),_310_Table3_ColumnLookup,0),FALSE)
+N("310"),
  IF(AND(VALUE(LEFT($A1583,3))=311,LEN($I1583)=4),VLOOKUP($I1583,_311_Table3,MATCH($B1583,_311_Table3_ColumnLookup,0),FALSE),
  IF(AND(VALUE(LEFT($A1583,3))=311,OR($B1583="I2",$B1583="J2",$B1583="K2",$B1583="L2")),VLOOKUP('311'!$G$58,_311_Table3,MATCH(MID($B1583,1,1),_311_Table3_ColumnLookup,0),FALSE),
  IF(AND(VALUE(LEFT($A1583,3))=311,RIGHT($B1583,5)="Total"),VLOOKUP('311'!$G$59,_311_Table3,MATCH(MID($B1583,1,1),_311_Table3_ColumnLookup,0),FALSE),
  IF(VALUE(LEFT($A1583,3))=311,VLOOKUP(VALUE(MID($B1583,2,1)),_311_Table3,MATCH(MID($B1583,1,1),_311_Table3_ColumnLookup,0),FALSE)
+N("311"),
  IF(AND(VALUE(LEFT($A1583,3))=312,LEFT($G1583,10)="Unincepted",$B1583="G "),VLOOKUP(" ULO",_312_Table3,MATCH('312'!$N$16,_312_Table3_ColumnLookup,0),FALSE),
  IF(AND(VALUE(LEFT($A1583,3))=312,LEFT($G1583,10)="Unincepted",$B1583="O "),VLOOKUP(" ULO",_312_Table3,MATCH('312'!$V$16,_312_Table3_ColumnLookup,0),FALSE),
  IF(AND(VALUE(LEFT($A1583,3))=312,LEFT($G1583,10)="Unincepted",$B1583="Q "),VLOOKUP(" ULO",_312_Table3,MATCH('312'!$X$16,_312_Table3_ColumnLookup,0),FALSE),
  IF(AND(VALUE(LEFT($A1583,3))=312,LEFT($G1583,10)="Unincepted"),VLOOKUP(" ULO",_312_Table3,MATCH(LEFT($B1583,1),_312_Table3_ColumnLookup,0),FALSE),
  IF(AND(VALUE(LEFT($A1583,3))=312,LEFT($G1583,5)="Total",$B1583="G "),VLOOKUP('312'!$F$80,_312_Table3,MATCH('312'!$N$16,_312_Table3_ColumnLookup,0),FALSE),
  IF(AND(VALUE(LEFT($A1583,3))=312,LEFT($G1583,5)="Total",$B1583="O "),VLOOKUP('312'!$F$80,_312_Table3,MATCH('312'!$V$16,_312_Table3_ColumnLookup,0),FALSE),
  IF(AND(VALUE(LEFT($A1583,3))=312,LEFT($G1583,5)="Total",$B1583="Q "),VLOOKUP('312'!$F$80,_312_Table3,MATCH('312'!$X$16,_312_Table3_ColumnLookup,0),FALSE),
  IF(AND(VALUE(LEFT($A1583,3))=312,LEFT($G1583,5)="Total"),VLOOKUP('312'!$F$80,_312_Table3,MATCH(LEFT($B1583,1),_312_Table3_ColumnLookup,0),FALSE),
  IF(AND(VALUE(LEFT($A1583,3))=312,LEN($I1583)=4,$B1583="G"),VLOOKUP($I1583,_312_Table3,MATCH('312'!$N$16,_312_Table3_ColumnLookup,0),FALSE),
  IF(AND(VALUE(LEFT($A1583,3))=312,LEN($I1583)=4,$B1583="O"),VLOOKUP($I1583,_312_Table3,MATCH('312'!$V$16,_312_Table3_ColumnLookup,0),FALSE),
  IF(AND(VALUE(LEFT($A1583,3))=312,LEN($I1583)=4,$B1583="Q"),VLOOKUP($I1583,_312_Table3,MATCH('312'!$X$16,_312_Table3_ColumnLookup,0),FALSE),
  IF(AND(VALUE(LEFT($A1583,3))=312,LEN($I1583)=4),VLOOKUP($I1583,_312_Table3,MATCH(LEFT($B1583,1),_312_Table3_ColumnLookup,0),FALSE)
+N("312"),
  IF(VALUE(LEFT($A1583,3))=313,VLOOKUP(VALUE(MID($B1583,2,1)),_313_Table3,MATCH(MID($B1583,1,1),_313_Table3_ColumnLookup,0),FALSE)
+N("313"),
  IF(AND(VALUE(LEFT($A1583,3))=314,LEN($B1583)=3),VLOOKUP(VALUE(MID($B1583,2,2)),_314_Table3,MATCH(MID($B1583,1,1),_314_Table3_ColumnLookup,0),FALSE),
  IF(VALUE(LEFT($A1583,3))=314,VLOOKUP(VALUE(MID($B1583,2,1)),_314_Table3,MATCH(MID($B1583,1,1),_314_Table3_ColumnLookup,0),FALSE)
+N("314"),
""))))))))))))))))))))))))</f>
        <v>#N/A</v>
      </c>
      <c r="H1583" s="321" t="str">
        <f>IFERROR(
IF(ISERROR($D1583)=FALSE,$D1583,IF(ISERROR($E1583)=FALSE,$E1583,IF(ISERROR($F1583)=FALSE,$F1583
+N("012 checkboxes"),
IF(
IF(OR(LEFT($A1583,9)="Syndicate",LEFT($A1583,12)="NewSyndicate"),VLOOKUP($A1583,'012'!$J:$ZW,MATCH("Link to button",'012'!$J$1:$ZW$1,0),0)
+N("309 checkbox"),
IF($C1583="309 LCR Summary0",VLOOKUP("Notes990",'309'!$P:$ZZ,MATCH("Link to button",'309'!$P$1:$ZZ$1,0),0)
+N("313 checkboxes"),
IF($C1583="313 Financial Information0LcmVsScr",IF($C1583="309 LCR Summary0",VLOOKUP("LcmVsScr",'309'!$N:$ZZ,MATCH("Link to button",'309'!$N$1:$ZZ$1,0),0),
IF($C1583="313 Financial Information0LcrDocAttached",IF($C1583="309 LCR Summary0",VLOOKUP("LcrDocAttached",'309'!$N:$ZZ,MATCH("Link to button",'309'!$N$1:$ZZ$1,0),
0)))))))=1,TRUE,FALSE)
))),"")</f>
        <v/>
      </c>
    </row>
    <row r="1584" spans="1:8">
      <c r="A1584" s="237" t="e">
        <f>VLOOKUP($G1584,CSVLookups!$B:$R,MATCH(A$1,CSVLookups!$B$1:$R$1,0),FALSE)</f>
        <v>#N/A</v>
      </c>
      <c r="B1584" s="237" t="e">
        <f>VLOOKUP($G1584,CSVLookups!$B:$R,MATCH(B$1,CSVLookups!$B$1:$R$1,0),FALSE)</f>
        <v>#N/A</v>
      </c>
      <c r="C1584" s="238" t="e">
        <f t="shared" si="25"/>
        <v>#N/A</v>
      </c>
      <c r="D1584" s="238" t="e">
        <f>IF(AND(VALUE(LEFT($A1584,3))=309,LEN($B1584)=3),VLOOKUP(VALUE(MID($B1584,2,2)),_309_Table1,MATCH(MID($B1584,1,1),_309_Table1_ColumnLookup,0),FALSE),
  IF($C1584="309 LCR SummaryA",OneYearSCR,IF($C1584="309 LCR SummaryB",UltimateSCR,IF(VALUE(LEFT($A1584,3))=309,VLOOKUP(VALUE(MID($B1584,2,1)),_309_Table1,MATCH(MID($B1584,1,1),_309_Table1_ColumnLookup,0),FALSE)
+N("309"),
  IF(VALUE(LEFT($A1584,3))=310,VLOOKUP(VALUE(MID($B1584,2,1)),_310_Table1,MATCH(MID($B1584,1,1),_310_Table1_ColumnLookup,0),FALSE)
+N("310"),
  IF(AND(VALUE(LEFT($A1584,3))=311,LEN($I1584)=4),VLOOKUP($I1584,_311_Table1,MATCH($B1584,_311_Table1_ColumnLookup,0),FALSE),
  IF(AND(VALUE(LEFT($A1584,3))=311,OR($B1584="I2",$B1584="J2",$B1584="K2",$B1584="L2")),VLOOKUP('311'!$G$58,_311_Table1,MATCH(MID($B1584,1,1),_311_Table1_ColumnLookup,0),FALSE),
  IF(AND(VALUE(LEFT($A1584,3))=311,RIGHT($B1584,5)="Total"),VLOOKUP('311'!$G$59,_311_Table1,MATCH(MID($B1584,1,1),_311_Table1_ColumnLookup,0),FALSE),
  IF(VALUE(LEFT($A1584,3))=311,VLOOKUP(VALUE(MID($B1584,2,1)),_311_Table1,MATCH(MID($B1584,1,1),_311_Table1_ColumnLookup,0),FALSE)
+N("311"),
  IF(AND(VALUE(LEFT($A1584,3))=312,LEFT($G1584,10)="Unincepted",$B1584="G "),VLOOKUP(" ULO",_312_Table1,MATCH('312'!$N$16,_312_Table1_ColumnLookup,0),FALSE),
  IF(AND(VALUE(LEFT($A1584,3))=312,LEFT($G1584,10)="Unincepted",$B1584="O "),VLOOKUP(" ULO",_312_Table1,MATCH('312'!$V$16,_312_Table1_ColumnLookup,0),FALSE),
  IF(AND(VALUE(LEFT($A1584,3))=312,LEFT($G1584,10)="Unincepted",$B1584="Q "),VLOOKUP(" ULO",_312_Table1,MATCH('312'!$X$16,_312_Table1_ColumnLookup,0),FALSE),
  IF(AND(VALUE(LEFT($A1584,3))=312,LEFT($G1584,10)="Unincepted"),VLOOKUP(" ULO",_312_Table1,MATCH(LEFT($B1584,1),_312_Table1_ColumnLookup,0),FALSE),
  IF(AND(VALUE(LEFT($A1584,3))=312,LEFT($G1584,5)="Total",$B1584="G "),VLOOKUP('312'!$F$80,_312_Table1,MATCH('312'!$N$16,_312_Table1_ColumnLookup,0),FALSE),
  IF(AND(VALUE(LEFT($A1584,3))=312,LEFT($G1584,5)="Total",$B1584="O "),VLOOKUP('312'!$F$80,_312_Table1,MATCH('312'!$V$16,_312_Table1_ColumnLookup,0),FALSE),
  IF(AND(VALUE(LEFT($A1584,3))=312,LEFT($G1584,5)="Total",$B1584="Q "),VLOOKUP('312'!$F$80,_312_Table1,MATCH('312'!$X$16,_312_Table1_ColumnLookup,0),FALSE),
  IF(AND(VALUE(LEFT($A1584,3))=312,LEFT($G1584,5)="Total"),VLOOKUP('312'!$F$80,_312_Table1,MATCH(LEFT($B1584,1),_312_Table1_ColumnLookup,0),FALSE),
  IF(AND(VALUE(LEFT($A1584,3))=312,LEN($I1584)=4,$B1584="G"),VLOOKUP($I1584,_312_Table1,MATCH('312'!$N$16,_312_Table1_ColumnLookup,0),FALSE),
  IF(AND(VALUE(LEFT($A1584,3))=312,LEN($I1584)=4,$B1584="O"),VLOOKUP($I1584,_312_Table1,MATCH('312'!$V$16,_312_Table1_ColumnLookup,0),FALSE),
  IF(AND(VALUE(LEFT($A1584,3))=312,LEN($I1584)=4,$B1584="Q"),VLOOKUP($I1584,_312_Table1,MATCH('312'!$X$16,_312_Table1_ColumnLookup,0),FALSE),
  IF(AND(VALUE(LEFT($A1584,3))=312,LEN($I1584)=4),VLOOKUP($I1584,_312_Table1,MATCH(LEFT($B1584,1),_312_Table1_ColumnLookup,0),FALSE)
+N("312"),
  IF(VALUE(LEFT($A1584,3))=313,VLOOKUP(VALUE(MID($B1584,2,1)),_313_Table1,MATCH(MID($B1584,1,1),_313_Table1_ColumnLookup,0),FALSE)
+N("313"),
  IF(AND(VALUE(LEFT($A1584,3))=314,LEN($B1584)=3),VLOOKUP(VALUE(MID($B1584,2,2)),_314_Table1,MATCH(MID($B1584,1,1),_314_Table1_ColumnLookup,0),FALSE),
  IF(VALUE(LEFT($A1584,3))=314,VLOOKUP(VALUE(MID($B1584,2,1)),_314_Table1,MATCH(MID($B1584,1,1),_314_Table1_ColumnLookup,0),FALSE)
+N("314"),
""))))))))))))))))))))))))</f>
        <v>#N/A</v>
      </c>
      <c r="E1584" s="238" t="e">
        <f>IF(AND(VALUE(LEFT($A1584,3))=309,LEN($B1584)=3),VLOOKUP(VALUE(MID($B1584,2,2)),_309_Table2,MATCH(MID($B1584,1,1),_309_Table2_ColumnLookup,0),FALSE),
  IF($C1584="309 LCR SummaryA",OneYearSCR,IF($C1584="309 LCR SummaryB",UltimateSCR,IF(VALUE(LEFT($A1584,3))=309,VLOOKUP(VALUE(MID($B1584,2,1)),_309_Table2,MATCH(MID($B1584,1,1),_309_Table2_ColumnLookup,0),FALSE)
+N("309"),
  IF(VALUE(LEFT($A1584,3))=310,VLOOKUP(VALUE(MID($B1584,2,1)),_310_Table2,MATCH(MID($B1584,1,1),_310_Table2_ColumnLookup,0),FALSE)
+N("310"),
  IF(AND(VALUE(LEFT($A1584,3))=311,LEN($I1584)=4),VLOOKUP($I1584,_311_Table2,MATCH($B1584,_311_Table2_ColumnLookup,0),FALSE),
  IF(AND(VALUE(LEFT($A1584,3))=311,OR($B1584="I2",$B1584="J2",$B1584="K2",$B1584="L2")),VLOOKUP('311'!$G$58,_311_Table2,MATCH(MID($B1584,1,1),_311_Table2_ColumnLookup,0),FALSE),
  IF(AND(VALUE(LEFT($A1584,3))=311,RIGHT($B1584,5)="Total"),VLOOKUP('311'!$G$59,_311_Table2,MATCH(MID($B1584,1,1),_311_Table2_ColumnLookup,0),FALSE),
  IF(VALUE(LEFT($A1584,3))=311,VLOOKUP(VALUE(MID($B1584,2,1)),_311_Table2,MATCH(MID($B1584,1,1),_311_Table2_ColumnLookup,0),FALSE)
+N("311"),
  IF(AND(VALUE(LEFT($A1584,3))=312,LEFT($G1584,10)="Unincepted",$B1584="G "),VLOOKUP(" ULO",_312_Table2,MATCH('312'!$N$16,_312_Table2_ColumnLookup,0),FALSE),
  IF(AND(VALUE(LEFT($A1584,3))=312,LEFT($G1584,10)="Unincepted",$B1584="O "),VLOOKUP(" ULO",_312_Table2,MATCH('312'!$V$16,_312_Table2_ColumnLookup,0),FALSE),
  IF(AND(VALUE(LEFT($A1584,3))=312,LEFT($G1584,10)="Unincepted",$B1584="Q "),VLOOKUP(" ULO",_312_Table2,MATCH('312'!$X$16,_312_Table2_ColumnLookup,0),FALSE),
  IF(AND(VALUE(LEFT($A1584,3))=312,LEFT($G1584,10)="Unincepted"),VLOOKUP(" ULO",_312_Table2,MATCH(LEFT($B1584,1),_312_Table2_ColumnLookup,0),FALSE),
  IF(AND(VALUE(LEFT($A1584,3))=312,LEFT($G1584,5)="Total",$B1584="G "),VLOOKUP('312'!$F$80,_312_Table2,MATCH('312'!$N$16,_312_Table2_ColumnLookup,0),FALSE),
  IF(AND(VALUE(LEFT($A1584,3))=312,LEFT($G1584,5)="Total",$B1584="O "),VLOOKUP('312'!$F$80,_312_Table2,MATCH('312'!$V$16,_312_Table2_ColumnLookup,0),FALSE),
  IF(AND(VALUE(LEFT($A1584,3))=312,LEFT($G1584,5)="Total",$B1584="Q "),VLOOKUP('312'!$F$80,_312_Table2,MATCH('312'!$X$16,_312_Table2_ColumnLookup,0),FALSE),
  IF(AND(VALUE(LEFT($A1584,3))=312,LEFT($G1584,5)="Total"),VLOOKUP('312'!$F$80,_312_Table2,MATCH(LEFT($B1584,1),_312_Table2_ColumnLookup,0),FALSE),
  IF(AND(VALUE(LEFT($A1584,3))=312,LEN($I1584)=4,$B1584="G"),VLOOKUP($I1584,_312_Table2,MATCH('312'!$N$16,_312_Table2_ColumnLookup,0),FALSE),
  IF(AND(VALUE(LEFT($A1584,3))=312,LEN($I1584)=4,$B1584="O"),VLOOKUP($I1584,_312_Table2,MATCH('312'!$V$16,_312_Table2_ColumnLookup,0),FALSE),
  IF(AND(VALUE(LEFT($A1584,3))=312,LEN($I1584)=4,$B1584="Q"),VLOOKUP($I1584,_312_Table2,MATCH('312'!$X$16,_312_Table2_ColumnLookup,0),FALSE),
  IF(AND(VALUE(LEFT($A1584,3))=312,LEN($I1584)=4),VLOOKUP($I1584,_312_Table2,MATCH(LEFT($B1584,1),_312_Table2_ColumnLookup,0),FALSE)
+N("312"),
  IF(VALUE(LEFT($A1584,3))=313,VLOOKUP(VALUE(MID($B1584,2,1)),_313_Table2,MATCH(MID($B1584,1,1),_313_Table2_ColumnLookup,0),FALSE)
+N("313"),
  IF(AND(VALUE(LEFT($A1584,3))=314,LEN($B1584)=3),VLOOKUP(VALUE(MID($B1584,2,2)),_314_Table2,MATCH(MID($B1584,1,1),_314_Table2_ColumnLookup,0),FALSE),
  IF(VALUE(LEFT($A1584,3))=314,VLOOKUP(VALUE(MID($B1584,2,1)),_314_Table2,MATCH(MID($B1584,1,1),_314_Table2_ColumnLookup,0),FALSE)
+N("314"),
""))))))))))))))))))))))))</f>
        <v>#N/A</v>
      </c>
      <c r="F1584" s="238" t="e">
        <f>IF(AND(VALUE(LEFT($A1584,3))=309,LEN($B1584)=3),VLOOKUP(VALUE(MID($B1584,2,2)),_309_Table3,MATCH(MID($B1584,1,1),_309_Table3_ColumnLookup,0),FALSE),
  IF($C1584="309 LCR SummaryA",OneYearSCR,IF($C1584="309 LCR SummaryB",UltimateSCR,IF(VALUE(LEFT($A1584,3))=309,VLOOKUP(VALUE(MID($B1584,2,1)),_309_Table3,MATCH(MID($B1584,1,1),_309_Table3_ColumnLookup,0),FALSE)
+N("309"),
  IF(VALUE(LEFT($A1584,3))=310,VLOOKUP(VALUE(MID($B1584,2,1)),_310_Table3,MATCH(MID($B1584,1,1),_310_Table3_ColumnLookup,0),FALSE)
+N("310"),
  IF(AND(VALUE(LEFT($A1584,3))=311,LEN($I1584)=4),VLOOKUP($I1584,_311_Table3,MATCH($B1584,_311_Table3_ColumnLookup,0),FALSE),
  IF(AND(VALUE(LEFT($A1584,3))=311,OR($B1584="I2",$B1584="J2",$B1584="K2",$B1584="L2")),VLOOKUP('311'!$G$58,_311_Table3,MATCH(MID($B1584,1,1),_311_Table3_ColumnLookup,0),FALSE),
  IF(AND(VALUE(LEFT($A1584,3))=311,RIGHT($B1584,5)="Total"),VLOOKUP('311'!$G$59,_311_Table3,MATCH(MID($B1584,1,1),_311_Table3_ColumnLookup,0),FALSE),
  IF(VALUE(LEFT($A1584,3))=311,VLOOKUP(VALUE(MID($B1584,2,1)),_311_Table3,MATCH(MID($B1584,1,1),_311_Table3_ColumnLookup,0),FALSE)
+N("311"),
  IF(AND(VALUE(LEFT($A1584,3))=312,LEFT($G1584,10)="Unincepted",$B1584="G "),VLOOKUP(" ULO",_312_Table3,MATCH('312'!$N$16,_312_Table3_ColumnLookup,0),FALSE),
  IF(AND(VALUE(LEFT($A1584,3))=312,LEFT($G1584,10)="Unincepted",$B1584="O "),VLOOKUP(" ULO",_312_Table3,MATCH('312'!$V$16,_312_Table3_ColumnLookup,0),FALSE),
  IF(AND(VALUE(LEFT($A1584,3))=312,LEFT($G1584,10)="Unincepted",$B1584="Q "),VLOOKUP(" ULO",_312_Table3,MATCH('312'!$X$16,_312_Table3_ColumnLookup,0),FALSE),
  IF(AND(VALUE(LEFT($A1584,3))=312,LEFT($G1584,10)="Unincepted"),VLOOKUP(" ULO",_312_Table3,MATCH(LEFT($B1584,1),_312_Table3_ColumnLookup,0),FALSE),
  IF(AND(VALUE(LEFT($A1584,3))=312,LEFT($G1584,5)="Total",$B1584="G "),VLOOKUP('312'!$F$80,_312_Table3,MATCH('312'!$N$16,_312_Table3_ColumnLookup,0),FALSE),
  IF(AND(VALUE(LEFT($A1584,3))=312,LEFT($G1584,5)="Total",$B1584="O "),VLOOKUP('312'!$F$80,_312_Table3,MATCH('312'!$V$16,_312_Table3_ColumnLookup,0),FALSE),
  IF(AND(VALUE(LEFT($A1584,3))=312,LEFT($G1584,5)="Total",$B1584="Q "),VLOOKUP('312'!$F$80,_312_Table3,MATCH('312'!$X$16,_312_Table3_ColumnLookup,0),FALSE),
  IF(AND(VALUE(LEFT($A1584,3))=312,LEFT($G1584,5)="Total"),VLOOKUP('312'!$F$80,_312_Table3,MATCH(LEFT($B1584,1),_312_Table3_ColumnLookup,0),FALSE),
  IF(AND(VALUE(LEFT($A1584,3))=312,LEN($I1584)=4,$B1584="G"),VLOOKUP($I1584,_312_Table3,MATCH('312'!$N$16,_312_Table3_ColumnLookup,0),FALSE),
  IF(AND(VALUE(LEFT($A1584,3))=312,LEN($I1584)=4,$B1584="O"),VLOOKUP($I1584,_312_Table3,MATCH('312'!$V$16,_312_Table3_ColumnLookup,0),FALSE),
  IF(AND(VALUE(LEFT($A1584,3))=312,LEN($I1584)=4,$B1584="Q"),VLOOKUP($I1584,_312_Table3,MATCH('312'!$X$16,_312_Table3_ColumnLookup,0),FALSE),
  IF(AND(VALUE(LEFT($A1584,3))=312,LEN($I1584)=4),VLOOKUP($I1584,_312_Table3,MATCH(LEFT($B1584,1),_312_Table3_ColumnLookup,0),FALSE)
+N("312"),
  IF(VALUE(LEFT($A1584,3))=313,VLOOKUP(VALUE(MID($B1584,2,1)),_313_Table3,MATCH(MID($B1584,1,1),_313_Table3_ColumnLookup,0),FALSE)
+N("313"),
  IF(AND(VALUE(LEFT($A1584,3))=314,LEN($B1584)=3),VLOOKUP(VALUE(MID($B1584,2,2)),_314_Table3,MATCH(MID($B1584,1,1),_314_Table3_ColumnLookup,0),FALSE),
  IF(VALUE(LEFT($A1584,3))=314,VLOOKUP(VALUE(MID($B1584,2,1)),_314_Table3,MATCH(MID($B1584,1,1),_314_Table3_ColumnLookup,0),FALSE)
+N("314"),
""))))))))))))))))))))))))</f>
        <v>#N/A</v>
      </c>
      <c r="H1584" s="321" t="str">
        <f>IFERROR(
IF(ISERROR($D1584)=FALSE,$D1584,IF(ISERROR($E1584)=FALSE,$E1584,IF(ISERROR($F1584)=FALSE,$F1584
+N("012 checkboxes"),
IF(
IF(OR(LEFT($A1584,9)="Syndicate",LEFT($A1584,12)="NewSyndicate"),VLOOKUP($A1584,'012'!$J:$ZW,MATCH("Link to button",'012'!$J$1:$ZW$1,0),0)
+N("309 checkbox"),
IF($C1584="309 LCR Summary0",VLOOKUP("Notes990",'309'!$P:$ZZ,MATCH("Link to button",'309'!$P$1:$ZZ$1,0),0)
+N("313 checkboxes"),
IF($C1584="313 Financial Information0LcmVsScr",IF($C1584="309 LCR Summary0",VLOOKUP("LcmVsScr",'309'!$N:$ZZ,MATCH("Link to button",'309'!$N$1:$ZZ$1,0),0),
IF($C1584="313 Financial Information0LcrDocAttached",IF($C1584="309 LCR Summary0",VLOOKUP("LcrDocAttached",'309'!$N:$ZZ,MATCH("Link to button",'309'!$N$1:$ZZ$1,0),
0)))))))=1,TRUE,FALSE)
))),"")</f>
        <v/>
      </c>
    </row>
    <row r="1585" spans="1:8">
      <c r="A1585" s="237" t="e">
        <f>VLOOKUP($G1585,CSVLookups!$B:$R,MATCH(A$1,CSVLookups!$B$1:$R$1,0),FALSE)</f>
        <v>#N/A</v>
      </c>
      <c r="B1585" s="237" t="e">
        <f>VLOOKUP($G1585,CSVLookups!$B:$R,MATCH(B$1,CSVLookups!$B$1:$R$1,0),FALSE)</f>
        <v>#N/A</v>
      </c>
      <c r="C1585" s="238" t="e">
        <f t="shared" si="25"/>
        <v>#N/A</v>
      </c>
      <c r="D1585" s="238" t="e">
        <f>IF(AND(VALUE(LEFT($A1585,3))=309,LEN($B1585)=3),VLOOKUP(VALUE(MID($B1585,2,2)),_309_Table1,MATCH(MID($B1585,1,1),_309_Table1_ColumnLookup,0),FALSE),
  IF($C1585="309 LCR SummaryA",OneYearSCR,IF($C1585="309 LCR SummaryB",UltimateSCR,IF(VALUE(LEFT($A1585,3))=309,VLOOKUP(VALUE(MID($B1585,2,1)),_309_Table1,MATCH(MID($B1585,1,1),_309_Table1_ColumnLookup,0),FALSE)
+N("309"),
  IF(VALUE(LEFT($A1585,3))=310,VLOOKUP(VALUE(MID($B1585,2,1)),_310_Table1,MATCH(MID($B1585,1,1),_310_Table1_ColumnLookup,0),FALSE)
+N("310"),
  IF(AND(VALUE(LEFT($A1585,3))=311,LEN($I1585)=4),VLOOKUP($I1585,_311_Table1,MATCH($B1585,_311_Table1_ColumnLookup,0),FALSE),
  IF(AND(VALUE(LEFT($A1585,3))=311,OR($B1585="I2",$B1585="J2",$B1585="K2",$B1585="L2")),VLOOKUP('311'!$G$58,_311_Table1,MATCH(MID($B1585,1,1),_311_Table1_ColumnLookup,0),FALSE),
  IF(AND(VALUE(LEFT($A1585,3))=311,RIGHT($B1585,5)="Total"),VLOOKUP('311'!$G$59,_311_Table1,MATCH(MID($B1585,1,1),_311_Table1_ColumnLookup,0),FALSE),
  IF(VALUE(LEFT($A1585,3))=311,VLOOKUP(VALUE(MID($B1585,2,1)),_311_Table1,MATCH(MID($B1585,1,1),_311_Table1_ColumnLookup,0),FALSE)
+N("311"),
  IF(AND(VALUE(LEFT($A1585,3))=312,LEFT($G1585,10)="Unincepted",$B1585="G "),VLOOKUP(" ULO",_312_Table1,MATCH('312'!$N$16,_312_Table1_ColumnLookup,0),FALSE),
  IF(AND(VALUE(LEFT($A1585,3))=312,LEFT($G1585,10)="Unincepted",$B1585="O "),VLOOKUP(" ULO",_312_Table1,MATCH('312'!$V$16,_312_Table1_ColumnLookup,0),FALSE),
  IF(AND(VALUE(LEFT($A1585,3))=312,LEFT($G1585,10)="Unincepted",$B1585="Q "),VLOOKUP(" ULO",_312_Table1,MATCH('312'!$X$16,_312_Table1_ColumnLookup,0),FALSE),
  IF(AND(VALUE(LEFT($A1585,3))=312,LEFT($G1585,10)="Unincepted"),VLOOKUP(" ULO",_312_Table1,MATCH(LEFT($B1585,1),_312_Table1_ColumnLookup,0),FALSE),
  IF(AND(VALUE(LEFT($A1585,3))=312,LEFT($G1585,5)="Total",$B1585="G "),VLOOKUP('312'!$F$80,_312_Table1,MATCH('312'!$N$16,_312_Table1_ColumnLookup,0),FALSE),
  IF(AND(VALUE(LEFT($A1585,3))=312,LEFT($G1585,5)="Total",$B1585="O "),VLOOKUP('312'!$F$80,_312_Table1,MATCH('312'!$V$16,_312_Table1_ColumnLookup,0),FALSE),
  IF(AND(VALUE(LEFT($A1585,3))=312,LEFT($G1585,5)="Total",$B1585="Q "),VLOOKUP('312'!$F$80,_312_Table1,MATCH('312'!$X$16,_312_Table1_ColumnLookup,0),FALSE),
  IF(AND(VALUE(LEFT($A1585,3))=312,LEFT($G1585,5)="Total"),VLOOKUP('312'!$F$80,_312_Table1,MATCH(LEFT($B1585,1),_312_Table1_ColumnLookup,0),FALSE),
  IF(AND(VALUE(LEFT($A1585,3))=312,LEN($I1585)=4,$B1585="G"),VLOOKUP($I1585,_312_Table1,MATCH('312'!$N$16,_312_Table1_ColumnLookup,0),FALSE),
  IF(AND(VALUE(LEFT($A1585,3))=312,LEN($I1585)=4,$B1585="O"),VLOOKUP($I1585,_312_Table1,MATCH('312'!$V$16,_312_Table1_ColumnLookup,0),FALSE),
  IF(AND(VALUE(LEFT($A1585,3))=312,LEN($I1585)=4,$B1585="Q"),VLOOKUP($I1585,_312_Table1,MATCH('312'!$X$16,_312_Table1_ColumnLookup,0),FALSE),
  IF(AND(VALUE(LEFT($A1585,3))=312,LEN($I1585)=4),VLOOKUP($I1585,_312_Table1,MATCH(LEFT($B1585,1),_312_Table1_ColumnLookup,0),FALSE)
+N("312"),
  IF(VALUE(LEFT($A1585,3))=313,VLOOKUP(VALUE(MID($B1585,2,1)),_313_Table1,MATCH(MID($B1585,1,1),_313_Table1_ColumnLookup,0),FALSE)
+N("313"),
  IF(AND(VALUE(LEFT($A1585,3))=314,LEN($B1585)=3),VLOOKUP(VALUE(MID($B1585,2,2)),_314_Table1,MATCH(MID($B1585,1,1),_314_Table1_ColumnLookup,0),FALSE),
  IF(VALUE(LEFT($A1585,3))=314,VLOOKUP(VALUE(MID($B1585,2,1)),_314_Table1,MATCH(MID($B1585,1,1),_314_Table1_ColumnLookup,0),FALSE)
+N("314"),
""))))))))))))))))))))))))</f>
        <v>#N/A</v>
      </c>
      <c r="E1585" s="238" t="e">
        <f>IF(AND(VALUE(LEFT($A1585,3))=309,LEN($B1585)=3),VLOOKUP(VALUE(MID($B1585,2,2)),_309_Table2,MATCH(MID($B1585,1,1),_309_Table2_ColumnLookup,0),FALSE),
  IF($C1585="309 LCR SummaryA",OneYearSCR,IF($C1585="309 LCR SummaryB",UltimateSCR,IF(VALUE(LEFT($A1585,3))=309,VLOOKUP(VALUE(MID($B1585,2,1)),_309_Table2,MATCH(MID($B1585,1,1),_309_Table2_ColumnLookup,0),FALSE)
+N("309"),
  IF(VALUE(LEFT($A1585,3))=310,VLOOKUP(VALUE(MID($B1585,2,1)),_310_Table2,MATCH(MID($B1585,1,1),_310_Table2_ColumnLookup,0),FALSE)
+N("310"),
  IF(AND(VALUE(LEFT($A1585,3))=311,LEN($I1585)=4),VLOOKUP($I1585,_311_Table2,MATCH($B1585,_311_Table2_ColumnLookup,0),FALSE),
  IF(AND(VALUE(LEFT($A1585,3))=311,OR($B1585="I2",$B1585="J2",$B1585="K2",$B1585="L2")),VLOOKUP('311'!$G$58,_311_Table2,MATCH(MID($B1585,1,1),_311_Table2_ColumnLookup,0),FALSE),
  IF(AND(VALUE(LEFT($A1585,3))=311,RIGHT($B1585,5)="Total"),VLOOKUP('311'!$G$59,_311_Table2,MATCH(MID($B1585,1,1),_311_Table2_ColumnLookup,0),FALSE),
  IF(VALUE(LEFT($A1585,3))=311,VLOOKUP(VALUE(MID($B1585,2,1)),_311_Table2,MATCH(MID($B1585,1,1),_311_Table2_ColumnLookup,0),FALSE)
+N("311"),
  IF(AND(VALUE(LEFT($A1585,3))=312,LEFT($G1585,10)="Unincepted",$B1585="G "),VLOOKUP(" ULO",_312_Table2,MATCH('312'!$N$16,_312_Table2_ColumnLookup,0),FALSE),
  IF(AND(VALUE(LEFT($A1585,3))=312,LEFT($G1585,10)="Unincepted",$B1585="O "),VLOOKUP(" ULO",_312_Table2,MATCH('312'!$V$16,_312_Table2_ColumnLookup,0),FALSE),
  IF(AND(VALUE(LEFT($A1585,3))=312,LEFT($G1585,10)="Unincepted",$B1585="Q "),VLOOKUP(" ULO",_312_Table2,MATCH('312'!$X$16,_312_Table2_ColumnLookup,0),FALSE),
  IF(AND(VALUE(LEFT($A1585,3))=312,LEFT($G1585,10)="Unincepted"),VLOOKUP(" ULO",_312_Table2,MATCH(LEFT($B1585,1),_312_Table2_ColumnLookup,0),FALSE),
  IF(AND(VALUE(LEFT($A1585,3))=312,LEFT($G1585,5)="Total",$B1585="G "),VLOOKUP('312'!$F$80,_312_Table2,MATCH('312'!$N$16,_312_Table2_ColumnLookup,0),FALSE),
  IF(AND(VALUE(LEFT($A1585,3))=312,LEFT($G1585,5)="Total",$B1585="O "),VLOOKUP('312'!$F$80,_312_Table2,MATCH('312'!$V$16,_312_Table2_ColumnLookup,0),FALSE),
  IF(AND(VALUE(LEFT($A1585,3))=312,LEFT($G1585,5)="Total",$B1585="Q "),VLOOKUP('312'!$F$80,_312_Table2,MATCH('312'!$X$16,_312_Table2_ColumnLookup,0),FALSE),
  IF(AND(VALUE(LEFT($A1585,3))=312,LEFT($G1585,5)="Total"),VLOOKUP('312'!$F$80,_312_Table2,MATCH(LEFT($B1585,1),_312_Table2_ColumnLookup,0),FALSE),
  IF(AND(VALUE(LEFT($A1585,3))=312,LEN($I1585)=4,$B1585="G"),VLOOKUP($I1585,_312_Table2,MATCH('312'!$N$16,_312_Table2_ColumnLookup,0),FALSE),
  IF(AND(VALUE(LEFT($A1585,3))=312,LEN($I1585)=4,$B1585="O"),VLOOKUP($I1585,_312_Table2,MATCH('312'!$V$16,_312_Table2_ColumnLookup,0),FALSE),
  IF(AND(VALUE(LEFT($A1585,3))=312,LEN($I1585)=4,$B1585="Q"),VLOOKUP($I1585,_312_Table2,MATCH('312'!$X$16,_312_Table2_ColumnLookup,0),FALSE),
  IF(AND(VALUE(LEFT($A1585,3))=312,LEN($I1585)=4),VLOOKUP($I1585,_312_Table2,MATCH(LEFT($B1585,1),_312_Table2_ColumnLookup,0),FALSE)
+N("312"),
  IF(VALUE(LEFT($A1585,3))=313,VLOOKUP(VALUE(MID($B1585,2,1)),_313_Table2,MATCH(MID($B1585,1,1),_313_Table2_ColumnLookup,0),FALSE)
+N("313"),
  IF(AND(VALUE(LEFT($A1585,3))=314,LEN($B1585)=3),VLOOKUP(VALUE(MID($B1585,2,2)),_314_Table2,MATCH(MID($B1585,1,1),_314_Table2_ColumnLookup,0),FALSE),
  IF(VALUE(LEFT($A1585,3))=314,VLOOKUP(VALUE(MID($B1585,2,1)),_314_Table2,MATCH(MID($B1585,1,1),_314_Table2_ColumnLookup,0),FALSE)
+N("314"),
""))))))))))))))))))))))))</f>
        <v>#N/A</v>
      </c>
      <c r="F1585" s="238" t="e">
        <f>IF(AND(VALUE(LEFT($A1585,3))=309,LEN($B1585)=3),VLOOKUP(VALUE(MID($B1585,2,2)),_309_Table3,MATCH(MID($B1585,1,1),_309_Table3_ColumnLookup,0),FALSE),
  IF($C1585="309 LCR SummaryA",OneYearSCR,IF($C1585="309 LCR SummaryB",UltimateSCR,IF(VALUE(LEFT($A1585,3))=309,VLOOKUP(VALUE(MID($B1585,2,1)),_309_Table3,MATCH(MID($B1585,1,1),_309_Table3_ColumnLookup,0),FALSE)
+N("309"),
  IF(VALUE(LEFT($A1585,3))=310,VLOOKUP(VALUE(MID($B1585,2,1)),_310_Table3,MATCH(MID($B1585,1,1),_310_Table3_ColumnLookup,0),FALSE)
+N("310"),
  IF(AND(VALUE(LEFT($A1585,3))=311,LEN($I1585)=4),VLOOKUP($I1585,_311_Table3,MATCH($B1585,_311_Table3_ColumnLookup,0),FALSE),
  IF(AND(VALUE(LEFT($A1585,3))=311,OR($B1585="I2",$B1585="J2",$B1585="K2",$B1585="L2")),VLOOKUP('311'!$G$58,_311_Table3,MATCH(MID($B1585,1,1),_311_Table3_ColumnLookup,0),FALSE),
  IF(AND(VALUE(LEFT($A1585,3))=311,RIGHT($B1585,5)="Total"),VLOOKUP('311'!$G$59,_311_Table3,MATCH(MID($B1585,1,1),_311_Table3_ColumnLookup,0),FALSE),
  IF(VALUE(LEFT($A1585,3))=311,VLOOKUP(VALUE(MID($B1585,2,1)),_311_Table3,MATCH(MID($B1585,1,1),_311_Table3_ColumnLookup,0),FALSE)
+N("311"),
  IF(AND(VALUE(LEFT($A1585,3))=312,LEFT($G1585,10)="Unincepted",$B1585="G "),VLOOKUP(" ULO",_312_Table3,MATCH('312'!$N$16,_312_Table3_ColumnLookup,0),FALSE),
  IF(AND(VALUE(LEFT($A1585,3))=312,LEFT($G1585,10)="Unincepted",$B1585="O "),VLOOKUP(" ULO",_312_Table3,MATCH('312'!$V$16,_312_Table3_ColumnLookup,0),FALSE),
  IF(AND(VALUE(LEFT($A1585,3))=312,LEFT($G1585,10)="Unincepted",$B1585="Q "),VLOOKUP(" ULO",_312_Table3,MATCH('312'!$X$16,_312_Table3_ColumnLookup,0),FALSE),
  IF(AND(VALUE(LEFT($A1585,3))=312,LEFT($G1585,10)="Unincepted"),VLOOKUP(" ULO",_312_Table3,MATCH(LEFT($B1585,1),_312_Table3_ColumnLookup,0),FALSE),
  IF(AND(VALUE(LEFT($A1585,3))=312,LEFT($G1585,5)="Total",$B1585="G "),VLOOKUP('312'!$F$80,_312_Table3,MATCH('312'!$N$16,_312_Table3_ColumnLookup,0),FALSE),
  IF(AND(VALUE(LEFT($A1585,3))=312,LEFT($G1585,5)="Total",$B1585="O "),VLOOKUP('312'!$F$80,_312_Table3,MATCH('312'!$V$16,_312_Table3_ColumnLookup,0),FALSE),
  IF(AND(VALUE(LEFT($A1585,3))=312,LEFT($G1585,5)="Total",$B1585="Q "),VLOOKUP('312'!$F$80,_312_Table3,MATCH('312'!$X$16,_312_Table3_ColumnLookup,0),FALSE),
  IF(AND(VALUE(LEFT($A1585,3))=312,LEFT($G1585,5)="Total"),VLOOKUP('312'!$F$80,_312_Table3,MATCH(LEFT($B1585,1),_312_Table3_ColumnLookup,0),FALSE),
  IF(AND(VALUE(LEFT($A1585,3))=312,LEN($I1585)=4,$B1585="G"),VLOOKUP($I1585,_312_Table3,MATCH('312'!$N$16,_312_Table3_ColumnLookup,0),FALSE),
  IF(AND(VALUE(LEFT($A1585,3))=312,LEN($I1585)=4,$B1585="O"),VLOOKUP($I1585,_312_Table3,MATCH('312'!$V$16,_312_Table3_ColumnLookup,0),FALSE),
  IF(AND(VALUE(LEFT($A1585,3))=312,LEN($I1585)=4,$B1585="Q"),VLOOKUP($I1585,_312_Table3,MATCH('312'!$X$16,_312_Table3_ColumnLookup,0),FALSE),
  IF(AND(VALUE(LEFT($A1585,3))=312,LEN($I1585)=4),VLOOKUP($I1585,_312_Table3,MATCH(LEFT($B1585,1),_312_Table3_ColumnLookup,0),FALSE)
+N("312"),
  IF(VALUE(LEFT($A1585,3))=313,VLOOKUP(VALUE(MID($B1585,2,1)),_313_Table3,MATCH(MID($B1585,1,1),_313_Table3_ColumnLookup,0),FALSE)
+N("313"),
  IF(AND(VALUE(LEFT($A1585,3))=314,LEN($B1585)=3),VLOOKUP(VALUE(MID($B1585,2,2)),_314_Table3,MATCH(MID($B1585,1,1),_314_Table3_ColumnLookup,0),FALSE),
  IF(VALUE(LEFT($A1585,3))=314,VLOOKUP(VALUE(MID($B1585,2,1)),_314_Table3,MATCH(MID($B1585,1,1),_314_Table3_ColumnLookup,0),FALSE)
+N("314"),
""))))))))))))))))))))))))</f>
        <v>#N/A</v>
      </c>
      <c r="H1585" s="321" t="str">
        <f>IFERROR(
IF(ISERROR($D1585)=FALSE,$D1585,IF(ISERROR($E1585)=FALSE,$E1585,IF(ISERROR($F1585)=FALSE,$F1585
+N("012 checkboxes"),
IF(
IF(OR(LEFT($A1585,9)="Syndicate",LEFT($A1585,12)="NewSyndicate"),VLOOKUP($A1585,'012'!$J:$ZW,MATCH("Link to button",'012'!$J$1:$ZW$1,0),0)
+N("309 checkbox"),
IF($C1585="309 LCR Summary0",VLOOKUP("Notes990",'309'!$P:$ZZ,MATCH("Link to button",'309'!$P$1:$ZZ$1,0),0)
+N("313 checkboxes"),
IF($C1585="313 Financial Information0LcmVsScr",IF($C1585="309 LCR Summary0",VLOOKUP("LcmVsScr",'309'!$N:$ZZ,MATCH("Link to button",'309'!$N$1:$ZZ$1,0),0),
IF($C1585="313 Financial Information0LcrDocAttached",IF($C1585="309 LCR Summary0",VLOOKUP("LcrDocAttached",'309'!$N:$ZZ,MATCH("Link to button",'309'!$N$1:$ZZ$1,0),
0)))))))=1,TRUE,FALSE)
))),"")</f>
        <v/>
      </c>
    </row>
    <row r="1586" spans="1:8">
      <c r="A1586" s="237" t="e">
        <f>VLOOKUP($G1586,CSVLookups!$B:$R,MATCH(A$1,CSVLookups!$B$1:$R$1,0),FALSE)</f>
        <v>#N/A</v>
      </c>
      <c r="B1586" s="237" t="e">
        <f>VLOOKUP($G1586,CSVLookups!$B:$R,MATCH(B$1,CSVLookups!$B$1:$R$1,0),FALSE)</f>
        <v>#N/A</v>
      </c>
      <c r="C1586" s="238" t="e">
        <f t="shared" si="25"/>
        <v>#N/A</v>
      </c>
      <c r="D1586" s="238" t="e">
        <f>IF(AND(VALUE(LEFT($A1586,3))=309,LEN($B1586)=3),VLOOKUP(VALUE(MID($B1586,2,2)),_309_Table1,MATCH(MID($B1586,1,1),_309_Table1_ColumnLookup,0),FALSE),
  IF($C1586="309 LCR SummaryA",OneYearSCR,IF($C1586="309 LCR SummaryB",UltimateSCR,IF(VALUE(LEFT($A1586,3))=309,VLOOKUP(VALUE(MID($B1586,2,1)),_309_Table1,MATCH(MID($B1586,1,1),_309_Table1_ColumnLookup,0),FALSE)
+N("309"),
  IF(VALUE(LEFT($A1586,3))=310,VLOOKUP(VALUE(MID($B1586,2,1)),_310_Table1,MATCH(MID($B1586,1,1),_310_Table1_ColumnLookup,0),FALSE)
+N("310"),
  IF(AND(VALUE(LEFT($A1586,3))=311,LEN($I1586)=4),VLOOKUP($I1586,_311_Table1,MATCH($B1586,_311_Table1_ColumnLookup,0),FALSE),
  IF(AND(VALUE(LEFT($A1586,3))=311,OR($B1586="I2",$B1586="J2",$B1586="K2",$B1586="L2")),VLOOKUP('311'!$G$58,_311_Table1,MATCH(MID($B1586,1,1),_311_Table1_ColumnLookup,0),FALSE),
  IF(AND(VALUE(LEFT($A1586,3))=311,RIGHT($B1586,5)="Total"),VLOOKUP('311'!$G$59,_311_Table1,MATCH(MID($B1586,1,1),_311_Table1_ColumnLookup,0),FALSE),
  IF(VALUE(LEFT($A1586,3))=311,VLOOKUP(VALUE(MID($B1586,2,1)),_311_Table1,MATCH(MID($B1586,1,1),_311_Table1_ColumnLookup,0),FALSE)
+N("311"),
  IF(AND(VALUE(LEFT($A1586,3))=312,LEFT($G1586,10)="Unincepted",$B1586="G "),VLOOKUP(" ULO",_312_Table1,MATCH('312'!$N$16,_312_Table1_ColumnLookup,0),FALSE),
  IF(AND(VALUE(LEFT($A1586,3))=312,LEFT($G1586,10)="Unincepted",$B1586="O "),VLOOKUP(" ULO",_312_Table1,MATCH('312'!$V$16,_312_Table1_ColumnLookup,0),FALSE),
  IF(AND(VALUE(LEFT($A1586,3))=312,LEFT($G1586,10)="Unincepted",$B1586="Q "),VLOOKUP(" ULO",_312_Table1,MATCH('312'!$X$16,_312_Table1_ColumnLookup,0),FALSE),
  IF(AND(VALUE(LEFT($A1586,3))=312,LEFT($G1586,10)="Unincepted"),VLOOKUP(" ULO",_312_Table1,MATCH(LEFT($B1586,1),_312_Table1_ColumnLookup,0),FALSE),
  IF(AND(VALUE(LEFT($A1586,3))=312,LEFT($G1586,5)="Total",$B1586="G "),VLOOKUP('312'!$F$80,_312_Table1,MATCH('312'!$N$16,_312_Table1_ColumnLookup,0),FALSE),
  IF(AND(VALUE(LEFT($A1586,3))=312,LEFT($G1586,5)="Total",$B1586="O "),VLOOKUP('312'!$F$80,_312_Table1,MATCH('312'!$V$16,_312_Table1_ColumnLookup,0),FALSE),
  IF(AND(VALUE(LEFT($A1586,3))=312,LEFT($G1586,5)="Total",$B1586="Q "),VLOOKUP('312'!$F$80,_312_Table1,MATCH('312'!$X$16,_312_Table1_ColumnLookup,0),FALSE),
  IF(AND(VALUE(LEFT($A1586,3))=312,LEFT($G1586,5)="Total"),VLOOKUP('312'!$F$80,_312_Table1,MATCH(LEFT($B1586,1),_312_Table1_ColumnLookup,0),FALSE),
  IF(AND(VALUE(LEFT($A1586,3))=312,LEN($I1586)=4,$B1586="G"),VLOOKUP($I1586,_312_Table1,MATCH('312'!$N$16,_312_Table1_ColumnLookup,0),FALSE),
  IF(AND(VALUE(LEFT($A1586,3))=312,LEN($I1586)=4,$B1586="O"),VLOOKUP($I1586,_312_Table1,MATCH('312'!$V$16,_312_Table1_ColumnLookup,0),FALSE),
  IF(AND(VALUE(LEFT($A1586,3))=312,LEN($I1586)=4,$B1586="Q"),VLOOKUP($I1586,_312_Table1,MATCH('312'!$X$16,_312_Table1_ColumnLookup,0),FALSE),
  IF(AND(VALUE(LEFT($A1586,3))=312,LEN($I1586)=4),VLOOKUP($I1586,_312_Table1,MATCH(LEFT($B1586,1),_312_Table1_ColumnLookup,0),FALSE)
+N("312"),
  IF(VALUE(LEFT($A1586,3))=313,VLOOKUP(VALUE(MID($B1586,2,1)),_313_Table1,MATCH(MID($B1586,1,1),_313_Table1_ColumnLookup,0),FALSE)
+N("313"),
  IF(AND(VALUE(LEFT($A1586,3))=314,LEN($B1586)=3),VLOOKUP(VALUE(MID($B1586,2,2)),_314_Table1,MATCH(MID($B1586,1,1),_314_Table1_ColumnLookup,0),FALSE),
  IF(VALUE(LEFT($A1586,3))=314,VLOOKUP(VALUE(MID($B1586,2,1)),_314_Table1,MATCH(MID($B1586,1,1),_314_Table1_ColumnLookup,0),FALSE)
+N("314"),
""))))))))))))))))))))))))</f>
        <v>#N/A</v>
      </c>
      <c r="E1586" s="238" t="e">
        <f>IF(AND(VALUE(LEFT($A1586,3))=309,LEN($B1586)=3),VLOOKUP(VALUE(MID($B1586,2,2)),_309_Table2,MATCH(MID($B1586,1,1),_309_Table2_ColumnLookup,0),FALSE),
  IF($C1586="309 LCR SummaryA",OneYearSCR,IF($C1586="309 LCR SummaryB",UltimateSCR,IF(VALUE(LEFT($A1586,3))=309,VLOOKUP(VALUE(MID($B1586,2,1)),_309_Table2,MATCH(MID($B1586,1,1),_309_Table2_ColumnLookup,0),FALSE)
+N("309"),
  IF(VALUE(LEFT($A1586,3))=310,VLOOKUP(VALUE(MID($B1586,2,1)),_310_Table2,MATCH(MID($B1586,1,1),_310_Table2_ColumnLookup,0),FALSE)
+N("310"),
  IF(AND(VALUE(LEFT($A1586,3))=311,LEN($I1586)=4),VLOOKUP($I1586,_311_Table2,MATCH($B1586,_311_Table2_ColumnLookup,0),FALSE),
  IF(AND(VALUE(LEFT($A1586,3))=311,OR($B1586="I2",$B1586="J2",$B1586="K2",$B1586="L2")),VLOOKUP('311'!$G$58,_311_Table2,MATCH(MID($B1586,1,1),_311_Table2_ColumnLookup,0),FALSE),
  IF(AND(VALUE(LEFT($A1586,3))=311,RIGHT($B1586,5)="Total"),VLOOKUP('311'!$G$59,_311_Table2,MATCH(MID($B1586,1,1),_311_Table2_ColumnLookup,0),FALSE),
  IF(VALUE(LEFT($A1586,3))=311,VLOOKUP(VALUE(MID($B1586,2,1)),_311_Table2,MATCH(MID($B1586,1,1),_311_Table2_ColumnLookup,0),FALSE)
+N("311"),
  IF(AND(VALUE(LEFT($A1586,3))=312,LEFT($G1586,10)="Unincepted",$B1586="G "),VLOOKUP(" ULO",_312_Table2,MATCH('312'!$N$16,_312_Table2_ColumnLookup,0),FALSE),
  IF(AND(VALUE(LEFT($A1586,3))=312,LEFT($G1586,10)="Unincepted",$B1586="O "),VLOOKUP(" ULO",_312_Table2,MATCH('312'!$V$16,_312_Table2_ColumnLookup,0),FALSE),
  IF(AND(VALUE(LEFT($A1586,3))=312,LEFT($G1586,10)="Unincepted",$B1586="Q "),VLOOKUP(" ULO",_312_Table2,MATCH('312'!$X$16,_312_Table2_ColumnLookup,0),FALSE),
  IF(AND(VALUE(LEFT($A1586,3))=312,LEFT($G1586,10)="Unincepted"),VLOOKUP(" ULO",_312_Table2,MATCH(LEFT($B1586,1),_312_Table2_ColumnLookup,0),FALSE),
  IF(AND(VALUE(LEFT($A1586,3))=312,LEFT($G1586,5)="Total",$B1586="G "),VLOOKUP('312'!$F$80,_312_Table2,MATCH('312'!$N$16,_312_Table2_ColumnLookup,0),FALSE),
  IF(AND(VALUE(LEFT($A1586,3))=312,LEFT($G1586,5)="Total",$B1586="O "),VLOOKUP('312'!$F$80,_312_Table2,MATCH('312'!$V$16,_312_Table2_ColumnLookup,0),FALSE),
  IF(AND(VALUE(LEFT($A1586,3))=312,LEFT($G1586,5)="Total",$B1586="Q "),VLOOKUP('312'!$F$80,_312_Table2,MATCH('312'!$X$16,_312_Table2_ColumnLookup,0),FALSE),
  IF(AND(VALUE(LEFT($A1586,3))=312,LEFT($G1586,5)="Total"),VLOOKUP('312'!$F$80,_312_Table2,MATCH(LEFT($B1586,1),_312_Table2_ColumnLookup,0),FALSE),
  IF(AND(VALUE(LEFT($A1586,3))=312,LEN($I1586)=4,$B1586="G"),VLOOKUP($I1586,_312_Table2,MATCH('312'!$N$16,_312_Table2_ColumnLookup,0),FALSE),
  IF(AND(VALUE(LEFT($A1586,3))=312,LEN($I1586)=4,$B1586="O"),VLOOKUP($I1586,_312_Table2,MATCH('312'!$V$16,_312_Table2_ColumnLookup,0),FALSE),
  IF(AND(VALUE(LEFT($A1586,3))=312,LEN($I1586)=4,$B1586="Q"),VLOOKUP($I1586,_312_Table2,MATCH('312'!$X$16,_312_Table2_ColumnLookup,0),FALSE),
  IF(AND(VALUE(LEFT($A1586,3))=312,LEN($I1586)=4),VLOOKUP($I1586,_312_Table2,MATCH(LEFT($B1586,1),_312_Table2_ColumnLookup,0),FALSE)
+N("312"),
  IF(VALUE(LEFT($A1586,3))=313,VLOOKUP(VALUE(MID($B1586,2,1)),_313_Table2,MATCH(MID($B1586,1,1),_313_Table2_ColumnLookup,0),FALSE)
+N("313"),
  IF(AND(VALUE(LEFT($A1586,3))=314,LEN($B1586)=3),VLOOKUP(VALUE(MID($B1586,2,2)),_314_Table2,MATCH(MID($B1586,1,1),_314_Table2_ColumnLookup,0),FALSE),
  IF(VALUE(LEFT($A1586,3))=314,VLOOKUP(VALUE(MID($B1586,2,1)),_314_Table2,MATCH(MID($B1586,1,1),_314_Table2_ColumnLookup,0),FALSE)
+N("314"),
""))))))))))))))))))))))))</f>
        <v>#N/A</v>
      </c>
      <c r="F1586" s="238" t="e">
        <f>IF(AND(VALUE(LEFT($A1586,3))=309,LEN($B1586)=3),VLOOKUP(VALUE(MID($B1586,2,2)),_309_Table3,MATCH(MID($B1586,1,1),_309_Table3_ColumnLookup,0),FALSE),
  IF($C1586="309 LCR SummaryA",OneYearSCR,IF($C1586="309 LCR SummaryB",UltimateSCR,IF(VALUE(LEFT($A1586,3))=309,VLOOKUP(VALUE(MID($B1586,2,1)),_309_Table3,MATCH(MID($B1586,1,1),_309_Table3_ColumnLookup,0),FALSE)
+N("309"),
  IF(VALUE(LEFT($A1586,3))=310,VLOOKUP(VALUE(MID($B1586,2,1)),_310_Table3,MATCH(MID($B1586,1,1),_310_Table3_ColumnLookup,0),FALSE)
+N("310"),
  IF(AND(VALUE(LEFT($A1586,3))=311,LEN($I1586)=4),VLOOKUP($I1586,_311_Table3,MATCH($B1586,_311_Table3_ColumnLookup,0),FALSE),
  IF(AND(VALUE(LEFT($A1586,3))=311,OR($B1586="I2",$B1586="J2",$B1586="K2",$B1586="L2")),VLOOKUP('311'!$G$58,_311_Table3,MATCH(MID($B1586,1,1),_311_Table3_ColumnLookup,0),FALSE),
  IF(AND(VALUE(LEFT($A1586,3))=311,RIGHT($B1586,5)="Total"),VLOOKUP('311'!$G$59,_311_Table3,MATCH(MID($B1586,1,1),_311_Table3_ColumnLookup,0),FALSE),
  IF(VALUE(LEFT($A1586,3))=311,VLOOKUP(VALUE(MID($B1586,2,1)),_311_Table3,MATCH(MID($B1586,1,1),_311_Table3_ColumnLookup,0),FALSE)
+N("311"),
  IF(AND(VALUE(LEFT($A1586,3))=312,LEFT($G1586,10)="Unincepted",$B1586="G "),VLOOKUP(" ULO",_312_Table3,MATCH('312'!$N$16,_312_Table3_ColumnLookup,0),FALSE),
  IF(AND(VALUE(LEFT($A1586,3))=312,LEFT($G1586,10)="Unincepted",$B1586="O "),VLOOKUP(" ULO",_312_Table3,MATCH('312'!$V$16,_312_Table3_ColumnLookup,0),FALSE),
  IF(AND(VALUE(LEFT($A1586,3))=312,LEFT($G1586,10)="Unincepted",$B1586="Q "),VLOOKUP(" ULO",_312_Table3,MATCH('312'!$X$16,_312_Table3_ColumnLookup,0),FALSE),
  IF(AND(VALUE(LEFT($A1586,3))=312,LEFT($G1586,10)="Unincepted"),VLOOKUP(" ULO",_312_Table3,MATCH(LEFT($B1586,1),_312_Table3_ColumnLookup,0),FALSE),
  IF(AND(VALUE(LEFT($A1586,3))=312,LEFT($G1586,5)="Total",$B1586="G "),VLOOKUP('312'!$F$80,_312_Table3,MATCH('312'!$N$16,_312_Table3_ColumnLookup,0),FALSE),
  IF(AND(VALUE(LEFT($A1586,3))=312,LEFT($G1586,5)="Total",$B1586="O "),VLOOKUP('312'!$F$80,_312_Table3,MATCH('312'!$V$16,_312_Table3_ColumnLookup,0),FALSE),
  IF(AND(VALUE(LEFT($A1586,3))=312,LEFT($G1586,5)="Total",$B1586="Q "),VLOOKUP('312'!$F$80,_312_Table3,MATCH('312'!$X$16,_312_Table3_ColumnLookup,0),FALSE),
  IF(AND(VALUE(LEFT($A1586,3))=312,LEFT($G1586,5)="Total"),VLOOKUP('312'!$F$80,_312_Table3,MATCH(LEFT($B1586,1),_312_Table3_ColumnLookup,0),FALSE),
  IF(AND(VALUE(LEFT($A1586,3))=312,LEN($I1586)=4,$B1586="G"),VLOOKUP($I1586,_312_Table3,MATCH('312'!$N$16,_312_Table3_ColumnLookup,0),FALSE),
  IF(AND(VALUE(LEFT($A1586,3))=312,LEN($I1586)=4,$B1586="O"),VLOOKUP($I1586,_312_Table3,MATCH('312'!$V$16,_312_Table3_ColumnLookup,0),FALSE),
  IF(AND(VALUE(LEFT($A1586,3))=312,LEN($I1586)=4,$B1586="Q"),VLOOKUP($I1586,_312_Table3,MATCH('312'!$X$16,_312_Table3_ColumnLookup,0),FALSE),
  IF(AND(VALUE(LEFT($A1586,3))=312,LEN($I1586)=4),VLOOKUP($I1586,_312_Table3,MATCH(LEFT($B1586,1),_312_Table3_ColumnLookup,0),FALSE)
+N("312"),
  IF(VALUE(LEFT($A1586,3))=313,VLOOKUP(VALUE(MID($B1586,2,1)),_313_Table3,MATCH(MID($B1586,1,1),_313_Table3_ColumnLookup,0),FALSE)
+N("313"),
  IF(AND(VALUE(LEFT($A1586,3))=314,LEN($B1586)=3),VLOOKUP(VALUE(MID($B1586,2,2)),_314_Table3,MATCH(MID($B1586,1,1),_314_Table3_ColumnLookup,0),FALSE),
  IF(VALUE(LEFT($A1586,3))=314,VLOOKUP(VALUE(MID($B1586,2,1)),_314_Table3,MATCH(MID($B1586,1,1),_314_Table3_ColumnLookup,0),FALSE)
+N("314"),
""))))))))))))))))))))))))</f>
        <v>#N/A</v>
      </c>
      <c r="H1586" s="321" t="str">
        <f>IFERROR(
IF(ISERROR($D1586)=FALSE,$D1586,IF(ISERROR($E1586)=FALSE,$E1586,IF(ISERROR($F1586)=FALSE,$F1586
+N("012 checkboxes"),
IF(
IF(OR(LEFT($A1586,9)="Syndicate",LEFT($A1586,12)="NewSyndicate"),VLOOKUP($A1586,'012'!$J:$ZW,MATCH("Link to button",'012'!$J$1:$ZW$1,0),0)
+N("309 checkbox"),
IF($C1586="309 LCR Summary0",VLOOKUP("Notes990",'309'!$P:$ZZ,MATCH("Link to button",'309'!$P$1:$ZZ$1,0),0)
+N("313 checkboxes"),
IF($C1586="313 Financial Information0LcmVsScr",IF($C1586="309 LCR Summary0",VLOOKUP("LcmVsScr",'309'!$N:$ZZ,MATCH("Link to button",'309'!$N$1:$ZZ$1,0),0),
IF($C1586="313 Financial Information0LcrDocAttached",IF($C1586="309 LCR Summary0",VLOOKUP("LcrDocAttached",'309'!$N:$ZZ,MATCH("Link to button",'309'!$N$1:$ZZ$1,0),
0)))))))=1,TRUE,FALSE)
))),"")</f>
        <v/>
      </c>
    </row>
    <row r="1587" spans="1:8">
      <c r="A1587" s="237" t="e">
        <f>VLOOKUP($G1587,CSVLookups!$B:$R,MATCH(A$1,CSVLookups!$B$1:$R$1,0),FALSE)</f>
        <v>#N/A</v>
      </c>
      <c r="B1587" s="237" t="e">
        <f>VLOOKUP($G1587,CSVLookups!$B:$R,MATCH(B$1,CSVLookups!$B$1:$R$1,0),FALSE)</f>
        <v>#N/A</v>
      </c>
      <c r="C1587" s="238" t="e">
        <f t="shared" si="25"/>
        <v>#N/A</v>
      </c>
      <c r="D1587" s="238" t="e">
        <f>IF(AND(VALUE(LEFT($A1587,3))=309,LEN($B1587)=3),VLOOKUP(VALUE(MID($B1587,2,2)),_309_Table1,MATCH(MID($B1587,1,1),_309_Table1_ColumnLookup,0),FALSE),
  IF($C1587="309 LCR SummaryA",OneYearSCR,IF($C1587="309 LCR SummaryB",UltimateSCR,IF(VALUE(LEFT($A1587,3))=309,VLOOKUP(VALUE(MID($B1587,2,1)),_309_Table1,MATCH(MID($B1587,1,1),_309_Table1_ColumnLookup,0),FALSE)
+N("309"),
  IF(VALUE(LEFT($A1587,3))=310,VLOOKUP(VALUE(MID($B1587,2,1)),_310_Table1,MATCH(MID($B1587,1,1),_310_Table1_ColumnLookup,0),FALSE)
+N("310"),
  IF(AND(VALUE(LEFT($A1587,3))=311,LEN($I1587)=4),VLOOKUP($I1587,_311_Table1,MATCH($B1587,_311_Table1_ColumnLookup,0),FALSE),
  IF(AND(VALUE(LEFT($A1587,3))=311,OR($B1587="I2",$B1587="J2",$B1587="K2",$B1587="L2")),VLOOKUP('311'!$G$58,_311_Table1,MATCH(MID($B1587,1,1),_311_Table1_ColumnLookup,0),FALSE),
  IF(AND(VALUE(LEFT($A1587,3))=311,RIGHT($B1587,5)="Total"),VLOOKUP('311'!$G$59,_311_Table1,MATCH(MID($B1587,1,1),_311_Table1_ColumnLookup,0),FALSE),
  IF(VALUE(LEFT($A1587,3))=311,VLOOKUP(VALUE(MID($B1587,2,1)),_311_Table1,MATCH(MID($B1587,1,1),_311_Table1_ColumnLookup,0),FALSE)
+N("311"),
  IF(AND(VALUE(LEFT($A1587,3))=312,LEFT($G1587,10)="Unincepted",$B1587="G "),VLOOKUP(" ULO",_312_Table1,MATCH('312'!$N$16,_312_Table1_ColumnLookup,0),FALSE),
  IF(AND(VALUE(LEFT($A1587,3))=312,LEFT($G1587,10)="Unincepted",$B1587="O "),VLOOKUP(" ULO",_312_Table1,MATCH('312'!$V$16,_312_Table1_ColumnLookup,0),FALSE),
  IF(AND(VALUE(LEFT($A1587,3))=312,LEFT($G1587,10)="Unincepted",$B1587="Q "),VLOOKUP(" ULO",_312_Table1,MATCH('312'!$X$16,_312_Table1_ColumnLookup,0),FALSE),
  IF(AND(VALUE(LEFT($A1587,3))=312,LEFT($G1587,10)="Unincepted"),VLOOKUP(" ULO",_312_Table1,MATCH(LEFT($B1587,1),_312_Table1_ColumnLookup,0),FALSE),
  IF(AND(VALUE(LEFT($A1587,3))=312,LEFT($G1587,5)="Total",$B1587="G "),VLOOKUP('312'!$F$80,_312_Table1,MATCH('312'!$N$16,_312_Table1_ColumnLookup,0),FALSE),
  IF(AND(VALUE(LEFT($A1587,3))=312,LEFT($G1587,5)="Total",$B1587="O "),VLOOKUP('312'!$F$80,_312_Table1,MATCH('312'!$V$16,_312_Table1_ColumnLookup,0),FALSE),
  IF(AND(VALUE(LEFT($A1587,3))=312,LEFT($G1587,5)="Total",$B1587="Q "),VLOOKUP('312'!$F$80,_312_Table1,MATCH('312'!$X$16,_312_Table1_ColumnLookup,0),FALSE),
  IF(AND(VALUE(LEFT($A1587,3))=312,LEFT($G1587,5)="Total"),VLOOKUP('312'!$F$80,_312_Table1,MATCH(LEFT($B1587,1),_312_Table1_ColumnLookup,0),FALSE),
  IF(AND(VALUE(LEFT($A1587,3))=312,LEN($I1587)=4,$B1587="G"),VLOOKUP($I1587,_312_Table1,MATCH('312'!$N$16,_312_Table1_ColumnLookup,0),FALSE),
  IF(AND(VALUE(LEFT($A1587,3))=312,LEN($I1587)=4,$B1587="O"),VLOOKUP($I1587,_312_Table1,MATCH('312'!$V$16,_312_Table1_ColumnLookup,0),FALSE),
  IF(AND(VALUE(LEFT($A1587,3))=312,LEN($I1587)=4,$B1587="Q"),VLOOKUP($I1587,_312_Table1,MATCH('312'!$X$16,_312_Table1_ColumnLookup,0),FALSE),
  IF(AND(VALUE(LEFT($A1587,3))=312,LEN($I1587)=4),VLOOKUP($I1587,_312_Table1,MATCH(LEFT($B1587,1),_312_Table1_ColumnLookup,0),FALSE)
+N("312"),
  IF(VALUE(LEFT($A1587,3))=313,VLOOKUP(VALUE(MID($B1587,2,1)),_313_Table1,MATCH(MID($B1587,1,1),_313_Table1_ColumnLookup,0),FALSE)
+N("313"),
  IF(AND(VALUE(LEFT($A1587,3))=314,LEN($B1587)=3),VLOOKUP(VALUE(MID($B1587,2,2)),_314_Table1,MATCH(MID($B1587,1,1),_314_Table1_ColumnLookup,0),FALSE),
  IF(VALUE(LEFT($A1587,3))=314,VLOOKUP(VALUE(MID($B1587,2,1)),_314_Table1,MATCH(MID($B1587,1,1),_314_Table1_ColumnLookup,0),FALSE)
+N("314"),
""))))))))))))))))))))))))</f>
        <v>#N/A</v>
      </c>
      <c r="E1587" s="238" t="e">
        <f>IF(AND(VALUE(LEFT($A1587,3))=309,LEN($B1587)=3),VLOOKUP(VALUE(MID($B1587,2,2)),_309_Table2,MATCH(MID($B1587,1,1),_309_Table2_ColumnLookup,0),FALSE),
  IF($C1587="309 LCR SummaryA",OneYearSCR,IF($C1587="309 LCR SummaryB",UltimateSCR,IF(VALUE(LEFT($A1587,3))=309,VLOOKUP(VALUE(MID($B1587,2,1)),_309_Table2,MATCH(MID($B1587,1,1),_309_Table2_ColumnLookup,0),FALSE)
+N("309"),
  IF(VALUE(LEFT($A1587,3))=310,VLOOKUP(VALUE(MID($B1587,2,1)),_310_Table2,MATCH(MID($B1587,1,1),_310_Table2_ColumnLookup,0),FALSE)
+N("310"),
  IF(AND(VALUE(LEFT($A1587,3))=311,LEN($I1587)=4),VLOOKUP($I1587,_311_Table2,MATCH($B1587,_311_Table2_ColumnLookup,0),FALSE),
  IF(AND(VALUE(LEFT($A1587,3))=311,OR($B1587="I2",$B1587="J2",$B1587="K2",$B1587="L2")),VLOOKUP('311'!$G$58,_311_Table2,MATCH(MID($B1587,1,1),_311_Table2_ColumnLookup,0),FALSE),
  IF(AND(VALUE(LEFT($A1587,3))=311,RIGHT($B1587,5)="Total"),VLOOKUP('311'!$G$59,_311_Table2,MATCH(MID($B1587,1,1),_311_Table2_ColumnLookup,0),FALSE),
  IF(VALUE(LEFT($A1587,3))=311,VLOOKUP(VALUE(MID($B1587,2,1)),_311_Table2,MATCH(MID($B1587,1,1),_311_Table2_ColumnLookup,0),FALSE)
+N("311"),
  IF(AND(VALUE(LEFT($A1587,3))=312,LEFT($G1587,10)="Unincepted",$B1587="G "),VLOOKUP(" ULO",_312_Table2,MATCH('312'!$N$16,_312_Table2_ColumnLookup,0),FALSE),
  IF(AND(VALUE(LEFT($A1587,3))=312,LEFT($G1587,10)="Unincepted",$B1587="O "),VLOOKUP(" ULO",_312_Table2,MATCH('312'!$V$16,_312_Table2_ColumnLookup,0),FALSE),
  IF(AND(VALUE(LEFT($A1587,3))=312,LEFT($G1587,10)="Unincepted",$B1587="Q "),VLOOKUP(" ULO",_312_Table2,MATCH('312'!$X$16,_312_Table2_ColumnLookup,0),FALSE),
  IF(AND(VALUE(LEFT($A1587,3))=312,LEFT($G1587,10)="Unincepted"),VLOOKUP(" ULO",_312_Table2,MATCH(LEFT($B1587,1),_312_Table2_ColumnLookup,0),FALSE),
  IF(AND(VALUE(LEFT($A1587,3))=312,LEFT($G1587,5)="Total",$B1587="G "),VLOOKUP('312'!$F$80,_312_Table2,MATCH('312'!$N$16,_312_Table2_ColumnLookup,0),FALSE),
  IF(AND(VALUE(LEFT($A1587,3))=312,LEFT($G1587,5)="Total",$B1587="O "),VLOOKUP('312'!$F$80,_312_Table2,MATCH('312'!$V$16,_312_Table2_ColumnLookup,0),FALSE),
  IF(AND(VALUE(LEFT($A1587,3))=312,LEFT($G1587,5)="Total",$B1587="Q "),VLOOKUP('312'!$F$80,_312_Table2,MATCH('312'!$X$16,_312_Table2_ColumnLookup,0),FALSE),
  IF(AND(VALUE(LEFT($A1587,3))=312,LEFT($G1587,5)="Total"),VLOOKUP('312'!$F$80,_312_Table2,MATCH(LEFT($B1587,1),_312_Table2_ColumnLookup,0),FALSE),
  IF(AND(VALUE(LEFT($A1587,3))=312,LEN($I1587)=4,$B1587="G"),VLOOKUP($I1587,_312_Table2,MATCH('312'!$N$16,_312_Table2_ColumnLookup,0),FALSE),
  IF(AND(VALUE(LEFT($A1587,3))=312,LEN($I1587)=4,$B1587="O"),VLOOKUP($I1587,_312_Table2,MATCH('312'!$V$16,_312_Table2_ColumnLookup,0),FALSE),
  IF(AND(VALUE(LEFT($A1587,3))=312,LEN($I1587)=4,$B1587="Q"),VLOOKUP($I1587,_312_Table2,MATCH('312'!$X$16,_312_Table2_ColumnLookup,0),FALSE),
  IF(AND(VALUE(LEFT($A1587,3))=312,LEN($I1587)=4),VLOOKUP($I1587,_312_Table2,MATCH(LEFT($B1587,1),_312_Table2_ColumnLookup,0),FALSE)
+N("312"),
  IF(VALUE(LEFT($A1587,3))=313,VLOOKUP(VALUE(MID($B1587,2,1)),_313_Table2,MATCH(MID($B1587,1,1),_313_Table2_ColumnLookup,0),FALSE)
+N("313"),
  IF(AND(VALUE(LEFT($A1587,3))=314,LEN($B1587)=3),VLOOKUP(VALUE(MID($B1587,2,2)),_314_Table2,MATCH(MID($B1587,1,1),_314_Table2_ColumnLookup,0),FALSE),
  IF(VALUE(LEFT($A1587,3))=314,VLOOKUP(VALUE(MID($B1587,2,1)),_314_Table2,MATCH(MID($B1587,1,1),_314_Table2_ColumnLookup,0),FALSE)
+N("314"),
""))))))))))))))))))))))))</f>
        <v>#N/A</v>
      </c>
      <c r="F1587" s="238" t="e">
        <f>IF(AND(VALUE(LEFT($A1587,3))=309,LEN($B1587)=3),VLOOKUP(VALUE(MID($B1587,2,2)),_309_Table3,MATCH(MID($B1587,1,1),_309_Table3_ColumnLookup,0),FALSE),
  IF($C1587="309 LCR SummaryA",OneYearSCR,IF($C1587="309 LCR SummaryB",UltimateSCR,IF(VALUE(LEFT($A1587,3))=309,VLOOKUP(VALUE(MID($B1587,2,1)),_309_Table3,MATCH(MID($B1587,1,1),_309_Table3_ColumnLookup,0),FALSE)
+N("309"),
  IF(VALUE(LEFT($A1587,3))=310,VLOOKUP(VALUE(MID($B1587,2,1)),_310_Table3,MATCH(MID($B1587,1,1),_310_Table3_ColumnLookup,0),FALSE)
+N("310"),
  IF(AND(VALUE(LEFT($A1587,3))=311,LEN($I1587)=4),VLOOKUP($I1587,_311_Table3,MATCH($B1587,_311_Table3_ColumnLookup,0),FALSE),
  IF(AND(VALUE(LEFT($A1587,3))=311,OR($B1587="I2",$B1587="J2",$B1587="K2",$B1587="L2")),VLOOKUP('311'!$G$58,_311_Table3,MATCH(MID($B1587,1,1),_311_Table3_ColumnLookup,0),FALSE),
  IF(AND(VALUE(LEFT($A1587,3))=311,RIGHT($B1587,5)="Total"),VLOOKUP('311'!$G$59,_311_Table3,MATCH(MID($B1587,1,1),_311_Table3_ColumnLookup,0),FALSE),
  IF(VALUE(LEFT($A1587,3))=311,VLOOKUP(VALUE(MID($B1587,2,1)),_311_Table3,MATCH(MID($B1587,1,1),_311_Table3_ColumnLookup,0),FALSE)
+N("311"),
  IF(AND(VALUE(LEFT($A1587,3))=312,LEFT($G1587,10)="Unincepted",$B1587="G "),VLOOKUP(" ULO",_312_Table3,MATCH('312'!$N$16,_312_Table3_ColumnLookup,0),FALSE),
  IF(AND(VALUE(LEFT($A1587,3))=312,LEFT($G1587,10)="Unincepted",$B1587="O "),VLOOKUP(" ULO",_312_Table3,MATCH('312'!$V$16,_312_Table3_ColumnLookup,0),FALSE),
  IF(AND(VALUE(LEFT($A1587,3))=312,LEFT($G1587,10)="Unincepted",$B1587="Q "),VLOOKUP(" ULO",_312_Table3,MATCH('312'!$X$16,_312_Table3_ColumnLookup,0),FALSE),
  IF(AND(VALUE(LEFT($A1587,3))=312,LEFT($G1587,10)="Unincepted"),VLOOKUP(" ULO",_312_Table3,MATCH(LEFT($B1587,1),_312_Table3_ColumnLookup,0),FALSE),
  IF(AND(VALUE(LEFT($A1587,3))=312,LEFT($G1587,5)="Total",$B1587="G "),VLOOKUP('312'!$F$80,_312_Table3,MATCH('312'!$N$16,_312_Table3_ColumnLookup,0),FALSE),
  IF(AND(VALUE(LEFT($A1587,3))=312,LEFT($G1587,5)="Total",$B1587="O "),VLOOKUP('312'!$F$80,_312_Table3,MATCH('312'!$V$16,_312_Table3_ColumnLookup,0),FALSE),
  IF(AND(VALUE(LEFT($A1587,3))=312,LEFT($G1587,5)="Total",$B1587="Q "),VLOOKUP('312'!$F$80,_312_Table3,MATCH('312'!$X$16,_312_Table3_ColumnLookup,0),FALSE),
  IF(AND(VALUE(LEFT($A1587,3))=312,LEFT($G1587,5)="Total"),VLOOKUP('312'!$F$80,_312_Table3,MATCH(LEFT($B1587,1),_312_Table3_ColumnLookup,0),FALSE),
  IF(AND(VALUE(LEFT($A1587,3))=312,LEN($I1587)=4,$B1587="G"),VLOOKUP($I1587,_312_Table3,MATCH('312'!$N$16,_312_Table3_ColumnLookup,0),FALSE),
  IF(AND(VALUE(LEFT($A1587,3))=312,LEN($I1587)=4,$B1587="O"),VLOOKUP($I1587,_312_Table3,MATCH('312'!$V$16,_312_Table3_ColumnLookup,0),FALSE),
  IF(AND(VALUE(LEFT($A1587,3))=312,LEN($I1587)=4,$B1587="Q"),VLOOKUP($I1587,_312_Table3,MATCH('312'!$X$16,_312_Table3_ColumnLookup,0),FALSE),
  IF(AND(VALUE(LEFT($A1587,3))=312,LEN($I1587)=4),VLOOKUP($I1587,_312_Table3,MATCH(LEFT($B1587,1),_312_Table3_ColumnLookup,0),FALSE)
+N("312"),
  IF(VALUE(LEFT($A1587,3))=313,VLOOKUP(VALUE(MID($B1587,2,1)),_313_Table3,MATCH(MID($B1587,1,1),_313_Table3_ColumnLookup,0),FALSE)
+N("313"),
  IF(AND(VALUE(LEFT($A1587,3))=314,LEN($B1587)=3),VLOOKUP(VALUE(MID($B1587,2,2)),_314_Table3,MATCH(MID($B1587,1,1),_314_Table3_ColumnLookup,0),FALSE),
  IF(VALUE(LEFT($A1587,3))=314,VLOOKUP(VALUE(MID($B1587,2,1)),_314_Table3,MATCH(MID($B1587,1,1),_314_Table3_ColumnLookup,0),FALSE)
+N("314"),
""))))))))))))))))))))))))</f>
        <v>#N/A</v>
      </c>
      <c r="H1587" s="321" t="str">
        <f>IFERROR(
IF(ISERROR($D1587)=FALSE,$D1587,IF(ISERROR($E1587)=FALSE,$E1587,IF(ISERROR($F1587)=FALSE,$F1587
+N("012 checkboxes"),
IF(
IF(OR(LEFT($A1587,9)="Syndicate",LEFT($A1587,12)="NewSyndicate"),VLOOKUP($A1587,'012'!$J:$ZW,MATCH("Link to button",'012'!$J$1:$ZW$1,0),0)
+N("309 checkbox"),
IF($C1587="309 LCR Summary0",VLOOKUP("Notes990",'309'!$P:$ZZ,MATCH("Link to button",'309'!$P$1:$ZZ$1,0),0)
+N("313 checkboxes"),
IF($C1587="313 Financial Information0LcmVsScr",IF($C1587="309 LCR Summary0",VLOOKUP("LcmVsScr",'309'!$N:$ZZ,MATCH("Link to button",'309'!$N$1:$ZZ$1,0),0),
IF($C1587="313 Financial Information0LcrDocAttached",IF($C1587="309 LCR Summary0",VLOOKUP("LcrDocAttached",'309'!$N:$ZZ,MATCH("Link to button",'309'!$N$1:$ZZ$1,0),
0)))))))=1,TRUE,FALSE)
))),"")</f>
        <v/>
      </c>
    </row>
    <row r="1588" spans="1:8">
      <c r="A1588" s="237" t="e">
        <f>VLOOKUP($G1588,CSVLookups!$B:$R,MATCH(A$1,CSVLookups!$B$1:$R$1,0),FALSE)</f>
        <v>#N/A</v>
      </c>
      <c r="B1588" s="237" t="e">
        <f>VLOOKUP($G1588,CSVLookups!$B:$R,MATCH(B$1,CSVLookups!$B$1:$R$1,0),FALSE)</f>
        <v>#N/A</v>
      </c>
      <c r="C1588" s="238" t="e">
        <f t="shared" si="25"/>
        <v>#N/A</v>
      </c>
      <c r="D1588" s="238" t="e">
        <f>IF(AND(VALUE(LEFT($A1588,3))=309,LEN($B1588)=3),VLOOKUP(VALUE(MID($B1588,2,2)),_309_Table1,MATCH(MID($B1588,1,1),_309_Table1_ColumnLookup,0),FALSE),
  IF($C1588="309 LCR SummaryA",OneYearSCR,IF($C1588="309 LCR SummaryB",UltimateSCR,IF(VALUE(LEFT($A1588,3))=309,VLOOKUP(VALUE(MID($B1588,2,1)),_309_Table1,MATCH(MID($B1588,1,1),_309_Table1_ColumnLookup,0),FALSE)
+N("309"),
  IF(VALUE(LEFT($A1588,3))=310,VLOOKUP(VALUE(MID($B1588,2,1)),_310_Table1,MATCH(MID($B1588,1,1),_310_Table1_ColumnLookup,0),FALSE)
+N("310"),
  IF(AND(VALUE(LEFT($A1588,3))=311,LEN($I1588)=4),VLOOKUP($I1588,_311_Table1,MATCH($B1588,_311_Table1_ColumnLookup,0),FALSE),
  IF(AND(VALUE(LEFT($A1588,3))=311,OR($B1588="I2",$B1588="J2",$B1588="K2",$B1588="L2")),VLOOKUP('311'!$G$58,_311_Table1,MATCH(MID($B1588,1,1),_311_Table1_ColumnLookup,0),FALSE),
  IF(AND(VALUE(LEFT($A1588,3))=311,RIGHT($B1588,5)="Total"),VLOOKUP('311'!$G$59,_311_Table1,MATCH(MID($B1588,1,1),_311_Table1_ColumnLookup,0),FALSE),
  IF(VALUE(LEFT($A1588,3))=311,VLOOKUP(VALUE(MID($B1588,2,1)),_311_Table1,MATCH(MID($B1588,1,1),_311_Table1_ColumnLookup,0),FALSE)
+N("311"),
  IF(AND(VALUE(LEFT($A1588,3))=312,LEFT($G1588,10)="Unincepted",$B1588="G "),VLOOKUP(" ULO",_312_Table1,MATCH('312'!$N$16,_312_Table1_ColumnLookup,0),FALSE),
  IF(AND(VALUE(LEFT($A1588,3))=312,LEFT($G1588,10)="Unincepted",$B1588="O "),VLOOKUP(" ULO",_312_Table1,MATCH('312'!$V$16,_312_Table1_ColumnLookup,0),FALSE),
  IF(AND(VALUE(LEFT($A1588,3))=312,LEFT($G1588,10)="Unincepted",$B1588="Q "),VLOOKUP(" ULO",_312_Table1,MATCH('312'!$X$16,_312_Table1_ColumnLookup,0),FALSE),
  IF(AND(VALUE(LEFT($A1588,3))=312,LEFT($G1588,10)="Unincepted"),VLOOKUP(" ULO",_312_Table1,MATCH(LEFT($B1588,1),_312_Table1_ColumnLookup,0),FALSE),
  IF(AND(VALUE(LEFT($A1588,3))=312,LEFT($G1588,5)="Total",$B1588="G "),VLOOKUP('312'!$F$80,_312_Table1,MATCH('312'!$N$16,_312_Table1_ColumnLookup,0),FALSE),
  IF(AND(VALUE(LEFT($A1588,3))=312,LEFT($G1588,5)="Total",$B1588="O "),VLOOKUP('312'!$F$80,_312_Table1,MATCH('312'!$V$16,_312_Table1_ColumnLookup,0),FALSE),
  IF(AND(VALUE(LEFT($A1588,3))=312,LEFT($G1588,5)="Total",$B1588="Q "),VLOOKUP('312'!$F$80,_312_Table1,MATCH('312'!$X$16,_312_Table1_ColumnLookup,0),FALSE),
  IF(AND(VALUE(LEFT($A1588,3))=312,LEFT($G1588,5)="Total"),VLOOKUP('312'!$F$80,_312_Table1,MATCH(LEFT($B1588,1),_312_Table1_ColumnLookup,0),FALSE),
  IF(AND(VALUE(LEFT($A1588,3))=312,LEN($I1588)=4,$B1588="G"),VLOOKUP($I1588,_312_Table1,MATCH('312'!$N$16,_312_Table1_ColumnLookup,0),FALSE),
  IF(AND(VALUE(LEFT($A1588,3))=312,LEN($I1588)=4,$B1588="O"),VLOOKUP($I1588,_312_Table1,MATCH('312'!$V$16,_312_Table1_ColumnLookup,0),FALSE),
  IF(AND(VALUE(LEFT($A1588,3))=312,LEN($I1588)=4,$B1588="Q"),VLOOKUP($I1588,_312_Table1,MATCH('312'!$X$16,_312_Table1_ColumnLookup,0),FALSE),
  IF(AND(VALUE(LEFT($A1588,3))=312,LEN($I1588)=4),VLOOKUP($I1588,_312_Table1,MATCH(LEFT($B1588,1),_312_Table1_ColumnLookup,0),FALSE)
+N("312"),
  IF(VALUE(LEFT($A1588,3))=313,VLOOKUP(VALUE(MID($B1588,2,1)),_313_Table1,MATCH(MID($B1588,1,1),_313_Table1_ColumnLookup,0),FALSE)
+N("313"),
  IF(AND(VALUE(LEFT($A1588,3))=314,LEN($B1588)=3),VLOOKUP(VALUE(MID($B1588,2,2)),_314_Table1,MATCH(MID($B1588,1,1),_314_Table1_ColumnLookup,0),FALSE),
  IF(VALUE(LEFT($A1588,3))=314,VLOOKUP(VALUE(MID($B1588,2,1)),_314_Table1,MATCH(MID($B1588,1,1),_314_Table1_ColumnLookup,0),FALSE)
+N("314"),
""))))))))))))))))))))))))</f>
        <v>#N/A</v>
      </c>
      <c r="E1588" s="238" t="e">
        <f>IF(AND(VALUE(LEFT($A1588,3))=309,LEN($B1588)=3),VLOOKUP(VALUE(MID($B1588,2,2)),_309_Table2,MATCH(MID($B1588,1,1),_309_Table2_ColumnLookup,0),FALSE),
  IF($C1588="309 LCR SummaryA",OneYearSCR,IF($C1588="309 LCR SummaryB",UltimateSCR,IF(VALUE(LEFT($A1588,3))=309,VLOOKUP(VALUE(MID($B1588,2,1)),_309_Table2,MATCH(MID($B1588,1,1),_309_Table2_ColumnLookup,0),FALSE)
+N("309"),
  IF(VALUE(LEFT($A1588,3))=310,VLOOKUP(VALUE(MID($B1588,2,1)),_310_Table2,MATCH(MID($B1588,1,1),_310_Table2_ColumnLookup,0),FALSE)
+N("310"),
  IF(AND(VALUE(LEFT($A1588,3))=311,LEN($I1588)=4),VLOOKUP($I1588,_311_Table2,MATCH($B1588,_311_Table2_ColumnLookup,0),FALSE),
  IF(AND(VALUE(LEFT($A1588,3))=311,OR($B1588="I2",$B1588="J2",$B1588="K2",$B1588="L2")),VLOOKUP('311'!$G$58,_311_Table2,MATCH(MID($B1588,1,1),_311_Table2_ColumnLookup,0),FALSE),
  IF(AND(VALUE(LEFT($A1588,3))=311,RIGHT($B1588,5)="Total"),VLOOKUP('311'!$G$59,_311_Table2,MATCH(MID($B1588,1,1),_311_Table2_ColumnLookup,0),FALSE),
  IF(VALUE(LEFT($A1588,3))=311,VLOOKUP(VALUE(MID($B1588,2,1)),_311_Table2,MATCH(MID($B1588,1,1),_311_Table2_ColumnLookup,0),FALSE)
+N("311"),
  IF(AND(VALUE(LEFT($A1588,3))=312,LEFT($G1588,10)="Unincepted",$B1588="G "),VLOOKUP(" ULO",_312_Table2,MATCH('312'!$N$16,_312_Table2_ColumnLookup,0),FALSE),
  IF(AND(VALUE(LEFT($A1588,3))=312,LEFT($G1588,10)="Unincepted",$B1588="O "),VLOOKUP(" ULO",_312_Table2,MATCH('312'!$V$16,_312_Table2_ColumnLookup,0),FALSE),
  IF(AND(VALUE(LEFT($A1588,3))=312,LEFT($G1588,10)="Unincepted",$B1588="Q "),VLOOKUP(" ULO",_312_Table2,MATCH('312'!$X$16,_312_Table2_ColumnLookup,0),FALSE),
  IF(AND(VALUE(LEFT($A1588,3))=312,LEFT($G1588,10)="Unincepted"),VLOOKUP(" ULO",_312_Table2,MATCH(LEFT($B1588,1),_312_Table2_ColumnLookup,0),FALSE),
  IF(AND(VALUE(LEFT($A1588,3))=312,LEFT($G1588,5)="Total",$B1588="G "),VLOOKUP('312'!$F$80,_312_Table2,MATCH('312'!$N$16,_312_Table2_ColumnLookup,0),FALSE),
  IF(AND(VALUE(LEFT($A1588,3))=312,LEFT($G1588,5)="Total",$B1588="O "),VLOOKUP('312'!$F$80,_312_Table2,MATCH('312'!$V$16,_312_Table2_ColumnLookup,0),FALSE),
  IF(AND(VALUE(LEFT($A1588,3))=312,LEFT($G1588,5)="Total",$B1588="Q "),VLOOKUP('312'!$F$80,_312_Table2,MATCH('312'!$X$16,_312_Table2_ColumnLookup,0),FALSE),
  IF(AND(VALUE(LEFT($A1588,3))=312,LEFT($G1588,5)="Total"),VLOOKUP('312'!$F$80,_312_Table2,MATCH(LEFT($B1588,1),_312_Table2_ColumnLookup,0),FALSE),
  IF(AND(VALUE(LEFT($A1588,3))=312,LEN($I1588)=4,$B1588="G"),VLOOKUP($I1588,_312_Table2,MATCH('312'!$N$16,_312_Table2_ColumnLookup,0),FALSE),
  IF(AND(VALUE(LEFT($A1588,3))=312,LEN($I1588)=4,$B1588="O"),VLOOKUP($I1588,_312_Table2,MATCH('312'!$V$16,_312_Table2_ColumnLookup,0),FALSE),
  IF(AND(VALUE(LEFT($A1588,3))=312,LEN($I1588)=4,$B1588="Q"),VLOOKUP($I1588,_312_Table2,MATCH('312'!$X$16,_312_Table2_ColumnLookup,0),FALSE),
  IF(AND(VALUE(LEFT($A1588,3))=312,LEN($I1588)=4),VLOOKUP($I1588,_312_Table2,MATCH(LEFT($B1588,1),_312_Table2_ColumnLookup,0),FALSE)
+N("312"),
  IF(VALUE(LEFT($A1588,3))=313,VLOOKUP(VALUE(MID($B1588,2,1)),_313_Table2,MATCH(MID($B1588,1,1),_313_Table2_ColumnLookup,0),FALSE)
+N("313"),
  IF(AND(VALUE(LEFT($A1588,3))=314,LEN($B1588)=3),VLOOKUP(VALUE(MID($B1588,2,2)),_314_Table2,MATCH(MID($B1588,1,1),_314_Table2_ColumnLookup,0),FALSE),
  IF(VALUE(LEFT($A1588,3))=314,VLOOKUP(VALUE(MID($B1588,2,1)),_314_Table2,MATCH(MID($B1588,1,1),_314_Table2_ColumnLookup,0),FALSE)
+N("314"),
""))))))))))))))))))))))))</f>
        <v>#N/A</v>
      </c>
      <c r="F1588" s="238" t="e">
        <f>IF(AND(VALUE(LEFT($A1588,3))=309,LEN($B1588)=3),VLOOKUP(VALUE(MID($B1588,2,2)),_309_Table3,MATCH(MID($B1588,1,1),_309_Table3_ColumnLookup,0),FALSE),
  IF($C1588="309 LCR SummaryA",OneYearSCR,IF($C1588="309 LCR SummaryB",UltimateSCR,IF(VALUE(LEFT($A1588,3))=309,VLOOKUP(VALUE(MID($B1588,2,1)),_309_Table3,MATCH(MID($B1588,1,1),_309_Table3_ColumnLookup,0),FALSE)
+N("309"),
  IF(VALUE(LEFT($A1588,3))=310,VLOOKUP(VALUE(MID($B1588,2,1)),_310_Table3,MATCH(MID($B1588,1,1),_310_Table3_ColumnLookup,0),FALSE)
+N("310"),
  IF(AND(VALUE(LEFT($A1588,3))=311,LEN($I1588)=4),VLOOKUP($I1588,_311_Table3,MATCH($B1588,_311_Table3_ColumnLookup,0),FALSE),
  IF(AND(VALUE(LEFT($A1588,3))=311,OR($B1588="I2",$B1588="J2",$B1588="K2",$B1588="L2")),VLOOKUP('311'!$G$58,_311_Table3,MATCH(MID($B1588,1,1),_311_Table3_ColumnLookup,0),FALSE),
  IF(AND(VALUE(LEFT($A1588,3))=311,RIGHT($B1588,5)="Total"),VLOOKUP('311'!$G$59,_311_Table3,MATCH(MID($B1588,1,1),_311_Table3_ColumnLookup,0),FALSE),
  IF(VALUE(LEFT($A1588,3))=311,VLOOKUP(VALUE(MID($B1588,2,1)),_311_Table3,MATCH(MID($B1588,1,1),_311_Table3_ColumnLookup,0),FALSE)
+N("311"),
  IF(AND(VALUE(LEFT($A1588,3))=312,LEFT($G1588,10)="Unincepted",$B1588="G "),VLOOKUP(" ULO",_312_Table3,MATCH('312'!$N$16,_312_Table3_ColumnLookup,0),FALSE),
  IF(AND(VALUE(LEFT($A1588,3))=312,LEFT($G1588,10)="Unincepted",$B1588="O "),VLOOKUP(" ULO",_312_Table3,MATCH('312'!$V$16,_312_Table3_ColumnLookup,0),FALSE),
  IF(AND(VALUE(LEFT($A1588,3))=312,LEFT($G1588,10)="Unincepted",$B1588="Q "),VLOOKUP(" ULO",_312_Table3,MATCH('312'!$X$16,_312_Table3_ColumnLookup,0),FALSE),
  IF(AND(VALUE(LEFT($A1588,3))=312,LEFT($G1588,10)="Unincepted"),VLOOKUP(" ULO",_312_Table3,MATCH(LEFT($B1588,1),_312_Table3_ColumnLookup,0),FALSE),
  IF(AND(VALUE(LEFT($A1588,3))=312,LEFT($G1588,5)="Total",$B1588="G "),VLOOKUP('312'!$F$80,_312_Table3,MATCH('312'!$N$16,_312_Table3_ColumnLookup,0),FALSE),
  IF(AND(VALUE(LEFT($A1588,3))=312,LEFT($G1588,5)="Total",$B1588="O "),VLOOKUP('312'!$F$80,_312_Table3,MATCH('312'!$V$16,_312_Table3_ColumnLookup,0),FALSE),
  IF(AND(VALUE(LEFT($A1588,3))=312,LEFT($G1588,5)="Total",$B1588="Q "),VLOOKUP('312'!$F$80,_312_Table3,MATCH('312'!$X$16,_312_Table3_ColumnLookup,0),FALSE),
  IF(AND(VALUE(LEFT($A1588,3))=312,LEFT($G1588,5)="Total"),VLOOKUP('312'!$F$80,_312_Table3,MATCH(LEFT($B1588,1),_312_Table3_ColumnLookup,0),FALSE),
  IF(AND(VALUE(LEFT($A1588,3))=312,LEN($I1588)=4,$B1588="G"),VLOOKUP($I1588,_312_Table3,MATCH('312'!$N$16,_312_Table3_ColumnLookup,0),FALSE),
  IF(AND(VALUE(LEFT($A1588,3))=312,LEN($I1588)=4,$B1588="O"),VLOOKUP($I1588,_312_Table3,MATCH('312'!$V$16,_312_Table3_ColumnLookup,0),FALSE),
  IF(AND(VALUE(LEFT($A1588,3))=312,LEN($I1588)=4,$B1588="Q"),VLOOKUP($I1588,_312_Table3,MATCH('312'!$X$16,_312_Table3_ColumnLookup,0),FALSE),
  IF(AND(VALUE(LEFT($A1588,3))=312,LEN($I1588)=4),VLOOKUP($I1588,_312_Table3,MATCH(LEFT($B1588,1),_312_Table3_ColumnLookup,0),FALSE)
+N("312"),
  IF(VALUE(LEFT($A1588,3))=313,VLOOKUP(VALUE(MID($B1588,2,1)),_313_Table3,MATCH(MID($B1588,1,1),_313_Table3_ColumnLookup,0),FALSE)
+N("313"),
  IF(AND(VALUE(LEFT($A1588,3))=314,LEN($B1588)=3),VLOOKUP(VALUE(MID($B1588,2,2)),_314_Table3,MATCH(MID($B1588,1,1),_314_Table3_ColumnLookup,0),FALSE),
  IF(VALUE(LEFT($A1588,3))=314,VLOOKUP(VALUE(MID($B1588,2,1)),_314_Table3,MATCH(MID($B1588,1,1),_314_Table3_ColumnLookup,0),FALSE)
+N("314"),
""))))))))))))))))))))))))</f>
        <v>#N/A</v>
      </c>
      <c r="H1588" s="321" t="str">
        <f>IFERROR(
IF(ISERROR($D1588)=FALSE,$D1588,IF(ISERROR($E1588)=FALSE,$E1588,IF(ISERROR($F1588)=FALSE,$F1588
+N("012 checkboxes"),
IF(
IF(OR(LEFT($A1588,9)="Syndicate",LEFT($A1588,12)="NewSyndicate"),VLOOKUP($A1588,'012'!$J:$ZW,MATCH("Link to button",'012'!$J$1:$ZW$1,0),0)
+N("309 checkbox"),
IF($C1588="309 LCR Summary0",VLOOKUP("Notes990",'309'!$P:$ZZ,MATCH("Link to button",'309'!$P$1:$ZZ$1,0),0)
+N("313 checkboxes"),
IF($C1588="313 Financial Information0LcmVsScr",IF($C1588="309 LCR Summary0",VLOOKUP("LcmVsScr",'309'!$N:$ZZ,MATCH("Link to button",'309'!$N$1:$ZZ$1,0),0),
IF($C1588="313 Financial Information0LcrDocAttached",IF($C1588="309 LCR Summary0",VLOOKUP("LcrDocAttached",'309'!$N:$ZZ,MATCH("Link to button",'309'!$N$1:$ZZ$1,0),
0)))))))=1,TRUE,FALSE)
))),"")</f>
        <v/>
      </c>
    </row>
    <row r="1589" spans="1:8">
      <c r="A1589" s="237" t="e">
        <f>VLOOKUP($G1589,CSVLookups!$B:$R,MATCH(A$1,CSVLookups!$B$1:$R$1,0),FALSE)</f>
        <v>#N/A</v>
      </c>
      <c r="B1589" s="237" t="e">
        <f>VLOOKUP($G1589,CSVLookups!$B:$R,MATCH(B$1,CSVLookups!$B$1:$R$1,0),FALSE)</f>
        <v>#N/A</v>
      </c>
      <c r="C1589" s="238" t="e">
        <f t="shared" si="25"/>
        <v>#N/A</v>
      </c>
      <c r="D1589" s="238" t="e">
        <f>IF(AND(VALUE(LEFT($A1589,3))=309,LEN($B1589)=3),VLOOKUP(VALUE(MID($B1589,2,2)),_309_Table1,MATCH(MID($B1589,1,1),_309_Table1_ColumnLookup,0),FALSE),
  IF($C1589="309 LCR SummaryA",OneYearSCR,IF($C1589="309 LCR SummaryB",UltimateSCR,IF(VALUE(LEFT($A1589,3))=309,VLOOKUP(VALUE(MID($B1589,2,1)),_309_Table1,MATCH(MID($B1589,1,1),_309_Table1_ColumnLookup,0),FALSE)
+N("309"),
  IF(VALUE(LEFT($A1589,3))=310,VLOOKUP(VALUE(MID($B1589,2,1)),_310_Table1,MATCH(MID($B1589,1,1),_310_Table1_ColumnLookup,0),FALSE)
+N("310"),
  IF(AND(VALUE(LEFT($A1589,3))=311,LEN($I1589)=4),VLOOKUP($I1589,_311_Table1,MATCH($B1589,_311_Table1_ColumnLookup,0),FALSE),
  IF(AND(VALUE(LEFT($A1589,3))=311,OR($B1589="I2",$B1589="J2",$B1589="K2",$B1589="L2")),VLOOKUP('311'!$G$58,_311_Table1,MATCH(MID($B1589,1,1),_311_Table1_ColumnLookup,0),FALSE),
  IF(AND(VALUE(LEFT($A1589,3))=311,RIGHT($B1589,5)="Total"),VLOOKUP('311'!$G$59,_311_Table1,MATCH(MID($B1589,1,1),_311_Table1_ColumnLookup,0),FALSE),
  IF(VALUE(LEFT($A1589,3))=311,VLOOKUP(VALUE(MID($B1589,2,1)),_311_Table1,MATCH(MID($B1589,1,1),_311_Table1_ColumnLookup,0),FALSE)
+N("311"),
  IF(AND(VALUE(LEFT($A1589,3))=312,LEFT($G1589,10)="Unincepted",$B1589="G "),VLOOKUP(" ULO",_312_Table1,MATCH('312'!$N$16,_312_Table1_ColumnLookup,0),FALSE),
  IF(AND(VALUE(LEFT($A1589,3))=312,LEFT($G1589,10)="Unincepted",$B1589="O "),VLOOKUP(" ULO",_312_Table1,MATCH('312'!$V$16,_312_Table1_ColumnLookup,0),FALSE),
  IF(AND(VALUE(LEFT($A1589,3))=312,LEFT($G1589,10)="Unincepted",$B1589="Q "),VLOOKUP(" ULO",_312_Table1,MATCH('312'!$X$16,_312_Table1_ColumnLookup,0),FALSE),
  IF(AND(VALUE(LEFT($A1589,3))=312,LEFT($G1589,10)="Unincepted"),VLOOKUP(" ULO",_312_Table1,MATCH(LEFT($B1589,1),_312_Table1_ColumnLookup,0),FALSE),
  IF(AND(VALUE(LEFT($A1589,3))=312,LEFT($G1589,5)="Total",$B1589="G "),VLOOKUP('312'!$F$80,_312_Table1,MATCH('312'!$N$16,_312_Table1_ColumnLookup,0),FALSE),
  IF(AND(VALUE(LEFT($A1589,3))=312,LEFT($G1589,5)="Total",$B1589="O "),VLOOKUP('312'!$F$80,_312_Table1,MATCH('312'!$V$16,_312_Table1_ColumnLookup,0),FALSE),
  IF(AND(VALUE(LEFT($A1589,3))=312,LEFT($G1589,5)="Total",$B1589="Q "),VLOOKUP('312'!$F$80,_312_Table1,MATCH('312'!$X$16,_312_Table1_ColumnLookup,0),FALSE),
  IF(AND(VALUE(LEFT($A1589,3))=312,LEFT($G1589,5)="Total"),VLOOKUP('312'!$F$80,_312_Table1,MATCH(LEFT($B1589,1),_312_Table1_ColumnLookup,0),FALSE),
  IF(AND(VALUE(LEFT($A1589,3))=312,LEN($I1589)=4,$B1589="G"),VLOOKUP($I1589,_312_Table1,MATCH('312'!$N$16,_312_Table1_ColumnLookup,0),FALSE),
  IF(AND(VALUE(LEFT($A1589,3))=312,LEN($I1589)=4,$B1589="O"),VLOOKUP($I1589,_312_Table1,MATCH('312'!$V$16,_312_Table1_ColumnLookup,0),FALSE),
  IF(AND(VALUE(LEFT($A1589,3))=312,LEN($I1589)=4,$B1589="Q"),VLOOKUP($I1589,_312_Table1,MATCH('312'!$X$16,_312_Table1_ColumnLookup,0),FALSE),
  IF(AND(VALUE(LEFT($A1589,3))=312,LEN($I1589)=4),VLOOKUP($I1589,_312_Table1,MATCH(LEFT($B1589,1),_312_Table1_ColumnLookup,0),FALSE)
+N("312"),
  IF(VALUE(LEFT($A1589,3))=313,VLOOKUP(VALUE(MID($B1589,2,1)),_313_Table1,MATCH(MID($B1589,1,1),_313_Table1_ColumnLookup,0),FALSE)
+N("313"),
  IF(AND(VALUE(LEFT($A1589,3))=314,LEN($B1589)=3),VLOOKUP(VALUE(MID($B1589,2,2)),_314_Table1,MATCH(MID($B1589,1,1),_314_Table1_ColumnLookup,0),FALSE),
  IF(VALUE(LEFT($A1589,3))=314,VLOOKUP(VALUE(MID($B1589,2,1)),_314_Table1,MATCH(MID($B1589,1,1),_314_Table1_ColumnLookup,0),FALSE)
+N("314"),
""))))))))))))))))))))))))</f>
        <v>#N/A</v>
      </c>
      <c r="E1589" s="238" t="e">
        <f>IF(AND(VALUE(LEFT($A1589,3))=309,LEN($B1589)=3),VLOOKUP(VALUE(MID($B1589,2,2)),_309_Table2,MATCH(MID($B1589,1,1),_309_Table2_ColumnLookup,0),FALSE),
  IF($C1589="309 LCR SummaryA",OneYearSCR,IF($C1589="309 LCR SummaryB",UltimateSCR,IF(VALUE(LEFT($A1589,3))=309,VLOOKUP(VALUE(MID($B1589,2,1)),_309_Table2,MATCH(MID($B1589,1,1),_309_Table2_ColumnLookup,0),FALSE)
+N("309"),
  IF(VALUE(LEFT($A1589,3))=310,VLOOKUP(VALUE(MID($B1589,2,1)),_310_Table2,MATCH(MID($B1589,1,1),_310_Table2_ColumnLookup,0),FALSE)
+N("310"),
  IF(AND(VALUE(LEFT($A1589,3))=311,LEN($I1589)=4),VLOOKUP($I1589,_311_Table2,MATCH($B1589,_311_Table2_ColumnLookup,0),FALSE),
  IF(AND(VALUE(LEFT($A1589,3))=311,OR($B1589="I2",$B1589="J2",$B1589="K2",$B1589="L2")),VLOOKUP('311'!$G$58,_311_Table2,MATCH(MID($B1589,1,1),_311_Table2_ColumnLookup,0),FALSE),
  IF(AND(VALUE(LEFT($A1589,3))=311,RIGHT($B1589,5)="Total"),VLOOKUP('311'!$G$59,_311_Table2,MATCH(MID($B1589,1,1),_311_Table2_ColumnLookup,0),FALSE),
  IF(VALUE(LEFT($A1589,3))=311,VLOOKUP(VALUE(MID($B1589,2,1)),_311_Table2,MATCH(MID($B1589,1,1),_311_Table2_ColumnLookup,0),FALSE)
+N("311"),
  IF(AND(VALUE(LEFT($A1589,3))=312,LEFT($G1589,10)="Unincepted",$B1589="G "),VLOOKUP(" ULO",_312_Table2,MATCH('312'!$N$16,_312_Table2_ColumnLookup,0),FALSE),
  IF(AND(VALUE(LEFT($A1589,3))=312,LEFT($G1589,10)="Unincepted",$B1589="O "),VLOOKUP(" ULO",_312_Table2,MATCH('312'!$V$16,_312_Table2_ColumnLookup,0),FALSE),
  IF(AND(VALUE(LEFT($A1589,3))=312,LEFT($G1589,10)="Unincepted",$B1589="Q "),VLOOKUP(" ULO",_312_Table2,MATCH('312'!$X$16,_312_Table2_ColumnLookup,0),FALSE),
  IF(AND(VALUE(LEFT($A1589,3))=312,LEFT($G1589,10)="Unincepted"),VLOOKUP(" ULO",_312_Table2,MATCH(LEFT($B1589,1),_312_Table2_ColumnLookup,0),FALSE),
  IF(AND(VALUE(LEFT($A1589,3))=312,LEFT($G1589,5)="Total",$B1589="G "),VLOOKUP('312'!$F$80,_312_Table2,MATCH('312'!$N$16,_312_Table2_ColumnLookup,0),FALSE),
  IF(AND(VALUE(LEFT($A1589,3))=312,LEFT($G1589,5)="Total",$B1589="O "),VLOOKUP('312'!$F$80,_312_Table2,MATCH('312'!$V$16,_312_Table2_ColumnLookup,0),FALSE),
  IF(AND(VALUE(LEFT($A1589,3))=312,LEFT($G1589,5)="Total",$B1589="Q "),VLOOKUP('312'!$F$80,_312_Table2,MATCH('312'!$X$16,_312_Table2_ColumnLookup,0),FALSE),
  IF(AND(VALUE(LEFT($A1589,3))=312,LEFT($G1589,5)="Total"),VLOOKUP('312'!$F$80,_312_Table2,MATCH(LEFT($B1589,1),_312_Table2_ColumnLookup,0),FALSE),
  IF(AND(VALUE(LEFT($A1589,3))=312,LEN($I1589)=4,$B1589="G"),VLOOKUP($I1589,_312_Table2,MATCH('312'!$N$16,_312_Table2_ColumnLookup,0),FALSE),
  IF(AND(VALUE(LEFT($A1589,3))=312,LEN($I1589)=4,$B1589="O"),VLOOKUP($I1589,_312_Table2,MATCH('312'!$V$16,_312_Table2_ColumnLookup,0),FALSE),
  IF(AND(VALUE(LEFT($A1589,3))=312,LEN($I1589)=4,$B1589="Q"),VLOOKUP($I1589,_312_Table2,MATCH('312'!$X$16,_312_Table2_ColumnLookup,0),FALSE),
  IF(AND(VALUE(LEFT($A1589,3))=312,LEN($I1589)=4),VLOOKUP($I1589,_312_Table2,MATCH(LEFT($B1589,1),_312_Table2_ColumnLookup,0),FALSE)
+N("312"),
  IF(VALUE(LEFT($A1589,3))=313,VLOOKUP(VALUE(MID($B1589,2,1)),_313_Table2,MATCH(MID($B1589,1,1),_313_Table2_ColumnLookup,0),FALSE)
+N("313"),
  IF(AND(VALUE(LEFT($A1589,3))=314,LEN($B1589)=3),VLOOKUP(VALUE(MID($B1589,2,2)),_314_Table2,MATCH(MID($B1589,1,1),_314_Table2_ColumnLookup,0),FALSE),
  IF(VALUE(LEFT($A1589,3))=314,VLOOKUP(VALUE(MID($B1589,2,1)),_314_Table2,MATCH(MID($B1589,1,1),_314_Table2_ColumnLookup,0),FALSE)
+N("314"),
""))))))))))))))))))))))))</f>
        <v>#N/A</v>
      </c>
      <c r="F1589" s="238" t="e">
        <f>IF(AND(VALUE(LEFT($A1589,3))=309,LEN($B1589)=3),VLOOKUP(VALUE(MID($B1589,2,2)),_309_Table3,MATCH(MID($B1589,1,1),_309_Table3_ColumnLookup,0),FALSE),
  IF($C1589="309 LCR SummaryA",OneYearSCR,IF($C1589="309 LCR SummaryB",UltimateSCR,IF(VALUE(LEFT($A1589,3))=309,VLOOKUP(VALUE(MID($B1589,2,1)),_309_Table3,MATCH(MID($B1589,1,1),_309_Table3_ColumnLookup,0),FALSE)
+N("309"),
  IF(VALUE(LEFT($A1589,3))=310,VLOOKUP(VALUE(MID($B1589,2,1)),_310_Table3,MATCH(MID($B1589,1,1),_310_Table3_ColumnLookup,0),FALSE)
+N("310"),
  IF(AND(VALUE(LEFT($A1589,3))=311,LEN($I1589)=4),VLOOKUP($I1589,_311_Table3,MATCH($B1589,_311_Table3_ColumnLookup,0),FALSE),
  IF(AND(VALUE(LEFT($A1589,3))=311,OR($B1589="I2",$B1589="J2",$B1589="K2",$B1589="L2")),VLOOKUP('311'!$G$58,_311_Table3,MATCH(MID($B1589,1,1),_311_Table3_ColumnLookup,0),FALSE),
  IF(AND(VALUE(LEFT($A1589,3))=311,RIGHT($B1589,5)="Total"),VLOOKUP('311'!$G$59,_311_Table3,MATCH(MID($B1589,1,1),_311_Table3_ColumnLookup,0),FALSE),
  IF(VALUE(LEFT($A1589,3))=311,VLOOKUP(VALUE(MID($B1589,2,1)),_311_Table3,MATCH(MID($B1589,1,1),_311_Table3_ColumnLookup,0),FALSE)
+N("311"),
  IF(AND(VALUE(LEFT($A1589,3))=312,LEFT($G1589,10)="Unincepted",$B1589="G "),VLOOKUP(" ULO",_312_Table3,MATCH('312'!$N$16,_312_Table3_ColumnLookup,0),FALSE),
  IF(AND(VALUE(LEFT($A1589,3))=312,LEFT($G1589,10)="Unincepted",$B1589="O "),VLOOKUP(" ULO",_312_Table3,MATCH('312'!$V$16,_312_Table3_ColumnLookup,0),FALSE),
  IF(AND(VALUE(LEFT($A1589,3))=312,LEFT($G1589,10)="Unincepted",$B1589="Q "),VLOOKUP(" ULO",_312_Table3,MATCH('312'!$X$16,_312_Table3_ColumnLookup,0),FALSE),
  IF(AND(VALUE(LEFT($A1589,3))=312,LEFT($G1589,10)="Unincepted"),VLOOKUP(" ULO",_312_Table3,MATCH(LEFT($B1589,1),_312_Table3_ColumnLookup,0),FALSE),
  IF(AND(VALUE(LEFT($A1589,3))=312,LEFT($G1589,5)="Total",$B1589="G "),VLOOKUP('312'!$F$80,_312_Table3,MATCH('312'!$N$16,_312_Table3_ColumnLookup,0),FALSE),
  IF(AND(VALUE(LEFT($A1589,3))=312,LEFT($G1589,5)="Total",$B1589="O "),VLOOKUP('312'!$F$80,_312_Table3,MATCH('312'!$V$16,_312_Table3_ColumnLookup,0),FALSE),
  IF(AND(VALUE(LEFT($A1589,3))=312,LEFT($G1589,5)="Total",$B1589="Q "),VLOOKUP('312'!$F$80,_312_Table3,MATCH('312'!$X$16,_312_Table3_ColumnLookup,0),FALSE),
  IF(AND(VALUE(LEFT($A1589,3))=312,LEFT($G1589,5)="Total"),VLOOKUP('312'!$F$80,_312_Table3,MATCH(LEFT($B1589,1),_312_Table3_ColumnLookup,0),FALSE),
  IF(AND(VALUE(LEFT($A1589,3))=312,LEN($I1589)=4,$B1589="G"),VLOOKUP($I1589,_312_Table3,MATCH('312'!$N$16,_312_Table3_ColumnLookup,0),FALSE),
  IF(AND(VALUE(LEFT($A1589,3))=312,LEN($I1589)=4,$B1589="O"),VLOOKUP($I1589,_312_Table3,MATCH('312'!$V$16,_312_Table3_ColumnLookup,0),FALSE),
  IF(AND(VALUE(LEFT($A1589,3))=312,LEN($I1589)=4,$B1589="Q"),VLOOKUP($I1589,_312_Table3,MATCH('312'!$X$16,_312_Table3_ColumnLookup,0),FALSE),
  IF(AND(VALUE(LEFT($A1589,3))=312,LEN($I1589)=4),VLOOKUP($I1589,_312_Table3,MATCH(LEFT($B1589,1),_312_Table3_ColumnLookup,0),FALSE)
+N("312"),
  IF(VALUE(LEFT($A1589,3))=313,VLOOKUP(VALUE(MID($B1589,2,1)),_313_Table3,MATCH(MID($B1589,1,1),_313_Table3_ColumnLookup,0),FALSE)
+N("313"),
  IF(AND(VALUE(LEFT($A1589,3))=314,LEN($B1589)=3),VLOOKUP(VALUE(MID($B1589,2,2)),_314_Table3,MATCH(MID($B1589,1,1),_314_Table3_ColumnLookup,0),FALSE),
  IF(VALUE(LEFT($A1589,3))=314,VLOOKUP(VALUE(MID($B1589,2,1)),_314_Table3,MATCH(MID($B1589,1,1),_314_Table3_ColumnLookup,0),FALSE)
+N("314"),
""))))))))))))))))))))))))</f>
        <v>#N/A</v>
      </c>
      <c r="H1589" s="321" t="str">
        <f>IFERROR(
IF(ISERROR($D1589)=FALSE,$D1589,IF(ISERROR($E1589)=FALSE,$E1589,IF(ISERROR($F1589)=FALSE,$F1589
+N("012 checkboxes"),
IF(
IF(OR(LEFT($A1589,9)="Syndicate",LEFT($A1589,12)="NewSyndicate"),VLOOKUP($A1589,'012'!$J:$ZW,MATCH("Link to button",'012'!$J$1:$ZW$1,0),0)
+N("309 checkbox"),
IF($C1589="309 LCR Summary0",VLOOKUP("Notes990",'309'!$P:$ZZ,MATCH("Link to button",'309'!$P$1:$ZZ$1,0),0)
+N("313 checkboxes"),
IF($C1589="313 Financial Information0LcmVsScr",IF($C1589="309 LCR Summary0",VLOOKUP("LcmVsScr",'309'!$N:$ZZ,MATCH("Link to button",'309'!$N$1:$ZZ$1,0),0),
IF($C1589="313 Financial Information0LcrDocAttached",IF($C1589="309 LCR Summary0",VLOOKUP("LcrDocAttached",'309'!$N:$ZZ,MATCH("Link to button",'309'!$N$1:$ZZ$1,0),
0)))))))=1,TRUE,FALSE)
))),"")</f>
        <v/>
      </c>
    </row>
    <row r="1590" spans="1:8">
      <c r="A1590" s="237" t="e">
        <f>VLOOKUP($G1590,CSVLookups!$B:$R,MATCH(A$1,CSVLookups!$B$1:$R$1,0),FALSE)</f>
        <v>#N/A</v>
      </c>
      <c r="B1590" s="237" t="e">
        <f>VLOOKUP($G1590,CSVLookups!$B:$R,MATCH(B$1,CSVLookups!$B$1:$R$1,0),FALSE)</f>
        <v>#N/A</v>
      </c>
      <c r="C1590" s="238" t="e">
        <f t="shared" si="25"/>
        <v>#N/A</v>
      </c>
      <c r="D1590" s="238" t="e">
        <f>IF(AND(VALUE(LEFT($A1590,3))=309,LEN($B1590)=3),VLOOKUP(VALUE(MID($B1590,2,2)),_309_Table1,MATCH(MID($B1590,1,1),_309_Table1_ColumnLookup,0),FALSE),
  IF($C1590="309 LCR SummaryA",OneYearSCR,IF($C1590="309 LCR SummaryB",UltimateSCR,IF(VALUE(LEFT($A1590,3))=309,VLOOKUP(VALUE(MID($B1590,2,1)),_309_Table1,MATCH(MID($B1590,1,1),_309_Table1_ColumnLookup,0),FALSE)
+N("309"),
  IF(VALUE(LEFT($A1590,3))=310,VLOOKUP(VALUE(MID($B1590,2,1)),_310_Table1,MATCH(MID($B1590,1,1),_310_Table1_ColumnLookup,0),FALSE)
+N("310"),
  IF(AND(VALUE(LEFT($A1590,3))=311,LEN($I1590)=4),VLOOKUP($I1590,_311_Table1,MATCH($B1590,_311_Table1_ColumnLookup,0),FALSE),
  IF(AND(VALUE(LEFT($A1590,3))=311,OR($B1590="I2",$B1590="J2",$B1590="K2",$B1590="L2")),VLOOKUP('311'!$G$58,_311_Table1,MATCH(MID($B1590,1,1),_311_Table1_ColumnLookup,0),FALSE),
  IF(AND(VALUE(LEFT($A1590,3))=311,RIGHT($B1590,5)="Total"),VLOOKUP('311'!$G$59,_311_Table1,MATCH(MID($B1590,1,1),_311_Table1_ColumnLookup,0),FALSE),
  IF(VALUE(LEFT($A1590,3))=311,VLOOKUP(VALUE(MID($B1590,2,1)),_311_Table1,MATCH(MID($B1590,1,1),_311_Table1_ColumnLookup,0),FALSE)
+N("311"),
  IF(AND(VALUE(LEFT($A1590,3))=312,LEFT($G1590,10)="Unincepted",$B1590="G "),VLOOKUP(" ULO",_312_Table1,MATCH('312'!$N$16,_312_Table1_ColumnLookup,0),FALSE),
  IF(AND(VALUE(LEFT($A1590,3))=312,LEFT($G1590,10)="Unincepted",$B1590="O "),VLOOKUP(" ULO",_312_Table1,MATCH('312'!$V$16,_312_Table1_ColumnLookup,0),FALSE),
  IF(AND(VALUE(LEFT($A1590,3))=312,LEFT($G1590,10)="Unincepted",$B1590="Q "),VLOOKUP(" ULO",_312_Table1,MATCH('312'!$X$16,_312_Table1_ColumnLookup,0),FALSE),
  IF(AND(VALUE(LEFT($A1590,3))=312,LEFT($G1590,10)="Unincepted"),VLOOKUP(" ULO",_312_Table1,MATCH(LEFT($B1590,1),_312_Table1_ColumnLookup,0),FALSE),
  IF(AND(VALUE(LEFT($A1590,3))=312,LEFT($G1590,5)="Total",$B1590="G "),VLOOKUP('312'!$F$80,_312_Table1,MATCH('312'!$N$16,_312_Table1_ColumnLookup,0),FALSE),
  IF(AND(VALUE(LEFT($A1590,3))=312,LEFT($G1590,5)="Total",$B1590="O "),VLOOKUP('312'!$F$80,_312_Table1,MATCH('312'!$V$16,_312_Table1_ColumnLookup,0),FALSE),
  IF(AND(VALUE(LEFT($A1590,3))=312,LEFT($G1590,5)="Total",$B1590="Q "),VLOOKUP('312'!$F$80,_312_Table1,MATCH('312'!$X$16,_312_Table1_ColumnLookup,0),FALSE),
  IF(AND(VALUE(LEFT($A1590,3))=312,LEFT($G1590,5)="Total"),VLOOKUP('312'!$F$80,_312_Table1,MATCH(LEFT($B1590,1),_312_Table1_ColumnLookup,0),FALSE),
  IF(AND(VALUE(LEFT($A1590,3))=312,LEN($I1590)=4,$B1590="G"),VLOOKUP($I1590,_312_Table1,MATCH('312'!$N$16,_312_Table1_ColumnLookup,0),FALSE),
  IF(AND(VALUE(LEFT($A1590,3))=312,LEN($I1590)=4,$B1590="O"),VLOOKUP($I1590,_312_Table1,MATCH('312'!$V$16,_312_Table1_ColumnLookup,0),FALSE),
  IF(AND(VALUE(LEFT($A1590,3))=312,LEN($I1590)=4,$B1590="Q"),VLOOKUP($I1590,_312_Table1,MATCH('312'!$X$16,_312_Table1_ColumnLookup,0),FALSE),
  IF(AND(VALUE(LEFT($A1590,3))=312,LEN($I1590)=4),VLOOKUP($I1590,_312_Table1,MATCH(LEFT($B1590,1),_312_Table1_ColumnLookup,0),FALSE)
+N("312"),
  IF(VALUE(LEFT($A1590,3))=313,VLOOKUP(VALUE(MID($B1590,2,1)),_313_Table1,MATCH(MID($B1590,1,1),_313_Table1_ColumnLookup,0),FALSE)
+N("313"),
  IF(AND(VALUE(LEFT($A1590,3))=314,LEN($B1590)=3),VLOOKUP(VALUE(MID($B1590,2,2)),_314_Table1,MATCH(MID($B1590,1,1),_314_Table1_ColumnLookup,0),FALSE),
  IF(VALUE(LEFT($A1590,3))=314,VLOOKUP(VALUE(MID($B1590,2,1)),_314_Table1,MATCH(MID($B1590,1,1),_314_Table1_ColumnLookup,0),FALSE)
+N("314"),
""))))))))))))))))))))))))</f>
        <v>#N/A</v>
      </c>
      <c r="E1590" s="238" t="e">
        <f>IF(AND(VALUE(LEFT($A1590,3))=309,LEN($B1590)=3),VLOOKUP(VALUE(MID($B1590,2,2)),_309_Table2,MATCH(MID($B1590,1,1),_309_Table2_ColumnLookup,0),FALSE),
  IF($C1590="309 LCR SummaryA",OneYearSCR,IF($C1590="309 LCR SummaryB",UltimateSCR,IF(VALUE(LEFT($A1590,3))=309,VLOOKUP(VALUE(MID($B1590,2,1)),_309_Table2,MATCH(MID($B1590,1,1),_309_Table2_ColumnLookup,0),FALSE)
+N("309"),
  IF(VALUE(LEFT($A1590,3))=310,VLOOKUP(VALUE(MID($B1590,2,1)),_310_Table2,MATCH(MID($B1590,1,1),_310_Table2_ColumnLookup,0),FALSE)
+N("310"),
  IF(AND(VALUE(LEFT($A1590,3))=311,LEN($I1590)=4),VLOOKUP($I1590,_311_Table2,MATCH($B1590,_311_Table2_ColumnLookup,0),FALSE),
  IF(AND(VALUE(LEFT($A1590,3))=311,OR($B1590="I2",$B1590="J2",$B1590="K2",$B1590="L2")),VLOOKUP('311'!$G$58,_311_Table2,MATCH(MID($B1590,1,1),_311_Table2_ColumnLookup,0),FALSE),
  IF(AND(VALUE(LEFT($A1590,3))=311,RIGHT($B1590,5)="Total"),VLOOKUP('311'!$G$59,_311_Table2,MATCH(MID($B1590,1,1),_311_Table2_ColumnLookup,0),FALSE),
  IF(VALUE(LEFT($A1590,3))=311,VLOOKUP(VALUE(MID($B1590,2,1)),_311_Table2,MATCH(MID($B1590,1,1),_311_Table2_ColumnLookup,0),FALSE)
+N("311"),
  IF(AND(VALUE(LEFT($A1590,3))=312,LEFT($G1590,10)="Unincepted",$B1590="G "),VLOOKUP(" ULO",_312_Table2,MATCH('312'!$N$16,_312_Table2_ColumnLookup,0),FALSE),
  IF(AND(VALUE(LEFT($A1590,3))=312,LEFT($G1590,10)="Unincepted",$B1590="O "),VLOOKUP(" ULO",_312_Table2,MATCH('312'!$V$16,_312_Table2_ColumnLookup,0),FALSE),
  IF(AND(VALUE(LEFT($A1590,3))=312,LEFT($G1590,10)="Unincepted",$B1590="Q "),VLOOKUP(" ULO",_312_Table2,MATCH('312'!$X$16,_312_Table2_ColumnLookup,0),FALSE),
  IF(AND(VALUE(LEFT($A1590,3))=312,LEFT($G1590,10)="Unincepted"),VLOOKUP(" ULO",_312_Table2,MATCH(LEFT($B1590,1),_312_Table2_ColumnLookup,0),FALSE),
  IF(AND(VALUE(LEFT($A1590,3))=312,LEFT($G1590,5)="Total",$B1590="G "),VLOOKUP('312'!$F$80,_312_Table2,MATCH('312'!$N$16,_312_Table2_ColumnLookup,0),FALSE),
  IF(AND(VALUE(LEFT($A1590,3))=312,LEFT($G1590,5)="Total",$B1590="O "),VLOOKUP('312'!$F$80,_312_Table2,MATCH('312'!$V$16,_312_Table2_ColumnLookup,0),FALSE),
  IF(AND(VALUE(LEFT($A1590,3))=312,LEFT($G1590,5)="Total",$B1590="Q "),VLOOKUP('312'!$F$80,_312_Table2,MATCH('312'!$X$16,_312_Table2_ColumnLookup,0),FALSE),
  IF(AND(VALUE(LEFT($A1590,3))=312,LEFT($G1590,5)="Total"),VLOOKUP('312'!$F$80,_312_Table2,MATCH(LEFT($B1590,1),_312_Table2_ColumnLookup,0),FALSE),
  IF(AND(VALUE(LEFT($A1590,3))=312,LEN($I1590)=4,$B1590="G"),VLOOKUP($I1590,_312_Table2,MATCH('312'!$N$16,_312_Table2_ColumnLookup,0),FALSE),
  IF(AND(VALUE(LEFT($A1590,3))=312,LEN($I1590)=4,$B1590="O"),VLOOKUP($I1590,_312_Table2,MATCH('312'!$V$16,_312_Table2_ColumnLookup,0),FALSE),
  IF(AND(VALUE(LEFT($A1590,3))=312,LEN($I1590)=4,$B1590="Q"),VLOOKUP($I1590,_312_Table2,MATCH('312'!$X$16,_312_Table2_ColumnLookup,0),FALSE),
  IF(AND(VALUE(LEFT($A1590,3))=312,LEN($I1590)=4),VLOOKUP($I1590,_312_Table2,MATCH(LEFT($B1590,1),_312_Table2_ColumnLookup,0),FALSE)
+N("312"),
  IF(VALUE(LEFT($A1590,3))=313,VLOOKUP(VALUE(MID($B1590,2,1)),_313_Table2,MATCH(MID($B1590,1,1),_313_Table2_ColumnLookup,0),FALSE)
+N("313"),
  IF(AND(VALUE(LEFT($A1590,3))=314,LEN($B1590)=3),VLOOKUP(VALUE(MID($B1590,2,2)),_314_Table2,MATCH(MID($B1590,1,1),_314_Table2_ColumnLookup,0),FALSE),
  IF(VALUE(LEFT($A1590,3))=314,VLOOKUP(VALUE(MID($B1590,2,1)),_314_Table2,MATCH(MID($B1590,1,1),_314_Table2_ColumnLookup,0),FALSE)
+N("314"),
""))))))))))))))))))))))))</f>
        <v>#N/A</v>
      </c>
      <c r="F1590" s="238" t="e">
        <f>IF(AND(VALUE(LEFT($A1590,3))=309,LEN($B1590)=3),VLOOKUP(VALUE(MID($B1590,2,2)),_309_Table3,MATCH(MID($B1590,1,1),_309_Table3_ColumnLookup,0),FALSE),
  IF($C1590="309 LCR SummaryA",OneYearSCR,IF($C1590="309 LCR SummaryB",UltimateSCR,IF(VALUE(LEFT($A1590,3))=309,VLOOKUP(VALUE(MID($B1590,2,1)),_309_Table3,MATCH(MID($B1590,1,1),_309_Table3_ColumnLookup,0),FALSE)
+N("309"),
  IF(VALUE(LEFT($A1590,3))=310,VLOOKUP(VALUE(MID($B1590,2,1)),_310_Table3,MATCH(MID($B1590,1,1),_310_Table3_ColumnLookup,0),FALSE)
+N("310"),
  IF(AND(VALUE(LEFT($A1590,3))=311,LEN($I1590)=4),VLOOKUP($I1590,_311_Table3,MATCH($B1590,_311_Table3_ColumnLookup,0),FALSE),
  IF(AND(VALUE(LEFT($A1590,3))=311,OR($B1590="I2",$B1590="J2",$B1590="K2",$B1590="L2")),VLOOKUP('311'!$G$58,_311_Table3,MATCH(MID($B1590,1,1),_311_Table3_ColumnLookup,0),FALSE),
  IF(AND(VALUE(LEFT($A1590,3))=311,RIGHT($B1590,5)="Total"),VLOOKUP('311'!$G$59,_311_Table3,MATCH(MID($B1590,1,1),_311_Table3_ColumnLookup,0),FALSE),
  IF(VALUE(LEFT($A1590,3))=311,VLOOKUP(VALUE(MID($B1590,2,1)),_311_Table3,MATCH(MID($B1590,1,1),_311_Table3_ColumnLookup,0),FALSE)
+N("311"),
  IF(AND(VALUE(LEFT($A1590,3))=312,LEFT($G1590,10)="Unincepted",$B1590="G "),VLOOKUP(" ULO",_312_Table3,MATCH('312'!$N$16,_312_Table3_ColumnLookup,0),FALSE),
  IF(AND(VALUE(LEFT($A1590,3))=312,LEFT($G1590,10)="Unincepted",$B1590="O "),VLOOKUP(" ULO",_312_Table3,MATCH('312'!$V$16,_312_Table3_ColumnLookup,0),FALSE),
  IF(AND(VALUE(LEFT($A1590,3))=312,LEFT($G1590,10)="Unincepted",$B1590="Q "),VLOOKUP(" ULO",_312_Table3,MATCH('312'!$X$16,_312_Table3_ColumnLookup,0),FALSE),
  IF(AND(VALUE(LEFT($A1590,3))=312,LEFT($G1590,10)="Unincepted"),VLOOKUP(" ULO",_312_Table3,MATCH(LEFT($B1590,1),_312_Table3_ColumnLookup,0),FALSE),
  IF(AND(VALUE(LEFT($A1590,3))=312,LEFT($G1590,5)="Total",$B1590="G "),VLOOKUP('312'!$F$80,_312_Table3,MATCH('312'!$N$16,_312_Table3_ColumnLookup,0),FALSE),
  IF(AND(VALUE(LEFT($A1590,3))=312,LEFT($G1590,5)="Total",$B1590="O "),VLOOKUP('312'!$F$80,_312_Table3,MATCH('312'!$V$16,_312_Table3_ColumnLookup,0),FALSE),
  IF(AND(VALUE(LEFT($A1590,3))=312,LEFT($G1590,5)="Total",$B1590="Q "),VLOOKUP('312'!$F$80,_312_Table3,MATCH('312'!$X$16,_312_Table3_ColumnLookup,0),FALSE),
  IF(AND(VALUE(LEFT($A1590,3))=312,LEFT($G1590,5)="Total"),VLOOKUP('312'!$F$80,_312_Table3,MATCH(LEFT($B1590,1),_312_Table3_ColumnLookup,0),FALSE),
  IF(AND(VALUE(LEFT($A1590,3))=312,LEN($I1590)=4,$B1590="G"),VLOOKUP($I1590,_312_Table3,MATCH('312'!$N$16,_312_Table3_ColumnLookup,0),FALSE),
  IF(AND(VALUE(LEFT($A1590,3))=312,LEN($I1590)=4,$B1590="O"),VLOOKUP($I1590,_312_Table3,MATCH('312'!$V$16,_312_Table3_ColumnLookup,0),FALSE),
  IF(AND(VALUE(LEFT($A1590,3))=312,LEN($I1590)=4,$B1590="Q"),VLOOKUP($I1590,_312_Table3,MATCH('312'!$X$16,_312_Table3_ColumnLookup,0),FALSE),
  IF(AND(VALUE(LEFT($A1590,3))=312,LEN($I1590)=4),VLOOKUP($I1590,_312_Table3,MATCH(LEFT($B1590,1),_312_Table3_ColumnLookup,0),FALSE)
+N("312"),
  IF(VALUE(LEFT($A1590,3))=313,VLOOKUP(VALUE(MID($B1590,2,1)),_313_Table3,MATCH(MID($B1590,1,1),_313_Table3_ColumnLookup,0),FALSE)
+N("313"),
  IF(AND(VALUE(LEFT($A1590,3))=314,LEN($B1590)=3),VLOOKUP(VALUE(MID($B1590,2,2)),_314_Table3,MATCH(MID($B1590,1,1),_314_Table3_ColumnLookup,0),FALSE),
  IF(VALUE(LEFT($A1590,3))=314,VLOOKUP(VALUE(MID($B1590,2,1)),_314_Table3,MATCH(MID($B1590,1,1),_314_Table3_ColumnLookup,0),FALSE)
+N("314"),
""))))))))))))))))))))))))</f>
        <v>#N/A</v>
      </c>
      <c r="H1590" s="321" t="str">
        <f>IFERROR(
IF(ISERROR($D1590)=FALSE,$D1590,IF(ISERROR($E1590)=FALSE,$E1590,IF(ISERROR($F1590)=FALSE,$F1590
+N("012 checkboxes"),
IF(
IF(OR(LEFT($A1590,9)="Syndicate",LEFT($A1590,12)="NewSyndicate"),VLOOKUP($A1590,'012'!$J:$ZW,MATCH("Link to button",'012'!$J$1:$ZW$1,0),0)
+N("309 checkbox"),
IF($C1590="309 LCR Summary0",VLOOKUP("Notes990",'309'!$P:$ZZ,MATCH("Link to button",'309'!$P$1:$ZZ$1,0),0)
+N("313 checkboxes"),
IF($C1590="313 Financial Information0LcmVsScr",IF($C1590="309 LCR Summary0",VLOOKUP("LcmVsScr",'309'!$N:$ZZ,MATCH("Link to button",'309'!$N$1:$ZZ$1,0),0),
IF($C1590="313 Financial Information0LcrDocAttached",IF($C1590="309 LCR Summary0",VLOOKUP("LcrDocAttached",'309'!$N:$ZZ,MATCH("Link to button",'309'!$N$1:$ZZ$1,0),
0)))))))=1,TRUE,FALSE)
))),"")</f>
        <v/>
      </c>
    </row>
    <row r="1591" spans="1:8">
      <c r="A1591" s="237" t="e">
        <f>VLOOKUP($G1591,CSVLookups!$B:$R,MATCH(A$1,CSVLookups!$B$1:$R$1,0),FALSE)</f>
        <v>#N/A</v>
      </c>
      <c r="B1591" s="237" t="e">
        <f>VLOOKUP($G1591,CSVLookups!$B:$R,MATCH(B$1,CSVLookups!$B$1:$R$1,0),FALSE)</f>
        <v>#N/A</v>
      </c>
      <c r="C1591" s="238" t="e">
        <f t="shared" si="25"/>
        <v>#N/A</v>
      </c>
      <c r="D1591" s="238" t="e">
        <f>IF(AND(VALUE(LEFT($A1591,3))=309,LEN($B1591)=3),VLOOKUP(VALUE(MID($B1591,2,2)),_309_Table1,MATCH(MID($B1591,1,1),_309_Table1_ColumnLookup,0),FALSE),
  IF($C1591="309 LCR SummaryA",OneYearSCR,IF($C1591="309 LCR SummaryB",UltimateSCR,IF(VALUE(LEFT($A1591,3))=309,VLOOKUP(VALUE(MID($B1591,2,1)),_309_Table1,MATCH(MID($B1591,1,1),_309_Table1_ColumnLookup,0),FALSE)
+N("309"),
  IF(VALUE(LEFT($A1591,3))=310,VLOOKUP(VALUE(MID($B1591,2,1)),_310_Table1,MATCH(MID($B1591,1,1),_310_Table1_ColumnLookup,0),FALSE)
+N("310"),
  IF(AND(VALUE(LEFT($A1591,3))=311,LEN($I1591)=4),VLOOKUP($I1591,_311_Table1,MATCH($B1591,_311_Table1_ColumnLookup,0),FALSE),
  IF(AND(VALUE(LEFT($A1591,3))=311,OR($B1591="I2",$B1591="J2",$B1591="K2",$B1591="L2")),VLOOKUP('311'!$G$58,_311_Table1,MATCH(MID($B1591,1,1),_311_Table1_ColumnLookup,0),FALSE),
  IF(AND(VALUE(LEFT($A1591,3))=311,RIGHT($B1591,5)="Total"),VLOOKUP('311'!$G$59,_311_Table1,MATCH(MID($B1591,1,1),_311_Table1_ColumnLookup,0),FALSE),
  IF(VALUE(LEFT($A1591,3))=311,VLOOKUP(VALUE(MID($B1591,2,1)),_311_Table1,MATCH(MID($B1591,1,1),_311_Table1_ColumnLookup,0),FALSE)
+N("311"),
  IF(AND(VALUE(LEFT($A1591,3))=312,LEFT($G1591,10)="Unincepted",$B1591="G "),VLOOKUP(" ULO",_312_Table1,MATCH('312'!$N$16,_312_Table1_ColumnLookup,0),FALSE),
  IF(AND(VALUE(LEFT($A1591,3))=312,LEFT($G1591,10)="Unincepted",$B1591="O "),VLOOKUP(" ULO",_312_Table1,MATCH('312'!$V$16,_312_Table1_ColumnLookup,0),FALSE),
  IF(AND(VALUE(LEFT($A1591,3))=312,LEFT($G1591,10)="Unincepted",$B1591="Q "),VLOOKUP(" ULO",_312_Table1,MATCH('312'!$X$16,_312_Table1_ColumnLookup,0),FALSE),
  IF(AND(VALUE(LEFT($A1591,3))=312,LEFT($G1591,10)="Unincepted"),VLOOKUP(" ULO",_312_Table1,MATCH(LEFT($B1591,1),_312_Table1_ColumnLookup,0),FALSE),
  IF(AND(VALUE(LEFT($A1591,3))=312,LEFT($G1591,5)="Total",$B1591="G "),VLOOKUP('312'!$F$80,_312_Table1,MATCH('312'!$N$16,_312_Table1_ColumnLookup,0),FALSE),
  IF(AND(VALUE(LEFT($A1591,3))=312,LEFT($G1591,5)="Total",$B1591="O "),VLOOKUP('312'!$F$80,_312_Table1,MATCH('312'!$V$16,_312_Table1_ColumnLookup,0),FALSE),
  IF(AND(VALUE(LEFT($A1591,3))=312,LEFT($G1591,5)="Total",$B1591="Q "),VLOOKUP('312'!$F$80,_312_Table1,MATCH('312'!$X$16,_312_Table1_ColumnLookup,0),FALSE),
  IF(AND(VALUE(LEFT($A1591,3))=312,LEFT($G1591,5)="Total"),VLOOKUP('312'!$F$80,_312_Table1,MATCH(LEFT($B1591,1),_312_Table1_ColumnLookup,0),FALSE),
  IF(AND(VALUE(LEFT($A1591,3))=312,LEN($I1591)=4,$B1591="G"),VLOOKUP($I1591,_312_Table1,MATCH('312'!$N$16,_312_Table1_ColumnLookup,0),FALSE),
  IF(AND(VALUE(LEFT($A1591,3))=312,LEN($I1591)=4,$B1591="O"),VLOOKUP($I1591,_312_Table1,MATCH('312'!$V$16,_312_Table1_ColumnLookup,0),FALSE),
  IF(AND(VALUE(LEFT($A1591,3))=312,LEN($I1591)=4,$B1591="Q"),VLOOKUP($I1591,_312_Table1,MATCH('312'!$X$16,_312_Table1_ColumnLookup,0),FALSE),
  IF(AND(VALUE(LEFT($A1591,3))=312,LEN($I1591)=4),VLOOKUP($I1591,_312_Table1,MATCH(LEFT($B1591,1),_312_Table1_ColumnLookup,0),FALSE)
+N("312"),
  IF(VALUE(LEFT($A1591,3))=313,VLOOKUP(VALUE(MID($B1591,2,1)),_313_Table1,MATCH(MID($B1591,1,1),_313_Table1_ColumnLookup,0),FALSE)
+N("313"),
  IF(AND(VALUE(LEFT($A1591,3))=314,LEN($B1591)=3),VLOOKUP(VALUE(MID($B1591,2,2)),_314_Table1,MATCH(MID($B1591,1,1),_314_Table1_ColumnLookup,0),FALSE),
  IF(VALUE(LEFT($A1591,3))=314,VLOOKUP(VALUE(MID($B1591,2,1)),_314_Table1,MATCH(MID($B1591,1,1),_314_Table1_ColumnLookup,0),FALSE)
+N("314"),
""))))))))))))))))))))))))</f>
        <v>#N/A</v>
      </c>
      <c r="E1591" s="238" t="e">
        <f>IF(AND(VALUE(LEFT($A1591,3))=309,LEN($B1591)=3),VLOOKUP(VALUE(MID($B1591,2,2)),_309_Table2,MATCH(MID($B1591,1,1),_309_Table2_ColumnLookup,0),FALSE),
  IF($C1591="309 LCR SummaryA",OneYearSCR,IF($C1591="309 LCR SummaryB",UltimateSCR,IF(VALUE(LEFT($A1591,3))=309,VLOOKUP(VALUE(MID($B1591,2,1)),_309_Table2,MATCH(MID($B1591,1,1),_309_Table2_ColumnLookup,0),FALSE)
+N("309"),
  IF(VALUE(LEFT($A1591,3))=310,VLOOKUP(VALUE(MID($B1591,2,1)),_310_Table2,MATCH(MID($B1591,1,1),_310_Table2_ColumnLookup,0),FALSE)
+N("310"),
  IF(AND(VALUE(LEFT($A1591,3))=311,LEN($I1591)=4),VLOOKUP($I1591,_311_Table2,MATCH($B1591,_311_Table2_ColumnLookup,0),FALSE),
  IF(AND(VALUE(LEFT($A1591,3))=311,OR($B1591="I2",$B1591="J2",$B1591="K2",$B1591="L2")),VLOOKUP('311'!$G$58,_311_Table2,MATCH(MID($B1591,1,1),_311_Table2_ColumnLookup,0),FALSE),
  IF(AND(VALUE(LEFT($A1591,3))=311,RIGHT($B1591,5)="Total"),VLOOKUP('311'!$G$59,_311_Table2,MATCH(MID($B1591,1,1),_311_Table2_ColumnLookup,0),FALSE),
  IF(VALUE(LEFT($A1591,3))=311,VLOOKUP(VALUE(MID($B1591,2,1)),_311_Table2,MATCH(MID($B1591,1,1),_311_Table2_ColumnLookup,0),FALSE)
+N("311"),
  IF(AND(VALUE(LEFT($A1591,3))=312,LEFT($G1591,10)="Unincepted",$B1591="G "),VLOOKUP(" ULO",_312_Table2,MATCH('312'!$N$16,_312_Table2_ColumnLookup,0),FALSE),
  IF(AND(VALUE(LEFT($A1591,3))=312,LEFT($G1591,10)="Unincepted",$B1591="O "),VLOOKUP(" ULO",_312_Table2,MATCH('312'!$V$16,_312_Table2_ColumnLookup,0),FALSE),
  IF(AND(VALUE(LEFT($A1591,3))=312,LEFT($G1591,10)="Unincepted",$B1591="Q "),VLOOKUP(" ULO",_312_Table2,MATCH('312'!$X$16,_312_Table2_ColumnLookup,0),FALSE),
  IF(AND(VALUE(LEFT($A1591,3))=312,LEFT($G1591,10)="Unincepted"),VLOOKUP(" ULO",_312_Table2,MATCH(LEFT($B1591,1),_312_Table2_ColumnLookup,0),FALSE),
  IF(AND(VALUE(LEFT($A1591,3))=312,LEFT($G1591,5)="Total",$B1591="G "),VLOOKUP('312'!$F$80,_312_Table2,MATCH('312'!$N$16,_312_Table2_ColumnLookup,0),FALSE),
  IF(AND(VALUE(LEFT($A1591,3))=312,LEFT($G1591,5)="Total",$B1591="O "),VLOOKUP('312'!$F$80,_312_Table2,MATCH('312'!$V$16,_312_Table2_ColumnLookup,0),FALSE),
  IF(AND(VALUE(LEFT($A1591,3))=312,LEFT($G1591,5)="Total",$B1591="Q "),VLOOKUP('312'!$F$80,_312_Table2,MATCH('312'!$X$16,_312_Table2_ColumnLookup,0),FALSE),
  IF(AND(VALUE(LEFT($A1591,3))=312,LEFT($G1591,5)="Total"),VLOOKUP('312'!$F$80,_312_Table2,MATCH(LEFT($B1591,1),_312_Table2_ColumnLookup,0),FALSE),
  IF(AND(VALUE(LEFT($A1591,3))=312,LEN($I1591)=4,$B1591="G"),VLOOKUP($I1591,_312_Table2,MATCH('312'!$N$16,_312_Table2_ColumnLookup,0),FALSE),
  IF(AND(VALUE(LEFT($A1591,3))=312,LEN($I1591)=4,$B1591="O"),VLOOKUP($I1591,_312_Table2,MATCH('312'!$V$16,_312_Table2_ColumnLookup,0),FALSE),
  IF(AND(VALUE(LEFT($A1591,3))=312,LEN($I1591)=4,$B1591="Q"),VLOOKUP($I1591,_312_Table2,MATCH('312'!$X$16,_312_Table2_ColumnLookup,0),FALSE),
  IF(AND(VALUE(LEFT($A1591,3))=312,LEN($I1591)=4),VLOOKUP($I1591,_312_Table2,MATCH(LEFT($B1591,1),_312_Table2_ColumnLookup,0),FALSE)
+N("312"),
  IF(VALUE(LEFT($A1591,3))=313,VLOOKUP(VALUE(MID($B1591,2,1)),_313_Table2,MATCH(MID($B1591,1,1),_313_Table2_ColumnLookup,0),FALSE)
+N("313"),
  IF(AND(VALUE(LEFT($A1591,3))=314,LEN($B1591)=3),VLOOKUP(VALUE(MID($B1591,2,2)),_314_Table2,MATCH(MID($B1591,1,1),_314_Table2_ColumnLookup,0),FALSE),
  IF(VALUE(LEFT($A1591,3))=314,VLOOKUP(VALUE(MID($B1591,2,1)),_314_Table2,MATCH(MID($B1591,1,1),_314_Table2_ColumnLookup,0),FALSE)
+N("314"),
""))))))))))))))))))))))))</f>
        <v>#N/A</v>
      </c>
      <c r="F1591" s="238" t="e">
        <f>IF(AND(VALUE(LEFT($A1591,3))=309,LEN($B1591)=3),VLOOKUP(VALUE(MID($B1591,2,2)),_309_Table3,MATCH(MID($B1591,1,1),_309_Table3_ColumnLookup,0),FALSE),
  IF($C1591="309 LCR SummaryA",OneYearSCR,IF($C1591="309 LCR SummaryB",UltimateSCR,IF(VALUE(LEFT($A1591,3))=309,VLOOKUP(VALUE(MID($B1591,2,1)),_309_Table3,MATCH(MID($B1591,1,1),_309_Table3_ColumnLookup,0),FALSE)
+N("309"),
  IF(VALUE(LEFT($A1591,3))=310,VLOOKUP(VALUE(MID($B1591,2,1)),_310_Table3,MATCH(MID($B1591,1,1),_310_Table3_ColumnLookup,0),FALSE)
+N("310"),
  IF(AND(VALUE(LEFT($A1591,3))=311,LEN($I1591)=4),VLOOKUP($I1591,_311_Table3,MATCH($B1591,_311_Table3_ColumnLookup,0),FALSE),
  IF(AND(VALUE(LEFT($A1591,3))=311,OR($B1591="I2",$B1591="J2",$B1591="K2",$B1591="L2")),VLOOKUP('311'!$G$58,_311_Table3,MATCH(MID($B1591,1,1),_311_Table3_ColumnLookup,0),FALSE),
  IF(AND(VALUE(LEFT($A1591,3))=311,RIGHT($B1591,5)="Total"),VLOOKUP('311'!$G$59,_311_Table3,MATCH(MID($B1591,1,1),_311_Table3_ColumnLookup,0),FALSE),
  IF(VALUE(LEFT($A1591,3))=311,VLOOKUP(VALUE(MID($B1591,2,1)),_311_Table3,MATCH(MID($B1591,1,1),_311_Table3_ColumnLookup,0),FALSE)
+N("311"),
  IF(AND(VALUE(LEFT($A1591,3))=312,LEFT($G1591,10)="Unincepted",$B1591="G "),VLOOKUP(" ULO",_312_Table3,MATCH('312'!$N$16,_312_Table3_ColumnLookup,0),FALSE),
  IF(AND(VALUE(LEFT($A1591,3))=312,LEFT($G1591,10)="Unincepted",$B1591="O "),VLOOKUP(" ULO",_312_Table3,MATCH('312'!$V$16,_312_Table3_ColumnLookup,0),FALSE),
  IF(AND(VALUE(LEFT($A1591,3))=312,LEFT($G1591,10)="Unincepted",$B1591="Q "),VLOOKUP(" ULO",_312_Table3,MATCH('312'!$X$16,_312_Table3_ColumnLookup,0),FALSE),
  IF(AND(VALUE(LEFT($A1591,3))=312,LEFT($G1591,10)="Unincepted"),VLOOKUP(" ULO",_312_Table3,MATCH(LEFT($B1591,1),_312_Table3_ColumnLookup,0),FALSE),
  IF(AND(VALUE(LEFT($A1591,3))=312,LEFT($G1591,5)="Total",$B1591="G "),VLOOKUP('312'!$F$80,_312_Table3,MATCH('312'!$N$16,_312_Table3_ColumnLookup,0),FALSE),
  IF(AND(VALUE(LEFT($A1591,3))=312,LEFT($G1591,5)="Total",$B1591="O "),VLOOKUP('312'!$F$80,_312_Table3,MATCH('312'!$V$16,_312_Table3_ColumnLookup,0),FALSE),
  IF(AND(VALUE(LEFT($A1591,3))=312,LEFT($G1591,5)="Total",$B1591="Q "),VLOOKUP('312'!$F$80,_312_Table3,MATCH('312'!$X$16,_312_Table3_ColumnLookup,0),FALSE),
  IF(AND(VALUE(LEFT($A1591,3))=312,LEFT($G1591,5)="Total"),VLOOKUP('312'!$F$80,_312_Table3,MATCH(LEFT($B1591,1),_312_Table3_ColumnLookup,0),FALSE),
  IF(AND(VALUE(LEFT($A1591,3))=312,LEN($I1591)=4,$B1591="G"),VLOOKUP($I1591,_312_Table3,MATCH('312'!$N$16,_312_Table3_ColumnLookup,0),FALSE),
  IF(AND(VALUE(LEFT($A1591,3))=312,LEN($I1591)=4,$B1591="O"),VLOOKUP($I1591,_312_Table3,MATCH('312'!$V$16,_312_Table3_ColumnLookup,0),FALSE),
  IF(AND(VALUE(LEFT($A1591,3))=312,LEN($I1591)=4,$B1591="Q"),VLOOKUP($I1591,_312_Table3,MATCH('312'!$X$16,_312_Table3_ColumnLookup,0),FALSE),
  IF(AND(VALUE(LEFT($A1591,3))=312,LEN($I1591)=4),VLOOKUP($I1591,_312_Table3,MATCH(LEFT($B1591,1),_312_Table3_ColumnLookup,0),FALSE)
+N("312"),
  IF(VALUE(LEFT($A1591,3))=313,VLOOKUP(VALUE(MID($B1591,2,1)),_313_Table3,MATCH(MID($B1591,1,1),_313_Table3_ColumnLookup,0),FALSE)
+N("313"),
  IF(AND(VALUE(LEFT($A1591,3))=314,LEN($B1591)=3),VLOOKUP(VALUE(MID($B1591,2,2)),_314_Table3,MATCH(MID($B1591,1,1),_314_Table3_ColumnLookup,0),FALSE),
  IF(VALUE(LEFT($A1591,3))=314,VLOOKUP(VALUE(MID($B1591,2,1)),_314_Table3,MATCH(MID($B1591,1,1),_314_Table3_ColumnLookup,0),FALSE)
+N("314"),
""))))))))))))))))))))))))</f>
        <v>#N/A</v>
      </c>
      <c r="H1591" s="321" t="str">
        <f>IFERROR(
IF(ISERROR($D1591)=FALSE,$D1591,IF(ISERROR($E1591)=FALSE,$E1591,IF(ISERROR($F1591)=FALSE,$F1591
+N("012 checkboxes"),
IF(
IF(OR(LEFT($A1591,9)="Syndicate",LEFT($A1591,12)="NewSyndicate"),VLOOKUP($A1591,'012'!$J:$ZW,MATCH("Link to button",'012'!$J$1:$ZW$1,0),0)
+N("309 checkbox"),
IF($C1591="309 LCR Summary0",VLOOKUP("Notes990",'309'!$P:$ZZ,MATCH("Link to button",'309'!$P$1:$ZZ$1,0),0)
+N("313 checkboxes"),
IF($C1591="313 Financial Information0LcmVsScr",IF($C1591="309 LCR Summary0",VLOOKUP("LcmVsScr",'309'!$N:$ZZ,MATCH("Link to button",'309'!$N$1:$ZZ$1,0),0),
IF($C1591="313 Financial Information0LcrDocAttached",IF($C1591="309 LCR Summary0",VLOOKUP("LcrDocAttached",'309'!$N:$ZZ,MATCH("Link to button",'309'!$N$1:$ZZ$1,0),
0)))))))=1,TRUE,FALSE)
))),"")</f>
        <v/>
      </c>
    </row>
    <row r="1592" spans="1:8">
      <c r="A1592" s="237" t="e">
        <f>VLOOKUP($G1592,CSVLookups!$B:$R,MATCH(A$1,CSVLookups!$B$1:$R$1,0),FALSE)</f>
        <v>#N/A</v>
      </c>
      <c r="B1592" s="237" t="e">
        <f>VLOOKUP($G1592,CSVLookups!$B:$R,MATCH(B$1,CSVLookups!$B$1:$R$1,0),FALSE)</f>
        <v>#N/A</v>
      </c>
      <c r="C1592" s="238" t="e">
        <f t="shared" si="25"/>
        <v>#N/A</v>
      </c>
      <c r="D1592" s="238" t="e">
        <f>IF(AND(VALUE(LEFT($A1592,3))=309,LEN($B1592)=3),VLOOKUP(VALUE(MID($B1592,2,2)),_309_Table1,MATCH(MID($B1592,1,1),_309_Table1_ColumnLookup,0),FALSE),
  IF($C1592="309 LCR SummaryA",OneYearSCR,IF($C1592="309 LCR SummaryB",UltimateSCR,IF(VALUE(LEFT($A1592,3))=309,VLOOKUP(VALUE(MID($B1592,2,1)),_309_Table1,MATCH(MID($B1592,1,1),_309_Table1_ColumnLookup,0),FALSE)
+N("309"),
  IF(VALUE(LEFT($A1592,3))=310,VLOOKUP(VALUE(MID($B1592,2,1)),_310_Table1,MATCH(MID($B1592,1,1),_310_Table1_ColumnLookup,0),FALSE)
+N("310"),
  IF(AND(VALUE(LEFT($A1592,3))=311,LEN($I1592)=4),VLOOKUP($I1592,_311_Table1,MATCH($B1592,_311_Table1_ColumnLookup,0),FALSE),
  IF(AND(VALUE(LEFT($A1592,3))=311,OR($B1592="I2",$B1592="J2",$B1592="K2",$B1592="L2")),VLOOKUP('311'!$G$58,_311_Table1,MATCH(MID($B1592,1,1),_311_Table1_ColumnLookup,0),FALSE),
  IF(AND(VALUE(LEFT($A1592,3))=311,RIGHT($B1592,5)="Total"),VLOOKUP('311'!$G$59,_311_Table1,MATCH(MID($B1592,1,1),_311_Table1_ColumnLookup,0),FALSE),
  IF(VALUE(LEFT($A1592,3))=311,VLOOKUP(VALUE(MID($B1592,2,1)),_311_Table1,MATCH(MID($B1592,1,1),_311_Table1_ColumnLookup,0),FALSE)
+N("311"),
  IF(AND(VALUE(LEFT($A1592,3))=312,LEFT($G1592,10)="Unincepted",$B1592="G "),VLOOKUP(" ULO",_312_Table1,MATCH('312'!$N$16,_312_Table1_ColumnLookup,0),FALSE),
  IF(AND(VALUE(LEFT($A1592,3))=312,LEFT($G1592,10)="Unincepted",$B1592="O "),VLOOKUP(" ULO",_312_Table1,MATCH('312'!$V$16,_312_Table1_ColumnLookup,0),FALSE),
  IF(AND(VALUE(LEFT($A1592,3))=312,LEFT($G1592,10)="Unincepted",$B1592="Q "),VLOOKUP(" ULO",_312_Table1,MATCH('312'!$X$16,_312_Table1_ColumnLookup,0),FALSE),
  IF(AND(VALUE(LEFT($A1592,3))=312,LEFT($G1592,10)="Unincepted"),VLOOKUP(" ULO",_312_Table1,MATCH(LEFT($B1592,1),_312_Table1_ColumnLookup,0),FALSE),
  IF(AND(VALUE(LEFT($A1592,3))=312,LEFT($G1592,5)="Total",$B1592="G "),VLOOKUP('312'!$F$80,_312_Table1,MATCH('312'!$N$16,_312_Table1_ColumnLookup,0),FALSE),
  IF(AND(VALUE(LEFT($A1592,3))=312,LEFT($G1592,5)="Total",$B1592="O "),VLOOKUP('312'!$F$80,_312_Table1,MATCH('312'!$V$16,_312_Table1_ColumnLookup,0),FALSE),
  IF(AND(VALUE(LEFT($A1592,3))=312,LEFT($G1592,5)="Total",$B1592="Q "),VLOOKUP('312'!$F$80,_312_Table1,MATCH('312'!$X$16,_312_Table1_ColumnLookup,0),FALSE),
  IF(AND(VALUE(LEFT($A1592,3))=312,LEFT($G1592,5)="Total"),VLOOKUP('312'!$F$80,_312_Table1,MATCH(LEFT($B1592,1),_312_Table1_ColumnLookup,0),FALSE),
  IF(AND(VALUE(LEFT($A1592,3))=312,LEN($I1592)=4,$B1592="G"),VLOOKUP($I1592,_312_Table1,MATCH('312'!$N$16,_312_Table1_ColumnLookup,0),FALSE),
  IF(AND(VALUE(LEFT($A1592,3))=312,LEN($I1592)=4,$B1592="O"),VLOOKUP($I1592,_312_Table1,MATCH('312'!$V$16,_312_Table1_ColumnLookup,0),FALSE),
  IF(AND(VALUE(LEFT($A1592,3))=312,LEN($I1592)=4,$B1592="Q"),VLOOKUP($I1592,_312_Table1,MATCH('312'!$X$16,_312_Table1_ColumnLookup,0),FALSE),
  IF(AND(VALUE(LEFT($A1592,3))=312,LEN($I1592)=4),VLOOKUP($I1592,_312_Table1,MATCH(LEFT($B1592,1),_312_Table1_ColumnLookup,0),FALSE)
+N("312"),
  IF(VALUE(LEFT($A1592,3))=313,VLOOKUP(VALUE(MID($B1592,2,1)),_313_Table1,MATCH(MID($B1592,1,1),_313_Table1_ColumnLookup,0),FALSE)
+N("313"),
  IF(AND(VALUE(LEFT($A1592,3))=314,LEN($B1592)=3),VLOOKUP(VALUE(MID($B1592,2,2)),_314_Table1,MATCH(MID($B1592,1,1),_314_Table1_ColumnLookup,0),FALSE),
  IF(VALUE(LEFT($A1592,3))=314,VLOOKUP(VALUE(MID($B1592,2,1)),_314_Table1,MATCH(MID($B1592,1,1),_314_Table1_ColumnLookup,0),FALSE)
+N("314"),
""))))))))))))))))))))))))</f>
        <v>#N/A</v>
      </c>
      <c r="E1592" s="238" t="e">
        <f>IF(AND(VALUE(LEFT($A1592,3))=309,LEN($B1592)=3),VLOOKUP(VALUE(MID($B1592,2,2)),_309_Table2,MATCH(MID($B1592,1,1),_309_Table2_ColumnLookup,0),FALSE),
  IF($C1592="309 LCR SummaryA",OneYearSCR,IF($C1592="309 LCR SummaryB",UltimateSCR,IF(VALUE(LEFT($A1592,3))=309,VLOOKUP(VALUE(MID($B1592,2,1)),_309_Table2,MATCH(MID($B1592,1,1),_309_Table2_ColumnLookup,0),FALSE)
+N("309"),
  IF(VALUE(LEFT($A1592,3))=310,VLOOKUP(VALUE(MID($B1592,2,1)),_310_Table2,MATCH(MID($B1592,1,1),_310_Table2_ColumnLookup,0),FALSE)
+N("310"),
  IF(AND(VALUE(LEFT($A1592,3))=311,LEN($I1592)=4),VLOOKUP($I1592,_311_Table2,MATCH($B1592,_311_Table2_ColumnLookup,0),FALSE),
  IF(AND(VALUE(LEFT($A1592,3))=311,OR($B1592="I2",$B1592="J2",$B1592="K2",$B1592="L2")),VLOOKUP('311'!$G$58,_311_Table2,MATCH(MID($B1592,1,1),_311_Table2_ColumnLookup,0),FALSE),
  IF(AND(VALUE(LEFT($A1592,3))=311,RIGHT($B1592,5)="Total"),VLOOKUP('311'!$G$59,_311_Table2,MATCH(MID($B1592,1,1),_311_Table2_ColumnLookup,0),FALSE),
  IF(VALUE(LEFT($A1592,3))=311,VLOOKUP(VALUE(MID($B1592,2,1)),_311_Table2,MATCH(MID($B1592,1,1),_311_Table2_ColumnLookup,0),FALSE)
+N("311"),
  IF(AND(VALUE(LEFT($A1592,3))=312,LEFT($G1592,10)="Unincepted",$B1592="G "),VLOOKUP(" ULO",_312_Table2,MATCH('312'!$N$16,_312_Table2_ColumnLookup,0),FALSE),
  IF(AND(VALUE(LEFT($A1592,3))=312,LEFT($G1592,10)="Unincepted",$B1592="O "),VLOOKUP(" ULO",_312_Table2,MATCH('312'!$V$16,_312_Table2_ColumnLookup,0),FALSE),
  IF(AND(VALUE(LEFT($A1592,3))=312,LEFT($G1592,10)="Unincepted",$B1592="Q "),VLOOKUP(" ULO",_312_Table2,MATCH('312'!$X$16,_312_Table2_ColumnLookup,0),FALSE),
  IF(AND(VALUE(LEFT($A1592,3))=312,LEFT($G1592,10)="Unincepted"),VLOOKUP(" ULO",_312_Table2,MATCH(LEFT($B1592,1),_312_Table2_ColumnLookup,0),FALSE),
  IF(AND(VALUE(LEFT($A1592,3))=312,LEFT($G1592,5)="Total",$B1592="G "),VLOOKUP('312'!$F$80,_312_Table2,MATCH('312'!$N$16,_312_Table2_ColumnLookup,0),FALSE),
  IF(AND(VALUE(LEFT($A1592,3))=312,LEFT($G1592,5)="Total",$B1592="O "),VLOOKUP('312'!$F$80,_312_Table2,MATCH('312'!$V$16,_312_Table2_ColumnLookup,0),FALSE),
  IF(AND(VALUE(LEFT($A1592,3))=312,LEFT($G1592,5)="Total",$B1592="Q "),VLOOKUP('312'!$F$80,_312_Table2,MATCH('312'!$X$16,_312_Table2_ColumnLookup,0),FALSE),
  IF(AND(VALUE(LEFT($A1592,3))=312,LEFT($G1592,5)="Total"),VLOOKUP('312'!$F$80,_312_Table2,MATCH(LEFT($B1592,1),_312_Table2_ColumnLookup,0),FALSE),
  IF(AND(VALUE(LEFT($A1592,3))=312,LEN($I1592)=4,$B1592="G"),VLOOKUP($I1592,_312_Table2,MATCH('312'!$N$16,_312_Table2_ColumnLookup,0),FALSE),
  IF(AND(VALUE(LEFT($A1592,3))=312,LEN($I1592)=4,$B1592="O"),VLOOKUP($I1592,_312_Table2,MATCH('312'!$V$16,_312_Table2_ColumnLookup,0),FALSE),
  IF(AND(VALUE(LEFT($A1592,3))=312,LEN($I1592)=4,$B1592="Q"),VLOOKUP($I1592,_312_Table2,MATCH('312'!$X$16,_312_Table2_ColumnLookup,0),FALSE),
  IF(AND(VALUE(LEFT($A1592,3))=312,LEN($I1592)=4),VLOOKUP($I1592,_312_Table2,MATCH(LEFT($B1592,1),_312_Table2_ColumnLookup,0),FALSE)
+N("312"),
  IF(VALUE(LEFT($A1592,3))=313,VLOOKUP(VALUE(MID($B1592,2,1)),_313_Table2,MATCH(MID($B1592,1,1),_313_Table2_ColumnLookup,0),FALSE)
+N("313"),
  IF(AND(VALUE(LEFT($A1592,3))=314,LEN($B1592)=3),VLOOKUP(VALUE(MID($B1592,2,2)),_314_Table2,MATCH(MID($B1592,1,1),_314_Table2_ColumnLookup,0),FALSE),
  IF(VALUE(LEFT($A1592,3))=314,VLOOKUP(VALUE(MID($B1592,2,1)),_314_Table2,MATCH(MID($B1592,1,1),_314_Table2_ColumnLookup,0),FALSE)
+N("314"),
""))))))))))))))))))))))))</f>
        <v>#N/A</v>
      </c>
      <c r="F1592" s="238" t="e">
        <f>IF(AND(VALUE(LEFT($A1592,3))=309,LEN($B1592)=3),VLOOKUP(VALUE(MID($B1592,2,2)),_309_Table3,MATCH(MID($B1592,1,1),_309_Table3_ColumnLookup,0),FALSE),
  IF($C1592="309 LCR SummaryA",OneYearSCR,IF($C1592="309 LCR SummaryB",UltimateSCR,IF(VALUE(LEFT($A1592,3))=309,VLOOKUP(VALUE(MID($B1592,2,1)),_309_Table3,MATCH(MID($B1592,1,1),_309_Table3_ColumnLookup,0),FALSE)
+N("309"),
  IF(VALUE(LEFT($A1592,3))=310,VLOOKUP(VALUE(MID($B1592,2,1)),_310_Table3,MATCH(MID($B1592,1,1),_310_Table3_ColumnLookup,0),FALSE)
+N("310"),
  IF(AND(VALUE(LEFT($A1592,3))=311,LEN($I1592)=4),VLOOKUP($I1592,_311_Table3,MATCH($B1592,_311_Table3_ColumnLookup,0),FALSE),
  IF(AND(VALUE(LEFT($A1592,3))=311,OR($B1592="I2",$B1592="J2",$B1592="K2",$B1592="L2")),VLOOKUP('311'!$G$58,_311_Table3,MATCH(MID($B1592,1,1),_311_Table3_ColumnLookup,0),FALSE),
  IF(AND(VALUE(LEFT($A1592,3))=311,RIGHT($B1592,5)="Total"),VLOOKUP('311'!$G$59,_311_Table3,MATCH(MID($B1592,1,1),_311_Table3_ColumnLookup,0),FALSE),
  IF(VALUE(LEFT($A1592,3))=311,VLOOKUP(VALUE(MID($B1592,2,1)),_311_Table3,MATCH(MID($B1592,1,1),_311_Table3_ColumnLookup,0),FALSE)
+N("311"),
  IF(AND(VALUE(LEFT($A1592,3))=312,LEFT($G1592,10)="Unincepted",$B1592="G "),VLOOKUP(" ULO",_312_Table3,MATCH('312'!$N$16,_312_Table3_ColumnLookup,0),FALSE),
  IF(AND(VALUE(LEFT($A1592,3))=312,LEFT($G1592,10)="Unincepted",$B1592="O "),VLOOKUP(" ULO",_312_Table3,MATCH('312'!$V$16,_312_Table3_ColumnLookup,0),FALSE),
  IF(AND(VALUE(LEFT($A1592,3))=312,LEFT($G1592,10)="Unincepted",$B1592="Q "),VLOOKUP(" ULO",_312_Table3,MATCH('312'!$X$16,_312_Table3_ColumnLookup,0),FALSE),
  IF(AND(VALUE(LEFT($A1592,3))=312,LEFT($G1592,10)="Unincepted"),VLOOKUP(" ULO",_312_Table3,MATCH(LEFT($B1592,1),_312_Table3_ColumnLookup,0),FALSE),
  IF(AND(VALUE(LEFT($A1592,3))=312,LEFT($G1592,5)="Total",$B1592="G "),VLOOKUP('312'!$F$80,_312_Table3,MATCH('312'!$N$16,_312_Table3_ColumnLookup,0),FALSE),
  IF(AND(VALUE(LEFT($A1592,3))=312,LEFT($G1592,5)="Total",$B1592="O "),VLOOKUP('312'!$F$80,_312_Table3,MATCH('312'!$V$16,_312_Table3_ColumnLookup,0),FALSE),
  IF(AND(VALUE(LEFT($A1592,3))=312,LEFT($G1592,5)="Total",$B1592="Q "),VLOOKUP('312'!$F$80,_312_Table3,MATCH('312'!$X$16,_312_Table3_ColumnLookup,0),FALSE),
  IF(AND(VALUE(LEFT($A1592,3))=312,LEFT($G1592,5)="Total"),VLOOKUP('312'!$F$80,_312_Table3,MATCH(LEFT($B1592,1),_312_Table3_ColumnLookup,0),FALSE),
  IF(AND(VALUE(LEFT($A1592,3))=312,LEN($I1592)=4,$B1592="G"),VLOOKUP($I1592,_312_Table3,MATCH('312'!$N$16,_312_Table3_ColumnLookup,0),FALSE),
  IF(AND(VALUE(LEFT($A1592,3))=312,LEN($I1592)=4,$B1592="O"),VLOOKUP($I1592,_312_Table3,MATCH('312'!$V$16,_312_Table3_ColumnLookup,0),FALSE),
  IF(AND(VALUE(LEFT($A1592,3))=312,LEN($I1592)=4,$B1592="Q"),VLOOKUP($I1592,_312_Table3,MATCH('312'!$X$16,_312_Table3_ColumnLookup,0),FALSE),
  IF(AND(VALUE(LEFT($A1592,3))=312,LEN($I1592)=4),VLOOKUP($I1592,_312_Table3,MATCH(LEFT($B1592,1),_312_Table3_ColumnLookup,0),FALSE)
+N("312"),
  IF(VALUE(LEFT($A1592,3))=313,VLOOKUP(VALUE(MID($B1592,2,1)),_313_Table3,MATCH(MID($B1592,1,1),_313_Table3_ColumnLookup,0),FALSE)
+N("313"),
  IF(AND(VALUE(LEFT($A1592,3))=314,LEN($B1592)=3),VLOOKUP(VALUE(MID($B1592,2,2)),_314_Table3,MATCH(MID($B1592,1,1),_314_Table3_ColumnLookup,0),FALSE),
  IF(VALUE(LEFT($A1592,3))=314,VLOOKUP(VALUE(MID($B1592,2,1)),_314_Table3,MATCH(MID($B1592,1,1),_314_Table3_ColumnLookup,0),FALSE)
+N("314"),
""))))))))))))))))))))))))</f>
        <v>#N/A</v>
      </c>
      <c r="H1592" s="321" t="str">
        <f>IFERROR(
IF(ISERROR($D1592)=FALSE,$D1592,IF(ISERROR($E1592)=FALSE,$E1592,IF(ISERROR($F1592)=FALSE,$F1592
+N("012 checkboxes"),
IF(
IF(OR(LEFT($A1592,9)="Syndicate",LEFT($A1592,12)="NewSyndicate"),VLOOKUP($A1592,'012'!$J:$ZW,MATCH("Link to button",'012'!$J$1:$ZW$1,0),0)
+N("309 checkbox"),
IF($C1592="309 LCR Summary0",VLOOKUP("Notes990",'309'!$P:$ZZ,MATCH("Link to button",'309'!$P$1:$ZZ$1,0),0)
+N("313 checkboxes"),
IF($C1592="313 Financial Information0LcmVsScr",IF($C1592="309 LCR Summary0",VLOOKUP("LcmVsScr",'309'!$N:$ZZ,MATCH("Link to button",'309'!$N$1:$ZZ$1,0),0),
IF($C1592="313 Financial Information0LcrDocAttached",IF($C1592="309 LCR Summary0",VLOOKUP("LcrDocAttached",'309'!$N:$ZZ,MATCH("Link to button",'309'!$N$1:$ZZ$1,0),
0)))))))=1,TRUE,FALSE)
))),"")</f>
        <v/>
      </c>
    </row>
    <row r="1593" spans="1:8">
      <c r="A1593" s="237" t="e">
        <f>VLOOKUP($G1593,CSVLookups!$B:$R,MATCH(A$1,CSVLookups!$B$1:$R$1,0),FALSE)</f>
        <v>#N/A</v>
      </c>
      <c r="B1593" s="237" t="e">
        <f>VLOOKUP($G1593,CSVLookups!$B:$R,MATCH(B$1,CSVLookups!$B$1:$R$1,0),FALSE)</f>
        <v>#N/A</v>
      </c>
      <c r="C1593" s="238" t="e">
        <f t="shared" si="25"/>
        <v>#N/A</v>
      </c>
      <c r="D1593" s="238" t="e">
        <f>IF(AND(VALUE(LEFT($A1593,3))=309,LEN($B1593)=3),VLOOKUP(VALUE(MID($B1593,2,2)),_309_Table1,MATCH(MID($B1593,1,1),_309_Table1_ColumnLookup,0),FALSE),
  IF($C1593="309 LCR SummaryA",OneYearSCR,IF($C1593="309 LCR SummaryB",UltimateSCR,IF(VALUE(LEFT($A1593,3))=309,VLOOKUP(VALUE(MID($B1593,2,1)),_309_Table1,MATCH(MID($B1593,1,1),_309_Table1_ColumnLookup,0),FALSE)
+N("309"),
  IF(VALUE(LEFT($A1593,3))=310,VLOOKUP(VALUE(MID($B1593,2,1)),_310_Table1,MATCH(MID($B1593,1,1),_310_Table1_ColumnLookup,0),FALSE)
+N("310"),
  IF(AND(VALUE(LEFT($A1593,3))=311,LEN($I1593)=4),VLOOKUP($I1593,_311_Table1,MATCH($B1593,_311_Table1_ColumnLookup,0),FALSE),
  IF(AND(VALUE(LEFT($A1593,3))=311,OR($B1593="I2",$B1593="J2",$B1593="K2",$B1593="L2")),VLOOKUP('311'!$G$58,_311_Table1,MATCH(MID($B1593,1,1),_311_Table1_ColumnLookup,0),FALSE),
  IF(AND(VALUE(LEFT($A1593,3))=311,RIGHT($B1593,5)="Total"),VLOOKUP('311'!$G$59,_311_Table1,MATCH(MID($B1593,1,1),_311_Table1_ColumnLookup,0),FALSE),
  IF(VALUE(LEFT($A1593,3))=311,VLOOKUP(VALUE(MID($B1593,2,1)),_311_Table1,MATCH(MID($B1593,1,1),_311_Table1_ColumnLookup,0),FALSE)
+N("311"),
  IF(AND(VALUE(LEFT($A1593,3))=312,LEFT($G1593,10)="Unincepted",$B1593="G "),VLOOKUP(" ULO",_312_Table1,MATCH('312'!$N$16,_312_Table1_ColumnLookup,0),FALSE),
  IF(AND(VALUE(LEFT($A1593,3))=312,LEFT($G1593,10)="Unincepted",$B1593="O "),VLOOKUP(" ULO",_312_Table1,MATCH('312'!$V$16,_312_Table1_ColumnLookup,0),FALSE),
  IF(AND(VALUE(LEFT($A1593,3))=312,LEFT($G1593,10)="Unincepted",$B1593="Q "),VLOOKUP(" ULO",_312_Table1,MATCH('312'!$X$16,_312_Table1_ColumnLookup,0),FALSE),
  IF(AND(VALUE(LEFT($A1593,3))=312,LEFT($G1593,10)="Unincepted"),VLOOKUP(" ULO",_312_Table1,MATCH(LEFT($B1593,1),_312_Table1_ColumnLookup,0),FALSE),
  IF(AND(VALUE(LEFT($A1593,3))=312,LEFT($G1593,5)="Total",$B1593="G "),VLOOKUP('312'!$F$80,_312_Table1,MATCH('312'!$N$16,_312_Table1_ColumnLookup,0),FALSE),
  IF(AND(VALUE(LEFT($A1593,3))=312,LEFT($G1593,5)="Total",$B1593="O "),VLOOKUP('312'!$F$80,_312_Table1,MATCH('312'!$V$16,_312_Table1_ColumnLookup,0),FALSE),
  IF(AND(VALUE(LEFT($A1593,3))=312,LEFT($G1593,5)="Total",$B1593="Q "),VLOOKUP('312'!$F$80,_312_Table1,MATCH('312'!$X$16,_312_Table1_ColumnLookup,0),FALSE),
  IF(AND(VALUE(LEFT($A1593,3))=312,LEFT($G1593,5)="Total"),VLOOKUP('312'!$F$80,_312_Table1,MATCH(LEFT($B1593,1),_312_Table1_ColumnLookup,0),FALSE),
  IF(AND(VALUE(LEFT($A1593,3))=312,LEN($I1593)=4,$B1593="G"),VLOOKUP($I1593,_312_Table1,MATCH('312'!$N$16,_312_Table1_ColumnLookup,0),FALSE),
  IF(AND(VALUE(LEFT($A1593,3))=312,LEN($I1593)=4,$B1593="O"),VLOOKUP($I1593,_312_Table1,MATCH('312'!$V$16,_312_Table1_ColumnLookup,0),FALSE),
  IF(AND(VALUE(LEFT($A1593,3))=312,LEN($I1593)=4,$B1593="Q"),VLOOKUP($I1593,_312_Table1,MATCH('312'!$X$16,_312_Table1_ColumnLookup,0),FALSE),
  IF(AND(VALUE(LEFT($A1593,3))=312,LEN($I1593)=4),VLOOKUP($I1593,_312_Table1,MATCH(LEFT($B1593,1),_312_Table1_ColumnLookup,0),FALSE)
+N("312"),
  IF(VALUE(LEFT($A1593,3))=313,VLOOKUP(VALUE(MID($B1593,2,1)),_313_Table1,MATCH(MID($B1593,1,1),_313_Table1_ColumnLookup,0),FALSE)
+N("313"),
  IF(AND(VALUE(LEFT($A1593,3))=314,LEN($B1593)=3),VLOOKUP(VALUE(MID($B1593,2,2)),_314_Table1,MATCH(MID($B1593,1,1),_314_Table1_ColumnLookup,0),FALSE),
  IF(VALUE(LEFT($A1593,3))=314,VLOOKUP(VALUE(MID($B1593,2,1)),_314_Table1,MATCH(MID($B1593,1,1),_314_Table1_ColumnLookup,0),FALSE)
+N("314"),
""))))))))))))))))))))))))</f>
        <v>#N/A</v>
      </c>
      <c r="E1593" s="238" t="e">
        <f>IF(AND(VALUE(LEFT($A1593,3))=309,LEN($B1593)=3),VLOOKUP(VALUE(MID($B1593,2,2)),_309_Table2,MATCH(MID($B1593,1,1),_309_Table2_ColumnLookup,0),FALSE),
  IF($C1593="309 LCR SummaryA",OneYearSCR,IF($C1593="309 LCR SummaryB",UltimateSCR,IF(VALUE(LEFT($A1593,3))=309,VLOOKUP(VALUE(MID($B1593,2,1)),_309_Table2,MATCH(MID($B1593,1,1),_309_Table2_ColumnLookup,0),FALSE)
+N("309"),
  IF(VALUE(LEFT($A1593,3))=310,VLOOKUP(VALUE(MID($B1593,2,1)),_310_Table2,MATCH(MID($B1593,1,1),_310_Table2_ColumnLookup,0),FALSE)
+N("310"),
  IF(AND(VALUE(LEFT($A1593,3))=311,LEN($I1593)=4),VLOOKUP($I1593,_311_Table2,MATCH($B1593,_311_Table2_ColumnLookup,0),FALSE),
  IF(AND(VALUE(LEFT($A1593,3))=311,OR($B1593="I2",$B1593="J2",$B1593="K2",$B1593="L2")),VLOOKUP('311'!$G$58,_311_Table2,MATCH(MID($B1593,1,1),_311_Table2_ColumnLookup,0),FALSE),
  IF(AND(VALUE(LEFT($A1593,3))=311,RIGHT($B1593,5)="Total"),VLOOKUP('311'!$G$59,_311_Table2,MATCH(MID($B1593,1,1),_311_Table2_ColumnLookup,0),FALSE),
  IF(VALUE(LEFT($A1593,3))=311,VLOOKUP(VALUE(MID($B1593,2,1)),_311_Table2,MATCH(MID($B1593,1,1),_311_Table2_ColumnLookup,0),FALSE)
+N("311"),
  IF(AND(VALUE(LEFT($A1593,3))=312,LEFT($G1593,10)="Unincepted",$B1593="G "),VLOOKUP(" ULO",_312_Table2,MATCH('312'!$N$16,_312_Table2_ColumnLookup,0),FALSE),
  IF(AND(VALUE(LEFT($A1593,3))=312,LEFT($G1593,10)="Unincepted",$B1593="O "),VLOOKUP(" ULO",_312_Table2,MATCH('312'!$V$16,_312_Table2_ColumnLookup,0),FALSE),
  IF(AND(VALUE(LEFT($A1593,3))=312,LEFT($G1593,10)="Unincepted",$B1593="Q "),VLOOKUP(" ULO",_312_Table2,MATCH('312'!$X$16,_312_Table2_ColumnLookup,0),FALSE),
  IF(AND(VALUE(LEFT($A1593,3))=312,LEFT($G1593,10)="Unincepted"),VLOOKUP(" ULO",_312_Table2,MATCH(LEFT($B1593,1),_312_Table2_ColumnLookup,0),FALSE),
  IF(AND(VALUE(LEFT($A1593,3))=312,LEFT($G1593,5)="Total",$B1593="G "),VLOOKUP('312'!$F$80,_312_Table2,MATCH('312'!$N$16,_312_Table2_ColumnLookup,0),FALSE),
  IF(AND(VALUE(LEFT($A1593,3))=312,LEFT($G1593,5)="Total",$B1593="O "),VLOOKUP('312'!$F$80,_312_Table2,MATCH('312'!$V$16,_312_Table2_ColumnLookup,0),FALSE),
  IF(AND(VALUE(LEFT($A1593,3))=312,LEFT($G1593,5)="Total",$B1593="Q "),VLOOKUP('312'!$F$80,_312_Table2,MATCH('312'!$X$16,_312_Table2_ColumnLookup,0),FALSE),
  IF(AND(VALUE(LEFT($A1593,3))=312,LEFT($G1593,5)="Total"),VLOOKUP('312'!$F$80,_312_Table2,MATCH(LEFT($B1593,1),_312_Table2_ColumnLookup,0),FALSE),
  IF(AND(VALUE(LEFT($A1593,3))=312,LEN($I1593)=4,$B1593="G"),VLOOKUP($I1593,_312_Table2,MATCH('312'!$N$16,_312_Table2_ColumnLookup,0),FALSE),
  IF(AND(VALUE(LEFT($A1593,3))=312,LEN($I1593)=4,$B1593="O"),VLOOKUP($I1593,_312_Table2,MATCH('312'!$V$16,_312_Table2_ColumnLookup,0),FALSE),
  IF(AND(VALUE(LEFT($A1593,3))=312,LEN($I1593)=4,$B1593="Q"),VLOOKUP($I1593,_312_Table2,MATCH('312'!$X$16,_312_Table2_ColumnLookup,0),FALSE),
  IF(AND(VALUE(LEFT($A1593,3))=312,LEN($I1593)=4),VLOOKUP($I1593,_312_Table2,MATCH(LEFT($B1593,1),_312_Table2_ColumnLookup,0),FALSE)
+N("312"),
  IF(VALUE(LEFT($A1593,3))=313,VLOOKUP(VALUE(MID($B1593,2,1)),_313_Table2,MATCH(MID($B1593,1,1),_313_Table2_ColumnLookup,0),FALSE)
+N("313"),
  IF(AND(VALUE(LEFT($A1593,3))=314,LEN($B1593)=3),VLOOKUP(VALUE(MID($B1593,2,2)),_314_Table2,MATCH(MID($B1593,1,1),_314_Table2_ColumnLookup,0),FALSE),
  IF(VALUE(LEFT($A1593,3))=314,VLOOKUP(VALUE(MID($B1593,2,1)),_314_Table2,MATCH(MID($B1593,1,1),_314_Table2_ColumnLookup,0),FALSE)
+N("314"),
""))))))))))))))))))))))))</f>
        <v>#N/A</v>
      </c>
      <c r="F1593" s="238" t="e">
        <f>IF(AND(VALUE(LEFT($A1593,3))=309,LEN($B1593)=3),VLOOKUP(VALUE(MID($B1593,2,2)),_309_Table3,MATCH(MID($B1593,1,1),_309_Table3_ColumnLookup,0),FALSE),
  IF($C1593="309 LCR SummaryA",OneYearSCR,IF($C1593="309 LCR SummaryB",UltimateSCR,IF(VALUE(LEFT($A1593,3))=309,VLOOKUP(VALUE(MID($B1593,2,1)),_309_Table3,MATCH(MID($B1593,1,1),_309_Table3_ColumnLookup,0),FALSE)
+N("309"),
  IF(VALUE(LEFT($A1593,3))=310,VLOOKUP(VALUE(MID($B1593,2,1)),_310_Table3,MATCH(MID($B1593,1,1),_310_Table3_ColumnLookup,0),FALSE)
+N("310"),
  IF(AND(VALUE(LEFT($A1593,3))=311,LEN($I1593)=4),VLOOKUP($I1593,_311_Table3,MATCH($B1593,_311_Table3_ColumnLookup,0),FALSE),
  IF(AND(VALUE(LEFT($A1593,3))=311,OR($B1593="I2",$B1593="J2",$B1593="K2",$B1593="L2")),VLOOKUP('311'!$G$58,_311_Table3,MATCH(MID($B1593,1,1),_311_Table3_ColumnLookup,0),FALSE),
  IF(AND(VALUE(LEFT($A1593,3))=311,RIGHT($B1593,5)="Total"),VLOOKUP('311'!$G$59,_311_Table3,MATCH(MID($B1593,1,1),_311_Table3_ColumnLookup,0),FALSE),
  IF(VALUE(LEFT($A1593,3))=311,VLOOKUP(VALUE(MID($B1593,2,1)),_311_Table3,MATCH(MID($B1593,1,1),_311_Table3_ColumnLookup,0),FALSE)
+N("311"),
  IF(AND(VALUE(LEFT($A1593,3))=312,LEFT($G1593,10)="Unincepted",$B1593="G "),VLOOKUP(" ULO",_312_Table3,MATCH('312'!$N$16,_312_Table3_ColumnLookup,0),FALSE),
  IF(AND(VALUE(LEFT($A1593,3))=312,LEFT($G1593,10)="Unincepted",$B1593="O "),VLOOKUP(" ULO",_312_Table3,MATCH('312'!$V$16,_312_Table3_ColumnLookup,0),FALSE),
  IF(AND(VALUE(LEFT($A1593,3))=312,LEFT($G1593,10)="Unincepted",$B1593="Q "),VLOOKUP(" ULO",_312_Table3,MATCH('312'!$X$16,_312_Table3_ColumnLookup,0),FALSE),
  IF(AND(VALUE(LEFT($A1593,3))=312,LEFT($G1593,10)="Unincepted"),VLOOKUP(" ULO",_312_Table3,MATCH(LEFT($B1593,1),_312_Table3_ColumnLookup,0),FALSE),
  IF(AND(VALUE(LEFT($A1593,3))=312,LEFT($G1593,5)="Total",$B1593="G "),VLOOKUP('312'!$F$80,_312_Table3,MATCH('312'!$N$16,_312_Table3_ColumnLookup,0),FALSE),
  IF(AND(VALUE(LEFT($A1593,3))=312,LEFT($G1593,5)="Total",$B1593="O "),VLOOKUP('312'!$F$80,_312_Table3,MATCH('312'!$V$16,_312_Table3_ColumnLookup,0),FALSE),
  IF(AND(VALUE(LEFT($A1593,3))=312,LEFT($G1593,5)="Total",$B1593="Q "),VLOOKUP('312'!$F$80,_312_Table3,MATCH('312'!$X$16,_312_Table3_ColumnLookup,0),FALSE),
  IF(AND(VALUE(LEFT($A1593,3))=312,LEFT($G1593,5)="Total"),VLOOKUP('312'!$F$80,_312_Table3,MATCH(LEFT($B1593,1),_312_Table3_ColumnLookup,0),FALSE),
  IF(AND(VALUE(LEFT($A1593,3))=312,LEN($I1593)=4,$B1593="G"),VLOOKUP($I1593,_312_Table3,MATCH('312'!$N$16,_312_Table3_ColumnLookup,0),FALSE),
  IF(AND(VALUE(LEFT($A1593,3))=312,LEN($I1593)=4,$B1593="O"),VLOOKUP($I1593,_312_Table3,MATCH('312'!$V$16,_312_Table3_ColumnLookup,0),FALSE),
  IF(AND(VALUE(LEFT($A1593,3))=312,LEN($I1593)=4,$B1593="Q"),VLOOKUP($I1593,_312_Table3,MATCH('312'!$X$16,_312_Table3_ColumnLookup,0),FALSE),
  IF(AND(VALUE(LEFT($A1593,3))=312,LEN($I1593)=4),VLOOKUP($I1593,_312_Table3,MATCH(LEFT($B1593,1),_312_Table3_ColumnLookup,0),FALSE)
+N("312"),
  IF(VALUE(LEFT($A1593,3))=313,VLOOKUP(VALUE(MID($B1593,2,1)),_313_Table3,MATCH(MID($B1593,1,1),_313_Table3_ColumnLookup,0),FALSE)
+N("313"),
  IF(AND(VALUE(LEFT($A1593,3))=314,LEN($B1593)=3),VLOOKUP(VALUE(MID($B1593,2,2)),_314_Table3,MATCH(MID($B1593,1,1),_314_Table3_ColumnLookup,0),FALSE),
  IF(VALUE(LEFT($A1593,3))=314,VLOOKUP(VALUE(MID($B1593,2,1)),_314_Table3,MATCH(MID($B1593,1,1),_314_Table3_ColumnLookup,0),FALSE)
+N("314"),
""))))))))))))))))))))))))</f>
        <v>#N/A</v>
      </c>
      <c r="H1593" s="321" t="str">
        <f>IFERROR(
IF(ISERROR($D1593)=FALSE,$D1593,IF(ISERROR($E1593)=FALSE,$E1593,IF(ISERROR($F1593)=FALSE,$F1593
+N("012 checkboxes"),
IF(
IF(OR(LEFT($A1593,9)="Syndicate",LEFT($A1593,12)="NewSyndicate"),VLOOKUP($A1593,'012'!$J:$ZW,MATCH("Link to button",'012'!$J$1:$ZW$1,0),0)
+N("309 checkbox"),
IF($C1593="309 LCR Summary0",VLOOKUP("Notes990",'309'!$P:$ZZ,MATCH("Link to button",'309'!$P$1:$ZZ$1,0),0)
+N("313 checkboxes"),
IF($C1593="313 Financial Information0LcmVsScr",IF($C1593="309 LCR Summary0",VLOOKUP("LcmVsScr",'309'!$N:$ZZ,MATCH("Link to button",'309'!$N$1:$ZZ$1,0),0),
IF($C1593="313 Financial Information0LcrDocAttached",IF($C1593="309 LCR Summary0",VLOOKUP("LcrDocAttached",'309'!$N:$ZZ,MATCH("Link to button",'309'!$N$1:$ZZ$1,0),
0)))))))=1,TRUE,FALSE)
))),"")</f>
        <v/>
      </c>
    </row>
    <row r="1594" spans="1:8">
      <c r="A1594" s="237" t="e">
        <f>VLOOKUP($G1594,CSVLookups!$B:$R,MATCH(A$1,CSVLookups!$B$1:$R$1,0),FALSE)</f>
        <v>#N/A</v>
      </c>
      <c r="B1594" s="237" t="e">
        <f>VLOOKUP($G1594,CSVLookups!$B:$R,MATCH(B$1,CSVLookups!$B$1:$R$1,0),FALSE)</f>
        <v>#N/A</v>
      </c>
      <c r="C1594" s="238" t="e">
        <f t="shared" si="25"/>
        <v>#N/A</v>
      </c>
      <c r="D1594" s="238" t="e">
        <f>IF(AND(VALUE(LEFT($A1594,3))=309,LEN($B1594)=3),VLOOKUP(VALUE(MID($B1594,2,2)),_309_Table1,MATCH(MID($B1594,1,1),_309_Table1_ColumnLookup,0),FALSE),
  IF($C1594="309 LCR SummaryA",OneYearSCR,IF($C1594="309 LCR SummaryB",UltimateSCR,IF(VALUE(LEFT($A1594,3))=309,VLOOKUP(VALUE(MID($B1594,2,1)),_309_Table1,MATCH(MID($B1594,1,1),_309_Table1_ColumnLookup,0),FALSE)
+N("309"),
  IF(VALUE(LEFT($A1594,3))=310,VLOOKUP(VALUE(MID($B1594,2,1)),_310_Table1,MATCH(MID($B1594,1,1),_310_Table1_ColumnLookup,0),FALSE)
+N("310"),
  IF(AND(VALUE(LEFT($A1594,3))=311,LEN($I1594)=4),VLOOKUP($I1594,_311_Table1,MATCH($B1594,_311_Table1_ColumnLookup,0),FALSE),
  IF(AND(VALUE(LEFT($A1594,3))=311,OR($B1594="I2",$B1594="J2",$B1594="K2",$B1594="L2")),VLOOKUP('311'!$G$58,_311_Table1,MATCH(MID($B1594,1,1),_311_Table1_ColumnLookup,0),FALSE),
  IF(AND(VALUE(LEFT($A1594,3))=311,RIGHT($B1594,5)="Total"),VLOOKUP('311'!$G$59,_311_Table1,MATCH(MID($B1594,1,1),_311_Table1_ColumnLookup,0),FALSE),
  IF(VALUE(LEFT($A1594,3))=311,VLOOKUP(VALUE(MID($B1594,2,1)),_311_Table1,MATCH(MID($B1594,1,1),_311_Table1_ColumnLookup,0),FALSE)
+N("311"),
  IF(AND(VALUE(LEFT($A1594,3))=312,LEFT($G1594,10)="Unincepted",$B1594="G "),VLOOKUP(" ULO",_312_Table1,MATCH('312'!$N$16,_312_Table1_ColumnLookup,0),FALSE),
  IF(AND(VALUE(LEFT($A1594,3))=312,LEFT($G1594,10)="Unincepted",$B1594="O "),VLOOKUP(" ULO",_312_Table1,MATCH('312'!$V$16,_312_Table1_ColumnLookup,0),FALSE),
  IF(AND(VALUE(LEFT($A1594,3))=312,LEFT($G1594,10)="Unincepted",$B1594="Q "),VLOOKUP(" ULO",_312_Table1,MATCH('312'!$X$16,_312_Table1_ColumnLookup,0),FALSE),
  IF(AND(VALUE(LEFT($A1594,3))=312,LEFT($G1594,10)="Unincepted"),VLOOKUP(" ULO",_312_Table1,MATCH(LEFT($B1594,1),_312_Table1_ColumnLookup,0),FALSE),
  IF(AND(VALUE(LEFT($A1594,3))=312,LEFT($G1594,5)="Total",$B1594="G "),VLOOKUP('312'!$F$80,_312_Table1,MATCH('312'!$N$16,_312_Table1_ColumnLookup,0),FALSE),
  IF(AND(VALUE(LEFT($A1594,3))=312,LEFT($G1594,5)="Total",$B1594="O "),VLOOKUP('312'!$F$80,_312_Table1,MATCH('312'!$V$16,_312_Table1_ColumnLookup,0),FALSE),
  IF(AND(VALUE(LEFT($A1594,3))=312,LEFT($G1594,5)="Total",$B1594="Q "),VLOOKUP('312'!$F$80,_312_Table1,MATCH('312'!$X$16,_312_Table1_ColumnLookup,0),FALSE),
  IF(AND(VALUE(LEFT($A1594,3))=312,LEFT($G1594,5)="Total"),VLOOKUP('312'!$F$80,_312_Table1,MATCH(LEFT($B1594,1),_312_Table1_ColumnLookup,0),FALSE),
  IF(AND(VALUE(LEFT($A1594,3))=312,LEN($I1594)=4,$B1594="G"),VLOOKUP($I1594,_312_Table1,MATCH('312'!$N$16,_312_Table1_ColumnLookup,0),FALSE),
  IF(AND(VALUE(LEFT($A1594,3))=312,LEN($I1594)=4,$B1594="O"),VLOOKUP($I1594,_312_Table1,MATCH('312'!$V$16,_312_Table1_ColumnLookup,0),FALSE),
  IF(AND(VALUE(LEFT($A1594,3))=312,LEN($I1594)=4,$B1594="Q"),VLOOKUP($I1594,_312_Table1,MATCH('312'!$X$16,_312_Table1_ColumnLookup,0),FALSE),
  IF(AND(VALUE(LEFT($A1594,3))=312,LEN($I1594)=4),VLOOKUP($I1594,_312_Table1,MATCH(LEFT($B1594,1),_312_Table1_ColumnLookup,0),FALSE)
+N("312"),
  IF(VALUE(LEFT($A1594,3))=313,VLOOKUP(VALUE(MID($B1594,2,1)),_313_Table1,MATCH(MID($B1594,1,1),_313_Table1_ColumnLookup,0),FALSE)
+N("313"),
  IF(AND(VALUE(LEFT($A1594,3))=314,LEN($B1594)=3),VLOOKUP(VALUE(MID($B1594,2,2)),_314_Table1,MATCH(MID($B1594,1,1),_314_Table1_ColumnLookup,0),FALSE),
  IF(VALUE(LEFT($A1594,3))=314,VLOOKUP(VALUE(MID($B1594,2,1)),_314_Table1,MATCH(MID($B1594,1,1),_314_Table1_ColumnLookup,0),FALSE)
+N("314"),
""))))))))))))))))))))))))</f>
        <v>#N/A</v>
      </c>
      <c r="E1594" s="238" t="e">
        <f>IF(AND(VALUE(LEFT($A1594,3))=309,LEN($B1594)=3),VLOOKUP(VALUE(MID($B1594,2,2)),_309_Table2,MATCH(MID($B1594,1,1),_309_Table2_ColumnLookup,0),FALSE),
  IF($C1594="309 LCR SummaryA",OneYearSCR,IF($C1594="309 LCR SummaryB",UltimateSCR,IF(VALUE(LEFT($A1594,3))=309,VLOOKUP(VALUE(MID($B1594,2,1)),_309_Table2,MATCH(MID($B1594,1,1),_309_Table2_ColumnLookup,0),FALSE)
+N("309"),
  IF(VALUE(LEFT($A1594,3))=310,VLOOKUP(VALUE(MID($B1594,2,1)),_310_Table2,MATCH(MID($B1594,1,1),_310_Table2_ColumnLookup,0),FALSE)
+N("310"),
  IF(AND(VALUE(LEFT($A1594,3))=311,LEN($I1594)=4),VLOOKUP($I1594,_311_Table2,MATCH($B1594,_311_Table2_ColumnLookup,0),FALSE),
  IF(AND(VALUE(LEFT($A1594,3))=311,OR($B1594="I2",$B1594="J2",$B1594="K2",$B1594="L2")),VLOOKUP('311'!$G$58,_311_Table2,MATCH(MID($B1594,1,1),_311_Table2_ColumnLookup,0),FALSE),
  IF(AND(VALUE(LEFT($A1594,3))=311,RIGHT($B1594,5)="Total"),VLOOKUP('311'!$G$59,_311_Table2,MATCH(MID($B1594,1,1),_311_Table2_ColumnLookup,0),FALSE),
  IF(VALUE(LEFT($A1594,3))=311,VLOOKUP(VALUE(MID($B1594,2,1)),_311_Table2,MATCH(MID($B1594,1,1),_311_Table2_ColumnLookup,0),FALSE)
+N("311"),
  IF(AND(VALUE(LEFT($A1594,3))=312,LEFT($G1594,10)="Unincepted",$B1594="G "),VLOOKUP(" ULO",_312_Table2,MATCH('312'!$N$16,_312_Table2_ColumnLookup,0),FALSE),
  IF(AND(VALUE(LEFT($A1594,3))=312,LEFT($G1594,10)="Unincepted",$B1594="O "),VLOOKUP(" ULO",_312_Table2,MATCH('312'!$V$16,_312_Table2_ColumnLookup,0),FALSE),
  IF(AND(VALUE(LEFT($A1594,3))=312,LEFT($G1594,10)="Unincepted",$B1594="Q "),VLOOKUP(" ULO",_312_Table2,MATCH('312'!$X$16,_312_Table2_ColumnLookup,0),FALSE),
  IF(AND(VALUE(LEFT($A1594,3))=312,LEFT($G1594,10)="Unincepted"),VLOOKUP(" ULO",_312_Table2,MATCH(LEFT($B1594,1),_312_Table2_ColumnLookup,0),FALSE),
  IF(AND(VALUE(LEFT($A1594,3))=312,LEFT($G1594,5)="Total",$B1594="G "),VLOOKUP('312'!$F$80,_312_Table2,MATCH('312'!$N$16,_312_Table2_ColumnLookup,0),FALSE),
  IF(AND(VALUE(LEFT($A1594,3))=312,LEFT($G1594,5)="Total",$B1594="O "),VLOOKUP('312'!$F$80,_312_Table2,MATCH('312'!$V$16,_312_Table2_ColumnLookup,0),FALSE),
  IF(AND(VALUE(LEFT($A1594,3))=312,LEFT($G1594,5)="Total",$B1594="Q "),VLOOKUP('312'!$F$80,_312_Table2,MATCH('312'!$X$16,_312_Table2_ColumnLookup,0),FALSE),
  IF(AND(VALUE(LEFT($A1594,3))=312,LEFT($G1594,5)="Total"),VLOOKUP('312'!$F$80,_312_Table2,MATCH(LEFT($B1594,1),_312_Table2_ColumnLookup,0),FALSE),
  IF(AND(VALUE(LEFT($A1594,3))=312,LEN($I1594)=4,$B1594="G"),VLOOKUP($I1594,_312_Table2,MATCH('312'!$N$16,_312_Table2_ColumnLookup,0),FALSE),
  IF(AND(VALUE(LEFT($A1594,3))=312,LEN($I1594)=4,$B1594="O"),VLOOKUP($I1594,_312_Table2,MATCH('312'!$V$16,_312_Table2_ColumnLookup,0),FALSE),
  IF(AND(VALUE(LEFT($A1594,3))=312,LEN($I1594)=4,$B1594="Q"),VLOOKUP($I1594,_312_Table2,MATCH('312'!$X$16,_312_Table2_ColumnLookup,0),FALSE),
  IF(AND(VALUE(LEFT($A1594,3))=312,LEN($I1594)=4),VLOOKUP($I1594,_312_Table2,MATCH(LEFT($B1594,1),_312_Table2_ColumnLookup,0),FALSE)
+N("312"),
  IF(VALUE(LEFT($A1594,3))=313,VLOOKUP(VALUE(MID($B1594,2,1)),_313_Table2,MATCH(MID($B1594,1,1),_313_Table2_ColumnLookup,0),FALSE)
+N("313"),
  IF(AND(VALUE(LEFT($A1594,3))=314,LEN($B1594)=3),VLOOKUP(VALUE(MID($B1594,2,2)),_314_Table2,MATCH(MID($B1594,1,1),_314_Table2_ColumnLookup,0),FALSE),
  IF(VALUE(LEFT($A1594,3))=314,VLOOKUP(VALUE(MID($B1594,2,1)),_314_Table2,MATCH(MID($B1594,1,1),_314_Table2_ColumnLookup,0),FALSE)
+N("314"),
""))))))))))))))))))))))))</f>
        <v>#N/A</v>
      </c>
      <c r="F1594" s="238" t="e">
        <f>IF(AND(VALUE(LEFT($A1594,3))=309,LEN($B1594)=3),VLOOKUP(VALUE(MID($B1594,2,2)),_309_Table3,MATCH(MID($B1594,1,1),_309_Table3_ColumnLookup,0),FALSE),
  IF($C1594="309 LCR SummaryA",OneYearSCR,IF($C1594="309 LCR SummaryB",UltimateSCR,IF(VALUE(LEFT($A1594,3))=309,VLOOKUP(VALUE(MID($B1594,2,1)),_309_Table3,MATCH(MID($B1594,1,1),_309_Table3_ColumnLookup,0),FALSE)
+N("309"),
  IF(VALUE(LEFT($A1594,3))=310,VLOOKUP(VALUE(MID($B1594,2,1)),_310_Table3,MATCH(MID($B1594,1,1),_310_Table3_ColumnLookup,0),FALSE)
+N("310"),
  IF(AND(VALUE(LEFT($A1594,3))=311,LEN($I1594)=4),VLOOKUP($I1594,_311_Table3,MATCH($B1594,_311_Table3_ColumnLookup,0),FALSE),
  IF(AND(VALUE(LEFT($A1594,3))=311,OR($B1594="I2",$B1594="J2",$B1594="K2",$B1594="L2")),VLOOKUP('311'!$G$58,_311_Table3,MATCH(MID($B1594,1,1),_311_Table3_ColumnLookup,0),FALSE),
  IF(AND(VALUE(LEFT($A1594,3))=311,RIGHT($B1594,5)="Total"),VLOOKUP('311'!$G$59,_311_Table3,MATCH(MID($B1594,1,1),_311_Table3_ColumnLookup,0),FALSE),
  IF(VALUE(LEFT($A1594,3))=311,VLOOKUP(VALUE(MID($B1594,2,1)),_311_Table3,MATCH(MID($B1594,1,1),_311_Table3_ColumnLookup,0),FALSE)
+N("311"),
  IF(AND(VALUE(LEFT($A1594,3))=312,LEFT($G1594,10)="Unincepted",$B1594="G "),VLOOKUP(" ULO",_312_Table3,MATCH('312'!$N$16,_312_Table3_ColumnLookup,0),FALSE),
  IF(AND(VALUE(LEFT($A1594,3))=312,LEFT($G1594,10)="Unincepted",$B1594="O "),VLOOKUP(" ULO",_312_Table3,MATCH('312'!$V$16,_312_Table3_ColumnLookup,0),FALSE),
  IF(AND(VALUE(LEFT($A1594,3))=312,LEFT($G1594,10)="Unincepted",$B1594="Q "),VLOOKUP(" ULO",_312_Table3,MATCH('312'!$X$16,_312_Table3_ColumnLookup,0),FALSE),
  IF(AND(VALUE(LEFT($A1594,3))=312,LEFT($G1594,10)="Unincepted"),VLOOKUP(" ULO",_312_Table3,MATCH(LEFT($B1594,1),_312_Table3_ColumnLookup,0),FALSE),
  IF(AND(VALUE(LEFT($A1594,3))=312,LEFT($G1594,5)="Total",$B1594="G "),VLOOKUP('312'!$F$80,_312_Table3,MATCH('312'!$N$16,_312_Table3_ColumnLookup,0),FALSE),
  IF(AND(VALUE(LEFT($A1594,3))=312,LEFT($G1594,5)="Total",$B1594="O "),VLOOKUP('312'!$F$80,_312_Table3,MATCH('312'!$V$16,_312_Table3_ColumnLookup,0),FALSE),
  IF(AND(VALUE(LEFT($A1594,3))=312,LEFT($G1594,5)="Total",$B1594="Q "),VLOOKUP('312'!$F$80,_312_Table3,MATCH('312'!$X$16,_312_Table3_ColumnLookup,0),FALSE),
  IF(AND(VALUE(LEFT($A1594,3))=312,LEFT($G1594,5)="Total"),VLOOKUP('312'!$F$80,_312_Table3,MATCH(LEFT($B1594,1),_312_Table3_ColumnLookup,0),FALSE),
  IF(AND(VALUE(LEFT($A1594,3))=312,LEN($I1594)=4,$B1594="G"),VLOOKUP($I1594,_312_Table3,MATCH('312'!$N$16,_312_Table3_ColumnLookup,0),FALSE),
  IF(AND(VALUE(LEFT($A1594,3))=312,LEN($I1594)=4,$B1594="O"),VLOOKUP($I1594,_312_Table3,MATCH('312'!$V$16,_312_Table3_ColumnLookup,0),FALSE),
  IF(AND(VALUE(LEFT($A1594,3))=312,LEN($I1594)=4,$B1594="Q"),VLOOKUP($I1594,_312_Table3,MATCH('312'!$X$16,_312_Table3_ColumnLookup,0),FALSE),
  IF(AND(VALUE(LEFT($A1594,3))=312,LEN($I1594)=4),VLOOKUP($I1594,_312_Table3,MATCH(LEFT($B1594,1),_312_Table3_ColumnLookup,0),FALSE)
+N("312"),
  IF(VALUE(LEFT($A1594,3))=313,VLOOKUP(VALUE(MID($B1594,2,1)),_313_Table3,MATCH(MID($B1594,1,1),_313_Table3_ColumnLookup,0),FALSE)
+N("313"),
  IF(AND(VALUE(LEFT($A1594,3))=314,LEN($B1594)=3),VLOOKUP(VALUE(MID($B1594,2,2)),_314_Table3,MATCH(MID($B1594,1,1),_314_Table3_ColumnLookup,0),FALSE),
  IF(VALUE(LEFT($A1594,3))=314,VLOOKUP(VALUE(MID($B1594,2,1)),_314_Table3,MATCH(MID($B1594,1,1),_314_Table3_ColumnLookup,0),FALSE)
+N("314"),
""))))))))))))))))))))))))</f>
        <v>#N/A</v>
      </c>
      <c r="H1594" s="321" t="str">
        <f>IFERROR(
IF(ISERROR($D1594)=FALSE,$D1594,IF(ISERROR($E1594)=FALSE,$E1594,IF(ISERROR($F1594)=FALSE,$F1594
+N("012 checkboxes"),
IF(
IF(OR(LEFT($A1594,9)="Syndicate",LEFT($A1594,12)="NewSyndicate"),VLOOKUP($A1594,'012'!$J:$ZW,MATCH("Link to button",'012'!$J$1:$ZW$1,0),0)
+N("309 checkbox"),
IF($C1594="309 LCR Summary0",VLOOKUP("Notes990",'309'!$P:$ZZ,MATCH("Link to button",'309'!$P$1:$ZZ$1,0),0)
+N("313 checkboxes"),
IF($C1594="313 Financial Information0LcmVsScr",IF($C1594="309 LCR Summary0",VLOOKUP("LcmVsScr",'309'!$N:$ZZ,MATCH("Link to button",'309'!$N$1:$ZZ$1,0),0),
IF($C1594="313 Financial Information0LcrDocAttached",IF($C1594="309 LCR Summary0",VLOOKUP("LcrDocAttached",'309'!$N:$ZZ,MATCH("Link to button",'309'!$N$1:$ZZ$1,0),
0)))))))=1,TRUE,FALSE)
))),"")</f>
        <v/>
      </c>
    </row>
    <row r="1595" spans="1:8">
      <c r="A1595" s="237" t="e">
        <f>VLOOKUP($G1595,CSVLookups!$B:$R,MATCH(A$1,CSVLookups!$B$1:$R$1,0),FALSE)</f>
        <v>#N/A</v>
      </c>
      <c r="B1595" s="237" t="e">
        <f>VLOOKUP($G1595,CSVLookups!$B:$R,MATCH(B$1,CSVLookups!$B$1:$R$1,0),FALSE)</f>
        <v>#N/A</v>
      </c>
      <c r="C1595" s="238" t="e">
        <f t="shared" si="25"/>
        <v>#N/A</v>
      </c>
      <c r="D1595" s="238" t="e">
        <f>IF(AND(VALUE(LEFT($A1595,3))=309,LEN($B1595)=3),VLOOKUP(VALUE(MID($B1595,2,2)),_309_Table1,MATCH(MID($B1595,1,1),_309_Table1_ColumnLookup,0),FALSE),
  IF($C1595="309 LCR SummaryA",OneYearSCR,IF($C1595="309 LCR SummaryB",UltimateSCR,IF(VALUE(LEFT($A1595,3))=309,VLOOKUP(VALUE(MID($B1595,2,1)),_309_Table1,MATCH(MID($B1595,1,1),_309_Table1_ColumnLookup,0),FALSE)
+N("309"),
  IF(VALUE(LEFT($A1595,3))=310,VLOOKUP(VALUE(MID($B1595,2,1)),_310_Table1,MATCH(MID($B1595,1,1),_310_Table1_ColumnLookup,0),FALSE)
+N("310"),
  IF(AND(VALUE(LEFT($A1595,3))=311,LEN($I1595)=4),VLOOKUP($I1595,_311_Table1,MATCH($B1595,_311_Table1_ColumnLookup,0),FALSE),
  IF(AND(VALUE(LEFT($A1595,3))=311,OR($B1595="I2",$B1595="J2",$B1595="K2",$B1595="L2")),VLOOKUP('311'!$G$58,_311_Table1,MATCH(MID($B1595,1,1),_311_Table1_ColumnLookup,0),FALSE),
  IF(AND(VALUE(LEFT($A1595,3))=311,RIGHT($B1595,5)="Total"),VLOOKUP('311'!$G$59,_311_Table1,MATCH(MID($B1595,1,1),_311_Table1_ColumnLookup,0),FALSE),
  IF(VALUE(LEFT($A1595,3))=311,VLOOKUP(VALUE(MID($B1595,2,1)),_311_Table1,MATCH(MID($B1595,1,1),_311_Table1_ColumnLookup,0),FALSE)
+N("311"),
  IF(AND(VALUE(LEFT($A1595,3))=312,LEFT($G1595,10)="Unincepted",$B1595="G "),VLOOKUP(" ULO",_312_Table1,MATCH('312'!$N$16,_312_Table1_ColumnLookup,0),FALSE),
  IF(AND(VALUE(LEFT($A1595,3))=312,LEFT($G1595,10)="Unincepted",$B1595="O "),VLOOKUP(" ULO",_312_Table1,MATCH('312'!$V$16,_312_Table1_ColumnLookup,0),FALSE),
  IF(AND(VALUE(LEFT($A1595,3))=312,LEFT($G1595,10)="Unincepted",$B1595="Q "),VLOOKUP(" ULO",_312_Table1,MATCH('312'!$X$16,_312_Table1_ColumnLookup,0),FALSE),
  IF(AND(VALUE(LEFT($A1595,3))=312,LEFT($G1595,10)="Unincepted"),VLOOKUP(" ULO",_312_Table1,MATCH(LEFT($B1595,1),_312_Table1_ColumnLookup,0),FALSE),
  IF(AND(VALUE(LEFT($A1595,3))=312,LEFT($G1595,5)="Total",$B1595="G "),VLOOKUP('312'!$F$80,_312_Table1,MATCH('312'!$N$16,_312_Table1_ColumnLookup,0),FALSE),
  IF(AND(VALUE(LEFT($A1595,3))=312,LEFT($G1595,5)="Total",$B1595="O "),VLOOKUP('312'!$F$80,_312_Table1,MATCH('312'!$V$16,_312_Table1_ColumnLookup,0),FALSE),
  IF(AND(VALUE(LEFT($A1595,3))=312,LEFT($G1595,5)="Total",$B1595="Q "),VLOOKUP('312'!$F$80,_312_Table1,MATCH('312'!$X$16,_312_Table1_ColumnLookup,0),FALSE),
  IF(AND(VALUE(LEFT($A1595,3))=312,LEFT($G1595,5)="Total"),VLOOKUP('312'!$F$80,_312_Table1,MATCH(LEFT($B1595,1),_312_Table1_ColumnLookup,0),FALSE),
  IF(AND(VALUE(LEFT($A1595,3))=312,LEN($I1595)=4,$B1595="G"),VLOOKUP($I1595,_312_Table1,MATCH('312'!$N$16,_312_Table1_ColumnLookup,0),FALSE),
  IF(AND(VALUE(LEFT($A1595,3))=312,LEN($I1595)=4,$B1595="O"),VLOOKUP($I1595,_312_Table1,MATCH('312'!$V$16,_312_Table1_ColumnLookup,0),FALSE),
  IF(AND(VALUE(LEFT($A1595,3))=312,LEN($I1595)=4,$B1595="Q"),VLOOKUP($I1595,_312_Table1,MATCH('312'!$X$16,_312_Table1_ColumnLookup,0),FALSE),
  IF(AND(VALUE(LEFT($A1595,3))=312,LEN($I1595)=4),VLOOKUP($I1595,_312_Table1,MATCH(LEFT($B1595,1),_312_Table1_ColumnLookup,0),FALSE)
+N("312"),
  IF(VALUE(LEFT($A1595,3))=313,VLOOKUP(VALUE(MID($B1595,2,1)),_313_Table1,MATCH(MID($B1595,1,1),_313_Table1_ColumnLookup,0),FALSE)
+N("313"),
  IF(AND(VALUE(LEFT($A1595,3))=314,LEN($B1595)=3),VLOOKUP(VALUE(MID($B1595,2,2)),_314_Table1,MATCH(MID($B1595,1,1),_314_Table1_ColumnLookup,0),FALSE),
  IF(VALUE(LEFT($A1595,3))=314,VLOOKUP(VALUE(MID($B1595,2,1)),_314_Table1,MATCH(MID($B1595,1,1),_314_Table1_ColumnLookup,0),FALSE)
+N("314"),
""))))))))))))))))))))))))</f>
        <v>#N/A</v>
      </c>
      <c r="E1595" s="238" t="e">
        <f>IF(AND(VALUE(LEFT($A1595,3))=309,LEN($B1595)=3),VLOOKUP(VALUE(MID($B1595,2,2)),_309_Table2,MATCH(MID($B1595,1,1),_309_Table2_ColumnLookup,0),FALSE),
  IF($C1595="309 LCR SummaryA",OneYearSCR,IF($C1595="309 LCR SummaryB",UltimateSCR,IF(VALUE(LEFT($A1595,3))=309,VLOOKUP(VALUE(MID($B1595,2,1)),_309_Table2,MATCH(MID($B1595,1,1),_309_Table2_ColumnLookup,0),FALSE)
+N("309"),
  IF(VALUE(LEFT($A1595,3))=310,VLOOKUP(VALUE(MID($B1595,2,1)),_310_Table2,MATCH(MID($B1595,1,1),_310_Table2_ColumnLookup,0),FALSE)
+N("310"),
  IF(AND(VALUE(LEFT($A1595,3))=311,LEN($I1595)=4),VLOOKUP($I1595,_311_Table2,MATCH($B1595,_311_Table2_ColumnLookup,0),FALSE),
  IF(AND(VALUE(LEFT($A1595,3))=311,OR($B1595="I2",$B1595="J2",$B1595="K2",$B1595="L2")),VLOOKUP('311'!$G$58,_311_Table2,MATCH(MID($B1595,1,1),_311_Table2_ColumnLookup,0),FALSE),
  IF(AND(VALUE(LEFT($A1595,3))=311,RIGHT($B1595,5)="Total"),VLOOKUP('311'!$G$59,_311_Table2,MATCH(MID($B1595,1,1),_311_Table2_ColumnLookup,0),FALSE),
  IF(VALUE(LEFT($A1595,3))=311,VLOOKUP(VALUE(MID($B1595,2,1)),_311_Table2,MATCH(MID($B1595,1,1),_311_Table2_ColumnLookup,0),FALSE)
+N("311"),
  IF(AND(VALUE(LEFT($A1595,3))=312,LEFT($G1595,10)="Unincepted",$B1595="G "),VLOOKUP(" ULO",_312_Table2,MATCH('312'!$N$16,_312_Table2_ColumnLookup,0),FALSE),
  IF(AND(VALUE(LEFT($A1595,3))=312,LEFT($G1595,10)="Unincepted",$B1595="O "),VLOOKUP(" ULO",_312_Table2,MATCH('312'!$V$16,_312_Table2_ColumnLookup,0),FALSE),
  IF(AND(VALUE(LEFT($A1595,3))=312,LEFT($G1595,10)="Unincepted",$B1595="Q "),VLOOKUP(" ULO",_312_Table2,MATCH('312'!$X$16,_312_Table2_ColumnLookup,0),FALSE),
  IF(AND(VALUE(LEFT($A1595,3))=312,LEFT($G1595,10)="Unincepted"),VLOOKUP(" ULO",_312_Table2,MATCH(LEFT($B1595,1),_312_Table2_ColumnLookup,0),FALSE),
  IF(AND(VALUE(LEFT($A1595,3))=312,LEFT($G1595,5)="Total",$B1595="G "),VLOOKUP('312'!$F$80,_312_Table2,MATCH('312'!$N$16,_312_Table2_ColumnLookup,0),FALSE),
  IF(AND(VALUE(LEFT($A1595,3))=312,LEFT($G1595,5)="Total",$B1595="O "),VLOOKUP('312'!$F$80,_312_Table2,MATCH('312'!$V$16,_312_Table2_ColumnLookup,0),FALSE),
  IF(AND(VALUE(LEFT($A1595,3))=312,LEFT($G1595,5)="Total",$B1595="Q "),VLOOKUP('312'!$F$80,_312_Table2,MATCH('312'!$X$16,_312_Table2_ColumnLookup,0),FALSE),
  IF(AND(VALUE(LEFT($A1595,3))=312,LEFT($G1595,5)="Total"),VLOOKUP('312'!$F$80,_312_Table2,MATCH(LEFT($B1595,1),_312_Table2_ColumnLookup,0),FALSE),
  IF(AND(VALUE(LEFT($A1595,3))=312,LEN($I1595)=4,$B1595="G"),VLOOKUP($I1595,_312_Table2,MATCH('312'!$N$16,_312_Table2_ColumnLookup,0),FALSE),
  IF(AND(VALUE(LEFT($A1595,3))=312,LEN($I1595)=4,$B1595="O"),VLOOKUP($I1595,_312_Table2,MATCH('312'!$V$16,_312_Table2_ColumnLookup,0),FALSE),
  IF(AND(VALUE(LEFT($A1595,3))=312,LEN($I1595)=4,$B1595="Q"),VLOOKUP($I1595,_312_Table2,MATCH('312'!$X$16,_312_Table2_ColumnLookup,0),FALSE),
  IF(AND(VALUE(LEFT($A1595,3))=312,LEN($I1595)=4),VLOOKUP($I1595,_312_Table2,MATCH(LEFT($B1595,1),_312_Table2_ColumnLookup,0),FALSE)
+N("312"),
  IF(VALUE(LEFT($A1595,3))=313,VLOOKUP(VALUE(MID($B1595,2,1)),_313_Table2,MATCH(MID($B1595,1,1),_313_Table2_ColumnLookup,0),FALSE)
+N("313"),
  IF(AND(VALUE(LEFT($A1595,3))=314,LEN($B1595)=3),VLOOKUP(VALUE(MID($B1595,2,2)),_314_Table2,MATCH(MID($B1595,1,1),_314_Table2_ColumnLookup,0),FALSE),
  IF(VALUE(LEFT($A1595,3))=314,VLOOKUP(VALUE(MID($B1595,2,1)),_314_Table2,MATCH(MID($B1595,1,1),_314_Table2_ColumnLookup,0),FALSE)
+N("314"),
""))))))))))))))))))))))))</f>
        <v>#N/A</v>
      </c>
      <c r="F1595" s="238" t="e">
        <f>IF(AND(VALUE(LEFT($A1595,3))=309,LEN($B1595)=3),VLOOKUP(VALUE(MID($B1595,2,2)),_309_Table3,MATCH(MID($B1595,1,1),_309_Table3_ColumnLookup,0),FALSE),
  IF($C1595="309 LCR SummaryA",OneYearSCR,IF($C1595="309 LCR SummaryB",UltimateSCR,IF(VALUE(LEFT($A1595,3))=309,VLOOKUP(VALUE(MID($B1595,2,1)),_309_Table3,MATCH(MID($B1595,1,1),_309_Table3_ColumnLookup,0),FALSE)
+N("309"),
  IF(VALUE(LEFT($A1595,3))=310,VLOOKUP(VALUE(MID($B1595,2,1)),_310_Table3,MATCH(MID($B1595,1,1),_310_Table3_ColumnLookup,0),FALSE)
+N("310"),
  IF(AND(VALUE(LEFT($A1595,3))=311,LEN($I1595)=4),VLOOKUP($I1595,_311_Table3,MATCH($B1595,_311_Table3_ColumnLookup,0),FALSE),
  IF(AND(VALUE(LEFT($A1595,3))=311,OR($B1595="I2",$B1595="J2",$B1595="K2",$B1595="L2")),VLOOKUP('311'!$G$58,_311_Table3,MATCH(MID($B1595,1,1),_311_Table3_ColumnLookup,0),FALSE),
  IF(AND(VALUE(LEFT($A1595,3))=311,RIGHT($B1595,5)="Total"),VLOOKUP('311'!$G$59,_311_Table3,MATCH(MID($B1595,1,1),_311_Table3_ColumnLookup,0),FALSE),
  IF(VALUE(LEFT($A1595,3))=311,VLOOKUP(VALUE(MID($B1595,2,1)),_311_Table3,MATCH(MID($B1595,1,1),_311_Table3_ColumnLookup,0),FALSE)
+N("311"),
  IF(AND(VALUE(LEFT($A1595,3))=312,LEFT($G1595,10)="Unincepted",$B1595="G "),VLOOKUP(" ULO",_312_Table3,MATCH('312'!$N$16,_312_Table3_ColumnLookup,0),FALSE),
  IF(AND(VALUE(LEFT($A1595,3))=312,LEFT($G1595,10)="Unincepted",$B1595="O "),VLOOKUP(" ULO",_312_Table3,MATCH('312'!$V$16,_312_Table3_ColumnLookup,0),FALSE),
  IF(AND(VALUE(LEFT($A1595,3))=312,LEFT($G1595,10)="Unincepted",$B1595="Q "),VLOOKUP(" ULO",_312_Table3,MATCH('312'!$X$16,_312_Table3_ColumnLookup,0),FALSE),
  IF(AND(VALUE(LEFT($A1595,3))=312,LEFT($G1595,10)="Unincepted"),VLOOKUP(" ULO",_312_Table3,MATCH(LEFT($B1595,1),_312_Table3_ColumnLookup,0),FALSE),
  IF(AND(VALUE(LEFT($A1595,3))=312,LEFT($G1595,5)="Total",$B1595="G "),VLOOKUP('312'!$F$80,_312_Table3,MATCH('312'!$N$16,_312_Table3_ColumnLookup,0),FALSE),
  IF(AND(VALUE(LEFT($A1595,3))=312,LEFT($G1595,5)="Total",$B1595="O "),VLOOKUP('312'!$F$80,_312_Table3,MATCH('312'!$V$16,_312_Table3_ColumnLookup,0),FALSE),
  IF(AND(VALUE(LEFT($A1595,3))=312,LEFT($G1595,5)="Total",$B1595="Q "),VLOOKUP('312'!$F$80,_312_Table3,MATCH('312'!$X$16,_312_Table3_ColumnLookup,0),FALSE),
  IF(AND(VALUE(LEFT($A1595,3))=312,LEFT($G1595,5)="Total"),VLOOKUP('312'!$F$80,_312_Table3,MATCH(LEFT($B1595,1),_312_Table3_ColumnLookup,0),FALSE),
  IF(AND(VALUE(LEFT($A1595,3))=312,LEN($I1595)=4,$B1595="G"),VLOOKUP($I1595,_312_Table3,MATCH('312'!$N$16,_312_Table3_ColumnLookup,0),FALSE),
  IF(AND(VALUE(LEFT($A1595,3))=312,LEN($I1595)=4,$B1595="O"),VLOOKUP($I1595,_312_Table3,MATCH('312'!$V$16,_312_Table3_ColumnLookup,0),FALSE),
  IF(AND(VALUE(LEFT($A1595,3))=312,LEN($I1595)=4,$B1595="Q"),VLOOKUP($I1595,_312_Table3,MATCH('312'!$X$16,_312_Table3_ColumnLookup,0),FALSE),
  IF(AND(VALUE(LEFT($A1595,3))=312,LEN($I1595)=4),VLOOKUP($I1595,_312_Table3,MATCH(LEFT($B1595,1),_312_Table3_ColumnLookup,0),FALSE)
+N("312"),
  IF(VALUE(LEFT($A1595,3))=313,VLOOKUP(VALUE(MID($B1595,2,1)),_313_Table3,MATCH(MID($B1595,1,1),_313_Table3_ColumnLookup,0),FALSE)
+N("313"),
  IF(AND(VALUE(LEFT($A1595,3))=314,LEN($B1595)=3),VLOOKUP(VALUE(MID($B1595,2,2)),_314_Table3,MATCH(MID($B1595,1,1),_314_Table3_ColumnLookup,0),FALSE),
  IF(VALUE(LEFT($A1595,3))=314,VLOOKUP(VALUE(MID($B1595,2,1)),_314_Table3,MATCH(MID($B1595,1,1),_314_Table3_ColumnLookup,0),FALSE)
+N("314"),
""))))))))))))))))))))))))</f>
        <v>#N/A</v>
      </c>
      <c r="H1595" s="321" t="str">
        <f>IFERROR(
IF(ISERROR($D1595)=FALSE,$D1595,IF(ISERROR($E1595)=FALSE,$E1595,IF(ISERROR($F1595)=FALSE,$F1595
+N("012 checkboxes"),
IF(
IF(OR(LEFT($A1595,9)="Syndicate",LEFT($A1595,12)="NewSyndicate"),VLOOKUP($A1595,'012'!$J:$ZW,MATCH("Link to button",'012'!$J$1:$ZW$1,0),0)
+N("309 checkbox"),
IF($C1595="309 LCR Summary0",VLOOKUP("Notes990",'309'!$P:$ZZ,MATCH("Link to button",'309'!$P$1:$ZZ$1,0),0)
+N("313 checkboxes"),
IF($C1595="313 Financial Information0LcmVsScr",IF($C1595="309 LCR Summary0",VLOOKUP("LcmVsScr",'309'!$N:$ZZ,MATCH("Link to button",'309'!$N$1:$ZZ$1,0),0),
IF($C1595="313 Financial Information0LcrDocAttached",IF($C1595="309 LCR Summary0",VLOOKUP("LcrDocAttached",'309'!$N:$ZZ,MATCH("Link to button",'309'!$N$1:$ZZ$1,0),
0)))))))=1,TRUE,FALSE)
))),"")</f>
        <v/>
      </c>
    </row>
    <row r="1596" spans="1:8">
      <c r="A1596" s="237" t="e">
        <f>VLOOKUP($G1596,CSVLookups!$B:$R,MATCH(A$1,CSVLookups!$B$1:$R$1,0),FALSE)</f>
        <v>#N/A</v>
      </c>
      <c r="B1596" s="237" t="e">
        <f>VLOOKUP($G1596,CSVLookups!$B:$R,MATCH(B$1,CSVLookups!$B$1:$R$1,0),FALSE)</f>
        <v>#N/A</v>
      </c>
      <c r="C1596" s="238" t="e">
        <f t="shared" si="25"/>
        <v>#N/A</v>
      </c>
      <c r="D1596" s="238" t="e">
        <f>IF(AND(VALUE(LEFT($A1596,3))=309,LEN($B1596)=3),VLOOKUP(VALUE(MID($B1596,2,2)),_309_Table1,MATCH(MID($B1596,1,1),_309_Table1_ColumnLookup,0),FALSE),
  IF($C1596="309 LCR SummaryA",OneYearSCR,IF($C1596="309 LCR SummaryB",UltimateSCR,IF(VALUE(LEFT($A1596,3))=309,VLOOKUP(VALUE(MID($B1596,2,1)),_309_Table1,MATCH(MID($B1596,1,1),_309_Table1_ColumnLookup,0),FALSE)
+N("309"),
  IF(VALUE(LEFT($A1596,3))=310,VLOOKUP(VALUE(MID($B1596,2,1)),_310_Table1,MATCH(MID($B1596,1,1),_310_Table1_ColumnLookup,0),FALSE)
+N("310"),
  IF(AND(VALUE(LEFT($A1596,3))=311,LEN($I1596)=4),VLOOKUP($I1596,_311_Table1,MATCH($B1596,_311_Table1_ColumnLookup,0),FALSE),
  IF(AND(VALUE(LEFT($A1596,3))=311,OR($B1596="I2",$B1596="J2",$B1596="K2",$B1596="L2")),VLOOKUP('311'!$G$58,_311_Table1,MATCH(MID($B1596,1,1),_311_Table1_ColumnLookup,0),FALSE),
  IF(AND(VALUE(LEFT($A1596,3))=311,RIGHT($B1596,5)="Total"),VLOOKUP('311'!$G$59,_311_Table1,MATCH(MID($B1596,1,1),_311_Table1_ColumnLookup,0),FALSE),
  IF(VALUE(LEFT($A1596,3))=311,VLOOKUP(VALUE(MID($B1596,2,1)),_311_Table1,MATCH(MID($B1596,1,1),_311_Table1_ColumnLookup,0),FALSE)
+N("311"),
  IF(AND(VALUE(LEFT($A1596,3))=312,LEFT($G1596,10)="Unincepted",$B1596="G "),VLOOKUP(" ULO",_312_Table1,MATCH('312'!$N$16,_312_Table1_ColumnLookup,0),FALSE),
  IF(AND(VALUE(LEFT($A1596,3))=312,LEFT($G1596,10)="Unincepted",$B1596="O "),VLOOKUP(" ULO",_312_Table1,MATCH('312'!$V$16,_312_Table1_ColumnLookup,0),FALSE),
  IF(AND(VALUE(LEFT($A1596,3))=312,LEFT($G1596,10)="Unincepted",$B1596="Q "),VLOOKUP(" ULO",_312_Table1,MATCH('312'!$X$16,_312_Table1_ColumnLookup,0),FALSE),
  IF(AND(VALUE(LEFT($A1596,3))=312,LEFT($G1596,10)="Unincepted"),VLOOKUP(" ULO",_312_Table1,MATCH(LEFT($B1596,1),_312_Table1_ColumnLookup,0),FALSE),
  IF(AND(VALUE(LEFT($A1596,3))=312,LEFT($G1596,5)="Total",$B1596="G "),VLOOKUP('312'!$F$80,_312_Table1,MATCH('312'!$N$16,_312_Table1_ColumnLookup,0),FALSE),
  IF(AND(VALUE(LEFT($A1596,3))=312,LEFT($G1596,5)="Total",$B1596="O "),VLOOKUP('312'!$F$80,_312_Table1,MATCH('312'!$V$16,_312_Table1_ColumnLookup,0),FALSE),
  IF(AND(VALUE(LEFT($A1596,3))=312,LEFT($G1596,5)="Total",$B1596="Q "),VLOOKUP('312'!$F$80,_312_Table1,MATCH('312'!$X$16,_312_Table1_ColumnLookup,0),FALSE),
  IF(AND(VALUE(LEFT($A1596,3))=312,LEFT($G1596,5)="Total"),VLOOKUP('312'!$F$80,_312_Table1,MATCH(LEFT($B1596,1),_312_Table1_ColumnLookup,0),FALSE),
  IF(AND(VALUE(LEFT($A1596,3))=312,LEN($I1596)=4,$B1596="G"),VLOOKUP($I1596,_312_Table1,MATCH('312'!$N$16,_312_Table1_ColumnLookup,0),FALSE),
  IF(AND(VALUE(LEFT($A1596,3))=312,LEN($I1596)=4,$B1596="O"),VLOOKUP($I1596,_312_Table1,MATCH('312'!$V$16,_312_Table1_ColumnLookup,0),FALSE),
  IF(AND(VALUE(LEFT($A1596,3))=312,LEN($I1596)=4,$B1596="Q"),VLOOKUP($I1596,_312_Table1,MATCH('312'!$X$16,_312_Table1_ColumnLookup,0),FALSE),
  IF(AND(VALUE(LEFT($A1596,3))=312,LEN($I1596)=4),VLOOKUP($I1596,_312_Table1,MATCH(LEFT($B1596,1),_312_Table1_ColumnLookup,0),FALSE)
+N("312"),
  IF(VALUE(LEFT($A1596,3))=313,VLOOKUP(VALUE(MID($B1596,2,1)),_313_Table1,MATCH(MID($B1596,1,1),_313_Table1_ColumnLookup,0),FALSE)
+N("313"),
  IF(AND(VALUE(LEFT($A1596,3))=314,LEN($B1596)=3),VLOOKUP(VALUE(MID($B1596,2,2)),_314_Table1,MATCH(MID($B1596,1,1),_314_Table1_ColumnLookup,0),FALSE),
  IF(VALUE(LEFT($A1596,3))=314,VLOOKUP(VALUE(MID($B1596,2,1)),_314_Table1,MATCH(MID($B1596,1,1),_314_Table1_ColumnLookup,0),FALSE)
+N("314"),
""))))))))))))))))))))))))</f>
        <v>#N/A</v>
      </c>
      <c r="E1596" s="238" t="e">
        <f>IF(AND(VALUE(LEFT($A1596,3))=309,LEN($B1596)=3),VLOOKUP(VALUE(MID($B1596,2,2)),_309_Table2,MATCH(MID($B1596,1,1),_309_Table2_ColumnLookup,0),FALSE),
  IF($C1596="309 LCR SummaryA",OneYearSCR,IF($C1596="309 LCR SummaryB",UltimateSCR,IF(VALUE(LEFT($A1596,3))=309,VLOOKUP(VALUE(MID($B1596,2,1)),_309_Table2,MATCH(MID($B1596,1,1),_309_Table2_ColumnLookup,0),FALSE)
+N("309"),
  IF(VALUE(LEFT($A1596,3))=310,VLOOKUP(VALUE(MID($B1596,2,1)),_310_Table2,MATCH(MID($B1596,1,1),_310_Table2_ColumnLookup,0),FALSE)
+N("310"),
  IF(AND(VALUE(LEFT($A1596,3))=311,LEN($I1596)=4),VLOOKUP($I1596,_311_Table2,MATCH($B1596,_311_Table2_ColumnLookup,0),FALSE),
  IF(AND(VALUE(LEFT($A1596,3))=311,OR($B1596="I2",$B1596="J2",$B1596="K2",$B1596="L2")),VLOOKUP('311'!$G$58,_311_Table2,MATCH(MID($B1596,1,1),_311_Table2_ColumnLookup,0),FALSE),
  IF(AND(VALUE(LEFT($A1596,3))=311,RIGHT($B1596,5)="Total"),VLOOKUP('311'!$G$59,_311_Table2,MATCH(MID($B1596,1,1),_311_Table2_ColumnLookup,0),FALSE),
  IF(VALUE(LEFT($A1596,3))=311,VLOOKUP(VALUE(MID($B1596,2,1)),_311_Table2,MATCH(MID($B1596,1,1),_311_Table2_ColumnLookup,0),FALSE)
+N("311"),
  IF(AND(VALUE(LEFT($A1596,3))=312,LEFT($G1596,10)="Unincepted",$B1596="G "),VLOOKUP(" ULO",_312_Table2,MATCH('312'!$N$16,_312_Table2_ColumnLookup,0),FALSE),
  IF(AND(VALUE(LEFT($A1596,3))=312,LEFT($G1596,10)="Unincepted",$B1596="O "),VLOOKUP(" ULO",_312_Table2,MATCH('312'!$V$16,_312_Table2_ColumnLookup,0),FALSE),
  IF(AND(VALUE(LEFT($A1596,3))=312,LEFT($G1596,10)="Unincepted",$B1596="Q "),VLOOKUP(" ULO",_312_Table2,MATCH('312'!$X$16,_312_Table2_ColumnLookup,0),FALSE),
  IF(AND(VALUE(LEFT($A1596,3))=312,LEFT($G1596,10)="Unincepted"),VLOOKUP(" ULO",_312_Table2,MATCH(LEFT($B1596,1),_312_Table2_ColumnLookup,0),FALSE),
  IF(AND(VALUE(LEFT($A1596,3))=312,LEFT($G1596,5)="Total",$B1596="G "),VLOOKUP('312'!$F$80,_312_Table2,MATCH('312'!$N$16,_312_Table2_ColumnLookup,0),FALSE),
  IF(AND(VALUE(LEFT($A1596,3))=312,LEFT($G1596,5)="Total",$B1596="O "),VLOOKUP('312'!$F$80,_312_Table2,MATCH('312'!$V$16,_312_Table2_ColumnLookup,0),FALSE),
  IF(AND(VALUE(LEFT($A1596,3))=312,LEFT($G1596,5)="Total",$B1596="Q "),VLOOKUP('312'!$F$80,_312_Table2,MATCH('312'!$X$16,_312_Table2_ColumnLookup,0),FALSE),
  IF(AND(VALUE(LEFT($A1596,3))=312,LEFT($G1596,5)="Total"),VLOOKUP('312'!$F$80,_312_Table2,MATCH(LEFT($B1596,1),_312_Table2_ColumnLookup,0),FALSE),
  IF(AND(VALUE(LEFT($A1596,3))=312,LEN($I1596)=4,$B1596="G"),VLOOKUP($I1596,_312_Table2,MATCH('312'!$N$16,_312_Table2_ColumnLookup,0),FALSE),
  IF(AND(VALUE(LEFT($A1596,3))=312,LEN($I1596)=4,$B1596="O"),VLOOKUP($I1596,_312_Table2,MATCH('312'!$V$16,_312_Table2_ColumnLookup,0),FALSE),
  IF(AND(VALUE(LEFT($A1596,3))=312,LEN($I1596)=4,$B1596="Q"),VLOOKUP($I1596,_312_Table2,MATCH('312'!$X$16,_312_Table2_ColumnLookup,0),FALSE),
  IF(AND(VALUE(LEFT($A1596,3))=312,LEN($I1596)=4),VLOOKUP($I1596,_312_Table2,MATCH(LEFT($B1596,1),_312_Table2_ColumnLookup,0),FALSE)
+N("312"),
  IF(VALUE(LEFT($A1596,3))=313,VLOOKUP(VALUE(MID($B1596,2,1)),_313_Table2,MATCH(MID($B1596,1,1),_313_Table2_ColumnLookup,0),FALSE)
+N("313"),
  IF(AND(VALUE(LEFT($A1596,3))=314,LEN($B1596)=3),VLOOKUP(VALUE(MID($B1596,2,2)),_314_Table2,MATCH(MID($B1596,1,1),_314_Table2_ColumnLookup,0),FALSE),
  IF(VALUE(LEFT($A1596,3))=314,VLOOKUP(VALUE(MID($B1596,2,1)),_314_Table2,MATCH(MID($B1596,1,1),_314_Table2_ColumnLookup,0),FALSE)
+N("314"),
""))))))))))))))))))))))))</f>
        <v>#N/A</v>
      </c>
      <c r="F1596" s="238" t="e">
        <f>IF(AND(VALUE(LEFT($A1596,3))=309,LEN($B1596)=3),VLOOKUP(VALUE(MID($B1596,2,2)),_309_Table3,MATCH(MID($B1596,1,1),_309_Table3_ColumnLookup,0),FALSE),
  IF($C1596="309 LCR SummaryA",OneYearSCR,IF($C1596="309 LCR SummaryB",UltimateSCR,IF(VALUE(LEFT($A1596,3))=309,VLOOKUP(VALUE(MID($B1596,2,1)),_309_Table3,MATCH(MID($B1596,1,1),_309_Table3_ColumnLookup,0),FALSE)
+N("309"),
  IF(VALUE(LEFT($A1596,3))=310,VLOOKUP(VALUE(MID($B1596,2,1)),_310_Table3,MATCH(MID($B1596,1,1),_310_Table3_ColumnLookup,0),FALSE)
+N("310"),
  IF(AND(VALUE(LEFT($A1596,3))=311,LEN($I1596)=4),VLOOKUP($I1596,_311_Table3,MATCH($B1596,_311_Table3_ColumnLookup,0),FALSE),
  IF(AND(VALUE(LEFT($A1596,3))=311,OR($B1596="I2",$B1596="J2",$B1596="K2",$B1596="L2")),VLOOKUP('311'!$G$58,_311_Table3,MATCH(MID($B1596,1,1),_311_Table3_ColumnLookup,0),FALSE),
  IF(AND(VALUE(LEFT($A1596,3))=311,RIGHT($B1596,5)="Total"),VLOOKUP('311'!$G$59,_311_Table3,MATCH(MID($B1596,1,1),_311_Table3_ColumnLookup,0),FALSE),
  IF(VALUE(LEFT($A1596,3))=311,VLOOKUP(VALUE(MID($B1596,2,1)),_311_Table3,MATCH(MID($B1596,1,1),_311_Table3_ColumnLookup,0),FALSE)
+N("311"),
  IF(AND(VALUE(LEFT($A1596,3))=312,LEFT($G1596,10)="Unincepted",$B1596="G "),VLOOKUP(" ULO",_312_Table3,MATCH('312'!$N$16,_312_Table3_ColumnLookup,0),FALSE),
  IF(AND(VALUE(LEFT($A1596,3))=312,LEFT($G1596,10)="Unincepted",$B1596="O "),VLOOKUP(" ULO",_312_Table3,MATCH('312'!$V$16,_312_Table3_ColumnLookup,0),FALSE),
  IF(AND(VALUE(LEFT($A1596,3))=312,LEFT($G1596,10)="Unincepted",$B1596="Q "),VLOOKUP(" ULO",_312_Table3,MATCH('312'!$X$16,_312_Table3_ColumnLookup,0),FALSE),
  IF(AND(VALUE(LEFT($A1596,3))=312,LEFT($G1596,10)="Unincepted"),VLOOKUP(" ULO",_312_Table3,MATCH(LEFT($B1596,1),_312_Table3_ColumnLookup,0),FALSE),
  IF(AND(VALUE(LEFT($A1596,3))=312,LEFT($G1596,5)="Total",$B1596="G "),VLOOKUP('312'!$F$80,_312_Table3,MATCH('312'!$N$16,_312_Table3_ColumnLookup,0),FALSE),
  IF(AND(VALUE(LEFT($A1596,3))=312,LEFT($G1596,5)="Total",$B1596="O "),VLOOKUP('312'!$F$80,_312_Table3,MATCH('312'!$V$16,_312_Table3_ColumnLookup,0),FALSE),
  IF(AND(VALUE(LEFT($A1596,3))=312,LEFT($G1596,5)="Total",$B1596="Q "),VLOOKUP('312'!$F$80,_312_Table3,MATCH('312'!$X$16,_312_Table3_ColumnLookup,0),FALSE),
  IF(AND(VALUE(LEFT($A1596,3))=312,LEFT($G1596,5)="Total"),VLOOKUP('312'!$F$80,_312_Table3,MATCH(LEFT($B1596,1),_312_Table3_ColumnLookup,0),FALSE),
  IF(AND(VALUE(LEFT($A1596,3))=312,LEN($I1596)=4,$B1596="G"),VLOOKUP($I1596,_312_Table3,MATCH('312'!$N$16,_312_Table3_ColumnLookup,0),FALSE),
  IF(AND(VALUE(LEFT($A1596,3))=312,LEN($I1596)=4,$B1596="O"),VLOOKUP($I1596,_312_Table3,MATCH('312'!$V$16,_312_Table3_ColumnLookup,0),FALSE),
  IF(AND(VALUE(LEFT($A1596,3))=312,LEN($I1596)=4,$B1596="Q"),VLOOKUP($I1596,_312_Table3,MATCH('312'!$X$16,_312_Table3_ColumnLookup,0),FALSE),
  IF(AND(VALUE(LEFT($A1596,3))=312,LEN($I1596)=4),VLOOKUP($I1596,_312_Table3,MATCH(LEFT($B1596,1),_312_Table3_ColumnLookup,0),FALSE)
+N("312"),
  IF(VALUE(LEFT($A1596,3))=313,VLOOKUP(VALUE(MID($B1596,2,1)),_313_Table3,MATCH(MID($B1596,1,1),_313_Table3_ColumnLookup,0),FALSE)
+N("313"),
  IF(AND(VALUE(LEFT($A1596,3))=314,LEN($B1596)=3),VLOOKUP(VALUE(MID($B1596,2,2)),_314_Table3,MATCH(MID($B1596,1,1),_314_Table3_ColumnLookup,0),FALSE),
  IF(VALUE(LEFT($A1596,3))=314,VLOOKUP(VALUE(MID($B1596,2,1)),_314_Table3,MATCH(MID($B1596,1,1),_314_Table3_ColumnLookup,0),FALSE)
+N("314"),
""))))))))))))))))))))))))</f>
        <v>#N/A</v>
      </c>
      <c r="H1596" s="321" t="str">
        <f>IFERROR(
IF(ISERROR($D1596)=FALSE,$D1596,IF(ISERROR($E1596)=FALSE,$E1596,IF(ISERROR($F1596)=FALSE,$F1596
+N("012 checkboxes"),
IF(
IF(OR(LEFT($A1596,9)="Syndicate",LEFT($A1596,12)="NewSyndicate"),VLOOKUP($A1596,'012'!$J:$ZW,MATCH("Link to button",'012'!$J$1:$ZW$1,0),0)
+N("309 checkbox"),
IF($C1596="309 LCR Summary0",VLOOKUP("Notes990",'309'!$P:$ZZ,MATCH("Link to button",'309'!$P$1:$ZZ$1,0),0)
+N("313 checkboxes"),
IF($C1596="313 Financial Information0LcmVsScr",IF($C1596="309 LCR Summary0",VLOOKUP("LcmVsScr",'309'!$N:$ZZ,MATCH("Link to button",'309'!$N$1:$ZZ$1,0),0),
IF($C1596="313 Financial Information0LcrDocAttached",IF($C1596="309 LCR Summary0",VLOOKUP("LcrDocAttached",'309'!$N:$ZZ,MATCH("Link to button",'309'!$N$1:$ZZ$1,0),
0)))))))=1,TRUE,FALSE)
))),"")</f>
        <v/>
      </c>
    </row>
    <row r="1597" spans="1:8">
      <c r="A1597" s="237" t="e">
        <f>VLOOKUP($G1597,CSVLookups!$B:$R,MATCH(A$1,CSVLookups!$B$1:$R$1,0),FALSE)</f>
        <v>#N/A</v>
      </c>
      <c r="B1597" s="237" t="e">
        <f>VLOOKUP($G1597,CSVLookups!$B:$R,MATCH(B$1,CSVLookups!$B$1:$R$1,0),FALSE)</f>
        <v>#N/A</v>
      </c>
      <c r="C1597" s="238" t="e">
        <f t="shared" si="25"/>
        <v>#N/A</v>
      </c>
      <c r="D1597" s="238" t="e">
        <f>IF(AND(VALUE(LEFT($A1597,3))=309,LEN($B1597)=3),VLOOKUP(VALUE(MID($B1597,2,2)),_309_Table1,MATCH(MID($B1597,1,1),_309_Table1_ColumnLookup,0),FALSE),
  IF($C1597="309 LCR SummaryA",OneYearSCR,IF($C1597="309 LCR SummaryB",UltimateSCR,IF(VALUE(LEFT($A1597,3))=309,VLOOKUP(VALUE(MID($B1597,2,1)),_309_Table1,MATCH(MID($B1597,1,1),_309_Table1_ColumnLookup,0),FALSE)
+N("309"),
  IF(VALUE(LEFT($A1597,3))=310,VLOOKUP(VALUE(MID($B1597,2,1)),_310_Table1,MATCH(MID($B1597,1,1),_310_Table1_ColumnLookup,0),FALSE)
+N("310"),
  IF(AND(VALUE(LEFT($A1597,3))=311,LEN($I1597)=4),VLOOKUP($I1597,_311_Table1,MATCH($B1597,_311_Table1_ColumnLookup,0),FALSE),
  IF(AND(VALUE(LEFT($A1597,3))=311,OR($B1597="I2",$B1597="J2",$B1597="K2",$B1597="L2")),VLOOKUP('311'!$G$58,_311_Table1,MATCH(MID($B1597,1,1),_311_Table1_ColumnLookup,0),FALSE),
  IF(AND(VALUE(LEFT($A1597,3))=311,RIGHT($B1597,5)="Total"),VLOOKUP('311'!$G$59,_311_Table1,MATCH(MID($B1597,1,1),_311_Table1_ColumnLookup,0),FALSE),
  IF(VALUE(LEFT($A1597,3))=311,VLOOKUP(VALUE(MID($B1597,2,1)),_311_Table1,MATCH(MID($B1597,1,1),_311_Table1_ColumnLookup,0),FALSE)
+N("311"),
  IF(AND(VALUE(LEFT($A1597,3))=312,LEFT($G1597,10)="Unincepted",$B1597="G "),VLOOKUP(" ULO",_312_Table1,MATCH('312'!$N$16,_312_Table1_ColumnLookup,0),FALSE),
  IF(AND(VALUE(LEFT($A1597,3))=312,LEFT($G1597,10)="Unincepted",$B1597="O "),VLOOKUP(" ULO",_312_Table1,MATCH('312'!$V$16,_312_Table1_ColumnLookup,0),FALSE),
  IF(AND(VALUE(LEFT($A1597,3))=312,LEFT($G1597,10)="Unincepted",$B1597="Q "),VLOOKUP(" ULO",_312_Table1,MATCH('312'!$X$16,_312_Table1_ColumnLookup,0),FALSE),
  IF(AND(VALUE(LEFT($A1597,3))=312,LEFT($G1597,10)="Unincepted"),VLOOKUP(" ULO",_312_Table1,MATCH(LEFT($B1597,1),_312_Table1_ColumnLookup,0),FALSE),
  IF(AND(VALUE(LEFT($A1597,3))=312,LEFT($G1597,5)="Total",$B1597="G "),VLOOKUP('312'!$F$80,_312_Table1,MATCH('312'!$N$16,_312_Table1_ColumnLookup,0),FALSE),
  IF(AND(VALUE(LEFT($A1597,3))=312,LEFT($G1597,5)="Total",$B1597="O "),VLOOKUP('312'!$F$80,_312_Table1,MATCH('312'!$V$16,_312_Table1_ColumnLookup,0),FALSE),
  IF(AND(VALUE(LEFT($A1597,3))=312,LEFT($G1597,5)="Total",$B1597="Q "),VLOOKUP('312'!$F$80,_312_Table1,MATCH('312'!$X$16,_312_Table1_ColumnLookup,0),FALSE),
  IF(AND(VALUE(LEFT($A1597,3))=312,LEFT($G1597,5)="Total"),VLOOKUP('312'!$F$80,_312_Table1,MATCH(LEFT($B1597,1),_312_Table1_ColumnLookup,0),FALSE),
  IF(AND(VALUE(LEFT($A1597,3))=312,LEN($I1597)=4,$B1597="G"),VLOOKUP($I1597,_312_Table1,MATCH('312'!$N$16,_312_Table1_ColumnLookup,0),FALSE),
  IF(AND(VALUE(LEFT($A1597,3))=312,LEN($I1597)=4,$B1597="O"),VLOOKUP($I1597,_312_Table1,MATCH('312'!$V$16,_312_Table1_ColumnLookup,0),FALSE),
  IF(AND(VALUE(LEFT($A1597,3))=312,LEN($I1597)=4,$B1597="Q"),VLOOKUP($I1597,_312_Table1,MATCH('312'!$X$16,_312_Table1_ColumnLookup,0),FALSE),
  IF(AND(VALUE(LEFT($A1597,3))=312,LEN($I1597)=4),VLOOKUP($I1597,_312_Table1,MATCH(LEFT($B1597,1),_312_Table1_ColumnLookup,0),FALSE)
+N("312"),
  IF(VALUE(LEFT($A1597,3))=313,VLOOKUP(VALUE(MID($B1597,2,1)),_313_Table1,MATCH(MID($B1597,1,1),_313_Table1_ColumnLookup,0),FALSE)
+N("313"),
  IF(AND(VALUE(LEFT($A1597,3))=314,LEN($B1597)=3),VLOOKUP(VALUE(MID($B1597,2,2)),_314_Table1,MATCH(MID($B1597,1,1),_314_Table1_ColumnLookup,0),FALSE),
  IF(VALUE(LEFT($A1597,3))=314,VLOOKUP(VALUE(MID($B1597,2,1)),_314_Table1,MATCH(MID($B1597,1,1),_314_Table1_ColumnLookup,0),FALSE)
+N("314"),
""))))))))))))))))))))))))</f>
        <v>#N/A</v>
      </c>
      <c r="E1597" s="238" t="e">
        <f>IF(AND(VALUE(LEFT($A1597,3))=309,LEN($B1597)=3),VLOOKUP(VALUE(MID($B1597,2,2)),_309_Table2,MATCH(MID($B1597,1,1),_309_Table2_ColumnLookup,0),FALSE),
  IF($C1597="309 LCR SummaryA",OneYearSCR,IF($C1597="309 LCR SummaryB",UltimateSCR,IF(VALUE(LEFT($A1597,3))=309,VLOOKUP(VALUE(MID($B1597,2,1)),_309_Table2,MATCH(MID($B1597,1,1),_309_Table2_ColumnLookup,0),FALSE)
+N("309"),
  IF(VALUE(LEFT($A1597,3))=310,VLOOKUP(VALUE(MID($B1597,2,1)),_310_Table2,MATCH(MID($B1597,1,1),_310_Table2_ColumnLookup,0),FALSE)
+N("310"),
  IF(AND(VALUE(LEFT($A1597,3))=311,LEN($I1597)=4),VLOOKUP($I1597,_311_Table2,MATCH($B1597,_311_Table2_ColumnLookup,0),FALSE),
  IF(AND(VALUE(LEFT($A1597,3))=311,OR($B1597="I2",$B1597="J2",$B1597="K2",$B1597="L2")),VLOOKUP('311'!$G$58,_311_Table2,MATCH(MID($B1597,1,1),_311_Table2_ColumnLookup,0),FALSE),
  IF(AND(VALUE(LEFT($A1597,3))=311,RIGHT($B1597,5)="Total"),VLOOKUP('311'!$G$59,_311_Table2,MATCH(MID($B1597,1,1),_311_Table2_ColumnLookup,0),FALSE),
  IF(VALUE(LEFT($A1597,3))=311,VLOOKUP(VALUE(MID($B1597,2,1)),_311_Table2,MATCH(MID($B1597,1,1),_311_Table2_ColumnLookup,0),FALSE)
+N("311"),
  IF(AND(VALUE(LEFT($A1597,3))=312,LEFT($G1597,10)="Unincepted",$B1597="G "),VLOOKUP(" ULO",_312_Table2,MATCH('312'!$N$16,_312_Table2_ColumnLookup,0),FALSE),
  IF(AND(VALUE(LEFT($A1597,3))=312,LEFT($G1597,10)="Unincepted",$B1597="O "),VLOOKUP(" ULO",_312_Table2,MATCH('312'!$V$16,_312_Table2_ColumnLookup,0),FALSE),
  IF(AND(VALUE(LEFT($A1597,3))=312,LEFT($G1597,10)="Unincepted",$B1597="Q "),VLOOKUP(" ULO",_312_Table2,MATCH('312'!$X$16,_312_Table2_ColumnLookup,0),FALSE),
  IF(AND(VALUE(LEFT($A1597,3))=312,LEFT($G1597,10)="Unincepted"),VLOOKUP(" ULO",_312_Table2,MATCH(LEFT($B1597,1),_312_Table2_ColumnLookup,0),FALSE),
  IF(AND(VALUE(LEFT($A1597,3))=312,LEFT($G1597,5)="Total",$B1597="G "),VLOOKUP('312'!$F$80,_312_Table2,MATCH('312'!$N$16,_312_Table2_ColumnLookup,0),FALSE),
  IF(AND(VALUE(LEFT($A1597,3))=312,LEFT($G1597,5)="Total",$B1597="O "),VLOOKUP('312'!$F$80,_312_Table2,MATCH('312'!$V$16,_312_Table2_ColumnLookup,0),FALSE),
  IF(AND(VALUE(LEFT($A1597,3))=312,LEFT($G1597,5)="Total",$B1597="Q "),VLOOKUP('312'!$F$80,_312_Table2,MATCH('312'!$X$16,_312_Table2_ColumnLookup,0),FALSE),
  IF(AND(VALUE(LEFT($A1597,3))=312,LEFT($G1597,5)="Total"),VLOOKUP('312'!$F$80,_312_Table2,MATCH(LEFT($B1597,1),_312_Table2_ColumnLookup,0),FALSE),
  IF(AND(VALUE(LEFT($A1597,3))=312,LEN($I1597)=4,$B1597="G"),VLOOKUP($I1597,_312_Table2,MATCH('312'!$N$16,_312_Table2_ColumnLookup,0),FALSE),
  IF(AND(VALUE(LEFT($A1597,3))=312,LEN($I1597)=4,$B1597="O"),VLOOKUP($I1597,_312_Table2,MATCH('312'!$V$16,_312_Table2_ColumnLookup,0),FALSE),
  IF(AND(VALUE(LEFT($A1597,3))=312,LEN($I1597)=4,$B1597="Q"),VLOOKUP($I1597,_312_Table2,MATCH('312'!$X$16,_312_Table2_ColumnLookup,0),FALSE),
  IF(AND(VALUE(LEFT($A1597,3))=312,LEN($I1597)=4),VLOOKUP($I1597,_312_Table2,MATCH(LEFT($B1597,1),_312_Table2_ColumnLookup,0),FALSE)
+N("312"),
  IF(VALUE(LEFT($A1597,3))=313,VLOOKUP(VALUE(MID($B1597,2,1)),_313_Table2,MATCH(MID($B1597,1,1),_313_Table2_ColumnLookup,0),FALSE)
+N("313"),
  IF(AND(VALUE(LEFT($A1597,3))=314,LEN($B1597)=3),VLOOKUP(VALUE(MID($B1597,2,2)),_314_Table2,MATCH(MID($B1597,1,1),_314_Table2_ColumnLookup,0),FALSE),
  IF(VALUE(LEFT($A1597,3))=314,VLOOKUP(VALUE(MID($B1597,2,1)),_314_Table2,MATCH(MID($B1597,1,1),_314_Table2_ColumnLookup,0),FALSE)
+N("314"),
""))))))))))))))))))))))))</f>
        <v>#N/A</v>
      </c>
      <c r="F1597" s="238" t="e">
        <f>IF(AND(VALUE(LEFT($A1597,3))=309,LEN($B1597)=3),VLOOKUP(VALUE(MID($B1597,2,2)),_309_Table3,MATCH(MID($B1597,1,1),_309_Table3_ColumnLookup,0),FALSE),
  IF($C1597="309 LCR SummaryA",OneYearSCR,IF($C1597="309 LCR SummaryB",UltimateSCR,IF(VALUE(LEFT($A1597,3))=309,VLOOKUP(VALUE(MID($B1597,2,1)),_309_Table3,MATCH(MID($B1597,1,1),_309_Table3_ColumnLookup,0),FALSE)
+N("309"),
  IF(VALUE(LEFT($A1597,3))=310,VLOOKUP(VALUE(MID($B1597,2,1)),_310_Table3,MATCH(MID($B1597,1,1),_310_Table3_ColumnLookup,0),FALSE)
+N("310"),
  IF(AND(VALUE(LEFT($A1597,3))=311,LEN($I1597)=4),VLOOKUP($I1597,_311_Table3,MATCH($B1597,_311_Table3_ColumnLookup,0),FALSE),
  IF(AND(VALUE(LEFT($A1597,3))=311,OR($B1597="I2",$B1597="J2",$B1597="K2",$B1597="L2")),VLOOKUP('311'!$G$58,_311_Table3,MATCH(MID($B1597,1,1),_311_Table3_ColumnLookup,0),FALSE),
  IF(AND(VALUE(LEFT($A1597,3))=311,RIGHT($B1597,5)="Total"),VLOOKUP('311'!$G$59,_311_Table3,MATCH(MID($B1597,1,1),_311_Table3_ColumnLookup,0),FALSE),
  IF(VALUE(LEFT($A1597,3))=311,VLOOKUP(VALUE(MID($B1597,2,1)),_311_Table3,MATCH(MID($B1597,1,1),_311_Table3_ColumnLookup,0),FALSE)
+N("311"),
  IF(AND(VALUE(LEFT($A1597,3))=312,LEFT($G1597,10)="Unincepted",$B1597="G "),VLOOKUP(" ULO",_312_Table3,MATCH('312'!$N$16,_312_Table3_ColumnLookup,0),FALSE),
  IF(AND(VALUE(LEFT($A1597,3))=312,LEFT($G1597,10)="Unincepted",$B1597="O "),VLOOKUP(" ULO",_312_Table3,MATCH('312'!$V$16,_312_Table3_ColumnLookup,0),FALSE),
  IF(AND(VALUE(LEFT($A1597,3))=312,LEFT($G1597,10)="Unincepted",$B1597="Q "),VLOOKUP(" ULO",_312_Table3,MATCH('312'!$X$16,_312_Table3_ColumnLookup,0),FALSE),
  IF(AND(VALUE(LEFT($A1597,3))=312,LEFT($G1597,10)="Unincepted"),VLOOKUP(" ULO",_312_Table3,MATCH(LEFT($B1597,1),_312_Table3_ColumnLookup,0),FALSE),
  IF(AND(VALUE(LEFT($A1597,3))=312,LEFT($G1597,5)="Total",$B1597="G "),VLOOKUP('312'!$F$80,_312_Table3,MATCH('312'!$N$16,_312_Table3_ColumnLookup,0),FALSE),
  IF(AND(VALUE(LEFT($A1597,3))=312,LEFT($G1597,5)="Total",$B1597="O "),VLOOKUP('312'!$F$80,_312_Table3,MATCH('312'!$V$16,_312_Table3_ColumnLookup,0),FALSE),
  IF(AND(VALUE(LEFT($A1597,3))=312,LEFT($G1597,5)="Total",$B1597="Q "),VLOOKUP('312'!$F$80,_312_Table3,MATCH('312'!$X$16,_312_Table3_ColumnLookup,0),FALSE),
  IF(AND(VALUE(LEFT($A1597,3))=312,LEFT($G1597,5)="Total"),VLOOKUP('312'!$F$80,_312_Table3,MATCH(LEFT($B1597,1),_312_Table3_ColumnLookup,0),FALSE),
  IF(AND(VALUE(LEFT($A1597,3))=312,LEN($I1597)=4,$B1597="G"),VLOOKUP($I1597,_312_Table3,MATCH('312'!$N$16,_312_Table3_ColumnLookup,0),FALSE),
  IF(AND(VALUE(LEFT($A1597,3))=312,LEN($I1597)=4,$B1597="O"),VLOOKUP($I1597,_312_Table3,MATCH('312'!$V$16,_312_Table3_ColumnLookup,0),FALSE),
  IF(AND(VALUE(LEFT($A1597,3))=312,LEN($I1597)=4,$B1597="Q"),VLOOKUP($I1597,_312_Table3,MATCH('312'!$X$16,_312_Table3_ColumnLookup,0),FALSE),
  IF(AND(VALUE(LEFT($A1597,3))=312,LEN($I1597)=4),VLOOKUP($I1597,_312_Table3,MATCH(LEFT($B1597,1),_312_Table3_ColumnLookup,0),FALSE)
+N("312"),
  IF(VALUE(LEFT($A1597,3))=313,VLOOKUP(VALUE(MID($B1597,2,1)),_313_Table3,MATCH(MID($B1597,1,1),_313_Table3_ColumnLookup,0),FALSE)
+N("313"),
  IF(AND(VALUE(LEFT($A1597,3))=314,LEN($B1597)=3),VLOOKUP(VALUE(MID($B1597,2,2)),_314_Table3,MATCH(MID($B1597,1,1),_314_Table3_ColumnLookup,0),FALSE),
  IF(VALUE(LEFT($A1597,3))=314,VLOOKUP(VALUE(MID($B1597,2,1)),_314_Table3,MATCH(MID($B1597,1,1),_314_Table3_ColumnLookup,0),FALSE)
+N("314"),
""))))))))))))))))))))))))</f>
        <v>#N/A</v>
      </c>
      <c r="H1597" s="321" t="str">
        <f>IFERROR(
IF(ISERROR($D1597)=FALSE,$D1597,IF(ISERROR($E1597)=FALSE,$E1597,IF(ISERROR($F1597)=FALSE,$F1597
+N("012 checkboxes"),
IF(
IF(OR(LEFT($A1597,9)="Syndicate",LEFT($A1597,12)="NewSyndicate"),VLOOKUP($A1597,'012'!$J:$ZW,MATCH("Link to button",'012'!$J$1:$ZW$1,0),0)
+N("309 checkbox"),
IF($C1597="309 LCR Summary0",VLOOKUP("Notes990",'309'!$P:$ZZ,MATCH("Link to button",'309'!$P$1:$ZZ$1,0),0)
+N("313 checkboxes"),
IF($C1597="313 Financial Information0LcmVsScr",IF($C1597="309 LCR Summary0",VLOOKUP("LcmVsScr",'309'!$N:$ZZ,MATCH("Link to button",'309'!$N$1:$ZZ$1,0),0),
IF($C1597="313 Financial Information0LcrDocAttached",IF($C1597="309 LCR Summary0",VLOOKUP("LcrDocAttached",'309'!$N:$ZZ,MATCH("Link to button",'309'!$N$1:$ZZ$1,0),
0)))))))=1,TRUE,FALSE)
))),"")</f>
        <v/>
      </c>
    </row>
    <row r="1598" spans="1:8">
      <c r="A1598" s="237" t="e">
        <f>VLOOKUP($G1598,CSVLookups!$B:$R,MATCH(A$1,CSVLookups!$B$1:$R$1,0),FALSE)</f>
        <v>#N/A</v>
      </c>
      <c r="B1598" s="237" t="e">
        <f>VLOOKUP($G1598,CSVLookups!$B:$R,MATCH(B$1,CSVLookups!$B$1:$R$1,0),FALSE)</f>
        <v>#N/A</v>
      </c>
      <c r="C1598" s="238" t="e">
        <f t="shared" si="25"/>
        <v>#N/A</v>
      </c>
      <c r="D1598" s="238" t="e">
        <f>IF(AND(VALUE(LEFT($A1598,3))=309,LEN($B1598)=3),VLOOKUP(VALUE(MID($B1598,2,2)),_309_Table1,MATCH(MID($B1598,1,1),_309_Table1_ColumnLookup,0),FALSE),
  IF($C1598="309 LCR SummaryA",OneYearSCR,IF($C1598="309 LCR SummaryB",UltimateSCR,IF(VALUE(LEFT($A1598,3))=309,VLOOKUP(VALUE(MID($B1598,2,1)),_309_Table1,MATCH(MID($B1598,1,1),_309_Table1_ColumnLookup,0),FALSE)
+N("309"),
  IF(VALUE(LEFT($A1598,3))=310,VLOOKUP(VALUE(MID($B1598,2,1)),_310_Table1,MATCH(MID($B1598,1,1),_310_Table1_ColumnLookup,0),FALSE)
+N("310"),
  IF(AND(VALUE(LEFT($A1598,3))=311,LEN($I1598)=4),VLOOKUP($I1598,_311_Table1,MATCH($B1598,_311_Table1_ColumnLookup,0),FALSE),
  IF(AND(VALUE(LEFT($A1598,3))=311,OR($B1598="I2",$B1598="J2",$B1598="K2",$B1598="L2")),VLOOKUP('311'!$G$58,_311_Table1,MATCH(MID($B1598,1,1),_311_Table1_ColumnLookup,0),FALSE),
  IF(AND(VALUE(LEFT($A1598,3))=311,RIGHT($B1598,5)="Total"),VLOOKUP('311'!$G$59,_311_Table1,MATCH(MID($B1598,1,1),_311_Table1_ColumnLookup,0),FALSE),
  IF(VALUE(LEFT($A1598,3))=311,VLOOKUP(VALUE(MID($B1598,2,1)),_311_Table1,MATCH(MID($B1598,1,1),_311_Table1_ColumnLookup,0),FALSE)
+N("311"),
  IF(AND(VALUE(LEFT($A1598,3))=312,LEFT($G1598,10)="Unincepted",$B1598="G "),VLOOKUP(" ULO",_312_Table1,MATCH('312'!$N$16,_312_Table1_ColumnLookup,0),FALSE),
  IF(AND(VALUE(LEFT($A1598,3))=312,LEFT($G1598,10)="Unincepted",$B1598="O "),VLOOKUP(" ULO",_312_Table1,MATCH('312'!$V$16,_312_Table1_ColumnLookup,0),FALSE),
  IF(AND(VALUE(LEFT($A1598,3))=312,LEFT($G1598,10)="Unincepted",$B1598="Q "),VLOOKUP(" ULO",_312_Table1,MATCH('312'!$X$16,_312_Table1_ColumnLookup,0),FALSE),
  IF(AND(VALUE(LEFT($A1598,3))=312,LEFT($G1598,10)="Unincepted"),VLOOKUP(" ULO",_312_Table1,MATCH(LEFT($B1598,1),_312_Table1_ColumnLookup,0),FALSE),
  IF(AND(VALUE(LEFT($A1598,3))=312,LEFT($G1598,5)="Total",$B1598="G "),VLOOKUP('312'!$F$80,_312_Table1,MATCH('312'!$N$16,_312_Table1_ColumnLookup,0),FALSE),
  IF(AND(VALUE(LEFT($A1598,3))=312,LEFT($G1598,5)="Total",$B1598="O "),VLOOKUP('312'!$F$80,_312_Table1,MATCH('312'!$V$16,_312_Table1_ColumnLookup,0),FALSE),
  IF(AND(VALUE(LEFT($A1598,3))=312,LEFT($G1598,5)="Total",$B1598="Q "),VLOOKUP('312'!$F$80,_312_Table1,MATCH('312'!$X$16,_312_Table1_ColumnLookup,0),FALSE),
  IF(AND(VALUE(LEFT($A1598,3))=312,LEFT($G1598,5)="Total"),VLOOKUP('312'!$F$80,_312_Table1,MATCH(LEFT($B1598,1),_312_Table1_ColumnLookup,0),FALSE),
  IF(AND(VALUE(LEFT($A1598,3))=312,LEN($I1598)=4,$B1598="G"),VLOOKUP($I1598,_312_Table1,MATCH('312'!$N$16,_312_Table1_ColumnLookup,0),FALSE),
  IF(AND(VALUE(LEFT($A1598,3))=312,LEN($I1598)=4,$B1598="O"),VLOOKUP($I1598,_312_Table1,MATCH('312'!$V$16,_312_Table1_ColumnLookup,0),FALSE),
  IF(AND(VALUE(LEFT($A1598,3))=312,LEN($I1598)=4,$B1598="Q"),VLOOKUP($I1598,_312_Table1,MATCH('312'!$X$16,_312_Table1_ColumnLookup,0),FALSE),
  IF(AND(VALUE(LEFT($A1598,3))=312,LEN($I1598)=4),VLOOKUP($I1598,_312_Table1,MATCH(LEFT($B1598,1),_312_Table1_ColumnLookup,0),FALSE)
+N("312"),
  IF(VALUE(LEFT($A1598,3))=313,VLOOKUP(VALUE(MID($B1598,2,1)),_313_Table1,MATCH(MID($B1598,1,1),_313_Table1_ColumnLookup,0),FALSE)
+N("313"),
  IF(AND(VALUE(LEFT($A1598,3))=314,LEN($B1598)=3),VLOOKUP(VALUE(MID($B1598,2,2)),_314_Table1,MATCH(MID($B1598,1,1),_314_Table1_ColumnLookup,0),FALSE),
  IF(VALUE(LEFT($A1598,3))=314,VLOOKUP(VALUE(MID($B1598,2,1)),_314_Table1,MATCH(MID($B1598,1,1),_314_Table1_ColumnLookup,0),FALSE)
+N("314"),
""))))))))))))))))))))))))</f>
        <v>#N/A</v>
      </c>
      <c r="E1598" s="238" t="e">
        <f>IF(AND(VALUE(LEFT($A1598,3))=309,LEN($B1598)=3),VLOOKUP(VALUE(MID($B1598,2,2)),_309_Table2,MATCH(MID($B1598,1,1),_309_Table2_ColumnLookup,0),FALSE),
  IF($C1598="309 LCR SummaryA",OneYearSCR,IF($C1598="309 LCR SummaryB",UltimateSCR,IF(VALUE(LEFT($A1598,3))=309,VLOOKUP(VALUE(MID($B1598,2,1)),_309_Table2,MATCH(MID($B1598,1,1),_309_Table2_ColumnLookup,0),FALSE)
+N("309"),
  IF(VALUE(LEFT($A1598,3))=310,VLOOKUP(VALUE(MID($B1598,2,1)),_310_Table2,MATCH(MID($B1598,1,1),_310_Table2_ColumnLookup,0),FALSE)
+N("310"),
  IF(AND(VALUE(LEFT($A1598,3))=311,LEN($I1598)=4),VLOOKUP($I1598,_311_Table2,MATCH($B1598,_311_Table2_ColumnLookup,0),FALSE),
  IF(AND(VALUE(LEFT($A1598,3))=311,OR($B1598="I2",$B1598="J2",$B1598="K2",$B1598="L2")),VLOOKUP('311'!$G$58,_311_Table2,MATCH(MID($B1598,1,1),_311_Table2_ColumnLookup,0),FALSE),
  IF(AND(VALUE(LEFT($A1598,3))=311,RIGHT($B1598,5)="Total"),VLOOKUP('311'!$G$59,_311_Table2,MATCH(MID($B1598,1,1),_311_Table2_ColumnLookup,0),FALSE),
  IF(VALUE(LEFT($A1598,3))=311,VLOOKUP(VALUE(MID($B1598,2,1)),_311_Table2,MATCH(MID($B1598,1,1),_311_Table2_ColumnLookup,0),FALSE)
+N("311"),
  IF(AND(VALUE(LEFT($A1598,3))=312,LEFT($G1598,10)="Unincepted",$B1598="G "),VLOOKUP(" ULO",_312_Table2,MATCH('312'!$N$16,_312_Table2_ColumnLookup,0),FALSE),
  IF(AND(VALUE(LEFT($A1598,3))=312,LEFT($G1598,10)="Unincepted",$B1598="O "),VLOOKUP(" ULO",_312_Table2,MATCH('312'!$V$16,_312_Table2_ColumnLookup,0),FALSE),
  IF(AND(VALUE(LEFT($A1598,3))=312,LEFT($G1598,10)="Unincepted",$B1598="Q "),VLOOKUP(" ULO",_312_Table2,MATCH('312'!$X$16,_312_Table2_ColumnLookup,0),FALSE),
  IF(AND(VALUE(LEFT($A1598,3))=312,LEFT($G1598,10)="Unincepted"),VLOOKUP(" ULO",_312_Table2,MATCH(LEFT($B1598,1),_312_Table2_ColumnLookup,0),FALSE),
  IF(AND(VALUE(LEFT($A1598,3))=312,LEFT($G1598,5)="Total",$B1598="G "),VLOOKUP('312'!$F$80,_312_Table2,MATCH('312'!$N$16,_312_Table2_ColumnLookup,0),FALSE),
  IF(AND(VALUE(LEFT($A1598,3))=312,LEFT($G1598,5)="Total",$B1598="O "),VLOOKUP('312'!$F$80,_312_Table2,MATCH('312'!$V$16,_312_Table2_ColumnLookup,0),FALSE),
  IF(AND(VALUE(LEFT($A1598,3))=312,LEFT($G1598,5)="Total",$B1598="Q "),VLOOKUP('312'!$F$80,_312_Table2,MATCH('312'!$X$16,_312_Table2_ColumnLookup,0),FALSE),
  IF(AND(VALUE(LEFT($A1598,3))=312,LEFT($G1598,5)="Total"),VLOOKUP('312'!$F$80,_312_Table2,MATCH(LEFT($B1598,1),_312_Table2_ColumnLookup,0),FALSE),
  IF(AND(VALUE(LEFT($A1598,3))=312,LEN($I1598)=4,$B1598="G"),VLOOKUP($I1598,_312_Table2,MATCH('312'!$N$16,_312_Table2_ColumnLookup,0),FALSE),
  IF(AND(VALUE(LEFT($A1598,3))=312,LEN($I1598)=4,$B1598="O"),VLOOKUP($I1598,_312_Table2,MATCH('312'!$V$16,_312_Table2_ColumnLookup,0),FALSE),
  IF(AND(VALUE(LEFT($A1598,3))=312,LEN($I1598)=4,$B1598="Q"),VLOOKUP($I1598,_312_Table2,MATCH('312'!$X$16,_312_Table2_ColumnLookup,0),FALSE),
  IF(AND(VALUE(LEFT($A1598,3))=312,LEN($I1598)=4),VLOOKUP($I1598,_312_Table2,MATCH(LEFT($B1598,1),_312_Table2_ColumnLookup,0),FALSE)
+N("312"),
  IF(VALUE(LEFT($A1598,3))=313,VLOOKUP(VALUE(MID($B1598,2,1)),_313_Table2,MATCH(MID($B1598,1,1),_313_Table2_ColumnLookup,0),FALSE)
+N("313"),
  IF(AND(VALUE(LEFT($A1598,3))=314,LEN($B1598)=3),VLOOKUP(VALUE(MID($B1598,2,2)),_314_Table2,MATCH(MID($B1598,1,1),_314_Table2_ColumnLookup,0),FALSE),
  IF(VALUE(LEFT($A1598,3))=314,VLOOKUP(VALUE(MID($B1598,2,1)),_314_Table2,MATCH(MID($B1598,1,1),_314_Table2_ColumnLookup,0),FALSE)
+N("314"),
""))))))))))))))))))))))))</f>
        <v>#N/A</v>
      </c>
      <c r="F1598" s="238" t="e">
        <f>IF(AND(VALUE(LEFT($A1598,3))=309,LEN($B1598)=3),VLOOKUP(VALUE(MID($B1598,2,2)),_309_Table3,MATCH(MID($B1598,1,1),_309_Table3_ColumnLookup,0),FALSE),
  IF($C1598="309 LCR SummaryA",OneYearSCR,IF($C1598="309 LCR SummaryB",UltimateSCR,IF(VALUE(LEFT($A1598,3))=309,VLOOKUP(VALUE(MID($B1598,2,1)),_309_Table3,MATCH(MID($B1598,1,1),_309_Table3_ColumnLookup,0),FALSE)
+N("309"),
  IF(VALUE(LEFT($A1598,3))=310,VLOOKUP(VALUE(MID($B1598,2,1)),_310_Table3,MATCH(MID($B1598,1,1),_310_Table3_ColumnLookup,0),FALSE)
+N("310"),
  IF(AND(VALUE(LEFT($A1598,3))=311,LEN($I1598)=4),VLOOKUP($I1598,_311_Table3,MATCH($B1598,_311_Table3_ColumnLookup,0),FALSE),
  IF(AND(VALUE(LEFT($A1598,3))=311,OR($B1598="I2",$B1598="J2",$B1598="K2",$B1598="L2")),VLOOKUP('311'!$G$58,_311_Table3,MATCH(MID($B1598,1,1),_311_Table3_ColumnLookup,0),FALSE),
  IF(AND(VALUE(LEFT($A1598,3))=311,RIGHT($B1598,5)="Total"),VLOOKUP('311'!$G$59,_311_Table3,MATCH(MID($B1598,1,1),_311_Table3_ColumnLookup,0),FALSE),
  IF(VALUE(LEFT($A1598,3))=311,VLOOKUP(VALUE(MID($B1598,2,1)),_311_Table3,MATCH(MID($B1598,1,1),_311_Table3_ColumnLookup,0),FALSE)
+N("311"),
  IF(AND(VALUE(LEFT($A1598,3))=312,LEFT($G1598,10)="Unincepted",$B1598="G "),VLOOKUP(" ULO",_312_Table3,MATCH('312'!$N$16,_312_Table3_ColumnLookup,0),FALSE),
  IF(AND(VALUE(LEFT($A1598,3))=312,LEFT($G1598,10)="Unincepted",$B1598="O "),VLOOKUP(" ULO",_312_Table3,MATCH('312'!$V$16,_312_Table3_ColumnLookup,0),FALSE),
  IF(AND(VALUE(LEFT($A1598,3))=312,LEFT($G1598,10)="Unincepted",$B1598="Q "),VLOOKUP(" ULO",_312_Table3,MATCH('312'!$X$16,_312_Table3_ColumnLookup,0),FALSE),
  IF(AND(VALUE(LEFT($A1598,3))=312,LEFT($G1598,10)="Unincepted"),VLOOKUP(" ULO",_312_Table3,MATCH(LEFT($B1598,1),_312_Table3_ColumnLookup,0),FALSE),
  IF(AND(VALUE(LEFT($A1598,3))=312,LEFT($G1598,5)="Total",$B1598="G "),VLOOKUP('312'!$F$80,_312_Table3,MATCH('312'!$N$16,_312_Table3_ColumnLookup,0),FALSE),
  IF(AND(VALUE(LEFT($A1598,3))=312,LEFT($G1598,5)="Total",$B1598="O "),VLOOKUP('312'!$F$80,_312_Table3,MATCH('312'!$V$16,_312_Table3_ColumnLookup,0),FALSE),
  IF(AND(VALUE(LEFT($A1598,3))=312,LEFT($G1598,5)="Total",$B1598="Q "),VLOOKUP('312'!$F$80,_312_Table3,MATCH('312'!$X$16,_312_Table3_ColumnLookup,0),FALSE),
  IF(AND(VALUE(LEFT($A1598,3))=312,LEFT($G1598,5)="Total"),VLOOKUP('312'!$F$80,_312_Table3,MATCH(LEFT($B1598,1),_312_Table3_ColumnLookup,0),FALSE),
  IF(AND(VALUE(LEFT($A1598,3))=312,LEN($I1598)=4,$B1598="G"),VLOOKUP($I1598,_312_Table3,MATCH('312'!$N$16,_312_Table3_ColumnLookup,0),FALSE),
  IF(AND(VALUE(LEFT($A1598,3))=312,LEN($I1598)=4,$B1598="O"),VLOOKUP($I1598,_312_Table3,MATCH('312'!$V$16,_312_Table3_ColumnLookup,0),FALSE),
  IF(AND(VALUE(LEFT($A1598,3))=312,LEN($I1598)=4,$B1598="Q"),VLOOKUP($I1598,_312_Table3,MATCH('312'!$X$16,_312_Table3_ColumnLookup,0),FALSE),
  IF(AND(VALUE(LEFT($A1598,3))=312,LEN($I1598)=4),VLOOKUP($I1598,_312_Table3,MATCH(LEFT($B1598,1),_312_Table3_ColumnLookup,0),FALSE)
+N("312"),
  IF(VALUE(LEFT($A1598,3))=313,VLOOKUP(VALUE(MID($B1598,2,1)),_313_Table3,MATCH(MID($B1598,1,1),_313_Table3_ColumnLookup,0),FALSE)
+N("313"),
  IF(AND(VALUE(LEFT($A1598,3))=314,LEN($B1598)=3),VLOOKUP(VALUE(MID($B1598,2,2)),_314_Table3,MATCH(MID($B1598,1,1),_314_Table3_ColumnLookup,0),FALSE),
  IF(VALUE(LEFT($A1598,3))=314,VLOOKUP(VALUE(MID($B1598,2,1)),_314_Table3,MATCH(MID($B1598,1,1),_314_Table3_ColumnLookup,0),FALSE)
+N("314"),
""))))))))))))))))))))))))</f>
        <v>#N/A</v>
      </c>
      <c r="H1598" s="321" t="str">
        <f>IFERROR(
IF(ISERROR($D1598)=FALSE,$D1598,IF(ISERROR($E1598)=FALSE,$E1598,IF(ISERROR($F1598)=FALSE,$F1598
+N("012 checkboxes"),
IF(
IF(OR(LEFT($A1598,9)="Syndicate",LEFT($A1598,12)="NewSyndicate"),VLOOKUP($A1598,'012'!$J:$ZW,MATCH("Link to button",'012'!$J$1:$ZW$1,0),0)
+N("309 checkbox"),
IF($C1598="309 LCR Summary0",VLOOKUP("Notes990",'309'!$P:$ZZ,MATCH("Link to button",'309'!$P$1:$ZZ$1,0),0)
+N("313 checkboxes"),
IF($C1598="313 Financial Information0LcmVsScr",IF($C1598="309 LCR Summary0",VLOOKUP("LcmVsScr",'309'!$N:$ZZ,MATCH("Link to button",'309'!$N$1:$ZZ$1,0),0),
IF($C1598="313 Financial Information0LcrDocAttached",IF($C1598="309 LCR Summary0",VLOOKUP("LcrDocAttached",'309'!$N:$ZZ,MATCH("Link to button",'309'!$N$1:$ZZ$1,0),
0)))))))=1,TRUE,FALSE)
))),"")</f>
        <v/>
      </c>
    </row>
    <row r="1599" spans="1:8">
      <c r="A1599" s="237" t="e">
        <f>VLOOKUP($G1599,CSVLookups!$B:$R,MATCH(A$1,CSVLookups!$B$1:$R$1,0),FALSE)</f>
        <v>#N/A</v>
      </c>
      <c r="B1599" s="237" t="e">
        <f>VLOOKUP($G1599,CSVLookups!$B:$R,MATCH(B$1,CSVLookups!$B$1:$R$1,0),FALSE)</f>
        <v>#N/A</v>
      </c>
      <c r="C1599" s="238" t="e">
        <f t="shared" si="25"/>
        <v>#N/A</v>
      </c>
      <c r="D1599" s="238" t="e">
        <f>IF(AND(VALUE(LEFT($A1599,3))=309,LEN($B1599)=3),VLOOKUP(VALUE(MID($B1599,2,2)),_309_Table1,MATCH(MID($B1599,1,1),_309_Table1_ColumnLookup,0),FALSE),
  IF($C1599="309 LCR SummaryA",OneYearSCR,IF($C1599="309 LCR SummaryB",UltimateSCR,IF(VALUE(LEFT($A1599,3))=309,VLOOKUP(VALUE(MID($B1599,2,1)),_309_Table1,MATCH(MID($B1599,1,1),_309_Table1_ColumnLookup,0),FALSE)
+N("309"),
  IF(VALUE(LEFT($A1599,3))=310,VLOOKUP(VALUE(MID($B1599,2,1)),_310_Table1,MATCH(MID($B1599,1,1),_310_Table1_ColumnLookup,0),FALSE)
+N("310"),
  IF(AND(VALUE(LEFT($A1599,3))=311,LEN($I1599)=4),VLOOKUP($I1599,_311_Table1,MATCH($B1599,_311_Table1_ColumnLookup,0),FALSE),
  IF(AND(VALUE(LEFT($A1599,3))=311,OR($B1599="I2",$B1599="J2",$B1599="K2",$B1599="L2")),VLOOKUP('311'!$G$58,_311_Table1,MATCH(MID($B1599,1,1),_311_Table1_ColumnLookup,0),FALSE),
  IF(AND(VALUE(LEFT($A1599,3))=311,RIGHT($B1599,5)="Total"),VLOOKUP('311'!$G$59,_311_Table1,MATCH(MID($B1599,1,1),_311_Table1_ColumnLookup,0),FALSE),
  IF(VALUE(LEFT($A1599,3))=311,VLOOKUP(VALUE(MID($B1599,2,1)),_311_Table1,MATCH(MID($B1599,1,1),_311_Table1_ColumnLookup,0),FALSE)
+N("311"),
  IF(AND(VALUE(LEFT($A1599,3))=312,LEFT($G1599,10)="Unincepted",$B1599="G "),VLOOKUP(" ULO",_312_Table1,MATCH('312'!$N$16,_312_Table1_ColumnLookup,0),FALSE),
  IF(AND(VALUE(LEFT($A1599,3))=312,LEFT($G1599,10)="Unincepted",$B1599="O "),VLOOKUP(" ULO",_312_Table1,MATCH('312'!$V$16,_312_Table1_ColumnLookup,0),FALSE),
  IF(AND(VALUE(LEFT($A1599,3))=312,LEFT($G1599,10)="Unincepted",$B1599="Q "),VLOOKUP(" ULO",_312_Table1,MATCH('312'!$X$16,_312_Table1_ColumnLookup,0),FALSE),
  IF(AND(VALUE(LEFT($A1599,3))=312,LEFT($G1599,10)="Unincepted"),VLOOKUP(" ULO",_312_Table1,MATCH(LEFT($B1599,1),_312_Table1_ColumnLookup,0),FALSE),
  IF(AND(VALUE(LEFT($A1599,3))=312,LEFT($G1599,5)="Total",$B1599="G "),VLOOKUP('312'!$F$80,_312_Table1,MATCH('312'!$N$16,_312_Table1_ColumnLookup,0),FALSE),
  IF(AND(VALUE(LEFT($A1599,3))=312,LEFT($G1599,5)="Total",$B1599="O "),VLOOKUP('312'!$F$80,_312_Table1,MATCH('312'!$V$16,_312_Table1_ColumnLookup,0),FALSE),
  IF(AND(VALUE(LEFT($A1599,3))=312,LEFT($G1599,5)="Total",$B1599="Q "),VLOOKUP('312'!$F$80,_312_Table1,MATCH('312'!$X$16,_312_Table1_ColumnLookup,0),FALSE),
  IF(AND(VALUE(LEFT($A1599,3))=312,LEFT($G1599,5)="Total"),VLOOKUP('312'!$F$80,_312_Table1,MATCH(LEFT($B1599,1),_312_Table1_ColumnLookup,0),FALSE),
  IF(AND(VALUE(LEFT($A1599,3))=312,LEN($I1599)=4,$B1599="G"),VLOOKUP($I1599,_312_Table1,MATCH('312'!$N$16,_312_Table1_ColumnLookup,0),FALSE),
  IF(AND(VALUE(LEFT($A1599,3))=312,LEN($I1599)=4,$B1599="O"),VLOOKUP($I1599,_312_Table1,MATCH('312'!$V$16,_312_Table1_ColumnLookup,0),FALSE),
  IF(AND(VALUE(LEFT($A1599,3))=312,LEN($I1599)=4,$B1599="Q"),VLOOKUP($I1599,_312_Table1,MATCH('312'!$X$16,_312_Table1_ColumnLookup,0),FALSE),
  IF(AND(VALUE(LEFT($A1599,3))=312,LEN($I1599)=4),VLOOKUP($I1599,_312_Table1,MATCH(LEFT($B1599,1),_312_Table1_ColumnLookup,0),FALSE)
+N("312"),
  IF(VALUE(LEFT($A1599,3))=313,VLOOKUP(VALUE(MID($B1599,2,1)),_313_Table1,MATCH(MID($B1599,1,1),_313_Table1_ColumnLookup,0),FALSE)
+N("313"),
  IF(AND(VALUE(LEFT($A1599,3))=314,LEN($B1599)=3),VLOOKUP(VALUE(MID($B1599,2,2)),_314_Table1,MATCH(MID($B1599,1,1),_314_Table1_ColumnLookup,0),FALSE),
  IF(VALUE(LEFT($A1599,3))=314,VLOOKUP(VALUE(MID($B1599,2,1)),_314_Table1,MATCH(MID($B1599,1,1),_314_Table1_ColumnLookup,0),FALSE)
+N("314"),
""))))))))))))))))))))))))</f>
        <v>#N/A</v>
      </c>
      <c r="E1599" s="238" t="e">
        <f>IF(AND(VALUE(LEFT($A1599,3))=309,LEN($B1599)=3),VLOOKUP(VALUE(MID($B1599,2,2)),_309_Table2,MATCH(MID($B1599,1,1),_309_Table2_ColumnLookup,0),FALSE),
  IF($C1599="309 LCR SummaryA",OneYearSCR,IF($C1599="309 LCR SummaryB",UltimateSCR,IF(VALUE(LEFT($A1599,3))=309,VLOOKUP(VALUE(MID($B1599,2,1)),_309_Table2,MATCH(MID($B1599,1,1),_309_Table2_ColumnLookup,0),FALSE)
+N("309"),
  IF(VALUE(LEFT($A1599,3))=310,VLOOKUP(VALUE(MID($B1599,2,1)),_310_Table2,MATCH(MID($B1599,1,1),_310_Table2_ColumnLookup,0),FALSE)
+N("310"),
  IF(AND(VALUE(LEFT($A1599,3))=311,LEN($I1599)=4),VLOOKUP($I1599,_311_Table2,MATCH($B1599,_311_Table2_ColumnLookup,0),FALSE),
  IF(AND(VALUE(LEFT($A1599,3))=311,OR($B1599="I2",$B1599="J2",$B1599="K2",$B1599="L2")),VLOOKUP('311'!$G$58,_311_Table2,MATCH(MID($B1599,1,1),_311_Table2_ColumnLookup,0),FALSE),
  IF(AND(VALUE(LEFT($A1599,3))=311,RIGHT($B1599,5)="Total"),VLOOKUP('311'!$G$59,_311_Table2,MATCH(MID($B1599,1,1),_311_Table2_ColumnLookup,0),FALSE),
  IF(VALUE(LEFT($A1599,3))=311,VLOOKUP(VALUE(MID($B1599,2,1)),_311_Table2,MATCH(MID($B1599,1,1),_311_Table2_ColumnLookup,0),FALSE)
+N("311"),
  IF(AND(VALUE(LEFT($A1599,3))=312,LEFT($G1599,10)="Unincepted",$B1599="G "),VLOOKUP(" ULO",_312_Table2,MATCH('312'!$N$16,_312_Table2_ColumnLookup,0),FALSE),
  IF(AND(VALUE(LEFT($A1599,3))=312,LEFT($G1599,10)="Unincepted",$B1599="O "),VLOOKUP(" ULO",_312_Table2,MATCH('312'!$V$16,_312_Table2_ColumnLookup,0),FALSE),
  IF(AND(VALUE(LEFT($A1599,3))=312,LEFT($G1599,10)="Unincepted",$B1599="Q "),VLOOKUP(" ULO",_312_Table2,MATCH('312'!$X$16,_312_Table2_ColumnLookup,0),FALSE),
  IF(AND(VALUE(LEFT($A1599,3))=312,LEFT($G1599,10)="Unincepted"),VLOOKUP(" ULO",_312_Table2,MATCH(LEFT($B1599,1),_312_Table2_ColumnLookup,0),FALSE),
  IF(AND(VALUE(LEFT($A1599,3))=312,LEFT($G1599,5)="Total",$B1599="G "),VLOOKUP('312'!$F$80,_312_Table2,MATCH('312'!$N$16,_312_Table2_ColumnLookup,0),FALSE),
  IF(AND(VALUE(LEFT($A1599,3))=312,LEFT($G1599,5)="Total",$B1599="O "),VLOOKUP('312'!$F$80,_312_Table2,MATCH('312'!$V$16,_312_Table2_ColumnLookup,0),FALSE),
  IF(AND(VALUE(LEFT($A1599,3))=312,LEFT($G1599,5)="Total",$B1599="Q "),VLOOKUP('312'!$F$80,_312_Table2,MATCH('312'!$X$16,_312_Table2_ColumnLookup,0),FALSE),
  IF(AND(VALUE(LEFT($A1599,3))=312,LEFT($G1599,5)="Total"),VLOOKUP('312'!$F$80,_312_Table2,MATCH(LEFT($B1599,1),_312_Table2_ColumnLookup,0),FALSE),
  IF(AND(VALUE(LEFT($A1599,3))=312,LEN($I1599)=4,$B1599="G"),VLOOKUP($I1599,_312_Table2,MATCH('312'!$N$16,_312_Table2_ColumnLookup,0),FALSE),
  IF(AND(VALUE(LEFT($A1599,3))=312,LEN($I1599)=4,$B1599="O"),VLOOKUP($I1599,_312_Table2,MATCH('312'!$V$16,_312_Table2_ColumnLookup,0),FALSE),
  IF(AND(VALUE(LEFT($A1599,3))=312,LEN($I1599)=4,$B1599="Q"),VLOOKUP($I1599,_312_Table2,MATCH('312'!$X$16,_312_Table2_ColumnLookup,0),FALSE),
  IF(AND(VALUE(LEFT($A1599,3))=312,LEN($I1599)=4),VLOOKUP($I1599,_312_Table2,MATCH(LEFT($B1599,1),_312_Table2_ColumnLookup,0),FALSE)
+N("312"),
  IF(VALUE(LEFT($A1599,3))=313,VLOOKUP(VALUE(MID($B1599,2,1)),_313_Table2,MATCH(MID($B1599,1,1),_313_Table2_ColumnLookup,0),FALSE)
+N("313"),
  IF(AND(VALUE(LEFT($A1599,3))=314,LEN($B1599)=3),VLOOKUP(VALUE(MID($B1599,2,2)),_314_Table2,MATCH(MID($B1599,1,1),_314_Table2_ColumnLookup,0),FALSE),
  IF(VALUE(LEFT($A1599,3))=314,VLOOKUP(VALUE(MID($B1599,2,1)),_314_Table2,MATCH(MID($B1599,1,1),_314_Table2_ColumnLookup,0),FALSE)
+N("314"),
""))))))))))))))))))))))))</f>
        <v>#N/A</v>
      </c>
      <c r="F1599" s="238" t="e">
        <f>IF(AND(VALUE(LEFT($A1599,3))=309,LEN($B1599)=3),VLOOKUP(VALUE(MID($B1599,2,2)),_309_Table3,MATCH(MID($B1599,1,1),_309_Table3_ColumnLookup,0),FALSE),
  IF($C1599="309 LCR SummaryA",OneYearSCR,IF($C1599="309 LCR SummaryB",UltimateSCR,IF(VALUE(LEFT($A1599,3))=309,VLOOKUP(VALUE(MID($B1599,2,1)),_309_Table3,MATCH(MID($B1599,1,1),_309_Table3_ColumnLookup,0),FALSE)
+N("309"),
  IF(VALUE(LEFT($A1599,3))=310,VLOOKUP(VALUE(MID($B1599,2,1)),_310_Table3,MATCH(MID($B1599,1,1),_310_Table3_ColumnLookup,0),FALSE)
+N("310"),
  IF(AND(VALUE(LEFT($A1599,3))=311,LEN($I1599)=4),VLOOKUP($I1599,_311_Table3,MATCH($B1599,_311_Table3_ColumnLookup,0),FALSE),
  IF(AND(VALUE(LEFT($A1599,3))=311,OR($B1599="I2",$B1599="J2",$B1599="K2",$B1599="L2")),VLOOKUP('311'!$G$58,_311_Table3,MATCH(MID($B1599,1,1),_311_Table3_ColumnLookup,0),FALSE),
  IF(AND(VALUE(LEFT($A1599,3))=311,RIGHT($B1599,5)="Total"),VLOOKUP('311'!$G$59,_311_Table3,MATCH(MID($B1599,1,1),_311_Table3_ColumnLookup,0),FALSE),
  IF(VALUE(LEFT($A1599,3))=311,VLOOKUP(VALUE(MID($B1599,2,1)),_311_Table3,MATCH(MID($B1599,1,1),_311_Table3_ColumnLookup,0),FALSE)
+N("311"),
  IF(AND(VALUE(LEFT($A1599,3))=312,LEFT($G1599,10)="Unincepted",$B1599="G "),VLOOKUP(" ULO",_312_Table3,MATCH('312'!$N$16,_312_Table3_ColumnLookup,0),FALSE),
  IF(AND(VALUE(LEFT($A1599,3))=312,LEFT($G1599,10)="Unincepted",$B1599="O "),VLOOKUP(" ULO",_312_Table3,MATCH('312'!$V$16,_312_Table3_ColumnLookup,0),FALSE),
  IF(AND(VALUE(LEFT($A1599,3))=312,LEFT($G1599,10)="Unincepted",$B1599="Q "),VLOOKUP(" ULO",_312_Table3,MATCH('312'!$X$16,_312_Table3_ColumnLookup,0),FALSE),
  IF(AND(VALUE(LEFT($A1599,3))=312,LEFT($G1599,10)="Unincepted"),VLOOKUP(" ULO",_312_Table3,MATCH(LEFT($B1599,1),_312_Table3_ColumnLookup,0),FALSE),
  IF(AND(VALUE(LEFT($A1599,3))=312,LEFT($G1599,5)="Total",$B1599="G "),VLOOKUP('312'!$F$80,_312_Table3,MATCH('312'!$N$16,_312_Table3_ColumnLookup,0),FALSE),
  IF(AND(VALUE(LEFT($A1599,3))=312,LEFT($G1599,5)="Total",$B1599="O "),VLOOKUP('312'!$F$80,_312_Table3,MATCH('312'!$V$16,_312_Table3_ColumnLookup,0),FALSE),
  IF(AND(VALUE(LEFT($A1599,3))=312,LEFT($G1599,5)="Total",$B1599="Q "),VLOOKUP('312'!$F$80,_312_Table3,MATCH('312'!$X$16,_312_Table3_ColumnLookup,0),FALSE),
  IF(AND(VALUE(LEFT($A1599,3))=312,LEFT($G1599,5)="Total"),VLOOKUP('312'!$F$80,_312_Table3,MATCH(LEFT($B1599,1),_312_Table3_ColumnLookup,0),FALSE),
  IF(AND(VALUE(LEFT($A1599,3))=312,LEN($I1599)=4,$B1599="G"),VLOOKUP($I1599,_312_Table3,MATCH('312'!$N$16,_312_Table3_ColumnLookup,0),FALSE),
  IF(AND(VALUE(LEFT($A1599,3))=312,LEN($I1599)=4,$B1599="O"),VLOOKUP($I1599,_312_Table3,MATCH('312'!$V$16,_312_Table3_ColumnLookup,0),FALSE),
  IF(AND(VALUE(LEFT($A1599,3))=312,LEN($I1599)=4,$B1599="Q"),VLOOKUP($I1599,_312_Table3,MATCH('312'!$X$16,_312_Table3_ColumnLookup,0),FALSE),
  IF(AND(VALUE(LEFT($A1599,3))=312,LEN($I1599)=4),VLOOKUP($I1599,_312_Table3,MATCH(LEFT($B1599,1),_312_Table3_ColumnLookup,0),FALSE)
+N("312"),
  IF(VALUE(LEFT($A1599,3))=313,VLOOKUP(VALUE(MID($B1599,2,1)),_313_Table3,MATCH(MID($B1599,1,1),_313_Table3_ColumnLookup,0),FALSE)
+N("313"),
  IF(AND(VALUE(LEFT($A1599,3))=314,LEN($B1599)=3),VLOOKUP(VALUE(MID($B1599,2,2)),_314_Table3,MATCH(MID($B1599,1,1),_314_Table3_ColumnLookup,0),FALSE),
  IF(VALUE(LEFT($A1599,3))=314,VLOOKUP(VALUE(MID($B1599,2,1)),_314_Table3,MATCH(MID($B1599,1,1),_314_Table3_ColumnLookup,0),FALSE)
+N("314"),
""))))))))))))))))))))))))</f>
        <v>#N/A</v>
      </c>
      <c r="H1599" s="321" t="str">
        <f>IFERROR(
IF(ISERROR($D1599)=FALSE,$D1599,IF(ISERROR($E1599)=FALSE,$E1599,IF(ISERROR($F1599)=FALSE,$F1599
+N("012 checkboxes"),
IF(
IF(OR(LEFT($A1599,9)="Syndicate",LEFT($A1599,12)="NewSyndicate"),VLOOKUP($A1599,'012'!$J:$ZW,MATCH("Link to button",'012'!$J$1:$ZW$1,0),0)
+N("309 checkbox"),
IF($C1599="309 LCR Summary0",VLOOKUP("Notes990",'309'!$P:$ZZ,MATCH("Link to button",'309'!$P$1:$ZZ$1,0),0)
+N("313 checkboxes"),
IF($C1599="313 Financial Information0LcmVsScr",IF($C1599="309 LCR Summary0",VLOOKUP("LcmVsScr",'309'!$N:$ZZ,MATCH("Link to button",'309'!$N$1:$ZZ$1,0),0),
IF($C1599="313 Financial Information0LcrDocAttached",IF($C1599="309 LCR Summary0",VLOOKUP("LcrDocAttached",'309'!$N:$ZZ,MATCH("Link to button",'309'!$N$1:$ZZ$1,0),
0)))))))=1,TRUE,FALSE)
))),"")</f>
        <v/>
      </c>
    </row>
    <row r="1600" spans="1:8">
      <c r="A1600" s="237" t="e">
        <f>VLOOKUP($G1600,CSVLookups!$B:$R,MATCH(A$1,CSVLookups!$B$1:$R$1,0),FALSE)</f>
        <v>#N/A</v>
      </c>
      <c r="B1600" s="237" t="e">
        <f>VLOOKUP($G1600,CSVLookups!$B:$R,MATCH(B$1,CSVLookups!$B$1:$R$1,0),FALSE)</f>
        <v>#N/A</v>
      </c>
      <c r="C1600" s="238" t="e">
        <f t="shared" si="25"/>
        <v>#N/A</v>
      </c>
      <c r="D1600" s="238" t="e">
        <f>IF(AND(VALUE(LEFT($A1600,3))=309,LEN($B1600)=3),VLOOKUP(VALUE(MID($B1600,2,2)),_309_Table1,MATCH(MID($B1600,1,1),_309_Table1_ColumnLookup,0),FALSE),
  IF($C1600="309 LCR SummaryA",OneYearSCR,IF($C1600="309 LCR SummaryB",UltimateSCR,IF(VALUE(LEFT($A1600,3))=309,VLOOKUP(VALUE(MID($B1600,2,1)),_309_Table1,MATCH(MID($B1600,1,1),_309_Table1_ColumnLookup,0),FALSE)
+N("309"),
  IF(VALUE(LEFT($A1600,3))=310,VLOOKUP(VALUE(MID($B1600,2,1)),_310_Table1,MATCH(MID($B1600,1,1),_310_Table1_ColumnLookup,0),FALSE)
+N("310"),
  IF(AND(VALUE(LEFT($A1600,3))=311,LEN($I1600)=4),VLOOKUP($I1600,_311_Table1,MATCH($B1600,_311_Table1_ColumnLookup,0),FALSE),
  IF(AND(VALUE(LEFT($A1600,3))=311,OR($B1600="I2",$B1600="J2",$B1600="K2",$B1600="L2")),VLOOKUP('311'!$G$58,_311_Table1,MATCH(MID($B1600,1,1),_311_Table1_ColumnLookup,0),FALSE),
  IF(AND(VALUE(LEFT($A1600,3))=311,RIGHT($B1600,5)="Total"),VLOOKUP('311'!$G$59,_311_Table1,MATCH(MID($B1600,1,1),_311_Table1_ColumnLookup,0),FALSE),
  IF(VALUE(LEFT($A1600,3))=311,VLOOKUP(VALUE(MID($B1600,2,1)),_311_Table1,MATCH(MID($B1600,1,1),_311_Table1_ColumnLookup,0),FALSE)
+N("311"),
  IF(AND(VALUE(LEFT($A1600,3))=312,LEFT($G1600,10)="Unincepted",$B1600="G "),VLOOKUP(" ULO",_312_Table1,MATCH('312'!$N$16,_312_Table1_ColumnLookup,0),FALSE),
  IF(AND(VALUE(LEFT($A1600,3))=312,LEFT($G1600,10)="Unincepted",$B1600="O "),VLOOKUP(" ULO",_312_Table1,MATCH('312'!$V$16,_312_Table1_ColumnLookup,0),FALSE),
  IF(AND(VALUE(LEFT($A1600,3))=312,LEFT($G1600,10)="Unincepted",$B1600="Q "),VLOOKUP(" ULO",_312_Table1,MATCH('312'!$X$16,_312_Table1_ColumnLookup,0),FALSE),
  IF(AND(VALUE(LEFT($A1600,3))=312,LEFT($G1600,10)="Unincepted"),VLOOKUP(" ULO",_312_Table1,MATCH(LEFT($B1600,1),_312_Table1_ColumnLookup,0),FALSE),
  IF(AND(VALUE(LEFT($A1600,3))=312,LEFT($G1600,5)="Total",$B1600="G "),VLOOKUP('312'!$F$80,_312_Table1,MATCH('312'!$N$16,_312_Table1_ColumnLookup,0),FALSE),
  IF(AND(VALUE(LEFT($A1600,3))=312,LEFT($G1600,5)="Total",$B1600="O "),VLOOKUP('312'!$F$80,_312_Table1,MATCH('312'!$V$16,_312_Table1_ColumnLookup,0),FALSE),
  IF(AND(VALUE(LEFT($A1600,3))=312,LEFT($G1600,5)="Total",$B1600="Q "),VLOOKUP('312'!$F$80,_312_Table1,MATCH('312'!$X$16,_312_Table1_ColumnLookup,0),FALSE),
  IF(AND(VALUE(LEFT($A1600,3))=312,LEFT($G1600,5)="Total"),VLOOKUP('312'!$F$80,_312_Table1,MATCH(LEFT($B1600,1),_312_Table1_ColumnLookup,0),FALSE),
  IF(AND(VALUE(LEFT($A1600,3))=312,LEN($I1600)=4,$B1600="G"),VLOOKUP($I1600,_312_Table1,MATCH('312'!$N$16,_312_Table1_ColumnLookup,0),FALSE),
  IF(AND(VALUE(LEFT($A1600,3))=312,LEN($I1600)=4,$B1600="O"),VLOOKUP($I1600,_312_Table1,MATCH('312'!$V$16,_312_Table1_ColumnLookup,0),FALSE),
  IF(AND(VALUE(LEFT($A1600,3))=312,LEN($I1600)=4,$B1600="Q"),VLOOKUP($I1600,_312_Table1,MATCH('312'!$X$16,_312_Table1_ColumnLookup,0),FALSE),
  IF(AND(VALUE(LEFT($A1600,3))=312,LEN($I1600)=4),VLOOKUP($I1600,_312_Table1,MATCH(LEFT($B1600,1),_312_Table1_ColumnLookup,0),FALSE)
+N("312"),
  IF(VALUE(LEFT($A1600,3))=313,VLOOKUP(VALUE(MID($B1600,2,1)),_313_Table1,MATCH(MID($B1600,1,1),_313_Table1_ColumnLookup,0),FALSE)
+N("313"),
  IF(AND(VALUE(LEFT($A1600,3))=314,LEN($B1600)=3),VLOOKUP(VALUE(MID($B1600,2,2)),_314_Table1,MATCH(MID($B1600,1,1),_314_Table1_ColumnLookup,0),FALSE),
  IF(VALUE(LEFT($A1600,3))=314,VLOOKUP(VALUE(MID($B1600,2,1)),_314_Table1,MATCH(MID($B1600,1,1),_314_Table1_ColumnLookup,0),FALSE)
+N("314"),
""))))))))))))))))))))))))</f>
        <v>#N/A</v>
      </c>
      <c r="E1600" s="238" t="e">
        <f>IF(AND(VALUE(LEFT($A1600,3))=309,LEN($B1600)=3),VLOOKUP(VALUE(MID($B1600,2,2)),_309_Table2,MATCH(MID($B1600,1,1),_309_Table2_ColumnLookup,0),FALSE),
  IF($C1600="309 LCR SummaryA",OneYearSCR,IF($C1600="309 LCR SummaryB",UltimateSCR,IF(VALUE(LEFT($A1600,3))=309,VLOOKUP(VALUE(MID($B1600,2,1)),_309_Table2,MATCH(MID($B1600,1,1),_309_Table2_ColumnLookup,0),FALSE)
+N("309"),
  IF(VALUE(LEFT($A1600,3))=310,VLOOKUP(VALUE(MID($B1600,2,1)),_310_Table2,MATCH(MID($B1600,1,1),_310_Table2_ColumnLookup,0),FALSE)
+N("310"),
  IF(AND(VALUE(LEFT($A1600,3))=311,LEN($I1600)=4),VLOOKUP($I1600,_311_Table2,MATCH($B1600,_311_Table2_ColumnLookup,0),FALSE),
  IF(AND(VALUE(LEFT($A1600,3))=311,OR($B1600="I2",$B1600="J2",$B1600="K2",$B1600="L2")),VLOOKUP('311'!$G$58,_311_Table2,MATCH(MID($B1600,1,1),_311_Table2_ColumnLookup,0),FALSE),
  IF(AND(VALUE(LEFT($A1600,3))=311,RIGHT($B1600,5)="Total"),VLOOKUP('311'!$G$59,_311_Table2,MATCH(MID($B1600,1,1),_311_Table2_ColumnLookup,0),FALSE),
  IF(VALUE(LEFT($A1600,3))=311,VLOOKUP(VALUE(MID($B1600,2,1)),_311_Table2,MATCH(MID($B1600,1,1),_311_Table2_ColumnLookup,0),FALSE)
+N("311"),
  IF(AND(VALUE(LEFT($A1600,3))=312,LEFT($G1600,10)="Unincepted",$B1600="G "),VLOOKUP(" ULO",_312_Table2,MATCH('312'!$N$16,_312_Table2_ColumnLookup,0),FALSE),
  IF(AND(VALUE(LEFT($A1600,3))=312,LEFT($G1600,10)="Unincepted",$B1600="O "),VLOOKUP(" ULO",_312_Table2,MATCH('312'!$V$16,_312_Table2_ColumnLookup,0),FALSE),
  IF(AND(VALUE(LEFT($A1600,3))=312,LEFT($G1600,10)="Unincepted",$B1600="Q "),VLOOKUP(" ULO",_312_Table2,MATCH('312'!$X$16,_312_Table2_ColumnLookup,0),FALSE),
  IF(AND(VALUE(LEFT($A1600,3))=312,LEFT($G1600,10)="Unincepted"),VLOOKUP(" ULO",_312_Table2,MATCH(LEFT($B1600,1),_312_Table2_ColumnLookup,0),FALSE),
  IF(AND(VALUE(LEFT($A1600,3))=312,LEFT($G1600,5)="Total",$B1600="G "),VLOOKUP('312'!$F$80,_312_Table2,MATCH('312'!$N$16,_312_Table2_ColumnLookup,0),FALSE),
  IF(AND(VALUE(LEFT($A1600,3))=312,LEFT($G1600,5)="Total",$B1600="O "),VLOOKUP('312'!$F$80,_312_Table2,MATCH('312'!$V$16,_312_Table2_ColumnLookup,0),FALSE),
  IF(AND(VALUE(LEFT($A1600,3))=312,LEFT($G1600,5)="Total",$B1600="Q "),VLOOKUP('312'!$F$80,_312_Table2,MATCH('312'!$X$16,_312_Table2_ColumnLookup,0),FALSE),
  IF(AND(VALUE(LEFT($A1600,3))=312,LEFT($G1600,5)="Total"),VLOOKUP('312'!$F$80,_312_Table2,MATCH(LEFT($B1600,1),_312_Table2_ColumnLookup,0),FALSE),
  IF(AND(VALUE(LEFT($A1600,3))=312,LEN($I1600)=4,$B1600="G"),VLOOKUP($I1600,_312_Table2,MATCH('312'!$N$16,_312_Table2_ColumnLookup,0),FALSE),
  IF(AND(VALUE(LEFT($A1600,3))=312,LEN($I1600)=4,$B1600="O"),VLOOKUP($I1600,_312_Table2,MATCH('312'!$V$16,_312_Table2_ColumnLookup,0),FALSE),
  IF(AND(VALUE(LEFT($A1600,3))=312,LEN($I1600)=4,$B1600="Q"),VLOOKUP($I1600,_312_Table2,MATCH('312'!$X$16,_312_Table2_ColumnLookup,0),FALSE),
  IF(AND(VALUE(LEFT($A1600,3))=312,LEN($I1600)=4),VLOOKUP($I1600,_312_Table2,MATCH(LEFT($B1600,1),_312_Table2_ColumnLookup,0),FALSE)
+N("312"),
  IF(VALUE(LEFT($A1600,3))=313,VLOOKUP(VALUE(MID($B1600,2,1)),_313_Table2,MATCH(MID($B1600,1,1),_313_Table2_ColumnLookup,0),FALSE)
+N("313"),
  IF(AND(VALUE(LEFT($A1600,3))=314,LEN($B1600)=3),VLOOKUP(VALUE(MID($B1600,2,2)),_314_Table2,MATCH(MID($B1600,1,1),_314_Table2_ColumnLookup,0),FALSE),
  IF(VALUE(LEFT($A1600,3))=314,VLOOKUP(VALUE(MID($B1600,2,1)),_314_Table2,MATCH(MID($B1600,1,1),_314_Table2_ColumnLookup,0),FALSE)
+N("314"),
""))))))))))))))))))))))))</f>
        <v>#N/A</v>
      </c>
      <c r="F1600" s="238" t="e">
        <f>IF(AND(VALUE(LEFT($A1600,3))=309,LEN($B1600)=3),VLOOKUP(VALUE(MID($B1600,2,2)),_309_Table3,MATCH(MID($B1600,1,1),_309_Table3_ColumnLookup,0),FALSE),
  IF($C1600="309 LCR SummaryA",OneYearSCR,IF($C1600="309 LCR SummaryB",UltimateSCR,IF(VALUE(LEFT($A1600,3))=309,VLOOKUP(VALUE(MID($B1600,2,1)),_309_Table3,MATCH(MID($B1600,1,1),_309_Table3_ColumnLookup,0),FALSE)
+N("309"),
  IF(VALUE(LEFT($A1600,3))=310,VLOOKUP(VALUE(MID($B1600,2,1)),_310_Table3,MATCH(MID($B1600,1,1),_310_Table3_ColumnLookup,0),FALSE)
+N("310"),
  IF(AND(VALUE(LEFT($A1600,3))=311,LEN($I1600)=4),VLOOKUP($I1600,_311_Table3,MATCH($B1600,_311_Table3_ColumnLookup,0),FALSE),
  IF(AND(VALUE(LEFT($A1600,3))=311,OR($B1600="I2",$B1600="J2",$B1600="K2",$B1600="L2")),VLOOKUP('311'!$G$58,_311_Table3,MATCH(MID($B1600,1,1),_311_Table3_ColumnLookup,0),FALSE),
  IF(AND(VALUE(LEFT($A1600,3))=311,RIGHT($B1600,5)="Total"),VLOOKUP('311'!$G$59,_311_Table3,MATCH(MID($B1600,1,1),_311_Table3_ColumnLookup,0),FALSE),
  IF(VALUE(LEFT($A1600,3))=311,VLOOKUP(VALUE(MID($B1600,2,1)),_311_Table3,MATCH(MID($B1600,1,1),_311_Table3_ColumnLookup,0),FALSE)
+N("311"),
  IF(AND(VALUE(LEFT($A1600,3))=312,LEFT($G1600,10)="Unincepted",$B1600="G "),VLOOKUP(" ULO",_312_Table3,MATCH('312'!$N$16,_312_Table3_ColumnLookup,0),FALSE),
  IF(AND(VALUE(LEFT($A1600,3))=312,LEFT($G1600,10)="Unincepted",$B1600="O "),VLOOKUP(" ULO",_312_Table3,MATCH('312'!$V$16,_312_Table3_ColumnLookup,0),FALSE),
  IF(AND(VALUE(LEFT($A1600,3))=312,LEFT($G1600,10)="Unincepted",$B1600="Q "),VLOOKUP(" ULO",_312_Table3,MATCH('312'!$X$16,_312_Table3_ColumnLookup,0),FALSE),
  IF(AND(VALUE(LEFT($A1600,3))=312,LEFT($G1600,10)="Unincepted"),VLOOKUP(" ULO",_312_Table3,MATCH(LEFT($B1600,1),_312_Table3_ColumnLookup,0),FALSE),
  IF(AND(VALUE(LEFT($A1600,3))=312,LEFT($G1600,5)="Total",$B1600="G "),VLOOKUP('312'!$F$80,_312_Table3,MATCH('312'!$N$16,_312_Table3_ColumnLookup,0),FALSE),
  IF(AND(VALUE(LEFT($A1600,3))=312,LEFT($G1600,5)="Total",$B1600="O "),VLOOKUP('312'!$F$80,_312_Table3,MATCH('312'!$V$16,_312_Table3_ColumnLookup,0),FALSE),
  IF(AND(VALUE(LEFT($A1600,3))=312,LEFT($G1600,5)="Total",$B1600="Q "),VLOOKUP('312'!$F$80,_312_Table3,MATCH('312'!$X$16,_312_Table3_ColumnLookup,0),FALSE),
  IF(AND(VALUE(LEFT($A1600,3))=312,LEFT($G1600,5)="Total"),VLOOKUP('312'!$F$80,_312_Table3,MATCH(LEFT($B1600,1),_312_Table3_ColumnLookup,0),FALSE),
  IF(AND(VALUE(LEFT($A1600,3))=312,LEN($I1600)=4,$B1600="G"),VLOOKUP($I1600,_312_Table3,MATCH('312'!$N$16,_312_Table3_ColumnLookup,0),FALSE),
  IF(AND(VALUE(LEFT($A1600,3))=312,LEN($I1600)=4,$B1600="O"),VLOOKUP($I1600,_312_Table3,MATCH('312'!$V$16,_312_Table3_ColumnLookup,0),FALSE),
  IF(AND(VALUE(LEFT($A1600,3))=312,LEN($I1600)=4,$B1600="Q"),VLOOKUP($I1600,_312_Table3,MATCH('312'!$X$16,_312_Table3_ColumnLookup,0),FALSE),
  IF(AND(VALUE(LEFT($A1600,3))=312,LEN($I1600)=4),VLOOKUP($I1600,_312_Table3,MATCH(LEFT($B1600,1),_312_Table3_ColumnLookup,0),FALSE)
+N("312"),
  IF(VALUE(LEFT($A1600,3))=313,VLOOKUP(VALUE(MID($B1600,2,1)),_313_Table3,MATCH(MID($B1600,1,1),_313_Table3_ColumnLookup,0),FALSE)
+N("313"),
  IF(AND(VALUE(LEFT($A1600,3))=314,LEN($B1600)=3),VLOOKUP(VALUE(MID($B1600,2,2)),_314_Table3,MATCH(MID($B1600,1,1),_314_Table3_ColumnLookup,0),FALSE),
  IF(VALUE(LEFT($A1600,3))=314,VLOOKUP(VALUE(MID($B1600,2,1)),_314_Table3,MATCH(MID($B1600,1,1),_314_Table3_ColumnLookup,0),FALSE)
+N("314"),
""))))))))))))))))))))))))</f>
        <v>#N/A</v>
      </c>
      <c r="H1600" s="321" t="str">
        <f>IFERROR(
IF(ISERROR($D1600)=FALSE,$D1600,IF(ISERROR($E1600)=FALSE,$E1600,IF(ISERROR($F1600)=FALSE,$F1600
+N("012 checkboxes"),
IF(
IF(OR(LEFT($A1600,9)="Syndicate",LEFT($A1600,12)="NewSyndicate"),VLOOKUP($A1600,'012'!$J:$ZW,MATCH("Link to button",'012'!$J$1:$ZW$1,0),0)
+N("309 checkbox"),
IF($C1600="309 LCR Summary0",VLOOKUP("Notes990",'309'!$P:$ZZ,MATCH("Link to button",'309'!$P$1:$ZZ$1,0),0)
+N("313 checkboxes"),
IF($C1600="313 Financial Information0LcmVsScr",IF($C1600="309 LCR Summary0",VLOOKUP("LcmVsScr",'309'!$N:$ZZ,MATCH("Link to button",'309'!$N$1:$ZZ$1,0),0),
IF($C1600="313 Financial Information0LcrDocAttached",IF($C1600="309 LCR Summary0",VLOOKUP("LcrDocAttached",'309'!$N:$ZZ,MATCH("Link to button",'309'!$N$1:$ZZ$1,0),
0)))))))=1,TRUE,FALSE)
))),"")</f>
        <v/>
      </c>
    </row>
    <row r="1601" spans="1:8">
      <c r="A1601" s="237" t="e">
        <f>VLOOKUP($G1601,CSVLookups!$B:$R,MATCH(A$1,CSVLookups!$B$1:$R$1,0),FALSE)</f>
        <v>#N/A</v>
      </c>
      <c r="B1601" s="237" t="e">
        <f>VLOOKUP($G1601,CSVLookups!$B:$R,MATCH(B$1,CSVLookups!$B$1:$R$1,0),FALSE)</f>
        <v>#N/A</v>
      </c>
      <c r="C1601" s="238" t="e">
        <f t="shared" si="25"/>
        <v>#N/A</v>
      </c>
      <c r="D1601" s="238" t="e">
        <f>IF(AND(VALUE(LEFT($A1601,3))=309,LEN($B1601)=3),VLOOKUP(VALUE(MID($B1601,2,2)),_309_Table1,MATCH(MID($B1601,1,1),_309_Table1_ColumnLookup,0),FALSE),
  IF($C1601="309 LCR SummaryA",OneYearSCR,IF($C1601="309 LCR SummaryB",UltimateSCR,IF(VALUE(LEFT($A1601,3))=309,VLOOKUP(VALUE(MID($B1601,2,1)),_309_Table1,MATCH(MID($B1601,1,1),_309_Table1_ColumnLookup,0),FALSE)
+N("309"),
  IF(VALUE(LEFT($A1601,3))=310,VLOOKUP(VALUE(MID($B1601,2,1)),_310_Table1,MATCH(MID($B1601,1,1),_310_Table1_ColumnLookup,0),FALSE)
+N("310"),
  IF(AND(VALUE(LEFT($A1601,3))=311,LEN($I1601)=4),VLOOKUP($I1601,_311_Table1,MATCH($B1601,_311_Table1_ColumnLookup,0),FALSE),
  IF(AND(VALUE(LEFT($A1601,3))=311,OR($B1601="I2",$B1601="J2",$B1601="K2",$B1601="L2")),VLOOKUP('311'!$G$58,_311_Table1,MATCH(MID($B1601,1,1),_311_Table1_ColumnLookup,0),FALSE),
  IF(AND(VALUE(LEFT($A1601,3))=311,RIGHT($B1601,5)="Total"),VLOOKUP('311'!$G$59,_311_Table1,MATCH(MID($B1601,1,1),_311_Table1_ColumnLookup,0),FALSE),
  IF(VALUE(LEFT($A1601,3))=311,VLOOKUP(VALUE(MID($B1601,2,1)),_311_Table1,MATCH(MID($B1601,1,1),_311_Table1_ColumnLookup,0),FALSE)
+N("311"),
  IF(AND(VALUE(LEFT($A1601,3))=312,LEFT($G1601,10)="Unincepted",$B1601="G "),VLOOKUP(" ULO",_312_Table1,MATCH('312'!$N$16,_312_Table1_ColumnLookup,0),FALSE),
  IF(AND(VALUE(LEFT($A1601,3))=312,LEFT($G1601,10)="Unincepted",$B1601="O "),VLOOKUP(" ULO",_312_Table1,MATCH('312'!$V$16,_312_Table1_ColumnLookup,0),FALSE),
  IF(AND(VALUE(LEFT($A1601,3))=312,LEFT($G1601,10)="Unincepted",$B1601="Q "),VLOOKUP(" ULO",_312_Table1,MATCH('312'!$X$16,_312_Table1_ColumnLookup,0),FALSE),
  IF(AND(VALUE(LEFT($A1601,3))=312,LEFT($G1601,10)="Unincepted"),VLOOKUP(" ULO",_312_Table1,MATCH(LEFT($B1601,1),_312_Table1_ColumnLookup,0),FALSE),
  IF(AND(VALUE(LEFT($A1601,3))=312,LEFT($G1601,5)="Total",$B1601="G "),VLOOKUP('312'!$F$80,_312_Table1,MATCH('312'!$N$16,_312_Table1_ColumnLookup,0),FALSE),
  IF(AND(VALUE(LEFT($A1601,3))=312,LEFT($G1601,5)="Total",$B1601="O "),VLOOKUP('312'!$F$80,_312_Table1,MATCH('312'!$V$16,_312_Table1_ColumnLookup,0),FALSE),
  IF(AND(VALUE(LEFT($A1601,3))=312,LEFT($G1601,5)="Total",$B1601="Q "),VLOOKUP('312'!$F$80,_312_Table1,MATCH('312'!$X$16,_312_Table1_ColumnLookup,0),FALSE),
  IF(AND(VALUE(LEFT($A1601,3))=312,LEFT($G1601,5)="Total"),VLOOKUP('312'!$F$80,_312_Table1,MATCH(LEFT($B1601,1),_312_Table1_ColumnLookup,0),FALSE),
  IF(AND(VALUE(LEFT($A1601,3))=312,LEN($I1601)=4,$B1601="G"),VLOOKUP($I1601,_312_Table1,MATCH('312'!$N$16,_312_Table1_ColumnLookup,0),FALSE),
  IF(AND(VALUE(LEFT($A1601,3))=312,LEN($I1601)=4,$B1601="O"),VLOOKUP($I1601,_312_Table1,MATCH('312'!$V$16,_312_Table1_ColumnLookup,0),FALSE),
  IF(AND(VALUE(LEFT($A1601,3))=312,LEN($I1601)=4,$B1601="Q"),VLOOKUP($I1601,_312_Table1,MATCH('312'!$X$16,_312_Table1_ColumnLookup,0),FALSE),
  IF(AND(VALUE(LEFT($A1601,3))=312,LEN($I1601)=4),VLOOKUP($I1601,_312_Table1,MATCH(LEFT($B1601,1),_312_Table1_ColumnLookup,0),FALSE)
+N("312"),
  IF(VALUE(LEFT($A1601,3))=313,VLOOKUP(VALUE(MID($B1601,2,1)),_313_Table1,MATCH(MID($B1601,1,1),_313_Table1_ColumnLookup,0),FALSE)
+N("313"),
  IF(AND(VALUE(LEFT($A1601,3))=314,LEN($B1601)=3),VLOOKUP(VALUE(MID($B1601,2,2)),_314_Table1,MATCH(MID($B1601,1,1),_314_Table1_ColumnLookup,0),FALSE),
  IF(VALUE(LEFT($A1601,3))=314,VLOOKUP(VALUE(MID($B1601,2,1)),_314_Table1,MATCH(MID($B1601,1,1),_314_Table1_ColumnLookup,0),FALSE)
+N("314"),
""))))))))))))))))))))))))</f>
        <v>#N/A</v>
      </c>
      <c r="E1601" s="238" t="e">
        <f>IF(AND(VALUE(LEFT($A1601,3))=309,LEN($B1601)=3),VLOOKUP(VALUE(MID($B1601,2,2)),_309_Table2,MATCH(MID($B1601,1,1),_309_Table2_ColumnLookup,0),FALSE),
  IF($C1601="309 LCR SummaryA",OneYearSCR,IF($C1601="309 LCR SummaryB",UltimateSCR,IF(VALUE(LEFT($A1601,3))=309,VLOOKUP(VALUE(MID($B1601,2,1)),_309_Table2,MATCH(MID($B1601,1,1),_309_Table2_ColumnLookup,0),FALSE)
+N("309"),
  IF(VALUE(LEFT($A1601,3))=310,VLOOKUP(VALUE(MID($B1601,2,1)),_310_Table2,MATCH(MID($B1601,1,1),_310_Table2_ColumnLookup,0),FALSE)
+N("310"),
  IF(AND(VALUE(LEFT($A1601,3))=311,LEN($I1601)=4),VLOOKUP($I1601,_311_Table2,MATCH($B1601,_311_Table2_ColumnLookup,0),FALSE),
  IF(AND(VALUE(LEFT($A1601,3))=311,OR($B1601="I2",$B1601="J2",$B1601="K2",$B1601="L2")),VLOOKUP('311'!$G$58,_311_Table2,MATCH(MID($B1601,1,1),_311_Table2_ColumnLookup,0),FALSE),
  IF(AND(VALUE(LEFT($A1601,3))=311,RIGHT($B1601,5)="Total"),VLOOKUP('311'!$G$59,_311_Table2,MATCH(MID($B1601,1,1),_311_Table2_ColumnLookup,0),FALSE),
  IF(VALUE(LEFT($A1601,3))=311,VLOOKUP(VALUE(MID($B1601,2,1)),_311_Table2,MATCH(MID($B1601,1,1),_311_Table2_ColumnLookup,0),FALSE)
+N("311"),
  IF(AND(VALUE(LEFT($A1601,3))=312,LEFT($G1601,10)="Unincepted",$B1601="G "),VLOOKUP(" ULO",_312_Table2,MATCH('312'!$N$16,_312_Table2_ColumnLookup,0),FALSE),
  IF(AND(VALUE(LEFT($A1601,3))=312,LEFT($G1601,10)="Unincepted",$B1601="O "),VLOOKUP(" ULO",_312_Table2,MATCH('312'!$V$16,_312_Table2_ColumnLookup,0),FALSE),
  IF(AND(VALUE(LEFT($A1601,3))=312,LEFT($G1601,10)="Unincepted",$B1601="Q "),VLOOKUP(" ULO",_312_Table2,MATCH('312'!$X$16,_312_Table2_ColumnLookup,0),FALSE),
  IF(AND(VALUE(LEFT($A1601,3))=312,LEFT($G1601,10)="Unincepted"),VLOOKUP(" ULO",_312_Table2,MATCH(LEFT($B1601,1),_312_Table2_ColumnLookup,0),FALSE),
  IF(AND(VALUE(LEFT($A1601,3))=312,LEFT($G1601,5)="Total",$B1601="G "),VLOOKUP('312'!$F$80,_312_Table2,MATCH('312'!$N$16,_312_Table2_ColumnLookup,0),FALSE),
  IF(AND(VALUE(LEFT($A1601,3))=312,LEFT($G1601,5)="Total",$B1601="O "),VLOOKUP('312'!$F$80,_312_Table2,MATCH('312'!$V$16,_312_Table2_ColumnLookup,0),FALSE),
  IF(AND(VALUE(LEFT($A1601,3))=312,LEFT($G1601,5)="Total",$B1601="Q "),VLOOKUP('312'!$F$80,_312_Table2,MATCH('312'!$X$16,_312_Table2_ColumnLookup,0),FALSE),
  IF(AND(VALUE(LEFT($A1601,3))=312,LEFT($G1601,5)="Total"),VLOOKUP('312'!$F$80,_312_Table2,MATCH(LEFT($B1601,1),_312_Table2_ColumnLookup,0),FALSE),
  IF(AND(VALUE(LEFT($A1601,3))=312,LEN($I1601)=4,$B1601="G"),VLOOKUP($I1601,_312_Table2,MATCH('312'!$N$16,_312_Table2_ColumnLookup,0),FALSE),
  IF(AND(VALUE(LEFT($A1601,3))=312,LEN($I1601)=4,$B1601="O"),VLOOKUP($I1601,_312_Table2,MATCH('312'!$V$16,_312_Table2_ColumnLookup,0),FALSE),
  IF(AND(VALUE(LEFT($A1601,3))=312,LEN($I1601)=4,$B1601="Q"),VLOOKUP($I1601,_312_Table2,MATCH('312'!$X$16,_312_Table2_ColumnLookup,0),FALSE),
  IF(AND(VALUE(LEFT($A1601,3))=312,LEN($I1601)=4),VLOOKUP($I1601,_312_Table2,MATCH(LEFT($B1601,1),_312_Table2_ColumnLookup,0),FALSE)
+N("312"),
  IF(VALUE(LEFT($A1601,3))=313,VLOOKUP(VALUE(MID($B1601,2,1)),_313_Table2,MATCH(MID($B1601,1,1),_313_Table2_ColumnLookup,0),FALSE)
+N("313"),
  IF(AND(VALUE(LEFT($A1601,3))=314,LEN($B1601)=3),VLOOKUP(VALUE(MID($B1601,2,2)),_314_Table2,MATCH(MID($B1601,1,1),_314_Table2_ColumnLookup,0),FALSE),
  IF(VALUE(LEFT($A1601,3))=314,VLOOKUP(VALUE(MID($B1601,2,1)),_314_Table2,MATCH(MID($B1601,1,1),_314_Table2_ColumnLookup,0),FALSE)
+N("314"),
""))))))))))))))))))))))))</f>
        <v>#N/A</v>
      </c>
      <c r="F1601" s="238" t="e">
        <f>IF(AND(VALUE(LEFT($A1601,3))=309,LEN($B1601)=3),VLOOKUP(VALUE(MID($B1601,2,2)),_309_Table3,MATCH(MID($B1601,1,1),_309_Table3_ColumnLookup,0),FALSE),
  IF($C1601="309 LCR SummaryA",OneYearSCR,IF($C1601="309 LCR SummaryB",UltimateSCR,IF(VALUE(LEFT($A1601,3))=309,VLOOKUP(VALUE(MID($B1601,2,1)),_309_Table3,MATCH(MID($B1601,1,1),_309_Table3_ColumnLookup,0),FALSE)
+N("309"),
  IF(VALUE(LEFT($A1601,3))=310,VLOOKUP(VALUE(MID($B1601,2,1)),_310_Table3,MATCH(MID($B1601,1,1),_310_Table3_ColumnLookup,0),FALSE)
+N("310"),
  IF(AND(VALUE(LEFT($A1601,3))=311,LEN($I1601)=4),VLOOKUP($I1601,_311_Table3,MATCH($B1601,_311_Table3_ColumnLookup,0),FALSE),
  IF(AND(VALUE(LEFT($A1601,3))=311,OR($B1601="I2",$B1601="J2",$B1601="K2",$B1601="L2")),VLOOKUP('311'!$G$58,_311_Table3,MATCH(MID($B1601,1,1),_311_Table3_ColumnLookup,0),FALSE),
  IF(AND(VALUE(LEFT($A1601,3))=311,RIGHT($B1601,5)="Total"),VLOOKUP('311'!$G$59,_311_Table3,MATCH(MID($B1601,1,1),_311_Table3_ColumnLookup,0),FALSE),
  IF(VALUE(LEFT($A1601,3))=311,VLOOKUP(VALUE(MID($B1601,2,1)),_311_Table3,MATCH(MID($B1601,1,1),_311_Table3_ColumnLookup,0),FALSE)
+N("311"),
  IF(AND(VALUE(LEFT($A1601,3))=312,LEFT($G1601,10)="Unincepted",$B1601="G "),VLOOKUP(" ULO",_312_Table3,MATCH('312'!$N$16,_312_Table3_ColumnLookup,0),FALSE),
  IF(AND(VALUE(LEFT($A1601,3))=312,LEFT($G1601,10)="Unincepted",$B1601="O "),VLOOKUP(" ULO",_312_Table3,MATCH('312'!$V$16,_312_Table3_ColumnLookup,0),FALSE),
  IF(AND(VALUE(LEFT($A1601,3))=312,LEFT($G1601,10)="Unincepted",$B1601="Q "),VLOOKUP(" ULO",_312_Table3,MATCH('312'!$X$16,_312_Table3_ColumnLookup,0),FALSE),
  IF(AND(VALUE(LEFT($A1601,3))=312,LEFT($G1601,10)="Unincepted"),VLOOKUP(" ULO",_312_Table3,MATCH(LEFT($B1601,1),_312_Table3_ColumnLookup,0),FALSE),
  IF(AND(VALUE(LEFT($A1601,3))=312,LEFT($G1601,5)="Total",$B1601="G "),VLOOKUP('312'!$F$80,_312_Table3,MATCH('312'!$N$16,_312_Table3_ColumnLookup,0),FALSE),
  IF(AND(VALUE(LEFT($A1601,3))=312,LEFT($G1601,5)="Total",$B1601="O "),VLOOKUP('312'!$F$80,_312_Table3,MATCH('312'!$V$16,_312_Table3_ColumnLookup,0),FALSE),
  IF(AND(VALUE(LEFT($A1601,3))=312,LEFT($G1601,5)="Total",$B1601="Q "),VLOOKUP('312'!$F$80,_312_Table3,MATCH('312'!$X$16,_312_Table3_ColumnLookup,0),FALSE),
  IF(AND(VALUE(LEFT($A1601,3))=312,LEFT($G1601,5)="Total"),VLOOKUP('312'!$F$80,_312_Table3,MATCH(LEFT($B1601,1),_312_Table3_ColumnLookup,0),FALSE),
  IF(AND(VALUE(LEFT($A1601,3))=312,LEN($I1601)=4,$B1601="G"),VLOOKUP($I1601,_312_Table3,MATCH('312'!$N$16,_312_Table3_ColumnLookup,0),FALSE),
  IF(AND(VALUE(LEFT($A1601,3))=312,LEN($I1601)=4,$B1601="O"),VLOOKUP($I1601,_312_Table3,MATCH('312'!$V$16,_312_Table3_ColumnLookup,0),FALSE),
  IF(AND(VALUE(LEFT($A1601,3))=312,LEN($I1601)=4,$B1601="Q"),VLOOKUP($I1601,_312_Table3,MATCH('312'!$X$16,_312_Table3_ColumnLookup,0),FALSE),
  IF(AND(VALUE(LEFT($A1601,3))=312,LEN($I1601)=4),VLOOKUP($I1601,_312_Table3,MATCH(LEFT($B1601,1),_312_Table3_ColumnLookup,0),FALSE)
+N("312"),
  IF(VALUE(LEFT($A1601,3))=313,VLOOKUP(VALUE(MID($B1601,2,1)),_313_Table3,MATCH(MID($B1601,1,1),_313_Table3_ColumnLookup,0),FALSE)
+N("313"),
  IF(AND(VALUE(LEFT($A1601,3))=314,LEN($B1601)=3),VLOOKUP(VALUE(MID($B1601,2,2)),_314_Table3,MATCH(MID($B1601,1,1),_314_Table3_ColumnLookup,0),FALSE),
  IF(VALUE(LEFT($A1601,3))=314,VLOOKUP(VALUE(MID($B1601,2,1)),_314_Table3,MATCH(MID($B1601,1,1),_314_Table3_ColumnLookup,0),FALSE)
+N("314"),
""))))))))))))))))))))))))</f>
        <v>#N/A</v>
      </c>
      <c r="H1601" s="321" t="str">
        <f>IFERROR(
IF(ISERROR($D1601)=FALSE,$D1601,IF(ISERROR($E1601)=FALSE,$E1601,IF(ISERROR($F1601)=FALSE,$F1601
+N("012 checkboxes"),
IF(
IF(OR(LEFT($A1601,9)="Syndicate",LEFT($A1601,12)="NewSyndicate"),VLOOKUP($A1601,'012'!$J:$ZW,MATCH("Link to button",'012'!$J$1:$ZW$1,0),0)
+N("309 checkbox"),
IF($C1601="309 LCR Summary0",VLOOKUP("Notes990",'309'!$P:$ZZ,MATCH("Link to button",'309'!$P$1:$ZZ$1,0),0)
+N("313 checkboxes"),
IF($C1601="313 Financial Information0LcmVsScr",IF($C1601="309 LCR Summary0",VLOOKUP("LcmVsScr",'309'!$N:$ZZ,MATCH("Link to button",'309'!$N$1:$ZZ$1,0),0),
IF($C1601="313 Financial Information0LcrDocAttached",IF($C1601="309 LCR Summary0",VLOOKUP("LcrDocAttached",'309'!$N:$ZZ,MATCH("Link to button",'309'!$N$1:$ZZ$1,0),
0)))))))=1,TRUE,FALSE)
))),"")</f>
        <v/>
      </c>
    </row>
    <row r="1602" spans="1:8">
      <c r="A1602" s="237" t="e">
        <f>VLOOKUP($G1602,CSVLookups!$B:$R,MATCH(A$1,CSVLookups!$B$1:$R$1,0),FALSE)</f>
        <v>#N/A</v>
      </c>
      <c r="B1602" s="237" t="e">
        <f>VLOOKUP($G1602,CSVLookups!$B:$R,MATCH(B$1,CSVLookups!$B$1:$R$1,0),FALSE)</f>
        <v>#N/A</v>
      </c>
      <c r="C1602" s="238" t="e">
        <f t="shared" si="25"/>
        <v>#N/A</v>
      </c>
      <c r="D1602" s="238" t="e">
        <f>IF(AND(VALUE(LEFT($A1602,3))=309,LEN($B1602)=3),VLOOKUP(VALUE(MID($B1602,2,2)),_309_Table1,MATCH(MID($B1602,1,1),_309_Table1_ColumnLookup,0),FALSE),
  IF($C1602="309 LCR SummaryA",OneYearSCR,IF($C1602="309 LCR SummaryB",UltimateSCR,IF(VALUE(LEFT($A1602,3))=309,VLOOKUP(VALUE(MID($B1602,2,1)),_309_Table1,MATCH(MID($B1602,1,1),_309_Table1_ColumnLookup,0),FALSE)
+N("309"),
  IF(VALUE(LEFT($A1602,3))=310,VLOOKUP(VALUE(MID($B1602,2,1)),_310_Table1,MATCH(MID($B1602,1,1),_310_Table1_ColumnLookup,0),FALSE)
+N("310"),
  IF(AND(VALUE(LEFT($A1602,3))=311,LEN($I1602)=4),VLOOKUP($I1602,_311_Table1,MATCH($B1602,_311_Table1_ColumnLookup,0),FALSE),
  IF(AND(VALUE(LEFT($A1602,3))=311,OR($B1602="I2",$B1602="J2",$B1602="K2",$B1602="L2")),VLOOKUP('311'!$G$58,_311_Table1,MATCH(MID($B1602,1,1),_311_Table1_ColumnLookup,0),FALSE),
  IF(AND(VALUE(LEFT($A1602,3))=311,RIGHT($B1602,5)="Total"),VLOOKUP('311'!$G$59,_311_Table1,MATCH(MID($B1602,1,1),_311_Table1_ColumnLookup,0),FALSE),
  IF(VALUE(LEFT($A1602,3))=311,VLOOKUP(VALUE(MID($B1602,2,1)),_311_Table1,MATCH(MID($B1602,1,1),_311_Table1_ColumnLookup,0),FALSE)
+N("311"),
  IF(AND(VALUE(LEFT($A1602,3))=312,LEFT($G1602,10)="Unincepted",$B1602="G "),VLOOKUP(" ULO",_312_Table1,MATCH('312'!$N$16,_312_Table1_ColumnLookup,0),FALSE),
  IF(AND(VALUE(LEFT($A1602,3))=312,LEFT($G1602,10)="Unincepted",$B1602="O "),VLOOKUP(" ULO",_312_Table1,MATCH('312'!$V$16,_312_Table1_ColumnLookup,0),FALSE),
  IF(AND(VALUE(LEFT($A1602,3))=312,LEFT($G1602,10)="Unincepted",$B1602="Q "),VLOOKUP(" ULO",_312_Table1,MATCH('312'!$X$16,_312_Table1_ColumnLookup,0),FALSE),
  IF(AND(VALUE(LEFT($A1602,3))=312,LEFT($G1602,10)="Unincepted"),VLOOKUP(" ULO",_312_Table1,MATCH(LEFT($B1602,1),_312_Table1_ColumnLookup,0),FALSE),
  IF(AND(VALUE(LEFT($A1602,3))=312,LEFT($G1602,5)="Total",$B1602="G "),VLOOKUP('312'!$F$80,_312_Table1,MATCH('312'!$N$16,_312_Table1_ColumnLookup,0),FALSE),
  IF(AND(VALUE(LEFT($A1602,3))=312,LEFT($G1602,5)="Total",$B1602="O "),VLOOKUP('312'!$F$80,_312_Table1,MATCH('312'!$V$16,_312_Table1_ColumnLookup,0),FALSE),
  IF(AND(VALUE(LEFT($A1602,3))=312,LEFT($G1602,5)="Total",$B1602="Q "),VLOOKUP('312'!$F$80,_312_Table1,MATCH('312'!$X$16,_312_Table1_ColumnLookup,0),FALSE),
  IF(AND(VALUE(LEFT($A1602,3))=312,LEFT($G1602,5)="Total"),VLOOKUP('312'!$F$80,_312_Table1,MATCH(LEFT($B1602,1),_312_Table1_ColumnLookup,0),FALSE),
  IF(AND(VALUE(LEFT($A1602,3))=312,LEN($I1602)=4,$B1602="G"),VLOOKUP($I1602,_312_Table1,MATCH('312'!$N$16,_312_Table1_ColumnLookup,0),FALSE),
  IF(AND(VALUE(LEFT($A1602,3))=312,LEN($I1602)=4,$B1602="O"),VLOOKUP($I1602,_312_Table1,MATCH('312'!$V$16,_312_Table1_ColumnLookup,0),FALSE),
  IF(AND(VALUE(LEFT($A1602,3))=312,LEN($I1602)=4,$B1602="Q"),VLOOKUP($I1602,_312_Table1,MATCH('312'!$X$16,_312_Table1_ColumnLookup,0),FALSE),
  IF(AND(VALUE(LEFT($A1602,3))=312,LEN($I1602)=4),VLOOKUP($I1602,_312_Table1,MATCH(LEFT($B1602,1),_312_Table1_ColumnLookup,0),FALSE)
+N("312"),
  IF(VALUE(LEFT($A1602,3))=313,VLOOKUP(VALUE(MID($B1602,2,1)),_313_Table1,MATCH(MID($B1602,1,1),_313_Table1_ColumnLookup,0),FALSE)
+N("313"),
  IF(AND(VALUE(LEFT($A1602,3))=314,LEN($B1602)=3),VLOOKUP(VALUE(MID($B1602,2,2)),_314_Table1,MATCH(MID($B1602,1,1),_314_Table1_ColumnLookup,0),FALSE),
  IF(VALUE(LEFT($A1602,3))=314,VLOOKUP(VALUE(MID($B1602,2,1)),_314_Table1,MATCH(MID($B1602,1,1),_314_Table1_ColumnLookup,0),FALSE)
+N("314"),
""))))))))))))))))))))))))</f>
        <v>#N/A</v>
      </c>
      <c r="E1602" s="238" t="e">
        <f>IF(AND(VALUE(LEFT($A1602,3))=309,LEN($B1602)=3),VLOOKUP(VALUE(MID($B1602,2,2)),_309_Table2,MATCH(MID($B1602,1,1),_309_Table2_ColumnLookup,0),FALSE),
  IF($C1602="309 LCR SummaryA",OneYearSCR,IF($C1602="309 LCR SummaryB",UltimateSCR,IF(VALUE(LEFT($A1602,3))=309,VLOOKUP(VALUE(MID($B1602,2,1)),_309_Table2,MATCH(MID($B1602,1,1),_309_Table2_ColumnLookup,0),FALSE)
+N("309"),
  IF(VALUE(LEFT($A1602,3))=310,VLOOKUP(VALUE(MID($B1602,2,1)),_310_Table2,MATCH(MID($B1602,1,1),_310_Table2_ColumnLookup,0),FALSE)
+N("310"),
  IF(AND(VALUE(LEFT($A1602,3))=311,LEN($I1602)=4),VLOOKUP($I1602,_311_Table2,MATCH($B1602,_311_Table2_ColumnLookup,0),FALSE),
  IF(AND(VALUE(LEFT($A1602,3))=311,OR($B1602="I2",$B1602="J2",$B1602="K2",$B1602="L2")),VLOOKUP('311'!$G$58,_311_Table2,MATCH(MID($B1602,1,1),_311_Table2_ColumnLookup,0),FALSE),
  IF(AND(VALUE(LEFT($A1602,3))=311,RIGHT($B1602,5)="Total"),VLOOKUP('311'!$G$59,_311_Table2,MATCH(MID($B1602,1,1),_311_Table2_ColumnLookup,0),FALSE),
  IF(VALUE(LEFT($A1602,3))=311,VLOOKUP(VALUE(MID($B1602,2,1)),_311_Table2,MATCH(MID($B1602,1,1),_311_Table2_ColumnLookup,0),FALSE)
+N("311"),
  IF(AND(VALUE(LEFT($A1602,3))=312,LEFT($G1602,10)="Unincepted",$B1602="G "),VLOOKUP(" ULO",_312_Table2,MATCH('312'!$N$16,_312_Table2_ColumnLookup,0),FALSE),
  IF(AND(VALUE(LEFT($A1602,3))=312,LEFT($G1602,10)="Unincepted",$B1602="O "),VLOOKUP(" ULO",_312_Table2,MATCH('312'!$V$16,_312_Table2_ColumnLookup,0),FALSE),
  IF(AND(VALUE(LEFT($A1602,3))=312,LEFT($G1602,10)="Unincepted",$B1602="Q "),VLOOKUP(" ULO",_312_Table2,MATCH('312'!$X$16,_312_Table2_ColumnLookup,0),FALSE),
  IF(AND(VALUE(LEFT($A1602,3))=312,LEFT($G1602,10)="Unincepted"),VLOOKUP(" ULO",_312_Table2,MATCH(LEFT($B1602,1),_312_Table2_ColumnLookup,0),FALSE),
  IF(AND(VALUE(LEFT($A1602,3))=312,LEFT($G1602,5)="Total",$B1602="G "),VLOOKUP('312'!$F$80,_312_Table2,MATCH('312'!$N$16,_312_Table2_ColumnLookup,0),FALSE),
  IF(AND(VALUE(LEFT($A1602,3))=312,LEFT($G1602,5)="Total",$B1602="O "),VLOOKUP('312'!$F$80,_312_Table2,MATCH('312'!$V$16,_312_Table2_ColumnLookup,0),FALSE),
  IF(AND(VALUE(LEFT($A1602,3))=312,LEFT($G1602,5)="Total",$B1602="Q "),VLOOKUP('312'!$F$80,_312_Table2,MATCH('312'!$X$16,_312_Table2_ColumnLookup,0),FALSE),
  IF(AND(VALUE(LEFT($A1602,3))=312,LEFT($G1602,5)="Total"),VLOOKUP('312'!$F$80,_312_Table2,MATCH(LEFT($B1602,1),_312_Table2_ColumnLookup,0),FALSE),
  IF(AND(VALUE(LEFT($A1602,3))=312,LEN($I1602)=4,$B1602="G"),VLOOKUP($I1602,_312_Table2,MATCH('312'!$N$16,_312_Table2_ColumnLookup,0),FALSE),
  IF(AND(VALUE(LEFT($A1602,3))=312,LEN($I1602)=4,$B1602="O"),VLOOKUP($I1602,_312_Table2,MATCH('312'!$V$16,_312_Table2_ColumnLookup,0),FALSE),
  IF(AND(VALUE(LEFT($A1602,3))=312,LEN($I1602)=4,$B1602="Q"),VLOOKUP($I1602,_312_Table2,MATCH('312'!$X$16,_312_Table2_ColumnLookup,0),FALSE),
  IF(AND(VALUE(LEFT($A1602,3))=312,LEN($I1602)=4),VLOOKUP($I1602,_312_Table2,MATCH(LEFT($B1602,1),_312_Table2_ColumnLookup,0),FALSE)
+N("312"),
  IF(VALUE(LEFT($A1602,3))=313,VLOOKUP(VALUE(MID($B1602,2,1)),_313_Table2,MATCH(MID($B1602,1,1),_313_Table2_ColumnLookup,0),FALSE)
+N("313"),
  IF(AND(VALUE(LEFT($A1602,3))=314,LEN($B1602)=3),VLOOKUP(VALUE(MID($B1602,2,2)),_314_Table2,MATCH(MID($B1602,1,1),_314_Table2_ColumnLookup,0),FALSE),
  IF(VALUE(LEFT($A1602,3))=314,VLOOKUP(VALUE(MID($B1602,2,1)),_314_Table2,MATCH(MID($B1602,1,1),_314_Table2_ColumnLookup,0),FALSE)
+N("314"),
""))))))))))))))))))))))))</f>
        <v>#N/A</v>
      </c>
      <c r="F1602" s="238" t="e">
        <f>IF(AND(VALUE(LEFT($A1602,3))=309,LEN($B1602)=3),VLOOKUP(VALUE(MID($B1602,2,2)),_309_Table3,MATCH(MID($B1602,1,1),_309_Table3_ColumnLookup,0),FALSE),
  IF($C1602="309 LCR SummaryA",OneYearSCR,IF($C1602="309 LCR SummaryB",UltimateSCR,IF(VALUE(LEFT($A1602,3))=309,VLOOKUP(VALUE(MID($B1602,2,1)),_309_Table3,MATCH(MID($B1602,1,1),_309_Table3_ColumnLookup,0),FALSE)
+N("309"),
  IF(VALUE(LEFT($A1602,3))=310,VLOOKUP(VALUE(MID($B1602,2,1)),_310_Table3,MATCH(MID($B1602,1,1),_310_Table3_ColumnLookup,0),FALSE)
+N("310"),
  IF(AND(VALUE(LEFT($A1602,3))=311,LEN($I1602)=4),VLOOKUP($I1602,_311_Table3,MATCH($B1602,_311_Table3_ColumnLookup,0),FALSE),
  IF(AND(VALUE(LEFT($A1602,3))=311,OR($B1602="I2",$B1602="J2",$B1602="K2",$B1602="L2")),VLOOKUP('311'!$G$58,_311_Table3,MATCH(MID($B1602,1,1),_311_Table3_ColumnLookup,0),FALSE),
  IF(AND(VALUE(LEFT($A1602,3))=311,RIGHT($B1602,5)="Total"),VLOOKUP('311'!$G$59,_311_Table3,MATCH(MID($B1602,1,1),_311_Table3_ColumnLookup,0),FALSE),
  IF(VALUE(LEFT($A1602,3))=311,VLOOKUP(VALUE(MID($B1602,2,1)),_311_Table3,MATCH(MID($B1602,1,1),_311_Table3_ColumnLookup,0),FALSE)
+N("311"),
  IF(AND(VALUE(LEFT($A1602,3))=312,LEFT($G1602,10)="Unincepted",$B1602="G "),VLOOKUP(" ULO",_312_Table3,MATCH('312'!$N$16,_312_Table3_ColumnLookup,0),FALSE),
  IF(AND(VALUE(LEFT($A1602,3))=312,LEFT($G1602,10)="Unincepted",$B1602="O "),VLOOKUP(" ULO",_312_Table3,MATCH('312'!$V$16,_312_Table3_ColumnLookup,0),FALSE),
  IF(AND(VALUE(LEFT($A1602,3))=312,LEFT($G1602,10)="Unincepted",$B1602="Q "),VLOOKUP(" ULO",_312_Table3,MATCH('312'!$X$16,_312_Table3_ColumnLookup,0),FALSE),
  IF(AND(VALUE(LEFT($A1602,3))=312,LEFT($G1602,10)="Unincepted"),VLOOKUP(" ULO",_312_Table3,MATCH(LEFT($B1602,1),_312_Table3_ColumnLookup,0),FALSE),
  IF(AND(VALUE(LEFT($A1602,3))=312,LEFT($G1602,5)="Total",$B1602="G "),VLOOKUP('312'!$F$80,_312_Table3,MATCH('312'!$N$16,_312_Table3_ColumnLookup,0),FALSE),
  IF(AND(VALUE(LEFT($A1602,3))=312,LEFT($G1602,5)="Total",$B1602="O "),VLOOKUP('312'!$F$80,_312_Table3,MATCH('312'!$V$16,_312_Table3_ColumnLookup,0),FALSE),
  IF(AND(VALUE(LEFT($A1602,3))=312,LEFT($G1602,5)="Total",$B1602="Q "),VLOOKUP('312'!$F$80,_312_Table3,MATCH('312'!$X$16,_312_Table3_ColumnLookup,0),FALSE),
  IF(AND(VALUE(LEFT($A1602,3))=312,LEFT($G1602,5)="Total"),VLOOKUP('312'!$F$80,_312_Table3,MATCH(LEFT($B1602,1),_312_Table3_ColumnLookup,0),FALSE),
  IF(AND(VALUE(LEFT($A1602,3))=312,LEN($I1602)=4,$B1602="G"),VLOOKUP($I1602,_312_Table3,MATCH('312'!$N$16,_312_Table3_ColumnLookup,0),FALSE),
  IF(AND(VALUE(LEFT($A1602,3))=312,LEN($I1602)=4,$B1602="O"),VLOOKUP($I1602,_312_Table3,MATCH('312'!$V$16,_312_Table3_ColumnLookup,0),FALSE),
  IF(AND(VALUE(LEFT($A1602,3))=312,LEN($I1602)=4,$B1602="Q"),VLOOKUP($I1602,_312_Table3,MATCH('312'!$X$16,_312_Table3_ColumnLookup,0),FALSE),
  IF(AND(VALUE(LEFT($A1602,3))=312,LEN($I1602)=4),VLOOKUP($I1602,_312_Table3,MATCH(LEFT($B1602,1),_312_Table3_ColumnLookup,0),FALSE)
+N("312"),
  IF(VALUE(LEFT($A1602,3))=313,VLOOKUP(VALUE(MID($B1602,2,1)),_313_Table3,MATCH(MID($B1602,1,1),_313_Table3_ColumnLookup,0),FALSE)
+N("313"),
  IF(AND(VALUE(LEFT($A1602,3))=314,LEN($B1602)=3),VLOOKUP(VALUE(MID($B1602,2,2)),_314_Table3,MATCH(MID($B1602,1,1),_314_Table3_ColumnLookup,0),FALSE),
  IF(VALUE(LEFT($A1602,3))=314,VLOOKUP(VALUE(MID($B1602,2,1)),_314_Table3,MATCH(MID($B1602,1,1),_314_Table3_ColumnLookup,0),FALSE)
+N("314"),
""))))))))))))))))))))))))</f>
        <v>#N/A</v>
      </c>
      <c r="H1602" s="321" t="str">
        <f>IFERROR(
IF(ISERROR($D1602)=FALSE,$D1602,IF(ISERROR($E1602)=FALSE,$E1602,IF(ISERROR($F1602)=FALSE,$F1602
+N("012 checkboxes"),
IF(
IF(OR(LEFT($A1602,9)="Syndicate",LEFT($A1602,12)="NewSyndicate"),VLOOKUP($A1602,'012'!$J:$ZW,MATCH("Link to button",'012'!$J$1:$ZW$1,0),0)
+N("309 checkbox"),
IF($C1602="309 LCR Summary0",VLOOKUP("Notes990",'309'!$P:$ZZ,MATCH("Link to button",'309'!$P$1:$ZZ$1,0),0)
+N("313 checkboxes"),
IF($C1602="313 Financial Information0LcmVsScr",IF($C1602="309 LCR Summary0",VLOOKUP("LcmVsScr",'309'!$N:$ZZ,MATCH("Link to button",'309'!$N$1:$ZZ$1,0),0),
IF($C1602="313 Financial Information0LcrDocAttached",IF($C1602="309 LCR Summary0",VLOOKUP("LcrDocAttached",'309'!$N:$ZZ,MATCH("Link to button",'309'!$N$1:$ZZ$1,0),
0)))))))=1,TRUE,FALSE)
))),"")</f>
        <v/>
      </c>
    </row>
    <row r="1603" spans="1:8">
      <c r="A1603" s="237" t="e">
        <f>VLOOKUP($G1603,CSVLookups!$B:$R,MATCH(A$1,CSVLookups!$B$1:$R$1,0),FALSE)</f>
        <v>#N/A</v>
      </c>
      <c r="B1603" s="237" t="e">
        <f>VLOOKUP($G1603,CSVLookups!$B:$R,MATCH(B$1,CSVLookups!$B$1:$R$1,0),FALSE)</f>
        <v>#N/A</v>
      </c>
      <c r="C1603" s="238" t="e">
        <f t="shared" si="25"/>
        <v>#N/A</v>
      </c>
      <c r="D1603" s="238" t="e">
        <f>IF(AND(VALUE(LEFT($A1603,3))=309,LEN($B1603)=3),VLOOKUP(VALUE(MID($B1603,2,2)),_309_Table1,MATCH(MID($B1603,1,1),_309_Table1_ColumnLookup,0),FALSE),
  IF($C1603="309 LCR SummaryA",OneYearSCR,IF($C1603="309 LCR SummaryB",UltimateSCR,IF(VALUE(LEFT($A1603,3))=309,VLOOKUP(VALUE(MID($B1603,2,1)),_309_Table1,MATCH(MID($B1603,1,1),_309_Table1_ColumnLookup,0),FALSE)
+N("309"),
  IF(VALUE(LEFT($A1603,3))=310,VLOOKUP(VALUE(MID($B1603,2,1)),_310_Table1,MATCH(MID($B1603,1,1),_310_Table1_ColumnLookup,0),FALSE)
+N("310"),
  IF(AND(VALUE(LEFT($A1603,3))=311,LEN($I1603)=4),VLOOKUP($I1603,_311_Table1,MATCH($B1603,_311_Table1_ColumnLookup,0),FALSE),
  IF(AND(VALUE(LEFT($A1603,3))=311,OR($B1603="I2",$B1603="J2",$B1603="K2",$B1603="L2")),VLOOKUP('311'!$G$58,_311_Table1,MATCH(MID($B1603,1,1),_311_Table1_ColumnLookup,0),FALSE),
  IF(AND(VALUE(LEFT($A1603,3))=311,RIGHT($B1603,5)="Total"),VLOOKUP('311'!$G$59,_311_Table1,MATCH(MID($B1603,1,1),_311_Table1_ColumnLookup,0),FALSE),
  IF(VALUE(LEFT($A1603,3))=311,VLOOKUP(VALUE(MID($B1603,2,1)),_311_Table1,MATCH(MID($B1603,1,1),_311_Table1_ColumnLookup,0),FALSE)
+N("311"),
  IF(AND(VALUE(LEFT($A1603,3))=312,LEFT($G1603,10)="Unincepted",$B1603="G "),VLOOKUP(" ULO",_312_Table1,MATCH('312'!$N$16,_312_Table1_ColumnLookup,0),FALSE),
  IF(AND(VALUE(LEFT($A1603,3))=312,LEFT($G1603,10)="Unincepted",$B1603="O "),VLOOKUP(" ULO",_312_Table1,MATCH('312'!$V$16,_312_Table1_ColumnLookup,0),FALSE),
  IF(AND(VALUE(LEFT($A1603,3))=312,LEFT($G1603,10)="Unincepted",$B1603="Q "),VLOOKUP(" ULO",_312_Table1,MATCH('312'!$X$16,_312_Table1_ColumnLookup,0),FALSE),
  IF(AND(VALUE(LEFT($A1603,3))=312,LEFT($G1603,10)="Unincepted"),VLOOKUP(" ULO",_312_Table1,MATCH(LEFT($B1603,1),_312_Table1_ColumnLookup,0),FALSE),
  IF(AND(VALUE(LEFT($A1603,3))=312,LEFT($G1603,5)="Total",$B1603="G "),VLOOKUP('312'!$F$80,_312_Table1,MATCH('312'!$N$16,_312_Table1_ColumnLookup,0),FALSE),
  IF(AND(VALUE(LEFT($A1603,3))=312,LEFT($G1603,5)="Total",$B1603="O "),VLOOKUP('312'!$F$80,_312_Table1,MATCH('312'!$V$16,_312_Table1_ColumnLookup,0),FALSE),
  IF(AND(VALUE(LEFT($A1603,3))=312,LEFT($G1603,5)="Total",$B1603="Q "),VLOOKUP('312'!$F$80,_312_Table1,MATCH('312'!$X$16,_312_Table1_ColumnLookup,0),FALSE),
  IF(AND(VALUE(LEFT($A1603,3))=312,LEFT($G1603,5)="Total"),VLOOKUP('312'!$F$80,_312_Table1,MATCH(LEFT($B1603,1),_312_Table1_ColumnLookup,0),FALSE),
  IF(AND(VALUE(LEFT($A1603,3))=312,LEN($I1603)=4,$B1603="G"),VLOOKUP($I1603,_312_Table1,MATCH('312'!$N$16,_312_Table1_ColumnLookup,0),FALSE),
  IF(AND(VALUE(LEFT($A1603,3))=312,LEN($I1603)=4,$B1603="O"),VLOOKUP($I1603,_312_Table1,MATCH('312'!$V$16,_312_Table1_ColumnLookup,0),FALSE),
  IF(AND(VALUE(LEFT($A1603,3))=312,LEN($I1603)=4,$B1603="Q"),VLOOKUP($I1603,_312_Table1,MATCH('312'!$X$16,_312_Table1_ColumnLookup,0),FALSE),
  IF(AND(VALUE(LEFT($A1603,3))=312,LEN($I1603)=4),VLOOKUP($I1603,_312_Table1,MATCH(LEFT($B1603,1),_312_Table1_ColumnLookup,0),FALSE)
+N("312"),
  IF(VALUE(LEFT($A1603,3))=313,VLOOKUP(VALUE(MID($B1603,2,1)),_313_Table1,MATCH(MID($B1603,1,1),_313_Table1_ColumnLookup,0),FALSE)
+N("313"),
  IF(AND(VALUE(LEFT($A1603,3))=314,LEN($B1603)=3),VLOOKUP(VALUE(MID($B1603,2,2)),_314_Table1,MATCH(MID($B1603,1,1),_314_Table1_ColumnLookup,0),FALSE),
  IF(VALUE(LEFT($A1603,3))=314,VLOOKUP(VALUE(MID($B1603,2,1)),_314_Table1,MATCH(MID($B1603,1,1),_314_Table1_ColumnLookup,0),FALSE)
+N("314"),
""))))))))))))))))))))))))</f>
        <v>#N/A</v>
      </c>
      <c r="E1603" s="238" t="e">
        <f>IF(AND(VALUE(LEFT($A1603,3))=309,LEN($B1603)=3),VLOOKUP(VALUE(MID($B1603,2,2)),_309_Table2,MATCH(MID($B1603,1,1),_309_Table2_ColumnLookup,0),FALSE),
  IF($C1603="309 LCR SummaryA",OneYearSCR,IF($C1603="309 LCR SummaryB",UltimateSCR,IF(VALUE(LEFT($A1603,3))=309,VLOOKUP(VALUE(MID($B1603,2,1)),_309_Table2,MATCH(MID($B1603,1,1),_309_Table2_ColumnLookup,0),FALSE)
+N("309"),
  IF(VALUE(LEFT($A1603,3))=310,VLOOKUP(VALUE(MID($B1603,2,1)),_310_Table2,MATCH(MID($B1603,1,1),_310_Table2_ColumnLookup,0),FALSE)
+N("310"),
  IF(AND(VALUE(LEFT($A1603,3))=311,LEN($I1603)=4),VLOOKUP($I1603,_311_Table2,MATCH($B1603,_311_Table2_ColumnLookup,0),FALSE),
  IF(AND(VALUE(LEFT($A1603,3))=311,OR($B1603="I2",$B1603="J2",$B1603="K2",$B1603="L2")),VLOOKUP('311'!$G$58,_311_Table2,MATCH(MID($B1603,1,1),_311_Table2_ColumnLookup,0),FALSE),
  IF(AND(VALUE(LEFT($A1603,3))=311,RIGHT($B1603,5)="Total"),VLOOKUP('311'!$G$59,_311_Table2,MATCH(MID($B1603,1,1),_311_Table2_ColumnLookup,0),FALSE),
  IF(VALUE(LEFT($A1603,3))=311,VLOOKUP(VALUE(MID($B1603,2,1)),_311_Table2,MATCH(MID($B1603,1,1),_311_Table2_ColumnLookup,0),FALSE)
+N("311"),
  IF(AND(VALUE(LEFT($A1603,3))=312,LEFT($G1603,10)="Unincepted",$B1603="G "),VLOOKUP(" ULO",_312_Table2,MATCH('312'!$N$16,_312_Table2_ColumnLookup,0),FALSE),
  IF(AND(VALUE(LEFT($A1603,3))=312,LEFT($G1603,10)="Unincepted",$B1603="O "),VLOOKUP(" ULO",_312_Table2,MATCH('312'!$V$16,_312_Table2_ColumnLookup,0),FALSE),
  IF(AND(VALUE(LEFT($A1603,3))=312,LEFT($G1603,10)="Unincepted",$B1603="Q "),VLOOKUP(" ULO",_312_Table2,MATCH('312'!$X$16,_312_Table2_ColumnLookup,0),FALSE),
  IF(AND(VALUE(LEFT($A1603,3))=312,LEFT($G1603,10)="Unincepted"),VLOOKUP(" ULO",_312_Table2,MATCH(LEFT($B1603,1),_312_Table2_ColumnLookup,0),FALSE),
  IF(AND(VALUE(LEFT($A1603,3))=312,LEFT($G1603,5)="Total",$B1603="G "),VLOOKUP('312'!$F$80,_312_Table2,MATCH('312'!$N$16,_312_Table2_ColumnLookup,0),FALSE),
  IF(AND(VALUE(LEFT($A1603,3))=312,LEFT($G1603,5)="Total",$B1603="O "),VLOOKUP('312'!$F$80,_312_Table2,MATCH('312'!$V$16,_312_Table2_ColumnLookup,0),FALSE),
  IF(AND(VALUE(LEFT($A1603,3))=312,LEFT($G1603,5)="Total",$B1603="Q "),VLOOKUP('312'!$F$80,_312_Table2,MATCH('312'!$X$16,_312_Table2_ColumnLookup,0),FALSE),
  IF(AND(VALUE(LEFT($A1603,3))=312,LEFT($G1603,5)="Total"),VLOOKUP('312'!$F$80,_312_Table2,MATCH(LEFT($B1603,1),_312_Table2_ColumnLookup,0),FALSE),
  IF(AND(VALUE(LEFT($A1603,3))=312,LEN($I1603)=4,$B1603="G"),VLOOKUP($I1603,_312_Table2,MATCH('312'!$N$16,_312_Table2_ColumnLookup,0),FALSE),
  IF(AND(VALUE(LEFT($A1603,3))=312,LEN($I1603)=4,$B1603="O"),VLOOKUP($I1603,_312_Table2,MATCH('312'!$V$16,_312_Table2_ColumnLookup,0),FALSE),
  IF(AND(VALUE(LEFT($A1603,3))=312,LEN($I1603)=4,$B1603="Q"),VLOOKUP($I1603,_312_Table2,MATCH('312'!$X$16,_312_Table2_ColumnLookup,0),FALSE),
  IF(AND(VALUE(LEFT($A1603,3))=312,LEN($I1603)=4),VLOOKUP($I1603,_312_Table2,MATCH(LEFT($B1603,1),_312_Table2_ColumnLookup,0),FALSE)
+N("312"),
  IF(VALUE(LEFT($A1603,3))=313,VLOOKUP(VALUE(MID($B1603,2,1)),_313_Table2,MATCH(MID($B1603,1,1),_313_Table2_ColumnLookup,0),FALSE)
+N("313"),
  IF(AND(VALUE(LEFT($A1603,3))=314,LEN($B1603)=3),VLOOKUP(VALUE(MID($B1603,2,2)),_314_Table2,MATCH(MID($B1603,1,1),_314_Table2_ColumnLookup,0),FALSE),
  IF(VALUE(LEFT($A1603,3))=314,VLOOKUP(VALUE(MID($B1603,2,1)),_314_Table2,MATCH(MID($B1603,1,1),_314_Table2_ColumnLookup,0),FALSE)
+N("314"),
""))))))))))))))))))))))))</f>
        <v>#N/A</v>
      </c>
      <c r="F1603" s="238" t="e">
        <f>IF(AND(VALUE(LEFT($A1603,3))=309,LEN($B1603)=3),VLOOKUP(VALUE(MID($B1603,2,2)),_309_Table3,MATCH(MID($B1603,1,1),_309_Table3_ColumnLookup,0),FALSE),
  IF($C1603="309 LCR SummaryA",OneYearSCR,IF($C1603="309 LCR SummaryB",UltimateSCR,IF(VALUE(LEFT($A1603,3))=309,VLOOKUP(VALUE(MID($B1603,2,1)),_309_Table3,MATCH(MID($B1603,1,1),_309_Table3_ColumnLookup,0),FALSE)
+N("309"),
  IF(VALUE(LEFT($A1603,3))=310,VLOOKUP(VALUE(MID($B1603,2,1)),_310_Table3,MATCH(MID($B1603,1,1),_310_Table3_ColumnLookup,0),FALSE)
+N("310"),
  IF(AND(VALUE(LEFT($A1603,3))=311,LEN($I1603)=4),VLOOKUP($I1603,_311_Table3,MATCH($B1603,_311_Table3_ColumnLookup,0),FALSE),
  IF(AND(VALUE(LEFT($A1603,3))=311,OR($B1603="I2",$B1603="J2",$B1603="K2",$B1603="L2")),VLOOKUP('311'!$G$58,_311_Table3,MATCH(MID($B1603,1,1),_311_Table3_ColumnLookup,0),FALSE),
  IF(AND(VALUE(LEFT($A1603,3))=311,RIGHT($B1603,5)="Total"),VLOOKUP('311'!$G$59,_311_Table3,MATCH(MID($B1603,1,1),_311_Table3_ColumnLookup,0),FALSE),
  IF(VALUE(LEFT($A1603,3))=311,VLOOKUP(VALUE(MID($B1603,2,1)),_311_Table3,MATCH(MID($B1603,1,1),_311_Table3_ColumnLookup,0),FALSE)
+N("311"),
  IF(AND(VALUE(LEFT($A1603,3))=312,LEFT($G1603,10)="Unincepted",$B1603="G "),VLOOKUP(" ULO",_312_Table3,MATCH('312'!$N$16,_312_Table3_ColumnLookup,0),FALSE),
  IF(AND(VALUE(LEFT($A1603,3))=312,LEFT($G1603,10)="Unincepted",$B1603="O "),VLOOKUP(" ULO",_312_Table3,MATCH('312'!$V$16,_312_Table3_ColumnLookup,0),FALSE),
  IF(AND(VALUE(LEFT($A1603,3))=312,LEFT($G1603,10)="Unincepted",$B1603="Q "),VLOOKUP(" ULO",_312_Table3,MATCH('312'!$X$16,_312_Table3_ColumnLookup,0),FALSE),
  IF(AND(VALUE(LEFT($A1603,3))=312,LEFT($G1603,10)="Unincepted"),VLOOKUP(" ULO",_312_Table3,MATCH(LEFT($B1603,1),_312_Table3_ColumnLookup,0),FALSE),
  IF(AND(VALUE(LEFT($A1603,3))=312,LEFT($G1603,5)="Total",$B1603="G "),VLOOKUP('312'!$F$80,_312_Table3,MATCH('312'!$N$16,_312_Table3_ColumnLookup,0),FALSE),
  IF(AND(VALUE(LEFT($A1603,3))=312,LEFT($G1603,5)="Total",$B1603="O "),VLOOKUP('312'!$F$80,_312_Table3,MATCH('312'!$V$16,_312_Table3_ColumnLookup,0),FALSE),
  IF(AND(VALUE(LEFT($A1603,3))=312,LEFT($G1603,5)="Total",$B1603="Q "),VLOOKUP('312'!$F$80,_312_Table3,MATCH('312'!$X$16,_312_Table3_ColumnLookup,0),FALSE),
  IF(AND(VALUE(LEFT($A1603,3))=312,LEFT($G1603,5)="Total"),VLOOKUP('312'!$F$80,_312_Table3,MATCH(LEFT($B1603,1),_312_Table3_ColumnLookup,0),FALSE),
  IF(AND(VALUE(LEFT($A1603,3))=312,LEN($I1603)=4,$B1603="G"),VLOOKUP($I1603,_312_Table3,MATCH('312'!$N$16,_312_Table3_ColumnLookup,0),FALSE),
  IF(AND(VALUE(LEFT($A1603,3))=312,LEN($I1603)=4,$B1603="O"),VLOOKUP($I1603,_312_Table3,MATCH('312'!$V$16,_312_Table3_ColumnLookup,0),FALSE),
  IF(AND(VALUE(LEFT($A1603,3))=312,LEN($I1603)=4,$B1603="Q"),VLOOKUP($I1603,_312_Table3,MATCH('312'!$X$16,_312_Table3_ColumnLookup,0),FALSE),
  IF(AND(VALUE(LEFT($A1603,3))=312,LEN($I1603)=4),VLOOKUP($I1603,_312_Table3,MATCH(LEFT($B1603,1),_312_Table3_ColumnLookup,0),FALSE)
+N("312"),
  IF(VALUE(LEFT($A1603,3))=313,VLOOKUP(VALUE(MID($B1603,2,1)),_313_Table3,MATCH(MID($B1603,1,1),_313_Table3_ColumnLookup,0),FALSE)
+N("313"),
  IF(AND(VALUE(LEFT($A1603,3))=314,LEN($B1603)=3),VLOOKUP(VALUE(MID($B1603,2,2)),_314_Table3,MATCH(MID($B1603,1,1),_314_Table3_ColumnLookup,0),FALSE),
  IF(VALUE(LEFT($A1603,3))=314,VLOOKUP(VALUE(MID($B1603,2,1)),_314_Table3,MATCH(MID($B1603,1,1),_314_Table3_ColumnLookup,0),FALSE)
+N("314"),
""))))))))))))))))))))))))</f>
        <v>#N/A</v>
      </c>
      <c r="H1603" s="321" t="str">
        <f>IFERROR(
IF(ISERROR($D1603)=FALSE,$D1603,IF(ISERROR($E1603)=FALSE,$E1603,IF(ISERROR($F1603)=FALSE,$F1603
+N("012 checkboxes"),
IF(
IF(OR(LEFT($A1603,9)="Syndicate",LEFT($A1603,12)="NewSyndicate"),VLOOKUP($A1603,'012'!$J:$ZW,MATCH("Link to button",'012'!$J$1:$ZW$1,0),0)
+N("309 checkbox"),
IF($C1603="309 LCR Summary0",VLOOKUP("Notes990",'309'!$P:$ZZ,MATCH("Link to button",'309'!$P$1:$ZZ$1,0),0)
+N("313 checkboxes"),
IF($C1603="313 Financial Information0LcmVsScr",IF($C1603="309 LCR Summary0",VLOOKUP("LcmVsScr",'309'!$N:$ZZ,MATCH("Link to button",'309'!$N$1:$ZZ$1,0),0),
IF($C1603="313 Financial Information0LcrDocAttached",IF($C1603="309 LCR Summary0",VLOOKUP("LcrDocAttached",'309'!$N:$ZZ,MATCH("Link to button",'309'!$N$1:$ZZ$1,0),
0)))))))=1,TRUE,FALSE)
))),"")</f>
        <v/>
      </c>
    </row>
    <row r="1604" spans="1:8">
      <c r="A1604" s="237" t="e">
        <f>VLOOKUP($G1604,CSVLookups!$B:$R,MATCH(A$1,CSVLookups!$B$1:$R$1,0),FALSE)</f>
        <v>#N/A</v>
      </c>
      <c r="B1604" s="237" t="e">
        <f>VLOOKUP($G1604,CSVLookups!$B:$R,MATCH(B$1,CSVLookups!$B$1:$R$1,0),FALSE)</f>
        <v>#N/A</v>
      </c>
      <c r="C1604" s="238" t="e">
        <f t="shared" si="25"/>
        <v>#N/A</v>
      </c>
      <c r="D1604" s="238" t="e">
        <f>IF(AND(VALUE(LEFT($A1604,3))=309,LEN($B1604)=3),VLOOKUP(VALUE(MID($B1604,2,2)),_309_Table1,MATCH(MID($B1604,1,1),_309_Table1_ColumnLookup,0),FALSE),
  IF($C1604="309 LCR SummaryA",OneYearSCR,IF($C1604="309 LCR SummaryB",UltimateSCR,IF(VALUE(LEFT($A1604,3))=309,VLOOKUP(VALUE(MID($B1604,2,1)),_309_Table1,MATCH(MID($B1604,1,1),_309_Table1_ColumnLookup,0),FALSE)
+N("309"),
  IF(VALUE(LEFT($A1604,3))=310,VLOOKUP(VALUE(MID($B1604,2,1)),_310_Table1,MATCH(MID($B1604,1,1),_310_Table1_ColumnLookup,0),FALSE)
+N("310"),
  IF(AND(VALUE(LEFT($A1604,3))=311,LEN($I1604)=4),VLOOKUP($I1604,_311_Table1,MATCH($B1604,_311_Table1_ColumnLookup,0),FALSE),
  IF(AND(VALUE(LEFT($A1604,3))=311,OR($B1604="I2",$B1604="J2",$B1604="K2",$B1604="L2")),VLOOKUP('311'!$G$58,_311_Table1,MATCH(MID($B1604,1,1),_311_Table1_ColumnLookup,0),FALSE),
  IF(AND(VALUE(LEFT($A1604,3))=311,RIGHT($B1604,5)="Total"),VLOOKUP('311'!$G$59,_311_Table1,MATCH(MID($B1604,1,1),_311_Table1_ColumnLookup,0),FALSE),
  IF(VALUE(LEFT($A1604,3))=311,VLOOKUP(VALUE(MID($B1604,2,1)),_311_Table1,MATCH(MID($B1604,1,1),_311_Table1_ColumnLookup,0),FALSE)
+N("311"),
  IF(AND(VALUE(LEFT($A1604,3))=312,LEFT($G1604,10)="Unincepted",$B1604="G "),VLOOKUP(" ULO",_312_Table1,MATCH('312'!$N$16,_312_Table1_ColumnLookup,0),FALSE),
  IF(AND(VALUE(LEFT($A1604,3))=312,LEFT($G1604,10)="Unincepted",$B1604="O "),VLOOKUP(" ULO",_312_Table1,MATCH('312'!$V$16,_312_Table1_ColumnLookup,0),FALSE),
  IF(AND(VALUE(LEFT($A1604,3))=312,LEFT($G1604,10)="Unincepted",$B1604="Q "),VLOOKUP(" ULO",_312_Table1,MATCH('312'!$X$16,_312_Table1_ColumnLookup,0),FALSE),
  IF(AND(VALUE(LEFT($A1604,3))=312,LEFT($G1604,10)="Unincepted"),VLOOKUP(" ULO",_312_Table1,MATCH(LEFT($B1604,1),_312_Table1_ColumnLookup,0),FALSE),
  IF(AND(VALUE(LEFT($A1604,3))=312,LEFT($G1604,5)="Total",$B1604="G "),VLOOKUP('312'!$F$80,_312_Table1,MATCH('312'!$N$16,_312_Table1_ColumnLookup,0),FALSE),
  IF(AND(VALUE(LEFT($A1604,3))=312,LEFT($G1604,5)="Total",$B1604="O "),VLOOKUP('312'!$F$80,_312_Table1,MATCH('312'!$V$16,_312_Table1_ColumnLookup,0),FALSE),
  IF(AND(VALUE(LEFT($A1604,3))=312,LEFT($G1604,5)="Total",$B1604="Q "),VLOOKUP('312'!$F$80,_312_Table1,MATCH('312'!$X$16,_312_Table1_ColumnLookup,0),FALSE),
  IF(AND(VALUE(LEFT($A1604,3))=312,LEFT($G1604,5)="Total"),VLOOKUP('312'!$F$80,_312_Table1,MATCH(LEFT($B1604,1),_312_Table1_ColumnLookup,0),FALSE),
  IF(AND(VALUE(LEFT($A1604,3))=312,LEN($I1604)=4,$B1604="G"),VLOOKUP($I1604,_312_Table1,MATCH('312'!$N$16,_312_Table1_ColumnLookup,0),FALSE),
  IF(AND(VALUE(LEFT($A1604,3))=312,LEN($I1604)=4,$B1604="O"),VLOOKUP($I1604,_312_Table1,MATCH('312'!$V$16,_312_Table1_ColumnLookup,0),FALSE),
  IF(AND(VALUE(LEFT($A1604,3))=312,LEN($I1604)=4,$B1604="Q"),VLOOKUP($I1604,_312_Table1,MATCH('312'!$X$16,_312_Table1_ColumnLookup,0),FALSE),
  IF(AND(VALUE(LEFT($A1604,3))=312,LEN($I1604)=4),VLOOKUP($I1604,_312_Table1,MATCH(LEFT($B1604,1),_312_Table1_ColumnLookup,0),FALSE)
+N("312"),
  IF(VALUE(LEFT($A1604,3))=313,VLOOKUP(VALUE(MID($B1604,2,1)),_313_Table1,MATCH(MID($B1604,1,1),_313_Table1_ColumnLookup,0),FALSE)
+N("313"),
  IF(AND(VALUE(LEFT($A1604,3))=314,LEN($B1604)=3),VLOOKUP(VALUE(MID($B1604,2,2)),_314_Table1,MATCH(MID($B1604,1,1),_314_Table1_ColumnLookup,0),FALSE),
  IF(VALUE(LEFT($A1604,3))=314,VLOOKUP(VALUE(MID($B1604,2,1)),_314_Table1,MATCH(MID($B1604,1,1),_314_Table1_ColumnLookup,0),FALSE)
+N("314"),
""))))))))))))))))))))))))</f>
        <v>#N/A</v>
      </c>
      <c r="E1604" s="238" t="e">
        <f>IF(AND(VALUE(LEFT($A1604,3))=309,LEN($B1604)=3),VLOOKUP(VALUE(MID($B1604,2,2)),_309_Table2,MATCH(MID($B1604,1,1),_309_Table2_ColumnLookup,0),FALSE),
  IF($C1604="309 LCR SummaryA",OneYearSCR,IF($C1604="309 LCR SummaryB",UltimateSCR,IF(VALUE(LEFT($A1604,3))=309,VLOOKUP(VALUE(MID($B1604,2,1)),_309_Table2,MATCH(MID($B1604,1,1),_309_Table2_ColumnLookup,0),FALSE)
+N("309"),
  IF(VALUE(LEFT($A1604,3))=310,VLOOKUP(VALUE(MID($B1604,2,1)),_310_Table2,MATCH(MID($B1604,1,1),_310_Table2_ColumnLookup,0),FALSE)
+N("310"),
  IF(AND(VALUE(LEFT($A1604,3))=311,LEN($I1604)=4),VLOOKUP($I1604,_311_Table2,MATCH($B1604,_311_Table2_ColumnLookup,0),FALSE),
  IF(AND(VALUE(LEFT($A1604,3))=311,OR($B1604="I2",$B1604="J2",$B1604="K2",$B1604="L2")),VLOOKUP('311'!$G$58,_311_Table2,MATCH(MID($B1604,1,1),_311_Table2_ColumnLookup,0),FALSE),
  IF(AND(VALUE(LEFT($A1604,3))=311,RIGHT($B1604,5)="Total"),VLOOKUP('311'!$G$59,_311_Table2,MATCH(MID($B1604,1,1),_311_Table2_ColumnLookup,0),FALSE),
  IF(VALUE(LEFT($A1604,3))=311,VLOOKUP(VALUE(MID($B1604,2,1)),_311_Table2,MATCH(MID($B1604,1,1),_311_Table2_ColumnLookup,0),FALSE)
+N("311"),
  IF(AND(VALUE(LEFT($A1604,3))=312,LEFT($G1604,10)="Unincepted",$B1604="G "),VLOOKUP(" ULO",_312_Table2,MATCH('312'!$N$16,_312_Table2_ColumnLookup,0),FALSE),
  IF(AND(VALUE(LEFT($A1604,3))=312,LEFT($G1604,10)="Unincepted",$B1604="O "),VLOOKUP(" ULO",_312_Table2,MATCH('312'!$V$16,_312_Table2_ColumnLookup,0),FALSE),
  IF(AND(VALUE(LEFT($A1604,3))=312,LEFT($G1604,10)="Unincepted",$B1604="Q "),VLOOKUP(" ULO",_312_Table2,MATCH('312'!$X$16,_312_Table2_ColumnLookup,0),FALSE),
  IF(AND(VALUE(LEFT($A1604,3))=312,LEFT($G1604,10)="Unincepted"),VLOOKUP(" ULO",_312_Table2,MATCH(LEFT($B1604,1),_312_Table2_ColumnLookup,0),FALSE),
  IF(AND(VALUE(LEFT($A1604,3))=312,LEFT($G1604,5)="Total",$B1604="G "),VLOOKUP('312'!$F$80,_312_Table2,MATCH('312'!$N$16,_312_Table2_ColumnLookup,0),FALSE),
  IF(AND(VALUE(LEFT($A1604,3))=312,LEFT($G1604,5)="Total",$B1604="O "),VLOOKUP('312'!$F$80,_312_Table2,MATCH('312'!$V$16,_312_Table2_ColumnLookup,0),FALSE),
  IF(AND(VALUE(LEFT($A1604,3))=312,LEFT($G1604,5)="Total",$B1604="Q "),VLOOKUP('312'!$F$80,_312_Table2,MATCH('312'!$X$16,_312_Table2_ColumnLookup,0),FALSE),
  IF(AND(VALUE(LEFT($A1604,3))=312,LEFT($G1604,5)="Total"),VLOOKUP('312'!$F$80,_312_Table2,MATCH(LEFT($B1604,1),_312_Table2_ColumnLookup,0),FALSE),
  IF(AND(VALUE(LEFT($A1604,3))=312,LEN($I1604)=4,$B1604="G"),VLOOKUP($I1604,_312_Table2,MATCH('312'!$N$16,_312_Table2_ColumnLookup,0),FALSE),
  IF(AND(VALUE(LEFT($A1604,3))=312,LEN($I1604)=4,$B1604="O"),VLOOKUP($I1604,_312_Table2,MATCH('312'!$V$16,_312_Table2_ColumnLookup,0),FALSE),
  IF(AND(VALUE(LEFT($A1604,3))=312,LEN($I1604)=4,$B1604="Q"),VLOOKUP($I1604,_312_Table2,MATCH('312'!$X$16,_312_Table2_ColumnLookup,0),FALSE),
  IF(AND(VALUE(LEFT($A1604,3))=312,LEN($I1604)=4),VLOOKUP($I1604,_312_Table2,MATCH(LEFT($B1604,1),_312_Table2_ColumnLookup,0),FALSE)
+N("312"),
  IF(VALUE(LEFT($A1604,3))=313,VLOOKUP(VALUE(MID($B1604,2,1)),_313_Table2,MATCH(MID($B1604,1,1),_313_Table2_ColumnLookup,0),FALSE)
+N("313"),
  IF(AND(VALUE(LEFT($A1604,3))=314,LEN($B1604)=3),VLOOKUP(VALUE(MID($B1604,2,2)),_314_Table2,MATCH(MID($B1604,1,1),_314_Table2_ColumnLookup,0),FALSE),
  IF(VALUE(LEFT($A1604,3))=314,VLOOKUP(VALUE(MID($B1604,2,1)),_314_Table2,MATCH(MID($B1604,1,1),_314_Table2_ColumnLookup,0),FALSE)
+N("314"),
""))))))))))))))))))))))))</f>
        <v>#N/A</v>
      </c>
      <c r="F1604" s="238" t="e">
        <f>IF(AND(VALUE(LEFT($A1604,3))=309,LEN($B1604)=3),VLOOKUP(VALUE(MID($B1604,2,2)),_309_Table3,MATCH(MID($B1604,1,1),_309_Table3_ColumnLookup,0),FALSE),
  IF($C1604="309 LCR SummaryA",OneYearSCR,IF($C1604="309 LCR SummaryB",UltimateSCR,IF(VALUE(LEFT($A1604,3))=309,VLOOKUP(VALUE(MID($B1604,2,1)),_309_Table3,MATCH(MID($B1604,1,1),_309_Table3_ColumnLookup,0),FALSE)
+N("309"),
  IF(VALUE(LEFT($A1604,3))=310,VLOOKUP(VALUE(MID($B1604,2,1)),_310_Table3,MATCH(MID($B1604,1,1),_310_Table3_ColumnLookup,0),FALSE)
+N("310"),
  IF(AND(VALUE(LEFT($A1604,3))=311,LEN($I1604)=4),VLOOKUP($I1604,_311_Table3,MATCH($B1604,_311_Table3_ColumnLookup,0),FALSE),
  IF(AND(VALUE(LEFT($A1604,3))=311,OR($B1604="I2",$B1604="J2",$B1604="K2",$B1604="L2")),VLOOKUP('311'!$G$58,_311_Table3,MATCH(MID($B1604,1,1),_311_Table3_ColumnLookup,0),FALSE),
  IF(AND(VALUE(LEFT($A1604,3))=311,RIGHT($B1604,5)="Total"),VLOOKUP('311'!$G$59,_311_Table3,MATCH(MID($B1604,1,1),_311_Table3_ColumnLookup,0),FALSE),
  IF(VALUE(LEFT($A1604,3))=311,VLOOKUP(VALUE(MID($B1604,2,1)),_311_Table3,MATCH(MID($B1604,1,1),_311_Table3_ColumnLookup,0),FALSE)
+N("311"),
  IF(AND(VALUE(LEFT($A1604,3))=312,LEFT($G1604,10)="Unincepted",$B1604="G "),VLOOKUP(" ULO",_312_Table3,MATCH('312'!$N$16,_312_Table3_ColumnLookup,0),FALSE),
  IF(AND(VALUE(LEFT($A1604,3))=312,LEFT($G1604,10)="Unincepted",$B1604="O "),VLOOKUP(" ULO",_312_Table3,MATCH('312'!$V$16,_312_Table3_ColumnLookup,0),FALSE),
  IF(AND(VALUE(LEFT($A1604,3))=312,LEFT($G1604,10)="Unincepted",$B1604="Q "),VLOOKUP(" ULO",_312_Table3,MATCH('312'!$X$16,_312_Table3_ColumnLookup,0),FALSE),
  IF(AND(VALUE(LEFT($A1604,3))=312,LEFT($G1604,10)="Unincepted"),VLOOKUP(" ULO",_312_Table3,MATCH(LEFT($B1604,1),_312_Table3_ColumnLookup,0),FALSE),
  IF(AND(VALUE(LEFT($A1604,3))=312,LEFT($G1604,5)="Total",$B1604="G "),VLOOKUP('312'!$F$80,_312_Table3,MATCH('312'!$N$16,_312_Table3_ColumnLookup,0),FALSE),
  IF(AND(VALUE(LEFT($A1604,3))=312,LEFT($G1604,5)="Total",$B1604="O "),VLOOKUP('312'!$F$80,_312_Table3,MATCH('312'!$V$16,_312_Table3_ColumnLookup,0),FALSE),
  IF(AND(VALUE(LEFT($A1604,3))=312,LEFT($G1604,5)="Total",$B1604="Q "),VLOOKUP('312'!$F$80,_312_Table3,MATCH('312'!$X$16,_312_Table3_ColumnLookup,0),FALSE),
  IF(AND(VALUE(LEFT($A1604,3))=312,LEFT($G1604,5)="Total"),VLOOKUP('312'!$F$80,_312_Table3,MATCH(LEFT($B1604,1),_312_Table3_ColumnLookup,0),FALSE),
  IF(AND(VALUE(LEFT($A1604,3))=312,LEN($I1604)=4,$B1604="G"),VLOOKUP($I1604,_312_Table3,MATCH('312'!$N$16,_312_Table3_ColumnLookup,0),FALSE),
  IF(AND(VALUE(LEFT($A1604,3))=312,LEN($I1604)=4,$B1604="O"),VLOOKUP($I1604,_312_Table3,MATCH('312'!$V$16,_312_Table3_ColumnLookup,0),FALSE),
  IF(AND(VALUE(LEFT($A1604,3))=312,LEN($I1604)=4,$B1604="Q"),VLOOKUP($I1604,_312_Table3,MATCH('312'!$X$16,_312_Table3_ColumnLookup,0),FALSE),
  IF(AND(VALUE(LEFT($A1604,3))=312,LEN($I1604)=4),VLOOKUP($I1604,_312_Table3,MATCH(LEFT($B1604,1),_312_Table3_ColumnLookup,0),FALSE)
+N("312"),
  IF(VALUE(LEFT($A1604,3))=313,VLOOKUP(VALUE(MID($B1604,2,1)),_313_Table3,MATCH(MID($B1604,1,1),_313_Table3_ColumnLookup,0),FALSE)
+N("313"),
  IF(AND(VALUE(LEFT($A1604,3))=314,LEN($B1604)=3),VLOOKUP(VALUE(MID($B1604,2,2)),_314_Table3,MATCH(MID($B1604,1,1),_314_Table3_ColumnLookup,0),FALSE),
  IF(VALUE(LEFT($A1604,3))=314,VLOOKUP(VALUE(MID($B1604,2,1)),_314_Table3,MATCH(MID($B1604,1,1),_314_Table3_ColumnLookup,0),FALSE)
+N("314"),
""))))))))))))))))))))))))</f>
        <v>#N/A</v>
      </c>
      <c r="H1604" s="321" t="str">
        <f>IFERROR(
IF(ISERROR($D1604)=FALSE,$D1604,IF(ISERROR($E1604)=FALSE,$E1604,IF(ISERROR($F1604)=FALSE,$F1604
+N("012 checkboxes"),
IF(
IF(OR(LEFT($A1604,9)="Syndicate",LEFT($A1604,12)="NewSyndicate"),VLOOKUP($A1604,'012'!$J:$ZW,MATCH("Link to button",'012'!$J$1:$ZW$1,0),0)
+N("309 checkbox"),
IF($C1604="309 LCR Summary0",VLOOKUP("Notes990",'309'!$P:$ZZ,MATCH("Link to button",'309'!$P$1:$ZZ$1,0),0)
+N("313 checkboxes"),
IF($C1604="313 Financial Information0LcmVsScr",IF($C1604="309 LCR Summary0",VLOOKUP("LcmVsScr",'309'!$N:$ZZ,MATCH("Link to button",'309'!$N$1:$ZZ$1,0),0),
IF($C1604="313 Financial Information0LcrDocAttached",IF($C1604="309 LCR Summary0",VLOOKUP("LcrDocAttached",'309'!$N:$ZZ,MATCH("Link to button",'309'!$N$1:$ZZ$1,0),
0)))))))=1,TRUE,FALSE)
))),"")</f>
        <v/>
      </c>
    </row>
    <row r="1605" spans="1:8">
      <c r="A1605" s="237" t="e">
        <f>VLOOKUP($G1605,CSVLookups!$B:$R,MATCH(A$1,CSVLookups!$B$1:$R$1,0),FALSE)</f>
        <v>#N/A</v>
      </c>
      <c r="B1605" s="237" t="e">
        <f>VLOOKUP($G1605,CSVLookups!$B:$R,MATCH(B$1,CSVLookups!$B$1:$R$1,0),FALSE)</f>
        <v>#N/A</v>
      </c>
      <c r="C1605" s="238" t="e">
        <f t="shared" si="25"/>
        <v>#N/A</v>
      </c>
      <c r="D1605" s="238" t="e">
        <f>IF(AND(VALUE(LEFT($A1605,3))=309,LEN($B1605)=3),VLOOKUP(VALUE(MID($B1605,2,2)),_309_Table1,MATCH(MID($B1605,1,1),_309_Table1_ColumnLookup,0),FALSE),
  IF($C1605="309 LCR SummaryA",OneYearSCR,IF($C1605="309 LCR SummaryB",UltimateSCR,IF(VALUE(LEFT($A1605,3))=309,VLOOKUP(VALUE(MID($B1605,2,1)),_309_Table1,MATCH(MID($B1605,1,1),_309_Table1_ColumnLookup,0),FALSE)
+N("309"),
  IF(VALUE(LEFT($A1605,3))=310,VLOOKUP(VALUE(MID($B1605,2,1)),_310_Table1,MATCH(MID($B1605,1,1),_310_Table1_ColumnLookup,0),FALSE)
+N("310"),
  IF(AND(VALUE(LEFT($A1605,3))=311,LEN($I1605)=4),VLOOKUP($I1605,_311_Table1,MATCH($B1605,_311_Table1_ColumnLookup,0),FALSE),
  IF(AND(VALUE(LEFT($A1605,3))=311,OR($B1605="I2",$B1605="J2",$B1605="K2",$B1605="L2")),VLOOKUP('311'!$G$58,_311_Table1,MATCH(MID($B1605,1,1),_311_Table1_ColumnLookup,0),FALSE),
  IF(AND(VALUE(LEFT($A1605,3))=311,RIGHT($B1605,5)="Total"),VLOOKUP('311'!$G$59,_311_Table1,MATCH(MID($B1605,1,1),_311_Table1_ColumnLookup,0),FALSE),
  IF(VALUE(LEFT($A1605,3))=311,VLOOKUP(VALUE(MID($B1605,2,1)),_311_Table1,MATCH(MID($B1605,1,1),_311_Table1_ColumnLookup,0),FALSE)
+N("311"),
  IF(AND(VALUE(LEFT($A1605,3))=312,LEFT($G1605,10)="Unincepted",$B1605="G "),VLOOKUP(" ULO",_312_Table1,MATCH('312'!$N$16,_312_Table1_ColumnLookup,0),FALSE),
  IF(AND(VALUE(LEFT($A1605,3))=312,LEFT($G1605,10)="Unincepted",$B1605="O "),VLOOKUP(" ULO",_312_Table1,MATCH('312'!$V$16,_312_Table1_ColumnLookup,0),FALSE),
  IF(AND(VALUE(LEFT($A1605,3))=312,LEFT($G1605,10)="Unincepted",$B1605="Q "),VLOOKUP(" ULO",_312_Table1,MATCH('312'!$X$16,_312_Table1_ColumnLookup,0),FALSE),
  IF(AND(VALUE(LEFT($A1605,3))=312,LEFT($G1605,10)="Unincepted"),VLOOKUP(" ULO",_312_Table1,MATCH(LEFT($B1605,1),_312_Table1_ColumnLookup,0),FALSE),
  IF(AND(VALUE(LEFT($A1605,3))=312,LEFT($G1605,5)="Total",$B1605="G "),VLOOKUP('312'!$F$80,_312_Table1,MATCH('312'!$N$16,_312_Table1_ColumnLookup,0),FALSE),
  IF(AND(VALUE(LEFT($A1605,3))=312,LEFT($G1605,5)="Total",$B1605="O "),VLOOKUP('312'!$F$80,_312_Table1,MATCH('312'!$V$16,_312_Table1_ColumnLookup,0),FALSE),
  IF(AND(VALUE(LEFT($A1605,3))=312,LEFT($G1605,5)="Total",$B1605="Q "),VLOOKUP('312'!$F$80,_312_Table1,MATCH('312'!$X$16,_312_Table1_ColumnLookup,0),FALSE),
  IF(AND(VALUE(LEFT($A1605,3))=312,LEFT($G1605,5)="Total"),VLOOKUP('312'!$F$80,_312_Table1,MATCH(LEFT($B1605,1),_312_Table1_ColumnLookup,0),FALSE),
  IF(AND(VALUE(LEFT($A1605,3))=312,LEN($I1605)=4,$B1605="G"),VLOOKUP($I1605,_312_Table1,MATCH('312'!$N$16,_312_Table1_ColumnLookup,0),FALSE),
  IF(AND(VALUE(LEFT($A1605,3))=312,LEN($I1605)=4,$B1605="O"),VLOOKUP($I1605,_312_Table1,MATCH('312'!$V$16,_312_Table1_ColumnLookup,0),FALSE),
  IF(AND(VALUE(LEFT($A1605,3))=312,LEN($I1605)=4,$B1605="Q"),VLOOKUP($I1605,_312_Table1,MATCH('312'!$X$16,_312_Table1_ColumnLookup,0),FALSE),
  IF(AND(VALUE(LEFT($A1605,3))=312,LEN($I1605)=4),VLOOKUP($I1605,_312_Table1,MATCH(LEFT($B1605,1),_312_Table1_ColumnLookup,0),FALSE)
+N("312"),
  IF(VALUE(LEFT($A1605,3))=313,VLOOKUP(VALUE(MID($B1605,2,1)),_313_Table1,MATCH(MID($B1605,1,1),_313_Table1_ColumnLookup,0),FALSE)
+N("313"),
  IF(AND(VALUE(LEFT($A1605,3))=314,LEN($B1605)=3),VLOOKUP(VALUE(MID($B1605,2,2)),_314_Table1,MATCH(MID($B1605,1,1),_314_Table1_ColumnLookup,0),FALSE),
  IF(VALUE(LEFT($A1605,3))=314,VLOOKUP(VALUE(MID($B1605,2,1)),_314_Table1,MATCH(MID($B1605,1,1),_314_Table1_ColumnLookup,0),FALSE)
+N("314"),
""))))))))))))))))))))))))</f>
        <v>#N/A</v>
      </c>
      <c r="E1605" s="238" t="e">
        <f>IF(AND(VALUE(LEFT($A1605,3))=309,LEN($B1605)=3),VLOOKUP(VALUE(MID($B1605,2,2)),_309_Table2,MATCH(MID($B1605,1,1),_309_Table2_ColumnLookup,0),FALSE),
  IF($C1605="309 LCR SummaryA",OneYearSCR,IF($C1605="309 LCR SummaryB",UltimateSCR,IF(VALUE(LEFT($A1605,3))=309,VLOOKUP(VALUE(MID($B1605,2,1)),_309_Table2,MATCH(MID($B1605,1,1),_309_Table2_ColumnLookup,0),FALSE)
+N("309"),
  IF(VALUE(LEFT($A1605,3))=310,VLOOKUP(VALUE(MID($B1605,2,1)),_310_Table2,MATCH(MID($B1605,1,1),_310_Table2_ColumnLookup,0),FALSE)
+N("310"),
  IF(AND(VALUE(LEFT($A1605,3))=311,LEN($I1605)=4),VLOOKUP($I1605,_311_Table2,MATCH($B1605,_311_Table2_ColumnLookup,0),FALSE),
  IF(AND(VALUE(LEFT($A1605,3))=311,OR($B1605="I2",$B1605="J2",$B1605="K2",$B1605="L2")),VLOOKUP('311'!$G$58,_311_Table2,MATCH(MID($B1605,1,1),_311_Table2_ColumnLookup,0),FALSE),
  IF(AND(VALUE(LEFT($A1605,3))=311,RIGHT($B1605,5)="Total"),VLOOKUP('311'!$G$59,_311_Table2,MATCH(MID($B1605,1,1),_311_Table2_ColumnLookup,0),FALSE),
  IF(VALUE(LEFT($A1605,3))=311,VLOOKUP(VALUE(MID($B1605,2,1)),_311_Table2,MATCH(MID($B1605,1,1),_311_Table2_ColumnLookup,0),FALSE)
+N("311"),
  IF(AND(VALUE(LEFT($A1605,3))=312,LEFT($G1605,10)="Unincepted",$B1605="G "),VLOOKUP(" ULO",_312_Table2,MATCH('312'!$N$16,_312_Table2_ColumnLookup,0),FALSE),
  IF(AND(VALUE(LEFT($A1605,3))=312,LEFT($G1605,10)="Unincepted",$B1605="O "),VLOOKUP(" ULO",_312_Table2,MATCH('312'!$V$16,_312_Table2_ColumnLookup,0),FALSE),
  IF(AND(VALUE(LEFT($A1605,3))=312,LEFT($G1605,10)="Unincepted",$B1605="Q "),VLOOKUP(" ULO",_312_Table2,MATCH('312'!$X$16,_312_Table2_ColumnLookup,0),FALSE),
  IF(AND(VALUE(LEFT($A1605,3))=312,LEFT($G1605,10)="Unincepted"),VLOOKUP(" ULO",_312_Table2,MATCH(LEFT($B1605,1),_312_Table2_ColumnLookup,0),FALSE),
  IF(AND(VALUE(LEFT($A1605,3))=312,LEFT($G1605,5)="Total",$B1605="G "),VLOOKUP('312'!$F$80,_312_Table2,MATCH('312'!$N$16,_312_Table2_ColumnLookup,0),FALSE),
  IF(AND(VALUE(LEFT($A1605,3))=312,LEFT($G1605,5)="Total",$B1605="O "),VLOOKUP('312'!$F$80,_312_Table2,MATCH('312'!$V$16,_312_Table2_ColumnLookup,0),FALSE),
  IF(AND(VALUE(LEFT($A1605,3))=312,LEFT($G1605,5)="Total",$B1605="Q "),VLOOKUP('312'!$F$80,_312_Table2,MATCH('312'!$X$16,_312_Table2_ColumnLookup,0),FALSE),
  IF(AND(VALUE(LEFT($A1605,3))=312,LEFT($G1605,5)="Total"),VLOOKUP('312'!$F$80,_312_Table2,MATCH(LEFT($B1605,1),_312_Table2_ColumnLookup,0),FALSE),
  IF(AND(VALUE(LEFT($A1605,3))=312,LEN($I1605)=4,$B1605="G"),VLOOKUP($I1605,_312_Table2,MATCH('312'!$N$16,_312_Table2_ColumnLookup,0),FALSE),
  IF(AND(VALUE(LEFT($A1605,3))=312,LEN($I1605)=4,$B1605="O"),VLOOKUP($I1605,_312_Table2,MATCH('312'!$V$16,_312_Table2_ColumnLookup,0),FALSE),
  IF(AND(VALUE(LEFT($A1605,3))=312,LEN($I1605)=4,$B1605="Q"),VLOOKUP($I1605,_312_Table2,MATCH('312'!$X$16,_312_Table2_ColumnLookup,0),FALSE),
  IF(AND(VALUE(LEFT($A1605,3))=312,LEN($I1605)=4),VLOOKUP($I1605,_312_Table2,MATCH(LEFT($B1605,1),_312_Table2_ColumnLookup,0),FALSE)
+N("312"),
  IF(VALUE(LEFT($A1605,3))=313,VLOOKUP(VALUE(MID($B1605,2,1)),_313_Table2,MATCH(MID($B1605,1,1),_313_Table2_ColumnLookup,0),FALSE)
+N("313"),
  IF(AND(VALUE(LEFT($A1605,3))=314,LEN($B1605)=3),VLOOKUP(VALUE(MID($B1605,2,2)),_314_Table2,MATCH(MID($B1605,1,1),_314_Table2_ColumnLookup,0),FALSE),
  IF(VALUE(LEFT($A1605,3))=314,VLOOKUP(VALUE(MID($B1605,2,1)),_314_Table2,MATCH(MID($B1605,1,1),_314_Table2_ColumnLookup,0),FALSE)
+N("314"),
""))))))))))))))))))))))))</f>
        <v>#N/A</v>
      </c>
      <c r="F1605" s="238" t="e">
        <f>IF(AND(VALUE(LEFT($A1605,3))=309,LEN($B1605)=3),VLOOKUP(VALUE(MID($B1605,2,2)),_309_Table3,MATCH(MID($B1605,1,1),_309_Table3_ColumnLookup,0),FALSE),
  IF($C1605="309 LCR SummaryA",OneYearSCR,IF($C1605="309 LCR SummaryB",UltimateSCR,IF(VALUE(LEFT($A1605,3))=309,VLOOKUP(VALUE(MID($B1605,2,1)),_309_Table3,MATCH(MID($B1605,1,1),_309_Table3_ColumnLookup,0),FALSE)
+N("309"),
  IF(VALUE(LEFT($A1605,3))=310,VLOOKUP(VALUE(MID($B1605,2,1)),_310_Table3,MATCH(MID($B1605,1,1),_310_Table3_ColumnLookup,0),FALSE)
+N("310"),
  IF(AND(VALUE(LEFT($A1605,3))=311,LEN($I1605)=4),VLOOKUP($I1605,_311_Table3,MATCH($B1605,_311_Table3_ColumnLookup,0),FALSE),
  IF(AND(VALUE(LEFT($A1605,3))=311,OR($B1605="I2",$B1605="J2",$B1605="K2",$B1605="L2")),VLOOKUP('311'!$G$58,_311_Table3,MATCH(MID($B1605,1,1),_311_Table3_ColumnLookup,0),FALSE),
  IF(AND(VALUE(LEFT($A1605,3))=311,RIGHT($B1605,5)="Total"),VLOOKUP('311'!$G$59,_311_Table3,MATCH(MID($B1605,1,1),_311_Table3_ColumnLookup,0),FALSE),
  IF(VALUE(LEFT($A1605,3))=311,VLOOKUP(VALUE(MID($B1605,2,1)),_311_Table3,MATCH(MID($B1605,1,1),_311_Table3_ColumnLookup,0),FALSE)
+N("311"),
  IF(AND(VALUE(LEFT($A1605,3))=312,LEFT($G1605,10)="Unincepted",$B1605="G "),VLOOKUP(" ULO",_312_Table3,MATCH('312'!$N$16,_312_Table3_ColumnLookup,0),FALSE),
  IF(AND(VALUE(LEFT($A1605,3))=312,LEFT($G1605,10)="Unincepted",$B1605="O "),VLOOKUP(" ULO",_312_Table3,MATCH('312'!$V$16,_312_Table3_ColumnLookup,0),FALSE),
  IF(AND(VALUE(LEFT($A1605,3))=312,LEFT($G1605,10)="Unincepted",$B1605="Q "),VLOOKUP(" ULO",_312_Table3,MATCH('312'!$X$16,_312_Table3_ColumnLookup,0),FALSE),
  IF(AND(VALUE(LEFT($A1605,3))=312,LEFT($G1605,10)="Unincepted"),VLOOKUP(" ULO",_312_Table3,MATCH(LEFT($B1605,1),_312_Table3_ColumnLookup,0),FALSE),
  IF(AND(VALUE(LEFT($A1605,3))=312,LEFT($G1605,5)="Total",$B1605="G "),VLOOKUP('312'!$F$80,_312_Table3,MATCH('312'!$N$16,_312_Table3_ColumnLookup,0),FALSE),
  IF(AND(VALUE(LEFT($A1605,3))=312,LEFT($G1605,5)="Total",$B1605="O "),VLOOKUP('312'!$F$80,_312_Table3,MATCH('312'!$V$16,_312_Table3_ColumnLookup,0),FALSE),
  IF(AND(VALUE(LEFT($A1605,3))=312,LEFT($G1605,5)="Total",$B1605="Q "),VLOOKUP('312'!$F$80,_312_Table3,MATCH('312'!$X$16,_312_Table3_ColumnLookup,0),FALSE),
  IF(AND(VALUE(LEFT($A1605,3))=312,LEFT($G1605,5)="Total"),VLOOKUP('312'!$F$80,_312_Table3,MATCH(LEFT($B1605,1),_312_Table3_ColumnLookup,0),FALSE),
  IF(AND(VALUE(LEFT($A1605,3))=312,LEN($I1605)=4,$B1605="G"),VLOOKUP($I1605,_312_Table3,MATCH('312'!$N$16,_312_Table3_ColumnLookup,0),FALSE),
  IF(AND(VALUE(LEFT($A1605,3))=312,LEN($I1605)=4,$B1605="O"),VLOOKUP($I1605,_312_Table3,MATCH('312'!$V$16,_312_Table3_ColumnLookup,0),FALSE),
  IF(AND(VALUE(LEFT($A1605,3))=312,LEN($I1605)=4,$B1605="Q"),VLOOKUP($I1605,_312_Table3,MATCH('312'!$X$16,_312_Table3_ColumnLookup,0),FALSE),
  IF(AND(VALUE(LEFT($A1605,3))=312,LEN($I1605)=4),VLOOKUP($I1605,_312_Table3,MATCH(LEFT($B1605,1),_312_Table3_ColumnLookup,0),FALSE)
+N("312"),
  IF(VALUE(LEFT($A1605,3))=313,VLOOKUP(VALUE(MID($B1605,2,1)),_313_Table3,MATCH(MID($B1605,1,1),_313_Table3_ColumnLookup,0),FALSE)
+N("313"),
  IF(AND(VALUE(LEFT($A1605,3))=314,LEN($B1605)=3),VLOOKUP(VALUE(MID($B1605,2,2)),_314_Table3,MATCH(MID($B1605,1,1),_314_Table3_ColumnLookup,0),FALSE),
  IF(VALUE(LEFT($A1605,3))=314,VLOOKUP(VALUE(MID($B1605,2,1)),_314_Table3,MATCH(MID($B1605,1,1),_314_Table3_ColumnLookup,0),FALSE)
+N("314"),
""))))))))))))))))))))))))</f>
        <v>#N/A</v>
      </c>
      <c r="H1605" s="321" t="str">
        <f>IFERROR(
IF(ISERROR($D1605)=FALSE,$D1605,IF(ISERROR($E1605)=FALSE,$E1605,IF(ISERROR($F1605)=FALSE,$F1605
+N("012 checkboxes"),
IF(
IF(OR(LEFT($A1605,9)="Syndicate",LEFT($A1605,12)="NewSyndicate"),VLOOKUP($A1605,'012'!$J:$ZW,MATCH("Link to button",'012'!$J$1:$ZW$1,0),0)
+N("309 checkbox"),
IF($C1605="309 LCR Summary0",VLOOKUP("Notes990",'309'!$P:$ZZ,MATCH("Link to button",'309'!$P$1:$ZZ$1,0),0)
+N("313 checkboxes"),
IF($C1605="313 Financial Information0LcmVsScr",IF($C1605="309 LCR Summary0",VLOOKUP("LcmVsScr",'309'!$N:$ZZ,MATCH("Link to button",'309'!$N$1:$ZZ$1,0),0),
IF($C1605="313 Financial Information0LcrDocAttached",IF($C1605="309 LCR Summary0",VLOOKUP("LcrDocAttached",'309'!$N:$ZZ,MATCH("Link to button",'309'!$N$1:$ZZ$1,0),
0)))))))=1,TRUE,FALSE)
))),"")</f>
        <v/>
      </c>
    </row>
    <row r="1606" spans="1:8">
      <c r="A1606" s="237" t="e">
        <f>VLOOKUP($G1606,CSVLookups!$B:$R,MATCH(A$1,CSVLookups!$B$1:$R$1,0),FALSE)</f>
        <v>#N/A</v>
      </c>
      <c r="B1606" s="237" t="e">
        <f>VLOOKUP($G1606,CSVLookups!$B:$R,MATCH(B$1,CSVLookups!$B$1:$R$1,0),FALSE)</f>
        <v>#N/A</v>
      </c>
      <c r="C1606" s="238" t="e">
        <f t="shared" si="25"/>
        <v>#N/A</v>
      </c>
      <c r="D1606" s="238" t="e">
        <f>IF(AND(VALUE(LEFT($A1606,3))=309,LEN($B1606)=3),VLOOKUP(VALUE(MID($B1606,2,2)),_309_Table1,MATCH(MID($B1606,1,1),_309_Table1_ColumnLookup,0),FALSE),
  IF($C1606="309 LCR SummaryA",OneYearSCR,IF($C1606="309 LCR SummaryB",UltimateSCR,IF(VALUE(LEFT($A1606,3))=309,VLOOKUP(VALUE(MID($B1606,2,1)),_309_Table1,MATCH(MID($B1606,1,1),_309_Table1_ColumnLookup,0),FALSE)
+N("309"),
  IF(VALUE(LEFT($A1606,3))=310,VLOOKUP(VALUE(MID($B1606,2,1)),_310_Table1,MATCH(MID($B1606,1,1),_310_Table1_ColumnLookup,0),FALSE)
+N("310"),
  IF(AND(VALUE(LEFT($A1606,3))=311,LEN($I1606)=4),VLOOKUP($I1606,_311_Table1,MATCH($B1606,_311_Table1_ColumnLookup,0),FALSE),
  IF(AND(VALUE(LEFT($A1606,3))=311,OR($B1606="I2",$B1606="J2",$B1606="K2",$B1606="L2")),VLOOKUP('311'!$G$58,_311_Table1,MATCH(MID($B1606,1,1),_311_Table1_ColumnLookup,0),FALSE),
  IF(AND(VALUE(LEFT($A1606,3))=311,RIGHT($B1606,5)="Total"),VLOOKUP('311'!$G$59,_311_Table1,MATCH(MID($B1606,1,1),_311_Table1_ColumnLookup,0),FALSE),
  IF(VALUE(LEFT($A1606,3))=311,VLOOKUP(VALUE(MID($B1606,2,1)),_311_Table1,MATCH(MID($B1606,1,1),_311_Table1_ColumnLookup,0),FALSE)
+N("311"),
  IF(AND(VALUE(LEFT($A1606,3))=312,LEFT($G1606,10)="Unincepted",$B1606="G "),VLOOKUP(" ULO",_312_Table1,MATCH('312'!$N$16,_312_Table1_ColumnLookup,0),FALSE),
  IF(AND(VALUE(LEFT($A1606,3))=312,LEFT($G1606,10)="Unincepted",$B1606="O "),VLOOKUP(" ULO",_312_Table1,MATCH('312'!$V$16,_312_Table1_ColumnLookup,0),FALSE),
  IF(AND(VALUE(LEFT($A1606,3))=312,LEFT($G1606,10)="Unincepted",$B1606="Q "),VLOOKUP(" ULO",_312_Table1,MATCH('312'!$X$16,_312_Table1_ColumnLookup,0),FALSE),
  IF(AND(VALUE(LEFT($A1606,3))=312,LEFT($G1606,10)="Unincepted"),VLOOKUP(" ULO",_312_Table1,MATCH(LEFT($B1606,1),_312_Table1_ColumnLookup,0),FALSE),
  IF(AND(VALUE(LEFT($A1606,3))=312,LEFT($G1606,5)="Total",$B1606="G "),VLOOKUP('312'!$F$80,_312_Table1,MATCH('312'!$N$16,_312_Table1_ColumnLookup,0),FALSE),
  IF(AND(VALUE(LEFT($A1606,3))=312,LEFT($G1606,5)="Total",$B1606="O "),VLOOKUP('312'!$F$80,_312_Table1,MATCH('312'!$V$16,_312_Table1_ColumnLookup,0),FALSE),
  IF(AND(VALUE(LEFT($A1606,3))=312,LEFT($G1606,5)="Total",$B1606="Q "),VLOOKUP('312'!$F$80,_312_Table1,MATCH('312'!$X$16,_312_Table1_ColumnLookup,0),FALSE),
  IF(AND(VALUE(LEFT($A1606,3))=312,LEFT($G1606,5)="Total"),VLOOKUP('312'!$F$80,_312_Table1,MATCH(LEFT($B1606,1),_312_Table1_ColumnLookup,0),FALSE),
  IF(AND(VALUE(LEFT($A1606,3))=312,LEN($I1606)=4,$B1606="G"),VLOOKUP($I1606,_312_Table1,MATCH('312'!$N$16,_312_Table1_ColumnLookup,0),FALSE),
  IF(AND(VALUE(LEFT($A1606,3))=312,LEN($I1606)=4,$B1606="O"),VLOOKUP($I1606,_312_Table1,MATCH('312'!$V$16,_312_Table1_ColumnLookup,0),FALSE),
  IF(AND(VALUE(LEFT($A1606,3))=312,LEN($I1606)=4,$B1606="Q"),VLOOKUP($I1606,_312_Table1,MATCH('312'!$X$16,_312_Table1_ColumnLookup,0),FALSE),
  IF(AND(VALUE(LEFT($A1606,3))=312,LEN($I1606)=4),VLOOKUP($I1606,_312_Table1,MATCH(LEFT($B1606,1),_312_Table1_ColumnLookup,0),FALSE)
+N("312"),
  IF(VALUE(LEFT($A1606,3))=313,VLOOKUP(VALUE(MID($B1606,2,1)),_313_Table1,MATCH(MID($B1606,1,1),_313_Table1_ColumnLookup,0),FALSE)
+N("313"),
  IF(AND(VALUE(LEFT($A1606,3))=314,LEN($B1606)=3),VLOOKUP(VALUE(MID($B1606,2,2)),_314_Table1,MATCH(MID($B1606,1,1),_314_Table1_ColumnLookup,0),FALSE),
  IF(VALUE(LEFT($A1606,3))=314,VLOOKUP(VALUE(MID($B1606,2,1)),_314_Table1,MATCH(MID($B1606,1,1),_314_Table1_ColumnLookup,0),FALSE)
+N("314"),
""))))))))))))))))))))))))</f>
        <v>#N/A</v>
      </c>
      <c r="E1606" s="238" t="e">
        <f>IF(AND(VALUE(LEFT($A1606,3))=309,LEN($B1606)=3),VLOOKUP(VALUE(MID($B1606,2,2)),_309_Table2,MATCH(MID($B1606,1,1),_309_Table2_ColumnLookup,0),FALSE),
  IF($C1606="309 LCR SummaryA",OneYearSCR,IF($C1606="309 LCR SummaryB",UltimateSCR,IF(VALUE(LEFT($A1606,3))=309,VLOOKUP(VALUE(MID($B1606,2,1)),_309_Table2,MATCH(MID($B1606,1,1),_309_Table2_ColumnLookup,0),FALSE)
+N("309"),
  IF(VALUE(LEFT($A1606,3))=310,VLOOKUP(VALUE(MID($B1606,2,1)),_310_Table2,MATCH(MID($B1606,1,1),_310_Table2_ColumnLookup,0),FALSE)
+N("310"),
  IF(AND(VALUE(LEFT($A1606,3))=311,LEN($I1606)=4),VLOOKUP($I1606,_311_Table2,MATCH($B1606,_311_Table2_ColumnLookup,0),FALSE),
  IF(AND(VALUE(LEFT($A1606,3))=311,OR($B1606="I2",$B1606="J2",$B1606="K2",$B1606="L2")),VLOOKUP('311'!$G$58,_311_Table2,MATCH(MID($B1606,1,1),_311_Table2_ColumnLookup,0),FALSE),
  IF(AND(VALUE(LEFT($A1606,3))=311,RIGHT($B1606,5)="Total"),VLOOKUP('311'!$G$59,_311_Table2,MATCH(MID($B1606,1,1),_311_Table2_ColumnLookup,0),FALSE),
  IF(VALUE(LEFT($A1606,3))=311,VLOOKUP(VALUE(MID($B1606,2,1)),_311_Table2,MATCH(MID($B1606,1,1),_311_Table2_ColumnLookup,0),FALSE)
+N("311"),
  IF(AND(VALUE(LEFT($A1606,3))=312,LEFT($G1606,10)="Unincepted",$B1606="G "),VLOOKUP(" ULO",_312_Table2,MATCH('312'!$N$16,_312_Table2_ColumnLookup,0),FALSE),
  IF(AND(VALUE(LEFT($A1606,3))=312,LEFT($G1606,10)="Unincepted",$B1606="O "),VLOOKUP(" ULO",_312_Table2,MATCH('312'!$V$16,_312_Table2_ColumnLookup,0),FALSE),
  IF(AND(VALUE(LEFT($A1606,3))=312,LEFT($G1606,10)="Unincepted",$B1606="Q "),VLOOKUP(" ULO",_312_Table2,MATCH('312'!$X$16,_312_Table2_ColumnLookup,0),FALSE),
  IF(AND(VALUE(LEFT($A1606,3))=312,LEFT($G1606,10)="Unincepted"),VLOOKUP(" ULO",_312_Table2,MATCH(LEFT($B1606,1),_312_Table2_ColumnLookup,0),FALSE),
  IF(AND(VALUE(LEFT($A1606,3))=312,LEFT($G1606,5)="Total",$B1606="G "),VLOOKUP('312'!$F$80,_312_Table2,MATCH('312'!$N$16,_312_Table2_ColumnLookup,0),FALSE),
  IF(AND(VALUE(LEFT($A1606,3))=312,LEFT($G1606,5)="Total",$B1606="O "),VLOOKUP('312'!$F$80,_312_Table2,MATCH('312'!$V$16,_312_Table2_ColumnLookup,0),FALSE),
  IF(AND(VALUE(LEFT($A1606,3))=312,LEFT($G1606,5)="Total",$B1606="Q "),VLOOKUP('312'!$F$80,_312_Table2,MATCH('312'!$X$16,_312_Table2_ColumnLookup,0),FALSE),
  IF(AND(VALUE(LEFT($A1606,3))=312,LEFT($G1606,5)="Total"),VLOOKUP('312'!$F$80,_312_Table2,MATCH(LEFT($B1606,1),_312_Table2_ColumnLookup,0),FALSE),
  IF(AND(VALUE(LEFT($A1606,3))=312,LEN($I1606)=4,$B1606="G"),VLOOKUP($I1606,_312_Table2,MATCH('312'!$N$16,_312_Table2_ColumnLookup,0),FALSE),
  IF(AND(VALUE(LEFT($A1606,3))=312,LEN($I1606)=4,$B1606="O"),VLOOKUP($I1606,_312_Table2,MATCH('312'!$V$16,_312_Table2_ColumnLookup,0),FALSE),
  IF(AND(VALUE(LEFT($A1606,3))=312,LEN($I1606)=4,$B1606="Q"),VLOOKUP($I1606,_312_Table2,MATCH('312'!$X$16,_312_Table2_ColumnLookup,0),FALSE),
  IF(AND(VALUE(LEFT($A1606,3))=312,LEN($I1606)=4),VLOOKUP($I1606,_312_Table2,MATCH(LEFT($B1606,1),_312_Table2_ColumnLookup,0),FALSE)
+N("312"),
  IF(VALUE(LEFT($A1606,3))=313,VLOOKUP(VALUE(MID($B1606,2,1)),_313_Table2,MATCH(MID($B1606,1,1),_313_Table2_ColumnLookup,0),FALSE)
+N("313"),
  IF(AND(VALUE(LEFT($A1606,3))=314,LEN($B1606)=3),VLOOKUP(VALUE(MID($B1606,2,2)),_314_Table2,MATCH(MID($B1606,1,1),_314_Table2_ColumnLookup,0),FALSE),
  IF(VALUE(LEFT($A1606,3))=314,VLOOKUP(VALUE(MID($B1606,2,1)),_314_Table2,MATCH(MID($B1606,1,1),_314_Table2_ColumnLookup,0),FALSE)
+N("314"),
""))))))))))))))))))))))))</f>
        <v>#N/A</v>
      </c>
      <c r="F1606" s="238" t="e">
        <f>IF(AND(VALUE(LEFT($A1606,3))=309,LEN($B1606)=3),VLOOKUP(VALUE(MID($B1606,2,2)),_309_Table3,MATCH(MID($B1606,1,1),_309_Table3_ColumnLookup,0),FALSE),
  IF($C1606="309 LCR SummaryA",OneYearSCR,IF($C1606="309 LCR SummaryB",UltimateSCR,IF(VALUE(LEFT($A1606,3))=309,VLOOKUP(VALUE(MID($B1606,2,1)),_309_Table3,MATCH(MID($B1606,1,1),_309_Table3_ColumnLookup,0),FALSE)
+N("309"),
  IF(VALUE(LEFT($A1606,3))=310,VLOOKUP(VALUE(MID($B1606,2,1)),_310_Table3,MATCH(MID($B1606,1,1),_310_Table3_ColumnLookup,0),FALSE)
+N("310"),
  IF(AND(VALUE(LEFT($A1606,3))=311,LEN($I1606)=4),VLOOKUP($I1606,_311_Table3,MATCH($B1606,_311_Table3_ColumnLookup,0),FALSE),
  IF(AND(VALUE(LEFT($A1606,3))=311,OR($B1606="I2",$B1606="J2",$B1606="K2",$B1606="L2")),VLOOKUP('311'!$G$58,_311_Table3,MATCH(MID($B1606,1,1),_311_Table3_ColumnLookup,0),FALSE),
  IF(AND(VALUE(LEFT($A1606,3))=311,RIGHT($B1606,5)="Total"),VLOOKUP('311'!$G$59,_311_Table3,MATCH(MID($B1606,1,1),_311_Table3_ColumnLookup,0),FALSE),
  IF(VALUE(LEFT($A1606,3))=311,VLOOKUP(VALUE(MID($B1606,2,1)),_311_Table3,MATCH(MID($B1606,1,1),_311_Table3_ColumnLookup,0),FALSE)
+N("311"),
  IF(AND(VALUE(LEFT($A1606,3))=312,LEFT($G1606,10)="Unincepted",$B1606="G "),VLOOKUP(" ULO",_312_Table3,MATCH('312'!$N$16,_312_Table3_ColumnLookup,0),FALSE),
  IF(AND(VALUE(LEFT($A1606,3))=312,LEFT($G1606,10)="Unincepted",$B1606="O "),VLOOKUP(" ULO",_312_Table3,MATCH('312'!$V$16,_312_Table3_ColumnLookup,0),FALSE),
  IF(AND(VALUE(LEFT($A1606,3))=312,LEFT($G1606,10)="Unincepted",$B1606="Q "),VLOOKUP(" ULO",_312_Table3,MATCH('312'!$X$16,_312_Table3_ColumnLookup,0),FALSE),
  IF(AND(VALUE(LEFT($A1606,3))=312,LEFT($G1606,10)="Unincepted"),VLOOKUP(" ULO",_312_Table3,MATCH(LEFT($B1606,1),_312_Table3_ColumnLookup,0),FALSE),
  IF(AND(VALUE(LEFT($A1606,3))=312,LEFT($G1606,5)="Total",$B1606="G "),VLOOKUP('312'!$F$80,_312_Table3,MATCH('312'!$N$16,_312_Table3_ColumnLookup,0),FALSE),
  IF(AND(VALUE(LEFT($A1606,3))=312,LEFT($G1606,5)="Total",$B1606="O "),VLOOKUP('312'!$F$80,_312_Table3,MATCH('312'!$V$16,_312_Table3_ColumnLookup,0),FALSE),
  IF(AND(VALUE(LEFT($A1606,3))=312,LEFT($G1606,5)="Total",$B1606="Q "),VLOOKUP('312'!$F$80,_312_Table3,MATCH('312'!$X$16,_312_Table3_ColumnLookup,0),FALSE),
  IF(AND(VALUE(LEFT($A1606,3))=312,LEFT($G1606,5)="Total"),VLOOKUP('312'!$F$80,_312_Table3,MATCH(LEFT($B1606,1),_312_Table3_ColumnLookup,0),FALSE),
  IF(AND(VALUE(LEFT($A1606,3))=312,LEN($I1606)=4,$B1606="G"),VLOOKUP($I1606,_312_Table3,MATCH('312'!$N$16,_312_Table3_ColumnLookup,0),FALSE),
  IF(AND(VALUE(LEFT($A1606,3))=312,LEN($I1606)=4,$B1606="O"),VLOOKUP($I1606,_312_Table3,MATCH('312'!$V$16,_312_Table3_ColumnLookup,0),FALSE),
  IF(AND(VALUE(LEFT($A1606,3))=312,LEN($I1606)=4,$B1606="Q"),VLOOKUP($I1606,_312_Table3,MATCH('312'!$X$16,_312_Table3_ColumnLookup,0),FALSE),
  IF(AND(VALUE(LEFT($A1606,3))=312,LEN($I1606)=4),VLOOKUP($I1606,_312_Table3,MATCH(LEFT($B1606,1),_312_Table3_ColumnLookup,0),FALSE)
+N("312"),
  IF(VALUE(LEFT($A1606,3))=313,VLOOKUP(VALUE(MID($B1606,2,1)),_313_Table3,MATCH(MID($B1606,1,1),_313_Table3_ColumnLookup,0),FALSE)
+N("313"),
  IF(AND(VALUE(LEFT($A1606,3))=314,LEN($B1606)=3),VLOOKUP(VALUE(MID($B1606,2,2)),_314_Table3,MATCH(MID($B1606,1,1),_314_Table3_ColumnLookup,0),FALSE),
  IF(VALUE(LEFT($A1606,3))=314,VLOOKUP(VALUE(MID($B1606,2,1)),_314_Table3,MATCH(MID($B1606,1,1),_314_Table3_ColumnLookup,0),FALSE)
+N("314"),
""))))))))))))))))))))))))</f>
        <v>#N/A</v>
      </c>
      <c r="H1606" s="321" t="str">
        <f>IFERROR(
IF(ISERROR($D1606)=FALSE,$D1606,IF(ISERROR($E1606)=FALSE,$E1606,IF(ISERROR($F1606)=FALSE,$F1606
+N("012 checkboxes"),
IF(
IF(OR(LEFT($A1606,9)="Syndicate",LEFT($A1606,12)="NewSyndicate"),VLOOKUP($A1606,'012'!$J:$ZW,MATCH("Link to button",'012'!$J$1:$ZW$1,0),0)
+N("309 checkbox"),
IF($C1606="309 LCR Summary0",VLOOKUP("Notes990",'309'!$P:$ZZ,MATCH("Link to button",'309'!$P$1:$ZZ$1,0),0)
+N("313 checkboxes"),
IF($C1606="313 Financial Information0LcmVsScr",IF($C1606="309 LCR Summary0",VLOOKUP("LcmVsScr",'309'!$N:$ZZ,MATCH("Link to button",'309'!$N$1:$ZZ$1,0),0),
IF($C1606="313 Financial Information0LcrDocAttached",IF($C1606="309 LCR Summary0",VLOOKUP("LcrDocAttached",'309'!$N:$ZZ,MATCH("Link to button",'309'!$N$1:$ZZ$1,0),
0)))))))=1,TRUE,FALSE)
))),"")</f>
        <v/>
      </c>
    </row>
    <row r="1607" spans="1:8">
      <c r="A1607" s="237" t="e">
        <f>VLOOKUP($G1607,CSVLookups!$B:$R,MATCH(A$1,CSVLookups!$B$1:$R$1,0),FALSE)</f>
        <v>#N/A</v>
      </c>
      <c r="B1607" s="237" t="e">
        <f>VLOOKUP($G1607,CSVLookups!$B:$R,MATCH(B$1,CSVLookups!$B$1:$R$1,0),FALSE)</f>
        <v>#N/A</v>
      </c>
      <c r="C1607" s="238" t="e">
        <f t="shared" si="25"/>
        <v>#N/A</v>
      </c>
      <c r="D1607" s="238" t="e">
        <f>IF(AND(VALUE(LEFT($A1607,3))=309,LEN($B1607)=3),VLOOKUP(VALUE(MID($B1607,2,2)),_309_Table1,MATCH(MID($B1607,1,1),_309_Table1_ColumnLookup,0),FALSE),
  IF($C1607="309 LCR SummaryA",OneYearSCR,IF($C1607="309 LCR SummaryB",UltimateSCR,IF(VALUE(LEFT($A1607,3))=309,VLOOKUP(VALUE(MID($B1607,2,1)),_309_Table1,MATCH(MID($B1607,1,1),_309_Table1_ColumnLookup,0),FALSE)
+N("309"),
  IF(VALUE(LEFT($A1607,3))=310,VLOOKUP(VALUE(MID($B1607,2,1)),_310_Table1,MATCH(MID($B1607,1,1),_310_Table1_ColumnLookup,0),FALSE)
+N("310"),
  IF(AND(VALUE(LEFT($A1607,3))=311,LEN($I1607)=4),VLOOKUP($I1607,_311_Table1,MATCH($B1607,_311_Table1_ColumnLookup,0),FALSE),
  IF(AND(VALUE(LEFT($A1607,3))=311,OR($B1607="I2",$B1607="J2",$B1607="K2",$B1607="L2")),VLOOKUP('311'!$G$58,_311_Table1,MATCH(MID($B1607,1,1),_311_Table1_ColumnLookup,0),FALSE),
  IF(AND(VALUE(LEFT($A1607,3))=311,RIGHT($B1607,5)="Total"),VLOOKUP('311'!$G$59,_311_Table1,MATCH(MID($B1607,1,1),_311_Table1_ColumnLookup,0),FALSE),
  IF(VALUE(LEFT($A1607,3))=311,VLOOKUP(VALUE(MID($B1607,2,1)),_311_Table1,MATCH(MID($B1607,1,1),_311_Table1_ColumnLookup,0),FALSE)
+N("311"),
  IF(AND(VALUE(LEFT($A1607,3))=312,LEFT($G1607,10)="Unincepted",$B1607="G "),VLOOKUP(" ULO",_312_Table1,MATCH('312'!$N$16,_312_Table1_ColumnLookup,0),FALSE),
  IF(AND(VALUE(LEFT($A1607,3))=312,LEFT($G1607,10)="Unincepted",$B1607="O "),VLOOKUP(" ULO",_312_Table1,MATCH('312'!$V$16,_312_Table1_ColumnLookup,0),FALSE),
  IF(AND(VALUE(LEFT($A1607,3))=312,LEFT($G1607,10)="Unincepted",$B1607="Q "),VLOOKUP(" ULO",_312_Table1,MATCH('312'!$X$16,_312_Table1_ColumnLookup,0),FALSE),
  IF(AND(VALUE(LEFT($A1607,3))=312,LEFT($G1607,10)="Unincepted"),VLOOKUP(" ULO",_312_Table1,MATCH(LEFT($B1607,1),_312_Table1_ColumnLookup,0),FALSE),
  IF(AND(VALUE(LEFT($A1607,3))=312,LEFT($G1607,5)="Total",$B1607="G "),VLOOKUP('312'!$F$80,_312_Table1,MATCH('312'!$N$16,_312_Table1_ColumnLookup,0),FALSE),
  IF(AND(VALUE(LEFT($A1607,3))=312,LEFT($G1607,5)="Total",$B1607="O "),VLOOKUP('312'!$F$80,_312_Table1,MATCH('312'!$V$16,_312_Table1_ColumnLookup,0),FALSE),
  IF(AND(VALUE(LEFT($A1607,3))=312,LEFT($G1607,5)="Total",$B1607="Q "),VLOOKUP('312'!$F$80,_312_Table1,MATCH('312'!$X$16,_312_Table1_ColumnLookup,0),FALSE),
  IF(AND(VALUE(LEFT($A1607,3))=312,LEFT($G1607,5)="Total"),VLOOKUP('312'!$F$80,_312_Table1,MATCH(LEFT($B1607,1),_312_Table1_ColumnLookup,0),FALSE),
  IF(AND(VALUE(LEFT($A1607,3))=312,LEN($I1607)=4,$B1607="G"),VLOOKUP($I1607,_312_Table1,MATCH('312'!$N$16,_312_Table1_ColumnLookup,0),FALSE),
  IF(AND(VALUE(LEFT($A1607,3))=312,LEN($I1607)=4,$B1607="O"),VLOOKUP($I1607,_312_Table1,MATCH('312'!$V$16,_312_Table1_ColumnLookup,0),FALSE),
  IF(AND(VALUE(LEFT($A1607,3))=312,LEN($I1607)=4,$B1607="Q"),VLOOKUP($I1607,_312_Table1,MATCH('312'!$X$16,_312_Table1_ColumnLookup,0),FALSE),
  IF(AND(VALUE(LEFT($A1607,3))=312,LEN($I1607)=4),VLOOKUP($I1607,_312_Table1,MATCH(LEFT($B1607,1),_312_Table1_ColumnLookup,0),FALSE)
+N("312"),
  IF(VALUE(LEFT($A1607,3))=313,VLOOKUP(VALUE(MID($B1607,2,1)),_313_Table1,MATCH(MID($B1607,1,1),_313_Table1_ColumnLookup,0),FALSE)
+N("313"),
  IF(AND(VALUE(LEFT($A1607,3))=314,LEN($B1607)=3),VLOOKUP(VALUE(MID($B1607,2,2)),_314_Table1,MATCH(MID($B1607,1,1),_314_Table1_ColumnLookup,0),FALSE),
  IF(VALUE(LEFT($A1607,3))=314,VLOOKUP(VALUE(MID($B1607,2,1)),_314_Table1,MATCH(MID($B1607,1,1),_314_Table1_ColumnLookup,0),FALSE)
+N("314"),
""))))))))))))))))))))))))</f>
        <v>#N/A</v>
      </c>
      <c r="E1607" s="238" t="e">
        <f>IF(AND(VALUE(LEFT($A1607,3))=309,LEN($B1607)=3),VLOOKUP(VALUE(MID($B1607,2,2)),_309_Table2,MATCH(MID($B1607,1,1),_309_Table2_ColumnLookup,0),FALSE),
  IF($C1607="309 LCR SummaryA",OneYearSCR,IF($C1607="309 LCR SummaryB",UltimateSCR,IF(VALUE(LEFT($A1607,3))=309,VLOOKUP(VALUE(MID($B1607,2,1)),_309_Table2,MATCH(MID($B1607,1,1),_309_Table2_ColumnLookup,0),FALSE)
+N("309"),
  IF(VALUE(LEFT($A1607,3))=310,VLOOKUP(VALUE(MID($B1607,2,1)),_310_Table2,MATCH(MID($B1607,1,1),_310_Table2_ColumnLookup,0),FALSE)
+N("310"),
  IF(AND(VALUE(LEFT($A1607,3))=311,LEN($I1607)=4),VLOOKUP($I1607,_311_Table2,MATCH($B1607,_311_Table2_ColumnLookup,0),FALSE),
  IF(AND(VALUE(LEFT($A1607,3))=311,OR($B1607="I2",$B1607="J2",$B1607="K2",$B1607="L2")),VLOOKUP('311'!$G$58,_311_Table2,MATCH(MID($B1607,1,1),_311_Table2_ColumnLookup,0),FALSE),
  IF(AND(VALUE(LEFT($A1607,3))=311,RIGHT($B1607,5)="Total"),VLOOKUP('311'!$G$59,_311_Table2,MATCH(MID($B1607,1,1),_311_Table2_ColumnLookup,0),FALSE),
  IF(VALUE(LEFT($A1607,3))=311,VLOOKUP(VALUE(MID($B1607,2,1)),_311_Table2,MATCH(MID($B1607,1,1),_311_Table2_ColumnLookup,0),FALSE)
+N("311"),
  IF(AND(VALUE(LEFT($A1607,3))=312,LEFT($G1607,10)="Unincepted",$B1607="G "),VLOOKUP(" ULO",_312_Table2,MATCH('312'!$N$16,_312_Table2_ColumnLookup,0),FALSE),
  IF(AND(VALUE(LEFT($A1607,3))=312,LEFT($G1607,10)="Unincepted",$B1607="O "),VLOOKUP(" ULO",_312_Table2,MATCH('312'!$V$16,_312_Table2_ColumnLookup,0),FALSE),
  IF(AND(VALUE(LEFT($A1607,3))=312,LEFT($G1607,10)="Unincepted",$B1607="Q "),VLOOKUP(" ULO",_312_Table2,MATCH('312'!$X$16,_312_Table2_ColumnLookup,0),FALSE),
  IF(AND(VALUE(LEFT($A1607,3))=312,LEFT($G1607,10)="Unincepted"),VLOOKUP(" ULO",_312_Table2,MATCH(LEFT($B1607,1),_312_Table2_ColumnLookup,0),FALSE),
  IF(AND(VALUE(LEFT($A1607,3))=312,LEFT($G1607,5)="Total",$B1607="G "),VLOOKUP('312'!$F$80,_312_Table2,MATCH('312'!$N$16,_312_Table2_ColumnLookup,0),FALSE),
  IF(AND(VALUE(LEFT($A1607,3))=312,LEFT($G1607,5)="Total",$B1607="O "),VLOOKUP('312'!$F$80,_312_Table2,MATCH('312'!$V$16,_312_Table2_ColumnLookup,0),FALSE),
  IF(AND(VALUE(LEFT($A1607,3))=312,LEFT($G1607,5)="Total",$B1607="Q "),VLOOKUP('312'!$F$80,_312_Table2,MATCH('312'!$X$16,_312_Table2_ColumnLookup,0),FALSE),
  IF(AND(VALUE(LEFT($A1607,3))=312,LEFT($G1607,5)="Total"),VLOOKUP('312'!$F$80,_312_Table2,MATCH(LEFT($B1607,1),_312_Table2_ColumnLookup,0),FALSE),
  IF(AND(VALUE(LEFT($A1607,3))=312,LEN($I1607)=4,$B1607="G"),VLOOKUP($I1607,_312_Table2,MATCH('312'!$N$16,_312_Table2_ColumnLookup,0),FALSE),
  IF(AND(VALUE(LEFT($A1607,3))=312,LEN($I1607)=4,$B1607="O"),VLOOKUP($I1607,_312_Table2,MATCH('312'!$V$16,_312_Table2_ColumnLookup,0),FALSE),
  IF(AND(VALUE(LEFT($A1607,3))=312,LEN($I1607)=4,$B1607="Q"),VLOOKUP($I1607,_312_Table2,MATCH('312'!$X$16,_312_Table2_ColumnLookup,0),FALSE),
  IF(AND(VALUE(LEFT($A1607,3))=312,LEN($I1607)=4),VLOOKUP($I1607,_312_Table2,MATCH(LEFT($B1607,1),_312_Table2_ColumnLookup,0),FALSE)
+N("312"),
  IF(VALUE(LEFT($A1607,3))=313,VLOOKUP(VALUE(MID($B1607,2,1)),_313_Table2,MATCH(MID($B1607,1,1),_313_Table2_ColumnLookup,0),FALSE)
+N("313"),
  IF(AND(VALUE(LEFT($A1607,3))=314,LEN($B1607)=3),VLOOKUP(VALUE(MID($B1607,2,2)),_314_Table2,MATCH(MID($B1607,1,1),_314_Table2_ColumnLookup,0),FALSE),
  IF(VALUE(LEFT($A1607,3))=314,VLOOKUP(VALUE(MID($B1607,2,1)),_314_Table2,MATCH(MID($B1607,1,1),_314_Table2_ColumnLookup,0),FALSE)
+N("314"),
""))))))))))))))))))))))))</f>
        <v>#N/A</v>
      </c>
      <c r="F1607" s="238" t="e">
        <f>IF(AND(VALUE(LEFT($A1607,3))=309,LEN($B1607)=3),VLOOKUP(VALUE(MID($B1607,2,2)),_309_Table3,MATCH(MID($B1607,1,1),_309_Table3_ColumnLookup,0),FALSE),
  IF($C1607="309 LCR SummaryA",OneYearSCR,IF($C1607="309 LCR SummaryB",UltimateSCR,IF(VALUE(LEFT($A1607,3))=309,VLOOKUP(VALUE(MID($B1607,2,1)),_309_Table3,MATCH(MID($B1607,1,1),_309_Table3_ColumnLookup,0),FALSE)
+N("309"),
  IF(VALUE(LEFT($A1607,3))=310,VLOOKUP(VALUE(MID($B1607,2,1)),_310_Table3,MATCH(MID($B1607,1,1),_310_Table3_ColumnLookup,0),FALSE)
+N("310"),
  IF(AND(VALUE(LEFT($A1607,3))=311,LEN($I1607)=4),VLOOKUP($I1607,_311_Table3,MATCH($B1607,_311_Table3_ColumnLookup,0),FALSE),
  IF(AND(VALUE(LEFT($A1607,3))=311,OR($B1607="I2",$B1607="J2",$B1607="K2",$B1607="L2")),VLOOKUP('311'!$G$58,_311_Table3,MATCH(MID($B1607,1,1),_311_Table3_ColumnLookup,0),FALSE),
  IF(AND(VALUE(LEFT($A1607,3))=311,RIGHT($B1607,5)="Total"),VLOOKUP('311'!$G$59,_311_Table3,MATCH(MID($B1607,1,1),_311_Table3_ColumnLookup,0),FALSE),
  IF(VALUE(LEFT($A1607,3))=311,VLOOKUP(VALUE(MID($B1607,2,1)),_311_Table3,MATCH(MID($B1607,1,1),_311_Table3_ColumnLookup,0),FALSE)
+N("311"),
  IF(AND(VALUE(LEFT($A1607,3))=312,LEFT($G1607,10)="Unincepted",$B1607="G "),VLOOKUP(" ULO",_312_Table3,MATCH('312'!$N$16,_312_Table3_ColumnLookup,0),FALSE),
  IF(AND(VALUE(LEFT($A1607,3))=312,LEFT($G1607,10)="Unincepted",$B1607="O "),VLOOKUP(" ULO",_312_Table3,MATCH('312'!$V$16,_312_Table3_ColumnLookup,0),FALSE),
  IF(AND(VALUE(LEFT($A1607,3))=312,LEFT($G1607,10)="Unincepted",$B1607="Q "),VLOOKUP(" ULO",_312_Table3,MATCH('312'!$X$16,_312_Table3_ColumnLookup,0),FALSE),
  IF(AND(VALUE(LEFT($A1607,3))=312,LEFT($G1607,10)="Unincepted"),VLOOKUP(" ULO",_312_Table3,MATCH(LEFT($B1607,1),_312_Table3_ColumnLookup,0),FALSE),
  IF(AND(VALUE(LEFT($A1607,3))=312,LEFT($G1607,5)="Total",$B1607="G "),VLOOKUP('312'!$F$80,_312_Table3,MATCH('312'!$N$16,_312_Table3_ColumnLookup,0),FALSE),
  IF(AND(VALUE(LEFT($A1607,3))=312,LEFT($G1607,5)="Total",$B1607="O "),VLOOKUP('312'!$F$80,_312_Table3,MATCH('312'!$V$16,_312_Table3_ColumnLookup,0),FALSE),
  IF(AND(VALUE(LEFT($A1607,3))=312,LEFT($G1607,5)="Total",$B1607="Q "),VLOOKUP('312'!$F$80,_312_Table3,MATCH('312'!$X$16,_312_Table3_ColumnLookup,0),FALSE),
  IF(AND(VALUE(LEFT($A1607,3))=312,LEFT($G1607,5)="Total"),VLOOKUP('312'!$F$80,_312_Table3,MATCH(LEFT($B1607,1),_312_Table3_ColumnLookup,0),FALSE),
  IF(AND(VALUE(LEFT($A1607,3))=312,LEN($I1607)=4,$B1607="G"),VLOOKUP($I1607,_312_Table3,MATCH('312'!$N$16,_312_Table3_ColumnLookup,0),FALSE),
  IF(AND(VALUE(LEFT($A1607,3))=312,LEN($I1607)=4,$B1607="O"),VLOOKUP($I1607,_312_Table3,MATCH('312'!$V$16,_312_Table3_ColumnLookup,0),FALSE),
  IF(AND(VALUE(LEFT($A1607,3))=312,LEN($I1607)=4,$B1607="Q"),VLOOKUP($I1607,_312_Table3,MATCH('312'!$X$16,_312_Table3_ColumnLookup,0),FALSE),
  IF(AND(VALUE(LEFT($A1607,3))=312,LEN($I1607)=4),VLOOKUP($I1607,_312_Table3,MATCH(LEFT($B1607,1),_312_Table3_ColumnLookup,0),FALSE)
+N("312"),
  IF(VALUE(LEFT($A1607,3))=313,VLOOKUP(VALUE(MID($B1607,2,1)),_313_Table3,MATCH(MID($B1607,1,1),_313_Table3_ColumnLookup,0),FALSE)
+N("313"),
  IF(AND(VALUE(LEFT($A1607,3))=314,LEN($B1607)=3),VLOOKUP(VALUE(MID($B1607,2,2)),_314_Table3,MATCH(MID($B1607,1,1),_314_Table3_ColumnLookup,0),FALSE),
  IF(VALUE(LEFT($A1607,3))=314,VLOOKUP(VALUE(MID($B1607,2,1)),_314_Table3,MATCH(MID($B1607,1,1),_314_Table3_ColumnLookup,0),FALSE)
+N("314"),
""))))))))))))))))))))))))</f>
        <v>#N/A</v>
      </c>
      <c r="H1607" s="321" t="str">
        <f>IFERROR(
IF(ISERROR($D1607)=FALSE,$D1607,IF(ISERROR($E1607)=FALSE,$E1607,IF(ISERROR($F1607)=FALSE,$F1607
+N("012 checkboxes"),
IF(
IF(OR(LEFT($A1607,9)="Syndicate",LEFT($A1607,12)="NewSyndicate"),VLOOKUP($A1607,'012'!$J:$ZW,MATCH("Link to button",'012'!$J$1:$ZW$1,0),0)
+N("309 checkbox"),
IF($C1607="309 LCR Summary0",VLOOKUP("Notes990",'309'!$P:$ZZ,MATCH("Link to button",'309'!$P$1:$ZZ$1,0),0)
+N("313 checkboxes"),
IF($C1607="313 Financial Information0LcmVsScr",IF($C1607="309 LCR Summary0",VLOOKUP("LcmVsScr",'309'!$N:$ZZ,MATCH("Link to button",'309'!$N$1:$ZZ$1,0),0),
IF($C1607="313 Financial Information0LcrDocAttached",IF($C1607="309 LCR Summary0",VLOOKUP("LcrDocAttached",'309'!$N:$ZZ,MATCH("Link to button",'309'!$N$1:$ZZ$1,0),
0)))))))=1,TRUE,FALSE)
))),"")</f>
        <v/>
      </c>
    </row>
    <row r="1608" spans="1:8">
      <c r="A1608" s="237" t="e">
        <f>VLOOKUP($G1608,CSVLookups!$B:$R,MATCH(A$1,CSVLookups!$B$1:$R$1,0),FALSE)</f>
        <v>#N/A</v>
      </c>
      <c r="B1608" s="237" t="e">
        <f>VLOOKUP($G1608,CSVLookups!$B:$R,MATCH(B$1,CSVLookups!$B$1:$R$1,0),FALSE)</f>
        <v>#N/A</v>
      </c>
      <c r="C1608" s="238" t="e">
        <f t="shared" si="25"/>
        <v>#N/A</v>
      </c>
      <c r="D1608" s="238" t="e">
        <f>IF(AND(VALUE(LEFT($A1608,3))=309,LEN($B1608)=3),VLOOKUP(VALUE(MID($B1608,2,2)),_309_Table1,MATCH(MID($B1608,1,1),_309_Table1_ColumnLookup,0),FALSE),
  IF($C1608="309 LCR SummaryA",OneYearSCR,IF($C1608="309 LCR SummaryB",UltimateSCR,IF(VALUE(LEFT($A1608,3))=309,VLOOKUP(VALUE(MID($B1608,2,1)),_309_Table1,MATCH(MID($B1608,1,1),_309_Table1_ColumnLookup,0),FALSE)
+N("309"),
  IF(VALUE(LEFT($A1608,3))=310,VLOOKUP(VALUE(MID($B1608,2,1)),_310_Table1,MATCH(MID($B1608,1,1),_310_Table1_ColumnLookup,0),FALSE)
+N("310"),
  IF(AND(VALUE(LEFT($A1608,3))=311,LEN($I1608)=4),VLOOKUP($I1608,_311_Table1,MATCH($B1608,_311_Table1_ColumnLookup,0),FALSE),
  IF(AND(VALUE(LEFT($A1608,3))=311,OR($B1608="I2",$B1608="J2",$B1608="K2",$B1608="L2")),VLOOKUP('311'!$G$58,_311_Table1,MATCH(MID($B1608,1,1),_311_Table1_ColumnLookup,0),FALSE),
  IF(AND(VALUE(LEFT($A1608,3))=311,RIGHT($B1608,5)="Total"),VLOOKUP('311'!$G$59,_311_Table1,MATCH(MID($B1608,1,1),_311_Table1_ColumnLookup,0),FALSE),
  IF(VALUE(LEFT($A1608,3))=311,VLOOKUP(VALUE(MID($B1608,2,1)),_311_Table1,MATCH(MID($B1608,1,1),_311_Table1_ColumnLookup,0),FALSE)
+N("311"),
  IF(AND(VALUE(LEFT($A1608,3))=312,LEFT($G1608,10)="Unincepted",$B1608="G "),VLOOKUP(" ULO",_312_Table1,MATCH('312'!$N$16,_312_Table1_ColumnLookup,0),FALSE),
  IF(AND(VALUE(LEFT($A1608,3))=312,LEFT($G1608,10)="Unincepted",$B1608="O "),VLOOKUP(" ULO",_312_Table1,MATCH('312'!$V$16,_312_Table1_ColumnLookup,0),FALSE),
  IF(AND(VALUE(LEFT($A1608,3))=312,LEFT($G1608,10)="Unincepted",$B1608="Q "),VLOOKUP(" ULO",_312_Table1,MATCH('312'!$X$16,_312_Table1_ColumnLookup,0),FALSE),
  IF(AND(VALUE(LEFT($A1608,3))=312,LEFT($G1608,10)="Unincepted"),VLOOKUP(" ULO",_312_Table1,MATCH(LEFT($B1608,1),_312_Table1_ColumnLookup,0),FALSE),
  IF(AND(VALUE(LEFT($A1608,3))=312,LEFT($G1608,5)="Total",$B1608="G "),VLOOKUP('312'!$F$80,_312_Table1,MATCH('312'!$N$16,_312_Table1_ColumnLookup,0),FALSE),
  IF(AND(VALUE(LEFT($A1608,3))=312,LEFT($G1608,5)="Total",$B1608="O "),VLOOKUP('312'!$F$80,_312_Table1,MATCH('312'!$V$16,_312_Table1_ColumnLookup,0),FALSE),
  IF(AND(VALUE(LEFT($A1608,3))=312,LEFT($G1608,5)="Total",$B1608="Q "),VLOOKUP('312'!$F$80,_312_Table1,MATCH('312'!$X$16,_312_Table1_ColumnLookup,0),FALSE),
  IF(AND(VALUE(LEFT($A1608,3))=312,LEFT($G1608,5)="Total"),VLOOKUP('312'!$F$80,_312_Table1,MATCH(LEFT($B1608,1),_312_Table1_ColumnLookup,0),FALSE),
  IF(AND(VALUE(LEFT($A1608,3))=312,LEN($I1608)=4,$B1608="G"),VLOOKUP($I1608,_312_Table1,MATCH('312'!$N$16,_312_Table1_ColumnLookup,0),FALSE),
  IF(AND(VALUE(LEFT($A1608,3))=312,LEN($I1608)=4,$B1608="O"),VLOOKUP($I1608,_312_Table1,MATCH('312'!$V$16,_312_Table1_ColumnLookup,0),FALSE),
  IF(AND(VALUE(LEFT($A1608,3))=312,LEN($I1608)=4,$B1608="Q"),VLOOKUP($I1608,_312_Table1,MATCH('312'!$X$16,_312_Table1_ColumnLookup,0),FALSE),
  IF(AND(VALUE(LEFT($A1608,3))=312,LEN($I1608)=4),VLOOKUP($I1608,_312_Table1,MATCH(LEFT($B1608,1),_312_Table1_ColumnLookup,0),FALSE)
+N("312"),
  IF(VALUE(LEFT($A1608,3))=313,VLOOKUP(VALUE(MID($B1608,2,1)),_313_Table1,MATCH(MID($B1608,1,1),_313_Table1_ColumnLookup,0),FALSE)
+N("313"),
  IF(AND(VALUE(LEFT($A1608,3))=314,LEN($B1608)=3),VLOOKUP(VALUE(MID($B1608,2,2)),_314_Table1,MATCH(MID($B1608,1,1),_314_Table1_ColumnLookup,0),FALSE),
  IF(VALUE(LEFT($A1608,3))=314,VLOOKUP(VALUE(MID($B1608,2,1)),_314_Table1,MATCH(MID($B1608,1,1),_314_Table1_ColumnLookup,0),FALSE)
+N("314"),
""))))))))))))))))))))))))</f>
        <v>#N/A</v>
      </c>
      <c r="E1608" s="238" t="e">
        <f>IF(AND(VALUE(LEFT($A1608,3))=309,LEN($B1608)=3),VLOOKUP(VALUE(MID($B1608,2,2)),_309_Table2,MATCH(MID($B1608,1,1),_309_Table2_ColumnLookup,0),FALSE),
  IF($C1608="309 LCR SummaryA",OneYearSCR,IF($C1608="309 LCR SummaryB",UltimateSCR,IF(VALUE(LEFT($A1608,3))=309,VLOOKUP(VALUE(MID($B1608,2,1)),_309_Table2,MATCH(MID($B1608,1,1),_309_Table2_ColumnLookup,0),FALSE)
+N("309"),
  IF(VALUE(LEFT($A1608,3))=310,VLOOKUP(VALUE(MID($B1608,2,1)),_310_Table2,MATCH(MID($B1608,1,1),_310_Table2_ColumnLookup,0),FALSE)
+N("310"),
  IF(AND(VALUE(LEFT($A1608,3))=311,LEN($I1608)=4),VLOOKUP($I1608,_311_Table2,MATCH($B1608,_311_Table2_ColumnLookup,0),FALSE),
  IF(AND(VALUE(LEFT($A1608,3))=311,OR($B1608="I2",$B1608="J2",$B1608="K2",$B1608="L2")),VLOOKUP('311'!$G$58,_311_Table2,MATCH(MID($B1608,1,1),_311_Table2_ColumnLookup,0),FALSE),
  IF(AND(VALUE(LEFT($A1608,3))=311,RIGHT($B1608,5)="Total"),VLOOKUP('311'!$G$59,_311_Table2,MATCH(MID($B1608,1,1),_311_Table2_ColumnLookup,0),FALSE),
  IF(VALUE(LEFT($A1608,3))=311,VLOOKUP(VALUE(MID($B1608,2,1)),_311_Table2,MATCH(MID($B1608,1,1),_311_Table2_ColumnLookup,0),FALSE)
+N("311"),
  IF(AND(VALUE(LEFT($A1608,3))=312,LEFT($G1608,10)="Unincepted",$B1608="G "),VLOOKUP(" ULO",_312_Table2,MATCH('312'!$N$16,_312_Table2_ColumnLookup,0),FALSE),
  IF(AND(VALUE(LEFT($A1608,3))=312,LEFT($G1608,10)="Unincepted",$B1608="O "),VLOOKUP(" ULO",_312_Table2,MATCH('312'!$V$16,_312_Table2_ColumnLookup,0),FALSE),
  IF(AND(VALUE(LEFT($A1608,3))=312,LEFT($G1608,10)="Unincepted",$B1608="Q "),VLOOKUP(" ULO",_312_Table2,MATCH('312'!$X$16,_312_Table2_ColumnLookup,0),FALSE),
  IF(AND(VALUE(LEFT($A1608,3))=312,LEFT($G1608,10)="Unincepted"),VLOOKUP(" ULO",_312_Table2,MATCH(LEFT($B1608,1),_312_Table2_ColumnLookup,0),FALSE),
  IF(AND(VALUE(LEFT($A1608,3))=312,LEFT($G1608,5)="Total",$B1608="G "),VLOOKUP('312'!$F$80,_312_Table2,MATCH('312'!$N$16,_312_Table2_ColumnLookup,0),FALSE),
  IF(AND(VALUE(LEFT($A1608,3))=312,LEFT($G1608,5)="Total",$B1608="O "),VLOOKUP('312'!$F$80,_312_Table2,MATCH('312'!$V$16,_312_Table2_ColumnLookup,0),FALSE),
  IF(AND(VALUE(LEFT($A1608,3))=312,LEFT($G1608,5)="Total",$B1608="Q "),VLOOKUP('312'!$F$80,_312_Table2,MATCH('312'!$X$16,_312_Table2_ColumnLookup,0),FALSE),
  IF(AND(VALUE(LEFT($A1608,3))=312,LEFT($G1608,5)="Total"),VLOOKUP('312'!$F$80,_312_Table2,MATCH(LEFT($B1608,1),_312_Table2_ColumnLookup,0),FALSE),
  IF(AND(VALUE(LEFT($A1608,3))=312,LEN($I1608)=4,$B1608="G"),VLOOKUP($I1608,_312_Table2,MATCH('312'!$N$16,_312_Table2_ColumnLookup,0),FALSE),
  IF(AND(VALUE(LEFT($A1608,3))=312,LEN($I1608)=4,$B1608="O"),VLOOKUP($I1608,_312_Table2,MATCH('312'!$V$16,_312_Table2_ColumnLookup,0),FALSE),
  IF(AND(VALUE(LEFT($A1608,3))=312,LEN($I1608)=4,$B1608="Q"),VLOOKUP($I1608,_312_Table2,MATCH('312'!$X$16,_312_Table2_ColumnLookup,0),FALSE),
  IF(AND(VALUE(LEFT($A1608,3))=312,LEN($I1608)=4),VLOOKUP($I1608,_312_Table2,MATCH(LEFT($B1608,1),_312_Table2_ColumnLookup,0),FALSE)
+N("312"),
  IF(VALUE(LEFT($A1608,3))=313,VLOOKUP(VALUE(MID($B1608,2,1)),_313_Table2,MATCH(MID($B1608,1,1),_313_Table2_ColumnLookup,0),FALSE)
+N("313"),
  IF(AND(VALUE(LEFT($A1608,3))=314,LEN($B1608)=3),VLOOKUP(VALUE(MID($B1608,2,2)),_314_Table2,MATCH(MID($B1608,1,1),_314_Table2_ColumnLookup,0),FALSE),
  IF(VALUE(LEFT($A1608,3))=314,VLOOKUP(VALUE(MID($B1608,2,1)),_314_Table2,MATCH(MID($B1608,1,1),_314_Table2_ColumnLookup,0),FALSE)
+N("314"),
""))))))))))))))))))))))))</f>
        <v>#N/A</v>
      </c>
      <c r="F1608" s="238" t="e">
        <f>IF(AND(VALUE(LEFT($A1608,3))=309,LEN($B1608)=3),VLOOKUP(VALUE(MID($B1608,2,2)),_309_Table3,MATCH(MID($B1608,1,1),_309_Table3_ColumnLookup,0),FALSE),
  IF($C1608="309 LCR SummaryA",OneYearSCR,IF($C1608="309 LCR SummaryB",UltimateSCR,IF(VALUE(LEFT($A1608,3))=309,VLOOKUP(VALUE(MID($B1608,2,1)),_309_Table3,MATCH(MID($B1608,1,1),_309_Table3_ColumnLookup,0),FALSE)
+N("309"),
  IF(VALUE(LEFT($A1608,3))=310,VLOOKUP(VALUE(MID($B1608,2,1)),_310_Table3,MATCH(MID($B1608,1,1),_310_Table3_ColumnLookup,0),FALSE)
+N("310"),
  IF(AND(VALUE(LEFT($A1608,3))=311,LEN($I1608)=4),VLOOKUP($I1608,_311_Table3,MATCH($B1608,_311_Table3_ColumnLookup,0),FALSE),
  IF(AND(VALUE(LEFT($A1608,3))=311,OR($B1608="I2",$B1608="J2",$B1608="K2",$B1608="L2")),VLOOKUP('311'!$G$58,_311_Table3,MATCH(MID($B1608,1,1),_311_Table3_ColumnLookup,0),FALSE),
  IF(AND(VALUE(LEFT($A1608,3))=311,RIGHT($B1608,5)="Total"),VLOOKUP('311'!$G$59,_311_Table3,MATCH(MID($B1608,1,1),_311_Table3_ColumnLookup,0),FALSE),
  IF(VALUE(LEFT($A1608,3))=311,VLOOKUP(VALUE(MID($B1608,2,1)),_311_Table3,MATCH(MID($B1608,1,1),_311_Table3_ColumnLookup,0),FALSE)
+N("311"),
  IF(AND(VALUE(LEFT($A1608,3))=312,LEFT($G1608,10)="Unincepted",$B1608="G "),VLOOKUP(" ULO",_312_Table3,MATCH('312'!$N$16,_312_Table3_ColumnLookup,0),FALSE),
  IF(AND(VALUE(LEFT($A1608,3))=312,LEFT($G1608,10)="Unincepted",$B1608="O "),VLOOKUP(" ULO",_312_Table3,MATCH('312'!$V$16,_312_Table3_ColumnLookup,0),FALSE),
  IF(AND(VALUE(LEFT($A1608,3))=312,LEFT($G1608,10)="Unincepted",$B1608="Q "),VLOOKUP(" ULO",_312_Table3,MATCH('312'!$X$16,_312_Table3_ColumnLookup,0),FALSE),
  IF(AND(VALUE(LEFT($A1608,3))=312,LEFT($G1608,10)="Unincepted"),VLOOKUP(" ULO",_312_Table3,MATCH(LEFT($B1608,1),_312_Table3_ColumnLookup,0),FALSE),
  IF(AND(VALUE(LEFT($A1608,3))=312,LEFT($G1608,5)="Total",$B1608="G "),VLOOKUP('312'!$F$80,_312_Table3,MATCH('312'!$N$16,_312_Table3_ColumnLookup,0),FALSE),
  IF(AND(VALUE(LEFT($A1608,3))=312,LEFT($G1608,5)="Total",$B1608="O "),VLOOKUP('312'!$F$80,_312_Table3,MATCH('312'!$V$16,_312_Table3_ColumnLookup,0),FALSE),
  IF(AND(VALUE(LEFT($A1608,3))=312,LEFT($G1608,5)="Total",$B1608="Q "),VLOOKUP('312'!$F$80,_312_Table3,MATCH('312'!$X$16,_312_Table3_ColumnLookup,0),FALSE),
  IF(AND(VALUE(LEFT($A1608,3))=312,LEFT($G1608,5)="Total"),VLOOKUP('312'!$F$80,_312_Table3,MATCH(LEFT($B1608,1),_312_Table3_ColumnLookup,0),FALSE),
  IF(AND(VALUE(LEFT($A1608,3))=312,LEN($I1608)=4,$B1608="G"),VLOOKUP($I1608,_312_Table3,MATCH('312'!$N$16,_312_Table3_ColumnLookup,0),FALSE),
  IF(AND(VALUE(LEFT($A1608,3))=312,LEN($I1608)=4,$B1608="O"),VLOOKUP($I1608,_312_Table3,MATCH('312'!$V$16,_312_Table3_ColumnLookup,0),FALSE),
  IF(AND(VALUE(LEFT($A1608,3))=312,LEN($I1608)=4,$B1608="Q"),VLOOKUP($I1608,_312_Table3,MATCH('312'!$X$16,_312_Table3_ColumnLookup,0),FALSE),
  IF(AND(VALUE(LEFT($A1608,3))=312,LEN($I1608)=4),VLOOKUP($I1608,_312_Table3,MATCH(LEFT($B1608,1),_312_Table3_ColumnLookup,0),FALSE)
+N("312"),
  IF(VALUE(LEFT($A1608,3))=313,VLOOKUP(VALUE(MID($B1608,2,1)),_313_Table3,MATCH(MID($B1608,1,1),_313_Table3_ColumnLookup,0),FALSE)
+N("313"),
  IF(AND(VALUE(LEFT($A1608,3))=314,LEN($B1608)=3),VLOOKUP(VALUE(MID($B1608,2,2)),_314_Table3,MATCH(MID($B1608,1,1),_314_Table3_ColumnLookup,0),FALSE),
  IF(VALUE(LEFT($A1608,3))=314,VLOOKUP(VALUE(MID($B1608,2,1)),_314_Table3,MATCH(MID($B1608,1,1),_314_Table3_ColumnLookup,0),FALSE)
+N("314"),
""))))))))))))))))))))))))</f>
        <v>#N/A</v>
      </c>
      <c r="H1608" s="321" t="str">
        <f>IFERROR(
IF(ISERROR($D1608)=FALSE,$D1608,IF(ISERROR($E1608)=FALSE,$E1608,IF(ISERROR($F1608)=FALSE,$F1608
+N("012 checkboxes"),
IF(
IF(OR(LEFT($A1608,9)="Syndicate",LEFT($A1608,12)="NewSyndicate"),VLOOKUP($A1608,'012'!$J:$ZW,MATCH("Link to button",'012'!$J$1:$ZW$1,0),0)
+N("309 checkbox"),
IF($C1608="309 LCR Summary0",VLOOKUP("Notes990",'309'!$P:$ZZ,MATCH("Link to button",'309'!$P$1:$ZZ$1,0),0)
+N("313 checkboxes"),
IF($C1608="313 Financial Information0LcmVsScr",IF($C1608="309 LCR Summary0",VLOOKUP("LcmVsScr",'309'!$N:$ZZ,MATCH("Link to button",'309'!$N$1:$ZZ$1,0),0),
IF($C1608="313 Financial Information0LcrDocAttached",IF($C1608="309 LCR Summary0",VLOOKUP("LcrDocAttached",'309'!$N:$ZZ,MATCH("Link to button",'309'!$N$1:$ZZ$1,0),
0)))))))=1,TRUE,FALSE)
))),"")</f>
        <v/>
      </c>
    </row>
    <row r="1609" spans="1:8">
      <c r="A1609" s="237" t="e">
        <f>VLOOKUP($G1609,CSVLookups!$B:$R,MATCH(A$1,CSVLookups!$B$1:$R$1,0),FALSE)</f>
        <v>#N/A</v>
      </c>
      <c r="B1609" s="237" t="e">
        <f>VLOOKUP($G1609,CSVLookups!$B:$R,MATCH(B$1,CSVLookups!$B$1:$R$1,0),FALSE)</f>
        <v>#N/A</v>
      </c>
      <c r="C1609" s="238" t="e">
        <f t="shared" si="25"/>
        <v>#N/A</v>
      </c>
      <c r="D1609" s="238" t="e">
        <f>IF(AND(VALUE(LEFT($A1609,3))=309,LEN($B1609)=3),VLOOKUP(VALUE(MID($B1609,2,2)),_309_Table1,MATCH(MID($B1609,1,1),_309_Table1_ColumnLookup,0),FALSE),
  IF($C1609="309 LCR SummaryA",OneYearSCR,IF($C1609="309 LCR SummaryB",UltimateSCR,IF(VALUE(LEFT($A1609,3))=309,VLOOKUP(VALUE(MID($B1609,2,1)),_309_Table1,MATCH(MID($B1609,1,1),_309_Table1_ColumnLookup,0),FALSE)
+N("309"),
  IF(VALUE(LEFT($A1609,3))=310,VLOOKUP(VALUE(MID($B1609,2,1)),_310_Table1,MATCH(MID($B1609,1,1),_310_Table1_ColumnLookup,0),FALSE)
+N("310"),
  IF(AND(VALUE(LEFT($A1609,3))=311,LEN($I1609)=4),VLOOKUP($I1609,_311_Table1,MATCH($B1609,_311_Table1_ColumnLookup,0),FALSE),
  IF(AND(VALUE(LEFT($A1609,3))=311,OR($B1609="I2",$B1609="J2",$B1609="K2",$B1609="L2")),VLOOKUP('311'!$G$58,_311_Table1,MATCH(MID($B1609,1,1),_311_Table1_ColumnLookup,0),FALSE),
  IF(AND(VALUE(LEFT($A1609,3))=311,RIGHT($B1609,5)="Total"),VLOOKUP('311'!$G$59,_311_Table1,MATCH(MID($B1609,1,1),_311_Table1_ColumnLookup,0),FALSE),
  IF(VALUE(LEFT($A1609,3))=311,VLOOKUP(VALUE(MID($B1609,2,1)),_311_Table1,MATCH(MID($B1609,1,1),_311_Table1_ColumnLookup,0),FALSE)
+N("311"),
  IF(AND(VALUE(LEFT($A1609,3))=312,LEFT($G1609,10)="Unincepted",$B1609="G "),VLOOKUP(" ULO",_312_Table1,MATCH('312'!$N$16,_312_Table1_ColumnLookup,0),FALSE),
  IF(AND(VALUE(LEFT($A1609,3))=312,LEFT($G1609,10)="Unincepted",$B1609="O "),VLOOKUP(" ULO",_312_Table1,MATCH('312'!$V$16,_312_Table1_ColumnLookup,0),FALSE),
  IF(AND(VALUE(LEFT($A1609,3))=312,LEFT($G1609,10)="Unincepted",$B1609="Q "),VLOOKUP(" ULO",_312_Table1,MATCH('312'!$X$16,_312_Table1_ColumnLookup,0),FALSE),
  IF(AND(VALUE(LEFT($A1609,3))=312,LEFT($G1609,10)="Unincepted"),VLOOKUP(" ULO",_312_Table1,MATCH(LEFT($B1609,1),_312_Table1_ColumnLookup,0),FALSE),
  IF(AND(VALUE(LEFT($A1609,3))=312,LEFT($G1609,5)="Total",$B1609="G "),VLOOKUP('312'!$F$80,_312_Table1,MATCH('312'!$N$16,_312_Table1_ColumnLookup,0),FALSE),
  IF(AND(VALUE(LEFT($A1609,3))=312,LEFT($G1609,5)="Total",$B1609="O "),VLOOKUP('312'!$F$80,_312_Table1,MATCH('312'!$V$16,_312_Table1_ColumnLookup,0),FALSE),
  IF(AND(VALUE(LEFT($A1609,3))=312,LEFT($G1609,5)="Total",$B1609="Q "),VLOOKUP('312'!$F$80,_312_Table1,MATCH('312'!$X$16,_312_Table1_ColumnLookup,0),FALSE),
  IF(AND(VALUE(LEFT($A1609,3))=312,LEFT($G1609,5)="Total"),VLOOKUP('312'!$F$80,_312_Table1,MATCH(LEFT($B1609,1),_312_Table1_ColumnLookup,0),FALSE),
  IF(AND(VALUE(LEFT($A1609,3))=312,LEN($I1609)=4,$B1609="G"),VLOOKUP($I1609,_312_Table1,MATCH('312'!$N$16,_312_Table1_ColumnLookup,0),FALSE),
  IF(AND(VALUE(LEFT($A1609,3))=312,LEN($I1609)=4,$B1609="O"),VLOOKUP($I1609,_312_Table1,MATCH('312'!$V$16,_312_Table1_ColumnLookup,0),FALSE),
  IF(AND(VALUE(LEFT($A1609,3))=312,LEN($I1609)=4,$B1609="Q"),VLOOKUP($I1609,_312_Table1,MATCH('312'!$X$16,_312_Table1_ColumnLookup,0),FALSE),
  IF(AND(VALUE(LEFT($A1609,3))=312,LEN($I1609)=4),VLOOKUP($I1609,_312_Table1,MATCH(LEFT($B1609,1),_312_Table1_ColumnLookup,0),FALSE)
+N("312"),
  IF(VALUE(LEFT($A1609,3))=313,VLOOKUP(VALUE(MID($B1609,2,1)),_313_Table1,MATCH(MID($B1609,1,1),_313_Table1_ColumnLookup,0),FALSE)
+N("313"),
  IF(AND(VALUE(LEFT($A1609,3))=314,LEN($B1609)=3),VLOOKUP(VALUE(MID($B1609,2,2)),_314_Table1,MATCH(MID($B1609,1,1),_314_Table1_ColumnLookup,0),FALSE),
  IF(VALUE(LEFT($A1609,3))=314,VLOOKUP(VALUE(MID($B1609,2,1)),_314_Table1,MATCH(MID($B1609,1,1),_314_Table1_ColumnLookup,0),FALSE)
+N("314"),
""))))))))))))))))))))))))</f>
        <v>#N/A</v>
      </c>
      <c r="E1609" s="238" t="e">
        <f>IF(AND(VALUE(LEFT($A1609,3))=309,LEN($B1609)=3),VLOOKUP(VALUE(MID($B1609,2,2)),_309_Table2,MATCH(MID($B1609,1,1),_309_Table2_ColumnLookup,0),FALSE),
  IF($C1609="309 LCR SummaryA",OneYearSCR,IF($C1609="309 LCR SummaryB",UltimateSCR,IF(VALUE(LEFT($A1609,3))=309,VLOOKUP(VALUE(MID($B1609,2,1)),_309_Table2,MATCH(MID($B1609,1,1),_309_Table2_ColumnLookup,0),FALSE)
+N("309"),
  IF(VALUE(LEFT($A1609,3))=310,VLOOKUP(VALUE(MID($B1609,2,1)),_310_Table2,MATCH(MID($B1609,1,1),_310_Table2_ColumnLookup,0),FALSE)
+N("310"),
  IF(AND(VALUE(LEFT($A1609,3))=311,LEN($I1609)=4),VLOOKUP($I1609,_311_Table2,MATCH($B1609,_311_Table2_ColumnLookup,0),FALSE),
  IF(AND(VALUE(LEFT($A1609,3))=311,OR($B1609="I2",$B1609="J2",$B1609="K2",$B1609="L2")),VLOOKUP('311'!$G$58,_311_Table2,MATCH(MID($B1609,1,1),_311_Table2_ColumnLookup,0),FALSE),
  IF(AND(VALUE(LEFT($A1609,3))=311,RIGHT($B1609,5)="Total"),VLOOKUP('311'!$G$59,_311_Table2,MATCH(MID($B1609,1,1),_311_Table2_ColumnLookup,0),FALSE),
  IF(VALUE(LEFT($A1609,3))=311,VLOOKUP(VALUE(MID($B1609,2,1)),_311_Table2,MATCH(MID($B1609,1,1),_311_Table2_ColumnLookup,0),FALSE)
+N("311"),
  IF(AND(VALUE(LEFT($A1609,3))=312,LEFT($G1609,10)="Unincepted",$B1609="G "),VLOOKUP(" ULO",_312_Table2,MATCH('312'!$N$16,_312_Table2_ColumnLookup,0),FALSE),
  IF(AND(VALUE(LEFT($A1609,3))=312,LEFT($G1609,10)="Unincepted",$B1609="O "),VLOOKUP(" ULO",_312_Table2,MATCH('312'!$V$16,_312_Table2_ColumnLookup,0),FALSE),
  IF(AND(VALUE(LEFT($A1609,3))=312,LEFT($G1609,10)="Unincepted",$B1609="Q "),VLOOKUP(" ULO",_312_Table2,MATCH('312'!$X$16,_312_Table2_ColumnLookup,0),FALSE),
  IF(AND(VALUE(LEFT($A1609,3))=312,LEFT($G1609,10)="Unincepted"),VLOOKUP(" ULO",_312_Table2,MATCH(LEFT($B1609,1),_312_Table2_ColumnLookup,0),FALSE),
  IF(AND(VALUE(LEFT($A1609,3))=312,LEFT($G1609,5)="Total",$B1609="G "),VLOOKUP('312'!$F$80,_312_Table2,MATCH('312'!$N$16,_312_Table2_ColumnLookup,0),FALSE),
  IF(AND(VALUE(LEFT($A1609,3))=312,LEFT($G1609,5)="Total",$B1609="O "),VLOOKUP('312'!$F$80,_312_Table2,MATCH('312'!$V$16,_312_Table2_ColumnLookup,0),FALSE),
  IF(AND(VALUE(LEFT($A1609,3))=312,LEFT($G1609,5)="Total",$B1609="Q "),VLOOKUP('312'!$F$80,_312_Table2,MATCH('312'!$X$16,_312_Table2_ColumnLookup,0),FALSE),
  IF(AND(VALUE(LEFT($A1609,3))=312,LEFT($G1609,5)="Total"),VLOOKUP('312'!$F$80,_312_Table2,MATCH(LEFT($B1609,1),_312_Table2_ColumnLookup,0),FALSE),
  IF(AND(VALUE(LEFT($A1609,3))=312,LEN($I1609)=4,$B1609="G"),VLOOKUP($I1609,_312_Table2,MATCH('312'!$N$16,_312_Table2_ColumnLookup,0),FALSE),
  IF(AND(VALUE(LEFT($A1609,3))=312,LEN($I1609)=4,$B1609="O"),VLOOKUP($I1609,_312_Table2,MATCH('312'!$V$16,_312_Table2_ColumnLookup,0),FALSE),
  IF(AND(VALUE(LEFT($A1609,3))=312,LEN($I1609)=4,$B1609="Q"),VLOOKUP($I1609,_312_Table2,MATCH('312'!$X$16,_312_Table2_ColumnLookup,0),FALSE),
  IF(AND(VALUE(LEFT($A1609,3))=312,LEN($I1609)=4),VLOOKUP($I1609,_312_Table2,MATCH(LEFT($B1609,1),_312_Table2_ColumnLookup,0),FALSE)
+N("312"),
  IF(VALUE(LEFT($A1609,3))=313,VLOOKUP(VALUE(MID($B1609,2,1)),_313_Table2,MATCH(MID($B1609,1,1),_313_Table2_ColumnLookup,0),FALSE)
+N("313"),
  IF(AND(VALUE(LEFT($A1609,3))=314,LEN($B1609)=3),VLOOKUP(VALUE(MID($B1609,2,2)),_314_Table2,MATCH(MID($B1609,1,1),_314_Table2_ColumnLookup,0),FALSE),
  IF(VALUE(LEFT($A1609,3))=314,VLOOKUP(VALUE(MID($B1609,2,1)),_314_Table2,MATCH(MID($B1609,1,1),_314_Table2_ColumnLookup,0),FALSE)
+N("314"),
""))))))))))))))))))))))))</f>
        <v>#N/A</v>
      </c>
      <c r="F1609" s="238" t="e">
        <f>IF(AND(VALUE(LEFT($A1609,3))=309,LEN($B1609)=3),VLOOKUP(VALUE(MID($B1609,2,2)),_309_Table3,MATCH(MID($B1609,1,1),_309_Table3_ColumnLookup,0),FALSE),
  IF($C1609="309 LCR SummaryA",OneYearSCR,IF($C1609="309 LCR SummaryB",UltimateSCR,IF(VALUE(LEFT($A1609,3))=309,VLOOKUP(VALUE(MID($B1609,2,1)),_309_Table3,MATCH(MID($B1609,1,1),_309_Table3_ColumnLookup,0),FALSE)
+N("309"),
  IF(VALUE(LEFT($A1609,3))=310,VLOOKUP(VALUE(MID($B1609,2,1)),_310_Table3,MATCH(MID($B1609,1,1),_310_Table3_ColumnLookup,0),FALSE)
+N("310"),
  IF(AND(VALUE(LEFT($A1609,3))=311,LEN($I1609)=4),VLOOKUP($I1609,_311_Table3,MATCH($B1609,_311_Table3_ColumnLookup,0),FALSE),
  IF(AND(VALUE(LEFT($A1609,3))=311,OR($B1609="I2",$B1609="J2",$B1609="K2",$B1609="L2")),VLOOKUP('311'!$G$58,_311_Table3,MATCH(MID($B1609,1,1),_311_Table3_ColumnLookup,0),FALSE),
  IF(AND(VALUE(LEFT($A1609,3))=311,RIGHT($B1609,5)="Total"),VLOOKUP('311'!$G$59,_311_Table3,MATCH(MID($B1609,1,1),_311_Table3_ColumnLookup,0),FALSE),
  IF(VALUE(LEFT($A1609,3))=311,VLOOKUP(VALUE(MID($B1609,2,1)),_311_Table3,MATCH(MID($B1609,1,1),_311_Table3_ColumnLookup,0),FALSE)
+N("311"),
  IF(AND(VALUE(LEFT($A1609,3))=312,LEFT($G1609,10)="Unincepted",$B1609="G "),VLOOKUP(" ULO",_312_Table3,MATCH('312'!$N$16,_312_Table3_ColumnLookup,0),FALSE),
  IF(AND(VALUE(LEFT($A1609,3))=312,LEFT($G1609,10)="Unincepted",$B1609="O "),VLOOKUP(" ULO",_312_Table3,MATCH('312'!$V$16,_312_Table3_ColumnLookup,0),FALSE),
  IF(AND(VALUE(LEFT($A1609,3))=312,LEFT($G1609,10)="Unincepted",$B1609="Q "),VLOOKUP(" ULO",_312_Table3,MATCH('312'!$X$16,_312_Table3_ColumnLookup,0),FALSE),
  IF(AND(VALUE(LEFT($A1609,3))=312,LEFT($G1609,10)="Unincepted"),VLOOKUP(" ULO",_312_Table3,MATCH(LEFT($B1609,1),_312_Table3_ColumnLookup,0),FALSE),
  IF(AND(VALUE(LEFT($A1609,3))=312,LEFT($G1609,5)="Total",$B1609="G "),VLOOKUP('312'!$F$80,_312_Table3,MATCH('312'!$N$16,_312_Table3_ColumnLookup,0),FALSE),
  IF(AND(VALUE(LEFT($A1609,3))=312,LEFT($G1609,5)="Total",$B1609="O "),VLOOKUP('312'!$F$80,_312_Table3,MATCH('312'!$V$16,_312_Table3_ColumnLookup,0),FALSE),
  IF(AND(VALUE(LEFT($A1609,3))=312,LEFT($G1609,5)="Total",$B1609="Q "),VLOOKUP('312'!$F$80,_312_Table3,MATCH('312'!$X$16,_312_Table3_ColumnLookup,0),FALSE),
  IF(AND(VALUE(LEFT($A1609,3))=312,LEFT($G1609,5)="Total"),VLOOKUP('312'!$F$80,_312_Table3,MATCH(LEFT($B1609,1),_312_Table3_ColumnLookup,0),FALSE),
  IF(AND(VALUE(LEFT($A1609,3))=312,LEN($I1609)=4,$B1609="G"),VLOOKUP($I1609,_312_Table3,MATCH('312'!$N$16,_312_Table3_ColumnLookup,0),FALSE),
  IF(AND(VALUE(LEFT($A1609,3))=312,LEN($I1609)=4,$B1609="O"),VLOOKUP($I1609,_312_Table3,MATCH('312'!$V$16,_312_Table3_ColumnLookup,0),FALSE),
  IF(AND(VALUE(LEFT($A1609,3))=312,LEN($I1609)=4,$B1609="Q"),VLOOKUP($I1609,_312_Table3,MATCH('312'!$X$16,_312_Table3_ColumnLookup,0),FALSE),
  IF(AND(VALUE(LEFT($A1609,3))=312,LEN($I1609)=4),VLOOKUP($I1609,_312_Table3,MATCH(LEFT($B1609,1),_312_Table3_ColumnLookup,0),FALSE)
+N("312"),
  IF(VALUE(LEFT($A1609,3))=313,VLOOKUP(VALUE(MID($B1609,2,1)),_313_Table3,MATCH(MID($B1609,1,1),_313_Table3_ColumnLookup,0),FALSE)
+N("313"),
  IF(AND(VALUE(LEFT($A1609,3))=314,LEN($B1609)=3),VLOOKUP(VALUE(MID($B1609,2,2)),_314_Table3,MATCH(MID($B1609,1,1),_314_Table3_ColumnLookup,0),FALSE),
  IF(VALUE(LEFT($A1609,3))=314,VLOOKUP(VALUE(MID($B1609,2,1)),_314_Table3,MATCH(MID($B1609,1,1),_314_Table3_ColumnLookup,0),FALSE)
+N("314"),
""))))))))))))))))))))))))</f>
        <v>#N/A</v>
      </c>
      <c r="H1609" s="321" t="str">
        <f>IFERROR(
IF(ISERROR($D1609)=FALSE,$D1609,IF(ISERROR($E1609)=FALSE,$E1609,IF(ISERROR($F1609)=FALSE,$F1609
+N("012 checkboxes"),
IF(
IF(OR(LEFT($A1609,9)="Syndicate",LEFT($A1609,12)="NewSyndicate"),VLOOKUP($A1609,'012'!$J:$ZW,MATCH("Link to button",'012'!$J$1:$ZW$1,0),0)
+N("309 checkbox"),
IF($C1609="309 LCR Summary0",VLOOKUP("Notes990",'309'!$P:$ZZ,MATCH("Link to button",'309'!$P$1:$ZZ$1,0),0)
+N("313 checkboxes"),
IF($C1609="313 Financial Information0LcmVsScr",IF($C1609="309 LCR Summary0",VLOOKUP("LcmVsScr",'309'!$N:$ZZ,MATCH("Link to button",'309'!$N$1:$ZZ$1,0),0),
IF($C1609="313 Financial Information0LcrDocAttached",IF($C1609="309 LCR Summary0",VLOOKUP("LcrDocAttached",'309'!$N:$ZZ,MATCH("Link to button",'309'!$N$1:$ZZ$1,0),
0)))))))=1,TRUE,FALSE)
))),"")</f>
        <v/>
      </c>
    </row>
    <row r="1610" spans="1:8">
      <c r="A1610" s="237" t="e">
        <f>VLOOKUP($G1610,CSVLookups!$B:$R,MATCH(A$1,CSVLookups!$B$1:$R$1,0),FALSE)</f>
        <v>#N/A</v>
      </c>
      <c r="B1610" s="237" t="e">
        <f>VLOOKUP($G1610,CSVLookups!$B:$R,MATCH(B$1,CSVLookups!$B$1:$R$1,0),FALSE)</f>
        <v>#N/A</v>
      </c>
      <c r="C1610" s="238" t="e">
        <f t="shared" si="25"/>
        <v>#N/A</v>
      </c>
      <c r="D1610" s="238" t="e">
        <f>IF(AND(VALUE(LEFT($A1610,3))=309,LEN($B1610)=3),VLOOKUP(VALUE(MID($B1610,2,2)),_309_Table1,MATCH(MID($B1610,1,1),_309_Table1_ColumnLookup,0),FALSE),
  IF($C1610="309 LCR SummaryA",OneYearSCR,IF($C1610="309 LCR SummaryB",UltimateSCR,IF(VALUE(LEFT($A1610,3))=309,VLOOKUP(VALUE(MID($B1610,2,1)),_309_Table1,MATCH(MID($B1610,1,1),_309_Table1_ColumnLookup,0),FALSE)
+N("309"),
  IF(VALUE(LEFT($A1610,3))=310,VLOOKUP(VALUE(MID($B1610,2,1)),_310_Table1,MATCH(MID($B1610,1,1),_310_Table1_ColumnLookup,0),FALSE)
+N("310"),
  IF(AND(VALUE(LEFT($A1610,3))=311,LEN($I1610)=4),VLOOKUP($I1610,_311_Table1,MATCH($B1610,_311_Table1_ColumnLookup,0),FALSE),
  IF(AND(VALUE(LEFT($A1610,3))=311,OR($B1610="I2",$B1610="J2",$B1610="K2",$B1610="L2")),VLOOKUP('311'!$G$58,_311_Table1,MATCH(MID($B1610,1,1),_311_Table1_ColumnLookup,0),FALSE),
  IF(AND(VALUE(LEFT($A1610,3))=311,RIGHT($B1610,5)="Total"),VLOOKUP('311'!$G$59,_311_Table1,MATCH(MID($B1610,1,1),_311_Table1_ColumnLookup,0),FALSE),
  IF(VALUE(LEFT($A1610,3))=311,VLOOKUP(VALUE(MID($B1610,2,1)),_311_Table1,MATCH(MID($B1610,1,1),_311_Table1_ColumnLookup,0),FALSE)
+N("311"),
  IF(AND(VALUE(LEFT($A1610,3))=312,LEFT($G1610,10)="Unincepted",$B1610="G "),VLOOKUP(" ULO",_312_Table1,MATCH('312'!$N$16,_312_Table1_ColumnLookup,0),FALSE),
  IF(AND(VALUE(LEFT($A1610,3))=312,LEFT($G1610,10)="Unincepted",$B1610="O "),VLOOKUP(" ULO",_312_Table1,MATCH('312'!$V$16,_312_Table1_ColumnLookup,0),FALSE),
  IF(AND(VALUE(LEFT($A1610,3))=312,LEFT($G1610,10)="Unincepted",$B1610="Q "),VLOOKUP(" ULO",_312_Table1,MATCH('312'!$X$16,_312_Table1_ColumnLookup,0),FALSE),
  IF(AND(VALUE(LEFT($A1610,3))=312,LEFT($G1610,10)="Unincepted"),VLOOKUP(" ULO",_312_Table1,MATCH(LEFT($B1610,1),_312_Table1_ColumnLookup,0),FALSE),
  IF(AND(VALUE(LEFT($A1610,3))=312,LEFT($G1610,5)="Total",$B1610="G "),VLOOKUP('312'!$F$80,_312_Table1,MATCH('312'!$N$16,_312_Table1_ColumnLookup,0),FALSE),
  IF(AND(VALUE(LEFT($A1610,3))=312,LEFT($G1610,5)="Total",$B1610="O "),VLOOKUP('312'!$F$80,_312_Table1,MATCH('312'!$V$16,_312_Table1_ColumnLookup,0),FALSE),
  IF(AND(VALUE(LEFT($A1610,3))=312,LEFT($G1610,5)="Total",$B1610="Q "),VLOOKUP('312'!$F$80,_312_Table1,MATCH('312'!$X$16,_312_Table1_ColumnLookup,0),FALSE),
  IF(AND(VALUE(LEFT($A1610,3))=312,LEFT($G1610,5)="Total"),VLOOKUP('312'!$F$80,_312_Table1,MATCH(LEFT($B1610,1),_312_Table1_ColumnLookup,0),FALSE),
  IF(AND(VALUE(LEFT($A1610,3))=312,LEN($I1610)=4,$B1610="G"),VLOOKUP($I1610,_312_Table1,MATCH('312'!$N$16,_312_Table1_ColumnLookup,0),FALSE),
  IF(AND(VALUE(LEFT($A1610,3))=312,LEN($I1610)=4,$B1610="O"),VLOOKUP($I1610,_312_Table1,MATCH('312'!$V$16,_312_Table1_ColumnLookup,0),FALSE),
  IF(AND(VALUE(LEFT($A1610,3))=312,LEN($I1610)=4,$B1610="Q"),VLOOKUP($I1610,_312_Table1,MATCH('312'!$X$16,_312_Table1_ColumnLookup,0),FALSE),
  IF(AND(VALUE(LEFT($A1610,3))=312,LEN($I1610)=4),VLOOKUP($I1610,_312_Table1,MATCH(LEFT($B1610,1),_312_Table1_ColumnLookup,0),FALSE)
+N("312"),
  IF(VALUE(LEFT($A1610,3))=313,VLOOKUP(VALUE(MID($B1610,2,1)),_313_Table1,MATCH(MID($B1610,1,1),_313_Table1_ColumnLookup,0),FALSE)
+N("313"),
  IF(AND(VALUE(LEFT($A1610,3))=314,LEN($B1610)=3),VLOOKUP(VALUE(MID($B1610,2,2)),_314_Table1,MATCH(MID($B1610,1,1),_314_Table1_ColumnLookup,0),FALSE),
  IF(VALUE(LEFT($A1610,3))=314,VLOOKUP(VALUE(MID($B1610,2,1)),_314_Table1,MATCH(MID($B1610,1,1),_314_Table1_ColumnLookup,0),FALSE)
+N("314"),
""))))))))))))))))))))))))</f>
        <v>#N/A</v>
      </c>
      <c r="E1610" s="238" t="e">
        <f>IF(AND(VALUE(LEFT($A1610,3))=309,LEN($B1610)=3),VLOOKUP(VALUE(MID($B1610,2,2)),_309_Table2,MATCH(MID($B1610,1,1),_309_Table2_ColumnLookup,0),FALSE),
  IF($C1610="309 LCR SummaryA",OneYearSCR,IF($C1610="309 LCR SummaryB",UltimateSCR,IF(VALUE(LEFT($A1610,3))=309,VLOOKUP(VALUE(MID($B1610,2,1)),_309_Table2,MATCH(MID($B1610,1,1),_309_Table2_ColumnLookup,0),FALSE)
+N("309"),
  IF(VALUE(LEFT($A1610,3))=310,VLOOKUP(VALUE(MID($B1610,2,1)),_310_Table2,MATCH(MID($B1610,1,1),_310_Table2_ColumnLookup,0),FALSE)
+N("310"),
  IF(AND(VALUE(LEFT($A1610,3))=311,LEN($I1610)=4),VLOOKUP($I1610,_311_Table2,MATCH($B1610,_311_Table2_ColumnLookup,0),FALSE),
  IF(AND(VALUE(LEFT($A1610,3))=311,OR($B1610="I2",$B1610="J2",$B1610="K2",$B1610="L2")),VLOOKUP('311'!$G$58,_311_Table2,MATCH(MID($B1610,1,1),_311_Table2_ColumnLookup,0),FALSE),
  IF(AND(VALUE(LEFT($A1610,3))=311,RIGHT($B1610,5)="Total"),VLOOKUP('311'!$G$59,_311_Table2,MATCH(MID($B1610,1,1),_311_Table2_ColumnLookup,0),FALSE),
  IF(VALUE(LEFT($A1610,3))=311,VLOOKUP(VALUE(MID($B1610,2,1)),_311_Table2,MATCH(MID($B1610,1,1),_311_Table2_ColumnLookup,0),FALSE)
+N("311"),
  IF(AND(VALUE(LEFT($A1610,3))=312,LEFT($G1610,10)="Unincepted",$B1610="G "),VLOOKUP(" ULO",_312_Table2,MATCH('312'!$N$16,_312_Table2_ColumnLookup,0),FALSE),
  IF(AND(VALUE(LEFT($A1610,3))=312,LEFT($G1610,10)="Unincepted",$B1610="O "),VLOOKUP(" ULO",_312_Table2,MATCH('312'!$V$16,_312_Table2_ColumnLookup,0),FALSE),
  IF(AND(VALUE(LEFT($A1610,3))=312,LEFT($G1610,10)="Unincepted",$B1610="Q "),VLOOKUP(" ULO",_312_Table2,MATCH('312'!$X$16,_312_Table2_ColumnLookup,0),FALSE),
  IF(AND(VALUE(LEFT($A1610,3))=312,LEFT($G1610,10)="Unincepted"),VLOOKUP(" ULO",_312_Table2,MATCH(LEFT($B1610,1),_312_Table2_ColumnLookup,0),FALSE),
  IF(AND(VALUE(LEFT($A1610,3))=312,LEFT($G1610,5)="Total",$B1610="G "),VLOOKUP('312'!$F$80,_312_Table2,MATCH('312'!$N$16,_312_Table2_ColumnLookup,0),FALSE),
  IF(AND(VALUE(LEFT($A1610,3))=312,LEFT($G1610,5)="Total",$B1610="O "),VLOOKUP('312'!$F$80,_312_Table2,MATCH('312'!$V$16,_312_Table2_ColumnLookup,0),FALSE),
  IF(AND(VALUE(LEFT($A1610,3))=312,LEFT($G1610,5)="Total",$B1610="Q "),VLOOKUP('312'!$F$80,_312_Table2,MATCH('312'!$X$16,_312_Table2_ColumnLookup,0),FALSE),
  IF(AND(VALUE(LEFT($A1610,3))=312,LEFT($G1610,5)="Total"),VLOOKUP('312'!$F$80,_312_Table2,MATCH(LEFT($B1610,1),_312_Table2_ColumnLookup,0),FALSE),
  IF(AND(VALUE(LEFT($A1610,3))=312,LEN($I1610)=4,$B1610="G"),VLOOKUP($I1610,_312_Table2,MATCH('312'!$N$16,_312_Table2_ColumnLookup,0),FALSE),
  IF(AND(VALUE(LEFT($A1610,3))=312,LEN($I1610)=4,$B1610="O"),VLOOKUP($I1610,_312_Table2,MATCH('312'!$V$16,_312_Table2_ColumnLookup,0),FALSE),
  IF(AND(VALUE(LEFT($A1610,3))=312,LEN($I1610)=4,$B1610="Q"),VLOOKUP($I1610,_312_Table2,MATCH('312'!$X$16,_312_Table2_ColumnLookup,0),FALSE),
  IF(AND(VALUE(LEFT($A1610,3))=312,LEN($I1610)=4),VLOOKUP($I1610,_312_Table2,MATCH(LEFT($B1610,1),_312_Table2_ColumnLookup,0),FALSE)
+N("312"),
  IF(VALUE(LEFT($A1610,3))=313,VLOOKUP(VALUE(MID($B1610,2,1)),_313_Table2,MATCH(MID($B1610,1,1),_313_Table2_ColumnLookup,0),FALSE)
+N("313"),
  IF(AND(VALUE(LEFT($A1610,3))=314,LEN($B1610)=3),VLOOKUP(VALUE(MID($B1610,2,2)),_314_Table2,MATCH(MID($B1610,1,1),_314_Table2_ColumnLookup,0),FALSE),
  IF(VALUE(LEFT($A1610,3))=314,VLOOKUP(VALUE(MID($B1610,2,1)),_314_Table2,MATCH(MID($B1610,1,1),_314_Table2_ColumnLookup,0),FALSE)
+N("314"),
""))))))))))))))))))))))))</f>
        <v>#N/A</v>
      </c>
      <c r="F1610" s="238" t="e">
        <f>IF(AND(VALUE(LEFT($A1610,3))=309,LEN($B1610)=3),VLOOKUP(VALUE(MID($B1610,2,2)),_309_Table3,MATCH(MID($B1610,1,1),_309_Table3_ColumnLookup,0),FALSE),
  IF($C1610="309 LCR SummaryA",OneYearSCR,IF($C1610="309 LCR SummaryB",UltimateSCR,IF(VALUE(LEFT($A1610,3))=309,VLOOKUP(VALUE(MID($B1610,2,1)),_309_Table3,MATCH(MID($B1610,1,1),_309_Table3_ColumnLookup,0),FALSE)
+N("309"),
  IF(VALUE(LEFT($A1610,3))=310,VLOOKUP(VALUE(MID($B1610,2,1)),_310_Table3,MATCH(MID($B1610,1,1),_310_Table3_ColumnLookup,0),FALSE)
+N("310"),
  IF(AND(VALUE(LEFT($A1610,3))=311,LEN($I1610)=4),VLOOKUP($I1610,_311_Table3,MATCH($B1610,_311_Table3_ColumnLookup,0),FALSE),
  IF(AND(VALUE(LEFT($A1610,3))=311,OR($B1610="I2",$B1610="J2",$B1610="K2",$B1610="L2")),VLOOKUP('311'!$G$58,_311_Table3,MATCH(MID($B1610,1,1),_311_Table3_ColumnLookup,0),FALSE),
  IF(AND(VALUE(LEFT($A1610,3))=311,RIGHT($B1610,5)="Total"),VLOOKUP('311'!$G$59,_311_Table3,MATCH(MID($B1610,1,1),_311_Table3_ColumnLookup,0),FALSE),
  IF(VALUE(LEFT($A1610,3))=311,VLOOKUP(VALUE(MID($B1610,2,1)),_311_Table3,MATCH(MID($B1610,1,1),_311_Table3_ColumnLookup,0),FALSE)
+N("311"),
  IF(AND(VALUE(LEFT($A1610,3))=312,LEFT($G1610,10)="Unincepted",$B1610="G "),VLOOKUP(" ULO",_312_Table3,MATCH('312'!$N$16,_312_Table3_ColumnLookup,0),FALSE),
  IF(AND(VALUE(LEFT($A1610,3))=312,LEFT($G1610,10)="Unincepted",$B1610="O "),VLOOKUP(" ULO",_312_Table3,MATCH('312'!$V$16,_312_Table3_ColumnLookup,0),FALSE),
  IF(AND(VALUE(LEFT($A1610,3))=312,LEFT($G1610,10)="Unincepted",$B1610="Q "),VLOOKUP(" ULO",_312_Table3,MATCH('312'!$X$16,_312_Table3_ColumnLookup,0),FALSE),
  IF(AND(VALUE(LEFT($A1610,3))=312,LEFT($G1610,10)="Unincepted"),VLOOKUP(" ULO",_312_Table3,MATCH(LEFT($B1610,1),_312_Table3_ColumnLookup,0),FALSE),
  IF(AND(VALUE(LEFT($A1610,3))=312,LEFT($G1610,5)="Total",$B1610="G "),VLOOKUP('312'!$F$80,_312_Table3,MATCH('312'!$N$16,_312_Table3_ColumnLookup,0),FALSE),
  IF(AND(VALUE(LEFT($A1610,3))=312,LEFT($G1610,5)="Total",$B1610="O "),VLOOKUP('312'!$F$80,_312_Table3,MATCH('312'!$V$16,_312_Table3_ColumnLookup,0),FALSE),
  IF(AND(VALUE(LEFT($A1610,3))=312,LEFT($G1610,5)="Total",$B1610="Q "),VLOOKUP('312'!$F$80,_312_Table3,MATCH('312'!$X$16,_312_Table3_ColumnLookup,0),FALSE),
  IF(AND(VALUE(LEFT($A1610,3))=312,LEFT($G1610,5)="Total"),VLOOKUP('312'!$F$80,_312_Table3,MATCH(LEFT($B1610,1),_312_Table3_ColumnLookup,0),FALSE),
  IF(AND(VALUE(LEFT($A1610,3))=312,LEN($I1610)=4,$B1610="G"),VLOOKUP($I1610,_312_Table3,MATCH('312'!$N$16,_312_Table3_ColumnLookup,0),FALSE),
  IF(AND(VALUE(LEFT($A1610,3))=312,LEN($I1610)=4,$B1610="O"),VLOOKUP($I1610,_312_Table3,MATCH('312'!$V$16,_312_Table3_ColumnLookup,0),FALSE),
  IF(AND(VALUE(LEFT($A1610,3))=312,LEN($I1610)=4,$B1610="Q"),VLOOKUP($I1610,_312_Table3,MATCH('312'!$X$16,_312_Table3_ColumnLookup,0),FALSE),
  IF(AND(VALUE(LEFT($A1610,3))=312,LEN($I1610)=4),VLOOKUP($I1610,_312_Table3,MATCH(LEFT($B1610,1),_312_Table3_ColumnLookup,0),FALSE)
+N("312"),
  IF(VALUE(LEFT($A1610,3))=313,VLOOKUP(VALUE(MID($B1610,2,1)),_313_Table3,MATCH(MID($B1610,1,1),_313_Table3_ColumnLookup,0),FALSE)
+N("313"),
  IF(AND(VALUE(LEFT($A1610,3))=314,LEN($B1610)=3),VLOOKUP(VALUE(MID($B1610,2,2)),_314_Table3,MATCH(MID($B1610,1,1),_314_Table3_ColumnLookup,0),FALSE),
  IF(VALUE(LEFT($A1610,3))=314,VLOOKUP(VALUE(MID($B1610,2,1)),_314_Table3,MATCH(MID($B1610,1,1),_314_Table3_ColumnLookup,0),FALSE)
+N("314"),
""))))))))))))))))))))))))</f>
        <v>#N/A</v>
      </c>
      <c r="H1610" s="321" t="str">
        <f>IFERROR(
IF(ISERROR($D1610)=FALSE,$D1610,IF(ISERROR($E1610)=FALSE,$E1610,IF(ISERROR($F1610)=FALSE,$F1610
+N("012 checkboxes"),
IF(
IF(OR(LEFT($A1610,9)="Syndicate",LEFT($A1610,12)="NewSyndicate"),VLOOKUP($A1610,'012'!$J:$ZW,MATCH("Link to button",'012'!$J$1:$ZW$1,0),0)
+N("309 checkbox"),
IF($C1610="309 LCR Summary0",VLOOKUP("Notes990",'309'!$P:$ZZ,MATCH("Link to button",'309'!$P$1:$ZZ$1,0),0)
+N("313 checkboxes"),
IF($C1610="313 Financial Information0LcmVsScr",IF($C1610="309 LCR Summary0",VLOOKUP("LcmVsScr",'309'!$N:$ZZ,MATCH("Link to button",'309'!$N$1:$ZZ$1,0),0),
IF($C1610="313 Financial Information0LcrDocAttached",IF($C1610="309 LCR Summary0",VLOOKUP("LcrDocAttached",'309'!$N:$ZZ,MATCH("Link to button",'309'!$N$1:$ZZ$1,0),
0)))))))=1,TRUE,FALSE)
))),"")</f>
        <v/>
      </c>
    </row>
    <row r="1611" spans="1:8">
      <c r="A1611" s="237" t="e">
        <f>VLOOKUP($G1611,CSVLookups!$B:$R,MATCH(A$1,CSVLookups!$B$1:$R$1,0),FALSE)</f>
        <v>#N/A</v>
      </c>
      <c r="B1611" s="237" t="e">
        <f>VLOOKUP($G1611,CSVLookups!$B:$R,MATCH(B$1,CSVLookups!$B$1:$R$1,0),FALSE)</f>
        <v>#N/A</v>
      </c>
      <c r="C1611" s="238" t="e">
        <f t="shared" si="25"/>
        <v>#N/A</v>
      </c>
      <c r="D1611" s="238" t="e">
        <f>IF(AND(VALUE(LEFT($A1611,3))=309,LEN($B1611)=3),VLOOKUP(VALUE(MID($B1611,2,2)),_309_Table1,MATCH(MID($B1611,1,1),_309_Table1_ColumnLookup,0),FALSE),
  IF($C1611="309 LCR SummaryA",OneYearSCR,IF($C1611="309 LCR SummaryB",UltimateSCR,IF(VALUE(LEFT($A1611,3))=309,VLOOKUP(VALUE(MID($B1611,2,1)),_309_Table1,MATCH(MID($B1611,1,1),_309_Table1_ColumnLookup,0),FALSE)
+N("309"),
  IF(VALUE(LEFT($A1611,3))=310,VLOOKUP(VALUE(MID($B1611,2,1)),_310_Table1,MATCH(MID($B1611,1,1),_310_Table1_ColumnLookup,0),FALSE)
+N("310"),
  IF(AND(VALUE(LEFT($A1611,3))=311,LEN($I1611)=4),VLOOKUP($I1611,_311_Table1,MATCH($B1611,_311_Table1_ColumnLookup,0),FALSE),
  IF(AND(VALUE(LEFT($A1611,3))=311,OR($B1611="I2",$B1611="J2",$B1611="K2",$B1611="L2")),VLOOKUP('311'!$G$58,_311_Table1,MATCH(MID($B1611,1,1),_311_Table1_ColumnLookup,0),FALSE),
  IF(AND(VALUE(LEFT($A1611,3))=311,RIGHT($B1611,5)="Total"),VLOOKUP('311'!$G$59,_311_Table1,MATCH(MID($B1611,1,1),_311_Table1_ColumnLookup,0),FALSE),
  IF(VALUE(LEFT($A1611,3))=311,VLOOKUP(VALUE(MID($B1611,2,1)),_311_Table1,MATCH(MID($B1611,1,1),_311_Table1_ColumnLookup,0),FALSE)
+N("311"),
  IF(AND(VALUE(LEFT($A1611,3))=312,LEFT($G1611,10)="Unincepted",$B1611="G "),VLOOKUP(" ULO",_312_Table1,MATCH('312'!$N$16,_312_Table1_ColumnLookup,0),FALSE),
  IF(AND(VALUE(LEFT($A1611,3))=312,LEFT($G1611,10)="Unincepted",$B1611="O "),VLOOKUP(" ULO",_312_Table1,MATCH('312'!$V$16,_312_Table1_ColumnLookup,0),FALSE),
  IF(AND(VALUE(LEFT($A1611,3))=312,LEFT($G1611,10)="Unincepted",$B1611="Q "),VLOOKUP(" ULO",_312_Table1,MATCH('312'!$X$16,_312_Table1_ColumnLookup,0),FALSE),
  IF(AND(VALUE(LEFT($A1611,3))=312,LEFT($G1611,10)="Unincepted"),VLOOKUP(" ULO",_312_Table1,MATCH(LEFT($B1611,1),_312_Table1_ColumnLookup,0),FALSE),
  IF(AND(VALUE(LEFT($A1611,3))=312,LEFT($G1611,5)="Total",$B1611="G "),VLOOKUP('312'!$F$80,_312_Table1,MATCH('312'!$N$16,_312_Table1_ColumnLookup,0),FALSE),
  IF(AND(VALUE(LEFT($A1611,3))=312,LEFT($G1611,5)="Total",$B1611="O "),VLOOKUP('312'!$F$80,_312_Table1,MATCH('312'!$V$16,_312_Table1_ColumnLookup,0),FALSE),
  IF(AND(VALUE(LEFT($A1611,3))=312,LEFT($G1611,5)="Total",$B1611="Q "),VLOOKUP('312'!$F$80,_312_Table1,MATCH('312'!$X$16,_312_Table1_ColumnLookup,0),FALSE),
  IF(AND(VALUE(LEFT($A1611,3))=312,LEFT($G1611,5)="Total"),VLOOKUP('312'!$F$80,_312_Table1,MATCH(LEFT($B1611,1),_312_Table1_ColumnLookup,0),FALSE),
  IF(AND(VALUE(LEFT($A1611,3))=312,LEN($I1611)=4,$B1611="G"),VLOOKUP($I1611,_312_Table1,MATCH('312'!$N$16,_312_Table1_ColumnLookup,0),FALSE),
  IF(AND(VALUE(LEFT($A1611,3))=312,LEN($I1611)=4,$B1611="O"),VLOOKUP($I1611,_312_Table1,MATCH('312'!$V$16,_312_Table1_ColumnLookup,0),FALSE),
  IF(AND(VALUE(LEFT($A1611,3))=312,LEN($I1611)=4,$B1611="Q"),VLOOKUP($I1611,_312_Table1,MATCH('312'!$X$16,_312_Table1_ColumnLookup,0),FALSE),
  IF(AND(VALUE(LEFT($A1611,3))=312,LEN($I1611)=4),VLOOKUP($I1611,_312_Table1,MATCH(LEFT($B1611,1),_312_Table1_ColumnLookup,0),FALSE)
+N("312"),
  IF(VALUE(LEFT($A1611,3))=313,VLOOKUP(VALUE(MID($B1611,2,1)),_313_Table1,MATCH(MID($B1611,1,1),_313_Table1_ColumnLookup,0),FALSE)
+N("313"),
  IF(AND(VALUE(LEFT($A1611,3))=314,LEN($B1611)=3),VLOOKUP(VALUE(MID($B1611,2,2)),_314_Table1,MATCH(MID($B1611,1,1),_314_Table1_ColumnLookup,0),FALSE),
  IF(VALUE(LEFT($A1611,3))=314,VLOOKUP(VALUE(MID($B1611,2,1)),_314_Table1,MATCH(MID($B1611,1,1),_314_Table1_ColumnLookup,0),FALSE)
+N("314"),
""))))))))))))))))))))))))</f>
        <v>#N/A</v>
      </c>
      <c r="E1611" s="238" t="e">
        <f>IF(AND(VALUE(LEFT($A1611,3))=309,LEN($B1611)=3),VLOOKUP(VALUE(MID($B1611,2,2)),_309_Table2,MATCH(MID($B1611,1,1),_309_Table2_ColumnLookup,0),FALSE),
  IF($C1611="309 LCR SummaryA",OneYearSCR,IF($C1611="309 LCR SummaryB",UltimateSCR,IF(VALUE(LEFT($A1611,3))=309,VLOOKUP(VALUE(MID($B1611,2,1)),_309_Table2,MATCH(MID($B1611,1,1),_309_Table2_ColumnLookup,0),FALSE)
+N("309"),
  IF(VALUE(LEFT($A1611,3))=310,VLOOKUP(VALUE(MID($B1611,2,1)),_310_Table2,MATCH(MID($B1611,1,1),_310_Table2_ColumnLookup,0),FALSE)
+N("310"),
  IF(AND(VALUE(LEFT($A1611,3))=311,LEN($I1611)=4),VLOOKUP($I1611,_311_Table2,MATCH($B1611,_311_Table2_ColumnLookup,0),FALSE),
  IF(AND(VALUE(LEFT($A1611,3))=311,OR($B1611="I2",$B1611="J2",$B1611="K2",$B1611="L2")),VLOOKUP('311'!$G$58,_311_Table2,MATCH(MID($B1611,1,1),_311_Table2_ColumnLookup,0),FALSE),
  IF(AND(VALUE(LEFT($A1611,3))=311,RIGHT($B1611,5)="Total"),VLOOKUP('311'!$G$59,_311_Table2,MATCH(MID($B1611,1,1),_311_Table2_ColumnLookup,0),FALSE),
  IF(VALUE(LEFT($A1611,3))=311,VLOOKUP(VALUE(MID($B1611,2,1)),_311_Table2,MATCH(MID($B1611,1,1),_311_Table2_ColumnLookup,0),FALSE)
+N("311"),
  IF(AND(VALUE(LEFT($A1611,3))=312,LEFT($G1611,10)="Unincepted",$B1611="G "),VLOOKUP(" ULO",_312_Table2,MATCH('312'!$N$16,_312_Table2_ColumnLookup,0),FALSE),
  IF(AND(VALUE(LEFT($A1611,3))=312,LEFT($G1611,10)="Unincepted",$B1611="O "),VLOOKUP(" ULO",_312_Table2,MATCH('312'!$V$16,_312_Table2_ColumnLookup,0),FALSE),
  IF(AND(VALUE(LEFT($A1611,3))=312,LEFT($G1611,10)="Unincepted",$B1611="Q "),VLOOKUP(" ULO",_312_Table2,MATCH('312'!$X$16,_312_Table2_ColumnLookup,0),FALSE),
  IF(AND(VALUE(LEFT($A1611,3))=312,LEFT($G1611,10)="Unincepted"),VLOOKUP(" ULO",_312_Table2,MATCH(LEFT($B1611,1),_312_Table2_ColumnLookup,0),FALSE),
  IF(AND(VALUE(LEFT($A1611,3))=312,LEFT($G1611,5)="Total",$B1611="G "),VLOOKUP('312'!$F$80,_312_Table2,MATCH('312'!$N$16,_312_Table2_ColumnLookup,0),FALSE),
  IF(AND(VALUE(LEFT($A1611,3))=312,LEFT($G1611,5)="Total",$B1611="O "),VLOOKUP('312'!$F$80,_312_Table2,MATCH('312'!$V$16,_312_Table2_ColumnLookup,0),FALSE),
  IF(AND(VALUE(LEFT($A1611,3))=312,LEFT($G1611,5)="Total",$B1611="Q "),VLOOKUP('312'!$F$80,_312_Table2,MATCH('312'!$X$16,_312_Table2_ColumnLookup,0),FALSE),
  IF(AND(VALUE(LEFT($A1611,3))=312,LEFT($G1611,5)="Total"),VLOOKUP('312'!$F$80,_312_Table2,MATCH(LEFT($B1611,1),_312_Table2_ColumnLookup,0),FALSE),
  IF(AND(VALUE(LEFT($A1611,3))=312,LEN($I1611)=4,$B1611="G"),VLOOKUP($I1611,_312_Table2,MATCH('312'!$N$16,_312_Table2_ColumnLookup,0),FALSE),
  IF(AND(VALUE(LEFT($A1611,3))=312,LEN($I1611)=4,$B1611="O"),VLOOKUP($I1611,_312_Table2,MATCH('312'!$V$16,_312_Table2_ColumnLookup,0),FALSE),
  IF(AND(VALUE(LEFT($A1611,3))=312,LEN($I1611)=4,$B1611="Q"),VLOOKUP($I1611,_312_Table2,MATCH('312'!$X$16,_312_Table2_ColumnLookup,0),FALSE),
  IF(AND(VALUE(LEFT($A1611,3))=312,LEN($I1611)=4),VLOOKUP($I1611,_312_Table2,MATCH(LEFT($B1611,1),_312_Table2_ColumnLookup,0),FALSE)
+N("312"),
  IF(VALUE(LEFT($A1611,3))=313,VLOOKUP(VALUE(MID($B1611,2,1)),_313_Table2,MATCH(MID($B1611,1,1),_313_Table2_ColumnLookup,0),FALSE)
+N("313"),
  IF(AND(VALUE(LEFT($A1611,3))=314,LEN($B1611)=3),VLOOKUP(VALUE(MID($B1611,2,2)),_314_Table2,MATCH(MID($B1611,1,1),_314_Table2_ColumnLookup,0),FALSE),
  IF(VALUE(LEFT($A1611,3))=314,VLOOKUP(VALUE(MID($B1611,2,1)),_314_Table2,MATCH(MID($B1611,1,1),_314_Table2_ColumnLookup,0),FALSE)
+N("314"),
""))))))))))))))))))))))))</f>
        <v>#N/A</v>
      </c>
      <c r="F1611" s="238" t="e">
        <f>IF(AND(VALUE(LEFT($A1611,3))=309,LEN($B1611)=3),VLOOKUP(VALUE(MID($B1611,2,2)),_309_Table3,MATCH(MID($B1611,1,1),_309_Table3_ColumnLookup,0),FALSE),
  IF($C1611="309 LCR SummaryA",OneYearSCR,IF($C1611="309 LCR SummaryB",UltimateSCR,IF(VALUE(LEFT($A1611,3))=309,VLOOKUP(VALUE(MID($B1611,2,1)),_309_Table3,MATCH(MID($B1611,1,1),_309_Table3_ColumnLookup,0),FALSE)
+N("309"),
  IF(VALUE(LEFT($A1611,3))=310,VLOOKUP(VALUE(MID($B1611,2,1)),_310_Table3,MATCH(MID($B1611,1,1),_310_Table3_ColumnLookup,0),FALSE)
+N("310"),
  IF(AND(VALUE(LEFT($A1611,3))=311,LEN($I1611)=4),VLOOKUP($I1611,_311_Table3,MATCH($B1611,_311_Table3_ColumnLookup,0),FALSE),
  IF(AND(VALUE(LEFT($A1611,3))=311,OR($B1611="I2",$B1611="J2",$B1611="K2",$B1611="L2")),VLOOKUP('311'!$G$58,_311_Table3,MATCH(MID($B1611,1,1),_311_Table3_ColumnLookup,0),FALSE),
  IF(AND(VALUE(LEFT($A1611,3))=311,RIGHT($B1611,5)="Total"),VLOOKUP('311'!$G$59,_311_Table3,MATCH(MID($B1611,1,1),_311_Table3_ColumnLookup,0),FALSE),
  IF(VALUE(LEFT($A1611,3))=311,VLOOKUP(VALUE(MID($B1611,2,1)),_311_Table3,MATCH(MID($B1611,1,1),_311_Table3_ColumnLookup,0),FALSE)
+N("311"),
  IF(AND(VALUE(LEFT($A1611,3))=312,LEFT($G1611,10)="Unincepted",$B1611="G "),VLOOKUP(" ULO",_312_Table3,MATCH('312'!$N$16,_312_Table3_ColumnLookup,0),FALSE),
  IF(AND(VALUE(LEFT($A1611,3))=312,LEFT($G1611,10)="Unincepted",$B1611="O "),VLOOKUP(" ULO",_312_Table3,MATCH('312'!$V$16,_312_Table3_ColumnLookup,0),FALSE),
  IF(AND(VALUE(LEFT($A1611,3))=312,LEFT($G1611,10)="Unincepted",$B1611="Q "),VLOOKUP(" ULO",_312_Table3,MATCH('312'!$X$16,_312_Table3_ColumnLookup,0),FALSE),
  IF(AND(VALUE(LEFT($A1611,3))=312,LEFT($G1611,10)="Unincepted"),VLOOKUP(" ULO",_312_Table3,MATCH(LEFT($B1611,1),_312_Table3_ColumnLookup,0),FALSE),
  IF(AND(VALUE(LEFT($A1611,3))=312,LEFT($G1611,5)="Total",$B1611="G "),VLOOKUP('312'!$F$80,_312_Table3,MATCH('312'!$N$16,_312_Table3_ColumnLookup,0),FALSE),
  IF(AND(VALUE(LEFT($A1611,3))=312,LEFT($G1611,5)="Total",$B1611="O "),VLOOKUP('312'!$F$80,_312_Table3,MATCH('312'!$V$16,_312_Table3_ColumnLookup,0),FALSE),
  IF(AND(VALUE(LEFT($A1611,3))=312,LEFT($G1611,5)="Total",$B1611="Q "),VLOOKUP('312'!$F$80,_312_Table3,MATCH('312'!$X$16,_312_Table3_ColumnLookup,0),FALSE),
  IF(AND(VALUE(LEFT($A1611,3))=312,LEFT($G1611,5)="Total"),VLOOKUP('312'!$F$80,_312_Table3,MATCH(LEFT($B1611,1),_312_Table3_ColumnLookup,0),FALSE),
  IF(AND(VALUE(LEFT($A1611,3))=312,LEN($I1611)=4,$B1611="G"),VLOOKUP($I1611,_312_Table3,MATCH('312'!$N$16,_312_Table3_ColumnLookup,0),FALSE),
  IF(AND(VALUE(LEFT($A1611,3))=312,LEN($I1611)=4,$B1611="O"),VLOOKUP($I1611,_312_Table3,MATCH('312'!$V$16,_312_Table3_ColumnLookup,0),FALSE),
  IF(AND(VALUE(LEFT($A1611,3))=312,LEN($I1611)=4,$B1611="Q"),VLOOKUP($I1611,_312_Table3,MATCH('312'!$X$16,_312_Table3_ColumnLookup,0),FALSE),
  IF(AND(VALUE(LEFT($A1611,3))=312,LEN($I1611)=4),VLOOKUP($I1611,_312_Table3,MATCH(LEFT($B1611,1),_312_Table3_ColumnLookup,0),FALSE)
+N("312"),
  IF(VALUE(LEFT($A1611,3))=313,VLOOKUP(VALUE(MID($B1611,2,1)),_313_Table3,MATCH(MID($B1611,1,1),_313_Table3_ColumnLookup,0),FALSE)
+N("313"),
  IF(AND(VALUE(LEFT($A1611,3))=314,LEN($B1611)=3),VLOOKUP(VALUE(MID($B1611,2,2)),_314_Table3,MATCH(MID($B1611,1,1),_314_Table3_ColumnLookup,0),FALSE),
  IF(VALUE(LEFT($A1611,3))=314,VLOOKUP(VALUE(MID($B1611,2,1)),_314_Table3,MATCH(MID($B1611,1,1),_314_Table3_ColumnLookup,0),FALSE)
+N("314"),
""))))))))))))))))))))))))</f>
        <v>#N/A</v>
      </c>
      <c r="H1611" s="321" t="str">
        <f>IFERROR(
IF(ISERROR($D1611)=FALSE,$D1611,IF(ISERROR($E1611)=FALSE,$E1611,IF(ISERROR($F1611)=FALSE,$F1611
+N("012 checkboxes"),
IF(
IF(OR(LEFT($A1611,9)="Syndicate",LEFT($A1611,12)="NewSyndicate"),VLOOKUP($A1611,'012'!$J:$ZW,MATCH("Link to button",'012'!$J$1:$ZW$1,0),0)
+N("309 checkbox"),
IF($C1611="309 LCR Summary0",VLOOKUP("Notes990",'309'!$P:$ZZ,MATCH("Link to button",'309'!$P$1:$ZZ$1,0),0)
+N("313 checkboxes"),
IF($C1611="313 Financial Information0LcmVsScr",IF($C1611="309 LCR Summary0",VLOOKUP("LcmVsScr",'309'!$N:$ZZ,MATCH("Link to button",'309'!$N$1:$ZZ$1,0),0),
IF($C1611="313 Financial Information0LcrDocAttached",IF($C1611="309 LCR Summary0",VLOOKUP("LcrDocAttached",'309'!$N:$ZZ,MATCH("Link to button",'309'!$N$1:$ZZ$1,0),
0)))))))=1,TRUE,FALSE)
))),"")</f>
        <v/>
      </c>
    </row>
    <row r="1612" spans="1:8">
      <c r="A1612" s="237" t="e">
        <f>VLOOKUP($G1612,CSVLookups!$B:$R,MATCH(A$1,CSVLookups!$B$1:$R$1,0),FALSE)</f>
        <v>#N/A</v>
      </c>
      <c r="B1612" s="237" t="e">
        <f>VLOOKUP($G1612,CSVLookups!$B:$R,MATCH(B$1,CSVLookups!$B$1:$R$1,0),FALSE)</f>
        <v>#N/A</v>
      </c>
      <c r="C1612" s="238" t="e">
        <f t="shared" si="25"/>
        <v>#N/A</v>
      </c>
      <c r="D1612" s="238" t="e">
        <f>IF(AND(VALUE(LEFT($A1612,3))=309,LEN($B1612)=3),VLOOKUP(VALUE(MID($B1612,2,2)),_309_Table1,MATCH(MID($B1612,1,1),_309_Table1_ColumnLookup,0),FALSE),
  IF($C1612="309 LCR SummaryA",OneYearSCR,IF($C1612="309 LCR SummaryB",UltimateSCR,IF(VALUE(LEFT($A1612,3))=309,VLOOKUP(VALUE(MID($B1612,2,1)),_309_Table1,MATCH(MID($B1612,1,1),_309_Table1_ColumnLookup,0),FALSE)
+N("309"),
  IF(VALUE(LEFT($A1612,3))=310,VLOOKUP(VALUE(MID($B1612,2,1)),_310_Table1,MATCH(MID($B1612,1,1),_310_Table1_ColumnLookup,0),FALSE)
+N("310"),
  IF(AND(VALUE(LEFT($A1612,3))=311,LEN($I1612)=4),VLOOKUP($I1612,_311_Table1,MATCH($B1612,_311_Table1_ColumnLookup,0),FALSE),
  IF(AND(VALUE(LEFT($A1612,3))=311,OR($B1612="I2",$B1612="J2",$B1612="K2",$B1612="L2")),VLOOKUP('311'!$G$58,_311_Table1,MATCH(MID($B1612,1,1),_311_Table1_ColumnLookup,0),FALSE),
  IF(AND(VALUE(LEFT($A1612,3))=311,RIGHT($B1612,5)="Total"),VLOOKUP('311'!$G$59,_311_Table1,MATCH(MID($B1612,1,1),_311_Table1_ColumnLookup,0),FALSE),
  IF(VALUE(LEFT($A1612,3))=311,VLOOKUP(VALUE(MID($B1612,2,1)),_311_Table1,MATCH(MID($B1612,1,1),_311_Table1_ColumnLookup,0),FALSE)
+N("311"),
  IF(AND(VALUE(LEFT($A1612,3))=312,LEFT($G1612,10)="Unincepted",$B1612="G "),VLOOKUP(" ULO",_312_Table1,MATCH('312'!$N$16,_312_Table1_ColumnLookup,0),FALSE),
  IF(AND(VALUE(LEFT($A1612,3))=312,LEFT($G1612,10)="Unincepted",$B1612="O "),VLOOKUP(" ULO",_312_Table1,MATCH('312'!$V$16,_312_Table1_ColumnLookup,0),FALSE),
  IF(AND(VALUE(LEFT($A1612,3))=312,LEFT($G1612,10)="Unincepted",$B1612="Q "),VLOOKUP(" ULO",_312_Table1,MATCH('312'!$X$16,_312_Table1_ColumnLookup,0),FALSE),
  IF(AND(VALUE(LEFT($A1612,3))=312,LEFT($G1612,10)="Unincepted"),VLOOKUP(" ULO",_312_Table1,MATCH(LEFT($B1612,1),_312_Table1_ColumnLookup,0),FALSE),
  IF(AND(VALUE(LEFT($A1612,3))=312,LEFT($G1612,5)="Total",$B1612="G "),VLOOKUP('312'!$F$80,_312_Table1,MATCH('312'!$N$16,_312_Table1_ColumnLookup,0),FALSE),
  IF(AND(VALUE(LEFT($A1612,3))=312,LEFT($G1612,5)="Total",$B1612="O "),VLOOKUP('312'!$F$80,_312_Table1,MATCH('312'!$V$16,_312_Table1_ColumnLookup,0),FALSE),
  IF(AND(VALUE(LEFT($A1612,3))=312,LEFT($G1612,5)="Total",$B1612="Q "),VLOOKUP('312'!$F$80,_312_Table1,MATCH('312'!$X$16,_312_Table1_ColumnLookup,0),FALSE),
  IF(AND(VALUE(LEFT($A1612,3))=312,LEFT($G1612,5)="Total"),VLOOKUP('312'!$F$80,_312_Table1,MATCH(LEFT($B1612,1),_312_Table1_ColumnLookup,0),FALSE),
  IF(AND(VALUE(LEFT($A1612,3))=312,LEN($I1612)=4,$B1612="G"),VLOOKUP($I1612,_312_Table1,MATCH('312'!$N$16,_312_Table1_ColumnLookup,0),FALSE),
  IF(AND(VALUE(LEFT($A1612,3))=312,LEN($I1612)=4,$B1612="O"),VLOOKUP($I1612,_312_Table1,MATCH('312'!$V$16,_312_Table1_ColumnLookup,0),FALSE),
  IF(AND(VALUE(LEFT($A1612,3))=312,LEN($I1612)=4,$B1612="Q"),VLOOKUP($I1612,_312_Table1,MATCH('312'!$X$16,_312_Table1_ColumnLookup,0),FALSE),
  IF(AND(VALUE(LEFT($A1612,3))=312,LEN($I1612)=4),VLOOKUP($I1612,_312_Table1,MATCH(LEFT($B1612,1),_312_Table1_ColumnLookup,0),FALSE)
+N("312"),
  IF(VALUE(LEFT($A1612,3))=313,VLOOKUP(VALUE(MID($B1612,2,1)),_313_Table1,MATCH(MID($B1612,1,1),_313_Table1_ColumnLookup,0),FALSE)
+N("313"),
  IF(AND(VALUE(LEFT($A1612,3))=314,LEN($B1612)=3),VLOOKUP(VALUE(MID($B1612,2,2)),_314_Table1,MATCH(MID($B1612,1,1),_314_Table1_ColumnLookup,0),FALSE),
  IF(VALUE(LEFT($A1612,3))=314,VLOOKUP(VALUE(MID($B1612,2,1)),_314_Table1,MATCH(MID($B1612,1,1),_314_Table1_ColumnLookup,0),FALSE)
+N("314"),
""))))))))))))))))))))))))</f>
        <v>#N/A</v>
      </c>
      <c r="E1612" s="238" t="e">
        <f>IF(AND(VALUE(LEFT($A1612,3))=309,LEN($B1612)=3),VLOOKUP(VALUE(MID($B1612,2,2)),_309_Table2,MATCH(MID($B1612,1,1),_309_Table2_ColumnLookup,0),FALSE),
  IF($C1612="309 LCR SummaryA",OneYearSCR,IF($C1612="309 LCR SummaryB",UltimateSCR,IF(VALUE(LEFT($A1612,3))=309,VLOOKUP(VALUE(MID($B1612,2,1)),_309_Table2,MATCH(MID($B1612,1,1),_309_Table2_ColumnLookup,0),FALSE)
+N("309"),
  IF(VALUE(LEFT($A1612,3))=310,VLOOKUP(VALUE(MID($B1612,2,1)),_310_Table2,MATCH(MID($B1612,1,1),_310_Table2_ColumnLookup,0),FALSE)
+N("310"),
  IF(AND(VALUE(LEFT($A1612,3))=311,LEN($I1612)=4),VLOOKUP($I1612,_311_Table2,MATCH($B1612,_311_Table2_ColumnLookup,0),FALSE),
  IF(AND(VALUE(LEFT($A1612,3))=311,OR($B1612="I2",$B1612="J2",$B1612="K2",$B1612="L2")),VLOOKUP('311'!$G$58,_311_Table2,MATCH(MID($B1612,1,1),_311_Table2_ColumnLookup,0),FALSE),
  IF(AND(VALUE(LEFT($A1612,3))=311,RIGHT($B1612,5)="Total"),VLOOKUP('311'!$G$59,_311_Table2,MATCH(MID($B1612,1,1),_311_Table2_ColumnLookup,0),FALSE),
  IF(VALUE(LEFT($A1612,3))=311,VLOOKUP(VALUE(MID($B1612,2,1)),_311_Table2,MATCH(MID($B1612,1,1),_311_Table2_ColumnLookup,0),FALSE)
+N("311"),
  IF(AND(VALUE(LEFT($A1612,3))=312,LEFT($G1612,10)="Unincepted",$B1612="G "),VLOOKUP(" ULO",_312_Table2,MATCH('312'!$N$16,_312_Table2_ColumnLookup,0),FALSE),
  IF(AND(VALUE(LEFT($A1612,3))=312,LEFT($G1612,10)="Unincepted",$B1612="O "),VLOOKUP(" ULO",_312_Table2,MATCH('312'!$V$16,_312_Table2_ColumnLookup,0),FALSE),
  IF(AND(VALUE(LEFT($A1612,3))=312,LEFT($G1612,10)="Unincepted",$B1612="Q "),VLOOKUP(" ULO",_312_Table2,MATCH('312'!$X$16,_312_Table2_ColumnLookup,0),FALSE),
  IF(AND(VALUE(LEFT($A1612,3))=312,LEFT($G1612,10)="Unincepted"),VLOOKUP(" ULO",_312_Table2,MATCH(LEFT($B1612,1),_312_Table2_ColumnLookup,0),FALSE),
  IF(AND(VALUE(LEFT($A1612,3))=312,LEFT($G1612,5)="Total",$B1612="G "),VLOOKUP('312'!$F$80,_312_Table2,MATCH('312'!$N$16,_312_Table2_ColumnLookup,0),FALSE),
  IF(AND(VALUE(LEFT($A1612,3))=312,LEFT($G1612,5)="Total",$B1612="O "),VLOOKUP('312'!$F$80,_312_Table2,MATCH('312'!$V$16,_312_Table2_ColumnLookup,0),FALSE),
  IF(AND(VALUE(LEFT($A1612,3))=312,LEFT($G1612,5)="Total",$B1612="Q "),VLOOKUP('312'!$F$80,_312_Table2,MATCH('312'!$X$16,_312_Table2_ColumnLookup,0),FALSE),
  IF(AND(VALUE(LEFT($A1612,3))=312,LEFT($G1612,5)="Total"),VLOOKUP('312'!$F$80,_312_Table2,MATCH(LEFT($B1612,1),_312_Table2_ColumnLookup,0),FALSE),
  IF(AND(VALUE(LEFT($A1612,3))=312,LEN($I1612)=4,$B1612="G"),VLOOKUP($I1612,_312_Table2,MATCH('312'!$N$16,_312_Table2_ColumnLookup,0),FALSE),
  IF(AND(VALUE(LEFT($A1612,3))=312,LEN($I1612)=4,$B1612="O"),VLOOKUP($I1612,_312_Table2,MATCH('312'!$V$16,_312_Table2_ColumnLookup,0),FALSE),
  IF(AND(VALUE(LEFT($A1612,3))=312,LEN($I1612)=4,$B1612="Q"),VLOOKUP($I1612,_312_Table2,MATCH('312'!$X$16,_312_Table2_ColumnLookup,0),FALSE),
  IF(AND(VALUE(LEFT($A1612,3))=312,LEN($I1612)=4),VLOOKUP($I1612,_312_Table2,MATCH(LEFT($B1612,1),_312_Table2_ColumnLookup,0),FALSE)
+N("312"),
  IF(VALUE(LEFT($A1612,3))=313,VLOOKUP(VALUE(MID($B1612,2,1)),_313_Table2,MATCH(MID($B1612,1,1),_313_Table2_ColumnLookup,0),FALSE)
+N("313"),
  IF(AND(VALUE(LEFT($A1612,3))=314,LEN($B1612)=3),VLOOKUP(VALUE(MID($B1612,2,2)),_314_Table2,MATCH(MID($B1612,1,1),_314_Table2_ColumnLookup,0),FALSE),
  IF(VALUE(LEFT($A1612,3))=314,VLOOKUP(VALUE(MID($B1612,2,1)),_314_Table2,MATCH(MID($B1612,1,1),_314_Table2_ColumnLookup,0),FALSE)
+N("314"),
""))))))))))))))))))))))))</f>
        <v>#N/A</v>
      </c>
      <c r="F1612" s="238" t="e">
        <f>IF(AND(VALUE(LEFT($A1612,3))=309,LEN($B1612)=3),VLOOKUP(VALUE(MID($B1612,2,2)),_309_Table3,MATCH(MID($B1612,1,1),_309_Table3_ColumnLookup,0),FALSE),
  IF($C1612="309 LCR SummaryA",OneYearSCR,IF($C1612="309 LCR SummaryB",UltimateSCR,IF(VALUE(LEFT($A1612,3))=309,VLOOKUP(VALUE(MID($B1612,2,1)),_309_Table3,MATCH(MID($B1612,1,1),_309_Table3_ColumnLookup,0),FALSE)
+N("309"),
  IF(VALUE(LEFT($A1612,3))=310,VLOOKUP(VALUE(MID($B1612,2,1)),_310_Table3,MATCH(MID($B1612,1,1),_310_Table3_ColumnLookup,0),FALSE)
+N("310"),
  IF(AND(VALUE(LEFT($A1612,3))=311,LEN($I1612)=4),VLOOKUP($I1612,_311_Table3,MATCH($B1612,_311_Table3_ColumnLookup,0),FALSE),
  IF(AND(VALUE(LEFT($A1612,3))=311,OR($B1612="I2",$B1612="J2",$B1612="K2",$B1612="L2")),VLOOKUP('311'!$G$58,_311_Table3,MATCH(MID($B1612,1,1),_311_Table3_ColumnLookup,0),FALSE),
  IF(AND(VALUE(LEFT($A1612,3))=311,RIGHT($B1612,5)="Total"),VLOOKUP('311'!$G$59,_311_Table3,MATCH(MID($B1612,1,1),_311_Table3_ColumnLookup,0),FALSE),
  IF(VALUE(LEFT($A1612,3))=311,VLOOKUP(VALUE(MID($B1612,2,1)),_311_Table3,MATCH(MID($B1612,1,1),_311_Table3_ColumnLookup,0),FALSE)
+N("311"),
  IF(AND(VALUE(LEFT($A1612,3))=312,LEFT($G1612,10)="Unincepted",$B1612="G "),VLOOKUP(" ULO",_312_Table3,MATCH('312'!$N$16,_312_Table3_ColumnLookup,0),FALSE),
  IF(AND(VALUE(LEFT($A1612,3))=312,LEFT($G1612,10)="Unincepted",$B1612="O "),VLOOKUP(" ULO",_312_Table3,MATCH('312'!$V$16,_312_Table3_ColumnLookup,0),FALSE),
  IF(AND(VALUE(LEFT($A1612,3))=312,LEFT($G1612,10)="Unincepted",$B1612="Q "),VLOOKUP(" ULO",_312_Table3,MATCH('312'!$X$16,_312_Table3_ColumnLookup,0),FALSE),
  IF(AND(VALUE(LEFT($A1612,3))=312,LEFT($G1612,10)="Unincepted"),VLOOKUP(" ULO",_312_Table3,MATCH(LEFT($B1612,1),_312_Table3_ColumnLookup,0),FALSE),
  IF(AND(VALUE(LEFT($A1612,3))=312,LEFT($G1612,5)="Total",$B1612="G "),VLOOKUP('312'!$F$80,_312_Table3,MATCH('312'!$N$16,_312_Table3_ColumnLookup,0),FALSE),
  IF(AND(VALUE(LEFT($A1612,3))=312,LEFT($G1612,5)="Total",$B1612="O "),VLOOKUP('312'!$F$80,_312_Table3,MATCH('312'!$V$16,_312_Table3_ColumnLookup,0),FALSE),
  IF(AND(VALUE(LEFT($A1612,3))=312,LEFT($G1612,5)="Total",$B1612="Q "),VLOOKUP('312'!$F$80,_312_Table3,MATCH('312'!$X$16,_312_Table3_ColumnLookup,0),FALSE),
  IF(AND(VALUE(LEFT($A1612,3))=312,LEFT($G1612,5)="Total"),VLOOKUP('312'!$F$80,_312_Table3,MATCH(LEFT($B1612,1),_312_Table3_ColumnLookup,0),FALSE),
  IF(AND(VALUE(LEFT($A1612,3))=312,LEN($I1612)=4,$B1612="G"),VLOOKUP($I1612,_312_Table3,MATCH('312'!$N$16,_312_Table3_ColumnLookup,0),FALSE),
  IF(AND(VALUE(LEFT($A1612,3))=312,LEN($I1612)=4,$B1612="O"),VLOOKUP($I1612,_312_Table3,MATCH('312'!$V$16,_312_Table3_ColumnLookup,0),FALSE),
  IF(AND(VALUE(LEFT($A1612,3))=312,LEN($I1612)=4,$B1612="Q"),VLOOKUP($I1612,_312_Table3,MATCH('312'!$X$16,_312_Table3_ColumnLookup,0),FALSE),
  IF(AND(VALUE(LEFT($A1612,3))=312,LEN($I1612)=4),VLOOKUP($I1612,_312_Table3,MATCH(LEFT($B1612,1),_312_Table3_ColumnLookup,0),FALSE)
+N("312"),
  IF(VALUE(LEFT($A1612,3))=313,VLOOKUP(VALUE(MID($B1612,2,1)),_313_Table3,MATCH(MID($B1612,1,1),_313_Table3_ColumnLookup,0),FALSE)
+N("313"),
  IF(AND(VALUE(LEFT($A1612,3))=314,LEN($B1612)=3),VLOOKUP(VALUE(MID($B1612,2,2)),_314_Table3,MATCH(MID($B1612,1,1),_314_Table3_ColumnLookup,0),FALSE),
  IF(VALUE(LEFT($A1612,3))=314,VLOOKUP(VALUE(MID($B1612,2,1)),_314_Table3,MATCH(MID($B1612,1,1),_314_Table3_ColumnLookup,0),FALSE)
+N("314"),
""))))))))))))))))))))))))</f>
        <v>#N/A</v>
      </c>
      <c r="H1612" s="321" t="str">
        <f>IFERROR(
IF(ISERROR($D1612)=FALSE,$D1612,IF(ISERROR($E1612)=FALSE,$E1612,IF(ISERROR($F1612)=FALSE,$F1612
+N("012 checkboxes"),
IF(
IF(OR(LEFT($A1612,9)="Syndicate",LEFT($A1612,12)="NewSyndicate"),VLOOKUP($A1612,'012'!$J:$ZW,MATCH("Link to button",'012'!$J$1:$ZW$1,0),0)
+N("309 checkbox"),
IF($C1612="309 LCR Summary0",VLOOKUP("Notes990",'309'!$P:$ZZ,MATCH("Link to button",'309'!$P$1:$ZZ$1,0),0)
+N("313 checkboxes"),
IF($C1612="313 Financial Information0LcmVsScr",IF($C1612="309 LCR Summary0",VLOOKUP("LcmVsScr",'309'!$N:$ZZ,MATCH("Link to button",'309'!$N$1:$ZZ$1,0),0),
IF($C1612="313 Financial Information0LcrDocAttached",IF($C1612="309 LCR Summary0",VLOOKUP("LcrDocAttached",'309'!$N:$ZZ,MATCH("Link to button",'309'!$N$1:$ZZ$1,0),
0)))))))=1,TRUE,FALSE)
))),"")</f>
        <v/>
      </c>
    </row>
    <row r="1613" spans="1:8">
      <c r="A1613" s="237" t="e">
        <f>VLOOKUP($G1613,CSVLookups!$B:$R,MATCH(A$1,CSVLookups!$B$1:$R$1,0),FALSE)</f>
        <v>#N/A</v>
      </c>
      <c r="B1613" s="237" t="e">
        <f>VLOOKUP($G1613,CSVLookups!$B:$R,MATCH(B$1,CSVLookups!$B$1:$R$1,0),FALSE)</f>
        <v>#N/A</v>
      </c>
      <c r="C1613" s="238" t="e">
        <f t="shared" si="25"/>
        <v>#N/A</v>
      </c>
      <c r="D1613" s="238" t="e">
        <f>IF(AND(VALUE(LEFT($A1613,3))=309,LEN($B1613)=3),VLOOKUP(VALUE(MID($B1613,2,2)),_309_Table1,MATCH(MID($B1613,1,1),_309_Table1_ColumnLookup,0),FALSE),
  IF($C1613="309 LCR SummaryA",OneYearSCR,IF($C1613="309 LCR SummaryB",UltimateSCR,IF(VALUE(LEFT($A1613,3))=309,VLOOKUP(VALUE(MID($B1613,2,1)),_309_Table1,MATCH(MID($B1613,1,1),_309_Table1_ColumnLookup,0),FALSE)
+N("309"),
  IF(VALUE(LEFT($A1613,3))=310,VLOOKUP(VALUE(MID($B1613,2,1)),_310_Table1,MATCH(MID($B1613,1,1),_310_Table1_ColumnLookup,0),FALSE)
+N("310"),
  IF(AND(VALUE(LEFT($A1613,3))=311,LEN($I1613)=4),VLOOKUP($I1613,_311_Table1,MATCH($B1613,_311_Table1_ColumnLookup,0),FALSE),
  IF(AND(VALUE(LEFT($A1613,3))=311,OR($B1613="I2",$B1613="J2",$B1613="K2",$B1613="L2")),VLOOKUP('311'!$G$58,_311_Table1,MATCH(MID($B1613,1,1),_311_Table1_ColumnLookup,0),FALSE),
  IF(AND(VALUE(LEFT($A1613,3))=311,RIGHT($B1613,5)="Total"),VLOOKUP('311'!$G$59,_311_Table1,MATCH(MID($B1613,1,1),_311_Table1_ColumnLookup,0),FALSE),
  IF(VALUE(LEFT($A1613,3))=311,VLOOKUP(VALUE(MID($B1613,2,1)),_311_Table1,MATCH(MID($B1613,1,1),_311_Table1_ColumnLookup,0),FALSE)
+N("311"),
  IF(AND(VALUE(LEFT($A1613,3))=312,LEFT($G1613,10)="Unincepted",$B1613="G "),VLOOKUP(" ULO",_312_Table1,MATCH('312'!$N$16,_312_Table1_ColumnLookup,0),FALSE),
  IF(AND(VALUE(LEFT($A1613,3))=312,LEFT($G1613,10)="Unincepted",$B1613="O "),VLOOKUP(" ULO",_312_Table1,MATCH('312'!$V$16,_312_Table1_ColumnLookup,0),FALSE),
  IF(AND(VALUE(LEFT($A1613,3))=312,LEFT($G1613,10)="Unincepted",$B1613="Q "),VLOOKUP(" ULO",_312_Table1,MATCH('312'!$X$16,_312_Table1_ColumnLookup,0),FALSE),
  IF(AND(VALUE(LEFT($A1613,3))=312,LEFT($G1613,10)="Unincepted"),VLOOKUP(" ULO",_312_Table1,MATCH(LEFT($B1613,1),_312_Table1_ColumnLookup,0),FALSE),
  IF(AND(VALUE(LEFT($A1613,3))=312,LEFT($G1613,5)="Total",$B1613="G "),VLOOKUP('312'!$F$80,_312_Table1,MATCH('312'!$N$16,_312_Table1_ColumnLookup,0),FALSE),
  IF(AND(VALUE(LEFT($A1613,3))=312,LEFT($G1613,5)="Total",$B1613="O "),VLOOKUP('312'!$F$80,_312_Table1,MATCH('312'!$V$16,_312_Table1_ColumnLookup,0),FALSE),
  IF(AND(VALUE(LEFT($A1613,3))=312,LEFT($G1613,5)="Total",$B1613="Q "),VLOOKUP('312'!$F$80,_312_Table1,MATCH('312'!$X$16,_312_Table1_ColumnLookup,0),FALSE),
  IF(AND(VALUE(LEFT($A1613,3))=312,LEFT($G1613,5)="Total"),VLOOKUP('312'!$F$80,_312_Table1,MATCH(LEFT($B1613,1),_312_Table1_ColumnLookup,0),FALSE),
  IF(AND(VALUE(LEFT($A1613,3))=312,LEN($I1613)=4,$B1613="G"),VLOOKUP($I1613,_312_Table1,MATCH('312'!$N$16,_312_Table1_ColumnLookup,0),FALSE),
  IF(AND(VALUE(LEFT($A1613,3))=312,LEN($I1613)=4,$B1613="O"),VLOOKUP($I1613,_312_Table1,MATCH('312'!$V$16,_312_Table1_ColumnLookup,0),FALSE),
  IF(AND(VALUE(LEFT($A1613,3))=312,LEN($I1613)=4,$B1613="Q"),VLOOKUP($I1613,_312_Table1,MATCH('312'!$X$16,_312_Table1_ColumnLookup,0),FALSE),
  IF(AND(VALUE(LEFT($A1613,3))=312,LEN($I1613)=4),VLOOKUP($I1613,_312_Table1,MATCH(LEFT($B1613,1),_312_Table1_ColumnLookup,0),FALSE)
+N("312"),
  IF(VALUE(LEFT($A1613,3))=313,VLOOKUP(VALUE(MID($B1613,2,1)),_313_Table1,MATCH(MID($B1613,1,1),_313_Table1_ColumnLookup,0),FALSE)
+N("313"),
  IF(AND(VALUE(LEFT($A1613,3))=314,LEN($B1613)=3),VLOOKUP(VALUE(MID($B1613,2,2)),_314_Table1,MATCH(MID($B1613,1,1),_314_Table1_ColumnLookup,0),FALSE),
  IF(VALUE(LEFT($A1613,3))=314,VLOOKUP(VALUE(MID($B1613,2,1)),_314_Table1,MATCH(MID($B1613,1,1),_314_Table1_ColumnLookup,0),FALSE)
+N("314"),
""))))))))))))))))))))))))</f>
        <v>#N/A</v>
      </c>
      <c r="E1613" s="238" t="e">
        <f>IF(AND(VALUE(LEFT($A1613,3))=309,LEN($B1613)=3),VLOOKUP(VALUE(MID($B1613,2,2)),_309_Table2,MATCH(MID($B1613,1,1),_309_Table2_ColumnLookup,0),FALSE),
  IF($C1613="309 LCR SummaryA",OneYearSCR,IF($C1613="309 LCR SummaryB",UltimateSCR,IF(VALUE(LEFT($A1613,3))=309,VLOOKUP(VALUE(MID($B1613,2,1)),_309_Table2,MATCH(MID($B1613,1,1),_309_Table2_ColumnLookup,0),FALSE)
+N("309"),
  IF(VALUE(LEFT($A1613,3))=310,VLOOKUP(VALUE(MID($B1613,2,1)),_310_Table2,MATCH(MID($B1613,1,1),_310_Table2_ColumnLookup,0),FALSE)
+N("310"),
  IF(AND(VALUE(LEFT($A1613,3))=311,LEN($I1613)=4),VLOOKUP($I1613,_311_Table2,MATCH($B1613,_311_Table2_ColumnLookup,0),FALSE),
  IF(AND(VALUE(LEFT($A1613,3))=311,OR($B1613="I2",$B1613="J2",$B1613="K2",$B1613="L2")),VLOOKUP('311'!$G$58,_311_Table2,MATCH(MID($B1613,1,1),_311_Table2_ColumnLookup,0),FALSE),
  IF(AND(VALUE(LEFT($A1613,3))=311,RIGHT($B1613,5)="Total"),VLOOKUP('311'!$G$59,_311_Table2,MATCH(MID($B1613,1,1),_311_Table2_ColumnLookup,0),FALSE),
  IF(VALUE(LEFT($A1613,3))=311,VLOOKUP(VALUE(MID($B1613,2,1)),_311_Table2,MATCH(MID($B1613,1,1),_311_Table2_ColumnLookup,0),FALSE)
+N("311"),
  IF(AND(VALUE(LEFT($A1613,3))=312,LEFT($G1613,10)="Unincepted",$B1613="G "),VLOOKUP(" ULO",_312_Table2,MATCH('312'!$N$16,_312_Table2_ColumnLookup,0),FALSE),
  IF(AND(VALUE(LEFT($A1613,3))=312,LEFT($G1613,10)="Unincepted",$B1613="O "),VLOOKUP(" ULO",_312_Table2,MATCH('312'!$V$16,_312_Table2_ColumnLookup,0),FALSE),
  IF(AND(VALUE(LEFT($A1613,3))=312,LEFT($G1613,10)="Unincepted",$B1613="Q "),VLOOKUP(" ULO",_312_Table2,MATCH('312'!$X$16,_312_Table2_ColumnLookup,0),FALSE),
  IF(AND(VALUE(LEFT($A1613,3))=312,LEFT($G1613,10)="Unincepted"),VLOOKUP(" ULO",_312_Table2,MATCH(LEFT($B1613,1),_312_Table2_ColumnLookup,0),FALSE),
  IF(AND(VALUE(LEFT($A1613,3))=312,LEFT($G1613,5)="Total",$B1613="G "),VLOOKUP('312'!$F$80,_312_Table2,MATCH('312'!$N$16,_312_Table2_ColumnLookup,0),FALSE),
  IF(AND(VALUE(LEFT($A1613,3))=312,LEFT($G1613,5)="Total",$B1613="O "),VLOOKUP('312'!$F$80,_312_Table2,MATCH('312'!$V$16,_312_Table2_ColumnLookup,0),FALSE),
  IF(AND(VALUE(LEFT($A1613,3))=312,LEFT($G1613,5)="Total",$B1613="Q "),VLOOKUP('312'!$F$80,_312_Table2,MATCH('312'!$X$16,_312_Table2_ColumnLookup,0),FALSE),
  IF(AND(VALUE(LEFT($A1613,3))=312,LEFT($G1613,5)="Total"),VLOOKUP('312'!$F$80,_312_Table2,MATCH(LEFT($B1613,1),_312_Table2_ColumnLookup,0),FALSE),
  IF(AND(VALUE(LEFT($A1613,3))=312,LEN($I1613)=4,$B1613="G"),VLOOKUP($I1613,_312_Table2,MATCH('312'!$N$16,_312_Table2_ColumnLookup,0),FALSE),
  IF(AND(VALUE(LEFT($A1613,3))=312,LEN($I1613)=4,$B1613="O"),VLOOKUP($I1613,_312_Table2,MATCH('312'!$V$16,_312_Table2_ColumnLookup,0),FALSE),
  IF(AND(VALUE(LEFT($A1613,3))=312,LEN($I1613)=4,$B1613="Q"),VLOOKUP($I1613,_312_Table2,MATCH('312'!$X$16,_312_Table2_ColumnLookup,0),FALSE),
  IF(AND(VALUE(LEFT($A1613,3))=312,LEN($I1613)=4),VLOOKUP($I1613,_312_Table2,MATCH(LEFT($B1613,1),_312_Table2_ColumnLookup,0),FALSE)
+N("312"),
  IF(VALUE(LEFT($A1613,3))=313,VLOOKUP(VALUE(MID($B1613,2,1)),_313_Table2,MATCH(MID($B1613,1,1),_313_Table2_ColumnLookup,0),FALSE)
+N("313"),
  IF(AND(VALUE(LEFT($A1613,3))=314,LEN($B1613)=3),VLOOKUP(VALUE(MID($B1613,2,2)),_314_Table2,MATCH(MID($B1613,1,1),_314_Table2_ColumnLookup,0),FALSE),
  IF(VALUE(LEFT($A1613,3))=314,VLOOKUP(VALUE(MID($B1613,2,1)),_314_Table2,MATCH(MID($B1613,1,1),_314_Table2_ColumnLookup,0),FALSE)
+N("314"),
""))))))))))))))))))))))))</f>
        <v>#N/A</v>
      </c>
      <c r="F1613" s="238" t="e">
        <f>IF(AND(VALUE(LEFT($A1613,3))=309,LEN($B1613)=3),VLOOKUP(VALUE(MID($B1613,2,2)),_309_Table3,MATCH(MID($B1613,1,1),_309_Table3_ColumnLookup,0),FALSE),
  IF($C1613="309 LCR SummaryA",OneYearSCR,IF($C1613="309 LCR SummaryB",UltimateSCR,IF(VALUE(LEFT($A1613,3))=309,VLOOKUP(VALUE(MID($B1613,2,1)),_309_Table3,MATCH(MID($B1613,1,1),_309_Table3_ColumnLookup,0),FALSE)
+N("309"),
  IF(VALUE(LEFT($A1613,3))=310,VLOOKUP(VALUE(MID($B1613,2,1)),_310_Table3,MATCH(MID($B1613,1,1),_310_Table3_ColumnLookup,0),FALSE)
+N("310"),
  IF(AND(VALUE(LEFT($A1613,3))=311,LEN($I1613)=4),VLOOKUP($I1613,_311_Table3,MATCH($B1613,_311_Table3_ColumnLookup,0),FALSE),
  IF(AND(VALUE(LEFT($A1613,3))=311,OR($B1613="I2",$B1613="J2",$B1613="K2",$B1613="L2")),VLOOKUP('311'!$G$58,_311_Table3,MATCH(MID($B1613,1,1),_311_Table3_ColumnLookup,0),FALSE),
  IF(AND(VALUE(LEFT($A1613,3))=311,RIGHT($B1613,5)="Total"),VLOOKUP('311'!$G$59,_311_Table3,MATCH(MID($B1613,1,1),_311_Table3_ColumnLookup,0),FALSE),
  IF(VALUE(LEFT($A1613,3))=311,VLOOKUP(VALUE(MID($B1613,2,1)),_311_Table3,MATCH(MID($B1613,1,1),_311_Table3_ColumnLookup,0),FALSE)
+N("311"),
  IF(AND(VALUE(LEFT($A1613,3))=312,LEFT($G1613,10)="Unincepted",$B1613="G "),VLOOKUP(" ULO",_312_Table3,MATCH('312'!$N$16,_312_Table3_ColumnLookup,0),FALSE),
  IF(AND(VALUE(LEFT($A1613,3))=312,LEFT($G1613,10)="Unincepted",$B1613="O "),VLOOKUP(" ULO",_312_Table3,MATCH('312'!$V$16,_312_Table3_ColumnLookup,0),FALSE),
  IF(AND(VALUE(LEFT($A1613,3))=312,LEFT($G1613,10)="Unincepted",$B1613="Q "),VLOOKUP(" ULO",_312_Table3,MATCH('312'!$X$16,_312_Table3_ColumnLookup,0),FALSE),
  IF(AND(VALUE(LEFT($A1613,3))=312,LEFT($G1613,10)="Unincepted"),VLOOKUP(" ULO",_312_Table3,MATCH(LEFT($B1613,1),_312_Table3_ColumnLookup,0),FALSE),
  IF(AND(VALUE(LEFT($A1613,3))=312,LEFT($G1613,5)="Total",$B1613="G "),VLOOKUP('312'!$F$80,_312_Table3,MATCH('312'!$N$16,_312_Table3_ColumnLookup,0),FALSE),
  IF(AND(VALUE(LEFT($A1613,3))=312,LEFT($G1613,5)="Total",$B1613="O "),VLOOKUP('312'!$F$80,_312_Table3,MATCH('312'!$V$16,_312_Table3_ColumnLookup,0),FALSE),
  IF(AND(VALUE(LEFT($A1613,3))=312,LEFT($G1613,5)="Total",$B1613="Q "),VLOOKUP('312'!$F$80,_312_Table3,MATCH('312'!$X$16,_312_Table3_ColumnLookup,0),FALSE),
  IF(AND(VALUE(LEFT($A1613,3))=312,LEFT($G1613,5)="Total"),VLOOKUP('312'!$F$80,_312_Table3,MATCH(LEFT($B1613,1),_312_Table3_ColumnLookup,0),FALSE),
  IF(AND(VALUE(LEFT($A1613,3))=312,LEN($I1613)=4,$B1613="G"),VLOOKUP($I1613,_312_Table3,MATCH('312'!$N$16,_312_Table3_ColumnLookup,0),FALSE),
  IF(AND(VALUE(LEFT($A1613,3))=312,LEN($I1613)=4,$B1613="O"),VLOOKUP($I1613,_312_Table3,MATCH('312'!$V$16,_312_Table3_ColumnLookup,0),FALSE),
  IF(AND(VALUE(LEFT($A1613,3))=312,LEN($I1613)=4,$B1613="Q"),VLOOKUP($I1613,_312_Table3,MATCH('312'!$X$16,_312_Table3_ColumnLookup,0),FALSE),
  IF(AND(VALUE(LEFT($A1613,3))=312,LEN($I1613)=4),VLOOKUP($I1613,_312_Table3,MATCH(LEFT($B1613,1),_312_Table3_ColumnLookup,0),FALSE)
+N("312"),
  IF(VALUE(LEFT($A1613,3))=313,VLOOKUP(VALUE(MID($B1613,2,1)),_313_Table3,MATCH(MID($B1613,1,1),_313_Table3_ColumnLookup,0),FALSE)
+N("313"),
  IF(AND(VALUE(LEFT($A1613,3))=314,LEN($B1613)=3),VLOOKUP(VALUE(MID($B1613,2,2)),_314_Table3,MATCH(MID($B1613,1,1),_314_Table3_ColumnLookup,0),FALSE),
  IF(VALUE(LEFT($A1613,3))=314,VLOOKUP(VALUE(MID($B1613,2,1)),_314_Table3,MATCH(MID($B1613,1,1),_314_Table3_ColumnLookup,0),FALSE)
+N("314"),
""))))))))))))))))))))))))</f>
        <v>#N/A</v>
      </c>
      <c r="H1613" s="321" t="str">
        <f>IFERROR(
IF(ISERROR($D1613)=FALSE,$D1613,IF(ISERROR($E1613)=FALSE,$E1613,IF(ISERROR($F1613)=FALSE,$F1613
+N("012 checkboxes"),
IF(
IF(OR(LEFT($A1613,9)="Syndicate",LEFT($A1613,12)="NewSyndicate"),VLOOKUP($A1613,'012'!$J:$ZW,MATCH("Link to button",'012'!$J$1:$ZW$1,0),0)
+N("309 checkbox"),
IF($C1613="309 LCR Summary0",VLOOKUP("Notes990",'309'!$P:$ZZ,MATCH("Link to button",'309'!$P$1:$ZZ$1,0),0)
+N("313 checkboxes"),
IF($C1613="313 Financial Information0LcmVsScr",IF($C1613="309 LCR Summary0",VLOOKUP("LcmVsScr",'309'!$N:$ZZ,MATCH("Link to button",'309'!$N$1:$ZZ$1,0),0),
IF($C1613="313 Financial Information0LcrDocAttached",IF($C1613="309 LCR Summary0",VLOOKUP("LcrDocAttached",'309'!$N:$ZZ,MATCH("Link to button",'309'!$N$1:$ZZ$1,0),
0)))))))=1,TRUE,FALSE)
))),"")</f>
        <v/>
      </c>
    </row>
    <row r="1614" spans="1:8">
      <c r="A1614" s="237" t="e">
        <f>VLOOKUP($G1614,CSVLookups!$B:$R,MATCH(A$1,CSVLookups!$B$1:$R$1,0),FALSE)</f>
        <v>#N/A</v>
      </c>
      <c r="B1614" s="237" t="e">
        <f>VLOOKUP($G1614,CSVLookups!$B:$R,MATCH(B$1,CSVLookups!$B$1:$R$1,0),FALSE)</f>
        <v>#N/A</v>
      </c>
      <c r="C1614" s="238" t="e">
        <f t="shared" si="25"/>
        <v>#N/A</v>
      </c>
      <c r="D1614" s="238" t="e">
        <f>IF(AND(VALUE(LEFT($A1614,3))=309,LEN($B1614)=3),VLOOKUP(VALUE(MID($B1614,2,2)),_309_Table1,MATCH(MID($B1614,1,1),_309_Table1_ColumnLookup,0),FALSE),
  IF($C1614="309 LCR SummaryA",OneYearSCR,IF($C1614="309 LCR SummaryB",UltimateSCR,IF(VALUE(LEFT($A1614,3))=309,VLOOKUP(VALUE(MID($B1614,2,1)),_309_Table1,MATCH(MID($B1614,1,1),_309_Table1_ColumnLookup,0),FALSE)
+N("309"),
  IF(VALUE(LEFT($A1614,3))=310,VLOOKUP(VALUE(MID($B1614,2,1)),_310_Table1,MATCH(MID($B1614,1,1),_310_Table1_ColumnLookup,0),FALSE)
+N("310"),
  IF(AND(VALUE(LEFT($A1614,3))=311,LEN($I1614)=4),VLOOKUP($I1614,_311_Table1,MATCH($B1614,_311_Table1_ColumnLookup,0),FALSE),
  IF(AND(VALUE(LEFT($A1614,3))=311,OR($B1614="I2",$B1614="J2",$B1614="K2",$B1614="L2")),VLOOKUP('311'!$G$58,_311_Table1,MATCH(MID($B1614,1,1),_311_Table1_ColumnLookup,0),FALSE),
  IF(AND(VALUE(LEFT($A1614,3))=311,RIGHT($B1614,5)="Total"),VLOOKUP('311'!$G$59,_311_Table1,MATCH(MID($B1614,1,1),_311_Table1_ColumnLookup,0),FALSE),
  IF(VALUE(LEFT($A1614,3))=311,VLOOKUP(VALUE(MID($B1614,2,1)),_311_Table1,MATCH(MID($B1614,1,1),_311_Table1_ColumnLookup,0),FALSE)
+N("311"),
  IF(AND(VALUE(LEFT($A1614,3))=312,LEFT($G1614,10)="Unincepted",$B1614="G "),VLOOKUP(" ULO",_312_Table1,MATCH('312'!$N$16,_312_Table1_ColumnLookup,0),FALSE),
  IF(AND(VALUE(LEFT($A1614,3))=312,LEFT($G1614,10)="Unincepted",$B1614="O "),VLOOKUP(" ULO",_312_Table1,MATCH('312'!$V$16,_312_Table1_ColumnLookup,0),FALSE),
  IF(AND(VALUE(LEFT($A1614,3))=312,LEFT($G1614,10)="Unincepted",$B1614="Q "),VLOOKUP(" ULO",_312_Table1,MATCH('312'!$X$16,_312_Table1_ColumnLookup,0),FALSE),
  IF(AND(VALUE(LEFT($A1614,3))=312,LEFT($G1614,10)="Unincepted"),VLOOKUP(" ULO",_312_Table1,MATCH(LEFT($B1614,1),_312_Table1_ColumnLookup,0),FALSE),
  IF(AND(VALUE(LEFT($A1614,3))=312,LEFT($G1614,5)="Total",$B1614="G "),VLOOKUP('312'!$F$80,_312_Table1,MATCH('312'!$N$16,_312_Table1_ColumnLookup,0),FALSE),
  IF(AND(VALUE(LEFT($A1614,3))=312,LEFT($G1614,5)="Total",$B1614="O "),VLOOKUP('312'!$F$80,_312_Table1,MATCH('312'!$V$16,_312_Table1_ColumnLookup,0),FALSE),
  IF(AND(VALUE(LEFT($A1614,3))=312,LEFT($G1614,5)="Total",$B1614="Q "),VLOOKUP('312'!$F$80,_312_Table1,MATCH('312'!$X$16,_312_Table1_ColumnLookup,0),FALSE),
  IF(AND(VALUE(LEFT($A1614,3))=312,LEFT($G1614,5)="Total"),VLOOKUP('312'!$F$80,_312_Table1,MATCH(LEFT($B1614,1),_312_Table1_ColumnLookup,0),FALSE),
  IF(AND(VALUE(LEFT($A1614,3))=312,LEN($I1614)=4,$B1614="G"),VLOOKUP($I1614,_312_Table1,MATCH('312'!$N$16,_312_Table1_ColumnLookup,0),FALSE),
  IF(AND(VALUE(LEFT($A1614,3))=312,LEN($I1614)=4,$B1614="O"),VLOOKUP($I1614,_312_Table1,MATCH('312'!$V$16,_312_Table1_ColumnLookup,0),FALSE),
  IF(AND(VALUE(LEFT($A1614,3))=312,LEN($I1614)=4,$B1614="Q"),VLOOKUP($I1614,_312_Table1,MATCH('312'!$X$16,_312_Table1_ColumnLookup,0),FALSE),
  IF(AND(VALUE(LEFT($A1614,3))=312,LEN($I1614)=4),VLOOKUP($I1614,_312_Table1,MATCH(LEFT($B1614,1),_312_Table1_ColumnLookup,0),FALSE)
+N("312"),
  IF(VALUE(LEFT($A1614,3))=313,VLOOKUP(VALUE(MID($B1614,2,1)),_313_Table1,MATCH(MID($B1614,1,1),_313_Table1_ColumnLookup,0),FALSE)
+N("313"),
  IF(AND(VALUE(LEFT($A1614,3))=314,LEN($B1614)=3),VLOOKUP(VALUE(MID($B1614,2,2)),_314_Table1,MATCH(MID($B1614,1,1),_314_Table1_ColumnLookup,0),FALSE),
  IF(VALUE(LEFT($A1614,3))=314,VLOOKUP(VALUE(MID($B1614,2,1)),_314_Table1,MATCH(MID($B1614,1,1),_314_Table1_ColumnLookup,0),FALSE)
+N("314"),
""))))))))))))))))))))))))</f>
        <v>#N/A</v>
      </c>
      <c r="E1614" s="238" t="e">
        <f>IF(AND(VALUE(LEFT($A1614,3))=309,LEN($B1614)=3),VLOOKUP(VALUE(MID($B1614,2,2)),_309_Table2,MATCH(MID($B1614,1,1),_309_Table2_ColumnLookup,0),FALSE),
  IF($C1614="309 LCR SummaryA",OneYearSCR,IF($C1614="309 LCR SummaryB",UltimateSCR,IF(VALUE(LEFT($A1614,3))=309,VLOOKUP(VALUE(MID($B1614,2,1)),_309_Table2,MATCH(MID($B1614,1,1),_309_Table2_ColumnLookup,0),FALSE)
+N("309"),
  IF(VALUE(LEFT($A1614,3))=310,VLOOKUP(VALUE(MID($B1614,2,1)),_310_Table2,MATCH(MID($B1614,1,1),_310_Table2_ColumnLookup,0),FALSE)
+N("310"),
  IF(AND(VALUE(LEFT($A1614,3))=311,LEN($I1614)=4),VLOOKUP($I1614,_311_Table2,MATCH($B1614,_311_Table2_ColumnLookup,0),FALSE),
  IF(AND(VALUE(LEFT($A1614,3))=311,OR($B1614="I2",$B1614="J2",$B1614="K2",$B1614="L2")),VLOOKUP('311'!$G$58,_311_Table2,MATCH(MID($B1614,1,1),_311_Table2_ColumnLookup,0),FALSE),
  IF(AND(VALUE(LEFT($A1614,3))=311,RIGHT($B1614,5)="Total"),VLOOKUP('311'!$G$59,_311_Table2,MATCH(MID($B1614,1,1),_311_Table2_ColumnLookup,0),FALSE),
  IF(VALUE(LEFT($A1614,3))=311,VLOOKUP(VALUE(MID($B1614,2,1)),_311_Table2,MATCH(MID($B1614,1,1),_311_Table2_ColumnLookup,0),FALSE)
+N("311"),
  IF(AND(VALUE(LEFT($A1614,3))=312,LEFT($G1614,10)="Unincepted",$B1614="G "),VLOOKUP(" ULO",_312_Table2,MATCH('312'!$N$16,_312_Table2_ColumnLookup,0),FALSE),
  IF(AND(VALUE(LEFT($A1614,3))=312,LEFT($G1614,10)="Unincepted",$B1614="O "),VLOOKUP(" ULO",_312_Table2,MATCH('312'!$V$16,_312_Table2_ColumnLookup,0),FALSE),
  IF(AND(VALUE(LEFT($A1614,3))=312,LEFT($G1614,10)="Unincepted",$B1614="Q "),VLOOKUP(" ULO",_312_Table2,MATCH('312'!$X$16,_312_Table2_ColumnLookup,0),FALSE),
  IF(AND(VALUE(LEFT($A1614,3))=312,LEFT($G1614,10)="Unincepted"),VLOOKUP(" ULO",_312_Table2,MATCH(LEFT($B1614,1),_312_Table2_ColumnLookup,0),FALSE),
  IF(AND(VALUE(LEFT($A1614,3))=312,LEFT($G1614,5)="Total",$B1614="G "),VLOOKUP('312'!$F$80,_312_Table2,MATCH('312'!$N$16,_312_Table2_ColumnLookup,0),FALSE),
  IF(AND(VALUE(LEFT($A1614,3))=312,LEFT($G1614,5)="Total",$B1614="O "),VLOOKUP('312'!$F$80,_312_Table2,MATCH('312'!$V$16,_312_Table2_ColumnLookup,0),FALSE),
  IF(AND(VALUE(LEFT($A1614,3))=312,LEFT($G1614,5)="Total",$B1614="Q "),VLOOKUP('312'!$F$80,_312_Table2,MATCH('312'!$X$16,_312_Table2_ColumnLookup,0),FALSE),
  IF(AND(VALUE(LEFT($A1614,3))=312,LEFT($G1614,5)="Total"),VLOOKUP('312'!$F$80,_312_Table2,MATCH(LEFT($B1614,1),_312_Table2_ColumnLookup,0),FALSE),
  IF(AND(VALUE(LEFT($A1614,3))=312,LEN($I1614)=4,$B1614="G"),VLOOKUP($I1614,_312_Table2,MATCH('312'!$N$16,_312_Table2_ColumnLookup,0),FALSE),
  IF(AND(VALUE(LEFT($A1614,3))=312,LEN($I1614)=4,$B1614="O"),VLOOKUP($I1614,_312_Table2,MATCH('312'!$V$16,_312_Table2_ColumnLookup,0),FALSE),
  IF(AND(VALUE(LEFT($A1614,3))=312,LEN($I1614)=4,$B1614="Q"),VLOOKUP($I1614,_312_Table2,MATCH('312'!$X$16,_312_Table2_ColumnLookup,0),FALSE),
  IF(AND(VALUE(LEFT($A1614,3))=312,LEN($I1614)=4),VLOOKUP($I1614,_312_Table2,MATCH(LEFT($B1614,1),_312_Table2_ColumnLookup,0),FALSE)
+N("312"),
  IF(VALUE(LEFT($A1614,3))=313,VLOOKUP(VALUE(MID($B1614,2,1)),_313_Table2,MATCH(MID($B1614,1,1),_313_Table2_ColumnLookup,0),FALSE)
+N("313"),
  IF(AND(VALUE(LEFT($A1614,3))=314,LEN($B1614)=3),VLOOKUP(VALUE(MID($B1614,2,2)),_314_Table2,MATCH(MID($B1614,1,1),_314_Table2_ColumnLookup,0),FALSE),
  IF(VALUE(LEFT($A1614,3))=314,VLOOKUP(VALUE(MID($B1614,2,1)),_314_Table2,MATCH(MID($B1614,1,1),_314_Table2_ColumnLookup,0),FALSE)
+N("314"),
""))))))))))))))))))))))))</f>
        <v>#N/A</v>
      </c>
      <c r="F1614" s="238" t="e">
        <f>IF(AND(VALUE(LEFT($A1614,3))=309,LEN($B1614)=3),VLOOKUP(VALUE(MID($B1614,2,2)),_309_Table3,MATCH(MID($B1614,1,1),_309_Table3_ColumnLookup,0),FALSE),
  IF($C1614="309 LCR SummaryA",OneYearSCR,IF($C1614="309 LCR SummaryB",UltimateSCR,IF(VALUE(LEFT($A1614,3))=309,VLOOKUP(VALUE(MID($B1614,2,1)),_309_Table3,MATCH(MID($B1614,1,1),_309_Table3_ColumnLookup,0),FALSE)
+N("309"),
  IF(VALUE(LEFT($A1614,3))=310,VLOOKUP(VALUE(MID($B1614,2,1)),_310_Table3,MATCH(MID($B1614,1,1),_310_Table3_ColumnLookup,0),FALSE)
+N("310"),
  IF(AND(VALUE(LEFT($A1614,3))=311,LEN($I1614)=4),VLOOKUP($I1614,_311_Table3,MATCH($B1614,_311_Table3_ColumnLookup,0),FALSE),
  IF(AND(VALUE(LEFT($A1614,3))=311,OR($B1614="I2",$B1614="J2",$B1614="K2",$B1614="L2")),VLOOKUP('311'!$G$58,_311_Table3,MATCH(MID($B1614,1,1),_311_Table3_ColumnLookup,0),FALSE),
  IF(AND(VALUE(LEFT($A1614,3))=311,RIGHT($B1614,5)="Total"),VLOOKUP('311'!$G$59,_311_Table3,MATCH(MID($B1614,1,1),_311_Table3_ColumnLookup,0),FALSE),
  IF(VALUE(LEFT($A1614,3))=311,VLOOKUP(VALUE(MID($B1614,2,1)),_311_Table3,MATCH(MID($B1614,1,1),_311_Table3_ColumnLookup,0),FALSE)
+N("311"),
  IF(AND(VALUE(LEFT($A1614,3))=312,LEFT($G1614,10)="Unincepted",$B1614="G "),VLOOKUP(" ULO",_312_Table3,MATCH('312'!$N$16,_312_Table3_ColumnLookup,0),FALSE),
  IF(AND(VALUE(LEFT($A1614,3))=312,LEFT($G1614,10)="Unincepted",$B1614="O "),VLOOKUP(" ULO",_312_Table3,MATCH('312'!$V$16,_312_Table3_ColumnLookup,0),FALSE),
  IF(AND(VALUE(LEFT($A1614,3))=312,LEFT($G1614,10)="Unincepted",$B1614="Q "),VLOOKUP(" ULO",_312_Table3,MATCH('312'!$X$16,_312_Table3_ColumnLookup,0),FALSE),
  IF(AND(VALUE(LEFT($A1614,3))=312,LEFT($G1614,10)="Unincepted"),VLOOKUP(" ULO",_312_Table3,MATCH(LEFT($B1614,1),_312_Table3_ColumnLookup,0),FALSE),
  IF(AND(VALUE(LEFT($A1614,3))=312,LEFT($G1614,5)="Total",$B1614="G "),VLOOKUP('312'!$F$80,_312_Table3,MATCH('312'!$N$16,_312_Table3_ColumnLookup,0),FALSE),
  IF(AND(VALUE(LEFT($A1614,3))=312,LEFT($G1614,5)="Total",$B1614="O "),VLOOKUP('312'!$F$80,_312_Table3,MATCH('312'!$V$16,_312_Table3_ColumnLookup,0),FALSE),
  IF(AND(VALUE(LEFT($A1614,3))=312,LEFT($G1614,5)="Total",$B1614="Q "),VLOOKUP('312'!$F$80,_312_Table3,MATCH('312'!$X$16,_312_Table3_ColumnLookup,0),FALSE),
  IF(AND(VALUE(LEFT($A1614,3))=312,LEFT($G1614,5)="Total"),VLOOKUP('312'!$F$80,_312_Table3,MATCH(LEFT($B1614,1),_312_Table3_ColumnLookup,0),FALSE),
  IF(AND(VALUE(LEFT($A1614,3))=312,LEN($I1614)=4,$B1614="G"),VLOOKUP($I1614,_312_Table3,MATCH('312'!$N$16,_312_Table3_ColumnLookup,0),FALSE),
  IF(AND(VALUE(LEFT($A1614,3))=312,LEN($I1614)=4,$B1614="O"),VLOOKUP($I1614,_312_Table3,MATCH('312'!$V$16,_312_Table3_ColumnLookup,0),FALSE),
  IF(AND(VALUE(LEFT($A1614,3))=312,LEN($I1614)=4,$B1614="Q"),VLOOKUP($I1614,_312_Table3,MATCH('312'!$X$16,_312_Table3_ColumnLookup,0),FALSE),
  IF(AND(VALUE(LEFT($A1614,3))=312,LEN($I1614)=4),VLOOKUP($I1614,_312_Table3,MATCH(LEFT($B1614,1),_312_Table3_ColumnLookup,0),FALSE)
+N("312"),
  IF(VALUE(LEFT($A1614,3))=313,VLOOKUP(VALUE(MID($B1614,2,1)),_313_Table3,MATCH(MID($B1614,1,1),_313_Table3_ColumnLookup,0),FALSE)
+N("313"),
  IF(AND(VALUE(LEFT($A1614,3))=314,LEN($B1614)=3),VLOOKUP(VALUE(MID($B1614,2,2)),_314_Table3,MATCH(MID($B1614,1,1),_314_Table3_ColumnLookup,0),FALSE),
  IF(VALUE(LEFT($A1614,3))=314,VLOOKUP(VALUE(MID($B1614,2,1)),_314_Table3,MATCH(MID($B1614,1,1),_314_Table3_ColumnLookup,0),FALSE)
+N("314"),
""))))))))))))))))))))))))</f>
        <v>#N/A</v>
      </c>
      <c r="H1614" s="321" t="str">
        <f>IFERROR(
IF(ISERROR($D1614)=FALSE,$D1614,IF(ISERROR($E1614)=FALSE,$E1614,IF(ISERROR($F1614)=FALSE,$F1614
+N("012 checkboxes"),
IF(
IF(OR(LEFT($A1614,9)="Syndicate",LEFT($A1614,12)="NewSyndicate"),VLOOKUP($A1614,'012'!$J:$ZW,MATCH("Link to button",'012'!$J$1:$ZW$1,0),0)
+N("309 checkbox"),
IF($C1614="309 LCR Summary0",VLOOKUP("Notes990",'309'!$P:$ZZ,MATCH("Link to button",'309'!$P$1:$ZZ$1,0),0)
+N("313 checkboxes"),
IF($C1614="313 Financial Information0LcmVsScr",IF($C1614="309 LCR Summary0",VLOOKUP("LcmVsScr",'309'!$N:$ZZ,MATCH("Link to button",'309'!$N$1:$ZZ$1,0),0),
IF($C1614="313 Financial Information0LcrDocAttached",IF($C1614="309 LCR Summary0",VLOOKUP("LcrDocAttached",'309'!$N:$ZZ,MATCH("Link to button",'309'!$N$1:$ZZ$1,0),
0)))))))=1,TRUE,FALSE)
))),"")</f>
        <v/>
      </c>
    </row>
    <row r="1615" spans="1:8">
      <c r="A1615" s="237" t="e">
        <f>VLOOKUP($G1615,CSVLookups!$B:$R,MATCH(A$1,CSVLookups!$B$1:$R$1,0),FALSE)</f>
        <v>#N/A</v>
      </c>
      <c r="B1615" s="237" t="e">
        <f>VLOOKUP($G1615,CSVLookups!$B:$R,MATCH(B$1,CSVLookups!$B$1:$R$1,0),FALSE)</f>
        <v>#N/A</v>
      </c>
      <c r="C1615" s="238" t="e">
        <f t="shared" si="25"/>
        <v>#N/A</v>
      </c>
      <c r="D1615" s="238" t="e">
        <f>IF(AND(VALUE(LEFT($A1615,3))=309,LEN($B1615)=3),VLOOKUP(VALUE(MID($B1615,2,2)),_309_Table1,MATCH(MID($B1615,1,1),_309_Table1_ColumnLookup,0),FALSE),
  IF($C1615="309 LCR SummaryA",OneYearSCR,IF($C1615="309 LCR SummaryB",UltimateSCR,IF(VALUE(LEFT($A1615,3))=309,VLOOKUP(VALUE(MID($B1615,2,1)),_309_Table1,MATCH(MID($B1615,1,1),_309_Table1_ColumnLookup,0),FALSE)
+N("309"),
  IF(VALUE(LEFT($A1615,3))=310,VLOOKUP(VALUE(MID($B1615,2,1)),_310_Table1,MATCH(MID($B1615,1,1),_310_Table1_ColumnLookup,0),FALSE)
+N("310"),
  IF(AND(VALUE(LEFT($A1615,3))=311,LEN($I1615)=4),VLOOKUP($I1615,_311_Table1,MATCH($B1615,_311_Table1_ColumnLookup,0),FALSE),
  IF(AND(VALUE(LEFT($A1615,3))=311,OR($B1615="I2",$B1615="J2",$B1615="K2",$B1615="L2")),VLOOKUP('311'!$G$58,_311_Table1,MATCH(MID($B1615,1,1),_311_Table1_ColumnLookup,0),FALSE),
  IF(AND(VALUE(LEFT($A1615,3))=311,RIGHT($B1615,5)="Total"),VLOOKUP('311'!$G$59,_311_Table1,MATCH(MID($B1615,1,1),_311_Table1_ColumnLookup,0),FALSE),
  IF(VALUE(LEFT($A1615,3))=311,VLOOKUP(VALUE(MID($B1615,2,1)),_311_Table1,MATCH(MID($B1615,1,1),_311_Table1_ColumnLookup,0),FALSE)
+N("311"),
  IF(AND(VALUE(LEFT($A1615,3))=312,LEFT($G1615,10)="Unincepted",$B1615="G "),VLOOKUP(" ULO",_312_Table1,MATCH('312'!$N$16,_312_Table1_ColumnLookup,0),FALSE),
  IF(AND(VALUE(LEFT($A1615,3))=312,LEFT($G1615,10)="Unincepted",$B1615="O "),VLOOKUP(" ULO",_312_Table1,MATCH('312'!$V$16,_312_Table1_ColumnLookup,0),FALSE),
  IF(AND(VALUE(LEFT($A1615,3))=312,LEFT($G1615,10)="Unincepted",$B1615="Q "),VLOOKUP(" ULO",_312_Table1,MATCH('312'!$X$16,_312_Table1_ColumnLookup,0),FALSE),
  IF(AND(VALUE(LEFT($A1615,3))=312,LEFT($G1615,10)="Unincepted"),VLOOKUP(" ULO",_312_Table1,MATCH(LEFT($B1615,1),_312_Table1_ColumnLookup,0),FALSE),
  IF(AND(VALUE(LEFT($A1615,3))=312,LEFT($G1615,5)="Total",$B1615="G "),VLOOKUP('312'!$F$80,_312_Table1,MATCH('312'!$N$16,_312_Table1_ColumnLookup,0),FALSE),
  IF(AND(VALUE(LEFT($A1615,3))=312,LEFT($G1615,5)="Total",$B1615="O "),VLOOKUP('312'!$F$80,_312_Table1,MATCH('312'!$V$16,_312_Table1_ColumnLookup,0),FALSE),
  IF(AND(VALUE(LEFT($A1615,3))=312,LEFT($G1615,5)="Total",$B1615="Q "),VLOOKUP('312'!$F$80,_312_Table1,MATCH('312'!$X$16,_312_Table1_ColumnLookup,0),FALSE),
  IF(AND(VALUE(LEFT($A1615,3))=312,LEFT($G1615,5)="Total"),VLOOKUP('312'!$F$80,_312_Table1,MATCH(LEFT($B1615,1),_312_Table1_ColumnLookup,0),FALSE),
  IF(AND(VALUE(LEFT($A1615,3))=312,LEN($I1615)=4,$B1615="G"),VLOOKUP($I1615,_312_Table1,MATCH('312'!$N$16,_312_Table1_ColumnLookup,0),FALSE),
  IF(AND(VALUE(LEFT($A1615,3))=312,LEN($I1615)=4,$B1615="O"),VLOOKUP($I1615,_312_Table1,MATCH('312'!$V$16,_312_Table1_ColumnLookup,0),FALSE),
  IF(AND(VALUE(LEFT($A1615,3))=312,LEN($I1615)=4,$B1615="Q"),VLOOKUP($I1615,_312_Table1,MATCH('312'!$X$16,_312_Table1_ColumnLookup,0),FALSE),
  IF(AND(VALUE(LEFT($A1615,3))=312,LEN($I1615)=4),VLOOKUP($I1615,_312_Table1,MATCH(LEFT($B1615,1),_312_Table1_ColumnLookup,0),FALSE)
+N("312"),
  IF(VALUE(LEFT($A1615,3))=313,VLOOKUP(VALUE(MID($B1615,2,1)),_313_Table1,MATCH(MID($B1615,1,1),_313_Table1_ColumnLookup,0),FALSE)
+N("313"),
  IF(AND(VALUE(LEFT($A1615,3))=314,LEN($B1615)=3),VLOOKUP(VALUE(MID($B1615,2,2)),_314_Table1,MATCH(MID($B1615,1,1),_314_Table1_ColumnLookup,0),FALSE),
  IF(VALUE(LEFT($A1615,3))=314,VLOOKUP(VALUE(MID($B1615,2,1)),_314_Table1,MATCH(MID($B1615,1,1),_314_Table1_ColumnLookup,0),FALSE)
+N("314"),
""))))))))))))))))))))))))</f>
        <v>#N/A</v>
      </c>
      <c r="E1615" s="238" t="e">
        <f>IF(AND(VALUE(LEFT($A1615,3))=309,LEN($B1615)=3),VLOOKUP(VALUE(MID($B1615,2,2)),_309_Table2,MATCH(MID($B1615,1,1),_309_Table2_ColumnLookup,0),FALSE),
  IF($C1615="309 LCR SummaryA",OneYearSCR,IF($C1615="309 LCR SummaryB",UltimateSCR,IF(VALUE(LEFT($A1615,3))=309,VLOOKUP(VALUE(MID($B1615,2,1)),_309_Table2,MATCH(MID($B1615,1,1),_309_Table2_ColumnLookup,0),FALSE)
+N("309"),
  IF(VALUE(LEFT($A1615,3))=310,VLOOKUP(VALUE(MID($B1615,2,1)),_310_Table2,MATCH(MID($B1615,1,1),_310_Table2_ColumnLookup,0),FALSE)
+N("310"),
  IF(AND(VALUE(LEFT($A1615,3))=311,LEN($I1615)=4),VLOOKUP($I1615,_311_Table2,MATCH($B1615,_311_Table2_ColumnLookup,0),FALSE),
  IF(AND(VALUE(LEFT($A1615,3))=311,OR($B1615="I2",$B1615="J2",$B1615="K2",$B1615="L2")),VLOOKUP('311'!$G$58,_311_Table2,MATCH(MID($B1615,1,1),_311_Table2_ColumnLookup,0),FALSE),
  IF(AND(VALUE(LEFT($A1615,3))=311,RIGHT($B1615,5)="Total"),VLOOKUP('311'!$G$59,_311_Table2,MATCH(MID($B1615,1,1),_311_Table2_ColumnLookup,0),FALSE),
  IF(VALUE(LEFT($A1615,3))=311,VLOOKUP(VALUE(MID($B1615,2,1)),_311_Table2,MATCH(MID($B1615,1,1),_311_Table2_ColumnLookup,0),FALSE)
+N("311"),
  IF(AND(VALUE(LEFT($A1615,3))=312,LEFT($G1615,10)="Unincepted",$B1615="G "),VLOOKUP(" ULO",_312_Table2,MATCH('312'!$N$16,_312_Table2_ColumnLookup,0),FALSE),
  IF(AND(VALUE(LEFT($A1615,3))=312,LEFT($G1615,10)="Unincepted",$B1615="O "),VLOOKUP(" ULO",_312_Table2,MATCH('312'!$V$16,_312_Table2_ColumnLookup,0),FALSE),
  IF(AND(VALUE(LEFT($A1615,3))=312,LEFT($G1615,10)="Unincepted",$B1615="Q "),VLOOKUP(" ULO",_312_Table2,MATCH('312'!$X$16,_312_Table2_ColumnLookup,0),FALSE),
  IF(AND(VALUE(LEFT($A1615,3))=312,LEFT($G1615,10)="Unincepted"),VLOOKUP(" ULO",_312_Table2,MATCH(LEFT($B1615,1),_312_Table2_ColumnLookup,0),FALSE),
  IF(AND(VALUE(LEFT($A1615,3))=312,LEFT($G1615,5)="Total",$B1615="G "),VLOOKUP('312'!$F$80,_312_Table2,MATCH('312'!$N$16,_312_Table2_ColumnLookup,0),FALSE),
  IF(AND(VALUE(LEFT($A1615,3))=312,LEFT($G1615,5)="Total",$B1615="O "),VLOOKUP('312'!$F$80,_312_Table2,MATCH('312'!$V$16,_312_Table2_ColumnLookup,0),FALSE),
  IF(AND(VALUE(LEFT($A1615,3))=312,LEFT($G1615,5)="Total",$B1615="Q "),VLOOKUP('312'!$F$80,_312_Table2,MATCH('312'!$X$16,_312_Table2_ColumnLookup,0),FALSE),
  IF(AND(VALUE(LEFT($A1615,3))=312,LEFT($G1615,5)="Total"),VLOOKUP('312'!$F$80,_312_Table2,MATCH(LEFT($B1615,1),_312_Table2_ColumnLookup,0),FALSE),
  IF(AND(VALUE(LEFT($A1615,3))=312,LEN($I1615)=4,$B1615="G"),VLOOKUP($I1615,_312_Table2,MATCH('312'!$N$16,_312_Table2_ColumnLookup,0),FALSE),
  IF(AND(VALUE(LEFT($A1615,3))=312,LEN($I1615)=4,$B1615="O"),VLOOKUP($I1615,_312_Table2,MATCH('312'!$V$16,_312_Table2_ColumnLookup,0),FALSE),
  IF(AND(VALUE(LEFT($A1615,3))=312,LEN($I1615)=4,$B1615="Q"),VLOOKUP($I1615,_312_Table2,MATCH('312'!$X$16,_312_Table2_ColumnLookup,0),FALSE),
  IF(AND(VALUE(LEFT($A1615,3))=312,LEN($I1615)=4),VLOOKUP($I1615,_312_Table2,MATCH(LEFT($B1615,1),_312_Table2_ColumnLookup,0),FALSE)
+N("312"),
  IF(VALUE(LEFT($A1615,3))=313,VLOOKUP(VALUE(MID($B1615,2,1)),_313_Table2,MATCH(MID($B1615,1,1),_313_Table2_ColumnLookup,0),FALSE)
+N("313"),
  IF(AND(VALUE(LEFT($A1615,3))=314,LEN($B1615)=3),VLOOKUP(VALUE(MID($B1615,2,2)),_314_Table2,MATCH(MID($B1615,1,1),_314_Table2_ColumnLookup,0),FALSE),
  IF(VALUE(LEFT($A1615,3))=314,VLOOKUP(VALUE(MID($B1615,2,1)),_314_Table2,MATCH(MID($B1615,1,1),_314_Table2_ColumnLookup,0),FALSE)
+N("314"),
""))))))))))))))))))))))))</f>
        <v>#N/A</v>
      </c>
      <c r="F1615" s="238" t="e">
        <f>IF(AND(VALUE(LEFT($A1615,3))=309,LEN($B1615)=3),VLOOKUP(VALUE(MID($B1615,2,2)),_309_Table3,MATCH(MID($B1615,1,1),_309_Table3_ColumnLookup,0),FALSE),
  IF($C1615="309 LCR SummaryA",OneYearSCR,IF($C1615="309 LCR SummaryB",UltimateSCR,IF(VALUE(LEFT($A1615,3))=309,VLOOKUP(VALUE(MID($B1615,2,1)),_309_Table3,MATCH(MID($B1615,1,1),_309_Table3_ColumnLookup,0),FALSE)
+N("309"),
  IF(VALUE(LEFT($A1615,3))=310,VLOOKUP(VALUE(MID($B1615,2,1)),_310_Table3,MATCH(MID($B1615,1,1),_310_Table3_ColumnLookup,0),FALSE)
+N("310"),
  IF(AND(VALUE(LEFT($A1615,3))=311,LEN($I1615)=4),VLOOKUP($I1615,_311_Table3,MATCH($B1615,_311_Table3_ColumnLookup,0),FALSE),
  IF(AND(VALUE(LEFT($A1615,3))=311,OR($B1615="I2",$B1615="J2",$B1615="K2",$B1615="L2")),VLOOKUP('311'!$G$58,_311_Table3,MATCH(MID($B1615,1,1),_311_Table3_ColumnLookup,0),FALSE),
  IF(AND(VALUE(LEFT($A1615,3))=311,RIGHT($B1615,5)="Total"),VLOOKUP('311'!$G$59,_311_Table3,MATCH(MID($B1615,1,1),_311_Table3_ColumnLookup,0),FALSE),
  IF(VALUE(LEFT($A1615,3))=311,VLOOKUP(VALUE(MID($B1615,2,1)),_311_Table3,MATCH(MID($B1615,1,1),_311_Table3_ColumnLookup,0),FALSE)
+N("311"),
  IF(AND(VALUE(LEFT($A1615,3))=312,LEFT($G1615,10)="Unincepted",$B1615="G "),VLOOKUP(" ULO",_312_Table3,MATCH('312'!$N$16,_312_Table3_ColumnLookup,0),FALSE),
  IF(AND(VALUE(LEFT($A1615,3))=312,LEFT($G1615,10)="Unincepted",$B1615="O "),VLOOKUP(" ULO",_312_Table3,MATCH('312'!$V$16,_312_Table3_ColumnLookup,0),FALSE),
  IF(AND(VALUE(LEFT($A1615,3))=312,LEFT($G1615,10)="Unincepted",$B1615="Q "),VLOOKUP(" ULO",_312_Table3,MATCH('312'!$X$16,_312_Table3_ColumnLookup,0),FALSE),
  IF(AND(VALUE(LEFT($A1615,3))=312,LEFT($G1615,10)="Unincepted"),VLOOKUP(" ULO",_312_Table3,MATCH(LEFT($B1615,1),_312_Table3_ColumnLookup,0),FALSE),
  IF(AND(VALUE(LEFT($A1615,3))=312,LEFT($G1615,5)="Total",$B1615="G "),VLOOKUP('312'!$F$80,_312_Table3,MATCH('312'!$N$16,_312_Table3_ColumnLookup,0),FALSE),
  IF(AND(VALUE(LEFT($A1615,3))=312,LEFT($G1615,5)="Total",$B1615="O "),VLOOKUP('312'!$F$80,_312_Table3,MATCH('312'!$V$16,_312_Table3_ColumnLookup,0),FALSE),
  IF(AND(VALUE(LEFT($A1615,3))=312,LEFT($G1615,5)="Total",$B1615="Q "),VLOOKUP('312'!$F$80,_312_Table3,MATCH('312'!$X$16,_312_Table3_ColumnLookup,0),FALSE),
  IF(AND(VALUE(LEFT($A1615,3))=312,LEFT($G1615,5)="Total"),VLOOKUP('312'!$F$80,_312_Table3,MATCH(LEFT($B1615,1),_312_Table3_ColumnLookup,0),FALSE),
  IF(AND(VALUE(LEFT($A1615,3))=312,LEN($I1615)=4,$B1615="G"),VLOOKUP($I1615,_312_Table3,MATCH('312'!$N$16,_312_Table3_ColumnLookup,0),FALSE),
  IF(AND(VALUE(LEFT($A1615,3))=312,LEN($I1615)=4,$B1615="O"),VLOOKUP($I1615,_312_Table3,MATCH('312'!$V$16,_312_Table3_ColumnLookup,0),FALSE),
  IF(AND(VALUE(LEFT($A1615,3))=312,LEN($I1615)=4,$B1615="Q"),VLOOKUP($I1615,_312_Table3,MATCH('312'!$X$16,_312_Table3_ColumnLookup,0),FALSE),
  IF(AND(VALUE(LEFT($A1615,3))=312,LEN($I1615)=4),VLOOKUP($I1615,_312_Table3,MATCH(LEFT($B1615,1),_312_Table3_ColumnLookup,0),FALSE)
+N("312"),
  IF(VALUE(LEFT($A1615,3))=313,VLOOKUP(VALUE(MID($B1615,2,1)),_313_Table3,MATCH(MID($B1615,1,1),_313_Table3_ColumnLookup,0),FALSE)
+N("313"),
  IF(AND(VALUE(LEFT($A1615,3))=314,LEN($B1615)=3),VLOOKUP(VALUE(MID($B1615,2,2)),_314_Table3,MATCH(MID($B1615,1,1),_314_Table3_ColumnLookup,0),FALSE),
  IF(VALUE(LEFT($A1615,3))=314,VLOOKUP(VALUE(MID($B1615,2,1)),_314_Table3,MATCH(MID($B1615,1,1),_314_Table3_ColumnLookup,0),FALSE)
+N("314"),
""))))))))))))))))))))))))</f>
        <v>#N/A</v>
      </c>
      <c r="H1615" s="321" t="str">
        <f>IFERROR(
IF(ISERROR($D1615)=FALSE,$D1615,IF(ISERROR($E1615)=FALSE,$E1615,IF(ISERROR($F1615)=FALSE,$F1615
+N("012 checkboxes"),
IF(
IF(OR(LEFT($A1615,9)="Syndicate",LEFT($A1615,12)="NewSyndicate"),VLOOKUP($A1615,'012'!$J:$ZW,MATCH("Link to button",'012'!$J$1:$ZW$1,0),0)
+N("309 checkbox"),
IF($C1615="309 LCR Summary0",VLOOKUP("Notes990",'309'!$P:$ZZ,MATCH("Link to button",'309'!$P$1:$ZZ$1,0),0)
+N("313 checkboxes"),
IF($C1615="313 Financial Information0LcmVsScr",IF($C1615="309 LCR Summary0",VLOOKUP("LcmVsScr",'309'!$N:$ZZ,MATCH("Link to button",'309'!$N$1:$ZZ$1,0),0),
IF($C1615="313 Financial Information0LcrDocAttached",IF($C1615="309 LCR Summary0",VLOOKUP("LcrDocAttached",'309'!$N:$ZZ,MATCH("Link to button",'309'!$N$1:$ZZ$1,0),
0)))))))=1,TRUE,FALSE)
))),"")</f>
        <v/>
      </c>
    </row>
    <row r="1616" spans="1:8">
      <c r="A1616" s="237" t="e">
        <f>VLOOKUP($G1616,CSVLookups!$B:$R,MATCH(A$1,CSVLookups!$B$1:$R$1,0),FALSE)</f>
        <v>#N/A</v>
      </c>
      <c r="B1616" s="237" t="e">
        <f>VLOOKUP($G1616,CSVLookups!$B:$R,MATCH(B$1,CSVLookups!$B$1:$R$1,0),FALSE)</f>
        <v>#N/A</v>
      </c>
      <c r="C1616" s="238" t="e">
        <f t="shared" si="25"/>
        <v>#N/A</v>
      </c>
      <c r="D1616" s="238" t="e">
        <f>IF(AND(VALUE(LEFT($A1616,3))=309,LEN($B1616)=3),VLOOKUP(VALUE(MID($B1616,2,2)),_309_Table1,MATCH(MID($B1616,1,1),_309_Table1_ColumnLookup,0),FALSE),
  IF($C1616="309 LCR SummaryA",OneYearSCR,IF($C1616="309 LCR SummaryB",UltimateSCR,IF(VALUE(LEFT($A1616,3))=309,VLOOKUP(VALUE(MID($B1616,2,1)),_309_Table1,MATCH(MID($B1616,1,1),_309_Table1_ColumnLookup,0),FALSE)
+N("309"),
  IF(VALUE(LEFT($A1616,3))=310,VLOOKUP(VALUE(MID($B1616,2,1)),_310_Table1,MATCH(MID($B1616,1,1),_310_Table1_ColumnLookup,0),FALSE)
+N("310"),
  IF(AND(VALUE(LEFT($A1616,3))=311,LEN($I1616)=4),VLOOKUP($I1616,_311_Table1,MATCH($B1616,_311_Table1_ColumnLookup,0),FALSE),
  IF(AND(VALUE(LEFT($A1616,3))=311,OR($B1616="I2",$B1616="J2",$B1616="K2",$B1616="L2")),VLOOKUP('311'!$G$58,_311_Table1,MATCH(MID($B1616,1,1),_311_Table1_ColumnLookup,0),FALSE),
  IF(AND(VALUE(LEFT($A1616,3))=311,RIGHT($B1616,5)="Total"),VLOOKUP('311'!$G$59,_311_Table1,MATCH(MID($B1616,1,1),_311_Table1_ColumnLookup,0),FALSE),
  IF(VALUE(LEFT($A1616,3))=311,VLOOKUP(VALUE(MID($B1616,2,1)),_311_Table1,MATCH(MID($B1616,1,1),_311_Table1_ColumnLookup,0),FALSE)
+N("311"),
  IF(AND(VALUE(LEFT($A1616,3))=312,LEFT($G1616,10)="Unincepted",$B1616="G "),VLOOKUP(" ULO",_312_Table1,MATCH('312'!$N$16,_312_Table1_ColumnLookup,0),FALSE),
  IF(AND(VALUE(LEFT($A1616,3))=312,LEFT($G1616,10)="Unincepted",$B1616="O "),VLOOKUP(" ULO",_312_Table1,MATCH('312'!$V$16,_312_Table1_ColumnLookup,0),FALSE),
  IF(AND(VALUE(LEFT($A1616,3))=312,LEFT($G1616,10)="Unincepted",$B1616="Q "),VLOOKUP(" ULO",_312_Table1,MATCH('312'!$X$16,_312_Table1_ColumnLookup,0),FALSE),
  IF(AND(VALUE(LEFT($A1616,3))=312,LEFT($G1616,10)="Unincepted"),VLOOKUP(" ULO",_312_Table1,MATCH(LEFT($B1616,1),_312_Table1_ColumnLookup,0),FALSE),
  IF(AND(VALUE(LEFT($A1616,3))=312,LEFT($G1616,5)="Total",$B1616="G "),VLOOKUP('312'!$F$80,_312_Table1,MATCH('312'!$N$16,_312_Table1_ColumnLookup,0),FALSE),
  IF(AND(VALUE(LEFT($A1616,3))=312,LEFT($G1616,5)="Total",$B1616="O "),VLOOKUP('312'!$F$80,_312_Table1,MATCH('312'!$V$16,_312_Table1_ColumnLookup,0),FALSE),
  IF(AND(VALUE(LEFT($A1616,3))=312,LEFT($G1616,5)="Total",$B1616="Q "),VLOOKUP('312'!$F$80,_312_Table1,MATCH('312'!$X$16,_312_Table1_ColumnLookup,0),FALSE),
  IF(AND(VALUE(LEFT($A1616,3))=312,LEFT($G1616,5)="Total"),VLOOKUP('312'!$F$80,_312_Table1,MATCH(LEFT($B1616,1),_312_Table1_ColumnLookup,0),FALSE),
  IF(AND(VALUE(LEFT($A1616,3))=312,LEN($I1616)=4,$B1616="G"),VLOOKUP($I1616,_312_Table1,MATCH('312'!$N$16,_312_Table1_ColumnLookup,0),FALSE),
  IF(AND(VALUE(LEFT($A1616,3))=312,LEN($I1616)=4,$B1616="O"),VLOOKUP($I1616,_312_Table1,MATCH('312'!$V$16,_312_Table1_ColumnLookup,0),FALSE),
  IF(AND(VALUE(LEFT($A1616,3))=312,LEN($I1616)=4,$B1616="Q"),VLOOKUP($I1616,_312_Table1,MATCH('312'!$X$16,_312_Table1_ColumnLookup,0),FALSE),
  IF(AND(VALUE(LEFT($A1616,3))=312,LEN($I1616)=4),VLOOKUP($I1616,_312_Table1,MATCH(LEFT($B1616,1),_312_Table1_ColumnLookup,0),FALSE)
+N("312"),
  IF(VALUE(LEFT($A1616,3))=313,VLOOKUP(VALUE(MID($B1616,2,1)),_313_Table1,MATCH(MID($B1616,1,1),_313_Table1_ColumnLookup,0),FALSE)
+N("313"),
  IF(AND(VALUE(LEFT($A1616,3))=314,LEN($B1616)=3),VLOOKUP(VALUE(MID($B1616,2,2)),_314_Table1,MATCH(MID($B1616,1,1),_314_Table1_ColumnLookup,0),FALSE),
  IF(VALUE(LEFT($A1616,3))=314,VLOOKUP(VALUE(MID($B1616,2,1)),_314_Table1,MATCH(MID($B1616,1,1),_314_Table1_ColumnLookup,0),FALSE)
+N("314"),
""))))))))))))))))))))))))</f>
        <v>#N/A</v>
      </c>
      <c r="E1616" s="238" t="e">
        <f>IF(AND(VALUE(LEFT($A1616,3))=309,LEN($B1616)=3),VLOOKUP(VALUE(MID($B1616,2,2)),_309_Table2,MATCH(MID($B1616,1,1),_309_Table2_ColumnLookup,0),FALSE),
  IF($C1616="309 LCR SummaryA",OneYearSCR,IF($C1616="309 LCR SummaryB",UltimateSCR,IF(VALUE(LEFT($A1616,3))=309,VLOOKUP(VALUE(MID($B1616,2,1)),_309_Table2,MATCH(MID($B1616,1,1),_309_Table2_ColumnLookup,0),FALSE)
+N("309"),
  IF(VALUE(LEFT($A1616,3))=310,VLOOKUP(VALUE(MID($B1616,2,1)),_310_Table2,MATCH(MID($B1616,1,1),_310_Table2_ColumnLookup,0),FALSE)
+N("310"),
  IF(AND(VALUE(LEFT($A1616,3))=311,LEN($I1616)=4),VLOOKUP($I1616,_311_Table2,MATCH($B1616,_311_Table2_ColumnLookup,0),FALSE),
  IF(AND(VALUE(LEFT($A1616,3))=311,OR($B1616="I2",$B1616="J2",$B1616="K2",$B1616="L2")),VLOOKUP('311'!$G$58,_311_Table2,MATCH(MID($B1616,1,1),_311_Table2_ColumnLookup,0),FALSE),
  IF(AND(VALUE(LEFT($A1616,3))=311,RIGHT($B1616,5)="Total"),VLOOKUP('311'!$G$59,_311_Table2,MATCH(MID($B1616,1,1),_311_Table2_ColumnLookup,0),FALSE),
  IF(VALUE(LEFT($A1616,3))=311,VLOOKUP(VALUE(MID($B1616,2,1)),_311_Table2,MATCH(MID($B1616,1,1),_311_Table2_ColumnLookup,0),FALSE)
+N("311"),
  IF(AND(VALUE(LEFT($A1616,3))=312,LEFT($G1616,10)="Unincepted",$B1616="G "),VLOOKUP(" ULO",_312_Table2,MATCH('312'!$N$16,_312_Table2_ColumnLookup,0),FALSE),
  IF(AND(VALUE(LEFT($A1616,3))=312,LEFT($G1616,10)="Unincepted",$B1616="O "),VLOOKUP(" ULO",_312_Table2,MATCH('312'!$V$16,_312_Table2_ColumnLookup,0),FALSE),
  IF(AND(VALUE(LEFT($A1616,3))=312,LEFT($G1616,10)="Unincepted",$B1616="Q "),VLOOKUP(" ULO",_312_Table2,MATCH('312'!$X$16,_312_Table2_ColumnLookup,0),FALSE),
  IF(AND(VALUE(LEFT($A1616,3))=312,LEFT($G1616,10)="Unincepted"),VLOOKUP(" ULO",_312_Table2,MATCH(LEFT($B1616,1),_312_Table2_ColumnLookup,0),FALSE),
  IF(AND(VALUE(LEFT($A1616,3))=312,LEFT($G1616,5)="Total",$B1616="G "),VLOOKUP('312'!$F$80,_312_Table2,MATCH('312'!$N$16,_312_Table2_ColumnLookup,0),FALSE),
  IF(AND(VALUE(LEFT($A1616,3))=312,LEFT($G1616,5)="Total",$B1616="O "),VLOOKUP('312'!$F$80,_312_Table2,MATCH('312'!$V$16,_312_Table2_ColumnLookup,0),FALSE),
  IF(AND(VALUE(LEFT($A1616,3))=312,LEFT($G1616,5)="Total",$B1616="Q "),VLOOKUP('312'!$F$80,_312_Table2,MATCH('312'!$X$16,_312_Table2_ColumnLookup,0),FALSE),
  IF(AND(VALUE(LEFT($A1616,3))=312,LEFT($G1616,5)="Total"),VLOOKUP('312'!$F$80,_312_Table2,MATCH(LEFT($B1616,1),_312_Table2_ColumnLookup,0),FALSE),
  IF(AND(VALUE(LEFT($A1616,3))=312,LEN($I1616)=4,$B1616="G"),VLOOKUP($I1616,_312_Table2,MATCH('312'!$N$16,_312_Table2_ColumnLookup,0),FALSE),
  IF(AND(VALUE(LEFT($A1616,3))=312,LEN($I1616)=4,$B1616="O"),VLOOKUP($I1616,_312_Table2,MATCH('312'!$V$16,_312_Table2_ColumnLookup,0),FALSE),
  IF(AND(VALUE(LEFT($A1616,3))=312,LEN($I1616)=4,$B1616="Q"),VLOOKUP($I1616,_312_Table2,MATCH('312'!$X$16,_312_Table2_ColumnLookup,0),FALSE),
  IF(AND(VALUE(LEFT($A1616,3))=312,LEN($I1616)=4),VLOOKUP($I1616,_312_Table2,MATCH(LEFT($B1616,1),_312_Table2_ColumnLookup,0),FALSE)
+N("312"),
  IF(VALUE(LEFT($A1616,3))=313,VLOOKUP(VALUE(MID($B1616,2,1)),_313_Table2,MATCH(MID($B1616,1,1),_313_Table2_ColumnLookup,0),FALSE)
+N("313"),
  IF(AND(VALUE(LEFT($A1616,3))=314,LEN($B1616)=3),VLOOKUP(VALUE(MID($B1616,2,2)),_314_Table2,MATCH(MID($B1616,1,1),_314_Table2_ColumnLookup,0),FALSE),
  IF(VALUE(LEFT($A1616,3))=314,VLOOKUP(VALUE(MID($B1616,2,1)),_314_Table2,MATCH(MID($B1616,1,1),_314_Table2_ColumnLookup,0),FALSE)
+N("314"),
""))))))))))))))))))))))))</f>
        <v>#N/A</v>
      </c>
      <c r="F1616" s="238" t="e">
        <f>IF(AND(VALUE(LEFT($A1616,3))=309,LEN($B1616)=3),VLOOKUP(VALUE(MID($B1616,2,2)),_309_Table3,MATCH(MID($B1616,1,1),_309_Table3_ColumnLookup,0),FALSE),
  IF($C1616="309 LCR SummaryA",OneYearSCR,IF($C1616="309 LCR SummaryB",UltimateSCR,IF(VALUE(LEFT($A1616,3))=309,VLOOKUP(VALUE(MID($B1616,2,1)),_309_Table3,MATCH(MID($B1616,1,1),_309_Table3_ColumnLookup,0),FALSE)
+N("309"),
  IF(VALUE(LEFT($A1616,3))=310,VLOOKUP(VALUE(MID($B1616,2,1)),_310_Table3,MATCH(MID($B1616,1,1),_310_Table3_ColumnLookup,0),FALSE)
+N("310"),
  IF(AND(VALUE(LEFT($A1616,3))=311,LEN($I1616)=4),VLOOKUP($I1616,_311_Table3,MATCH($B1616,_311_Table3_ColumnLookup,0),FALSE),
  IF(AND(VALUE(LEFT($A1616,3))=311,OR($B1616="I2",$B1616="J2",$B1616="K2",$B1616="L2")),VLOOKUP('311'!$G$58,_311_Table3,MATCH(MID($B1616,1,1),_311_Table3_ColumnLookup,0),FALSE),
  IF(AND(VALUE(LEFT($A1616,3))=311,RIGHT($B1616,5)="Total"),VLOOKUP('311'!$G$59,_311_Table3,MATCH(MID($B1616,1,1),_311_Table3_ColumnLookup,0),FALSE),
  IF(VALUE(LEFT($A1616,3))=311,VLOOKUP(VALUE(MID($B1616,2,1)),_311_Table3,MATCH(MID($B1616,1,1),_311_Table3_ColumnLookup,0),FALSE)
+N("311"),
  IF(AND(VALUE(LEFT($A1616,3))=312,LEFT($G1616,10)="Unincepted",$B1616="G "),VLOOKUP(" ULO",_312_Table3,MATCH('312'!$N$16,_312_Table3_ColumnLookup,0),FALSE),
  IF(AND(VALUE(LEFT($A1616,3))=312,LEFT($G1616,10)="Unincepted",$B1616="O "),VLOOKUP(" ULO",_312_Table3,MATCH('312'!$V$16,_312_Table3_ColumnLookup,0),FALSE),
  IF(AND(VALUE(LEFT($A1616,3))=312,LEFT($G1616,10)="Unincepted",$B1616="Q "),VLOOKUP(" ULO",_312_Table3,MATCH('312'!$X$16,_312_Table3_ColumnLookup,0),FALSE),
  IF(AND(VALUE(LEFT($A1616,3))=312,LEFT($G1616,10)="Unincepted"),VLOOKUP(" ULO",_312_Table3,MATCH(LEFT($B1616,1),_312_Table3_ColumnLookup,0),FALSE),
  IF(AND(VALUE(LEFT($A1616,3))=312,LEFT($G1616,5)="Total",$B1616="G "),VLOOKUP('312'!$F$80,_312_Table3,MATCH('312'!$N$16,_312_Table3_ColumnLookup,0),FALSE),
  IF(AND(VALUE(LEFT($A1616,3))=312,LEFT($G1616,5)="Total",$B1616="O "),VLOOKUP('312'!$F$80,_312_Table3,MATCH('312'!$V$16,_312_Table3_ColumnLookup,0),FALSE),
  IF(AND(VALUE(LEFT($A1616,3))=312,LEFT($G1616,5)="Total",$B1616="Q "),VLOOKUP('312'!$F$80,_312_Table3,MATCH('312'!$X$16,_312_Table3_ColumnLookup,0),FALSE),
  IF(AND(VALUE(LEFT($A1616,3))=312,LEFT($G1616,5)="Total"),VLOOKUP('312'!$F$80,_312_Table3,MATCH(LEFT($B1616,1),_312_Table3_ColumnLookup,0),FALSE),
  IF(AND(VALUE(LEFT($A1616,3))=312,LEN($I1616)=4,$B1616="G"),VLOOKUP($I1616,_312_Table3,MATCH('312'!$N$16,_312_Table3_ColumnLookup,0),FALSE),
  IF(AND(VALUE(LEFT($A1616,3))=312,LEN($I1616)=4,$B1616="O"),VLOOKUP($I1616,_312_Table3,MATCH('312'!$V$16,_312_Table3_ColumnLookup,0),FALSE),
  IF(AND(VALUE(LEFT($A1616,3))=312,LEN($I1616)=4,$B1616="Q"),VLOOKUP($I1616,_312_Table3,MATCH('312'!$X$16,_312_Table3_ColumnLookup,0),FALSE),
  IF(AND(VALUE(LEFT($A1616,3))=312,LEN($I1616)=4),VLOOKUP($I1616,_312_Table3,MATCH(LEFT($B1616,1),_312_Table3_ColumnLookup,0),FALSE)
+N("312"),
  IF(VALUE(LEFT($A1616,3))=313,VLOOKUP(VALUE(MID($B1616,2,1)),_313_Table3,MATCH(MID($B1616,1,1),_313_Table3_ColumnLookup,0),FALSE)
+N("313"),
  IF(AND(VALUE(LEFT($A1616,3))=314,LEN($B1616)=3),VLOOKUP(VALUE(MID($B1616,2,2)),_314_Table3,MATCH(MID($B1616,1,1),_314_Table3_ColumnLookup,0),FALSE),
  IF(VALUE(LEFT($A1616,3))=314,VLOOKUP(VALUE(MID($B1616,2,1)),_314_Table3,MATCH(MID($B1616,1,1),_314_Table3_ColumnLookup,0),FALSE)
+N("314"),
""))))))))))))))))))))))))</f>
        <v>#N/A</v>
      </c>
      <c r="H1616" s="321" t="str">
        <f>IFERROR(
IF(ISERROR($D1616)=FALSE,$D1616,IF(ISERROR($E1616)=FALSE,$E1616,IF(ISERROR($F1616)=FALSE,$F1616
+N("012 checkboxes"),
IF(
IF(OR(LEFT($A1616,9)="Syndicate",LEFT($A1616,12)="NewSyndicate"),VLOOKUP($A1616,'012'!$J:$ZW,MATCH("Link to button",'012'!$J$1:$ZW$1,0),0)
+N("309 checkbox"),
IF($C1616="309 LCR Summary0",VLOOKUP("Notes990",'309'!$P:$ZZ,MATCH("Link to button",'309'!$P$1:$ZZ$1,0),0)
+N("313 checkboxes"),
IF($C1616="313 Financial Information0LcmVsScr",IF($C1616="309 LCR Summary0",VLOOKUP("LcmVsScr",'309'!$N:$ZZ,MATCH("Link to button",'309'!$N$1:$ZZ$1,0),0),
IF($C1616="313 Financial Information0LcrDocAttached",IF($C1616="309 LCR Summary0",VLOOKUP("LcrDocAttached",'309'!$N:$ZZ,MATCH("Link to button",'309'!$N$1:$ZZ$1,0),
0)))))))=1,TRUE,FALSE)
))),"")</f>
        <v/>
      </c>
    </row>
    <row r="1617" spans="1:8">
      <c r="A1617" s="237" t="e">
        <f>VLOOKUP($G1617,CSVLookups!$B:$R,MATCH(A$1,CSVLookups!$B$1:$R$1,0),FALSE)</f>
        <v>#N/A</v>
      </c>
      <c r="B1617" s="237" t="e">
        <f>VLOOKUP($G1617,CSVLookups!$B:$R,MATCH(B$1,CSVLookups!$B$1:$R$1,0),FALSE)</f>
        <v>#N/A</v>
      </c>
      <c r="C1617" s="238" t="e">
        <f t="shared" si="25"/>
        <v>#N/A</v>
      </c>
      <c r="D1617" s="238" t="e">
        <f>IF(AND(VALUE(LEFT($A1617,3))=309,LEN($B1617)=3),VLOOKUP(VALUE(MID($B1617,2,2)),_309_Table1,MATCH(MID($B1617,1,1),_309_Table1_ColumnLookup,0),FALSE),
  IF($C1617="309 LCR SummaryA",OneYearSCR,IF($C1617="309 LCR SummaryB",UltimateSCR,IF(VALUE(LEFT($A1617,3))=309,VLOOKUP(VALUE(MID($B1617,2,1)),_309_Table1,MATCH(MID($B1617,1,1),_309_Table1_ColumnLookup,0),FALSE)
+N("309"),
  IF(VALUE(LEFT($A1617,3))=310,VLOOKUP(VALUE(MID($B1617,2,1)),_310_Table1,MATCH(MID($B1617,1,1),_310_Table1_ColumnLookup,0),FALSE)
+N("310"),
  IF(AND(VALUE(LEFT($A1617,3))=311,LEN($I1617)=4),VLOOKUP($I1617,_311_Table1,MATCH($B1617,_311_Table1_ColumnLookup,0),FALSE),
  IF(AND(VALUE(LEFT($A1617,3))=311,OR($B1617="I2",$B1617="J2",$B1617="K2",$B1617="L2")),VLOOKUP('311'!$G$58,_311_Table1,MATCH(MID($B1617,1,1),_311_Table1_ColumnLookup,0),FALSE),
  IF(AND(VALUE(LEFT($A1617,3))=311,RIGHT($B1617,5)="Total"),VLOOKUP('311'!$G$59,_311_Table1,MATCH(MID($B1617,1,1),_311_Table1_ColumnLookup,0),FALSE),
  IF(VALUE(LEFT($A1617,3))=311,VLOOKUP(VALUE(MID($B1617,2,1)),_311_Table1,MATCH(MID($B1617,1,1),_311_Table1_ColumnLookup,0),FALSE)
+N("311"),
  IF(AND(VALUE(LEFT($A1617,3))=312,LEFT($G1617,10)="Unincepted",$B1617="G "),VLOOKUP(" ULO",_312_Table1,MATCH('312'!$N$16,_312_Table1_ColumnLookup,0),FALSE),
  IF(AND(VALUE(LEFT($A1617,3))=312,LEFT($G1617,10)="Unincepted",$B1617="O "),VLOOKUP(" ULO",_312_Table1,MATCH('312'!$V$16,_312_Table1_ColumnLookup,0),FALSE),
  IF(AND(VALUE(LEFT($A1617,3))=312,LEFT($G1617,10)="Unincepted",$B1617="Q "),VLOOKUP(" ULO",_312_Table1,MATCH('312'!$X$16,_312_Table1_ColumnLookup,0),FALSE),
  IF(AND(VALUE(LEFT($A1617,3))=312,LEFT($G1617,10)="Unincepted"),VLOOKUP(" ULO",_312_Table1,MATCH(LEFT($B1617,1),_312_Table1_ColumnLookup,0),FALSE),
  IF(AND(VALUE(LEFT($A1617,3))=312,LEFT($G1617,5)="Total",$B1617="G "),VLOOKUP('312'!$F$80,_312_Table1,MATCH('312'!$N$16,_312_Table1_ColumnLookup,0),FALSE),
  IF(AND(VALUE(LEFT($A1617,3))=312,LEFT($G1617,5)="Total",$B1617="O "),VLOOKUP('312'!$F$80,_312_Table1,MATCH('312'!$V$16,_312_Table1_ColumnLookup,0),FALSE),
  IF(AND(VALUE(LEFT($A1617,3))=312,LEFT($G1617,5)="Total",$B1617="Q "),VLOOKUP('312'!$F$80,_312_Table1,MATCH('312'!$X$16,_312_Table1_ColumnLookup,0),FALSE),
  IF(AND(VALUE(LEFT($A1617,3))=312,LEFT($G1617,5)="Total"),VLOOKUP('312'!$F$80,_312_Table1,MATCH(LEFT($B1617,1),_312_Table1_ColumnLookup,0),FALSE),
  IF(AND(VALUE(LEFT($A1617,3))=312,LEN($I1617)=4,$B1617="G"),VLOOKUP($I1617,_312_Table1,MATCH('312'!$N$16,_312_Table1_ColumnLookup,0),FALSE),
  IF(AND(VALUE(LEFT($A1617,3))=312,LEN($I1617)=4,$B1617="O"),VLOOKUP($I1617,_312_Table1,MATCH('312'!$V$16,_312_Table1_ColumnLookup,0),FALSE),
  IF(AND(VALUE(LEFT($A1617,3))=312,LEN($I1617)=4,$B1617="Q"),VLOOKUP($I1617,_312_Table1,MATCH('312'!$X$16,_312_Table1_ColumnLookup,0),FALSE),
  IF(AND(VALUE(LEFT($A1617,3))=312,LEN($I1617)=4),VLOOKUP($I1617,_312_Table1,MATCH(LEFT($B1617,1),_312_Table1_ColumnLookup,0),FALSE)
+N("312"),
  IF(VALUE(LEFT($A1617,3))=313,VLOOKUP(VALUE(MID($B1617,2,1)),_313_Table1,MATCH(MID($B1617,1,1),_313_Table1_ColumnLookup,0),FALSE)
+N("313"),
  IF(AND(VALUE(LEFT($A1617,3))=314,LEN($B1617)=3),VLOOKUP(VALUE(MID($B1617,2,2)),_314_Table1,MATCH(MID($B1617,1,1),_314_Table1_ColumnLookup,0),FALSE),
  IF(VALUE(LEFT($A1617,3))=314,VLOOKUP(VALUE(MID($B1617,2,1)),_314_Table1,MATCH(MID($B1617,1,1),_314_Table1_ColumnLookup,0),FALSE)
+N("314"),
""))))))))))))))))))))))))</f>
        <v>#N/A</v>
      </c>
      <c r="E1617" s="238" t="e">
        <f>IF(AND(VALUE(LEFT($A1617,3))=309,LEN($B1617)=3),VLOOKUP(VALUE(MID($B1617,2,2)),_309_Table2,MATCH(MID($B1617,1,1),_309_Table2_ColumnLookup,0),FALSE),
  IF($C1617="309 LCR SummaryA",OneYearSCR,IF($C1617="309 LCR SummaryB",UltimateSCR,IF(VALUE(LEFT($A1617,3))=309,VLOOKUP(VALUE(MID($B1617,2,1)),_309_Table2,MATCH(MID($B1617,1,1),_309_Table2_ColumnLookup,0),FALSE)
+N("309"),
  IF(VALUE(LEFT($A1617,3))=310,VLOOKUP(VALUE(MID($B1617,2,1)),_310_Table2,MATCH(MID($B1617,1,1),_310_Table2_ColumnLookup,0),FALSE)
+N("310"),
  IF(AND(VALUE(LEFT($A1617,3))=311,LEN($I1617)=4),VLOOKUP($I1617,_311_Table2,MATCH($B1617,_311_Table2_ColumnLookup,0),FALSE),
  IF(AND(VALUE(LEFT($A1617,3))=311,OR($B1617="I2",$B1617="J2",$B1617="K2",$B1617="L2")),VLOOKUP('311'!$G$58,_311_Table2,MATCH(MID($B1617,1,1),_311_Table2_ColumnLookup,0),FALSE),
  IF(AND(VALUE(LEFT($A1617,3))=311,RIGHT($B1617,5)="Total"),VLOOKUP('311'!$G$59,_311_Table2,MATCH(MID($B1617,1,1),_311_Table2_ColumnLookup,0),FALSE),
  IF(VALUE(LEFT($A1617,3))=311,VLOOKUP(VALUE(MID($B1617,2,1)),_311_Table2,MATCH(MID($B1617,1,1),_311_Table2_ColumnLookup,0),FALSE)
+N("311"),
  IF(AND(VALUE(LEFT($A1617,3))=312,LEFT($G1617,10)="Unincepted",$B1617="G "),VLOOKUP(" ULO",_312_Table2,MATCH('312'!$N$16,_312_Table2_ColumnLookup,0),FALSE),
  IF(AND(VALUE(LEFT($A1617,3))=312,LEFT($G1617,10)="Unincepted",$B1617="O "),VLOOKUP(" ULO",_312_Table2,MATCH('312'!$V$16,_312_Table2_ColumnLookup,0),FALSE),
  IF(AND(VALUE(LEFT($A1617,3))=312,LEFT($G1617,10)="Unincepted",$B1617="Q "),VLOOKUP(" ULO",_312_Table2,MATCH('312'!$X$16,_312_Table2_ColumnLookup,0),FALSE),
  IF(AND(VALUE(LEFT($A1617,3))=312,LEFT($G1617,10)="Unincepted"),VLOOKUP(" ULO",_312_Table2,MATCH(LEFT($B1617,1),_312_Table2_ColumnLookup,0),FALSE),
  IF(AND(VALUE(LEFT($A1617,3))=312,LEFT($G1617,5)="Total",$B1617="G "),VLOOKUP('312'!$F$80,_312_Table2,MATCH('312'!$N$16,_312_Table2_ColumnLookup,0),FALSE),
  IF(AND(VALUE(LEFT($A1617,3))=312,LEFT($G1617,5)="Total",$B1617="O "),VLOOKUP('312'!$F$80,_312_Table2,MATCH('312'!$V$16,_312_Table2_ColumnLookup,0),FALSE),
  IF(AND(VALUE(LEFT($A1617,3))=312,LEFT($G1617,5)="Total",$B1617="Q "),VLOOKUP('312'!$F$80,_312_Table2,MATCH('312'!$X$16,_312_Table2_ColumnLookup,0),FALSE),
  IF(AND(VALUE(LEFT($A1617,3))=312,LEFT($G1617,5)="Total"),VLOOKUP('312'!$F$80,_312_Table2,MATCH(LEFT($B1617,1),_312_Table2_ColumnLookup,0),FALSE),
  IF(AND(VALUE(LEFT($A1617,3))=312,LEN($I1617)=4,$B1617="G"),VLOOKUP($I1617,_312_Table2,MATCH('312'!$N$16,_312_Table2_ColumnLookup,0),FALSE),
  IF(AND(VALUE(LEFT($A1617,3))=312,LEN($I1617)=4,$B1617="O"),VLOOKUP($I1617,_312_Table2,MATCH('312'!$V$16,_312_Table2_ColumnLookup,0),FALSE),
  IF(AND(VALUE(LEFT($A1617,3))=312,LEN($I1617)=4,$B1617="Q"),VLOOKUP($I1617,_312_Table2,MATCH('312'!$X$16,_312_Table2_ColumnLookup,0),FALSE),
  IF(AND(VALUE(LEFT($A1617,3))=312,LEN($I1617)=4),VLOOKUP($I1617,_312_Table2,MATCH(LEFT($B1617,1),_312_Table2_ColumnLookup,0),FALSE)
+N("312"),
  IF(VALUE(LEFT($A1617,3))=313,VLOOKUP(VALUE(MID($B1617,2,1)),_313_Table2,MATCH(MID($B1617,1,1),_313_Table2_ColumnLookup,0),FALSE)
+N("313"),
  IF(AND(VALUE(LEFT($A1617,3))=314,LEN($B1617)=3),VLOOKUP(VALUE(MID($B1617,2,2)),_314_Table2,MATCH(MID($B1617,1,1),_314_Table2_ColumnLookup,0),FALSE),
  IF(VALUE(LEFT($A1617,3))=314,VLOOKUP(VALUE(MID($B1617,2,1)),_314_Table2,MATCH(MID($B1617,1,1),_314_Table2_ColumnLookup,0),FALSE)
+N("314"),
""))))))))))))))))))))))))</f>
        <v>#N/A</v>
      </c>
      <c r="F1617" s="238" t="e">
        <f>IF(AND(VALUE(LEFT($A1617,3))=309,LEN($B1617)=3),VLOOKUP(VALUE(MID($B1617,2,2)),_309_Table3,MATCH(MID($B1617,1,1),_309_Table3_ColumnLookup,0),FALSE),
  IF($C1617="309 LCR SummaryA",OneYearSCR,IF($C1617="309 LCR SummaryB",UltimateSCR,IF(VALUE(LEFT($A1617,3))=309,VLOOKUP(VALUE(MID($B1617,2,1)),_309_Table3,MATCH(MID($B1617,1,1),_309_Table3_ColumnLookup,0),FALSE)
+N("309"),
  IF(VALUE(LEFT($A1617,3))=310,VLOOKUP(VALUE(MID($B1617,2,1)),_310_Table3,MATCH(MID($B1617,1,1),_310_Table3_ColumnLookup,0),FALSE)
+N("310"),
  IF(AND(VALUE(LEFT($A1617,3))=311,LEN($I1617)=4),VLOOKUP($I1617,_311_Table3,MATCH($B1617,_311_Table3_ColumnLookup,0),FALSE),
  IF(AND(VALUE(LEFT($A1617,3))=311,OR($B1617="I2",$B1617="J2",$B1617="K2",$B1617="L2")),VLOOKUP('311'!$G$58,_311_Table3,MATCH(MID($B1617,1,1),_311_Table3_ColumnLookup,0),FALSE),
  IF(AND(VALUE(LEFT($A1617,3))=311,RIGHT($B1617,5)="Total"),VLOOKUP('311'!$G$59,_311_Table3,MATCH(MID($B1617,1,1),_311_Table3_ColumnLookup,0),FALSE),
  IF(VALUE(LEFT($A1617,3))=311,VLOOKUP(VALUE(MID($B1617,2,1)),_311_Table3,MATCH(MID($B1617,1,1),_311_Table3_ColumnLookup,0),FALSE)
+N("311"),
  IF(AND(VALUE(LEFT($A1617,3))=312,LEFT($G1617,10)="Unincepted",$B1617="G "),VLOOKUP(" ULO",_312_Table3,MATCH('312'!$N$16,_312_Table3_ColumnLookup,0),FALSE),
  IF(AND(VALUE(LEFT($A1617,3))=312,LEFT($G1617,10)="Unincepted",$B1617="O "),VLOOKUP(" ULO",_312_Table3,MATCH('312'!$V$16,_312_Table3_ColumnLookup,0),FALSE),
  IF(AND(VALUE(LEFT($A1617,3))=312,LEFT($G1617,10)="Unincepted",$B1617="Q "),VLOOKUP(" ULO",_312_Table3,MATCH('312'!$X$16,_312_Table3_ColumnLookup,0),FALSE),
  IF(AND(VALUE(LEFT($A1617,3))=312,LEFT($G1617,10)="Unincepted"),VLOOKUP(" ULO",_312_Table3,MATCH(LEFT($B1617,1),_312_Table3_ColumnLookup,0),FALSE),
  IF(AND(VALUE(LEFT($A1617,3))=312,LEFT($G1617,5)="Total",$B1617="G "),VLOOKUP('312'!$F$80,_312_Table3,MATCH('312'!$N$16,_312_Table3_ColumnLookup,0),FALSE),
  IF(AND(VALUE(LEFT($A1617,3))=312,LEFT($G1617,5)="Total",$B1617="O "),VLOOKUP('312'!$F$80,_312_Table3,MATCH('312'!$V$16,_312_Table3_ColumnLookup,0),FALSE),
  IF(AND(VALUE(LEFT($A1617,3))=312,LEFT($G1617,5)="Total",$B1617="Q "),VLOOKUP('312'!$F$80,_312_Table3,MATCH('312'!$X$16,_312_Table3_ColumnLookup,0),FALSE),
  IF(AND(VALUE(LEFT($A1617,3))=312,LEFT($G1617,5)="Total"),VLOOKUP('312'!$F$80,_312_Table3,MATCH(LEFT($B1617,1),_312_Table3_ColumnLookup,0),FALSE),
  IF(AND(VALUE(LEFT($A1617,3))=312,LEN($I1617)=4,$B1617="G"),VLOOKUP($I1617,_312_Table3,MATCH('312'!$N$16,_312_Table3_ColumnLookup,0),FALSE),
  IF(AND(VALUE(LEFT($A1617,3))=312,LEN($I1617)=4,$B1617="O"),VLOOKUP($I1617,_312_Table3,MATCH('312'!$V$16,_312_Table3_ColumnLookup,0),FALSE),
  IF(AND(VALUE(LEFT($A1617,3))=312,LEN($I1617)=4,$B1617="Q"),VLOOKUP($I1617,_312_Table3,MATCH('312'!$X$16,_312_Table3_ColumnLookup,0),FALSE),
  IF(AND(VALUE(LEFT($A1617,3))=312,LEN($I1617)=4),VLOOKUP($I1617,_312_Table3,MATCH(LEFT($B1617,1),_312_Table3_ColumnLookup,0),FALSE)
+N("312"),
  IF(VALUE(LEFT($A1617,3))=313,VLOOKUP(VALUE(MID($B1617,2,1)),_313_Table3,MATCH(MID($B1617,1,1),_313_Table3_ColumnLookup,0),FALSE)
+N("313"),
  IF(AND(VALUE(LEFT($A1617,3))=314,LEN($B1617)=3),VLOOKUP(VALUE(MID($B1617,2,2)),_314_Table3,MATCH(MID($B1617,1,1),_314_Table3_ColumnLookup,0),FALSE),
  IF(VALUE(LEFT($A1617,3))=314,VLOOKUP(VALUE(MID($B1617,2,1)),_314_Table3,MATCH(MID($B1617,1,1),_314_Table3_ColumnLookup,0),FALSE)
+N("314"),
""))))))))))))))))))))))))</f>
        <v>#N/A</v>
      </c>
      <c r="H1617" s="321" t="str">
        <f>IFERROR(
IF(ISERROR($D1617)=FALSE,$D1617,IF(ISERROR($E1617)=FALSE,$E1617,IF(ISERROR($F1617)=FALSE,$F1617
+N("012 checkboxes"),
IF(
IF(OR(LEFT($A1617,9)="Syndicate",LEFT($A1617,12)="NewSyndicate"),VLOOKUP($A1617,'012'!$J:$ZW,MATCH("Link to button",'012'!$J$1:$ZW$1,0),0)
+N("309 checkbox"),
IF($C1617="309 LCR Summary0",VLOOKUP("Notes990",'309'!$P:$ZZ,MATCH("Link to button",'309'!$P$1:$ZZ$1,0),0)
+N("313 checkboxes"),
IF($C1617="313 Financial Information0LcmVsScr",IF($C1617="309 LCR Summary0",VLOOKUP("LcmVsScr",'309'!$N:$ZZ,MATCH("Link to button",'309'!$N$1:$ZZ$1,0),0),
IF($C1617="313 Financial Information0LcrDocAttached",IF($C1617="309 LCR Summary0",VLOOKUP("LcrDocAttached",'309'!$N:$ZZ,MATCH("Link to button",'309'!$N$1:$ZZ$1,0),
0)))))))=1,TRUE,FALSE)
))),"")</f>
        <v/>
      </c>
    </row>
    <row r="1618" spans="1:8">
      <c r="A1618" s="237" t="e">
        <f>VLOOKUP($G1618,CSVLookups!$B:$R,MATCH(A$1,CSVLookups!$B$1:$R$1,0),FALSE)</f>
        <v>#N/A</v>
      </c>
      <c r="B1618" s="237" t="e">
        <f>VLOOKUP($G1618,CSVLookups!$B:$R,MATCH(B$1,CSVLookups!$B$1:$R$1,0),FALSE)</f>
        <v>#N/A</v>
      </c>
      <c r="C1618" s="238" t="e">
        <f t="shared" si="25"/>
        <v>#N/A</v>
      </c>
      <c r="D1618" s="238" t="e">
        <f>IF(AND(VALUE(LEFT($A1618,3))=309,LEN($B1618)=3),VLOOKUP(VALUE(MID($B1618,2,2)),_309_Table1,MATCH(MID($B1618,1,1),_309_Table1_ColumnLookup,0),FALSE),
  IF($C1618="309 LCR SummaryA",OneYearSCR,IF($C1618="309 LCR SummaryB",UltimateSCR,IF(VALUE(LEFT($A1618,3))=309,VLOOKUP(VALUE(MID($B1618,2,1)),_309_Table1,MATCH(MID($B1618,1,1),_309_Table1_ColumnLookup,0),FALSE)
+N("309"),
  IF(VALUE(LEFT($A1618,3))=310,VLOOKUP(VALUE(MID($B1618,2,1)),_310_Table1,MATCH(MID($B1618,1,1),_310_Table1_ColumnLookup,0),FALSE)
+N("310"),
  IF(AND(VALUE(LEFT($A1618,3))=311,LEN($I1618)=4),VLOOKUP($I1618,_311_Table1,MATCH($B1618,_311_Table1_ColumnLookup,0),FALSE),
  IF(AND(VALUE(LEFT($A1618,3))=311,OR($B1618="I2",$B1618="J2",$B1618="K2",$B1618="L2")),VLOOKUP('311'!$G$58,_311_Table1,MATCH(MID($B1618,1,1),_311_Table1_ColumnLookup,0),FALSE),
  IF(AND(VALUE(LEFT($A1618,3))=311,RIGHT($B1618,5)="Total"),VLOOKUP('311'!$G$59,_311_Table1,MATCH(MID($B1618,1,1),_311_Table1_ColumnLookup,0),FALSE),
  IF(VALUE(LEFT($A1618,3))=311,VLOOKUP(VALUE(MID($B1618,2,1)),_311_Table1,MATCH(MID($B1618,1,1),_311_Table1_ColumnLookup,0),FALSE)
+N("311"),
  IF(AND(VALUE(LEFT($A1618,3))=312,LEFT($G1618,10)="Unincepted",$B1618="G "),VLOOKUP(" ULO",_312_Table1,MATCH('312'!$N$16,_312_Table1_ColumnLookup,0),FALSE),
  IF(AND(VALUE(LEFT($A1618,3))=312,LEFT($G1618,10)="Unincepted",$B1618="O "),VLOOKUP(" ULO",_312_Table1,MATCH('312'!$V$16,_312_Table1_ColumnLookup,0),FALSE),
  IF(AND(VALUE(LEFT($A1618,3))=312,LEFT($G1618,10)="Unincepted",$B1618="Q "),VLOOKUP(" ULO",_312_Table1,MATCH('312'!$X$16,_312_Table1_ColumnLookup,0),FALSE),
  IF(AND(VALUE(LEFT($A1618,3))=312,LEFT($G1618,10)="Unincepted"),VLOOKUP(" ULO",_312_Table1,MATCH(LEFT($B1618,1),_312_Table1_ColumnLookup,0),FALSE),
  IF(AND(VALUE(LEFT($A1618,3))=312,LEFT($G1618,5)="Total",$B1618="G "),VLOOKUP('312'!$F$80,_312_Table1,MATCH('312'!$N$16,_312_Table1_ColumnLookup,0),FALSE),
  IF(AND(VALUE(LEFT($A1618,3))=312,LEFT($G1618,5)="Total",$B1618="O "),VLOOKUP('312'!$F$80,_312_Table1,MATCH('312'!$V$16,_312_Table1_ColumnLookup,0),FALSE),
  IF(AND(VALUE(LEFT($A1618,3))=312,LEFT($G1618,5)="Total",$B1618="Q "),VLOOKUP('312'!$F$80,_312_Table1,MATCH('312'!$X$16,_312_Table1_ColumnLookup,0),FALSE),
  IF(AND(VALUE(LEFT($A1618,3))=312,LEFT($G1618,5)="Total"),VLOOKUP('312'!$F$80,_312_Table1,MATCH(LEFT($B1618,1),_312_Table1_ColumnLookup,0),FALSE),
  IF(AND(VALUE(LEFT($A1618,3))=312,LEN($I1618)=4,$B1618="G"),VLOOKUP($I1618,_312_Table1,MATCH('312'!$N$16,_312_Table1_ColumnLookup,0),FALSE),
  IF(AND(VALUE(LEFT($A1618,3))=312,LEN($I1618)=4,$B1618="O"),VLOOKUP($I1618,_312_Table1,MATCH('312'!$V$16,_312_Table1_ColumnLookup,0),FALSE),
  IF(AND(VALUE(LEFT($A1618,3))=312,LEN($I1618)=4,$B1618="Q"),VLOOKUP($I1618,_312_Table1,MATCH('312'!$X$16,_312_Table1_ColumnLookup,0),FALSE),
  IF(AND(VALUE(LEFT($A1618,3))=312,LEN($I1618)=4),VLOOKUP($I1618,_312_Table1,MATCH(LEFT($B1618,1),_312_Table1_ColumnLookup,0),FALSE)
+N("312"),
  IF(VALUE(LEFT($A1618,3))=313,VLOOKUP(VALUE(MID($B1618,2,1)),_313_Table1,MATCH(MID($B1618,1,1),_313_Table1_ColumnLookup,0),FALSE)
+N("313"),
  IF(AND(VALUE(LEFT($A1618,3))=314,LEN($B1618)=3),VLOOKUP(VALUE(MID($B1618,2,2)),_314_Table1,MATCH(MID($B1618,1,1),_314_Table1_ColumnLookup,0),FALSE),
  IF(VALUE(LEFT($A1618,3))=314,VLOOKUP(VALUE(MID($B1618,2,1)),_314_Table1,MATCH(MID($B1618,1,1),_314_Table1_ColumnLookup,0),FALSE)
+N("314"),
""))))))))))))))))))))))))</f>
        <v>#N/A</v>
      </c>
      <c r="E1618" s="238" t="e">
        <f>IF(AND(VALUE(LEFT($A1618,3))=309,LEN($B1618)=3),VLOOKUP(VALUE(MID($B1618,2,2)),_309_Table2,MATCH(MID($B1618,1,1),_309_Table2_ColumnLookup,0),FALSE),
  IF($C1618="309 LCR SummaryA",OneYearSCR,IF($C1618="309 LCR SummaryB",UltimateSCR,IF(VALUE(LEFT($A1618,3))=309,VLOOKUP(VALUE(MID($B1618,2,1)),_309_Table2,MATCH(MID($B1618,1,1),_309_Table2_ColumnLookup,0),FALSE)
+N("309"),
  IF(VALUE(LEFT($A1618,3))=310,VLOOKUP(VALUE(MID($B1618,2,1)),_310_Table2,MATCH(MID($B1618,1,1),_310_Table2_ColumnLookup,0),FALSE)
+N("310"),
  IF(AND(VALUE(LEFT($A1618,3))=311,LEN($I1618)=4),VLOOKUP($I1618,_311_Table2,MATCH($B1618,_311_Table2_ColumnLookup,0),FALSE),
  IF(AND(VALUE(LEFT($A1618,3))=311,OR($B1618="I2",$B1618="J2",$B1618="K2",$B1618="L2")),VLOOKUP('311'!$G$58,_311_Table2,MATCH(MID($B1618,1,1),_311_Table2_ColumnLookup,0),FALSE),
  IF(AND(VALUE(LEFT($A1618,3))=311,RIGHT($B1618,5)="Total"),VLOOKUP('311'!$G$59,_311_Table2,MATCH(MID($B1618,1,1),_311_Table2_ColumnLookup,0),FALSE),
  IF(VALUE(LEFT($A1618,3))=311,VLOOKUP(VALUE(MID($B1618,2,1)),_311_Table2,MATCH(MID($B1618,1,1),_311_Table2_ColumnLookup,0),FALSE)
+N("311"),
  IF(AND(VALUE(LEFT($A1618,3))=312,LEFT($G1618,10)="Unincepted",$B1618="G "),VLOOKUP(" ULO",_312_Table2,MATCH('312'!$N$16,_312_Table2_ColumnLookup,0),FALSE),
  IF(AND(VALUE(LEFT($A1618,3))=312,LEFT($G1618,10)="Unincepted",$B1618="O "),VLOOKUP(" ULO",_312_Table2,MATCH('312'!$V$16,_312_Table2_ColumnLookup,0),FALSE),
  IF(AND(VALUE(LEFT($A1618,3))=312,LEFT($G1618,10)="Unincepted",$B1618="Q "),VLOOKUP(" ULO",_312_Table2,MATCH('312'!$X$16,_312_Table2_ColumnLookup,0),FALSE),
  IF(AND(VALUE(LEFT($A1618,3))=312,LEFT($G1618,10)="Unincepted"),VLOOKUP(" ULO",_312_Table2,MATCH(LEFT($B1618,1),_312_Table2_ColumnLookup,0),FALSE),
  IF(AND(VALUE(LEFT($A1618,3))=312,LEFT($G1618,5)="Total",$B1618="G "),VLOOKUP('312'!$F$80,_312_Table2,MATCH('312'!$N$16,_312_Table2_ColumnLookup,0),FALSE),
  IF(AND(VALUE(LEFT($A1618,3))=312,LEFT($G1618,5)="Total",$B1618="O "),VLOOKUP('312'!$F$80,_312_Table2,MATCH('312'!$V$16,_312_Table2_ColumnLookup,0),FALSE),
  IF(AND(VALUE(LEFT($A1618,3))=312,LEFT($G1618,5)="Total",$B1618="Q "),VLOOKUP('312'!$F$80,_312_Table2,MATCH('312'!$X$16,_312_Table2_ColumnLookup,0),FALSE),
  IF(AND(VALUE(LEFT($A1618,3))=312,LEFT($G1618,5)="Total"),VLOOKUP('312'!$F$80,_312_Table2,MATCH(LEFT($B1618,1),_312_Table2_ColumnLookup,0),FALSE),
  IF(AND(VALUE(LEFT($A1618,3))=312,LEN($I1618)=4,$B1618="G"),VLOOKUP($I1618,_312_Table2,MATCH('312'!$N$16,_312_Table2_ColumnLookup,0),FALSE),
  IF(AND(VALUE(LEFT($A1618,3))=312,LEN($I1618)=4,$B1618="O"),VLOOKUP($I1618,_312_Table2,MATCH('312'!$V$16,_312_Table2_ColumnLookup,0),FALSE),
  IF(AND(VALUE(LEFT($A1618,3))=312,LEN($I1618)=4,$B1618="Q"),VLOOKUP($I1618,_312_Table2,MATCH('312'!$X$16,_312_Table2_ColumnLookup,0),FALSE),
  IF(AND(VALUE(LEFT($A1618,3))=312,LEN($I1618)=4),VLOOKUP($I1618,_312_Table2,MATCH(LEFT($B1618,1),_312_Table2_ColumnLookup,0),FALSE)
+N("312"),
  IF(VALUE(LEFT($A1618,3))=313,VLOOKUP(VALUE(MID($B1618,2,1)),_313_Table2,MATCH(MID($B1618,1,1),_313_Table2_ColumnLookup,0),FALSE)
+N("313"),
  IF(AND(VALUE(LEFT($A1618,3))=314,LEN($B1618)=3),VLOOKUP(VALUE(MID($B1618,2,2)),_314_Table2,MATCH(MID($B1618,1,1),_314_Table2_ColumnLookup,0),FALSE),
  IF(VALUE(LEFT($A1618,3))=314,VLOOKUP(VALUE(MID($B1618,2,1)),_314_Table2,MATCH(MID($B1618,1,1),_314_Table2_ColumnLookup,0),FALSE)
+N("314"),
""))))))))))))))))))))))))</f>
        <v>#N/A</v>
      </c>
      <c r="F1618" s="238" t="e">
        <f>IF(AND(VALUE(LEFT($A1618,3))=309,LEN($B1618)=3),VLOOKUP(VALUE(MID($B1618,2,2)),_309_Table3,MATCH(MID($B1618,1,1),_309_Table3_ColumnLookup,0),FALSE),
  IF($C1618="309 LCR SummaryA",OneYearSCR,IF($C1618="309 LCR SummaryB",UltimateSCR,IF(VALUE(LEFT($A1618,3))=309,VLOOKUP(VALUE(MID($B1618,2,1)),_309_Table3,MATCH(MID($B1618,1,1),_309_Table3_ColumnLookup,0),FALSE)
+N("309"),
  IF(VALUE(LEFT($A1618,3))=310,VLOOKUP(VALUE(MID($B1618,2,1)),_310_Table3,MATCH(MID($B1618,1,1),_310_Table3_ColumnLookup,0),FALSE)
+N("310"),
  IF(AND(VALUE(LEFT($A1618,3))=311,LEN($I1618)=4),VLOOKUP($I1618,_311_Table3,MATCH($B1618,_311_Table3_ColumnLookup,0),FALSE),
  IF(AND(VALUE(LEFT($A1618,3))=311,OR($B1618="I2",$B1618="J2",$B1618="K2",$B1618="L2")),VLOOKUP('311'!$G$58,_311_Table3,MATCH(MID($B1618,1,1),_311_Table3_ColumnLookup,0),FALSE),
  IF(AND(VALUE(LEFT($A1618,3))=311,RIGHT($B1618,5)="Total"),VLOOKUP('311'!$G$59,_311_Table3,MATCH(MID($B1618,1,1),_311_Table3_ColumnLookup,0),FALSE),
  IF(VALUE(LEFT($A1618,3))=311,VLOOKUP(VALUE(MID($B1618,2,1)),_311_Table3,MATCH(MID($B1618,1,1),_311_Table3_ColumnLookup,0),FALSE)
+N("311"),
  IF(AND(VALUE(LEFT($A1618,3))=312,LEFT($G1618,10)="Unincepted",$B1618="G "),VLOOKUP(" ULO",_312_Table3,MATCH('312'!$N$16,_312_Table3_ColumnLookup,0),FALSE),
  IF(AND(VALUE(LEFT($A1618,3))=312,LEFT($G1618,10)="Unincepted",$B1618="O "),VLOOKUP(" ULO",_312_Table3,MATCH('312'!$V$16,_312_Table3_ColumnLookup,0),FALSE),
  IF(AND(VALUE(LEFT($A1618,3))=312,LEFT($G1618,10)="Unincepted",$B1618="Q "),VLOOKUP(" ULO",_312_Table3,MATCH('312'!$X$16,_312_Table3_ColumnLookup,0),FALSE),
  IF(AND(VALUE(LEFT($A1618,3))=312,LEFT($G1618,10)="Unincepted"),VLOOKUP(" ULO",_312_Table3,MATCH(LEFT($B1618,1),_312_Table3_ColumnLookup,0),FALSE),
  IF(AND(VALUE(LEFT($A1618,3))=312,LEFT($G1618,5)="Total",$B1618="G "),VLOOKUP('312'!$F$80,_312_Table3,MATCH('312'!$N$16,_312_Table3_ColumnLookup,0),FALSE),
  IF(AND(VALUE(LEFT($A1618,3))=312,LEFT($G1618,5)="Total",$B1618="O "),VLOOKUP('312'!$F$80,_312_Table3,MATCH('312'!$V$16,_312_Table3_ColumnLookup,0),FALSE),
  IF(AND(VALUE(LEFT($A1618,3))=312,LEFT($G1618,5)="Total",$B1618="Q "),VLOOKUP('312'!$F$80,_312_Table3,MATCH('312'!$X$16,_312_Table3_ColumnLookup,0),FALSE),
  IF(AND(VALUE(LEFT($A1618,3))=312,LEFT($G1618,5)="Total"),VLOOKUP('312'!$F$80,_312_Table3,MATCH(LEFT($B1618,1),_312_Table3_ColumnLookup,0),FALSE),
  IF(AND(VALUE(LEFT($A1618,3))=312,LEN($I1618)=4,$B1618="G"),VLOOKUP($I1618,_312_Table3,MATCH('312'!$N$16,_312_Table3_ColumnLookup,0),FALSE),
  IF(AND(VALUE(LEFT($A1618,3))=312,LEN($I1618)=4,$B1618="O"),VLOOKUP($I1618,_312_Table3,MATCH('312'!$V$16,_312_Table3_ColumnLookup,0),FALSE),
  IF(AND(VALUE(LEFT($A1618,3))=312,LEN($I1618)=4,$B1618="Q"),VLOOKUP($I1618,_312_Table3,MATCH('312'!$X$16,_312_Table3_ColumnLookup,0),FALSE),
  IF(AND(VALUE(LEFT($A1618,3))=312,LEN($I1618)=4),VLOOKUP($I1618,_312_Table3,MATCH(LEFT($B1618,1),_312_Table3_ColumnLookup,0),FALSE)
+N("312"),
  IF(VALUE(LEFT($A1618,3))=313,VLOOKUP(VALUE(MID($B1618,2,1)),_313_Table3,MATCH(MID($B1618,1,1),_313_Table3_ColumnLookup,0),FALSE)
+N("313"),
  IF(AND(VALUE(LEFT($A1618,3))=314,LEN($B1618)=3),VLOOKUP(VALUE(MID($B1618,2,2)),_314_Table3,MATCH(MID($B1618,1,1),_314_Table3_ColumnLookup,0),FALSE),
  IF(VALUE(LEFT($A1618,3))=314,VLOOKUP(VALUE(MID($B1618,2,1)),_314_Table3,MATCH(MID($B1618,1,1),_314_Table3_ColumnLookup,0),FALSE)
+N("314"),
""))))))))))))))))))))))))</f>
        <v>#N/A</v>
      </c>
      <c r="H1618" s="321" t="str">
        <f>IFERROR(
IF(ISERROR($D1618)=FALSE,$D1618,IF(ISERROR($E1618)=FALSE,$E1618,IF(ISERROR($F1618)=FALSE,$F1618
+N("012 checkboxes"),
IF(
IF(OR(LEFT($A1618,9)="Syndicate",LEFT($A1618,12)="NewSyndicate"),VLOOKUP($A1618,'012'!$J:$ZW,MATCH("Link to button",'012'!$J$1:$ZW$1,0),0)
+N("309 checkbox"),
IF($C1618="309 LCR Summary0",VLOOKUP("Notes990",'309'!$P:$ZZ,MATCH("Link to button",'309'!$P$1:$ZZ$1,0),0)
+N("313 checkboxes"),
IF($C1618="313 Financial Information0LcmVsScr",IF($C1618="309 LCR Summary0",VLOOKUP("LcmVsScr",'309'!$N:$ZZ,MATCH("Link to button",'309'!$N$1:$ZZ$1,0),0),
IF($C1618="313 Financial Information0LcrDocAttached",IF($C1618="309 LCR Summary0",VLOOKUP("LcrDocAttached",'309'!$N:$ZZ,MATCH("Link to button",'309'!$N$1:$ZZ$1,0),
0)))))))=1,TRUE,FALSE)
))),"")</f>
        <v/>
      </c>
    </row>
    <row r="1619" spans="1:8">
      <c r="A1619" s="237" t="e">
        <f>VLOOKUP($G1619,CSVLookups!$B:$R,MATCH(A$1,CSVLookups!$B$1:$R$1,0),FALSE)</f>
        <v>#N/A</v>
      </c>
      <c r="B1619" s="237" t="e">
        <f>VLOOKUP($G1619,CSVLookups!$B:$R,MATCH(B$1,CSVLookups!$B$1:$R$1,0),FALSE)</f>
        <v>#N/A</v>
      </c>
      <c r="C1619" s="238" t="e">
        <f t="shared" si="25"/>
        <v>#N/A</v>
      </c>
      <c r="D1619" s="238" t="e">
        <f>IF(AND(VALUE(LEFT($A1619,3))=309,LEN($B1619)=3),VLOOKUP(VALUE(MID($B1619,2,2)),_309_Table1,MATCH(MID($B1619,1,1),_309_Table1_ColumnLookup,0),FALSE),
  IF($C1619="309 LCR SummaryA",OneYearSCR,IF($C1619="309 LCR SummaryB",UltimateSCR,IF(VALUE(LEFT($A1619,3))=309,VLOOKUP(VALUE(MID($B1619,2,1)),_309_Table1,MATCH(MID($B1619,1,1),_309_Table1_ColumnLookup,0),FALSE)
+N("309"),
  IF(VALUE(LEFT($A1619,3))=310,VLOOKUP(VALUE(MID($B1619,2,1)),_310_Table1,MATCH(MID($B1619,1,1),_310_Table1_ColumnLookup,0),FALSE)
+N("310"),
  IF(AND(VALUE(LEFT($A1619,3))=311,LEN($I1619)=4),VLOOKUP($I1619,_311_Table1,MATCH($B1619,_311_Table1_ColumnLookup,0),FALSE),
  IF(AND(VALUE(LEFT($A1619,3))=311,OR($B1619="I2",$B1619="J2",$B1619="K2",$B1619="L2")),VLOOKUP('311'!$G$58,_311_Table1,MATCH(MID($B1619,1,1),_311_Table1_ColumnLookup,0),FALSE),
  IF(AND(VALUE(LEFT($A1619,3))=311,RIGHT($B1619,5)="Total"),VLOOKUP('311'!$G$59,_311_Table1,MATCH(MID($B1619,1,1),_311_Table1_ColumnLookup,0),FALSE),
  IF(VALUE(LEFT($A1619,3))=311,VLOOKUP(VALUE(MID($B1619,2,1)),_311_Table1,MATCH(MID($B1619,1,1),_311_Table1_ColumnLookup,0),FALSE)
+N("311"),
  IF(AND(VALUE(LEFT($A1619,3))=312,LEFT($G1619,10)="Unincepted",$B1619="G "),VLOOKUP(" ULO",_312_Table1,MATCH('312'!$N$16,_312_Table1_ColumnLookup,0),FALSE),
  IF(AND(VALUE(LEFT($A1619,3))=312,LEFT($G1619,10)="Unincepted",$B1619="O "),VLOOKUP(" ULO",_312_Table1,MATCH('312'!$V$16,_312_Table1_ColumnLookup,0),FALSE),
  IF(AND(VALUE(LEFT($A1619,3))=312,LEFT($G1619,10)="Unincepted",$B1619="Q "),VLOOKUP(" ULO",_312_Table1,MATCH('312'!$X$16,_312_Table1_ColumnLookup,0),FALSE),
  IF(AND(VALUE(LEFT($A1619,3))=312,LEFT($G1619,10)="Unincepted"),VLOOKUP(" ULO",_312_Table1,MATCH(LEFT($B1619,1),_312_Table1_ColumnLookup,0),FALSE),
  IF(AND(VALUE(LEFT($A1619,3))=312,LEFT($G1619,5)="Total",$B1619="G "),VLOOKUP('312'!$F$80,_312_Table1,MATCH('312'!$N$16,_312_Table1_ColumnLookup,0),FALSE),
  IF(AND(VALUE(LEFT($A1619,3))=312,LEFT($G1619,5)="Total",$B1619="O "),VLOOKUP('312'!$F$80,_312_Table1,MATCH('312'!$V$16,_312_Table1_ColumnLookup,0),FALSE),
  IF(AND(VALUE(LEFT($A1619,3))=312,LEFT($G1619,5)="Total",$B1619="Q "),VLOOKUP('312'!$F$80,_312_Table1,MATCH('312'!$X$16,_312_Table1_ColumnLookup,0),FALSE),
  IF(AND(VALUE(LEFT($A1619,3))=312,LEFT($G1619,5)="Total"),VLOOKUP('312'!$F$80,_312_Table1,MATCH(LEFT($B1619,1),_312_Table1_ColumnLookup,0),FALSE),
  IF(AND(VALUE(LEFT($A1619,3))=312,LEN($I1619)=4,$B1619="G"),VLOOKUP($I1619,_312_Table1,MATCH('312'!$N$16,_312_Table1_ColumnLookup,0),FALSE),
  IF(AND(VALUE(LEFT($A1619,3))=312,LEN($I1619)=4,$B1619="O"),VLOOKUP($I1619,_312_Table1,MATCH('312'!$V$16,_312_Table1_ColumnLookup,0),FALSE),
  IF(AND(VALUE(LEFT($A1619,3))=312,LEN($I1619)=4,$B1619="Q"),VLOOKUP($I1619,_312_Table1,MATCH('312'!$X$16,_312_Table1_ColumnLookup,0),FALSE),
  IF(AND(VALUE(LEFT($A1619,3))=312,LEN($I1619)=4),VLOOKUP($I1619,_312_Table1,MATCH(LEFT($B1619,1),_312_Table1_ColumnLookup,0),FALSE)
+N("312"),
  IF(VALUE(LEFT($A1619,3))=313,VLOOKUP(VALUE(MID($B1619,2,1)),_313_Table1,MATCH(MID($B1619,1,1),_313_Table1_ColumnLookup,0),FALSE)
+N("313"),
  IF(AND(VALUE(LEFT($A1619,3))=314,LEN($B1619)=3),VLOOKUP(VALUE(MID($B1619,2,2)),_314_Table1,MATCH(MID($B1619,1,1),_314_Table1_ColumnLookup,0),FALSE),
  IF(VALUE(LEFT($A1619,3))=314,VLOOKUP(VALUE(MID($B1619,2,1)),_314_Table1,MATCH(MID($B1619,1,1),_314_Table1_ColumnLookup,0),FALSE)
+N("314"),
""))))))))))))))))))))))))</f>
        <v>#N/A</v>
      </c>
      <c r="E1619" s="238" t="e">
        <f>IF(AND(VALUE(LEFT($A1619,3))=309,LEN($B1619)=3),VLOOKUP(VALUE(MID($B1619,2,2)),_309_Table2,MATCH(MID($B1619,1,1),_309_Table2_ColumnLookup,0),FALSE),
  IF($C1619="309 LCR SummaryA",OneYearSCR,IF($C1619="309 LCR SummaryB",UltimateSCR,IF(VALUE(LEFT($A1619,3))=309,VLOOKUP(VALUE(MID($B1619,2,1)),_309_Table2,MATCH(MID($B1619,1,1),_309_Table2_ColumnLookup,0),FALSE)
+N("309"),
  IF(VALUE(LEFT($A1619,3))=310,VLOOKUP(VALUE(MID($B1619,2,1)),_310_Table2,MATCH(MID($B1619,1,1),_310_Table2_ColumnLookup,0),FALSE)
+N("310"),
  IF(AND(VALUE(LEFT($A1619,3))=311,LEN($I1619)=4),VLOOKUP($I1619,_311_Table2,MATCH($B1619,_311_Table2_ColumnLookup,0),FALSE),
  IF(AND(VALUE(LEFT($A1619,3))=311,OR($B1619="I2",$B1619="J2",$B1619="K2",$B1619="L2")),VLOOKUP('311'!$G$58,_311_Table2,MATCH(MID($B1619,1,1),_311_Table2_ColumnLookup,0),FALSE),
  IF(AND(VALUE(LEFT($A1619,3))=311,RIGHT($B1619,5)="Total"),VLOOKUP('311'!$G$59,_311_Table2,MATCH(MID($B1619,1,1),_311_Table2_ColumnLookup,0),FALSE),
  IF(VALUE(LEFT($A1619,3))=311,VLOOKUP(VALUE(MID($B1619,2,1)),_311_Table2,MATCH(MID($B1619,1,1),_311_Table2_ColumnLookup,0),FALSE)
+N("311"),
  IF(AND(VALUE(LEFT($A1619,3))=312,LEFT($G1619,10)="Unincepted",$B1619="G "),VLOOKUP(" ULO",_312_Table2,MATCH('312'!$N$16,_312_Table2_ColumnLookup,0),FALSE),
  IF(AND(VALUE(LEFT($A1619,3))=312,LEFT($G1619,10)="Unincepted",$B1619="O "),VLOOKUP(" ULO",_312_Table2,MATCH('312'!$V$16,_312_Table2_ColumnLookup,0),FALSE),
  IF(AND(VALUE(LEFT($A1619,3))=312,LEFT($G1619,10)="Unincepted",$B1619="Q "),VLOOKUP(" ULO",_312_Table2,MATCH('312'!$X$16,_312_Table2_ColumnLookup,0),FALSE),
  IF(AND(VALUE(LEFT($A1619,3))=312,LEFT($G1619,10)="Unincepted"),VLOOKUP(" ULO",_312_Table2,MATCH(LEFT($B1619,1),_312_Table2_ColumnLookup,0),FALSE),
  IF(AND(VALUE(LEFT($A1619,3))=312,LEFT($G1619,5)="Total",$B1619="G "),VLOOKUP('312'!$F$80,_312_Table2,MATCH('312'!$N$16,_312_Table2_ColumnLookup,0),FALSE),
  IF(AND(VALUE(LEFT($A1619,3))=312,LEFT($G1619,5)="Total",$B1619="O "),VLOOKUP('312'!$F$80,_312_Table2,MATCH('312'!$V$16,_312_Table2_ColumnLookup,0),FALSE),
  IF(AND(VALUE(LEFT($A1619,3))=312,LEFT($G1619,5)="Total",$B1619="Q "),VLOOKUP('312'!$F$80,_312_Table2,MATCH('312'!$X$16,_312_Table2_ColumnLookup,0),FALSE),
  IF(AND(VALUE(LEFT($A1619,3))=312,LEFT($G1619,5)="Total"),VLOOKUP('312'!$F$80,_312_Table2,MATCH(LEFT($B1619,1),_312_Table2_ColumnLookup,0),FALSE),
  IF(AND(VALUE(LEFT($A1619,3))=312,LEN($I1619)=4,$B1619="G"),VLOOKUP($I1619,_312_Table2,MATCH('312'!$N$16,_312_Table2_ColumnLookup,0),FALSE),
  IF(AND(VALUE(LEFT($A1619,3))=312,LEN($I1619)=4,$B1619="O"),VLOOKUP($I1619,_312_Table2,MATCH('312'!$V$16,_312_Table2_ColumnLookup,0),FALSE),
  IF(AND(VALUE(LEFT($A1619,3))=312,LEN($I1619)=4,$B1619="Q"),VLOOKUP($I1619,_312_Table2,MATCH('312'!$X$16,_312_Table2_ColumnLookup,0),FALSE),
  IF(AND(VALUE(LEFT($A1619,3))=312,LEN($I1619)=4),VLOOKUP($I1619,_312_Table2,MATCH(LEFT($B1619,1),_312_Table2_ColumnLookup,0),FALSE)
+N("312"),
  IF(VALUE(LEFT($A1619,3))=313,VLOOKUP(VALUE(MID($B1619,2,1)),_313_Table2,MATCH(MID($B1619,1,1),_313_Table2_ColumnLookup,0),FALSE)
+N("313"),
  IF(AND(VALUE(LEFT($A1619,3))=314,LEN($B1619)=3),VLOOKUP(VALUE(MID($B1619,2,2)),_314_Table2,MATCH(MID($B1619,1,1),_314_Table2_ColumnLookup,0),FALSE),
  IF(VALUE(LEFT($A1619,3))=314,VLOOKUP(VALUE(MID($B1619,2,1)),_314_Table2,MATCH(MID($B1619,1,1),_314_Table2_ColumnLookup,0),FALSE)
+N("314"),
""))))))))))))))))))))))))</f>
        <v>#N/A</v>
      </c>
      <c r="F1619" s="238" t="e">
        <f>IF(AND(VALUE(LEFT($A1619,3))=309,LEN($B1619)=3),VLOOKUP(VALUE(MID($B1619,2,2)),_309_Table3,MATCH(MID($B1619,1,1),_309_Table3_ColumnLookup,0),FALSE),
  IF($C1619="309 LCR SummaryA",OneYearSCR,IF($C1619="309 LCR SummaryB",UltimateSCR,IF(VALUE(LEFT($A1619,3))=309,VLOOKUP(VALUE(MID($B1619,2,1)),_309_Table3,MATCH(MID($B1619,1,1),_309_Table3_ColumnLookup,0),FALSE)
+N("309"),
  IF(VALUE(LEFT($A1619,3))=310,VLOOKUP(VALUE(MID($B1619,2,1)),_310_Table3,MATCH(MID($B1619,1,1),_310_Table3_ColumnLookup,0),FALSE)
+N("310"),
  IF(AND(VALUE(LEFT($A1619,3))=311,LEN($I1619)=4),VLOOKUP($I1619,_311_Table3,MATCH($B1619,_311_Table3_ColumnLookup,0),FALSE),
  IF(AND(VALUE(LEFT($A1619,3))=311,OR($B1619="I2",$B1619="J2",$B1619="K2",$B1619="L2")),VLOOKUP('311'!$G$58,_311_Table3,MATCH(MID($B1619,1,1),_311_Table3_ColumnLookup,0),FALSE),
  IF(AND(VALUE(LEFT($A1619,3))=311,RIGHT($B1619,5)="Total"),VLOOKUP('311'!$G$59,_311_Table3,MATCH(MID($B1619,1,1),_311_Table3_ColumnLookup,0),FALSE),
  IF(VALUE(LEFT($A1619,3))=311,VLOOKUP(VALUE(MID($B1619,2,1)),_311_Table3,MATCH(MID($B1619,1,1),_311_Table3_ColumnLookup,0),FALSE)
+N("311"),
  IF(AND(VALUE(LEFT($A1619,3))=312,LEFT($G1619,10)="Unincepted",$B1619="G "),VLOOKUP(" ULO",_312_Table3,MATCH('312'!$N$16,_312_Table3_ColumnLookup,0),FALSE),
  IF(AND(VALUE(LEFT($A1619,3))=312,LEFT($G1619,10)="Unincepted",$B1619="O "),VLOOKUP(" ULO",_312_Table3,MATCH('312'!$V$16,_312_Table3_ColumnLookup,0),FALSE),
  IF(AND(VALUE(LEFT($A1619,3))=312,LEFT($G1619,10)="Unincepted",$B1619="Q "),VLOOKUP(" ULO",_312_Table3,MATCH('312'!$X$16,_312_Table3_ColumnLookup,0),FALSE),
  IF(AND(VALUE(LEFT($A1619,3))=312,LEFT($G1619,10)="Unincepted"),VLOOKUP(" ULO",_312_Table3,MATCH(LEFT($B1619,1),_312_Table3_ColumnLookup,0),FALSE),
  IF(AND(VALUE(LEFT($A1619,3))=312,LEFT($G1619,5)="Total",$B1619="G "),VLOOKUP('312'!$F$80,_312_Table3,MATCH('312'!$N$16,_312_Table3_ColumnLookup,0),FALSE),
  IF(AND(VALUE(LEFT($A1619,3))=312,LEFT($G1619,5)="Total",$B1619="O "),VLOOKUP('312'!$F$80,_312_Table3,MATCH('312'!$V$16,_312_Table3_ColumnLookup,0),FALSE),
  IF(AND(VALUE(LEFT($A1619,3))=312,LEFT($G1619,5)="Total",$B1619="Q "),VLOOKUP('312'!$F$80,_312_Table3,MATCH('312'!$X$16,_312_Table3_ColumnLookup,0),FALSE),
  IF(AND(VALUE(LEFT($A1619,3))=312,LEFT($G1619,5)="Total"),VLOOKUP('312'!$F$80,_312_Table3,MATCH(LEFT($B1619,1),_312_Table3_ColumnLookup,0),FALSE),
  IF(AND(VALUE(LEFT($A1619,3))=312,LEN($I1619)=4,$B1619="G"),VLOOKUP($I1619,_312_Table3,MATCH('312'!$N$16,_312_Table3_ColumnLookup,0),FALSE),
  IF(AND(VALUE(LEFT($A1619,3))=312,LEN($I1619)=4,$B1619="O"),VLOOKUP($I1619,_312_Table3,MATCH('312'!$V$16,_312_Table3_ColumnLookup,0),FALSE),
  IF(AND(VALUE(LEFT($A1619,3))=312,LEN($I1619)=4,$B1619="Q"),VLOOKUP($I1619,_312_Table3,MATCH('312'!$X$16,_312_Table3_ColumnLookup,0),FALSE),
  IF(AND(VALUE(LEFT($A1619,3))=312,LEN($I1619)=4),VLOOKUP($I1619,_312_Table3,MATCH(LEFT($B1619,1),_312_Table3_ColumnLookup,0),FALSE)
+N("312"),
  IF(VALUE(LEFT($A1619,3))=313,VLOOKUP(VALUE(MID($B1619,2,1)),_313_Table3,MATCH(MID($B1619,1,1),_313_Table3_ColumnLookup,0),FALSE)
+N("313"),
  IF(AND(VALUE(LEFT($A1619,3))=314,LEN($B1619)=3),VLOOKUP(VALUE(MID($B1619,2,2)),_314_Table3,MATCH(MID($B1619,1,1),_314_Table3_ColumnLookup,0),FALSE),
  IF(VALUE(LEFT($A1619,3))=314,VLOOKUP(VALUE(MID($B1619,2,1)),_314_Table3,MATCH(MID($B1619,1,1),_314_Table3_ColumnLookup,0),FALSE)
+N("314"),
""))))))))))))))))))))))))</f>
        <v>#N/A</v>
      </c>
      <c r="H1619" s="321" t="str">
        <f>IFERROR(
IF(ISERROR($D1619)=FALSE,$D1619,IF(ISERROR($E1619)=FALSE,$E1619,IF(ISERROR($F1619)=FALSE,$F1619
+N("012 checkboxes"),
IF(
IF(OR(LEFT($A1619,9)="Syndicate",LEFT($A1619,12)="NewSyndicate"),VLOOKUP($A1619,'012'!$J:$ZW,MATCH("Link to button",'012'!$J$1:$ZW$1,0),0)
+N("309 checkbox"),
IF($C1619="309 LCR Summary0",VLOOKUP("Notes990",'309'!$P:$ZZ,MATCH("Link to button",'309'!$P$1:$ZZ$1,0),0)
+N("313 checkboxes"),
IF($C1619="313 Financial Information0LcmVsScr",IF($C1619="309 LCR Summary0",VLOOKUP("LcmVsScr",'309'!$N:$ZZ,MATCH("Link to button",'309'!$N$1:$ZZ$1,0),0),
IF($C1619="313 Financial Information0LcrDocAttached",IF($C1619="309 LCR Summary0",VLOOKUP("LcrDocAttached",'309'!$N:$ZZ,MATCH("Link to button",'309'!$N$1:$ZZ$1,0),
0)))))))=1,TRUE,FALSE)
))),"")</f>
        <v/>
      </c>
    </row>
    <row r="1620" spans="1:8">
      <c r="A1620" s="237" t="e">
        <f>VLOOKUP($G1620,CSVLookups!$B:$R,MATCH(A$1,CSVLookups!$B$1:$R$1,0),FALSE)</f>
        <v>#N/A</v>
      </c>
      <c r="B1620" s="237" t="e">
        <f>VLOOKUP($G1620,CSVLookups!$B:$R,MATCH(B$1,CSVLookups!$B$1:$R$1,0),FALSE)</f>
        <v>#N/A</v>
      </c>
      <c r="C1620" s="238" t="e">
        <f t="shared" si="25"/>
        <v>#N/A</v>
      </c>
      <c r="D1620" s="238" t="e">
        <f>IF(AND(VALUE(LEFT($A1620,3))=309,LEN($B1620)=3),VLOOKUP(VALUE(MID($B1620,2,2)),_309_Table1,MATCH(MID($B1620,1,1),_309_Table1_ColumnLookup,0),FALSE),
  IF($C1620="309 LCR SummaryA",OneYearSCR,IF($C1620="309 LCR SummaryB",UltimateSCR,IF(VALUE(LEFT($A1620,3))=309,VLOOKUP(VALUE(MID($B1620,2,1)),_309_Table1,MATCH(MID($B1620,1,1),_309_Table1_ColumnLookup,0),FALSE)
+N("309"),
  IF(VALUE(LEFT($A1620,3))=310,VLOOKUP(VALUE(MID($B1620,2,1)),_310_Table1,MATCH(MID($B1620,1,1),_310_Table1_ColumnLookup,0),FALSE)
+N("310"),
  IF(AND(VALUE(LEFT($A1620,3))=311,LEN($I1620)=4),VLOOKUP($I1620,_311_Table1,MATCH($B1620,_311_Table1_ColumnLookup,0),FALSE),
  IF(AND(VALUE(LEFT($A1620,3))=311,OR($B1620="I2",$B1620="J2",$B1620="K2",$B1620="L2")),VLOOKUP('311'!$G$58,_311_Table1,MATCH(MID($B1620,1,1),_311_Table1_ColumnLookup,0),FALSE),
  IF(AND(VALUE(LEFT($A1620,3))=311,RIGHT($B1620,5)="Total"),VLOOKUP('311'!$G$59,_311_Table1,MATCH(MID($B1620,1,1),_311_Table1_ColumnLookup,0),FALSE),
  IF(VALUE(LEFT($A1620,3))=311,VLOOKUP(VALUE(MID($B1620,2,1)),_311_Table1,MATCH(MID($B1620,1,1),_311_Table1_ColumnLookup,0),FALSE)
+N("311"),
  IF(AND(VALUE(LEFT($A1620,3))=312,LEFT($G1620,10)="Unincepted",$B1620="G "),VLOOKUP(" ULO",_312_Table1,MATCH('312'!$N$16,_312_Table1_ColumnLookup,0),FALSE),
  IF(AND(VALUE(LEFT($A1620,3))=312,LEFT($G1620,10)="Unincepted",$B1620="O "),VLOOKUP(" ULO",_312_Table1,MATCH('312'!$V$16,_312_Table1_ColumnLookup,0),FALSE),
  IF(AND(VALUE(LEFT($A1620,3))=312,LEFT($G1620,10)="Unincepted",$B1620="Q "),VLOOKUP(" ULO",_312_Table1,MATCH('312'!$X$16,_312_Table1_ColumnLookup,0),FALSE),
  IF(AND(VALUE(LEFT($A1620,3))=312,LEFT($G1620,10)="Unincepted"),VLOOKUP(" ULO",_312_Table1,MATCH(LEFT($B1620,1),_312_Table1_ColumnLookup,0),FALSE),
  IF(AND(VALUE(LEFT($A1620,3))=312,LEFT($G1620,5)="Total",$B1620="G "),VLOOKUP('312'!$F$80,_312_Table1,MATCH('312'!$N$16,_312_Table1_ColumnLookup,0),FALSE),
  IF(AND(VALUE(LEFT($A1620,3))=312,LEFT($G1620,5)="Total",$B1620="O "),VLOOKUP('312'!$F$80,_312_Table1,MATCH('312'!$V$16,_312_Table1_ColumnLookup,0),FALSE),
  IF(AND(VALUE(LEFT($A1620,3))=312,LEFT($G1620,5)="Total",$B1620="Q "),VLOOKUP('312'!$F$80,_312_Table1,MATCH('312'!$X$16,_312_Table1_ColumnLookup,0),FALSE),
  IF(AND(VALUE(LEFT($A1620,3))=312,LEFT($G1620,5)="Total"),VLOOKUP('312'!$F$80,_312_Table1,MATCH(LEFT($B1620,1),_312_Table1_ColumnLookup,0),FALSE),
  IF(AND(VALUE(LEFT($A1620,3))=312,LEN($I1620)=4,$B1620="G"),VLOOKUP($I1620,_312_Table1,MATCH('312'!$N$16,_312_Table1_ColumnLookup,0),FALSE),
  IF(AND(VALUE(LEFT($A1620,3))=312,LEN($I1620)=4,$B1620="O"),VLOOKUP($I1620,_312_Table1,MATCH('312'!$V$16,_312_Table1_ColumnLookup,0),FALSE),
  IF(AND(VALUE(LEFT($A1620,3))=312,LEN($I1620)=4,$B1620="Q"),VLOOKUP($I1620,_312_Table1,MATCH('312'!$X$16,_312_Table1_ColumnLookup,0),FALSE),
  IF(AND(VALUE(LEFT($A1620,3))=312,LEN($I1620)=4),VLOOKUP($I1620,_312_Table1,MATCH(LEFT($B1620,1),_312_Table1_ColumnLookup,0),FALSE)
+N("312"),
  IF(VALUE(LEFT($A1620,3))=313,VLOOKUP(VALUE(MID($B1620,2,1)),_313_Table1,MATCH(MID($B1620,1,1),_313_Table1_ColumnLookup,0),FALSE)
+N("313"),
  IF(AND(VALUE(LEFT($A1620,3))=314,LEN($B1620)=3),VLOOKUP(VALUE(MID($B1620,2,2)),_314_Table1,MATCH(MID($B1620,1,1),_314_Table1_ColumnLookup,0),FALSE),
  IF(VALUE(LEFT($A1620,3))=314,VLOOKUP(VALUE(MID($B1620,2,1)),_314_Table1,MATCH(MID($B1620,1,1),_314_Table1_ColumnLookup,0),FALSE)
+N("314"),
""))))))))))))))))))))))))</f>
        <v>#N/A</v>
      </c>
      <c r="E1620" s="238" t="e">
        <f>IF(AND(VALUE(LEFT($A1620,3))=309,LEN($B1620)=3),VLOOKUP(VALUE(MID($B1620,2,2)),_309_Table2,MATCH(MID($B1620,1,1),_309_Table2_ColumnLookup,0),FALSE),
  IF($C1620="309 LCR SummaryA",OneYearSCR,IF($C1620="309 LCR SummaryB",UltimateSCR,IF(VALUE(LEFT($A1620,3))=309,VLOOKUP(VALUE(MID($B1620,2,1)),_309_Table2,MATCH(MID($B1620,1,1),_309_Table2_ColumnLookup,0),FALSE)
+N("309"),
  IF(VALUE(LEFT($A1620,3))=310,VLOOKUP(VALUE(MID($B1620,2,1)),_310_Table2,MATCH(MID($B1620,1,1),_310_Table2_ColumnLookup,0),FALSE)
+N("310"),
  IF(AND(VALUE(LEFT($A1620,3))=311,LEN($I1620)=4),VLOOKUP($I1620,_311_Table2,MATCH($B1620,_311_Table2_ColumnLookup,0),FALSE),
  IF(AND(VALUE(LEFT($A1620,3))=311,OR($B1620="I2",$B1620="J2",$B1620="K2",$B1620="L2")),VLOOKUP('311'!$G$58,_311_Table2,MATCH(MID($B1620,1,1),_311_Table2_ColumnLookup,0),FALSE),
  IF(AND(VALUE(LEFT($A1620,3))=311,RIGHT($B1620,5)="Total"),VLOOKUP('311'!$G$59,_311_Table2,MATCH(MID($B1620,1,1),_311_Table2_ColumnLookup,0),FALSE),
  IF(VALUE(LEFT($A1620,3))=311,VLOOKUP(VALUE(MID($B1620,2,1)),_311_Table2,MATCH(MID($B1620,1,1),_311_Table2_ColumnLookup,0),FALSE)
+N("311"),
  IF(AND(VALUE(LEFT($A1620,3))=312,LEFT($G1620,10)="Unincepted",$B1620="G "),VLOOKUP(" ULO",_312_Table2,MATCH('312'!$N$16,_312_Table2_ColumnLookup,0),FALSE),
  IF(AND(VALUE(LEFT($A1620,3))=312,LEFT($G1620,10)="Unincepted",$B1620="O "),VLOOKUP(" ULO",_312_Table2,MATCH('312'!$V$16,_312_Table2_ColumnLookup,0),FALSE),
  IF(AND(VALUE(LEFT($A1620,3))=312,LEFT($G1620,10)="Unincepted",$B1620="Q "),VLOOKUP(" ULO",_312_Table2,MATCH('312'!$X$16,_312_Table2_ColumnLookup,0),FALSE),
  IF(AND(VALUE(LEFT($A1620,3))=312,LEFT($G1620,10)="Unincepted"),VLOOKUP(" ULO",_312_Table2,MATCH(LEFT($B1620,1),_312_Table2_ColumnLookup,0),FALSE),
  IF(AND(VALUE(LEFT($A1620,3))=312,LEFT($G1620,5)="Total",$B1620="G "),VLOOKUP('312'!$F$80,_312_Table2,MATCH('312'!$N$16,_312_Table2_ColumnLookup,0),FALSE),
  IF(AND(VALUE(LEFT($A1620,3))=312,LEFT($G1620,5)="Total",$B1620="O "),VLOOKUP('312'!$F$80,_312_Table2,MATCH('312'!$V$16,_312_Table2_ColumnLookup,0),FALSE),
  IF(AND(VALUE(LEFT($A1620,3))=312,LEFT($G1620,5)="Total",$B1620="Q "),VLOOKUP('312'!$F$80,_312_Table2,MATCH('312'!$X$16,_312_Table2_ColumnLookup,0),FALSE),
  IF(AND(VALUE(LEFT($A1620,3))=312,LEFT($G1620,5)="Total"),VLOOKUP('312'!$F$80,_312_Table2,MATCH(LEFT($B1620,1),_312_Table2_ColumnLookup,0),FALSE),
  IF(AND(VALUE(LEFT($A1620,3))=312,LEN($I1620)=4,$B1620="G"),VLOOKUP($I1620,_312_Table2,MATCH('312'!$N$16,_312_Table2_ColumnLookup,0),FALSE),
  IF(AND(VALUE(LEFT($A1620,3))=312,LEN($I1620)=4,$B1620="O"),VLOOKUP($I1620,_312_Table2,MATCH('312'!$V$16,_312_Table2_ColumnLookup,0),FALSE),
  IF(AND(VALUE(LEFT($A1620,3))=312,LEN($I1620)=4,$B1620="Q"),VLOOKUP($I1620,_312_Table2,MATCH('312'!$X$16,_312_Table2_ColumnLookup,0),FALSE),
  IF(AND(VALUE(LEFT($A1620,3))=312,LEN($I1620)=4),VLOOKUP($I1620,_312_Table2,MATCH(LEFT($B1620,1),_312_Table2_ColumnLookup,0),FALSE)
+N("312"),
  IF(VALUE(LEFT($A1620,3))=313,VLOOKUP(VALUE(MID($B1620,2,1)),_313_Table2,MATCH(MID($B1620,1,1),_313_Table2_ColumnLookup,0),FALSE)
+N("313"),
  IF(AND(VALUE(LEFT($A1620,3))=314,LEN($B1620)=3),VLOOKUP(VALUE(MID($B1620,2,2)),_314_Table2,MATCH(MID($B1620,1,1),_314_Table2_ColumnLookup,0),FALSE),
  IF(VALUE(LEFT($A1620,3))=314,VLOOKUP(VALUE(MID($B1620,2,1)),_314_Table2,MATCH(MID($B1620,1,1),_314_Table2_ColumnLookup,0),FALSE)
+N("314"),
""))))))))))))))))))))))))</f>
        <v>#N/A</v>
      </c>
      <c r="F1620" s="238" t="e">
        <f>IF(AND(VALUE(LEFT($A1620,3))=309,LEN($B1620)=3),VLOOKUP(VALUE(MID($B1620,2,2)),_309_Table3,MATCH(MID($B1620,1,1),_309_Table3_ColumnLookup,0),FALSE),
  IF($C1620="309 LCR SummaryA",OneYearSCR,IF($C1620="309 LCR SummaryB",UltimateSCR,IF(VALUE(LEFT($A1620,3))=309,VLOOKUP(VALUE(MID($B1620,2,1)),_309_Table3,MATCH(MID($B1620,1,1),_309_Table3_ColumnLookup,0),FALSE)
+N("309"),
  IF(VALUE(LEFT($A1620,3))=310,VLOOKUP(VALUE(MID($B1620,2,1)),_310_Table3,MATCH(MID($B1620,1,1),_310_Table3_ColumnLookup,0),FALSE)
+N("310"),
  IF(AND(VALUE(LEFT($A1620,3))=311,LEN($I1620)=4),VLOOKUP($I1620,_311_Table3,MATCH($B1620,_311_Table3_ColumnLookup,0),FALSE),
  IF(AND(VALUE(LEFT($A1620,3))=311,OR($B1620="I2",$B1620="J2",$B1620="K2",$B1620="L2")),VLOOKUP('311'!$G$58,_311_Table3,MATCH(MID($B1620,1,1),_311_Table3_ColumnLookup,0),FALSE),
  IF(AND(VALUE(LEFT($A1620,3))=311,RIGHT($B1620,5)="Total"),VLOOKUP('311'!$G$59,_311_Table3,MATCH(MID($B1620,1,1),_311_Table3_ColumnLookup,0),FALSE),
  IF(VALUE(LEFT($A1620,3))=311,VLOOKUP(VALUE(MID($B1620,2,1)),_311_Table3,MATCH(MID($B1620,1,1),_311_Table3_ColumnLookup,0),FALSE)
+N("311"),
  IF(AND(VALUE(LEFT($A1620,3))=312,LEFT($G1620,10)="Unincepted",$B1620="G "),VLOOKUP(" ULO",_312_Table3,MATCH('312'!$N$16,_312_Table3_ColumnLookup,0),FALSE),
  IF(AND(VALUE(LEFT($A1620,3))=312,LEFT($G1620,10)="Unincepted",$B1620="O "),VLOOKUP(" ULO",_312_Table3,MATCH('312'!$V$16,_312_Table3_ColumnLookup,0),FALSE),
  IF(AND(VALUE(LEFT($A1620,3))=312,LEFT($G1620,10)="Unincepted",$B1620="Q "),VLOOKUP(" ULO",_312_Table3,MATCH('312'!$X$16,_312_Table3_ColumnLookup,0),FALSE),
  IF(AND(VALUE(LEFT($A1620,3))=312,LEFT($G1620,10)="Unincepted"),VLOOKUP(" ULO",_312_Table3,MATCH(LEFT($B1620,1),_312_Table3_ColumnLookup,0),FALSE),
  IF(AND(VALUE(LEFT($A1620,3))=312,LEFT($G1620,5)="Total",$B1620="G "),VLOOKUP('312'!$F$80,_312_Table3,MATCH('312'!$N$16,_312_Table3_ColumnLookup,0),FALSE),
  IF(AND(VALUE(LEFT($A1620,3))=312,LEFT($G1620,5)="Total",$B1620="O "),VLOOKUP('312'!$F$80,_312_Table3,MATCH('312'!$V$16,_312_Table3_ColumnLookup,0),FALSE),
  IF(AND(VALUE(LEFT($A1620,3))=312,LEFT($G1620,5)="Total",$B1620="Q "),VLOOKUP('312'!$F$80,_312_Table3,MATCH('312'!$X$16,_312_Table3_ColumnLookup,0),FALSE),
  IF(AND(VALUE(LEFT($A1620,3))=312,LEFT($G1620,5)="Total"),VLOOKUP('312'!$F$80,_312_Table3,MATCH(LEFT($B1620,1),_312_Table3_ColumnLookup,0),FALSE),
  IF(AND(VALUE(LEFT($A1620,3))=312,LEN($I1620)=4,$B1620="G"),VLOOKUP($I1620,_312_Table3,MATCH('312'!$N$16,_312_Table3_ColumnLookup,0),FALSE),
  IF(AND(VALUE(LEFT($A1620,3))=312,LEN($I1620)=4,$B1620="O"),VLOOKUP($I1620,_312_Table3,MATCH('312'!$V$16,_312_Table3_ColumnLookup,0),FALSE),
  IF(AND(VALUE(LEFT($A1620,3))=312,LEN($I1620)=4,$B1620="Q"),VLOOKUP($I1620,_312_Table3,MATCH('312'!$X$16,_312_Table3_ColumnLookup,0),FALSE),
  IF(AND(VALUE(LEFT($A1620,3))=312,LEN($I1620)=4),VLOOKUP($I1620,_312_Table3,MATCH(LEFT($B1620,1),_312_Table3_ColumnLookup,0),FALSE)
+N("312"),
  IF(VALUE(LEFT($A1620,3))=313,VLOOKUP(VALUE(MID($B1620,2,1)),_313_Table3,MATCH(MID($B1620,1,1),_313_Table3_ColumnLookup,0),FALSE)
+N("313"),
  IF(AND(VALUE(LEFT($A1620,3))=314,LEN($B1620)=3),VLOOKUP(VALUE(MID($B1620,2,2)),_314_Table3,MATCH(MID($B1620,1,1),_314_Table3_ColumnLookup,0),FALSE),
  IF(VALUE(LEFT($A1620,3))=314,VLOOKUP(VALUE(MID($B1620,2,1)),_314_Table3,MATCH(MID($B1620,1,1),_314_Table3_ColumnLookup,0),FALSE)
+N("314"),
""))))))))))))))))))))))))</f>
        <v>#N/A</v>
      </c>
      <c r="H1620" s="321" t="str">
        <f>IFERROR(
IF(ISERROR($D1620)=FALSE,$D1620,IF(ISERROR($E1620)=FALSE,$E1620,IF(ISERROR($F1620)=FALSE,$F1620
+N("012 checkboxes"),
IF(
IF(OR(LEFT($A1620,9)="Syndicate",LEFT($A1620,12)="NewSyndicate"),VLOOKUP($A1620,'012'!$J:$ZW,MATCH("Link to button",'012'!$J$1:$ZW$1,0),0)
+N("309 checkbox"),
IF($C1620="309 LCR Summary0",VLOOKUP("Notes990",'309'!$P:$ZZ,MATCH("Link to button",'309'!$P$1:$ZZ$1,0),0)
+N("313 checkboxes"),
IF($C1620="313 Financial Information0LcmVsScr",IF($C1620="309 LCR Summary0",VLOOKUP("LcmVsScr",'309'!$N:$ZZ,MATCH("Link to button",'309'!$N$1:$ZZ$1,0),0),
IF($C1620="313 Financial Information0LcrDocAttached",IF($C1620="309 LCR Summary0",VLOOKUP("LcrDocAttached",'309'!$N:$ZZ,MATCH("Link to button",'309'!$N$1:$ZZ$1,0),
0)))))))=1,TRUE,FALSE)
))),"")</f>
        <v/>
      </c>
    </row>
    <row r="1621" spans="1:8">
      <c r="A1621" s="237" t="e">
        <f>VLOOKUP($G1621,CSVLookups!$B:$R,MATCH(A$1,CSVLookups!$B$1:$R$1,0),FALSE)</f>
        <v>#N/A</v>
      </c>
      <c r="B1621" s="237" t="e">
        <f>VLOOKUP($G1621,CSVLookups!$B:$R,MATCH(B$1,CSVLookups!$B$1:$R$1,0),FALSE)</f>
        <v>#N/A</v>
      </c>
      <c r="C1621" s="238" t="e">
        <f t="shared" si="25"/>
        <v>#N/A</v>
      </c>
      <c r="D1621" s="238" t="e">
        <f>IF(AND(VALUE(LEFT($A1621,3))=309,LEN($B1621)=3),VLOOKUP(VALUE(MID($B1621,2,2)),_309_Table1,MATCH(MID($B1621,1,1),_309_Table1_ColumnLookup,0),FALSE),
  IF($C1621="309 LCR SummaryA",OneYearSCR,IF($C1621="309 LCR SummaryB",UltimateSCR,IF(VALUE(LEFT($A1621,3))=309,VLOOKUP(VALUE(MID($B1621,2,1)),_309_Table1,MATCH(MID($B1621,1,1),_309_Table1_ColumnLookup,0),FALSE)
+N("309"),
  IF(VALUE(LEFT($A1621,3))=310,VLOOKUP(VALUE(MID($B1621,2,1)),_310_Table1,MATCH(MID($B1621,1,1),_310_Table1_ColumnLookup,0),FALSE)
+N("310"),
  IF(AND(VALUE(LEFT($A1621,3))=311,LEN($I1621)=4),VLOOKUP($I1621,_311_Table1,MATCH($B1621,_311_Table1_ColumnLookup,0),FALSE),
  IF(AND(VALUE(LEFT($A1621,3))=311,OR($B1621="I2",$B1621="J2",$B1621="K2",$B1621="L2")),VLOOKUP('311'!$G$58,_311_Table1,MATCH(MID($B1621,1,1),_311_Table1_ColumnLookup,0),FALSE),
  IF(AND(VALUE(LEFT($A1621,3))=311,RIGHT($B1621,5)="Total"),VLOOKUP('311'!$G$59,_311_Table1,MATCH(MID($B1621,1,1),_311_Table1_ColumnLookup,0),FALSE),
  IF(VALUE(LEFT($A1621,3))=311,VLOOKUP(VALUE(MID($B1621,2,1)),_311_Table1,MATCH(MID($B1621,1,1),_311_Table1_ColumnLookup,0),FALSE)
+N("311"),
  IF(AND(VALUE(LEFT($A1621,3))=312,LEFT($G1621,10)="Unincepted",$B1621="G "),VLOOKUP(" ULO",_312_Table1,MATCH('312'!$N$16,_312_Table1_ColumnLookup,0),FALSE),
  IF(AND(VALUE(LEFT($A1621,3))=312,LEFT($G1621,10)="Unincepted",$B1621="O "),VLOOKUP(" ULO",_312_Table1,MATCH('312'!$V$16,_312_Table1_ColumnLookup,0),FALSE),
  IF(AND(VALUE(LEFT($A1621,3))=312,LEFT($G1621,10)="Unincepted",$B1621="Q "),VLOOKUP(" ULO",_312_Table1,MATCH('312'!$X$16,_312_Table1_ColumnLookup,0),FALSE),
  IF(AND(VALUE(LEFT($A1621,3))=312,LEFT($G1621,10)="Unincepted"),VLOOKUP(" ULO",_312_Table1,MATCH(LEFT($B1621,1),_312_Table1_ColumnLookup,0),FALSE),
  IF(AND(VALUE(LEFT($A1621,3))=312,LEFT($G1621,5)="Total",$B1621="G "),VLOOKUP('312'!$F$80,_312_Table1,MATCH('312'!$N$16,_312_Table1_ColumnLookup,0),FALSE),
  IF(AND(VALUE(LEFT($A1621,3))=312,LEFT($G1621,5)="Total",$B1621="O "),VLOOKUP('312'!$F$80,_312_Table1,MATCH('312'!$V$16,_312_Table1_ColumnLookup,0),FALSE),
  IF(AND(VALUE(LEFT($A1621,3))=312,LEFT($G1621,5)="Total",$B1621="Q "),VLOOKUP('312'!$F$80,_312_Table1,MATCH('312'!$X$16,_312_Table1_ColumnLookup,0),FALSE),
  IF(AND(VALUE(LEFT($A1621,3))=312,LEFT($G1621,5)="Total"),VLOOKUP('312'!$F$80,_312_Table1,MATCH(LEFT($B1621,1),_312_Table1_ColumnLookup,0),FALSE),
  IF(AND(VALUE(LEFT($A1621,3))=312,LEN($I1621)=4,$B1621="G"),VLOOKUP($I1621,_312_Table1,MATCH('312'!$N$16,_312_Table1_ColumnLookup,0),FALSE),
  IF(AND(VALUE(LEFT($A1621,3))=312,LEN($I1621)=4,$B1621="O"),VLOOKUP($I1621,_312_Table1,MATCH('312'!$V$16,_312_Table1_ColumnLookup,0),FALSE),
  IF(AND(VALUE(LEFT($A1621,3))=312,LEN($I1621)=4,$B1621="Q"),VLOOKUP($I1621,_312_Table1,MATCH('312'!$X$16,_312_Table1_ColumnLookup,0),FALSE),
  IF(AND(VALUE(LEFT($A1621,3))=312,LEN($I1621)=4),VLOOKUP($I1621,_312_Table1,MATCH(LEFT($B1621,1),_312_Table1_ColumnLookup,0),FALSE)
+N("312"),
  IF(VALUE(LEFT($A1621,3))=313,VLOOKUP(VALUE(MID($B1621,2,1)),_313_Table1,MATCH(MID($B1621,1,1),_313_Table1_ColumnLookup,0),FALSE)
+N("313"),
  IF(AND(VALUE(LEFT($A1621,3))=314,LEN($B1621)=3),VLOOKUP(VALUE(MID($B1621,2,2)),_314_Table1,MATCH(MID($B1621,1,1),_314_Table1_ColumnLookup,0),FALSE),
  IF(VALUE(LEFT($A1621,3))=314,VLOOKUP(VALUE(MID($B1621,2,1)),_314_Table1,MATCH(MID($B1621,1,1),_314_Table1_ColumnLookup,0),FALSE)
+N("314"),
""))))))))))))))))))))))))</f>
        <v>#N/A</v>
      </c>
      <c r="E1621" s="238" t="e">
        <f>IF(AND(VALUE(LEFT($A1621,3))=309,LEN($B1621)=3),VLOOKUP(VALUE(MID($B1621,2,2)),_309_Table2,MATCH(MID($B1621,1,1),_309_Table2_ColumnLookup,0),FALSE),
  IF($C1621="309 LCR SummaryA",OneYearSCR,IF($C1621="309 LCR SummaryB",UltimateSCR,IF(VALUE(LEFT($A1621,3))=309,VLOOKUP(VALUE(MID($B1621,2,1)),_309_Table2,MATCH(MID($B1621,1,1),_309_Table2_ColumnLookup,0),FALSE)
+N("309"),
  IF(VALUE(LEFT($A1621,3))=310,VLOOKUP(VALUE(MID($B1621,2,1)),_310_Table2,MATCH(MID($B1621,1,1),_310_Table2_ColumnLookup,0),FALSE)
+N("310"),
  IF(AND(VALUE(LEFT($A1621,3))=311,LEN($I1621)=4),VLOOKUP($I1621,_311_Table2,MATCH($B1621,_311_Table2_ColumnLookup,0),FALSE),
  IF(AND(VALUE(LEFT($A1621,3))=311,OR($B1621="I2",$B1621="J2",$B1621="K2",$B1621="L2")),VLOOKUP('311'!$G$58,_311_Table2,MATCH(MID($B1621,1,1),_311_Table2_ColumnLookup,0),FALSE),
  IF(AND(VALUE(LEFT($A1621,3))=311,RIGHT($B1621,5)="Total"),VLOOKUP('311'!$G$59,_311_Table2,MATCH(MID($B1621,1,1),_311_Table2_ColumnLookup,0),FALSE),
  IF(VALUE(LEFT($A1621,3))=311,VLOOKUP(VALUE(MID($B1621,2,1)),_311_Table2,MATCH(MID($B1621,1,1),_311_Table2_ColumnLookup,0),FALSE)
+N("311"),
  IF(AND(VALUE(LEFT($A1621,3))=312,LEFT($G1621,10)="Unincepted",$B1621="G "),VLOOKUP(" ULO",_312_Table2,MATCH('312'!$N$16,_312_Table2_ColumnLookup,0),FALSE),
  IF(AND(VALUE(LEFT($A1621,3))=312,LEFT($G1621,10)="Unincepted",$B1621="O "),VLOOKUP(" ULO",_312_Table2,MATCH('312'!$V$16,_312_Table2_ColumnLookup,0),FALSE),
  IF(AND(VALUE(LEFT($A1621,3))=312,LEFT($G1621,10)="Unincepted",$B1621="Q "),VLOOKUP(" ULO",_312_Table2,MATCH('312'!$X$16,_312_Table2_ColumnLookup,0),FALSE),
  IF(AND(VALUE(LEFT($A1621,3))=312,LEFT($G1621,10)="Unincepted"),VLOOKUP(" ULO",_312_Table2,MATCH(LEFT($B1621,1),_312_Table2_ColumnLookup,0),FALSE),
  IF(AND(VALUE(LEFT($A1621,3))=312,LEFT($G1621,5)="Total",$B1621="G "),VLOOKUP('312'!$F$80,_312_Table2,MATCH('312'!$N$16,_312_Table2_ColumnLookup,0),FALSE),
  IF(AND(VALUE(LEFT($A1621,3))=312,LEFT($G1621,5)="Total",$B1621="O "),VLOOKUP('312'!$F$80,_312_Table2,MATCH('312'!$V$16,_312_Table2_ColumnLookup,0),FALSE),
  IF(AND(VALUE(LEFT($A1621,3))=312,LEFT($G1621,5)="Total",$B1621="Q "),VLOOKUP('312'!$F$80,_312_Table2,MATCH('312'!$X$16,_312_Table2_ColumnLookup,0),FALSE),
  IF(AND(VALUE(LEFT($A1621,3))=312,LEFT($G1621,5)="Total"),VLOOKUP('312'!$F$80,_312_Table2,MATCH(LEFT($B1621,1),_312_Table2_ColumnLookup,0),FALSE),
  IF(AND(VALUE(LEFT($A1621,3))=312,LEN($I1621)=4,$B1621="G"),VLOOKUP($I1621,_312_Table2,MATCH('312'!$N$16,_312_Table2_ColumnLookup,0),FALSE),
  IF(AND(VALUE(LEFT($A1621,3))=312,LEN($I1621)=4,$B1621="O"),VLOOKUP($I1621,_312_Table2,MATCH('312'!$V$16,_312_Table2_ColumnLookup,0),FALSE),
  IF(AND(VALUE(LEFT($A1621,3))=312,LEN($I1621)=4,$B1621="Q"),VLOOKUP($I1621,_312_Table2,MATCH('312'!$X$16,_312_Table2_ColumnLookup,0),FALSE),
  IF(AND(VALUE(LEFT($A1621,3))=312,LEN($I1621)=4),VLOOKUP($I1621,_312_Table2,MATCH(LEFT($B1621,1),_312_Table2_ColumnLookup,0),FALSE)
+N("312"),
  IF(VALUE(LEFT($A1621,3))=313,VLOOKUP(VALUE(MID($B1621,2,1)),_313_Table2,MATCH(MID($B1621,1,1),_313_Table2_ColumnLookup,0),FALSE)
+N("313"),
  IF(AND(VALUE(LEFT($A1621,3))=314,LEN($B1621)=3),VLOOKUP(VALUE(MID($B1621,2,2)),_314_Table2,MATCH(MID($B1621,1,1),_314_Table2_ColumnLookup,0),FALSE),
  IF(VALUE(LEFT($A1621,3))=314,VLOOKUP(VALUE(MID($B1621,2,1)),_314_Table2,MATCH(MID($B1621,1,1),_314_Table2_ColumnLookup,0),FALSE)
+N("314"),
""))))))))))))))))))))))))</f>
        <v>#N/A</v>
      </c>
      <c r="F1621" s="238" t="e">
        <f>IF(AND(VALUE(LEFT($A1621,3))=309,LEN($B1621)=3),VLOOKUP(VALUE(MID($B1621,2,2)),_309_Table3,MATCH(MID($B1621,1,1),_309_Table3_ColumnLookup,0),FALSE),
  IF($C1621="309 LCR SummaryA",OneYearSCR,IF($C1621="309 LCR SummaryB",UltimateSCR,IF(VALUE(LEFT($A1621,3))=309,VLOOKUP(VALUE(MID($B1621,2,1)),_309_Table3,MATCH(MID($B1621,1,1),_309_Table3_ColumnLookup,0),FALSE)
+N("309"),
  IF(VALUE(LEFT($A1621,3))=310,VLOOKUP(VALUE(MID($B1621,2,1)),_310_Table3,MATCH(MID($B1621,1,1),_310_Table3_ColumnLookup,0),FALSE)
+N("310"),
  IF(AND(VALUE(LEFT($A1621,3))=311,LEN($I1621)=4),VLOOKUP($I1621,_311_Table3,MATCH($B1621,_311_Table3_ColumnLookup,0),FALSE),
  IF(AND(VALUE(LEFT($A1621,3))=311,OR($B1621="I2",$B1621="J2",$B1621="K2",$B1621="L2")),VLOOKUP('311'!$G$58,_311_Table3,MATCH(MID($B1621,1,1),_311_Table3_ColumnLookup,0),FALSE),
  IF(AND(VALUE(LEFT($A1621,3))=311,RIGHT($B1621,5)="Total"),VLOOKUP('311'!$G$59,_311_Table3,MATCH(MID($B1621,1,1),_311_Table3_ColumnLookup,0),FALSE),
  IF(VALUE(LEFT($A1621,3))=311,VLOOKUP(VALUE(MID($B1621,2,1)),_311_Table3,MATCH(MID($B1621,1,1),_311_Table3_ColumnLookup,0),FALSE)
+N("311"),
  IF(AND(VALUE(LEFT($A1621,3))=312,LEFT($G1621,10)="Unincepted",$B1621="G "),VLOOKUP(" ULO",_312_Table3,MATCH('312'!$N$16,_312_Table3_ColumnLookup,0),FALSE),
  IF(AND(VALUE(LEFT($A1621,3))=312,LEFT($G1621,10)="Unincepted",$B1621="O "),VLOOKUP(" ULO",_312_Table3,MATCH('312'!$V$16,_312_Table3_ColumnLookup,0),FALSE),
  IF(AND(VALUE(LEFT($A1621,3))=312,LEFT($G1621,10)="Unincepted",$B1621="Q "),VLOOKUP(" ULO",_312_Table3,MATCH('312'!$X$16,_312_Table3_ColumnLookup,0),FALSE),
  IF(AND(VALUE(LEFT($A1621,3))=312,LEFT($G1621,10)="Unincepted"),VLOOKUP(" ULO",_312_Table3,MATCH(LEFT($B1621,1),_312_Table3_ColumnLookup,0),FALSE),
  IF(AND(VALUE(LEFT($A1621,3))=312,LEFT($G1621,5)="Total",$B1621="G "),VLOOKUP('312'!$F$80,_312_Table3,MATCH('312'!$N$16,_312_Table3_ColumnLookup,0),FALSE),
  IF(AND(VALUE(LEFT($A1621,3))=312,LEFT($G1621,5)="Total",$B1621="O "),VLOOKUP('312'!$F$80,_312_Table3,MATCH('312'!$V$16,_312_Table3_ColumnLookup,0),FALSE),
  IF(AND(VALUE(LEFT($A1621,3))=312,LEFT($G1621,5)="Total",$B1621="Q "),VLOOKUP('312'!$F$80,_312_Table3,MATCH('312'!$X$16,_312_Table3_ColumnLookup,0),FALSE),
  IF(AND(VALUE(LEFT($A1621,3))=312,LEFT($G1621,5)="Total"),VLOOKUP('312'!$F$80,_312_Table3,MATCH(LEFT($B1621,1),_312_Table3_ColumnLookup,0),FALSE),
  IF(AND(VALUE(LEFT($A1621,3))=312,LEN($I1621)=4,$B1621="G"),VLOOKUP($I1621,_312_Table3,MATCH('312'!$N$16,_312_Table3_ColumnLookup,0),FALSE),
  IF(AND(VALUE(LEFT($A1621,3))=312,LEN($I1621)=4,$B1621="O"),VLOOKUP($I1621,_312_Table3,MATCH('312'!$V$16,_312_Table3_ColumnLookup,0),FALSE),
  IF(AND(VALUE(LEFT($A1621,3))=312,LEN($I1621)=4,$B1621="Q"),VLOOKUP($I1621,_312_Table3,MATCH('312'!$X$16,_312_Table3_ColumnLookup,0),FALSE),
  IF(AND(VALUE(LEFT($A1621,3))=312,LEN($I1621)=4),VLOOKUP($I1621,_312_Table3,MATCH(LEFT($B1621,1),_312_Table3_ColumnLookup,0),FALSE)
+N("312"),
  IF(VALUE(LEFT($A1621,3))=313,VLOOKUP(VALUE(MID($B1621,2,1)),_313_Table3,MATCH(MID($B1621,1,1),_313_Table3_ColumnLookup,0),FALSE)
+N("313"),
  IF(AND(VALUE(LEFT($A1621,3))=314,LEN($B1621)=3),VLOOKUP(VALUE(MID($B1621,2,2)),_314_Table3,MATCH(MID($B1621,1,1),_314_Table3_ColumnLookup,0),FALSE),
  IF(VALUE(LEFT($A1621,3))=314,VLOOKUP(VALUE(MID($B1621,2,1)),_314_Table3,MATCH(MID($B1621,1,1),_314_Table3_ColumnLookup,0),FALSE)
+N("314"),
""))))))))))))))))))))))))</f>
        <v>#N/A</v>
      </c>
      <c r="H1621" s="321" t="str">
        <f>IFERROR(
IF(ISERROR($D1621)=FALSE,$D1621,IF(ISERROR($E1621)=FALSE,$E1621,IF(ISERROR($F1621)=FALSE,$F1621
+N("012 checkboxes"),
IF(
IF(OR(LEFT($A1621,9)="Syndicate",LEFT($A1621,12)="NewSyndicate"),VLOOKUP($A1621,'012'!$J:$ZW,MATCH("Link to button",'012'!$J$1:$ZW$1,0),0)
+N("309 checkbox"),
IF($C1621="309 LCR Summary0",VLOOKUP("Notes990",'309'!$P:$ZZ,MATCH("Link to button",'309'!$P$1:$ZZ$1,0),0)
+N("313 checkboxes"),
IF($C1621="313 Financial Information0LcmVsScr",IF($C1621="309 LCR Summary0",VLOOKUP("LcmVsScr",'309'!$N:$ZZ,MATCH("Link to button",'309'!$N$1:$ZZ$1,0),0),
IF($C1621="313 Financial Information0LcrDocAttached",IF($C1621="309 LCR Summary0",VLOOKUP("LcrDocAttached",'309'!$N:$ZZ,MATCH("Link to button",'309'!$N$1:$ZZ$1,0),
0)))))))=1,TRUE,FALSE)
))),"")</f>
        <v/>
      </c>
    </row>
    <row r="1622" spans="1:8">
      <c r="A1622" s="237" t="e">
        <f>VLOOKUP($G1622,CSVLookups!$B:$R,MATCH(A$1,CSVLookups!$B$1:$R$1,0),FALSE)</f>
        <v>#N/A</v>
      </c>
      <c r="B1622" s="237" t="e">
        <f>VLOOKUP($G1622,CSVLookups!$B:$R,MATCH(B$1,CSVLookups!$B$1:$R$1,0),FALSE)</f>
        <v>#N/A</v>
      </c>
      <c r="C1622" s="238" t="e">
        <f t="shared" si="25"/>
        <v>#N/A</v>
      </c>
      <c r="D1622" s="238" t="e">
        <f>IF(AND(VALUE(LEFT($A1622,3))=309,LEN($B1622)=3),VLOOKUP(VALUE(MID($B1622,2,2)),_309_Table1,MATCH(MID($B1622,1,1),_309_Table1_ColumnLookup,0),FALSE),
  IF($C1622="309 LCR SummaryA",OneYearSCR,IF($C1622="309 LCR SummaryB",UltimateSCR,IF(VALUE(LEFT($A1622,3))=309,VLOOKUP(VALUE(MID($B1622,2,1)),_309_Table1,MATCH(MID($B1622,1,1),_309_Table1_ColumnLookup,0),FALSE)
+N("309"),
  IF(VALUE(LEFT($A1622,3))=310,VLOOKUP(VALUE(MID($B1622,2,1)),_310_Table1,MATCH(MID($B1622,1,1),_310_Table1_ColumnLookup,0),FALSE)
+N("310"),
  IF(AND(VALUE(LEFT($A1622,3))=311,LEN($I1622)=4),VLOOKUP($I1622,_311_Table1,MATCH($B1622,_311_Table1_ColumnLookup,0),FALSE),
  IF(AND(VALUE(LEFT($A1622,3))=311,OR($B1622="I2",$B1622="J2",$B1622="K2",$B1622="L2")),VLOOKUP('311'!$G$58,_311_Table1,MATCH(MID($B1622,1,1),_311_Table1_ColumnLookup,0),FALSE),
  IF(AND(VALUE(LEFT($A1622,3))=311,RIGHT($B1622,5)="Total"),VLOOKUP('311'!$G$59,_311_Table1,MATCH(MID($B1622,1,1),_311_Table1_ColumnLookup,0),FALSE),
  IF(VALUE(LEFT($A1622,3))=311,VLOOKUP(VALUE(MID($B1622,2,1)),_311_Table1,MATCH(MID($B1622,1,1),_311_Table1_ColumnLookup,0),FALSE)
+N("311"),
  IF(AND(VALUE(LEFT($A1622,3))=312,LEFT($G1622,10)="Unincepted",$B1622="G "),VLOOKUP(" ULO",_312_Table1,MATCH('312'!$N$16,_312_Table1_ColumnLookup,0),FALSE),
  IF(AND(VALUE(LEFT($A1622,3))=312,LEFT($G1622,10)="Unincepted",$B1622="O "),VLOOKUP(" ULO",_312_Table1,MATCH('312'!$V$16,_312_Table1_ColumnLookup,0),FALSE),
  IF(AND(VALUE(LEFT($A1622,3))=312,LEFT($G1622,10)="Unincepted",$B1622="Q "),VLOOKUP(" ULO",_312_Table1,MATCH('312'!$X$16,_312_Table1_ColumnLookup,0),FALSE),
  IF(AND(VALUE(LEFT($A1622,3))=312,LEFT($G1622,10)="Unincepted"),VLOOKUP(" ULO",_312_Table1,MATCH(LEFT($B1622,1),_312_Table1_ColumnLookup,0),FALSE),
  IF(AND(VALUE(LEFT($A1622,3))=312,LEFT($G1622,5)="Total",$B1622="G "),VLOOKUP('312'!$F$80,_312_Table1,MATCH('312'!$N$16,_312_Table1_ColumnLookup,0),FALSE),
  IF(AND(VALUE(LEFT($A1622,3))=312,LEFT($G1622,5)="Total",$B1622="O "),VLOOKUP('312'!$F$80,_312_Table1,MATCH('312'!$V$16,_312_Table1_ColumnLookup,0),FALSE),
  IF(AND(VALUE(LEFT($A1622,3))=312,LEFT($G1622,5)="Total",$B1622="Q "),VLOOKUP('312'!$F$80,_312_Table1,MATCH('312'!$X$16,_312_Table1_ColumnLookup,0),FALSE),
  IF(AND(VALUE(LEFT($A1622,3))=312,LEFT($G1622,5)="Total"),VLOOKUP('312'!$F$80,_312_Table1,MATCH(LEFT($B1622,1),_312_Table1_ColumnLookup,0),FALSE),
  IF(AND(VALUE(LEFT($A1622,3))=312,LEN($I1622)=4,$B1622="G"),VLOOKUP($I1622,_312_Table1,MATCH('312'!$N$16,_312_Table1_ColumnLookup,0),FALSE),
  IF(AND(VALUE(LEFT($A1622,3))=312,LEN($I1622)=4,$B1622="O"),VLOOKUP($I1622,_312_Table1,MATCH('312'!$V$16,_312_Table1_ColumnLookup,0),FALSE),
  IF(AND(VALUE(LEFT($A1622,3))=312,LEN($I1622)=4,$B1622="Q"),VLOOKUP($I1622,_312_Table1,MATCH('312'!$X$16,_312_Table1_ColumnLookup,0),FALSE),
  IF(AND(VALUE(LEFT($A1622,3))=312,LEN($I1622)=4),VLOOKUP($I1622,_312_Table1,MATCH(LEFT($B1622,1),_312_Table1_ColumnLookup,0),FALSE)
+N("312"),
  IF(VALUE(LEFT($A1622,3))=313,VLOOKUP(VALUE(MID($B1622,2,1)),_313_Table1,MATCH(MID($B1622,1,1),_313_Table1_ColumnLookup,0),FALSE)
+N("313"),
  IF(AND(VALUE(LEFT($A1622,3))=314,LEN($B1622)=3),VLOOKUP(VALUE(MID($B1622,2,2)),_314_Table1,MATCH(MID($B1622,1,1),_314_Table1_ColumnLookup,0),FALSE),
  IF(VALUE(LEFT($A1622,3))=314,VLOOKUP(VALUE(MID($B1622,2,1)),_314_Table1,MATCH(MID($B1622,1,1),_314_Table1_ColumnLookup,0),FALSE)
+N("314"),
""))))))))))))))))))))))))</f>
        <v>#N/A</v>
      </c>
      <c r="E1622" s="238" t="e">
        <f>IF(AND(VALUE(LEFT($A1622,3))=309,LEN($B1622)=3),VLOOKUP(VALUE(MID($B1622,2,2)),_309_Table2,MATCH(MID($B1622,1,1),_309_Table2_ColumnLookup,0),FALSE),
  IF($C1622="309 LCR SummaryA",OneYearSCR,IF($C1622="309 LCR SummaryB",UltimateSCR,IF(VALUE(LEFT($A1622,3))=309,VLOOKUP(VALUE(MID($B1622,2,1)),_309_Table2,MATCH(MID($B1622,1,1),_309_Table2_ColumnLookup,0),FALSE)
+N("309"),
  IF(VALUE(LEFT($A1622,3))=310,VLOOKUP(VALUE(MID($B1622,2,1)),_310_Table2,MATCH(MID($B1622,1,1),_310_Table2_ColumnLookup,0),FALSE)
+N("310"),
  IF(AND(VALUE(LEFT($A1622,3))=311,LEN($I1622)=4),VLOOKUP($I1622,_311_Table2,MATCH($B1622,_311_Table2_ColumnLookup,0),FALSE),
  IF(AND(VALUE(LEFT($A1622,3))=311,OR($B1622="I2",$B1622="J2",$B1622="K2",$B1622="L2")),VLOOKUP('311'!$G$58,_311_Table2,MATCH(MID($B1622,1,1),_311_Table2_ColumnLookup,0),FALSE),
  IF(AND(VALUE(LEFT($A1622,3))=311,RIGHT($B1622,5)="Total"),VLOOKUP('311'!$G$59,_311_Table2,MATCH(MID($B1622,1,1),_311_Table2_ColumnLookup,0),FALSE),
  IF(VALUE(LEFT($A1622,3))=311,VLOOKUP(VALUE(MID($B1622,2,1)),_311_Table2,MATCH(MID($B1622,1,1),_311_Table2_ColumnLookup,0),FALSE)
+N("311"),
  IF(AND(VALUE(LEFT($A1622,3))=312,LEFT($G1622,10)="Unincepted",$B1622="G "),VLOOKUP(" ULO",_312_Table2,MATCH('312'!$N$16,_312_Table2_ColumnLookup,0),FALSE),
  IF(AND(VALUE(LEFT($A1622,3))=312,LEFT($G1622,10)="Unincepted",$B1622="O "),VLOOKUP(" ULO",_312_Table2,MATCH('312'!$V$16,_312_Table2_ColumnLookup,0),FALSE),
  IF(AND(VALUE(LEFT($A1622,3))=312,LEFT($G1622,10)="Unincepted",$B1622="Q "),VLOOKUP(" ULO",_312_Table2,MATCH('312'!$X$16,_312_Table2_ColumnLookup,0),FALSE),
  IF(AND(VALUE(LEFT($A1622,3))=312,LEFT($G1622,10)="Unincepted"),VLOOKUP(" ULO",_312_Table2,MATCH(LEFT($B1622,1),_312_Table2_ColumnLookup,0),FALSE),
  IF(AND(VALUE(LEFT($A1622,3))=312,LEFT($G1622,5)="Total",$B1622="G "),VLOOKUP('312'!$F$80,_312_Table2,MATCH('312'!$N$16,_312_Table2_ColumnLookup,0),FALSE),
  IF(AND(VALUE(LEFT($A1622,3))=312,LEFT($G1622,5)="Total",$B1622="O "),VLOOKUP('312'!$F$80,_312_Table2,MATCH('312'!$V$16,_312_Table2_ColumnLookup,0),FALSE),
  IF(AND(VALUE(LEFT($A1622,3))=312,LEFT($G1622,5)="Total",$B1622="Q "),VLOOKUP('312'!$F$80,_312_Table2,MATCH('312'!$X$16,_312_Table2_ColumnLookup,0),FALSE),
  IF(AND(VALUE(LEFT($A1622,3))=312,LEFT($G1622,5)="Total"),VLOOKUP('312'!$F$80,_312_Table2,MATCH(LEFT($B1622,1),_312_Table2_ColumnLookup,0),FALSE),
  IF(AND(VALUE(LEFT($A1622,3))=312,LEN($I1622)=4,$B1622="G"),VLOOKUP($I1622,_312_Table2,MATCH('312'!$N$16,_312_Table2_ColumnLookup,0),FALSE),
  IF(AND(VALUE(LEFT($A1622,3))=312,LEN($I1622)=4,$B1622="O"),VLOOKUP($I1622,_312_Table2,MATCH('312'!$V$16,_312_Table2_ColumnLookup,0),FALSE),
  IF(AND(VALUE(LEFT($A1622,3))=312,LEN($I1622)=4,$B1622="Q"),VLOOKUP($I1622,_312_Table2,MATCH('312'!$X$16,_312_Table2_ColumnLookup,0),FALSE),
  IF(AND(VALUE(LEFT($A1622,3))=312,LEN($I1622)=4),VLOOKUP($I1622,_312_Table2,MATCH(LEFT($B1622,1),_312_Table2_ColumnLookup,0),FALSE)
+N("312"),
  IF(VALUE(LEFT($A1622,3))=313,VLOOKUP(VALUE(MID($B1622,2,1)),_313_Table2,MATCH(MID($B1622,1,1),_313_Table2_ColumnLookup,0),FALSE)
+N("313"),
  IF(AND(VALUE(LEFT($A1622,3))=314,LEN($B1622)=3),VLOOKUP(VALUE(MID($B1622,2,2)),_314_Table2,MATCH(MID($B1622,1,1),_314_Table2_ColumnLookup,0),FALSE),
  IF(VALUE(LEFT($A1622,3))=314,VLOOKUP(VALUE(MID($B1622,2,1)),_314_Table2,MATCH(MID($B1622,1,1),_314_Table2_ColumnLookup,0),FALSE)
+N("314"),
""))))))))))))))))))))))))</f>
        <v>#N/A</v>
      </c>
      <c r="F1622" s="238" t="e">
        <f>IF(AND(VALUE(LEFT($A1622,3))=309,LEN($B1622)=3),VLOOKUP(VALUE(MID($B1622,2,2)),_309_Table3,MATCH(MID($B1622,1,1),_309_Table3_ColumnLookup,0),FALSE),
  IF($C1622="309 LCR SummaryA",OneYearSCR,IF($C1622="309 LCR SummaryB",UltimateSCR,IF(VALUE(LEFT($A1622,3))=309,VLOOKUP(VALUE(MID($B1622,2,1)),_309_Table3,MATCH(MID($B1622,1,1),_309_Table3_ColumnLookup,0),FALSE)
+N("309"),
  IF(VALUE(LEFT($A1622,3))=310,VLOOKUP(VALUE(MID($B1622,2,1)),_310_Table3,MATCH(MID($B1622,1,1),_310_Table3_ColumnLookup,0),FALSE)
+N("310"),
  IF(AND(VALUE(LEFT($A1622,3))=311,LEN($I1622)=4),VLOOKUP($I1622,_311_Table3,MATCH($B1622,_311_Table3_ColumnLookup,0),FALSE),
  IF(AND(VALUE(LEFT($A1622,3))=311,OR($B1622="I2",$B1622="J2",$B1622="K2",$B1622="L2")),VLOOKUP('311'!$G$58,_311_Table3,MATCH(MID($B1622,1,1),_311_Table3_ColumnLookup,0),FALSE),
  IF(AND(VALUE(LEFT($A1622,3))=311,RIGHT($B1622,5)="Total"),VLOOKUP('311'!$G$59,_311_Table3,MATCH(MID($B1622,1,1),_311_Table3_ColumnLookup,0),FALSE),
  IF(VALUE(LEFT($A1622,3))=311,VLOOKUP(VALUE(MID($B1622,2,1)),_311_Table3,MATCH(MID($B1622,1,1),_311_Table3_ColumnLookup,0),FALSE)
+N("311"),
  IF(AND(VALUE(LEFT($A1622,3))=312,LEFT($G1622,10)="Unincepted",$B1622="G "),VLOOKUP(" ULO",_312_Table3,MATCH('312'!$N$16,_312_Table3_ColumnLookup,0),FALSE),
  IF(AND(VALUE(LEFT($A1622,3))=312,LEFT($G1622,10)="Unincepted",$B1622="O "),VLOOKUP(" ULO",_312_Table3,MATCH('312'!$V$16,_312_Table3_ColumnLookup,0),FALSE),
  IF(AND(VALUE(LEFT($A1622,3))=312,LEFT($G1622,10)="Unincepted",$B1622="Q "),VLOOKUP(" ULO",_312_Table3,MATCH('312'!$X$16,_312_Table3_ColumnLookup,0),FALSE),
  IF(AND(VALUE(LEFT($A1622,3))=312,LEFT($G1622,10)="Unincepted"),VLOOKUP(" ULO",_312_Table3,MATCH(LEFT($B1622,1),_312_Table3_ColumnLookup,0),FALSE),
  IF(AND(VALUE(LEFT($A1622,3))=312,LEFT($G1622,5)="Total",$B1622="G "),VLOOKUP('312'!$F$80,_312_Table3,MATCH('312'!$N$16,_312_Table3_ColumnLookup,0),FALSE),
  IF(AND(VALUE(LEFT($A1622,3))=312,LEFT($G1622,5)="Total",$B1622="O "),VLOOKUP('312'!$F$80,_312_Table3,MATCH('312'!$V$16,_312_Table3_ColumnLookup,0),FALSE),
  IF(AND(VALUE(LEFT($A1622,3))=312,LEFT($G1622,5)="Total",$B1622="Q "),VLOOKUP('312'!$F$80,_312_Table3,MATCH('312'!$X$16,_312_Table3_ColumnLookup,0),FALSE),
  IF(AND(VALUE(LEFT($A1622,3))=312,LEFT($G1622,5)="Total"),VLOOKUP('312'!$F$80,_312_Table3,MATCH(LEFT($B1622,1),_312_Table3_ColumnLookup,0),FALSE),
  IF(AND(VALUE(LEFT($A1622,3))=312,LEN($I1622)=4,$B1622="G"),VLOOKUP($I1622,_312_Table3,MATCH('312'!$N$16,_312_Table3_ColumnLookup,0),FALSE),
  IF(AND(VALUE(LEFT($A1622,3))=312,LEN($I1622)=4,$B1622="O"),VLOOKUP($I1622,_312_Table3,MATCH('312'!$V$16,_312_Table3_ColumnLookup,0),FALSE),
  IF(AND(VALUE(LEFT($A1622,3))=312,LEN($I1622)=4,$B1622="Q"),VLOOKUP($I1622,_312_Table3,MATCH('312'!$X$16,_312_Table3_ColumnLookup,0),FALSE),
  IF(AND(VALUE(LEFT($A1622,3))=312,LEN($I1622)=4),VLOOKUP($I1622,_312_Table3,MATCH(LEFT($B1622,1),_312_Table3_ColumnLookup,0),FALSE)
+N("312"),
  IF(VALUE(LEFT($A1622,3))=313,VLOOKUP(VALUE(MID($B1622,2,1)),_313_Table3,MATCH(MID($B1622,1,1),_313_Table3_ColumnLookup,0),FALSE)
+N("313"),
  IF(AND(VALUE(LEFT($A1622,3))=314,LEN($B1622)=3),VLOOKUP(VALUE(MID($B1622,2,2)),_314_Table3,MATCH(MID($B1622,1,1),_314_Table3_ColumnLookup,0),FALSE),
  IF(VALUE(LEFT($A1622,3))=314,VLOOKUP(VALUE(MID($B1622,2,1)),_314_Table3,MATCH(MID($B1622,1,1),_314_Table3_ColumnLookup,0),FALSE)
+N("314"),
""))))))))))))))))))))))))</f>
        <v>#N/A</v>
      </c>
      <c r="H1622" s="321" t="str">
        <f>IFERROR(
IF(ISERROR($D1622)=FALSE,$D1622,IF(ISERROR($E1622)=FALSE,$E1622,IF(ISERROR($F1622)=FALSE,$F1622
+N("012 checkboxes"),
IF(
IF(OR(LEFT($A1622,9)="Syndicate",LEFT($A1622,12)="NewSyndicate"),VLOOKUP($A1622,'012'!$J:$ZW,MATCH("Link to button",'012'!$J$1:$ZW$1,0),0)
+N("309 checkbox"),
IF($C1622="309 LCR Summary0",VLOOKUP("Notes990",'309'!$P:$ZZ,MATCH("Link to button",'309'!$P$1:$ZZ$1,0),0)
+N("313 checkboxes"),
IF($C1622="313 Financial Information0LcmVsScr",IF($C1622="309 LCR Summary0",VLOOKUP("LcmVsScr",'309'!$N:$ZZ,MATCH("Link to button",'309'!$N$1:$ZZ$1,0),0),
IF($C1622="313 Financial Information0LcrDocAttached",IF($C1622="309 LCR Summary0",VLOOKUP("LcrDocAttached",'309'!$N:$ZZ,MATCH("Link to button",'309'!$N$1:$ZZ$1,0),
0)))))))=1,TRUE,FALSE)
))),"")</f>
        <v/>
      </c>
    </row>
    <row r="1623" spans="1:8">
      <c r="A1623" s="237" t="e">
        <f>VLOOKUP($G1623,CSVLookups!$B:$R,MATCH(A$1,CSVLookups!$B$1:$R$1,0),FALSE)</f>
        <v>#N/A</v>
      </c>
      <c r="B1623" s="237" t="e">
        <f>VLOOKUP($G1623,CSVLookups!$B:$R,MATCH(B$1,CSVLookups!$B$1:$R$1,0),FALSE)</f>
        <v>#N/A</v>
      </c>
      <c r="C1623" s="238" t="e">
        <f t="shared" si="25"/>
        <v>#N/A</v>
      </c>
      <c r="D1623" s="238" t="e">
        <f>IF(AND(VALUE(LEFT($A1623,3))=309,LEN($B1623)=3),VLOOKUP(VALUE(MID($B1623,2,2)),_309_Table1,MATCH(MID($B1623,1,1),_309_Table1_ColumnLookup,0),FALSE),
  IF($C1623="309 LCR SummaryA",OneYearSCR,IF($C1623="309 LCR SummaryB",UltimateSCR,IF(VALUE(LEFT($A1623,3))=309,VLOOKUP(VALUE(MID($B1623,2,1)),_309_Table1,MATCH(MID($B1623,1,1),_309_Table1_ColumnLookup,0),FALSE)
+N("309"),
  IF(VALUE(LEFT($A1623,3))=310,VLOOKUP(VALUE(MID($B1623,2,1)),_310_Table1,MATCH(MID($B1623,1,1),_310_Table1_ColumnLookup,0),FALSE)
+N("310"),
  IF(AND(VALUE(LEFT($A1623,3))=311,LEN($I1623)=4),VLOOKUP($I1623,_311_Table1,MATCH($B1623,_311_Table1_ColumnLookup,0),FALSE),
  IF(AND(VALUE(LEFT($A1623,3))=311,OR($B1623="I2",$B1623="J2",$B1623="K2",$B1623="L2")),VLOOKUP('311'!$G$58,_311_Table1,MATCH(MID($B1623,1,1),_311_Table1_ColumnLookup,0),FALSE),
  IF(AND(VALUE(LEFT($A1623,3))=311,RIGHT($B1623,5)="Total"),VLOOKUP('311'!$G$59,_311_Table1,MATCH(MID($B1623,1,1),_311_Table1_ColumnLookup,0),FALSE),
  IF(VALUE(LEFT($A1623,3))=311,VLOOKUP(VALUE(MID($B1623,2,1)),_311_Table1,MATCH(MID($B1623,1,1),_311_Table1_ColumnLookup,0),FALSE)
+N("311"),
  IF(AND(VALUE(LEFT($A1623,3))=312,LEFT($G1623,10)="Unincepted",$B1623="G "),VLOOKUP(" ULO",_312_Table1,MATCH('312'!$N$16,_312_Table1_ColumnLookup,0),FALSE),
  IF(AND(VALUE(LEFT($A1623,3))=312,LEFT($G1623,10)="Unincepted",$B1623="O "),VLOOKUP(" ULO",_312_Table1,MATCH('312'!$V$16,_312_Table1_ColumnLookup,0),FALSE),
  IF(AND(VALUE(LEFT($A1623,3))=312,LEFT($G1623,10)="Unincepted",$B1623="Q "),VLOOKUP(" ULO",_312_Table1,MATCH('312'!$X$16,_312_Table1_ColumnLookup,0),FALSE),
  IF(AND(VALUE(LEFT($A1623,3))=312,LEFT($G1623,10)="Unincepted"),VLOOKUP(" ULO",_312_Table1,MATCH(LEFT($B1623,1),_312_Table1_ColumnLookup,0),FALSE),
  IF(AND(VALUE(LEFT($A1623,3))=312,LEFT($G1623,5)="Total",$B1623="G "),VLOOKUP('312'!$F$80,_312_Table1,MATCH('312'!$N$16,_312_Table1_ColumnLookup,0),FALSE),
  IF(AND(VALUE(LEFT($A1623,3))=312,LEFT($G1623,5)="Total",$B1623="O "),VLOOKUP('312'!$F$80,_312_Table1,MATCH('312'!$V$16,_312_Table1_ColumnLookup,0),FALSE),
  IF(AND(VALUE(LEFT($A1623,3))=312,LEFT($G1623,5)="Total",$B1623="Q "),VLOOKUP('312'!$F$80,_312_Table1,MATCH('312'!$X$16,_312_Table1_ColumnLookup,0),FALSE),
  IF(AND(VALUE(LEFT($A1623,3))=312,LEFT($G1623,5)="Total"),VLOOKUP('312'!$F$80,_312_Table1,MATCH(LEFT($B1623,1),_312_Table1_ColumnLookup,0),FALSE),
  IF(AND(VALUE(LEFT($A1623,3))=312,LEN($I1623)=4,$B1623="G"),VLOOKUP($I1623,_312_Table1,MATCH('312'!$N$16,_312_Table1_ColumnLookup,0),FALSE),
  IF(AND(VALUE(LEFT($A1623,3))=312,LEN($I1623)=4,$B1623="O"),VLOOKUP($I1623,_312_Table1,MATCH('312'!$V$16,_312_Table1_ColumnLookup,0),FALSE),
  IF(AND(VALUE(LEFT($A1623,3))=312,LEN($I1623)=4,$B1623="Q"),VLOOKUP($I1623,_312_Table1,MATCH('312'!$X$16,_312_Table1_ColumnLookup,0),FALSE),
  IF(AND(VALUE(LEFT($A1623,3))=312,LEN($I1623)=4),VLOOKUP($I1623,_312_Table1,MATCH(LEFT($B1623,1),_312_Table1_ColumnLookup,0),FALSE)
+N("312"),
  IF(VALUE(LEFT($A1623,3))=313,VLOOKUP(VALUE(MID($B1623,2,1)),_313_Table1,MATCH(MID($B1623,1,1),_313_Table1_ColumnLookup,0),FALSE)
+N("313"),
  IF(AND(VALUE(LEFT($A1623,3))=314,LEN($B1623)=3),VLOOKUP(VALUE(MID($B1623,2,2)),_314_Table1,MATCH(MID($B1623,1,1),_314_Table1_ColumnLookup,0),FALSE),
  IF(VALUE(LEFT($A1623,3))=314,VLOOKUP(VALUE(MID($B1623,2,1)),_314_Table1,MATCH(MID($B1623,1,1),_314_Table1_ColumnLookup,0),FALSE)
+N("314"),
""))))))))))))))))))))))))</f>
        <v>#N/A</v>
      </c>
      <c r="E1623" s="238" t="e">
        <f>IF(AND(VALUE(LEFT($A1623,3))=309,LEN($B1623)=3),VLOOKUP(VALUE(MID($B1623,2,2)),_309_Table2,MATCH(MID($B1623,1,1),_309_Table2_ColumnLookup,0),FALSE),
  IF($C1623="309 LCR SummaryA",OneYearSCR,IF($C1623="309 LCR SummaryB",UltimateSCR,IF(VALUE(LEFT($A1623,3))=309,VLOOKUP(VALUE(MID($B1623,2,1)),_309_Table2,MATCH(MID($B1623,1,1),_309_Table2_ColumnLookup,0),FALSE)
+N("309"),
  IF(VALUE(LEFT($A1623,3))=310,VLOOKUP(VALUE(MID($B1623,2,1)),_310_Table2,MATCH(MID($B1623,1,1),_310_Table2_ColumnLookup,0),FALSE)
+N("310"),
  IF(AND(VALUE(LEFT($A1623,3))=311,LEN($I1623)=4),VLOOKUP($I1623,_311_Table2,MATCH($B1623,_311_Table2_ColumnLookup,0),FALSE),
  IF(AND(VALUE(LEFT($A1623,3))=311,OR($B1623="I2",$B1623="J2",$B1623="K2",$B1623="L2")),VLOOKUP('311'!$G$58,_311_Table2,MATCH(MID($B1623,1,1),_311_Table2_ColumnLookup,0),FALSE),
  IF(AND(VALUE(LEFT($A1623,3))=311,RIGHT($B1623,5)="Total"),VLOOKUP('311'!$G$59,_311_Table2,MATCH(MID($B1623,1,1),_311_Table2_ColumnLookup,0),FALSE),
  IF(VALUE(LEFT($A1623,3))=311,VLOOKUP(VALUE(MID($B1623,2,1)),_311_Table2,MATCH(MID($B1623,1,1),_311_Table2_ColumnLookup,0),FALSE)
+N("311"),
  IF(AND(VALUE(LEFT($A1623,3))=312,LEFT($G1623,10)="Unincepted",$B1623="G "),VLOOKUP(" ULO",_312_Table2,MATCH('312'!$N$16,_312_Table2_ColumnLookup,0),FALSE),
  IF(AND(VALUE(LEFT($A1623,3))=312,LEFT($G1623,10)="Unincepted",$B1623="O "),VLOOKUP(" ULO",_312_Table2,MATCH('312'!$V$16,_312_Table2_ColumnLookup,0),FALSE),
  IF(AND(VALUE(LEFT($A1623,3))=312,LEFT($G1623,10)="Unincepted",$B1623="Q "),VLOOKUP(" ULO",_312_Table2,MATCH('312'!$X$16,_312_Table2_ColumnLookup,0),FALSE),
  IF(AND(VALUE(LEFT($A1623,3))=312,LEFT($G1623,10)="Unincepted"),VLOOKUP(" ULO",_312_Table2,MATCH(LEFT($B1623,1),_312_Table2_ColumnLookup,0),FALSE),
  IF(AND(VALUE(LEFT($A1623,3))=312,LEFT($G1623,5)="Total",$B1623="G "),VLOOKUP('312'!$F$80,_312_Table2,MATCH('312'!$N$16,_312_Table2_ColumnLookup,0),FALSE),
  IF(AND(VALUE(LEFT($A1623,3))=312,LEFT($G1623,5)="Total",$B1623="O "),VLOOKUP('312'!$F$80,_312_Table2,MATCH('312'!$V$16,_312_Table2_ColumnLookup,0),FALSE),
  IF(AND(VALUE(LEFT($A1623,3))=312,LEFT($G1623,5)="Total",$B1623="Q "),VLOOKUP('312'!$F$80,_312_Table2,MATCH('312'!$X$16,_312_Table2_ColumnLookup,0),FALSE),
  IF(AND(VALUE(LEFT($A1623,3))=312,LEFT($G1623,5)="Total"),VLOOKUP('312'!$F$80,_312_Table2,MATCH(LEFT($B1623,1),_312_Table2_ColumnLookup,0),FALSE),
  IF(AND(VALUE(LEFT($A1623,3))=312,LEN($I1623)=4,$B1623="G"),VLOOKUP($I1623,_312_Table2,MATCH('312'!$N$16,_312_Table2_ColumnLookup,0),FALSE),
  IF(AND(VALUE(LEFT($A1623,3))=312,LEN($I1623)=4,$B1623="O"),VLOOKUP($I1623,_312_Table2,MATCH('312'!$V$16,_312_Table2_ColumnLookup,0),FALSE),
  IF(AND(VALUE(LEFT($A1623,3))=312,LEN($I1623)=4,$B1623="Q"),VLOOKUP($I1623,_312_Table2,MATCH('312'!$X$16,_312_Table2_ColumnLookup,0),FALSE),
  IF(AND(VALUE(LEFT($A1623,3))=312,LEN($I1623)=4),VLOOKUP($I1623,_312_Table2,MATCH(LEFT($B1623,1),_312_Table2_ColumnLookup,0),FALSE)
+N("312"),
  IF(VALUE(LEFT($A1623,3))=313,VLOOKUP(VALUE(MID($B1623,2,1)),_313_Table2,MATCH(MID($B1623,1,1),_313_Table2_ColumnLookup,0),FALSE)
+N("313"),
  IF(AND(VALUE(LEFT($A1623,3))=314,LEN($B1623)=3),VLOOKUP(VALUE(MID($B1623,2,2)),_314_Table2,MATCH(MID($B1623,1,1),_314_Table2_ColumnLookup,0),FALSE),
  IF(VALUE(LEFT($A1623,3))=314,VLOOKUP(VALUE(MID($B1623,2,1)),_314_Table2,MATCH(MID($B1623,1,1),_314_Table2_ColumnLookup,0),FALSE)
+N("314"),
""))))))))))))))))))))))))</f>
        <v>#N/A</v>
      </c>
      <c r="F1623" s="238" t="e">
        <f>IF(AND(VALUE(LEFT($A1623,3))=309,LEN($B1623)=3),VLOOKUP(VALUE(MID($B1623,2,2)),_309_Table3,MATCH(MID($B1623,1,1),_309_Table3_ColumnLookup,0),FALSE),
  IF($C1623="309 LCR SummaryA",OneYearSCR,IF($C1623="309 LCR SummaryB",UltimateSCR,IF(VALUE(LEFT($A1623,3))=309,VLOOKUP(VALUE(MID($B1623,2,1)),_309_Table3,MATCH(MID($B1623,1,1),_309_Table3_ColumnLookup,0),FALSE)
+N("309"),
  IF(VALUE(LEFT($A1623,3))=310,VLOOKUP(VALUE(MID($B1623,2,1)),_310_Table3,MATCH(MID($B1623,1,1),_310_Table3_ColumnLookup,0),FALSE)
+N("310"),
  IF(AND(VALUE(LEFT($A1623,3))=311,LEN($I1623)=4),VLOOKUP($I1623,_311_Table3,MATCH($B1623,_311_Table3_ColumnLookup,0),FALSE),
  IF(AND(VALUE(LEFT($A1623,3))=311,OR($B1623="I2",$B1623="J2",$B1623="K2",$B1623="L2")),VLOOKUP('311'!$G$58,_311_Table3,MATCH(MID($B1623,1,1),_311_Table3_ColumnLookup,0),FALSE),
  IF(AND(VALUE(LEFT($A1623,3))=311,RIGHT($B1623,5)="Total"),VLOOKUP('311'!$G$59,_311_Table3,MATCH(MID($B1623,1,1),_311_Table3_ColumnLookup,0),FALSE),
  IF(VALUE(LEFT($A1623,3))=311,VLOOKUP(VALUE(MID($B1623,2,1)),_311_Table3,MATCH(MID($B1623,1,1),_311_Table3_ColumnLookup,0),FALSE)
+N("311"),
  IF(AND(VALUE(LEFT($A1623,3))=312,LEFT($G1623,10)="Unincepted",$B1623="G "),VLOOKUP(" ULO",_312_Table3,MATCH('312'!$N$16,_312_Table3_ColumnLookup,0),FALSE),
  IF(AND(VALUE(LEFT($A1623,3))=312,LEFT($G1623,10)="Unincepted",$B1623="O "),VLOOKUP(" ULO",_312_Table3,MATCH('312'!$V$16,_312_Table3_ColumnLookup,0),FALSE),
  IF(AND(VALUE(LEFT($A1623,3))=312,LEFT($G1623,10)="Unincepted",$B1623="Q "),VLOOKUP(" ULO",_312_Table3,MATCH('312'!$X$16,_312_Table3_ColumnLookup,0),FALSE),
  IF(AND(VALUE(LEFT($A1623,3))=312,LEFT($G1623,10)="Unincepted"),VLOOKUP(" ULO",_312_Table3,MATCH(LEFT($B1623,1),_312_Table3_ColumnLookup,0),FALSE),
  IF(AND(VALUE(LEFT($A1623,3))=312,LEFT($G1623,5)="Total",$B1623="G "),VLOOKUP('312'!$F$80,_312_Table3,MATCH('312'!$N$16,_312_Table3_ColumnLookup,0),FALSE),
  IF(AND(VALUE(LEFT($A1623,3))=312,LEFT($G1623,5)="Total",$B1623="O "),VLOOKUP('312'!$F$80,_312_Table3,MATCH('312'!$V$16,_312_Table3_ColumnLookup,0),FALSE),
  IF(AND(VALUE(LEFT($A1623,3))=312,LEFT($G1623,5)="Total",$B1623="Q "),VLOOKUP('312'!$F$80,_312_Table3,MATCH('312'!$X$16,_312_Table3_ColumnLookup,0),FALSE),
  IF(AND(VALUE(LEFT($A1623,3))=312,LEFT($G1623,5)="Total"),VLOOKUP('312'!$F$80,_312_Table3,MATCH(LEFT($B1623,1),_312_Table3_ColumnLookup,0),FALSE),
  IF(AND(VALUE(LEFT($A1623,3))=312,LEN($I1623)=4,$B1623="G"),VLOOKUP($I1623,_312_Table3,MATCH('312'!$N$16,_312_Table3_ColumnLookup,0),FALSE),
  IF(AND(VALUE(LEFT($A1623,3))=312,LEN($I1623)=4,$B1623="O"),VLOOKUP($I1623,_312_Table3,MATCH('312'!$V$16,_312_Table3_ColumnLookup,0),FALSE),
  IF(AND(VALUE(LEFT($A1623,3))=312,LEN($I1623)=4,$B1623="Q"),VLOOKUP($I1623,_312_Table3,MATCH('312'!$X$16,_312_Table3_ColumnLookup,0),FALSE),
  IF(AND(VALUE(LEFT($A1623,3))=312,LEN($I1623)=4),VLOOKUP($I1623,_312_Table3,MATCH(LEFT($B1623,1),_312_Table3_ColumnLookup,0),FALSE)
+N("312"),
  IF(VALUE(LEFT($A1623,3))=313,VLOOKUP(VALUE(MID($B1623,2,1)),_313_Table3,MATCH(MID($B1623,1,1),_313_Table3_ColumnLookup,0),FALSE)
+N("313"),
  IF(AND(VALUE(LEFT($A1623,3))=314,LEN($B1623)=3),VLOOKUP(VALUE(MID($B1623,2,2)),_314_Table3,MATCH(MID($B1623,1,1),_314_Table3_ColumnLookup,0),FALSE),
  IF(VALUE(LEFT($A1623,3))=314,VLOOKUP(VALUE(MID($B1623,2,1)),_314_Table3,MATCH(MID($B1623,1,1),_314_Table3_ColumnLookup,0),FALSE)
+N("314"),
""))))))))))))))))))))))))</f>
        <v>#N/A</v>
      </c>
      <c r="H1623" s="321" t="str">
        <f>IFERROR(
IF(ISERROR($D1623)=FALSE,$D1623,IF(ISERROR($E1623)=FALSE,$E1623,IF(ISERROR($F1623)=FALSE,$F1623
+N("012 checkboxes"),
IF(
IF(OR(LEFT($A1623,9)="Syndicate",LEFT($A1623,12)="NewSyndicate"),VLOOKUP($A1623,'012'!$J:$ZW,MATCH("Link to button",'012'!$J$1:$ZW$1,0),0)
+N("309 checkbox"),
IF($C1623="309 LCR Summary0",VLOOKUP("Notes990",'309'!$P:$ZZ,MATCH("Link to button",'309'!$P$1:$ZZ$1,0),0)
+N("313 checkboxes"),
IF($C1623="313 Financial Information0LcmVsScr",IF($C1623="309 LCR Summary0",VLOOKUP("LcmVsScr",'309'!$N:$ZZ,MATCH("Link to button",'309'!$N$1:$ZZ$1,0),0),
IF($C1623="313 Financial Information0LcrDocAttached",IF($C1623="309 LCR Summary0",VLOOKUP("LcrDocAttached",'309'!$N:$ZZ,MATCH("Link to button",'309'!$N$1:$ZZ$1,0),
0)))))))=1,TRUE,FALSE)
))),"")</f>
        <v/>
      </c>
    </row>
    <row r="1624" spans="1:8">
      <c r="A1624" s="237" t="e">
        <f>VLOOKUP($G1624,CSVLookups!$B:$R,MATCH(A$1,CSVLookups!$B$1:$R$1,0),FALSE)</f>
        <v>#N/A</v>
      </c>
      <c r="B1624" s="237" t="e">
        <f>VLOOKUP($G1624,CSVLookups!$B:$R,MATCH(B$1,CSVLookups!$B$1:$R$1,0),FALSE)</f>
        <v>#N/A</v>
      </c>
      <c r="C1624" s="238" t="e">
        <f t="shared" si="25"/>
        <v>#N/A</v>
      </c>
      <c r="D1624" s="238" t="e">
        <f>IF(AND(VALUE(LEFT($A1624,3))=309,LEN($B1624)=3),VLOOKUP(VALUE(MID($B1624,2,2)),_309_Table1,MATCH(MID($B1624,1,1),_309_Table1_ColumnLookup,0),FALSE),
  IF($C1624="309 LCR SummaryA",OneYearSCR,IF($C1624="309 LCR SummaryB",UltimateSCR,IF(VALUE(LEFT($A1624,3))=309,VLOOKUP(VALUE(MID($B1624,2,1)),_309_Table1,MATCH(MID($B1624,1,1),_309_Table1_ColumnLookup,0),FALSE)
+N("309"),
  IF(VALUE(LEFT($A1624,3))=310,VLOOKUP(VALUE(MID($B1624,2,1)),_310_Table1,MATCH(MID($B1624,1,1),_310_Table1_ColumnLookup,0),FALSE)
+N("310"),
  IF(AND(VALUE(LEFT($A1624,3))=311,LEN($I1624)=4),VLOOKUP($I1624,_311_Table1,MATCH($B1624,_311_Table1_ColumnLookup,0),FALSE),
  IF(AND(VALUE(LEFT($A1624,3))=311,OR($B1624="I2",$B1624="J2",$B1624="K2",$B1624="L2")),VLOOKUP('311'!$G$58,_311_Table1,MATCH(MID($B1624,1,1),_311_Table1_ColumnLookup,0),FALSE),
  IF(AND(VALUE(LEFT($A1624,3))=311,RIGHT($B1624,5)="Total"),VLOOKUP('311'!$G$59,_311_Table1,MATCH(MID($B1624,1,1),_311_Table1_ColumnLookup,0),FALSE),
  IF(VALUE(LEFT($A1624,3))=311,VLOOKUP(VALUE(MID($B1624,2,1)),_311_Table1,MATCH(MID($B1624,1,1),_311_Table1_ColumnLookup,0),FALSE)
+N("311"),
  IF(AND(VALUE(LEFT($A1624,3))=312,LEFT($G1624,10)="Unincepted",$B1624="G "),VLOOKUP(" ULO",_312_Table1,MATCH('312'!$N$16,_312_Table1_ColumnLookup,0),FALSE),
  IF(AND(VALUE(LEFT($A1624,3))=312,LEFT($G1624,10)="Unincepted",$B1624="O "),VLOOKUP(" ULO",_312_Table1,MATCH('312'!$V$16,_312_Table1_ColumnLookup,0),FALSE),
  IF(AND(VALUE(LEFT($A1624,3))=312,LEFT($G1624,10)="Unincepted",$B1624="Q "),VLOOKUP(" ULO",_312_Table1,MATCH('312'!$X$16,_312_Table1_ColumnLookup,0),FALSE),
  IF(AND(VALUE(LEFT($A1624,3))=312,LEFT($G1624,10)="Unincepted"),VLOOKUP(" ULO",_312_Table1,MATCH(LEFT($B1624,1),_312_Table1_ColumnLookup,0),FALSE),
  IF(AND(VALUE(LEFT($A1624,3))=312,LEFT($G1624,5)="Total",$B1624="G "),VLOOKUP('312'!$F$80,_312_Table1,MATCH('312'!$N$16,_312_Table1_ColumnLookup,0),FALSE),
  IF(AND(VALUE(LEFT($A1624,3))=312,LEFT($G1624,5)="Total",$B1624="O "),VLOOKUP('312'!$F$80,_312_Table1,MATCH('312'!$V$16,_312_Table1_ColumnLookup,0),FALSE),
  IF(AND(VALUE(LEFT($A1624,3))=312,LEFT($G1624,5)="Total",$B1624="Q "),VLOOKUP('312'!$F$80,_312_Table1,MATCH('312'!$X$16,_312_Table1_ColumnLookup,0),FALSE),
  IF(AND(VALUE(LEFT($A1624,3))=312,LEFT($G1624,5)="Total"),VLOOKUP('312'!$F$80,_312_Table1,MATCH(LEFT($B1624,1),_312_Table1_ColumnLookup,0),FALSE),
  IF(AND(VALUE(LEFT($A1624,3))=312,LEN($I1624)=4,$B1624="G"),VLOOKUP($I1624,_312_Table1,MATCH('312'!$N$16,_312_Table1_ColumnLookup,0),FALSE),
  IF(AND(VALUE(LEFT($A1624,3))=312,LEN($I1624)=4,$B1624="O"),VLOOKUP($I1624,_312_Table1,MATCH('312'!$V$16,_312_Table1_ColumnLookup,0),FALSE),
  IF(AND(VALUE(LEFT($A1624,3))=312,LEN($I1624)=4,$B1624="Q"),VLOOKUP($I1624,_312_Table1,MATCH('312'!$X$16,_312_Table1_ColumnLookup,0),FALSE),
  IF(AND(VALUE(LEFT($A1624,3))=312,LEN($I1624)=4),VLOOKUP($I1624,_312_Table1,MATCH(LEFT($B1624,1),_312_Table1_ColumnLookup,0),FALSE)
+N("312"),
  IF(VALUE(LEFT($A1624,3))=313,VLOOKUP(VALUE(MID($B1624,2,1)),_313_Table1,MATCH(MID($B1624,1,1),_313_Table1_ColumnLookup,0),FALSE)
+N("313"),
  IF(AND(VALUE(LEFT($A1624,3))=314,LEN($B1624)=3),VLOOKUP(VALUE(MID($B1624,2,2)),_314_Table1,MATCH(MID($B1624,1,1),_314_Table1_ColumnLookup,0),FALSE),
  IF(VALUE(LEFT($A1624,3))=314,VLOOKUP(VALUE(MID($B1624,2,1)),_314_Table1,MATCH(MID($B1624,1,1),_314_Table1_ColumnLookup,0),FALSE)
+N("314"),
""))))))))))))))))))))))))</f>
        <v>#N/A</v>
      </c>
      <c r="E1624" s="238" t="e">
        <f>IF(AND(VALUE(LEFT($A1624,3))=309,LEN($B1624)=3),VLOOKUP(VALUE(MID($B1624,2,2)),_309_Table2,MATCH(MID($B1624,1,1),_309_Table2_ColumnLookup,0),FALSE),
  IF($C1624="309 LCR SummaryA",OneYearSCR,IF($C1624="309 LCR SummaryB",UltimateSCR,IF(VALUE(LEFT($A1624,3))=309,VLOOKUP(VALUE(MID($B1624,2,1)),_309_Table2,MATCH(MID($B1624,1,1),_309_Table2_ColumnLookup,0),FALSE)
+N("309"),
  IF(VALUE(LEFT($A1624,3))=310,VLOOKUP(VALUE(MID($B1624,2,1)),_310_Table2,MATCH(MID($B1624,1,1),_310_Table2_ColumnLookup,0),FALSE)
+N("310"),
  IF(AND(VALUE(LEFT($A1624,3))=311,LEN($I1624)=4),VLOOKUP($I1624,_311_Table2,MATCH($B1624,_311_Table2_ColumnLookup,0),FALSE),
  IF(AND(VALUE(LEFT($A1624,3))=311,OR($B1624="I2",$B1624="J2",$B1624="K2",$B1624="L2")),VLOOKUP('311'!$G$58,_311_Table2,MATCH(MID($B1624,1,1),_311_Table2_ColumnLookup,0),FALSE),
  IF(AND(VALUE(LEFT($A1624,3))=311,RIGHT($B1624,5)="Total"),VLOOKUP('311'!$G$59,_311_Table2,MATCH(MID($B1624,1,1),_311_Table2_ColumnLookup,0),FALSE),
  IF(VALUE(LEFT($A1624,3))=311,VLOOKUP(VALUE(MID($B1624,2,1)),_311_Table2,MATCH(MID($B1624,1,1),_311_Table2_ColumnLookup,0),FALSE)
+N("311"),
  IF(AND(VALUE(LEFT($A1624,3))=312,LEFT($G1624,10)="Unincepted",$B1624="G "),VLOOKUP(" ULO",_312_Table2,MATCH('312'!$N$16,_312_Table2_ColumnLookup,0),FALSE),
  IF(AND(VALUE(LEFT($A1624,3))=312,LEFT($G1624,10)="Unincepted",$B1624="O "),VLOOKUP(" ULO",_312_Table2,MATCH('312'!$V$16,_312_Table2_ColumnLookup,0),FALSE),
  IF(AND(VALUE(LEFT($A1624,3))=312,LEFT($G1624,10)="Unincepted",$B1624="Q "),VLOOKUP(" ULO",_312_Table2,MATCH('312'!$X$16,_312_Table2_ColumnLookup,0),FALSE),
  IF(AND(VALUE(LEFT($A1624,3))=312,LEFT($G1624,10)="Unincepted"),VLOOKUP(" ULO",_312_Table2,MATCH(LEFT($B1624,1),_312_Table2_ColumnLookup,0),FALSE),
  IF(AND(VALUE(LEFT($A1624,3))=312,LEFT($G1624,5)="Total",$B1624="G "),VLOOKUP('312'!$F$80,_312_Table2,MATCH('312'!$N$16,_312_Table2_ColumnLookup,0),FALSE),
  IF(AND(VALUE(LEFT($A1624,3))=312,LEFT($G1624,5)="Total",$B1624="O "),VLOOKUP('312'!$F$80,_312_Table2,MATCH('312'!$V$16,_312_Table2_ColumnLookup,0),FALSE),
  IF(AND(VALUE(LEFT($A1624,3))=312,LEFT($G1624,5)="Total",$B1624="Q "),VLOOKUP('312'!$F$80,_312_Table2,MATCH('312'!$X$16,_312_Table2_ColumnLookup,0),FALSE),
  IF(AND(VALUE(LEFT($A1624,3))=312,LEFT($G1624,5)="Total"),VLOOKUP('312'!$F$80,_312_Table2,MATCH(LEFT($B1624,1),_312_Table2_ColumnLookup,0),FALSE),
  IF(AND(VALUE(LEFT($A1624,3))=312,LEN($I1624)=4,$B1624="G"),VLOOKUP($I1624,_312_Table2,MATCH('312'!$N$16,_312_Table2_ColumnLookup,0),FALSE),
  IF(AND(VALUE(LEFT($A1624,3))=312,LEN($I1624)=4,$B1624="O"),VLOOKUP($I1624,_312_Table2,MATCH('312'!$V$16,_312_Table2_ColumnLookup,0),FALSE),
  IF(AND(VALUE(LEFT($A1624,3))=312,LEN($I1624)=4,$B1624="Q"),VLOOKUP($I1624,_312_Table2,MATCH('312'!$X$16,_312_Table2_ColumnLookup,0),FALSE),
  IF(AND(VALUE(LEFT($A1624,3))=312,LEN($I1624)=4),VLOOKUP($I1624,_312_Table2,MATCH(LEFT($B1624,1),_312_Table2_ColumnLookup,0),FALSE)
+N("312"),
  IF(VALUE(LEFT($A1624,3))=313,VLOOKUP(VALUE(MID($B1624,2,1)),_313_Table2,MATCH(MID($B1624,1,1),_313_Table2_ColumnLookup,0),FALSE)
+N("313"),
  IF(AND(VALUE(LEFT($A1624,3))=314,LEN($B1624)=3),VLOOKUP(VALUE(MID($B1624,2,2)),_314_Table2,MATCH(MID($B1624,1,1),_314_Table2_ColumnLookup,0),FALSE),
  IF(VALUE(LEFT($A1624,3))=314,VLOOKUP(VALUE(MID($B1624,2,1)),_314_Table2,MATCH(MID($B1624,1,1),_314_Table2_ColumnLookup,0),FALSE)
+N("314"),
""))))))))))))))))))))))))</f>
        <v>#N/A</v>
      </c>
      <c r="F1624" s="238" t="e">
        <f>IF(AND(VALUE(LEFT($A1624,3))=309,LEN($B1624)=3),VLOOKUP(VALUE(MID($B1624,2,2)),_309_Table3,MATCH(MID($B1624,1,1),_309_Table3_ColumnLookup,0),FALSE),
  IF($C1624="309 LCR SummaryA",OneYearSCR,IF($C1624="309 LCR SummaryB",UltimateSCR,IF(VALUE(LEFT($A1624,3))=309,VLOOKUP(VALUE(MID($B1624,2,1)),_309_Table3,MATCH(MID($B1624,1,1),_309_Table3_ColumnLookup,0),FALSE)
+N("309"),
  IF(VALUE(LEFT($A1624,3))=310,VLOOKUP(VALUE(MID($B1624,2,1)),_310_Table3,MATCH(MID($B1624,1,1),_310_Table3_ColumnLookup,0),FALSE)
+N("310"),
  IF(AND(VALUE(LEFT($A1624,3))=311,LEN($I1624)=4),VLOOKUP($I1624,_311_Table3,MATCH($B1624,_311_Table3_ColumnLookup,0),FALSE),
  IF(AND(VALUE(LEFT($A1624,3))=311,OR($B1624="I2",$B1624="J2",$B1624="K2",$B1624="L2")),VLOOKUP('311'!$G$58,_311_Table3,MATCH(MID($B1624,1,1),_311_Table3_ColumnLookup,0),FALSE),
  IF(AND(VALUE(LEFT($A1624,3))=311,RIGHT($B1624,5)="Total"),VLOOKUP('311'!$G$59,_311_Table3,MATCH(MID($B1624,1,1),_311_Table3_ColumnLookup,0),FALSE),
  IF(VALUE(LEFT($A1624,3))=311,VLOOKUP(VALUE(MID($B1624,2,1)),_311_Table3,MATCH(MID($B1624,1,1),_311_Table3_ColumnLookup,0),FALSE)
+N("311"),
  IF(AND(VALUE(LEFT($A1624,3))=312,LEFT($G1624,10)="Unincepted",$B1624="G "),VLOOKUP(" ULO",_312_Table3,MATCH('312'!$N$16,_312_Table3_ColumnLookup,0),FALSE),
  IF(AND(VALUE(LEFT($A1624,3))=312,LEFT($G1624,10)="Unincepted",$B1624="O "),VLOOKUP(" ULO",_312_Table3,MATCH('312'!$V$16,_312_Table3_ColumnLookup,0),FALSE),
  IF(AND(VALUE(LEFT($A1624,3))=312,LEFT($G1624,10)="Unincepted",$B1624="Q "),VLOOKUP(" ULO",_312_Table3,MATCH('312'!$X$16,_312_Table3_ColumnLookup,0),FALSE),
  IF(AND(VALUE(LEFT($A1624,3))=312,LEFT($G1624,10)="Unincepted"),VLOOKUP(" ULO",_312_Table3,MATCH(LEFT($B1624,1),_312_Table3_ColumnLookup,0),FALSE),
  IF(AND(VALUE(LEFT($A1624,3))=312,LEFT($G1624,5)="Total",$B1624="G "),VLOOKUP('312'!$F$80,_312_Table3,MATCH('312'!$N$16,_312_Table3_ColumnLookup,0),FALSE),
  IF(AND(VALUE(LEFT($A1624,3))=312,LEFT($G1624,5)="Total",$B1624="O "),VLOOKUP('312'!$F$80,_312_Table3,MATCH('312'!$V$16,_312_Table3_ColumnLookup,0),FALSE),
  IF(AND(VALUE(LEFT($A1624,3))=312,LEFT($G1624,5)="Total",$B1624="Q "),VLOOKUP('312'!$F$80,_312_Table3,MATCH('312'!$X$16,_312_Table3_ColumnLookup,0),FALSE),
  IF(AND(VALUE(LEFT($A1624,3))=312,LEFT($G1624,5)="Total"),VLOOKUP('312'!$F$80,_312_Table3,MATCH(LEFT($B1624,1),_312_Table3_ColumnLookup,0),FALSE),
  IF(AND(VALUE(LEFT($A1624,3))=312,LEN($I1624)=4,$B1624="G"),VLOOKUP($I1624,_312_Table3,MATCH('312'!$N$16,_312_Table3_ColumnLookup,0),FALSE),
  IF(AND(VALUE(LEFT($A1624,3))=312,LEN($I1624)=4,$B1624="O"),VLOOKUP($I1624,_312_Table3,MATCH('312'!$V$16,_312_Table3_ColumnLookup,0),FALSE),
  IF(AND(VALUE(LEFT($A1624,3))=312,LEN($I1624)=4,$B1624="Q"),VLOOKUP($I1624,_312_Table3,MATCH('312'!$X$16,_312_Table3_ColumnLookup,0),FALSE),
  IF(AND(VALUE(LEFT($A1624,3))=312,LEN($I1624)=4),VLOOKUP($I1624,_312_Table3,MATCH(LEFT($B1624,1),_312_Table3_ColumnLookup,0),FALSE)
+N("312"),
  IF(VALUE(LEFT($A1624,3))=313,VLOOKUP(VALUE(MID($B1624,2,1)),_313_Table3,MATCH(MID($B1624,1,1),_313_Table3_ColumnLookup,0),FALSE)
+N("313"),
  IF(AND(VALUE(LEFT($A1624,3))=314,LEN($B1624)=3),VLOOKUP(VALUE(MID($B1624,2,2)),_314_Table3,MATCH(MID($B1624,1,1),_314_Table3_ColumnLookup,0),FALSE),
  IF(VALUE(LEFT($A1624,3))=314,VLOOKUP(VALUE(MID($B1624,2,1)),_314_Table3,MATCH(MID($B1624,1,1),_314_Table3_ColumnLookup,0),FALSE)
+N("314"),
""))))))))))))))))))))))))</f>
        <v>#N/A</v>
      </c>
      <c r="H1624" s="321" t="str">
        <f>IFERROR(
IF(ISERROR($D1624)=FALSE,$D1624,IF(ISERROR($E1624)=FALSE,$E1624,IF(ISERROR($F1624)=FALSE,$F1624
+N("012 checkboxes"),
IF(
IF(OR(LEFT($A1624,9)="Syndicate",LEFT($A1624,12)="NewSyndicate"),VLOOKUP($A1624,'012'!$J:$ZW,MATCH("Link to button",'012'!$J$1:$ZW$1,0),0)
+N("309 checkbox"),
IF($C1624="309 LCR Summary0",VLOOKUP("Notes990",'309'!$P:$ZZ,MATCH("Link to button",'309'!$P$1:$ZZ$1,0),0)
+N("313 checkboxes"),
IF($C1624="313 Financial Information0LcmVsScr",IF($C1624="309 LCR Summary0",VLOOKUP("LcmVsScr",'309'!$N:$ZZ,MATCH("Link to button",'309'!$N$1:$ZZ$1,0),0),
IF($C1624="313 Financial Information0LcrDocAttached",IF($C1624="309 LCR Summary0",VLOOKUP("LcrDocAttached",'309'!$N:$ZZ,MATCH("Link to button",'309'!$N$1:$ZZ$1,0),
0)))))))=1,TRUE,FALSE)
))),"")</f>
        <v/>
      </c>
    </row>
    <row r="1625" spans="1:8">
      <c r="A1625" s="237" t="e">
        <f>VLOOKUP($G1625,CSVLookups!$B:$R,MATCH(A$1,CSVLookups!$B$1:$R$1,0),FALSE)</f>
        <v>#N/A</v>
      </c>
      <c r="B1625" s="237" t="e">
        <f>VLOOKUP($G1625,CSVLookups!$B:$R,MATCH(B$1,CSVLookups!$B$1:$R$1,0),FALSE)</f>
        <v>#N/A</v>
      </c>
      <c r="C1625" s="238" t="e">
        <f t="shared" si="25"/>
        <v>#N/A</v>
      </c>
      <c r="D1625" s="238" t="e">
        <f>IF(AND(VALUE(LEFT($A1625,3))=309,LEN($B1625)=3),VLOOKUP(VALUE(MID($B1625,2,2)),_309_Table1,MATCH(MID($B1625,1,1),_309_Table1_ColumnLookup,0),FALSE),
  IF($C1625="309 LCR SummaryA",OneYearSCR,IF($C1625="309 LCR SummaryB",UltimateSCR,IF(VALUE(LEFT($A1625,3))=309,VLOOKUP(VALUE(MID($B1625,2,1)),_309_Table1,MATCH(MID($B1625,1,1),_309_Table1_ColumnLookup,0),FALSE)
+N("309"),
  IF(VALUE(LEFT($A1625,3))=310,VLOOKUP(VALUE(MID($B1625,2,1)),_310_Table1,MATCH(MID($B1625,1,1),_310_Table1_ColumnLookup,0),FALSE)
+N("310"),
  IF(AND(VALUE(LEFT($A1625,3))=311,LEN($I1625)=4),VLOOKUP($I1625,_311_Table1,MATCH($B1625,_311_Table1_ColumnLookup,0),FALSE),
  IF(AND(VALUE(LEFT($A1625,3))=311,OR($B1625="I2",$B1625="J2",$B1625="K2",$B1625="L2")),VLOOKUP('311'!$G$58,_311_Table1,MATCH(MID($B1625,1,1),_311_Table1_ColumnLookup,0),FALSE),
  IF(AND(VALUE(LEFT($A1625,3))=311,RIGHT($B1625,5)="Total"),VLOOKUP('311'!$G$59,_311_Table1,MATCH(MID($B1625,1,1),_311_Table1_ColumnLookup,0),FALSE),
  IF(VALUE(LEFT($A1625,3))=311,VLOOKUP(VALUE(MID($B1625,2,1)),_311_Table1,MATCH(MID($B1625,1,1),_311_Table1_ColumnLookup,0),FALSE)
+N("311"),
  IF(AND(VALUE(LEFT($A1625,3))=312,LEFT($G1625,10)="Unincepted",$B1625="G "),VLOOKUP(" ULO",_312_Table1,MATCH('312'!$N$16,_312_Table1_ColumnLookup,0),FALSE),
  IF(AND(VALUE(LEFT($A1625,3))=312,LEFT($G1625,10)="Unincepted",$B1625="O "),VLOOKUP(" ULO",_312_Table1,MATCH('312'!$V$16,_312_Table1_ColumnLookup,0),FALSE),
  IF(AND(VALUE(LEFT($A1625,3))=312,LEFT($G1625,10)="Unincepted",$B1625="Q "),VLOOKUP(" ULO",_312_Table1,MATCH('312'!$X$16,_312_Table1_ColumnLookup,0),FALSE),
  IF(AND(VALUE(LEFT($A1625,3))=312,LEFT($G1625,10)="Unincepted"),VLOOKUP(" ULO",_312_Table1,MATCH(LEFT($B1625,1),_312_Table1_ColumnLookup,0),FALSE),
  IF(AND(VALUE(LEFT($A1625,3))=312,LEFT($G1625,5)="Total",$B1625="G "),VLOOKUP('312'!$F$80,_312_Table1,MATCH('312'!$N$16,_312_Table1_ColumnLookup,0),FALSE),
  IF(AND(VALUE(LEFT($A1625,3))=312,LEFT($G1625,5)="Total",$B1625="O "),VLOOKUP('312'!$F$80,_312_Table1,MATCH('312'!$V$16,_312_Table1_ColumnLookup,0),FALSE),
  IF(AND(VALUE(LEFT($A1625,3))=312,LEFT($G1625,5)="Total",$B1625="Q "),VLOOKUP('312'!$F$80,_312_Table1,MATCH('312'!$X$16,_312_Table1_ColumnLookup,0),FALSE),
  IF(AND(VALUE(LEFT($A1625,3))=312,LEFT($G1625,5)="Total"),VLOOKUP('312'!$F$80,_312_Table1,MATCH(LEFT($B1625,1),_312_Table1_ColumnLookup,0),FALSE),
  IF(AND(VALUE(LEFT($A1625,3))=312,LEN($I1625)=4,$B1625="G"),VLOOKUP($I1625,_312_Table1,MATCH('312'!$N$16,_312_Table1_ColumnLookup,0),FALSE),
  IF(AND(VALUE(LEFT($A1625,3))=312,LEN($I1625)=4,$B1625="O"),VLOOKUP($I1625,_312_Table1,MATCH('312'!$V$16,_312_Table1_ColumnLookup,0),FALSE),
  IF(AND(VALUE(LEFT($A1625,3))=312,LEN($I1625)=4,$B1625="Q"),VLOOKUP($I1625,_312_Table1,MATCH('312'!$X$16,_312_Table1_ColumnLookup,0),FALSE),
  IF(AND(VALUE(LEFT($A1625,3))=312,LEN($I1625)=4),VLOOKUP($I1625,_312_Table1,MATCH(LEFT($B1625,1),_312_Table1_ColumnLookup,0),FALSE)
+N("312"),
  IF(VALUE(LEFT($A1625,3))=313,VLOOKUP(VALUE(MID($B1625,2,1)),_313_Table1,MATCH(MID($B1625,1,1),_313_Table1_ColumnLookup,0),FALSE)
+N("313"),
  IF(AND(VALUE(LEFT($A1625,3))=314,LEN($B1625)=3),VLOOKUP(VALUE(MID($B1625,2,2)),_314_Table1,MATCH(MID($B1625,1,1),_314_Table1_ColumnLookup,0),FALSE),
  IF(VALUE(LEFT($A1625,3))=314,VLOOKUP(VALUE(MID($B1625,2,1)),_314_Table1,MATCH(MID($B1625,1,1),_314_Table1_ColumnLookup,0),FALSE)
+N("314"),
""))))))))))))))))))))))))</f>
        <v>#N/A</v>
      </c>
      <c r="E1625" s="238" t="e">
        <f>IF(AND(VALUE(LEFT($A1625,3))=309,LEN($B1625)=3),VLOOKUP(VALUE(MID($B1625,2,2)),_309_Table2,MATCH(MID($B1625,1,1),_309_Table2_ColumnLookup,0),FALSE),
  IF($C1625="309 LCR SummaryA",OneYearSCR,IF($C1625="309 LCR SummaryB",UltimateSCR,IF(VALUE(LEFT($A1625,3))=309,VLOOKUP(VALUE(MID($B1625,2,1)),_309_Table2,MATCH(MID($B1625,1,1),_309_Table2_ColumnLookup,0),FALSE)
+N("309"),
  IF(VALUE(LEFT($A1625,3))=310,VLOOKUP(VALUE(MID($B1625,2,1)),_310_Table2,MATCH(MID($B1625,1,1),_310_Table2_ColumnLookup,0),FALSE)
+N("310"),
  IF(AND(VALUE(LEFT($A1625,3))=311,LEN($I1625)=4),VLOOKUP($I1625,_311_Table2,MATCH($B1625,_311_Table2_ColumnLookup,0),FALSE),
  IF(AND(VALUE(LEFT($A1625,3))=311,OR($B1625="I2",$B1625="J2",$B1625="K2",$B1625="L2")),VLOOKUP('311'!$G$58,_311_Table2,MATCH(MID($B1625,1,1),_311_Table2_ColumnLookup,0),FALSE),
  IF(AND(VALUE(LEFT($A1625,3))=311,RIGHT($B1625,5)="Total"),VLOOKUP('311'!$G$59,_311_Table2,MATCH(MID($B1625,1,1),_311_Table2_ColumnLookup,0),FALSE),
  IF(VALUE(LEFT($A1625,3))=311,VLOOKUP(VALUE(MID($B1625,2,1)),_311_Table2,MATCH(MID($B1625,1,1),_311_Table2_ColumnLookup,0),FALSE)
+N("311"),
  IF(AND(VALUE(LEFT($A1625,3))=312,LEFT($G1625,10)="Unincepted",$B1625="G "),VLOOKUP(" ULO",_312_Table2,MATCH('312'!$N$16,_312_Table2_ColumnLookup,0),FALSE),
  IF(AND(VALUE(LEFT($A1625,3))=312,LEFT($G1625,10)="Unincepted",$B1625="O "),VLOOKUP(" ULO",_312_Table2,MATCH('312'!$V$16,_312_Table2_ColumnLookup,0),FALSE),
  IF(AND(VALUE(LEFT($A1625,3))=312,LEFT($G1625,10)="Unincepted",$B1625="Q "),VLOOKUP(" ULO",_312_Table2,MATCH('312'!$X$16,_312_Table2_ColumnLookup,0),FALSE),
  IF(AND(VALUE(LEFT($A1625,3))=312,LEFT($G1625,10)="Unincepted"),VLOOKUP(" ULO",_312_Table2,MATCH(LEFT($B1625,1),_312_Table2_ColumnLookup,0),FALSE),
  IF(AND(VALUE(LEFT($A1625,3))=312,LEFT($G1625,5)="Total",$B1625="G "),VLOOKUP('312'!$F$80,_312_Table2,MATCH('312'!$N$16,_312_Table2_ColumnLookup,0),FALSE),
  IF(AND(VALUE(LEFT($A1625,3))=312,LEFT($G1625,5)="Total",$B1625="O "),VLOOKUP('312'!$F$80,_312_Table2,MATCH('312'!$V$16,_312_Table2_ColumnLookup,0),FALSE),
  IF(AND(VALUE(LEFT($A1625,3))=312,LEFT($G1625,5)="Total",$B1625="Q "),VLOOKUP('312'!$F$80,_312_Table2,MATCH('312'!$X$16,_312_Table2_ColumnLookup,0),FALSE),
  IF(AND(VALUE(LEFT($A1625,3))=312,LEFT($G1625,5)="Total"),VLOOKUP('312'!$F$80,_312_Table2,MATCH(LEFT($B1625,1),_312_Table2_ColumnLookup,0),FALSE),
  IF(AND(VALUE(LEFT($A1625,3))=312,LEN($I1625)=4,$B1625="G"),VLOOKUP($I1625,_312_Table2,MATCH('312'!$N$16,_312_Table2_ColumnLookup,0),FALSE),
  IF(AND(VALUE(LEFT($A1625,3))=312,LEN($I1625)=4,$B1625="O"),VLOOKUP($I1625,_312_Table2,MATCH('312'!$V$16,_312_Table2_ColumnLookup,0),FALSE),
  IF(AND(VALUE(LEFT($A1625,3))=312,LEN($I1625)=4,$B1625="Q"),VLOOKUP($I1625,_312_Table2,MATCH('312'!$X$16,_312_Table2_ColumnLookup,0),FALSE),
  IF(AND(VALUE(LEFT($A1625,3))=312,LEN($I1625)=4),VLOOKUP($I1625,_312_Table2,MATCH(LEFT($B1625,1),_312_Table2_ColumnLookup,0),FALSE)
+N("312"),
  IF(VALUE(LEFT($A1625,3))=313,VLOOKUP(VALUE(MID($B1625,2,1)),_313_Table2,MATCH(MID($B1625,1,1),_313_Table2_ColumnLookup,0),FALSE)
+N("313"),
  IF(AND(VALUE(LEFT($A1625,3))=314,LEN($B1625)=3),VLOOKUP(VALUE(MID($B1625,2,2)),_314_Table2,MATCH(MID($B1625,1,1),_314_Table2_ColumnLookup,0),FALSE),
  IF(VALUE(LEFT($A1625,3))=314,VLOOKUP(VALUE(MID($B1625,2,1)),_314_Table2,MATCH(MID($B1625,1,1),_314_Table2_ColumnLookup,0),FALSE)
+N("314"),
""))))))))))))))))))))))))</f>
        <v>#N/A</v>
      </c>
      <c r="F1625" s="238" t="e">
        <f>IF(AND(VALUE(LEFT($A1625,3))=309,LEN($B1625)=3),VLOOKUP(VALUE(MID($B1625,2,2)),_309_Table3,MATCH(MID($B1625,1,1),_309_Table3_ColumnLookup,0),FALSE),
  IF($C1625="309 LCR SummaryA",OneYearSCR,IF($C1625="309 LCR SummaryB",UltimateSCR,IF(VALUE(LEFT($A1625,3))=309,VLOOKUP(VALUE(MID($B1625,2,1)),_309_Table3,MATCH(MID($B1625,1,1),_309_Table3_ColumnLookup,0),FALSE)
+N("309"),
  IF(VALUE(LEFT($A1625,3))=310,VLOOKUP(VALUE(MID($B1625,2,1)),_310_Table3,MATCH(MID($B1625,1,1),_310_Table3_ColumnLookup,0),FALSE)
+N("310"),
  IF(AND(VALUE(LEFT($A1625,3))=311,LEN($I1625)=4),VLOOKUP($I1625,_311_Table3,MATCH($B1625,_311_Table3_ColumnLookup,0),FALSE),
  IF(AND(VALUE(LEFT($A1625,3))=311,OR($B1625="I2",$B1625="J2",$B1625="K2",$B1625="L2")),VLOOKUP('311'!$G$58,_311_Table3,MATCH(MID($B1625,1,1),_311_Table3_ColumnLookup,0),FALSE),
  IF(AND(VALUE(LEFT($A1625,3))=311,RIGHT($B1625,5)="Total"),VLOOKUP('311'!$G$59,_311_Table3,MATCH(MID($B1625,1,1),_311_Table3_ColumnLookup,0),FALSE),
  IF(VALUE(LEFT($A1625,3))=311,VLOOKUP(VALUE(MID($B1625,2,1)),_311_Table3,MATCH(MID($B1625,1,1),_311_Table3_ColumnLookup,0),FALSE)
+N("311"),
  IF(AND(VALUE(LEFT($A1625,3))=312,LEFT($G1625,10)="Unincepted",$B1625="G "),VLOOKUP(" ULO",_312_Table3,MATCH('312'!$N$16,_312_Table3_ColumnLookup,0),FALSE),
  IF(AND(VALUE(LEFT($A1625,3))=312,LEFT($G1625,10)="Unincepted",$B1625="O "),VLOOKUP(" ULO",_312_Table3,MATCH('312'!$V$16,_312_Table3_ColumnLookup,0),FALSE),
  IF(AND(VALUE(LEFT($A1625,3))=312,LEFT($G1625,10)="Unincepted",$B1625="Q "),VLOOKUP(" ULO",_312_Table3,MATCH('312'!$X$16,_312_Table3_ColumnLookup,0),FALSE),
  IF(AND(VALUE(LEFT($A1625,3))=312,LEFT($G1625,10)="Unincepted"),VLOOKUP(" ULO",_312_Table3,MATCH(LEFT($B1625,1),_312_Table3_ColumnLookup,0),FALSE),
  IF(AND(VALUE(LEFT($A1625,3))=312,LEFT($G1625,5)="Total",$B1625="G "),VLOOKUP('312'!$F$80,_312_Table3,MATCH('312'!$N$16,_312_Table3_ColumnLookup,0),FALSE),
  IF(AND(VALUE(LEFT($A1625,3))=312,LEFT($G1625,5)="Total",$B1625="O "),VLOOKUP('312'!$F$80,_312_Table3,MATCH('312'!$V$16,_312_Table3_ColumnLookup,0),FALSE),
  IF(AND(VALUE(LEFT($A1625,3))=312,LEFT($G1625,5)="Total",$B1625="Q "),VLOOKUP('312'!$F$80,_312_Table3,MATCH('312'!$X$16,_312_Table3_ColumnLookup,0),FALSE),
  IF(AND(VALUE(LEFT($A1625,3))=312,LEFT($G1625,5)="Total"),VLOOKUP('312'!$F$80,_312_Table3,MATCH(LEFT($B1625,1),_312_Table3_ColumnLookup,0),FALSE),
  IF(AND(VALUE(LEFT($A1625,3))=312,LEN($I1625)=4,$B1625="G"),VLOOKUP($I1625,_312_Table3,MATCH('312'!$N$16,_312_Table3_ColumnLookup,0),FALSE),
  IF(AND(VALUE(LEFT($A1625,3))=312,LEN($I1625)=4,$B1625="O"),VLOOKUP($I1625,_312_Table3,MATCH('312'!$V$16,_312_Table3_ColumnLookup,0),FALSE),
  IF(AND(VALUE(LEFT($A1625,3))=312,LEN($I1625)=4,$B1625="Q"),VLOOKUP($I1625,_312_Table3,MATCH('312'!$X$16,_312_Table3_ColumnLookup,0),FALSE),
  IF(AND(VALUE(LEFT($A1625,3))=312,LEN($I1625)=4),VLOOKUP($I1625,_312_Table3,MATCH(LEFT($B1625,1),_312_Table3_ColumnLookup,0),FALSE)
+N("312"),
  IF(VALUE(LEFT($A1625,3))=313,VLOOKUP(VALUE(MID($B1625,2,1)),_313_Table3,MATCH(MID($B1625,1,1),_313_Table3_ColumnLookup,0),FALSE)
+N("313"),
  IF(AND(VALUE(LEFT($A1625,3))=314,LEN($B1625)=3),VLOOKUP(VALUE(MID($B1625,2,2)),_314_Table3,MATCH(MID($B1625,1,1),_314_Table3_ColumnLookup,0),FALSE),
  IF(VALUE(LEFT($A1625,3))=314,VLOOKUP(VALUE(MID($B1625,2,1)),_314_Table3,MATCH(MID($B1625,1,1),_314_Table3_ColumnLookup,0),FALSE)
+N("314"),
""))))))))))))))))))))))))</f>
        <v>#N/A</v>
      </c>
      <c r="H1625" s="321" t="str">
        <f>IFERROR(
IF(ISERROR($D1625)=FALSE,$D1625,IF(ISERROR($E1625)=FALSE,$E1625,IF(ISERROR($F1625)=FALSE,$F1625
+N("012 checkboxes"),
IF(
IF(OR(LEFT($A1625,9)="Syndicate",LEFT($A1625,12)="NewSyndicate"),VLOOKUP($A1625,'012'!$J:$ZW,MATCH("Link to button",'012'!$J$1:$ZW$1,0),0)
+N("309 checkbox"),
IF($C1625="309 LCR Summary0",VLOOKUP("Notes990",'309'!$P:$ZZ,MATCH("Link to button",'309'!$P$1:$ZZ$1,0),0)
+N("313 checkboxes"),
IF($C1625="313 Financial Information0LcmVsScr",IF($C1625="309 LCR Summary0",VLOOKUP("LcmVsScr",'309'!$N:$ZZ,MATCH("Link to button",'309'!$N$1:$ZZ$1,0),0),
IF($C1625="313 Financial Information0LcrDocAttached",IF($C1625="309 LCR Summary0",VLOOKUP("LcrDocAttached",'309'!$N:$ZZ,MATCH("Link to button",'309'!$N$1:$ZZ$1,0),
0)))))))=1,TRUE,FALSE)
))),"")</f>
        <v/>
      </c>
    </row>
    <row r="1626" spans="1:8">
      <c r="A1626" s="237" t="e">
        <f>VLOOKUP($G1626,CSVLookups!$B:$R,MATCH(A$1,CSVLookups!$B$1:$R$1,0),FALSE)</f>
        <v>#N/A</v>
      </c>
      <c r="B1626" s="237" t="e">
        <f>VLOOKUP($G1626,CSVLookups!$B:$R,MATCH(B$1,CSVLookups!$B$1:$R$1,0),FALSE)</f>
        <v>#N/A</v>
      </c>
      <c r="C1626" s="238" t="e">
        <f t="shared" si="25"/>
        <v>#N/A</v>
      </c>
      <c r="D1626" s="238" t="e">
        <f>IF(AND(VALUE(LEFT($A1626,3))=309,LEN($B1626)=3),VLOOKUP(VALUE(MID($B1626,2,2)),_309_Table1,MATCH(MID($B1626,1,1),_309_Table1_ColumnLookup,0),FALSE),
  IF($C1626="309 LCR SummaryA",OneYearSCR,IF($C1626="309 LCR SummaryB",UltimateSCR,IF(VALUE(LEFT($A1626,3))=309,VLOOKUP(VALUE(MID($B1626,2,1)),_309_Table1,MATCH(MID($B1626,1,1),_309_Table1_ColumnLookup,0),FALSE)
+N("309"),
  IF(VALUE(LEFT($A1626,3))=310,VLOOKUP(VALUE(MID($B1626,2,1)),_310_Table1,MATCH(MID($B1626,1,1),_310_Table1_ColumnLookup,0),FALSE)
+N("310"),
  IF(AND(VALUE(LEFT($A1626,3))=311,LEN($I1626)=4),VLOOKUP($I1626,_311_Table1,MATCH($B1626,_311_Table1_ColumnLookup,0),FALSE),
  IF(AND(VALUE(LEFT($A1626,3))=311,OR($B1626="I2",$B1626="J2",$B1626="K2",$B1626="L2")),VLOOKUP('311'!$G$58,_311_Table1,MATCH(MID($B1626,1,1),_311_Table1_ColumnLookup,0),FALSE),
  IF(AND(VALUE(LEFT($A1626,3))=311,RIGHT($B1626,5)="Total"),VLOOKUP('311'!$G$59,_311_Table1,MATCH(MID($B1626,1,1),_311_Table1_ColumnLookup,0),FALSE),
  IF(VALUE(LEFT($A1626,3))=311,VLOOKUP(VALUE(MID($B1626,2,1)),_311_Table1,MATCH(MID($B1626,1,1),_311_Table1_ColumnLookup,0),FALSE)
+N("311"),
  IF(AND(VALUE(LEFT($A1626,3))=312,LEFT($G1626,10)="Unincepted",$B1626="G "),VLOOKUP(" ULO",_312_Table1,MATCH('312'!$N$16,_312_Table1_ColumnLookup,0),FALSE),
  IF(AND(VALUE(LEFT($A1626,3))=312,LEFT($G1626,10)="Unincepted",$B1626="O "),VLOOKUP(" ULO",_312_Table1,MATCH('312'!$V$16,_312_Table1_ColumnLookup,0),FALSE),
  IF(AND(VALUE(LEFT($A1626,3))=312,LEFT($G1626,10)="Unincepted",$B1626="Q "),VLOOKUP(" ULO",_312_Table1,MATCH('312'!$X$16,_312_Table1_ColumnLookup,0),FALSE),
  IF(AND(VALUE(LEFT($A1626,3))=312,LEFT($G1626,10)="Unincepted"),VLOOKUP(" ULO",_312_Table1,MATCH(LEFT($B1626,1),_312_Table1_ColumnLookup,0),FALSE),
  IF(AND(VALUE(LEFT($A1626,3))=312,LEFT($G1626,5)="Total",$B1626="G "),VLOOKUP('312'!$F$80,_312_Table1,MATCH('312'!$N$16,_312_Table1_ColumnLookup,0),FALSE),
  IF(AND(VALUE(LEFT($A1626,3))=312,LEFT($G1626,5)="Total",$B1626="O "),VLOOKUP('312'!$F$80,_312_Table1,MATCH('312'!$V$16,_312_Table1_ColumnLookup,0),FALSE),
  IF(AND(VALUE(LEFT($A1626,3))=312,LEFT($G1626,5)="Total",$B1626="Q "),VLOOKUP('312'!$F$80,_312_Table1,MATCH('312'!$X$16,_312_Table1_ColumnLookup,0),FALSE),
  IF(AND(VALUE(LEFT($A1626,3))=312,LEFT($G1626,5)="Total"),VLOOKUP('312'!$F$80,_312_Table1,MATCH(LEFT($B1626,1),_312_Table1_ColumnLookup,0),FALSE),
  IF(AND(VALUE(LEFT($A1626,3))=312,LEN($I1626)=4,$B1626="G"),VLOOKUP($I1626,_312_Table1,MATCH('312'!$N$16,_312_Table1_ColumnLookup,0),FALSE),
  IF(AND(VALUE(LEFT($A1626,3))=312,LEN($I1626)=4,$B1626="O"),VLOOKUP($I1626,_312_Table1,MATCH('312'!$V$16,_312_Table1_ColumnLookup,0),FALSE),
  IF(AND(VALUE(LEFT($A1626,3))=312,LEN($I1626)=4,$B1626="Q"),VLOOKUP($I1626,_312_Table1,MATCH('312'!$X$16,_312_Table1_ColumnLookup,0),FALSE),
  IF(AND(VALUE(LEFT($A1626,3))=312,LEN($I1626)=4),VLOOKUP($I1626,_312_Table1,MATCH(LEFT($B1626,1),_312_Table1_ColumnLookup,0),FALSE)
+N("312"),
  IF(VALUE(LEFT($A1626,3))=313,VLOOKUP(VALUE(MID($B1626,2,1)),_313_Table1,MATCH(MID($B1626,1,1),_313_Table1_ColumnLookup,0),FALSE)
+N("313"),
  IF(AND(VALUE(LEFT($A1626,3))=314,LEN($B1626)=3),VLOOKUP(VALUE(MID($B1626,2,2)),_314_Table1,MATCH(MID($B1626,1,1),_314_Table1_ColumnLookup,0),FALSE),
  IF(VALUE(LEFT($A1626,3))=314,VLOOKUP(VALUE(MID($B1626,2,1)),_314_Table1,MATCH(MID($B1626,1,1),_314_Table1_ColumnLookup,0),FALSE)
+N("314"),
""))))))))))))))))))))))))</f>
        <v>#N/A</v>
      </c>
      <c r="E1626" s="238" t="e">
        <f>IF(AND(VALUE(LEFT($A1626,3))=309,LEN($B1626)=3),VLOOKUP(VALUE(MID($B1626,2,2)),_309_Table2,MATCH(MID($B1626,1,1),_309_Table2_ColumnLookup,0),FALSE),
  IF($C1626="309 LCR SummaryA",OneYearSCR,IF($C1626="309 LCR SummaryB",UltimateSCR,IF(VALUE(LEFT($A1626,3))=309,VLOOKUP(VALUE(MID($B1626,2,1)),_309_Table2,MATCH(MID($B1626,1,1),_309_Table2_ColumnLookup,0),FALSE)
+N("309"),
  IF(VALUE(LEFT($A1626,3))=310,VLOOKUP(VALUE(MID($B1626,2,1)),_310_Table2,MATCH(MID($B1626,1,1),_310_Table2_ColumnLookup,0),FALSE)
+N("310"),
  IF(AND(VALUE(LEFT($A1626,3))=311,LEN($I1626)=4),VLOOKUP($I1626,_311_Table2,MATCH($B1626,_311_Table2_ColumnLookup,0),FALSE),
  IF(AND(VALUE(LEFT($A1626,3))=311,OR($B1626="I2",$B1626="J2",$B1626="K2",$B1626="L2")),VLOOKUP('311'!$G$58,_311_Table2,MATCH(MID($B1626,1,1),_311_Table2_ColumnLookup,0),FALSE),
  IF(AND(VALUE(LEFT($A1626,3))=311,RIGHT($B1626,5)="Total"),VLOOKUP('311'!$G$59,_311_Table2,MATCH(MID($B1626,1,1),_311_Table2_ColumnLookup,0),FALSE),
  IF(VALUE(LEFT($A1626,3))=311,VLOOKUP(VALUE(MID($B1626,2,1)),_311_Table2,MATCH(MID($B1626,1,1),_311_Table2_ColumnLookup,0),FALSE)
+N("311"),
  IF(AND(VALUE(LEFT($A1626,3))=312,LEFT($G1626,10)="Unincepted",$B1626="G "),VLOOKUP(" ULO",_312_Table2,MATCH('312'!$N$16,_312_Table2_ColumnLookup,0),FALSE),
  IF(AND(VALUE(LEFT($A1626,3))=312,LEFT($G1626,10)="Unincepted",$B1626="O "),VLOOKUP(" ULO",_312_Table2,MATCH('312'!$V$16,_312_Table2_ColumnLookup,0),FALSE),
  IF(AND(VALUE(LEFT($A1626,3))=312,LEFT($G1626,10)="Unincepted",$B1626="Q "),VLOOKUP(" ULO",_312_Table2,MATCH('312'!$X$16,_312_Table2_ColumnLookup,0),FALSE),
  IF(AND(VALUE(LEFT($A1626,3))=312,LEFT($G1626,10)="Unincepted"),VLOOKUP(" ULO",_312_Table2,MATCH(LEFT($B1626,1),_312_Table2_ColumnLookup,0),FALSE),
  IF(AND(VALUE(LEFT($A1626,3))=312,LEFT($G1626,5)="Total",$B1626="G "),VLOOKUP('312'!$F$80,_312_Table2,MATCH('312'!$N$16,_312_Table2_ColumnLookup,0),FALSE),
  IF(AND(VALUE(LEFT($A1626,3))=312,LEFT($G1626,5)="Total",$B1626="O "),VLOOKUP('312'!$F$80,_312_Table2,MATCH('312'!$V$16,_312_Table2_ColumnLookup,0),FALSE),
  IF(AND(VALUE(LEFT($A1626,3))=312,LEFT($G1626,5)="Total",$B1626="Q "),VLOOKUP('312'!$F$80,_312_Table2,MATCH('312'!$X$16,_312_Table2_ColumnLookup,0),FALSE),
  IF(AND(VALUE(LEFT($A1626,3))=312,LEFT($G1626,5)="Total"),VLOOKUP('312'!$F$80,_312_Table2,MATCH(LEFT($B1626,1),_312_Table2_ColumnLookup,0),FALSE),
  IF(AND(VALUE(LEFT($A1626,3))=312,LEN($I1626)=4,$B1626="G"),VLOOKUP($I1626,_312_Table2,MATCH('312'!$N$16,_312_Table2_ColumnLookup,0),FALSE),
  IF(AND(VALUE(LEFT($A1626,3))=312,LEN($I1626)=4,$B1626="O"),VLOOKUP($I1626,_312_Table2,MATCH('312'!$V$16,_312_Table2_ColumnLookup,0),FALSE),
  IF(AND(VALUE(LEFT($A1626,3))=312,LEN($I1626)=4,$B1626="Q"),VLOOKUP($I1626,_312_Table2,MATCH('312'!$X$16,_312_Table2_ColumnLookup,0),FALSE),
  IF(AND(VALUE(LEFT($A1626,3))=312,LEN($I1626)=4),VLOOKUP($I1626,_312_Table2,MATCH(LEFT($B1626,1),_312_Table2_ColumnLookup,0),FALSE)
+N("312"),
  IF(VALUE(LEFT($A1626,3))=313,VLOOKUP(VALUE(MID($B1626,2,1)),_313_Table2,MATCH(MID($B1626,1,1),_313_Table2_ColumnLookup,0),FALSE)
+N("313"),
  IF(AND(VALUE(LEFT($A1626,3))=314,LEN($B1626)=3),VLOOKUP(VALUE(MID($B1626,2,2)),_314_Table2,MATCH(MID($B1626,1,1),_314_Table2_ColumnLookup,0),FALSE),
  IF(VALUE(LEFT($A1626,3))=314,VLOOKUP(VALUE(MID($B1626,2,1)),_314_Table2,MATCH(MID($B1626,1,1),_314_Table2_ColumnLookup,0),FALSE)
+N("314"),
""))))))))))))))))))))))))</f>
        <v>#N/A</v>
      </c>
      <c r="F1626" s="238" t="e">
        <f>IF(AND(VALUE(LEFT($A1626,3))=309,LEN($B1626)=3),VLOOKUP(VALUE(MID($B1626,2,2)),_309_Table3,MATCH(MID($B1626,1,1),_309_Table3_ColumnLookup,0),FALSE),
  IF($C1626="309 LCR SummaryA",OneYearSCR,IF($C1626="309 LCR SummaryB",UltimateSCR,IF(VALUE(LEFT($A1626,3))=309,VLOOKUP(VALUE(MID($B1626,2,1)),_309_Table3,MATCH(MID($B1626,1,1),_309_Table3_ColumnLookup,0),FALSE)
+N("309"),
  IF(VALUE(LEFT($A1626,3))=310,VLOOKUP(VALUE(MID($B1626,2,1)),_310_Table3,MATCH(MID($B1626,1,1),_310_Table3_ColumnLookup,0),FALSE)
+N("310"),
  IF(AND(VALUE(LEFT($A1626,3))=311,LEN($I1626)=4),VLOOKUP($I1626,_311_Table3,MATCH($B1626,_311_Table3_ColumnLookup,0),FALSE),
  IF(AND(VALUE(LEFT($A1626,3))=311,OR($B1626="I2",$B1626="J2",$B1626="K2",$B1626="L2")),VLOOKUP('311'!$G$58,_311_Table3,MATCH(MID($B1626,1,1),_311_Table3_ColumnLookup,0),FALSE),
  IF(AND(VALUE(LEFT($A1626,3))=311,RIGHT($B1626,5)="Total"),VLOOKUP('311'!$G$59,_311_Table3,MATCH(MID($B1626,1,1),_311_Table3_ColumnLookup,0),FALSE),
  IF(VALUE(LEFT($A1626,3))=311,VLOOKUP(VALUE(MID($B1626,2,1)),_311_Table3,MATCH(MID($B1626,1,1),_311_Table3_ColumnLookup,0),FALSE)
+N("311"),
  IF(AND(VALUE(LEFT($A1626,3))=312,LEFT($G1626,10)="Unincepted",$B1626="G "),VLOOKUP(" ULO",_312_Table3,MATCH('312'!$N$16,_312_Table3_ColumnLookup,0),FALSE),
  IF(AND(VALUE(LEFT($A1626,3))=312,LEFT($G1626,10)="Unincepted",$B1626="O "),VLOOKUP(" ULO",_312_Table3,MATCH('312'!$V$16,_312_Table3_ColumnLookup,0),FALSE),
  IF(AND(VALUE(LEFT($A1626,3))=312,LEFT($G1626,10)="Unincepted",$B1626="Q "),VLOOKUP(" ULO",_312_Table3,MATCH('312'!$X$16,_312_Table3_ColumnLookup,0),FALSE),
  IF(AND(VALUE(LEFT($A1626,3))=312,LEFT($G1626,10)="Unincepted"),VLOOKUP(" ULO",_312_Table3,MATCH(LEFT($B1626,1),_312_Table3_ColumnLookup,0),FALSE),
  IF(AND(VALUE(LEFT($A1626,3))=312,LEFT($G1626,5)="Total",$B1626="G "),VLOOKUP('312'!$F$80,_312_Table3,MATCH('312'!$N$16,_312_Table3_ColumnLookup,0),FALSE),
  IF(AND(VALUE(LEFT($A1626,3))=312,LEFT($G1626,5)="Total",$B1626="O "),VLOOKUP('312'!$F$80,_312_Table3,MATCH('312'!$V$16,_312_Table3_ColumnLookup,0),FALSE),
  IF(AND(VALUE(LEFT($A1626,3))=312,LEFT($G1626,5)="Total",$B1626="Q "),VLOOKUP('312'!$F$80,_312_Table3,MATCH('312'!$X$16,_312_Table3_ColumnLookup,0),FALSE),
  IF(AND(VALUE(LEFT($A1626,3))=312,LEFT($G1626,5)="Total"),VLOOKUP('312'!$F$80,_312_Table3,MATCH(LEFT($B1626,1),_312_Table3_ColumnLookup,0),FALSE),
  IF(AND(VALUE(LEFT($A1626,3))=312,LEN($I1626)=4,$B1626="G"),VLOOKUP($I1626,_312_Table3,MATCH('312'!$N$16,_312_Table3_ColumnLookup,0),FALSE),
  IF(AND(VALUE(LEFT($A1626,3))=312,LEN($I1626)=4,$B1626="O"),VLOOKUP($I1626,_312_Table3,MATCH('312'!$V$16,_312_Table3_ColumnLookup,0),FALSE),
  IF(AND(VALUE(LEFT($A1626,3))=312,LEN($I1626)=4,$B1626="Q"),VLOOKUP($I1626,_312_Table3,MATCH('312'!$X$16,_312_Table3_ColumnLookup,0),FALSE),
  IF(AND(VALUE(LEFT($A1626,3))=312,LEN($I1626)=4),VLOOKUP($I1626,_312_Table3,MATCH(LEFT($B1626,1),_312_Table3_ColumnLookup,0),FALSE)
+N("312"),
  IF(VALUE(LEFT($A1626,3))=313,VLOOKUP(VALUE(MID($B1626,2,1)),_313_Table3,MATCH(MID($B1626,1,1),_313_Table3_ColumnLookup,0),FALSE)
+N("313"),
  IF(AND(VALUE(LEFT($A1626,3))=314,LEN($B1626)=3),VLOOKUP(VALUE(MID($B1626,2,2)),_314_Table3,MATCH(MID($B1626,1,1),_314_Table3_ColumnLookup,0),FALSE),
  IF(VALUE(LEFT($A1626,3))=314,VLOOKUP(VALUE(MID($B1626,2,1)),_314_Table3,MATCH(MID($B1626,1,1),_314_Table3_ColumnLookup,0),FALSE)
+N("314"),
""))))))))))))))))))))))))</f>
        <v>#N/A</v>
      </c>
      <c r="H1626" s="321" t="str">
        <f>IFERROR(
IF(ISERROR($D1626)=FALSE,$D1626,IF(ISERROR($E1626)=FALSE,$E1626,IF(ISERROR($F1626)=FALSE,$F1626
+N("012 checkboxes"),
IF(
IF(OR(LEFT($A1626,9)="Syndicate",LEFT($A1626,12)="NewSyndicate"),VLOOKUP($A1626,'012'!$J:$ZW,MATCH("Link to button",'012'!$J$1:$ZW$1,0),0)
+N("309 checkbox"),
IF($C1626="309 LCR Summary0",VLOOKUP("Notes990",'309'!$P:$ZZ,MATCH("Link to button",'309'!$P$1:$ZZ$1,0),0)
+N("313 checkboxes"),
IF($C1626="313 Financial Information0LcmVsScr",IF($C1626="309 LCR Summary0",VLOOKUP("LcmVsScr",'309'!$N:$ZZ,MATCH("Link to button",'309'!$N$1:$ZZ$1,0),0),
IF($C1626="313 Financial Information0LcrDocAttached",IF($C1626="309 LCR Summary0",VLOOKUP("LcrDocAttached",'309'!$N:$ZZ,MATCH("Link to button",'309'!$N$1:$ZZ$1,0),
0)))))))=1,TRUE,FALSE)
))),"")</f>
        <v/>
      </c>
    </row>
    <row r="1627" spans="1:8">
      <c r="A1627" s="237" t="e">
        <f>VLOOKUP($G1627,CSVLookups!$B:$R,MATCH(A$1,CSVLookups!$B$1:$R$1,0),FALSE)</f>
        <v>#N/A</v>
      </c>
      <c r="B1627" s="237" t="e">
        <f>VLOOKUP($G1627,CSVLookups!$B:$R,MATCH(B$1,CSVLookups!$B$1:$R$1,0),FALSE)</f>
        <v>#N/A</v>
      </c>
      <c r="C1627" s="238" t="e">
        <f t="shared" si="25"/>
        <v>#N/A</v>
      </c>
      <c r="D1627" s="238" t="e">
        <f>IF(AND(VALUE(LEFT($A1627,3))=309,LEN($B1627)=3),VLOOKUP(VALUE(MID($B1627,2,2)),_309_Table1,MATCH(MID($B1627,1,1),_309_Table1_ColumnLookup,0),FALSE),
  IF($C1627="309 LCR SummaryA",OneYearSCR,IF($C1627="309 LCR SummaryB",UltimateSCR,IF(VALUE(LEFT($A1627,3))=309,VLOOKUP(VALUE(MID($B1627,2,1)),_309_Table1,MATCH(MID($B1627,1,1),_309_Table1_ColumnLookup,0),FALSE)
+N("309"),
  IF(VALUE(LEFT($A1627,3))=310,VLOOKUP(VALUE(MID($B1627,2,1)),_310_Table1,MATCH(MID($B1627,1,1),_310_Table1_ColumnLookup,0),FALSE)
+N("310"),
  IF(AND(VALUE(LEFT($A1627,3))=311,LEN($I1627)=4),VLOOKUP($I1627,_311_Table1,MATCH($B1627,_311_Table1_ColumnLookup,0),FALSE),
  IF(AND(VALUE(LEFT($A1627,3))=311,OR($B1627="I2",$B1627="J2",$B1627="K2",$B1627="L2")),VLOOKUP('311'!$G$58,_311_Table1,MATCH(MID($B1627,1,1),_311_Table1_ColumnLookup,0),FALSE),
  IF(AND(VALUE(LEFT($A1627,3))=311,RIGHT($B1627,5)="Total"),VLOOKUP('311'!$G$59,_311_Table1,MATCH(MID($B1627,1,1),_311_Table1_ColumnLookup,0),FALSE),
  IF(VALUE(LEFT($A1627,3))=311,VLOOKUP(VALUE(MID($B1627,2,1)),_311_Table1,MATCH(MID($B1627,1,1),_311_Table1_ColumnLookup,0),FALSE)
+N("311"),
  IF(AND(VALUE(LEFT($A1627,3))=312,LEFT($G1627,10)="Unincepted",$B1627="G "),VLOOKUP(" ULO",_312_Table1,MATCH('312'!$N$16,_312_Table1_ColumnLookup,0),FALSE),
  IF(AND(VALUE(LEFT($A1627,3))=312,LEFT($G1627,10)="Unincepted",$B1627="O "),VLOOKUP(" ULO",_312_Table1,MATCH('312'!$V$16,_312_Table1_ColumnLookup,0),FALSE),
  IF(AND(VALUE(LEFT($A1627,3))=312,LEFT($G1627,10)="Unincepted",$B1627="Q "),VLOOKUP(" ULO",_312_Table1,MATCH('312'!$X$16,_312_Table1_ColumnLookup,0),FALSE),
  IF(AND(VALUE(LEFT($A1627,3))=312,LEFT($G1627,10)="Unincepted"),VLOOKUP(" ULO",_312_Table1,MATCH(LEFT($B1627,1),_312_Table1_ColumnLookup,0),FALSE),
  IF(AND(VALUE(LEFT($A1627,3))=312,LEFT($G1627,5)="Total",$B1627="G "),VLOOKUP('312'!$F$80,_312_Table1,MATCH('312'!$N$16,_312_Table1_ColumnLookup,0),FALSE),
  IF(AND(VALUE(LEFT($A1627,3))=312,LEFT($G1627,5)="Total",$B1627="O "),VLOOKUP('312'!$F$80,_312_Table1,MATCH('312'!$V$16,_312_Table1_ColumnLookup,0),FALSE),
  IF(AND(VALUE(LEFT($A1627,3))=312,LEFT($G1627,5)="Total",$B1627="Q "),VLOOKUP('312'!$F$80,_312_Table1,MATCH('312'!$X$16,_312_Table1_ColumnLookup,0),FALSE),
  IF(AND(VALUE(LEFT($A1627,3))=312,LEFT($G1627,5)="Total"),VLOOKUP('312'!$F$80,_312_Table1,MATCH(LEFT($B1627,1),_312_Table1_ColumnLookup,0),FALSE),
  IF(AND(VALUE(LEFT($A1627,3))=312,LEN($I1627)=4,$B1627="G"),VLOOKUP($I1627,_312_Table1,MATCH('312'!$N$16,_312_Table1_ColumnLookup,0),FALSE),
  IF(AND(VALUE(LEFT($A1627,3))=312,LEN($I1627)=4,$B1627="O"),VLOOKUP($I1627,_312_Table1,MATCH('312'!$V$16,_312_Table1_ColumnLookup,0),FALSE),
  IF(AND(VALUE(LEFT($A1627,3))=312,LEN($I1627)=4,$B1627="Q"),VLOOKUP($I1627,_312_Table1,MATCH('312'!$X$16,_312_Table1_ColumnLookup,0),FALSE),
  IF(AND(VALUE(LEFT($A1627,3))=312,LEN($I1627)=4),VLOOKUP($I1627,_312_Table1,MATCH(LEFT($B1627,1),_312_Table1_ColumnLookup,0),FALSE)
+N("312"),
  IF(VALUE(LEFT($A1627,3))=313,VLOOKUP(VALUE(MID($B1627,2,1)),_313_Table1,MATCH(MID($B1627,1,1),_313_Table1_ColumnLookup,0),FALSE)
+N("313"),
  IF(AND(VALUE(LEFT($A1627,3))=314,LEN($B1627)=3),VLOOKUP(VALUE(MID($B1627,2,2)),_314_Table1,MATCH(MID($B1627,1,1),_314_Table1_ColumnLookup,0),FALSE),
  IF(VALUE(LEFT($A1627,3))=314,VLOOKUP(VALUE(MID($B1627,2,1)),_314_Table1,MATCH(MID($B1627,1,1),_314_Table1_ColumnLookup,0),FALSE)
+N("314"),
""))))))))))))))))))))))))</f>
        <v>#N/A</v>
      </c>
      <c r="E1627" s="238" t="e">
        <f>IF(AND(VALUE(LEFT($A1627,3))=309,LEN($B1627)=3),VLOOKUP(VALUE(MID($B1627,2,2)),_309_Table2,MATCH(MID($B1627,1,1),_309_Table2_ColumnLookup,0),FALSE),
  IF($C1627="309 LCR SummaryA",OneYearSCR,IF($C1627="309 LCR SummaryB",UltimateSCR,IF(VALUE(LEFT($A1627,3))=309,VLOOKUP(VALUE(MID($B1627,2,1)),_309_Table2,MATCH(MID($B1627,1,1),_309_Table2_ColumnLookup,0),FALSE)
+N("309"),
  IF(VALUE(LEFT($A1627,3))=310,VLOOKUP(VALUE(MID($B1627,2,1)),_310_Table2,MATCH(MID($B1627,1,1),_310_Table2_ColumnLookup,0),FALSE)
+N("310"),
  IF(AND(VALUE(LEFT($A1627,3))=311,LEN($I1627)=4),VLOOKUP($I1627,_311_Table2,MATCH($B1627,_311_Table2_ColumnLookup,0),FALSE),
  IF(AND(VALUE(LEFT($A1627,3))=311,OR($B1627="I2",$B1627="J2",$B1627="K2",$B1627="L2")),VLOOKUP('311'!$G$58,_311_Table2,MATCH(MID($B1627,1,1),_311_Table2_ColumnLookup,0),FALSE),
  IF(AND(VALUE(LEFT($A1627,3))=311,RIGHT($B1627,5)="Total"),VLOOKUP('311'!$G$59,_311_Table2,MATCH(MID($B1627,1,1),_311_Table2_ColumnLookup,0),FALSE),
  IF(VALUE(LEFT($A1627,3))=311,VLOOKUP(VALUE(MID($B1627,2,1)),_311_Table2,MATCH(MID($B1627,1,1),_311_Table2_ColumnLookup,0),FALSE)
+N("311"),
  IF(AND(VALUE(LEFT($A1627,3))=312,LEFT($G1627,10)="Unincepted",$B1627="G "),VLOOKUP(" ULO",_312_Table2,MATCH('312'!$N$16,_312_Table2_ColumnLookup,0),FALSE),
  IF(AND(VALUE(LEFT($A1627,3))=312,LEFT($G1627,10)="Unincepted",$B1627="O "),VLOOKUP(" ULO",_312_Table2,MATCH('312'!$V$16,_312_Table2_ColumnLookup,0),FALSE),
  IF(AND(VALUE(LEFT($A1627,3))=312,LEFT($G1627,10)="Unincepted",$B1627="Q "),VLOOKUP(" ULO",_312_Table2,MATCH('312'!$X$16,_312_Table2_ColumnLookup,0),FALSE),
  IF(AND(VALUE(LEFT($A1627,3))=312,LEFT($G1627,10)="Unincepted"),VLOOKUP(" ULO",_312_Table2,MATCH(LEFT($B1627,1),_312_Table2_ColumnLookup,0),FALSE),
  IF(AND(VALUE(LEFT($A1627,3))=312,LEFT($G1627,5)="Total",$B1627="G "),VLOOKUP('312'!$F$80,_312_Table2,MATCH('312'!$N$16,_312_Table2_ColumnLookup,0),FALSE),
  IF(AND(VALUE(LEFT($A1627,3))=312,LEFT($G1627,5)="Total",$B1627="O "),VLOOKUP('312'!$F$80,_312_Table2,MATCH('312'!$V$16,_312_Table2_ColumnLookup,0),FALSE),
  IF(AND(VALUE(LEFT($A1627,3))=312,LEFT($G1627,5)="Total",$B1627="Q "),VLOOKUP('312'!$F$80,_312_Table2,MATCH('312'!$X$16,_312_Table2_ColumnLookup,0),FALSE),
  IF(AND(VALUE(LEFT($A1627,3))=312,LEFT($G1627,5)="Total"),VLOOKUP('312'!$F$80,_312_Table2,MATCH(LEFT($B1627,1),_312_Table2_ColumnLookup,0),FALSE),
  IF(AND(VALUE(LEFT($A1627,3))=312,LEN($I1627)=4,$B1627="G"),VLOOKUP($I1627,_312_Table2,MATCH('312'!$N$16,_312_Table2_ColumnLookup,0),FALSE),
  IF(AND(VALUE(LEFT($A1627,3))=312,LEN($I1627)=4,$B1627="O"),VLOOKUP($I1627,_312_Table2,MATCH('312'!$V$16,_312_Table2_ColumnLookup,0),FALSE),
  IF(AND(VALUE(LEFT($A1627,3))=312,LEN($I1627)=4,$B1627="Q"),VLOOKUP($I1627,_312_Table2,MATCH('312'!$X$16,_312_Table2_ColumnLookup,0),FALSE),
  IF(AND(VALUE(LEFT($A1627,3))=312,LEN($I1627)=4),VLOOKUP($I1627,_312_Table2,MATCH(LEFT($B1627,1),_312_Table2_ColumnLookup,0),FALSE)
+N("312"),
  IF(VALUE(LEFT($A1627,3))=313,VLOOKUP(VALUE(MID($B1627,2,1)),_313_Table2,MATCH(MID($B1627,1,1),_313_Table2_ColumnLookup,0),FALSE)
+N("313"),
  IF(AND(VALUE(LEFT($A1627,3))=314,LEN($B1627)=3),VLOOKUP(VALUE(MID($B1627,2,2)),_314_Table2,MATCH(MID($B1627,1,1),_314_Table2_ColumnLookup,0),FALSE),
  IF(VALUE(LEFT($A1627,3))=314,VLOOKUP(VALUE(MID($B1627,2,1)),_314_Table2,MATCH(MID($B1627,1,1),_314_Table2_ColumnLookup,0),FALSE)
+N("314"),
""))))))))))))))))))))))))</f>
        <v>#N/A</v>
      </c>
      <c r="F1627" s="238" t="e">
        <f>IF(AND(VALUE(LEFT($A1627,3))=309,LEN($B1627)=3),VLOOKUP(VALUE(MID($B1627,2,2)),_309_Table3,MATCH(MID($B1627,1,1),_309_Table3_ColumnLookup,0),FALSE),
  IF($C1627="309 LCR SummaryA",OneYearSCR,IF($C1627="309 LCR SummaryB",UltimateSCR,IF(VALUE(LEFT($A1627,3))=309,VLOOKUP(VALUE(MID($B1627,2,1)),_309_Table3,MATCH(MID($B1627,1,1),_309_Table3_ColumnLookup,0),FALSE)
+N("309"),
  IF(VALUE(LEFT($A1627,3))=310,VLOOKUP(VALUE(MID($B1627,2,1)),_310_Table3,MATCH(MID($B1627,1,1),_310_Table3_ColumnLookup,0),FALSE)
+N("310"),
  IF(AND(VALUE(LEFT($A1627,3))=311,LEN($I1627)=4),VLOOKUP($I1627,_311_Table3,MATCH($B1627,_311_Table3_ColumnLookup,0),FALSE),
  IF(AND(VALUE(LEFT($A1627,3))=311,OR($B1627="I2",$B1627="J2",$B1627="K2",$B1627="L2")),VLOOKUP('311'!$G$58,_311_Table3,MATCH(MID($B1627,1,1),_311_Table3_ColumnLookup,0),FALSE),
  IF(AND(VALUE(LEFT($A1627,3))=311,RIGHT($B1627,5)="Total"),VLOOKUP('311'!$G$59,_311_Table3,MATCH(MID($B1627,1,1),_311_Table3_ColumnLookup,0),FALSE),
  IF(VALUE(LEFT($A1627,3))=311,VLOOKUP(VALUE(MID($B1627,2,1)),_311_Table3,MATCH(MID($B1627,1,1),_311_Table3_ColumnLookup,0),FALSE)
+N("311"),
  IF(AND(VALUE(LEFT($A1627,3))=312,LEFT($G1627,10)="Unincepted",$B1627="G "),VLOOKUP(" ULO",_312_Table3,MATCH('312'!$N$16,_312_Table3_ColumnLookup,0),FALSE),
  IF(AND(VALUE(LEFT($A1627,3))=312,LEFT($G1627,10)="Unincepted",$B1627="O "),VLOOKUP(" ULO",_312_Table3,MATCH('312'!$V$16,_312_Table3_ColumnLookup,0),FALSE),
  IF(AND(VALUE(LEFT($A1627,3))=312,LEFT($G1627,10)="Unincepted",$B1627="Q "),VLOOKUP(" ULO",_312_Table3,MATCH('312'!$X$16,_312_Table3_ColumnLookup,0),FALSE),
  IF(AND(VALUE(LEFT($A1627,3))=312,LEFT($G1627,10)="Unincepted"),VLOOKUP(" ULO",_312_Table3,MATCH(LEFT($B1627,1),_312_Table3_ColumnLookup,0),FALSE),
  IF(AND(VALUE(LEFT($A1627,3))=312,LEFT($G1627,5)="Total",$B1627="G "),VLOOKUP('312'!$F$80,_312_Table3,MATCH('312'!$N$16,_312_Table3_ColumnLookup,0),FALSE),
  IF(AND(VALUE(LEFT($A1627,3))=312,LEFT($G1627,5)="Total",$B1627="O "),VLOOKUP('312'!$F$80,_312_Table3,MATCH('312'!$V$16,_312_Table3_ColumnLookup,0),FALSE),
  IF(AND(VALUE(LEFT($A1627,3))=312,LEFT($G1627,5)="Total",$B1627="Q "),VLOOKUP('312'!$F$80,_312_Table3,MATCH('312'!$X$16,_312_Table3_ColumnLookup,0),FALSE),
  IF(AND(VALUE(LEFT($A1627,3))=312,LEFT($G1627,5)="Total"),VLOOKUP('312'!$F$80,_312_Table3,MATCH(LEFT($B1627,1),_312_Table3_ColumnLookup,0),FALSE),
  IF(AND(VALUE(LEFT($A1627,3))=312,LEN($I1627)=4,$B1627="G"),VLOOKUP($I1627,_312_Table3,MATCH('312'!$N$16,_312_Table3_ColumnLookup,0),FALSE),
  IF(AND(VALUE(LEFT($A1627,3))=312,LEN($I1627)=4,$B1627="O"),VLOOKUP($I1627,_312_Table3,MATCH('312'!$V$16,_312_Table3_ColumnLookup,0),FALSE),
  IF(AND(VALUE(LEFT($A1627,3))=312,LEN($I1627)=4,$B1627="Q"),VLOOKUP($I1627,_312_Table3,MATCH('312'!$X$16,_312_Table3_ColumnLookup,0),FALSE),
  IF(AND(VALUE(LEFT($A1627,3))=312,LEN($I1627)=4),VLOOKUP($I1627,_312_Table3,MATCH(LEFT($B1627,1),_312_Table3_ColumnLookup,0),FALSE)
+N("312"),
  IF(VALUE(LEFT($A1627,3))=313,VLOOKUP(VALUE(MID($B1627,2,1)),_313_Table3,MATCH(MID($B1627,1,1),_313_Table3_ColumnLookup,0),FALSE)
+N("313"),
  IF(AND(VALUE(LEFT($A1627,3))=314,LEN($B1627)=3),VLOOKUP(VALUE(MID($B1627,2,2)),_314_Table3,MATCH(MID($B1627,1,1),_314_Table3_ColumnLookup,0),FALSE),
  IF(VALUE(LEFT($A1627,3))=314,VLOOKUP(VALUE(MID($B1627,2,1)),_314_Table3,MATCH(MID($B1627,1,1),_314_Table3_ColumnLookup,0),FALSE)
+N("314"),
""))))))))))))))))))))))))</f>
        <v>#N/A</v>
      </c>
      <c r="H1627" s="321" t="str">
        <f>IFERROR(
IF(ISERROR($D1627)=FALSE,$D1627,IF(ISERROR($E1627)=FALSE,$E1627,IF(ISERROR($F1627)=FALSE,$F1627
+N("012 checkboxes"),
IF(
IF(OR(LEFT($A1627,9)="Syndicate",LEFT($A1627,12)="NewSyndicate"),VLOOKUP($A1627,'012'!$J:$ZW,MATCH("Link to button",'012'!$J$1:$ZW$1,0),0)
+N("309 checkbox"),
IF($C1627="309 LCR Summary0",VLOOKUP("Notes990",'309'!$P:$ZZ,MATCH("Link to button",'309'!$P$1:$ZZ$1,0),0)
+N("313 checkboxes"),
IF($C1627="313 Financial Information0LcmVsScr",IF($C1627="309 LCR Summary0",VLOOKUP("LcmVsScr",'309'!$N:$ZZ,MATCH("Link to button",'309'!$N$1:$ZZ$1,0),0),
IF($C1627="313 Financial Information0LcrDocAttached",IF($C1627="309 LCR Summary0",VLOOKUP("LcrDocAttached",'309'!$N:$ZZ,MATCH("Link to button",'309'!$N$1:$ZZ$1,0),
0)))))))=1,TRUE,FALSE)
))),"")</f>
        <v/>
      </c>
    </row>
    <row r="1628" spans="1:8">
      <c r="A1628" s="237" t="e">
        <f>VLOOKUP($G1628,CSVLookups!$B:$R,MATCH(A$1,CSVLookups!$B$1:$R$1,0),FALSE)</f>
        <v>#N/A</v>
      </c>
      <c r="B1628" s="237" t="e">
        <f>VLOOKUP($G1628,CSVLookups!$B:$R,MATCH(B$1,CSVLookups!$B$1:$R$1,0),FALSE)</f>
        <v>#N/A</v>
      </c>
      <c r="C1628" s="238" t="e">
        <f t="shared" si="25"/>
        <v>#N/A</v>
      </c>
      <c r="D1628" s="238" t="e">
        <f>IF(AND(VALUE(LEFT($A1628,3))=309,LEN($B1628)=3),VLOOKUP(VALUE(MID($B1628,2,2)),_309_Table1,MATCH(MID($B1628,1,1),_309_Table1_ColumnLookup,0),FALSE),
  IF($C1628="309 LCR SummaryA",OneYearSCR,IF($C1628="309 LCR SummaryB",UltimateSCR,IF(VALUE(LEFT($A1628,3))=309,VLOOKUP(VALUE(MID($B1628,2,1)),_309_Table1,MATCH(MID($B1628,1,1),_309_Table1_ColumnLookup,0),FALSE)
+N("309"),
  IF(VALUE(LEFT($A1628,3))=310,VLOOKUP(VALUE(MID($B1628,2,1)),_310_Table1,MATCH(MID($B1628,1,1),_310_Table1_ColumnLookup,0),FALSE)
+N("310"),
  IF(AND(VALUE(LEFT($A1628,3))=311,LEN($I1628)=4),VLOOKUP($I1628,_311_Table1,MATCH($B1628,_311_Table1_ColumnLookup,0),FALSE),
  IF(AND(VALUE(LEFT($A1628,3))=311,OR($B1628="I2",$B1628="J2",$B1628="K2",$B1628="L2")),VLOOKUP('311'!$G$58,_311_Table1,MATCH(MID($B1628,1,1),_311_Table1_ColumnLookup,0),FALSE),
  IF(AND(VALUE(LEFT($A1628,3))=311,RIGHT($B1628,5)="Total"),VLOOKUP('311'!$G$59,_311_Table1,MATCH(MID($B1628,1,1),_311_Table1_ColumnLookup,0),FALSE),
  IF(VALUE(LEFT($A1628,3))=311,VLOOKUP(VALUE(MID($B1628,2,1)),_311_Table1,MATCH(MID($B1628,1,1),_311_Table1_ColumnLookup,0),FALSE)
+N("311"),
  IF(AND(VALUE(LEFT($A1628,3))=312,LEFT($G1628,10)="Unincepted",$B1628="G "),VLOOKUP(" ULO",_312_Table1,MATCH('312'!$N$16,_312_Table1_ColumnLookup,0),FALSE),
  IF(AND(VALUE(LEFT($A1628,3))=312,LEFT($G1628,10)="Unincepted",$B1628="O "),VLOOKUP(" ULO",_312_Table1,MATCH('312'!$V$16,_312_Table1_ColumnLookup,0),FALSE),
  IF(AND(VALUE(LEFT($A1628,3))=312,LEFT($G1628,10)="Unincepted",$B1628="Q "),VLOOKUP(" ULO",_312_Table1,MATCH('312'!$X$16,_312_Table1_ColumnLookup,0),FALSE),
  IF(AND(VALUE(LEFT($A1628,3))=312,LEFT($G1628,10)="Unincepted"),VLOOKUP(" ULO",_312_Table1,MATCH(LEFT($B1628,1),_312_Table1_ColumnLookup,0),FALSE),
  IF(AND(VALUE(LEFT($A1628,3))=312,LEFT($G1628,5)="Total",$B1628="G "),VLOOKUP('312'!$F$80,_312_Table1,MATCH('312'!$N$16,_312_Table1_ColumnLookup,0),FALSE),
  IF(AND(VALUE(LEFT($A1628,3))=312,LEFT($G1628,5)="Total",$B1628="O "),VLOOKUP('312'!$F$80,_312_Table1,MATCH('312'!$V$16,_312_Table1_ColumnLookup,0),FALSE),
  IF(AND(VALUE(LEFT($A1628,3))=312,LEFT($G1628,5)="Total",$B1628="Q "),VLOOKUP('312'!$F$80,_312_Table1,MATCH('312'!$X$16,_312_Table1_ColumnLookup,0),FALSE),
  IF(AND(VALUE(LEFT($A1628,3))=312,LEFT($G1628,5)="Total"),VLOOKUP('312'!$F$80,_312_Table1,MATCH(LEFT($B1628,1),_312_Table1_ColumnLookup,0),FALSE),
  IF(AND(VALUE(LEFT($A1628,3))=312,LEN($I1628)=4,$B1628="G"),VLOOKUP($I1628,_312_Table1,MATCH('312'!$N$16,_312_Table1_ColumnLookup,0),FALSE),
  IF(AND(VALUE(LEFT($A1628,3))=312,LEN($I1628)=4,$B1628="O"),VLOOKUP($I1628,_312_Table1,MATCH('312'!$V$16,_312_Table1_ColumnLookup,0),FALSE),
  IF(AND(VALUE(LEFT($A1628,3))=312,LEN($I1628)=4,$B1628="Q"),VLOOKUP($I1628,_312_Table1,MATCH('312'!$X$16,_312_Table1_ColumnLookup,0),FALSE),
  IF(AND(VALUE(LEFT($A1628,3))=312,LEN($I1628)=4),VLOOKUP($I1628,_312_Table1,MATCH(LEFT($B1628,1),_312_Table1_ColumnLookup,0),FALSE)
+N("312"),
  IF(VALUE(LEFT($A1628,3))=313,VLOOKUP(VALUE(MID($B1628,2,1)),_313_Table1,MATCH(MID($B1628,1,1),_313_Table1_ColumnLookup,0),FALSE)
+N("313"),
  IF(AND(VALUE(LEFT($A1628,3))=314,LEN($B1628)=3),VLOOKUP(VALUE(MID($B1628,2,2)),_314_Table1,MATCH(MID($B1628,1,1),_314_Table1_ColumnLookup,0),FALSE),
  IF(VALUE(LEFT($A1628,3))=314,VLOOKUP(VALUE(MID($B1628,2,1)),_314_Table1,MATCH(MID($B1628,1,1),_314_Table1_ColumnLookup,0),FALSE)
+N("314"),
""))))))))))))))))))))))))</f>
        <v>#N/A</v>
      </c>
      <c r="E1628" s="238" t="e">
        <f>IF(AND(VALUE(LEFT($A1628,3))=309,LEN($B1628)=3),VLOOKUP(VALUE(MID($B1628,2,2)),_309_Table2,MATCH(MID($B1628,1,1),_309_Table2_ColumnLookup,0),FALSE),
  IF($C1628="309 LCR SummaryA",OneYearSCR,IF($C1628="309 LCR SummaryB",UltimateSCR,IF(VALUE(LEFT($A1628,3))=309,VLOOKUP(VALUE(MID($B1628,2,1)),_309_Table2,MATCH(MID($B1628,1,1),_309_Table2_ColumnLookup,0),FALSE)
+N("309"),
  IF(VALUE(LEFT($A1628,3))=310,VLOOKUP(VALUE(MID($B1628,2,1)),_310_Table2,MATCH(MID($B1628,1,1),_310_Table2_ColumnLookup,0),FALSE)
+N("310"),
  IF(AND(VALUE(LEFT($A1628,3))=311,LEN($I1628)=4),VLOOKUP($I1628,_311_Table2,MATCH($B1628,_311_Table2_ColumnLookup,0),FALSE),
  IF(AND(VALUE(LEFT($A1628,3))=311,OR($B1628="I2",$B1628="J2",$B1628="K2",$B1628="L2")),VLOOKUP('311'!$G$58,_311_Table2,MATCH(MID($B1628,1,1),_311_Table2_ColumnLookup,0),FALSE),
  IF(AND(VALUE(LEFT($A1628,3))=311,RIGHT($B1628,5)="Total"),VLOOKUP('311'!$G$59,_311_Table2,MATCH(MID($B1628,1,1),_311_Table2_ColumnLookup,0),FALSE),
  IF(VALUE(LEFT($A1628,3))=311,VLOOKUP(VALUE(MID($B1628,2,1)),_311_Table2,MATCH(MID($B1628,1,1),_311_Table2_ColumnLookup,0),FALSE)
+N("311"),
  IF(AND(VALUE(LEFT($A1628,3))=312,LEFT($G1628,10)="Unincepted",$B1628="G "),VLOOKUP(" ULO",_312_Table2,MATCH('312'!$N$16,_312_Table2_ColumnLookup,0),FALSE),
  IF(AND(VALUE(LEFT($A1628,3))=312,LEFT($G1628,10)="Unincepted",$B1628="O "),VLOOKUP(" ULO",_312_Table2,MATCH('312'!$V$16,_312_Table2_ColumnLookup,0),FALSE),
  IF(AND(VALUE(LEFT($A1628,3))=312,LEFT($G1628,10)="Unincepted",$B1628="Q "),VLOOKUP(" ULO",_312_Table2,MATCH('312'!$X$16,_312_Table2_ColumnLookup,0),FALSE),
  IF(AND(VALUE(LEFT($A1628,3))=312,LEFT($G1628,10)="Unincepted"),VLOOKUP(" ULO",_312_Table2,MATCH(LEFT($B1628,1),_312_Table2_ColumnLookup,0),FALSE),
  IF(AND(VALUE(LEFT($A1628,3))=312,LEFT($G1628,5)="Total",$B1628="G "),VLOOKUP('312'!$F$80,_312_Table2,MATCH('312'!$N$16,_312_Table2_ColumnLookup,0),FALSE),
  IF(AND(VALUE(LEFT($A1628,3))=312,LEFT($G1628,5)="Total",$B1628="O "),VLOOKUP('312'!$F$80,_312_Table2,MATCH('312'!$V$16,_312_Table2_ColumnLookup,0),FALSE),
  IF(AND(VALUE(LEFT($A1628,3))=312,LEFT($G1628,5)="Total",$B1628="Q "),VLOOKUP('312'!$F$80,_312_Table2,MATCH('312'!$X$16,_312_Table2_ColumnLookup,0),FALSE),
  IF(AND(VALUE(LEFT($A1628,3))=312,LEFT($G1628,5)="Total"),VLOOKUP('312'!$F$80,_312_Table2,MATCH(LEFT($B1628,1),_312_Table2_ColumnLookup,0),FALSE),
  IF(AND(VALUE(LEFT($A1628,3))=312,LEN($I1628)=4,$B1628="G"),VLOOKUP($I1628,_312_Table2,MATCH('312'!$N$16,_312_Table2_ColumnLookup,0),FALSE),
  IF(AND(VALUE(LEFT($A1628,3))=312,LEN($I1628)=4,$B1628="O"),VLOOKUP($I1628,_312_Table2,MATCH('312'!$V$16,_312_Table2_ColumnLookup,0),FALSE),
  IF(AND(VALUE(LEFT($A1628,3))=312,LEN($I1628)=4,$B1628="Q"),VLOOKUP($I1628,_312_Table2,MATCH('312'!$X$16,_312_Table2_ColumnLookup,0),FALSE),
  IF(AND(VALUE(LEFT($A1628,3))=312,LEN($I1628)=4),VLOOKUP($I1628,_312_Table2,MATCH(LEFT($B1628,1),_312_Table2_ColumnLookup,0),FALSE)
+N("312"),
  IF(VALUE(LEFT($A1628,3))=313,VLOOKUP(VALUE(MID($B1628,2,1)),_313_Table2,MATCH(MID($B1628,1,1),_313_Table2_ColumnLookup,0),FALSE)
+N("313"),
  IF(AND(VALUE(LEFT($A1628,3))=314,LEN($B1628)=3),VLOOKUP(VALUE(MID($B1628,2,2)),_314_Table2,MATCH(MID($B1628,1,1),_314_Table2_ColumnLookup,0),FALSE),
  IF(VALUE(LEFT($A1628,3))=314,VLOOKUP(VALUE(MID($B1628,2,1)),_314_Table2,MATCH(MID($B1628,1,1),_314_Table2_ColumnLookup,0),FALSE)
+N("314"),
""))))))))))))))))))))))))</f>
        <v>#N/A</v>
      </c>
      <c r="F1628" s="238" t="e">
        <f>IF(AND(VALUE(LEFT($A1628,3))=309,LEN($B1628)=3),VLOOKUP(VALUE(MID($B1628,2,2)),_309_Table3,MATCH(MID($B1628,1,1),_309_Table3_ColumnLookup,0),FALSE),
  IF($C1628="309 LCR SummaryA",OneYearSCR,IF($C1628="309 LCR SummaryB",UltimateSCR,IF(VALUE(LEFT($A1628,3))=309,VLOOKUP(VALUE(MID($B1628,2,1)),_309_Table3,MATCH(MID($B1628,1,1),_309_Table3_ColumnLookup,0),FALSE)
+N("309"),
  IF(VALUE(LEFT($A1628,3))=310,VLOOKUP(VALUE(MID($B1628,2,1)),_310_Table3,MATCH(MID($B1628,1,1),_310_Table3_ColumnLookup,0),FALSE)
+N("310"),
  IF(AND(VALUE(LEFT($A1628,3))=311,LEN($I1628)=4),VLOOKUP($I1628,_311_Table3,MATCH($B1628,_311_Table3_ColumnLookup,0),FALSE),
  IF(AND(VALUE(LEFT($A1628,3))=311,OR($B1628="I2",$B1628="J2",$B1628="K2",$B1628="L2")),VLOOKUP('311'!$G$58,_311_Table3,MATCH(MID($B1628,1,1),_311_Table3_ColumnLookup,0),FALSE),
  IF(AND(VALUE(LEFT($A1628,3))=311,RIGHT($B1628,5)="Total"),VLOOKUP('311'!$G$59,_311_Table3,MATCH(MID($B1628,1,1),_311_Table3_ColumnLookup,0),FALSE),
  IF(VALUE(LEFT($A1628,3))=311,VLOOKUP(VALUE(MID($B1628,2,1)),_311_Table3,MATCH(MID($B1628,1,1),_311_Table3_ColumnLookup,0),FALSE)
+N("311"),
  IF(AND(VALUE(LEFT($A1628,3))=312,LEFT($G1628,10)="Unincepted",$B1628="G "),VLOOKUP(" ULO",_312_Table3,MATCH('312'!$N$16,_312_Table3_ColumnLookup,0),FALSE),
  IF(AND(VALUE(LEFT($A1628,3))=312,LEFT($G1628,10)="Unincepted",$B1628="O "),VLOOKUP(" ULO",_312_Table3,MATCH('312'!$V$16,_312_Table3_ColumnLookup,0),FALSE),
  IF(AND(VALUE(LEFT($A1628,3))=312,LEFT($G1628,10)="Unincepted",$B1628="Q "),VLOOKUP(" ULO",_312_Table3,MATCH('312'!$X$16,_312_Table3_ColumnLookup,0),FALSE),
  IF(AND(VALUE(LEFT($A1628,3))=312,LEFT($G1628,10)="Unincepted"),VLOOKUP(" ULO",_312_Table3,MATCH(LEFT($B1628,1),_312_Table3_ColumnLookup,0),FALSE),
  IF(AND(VALUE(LEFT($A1628,3))=312,LEFT($G1628,5)="Total",$B1628="G "),VLOOKUP('312'!$F$80,_312_Table3,MATCH('312'!$N$16,_312_Table3_ColumnLookup,0),FALSE),
  IF(AND(VALUE(LEFT($A1628,3))=312,LEFT($G1628,5)="Total",$B1628="O "),VLOOKUP('312'!$F$80,_312_Table3,MATCH('312'!$V$16,_312_Table3_ColumnLookup,0),FALSE),
  IF(AND(VALUE(LEFT($A1628,3))=312,LEFT($G1628,5)="Total",$B1628="Q "),VLOOKUP('312'!$F$80,_312_Table3,MATCH('312'!$X$16,_312_Table3_ColumnLookup,0),FALSE),
  IF(AND(VALUE(LEFT($A1628,3))=312,LEFT($G1628,5)="Total"),VLOOKUP('312'!$F$80,_312_Table3,MATCH(LEFT($B1628,1),_312_Table3_ColumnLookup,0),FALSE),
  IF(AND(VALUE(LEFT($A1628,3))=312,LEN($I1628)=4,$B1628="G"),VLOOKUP($I1628,_312_Table3,MATCH('312'!$N$16,_312_Table3_ColumnLookup,0),FALSE),
  IF(AND(VALUE(LEFT($A1628,3))=312,LEN($I1628)=4,$B1628="O"),VLOOKUP($I1628,_312_Table3,MATCH('312'!$V$16,_312_Table3_ColumnLookup,0),FALSE),
  IF(AND(VALUE(LEFT($A1628,3))=312,LEN($I1628)=4,$B1628="Q"),VLOOKUP($I1628,_312_Table3,MATCH('312'!$X$16,_312_Table3_ColumnLookup,0),FALSE),
  IF(AND(VALUE(LEFT($A1628,3))=312,LEN($I1628)=4),VLOOKUP($I1628,_312_Table3,MATCH(LEFT($B1628,1),_312_Table3_ColumnLookup,0),FALSE)
+N("312"),
  IF(VALUE(LEFT($A1628,3))=313,VLOOKUP(VALUE(MID($B1628,2,1)),_313_Table3,MATCH(MID($B1628,1,1),_313_Table3_ColumnLookup,0),FALSE)
+N("313"),
  IF(AND(VALUE(LEFT($A1628,3))=314,LEN($B1628)=3),VLOOKUP(VALUE(MID($B1628,2,2)),_314_Table3,MATCH(MID($B1628,1,1),_314_Table3_ColumnLookup,0),FALSE),
  IF(VALUE(LEFT($A1628,3))=314,VLOOKUP(VALUE(MID($B1628,2,1)),_314_Table3,MATCH(MID($B1628,1,1),_314_Table3_ColumnLookup,0),FALSE)
+N("314"),
""))))))))))))))))))))))))</f>
        <v>#N/A</v>
      </c>
      <c r="H1628" s="321" t="str">
        <f>IFERROR(
IF(ISERROR($D1628)=FALSE,$D1628,IF(ISERROR($E1628)=FALSE,$E1628,IF(ISERROR($F1628)=FALSE,$F1628
+N("012 checkboxes"),
IF(
IF(OR(LEFT($A1628,9)="Syndicate",LEFT($A1628,12)="NewSyndicate"),VLOOKUP($A1628,'012'!$J:$ZW,MATCH("Link to button",'012'!$J$1:$ZW$1,0),0)
+N("309 checkbox"),
IF($C1628="309 LCR Summary0",VLOOKUP("Notes990",'309'!$P:$ZZ,MATCH("Link to button",'309'!$P$1:$ZZ$1,0),0)
+N("313 checkboxes"),
IF($C1628="313 Financial Information0LcmVsScr",IF($C1628="309 LCR Summary0",VLOOKUP("LcmVsScr",'309'!$N:$ZZ,MATCH("Link to button",'309'!$N$1:$ZZ$1,0),0),
IF($C1628="313 Financial Information0LcrDocAttached",IF($C1628="309 LCR Summary0",VLOOKUP("LcrDocAttached",'309'!$N:$ZZ,MATCH("Link to button",'309'!$N$1:$ZZ$1,0),
0)))))))=1,TRUE,FALSE)
))),"")</f>
        <v/>
      </c>
    </row>
    <row r="1629" spans="1:8">
      <c r="A1629" s="237" t="e">
        <f>VLOOKUP($G1629,CSVLookups!$B:$R,MATCH(A$1,CSVLookups!$B$1:$R$1,0),FALSE)</f>
        <v>#N/A</v>
      </c>
      <c r="B1629" s="237" t="e">
        <f>VLOOKUP($G1629,CSVLookups!$B:$R,MATCH(B$1,CSVLookups!$B$1:$R$1,0),FALSE)</f>
        <v>#N/A</v>
      </c>
      <c r="C1629" s="238" t="e">
        <f t="shared" si="25"/>
        <v>#N/A</v>
      </c>
      <c r="D1629" s="238" t="e">
        <f>IF(AND(VALUE(LEFT($A1629,3))=309,LEN($B1629)=3),VLOOKUP(VALUE(MID($B1629,2,2)),_309_Table1,MATCH(MID($B1629,1,1),_309_Table1_ColumnLookup,0),FALSE),
  IF($C1629="309 LCR SummaryA",OneYearSCR,IF($C1629="309 LCR SummaryB",UltimateSCR,IF(VALUE(LEFT($A1629,3))=309,VLOOKUP(VALUE(MID($B1629,2,1)),_309_Table1,MATCH(MID($B1629,1,1),_309_Table1_ColumnLookup,0),FALSE)
+N("309"),
  IF(VALUE(LEFT($A1629,3))=310,VLOOKUP(VALUE(MID($B1629,2,1)),_310_Table1,MATCH(MID($B1629,1,1),_310_Table1_ColumnLookup,0),FALSE)
+N("310"),
  IF(AND(VALUE(LEFT($A1629,3))=311,LEN($I1629)=4),VLOOKUP($I1629,_311_Table1,MATCH($B1629,_311_Table1_ColumnLookup,0),FALSE),
  IF(AND(VALUE(LEFT($A1629,3))=311,OR($B1629="I2",$B1629="J2",$B1629="K2",$B1629="L2")),VLOOKUP('311'!$G$58,_311_Table1,MATCH(MID($B1629,1,1),_311_Table1_ColumnLookup,0),FALSE),
  IF(AND(VALUE(LEFT($A1629,3))=311,RIGHT($B1629,5)="Total"),VLOOKUP('311'!$G$59,_311_Table1,MATCH(MID($B1629,1,1),_311_Table1_ColumnLookup,0),FALSE),
  IF(VALUE(LEFT($A1629,3))=311,VLOOKUP(VALUE(MID($B1629,2,1)),_311_Table1,MATCH(MID($B1629,1,1),_311_Table1_ColumnLookup,0),FALSE)
+N("311"),
  IF(AND(VALUE(LEFT($A1629,3))=312,LEFT($G1629,10)="Unincepted",$B1629="G "),VLOOKUP(" ULO",_312_Table1,MATCH('312'!$N$16,_312_Table1_ColumnLookup,0),FALSE),
  IF(AND(VALUE(LEFT($A1629,3))=312,LEFT($G1629,10)="Unincepted",$B1629="O "),VLOOKUP(" ULO",_312_Table1,MATCH('312'!$V$16,_312_Table1_ColumnLookup,0),FALSE),
  IF(AND(VALUE(LEFT($A1629,3))=312,LEFT($G1629,10)="Unincepted",$B1629="Q "),VLOOKUP(" ULO",_312_Table1,MATCH('312'!$X$16,_312_Table1_ColumnLookup,0),FALSE),
  IF(AND(VALUE(LEFT($A1629,3))=312,LEFT($G1629,10)="Unincepted"),VLOOKUP(" ULO",_312_Table1,MATCH(LEFT($B1629,1),_312_Table1_ColumnLookup,0),FALSE),
  IF(AND(VALUE(LEFT($A1629,3))=312,LEFT($G1629,5)="Total",$B1629="G "),VLOOKUP('312'!$F$80,_312_Table1,MATCH('312'!$N$16,_312_Table1_ColumnLookup,0),FALSE),
  IF(AND(VALUE(LEFT($A1629,3))=312,LEFT($G1629,5)="Total",$B1629="O "),VLOOKUP('312'!$F$80,_312_Table1,MATCH('312'!$V$16,_312_Table1_ColumnLookup,0),FALSE),
  IF(AND(VALUE(LEFT($A1629,3))=312,LEFT($G1629,5)="Total",$B1629="Q "),VLOOKUP('312'!$F$80,_312_Table1,MATCH('312'!$X$16,_312_Table1_ColumnLookup,0),FALSE),
  IF(AND(VALUE(LEFT($A1629,3))=312,LEFT($G1629,5)="Total"),VLOOKUP('312'!$F$80,_312_Table1,MATCH(LEFT($B1629,1),_312_Table1_ColumnLookup,0),FALSE),
  IF(AND(VALUE(LEFT($A1629,3))=312,LEN($I1629)=4,$B1629="G"),VLOOKUP($I1629,_312_Table1,MATCH('312'!$N$16,_312_Table1_ColumnLookup,0),FALSE),
  IF(AND(VALUE(LEFT($A1629,3))=312,LEN($I1629)=4,$B1629="O"),VLOOKUP($I1629,_312_Table1,MATCH('312'!$V$16,_312_Table1_ColumnLookup,0),FALSE),
  IF(AND(VALUE(LEFT($A1629,3))=312,LEN($I1629)=4,$B1629="Q"),VLOOKUP($I1629,_312_Table1,MATCH('312'!$X$16,_312_Table1_ColumnLookup,0),FALSE),
  IF(AND(VALUE(LEFT($A1629,3))=312,LEN($I1629)=4),VLOOKUP($I1629,_312_Table1,MATCH(LEFT($B1629,1),_312_Table1_ColumnLookup,0),FALSE)
+N("312"),
  IF(VALUE(LEFT($A1629,3))=313,VLOOKUP(VALUE(MID($B1629,2,1)),_313_Table1,MATCH(MID($B1629,1,1),_313_Table1_ColumnLookup,0),FALSE)
+N("313"),
  IF(AND(VALUE(LEFT($A1629,3))=314,LEN($B1629)=3),VLOOKUP(VALUE(MID($B1629,2,2)),_314_Table1,MATCH(MID($B1629,1,1),_314_Table1_ColumnLookup,0),FALSE),
  IF(VALUE(LEFT($A1629,3))=314,VLOOKUP(VALUE(MID($B1629,2,1)),_314_Table1,MATCH(MID($B1629,1,1),_314_Table1_ColumnLookup,0),FALSE)
+N("314"),
""))))))))))))))))))))))))</f>
        <v>#N/A</v>
      </c>
      <c r="E1629" s="238" t="e">
        <f>IF(AND(VALUE(LEFT($A1629,3))=309,LEN($B1629)=3),VLOOKUP(VALUE(MID($B1629,2,2)),_309_Table2,MATCH(MID($B1629,1,1),_309_Table2_ColumnLookup,0),FALSE),
  IF($C1629="309 LCR SummaryA",OneYearSCR,IF($C1629="309 LCR SummaryB",UltimateSCR,IF(VALUE(LEFT($A1629,3))=309,VLOOKUP(VALUE(MID($B1629,2,1)),_309_Table2,MATCH(MID($B1629,1,1),_309_Table2_ColumnLookup,0),FALSE)
+N("309"),
  IF(VALUE(LEFT($A1629,3))=310,VLOOKUP(VALUE(MID($B1629,2,1)),_310_Table2,MATCH(MID($B1629,1,1),_310_Table2_ColumnLookup,0),FALSE)
+N("310"),
  IF(AND(VALUE(LEFT($A1629,3))=311,LEN($I1629)=4),VLOOKUP($I1629,_311_Table2,MATCH($B1629,_311_Table2_ColumnLookup,0),FALSE),
  IF(AND(VALUE(LEFT($A1629,3))=311,OR($B1629="I2",$B1629="J2",$B1629="K2",$B1629="L2")),VLOOKUP('311'!$G$58,_311_Table2,MATCH(MID($B1629,1,1),_311_Table2_ColumnLookup,0),FALSE),
  IF(AND(VALUE(LEFT($A1629,3))=311,RIGHT($B1629,5)="Total"),VLOOKUP('311'!$G$59,_311_Table2,MATCH(MID($B1629,1,1),_311_Table2_ColumnLookup,0),FALSE),
  IF(VALUE(LEFT($A1629,3))=311,VLOOKUP(VALUE(MID($B1629,2,1)),_311_Table2,MATCH(MID($B1629,1,1),_311_Table2_ColumnLookup,0),FALSE)
+N("311"),
  IF(AND(VALUE(LEFT($A1629,3))=312,LEFT($G1629,10)="Unincepted",$B1629="G "),VLOOKUP(" ULO",_312_Table2,MATCH('312'!$N$16,_312_Table2_ColumnLookup,0),FALSE),
  IF(AND(VALUE(LEFT($A1629,3))=312,LEFT($G1629,10)="Unincepted",$B1629="O "),VLOOKUP(" ULO",_312_Table2,MATCH('312'!$V$16,_312_Table2_ColumnLookup,0),FALSE),
  IF(AND(VALUE(LEFT($A1629,3))=312,LEFT($G1629,10)="Unincepted",$B1629="Q "),VLOOKUP(" ULO",_312_Table2,MATCH('312'!$X$16,_312_Table2_ColumnLookup,0),FALSE),
  IF(AND(VALUE(LEFT($A1629,3))=312,LEFT($G1629,10)="Unincepted"),VLOOKUP(" ULO",_312_Table2,MATCH(LEFT($B1629,1),_312_Table2_ColumnLookup,0),FALSE),
  IF(AND(VALUE(LEFT($A1629,3))=312,LEFT($G1629,5)="Total",$B1629="G "),VLOOKUP('312'!$F$80,_312_Table2,MATCH('312'!$N$16,_312_Table2_ColumnLookup,0),FALSE),
  IF(AND(VALUE(LEFT($A1629,3))=312,LEFT($G1629,5)="Total",$B1629="O "),VLOOKUP('312'!$F$80,_312_Table2,MATCH('312'!$V$16,_312_Table2_ColumnLookup,0),FALSE),
  IF(AND(VALUE(LEFT($A1629,3))=312,LEFT($G1629,5)="Total",$B1629="Q "),VLOOKUP('312'!$F$80,_312_Table2,MATCH('312'!$X$16,_312_Table2_ColumnLookup,0),FALSE),
  IF(AND(VALUE(LEFT($A1629,3))=312,LEFT($G1629,5)="Total"),VLOOKUP('312'!$F$80,_312_Table2,MATCH(LEFT($B1629,1),_312_Table2_ColumnLookup,0),FALSE),
  IF(AND(VALUE(LEFT($A1629,3))=312,LEN($I1629)=4,$B1629="G"),VLOOKUP($I1629,_312_Table2,MATCH('312'!$N$16,_312_Table2_ColumnLookup,0),FALSE),
  IF(AND(VALUE(LEFT($A1629,3))=312,LEN($I1629)=4,$B1629="O"),VLOOKUP($I1629,_312_Table2,MATCH('312'!$V$16,_312_Table2_ColumnLookup,0),FALSE),
  IF(AND(VALUE(LEFT($A1629,3))=312,LEN($I1629)=4,$B1629="Q"),VLOOKUP($I1629,_312_Table2,MATCH('312'!$X$16,_312_Table2_ColumnLookup,0),FALSE),
  IF(AND(VALUE(LEFT($A1629,3))=312,LEN($I1629)=4),VLOOKUP($I1629,_312_Table2,MATCH(LEFT($B1629,1),_312_Table2_ColumnLookup,0),FALSE)
+N("312"),
  IF(VALUE(LEFT($A1629,3))=313,VLOOKUP(VALUE(MID($B1629,2,1)),_313_Table2,MATCH(MID($B1629,1,1),_313_Table2_ColumnLookup,0),FALSE)
+N("313"),
  IF(AND(VALUE(LEFT($A1629,3))=314,LEN($B1629)=3),VLOOKUP(VALUE(MID($B1629,2,2)),_314_Table2,MATCH(MID($B1629,1,1),_314_Table2_ColumnLookup,0),FALSE),
  IF(VALUE(LEFT($A1629,3))=314,VLOOKUP(VALUE(MID($B1629,2,1)),_314_Table2,MATCH(MID($B1629,1,1),_314_Table2_ColumnLookup,0),FALSE)
+N("314"),
""))))))))))))))))))))))))</f>
        <v>#N/A</v>
      </c>
      <c r="F1629" s="238" t="e">
        <f>IF(AND(VALUE(LEFT($A1629,3))=309,LEN($B1629)=3),VLOOKUP(VALUE(MID($B1629,2,2)),_309_Table3,MATCH(MID($B1629,1,1),_309_Table3_ColumnLookup,0),FALSE),
  IF($C1629="309 LCR SummaryA",OneYearSCR,IF($C1629="309 LCR SummaryB",UltimateSCR,IF(VALUE(LEFT($A1629,3))=309,VLOOKUP(VALUE(MID($B1629,2,1)),_309_Table3,MATCH(MID($B1629,1,1),_309_Table3_ColumnLookup,0),FALSE)
+N("309"),
  IF(VALUE(LEFT($A1629,3))=310,VLOOKUP(VALUE(MID($B1629,2,1)),_310_Table3,MATCH(MID($B1629,1,1),_310_Table3_ColumnLookup,0),FALSE)
+N("310"),
  IF(AND(VALUE(LEFT($A1629,3))=311,LEN($I1629)=4),VLOOKUP($I1629,_311_Table3,MATCH($B1629,_311_Table3_ColumnLookup,0),FALSE),
  IF(AND(VALUE(LEFT($A1629,3))=311,OR($B1629="I2",$B1629="J2",$B1629="K2",$B1629="L2")),VLOOKUP('311'!$G$58,_311_Table3,MATCH(MID($B1629,1,1),_311_Table3_ColumnLookup,0),FALSE),
  IF(AND(VALUE(LEFT($A1629,3))=311,RIGHT($B1629,5)="Total"),VLOOKUP('311'!$G$59,_311_Table3,MATCH(MID($B1629,1,1),_311_Table3_ColumnLookup,0),FALSE),
  IF(VALUE(LEFT($A1629,3))=311,VLOOKUP(VALUE(MID($B1629,2,1)),_311_Table3,MATCH(MID($B1629,1,1),_311_Table3_ColumnLookup,0),FALSE)
+N("311"),
  IF(AND(VALUE(LEFT($A1629,3))=312,LEFT($G1629,10)="Unincepted",$B1629="G "),VLOOKUP(" ULO",_312_Table3,MATCH('312'!$N$16,_312_Table3_ColumnLookup,0),FALSE),
  IF(AND(VALUE(LEFT($A1629,3))=312,LEFT($G1629,10)="Unincepted",$B1629="O "),VLOOKUP(" ULO",_312_Table3,MATCH('312'!$V$16,_312_Table3_ColumnLookup,0),FALSE),
  IF(AND(VALUE(LEFT($A1629,3))=312,LEFT($G1629,10)="Unincepted",$B1629="Q "),VLOOKUP(" ULO",_312_Table3,MATCH('312'!$X$16,_312_Table3_ColumnLookup,0),FALSE),
  IF(AND(VALUE(LEFT($A1629,3))=312,LEFT($G1629,10)="Unincepted"),VLOOKUP(" ULO",_312_Table3,MATCH(LEFT($B1629,1),_312_Table3_ColumnLookup,0),FALSE),
  IF(AND(VALUE(LEFT($A1629,3))=312,LEFT($G1629,5)="Total",$B1629="G "),VLOOKUP('312'!$F$80,_312_Table3,MATCH('312'!$N$16,_312_Table3_ColumnLookup,0),FALSE),
  IF(AND(VALUE(LEFT($A1629,3))=312,LEFT($G1629,5)="Total",$B1629="O "),VLOOKUP('312'!$F$80,_312_Table3,MATCH('312'!$V$16,_312_Table3_ColumnLookup,0),FALSE),
  IF(AND(VALUE(LEFT($A1629,3))=312,LEFT($G1629,5)="Total",$B1629="Q "),VLOOKUP('312'!$F$80,_312_Table3,MATCH('312'!$X$16,_312_Table3_ColumnLookup,0),FALSE),
  IF(AND(VALUE(LEFT($A1629,3))=312,LEFT($G1629,5)="Total"),VLOOKUP('312'!$F$80,_312_Table3,MATCH(LEFT($B1629,1),_312_Table3_ColumnLookup,0),FALSE),
  IF(AND(VALUE(LEFT($A1629,3))=312,LEN($I1629)=4,$B1629="G"),VLOOKUP($I1629,_312_Table3,MATCH('312'!$N$16,_312_Table3_ColumnLookup,0),FALSE),
  IF(AND(VALUE(LEFT($A1629,3))=312,LEN($I1629)=4,$B1629="O"),VLOOKUP($I1629,_312_Table3,MATCH('312'!$V$16,_312_Table3_ColumnLookup,0),FALSE),
  IF(AND(VALUE(LEFT($A1629,3))=312,LEN($I1629)=4,$B1629="Q"),VLOOKUP($I1629,_312_Table3,MATCH('312'!$X$16,_312_Table3_ColumnLookup,0),FALSE),
  IF(AND(VALUE(LEFT($A1629,3))=312,LEN($I1629)=4),VLOOKUP($I1629,_312_Table3,MATCH(LEFT($B1629,1),_312_Table3_ColumnLookup,0),FALSE)
+N("312"),
  IF(VALUE(LEFT($A1629,3))=313,VLOOKUP(VALUE(MID($B1629,2,1)),_313_Table3,MATCH(MID($B1629,1,1),_313_Table3_ColumnLookup,0),FALSE)
+N("313"),
  IF(AND(VALUE(LEFT($A1629,3))=314,LEN($B1629)=3),VLOOKUP(VALUE(MID($B1629,2,2)),_314_Table3,MATCH(MID($B1629,1,1),_314_Table3_ColumnLookup,0),FALSE),
  IF(VALUE(LEFT($A1629,3))=314,VLOOKUP(VALUE(MID($B1629,2,1)),_314_Table3,MATCH(MID($B1629,1,1),_314_Table3_ColumnLookup,0),FALSE)
+N("314"),
""))))))))))))))))))))))))</f>
        <v>#N/A</v>
      </c>
      <c r="H1629" s="321" t="str">
        <f>IFERROR(
IF(ISERROR($D1629)=FALSE,$D1629,IF(ISERROR($E1629)=FALSE,$E1629,IF(ISERROR($F1629)=FALSE,$F1629
+N("012 checkboxes"),
IF(
IF(OR(LEFT($A1629,9)="Syndicate",LEFT($A1629,12)="NewSyndicate"),VLOOKUP($A1629,'012'!$J:$ZW,MATCH("Link to button",'012'!$J$1:$ZW$1,0),0)
+N("309 checkbox"),
IF($C1629="309 LCR Summary0",VLOOKUP("Notes990",'309'!$P:$ZZ,MATCH("Link to button",'309'!$P$1:$ZZ$1,0),0)
+N("313 checkboxes"),
IF($C1629="313 Financial Information0LcmVsScr",IF($C1629="309 LCR Summary0",VLOOKUP("LcmVsScr",'309'!$N:$ZZ,MATCH("Link to button",'309'!$N$1:$ZZ$1,0),0),
IF($C1629="313 Financial Information0LcrDocAttached",IF($C1629="309 LCR Summary0",VLOOKUP("LcrDocAttached",'309'!$N:$ZZ,MATCH("Link to button",'309'!$N$1:$ZZ$1,0),
0)))))))=1,TRUE,FALSE)
))),"")</f>
        <v/>
      </c>
    </row>
    <row r="1630" spans="1:8">
      <c r="A1630" s="237" t="e">
        <f>VLOOKUP($G1630,CSVLookups!$B:$R,MATCH(A$1,CSVLookups!$B$1:$R$1,0),FALSE)</f>
        <v>#N/A</v>
      </c>
      <c r="B1630" s="237" t="e">
        <f>VLOOKUP($G1630,CSVLookups!$B:$R,MATCH(B$1,CSVLookups!$B$1:$R$1,0),FALSE)</f>
        <v>#N/A</v>
      </c>
      <c r="C1630" s="238" t="e">
        <f t="shared" si="25"/>
        <v>#N/A</v>
      </c>
      <c r="D1630" s="238" t="e">
        <f>IF(AND(VALUE(LEFT($A1630,3))=309,LEN($B1630)=3),VLOOKUP(VALUE(MID($B1630,2,2)),_309_Table1,MATCH(MID($B1630,1,1),_309_Table1_ColumnLookup,0),FALSE),
  IF($C1630="309 LCR SummaryA",OneYearSCR,IF($C1630="309 LCR SummaryB",UltimateSCR,IF(VALUE(LEFT($A1630,3))=309,VLOOKUP(VALUE(MID($B1630,2,1)),_309_Table1,MATCH(MID($B1630,1,1),_309_Table1_ColumnLookup,0),FALSE)
+N("309"),
  IF(VALUE(LEFT($A1630,3))=310,VLOOKUP(VALUE(MID($B1630,2,1)),_310_Table1,MATCH(MID($B1630,1,1),_310_Table1_ColumnLookup,0),FALSE)
+N("310"),
  IF(AND(VALUE(LEFT($A1630,3))=311,LEN($I1630)=4),VLOOKUP($I1630,_311_Table1,MATCH($B1630,_311_Table1_ColumnLookup,0),FALSE),
  IF(AND(VALUE(LEFT($A1630,3))=311,OR($B1630="I2",$B1630="J2",$B1630="K2",$B1630="L2")),VLOOKUP('311'!$G$58,_311_Table1,MATCH(MID($B1630,1,1),_311_Table1_ColumnLookup,0),FALSE),
  IF(AND(VALUE(LEFT($A1630,3))=311,RIGHT($B1630,5)="Total"),VLOOKUP('311'!$G$59,_311_Table1,MATCH(MID($B1630,1,1),_311_Table1_ColumnLookup,0),FALSE),
  IF(VALUE(LEFT($A1630,3))=311,VLOOKUP(VALUE(MID($B1630,2,1)),_311_Table1,MATCH(MID($B1630,1,1),_311_Table1_ColumnLookup,0),FALSE)
+N("311"),
  IF(AND(VALUE(LEFT($A1630,3))=312,LEFT($G1630,10)="Unincepted",$B1630="G "),VLOOKUP(" ULO",_312_Table1,MATCH('312'!$N$16,_312_Table1_ColumnLookup,0),FALSE),
  IF(AND(VALUE(LEFT($A1630,3))=312,LEFT($G1630,10)="Unincepted",$B1630="O "),VLOOKUP(" ULO",_312_Table1,MATCH('312'!$V$16,_312_Table1_ColumnLookup,0),FALSE),
  IF(AND(VALUE(LEFT($A1630,3))=312,LEFT($G1630,10)="Unincepted",$B1630="Q "),VLOOKUP(" ULO",_312_Table1,MATCH('312'!$X$16,_312_Table1_ColumnLookup,0),FALSE),
  IF(AND(VALUE(LEFT($A1630,3))=312,LEFT($G1630,10)="Unincepted"),VLOOKUP(" ULO",_312_Table1,MATCH(LEFT($B1630,1),_312_Table1_ColumnLookup,0),FALSE),
  IF(AND(VALUE(LEFT($A1630,3))=312,LEFT($G1630,5)="Total",$B1630="G "),VLOOKUP('312'!$F$80,_312_Table1,MATCH('312'!$N$16,_312_Table1_ColumnLookup,0),FALSE),
  IF(AND(VALUE(LEFT($A1630,3))=312,LEFT($G1630,5)="Total",$B1630="O "),VLOOKUP('312'!$F$80,_312_Table1,MATCH('312'!$V$16,_312_Table1_ColumnLookup,0),FALSE),
  IF(AND(VALUE(LEFT($A1630,3))=312,LEFT($G1630,5)="Total",$B1630="Q "),VLOOKUP('312'!$F$80,_312_Table1,MATCH('312'!$X$16,_312_Table1_ColumnLookup,0),FALSE),
  IF(AND(VALUE(LEFT($A1630,3))=312,LEFT($G1630,5)="Total"),VLOOKUP('312'!$F$80,_312_Table1,MATCH(LEFT($B1630,1),_312_Table1_ColumnLookup,0),FALSE),
  IF(AND(VALUE(LEFT($A1630,3))=312,LEN($I1630)=4,$B1630="G"),VLOOKUP($I1630,_312_Table1,MATCH('312'!$N$16,_312_Table1_ColumnLookup,0),FALSE),
  IF(AND(VALUE(LEFT($A1630,3))=312,LEN($I1630)=4,$B1630="O"),VLOOKUP($I1630,_312_Table1,MATCH('312'!$V$16,_312_Table1_ColumnLookup,0),FALSE),
  IF(AND(VALUE(LEFT($A1630,3))=312,LEN($I1630)=4,$B1630="Q"),VLOOKUP($I1630,_312_Table1,MATCH('312'!$X$16,_312_Table1_ColumnLookup,0),FALSE),
  IF(AND(VALUE(LEFT($A1630,3))=312,LEN($I1630)=4),VLOOKUP($I1630,_312_Table1,MATCH(LEFT($B1630,1),_312_Table1_ColumnLookup,0),FALSE)
+N("312"),
  IF(VALUE(LEFT($A1630,3))=313,VLOOKUP(VALUE(MID($B1630,2,1)),_313_Table1,MATCH(MID($B1630,1,1),_313_Table1_ColumnLookup,0),FALSE)
+N("313"),
  IF(AND(VALUE(LEFT($A1630,3))=314,LEN($B1630)=3),VLOOKUP(VALUE(MID($B1630,2,2)),_314_Table1,MATCH(MID($B1630,1,1),_314_Table1_ColumnLookup,0),FALSE),
  IF(VALUE(LEFT($A1630,3))=314,VLOOKUP(VALUE(MID($B1630,2,1)),_314_Table1,MATCH(MID($B1630,1,1),_314_Table1_ColumnLookup,0),FALSE)
+N("314"),
""))))))))))))))))))))))))</f>
        <v>#N/A</v>
      </c>
      <c r="E1630" s="238" t="e">
        <f>IF(AND(VALUE(LEFT($A1630,3))=309,LEN($B1630)=3),VLOOKUP(VALUE(MID($B1630,2,2)),_309_Table2,MATCH(MID($B1630,1,1),_309_Table2_ColumnLookup,0),FALSE),
  IF($C1630="309 LCR SummaryA",OneYearSCR,IF($C1630="309 LCR SummaryB",UltimateSCR,IF(VALUE(LEFT($A1630,3))=309,VLOOKUP(VALUE(MID($B1630,2,1)),_309_Table2,MATCH(MID($B1630,1,1),_309_Table2_ColumnLookup,0),FALSE)
+N("309"),
  IF(VALUE(LEFT($A1630,3))=310,VLOOKUP(VALUE(MID($B1630,2,1)),_310_Table2,MATCH(MID($B1630,1,1),_310_Table2_ColumnLookup,0),FALSE)
+N("310"),
  IF(AND(VALUE(LEFT($A1630,3))=311,LEN($I1630)=4),VLOOKUP($I1630,_311_Table2,MATCH($B1630,_311_Table2_ColumnLookup,0),FALSE),
  IF(AND(VALUE(LEFT($A1630,3))=311,OR($B1630="I2",$B1630="J2",$B1630="K2",$B1630="L2")),VLOOKUP('311'!$G$58,_311_Table2,MATCH(MID($B1630,1,1),_311_Table2_ColumnLookup,0),FALSE),
  IF(AND(VALUE(LEFT($A1630,3))=311,RIGHT($B1630,5)="Total"),VLOOKUP('311'!$G$59,_311_Table2,MATCH(MID($B1630,1,1),_311_Table2_ColumnLookup,0),FALSE),
  IF(VALUE(LEFT($A1630,3))=311,VLOOKUP(VALUE(MID($B1630,2,1)),_311_Table2,MATCH(MID($B1630,1,1),_311_Table2_ColumnLookup,0),FALSE)
+N("311"),
  IF(AND(VALUE(LEFT($A1630,3))=312,LEFT($G1630,10)="Unincepted",$B1630="G "),VLOOKUP(" ULO",_312_Table2,MATCH('312'!$N$16,_312_Table2_ColumnLookup,0),FALSE),
  IF(AND(VALUE(LEFT($A1630,3))=312,LEFT($G1630,10)="Unincepted",$B1630="O "),VLOOKUP(" ULO",_312_Table2,MATCH('312'!$V$16,_312_Table2_ColumnLookup,0),FALSE),
  IF(AND(VALUE(LEFT($A1630,3))=312,LEFT($G1630,10)="Unincepted",$B1630="Q "),VLOOKUP(" ULO",_312_Table2,MATCH('312'!$X$16,_312_Table2_ColumnLookup,0),FALSE),
  IF(AND(VALUE(LEFT($A1630,3))=312,LEFT($G1630,10)="Unincepted"),VLOOKUP(" ULO",_312_Table2,MATCH(LEFT($B1630,1),_312_Table2_ColumnLookup,0),FALSE),
  IF(AND(VALUE(LEFT($A1630,3))=312,LEFT($G1630,5)="Total",$B1630="G "),VLOOKUP('312'!$F$80,_312_Table2,MATCH('312'!$N$16,_312_Table2_ColumnLookup,0),FALSE),
  IF(AND(VALUE(LEFT($A1630,3))=312,LEFT($G1630,5)="Total",$B1630="O "),VLOOKUP('312'!$F$80,_312_Table2,MATCH('312'!$V$16,_312_Table2_ColumnLookup,0),FALSE),
  IF(AND(VALUE(LEFT($A1630,3))=312,LEFT($G1630,5)="Total",$B1630="Q "),VLOOKUP('312'!$F$80,_312_Table2,MATCH('312'!$X$16,_312_Table2_ColumnLookup,0),FALSE),
  IF(AND(VALUE(LEFT($A1630,3))=312,LEFT($G1630,5)="Total"),VLOOKUP('312'!$F$80,_312_Table2,MATCH(LEFT($B1630,1),_312_Table2_ColumnLookup,0),FALSE),
  IF(AND(VALUE(LEFT($A1630,3))=312,LEN($I1630)=4,$B1630="G"),VLOOKUP($I1630,_312_Table2,MATCH('312'!$N$16,_312_Table2_ColumnLookup,0),FALSE),
  IF(AND(VALUE(LEFT($A1630,3))=312,LEN($I1630)=4,$B1630="O"),VLOOKUP($I1630,_312_Table2,MATCH('312'!$V$16,_312_Table2_ColumnLookup,0),FALSE),
  IF(AND(VALUE(LEFT($A1630,3))=312,LEN($I1630)=4,$B1630="Q"),VLOOKUP($I1630,_312_Table2,MATCH('312'!$X$16,_312_Table2_ColumnLookup,0),FALSE),
  IF(AND(VALUE(LEFT($A1630,3))=312,LEN($I1630)=4),VLOOKUP($I1630,_312_Table2,MATCH(LEFT($B1630,1),_312_Table2_ColumnLookup,0),FALSE)
+N("312"),
  IF(VALUE(LEFT($A1630,3))=313,VLOOKUP(VALUE(MID($B1630,2,1)),_313_Table2,MATCH(MID($B1630,1,1),_313_Table2_ColumnLookup,0),FALSE)
+N("313"),
  IF(AND(VALUE(LEFT($A1630,3))=314,LEN($B1630)=3),VLOOKUP(VALUE(MID($B1630,2,2)),_314_Table2,MATCH(MID($B1630,1,1),_314_Table2_ColumnLookup,0),FALSE),
  IF(VALUE(LEFT($A1630,3))=314,VLOOKUP(VALUE(MID($B1630,2,1)),_314_Table2,MATCH(MID($B1630,1,1),_314_Table2_ColumnLookup,0),FALSE)
+N("314"),
""))))))))))))))))))))))))</f>
        <v>#N/A</v>
      </c>
      <c r="F1630" s="238" t="e">
        <f>IF(AND(VALUE(LEFT($A1630,3))=309,LEN($B1630)=3),VLOOKUP(VALUE(MID($B1630,2,2)),_309_Table3,MATCH(MID($B1630,1,1),_309_Table3_ColumnLookup,0),FALSE),
  IF($C1630="309 LCR SummaryA",OneYearSCR,IF($C1630="309 LCR SummaryB",UltimateSCR,IF(VALUE(LEFT($A1630,3))=309,VLOOKUP(VALUE(MID($B1630,2,1)),_309_Table3,MATCH(MID($B1630,1,1),_309_Table3_ColumnLookup,0),FALSE)
+N("309"),
  IF(VALUE(LEFT($A1630,3))=310,VLOOKUP(VALUE(MID($B1630,2,1)),_310_Table3,MATCH(MID($B1630,1,1),_310_Table3_ColumnLookup,0),FALSE)
+N("310"),
  IF(AND(VALUE(LEFT($A1630,3))=311,LEN($I1630)=4),VLOOKUP($I1630,_311_Table3,MATCH($B1630,_311_Table3_ColumnLookup,0),FALSE),
  IF(AND(VALUE(LEFT($A1630,3))=311,OR($B1630="I2",$B1630="J2",$B1630="K2",$B1630="L2")),VLOOKUP('311'!$G$58,_311_Table3,MATCH(MID($B1630,1,1),_311_Table3_ColumnLookup,0),FALSE),
  IF(AND(VALUE(LEFT($A1630,3))=311,RIGHT($B1630,5)="Total"),VLOOKUP('311'!$G$59,_311_Table3,MATCH(MID($B1630,1,1),_311_Table3_ColumnLookup,0),FALSE),
  IF(VALUE(LEFT($A1630,3))=311,VLOOKUP(VALUE(MID($B1630,2,1)),_311_Table3,MATCH(MID($B1630,1,1),_311_Table3_ColumnLookup,0),FALSE)
+N("311"),
  IF(AND(VALUE(LEFT($A1630,3))=312,LEFT($G1630,10)="Unincepted",$B1630="G "),VLOOKUP(" ULO",_312_Table3,MATCH('312'!$N$16,_312_Table3_ColumnLookup,0),FALSE),
  IF(AND(VALUE(LEFT($A1630,3))=312,LEFT($G1630,10)="Unincepted",$B1630="O "),VLOOKUP(" ULO",_312_Table3,MATCH('312'!$V$16,_312_Table3_ColumnLookup,0),FALSE),
  IF(AND(VALUE(LEFT($A1630,3))=312,LEFT($G1630,10)="Unincepted",$B1630="Q "),VLOOKUP(" ULO",_312_Table3,MATCH('312'!$X$16,_312_Table3_ColumnLookup,0),FALSE),
  IF(AND(VALUE(LEFT($A1630,3))=312,LEFT($G1630,10)="Unincepted"),VLOOKUP(" ULO",_312_Table3,MATCH(LEFT($B1630,1),_312_Table3_ColumnLookup,0),FALSE),
  IF(AND(VALUE(LEFT($A1630,3))=312,LEFT($G1630,5)="Total",$B1630="G "),VLOOKUP('312'!$F$80,_312_Table3,MATCH('312'!$N$16,_312_Table3_ColumnLookup,0),FALSE),
  IF(AND(VALUE(LEFT($A1630,3))=312,LEFT($G1630,5)="Total",$B1630="O "),VLOOKUP('312'!$F$80,_312_Table3,MATCH('312'!$V$16,_312_Table3_ColumnLookup,0),FALSE),
  IF(AND(VALUE(LEFT($A1630,3))=312,LEFT($G1630,5)="Total",$B1630="Q "),VLOOKUP('312'!$F$80,_312_Table3,MATCH('312'!$X$16,_312_Table3_ColumnLookup,0),FALSE),
  IF(AND(VALUE(LEFT($A1630,3))=312,LEFT($G1630,5)="Total"),VLOOKUP('312'!$F$80,_312_Table3,MATCH(LEFT($B1630,1),_312_Table3_ColumnLookup,0),FALSE),
  IF(AND(VALUE(LEFT($A1630,3))=312,LEN($I1630)=4,$B1630="G"),VLOOKUP($I1630,_312_Table3,MATCH('312'!$N$16,_312_Table3_ColumnLookup,0),FALSE),
  IF(AND(VALUE(LEFT($A1630,3))=312,LEN($I1630)=4,$B1630="O"),VLOOKUP($I1630,_312_Table3,MATCH('312'!$V$16,_312_Table3_ColumnLookup,0),FALSE),
  IF(AND(VALUE(LEFT($A1630,3))=312,LEN($I1630)=4,$B1630="Q"),VLOOKUP($I1630,_312_Table3,MATCH('312'!$X$16,_312_Table3_ColumnLookup,0),FALSE),
  IF(AND(VALUE(LEFT($A1630,3))=312,LEN($I1630)=4),VLOOKUP($I1630,_312_Table3,MATCH(LEFT($B1630,1),_312_Table3_ColumnLookup,0),FALSE)
+N("312"),
  IF(VALUE(LEFT($A1630,3))=313,VLOOKUP(VALUE(MID($B1630,2,1)),_313_Table3,MATCH(MID($B1630,1,1),_313_Table3_ColumnLookup,0),FALSE)
+N("313"),
  IF(AND(VALUE(LEFT($A1630,3))=314,LEN($B1630)=3),VLOOKUP(VALUE(MID($B1630,2,2)),_314_Table3,MATCH(MID($B1630,1,1),_314_Table3_ColumnLookup,0),FALSE),
  IF(VALUE(LEFT($A1630,3))=314,VLOOKUP(VALUE(MID($B1630,2,1)),_314_Table3,MATCH(MID($B1630,1,1),_314_Table3_ColumnLookup,0),FALSE)
+N("314"),
""))))))))))))))))))))))))</f>
        <v>#N/A</v>
      </c>
      <c r="H1630" s="321" t="str">
        <f>IFERROR(
IF(ISERROR($D1630)=FALSE,$D1630,IF(ISERROR($E1630)=FALSE,$E1630,IF(ISERROR($F1630)=FALSE,$F1630
+N("012 checkboxes"),
IF(
IF(OR(LEFT($A1630,9)="Syndicate",LEFT($A1630,12)="NewSyndicate"),VLOOKUP($A1630,'012'!$J:$ZW,MATCH("Link to button",'012'!$J$1:$ZW$1,0),0)
+N("309 checkbox"),
IF($C1630="309 LCR Summary0",VLOOKUP("Notes990",'309'!$P:$ZZ,MATCH("Link to button",'309'!$P$1:$ZZ$1,0),0)
+N("313 checkboxes"),
IF($C1630="313 Financial Information0LcmVsScr",IF($C1630="309 LCR Summary0",VLOOKUP("LcmVsScr",'309'!$N:$ZZ,MATCH("Link to button",'309'!$N$1:$ZZ$1,0),0),
IF($C1630="313 Financial Information0LcrDocAttached",IF($C1630="309 LCR Summary0",VLOOKUP("LcrDocAttached",'309'!$N:$ZZ,MATCH("Link to button",'309'!$N$1:$ZZ$1,0),
0)))))))=1,TRUE,FALSE)
))),"")</f>
        <v/>
      </c>
    </row>
    <row r="1631" spans="1:8">
      <c r="A1631" s="237" t="e">
        <f>VLOOKUP($G1631,CSVLookups!$B:$R,MATCH(A$1,CSVLookups!$B$1:$R$1,0),FALSE)</f>
        <v>#N/A</v>
      </c>
      <c r="B1631" s="237" t="e">
        <f>VLOOKUP($G1631,CSVLookups!$B:$R,MATCH(B$1,CSVLookups!$B$1:$R$1,0),FALSE)</f>
        <v>#N/A</v>
      </c>
      <c r="C1631" s="238" t="e">
        <f t="shared" si="25"/>
        <v>#N/A</v>
      </c>
      <c r="D1631" s="238" t="e">
        <f>IF(AND(VALUE(LEFT($A1631,3))=309,LEN($B1631)=3),VLOOKUP(VALUE(MID($B1631,2,2)),_309_Table1,MATCH(MID($B1631,1,1),_309_Table1_ColumnLookup,0),FALSE),
  IF($C1631="309 LCR SummaryA",OneYearSCR,IF($C1631="309 LCR SummaryB",UltimateSCR,IF(VALUE(LEFT($A1631,3))=309,VLOOKUP(VALUE(MID($B1631,2,1)),_309_Table1,MATCH(MID($B1631,1,1),_309_Table1_ColumnLookup,0),FALSE)
+N("309"),
  IF(VALUE(LEFT($A1631,3))=310,VLOOKUP(VALUE(MID($B1631,2,1)),_310_Table1,MATCH(MID($B1631,1,1),_310_Table1_ColumnLookup,0),FALSE)
+N("310"),
  IF(AND(VALUE(LEFT($A1631,3))=311,LEN($I1631)=4),VLOOKUP($I1631,_311_Table1,MATCH($B1631,_311_Table1_ColumnLookup,0),FALSE),
  IF(AND(VALUE(LEFT($A1631,3))=311,OR($B1631="I2",$B1631="J2",$B1631="K2",$B1631="L2")),VLOOKUP('311'!$G$58,_311_Table1,MATCH(MID($B1631,1,1),_311_Table1_ColumnLookup,0),FALSE),
  IF(AND(VALUE(LEFT($A1631,3))=311,RIGHT($B1631,5)="Total"),VLOOKUP('311'!$G$59,_311_Table1,MATCH(MID($B1631,1,1),_311_Table1_ColumnLookup,0),FALSE),
  IF(VALUE(LEFT($A1631,3))=311,VLOOKUP(VALUE(MID($B1631,2,1)),_311_Table1,MATCH(MID($B1631,1,1),_311_Table1_ColumnLookup,0),FALSE)
+N("311"),
  IF(AND(VALUE(LEFT($A1631,3))=312,LEFT($G1631,10)="Unincepted",$B1631="G "),VLOOKUP(" ULO",_312_Table1,MATCH('312'!$N$16,_312_Table1_ColumnLookup,0),FALSE),
  IF(AND(VALUE(LEFT($A1631,3))=312,LEFT($G1631,10)="Unincepted",$B1631="O "),VLOOKUP(" ULO",_312_Table1,MATCH('312'!$V$16,_312_Table1_ColumnLookup,0),FALSE),
  IF(AND(VALUE(LEFT($A1631,3))=312,LEFT($G1631,10)="Unincepted",$B1631="Q "),VLOOKUP(" ULO",_312_Table1,MATCH('312'!$X$16,_312_Table1_ColumnLookup,0),FALSE),
  IF(AND(VALUE(LEFT($A1631,3))=312,LEFT($G1631,10)="Unincepted"),VLOOKUP(" ULO",_312_Table1,MATCH(LEFT($B1631,1),_312_Table1_ColumnLookup,0),FALSE),
  IF(AND(VALUE(LEFT($A1631,3))=312,LEFT($G1631,5)="Total",$B1631="G "),VLOOKUP('312'!$F$80,_312_Table1,MATCH('312'!$N$16,_312_Table1_ColumnLookup,0),FALSE),
  IF(AND(VALUE(LEFT($A1631,3))=312,LEFT($G1631,5)="Total",$B1631="O "),VLOOKUP('312'!$F$80,_312_Table1,MATCH('312'!$V$16,_312_Table1_ColumnLookup,0),FALSE),
  IF(AND(VALUE(LEFT($A1631,3))=312,LEFT($G1631,5)="Total",$B1631="Q "),VLOOKUP('312'!$F$80,_312_Table1,MATCH('312'!$X$16,_312_Table1_ColumnLookup,0),FALSE),
  IF(AND(VALUE(LEFT($A1631,3))=312,LEFT($G1631,5)="Total"),VLOOKUP('312'!$F$80,_312_Table1,MATCH(LEFT($B1631,1),_312_Table1_ColumnLookup,0),FALSE),
  IF(AND(VALUE(LEFT($A1631,3))=312,LEN($I1631)=4,$B1631="G"),VLOOKUP($I1631,_312_Table1,MATCH('312'!$N$16,_312_Table1_ColumnLookup,0),FALSE),
  IF(AND(VALUE(LEFT($A1631,3))=312,LEN($I1631)=4,$B1631="O"),VLOOKUP($I1631,_312_Table1,MATCH('312'!$V$16,_312_Table1_ColumnLookup,0),FALSE),
  IF(AND(VALUE(LEFT($A1631,3))=312,LEN($I1631)=4,$B1631="Q"),VLOOKUP($I1631,_312_Table1,MATCH('312'!$X$16,_312_Table1_ColumnLookup,0),FALSE),
  IF(AND(VALUE(LEFT($A1631,3))=312,LEN($I1631)=4),VLOOKUP($I1631,_312_Table1,MATCH(LEFT($B1631,1),_312_Table1_ColumnLookup,0),FALSE)
+N("312"),
  IF(VALUE(LEFT($A1631,3))=313,VLOOKUP(VALUE(MID($B1631,2,1)),_313_Table1,MATCH(MID($B1631,1,1),_313_Table1_ColumnLookup,0),FALSE)
+N("313"),
  IF(AND(VALUE(LEFT($A1631,3))=314,LEN($B1631)=3),VLOOKUP(VALUE(MID($B1631,2,2)),_314_Table1,MATCH(MID($B1631,1,1),_314_Table1_ColumnLookup,0),FALSE),
  IF(VALUE(LEFT($A1631,3))=314,VLOOKUP(VALUE(MID($B1631,2,1)),_314_Table1,MATCH(MID($B1631,1,1),_314_Table1_ColumnLookup,0),FALSE)
+N("314"),
""))))))))))))))))))))))))</f>
        <v>#N/A</v>
      </c>
      <c r="E1631" s="238" t="e">
        <f>IF(AND(VALUE(LEFT($A1631,3))=309,LEN($B1631)=3),VLOOKUP(VALUE(MID($B1631,2,2)),_309_Table2,MATCH(MID($B1631,1,1),_309_Table2_ColumnLookup,0),FALSE),
  IF($C1631="309 LCR SummaryA",OneYearSCR,IF($C1631="309 LCR SummaryB",UltimateSCR,IF(VALUE(LEFT($A1631,3))=309,VLOOKUP(VALUE(MID($B1631,2,1)),_309_Table2,MATCH(MID($B1631,1,1),_309_Table2_ColumnLookup,0),FALSE)
+N("309"),
  IF(VALUE(LEFT($A1631,3))=310,VLOOKUP(VALUE(MID($B1631,2,1)),_310_Table2,MATCH(MID($B1631,1,1),_310_Table2_ColumnLookup,0),FALSE)
+N("310"),
  IF(AND(VALUE(LEFT($A1631,3))=311,LEN($I1631)=4),VLOOKUP($I1631,_311_Table2,MATCH($B1631,_311_Table2_ColumnLookup,0),FALSE),
  IF(AND(VALUE(LEFT($A1631,3))=311,OR($B1631="I2",$B1631="J2",$B1631="K2",$B1631="L2")),VLOOKUP('311'!$G$58,_311_Table2,MATCH(MID($B1631,1,1),_311_Table2_ColumnLookup,0),FALSE),
  IF(AND(VALUE(LEFT($A1631,3))=311,RIGHT($B1631,5)="Total"),VLOOKUP('311'!$G$59,_311_Table2,MATCH(MID($B1631,1,1),_311_Table2_ColumnLookup,0),FALSE),
  IF(VALUE(LEFT($A1631,3))=311,VLOOKUP(VALUE(MID($B1631,2,1)),_311_Table2,MATCH(MID($B1631,1,1),_311_Table2_ColumnLookup,0),FALSE)
+N("311"),
  IF(AND(VALUE(LEFT($A1631,3))=312,LEFT($G1631,10)="Unincepted",$B1631="G "),VLOOKUP(" ULO",_312_Table2,MATCH('312'!$N$16,_312_Table2_ColumnLookup,0),FALSE),
  IF(AND(VALUE(LEFT($A1631,3))=312,LEFT($G1631,10)="Unincepted",$B1631="O "),VLOOKUP(" ULO",_312_Table2,MATCH('312'!$V$16,_312_Table2_ColumnLookup,0),FALSE),
  IF(AND(VALUE(LEFT($A1631,3))=312,LEFT($G1631,10)="Unincepted",$B1631="Q "),VLOOKUP(" ULO",_312_Table2,MATCH('312'!$X$16,_312_Table2_ColumnLookup,0),FALSE),
  IF(AND(VALUE(LEFT($A1631,3))=312,LEFT($G1631,10)="Unincepted"),VLOOKUP(" ULO",_312_Table2,MATCH(LEFT($B1631,1),_312_Table2_ColumnLookup,0),FALSE),
  IF(AND(VALUE(LEFT($A1631,3))=312,LEFT($G1631,5)="Total",$B1631="G "),VLOOKUP('312'!$F$80,_312_Table2,MATCH('312'!$N$16,_312_Table2_ColumnLookup,0),FALSE),
  IF(AND(VALUE(LEFT($A1631,3))=312,LEFT($G1631,5)="Total",$B1631="O "),VLOOKUP('312'!$F$80,_312_Table2,MATCH('312'!$V$16,_312_Table2_ColumnLookup,0),FALSE),
  IF(AND(VALUE(LEFT($A1631,3))=312,LEFT($G1631,5)="Total",$B1631="Q "),VLOOKUP('312'!$F$80,_312_Table2,MATCH('312'!$X$16,_312_Table2_ColumnLookup,0),FALSE),
  IF(AND(VALUE(LEFT($A1631,3))=312,LEFT($G1631,5)="Total"),VLOOKUP('312'!$F$80,_312_Table2,MATCH(LEFT($B1631,1),_312_Table2_ColumnLookup,0),FALSE),
  IF(AND(VALUE(LEFT($A1631,3))=312,LEN($I1631)=4,$B1631="G"),VLOOKUP($I1631,_312_Table2,MATCH('312'!$N$16,_312_Table2_ColumnLookup,0),FALSE),
  IF(AND(VALUE(LEFT($A1631,3))=312,LEN($I1631)=4,$B1631="O"),VLOOKUP($I1631,_312_Table2,MATCH('312'!$V$16,_312_Table2_ColumnLookup,0),FALSE),
  IF(AND(VALUE(LEFT($A1631,3))=312,LEN($I1631)=4,$B1631="Q"),VLOOKUP($I1631,_312_Table2,MATCH('312'!$X$16,_312_Table2_ColumnLookup,0),FALSE),
  IF(AND(VALUE(LEFT($A1631,3))=312,LEN($I1631)=4),VLOOKUP($I1631,_312_Table2,MATCH(LEFT($B1631,1),_312_Table2_ColumnLookup,0),FALSE)
+N("312"),
  IF(VALUE(LEFT($A1631,3))=313,VLOOKUP(VALUE(MID($B1631,2,1)),_313_Table2,MATCH(MID($B1631,1,1),_313_Table2_ColumnLookup,0),FALSE)
+N("313"),
  IF(AND(VALUE(LEFT($A1631,3))=314,LEN($B1631)=3),VLOOKUP(VALUE(MID($B1631,2,2)),_314_Table2,MATCH(MID($B1631,1,1),_314_Table2_ColumnLookup,0),FALSE),
  IF(VALUE(LEFT($A1631,3))=314,VLOOKUP(VALUE(MID($B1631,2,1)),_314_Table2,MATCH(MID($B1631,1,1),_314_Table2_ColumnLookup,0),FALSE)
+N("314"),
""))))))))))))))))))))))))</f>
        <v>#N/A</v>
      </c>
      <c r="F1631" s="238" t="e">
        <f>IF(AND(VALUE(LEFT($A1631,3))=309,LEN($B1631)=3),VLOOKUP(VALUE(MID($B1631,2,2)),_309_Table3,MATCH(MID($B1631,1,1),_309_Table3_ColumnLookup,0),FALSE),
  IF($C1631="309 LCR SummaryA",OneYearSCR,IF($C1631="309 LCR SummaryB",UltimateSCR,IF(VALUE(LEFT($A1631,3))=309,VLOOKUP(VALUE(MID($B1631,2,1)),_309_Table3,MATCH(MID($B1631,1,1),_309_Table3_ColumnLookup,0),FALSE)
+N("309"),
  IF(VALUE(LEFT($A1631,3))=310,VLOOKUP(VALUE(MID($B1631,2,1)),_310_Table3,MATCH(MID($B1631,1,1),_310_Table3_ColumnLookup,0),FALSE)
+N("310"),
  IF(AND(VALUE(LEFT($A1631,3))=311,LEN($I1631)=4),VLOOKUP($I1631,_311_Table3,MATCH($B1631,_311_Table3_ColumnLookup,0),FALSE),
  IF(AND(VALUE(LEFT($A1631,3))=311,OR($B1631="I2",$B1631="J2",$B1631="K2",$B1631="L2")),VLOOKUP('311'!$G$58,_311_Table3,MATCH(MID($B1631,1,1),_311_Table3_ColumnLookup,0),FALSE),
  IF(AND(VALUE(LEFT($A1631,3))=311,RIGHT($B1631,5)="Total"),VLOOKUP('311'!$G$59,_311_Table3,MATCH(MID($B1631,1,1),_311_Table3_ColumnLookup,0),FALSE),
  IF(VALUE(LEFT($A1631,3))=311,VLOOKUP(VALUE(MID($B1631,2,1)),_311_Table3,MATCH(MID($B1631,1,1),_311_Table3_ColumnLookup,0),FALSE)
+N("311"),
  IF(AND(VALUE(LEFT($A1631,3))=312,LEFT($G1631,10)="Unincepted",$B1631="G "),VLOOKUP(" ULO",_312_Table3,MATCH('312'!$N$16,_312_Table3_ColumnLookup,0),FALSE),
  IF(AND(VALUE(LEFT($A1631,3))=312,LEFT($G1631,10)="Unincepted",$B1631="O "),VLOOKUP(" ULO",_312_Table3,MATCH('312'!$V$16,_312_Table3_ColumnLookup,0),FALSE),
  IF(AND(VALUE(LEFT($A1631,3))=312,LEFT($G1631,10)="Unincepted",$B1631="Q "),VLOOKUP(" ULO",_312_Table3,MATCH('312'!$X$16,_312_Table3_ColumnLookup,0),FALSE),
  IF(AND(VALUE(LEFT($A1631,3))=312,LEFT($G1631,10)="Unincepted"),VLOOKUP(" ULO",_312_Table3,MATCH(LEFT($B1631,1),_312_Table3_ColumnLookup,0),FALSE),
  IF(AND(VALUE(LEFT($A1631,3))=312,LEFT($G1631,5)="Total",$B1631="G "),VLOOKUP('312'!$F$80,_312_Table3,MATCH('312'!$N$16,_312_Table3_ColumnLookup,0),FALSE),
  IF(AND(VALUE(LEFT($A1631,3))=312,LEFT($G1631,5)="Total",$B1631="O "),VLOOKUP('312'!$F$80,_312_Table3,MATCH('312'!$V$16,_312_Table3_ColumnLookup,0),FALSE),
  IF(AND(VALUE(LEFT($A1631,3))=312,LEFT($G1631,5)="Total",$B1631="Q "),VLOOKUP('312'!$F$80,_312_Table3,MATCH('312'!$X$16,_312_Table3_ColumnLookup,0),FALSE),
  IF(AND(VALUE(LEFT($A1631,3))=312,LEFT($G1631,5)="Total"),VLOOKUP('312'!$F$80,_312_Table3,MATCH(LEFT($B1631,1),_312_Table3_ColumnLookup,0),FALSE),
  IF(AND(VALUE(LEFT($A1631,3))=312,LEN($I1631)=4,$B1631="G"),VLOOKUP($I1631,_312_Table3,MATCH('312'!$N$16,_312_Table3_ColumnLookup,0),FALSE),
  IF(AND(VALUE(LEFT($A1631,3))=312,LEN($I1631)=4,$B1631="O"),VLOOKUP($I1631,_312_Table3,MATCH('312'!$V$16,_312_Table3_ColumnLookup,0),FALSE),
  IF(AND(VALUE(LEFT($A1631,3))=312,LEN($I1631)=4,$B1631="Q"),VLOOKUP($I1631,_312_Table3,MATCH('312'!$X$16,_312_Table3_ColumnLookup,0),FALSE),
  IF(AND(VALUE(LEFT($A1631,3))=312,LEN($I1631)=4),VLOOKUP($I1631,_312_Table3,MATCH(LEFT($B1631,1),_312_Table3_ColumnLookup,0),FALSE)
+N("312"),
  IF(VALUE(LEFT($A1631,3))=313,VLOOKUP(VALUE(MID($B1631,2,1)),_313_Table3,MATCH(MID($B1631,1,1),_313_Table3_ColumnLookup,0),FALSE)
+N("313"),
  IF(AND(VALUE(LEFT($A1631,3))=314,LEN($B1631)=3),VLOOKUP(VALUE(MID($B1631,2,2)),_314_Table3,MATCH(MID($B1631,1,1),_314_Table3_ColumnLookup,0),FALSE),
  IF(VALUE(LEFT($A1631,3))=314,VLOOKUP(VALUE(MID($B1631,2,1)),_314_Table3,MATCH(MID($B1631,1,1),_314_Table3_ColumnLookup,0),FALSE)
+N("314"),
""))))))))))))))))))))))))</f>
        <v>#N/A</v>
      </c>
      <c r="H1631" s="321" t="str">
        <f>IFERROR(
IF(ISERROR($D1631)=FALSE,$D1631,IF(ISERROR($E1631)=FALSE,$E1631,IF(ISERROR($F1631)=FALSE,$F1631
+N("012 checkboxes"),
IF(
IF(OR(LEFT($A1631,9)="Syndicate",LEFT($A1631,12)="NewSyndicate"),VLOOKUP($A1631,'012'!$J:$ZW,MATCH("Link to button",'012'!$J$1:$ZW$1,0),0)
+N("309 checkbox"),
IF($C1631="309 LCR Summary0",VLOOKUP("Notes990",'309'!$P:$ZZ,MATCH("Link to button",'309'!$P$1:$ZZ$1,0),0)
+N("313 checkboxes"),
IF($C1631="313 Financial Information0LcmVsScr",IF($C1631="309 LCR Summary0",VLOOKUP("LcmVsScr",'309'!$N:$ZZ,MATCH("Link to button",'309'!$N$1:$ZZ$1,0),0),
IF($C1631="313 Financial Information0LcrDocAttached",IF($C1631="309 LCR Summary0",VLOOKUP("LcrDocAttached",'309'!$N:$ZZ,MATCH("Link to button",'309'!$N$1:$ZZ$1,0),
0)))))))=1,TRUE,FALSE)
))),"")</f>
        <v/>
      </c>
    </row>
    <row r="1632" spans="1:8">
      <c r="A1632" s="237" t="e">
        <f>VLOOKUP($G1632,CSVLookups!$B:$R,MATCH(A$1,CSVLookups!$B$1:$R$1,0),FALSE)</f>
        <v>#N/A</v>
      </c>
      <c r="B1632" s="237" t="e">
        <f>VLOOKUP($G1632,CSVLookups!$B:$R,MATCH(B$1,CSVLookups!$B$1:$R$1,0),FALSE)</f>
        <v>#N/A</v>
      </c>
      <c r="C1632" s="238" t="e">
        <f t="shared" ref="C1632:C1695" si="26">IF(OR(LEFT($A1632,4)="Base",LEFT($A1632,4)="Synd",LEFT($A1632,7)="NewSynd"),"",
IF(OR(AND(LEN($I1632=0),OR(LEFT($A1632,3)*1=311,LEFT($A1632,3)*1=312,LEFT($A1632,3)*1=313)),LEN($I1632)=4),
CONCATENATE($A1632,$B1632,$I1632,
IF(LEFT($G1632,LEN("NetOfRI"))="NetOfRI","Net Insurance Claims brought forward",
IF(LEFT($G1632,LEN("Adjustments"))="Adjustments","Adjustments",
IF(LEFT($G1632,LEN("NewBusiness"))="NewBusiness","New Business",
IF(LEFT($G1632,LEN("TotalClaims"))="TotalClaims","Total Claims",
IF(LEFT($G1632,LEN("TotalAdjustments"))="TotalAdjustments","Adjustments",
IF(LEFT($G1632,LEN("TotalNewBusiness"))="TotalNewBusiness","New Business",
IF(LEFT($G1632,LEN("Unincepted"))="Unincepted","Unincepted",
IF(LEFT($G1632,LEN("Total"))="Total","Total",
IF($G1632="LcmVsScr","LcmVsScr",
IF($G1632="LcrDocAttached","LcrDocAttached",
""))))))))))),CONCATENATE($A1632,$B1632)))</f>
        <v>#N/A</v>
      </c>
      <c r="D1632" s="238" t="e">
        <f>IF(AND(VALUE(LEFT($A1632,3))=309,LEN($B1632)=3),VLOOKUP(VALUE(MID($B1632,2,2)),_309_Table1,MATCH(MID($B1632,1,1),_309_Table1_ColumnLookup,0),FALSE),
  IF($C1632="309 LCR SummaryA",OneYearSCR,IF($C1632="309 LCR SummaryB",UltimateSCR,IF(VALUE(LEFT($A1632,3))=309,VLOOKUP(VALUE(MID($B1632,2,1)),_309_Table1,MATCH(MID($B1632,1,1),_309_Table1_ColumnLookup,0),FALSE)
+N("309"),
  IF(VALUE(LEFT($A1632,3))=310,VLOOKUP(VALUE(MID($B1632,2,1)),_310_Table1,MATCH(MID($B1632,1,1),_310_Table1_ColumnLookup,0),FALSE)
+N("310"),
  IF(AND(VALUE(LEFT($A1632,3))=311,LEN($I1632)=4),VLOOKUP($I1632,_311_Table1,MATCH($B1632,_311_Table1_ColumnLookup,0),FALSE),
  IF(AND(VALUE(LEFT($A1632,3))=311,OR($B1632="I2",$B1632="J2",$B1632="K2",$B1632="L2")),VLOOKUP('311'!$G$58,_311_Table1,MATCH(MID($B1632,1,1),_311_Table1_ColumnLookup,0),FALSE),
  IF(AND(VALUE(LEFT($A1632,3))=311,RIGHT($B1632,5)="Total"),VLOOKUP('311'!$G$59,_311_Table1,MATCH(MID($B1632,1,1),_311_Table1_ColumnLookup,0),FALSE),
  IF(VALUE(LEFT($A1632,3))=311,VLOOKUP(VALUE(MID($B1632,2,1)),_311_Table1,MATCH(MID($B1632,1,1),_311_Table1_ColumnLookup,0),FALSE)
+N("311"),
  IF(AND(VALUE(LEFT($A1632,3))=312,LEFT($G1632,10)="Unincepted",$B1632="G "),VLOOKUP(" ULO",_312_Table1,MATCH('312'!$N$16,_312_Table1_ColumnLookup,0),FALSE),
  IF(AND(VALUE(LEFT($A1632,3))=312,LEFT($G1632,10)="Unincepted",$B1632="O "),VLOOKUP(" ULO",_312_Table1,MATCH('312'!$V$16,_312_Table1_ColumnLookup,0),FALSE),
  IF(AND(VALUE(LEFT($A1632,3))=312,LEFT($G1632,10)="Unincepted",$B1632="Q "),VLOOKUP(" ULO",_312_Table1,MATCH('312'!$X$16,_312_Table1_ColumnLookup,0),FALSE),
  IF(AND(VALUE(LEFT($A1632,3))=312,LEFT($G1632,10)="Unincepted"),VLOOKUP(" ULO",_312_Table1,MATCH(LEFT($B1632,1),_312_Table1_ColumnLookup,0),FALSE),
  IF(AND(VALUE(LEFT($A1632,3))=312,LEFT($G1632,5)="Total",$B1632="G "),VLOOKUP('312'!$F$80,_312_Table1,MATCH('312'!$N$16,_312_Table1_ColumnLookup,0),FALSE),
  IF(AND(VALUE(LEFT($A1632,3))=312,LEFT($G1632,5)="Total",$B1632="O "),VLOOKUP('312'!$F$80,_312_Table1,MATCH('312'!$V$16,_312_Table1_ColumnLookup,0),FALSE),
  IF(AND(VALUE(LEFT($A1632,3))=312,LEFT($G1632,5)="Total",$B1632="Q "),VLOOKUP('312'!$F$80,_312_Table1,MATCH('312'!$X$16,_312_Table1_ColumnLookup,0),FALSE),
  IF(AND(VALUE(LEFT($A1632,3))=312,LEFT($G1632,5)="Total"),VLOOKUP('312'!$F$80,_312_Table1,MATCH(LEFT($B1632,1),_312_Table1_ColumnLookup,0),FALSE),
  IF(AND(VALUE(LEFT($A1632,3))=312,LEN($I1632)=4,$B1632="G"),VLOOKUP($I1632,_312_Table1,MATCH('312'!$N$16,_312_Table1_ColumnLookup,0),FALSE),
  IF(AND(VALUE(LEFT($A1632,3))=312,LEN($I1632)=4,$B1632="O"),VLOOKUP($I1632,_312_Table1,MATCH('312'!$V$16,_312_Table1_ColumnLookup,0),FALSE),
  IF(AND(VALUE(LEFT($A1632,3))=312,LEN($I1632)=4,$B1632="Q"),VLOOKUP($I1632,_312_Table1,MATCH('312'!$X$16,_312_Table1_ColumnLookup,0),FALSE),
  IF(AND(VALUE(LEFT($A1632,3))=312,LEN($I1632)=4),VLOOKUP($I1632,_312_Table1,MATCH(LEFT($B1632,1),_312_Table1_ColumnLookup,0),FALSE)
+N("312"),
  IF(VALUE(LEFT($A1632,3))=313,VLOOKUP(VALUE(MID($B1632,2,1)),_313_Table1,MATCH(MID($B1632,1,1),_313_Table1_ColumnLookup,0),FALSE)
+N("313"),
  IF(AND(VALUE(LEFT($A1632,3))=314,LEN($B1632)=3),VLOOKUP(VALUE(MID($B1632,2,2)),_314_Table1,MATCH(MID($B1632,1,1),_314_Table1_ColumnLookup,0),FALSE),
  IF(VALUE(LEFT($A1632,3))=314,VLOOKUP(VALUE(MID($B1632,2,1)),_314_Table1,MATCH(MID($B1632,1,1),_314_Table1_ColumnLookup,0),FALSE)
+N("314"),
""))))))))))))))))))))))))</f>
        <v>#N/A</v>
      </c>
      <c r="E1632" s="238" t="e">
        <f>IF(AND(VALUE(LEFT($A1632,3))=309,LEN($B1632)=3),VLOOKUP(VALUE(MID($B1632,2,2)),_309_Table2,MATCH(MID($B1632,1,1),_309_Table2_ColumnLookup,0),FALSE),
  IF($C1632="309 LCR SummaryA",OneYearSCR,IF($C1632="309 LCR SummaryB",UltimateSCR,IF(VALUE(LEFT($A1632,3))=309,VLOOKUP(VALUE(MID($B1632,2,1)),_309_Table2,MATCH(MID($B1632,1,1),_309_Table2_ColumnLookup,0),FALSE)
+N("309"),
  IF(VALUE(LEFT($A1632,3))=310,VLOOKUP(VALUE(MID($B1632,2,1)),_310_Table2,MATCH(MID($B1632,1,1),_310_Table2_ColumnLookup,0),FALSE)
+N("310"),
  IF(AND(VALUE(LEFT($A1632,3))=311,LEN($I1632)=4),VLOOKUP($I1632,_311_Table2,MATCH($B1632,_311_Table2_ColumnLookup,0),FALSE),
  IF(AND(VALUE(LEFT($A1632,3))=311,OR($B1632="I2",$B1632="J2",$B1632="K2",$B1632="L2")),VLOOKUP('311'!$G$58,_311_Table2,MATCH(MID($B1632,1,1),_311_Table2_ColumnLookup,0),FALSE),
  IF(AND(VALUE(LEFT($A1632,3))=311,RIGHT($B1632,5)="Total"),VLOOKUP('311'!$G$59,_311_Table2,MATCH(MID($B1632,1,1),_311_Table2_ColumnLookup,0),FALSE),
  IF(VALUE(LEFT($A1632,3))=311,VLOOKUP(VALUE(MID($B1632,2,1)),_311_Table2,MATCH(MID($B1632,1,1),_311_Table2_ColumnLookup,0),FALSE)
+N("311"),
  IF(AND(VALUE(LEFT($A1632,3))=312,LEFT($G1632,10)="Unincepted",$B1632="G "),VLOOKUP(" ULO",_312_Table2,MATCH('312'!$N$16,_312_Table2_ColumnLookup,0),FALSE),
  IF(AND(VALUE(LEFT($A1632,3))=312,LEFT($G1632,10)="Unincepted",$B1632="O "),VLOOKUP(" ULO",_312_Table2,MATCH('312'!$V$16,_312_Table2_ColumnLookup,0),FALSE),
  IF(AND(VALUE(LEFT($A1632,3))=312,LEFT($G1632,10)="Unincepted",$B1632="Q "),VLOOKUP(" ULO",_312_Table2,MATCH('312'!$X$16,_312_Table2_ColumnLookup,0),FALSE),
  IF(AND(VALUE(LEFT($A1632,3))=312,LEFT($G1632,10)="Unincepted"),VLOOKUP(" ULO",_312_Table2,MATCH(LEFT($B1632,1),_312_Table2_ColumnLookup,0),FALSE),
  IF(AND(VALUE(LEFT($A1632,3))=312,LEFT($G1632,5)="Total",$B1632="G "),VLOOKUP('312'!$F$80,_312_Table2,MATCH('312'!$N$16,_312_Table2_ColumnLookup,0),FALSE),
  IF(AND(VALUE(LEFT($A1632,3))=312,LEFT($G1632,5)="Total",$B1632="O "),VLOOKUP('312'!$F$80,_312_Table2,MATCH('312'!$V$16,_312_Table2_ColumnLookup,0),FALSE),
  IF(AND(VALUE(LEFT($A1632,3))=312,LEFT($G1632,5)="Total",$B1632="Q "),VLOOKUP('312'!$F$80,_312_Table2,MATCH('312'!$X$16,_312_Table2_ColumnLookup,0),FALSE),
  IF(AND(VALUE(LEFT($A1632,3))=312,LEFT($G1632,5)="Total"),VLOOKUP('312'!$F$80,_312_Table2,MATCH(LEFT($B1632,1),_312_Table2_ColumnLookup,0),FALSE),
  IF(AND(VALUE(LEFT($A1632,3))=312,LEN($I1632)=4,$B1632="G"),VLOOKUP($I1632,_312_Table2,MATCH('312'!$N$16,_312_Table2_ColumnLookup,0),FALSE),
  IF(AND(VALUE(LEFT($A1632,3))=312,LEN($I1632)=4,$B1632="O"),VLOOKUP($I1632,_312_Table2,MATCH('312'!$V$16,_312_Table2_ColumnLookup,0),FALSE),
  IF(AND(VALUE(LEFT($A1632,3))=312,LEN($I1632)=4,$B1632="Q"),VLOOKUP($I1632,_312_Table2,MATCH('312'!$X$16,_312_Table2_ColumnLookup,0),FALSE),
  IF(AND(VALUE(LEFT($A1632,3))=312,LEN($I1632)=4),VLOOKUP($I1632,_312_Table2,MATCH(LEFT($B1632,1),_312_Table2_ColumnLookup,0),FALSE)
+N("312"),
  IF(VALUE(LEFT($A1632,3))=313,VLOOKUP(VALUE(MID($B1632,2,1)),_313_Table2,MATCH(MID($B1632,1,1),_313_Table2_ColumnLookup,0),FALSE)
+N("313"),
  IF(AND(VALUE(LEFT($A1632,3))=314,LEN($B1632)=3),VLOOKUP(VALUE(MID($B1632,2,2)),_314_Table2,MATCH(MID($B1632,1,1),_314_Table2_ColumnLookup,0),FALSE),
  IF(VALUE(LEFT($A1632,3))=314,VLOOKUP(VALUE(MID($B1632,2,1)),_314_Table2,MATCH(MID($B1632,1,1),_314_Table2_ColumnLookup,0),FALSE)
+N("314"),
""))))))))))))))))))))))))</f>
        <v>#N/A</v>
      </c>
      <c r="F1632" s="238" t="e">
        <f>IF(AND(VALUE(LEFT($A1632,3))=309,LEN($B1632)=3),VLOOKUP(VALUE(MID($B1632,2,2)),_309_Table3,MATCH(MID($B1632,1,1),_309_Table3_ColumnLookup,0),FALSE),
  IF($C1632="309 LCR SummaryA",OneYearSCR,IF($C1632="309 LCR SummaryB",UltimateSCR,IF(VALUE(LEFT($A1632,3))=309,VLOOKUP(VALUE(MID($B1632,2,1)),_309_Table3,MATCH(MID($B1632,1,1),_309_Table3_ColumnLookup,0),FALSE)
+N("309"),
  IF(VALUE(LEFT($A1632,3))=310,VLOOKUP(VALUE(MID($B1632,2,1)),_310_Table3,MATCH(MID($B1632,1,1),_310_Table3_ColumnLookup,0),FALSE)
+N("310"),
  IF(AND(VALUE(LEFT($A1632,3))=311,LEN($I1632)=4),VLOOKUP($I1632,_311_Table3,MATCH($B1632,_311_Table3_ColumnLookup,0),FALSE),
  IF(AND(VALUE(LEFT($A1632,3))=311,OR($B1632="I2",$B1632="J2",$B1632="K2",$B1632="L2")),VLOOKUP('311'!$G$58,_311_Table3,MATCH(MID($B1632,1,1),_311_Table3_ColumnLookup,0),FALSE),
  IF(AND(VALUE(LEFT($A1632,3))=311,RIGHT($B1632,5)="Total"),VLOOKUP('311'!$G$59,_311_Table3,MATCH(MID($B1632,1,1),_311_Table3_ColumnLookup,0),FALSE),
  IF(VALUE(LEFT($A1632,3))=311,VLOOKUP(VALUE(MID($B1632,2,1)),_311_Table3,MATCH(MID($B1632,1,1),_311_Table3_ColumnLookup,0),FALSE)
+N("311"),
  IF(AND(VALUE(LEFT($A1632,3))=312,LEFT($G1632,10)="Unincepted",$B1632="G "),VLOOKUP(" ULO",_312_Table3,MATCH('312'!$N$16,_312_Table3_ColumnLookup,0),FALSE),
  IF(AND(VALUE(LEFT($A1632,3))=312,LEFT($G1632,10)="Unincepted",$B1632="O "),VLOOKUP(" ULO",_312_Table3,MATCH('312'!$V$16,_312_Table3_ColumnLookup,0),FALSE),
  IF(AND(VALUE(LEFT($A1632,3))=312,LEFT($G1632,10)="Unincepted",$B1632="Q "),VLOOKUP(" ULO",_312_Table3,MATCH('312'!$X$16,_312_Table3_ColumnLookup,0),FALSE),
  IF(AND(VALUE(LEFT($A1632,3))=312,LEFT($G1632,10)="Unincepted"),VLOOKUP(" ULO",_312_Table3,MATCH(LEFT($B1632,1),_312_Table3_ColumnLookup,0),FALSE),
  IF(AND(VALUE(LEFT($A1632,3))=312,LEFT($G1632,5)="Total",$B1632="G "),VLOOKUP('312'!$F$80,_312_Table3,MATCH('312'!$N$16,_312_Table3_ColumnLookup,0),FALSE),
  IF(AND(VALUE(LEFT($A1632,3))=312,LEFT($G1632,5)="Total",$B1632="O "),VLOOKUP('312'!$F$80,_312_Table3,MATCH('312'!$V$16,_312_Table3_ColumnLookup,0),FALSE),
  IF(AND(VALUE(LEFT($A1632,3))=312,LEFT($G1632,5)="Total",$B1632="Q "),VLOOKUP('312'!$F$80,_312_Table3,MATCH('312'!$X$16,_312_Table3_ColumnLookup,0),FALSE),
  IF(AND(VALUE(LEFT($A1632,3))=312,LEFT($G1632,5)="Total"),VLOOKUP('312'!$F$80,_312_Table3,MATCH(LEFT($B1632,1),_312_Table3_ColumnLookup,0),FALSE),
  IF(AND(VALUE(LEFT($A1632,3))=312,LEN($I1632)=4,$B1632="G"),VLOOKUP($I1632,_312_Table3,MATCH('312'!$N$16,_312_Table3_ColumnLookup,0),FALSE),
  IF(AND(VALUE(LEFT($A1632,3))=312,LEN($I1632)=4,$B1632="O"),VLOOKUP($I1632,_312_Table3,MATCH('312'!$V$16,_312_Table3_ColumnLookup,0),FALSE),
  IF(AND(VALUE(LEFT($A1632,3))=312,LEN($I1632)=4,$B1632="Q"),VLOOKUP($I1632,_312_Table3,MATCH('312'!$X$16,_312_Table3_ColumnLookup,0),FALSE),
  IF(AND(VALUE(LEFT($A1632,3))=312,LEN($I1632)=4),VLOOKUP($I1632,_312_Table3,MATCH(LEFT($B1632,1),_312_Table3_ColumnLookup,0),FALSE)
+N("312"),
  IF(VALUE(LEFT($A1632,3))=313,VLOOKUP(VALUE(MID($B1632,2,1)),_313_Table3,MATCH(MID($B1632,1,1),_313_Table3_ColumnLookup,0),FALSE)
+N("313"),
  IF(AND(VALUE(LEFT($A1632,3))=314,LEN($B1632)=3),VLOOKUP(VALUE(MID($B1632,2,2)),_314_Table3,MATCH(MID($B1632,1,1),_314_Table3_ColumnLookup,0),FALSE),
  IF(VALUE(LEFT($A1632,3))=314,VLOOKUP(VALUE(MID($B1632,2,1)),_314_Table3,MATCH(MID($B1632,1,1),_314_Table3_ColumnLookup,0),FALSE)
+N("314"),
""))))))))))))))))))))))))</f>
        <v>#N/A</v>
      </c>
      <c r="H1632" s="321" t="str">
        <f>IFERROR(
IF(ISERROR($D1632)=FALSE,$D1632,IF(ISERROR($E1632)=FALSE,$E1632,IF(ISERROR($F1632)=FALSE,$F1632
+N("012 checkboxes"),
IF(
IF(OR(LEFT($A1632,9)="Syndicate",LEFT($A1632,12)="NewSyndicate"),VLOOKUP($A1632,'012'!$J:$ZW,MATCH("Link to button",'012'!$J$1:$ZW$1,0),0)
+N("309 checkbox"),
IF($C1632="309 LCR Summary0",VLOOKUP("Notes990",'309'!$P:$ZZ,MATCH("Link to button",'309'!$P$1:$ZZ$1,0),0)
+N("313 checkboxes"),
IF($C1632="313 Financial Information0LcmVsScr",IF($C1632="309 LCR Summary0",VLOOKUP("LcmVsScr",'309'!$N:$ZZ,MATCH("Link to button",'309'!$N$1:$ZZ$1,0),0),
IF($C1632="313 Financial Information0LcrDocAttached",IF($C1632="309 LCR Summary0",VLOOKUP("LcrDocAttached",'309'!$N:$ZZ,MATCH("Link to button",'309'!$N$1:$ZZ$1,0),
0)))))))=1,TRUE,FALSE)
))),"")</f>
        <v/>
      </c>
    </row>
    <row r="1633" spans="1:8">
      <c r="A1633" s="237" t="e">
        <f>VLOOKUP($G1633,CSVLookups!$B:$R,MATCH(A$1,CSVLookups!$B$1:$R$1,0),FALSE)</f>
        <v>#N/A</v>
      </c>
      <c r="B1633" s="237" t="e">
        <f>VLOOKUP($G1633,CSVLookups!$B:$R,MATCH(B$1,CSVLookups!$B$1:$R$1,0),FALSE)</f>
        <v>#N/A</v>
      </c>
      <c r="C1633" s="238" t="e">
        <f t="shared" si="26"/>
        <v>#N/A</v>
      </c>
      <c r="D1633" s="238" t="e">
        <f>IF(AND(VALUE(LEFT($A1633,3))=309,LEN($B1633)=3),VLOOKUP(VALUE(MID($B1633,2,2)),_309_Table1,MATCH(MID($B1633,1,1),_309_Table1_ColumnLookup,0),FALSE),
  IF($C1633="309 LCR SummaryA",OneYearSCR,IF($C1633="309 LCR SummaryB",UltimateSCR,IF(VALUE(LEFT($A1633,3))=309,VLOOKUP(VALUE(MID($B1633,2,1)),_309_Table1,MATCH(MID($B1633,1,1),_309_Table1_ColumnLookup,0),FALSE)
+N("309"),
  IF(VALUE(LEFT($A1633,3))=310,VLOOKUP(VALUE(MID($B1633,2,1)),_310_Table1,MATCH(MID($B1633,1,1),_310_Table1_ColumnLookup,0),FALSE)
+N("310"),
  IF(AND(VALUE(LEFT($A1633,3))=311,LEN($I1633)=4),VLOOKUP($I1633,_311_Table1,MATCH($B1633,_311_Table1_ColumnLookup,0),FALSE),
  IF(AND(VALUE(LEFT($A1633,3))=311,OR($B1633="I2",$B1633="J2",$B1633="K2",$B1633="L2")),VLOOKUP('311'!$G$58,_311_Table1,MATCH(MID($B1633,1,1),_311_Table1_ColumnLookup,0),FALSE),
  IF(AND(VALUE(LEFT($A1633,3))=311,RIGHT($B1633,5)="Total"),VLOOKUP('311'!$G$59,_311_Table1,MATCH(MID($B1633,1,1),_311_Table1_ColumnLookup,0),FALSE),
  IF(VALUE(LEFT($A1633,3))=311,VLOOKUP(VALUE(MID($B1633,2,1)),_311_Table1,MATCH(MID($B1633,1,1),_311_Table1_ColumnLookup,0),FALSE)
+N("311"),
  IF(AND(VALUE(LEFT($A1633,3))=312,LEFT($G1633,10)="Unincepted",$B1633="G "),VLOOKUP(" ULO",_312_Table1,MATCH('312'!$N$16,_312_Table1_ColumnLookup,0),FALSE),
  IF(AND(VALUE(LEFT($A1633,3))=312,LEFT($G1633,10)="Unincepted",$B1633="O "),VLOOKUP(" ULO",_312_Table1,MATCH('312'!$V$16,_312_Table1_ColumnLookup,0),FALSE),
  IF(AND(VALUE(LEFT($A1633,3))=312,LEFT($G1633,10)="Unincepted",$B1633="Q "),VLOOKUP(" ULO",_312_Table1,MATCH('312'!$X$16,_312_Table1_ColumnLookup,0),FALSE),
  IF(AND(VALUE(LEFT($A1633,3))=312,LEFT($G1633,10)="Unincepted"),VLOOKUP(" ULO",_312_Table1,MATCH(LEFT($B1633,1),_312_Table1_ColumnLookup,0),FALSE),
  IF(AND(VALUE(LEFT($A1633,3))=312,LEFT($G1633,5)="Total",$B1633="G "),VLOOKUP('312'!$F$80,_312_Table1,MATCH('312'!$N$16,_312_Table1_ColumnLookup,0),FALSE),
  IF(AND(VALUE(LEFT($A1633,3))=312,LEFT($G1633,5)="Total",$B1633="O "),VLOOKUP('312'!$F$80,_312_Table1,MATCH('312'!$V$16,_312_Table1_ColumnLookup,0),FALSE),
  IF(AND(VALUE(LEFT($A1633,3))=312,LEFT($G1633,5)="Total",$B1633="Q "),VLOOKUP('312'!$F$80,_312_Table1,MATCH('312'!$X$16,_312_Table1_ColumnLookup,0),FALSE),
  IF(AND(VALUE(LEFT($A1633,3))=312,LEFT($G1633,5)="Total"),VLOOKUP('312'!$F$80,_312_Table1,MATCH(LEFT($B1633,1),_312_Table1_ColumnLookup,0),FALSE),
  IF(AND(VALUE(LEFT($A1633,3))=312,LEN($I1633)=4,$B1633="G"),VLOOKUP($I1633,_312_Table1,MATCH('312'!$N$16,_312_Table1_ColumnLookup,0),FALSE),
  IF(AND(VALUE(LEFT($A1633,3))=312,LEN($I1633)=4,$B1633="O"),VLOOKUP($I1633,_312_Table1,MATCH('312'!$V$16,_312_Table1_ColumnLookup,0),FALSE),
  IF(AND(VALUE(LEFT($A1633,3))=312,LEN($I1633)=4,$B1633="Q"),VLOOKUP($I1633,_312_Table1,MATCH('312'!$X$16,_312_Table1_ColumnLookup,0),FALSE),
  IF(AND(VALUE(LEFT($A1633,3))=312,LEN($I1633)=4),VLOOKUP($I1633,_312_Table1,MATCH(LEFT($B1633,1),_312_Table1_ColumnLookup,0),FALSE)
+N("312"),
  IF(VALUE(LEFT($A1633,3))=313,VLOOKUP(VALUE(MID($B1633,2,1)),_313_Table1,MATCH(MID($B1633,1,1),_313_Table1_ColumnLookup,0),FALSE)
+N("313"),
  IF(AND(VALUE(LEFT($A1633,3))=314,LEN($B1633)=3),VLOOKUP(VALUE(MID($B1633,2,2)),_314_Table1,MATCH(MID($B1633,1,1),_314_Table1_ColumnLookup,0),FALSE),
  IF(VALUE(LEFT($A1633,3))=314,VLOOKUP(VALUE(MID($B1633,2,1)),_314_Table1,MATCH(MID($B1633,1,1),_314_Table1_ColumnLookup,0),FALSE)
+N("314"),
""))))))))))))))))))))))))</f>
        <v>#N/A</v>
      </c>
      <c r="E1633" s="238" t="e">
        <f>IF(AND(VALUE(LEFT($A1633,3))=309,LEN($B1633)=3),VLOOKUP(VALUE(MID($B1633,2,2)),_309_Table2,MATCH(MID($B1633,1,1),_309_Table2_ColumnLookup,0),FALSE),
  IF($C1633="309 LCR SummaryA",OneYearSCR,IF($C1633="309 LCR SummaryB",UltimateSCR,IF(VALUE(LEFT($A1633,3))=309,VLOOKUP(VALUE(MID($B1633,2,1)),_309_Table2,MATCH(MID($B1633,1,1),_309_Table2_ColumnLookup,0),FALSE)
+N("309"),
  IF(VALUE(LEFT($A1633,3))=310,VLOOKUP(VALUE(MID($B1633,2,1)),_310_Table2,MATCH(MID($B1633,1,1),_310_Table2_ColumnLookup,0),FALSE)
+N("310"),
  IF(AND(VALUE(LEFT($A1633,3))=311,LEN($I1633)=4),VLOOKUP($I1633,_311_Table2,MATCH($B1633,_311_Table2_ColumnLookup,0),FALSE),
  IF(AND(VALUE(LEFT($A1633,3))=311,OR($B1633="I2",$B1633="J2",$B1633="K2",$B1633="L2")),VLOOKUP('311'!$G$58,_311_Table2,MATCH(MID($B1633,1,1),_311_Table2_ColumnLookup,0),FALSE),
  IF(AND(VALUE(LEFT($A1633,3))=311,RIGHT($B1633,5)="Total"),VLOOKUP('311'!$G$59,_311_Table2,MATCH(MID($B1633,1,1),_311_Table2_ColumnLookup,0),FALSE),
  IF(VALUE(LEFT($A1633,3))=311,VLOOKUP(VALUE(MID($B1633,2,1)),_311_Table2,MATCH(MID($B1633,1,1),_311_Table2_ColumnLookup,0),FALSE)
+N("311"),
  IF(AND(VALUE(LEFT($A1633,3))=312,LEFT($G1633,10)="Unincepted",$B1633="G "),VLOOKUP(" ULO",_312_Table2,MATCH('312'!$N$16,_312_Table2_ColumnLookup,0),FALSE),
  IF(AND(VALUE(LEFT($A1633,3))=312,LEFT($G1633,10)="Unincepted",$B1633="O "),VLOOKUP(" ULO",_312_Table2,MATCH('312'!$V$16,_312_Table2_ColumnLookup,0),FALSE),
  IF(AND(VALUE(LEFT($A1633,3))=312,LEFT($G1633,10)="Unincepted",$B1633="Q "),VLOOKUP(" ULO",_312_Table2,MATCH('312'!$X$16,_312_Table2_ColumnLookup,0),FALSE),
  IF(AND(VALUE(LEFT($A1633,3))=312,LEFT($G1633,10)="Unincepted"),VLOOKUP(" ULO",_312_Table2,MATCH(LEFT($B1633,1),_312_Table2_ColumnLookup,0),FALSE),
  IF(AND(VALUE(LEFT($A1633,3))=312,LEFT($G1633,5)="Total",$B1633="G "),VLOOKUP('312'!$F$80,_312_Table2,MATCH('312'!$N$16,_312_Table2_ColumnLookup,0),FALSE),
  IF(AND(VALUE(LEFT($A1633,3))=312,LEFT($G1633,5)="Total",$B1633="O "),VLOOKUP('312'!$F$80,_312_Table2,MATCH('312'!$V$16,_312_Table2_ColumnLookup,0),FALSE),
  IF(AND(VALUE(LEFT($A1633,3))=312,LEFT($G1633,5)="Total",$B1633="Q "),VLOOKUP('312'!$F$80,_312_Table2,MATCH('312'!$X$16,_312_Table2_ColumnLookup,0),FALSE),
  IF(AND(VALUE(LEFT($A1633,3))=312,LEFT($G1633,5)="Total"),VLOOKUP('312'!$F$80,_312_Table2,MATCH(LEFT($B1633,1),_312_Table2_ColumnLookup,0),FALSE),
  IF(AND(VALUE(LEFT($A1633,3))=312,LEN($I1633)=4,$B1633="G"),VLOOKUP($I1633,_312_Table2,MATCH('312'!$N$16,_312_Table2_ColumnLookup,0),FALSE),
  IF(AND(VALUE(LEFT($A1633,3))=312,LEN($I1633)=4,$B1633="O"),VLOOKUP($I1633,_312_Table2,MATCH('312'!$V$16,_312_Table2_ColumnLookup,0),FALSE),
  IF(AND(VALUE(LEFT($A1633,3))=312,LEN($I1633)=4,$B1633="Q"),VLOOKUP($I1633,_312_Table2,MATCH('312'!$X$16,_312_Table2_ColumnLookup,0),FALSE),
  IF(AND(VALUE(LEFT($A1633,3))=312,LEN($I1633)=4),VLOOKUP($I1633,_312_Table2,MATCH(LEFT($B1633,1),_312_Table2_ColumnLookup,0),FALSE)
+N("312"),
  IF(VALUE(LEFT($A1633,3))=313,VLOOKUP(VALUE(MID($B1633,2,1)),_313_Table2,MATCH(MID($B1633,1,1),_313_Table2_ColumnLookup,0),FALSE)
+N("313"),
  IF(AND(VALUE(LEFT($A1633,3))=314,LEN($B1633)=3),VLOOKUP(VALUE(MID($B1633,2,2)),_314_Table2,MATCH(MID($B1633,1,1),_314_Table2_ColumnLookup,0),FALSE),
  IF(VALUE(LEFT($A1633,3))=314,VLOOKUP(VALUE(MID($B1633,2,1)),_314_Table2,MATCH(MID($B1633,1,1),_314_Table2_ColumnLookup,0),FALSE)
+N("314"),
""))))))))))))))))))))))))</f>
        <v>#N/A</v>
      </c>
      <c r="F1633" s="238" t="e">
        <f>IF(AND(VALUE(LEFT($A1633,3))=309,LEN($B1633)=3),VLOOKUP(VALUE(MID($B1633,2,2)),_309_Table3,MATCH(MID($B1633,1,1),_309_Table3_ColumnLookup,0),FALSE),
  IF($C1633="309 LCR SummaryA",OneYearSCR,IF($C1633="309 LCR SummaryB",UltimateSCR,IF(VALUE(LEFT($A1633,3))=309,VLOOKUP(VALUE(MID($B1633,2,1)),_309_Table3,MATCH(MID($B1633,1,1),_309_Table3_ColumnLookup,0),FALSE)
+N("309"),
  IF(VALUE(LEFT($A1633,3))=310,VLOOKUP(VALUE(MID($B1633,2,1)),_310_Table3,MATCH(MID($B1633,1,1),_310_Table3_ColumnLookup,0),FALSE)
+N("310"),
  IF(AND(VALUE(LEFT($A1633,3))=311,LEN($I1633)=4),VLOOKUP($I1633,_311_Table3,MATCH($B1633,_311_Table3_ColumnLookup,0),FALSE),
  IF(AND(VALUE(LEFT($A1633,3))=311,OR($B1633="I2",$B1633="J2",$B1633="K2",$B1633="L2")),VLOOKUP('311'!$G$58,_311_Table3,MATCH(MID($B1633,1,1),_311_Table3_ColumnLookup,0),FALSE),
  IF(AND(VALUE(LEFT($A1633,3))=311,RIGHT($B1633,5)="Total"),VLOOKUP('311'!$G$59,_311_Table3,MATCH(MID($B1633,1,1),_311_Table3_ColumnLookup,0),FALSE),
  IF(VALUE(LEFT($A1633,3))=311,VLOOKUP(VALUE(MID($B1633,2,1)),_311_Table3,MATCH(MID($B1633,1,1),_311_Table3_ColumnLookup,0),FALSE)
+N("311"),
  IF(AND(VALUE(LEFT($A1633,3))=312,LEFT($G1633,10)="Unincepted",$B1633="G "),VLOOKUP(" ULO",_312_Table3,MATCH('312'!$N$16,_312_Table3_ColumnLookup,0),FALSE),
  IF(AND(VALUE(LEFT($A1633,3))=312,LEFT($G1633,10)="Unincepted",$B1633="O "),VLOOKUP(" ULO",_312_Table3,MATCH('312'!$V$16,_312_Table3_ColumnLookup,0),FALSE),
  IF(AND(VALUE(LEFT($A1633,3))=312,LEFT($G1633,10)="Unincepted",$B1633="Q "),VLOOKUP(" ULO",_312_Table3,MATCH('312'!$X$16,_312_Table3_ColumnLookup,0),FALSE),
  IF(AND(VALUE(LEFT($A1633,3))=312,LEFT($G1633,10)="Unincepted"),VLOOKUP(" ULO",_312_Table3,MATCH(LEFT($B1633,1),_312_Table3_ColumnLookup,0),FALSE),
  IF(AND(VALUE(LEFT($A1633,3))=312,LEFT($G1633,5)="Total",$B1633="G "),VLOOKUP('312'!$F$80,_312_Table3,MATCH('312'!$N$16,_312_Table3_ColumnLookup,0),FALSE),
  IF(AND(VALUE(LEFT($A1633,3))=312,LEFT($G1633,5)="Total",$B1633="O "),VLOOKUP('312'!$F$80,_312_Table3,MATCH('312'!$V$16,_312_Table3_ColumnLookup,0),FALSE),
  IF(AND(VALUE(LEFT($A1633,3))=312,LEFT($G1633,5)="Total",$B1633="Q "),VLOOKUP('312'!$F$80,_312_Table3,MATCH('312'!$X$16,_312_Table3_ColumnLookup,0),FALSE),
  IF(AND(VALUE(LEFT($A1633,3))=312,LEFT($G1633,5)="Total"),VLOOKUP('312'!$F$80,_312_Table3,MATCH(LEFT($B1633,1),_312_Table3_ColumnLookup,0),FALSE),
  IF(AND(VALUE(LEFT($A1633,3))=312,LEN($I1633)=4,$B1633="G"),VLOOKUP($I1633,_312_Table3,MATCH('312'!$N$16,_312_Table3_ColumnLookup,0),FALSE),
  IF(AND(VALUE(LEFT($A1633,3))=312,LEN($I1633)=4,$B1633="O"),VLOOKUP($I1633,_312_Table3,MATCH('312'!$V$16,_312_Table3_ColumnLookup,0),FALSE),
  IF(AND(VALUE(LEFT($A1633,3))=312,LEN($I1633)=4,$B1633="Q"),VLOOKUP($I1633,_312_Table3,MATCH('312'!$X$16,_312_Table3_ColumnLookup,0),FALSE),
  IF(AND(VALUE(LEFT($A1633,3))=312,LEN($I1633)=4),VLOOKUP($I1633,_312_Table3,MATCH(LEFT($B1633,1),_312_Table3_ColumnLookup,0),FALSE)
+N("312"),
  IF(VALUE(LEFT($A1633,3))=313,VLOOKUP(VALUE(MID($B1633,2,1)),_313_Table3,MATCH(MID($B1633,1,1),_313_Table3_ColumnLookup,0),FALSE)
+N("313"),
  IF(AND(VALUE(LEFT($A1633,3))=314,LEN($B1633)=3),VLOOKUP(VALUE(MID($B1633,2,2)),_314_Table3,MATCH(MID($B1633,1,1),_314_Table3_ColumnLookup,0),FALSE),
  IF(VALUE(LEFT($A1633,3))=314,VLOOKUP(VALUE(MID($B1633,2,1)),_314_Table3,MATCH(MID($B1633,1,1),_314_Table3_ColumnLookup,0),FALSE)
+N("314"),
""))))))))))))))))))))))))</f>
        <v>#N/A</v>
      </c>
      <c r="H1633" s="321" t="str">
        <f>IFERROR(
IF(ISERROR($D1633)=FALSE,$D1633,IF(ISERROR($E1633)=FALSE,$E1633,IF(ISERROR($F1633)=FALSE,$F1633
+N("012 checkboxes"),
IF(
IF(OR(LEFT($A1633,9)="Syndicate",LEFT($A1633,12)="NewSyndicate"),VLOOKUP($A1633,'012'!$J:$ZW,MATCH("Link to button",'012'!$J$1:$ZW$1,0),0)
+N("309 checkbox"),
IF($C1633="309 LCR Summary0",VLOOKUP("Notes990",'309'!$P:$ZZ,MATCH("Link to button",'309'!$P$1:$ZZ$1,0),0)
+N("313 checkboxes"),
IF($C1633="313 Financial Information0LcmVsScr",IF($C1633="309 LCR Summary0",VLOOKUP("LcmVsScr",'309'!$N:$ZZ,MATCH("Link to button",'309'!$N$1:$ZZ$1,0),0),
IF($C1633="313 Financial Information0LcrDocAttached",IF($C1633="309 LCR Summary0",VLOOKUP("LcrDocAttached",'309'!$N:$ZZ,MATCH("Link to button",'309'!$N$1:$ZZ$1,0),
0)))))))=1,TRUE,FALSE)
))),"")</f>
        <v/>
      </c>
    </row>
    <row r="1634" spans="1:8">
      <c r="A1634" s="237" t="e">
        <f>VLOOKUP($G1634,CSVLookups!$B:$R,MATCH(A$1,CSVLookups!$B$1:$R$1,0),FALSE)</f>
        <v>#N/A</v>
      </c>
      <c r="B1634" s="237" t="e">
        <f>VLOOKUP($G1634,CSVLookups!$B:$R,MATCH(B$1,CSVLookups!$B$1:$R$1,0),FALSE)</f>
        <v>#N/A</v>
      </c>
      <c r="C1634" s="238" t="e">
        <f t="shared" si="26"/>
        <v>#N/A</v>
      </c>
      <c r="D1634" s="238" t="e">
        <f>IF(AND(VALUE(LEFT($A1634,3))=309,LEN($B1634)=3),VLOOKUP(VALUE(MID($B1634,2,2)),_309_Table1,MATCH(MID($B1634,1,1),_309_Table1_ColumnLookup,0),FALSE),
  IF($C1634="309 LCR SummaryA",OneYearSCR,IF($C1634="309 LCR SummaryB",UltimateSCR,IF(VALUE(LEFT($A1634,3))=309,VLOOKUP(VALUE(MID($B1634,2,1)),_309_Table1,MATCH(MID($B1634,1,1),_309_Table1_ColumnLookup,0),FALSE)
+N("309"),
  IF(VALUE(LEFT($A1634,3))=310,VLOOKUP(VALUE(MID($B1634,2,1)),_310_Table1,MATCH(MID($B1634,1,1),_310_Table1_ColumnLookup,0),FALSE)
+N("310"),
  IF(AND(VALUE(LEFT($A1634,3))=311,LEN($I1634)=4),VLOOKUP($I1634,_311_Table1,MATCH($B1634,_311_Table1_ColumnLookup,0),FALSE),
  IF(AND(VALUE(LEFT($A1634,3))=311,OR($B1634="I2",$B1634="J2",$B1634="K2",$B1634="L2")),VLOOKUP('311'!$G$58,_311_Table1,MATCH(MID($B1634,1,1),_311_Table1_ColumnLookup,0),FALSE),
  IF(AND(VALUE(LEFT($A1634,3))=311,RIGHT($B1634,5)="Total"),VLOOKUP('311'!$G$59,_311_Table1,MATCH(MID($B1634,1,1),_311_Table1_ColumnLookup,0),FALSE),
  IF(VALUE(LEFT($A1634,3))=311,VLOOKUP(VALUE(MID($B1634,2,1)),_311_Table1,MATCH(MID($B1634,1,1),_311_Table1_ColumnLookup,0),FALSE)
+N("311"),
  IF(AND(VALUE(LEFT($A1634,3))=312,LEFT($G1634,10)="Unincepted",$B1634="G "),VLOOKUP(" ULO",_312_Table1,MATCH('312'!$N$16,_312_Table1_ColumnLookup,0),FALSE),
  IF(AND(VALUE(LEFT($A1634,3))=312,LEFT($G1634,10)="Unincepted",$B1634="O "),VLOOKUP(" ULO",_312_Table1,MATCH('312'!$V$16,_312_Table1_ColumnLookup,0),FALSE),
  IF(AND(VALUE(LEFT($A1634,3))=312,LEFT($G1634,10)="Unincepted",$B1634="Q "),VLOOKUP(" ULO",_312_Table1,MATCH('312'!$X$16,_312_Table1_ColumnLookup,0),FALSE),
  IF(AND(VALUE(LEFT($A1634,3))=312,LEFT($G1634,10)="Unincepted"),VLOOKUP(" ULO",_312_Table1,MATCH(LEFT($B1634,1),_312_Table1_ColumnLookup,0),FALSE),
  IF(AND(VALUE(LEFT($A1634,3))=312,LEFT($G1634,5)="Total",$B1634="G "),VLOOKUP('312'!$F$80,_312_Table1,MATCH('312'!$N$16,_312_Table1_ColumnLookup,0),FALSE),
  IF(AND(VALUE(LEFT($A1634,3))=312,LEFT($G1634,5)="Total",$B1634="O "),VLOOKUP('312'!$F$80,_312_Table1,MATCH('312'!$V$16,_312_Table1_ColumnLookup,0),FALSE),
  IF(AND(VALUE(LEFT($A1634,3))=312,LEFT($G1634,5)="Total",$B1634="Q "),VLOOKUP('312'!$F$80,_312_Table1,MATCH('312'!$X$16,_312_Table1_ColumnLookup,0),FALSE),
  IF(AND(VALUE(LEFT($A1634,3))=312,LEFT($G1634,5)="Total"),VLOOKUP('312'!$F$80,_312_Table1,MATCH(LEFT($B1634,1),_312_Table1_ColumnLookup,0),FALSE),
  IF(AND(VALUE(LEFT($A1634,3))=312,LEN($I1634)=4,$B1634="G"),VLOOKUP($I1634,_312_Table1,MATCH('312'!$N$16,_312_Table1_ColumnLookup,0),FALSE),
  IF(AND(VALUE(LEFT($A1634,3))=312,LEN($I1634)=4,$B1634="O"),VLOOKUP($I1634,_312_Table1,MATCH('312'!$V$16,_312_Table1_ColumnLookup,0),FALSE),
  IF(AND(VALUE(LEFT($A1634,3))=312,LEN($I1634)=4,$B1634="Q"),VLOOKUP($I1634,_312_Table1,MATCH('312'!$X$16,_312_Table1_ColumnLookup,0),FALSE),
  IF(AND(VALUE(LEFT($A1634,3))=312,LEN($I1634)=4),VLOOKUP($I1634,_312_Table1,MATCH(LEFT($B1634,1),_312_Table1_ColumnLookup,0),FALSE)
+N("312"),
  IF(VALUE(LEFT($A1634,3))=313,VLOOKUP(VALUE(MID($B1634,2,1)),_313_Table1,MATCH(MID($B1634,1,1),_313_Table1_ColumnLookup,0),FALSE)
+N("313"),
  IF(AND(VALUE(LEFT($A1634,3))=314,LEN($B1634)=3),VLOOKUP(VALUE(MID($B1634,2,2)),_314_Table1,MATCH(MID($B1634,1,1),_314_Table1_ColumnLookup,0),FALSE),
  IF(VALUE(LEFT($A1634,3))=314,VLOOKUP(VALUE(MID($B1634,2,1)),_314_Table1,MATCH(MID($B1634,1,1),_314_Table1_ColumnLookup,0),FALSE)
+N("314"),
""))))))))))))))))))))))))</f>
        <v>#N/A</v>
      </c>
      <c r="E1634" s="238" t="e">
        <f>IF(AND(VALUE(LEFT($A1634,3))=309,LEN($B1634)=3),VLOOKUP(VALUE(MID($B1634,2,2)),_309_Table2,MATCH(MID($B1634,1,1),_309_Table2_ColumnLookup,0),FALSE),
  IF($C1634="309 LCR SummaryA",OneYearSCR,IF($C1634="309 LCR SummaryB",UltimateSCR,IF(VALUE(LEFT($A1634,3))=309,VLOOKUP(VALUE(MID($B1634,2,1)),_309_Table2,MATCH(MID($B1634,1,1),_309_Table2_ColumnLookup,0),FALSE)
+N("309"),
  IF(VALUE(LEFT($A1634,3))=310,VLOOKUP(VALUE(MID($B1634,2,1)),_310_Table2,MATCH(MID($B1634,1,1),_310_Table2_ColumnLookup,0),FALSE)
+N("310"),
  IF(AND(VALUE(LEFT($A1634,3))=311,LEN($I1634)=4),VLOOKUP($I1634,_311_Table2,MATCH($B1634,_311_Table2_ColumnLookup,0),FALSE),
  IF(AND(VALUE(LEFT($A1634,3))=311,OR($B1634="I2",$B1634="J2",$B1634="K2",$B1634="L2")),VLOOKUP('311'!$G$58,_311_Table2,MATCH(MID($B1634,1,1),_311_Table2_ColumnLookup,0),FALSE),
  IF(AND(VALUE(LEFT($A1634,3))=311,RIGHT($B1634,5)="Total"),VLOOKUP('311'!$G$59,_311_Table2,MATCH(MID($B1634,1,1),_311_Table2_ColumnLookup,0),FALSE),
  IF(VALUE(LEFT($A1634,3))=311,VLOOKUP(VALUE(MID($B1634,2,1)),_311_Table2,MATCH(MID($B1634,1,1),_311_Table2_ColumnLookup,0),FALSE)
+N("311"),
  IF(AND(VALUE(LEFT($A1634,3))=312,LEFT($G1634,10)="Unincepted",$B1634="G "),VLOOKUP(" ULO",_312_Table2,MATCH('312'!$N$16,_312_Table2_ColumnLookup,0),FALSE),
  IF(AND(VALUE(LEFT($A1634,3))=312,LEFT($G1634,10)="Unincepted",$B1634="O "),VLOOKUP(" ULO",_312_Table2,MATCH('312'!$V$16,_312_Table2_ColumnLookup,0),FALSE),
  IF(AND(VALUE(LEFT($A1634,3))=312,LEFT($G1634,10)="Unincepted",$B1634="Q "),VLOOKUP(" ULO",_312_Table2,MATCH('312'!$X$16,_312_Table2_ColumnLookup,0),FALSE),
  IF(AND(VALUE(LEFT($A1634,3))=312,LEFT($G1634,10)="Unincepted"),VLOOKUP(" ULO",_312_Table2,MATCH(LEFT($B1634,1),_312_Table2_ColumnLookup,0),FALSE),
  IF(AND(VALUE(LEFT($A1634,3))=312,LEFT($G1634,5)="Total",$B1634="G "),VLOOKUP('312'!$F$80,_312_Table2,MATCH('312'!$N$16,_312_Table2_ColumnLookup,0),FALSE),
  IF(AND(VALUE(LEFT($A1634,3))=312,LEFT($G1634,5)="Total",$B1634="O "),VLOOKUP('312'!$F$80,_312_Table2,MATCH('312'!$V$16,_312_Table2_ColumnLookup,0),FALSE),
  IF(AND(VALUE(LEFT($A1634,3))=312,LEFT($G1634,5)="Total",$B1634="Q "),VLOOKUP('312'!$F$80,_312_Table2,MATCH('312'!$X$16,_312_Table2_ColumnLookup,0),FALSE),
  IF(AND(VALUE(LEFT($A1634,3))=312,LEFT($G1634,5)="Total"),VLOOKUP('312'!$F$80,_312_Table2,MATCH(LEFT($B1634,1),_312_Table2_ColumnLookup,0),FALSE),
  IF(AND(VALUE(LEFT($A1634,3))=312,LEN($I1634)=4,$B1634="G"),VLOOKUP($I1634,_312_Table2,MATCH('312'!$N$16,_312_Table2_ColumnLookup,0),FALSE),
  IF(AND(VALUE(LEFT($A1634,3))=312,LEN($I1634)=4,$B1634="O"),VLOOKUP($I1634,_312_Table2,MATCH('312'!$V$16,_312_Table2_ColumnLookup,0),FALSE),
  IF(AND(VALUE(LEFT($A1634,3))=312,LEN($I1634)=4,$B1634="Q"),VLOOKUP($I1634,_312_Table2,MATCH('312'!$X$16,_312_Table2_ColumnLookup,0),FALSE),
  IF(AND(VALUE(LEFT($A1634,3))=312,LEN($I1634)=4),VLOOKUP($I1634,_312_Table2,MATCH(LEFT($B1634,1),_312_Table2_ColumnLookup,0),FALSE)
+N("312"),
  IF(VALUE(LEFT($A1634,3))=313,VLOOKUP(VALUE(MID($B1634,2,1)),_313_Table2,MATCH(MID($B1634,1,1),_313_Table2_ColumnLookup,0),FALSE)
+N("313"),
  IF(AND(VALUE(LEFT($A1634,3))=314,LEN($B1634)=3),VLOOKUP(VALUE(MID($B1634,2,2)),_314_Table2,MATCH(MID($B1634,1,1),_314_Table2_ColumnLookup,0),FALSE),
  IF(VALUE(LEFT($A1634,3))=314,VLOOKUP(VALUE(MID($B1634,2,1)),_314_Table2,MATCH(MID($B1634,1,1),_314_Table2_ColumnLookup,0),FALSE)
+N("314"),
""))))))))))))))))))))))))</f>
        <v>#N/A</v>
      </c>
      <c r="F1634" s="238" t="e">
        <f>IF(AND(VALUE(LEFT($A1634,3))=309,LEN($B1634)=3),VLOOKUP(VALUE(MID($B1634,2,2)),_309_Table3,MATCH(MID($B1634,1,1),_309_Table3_ColumnLookup,0),FALSE),
  IF($C1634="309 LCR SummaryA",OneYearSCR,IF($C1634="309 LCR SummaryB",UltimateSCR,IF(VALUE(LEFT($A1634,3))=309,VLOOKUP(VALUE(MID($B1634,2,1)),_309_Table3,MATCH(MID($B1634,1,1),_309_Table3_ColumnLookup,0),FALSE)
+N("309"),
  IF(VALUE(LEFT($A1634,3))=310,VLOOKUP(VALUE(MID($B1634,2,1)),_310_Table3,MATCH(MID($B1634,1,1),_310_Table3_ColumnLookup,0),FALSE)
+N("310"),
  IF(AND(VALUE(LEFT($A1634,3))=311,LEN($I1634)=4),VLOOKUP($I1634,_311_Table3,MATCH($B1634,_311_Table3_ColumnLookup,0),FALSE),
  IF(AND(VALUE(LEFT($A1634,3))=311,OR($B1634="I2",$B1634="J2",$B1634="K2",$B1634="L2")),VLOOKUP('311'!$G$58,_311_Table3,MATCH(MID($B1634,1,1),_311_Table3_ColumnLookup,0),FALSE),
  IF(AND(VALUE(LEFT($A1634,3))=311,RIGHT($B1634,5)="Total"),VLOOKUP('311'!$G$59,_311_Table3,MATCH(MID($B1634,1,1),_311_Table3_ColumnLookup,0),FALSE),
  IF(VALUE(LEFT($A1634,3))=311,VLOOKUP(VALUE(MID($B1634,2,1)),_311_Table3,MATCH(MID($B1634,1,1),_311_Table3_ColumnLookup,0),FALSE)
+N("311"),
  IF(AND(VALUE(LEFT($A1634,3))=312,LEFT($G1634,10)="Unincepted",$B1634="G "),VLOOKUP(" ULO",_312_Table3,MATCH('312'!$N$16,_312_Table3_ColumnLookup,0),FALSE),
  IF(AND(VALUE(LEFT($A1634,3))=312,LEFT($G1634,10)="Unincepted",$B1634="O "),VLOOKUP(" ULO",_312_Table3,MATCH('312'!$V$16,_312_Table3_ColumnLookup,0),FALSE),
  IF(AND(VALUE(LEFT($A1634,3))=312,LEFT($G1634,10)="Unincepted",$B1634="Q "),VLOOKUP(" ULO",_312_Table3,MATCH('312'!$X$16,_312_Table3_ColumnLookup,0),FALSE),
  IF(AND(VALUE(LEFT($A1634,3))=312,LEFT($G1634,10)="Unincepted"),VLOOKUP(" ULO",_312_Table3,MATCH(LEFT($B1634,1),_312_Table3_ColumnLookup,0),FALSE),
  IF(AND(VALUE(LEFT($A1634,3))=312,LEFT($G1634,5)="Total",$B1634="G "),VLOOKUP('312'!$F$80,_312_Table3,MATCH('312'!$N$16,_312_Table3_ColumnLookup,0),FALSE),
  IF(AND(VALUE(LEFT($A1634,3))=312,LEFT($G1634,5)="Total",$B1634="O "),VLOOKUP('312'!$F$80,_312_Table3,MATCH('312'!$V$16,_312_Table3_ColumnLookup,0),FALSE),
  IF(AND(VALUE(LEFT($A1634,3))=312,LEFT($G1634,5)="Total",$B1634="Q "),VLOOKUP('312'!$F$80,_312_Table3,MATCH('312'!$X$16,_312_Table3_ColumnLookup,0),FALSE),
  IF(AND(VALUE(LEFT($A1634,3))=312,LEFT($G1634,5)="Total"),VLOOKUP('312'!$F$80,_312_Table3,MATCH(LEFT($B1634,1),_312_Table3_ColumnLookup,0),FALSE),
  IF(AND(VALUE(LEFT($A1634,3))=312,LEN($I1634)=4,$B1634="G"),VLOOKUP($I1634,_312_Table3,MATCH('312'!$N$16,_312_Table3_ColumnLookup,0),FALSE),
  IF(AND(VALUE(LEFT($A1634,3))=312,LEN($I1634)=4,$B1634="O"),VLOOKUP($I1634,_312_Table3,MATCH('312'!$V$16,_312_Table3_ColumnLookup,0),FALSE),
  IF(AND(VALUE(LEFT($A1634,3))=312,LEN($I1634)=4,$B1634="Q"),VLOOKUP($I1634,_312_Table3,MATCH('312'!$X$16,_312_Table3_ColumnLookup,0),FALSE),
  IF(AND(VALUE(LEFT($A1634,3))=312,LEN($I1634)=4),VLOOKUP($I1634,_312_Table3,MATCH(LEFT($B1634,1),_312_Table3_ColumnLookup,0),FALSE)
+N("312"),
  IF(VALUE(LEFT($A1634,3))=313,VLOOKUP(VALUE(MID($B1634,2,1)),_313_Table3,MATCH(MID($B1634,1,1),_313_Table3_ColumnLookup,0),FALSE)
+N("313"),
  IF(AND(VALUE(LEFT($A1634,3))=314,LEN($B1634)=3),VLOOKUP(VALUE(MID($B1634,2,2)),_314_Table3,MATCH(MID($B1634,1,1),_314_Table3_ColumnLookup,0),FALSE),
  IF(VALUE(LEFT($A1634,3))=314,VLOOKUP(VALUE(MID($B1634,2,1)),_314_Table3,MATCH(MID($B1634,1,1),_314_Table3_ColumnLookup,0),FALSE)
+N("314"),
""))))))))))))))))))))))))</f>
        <v>#N/A</v>
      </c>
      <c r="H1634" s="321" t="str">
        <f>IFERROR(
IF(ISERROR($D1634)=FALSE,$D1634,IF(ISERROR($E1634)=FALSE,$E1634,IF(ISERROR($F1634)=FALSE,$F1634
+N("012 checkboxes"),
IF(
IF(OR(LEFT($A1634,9)="Syndicate",LEFT($A1634,12)="NewSyndicate"),VLOOKUP($A1634,'012'!$J:$ZW,MATCH("Link to button",'012'!$J$1:$ZW$1,0),0)
+N("309 checkbox"),
IF($C1634="309 LCR Summary0",VLOOKUP("Notes990",'309'!$P:$ZZ,MATCH("Link to button",'309'!$P$1:$ZZ$1,0),0)
+N("313 checkboxes"),
IF($C1634="313 Financial Information0LcmVsScr",IF($C1634="309 LCR Summary0",VLOOKUP("LcmVsScr",'309'!$N:$ZZ,MATCH("Link to button",'309'!$N$1:$ZZ$1,0),0),
IF($C1634="313 Financial Information0LcrDocAttached",IF($C1634="309 LCR Summary0",VLOOKUP("LcrDocAttached",'309'!$N:$ZZ,MATCH("Link to button",'309'!$N$1:$ZZ$1,0),
0)))))))=1,TRUE,FALSE)
))),"")</f>
        <v/>
      </c>
    </row>
    <row r="1635" spans="1:8">
      <c r="A1635" s="237" t="e">
        <f>VLOOKUP($G1635,CSVLookups!$B:$R,MATCH(A$1,CSVLookups!$B$1:$R$1,0),FALSE)</f>
        <v>#N/A</v>
      </c>
      <c r="B1635" s="237" t="e">
        <f>VLOOKUP($G1635,CSVLookups!$B:$R,MATCH(B$1,CSVLookups!$B$1:$R$1,0),FALSE)</f>
        <v>#N/A</v>
      </c>
      <c r="C1635" s="238" t="e">
        <f t="shared" si="26"/>
        <v>#N/A</v>
      </c>
      <c r="D1635" s="238" t="e">
        <f>IF(AND(VALUE(LEFT($A1635,3))=309,LEN($B1635)=3),VLOOKUP(VALUE(MID($B1635,2,2)),_309_Table1,MATCH(MID($B1635,1,1),_309_Table1_ColumnLookup,0),FALSE),
  IF($C1635="309 LCR SummaryA",OneYearSCR,IF($C1635="309 LCR SummaryB",UltimateSCR,IF(VALUE(LEFT($A1635,3))=309,VLOOKUP(VALUE(MID($B1635,2,1)),_309_Table1,MATCH(MID($B1635,1,1),_309_Table1_ColumnLookup,0),FALSE)
+N("309"),
  IF(VALUE(LEFT($A1635,3))=310,VLOOKUP(VALUE(MID($B1635,2,1)),_310_Table1,MATCH(MID($B1635,1,1),_310_Table1_ColumnLookup,0),FALSE)
+N("310"),
  IF(AND(VALUE(LEFT($A1635,3))=311,LEN($I1635)=4),VLOOKUP($I1635,_311_Table1,MATCH($B1635,_311_Table1_ColumnLookup,0),FALSE),
  IF(AND(VALUE(LEFT($A1635,3))=311,OR($B1635="I2",$B1635="J2",$B1635="K2",$B1635="L2")),VLOOKUP('311'!$G$58,_311_Table1,MATCH(MID($B1635,1,1),_311_Table1_ColumnLookup,0),FALSE),
  IF(AND(VALUE(LEFT($A1635,3))=311,RIGHT($B1635,5)="Total"),VLOOKUP('311'!$G$59,_311_Table1,MATCH(MID($B1635,1,1),_311_Table1_ColumnLookup,0),FALSE),
  IF(VALUE(LEFT($A1635,3))=311,VLOOKUP(VALUE(MID($B1635,2,1)),_311_Table1,MATCH(MID($B1635,1,1),_311_Table1_ColumnLookup,0),FALSE)
+N("311"),
  IF(AND(VALUE(LEFT($A1635,3))=312,LEFT($G1635,10)="Unincepted",$B1635="G "),VLOOKUP(" ULO",_312_Table1,MATCH('312'!$N$16,_312_Table1_ColumnLookup,0),FALSE),
  IF(AND(VALUE(LEFT($A1635,3))=312,LEFT($G1635,10)="Unincepted",$B1635="O "),VLOOKUP(" ULO",_312_Table1,MATCH('312'!$V$16,_312_Table1_ColumnLookup,0),FALSE),
  IF(AND(VALUE(LEFT($A1635,3))=312,LEFT($G1635,10)="Unincepted",$B1635="Q "),VLOOKUP(" ULO",_312_Table1,MATCH('312'!$X$16,_312_Table1_ColumnLookup,0),FALSE),
  IF(AND(VALUE(LEFT($A1635,3))=312,LEFT($G1635,10)="Unincepted"),VLOOKUP(" ULO",_312_Table1,MATCH(LEFT($B1635,1),_312_Table1_ColumnLookup,0),FALSE),
  IF(AND(VALUE(LEFT($A1635,3))=312,LEFT($G1635,5)="Total",$B1635="G "),VLOOKUP('312'!$F$80,_312_Table1,MATCH('312'!$N$16,_312_Table1_ColumnLookup,0),FALSE),
  IF(AND(VALUE(LEFT($A1635,3))=312,LEFT($G1635,5)="Total",$B1635="O "),VLOOKUP('312'!$F$80,_312_Table1,MATCH('312'!$V$16,_312_Table1_ColumnLookup,0),FALSE),
  IF(AND(VALUE(LEFT($A1635,3))=312,LEFT($G1635,5)="Total",$B1635="Q "),VLOOKUP('312'!$F$80,_312_Table1,MATCH('312'!$X$16,_312_Table1_ColumnLookup,0),FALSE),
  IF(AND(VALUE(LEFT($A1635,3))=312,LEFT($G1635,5)="Total"),VLOOKUP('312'!$F$80,_312_Table1,MATCH(LEFT($B1635,1),_312_Table1_ColumnLookup,0),FALSE),
  IF(AND(VALUE(LEFT($A1635,3))=312,LEN($I1635)=4,$B1635="G"),VLOOKUP($I1635,_312_Table1,MATCH('312'!$N$16,_312_Table1_ColumnLookup,0),FALSE),
  IF(AND(VALUE(LEFT($A1635,3))=312,LEN($I1635)=4,$B1635="O"),VLOOKUP($I1635,_312_Table1,MATCH('312'!$V$16,_312_Table1_ColumnLookup,0),FALSE),
  IF(AND(VALUE(LEFT($A1635,3))=312,LEN($I1635)=4,$B1635="Q"),VLOOKUP($I1635,_312_Table1,MATCH('312'!$X$16,_312_Table1_ColumnLookup,0),FALSE),
  IF(AND(VALUE(LEFT($A1635,3))=312,LEN($I1635)=4),VLOOKUP($I1635,_312_Table1,MATCH(LEFT($B1635,1),_312_Table1_ColumnLookup,0),FALSE)
+N("312"),
  IF(VALUE(LEFT($A1635,3))=313,VLOOKUP(VALUE(MID($B1635,2,1)),_313_Table1,MATCH(MID($B1635,1,1),_313_Table1_ColumnLookup,0),FALSE)
+N("313"),
  IF(AND(VALUE(LEFT($A1635,3))=314,LEN($B1635)=3),VLOOKUP(VALUE(MID($B1635,2,2)),_314_Table1,MATCH(MID($B1635,1,1),_314_Table1_ColumnLookup,0),FALSE),
  IF(VALUE(LEFT($A1635,3))=314,VLOOKUP(VALUE(MID($B1635,2,1)),_314_Table1,MATCH(MID($B1635,1,1),_314_Table1_ColumnLookup,0),FALSE)
+N("314"),
""))))))))))))))))))))))))</f>
        <v>#N/A</v>
      </c>
      <c r="E1635" s="238" t="e">
        <f>IF(AND(VALUE(LEFT($A1635,3))=309,LEN($B1635)=3),VLOOKUP(VALUE(MID($B1635,2,2)),_309_Table2,MATCH(MID($B1635,1,1),_309_Table2_ColumnLookup,0),FALSE),
  IF($C1635="309 LCR SummaryA",OneYearSCR,IF($C1635="309 LCR SummaryB",UltimateSCR,IF(VALUE(LEFT($A1635,3))=309,VLOOKUP(VALUE(MID($B1635,2,1)),_309_Table2,MATCH(MID($B1635,1,1),_309_Table2_ColumnLookup,0),FALSE)
+N("309"),
  IF(VALUE(LEFT($A1635,3))=310,VLOOKUP(VALUE(MID($B1635,2,1)),_310_Table2,MATCH(MID($B1635,1,1),_310_Table2_ColumnLookup,0),FALSE)
+N("310"),
  IF(AND(VALUE(LEFT($A1635,3))=311,LEN($I1635)=4),VLOOKUP($I1635,_311_Table2,MATCH($B1635,_311_Table2_ColumnLookup,0),FALSE),
  IF(AND(VALUE(LEFT($A1635,3))=311,OR($B1635="I2",$B1635="J2",$B1635="K2",$B1635="L2")),VLOOKUP('311'!$G$58,_311_Table2,MATCH(MID($B1635,1,1),_311_Table2_ColumnLookup,0),FALSE),
  IF(AND(VALUE(LEFT($A1635,3))=311,RIGHT($B1635,5)="Total"),VLOOKUP('311'!$G$59,_311_Table2,MATCH(MID($B1635,1,1),_311_Table2_ColumnLookup,0),FALSE),
  IF(VALUE(LEFT($A1635,3))=311,VLOOKUP(VALUE(MID($B1635,2,1)),_311_Table2,MATCH(MID($B1635,1,1),_311_Table2_ColumnLookup,0),FALSE)
+N("311"),
  IF(AND(VALUE(LEFT($A1635,3))=312,LEFT($G1635,10)="Unincepted",$B1635="G "),VLOOKUP(" ULO",_312_Table2,MATCH('312'!$N$16,_312_Table2_ColumnLookup,0),FALSE),
  IF(AND(VALUE(LEFT($A1635,3))=312,LEFT($G1635,10)="Unincepted",$B1635="O "),VLOOKUP(" ULO",_312_Table2,MATCH('312'!$V$16,_312_Table2_ColumnLookup,0),FALSE),
  IF(AND(VALUE(LEFT($A1635,3))=312,LEFT($G1635,10)="Unincepted",$B1635="Q "),VLOOKUP(" ULO",_312_Table2,MATCH('312'!$X$16,_312_Table2_ColumnLookup,0),FALSE),
  IF(AND(VALUE(LEFT($A1635,3))=312,LEFT($G1635,10)="Unincepted"),VLOOKUP(" ULO",_312_Table2,MATCH(LEFT($B1635,1),_312_Table2_ColumnLookup,0),FALSE),
  IF(AND(VALUE(LEFT($A1635,3))=312,LEFT($G1635,5)="Total",$B1635="G "),VLOOKUP('312'!$F$80,_312_Table2,MATCH('312'!$N$16,_312_Table2_ColumnLookup,0),FALSE),
  IF(AND(VALUE(LEFT($A1635,3))=312,LEFT($G1635,5)="Total",$B1635="O "),VLOOKUP('312'!$F$80,_312_Table2,MATCH('312'!$V$16,_312_Table2_ColumnLookup,0),FALSE),
  IF(AND(VALUE(LEFT($A1635,3))=312,LEFT($G1635,5)="Total",$B1635="Q "),VLOOKUP('312'!$F$80,_312_Table2,MATCH('312'!$X$16,_312_Table2_ColumnLookup,0),FALSE),
  IF(AND(VALUE(LEFT($A1635,3))=312,LEFT($G1635,5)="Total"),VLOOKUP('312'!$F$80,_312_Table2,MATCH(LEFT($B1635,1),_312_Table2_ColumnLookup,0),FALSE),
  IF(AND(VALUE(LEFT($A1635,3))=312,LEN($I1635)=4,$B1635="G"),VLOOKUP($I1635,_312_Table2,MATCH('312'!$N$16,_312_Table2_ColumnLookup,0),FALSE),
  IF(AND(VALUE(LEFT($A1635,3))=312,LEN($I1635)=4,$B1635="O"),VLOOKUP($I1635,_312_Table2,MATCH('312'!$V$16,_312_Table2_ColumnLookup,0),FALSE),
  IF(AND(VALUE(LEFT($A1635,3))=312,LEN($I1635)=4,$B1635="Q"),VLOOKUP($I1635,_312_Table2,MATCH('312'!$X$16,_312_Table2_ColumnLookup,0),FALSE),
  IF(AND(VALUE(LEFT($A1635,3))=312,LEN($I1635)=4),VLOOKUP($I1635,_312_Table2,MATCH(LEFT($B1635,1),_312_Table2_ColumnLookup,0),FALSE)
+N("312"),
  IF(VALUE(LEFT($A1635,3))=313,VLOOKUP(VALUE(MID($B1635,2,1)),_313_Table2,MATCH(MID($B1635,1,1),_313_Table2_ColumnLookup,0),FALSE)
+N("313"),
  IF(AND(VALUE(LEFT($A1635,3))=314,LEN($B1635)=3),VLOOKUP(VALUE(MID($B1635,2,2)),_314_Table2,MATCH(MID($B1635,1,1),_314_Table2_ColumnLookup,0),FALSE),
  IF(VALUE(LEFT($A1635,3))=314,VLOOKUP(VALUE(MID($B1635,2,1)),_314_Table2,MATCH(MID($B1635,1,1),_314_Table2_ColumnLookup,0),FALSE)
+N("314"),
""))))))))))))))))))))))))</f>
        <v>#N/A</v>
      </c>
      <c r="F1635" s="238" t="e">
        <f>IF(AND(VALUE(LEFT($A1635,3))=309,LEN($B1635)=3),VLOOKUP(VALUE(MID($B1635,2,2)),_309_Table3,MATCH(MID($B1635,1,1),_309_Table3_ColumnLookup,0),FALSE),
  IF($C1635="309 LCR SummaryA",OneYearSCR,IF($C1635="309 LCR SummaryB",UltimateSCR,IF(VALUE(LEFT($A1635,3))=309,VLOOKUP(VALUE(MID($B1635,2,1)),_309_Table3,MATCH(MID($B1635,1,1),_309_Table3_ColumnLookup,0),FALSE)
+N("309"),
  IF(VALUE(LEFT($A1635,3))=310,VLOOKUP(VALUE(MID($B1635,2,1)),_310_Table3,MATCH(MID($B1635,1,1),_310_Table3_ColumnLookup,0),FALSE)
+N("310"),
  IF(AND(VALUE(LEFT($A1635,3))=311,LEN($I1635)=4),VLOOKUP($I1635,_311_Table3,MATCH($B1635,_311_Table3_ColumnLookup,0),FALSE),
  IF(AND(VALUE(LEFT($A1635,3))=311,OR($B1635="I2",$B1635="J2",$B1635="K2",$B1635="L2")),VLOOKUP('311'!$G$58,_311_Table3,MATCH(MID($B1635,1,1),_311_Table3_ColumnLookup,0),FALSE),
  IF(AND(VALUE(LEFT($A1635,3))=311,RIGHT($B1635,5)="Total"),VLOOKUP('311'!$G$59,_311_Table3,MATCH(MID($B1635,1,1),_311_Table3_ColumnLookup,0),FALSE),
  IF(VALUE(LEFT($A1635,3))=311,VLOOKUP(VALUE(MID($B1635,2,1)),_311_Table3,MATCH(MID($B1635,1,1),_311_Table3_ColumnLookup,0),FALSE)
+N("311"),
  IF(AND(VALUE(LEFT($A1635,3))=312,LEFT($G1635,10)="Unincepted",$B1635="G "),VLOOKUP(" ULO",_312_Table3,MATCH('312'!$N$16,_312_Table3_ColumnLookup,0),FALSE),
  IF(AND(VALUE(LEFT($A1635,3))=312,LEFT($G1635,10)="Unincepted",$B1635="O "),VLOOKUP(" ULO",_312_Table3,MATCH('312'!$V$16,_312_Table3_ColumnLookup,0),FALSE),
  IF(AND(VALUE(LEFT($A1635,3))=312,LEFT($G1635,10)="Unincepted",$B1635="Q "),VLOOKUP(" ULO",_312_Table3,MATCH('312'!$X$16,_312_Table3_ColumnLookup,0),FALSE),
  IF(AND(VALUE(LEFT($A1635,3))=312,LEFT($G1635,10)="Unincepted"),VLOOKUP(" ULO",_312_Table3,MATCH(LEFT($B1635,1),_312_Table3_ColumnLookup,0),FALSE),
  IF(AND(VALUE(LEFT($A1635,3))=312,LEFT($G1635,5)="Total",$B1635="G "),VLOOKUP('312'!$F$80,_312_Table3,MATCH('312'!$N$16,_312_Table3_ColumnLookup,0),FALSE),
  IF(AND(VALUE(LEFT($A1635,3))=312,LEFT($G1635,5)="Total",$B1635="O "),VLOOKUP('312'!$F$80,_312_Table3,MATCH('312'!$V$16,_312_Table3_ColumnLookup,0),FALSE),
  IF(AND(VALUE(LEFT($A1635,3))=312,LEFT($G1635,5)="Total",$B1635="Q "),VLOOKUP('312'!$F$80,_312_Table3,MATCH('312'!$X$16,_312_Table3_ColumnLookup,0),FALSE),
  IF(AND(VALUE(LEFT($A1635,3))=312,LEFT($G1635,5)="Total"),VLOOKUP('312'!$F$80,_312_Table3,MATCH(LEFT($B1635,1),_312_Table3_ColumnLookup,0),FALSE),
  IF(AND(VALUE(LEFT($A1635,3))=312,LEN($I1635)=4,$B1635="G"),VLOOKUP($I1635,_312_Table3,MATCH('312'!$N$16,_312_Table3_ColumnLookup,0),FALSE),
  IF(AND(VALUE(LEFT($A1635,3))=312,LEN($I1635)=4,$B1635="O"),VLOOKUP($I1635,_312_Table3,MATCH('312'!$V$16,_312_Table3_ColumnLookup,0),FALSE),
  IF(AND(VALUE(LEFT($A1635,3))=312,LEN($I1635)=4,$B1635="Q"),VLOOKUP($I1635,_312_Table3,MATCH('312'!$X$16,_312_Table3_ColumnLookup,0),FALSE),
  IF(AND(VALUE(LEFT($A1635,3))=312,LEN($I1635)=4),VLOOKUP($I1635,_312_Table3,MATCH(LEFT($B1635,1),_312_Table3_ColumnLookup,0),FALSE)
+N("312"),
  IF(VALUE(LEFT($A1635,3))=313,VLOOKUP(VALUE(MID($B1635,2,1)),_313_Table3,MATCH(MID($B1635,1,1),_313_Table3_ColumnLookup,0),FALSE)
+N("313"),
  IF(AND(VALUE(LEFT($A1635,3))=314,LEN($B1635)=3),VLOOKUP(VALUE(MID($B1635,2,2)),_314_Table3,MATCH(MID($B1635,1,1),_314_Table3_ColumnLookup,0),FALSE),
  IF(VALUE(LEFT($A1635,3))=314,VLOOKUP(VALUE(MID($B1635,2,1)),_314_Table3,MATCH(MID($B1635,1,1),_314_Table3_ColumnLookup,0),FALSE)
+N("314"),
""))))))))))))))))))))))))</f>
        <v>#N/A</v>
      </c>
      <c r="H1635" s="321" t="str">
        <f>IFERROR(
IF(ISERROR($D1635)=FALSE,$D1635,IF(ISERROR($E1635)=FALSE,$E1635,IF(ISERROR($F1635)=FALSE,$F1635
+N("012 checkboxes"),
IF(
IF(OR(LEFT($A1635,9)="Syndicate",LEFT($A1635,12)="NewSyndicate"),VLOOKUP($A1635,'012'!$J:$ZW,MATCH("Link to button",'012'!$J$1:$ZW$1,0),0)
+N("309 checkbox"),
IF($C1635="309 LCR Summary0",VLOOKUP("Notes990",'309'!$P:$ZZ,MATCH("Link to button",'309'!$P$1:$ZZ$1,0),0)
+N("313 checkboxes"),
IF($C1635="313 Financial Information0LcmVsScr",IF($C1635="309 LCR Summary0",VLOOKUP("LcmVsScr",'309'!$N:$ZZ,MATCH("Link to button",'309'!$N$1:$ZZ$1,0),0),
IF($C1635="313 Financial Information0LcrDocAttached",IF($C1635="309 LCR Summary0",VLOOKUP("LcrDocAttached",'309'!$N:$ZZ,MATCH("Link to button",'309'!$N$1:$ZZ$1,0),
0)))))))=1,TRUE,FALSE)
))),"")</f>
        <v/>
      </c>
    </row>
    <row r="1636" spans="1:8">
      <c r="A1636" s="237" t="e">
        <f>VLOOKUP($G1636,CSVLookups!$B:$R,MATCH(A$1,CSVLookups!$B$1:$R$1,0),FALSE)</f>
        <v>#N/A</v>
      </c>
      <c r="B1636" s="237" t="e">
        <f>VLOOKUP($G1636,CSVLookups!$B:$R,MATCH(B$1,CSVLookups!$B$1:$R$1,0),FALSE)</f>
        <v>#N/A</v>
      </c>
      <c r="C1636" s="238" t="e">
        <f t="shared" si="26"/>
        <v>#N/A</v>
      </c>
      <c r="D1636" s="238" t="e">
        <f>IF(AND(VALUE(LEFT($A1636,3))=309,LEN($B1636)=3),VLOOKUP(VALUE(MID($B1636,2,2)),_309_Table1,MATCH(MID($B1636,1,1),_309_Table1_ColumnLookup,0),FALSE),
  IF($C1636="309 LCR SummaryA",OneYearSCR,IF($C1636="309 LCR SummaryB",UltimateSCR,IF(VALUE(LEFT($A1636,3))=309,VLOOKUP(VALUE(MID($B1636,2,1)),_309_Table1,MATCH(MID($B1636,1,1),_309_Table1_ColumnLookup,0),FALSE)
+N("309"),
  IF(VALUE(LEFT($A1636,3))=310,VLOOKUP(VALUE(MID($B1636,2,1)),_310_Table1,MATCH(MID($B1636,1,1),_310_Table1_ColumnLookup,0),FALSE)
+N("310"),
  IF(AND(VALUE(LEFT($A1636,3))=311,LEN($I1636)=4),VLOOKUP($I1636,_311_Table1,MATCH($B1636,_311_Table1_ColumnLookup,0),FALSE),
  IF(AND(VALUE(LEFT($A1636,3))=311,OR($B1636="I2",$B1636="J2",$B1636="K2",$B1636="L2")),VLOOKUP('311'!$G$58,_311_Table1,MATCH(MID($B1636,1,1),_311_Table1_ColumnLookup,0),FALSE),
  IF(AND(VALUE(LEFT($A1636,3))=311,RIGHT($B1636,5)="Total"),VLOOKUP('311'!$G$59,_311_Table1,MATCH(MID($B1636,1,1),_311_Table1_ColumnLookup,0),FALSE),
  IF(VALUE(LEFT($A1636,3))=311,VLOOKUP(VALUE(MID($B1636,2,1)),_311_Table1,MATCH(MID($B1636,1,1),_311_Table1_ColumnLookup,0),FALSE)
+N("311"),
  IF(AND(VALUE(LEFT($A1636,3))=312,LEFT($G1636,10)="Unincepted",$B1636="G "),VLOOKUP(" ULO",_312_Table1,MATCH('312'!$N$16,_312_Table1_ColumnLookup,0),FALSE),
  IF(AND(VALUE(LEFT($A1636,3))=312,LEFT($G1636,10)="Unincepted",$B1636="O "),VLOOKUP(" ULO",_312_Table1,MATCH('312'!$V$16,_312_Table1_ColumnLookup,0),FALSE),
  IF(AND(VALUE(LEFT($A1636,3))=312,LEFT($G1636,10)="Unincepted",$B1636="Q "),VLOOKUP(" ULO",_312_Table1,MATCH('312'!$X$16,_312_Table1_ColumnLookup,0),FALSE),
  IF(AND(VALUE(LEFT($A1636,3))=312,LEFT($G1636,10)="Unincepted"),VLOOKUP(" ULO",_312_Table1,MATCH(LEFT($B1636,1),_312_Table1_ColumnLookup,0),FALSE),
  IF(AND(VALUE(LEFT($A1636,3))=312,LEFT($G1636,5)="Total",$B1636="G "),VLOOKUP('312'!$F$80,_312_Table1,MATCH('312'!$N$16,_312_Table1_ColumnLookup,0),FALSE),
  IF(AND(VALUE(LEFT($A1636,3))=312,LEFT($G1636,5)="Total",$B1636="O "),VLOOKUP('312'!$F$80,_312_Table1,MATCH('312'!$V$16,_312_Table1_ColumnLookup,0),FALSE),
  IF(AND(VALUE(LEFT($A1636,3))=312,LEFT($G1636,5)="Total",$B1636="Q "),VLOOKUP('312'!$F$80,_312_Table1,MATCH('312'!$X$16,_312_Table1_ColumnLookup,0),FALSE),
  IF(AND(VALUE(LEFT($A1636,3))=312,LEFT($G1636,5)="Total"),VLOOKUP('312'!$F$80,_312_Table1,MATCH(LEFT($B1636,1),_312_Table1_ColumnLookup,0),FALSE),
  IF(AND(VALUE(LEFT($A1636,3))=312,LEN($I1636)=4,$B1636="G"),VLOOKUP($I1636,_312_Table1,MATCH('312'!$N$16,_312_Table1_ColumnLookup,0),FALSE),
  IF(AND(VALUE(LEFT($A1636,3))=312,LEN($I1636)=4,$B1636="O"),VLOOKUP($I1636,_312_Table1,MATCH('312'!$V$16,_312_Table1_ColumnLookup,0),FALSE),
  IF(AND(VALUE(LEFT($A1636,3))=312,LEN($I1636)=4,$B1636="Q"),VLOOKUP($I1636,_312_Table1,MATCH('312'!$X$16,_312_Table1_ColumnLookup,0),FALSE),
  IF(AND(VALUE(LEFT($A1636,3))=312,LEN($I1636)=4),VLOOKUP($I1636,_312_Table1,MATCH(LEFT($B1636,1),_312_Table1_ColumnLookup,0),FALSE)
+N("312"),
  IF(VALUE(LEFT($A1636,3))=313,VLOOKUP(VALUE(MID($B1636,2,1)),_313_Table1,MATCH(MID($B1636,1,1),_313_Table1_ColumnLookup,0),FALSE)
+N("313"),
  IF(AND(VALUE(LEFT($A1636,3))=314,LEN($B1636)=3),VLOOKUP(VALUE(MID($B1636,2,2)),_314_Table1,MATCH(MID($B1636,1,1),_314_Table1_ColumnLookup,0),FALSE),
  IF(VALUE(LEFT($A1636,3))=314,VLOOKUP(VALUE(MID($B1636,2,1)),_314_Table1,MATCH(MID($B1636,1,1),_314_Table1_ColumnLookup,0),FALSE)
+N("314"),
""))))))))))))))))))))))))</f>
        <v>#N/A</v>
      </c>
      <c r="E1636" s="238" t="e">
        <f>IF(AND(VALUE(LEFT($A1636,3))=309,LEN($B1636)=3),VLOOKUP(VALUE(MID($B1636,2,2)),_309_Table2,MATCH(MID($B1636,1,1),_309_Table2_ColumnLookup,0),FALSE),
  IF($C1636="309 LCR SummaryA",OneYearSCR,IF($C1636="309 LCR SummaryB",UltimateSCR,IF(VALUE(LEFT($A1636,3))=309,VLOOKUP(VALUE(MID($B1636,2,1)),_309_Table2,MATCH(MID($B1636,1,1),_309_Table2_ColumnLookup,0),FALSE)
+N("309"),
  IF(VALUE(LEFT($A1636,3))=310,VLOOKUP(VALUE(MID($B1636,2,1)),_310_Table2,MATCH(MID($B1636,1,1),_310_Table2_ColumnLookup,0),FALSE)
+N("310"),
  IF(AND(VALUE(LEFT($A1636,3))=311,LEN($I1636)=4),VLOOKUP($I1636,_311_Table2,MATCH($B1636,_311_Table2_ColumnLookup,0),FALSE),
  IF(AND(VALUE(LEFT($A1636,3))=311,OR($B1636="I2",$B1636="J2",$B1636="K2",$B1636="L2")),VLOOKUP('311'!$G$58,_311_Table2,MATCH(MID($B1636,1,1),_311_Table2_ColumnLookup,0),FALSE),
  IF(AND(VALUE(LEFT($A1636,3))=311,RIGHT($B1636,5)="Total"),VLOOKUP('311'!$G$59,_311_Table2,MATCH(MID($B1636,1,1),_311_Table2_ColumnLookup,0),FALSE),
  IF(VALUE(LEFT($A1636,3))=311,VLOOKUP(VALUE(MID($B1636,2,1)),_311_Table2,MATCH(MID($B1636,1,1),_311_Table2_ColumnLookup,0),FALSE)
+N("311"),
  IF(AND(VALUE(LEFT($A1636,3))=312,LEFT($G1636,10)="Unincepted",$B1636="G "),VLOOKUP(" ULO",_312_Table2,MATCH('312'!$N$16,_312_Table2_ColumnLookup,0),FALSE),
  IF(AND(VALUE(LEFT($A1636,3))=312,LEFT($G1636,10)="Unincepted",$B1636="O "),VLOOKUP(" ULO",_312_Table2,MATCH('312'!$V$16,_312_Table2_ColumnLookup,0),FALSE),
  IF(AND(VALUE(LEFT($A1636,3))=312,LEFT($G1636,10)="Unincepted",$B1636="Q "),VLOOKUP(" ULO",_312_Table2,MATCH('312'!$X$16,_312_Table2_ColumnLookup,0),FALSE),
  IF(AND(VALUE(LEFT($A1636,3))=312,LEFT($G1636,10)="Unincepted"),VLOOKUP(" ULO",_312_Table2,MATCH(LEFT($B1636,1),_312_Table2_ColumnLookup,0),FALSE),
  IF(AND(VALUE(LEFT($A1636,3))=312,LEFT($G1636,5)="Total",$B1636="G "),VLOOKUP('312'!$F$80,_312_Table2,MATCH('312'!$N$16,_312_Table2_ColumnLookup,0),FALSE),
  IF(AND(VALUE(LEFT($A1636,3))=312,LEFT($G1636,5)="Total",$B1636="O "),VLOOKUP('312'!$F$80,_312_Table2,MATCH('312'!$V$16,_312_Table2_ColumnLookup,0),FALSE),
  IF(AND(VALUE(LEFT($A1636,3))=312,LEFT($G1636,5)="Total",$B1636="Q "),VLOOKUP('312'!$F$80,_312_Table2,MATCH('312'!$X$16,_312_Table2_ColumnLookup,0),FALSE),
  IF(AND(VALUE(LEFT($A1636,3))=312,LEFT($G1636,5)="Total"),VLOOKUP('312'!$F$80,_312_Table2,MATCH(LEFT($B1636,1),_312_Table2_ColumnLookup,0),FALSE),
  IF(AND(VALUE(LEFT($A1636,3))=312,LEN($I1636)=4,$B1636="G"),VLOOKUP($I1636,_312_Table2,MATCH('312'!$N$16,_312_Table2_ColumnLookup,0),FALSE),
  IF(AND(VALUE(LEFT($A1636,3))=312,LEN($I1636)=4,$B1636="O"),VLOOKUP($I1636,_312_Table2,MATCH('312'!$V$16,_312_Table2_ColumnLookup,0),FALSE),
  IF(AND(VALUE(LEFT($A1636,3))=312,LEN($I1636)=4,$B1636="Q"),VLOOKUP($I1636,_312_Table2,MATCH('312'!$X$16,_312_Table2_ColumnLookup,0),FALSE),
  IF(AND(VALUE(LEFT($A1636,3))=312,LEN($I1636)=4),VLOOKUP($I1636,_312_Table2,MATCH(LEFT($B1636,1),_312_Table2_ColumnLookup,0),FALSE)
+N("312"),
  IF(VALUE(LEFT($A1636,3))=313,VLOOKUP(VALUE(MID($B1636,2,1)),_313_Table2,MATCH(MID($B1636,1,1),_313_Table2_ColumnLookup,0),FALSE)
+N("313"),
  IF(AND(VALUE(LEFT($A1636,3))=314,LEN($B1636)=3),VLOOKUP(VALUE(MID($B1636,2,2)),_314_Table2,MATCH(MID($B1636,1,1),_314_Table2_ColumnLookup,0),FALSE),
  IF(VALUE(LEFT($A1636,3))=314,VLOOKUP(VALUE(MID($B1636,2,1)),_314_Table2,MATCH(MID($B1636,1,1),_314_Table2_ColumnLookup,0),FALSE)
+N("314"),
""))))))))))))))))))))))))</f>
        <v>#N/A</v>
      </c>
      <c r="F1636" s="238" t="e">
        <f>IF(AND(VALUE(LEFT($A1636,3))=309,LEN($B1636)=3),VLOOKUP(VALUE(MID($B1636,2,2)),_309_Table3,MATCH(MID($B1636,1,1),_309_Table3_ColumnLookup,0),FALSE),
  IF($C1636="309 LCR SummaryA",OneYearSCR,IF($C1636="309 LCR SummaryB",UltimateSCR,IF(VALUE(LEFT($A1636,3))=309,VLOOKUP(VALUE(MID($B1636,2,1)),_309_Table3,MATCH(MID($B1636,1,1),_309_Table3_ColumnLookup,0),FALSE)
+N("309"),
  IF(VALUE(LEFT($A1636,3))=310,VLOOKUP(VALUE(MID($B1636,2,1)),_310_Table3,MATCH(MID($B1636,1,1),_310_Table3_ColumnLookup,0),FALSE)
+N("310"),
  IF(AND(VALUE(LEFT($A1636,3))=311,LEN($I1636)=4),VLOOKUP($I1636,_311_Table3,MATCH($B1636,_311_Table3_ColumnLookup,0),FALSE),
  IF(AND(VALUE(LEFT($A1636,3))=311,OR($B1636="I2",$B1636="J2",$B1636="K2",$B1636="L2")),VLOOKUP('311'!$G$58,_311_Table3,MATCH(MID($B1636,1,1),_311_Table3_ColumnLookup,0),FALSE),
  IF(AND(VALUE(LEFT($A1636,3))=311,RIGHT($B1636,5)="Total"),VLOOKUP('311'!$G$59,_311_Table3,MATCH(MID($B1636,1,1),_311_Table3_ColumnLookup,0),FALSE),
  IF(VALUE(LEFT($A1636,3))=311,VLOOKUP(VALUE(MID($B1636,2,1)),_311_Table3,MATCH(MID($B1636,1,1),_311_Table3_ColumnLookup,0),FALSE)
+N("311"),
  IF(AND(VALUE(LEFT($A1636,3))=312,LEFT($G1636,10)="Unincepted",$B1636="G "),VLOOKUP(" ULO",_312_Table3,MATCH('312'!$N$16,_312_Table3_ColumnLookup,0),FALSE),
  IF(AND(VALUE(LEFT($A1636,3))=312,LEFT($G1636,10)="Unincepted",$B1636="O "),VLOOKUP(" ULO",_312_Table3,MATCH('312'!$V$16,_312_Table3_ColumnLookup,0),FALSE),
  IF(AND(VALUE(LEFT($A1636,3))=312,LEFT($G1636,10)="Unincepted",$B1636="Q "),VLOOKUP(" ULO",_312_Table3,MATCH('312'!$X$16,_312_Table3_ColumnLookup,0),FALSE),
  IF(AND(VALUE(LEFT($A1636,3))=312,LEFT($G1636,10)="Unincepted"),VLOOKUP(" ULO",_312_Table3,MATCH(LEFT($B1636,1),_312_Table3_ColumnLookup,0),FALSE),
  IF(AND(VALUE(LEFT($A1636,3))=312,LEFT($G1636,5)="Total",$B1636="G "),VLOOKUP('312'!$F$80,_312_Table3,MATCH('312'!$N$16,_312_Table3_ColumnLookup,0),FALSE),
  IF(AND(VALUE(LEFT($A1636,3))=312,LEFT($G1636,5)="Total",$B1636="O "),VLOOKUP('312'!$F$80,_312_Table3,MATCH('312'!$V$16,_312_Table3_ColumnLookup,0),FALSE),
  IF(AND(VALUE(LEFT($A1636,3))=312,LEFT($G1636,5)="Total",$B1636="Q "),VLOOKUP('312'!$F$80,_312_Table3,MATCH('312'!$X$16,_312_Table3_ColumnLookup,0),FALSE),
  IF(AND(VALUE(LEFT($A1636,3))=312,LEFT($G1636,5)="Total"),VLOOKUP('312'!$F$80,_312_Table3,MATCH(LEFT($B1636,1),_312_Table3_ColumnLookup,0),FALSE),
  IF(AND(VALUE(LEFT($A1636,3))=312,LEN($I1636)=4,$B1636="G"),VLOOKUP($I1636,_312_Table3,MATCH('312'!$N$16,_312_Table3_ColumnLookup,0),FALSE),
  IF(AND(VALUE(LEFT($A1636,3))=312,LEN($I1636)=4,$B1636="O"),VLOOKUP($I1636,_312_Table3,MATCH('312'!$V$16,_312_Table3_ColumnLookup,0),FALSE),
  IF(AND(VALUE(LEFT($A1636,3))=312,LEN($I1636)=4,$B1636="Q"),VLOOKUP($I1636,_312_Table3,MATCH('312'!$X$16,_312_Table3_ColumnLookup,0),FALSE),
  IF(AND(VALUE(LEFT($A1636,3))=312,LEN($I1636)=4),VLOOKUP($I1636,_312_Table3,MATCH(LEFT($B1636,1),_312_Table3_ColumnLookup,0),FALSE)
+N("312"),
  IF(VALUE(LEFT($A1636,3))=313,VLOOKUP(VALUE(MID($B1636,2,1)),_313_Table3,MATCH(MID($B1636,1,1),_313_Table3_ColumnLookup,0),FALSE)
+N("313"),
  IF(AND(VALUE(LEFT($A1636,3))=314,LEN($B1636)=3),VLOOKUP(VALUE(MID($B1636,2,2)),_314_Table3,MATCH(MID($B1636,1,1),_314_Table3_ColumnLookup,0),FALSE),
  IF(VALUE(LEFT($A1636,3))=314,VLOOKUP(VALUE(MID($B1636,2,1)),_314_Table3,MATCH(MID($B1636,1,1),_314_Table3_ColumnLookup,0),FALSE)
+N("314"),
""))))))))))))))))))))))))</f>
        <v>#N/A</v>
      </c>
      <c r="H1636" s="321" t="str">
        <f>IFERROR(
IF(ISERROR($D1636)=FALSE,$D1636,IF(ISERROR($E1636)=FALSE,$E1636,IF(ISERROR($F1636)=FALSE,$F1636
+N("012 checkboxes"),
IF(
IF(OR(LEFT($A1636,9)="Syndicate",LEFT($A1636,12)="NewSyndicate"),VLOOKUP($A1636,'012'!$J:$ZW,MATCH("Link to button",'012'!$J$1:$ZW$1,0),0)
+N("309 checkbox"),
IF($C1636="309 LCR Summary0",VLOOKUP("Notes990",'309'!$P:$ZZ,MATCH("Link to button",'309'!$P$1:$ZZ$1,0),0)
+N("313 checkboxes"),
IF($C1636="313 Financial Information0LcmVsScr",IF($C1636="309 LCR Summary0",VLOOKUP("LcmVsScr",'309'!$N:$ZZ,MATCH("Link to button",'309'!$N$1:$ZZ$1,0),0),
IF($C1636="313 Financial Information0LcrDocAttached",IF($C1636="309 LCR Summary0",VLOOKUP("LcrDocAttached",'309'!$N:$ZZ,MATCH("Link to button",'309'!$N$1:$ZZ$1,0),
0)))))))=1,TRUE,FALSE)
))),"")</f>
        <v/>
      </c>
    </row>
    <row r="1637" spans="1:8">
      <c r="A1637" s="237" t="e">
        <f>VLOOKUP($G1637,CSVLookups!$B:$R,MATCH(A$1,CSVLookups!$B$1:$R$1,0),FALSE)</f>
        <v>#N/A</v>
      </c>
      <c r="B1637" s="237" t="e">
        <f>VLOOKUP($G1637,CSVLookups!$B:$R,MATCH(B$1,CSVLookups!$B$1:$R$1,0),FALSE)</f>
        <v>#N/A</v>
      </c>
      <c r="C1637" s="238" t="e">
        <f t="shared" si="26"/>
        <v>#N/A</v>
      </c>
      <c r="D1637" s="238" t="e">
        <f>IF(AND(VALUE(LEFT($A1637,3))=309,LEN($B1637)=3),VLOOKUP(VALUE(MID($B1637,2,2)),_309_Table1,MATCH(MID($B1637,1,1),_309_Table1_ColumnLookup,0),FALSE),
  IF($C1637="309 LCR SummaryA",OneYearSCR,IF($C1637="309 LCR SummaryB",UltimateSCR,IF(VALUE(LEFT($A1637,3))=309,VLOOKUP(VALUE(MID($B1637,2,1)),_309_Table1,MATCH(MID($B1637,1,1),_309_Table1_ColumnLookup,0),FALSE)
+N("309"),
  IF(VALUE(LEFT($A1637,3))=310,VLOOKUP(VALUE(MID($B1637,2,1)),_310_Table1,MATCH(MID($B1637,1,1),_310_Table1_ColumnLookup,0),FALSE)
+N("310"),
  IF(AND(VALUE(LEFT($A1637,3))=311,LEN($I1637)=4),VLOOKUP($I1637,_311_Table1,MATCH($B1637,_311_Table1_ColumnLookup,0),FALSE),
  IF(AND(VALUE(LEFT($A1637,3))=311,OR($B1637="I2",$B1637="J2",$B1637="K2",$B1637="L2")),VLOOKUP('311'!$G$58,_311_Table1,MATCH(MID($B1637,1,1),_311_Table1_ColumnLookup,0),FALSE),
  IF(AND(VALUE(LEFT($A1637,3))=311,RIGHT($B1637,5)="Total"),VLOOKUP('311'!$G$59,_311_Table1,MATCH(MID($B1637,1,1),_311_Table1_ColumnLookup,0),FALSE),
  IF(VALUE(LEFT($A1637,3))=311,VLOOKUP(VALUE(MID($B1637,2,1)),_311_Table1,MATCH(MID($B1637,1,1),_311_Table1_ColumnLookup,0),FALSE)
+N("311"),
  IF(AND(VALUE(LEFT($A1637,3))=312,LEFT($G1637,10)="Unincepted",$B1637="G "),VLOOKUP(" ULO",_312_Table1,MATCH('312'!$N$16,_312_Table1_ColumnLookup,0),FALSE),
  IF(AND(VALUE(LEFT($A1637,3))=312,LEFT($G1637,10)="Unincepted",$B1637="O "),VLOOKUP(" ULO",_312_Table1,MATCH('312'!$V$16,_312_Table1_ColumnLookup,0),FALSE),
  IF(AND(VALUE(LEFT($A1637,3))=312,LEFT($G1637,10)="Unincepted",$B1637="Q "),VLOOKUP(" ULO",_312_Table1,MATCH('312'!$X$16,_312_Table1_ColumnLookup,0),FALSE),
  IF(AND(VALUE(LEFT($A1637,3))=312,LEFT($G1637,10)="Unincepted"),VLOOKUP(" ULO",_312_Table1,MATCH(LEFT($B1637,1),_312_Table1_ColumnLookup,0),FALSE),
  IF(AND(VALUE(LEFT($A1637,3))=312,LEFT($G1637,5)="Total",$B1637="G "),VLOOKUP('312'!$F$80,_312_Table1,MATCH('312'!$N$16,_312_Table1_ColumnLookup,0),FALSE),
  IF(AND(VALUE(LEFT($A1637,3))=312,LEFT($G1637,5)="Total",$B1637="O "),VLOOKUP('312'!$F$80,_312_Table1,MATCH('312'!$V$16,_312_Table1_ColumnLookup,0),FALSE),
  IF(AND(VALUE(LEFT($A1637,3))=312,LEFT($G1637,5)="Total",$B1637="Q "),VLOOKUP('312'!$F$80,_312_Table1,MATCH('312'!$X$16,_312_Table1_ColumnLookup,0),FALSE),
  IF(AND(VALUE(LEFT($A1637,3))=312,LEFT($G1637,5)="Total"),VLOOKUP('312'!$F$80,_312_Table1,MATCH(LEFT($B1637,1),_312_Table1_ColumnLookup,0),FALSE),
  IF(AND(VALUE(LEFT($A1637,3))=312,LEN($I1637)=4,$B1637="G"),VLOOKUP($I1637,_312_Table1,MATCH('312'!$N$16,_312_Table1_ColumnLookup,0),FALSE),
  IF(AND(VALUE(LEFT($A1637,3))=312,LEN($I1637)=4,$B1637="O"),VLOOKUP($I1637,_312_Table1,MATCH('312'!$V$16,_312_Table1_ColumnLookup,0),FALSE),
  IF(AND(VALUE(LEFT($A1637,3))=312,LEN($I1637)=4,$B1637="Q"),VLOOKUP($I1637,_312_Table1,MATCH('312'!$X$16,_312_Table1_ColumnLookup,0),FALSE),
  IF(AND(VALUE(LEFT($A1637,3))=312,LEN($I1637)=4),VLOOKUP($I1637,_312_Table1,MATCH(LEFT($B1637,1),_312_Table1_ColumnLookup,0),FALSE)
+N("312"),
  IF(VALUE(LEFT($A1637,3))=313,VLOOKUP(VALUE(MID($B1637,2,1)),_313_Table1,MATCH(MID($B1637,1,1),_313_Table1_ColumnLookup,0),FALSE)
+N("313"),
  IF(AND(VALUE(LEFT($A1637,3))=314,LEN($B1637)=3),VLOOKUP(VALUE(MID($B1637,2,2)),_314_Table1,MATCH(MID($B1637,1,1),_314_Table1_ColumnLookup,0),FALSE),
  IF(VALUE(LEFT($A1637,3))=314,VLOOKUP(VALUE(MID($B1637,2,1)),_314_Table1,MATCH(MID($B1637,1,1),_314_Table1_ColumnLookup,0),FALSE)
+N("314"),
""))))))))))))))))))))))))</f>
        <v>#N/A</v>
      </c>
      <c r="E1637" s="238" t="e">
        <f>IF(AND(VALUE(LEFT($A1637,3))=309,LEN($B1637)=3),VLOOKUP(VALUE(MID($B1637,2,2)),_309_Table2,MATCH(MID($B1637,1,1),_309_Table2_ColumnLookup,0),FALSE),
  IF($C1637="309 LCR SummaryA",OneYearSCR,IF($C1637="309 LCR SummaryB",UltimateSCR,IF(VALUE(LEFT($A1637,3))=309,VLOOKUP(VALUE(MID($B1637,2,1)),_309_Table2,MATCH(MID($B1637,1,1),_309_Table2_ColumnLookup,0),FALSE)
+N("309"),
  IF(VALUE(LEFT($A1637,3))=310,VLOOKUP(VALUE(MID($B1637,2,1)),_310_Table2,MATCH(MID($B1637,1,1),_310_Table2_ColumnLookup,0),FALSE)
+N("310"),
  IF(AND(VALUE(LEFT($A1637,3))=311,LEN($I1637)=4),VLOOKUP($I1637,_311_Table2,MATCH($B1637,_311_Table2_ColumnLookup,0),FALSE),
  IF(AND(VALUE(LEFT($A1637,3))=311,OR($B1637="I2",$B1637="J2",$B1637="K2",$B1637="L2")),VLOOKUP('311'!$G$58,_311_Table2,MATCH(MID($B1637,1,1),_311_Table2_ColumnLookup,0),FALSE),
  IF(AND(VALUE(LEFT($A1637,3))=311,RIGHT($B1637,5)="Total"),VLOOKUP('311'!$G$59,_311_Table2,MATCH(MID($B1637,1,1),_311_Table2_ColumnLookup,0),FALSE),
  IF(VALUE(LEFT($A1637,3))=311,VLOOKUP(VALUE(MID($B1637,2,1)),_311_Table2,MATCH(MID($B1637,1,1),_311_Table2_ColumnLookup,0),FALSE)
+N("311"),
  IF(AND(VALUE(LEFT($A1637,3))=312,LEFT($G1637,10)="Unincepted",$B1637="G "),VLOOKUP(" ULO",_312_Table2,MATCH('312'!$N$16,_312_Table2_ColumnLookup,0),FALSE),
  IF(AND(VALUE(LEFT($A1637,3))=312,LEFT($G1637,10)="Unincepted",$B1637="O "),VLOOKUP(" ULO",_312_Table2,MATCH('312'!$V$16,_312_Table2_ColumnLookup,0),FALSE),
  IF(AND(VALUE(LEFT($A1637,3))=312,LEFT($G1637,10)="Unincepted",$B1637="Q "),VLOOKUP(" ULO",_312_Table2,MATCH('312'!$X$16,_312_Table2_ColumnLookup,0),FALSE),
  IF(AND(VALUE(LEFT($A1637,3))=312,LEFT($G1637,10)="Unincepted"),VLOOKUP(" ULO",_312_Table2,MATCH(LEFT($B1637,1),_312_Table2_ColumnLookup,0),FALSE),
  IF(AND(VALUE(LEFT($A1637,3))=312,LEFT($G1637,5)="Total",$B1637="G "),VLOOKUP('312'!$F$80,_312_Table2,MATCH('312'!$N$16,_312_Table2_ColumnLookup,0),FALSE),
  IF(AND(VALUE(LEFT($A1637,3))=312,LEFT($G1637,5)="Total",$B1637="O "),VLOOKUP('312'!$F$80,_312_Table2,MATCH('312'!$V$16,_312_Table2_ColumnLookup,0),FALSE),
  IF(AND(VALUE(LEFT($A1637,3))=312,LEFT($G1637,5)="Total",$B1637="Q "),VLOOKUP('312'!$F$80,_312_Table2,MATCH('312'!$X$16,_312_Table2_ColumnLookup,0),FALSE),
  IF(AND(VALUE(LEFT($A1637,3))=312,LEFT($G1637,5)="Total"),VLOOKUP('312'!$F$80,_312_Table2,MATCH(LEFT($B1637,1),_312_Table2_ColumnLookup,0),FALSE),
  IF(AND(VALUE(LEFT($A1637,3))=312,LEN($I1637)=4,$B1637="G"),VLOOKUP($I1637,_312_Table2,MATCH('312'!$N$16,_312_Table2_ColumnLookup,0),FALSE),
  IF(AND(VALUE(LEFT($A1637,3))=312,LEN($I1637)=4,$B1637="O"),VLOOKUP($I1637,_312_Table2,MATCH('312'!$V$16,_312_Table2_ColumnLookup,0),FALSE),
  IF(AND(VALUE(LEFT($A1637,3))=312,LEN($I1637)=4,$B1637="Q"),VLOOKUP($I1637,_312_Table2,MATCH('312'!$X$16,_312_Table2_ColumnLookup,0),FALSE),
  IF(AND(VALUE(LEFT($A1637,3))=312,LEN($I1637)=4),VLOOKUP($I1637,_312_Table2,MATCH(LEFT($B1637,1),_312_Table2_ColumnLookup,0),FALSE)
+N("312"),
  IF(VALUE(LEFT($A1637,3))=313,VLOOKUP(VALUE(MID($B1637,2,1)),_313_Table2,MATCH(MID($B1637,1,1),_313_Table2_ColumnLookup,0),FALSE)
+N("313"),
  IF(AND(VALUE(LEFT($A1637,3))=314,LEN($B1637)=3),VLOOKUP(VALUE(MID($B1637,2,2)),_314_Table2,MATCH(MID($B1637,1,1),_314_Table2_ColumnLookup,0),FALSE),
  IF(VALUE(LEFT($A1637,3))=314,VLOOKUP(VALUE(MID($B1637,2,1)),_314_Table2,MATCH(MID($B1637,1,1),_314_Table2_ColumnLookup,0),FALSE)
+N("314"),
""))))))))))))))))))))))))</f>
        <v>#N/A</v>
      </c>
      <c r="F1637" s="238" t="e">
        <f>IF(AND(VALUE(LEFT($A1637,3))=309,LEN($B1637)=3),VLOOKUP(VALUE(MID($B1637,2,2)),_309_Table3,MATCH(MID($B1637,1,1),_309_Table3_ColumnLookup,0),FALSE),
  IF($C1637="309 LCR SummaryA",OneYearSCR,IF($C1637="309 LCR SummaryB",UltimateSCR,IF(VALUE(LEFT($A1637,3))=309,VLOOKUP(VALUE(MID($B1637,2,1)),_309_Table3,MATCH(MID($B1637,1,1),_309_Table3_ColumnLookup,0),FALSE)
+N("309"),
  IF(VALUE(LEFT($A1637,3))=310,VLOOKUP(VALUE(MID($B1637,2,1)),_310_Table3,MATCH(MID($B1637,1,1),_310_Table3_ColumnLookup,0),FALSE)
+N("310"),
  IF(AND(VALUE(LEFT($A1637,3))=311,LEN($I1637)=4),VLOOKUP($I1637,_311_Table3,MATCH($B1637,_311_Table3_ColumnLookup,0),FALSE),
  IF(AND(VALUE(LEFT($A1637,3))=311,OR($B1637="I2",$B1637="J2",$B1637="K2",$B1637="L2")),VLOOKUP('311'!$G$58,_311_Table3,MATCH(MID($B1637,1,1),_311_Table3_ColumnLookup,0),FALSE),
  IF(AND(VALUE(LEFT($A1637,3))=311,RIGHT($B1637,5)="Total"),VLOOKUP('311'!$G$59,_311_Table3,MATCH(MID($B1637,1,1),_311_Table3_ColumnLookup,0),FALSE),
  IF(VALUE(LEFT($A1637,3))=311,VLOOKUP(VALUE(MID($B1637,2,1)),_311_Table3,MATCH(MID($B1637,1,1),_311_Table3_ColumnLookup,0),FALSE)
+N("311"),
  IF(AND(VALUE(LEFT($A1637,3))=312,LEFT($G1637,10)="Unincepted",$B1637="G "),VLOOKUP(" ULO",_312_Table3,MATCH('312'!$N$16,_312_Table3_ColumnLookup,0),FALSE),
  IF(AND(VALUE(LEFT($A1637,3))=312,LEFT($G1637,10)="Unincepted",$B1637="O "),VLOOKUP(" ULO",_312_Table3,MATCH('312'!$V$16,_312_Table3_ColumnLookup,0),FALSE),
  IF(AND(VALUE(LEFT($A1637,3))=312,LEFT($G1637,10)="Unincepted",$B1637="Q "),VLOOKUP(" ULO",_312_Table3,MATCH('312'!$X$16,_312_Table3_ColumnLookup,0),FALSE),
  IF(AND(VALUE(LEFT($A1637,3))=312,LEFT($G1637,10)="Unincepted"),VLOOKUP(" ULO",_312_Table3,MATCH(LEFT($B1637,1),_312_Table3_ColumnLookup,0),FALSE),
  IF(AND(VALUE(LEFT($A1637,3))=312,LEFT($G1637,5)="Total",$B1637="G "),VLOOKUP('312'!$F$80,_312_Table3,MATCH('312'!$N$16,_312_Table3_ColumnLookup,0),FALSE),
  IF(AND(VALUE(LEFT($A1637,3))=312,LEFT($G1637,5)="Total",$B1637="O "),VLOOKUP('312'!$F$80,_312_Table3,MATCH('312'!$V$16,_312_Table3_ColumnLookup,0),FALSE),
  IF(AND(VALUE(LEFT($A1637,3))=312,LEFT($G1637,5)="Total",$B1637="Q "),VLOOKUP('312'!$F$80,_312_Table3,MATCH('312'!$X$16,_312_Table3_ColumnLookup,0),FALSE),
  IF(AND(VALUE(LEFT($A1637,3))=312,LEFT($G1637,5)="Total"),VLOOKUP('312'!$F$80,_312_Table3,MATCH(LEFT($B1637,1),_312_Table3_ColumnLookup,0),FALSE),
  IF(AND(VALUE(LEFT($A1637,3))=312,LEN($I1637)=4,$B1637="G"),VLOOKUP($I1637,_312_Table3,MATCH('312'!$N$16,_312_Table3_ColumnLookup,0),FALSE),
  IF(AND(VALUE(LEFT($A1637,3))=312,LEN($I1637)=4,$B1637="O"),VLOOKUP($I1637,_312_Table3,MATCH('312'!$V$16,_312_Table3_ColumnLookup,0),FALSE),
  IF(AND(VALUE(LEFT($A1637,3))=312,LEN($I1637)=4,$B1637="Q"),VLOOKUP($I1637,_312_Table3,MATCH('312'!$X$16,_312_Table3_ColumnLookup,0),FALSE),
  IF(AND(VALUE(LEFT($A1637,3))=312,LEN($I1637)=4),VLOOKUP($I1637,_312_Table3,MATCH(LEFT($B1637,1),_312_Table3_ColumnLookup,0),FALSE)
+N("312"),
  IF(VALUE(LEFT($A1637,3))=313,VLOOKUP(VALUE(MID($B1637,2,1)),_313_Table3,MATCH(MID($B1637,1,1),_313_Table3_ColumnLookup,0),FALSE)
+N("313"),
  IF(AND(VALUE(LEFT($A1637,3))=314,LEN($B1637)=3),VLOOKUP(VALUE(MID($B1637,2,2)),_314_Table3,MATCH(MID($B1637,1,1),_314_Table3_ColumnLookup,0),FALSE),
  IF(VALUE(LEFT($A1637,3))=314,VLOOKUP(VALUE(MID($B1637,2,1)),_314_Table3,MATCH(MID($B1637,1,1),_314_Table3_ColumnLookup,0),FALSE)
+N("314"),
""))))))))))))))))))))))))</f>
        <v>#N/A</v>
      </c>
      <c r="H1637" s="321" t="str">
        <f>IFERROR(
IF(ISERROR($D1637)=FALSE,$D1637,IF(ISERROR($E1637)=FALSE,$E1637,IF(ISERROR($F1637)=FALSE,$F1637
+N("012 checkboxes"),
IF(
IF(OR(LEFT($A1637,9)="Syndicate",LEFT($A1637,12)="NewSyndicate"),VLOOKUP($A1637,'012'!$J:$ZW,MATCH("Link to button",'012'!$J$1:$ZW$1,0),0)
+N("309 checkbox"),
IF($C1637="309 LCR Summary0",VLOOKUP("Notes990",'309'!$P:$ZZ,MATCH("Link to button",'309'!$P$1:$ZZ$1,0),0)
+N("313 checkboxes"),
IF($C1637="313 Financial Information0LcmVsScr",IF($C1637="309 LCR Summary0",VLOOKUP("LcmVsScr",'309'!$N:$ZZ,MATCH("Link to button",'309'!$N$1:$ZZ$1,0),0),
IF($C1637="313 Financial Information0LcrDocAttached",IF($C1637="309 LCR Summary0",VLOOKUP("LcrDocAttached",'309'!$N:$ZZ,MATCH("Link to button",'309'!$N$1:$ZZ$1,0),
0)))))))=1,TRUE,FALSE)
))),"")</f>
        <v/>
      </c>
    </row>
    <row r="1638" spans="1:8">
      <c r="A1638" s="237" t="e">
        <f>VLOOKUP($G1638,CSVLookups!$B:$R,MATCH(A$1,CSVLookups!$B$1:$R$1,0),FALSE)</f>
        <v>#N/A</v>
      </c>
      <c r="B1638" s="237" t="e">
        <f>VLOOKUP($G1638,CSVLookups!$B:$R,MATCH(B$1,CSVLookups!$B$1:$R$1,0),FALSE)</f>
        <v>#N/A</v>
      </c>
      <c r="C1638" s="238" t="e">
        <f t="shared" si="26"/>
        <v>#N/A</v>
      </c>
      <c r="D1638" s="238" t="e">
        <f>IF(AND(VALUE(LEFT($A1638,3))=309,LEN($B1638)=3),VLOOKUP(VALUE(MID($B1638,2,2)),_309_Table1,MATCH(MID($B1638,1,1),_309_Table1_ColumnLookup,0),FALSE),
  IF($C1638="309 LCR SummaryA",OneYearSCR,IF($C1638="309 LCR SummaryB",UltimateSCR,IF(VALUE(LEFT($A1638,3))=309,VLOOKUP(VALUE(MID($B1638,2,1)),_309_Table1,MATCH(MID($B1638,1,1),_309_Table1_ColumnLookup,0),FALSE)
+N("309"),
  IF(VALUE(LEFT($A1638,3))=310,VLOOKUP(VALUE(MID($B1638,2,1)),_310_Table1,MATCH(MID($B1638,1,1),_310_Table1_ColumnLookup,0),FALSE)
+N("310"),
  IF(AND(VALUE(LEFT($A1638,3))=311,LEN($I1638)=4),VLOOKUP($I1638,_311_Table1,MATCH($B1638,_311_Table1_ColumnLookup,0),FALSE),
  IF(AND(VALUE(LEFT($A1638,3))=311,OR($B1638="I2",$B1638="J2",$B1638="K2",$B1638="L2")),VLOOKUP('311'!$G$58,_311_Table1,MATCH(MID($B1638,1,1),_311_Table1_ColumnLookup,0),FALSE),
  IF(AND(VALUE(LEFT($A1638,3))=311,RIGHT($B1638,5)="Total"),VLOOKUP('311'!$G$59,_311_Table1,MATCH(MID($B1638,1,1),_311_Table1_ColumnLookup,0),FALSE),
  IF(VALUE(LEFT($A1638,3))=311,VLOOKUP(VALUE(MID($B1638,2,1)),_311_Table1,MATCH(MID($B1638,1,1),_311_Table1_ColumnLookup,0),FALSE)
+N("311"),
  IF(AND(VALUE(LEFT($A1638,3))=312,LEFT($G1638,10)="Unincepted",$B1638="G "),VLOOKUP(" ULO",_312_Table1,MATCH('312'!$N$16,_312_Table1_ColumnLookup,0),FALSE),
  IF(AND(VALUE(LEFT($A1638,3))=312,LEFT($G1638,10)="Unincepted",$B1638="O "),VLOOKUP(" ULO",_312_Table1,MATCH('312'!$V$16,_312_Table1_ColumnLookup,0),FALSE),
  IF(AND(VALUE(LEFT($A1638,3))=312,LEFT($G1638,10)="Unincepted",$B1638="Q "),VLOOKUP(" ULO",_312_Table1,MATCH('312'!$X$16,_312_Table1_ColumnLookup,0),FALSE),
  IF(AND(VALUE(LEFT($A1638,3))=312,LEFT($G1638,10)="Unincepted"),VLOOKUP(" ULO",_312_Table1,MATCH(LEFT($B1638,1),_312_Table1_ColumnLookup,0),FALSE),
  IF(AND(VALUE(LEFT($A1638,3))=312,LEFT($G1638,5)="Total",$B1638="G "),VLOOKUP('312'!$F$80,_312_Table1,MATCH('312'!$N$16,_312_Table1_ColumnLookup,0),FALSE),
  IF(AND(VALUE(LEFT($A1638,3))=312,LEFT($G1638,5)="Total",$B1638="O "),VLOOKUP('312'!$F$80,_312_Table1,MATCH('312'!$V$16,_312_Table1_ColumnLookup,0),FALSE),
  IF(AND(VALUE(LEFT($A1638,3))=312,LEFT($G1638,5)="Total",$B1638="Q "),VLOOKUP('312'!$F$80,_312_Table1,MATCH('312'!$X$16,_312_Table1_ColumnLookup,0),FALSE),
  IF(AND(VALUE(LEFT($A1638,3))=312,LEFT($G1638,5)="Total"),VLOOKUP('312'!$F$80,_312_Table1,MATCH(LEFT($B1638,1),_312_Table1_ColumnLookup,0),FALSE),
  IF(AND(VALUE(LEFT($A1638,3))=312,LEN($I1638)=4,$B1638="G"),VLOOKUP($I1638,_312_Table1,MATCH('312'!$N$16,_312_Table1_ColumnLookup,0),FALSE),
  IF(AND(VALUE(LEFT($A1638,3))=312,LEN($I1638)=4,$B1638="O"),VLOOKUP($I1638,_312_Table1,MATCH('312'!$V$16,_312_Table1_ColumnLookup,0),FALSE),
  IF(AND(VALUE(LEFT($A1638,3))=312,LEN($I1638)=4,$B1638="Q"),VLOOKUP($I1638,_312_Table1,MATCH('312'!$X$16,_312_Table1_ColumnLookup,0),FALSE),
  IF(AND(VALUE(LEFT($A1638,3))=312,LEN($I1638)=4),VLOOKUP($I1638,_312_Table1,MATCH(LEFT($B1638,1),_312_Table1_ColumnLookup,0),FALSE)
+N("312"),
  IF(VALUE(LEFT($A1638,3))=313,VLOOKUP(VALUE(MID($B1638,2,1)),_313_Table1,MATCH(MID($B1638,1,1),_313_Table1_ColumnLookup,0),FALSE)
+N("313"),
  IF(AND(VALUE(LEFT($A1638,3))=314,LEN($B1638)=3),VLOOKUP(VALUE(MID($B1638,2,2)),_314_Table1,MATCH(MID($B1638,1,1),_314_Table1_ColumnLookup,0),FALSE),
  IF(VALUE(LEFT($A1638,3))=314,VLOOKUP(VALUE(MID($B1638,2,1)),_314_Table1,MATCH(MID($B1638,1,1),_314_Table1_ColumnLookup,0),FALSE)
+N("314"),
""))))))))))))))))))))))))</f>
        <v>#N/A</v>
      </c>
      <c r="E1638" s="238" t="e">
        <f>IF(AND(VALUE(LEFT($A1638,3))=309,LEN($B1638)=3),VLOOKUP(VALUE(MID($B1638,2,2)),_309_Table2,MATCH(MID($B1638,1,1),_309_Table2_ColumnLookup,0),FALSE),
  IF($C1638="309 LCR SummaryA",OneYearSCR,IF($C1638="309 LCR SummaryB",UltimateSCR,IF(VALUE(LEFT($A1638,3))=309,VLOOKUP(VALUE(MID($B1638,2,1)),_309_Table2,MATCH(MID($B1638,1,1),_309_Table2_ColumnLookup,0),FALSE)
+N("309"),
  IF(VALUE(LEFT($A1638,3))=310,VLOOKUP(VALUE(MID($B1638,2,1)),_310_Table2,MATCH(MID($B1638,1,1),_310_Table2_ColumnLookup,0),FALSE)
+N("310"),
  IF(AND(VALUE(LEFT($A1638,3))=311,LEN($I1638)=4),VLOOKUP($I1638,_311_Table2,MATCH($B1638,_311_Table2_ColumnLookup,0),FALSE),
  IF(AND(VALUE(LEFT($A1638,3))=311,OR($B1638="I2",$B1638="J2",$B1638="K2",$B1638="L2")),VLOOKUP('311'!$G$58,_311_Table2,MATCH(MID($B1638,1,1),_311_Table2_ColumnLookup,0),FALSE),
  IF(AND(VALUE(LEFT($A1638,3))=311,RIGHT($B1638,5)="Total"),VLOOKUP('311'!$G$59,_311_Table2,MATCH(MID($B1638,1,1),_311_Table2_ColumnLookup,0),FALSE),
  IF(VALUE(LEFT($A1638,3))=311,VLOOKUP(VALUE(MID($B1638,2,1)),_311_Table2,MATCH(MID($B1638,1,1),_311_Table2_ColumnLookup,0),FALSE)
+N("311"),
  IF(AND(VALUE(LEFT($A1638,3))=312,LEFT($G1638,10)="Unincepted",$B1638="G "),VLOOKUP(" ULO",_312_Table2,MATCH('312'!$N$16,_312_Table2_ColumnLookup,0),FALSE),
  IF(AND(VALUE(LEFT($A1638,3))=312,LEFT($G1638,10)="Unincepted",$B1638="O "),VLOOKUP(" ULO",_312_Table2,MATCH('312'!$V$16,_312_Table2_ColumnLookup,0),FALSE),
  IF(AND(VALUE(LEFT($A1638,3))=312,LEFT($G1638,10)="Unincepted",$B1638="Q "),VLOOKUP(" ULO",_312_Table2,MATCH('312'!$X$16,_312_Table2_ColumnLookup,0),FALSE),
  IF(AND(VALUE(LEFT($A1638,3))=312,LEFT($G1638,10)="Unincepted"),VLOOKUP(" ULO",_312_Table2,MATCH(LEFT($B1638,1),_312_Table2_ColumnLookup,0),FALSE),
  IF(AND(VALUE(LEFT($A1638,3))=312,LEFT($G1638,5)="Total",$B1638="G "),VLOOKUP('312'!$F$80,_312_Table2,MATCH('312'!$N$16,_312_Table2_ColumnLookup,0),FALSE),
  IF(AND(VALUE(LEFT($A1638,3))=312,LEFT($G1638,5)="Total",$B1638="O "),VLOOKUP('312'!$F$80,_312_Table2,MATCH('312'!$V$16,_312_Table2_ColumnLookup,0),FALSE),
  IF(AND(VALUE(LEFT($A1638,3))=312,LEFT($G1638,5)="Total",$B1638="Q "),VLOOKUP('312'!$F$80,_312_Table2,MATCH('312'!$X$16,_312_Table2_ColumnLookup,0),FALSE),
  IF(AND(VALUE(LEFT($A1638,3))=312,LEFT($G1638,5)="Total"),VLOOKUP('312'!$F$80,_312_Table2,MATCH(LEFT($B1638,1),_312_Table2_ColumnLookup,0),FALSE),
  IF(AND(VALUE(LEFT($A1638,3))=312,LEN($I1638)=4,$B1638="G"),VLOOKUP($I1638,_312_Table2,MATCH('312'!$N$16,_312_Table2_ColumnLookup,0),FALSE),
  IF(AND(VALUE(LEFT($A1638,3))=312,LEN($I1638)=4,$B1638="O"),VLOOKUP($I1638,_312_Table2,MATCH('312'!$V$16,_312_Table2_ColumnLookup,0),FALSE),
  IF(AND(VALUE(LEFT($A1638,3))=312,LEN($I1638)=4,$B1638="Q"),VLOOKUP($I1638,_312_Table2,MATCH('312'!$X$16,_312_Table2_ColumnLookup,0),FALSE),
  IF(AND(VALUE(LEFT($A1638,3))=312,LEN($I1638)=4),VLOOKUP($I1638,_312_Table2,MATCH(LEFT($B1638,1),_312_Table2_ColumnLookup,0),FALSE)
+N("312"),
  IF(VALUE(LEFT($A1638,3))=313,VLOOKUP(VALUE(MID($B1638,2,1)),_313_Table2,MATCH(MID($B1638,1,1),_313_Table2_ColumnLookup,0),FALSE)
+N("313"),
  IF(AND(VALUE(LEFT($A1638,3))=314,LEN($B1638)=3),VLOOKUP(VALUE(MID($B1638,2,2)),_314_Table2,MATCH(MID($B1638,1,1),_314_Table2_ColumnLookup,0),FALSE),
  IF(VALUE(LEFT($A1638,3))=314,VLOOKUP(VALUE(MID($B1638,2,1)),_314_Table2,MATCH(MID($B1638,1,1),_314_Table2_ColumnLookup,0),FALSE)
+N("314"),
""))))))))))))))))))))))))</f>
        <v>#N/A</v>
      </c>
      <c r="F1638" s="238" t="e">
        <f>IF(AND(VALUE(LEFT($A1638,3))=309,LEN($B1638)=3),VLOOKUP(VALUE(MID($B1638,2,2)),_309_Table3,MATCH(MID($B1638,1,1),_309_Table3_ColumnLookup,0),FALSE),
  IF($C1638="309 LCR SummaryA",OneYearSCR,IF($C1638="309 LCR SummaryB",UltimateSCR,IF(VALUE(LEFT($A1638,3))=309,VLOOKUP(VALUE(MID($B1638,2,1)),_309_Table3,MATCH(MID($B1638,1,1),_309_Table3_ColumnLookup,0),FALSE)
+N("309"),
  IF(VALUE(LEFT($A1638,3))=310,VLOOKUP(VALUE(MID($B1638,2,1)),_310_Table3,MATCH(MID($B1638,1,1),_310_Table3_ColumnLookup,0),FALSE)
+N("310"),
  IF(AND(VALUE(LEFT($A1638,3))=311,LEN($I1638)=4),VLOOKUP($I1638,_311_Table3,MATCH($B1638,_311_Table3_ColumnLookup,0),FALSE),
  IF(AND(VALUE(LEFT($A1638,3))=311,OR($B1638="I2",$B1638="J2",$B1638="K2",$B1638="L2")),VLOOKUP('311'!$G$58,_311_Table3,MATCH(MID($B1638,1,1),_311_Table3_ColumnLookup,0),FALSE),
  IF(AND(VALUE(LEFT($A1638,3))=311,RIGHT($B1638,5)="Total"),VLOOKUP('311'!$G$59,_311_Table3,MATCH(MID($B1638,1,1),_311_Table3_ColumnLookup,0),FALSE),
  IF(VALUE(LEFT($A1638,3))=311,VLOOKUP(VALUE(MID($B1638,2,1)),_311_Table3,MATCH(MID($B1638,1,1),_311_Table3_ColumnLookup,0),FALSE)
+N("311"),
  IF(AND(VALUE(LEFT($A1638,3))=312,LEFT($G1638,10)="Unincepted",$B1638="G "),VLOOKUP(" ULO",_312_Table3,MATCH('312'!$N$16,_312_Table3_ColumnLookup,0),FALSE),
  IF(AND(VALUE(LEFT($A1638,3))=312,LEFT($G1638,10)="Unincepted",$B1638="O "),VLOOKUP(" ULO",_312_Table3,MATCH('312'!$V$16,_312_Table3_ColumnLookup,0),FALSE),
  IF(AND(VALUE(LEFT($A1638,3))=312,LEFT($G1638,10)="Unincepted",$B1638="Q "),VLOOKUP(" ULO",_312_Table3,MATCH('312'!$X$16,_312_Table3_ColumnLookup,0),FALSE),
  IF(AND(VALUE(LEFT($A1638,3))=312,LEFT($G1638,10)="Unincepted"),VLOOKUP(" ULO",_312_Table3,MATCH(LEFT($B1638,1),_312_Table3_ColumnLookup,0),FALSE),
  IF(AND(VALUE(LEFT($A1638,3))=312,LEFT($G1638,5)="Total",$B1638="G "),VLOOKUP('312'!$F$80,_312_Table3,MATCH('312'!$N$16,_312_Table3_ColumnLookup,0),FALSE),
  IF(AND(VALUE(LEFT($A1638,3))=312,LEFT($G1638,5)="Total",$B1638="O "),VLOOKUP('312'!$F$80,_312_Table3,MATCH('312'!$V$16,_312_Table3_ColumnLookup,0),FALSE),
  IF(AND(VALUE(LEFT($A1638,3))=312,LEFT($G1638,5)="Total",$B1638="Q "),VLOOKUP('312'!$F$80,_312_Table3,MATCH('312'!$X$16,_312_Table3_ColumnLookup,0),FALSE),
  IF(AND(VALUE(LEFT($A1638,3))=312,LEFT($G1638,5)="Total"),VLOOKUP('312'!$F$80,_312_Table3,MATCH(LEFT($B1638,1),_312_Table3_ColumnLookup,0),FALSE),
  IF(AND(VALUE(LEFT($A1638,3))=312,LEN($I1638)=4,$B1638="G"),VLOOKUP($I1638,_312_Table3,MATCH('312'!$N$16,_312_Table3_ColumnLookup,0),FALSE),
  IF(AND(VALUE(LEFT($A1638,3))=312,LEN($I1638)=4,$B1638="O"),VLOOKUP($I1638,_312_Table3,MATCH('312'!$V$16,_312_Table3_ColumnLookup,0),FALSE),
  IF(AND(VALUE(LEFT($A1638,3))=312,LEN($I1638)=4,$B1638="Q"),VLOOKUP($I1638,_312_Table3,MATCH('312'!$X$16,_312_Table3_ColumnLookup,0),FALSE),
  IF(AND(VALUE(LEFT($A1638,3))=312,LEN($I1638)=4),VLOOKUP($I1638,_312_Table3,MATCH(LEFT($B1638,1),_312_Table3_ColumnLookup,0),FALSE)
+N("312"),
  IF(VALUE(LEFT($A1638,3))=313,VLOOKUP(VALUE(MID($B1638,2,1)),_313_Table3,MATCH(MID($B1638,1,1),_313_Table3_ColumnLookup,0),FALSE)
+N("313"),
  IF(AND(VALUE(LEFT($A1638,3))=314,LEN($B1638)=3),VLOOKUP(VALUE(MID($B1638,2,2)),_314_Table3,MATCH(MID($B1638,1,1),_314_Table3_ColumnLookup,0),FALSE),
  IF(VALUE(LEFT($A1638,3))=314,VLOOKUP(VALUE(MID($B1638,2,1)),_314_Table3,MATCH(MID($B1638,1,1),_314_Table3_ColumnLookup,0),FALSE)
+N("314"),
""))))))))))))))))))))))))</f>
        <v>#N/A</v>
      </c>
      <c r="H1638" s="321" t="str">
        <f>IFERROR(
IF(ISERROR($D1638)=FALSE,$D1638,IF(ISERROR($E1638)=FALSE,$E1638,IF(ISERROR($F1638)=FALSE,$F1638
+N("012 checkboxes"),
IF(
IF(OR(LEFT($A1638,9)="Syndicate",LEFT($A1638,12)="NewSyndicate"),VLOOKUP($A1638,'012'!$J:$ZW,MATCH("Link to button",'012'!$J$1:$ZW$1,0),0)
+N("309 checkbox"),
IF($C1638="309 LCR Summary0",VLOOKUP("Notes990",'309'!$P:$ZZ,MATCH("Link to button",'309'!$P$1:$ZZ$1,0),0)
+N("313 checkboxes"),
IF($C1638="313 Financial Information0LcmVsScr",IF($C1638="309 LCR Summary0",VLOOKUP("LcmVsScr",'309'!$N:$ZZ,MATCH("Link to button",'309'!$N$1:$ZZ$1,0),0),
IF($C1638="313 Financial Information0LcrDocAttached",IF($C1638="309 LCR Summary0",VLOOKUP("LcrDocAttached",'309'!$N:$ZZ,MATCH("Link to button",'309'!$N$1:$ZZ$1,0),
0)))))))=1,TRUE,FALSE)
))),"")</f>
        <v/>
      </c>
    </row>
    <row r="1639" spans="1:8">
      <c r="A1639" s="237" t="e">
        <f>VLOOKUP($G1639,CSVLookups!$B:$R,MATCH(A$1,CSVLookups!$B$1:$R$1,0),FALSE)</f>
        <v>#N/A</v>
      </c>
      <c r="B1639" s="237" t="e">
        <f>VLOOKUP($G1639,CSVLookups!$B:$R,MATCH(B$1,CSVLookups!$B$1:$R$1,0),FALSE)</f>
        <v>#N/A</v>
      </c>
      <c r="C1639" s="238" t="e">
        <f t="shared" si="26"/>
        <v>#N/A</v>
      </c>
      <c r="D1639" s="238" t="e">
        <f>IF(AND(VALUE(LEFT($A1639,3))=309,LEN($B1639)=3),VLOOKUP(VALUE(MID($B1639,2,2)),_309_Table1,MATCH(MID($B1639,1,1),_309_Table1_ColumnLookup,0),FALSE),
  IF($C1639="309 LCR SummaryA",OneYearSCR,IF($C1639="309 LCR SummaryB",UltimateSCR,IF(VALUE(LEFT($A1639,3))=309,VLOOKUP(VALUE(MID($B1639,2,1)),_309_Table1,MATCH(MID($B1639,1,1),_309_Table1_ColumnLookup,0),FALSE)
+N("309"),
  IF(VALUE(LEFT($A1639,3))=310,VLOOKUP(VALUE(MID($B1639,2,1)),_310_Table1,MATCH(MID($B1639,1,1),_310_Table1_ColumnLookup,0),FALSE)
+N("310"),
  IF(AND(VALUE(LEFT($A1639,3))=311,LEN($I1639)=4),VLOOKUP($I1639,_311_Table1,MATCH($B1639,_311_Table1_ColumnLookup,0),FALSE),
  IF(AND(VALUE(LEFT($A1639,3))=311,OR($B1639="I2",$B1639="J2",$B1639="K2",$B1639="L2")),VLOOKUP('311'!$G$58,_311_Table1,MATCH(MID($B1639,1,1),_311_Table1_ColumnLookup,0),FALSE),
  IF(AND(VALUE(LEFT($A1639,3))=311,RIGHT($B1639,5)="Total"),VLOOKUP('311'!$G$59,_311_Table1,MATCH(MID($B1639,1,1),_311_Table1_ColumnLookup,0),FALSE),
  IF(VALUE(LEFT($A1639,3))=311,VLOOKUP(VALUE(MID($B1639,2,1)),_311_Table1,MATCH(MID($B1639,1,1),_311_Table1_ColumnLookup,0),FALSE)
+N("311"),
  IF(AND(VALUE(LEFT($A1639,3))=312,LEFT($G1639,10)="Unincepted",$B1639="G "),VLOOKUP(" ULO",_312_Table1,MATCH('312'!$N$16,_312_Table1_ColumnLookup,0),FALSE),
  IF(AND(VALUE(LEFT($A1639,3))=312,LEFT($G1639,10)="Unincepted",$B1639="O "),VLOOKUP(" ULO",_312_Table1,MATCH('312'!$V$16,_312_Table1_ColumnLookup,0),FALSE),
  IF(AND(VALUE(LEFT($A1639,3))=312,LEFT($G1639,10)="Unincepted",$B1639="Q "),VLOOKUP(" ULO",_312_Table1,MATCH('312'!$X$16,_312_Table1_ColumnLookup,0),FALSE),
  IF(AND(VALUE(LEFT($A1639,3))=312,LEFT($G1639,10)="Unincepted"),VLOOKUP(" ULO",_312_Table1,MATCH(LEFT($B1639,1),_312_Table1_ColumnLookup,0),FALSE),
  IF(AND(VALUE(LEFT($A1639,3))=312,LEFT($G1639,5)="Total",$B1639="G "),VLOOKUP('312'!$F$80,_312_Table1,MATCH('312'!$N$16,_312_Table1_ColumnLookup,0),FALSE),
  IF(AND(VALUE(LEFT($A1639,3))=312,LEFT($G1639,5)="Total",$B1639="O "),VLOOKUP('312'!$F$80,_312_Table1,MATCH('312'!$V$16,_312_Table1_ColumnLookup,0),FALSE),
  IF(AND(VALUE(LEFT($A1639,3))=312,LEFT($G1639,5)="Total",$B1639="Q "),VLOOKUP('312'!$F$80,_312_Table1,MATCH('312'!$X$16,_312_Table1_ColumnLookup,0),FALSE),
  IF(AND(VALUE(LEFT($A1639,3))=312,LEFT($G1639,5)="Total"),VLOOKUP('312'!$F$80,_312_Table1,MATCH(LEFT($B1639,1),_312_Table1_ColumnLookup,0),FALSE),
  IF(AND(VALUE(LEFT($A1639,3))=312,LEN($I1639)=4,$B1639="G"),VLOOKUP($I1639,_312_Table1,MATCH('312'!$N$16,_312_Table1_ColumnLookup,0),FALSE),
  IF(AND(VALUE(LEFT($A1639,3))=312,LEN($I1639)=4,$B1639="O"),VLOOKUP($I1639,_312_Table1,MATCH('312'!$V$16,_312_Table1_ColumnLookup,0),FALSE),
  IF(AND(VALUE(LEFT($A1639,3))=312,LEN($I1639)=4,$B1639="Q"),VLOOKUP($I1639,_312_Table1,MATCH('312'!$X$16,_312_Table1_ColumnLookup,0),FALSE),
  IF(AND(VALUE(LEFT($A1639,3))=312,LEN($I1639)=4),VLOOKUP($I1639,_312_Table1,MATCH(LEFT($B1639,1),_312_Table1_ColumnLookup,0),FALSE)
+N("312"),
  IF(VALUE(LEFT($A1639,3))=313,VLOOKUP(VALUE(MID($B1639,2,1)),_313_Table1,MATCH(MID($B1639,1,1),_313_Table1_ColumnLookup,0),FALSE)
+N("313"),
  IF(AND(VALUE(LEFT($A1639,3))=314,LEN($B1639)=3),VLOOKUP(VALUE(MID($B1639,2,2)),_314_Table1,MATCH(MID($B1639,1,1),_314_Table1_ColumnLookup,0),FALSE),
  IF(VALUE(LEFT($A1639,3))=314,VLOOKUP(VALUE(MID($B1639,2,1)),_314_Table1,MATCH(MID($B1639,1,1),_314_Table1_ColumnLookup,0),FALSE)
+N("314"),
""))))))))))))))))))))))))</f>
        <v>#N/A</v>
      </c>
      <c r="E1639" s="238" t="e">
        <f>IF(AND(VALUE(LEFT($A1639,3))=309,LEN($B1639)=3),VLOOKUP(VALUE(MID($B1639,2,2)),_309_Table2,MATCH(MID($B1639,1,1),_309_Table2_ColumnLookup,0),FALSE),
  IF($C1639="309 LCR SummaryA",OneYearSCR,IF($C1639="309 LCR SummaryB",UltimateSCR,IF(VALUE(LEFT($A1639,3))=309,VLOOKUP(VALUE(MID($B1639,2,1)),_309_Table2,MATCH(MID($B1639,1,1),_309_Table2_ColumnLookup,0),FALSE)
+N("309"),
  IF(VALUE(LEFT($A1639,3))=310,VLOOKUP(VALUE(MID($B1639,2,1)),_310_Table2,MATCH(MID($B1639,1,1),_310_Table2_ColumnLookup,0),FALSE)
+N("310"),
  IF(AND(VALUE(LEFT($A1639,3))=311,LEN($I1639)=4),VLOOKUP($I1639,_311_Table2,MATCH($B1639,_311_Table2_ColumnLookup,0),FALSE),
  IF(AND(VALUE(LEFT($A1639,3))=311,OR($B1639="I2",$B1639="J2",$B1639="K2",$B1639="L2")),VLOOKUP('311'!$G$58,_311_Table2,MATCH(MID($B1639,1,1),_311_Table2_ColumnLookup,0),FALSE),
  IF(AND(VALUE(LEFT($A1639,3))=311,RIGHT($B1639,5)="Total"),VLOOKUP('311'!$G$59,_311_Table2,MATCH(MID($B1639,1,1),_311_Table2_ColumnLookup,0),FALSE),
  IF(VALUE(LEFT($A1639,3))=311,VLOOKUP(VALUE(MID($B1639,2,1)),_311_Table2,MATCH(MID($B1639,1,1),_311_Table2_ColumnLookup,0),FALSE)
+N("311"),
  IF(AND(VALUE(LEFT($A1639,3))=312,LEFT($G1639,10)="Unincepted",$B1639="G "),VLOOKUP(" ULO",_312_Table2,MATCH('312'!$N$16,_312_Table2_ColumnLookup,0),FALSE),
  IF(AND(VALUE(LEFT($A1639,3))=312,LEFT($G1639,10)="Unincepted",$B1639="O "),VLOOKUP(" ULO",_312_Table2,MATCH('312'!$V$16,_312_Table2_ColumnLookup,0),FALSE),
  IF(AND(VALUE(LEFT($A1639,3))=312,LEFT($G1639,10)="Unincepted",$B1639="Q "),VLOOKUP(" ULO",_312_Table2,MATCH('312'!$X$16,_312_Table2_ColumnLookup,0),FALSE),
  IF(AND(VALUE(LEFT($A1639,3))=312,LEFT($G1639,10)="Unincepted"),VLOOKUP(" ULO",_312_Table2,MATCH(LEFT($B1639,1),_312_Table2_ColumnLookup,0),FALSE),
  IF(AND(VALUE(LEFT($A1639,3))=312,LEFT($G1639,5)="Total",$B1639="G "),VLOOKUP('312'!$F$80,_312_Table2,MATCH('312'!$N$16,_312_Table2_ColumnLookup,0),FALSE),
  IF(AND(VALUE(LEFT($A1639,3))=312,LEFT($G1639,5)="Total",$B1639="O "),VLOOKUP('312'!$F$80,_312_Table2,MATCH('312'!$V$16,_312_Table2_ColumnLookup,0),FALSE),
  IF(AND(VALUE(LEFT($A1639,3))=312,LEFT($G1639,5)="Total",$B1639="Q "),VLOOKUP('312'!$F$80,_312_Table2,MATCH('312'!$X$16,_312_Table2_ColumnLookup,0),FALSE),
  IF(AND(VALUE(LEFT($A1639,3))=312,LEFT($G1639,5)="Total"),VLOOKUP('312'!$F$80,_312_Table2,MATCH(LEFT($B1639,1),_312_Table2_ColumnLookup,0),FALSE),
  IF(AND(VALUE(LEFT($A1639,3))=312,LEN($I1639)=4,$B1639="G"),VLOOKUP($I1639,_312_Table2,MATCH('312'!$N$16,_312_Table2_ColumnLookup,0),FALSE),
  IF(AND(VALUE(LEFT($A1639,3))=312,LEN($I1639)=4,$B1639="O"),VLOOKUP($I1639,_312_Table2,MATCH('312'!$V$16,_312_Table2_ColumnLookup,0),FALSE),
  IF(AND(VALUE(LEFT($A1639,3))=312,LEN($I1639)=4,$B1639="Q"),VLOOKUP($I1639,_312_Table2,MATCH('312'!$X$16,_312_Table2_ColumnLookup,0),FALSE),
  IF(AND(VALUE(LEFT($A1639,3))=312,LEN($I1639)=4),VLOOKUP($I1639,_312_Table2,MATCH(LEFT($B1639,1),_312_Table2_ColumnLookup,0),FALSE)
+N("312"),
  IF(VALUE(LEFT($A1639,3))=313,VLOOKUP(VALUE(MID($B1639,2,1)),_313_Table2,MATCH(MID($B1639,1,1),_313_Table2_ColumnLookup,0),FALSE)
+N("313"),
  IF(AND(VALUE(LEFT($A1639,3))=314,LEN($B1639)=3),VLOOKUP(VALUE(MID($B1639,2,2)),_314_Table2,MATCH(MID($B1639,1,1),_314_Table2_ColumnLookup,0),FALSE),
  IF(VALUE(LEFT($A1639,3))=314,VLOOKUP(VALUE(MID($B1639,2,1)),_314_Table2,MATCH(MID($B1639,1,1),_314_Table2_ColumnLookup,0),FALSE)
+N("314"),
""))))))))))))))))))))))))</f>
        <v>#N/A</v>
      </c>
      <c r="F1639" s="238" t="e">
        <f>IF(AND(VALUE(LEFT($A1639,3))=309,LEN($B1639)=3),VLOOKUP(VALUE(MID($B1639,2,2)),_309_Table3,MATCH(MID($B1639,1,1),_309_Table3_ColumnLookup,0),FALSE),
  IF($C1639="309 LCR SummaryA",OneYearSCR,IF($C1639="309 LCR SummaryB",UltimateSCR,IF(VALUE(LEFT($A1639,3))=309,VLOOKUP(VALUE(MID($B1639,2,1)),_309_Table3,MATCH(MID($B1639,1,1),_309_Table3_ColumnLookup,0),FALSE)
+N("309"),
  IF(VALUE(LEFT($A1639,3))=310,VLOOKUP(VALUE(MID($B1639,2,1)),_310_Table3,MATCH(MID($B1639,1,1),_310_Table3_ColumnLookup,0),FALSE)
+N("310"),
  IF(AND(VALUE(LEFT($A1639,3))=311,LEN($I1639)=4),VLOOKUP($I1639,_311_Table3,MATCH($B1639,_311_Table3_ColumnLookup,0),FALSE),
  IF(AND(VALUE(LEFT($A1639,3))=311,OR($B1639="I2",$B1639="J2",$B1639="K2",$B1639="L2")),VLOOKUP('311'!$G$58,_311_Table3,MATCH(MID($B1639,1,1),_311_Table3_ColumnLookup,0),FALSE),
  IF(AND(VALUE(LEFT($A1639,3))=311,RIGHT($B1639,5)="Total"),VLOOKUP('311'!$G$59,_311_Table3,MATCH(MID($B1639,1,1),_311_Table3_ColumnLookup,0),FALSE),
  IF(VALUE(LEFT($A1639,3))=311,VLOOKUP(VALUE(MID($B1639,2,1)),_311_Table3,MATCH(MID($B1639,1,1),_311_Table3_ColumnLookup,0),FALSE)
+N("311"),
  IF(AND(VALUE(LEFT($A1639,3))=312,LEFT($G1639,10)="Unincepted",$B1639="G "),VLOOKUP(" ULO",_312_Table3,MATCH('312'!$N$16,_312_Table3_ColumnLookup,0),FALSE),
  IF(AND(VALUE(LEFT($A1639,3))=312,LEFT($G1639,10)="Unincepted",$B1639="O "),VLOOKUP(" ULO",_312_Table3,MATCH('312'!$V$16,_312_Table3_ColumnLookup,0),FALSE),
  IF(AND(VALUE(LEFT($A1639,3))=312,LEFT($G1639,10)="Unincepted",$B1639="Q "),VLOOKUP(" ULO",_312_Table3,MATCH('312'!$X$16,_312_Table3_ColumnLookup,0),FALSE),
  IF(AND(VALUE(LEFT($A1639,3))=312,LEFT($G1639,10)="Unincepted"),VLOOKUP(" ULO",_312_Table3,MATCH(LEFT($B1639,1),_312_Table3_ColumnLookup,0),FALSE),
  IF(AND(VALUE(LEFT($A1639,3))=312,LEFT($G1639,5)="Total",$B1639="G "),VLOOKUP('312'!$F$80,_312_Table3,MATCH('312'!$N$16,_312_Table3_ColumnLookup,0),FALSE),
  IF(AND(VALUE(LEFT($A1639,3))=312,LEFT($G1639,5)="Total",$B1639="O "),VLOOKUP('312'!$F$80,_312_Table3,MATCH('312'!$V$16,_312_Table3_ColumnLookup,0),FALSE),
  IF(AND(VALUE(LEFT($A1639,3))=312,LEFT($G1639,5)="Total",$B1639="Q "),VLOOKUP('312'!$F$80,_312_Table3,MATCH('312'!$X$16,_312_Table3_ColumnLookup,0),FALSE),
  IF(AND(VALUE(LEFT($A1639,3))=312,LEFT($G1639,5)="Total"),VLOOKUP('312'!$F$80,_312_Table3,MATCH(LEFT($B1639,1),_312_Table3_ColumnLookup,0),FALSE),
  IF(AND(VALUE(LEFT($A1639,3))=312,LEN($I1639)=4,$B1639="G"),VLOOKUP($I1639,_312_Table3,MATCH('312'!$N$16,_312_Table3_ColumnLookup,0),FALSE),
  IF(AND(VALUE(LEFT($A1639,3))=312,LEN($I1639)=4,$B1639="O"),VLOOKUP($I1639,_312_Table3,MATCH('312'!$V$16,_312_Table3_ColumnLookup,0),FALSE),
  IF(AND(VALUE(LEFT($A1639,3))=312,LEN($I1639)=4,$B1639="Q"),VLOOKUP($I1639,_312_Table3,MATCH('312'!$X$16,_312_Table3_ColumnLookup,0),FALSE),
  IF(AND(VALUE(LEFT($A1639,3))=312,LEN($I1639)=4),VLOOKUP($I1639,_312_Table3,MATCH(LEFT($B1639,1),_312_Table3_ColumnLookup,0),FALSE)
+N("312"),
  IF(VALUE(LEFT($A1639,3))=313,VLOOKUP(VALUE(MID($B1639,2,1)),_313_Table3,MATCH(MID($B1639,1,1),_313_Table3_ColumnLookup,0),FALSE)
+N("313"),
  IF(AND(VALUE(LEFT($A1639,3))=314,LEN($B1639)=3),VLOOKUP(VALUE(MID($B1639,2,2)),_314_Table3,MATCH(MID($B1639,1,1),_314_Table3_ColumnLookup,0),FALSE),
  IF(VALUE(LEFT($A1639,3))=314,VLOOKUP(VALUE(MID($B1639,2,1)),_314_Table3,MATCH(MID($B1639,1,1),_314_Table3_ColumnLookup,0),FALSE)
+N("314"),
""))))))))))))))))))))))))</f>
        <v>#N/A</v>
      </c>
      <c r="H1639" s="321" t="str">
        <f>IFERROR(
IF(ISERROR($D1639)=FALSE,$D1639,IF(ISERROR($E1639)=FALSE,$E1639,IF(ISERROR($F1639)=FALSE,$F1639
+N("012 checkboxes"),
IF(
IF(OR(LEFT($A1639,9)="Syndicate",LEFT($A1639,12)="NewSyndicate"),VLOOKUP($A1639,'012'!$J:$ZW,MATCH("Link to button",'012'!$J$1:$ZW$1,0),0)
+N("309 checkbox"),
IF($C1639="309 LCR Summary0",VLOOKUP("Notes990",'309'!$P:$ZZ,MATCH("Link to button",'309'!$P$1:$ZZ$1,0),0)
+N("313 checkboxes"),
IF($C1639="313 Financial Information0LcmVsScr",IF($C1639="309 LCR Summary0",VLOOKUP("LcmVsScr",'309'!$N:$ZZ,MATCH("Link to button",'309'!$N$1:$ZZ$1,0),0),
IF($C1639="313 Financial Information0LcrDocAttached",IF($C1639="309 LCR Summary0",VLOOKUP("LcrDocAttached",'309'!$N:$ZZ,MATCH("Link to button",'309'!$N$1:$ZZ$1,0),
0)))))))=1,TRUE,FALSE)
))),"")</f>
        <v/>
      </c>
    </row>
    <row r="1640" spans="1:8">
      <c r="A1640" s="237" t="e">
        <f>VLOOKUP($G1640,CSVLookups!$B:$R,MATCH(A$1,CSVLookups!$B$1:$R$1,0),FALSE)</f>
        <v>#N/A</v>
      </c>
      <c r="B1640" s="237" t="e">
        <f>VLOOKUP($G1640,CSVLookups!$B:$R,MATCH(B$1,CSVLookups!$B$1:$R$1,0),FALSE)</f>
        <v>#N/A</v>
      </c>
      <c r="C1640" s="238" t="e">
        <f t="shared" si="26"/>
        <v>#N/A</v>
      </c>
      <c r="D1640" s="238" t="e">
        <f>IF(AND(VALUE(LEFT($A1640,3))=309,LEN($B1640)=3),VLOOKUP(VALUE(MID($B1640,2,2)),_309_Table1,MATCH(MID($B1640,1,1),_309_Table1_ColumnLookup,0),FALSE),
  IF($C1640="309 LCR SummaryA",OneYearSCR,IF($C1640="309 LCR SummaryB",UltimateSCR,IF(VALUE(LEFT($A1640,3))=309,VLOOKUP(VALUE(MID($B1640,2,1)),_309_Table1,MATCH(MID($B1640,1,1),_309_Table1_ColumnLookup,0),FALSE)
+N("309"),
  IF(VALUE(LEFT($A1640,3))=310,VLOOKUP(VALUE(MID($B1640,2,1)),_310_Table1,MATCH(MID($B1640,1,1),_310_Table1_ColumnLookup,0),FALSE)
+N("310"),
  IF(AND(VALUE(LEFT($A1640,3))=311,LEN($I1640)=4),VLOOKUP($I1640,_311_Table1,MATCH($B1640,_311_Table1_ColumnLookup,0),FALSE),
  IF(AND(VALUE(LEFT($A1640,3))=311,OR($B1640="I2",$B1640="J2",$B1640="K2",$B1640="L2")),VLOOKUP('311'!$G$58,_311_Table1,MATCH(MID($B1640,1,1),_311_Table1_ColumnLookup,0),FALSE),
  IF(AND(VALUE(LEFT($A1640,3))=311,RIGHT($B1640,5)="Total"),VLOOKUP('311'!$G$59,_311_Table1,MATCH(MID($B1640,1,1),_311_Table1_ColumnLookup,0),FALSE),
  IF(VALUE(LEFT($A1640,3))=311,VLOOKUP(VALUE(MID($B1640,2,1)),_311_Table1,MATCH(MID($B1640,1,1),_311_Table1_ColumnLookup,0),FALSE)
+N("311"),
  IF(AND(VALUE(LEFT($A1640,3))=312,LEFT($G1640,10)="Unincepted",$B1640="G "),VLOOKUP(" ULO",_312_Table1,MATCH('312'!$N$16,_312_Table1_ColumnLookup,0),FALSE),
  IF(AND(VALUE(LEFT($A1640,3))=312,LEFT($G1640,10)="Unincepted",$B1640="O "),VLOOKUP(" ULO",_312_Table1,MATCH('312'!$V$16,_312_Table1_ColumnLookup,0),FALSE),
  IF(AND(VALUE(LEFT($A1640,3))=312,LEFT($G1640,10)="Unincepted",$B1640="Q "),VLOOKUP(" ULO",_312_Table1,MATCH('312'!$X$16,_312_Table1_ColumnLookup,0),FALSE),
  IF(AND(VALUE(LEFT($A1640,3))=312,LEFT($G1640,10)="Unincepted"),VLOOKUP(" ULO",_312_Table1,MATCH(LEFT($B1640,1),_312_Table1_ColumnLookup,0),FALSE),
  IF(AND(VALUE(LEFT($A1640,3))=312,LEFT($G1640,5)="Total",$B1640="G "),VLOOKUP('312'!$F$80,_312_Table1,MATCH('312'!$N$16,_312_Table1_ColumnLookup,0),FALSE),
  IF(AND(VALUE(LEFT($A1640,3))=312,LEFT($G1640,5)="Total",$B1640="O "),VLOOKUP('312'!$F$80,_312_Table1,MATCH('312'!$V$16,_312_Table1_ColumnLookup,0),FALSE),
  IF(AND(VALUE(LEFT($A1640,3))=312,LEFT($G1640,5)="Total",$B1640="Q "),VLOOKUP('312'!$F$80,_312_Table1,MATCH('312'!$X$16,_312_Table1_ColumnLookup,0),FALSE),
  IF(AND(VALUE(LEFT($A1640,3))=312,LEFT($G1640,5)="Total"),VLOOKUP('312'!$F$80,_312_Table1,MATCH(LEFT($B1640,1),_312_Table1_ColumnLookup,0),FALSE),
  IF(AND(VALUE(LEFT($A1640,3))=312,LEN($I1640)=4,$B1640="G"),VLOOKUP($I1640,_312_Table1,MATCH('312'!$N$16,_312_Table1_ColumnLookup,0),FALSE),
  IF(AND(VALUE(LEFT($A1640,3))=312,LEN($I1640)=4,$B1640="O"),VLOOKUP($I1640,_312_Table1,MATCH('312'!$V$16,_312_Table1_ColumnLookup,0),FALSE),
  IF(AND(VALUE(LEFT($A1640,3))=312,LEN($I1640)=4,$B1640="Q"),VLOOKUP($I1640,_312_Table1,MATCH('312'!$X$16,_312_Table1_ColumnLookup,0),FALSE),
  IF(AND(VALUE(LEFT($A1640,3))=312,LEN($I1640)=4),VLOOKUP($I1640,_312_Table1,MATCH(LEFT($B1640,1),_312_Table1_ColumnLookup,0),FALSE)
+N("312"),
  IF(VALUE(LEFT($A1640,3))=313,VLOOKUP(VALUE(MID($B1640,2,1)),_313_Table1,MATCH(MID($B1640,1,1),_313_Table1_ColumnLookup,0),FALSE)
+N("313"),
  IF(AND(VALUE(LEFT($A1640,3))=314,LEN($B1640)=3),VLOOKUP(VALUE(MID($B1640,2,2)),_314_Table1,MATCH(MID($B1640,1,1),_314_Table1_ColumnLookup,0),FALSE),
  IF(VALUE(LEFT($A1640,3))=314,VLOOKUP(VALUE(MID($B1640,2,1)),_314_Table1,MATCH(MID($B1640,1,1),_314_Table1_ColumnLookup,0),FALSE)
+N("314"),
""))))))))))))))))))))))))</f>
        <v>#N/A</v>
      </c>
      <c r="E1640" s="238" t="e">
        <f>IF(AND(VALUE(LEFT($A1640,3))=309,LEN($B1640)=3),VLOOKUP(VALUE(MID($B1640,2,2)),_309_Table2,MATCH(MID($B1640,1,1),_309_Table2_ColumnLookup,0),FALSE),
  IF($C1640="309 LCR SummaryA",OneYearSCR,IF($C1640="309 LCR SummaryB",UltimateSCR,IF(VALUE(LEFT($A1640,3))=309,VLOOKUP(VALUE(MID($B1640,2,1)),_309_Table2,MATCH(MID($B1640,1,1),_309_Table2_ColumnLookup,0),FALSE)
+N("309"),
  IF(VALUE(LEFT($A1640,3))=310,VLOOKUP(VALUE(MID($B1640,2,1)),_310_Table2,MATCH(MID($B1640,1,1),_310_Table2_ColumnLookup,0),FALSE)
+N("310"),
  IF(AND(VALUE(LEFT($A1640,3))=311,LEN($I1640)=4),VLOOKUP($I1640,_311_Table2,MATCH($B1640,_311_Table2_ColumnLookup,0),FALSE),
  IF(AND(VALUE(LEFT($A1640,3))=311,OR($B1640="I2",$B1640="J2",$B1640="K2",$B1640="L2")),VLOOKUP('311'!$G$58,_311_Table2,MATCH(MID($B1640,1,1),_311_Table2_ColumnLookup,0),FALSE),
  IF(AND(VALUE(LEFT($A1640,3))=311,RIGHT($B1640,5)="Total"),VLOOKUP('311'!$G$59,_311_Table2,MATCH(MID($B1640,1,1),_311_Table2_ColumnLookup,0),FALSE),
  IF(VALUE(LEFT($A1640,3))=311,VLOOKUP(VALUE(MID($B1640,2,1)),_311_Table2,MATCH(MID($B1640,1,1),_311_Table2_ColumnLookup,0),FALSE)
+N("311"),
  IF(AND(VALUE(LEFT($A1640,3))=312,LEFT($G1640,10)="Unincepted",$B1640="G "),VLOOKUP(" ULO",_312_Table2,MATCH('312'!$N$16,_312_Table2_ColumnLookup,0),FALSE),
  IF(AND(VALUE(LEFT($A1640,3))=312,LEFT($G1640,10)="Unincepted",$B1640="O "),VLOOKUP(" ULO",_312_Table2,MATCH('312'!$V$16,_312_Table2_ColumnLookup,0),FALSE),
  IF(AND(VALUE(LEFT($A1640,3))=312,LEFT($G1640,10)="Unincepted",$B1640="Q "),VLOOKUP(" ULO",_312_Table2,MATCH('312'!$X$16,_312_Table2_ColumnLookup,0),FALSE),
  IF(AND(VALUE(LEFT($A1640,3))=312,LEFT($G1640,10)="Unincepted"),VLOOKUP(" ULO",_312_Table2,MATCH(LEFT($B1640,1),_312_Table2_ColumnLookup,0),FALSE),
  IF(AND(VALUE(LEFT($A1640,3))=312,LEFT($G1640,5)="Total",$B1640="G "),VLOOKUP('312'!$F$80,_312_Table2,MATCH('312'!$N$16,_312_Table2_ColumnLookup,0),FALSE),
  IF(AND(VALUE(LEFT($A1640,3))=312,LEFT($G1640,5)="Total",$B1640="O "),VLOOKUP('312'!$F$80,_312_Table2,MATCH('312'!$V$16,_312_Table2_ColumnLookup,0),FALSE),
  IF(AND(VALUE(LEFT($A1640,3))=312,LEFT($G1640,5)="Total",$B1640="Q "),VLOOKUP('312'!$F$80,_312_Table2,MATCH('312'!$X$16,_312_Table2_ColumnLookup,0),FALSE),
  IF(AND(VALUE(LEFT($A1640,3))=312,LEFT($G1640,5)="Total"),VLOOKUP('312'!$F$80,_312_Table2,MATCH(LEFT($B1640,1),_312_Table2_ColumnLookup,0),FALSE),
  IF(AND(VALUE(LEFT($A1640,3))=312,LEN($I1640)=4,$B1640="G"),VLOOKUP($I1640,_312_Table2,MATCH('312'!$N$16,_312_Table2_ColumnLookup,0),FALSE),
  IF(AND(VALUE(LEFT($A1640,3))=312,LEN($I1640)=4,$B1640="O"),VLOOKUP($I1640,_312_Table2,MATCH('312'!$V$16,_312_Table2_ColumnLookup,0),FALSE),
  IF(AND(VALUE(LEFT($A1640,3))=312,LEN($I1640)=4,$B1640="Q"),VLOOKUP($I1640,_312_Table2,MATCH('312'!$X$16,_312_Table2_ColumnLookup,0),FALSE),
  IF(AND(VALUE(LEFT($A1640,3))=312,LEN($I1640)=4),VLOOKUP($I1640,_312_Table2,MATCH(LEFT($B1640,1),_312_Table2_ColumnLookup,0),FALSE)
+N("312"),
  IF(VALUE(LEFT($A1640,3))=313,VLOOKUP(VALUE(MID($B1640,2,1)),_313_Table2,MATCH(MID($B1640,1,1),_313_Table2_ColumnLookup,0),FALSE)
+N("313"),
  IF(AND(VALUE(LEFT($A1640,3))=314,LEN($B1640)=3),VLOOKUP(VALUE(MID($B1640,2,2)),_314_Table2,MATCH(MID($B1640,1,1),_314_Table2_ColumnLookup,0),FALSE),
  IF(VALUE(LEFT($A1640,3))=314,VLOOKUP(VALUE(MID($B1640,2,1)),_314_Table2,MATCH(MID($B1640,1,1),_314_Table2_ColumnLookup,0),FALSE)
+N("314"),
""))))))))))))))))))))))))</f>
        <v>#N/A</v>
      </c>
      <c r="F1640" s="238" t="e">
        <f>IF(AND(VALUE(LEFT($A1640,3))=309,LEN($B1640)=3),VLOOKUP(VALUE(MID($B1640,2,2)),_309_Table3,MATCH(MID($B1640,1,1),_309_Table3_ColumnLookup,0),FALSE),
  IF($C1640="309 LCR SummaryA",OneYearSCR,IF($C1640="309 LCR SummaryB",UltimateSCR,IF(VALUE(LEFT($A1640,3))=309,VLOOKUP(VALUE(MID($B1640,2,1)),_309_Table3,MATCH(MID($B1640,1,1),_309_Table3_ColumnLookup,0),FALSE)
+N("309"),
  IF(VALUE(LEFT($A1640,3))=310,VLOOKUP(VALUE(MID($B1640,2,1)),_310_Table3,MATCH(MID($B1640,1,1),_310_Table3_ColumnLookup,0),FALSE)
+N("310"),
  IF(AND(VALUE(LEFT($A1640,3))=311,LEN($I1640)=4),VLOOKUP($I1640,_311_Table3,MATCH($B1640,_311_Table3_ColumnLookup,0),FALSE),
  IF(AND(VALUE(LEFT($A1640,3))=311,OR($B1640="I2",$B1640="J2",$B1640="K2",$B1640="L2")),VLOOKUP('311'!$G$58,_311_Table3,MATCH(MID($B1640,1,1),_311_Table3_ColumnLookup,0),FALSE),
  IF(AND(VALUE(LEFT($A1640,3))=311,RIGHT($B1640,5)="Total"),VLOOKUP('311'!$G$59,_311_Table3,MATCH(MID($B1640,1,1),_311_Table3_ColumnLookup,0),FALSE),
  IF(VALUE(LEFT($A1640,3))=311,VLOOKUP(VALUE(MID($B1640,2,1)),_311_Table3,MATCH(MID($B1640,1,1),_311_Table3_ColumnLookup,0),FALSE)
+N("311"),
  IF(AND(VALUE(LEFT($A1640,3))=312,LEFT($G1640,10)="Unincepted",$B1640="G "),VLOOKUP(" ULO",_312_Table3,MATCH('312'!$N$16,_312_Table3_ColumnLookup,0),FALSE),
  IF(AND(VALUE(LEFT($A1640,3))=312,LEFT($G1640,10)="Unincepted",$B1640="O "),VLOOKUP(" ULO",_312_Table3,MATCH('312'!$V$16,_312_Table3_ColumnLookup,0),FALSE),
  IF(AND(VALUE(LEFT($A1640,3))=312,LEFT($G1640,10)="Unincepted",$B1640="Q "),VLOOKUP(" ULO",_312_Table3,MATCH('312'!$X$16,_312_Table3_ColumnLookup,0),FALSE),
  IF(AND(VALUE(LEFT($A1640,3))=312,LEFT($G1640,10)="Unincepted"),VLOOKUP(" ULO",_312_Table3,MATCH(LEFT($B1640,1),_312_Table3_ColumnLookup,0),FALSE),
  IF(AND(VALUE(LEFT($A1640,3))=312,LEFT($G1640,5)="Total",$B1640="G "),VLOOKUP('312'!$F$80,_312_Table3,MATCH('312'!$N$16,_312_Table3_ColumnLookup,0),FALSE),
  IF(AND(VALUE(LEFT($A1640,3))=312,LEFT($G1640,5)="Total",$B1640="O "),VLOOKUP('312'!$F$80,_312_Table3,MATCH('312'!$V$16,_312_Table3_ColumnLookup,0),FALSE),
  IF(AND(VALUE(LEFT($A1640,3))=312,LEFT($G1640,5)="Total",$B1640="Q "),VLOOKUP('312'!$F$80,_312_Table3,MATCH('312'!$X$16,_312_Table3_ColumnLookup,0),FALSE),
  IF(AND(VALUE(LEFT($A1640,3))=312,LEFT($G1640,5)="Total"),VLOOKUP('312'!$F$80,_312_Table3,MATCH(LEFT($B1640,1),_312_Table3_ColumnLookup,0),FALSE),
  IF(AND(VALUE(LEFT($A1640,3))=312,LEN($I1640)=4,$B1640="G"),VLOOKUP($I1640,_312_Table3,MATCH('312'!$N$16,_312_Table3_ColumnLookup,0),FALSE),
  IF(AND(VALUE(LEFT($A1640,3))=312,LEN($I1640)=4,$B1640="O"),VLOOKUP($I1640,_312_Table3,MATCH('312'!$V$16,_312_Table3_ColumnLookup,0),FALSE),
  IF(AND(VALUE(LEFT($A1640,3))=312,LEN($I1640)=4,$B1640="Q"),VLOOKUP($I1640,_312_Table3,MATCH('312'!$X$16,_312_Table3_ColumnLookup,0),FALSE),
  IF(AND(VALUE(LEFT($A1640,3))=312,LEN($I1640)=4),VLOOKUP($I1640,_312_Table3,MATCH(LEFT($B1640,1),_312_Table3_ColumnLookup,0),FALSE)
+N("312"),
  IF(VALUE(LEFT($A1640,3))=313,VLOOKUP(VALUE(MID($B1640,2,1)),_313_Table3,MATCH(MID($B1640,1,1),_313_Table3_ColumnLookup,0),FALSE)
+N("313"),
  IF(AND(VALUE(LEFT($A1640,3))=314,LEN($B1640)=3),VLOOKUP(VALUE(MID($B1640,2,2)),_314_Table3,MATCH(MID($B1640,1,1),_314_Table3_ColumnLookup,0),FALSE),
  IF(VALUE(LEFT($A1640,3))=314,VLOOKUP(VALUE(MID($B1640,2,1)),_314_Table3,MATCH(MID($B1640,1,1),_314_Table3_ColumnLookup,0),FALSE)
+N("314"),
""))))))))))))))))))))))))</f>
        <v>#N/A</v>
      </c>
      <c r="H1640" s="321" t="str">
        <f>IFERROR(
IF(ISERROR($D1640)=FALSE,$D1640,IF(ISERROR($E1640)=FALSE,$E1640,IF(ISERROR($F1640)=FALSE,$F1640
+N("012 checkboxes"),
IF(
IF(OR(LEFT($A1640,9)="Syndicate",LEFT($A1640,12)="NewSyndicate"),VLOOKUP($A1640,'012'!$J:$ZW,MATCH("Link to button",'012'!$J$1:$ZW$1,0),0)
+N("309 checkbox"),
IF($C1640="309 LCR Summary0",VLOOKUP("Notes990",'309'!$P:$ZZ,MATCH("Link to button",'309'!$P$1:$ZZ$1,0),0)
+N("313 checkboxes"),
IF($C1640="313 Financial Information0LcmVsScr",IF($C1640="309 LCR Summary0",VLOOKUP("LcmVsScr",'309'!$N:$ZZ,MATCH("Link to button",'309'!$N$1:$ZZ$1,0),0),
IF($C1640="313 Financial Information0LcrDocAttached",IF($C1640="309 LCR Summary0",VLOOKUP("LcrDocAttached",'309'!$N:$ZZ,MATCH("Link to button",'309'!$N$1:$ZZ$1,0),
0)))))))=1,TRUE,FALSE)
))),"")</f>
        <v/>
      </c>
    </row>
    <row r="1641" spans="1:8">
      <c r="A1641" s="237" t="e">
        <f>VLOOKUP($G1641,CSVLookups!$B:$R,MATCH(A$1,CSVLookups!$B$1:$R$1,0),FALSE)</f>
        <v>#N/A</v>
      </c>
      <c r="B1641" s="237" t="e">
        <f>VLOOKUP($G1641,CSVLookups!$B:$R,MATCH(B$1,CSVLookups!$B$1:$R$1,0),FALSE)</f>
        <v>#N/A</v>
      </c>
      <c r="C1641" s="238" t="e">
        <f t="shared" si="26"/>
        <v>#N/A</v>
      </c>
      <c r="D1641" s="238" t="e">
        <f>IF(AND(VALUE(LEFT($A1641,3))=309,LEN($B1641)=3),VLOOKUP(VALUE(MID($B1641,2,2)),_309_Table1,MATCH(MID($B1641,1,1),_309_Table1_ColumnLookup,0),FALSE),
  IF($C1641="309 LCR SummaryA",OneYearSCR,IF($C1641="309 LCR SummaryB",UltimateSCR,IF(VALUE(LEFT($A1641,3))=309,VLOOKUP(VALUE(MID($B1641,2,1)),_309_Table1,MATCH(MID($B1641,1,1),_309_Table1_ColumnLookup,0),FALSE)
+N("309"),
  IF(VALUE(LEFT($A1641,3))=310,VLOOKUP(VALUE(MID($B1641,2,1)),_310_Table1,MATCH(MID($B1641,1,1),_310_Table1_ColumnLookup,0),FALSE)
+N("310"),
  IF(AND(VALUE(LEFT($A1641,3))=311,LEN($I1641)=4),VLOOKUP($I1641,_311_Table1,MATCH($B1641,_311_Table1_ColumnLookup,0),FALSE),
  IF(AND(VALUE(LEFT($A1641,3))=311,OR($B1641="I2",$B1641="J2",$B1641="K2",$B1641="L2")),VLOOKUP('311'!$G$58,_311_Table1,MATCH(MID($B1641,1,1),_311_Table1_ColumnLookup,0),FALSE),
  IF(AND(VALUE(LEFT($A1641,3))=311,RIGHT($B1641,5)="Total"),VLOOKUP('311'!$G$59,_311_Table1,MATCH(MID($B1641,1,1),_311_Table1_ColumnLookup,0),FALSE),
  IF(VALUE(LEFT($A1641,3))=311,VLOOKUP(VALUE(MID($B1641,2,1)),_311_Table1,MATCH(MID($B1641,1,1),_311_Table1_ColumnLookup,0),FALSE)
+N("311"),
  IF(AND(VALUE(LEFT($A1641,3))=312,LEFT($G1641,10)="Unincepted",$B1641="G "),VLOOKUP(" ULO",_312_Table1,MATCH('312'!$N$16,_312_Table1_ColumnLookup,0),FALSE),
  IF(AND(VALUE(LEFT($A1641,3))=312,LEFT($G1641,10)="Unincepted",$B1641="O "),VLOOKUP(" ULO",_312_Table1,MATCH('312'!$V$16,_312_Table1_ColumnLookup,0),FALSE),
  IF(AND(VALUE(LEFT($A1641,3))=312,LEFT($G1641,10)="Unincepted",$B1641="Q "),VLOOKUP(" ULO",_312_Table1,MATCH('312'!$X$16,_312_Table1_ColumnLookup,0),FALSE),
  IF(AND(VALUE(LEFT($A1641,3))=312,LEFT($G1641,10)="Unincepted"),VLOOKUP(" ULO",_312_Table1,MATCH(LEFT($B1641,1),_312_Table1_ColumnLookup,0),FALSE),
  IF(AND(VALUE(LEFT($A1641,3))=312,LEFT($G1641,5)="Total",$B1641="G "),VLOOKUP('312'!$F$80,_312_Table1,MATCH('312'!$N$16,_312_Table1_ColumnLookup,0),FALSE),
  IF(AND(VALUE(LEFT($A1641,3))=312,LEFT($G1641,5)="Total",$B1641="O "),VLOOKUP('312'!$F$80,_312_Table1,MATCH('312'!$V$16,_312_Table1_ColumnLookup,0),FALSE),
  IF(AND(VALUE(LEFT($A1641,3))=312,LEFT($G1641,5)="Total",$B1641="Q "),VLOOKUP('312'!$F$80,_312_Table1,MATCH('312'!$X$16,_312_Table1_ColumnLookup,0),FALSE),
  IF(AND(VALUE(LEFT($A1641,3))=312,LEFT($G1641,5)="Total"),VLOOKUP('312'!$F$80,_312_Table1,MATCH(LEFT($B1641,1),_312_Table1_ColumnLookup,0),FALSE),
  IF(AND(VALUE(LEFT($A1641,3))=312,LEN($I1641)=4,$B1641="G"),VLOOKUP($I1641,_312_Table1,MATCH('312'!$N$16,_312_Table1_ColumnLookup,0),FALSE),
  IF(AND(VALUE(LEFT($A1641,3))=312,LEN($I1641)=4,$B1641="O"),VLOOKUP($I1641,_312_Table1,MATCH('312'!$V$16,_312_Table1_ColumnLookup,0),FALSE),
  IF(AND(VALUE(LEFT($A1641,3))=312,LEN($I1641)=4,$B1641="Q"),VLOOKUP($I1641,_312_Table1,MATCH('312'!$X$16,_312_Table1_ColumnLookup,0),FALSE),
  IF(AND(VALUE(LEFT($A1641,3))=312,LEN($I1641)=4),VLOOKUP($I1641,_312_Table1,MATCH(LEFT($B1641,1),_312_Table1_ColumnLookup,0),FALSE)
+N("312"),
  IF(VALUE(LEFT($A1641,3))=313,VLOOKUP(VALUE(MID($B1641,2,1)),_313_Table1,MATCH(MID($B1641,1,1),_313_Table1_ColumnLookup,0),FALSE)
+N("313"),
  IF(AND(VALUE(LEFT($A1641,3))=314,LEN($B1641)=3),VLOOKUP(VALUE(MID($B1641,2,2)),_314_Table1,MATCH(MID($B1641,1,1),_314_Table1_ColumnLookup,0),FALSE),
  IF(VALUE(LEFT($A1641,3))=314,VLOOKUP(VALUE(MID($B1641,2,1)),_314_Table1,MATCH(MID($B1641,1,1),_314_Table1_ColumnLookup,0),FALSE)
+N("314"),
""))))))))))))))))))))))))</f>
        <v>#N/A</v>
      </c>
      <c r="E1641" s="238" t="e">
        <f>IF(AND(VALUE(LEFT($A1641,3))=309,LEN($B1641)=3),VLOOKUP(VALUE(MID($B1641,2,2)),_309_Table2,MATCH(MID($B1641,1,1),_309_Table2_ColumnLookup,0),FALSE),
  IF($C1641="309 LCR SummaryA",OneYearSCR,IF($C1641="309 LCR SummaryB",UltimateSCR,IF(VALUE(LEFT($A1641,3))=309,VLOOKUP(VALUE(MID($B1641,2,1)),_309_Table2,MATCH(MID($B1641,1,1),_309_Table2_ColumnLookup,0),FALSE)
+N("309"),
  IF(VALUE(LEFT($A1641,3))=310,VLOOKUP(VALUE(MID($B1641,2,1)),_310_Table2,MATCH(MID($B1641,1,1),_310_Table2_ColumnLookup,0),FALSE)
+N("310"),
  IF(AND(VALUE(LEFT($A1641,3))=311,LEN($I1641)=4),VLOOKUP($I1641,_311_Table2,MATCH($B1641,_311_Table2_ColumnLookup,0),FALSE),
  IF(AND(VALUE(LEFT($A1641,3))=311,OR($B1641="I2",$B1641="J2",$B1641="K2",$B1641="L2")),VLOOKUP('311'!$G$58,_311_Table2,MATCH(MID($B1641,1,1),_311_Table2_ColumnLookup,0),FALSE),
  IF(AND(VALUE(LEFT($A1641,3))=311,RIGHT($B1641,5)="Total"),VLOOKUP('311'!$G$59,_311_Table2,MATCH(MID($B1641,1,1),_311_Table2_ColumnLookup,0),FALSE),
  IF(VALUE(LEFT($A1641,3))=311,VLOOKUP(VALUE(MID($B1641,2,1)),_311_Table2,MATCH(MID($B1641,1,1),_311_Table2_ColumnLookup,0),FALSE)
+N("311"),
  IF(AND(VALUE(LEFT($A1641,3))=312,LEFT($G1641,10)="Unincepted",$B1641="G "),VLOOKUP(" ULO",_312_Table2,MATCH('312'!$N$16,_312_Table2_ColumnLookup,0),FALSE),
  IF(AND(VALUE(LEFT($A1641,3))=312,LEFT($G1641,10)="Unincepted",$B1641="O "),VLOOKUP(" ULO",_312_Table2,MATCH('312'!$V$16,_312_Table2_ColumnLookup,0),FALSE),
  IF(AND(VALUE(LEFT($A1641,3))=312,LEFT($G1641,10)="Unincepted",$B1641="Q "),VLOOKUP(" ULO",_312_Table2,MATCH('312'!$X$16,_312_Table2_ColumnLookup,0),FALSE),
  IF(AND(VALUE(LEFT($A1641,3))=312,LEFT($G1641,10)="Unincepted"),VLOOKUP(" ULO",_312_Table2,MATCH(LEFT($B1641,1),_312_Table2_ColumnLookup,0),FALSE),
  IF(AND(VALUE(LEFT($A1641,3))=312,LEFT($G1641,5)="Total",$B1641="G "),VLOOKUP('312'!$F$80,_312_Table2,MATCH('312'!$N$16,_312_Table2_ColumnLookup,0),FALSE),
  IF(AND(VALUE(LEFT($A1641,3))=312,LEFT($G1641,5)="Total",$B1641="O "),VLOOKUP('312'!$F$80,_312_Table2,MATCH('312'!$V$16,_312_Table2_ColumnLookup,0),FALSE),
  IF(AND(VALUE(LEFT($A1641,3))=312,LEFT($G1641,5)="Total",$B1641="Q "),VLOOKUP('312'!$F$80,_312_Table2,MATCH('312'!$X$16,_312_Table2_ColumnLookup,0),FALSE),
  IF(AND(VALUE(LEFT($A1641,3))=312,LEFT($G1641,5)="Total"),VLOOKUP('312'!$F$80,_312_Table2,MATCH(LEFT($B1641,1),_312_Table2_ColumnLookup,0),FALSE),
  IF(AND(VALUE(LEFT($A1641,3))=312,LEN($I1641)=4,$B1641="G"),VLOOKUP($I1641,_312_Table2,MATCH('312'!$N$16,_312_Table2_ColumnLookup,0),FALSE),
  IF(AND(VALUE(LEFT($A1641,3))=312,LEN($I1641)=4,$B1641="O"),VLOOKUP($I1641,_312_Table2,MATCH('312'!$V$16,_312_Table2_ColumnLookup,0),FALSE),
  IF(AND(VALUE(LEFT($A1641,3))=312,LEN($I1641)=4,$B1641="Q"),VLOOKUP($I1641,_312_Table2,MATCH('312'!$X$16,_312_Table2_ColumnLookup,0),FALSE),
  IF(AND(VALUE(LEFT($A1641,3))=312,LEN($I1641)=4),VLOOKUP($I1641,_312_Table2,MATCH(LEFT($B1641,1),_312_Table2_ColumnLookup,0),FALSE)
+N("312"),
  IF(VALUE(LEFT($A1641,3))=313,VLOOKUP(VALUE(MID($B1641,2,1)),_313_Table2,MATCH(MID($B1641,1,1),_313_Table2_ColumnLookup,0),FALSE)
+N("313"),
  IF(AND(VALUE(LEFT($A1641,3))=314,LEN($B1641)=3),VLOOKUP(VALUE(MID($B1641,2,2)),_314_Table2,MATCH(MID($B1641,1,1),_314_Table2_ColumnLookup,0),FALSE),
  IF(VALUE(LEFT($A1641,3))=314,VLOOKUP(VALUE(MID($B1641,2,1)),_314_Table2,MATCH(MID($B1641,1,1),_314_Table2_ColumnLookup,0),FALSE)
+N("314"),
""))))))))))))))))))))))))</f>
        <v>#N/A</v>
      </c>
      <c r="F1641" s="238" t="e">
        <f>IF(AND(VALUE(LEFT($A1641,3))=309,LEN($B1641)=3),VLOOKUP(VALUE(MID($B1641,2,2)),_309_Table3,MATCH(MID($B1641,1,1),_309_Table3_ColumnLookup,0),FALSE),
  IF($C1641="309 LCR SummaryA",OneYearSCR,IF($C1641="309 LCR SummaryB",UltimateSCR,IF(VALUE(LEFT($A1641,3))=309,VLOOKUP(VALUE(MID($B1641,2,1)),_309_Table3,MATCH(MID($B1641,1,1),_309_Table3_ColumnLookup,0),FALSE)
+N("309"),
  IF(VALUE(LEFT($A1641,3))=310,VLOOKUP(VALUE(MID($B1641,2,1)),_310_Table3,MATCH(MID($B1641,1,1),_310_Table3_ColumnLookup,0),FALSE)
+N("310"),
  IF(AND(VALUE(LEFT($A1641,3))=311,LEN($I1641)=4),VLOOKUP($I1641,_311_Table3,MATCH($B1641,_311_Table3_ColumnLookup,0),FALSE),
  IF(AND(VALUE(LEFT($A1641,3))=311,OR($B1641="I2",$B1641="J2",$B1641="K2",$B1641="L2")),VLOOKUP('311'!$G$58,_311_Table3,MATCH(MID($B1641,1,1),_311_Table3_ColumnLookup,0),FALSE),
  IF(AND(VALUE(LEFT($A1641,3))=311,RIGHT($B1641,5)="Total"),VLOOKUP('311'!$G$59,_311_Table3,MATCH(MID($B1641,1,1),_311_Table3_ColumnLookup,0),FALSE),
  IF(VALUE(LEFT($A1641,3))=311,VLOOKUP(VALUE(MID($B1641,2,1)),_311_Table3,MATCH(MID($B1641,1,1),_311_Table3_ColumnLookup,0),FALSE)
+N("311"),
  IF(AND(VALUE(LEFT($A1641,3))=312,LEFT($G1641,10)="Unincepted",$B1641="G "),VLOOKUP(" ULO",_312_Table3,MATCH('312'!$N$16,_312_Table3_ColumnLookup,0),FALSE),
  IF(AND(VALUE(LEFT($A1641,3))=312,LEFT($G1641,10)="Unincepted",$B1641="O "),VLOOKUP(" ULO",_312_Table3,MATCH('312'!$V$16,_312_Table3_ColumnLookup,0),FALSE),
  IF(AND(VALUE(LEFT($A1641,3))=312,LEFT($G1641,10)="Unincepted",$B1641="Q "),VLOOKUP(" ULO",_312_Table3,MATCH('312'!$X$16,_312_Table3_ColumnLookup,0),FALSE),
  IF(AND(VALUE(LEFT($A1641,3))=312,LEFT($G1641,10)="Unincepted"),VLOOKUP(" ULO",_312_Table3,MATCH(LEFT($B1641,1),_312_Table3_ColumnLookup,0),FALSE),
  IF(AND(VALUE(LEFT($A1641,3))=312,LEFT($G1641,5)="Total",$B1641="G "),VLOOKUP('312'!$F$80,_312_Table3,MATCH('312'!$N$16,_312_Table3_ColumnLookup,0),FALSE),
  IF(AND(VALUE(LEFT($A1641,3))=312,LEFT($G1641,5)="Total",$B1641="O "),VLOOKUP('312'!$F$80,_312_Table3,MATCH('312'!$V$16,_312_Table3_ColumnLookup,0),FALSE),
  IF(AND(VALUE(LEFT($A1641,3))=312,LEFT($G1641,5)="Total",$B1641="Q "),VLOOKUP('312'!$F$80,_312_Table3,MATCH('312'!$X$16,_312_Table3_ColumnLookup,0),FALSE),
  IF(AND(VALUE(LEFT($A1641,3))=312,LEFT($G1641,5)="Total"),VLOOKUP('312'!$F$80,_312_Table3,MATCH(LEFT($B1641,1),_312_Table3_ColumnLookup,0),FALSE),
  IF(AND(VALUE(LEFT($A1641,3))=312,LEN($I1641)=4,$B1641="G"),VLOOKUP($I1641,_312_Table3,MATCH('312'!$N$16,_312_Table3_ColumnLookup,0),FALSE),
  IF(AND(VALUE(LEFT($A1641,3))=312,LEN($I1641)=4,$B1641="O"),VLOOKUP($I1641,_312_Table3,MATCH('312'!$V$16,_312_Table3_ColumnLookup,0),FALSE),
  IF(AND(VALUE(LEFT($A1641,3))=312,LEN($I1641)=4,$B1641="Q"),VLOOKUP($I1641,_312_Table3,MATCH('312'!$X$16,_312_Table3_ColumnLookup,0),FALSE),
  IF(AND(VALUE(LEFT($A1641,3))=312,LEN($I1641)=4),VLOOKUP($I1641,_312_Table3,MATCH(LEFT($B1641,1),_312_Table3_ColumnLookup,0),FALSE)
+N("312"),
  IF(VALUE(LEFT($A1641,3))=313,VLOOKUP(VALUE(MID($B1641,2,1)),_313_Table3,MATCH(MID($B1641,1,1),_313_Table3_ColumnLookup,0),FALSE)
+N("313"),
  IF(AND(VALUE(LEFT($A1641,3))=314,LEN($B1641)=3),VLOOKUP(VALUE(MID($B1641,2,2)),_314_Table3,MATCH(MID($B1641,1,1),_314_Table3_ColumnLookup,0),FALSE),
  IF(VALUE(LEFT($A1641,3))=314,VLOOKUP(VALUE(MID($B1641,2,1)),_314_Table3,MATCH(MID($B1641,1,1),_314_Table3_ColumnLookup,0),FALSE)
+N("314"),
""))))))))))))))))))))))))</f>
        <v>#N/A</v>
      </c>
      <c r="H1641" s="321" t="str">
        <f>IFERROR(
IF(ISERROR($D1641)=FALSE,$D1641,IF(ISERROR($E1641)=FALSE,$E1641,IF(ISERROR($F1641)=FALSE,$F1641
+N("012 checkboxes"),
IF(
IF(OR(LEFT($A1641,9)="Syndicate",LEFT($A1641,12)="NewSyndicate"),VLOOKUP($A1641,'012'!$J:$ZW,MATCH("Link to button",'012'!$J$1:$ZW$1,0),0)
+N("309 checkbox"),
IF($C1641="309 LCR Summary0",VLOOKUP("Notes990",'309'!$P:$ZZ,MATCH("Link to button",'309'!$P$1:$ZZ$1,0),0)
+N("313 checkboxes"),
IF($C1641="313 Financial Information0LcmVsScr",IF($C1641="309 LCR Summary0",VLOOKUP("LcmVsScr",'309'!$N:$ZZ,MATCH("Link to button",'309'!$N$1:$ZZ$1,0),0),
IF($C1641="313 Financial Information0LcrDocAttached",IF($C1641="309 LCR Summary0",VLOOKUP("LcrDocAttached",'309'!$N:$ZZ,MATCH("Link to button",'309'!$N$1:$ZZ$1,0),
0)))))))=1,TRUE,FALSE)
))),"")</f>
        <v/>
      </c>
    </row>
    <row r="1642" spans="1:8">
      <c r="A1642" s="237" t="e">
        <f>VLOOKUP($G1642,CSVLookups!$B:$R,MATCH(A$1,CSVLookups!$B$1:$R$1,0),FALSE)</f>
        <v>#N/A</v>
      </c>
      <c r="B1642" s="237" t="e">
        <f>VLOOKUP($G1642,CSVLookups!$B:$R,MATCH(B$1,CSVLookups!$B$1:$R$1,0),FALSE)</f>
        <v>#N/A</v>
      </c>
      <c r="C1642" s="238" t="e">
        <f t="shared" si="26"/>
        <v>#N/A</v>
      </c>
      <c r="D1642" s="238" t="e">
        <f>IF(AND(VALUE(LEFT($A1642,3))=309,LEN($B1642)=3),VLOOKUP(VALUE(MID($B1642,2,2)),_309_Table1,MATCH(MID($B1642,1,1),_309_Table1_ColumnLookup,0),FALSE),
  IF($C1642="309 LCR SummaryA",OneYearSCR,IF($C1642="309 LCR SummaryB",UltimateSCR,IF(VALUE(LEFT($A1642,3))=309,VLOOKUP(VALUE(MID($B1642,2,1)),_309_Table1,MATCH(MID($B1642,1,1),_309_Table1_ColumnLookup,0),FALSE)
+N("309"),
  IF(VALUE(LEFT($A1642,3))=310,VLOOKUP(VALUE(MID($B1642,2,1)),_310_Table1,MATCH(MID($B1642,1,1),_310_Table1_ColumnLookup,0),FALSE)
+N("310"),
  IF(AND(VALUE(LEFT($A1642,3))=311,LEN($I1642)=4),VLOOKUP($I1642,_311_Table1,MATCH($B1642,_311_Table1_ColumnLookup,0),FALSE),
  IF(AND(VALUE(LEFT($A1642,3))=311,OR($B1642="I2",$B1642="J2",$B1642="K2",$B1642="L2")),VLOOKUP('311'!$G$58,_311_Table1,MATCH(MID($B1642,1,1),_311_Table1_ColumnLookup,0),FALSE),
  IF(AND(VALUE(LEFT($A1642,3))=311,RIGHT($B1642,5)="Total"),VLOOKUP('311'!$G$59,_311_Table1,MATCH(MID($B1642,1,1),_311_Table1_ColumnLookup,0),FALSE),
  IF(VALUE(LEFT($A1642,3))=311,VLOOKUP(VALUE(MID($B1642,2,1)),_311_Table1,MATCH(MID($B1642,1,1),_311_Table1_ColumnLookup,0),FALSE)
+N("311"),
  IF(AND(VALUE(LEFT($A1642,3))=312,LEFT($G1642,10)="Unincepted",$B1642="G "),VLOOKUP(" ULO",_312_Table1,MATCH('312'!$N$16,_312_Table1_ColumnLookup,0),FALSE),
  IF(AND(VALUE(LEFT($A1642,3))=312,LEFT($G1642,10)="Unincepted",$B1642="O "),VLOOKUP(" ULO",_312_Table1,MATCH('312'!$V$16,_312_Table1_ColumnLookup,0),FALSE),
  IF(AND(VALUE(LEFT($A1642,3))=312,LEFT($G1642,10)="Unincepted",$B1642="Q "),VLOOKUP(" ULO",_312_Table1,MATCH('312'!$X$16,_312_Table1_ColumnLookup,0),FALSE),
  IF(AND(VALUE(LEFT($A1642,3))=312,LEFT($G1642,10)="Unincepted"),VLOOKUP(" ULO",_312_Table1,MATCH(LEFT($B1642,1),_312_Table1_ColumnLookup,0),FALSE),
  IF(AND(VALUE(LEFT($A1642,3))=312,LEFT($G1642,5)="Total",$B1642="G "),VLOOKUP('312'!$F$80,_312_Table1,MATCH('312'!$N$16,_312_Table1_ColumnLookup,0),FALSE),
  IF(AND(VALUE(LEFT($A1642,3))=312,LEFT($G1642,5)="Total",$B1642="O "),VLOOKUP('312'!$F$80,_312_Table1,MATCH('312'!$V$16,_312_Table1_ColumnLookup,0),FALSE),
  IF(AND(VALUE(LEFT($A1642,3))=312,LEFT($G1642,5)="Total",$B1642="Q "),VLOOKUP('312'!$F$80,_312_Table1,MATCH('312'!$X$16,_312_Table1_ColumnLookup,0),FALSE),
  IF(AND(VALUE(LEFT($A1642,3))=312,LEFT($G1642,5)="Total"),VLOOKUP('312'!$F$80,_312_Table1,MATCH(LEFT($B1642,1),_312_Table1_ColumnLookup,0),FALSE),
  IF(AND(VALUE(LEFT($A1642,3))=312,LEN($I1642)=4,$B1642="G"),VLOOKUP($I1642,_312_Table1,MATCH('312'!$N$16,_312_Table1_ColumnLookup,0),FALSE),
  IF(AND(VALUE(LEFT($A1642,3))=312,LEN($I1642)=4,$B1642="O"),VLOOKUP($I1642,_312_Table1,MATCH('312'!$V$16,_312_Table1_ColumnLookup,0),FALSE),
  IF(AND(VALUE(LEFT($A1642,3))=312,LEN($I1642)=4,$B1642="Q"),VLOOKUP($I1642,_312_Table1,MATCH('312'!$X$16,_312_Table1_ColumnLookup,0),FALSE),
  IF(AND(VALUE(LEFT($A1642,3))=312,LEN($I1642)=4),VLOOKUP($I1642,_312_Table1,MATCH(LEFT($B1642,1),_312_Table1_ColumnLookup,0),FALSE)
+N("312"),
  IF(VALUE(LEFT($A1642,3))=313,VLOOKUP(VALUE(MID($B1642,2,1)),_313_Table1,MATCH(MID($B1642,1,1),_313_Table1_ColumnLookup,0),FALSE)
+N("313"),
  IF(AND(VALUE(LEFT($A1642,3))=314,LEN($B1642)=3),VLOOKUP(VALUE(MID($B1642,2,2)),_314_Table1,MATCH(MID($B1642,1,1),_314_Table1_ColumnLookup,0),FALSE),
  IF(VALUE(LEFT($A1642,3))=314,VLOOKUP(VALUE(MID($B1642,2,1)),_314_Table1,MATCH(MID($B1642,1,1),_314_Table1_ColumnLookup,0),FALSE)
+N("314"),
""))))))))))))))))))))))))</f>
        <v>#N/A</v>
      </c>
      <c r="E1642" s="238" t="e">
        <f>IF(AND(VALUE(LEFT($A1642,3))=309,LEN($B1642)=3),VLOOKUP(VALUE(MID($B1642,2,2)),_309_Table2,MATCH(MID($B1642,1,1),_309_Table2_ColumnLookup,0),FALSE),
  IF($C1642="309 LCR SummaryA",OneYearSCR,IF($C1642="309 LCR SummaryB",UltimateSCR,IF(VALUE(LEFT($A1642,3))=309,VLOOKUP(VALUE(MID($B1642,2,1)),_309_Table2,MATCH(MID($B1642,1,1),_309_Table2_ColumnLookup,0),FALSE)
+N("309"),
  IF(VALUE(LEFT($A1642,3))=310,VLOOKUP(VALUE(MID($B1642,2,1)),_310_Table2,MATCH(MID($B1642,1,1),_310_Table2_ColumnLookup,0),FALSE)
+N("310"),
  IF(AND(VALUE(LEFT($A1642,3))=311,LEN($I1642)=4),VLOOKUP($I1642,_311_Table2,MATCH($B1642,_311_Table2_ColumnLookup,0),FALSE),
  IF(AND(VALUE(LEFT($A1642,3))=311,OR($B1642="I2",$B1642="J2",$B1642="K2",$B1642="L2")),VLOOKUP('311'!$G$58,_311_Table2,MATCH(MID($B1642,1,1),_311_Table2_ColumnLookup,0),FALSE),
  IF(AND(VALUE(LEFT($A1642,3))=311,RIGHT($B1642,5)="Total"),VLOOKUP('311'!$G$59,_311_Table2,MATCH(MID($B1642,1,1),_311_Table2_ColumnLookup,0),FALSE),
  IF(VALUE(LEFT($A1642,3))=311,VLOOKUP(VALUE(MID($B1642,2,1)),_311_Table2,MATCH(MID($B1642,1,1),_311_Table2_ColumnLookup,0),FALSE)
+N("311"),
  IF(AND(VALUE(LEFT($A1642,3))=312,LEFT($G1642,10)="Unincepted",$B1642="G "),VLOOKUP(" ULO",_312_Table2,MATCH('312'!$N$16,_312_Table2_ColumnLookup,0),FALSE),
  IF(AND(VALUE(LEFT($A1642,3))=312,LEFT($G1642,10)="Unincepted",$B1642="O "),VLOOKUP(" ULO",_312_Table2,MATCH('312'!$V$16,_312_Table2_ColumnLookup,0),FALSE),
  IF(AND(VALUE(LEFT($A1642,3))=312,LEFT($G1642,10)="Unincepted",$B1642="Q "),VLOOKUP(" ULO",_312_Table2,MATCH('312'!$X$16,_312_Table2_ColumnLookup,0),FALSE),
  IF(AND(VALUE(LEFT($A1642,3))=312,LEFT($G1642,10)="Unincepted"),VLOOKUP(" ULO",_312_Table2,MATCH(LEFT($B1642,1),_312_Table2_ColumnLookup,0),FALSE),
  IF(AND(VALUE(LEFT($A1642,3))=312,LEFT($G1642,5)="Total",$B1642="G "),VLOOKUP('312'!$F$80,_312_Table2,MATCH('312'!$N$16,_312_Table2_ColumnLookup,0),FALSE),
  IF(AND(VALUE(LEFT($A1642,3))=312,LEFT($G1642,5)="Total",$B1642="O "),VLOOKUP('312'!$F$80,_312_Table2,MATCH('312'!$V$16,_312_Table2_ColumnLookup,0),FALSE),
  IF(AND(VALUE(LEFT($A1642,3))=312,LEFT($G1642,5)="Total",$B1642="Q "),VLOOKUP('312'!$F$80,_312_Table2,MATCH('312'!$X$16,_312_Table2_ColumnLookup,0),FALSE),
  IF(AND(VALUE(LEFT($A1642,3))=312,LEFT($G1642,5)="Total"),VLOOKUP('312'!$F$80,_312_Table2,MATCH(LEFT($B1642,1),_312_Table2_ColumnLookup,0),FALSE),
  IF(AND(VALUE(LEFT($A1642,3))=312,LEN($I1642)=4,$B1642="G"),VLOOKUP($I1642,_312_Table2,MATCH('312'!$N$16,_312_Table2_ColumnLookup,0),FALSE),
  IF(AND(VALUE(LEFT($A1642,3))=312,LEN($I1642)=4,$B1642="O"),VLOOKUP($I1642,_312_Table2,MATCH('312'!$V$16,_312_Table2_ColumnLookup,0),FALSE),
  IF(AND(VALUE(LEFT($A1642,3))=312,LEN($I1642)=4,$B1642="Q"),VLOOKUP($I1642,_312_Table2,MATCH('312'!$X$16,_312_Table2_ColumnLookup,0),FALSE),
  IF(AND(VALUE(LEFT($A1642,3))=312,LEN($I1642)=4),VLOOKUP($I1642,_312_Table2,MATCH(LEFT($B1642,1),_312_Table2_ColumnLookup,0),FALSE)
+N("312"),
  IF(VALUE(LEFT($A1642,3))=313,VLOOKUP(VALUE(MID($B1642,2,1)),_313_Table2,MATCH(MID($B1642,1,1),_313_Table2_ColumnLookup,0),FALSE)
+N("313"),
  IF(AND(VALUE(LEFT($A1642,3))=314,LEN($B1642)=3),VLOOKUP(VALUE(MID($B1642,2,2)),_314_Table2,MATCH(MID($B1642,1,1),_314_Table2_ColumnLookup,0),FALSE),
  IF(VALUE(LEFT($A1642,3))=314,VLOOKUP(VALUE(MID($B1642,2,1)),_314_Table2,MATCH(MID($B1642,1,1),_314_Table2_ColumnLookup,0),FALSE)
+N("314"),
""))))))))))))))))))))))))</f>
        <v>#N/A</v>
      </c>
      <c r="F1642" s="238" t="e">
        <f>IF(AND(VALUE(LEFT($A1642,3))=309,LEN($B1642)=3),VLOOKUP(VALUE(MID($B1642,2,2)),_309_Table3,MATCH(MID($B1642,1,1),_309_Table3_ColumnLookup,0),FALSE),
  IF($C1642="309 LCR SummaryA",OneYearSCR,IF($C1642="309 LCR SummaryB",UltimateSCR,IF(VALUE(LEFT($A1642,3))=309,VLOOKUP(VALUE(MID($B1642,2,1)),_309_Table3,MATCH(MID($B1642,1,1),_309_Table3_ColumnLookup,0),FALSE)
+N("309"),
  IF(VALUE(LEFT($A1642,3))=310,VLOOKUP(VALUE(MID($B1642,2,1)),_310_Table3,MATCH(MID($B1642,1,1),_310_Table3_ColumnLookup,0),FALSE)
+N("310"),
  IF(AND(VALUE(LEFT($A1642,3))=311,LEN($I1642)=4),VLOOKUP($I1642,_311_Table3,MATCH($B1642,_311_Table3_ColumnLookup,0),FALSE),
  IF(AND(VALUE(LEFT($A1642,3))=311,OR($B1642="I2",$B1642="J2",$B1642="K2",$B1642="L2")),VLOOKUP('311'!$G$58,_311_Table3,MATCH(MID($B1642,1,1),_311_Table3_ColumnLookup,0),FALSE),
  IF(AND(VALUE(LEFT($A1642,3))=311,RIGHT($B1642,5)="Total"),VLOOKUP('311'!$G$59,_311_Table3,MATCH(MID($B1642,1,1),_311_Table3_ColumnLookup,0),FALSE),
  IF(VALUE(LEFT($A1642,3))=311,VLOOKUP(VALUE(MID($B1642,2,1)),_311_Table3,MATCH(MID($B1642,1,1),_311_Table3_ColumnLookup,0),FALSE)
+N("311"),
  IF(AND(VALUE(LEFT($A1642,3))=312,LEFT($G1642,10)="Unincepted",$B1642="G "),VLOOKUP(" ULO",_312_Table3,MATCH('312'!$N$16,_312_Table3_ColumnLookup,0),FALSE),
  IF(AND(VALUE(LEFT($A1642,3))=312,LEFT($G1642,10)="Unincepted",$B1642="O "),VLOOKUP(" ULO",_312_Table3,MATCH('312'!$V$16,_312_Table3_ColumnLookup,0),FALSE),
  IF(AND(VALUE(LEFT($A1642,3))=312,LEFT($G1642,10)="Unincepted",$B1642="Q "),VLOOKUP(" ULO",_312_Table3,MATCH('312'!$X$16,_312_Table3_ColumnLookup,0),FALSE),
  IF(AND(VALUE(LEFT($A1642,3))=312,LEFT($G1642,10)="Unincepted"),VLOOKUP(" ULO",_312_Table3,MATCH(LEFT($B1642,1),_312_Table3_ColumnLookup,0),FALSE),
  IF(AND(VALUE(LEFT($A1642,3))=312,LEFT($G1642,5)="Total",$B1642="G "),VLOOKUP('312'!$F$80,_312_Table3,MATCH('312'!$N$16,_312_Table3_ColumnLookup,0),FALSE),
  IF(AND(VALUE(LEFT($A1642,3))=312,LEFT($G1642,5)="Total",$B1642="O "),VLOOKUP('312'!$F$80,_312_Table3,MATCH('312'!$V$16,_312_Table3_ColumnLookup,0),FALSE),
  IF(AND(VALUE(LEFT($A1642,3))=312,LEFT($G1642,5)="Total",$B1642="Q "),VLOOKUP('312'!$F$80,_312_Table3,MATCH('312'!$X$16,_312_Table3_ColumnLookup,0),FALSE),
  IF(AND(VALUE(LEFT($A1642,3))=312,LEFT($G1642,5)="Total"),VLOOKUP('312'!$F$80,_312_Table3,MATCH(LEFT($B1642,1),_312_Table3_ColumnLookup,0),FALSE),
  IF(AND(VALUE(LEFT($A1642,3))=312,LEN($I1642)=4,$B1642="G"),VLOOKUP($I1642,_312_Table3,MATCH('312'!$N$16,_312_Table3_ColumnLookup,0),FALSE),
  IF(AND(VALUE(LEFT($A1642,3))=312,LEN($I1642)=4,$B1642="O"),VLOOKUP($I1642,_312_Table3,MATCH('312'!$V$16,_312_Table3_ColumnLookup,0),FALSE),
  IF(AND(VALUE(LEFT($A1642,3))=312,LEN($I1642)=4,$B1642="Q"),VLOOKUP($I1642,_312_Table3,MATCH('312'!$X$16,_312_Table3_ColumnLookup,0),FALSE),
  IF(AND(VALUE(LEFT($A1642,3))=312,LEN($I1642)=4),VLOOKUP($I1642,_312_Table3,MATCH(LEFT($B1642,1),_312_Table3_ColumnLookup,0),FALSE)
+N("312"),
  IF(VALUE(LEFT($A1642,3))=313,VLOOKUP(VALUE(MID($B1642,2,1)),_313_Table3,MATCH(MID($B1642,1,1),_313_Table3_ColumnLookup,0),FALSE)
+N("313"),
  IF(AND(VALUE(LEFT($A1642,3))=314,LEN($B1642)=3),VLOOKUP(VALUE(MID($B1642,2,2)),_314_Table3,MATCH(MID($B1642,1,1),_314_Table3_ColumnLookup,0),FALSE),
  IF(VALUE(LEFT($A1642,3))=314,VLOOKUP(VALUE(MID($B1642,2,1)),_314_Table3,MATCH(MID($B1642,1,1),_314_Table3_ColumnLookup,0),FALSE)
+N("314"),
""))))))))))))))))))))))))</f>
        <v>#N/A</v>
      </c>
      <c r="H1642" s="321" t="str">
        <f>IFERROR(
IF(ISERROR($D1642)=FALSE,$D1642,IF(ISERROR($E1642)=FALSE,$E1642,IF(ISERROR($F1642)=FALSE,$F1642
+N("012 checkboxes"),
IF(
IF(OR(LEFT($A1642,9)="Syndicate",LEFT($A1642,12)="NewSyndicate"),VLOOKUP($A1642,'012'!$J:$ZW,MATCH("Link to button",'012'!$J$1:$ZW$1,0),0)
+N("309 checkbox"),
IF($C1642="309 LCR Summary0",VLOOKUP("Notes990",'309'!$P:$ZZ,MATCH("Link to button",'309'!$P$1:$ZZ$1,0),0)
+N("313 checkboxes"),
IF($C1642="313 Financial Information0LcmVsScr",IF($C1642="309 LCR Summary0",VLOOKUP("LcmVsScr",'309'!$N:$ZZ,MATCH("Link to button",'309'!$N$1:$ZZ$1,0),0),
IF($C1642="313 Financial Information0LcrDocAttached",IF($C1642="309 LCR Summary0",VLOOKUP("LcrDocAttached",'309'!$N:$ZZ,MATCH("Link to button",'309'!$N$1:$ZZ$1,0),
0)))))))=1,TRUE,FALSE)
))),"")</f>
        <v/>
      </c>
    </row>
    <row r="1643" spans="1:8">
      <c r="A1643" s="237" t="e">
        <f>VLOOKUP($G1643,CSVLookups!$B:$R,MATCH(A$1,CSVLookups!$B$1:$R$1,0),FALSE)</f>
        <v>#N/A</v>
      </c>
      <c r="B1643" s="237" t="e">
        <f>VLOOKUP($G1643,CSVLookups!$B:$R,MATCH(B$1,CSVLookups!$B$1:$R$1,0),FALSE)</f>
        <v>#N/A</v>
      </c>
      <c r="C1643" s="238" t="e">
        <f t="shared" si="26"/>
        <v>#N/A</v>
      </c>
      <c r="D1643" s="238" t="e">
        <f>IF(AND(VALUE(LEFT($A1643,3))=309,LEN($B1643)=3),VLOOKUP(VALUE(MID($B1643,2,2)),_309_Table1,MATCH(MID($B1643,1,1),_309_Table1_ColumnLookup,0),FALSE),
  IF($C1643="309 LCR SummaryA",OneYearSCR,IF($C1643="309 LCR SummaryB",UltimateSCR,IF(VALUE(LEFT($A1643,3))=309,VLOOKUP(VALUE(MID($B1643,2,1)),_309_Table1,MATCH(MID($B1643,1,1),_309_Table1_ColumnLookup,0),FALSE)
+N("309"),
  IF(VALUE(LEFT($A1643,3))=310,VLOOKUP(VALUE(MID($B1643,2,1)),_310_Table1,MATCH(MID($B1643,1,1),_310_Table1_ColumnLookup,0),FALSE)
+N("310"),
  IF(AND(VALUE(LEFT($A1643,3))=311,LEN($I1643)=4),VLOOKUP($I1643,_311_Table1,MATCH($B1643,_311_Table1_ColumnLookup,0),FALSE),
  IF(AND(VALUE(LEFT($A1643,3))=311,OR($B1643="I2",$B1643="J2",$B1643="K2",$B1643="L2")),VLOOKUP('311'!$G$58,_311_Table1,MATCH(MID($B1643,1,1),_311_Table1_ColumnLookup,0),FALSE),
  IF(AND(VALUE(LEFT($A1643,3))=311,RIGHT($B1643,5)="Total"),VLOOKUP('311'!$G$59,_311_Table1,MATCH(MID($B1643,1,1),_311_Table1_ColumnLookup,0),FALSE),
  IF(VALUE(LEFT($A1643,3))=311,VLOOKUP(VALUE(MID($B1643,2,1)),_311_Table1,MATCH(MID($B1643,1,1),_311_Table1_ColumnLookup,0),FALSE)
+N("311"),
  IF(AND(VALUE(LEFT($A1643,3))=312,LEFT($G1643,10)="Unincepted",$B1643="G "),VLOOKUP(" ULO",_312_Table1,MATCH('312'!$N$16,_312_Table1_ColumnLookup,0),FALSE),
  IF(AND(VALUE(LEFT($A1643,3))=312,LEFT($G1643,10)="Unincepted",$B1643="O "),VLOOKUP(" ULO",_312_Table1,MATCH('312'!$V$16,_312_Table1_ColumnLookup,0),FALSE),
  IF(AND(VALUE(LEFT($A1643,3))=312,LEFT($G1643,10)="Unincepted",$B1643="Q "),VLOOKUP(" ULO",_312_Table1,MATCH('312'!$X$16,_312_Table1_ColumnLookup,0),FALSE),
  IF(AND(VALUE(LEFT($A1643,3))=312,LEFT($G1643,10)="Unincepted"),VLOOKUP(" ULO",_312_Table1,MATCH(LEFT($B1643,1),_312_Table1_ColumnLookup,0),FALSE),
  IF(AND(VALUE(LEFT($A1643,3))=312,LEFT($G1643,5)="Total",$B1643="G "),VLOOKUP('312'!$F$80,_312_Table1,MATCH('312'!$N$16,_312_Table1_ColumnLookup,0),FALSE),
  IF(AND(VALUE(LEFT($A1643,3))=312,LEFT($G1643,5)="Total",$B1643="O "),VLOOKUP('312'!$F$80,_312_Table1,MATCH('312'!$V$16,_312_Table1_ColumnLookup,0),FALSE),
  IF(AND(VALUE(LEFT($A1643,3))=312,LEFT($G1643,5)="Total",$B1643="Q "),VLOOKUP('312'!$F$80,_312_Table1,MATCH('312'!$X$16,_312_Table1_ColumnLookup,0),FALSE),
  IF(AND(VALUE(LEFT($A1643,3))=312,LEFT($G1643,5)="Total"),VLOOKUP('312'!$F$80,_312_Table1,MATCH(LEFT($B1643,1),_312_Table1_ColumnLookup,0),FALSE),
  IF(AND(VALUE(LEFT($A1643,3))=312,LEN($I1643)=4,$B1643="G"),VLOOKUP($I1643,_312_Table1,MATCH('312'!$N$16,_312_Table1_ColumnLookup,0),FALSE),
  IF(AND(VALUE(LEFT($A1643,3))=312,LEN($I1643)=4,$B1643="O"),VLOOKUP($I1643,_312_Table1,MATCH('312'!$V$16,_312_Table1_ColumnLookup,0),FALSE),
  IF(AND(VALUE(LEFT($A1643,3))=312,LEN($I1643)=4,$B1643="Q"),VLOOKUP($I1643,_312_Table1,MATCH('312'!$X$16,_312_Table1_ColumnLookup,0),FALSE),
  IF(AND(VALUE(LEFT($A1643,3))=312,LEN($I1643)=4),VLOOKUP($I1643,_312_Table1,MATCH(LEFT($B1643,1),_312_Table1_ColumnLookup,0),FALSE)
+N("312"),
  IF(VALUE(LEFT($A1643,3))=313,VLOOKUP(VALUE(MID($B1643,2,1)),_313_Table1,MATCH(MID($B1643,1,1),_313_Table1_ColumnLookup,0),FALSE)
+N("313"),
  IF(AND(VALUE(LEFT($A1643,3))=314,LEN($B1643)=3),VLOOKUP(VALUE(MID($B1643,2,2)),_314_Table1,MATCH(MID($B1643,1,1),_314_Table1_ColumnLookup,0),FALSE),
  IF(VALUE(LEFT($A1643,3))=314,VLOOKUP(VALUE(MID($B1643,2,1)),_314_Table1,MATCH(MID($B1643,1,1),_314_Table1_ColumnLookup,0),FALSE)
+N("314"),
""))))))))))))))))))))))))</f>
        <v>#N/A</v>
      </c>
      <c r="E1643" s="238" t="e">
        <f>IF(AND(VALUE(LEFT($A1643,3))=309,LEN($B1643)=3),VLOOKUP(VALUE(MID($B1643,2,2)),_309_Table2,MATCH(MID($B1643,1,1),_309_Table2_ColumnLookup,0),FALSE),
  IF($C1643="309 LCR SummaryA",OneYearSCR,IF($C1643="309 LCR SummaryB",UltimateSCR,IF(VALUE(LEFT($A1643,3))=309,VLOOKUP(VALUE(MID($B1643,2,1)),_309_Table2,MATCH(MID($B1643,1,1),_309_Table2_ColumnLookup,0),FALSE)
+N("309"),
  IF(VALUE(LEFT($A1643,3))=310,VLOOKUP(VALUE(MID($B1643,2,1)),_310_Table2,MATCH(MID($B1643,1,1),_310_Table2_ColumnLookup,0),FALSE)
+N("310"),
  IF(AND(VALUE(LEFT($A1643,3))=311,LEN($I1643)=4),VLOOKUP($I1643,_311_Table2,MATCH($B1643,_311_Table2_ColumnLookup,0),FALSE),
  IF(AND(VALUE(LEFT($A1643,3))=311,OR($B1643="I2",$B1643="J2",$B1643="K2",$B1643="L2")),VLOOKUP('311'!$G$58,_311_Table2,MATCH(MID($B1643,1,1),_311_Table2_ColumnLookup,0),FALSE),
  IF(AND(VALUE(LEFT($A1643,3))=311,RIGHT($B1643,5)="Total"),VLOOKUP('311'!$G$59,_311_Table2,MATCH(MID($B1643,1,1),_311_Table2_ColumnLookup,0),FALSE),
  IF(VALUE(LEFT($A1643,3))=311,VLOOKUP(VALUE(MID($B1643,2,1)),_311_Table2,MATCH(MID($B1643,1,1),_311_Table2_ColumnLookup,0),FALSE)
+N("311"),
  IF(AND(VALUE(LEFT($A1643,3))=312,LEFT($G1643,10)="Unincepted",$B1643="G "),VLOOKUP(" ULO",_312_Table2,MATCH('312'!$N$16,_312_Table2_ColumnLookup,0),FALSE),
  IF(AND(VALUE(LEFT($A1643,3))=312,LEFT($G1643,10)="Unincepted",$B1643="O "),VLOOKUP(" ULO",_312_Table2,MATCH('312'!$V$16,_312_Table2_ColumnLookup,0),FALSE),
  IF(AND(VALUE(LEFT($A1643,3))=312,LEFT($G1643,10)="Unincepted",$B1643="Q "),VLOOKUP(" ULO",_312_Table2,MATCH('312'!$X$16,_312_Table2_ColumnLookup,0),FALSE),
  IF(AND(VALUE(LEFT($A1643,3))=312,LEFT($G1643,10)="Unincepted"),VLOOKUP(" ULO",_312_Table2,MATCH(LEFT($B1643,1),_312_Table2_ColumnLookup,0),FALSE),
  IF(AND(VALUE(LEFT($A1643,3))=312,LEFT($G1643,5)="Total",$B1643="G "),VLOOKUP('312'!$F$80,_312_Table2,MATCH('312'!$N$16,_312_Table2_ColumnLookup,0),FALSE),
  IF(AND(VALUE(LEFT($A1643,3))=312,LEFT($G1643,5)="Total",$B1643="O "),VLOOKUP('312'!$F$80,_312_Table2,MATCH('312'!$V$16,_312_Table2_ColumnLookup,0),FALSE),
  IF(AND(VALUE(LEFT($A1643,3))=312,LEFT($G1643,5)="Total",$B1643="Q "),VLOOKUP('312'!$F$80,_312_Table2,MATCH('312'!$X$16,_312_Table2_ColumnLookup,0),FALSE),
  IF(AND(VALUE(LEFT($A1643,3))=312,LEFT($G1643,5)="Total"),VLOOKUP('312'!$F$80,_312_Table2,MATCH(LEFT($B1643,1),_312_Table2_ColumnLookup,0),FALSE),
  IF(AND(VALUE(LEFT($A1643,3))=312,LEN($I1643)=4,$B1643="G"),VLOOKUP($I1643,_312_Table2,MATCH('312'!$N$16,_312_Table2_ColumnLookup,0),FALSE),
  IF(AND(VALUE(LEFT($A1643,3))=312,LEN($I1643)=4,$B1643="O"),VLOOKUP($I1643,_312_Table2,MATCH('312'!$V$16,_312_Table2_ColumnLookup,0),FALSE),
  IF(AND(VALUE(LEFT($A1643,3))=312,LEN($I1643)=4,$B1643="Q"),VLOOKUP($I1643,_312_Table2,MATCH('312'!$X$16,_312_Table2_ColumnLookup,0),FALSE),
  IF(AND(VALUE(LEFT($A1643,3))=312,LEN($I1643)=4),VLOOKUP($I1643,_312_Table2,MATCH(LEFT($B1643,1),_312_Table2_ColumnLookup,0),FALSE)
+N("312"),
  IF(VALUE(LEFT($A1643,3))=313,VLOOKUP(VALUE(MID($B1643,2,1)),_313_Table2,MATCH(MID($B1643,1,1),_313_Table2_ColumnLookup,0),FALSE)
+N("313"),
  IF(AND(VALUE(LEFT($A1643,3))=314,LEN($B1643)=3),VLOOKUP(VALUE(MID($B1643,2,2)),_314_Table2,MATCH(MID($B1643,1,1),_314_Table2_ColumnLookup,0),FALSE),
  IF(VALUE(LEFT($A1643,3))=314,VLOOKUP(VALUE(MID($B1643,2,1)),_314_Table2,MATCH(MID($B1643,1,1),_314_Table2_ColumnLookup,0),FALSE)
+N("314"),
""))))))))))))))))))))))))</f>
        <v>#N/A</v>
      </c>
      <c r="F1643" s="238" t="e">
        <f>IF(AND(VALUE(LEFT($A1643,3))=309,LEN($B1643)=3),VLOOKUP(VALUE(MID($B1643,2,2)),_309_Table3,MATCH(MID($B1643,1,1),_309_Table3_ColumnLookup,0),FALSE),
  IF($C1643="309 LCR SummaryA",OneYearSCR,IF($C1643="309 LCR SummaryB",UltimateSCR,IF(VALUE(LEFT($A1643,3))=309,VLOOKUP(VALUE(MID($B1643,2,1)),_309_Table3,MATCH(MID($B1643,1,1),_309_Table3_ColumnLookup,0),FALSE)
+N("309"),
  IF(VALUE(LEFT($A1643,3))=310,VLOOKUP(VALUE(MID($B1643,2,1)),_310_Table3,MATCH(MID($B1643,1,1),_310_Table3_ColumnLookup,0),FALSE)
+N("310"),
  IF(AND(VALUE(LEFT($A1643,3))=311,LEN($I1643)=4),VLOOKUP($I1643,_311_Table3,MATCH($B1643,_311_Table3_ColumnLookup,0),FALSE),
  IF(AND(VALUE(LEFT($A1643,3))=311,OR($B1643="I2",$B1643="J2",$B1643="K2",$B1643="L2")),VLOOKUP('311'!$G$58,_311_Table3,MATCH(MID($B1643,1,1),_311_Table3_ColumnLookup,0),FALSE),
  IF(AND(VALUE(LEFT($A1643,3))=311,RIGHT($B1643,5)="Total"),VLOOKUP('311'!$G$59,_311_Table3,MATCH(MID($B1643,1,1),_311_Table3_ColumnLookup,0),FALSE),
  IF(VALUE(LEFT($A1643,3))=311,VLOOKUP(VALUE(MID($B1643,2,1)),_311_Table3,MATCH(MID($B1643,1,1),_311_Table3_ColumnLookup,0),FALSE)
+N("311"),
  IF(AND(VALUE(LEFT($A1643,3))=312,LEFT($G1643,10)="Unincepted",$B1643="G "),VLOOKUP(" ULO",_312_Table3,MATCH('312'!$N$16,_312_Table3_ColumnLookup,0),FALSE),
  IF(AND(VALUE(LEFT($A1643,3))=312,LEFT($G1643,10)="Unincepted",$B1643="O "),VLOOKUP(" ULO",_312_Table3,MATCH('312'!$V$16,_312_Table3_ColumnLookup,0),FALSE),
  IF(AND(VALUE(LEFT($A1643,3))=312,LEFT($G1643,10)="Unincepted",$B1643="Q "),VLOOKUP(" ULO",_312_Table3,MATCH('312'!$X$16,_312_Table3_ColumnLookup,0),FALSE),
  IF(AND(VALUE(LEFT($A1643,3))=312,LEFT($G1643,10)="Unincepted"),VLOOKUP(" ULO",_312_Table3,MATCH(LEFT($B1643,1),_312_Table3_ColumnLookup,0),FALSE),
  IF(AND(VALUE(LEFT($A1643,3))=312,LEFT($G1643,5)="Total",$B1643="G "),VLOOKUP('312'!$F$80,_312_Table3,MATCH('312'!$N$16,_312_Table3_ColumnLookup,0),FALSE),
  IF(AND(VALUE(LEFT($A1643,3))=312,LEFT($G1643,5)="Total",$B1643="O "),VLOOKUP('312'!$F$80,_312_Table3,MATCH('312'!$V$16,_312_Table3_ColumnLookup,0),FALSE),
  IF(AND(VALUE(LEFT($A1643,3))=312,LEFT($G1643,5)="Total",$B1643="Q "),VLOOKUP('312'!$F$80,_312_Table3,MATCH('312'!$X$16,_312_Table3_ColumnLookup,0),FALSE),
  IF(AND(VALUE(LEFT($A1643,3))=312,LEFT($G1643,5)="Total"),VLOOKUP('312'!$F$80,_312_Table3,MATCH(LEFT($B1643,1),_312_Table3_ColumnLookup,0),FALSE),
  IF(AND(VALUE(LEFT($A1643,3))=312,LEN($I1643)=4,$B1643="G"),VLOOKUP($I1643,_312_Table3,MATCH('312'!$N$16,_312_Table3_ColumnLookup,0),FALSE),
  IF(AND(VALUE(LEFT($A1643,3))=312,LEN($I1643)=4,$B1643="O"),VLOOKUP($I1643,_312_Table3,MATCH('312'!$V$16,_312_Table3_ColumnLookup,0),FALSE),
  IF(AND(VALUE(LEFT($A1643,3))=312,LEN($I1643)=4,$B1643="Q"),VLOOKUP($I1643,_312_Table3,MATCH('312'!$X$16,_312_Table3_ColumnLookup,0),FALSE),
  IF(AND(VALUE(LEFT($A1643,3))=312,LEN($I1643)=4),VLOOKUP($I1643,_312_Table3,MATCH(LEFT($B1643,1),_312_Table3_ColumnLookup,0),FALSE)
+N("312"),
  IF(VALUE(LEFT($A1643,3))=313,VLOOKUP(VALUE(MID($B1643,2,1)),_313_Table3,MATCH(MID($B1643,1,1),_313_Table3_ColumnLookup,0),FALSE)
+N("313"),
  IF(AND(VALUE(LEFT($A1643,3))=314,LEN($B1643)=3),VLOOKUP(VALUE(MID($B1643,2,2)),_314_Table3,MATCH(MID($B1643,1,1),_314_Table3_ColumnLookup,0),FALSE),
  IF(VALUE(LEFT($A1643,3))=314,VLOOKUP(VALUE(MID($B1643,2,1)),_314_Table3,MATCH(MID($B1643,1,1),_314_Table3_ColumnLookup,0),FALSE)
+N("314"),
""))))))))))))))))))))))))</f>
        <v>#N/A</v>
      </c>
      <c r="H1643" s="321" t="str">
        <f>IFERROR(
IF(ISERROR($D1643)=FALSE,$D1643,IF(ISERROR($E1643)=FALSE,$E1643,IF(ISERROR($F1643)=FALSE,$F1643
+N("012 checkboxes"),
IF(
IF(OR(LEFT($A1643,9)="Syndicate",LEFT($A1643,12)="NewSyndicate"),VLOOKUP($A1643,'012'!$J:$ZW,MATCH("Link to button",'012'!$J$1:$ZW$1,0),0)
+N("309 checkbox"),
IF($C1643="309 LCR Summary0",VLOOKUP("Notes990",'309'!$P:$ZZ,MATCH("Link to button",'309'!$P$1:$ZZ$1,0),0)
+N("313 checkboxes"),
IF($C1643="313 Financial Information0LcmVsScr",IF($C1643="309 LCR Summary0",VLOOKUP("LcmVsScr",'309'!$N:$ZZ,MATCH("Link to button",'309'!$N$1:$ZZ$1,0),0),
IF($C1643="313 Financial Information0LcrDocAttached",IF($C1643="309 LCR Summary0",VLOOKUP("LcrDocAttached",'309'!$N:$ZZ,MATCH("Link to button",'309'!$N$1:$ZZ$1,0),
0)))))))=1,TRUE,FALSE)
))),"")</f>
        <v/>
      </c>
    </row>
    <row r="1644" spans="1:8">
      <c r="A1644" s="237" t="e">
        <f>VLOOKUP($G1644,CSVLookups!$B:$R,MATCH(A$1,CSVLookups!$B$1:$R$1,0),FALSE)</f>
        <v>#N/A</v>
      </c>
      <c r="B1644" s="237" t="e">
        <f>VLOOKUP($G1644,CSVLookups!$B:$R,MATCH(B$1,CSVLookups!$B$1:$R$1,0),FALSE)</f>
        <v>#N/A</v>
      </c>
      <c r="C1644" s="238" t="e">
        <f t="shared" si="26"/>
        <v>#N/A</v>
      </c>
      <c r="D1644" s="238" t="e">
        <f>IF(AND(VALUE(LEFT($A1644,3))=309,LEN($B1644)=3),VLOOKUP(VALUE(MID($B1644,2,2)),_309_Table1,MATCH(MID($B1644,1,1),_309_Table1_ColumnLookup,0),FALSE),
  IF($C1644="309 LCR SummaryA",OneYearSCR,IF($C1644="309 LCR SummaryB",UltimateSCR,IF(VALUE(LEFT($A1644,3))=309,VLOOKUP(VALUE(MID($B1644,2,1)),_309_Table1,MATCH(MID($B1644,1,1),_309_Table1_ColumnLookup,0),FALSE)
+N("309"),
  IF(VALUE(LEFT($A1644,3))=310,VLOOKUP(VALUE(MID($B1644,2,1)),_310_Table1,MATCH(MID($B1644,1,1),_310_Table1_ColumnLookup,0),FALSE)
+N("310"),
  IF(AND(VALUE(LEFT($A1644,3))=311,LEN($I1644)=4),VLOOKUP($I1644,_311_Table1,MATCH($B1644,_311_Table1_ColumnLookup,0),FALSE),
  IF(AND(VALUE(LEFT($A1644,3))=311,OR($B1644="I2",$B1644="J2",$B1644="K2",$B1644="L2")),VLOOKUP('311'!$G$58,_311_Table1,MATCH(MID($B1644,1,1),_311_Table1_ColumnLookup,0),FALSE),
  IF(AND(VALUE(LEFT($A1644,3))=311,RIGHT($B1644,5)="Total"),VLOOKUP('311'!$G$59,_311_Table1,MATCH(MID($B1644,1,1),_311_Table1_ColumnLookup,0),FALSE),
  IF(VALUE(LEFT($A1644,3))=311,VLOOKUP(VALUE(MID($B1644,2,1)),_311_Table1,MATCH(MID($B1644,1,1),_311_Table1_ColumnLookup,0),FALSE)
+N("311"),
  IF(AND(VALUE(LEFT($A1644,3))=312,LEFT($G1644,10)="Unincepted",$B1644="G "),VLOOKUP(" ULO",_312_Table1,MATCH('312'!$N$16,_312_Table1_ColumnLookup,0),FALSE),
  IF(AND(VALUE(LEFT($A1644,3))=312,LEFT($G1644,10)="Unincepted",$B1644="O "),VLOOKUP(" ULO",_312_Table1,MATCH('312'!$V$16,_312_Table1_ColumnLookup,0),FALSE),
  IF(AND(VALUE(LEFT($A1644,3))=312,LEFT($G1644,10)="Unincepted",$B1644="Q "),VLOOKUP(" ULO",_312_Table1,MATCH('312'!$X$16,_312_Table1_ColumnLookup,0),FALSE),
  IF(AND(VALUE(LEFT($A1644,3))=312,LEFT($G1644,10)="Unincepted"),VLOOKUP(" ULO",_312_Table1,MATCH(LEFT($B1644,1),_312_Table1_ColumnLookup,0),FALSE),
  IF(AND(VALUE(LEFT($A1644,3))=312,LEFT($G1644,5)="Total",$B1644="G "),VLOOKUP('312'!$F$80,_312_Table1,MATCH('312'!$N$16,_312_Table1_ColumnLookup,0),FALSE),
  IF(AND(VALUE(LEFT($A1644,3))=312,LEFT($G1644,5)="Total",$B1644="O "),VLOOKUP('312'!$F$80,_312_Table1,MATCH('312'!$V$16,_312_Table1_ColumnLookup,0),FALSE),
  IF(AND(VALUE(LEFT($A1644,3))=312,LEFT($G1644,5)="Total",$B1644="Q "),VLOOKUP('312'!$F$80,_312_Table1,MATCH('312'!$X$16,_312_Table1_ColumnLookup,0),FALSE),
  IF(AND(VALUE(LEFT($A1644,3))=312,LEFT($G1644,5)="Total"),VLOOKUP('312'!$F$80,_312_Table1,MATCH(LEFT($B1644,1),_312_Table1_ColumnLookup,0),FALSE),
  IF(AND(VALUE(LEFT($A1644,3))=312,LEN($I1644)=4,$B1644="G"),VLOOKUP($I1644,_312_Table1,MATCH('312'!$N$16,_312_Table1_ColumnLookup,0),FALSE),
  IF(AND(VALUE(LEFT($A1644,3))=312,LEN($I1644)=4,$B1644="O"),VLOOKUP($I1644,_312_Table1,MATCH('312'!$V$16,_312_Table1_ColumnLookup,0),FALSE),
  IF(AND(VALUE(LEFT($A1644,3))=312,LEN($I1644)=4,$B1644="Q"),VLOOKUP($I1644,_312_Table1,MATCH('312'!$X$16,_312_Table1_ColumnLookup,0),FALSE),
  IF(AND(VALUE(LEFT($A1644,3))=312,LEN($I1644)=4),VLOOKUP($I1644,_312_Table1,MATCH(LEFT($B1644,1),_312_Table1_ColumnLookup,0),FALSE)
+N("312"),
  IF(VALUE(LEFT($A1644,3))=313,VLOOKUP(VALUE(MID($B1644,2,1)),_313_Table1,MATCH(MID($B1644,1,1),_313_Table1_ColumnLookup,0),FALSE)
+N("313"),
  IF(AND(VALUE(LEFT($A1644,3))=314,LEN($B1644)=3),VLOOKUP(VALUE(MID($B1644,2,2)),_314_Table1,MATCH(MID($B1644,1,1),_314_Table1_ColumnLookup,0),FALSE),
  IF(VALUE(LEFT($A1644,3))=314,VLOOKUP(VALUE(MID($B1644,2,1)),_314_Table1,MATCH(MID($B1644,1,1),_314_Table1_ColumnLookup,0),FALSE)
+N("314"),
""))))))))))))))))))))))))</f>
        <v>#N/A</v>
      </c>
      <c r="E1644" s="238" t="e">
        <f>IF(AND(VALUE(LEFT($A1644,3))=309,LEN($B1644)=3),VLOOKUP(VALUE(MID($B1644,2,2)),_309_Table2,MATCH(MID($B1644,1,1),_309_Table2_ColumnLookup,0),FALSE),
  IF($C1644="309 LCR SummaryA",OneYearSCR,IF($C1644="309 LCR SummaryB",UltimateSCR,IF(VALUE(LEFT($A1644,3))=309,VLOOKUP(VALUE(MID($B1644,2,1)),_309_Table2,MATCH(MID($B1644,1,1),_309_Table2_ColumnLookup,0),FALSE)
+N("309"),
  IF(VALUE(LEFT($A1644,3))=310,VLOOKUP(VALUE(MID($B1644,2,1)),_310_Table2,MATCH(MID($B1644,1,1),_310_Table2_ColumnLookup,0),FALSE)
+N("310"),
  IF(AND(VALUE(LEFT($A1644,3))=311,LEN($I1644)=4),VLOOKUP($I1644,_311_Table2,MATCH($B1644,_311_Table2_ColumnLookup,0),FALSE),
  IF(AND(VALUE(LEFT($A1644,3))=311,OR($B1644="I2",$B1644="J2",$B1644="K2",$B1644="L2")),VLOOKUP('311'!$G$58,_311_Table2,MATCH(MID($B1644,1,1),_311_Table2_ColumnLookup,0),FALSE),
  IF(AND(VALUE(LEFT($A1644,3))=311,RIGHT($B1644,5)="Total"),VLOOKUP('311'!$G$59,_311_Table2,MATCH(MID($B1644,1,1),_311_Table2_ColumnLookup,0),FALSE),
  IF(VALUE(LEFT($A1644,3))=311,VLOOKUP(VALUE(MID($B1644,2,1)),_311_Table2,MATCH(MID($B1644,1,1),_311_Table2_ColumnLookup,0),FALSE)
+N("311"),
  IF(AND(VALUE(LEFT($A1644,3))=312,LEFT($G1644,10)="Unincepted",$B1644="G "),VLOOKUP(" ULO",_312_Table2,MATCH('312'!$N$16,_312_Table2_ColumnLookup,0),FALSE),
  IF(AND(VALUE(LEFT($A1644,3))=312,LEFT($G1644,10)="Unincepted",$B1644="O "),VLOOKUP(" ULO",_312_Table2,MATCH('312'!$V$16,_312_Table2_ColumnLookup,0),FALSE),
  IF(AND(VALUE(LEFT($A1644,3))=312,LEFT($G1644,10)="Unincepted",$B1644="Q "),VLOOKUP(" ULO",_312_Table2,MATCH('312'!$X$16,_312_Table2_ColumnLookup,0),FALSE),
  IF(AND(VALUE(LEFT($A1644,3))=312,LEFT($G1644,10)="Unincepted"),VLOOKUP(" ULO",_312_Table2,MATCH(LEFT($B1644,1),_312_Table2_ColumnLookup,0),FALSE),
  IF(AND(VALUE(LEFT($A1644,3))=312,LEFT($G1644,5)="Total",$B1644="G "),VLOOKUP('312'!$F$80,_312_Table2,MATCH('312'!$N$16,_312_Table2_ColumnLookup,0),FALSE),
  IF(AND(VALUE(LEFT($A1644,3))=312,LEFT($G1644,5)="Total",$B1644="O "),VLOOKUP('312'!$F$80,_312_Table2,MATCH('312'!$V$16,_312_Table2_ColumnLookup,0),FALSE),
  IF(AND(VALUE(LEFT($A1644,3))=312,LEFT($G1644,5)="Total",$B1644="Q "),VLOOKUP('312'!$F$80,_312_Table2,MATCH('312'!$X$16,_312_Table2_ColumnLookup,0),FALSE),
  IF(AND(VALUE(LEFT($A1644,3))=312,LEFT($G1644,5)="Total"),VLOOKUP('312'!$F$80,_312_Table2,MATCH(LEFT($B1644,1),_312_Table2_ColumnLookup,0),FALSE),
  IF(AND(VALUE(LEFT($A1644,3))=312,LEN($I1644)=4,$B1644="G"),VLOOKUP($I1644,_312_Table2,MATCH('312'!$N$16,_312_Table2_ColumnLookup,0),FALSE),
  IF(AND(VALUE(LEFT($A1644,3))=312,LEN($I1644)=4,$B1644="O"),VLOOKUP($I1644,_312_Table2,MATCH('312'!$V$16,_312_Table2_ColumnLookup,0),FALSE),
  IF(AND(VALUE(LEFT($A1644,3))=312,LEN($I1644)=4,$B1644="Q"),VLOOKUP($I1644,_312_Table2,MATCH('312'!$X$16,_312_Table2_ColumnLookup,0),FALSE),
  IF(AND(VALUE(LEFT($A1644,3))=312,LEN($I1644)=4),VLOOKUP($I1644,_312_Table2,MATCH(LEFT($B1644,1),_312_Table2_ColumnLookup,0),FALSE)
+N("312"),
  IF(VALUE(LEFT($A1644,3))=313,VLOOKUP(VALUE(MID($B1644,2,1)),_313_Table2,MATCH(MID($B1644,1,1),_313_Table2_ColumnLookup,0),FALSE)
+N("313"),
  IF(AND(VALUE(LEFT($A1644,3))=314,LEN($B1644)=3),VLOOKUP(VALUE(MID($B1644,2,2)),_314_Table2,MATCH(MID($B1644,1,1),_314_Table2_ColumnLookup,0),FALSE),
  IF(VALUE(LEFT($A1644,3))=314,VLOOKUP(VALUE(MID($B1644,2,1)),_314_Table2,MATCH(MID($B1644,1,1),_314_Table2_ColumnLookup,0),FALSE)
+N("314"),
""))))))))))))))))))))))))</f>
        <v>#N/A</v>
      </c>
      <c r="F1644" s="238" t="e">
        <f>IF(AND(VALUE(LEFT($A1644,3))=309,LEN($B1644)=3),VLOOKUP(VALUE(MID($B1644,2,2)),_309_Table3,MATCH(MID($B1644,1,1),_309_Table3_ColumnLookup,0),FALSE),
  IF($C1644="309 LCR SummaryA",OneYearSCR,IF($C1644="309 LCR SummaryB",UltimateSCR,IF(VALUE(LEFT($A1644,3))=309,VLOOKUP(VALUE(MID($B1644,2,1)),_309_Table3,MATCH(MID($B1644,1,1),_309_Table3_ColumnLookup,0),FALSE)
+N("309"),
  IF(VALUE(LEFT($A1644,3))=310,VLOOKUP(VALUE(MID($B1644,2,1)),_310_Table3,MATCH(MID($B1644,1,1),_310_Table3_ColumnLookup,0),FALSE)
+N("310"),
  IF(AND(VALUE(LEFT($A1644,3))=311,LEN($I1644)=4),VLOOKUP($I1644,_311_Table3,MATCH($B1644,_311_Table3_ColumnLookup,0),FALSE),
  IF(AND(VALUE(LEFT($A1644,3))=311,OR($B1644="I2",$B1644="J2",$B1644="K2",$B1644="L2")),VLOOKUP('311'!$G$58,_311_Table3,MATCH(MID($B1644,1,1),_311_Table3_ColumnLookup,0),FALSE),
  IF(AND(VALUE(LEFT($A1644,3))=311,RIGHT($B1644,5)="Total"),VLOOKUP('311'!$G$59,_311_Table3,MATCH(MID($B1644,1,1),_311_Table3_ColumnLookup,0),FALSE),
  IF(VALUE(LEFT($A1644,3))=311,VLOOKUP(VALUE(MID($B1644,2,1)),_311_Table3,MATCH(MID($B1644,1,1),_311_Table3_ColumnLookup,0),FALSE)
+N("311"),
  IF(AND(VALUE(LEFT($A1644,3))=312,LEFT($G1644,10)="Unincepted",$B1644="G "),VLOOKUP(" ULO",_312_Table3,MATCH('312'!$N$16,_312_Table3_ColumnLookup,0),FALSE),
  IF(AND(VALUE(LEFT($A1644,3))=312,LEFT($G1644,10)="Unincepted",$B1644="O "),VLOOKUP(" ULO",_312_Table3,MATCH('312'!$V$16,_312_Table3_ColumnLookup,0),FALSE),
  IF(AND(VALUE(LEFT($A1644,3))=312,LEFT($G1644,10)="Unincepted",$B1644="Q "),VLOOKUP(" ULO",_312_Table3,MATCH('312'!$X$16,_312_Table3_ColumnLookup,0),FALSE),
  IF(AND(VALUE(LEFT($A1644,3))=312,LEFT($G1644,10)="Unincepted"),VLOOKUP(" ULO",_312_Table3,MATCH(LEFT($B1644,1),_312_Table3_ColumnLookup,0),FALSE),
  IF(AND(VALUE(LEFT($A1644,3))=312,LEFT($G1644,5)="Total",$B1644="G "),VLOOKUP('312'!$F$80,_312_Table3,MATCH('312'!$N$16,_312_Table3_ColumnLookup,0),FALSE),
  IF(AND(VALUE(LEFT($A1644,3))=312,LEFT($G1644,5)="Total",$B1644="O "),VLOOKUP('312'!$F$80,_312_Table3,MATCH('312'!$V$16,_312_Table3_ColumnLookup,0),FALSE),
  IF(AND(VALUE(LEFT($A1644,3))=312,LEFT($G1644,5)="Total",$B1644="Q "),VLOOKUP('312'!$F$80,_312_Table3,MATCH('312'!$X$16,_312_Table3_ColumnLookup,0),FALSE),
  IF(AND(VALUE(LEFT($A1644,3))=312,LEFT($G1644,5)="Total"),VLOOKUP('312'!$F$80,_312_Table3,MATCH(LEFT($B1644,1),_312_Table3_ColumnLookup,0),FALSE),
  IF(AND(VALUE(LEFT($A1644,3))=312,LEN($I1644)=4,$B1644="G"),VLOOKUP($I1644,_312_Table3,MATCH('312'!$N$16,_312_Table3_ColumnLookup,0),FALSE),
  IF(AND(VALUE(LEFT($A1644,3))=312,LEN($I1644)=4,$B1644="O"),VLOOKUP($I1644,_312_Table3,MATCH('312'!$V$16,_312_Table3_ColumnLookup,0),FALSE),
  IF(AND(VALUE(LEFT($A1644,3))=312,LEN($I1644)=4,$B1644="Q"),VLOOKUP($I1644,_312_Table3,MATCH('312'!$X$16,_312_Table3_ColumnLookup,0),FALSE),
  IF(AND(VALUE(LEFT($A1644,3))=312,LEN($I1644)=4),VLOOKUP($I1644,_312_Table3,MATCH(LEFT($B1644,1),_312_Table3_ColumnLookup,0),FALSE)
+N("312"),
  IF(VALUE(LEFT($A1644,3))=313,VLOOKUP(VALUE(MID($B1644,2,1)),_313_Table3,MATCH(MID($B1644,1,1),_313_Table3_ColumnLookup,0),FALSE)
+N("313"),
  IF(AND(VALUE(LEFT($A1644,3))=314,LEN($B1644)=3),VLOOKUP(VALUE(MID($B1644,2,2)),_314_Table3,MATCH(MID($B1644,1,1),_314_Table3_ColumnLookup,0),FALSE),
  IF(VALUE(LEFT($A1644,3))=314,VLOOKUP(VALUE(MID($B1644,2,1)),_314_Table3,MATCH(MID($B1644,1,1),_314_Table3_ColumnLookup,0),FALSE)
+N("314"),
""))))))))))))))))))))))))</f>
        <v>#N/A</v>
      </c>
      <c r="H1644" s="321" t="str">
        <f>IFERROR(
IF(ISERROR($D1644)=FALSE,$D1644,IF(ISERROR($E1644)=FALSE,$E1644,IF(ISERROR($F1644)=FALSE,$F1644
+N("012 checkboxes"),
IF(
IF(OR(LEFT($A1644,9)="Syndicate",LEFT($A1644,12)="NewSyndicate"),VLOOKUP($A1644,'012'!$J:$ZW,MATCH("Link to button",'012'!$J$1:$ZW$1,0),0)
+N("309 checkbox"),
IF($C1644="309 LCR Summary0",VLOOKUP("Notes990",'309'!$P:$ZZ,MATCH("Link to button",'309'!$P$1:$ZZ$1,0),0)
+N("313 checkboxes"),
IF($C1644="313 Financial Information0LcmVsScr",IF($C1644="309 LCR Summary0",VLOOKUP("LcmVsScr",'309'!$N:$ZZ,MATCH("Link to button",'309'!$N$1:$ZZ$1,0),0),
IF($C1644="313 Financial Information0LcrDocAttached",IF($C1644="309 LCR Summary0",VLOOKUP("LcrDocAttached",'309'!$N:$ZZ,MATCH("Link to button",'309'!$N$1:$ZZ$1,0),
0)))))))=1,TRUE,FALSE)
))),"")</f>
        <v/>
      </c>
    </row>
    <row r="1645" spans="1:8">
      <c r="A1645" s="237" t="e">
        <f>VLOOKUP($G1645,CSVLookups!$B:$R,MATCH(A$1,CSVLookups!$B$1:$R$1,0),FALSE)</f>
        <v>#N/A</v>
      </c>
      <c r="B1645" s="237" t="e">
        <f>VLOOKUP($G1645,CSVLookups!$B:$R,MATCH(B$1,CSVLookups!$B$1:$R$1,0),FALSE)</f>
        <v>#N/A</v>
      </c>
      <c r="C1645" s="238" t="e">
        <f t="shared" si="26"/>
        <v>#N/A</v>
      </c>
      <c r="D1645" s="238" t="e">
        <f>IF(AND(VALUE(LEFT($A1645,3))=309,LEN($B1645)=3),VLOOKUP(VALUE(MID($B1645,2,2)),_309_Table1,MATCH(MID($B1645,1,1),_309_Table1_ColumnLookup,0),FALSE),
  IF($C1645="309 LCR SummaryA",OneYearSCR,IF($C1645="309 LCR SummaryB",UltimateSCR,IF(VALUE(LEFT($A1645,3))=309,VLOOKUP(VALUE(MID($B1645,2,1)),_309_Table1,MATCH(MID($B1645,1,1),_309_Table1_ColumnLookup,0),FALSE)
+N("309"),
  IF(VALUE(LEFT($A1645,3))=310,VLOOKUP(VALUE(MID($B1645,2,1)),_310_Table1,MATCH(MID($B1645,1,1),_310_Table1_ColumnLookup,0),FALSE)
+N("310"),
  IF(AND(VALUE(LEFT($A1645,3))=311,LEN($I1645)=4),VLOOKUP($I1645,_311_Table1,MATCH($B1645,_311_Table1_ColumnLookup,0),FALSE),
  IF(AND(VALUE(LEFT($A1645,3))=311,OR($B1645="I2",$B1645="J2",$B1645="K2",$B1645="L2")),VLOOKUP('311'!$G$58,_311_Table1,MATCH(MID($B1645,1,1),_311_Table1_ColumnLookup,0),FALSE),
  IF(AND(VALUE(LEFT($A1645,3))=311,RIGHT($B1645,5)="Total"),VLOOKUP('311'!$G$59,_311_Table1,MATCH(MID($B1645,1,1),_311_Table1_ColumnLookup,0),FALSE),
  IF(VALUE(LEFT($A1645,3))=311,VLOOKUP(VALUE(MID($B1645,2,1)),_311_Table1,MATCH(MID($B1645,1,1),_311_Table1_ColumnLookup,0),FALSE)
+N("311"),
  IF(AND(VALUE(LEFT($A1645,3))=312,LEFT($G1645,10)="Unincepted",$B1645="G "),VLOOKUP(" ULO",_312_Table1,MATCH('312'!$N$16,_312_Table1_ColumnLookup,0),FALSE),
  IF(AND(VALUE(LEFT($A1645,3))=312,LEFT($G1645,10)="Unincepted",$B1645="O "),VLOOKUP(" ULO",_312_Table1,MATCH('312'!$V$16,_312_Table1_ColumnLookup,0),FALSE),
  IF(AND(VALUE(LEFT($A1645,3))=312,LEFT($G1645,10)="Unincepted",$B1645="Q "),VLOOKUP(" ULO",_312_Table1,MATCH('312'!$X$16,_312_Table1_ColumnLookup,0),FALSE),
  IF(AND(VALUE(LEFT($A1645,3))=312,LEFT($G1645,10)="Unincepted"),VLOOKUP(" ULO",_312_Table1,MATCH(LEFT($B1645,1),_312_Table1_ColumnLookup,0),FALSE),
  IF(AND(VALUE(LEFT($A1645,3))=312,LEFT($G1645,5)="Total",$B1645="G "),VLOOKUP('312'!$F$80,_312_Table1,MATCH('312'!$N$16,_312_Table1_ColumnLookup,0),FALSE),
  IF(AND(VALUE(LEFT($A1645,3))=312,LEFT($G1645,5)="Total",$B1645="O "),VLOOKUP('312'!$F$80,_312_Table1,MATCH('312'!$V$16,_312_Table1_ColumnLookup,0),FALSE),
  IF(AND(VALUE(LEFT($A1645,3))=312,LEFT($G1645,5)="Total",$B1645="Q "),VLOOKUP('312'!$F$80,_312_Table1,MATCH('312'!$X$16,_312_Table1_ColumnLookup,0),FALSE),
  IF(AND(VALUE(LEFT($A1645,3))=312,LEFT($G1645,5)="Total"),VLOOKUP('312'!$F$80,_312_Table1,MATCH(LEFT($B1645,1),_312_Table1_ColumnLookup,0),FALSE),
  IF(AND(VALUE(LEFT($A1645,3))=312,LEN($I1645)=4,$B1645="G"),VLOOKUP($I1645,_312_Table1,MATCH('312'!$N$16,_312_Table1_ColumnLookup,0),FALSE),
  IF(AND(VALUE(LEFT($A1645,3))=312,LEN($I1645)=4,$B1645="O"),VLOOKUP($I1645,_312_Table1,MATCH('312'!$V$16,_312_Table1_ColumnLookup,0),FALSE),
  IF(AND(VALUE(LEFT($A1645,3))=312,LEN($I1645)=4,$B1645="Q"),VLOOKUP($I1645,_312_Table1,MATCH('312'!$X$16,_312_Table1_ColumnLookup,0),FALSE),
  IF(AND(VALUE(LEFT($A1645,3))=312,LEN($I1645)=4),VLOOKUP($I1645,_312_Table1,MATCH(LEFT($B1645,1),_312_Table1_ColumnLookup,0),FALSE)
+N("312"),
  IF(VALUE(LEFT($A1645,3))=313,VLOOKUP(VALUE(MID($B1645,2,1)),_313_Table1,MATCH(MID($B1645,1,1),_313_Table1_ColumnLookup,0),FALSE)
+N("313"),
  IF(AND(VALUE(LEFT($A1645,3))=314,LEN($B1645)=3),VLOOKUP(VALUE(MID($B1645,2,2)),_314_Table1,MATCH(MID($B1645,1,1),_314_Table1_ColumnLookup,0),FALSE),
  IF(VALUE(LEFT($A1645,3))=314,VLOOKUP(VALUE(MID($B1645,2,1)),_314_Table1,MATCH(MID($B1645,1,1),_314_Table1_ColumnLookup,0),FALSE)
+N("314"),
""))))))))))))))))))))))))</f>
        <v>#N/A</v>
      </c>
      <c r="E1645" s="238" t="e">
        <f>IF(AND(VALUE(LEFT($A1645,3))=309,LEN($B1645)=3),VLOOKUP(VALUE(MID($B1645,2,2)),_309_Table2,MATCH(MID($B1645,1,1),_309_Table2_ColumnLookup,0),FALSE),
  IF($C1645="309 LCR SummaryA",OneYearSCR,IF($C1645="309 LCR SummaryB",UltimateSCR,IF(VALUE(LEFT($A1645,3))=309,VLOOKUP(VALUE(MID($B1645,2,1)),_309_Table2,MATCH(MID($B1645,1,1),_309_Table2_ColumnLookup,0),FALSE)
+N("309"),
  IF(VALUE(LEFT($A1645,3))=310,VLOOKUP(VALUE(MID($B1645,2,1)),_310_Table2,MATCH(MID($B1645,1,1),_310_Table2_ColumnLookup,0),FALSE)
+N("310"),
  IF(AND(VALUE(LEFT($A1645,3))=311,LEN($I1645)=4),VLOOKUP($I1645,_311_Table2,MATCH($B1645,_311_Table2_ColumnLookup,0),FALSE),
  IF(AND(VALUE(LEFT($A1645,3))=311,OR($B1645="I2",$B1645="J2",$B1645="K2",$B1645="L2")),VLOOKUP('311'!$G$58,_311_Table2,MATCH(MID($B1645,1,1),_311_Table2_ColumnLookup,0),FALSE),
  IF(AND(VALUE(LEFT($A1645,3))=311,RIGHT($B1645,5)="Total"),VLOOKUP('311'!$G$59,_311_Table2,MATCH(MID($B1645,1,1),_311_Table2_ColumnLookup,0),FALSE),
  IF(VALUE(LEFT($A1645,3))=311,VLOOKUP(VALUE(MID($B1645,2,1)),_311_Table2,MATCH(MID($B1645,1,1),_311_Table2_ColumnLookup,0),FALSE)
+N("311"),
  IF(AND(VALUE(LEFT($A1645,3))=312,LEFT($G1645,10)="Unincepted",$B1645="G "),VLOOKUP(" ULO",_312_Table2,MATCH('312'!$N$16,_312_Table2_ColumnLookup,0),FALSE),
  IF(AND(VALUE(LEFT($A1645,3))=312,LEFT($G1645,10)="Unincepted",$B1645="O "),VLOOKUP(" ULO",_312_Table2,MATCH('312'!$V$16,_312_Table2_ColumnLookup,0),FALSE),
  IF(AND(VALUE(LEFT($A1645,3))=312,LEFT($G1645,10)="Unincepted",$B1645="Q "),VLOOKUP(" ULO",_312_Table2,MATCH('312'!$X$16,_312_Table2_ColumnLookup,0),FALSE),
  IF(AND(VALUE(LEFT($A1645,3))=312,LEFT($G1645,10)="Unincepted"),VLOOKUP(" ULO",_312_Table2,MATCH(LEFT($B1645,1),_312_Table2_ColumnLookup,0),FALSE),
  IF(AND(VALUE(LEFT($A1645,3))=312,LEFT($G1645,5)="Total",$B1645="G "),VLOOKUP('312'!$F$80,_312_Table2,MATCH('312'!$N$16,_312_Table2_ColumnLookup,0),FALSE),
  IF(AND(VALUE(LEFT($A1645,3))=312,LEFT($G1645,5)="Total",$B1645="O "),VLOOKUP('312'!$F$80,_312_Table2,MATCH('312'!$V$16,_312_Table2_ColumnLookup,0),FALSE),
  IF(AND(VALUE(LEFT($A1645,3))=312,LEFT($G1645,5)="Total",$B1645="Q "),VLOOKUP('312'!$F$80,_312_Table2,MATCH('312'!$X$16,_312_Table2_ColumnLookup,0),FALSE),
  IF(AND(VALUE(LEFT($A1645,3))=312,LEFT($G1645,5)="Total"),VLOOKUP('312'!$F$80,_312_Table2,MATCH(LEFT($B1645,1),_312_Table2_ColumnLookup,0),FALSE),
  IF(AND(VALUE(LEFT($A1645,3))=312,LEN($I1645)=4,$B1645="G"),VLOOKUP($I1645,_312_Table2,MATCH('312'!$N$16,_312_Table2_ColumnLookup,0),FALSE),
  IF(AND(VALUE(LEFT($A1645,3))=312,LEN($I1645)=4,$B1645="O"),VLOOKUP($I1645,_312_Table2,MATCH('312'!$V$16,_312_Table2_ColumnLookup,0),FALSE),
  IF(AND(VALUE(LEFT($A1645,3))=312,LEN($I1645)=4,$B1645="Q"),VLOOKUP($I1645,_312_Table2,MATCH('312'!$X$16,_312_Table2_ColumnLookup,0),FALSE),
  IF(AND(VALUE(LEFT($A1645,3))=312,LEN($I1645)=4),VLOOKUP($I1645,_312_Table2,MATCH(LEFT($B1645,1),_312_Table2_ColumnLookup,0),FALSE)
+N("312"),
  IF(VALUE(LEFT($A1645,3))=313,VLOOKUP(VALUE(MID($B1645,2,1)),_313_Table2,MATCH(MID($B1645,1,1),_313_Table2_ColumnLookup,0),FALSE)
+N("313"),
  IF(AND(VALUE(LEFT($A1645,3))=314,LEN($B1645)=3),VLOOKUP(VALUE(MID($B1645,2,2)),_314_Table2,MATCH(MID($B1645,1,1),_314_Table2_ColumnLookup,0),FALSE),
  IF(VALUE(LEFT($A1645,3))=314,VLOOKUP(VALUE(MID($B1645,2,1)),_314_Table2,MATCH(MID($B1645,1,1),_314_Table2_ColumnLookup,0),FALSE)
+N("314"),
""))))))))))))))))))))))))</f>
        <v>#N/A</v>
      </c>
      <c r="F1645" s="238" t="e">
        <f>IF(AND(VALUE(LEFT($A1645,3))=309,LEN($B1645)=3),VLOOKUP(VALUE(MID($B1645,2,2)),_309_Table3,MATCH(MID($B1645,1,1),_309_Table3_ColumnLookup,0),FALSE),
  IF($C1645="309 LCR SummaryA",OneYearSCR,IF($C1645="309 LCR SummaryB",UltimateSCR,IF(VALUE(LEFT($A1645,3))=309,VLOOKUP(VALUE(MID($B1645,2,1)),_309_Table3,MATCH(MID($B1645,1,1),_309_Table3_ColumnLookup,0),FALSE)
+N("309"),
  IF(VALUE(LEFT($A1645,3))=310,VLOOKUP(VALUE(MID($B1645,2,1)),_310_Table3,MATCH(MID($B1645,1,1),_310_Table3_ColumnLookup,0),FALSE)
+N("310"),
  IF(AND(VALUE(LEFT($A1645,3))=311,LEN($I1645)=4),VLOOKUP($I1645,_311_Table3,MATCH($B1645,_311_Table3_ColumnLookup,0),FALSE),
  IF(AND(VALUE(LEFT($A1645,3))=311,OR($B1645="I2",$B1645="J2",$B1645="K2",$B1645="L2")),VLOOKUP('311'!$G$58,_311_Table3,MATCH(MID($B1645,1,1),_311_Table3_ColumnLookup,0),FALSE),
  IF(AND(VALUE(LEFT($A1645,3))=311,RIGHT($B1645,5)="Total"),VLOOKUP('311'!$G$59,_311_Table3,MATCH(MID($B1645,1,1),_311_Table3_ColumnLookup,0),FALSE),
  IF(VALUE(LEFT($A1645,3))=311,VLOOKUP(VALUE(MID($B1645,2,1)),_311_Table3,MATCH(MID($B1645,1,1),_311_Table3_ColumnLookup,0),FALSE)
+N("311"),
  IF(AND(VALUE(LEFT($A1645,3))=312,LEFT($G1645,10)="Unincepted",$B1645="G "),VLOOKUP(" ULO",_312_Table3,MATCH('312'!$N$16,_312_Table3_ColumnLookup,0),FALSE),
  IF(AND(VALUE(LEFT($A1645,3))=312,LEFT($G1645,10)="Unincepted",$B1645="O "),VLOOKUP(" ULO",_312_Table3,MATCH('312'!$V$16,_312_Table3_ColumnLookup,0),FALSE),
  IF(AND(VALUE(LEFT($A1645,3))=312,LEFT($G1645,10)="Unincepted",$B1645="Q "),VLOOKUP(" ULO",_312_Table3,MATCH('312'!$X$16,_312_Table3_ColumnLookup,0),FALSE),
  IF(AND(VALUE(LEFT($A1645,3))=312,LEFT($G1645,10)="Unincepted"),VLOOKUP(" ULO",_312_Table3,MATCH(LEFT($B1645,1),_312_Table3_ColumnLookup,0),FALSE),
  IF(AND(VALUE(LEFT($A1645,3))=312,LEFT($G1645,5)="Total",$B1645="G "),VLOOKUP('312'!$F$80,_312_Table3,MATCH('312'!$N$16,_312_Table3_ColumnLookup,0),FALSE),
  IF(AND(VALUE(LEFT($A1645,3))=312,LEFT($G1645,5)="Total",$B1645="O "),VLOOKUP('312'!$F$80,_312_Table3,MATCH('312'!$V$16,_312_Table3_ColumnLookup,0),FALSE),
  IF(AND(VALUE(LEFT($A1645,3))=312,LEFT($G1645,5)="Total",$B1645="Q "),VLOOKUP('312'!$F$80,_312_Table3,MATCH('312'!$X$16,_312_Table3_ColumnLookup,0),FALSE),
  IF(AND(VALUE(LEFT($A1645,3))=312,LEFT($G1645,5)="Total"),VLOOKUP('312'!$F$80,_312_Table3,MATCH(LEFT($B1645,1),_312_Table3_ColumnLookup,0),FALSE),
  IF(AND(VALUE(LEFT($A1645,3))=312,LEN($I1645)=4,$B1645="G"),VLOOKUP($I1645,_312_Table3,MATCH('312'!$N$16,_312_Table3_ColumnLookup,0),FALSE),
  IF(AND(VALUE(LEFT($A1645,3))=312,LEN($I1645)=4,$B1645="O"),VLOOKUP($I1645,_312_Table3,MATCH('312'!$V$16,_312_Table3_ColumnLookup,0),FALSE),
  IF(AND(VALUE(LEFT($A1645,3))=312,LEN($I1645)=4,$B1645="Q"),VLOOKUP($I1645,_312_Table3,MATCH('312'!$X$16,_312_Table3_ColumnLookup,0),FALSE),
  IF(AND(VALUE(LEFT($A1645,3))=312,LEN($I1645)=4),VLOOKUP($I1645,_312_Table3,MATCH(LEFT($B1645,1),_312_Table3_ColumnLookup,0),FALSE)
+N("312"),
  IF(VALUE(LEFT($A1645,3))=313,VLOOKUP(VALUE(MID($B1645,2,1)),_313_Table3,MATCH(MID($B1645,1,1),_313_Table3_ColumnLookup,0),FALSE)
+N("313"),
  IF(AND(VALUE(LEFT($A1645,3))=314,LEN($B1645)=3),VLOOKUP(VALUE(MID($B1645,2,2)),_314_Table3,MATCH(MID($B1645,1,1),_314_Table3_ColumnLookup,0),FALSE),
  IF(VALUE(LEFT($A1645,3))=314,VLOOKUP(VALUE(MID($B1645,2,1)),_314_Table3,MATCH(MID($B1645,1,1),_314_Table3_ColumnLookup,0),FALSE)
+N("314"),
""))))))))))))))))))))))))</f>
        <v>#N/A</v>
      </c>
      <c r="H1645" s="321" t="str">
        <f>IFERROR(
IF(ISERROR($D1645)=FALSE,$D1645,IF(ISERROR($E1645)=FALSE,$E1645,IF(ISERROR($F1645)=FALSE,$F1645
+N("012 checkboxes"),
IF(
IF(OR(LEFT($A1645,9)="Syndicate",LEFT($A1645,12)="NewSyndicate"),VLOOKUP($A1645,'012'!$J:$ZW,MATCH("Link to button",'012'!$J$1:$ZW$1,0),0)
+N("309 checkbox"),
IF($C1645="309 LCR Summary0",VLOOKUP("Notes990",'309'!$P:$ZZ,MATCH("Link to button",'309'!$P$1:$ZZ$1,0),0)
+N("313 checkboxes"),
IF($C1645="313 Financial Information0LcmVsScr",IF($C1645="309 LCR Summary0",VLOOKUP("LcmVsScr",'309'!$N:$ZZ,MATCH("Link to button",'309'!$N$1:$ZZ$1,0),0),
IF($C1645="313 Financial Information0LcrDocAttached",IF($C1645="309 LCR Summary0",VLOOKUP("LcrDocAttached",'309'!$N:$ZZ,MATCH("Link to button",'309'!$N$1:$ZZ$1,0),
0)))))))=1,TRUE,FALSE)
))),"")</f>
        <v/>
      </c>
    </row>
    <row r="1646" spans="1:8">
      <c r="A1646" s="237" t="e">
        <f>VLOOKUP($G1646,CSVLookups!$B:$R,MATCH(A$1,CSVLookups!$B$1:$R$1,0),FALSE)</f>
        <v>#N/A</v>
      </c>
      <c r="B1646" s="237" t="e">
        <f>VLOOKUP($G1646,CSVLookups!$B:$R,MATCH(B$1,CSVLookups!$B$1:$R$1,0),FALSE)</f>
        <v>#N/A</v>
      </c>
      <c r="C1646" s="238" t="e">
        <f t="shared" si="26"/>
        <v>#N/A</v>
      </c>
      <c r="D1646" s="238" t="e">
        <f>IF(AND(VALUE(LEFT($A1646,3))=309,LEN($B1646)=3),VLOOKUP(VALUE(MID($B1646,2,2)),_309_Table1,MATCH(MID($B1646,1,1),_309_Table1_ColumnLookup,0),FALSE),
  IF($C1646="309 LCR SummaryA",OneYearSCR,IF($C1646="309 LCR SummaryB",UltimateSCR,IF(VALUE(LEFT($A1646,3))=309,VLOOKUP(VALUE(MID($B1646,2,1)),_309_Table1,MATCH(MID($B1646,1,1),_309_Table1_ColumnLookup,0),FALSE)
+N("309"),
  IF(VALUE(LEFT($A1646,3))=310,VLOOKUP(VALUE(MID($B1646,2,1)),_310_Table1,MATCH(MID($B1646,1,1),_310_Table1_ColumnLookup,0),FALSE)
+N("310"),
  IF(AND(VALUE(LEFT($A1646,3))=311,LEN($I1646)=4),VLOOKUP($I1646,_311_Table1,MATCH($B1646,_311_Table1_ColumnLookup,0),FALSE),
  IF(AND(VALUE(LEFT($A1646,3))=311,OR($B1646="I2",$B1646="J2",$B1646="K2",$B1646="L2")),VLOOKUP('311'!$G$58,_311_Table1,MATCH(MID($B1646,1,1),_311_Table1_ColumnLookup,0),FALSE),
  IF(AND(VALUE(LEFT($A1646,3))=311,RIGHT($B1646,5)="Total"),VLOOKUP('311'!$G$59,_311_Table1,MATCH(MID($B1646,1,1),_311_Table1_ColumnLookup,0),FALSE),
  IF(VALUE(LEFT($A1646,3))=311,VLOOKUP(VALUE(MID($B1646,2,1)),_311_Table1,MATCH(MID($B1646,1,1),_311_Table1_ColumnLookup,0),FALSE)
+N("311"),
  IF(AND(VALUE(LEFT($A1646,3))=312,LEFT($G1646,10)="Unincepted",$B1646="G "),VLOOKUP(" ULO",_312_Table1,MATCH('312'!$N$16,_312_Table1_ColumnLookup,0),FALSE),
  IF(AND(VALUE(LEFT($A1646,3))=312,LEFT($G1646,10)="Unincepted",$B1646="O "),VLOOKUP(" ULO",_312_Table1,MATCH('312'!$V$16,_312_Table1_ColumnLookup,0),FALSE),
  IF(AND(VALUE(LEFT($A1646,3))=312,LEFT($G1646,10)="Unincepted",$B1646="Q "),VLOOKUP(" ULO",_312_Table1,MATCH('312'!$X$16,_312_Table1_ColumnLookup,0),FALSE),
  IF(AND(VALUE(LEFT($A1646,3))=312,LEFT($G1646,10)="Unincepted"),VLOOKUP(" ULO",_312_Table1,MATCH(LEFT($B1646,1),_312_Table1_ColumnLookup,0),FALSE),
  IF(AND(VALUE(LEFT($A1646,3))=312,LEFT($G1646,5)="Total",$B1646="G "),VLOOKUP('312'!$F$80,_312_Table1,MATCH('312'!$N$16,_312_Table1_ColumnLookup,0),FALSE),
  IF(AND(VALUE(LEFT($A1646,3))=312,LEFT($G1646,5)="Total",$B1646="O "),VLOOKUP('312'!$F$80,_312_Table1,MATCH('312'!$V$16,_312_Table1_ColumnLookup,0),FALSE),
  IF(AND(VALUE(LEFT($A1646,3))=312,LEFT($G1646,5)="Total",$B1646="Q "),VLOOKUP('312'!$F$80,_312_Table1,MATCH('312'!$X$16,_312_Table1_ColumnLookup,0),FALSE),
  IF(AND(VALUE(LEFT($A1646,3))=312,LEFT($G1646,5)="Total"),VLOOKUP('312'!$F$80,_312_Table1,MATCH(LEFT($B1646,1),_312_Table1_ColumnLookup,0),FALSE),
  IF(AND(VALUE(LEFT($A1646,3))=312,LEN($I1646)=4,$B1646="G"),VLOOKUP($I1646,_312_Table1,MATCH('312'!$N$16,_312_Table1_ColumnLookup,0),FALSE),
  IF(AND(VALUE(LEFT($A1646,3))=312,LEN($I1646)=4,$B1646="O"),VLOOKUP($I1646,_312_Table1,MATCH('312'!$V$16,_312_Table1_ColumnLookup,0),FALSE),
  IF(AND(VALUE(LEFT($A1646,3))=312,LEN($I1646)=4,$B1646="Q"),VLOOKUP($I1646,_312_Table1,MATCH('312'!$X$16,_312_Table1_ColumnLookup,0),FALSE),
  IF(AND(VALUE(LEFT($A1646,3))=312,LEN($I1646)=4),VLOOKUP($I1646,_312_Table1,MATCH(LEFT($B1646,1),_312_Table1_ColumnLookup,0),FALSE)
+N("312"),
  IF(VALUE(LEFT($A1646,3))=313,VLOOKUP(VALUE(MID($B1646,2,1)),_313_Table1,MATCH(MID($B1646,1,1),_313_Table1_ColumnLookup,0),FALSE)
+N("313"),
  IF(AND(VALUE(LEFT($A1646,3))=314,LEN($B1646)=3),VLOOKUP(VALUE(MID($B1646,2,2)),_314_Table1,MATCH(MID($B1646,1,1),_314_Table1_ColumnLookup,0),FALSE),
  IF(VALUE(LEFT($A1646,3))=314,VLOOKUP(VALUE(MID($B1646,2,1)),_314_Table1,MATCH(MID($B1646,1,1),_314_Table1_ColumnLookup,0),FALSE)
+N("314"),
""))))))))))))))))))))))))</f>
        <v>#N/A</v>
      </c>
      <c r="E1646" s="238" t="e">
        <f>IF(AND(VALUE(LEFT($A1646,3))=309,LEN($B1646)=3),VLOOKUP(VALUE(MID($B1646,2,2)),_309_Table2,MATCH(MID($B1646,1,1),_309_Table2_ColumnLookup,0),FALSE),
  IF($C1646="309 LCR SummaryA",OneYearSCR,IF($C1646="309 LCR SummaryB",UltimateSCR,IF(VALUE(LEFT($A1646,3))=309,VLOOKUP(VALUE(MID($B1646,2,1)),_309_Table2,MATCH(MID($B1646,1,1),_309_Table2_ColumnLookup,0),FALSE)
+N("309"),
  IF(VALUE(LEFT($A1646,3))=310,VLOOKUP(VALUE(MID($B1646,2,1)),_310_Table2,MATCH(MID($B1646,1,1),_310_Table2_ColumnLookup,0),FALSE)
+N("310"),
  IF(AND(VALUE(LEFT($A1646,3))=311,LEN($I1646)=4),VLOOKUP($I1646,_311_Table2,MATCH($B1646,_311_Table2_ColumnLookup,0),FALSE),
  IF(AND(VALUE(LEFT($A1646,3))=311,OR($B1646="I2",$B1646="J2",$B1646="K2",$B1646="L2")),VLOOKUP('311'!$G$58,_311_Table2,MATCH(MID($B1646,1,1),_311_Table2_ColumnLookup,0),FALSE),
  IF(AND(VALUE(LEFT($A1646,3))=311,RIGHT($B1646,5)="Total"),VLOOKUP('311'!$G$59,_311_Table2,MATCH(MID($B1646,1,1),_311_Table2_ColumnLookup,0),FALSE),
  IF(VALUE(LEFT($A1646,3))=311,VLOOKUP(VALUE(MID($B1646,2,1)),_311_Table2,MATCH(MID($B1646,1,1),_311_Table2_ColumnLookup,0),FALSE)
+N("311"),
  IF(AND(VALUE(LEFT($A1646,3))=312,LEFT($G1646,10)="Unincepted",$B1646="G "),VLOOKUP(" ULO",_312_Table2,MATCH('312'!$N$16,_312_Table2_ColumnLookup,0),FALSE),
  IF(AND(VALUE(LEFT($A1646,3))=312,LEFT($G1646,10)="Unincepted",$B1646="O "),VLOOKUP(" ULO",_312_Table2,MATCH('312'!$V$16,_312_Table2_ColumnLookup,0),FALSE),
  IF(AND(VALUE(LEFT($A1646,3))=312,LEFT($G1646,10)="Unincepted",$B1646="Q "),VLOOKUP(" ULO",_312_Table2,MATCH('312'!$X$16,_312_Table2_ColumnLookup,0),FALSE),
  IF(AND(VALUE(LEFT($A1646,3))=312,LEFT($G1646,10)="Unincepted"),VLOOKUP(" ULO",_312_Table2,MATCH(LEFT($B1646,1),_312_Table2_ColumnLookup,0),FALSE),
  IF(AND(VALUE(LEFT($A1646,3))=312,LEFT($G1646,5)="Total",$B1646="G "),VLOOKUP('312'!$F$80,_312_Table2,MATCH('312'!$N$16,_312_Table2_ColumnLookup,0),FALSE),
  IF(AND(VALUE(LEFT($A1646,3))=312,LEFT($G1646,5)="Total",$B1646="O "),VLOOKUP('312'!$F$80,_312_Table2,MATCH('312'!$V$16,_312_Table2_ColumnLookup,0),FALSE),
  IF(AND(VALUE(LEFT($A1646,3))=312,LEFT($G1646,5)="Total",$B1646="Q "),VLOOKUP('312'!$F$80,_312_Table2,MATCH('312'!$X$16,_312_Table2_ColumnLookup,0),FALSE),
  IF(AND(VALUE(LEFT($A1646,3))=312,LEFT($G1646,5)="Total"),VLOOKUP('312'!$F$80,_312_Table2,MATCH(LEFT($B1646,1),_312_Table2_ColumnLookup,0),FALSE),
  IF(AND(VALUE(LEFT($A1646,3))=312,LEN($I1646)=4,$B1646="G"),VLOOKUP($I1646,_312_Table2,MATCH('312'!$N$16,_312_Table2_ColumnLookup,0),FALSE),
  IF(AND(VALUE(LEFT($A1646,3))=312,LEN($I1646)=4,$B1646="O"),VLOOKUP($I1646,_312_Table2,MATCH('312'!$V$16,_312_Table2_ColumnLookup,0),FALSE),
  IF(AND(VALUE(LEFT($A1646,3))=312,LEN($I1646)=4,$B1646="Q"),VLOOKUP($I1646,_312_Table2,MATCH('312'!$X$16,_312_Table2_ColumnLookup,0),FALSE),
  IF(AND(VALUE(LEFT($A1646,3))=312,LEN($I1646)=4),VLOOKUP($I1646,_312_Table2,MATCH(LEFT($B1646,1),_312_Table2_ColumnLookup,0),FALSE)
+N("312"),
  IF(VALUE(LEFT($A1646,3))=313,VLOOKUP(VALUE(MID($B1646,2,1)),_313_Table2,MATCH(MID($B1646,1,1),_313_Table2_ColumnLookup,0),FALSE)
+N("313"),
  IF(AND(VALUE(LEFT($A1646,3))=314,LEN($B1646)=3),VLOOKUP(VALUE(MID($B1646,2,2)),_314_Table2,MATCH(MID($B1646,1,1),_314_Table2_ColumnLookup,0),FALSE),
  IF(VALUE(LEFT($A1646,3))=314,VLOOKUP(VALUE(MID($B1646,2,1)),_314_Table2,MATCH(MID($B1646,1,1),_314_Table2_ColumnLookup,0),FALSE)
+N("314"),
""))))))))))))))))))))))))</f>
        <v>#N/A</v>
      </c>
      <c r="F1646" s="238" t="e">
        <f>IF(AND(VALUE(LEFT($A1646,3))=309,LEN($B1646)=3),VLOOKUP(VALUE(MID($B1646,2,2)),_309_Table3,MATCH(MID($B1646,1,1),_309_Table3_ColumnLookup,0),FALSE),
  IF($C1646="309 LCR SummaryA",OneYearSCR,IF($C1646="309 LCR SummaryB",UltimateSCR,IF(VALUE(LEFT($A1646,3))=309,VLOOKUP(VALUE(MID($B1646,2,1)),_309_Table3,MATCH(MID($B1646,1,1),_309_Table3_ColumnLookup,0),FALSE)
+N("309"),
  IF(VALUE(LEFT($A1646,3))=310,VLOOKUP(VALUE(MID($B1646,2,1)),_310_Table3,MATCH(MID($B1646,1,1),_310_Table3_ColumnLookup,0),FALSE)
+N("310"),
  IF(AND(VALUE(LEFT($A1646,3))=311,LEN($I1646)=4),VLOOKUP($I1646,_311_Table3,MATCH($B1646,_311_Table3_ColumnLookup,0),FALSE),
  IF(AND(VALUE(LEFT($A1646,3))=311,OR($B1646="I2",$B1646="J2",$B1646="K2",$B1646="L2")),VLOOKUP('311'!$G$58,_311_Table3,MATCH(MID($B1646,1,1),_311_Table3_ColumnLookup,0),FALSE),
  IF(AND(VALUE(LEFT($A1646,3))=311,RIGHT($B1646,5)="Total"),VLOOKUP('311'!$G$59,_311_Table3,MATCH(MID($B1646,1,1),_311_Table3_ColumnLookup,0),FALSE),
  IF(VALUE(LEFT($A1646,3))=311,VLOOKUP(VALUE(MID($B1646,2,1)),_311_Table3,MATCH(MID($B1646,1,1),_311_Table3_ColumnLookup,0),FALSE)
+N("311"),
  IF(AND(VALUE(LEFT($A1646,3))=312,LEFT($G1646,10)="Unincepted",$B1646="G "),VLOOKUP(" ULO",_312_Table3,MATCH('312'!$N$16,_312_Table3_ColumnLookup,0),FALSE),
  IF(AND(VALUE(LEFT($A1646,3))=312,LEFT($G1646,10)="Unincepted",$B1646="O "),VLOOKUP(" ULO",_312_Table3,MATCH('312'!$V$16,_312_Table3_ColumnLookup,0),FALSE),
  IF(AND(VALUE(LEFT($A1646,3))=312,LEFT($G1646,10)="Unincepted",$B1646="Q "),VLOOKUP(" ULO",_312_Table3,MATCH('312'!$X$16,_312_Table3_ColumnLookup,0),FALSE),
  IF(AND(VALUE(LEFT($A1646,3))=312,LEFT($G1646,10)="Unincepted"),VLOOKUP(" ULO",_312_Table3,MATCH(LEFT($B1646,1),_312_Table3_ColumnLookup,0),FALSE),
  IF(AND(VALUE(LEFT($A1646,3))=312,LEFT($G1646,5)="Total",$B1646="G "),VLOOKUP('312'!$F$80,_312_Table3,MATCH('312'!$N$16,_312_Table3_ColumnLookup,0),FALSE),
  IF(AND(VALUE(LEFT($A1646,3))=312,LEFT($G1646,5)="Total",$B1646="O "),VLOOKUP('312'!$F$80,_312_Table3,MATCH('312'!$V$16,_312_Table3_ColumnLookup,0),FALSE),
  IF(AND(VALUE(LEFT($A1646,3))=312,LEFT($G1646,5)="Total",$B1646="Q "),VLOOKUP('312'!$F$80,_312_Table3,MATCH('312'!$X$16,_312_Table3_ColumnLookup,0),FALSE),
  IF(AND(VALUE(LEFT($A1646,3))=312,LEFT($G1646,5)="Total"),VLOOKUP('312'!$F$80,_312_Table3,MATCH(LEFT($B1646,1),_312_Table3_ColumnLookup,0),FALSE),
  IF(AND(VALUE(LEFT($A1646,3))=312,LEN($I1646)=4,$B1646="G"),VLOOKUP($I1646,_312_Table3,MATCH('312'!$N$16,_312_Table3_ColumnLookup,0),FALSE),
  IF(AND(VALUE(LEFT($A1646,3))=312,LEN($I1646)=4,$B1646="O"),VLOOKUP($I1646,_312_Table3,MATCH('312'!$V$16,_312_Table3_ColumnLookup,0),FALSE),
  IF(AND(VALUE(LEFT($A1646,3))=312,LEN($I1646)=4,$B1646="Q"),VLOOKUP($I1646,_312_Table3,MATCH('312'!$X$16,_312_Table3_ColumnLookup,0),FALSE),
  IF(AND(VALUE(LEFT($A1646,3))=312,LEN($I1646)=4),VLOOKUP($I1646,_312_Table3,MATCH(LEFT($B1646,1),_312_Table3_ColumnLookup,0),FALSE)
+N("312"),
  IF(VALUE(LEFT($A1646,3))=313,VLOOKUP(VALUE(MID($B1646,2,1)),_313_Table3,MATCH(MID($B1646,1,1),_313_Table3_ColumnLookup,0),FALSE)
+N("313"),
  IF(AND(VALUE(LEFT($A1646,3))=314,LEN($B1646)=3),VLOOKUP(VALUE(MID($B1646,2,2)),_314_Table3,MATCH(MID($B1646,1,1),_314_Table3_ColumnLookup,0),FALSE),
  IF(VALUE(LEFT($A1646,3))=314,VLOOKUP(VALUE(MID($B1646,2,1)),_314_Table3,MATCH(MID($B1646,1,1),_314_Table3_ColumnLookup,0),FALSE)
+N("314"),
""))))))))))))))))))))))))</f>
        <v>#N/A</v>
      </c>
      <c r="H1646" s="321" t="str">
        <f>IFERROR(
IF(ISERROR($D1646)=FALSE,$D1646,IF(ISERROR($E1646)=FALSE,$E1646,IF(ISERROR($F1646)=FALSE,$F1646
+N("012 checkboxes"),
IF(
IF(OR(LEFT($A1646,9)="Syndicate",LEFT($A1646,12)="NewSyndicate"),VLOOKUP($A1646,'012'!$J:$ZW,MATCH("Link to button",'012'!$J$1:$ZW$1,0),0)
+N("309 checkbox"),
IF($C1646="309 LCR Summary0",VLOOKUP("Notes990",'309'!$P:$ZZ,MATCH("Link to button",'309'!$P$1:$ZZ$1,0),0)
+N("313 checkboxes"),
IF($C1646="313 Financial Information0LcmVsScr",IF($C1646="309 LCR Summary0",VLOOKUP("LcmVsScr",'309'!$N:$ZZ,MATCH("Link to button",'309'!$N$1:$ZZ$1,0),0),
IF($C1646="313 Financial Information0LcrDocAttached",IF($C1646="309 LCR Summary0",VLOOKUP("LcrDocAttached",'309'!$N:$ZZ,MATCH("Link to button",'309'!$N$1:$ZZ$1,0),
0)))))))=1,TRUE,FALSE)
))),"")</f>
        <v/>
      </c>
    </row>
    <row r="1647" spans="1:8">
      <c r="A1647" s="237" t="e">
        <f>VLOOKUP($G1647,CSVLookups!$B:$R,MATCH(A$1,CSVLookups!$B$1:$R$1,0),FALSE)</f>
        <v>#N/A</v>
      </c>
      <c r="B1647" s="237" t="e">
        <f>VLOOKUP($G1647,CSVLookups!$B:$R,MATCH(B$1,CSVLookups!$B$1:$R$1,0),FALSE)</f>
        <v>#N/A</v>
      </c>
      <c r="C1647" s="238" t="e">
        <f t="shared" si="26"/>
        <v>#N/A</v>
      </c>
      <c r="D1647" s="238" t="e">
        <f>IF(AND(VALUE(LEFT($A1647,3))=309,LEN($B1647)=3),VLOOKUP(VALUE(MID($B1647,2,2)),_309_Table1,MATCH(MID($B1647,1,1),_309_Table1_ColumnLookup,0),FALSE),
  IF($C1647="309 LCR SummaryA",OneYearSCR,IF($C1647="309 LCR SummaryB",UltimateSCR,IF(VALUE(LEFT($A1647,3))=309,VLOOKUP(VALUE(MID($B1647,2,1)),_309_Table1,MATCH(MID($B1647,1,1),_309_Table1_ColumnLookup,0),FALSE)
+N("309"),
  IF(VALUE(LEFT($A1647,3))=310,VLOOKUP(VALUE(MID($B1647,2,1)),_310_Table1,MATCH(MID($B1647,1,1),_310_Table1_ColumnLookup,0),FALSE)
+N("310"),
  IF(AND(VALUE(LEFT($A1647,3))=311,LEN($I1647)=4),VLOOKUP($I1647,_311_Table1,MATCH($B1647,_311_Table1_ColumnLookup,0),FALSE),
  IF(AND(VALUE(LEFT($A1647,3))=311,OR($B1647="I2",$B1647="J2",$B1647="K2",$B1647="L2")),VLOOKUP('311'!$G$58,_311_Table1,MATCH(MID($B1647,1,1),_311_Table1_ColumnLookup,0),FALSE),
  IF(AND(VALUE(LEFT($A1647,3))=311,RIGHT($B1647,5)="Total"),VLOOKUP('311'!$G$59,_311_Table1,MATCH(MID($B1647,1,1),_311_Table1_ColumnLookup,0),FALSE),
  IF(VALUE(LEFT($A1647,3))=311,VLOOKUP(VALUE(MID($B1647,2,1)),_311_Table1,MATCH(MID($B1647,1,1),_311_Table1_ColumnLookup,0),FALSE)
+N("311"),
  IF(AND(VALUE(LEFT($A1647,3))=312,LEFT($G1647,10)="Unincepted",$B1647="G "),VLOOKUP(" ULO",_312_Table1,MATCH('312'!$N$16,_312_Table1_ColumnLookup,0),FALSE),
  IF(AND(VALUE(LEFT($A1647,3))=312,LEFT($G1647,10)="Unincepted",$B1647="O "),VLOOKUP(" ULO",_312_Table1,MATCH('312'!$V$16,_312_Table1_ColumnLookup,0),FALSE),
  IF(AND(VALUE(LEFT($A1647,3))=312,LEFT($G1647,10)="Unincepted",$B1647="Q "),VLOOKUP(" ULO",_312_Table1,MATCH('312'!$X$16,_312_Table1_ColumnLookup,0),FALSE),
  IF(AND(VALUE(LEFT($A1647,3))=312,LEFT($G1647,10)="Unincepted"),VLOOKUP(" ULO",_312_Table1,MATCH(LEFT($B1647,1),_312_Table1_ColumnLookup,0),FALSE),
  IF(AND(VALUE(LEFT($A1647,3))=312,LEFT($G1647,5)="Total",$B1647="G "),VLOOKUP('312'!$F$80,_312_Table1,MATCH('312'!$N$16,_312_Table1_ColumnLookup,0),FALSE),
  IF(AND(VALUE(LEFT($A1647,3))=312,LEFT($G1647,5)="Total",$B1647="O "),VLOOKUP('312'!$F$80,_312_Table1,MATCH('312'!$V$16,_312_Table1_ColumnLookup,0),FALSE),
  IF(AND(VALUE(LEFT($A1647,3))=312,LEFT($G1647,5)="Total",$B1647="Q "),VLOOKUP('312'!$F$80,_312_Table1,MATCH('312'!$X$16,_312_Table1_ColumnLookup,0),FALSE),
  IF(AND(VALUE(LEFT($A1647,3))=312,LEFT($G1647,5)="Total"),VLOOKUP('312'!$F$80,_312_Table1,MATCH(LEFT($B1647,1),_312_Table1_ColumnLookup,0),FALSE),
  IF(AND(VALUE(LEFT($A1647,3))=312,LEN($I1647)=4,$B1647="G"),VLOOKUP($I1647,_312_Table1,MATCH('312'!$N$16,_312_Table1_ColumnLookup,0),FALSE),
  IF(AND(VALUE(LEFT($A1647,3))=312,LEN($I1647)=4,$B1647="O"),VLOOKUP($I1647,_312_Table1,MATCH('312'!$V$16,_312_Table1_ColumnLookup,0),FALSE),
  IF(AND(VALUE(LEFT($A1647,3))=312,LEN($I1647)=4,$B1647="Q"),VLOOKUP($I1647,_312_Table1,MATCH('312'!$X$16,_312_Table1_ColumnLookup,0),FALSE),
  IF(AND(VALUE(LEFT($A1647,3))=312,LEN($I1647)=4),VLOOKUP($I1647,_312_Table1,MATCH(LEFT($B1647,1),_312_Table1_ColumnLookup,0),FALSE)
+N("312"),
  IF(VALUE(LEFT($A1647,3))=313,VLOOKUP(VALUE(MID($B1647,2,1)),_313_Table1,MATCH(MID($B1647,1,1),_313_Table1_ColumnLookup,0),FALSE)
+N("313"),
  IF(AND(VALUE(LEFT($A1647,3))=314,LEN($B1647)=3),VLOOKUP(VALUE(MID($B1647,2,2)),_314_Table1,MATCH(MID($B1647,1,1),_314_Table1_ColumnLookup,0),FALSE),
  IF(VALUE(LEFT($A1647,3))=314,VLOOKUP(VALUE(MID($B1647,2,1)),_314_Table1,MATCH(MID($B1647,1,1),_314_Table1_ColumnLookup,0),FALSE)
+N("314"),
""))))))))))))))))))))))))</f>
        <v>#N/A</v>
      </c>
      <c r="E1647" s="238" t="e">
        <f>IF(AND(VALUE(LEFT($A1647,3))=309,LEN($B1647)=3),VLOOKUP(VALUE(MID($B1647,2,2)),_309_Table2,MATCH(MID($B1647,1,1),_309_Table2_ColumnLookup,0),FALSE),
  IF($C1647="309 LCR SummaryA",OneYearSCR,IF($C1647="309 LCR SummaryB",UltimateSCR,IF(VALUE(LEFT($A1647,3))=309,VLOOKUP(VALUE(MID($B1647,2,1)),_309_Table2,MATCH(MID($B1647,1,1),_309_Table2_ColumnLookup,0),FALSE)
+N("309"),
  IF(VALUE(LEFT($A1647,3))=310,VLOOKUP(VALUE(MID($B1647,2,1)),_310_Table2,MATCH(MID($B1647,1,1),_310_Table2_ColumnLookup,0),FALSE)
+N("310"),
  IF(AND(VALUE(LEFT($A1647,3))=311,LEN($I1647)=4),VLOOKUP($I1647,_311_Table2,MATCH($B1647,_311_Table2_ColumnLookup,0),FALSE),
  IF(AND(VALUE(LEFT($A1647,3))=311,OR($B1647="I2",$B1647="J2",$B1647="K2",$B1647="L2")),VLOOKUP('311'!$G$58,_311_Table2,MATCH(MID($B1647,1,1),_311_Table2_ColumnLookup,0),FALSE),
  IF(AND(VALUE(LEFT($A1647,3))=311,RIGHT($B1647,5)="Total"),VLOOKUP('311'!$G$59,_311_Table2,MATCH(MID($B1647,1,1),_311_Table2_ColumnLookup,0),FALSE),
  IF(VALUE(LEFT($A1647,3))=311,VLOOKUP(VALUE(MID($B1647,2,1)),_311_Table2,MATCH(MID($B1647,1,1),_311_Table2_ColumnLookup,0),FALSE)
+N("311"),
  IF(AND(VALUE(LEFT($A1647,3))=312,LEFT($G1647,10)="Unincepted",$B1647="G "),VLOOKUP(" ULO",_312_Table2,MATCH('312'!$N$16,_312_Table2_ColumnLookup,0),FALSE),
  IF(AND(VALUE(LEFT($A1647,3))=312,LEFT($G1647,10)="Unincepted",$B1647="O "),VLOOKUP(" ULO",_312_Table2,MATCH('312'!$V$16,_312_Table2_ColumnLookup,0),FALSE),
  IF(AND(VALUE(LEFT($A1647,3))=312,LEFT($G1647,10)="Unincepted",$B1647="Q "),VLOOKUP(" ULO",_312_Table2,MATCH('312'!$X$16,_312_Table2_ColumnLookup,0),FALSE),
  IF(AND(VALUE(LEFT($A1647,3))=312,LEFT($G1647,10)="Unincepted"),VLOOKUP(" ULO",_312_Table2,MATCH(LEFT($B1647,1),_312_Table2_ColumnLookup,0),FALSE),
  IF(AND(VALUE(LEFT($A1647,3))=312,LEFT($G1647,5)="Total",$B1647="G "),VLOOKUP('312'!$F$80,_312_Table2,MATCH('312'!$N$16,_312_Table2_ColumnLookup,0),FALSE),
  IF(AND(VALUE(LEFT($A1647,3))=312,LEFT($G1647,5)="Total",$B1647="O "),VLOOKUP('312'!$F$80,_312_Table2,MATCH('312'!$V$16,_312_Table2_ColumnLookup,0),FALSE),
  IF(AND(VALUE(LEFT($A1647,3))=312,LEFT($G1647,5)="Total",$B1647="Q "),VLOOKUP('312'!$F$80,_312_Table2,MATCH('312'!$X$16,_312_Table2_ColumnLookup,0),FALSE),
  IF(AND(VALUE(LEFT($A1647,3))=312,LEFT($G1647,5)="Total"),VLOOKUP('312'!$F$80,_312_Table2,MATCH(LEFT($B1647,1),_312_Table2_ColumnLookup,0),FALSE),
  IF(AND(VALUE(LEFT($A1647,3))=312,LEN($I1647)=4,$B1647="G"),VLOOKUP($I1647,_312_Table2,MATCH('312'!$N$16,_312_Table2_ColumnLookup,0),FALSE),
  IF(AND(VALUE(LEFT($A1647,3))=312,LEN($I1647)=4,$B1647="O"),VLOOKUP($I1647,_312_Table2,MATCH('312'!$V$16,_312_Table2_ColumnLookup,0),FALSE),
  IF(AND(VALUE(LEFT($A1647,3))=312,LEN($I1647)=4,$B1647="Q"),VLOOKUP($I1647,_312_Table2,MATCH('312'!$X$16,_312_Table2_ColumnLookup,0),FALSE),
  IF(AND(VALUE(LEFT($A1647,3))=312,LEN($I1647)=4),VLOOKUP($I1647,_312_Table2,MATCH(LEFT($B1647,1),_312_Table2_ColumnLookup,0),FALSE)
+N("312"),
  IF(VALUE(LEFT($A1647,3))=313,VLOOKUP(VALUE(MID($B1647,2,1)),_313_Table2,MATCH(MID($B1647,1,1),_313_Table2_ColumnLookup,0),FALSE)
+N("313"),
  IF(AND(VALUE(LEFT($A1647,3))=314,LEN($B1647)=3),VLOOKUP(VALUE(MID($B1647,2,2)),_314_Table2,MATCH(MID($B1647,1,1),_314_Table2_ColumnLookup,0),FALSE),
  IF(VALUE(LEFT($A1647,3))=314,VLOOKUP(VALUE(MID($B1647,2,1)),_314_Table2,MATCH(MID($B1647,1,1),_314_Table2_ColumnLookup,0),FALSE)
+N("314"),
""))))))))))))))))))))))))</f>
        <v>#N/A</v>
      </c>
      <c r="F1647" s="238" t="e">
        <f>IF(AND(VALUE(LEFT($A1647,3))=309,LEN($B1647)=3),VLOOKUP(VALUE(MID($B1647,2,2)),_309_Table3,MATCH(MID($B1647,1,1),_309_Table3_ColumnLookup,0),FALSE),
  IF($C1647="309 LCR SummaryA",OneYearSCR,IF($C1647="309 LCR SummaryB",UltimateSCR,IF(VALUE(LEFT($A1647,3))=309,VLOOKUP(VALUE(MID($B1647,2,1)),_309_Table3,MATCH(MID($B1647,1,1),_309_Table3_ColumnLookup,0),FALSE)
+N("309"),
  IF(VALUE(LEFT($A1647,3))=310,VLOOKUP(VALUE(MID($B1647,2,1)),_310_Table3,MATCH(MID($B1647,1,1),_310_Table3_ColumnLookup,0),FALSE)
+N("310"),
  IF(AND(VALUE(LEFT($A1647,3))=311,LEN($I1647)=4),VLOOKUP($I1647,_311_Table3,MATCH($B1647,_311_Table3_ColumnLookup,0),FALSE),
  IF(AND(VALUE(LEFT($A1647,3))=311,OR($B1647="I2",$B1647="J2",$B1647="K2",$B1647="L2")),VLOOKUP('311'!$G$58,_311_Table3,MATCH(MID($B1647,1,1),_311_Table3_ColumnLookup,0),FALSE),
  IF(AND(VALUE(LEFT($A1647,3))=311,RIGHT($B1647,5)="Total"),VLOOKUP('311'!$G$59,_311_Table3,MATCH(MID($B1647,1,1),_311_Table3_ColumnLookup,0),FALSE),
  IF(VALUE(LEFT($A1647,3))=311,VLOOKUP(VALUE(MID($B1647,2,1)),_311_Table3,MATCH(MID($B1647,1,1),_311_Table3_ColumnLookup,0),FALSE)
+N("311"),
  IF(AND(VALUE(LEFT($A1647,3))=312,LEFT($G1647,10)="Unincepted",$B1647="G "),VLOOKUP(" ULO",_312_Table3,MATCH('312'!$N$16,_312_Table3_ColumnLookup,0),FALSE),
  IF(AND(VALUE(LEFT($A1647,3))=312,LEFT($G1647,10)="Unincepted",$B1647="O "),VLOOKUP(" ULO",_312_Table3,MATCH('312'!$V$16,_312_Table3_ColumnLookup,0),FALSE),
  IF(AND(VALUE(LEFT($A1647,3))=312,LEFT($G1647,10)="Unincepted",$B1647="Q "),VLOOKUP(" ULO",_312_Table3,MATCH('312'!$X$16,_312_Table3_ColumnLookup,0),FALSE),
  IF(AND(VALUE(LEFT($A1647,3))=312,LEFT($G1647,10)="Unincepted"),VLOOKUP(" ULO",_312_Table3,MATCH(LEFT($B1647,1),_312_Table3_ColumnLookup,0),FALSE),
  IF(AND(VALUE(LEFT($A1647,3))=312,LEFT($G1647,5)="Total",$B1647="G "),VLOOKUP('312'!$F$80,_312_Table3,MATCH('312'!$N$16,_312_Table3_ColumnLookup,0),FALSE),
  IF(AND(VALUE(LEFT($A1647,3))=312,LEFT($G1647,5)="Total",$B1647="O "),VLOOKUP('312'!$F$80,_312_Table3,MATCH('312'!$V$16,_312_Table3_ColumnLookup,0),FALSE),
  IF(AND(VALUE(LEFT($A1647,3))=312,LEFT($G1647,5)="Total",$B1647="Q "),VLOOKUP('312'!$F$80,_312_Table3,MATCH('312'!$X$16,_312_Table3_ColumnLookup,0),FALSE),
  IF(AND(VALUE(LEFT($A1647,3))=312,LEFT($G1647,5)="Total"),VLOOKUP('312'!$F$80,_312_Table3,MATCH(LEFT($B1647,1),_312_Table3_ColumnLookup,0),FALSE),
  IF(AND(VALUE(LEFT($A1647,3))=312,LEN($I1647)=4,$B1647="G"),VLOOKUP($I1647,_312_Table3,MATCH('312'!$N$16,_312_Table3_ColumnLookup,0),FALSE),
  IF(AND(VALUE(LEFT($A1647,3))=312,LEN($I1647)=4,$B1647="O"),VLOOKUP($I1647,_312_Table3,MATCH('312'!$V$16,_312_Table3_ColumnLookup,0),FALSE),
  IF(AND(VALUE(LEFT($A1647,3))=312,LEN($I1647)=4,$B1647="Q"),VLOOKUP($I1647,_312_Table3,MATCH('312'!$X$16,_312_Table3_ColumnLookup,0),FALSE),
  IF(AND(VALUE(LEFT($A1647,3))=312,LEN($I1647)=4),VLOOKUP($I1647,_312_Table3,MATCH(LEFT($B1647,1),_312_Table3_ColumnLookup,0),FALSE)
+N("312"),
  IF(VALUE(LEFT($A1647,3))=313,VLOOKUP(VALUE(MID($B1647,2,1)),_313_Table3,MATCH(MID($B1647,1,1),_313_Table3_ColumnLookup,0),FALSE)
+N("313"),
  IF(AND(VALUE(LEFT($A1647,3))=314,LEN($B1647)=3),VLOOKUP(VALUE(MID($B1647,2,2)),_314_Table3,MATCH(MID($B1647,1,1),_314_Table3_ColumnLookup,0),FALSE),
  IF(VALUE(LEFT($A1647,3))=314,VLOOKUP(VALUE(MID($B1647,2,1)),_314_Table3,MATCH(MID($B1647,1,1),_314_Table3_ColumnLookup,0),FALSE)
+N("314"),
""))))))))))))))))))))))))</f>
        <v>#N/A</v>
      </c>
      <c r="H1647" s="321" t="str">
        <f>IFERROR(
IF(ISERROR($D1647)=FALSE,$D1647,IF(ISERROR($E1647)=FALSE,$E1647,IF(ISERROR($F1647)=FALSE,$F1647
+N("012 checkboxes"),
IF(
IF(OR(LEFT($A1647,9)="Syndicate",LEFT($A1647,12)="NewSyndicate"),VLOOKUP($A1647,'012'!$J:$ZW,MATCH("Link to button",'012'!$J$1:$ZW$1,0),0)
+N("309 checkbox"),
IF($C1647="309 LCR Summary0",VLOOKUP("Notes990",'309'!$P:$ZZ,MATCH("Link to button",'309'!$P$1:$ZZ$1,0),0)
+N("313 checkboxes"),
IF($C1647="313 Financial Information0LcmVsScr",IF($C1647="309 LCR Summary0",VLOOKUP("LcmVsScr",'309'!$N:$ZZ,MATCH("Link to button",'309'!$N$1:$ZZ$1,0),0),
IF($C1647="313 Financial Information0LcrDocAttached",IF($C1647="309 LCR Summary0",VLOOKUP("LcrDocAttached",'309'!$N:$ZZ,MATCH("Link to button",'309'!$N$1:$ZZ$1,0),
0)))))))=1,TRUE,FALSE)
))),"")</f>
        <v/>
      </c>
    </row>
    <row r="1648" spans="1:8">
      <c r="A1648" s="237" t="e">
        <f>VLOOKUP($G1648,CSVLookups!$B:$R,MATCH(A$1,CSVLookups!$B$1:$R$1,0),FALSE)</f>
        <v>#N/A</v>
      </c>
      <c r="B1648" s="237" t="e">
        <f>VLOOKUP($G1648,CSVLookups!$B:$R,MATCH(B$1,CSVLookups!$B$1:$R$1,0),FALSE)</f>
        <v>#N/A</v>
      </c>
      <c r="C1648" s="238" t="e">
        <f t="shared" si="26"/>
        <v>#N/A</v>
      </c>
      <c r="D1648" s="238" t="e">
        <f>IF(AND(VALUE(LEFT($A1648,3))=309,LEN($B1648)=3),VLOOKUP(VALUE(MID($B1648,2,2)),_309_Table1,MATCH(MID($B1648,1,1),_309_Table1_ColumnLookup,0),FALSE),
  IF($C1648="309 LCR SummaryA",OneYearSCR,IF($C1648="309 LCR SummaryB",UltimateSCR,IF(VALUE(LEFT($A1648,3))=309,VLOOKUP(VALUE(MID($B1648,2,1)),_309_Table1,MATCH(MID($B1648,1,1),_309_Table1_ColumnLookup,0),FALSE)
+N("309"),
  IF(VALUE(LEFT($A1648,3))=310,VLOOKUP(VALUE(MID($B1648,2,1)),_310_Table1,MATCH(MID($B1648,1,1),_310_Table1_ColumnLookup,0),FALSE)
+N("310"),
  IF(AND(VALUE(LEFT($A1648,3))=311,LEN($I1648)=4),VLOOKUP($I1648,_311_Table1,MATCH($B1648,_311_Table1_ColumnLookup,0),FALSE),
  IF(AND(VALUE(LEFT($A1648,3))=311,OR($B1648="I2",$B1648="J2",$B1648="K2",$B1648="L2")),VLOOKUP('311'!$G$58,_311_Table1,MATCH(MID($B1648,1,1),_311_Table1_ColumnLookup,0),FALSE),
  IF(AND(VALUE(LEFT($A1648,3))=311,RIGHT($B1648,5)="Total"),VLOOKUP('311'!$G$59,_311_Table1,MATCH(MID($B1648,1,1),_311_Table1_ColumnLookup,0),FALSE),
  IF(VALUE(LEFT($A1648,3))=311,VLOOKUP(VALUE(MID($B1648,2,1)),_311_Table1,MATCH(MID($B1648,1,1),_311_Table1_ColumnLookup,0),FALSE)
+N("311"),
  IF(AND(VALUE(LEFT($A1648,3))=312,LEFT($G1648,10)="Unincepted",$B1648="G "),VLOOKUP(" ULO",_312_Table1,MATCH('312'!$N$16,_312_Table1_ColumnLookup,0),FALSE),
  IF(AND(VALUE(LEFT($A1648,3))=312,LEFT($G1648,10)="Unincepted",$B1648="O "),VLOOKUP(" ULO",_312_Table1,MATCH('312'!$V$16,_312_Table1_ColumnLookup,0),FALSE),
  IF(AND(VALUE(LEFT($A1648,3))=312,LEFT($G1648,10)="Unincepted",$B1648="Q "),VLOOKUP(" ULO",_312_Table1,MATCH('312'!$X$16,_312_Table1_ColumnLookup,0),FALSE),
  IF(AND(VALUE(LEFT($A1648,3))=312,LEFT($G1648,10)="Unincepted"),VLOOKUP(" ULO",_312_Table1,MATCH(LEFT($B1648,1),_312_Table1_ColumnLookup,0),FALSE),
  IF(AND(VALUE(LEFT($A1648,3))=312,LEFT($G1648,5)="Total",$B1648="G "),VLOOKUP('312'!$F$80,_312_Table1,MATCH('312'!$N$16,_312_Table1_ColumnLookup,0),FALSE),
  IF(AND(VALUE(LEFT($A1648,3))=312,LEFT($G1648,5)="Total",$B1648="O "),VLOOKUP('312'!$F$80,_312_Table1,MATCH('312'!$V$16,_312_Table1_ColumnLookup,0),FALSE),
  IF(AND(VALUE(LEFT($A1648,3))=312,LEFT($G1648,5)="Total",$B1648="Q "),VLOOKUP('312'!$F$80,_312_Table1,MATCH('312'!$X$16,_312_Table1_ColumnLookup,0),FALSE),
  IF(AND(VALUE(LEFT($A1648,3))=312,LEFT($G1648,5)="Total"),VLOOKUP('312'!$F$80,_312_Table1,MATCH(LEFT($B1648,1),_312_Table1_ColumnLookup,0),FALSE),
  IF(AND(VALUE(LEFT($A1648,3))=312,LEN($I1648)=4,$B1648="G"),VLOOKUP($I1648,_312_Table1,MATCH('312'!$N$16,_312_Table1_ColumnLookup,0),FALSE),
  IF(AND(VALUE(LEFT($A1648,3))=312,LEN($I1648)=4,$B1648="O"),VLOOKUP($I1648,_312_Table1,MATCH('312'!$V$16,_312_Table1_ColumnLookup,0),FALSE),
  IF(AND(VALUE(LEFT($A1648,3))=312,LEN($I1648)=4,$B1648="Q"),VLOOKUP($I1648,_312_Table1,MATCH('312'!$X$16,_312_Table1_ColumnLookup,0),FALSE),
  IF(AND(VALUE(LEFT($A1648,3))=312,LEN($I1648)=4),VLOOKUP($I1648,_312_Table1,MATCH(LEFT($B1648,1),_312_Table1_ColumnLookup,0),FALSE)
+N("312"),
  IF(VALUE(LEFT($A1648,3))=313,VLOOKUP(VALUE(MID($B1648,2,1)),_313_Table1,MATCH(MID($B1648,1,1),_313_Table1_ColumnLookup,0),FALSE)
+N("313"),
  IF(AND(VALUE(LEFT($A1648,3))=314,LEN($B1648)=3),VLOOKUP(VALUE(MID($B1648,2,2)),_314_Table1,MATCH(MID($B1648,1,1),_314_Table1_ColumnLookup,0),FALSE),
  IF(VALUE(LEFT($A1648,3))=314,VLOOKUP(VALUE(MID($B1648,2,1)),_314_Table1,MATCH(MID($B1648,1,1),_314_Table1_ColumnLookup,0),FALSE)
+N("314"),
""))))))))))))))))))))))))</f>
        <v>#N/A</v>
      </c>
      <c r="E1648" s="238" t="e">
        <f>IF(AND(VALUE(LEFT($A1648,3))=309,LEN($B1648)=3),VLOOKUP(VALUE(MID($B1648,2,2)),_309_Table2,MATCH(MID($B1648,1,1),_309_Table2_ColumnLookup,0),FALSE),
  IF($C1648="309 LCR SummaryA",OneYearSCR,IF($C1648="309 LCR SummaryB",UltimateSCR,IF(VALUE(LEFT($A1648,3))=309,VLOOKUP(VALUE(MID($B1648,2,1)),_309_Table2,MATCH(MID($B1648,1,1),_309_Table2_ColumnLookup,0),FALSE)
+N("309"),
  IF(VALUE(LEFT($A1648,3))=310,VLOOKUP(VALUE(MID($B1648,2,1)),_310_Table2,MATCH(MID($B1648,1,1),_310_Table2_ColumnLookup,0),FALSE)
+N("310"),
  IF(AND(VALUE(LEFT($A1648,3))=311,LEN($I1648)=4),VLOOKUP($I1648,_311_Table2,MATCH($B1648,_311_Table2_ColumnLookup,0),FALSE),
  IF(AND(VALUE(LEFT($A1648,3))=311,OR($B1648="I2",$B1648="J2",$B1648="K2",$B1648="L2")),VLOOKUP('311'!$G$58,_311_Table2,MATCH(MID($B1648,1,1),_311_Table2_ColumnLookup,0),FALSE),
  IF(AND(VALUE(LEFT($A1648,3))=311,RIGHT($B1648,5)="Total"),VLOOKUP('311'!$G$59,_311_Table2,MATCH(MID($B1648,1,1),_311_Table2_ColumnLookup,0),FALSE),
  IF(VALUE(LEFT($A1648,3))=311,VLOOKUP(VALUE(MID($B1648,2,1)),_311_Table2,MATCH(MID($B1648,1,1),_311_Table2_ColumnLookup,0),FALSE)
+N("311"),
  IF(AND(VALUE(LEFT($A1648,3))=312,LEFT($G1648,10)="Unincepted",$B1648="G "),VLOOKUP(" ULO",_312_Table2,MATCH('312'!$N$16,_312_Table2_ColumnLookup,0),FALSE),
  IF(AND(VALUE(LEFT($A1648,3))=312,LEFT($G1648,10)="Unincepted",$B1648="O "),VLOOKUP(" ULO",_312_Table2,MATCH('312'!$V$16,_312_Table2_ColumnLookup,0),FALSE),
  IF(AND(VALUE(LEFT($A1648,3))=312,LEFT($G1648,10)="Unincepted",$B1648="Q "),VLOOKUP(" ULO",_312_Table2,MATCH('312'!$X$16,_312_Table2_ColumnLookup,0),FALSE),
  IF(AND(VALUE(LEFT($A1648,3))=312,LEFT($G1648,10)="Unincepted"),VLOOKUP(" ULO",_312_Table2,MATCH(LEFT($B1648,1),_312_Table2_ColumnLookup,0),FALSE),
  IF(AND(VALUE(LEFT($A1648,3))=312,LEFT($G1648,5)="Total",$B1648="G "),VLOOKUP('312'!$F$80,_312_Table2,MATCH('312'!$N$16,_312_Table2_ColumnLookup,0),FALSE),
  IF(AND(VALUE(LEFT($A1648,3))=312,LEFT($G1648,5)="Total",$B1648="O "),VLOOKUP('312'!$F$80,_312_Table2,MATCH('312'!$V$16,_312_Table2_ColumnLookup,0),FALSE),
  IF(AND(VALUE(LEFT($A1648,3))=312,LEFT($G1648,5)="Total",$B1648="Q "),VLOOKUP('312'!$F$80,_312_Table2,MATCH('312'!$X$16,_312_Table2_ColumnLookup,0),FALSE),
  IF(AND(VALUE(LEFT($A1648,3))=312,LEFT($G1648,5)="Total"),VLOOKUP('312'!$F$80,_312_Table2,MATCH(LEFT($B1648,1),_312_Table2_ColumnLookup,0),FALSE),
  IF(AND(VALUE(LEFT($A1648,3))=312,LEN($I1648)=4,$B1648="G"),VLOOKUP($I1648,_312_Table2,MATCH('312'!$N$16,_312_Table2_ColumnLookup,0),FALSE),
  IF(AND(VALUE(LEFT($A1648,3))=312,LEN($I1648)=4,$B1648="O"),VLOOKUP($I1648,_312_Table2,MATCH('312'!$V$16,_312_Table2_ColumnLookup,0),FALSE),
  IF(AND(VALUE(LEFT($A1648,3))=312,LEN($I1648)=4,$B1648="Q"),VLOOKUP($I1648,_312_Table2,MATCH('312'!$X$16,_312_Table2_ColumnLookup,0),FALSE),
  IF(AND(VALUE(LEFT($A1648,3))=312,LEN($I1648)=4),VLOOKUP($I1648,_312_Table2,MATCH(LEFT($B1648,1),_312_Table2_ColumnLookup,0),FALSE)
+N("312"),
  IF(VALUE(LEFT($A1648,3))=313,VLOOKUP(VALUE(MID($B1648,2,1)),_313_Table2,MATCH(MID($B1648,1,1),_313_Table2_ColumnLookup,0),FALSE)
+N("313"),
  IF(AND(VALUE(LEFT($A1648,3))=314,LEN($B1648)=3),VLOOKUP(VALUE(MID($B1648,2,2)),_314_Table2,MATCH(MID($B1648,1,1),_314_Table2_ColumnLookup,0),FALSE),
  IF(VALUE(LEFT($A1648,3))=314,VLOOKUP(VALUE(MID($B1648,2,1)),_314_Table2,MATCH(MID($B1648,1,1),_314_Table2_ColumnLookup,0),FALSE)
+N("314"),
""))))))))))))))))))))))))</f>
        <v>#N/A</v>
      </c>
      <c r="F1648" s="238" t="e">
        <f>IF(AND(VALUE(LEFT($A1648,3))=309,LEN($B1648)=3),VLOOKUP(VALUE(MID($B1648,2,2)),_309_Table3,MATCH(MID($B1648,1,1),_309_Table3_ColumnLookup,0),FALSE),
  IF($C1648="309 LCR SummaryA",OneYearSCR,IF($C1648="309 LCR SummaryB",UltimateSCR,IF(VALUE(LEFT($A1648,3))=309,VLOOKUP(VALUE(MID($B1648,2,1)),_309_Table3,MATCH(MID($B1648,1,1),_309_Table3_ColumnLookup,0),FALSE)
+N("309"),
  IF(VALUE(LEFT($A1648,3))=310,VLOOKUP(VALUE(MID($B1648,2,1)),_310_Table3,MATCH(MID($B1648,1,1),_310_Table3_ColumnLookup,0),FALSE)
+N("310"),
  IF(AND(VALUE(LEFT($A1648,3))=311,LEN($I1648)=4),VLOOKUP($I1648,_311_Table3,MATCH($B1648,_311_Table3_ColumnLookup,0),FALSE),
  IF(AND(VALUE(LEFT($A1648,3))=311,OR($B1648="I2",$B1648="J2",$B1648="K2",$B1648="L2")),VLOOKUP('311'!$G$58,_311_Table3,MATCH(MID($B1648,1,1),_311_Table3_ColumnLookup,0),FALSE),
  IF(AND(VALUE(LEFT($A1648,3))=311,RIGHT($B1648,5)="Total"),VLOOKUP('311'!$G$59,_311_Table3,MATCH(MID($B1648,1,1),_311_Table3_ColumnLookup,0),FALSE),
  IF(VALUE(LEFT($A1648,3))=311,VLOOKUP(VALUE(MID($B1648,2,1)),_311_Table3,MATCH(MID($B1648,1,1),_311_Table3_ColumnLookup,0),FALSE)
+N("311"),
  IF(AND(VALUE(LEFT($A1648,3))=312,LEFT($G1648,10)="Unincepted",$B1648="G "),VLOOKUP(" ULO",_312_Table3,MATCH('312'!$N$16,_312_Table3_ColumnLookup,0),FALSE),
  IF(AND(VALUE(LEFT($A1648,3))=312,LEFT($G1648,10)="Unincepted",$B1648="O "),VLOOKUP(" ULO",_312_Table3,MATCH('312'!$V$16,_312_Table3_ColumnLookup,0),FALSE),
  IF(AND(VALUE(LEFT($A1648,3))=312,LEFT($G1648,10)="Unincepted",$B1648="Q "),VLOOKUP(" ULO",_312_Table3,MATCH('312'!$X$16,_312_Table3_ColumnLookup,0),FALSE),
  IF(AND(VALUE(LEFT($A1648,3))=312,LEFT($G1648,10)="Unincepted"),VLOOKUP(" ULO",_312_Table3,MATCH(LEFT($B1648,1),_312_Table3_ColumnLookup,0),FALSE),
  IF(AND(VALUE(LEFT($A1648,3))=312,LEFT($G1648,5)="Total",$B1648="G "),VLOOKUP('312'!$F$80,_312_Table3,MATCH('312'!$N$16,_312_Table3_ColumnLookup,0),FALSE),
  IF(AND(VALUE(LEFT($A1648,3))=312,LEFT($G1648,5)="Total",$B1648="O "),VLOOKUP('312'!$F$80,_312_Table3,MATCH('312'!$V$16,_312_Table3_ColumnLookup,0),FALSE),
  IF(AND(VALUE(LEFT($A1648,3))=312,LEFT($G1648,5)="Total",$B1648="Q "),VLOOKUP('312'!$F$80,_312_Table3,MATCH('312'!$X$16,_312_Table3_ColumnLookup,0),FALSE),
  IF(AND(VALUE(LEFT($A1648,3))=312,LEFT($G1648,5)="Total"),VLOOKUP('312'!$F$80,_312_Table3,MATCH(LEFT($B1648,1),_312_Table3_ColumnLookup,0),FALSE),
  IF(AND(VALUE(LEFT($A1648,3))=312,LEN($I1648)=4,$B1648="G"),VLOOKUP($I1648,_312_Table3,MATCH('312'!$N$16,_312_Table3_ColumnLookup,0),FALSE),
  IF(AND(VALUE(LEFT($A1648,3))=312,LEN($I1648)=4,$B1648="O"),VLOOKUP($I1648,_312_Table3,MATCH('312'!$V$16,_312_Table3_ColumnLookup,0),FALSE),
  IF(AND(VALUE(LEFT($A1648,3))=312,LEN($I1648)=4,$B1648="Q"),VLOOKUP($I1648,_312_Table3,MATCH('312'!$X$16,_312_Table3_ColumnLookup,0),FALSE),
  IF(AND(VALUE(LEFT($A1648,3))=312,LEN($I1648)=4),VLOOKUP($I1648,_312_Table3,MATCH(LEFT($B1648,1),_312_Table3_ColumnLookup,0),FALSE)
+N("312"),
  IF(VALUE(LEFT($A1648,3))=313,VLOOKUP(VALUE(MID($B1648,2,1)),_313_Table3,MATCH(MID($B1648,1,1),_313_Table3_ColumnLookup,0),FALSE)
+N("313"),
  IF(AND(VALUE(LEFT($A1648,3))=314,LEN($B1648)=3),VLOOKUP(VALUE(MID($B1648,2,2)),_314_Table3,MATCH(MID($B1648,1,1),_314_Table3_ColumnLookup,0),FALSE),
  IF(VALUE(LEFT($A1648,3))=314,VLOOKUP(VALUE(MID($B1648,2,1)),_314_Table3,MATCH(MID($B1648,1,1),_314_Table3_ColumnLookup,0),FALSE)
+N("314"),
""))))))))))))))))))))))))</f>
        <v>#N/A</v>
      </c>
      <c r="H1648" s="321" t="str">
        <f>IFERROR(
IF(ISERROR($D1648)=FALSE,$D1648,IF(ISERROR($E1648)=FALSE,$E1648,IF(ISERROR($F1648)=FALSE,$F1648
+N("012 checkboxes"),
IF(
IF(OR(LEFT($A1648,9)="Syndicate",LEFT($A1648,12)="NewSyndicate"),VLOOKUP($A1648,'012'!$J:$ZW,MATCH("Link to button",'012'!$J$1:$ZW$1,0),0)
+N("309 checkbox"),
IF($C1648="309 LCR Summary0",VLOOKUP("Notes990",'309'!$P:$ZZ,MATCH("Link to button",'309'!$P$1:$ZZ$1,0),0)
+N("313 checkboxes"),
IF($C1648="313 Financial Information0LcmVsScr",IF($C1648="309 LCR Summary0",VLOOKUP("LcmVsScr",'309'!$N:$ZZ,MATCH("Link to button",'309'!$N$1:$ZZ$1,0),0),
IF($C1648="313 Financial Information0LcrDocAttached",IF($C1648="309 LCR Summary0",VLOOKUP("LcrDocAttached",'309'!$N:$ZZ,MATCH("Link to button",'309'!$N$1:$ZZ$1,0),
0)))))))=1,TRUE,FALSE)
))),"")</f>
        <v/>
      </c>
    </row>
    <row r="1649" spans="1:8">
      <c r="A1649" s="237" t="e">
        <f>VLOOKUP($G1649,CSVLookups!$B:$R,MATCH(A$1,CSVLookups!$B$1:$R$1,0),FALSE)</f>
        <v>#N/A</v>
      </c>
      <c r="B1649" s="237" t="e">
        <f>VLOOKUP($G1649,CSVLookups!$B:$R,MATCH(B$1,CSVLookups!$B$1:$R$1,0),FALSE)</f>
        <v>#N/A</v>
      </c>
      <c r="C1649" s="238" t="e">
        <f t="shared" si="26"/>
        <v>#N/A</v>
      </c>
      <c r="D1649" s="238" t="e">
        <f>IF(AND(VALUE(LEFT($A1649,3))=309,LEN($B1649)=3),VLOOKUP(VALUE(MID($B1649,2,2)),_309_Table1,MATCH(MID($B1649,1,1),_309_Table1_ColumnLookup,0),FALSE),
  IF($C1649="309 LCR SummaryA",OneYearSCR,IF($C1649="309 LCR SummaryB",UltimateSCR,IF(VALUE(LEFT($A1649,3))=309,VLOOKUP(VALUE(MID($B1649,2,1)),_309_Table1,MATCH(MID($B1649,1,1),_309_Table1_ColumnLookup,0),FALSE)
+N("309"),
  IF(VALUE(LEFT($A1649,3))=310,VLOOKUP(VALUE(MID($B1649,2,1)),_310_Table1,MATCH(MID($B1649,1,1),_310_Table1_ColumnLookup,0),FALSE)
+N("310"),
  IF(AND(VALUE(LEFT($A1649,3))=311,LEN($I1649)=4),VLOOKUP($I1649,_311_Table1,MATCH($B1649,_311_Table1_ColumnLookup,0),FALSE),
  IF(AND(VALUE(LEFT($A1649,3))=311,OR($B1649="I2",$B1649="J2",$B1649="K2",$B1649="L2")),VLOOKUP('311'!$G$58,_311_Table1,MATCH(MID($B1649,1,1),_311_Table1_ColumnLookup,0),FALSE),
  IF(AND(VALUE(LEFT($A1649,3))=311,RIGHT($B1649,5)="Total"),VLOOKUP('311'!$G$59,_311_Table1,MATCH(MID($B1649,1,1),_311_Table1_ColumnLookup,0),FALSE),
  IF(VALUE(LEFT($A1649,3))=311,VLOOKUP(VALUE(MID($B1649,2,1)),_311_Table1,MATCH(MID($B1649,1,1),_311_Table1_ColumnLookup,0),FALSE)
+N("311"),
  IF(AND(VALUE(LEFT($A1649,3))=312,LEFT($G1649,10)="Unincepted",$B1649="G "),VLOOKUP(" ULO",_312_Table1,MATCH('312'!$N$16,_312_Table1_ColumnLookup,0),FALSE),
  IF(AND(VALUE(LEFT($A1649,3))=312,LEFT($G1649,10)="Unincepted",$B1649="O "),VLOOKUP(" ULO",_312_Table1,MATCH('312'!$V$16,_312_Table1_ColumnLookup,0),FALSE),
  IF(AND(VALUE(LEFT($A1649,3))=312,LEFT($G1649,10)="Unincepted",$B1649="Q "),VLOOKUP(" ULO",_312_Table1,MATCH('312'!$X$16,_312_Table1_ColumnLookup,0),FALSE),
  IF(AND(VALUE(LEFT($A1649,3))=312,LEFT($G1649,10)="Unincepted"),VLOOKUP(" ULO",_312_Table1,MATCH(LEFT($B1649,1),_312_Table1_ColumnLookup,0),FALSE),
  IF(AND(VALUE(LEFT($A1649,3))=312,LEFT($G1649,5)="Total",$B1649="G "),VLOOKUP('312'!$F$80,_312_Table1,MATCH('312'!$N$16,_312_Table1_ColumnLookup,0),FALSE),
  IF(AND(VALUE(LEFT($A1649,3))=312,LEFT($G1649,5)="Total",$B1649="O "),VLOOKUP('312'!$F$80,_312_Table1,MATCH('312'!$V$16,_312_Table1_ColumnLookup,0),FALSE),
  IF(AND(VALUE(LEFT($A1649,3))=312,LEFT($G1649,5)="Total",$B1649="Q "),VLOOKUP('312'!$F$80,_312_Table1,MATCH('312'!$X$16,_312_Table1_ColumnLookup,0),FALSE),
  IF(AND(VALUE(LEFT($A1649,3))=312,LEFT($G1649,5)="Total"),VLOOKUP('312'!$F$80,_312_Table1,MATCH(LEFT($B1649,1),_312_Table1_ColumnLookup,0),FALSE),
  IF(AND(VALUE(LEFT($A1649,3))=312,LEN($I1649)=4,$B1649="G"),VLOOKUP($I1649,_312_Table1,MATCH('312'!$N$16,_312_Table1_ColumnLookup,0),FALSE),
  IF(AND(VALUE(LEFT($A1649,3))=312,LEN($I1649)=4,$B1649="O"),VLOOKUP($I1649,_312_Table1,MATCH('312'!$V$16,_312_Table1_ColumnLookup,0),FALSE),
  IF(AND(VALUE(LEFT($A1649,3))=312,LEN($I1649)=4,$B1649="Q"),VLOOKUP($I1649,_312_Table1,MATCH('312'!$X$16,_312_Table1_ColumnLookup,0),FALSE),
  IF(AND(VALUE(LEFT($A1649,3))=312,LEN($I1649)=4),VLOOKUP($I1649,_312_Table1,MATCH(LEFT($B1649,1),_312_Table1_ColumnLookup,0),FALSE)
+N("312"),
  IF(VALUE(LEFT($A1649,3))=313,VLOOKUP(VALUE(MID($B1649,2,1)),_313_Table1,MATCH(MID($B1649,1,1),_313_Table1_ColumnLookup,0),FALSE)
+N("313"),
  IF(AND(VALUE(LEFT($A1649,3))=314,LEN($B1649)=3),VLOOKUP(VALUE(MID($B1649,2,2)),_314_Table1,MATCH(MID($B1649,1,1),_314_Table1_ColumnLookup,0),FALSE),
  IF(VALUE(LEFT($A1649,3))=314,VLOOKUP(VALUE(MID($B1649,2,1)),_314_Table1,MATCH(MID($B1649,1,1),_314_Table1_ColumnLookup,0),FALSE)
+N("314"),
""))))))))))))))))))))))))</f>
        <v>#N/A</v>
      </c>
      <c r="E1649" s="238" t="e">
        <f>IF(AND(VALUE(LEFT($A1649,3))=309,LEN($B1649)=3),VLOOKUP(VALUE(MID($B1649,2,2)),_309_Table2,MATCH(MID($B1649,1,1),_309_Table2_ColumnLookup,0),FALSE),
  IF($C1649="309 LCR SummaryA",OneYearSCR,IF($C1649="309 LCR SummaryB",UltimateSCR,IF(VALUE(LEFT($A1649,3))=309,VLOOKUP(VALUE(MID($B1649,2,1)),_309_Table2,MATCH(MID($B1649,1,1),_309_Table2_ColumnLookup,0),FALSE)
+N("309"),
  IF(VALUE(LEFT($A1649,3))=310,VLOOKUP(VALUE(MID($B1649,2,1)),_310_Table2,MATCH(MID($B1649,1,1),_310_Table2_ColumnLookup,0),FALSE)
+N("310"),
  IF(AND(VALUE(LEFT($A1649,3))=311,LEN($I1649)=4),VLOOKUP($I1649,_311_Table2,MATCH($B1649,_311_Table2_ColumnLookup,0),FALSE),
  IF(AND(VALUE(LEFT($A1649,3))=311,OR($B1649="I2",$B1649="J2",$B1649="K2",$B1649="L2")),VLOOKUP('311'!$G$58,_311_Table2,MATCH(MID($B1649,1,1),_311_Table2_ColumnLookup,0),FALSE),
  IF(AND(VALUE(LEFT($A1649,3))=311,RIGHT($B1649,5)="Total"),VLOOKUP('311'!$G$59,_311_Table2,MATCH(MID($B1649,1,1),_311_Table2_ColumnLookup,0),FALSE),
  IF(VALUE(LEFT($A1649,3))=311,VLOOKUP(VALUE(MID($B1649,2,1)),_311_Table2,MATCH(MID($B1649,1,1),_311_Table2_ColumnLookup,0),FALSE)
+N("311"),
  IF(AND(VALUE(LEFT($A1649,3))=312,LEFT($G1649,10)="Unincepted",$B1649="G "),VLOOKUP(" ULO",_312_Table2,MATCH('312'!$N$16,_312_Table2_ColumnLookup,0),FALSE),
  IF(AND(VALUE(LEFT($A1649,3))=312,LEFT($G1649,10)="Unincepted",$B1649="O "),VLOOKUP(" ULO",_312_Table2,MATCH('312'!$V$16,_312_Table2_ColumnLookup,0),FALSE),
  IF(AND(VALUE(LEFT($A1649,3))=312,LEFT($G1649,10)="Unincepted",$B1649="Q "),VLOOKUP(" ULO",_312_Table2,MATCH('312'!$X$16,_312_Table2_ColumnLookup,0),FALSE),
  IF(AND(VALUE(LEFT($A1649,3))=312,LEFT($G1649,10)="Unincepted"),VLOOKUP(" ULO",_312_Table2,MATCH(LEFT($B1649,1),_312_Table2_ColumnLookup,0),FALSE),
  IF(AND(VALUE(LEFT($A1649,3))=312,LEFT($G1649,5)="Total",$B1649="G "),VLOOKUP('312'!$F$80,_312_Table2,MATCH('312'!$N$16,_312_Table2_ColumnLookup,0),FALSE),
  IF(AND(VALUE(LEFT($A1649,3))=312,LEFT($G1649,5)="Total",$B1649="O "),VLOOKUP('312'!$F$80,_312_Table2,MATCH('312'!$V$16,_312_Table2_ColumnLookup,0),FALSE),
  IF(AND(VALUE(LEFT($A1649,3))=312,LEFT($G1649,5)="Total",$B1649="Q "),VLOOKUP('312'!$F$80,_312_Table2,MATCH('312'!$X$16,_312_Table2_ColumnLookup,0),FALSE),
  IF(AND(VALUE(LEFT($A1649,3))=312,LEFT($G1649,5)="Total"),VLOOKUP('312'!$F$80,_312_Table2,MATCH(LEFT($B1649,1),_312_Table2_ColumnLookup,0),FALSE),
  IF(AND(VALUE(LEFT($A1649,3))=312,LEN($I1649)=4,$B1649="G"),VLOOKUP($I1649,_312_Table2,MATCH('312'!$N$16,_312_Table2_ColumnLookup,0),FALSE),
  IF(AND(VALUE(LEFT($A1649,3))=312,LEN($I1649)=4,$B1649="O"),VLOOKUP($I1649,_312_Table2,MATCH('312'!$V$16,_312_Table2_ColumnLookup,0),FALSE),
  IF(AND(VALUE(LEFT($A1649,3))=312,LEN($I1649)=4,$B1649="Q"),VLOOKUP($I1649,_312_Table2,MATCH('312'!$X$16,_312_Table2_ColumnLookup,0),FALSE),
  IF(AND(VALUE(LEFT($A1649,3))=312,LEN($I1649)=4),VLOOKUP($I1649,_312_Table2,MATCH(LEFT($B1649,1),_312_Table2_ColumnLookup,0),FALSE)
+N("312"),
  IF(VALUE(LEFT($A1649,3))=313,VLOOKUP(VALUE(MID($B1649,2,1)),_313_Table2,MATCH(MID($B1649,1,1),_313_Table2_ColumnLookup,0),FALSE)
+N("313"),
  IF(AND(VALUE(LEFT($A1649,3))=314,LEN($B1649)=3),VLOOKUP(VALUE(MID($B1649,2,2)),_314_Table2,MATCH(MID($B1649,1,1),_314_Table2_ColumnLookup,0),FALSE),
  IF(VALUE(LEFT($A1649,3))=314,VLOOKUP(VALUE(MID($B1649,2,1)),_314_Table2,MATCH(MID($B1649,1,1),_314_Table2_ColumnLookup,0),FALSE)
+N("314"),
""))))))))))))))))))))))))</f>
        <v>#N/A</v>
      </c>
      <c r="F1649" s="238" t="e">
        <f>IF(AND(VALUE(LEFT($A1649,3))=309,LEN($B1649)=3),VLOOKUP(VALUE(MID($B1649,2,2)),_309_Table3,MATCH(MID($B1649,1,1),_309_Table3_ColumnLookup,0),FALSE),
  IF($C1649="309 LCR SummaryA",OneYearSCR,IF($C1649="309 LCR SummaryB",UltimateSCR,IF(VALUE(LEFT($A1649,3))=309,VLOOKUP(VALUE(MID($B1649,2,1)),_309_Table3,MATCH(MID($B1649,1,1),_309_Table3_ColumnLookup,0),FALSE)
+N("309"),
  IF(VALUE(LEFT($A1649,3))=310,VLOOKUP(VALUE(MID($B1649,2,1)),_310_Table3,MATCH(MID($B1649,1,1),_310_Table3_ColumnLookup,0),FALSE)
+N("310"),
  IF(AND(VALUE(LEFT($A1649,3))=311,LEN($I1649)=4),VLOOKUP($I1649,_311_Table3,MATCH($B1649,_311_Table3_ColumnLookup,0),FALSE),
  IF(AND(VALUE(LEFT($A1649,3))=311,OR($B1649="I2",$B1649="J2",$B1649="K2",$B1649="L2")),VLOOKUP('311'!$G$58,_311_Table3,MATCH(MID($B1649,1,1),_311_Table3_ColumnLookup,0),FALSE),
  IF(AND(VALUE(LEFT($A1649,3))=311,RIGHT($B1649,5)="Total"),VLOOKUP('311'!$G$59,_311_Table3,MATCH(MID($B1649,1,1),_311_Table3_ColumnLookup,0),FALSE),
  IF(VALUE(LEFT($A1649,3))=311,VLOOKUP(VALUE(MID($B1649,2,1)),_311_Table3,MATCH(MID($B1649,1,1),_311_Table3_ColumnLookup,0),FALSE)
+N("311"),
  IF(AND(VALUE(LEFT($A1649,3))=312,LEFT($G1649,10)="Unincepted",$B1649="G "),VLOOKUP(" ULO",_312_Table3,MATCH('312'!$N$16,_312_Table3_ColumnLookup,0),FALSE),
  IF(AND(VALUE(LEFT($A1649,3))=312,LEFT($G1649,10)="Unincepted",$B1649="O "),VLOOKUP(" ULO",_312_Table3,MATCH('312'!$V$16,_312_Table3_ColumnLookup,0),FALSE),
  IF(AND(VALUE(LEFT($A1649,3))=312,LEFT($G1649,10)="Unincepted",$B1649="Q "),VLOOKUP(" ULO",_312_Table3,MATCH('312'!$X$16,_312_Table3_ColumnLookup,0),FALSE),
  IF(AND(VALUE(LEFT($A1649,3))=312,LEFT($G1649,10)="Unincepted"),VLOOKUP(" ULO",_312_Table3,MATCH(LEFT($B1649,1),_312_Table3_ColumnLookup,0),FALSE),
  IF(AND(VALUE(LEFT($A1649,3))=312,LEFT($G1649,5)="Total",$B1649="G "),VLOOKUP('312'!$F$80,_312_Table3,MATCH('312'!$N$16,_312_Table3_ColumnLookup,0),FALSE),
  IF(AND(VALUE(LEFT($A1649,3))=312,LEFT($G1649,5)="Total",$B1649="O "),VLOOKUP('312'!$F$80,_312_Table3,MATCH('312'!$V$16,_312_Table3_ColumnLookup,0),FALSE),
  IF(AND(VALUE(LEFT($A1649,3))=312,LEFT($G1649,5)="Total",$B1649="Q "),VLOOKUP('312'!$F$80,_312_Table3,MATCH('312'!$X$16,_312_Table3_ColumnLookup,0),FALSE),
  IF(AND(VALUE(LEFT($A1649,3))=312,LEFT($G1649,5)="Total"),VLOOKUP('312'!$F$80,_312_Table3,MATCH(LEFT($B1649,1),_312_Table3_ColumnLookup,0),FALSE),
  IF(AND(VALUE(LEFT($A1649,3))=312,LEN($I1649)=4,$B1649="G"),VLOOKUP($I1649,_312_Table3,MATCH('312'!$N$16,_312_Table3_ColumnLookup,0),FALSE),
  IF(AND(VALUE(LEFT($A1649,3))=312,LEN($I1649)=4,$B1649="O"),VLOOKUP($I1649,_312_Table3,MATCH('312'!$V$16,_312_Table3_ColumnLookup,0),FALSE),
  IF(AND(VALUE(LEFT($A1649,3))=312,LEN($I1649)=4,$B1649="Q"),VLOOKUP($I1649,_312_Table3,MATCH('312'!$X$16,_312_Table3_ColumnLookup,0),FALSE),
  IF(AND(VALUE(LEFT($A1649,3))=312,LEN($I1649)=4),VLOOKUP($I1649,_312_Table3,MATCH(LEFT($B1649,1),_312_Table3_ColumnLookup,0),FALSE)
+N("312"),
  IF(VALUE(LEFT($A1649,3))=313,VLOOKUP(VALUE(MID($B1649,2,1)),_313_Table3,MATCH(MID($B1649,1,1),_313_Table3_ColumnLookup,0),FALSE)
+N("313"),
  IF(AND(VALUE(LEFT($A1649,3))=314,LEN($B1649)=3),VLOOKUP(VALUE(MID($B1649,2,2)),_314_Table3,MATCH(MID($B1649,1,1),_314_Table3_ColumnLookup,0),FALSE),
  IF(VALUE(LEFT($A1649,3))=314,VLOOKUP(VALUE(MID($B1649,2,1)),_314_Table3,MATCH(MID($B1649,1,1),_314_Table3_ColumnLookup,0),FALSE)
+N("314"),
""))))))))))))))))))))))))</f>
        <v>#N/A</v>
      </c>
      <c r="H1649" s="321" t="str">
        <f>IFERROR(
IF(ISERROR($D1649)=FALSE,$D1649,IF(ISERROR($E1649)=FALSE,$E1649,IF(ISERROR($F1649)=FALSE,$F1649
+N("012 checkboxes"),
IF(
IF(OR(LEFT($A1649,9)="Syndicate",LEFT($A1649,12)="NewSyndicate"),VLOOKUP($A1649,'012'!$J:$ZW,MATCH("Link to button",'012'!$J$1:$ZW$1,0),0)
+N("309 checkbox"),
IF($C1649="309 LCR Summary0",VLOOKUP("Notes990",'309'!$P:$ZZ,MATCH("Link to button",'309'!$P$1:$ZZ$1,0),0)
+N("313 checkboxes"),
IF($C1649="313 Financial Information0LcmVsScr",IF($C1649="309 LCR Summary0",VLOOKUP("LcmVsScr",'309'!$N:$ZZ,MATCH("Link to button",'309'!$N$1:$ZZ$1,0),0),
IF($C1649="313 Financial Information0LcrDocAttached",IF($C1649="309 LCR Summary0",VLOOKUP("LcrDocAttached",'309'!$N:$ZZ,MATCH("Link to button",'309'!$N$1:$ZZ$1,0),
0)))))))=1,TRUE,FALSE)
))),"")</f>
        <v/>
      </c>
    </row>
    <row r="1650" spans="1:8">
      <c r="A1650" s="237" t="e">
        <f>VLOOKUP($G1650,CSVLookups!$B:$R,MATCH(A$1,CSVLookups!$B$1:$R$1,0),FALSE)</f>
        <v>#N/A</v>
      </c>
      <c r="B1650" s="237" t="e">
        <f>VLOOKUP($G1650,CSVLookups!$B:$R,MATCH(B$1,CSVLookups!$B$1:$R$1,0),FALSE)</f>
        <v>#N/A</v>
      </c>
      <c r="C1650" s="238" t="e">
        <f t="shared" si="26"/>
        <v>#N/A</v>
      </c>
      <c r="D1650" s="238" t="e">
        <f>IF(AND(VALUE(LEFT($A1650,3))=309,LEN($B1650)=3),VLOOKUP(VALUE(MID($B1650,2,2)),_309_Table1,MATCH(MID($B1650,1,1),_309_Table1_ColumnLookup,0),FALSE),
  IF($C1650="309 LCR SummaryA",OneYearSCR,IF($C1650="309 LCR SummaryB",UltimateSCR,IF(VALUE(LEFT($A1650,3))=309,VLOOKUP(VALUE(MID($B1650,2,1)),_309_Table1,MATCH(MID($B1650,1,1),_309_Table1_ColumnLookup,0),FALSE)
+N("309"),
  IF(VALUE(LEFT($A1650,3))=310,VLOOKUP(VALUE(MID($B1650,2,1)),_310_Table1,MATCH(MID($B1650,1,1),_310_Table1_ColumnLookup,0),FALSE)
+N("310"),
  IF(AND(VALUE(LEFT($A1650,3))=311,LEN($I1650)=4),VLOOKUP($I1650,_311_Table1,MATCH($B1650,_311_Table1_ColumnLookup,0),FALSE),
  IF(AND(VALUE(LEFT($A1650,3))=311,OR($B1650="I2",$B1650="J2",$B1650="K2",$B1650="L2")),VLOOKUP('311'!$G$58,_311_Table1,MATCH(MID($B1650,1,1),_311_Table1_ColumnLookup,0),FALSE),
  IF(AND(VALUE(LEFT($A1650,3))=311,RIGHT($B1650,5)="Total"),VLOOKUP('311'!$G$59,_311_Table1,MATCH(MID($B1650,1,1),_311_Table1_ColumnLookup,0),FALSE),
  IF(VALUE(LEFT($A1650,3))=311,VLOOKUP(VALUE(MID($B1650,2,1)),_311_Table1,MATCH(MID($B1650,1,1),_311_Table1_ColumnLookup,0),FALSE)
+N("311"),
  IF(AND(VALUE(LEFT($A1650,3))=312,LEFT($G1650,10)="Unincepted",$B1650="G "),VLOOKUP(" ULO",_312_Table1,MATCH('312'!$N$16,_312_Table1_ColumnLookup,0),FALSE),
  IF(AND(VALUE(LEFT($A1650,3))=312,LEFT($G1650,10)="Unincepted",$B1650="O "),VLOOKUP(" ULO",_312_Table1,MATCH('312'!$V$16,_312_Table1_ColumnLookup,0),FALSE),
  IF(AND(VALUE(LEFT($A1650,3))=312,LEFT($G1650,10)="Unincepted",$B1650="Q "),VLOOKUP(" ULO",_312_Table1,MATCH('312'!$X$16,_312_Table1_ColumnLookup,0),FALSE),
  IF(AND(VALUE(LEFT($A1650,3))=312,LEFT($G1650,10)="Unincepted"),VLOOKUP(" ULO",_312_Table1,MATCH(LEFT($B1650,1),_312_Table1_ColumnLookup,0),FALSE),
  IF(AND(VALUE(LEFT($A1650,3))=312,LEFT($G1650,5)="Total",$B1650="G "),VLOOKUP('312'!$F$80,_312_Table1,MATCH('312'!$N$16,_312_Table1_ColumnLookup,0),FALSE),
  IF(AND(VALUE(LEFT($A1650,3))=312,LEFT($G1650,5)="Total",$B1650="O "),VLOOKUP('312'!$F$80,_312_Table1,MATCH('312'!$V$16,_312_Table1_ColumnLookup,0),FALSE),
  IF(AND(VALUE(LEFT($A1650,3))=312,LEFT($G1650,5)="Total",$B1650="Q "),VLOOKUP('312'!$F$80,_312_Table1,MATCH('312'!$X$16,_312_Table1_ColumnLookup,0),FALSE),
  IF(AND(VALUE(LEFT($A1650,3))=312,LEFT($G1650,5)="Total"),VLOOKUP('312'!$F$80,_312_Table1,MATCH(LEFT($B1650,1),_312_Table1_ColumnLookup,0),FALSE),
  IF(AND(VALUE(LEFT($A1650,3))=312,LEN($I1650)=4,$B1650="G"),VLOOKUP($I1650,_312_Table1,MATCH('312'!$N$16,_312_Table1_ColumnLookup,0),FALSE),
  IF(AND(VALUE(LEFT($A1650,3))=312,LEN($I1650)=4,$B1650="O"),VLOOKUP($I1650,_312_Table1,MATCH('312'!$V$16,_312_Table1_ColumnLookup,0),FALSE),
  IF(AND(VALUE(LEFT($A1650,3))=312,LEN($I1650)=4,$B1650="Q"),VLOOKUP($I1650,_312_Table1,MATCH('312'!$X$16,_312_Table1_ColumnLookup,0),FALSE),
  IF(AND(VALUE(LEFT($A1650,3))=312,LEN($I1650)=4),VLOOKUP($I1650,_312_Table1,MATCH(LEFT($B1650,1),_312_Table1_ColumnLookup,0),FALSE)
+N("312"),
  IF(VALUE(LEFT($A1650,3))=313,VLOOKUP(VALUE(MID($B1650,2,1)),_313_Table1,MATCH(MID($B1650,1,1),_313_Table1_ColumnLookup,0),FALSE)
+N("313"),
  IF(AND(VALUE(LEFT($A1650,3))=314,LEN($B1650)=3),VLOOKUP(VALUE(MID($B1650,2,2)),_314_Table1,MATCH(MID($B1650,1,1),_314_Table1_ColumnLookup,0),FALSE),
  IF(VALUE(LEFT($A1650,3))=314,VLOOKUP(VALUE(MID($B1650,2,1)),_314_Table1,MATCH(MID($B1650,1,1),_314_Table1_ColumnLookup,0),FALSE)
+N("314"),
""))))))))))))))))))))))))</f>
        <v>#N/A</v>
      </c>
      <c r="E1650" s="238" t="e">
        <f>IF(AND(VALUE(LEFT($A1650,3))=309,LEN($B1650)=3),VLOOKUP(VALUE(MID($B1650,2,2)),_309_Table2,MATCH(MID($B1650,1,1),_309_Table2_ColumnLookup,0),FALSE),
  IF($C1650="309 LCR SummaryA",OneYearSCR,IF($C1650="309 LCR SummaryB",UltimateSCR,IF(VALUE(LEFT($A1650,3))=309,VLOOKUP(VALUE(MID($B1650,2,1)),_309_Table2,MATCH(MID($B1650,1,1),_309_Table2_ColumnLookup,0),FALSE)
+N("309"),
  IF(VALUE(LEFT($A1650,3))=310,VLOOKUP(VALUE(MID($B1650,2,1)),_310_Table2,MATCH(MID($B1650,1,1),_310_Table2_ColumnLookup,0),FALSE)
+N("310"),
  IF(AND(VALUE(LEFT($A1650,3))=311,LEN($I1650)=4),VLOOKUP($I1650,_311_Table2,MATCH($B1650,_311_Table2_ColumnLookup,0),FALSE),
  IF(AND(VALUE(LEFT($A1650,3))=311,OR($B1650="I2",$B1650="J2",$B1650="K2",$B1650="L2")),VLOOKUP('311'!$G$58,_311_Table2,MATCH(MID($B1650,1,1),_311_Table2_ColumnLookup,0),FALSE),
  IF(AND(VALUE(LEFT($A1650,3))=311,RIGHT($B1650,5)="Total"),VLOOKUP('311'!$G$59,_311_Table2,MATCH(MID($B1650,1,1),_311_Table2_ColumnLookup,0),FALSE),
  IF(VALUE(LEFT($A1650,3))=311,VLOOKUP(VALUE(MID($B1650,2,1)),_311_Table2,MATCH(MID($B1650,1,1),_311_Table2_ColumnLookup,0),FALSE)
+N("311"),
  IF(AND(VALUE(LEFT($A1650,3))=312,LEFT($G1650,10)="Unincepted",$B1650="G "),VLOOKUP(" ULO",_312_Table2,MATCH('312'!$N$16,_312_Table2_ColumnLookup,0),FALSE),
  IF(AND(VALUE(LEFT($A1650,3))=312,LEFT($G1650,10)="Unincepted",$B1650="O "),VLOOKUP(" ULO",_312_Table2,MATCH('312'!$V$16,_312_Table2_ColumnLookup,0),FALSE),
  IF(AND(VALUE(LEFT($A1650,3))=312,LEFT($G1650,10)="Unincepted",$B1650="Q "),VLOOKUP(" ULO",_312_Table2,MATCH('312'!$X$16,_312_Table2_ColumnLookup,0),FALSE),
  IF(AND(VALUE(LEFT($A1650,3))=312,LEFT($G1650,10)="Unincepted"),VLOOKUP(" ULO",_312_Table2,MATCH(LEFT($B1650,1),_312_Table2_ColumnLookup,0),FALSE),
  IF(AND(VALUE(LEFT($A1650,3))=312,LEFT($G1650,5)="Total",$B1650="G "),VLOOKUP('312'!$F$80,_312_Table2,MATCH('312'!$N$16,_312_Table2_ColumnLookup,0),FALSE),
  IF(AND(VALUE(LEFT($A1650,3))=312,LEFT($G1650,5)="Total",$B1650="O "),VLOOKUP('312'!$F$80,_312_Table2,MATCH('312'!$V$16,_312_Table2_ColumnLookup,0),FALSE),
  IF(AND(VALUE(LEFT($A1650,3))=312,LEFT($G1650,5)="Total",$B1650="Q "),VLOOKUP('312'!$F$80,_312_Table2,MATCH('312'!$X$16,_312_Table2_ColumnLookup,0),FALSE),
  IF(AND(VALUE(LEFT($A1650,3))=312,LEFT($G1650,5)="Total"),VLOOKUP('312'!$F$80,_312_Table2,MATCH(LEFT($B1650,1),_312_Table2_ColumnLookup,0),FALSE),
  IF(AND(VALUE(LEFT($A1650,3))=312,LEN($I1650)=4,$B1650="G"),VLOOKUP($I1650,_312_Table2,MATCH('312'!$N$16,_312_Table2_ColumnLookup,0),FALSE),
  IF(AND(VALUE(LEFT($A1650,3))=312,LEN($I1650)=4,$B1650="O"),VLOOKUP($I1650,_312_Table2,MATCH('312'!$V$16,_312_Table2_ColumnLookup,0),FALSE),
  IF(AND(VALUE(LEFT($A1650,3))=312,LEN($I1650)=4,$B1650="Q"),VLOOKUP($I1650,_312_Table2,MATCH('312'!$X$16,_312_Table2_ColumnLookup,0),FALSE),
  IF(AND(VALUE(LEFT($A1650,3))=312,LEN($I1650)=4),VLOOKUP($I1650,_312_Table2,MATCH(LEFT($B1650,1),_312_Table2_ColumnLookup,0),FALSE)
+N("312"),
  IF(VALUE(LEFT($A1650,3))=313,VLOOKUP(VALUE(MID($B1650,2,1)),_313_Table2,MATCH(MID($B1650,1,1),_313_Table2_ColumnLookup,0),FALSE)
+N("313"),
  IF(AND(VALUE(LEFT($A1650,3))=314,LEN($B1650)=3),VLOOKUP(VALUE(MID($B1650,2,2)),_314_Table2,MATCH(MID($B1650,1,1),_314_Table2_ColumnLookup,0),FALSE),
  IF(VALUE(LEFT($A1650,3))=314,VLOOKUP(VALUE(MID($B1650,2,1)),_314_Table2,MATCH(MID($B1650,1,1),_314_Table2_ColumnLookup,0),FALSE)
+N("314"),
""))))))))))))))))))))))))</f>
        <v>#N/A</v>
      </c>
      <c r="F1650" s="238" t="e">
        <f>IF(AND(VALUE(LEFT($A1650,3))=309,LEN($B1650)=3),VLOOKUP(VALUE(MID($B1650,2,2)),_309_Table3,MATCH(MID($B1650,1,1),_309_Table3_ColumnLookup,0),FALSE),
  IF($C1650="309 LCR SummaryA",OneYearSCR,IF($C1650="309 LCR SummaryB",UltimateSCR,IF(VALUE(LEFT($A1650,3))=309,VLOOKUP(VALUE(MID($B1650,2,1)),_309_Table3,MATCH(MID($B1650,1,1),_309_Table3_ColumnLookup,0),FALSE)
+N("309"),
  IF(VALUE(LEFT($A1650,3))=310,VLOOKUP(VALUE(MID($B1650,2,1)),_310_Table3,MATCH(MID($B1650,1,1),_310_Table3_ColumnLookup,0),FALSE)
+N("310"),
  IF(AND(VALUE(LEFT($A1650,3))=311,LEN($I1650)=4),VLOOKUP($I1650,_311_Table3,MATCH($B1650,_311_Table3_ColumnLookup,0),FALSE),
  IF(AND(VALUE(LEFT($A1650,3))=311,OR($B1650="I2",$B1650="J2",$B1650="K2",$B1650="L2")),VLOOKUP('311'!$G$58,_311_Table3,MATCH(MID($B1650,1,1),_311_Table3_ColumnLookup,0),FALSE),
  IF(AND(VALUE(LEFT($A1650,3))=311,RIGHT($B1650,5)="Total"),VLOOKUP('311'!$G$59,_311_Table3,MATCH(MID($B1650,1,1),_311_Table3_ColumnLookup,0),FALSE),
  IF(VALUE(LEFT($A1650,3))=311,VLOOKUP(VALUE(MID($B1650,2,1)),_311_Table3,MATCH(MID($B1650,1,1),_311_Table3_ColumnLookup,0),FALSE)
+N("311"),
  IF(AND(VALUE(LEFT($A1650,3))=312,LEFT($G1650,10)="Unincepted",$B1650="G "),VLOOKUP(" ULO",_312_Table3,MATCH('312'!$N$16,_312_Table3_ColumnLookup,0),FALSE),
  IF(AND(VALUE(LEFT($A1650,3))=312,LEFT($G1650,10)="Unincepted",$B1650="O "),VLOOKUP(" ULO",_312_Table3,MATCH('312'!$V$16,_312_Table3_ColumnLookup,0),FALSE),
  IF(AND(VALUE(LEFT($A1650,3))=312,LEFT($G1650,10)="Unincepted",$B1650="Q "),VLOOKUP(" ULO",_312_Table3,MATCH('312'!$X$16,_312_Table3_ColumnLookup,0),FALSE),
  IF(AND(VALUE(LEFT($A1650,3))=312,LEFT($G1650,10)="Unincepted"),VLOOKUP(" ULO",_312_Table3,MATCH(LEFT($B1650,1),_312_Table3_ColumnLookup,0),FALSE),
  IF(AND(VALUE(LEFT($A1650,3))=312,LEFT($G1650,5)="Total",$B1650="G "),VLOOKUP('312'!$F$80,_312_Table3,MATCH('312'!$N$16,_312_Table3_ColumnLookup,0),FALSE),
  IF(AND(VALUE(LEFT($A1650,3))=312,LEFT($G1650,5)="Total",$B1650="O "),VLOOKUP('312'!$F$80,_312_Table3,MATCH('312'!$V$16,_312_Table3_ColumnLookup,0),FALSE),
  IF(AND(VALUE(LEFT($A1650,3))=312,LEFT($G1650,5)="Total",$B1650="Q "),VLOOKUP('312'!$F$80,_312_Table3,MATCH('312'!$X$16,_312_Table3_ColumnLookup,0),FALSE),
  IF(AND(VALUE(LEFT($A1650,3))=312,LEFT($G1650,5)="Total"),VLOOKUP('312'!$F$80,_312_Table3,MATCH(LEFT($B1650,1),_312_Table3_ColumnLookup,0),FALSE),
  IF(AND(VALUE(LEFT($A1650,3))=312,LEN($I1650)=4,$B1650="G"),VLOOKUP($I1650,_312_Table3,MATCH('312'!$N$16,_312_Table3_ColumnLookup,0),FALSE),
  IF(AND(VALUE(LEFT($A1650,3))=312,LEN($I1650)=4,$B1650="O"),VLOOKUP($I1650,_312_Table3,MATCH('312'!$V$16,_312_Table3_ColumnLookup,0),FALSE),
  IF(AND(VALUE(LEFT($A1650,3))=312,LEN($I1650)=4,$B1650="Q"),VLOOKUP($I1650,_312_Table3,MATCH('312'!$X$16,_312_Table3_ColumnLookup,0),FALSE),
  IF(AND(VALUE(LEFT($A1650,3))=312,LEN($I1650)=4),VLOOKUP($I1650,_312_Table3,MATCH(LEFT($B1650,1),_312_Table3_ColumnLookup,0),FALSE)
+N("312"),
  IF(VALUE(LEFT($A1650,3))=313,VLOOKUP(VALUE(MID($B1650,2,1)),_313_Table3,MATCH(MID($B1650,1,1),_313_Table3_ColumnLookup,0),FALSE)
+N("313"),
  IF(AND(VALUE(LEFT($A1650,3))=314,LEN($B1650)=3),VLOOKUP(VALUE(MID($B1650,2,2)),_314_Table3,MATCH(MID($B1650,1,1),_314_Table3_ColumnLookup,0),FALSE),
  IF(VALUE(LEFT($A1650,3))=314,VLOOKUP(VALUE(MID($B1650,2,1)),_314_Table3,MATCH(MID($B1650,1,1),_314_Table3_ColumnLookup,0),FALSE)
+N("314"),
""))))))))))))))))))))))))</f>
        <v>#N/A</v>
      </c>
      <c r="H1650" s="321" t="str">
        <f>IFERROR(
IF(ISERROR($D1650)=FALSE,$D1650,IF(ISERROR($E1650)=FALSE,$E1650,IF(ISERROR($F1650)=FALSE,$F1650
+N("012 checkboxes"),
IF(
IF(OR(LEFT($A1650,9)="Syndicate",LEFT($A1650,12)="NewSyndicate"),VLOOKUP($A1650,'012'!$J:$ZW,MATCH("Link to button",'012'!$J$1:$ZW$1,0),0)
+N("309 checkbox"),
IF($C1650="309 LCR Summary0",VLOOKUP("Notes990",'309'!$P:$ZZ,MATCH("Link to button",'309'!$P$1:$ZZ$1,0),0)
+N("313 checkboxes"),
IF($C1650="313 Financial Information0LcmVsScr",IF($C1650="309 LCR Summary0",VLOOKUP("LcmVsScr",'309'!$N:$ZZ,MATCH("Link to button",'309'!$N$1:$ZZ$1,0),0),
IF($C1650="313 Financial Information0LcrDocAttached",IF($C1650="309 LCR Summary0",VLOOKUP("LcrDocAttached",'309'!$N:$ZZ,MATCH("Link to button",'309'!$N$1:$ZZ$1,0),
0)))))))=1,TRUE,FALSE)
))),"")</f>
        <v/>
      </c>
    </row>
    <row r="1651" spans="1:8">
      <c r="A1651" s="237" t="e">
        <f>VLOOKUP($G1651,CSVLookups!$B:$R,MATCH(A$1,CSVLookups!$B$1:$R$1,0),FALSE)</f>
        <v>#N/A</v>
      </c>
      <c r="B1651" s="237" t="e">
        <f>VLOOKUP($G1651,CSVLookups!$B:$R,MATCH(B$1,CSVLookups!$B$1:$R$1,0),FALSE)</f>
        <v>#N/A</v>
      </c>
      <c r="C1651" s="238" t="e">
        <f t="shared" si="26"/>
        <v>#N/A</v>
      </c>
      <c r="D1651" s="238" t="e">
        <f>IF(AND(VALUE(LEFT($A1651,3))=309,LEN($B1651)=3),VLOOKUP(VALUE(MID($B1651,2,2)),_309_Table1,MATCH(MID($B1651,1,1),_309_Table1_ColumnLookup,0),FALSE),
  IF($C1651="309 LCR SummaryA",OneYearSCR,IF($C1651="309 LCR SummaryB",UltimateSCR,IF(VALUE(LEFT($A1651,3))=309,VLOOKUP(VALUE(MID($B1651,2,1)),_309_Table1,MATCH(MID($B1651,1,1),_309_Table1_ColumnLookup,0),FALSE)
+N("309"),
  IF(VALUE(LEFT($A1651,3))=310,VLOOKUP(VALUE(MID($B1651,2,1)),_310_Table1,MATCH(MID($B1651,1,1),_310_Table1_ColumnLookup,0),FALSE)
+N("310"),
  IF(AND(VALUE(LEFT($A1651,3))=311,LEN($I1651)=4),VLOOKUP($I1651,_311_Table1,MATCH($B1651,_311_Table1_ColumnLookup,0),FALSE),
  IF(AND(VALUE(LEFT($A1651,3))=311,OR($B1651="I2",$B1651="J2",$B1651="K2",$B1651="L2")),VLOOKUP('311'!$G$58,_311_Table1,MATCH(MID($B1651,1,1),_311_Table1_ColumnLookup,0),FALSE),
  IF(AND(VALUE(LEFT($A1651,3))=311,RIGHT($B1651,5)="Total"),VLOOKUP('311'!$G$59,_311_Table1,MATCH(MID($B1651,1,1),_311_Table1_ColumnLookup,0),FALSE),
  IF(VALUE(LEFT($A1651,3))=311,VLOOKUP(VALUE(MID($B1651,2,1)),_311_Table1,MATCH(MID($B1651,1,1),_311_Table1_ColumnLookup,0),FALSE)
+N("311"),
  IF(AND(VALUE(LEFT($A1651,3))=312,LEFT($G1651,10)="Unincepted",$B1651="G "),VLOOKUP(" ULO",_312_Table1,MATCH('312'!$N$16,_312_Table1_ColumnLookup,0),FALSE),
  IF(AND(VALUE(LEFT($A1651,3))=312,LEFT($G1651,10)="Unincepted",$B1651="O "),VLOOKUP(" ULO",_312_Table1,MATCH('312'!$V$16,_312_Table1_ColumnLookup,0),FALSE),
  IF(AND(VALUE(LEFT($A1651,3))=312,LEFT($G1651,10)="Unincepted",$B1651="Q "),VLOOKUP(" ULO",_312_Table1,MATCH('312'!$X$16,_312_Table1_ColumnLookup,0),FALSE),
  IF(AND(VALUE(LEFT($A1651,3))=312,LEFT($G1651,10)="Unincepted"),VLOOKUP(" ULO",_312_Table1,MATCH(LEFT($B1651,1),_312_Table1_ColumnLookup,0),FALSE),
  IF(AND(VALUE(LEFT($A1651,3))=312,LEFT($G1651,5)="Total",$B1651="G "),VLOOKUP('312'!$F$80,_312_Table1,MATCH('312'!$N$16,_312_Table1_ColumnLookup,0),FALSE),
  IF(AND(VALUE(LEFT($A1651,3))=312,LEFT($G1651,5)="Total",$B1651="O "),VLOOKUP('312'!$F$80,_312_Table1,MATCH('312'!$V$16,_312_Table1_ColumnLookup,0),FALSE),
  IF(AND(VALUE(LEFT($A1651,3))=312,LEFT($G1651,5)="Total",$B1651="Q "),VLOOKUP('312'!$F$80,_312_Table1,MATCH('312'!$X$16,_312_Table1_ColumnLookup,0),FALSE),
  IF(AND(VALUE(LEFT($A1651,3))=312,LEFT($G1651,5)="Total"),VLOOKUP('312'!$F$80,_312_Table1,MATCH(LEFT($B1651,1),_312_Table1_ColumnLookup,0),FALSE),
  IF(AND(VALUE(LEFT($A1651,3))=312,LEN($I1651)=4,$B1651="G"),VLOOKUP($I1651,_312_Table1,MATCH('312'!$N$16,_312_Table1_ColumnLookup,0),FALSE),
  IF(AND(VALUE(LEFT($A1651,3))=312,LEN($I1651)=4,$B1651="O"),VLOOKUP($I1651,_312_Table1,MATCH('312'!$V$16,_312_Table1_ColumnLookup,0),FALSE),
  IF(AND(VALUE(LEFT($A1651,3))=312,LEN($I1651)=4,$B1651="Q"),VLOOKUP($I1651,_312_Table1,MATCH('312'!$X$16,_312_Table1_ColumnLookup,0),FALSE),
  IF(AND(VALUE(LEFT($A1651,3))=312,LEN($I1651)=4),VLOOKUP($I1651,_312_Table1,MATCH(LEFT($B1651,1),_312_Table1_ColumnLookup,0),FALSE)
+N("312"),
  IF(VALUE(LEFT($A1651,3))=313,VLOOKUP(VALUE(MID($B1651,2,1)),_313_Table1,MATCH(MID($B1651,1,1),_313_Table1_ColumnLookup,0),FALSE)
+N("313"),
  IF(AND(VALUE(LEFT($A1651,3))=314,LEN($B1651)=3),VLOOKUP(VALUE(MID($B1651,2,2)),_314_Table1,MATCH(MID($B1651,1,1),_314_Table1_ColumnLookup,0),FALSE),
  IF(VALUE(LEFT($A1651,3))=314,VLOOKUP(VALUE(MID($B1651,2,1)),_314_Table1,MATCH(MID($B1651,1,1),_314_Table1_ColumnLookup,0),FALSE)
+N("314"),
""))))))))))))))))))))))))</f>
        <v>#N/A</v>
      </c>
      <c r="E1651" s="238" t="e">
        <f>IF(AND(VALUE(LEFT($A1651,3))=309,LEN($B1651)=3),VLOOKUP(VALUE(MID($B1651,2,2)),_309_Table2,MATCH(MID($B1651,1,1),_309_Table2_ColumnLookup,0),FALSE),
  IF($C1651="309 LCR SummaryA",OneYearSCR,IF($C1651="309 LCR SummaryB",UltimateSCR,IF(VALUE(LEFT($A1651,3))=309,VLOOKUP(VALUE(MID($B1651,2,1)),_309_Table2,MATCH(MID($B1651,1,1),_309_Table2_ColumnLookup,0),FALSE)
+N("309"),
  IF(VALUE(LEFT($A1651,3))=310,VLOOKUP(VALUE(MID($B1651,2,1)),_310_Table2,MATCH(MID($B1651,1,1),_310_Table2_ColumnLookup,0),FALSE)
+N("310"),
  IF(AND(VALUE(LEFT($A1651,3))=311,LEN($I1651)=4),VLOOKUP($I1651,_311_Table2,MATCH($B1651,_311_Table2_ColumnLookup,0),FALSE),
  IF(AND(VALUE(LEFT($A1651,3))=311,OR($B1651="I2",$B1651="J2",$B1651="K2",$B1651="L2")),VLOOKUP('311'!$G$58,_311_Table2,MATCH(MID($B1651,1,1),_311_Table2_ColumnLookup,0),FALSE),
  IF(AND(VALUE(LEFT($A1651,3))=311,RIGHT($B1651,5)="Total"),VLOOKUP('311'!$G$59,_311_Table2,MATCH(MID($B1651,1,1),_311_Table2_ColumnLookup,0),FALSE),
  IF(VALUE(LEFT($A1651,3))=311,VLOOKUP(VALUE(MID($B1651,2,1)),_311_Table2,MATCH(MID($B1651,1,1),_311_Table2_ColumnLookup,0),FALSE)
+N("311"),
  IF(AND(VALUE(LEFT($A1651,3))=312,LEFT($G1651,10)="Unincepted",$B1651="G "),VLOOKUP(" ULO",_312_Table2,MATCH('312'!$N$16,_312_Table2_ColumnLookup,0),FALSE),
  IF(AND(VALUE(LEFT($A1651,3))=312,LEFT($G1651,10)="Unincepted",$B1651="O "),VLOOKUP(" ULO",_312_Table2,MATCH('312'!$V$16,_312_Table2_ColumnLookup,0),FALSE),
  IF(AND(VALUE(LEFT($A1651,3))=312,LEFT($G1651,10)="Unincepted",$B1651="Q "),VLOOKUP(" ULO",_312_Table2,MATCH('312'!$X$16,_312_Table2_ColumnLookup,0),FALSE),
  IF(AND(VALUE(LEFT($A1651,3))=312,LEFT($G1651,10)="Unincepted"),VLOOKUP(" ULO",_312_Table2,MATCH(LEFT($B1651,1),_312_Table2_ColumnLookup,0),FALSE),
  IF(AND(VALUE(LEFT($A1651,3))=312,LEFT($G1651,5)="Total",$B1651="G "),VLOOKUP('312'!$F$80,_312_Table2,MATCH('312'!$N$16,_312_Table2_ColumnLookup,0),FALSE),
  IF(AND(VALUE(LEFT($A1651,3))=312,LEFT($G1651,5)="Total",$B1651="O "),VLOOKUP('312'!$F$80,_312_Table2,MATCH('312'!$V$16,_312_Table2_ColumnLookup,0),FALSE),
  IF(AND(VALUE(LEFT($A1651,3))=312,LEFT($G1651,5)="Total",$B1651="Q "),VLOOKUP('312'!$F$80,_312_Table2,MATCH('312'!$X$16,_312_Table2_ColumnLookup,0),FALSE),
  IF(AND(VALUE(LEFT($A1651,3))=312,LEFT($G1651,5)="Total"),VLOOKUP('312'!$F$80,_312_Table2,MATCH(LEFT($B1651,1),_312_Table2_ColumnLookup,0),FALSE),
  IF(AND(VALUE(LEFT($A1651,3))=312,LEN($I1651)=4,$B1651="G"),VLOOKUP($I1651,_312_Table2,MATCH('312'!$N$16,_312_Table2_ColumnLookup,0),FALSE),
  IF(AND(VALUE(LEFT($A1651,3))=312,LEN($I1651)=4,$B1651="O"),VLOOKUP($I1651,_312_Table2,MATCH('312'!$V$16,_312_Table2_ColumnLookup,0),FALSE),
  IF(AND(VALUE(LEFT($A1651,3))=312,LEN($I1651)=4,$B1651="Q"),VLOOKUP($I1651,_312_Table2,MATCH('312'!$X$16,_312_Table2_ColumnLookup,0),FALSE),
  IF(AND(VALUE(LEFT($A1651,3))=312,LEN($I1651)=4),VLOOKUP($I1651,_312_Table2,MATCH(LEFT($B1651,1),_312_Table2_ColumnLookup,0),FALSE)
+N("312"),
  IF(VALUE(LEFT($A1651,3))=313,VLOOKUP(VALUE(MID($B1651,2,1)),_313_Table2,MATCH(MID($B1651,1,1),_313_Table2_ColumnLookup,0),FALSE)
+N("313"),
  IF(AND(VALUE(LEFT($A1651,3))=314,LEN($B1651)=3),VLOOKUP(VALUE(MID($B1651,2,2)),_314_Table2,MATCH(MID($B1651,1,1),_314_Table2_ColumnLookup,0),FALSE),
  IF(VALUE(LEFT($A1651,3))=314,VLOOKUP(VALUE(MID($B1651,2,1)),_314_Table2,MATCH(MID($B1651,1,1),_314_Table2_ColumnLookup,0),FALSE)
+N("314"),
""))))))))))))))))))))))))</f>
        <v>#N/A</v>
      </c>
      <c r="F1651" s="238" t="e">
        <f>IF(AND(VALUE(LEFT($A1651,3))=309,LEN($B1651)=3),VLOOKUP(VALUE(MID($B1651,2,2)),_309_Table3,MATCH(MID($B1651,1,1),_309_Table3_ColumnLookup,0),FALSE),
  IF($C1651="309 LCR SummaryA",OneYearSCR,IF($C1651="309 LCR SummaryB",UltimateSCR,IF(VALUE(LEFT($A1651,3))=309,VLOOKUP(VALUE(MID($B1651,2,1)),_309_Table3,MATCH(MID($B1651,1,1),_309_Table3_ColumnLookup,0),FALSE)
+N("309"),
  IF(VALUE(LEFT($A1651,3))=310,VLOOKUP(VALUE(MID($B1651,2,1)),_310_Table3,MATCH(MID($B1651,1,1),_310_Table3_ColumnLookup,0),FALSE)
+N("310"),
  IF(AND(VALUE(LEFT($A1651,3))=311,LEN($I1651)=4),VLOOKUP($I1651,_311_Table3,MATCH($B1651,_311_Table3_ColumnLookup,0),FALSE),
  IF(AND(VALUE(LEFT($A1651,3))=311,OR($B1651="I2",$B1651="J2",$B1651="K2",$B1651="L2")),VLOOKUP('311'!$G$58,_311_Table3,MATCH(MID($B1651,1,1),_311_Table3_ColumnLookup,0),FALSE),
  IF(AND(VALUE(LEFT($A1651,3))=311,RIGHT($B1651,5)="Total"),VLOOKUP('311'!$G$59,_311_Table3,MATCH(MID($B1651,1,1),_311_Table3_ColumnLookup,0),FALSE),
  IF(VALUE(LEFT($A1651,3))=311,VLOOKUP(VALUE(MID($B1651,2,1)),_311_Table3,MATCH(MID($B1651,1,1),_311_Table3_ColumnLookup,0),FALSE)
+N("311"),
  IF(AND(VALUE(LEFT($A1651,3))=312,LEFT($G1651,10)="Unincepted",$B1651="G "),VLOOKUP(" ULO",_312_Table3,MATCH('312'!$N$16,_312_Table3_ColumnLookup,0),FALSE),
  IF(AND(VALUE(LEFT($A1651,3))=312,LEFT($G1651,10)="Unincepted",$B1651="O "),VLOOKUP(" ULO",_312_Table3,MATCH('312'!$V$16,_312_Table3_ColumnLookup,0),FALSE),
  IF(AND(VALUE(LEFT($A1651,3))=312,LEFT($G1651,10)="Unincepted",$B1651="Q "),VLOOKUP(" ULO",_312_Table3,MATCH('312'!$X$16,_312_Table3_ColumnLookup,0),FALSE),
  IF(AND(VALUE(LEFT($A1651,3))=312,LEFT($G1651,10)="Unincepted"),VLOOKUP(" ULO",_312_Table3,MATCH(LEFT($B1651,1),_312_Table3_ColumnLookup,0),FALSE),
  IF(AND(VALUE(LEFT($A1651,3))=312,LEFT($G1651,5)="Total",$B1651="G "),VLOOKUP('312'!$F$80,_312_Table3,MATCH('312'!$N$16,_312_Table3_ColumnLookup,0),FALSE),
  IF(AND(VALUE(LEFT($A1651,3))=312,LEFT($G1651,5)="Total",$B1651="O "),VLOOKUP('312'!$F$80,_312_Table3,MATCH('312'!$V$16,_312_Table3_ColumnLookup,0),FALSE),
  IF(AND(VALUE(LEFT($A1651,3))=312,LEFT($G1651,5)="Total",$B1651="Q "),VLOOKUP('312'!$F$80,_312_Table3,MATCH('312'!$X$16,_312_Table3_ColumnLookup,0),FALSE),
  IF(AND(VALUE(LEFT($A1651,3))=312,LEFT($G1651,5)="Total"),VLOOKUP('312'!$F$80,_312_Table3,MATCH(LEFT($B1651,1),_312_Table3_ColumnLookup,0),FALSE),
  IF(AND(VALUE(LEFT($A1651,3))=312,LEN($I1651)=4,$B1651="G"),VLOOKUP($I1651,_312_Table3,MATCH('312'!$N$16,_312_Table3_ColumnLookup,0),FALSE),
  IF(AND(VALUE(LEFT($A1651,3))=312,LEN($I1651)=4,$B1651="O"),VLOOKUP($I1651,_312_Table3,MATCH('312'!$V$16,_312_Table3_ColumnLookup,0),FALSE),
  IF(AND(VALUE(LEFT($A1651,3))=312,LEN($I1651)=4,$B1651="Q"),VLOOKUP($I1651,_312_Table3,MATCH('312'!$X$16,_312_Table3_ColumnLookup,0),FALSE),
  IF(AND(VALUE(LEFT($A1651,3))=312,LEN($I1651)=4),VLOOKUP($I1651,_312_Table3,MATCH(LEFT($B1651,1),_312_Table3_ColumnLookup,0),FALSE)
+N("312"),
  IF(VALUE(LEFT($A1651,3))=313,VLOOKUP(VALUE(MID($B1651,2,1)),_313_Table3,MATCH(MID($B1651,1,1),_313_Table3_ColumnLookup,0),FALSE)
+N("313"),
  IF(AND(VALUE(LEFT($A1651,3))=314,LEN($B1651)=3),VLOOKUP(VALUE(MID($B1651,2,2)),_314_Table3,MATCH(MID($B1651,1,1),_314_Table3_ColumnLookup,0),FALSE),
  IF(VALUE(LEFT($A1651,3))=314,VLOOKUP(VALUE(MID($B1651,2,1)),_314_Table3,MATCH(MID($B1651,1,1),_314_Table3_ColumnLookup,0),FALSE)
+N("314"),
""))))))))))))))))))))))))</f>
        <v>#N/A</v>
      </c>
      <c r="H1651" s="321" t="str">
        <f>IFERROR(
IF(ISERROR($D1651)=FALSE,$D1651,IF(ISERROR($E1651)=FALSE,$E1651,IF(ISERROR($F1651)=FALSE,$F1651
+N("012 checkboxes"),
IF(
IF(OR(LEFT($A1651,9)="Syndicate",LEFT($A1651,12)="NewSyndicate"),VLOOKUP($A1651,'012'!$J:$ZW,MATCH("Link to button",'012'!$J$1:$ZW$1,0),0)
+N("309 checkbox"),
IF($C1651="309 LCR Summary0",VLOOKUP("Notes990",'309'!$P:$ZZ,MATCH("Link to button",'309'!$P$1:$ZZ$1,0),0)
+N("313 checkboxes"),
IF($C1651="313 Financial Information0LcmVsScr",IF($C1651="309 LCR Summary0",VLOOKUP("LcmVsScr",'309'!$N:$ZZ,MATCH("Link to button",'309'!$N$1:$ZZ$1,0),0),
IF($C1651="313 Financial Information0LcrDocAttached",IF($C1651="309 LCR Summary0",VLOOKUP("LcrDocAttached",'309'!$N:$ZZ,MATCH("Link to button",'309'!$N$1:$ZZ$1,0),
0)))))))=1,TRUE,FALSE)
))),"")</f>
        <v/>
      </c>
    </row>
    <row r="1652" spans="1:8">
      <c r="A1652" s="237" t="e">
        <f>VLOOKUP($G1652,CSVLookups!$B:$R,MATCH(A$1,CSVLookups!$B$1:$R$1,0),FALSE)</f>
        <v>#N/A</v>
      </c>
      <c r="B1652" s="237" t="e">
        <f>VLOOKUP($G1652,CSVLookups!$B:$R,MATCH(B$1,CSVLookups!$B$1:$R$1,0),FALSE)</f>
        <v>#N/A</v>
      </c>
      <c r="C1652" s="238" t="e">
        <f t="shared" si="26"/>
        <v>#N/A</v>
      </c>
      <c r="D1652" s="238" t="e">
        <f>IF(AND(VALUE(LEFT($A1652,3))=309,LEN($B1652)=3),VLOOKUP(VALUE(MID($B1652,2,2)),_309_Table1,MATCH(MID($B1652,1,1),_309_Table1_ColumnLookup,0),FALSE),
  IF($C1652="309 LCR SummaryA",OneYearSCR,IF($C1652="309 LCR SummaryB",UltimateSCR,IF(VALUE(LEFT($A1652,3))=309,VLOOKUP(VALUE(MID($B1652,2,1)),_309_Table1,MATCH(MID($B1652,1,1),_309_Table1_ColumnLookup,0),FALSE)
+N("309"),
  IF(VALUE(LEFT($A1652,3))=310,VLOOKUP(VALUE(MID($B1652,2,1)),_310_Table1,MATCH(MID($B1652,1,1),_310_Table1_ColumnLookup,0),FALSE)
+N("310"),
  IF(AND(VALUE(LEFT($A1652,3))=311,LEN($I1652)=4),VLOOKUP($I1652,_311_Table1,MATCH($B1652,_311_Table1_ColumnLookup,0),FALSE),
  IF(AND(VALUE(LEFT($A1652,3))=311,OR($B1652="I2",$B1652="J2",$B1652="K2",$B1652="L2")),VLOOKUP('311'!$G$58,_311_Table1,MATCH(MID($B1652,1,1),_311_Table1_ColumnLookup,0),FALSE),
  IF(AND(VALUE(LEFT($A1652,3))=311,RIGHT($B1652,5)="Total"),VLOOKUP('311'!$G$59,_311_Table1,MATCH(MID($B1652,1,1),_311_Table1_ColumnLookup,0),FALSE),
  IF(VALUE(LEFT($A1652,3))=311,VLOOKUP(VALUE(MID($B1652,2,1)),_311_Table1,MATCH(MID($B1652,1,1),_311_Table1_ColumnLookup,0),FALSE)
+N("311"),
  IF(AND(VALUE(LEFT($A1652,3))=312,LEFT($G1652,10)="Unincepted",$B1652="G "),VLOOKUP(" ULO",_312_Table1,MATCH('312'!$N$16,_312_Table1_ColumnLookup,0),FALSE),
  IF(AND(VALUE(LEFT($A1652,3))=312,LEFT($G1652,10)="Unincepted",$B1652="O "),VLOOKUP(" ULO",_312_Table1,MATCH('312'!$V$16,_312_Table1_ColumnLookup,0),FALSE),
  IF(AND(VALUE(LEFT($A1652,3))=312,LEFT($G1652,10)="Unincepted",$B1652="Q "),VLOOKUP(" ULO",_312_Table1,MATCH('312'!$X$16,_312_Table1_ColumnLookup,0),FALSE),
  IF(AND(VALUE(LEFT($A1652,3))=312,LEFT($G1652,10)="Unincepted"),VLOOKUP(" ULO",_312_Table1,MATCH(LEFT($B1652,1),_312_Table1_ColumnLookup,0),FALSE),
  IF(AND(VALUE(LEFT($A1652,3))=312,LEFT($G1652,5)="Total",$B1652="G "),VLOOKUP('312'!$F$80,_312_Table1,MATCH('312'!$N$16,_312_Table1_ColumnLookup,0),FALSE),
  IF(AND(VALUE(LEFT($A1652,3))=312,LEFT($G1652,5)="Total",$B1652="O "),VLOOKUP('312'!$F$80,_312_Table1,MATCH('312'!$V$16,_312_Table1_ColumnLookup,0),FALSE),
  IF(AND(VALUE(LEFT($A1652,3))=312,LEFT($G1652,5)="Total",$B1652="Q "),VLOOKUP('312'!$F$80,_312_Table1,MATCH('312'!$X$16,_312_Table1_ColumnLookup,0),FALSE),
  IF(AND(VALUE(LEFT($A1652,3))=312,LEFT($G1652,5)="Total"),VLOOKUP('312'!$F$80,_312_Table1,MATCH(LEFT($B1652,1),_312_Table1_ColumnLookup,0),FALSE),
  IF(AND(VALUE(LEFT($A1652,3))=312,LEN($I1652)=4,$B1652="G"),VLOOKUP($I1652,_312_Table1,MATCH('312'!$N$16,_312_Table1_ColumnLookup,0),FALSE),
  IF(AND(VALUE(LEFT($A1652,3))=312,LEN($I1652)=4,$B1652="O"),VLOOKUP($I1652,_312_Table1,MATCH('312'!$V$16,_312_Table1_ColumnLookup,0),FALSE),
  IF(AND(VALUE(LEFT($A1652,3))=312,LEN($I1652)=4,$B1652="Q"),VLOOKUP($I1652,_312_Table1,MATCH('312'!$X$16,_312_Table1_ColumnLookup,0),FALSE),
  IF(AND(VALUE(LEFT($A1652,3))=312,LEN($I1652)=4),VLOOKUP($I1652,_312_Table1,MATCH(LEFT($B1652,1),_312_Table1_ColumnLookup,0),FALSE)
+N("312"),
  IF(VALUE(LEFT($A1652,3))=313,VLOOKUP(VALUE(MID($B1652,2,1)),_313_Table1,MATCH(MID($B1652,1,1),_313_Table1_ColumnLookup,0),FALSE)
+N("313"),
  IF(AND(VALUE(LEFT($A1652,3))=314,LEN($B1652)=3),VLOOKUP(VALUE(MID($B1652,2,2)),_314_Table1,MATCH(MID($B1652,1,1),_314_Table1_ColumnLookup,0),FALSE),
  IF(VALUE(LEFT($A1652,3))=314,VLOOKUP(VALUE(MID($B1652,2,1)),_314_Table1,MATCH(MID($B1652,1,1),_314_Table1_ColumnLookup,0),FALSE)
+N("314"),
""))))))))))))))))))))))))</f>
        <v>#N/A</v>
      </c>
      <c r="E1652" s="238" t="e">
        <f>IF(AND(VALUE(LEFT($A1652,3))=309,LEN($B1652)=3),VLOOKUP(VALUE(MID($B1652,2,2)),_309_Table2,MATCH(MID($B1652,1,1),_309_Table2_ColumnLookup,0),FALSE),
  IF($C1652="309 LCR SummaryA",OneYearSCR,IF($C1652="309 LCR SummaryB",UltimateSCR,IF(VALUE(LEFT($A1652,3))=309,VLOOKUP(VALUE(MID($B1652,2,1)),_309_Table2,MATCH(MID($B1652,1,1),_309_Table2_ColumnLookup,0),FALSE)
+N("309"),
  IF(VALUE(LEFT($A1652,3))=310,VLOOKUP(VALUE(MID($B1652,2,1)),_310_Table2,MATCH(MID($B1652,1,1),_310_Table2_ColumnLookup,0),FALSE)
+N("310"),
  IF(AND(VALUE(LEFT($A1652,3))=311,LEN($I1652)=4),VLOOKUP($I1652,_311_Table2,MATCH($B1652,_311_Table2_ColumnLookup,0),FALSE),
  IF(AND(VALUE(LEFT($A1652,3))=311,OR($B1652="I2",$B1652="J2",$B1652="K2",$B1652="L2")),VLOOKUP('311'!$G$58,_311_Table2,MATCH(MID($B1652,1,1),_311_Table2_ColumnLookup,0),FALSE),
  IF(AND(VALUE(LEFT($A1652,3))=311,RIGHT($B1652,5)="Total"),VLOOKUP('311'!$G$59,_311_Table2,MATCH(MID($B1652,1,1),_311_Table2_ColumnLookup,0),FALSE),
  IF(VALUE(LEFT($A1652,3))=311,VLOOKUP(VALUE(MID($B1652,2,1)),_311_Table2,MATCH(MID($B1652,1,1),_311_Table2_ColumnLookup,0),FALSE)
+N("311"),
  IF(AND(VALUE(LEFT($A1652,3))=312,LEFT($G1652,10)="Unincepted",$B1652="G "),VLOOKUP(" ULO",_312_Table2,MATCH('312'!$N$16,_312_Table2_ColumnLookup,0),FALSE),
  IF(AND(VALUE(LEFT($A1652,3))=312,LEFT($G1652,10)="Unincepted",$B1652="O "),VLOOKUP(" ULO",_312_Table2,MATCH('312'!$V$16,_312_Table2_ColumnLookup,0),FALSE),
  IF(AND(VALUE(LEFT($A1652,3))=312,LEFT($G1652,10)="Unincepted",$B1652="Q "),VLOOKUP(" ULO",_312_Table2,MATCH('312'!$X$16,_312_Table2_ColumnLookup,0),FALSE),
  IF(AND(VALUE(LEFT($A1652,3))=312,LEFT($G1652,10)="Unincepted"),VLOOKUP(" ULO",_312_Table2,MATCH(LEFT($B1652,1),_312_Table2_ColumnLookup,0),FALSE),
  IF(AND(VALUE(LEFT($A1652,3))=312,LEFT($G1652,5)="Total",$B1652="G "),VLOOKUP('312'!$F$80,_312_Table2,MATCH('312'!$N$16,_312_Table2_ColumnLookup,0),FALSE),
  IF(AND(VALUE(LEFT($A1652,3))=312,LEFT($G1652,5)="Total",$B1652="O "),VLOOKUP('312'!$F$80,_312_Table2,MATCH('312'!$V$16,_312_Table2_ColumnLookup,0),FALSE),
  IF(AND(VALUE(LEFT($A1652,3))=312,LEFT($G1652,5)="Total",$B1652="Q "),VLOOKUP('312'!$F$80,_312_Table2,MATCH('312'!$X$16,_312_Table2_ColumnLookup,0),FALSE),
  IF(AND(VALUE(LEFT($A1652,3))=312,LEFT($G1652,5)="Total"),VLOOKUP('312'!$F$80,_312_Table2,MATCH(LEFT($B1652,1),_312_Table2_ColumnLookup,0),FALSE),
  IF(AND(VALUE(LEFT($A1652,3))=312,LEN($I1652)=4,$B1652="G"),VLOOKUP($I1652,_312_Table2,MATCH('312'!$N$16,_312_Table2_ColumnLookup,0),FALSE),
  IF(AND(VALUE(LEFT($A1652,3))=312,LEN($I1652)=4,$B1652="O"),VLOOKUP($I1652,_312_Table2,MATCH('312'!$V$16,_312_Table2_ColumnLookup,0),FALSE),
  IF(AND(VALUE(LEFT($A1652,3))=312,LEN($I1652)=4,$B1652="Q"),VLOOKUP($I1652,_312_Table2,MATCH('312'!$X$16,_312_Table2_ColumnLookup,0),FALSE),
  IF(AND(VALUE(LEFT($A1652,3))=312,LEN($I1652)=4),VLOOKUP($I1652,_312_Table2,MATCH(LEFT($B1652,1),_312_Table2_ColumnLookup,0),FALSE)
+N("312"),
  IF(VALUE(LEFT($A1652,3))=313,VLOOKUP(VALUE(MID($B1652,2,1)),_313_Table2,MATCH(MID($B1652,1,1),_313_Table2_ColumnLookup,0),FALSE)
+N("313"),
  IF(AND(VALUE(LEFT($A1652,3))=314,LEN($B1652)=3),VLOOKUP(VALUE(MID($B1652,2,2)),_314_Table2,MATCH(MID($B1652,1,1),_314_Table2_ColumnLookup,0),FALSE),
  IF(VALUE(LEFT($A1652,3))=314,VLOOKUP(VALUE(MID($B1652,2,1)),_314_Table2,MATCH(MID($B1652,1,1),_314_Table2_ColumnLookup,0),FALSE)
+N("314"),
""))))))))))))))))))))))))</f>
        <v>#N/A</v>
      </c>
      <c r="F1652" s="238" t="e">
        <f>IF(AND(VALUE(LEFT($A1652,3))=309,LEN($B1652)=3),VLOOKUP(VALUE(MID($B1652,2,2)),_309_Table3,MATCH(MID($B1652,1,1),_309_Table3_ColumnLookup,0),FALSE),
  IF($C1652="309 LCR SummaryA",OneYearSCR,IF($C1652="309 LCR SummaryB",UltimateSCR,IF(VALUE(LEFT($A1652,3))=309,VLOOKUP(VALUE(MID($B1652,2,1)),_309_Table3,MATCH(MID($B1652,1,1),_309_Table3_ColumnLookup,0),FALSE)
+N("309"),
  IF(VALUE(LEFT($A1652,3))=310,VLOOKUP(VALUE(MID($B1652,2,1)),_310_Table3,MATCH(MID($B1652,1,1),_310_Table3_ColumnLookup,0),FALSE)
+N("310"),
  IF(AND(VALUE(LEFT($A1652,3))=311,LEN($I1652)=4),VLOOKUP($I1652,_311_Table3,MATCH($B1652,_311_Table3_ColumnLookup,0),FALSE),
  IF(AND(VALUE(LEFT($A1652,3))=311,OR($B1652="I2",$B1652="J2",$B1652="K2",$B1652="L2")),VLOOKUP('311'!$G$58,_311_Table3,MATCH(MID($B1652,1,1),_311_Table3_ColumnLookup,0),FALSE),
  IF(AND(VALUE(LEFT($A1652,3))=311,RIGHT($B1652,5)="Total"),VLOOKUP('311'!$G$59,_311_Table3,MATCH(MID($B1652,1,1),_311_Table3_ColumnLookup,0),FALSE),
  IF(VALUE(LEFT($A1652,3))=311,VLOOKUP(VALUE(MID($B1652,2,1)),_311_Table3,MATCH(MID($B1652,1,1),_311_Table3_ColumnLookup,0),FALSE)
+N("311"),
  IF(AND(VALUE(LEFT($A1652,3))=312,LEFT($G1652,10)="Unincepted",$B1652="G "),VLOOKUP(" ULO",_312_Table3,MATCH('312'!$N$16,_312_Table3_ColumnLookup,0),FALSE),
  IF(AND(VALUE(LEFT($A1652,3))=312,LEFT($G1652,10)="Unincepted",$B1652="O "),VLOOKUP(" ULO",_312_Table3,MATCH('312'!$V$16,_312_Table3_ColumnLookup,0),FALSE),
  IF(AND(VALUE(LEFT($A1652,3))=312,LEFT($G1652,10)="Unincepted",$B1652="Q "),VLOOKUP(" ULO",_312_Table3,MATCH('312'!$X$16,_312_Table3_ColumnLookup,0),FALSE),
  IF(AND(VALUE(LEFT($A1652,3))=312,LEFT($G1652,10)="Unincepted"),VLOOKUP(" ULO",_312_Table3,MATCH(LEFT($B1652,1),_312_Table3_ColumnLookup,0),FALSE),
  IF(AND(VALUE(LEFT($A1652,3))=312,LEFT($G1652,5)="Total",$B1652="G "),VLOOKUP('312'!$F$80,_312_Table3,MATCH('312'!$N$16,_312_Table3_ColumnLookup,0),FALSE),
  IF(AND(VALUE(LEFT($A1652,3))=312,LEFT($G1652,5)="Total",$B1652="O "),VLOOKUP('312'!$F$80,_312_Table3,MATCH('312'!$V$16,_312_Table3_ColumnLookup,0),FALSE),
  IF(AND(VALUE(LEFT($A1652,3))=312,LEFT($G1652,5)="Total",$B1652="Q "),VLOOKUP('312'!$F$80,_312_Table3,MATCH('312'!$X$16,_312_Table3_ColumnLookup,0),FALSE),
  IF(AND(VALUE(LEFT($A1652,3))=312,LEFT($G1652,5)="Total"),VLOOKUP('312'!$F$80,_312_Table3,MATCH(LEFT($B1652,1),_312_Table3_ColumnLookup,0),FALSE),
  IF(AND(VALUE(LEFT($A1652,3))=312,LEN($I1652)=4,$B1652="G"),VLOOKUP($I1652,_312_Table3,MATCH('312'!$N$16,_312_Table3_ColumnLookup,0),FALSE),
  IF(AND(VALUE(LEFT($A1652,3))=312,LEN($I1652)=4,$B1652="O"),VLOOKUP($I1652,_312_Table3,MATCH('312'!$V$16,_312_Table3_ColumnLookup,0),FALSE),
  IF(AND(VALUE(LEFT($A1652,3))=312,LEN($I1652)=4,$B1652="Q"),VLOOKUP($I1652,_312_Table3,MATCH('312'!$X$16,_312_Table3_ColumnLookup,0),FALSE),
  IF(AND(VALUE(LEFT($A1652,3))=312,LEN($I1652)=4),VLOOKUP($I1652,_312_Table3,MATCH(LEFT($B1652,1),_312_Table3_ColumnLookup,0),FALSE)
+N("312"),
  IF(VALUE(LEFT($A1652,3))=313,VLOOKUP(VALUE(MID($B1652,2,1)),_313_Table3,MATCH(MID($B1652,1,1),_313_Table3_ColumnLookup,0),FALSE)
+N("313"),
  IF(AND(VALUE(LEFT($A1652,3))=314,LEN($B1652)=3),VLOOKUP(VALUE(MID($B1652,2,2)),_314_Table3,MATCH(MID($B1652,1,1),_314_Table3_ColumnLookup,0),FALSE),
  IF(VALUE(LEFT($A1652,3))=314,VLOOKUP(VALUE(MID($B1652,2,1)),_314_Table3,MATCH(MID($B1652,1,1),_314_Table3_ColumnLookup,0),FALSE)
+N("314"),
""))))))))))))))))))))))))</f>
        <v>#N/A</v>
      </c>
      <c r="H1652" s="321" t="str">
        <f>IFERROR(
IF(ISERROR($D1652)=FALSE,$D1652,IF(ISERROR($E1652)=FALSE,$E1652,IF(ISERROR($F1652)=FALSE,$F1652
+N("012 checkboxes"),
IF(
IF(OR(LEFT($A1652,9)="Syndicate",LEFT($A1652,12)="NewSyndicate"),VLOOKUP($A1652,'012'!$J:$ZW,MATCH("Link to button",'012'!$J$1:$ZW$1,0),0)
+N("309 checkbox"),
IF($C1652="309 LCR Summary0",VLOOKUP("Notes990",'309'!$P:$ZZ,MATCH("Link to button",'309'!$P$1:$ZZ$1,0),0)
+N("313 checkboxes"),
IF($C1652="313 Financial Information0LcmVsScr",IF($C1652="309 LCR Summary0",VLOOKUP("LcmVsScr",'309'!$N:$ZZ,MATCH("Link to button",'309'!$N$1:$ZZ$1,0),0),
IF($C1652="313 Financial Information0LcrDocAttached",IF($C1652="309 LCR Summary0",VLOOKUP("LcrDocAttached",'309'!$N:$ZZ,MATCH("Link to button",'309'!$N$1:$ZZ$1,0),
0)))))))=1,TRUE,FALSE)
))),"")</f>
        <v/>
      </c>
    </row>
    <row r="1653" spans="1:8">
      <c r="A1653" s="237" t="e">
        <f>VLOOKUP($G1653,CSVLookups!$B:$R,MATCH(A$1,CSVLookups!$B$1:$R$1,0),FALSE)</f>
        <v>#N/A</v>
      </c>
      <c r="B1653" s="237" t="e">
        <f>VLOOKUP($G1653,CSVLookups!$B:$R,MATCH(B$1,CSVLookups!$B$1:$R$1,0),FALSE)</f>
        <v>#N/A</v>
      </c>
      <c r="C1653" s="238" t="e">
        <f t="shared" si="26"/>
        <v>#N/A</v>
      </c>
      <c r="D1653" s="238" t="e">
        <f>IF(AND(VALUE(LEFT($A1653,3))=309,LEN($B1653)=3),VLOOKUP(VALUE(MID($B1653,2,2)),_309_Table1,MATCH(MID($B1653,1,1),_309_Table1_ColumnLookup,0),FALSE),
  IF($C1653="309 LCR SummaryA",OneYearSCR,IF($C1653="309 LCR SummaryB",UltimateSCR,IF(VALUE(LEFT($A1653,3))=309,VLOOKUP(VALUE(MID($B1653,2,1)),_309_Table1,MATCH(MID($B1653,1,1),_309_Table1_ColumnLookup,0),FALSE)
+N("309"),
  IF(VALUE(LEFT($A1653,3))=310,VLOOKUP(VALUE(MID($B1653,2,1)),_310_Table1,MATCH(MID($B1653,1,1),_310_Table1_ColumnLookup,0),FALSE)
+N("310"),
  IF(AND(VALUE(LEFT($A1653,3))=311,LEN($I1653)=4),VLOOKUP($I1653,_311_Table1,MATCH($B1653,_311_Table1_ColumnLookup,0),FALSE),
  IF(AND(VALUE(LEFT($A1653,3))=311,OR($B1653="I2",$B1653="J2",$B1653="K2",$B1653="L2")),VLOOKUP('311'!$G$58,_311_Table1,MATCH(MID($B1653,1,1),_311_Table1_ColumnLookup,0),FALSE),
  IF(AND(VALUE(LEFT($A1653,3))=311,RIGHT($B1653,5)="Total"),VLOOKUP('311'!$G$59,_311_Table1,MATCH(MID($B1653,1,1),_311_Table1_ColumnLookup,0),FALSE),
  IF(VALUE(LEFT($A1653,3))=311,VLOOKUP(VALUE(MID($B1653,2,1)),_311_Table1,MATCH(MID($B1653,1,1),_311_Table1_ColumnLookup,0),FALSE)
+N("311"),
  IF(AND(VALUE(LEFT($A1653,3))=312,LEFT($G1653,10)="Unincepted",$B1653="G "),VLOOKUP(" ULO",_312_Table1,MATCH('312'!$N$16,_312_Table1_ColumnLookup,0),FALSE),
  IF(AND(VALUE(LEFT($A1653,3))=312,LEFT($G1653,10)="Unincepted",$B1653="O "),VLOOKUP(" ULO",_312_Table1,MATCH('312'!$V$16,_312_Table1_ColumnLookup,0),FALSE),
  IF(AND(VALUE(LEFT($A1653,3))=312,LEFT($G1653,10)="Unincepted",$B1653="Q "),VLOOKUP(" ULO",_312_Table1,MATCH('312'!$X$16,_312_Table1_ColumnLookup,0),FALSE),
  IF(AND(VALUE(LEFT($A1653,3))=312,LEFT($G1653,10)="Unincepted"),VLOOKUP(" ULO",_312_Table1,MATCH(LEFT($B1653,1),_312_Table1_ColumnLookup,0),FALSE),
  IF(AND(VALUE(LEFT($A1653,3))=312,LEFT($G1653,5)="Total",$B1653="G "),VLOOKUP('312'!$F$80,_312_Table1,MATCH('312'!$N$16,_312_Table1_ColumnLookup,0),FALSE),
  IF(AND(VALUE(LEFT($A1653,3))=312,LEFT($G1653,5)="Total",$B1653="O "),VLOOKUP('312'!$F$80,_312_Table1,MATCH('312'!$V$16,_312_Table1_ColumnLookup,0),FALSE),
  IF(AND(VALUE(LEFT($A1653,3))=312,LEFT($G1653,5)="Total",$B1653="Q "),VLOOKUP('312'!$F$80,_312_Table1,MATCH('312'!$X$16,_312_Table1_ColumnLookup,0),FALSE),
  IF(AND(VALUE(LEFT($A1653,3))=312,LEFT($G1653,5)="Total"),VLOOKUP('312'!$F$80,_312_Table1,MATCH(LEFT($B1653,1),_312_Table1_ColumnLookup,0),FALSE),
  IF(AND(VALUE(LEFT($A1653,3))=312,LEN($I1653)=4,$B1653="G"),VLOOKUP($I1653,_312_Table1,MATCH('312'!$N$16,_312_Table1_ColumnLookup,0),FALSE),
  IF(AND(VALUE(LEFT($A1653,3))=312,LEN($I1653)=4,$B1653="O"),VLOOKUP($I1653,_312_Table1,MATCH('312'!$V$16,_312_Table1_ColumnLookup,0),FALSE),
  IF(AND(VALUE(LEFT($A1653,3))=312,LEN($I1653)=4,$B1653="Q"),VLOOKUP($I1653,_312_Table1,MATCH('312'!$X$16,_312_Table1_ColumnLookup,0),FALSE),
  IF(AND(VALUE(LEFT($A1653,3))=312,LEN($I1653)=4),VLOOKUP($I1653,_312_Table1,MATCH(LEFT($B1653,1),_312_Table1_ColumnLookup,0),FALSE)
+N("312"),
  IF(VALUE(LEFT($A1653,3))=313,VLOOKUP(VALUE(MID($B1653,2,1)),_313_Table1,MATCH(MID($B1653,1,1),_313_Table1_ColumnLookup,0),FALSE)
+N("313"),
  IF(AND(VALUE(LEFT($A1653,3))=314,LEN($B1653)=3),VLOOKUP(VALUE(MID($B1653,2,2)),_314_Table1,MATCH(MID($B1653,1,1),_314_Table1_ColumnLookup,0),FALSE),
  IF(VALUE(LEFT($A1653,3))=314,VLOOKUP(VALUE(MID($B1653,2,1)),_314_Table1,MATCH(MID($B1653,1,1),_314_Table1_ColumnLookup,0),FALSE)
+N("314"),
""))))))))))))))))))))))))</f>
        <v>#N/A</v>
      </c>
      <c r="E1653" s="238" t="e">
        <f>IF(AND(VALUE(LEFT($A1653,3))=309,LEN($B1653)=3),VLOOKUP(VALUE(MID($B1653,2,2)),_309_Table2,MATCH(MID($B1653,1,1),_309_Table2_ColumnLookup,0),FALSE),
  IF($C1653="309 LCR SummaryA",OneYearSCR,IF($C1653="309 LCR SummaryB",UltimateSCR,IF(VALUE(LEFT($A1653,3))=309,VLOOKUP(VALUE(MID($B1653,2,1)),_309_Table2,MATCH(MID($B1653,1,1),_309_Table2_ColumnLookup,0),FALSE)
+N("309"),
  IF(VALUE(LEFT($A1653,3))=310,VLOOKUP(VALUE(MID($B1653,2,1)),_310_Table2,MATCH(MID($B1653,1,1),_310_Table2_ColumnLookup,0),FALSE)
+N("310"),
  IF(AND(VALUE(LEFT($A1653,3))=311,LEN($I1653)=4),VLOOKUP($I1653,_311_Table2,MATCH($B1653,_311_Table2_ColumnLookup,0),FALSE),
  IF(AND(VALUE(LEFT($A1653,3))=311,OR($B1653="I2",$B1653="J2",$B1653="K2",$B1653="L2")),VLOOKUP('311'!$G$58,_311_Table2,MATCH(MID($B1653,1,1),_311_Table2_ColumnLookup,0),FALSE),
  IF(AND(VALUE(LEFT($A1653,3))=311,RIGHT($B1653,5)="Total"),VLOOKUP('311'!$G$59,_311_Table2,MATCH(MID($B1653,1,1),_311_Table2_ColumnLookup,0),FALSE),
  IF(VALUE(LEFT($A1653,3))=311,VLOOKUP(VALUE(MID($B1653,2,1)),_311_Table2,MATCH(MID($B1653,1,1),_311_Table2_ColumnLookup,0),FALSE)
+N("311"),
  IF(AND(VALUE(LEFT($A1653,3))=312,LEFT($G1653,10)="Unincepted",$B1653="G "),VLOOKUP(" ULO",_312_Table2,MATCH('312'!$N$16,_312_Table2_ColumnLookup,0),FALSE),
  IF(AND(VALUE(LEFT($A1653,3))=312,LEFT($G1653,10)="Unincepted",$B1653="O "),VLOOKUP(" ULO",_312_Table2,MATCH('312'!$V$16,_312_Table2_ColumnLookup,0),FALSE),
  IF(AND(VALUE(LEFT($A1653,3))=312,LEFT($G1653,10)="Unincepted",$B1653="Q "),VLOOKUP(" ULO",_312_Table2,MATCH('312'!$X$16,_312_Table2_ColumnLookup,0),FALSE),
  IF(AND(VALUE(LEFT($A1653,3))=312,LEFT($G1653,10)="Unincepted"),VLOOKUP(" ULO",_312_Table2,MATCH(LEFT($B1653,1),_312_Table2_ColumnLookup,0),FALSE),
  IF(AND(VALUE(LEFT($A1653,3))=312,LEFT($G1653,5)="Total",$B1653="G "),VLOOKUP('312'!$F$80,_312_Table2,MATCH('312'!$N$16,_312_Table2_ColumnLookup,0),FALSE),
  IF(AND(VALUE(LEFT($A1653,3))=312,LEFT($G1653,5)="Total",$B1653="O "),VLOOKUP('312'!$F$80,_312_Table2,MATCH('312'!$V$16,_312_Table2_ColumnLookup,0),FALSE),
  IF(AND(VALUE(LEFT($A1653,3))=312,LEFT($G1653,5)="Total",$B1653="Q "),VLOOKUP('312'!$F$80,_312_Table2,MATCH('312'!$X$16,_312_Table2_ColumnLookup,0),FALSE),
  IF(AND(VALUE(LEFT($A1653,3))=312,LEFT($G1653,5)="Total"),VLOOKUP('312'!$F$80,_312_Table2,MATCH(LEFT($B1653,1),_312_Table2_ColumnLookup,0),FALSE),
  IF(AND(VALUE(LEFT($A1653,3))=312,LEN($I1653)=4,$B1653="G"),VLOOKUP($I1653,_312_Table2,MATCH('312'!$N$16,_312_Table2_ColumnLookup,0),FALSE),
  IF(AND(VALUE(LEFT($A1653,3))=312,LEN($I1653)=4,$B1653="O"),VLOOKUP($I1653,_312_Table2,MATCH('312'!$V$16,_312_Table2_ColumnLookup,0),FALSE),
  IF(AND(VALUE(LEFT($A1653,3))=312,LEN($I1653)=4,$B1653="Q"),VLOOKUP($I1653,_312_Table2,MATCH('312'!$X$16,_312_Table2_ColumnLookup,0),FALSE),
  IF(AND(VALUE(LEFT($A1653,3))=312,LEN($I1653)=4),VLOOKUP($I1653,_312_Table2,MATCH(LEFT($B1653,1),_312_Table2_ColumnLookup,0),FALSE)
+N("312"),
  IF(VALUE(LEFT($A1653,3))=313,VLOOKUP(VALUE(MID($B1653,2,1)),_313_Table2,MATCH(MID($B1653,1,1),_313_Table2_ColumnLookup,0),FALSE)
+N("313"),
  IF(AND(VALUE(LEFT($A1653,3))=314,LEN($B1653)=3),VLOOKUP(VALUE(MID($B1653,2,2)),_314_Table2,MATCH(MID($B1653,1,1),_314_Table2_ColumnLookup,0),FALSE),
  IF(VALUE(LEFT($A1653,3))=314,VLOOKUP(VALUE(MID($B1653,2,1)),_314_Table2,MATCH(MID($B1653,1,1),_314_Table2_ColumnLookup,0),FALSE)
+N("314"),
""))))))))))))))))))))))))</f>
        <v>#N/A</v>
      </c>
      <c r="F1653" s="238" t="e">
        <f>IF(AND(VALUE(LEFT($A1653,3))=309,LEN($B1653)=3),VLOOKUP(VALUE(MID($B1653,2,2)),_309_Table3,MATCH(MID($B1653,1,1),_309_Table3_ColumnLookup,0),FALSE),
  IF($C1653="309 LCR SummaryA",OneYearSCR,IF($C1653="309 LCR SummaryB",UltimateSCR,IF(VALUE(LEFT($A1653,3))=309,VLOOKUP(VALUE(MID($B1653,2,1)),_309_Table3,MATCH(MID($B1653,1,1),_309_Table3_ColumnLookup,0),FALSE)
+N("309"),
  IF(VALUE(LEFT($A1653,3))=310,VLOOKUP(VALUE(MID($B1653,2,1)),_310_Table3,MATCH(MID($B1653,1,1),_310_Table3_ColumnLookup,0),FALSE)
+N("310"),
  IF(AND(VALUE(LEFT($A1653,3))=311,LEN($I1653)=4),VLOOKUP($I1653,_311_Table3,MATCH($B1653,_311_Table3_ColumnLookup,0),FALSE),
  IF(AND(VALUE(LEFT($A1653,3))=311,OR($B1653="I2",$B1653="J2",$B1653="K2",$B1653="L2")),VLOOKUP('311'!$G$58,_311_Table3,MATCH(MID($B1653,1,1),_311_Table3_ColumnLookup,0),FALSE),
  IF(AND(VALUE(LEFT($A1653,3))=311,RIGHT($B1653,5)="Total"),VLOOKUP('311'!$G$59,_311_Table3,MATCH(MID($B1653,1,1),_311_Table3_ColumnLookup,0),FALSE),
  IF(VALUE(LEFT($A1653,3))=311,VLOOKUP(VALUE(MID($B1653,2,1)),_311_Table3,MATCH(MID($B1653,1,1),_311_Table3_ColumnLookup,0),FALSE)
+N("311"),
  IF(AND(VALUE(LEFT($A1653,3))=312,LEFT($G1653,10)="Unincepted",$B1653="G "),VLOOKUP(" ULO",_312_Table3,MATCH('312'!$N$16,_312_Table3_ColumnLookup,0),FALSE),
  IF(AND(VALUE(LEFT($A1653,3))=312,LEFT($G1653,10)="Unincepted",$B1653="O "),VLOOKUP(" ULO",_312_Table3,MATCH('312'!$V$16,_312_Table3_ColumnLookup,0),FALSE),
  IF(AND(VALUE(LEFT($A1653,3))=312,LEFT($G1653,10)="Unincepted",$B1653="Q "),VLOOKUP(" ULO",_312_Table3,MATCH('312'!$X$16,_312_Table3_ColumnLookup,0),FALSE),
  IF(AND(VALUE(LEFT($A1653,3))=312,LEFT($G1653,10)="Unincepted"),VLOOKUP(" ULO",_312_Table3,MATCH(LEFT($B1653,1),_312_Table3_ColumnLookup,0),FALSE),
  IF(AND(VALUE(LEFT($A1653,3))=312,LEFT($G1653,5)="Total",$B1653="G "),VLOOKUP('312'!$F$80,_312_Table3,MATCH('312'!$N$16,_312_Table3_ColumnLookup,0),FALSE),
  IF(AND(VALUE(LEFT($A1653,3))=312,LEFT($G1653,5)="Total",$B1653="O "),VLOOKUP('312'!$F$80,_312_Table3,MATCH('312'!$V$16,_312_Table3_ColumnLookup,0),FALSE),
  IF(AND(VALUE(LEFT($A1653,3))=312,LEFT($G1653,5)="Total",$B1653="Q "),VLOOKUP('312'!$F$80,_312_Table3,MATCH('312'!$X$16,_312_Table3_ColumnLookup,0),FALSE),
  IF(AND(VALUE(LEFT($A1653,3))=312,LEFT($G1653,5)="Total"),VLOOKUP('312'!$F$80,_312_Table3,MATCH(LEFT($B1653,1),_312_Table3_ColumnLookup,0),FALSE),
  IF(AND(VALUE(LEFT($A1653,3))=312,LEN($I1653)=4,$B1653="G"),VLOOKUP($I1653,_312_Table3,MATCH('312'!$N$16,_312_Table3_ColumnLookup,0),FALSE),
  IF(AND(VALUE(LEFT($A1653,3))=312,LEN($I1653)=4,$B1653="O"),VLOOKUP($I1653,_312_Table3,MATCH('312'!$V$16,_312_Table3_ColumnLookup,0),FALSE),
  IF(AND(VALUE(LEFT($A1653,3))=312,LEN($I1653)=4,$B1653="Q"),VLOOKUP($I1653,_312_Table3,MATCH('312'!$X$16,_312_Table3_ColumnLookup,0),FALSE),
  IF(AND(VALUE(LEFT($A1653,3))=312,LEN($I1653)=4),VLOOKUP($I1653,_312_Table3,MATCH(LEFT($B1653,1),_312_Table3_ColumnLookup,0),FALSE)
+N("312"),
  IF(VALUE(LEFT($A1653,3))=313,VLOOKUP(VALUE(MID($B1653,2,1)),_313_Table3,MATCH(MID($B1653,1,1),_313_Table3_ColumnLookup,0),FALSE)
+N("313"),
  IF(AND(VALUE(LEFT($A1653,3))=314,LEN($B1653)=3),VLOOKUP(VALUE(MID($B1653,2,2)),_314_Table3,MATCH(MID($B1653,1,1),_314_Table3_ColumnLookup,0),FALSE),
  IF(VALUE(LEFT($A1653,3))=314,VLOOKUP(VALUE(MID($B1653,2,1)),_314_Table3,MATCH(MID($B1653,1,1),_314_Table3_ColumnLookup,0),FALSE)
+N("314"),
""))))))))))))))))))))))))</f>
        <v>#N/A</v>
      </c>
      <c r="H1653" s="321" t="str">
        <f>IFERROR(
IF(ISERROR($D1653)=FALSE,$D1653,IF(ISERROR($E1653)=FALSE,$E1653,IF(ISERROR($F1653)=FALSE,$F1653
+N("012 checkboxes"),
IF(
IF(OR(LEFT($A1653,9)="Syndicate",LEFT($A1653,12)="NewSyndicate"),VLOOKUP($A1653,'012'!$J:$ZW,MATCH("Link to button",'012'!$J$1:$ZW$1,0),0)
+N("309 checkbox"),
IF($C1653="309 LCR Summary0",VLOOKUP("Notes990",'309'!$P:$ZZ,MATCH("Link to button",'309'!$P$1:$ZZ$1,0),0)
+N("313 checkboxes"),
IF($C1653="313 Financial Information0LcmVsScr",IF($C1653="309 LCR Summary0",VLOOKUP("LcmVsScr",'309'!$N:$ZZ,MATCH("Link to button",'309'!$N$1:$ZZ$1,0),0),
IF($C1653="313 Financial Information0LcrDocAttached",IF($C1653="309 LCR Summary0",VLOOKUP("LcrDocAttached",'309'!$N:$ZZ,MATCH("Link to button",'309'!$N$1:$ZZ$1,0),
0)))))))=1,TRUE,FALSE)
))),"")</f>
        <v/>
      </c>
    </row>
    <row r="1654" spans="1:8">
      <c r="A1654" s="237" t="e">
        <f>VLOOKUP($G1654,CSVLookups!$B:$R,MATCH(A$1,CSVLookups!$B$1:$R$1,0),FALSE)</f>
        <v>#N/A</v>
      </c>
      <c r="B1654" s="237" t="e">
        <f>VLOOKUP($G1654,CSVLookups!$B:$R,MATCH(B$1,CSVLookups!$B$1:$R$1,0),FALSE)</f>
        <v>#N/A</v>
      </c>
      <c r="C1654" s="238" t="e">
        <f t="shared" si="26"/>
        <v>#N/A</v>
      </c>
      <c r="D1654" s="238" t="e">
        <f>IF(AND(VALUE(LEFT($A1654,3))=309,LEN($B1654)=3),VLOOKUP(VALUE(MID($B1654,2,2)),_309_Table1,MATCH(MID($B1654,1,1),_309_Table1_ColumnLookup,0),FALSE),
  IF($C1654="309 LCR SummaryA",OneYearSCR,IF($C1654="309 LCR SummaryB",UltimateSCR,IF(VALUE(LEFT($A1654,3))=309,VLOOKUP(VALUE(MID($B1654,2,1)),_309_Table1,MATCH(MID($B1654,1,1),_309_Table1_ColumnLookup,0),FALSE)
+N("309"),
  IF(VALUE(LEFT($A1654,3))=310,VLOOKUP(VALUE(MID($B1654,2,1)),_310_Table1,MATCH(MID($B1654,1,1),_310_Table1_ColumnLookup,0),FALSE)
+N("310"),
  IF(AND(VALUE(LEFT($A1654,3))=311,LEN($I1654)=4),VLOOKUP($I1654,_311_Table1,MATCH($B1654,_311_Table1_ColumnLookup,0),FALSE),
  IF(AND(VALUE(LEFT($A1654,3))=311,OR($B1654="I2",$B1654="J2",$B1654="K2",$B1654="L2")),VLOOKUP('311'!$G$58,_311_Table1,MATCH(MID($B1654,1,1),_311_Table1_ColumnLookup,0),FALSE),
  IF(AND(VALUE(LEFT($A1654,3))=311,RIGHT($B1654,5)="Total"),VLOOKUP('311'!$G$59,_311_Table1,MATCH(MID($B1654,1,1),_311_Table1_ColumnLookup,0),FALSE),
  IF(VALUE(LEFT($A1654,3))=311,VLOOKUP(VALUE(MID($B1654,2,1)),_311_Table1,MATCH(MID($B1654,1,1),_311_Table1_ColumnLookup,0),FALSE)
+N("311"),
  IF(AND(VALUE(LEFT($A1654,3))=312,LEFT($G1654,10)="Unincepted",$B1654="G "),VLOOKUP(" ULO",_312_Table1,MATCH('312'!$N$16,_312_Table1_ColumnLookup,0),FALSE),
  IF(AND(VALUE(LEFT($A1654,3))=312,LEFT($G1654,10)="Unincepted",$B1654="O "),VLOOKUP(" ULO",_312_Table1,MATCH('312'!$V$16,_312_Table1_ColumnLookup,0),FALSE),
  IF(AND(VALUE(LEFT($A1654,3))=312,LEFT($G1654,10)="Unincepted",$B1654="Q "),VLOOKUP(" ULO",_312_Table1,MATCH('312'!$X$16,_312_Table1_ColumnLookup,0),FALSE),
  IF(AND(VALUE(LEFT($A1654,3))=312,LEFT($G1654,10)="Unincepted"),VLOOKUP(" ULO",_312_Table1,MATCH(LEFT($B1654,1),_312_Table1_ColumnLookup,0),FALSE),
  IF(AND(VALUE(LEFT($A1654,3))=312,LEFT($G1654,5)="Total",$B1654="G "),VLOOKUP('312'!$F$80,_312_Table1,MATCH('312'!$N$16,_312_Table1_ColumnLookup,0),FALSE),
  IF(AND(VALUE(LEFT($A1654,3))=312,LEFT($G1654,5)="Total",$B1654="O "),VLOOKUP('312'!$F$80,_312_Table1,MATCH('312'!$V$16,_312_Table1_ColumnLookup,0),FALSE),
  IF(AND(VALUE(LEFT($A1654,3))=312,LEFT($G1654,5)="Total",$B1654="Q "),VLOOKUP('312'!$F$80,_312_Table1,MATCH('312'!$X$16,_312_Table1_ColumnLookup,0),FALSE),
  IF(AND(VALUE(LEFT($A1654,3))=312,LEFT($G1654,5)="Total"),VLOOKUP('312'!$F$80,_312_Table1,MATCH(LEFT($B1654,1),_312_Table1_ColumnLookup,0),FALSE),
  IF(AND(VALUE(LEFT($A1654,3))=312,LEN($I1654)=4,$B1654="G"),VLOOKUP($I1654,_312_Table1,MATCH('312'!$N$16,_312_Table1_ColumnLookup,0),FALSE),
  IF(AND(VALUE(LEFT($A1654,3))=312,LEN($I1654)=4,$B1654="O"),VLOOKUP($I1654,_312_Table1,MATCH('312'!$V$16,_312_Table1_ColumnLookup,0),FALSE),
  IF(AND(VALUE(LEFT($A1654,3))=312,LEN($I1654)=4,$B1654="Q"),VLOOKUP($I1654,_312_Table1,MATCH('312'!$X$16,_312_Table1_ColumnLookup,0),FALSE),
  IF(AND(VALUE(LEFT($A1654,3))=312,LEN($I1654)=4),VLOOKUP($I1654,_312_Table1,MATCH(LEFT($B1654,1),_312_Table1_ColumnLookup,0),FALSE)
+N("312"),
  IF(VALUE(LEFT($A1654,3))=313,VLOOKUP(VALUE(MID($B1654,2,1)),_313_Table1,MATCH(MID($B1654,1,1),_313_Table1_ColumnLookup,0),FALSE)
+N("313"),
  IF(AND(VALUE(LEFT($A1654,3))=314,LEN($B1654)=3),VLOOKUP(VALUE(MID($B1654,2,2)),_314_Table1,MATCH(MID($B1654,1,1),_314_Table1_ColumnLookup,0),FALSE),
  IF(VALUE(LEFT($A1654,3))=314,VLOOKUP(VALUE(MID($B1654,2,1)),_314_Table1,MATCH(MID($B1654,1,1),_314_Table1_ColumnLookup,0),FALSE)
+N("314"),
""))))))))))))))))))))))))</f>
        <v>#N/A</v>
      </c>
      <c r="E1654" s="238" t="e">
        <f>IF(AND(VALUE(LEFT($A1654,3))=309,LEN($B1654)=3),VLOOKUP(VALUE(MID($B1654,2,2)),_309_Table2,MATCH(MID($B1654,1,1),_309_Table2_ColumnLookup,0),FALSE),
  IF($C1654="309 LCR SummaryA",OneYearSCR,IF($C1654="309 LCR SummaryB",UltimateSCR,IF(VALUE(LEFT($A1654,3))=309,VLOOKUP(VALUE(MID($B1654,2,1)),_309_Table2,MATCH(MID($B1654,1,1),_309_Table2_ColumnLookup,0),FALSE)
+N("309"),
  IF(VALUE(LEFT($A1654,3))=310,VLOOKUP(VALUE(MID($B1654,2,1)),_310_Table2,MATCH(MID($B1654,1,1),_310_Table2_ColumnLookup,0),FALSE)
+N("310"),
  IF(AND(VALUE(LEFT($A1654,3))=311,LEN($I1654)=4),VLOOKUP($I1654,_311_Table2,MATCH($B1654,_311_Table2_ColumnLookup,0),FALSE),
  IF(AND(VALUE(LEFT($A1654,3))=311,OR($B1654="I2",$B1654="J2",$B1654="K2",$B1654="L2")),VLOOKUP('311'!$G$58,_311_Table2,MATCH(MID($B1654,1,1),_311_Table2_ColumnLookup,0),FALSE),
  IF(AND(VALUE(LEFT($A1654,3))=311,RIGHT($B1654,5)="Total"),VLOOKUP('311'!$G$59,_311_Table2,MATCH(MID($B1654,1,1),_311_Table2_ColumnLookup,0),FALSE),
  IF(VALUE(LEFT($A1654,3))=311,VLOOKUP(VALUE(MID($B1654,2,1)),_311_Table2,MATCH(MID($B1654,1,1),_311_Table2_ColumnLookup,0),FALSE)
+N("311"),
  IF(AND(VALUE(LEFT($A1654,3))=312,LEFT($G1654,10)="Unincepted",$B1654="G "),VLOOKUP(" ULO",_312_Table2,MATCH('312'!$N$16,_312_Table2_ColumnLookup,0),FALSE),
  IF(AND(VALUE(LEFT($A1654,3))=312,LEFT($G1654,10)="Unincepted",$B1654="O "),VLOOKUP(" ULO",_312_Table2,MATCH('312'!$V$16,_312_Table2_ColumnLookup,0),FALSE),
  IF(AND(VALUE(LEFT($A1654,3))=312,LEFT($G1654,10)="Unincepted",$B1654="Q "),VLOOKUP(" ULO",_312_Table2,MATCH('312'!$X$16,_312_Table2_ColumnLookup,0),FALSE),
  IF(AND(VALUE(LEFT($A1654,3))=312,LEFT($G1654,10)="Unincepted"),VLOOKUP(" ULO",_312_Table2,MATCH(LEFT($B1654,1),_312_Table2_ColumnLookup,0),FALSE),
  IF(AND(VALUE(LEFT($A1654,3))=312,LEFT($G1654,5)="Total",$B1654="G "),VLOOKUP('312'!$F$80,_312_Table2,MATCH('312'!$N$16,_312_Table2_ColumnLookup,0),FALSE),
  IF(AND(VALUE(LEFT($A1654,3))=312,LEFT($G1654,5)="Total",$B1654="O "),VLOOKUP('312'!$F$80,_312_Table2,MATCH('312'!$V$16,_312_Table2_ColumnLookup,0),FALSE),
  IF(AND(VALUE(LEFT($A1654,3))=312,LEFT($G1654,5)="Total",$B1654="Q "),VLOOKUP('312'!$F$80,_312_Table2,MATCH('312'!$X$16,_312_Table2_ColumnLookup,0),FALSE),
  IF(AND(VALUE(LEFT($A1654,3))=312,LEFT($G1654,5)="Total"),VLOOKUP('312'!$F$80,_312_Table2,MATCH(LEFT($B1654,1),_312_Table2_ColumnLookup,0),FALSE),
  IF(AND(VALUE(LEFT($A1654,3))=312,LEN($I1654)=4,$B1654="G"),VLOOKUP($I1654,_312_Table2,MATCH('312'!$N$16,_312_Table2_ColumnLookup,0),FALSE),
  IF(AND(VALUE(LEFT($A1654,3))=312,LEN($I1654)=4,$B1654="O"),VLOOKUP($I1654,_312_Table2,MATCH('312'!$V$16,_312_Table2_ColumnLookup,0),FALSE),
  IF(AND(VALUE(LEFT($A1654,3))=312,LEN($I1654)=4,$B1654="Q"),VLOOKUP($I1654,_312_Table2,MATCH('312'!$X$16,_312_Table2_ColumnLookup,0),FALSE),
  IF(AND(VALUE(LEFT($A1654,3))=312,LEN($I1654)=4),VLOOKUP($I1654,_312_Table2,MATCH(LEFT($B1654,1),_312_Table2_ColumnLookup,0),FALSE)
+N("312"),
  IF(VALUE(LEFT($A1654,3))=313,VLOOKUP(VALUE(MID($B1654,2,1)),_313_Table2,MATCH(MID($B1654,1,1),_313_Table2_ColumnLookup,0),FALSE)
+N("313"),
  IF(AND(VALUE(LEFT($A1654,3))=314,LEN($B1654)=3),VLOOKUP(VALUE(MID($B1654,2,2)),_314_Table2,MATCH(MID($B1654,1,1),_314_Table2_ColumnLookup,0),FALSE),
  IF(VALUE(LEFT($A1654,3))=314,VLOOKUP(VALUE(MID($B1654,2,1)),_314_Table2,MATCH(MID($B1654,1,1),_314_Table2_ColumnLookup,0),FALSE)
+N("314"),
""))))))))))))))))))))))))</f>
        <v>#N/A</v>
      </c>
      <c r="F1654" s="238" t="e">
        <f>IF(AND(VALUE(LEFT($A1654,3))=309,LEN($B1654)=3),VLOOKUP(VALUE(MID($B1654,2,2)),_309_Table3,MATCH(MID($B1654,1,1),_309_Table3_ColumnLookup,0),FALSE),
  IF($C1654="309 LCR SummaryA",OneYearSCR,IF($C1654="309 LCR SummaryB",UltimateSCR,IF(VALUE(LEFT($A1654,3))=309,VLOOKUP(VALUE(MID($B1654,2,1)),_309_Table3,MATCH(MID($B1654,1,1),_309_Table3_ColumnLookup,0),FALSE)
+N("309"),
  IF(VALUE(LEFT($A1654,3))=310,VLOOKUP(VALUE(MID($B1654,2,1)),_310_Table3,MATCH(MID($B1654,1,1),_310_Table3_ColumnLookup,0),FALSE)
+N("310"),
  IF(AND(VALUE(LEFT($A1654,3))=311,LEN($I1654)=4),VLOOKUP($I1654,_311_Table3,MATCH($B1654,_311_Table3_ColumnLookup,0),FALSE),
  IF(AND(VALUE(LEFT($A1654,3))=311,OR($B1654="I2",$B1654="J2",$B1654="K2",$B1654="L2")),VLOOKUP('311'!$G$58,_311_Table3,MATCH(MID($B1654,1,1),_311_Table3_ColumnLookup,0),FALSE),
  IF(AND(VALUE(LEFT($A1654,3))=311,RIGHT($B1654,5)="Total"),VLOOKUP('311'!$G$59,_311_Table3,MATCH(MID($B1654,1,1),_311_Table3_ColumnLookup,0),FALSE),
  IF(VALUE(LEFT($A1654,3))=311,VLOOKUP(VALUE(MID($B1654,2,1)),_311_Table3,MATCH(MID($B1654,1,1),_311_Table3_ColumnLookup,0),FALSE)
+N("311"),
  IF(AND(VALUE(LEFT($A1654,3))=312,LEFT($G1654,10)="Unincepted",$B1654="G "),VLOOKUP(" ULO",_312_Table3,MATCH('312'!$N$16,_312_Table3_ColumnLookup,0),FALSE),
  IF(AND(VALUE(LEFT($A1654,3))=312,LEFT($G1654,10)="Unincepted",$B1654="O "),VLOOKUP(" ULO",_312_Table3,MATCH('312'!$V$16,_312_Table3_ColumnLookup,0),FALSE),
  IF(AND(VALUE(LEFT($A1654,3))=312,LEFT($G1654,10)="Unincepted",$B1654="Q "),VLOOKUP(" ULO",_312_Table3,MATCH('312'!$X$16,_312_Table3_ColumnLookup,0),FALSE),
  IF(AND(VALUE(LEFT($A1654,3))=312,LEFT($G1654,10)="Unincepted"),VLOOKUP(" ULO",_312_Table3,MATCH(LEFT($B1654,1),_312_Table3_ColumnLookup,0),FALSE),
  IF(AND(VALUE(LEFT($A1654,3))=312,LEFT($G1654,5)="Total",$B1654="G "),VLOOKUP('312'!$F$80,_312_Table3,MATCH('312'!$N$16,_312_Table3_ColumnLookup,0),FALSE),
  IF(AND(VALUE(LEFT($A1654,3))=312,LEFT($G1654,5)="Total",$B1654="O "),VLOOKUP('312'!$F$80,_312_Table3,MATCH('312'!$V$16,_312_Table3_ColumnLookup,0),FALSE),
  IF(AND(VALUE(LEFT($A1654,3))=312,LEFT($G1654,5)="Total",$B1654="Q "),VLOOKUP('312'!$F$80,_312_Table3,MATCH('312'!$X$16,_312_Table3_ColumnLookup,0),FALSE),
  IF(AND(VALUE(LEFT($A1654,3))=312,LEFT($G1654,5)="Total"),VLOOKUP('312'!$F$80,_312_Table3,MATCH(LEFT($B1654,1),_312_Table3_ColumnLookup,0),FALSE),
  IF(AND(VALUE(LEFT($A1654,3))=312,LEN($I1654)=4,$B1654="G"),VLOOKUP($I1654,_312_Table3,MATCH('312'!$N$16,_312_Table3_ColumnLookup,0),FALSE),
  IF(AND(VALUE(LEFT($A1654,3))=312,LEN($I1654)=4,$B1654="O"),VLOOKUP($I1654,_312_Table3,MATCH('312'!$V$16,_312_Table3_ColumnLookup,0),FALSE),
  IF(AND(VALUE(LEFT($A1654,3))=312,LEN($I1654)=4,$B1654="Q"),VLOOKUP($I1654,_312_Table3,MATCH('312'!$X$16,_312_Table3_ColumnLookup,0),FALSE),
  IF(AND(VALUE(LEFT($A1654,3))=312,LEN($I1654)=4),VLOOKUP($I1654,_312_Table3,MATCH(LEFT($B1654,1),_312_Table3_ColumnLookup,0),FALSE)
+N("312"),
  IF(VALUE(LEFT($A1654,3))=313,VLOOKUP(VALUE(MID($B1654,2,1)),_313_Table3,MATCH(MID($B1654,1,1),_313_Table3_ColumnLookup,0),FALSE)
+N("313"),
  IF(AND(VALUE(LEFT($A1654,3))=314,LEN($B1654)=3),VLOOKUP(VALUE(MID($B1654,2,2)),_314_Table3,MATCH(MID($B1654,1,1),_314_Table3_ColumnLookup,0),FALSE),
  IF(VALUE(LEFT($A1654,3))=314,VLOOKUP(VALUE(MID($B1654,2,1)),_314_Table3,MATCH(MID($B1654,1,1),_314_Table3_ColumnLookup,0),FALSE)
+N("314"),
""))))))))))))))))))))))))</f>
        <v>#N/A</v>
      </c>
      <c r="H1654" s="321" t="str">
        <f>IFERROR(
IF(ISERROR($D1654)=FALSE,$D1654,IF(ISERROR($E1654)=FALSE,$E1654,IF(ISERROR($F1654)=FALSE,$F1654
+N("012 checkboxes"),
IF(
IF(OR(LEFT($A1654,9)="Syndicate",LEFT($A1654,12)="NewSyndicate"),VLOOKUP($A1654,'012'!$J:$ZW,MATCH("Link to button",'012'!$J$1:$ZW$1,0),0)
+N("309 checkbox"),
IF($C1654="309 LCR Summary0",VLOOKUP("Notes990",'309'!$P:$ZZ,MATCH("Link to button",'309'!$P$1:$ZZ$1,0),0)
+N("313 checkboxes"),
IF($C1654="313 Financial Information0LcmVsScr",IF($C1654="309 LCR Summary0",VLOOKUP("LcmVsScr",'309'!$N:$ZZ,MATCH("Link to button",'309'!$N$1:$ZZ$1,0),0),
IF($C1654="313 Financial Information0LcrDocAttached",IF($C1654="309 LCR Summary0",VLOOKUP("LcrDocAttached",'309'!$N:$ZZ,MATCH("Link to button",'309'!$N$1:$ZZ$1,0),
0)))))))=1,TRUE,FALSE)
))),"")</f>
        <v/>
      </c>
    </row>
    <row r="1655" spans="1:8">
      <c r="A1655" s="237" t="e">
        <f>VLOOKUP($G1655,CSVLookups!$B:$R,MATCH(A$1,CSVLookups!$B$1:$R$1,0),FALSE)</f>
        <v>#N/A</v>
      </c>
      <c r="B1655" s="237" t="e">
        <f>VLOOKUP($G1655,CSVLookups!$B:$R,MATCH(B$1,CSVLookups!$B$1:$R$1,0),FALSE)</f>
        <v>#N/A</v>
      </c>
      <c r="C1655" s="238" t="e">
        <f t="shared" si="26"/>
        <v>#N/A</v>
      </c>
      <c r="D1655" s="238" t="e">
        <f>IF(AND(VALUE(LEFT($A1655,3))=309,LEN($B1655)=3),VLOOKUP(VALUE(MID($B1655,2,2)),_309_Table1,MATCH(MID($B1655,1,1),_309_Table1_ColumnLookup,0),FALSE),
  IF($C1655="309 LCR SummaryA",OneYearSCR,IF($C1655="309 LCR SummaryB",UltimateSCR,IF(VALUE(LEFT($A1655,3))=309,VLOOKUP(VALUE(MID($B1655,2,1)),_309_Table1,MATCH(MID($B1655,1,1),_309_Table1_ColumnLookup,0),FALSE)
+N("309"),
  IF(VALUE(LEFT($A1655,3))=310,VLOOKUP(VALUE(MID($B1655,2,1)),_310_Table1,MATCH(MID($B1655,1,1),_310_Table1_ColumnLookup,0),FALSE)
+N("310"),
  IF(AND(VALUE(LEFT($A1655,3))=311,LEN($I1655)=4),VLOOKUP($I1655,_311_Table1,MATCH($B1655,_311_Table1_ColumnLookup,0),FALSE),
  IF(AND(VALUE(LEFT($A1655,3))=311,OR($B1655="I2",$B1655="J2",$B1655="K2",$B1655="L2")),VLOOKUP('311'!$G$58,_311_Table1,MATCH(MID($B1655,1,1),_311_Table1_ColumnLookup,0),FALSE),
  IF(AND(VALUE(LEFT($A1655,3))=311,RIGHT($B1655,5)="Total"),VLOOKUP('311'!$G$59,_311_Table1,MATCH(MID($B1655,1,1),_311_Table1_ColumnLookup,0),FALSE),
  IF(VALUE(LEFT($A1655,3))=311,VLOOKUP(VALUE(MID($B1655,2,1)),_311_Table1,MATCH(MID($B1655,1,1),_311_Table1_ColumnLookup,0),FALSE)
+N("311"),
  IF(AND(VALUE(LEFT($A1655,3))=312,LEFT($G1655,10)="Unincepted",$B1655="G "),VLOOKUP(" ULO",_312_Table1,MATCH('312'!$N$16,_312_Table1_ColumnLookup,0),FALSE),
  IF(AND(VALUE(LEFT($A1655,3))=312,LEFT($G1655,10)="Unincepted",$B1655="O "),VLOOKUP(" ULO",_312_Table1,MATCH('312'!$V$16,_312_Table1_ColumnLookup,0),FALSE),
  IF(AND(VALUE(LEFT($A1655,3))=312,LEFT($G1655,10)="Unincepted",$B1655="Q "),VLOOKUP(" ULO",_312_Table1,MATCH('312'!$X$16,_312_Table1_ColumnLookup,0),FALSE),
  IF(AND(VALUE(LEFT($A1655,3))=312,LEFT($G1655,10)="Unincepted"),VLOOKUP(" ULO",_312_Table1,MATCH(LEFT($B1655,1),_312_Table1_ColumnLookup,0),FALSE),
  IF(AND(VALUE(LEFT($A1655,3))=312,LEFT($G1655,5)="Total",$B1655="G "),VLOOKUP('312'!$F$80,_312_Table1,MATCH('312'!$N$16,_312_Table1_ColumnLookup,0),FALSE),
  IF(AND(VALUE(LEFT($A1655,3))=312,LEFT($G1655,5)="Total",$B1655="O "),VLOOKUP('312'!$F$80,_312_Table1,MATCH('312'!$V$16,_312_Table1_ColumnLookup,0),FALSE),
  IF(AND(VALUE(LEFT($A1655,3))=312,LEFT($G1655,5)="Total",$B1655="Q "),VLOOKUP('312'!$F$80,_312_Table1,MATCH('312'!$X$16,_312_Table1_ColumnLookup,0),FALSE),
  IF(AND(VALUE(LEFT($A1655,3))=312,LEFT($G1655,5)="Total"),VLOOKUP('312'!$F$80,_312_Table1,MATCH(LEFT($B1655,1),_312_Table1_ColumnLookup,0),FALSE),
  IF(AND(VALUE(LEFT($A1655,3))=312,LEN($I1655)=4,$B1655="G"),VLOOKUP($I1655,_312_Table1,MATCH('312'!$N$16,_312_Table1_ColumnLookup,0),FALSE),
  IF(AND(VALUE(LEFT($A1655,3))=312,LEN($I1655)=4,$B1655="O"),VLOOKUP($I1655,_312_Table1,MATCH('312'!$V$16,_312_Table1_ColumnLookup,0),FALSE),
  IF(AND(VALUE(LEFT($A1655,3))=312,LEN($I1655)=4,$B1655="Q"),VLOOKUP($I1655,_312_Table1,MATCH('312'!$X$16,_312_Table1_ColumnLookup,0),FALSE),
  IF(AND(VALUE(LEFT($A1655,3))=312,LEN($I1655)=4),VLOOKUP($I1655,_312_Table1,MATCH(LEFT($B1655,1),_312_Table1_ColumnLookup,0),FALSE)
+N("312"),
  IF(VALUE(LEFT($A1655,3))=313,VLOOKUP(VALUE(MID($B1655,2,1)),_313_Table1,MATCH(MID($B1655,1,1),_313_Table1_ColumnLookup,0),FALSE)
+N("313"),
  IF(AND(VALUE(LEFT($A1655,3))=314,LEN($B1655)=3),VLOOKUP(VALUE(MID($B1655,2,2)),_314_Table1,MATCH(MID($B1655,1,1),_314_Table1_ColumnLookup,0),FALSE),
  IF(VALUE(LEFT($A1655,3))=314,VLOOKUP(VALUE(MID($B1655,2,1)),_314_Table1,MATCH(MID($B1655,1,1),_314_Table1_ColumnLookup,0),FALSE)
+N("314"),
""))))))))))))))))))))))))</f>
        <v>#N/A</v>
      </c>
      <c r="E1655" s="238" t="e">
        <f>IF(AND(VALUE(LEFT($A1655,3))=309,LEN($B1655)=3),VLOOKUP(VALUE(MID($B1655,2,2)),_309_Table2,MATCH(MID($B1655,1,1),_309_Table2_ColumnLookup,0),FALSE),
  IF($C1655="309 LCR SummaryA",OneYearSCR,IF($C1655="309 LCR SummaryB",UltimateSCR,IF(VALUE(LEFT($A1655,3))=309,VLOOKUP(VALUE(MID($B1655,2,1)),_309_Table2,MATCH(MID($B1655,1,1),_309_Table2_ColumnLookup,0),FALSE)
+N("309"),
  IF(VALUE(LEFT($A1655,3))=310,VLOOKUP(VALUE(MID($B1655,2,1)),_310_Table2,MATCH(MID($B1655,1,1),_310_Table2_ColumnLookup,0),FALSE)
+N("310"),
  IF(AND(VALUE(LEFT($A1655,3))=311,LEN($I1655)=4),VLOOKUP($I1655,_311_Table2,MATCH($B1655,_311_Table2_ColumnLookup,0),FALSE),
  IF(AND(VALUE(LEFT($A1655,3))=311,OR($B1655="I2",$B1655="J2",$B1655="K2",$B1655="L2")),VLOOKUP('311'!$G$58,_311_Table2,MATCH(MID($B1655,1,1),_311_Table2_ColumnLookup,0),FALSE),
  IF(AND(VALUE(LEFT($A1655,3))=311,RIGHT($B1655,5)="Total"),VLOOKUP('311'!$G$59,_311_Table2,MATCH(MID($B1655,1,1),_311_Table2_ColumnLookup,0),FALSE),
  IF(VALUE(LEFT($A1655,3))=311,VLOOKUP(VALUE(MID($B1655,2,1)),_311_Table2,MATCH(MID($B1655,1,1),_311_Table2_ColumnLookup,0),FALSE)
+N("311"),
  IF(AND(VALUE(LEFT($A1655,3))=312,LEFT($G1655,10)="Unincepted",$B1655="G "),VLOOKUP(" ULO",_312_Table2,MATCH('312'!$N$16,_312_Table2_ColumnLookup,0),FALSE),
  IF(AND(VALUE(LEFT($A1655,3))=312,LEFT($G1655,10)="Unincepted",$B1655="O "),VLOOKUP(" ULO",_312_Table2,MATCH('312'!$V$16,_312_Table2_ColumnLookup,0),FALSE),
  IF(AND(VALUE(LEFT($A1655,3))=312,LEFT($G1655,10)="Unincepted",$B1655="Q "),VLOOKUP(" ULO",_312_Table2,MATCH('312'!$X$16,_312_Table2_ColumnLookup,0),FALSE),
  IF(AND(VALUE(LEFT($A1655,3))=312,LEFT($G1655,10)="Unincepted"),VLOOKUP(" ULO",_312_Table2,MATCH(LEFT($B1655,1),_312_Table2_ColumnLookup,0),FALSE),
  IF(AND(VALUE(LEFT($A1655,3))=312,LEFT($G1655,5)="Total",$B1655="G "),VLOOKUP('312'!$F$80,_312_Table2,MATCH('312'!$N$16,_312_Table2_ColumnLookup,0),FALSE),
  IF(AND(VALUE(LEFT($A1655,3))=312,LEFT($G1655,5)="Total",$B1655="O "),VLOOKUP('312'!$F$80,_312_Table2,MATCH('312'!$V$16,_312_Table2_ColumnLookup,0),FALSE),
  IF(AND(VALUE(LEFT($A1655,3))=312,LEFT($G1655,5)="Total",$B1655="Q "),VLOOKUP('312'!$F$80,_312_Table2,MATCH('312'!$X$16,_312_Table2_ColumnLookup,0),FALSE),
  IF(AND(VALUE(LEFT($A1655,3))=312,LEFT($G1655,5)="Total"),VLOOKUP('312'!$F$80,_312_Table2,MATCH(LEFT($B1655,1),_312_Table2_ColumnLookup,0),FALSE),
  IF(AND(VALUE(LEFT($A1655,3))=312,LEN($I1655)=4,$B1655="G"),VLOOKUP($I1655,_312_Table2,MATCH('312'!$N$16,_312_Table2_ColumnLookup,0),FALSE),
  IF(AND(VALUE(LEFT($A1655,3))=312,LEN($I1655)=4,$B1655="O"),VLOOKUP($I1655,_312_Table2,MATCH('312'!$V$16,_312_Table2_ColumnLookup,0),FALSE),
  IF(AND(VALUE(LEFT($A1655,3))=312,LEN($I1655)=4,$B1655="Q"),VLOOKUP($I1655,_312_Table2,MATCH('312'!$X$16,_312_Table2_ColumnLookup,0),FALSE),
  IF(AND(VALUE(LEFT($A1655,3))=312,LEN($I1655)=4),VLOOKUP($I1655,_312_Table2,MATCH(LEFT($B1655,1),_312_Table2_ColumnLookup,0),FALSE)
+N("312"),
  IF(VALUE(LEFT($A1655,3))=313,VLOOKUP(VALUE(MID($B1655,2,1)),_313_Table2,MATCH(MID($B1655,1,1),_313_Table2_ColumnLookup,0),FALSE)
+N("313"),
  IF(AND(VALUE(LEFT($A1655,3))=314,LEN($B1655)=3),VLOOKUP(VALUE(MID($B1655,2,2)),_314_Table2,MATCH(MID($B1655,1,1),_314_Table2_ColumnLookup,0),FALSE),
  IF(VALUE(LEFT($A1655,3))=314,VLOOKUP(VALUE(MID($B1655,2,1)),_314_Table2,MATCH(MID($B1655,1,1),_314_Table2_ColumnLookup,0),FALSE)
+N("314"),
""))))))))))))))))))))))))</f>
        <v>#N/A</v>
      </c>
      <c r="F1655" s="238" t="e">
        <f>IF(AND(VALUE(LEFT($A1655,3))=309,LEN($B1655)=3),VLOOKUP(VALUE(MID($B1655,2,2)),_309_Table3,MATCH(MID($B1655,1,1),_309_Table3_ColumnLookup,0),FALSE),
  IF($C1655="309 LCR SummaryA",OneYearSCR,IF($C1655="309 LCR SummaryB",UltimateSCR,IF(VALUE(LEFT($A1655,3))=309,VLOOKUP(VALUE(MID($B1655,2,1)),_309_Table3,MATCH(MID($B1655,1,1),_309_Table3_ColumnLookup,0),FALSE)
+N("309"),
  IF(VALUE(LEFT($A1655,3))=310,VLOOKUP(VALUE(MID($B1655,2,1)),_310_Table3,MATCH(MID($B1655,1,1),_310_Table3_ColumnLookup,0),FALSE)
+N("310"),
  IF(AND(VALUE(LEFT($A1655,3))=311,LEN($I1655)=4),VLOOKUP($I1655,_311_Table3,MATCH($B1655,_311_Table3_ColumnLookup,0),FALSE),
  IF(AND(VALUE(LEFT($A1655,3))=311,OR($B1655="I2",$B1655="J2",$B1655="K2",$B1655="L2")),VLOOKUP('311'!$G$58,_311_Table3,MATCH(MID($B1655,1,1),_311_Table3_ColumnLookup,0),FALSE),
  IF(AND(VALUE(LEFT($A1655,3))=311,RIGHT($B1655,5)="Total"),VLOOKUP('311'!$G$59,_311_Table3,MATCH(MID($B1655,1,1),_311_Table3_ColumnLookup,0),FALSE),
  IF(VALUE(LEFT($A1655,3))=311,VLOOKUP(VALUE(MID($B1655,2,1)),_311_Table3,MATCH(MID($B1655,1,1),_311_Table3_ColumnLookup,0),FALSE)
+N("311"),
  IF(AND(VALUE(LEFT($A1655,3))=312,LEFT($G1655,10)="Unincepted",$B1655="G "),VLOOKUP(" ULO",_312_Table3,MATCH('312'!$N$16,_312_Table3_ColumnLookup,0),FALSE),
  IF(AND(VALUE(LEFT($A1655,3))=312,LEFT($G1655,10)="Unincepted",$B1655="O "),VLOOKUP(" ULO",_312_Table3,MATCH('312'!$V$16,_312_Table3_ColumnLookup,0),FALSE),
  IF(AND(VALUE(LEFT($A1655,3))=312,LEFT($G1655,10)="Unincepted",$B1655="Q "),VLOOKUP(" ULO",_312_Table3,MATCH('312'!$X$16,_312_Table3_ColumnLookup,0),FALSE),
  IF(AND(VALUE(LEFT($A1655,3))=312,LEFT($G1655,10)="Unincepted"),VLOOKUP(" ULO",_312_Table3,MATCH(LEFT($B1655,1),_312_Table3_ColumnLookup,0),FALSE),
  IF(AND(VALUE(LEFT($A1655,3))=312,LEFT($G1655,5)="Total",$B1655="G "),VLOOKUP('312'!$F$80,_312_Table3,MATCH('312'!$N$16,_312_Table3_ColumnLookup,0),FALSE),
  IF(AND(VALUE(LEFT($A1655,3))=312,LEFT($G1655,5)="Total",$B1655="O "),VLOOKUP('312'!$F$80,_312_Table3,MATCH('312'!$V$16,_312_Table3_ColumnLookup,0),FALSE),
  IF(AND(VALUE(LEFT($A1655,3))=312,LEFT($G1655,5)="Total",$B1655="Q "),VLOOKUP('312'!$F$80,_312_Table3,MATCH('312'!$X$16,_312_Table3_ColumnLookup,0),FALSE),
  IF(AND(VALUE(LEFT($A1655,3))=312,LEFT($G1655,5)="Total"),VLOOKUP('312'!$F$80,_312_Table3,MATCH(LEFT($B1655,1),_312_Table3_ColumnLookup,0),FALSE),
  IF(AND(VALUE(LEFT($A1655,3))=312,LEN($I1655)=4,$B1655="G"),VLOOKUP($I1655,_312_Table3,MATCH('312'!$N$16,_312_Table3_ColumnLookup,0),FALSE),
  IF(AND(VALUE(LEFT($A1655,3))=312,LEN($I1655)=4,$B1655="O"),VLOOKUP($I1655,_312_Table3,MATCH('312'!$V$16,_312_Table3_ColumnLookup,0),FALSE),
  IF(AND(VALUE(LEFT($A1655,3))=312,LEN($I1655)=4,$B1655="Q"),VLOOKUP($I1655,_312_Table3,MATCH('312'!$X$16,_312_Table3_ColumnLookup,0),FALSE),
  IF(AND(VALUE(LEFT($A1655,3))=312,LEN($I1655)=4),VLOOKUP($I1655,_312_Table3,MATCH(LEFT($B1655,1),_312_Table3_ColumnLookup,0),FALSE)
+N("312"),
  IF(VALUE(LEFT($A1655,3))=313,VLOOKUP(VALUE(MID($B1655,2,1)),_313_Table3,MATCH(MID($B1655,1,1),_313_Table3_ColumnLookup,0),FALSE)
+N("313"),
  IF(AND(VALUE(LEFT($A1655,3))=314,LEN($B1655)=3),VLOOKUP(VALUE(MID($B1655,2,2)),_314_Table3,MATCH(MID($B1655,1,1),_314_Table3_ColumnLookup,0),FALSE),
  IF(VALUE(LEFT($A1655,3))=314,VLOOKUP(VALUE(MID($B1655,2,1)),_314_Table3,MATCH(MID($B1655,1,1),_314_Table3_ColumnLookup,0),FALSE)
+N("314"),
""))))))))))))))))))))))))</f>
        <v>#N/A</v>
      </c>
      <c r="H1655" s="321" t="str">
        <f>IFERROR(
IF(ISERROR($D1655)=FALSE,$D1655,IF(ISERROR($E1655)=FALSE,$E1655,IF(ISERROR($F1655)=FALSE,$F1655
+N("012 checkboxes"),
IF(
IF(OR(LEFT($A1655,9)="Syndicate",LEFT($A1655,12)="NewSyndicate"),VLOOKUP($A1655,'012'!$J:$ZW,MATCH("Link to button",'012'!$J$1:$ZW$1,0),0)
+N("309 checkbox"),
IF($C1655="309 LCR Summary0",VLOOKUP("Notes990",'309'!$P:$ZZ,MATCH("Link to button",'309'!$P$1:$ZZ$1,0),0)
+N("313 checkboxes"),
IF($C1655="313 Financial Information0LcmVsScr",IF($C1655="309 LCR Summary0",VLOOKUP("LcmVsScr",'309'!$N:$ZZ,MATCH("Link to button",'309'!$N$1:$ZZ$1,0),0),
IF($C1655="313 Financial Information0LcrDocAttached",IF($C1655="309 LCR Summary0",VLOOKUP("LcrDocAttached",'309'!$N:$ZZ,MATCH("Link to button",'309'!$N$1:$ZZ$1,0),
0)))))))=1,TRUE,FALSE)
))),"")</f>
        <v/>
      </c>
    </row>
    <row r="1656" spans="1:8">
      <c r="A1656" s="237" t="e">
        <f>VLOOKUP($G1656,CSVLookups!$B:$R,MATCH(A$1,CSVLookups!$B$1:$R$1,0),FALSE)</f>
        <v>#N/A</v>
      </c>
      <c r="B1656" s="237" t="e">
        <f>VLOOKUP($G1656,CSVLookups!$B:$R,MATCH(B$1,CSVLookups!$B$1:$R$1,0),FALSE)</f>
        <v>#N/A</v>
      </c>
      <c r="C1656" s="238" t="e">
        <f t="shared" si="26"/>
        <v>#N/A</v>
      </c>
      <c r="D1656" s="238" t="e">
        <f>IF(AND(VALUE(LEFT($A1656,3))=309,LEN($B1656)=3),VLOOKUP(VALUE(MID($B1656,2,2)),_309_Table1,MATCH(MID($B1656,1,1),_309_Table1_ColumnLookup,0),FALSE),
  IF($C1656="309 LCR SummaryA",OneYearSCR,IF($C1656="309 LCR SummaryB",UltimateSCR,IF(VALUE(LEFT($A1656,3))=309,VLOOKUP(VALUE(MID($B1656,2,1)),_309_Table1,MATCH(MID($B1656,1,1),_309_Table1_ColumnLookup,0),FALSE)
+N("309"),
  IF(VALUE(LEFT($A1656,3))=310,VLOOKUP(VALUE(MID($B1656,2,1)),_310_Table1,MATCH(MID($B1656,1,1),_310_Table1_ColumnLookup,0),FALSE)
+N("310"),
  IF(AND(VALUE(LEFT($A1656,3))=311,LEN($I1656)=4),VLOOKUP($I1656,_311_Table1,MATCH($B1656,_311_Table1_ColumnLookup,0),FALSE),
  IF(AND(VALUE(LEFT($A1656,3))=311,OR($B1656="I2",$B1656="J2",$B1656="K2",$B1656="L2")),VLOOKUP('311'!$G$58,_311_Table1,MATCH(MID($B1656,1,1),_311_Table1_ColumnLookup,0),FALSE),
  IF(AND(VALUE(LEFT($A1656,3))=311,RIGHT($B1656,5)="Total"),VLOOKUP('311'!$G$59,_311_Table1,MATCH(MID($B1656,1,1),_311_Table1_ColumnLookup,0),FALSE),
  IF(VALUE(LEFT($A1656,3))=311,VLOOKUP(VALUE(MID($B1656,2,1)),_311_Table1,MATCH(MID($B1656,1,1),_311_Table1_ColumnLookup,0),FALSE)
+N("311"),
  IF(AND(VALUE(LEFT($A1656,3))=312,LEFT($G1656,10)="Unincepted",$B1656="G "),VLOOKUP(" ULO",_312_Table1,MATCH('312'!$N$16,_312_Table1_ColumnLookup,0),FALSE),
  IF(AND(VALUE(LEFT($A1656,3))=312,LEFT($G1656,10)="Unincepted",$B1656="O "),VLOOKUP(" ULO",_312_Table1,MATCH('312'!$V$16,_312_Table1_ColumnLookup,0),FALSE),
  IF(AND(VALUE(LEFT($A1656,3))=312,LEFT($G1656,10)="Unincepted",$B1656="Q "),VLOOKUP(" ULO",_312_Table1,MATCH('312'!$X$16,_312_Table1_ColumnLookup,0),FALSE),
  IF(AND(VALUE(LEFT($A1656,3))=312,LEFT($G1656,10)="Unincepted"),VLOOKUP(" ULO",_312_Table1,MATCH(LEFT($B1656,1),_312_Table1_ColumnLookup,0),FALSE),
  IF(AND(VALUE(LEFT($A1656,3))=312,LEFT($G1656,5)="Total",$B1656="G "),VLOOKUP('312'!$F$80,_312_Table1,MATCH('312'!$N$16,_312_Table1_ColumnLookup,0),FALSE),
  IF(AND(VALUE(LEFT($A1656,3))=312,LEFT($G1656,5)="Total",$B1656="O "),VLOOKUP('312'!$F$80,_312_Table1,MATCH('312'!$V$16,_312_Table1_ColumnLookup,0),FALSE),
  IF(AND(VALUE(LEFT($A1656,3))=312,LEFT($G1656,5)="Total",$B1656="Q "),VLOOKUP('312'!$F$80,_312_Table1,MATCH('312'!$X$16,_312_Table1_ColumnLookup,0),FALSE),
  IF(AND(VALUE(LEFT($A1656,3))=312,LEFT($G1656,5)="Total"),VLOOKUP('312'!$F$80,_312_Table1,MATCH(LEFT($B1656,1),_312_Table1_ColumnLookup,0),FALSE),
  IF(AND(VALUE(LEFT($A1656,3))=312,LEN($I1656)=4,$B1656="G"),VLOOKUP($I1656,_312_Table1,MATCH('312'!$N$16,_312_Table1_ColumnLookup,0),FALSE),
  IF(AND(VALUE(LEFT($A1656,3))=312,LEN($I1656)=4,$B1656="O"),VLOOKUP($I1656,_312_Table1,MATCH('312'!$V$16,_312_Table1_ColumnLookup,0),FALSE),
  IF(AND(VALUE(LEFT($A1656,3))=312,LEN($I1656)=4,$B1656="Q"),VLOOKUP($I1656,_312_Table1,MATCH('312'!$X$16,_312_Table1_ColumnLookup,0),FALSE),
  IF(AND(VALUE(LEFT($A1656,3))=312,LEN($I1656)=4),VLOOKUP($I1656,_312_Table1,MATCH(LEFT($B1656,1),_312_Table1_ColumnLookup,0),FALSE)
+N("312"),
  IF(VALUE(LEFT($A1656,3))=313,VLOOKUP(VALUE(MID($B1656,2,1)),_313_Table1,MATCH(MID($B1656,1,1),_313_Table1_ColumnLookup,0),FALSE)
+N("313"),
  IF(AND(VALUE(LEFT($A1656,3))=314,LEN($B1656)=3),VLOOKUP(VALUE(MID($B1656,2,2)),_314_Table1,MATCH(MID($B1656,1,1),_314_Table1_ColumnLookup,0),FALSE),
  IF(VALUE(LEFT($A1656,3))=314,VLOOKUP(VALUE(MID($B1656,2,1)),_314_Table1,MATCH(MID($B1656,1,1),_314_Table1_ColumnLookup,0),FALSE)
+N("314"),
""))))))))))))))))))))))))</f>
        <v>#N/A</v>
      </c>
      <c r="E1656" s="238" t="e">
        <f>IF(AND(VALUE(LEFT($A1656,3))=309,LEN($B1656)=3),VLOOKUP(VALUE(MID($B1656,2,2)),_309_Table2,MATCH(MID($B1656,1,1),_309_Table2_ColumnLookup,0),FALSE),
  IF($C1656="309 LCR SummaryA",OneYearSCR,IF($C1656="309 LCR SummaryB",UltimateSCR,IF(VALUE(LEFT($A1656,3))=309,VLOOKUP(VALUE(MID($B1656,2,1)),_309_Table2,MATCH(MID($B1656,1,1),_309_Table2_ColumnLookup,0),FALSE)
+N("309"),
  IF(VALUE(LEFT($A1656,3))=310,VLOOKUP(VALUE(MID($B1656,2,1)),_310_Table2,MATCH(MID($B1656,1,1),_310_Table2_ColumnLookup,0),FALSE)
+N("310"),
  IF(AND(VALUE(LEFT($A1656,3))=311,LEN($I1656)=4),VLOOKUP($I1656,_311_Table2,MATCH($B1656,_311_Table2_ColumnLookup,0),FALSE),
  IF(AND(VALUE(LEFT($A1656,3))=311,OR($B1656="I2",$B1656="J2",$B1656="K2",$B1656="L2")),VLOOKUP('311'!$G$58,_311_Table2,MATCH(MID($B1656,1,1),_311_Table2_ColumnLookup,0),FALSE),
  IF(AND(VALUE(LEFT($A1656,3))=311,RIGHT($B1656,5)="Total"),VLOOKUP('311'!$G$59,_311_Table2,MATCH(MID($B1656,1,1),_311_Table2_ColumnLookup,0),FALSE),
  IF(VALUE(LEFT($A1656,3))=311,VLOOKUP(VALUE(MID($B1656,2,1)),_311_Table2,MATCH(MID($B1656,1,1),_311_Table2_ColumnLookup,0),FALSE)
+N("311"),
  IF(AND(VALUE(LEFT($A1656,3))=312,LEFT($G1656,10)="Unincepted",$B1656="G "),VLOOKUP(" ULO",_312_Table2,MATCH('312'!$N$16,_312_Table2_ColumnLookup,0),FALSE),
  IF(AND(VALUE(LEFT($A1656,3))=312,LEFT($G1656,10)="Unincepted",$B1656="O "),VLOOKUP(" ULO",_312_Table2,MATCH('312'!$V$16,_312_Table2_ColumnLookup,0),FALSE),
  IF(AND(VALUE(LEFT($A1656,3))=312,LEFT($G1656,10)="Unincepted",$B1656="Q "),VLOOKUP(" ULO",_312_Table2,MATCH('312'!$X$16,_312_Table2_ColumnLookup,0),FALSE),
  IF(AND(VALUE(LEFT($A1656,3))=312,LEFT($G1656,10)="Unincepted"),VLOOKUP(" ULO",_312_Table2,MATCH(LEFT($B1656,1),_312_Table2_ColumnLookup,0),FALSE),
  IF(AND(VALUE(LEFT($A1656,3))=312,LEFT($G1656,5)="Total",$B1656="G "),VLOOKUP('312'!$F$80,_312_Table2,MATCH('312'!$N$16,_312_Table2_ColumnLookup,0),FALSE),
  IF(AND(VALUE(LEFT($A1656,3))=312,LEFT($G1656,5)="Total",$B1656="O "),VLOOKUP('312'!$F$80,_312_Table2,MATCH('312'!$V$16,_312_Table2_ColumnLookup,0),FALSE),
  IF(AND(VALUE(LEFT($A1656,3))=312,LEFT($G1656,5)="Total",$B1656="Q "),VLOOKUP('312'!$F$80,_312_Table2,MATCH('312'!$X$16,_312_Table2_ColumnLookup,0),FALSE),
  IF(AND(VALUE(LEFT($A1656,3))=312,LEFT($G1656,5)="Total"),VLOOKUP('312'!$F$80,_312_Table2,MATCH(LEFT($B1656,1),_312_Table2_ColumnLookup,0),FALSE),
  IF(AND(VALUE(LEFT($A1656,3))=312,LEN($I1656)=4,$B1656="G"),VLOOKUP($I1656,_312_Table2,MATCH('312'!$N$16,_312_Table2_ColumnLookup,0),FALSE),
  IF(AND(VALUE(LEFT($A1656,3))=312,LEN($I1656)=4,$B1656="O"),VLOOKUP($I1656,_312_Table2,MATCH('312'!$V$16,_312_Table2_ColumnLookup,0),FALSE),
  IF(AND(VALUE(LEFT($A1656,3))=312,LEN($I1656)=4,$B1656="Q"),VLOOKUP($I1656,_312_Table2,MATCH('312'!$X$16,_312_Table2_ColumnLookup,0),FALSE),
  IF(AND(VALUE(LEFT($A1656,3))=312,LEN($I1656)=4),VLOOKUP($I1656,_312_Table2,MATCH(LEFT($B1656,1),_312_Table2_ColumnLookup,0),FALSE)
+N("312"),
  IF(VALUE(LEFT($A1656,3))=313,VLOOKUP(VALUE(MID($B1656,2,1)),_313_Table2,MATCH(MID($B1656,1,1),_313_Table2_ColumnLookup,0),FALSE)
+N("313"),
  IF(AND(VALUE(LEFT($A1656,3))=314,LEN($B1656)=3),VLOOKUP(VALUE(MID($B1656,2,2)),_314_Table2,MATCH(MID($B1656,1,1),_314_Table2_ColumnLookup,0),FALSE),
  IF(VALUE(LEFT($A1656,3))=314,VLOOKUP(VALUE(MID($B1656,2,1)),_314_Table2,MATCH(MID($B1656,1,1),_314_Table2_ColumnLookup,0),FALSE)
+N("314"),
""))))))))))))))))))))))))</f>
        <v>#N/A</v>
      </c>
      <c r="F1656" s="238" t="e">
        <f>IF(AND(VALUE(LEFT($A1656,3))=309,LEN($B1656)=3),VLOOKUP(VALUE(MID($B1656,2,2)),_309_Table3,MATCH(MID($B1656,1,1),_309_Table3_ColumnLookup,0),FALSE),
  IF($C1656="309 LCR SummaryA",OneYearSCR,IF($C1656="309 LCR SummaryB",UltimateSCR,IF(VALUE(LEFT($A1656,3))=309,VLOOKUP(VALUE(MID($B1656,2,1)),_309_Table3,MATCH(MID($B1656,1,1),_309_Table3_ColumnLookup,0),FALSE)
+N("309"),
  IF(VALUE(LEFT($A1656,3))=310,VLOOKUP(VALUE(MID($B1656,2,1)),_310_Table3,MATCH(MID($B1656,1,1),_310_Table3_ColumnLookup,0),FALSE)
+N("310"),
  IF(AND(VALUE(LEFT($A1656,3))=311,LEN($I1656)=4),VLOOKUP($I1656,_311_Table3,MATCH($B1656,_311_Table3_ColumnLookup,0),FALSE),
  IF(AND(VALUE(LEFT($A1656,3))=311,OR($B1656="I2",$B1656="J2",$B1656="K2",$B1656="L2")),VLOOKUP('311'!$G$58,_311_Table3,MATCH(MID($B1656,1,1),_311_Table3_ColumnLookup,0),FALSE),
  IF(AND(VALUE(LEFT($A1656,3))=311,RIGHT($B1656,5)="Total"),VLOOKUP('311'!$G$59,_311_Table3,MATCH(MID($B1656,1,1),_311_Table3_ColumnLookup,0),FALSE),
  IF(VALUE(LEFT($A1656,3))=311,VLOOKUP(VALUE(MID($B1656,2,1)),_311_Table3,MATCH(MID($B1656,1,1),_311_Table3_ColumnLookup,0),FALSE)
+N("311"),
  IF(AND(VALUE(LEFT($A1656,3))=312,LEFT($G1656,10)="Unincepted",$B1656="G "),VLOOKUP(" ULO",_312_Table3,MATCH('312'!$N$16,_312_Table3_ColumnLookup,0),FALSE),
  IF(AND(VALUE(LEFT($A1656,3))=312,LEFT($G1656,10)="Unincepted",$B1656="O "),VLOOKUP(" ULO",_312_Table3,MATCH('312'!$V$16,_312_Table3_ColumnLookup,0),FALSE),
  IF(AND(VALUE(LEFT($A1656,3))=312,LEFT($G1656,10)="Unincepted",$B1656="Q "),VLOOKUP(" ULO",_312_Table3,MATCH('312'!$X$16,_312_Table3_ColumnLookup,0),FALSE),
  IF(AND(VALUE(LEFT($A1656,3))=312,LEFT($G1656,10)="Unincepted"),VLOOKUP(" ULO",_312_Table3,MATCH(LEFT($B1656,1),_312_Table3_ColumnLookup,0),FALSE),
  IF(AND(VALUE(LEFT($A1656,3))=312,LEFT($G1656,5)="Total",$B1656="G "),VLOOKUP('312'!$F$80,_312_Table3,MATCH('312'!$N$16,_312_Table3_ColumnLookup,0),FALSE),
  IF(AND(VALUE(LEFT($A1656,3))=312,LEFT($G1656,5)="Total",$B1656="O "),VLOOKUP('312'!$F$80,_312_Table3,MATCH('312'!$V$16,_312_Table3_ColumnLookup,0),FALSE),
  IF(AND(VALUE(LEFT($A1656,3))=312,LEFT($G1656,5)="Total",$B1656="Q "),VLOOKUP('312'!$F$80,_312_Table3,MATCH('312'!$X$16,_312_Table3_ColumnLookup,0),FALSE),
  IF(AND(VALUE(LEFT($A1656,3))=312,LEFT($G1656,5)="Total"),VLOOKUP('312'!$F$80,_312_Table3,MATCH(LEFT($B1656,1),_312_Table3_ColumnLookup,0),FALSE),
  IF(AND(VALUE(LEFT($A1656,3))=312,LEN($I1656)=4,$B1656="G"),VLOOKUP($I1656,_312_Table3,MATCH('312'!$N$16,_312_Table3_ColumnLookup,0),FALSE),
  IF(AND(VALUE(LEFT($A1656,3))=312,LEN($I1656)=4,$B1656="O"),VLOOKUP($I1656,_312_Table3,MATCH('312'!$V$16,_312_Table3_ColumnLookup,0),FALSE),
  IF(AND(VALUE(LEFT($A1656,3))=312,LEN($I1656)=4,$B1656="Q"),VLOOKUP($I1656,_312_Table3,MATCH('312'!$X$16,_312_Table3_ColumnLookup,0),FALSE),
  IF(AND(VALUE(LEFT($A1656,3))=312,LEN($I1656)=4),VLOOKUP($I1656,_312_Table3,MATCH(LEFT($B1656,1),_312_Table3_ColumnLookup,0),FALSE)
+N("312"),
  IF(VALUE(LEFT($A1656,3))=313,VLOOKUP(VALUE(MID($B1656,2,1)),_313_Table3,MATCH(MID($B1656,1,1),_313_Table3_ColumnLookup,0),FALSE)
+N("313"),
  IF(AND(VALUE(LEFT($A1656,3))=314,LEN($B1656)=3),VLOOKUP(VALUE(MID($B1656,2,2)),_314_Table3,MATCH(MID($B1656,1,1),_314_Table3_ColumnLookup,0),FALSE),
  IF(VALUE(LEFT($A1656,3))=314,VLOOKUP(VALUE(MID($B1656,2,1)),_314_Table3,MATCH(MID($B1656,1,1),_314_Table3_ColumnLookup,0),FALSE)
+N("314"),
""))))))))))))))))))))))))</f>
        <v>#N/A</v>
      </c>
      <c r="H1656" s="321" t="str">
        <f>IFERROR(
IF(ISERROR($D1656)=FALSE,$D1656,IF(ISERROR($E1656)=FALSE,$E1656,IF(ISERROR($F1656)=FALSE,$F1656
+N("012 checkboxes"),
IF(
IF(OR(LEFT($A1656,9)="Syndicate",LEFT($A1656,12)="NewSyndicate"),VLOOKUP($A1656,'012'!$J:$ZW,MATCH("Link to button",'012'!$J$1:$ZW$1,0),0)
+N("309 checkbox"),
IF($C1656="309 LCR Summary0",VLOOKUP("Notes990",'309'!$P:$ZZ,MATCH("Link to button",'309'!$P$1:$ZZ$1,0),0)
+N("313 checkboxes"),
IF($C1656="313 Financial Information0LcmVsScr",IF($C1656="309 LCR Summary0",VLOOKUP("LcmVsScr",'309'!$N:$ZZ,MATCH("Link to button",'309'!$N$1:$ZZ$1,0),0),
IF($C1656="313 Financial Information0LcrDocAttached",IF($C1656="309 LCR Summary0",VLOOKUP("LcrDocAttached",'309'!$N:$ZZ,MATCH("Link to button",'309'!$N$1:$ZZ$1,0),
0)))))))=1,TRUE,FALSE)
))),"")</f>
        <v/>
      </c>
    </row>
    <row r="1657" spans="1:8">
      <c r="A1657" s="237" t="e">
        <f>VLOOKUP($G1657,CSVLookups!$B:$R,MATCH(A$1,CSVLookups!$B$1:$R$1,0),FALSE)</f>
        <v>#N/A</v>
      </c>
      <c r="B1657" s="237" t="e">
        <f>VLOOKUP($G1657,CSVLookups!$B:$R,MATCH(B$1,CSVLookups!$B$1:$R$1,0),FALSE)</f>
        <v>#N/A</v>
      </c>
      <c r="C1657" s="238" t="e">
        <f t="shared" si="26"/>
        <v>#N/A</v>
      </c>
      <c r="D1657" s="238" t="e">
        <f>IF(AND(VALUE(LEFT($A1657,3))=309,LEN($B1657)=3),VLOOKUP(VALUE(MID($B1657,2,2)),_309_Table1,MATCH(MID($B1657,1,1),_309_Table1_ColumnLookup,0),FALSE),
  IF($C1657="309 LCR SummaryA",OneYearSCR,IF($C1657="309 LCR SummaryB",UltimateSCR,IF(VALUE(LEFT($A1657,3))=309,VLOOKUP(VALUE(MID($B1657,2,1)),_309_Table1,MATCH(MID($B1657,1,1),_309_Table1_ColumnLookup,0),FALSE)
+N("309"),
  IF(VALUE(LEFT($A1657,3))=310,VLOOKUP(VALUE(MID($B1657,2,1)),_310_Table1,MATCH(MID($B1657,1,1),_310_Table1_ColumnLookup,0),FALSE)
+N("310"),
  IF(AND(VALUE(LEFT($A1657,3))=311,LEN($I1657)=4),VLOOKUP($I1657,_311_Table1,MATCH($B1657,_311_Table1_ColumnLookup,0),FALSE),
  IF(AND(VALUE(LEFT($A1657,3))=311,OR($B1657="I2",$B1657="J2",$B1657="K2",$B1657="L2")),VLOOKUP('311'!$G$58,_311_Table1,MATCH(MID($B1657,1,1),_311_Table1_ColumnLookup,0),FALSE),
  IF(AND(VALUE(LEFT($A1657,3))=311,RIGHT($B1657,5)="Total"),VLOOKUP('311'!$G$59,_311_Table1,MATCH(MID($B1657,1,1),_311_Table1_ColumnLookup,0),FALSE),
  IF(VALUE(LEFT($A1657,3))=311,VLOOKUP(VALUE(MID($B1657,2,1)),_311_Table1,MATCH(MID($B1657,1,1),_311_Table1_ColumnLookup,0),FALSE)
+N("311"),
  IF(AND(VALUE(LEFT($A1657,3))=312,LEFT($G1657,10)="Unincepted",$B1657="G "),VLOOKUP(" ULO",_312_Table1,MATCH('312'!$N$16,_312_Table1_ColumnLookup,0),FALSE),
  IF(AND(VALUE(LEFT($A1657,3))=312,LEFT($G1657,10)="Unincepted",$B1657="O "),VLOOKUP(" ULO",_312_Table1,MATCH('312'!$V$16,_312_Table1_ColumnLookup,0),FALSE),
  IF(AND(VALUE(LEFT($A1657,3))=312,LEFT($G1657,10)="Unincepted",$B1657="Q "),VLOOKUP(" ULO",_312_Table1,MATCH('312'!$X$16,_312_Table1_ColumnLookup,0),FALSE),
  IF(AND(VALUE(LEFT($A1657,3))=312,LEFT($G1657,10)="Unincepted"),VLOOKUP(" ULO",_312_Table1,MATCH(LEFT($B1657,1),_312_Table1_ColumnLookup,0),FALSE),
  IF(AND(VALUE(LEFT($A1657,3))=312,LEFT($G1657,5)="Total",$B1657="G "),VLOOKUP('312'!$F$80,_312_Table1,MATCH('312'!$N$16,_312_Table1_ColumnLookup,0),FALSE),
  IF(AND(VALUE(LEFT($A1657,3))=312,LEFT($G1657,5)="Total",$B1657="O "),VLOOKUP('312'!$F$80,_312_Table1,MATCH('312'!$V$16,_312_Table1_ColumnLookup,0),FALSE),
  IF(AND(VALUE(LEFT($A1657,3))=312,LEFT($G1657,5)="Total",$B1657="Q "),VLOOKUP('312'!$F$80,_312_Table1,MATCH('312'!$X$16,_312_Table1_ColumnLookup,0),FALSE),
  IF(AND(VALUE(LEFT($A1657,3))=312,LEFT($G1657,5)="Total"),VLOOKUP('312'!$F$80,_312_Table1,MATCH(LEFT($B1657,1),_312_Table1_ColumnLookup,0),FALSE),
  IF(AND(VALUE(LEFT($A1657,3))=312,LEN($I1657)=4,$B1657="G"),VLOOKUP($I1657,_312_Table1,MATCH('312'!$N$16,_312_Table1_ColumnLookup,0),FALSE),
  IF(AND(VALUE(LEFT($A1657,3))=312,LEN($I1657)=4,$B1657="O"),VLOOKUP($I1657,_312_Table1,MATCH('312'!$V$16,_312_Table1_ColumnLookup,0),FALSE),
  IF(AND(VALUE(LEFT($A1657,3))=312,LEN($I1657)=4,$B1657="Q"),VLOOKUP($I1657,_312_Table1,MATCH('312'!$X$16,_312_Table1_ColumnLookup,0),FALSE),
  IF(AND(VALUE(LEFT($A1657,3))=312,LEN($I1657)=4),VLOOKUP($I1657,_312_Table1,MATCH(LEFT($B1657,1),_312_Table1_ColumnLookup,0),FALSE)
+N("312"),
  IF(VALUE(LEFT($A1657,3))=313,VLOOKUP(VALUE(MID($B1657,2,1)),_313_Table1,MATCH(MID($B1657,1,1),_313_Table1_ColumnLookup,0),FALSE)
+N("313"),
  IF(AND(VALUE(LEFT($A1657,3))=314,LEN($B1657)=3),VLOOKUP(VALUE(MID($B1657,2,2)),_314_Table1,MATCH(MID($B1657,1,1),_314_Table1_ColumnLookup,0),FALSE),
  IF(VALUE(LEFT($A1657,3))=314,VLOOKUP(VALUE(MID($B1657,2,1)),_314_Table1,MATCH(MID($B1657,1,1),_314_Table1_ColumnLookup,0),FALSE)
+N("314"),
""))))))))))))))))))))))))</f>
        <v>#N/A</v>
      </c>
      <c r="E1657" s="238" t="e">
        <f>IF(AND(VALUE(LEFT($A1657,3))=309,LEN($B1657)=3),VLOOKUP(VALUE(MID($B1657,2,2)),_309_Table2,MATCH(MID($B1657,1,1),_309_Table2_ColumnLookup,0),FALSE),
  IF($C1657="309 LCR SummaryA",OneYearSCR,IF($C1657="309 LCR SummaryB",UltimateSCR,IF(VALUE(LEFT($A1657,3))=309,VLOOKUP(VALUE(MID($B1657,2,1)),_309_Table2,MATCH(MID($B1657,1,1),_309_Table2_ColumnLookup,0),FALSE)
+N("309"),
  IF(VALUE(LEFT($A1657,3))=310,VLOOKUP(VALUE(MID($B1657,2,1)),_310_Table2,MATCH(MID($B1657,1,1),_310_Table2_ColumnLookup,0),FALSE)
+N("310"),
  IF(AND(VALUE(LEFT($A1657,3))=311,LEN($I1657)=4),VLOOKUP($I1657,_311_Table2,MATCH($B1657,_311_Table2_ColumnLookup,0),FALSE),
  IF(AND(VALUE(LEFT($A1657,3))=311,OR($B1657="I2",$B1657="J2",$B1657="K2",$B1657="L2")),VLOOKUP('311'!$G$58,_311_Table2,MATCH(MID($B1657,1,1),_311_Table2_ColumnLookup,0),FALSE),
  IF(AND(VALUE(LEFT($A1657,3))=311,RIGHT($B1657,5)="Total"),VLOOKUP('311'!$G$59,_311_Table2,MATCH(MID($B1657,1,1),_311_Table2_ColumnLookup,0),FALSE),
  IF(VALUE(LEFT($A1657,3))=311,VLOOKUP(VALUE(MID($B1657,2,1)),_311_Table2,MATCH(MID($B1657,1,1),_311_Table2_ColumnLookup,0),FALSE)
+N("311"),
  IF(AND(VALUE(LEFT($A1657,3))=312,LEFT($G1657,10)="Unincepted",$B1657="G "),VLOOKUP(" ULO",_312_Table2,MATCH('312'!$N$16,_312_Table2_ColumnLookup,0),FALSE),
  IF(AND(VALUE(LEFT($A1657,3))=312,LEFT($G1657,10)="Unincepted",$B1657="O "),VLOOKUP(" ULO",_312_Table2,MATCH('312'!$V$16,_312_Table2_ColumnLookup,0),FALSE),
  IF(AND(VALUE(LEFT($A1657,3))=312,LEFT($G1657,10)="Unincepted",$B1657="Q "),VLOOKUP(" ULO",_312_Table2,MATCH('312'!$X$16,_312_Table2_ColumnLookup,0),FALSE),
  IF(AND(VALUE(LEFT($A1657,3))=312,LEFT($G1657,10)="Unincepted"),VLOOKUP(" ULO",_312_Table2,MATCH(LEFT($B1657,1),_312_Table2_ColumnLookup,0),FALSE),
  IF(AND(VALUE(LEFT($A1657,3))=312,LEFT($G1657,5)="Total",$B1657="G "),VLOOKUP('312'!$F$80,_312_Table2,MATCH('312'!$N$16,_312_Table2_ColumnLookup,0),FALSE),
  IF(AND(VALUE(LEFT($A1657,3))=312,LEFT($G1657,5)="Total",$B1657="O "),VLOOKUP('312'!$F$80,_312_Table2,MATCH('312'!$V$16,_312_Table2_ColumnLookup,0),FALSE),
  IF(AND(VALUE(LEFT($A1657,3))=312,LEFT($G1657,5)="Total",$B1657="Q "),VLOOKUP('312'!$F$80,_312_Table2,MATCH('312'!$X$16,_312_Table2_ColumnLookup,0),FALSE),
  IF(AND(VALUE(LEFT($A1657,3))=312,LEFT($G1657,5)="Total"),VLOOKUP('312'!$F$80,_312_Table2,MATCH(LEFT($B1657,1),_312_Table2_ColumnLookup,0),FALSE),
  IF(AND(VALUE(LEFT($A1657,3))=312,LEN($I1657)=4,$B1657="G"),VLOOKUP($I1657,_312_Table2,MATCH('312'!$N$16,_312_Table2_ColumnLookup,0),FALSE),
  IF(AND(VALUE(LEFT($A1657,3))=312,LEN($I1657)=4,$B1657="O"),VLOOKUP($I1657,_312_Table2,MATCH('312'!$V$16,_312_Table2_ColumnLookup,0),FALSE),
  IF(AND(VALUE(LEFT($A1657,3))=312,LEN($I1657)=4,$B1657="Q"),VLOOKUP($I1657,_312_Table2,MATCH('312'!$X$16,_312_Table2_ColumnLookup,0),FALSE),
  IF(AND(VALUE(LEFT($A1657,3))=312,LEN($I1657)=4),VLOOKUP($I1657,_312_Table2,MATCH(LEFT($B1657,1),_312_Table2_ColumnLookup,0),FALSE)
+N("312"),
  IF(VALUE(LEFT($A1657,3))=313,VLOOKUP(VALUE(MID($B1657,2,1)),_313_Table2,MATCH(MID($B1657,1,1),_313_Table2_ColumnLookup,0),FALSE)
+N("313"),
  IF(AND(VALUE(LEFT($A1657,3))=314,LEN($B1657)=3),VLOOKUP(VALUE(MID($B1657,2,2)),_314_Table2,MATCH(MID($B1657,1,1),_314_Table2_ColumnLookup,0),FALSE),
  IF(VALUE(LEFT($A1657,3))=314,VLOOKUP(VALUE(MID($B1657,2,1)),_314_Table2,MATCH(MID($B1657,1,1),_314_Table2_ColumnLookup,0),FALSE)
+N("314"),
""))))))))))))))))))))))))</f>
        <v>#N/A</v>
      </c>
      <c r="F1657" s="238" t="e">
        <f>IF(AND(VALUE(LEFT($A1657,3))=309,LEN($B1657)=3),VLOOKUP(VALUE(MID($B1657,2,2)),_309_Table3,MATCH(MID($B1657,1,1),_309_Table3_ColumnLookup,0),FALSE),
  IF($C1657="309 LCR SummaryA",OneYearSCR,IF($C1657="309 LCR SummaryB",UltimateSCR,IF(VALUE(LEFT($A1657,3))=309,VLOOKUP(VALUE(MID($B1657,2,1)),_309_Table3,MATCH(MID($B1657,1,1),_309_Table3_ColumnLookup,0),FALSE)
+N("309"),
  IF(VALUE(LEFT($A1657,3))=310,VLOOKUP(VALUE(MID($B1657,2,1)),_310_Table3,MATCH(MID($B1657,1,1),_310_Table3_ColumnLookup,0),FALSE)
+N("310"),
  IF(AND(VALUE(LEFT($A1657,3))=311,LEN($I1657)=4),VLOOKUP($I1657,_311_Table3,MATCH($B1657,_311_Table3_ColumnLookup,0),FALSE),
  IF(AND(VALUE(LEFT($A1657,3))=311,OR($B1657="I2",$B1657="J2",$B1657="K2",$B1657="L2")),VLOOKUP('311'!$G$58,_311_Table3,MATCH(MID($B1657,1,1),_311_Table3_ColumnLookup,0),FALSE),
  IF(AND(VALUE(LEFT($A1657,3))=311,RIGHT($B1657,5)="Total"),VLOOKUP('311'!$G$59,_311_Table3,MATCH(MID($B1657,1,1),_311_Table3_ColumnLookup,0),FALSE),
  IF(VALUE(LEFT($A1657,3))=311,VLOOKUP(VALUE(MID($B1657,2,1)),_311_Table3,MATCH(MID($B1657,1,1),_311_Table3_ColumnLookup,0),FALSE)
+N("311"),
  IF(AND(VALUE(LEFT($A1657,3))=312,LEFT($G1657,10)="Unincepted",$B1657="G "),VLOOKUP(" ULO",_312_Table3,MATCH('312'!$N$16,_312_Table3_ColumnLookup,0),FALSE),
  IF(AND(VALUE(LEFT($A1657,3))=312,LEFT($G1657,10)="Unincepted",$B1657="O "),VLOOKUP(" ULO",_312_Table3,MATCH('312'!$V$16,_312_Table3_ColumnLookup,0),FALSE),
  IF(AND(VALUE(LEFT($A1657,3))=312,LEFT($G1657,10)="Unincepted",$B1657="Q "),VLOOKUP(" ULO",_312_Table3,MATCH('312'!$X$16,_312_Table3_ColumnLookup,0),FALSE),
  IF(AND(VALUE(LEFT($A1657,3))=312,LEFT($G1657,10)="Unincepted"),VLOOKUP(" ULO",_312_Table3,MATCH(LEFT($B1657,1),_312_Table3_ColumnLookup,0),FALSE),
  IF(AND(VALUE(LEFT($A1657,3))=312,LEFT($G1657,5)="Total",$B1657="G "),VLOOKUP('312'!$F$80,_312_Table3,MATCH('312'!$N$16,_312_Table3_ColumnLookup,0),FALSE),
  IF(AND(VALUE(LEFT($A1657,3))=312,LEFT($G1657,5)="Total",$B1657="O "),VLOOKUP('312'!$F$80,_312_Table3,MATCH('312'!$V$16,_312_Table3_ColumnLookup,0),FALSE),
  IF(AND(VALUE(LEFT($A1657,3))=312,LEFT($G1657,5)="Total",$B1657="Q "),VLOOKUP('312'!$F$80,_312_Table3,MATCH('312'!$X$16,_312_Table3_ColumnLookup,0),FALSE),
  IF(AND(VALUE(LEFT($A1657,3))=312,LEFT($G1657,5)="Total"),VLOOKUP('312'!$F$80,_312_Table3,MATCH(LEFT($B1657,1),_312_Table3_ColumnLookup,0),FALSE),
  IF(AND(VALUE(LEFT($A1657,3))=312,LEN($I1657)=4,$B1657="G"),VLOOKUP($I1657,_312_Table3,MATCH('312'!$N$16,_312_Table3_ColumnLookup,0),FALSE),
  IF(AND(VALUE(LEFT($A1657,3))=312,LEN($I1657)=4,$B1657="O"),VLOOKUP($I1657,_312_Table3,MATCH('312'!$V$16,_312_Table3_ColumnLookup,0),FALSE),
  IF(AND(VALUE(LEFT($A1657,3))=312,LEN($I1657)=4,$B1657="Q"),VLOOKUP($I1657,_312_Table3,MATCH('312'!$X$16,_312_Table3_ColumnLookup,0),FALSE),
  IF(AND(VALUE(LEFT($A1657,3))=312,LEN($I1657)=4),VLOOKUP($I1657,_312_Table3,MATCH(LEFT($B1657,1),_312_Table3_ColumnLookup,0),FALSE)
+N("312"),
  IF(VALUE(LEFT($A1657,3))=313,VLOOKUP(VALUE(MID($B1657,2,1)),_313_Table3,MATCH(MID($B1657,1,1),_313_Table3_ColumnLookup,0),FALSE)
+N("313"),
  IF(AND(VALUE(LEFT($A1657,3))=314,LEN($B1657)=3),VLOOKUP(VALUE(MID($B1657,2,2)),_314_Table3,MATCH(MID($B1657,1,1),_314_Table3_ColumnLookup,0),FALSE),
  IF(VALUE(LEFT($A1657,3))=314,VLOOKUP(VALUE(MID($B1657,2,1)),_314_Table3,MATCH(MID($B1657,1,1),_314_Table3_ColumnLookup,0),FALSE)
+N("314"),
""))))))))))))))))))))))))</f>
        <v>#N/A</v>
      </c>
      <c r="H1657" s="321" t="str">
        <f>IFERROR(
IF(ISERROR($D1657)=FALSE,$D1657,IF(ISERROR($E1657)=FALSE,$E1657,IF(ISERROR($F1657)=FALSE,$F1657
+N("012 checkboxes"),
IF(
IF(OR(LEFT($A1657,9)="Syndicate",LEFT($A1657,12)="NewSyndicate"),VLOOKUP($A1657,'012'!$J:$ZW,MATCH("Link to button",'012'!$J$1:$ZW$1,0),0)
+N("309 checkbox"),
IF($C1657="309 LCR Summary0",VLOOKUP("Notes990",'309'!$P:$ZZ,MATCH("Link to button",'309'!$P$1:$ZZ$1,0),0)
+N("313 checkboxes"),
IF($C1657="313 Financial Information0LcmVsScr",IF($C1657="309 LCR Summary0",VLOOKUP("LcmVsScr",'309'!$N:$ZZ,MATCH("Link to button",'309'!$N$1:$ZZ$1,0),0),
IF($C1657="313 Financial Information0LcrDocAttached",IF($C1657="309 LCR Summary0",VLOOKUP("LcrDocAttached",'309'!$N:$ZZ,MATCH("Link to button",'309'!$N$1:$ZZ$1,0),
0)))))))=1,TRUE,FALSE)
))),"")</f>
        <v/>
      </c>
    </row>
    <row r="1658" spans="1:8">
      <c r="A1658" s="237" t="e">
        <f>VLOOKUP($G1658,CSVLookups!$B:$R,MATCH(A$1,CSVLookups!$B$1:$R$1,0),FALSE)</f>
        <v>#N/A</v>
      </c>
      <c r="B1658" s="237" t="e">
        <f>VLOOKUP($G1658,CSVLookups!$B:$R,MATCH(B$1,CSVLookups!$B$1:$R$1,0),FALSE)</f>
        <v>#N/A</v>
      </c>
      <c r="C1658" s="238" t="e">
        <f t="shared" si="26"/>
        <v>#N/A</v>
      </c>
      <c r="D1658" s="238" t="e">
        <f>IF(AND(VALUE(LEFT($A1658,3))=309,LEN($B1658)=3),VLOOKUP(VALUE(MID($B1658,2,2)),_309_Table1,MATCH(MID($B1658,1,1),_309_Table1_ColumnLookup,0),FALSE),
  IF($C1658="309 LCR SummaryA",OneYearSCR,IF($C1658="309 LCR SummaryB",UltimateSCR,IF(VALUE(LEFT($A1658,3))=309,VLOOKUP(VALUE(MID($B1658,2,1)),_309_Table1,MATCH(MID($B1658,1,1),_309_Table1_ColumnLookup,0),FALSE)
+N("309"),
  IF(VALUE(LEFT($A1658,3))=310,VLOOKUP(VALUE(MID($B1658,2,1)),_310_Table1,MATCH(MID($B1658,1,1),_310_Table1_ColumnLookup,0),FALSE)
+N("310"),
  IF(AND(VALUE(LEFT($A1658,3))=311,LEN($I1658)=4),VLOOKUP($I1658,_311_Table1,MATCH($B1658,_311_Table1_ColumnLookup,0),FALSE),
  IF(AND(VALUE(LEFT($A1658,3))=311,OR($B1658="I2",$B1658="J2",$B1658="K2",$B1658="L2")),VLOOKUP('311'!$G$58,_311_Table1,MATCH(MID($B1658,1,1),_311_Table1_ColumnLookup,0),FALSE),
  IF(AND(VALUE(LEFT($A1658,3))=311,RIGHT($B1658,5)="Total"),VLOOKUP('311'!$G$59,_311_Table1,MATCH(MID($B1658,1,1),_311_Table1_ColumnLookup,0),FALSE),
  IF(VALUE(LEFT($A1658,3))=311,VLOOKUP(VALUE(MID($B1658,2,1)),_311_Table1,MATCH(MID($B1658,1,1),_311_Table1_ColumnLookup,0),FALSE)
+N("311"),
  IF(AND(VALUE(LEFT($A1658,3))=312,LEFT($G1658,10)="Unincepted",$B1658="G "),VLOOKUP(" ULO",_312_Table1,MATCH('312'!$N$16,_312_Table1_ColumnLookup,0),FALSE),
  IF(AND(VALUE(LEFT($A1658,3))=312,LEFT($G1658,10)="Unincepted",$B1658="O "),VLOOKUP(" ULO",_312_Table1,MATCH('312'!$V$16,_312_Table1_ColumnLookup,0),FALSE),
  IF(AND(VALUE(LEFT($A1658,3))=312,LEFT($G1658,10)="Unincepted",$B1658="Q "),VLOOKUP(" ULO",_312_Table1,MATCH('312'!$X$16,_312_Table1_ColumnLookup,0),FALSE),
  IF(AND(VALUE(LEFT($A1658,3))=312,LEFT($G1658,10)="Unincepted"),VLOOKUP(" ULO",_312_Table1,MATCH(LEFT($B1658,1),_312_Table1_ColumnLookup,0),FALSE),
  IF(AND(VALUE(LEFT($A1658,3))=312,LEFT($G1658,5)="Total",$B1658="G "),VLOOKUP('312'!$F$80,_312_Table1,MATCH('312'!$N$16,_312_Table1_ColumnLookup,0),FALSE),
  IF(AND(VALUE(LEFT($A1658,3))=312,LEFT($G1658,5)="Total",$B1658="O "),VLOOKUP('312'!$F$80,_312_Table1,MATCH('312'!$V$16,_312_Table1_ColumnLookup,0),FALSE),
  IF(AND(VALUE(LEFT($A1658,3))=312,LEFT($G1658,5)="Total",$B1658="Q "),VLOOKUP('312'!$F$80,_312_Table1,MATCH('312'!$X$16,_312_Table1_ColumnLookup,0),FALSE),
  IF(AND(VALUE(LEFT($A1658,3))=312,LEFT($G1658,5)="Total"),VLOOKUP('312'!$F$80,_312_Table1,MATCH(LEFT($B1658,1),_312_Table1_ColumnLookup,0),FALSE),
  IF(AND(VALUE(LEFT($A1658,3))=312,LEN($I1658)=4,$B1658="G"),VLOOKUP($I1658,_312_Table1,MATCH('312'!$N$16,_312_Table1_ColumnLookup,0),FALSE),
  IF(AND(VALUE(LEFT($A1658,3))=312,LEN($I1658)=4,$B1658="O"),VLOOKUP($I1658,_312_Table1,MATCH('312'!$V$16,_312_Table1_ColumnLookup,0),FALSE),
  IF(AND(VALUE(LEFT($A1658,3))=312,LEN($I1658)=4,$B1658="Q"),VLOOKUP($I1658,_312_Table1,MATCH('312'!$X$16,_312_Table1_ColumnLookup,0),FALSE),
  IF(AND(VALUE(LEFT($A1658,3))=312,LEN($I1658)=4),VLOOKUP($I1658,_312_Table1,MATCH(LEFT($B1658,1),_312_Table1_ColumnLookup,0),FALSE)
+N("312"),
  IF(VALUE(LEFT($A1658,3))=313,VLOOKUP(VALUE(MID($B1658,2,1)),_313_Table1,MATCH(MID($B1658,1,1),_313_Table1_ColumnLookup,0),FALSE)
+N("313"),
  IF(AND(VALUE(LEFT($A1658,3))=314,LEN($B1658)=3),VLOOKUP(VALUE(MID($B1658,2,2)),_314_Table1,MATCH(MID($B1658,1,1),_314_Table1_ColumnLookup,0),FALSE),
  IF(VALUE(LEFT($A1658,3))=314,VLOOKUP(VALUE(MID($B1658,2,1)),_314_Table1,MATCH(MID($B1658,1,1),_314_Table1_ColumnLookup,0),FALSE)
+N("314"),
""))))))))))))))))))))))))</f>
        <v>#N/A</v>
      </c>
      <c r="E1658" s="238" t="e">
        <f>IF(AND(VALUE(LEFT($A1658,3))=309,LEN($B1658)=3),VLOOKUP(VALUE(MID($B1658,2,2)),_309_Table2,MATCH(MID($B1658,1,1),_309_Table2_ColumnLookup,0),FALSE),
  IF($C1658="309 LCR SummaryA",OneYearSCR,IF($C1658="309 LCR SummaryB",UltimateSCR,IF(VALUE(LEFT($A1658,3))=309,VLOOKUP(VALUE(MID($B1658,2,1)),_309_Table2,MATCH(MID($B1658,1,1),_309_Table2_ColumnLookup,0),FALSE)
+N("309"),
  IF(VALUE(LEFT($A1658,3))=310,VLOOKUP(VALUE(MID($B1658,2,1)),_310_Table2,MATCH(MID($B1658,1,1),_310_Table2_ColumnLookup,0),FALSE)
+N("310"),
  IF(AND(VALUE(LEFT($A1658,3))=311,LEN($I1658)=4),VLOOKUP($I1658,_311_Table2,MATCH($B1658,_311_Table2_ColumnLookup,0),FALSE),
  IF(AND(VALUE(LEFT($A1658,3))=311,OR($B1658="I2",$B1658="J2",$B1658="K2",$B1658="L2")),VLOOKUP('311'!$G$58,_311_Table2,MATCH(MID($B1658,1,1),_311_Table2_ColumnLookup,0),FALSE),
  IF(AND(VALUE(LEFT($A1658,3))=311,RIGHT($B1658,5)="Total"),VLOOKUP('311'!$G$59,_311_Table2,MATCH(MID($B1658,1,1),_311_Table2_ColumnLookup,0),FALSE),
  IF(VALUE(LEFT($A1658,3))=311,VLOOKUP(VALUE(MID($B1658,2,1)),_311_Table2,MATCH(MID($B1658,1,1),_311_Table2_ColumnLookup,0),FALSE)
+N("311"),
  IF(AND(VALUE(LEFT($A1658,3))=312,LEFT($G1658,10)="Unincepted",$B1658="G "),VLOOKUP(" ULO",_312_Table2,MATCH('312'!$N$16,_312_Table2_ColumnLookup,0),FALSE),
  IF(AND(VALUE(LEFT($A1658,3))=312,LEFT($G1658,10)="Unincepted",$B1658="O "),VLOOKUP(" ULO",_312_Table2,MATCH('312'!$V$16,_312_Table2_ColumnLookup,0),FALSE),
  IF(AND(VALUE(LEFT($A1658,3))=312,LEFT($G1658,10)="Unincepted",$B1658="Q "),VLOOKUP(" ULO",_312_Table2,MATCH('312'!$X$16,_312_Table2_ColumnLookup,0),FALSE),
  IF(AND(VALUE(LEFT($A1658,3))=312,LEFT($G1658,10)="Unincepted"),VLOOKUP(" ULO",_312_Table2,MATCH(LEFT($B1658,1),_312_Table2_ColumnLookup,0),FALSE),
  IF(AND(VALUE(LEFT($A1658,3))=312,LEFT($G1658,5)="Total",$B1658="G "),VLOOKUP('312'!$F$80,_312_Table2,MATCH('312'!$N$16,_312_Table2_ColumnLookup,0),FALSE),
  IF(AND(VALUE(LEFT($A1658,3))=312,LEFT($G1658,5)="Total",$B1658="O "),VLOOKUP('312'!$F$80,_312_Table2,MATCH('312'!$V$16,_312_Table2_ColumnLookup,0),FALSE),
  IF(AND(VALUE(LEFT($A1658,3))=312,LEFT($G1658,5)="Total",$B1658="Q "),VLOOKUP('312'!$F$80,_312_Table2,MATCH('312'!$X$16,_312_Table2_ColumnLookup,0),FALSE),
  IF(AND(VALUE(LEFT($A1658,3))=312,LEFT($G1658,5)="Total"),VLOOKUP('312'!$F$80,_312_Table2,MATCH(LEFT($B1658,1),_312_Table2_ColumnLookup,0),FALSE),
  IF(AND(VALUE(LEFT($A1658,3))=312,LEN($I1658)=4,$B1658="G"),VLOOKUP($I1658,_312_Table2,MATCH('312'!$N$16,_312_Table2_ColumnLookup,0),FALSE),
  IF(AND(VALUE(LEFT($A1658,3))=312,LEN($I1658)=4,$B1658="O"),VLOOKUP($I1658,_312_Table2,MATCH('312'!$V$16,_312_Table2_ColumnLookup,0),FALSE),
  IF(AND(VALUE(LEFT($A1658,3))=312,LEN($I1658)=4,$B1658="Q"),VLOOKUP($I1658,_312_Table2,MATCH('312'!$X$16,_312_Table2_ColumnLookup,0),FALSE),
  IF(AND(VALUE(LEFT($A1658,3))=312,LEN($I1658)=4),VLOOKUP($I1658,_312_Table2,MATCH(LEFT($B1658,1),_312_Table2_ColumnLookup,0),FALSE)
+N("312"),
  IF(VALUE(LEFT($A1658,3))=313,VLOOKUP(VALUE(MID($B1658,2,1)),_313_Table2,MATCH(MID($B1658,1,1),_313_Table2_ColumnLookup,0),FALSE)
+N("313"),
  IF(AND(VALUE(LEFT($A1658,3))=314,LEN($B1658)=3),VLOOKUP(VALUE(MID($B1658,2,2)),_314_Table2,MATCH(MID($B1658,1,1),_314_Table2_ColumnLookup,0),FALSE),
  IF(VALUE(LEFT($A1658,3))=314,VLOOKUP(VALUE(MID($B1658,2,1)),_314_Table2,MATCH(MID($B1658,1,1),_314_Table2_ColumnLookup,0),FALSE)
+N("314"),
""))))))))))))))))))))))))</f>
        <v>#N/A</v>
      </c>
      <c r="F1658" s="238" t="e">
        <f>IF(AND(VALUE(LEFT($A1658,3))=309,LEN($B1658)=3),VLOOKUP(VALUE(MID($B1658,2,2)),_309_Table3,MATCH(MID($B1658,1,1),_309_Table3_ColumnLookup,0),FALSE),
  IF($C1658="309 LCR SummaryA",OneYearSCR,IF($C1658="309 LCR SummaryB",UltimateSCR,IF(VALUE(LEFT($A1658,3))=309,VLOOKUP(VALUE(MID($B1658,2,1)),_309_Table3,MATCH(MID($B1658,1,1),_309_Table3_ColumnLookup,0),FALSE)
+N("309"),
  IF(VALUE(LEFT($A1658,3))=310,VLOOKUP(VALUE(MID($B1658,2,1)),_310_Table3,MATCH(MID($B1658,1,1),_310_Table3_ColumnLookup,0),FALSE)
+N("310"),
  IF(AND(VALUE(LEFT($A1658,3))=311,LEN($I1658)=4),VLOOKUP($I1658,_311_Table3,MATCH($B1658,_311_Table3_ColumnLookup,0),FALSE),
  IF(AND(VALUE(LEFT($A1658,3))=311,OR($B1658="I2",$B1658="J2",$B1658="K2",$B1658="L2")),VLOOKUP('311'!$G$58,_311_Table3,MATCH(MID($B1658,1,1),_311_Table3_ColumnLookup,0),FALSE),
  IF(AND(VALUE(LEFT($A1658,3))=311,RIGHT($B1658,5)="Total"),VLOOKUP('311'!$G$59,_311_Table3,MATCH(MID($B1658,1,1),_311_Table3_ColumnLookup,0),FALSE),
  IF(VALUE(LEFT($A1658,3))=311,VLOOKUP(VALUE(MID($B1658,2,1)),_311_Table3,MATCH(MID($B1658,1,1),_311_Table3_ColumnLookup,0),FALSE)
+N("311"),
  IF(AND(VALUE(LEFT($A1658,3))=312,LEFT($G1658,10)="Unincepted",$B1658="G "),VLOOKUP(" ULO",_312_Table3,MATCH('312'!$N$16,_312_Table3_ColumnLookup,0),FALSE),
  IF(AND(VALUE(LEFT($A1658,3))=312,LEFT($G1658,10)="Unincepted",$B1658="O "),VLOOKUP(" ULO",_312_Table3,MATCH('312'!$V$16,_312_Table3_ColumnLookup,0),FALSE),
  IF(AND(VALUE(LEFT($A1658,3))=312,LEFT($G1658,10)="Unincepted",$B1658="Q "),VLOOKUP(" ULO",_312_Table3,MATCH('312'!$X$16,_312_Table3_ColumnLookup,0),FALSE),
  IF(AND(VALUE(LEFT($A1658,3))=312,LEFT($G1658,10)="Unincepted"),VLOOKUP(" ULO",_312_Table3,MATCH(LEFT($B1658,1),_312_Table3_ColumnLookup,0),FALSE),
  IF(AND(VALUE(LEFT($A1658,3))=312,LEFT($G1658,5)="Total",$B1658="G "),VLOOKUP('312'!$F$80,_312_Table3,MATCH('312'!$N$16,_312_Table3_ColumnLookup,0),FALSE),
  IF(AND(VALUE(LEFT($A1658,3))=312,LEFT($G1658,5)="Total",$B1658="O "),VLOOKUP('312'!$F$80,_312_Table3,MATCH('312'!$V$16,_312_Table3_ColumnLookup,0),FALSE),
  IF(AND(VALUE(LEFT($A1658,3))=312,LEFT($G1658,5)="Total",$B1658="Q "),VLOOKUP('312'!$F$80,_312_Table3,MATCH('312'!$X$16,_312_Table3_ColumnLookup,0),FALSE),
  IF(AND(VALUE(LEFT($A1658,3))=312,LEFT($G1658,5)="Total"),VLOOKUP('312'!$F$80,_312_Table3,MATCH(LEFT($B1658,1),_312_Table3_ColumnLookup,0),FALSE),
  IF(AND(VALUE(LEFT($A1658,3))=312,LEN($I1658)=4,$B1658="G"),VLOOKUP($I1658,_312_Table3,MATCH('312'!$N$16,_312_Table3_ColumnLookup,0),FALSE),
  IF(AND(VALUE(LEFT($A1658,3))=312,LEN($I1658)=4,$B1658="O"),VLOOKUP($I1658,_312_Table3,MATCH('312'!$V$16,_312_Table3_ColumnLookup,0),FALSE),
  IF(AND(VALUE(LEFT($A1658,3))=312,LEN($I1658)=4,$B1658="Q"),VLOOKUP($I1658,_312_Table3,MATCH('312'!$X$16,_312_Table3_ColumnLookup,0),FALSE),
  IF(AND(VALUE(LEFT($A1658,3))=312,LEN($I1658)=4),VLOOKUP($I1658,_312_Table3,MATCH(LEFT($B1658,1),_312_Table3_ColumnLookup,0),FALSE)
+N("312"),
  IF(VALUE(LEFT($A1658,3))=313,VLOOKUP(VALUE(MID($B1658,2,1)),_313_Table3,MATCH(MID($B1658,1,1),_313_Table3_ColumnLookup,0),FALSE)
+N("313"),
  IF(AND(VALUE(LEFT($A1658,3))=314,LEN($B1658)=3),VLOOKUP(VALUE(MID($B1658,2,2)),_314_Table3,MATCH(MID($B1658,1,1),_314_Table3_ColumnLookup,0),FALSE),
  IF(VALUE(LEFT($A1658,3))=314,VLOOKUP(VALUE(MID($B1658,2,1)),_314_Table3,MATCH(MID($B1658,1,1),_314_Table3_ColumnLookup,0),FALSE)
+N("314"),
""))))))))))))))))))))))))</f>
        <v>#N/A</v>
      </c>
      <c r="H1658" s="321" t="str">
        <f>IFERROR(
IF(ISERROR($D1658)=FALSE,$D1658,IF(ISERROR($E1658)=FALSE,$E1658,IF(ISERROR($F1658)=FALSE,$F1658
+N("012 checkboxes"),
IF(
IF(OR(LEFT($A1658,9)="Syndicate",LEFT($A1658,12)="NewSyndicate"),VLOOKUP($A1658,'012'!$J:$ZW,MATCH("Link to button",'012'!$J$1:$ZW$1,0),0)
+N("309 checkbox"),
IF($C1658="309 LCR Summary0",VLOOKUP("Notes990",'309'!$P:$ZZ,MATCH("Link to button",'309'!$P$1:$ZZ$1,0),0)
+N("313 checkboxes"),
IF($C1658="313 Financial Information0LcmVsScr",IF($C1658="309 LCR Summary0",VLOOKUP("LcmVsScr",'309'!$N:$ZZ,MATCH("Link to button",'309'!$N$1:$ZZ$1,0),0),
IF($C1658="313 Financial Information0LcrDocAttached",IF($C1658="309 LCR Summary0",VLOOKUP("LcrDocAttached",'309'!$N:$ZZ,MATCH("Link to button",'309'!$N$1:$ZZ$1,0),
0)))))))=1,TRUE,FALSE)
))),"")</f>
        <v/>
      </c>
    </row>
    <row r="1659" spans="1:8">
      <c r="A1659" s="237" t="e">
        <f>VLOOKUP($G1659,CSVLookups!$B:$R,MATCH(A$1,CSVLookups!$B$1:$R$1,0),FALSE)</f>
        <v>#N/A</v>
      </c>
      <c r="B1659" s="237" t="e">
        <f>VLOOKUP($G1659,CSVLookups!$B:$R,MATCH(B$1,CSVLookups!$B$1:$R$1,0),FALSE)</f>
        <v>#N/A</v>
      </c>
      <c r="C1659" s="238" t="e">
        <f t="shared" si="26"/>
        <v>#N/A</v>
      </c>
      <c r="D1659" s="238" t="e">
        <f>IF(AND(VALUE(LEFT($A1659,3))=309,LEN($B1659)=3),VLOOKUP(VALUE(MID($B1659,2,2)),_309_Table1,MATCH(MID($B1659,1,1),_309_Table1_ColumnLookup,0),FALSE),
  IF($C1659="309 LCR SummaryA",OneYearSCR,IF($C1659="309 LCR SummaryB",UltimateSCR,IF(VALUE(LEFT($A1659,3))=309,VLOOKUP(VALUE(MID($B1659,2,1)),_309_Table1,MATCH(MID($B1659,1,1),_309_Table1_ColumnLookup,0),FALSE)
+N("309"),
  IF(VALUE(LEFT($A1659,3))=310,VLOOKUP(VALUE(MID($B1659,2,1)),_310_Table1,MATCH(MID($B1659,1,1),_310_Table1_ColumnLookup,0),FALSE)
+N("310"),
  IF(AND(VALUE(LEFT($A1659,3))=311,LEN($I1659)=4),VLOOKUP($I1659,_311_Table1,MATCH($B1659,_311_Table1_ColumnLookup,0),FALSE),
  IF(AND(VALUE(LEFT($A1659,3))=311,OR($B1659="I2",$B1659="J2",$B1659="K2",$B1659="L2")),VLOOKUP('311'!$G$58,_311_Table1,MATCH(MID($B1659,1,1),_311_Table1_ColumnLookup,0),FALSE),
  IF(AND(VALUE(LEFT($A1659,3))=311,RIGHT($B1659,5)="Total"),VLOOKUP('311'!$G$59,_311_Table1,MATCH(MID($B1659,1,1),_311_Table1_ColumnLookup,0),FALSE),
  IF(VALUE(LEFT($A1659,3))=311,VLOOKUP(VALUE(MID($B1659,2,1)),_311_Table1,MATCH(MID($B1659,1,1),_311_Table1_ColumnLookup,0),FALSE)
+N("311"),
  IF(AND(VALUE(LEFT($A1659,3))=312,LEFT($G1659,10)="Unincepted",$B1659="G "),VLOOKUP(" ULO",_312_Table1,MATCH('312'!$N$16,_312_Table1_ColumnLookup,0),FALSE),
  IF(AND(VALUE(LEFT($A1659,3))=312,LEFT($G1659,10)="Unincepted",$B1659="O "),VLOOKUP(" ULO",_312_Table1,MATCH('312'!$V$16,_312_Table1_ColumnLookup,0),FALSE),
  IF(AND(VALUE(LEFT($A1659,3))=312,LEFT($G1659,10)="Unincepted",$B1659="Q "),VLOOKUP(" ULO",_312_Table1,MATCH('312'!$X$16,_312_Table1_ColumnLookup,0),FALSE),
  IF(AND(VALUE(LEFT($A1659,3))=312,LEFT($G1659,10)="Unincepted"),VLOOKUP(" ULO",_312_Table1,MATCH(LEFT($B1659,1),_312_Table1_ColumnLookup,0),FALSE),
  IF(AND(VALUE(LEFT($A1659,3))=312,LEFT($G1659,5)="Total",$B1659="G "),VLOOKUP('312'!$F$80,_312_Table1,MATCH('312'!$N$16,_312_Table1_ColumnLookup,0),FALSE),
  IF(AND(VALUE(LEFT($A1659,3))=312,LEFT($G1659,5)="Total",$B1659="O "),VLOOKUP('312'!$F$80,_312_Table1,MATCH('312'!$V$16,_312_Table1_ColumnLookup,0),FALSE),
  IF(AND(VALUE(LEFT($A1659,3))=312,LEFT($G1659,5)="Total",$B1659="Q "),VLOOKUP('312'!$F$80,_312_Table1,MATCH('312'!$X$16,_312_Table1_ColumnLookup,0),FALSE),
  IF(AND(VALUE(LEFT($A1659,3))=312,LEFT($G1659,5)="Total"),VLOOKUP('312'!$F$80,_312_Table1,MATCH(LEFT($B1659,1),_312_Table1_ColumnLookup,0),FALSE),
  IF(AND(VALUE(LEFT($A1659,3))=312,LEN($I1659)=4,$B1659="G"),VLOOKUP($I1659,_312_Table1,MATCH('312'!$N$16,_312_Table1_ColumnLookup,0),FALSE),
  IF(AND(VALUE(LEFT($A1659,3))=312,LEN($I1659)=4,$B1659="O"),VLOOKUP($I1659,_312_Table1,MATCH('312'!$V$16,_312_Table1_ColumnLookup,0),FALSE),
  IF(AND(VALUE(LEFT($A1659,3))=312,LEN($I1659)=4,$B1659="Q"),VLOOKUP($I1659,_312_Table1,MATCH('312'!$X$16,_312_Table1_ColumnLookup,0),FALSE),
  IF(AND(VALUE(LEFT($A1659,3))=312,LEN($I1659)=4),VLOOKUP($I1659,_312_Table1,MATCH(LEFT($B1659,1),_312_Table1_ColumnLookup,0),FALSE)
+N("312"),
  IF(VALUE(LEFT($A1659,3))=313,VLOOKUP(VALUE(MID($B1659,2,1)),_313_Table1,MATCH(MID($B1659,1,1),_313_Table1_ColumnLookup,0),FALSE)
+N("313"),
  IF(AND(VALUE(LEFT($A1659,3))=314,LEN($B1659)=3),VLOOKUP(VALUE(MID($B1659,2,2)),_314_Table1,MATCH(MID($B1659,1,1),_314_Table1_ColumnLookup,0),FALSE),
  IF(VALUE(LEFT($A1659,3))=314,VLOOKUP(VALUE(MID($B1659,2,1)),_314_Table1,MATCH(MID($B1659,1,1),_314_Table1_ColumnLookup,0),FALSE)
+N("314"),
""))))))))))))))))))))))))</f>
        <v>#N/A</v>
      </c>
      <c r="E1659" s="238" t="e">
        <f>IF(AND(VALUE(LEFT($A1659,3))=309,LEN($B1659)=3),VLOOKUP(VALUE(MID($B1659,2,2)),_309_Table2,MATCH(MID($B1659,1,1),_309_Table2_ColumnLookup,0),FALSE),
  IF($C1659="309 LCR SummaryA",OneYearSCR,IF($C1659="309 LCR SummaryB",UltimateSCR,IF(VALUE(LEFT($A1659,3))=309,VLOOKUP(VALUE(MID($B1659,2,1)),_309_Table2,MATCH(MID($B1659,1,1),_309_Table2_ColumnLookup,0),FALSE)
+N("309"),
  IF(VALUE(LEFT($A1659,3))=310,VLOOKUP(VALUE(MID($B1659,2,1)),_310_Table2,MATCH(MID($B1659,1,1),_310_Table2_ColumnLookup,0),FALSE)
+N("310"),
  IF(AND(VALUE(LEFT($A1659,3))=311,LEN($I1659)=4),VLOOKUP($I1659,_311_Table2,MATCH($B1659,_311_Table2_ColumnLookup,0),FALSE),
  IF(AND(VALUE(LEFT($A1659,3))=311,OR($B1659="I2",$B1659="J2",$B1659="K2",$B1659="L2")),VLOOKUP('311'!$G$58,_311_Table2,MATCH(MID($B1659,1,1),_311_Table2_ColumnLookup,0),FALSE),
  IF(AND(VALUE(LEFT($A1659,3))=311,RIGHT($B1659,5)="Total"),VLOOKUP('311'!$G$59,_311_Table2,MATCH(MID($B1659,1,1),_311_Table2_ColumnLookup,0),FALSE),
  IF(VALUE(LEFT($A1659,3))=311,VLOOKUP(VALUE(MID($B1659,2,1)),_311_Table2,MATCH(MID($B1659,1,1),_311_Table2_ColumnLookup,0),FALSE)
+N("311"),
  IF(AND(VALUE(LEFT($A1659,3))=312,LEFT($G1659,10)="Unincepted",$B1659="G "),VLOOKUP(" ULO",_312_Table2,MATCH('312'!$N$16,_312_Table2_ColumnLookup,0),FALSE),
  IF(AND(VALUE(LEFT($A1659,3))=312,LEFT($G1659,10)="Unincepted",$B1659="O "),VLOOKUP(" ULO",_312_Table2,MATCH('312'!$V$16,_312_Table2_ColumnLookup,0),FALSE),
  IF(AND(VALUE(LEFT($A1659,3))=312,LEFT($G1659,10)="Unincepted",$B1659="Q "),VLOOKUP(" ULO",_312_Table2,MATCH('312'!$X$16,_312_Table2_ColumnLookup,0),FALSE),
  IF(AND(VALUE(LEFT($A1659,3))=312,LEFT($G1659,10)="Unincepted"),VLOOKUP(" ULO",_312_Table2,MATCH(LEFT($B1659,1),_312_Table2_ColumnLookup,0),FALSE),
  IF(AND(VALUE(LEFT($A1659,3))=312,LEFT($G1659,5)="Total",$B1659="G "),VLOOKUP('312'!$F$80,_312_Table2,MATCH('312'!$N$16,_312_Table2_ColumnLookup,0),FALSE),
  IF(AND(VALUE(LEFT($A1659,3))=312,LEFT($G1659,5)="Total",$B1659="O "),VLOOKUP('312'!$F$80,_312_Table2,MATCH('312'!$V$16,_312_Table2_ColumnLookup,0),FALSE),
  IF(AND(VALUE(LEFT($A1659,3))=312,LEFT($G1659,5)="Total",$B1659="Q "),VLOOKUP('312'!$F$80,_312_Table2,MATCH('312'!$X$16,_312_Table2_ColumnLookup,0),FALSE),
  IF(AND(VALUE(LEFT($A1659,3))=312,LEFT($G1659,5)="Total"),VLOOKUP('312'!$F$80,_312_Table2,MATCH(LEFT($B1659,1),_312_Table2_ColumnLookup,0),FALSE),
  IF(AND(VALUE(LEFT($A1659,3))=312,LEN($I1659)=4,$B1659="G"),VLOOKUP($I1659,_312_Table2,MATCH('312'!$N$16,_312_Table2_ColumnLookup,0),FALSE),
  IF(AND(VALUE(LEFT($A1659,3))=312,LEN($I1659)=4,$B1659="O"),VLOOKUP($I1659,_312_Table2,MATCH('312'!$V$16,_312_Table2_ColumnLookup,0),FALSE),
  IF(AND(VALUE(LEFT($A1659,3))=312,LEN($I1659)=4,$B1659="Q"),VLOOKUP($I1659,_312_Table2,MATCH('312'!$X$16,_312_Table2_ColumnLookup,0),FALSE),
  IF(AND(VALUE(LEFT($A1659,3))=312,LEN($I1659)=4),VLOOKUP($I1659,_312_Table2,MATCH(LEFT($B1659,1),_312_Table2_ColumnLookup,0),FALSE)
+N("312"),
  IF(VALUE(LEFT($A1659,3))=313,VLOOKUP(VALUE(MID($B1659,2,1)),_313_Table2,MATCH(MID($B1659,1,1),_313_Table2_ColumnLookup,0),FALSE)
+N("313"),
  IF(AND(VALUE(LEFT($A1659,3))=314,LEN($B1659)=3),VLOOKUP(VALUE(MID($B1659,2,2)),_314_Table2,MATCH(MID($B1659,1,1),_314_Table2_ColumnLookup,0),FALSE),
  IF(VALUE(LEFT($A1659,3))=314,VLOOKUP(VALUE(MID($B1659,2,1)),_314_Table2,MATCH(MID($B1659,1,1),_314_Table2_ColumnLookup,0),FALSE)
+N("314"),
""))))))))))))))))))))))))</f>
        <v>#N/A</v>
      </c>
      <c r="F1659" s="238" t="e">
        <f>IF(AND(VALUE(LEFT($A1659,3))=309,LEN($B1659)=3),VLOOKUP(VALUE(MID($B1659,2,2)),_309_Table3,MATCH(MID($B1659,1,1),_309_Table3_ColumnLookup,0),FALSE),
  IF($C1659="309 LCR SummaryA",OneYearSCR,IF($C1659="309 LCR SummaryB",UltimateSCR,IF(VALUE(LEFT($A1659,3))=309,VLOOKUP(VALUE(MID($B1659,2,1)),_309_Table3,MATCH(MID($B1659,1,1),_309_Table3_ColumnLookup,0),FALSE)
+N("309"),
  IF(VALUE(LEFT($A1659,3))=310,VLOOKUP(VALUE(MID($B1659,2,1)),_310_Table3,MATCH(MID($B1659,1,1),_310_Table3_ColumnLookup,0),FALSE)
+N("310"),
  IF(AND(VALUE(LEFT($A1659,3))=311,LEN($I1659)=4),VLOOKUP($I1659,_311_Table3,MATCH($B1659,_311_Table3_ColumnLookup,0),FALSE),
  IF(AND(VALUE(LEFT($A1659,3))=311,OR($B1659="I2",$B1659="J2",$B1659="K2",$B1659="L2")),VLOOKUP('311'!$G$58,_311_Table3,MATCH(MID($B1659,1,1),_311_Table3_ColumnLookup,0),FALSE),
  IF(AND(VALUE(LEFT($A1659,3))=311,RIGHT($B1659,5)="Total"),VLOOKUP('311'!$G$59,_311_Table3,MATCH(MID($B1659,1,1),_311_Table3_ColumnLookup,0),FALSE),
  IF(VALUE(LEFT($A1659,3))=311,VLOOKUP(VALUE(MID($B1659,2,1)),_311_Table3,MATCH(MID($B1659,1,1),_311_Table3_ColumnLookup,0),FALSE)
+N("311"),
  IF(AND(VALUE(LEFT($A1659,3))=312,LEFT($G1659,10)="Unincepted",$B1659="G "),VLOOKUP(" ULO",_312_Table3,MATCH('312'!$N$16,_312_Table3_ColumnLookup,0),FALSE),
  IF(AND(VALUE(LEFT($A1659,3))=312,LEFT($G1659,10)="Unincepted",$B1659="O "),VLOOKUP(" ULO",_312_Table3,MATCH('312'!$V$16,_312_Table3_ColumnLookup,0),FALSE),
  IF(AND(VALUE(LEFT($A1659,3))=312,LEFT($G1659,10)="Unincepted",$B1659="Q "),VLOOKUP(" ULO",_312_Table3,MATCH('312'!$X$16,_312_Table3_ColumnLookup,0),FALSE),
  IF(AND(VALUE(LEFT($A1659,3))=312,LEFT($G1659,10)="Unincepted"),VLOOKUP(" ULO",_312_Table3,MATCH(LEFT($B1659,1),_312_Table3_ColumnLookup,0),FALSE),
  IF(AND(VALUE(LEFT($A1659,3))=312,LEFT($G1659,5)="Total",$B1659="G "),VLOOKUP('312'!$F$80,_312_Table3,MATCH('312'!$N$16,_312_Table3_ColumnLookup,0),FALSE),
  IF(AND(VALUE(LEFT($A1659,3))=312,LEFT($G1659,5)="Total",$B1659="O "),VLOOKUP('312'!$F$80,_312_Table3,MATCH('312'!$V$16,_312_Table3_ColumnLookup,0),FALSE),
  IF(AND(VALUE(LEFT($A1659,3))=312,LEFT($G1659,5)="Total",$B1659="Q "),VLOOKUP('312'!$F$80,_312_Table3,MATCH('312'!$X$16,_312_Table3_ColumnLookup,0),FALSE),
  IF(AND(VALUE(LEFT($A1659,3))=312,LEFT($G1659,5)="Total"),VLOOKUP('312'!$F$80,_312_Table3,MATCH(LEFT($B1659,1),_312_Table3_ColumnLookup,0),FALSE),
  IF(AND(VALUE(LEFT($A1659,3))=312,LEN($I1659)=4,$B1659="G"),VLOOKUP($I1659,_312_Table3,MATCH('312'!$N$16,_312_Table3_ColumnLookup,0),FALSE),
  IF(AND(VALUE(LEFT($A1659,3))=312,LEN($I1659)=4,$B1659="O"),VLOOKUP($I1659,_312_Table3,MATCH('312'!$V$16,_312_Table3_ColumnLookup,0),FALSE),
  IF(AND(VALUE(LEFT($A1659,3))=312,LEN($I1659)=4,$B1659="Q"),VLOOKUP($I1659,_312_Table3,MATCH('312'!$X$16,_312_Table3_ColumnLookup,0),FALSE),
  IF(AND(VALUE(LEFT($A1659,3))=312,LEN($I1659)=4),VLOOKUP($I1659,_312_Table3,MATCH(LEFT($B1659,1),_312_Table3_ColumnLookup,0),FALSE)
+N("312"),
  IF(VALUE(LEFT($A1659,3))=313,VLOOKUP(VALUE(MID($B1659,2,1)),_313_Table3,MATCH(MID($B1659,1,1),_313_Table3_ColumnLookup,0),FALSE)
+N("313"),
  IF(AND(VALUE(LEFT($A1659,3))=314,LEN($B1659)=3),VLOOKUP(VALUE(MID($B1659,2,2)),_314_Table3,MATCH(MID($B1659,1,1),_314_Table3_ColumnLookup,0),FALSE),
  IF(VALUE(LEFT($A1659,3))=314,VLOOKUP(VALUE(MID($B1659,2,1)),_314_Table3,MATCH(MID($B1659,1,1),_314_Table3_ColumnLookup,0),FALSE)
+N("314"),
""))))))))))))))))))))))))</f>
        <v>#N/A</v>
      </c>
      <c r="H1659" s="321" t="str">
        <f>IFERROR(
IF(ISERROR($D1659)=FALSE,$D1659,IF(ISERROR($E1659)=FALSE,$E1659,IF(ISERROR($F1659)=FALSE,$F1659
+N("012 checkboxes"),
IF(
IF(OR(LEFT($A1659,9)="Syndicate",LEFT($A1659,12)="NewSyndicate"),VLOOKUP($A1659,'012'!$J:$ZW,MATCH("Link to button",'012'!$J$1:$ZW$1,0),0)
+N("309 checkbox"),
IF($C1659="309 LCR Summary0",VLOOKUP("Notes990",'309'!$P:$ZZ,MATCH("Link to button",'309'!$P$1:$ZZ$1,0),0)
+N("313 checkboxes"),
IF($C1659="313 Financial Information0LcmVsScr",IF($C1659="309 LCR Summary0",VLOOKUP("LcmVsScr",'309'!$N:$ZZ,MATCH("Link to button",'309'!$N$1:$ZZ$1,0),0),
IF($C1659="313 Financial Information0LcrDocAttached",IF($C1659="309 LCR Summary0",VLOOKUP("LcrDocAttached",'309'!$N:$ZZ,MATCH("Link to button",'309'!$N$1:$ZZ$1,0),
0)))))))=1,TRUE,FALSE)
))),"")</f>
        <v/>
      </c>
    </row>
    <row r="1660" spans="1:8">
      <c r="A1660" s="237" t="e">
        <f>VLOOKUP($G1660,CSVLookups!$B:$R,MATCH(A$1,CSVLookups!$B$1:$R$1,0),FALSE)</f>
        <v>#N/A</v>
      </c>
      <c r="B1660" s="237" t="e">
        <f>VLOOKUP($G1660,CSVLookups!$B:$R,MATCH(B$1,CSVLookups!$B$1:$R$1,0),FALSE)</f>
        <v>#N/A</v>
      </c>
      <c r="C1660" s="238" t="e">
        <f t="shared" si="26"/>
        <v>#N/A</v>
      </c>
      <c r="D1660" s="238" t="e">
        <f>IF(AND(VALUE(LEFT($A1660,3))=309,LEN($B1660)=3),VLOOKUP(VALUE(MID($B1660,2,2)),_309_Table1,MATCH(MID($B1660,1,1),_309_Table1_ColumnLookup,0),FALSE),
  IF($C1660="309 LCR SummaryA",OneYearSCR,IF($C1660="309 LCR SummaryB",UltimateSCR,IF(VALUE(LEFT($A1660,3))=309,VLOOKUP(VALUE(MID($B1660,2,1)),_309_Table1,MATCH(MID($B1660,1,1),_309_Table1_ColumnLookup,0),FALSE)
+N("309"),
  IF(VALUE(LEFT($A1660,3))=310,VLOOKUP(VALUE(MID($B1660,2,1)),_310_Table1,MATCH(MID($B1660,1,1),_310_Table1_ColumnLookup,0),FALSE)
+N("310"),
  IF(AND(VALUE(LEFT($A1660,3))=311,LEN($I1660)=4),VLOOKUP($I1660,_311_Table1,MATCH($B1660,_311_Table1_ColumnLookup,0),FALSE),
  IF(AND(VALUE(LEFT($A1660,3))=311,OR($B1660="I2",$B1660="J2",$B1660="K2",$B1660="L2")),VLOOKUP('311'!$G$58,_311_Table1,MATCH(MID($B1660,1,1),_311_Table1_ColumnLookup,0),FALSE),
  IF(AND(VALUE(LEFT($A1660,3))=311,RIGHT($B1660,5)="Total"),VLOOKUP('311'!$G$59,_311_Table1,MATCH(MID($B1660,1,1),_311_Table1_ColumnLookup,0),FALSE),
  IF(VALUE(LEFT($A1660,3))=311,VLOOKUP(VALUE(MID($B1660,2,1)),_311_Table1,MATCH(MID($B1660,1,1),_311_Table1_ColumnLookup,0),FALSE)
+N("311"),
  IF(AND(VALUE(LEFT($A1660,3))=312,LEFT($G1660,10)="Unincepted",$B1660="G "),VLOOKUP(" ULO",_312_Table1,MATCH('312'!$N$16,_312_Table1_ColumnLookup,0),FALSE),
  IF(AND(VALUE(LEFT($A1660,3))=312,LEFT($G1660,10)="Unincepted",$B1660="O "),VLOOKUP(" ULO",_312_Table1,MATCH('312'!$V$16,_312_Table1_ColumnLookup,0),FALSE),
  IF(AND(VALUE(LEFT($A1660,3))=312,LEFT($G1660,10)="Unincepted",$B1660="Q "),VLOOKUP(" ULO",_312_Table1,MATCH('312'!$X$16,_312_Table1_ColumnLookup,0),FALSE),
  IF(AND(VALUE(LEFT($A1660,3))=312,LEFT($G1660,10)="Unincepted"),VLOOKUP(" ULO",_312_Table1,MATCH(LEFT($B1660,1),_312_Table1_ColumnLookup,0),FALSE),
  IF(AND(VALUE(LEFT($A1660,3))=312,LEFT($G1660,5)="Total",$B1660="G "),VLOOKUP('312'!$F$80,_312_Table1,MATCH('312'!$N$16,_312_Table1_ColumnLookup,0),FALSE),
  IF(AND(VALUE(LEFT($A1660,3))=312,LEFT($G1660,5)="Total",$B1660="O "),VLOOKUP('312'!$F$80,_312_Table1,MATCH('312'!$V$16,_312_Table1_ColumnLookup,0),FALSE),
  IF(AND(VALUE(LEFT($A1660,3))=312,LEFT($G1660,5)="Total",$B1660="Q "),VLOOKUP('312'!$F$80,_312_Table1,MATCH('312'!$X$16,_312_Table1_ColumnLookup,0),FALSE),
  IF(AND(VALUE(LEFT($A1660,3))=312,LEFT($G1660,5)="Total"),VLOOKUP('312'!$F$80,_312_Table1,MATCH(LEFT($B1660,1),_312_Table1_ColumnLookup,0),FALSE),
  IF(AND(VALUE(LEFT($A1660,3))=312,LEN($I1660)=4,$B1660="G"),VLOOKUP($I1660,_312_Table1,MATCH('312'!$N$16,_312_Table1_ColumnLookup,0),FALSE),
  IF(AND(VALUE(LEFT($A1660,3))=312,LEN($I1660)=4,$B1660="O"),VLOOKUP($I1660,_312_Table1,MATCH('312'!$V$16,_312_Table1_ColumnLookup,0),FALSE),
  IF(AND(VALUE(LEFT($A1660,3))=312,LEN($I1660)=4,$B1660="Q"),VLOOKUP($I1660,_312_Table1,MATCH('312'!$X$16,_312_Table1_ColumnLookup,0),FALSE),
  IF(AND(VALUE(LEFT($A1660,3))=312,LEN($I1660)=4),VLOOKUP($I1660,_312_Table1,MATCH(LEFT($B1660,1),_312_Table1_ColumnLookup,0),FALSE)
+N("312"),
  IF(VALUE(LEFT($A1660,3))=313,VLOOKUP(VALUE(MID($B1660,2,1)),_313_Table1,MATCH(MID($B1660,1,1),_313_Table1_ColumnLookup,0),FALSE)
+N("313"),
  IF(AND(VALUE(LEFT($A1660,3))=314,LEN($B1660)=3),VLOOKUP(VALUE(MID($B1660,2,2)),_314_Table1,MATCH(MID($B1660,1,1),_314_Table1_ColumnLookup,0),FALSE),
  IF(VALUE(LEFT($A1660,3))=314,VLOOKUP(VALUE(MID($B1660,2,1)),_314_Table1,MATCH(MID($B1660,1,1),_314_Table1_ColumnLookup,0),FALSE)
+N("314"),
""))))))))))))))))))))))))</f>
        <v>#N/A</v>
      </c>
      <c r="E1660" s="238" t="e">
        <f>IF(AND(VALUE(LEFT($A1660,3))=309,LEN($B1660)=3),VLOOKUP(VALUE(MID($B1660,2,2)),_309_Table2,MATCH(MID($B1660,1,1),_309_Table2_ColumnLookup,0),FALSE),
  IF($C1660="309 LCR SummaryA",OneYearSCR,IF($C1660="309 LCR SummaryB",UltimateSCR,IF(VALUE(LEFT($A1660,3))=309,VLOOKUP(VALUE(MID($B1660,2,1)),_309_Table2,MATCH(MID($B1660,1,1),_309_Table2_ColumnLookup,0),FALSE)
+N("309"),
  IF(VALUE(LEFT($A1660,3))=310,VLOOKUP(VALUE(MID($B1660,2,1)),_310_Table2,MATCH(MID($B1660,1,1),_310_Table2_ColumnLookup,0),FALSE)
+N("310"),
  IF(AND(VALUE(LEFT($A1660,3))=311,LEN($I1660)=4),VLOOKUP($I1660,_311_Table2,MATCH($B1660,_311_Table2_ColumnLookup,0),FALSE),
  IF(AND(VALUE(LEFT($A1660,3))=311,OR($B1660="I2",$B1660="J2",$B1660="K2",$B1660="L2")),VLOOKUP('311'!$G$58,_311_Table2,MATCH(MID($B1660,1,1),_311_Table2_ColumnLookup,0),FALSE),
  IF(AND(VALUE(LEFT($A1660,3))=311,RIGHT($B1660,5)="Total"),VLOOKUP('311'!$G$59,_311_Table2,MATCH(MID($B1660,1,1),_311_Table2_ColumnLookup,0),FALSE),
  IF(VALUE(LEFT($A1660,3))=311,VLOOKUP(VALUE(MID($B1660,2,1)),_311_Table2,MATCH(MID($B1660,1,1),_311_Table2_ColumnLookup,0),FALSE)
+N("311"),
  IF(AND(VALUE(LEFT($A1660,3))=312,LEFT($G1660,10)="Unincepted",$B1660="G "),VLOOKUP(" ULO",_312_Table2,MATCH('312'!$N$16,_312_Table2_ColumnLookup,0),FALSE),
  IF(AND(VALUE(LEFT($A1660,3))=312,LEFT($G1660,10)="Unincepted",$B1660="O "),VLOOKUP(" ULO",_312_Table2,MATCH('312'!$V$16,_312_Table2_ColumnLookup,0),FALSE),
  IF(AND(VALUE(LEFT($A1660,3))=312,LEFT($G1660,10)="Unincepted",$B1660="Q "),VLOOKUP(" ULO",_312_Table2,MATCH('312'!$X$16,_312_Table2_ColumnLookup,0),FALSE),
  IF(AND(VALUE(LEFT($A1660,3))=312,LEFT($G1660,10)="Unincepted"),VLOOKUP(" ULO",_312_Table2,MATCH(LEFT($B1660,1),_312_Table2_ColumnLookup,0),FALSE),
  IF(AND(VALUE(LEFT($A1660,3))=312,LEFT($G1660,5)="Total",$B1660="G "),VLOOKUP('312'!$F$80,_312_Table2,MATCH('312'!$N$16,_312_Table2_ColumnLookup,0),FALSE),
  IF(AND(VALUE(LEFT($A1660,3))=312,LEFT($G1660,5)="Total",$B1660="O "),VLOOKUP('312'!$F$80,_312_Table2,MATCH('312'!$V$16,_312_Table2_ColumnLookup,0),FALSE),
  IF(AND(VALUE(LEFT($A1660,3))=312,LEFT($G1660,5)="Total",$B1660="Q "),VLOOKUP('312'!$F$80,_312_Table2,MATCH('312'!$X$16,_312_Table2_ColumnLookup,0),FALSE),
  IF(AND(VALUE(LEFT($A1660,3))=312,LEFT($G1660,5)="Total"),VLOOKUP('312'!$F$80,_312_Table2,MATCH(LEFT($B1660,1),_312_Table2_ColumnLookup,0),FALSE),
  IF(AND(VALUE(LEFT($A1660,3))=312,LEN($I1660)=4,$B1660="G"),VLOOKUP($I1660,_312_Table2,MATCH('312'!$N$16,_312_Table2_ColumnLookup,0),FALSE),
  IF(AND(VALUE(LEFT($A1660,3))=312,LEN($I1660)=4,$B1660="O"),VLOOKUP($I1660,_312_Table2,MATCH('312'!$V$16,_312_Table2_ColumnLookup,0),FALSE),
  IF(AND(VALUE(LEFT($A1660,3))=312,LEN($I1660)=4,$B1660="Q"),VLOOKUP($I1660,_312_Table2,MATCH('312'!$X$16,_312_Table2_ColumnLookup,0),FALSE),
  IF(AND(VALUE(LEFT($A1660,3))=312,LEN($I1660)=4),VLOOKUP($I1660,_312_Table2,MATCH(LEFT($B1660,1),_312_Table2_ColumnLookup,0),FALSE)
+N("312"),
  IF(VALUE(LEFT($A1660,3))=313,VLOOKUP(VALUE(MID($B1660,2,1)),_313_Table2,MATCH(MID($B1660,1,1),_313_Table2_ColumnLookup,0),FALSE)
+N("313"),
  IF(AND(VALUE(LEFT($A1660,3))=314,LEN($B1660)=3),VLOOKUP(VALUE(MID($B1660,2,2)),_314_Table2,MATCH(MID($B1660,1,1),_314_Table2_ColumnLookup,0),FALSE),
  IF(VALUE(LEFT($A1660,3))=314,VLOOKUP(VALUE(MID($B1660,2,1)),_314_Table2,MATCH(MID($B1660,1,1),_314_Table2_ColumnLookup,0),FALSE)
+N("314"),
""))))))))))))))))))))))))</f>
        <v>#N/A</v>
      </c>
      <c r="F1660" s="238" t="e">
        <f>IF(AND(VALUE(LEFT($A1660,3))=309,LEN($B1660)=3),VLOOKUP(VALUE(MID($B1660,2,2)),_309_Table3,MATCH(MID($B1660,1,1),_309_Table3_ColumnLookup,0),FALSE),
  IF($C1660="309 LCR SummaryA",OneYearSCR,IF($C1660="309 LCR SummaryB",UltimateSCR,IF(VALUE(LEFT($A1660,3))=309,VLOOKUP(VALUE(MID($B1660,2,1)),_309_Table3,MATCH(MID($B1660,1,1),_309_Table3_ColumnLookup,0),FALSE)
+N("309"),
  IF(VALUE(LEFT($A1660,3))=310,VLOOKUP(VALUE(MID($B1660,2,1)),_310_Table3,MATCH(MID($B1660,1,1),_310_Table3_ColumnLookup,0),FALSE)
+N("310"),
  IF(AND(VALUE(LEFT($A1660,3))=311,LEN($I1660)=4),VLOOKUP($I1660,_311_Table3,MATCH($B1660,_311_Table3_ColumnLookup,0),FALSE),
  IF(AND(VALUE(LEFT($A1660,3))=311,OR($B1660="I2",$B1660="J2",$B1660="K2",$B1660="L2")),VLOOKUP('311'!$G$58,_311_Table3,MATCH(MID($B1660,1,1),_311_Table3_ColumnLookup,0),FALSE),
  IF(AND(VALUE(LEFT($A1660,3))=311,RIGHT($B1660,5)="Total"),VLOOKUP('311'!$G$59,_311_Table3,MATCH(MID($B1660,1,1),_311_Table3_ColumnLookup,0),FALSE),
  IF(VALUE(LEFT($A1660,3))=311,VLOOKUP(VALUE(MID($B1660,2,1)),_311_Table3,MATCH(MID($B1660,1,1),_311_Table3_ColumnLookup,0),FALSE)
+N("311"),
  IF(AND(VALUE(LEFT($A1660,3))=312,LEFT($G1660,10)="Unincepted",$B1660="G "),VLOOKUP(" ULO",_312_Table3,MATCH('312'!$N$16,_312_Table3_ColumnLookup,0),FALSE),
  IF(AND(VALUE(LEFT($A1660,3))=312,LEFT($G1660,10)="Unincepted",$B1660="O "),VLOOKUP(" ULO",_312_Table3,MATCH('312'!$V$16,_312_Table3_ColumnLookup,0),FALSE),
  IF(AND(VALUE(LEFT($A1660,3))=312,LEFT($G1660,10)="Unincepted",$B1660="Q "),VLOOKUP(" ULO",_312_Table3,MATCH('312'!$X$16,_312_Table3_ColumnLookup,0),FALSE),
  IF(AND(VALUE(LEFT($A1660,3))=312,LEFT($G1660,10)="Unincepted"),VLOOKUP(" ULO",_312_Table3,MATCH(LEFT($B1660,1),_312_Table3_ColumnLookup,0),FALSE),
  IF(AND(VALUE(LEFT($A1660,3))=312,LEFT($G1660,5)="Total",$B1660="G "),VLOOKUP('312'!$F$80,_312_Table3,MATCH('312'!$N$16,_312_Table3_ColumnLookup,0),FALSE),
  IF(AND(VALUE(LEFT($A1660,3))=312,LEFT($G1660,5)="Total",$B1660="O "),VLOOKUP('312'!$F$80,_312_Table3,MATCH('312'!$V$16,_312_Table3_ColumnLookup,0),FALSE),
  IF(AND(VALUE(LEFT($A1660,3))=312,LEFT($G1660,5)="Total",$B1660="Q "),VLOOKUP('312'!$F$80,_312_Table3,MATCH('312'!$X$16,_312_Table3_ColumnLookup,0),FALSE),
  IF(AND(VALUE(LEFT($A1660,3))=312,LEFT($G1660,5)="Total"),VLOOKUP('312'!$F$80,_312_Table3,MATCH(LEFT($B1660,1),_312_Table3_ColumnLookup,0),FALSE),
  IF(AND(VALUE(LEFT($A1660,3))=312,LEN($I1660)=4,$B1660="G"),VLOOKUP($I1660,_312_Table3,MATCH('312'!$N$16,_312_Table3_ColumnLookup,0),FALSE),
  IF(AND(VALUE(LEFT($A1660,3))=312,LEN($I1660)=4,$B1660="O"),VLOOKUP($I1660,_312_Table3,MATCH('312'!$V$16,_312_Table3_ColumnLookup,0),FALSE),
  IF(AND(VALUE(LEFT($A1660,3))=312,LEN($I1660)=4,$B1660="Q"),VLOOKUP($I1660,_312_Table3,MATCH('312'!$X$16,_312_Table3_ColumnLookup,0),FALSE),
  IF(AND(VALUE(LEFT($A1660,3))=312,LEN($I1660)=4),VLOOKUP($I1660,_312_Table3,MATCH(LEFT($B1660,1),_312_Table3_ColumnLookup,0),FALSE)
+N("312"),
  IF(VALUE(LEFT($A1660,3))=313,VLOOKUP(VALUE(MID($B1660,2,1)),_313_Table3,MATCH(MID($B1660,1,1),_313_Table3_ColumnLookup,0),FALSE)
+N("313"),
  IF(AND(VALUE(LEFT($A1660,3))=314,LEN($B1660)=3),VLOOKUP(VALUE(MID($B1660,2,2)),_314_Table3,MATCH(MID($B1660,1,1),_314_Table3_ColumnLookup,0),FALSE),
  IF(VALUE(LEFT($A1660,3))=314,VLOOKUP(VALUE(MID($B1660,2,1)),_314_Table3,MATCH(MID($B1660,1,1),_314_Table3_ColumnLookup,0),FALSE)
+N("314"),
""))))))))))))))))))))))))</f>
        <v>#N/A</v>
      </c>
      <c r="H1660" s="321" t="str">
        <f>IFERROR(
IF(ISERROR($D1660)=FALSE,$D1660,IF(ISERROR($E1660)=FALSE,$E1660,IF(ISERROR($F1660)=FALSE,$F1660
+N("012 checkboxes"),
IF(
IF(OR(LEFT($A1660,9)="Syndicate",LEFT($A1660,12)="NewSyndicate"),VLOOKUP($A1660,'012'!$J:$ZW,MATCH("Link to button",'012'!$J$1:$ZW$1,0),0)
+N("309 checkbox"),
IF($C1660="309 LCR Summary0",VLOOKUP("Notes990",'309'!$P:$ZZ,MATCH("Link to button",'309'!$P$1:$ZZ$1,0),0)
+N("313 checkboxes"),
IF($C1660="313 Financial Information0LcmVsScr",IF($C1660="309 LCR Summary0",VLOOKUP("LcmVsScr",'309'!$N:$ZZ,MATCH("Link to button",'309'!$N$1:$ZZ$1,0),0),
IF($C1660="313 Financial Information0LcrDocAttached",IF($C1660="309 LCR Summary0",VLOOKUP("LcrDocAttached",'309'!$N:$ZZ,MATCH("Link to button",'309'!$N$1:$ZZ$1,0),
0)))))))=1,TRUE,FALSE)
))),"")</f>
        <v/>
      </c>
    </row>
    <row r="1661" spans="1:8">
      <c r="A1661" s="237" t="e">
        <f>VLOOKUP($G1661,CSVLookups!$B:$R,MATCH(A$1,CSVLookups!$B$1:$R$1,0),FALSE)</f>
        <v>#N/A</v>
      </c>
      <c r="B1661" s="237" t="e">
        <f>VLOOKUP($G1661,CSVLookups!$B:$R,MATCH(B$1,CSVLookups!$B$1:$R$1,0),FALSE)</f>
        <v>#N/A</v>
      </c>
      <c r="C1661" s="238" t="e">
        <f t="shared" si="26"/>
        <v>#N/A</v>
      </c>
      <c r="D1661" s="238" t="e">
        <f>IF(AND(VALUE(LEFT($A1661,3))=309,LEN($B1661)=3),VLOOKUP(VALUE(MID($B1661,2,2)),_309_Table1,MATCH(MID($B1661,1,1),_309_Table1_ColumnLookup,0),FALSE),
  IF($C1661="309 LCR SummaryA",OneYearSCR,IF($C1661="309 LCR SummaryB",UltimateSCR,IF(VALUE(LEFT($A1661,3))=309,VLOOKUP(VALUE(MID($B1661,2,1)),_309_Table1,MATCH(MID($B1661,1,1),_309_Table1_ColumnLookup,0),FALSE)
+N("309"),
  IF(VALUE(LEFT($A1661,3))=310,VLOOKUP(VALUE(MID($B1661,2,1)),_310_Table1,MATCH(MID($B1661,1,1),_310_Table1_ColumnLookup,0),FALSE)
+N("310"),
  IF(AND(VALUE(LEFT($A1661,3))=311,LEN($I1661)=4),VLOOKUP($I1661,_311_Table1,MATCH($B1661,_311_Table1_ColumnLookup,0),FALSE),
  IF(AND(VALUE(LEFT($A1661,3))=311,OR($B1661="I2",$B1661="J2",$B1661="K2",$B1661="L2")),VLOOKUP('311'!$G$58,_311_Table1,MATCH(MID($B1661,1,1),_311_Table1_ColumnLookup,0),FALSE),
  IF(AND(VALUE(LEFT($A1661,3))=311,RIGHT($B1661,5)="Total"),VLOOKUP('311'!$G$59,_311_Table1,MATCH(MID($B1661,1,1),_311_Table1_ColumnLookup,0),FALSE),
  IF(VALUE(LEFT($A1661,3))=311,VLOOKUP(VALUE(MID($B1661,2,1)),_311_Table1,MATCH(MID($B1661,1,1),_311_Table1_ColumnLookup,0),FALSE)
+N("311"),
  IF(AND(VALUE(LEFT($A1661,3))=312,LEFT($G1661,10)="Unincepted",$B1661="G "),VLOOKUP(" ULO",_312_Table1,MATCH('312'!$N$16,_312_Table1_ColumnLookup,0),FALSE),
  IF(AND(VALUE(LEFT($A1661,3))=312,LEFT($G1661,10)="Unincepted",$B1661="O "),VLOOKUP(" ULO",_312_Table1,MATCH('312'!$V$16,_312_Table1_ColumnLookup,0),FALSE),
  IF(AND(VALUE(LEFT($A1661,3))=312,LEFT($G1661,10)="Unincepted",$B1661="Q "),VLOOKUP(" ULO",_312_Table1,MATCH('312'!$X$16,_312_Table1_ColumnLookup,0),FALSE),
  IF(AND(VALUE(LEFT($A1661,3))=312,LEFT($G1661,10)="Unincepted"),VLOOKUP(" ULO",_312_Table1,MATCH(LEFT($B1661,1),_312_Table1_ColumnLookup,0),FALSE),
  IF(AND(VALUE(LEFT($A1661,3))=312,LEFT($G1661,5)="Total",$B1661="G "),VLOOKUP('312'!$F$80,_312_Table1,MATCH('312'!$N$16,_312_Table1_ColumnLookup,0),FALSE),
  IF(AND(VALUE(LEFT($A1661,3))=312,LEFT($G1661,5)="Total",$B1661="O "),VLOOKUP('312'!$F$80,_312_Table1,MATCH('312'!$V$16,_312_Table1_ColumnLookup,0),FALSE),
  IF(AND(VALUE(LEFT($A1661,3))=312,LEFT($G1661,5)="Total",$B1661="Q "),VLOOKUP('312'!$F$80,_312_Table1,MATCH('312'!$X$16,_312_Table1_ColumnLookup,0),FALSE),
  IF(AND(VALUE(LEFT($A1661,3))=312,LEFT($G1661,5)="Total"),VLOOKUP('312'!$F$80,_312_Table1,MATCH(LEFT($B1661,1),_312_Table1_ColumnLookup,0),FALSE),
  IF(AND(VALUE(LEFT($A1661,3))=312,LEN($I1661)=4,$B1661="G"),VLOOKUP($I1661,_312_Table1,MATCH('312'!$N$16,_312_Table1_ColumnLookup,0),FALSE),
  IF(AND(VALUE(LEFT($A1661,3))=312,LEN($I1661)=4,$B1661="O"),VLOOKUP($I1661,_312_Table1,MATCH('312'!$V$16,_312_Table1_ColumnLookup,0),FALSE),
  IF(AND(VALUE(LEFT($A1661,3))=312,LEN($I1661)=4,$B1661="Q"),VLOOKUP($I1661,_312_Table1,MATCH('312'!$X$16,_312_Table1_ColumnLookup,0),FALSE),
  IF(AND(VALUE(LEFT($A1661,3))=312,LEN($I1661)=4),VLOOKUP($I1661,_312_Table1,MATCH(LEFT($B1661,1),_312_Table1_ColumnLookup,0),FALSE)
+N("312"),
  IF(VALUE(LEFT($A1661,3))=313,VLOOKUP(VALUE(MID($B1661,2,1)),_313_Table1,MATCH(MID($B1661,1,1),_313_Table1_ColumnLookup,0),FALSE)
+N("313"),
  IF(AND(VALUE(LEFT($A1661,3))=314,LEN($B1661)=3),VLOOKUP(VALUE(MID($B1661,2,2)),_314_Table1,MATCH(MID($B1661,1,1),_314_Table1_ColumnLookup,0),FALSE),
  IF(VALUE(LEFT($A1661,3))=314,VLOOKUP(VALUE(MID($B1661,2,1)),_314_Table1,MATCH(MID($B1661,1,1),_314_Table1_ColumnLookup,0),FALSE)
+N("314"),
""))))))))))))))))))))))))</f>
        <v>#N/A</v>
      </c>
      <c r="E1661" s="238" t="e">
        <f>IF(AND(VALUE(LEFT($A1661,3))=309,LEN($B1661)=3),VLOOKUP(VALUE(MID($B1661,2,2)),_309_Table2,MATCH(MID($B1661,1,1),_309_Table2_ColumnLookup,0),FALSE),
  IF($C1661="309 LCR SummaryA",OneYearSCR,IF($C1661="309 LCR SummaryB",UltimateSCR,IF(VALUE(LEFT($A1661,3))=309,VLOOKUP(VALUE(MID($B1661,2,1)),_309_Table2,MATCH(MID($B1661,1,1),_309_Table2_ColumnLookup,0),FALSE)
+N("309"),
  IF(VALUE(LEFT($A1661,3))=310,VLOOKUP(VALUE(MID($B1661,2,1)),_310_Table2,MATCH(MID($B1661,1,1),_310_Table2_ColumnLookup,0),FALSE)
+N("310"),
  IF(AND(VALUE(LEFT($A1661,3))=311,LEN($I1661)=4),VLOOKUP($I1661,_311_Table2,MATCH($B1661,_311_Table2_ColumnLookup,0),FALSE),
  IF(AND(VALUE(LEFT($A1661,3))=311,OR($B1661="I2",$B1661="J2",$B1661="K2",$B1661="L2")),VLOOKUP('311'!$G$58,_311_Table2,MATCH(MID($B1661,1,1),_311_Table2_ColumnLookup,0),FALSE),
  IF(AND(VALUE(LEFT($A1661,3))=311,RIGHT($B1661,5)="Total"),VLOOKUP('311'!$G$59,_311_Table2,MATCH(MID($B1661,1,1),_311_Table2_ColumnLookup,0),FALSE),
  IF(VALUE(LEFT($A1661,3))=311,VLOOKUP(VALUE(MID($B1661,2,1)),_311_Table2,MATCH(MID($B1661,1,1),_311_Table2_ColumnLookup,0),FALSE)
+N("311"),
  IF(AND(VALUE(LEFT($A1661,3))=312,LEFT($G1661,10)="Unincepted",$B1661="G "),VLOOKUP(" ULO",_312_Table2,MATCH('312'!$N$16,_312_Table2_ColumnLookup,0),FALSE),
  IF(AND(VALUE(LEFT($A1661,3))=312,LEFT($G1661,10)="Unincepted",$B1661="O "),VLOOKUP(" ULO",_312_Table2,MATCH('312'!$V$16,_312_Table2_ColumnLookup,0),FALSE),
  IF(AND(VALUE(LEFT($A1661,3))=312,LEFT($G1661,10)="Unincepted",$B1661="Q "),VLOOKUP(" ULO",_312_Table2,MATCH('312'!$X$16,_312_Table2_ColumnLookup,0),FALSE),
  IF(AND(VALUE(LEFT($A1661,3))=312,LEFT($G1661,10)="Unincepted"),VLOOKUP(" ULO",_312_Table2,MATCH(LEFT($B1661,1),_312_Table2_ColumnLookup,0),FALSE),
  IF(AND(VALUE(LEFT($A1661,3))=312,LEFT($G1661,5)="Total",$B1661="G "),VLOOKUP('312'!$F$80,_312_Table2,MATCH('312'!$N$16,_312_Table2_ColumnLookup,0),FALSE),
  IF(AND(VALUE(LEFT($A1661,3))=312,LEFT($G1661,5)="Total",$B1661="O "),VLOOKUP('312'!$F$80,_312_Table2,MATCH('312'!$V$16,_312_Table2_ColumnLookup,0),FALSE),
  IF(AND(VALUE(LEFT($A1661,3))=312,LEFT($G1661,5)="Total",$B1661="Q "),VLOOKUP('312'!$F$80,_312_Table2,MATCH('312'!$X$16,_312_Table2_ColumnLookup,0),FALSE),
  IF(AND(VALUE(LEFT($A1661,3))=312,LEFT($G1661,5)="Total"),VLOOKUP('312'!$F$80,_312_Table2,MATCH(LEFT($B1661,1),_312_Table2_ColumnLookup,0),FALSE),
  IF(AND(VALUE(LEFT($A1661,3))=312,LEN($I1661)=4,$B1661="G"),VLOOKUP($I1661,_312_Table2,MATCH('312'!$N$16,_312_Table2_ColumnLookup,0),FALSE),
  IF(AND(VALUE(LEFT($A1661,3))=312,LEN($I1661)=4,$B1661="O"),VLOOKUP($I1661,_312_Table2,MATCH('312'!$V$16,_312_Table2_ColumnLookup,0),FALSE),
  IF(AND(VALUE(LEFT($A1661,3))=312,LEN($I1661)=4,$B1661="Q"),VLOOKUP($I1661,_312_Table2,MATCH('312'!$X$16,_312_Table2_ColumnLookup,0),FALSE),
  IF(AND(VALUE(LEFT($A1661,3))=312,LEN($I1661)=4),VLOOKUP($I1661,_312_Table2,MATCH(LEFT($B1661,1),_312_Table2_ColumnLookup,0),FALSE)
+N("312"),
  IF(VALUE(LEFT($A1661,3))=313,VLOOKUP(VALUE(MID($B1661,2,1)),_313_Table2,MATCH(MID($B1661,1,1),_313_Table2_ColumnLookup,0),FALSE)
+N("313"),
  IF(AND(VALUE(LEFT($A1661,3))=314,LEN($B1661)=3),VLOOKUP(VALUE(MID($B1661,2,2)),_314_Table2,MATCH(MID($B1661,1,1),_314_Table2_ColumnLookup,0),FALSE),
  IF(VALUE(LEFT($A1661,3))=314,VLOOKUP(VALUE(MID($B1661,2,1)),_314_Table2,MATCH(MID($B1661,1,1),_314_Table2_ColumnLookup,0),FALSE)
+N("314"),
""))))))))))))))))))))))))</f>
        <v>#N/A</v>
      </c>
      <c r="F1661" s="238" t="e">
        <f>IF(AND(VALUE(LEFT($A1661,3))=309,LEN($B1661)=3),VLOOKUP(VALUE(MID($B1661,2,2)),_309_Table3,MATCH(MID($B1661,1,1),_309_Table3_ColumnLookup,0),FALSE),
  IF($C1661="309 LCR SummaryA",OneYearSCR,IF($C1661="309 LCR SummaryB",UltimateSCR,IF(VALUE(LEFT($A1661,3))=309,VLOOKUP(VALUE(MID($B1661,2,1)),_309_Table3,MATCH(MID($B1661,1,1),_309_Table3_ColumnLookup,0),FALSE)
+N("309"),
  IF(VALUE(LEFT($A1661,3))=310,VLOOKUP(VALUE(MID($B1661,2,1)),_310_Table3,MATCH(MID($B1661,1,1),_310_Table3_ColumnLookup,0),FALSE)
+N("310"),
  IF(AND(VALUE(LEFT($A1661,3))=311,LEN($I1661)=4),VLOOKUP($I1661,_311_Table3,MATCH($B1661,_311_Table3_ColumnLookup,0),FALSE),
  IF(AND(VALUE(LEFT($A1661,3))=311,OR($B1661="I2",$B1661="J2",$B1661="K2",$B1661="L2")),VLOOKUP('311'!$G$58,_311_Table3,MATCH(MID($B1661,1,1),_311_Table3_ColumnLookup,0),FALSE),
  IF(AND(VALUE(LEFT($A1661,3))=311,RIGHT($B1661,5)="Total"),VLOOKUP('311'!$G$59,_311_Table3,MATCH(MID($B1661,1,1),_311_Table3_ColumnLookup,0),FALSE),
  IF(VALUE(LEFT($A1661,3))=311,VLOOKUP(VALUE(MID($B1661,2,1)),_311_Table3,MATCH(MID($B1661,1,1),_311_Table3_ColumnLookup,0),FALSE)
+N("311"),
  IF(AND(VALUE(LEFT($A1661,3))=312,LEFT($G1661,10)="Unincepted",$B1661="G "),VLOOKUP(" ULO",_312_Table3,MATCH('312'!$N$16,_312_Table3_ColumnLookup,0),FALSE),
  IF(AND(VALUE(LEFT($A1661,3))=312,LEFT($G1661,10)="Unincepted",$B1661="O "),VLOOKUP(" ULO",_312_Table3,MATCH('312'!$V$16,_312_Table3_ColumnLookup,0),FALSE),
  IF(AND(VALUE(LEFT($A1661,3))=312,LEFT($G1661,10)="Unincepted",$B1661="Q "),VLOOKUP(" ULO",_312_Table3,MATCH('312'!$X$16,_312_Table3_ColumnLookup,0),FALSE),
  IF(AND(VALUE(LEFT($A1661,3))=312,LEFT($G1661,10)="Unincepted"),VLOOKUP(" ULO",_312_Table3,MATCH(LEFT($B1661,1),_312_Table3_ColumnLookup,0),FALSE),
  IF(AND(VALUE(LEFT($A1661,3))=312,LEFT($G1661,5)="Total",$B1661="G "),VLOOKUP('312'!$F$80,_312_Table3,MATCH('312'!$N$16,_312_Table3_ColumnLookup,0),FALSE),
  IF(AND(VALUE(LEFT($A1661,3))=312,LEFT($G1661,5)="Total",$B1661="O "),VLOOKUP('312'!$F$80,_312_Table3,MATCH('312'!$V$16,_312_Table3_ColumnLookup,0),FALSE),
  IF(AND(VALUE(LEFT($A1661,3))=312,LEFT($G1661,5)="Total",$B1661="Q "),VLOOKUP('312'!$F$80,_312_Table3,MATCH('312'!$X$16,_312_Table3_ColumnLookup,0),FALSE),
  IF(AND(VALUE(LEFT($A1661,3))=312,LEFT($G1661,5)="Total"),VLOOKUP('312'!$F$80,_312_Table3,MATCH(LEFT($B1661,1),_312_Table3_ColumnLookup,0),FALSE),
  IF(AND(VALUE(LEFT($A1661,3))=312,LEN($I1661)=4,$B1661="G"),VLOOKUP($I1661,_312_Table3,MATCH('312'!$N$16,_312_Table3_ColumnLookup,0),FALSE),
  IF(AND(VALUE(LEFT($A1661,3))=312,LEN($I1661)=4,$B1661="O"),VLOOKUP($I1661,_312_Table3,MATCH('312'!$V$16,_312_Table3_ColumnLookup,0),FALSE),
  IF(AND(VALUE(LEFT($A1661,3))=312,LEN($I1661)=4,$B1661="Q"),VLOOKUP($I1661,_312_Table3,MATCH('312'!$X$16,_312_Table3_ColumnLookup,0),FALSE),
  IF(AND(VALUE(LEFT($A1661,3))=312,LEN($I1661)=4),VLOOKUP($I1661,_312_Table3,MATCH(LEFT($B1661,1),_312_Table3_ColumnLookup,0),FALSE)
+N("312"),
  IF(VALUE(LEFT($A1661,3))=313,VLOOKUP(VALUE(MID($B1661,2,1)),_313_Table3,MATCH(MID($B1661,1,1),_313_Table3_ColumnLookup,0),FALSE)
+N("313"),
  IF(AND(VALUE(LEFT($A1661,3))=314,LEN($B1661)=3),VLOOKUP(VALUE(MID($B1661,2,2)),_314_Table3,MATCH(MID($B1661,1,1),_314_Table3_ColumnLookup,0),FALSE),
  IF(VALUE(LEFT($A1661,3))=314,VLOOKUP(VALUE(MID($B1661,2,1)),_314_Table3,MATCH(MID($B1661,1,1),_314_Table3_ColumnLookup,0),FALSE)
+N("314"),
""))))))))))))))))))))))))</f>
        <v>#N/A</v>
      </c>
      <c r="H1661" s="321" t="str">
        <f>IFERROR(
IF(ISERROR($D1661)=FALSE,$D1661,IF(ISERROR($E1661)=FALSE,$E1661,IF(ISERROR($F1661)=FALSE,$F1661
+N("012 checkboxes"),
IF(
IF(OR(LEFT($A1661,9)="Syndicate",LEFT($A1661,12)="NewSyndicate"),VLOOKUP($A1661,'012'!$J:$ZW,MATCH("Link to button",'012'!$J$1:$ZW$1,0),0)
+N("309 checkbox"),
IF($C1661="309 LCR Summary0",VLOOKUP("Notes990",'309'!$P:$ZZ,MATCH("Link to button",'309'!$P$1:$ZZ$1,0),0)
+N("313 checkboxes"),
IF($C1661="313 Financial Information0LcmVsScr",IF($C1661="309 LCR Summary0",VLOOKUP("LcmVsScr",'309'!$N:$ZZ,MATCH("Link to button",'309'!$N$1:$ZZ$1,0),0),
IF($C1661="313 Financial Information0LcrDocAttached",IF($C1661="309 LCR Summary0",VLOOKUP("LcrDocAttached",'309'!$N:$ZZ,MATCH("Link to button",'309'!$N$1:$ZZ$1,0),
0)))))))=1,TRUE,FALSE)
))),"")</f>
        <v/>
      </c>
    </row>
    <row r="1662" spans="1:8">
      <c r="A1662" s="237" t="e">
        <f>VLOOKUP($G1662,CSVLookups!$B:$R,MATCH(A$1,CSVLookups!$B$1:$R$1,0),FALSE)</f>
        <v>#N/A</v>
      </c>
      <c r="B1662" s="237" t="e">
        <f>VLOOKUP($G1662,CSVLookups!$B:$R,MATCH(B$1,CSVLookups!$B$1:$R$1,0),FALSE)</f>
        <v>#N/A</v>
      </c>
      <c r="C1662" s="238" t="e">
        <f t="shared" si="26"/>
        <v>#N/A</v>
      </c>
      <c r="D1662" s="238" t="e">
        <f>IF(AND(VALUE(LEFT($A1662,3))=309,LEN($B1662)=3),VLOOKUP(VALUE(MID($B1662,2,2)),_309_Table1,MATCH(MID($B1662,1,1),_309_Table1_ColumnLookup,0),FALSE),
  IF($C1662="309 LCR SummaryA",OneYearSCR,IF($C1662="309 LCR SummaryB",UltimateSCR,IF(VALUE(LEFT($A1662,3))=309,VLOOKUP(VALUE(MID($B1662,2,1)),_309_Table1,MATCH(MID($B1662,1,1),_309_Table1_ColumnLookup,0),FALSE)
+N("309"),
  IF(VALUE(LEFT($A1662,3))=310,VLOOKUP(VALUE(MID($B1662,2,1)),_310_Table1,MATCH(MID($B1662,1,1),_310_Table1_ColumnLookup,0),FALSE)
+N("310"),
  IF(AND(VALUE(LEFT($A1662,3))=311,LEN($I1662)=4),VLOOKUP($I1662,_311_Table1,MATCH($B1662,_311_Table1_ColumnLookup,0),FALSE),
  IF(AND(VALUE(LEFT($A1662,3))=311,OR($B1662="I2",$B1662="J2",$B1662="K2",$B1662="L2")),VLOOKUP('311'!$G$58,_311_Table1,MATCH(MID($B1662,1,1),_311_Table1_ColumnLookup,0),FALSE),
  IF(AND(VALUE(LEFT($A1662,3))=311,RIGHT($B1662,5)="Total"),VLOOKUP('311'!$G$59,_311_Table1,MATCH(MID($B1662,1,1),_311_Table1_ColumnLookup,0),FALSE),
  IF(VALUE(LEFT($A1662,3))=311,VLOOKUP(VALUE(MID($B1662,2,1)),_311_Table1,MATCH(MID($B1662,1,1),_311_Table1_ColumnLookup,0),FALSE)
+N("311"),
  IF(AND(VALUE(LEFT($A1662,3))=312,LEFT($G1662,10)="Unincepted",$B1662="G "),VLOOKUP(" ULO",_312_Table1,MATCH('312'!$N$16,_312_Table1_ColumnLookup,0),FALSE),
  IF(AND(VALUE(LEFT($A1662,3))=312,LEFT($G1662,10)="Unincepted",$B1662="O "),VLOOKUP(" ULO",_312_Table1,MATCH('312'!$V$16,_312_Table1_ColumnLookup,0),FALSE),
  IF(AND(VALUE(LEFT($A1662,3))=312,LEFT($G1662,10)="Unincepted",$B1662="Q "),VLOOKUP(" ULO",_312_Table1,MATCH('312'!$X$16,_312_Table1_ColumnLookup,0),FALSE),
  IF(AND(VALUE(LEFT($A1662,3))=312,LEFT($G1662,10)="Unincepted"),VLOOKUP(" ULO",_312_Table1,MATCH(LEFT($B1662,1),_312_Table1_ColumnLookup,0),FALSE),
  IF(AND(VALUE(LEFT($A1662,3))=312,LEFT($G1662,5)="Total",$B1662="G "),VLOOKUP('312'!$F$80,_312_Table1,MATCH('312'!$N$16,_312_Table1_ColumnLookup,0),FALSE),
  IF(AND(VALUE(LEFT($A1662,3))=312,LEFT($G1662,5)="Total",$B1662="O "),VLOOKUP('312'!$F$80,_312_Table1,MATCH('312'!$V$16,_312_Table1_ColumnLookup,0),FALSE),
  IF(AND(VALUE(LEFT($A1662,3))=312,LEFT($G1662,5)="Total",$B1662="Q "),VLOOKUP('312'!$F$80,_312_Table1,MATCH('312'!$X$16,_312_Table1_ColumnLookup,0),FALSE),
  IF(AND(VALUE(LEFT($A1662,3))=312,LEFT($G1662,5)="Total"),VLOOKUP('312'!$F$80,_312_Table1,MATCH(LEFT($B1662,1),_312_Table1_ColumnLookup,0),FALSE),
  IF(AND(VALUE(LEFT($A1662,3))=312,LEN($I1662)=4,$B1662="G"),VLOOKUP($I1662,_312_Table1,MATCH('312'!$N$16,_312_Table1_ColumnLookup,0),FALSE),
  IF(AND(VALUE(LEFT($A1662,3))=312,LEN($I1662)=4,$B1662="O"),VLOOKUP($I1662,_312_Table1,MATCH('312'!$V$16,_312_Table1_ColumnLookup,0),FALSE),
  IF(AND(VALUE(LEFT($A1662,3))=312,LEN($I1662)=4,$B1662="Q"),VLOOKUP($I1662,_312_Table1,MATCH('312'!$X$16,_312_Table1_ColumnLookup,0),FALSE),
  IF(AND(VALUE(LEFT($A1662,3))=312,LEN($I1662)=4),VLOOKUP($I1662,_312_Table1,MATCH(LEFT($B1662,1),_312_Table1_ColumnLookup,0),FALSE)
+N("312"),
  IF(VALUE(LEFT($A1662,3))=313,VLOOKUP(VALUE(MID($B1662,2,1)),_313_Table1,MATCH(MID($B1662,1,1),_313_Table1_ColumnLookup,0),FALSE)
+N("313"),
  IF(AND(VALUE(LEFT($A1662,3))=314,LEN($B1662)=3),VLOOKUP(VALUE(MID($B1662,2,2)),_314_Table1,MATCH(MID($B1662,1,1),_314_Table1_ColumnLookup,0),FALSE),
  IF(VALUE(LEFT($A1662,3))=314,VLOOKUP(VALUE(MID($B1662,2,1)),_314_Table1,MATCH(MID($B1662,1,1),_314_Table1_ColumnLookup,0),FALSE)
+N("314"),
""))))))))))))))))))))))))</f>
        <v>#N/A</v>
      </c>
      <c r="E1662" s="238" t="e">
        <f>IF(AND(VALUE(LEFT($A1662,3))=309,LEN($B1662)=3),VLOOKUP(VALUE(MID($B1662,2,2)),_309_Table2,MATCH(MID($B1662,1,1),_309_Table2_ColumnLookup,0),FALSE),
  IF($C1662="309 LCR SummaryA",OneYearSCR,IF($C1662="309 LCR SummaryB",UltimateSCR,IF(VALUE(LEFT($A1662,3))=309,VLOOKUP(VALUE(MID($B1662,2,1)),_309_Table2,MATCH(MID($B1662,1,1),_309_Table2_ColumnLookup,0),FALSE)
+N("309"),
  IF(VALUE(LEFT($A1662,3))=310,VLOOKUP(VALUE(MID($B1662,2,1)),_310_Table2,MATCH(MID($B1662,1,1),_310_Table2_ColumnLookup,0),FALSE)
+N("310"),
  IF(AND(VALUE(LEFT($A1662,3))=311,LEN($I1662)=4),VLOOKUP($I1662,_311_Table2,MATCH($B1662,_311_Table2_ColumnLookup,0),FALSE),
  IF(AND(VALUE(LEFT($A1662,3))=311,OR($B1662="I2",$B1662="J2",$B1662="K2",$B1662="L2")),VLOOKUP('311'!$G$58,_311_Table2,MATCH(MID($B1662,1,1),_311_Table2_ColumnLookup,0),FALSE),
  IF(AND(VALUE(LEFT($A1662,3))=311,RIGHT($B1662,5)="Total"),VLOOKUP('311'!$G$59,_311_Table2,MATCH(MID($B1662,1,1),_311_Table2_ColumnLookup,0),FALSE),
  IF(VALUE(LEFT($A1662,3))=311,VLOOKUP(VALUE(MID($B1662,2,1)),_311_Table2,MATCH(MID($B1662,1,1),_311_Table2_ColumnLookup,0),FALSE)
+N("311"),
  IF(AND(VALUE(LEFT($A1662,3))=312,LEFT($G1662,10)="Unincepted",$B1662="G "),VLOOKUP(" ULO",_312_Table2,MATCH('312'!$N$16,_312_Table2_ColumnLookup,0),FALSE),
  IF(AND(VALUE(LEFT($A1662,3))=312,LEFT($G1662,10)="Unincepted",$B1662="O "),VLOOKUP(" ULO",_312_Table2,MATCH('312'!$V$16,_312_Table2_ColumnLookup,0),FALSE),
  IF(AND(VALUE(LEFT($A1662,3))=312,LEFT($G1662,10)="Unincepted",$B1662="Q "),VLOOKUP(" ULO",_312_Table2,MATCH('312'!$X$16,_312_Table2_ColumnLookup,0),FALSE),
  IF(AND(VALUE(LEFT($A1662,3))=312,LEFT($G1662,10)="Unincepted"),VLOOKUP(" ULO",_312_Table2,MATCH(LEFT($B1662,1),_312_Table2_ColumnLookup,0),FALSE),
  IF(AND(VALUE(LEFT($A1662,3))=312,LEFT($G1662,5)="Total",$B1662="G "),VLOOKUP('312'!$F$80,_312_Table2,MATCH('312'!$N$16,_312_Table2_ColumnLookup,0),FALSE),
  IF(AND(VALUE(LEFT($A1662,3))=312,LEFT($G1662,5)="Total",$B1662="O "),VLOOKUP('312'!$F$80,_312_Table2,MATCH('312'!$V$16,_312_Table2_ColumnLookup,0),FALSE),
  IF(AND(VALUE(LEFT($A1662,3))=312,LEFT($G1662,5)="Total",$B1662="Q "),VLOOKUP('312'!$F$80,_312_Table2,MATCH('312'!$X$16,_312_Table2_ColumnLookup,0),FALSE),
  IF(AND(VALUE(LEFT($A1662,3))=312,LEFT($G1662,5)="Total"),VLOOKUP('312'!$F$80,_312_Table2,MATCH(LEFT($B1662,1),_312_Table2_ColumnLookup,0),FALSE),
  IF(AND(VALUE(LEFT($A1662,3))=312,LEN($I1662)=4,$B1662="G"),VLOOKUP($I1662,_312_Table2,MATCH('312'!$N$16,_312_Table2_ColumnLookup,0),FALSE),
  IF(AND(VALUE(LEFT($A1662,3))=312,LEN($I1662)=4,$B1662="O"),VLOOKUP($I1662,_312_Table2,MATCH('312'!$V$16,_312_Table2_ColumnLookup,0),FALSE),
  IF(AND(VALUE(LEFT($A1662,3))=312,LEN($I1662)=4,$B1662="Q"),VLOOKUP($I1662,_312_Table2,MATCH('312'!$X$16,_312_Table2_ColumnLookup,0),FALSE),
  IF(AND(VALUE(LEFT($A1662,3))=312,LEN($I1662)=4),VLOOKUP($I1662,_312_Table2,MATCH(LEFT($B1662,1),_312_Table2_ColumnLookup,0),FALSE)
+N("312"),
  IF(VALUE(LEFT($A1662,3))=313,VLOOKUP(VALUE(MID($B1662,2,1)),_313_Table2,MATCH(MID($B1662,1,1),_313_Table2_ColumnLookup,0),FALSE)
+N("313"),
  IF(AND(VALUE(LEFT($A1662,3))=314,LEN($B1662)=3),VLOOKUP(VALUE(MID($B1662,2,2)),_314_Table2,MATCH(MID($B1662,1,1),_314_Table2_ColumnLookup,0),FALSE),
  IF(VALUE(LEFT($A1662,3))=314,VLOOKUP(VALUE(MID($B1662,2,1)),_314_Table2,MATCH(MID($B1662,1,1),_314_Table2_ColumnLookup,0),FALSE)
+N("314"),
""))))))))))))))))))))))))</f>
        <v>#N/A</v>
      </c>
      <c r="F1662" s="238" t="e">
        <f>IF(AND(VALUE(LEFT($A1662,3))=309,LEN($B1662)=3),VLOOKUP(VALUE(MID($B1662,2,2)),_309_Table3,MATCH(MID($B1662,1,1),_309_Table3_ColumnLookup,0),FALSE),
  IF($C1662="309 LCR SummaryA",OneYearSCR,IF($C1662="309 LCR SummaryB",UltimateSCR,IF(VALUE(LEFT($A1662,3))=309,VLOOKUP(VALUE(MID($B1662,2,1)),_309_Table3,MATCH(MID($B1662,1,1),_309_Table3_ColumnLookup,0),FALSE)
+N("309"),
  IF(VALUE(LEFT($A1662,3))=310,VLOOKUP(VALUE(MID($B1662,2,1)),_310_Table3,MATCH(MID($B1662,1,1),_310_Table3_ColumnLookup,0),FALSE)
+N("310"),
  IF(AND(VALUE(LEFT($A1662,3))=311,LEN($I1662)=4),VLOOKUP($I1662,_311_Table3,MATCH($B1662,_311_Table3_ColumnLookup,0),FALSE),
  IF(AND(VALUE(LEFT($A1662,3))=311,OR($B1662="I2",$B1662="J2",$B1662="K2",$B1662="L2")),VLOOKUP('311'!$G$58,_311_Table3,MATCH(MID($B1662,1,1),_311_Table3_ColumnLookup,0),FALSE),
  IF(AND(VALUE(LEFT($A1662,3))=311,RIGHT($B1662,5)="Total"),VLOOKUP('311'!$G$59,_311_Table3,MATCH(MID($B1662,1,1),_311_Table3_ColumnLookup,0),FALSE),
  IF(VALUE(LEFT($A1662,3))=311,VLOOKUP(VALUE(MID($B1662,2,1)),_311_Table3,MATCH(MID($B1662,1,1),_311_Table3_ColumnLookup,0),FALSE)
+N("311"),
  IF(AND(VALUE(LEFT($A1662,3))=312,LEFT($G1662,10)="Unincepted",$B1662="G "),VLOOKUP(" ULO",_312_Table3,MATCH('312'!$N$16,_312_Table3_ColumnLookup,0),FALSE),
  IF(AND(VALUE(LEFT($A1662,3))=312,LEFT($G1662,10)="Unincepted",$B1662="O "),VLOOKUP(" ULO",_312_Table3,MATCH('312'!$V$16,_312_Table3_ColumnLookup,0),FALSE),
  IF(AND(VALUE(LEFT($A1662,3))=312,LEFT($G1662,10)="Unincepted",$B1662="Q "),VLOOKUP(" ULO",_312_Table3,MATCH('312'!$X$16,_312_Table3_ColumnLookup,0),FALSE),
  IF(AND(VALUE(LEFT($A1662,3))=312,LEFT($G1662,10)="Unincepted"),VLOOKUP(" ULO",_312_Table3,MATCH(LEFT($B1662,1),_312_Table3_ColumnLookup,0),FALSE),
  IF(AND(VALUE(LEFT($A1662,3))=312,LEFT($G1662,5)="Total",$B1662="G "),VLOOKUP('312'!$F$80,_312_Table3,MATCH('312'!$N$16,_312_Table3_ColumnLookup,0),FALSE),
  IF(AND(VALUE(LEFT($A1662,3))=312,LEFT($G1662,5)="Total",$B1662="O "),VLOOKUP('312'!$F$80,_312_Table3,MATCH('312'!$V$16,_312_Table3_ColumnLookup,0),FALSE),
  IF(AND(VALUE(LEFT($A1662,3))=312,LEFT($G1662,5)="Total",$B1662="Q "),VLOOKUP('312'!$F$80,_312_Table3,MATCH('312'!$X$16,_312_Table3_ColumnLookup,0),FALSE),
  IF(AND(VALUE(LEFT($A1662,3))=312,LEFT($G1662,5)="Total"),VLOOKUP('312'!$F$80,_312_Table3,MATCH(LEFT($B1662,1),_312_Table3_ColumnLookup,0),FALSE),
  IF(AND(VALUE(LEFT($A1662,3))=312,LEN($I1662)=4,$B1662="G"),VLOOKUP($I1662,_312_Table3,MATCH('312'!$N$16,_312_Table3_ColumnLookup,0),FALSE),
  IF(AND(VALUE(LEFT($A1662,3))=312,LEN($I1662)=4,$B1662="O"),VLOOKUP($I1662,_312_Table3,MATCH('312'!$V$16,_312_Table3_ColumnLookup,0),FALSE),
  IF(AND(VALUE(LEFT($A1662,3))=312,LEN($I1662)=4,$B1662="Q"),VLOOKUP($I1662,_312_Table3,MATCH('312'!$X$16,_312_Table3_ColumnLookup,0),FALSE),
  IF(AND(VALUE(LEFT($A1662,3))=312,LEN($I1662)=4),VLOOKUP($I1662,_312_Table3,MATCH(LEFT($B1662,1),_312_Table3_ColumnLookup,0),FALSE)
+N("312"),
  IF(VALUE(LEFT($A1662,3))=313,VLOOKUP(VALUE(MID($B1662,2,1)),_313_Table3,MATCH(MID($B1662,1,1),_313_Table3_ColumnLookup,0),FALSE)
+N("313"),
  IF(AND(VALUE(LEFT($A1662,3))=314,LEN($B1662)=3),VLOOKUP(VALUE(MID($B1662,2,2)),_314_Table3,MATCH(MID($B1662,1,1),_314_Table3_ColumnLookup,0),FALSE),
  IF(VALUE(LEFT($A1662,3))=314,VLOOKUP(VALUE(MID($B1662,2,1)),_314_Table3,MATCH(MID($B1662,1,1),_314_Table3_ColumnLookup,0),FALSE)
+N("314"),
""))))))))))))))))))))))))</f>
        <v>#N/A</v>
      </c>
      <c r="H1662" s="321" t="str">
        <f>IFERROR(
IF(ISERROR($D1662)=FALSE,$D1662,IF(ISERROR($E1662)=FALSE,$E1662,IF(ISERROR($F1662)=FALSE,$F1662
+N("012 checkboxes"),
IF(
IF(OR(LEFT($A1662,9)="Syndicate",LEFT($A1662,12)="NewSyndicate"),VLOOKUP($A1662,'012'!$J:$ZW,MATCH("Link to button",'012'!$J$1:$ZW$1,0),0)
+N("309 checkbox"),
IF($C1662="309 LCR Summary0",VLOOKUP("Notes990",'309'!$P:$ZZ,MATCH("Link to button",'309'!$P$1:$ZZ$1,0),0)
+N("313 checkboxes"),
IF($C1662="313 Financial Information0LcmVsScr",IF($C1662="309 LCR Summary0",VLOOKUP("LcmVsScr",'309'!$N:$ZZ,MATCH("Link to button",'309'!$N$1:$ZZ$1,0),0),
IF($C1662="313 Financial Information0LcrDocAttached",IF($C1662="309 LCR Summary0",VLOOKUP("LcrDocAttached",'309'!$N:$ZZ,MATCH("Link to button",'309'!$N$1:$ZZ$1,0),
0)))))))=1,TRUE,FALSE)
))),"")</f>
        <v/>
      </c>
    </row>
    <row r="1663" spans="1:8">
      <c r="A1663" s="237" t="e">
        <f>VLOOKUP($G1663,CSVLookups!$B:$R,MATCH(A$1,CSVLookups!$B$1:$R$1,0),FALSE)</f>
        <v>#N/A</v>
      </c>
      <c r="B1663" s="237" t="e">
        <f>VLOOKUP($G1663,CSVLookups!$B:$R,MATCH(B$1,CSVLookups!$B$1:$R$1,0),FALSE)</f>
        <v>#N/A</v>
      </c>
      <c r="C1663" s="238" t="e">
        <f t="shared" si="26"/>
        <v>#N/A</v>
      </c>
      <c r="D1663" s="238" t="e">
        <f>IF(AND(VALUE(LEFT($A1663,3))=309,LEN($B1663)=3),VLOOKUP(VALUE(MID($B1663,2,2)),_309_Table1,MATCH(MID($B1663,1,1),_309_Table1_ColumnLookup,0),FALSE),
  IF($C1663="309 LCR SummaryA",OneYearSCR,IF($C1663="309 LCR SummaryB",UltimateSCR,IF(VALUE(LEFT($A1663,3))=309,VLOOKUP(VALUE(MID($B1663,2,1)),_309_Table1,MATCH(MID($B1663,1,1),_309_Table1_ColumnLookup,0),FALSE)
+N("309"),
  IF(VALUE(LEFT($A1663,3))=310,VLOOKUP(VALUE(MID($B1663,2,1)),_310_Table1,MATCH(MID($B1663,1,1),_310_Table1_ColumnLookup,0),FALSE)
+N("310"),
  IF(AND(VALUE(LEFT($A1663,3))=311,LEN($I1663)=4),VLOOKUP($I1663,_311_Table1,MATCH($B1663,_311_Table1_ColumnLookup,0),FALSE),
  IF(AND(VALUE(LEFT($A1663,3))=311,OR($B1663="I2",$B1663="J2",$B1663="K2",$B1663="L2")),VLOOKUP('311'!$G$58,_311_Table1,MATCH(MID($B1663,1,1),_311_Table1_ColumnLookup,0),FALSE),
  IF(AND(VALUE(LEFT($A1663,3))=311,RIGHT($B1663,5)="Total"),VLOOKUP('311'!$G$59,_311_Table1,MATCH(MID($B1663,1,1),_311_Table1_ColumnLookup,0),FALSE),
  IF(VALUE(LEFT($A1663,3))=311,VLOOKUP(VALUE(MID($B1663,2,1)),_311_Table1,MATCH(MID($B1663,1,1),_311_Table1_ColumnLookup,0),FALSE)
+N("311"),
  IF(AND(VALUE(LEFT($A1663,3))=312,LEFT($G1663,10)="Unincepted",$B1663="G "),VLOOKUP(" ULO",_312_Table1,MATCH('312'!$N$16,_312_Table1_ColumnLookup,0),FALSE),
  IF(AND(VALUE(LEFT($A1663,3))=312,LEFT($G1663,10)="Unincepted",$B1663="O "),VLOOKUP(" ULO",_312_Table1,MATCH('312'!$V$16,_312_Table1_ColumnLookup,0),FALSE),
  IF(AND(VALUE(LEFT($A1663,3))=312,LEFT($G1663,10)="Unincepted",$B1663="Q "),VLOOKUP(" ULO",_312_Table1,MATCH('312'!$X$16,_312_Table1_ColumnLookup,0),FALSE),
  IF(AND(VALUE(LEFT($A1663,3))=312,LEFT($G1663,10)="Unincepted"),VLOOKUP(" ULO",_312_Table1,MATCH(LEFT($B1663,1),_312_Table1_ColumnLookup,0),FALSE),
  IF(AND(VALUE(LEFT($A1663,3))=312,LEFT($G1663,5)="Total",$B1663="G "),VLOOKUP('312'!$F$80,_312_Table1,MATCH('312'!$N$16,_312_Table1_ColumnLookup,0),FALSE),
  IF(AND(VALUE(LEFT($A1663,3))=312,LEFT($G1663,5)="Total",$B1663="O "),VLOOKUP('312'!$F$80,_312_Table1,MATCH('312'!$V$16,_312_Table1_ColumnLookup,0),FALSE),
  IF(AND(VALUE(LEFT($A1663,3))=312,LEFT($G1663,5)="Total",$B1663="Q "),VLOOKUP('312'!$F$80,_312_Table1,MATCH('312'!$X$16,_312_Table1_ColumnLookup,0),FALSE),
  IF(AND(VALUE(LEFT($A1663,3))=312,LEFT($G1663,5)="Total"),VLOOKUP('312'!$F$80,_312_Table1,MATCH(LEFT($B1663,1),_312_Table1_ColumnLookup,0),FALSE),
  IF(AND(VALUE(LEFT($A1663,3))=312,LEN($I1663)=4,$B1663="G"),VLOOKUP($I1663,_312_Table1,MATCH('312'!$N$16,_312_Table1_ColumnLookup,0),FALSE),
  IF(AND(VALUE(LEFT($A1663,3))=312,LEN($I1663)=4,$B1663="O"),VLOOKUP($I1663,_312_Table1,MATCH('312'!$V$16,_312_Table1_ColumnLookup,0),FALSE),
  IF(AND(VALUE(LEFT($A1663,3))=312,LEN($I1663)=4,$B1663="Q"),VLOOKUP($I1663,_312_Table1,MATCH('312'!$X$16,_312_Table1_ColumnLookup,0),FALSE),
  IF(AND(VALUE(LEFT($A1663,3))=312,LEN($I1663)=4),VLOOKUP($I1663,_312_Table1,MATCH(LEFT($B1663,1),_312_Table1_ColumnLookup,0),FALSE)
+N("312"),
  IF(VALUE(LEFT($A1663,3))=313,VLOOKUP(VALUE(MID($B1663,2,1)),_313_Table1,MATCH(MID($B1663,1,1),_313_Table1_ColumnLookup,0),FALSE)
+N("313"),
  IF(AND(VALUE(LEFT($A1663,3))=314,LEN($B1663)=3),VLOOKUP(VALUE(MID($B1663,2,2)),_314_Table1,MATCH(MID($B1663,1,1),_314_Table1_ColumnLookup,0),FALSE),
  IF(VALUE(LEFT($A1663,3))=314,VLOOKUP(VALUE(MID($B1663,2,1)),_314_Table1,MATCH(MID($B1663,1,1),_314_Table1_ColumnLookup,0),FALSE)
+N("314"),
""))))))))))))))))))))))))</f>
        <v>#N/A</v>
      </c>
      <c r="E1663" s="238" t="e">
        <f>IF(AND(VALUE(LEFT($A1663,3))=309,LEN($B1663)=3),VLOOKUP(VALUE(MID($B1663,2,2)),_309_Table2,MATCH(MID($B1663,1,1),_309_Table2_ColumnLookup,0),FALSE),
  IF($C1663="309 LCR SummaryA",OneYearSCR,IF($C1663="309 LCR SummaryB",UltimateSCR,IF(VALUE(LEFT($A1663,3))=309,VLOOKUP(VALUE(MID($B1663,2,1)),_309_Table2,MATCH(MID($B1663,1,1),_309_Table2_ColumnLookup,0),FALSE)
+N("309"),
  IF(VALUE(LEFT($A1663,3))=310,VLOOKUP(VALUE(MID($B1663,2,1)),_310_Table2,MATCH(MID($B1663,1,1),_310_Table2_ColumnLookup,0),FALSE)
+N("310"),
  IF(AND(VALUE(LEFT($A1663,3))=311,LEN($I1663)=4),VLOOKUP($I1663,_311_Table2,MATCH($B1663,_311_Table2_ColumnLookup,0),FALSE),
  IF(AND(VALUE(LEFT($A1663,3))=311,OR($B1663="I2",$B1663="J2",$B1663="K2",$B1663="L2")),VLOOKUP('311'!$G$58,_311_Table2,MATCH(MID($B1663,1,1),_311_Table2_ColumnLookup,0),FALSE),
  IF(AND(VALUE(LEFT($A1663,3))=311,RIGHT($B1663,5)="Total"),VLOOKUP('311'!$G$59,_311_Table2,MATCH(MID($B1663,1,1),_311_Table2_ColumnLookup,0),FALSE),
  IF(VALUE(LEFT($A1663,3))=311,VLOOKUP(VALUE(MID($B1663,2,1)),_311_Table2,MATCH(MID($B1663,1,1),_311_Table2_ColumnLookup,0),FALSE)
+N("311"),
  IF(AND(VALUE(LEFT($A1663,3))=312,LEFT($G1663,10)="Unincepted",$B1663="G "),VLOOKUP(" ULO",_312_Table2,MATCH('312'!$N$16,_312_Table2_ColumnLookup,0),FALSE),
  IF(AND(VALUE(LEFT($A1663,3))=312,LEFT($G1663,10)="Unincepted",$B1663="O "),VLOOKUP(" ULO",_312_Table2,MATCH('312'!$V$16,_312_Table2_ColumnLookup,0),FALSE),
  IF(AND(VALUE(LEFT($A1663,3))=312,LEFT($G1663,10)="Unincepted",$B1663="Q "),VLOOKUP(" ULO",_312_Table2,MATCH('312'!$X$16,_312_Table2_ColumnLookup,0),FALSE),
  IF(AND(VALUE(LEFT($A1663,3))=312,LEFT($G1663,10)="Unincepted"),VLOOKUP(" ULO",_312_Table2,MATCH(LEFT($B1663,1),_312_Table2_ColumnLookup,0),FALSE),
  IF(AND(VALUE(LEFT($A1663,3))=312,LEFT($G1663,5)="Total",$B1663="G "),VLOOKUP('312'!$F$80,_312_Table2,MATCH('312'!$N$16,_312_Table2_ColumnLookup,0),FALSE),
  IF(AND(VALUE(LEFT($A1663,3))=312,LEFT($G1663,5)="Total",$B1663="O "),VLOOKUP('312'!$F$80,_312_Table2,MATCH('312'!$V$16,_312_Table2_ColumnLookup,0),FALSE),
  IF(AND(VALUE(LEFT($A1663,3))=312,LEFT($G1663,5)="Total",$B1663="Q "),VLOOKUP('312'!$F$80,_312_Table2,MATCH('312'!$X$16,_312_Table2_ColumnLookup,0),FALSE),
  IF(AND(VALUE(LEFT($A1663,3))=312,LEFT($G1663,5)="Total"),VLOOKUP('312'!$F$80,_312_Table2,MATCH(LEFT($B1663,1),_312_Table2_ColumnLookup,0),FALSE),
  IF(AND(VALUE(LEFT($A1663,3))=312,LEN($I1663)=4,$B1663="G"),VLOOKUP($I1663,_312_Table2,MATCH('312'!$N$16,_312_Table2_ColumnLookup,0),FALSE),
  IF(AND(VALUE(LEFT($A1663,3))=312,LEN($I1663)=4,$B1663="O"),VLOOKUP($I1663,_312_Table2,MATCH('312'!$V$16,_312_Table2_ColumnLookup,0),FALSE),
  IF(AND(VALUE(LEFT($A1663,3))=312,LEN($I1663)=4,$B1663="Q"),VLOOKUP($I1663,_312_Table2,MATCH('312'!$X$16,_312_Table2_ColumnLookup,0),FALSE),
  IF(AND(VALUE(LEFT($A1663,3))=312,LEN($I1663)=4),VLOOKUP($I1663,_312_Table2,MATCH(LEFT($B1663,1),_312_Table2_ColumnLookup,0),FALSE)
+N("312"),
  IF(VALUE(LEFT($A1663,3))=313,VLOOKUP(VALUE(MID($B1663,2,1)),_313_Table2,MATCH(MID($B1663,1,1),_313_Table2_ColumnLookup,0),FALSE)
+N("313"),
  IF(AND(VALUE(LEFT($A1663,3))=314,LEN($B1663)=3),VLOOKUP(VALUE(MID($B1663,2,2)),_314_Table2,MATCH(MID($B1663,1,1),_314_Table2_ColumnLookup,0),FALSE),
  IF(VALUE(LEFT($A1663,3))=314,VLOOKUP(VALUE(MID($B1663,2,1)),_314_Table2,MATCH(MID($B1663,1,1),_314_Table2_ColumnLookup,0),FALSE)
+N("314"),
""))))))))))))))))))))))))</f>
        <v>#N/A</v>
      </c>
      <c r="F1663" s="238" t="e">
        <f>IF(AND(VALUE(LEFT($A1663,3))=309,LEN($B1663)=3),VLOOKUP(VALUE(MID($B1663,2,2)),_309_Table3,MATCH(MID($B1663,1,1),_309_Table3_ColumnLookup,0),FALSE),
  IF($C1663="309 LCR SummaryA",OneYearSCR,IF($C1663="309 LCR SummaryB",UltimateSCR,IF(VALUE(LEFT($A1663,3))=309,VLOOKUP(VALUE(MID($B1663,2,1)),_309_Table3,MATCH(MID($B1663,1,1),_309_Table3_ColumnLookup,0),FALSE)
+N("309"),
  IF(VALUE(LEFT($A1663,3))=310,VLOOKUP(VALUE(MID($B1663,2,1)),_310_Table3,MATCH(MID($B1663,1,1),_310_Table3_ColumnLookup,0),FALSE)
+N("310"),
  IF(AND(VALUE(LEFT($A1663,3))=311,LEN($I1663)=4),VLOOKUP($I1663,_311_Table3,MATCH($B1663,_311_Table3_ColumnLookup,0),FALSE),
  IF(AND(VALUE(LEFT($A1663,3))=311,OR($B1663="I2",$B1663="J2",$B1663="K2",$B1663="L2")),VLOOKUP('311'!$G$58,_311_Table3,MATCH(MID($B1663,1,1),_311_Table3_ColumnLookup,0),FALSE),
  IF(AND(VALUE(LEFT($A1663,3))=311,RIGHT($B1663,5)="Total"),VLOOKUP('311'!$G$59,_311_Table3,MATCH(MID($B1663,1,1),_311_Table3_ColumnLookup,0),FALSE),
  IF(VALUE(LEFT($A1663,3))=311,VLOOKUP(VALUE(MID($B1663,2,1)),_311_Table3,MATCH(MID($B1663,1,1),_311_Table3_ColumnLookup,0),FALSE)
+N("311"),
  IF(AND(VALUE(LEFT($A1663,3))=312,LEFT($G1663,10)="Unincepted",$B1663="G "),VLOOKUP(" ULO",_312_Table3,MATCH('312'!$N$16,_312_Table3_ColumnLookup,0),FALSE),
  IF(AND(VALUE(LEFT($A1663,3))=312,LEFT($G1663,10)="Unincepted",$B1663="O "),VLOOKUP(" ULO",_312_Table3,MATCH('312'!$V$16,_312_Table3_ColumnLookup,0),FALSE),
  IF(AND(VALUE(LEFT($A1663,3))=312,LEFT($G1663,10)="Unincepted",$B1663="Q "),VLOOKUP(" ULO",_312_Table3,MATCH('312'!$X$16,_312_Table3_ColumnLookup,0),FALSE),
  IF(AND(VALUE(LEFT($A1663,3))=312,LEFT($G1663,10)="Unincepted"),VLOOKUP(" ULO",_312_Table3,MATCH(LEFT($B1663,1),_312_Table3_ColumnLookup,0),FALSE),
  IF(AND(VALUE(LEFT($A1663,3))=312,LEFT($G1663,5)="Total",$B1663="G "),VLOOKUP('312'!$F$80,_312_Table3,MATCH('312'!$N$16,_312_Table3_ColumnLookup,0),FALSE),
  IF(AND(VALUE(LEFT($A1663,3))=312,LEFT($G1663,5)="Total",$B1663="O "),VLOOKUP('312'!$F$80,_312_Table3,MATCH('312'!$V$16,_312_Table3_ColumnLookup,0),FALSE),
  IF(AND(VALUE(LEFT($A1663,3))=312,LEFT($G1663,5)="Total",$B1663="Q "),VLOOKUP('312'!$F$80,_312_Table3,MATCH('312'!$X$16,_312_Table3_ColumnLookup,0),FALSE),
  IF(AND(VALUE(LEFT($A1663,3))=312,LEFT($G1663,5)="Total"),VLOOKUP('312'!$F$80,_312_Table3,MATCH(LEFT($B1663,1),_312_Table3_ColumnLookup,0),FALSE),
  IF(AND(VALUE(LEFT($A1663,3))=312,LEN($I1663)=4,$B1663="G"),VLOOKUP($I1663,_312_Table3,MATCH('312'!$N$16,_312_Table3_ColumnLookup,0),FALSE),
  IF(AND(VALUE(LEFT($A1663,3))=312,LEN($I1663)=4,$B1663="O"),VLOOKUP($I1663,_312_Table3,MATCH('312'!$V$16,_312_Table3_ColumnLookup,0),FALSE),
  IF(AND(VALUE(LEFT($A1663,3))=312,LEN($I1663)=4,$B1663="Q"),VLOOKUP($I1663,_312_Table3,MATCH('312'!$X$16,_312_Table3_ColumnLookup,0),FALSE),
  IF(AND(VALUE(LEFT($A1663,3))=312,LEN($I1663)=4),VLOOKUP($I1663,_312_Table3,MATCH(LEFT($B1663,1),_312_Table3_ColumnLookup,0),FALSE)
+N("312"),
  IF(VALUE(LEFT($A1663,3))=313,VLOOKUP(VALUE(MID($B1663,2,1)),_313_Table3,MATCH(MID($B1663,1,1),_313_Table3_ColumnLookup,0),FALSE)
+N("313"),
  IF(AND(VALUE(LEFT($A1663,3))=314,LEN($B1663)=3),VLOOKUP(VALUE(MID($B1663,2,2)),_314_Table3,MATCH(MID($B1663,1,1),_314_Table3_ColumnLookup,0),FALSE),
  IF(VALUE(LEFT($A1663,3))=314,VLOOKUP(VALUE(MID($B1663,2,1)),_314_Table3,MATCH(MID($B1663,1,1),_314_Table3_ColumnLookup,0),FALSE)
+N("314"),
""))))))))))))))))))))))))</f>
        <v>#N/A</v>
      </c>
      <c r="H1663" s="321" t="str">
        <f>IFERROR(
IF(ISERROR($D1663)=FALSE,$D1663,IF(ISERROR($E1663)=FALSE,$E1663,IF(ISERROR($F1663)=FALSE,$F1663
+N("012 checkboxes"),
IF(
IF(OR(LEFT($A1663,9)="Syndicate",LEFT($A1663,12)="NewSyndicate"),VLOOKUP($A1663,'012'!$J:$ZW,MATCH("Link to button",'012'!$J$1:$ZW$1,0),0)
+N("309 checkbox"),
IF($C1663="309 LCR Summary0",VLOOKUP("Notes990",'309'!$P:$ZZ,MATCH("Link to button",'309'!$P$1:$ZZ$1,0),0)
+N("313 checkboxes"),
IF($C1663="313 Financial Information0LcmVsScr",IF($C1663="309 LCR Summary0",VLOOKUP("LcmVsScr",'309'!$N:$ZZ,MATCH("Link to button",'309'!$N$1:$ZZ$1,0),0),
IF($C1663="313 Financial Information0LcrDocAttached",IF($C1663="309 LCR Summary0",VLOOKUP("LcrDocAttached",'309'!$N:$ZZ,MATCH("Link to button",'309'!$N$1:$ZZ$1,0),
0)))))))=1,TRUE,FALSE)
))),"")</f>
        <v/>
      </c>
    </row>
    <row r="1664" spans="1:8">
      <c r="A1664" s="237" t="e">
        <f>VLOOKUP($G1664,CSVLookups!$B:$R,MATCH(A$1,CSVLookups!$B$1:$R$1,0),FALSE)</f>
        <v>#N/A</v>
      </c>
      <c r="B1664" s="237" t="e">
        <f>VLOOKUP($G1664,CSVLookups!$B:$R,MATCH(B$1,CSVLookups!$B$1:$R$1,0),FALSE)</f>
        <v>#N/A</v>
      </c>
      <c r="C1664" s="238" t="e">
        <f t="shared" si="26"/>
        <v>#N/A</v>
      </c>
      <c r="D1664" s="238" t="e">
        <f>IF(AND(VALUE(LEFT($A1664,3))=309,LEN($B1664)=3),VLOOKUP(VALUE(MID($B1664,2,2)),_309_Table1,MATCH(MID($B1664,1,1),_309_Table1_ColumnLookup,0),FALSE),
  IF($C1664="309 LCR SummaryA",OneYearSCR,IF($C1664="309 LCR SummaryB",UltimateSCR,IF(VALUE(LEFT($A1664,3))=309,VLOOKUP(VALUE(MID($B1664,2,1)),_309_Table1,MATCH(MID($B1664,1,1),_309_Table1_ColumnLookup,0),FALSE)
+N("309"),
  IF(VALUE(LEFT($A1664,3))=310,VLOOKUP(VALUE(MID($B1664,2,1)),_310_Table1,MATCH(MID($B1664,1,1),_310_Table1_ColumnLookup,0),FALSE)
+N("310"),
  IF(AND(VALUE(LEFT($A1664,3))=311,LEN($I1664)=4),VLOOKUP($I1664,_311_Table1,MATCH($B1664,_311_Table1_ColumnLookup,0),FALSE),
  IF(AND(VALUE(LEFT($A1664,3))=311,OR($B1664="I2",$B1664="J2",$B1664="K2",$B1664="L2")),VLOOKUP('311'!$G$58,_311_Table1,MATCH(MID($B1664,1,1),_311_Table1_ColumnLookup,0),FALSE),
  IF(AND(VALUE(LEFT($A1664,3))=311,RIGHT($B1664,5)="Total"),VLOOKUP('311'!$G$59,_311_Table1,MATCH(MID($B1664,1,1),_311_Table1_ColumnLookup,0),FALSE),
  IF(VALUE(LEFT($A1664,3))=311,VLOOKUP(VALUE(MID($B1664,2,1)),_311_Table1,MATCH(MID($B1664,1,1),_311_Table1_ColumnLookup,0),FALSE)
+N("311"),
  IF(AND(VALUE(LEFT($A1664,3))=312,LEFT($G1664,10)="Unincepted",$B1664="G "),VLOOKUP(" ULO",_312_Table1,MATCH('312'!$N$16,_312_Table1_ColumnLookup,0),FALSE),
  IF(AND(VALUE(LEFT($A1664,3))=312,LEFT($G1664,10)="Unincepted",$B1664="O "),VLOOKUP(" ULO",_312_Table1,MATCH('312'!$V$16,_312_Table1_ColumnLookup,0),FALSE),
  IF(AND(VALUE(LEFT($A1664,3))=312,LEFT($G1664,10)="Unincepted",$B1664="Q "),VLOOKUP(" ULO",_312_Table1,MATCH('312'!$X$16,_312_Table1_ColumnLookup,0),FALSE),
  IF(AND(VALUE(LEFT($A1664,3))=312,LEFT($G1664,10)="Unincepted"),VLOOKUP(" ULO",_312_Table1,MATCH(LEFT($B1664,1),_312_Table1_ColumnLookup,0),FALSE),
  IF(AND(VALUE(LEFT($A1664,3))=312,LEFT($G1664,5)="Total",$B1664="G "),VLOOKUP('312'!$F$80,_312_Table1,MATCH('312'!$N$16,_312_Table1_ColumnLookup,0),FALSE),
  IF(AND(VALUE(LEFT($A1664,3))=312,LEFT($G1664,5)="Total",$B1664="O "),VLOOKUP('312'!$F$80,_312_Table1,MATCH('312'!$V$16,_312_Table1_ColumnLookup,0),FALSE),
  IF(AND(VALUE(LEFT($A1664,3))=312,LEFT($G1664,5)="Total",$B1664="Q "),VLOOKUP('312'!$F$80,_312_Table1,MATCH('312'!$X$16,_312_Table1_ColumnLookup,0),FALSE),
  IF(AND(VALUE(LEFT($A1664,3))=312,LEFT($G1664,5)="Total"),VLOOKUP('312'!$F$80,_312_Table1,MATCH(LEFT($B1664,1),_312_Table1_ColumnLookup,0),FALSE),
  IF(AND(VALUE(LEFT($A1664,3))=312,LEN($I1664)=4,$B1664="G"),VLOOKUP($I1664,_312_Table1,MATCH('312'!$N$16,_312_Table1_ColumnLookup,0),FALSE),
  IF(AND(VALUE(LEFT($A1664,3))=312,LEN($I1664)=4,$B1664="O"),VLOOKUP($I1664,_312_Table1,MATCH('312'!$V$16,_312_Table1_ColumnLookup,0),FALSE),
  IF(AND(VALUE(LEFT($A1664,3))=312,LEN($I1664)=4,$B1664="Q"),VLOOKUP($I1664,_312_Table1,MATCH('312'!$X$16,_312_Table1_ColumnLookup,0),FALSE),
  IF(AND(VALUE(LEFT($A1664,3))=312,LEN($I1664)=4),VLOOKUP($I1664,_312_Table1,MATCH(LEFT($B1664,1),_312_Table1_ColumnLookup,0),FALSE)
+N("312"),
  IF(VALUE(LEFT($A1664,3))=313,VLOOKUP(VALUE(MID($B1664,2,1)),_313_Table1,MATCH(MID($B1664,1,1),_313_Table1_ColumnLookup,0),FALSE)
+N("313"),
  IF(AND(VALUE(LEFT($A1664,3))=314,LEN($B1664)=3),VLOOKUP(VALUE(MID($B1664,2,2)),_314_Table1,MATCH(MID($B1664,1,1),_314_Table1_ColumnLookup,0),FALSE),
  IF(VALUE(LEFT($A1664,3))=314,VLOOKUP(VALUE(MID($B1664,2,1)),_314_Table1,MATCH(MID($B1664,1,1),_314_Table1_ColumnLookup,0),FALSE)
+N("314"),
""))))))))))))))))))))))))</f>
        <v>#N/A</v>
      </c>
      <c r="E1664" s="238" t="e">
        <f>IF(AND(VALUE(LEFT($A1664,3))=309,LEN($B1664)=3),VLOOKUP(VALUE(MID($B1664,2,2)),_309_Table2,MATCH(MID($B1664,1,1),_309_Table2_ColumnLookup,0),FALSE),
  IF($C1664="309 LCR SummaryA",OneYearSCR,IF($C1664="309 LCR SummaryB",UltimateSCR,IF(VALUE(LEFT($A1664,3))=309,VLOOKUP(VALUE(MID($B1664,2,1)),_309_Table2,MATCH(MID($B1664,1,1),_309_Table2_ColumnLookup,0),FALSE)
+N("309"),
  IF(VALUE(LEFT($A1664,3))=310,VLOOKUP(VALUE(MID($B1664,2,1)),_310_Table2,MATCH(MID($B1664,1,1),_310_Table2_ColumnLookup,0),FALSE)
+N("310"),
  IF(AND(VALUE(LEFT($A1664,3))=311,LEN($I1664)=4),VLOOKUP($I1664,_311_Table2,MATCH($B1664,_311_Table2_ColumnLookup,0),FALSE),
  IF(AND(VALUE(LEFT($A1664,3))=311,OR($B1664="I2",$B1664="J2",$B1664="K2",$B1664="L2")),VLOOKUP('311'!$G$58,_311_Table2,MATCH(MID($B1664,1,1),_311_Table2_ColumnLookup,0),FALSE),
  IF(AND(VALUE(LEFT($A1664,3))=311,RIGHT($B1664,5)="Total"),VLOOKUP('311'!$G$59,_311_Table2,MATCH(MID($B1664,1,1),_311_Table2_ColumnLookup,0),FALSE),
  IF(VALUE(LEFT($A1664,3))=311,VLOOKUP(VALUE(MID($B1664,2,1)),_311_Table2,MATCH(MID($B1664,1,1),_311_Table2_ColumnLookup,0),FALSE)
+N("311"),
  IF(AND(VALUE(LEFT($A1664,3))=312,LEFT($G1664,10)="Unincepted",$B1664="G "),VLOOKUP(" ULO",_312_Table2,MATCH('312'!$N$16,_312_Table2_ColumnLookup,0),FALSE),
  IF(AND(VALUE(LEFT($A1664,3))=312,LEFT($G1664,10)="Unincepted",$B1664="O "),VLOOKUP(" ULO",_312_Table2,MATCH('312'!$V$16,_312_Table2_ColumnLookup,0),FALSE),
  IF(AND(VALUE(LEFT($A1664,3))=312,LEFT($G1664,10)="Unincepted",$B1664="Q "),VLOOKUP(" ULO",_312_Table2,MATCH('312'!$X$16,_312_Table2_ColumnLookup,0),FALSE),
  IF(AND(VALUE(LEFT($A1664,3))=312,LEFT($G1664,10)="Unincepted"),VLOOKUP(" ULO",_312_Table2,MATCH(LEFT($B1664,1),_312_Table2_ColumnLookup,0),FALSE),
  IF(AND(VALUE(LEFT($A1664,3))=312,LEFT($G1664,5)="Total",$B1664="G "),VLOOKUP('312'!$F$80,_312_Table2,MATCH('312'!$N$16,_312_Table2_ColumnLookup,0),FALSE),
  IF(AND(VALUE(LEFT($A1664,3))=312,LEFT($G1664,5)="Total",$B1664="O "),VLOOKUP('312'!$F$80,_312_Table2,MATCH('312'!$V$16,_312_Table2_ColumnLookup,0),FALSE),
  IF(AND(VALUE(LEFT($A1664,3))=312,LEFT($G1664,5)="Total",$B1664="Q "),VLOOKUP('312'!$F$80,_312_Table2,MATCH('312'!$X$16,_312_Table2_ColumnLookup,0),FALSE),
  IF(AND(VALUE(LEFT($A1664,3))=312,LEFT($G1664,5)="Total"),VLOOKUP('312'!$F$80,_312_Table2,MATCH(LEFT($B1664,1),_312_Table2_ColumnLookup,0),FALSE),
  IF(AND(VALUE(LEFT($A1664,3))=312,LEN($I1664)=4,$B1664="G"),VLOOKUP($I1664,_312_Table2,MATCH('312'!$N$16,_312_Table2_ColumnLookup,0),FALSE),
  IF(AND(VALUE(LEFT($A1664,3))=312,LEN($I1664)=4,$B1664="O"),VLOOKUP($I1664,_312_Table2,MATCH('312'!$V$16,_312_Table2_ColumnLookup,0),FALSE),
  IF(AND(VALUE(LEFT($A1664,3))=312,LEN($I1664)=4,$B1664="Q"),VLOOKUP($I1664,_312_Table2,MATCH('312'!$X$16,_312_Table2_ColumnLookup,0),FALSE),
  IF(AND(VALUE(LEFT($A1664,3))=312,LEN($I1664)=4),VLOOKUP($I1664,_312_Table2,MATCH(LEFT($B1664,1),_312_Table2_ColumnLookup,0),FALSE)
+N("312"),
  IF(VALUE(LEFT($A1664,3))=313,VLOOKUP(VALUE(MID($B1664,2,1)),_313_Table2,MATCH(MID($B1664,1,1),_313_Table2_ColumnLookup,0),FALSE)
+N("313"),
  IF(AND(VALUE(LEFT($A1664,3))=314,LEN($B1664)=3),VLOOKUP(VALUE(MID($B1664,2,2)),_314_Table2,MATCH(MID($B1664,1,1),_314_Table2_ColumnLookup,0),FALSE),
  IF(VALUE(LEFT($A1664,3))=314,VLOOKUP(VALUE(MID($B1664,2,1)),_314_Table2,MATCH(MID($B1664,1,1),_314_Table2_ColumnLookup,0),FALSE)
+N("314"),
""))))))))))))))))))))))))</f>
        <v>#N/A</v>
      </c>
      <c r="F1664" s="238" t="e">
        <f>IF(AND(VALUE(LEFT($A1664,3))=309,LEN($B1664)=3),VLOOKUP(VALUE(MID($B1664,2,2)),_309_Table3,MATCH(MID($B1664,1,1),_309_Table3_ColumnLookup,0),FALSE),
  IF($C1664="309 LCR SummaryA",OneYearSCR,IF($C1664="309 LCR SummaryB",UltimateSCR,IF(VALUE(LEFT($A1664,3))=309,VLOOKUP(VALUE(MID($B1664,2,1)),_309_Table3,MATCH(MID($B1664,1,1),_309_Table3_ColumnLookup,0),FALSE)
+N("309"),
  IF(VALUE(LEFT($A1664,3))=310,VLOOKUP(VALUE(MID($B1664,2,1)),_310_Table3,MATCH(MID($B1664,1,1),_310_Table3_ColumnLookup,0),FALSE)
+N("310"),
  IF(AND(VALUE(LEFT($A1664,3))=311,LEN($I1664)=4),VLOOKUP($I1664,_311_Table3,MATCH($B1664,_311_Table3_ColumnLookup,0),FALSE),
  IF(AND(VALUE(LEFT($A1664,3))=311,OR($B1664="I2",$B1664="J2",$B1664="K2",$B1664="L2")),VLOOKUP('311'!$G$58,_311_Table3,MATCH(MID($B1664,1,1),_311_Table3_ColumnLookup,0),FALSE),
  IF(AND(VALUE(LEFT($A1664,3))=311,RIGHT($B1664,5)="Total"),VLOOKUP('311'!$G$59,_311_Table3,MATCH(MID($B1664,1,1),_311_Table3_ColumnLookup,0),FALSE),
  IF(VALUE(LEFT($A1664,3))=311,VLOOKUP(VALUE(MID($B1664,2,1)),_311_Table3,MATCH(MID($B1664,1,1),_311_Table3_ColumnLookup,0),FALSE)
+N("311"),
  IF(AND(VALUE(LEFT($A1664,3))=312,LEFT($G1664,10)="Unincepted",$B1664="G "),VLOOKUP(" ULO",_312_Table3,MATCH('312'!$N$16,_312_Table3_ColumnLookup,0),FALSE),
  IF(AND(VALUE(LEFT($A1664,3))=312,LEFT($G1664,10)="Unincepted",$B1664="O "),VLOOKUP(" ULO",_312_Table3,MATCH('312'!$V$16,_312_Table3_ColumnLookup,0),FALSE),
  IF(AND(VALUE(LEFT($A1664,3))=312,LEFT($G1664,10)="Unincepted",$B1664="Q "),VLOOKUP(" ULO",_312_Table3,MATCH('312'!$X$16,_312_Table3_ColumnLookup,0),FALSE),
  IF(AND(VALUE(LEFT($A1664,3))=312,LEFT($G1664,10)="Unincepted"),VLOOKUP(" ULO",_312_Table3,MATCH(LEFT($B1664,1),_312_Table3_ColumnLookup,0),FALSE),
  IF(AND(VALUE(LEFT($A1664,3))=312,LEFT($G1664,5)="Total",$B1664="G "),VLOOKUP('312'!$F$80,_312_Table3,MATCH('312'!$N$16,_312_Table3_ColumnLookup,0),FALSE),
  IF(AND(VALUE(LEFT($A1664,3))=312,LEFT($G1664,5)="Total",$B1664="O "),VLOOKUP('312'!$F$80,_312_Table3,MATCH('312'!$V$16,_312_Table3_ColumnLookup,0),FALSE),
  IF(AND(VALUE(LEFT($A1664,3))=312,LEFT($G1664,5)="Total",$B1664="Q "),VLOOKUP('312'!$F$80,_312_Table3,MATCH('312'!$X$16,_312_Table3_ColumnLookup,0),FALSE),
  IF(AND(VALUE(LEFT($A1664,3))=312,LEFT($G1664,5)="Total"),VLOOKUP('312'!$F$80,_312_Table3,MATCH(LEFT($B1664,1),_312_Table3_ColumnLookup,0),FALSE),
  IF(AND(VALUE(LEFT($A1664,3))=312,LEN($I1664)=4,$B1664="G"),VLOOKUP($I1664,_312_Table3,MATCH('312'!$N$16,_312_Table3_ColumnLookup,0),FALSE),
  IF(AND(VALUE(LEFT($A1664,3))=312,LEN($I1664)=4,$B1664="O"),VLOOKUP($I1664,_312_Table3,MATCH('312'!$V$16,_312_Table3_ColumnLookup,0),FALSE),
  IF(AND(VALUE(LEFT($A1664,3))=312,LEN($I1664)=4,$B1664="Q"),VLOOKUP($I1664,_312_Table3,MATCH('312'!$X$16,_312_Table3_ColumnLookup,0),FALSE),
  IF(AND(VALUE(LEFT($A1664,3))=312,LEN($I1664)=4),VLOOKUP($I1664,_312_Table3,MATCH(LEFT($B1664,1),_312_Table3_ColumnLookup,0),FALSE)
+N("312"),
  IF(VALUE(LEFT($A1664,3))=313,VLOOKUP(VALUE(MID($B1664,2,1)),_313_Table3,MATCH(MID($B1664,1,1),_313_Table3_ColumnLookup,0),FALSE)
+N("313"),
  IF(AND(VALUE(LEFT($A1664,3))=314,LEN($B1664)=3),VLOOKUP(VALUE(MID($B1664,2,2)),_314_Table3,MATCH(MID($B1664,1,1),_314_Table3_ColumnLookup,0),FALSE),
  IF(VALUE(LEFT($A1664,3))=314,VLOOKUP(VALUE(MID($B1664,2,1)),_314_Table3,MATCH(MID($B1664,1,1),_314_Table3_ColumnLookup,0),FALSE)
+N("314"),
""))))))))))))))))))))))))</f>
        <v>#N/A</v>
      </c>
      <c r="H1664" s="321" t="str">
        <f>IFERROR(
IF(ISERROR($D1664)=FALSE,$D1664,IF(ISERROR($E1664)=FALSE,$E1664,IF(ISERROR($F1664)=FALSE,$F1664
+N("012 checkboxes"),
IF(
IF(OR(LEFT($A1664,9)="Syndicate",LEFT($A1664,12)="NewSyndicate"),VLOOKUP($A1664,'012'!$J:$ZW,MATCH("Link to button",'012'!$J$1:$ZW$1,0),0)
+N("309 checkbox"),
IF($C1664="309 LCR Summary0",VLOOKUP("Notes990",'309'!$P:$ZZ,MATCH("Link to button",'309'!$P$1:$ZZ$1,0),0)
+N("313 checkboxes"),
IF($C1664="313 Financial Information0LcmVsScr",IF($C1664="309 LCR Summary0",VLOOKUP("LcmVsScr",'309'!$N:$ZZ,MATCH("Link to button",'309'!$N$1:$ZZ$1,0),0),
IF($C1664="313 Financial Information0LcrDocAttached",IF($C1664="309 LCR Summary0",VLOOKUP("LcrDocAttached",'309'!$N:$ZZ,MATCH("Link to button",'309'!$N$1:$ZZ$1,0),
0)))))))=1,TRUE,FALSE)
))),"")</f>
        <v/>
      </c>
    </row>
    <row r="1665" spans="1:8">
      <c r="A1665" s="237" t="e">
        <f>VLOOKUP($G1665,CSVLookups!$B:$R,MATCH(A$1,CSVLookups!$B$1:$R$1,0),FALSE)</f>
        <v>#N/A</v>
      </c>
      <c r="B1665" s="237" t="e">
        <f>VLOOKUP($G1665,CSVLookups!$B:$R,MATCH(B$1,CSVLookups!$B$1:$R$1,0),FALSE)</f>
        <v>#N/A</v>
      </c>
      <c r="C1665" s="238" t="e">
        <f t="shared" si="26"/>
        <v>#N/A</v>
      </c>
      <c r="D1665" s="238" t="e">
        <f>IF(AND(VALUE(LEFT($A1665,3))=309,LEN($B1665)=3),VLOOKUP(VALUE(MID($B1665,2,2)),_309_Table1,MATCH(MID($B1665,1,1),_309_Table1_ColumnLookup,0),FALSE),
  IF($C1665="309 LCR SummaryA",OneYearSCR,IF($C1665="309 LCR SummaryB",UltimateSCR,IF(VALUE(LEFT($A1665,3))=309,VLOOKUP(VALUE(MID($B1665,2,1)),_309_Table1,MATCH(MID($B1665,1,1),_309_Table1_ColumnLookup,0),FALSE)
+N("309"),
  IF(VALUE(LEFT($A1665,3))=310,VLOOKUP(VALUE(MID($B1665,2,1)),_310_Table1,MATCH(MID($B1665,1,1),_310_Table1_ColumnLookup,0),FALSE)
+N("310"),
  IF(AND(VALUE(LEFT($A1665,3))=311,LEN($I1665)=4),VLOOKUP($I1665,_311_Table1,MATCH($B1665,_311_Table1_ColumnLookup,0),FALSE),
  IF(AND(VALUE(LEFT($A1665,3))=311,OR($B1665="I2",$B1665="J2",$B1665="K2",$B1665="L2")),VLOOKUP('311'!$G$58,_311_Table1,MATCH(MID($B1665,1,1),_311_Table1_ColumnLookup,0),FALSE),
  IF(AND(VALUE(LEFT($A1665,3))=311,RIGHT($B1665,5)="Total"),VLOOKUP('311'!$G$59,_311_Table1,MATCH(MID($B1665,1,1),_311_Table1_ColumnLookup,0),FALSE),
  IF(VALUE(LEFT($A1665,3))=311,VLOOKUP(VALUE(MID($B1665,2,1)),_311_Table1,MATCH(MID($B1665,1,1),_311_Table1_ColumnLookup,0),FALSE)
+N("311"),
  IF(AND(VALUE(LEFT($A1665,3))=312,LEFT($G1665,10)="Unincepted",$B1665="G "),VLOOKUP(" ULO",_312_Table1,MATCH('312'!$N$16,_312_Table1_ColumnLookup,0),FALSE),
  IF(AND(VALUE(LEFT($A1665,3))=312,LEFT($G1665,10)="Unincepted",$B1665="O "),VLOOKUP(" ULO",_312_Table1,MATCH('312'!$V$16,_312_Table1_ColumnLookup,0),FALSE),
  IF(AND(VALUE(LEFT($A1665,3))=312,LEFT($G1665,10)="Unincepted",$B1665="Q "),VLOOKUP(" ULO",_312_Table1,MATCH('312'!$X$16,_312_Table1_ColumnLookup,0),FALSE),
  IF(AND(VALUE(LEFT($A1665,3))=312,LEFT($G1665,10)="Unincepted"),VLOOKUP(" ULO",_312_Table1,MATCH(LEFT($B1665,1),_312_Table1_ColumnLookup,0),FALSE),
  IF(AND(VALUE(LEFT($A1665,3))=312,LEFT($G1665,5)="Total",$B1665="G "),VLOOKUP('312'!$F$80,_312_Table1,MATCH('312'!$N$16,_312_Table1_ColumnLookup,0),FALSE),
  IF(AND(VALUE(LEFT($A1665,3))=312,LEFT($G1665,5)="Total",$B1665="O "),VLOOKUP('312'!$F$80,_312_Table1,MATCH('312'!$V$16,_312_Table1_ColumnLookup,0),FALSE),
  IF(AND(VALUE(LEFT($A1665,3))=312,LEFT($G1665,5)="Total",$B1665="Q "),VLOOKUP('312'!$F$80,_312_Table1,MATCH('312'!$X$16,_312_Table1_ColumnLookup,0),FALSE),
  IF(AND(VALUE(LEFT($A1665,3))=312,LEFT($G1665,5)="Total"),VLOOKUP('312'!$F$80,_312_Table1,MATCH(LEFT($B1665,1),_312_Table1_ColumnLookup,0),FALSE),
  IF(AND(VALUE(LEFT($A1665,3))=312,LEN($I1665)=4,$B1665="G"),VLOOKUP($I1665,_312_Table1,MATCH('312'!$N$16,_312_Table1_ColumnLookup,0),FALSE),
  IF(AND(VALUE(LEFT($A1665,3))=312,LEN($I1665)=4,$B1665="O"),VLOOKUP($I1665,_312_Table1,MATCH('312'!$V$16,_312_Table1_ColumnLookup,0),FALSE),
  IF(AND(VALUE(LEFT($A1665,3))=312,LEN($I1665)=4,$B1665="Q"),VLOOKUP($I1665,_312_Table1,MATCH('312'!$X$16,_312_Table1_ColumnLookup,0),FALSE),
  IF(AND(VALUE(LEFT($A1665,3))=312,LEN($I1665)=4),VLOOKUP($I1665,_312_Table1,MATCH(LEFT($B1665,1),_312_Table1_ColumnLookup,0),FALSE)
+N("312"),
  IF(VALUE(LEFT($A1665,3))=313,VLOOKUP(VALUE(MID($B1665,2,1)),_313_Table1,MATCH(MID($B1665,1,1),_313_Table1_ColumnLookup,0),FALSE)
+N("313"),
  IF(AND(VALUE(LEFT($A1665,3))=314,LEN($B1665)=3),VLOOKUP(VALUE(MID($B1665,2,2)),_314_Table1,MATCH(MID($B1665,1,1),_314_Table1_ColumnLookup,0),FALSE),
  IF(VALUE(LEFT($A1665,3))=314,VLOOKUP(VALUE(MID($B1665,2,1)),_314_Table1,MATCH(MID($B1665,1,1),_314_Table1_ColumnLookup,0),FALSE)
+N("314"),
""))))))))))))))))))))))))</f>
        <v>#N/A</v>
      </c>
      <c r="E1665" s="238" t="e">
        <f>IF(AND(VALUE(LEFT($A1665,3))=309,LEN($B1665)=3),VLOOKUP(VALUE(MID($B1665,2,2)),_309_Table2,MATCH(MID($B1665,1,1),_309_Table2_ColumnLookup,0),FALSE),
  IF($C1665="309 LCR SummaryA",OneYearSCR,IF($C1665="309 LCR SummaryB",UltimateSCR,IF(VALUE(LEFT($A1665,3))=309,VLOOKUP(VALUE(MID($B1665,2,1)),_309_Table2,MATCH(MID($B1665,1,1),_309_Table2_ColumnLookup,0),FALSE)
+N("309"),
  IF(VALUE(LEFT($A1665,3))=310,VLOOKUP(VALUE(MID($B1665,2,1)),_310_Table2,MATCH(MID($B1665,1,1),_310_Table2_ColumnLookup,0),FALSE)
+N("310"),
  IF(AND(VALUE(LEFT($A1665,3))=311,LEN($I1665)=4),VLOOKUP($I1665,_311_Table2,MATCH($B1665,_311_Table2_ColumnLookup,0),FALSE),
  IF(AND(VALUE(LEFT($A1665,3))=311,OR($B1665="I2",$B1665="J2",$B1665="K2",$B1665="L2")),VLOOKUP('311'!$G$58,_311_Table2,MATCH(MID($B1665,1,1),_311_Table2_ColumnLookup,0),FALSE),
  IF(AND(VALUE(LEFT($A1665,3))=311,RIGHT($B1665,5)="Total"),VLOOKUP('311'!$G$59,_311_Table2,MATCH(MID($B1665,1,1),_311_Table2_ColumnLookup,0),FALSE),
  IF(VALUE(LEFT($A1665,3))=311,VLOOKUP(VALUE(MID($B1665,2,1)),_311_Table2,MATCH(MID($B1665,1,1),_311_Table2_ColumnLookup,0),FALSE)
+N("311"),
  IF(AND(VALUE(LEFT($A1665,3))=312,LEFT($G1665,10)="Unincepted",$B1665="G "),VLOOKUP(" ULO",_312_Table2,MATCH('312'!$N$16,_312_Table2_ColumnLookup,0),FALSE),
  IF(AND(VALUE(LEFT($A1665,3))=312,LEFT($G1665,10)="Unincepted",$B1665="O "),VLOOKUP(" ULO",_312_Table2,MATCH('312'!$V$16,_312_Table2_ColumnLookup,0),FALSE),
  IF(AND(VALUE(LEFT($A1665,3))=312,LEFT($G1665,10)="Unincepted",$B1665="Q "),VLOOKUP(" ULO",_312_Table2,MATCH('312'!$X$16,_312_Table2_ColumnLookup,0),FALSE),
  IF(AND(VALUE(LEFT($A1665,3))=312,LEFT($G1665,10)="Unincepted"),VLOOKUP(" ULO",_312_Table2,MATCH(LEFT($B1665,1),_312_Table2_ColumnLookup,0),FALSE),
  IF(AND(VALUE(LEFT($A1665,3))=312,LEFT($G1665,5)="Total",$B1665="G "),VLOOKUP('312'!$F$80,_312_Table2,MATCH('312'!$N$16,_312_Table2_ColumnLookup,0),FALSE),
  IF(AND(VALUE(LEFT($A1665,3))=312,LEFT($G1665,5)="Total",$B1665="O "),VLOOKUP('312'!$F$80,_312_Table2,MATCH('312'!$V$16,_312_Table2_ColumnLookup,0),FALSE),
  IF(AND(VALUE(LEFT($A1665,3))=312,LEFT($G1665,5)="Total",$B1665="Q "),VLOOKUP('312'!$F$80,_312_Table2,MATCH('312'!$X$16,_312_Table2_ColumnLookup,0),FALSE),
  IF(AND(VALUE(LEFT($A1665,3))=312,LEFT($G1665,5)="Total"),VLOOKUP('312'!$F$80,_312_Table2,MATCH(LEFT($B1665,1),_312_Table2_ColumnLookup,0),FALSE),
  IF(AND(VALUE(LEFT($A1665,3))=312,LEN($I1665)=4,$B1665="G"),VLOOKUP($I1665,_312_Table2,MATCH('312'!$N$16,_312_Table2_ColumnLookup,0),FALSE),
  IF(AND(VALUE(LEFT($A1665,3))=312,LEN($I1665)=4,$B1665="O"),VLOOKUP($I1665,_312_Table2,MATCH('312'!$V$16,_312_Table2_ColumnLookup,0),FALSE),
  IF(AND(VALUE(LEFT($A1665,3))=312,LEN($I1665)=4,$B1665="Q"),VLOOKUP($I1665,_312_Table2,MATCH('312'!$X$16,_312_Table2_ColumnLookup,0),FALSE),
  IF(AND(VALUE(LEFT($A1665,3))=312,LEN($I1665)=4),VLOOKUP($I1665,_312_Table2,MATCH(LEFT($B1665,1),_312_Table2_ColumnLookup,0),FALSE)
+N("312"),
  IF(VALUE(LEFT($A1665,3))=313,VLOOKUP(VALUE(MID($B1665,2,1)),_313_Table2,MATCH(MID($B1665,1,1),_313_Table2_ColumnLookup,0),FALSE)
+N("313"),
  IF(AND(VALUE(LEFT($A1665,3))=314,LEN($B1665)=3),VLOOKUP(VALUE(MID($B1665,2,2)),_314_Table2,MATCH(MID($B1665,1,1),_314_Table2_ColumnLookup,0),FALSE),
  IF(VALUE(LEFT($A1665,3))=314,VLOOKUP(VALUE(MID($B1665,2,1)),_314_Table2,MATCH(MID($B1665,1,1),_314_Table2_ColumnLookup,0),FALSE)
+N("314"),
""))))))))))))))))))))))))</f>
        <v>#N/A</v>
      </c>
      <c r="F1665" s="238" t="e">
        <f>IF(AND(VALUE(LEFT($A1665,3))=309,LEN($B1665)=3),VLOOKUP(VALUE(MID($B1665,2,2)),_309_Table3,MATCH(MID($B1665,1,1),_309_Table3_ColumnLookup,0),FALSE),
  IF($C1665="309 LCR SummaryA",OneYearSCR,IF($C1665="309 LCR SummaryB",UltimateSCR,IF(VALUE(LEFT($A1665,3))=309,VLOOKUP(VALUE(MID($B1665,2,1)),_309_Table3,MATCH(MID($B1665,1,1),_309_Table3_ColumnLookup,0),FALSE)
+N("309"),
  IF(VALUE(LEFT($A1665,3))=310,VLOOKUP(VALUE(MID($B1665,2,1)),_310_Table3,MATCH(MID($B1665,1,1),_310_Table3_ColumnLookup,0),FALSE)
+N("310"),
  IF(AND(VALUE(LEFT($A1665,3))=311,LEN($I1665)=4),VLOOKUP($I1665,_311_Table3,MATCH($B1665,_311_Table3_ColumnLookup,0),FALSE),
  IF(AND(VALUE(LEFT($A1665,3))=311,OR($B1665="I2",$B1665="J2",$B1665="K2",$B1665="L2")),VLOOKUP('311'!$G$58,_311_Table3,MATCH(MID($B1665,1,1),_311_Table3_ColumnLookup,0),FALSE),
  IF(AND(VALUE(LEFT($A1665,3))=311,RIGHT($B1665,5)="Total"),VLOOKUP('311'!$G$59,_311_Table3,MATCH(MID($B1665,1,1),_311_Table3_ColumnLookup,0),FALSE),
  IF(VALUE(LEFT($A1665,3))=311,VLOOKUP(VALUE(MID($B1665,2,1)),_311_Table3,MATCH(MID($B1665,1,1),_311_Table3_ColumnLookup,0),FALSE)
+N("311"),
  IF(AND(VALUE(LEFT($A1665,3))=312,LEFT($G1665,10)="Unincepted",$B1665="G "),VLOOKUP(" ULO",_312_Table3,MATCH('312'!$N$16,_312_Table3_ColumnLookup,0),FALSE),
  IF(AND(VALUE(LEFT($A1665,3))=312,LEFT($G1665,10)="Unincepted",$B1665="O "),VLOOKUP(" ULO",_312_Table3,MATCH('312'!$V$16,_312_Table3_ColumnLookup,0),FALSE),
  IF(AND(VALUE(LEFT($A1665,3))=312,LEFT($G1665,10)="Unincepted",$B1665="Q "),VLOOKUP(" ULO",_312_Table3,MATCH('312'!$X$16,_312_Table3_ColumnLookup,0),FALSE),
  IF(AND(VALUE(LEFT($A1665,3))=312,LEFT($G1665,10)="Unincepted"),VLOOKUP(" ULO",_312_Table3,MATCH(LEFT($B1665,1),_312_Table3_ColumnLookup,0),FALSE),
  IF(AND(VALUE(LEFT($A1665,3))=312,LEFT($G1665,5)="Total",$B1665="G "),VLOOKUP('312'!$F$80,_312_Table3,MATCH('312'!$N$16,_312_Table3_ColumnLookup,0),FALSE),
  IF(AND(VALUE(LEFT($A1665,3))=312,LEFT($G1665,5)="Total",$B1665="O "),VLOOKUP('312'!$F$80,_312_Table3,MATCH('312'!$V$16,_312_Table3_ColumnLookup,0),FALSE),
  IF(AND(VALUE(LEFT($A1665,3))=312,LEFT($G1665,5)="Total",$B1665="Q "),VLOOKUP('312'!$F$80,_312_Table3,MATCH('312'!$X$16,_312_Table3_ColumnLookup,0),FALSE),
  IF(AND(VALUE(LEFT($A1665,3))=312,LEFT($G1665,5)="Total"),VLOOKUP('312'!$F$80,_312_Table3,MATCH(LEFT($B1665,1),_312_Table3_ColumnLookup,0),FALSE),
  IF(AND(VALUE(LEFT($A1665,3))=312,LEN($I1665)=4,$B1665="G"),VLOOKUP($I1665,_312_Table3,MATCH('312'!$N$16,_312_Table3_ColumnLookup,0),FALSE),
  IF(AND(VALUE(LEFT($A1665,3))=312,LEN($I1665)=4,$B1665="O"),VLOOKUP($I1665,_312_Table3,MATCH('312'!$V$16,_312_Table3_ColumnLookup,0),FALSE),
  IF(AND(VALUE(LEFT($A1665,3))=312,LEN($I1665)=4,$B1665="Q"),VLOOKUP($I1665,_312_Table3,MATCH('312'!$X$16,_312_Table3_ColumnLookup,0),FALSE),
  IF(AND(VALUE(LEFT($A1665,3))=312,LEN($I1665)=4),VLOOKUP($I1665,_312_Table3,MATCH(LEFT($B1665,1),_312_Table3_ColumnLookup,0),FALSE)
+N("312"),
  IF(VALUE(LEFT($A1665,3))=313,VLOOKUP(VALUE(MID($B1665,2,1)),_313_Table3,MATCH(MID($B1665,1,1),_313_Table3_ColumnLookup,0),FALSE)
+N("313"),
  IF(AND(VALUE(LEFT($A1665,3))=314,LEN($B1665)=3),VLOOKUP(VALUE(MID($B1665,2,2)),_314_Table3,MATCH(MID($B1665,1,1),_314_Table3_ColumnLookup,0),FALSE),
  IF(VALUE(LEFT($A1665,3))=314,VLOOKUP(VALUE(MID($B1665,2,1)),_314_Table3,MATCH(MID($B1665,1,1),_314_Table3_ColumnLookup,0),FALSE)
+N("314"),
""))))))))))))))))))))))))</f>
        <v>#N/A</v>
      </c>
      <c r="H1665" s="321" t="str">
        <f>IFERROR(
IF(ISERROR($D1665)=FALSE,$D1665,IF(ISERROR($E1665)=FALSE,$E1665,IF(ISERROR($F1665)=FALSE,$F1665
+N("012 checkboxes"),
IF(
IF(OR(LEFT($A1665,9)="Syndicate",LEFT($A1665,12)="NewSyndicate"),VLOOKUP($A1665,'012'!$J:$ZW,MATCH("Link to button",'012'!$J$1:$ZW$1,0),0)
+N("309 checkbox"),
IF($C1665="309 LCR Summary0",VLOOKUP("Notes990",'309'!$P:$ZZ,MATCH("Link to button",'309'!$P$1:$ZZ$1,0),0)
+N("313 checkboxes"),
IF($C1665="313 Financial Information0LcmVsScr",IF($C1665="309 LCR Summary0",VLOOKUP("LcmVsScr",'309'!$N:$ZZ,MATCH("Link to button",'309'!$N$1:$ZZ$1,0),0),
IF($C1665="313 Financial Information0LcrDocAttached",IF($C1665="309 LCR Summary0",VLOOKUP("LcrDocAttached",'309'!$N:$ZZ,MATCH("Link to button",'309'!$N$1:$ZZ$1,0),
0)))))))=1,TRUE,FALSE)
))),"")</f>
        <v/>
      </c>
    </row>
    <row r="1666" spans="1:8">
      <c r="A1666" s="237" t="e">
        <f>VLOOKUP($G1666,CSVLookups!$B:$R,MATCH(A$1,CSVLookups!$B$1:$R$1,0),FALSE)</f>
        <v>#N/A</v>
      </c>
      <c r="B1666" s="237" t="e">
        <f>VLOOKUP($G1666,CSVLookups!$B:$R,MATCH(B$1,CSVLookups!$B$1:$R$1,0),FALSE)</f>
        <v>#N/A</v>
      </c>
      <c r="C1666" s="238" t="e">
        <f t="shared" si="26"/>
        <v>#N/A</v>
      </c>
      <c r="D1666" s="238" t="e">
        <f>IF(AND(VALUE(LEFT($A1666,3))=309,LEN($B1666)=3),VLOOKUP(VALUE(MID($B1666,2,2)),_309_Table1,MATCH(MID($B1666,1,1),_309_Table1_ColumnLookup,0),FALSE),
  IF($C1666="309 LCR SummaryA",OneYearSCR,IF($C1666="309 LCR SummaryB",UltimateSCR,IF(VALUE(LEFT($A1666,3))=309,VLOOKUP(VALUE(MID($B1666,2,1)),_309_Table1,MATCH(MID($B1666,1,1),_309_Table1_ColumnLookup,0),FALSE)
+N("309"),
  IF(VALUE(LEFT($A1666,3))=310,VLOOKUP(VALUE(MID($B1666,2,1)),_310_Table1,MATCH(MID($B1666,1,1),_310_Table1_ColumnLookup,0),FALSE)
+N("310"),
  IF(AND(VALUE(LEFT($A1666,3))=311,LEN($I1666)=4),VLOOKUP($I1666,_311_Table1,MATCH($B1666,_311_Table1_ColumnLookup,0),FALSE),
  IF(AND(VALUE(LEFT($A1666,3))=311,OR($B1666="I2",$B1666="J2",$B1666="K2",$B1666="L2")),VLOOKUP('311'!$G$58,_311_Table1,MATCH(MID($B1666,1,1),_311_Table1_ColumnLookup,0),FALSE),
  IF(AND(VALUE(LEFT($A1666,3))=311,RIGHT($B1666,5)="Total"),VLOOKUP('311'!$G$59,_311_Table1,MATCH(MID($B1666,1,1),_311_Table1_ColumnLookup,0),FALSE),
  IF(VALUE(LEFT($A1666,3))=311,VLOOKUP(VALUE(MID($B1666,2,1)),_311_Table1,MATCH(MID($B1666,1,1),_311_Table1_ColumnLookup,0),FALSE)
+N("311"),
  IF(AND(VALUE(LEFT($A1666,3))=312,LEFT($G1666,10)="Unincepted",$B1666="G "),VLOOKUP(" ULO",_312_Table1,MATCH('312'!$N$16,_312_Table1_ColumnLookup,0),FALSE),
  IF(AND(VALUE(LEFT($A1666,3))=312,LEFT($G1666,10)="Unincepted",$B1666="O "),VLOOKUP(" ULO",_312_Table1,MATCH('312'!$V$16,_312_Table1_ColumnLookup,0),FALSE),
  IF(AND(VALUE(LEFT($A1666,3))=312,LEFT($G1666,10)="Unincepted",$B1666="Q "),VLOOKUP(" ULO",_312_Table1,MATCH('312'!$X$16,_312_Table1_ColumnLookup,0),FALSE),
  IF(AND(VALUE(LEFT($A1666,3))=312,LEFT($G1666,10)="Unincepted"),VLOOKUP(" ULO",_312_Table1,MATCH(LEFT($B1666,1),_312_Table1_ColumnLookup,0),FALSE),
  IF(AND(VALUE(LEFT($A1666,3))=312,LEFT($G1666,5)="Total",$B1666="G "),VLOOKUP('312'!$F$80,_312_Table1,MATCH('312'!$N$16,_312_Table1_ColumnLookup,0),FALSE),
  IF(AND(VALUE(LEFT($A1666,3))=312,LEFT($G1666,5)="Total",$B1666="O "),VLOOKUP('312'!$F$80,_312_Table1,MATCH('312'!$V$16,_312_Table1_ColumnLookup,0),FALSE),
  IF(AND(VALUE(LEFT($A1666,3))=312,LEFT($G1666,5)="Total",$B1666="Q "),VLOOKUP('312'!$F$80,_312_Table1,MATCH('312'!$X$16,_312_Table1_ColumnLookup,0),FALSE),
  IF(AND(VALUE(LEFT($A1666,3))=312,LEFT($G1666,5)="Total"),VLOOKUP('312'!$F$80,_312_Table1,MATCH(LEFT($B1666,1),_312_Table1_ColumnLookup,0),FALSE),
  IF(AND(VALUE(LEFT($A1666,3))=312,LEN($I1666)=4,$B1666="G"),VLOOKUP($I1666,_312_Table1,MATCH('312'!$N$16,_312_Table1_ColumnLookup,0),FALSE),
  IF(AND(VALUE(LEFT($A1666,3))=312,LEN($I1666)=4,$B1666="O"),VLOOKUP($I1666,_312_Table1,MATCH('312'!$V$16,_312_Table1_ColumnLookup,0),FALSE),
  IF(AND(VALUE(LEFT($A1666,3))=312,LEN($I1666)=4,$B1666="Q"),VLOOKUP($I1666,_312_Table1,MATCH('312'!$X$16,_312_Table1_ColumnLookup,0),FALSE),
  IF(AND(VALUE(LEFT($A1666,3))=312,LEN($I1666)=4),VLOOKUP($I1666,_312_Table1,MATCH(LEFT($B1666,1),_312_Table1_ColumnLookup,0),FALSE)
+N("312"),
  IF(VALUE(LEFT($A1666,3))=313,VLOOKUP(VALUE(MID($B1666,2,1)),_313_Table1,MATCH(MID($B1666,1,1),_313_Table1_ColumnLookup,0),FALSE)
+N("313"),
  IF(AND(VALUE(LEFT($A1666,3))=314,LEN($B1666)=3),VLOOKUP(VALUE(MID($B1666,2,2)),_314_Table1,MATCH(MID($B1666,1,1),_314_Table1_ColumnLookup,0),FALSE),
  IF(VALUE(LEFT($A1666,3))=314,VLOOKUP(VALUE(MID($B1666,2,1)),_314_Table1,MATCH(MID($B1666,1,1),_314_Table1_ColumnLookup,0),FALSE)
+N("314"),
""))))))))))))))))))))))))</f>
        <v>#N/A</v>
      </c>
      <c r="E1666" s="238" t="e">
        <f>IF(AND(VALUE(LEFT($A1666,3))=309,LEN($B1666)=3),VLOOKUP(VALUE(MID($B1666,2,2)),_309_Table2,MATCH(MID($B1666,1,1),_309_Table2_ColumnLookup,0),FALSE),
  IF($C1666="309 LCR SummaryA",OneYearSCR,IF($C1666="309 LCR SummaryB",UltimateSCR,IF(VALUE(LEFT($A1666,3))=309,VLOOKUP(VALUE(MID($B1666,2,1)),_309_Table2,MATCH(MID($B1666,1,1),_309_Table2_ColumnLookup,0),FALSE)
+N("309"),
  IF(VALUE(LEFT($A1666,3))=310,VLOOKUP(VALUE(MID($B1666,2,1)),_310_Table2,MATCH(MID($B1666,1,1),_310_Table2_ColumnLookup,0),FALSE)
+N("310"),
  IF(AND(VALUE(LEFT($A1666,3))=311,LEN($I1666)=4),VLOOKUP($I1666,_311_Table2,MATCH($B1666,_311_Table2_ColumnLookup,0),FALSE),
  IF(AND(VALUE(LEFT($A1666,3))=311,OR($B1666="I2",$B1666="J2",$B1666="K2",$B1666="L2")),VLOOKUP('311'!$G$58,_311_Table2,MATCH(MID($B1666,1,1),_311_Table2_ColumnLookup,0),FALSE),
  IF(AND(VALUE(LEFT($A1666,3))=311,RIGHT($B1666,5)="Total"),VLOOKUP('311'!$G$59,_311_Table2,MATCH(MID($B1666,1,1),_311_Table2_ColumnLookup,0),FALSE),
  IF(VALUE(LEFT($A1666,3))=311,VLOOKUP(VALUE(MID($B1666,2,1)),_311_Table2,MATCH(MID($B1666,1,1),_311_Table2_ColumnLookup,0),FALSE)
+N("311"),
  IF(AND(VALUE(LEFT($A1666,3))=312,LEFT($G1666,10)="Unincepted",$B1666="G "),VLOOKUP(" ULO",_312_Table2,MATCH('312'!$N$16,_312_Table2_ColumnLookup,0),FALSE),
  IF(AND(VALUE(LEFT($A1666,3))=312,LEFT($G1666,10)="Unincepted",$B1666="O "),VLOOKUP(" ULO",_312_Table2,MATCH('312'!$V$16,_312_Table2_ColumnLookup,0),FALSE),
  IF(AND(VALUE(LEFT($A1666,3))=312,LEFT($G1666,10)="Unincepted",$B1666="Q "),VLOOKUP(" ULO",_312_Table2,MATCH('312'!$X$16,_312_Table2_ColumnLookup,0),FALSE),
  IF(AND(VALUE(LEFT($A1666,3))=312,LEFT($G1666,10)="Unincepted"),VLOOKUP(" ULO",_312_Table2,MATCH(LEFT($B1666,1),_312_Table2_ColumnLookup,0),FALSE),
  IF(AND(VALUE(LEFT($A1666,3))=312,LEFT($G1666,5)="Total",$B1666="G "),VLOOKUP('312'!$F$80,_312_Table2,MATCH('312'!$N$16,_312_Table2_ColumnLookup,0),FALSE),
  IF(AND(VALUE(LEFT($A1666,3))=312,LEFT($G1666,5)="Total",$B1666="O "),VLOOKUP('312'!$F$80,_312_Table2,MATCH('312'!$V$16,_312_Table2_ColumnLookup,0),FALSE),
  IF(AND(VALUE(LEFT($A1666,3))=312,LEFT($G1666,5)="Total",$B1666="Q "),VLOOKUP('312'!$F$80,_312_Table2,MATCH('312'!$X$16,_312_Table2_ColumnLookup,0),FALSE),
  IF(AND(VALUE(LEFT($A1666,3))=312,LEFT($G1666,5)="Total"),VLOOKUP('312'!$F$80,_312_Table2,MATCH(LEFT($B1666,1),_312_Table2_ColumnLookup,0),FALSE),
  IF(AND(VALUE(LEFT($A1666,3))=312,LEN($I1666)=4,$B1666="G"),VLOOKUP($I1666,_312_Table2,MATCH('312'!$N$16,_312_Table2_ColumnLookup,0),FALSE),
  IF(AND(VALUE(LEFT($A1666,3))=312,LEN($I1666)=4,$B1666="O"),VLOOKUP($I1666,_312_Table2,MATCH('312'!$V$16,_312_Table2_ColumnLookup,0),FALSE),
  IF(AND(VALUE(LEFT($A1666,3))=312,LEN($I1666)=4,$B1666="Q"),VLOOKUP($I1666,_312_Table2,MATCH('312'!$X$16,_312_Table2_ColumnLookup,0),FALSE),
  IF(AND(VALUE(LEFT($A1666,3))=312,LEN($I1666)=4),VLOOKUP($I1666,_312_Table2,MATCH(LEFT($B1666,1),_312_Table2_ColumnLookup,0),FALSE)
+N("312"),
  IF(VALUE(LEFT($A1666,3))=313,VLOOKUP(VALUE(MID($B1666,2,1)),_313_Table2,MATCH(MID($B1666,1,1),_313_Table2_ColumnLookup,0),FALSE)
+N("313"),
  IF(AND(VALUE(LEFT($A1666,3))=314,LEN($B1666)=3),VLOOKUP(VALUE(MID($B1666,2,2)),_314_Table2,MATCH(MID($B1666,1,1),_314_Table2_ColumnLookup,0),FALSE),
  IF(VALUE(LEFT($A1666,3))=314,VLOOKUP(VALUE(MID($B1666,2,1)),_314_Table2,MATCH(MID($B1666,1,1),_314_Table2_ColumnLookup,0),FALSE)
+N("314"),
""))))))))))))))))))))))))</f>
        <v>#N/A</v>
      </c>
      <c r="F1666" s="238" t="e">
        <f>IF(AND(VALUE(LEFT($A1666,3))=309,LEN($B1666)=3),VLOOKUP(VALUE(MID($B1666,2,2)),_309_Table3,MATCH(MID($B1666,1,1),_309_Table3_ColumnLookup,0),FALSE),
  IF($C1666="309 LCR SummaryA",OneYearSCR,IF($C1666="309 LCR SummaryB",UltimateSCR,IF(VALUE(LEFT($A1666,3))=309,VLOOKUP(VALUE(MID($B1666,2,1)),_309_Table3,MATCH(MID($B1666,1,1),_309_Table3_ColumnLookup,0),FALSE)
+N("309"),
  IF(VALUE(LEFT($A1666,3))=310,VLOOKUP(VALUE(MID($B1666,2,1)),_310_Table3,MATCH(MID($B1666,1,1),_310_Table3_ColumnLookup,0),FALSE)
+N("310"),
  IF(AND(VALUE(LEFT($A1666,3))=311,LEN($I1666)=4),VLOOKUP($I1666,_311_Table3,MATCH($B1666,_311_Table3_ColumnLookup,0),FALSE),
  IF(AND(VALUE(LEFT($A1666,3))=311,OR($B1666="I2",$B1666="J2",$B1666="K2",$B1666="L2")),VLOOKUP('311'!$G$58,_311_Table3,MATCH(MID($B1666,1,1),_311_Table3_ColumnLookup,0),FALSE),
  IF(AND(VALUE(LEFT($A1666,3))=311,RIGHT($B1666,5)="Total"),VLOOKUP('311'!$G$59,_311_Table3,MATCH(MID($B1666,1,1),_311_Table3_ColumnLookup,0),FALSE),
  IF(VALUE(LEFT($A1666,3))=311,VLOOKUP(VALUE(MID($B1666,2,1)),_311_Table3,MATCH(MID($B1666,1,1),_311_Table3_ColumnLookup,0),FALSE)
+N("311"),
  IF(AND(VALUE(LEFT($A1666,3))=312,LEFT($G1666,10)="Unincepted",$B1666="G "),VLOOKUP(" ULO",_312_Table3,MATCH('312'!$N$16,_312_Table3_ColumnLookup,0),FALSE),
  IF(AND(VALUE(LEFT($A1666,3))=312,LEFT($G1666,10)="Unincepted",$B1666="O "),VLOOKUP(" ULO",_312_Table3,MATCH('312'!$V$16,_312_Table3_ColumnLookup,0),FALSE),
  IF(AND(VALUE(LEFT($A1666,3))=312,LEFT($G1666,10)="Unincepted",$B1666="Q "),VLOOKUP(" ULO",_312_Table3,MATCH('312'!$X$16,_312_Table3_ColumnLookup,0),FALSE),
  IF(AND(VALUE(LEFT($A1666,3))=312,LEFT($G1666,10)="Unincepted"),VLOOKUP(" ULO",_312_Table3,MATCH(LEFT($B1666,1),_312_Table3_ColumnLookup,0),FALSE),
  IF(AND(VALUE(LEFT($A1666,3))=312,LEFT($G1666,5)="Total",$B1666="G "),VLOOKUP('312'!$F$80,_312_Table3,MATCH('312'!$N$16,_312_Table3_ColumnLookup,0),FALSE),
  IF(AND(VALUE(LEFT($A1666,3))=312,LEFT($G1666,5)="Total",$B1666="O "),VLOOKUP('312'!$F$80,_312_Table3,MATCH('312'!$V$16,_312_Table3_ColumnLookup,0),FALSE),
  IF(AND(VALUE(LEFT($A1666,3))=312,LEFT($G1666,5)="Total",$B1666="Q "),VLOOKUP('312'!$F$80,_312_Table3,MATCH('312'!$X$16,_312_Table3_ColumnLookup,0),FALSE),
  IF(AND(VALUE(LEFT($A1666,3))=312,LEFT($G1666,5)="Total"),VLOOKUP('312'!$F$80,_312_Table3,MATCH(LEFT($B1666,1),_312_Table3_ColumnLookup,0),FALSE),
  IF(AND(VALUE(LEFT($A1666,3))=312,LEN($I1666)=4,$B1666="G"),VLOOKUP($I1666,_312_Table3,MATCH('312'!$N$16,_312_Table3_ColumnLookup,0),FALSE),
  IF(AND(VALUE(LEFT($A1666,3))=312,LEN($I1666)=4,$B1666="O"),VLOOKUP($I1666,_312_Table3,MATCH('312'!$V$16,_312_Table3_ColumnLookup,0),FALSE),
  IF(AND(VALUE(LEFT($A1666,3))=312,LEN($I1666)=4,$B1666="Q"),VLOOKUP($I1666,_312_Table3,MATCH('312'!$X$16,_312_Table3_ColumnLookup,0),FALSE),
  IF(AND(VALUE(LEFT($A1666,3))=312,LEN($I1666)=4),VLOOKUP($I1666,_312_Table3,MATCH(LEFT($B1666,1),_312_Table3_ColumnLookup,0),FALSE)
+N("312"),
  IF(VALUE(LEFT($A1666,3))=313,VLOOKUP(VALUE(MID($B1666,2,1)),_313_Table3,MATCH(MID($B1666,1,1),_313_Table3_ColumnLookup,0),FALSE)
+N("313"),
  IF(AND(VALUE(LEFT($A1666,3))=314,LEN($B1666)=3),VLOOKUP(VALUE(MID($B1666,2,2)),_314_Table3,MATCH(MID($B1666,1,1),_314_Table3_ColumnLookup,0),FALSE),
  IF(VALUE(LEFT($A1666,3))=314,VLOOKUP(VALUE(MID($B1666,2,1)),_314_Table3,MATCH(MID($B1666,1,1),_314_Table3_ColumnLookup,0),FALSE)
+N("314"),
""))))))))))))))))))))))))</f>
        <v>#N/A</v>
      </c>
      <c r="H1666" s="321" t="str">
        <f>IFERROR(
IF(ISERROR($D1666)=FALSE,$D1666,IF(ISERROR($E1666)=FALSE,$E1666,IF(ISERROR($F1666)=FALSE,$F1666
+N("012 checkboxes"),
IF(
IF(OR(LEFT($A1666,9)="Syndicate",LEFT($A1666,12)="NewSyndicate"),VLOOKUP($A1666,'012'!$J:$ZW,MATCH("Link to button",'012'!$J$1:$ZW$1,0),0)
+N("309 checkbox"),
IF($C1666="309 LCR Summary0",VLOOKUP("Notes990",'309'!$P:$ZZ,MATCH("Link to button",'309'!$P$1:$ZZ$1,0),0)
+N("313 checkboxes"),
IF($C1666="313 Financial Information0LcmVsScr",IF($C1666="309 LCR Summary0",VLOOKUP("LcmVsScr",'309'!$N:$ZZ,MATCH("Link to button",'309'!$N$1:$ZZ$1,0),0),
IF($C1666="313 Financial Information0LcrDocAttached",IF($C1666="309 LCR Summary0",VLOOKUP("LcrDocAttached",'309'!$N:$ZZ,MATCH("Link to button",'309'!$N$1:$ZZ$1,0),
0)))))))=1,TRUE,FALSE)
))),"")</f>
        <v/>
      </c>
    </row>
    <row r="1667" spans="1:8">
      <c r="A1667" s="237" t="e">
        <f>VLOOKUP($G1667,CSVLookups!$B:$R,MATCH(A$1,CSVLookups!$B$1:$R$1,0),FALSE)</f>
        <v>#N/A</v>
      </c>
      <c r="B1667" s="237" t="e">
        <f>VLOOKUP($G1667,CSVLookups!$B:$R,MATCH(B$1,CSVLookups!$B$1:$R$1,0),FALSE)</f>
        <v>#N/A</v>
      </c>
      <c r="C1667" s="238" t="e">
        <f t="shared" si="26"/>
        <v>#N/A</v>
      </c>
      <c r="D1667" s="238" t="e">
        <f>IF(AND(VALUE(LEFT($A1667,3))=309,LEN($B1667)=3),VLOOKUP(VALUE(MID($B1667,2,2)),_309_Table1,MATCH(MID($B1667,1,1),_309_Table1_ColumnLookup,0),FALSE),
  IF($C1667="309 LCR SummaryA",OneYearSCR,IF($C1667="309 LCR SummaryB",UltimateSCR,IF(VALUE(LEFT($A1667,3))=309,VLOOKUP(VALUE(MID($B1667,2,1)),_309_Table1,MATCH(MID($B1667,1,1),_309_Table1_ColumnLookup,0),FALSE)
+N("309"),
  IF(VALUE(LEFT($A1667,3))=310,VLOOKUP(VALUE(MID($B1667,2,1)),_310_Table1,MATCH(MID($B1667,1,1),_310_Table1_ColumnLookup,0),FALSE)
+N("310"),
  IF(AND(VALUE(LEFT($A1667,3))=311,LEN($I1667)=4),VLOOKUP($I1667,_311_Table1,MATCH($B1667,_311_Table1_ColumnLookup,0),FALSE),
  IF(AND(VALUE(LEFT($A1667,3))=311,OR($B1667="I2",$B1667="J2",$B1667="K2",$B1667="L2")),VLOOKUP('311'!$G$58,_311_Table1,MATCH(MID($B1667,1,1),_311_Table1_ColumnLookup,0),FALSE),
  IF(AND(VALUE(LEFT($A1667,3))=311,RIGHT($B1667,5)="Total"),VLOOKUP('311'!$G$59,_311_Table1,MATCH(MID($B1667,1,1),_311_Table1_ColumnLookup,0),FALSE),
  IF(VALUE(LEFT($A1667,3))=311,VLOOKUP(VALUE(MID($B1667,2,1)),_311_Table1,MATCH(MID($B1667,1,1),_311_Table1_ColumnLookup,0),FALSE)
+N("311"),
  IF(AND(VALUE(LEFT($A1667,3))=312,LEFT($G1667,10)="Unincepted",$B1667="G "),VLOOKUP(" ULO",_312_Table1,MATCH('312'!$N$16,_312_Table1_ColumnLookup,0),FALSE),
  IF(AND(VALUE(LEFT($A1667,3))=312,LEFT($G1667,10)="Unincepted",$B1667="O "),VLOOKUP(" ULO",_312_Table1,MATCH('312'!$V$16,_312_Table1_ColumnLookup,0),FALSE),
  IF(AND(VALUE(LEFT($A1667,3))=312,LEFT($G1667,10)="Unincepted",$B1667="Q "),VLOOKUP(" ULO",_312_Table1,MATCH('312'!$X$16,_312_Table1_ColumnLookup,0),FALSE),
  IF(AND(VALUE(LEFT($A1667,3))=312,LEFT($G1667,10)="Unincepted"),VLOOKUP(" ULO",_312_Table1,MATCH(LEFT($B1667,1),_312_Table1_ColumnLookup,0),FALSE),
  IF(AND(VALUE(LEFT($A1667,3))=312,LEFT($G1667,5)="Total",$B1667="G "),VLOOKUP('312'!$F$80,_312_Table1,MATCH('312'!$N$16,_312_Table1_ColumnLookup,0),FALSE),
  IF(AND(VALUE(LEFT($A1667,3))=312,LEFT($G1667,5)="Total",$B1667="O "),VLOOKUP('312'!$F$80,_312_Table1,MATCH('312'!$V$16,_312_Table1_ColumnLookup,0),FALSE),
  IF(AND(VALUE(LEFT($A1667,3))=312,LEFT($G1667,5)="Total",$B1667="Q "),VLOOKUP('312'!$F$80,_312_Table1,MATCH('312'!$X$16,_312_Table1_ColumnLookup,0),FALSE),
  IF(AND(VALUE(LEFT($A1667,3))=312,LEFT($G1667,5)="Total"),VLOOKUP('312'!$F$80,_312_Table1,MATCH(LEFT($B1667,1),_312_Table1_ColumnLookup,0),FALSE),
  IF(AND(VALUE(LEFT($A1667,3))=312,LEN($I1667)=4,$B1667="G"),VLOOKUP($I1667,_312_Table1,MATCH('312'!$N$16,_312_Table1_ColumnLookup,0),FALSE),
  IF(AND(VALUE(LEFT($A1667,3))=312,LEN($I1667)=4,$B1667="O"),VLOOKUP($I1667,_312_Table1,MATCH('312'!$V$16,_312_Table1_ColumnLookup,0),FALSE),
  IF(AND(VALUE(LEFT($A1667,3))=312,LEN($I1667)=4,$B1667="Q"),VLOOKUP($I1667,_312_Table1,MATCH('312'!$X$16,_312_Table1_ColumnLookup,0),FALSE),
  IF(AND(VALUE(LEFT($A1667,3))=312,LEN($I1667)=4),VLOOKUP($I1667,_312_Table1,MATCH(LEFT($B1667,1),_312_Table1_ColumnLookup,0),FALSE)
+N("312"),
  IF(VALUE(LEFT($A1667,3))=313,VLOOKUP(VALUE(MID($B1667,2,1)),_313_Table1,MATCH(MID($B1667,1,1),_313_Table1_ColumnLookup,0),FALSE)
+N("313"),
  IF(AND(VALUE(LEFT($A1667,3))=314,LEN($B1667)=3),VLOOKUP(VALUE(MID($B1667,2,2)),_314_Table1,MATCH(MID($B1667,1,1),_314_Table1_ColumnLookup,0),FALSE),
  IF(VALUE(LEFT($A1667,3))=314,VLOOKUP(VALUE(MID($B1667,2,1)),_314_Table1,MATCH(MID($B1667,1,1),_314_Table1_ColumnLookup,0),FALSE)
+N("314"),
""))))))))))))))))))))))))</f>
        <v>#N/A</v>
      </c>
      <c r="E1667" s="238" t="e">
        <f>IF(AND(VALUE(LEFT($A1667,3))=309,LEN($B1667)=3),VLOOKUP(VALUE(MID($B1667,2,2)),_309_Table2,MATCH(MID($B1667,1,1),_309_Table2_ColumnLookup,0),FALSE),
  IF($C1667="309 LCR SummaryA",OneYearSCR,IF($C1667="309 LCR SummaryB",UltimateSCR,IF(VALUE(LEFT($A1667,3))=309,VLOOKUP(VALUE(MID($B1667,2,1)),_309_Table2,MATCH(MID($B1667,1,1),_309_Table2_ColumnLookup,0),FALSE)
+N("309"),
  IF(VALUE(LEFT($A1667,3))=310,VLOOKUP(VALUE(MID($B1667,2,1)),_310_Table2,MATCH(MID($B1667,1,1),_310_Table2_ColumnLookup,0),FALSE)
+N("310"),
  IF(AND(VALUE(LEFT($A1667,3))=311,LEN($I1667)=4),VLOOKUP($I1667,_311_Table2,MATCH($B1667,_311_Table2_ColumnLookup,0),FALSE),
  IF(AND(VALUE(LEFT($A1667,3))=311,OR($B1667="I2",$B1667="J2",$B1667="K2",$B1667="L2")),VLOOKUP('311'!$G$58,_311_Table2,MATCH(MID($B1667,1,1),_311_Table2_ColumnLookup,0),FALSE),
  IF(AND(VALUE(LEFT($A1667,3))=311,RIGHT($B1667,5)="Total"),VLOOKUP('311'!$G$59,_311_Table2,MATCH(MID($B1667,1,1),_311_Table2_ColumnLookup,0),FALSE),
  IF(VALUE(LEFT($A1667,3))=311,VLOOKUP(VALUE(MID($B1667,2,1)),_311_Table2,MATCH(MID($B1667,1,1),_311_Table2_ColumnLookup,0),FALSE)
+N("311"),
  IF(AND(VALUE(LEFT($A1667,3))=312,LEFT($G1667,10)="Unincepted",$B1667="G "),VLOOKUP(" ULO",_312_Table2,MATCH('312'!$N$16,_312_Table2_ColumnLookup,0),FALSE),
  IF(AND(VALUE(LEFT($A1667,3))=312,LEFT($G1667,10)="Unincepted",$B1667="O "),VLOOKUP(" ULO",_312_Table2,MATCH('312'!$V$16,_312_Table2_ColumnLookup,0),FALSE),
  IF(AND(VALUE(LEFT($A1667,3))=312,LEFT($G1667,10)="Unincepted",$B1667="Q "),VLOOKUP(" ULO",_312_Table2,MATCH('312'!$X$16,_312_Table2_ColumnLookup,0),FALSE),
  IF(AND(VALUE(LEFT($A1667,3))=312,LEFT($G1667,10)="Unincepted"),VLOOKUP(" ULO",_312_Table2,MATCH(LEFT($B1667,1),_312_Table2_ColumnLookup,0),FALSE),
  IF(AND(VALUE(LEFT($A1667,3))=312,LEFT($G1667,5)="Total",$B1667="G "),VLOOKUP('312'!$F$80,_312_Table2,MATCH('312'!$N$16,_312_Table2_ColumnLookup,0),FALSE),
  IF(AND(VALUE(LEFT($A1667,3))=312,LEFT($G1667,5)="Total",$B1667="O "),VLOOKUP('312'!$F$80,_312_Table2,MATCH('312'!$V$16,_312_Table2_ColumnLookup,0),FALSE),
  IF(AND(VALUE(LEFT($A1667,3))=312,LEFT($G1667,5)="Total",$B1667="Q "),VLOOKUP('312'!$F$80,_312_Table2,MATCH('312'!$X$16,_312_Table2_ColumnLookup,0),FALSE),
  IF(AND(VALUE(LEFT($A1667,3))=312,LEFT($G1667,5)="Total"),VLOOKUP('312'!$F$80,_312_Table2,MATCH(LEFT($B1667,1),_312_Table2_ColumnLookup,0),FALSE),
  IF(AND(VALUE(LEFT($A1667,3))=312,LEN($I1667)=4,$B1667="G"),VLOOKUP($I1667,_312_Table2,MATCH('312'!$N$16,_312_Table2_ColumnLookup,0),FALSE),
  IF(AND(VALUE(LEFT($A1667,3))=312,LEN($I1667)=4,$B1667="O"),VLOOKUP($I1667,_312_Table2,MATCH('312'!$V$16,_312_Table2_ColumnLookup,0),FALSE),
  IF(AND(VALUE(LEFT($A1667,3))=312,LEN($I1667)=4,$B1667="Q"),VLOOKUP($I1667,_312_Table2,MATCH('312'!$X$16,_312_Table2_ColumnLookup,0),FALSE),
  IF(AND(VALUE(LEFT($A1667,3))=312,LEN($I1667)=4),VLOOKUP($I1667,_312_Table2,MATCH(LEFT($B1667,1),_312_Table2_ColumnLookup,0),FALSE)
+N("312"),
  IF(VALUE(LEFT($A1667,3))=313,VLOOKUP(VALUE(MID($B1667,2,1)),_313_Table2,MATCH(MID($B1667,1,1),_313_Table2_ColumnLookup,0),FALSE)
+N("313"),
  IF(AND(VALUE(LEFT($A1667,3))=314,LEN($B1667)=3),VLOOKUP(VALUE(MID($B1667,2,2)),_314_Table2,MATCH(MID($B1667,1,1),_314_Table2_ColumnLookup,0),FALSE),
  IF(VALUE(LEFT($A1667,3))=314,VLOOKUP(VALUE(MID($B1667,2,1)),_314_Table2,MATCH(MID($B1667,1,1),_314_Table2_ColumnLookup,0),FALSE)
+N("314"),
""))))))))))))))))))))))))</f>
        <v>#N/A</v>
      </c>
      <c r="F1667" s="238" t="e">
        <f>IF(AND(VALUE(LEFT($A1667,3))=309,LEN($B1667)=3),VLOOKUP(VALUE(MID($B1667,2,2)),_309_Table3,MATCH(MID($B1667,1,1),_309_Table3_ColumnLookup,0),FALSE),
  IF($C1667="309 LCR SummaryA",OneYearSCR,IF($C1667="309 LCR SummaryB",UltimateSCR,IF(VALUE(LEFT($A1667,3))=309,VLOOKUP(VALUE(MID($B1667,2,1)),_309_Table3,MATCH(MID($B1667,1,1),_309_Table3_ColumnLookup,0),FALSE)
+N("309"),
  IF(VALUE(LEFT($A1667,3))=310,VLOOKUP(VALUE(MID($B1667,2,1)),_310_Table3,MATCH(MID($B1667,1,1),_310_Table3_ColumnLookup,0),FALSE)
+N("310"),
  IF(AND(VALUE(LEFT($A1667,3))=311,LEN($I1667)=4),VLOOKUP($I1667,_311_Table3,MATCH($B1667,_311_Table3_ColumnLookup,0),FALSE),
  IF(AND(VALUE(LEFT($A1667,3))=311,OR($B1667="I2",$B1667="J2",$B1667="K2",$B1667="L2")),VLOOKUP('311'!$G$58,_311_Table3,MATCH(MID($B1667,1,1),_311_Table3_ColumnLookup,0),FALSE),
  IF(AND(VALUE(LEFT($A1667,3))=311,RIGHT($B1667,5)="Total"),VLOOKUP('311'!$G$59,_311_Table3,MATCH(MID($B1667,1,1),_311_Table3_ColumnLookup,0),FALSE),
  IF(VALUE(LEFT($A1667,3))=311,VLOOKUP(VALUE(MID($B1667,2,1)),_311_Table3,MATCH(MID($B1667,1,1),_311_Table3_ColumnLookup,0),FALSE)
+N("311"),
  IF(AND(VALUE(LEFT($A1667,3))=312,LEFT($G1667,10)="Unincepted",$B1667="G "),VLOOKUP(" ULO",_312_Table3,MATCH('312'!$N$16,_312_Table3_ColumnLookup,0),FALSE),
  IF(AND(VALUE(LEFT($A1667,3))=312,LEFT($G1667,10)="Unincepted",$B1667="O "),VLOOKUP(" ULO",_312_Table3,MATCH('312'!$V$16,_312_Table3_ColumnLookup,0),FALSE),
  IF(AND(VALUE(LEFT($A1667,3))=312,LEFT($G1667,10)="Unincepted",$B1667="Q "),VLOOKUP(" ULO",_312_Table3,MATCH('312'!$X$16,_312_Table3_ColumnLookup,0),FALSE),
  IF(AND(VALUE(LEFT($A1667,3))=312,LEFT($G1667,10)="Unincepted"),VLOOKUP(" ULO",_312_Table3,MATCH(LEFT($B1667,1),_312_Table3_ColumnLookup,0),FALSE),
  IF(AND(VALUE(LEFT($A1667,3))=312,LEFT($G1667,5)="Total",$B1667="G "),VLOOKUP('312'!$F$80,_312_Table3,MATCH('312'!$N$16,_312_Table3_ColumnLookup,0),FALSE),
  IF(AND(VALUE(LEFT($A1667,3))=312,LEFT($G1667,5)="Total",$B1667="O "),VLOOKUP('312'!$F$80,_312_Table3,MATCH('312'!$V$16,_312_Table3_ColumnLookup,0),FALSE),
  IF(AND(VALUE(LEFT($A1667,3))=312,LEFT($G1667,5)="Total",$B1667="Q "),VLOOKUP('312'!$F$80,_312_Table3,MATCH('312'!$X$16,_312_Table3_ColumnLookup,0),FALSE),
  IF(AND(VALUE(LEFT($A1667,3))=312,LEFT($G1667,5)="Total"),VLOOKUP('312'!$F$80,_312_Table3,MATCH(LEFT($B1667,1),_312_Table3_ColumnLookup,0),FALSE),
  IF(AND(VALUE(LEFT($A1667,3))=312,LEN($I1667)=4,$B1667="G"),VLOOKUP($I1667,_312_Table3,MATCH('312'!$N$16,_312_Table3_ColumnLookup,0),FALSE),
  IF(AND(VALUE(LEFT($A1667,3))=312,LEN($I1667)=4,$B1667="O"),VLOOKUP($I1667,_312_Table3,MATCH('312'!$V$16,_312_Table3_ColumnLookup,0),FALSE),
  IF(AND(VALUE(LEFT($A1667,3))=312,LEN($I1667)=4,$B1667="Q"),VLOOKUP($I1667,_312_Table3,MATCH('312'!$X$16,_312_Table3_ColumnLookup,0),FALSE),
  IF(AND(VALUE(LEFT($A1667,3))=312,LEN($I1667)=4),VLOOKUP($I1667,_312_Table3,MATCH(LEFT($B1667,1),_312_Table3_ColumnLookup,0),FALSE)
+N("312"),
  IF(VALUE(LEFT($A1667,3))=313,VLOOKUP(VALUE(MID($B1667,2,1)),_313_Table3,MATCH(MID($B1667,1,1),_313_Table3_ColumnLookup,0),FALSE)
+N("313"),
  IF(AND(VALUE(LEFT($A1667,3))=314,LEN($B1667)=3),VLOOKUP(VALUE(MID($B1667,2,2)),_314_Table3,MATCH(MID($B1667,1,1),_314_Table3_ColumnLookup,0),FALSE),
  IF(VALUE(LEFT($A1667,3))=314,VLOOKUP(VALUE(MID($B1667,2,1)),_314_Table3,MATCH(MID($B1667,1,1),_314_Table3_ColumnLookup,0),FALSE)
+N("314"),
""))))))))))))))))))))))))</f>
        <v>#N/A</v>
      </c>
      <c r="H1667" s="321" t="str">
        <f>IFERROR(
IF(ISERROR($D1667)=FALSE,$D1667,IF(ISERROR($E1667)=FALSE,$E1667,IF(ISERROR($F1667)=FALSE,$F1667
+N("012 checkboxes"),
IF(
IF(OR(LEFT($A1667,9)="Syndicate",LEFT($A1667,12)="NewSyndicate"),VLOOKUP($A1667,'012'!$J:$ZW,MATCH("Link to button",'012'!$J$1:$ZW$1,0),0)
+N("309 checkbox"),
IF($C1667="309 LCR Summary0",VLOOKUP("Notes990",'309'!$P:$ZZ,MATCH("Link to button",'309'!$P$1:$ZZ$1,0),0)
+N("313 checkboxes"),
IF($C1667="313 Financial Information0LcmVsScr",IF($C1667="309 LCR Summary0",VLOOKUP("LcmVsScr",'309'!$N:$ZZ,MATCH("Link to button",'309'!$N$1:$ZZ$1,0),0),
IF($C1667="313 Financial Information0LcrDocAttached",IF($C1667="309 LCR Summary0",VLOOKUP("LcrDocAttached",'309'!$N:$ZZ,MATCH("Link to button",'309'!$N$1:$ZZ$1,0),
0)))))))=1,TRUE,FALSE)
))),"")</f>
        <v/>
      </c>
    </row>
    <row r="1668" spans="1:8">
      <c r="A1668" s="237" t="e">
        <f>VLOOKUP($G1668,CSVLookups!$B:$R,MATCH(A$1,CSVLookups!$B$1:$R$1,0),FALSE)</f>
        <v>#N/A</v>
      </c>
      <c r="B1668" s="237" t="e">
        <f>VLOOKUP($G1668,CSVLookups!$B:$R,MATCH(B$1,CSVLookups!$B$1:$R$1,0),FALSE)</f>
        <v>#N/A</v>
      </c>
      <c r="C1668" s="238" t="e">
        <f t="shared" si="26"/>
        <v>#N/A</v>
      </c>
      <c r="D1668" s="238" t="e">
        <f>IF(AND(VALUE(LEFT($A1668,3))=309,LEN($B1668)=3),VLOOKUP(VALUE(MID($B1668,2,2)),_309_Table1,MATCH(MID($B1668,1,1),_309_Table1_ColumnLookup,0),FALSE),
  IF($C1668="309 LCR SummaryA",OneYearSCR,IF($C1668="309 LCR SummaryB",UltimateSCR,IF(VALUE(LEFT($A1668,3))=309,VLOOKUP(VALUE(MID($B1668,2,1)),_309_Table1,MATCH(MID($B1668,1,1),_309_Table1_ColumnLookup,0),FALSE)
+N("309"),
  IF(VALUE(LEFT($A1668,3))=310,VLOOKUP(VALUE(MID($B1668,2,1)),_310_Table1,MATCH(MID($B1668,1,1),_310_Table1_ColumnLookup,0),FALSE)
+N("310"),
  IF(AND(VALUE(LEFT($A1668,3))=311,LEN($I1668)=4),VLOOKUP($I1668,_311_Table1,MATCH($B1668,_311_Table1_ColumnLookup,0),FALSE),
  IF(AND(VALUE(LEFT($A1668,3))=311,OR($B1668="I2",$B1668="J2",$B1668="K2",$B1668="L2")),VLOOKUP('311'!$G$58,_311_Table1,MATCH(MID($B1668,1,1),_311_Table1_ColumnLookup,0),FALSE),
  IF(AND(VALUE(LEFT($A1668,3))=311,RIGHT($B1668,5)="Total"),VLOOKUP('311'!$G$59,_311_Table1,MATCH(MID($B1668,1,1),_311_Table1_ColumnLookup,0),FALSE),
  IF(VALUE(LEFT($A1668,3))=311,VLOOKUP(VALUE(MID($B1668,2,1)),_311_Table1,MATCH(MID($B1668,1,1),_311_Table1_ColumnLookup,0),FALSE)
+N("311"),
  IF(AND(VALUE(LEFT($A1668,3))=312,LEFT($G1668,10)="Unincepted",$B1668="G "),VLOOKUP(" ULO",_312_Table1,MATCH('312'!$N$16,_312_Table1_ColumnLookup,0),FALSE),
  IF(AND(VALUE(LEFT($A1668,3))=312,LEFT($G1668,10)="Unincepted",$B1668="O "),VLOOKUP(" ULO",_312_Table1,MATCH('312'!$V$16,_312_Table1_ColumnLookup,0),FALSE),
  IF(AND(VALUE(LEFT($A1668,3))=312,LEFT($G1668,10)="Unincepted",$B1668="Q "),VLOOKUP(" ULO",_312_Table1,MATCH('312'!$X$16,_312_Table1_ColumnLookup,0),FALSE),
  IF(AND(VALUE(LEFT($A1668,3))=312,LEFT($G1668,10)="Unincepted"),VLOOKUP(" ULO",_312_Table1,MATCH(LEFT($B1668,1),_312_Table1_ColumnLookup,0),FALSE),
  IF(AND(VALUE(LEFT($A1668,3))=312,LEFT($G1668,5)="Total",$B1668="G "),VLOOKUP('312'!$F$80,_312_Table1,MATCH('312'!$N$16,_312_Table1_ColumnLookup,0),FALSE),
  IF(AND(VALUE(LEFT($A1668,3))=312,LEFT($G1668,5)="Total",$B1668="O "),VLOOKUP('312'!$F$80,_312_Table1,MATCH('312'!$V$16,_312_Table1_ColumnLookup,0),FALSE),
  IF(AND(VALUE(LEFT($A1668,3))=312,LEFT($G1668,5)="Total",$B1668="Q "),VLOOKUP('312'!$F$80,_312_Table1,MATCH('312'!$X$16,_312_Table1_ColumnLookup,0),FALSE),
  IF(AND(VALUE(LEFT($A1668,3))=312,LEFT($G1668,5)="Total"),VLOOKUP('312'!$F$80,_312_Table1,MATCH(LEFT($B1668,1),_312_Table1_ColumnLookup,0),FALSE),
  IF(AND(VALUE(LEFT($A1668,3))=312,LEN($I1668)=4,$B1668="G"),VLOOKUP($I1668,_312_Table1,MATCH('312'!$N$16,_312_Table1_ColumnLookup,0),FALSE),
  IF(AND(VALUE(LEFT($A1668,3))=312,LEN($I1668)=4,$B1668="O"),VLOOKUP($I1668,_312_Table1,MATCH('312'!$V$16,_312_Table1_ColumnLookup,0),FALSE),
  IF(AND(VALUE(LEFT($A1668,3))=312,LEN($I1668)=4,$B1668="Q"),VLOOKUP($I1668,_312_Table1,MATCH('312'!$X$16,_312_Table1_ColumnLookup,0),FALSE),
  IF(AND(VALUE(LEFT($A1668,3))=312,LEN($I1668)=4),VLOOKUP($I1668,_312_Table1,MATCH(LEFT($B1668,1),_312_Table1_ColumnLookup,0),FALSE)
+N("312"),
  IF(VALUE(LEFT($A1668,3))=313,VLOOKUP(VALUE(MID($B1668,2,1)),_313_Table1,MATCH(MID($B1668,1,1),_313_Table1_ColumnLookup,0),FALSE)
+N("313"),
  IF(AND(VALUE(LEFT($A1668,3))=314,LEN($B1668)=3),VLOOKUP(VALUE(MID($B1668,2,2)),_314_Table1,MATCH(MID($B1668,1,1),_314_Table1_ColumnLookup,0),FALSE),
  IF(VALUE(LEFT($A1668,3))=314,VLOOKUP(VALUE(MID($B1668,2,1)),_314_Table1,MATCH(MID($B1668,1,1),_314_Table1_ColumnLookup,0),FALSE)
+N("314"),
""))))))))))))))))))))))))</f>
        <v>#N/A</v>
      </c>
      <c r="E1668" s="238" t="e">
        <f>IF(AND(VALUE(LEFT($A1668,3))=309,LEN($B1668)=3),VLOOKUP(VALUE(MID($B1668,2,2)),_309_Table2,MATCH(MID($B1668,1,1),_309_Table2_ColumnLookup,0),FALSE),
  IF($C1668="309 LCR SummaryA",OneYearSCR,IF($C1668="309 LCR SummaryB",UltimateSCR,IF(VALUE(LEFT($A1668,3))=309,VLOOKUP(VALUE(MID($B1668,2,1)),_309_Table2,MATCH(MID($B1668,1,1),_309_Table2_ColumnLookup,0),FALSE)
+N("309"),
  IF(VALUE(LEFT($A1668,3))=310,VLOOKUP(VALUE(MID($B1668,2,1)),_310_Table2,MATCH(MID($B1668,1,1),_310_Table2_ColumnLookup,0),FALSE)
+N("310"),
  IF(AND(VALUE(LEFT($A1668,3))=311,LEN($I1668)=4),VLOOKUP($I1668,_311_Table2,MATCH($B1668,_311_Table2_ColumnLookup,0),FALSE),
  IF(AND(VALUE(LEFT($A1668,3))=311,OR($B1668="I2",$B1668="J2",$B1668="K2",$B1668="L2")),VLOOKUP('311'!$G$58,_311_Table2,MATCH(MID($B1668,1,1),_311_Table2_ColumnLookup,0),FALSE),
  IF(AND(VALUE(LEFT($A1668,3))=311,RIGHT($B1668,5)="Total"),VLOOKUP('311'!$G$59,_311_Table2,MATCH(MID($B1668,1,1),_311_Table2_ColumnLookup,0),FALSE),
  IF(VALUE(LEFT($A1668,3))=311,VLOOKUP(VALUE(MID($B1668,2,1)),_311_Table2,MATCH(MID($B1668,1,1),_311_Table2_ColumnLookup,0),FALSE)
+N("311"),
  IF(AND(VALUE(LEFT($A1668,3))=312,LEFT($G1668,10)="Unincepted",$B1668="G "),VLOOKUP(" ULO",_312_Table2,MATCH('312'!$N$16,_312_Table2_ColumnLookup,0),FALSE),
  IF(AND(VALUE(LEFT($A1668,3))=312,LEFT($G1668,10)="Unincepted",$B1668="O "),VLOOKUP(" ULO",_312_Table2,MATCH('312'!$V$16,_312_Table2_ColumnLookup,0),FALSE),
  IF(AND(VALUE(LEFT($A1668,3))=312,LEFT($G1668,10)="Unincepted",$B1668="Q "),VLOOKUP(" ULO",_312_Table2,MATCH('312'!$X$16,_312_Table2_ColumnLookup,0),FALSE),
  IF(AND(VALUE(LEFT($A1668,3))=312,LEFT($G1668,10)="Unincepted"),VLOOKUP(" ULO",_312_Table2,MATCH(LEFT($B1668,1),_312_Table2_ColumnLookup,0),FALSE),
  IF(AND(VALUE(LEFT($A1668,3))=312,LEFT($G1668,5)="Total",$B1668="G "),VLOOKUP('312'!$F$80,_312_Table2,MATCH('312'!$N$16,_312_Table2_ColumnLookup,0),FALSE),
  IF(AND(VALUE(LEFT($A1668,3))=312,LEFT($G1668,5)="Total",$B1668="O "),VLOOKUP('312'!$F$80,_312_Table2,MATCH('312'!$V$16,_312_Table2_ColumnLookup,0),FALSE),
  IF(AND(VALUE(LEFT($A1668,3))=312,LEFT($G1668,5)="Total",$B1668="Q "),VLOOKUP('312'!$F$80,_312_Table2,MATCH('312'!$X$16,_312_Table2_ColumnLookup,0),FALSE),
  IF(AND(VALUE(LEFT($A1668,3))=312,LEFT($G1668,5)="Total"),VLOOKUP('312'!$F$80,_312_Table2,MATCH(LEFT($B1668,1),_312_Table2_ColumnLookup,0),FALSE),
  IF(AND(VALUE(LEFT($A1668,3))=312,LEN($I1668)=4,$B1668="G"),VLOOKUP($I1668,_312_Table2,MATCH('312'!$N$16,_312_Table2_ColumnLookup,0),FALSE),
  IF(AND(VALUE(LEFT($A1668,3))=312,LEN($I1668)=4,$B1668="O"),VLOOKUP($I1668,_312_Table2,MATCH('312'!$V$16,_312_Table2_ColumnLookup,0),FALSE),
  IF(AND(VALUE(LEFT($A1668,3))=312,LEN($I1668)=4,$B1668="Q"),VLOOKUP($I1668,_312_Table2,MATCH('312'!$X$16,_312_Table2_ColumnLookup,0),FALSE),
  IF(AND(VALUE(LEFT($A1668,3))=312,LEN($I1668)=4),VLOOKUP($I1668,_312_Table2,MATCH(LEFT($B1668,1),_312_Table2_ColumnLookup,0),FALSE)
+N("312"),
  IF(VALUE(LEFT($A1668,3))=313,VLOOKUP(VALUE(MID($B1668,2,1)),_313_Table2,MATCH(MID($B1668,1,1),_313_Table2_ColumnLookup,0),FALSE)
+N("313"),
  IF(AND(VALUE(LEFT($A1668,3))=314,LEN($B1668)=3),VLOOKUP(VALUE(MID($B1668,2,2)),_314_Table2,MATCH(MID($B1668,1,1),_314_Table2_ColumnLookup,0),FALSE),
  IF(VALUE(LEFT($A1668,3))=314,VLOOKUP(VALUE(MID($B1668,2,1)),_314_Table2,MATCH(MID($B1668,1,1),_314_Table2_ColumnLookup,0),FALSE)
+N("314"),
""))))))))))))))))))))))))</f>
        <v>#N/A</v>
      </c>
      <c r="F1668" s="238" t="e">
        <f>IF(AND(VALUE(LEFT($A1668,3))=309,LEN($B1668)=3),VLOOKUP(VALUE(MID($B1668,2,2)),_309_Table3,MATCH(MID($B1668,1,1),_309_Table3_ColumnLookup,0),FALSE),
  IF($C1668="309 LCR SummaryA",OneYearSCR,IF($C1668="309 LCR SummaryB",UltimateSCR,IF(VALUE(LEFT($A1668,3))=309,VLOOKUP(VALUE(MID($B1668,2,1)),_309_Table3,MATCH(MID($B1668,1,1),_309_Table3_ColumnLookup,0),FALSE)
+N("309"),
  IF(VALUE(LEFT($A1668,3))=310,VLOOKUP(VALUE(MID($B1668,2,1)),_310_Table3,MATCH(MID($B1668,1,1),_310_Table3_ColumnLookup,0),FALSE)
+N("310"),
  IF(AND(VALUE(LEFT($A1668,3))=311,LEN($I1668)=4),VLOOKUP($I1668,_311_Table3,MATCH($B1668,_311_Table3_ColumnLookup,0),FALSE),
  IF(AND(VALUE(LEFT($A1668,3))=311,OR($B1668="I2",$B1668="J2",$B1668="K2",$B1668="L2")),VLOOKUP('311'!$G$58,_311_Table3,MATCH(MID($B1668,1,1),_311_Table3_ColumnLookup,0),FALSE),
  IF(AND(VALUE(LEFT($A1668,3))=311,RIGHT($B1668,5)="Total"),VLOOKUP('311'!$G$59,_311_Table3,MATCH(MID($B1668,1,1),_311_Table3_ColumnLookup,0),FALSE),
  IF(VALUE(LEFT($A1668,3))=311,VLOOKUP(VALUE(MID($B1668,2,1)),_311_Table3,MATCH(MID($B1668,1,1),_311_Table3_ColumnLookup,0),FALSE)
+N("311"),
  IF(AND(VALUE(LEFT($A1668,3))=312,LEFT($G1668,10)="Unincepted",$B1668="G "),VLOOKUP(" ULO",_312_Table3,MATCH('312'!$N$16,_312_Table3_ColumnLookup,0),FALSE),
  IF(AND(VALUE(LEFT($A1668,3))=312,LEFT($G1668,10)="Unincepted",$B1668="O "),VLOOKUP(" ULO",_312_Table3,MATCH('312'!$V$16,_312_Table3_ColumnLookup,0),FALSE),
  IF(AND(VALUE(LEFT($A1668,3))=312,LEFT($G1668,10)="Unincepted",$B1668="Q "),VLOOKUP(" ULO",_312_Table3,MATCH('312'!$X$16,_312_Table3_ColumnLookup,0),FALSE),
  IF(AND(VALUE(LEFT($A1668,3))=312,LEFT($G1668,10)="Unincepted"),VLOOKUP(" ULO",_312_Table3,MATCH(LEFT($B1668,1),_312_Table3_ColumnLookup,0),FALSE),
  IF(AND(VALUE(LEFT($A1668,3))=312,LEFT($G1668,5)="Total",$B1668="G "),VLOOKUP('312'!$F$80,_312_Table3,MATCH('312'!$N$16,_312_Table3_ColumnLookup,0),FALSE),
  IF(AND(VALUE(LEFT($A1668,3))=312,LEFT($G1668,5)="Total",$B1668="O "),VLOOKUP('312'!$F$80,_312_Table3,MATCH('312'!$V$16,_312_Table3_ColumnLookup,0),FALSE),
  IF(AND(VALUE(LEFT($A1668,3))=312,LEFT($G1668,5)="Total",$B1668="Q "),VLOOKUP('312'!$F$80,_312_Table3,MATCH('312'!$X$16,_312_Table3_ColumnLookup,0),FALSE),
  IF(AND(VALUE(LEFT($A1668,3))=312,LEFT($G1668,5)="Total"),VLOOKUP('312'!$F$80,_312_Table3,MATCH(LEFT($B1668,1),_312_Table3_ColumnLookup,0),FALSE),
  IF(AND(VALUE(LEFT($A1668,3))=312,LEN($I1668)=4,$B1668="G"),VLOOKUP($I1668,_312_Table3,MATCH('312'!$N$16,_312_Table3_ColumnLookup,0),FALSE),
  IF(AND(VALUE(LEFT($A1668,3))=312,LEN($I1668)=4,$B1668="O"),VLOOKUP($I1668,_312_Table3,MATCH('312'!$V$16,_312_Table3_ColumnLookup,0),FALSE),
  IF(AND(VALUE(LEFT($A1668,3))=312,LEN($I1668)=4,$B1668="Q"),VLOOKUP($I1668,_312_Table3,MATCH('312'!$X$16,_312_Table3_ColumnLookup,0),FALSE),
  IF(AND(VALUE(LEFT($A1668,3))=312,LEN($I1668)=4),VLOOKUP($I1668,_312_Table3,MATCH(LEFT($B1668,1),_312_Table3_ColumnLookup,0),FALSE)
+N("312"),
  IF(VALUE(LEFT($A1668,3))=313,VLOOKUP(VALUE(MID($B1668,2,1)),_313_Table3,MATCH(MID($B1668,1,1),_313_Table3_ColumnLookup,0),FALSE)
+N("313"),
  IF(AND(VALUE(LEFT($A1668,3))=314,LEN($B1668)=3),VLOOKUP(VALUE(MID($B1668,2,2)),_314_Table3,MATCH(MID($B1668,1,1),_314_Table3_ColumnLookup,0),FALSE),
  IF(VALUE(LEFT($A1668,3))=314,VLOOKUP(VALUE(MID($B1668,2,1)),_314_Table3,MATCH(MID($B1668,1,1),_314_Table3_ColumnLookup,0),FALSE)
+N("314"),
""))))))))))))))))))))))))</f>
        <v>#N/A</v>
      </c>
      <c r="H1668" s="321" t="str">
        <f>IFERROR(
IF(ISERROR($D1668)=FALSE,$D1668,IF(ISERROR($E1668)=FALSE,$E1668,IF(ISERROR($F1668)=FALSE,$F1668
+N("012 checkboxes"),
IF(
IF(OR(LEFT($A1668,9)="Syndicate",LEFT($A1668,12)="NewSyndicate"),VLOOKUP($A1668,'012'!$J:$ZW,MATCH("Link to button",'012'!$J$1:$ZW$1,0),0)
+N("309 checkbox"),
IF($C1668="309 LCR Summary0",VLOOKUP("Notes990",'309'!$P:$ZZ,MATCH("Link to button",'309'!$P$1:$ZZ$1,0),0)
+N("313 checkboxes"),
IF($C1668="313 Financial Information0LcmVsScr",IF($C1668="309 LCR Summary0",VLOOKUP("LcmVsScr",'309'!$N:$ZZ,MATCH("Link to button",'309'!$N$1:$ZZ$1,0),0),
IF($C1668="313 Financial Information0LcrDocAttached",IF($C1668="309 LCR Summary0",VLOOKUP("LcrDocAttached",'309'!$N:$ZZ,MATCH("Link to button",'309'!$N$1:$ZZ$1,0),
0)))))))=1,TRUE,FALSE)
))),"")</f>
        <v/>
      </c>
    </row>
    <row r="1669" spans="1:8">
      <c r="A1669" s="237" t="e">
        <f>VLOOKUP($G1669,CSVLookups!$B:$R,MATCH(A$1,CSVLookups!$B$1:$R$1,0),FALSE)</f>
        <v>#N/A</v>
      </c>
      <c r="B1669" s="237" t="e">
        <f>VLOOKUP($G1669,CSVLookups!$B:$R,MATCH(B$1,CSVLookups!$B$1:$R$1,0),FALSE)</f>
        <v>#N/A</v>
      </c>
      <c r="C1669" s="238" t="e">
        <f t="shared" si="26"/>
        <v>#N/A</v>
      </c>
      <c r="D1669" s="238" t="e">
        <f>IF(AND(VALUE(LEFT($A1669,3))=309,LEN($B1669)=3),VLOOKUP(VALUE(MID($B1669,2,2)),_309_Table1,MATCH(MID($B1669,1,1),_309_Table1_ColumnLookup,0),FALSE),
  IF($C1669="309 LCR SummaryA",OneYearSCR,IF($C1669="309 LCR SummaryB",UltimateSCR,IF(VALUE(LEFT($A1669,3))=309,VLOOKUP(VALUE(MID($B1669,2,1)),_309_Table1,MATCH(MID($B1669,1,1),_309_Table1_ColumnLookup,0),FALSE)
+N("309"),
  IF(VALUE(LEFT($A1669,3))=310,VLOOKUP(VALUE(MID($B1669,2,1)),_310_Table1,MATCH(MID($B1669,1,1),_310_Table1_ColumnLookup,0),FALSE)
+N("310"),
  IF(AND(VALUE(LEFT($A1669,3))=311,LEN($I1669)=4),VLOOKUP($I1669,_311_Table1,MATCH($B1669,_311_Table1_ColumnLookup,0),FALSE),
  IF(AND(VALUE(LEFT($A1669,3))=311,OR($B1669="I2",$B1669="J2",$B1669="K2",$B1669="L2")),VLOOKUP('311'!$G$58,_311_Table1,MATCH(MID($B1669,1,1),_311_Table1_ColumnLookup,0),FALSE),
  IF(AND(VALUE(LEFT($A1669,3))=311,RIGHT($B1669,5)="Total"),VLOOKUP('311'!$G$59,_311_Table1,MATCH(MID($B1669,1,1),_311_Table1_ColumnLookup,0),FALSE),
  IF(VALUE(LEFT($A1669,3))=311,VLOOKUP(VALUE(MID($B1669,2,1)),_311_Table1,MATCH(MID($B1669,1,1),_311_Table1_ColumnLookup,0),FALSE)
+N("311"),
  IF(AND(VALUE(LEFT($A1669,3))=312,LEFT($G1669,10)="Unincepted",$B1669="G "),VLOOKUP(" ULO",_312_Table1,MATCH('312'!$N$16,_312_Table1_ColumnLookup,0),FALSE),
  IF(AND(VALUE(LEFT($A1669,3))=312,LEFT($G1669,10)="Unincepted",$B1669="O "),VLOOKUP(" ULO",_312_Table1,MATCH('312'!$V$16,_312_Table1_ColumnLookup,0),FALSE),
  IF(AND(VALUE(LEFT($A1669,3))=312,LEFT($G1669,10)="Unincepted",$B1669="Q "),VLOOKUP(" ULO",_312_Table1,MATCH('312'!$X$16,_312_Table1_ColumnLookup,0),FALSE),
  IF(AND(VALUE(LEFT($A1669,3))=312,LEFT($G1669,10)="Unincepted"),VLOOKUP(" ULO",_312_Table1,MATCH(LEFT($B1669,1),_312_Table1_ColumnLookup,0),FALSE),
  IF(AND(VALUE(LEFT($A1669,3))=312,LEFT($G1669,5)="Total",$B1669="G "),VLOOKUP('312'!$F$80,_312_Table1,MATCH('312'!$N$16,_312_Table1_ColumnLookup,0),FALSE),
  IF(AND(VALUE(LEFT($A1669,3))=312,LEFT($G1669,5)="Total",$B1669="O "),VLOOKUP('312'!$F$80,_312_Table1,MATCH('312'!$V$16,_312_Table1_ColumnLookup,0),FALSE),
  IF(AND(VALUE(LEFT($A1669,3))=312,LEFT($G1669,5)="Total",$B1669="Q "),VLOOKUP('312'!$F$80,_312_Table1,MATCH('312'!$X$16,_312_Table1_ColumnLookup,0),FALSE),
  IF(AND(VALUE(LEFT($A1669,3))=312,LEFT($G1669,5)="Total"),VLOOKUP('312'!$F$80,_312_Table1,MATCH(LEFT($B1669,1),_312_Table1_ColumnLookup,0),FALSE),
  IF(AND(VALUE(LEFT($A1669,3))=312,LEN($I1669)=4,$B1669="G"),VLOOKUP($I1669,_312_Table1,MATCH('312'!$N$16,_312_Table1_ColumnLookup,0),FALSE),
  IF(AND(VALUE(LEFT($A1669,3))=312,LEN($I1669)=4,$B1669="O"),VLOOKUP($I1669,_312_Table1,MATCH('312'!$V$16,_312_Table1_ColumnLookup,0),FALSE),
  IF(AND(VALUE(LEFT($A1669,3))=312,LEN($I1669)=4,$B1669="Q"),VLOOKUP($I1669,_312_Table1,MATCH('312'!$X$16,_312_Table1_ColumnLookup,0),FALSE),
  IF(AND(VALUE(LEFT($A1669,3))=312,LEN($I1669)=4),VLOOKUP($I1669,_312_Table1,MATCH(LEFT($B1669,1),_312_Table1_ColumnLookup,0),FALSE)
+N("312"),
  IF(VALUE(LEFT($A1669,3))=313,VLOOKUP(VALUE(MID($B1669,2,1)),_313_Table1,MATCH(MID($B1669,1,1),_313_Table1_ColumnLookup,0),FALSE)
+N("313"),
  IF(AND(VALUE(LEFT($A1669,3))=314,LEN($B1669)=3),VLOOKUP(VALUE(MID($B1669,2,2)),_314_Table1,MATCH(MID($B1669,1,1),_314_Table1_ColumnLookup,0),FALSE),
  IF(VALUE(LEFT($A1669,3))=314,VLOOKUP(VALUE(MID($B1669,2,1)),_314_Table1,MATCH(MID($B1669,1,1),_314_Table1_ColumnLookup,0),FALSE)
+N("314"),
""))))))))))))))))))))))))</f>
        <v>#N/A</v>
      </c>
      <c r="E1669" s="238" t="e">
        <f>IF(AND(VALUE(LEFT($A1669,3))=309,LEN($B1669)=3),VLOOKUP(VALUE(MID($B1669,2,2)),_309_Table2,MATCH(MID($B1669,1,1),_309_Table2_ColumnLookup,0),FALSE),
  IF($C1669="309 LCR SummaryA",OneYearSCR,IF($C1669="309 LCR SummaryB",UltimateSCR,IF(VALUE(LEFT($A1669,3))=309,VLOOKUP(VALUE(MID($B1669,2,1)),_309_Table2,MATCH(MID($B1669,1,1),_309_Table2_ColumnLookup,0),FALSE)
+N("309"),
  IF(VALUE(LEFT($A1669,3))=310,VLOOKUP(VALUE(MID($B1669,2,1)),_310_Table2,MATCH(MID($B1669,1,1),_310_Table2_ColumnLookup,0),FALSE)
+N("310"),
  IF(AND(VALUE(LEFT($A1669,3))=311,LEN($I1669)=4),VLOOKUP($I1669,_311_Table2,MATCH($B1669,_311_Table2_ColumnLookup,0),FALSE),
  IF(AND(VALUE(LEFT($A1669,3))=311,OR($B1669="I2",$B1669="J2",$B1669="K2",$B1669="L2")),VLOOKUP('311'!$G$58,_311_Table2,MATCH(MID($B1669,1,1),_311_Table2_ColumnLookup,0),FALSE),
  IF(AND(VALUE(LEFT($A1669,3))=311,RIGHT($B1669,5)="Total"),VLOOKUP('311'!$G$59,_311_Table2,MATCH(MID($B1669,1,1),_311_Table2_ColumnLookup,0),FALSE),
  IF(VALUE(LEFT($A1669,3))=311,VLOOKUP(VALUE(MID($B1669,2,1)),_311_Table2,MATCH(MID($B1669,1,1),_311_Table2_ColumnLookup,0),FALSE)
+N("311"),
  IF(AND(VALUE(LEFT($A1669,3))=312,LEFT($G1669,10)="Unincepted",$B1669="G "),VLOOKUP(" ULO",_312_Table2,MATCH('312'!$N$16,_312_Table2_ColumnLookup,0),FALSE),
  IF(AND(VALUE(LEFT($A1669,3))=312,LEFT($G1669,10)="Unincepted",$B1669="O "),VLOOKUP(" ULO",_312_Table2,MATCH('312'!$V$16,_312_Table2_ColumnLookup,0),FALSE),
  IF(AND(VALUE(LEFT($A1669,3))=312,LEFT($G1669,10)="Unincepted",$B1669="Q "),VLOOKUP(" ULO",_312_Table2,MATCH('312'!$X$16,_312_Table2_ColumnLookup,0),FALSE),
  IF(AND(VALUE(LEFT($A1669,3))=312,LEFT($G1669,10)="Unincepted"),VLOOKUP(" ULO",_312_Table2,MATCH(LEFT($B1669,1),_312_Table2_ColumnLookup,0),FALSE),
  IF(AND(VALUE(LEFT($A1669,3))=312,LEFT($G1669,5)="Total",$B1669="G "),VLOOKUP('312'!$F$80,_312_Table2,MATCH('312'!$N$16,_312_Table2_ColumnLookup,0),FALSE),
  IF(AND(VALUE(LEFT($A1669,3))=312,LEFT($G1669,5)="Total",$B1669="O "),VLOOKUP('312'!$F$80,_312_Table2,MATCH('312'!$V$16,_312_Table2_ColumnLookup,0),FALSE),
  IF(AND(VALUE(LEFT($A1669,3))=312,LEFT($G1669,5)="Total",$B1669="Q "),VLOOKUP('312'!$F$80,_312_Table2,MATCH('312'!$X$16,_312_Table2_ColumnLookup,0),FALSE),
  IF(AND(VALUE(LEFT($A1669,3))=312,LEFT($G1669,5)="Total"),VLOOKUP('312'!$F$80,_312_Table2,MATCH(LEFT($B1669,1),_312_Table2_ColumnLookup,0),FALSE),
  IF(AND(VALUE(LEFT($A1669,3))=312,LEN($I1669)=4,$B1669="G"),VLOOKUP($I1669,_312_Table2,MATCH('312'!$N$16,_312_Table2_ColumnLookup,0),FALSE),
  IF(AND(VALUE(LEFT($A1669,3))=312,LEN($I1669)=4,$B1669="O"),VLOOKUP($I1669,_312_Table2,MATCH('312'!$V$16,_312_Table2_ColumnLookup,0),FALSE),
  IF(AND(VALUE(LEFT($A1669,3))=312,LEN($I1669)=4,$B1669="Q"),VLOOKUP($I1669,_312_Table2,MATCH('312'!$X$16,_312_Table2_ColumnLookup,0),FALSE),
  IF(AND(VALUE(LEFT($A1669,3))=312,LEN($I1669)=4),VLOOKUP($I1669,_312_Table2,MATCH(LEFT($B1669,1),_312_Table2_ColumnLookup,0),FALSE)
+N("312"),
  IF(VALUE(LEFT($A1669,3))=313,VLOOKUP(VALUE(MID($B1669,2,1)),_313_Table2,MATCH(MID($B1669,1,1),_313_Table2_ColumnLookup,0),FALSE)
+N("313"),
  IF(AND(VALUE(LEFT($A1669,3))=314,LEN($B1669)=3),VLOOKUP(VALUE(MID($B1669,2,2)),_314_Table2,MATCH(MID($B1669,1,1),_314_Table2_ColumnLookup,0),FALSE),
  IF(VALUE(LEFT($A1669,3))=314,VLOOKUP(VALUE(MID($B1669,2,1)),_314_Table2,MATCH(MID($B1669,1,1),_314_Table2_ColumnLookup,0),FALSE)
+N("314"),
""))))))))))))))))))))))))</f>
        <v>#N/A</v>
      </c>
      <c r="F1669" s="238" t="e">
        <f>IF(AND(VALUE(LEFT($A1669,3))=309,LEN($B1669)=3),VLOOKUP(VALUE(MID($B1669,2,2)),_309_Table3,MATCH(MID($B1669,1,1),_309_Table3_ColumnLookup,0),FALSE),
  IF($C1669="309 LCR SummaryA",OneYearSCR,IF($C1669="309 LCR SummaryB",UltimateSCR,IF(VALUE(LEFT($A1669,3))=309,VLOOKUP(VALUE(MID($B1669,2,1)),_309_Table3,MATCH(MID($B1669,1,1),_309_Table3_ColumnLookup,0),FALSE)
+N("309"),
  IF(VALUE(LEFT($A1669,3))=310,VLOOKUP(VALUE(MID($B1669,2,1)),_310_Table3,MATCH(MID($B1669,1,1),_310_Table3_ColumnLookup,0),FALSE)
+N("310"),
  IF(AND(VALUE(LEFT($A1669,3))=311,LEN($I1669)=4),VLOOKUP($I1669,_311_Table3,MATCH($B1669,_311_Table3_ColumnLookup,0),FALSE),
  IF(AND(VALUE(LEFT($A1669,3))=311,OR($B1669="I2",$B1669="J2",$B1669="K2",$B1669="L2")),VLOOKUP('311'!$G$58,_311_Table3,MATCH(MID($B1669,1,1),_311_Table3_ColumnLookup,0),FALSE),
  IF(AND(VALUE(LEFT($A1669,3))=311,RIGHT($B1669,5)="Total"),VLOOKUP('311'!$G$59,_311_Table3,MATCH(MID($B1669,1,1),_311_Table3_ColumnLookup,0),FALSE),
  IF(VALUE(LEFT($A1669,3))=311,VLOOKUP(VALUE(MID($B1669,2,1)),_311_Table3,MATCH(MID($B1669,1,1),_311_Table3_ColumnLookup,0),FALSE)
+N("311"),
  IF(AND(VALUE(LEFT($A1669,3))=312,LEFT($G1669,10)="Unincepted",$B1669="G "),VLOOKUP(" ULO",_312_Table3,MATCH('312'!$N$16,_312_Table3_ColumnLookup,0),FALSE),
  IF(AND(VALUE(LEFT($A1669,3))=312,LEFT($G1669,10)="Unincepted",$B1669="O "),VLOOKUP(" ULO",_312_Table3,MATCH('312'!$V$16,_312_Table3_ColumnLookup,0),FALSE),
  IF(AND(VALUE(LEFT($A1669,3))=312,LEFT($G1669,10)="Unincepted",$B1669="Q "),VLOOKUP(" ULO",_312_Table3,MATCH('312'!$X$16,_312_Table3_ColumnLookup,0),FALSE),
  IF(AND(VALUE(LEFT($A1669,3))=312,LEFT($G1669,10)="Unincepted"),VLOOKUP(" ULO",_312_Table3,MATCH(LEFT($B1669,1),_312_Table3_ColumnLookup,0),FALSE),
  IF(AND(VALUE(LEFT($A1669,3))=312,LEFT($G1669,5)="Total",$B1669="G "),VLOOKUP('312'!$F$80,_312_Table3,MATCH('312'!$N$16,_312_Table3_ColumnLookup,0),FALSE),
  IF(AND(VALUE(LEFT($A1669,3))=312,LEFT($G1669,5)="Total",$B1669="O "),VLOOKUP('312'!$F$80,_312_Table3,MATCH('312'!$V$16,_312_Table3_ColumnLookup,0),FALSE),
  IF(AND(VALUE(LEFT($A1669,3))=312,LEFT($G1669,5)="Total",$B1669="Q "),VLOOKUP('312'!$F$80,_312_Table3,MATCH('312'!$X$16,_312_Table3_ColumnLookup,0),FALSE),
  IF(AND(VALUE(LEFT($A1669,3))=312,LEFT($G1669,5)="Total"),VLOOKUP('312'!$F$80,_312_Table3,MATCH(LEFT($B1669,1),_312_Table3_ColumnLookup,0),FALSE),
  IF(AND(VALUE(LEFT($A1669,3))=312,LEN($I1669)=4,$B1669="G"),VLOOKUP($I1669,_312_Table3,MATCH('312'!$N$16,_312_Table3_ColumnLookup,0),FALSE),
  IF(AND(VALUE(LEFT($A1669,3))=312,LEN($I1669)=4,$B1669="O"),VLOOKUP($I1669,_312_Table3,MATCH('312'!$V$16,_312_Table3_ColumnLookup,0),FALSE),
  IF(AND(VALUE(LEFT($A1669,3))=312,LEN($I1669)=4,$B1669="Q"),VLOOKUP($I1669,_312_Table3,MATCH('312'!$X$16,_312_Table3_ColumnLookup,0),FALSE),
  IF(AND(VALUE(LEFT($A1669,3))=312,LEN($I1669)=4),VLOOKUP($I1669,_312_Table3,MATCH(LEFT($B1669,1),_312_Table3_ColumnLookup,0),FALSE)
+N("312"),
  IF(VALUE(LEFT($A1669,3))=313,VLOOKUP(VALUE(MID($B1669,2,1)),_313_Table3,MATCH(MID($B1669,1,1),_313_Table3_ColumnLookup,0),FALSE)
+N("313"),
  IF(AND(VALUE(LEFT($A1669,3))=314,LEN($B1669)=3),VLOOKUP(VALUE(MID($B1669,2,2)),_314_Table3,MATCH(MID($B1669,1,1),_314_Table3_ColumnLookup,0),FALSE),
  IF(VALUE(LEFT($A1669,3))=314,VLOOKUP(VALUE(MID($B1669,2,1)),_314_Table3,MATCH(MID($B1669,1,1),_314_Table3_ColumnLookup,0),FALSE)
+N("314"),
""))))))))))))))))))))))))</f>
        <v>#N/A</v>
      </c>
      <c r="H1669" s="321" t="str">
        <f>IFERROR(
IF(ISERROR($D1669)=FALSE,$D1669,IF(ISERROR($E1669)=FALSE,$E1669,IF(ISERROR($F1669)=FALSE,$F1669
+N("012 checkboxes"),
IF(
IF(OR(LEFT($A1669,9)="Syndicate",LEFT($A1669,12)="NewSyndicate"),VLOOKUP($A1669,'012'!$J:$ZW,MATCH("Link to button",'012'!$J$1:$ZW$1,0),0)
+N("309 checkbox"),
IF($C1669="309 LCR Summary0",VLOOKUP("Notes990",'309'!$P:$ZZ,MATCH("Link to button",'309'!$P$1:$ZZ$1,0),0)
+N("313 checkboxes"),
IF($C1669="313 Financial Information0LcmVsScr",IF($C1669="309 LCR Summary0",VLOOKUP("LcmVsScr",'309'!$N:$ZZ,MATCH("Link to button",'309'!$N$1:$ZZ$1,0),0),
IF($C1669="313 Financial Information0LcrDocAttached",IF($C1669="309 LCR Summary0",VLOOKUP("LcrDocAttached",'309'!$N:$ZZ,MATCH("Link to button",'309'!$N$1:$ZZ$1,0),
0)))))))=1,TRUE,FALSE)
))),"")</f>
        <v/>
      </c>
    </row>
    <row r="1670" spans="1:8">
      <c r="A1670" s="237" t="e">
        <f>VLOOKUP($G1670,CSVLookups!$B:$R,MATCH(A$1,CSVLookups!$B$1:$R$1,0),FALSE)</f>
        <v>#N/A</v>
      </c>
      <c r="B1670" s="237" t="e">
        <f>VLOOKUP($G1670,CSVLookups!$B:$R,MATCH(B$1,CSVLookups!$B$1:$R$1,0),FALSE)</f>
        <v>#N/A</v>
      </c>
      <c r="C1670" s="238" t="e">
        <f t="shared" si="26"/>
        <v>#N/A</v>
      </c>
      <c r="D1670" s="238" t="e">
        <f>IF(AND(VALUE(LEFT($A1670,3))=309,LEN($B1670)=3),VLOOKUP(VALUE(MID($B1670,2,2)),_309_Table1,MATCH(MID($B1670,1,1),_309_Table1_ColumnLookup,0),FALSE),
  IF($C1670="309 LCR SummaryA",OneYearSCR,IF($C1670="309 LCR SummaryB",UltimateSCR,IF(VALUE(LEFT($A1670,3))=309,VLOOKUP(VALUE(MID($B1670,2,1)),_309_Table1,MATCH(MID($B1670,1,1),_309_Table1_ColumnLookup,0),FALSE)
+N("309"),
  IF(VALUE(LEFT($A1670,3))=310,VLOOKUP(VALUE(MID($B1670,2,1)),_310_Table1,MATCH(MID($B1670,1,1),_310_Table1_ColumnLookup,0),FALSE)
+N("310"),
  IF(AND(VALUE(LEFT($A1670,3))=311,LEN($I1670)=4),VLOOKUP($I1670,_311_Table1,MATCH($B1670,_311_Table1_ColumnLookup,0),FALSE),
  IF(AND(VALUE(LEFT($A1670,3))=311,OR($B1670="I2",$B1670="J2",$B1670="K2",$B1670="L2")),VLOOKUP('311'!$G$58,_311_Table1,MATCH(MID($B1670,1,1),_311_Table1_ColumnLookup,0),FALSE),
  IF(AND(VALUE(LEFT($A1670,3))=311,RIGHT($B1670,5)="Total"),VLOOKUP('311'!$G$59,_311_Table1,MATCH(MID($B1670,1,1),_311_Table1_ColumnLookup,0),FALSE),
  IF(VALUE(LEFT($A1670,3))=311,VLOOKUP(VALUE(MID($B1670,2,1)),_311_Table1,MATCH(MID($B1670,1,1),_311_Table1_ColumnLookup,0),FALSE)
+N("311"),
  IF(AND(VALUE(LEFT($A1670,3))=312,LEFT($G1670,10)="Unincepted",$B1670="G "),VLOOKUP(" ULO",_312_Table1,MATCH('312'!$N$16,_312_Table1_ColumnLookup,0),FALSE),
  IF(AND(VALUE(LEFT($A1670,3))=312,LEFT($G1670,10)="Unincepted",$B1670="O "),VLOOKUP(" ULO",_312_Table1,MATCH('312'!$V$16,_312_Table1_ColumnLookup,0),FALSE),
  IF(AND(VALUE(LEFT($A1670,3))=312,LEFT($G1670,10)="Unincepted",$B1670="Q "),VLOOKUP(" ULO",_312_Table1,MATCH('312'!$X$16,_312_Table1_ColumnLookup,0),FALSE),
  IF(AND(VALUE(LEFT($A1670,3))=312,LEFT($G1670,10)="Unincepted"),VLOOKUP(" ULO",_312_Table1,MATCH(LEFT($B1670,1),_312_Table1_ColumnLookup,0),FALSE),
  IF(AND(VALUE(LEFT($A1670,3))=312,LEFT($G1670,5)="Total",$B1670="G "),VLOOKUP('312'!$F$80,_312_Table1,MATCH('312'!$N$16,_312_Table1_ColumnLookup,0),FALSE),
  IF(AND(VALUE(LEFT($A1670,3))=312,LEFT($G1670,5)="Total",$B1670="O "),VLOOKUP('312'!$F$80,_312_Table1,MATCH('312'!$V$16,_312_Table1_ColumnLookup,0),FALSE),
  IF(AND(VALUE(LEFT($A1670,3))=312,LEFT($G1670,5)="Total",$B1670="Q "),VLOOKUP('312'!$F$80,_312_Table1,MATCH('312'!$X$16,_312_Table1_ColumnLookup,0),FALSE),
  IF(AND(VALUE(LEFT($A1670,3))=312,LEFT($G1670,5)="Total"),VLOOKUP('312'!$F$80,_312_Table1,MATCH(LEFT($B1670,1),_312_Table1_ColumnLookup,0),FALSE),
  IF(AND(VALUE(LEFT($A1670,3))=312,LEN($I1670)=4,$B1670="G"),VLOOKUP($I1670,_312_Table1,MATCH('312'!$N$16,_312_Table1_ColumnLookup,0),FALSE),
  IF(AND(VALUE(LEFT($A1670,3))=312,LEN($I1670)=4,$B1670="O"),VLOOKUP($I1670,_312_Table1,MATCH('312'!$V$16,_312_Table1_ColumnLookup,0),FALSE),
  IF(AND(VALUE(LEFT($A1670,3))=312,LEN($I1670)=4,$B1670="Q"),VLOOKUP($I1670,_312_Table1,MATCH('312'!$X$16,_312_Table1_ColumnLookup,0),FALSE),
  IF(AND(VALUE(LEFT($A1670,3))=312,LEN($I1670)=4),VLOOKUP($I1670,_312_Table1,MATCH(LEFT($B1670,1),_312_Table1_ColumnLookup,0),FALSE)
+N("312"),
  IF(VALUE(LEFT($A1670,3))=313,VLOOKUP(VALUE(MID($B1670,2,1)),_313_Table1,MATCH(MID($B1670,1,1),_313_Table1_ColumnLookup,0),FALSE)
+N("313"),
  IF(AND(VALUE(LEFT($A1670,3))=314,LEN($B1670)=3),VLOOKUP(VALUE(MID($B1670,2,2)),_314_Table1,MATCH(MID($B1670,1,1),_314_Table1_ColumnLookup,0),FALSE),
  IF(VALUE(LEFT($A1670,3))=314,VLOOKUP(VALUE(MID($B1670,2,1)),_314_Table1,MATCH(MID($B1670,1,1),_314_Table1_ColumnLookup,0),FALSE)
+N("314"),
""))))))))))))))))))))))))</f>
        <v>#N/A</v>
      </c>
      <c r="E1670" s="238" t="e">
        <f>IF(AND(VALUE(LEFT($A1670,3))=309,LEN($B1670)=3),VLOOKUP(VALUE(MID($B1670,2,2)),_309_Table2,MATCH(MID($B1670,1,1),_309_Table2_ColumnLookup,0),FALSE),
  IF($C1670="309 LCR SummaryA",OneYearSCR,IF($C1670="309 LCR SummaryB",UltimateSCR,IF(VALUE(LEFT($A1670,3))=309,VLOOKUP(VALUE(MID($B1670,2,1)),_309_Table2,MATCH(MID($B1670,1,1),_309_Table2_ColumnLookup,0),FALSE)
+N("309"),
  IF(VALUE(LEFT($A1670,3))=310,VLOOKUP(VALUE(MID($B1670,2,1)),_310_Table2,MATCH(MID($B1670,1,1),_310_Table2_ColumnLookup,0),FALSE)
+N("310"),
  IF(AND(VALUE(LEFT($A1670,3))=311,LEN($I1670)=4),VLOOKUP($I1670,_311_Table2,MATCH($B1670,_311_Table2_ColumnLookup,0),FALSE),
  IF(AND(VALUE(LEFT($A1670,3))=311,OR($B1670="I2",$B1670="J2",$B1670="K2",$B1670="L2")),VLOOKUP('311'!$G$58,_311_Table2,MATCH(MID($B1670,1,1),_311_Table2_ColumnLookup,0),FALSE),
  IF(AND(VALUE(LEFT($A1670,3))=311,RIGHT($B1670,5)="Total"),VLOOKUP('311'!$G$59,_311_Table2,MATCH(MID($B1670,1,1),_311_Table2_ColumnLookup,0),FALSE),
  IF(VALUE(LEFT($A1670,3))=311,VLOOKUP(VALUE(MID($B1670,2,1)),_311_Table2,MATCH(MID($B1670,1,1),_311_Table2_ColumnLookup,0),FALSE)
+N("311"),
  IF(AND(VALUE(LEFT($A1670,3))=312,LEFT($G1670,10)="Unincepted",$B1670="G "),VLOOKUP(" ULO",_312_Table2,MATCH('312'!$N$16,_312_Table2_ColumnLookup,0),FALSE),
  IF(AND(VALUE(LEFT($A1670,3))=312,LEFT($G1670,10)="Unincepted",$B1670="O "),VLOOKUP(" ULO",_312_Table2,MATCH('312'!$V$16,_312_Table2_ColumnLookup,0),FALSE),
  IF(AND(VALUE(LEFT($A1670,3))=312,LEFT($G1670,10)="Unincepted",$B1670="Q "),VLOOKUP(" ULO",_312_Table2,MATCH('312'!$X$16,_312_Table2_ColumnLookup,0),FALSE),
  IF(AND(VALUE(LEFT($A1670,3))=312,LEFT($G1670,10)="Unincepted"),VLOOKUP(" ULO",_312_Table2,MATCH(LEFT($B1670,1),_312_Table2_ColumnLookup,0),FALSE),
  IF(AND(VALUE(LEFT($A1670,3))=312,LEFT($G1670,5)="Total",$B1670="G "),VLOOKUP('312'!$F$80,_312_Table2,MATCH('312'!$N$16,_312_Table2_ColumnLookup,0),FALSE),
  IF(AND(VALUE(LEFT($A1670,3))=312,LEFT($G1670,5)="Total",$B1670="O "),VLOOKUP('312'!$F$80,_312_Table2,MATCH('312'!$V$16,_312_Table2_ColumnLookup,0),FALSE),
  IF(AND(VALUE(LEFT($A1670,3))=312,LEFT($G1670,5)="Total",$B1670="Q "),VLOOKUP('312'!$F$80,_312_Table2,MATCH('312'!$X$16,_312_Table2_ColumnLookup,0),FALSE),
  IF(AND(VALUE(LEFT($A1670,3))=312,LEFT($G1670,5)="Total"),VLOOKUP('312'!$F$80,_312_Table2,MATCH(LEFT($B1670,1),_312_Table2_ColumnLookup,0),FALSE),
  IF(AND(VALUE(LEFT($A1670,3))=312,LEN($I1670)=4,$B1670="G"),VLOOKUP($I1670,_312_Table2,MATCH('312'!$N$16,_312_Table2_ColumnLookup,0),FALSE),
  IF(AND(VALUE(LEFT($A1670,3))=312,LEN($I1670)=4,$B1670="O"),VLOOKUP($I1670,_312_Table2,MATCH('312'!$V$16,_312_Table2_ColumnLookup,0),FALSE),
  IF(AND(VALUE(LEFT($A1670,3))=312,LEN($I1670)=4,$B1670="Q"),VLOOKUP($I1670,_312_Table2,MATCH('312'!$X$16,_312_Table2_ColumnLookup,0),FALSE),
  IF(AND(VALUE(LEFT($A1670,3))=312,LEN($I1670)=4),VLOOKUP($I1670,_312_Table2,MATCH(LEFT($B1670,1),_312_Table2_ColumnLookup,0),FALSE)
+N("312"),
  IF(VALUE(LEFT($A1670,3))=313,VLOOKUP(VALUE(MID($B1670,2,1)),_313_Table2,MATCH(MID($B1670,1,1),_313_Table2_ColumnLookup,0),FALSE)
+N("313"),
  IF(AND(VALUE(LEFT($A1670,3))=314,LEN($B1670)=3),VLOOKUP(VALUE(MID($B1670,2,2)),_314_Table2,MATCH(MID($B1670,1,1),_314_Table2_ColumnLookup,0),FALSE),
  IF(VALUE(LEFT($A1670,3))=314,VLOOKUP(VALUE(MID($B1670,2,1)),_314_Table2,MATCH(MID($B1670,1,1),_314_Table2_ColumnLookup,0),FALSE)
+N("314"),
""))))))))))))))))))))))))</f>
        <v>#N/A</v>
      </c>
      <c r="F1670" s="238" t="e">
        <f>IF(AND(VALUE(LEFT($A1670,3))=309,LEN($B1670)=3),VLOOKUP(VALUE(MID($B1670,2,2)),_309_Table3,MATCH(MID($B1670,1,1),_309_Table3_ColumnLookup,0),FALSE),
  IF($C1670="309 LCR SummaryA",OneYearSCR,IF($C1670="309 LCR SummaryB",UltimateSCR,IF(VALUE(LEFT($A1670,3))=309,VLOOKUP(VALUE(MID($B1670,2,1)),_309_Table3,MATCH(MID($B1670,1,1),_309_Table3_ColumnLookup,0),FALSE)
+N("309"),
  IF(VALUE(LEFT($A1670,3))=310,VLOOKUP(VALUE(MID($B1670,2,1)),_310_Table3,MATCH(MID($B1670,1,1),_310_Table3_ColumnLookup,0),FALSE)
+N("310"),
  IF(AND(VALUE(LEFT($A1670,3))=311,LEN($I1670)=4),VLOOKUP($I1670,_311_Table3,MATCH($B1670,_311_Table3_ColumnLookup,0),FALSE),
  IF(AND(VALUE(LEFT($A1670,3))=311,OR($B1670="I2",$B1670="J2",$B1670="K2",$B1670="L2")),VLOOKUP('311'!$G$58,_311_Table3,MATCH(MID($B1670,1,1),_311_Table3_ColumnLookup,0),FALSE),
  IF(AND(VALUE(LEFT($A1670,3))=311,RIGHT($B1670,5)="Total"),VLOOKUP('311'!$G$59,_311_Table3,MATCH(MID($B1670,1,1),_311_Table3_ColumnLookup,0),FALSE),
  IF(VALUE(LEFT($A1670,3))=311,VLOOKUP(VALUE(MID($B1670,2,1)),_311_Table3,MATCH(MID($B1670,1,1),_311_Table3_ColumnLookup,0),FALSE)
+N("311"),
  IF(AND(VALUE(LEFT($A1670,3))=312,LEFT($G1670,10)="Unincepted",$B1670="G "),VLOOKUP(" ULO",_312_Table3,MATCH('312'!$N$16,_312_Table3_ColumnLookup,0),FALSE),
  IF(AND(VALUE(LEFT($A1670,3))=312,LEFT($G1670,10)="Unincepted",$B1670="O "),VLOOKUP(" ULO",_312_Table3,MATCH('312'!$V$16,_312_Table3_ColumnLookup,0),FALSE),
  IF(AND(VALUE(LEFT($A1670,3))=312,LEFT($G1670,10)="Unincepted",$B1670="Q "),VLOOKUP(" ULO",_312_Table3,MATCH('312'!$X$16,_312_Table3_ColumnLookup,0),FALSE),
  IF(AND(VALUE(LEFT($A1670,3))=312,LEFT($G1670,10)="Unincepted"),VLOOKUP(" ULO",_312_Table3,MATCH(LEFT($B1670,1),_312_Table3_ColumnLookup,0),FALSE),
  IF(AND(VALUE(LEFT($A1670,3))=312,LEFT($G1670,5)="Total",$B1670="G "),VLOOKUP('312'!$F$80,_312_Table3,MATCH('312'!$N$16,_312_Table3_ColumnLookup,0),FALSE),
  IF(AND(VALUE(LEFT($A1670,3))=312,LEFT($G1670,5)="Total",$B1670="O "),VLOOKUP('312'!$F$80,_312_Table3,MATCH('312'!$V$16,_312_Table3_ColumnLookup,0),FALSE),
  IF(AND(VALUE(LEFT($A1670,3))=312,LEFT($G1670,5)="Total",$B1670="Q "),VLOOKUP('312'!$F$80,_312_Table3,MATCH('312'!$X$16,_312_Table3_ColumnLookup,0),FALSE),
  IF(AND(VALUE(LEFT($A1670,3))=312,LEFT($G1670,5)="Total"),VLOOKUP('312'!$F$80,_312_Table3,MATCH(LEFT($B1670,1),_312_Table3_ColumnLookup,0),FALSE),
  IF(AND(VALUE(LEFT($A1670,3))=312,LEN($I1670)=4,$B1670="G"),VLOOKUP($I1670,_312_Table3,MATCH('312'!$N$16,_312_Table3_ColumnLookup,0),FALSE),
  IF(AND(VALUE(LEFT($A1670,3))=312,LEN($I1670)=4,$B1670="O"),VLOOKUP($I1670,_312_Table3,MATCH('312'!$V$16,_312_Table3_ColumnLookup,0),FALSE),
  IF(AND(VALUE(LEFT($A1670,3))=312,LEN($I1670)=4,$B1670="Q"),VLOOKUP($I1670,_312_Table3,MATCH('312'!$X$16,_312_Table3_ColumnLookup,0),FALSE),
  IF(AND(VALUE(LEFT($A1670,3))=312,LEN($I1670)=4),VLOOKUP($I1670,_312_Table3,MATCH(LEFT($B1670,1),_312_Table3_ColumnLookup,0),FALSE)
+N("312"),
  IF(VALUE(LEFT($A1670,3))=313,VLOOKUP(VALUE(MID($B1670,2,1)),_313_Table3,MATCH(MID($B1670,1,1),_313_Table3_ColumnLookup,0),FALSE)
+N("313"),
  IF(AND(VALUE(LEFT($A1670,3))=314,LEN($B1670)=3),VLOOKUP(VALUE(MID($B1670,2,2)),_314_Table3,MATCH(MID($B1670,1,1),_314_Table3_ColumnLookup,0),FALSE),
  IF(VALUE(LEFT($A1670,3))=314,VLOOKUP(VALUE(MID($B1670,2,1)),_314_Table3,MATCH(MID($B1670,1,1),_314_Table3_ColumnLookup,0),FALSE)
+N("314"),
""))))))))))))))))))))))))</f>
        <v>#N/A</v>
      </c>
      <c r="H1670" s="321" t="str">
        <f>IFERROR(
IF(ISERROR($D1670)=FALSE,$D1670,IF(ISERROR($E1670)=FALSE,$E1670,IF(ISERROR($F1670)=FALSE,$F1670
+N("012 checkboxes"),
IF(
IF(OR(LEFT($A1670,9)="Syndicate",LEFT($A1670,12)="NewSyndicate"),VLOOKUP($A1670,'012'!$J:$ZW,MATCH("Link to button",'012'!$J$1:$ZW$1,0),0)
+N("309 checkbox"),
IF($C1670="309 LCR Summary0",VLOOKUP("Notes990",'309'!$P:$ZZ,MATCH("Link to button",'309'!$P$1:$ZZ$1,0),0)
+N("313 checkboxes"),
IF($C1670="313 Financial Information0LcmVsScr",IF($C1670="309 LCR Summary0",VLOOKUP("LcmVsScr",'309'!$N:$ZZ,MATCH("Link to button",'309'!$N$1:$ZZ$1,0),0),
IF($C1670="313 Financial Information0LcrDocAttached",IF($C1670="309 LCR Summary0",VLOOKUP("LcrDocAttached",'309'!$N:$ZZ,MATCH("Link to button",'309'!$N$1:$ZZ$1,0),
0)))))))=1,TRUE,FALSE)
))),"")</f>
        <v/>
      </c>
    </row>
    <row r="1671" spans="1:8">
      <c r="A1671" s="237" t="e">
        <f>VLOOKUP($G1671,CSVLookups!$B:$R,MATCH(A$1,CSVLookups!$B$1:$R$1,0),FALSE)</f>
        <v>#N/A</v>
      </c>
      <c r="B1671" s="237" t="e">
        <f>VLOOKUP($G1671,CSVLookups!$B:$R,MATCH(B$1,CSVLookups!$B$1:$R$1,0),FALSE)</f>
        <v>#N/A</v>
      </c>
      <c r="C1671" s="238" t="e">
        <f t="shared" si="26"/>
        <v>#N/A</v>
      </c>
      <c r="D1671" s="238" t="e">
        <f>IF(AND(VALUE(LEFT($A1671,3))=309,LEN($B1671)=3),VLOOKUP(VALUE(MID($B1671,2,2)),_309_Table1,MATCH(MID($B1671,1,1),_309_Table1_ColumnLookup,0),FALSE),
  IF($C1671="309 LCR SummaryA",OneYearSCR,IF($C1671="309 LCR SummaryB",UltimateSCR,IF(VALUE(LEFT($A1671,3))=309,VLOOKUP(VALUE(MID($B1671,2,1)),_309_Table1,MATCH(MID($B1671,1,1),_309_Table1_ColumnLookup,0),FALSE)
+N("309"),
  IF(VALUE(LEFT($A1671,3))=310,VLOOKUP(VALUE(MID($B1671,2,1)),_310_Table1,MATCH(MID($B1671,1,1),_310_Table1_ColumnLookup,0),FALSE)
+N("310"),
  IF(AND(VALUE(LEFT($A1671,3))=311,LEN($I1671)=4),VLOOKUP($I1671,_311_Table1,MATCH($B1671,_311_Table1_ColumnLookup,0),FALSE),
  IF(AND(VALUE(LEFT($A1671,3))=311,OR($B1671="I2",$B1671="J2",$B1671="K2",$B1671="L2")),VLOOKUP('311'!$G$58,_311_Table1,MATCH(MID($B1671,1,1),_311_Table1_ColumnLookup,0),FALSE),
  IF(AND(VALUE(LEFT($A1671,3))=311,RIGHT($B1671,5)="Total"),VLOOKUP('311'!$G$59,_311_Table1,MATCH(MID($B1671,1,1),_311_Table1_ColumnLookup,0),FALSE),
  IF(VALUE(LEFT($A1671,3))=311,VLOOKUP(VALUE(MID($B1671,2,1)),_311_Table1,MATCH(MID($B1671,1,1),_311_Table1_ColumnLookup,0),FALSE)
+N("311"),
  IF(AND(VALUE(LEFT($A1671,3))=312,LEFT($G1671,10)="Unincepted",$B1671="G "),VLOOKUP(" ULO",_312_Table1,MATCH('312'!$N$16,_312_Table1_ColumnLookup,0),FALSE),
  IF(AND(VALUE(LEFT($A1671,3))=312,LEFT($G1671,10)="Unincepted",$B1671="O "),VLOOKUP(" ULO",_312_Table1,MATCH('312'!$V$16,_312_Table1_ColumnLookup,0),FALSE),
  IF(AND(VALUE(LEFT($A1671,3))=312,LEFT($G1671,10)="Unincepted",$B1671="Q "),VLOOKUP(" ULO",_312_Table1,MATCH('312'!$X$16,_312_Table1_ColumnLookup,0),FALSE),
  IF(AND(VALUE(LEFT($A1671,3))=312,LEFT($G1671,10)="Unincepted"),VLOOKUP(" ULO",_312_Table1,MATCH(LEFT($B1671,1),_312_Table1_ColumnLookup,0),FALSE),
  IF(AND(VALUE(LEFT($A1671,3))=312,LEFT($G1671,5)="Total",$B1671="G "),VLOOKUP('312'!$F$80,_312_Table1,MATCH('312'!$N$16,_312_Table1_ColumnLookup,0),FALSE),
  IF(AND(VALUE(LEFT($A1671,3))=312,LEFT($G1671,5)="Total",$B1671="O "),VLOOKUP('312'!$F$80,_312_Table1,MATCH('312'!$V$16,_312_Table1_ColumnLookup,0),FALSE),
  IF(AND(VALUE(LEFT($A1671,3))=312,LEFT($G1671,5)="Total",$B1671="Q "),VLOOKUP('312'!$F$80,_312_Table1,MATCH('312'!$X$16,_312_Table1_ColumnLookup,0),FALSE),
  IF(AND(VALUE(LEFT($A1671,3))=312,LEFT($G1671,5)="Total"),VLOOKUP('312'!$F$80,_312_Table1,MATCH(LEFT($B1671,1),_312_Table1_ColumnLookup,0),FALSE),
  IF(AND(VALUE(LEFT($A1671,3))=312,LEN($I1671)=4,$B1671="G"),VLOOKUP($I1671,_312_Table1,MATCH('312'!$N$16,_312_Table1_ColumnLookup,0),FALSE),
  IF(AND(VALUE(LEFT($A1671,3))=312,LEN($I1671)=4,$B1671="O"),VLOOKUP($I1671,_312_Table1,MATCH('312'!$V$16,_312_Table1_ColumnLookup,0),FALSE),
  IF(AND(VALUE(LEFT($A1671,3))=312,LEN($I1671)=4,$B1671="Q"),VLOOKUP($I1671,_312_Table1,MATCH('312'!$X$16,_312_Table1_ColumnLookup,0),FALSE),
  IF(AND(VALUE(LEFT($A1671,3))=312,LEN($I1671)=4),VLOOKUP($I1671,_312_Table1,MATCH(LEFT($B1671,1),_312_Table1_ColumnLookup,0),FALSE)
+N("312"),
  IF(VALUE(LEFT($A1671,3))=313,VLOOKUP(VALUE(MID($B1671,2,1)),_313_Table1,MATCH(MID($B1671,1,1),_313_Table1_ColumnLookup,0),FALSE)
+N("313"),
  IF(AND(VALUE(LEFT($A1671,3))=314,LEN($B1671)=3),VLOOKUP(VALUE(MID($B1671,2,2)),_314_Table1,MATCH(MID($B1671,1,1),_314_Table1_ColumnLookup,0),FALSE),
  IF(VALUE(LEFT($A1671,3))=314,VLOOKUP(VALUE(MID($B1671,2,1)),_314_Table1,MATCH(MID($B1671,1,1),_314_Table1_ColumnLookup,0),FALSE)
+N("314"),
""))))))))))))))))))))))))</f>
        <v>#N/A</v>
      </c>
      <c r="E1671" s="238" t="e">
        <f>IF(AND(VALUE(LEFT($A1671,3))=309,LEN($B1671)=3),VLOOKUP(VALUE(MID($B1671,2,2)),_309_Table2,MATCH(MID($B1671,1,1),_309_Table2_ColumnLookup,0),FALSE),
  IF($C1671="309 LCR SummaryA",OneYearSCR,IF($C1671="309 LCR SummaryB",UltimateSCR,IF(VALUE(LEFT($A1671,3))=309,VLOOKUP(VALUE(MID($B1671,2,1)),_309_Table2,MATCH(MID($B1671,1,1),_309_Table2_ColumnLookup,0),FALSE)
+N("309"),
  IF(VALUE(LEFT($A1671,3))=310,VLOOKUP(VALUE(MID($B1671,2,1)),_310_Table2,MATCH(MID($B1671,1,1),_310_Table2_ColumnLookup,0),FALSE)
+N("310"),
  IF(AND(VALUE(LEFT($A1671,3))=311,LEN($I1671)=4),VLOOKUP($I1671,_311_Table2,MATCH($B1671,_311_Table2_ColumnLookup,0),FALSE),
  IF(AND(VALUE(LEFT($A1671,3))=311,OR($B1671="I2",$B1671="J2",$B1671="K2",$B1671="L2")),VLOOKUP('311'!$G$58,_311_Table2,MATCH(MID($B1671,1,1),_311_Table2_ColumnLookup,0),FALSE),
  IF(AND(VALUE(LEFT($A1671,3))=311,RIGHT($B1671,5)="Total"),VLOOKUP('311'!$G$59,_311_Table2,MATCH(MID($B1671,1,1),_311_Table2_ColumnLookup,0),FALSE),
  IF(VALUE(LEFT($A1671,3))=311,VLOOKUP(VALUE(MID($B1671,2,1)),_311_Table2,MATCH(MID($B1671,1,1),_311_Table2_ColumnLookup,0),FALSE)
+N("311"),
  IF(AND(VALUE(LEFT($A1671,3))=312,LEFT($G1671,10)="Unincepted",$B1671="G "),VLOOKUP(" ULO",_312_Table2,MATCH('312'!$N$16,_312_Table2_ColumnLookup,0),FALSE),
  IF(AND(VALUE(LEFT($A1671,3))=312,LEFT($G1671,10)="Unincepted",$B1671="O "),VLOOKUP(" ULO",_312_Table2,MATCH('312'!$V$16,_312_Table2_ColumnLookup,0),FALSE),
  IF(AND(VALUE(LEFT($A1671,3))=312,LEFT($G1671,10)="Unincepted",$B1671="Q "),VLOOKUP(" ULO",_312_Table2,MATCH('312'!$X$16,_312_Table2_ColumnLookup,0),FALSE),
  IF(AND(VALUE(LEFT($A1671,3))=312,LEFT($G1671,10)="Unincepted"),VLOOKUP(" ULO",_312_Table2,MATCH(LEFT($B1671,1),_312_Table2_ColumnLookup,0),FALSE),
  IF(AND(VALUE(LEFT($A1671,3))=312,LEFT($G1671,5)="Total",$B1671="G "),VLOOKUP('312'!$F$80,_312_Table2,MATCH('312'!$N$16,_312_Table2_ColumnLookup,0),FALSE),
  IF(AND(VALUE(LEFT($A1671,3))=312,LEFT($G1671,5)="Total",$B1671="O "),VLOOKUP('312'!$F$80,_312_Table2,MATCH('312'!$V$16,_312_Table2_ColumnLookup,0),FALSE),
  IF(AND(VALUE(LEFT($A1671,3))=312,LEFT($G1671,5)="Total",$B1671="Q "),VLOOKUP('312'!$F$80,_312_Table2,MATCH('312'!$X$16,_312_Table2_ColumnLookup,0),FALSE),
  IF(AND(VALUE(LEFT($A1671,3))=312,LEFT($G1671,5)="Total"),VLOOKUP('312'!$F$80,_312_Table2,MATCH(LEFT($B1671,1),_312_Table2_ColumnLookup,0),FALSE),
  IF(AND(VALUE(LEFT($A1671,3))=312,LEN($I1671)=4,$B1671="G"),VLOOKUP($I1671,_312_Table2,MATCH('312'!$N$16,_312_Table2_ColumnLookup,0),FALSE),
  IF(AND(VALUE(LEFT($A1671,3))=312,LEN($I1671)=4,$B1671="O"),VLOOKUP($I1671,_312_Table2,MATCH('312'!$V$16,_312_Table2_ColumnLookup,0),FALSE),
  IF(AND(VALUE(LEFT($A1671,3))=312,LEN($I1671)=4,$B1671="Q"),VLOOKUP($I1671,_312_Table2,MATCH('312'!$X$16,_312_Table2_ColumnLookup,0),FALSE),
  IF(AND(VALUE(LEFT($A1671,3))=312,LEN($I1671)=4),VLOOKUP($I1671,_312_Table2,MATCH(LEFT($B1671,1),_312_Table2_ColumnLookup,0),FALSE)
+N("312"),
  IF(VALUE(LEFT($A1671,3))=313,VLOOKUP(VALUE(MID($B1671,2,1)),_313_Table2,MATCH(MID($B1671,1,1),_313_Table2_ColumnLookup,0),FALSE)
+N("313"),
  IF(AND(VALUE(LEFT($A1671,3))=314,LEN($B1671)=3),VLOOKUP(VALUE(MID($B1671,2,2)),_314_Table2,MATCH(MID($B1671,1,1),_314_Table2_ColumnLookup,0),FALSE),
  IF(VALUE(LEFT($A1671,3))=314,VLOOKUP(VALUE(MID($B1671,2,1)),_314_Table2,MATCH(MID($B1671,1,1),_314_Table2_ColumnLookup,0),FALSE)
+N("314"),
""))))))))))))))))))))))))</f>
        <v>#N/A</v>
      </c>
      <c r="F1671" s="238" t="e">
        <f>IF(AND(VALUE(LEFT($A1671,3))=309,LEN($B1671)=3),VLOOKUP(VALUE(MID($B1671,2,2)),_309_Table3,MATCH(MID($B1671,1,1),_309_Table3_ColumnLookup,0),FALSE),
  IF($C1671="309 LCR SummaryA",OneYearSCR,IF($C1671="309 LCR SummaryB",UltimateSCR,IF(VALUE(LEFT($A1671,3))=309,VLOOKUP(VALUE(MID($B1671,2,1)),_309_Table3,MATCH(MID($B1671,1,1),_309_Table3_ColumnLookup,0),FALSE)
+N("309"),
  IF(VALUE(LEFT($A1671,3))=310,VLOOKUP(VALUE(MID($B1671,2,1)),_310_Table3,MATCH(MID($B1671,1,1),_310_Table3_ColumnLookup,0),FALSE)
+N("310"),
  IF(AND(VALUE(LEFT($A1671,3))=311,LEN($I1671)=4),VLOOKUP($I1671,_311_Table3,MATCH($B1671,_311_Table3_ColumnLookup,0),FALSE),
  IF(AND(VALUE(LEFT($A1671,3))=311,OR($B1671="I2",$B1671="J2",$B1671="K2",$B1671="L2")),VLOOKUP('311'!$G$58,_311_Table3,MATCH(MID($B1671,1,1),_311_Table3_ColumnLookup,0),FALSE),
  IF(AND(VALUE(LEFT($A1671,3))=311,RIGHT($B1671,5)="Total"),VLOOKUP('311'!$G$59,_311_Table3,MATCH(MID($B1671,1,1),_311_Table3_ColumnLookup,0),FALSE),
  IF(VALUE(LEFT($A1671,3))=311,VLOOKUP(VALUE(MID($B1671,2,1)),_311_Table3,MATCH(MID($B1671,1,1),_311_Table3_ColumnLookup,0),FALSE)
+N("311"),
  IF(AND(VALUE(LEFT($A1671,3))=312,LEFT($G1671,10)="Unincepted",$B1671="G "),VLOOKUP(" ULO",_312_Table3,MATCH('312'!$N$16,_312_Table3_ColumnLookup,0),FALSE),
  IF(AND(VALUE(LEFT($A1671,3))=312,LEFT($G1671,10)="Unincepted",$B1671="O "),VLOOKUP(" ULO",_312_Table3,MATCH('312'!$V$16,_312_Table3_ColumnLookup,0),FALSE),
  IF(AND(VALUE(LEFT($A1671,3))=312,LEFT($G1671,10)="Unincepted",$B1671="Q "),VLOOKUP(" ULO",_312_Table3,MATCH('312'!$X$16,_312_Table3_ColumnLookup,0),FALSE),
  IF(AND(VALUE(LEFT($A1671,3))=312,LEFT($G1671,10)="Unincepted"),VLOOKUP(" ULO",_312_Table3,MATCH(LEFT($B1671,1),_312_Table3_ColumnLookup,0),FALSE),
  IF(AND(VALUE(LEFT($A1671,3))=312,LEFT($G1671,5)="Total",$B1671="G "),VLOOKUP('312'!$F$80,_312_Table3,MATCH('312'!$N$16,_312_Table3_ColumnLookup,0),FALSE),
  IF(AND(VALUE(LEFT($A1671,3))=312,LEFT($G1671,5)="Total",$B1671="O "),VLOOKUP('312'!$F$80,_312_Table3,MATCH('312'!$V$16,_312_Table3_ColumnLookup,0),FALSE),
  IF(AND(VALUE(LEFT($A1671,3))=312,LEFT($G1671,5)="Total",$B1671="Q "),VLOOKUP('312'!$F$80,_312_Table3,MATCH('312'!$X$16,_312_Table3_ColumnLookup,0),FALSE),
  IF(AND(VALUE(LEFT($A1671,3))=312,LEFT($G1671,5)="Total"),VLOOKUP('312'!$F$80,_312_Table3,MATCH(LEFT($B1671,1),_312_Table3_ColumnLookup,0),FALSE),
  IF(AND(VALUE(LEFT($A1671,3))=312,LEN($I1671)=4,$B1671="G"),VLOOKUP($I1671,_312_Table3,MATCH('312'!$N$16,_312_Table3_ColumnLookup,0),FALSE),
  IF(AND(VALUE(LEFT($A1671,3))=312,LEN($I1671)=4,$B1671="O"),VLOOKUP($I1671,_312_Table3,MATCH('312'!$V$16,_312_Table3_ColumnLookup,0),FALSE),
  IF(AND(VALUE(LEFT($A1671,3))=312,LEN($I1671)=4,$B1671="Q"),VLOOKUP($I1671,_312_Table3,MATCH('312'!$X$16,_312_Table3_ColumnLookup,0),FALSE),
  IF(AND(VALUE(LEFT($A1671,3))=312,LEN($I1671)=4),VLOOKUP($I1671,_312_Table3,MATCH(LEFT($B1671,1),_312_Table3_ColumnLookup,0),FALSE)
+N("312"),
  IF(VALUE(LEFT($A1671,3))=313,VLOOKUP(VALUE(MID($B1671,2,1)),_313_Table3,MATCH(MID($B1671,1,1),_313_Table3_ColumnLookup,0),FALSE)
+N("313"),
  IF(AND(VALUE(LEFT($A1671,3))=314,LEN($B1671)=3),VLOOKUP(VALUE(MID($B1671,2,2)),_314_Table3,MATCH(MID($B1671,1,1),_314_Table3_ColumnLookup,0),FALSE),
  IF(VALUE(LEFT($A1671,3))=314,VLOOKUP(VALUE(MID($B1671,2,1)),_314_Table3,MATCH(MID($B1671,1,1),_314_Table3_ColumnLookup,0),FALSE)
+N("314"),
""))))))))))))))))))))))))</f>
        <v>#N/A</v>
      </c>
      <c r="H1671" s="321" t="str">
        <f>IFERROR(
IF(ISERROR($D1671)=FALSE,$D1671,IF(ISERROR($E1671)=FALSE,$E1671,IF(ISERROR($F1671)=FALSE,$F1671
+N("012 checkboxes"),
IF(
IF(OR(LEFT($A1671,9)="Syndicate",LEFT($A1671,12)="NewSyndicate"),VLOOKUP($A1671,'012'!$J:$ZW,MATCH("Link to button",'012'!$J$1:$ZW$1,0),0)
+N("309 checkbox"),
IF($C1671="309 LCR Summary0",VLOOKUP("Notes990",'309'!$P:$ZZ,MATCH("Link to button",'309'!$P$1:$ZZ$1,0),0)
+N("313 checkboxes"),
IF($C1671="313 Financial Information0LcmVsScr",IF($C1671="309 LCR Summary0",VLOOKUP("LcmVsScr",'309'!$N:$ZZ,MATCH("Link to button",'309'!$N$1:$ZZ$1,0),0),
IF($C1671="313 Financial Information0LcrDocAttached",IF($C1671="309 LCR Summary0",VLOOKUP("LcrDocAttached",'309'!$N:$ZZ,MATCH("Link to button",'309'!$N$1:$ZZ$1,0),
0)))))))=1,TRUE,FALSE)
))),"")</f>
        <v/>
      </c>
    </row>
    <row r="1672" spans="1:8">
      <c r="A1672" s="237" t="e">
        <f>VLOOKUP($G1672,CSVLookups!$B:$R,MATCH(A$1,CSVLookups!$B$1:$R$1,0),FALSE)</f>
        <v>#N/A</v>
      </c>
      <c r="B1672" s="237" t="e">
        <f>VLOOKUP($G1672,CSVLookups!$B:$R,MATCH(B$1,CSVLookups!$B$1:$R$1,0),FALSE)</f>
        <v>#N/A</v>
      </c>
      <c r="C1672" s="238" t="e">
        <f t="shared" si="26"/>
        <v>#N/A</v>
      </c>
      <c r="D1672" s="238" t="e">
        <f>IF(AND(VALUE(LEFT($A1672,3))=309,LEN($B1672)=3),VLOOKUP(VALUE(MID($B1672,2,2)),_309_Table1,MATCH(MID($B1672,1,1),_309_Table1_ColumnLookup,0),FALSE),
  IF($C1672="309 LCR SummaryA",OneYearSCR,IF($C1672="309 LCR SummaryB",UltimateSCR,IF(VALUE(LEFT($A1672,3))=309,VLOOKUP(VALUE(MID($B1672,2,1)),_309_Table1,MATCH(MID($B1672,1,1),_309_Table1_ColumnLookup,0),FALSE)
+N("309"),
  IF(VALUE(LEFT($A1672,3))=310,VLOOKUP(VALUE(MID($B1672,2,1)),_310_Table1,MATCH(MID($B1672,1,1),_310_Table1_ColumnLookup,0),FALSE)
+N("310"),
  IF(AND(VALUE(LEFT($A1672,3))=311,LEN($I1672)=4),VLOOKUP($I1672,_311_Table1,MATCH($B1672,_311_Table1_ColumnLookup,0),FALSE),
  IF(AND(VALUE(LEFT($A1672,3))=311,OR($B1672="I2",$B1672="J2",$B1672="K2",$B1672="L2")),VLOOKUP('311'!$G$58,_311_Table1,MATCH(MID($B1672,1,1),_311_Table1_ColumnLookup,0),FALSE),
  IF(AND(VALUE(LEFT($A1672,3))=311,RIGHT($B1672,5)="Total"),VLOOKUP('311'!$G$59,_311_Table1,MATCH(MID($B1672,1,1),_311_Table1_ColumnLookup,0),FALSE),
  IF(VALUE(LEFT($A1672,3))=311,VLOOKUP(VALUE(MID($B1672,2,1)),_311_Table1,MATCH(MID($B1672,1,1),_311_Table1_ColumnLookup,0),FALSE)
+N("311"),
  IF(AND(VALUE(LEFT($A1672,3))=312,LEFT($G1672,10)="Unincepted",$B1672="G "),VLOOKUP(" ULO",_312_Table1,MATCH('312'!$N$16,_312_Table1_ColumnLookup,0),FALSE),
  IF(AND(VALUE(LEFT($A1672,3))=312,LEFT($G1672,10)="Unincepted",$B1672="O "),VLOOKUP(" ULO",_312_Table1,MATCH('312'!$V$16,_312_Table1_ColumnLookup,0),FALSE),
  IF(AND(VALUE(LEFT($A1672,3))=312,LEFT($G1672,10)="Unincepted",$B1672="Q "),VLOOKUP(" ULO",_312_Table1,MATCH('312'!$X$16,_312_Table1_ColumnLookup,0),FALSE),
  IF(AND(VALUE(LEFT($A1672,3))=312,LEFT($G1672,10)="Unincepted"),VLOOKUP(" ULO",_312_Table1,MATCH(LEFT($B1672,1),_312_Table1_ColumnLookup,0),FALSE),
  IF(AND(VALUE(LEFT($A1672,3))=312,LEFT($G1672,5)="Total",$B1672="G "),VLOOKUP('312'!$F$80,_312_Table1,MATCH('312'!$N$16,_312_Table1_ColumnLookup,0),FALSE),
  IF(AND(VALUE(LEFT($A1672,3))=312,LEFT($G1672,5)="Total",$B1672="O "),VLOOKUP('312'!$F$80,_312_Table1,MATCH('312'!$V$16,_312_Table1_ColumnLookup,0),FALSE),
  IF(AND(VALUE(LEFT($A1672,3))=312,LEFT($G1672,5)="Total",$B1672="Q "),VLOOKUP('312'!$F$80,_312_Table1,MATCH('312'!$X$16,_312_Table1_ColumnLookup,0),FALSE),
  IF(AND(VALUE(LEFT($A1672,3))=312,LEFT($G1672,5)="Total"),VLOOKUP('312'!$F$80,_312_Table1,MATCH(LEFT($B1672,1),_312_Table1_ColumnLookup,0),FALSE),
  IF(AND(VALUE(LEFT($A1672,3))=312,LEN($I1672)=4,$B1672="G"),VLOOKUP($I1672,_312_Table1,MATCH('312'!$N$16,_312_Table1_ColumnLookup,0),FALSE),
  IF(AND(VALUE(LEFT($A1672,3))=312,LEN($I1672)=4,$B1672="O"),VLOOKUP($I1672,_312_Table1,MATCH('312'!$V$16,_312_Table1_ColumnLookup,0),FALSE),
  IF(AND(VALUE(LEFT($A1672,3))=312,LEN($I1672)=4,$B1672="Q"),VLOOKUP($I1672,_312_Table1,MATCH('312'!$X$16,_312_Table1_ColumnLookup,0),FALSE),
  IF(AND(VALUE(LEFT($A1672,3))=312,LEN($I1672)=4),VLOOKUP($I1672,_312_Table1,MATCH(LEFT($B1672,1),_312_Table1_ColumnLookup,0),FALSE)
+N("312"),
  IF(VALUE(LEFT($A1672,3))=313,VLOOKUP(VALUE(MID($B1672,2,1)),_313_Table1,MATCH(MID($B1672,1,1),_313_Table1_ColumnLookup,0),FALSE)
+N("313"),
  IF(AND(VALUE(LEFT($A1672,3))=314,LEN($B1672)=3),VLOOKUP(VALUE(MID($B1672,2,2)),_314_Table1,MATCH(MID($B1672,1,1),_314_Table1_ColumnLookup,0),FALSE),
  IF(VALUE(LEFT($A1672,3))=314,VLOOKUP(VALUE(MID($B1672,2,1)),_314_Table1,MATCH(MID($B1672,1,1),_314_Table1_ColumnLookup,0),FALSE)
+N("314"),
""))))))))))))))))))))))))</f>
        <v>#N/A</v>
      </c>
      <c r="E1672" s="238" t="e">
        <f>IF(AND(VALUE(LEFT($A1672,3))=309,LEN($B1672)=3),VLOOKUP(VALUE(MID($B1672,2,2)),_309_Table2,MATCH(MID($B1672,1,1),_309_Table2_ColumnLookup,0),FALSE),
  IF($C1672="309 LCR SummaryA",OneYearSCR,IF($C1672="309 LCR SummaryB",UltimateSCR,IF(VALUE(LEFT($A1672,3))=309,VLOOKUP(VALUE(MID($B1672,2,1)),_309_Table2,MATCH(MID($B1672,1,1),_309_Table2_ColumnLookup,0),FALSE)
+N("309"),
  IF(VALUE(LEFT($A1672,3))=310,VLOOKUP(VALUE(MID($B1672,2,1)),_310_Table2,MATCH(MID($B1672,1,1),_310_Table2_ColumnLookup,0),FALSE)
+N("310"),
  IF(AND(VALUE(LEFT($A1672,3))=311,LEN($I1672)=4),VLOOKUP($I1672,_311_Table2,MATCH($B1672,_311_Table2_ColumnLookup,0),FALSE),
  IF(AND(VALUE(LEFT($A1672,3))=311,OR($B1672="I2",$B1672="J2",$B1672="K2",$B1672="L2")),VLOOKUP('311'!$G$58,_311_Table2,MATCH(MID($B1672,1,1),_311_Table2_ColumnLookup,0),FALSE),
  IF(AND(VALUE(LEFT($A1672,3))=311,RIGHT($B1672,5)="Total"),VLOOKUP('311'!$G$59,_311_Table2,MATCH(MID($B1672,1,1),_311_Table2_ColumnLookup,0),FALSE),
  IF(VALUE(LEFT($A1672,3))=311,VLOOKUP(VALUE(MID($B1672,2,1)),_311_Table2,MATCH(MID($B1672,1,1),_311_Table2_ColumnLookup,0),FALSE)
+N("311"),
  IF(AND(VALUE(LEFT($A1672,3))=312,LEFT($G1672,10)="Unincepted",$B1672="G "),VLOOKUP(" ULO",_312_Table2,MATCH('312'!$N$16,_312_Table2_ColumnLookup,0),FALSE),
  IF(AND(VALUE(LEFT($A1672,3))=312,LEFT($G1672,10)="Unincepted",$B1672="O "),VLOOKUP(" ULO",_312_Table2,MATCH('312'!$V$16,_312_Table2_ColumnLookup,0),FALSE),
  IF(AND(VALUE(LEFT($A1672,3))=312,LEFT($G1672,10)="Unincepted",$B1672="Q "),VLOOKUP(" ULO",_312_Table2,MATCH('312'!$X$16,_312_Table2_ColumnLookup,0),FALSE),
  IF(AND(VALUE(LEFT($A1672,3))=312,LEFT($G1672,10)="Unincepted"),VLOOKUP(" ULO",_312_Table2,MATCH(LEFT($B1672,1),_312_Table2_ColumnLookup,0),FALSE),
  IF(AND(VALUE(LEFT($A1672,3))=312,LEFT($G1672,5)="Total",$B1672="G "),VLOOKUP('312'!$F$80,_312_Table2,MATCH('312'!$N$16,_312_Table2_ColumnLookup,0),FALSE),
  IF(AND(VALUE(LEFT($A1672,3))=312,LEFT($G1672,5)="Total",$B1672="O "),VLOOKUP('312'!$F$80,_312_Table2,MATCH('312'!$V$16,_312_Table2_ColumnLookup,0),FALSE),
  IF(AND(VALUE(LEFT($A1672,3))=312,LEFT($G1672,5)="Total",$B1672="Q "),VLOOKUP('312'!$F$80,_312_Table2,MATCH('312'!$X$16,_312_Table2_ColumnLookup,0),FALSE),
  IF(AND(VALUE(LEFT($A1672,3))=312,LEFT($G1672,5)="Total"),VLOOKUP('312'!$F$80,_312_Table2,MATCH(LEFT($B1672,1),_312_Table2_ColumnLookup,0),FALSE),
  IF(AND(VALUE(LEFT($A1672,3))=312,LEN($I1672)=4,$B1672="G"),VLOOKUP($I1672,_312_Table2,MATCH('312'!$N$16,_312_Table2_ColumnLookup,0),FALSE),
  IF(AND(VALUE(LEFT($A1672,3))=312,LEN($I1672)=4,$B1672="O"),VLOOKUP($I1672,_312_Table2,MATCH('312'!$V$16,_312_Table2_ColumnLookup,0),FALSE),
  IF(AND(VALUE(LEFT($A1672,3))=312,LEN($I1672)=4,$B1672="Q"),VLOOKUP($I1672,_312_Table2,MATCH('312'!$X$16,_312_Table2_ColumnLookup,0),FALSE),
  IF(AND(VALUE(LEFT($A1672,3))=312,LEN($I1672)=4),VLOOKUP($I1672,_312_Table2,MATCH(LEFT($B1672,1),_312_Table2_ColumnLookup,0),FALSE)
+N("312"),
  IF(VALUE(LEFT($A1672,3))=313,VLOOKUP(VALUE(MID($B1672,2,1)),_313_Table2,MATCH(MID($B1672,1,1),_313_Table2_ColumnLookup,0),FALSE)
+N("313"),
  IF(AND(VALUE(LEFT($A1672,3))=314,LEN($B1672)=3),VLOOKUP(VALUE(MID($B1672,2,2)),_314_Table2,MATCH(MID($B1672,1,1),_314_Table2_ColumnLookup,0),FALSE),
  IF(VALUE(LEFT($A1672,3))=314,VLOOKUP(VALUE(MID($B1672,2,1)),_314_Table2,MATCH(MID($B1672,1,1),_314_Table2_ColumnLookup,0),FALSE)
+N("314"),
""))))))))))))))))))))))))</f>
        <v>#N/A</v>
      </c>
      <c r="F1672" s="238" t="e">
        <f>IF(AND(VALUE(LEFT($A1672,3))=309,LEN($B1672)=3),VLOOKUP(VALUE(MID($B1672,2,2)),_309_Table3,MATCH(MID($B1672,1,1),_309_Table3_ColumnLookup,0),FALSE),
  IF($C1672="309 LCR SummaryA",OneYearSCR,IF($C1672="309 LCR SummaryB",UltimateSCR,IF(VALUE(LEFT($A1672,3))=309,VLOOKUP(VALUE(MID($B1672,2,1)),_309_Table3,MATCH(MID($B1672,1,1),_309_Table3_ColumnLookup,0),FALSE)
+N("309"),
  IF(VALUE(LEFT($A1672,3))=310,VLOOKUP(VALUE(MID($B1672,2,1)),_310_Table3,MATCH(MID($B1672,1,1),_310_Table3_ColumnLookup,0),FALSE)
+N("310"),
  IF(AND(VALUE(LEFT($A1672,3))=311,LEN($I1672)=4),VLOOKUP($I1672,_311_Table3,MATCH($B1672,_311_Table3_ColumnLookup,0),FALSE),
  IF(AND(VALUE(LEFT($A1672,3))=311,OR($B1672="I2",$B1672="J2",$B1672="K2",$B1672="L2")),VLOOKUP('311'!$G$58,_311_Table3,MATCH(MID($B1672,1,1),_311_Table3_ColumnLookup,0),FALSE),
  IF(AND(VALUE(LEFT($A1672,3))=311,RIGHT($B1672,5)="Total"),VLOOKUP('311'!$G$59,_311_Table3,MATCH(MID($B1672,1,1),_311_Table3_ColumnLookup,0),FALSE),
  IF(VALUE(LEFT($A1672,3))=311,VLOOKUP(VALUE(MID($B1672,2,1)),_311_Table3,MATCH(MID($B1672,1,1),_311_Table3_ColumnLookup,0),FALSE)
+N("311"),
  IF(AND(VALUE(LEFT($A1672,3))=312,LEFT($G1672,10)="Unincepted",$B1672="G "),VLOOKUP(" ULO",_312_Table3,MATCH('312'!$N$16,_312_Table3_ColumnLookup,0),FALSE),
  IF(AND(VALUE(LEFT($A1672,3))=312,LEFT($G1672,10)="Unincepted",$B1672="O "),VLOOKUP(" ULO",_312_Table3,MATCH('312'!$V$16,_312_Table3_ColumnLookup,0),FALSE),
  IF(AND(VALUE(LEFT($A1672,3))=312,LEFT($G1672,10)="Unincepted",$B1672="Q "),VLOOKUP(" ULO",_312_Table3,MATCH('312'!$X$16,_312_Table3_ColumnLookup,0),FALSE),
  IF(AND(VALUE(LEFT($A1672,3))=312,LEFT($G1672,10)="Unincepted"),VLOOKUP(" ULO",_312_Table3,MATCH(LEFT($B1672,1),_312_Table3_ColumnLookup,0),FALSE),
  IF(AND(VALUE(LEFT($A1672,3))=312,LEFT($G1672,5)="Total",$B1672="G "),VLOOKUP('312'!$F$80,_312_Table3,MATCH('312'!$N$16,_312_Table3_ColumnLookup,0),FALSE),
  IF(AND(VALUE(LEFT($A1672,3))=312,LEFT($G1672,5)="Total",$B1672="O "),VLOOKUP('312'!$F$80,_312_Table3,MATCH('312'!$V$16,_312_Table3_ColumnLookup,0),FALSE),
  IF(AND(VALUE(LEFT($A1672,3))=312,LEFT($G1672,5)="Total",$B1672="Q "),VLOOKUP('312'!$F$80,_312_Table3,MATCH('312'!$X$16,_312_Table3_ColumnLookup,0),FALSE),
  IF(AND(VALUE(LEFT($A1672,3))=312,LEFT($G1672,5)="Total"),VLOOKUP('312'!$F$80,_312_Table3,MATCH(LEFT($B1672,1),_312_Table3_ColumnLookup,0),FALSE),
  IF(AND(VALUE(LEFT($A1672,3))=312,LEN($I1672)=4,$B1672="G"),VLOOKUP($I1672,_312_Table3,MATCH('312'!$N$16,_312_Table3_ColumnLookup,0),FALSE),
  IF(AND(VALUE(LEFT($A1672,3))=312,LEN($I1672)=4,$B1672="O"),VLOOKUP($I1672,_312_Table3,MATCH('312'!$V$16,_312_Table3_ColumnLookup,0),FALSE),
  IF(AND(VALUE(LEFT($A1672,3))=312,LEN($I1672)=4,$B1672="Q"),VLOOKUP($I1672,_312_Table3,MATCH('312'!$X$16,_312_Table3_ColumnLookup,0),FALSE),
  IF(AND(VALUE(LEFT($A1672,3))=312,LEN($I1672)=4),VLOOKUP($I1672,_312_Table3,MATCH(LEFT($B1672,1),_312_Table3_ColumnLookup,0),FALSE)
+N("312"),
  IF(VALUE(LEFT($A1672,3))=313,VLOOKUP(VALUE(MID($B1672,2,1)),_313_Table3,MATCH(MID($B1672,1,1),_313_Table3_ColumnLookup,0),FALSE)
+N("313"),
  IF(AND(VALUE(LEFT($A1672,3))=314,LEN($B1672)=3),VLOOKUP(VALUE(MID($B1672,2,2)),_314_Table3,MATCH(MID($B1672,1,1),_314_Table3_ColumnLookup,0),FALSE),
  IF(VALUE(LEFT($A1672,3))=314,VLOOKUP(VALUE(MID($B1672,2,1)),_314_Table3,MATCH(MID($B1672,1,1),_314_Table3_ColumnLookup,0),FALSE)
+N("314"),
""))))))))))))))))))))))))</f>
        <v>#N/A</v>
      </c>
      <c r="H1672" s="321" t="str">
        <f>IFERROR(
IF(ISERROR($D1672)=FALSE,$D1672,IF(ISERROR($E1672)=FALSE,$E1672,IF(ISERROR($F1672)=FALSE,$F1672
+N("012 checkboxes"),
IF(
IF(OR(LEFT($A1672,9)="Syndicate",LEFT($A1672,12)="NewSyndicate"),VLOOKUP($A1672,'012'!$J:$ZW,MATCH("Link to button",'012'!$J$1:$ZW$1,0),0)
+N("309 checkbox"),
IF($C1672="309 LCR Summary0",VLOOKUP("Notes990",'309'!$P:$ZZ,MATCH("Link to button",'309'!$P$1:$ZZ$1,0),0)
+N("313 checkboxes"),
IF($C1672="313 Financial Information0LcmVsScr",IF($C1672="309 LCR Summary0",VLOOKUP("LcmVsScr",'309'!$N:$ZZ,MATCH("Link to button",'309'!$N$1:$ZZ$1,0),0),
IF($C1672="313 Financial Information0LcrDocAttached",IF($C1672="309 LCR Summary0",VLOOKUP("LcrDocAttached",'309'!$N:$ZZ,MATCH("Link to button",'309'!$N$1:$ZZ$1,0),
0)))))))=1,TRUE,FALSE)
))),"")</f>
        <v/>
      </c>
    </row>
    <row r="1673" spans="1:8">
      <c r="A1673" s="237" t="e">
        <f>VLOOKUP($G1673,CSVLookups!$B:$R,MATCH(A$1,CSVLookups!$B$1:$R$1,0),FALSE)</f>
        <v>#N/A</v>
      </c>
      <c r="B1673" s="237" t="e">
        <f>VLOOKUP($G1673,CSVLookups!$B:$R,MATCH(B$1,CSVLookups!$B$1:$R$1,0),FALSE)</f>
        <v>#N/A</v>
      </c>
      <c r="C1673" s="238" t="e">
        <f t="shared" si="26"/>
        <v>#N/A</v>
      </c>
      <c r="D1673" s="238" t="e">
        <f>IF(AND(VALUE(LEFT($A1673,3))=309,LEN($B1673)=3),VLOOKUP(VALUE(MID($B1673,2,2)),_309_Table1,MATCH(MID($B1673,1,1),_309_Table1_ColumnLookup,0),FALSE),
  IF($C1673="309 LCR SummaryA",OneYearSCR,IF($C1673="309 LCR SummaryB",UltimateSCR,IF(VALUE(LEFT($A1673,3))=309,VLOOKUP(VALUE(MID($B1673,2,1)),_309_Table1,MATCH(MID($B1673,1,1),_309_Table1_ColumnLookup,0),FALSE)
+N("309"),
  IF(VALUE(LEFT($A1673,3))=310,VLOOKUP(VALUE(MID($B1673,2,1)),_310_Table1,MATCH(MID($B1673,1,1),_310_Table1_ColumnLookup,0),FALSE)
+N("310"),
  IF(AND(VALUE(LEFT($A1673,3))=311,LEN($I1673)=4),VLOOKUP($I1673,_311_Table1,MATCH($B1673,_311_Table1_ColumnLookup,0),FALSE),
  IF(AND(VALUE(LEFT($A1673,3))=311,OR($B1673="I2",$B1673="J2",$B1673="K2",$B1673="L2")),VLOOKUP('311'!$G$58,_311_Table1,MATCH(MID($B1673,1,1),_311_Table1_ColumnLookup,0),FALSE),
  IF(AND(VALUE(LEFT($A1673,3))=311,RIGHT($B1673,5)="Total"),VLOOKUP('311'!$G$59,_311_Table1,MATCH(MID($B1673,1,1),_311_Table1_ColumnLookup,0),FALSE),
  IF(VALUE(LEFT($A1673,3))=311,VLOOKUP(VALUE(MID($B1673,2,1)),_311_Table1,MATCH(MID($B1673,1,1),_311_Table1_ColumnLookup,0),FALSE)
+N("311"),
  IF(AND(VALUE(LEFT($A1673,3))=312,LEFT($G1673,10)="Unincepted",$B1673="G "),VLOOKUP(" ULO",_312_Table1,MATCH('312'!$N$16,_312_Table1_ColumnLookup,0),FALSE),
  IF(AND(VALUE(LEFT($A1673,3))=312,LEFT($G1673,10)="Unincepted",$B1673="O "),VLOOKUP(" ULO",_312_Table1,MATCH('312'!$V$16,_312_Table1_ColumnLookup,0),FALSE),
  IF(AND(VALUE(LEFT($A1673,3))=312,LEFT($G1673,10)="Unincepted",$B1673="Q "),VLOOKUP(" ULO",_312_Table1,MATCH('312'!$X$16,_312_Table1_ColumnLookup,0),FALSE),
  IF(AND(VALUE(LEFT($A1673,3))=312,LEFT($G1673,10)="Unincepted"),VLOOKUP(" ULO",_312_Table1,MATCH(LEFT($B1673,1),_312_Table1_ColumnLookup,0),FALSE),
  IF(AND(VALUE(LEFT($A1673,3))=312,LEFT($G1673,5)="Total",$B1673="G "),VLOOKUP('312'!$F$80,_312_Table1,MATCH('312'!$N$16,_312_Table1_ColumnLookup,0),FALSE),
  IF(AND(VALUE(LEFT($A1673,3))=312,LEFT($G1673,5)="Total",$B1673="O "),VLOOKUP('312'!$F$80,_312_Table1,MATCH('312'!$V$16,_312_Table1_ColumnLookup,0),FALSE),
  IF(AND(VALUE(LEFT($A1673,3))=312,LEFT($G1673,5)="Total",$B1673="Q "),VLOOKUP('312'!$F$80,_312_Table1,MATCH('312'!$X$16,_312_Table1_ColumnLookup,0),FALSE),
  IF(AND(VALUE(LEFT($A1673,3))=312,LEFT($G1673,5)="Total"),VLOOKUP('312'!$F$80,_312_Table1,MATCH(LEFT($B1673,1),_312_Table1_ColumnLookup,0),FALSE),
  IF(AND(VALUE(LEFT($A1673,3))=312,LEN($I1673)=4,$B1673="G"),VLOOKUP($I1673,_312_Table1,MATCH('312'!$N$16,_312_Table1_ColumnLookup,0),FALSE),
  IF(AND(VALUE(LEFT($A1673,3))=312,LEN($I1673)=4,$B1673="O"),VLOOKUP($I1673,_312_Table1,MATCH('312'!$V$16,_312_Table1_ColumnLookup,0),FALSE),
  IF(AND(VALUE(LEFT($A1673,3))=312,LEN($I1673)=4,$B1673="Q"),VLOOKUP($I1673,_312_Table1,MATCH('312'!$X$16,_312_Table1_ColumnLookup,0),FALSE),
  IF(AND(VALUE(LEFT($A1673,3))=312,LEN($I1673)=4),VLOOKUP($I1673,_312_Table1,MATCH(LEFT($B1673,1),_312_Table1_ColumnLookup,0),FALSE)
+N("312"),
  IF(VALUE(LEFT($A1673,3))=313,VLOOKUP(VALUE(MID($B1673,2,1)),_313_Table1,MATCH(MID($B1673,1,1),_313_Table1_ColumnLookup,0),FALSE)
+N("313"),
  IF(AND(VALUE(LEFT($A1673,3))=314,LEN($B1673)=3),VLOOKUP(VALUE(MID($B1673,2,2)),_314_Table1,MATCH(MID($B1673,1,1),_314_Table1_ColumnLookup,0),FALSE),
  IF(VALUE(LEFT($A1673,3))=314,VLOOKUP(VALUE(MID($B1673,2,1)),_314_Table1,MATCH(MID($B1673,1,1),_314_Table1_ColumnLookup,0),FALSE)
+N("314"),
""))))))))))))))))))))))))</f>
        <v>#N/A</v>
      </c>
      <c r="E1673" s="238" t="e">
        <f>IF(AND(VALUE(LEFT($A1673,3))=309,LEN($B1673)=3),VLOOKUP(VALUE(MID($B1673,2,2)),_309_Table2,MATCH(MID($B1673,1,1),_309_Table2_ColumnLookup,0),FALSE),
  IF($C1673="309 LCR SummaryA",OneYearSCR,IF($C1673="309 LCR SummaryB",UltimateSCR,IF(VALUE(LEFT($A1673,3))=309,VLOOKUP(VALUE(MID($B1673,2,1)),_309_Table2,MATCH(MID($B1673,1,1),_309_Table2_ColumnLookup,0),FALSE)
+N("309"),
  IF(VALUE(LEFT($A1673,3))=310,VLOOKUP(VALUE(MID($B1673,2,1)),_310_Table2,MATCH(MID($B1673,1,1),_310_Table2_ColumnLookup,0),FALSE)
+N("310"),
  IF(AND(VALUE(LEFT($A1673,3))=311,LEN($I1673)=4),VLOOKUP($I1673,_311_Table2,MATCH($B1673,_311_Table2_ColumnLookup,0),FALSE),
  IF(AND(VALUE(LEFT($A1673,3))=311,OR($B1673="I2",$B1673="J2",$B1673="K2",$B1673="L2")),VLOOKUP('311'!$G$58,_311_Table2,MATCH(MID($B1673,1,1),_311_Table2_ColumnLookup,0),FALSE),
  IF(AND(VALUE(LEFT($A1673,3))=311,RIGHT($B1673,5)="Total"),VLOOKUP('311'!$G$59,_311_Table2,MATCH(MID($B1673,1,1),_311_Table2_ColumnLookup,0),FALSE),
  IF(VALUE(LEFT($A1673,3))=311,VLOOKUP(VALUE(MID($B1673,2,1)),_311_Table2,MATCH(MID($B1673,1,1),_311_Table2_ColumnLookup,0),FALSE)
+N("311"),
  IF(AND(VALUE(LEFT($A1673,3))=312,LEFT($G1673,10)="Unincepted",$B1673="G "),VLOOKUP(" ULO",_312_Table2,MATCH('312'!$N$16,_312_Table2_ColumnLookup,0),FALSE),
  IF(AND(VALUE(LEFT($A1673,3))=312,LEFT($G1673,10)="Unincepted",$B1673="O "),VLOOKUP(" ULO",_312_Table2,MATCH('312'!$V$16,_312_Table2_ColumnLookup,0),FALSE),
  IF(AND(VALUE(LEFT($A1673,3))=312,LEFT($G1673,10)="Unincepted",$B1673="Q "),VLOOKUP(" ULO",_312_Table2,MATCH('312'!$X$16,_312_Table2_ColumnLookup,0),FALSE),
  IF(AND(VALUE(LEFT($A1673,3))=312,LEFT($G1673,10)="Unincepted"),VLOOKUP(" ULO",_312_Table2,MATCH(LEFT($B1673,1),_312_Table2_ColumnLookup,0),FALSE),
  IF(AND(VALUE(LEFT($A1673,3))=312,LEFT($G1673,5)="Total",$B1673="G "),VLOOKUP('312'!$F$80,_312_Table2,MATCH('312'!$N$16,_312_Table2_ColumnLookup,0),FALSE),
  IF(AND(VALUE(LEFT($A1673,3))=312,LEFT($G1673,5)="Total",$B1673="O "),VLOOKUP('312'!$F$80,_312_Table2,MATCH('312'!$V$16,_312_Table2_ColumnLookup,0),FALSE),
  IF(AND(VALUE(LEFT($A1673,3))=312,LEFT($G1673,5)="Total",$B1673="Q "),VLOOKUP('312'!$F$80,_312_Table2,MATCH('312'!$X$16,_312_Table2_ColumnLookup,0),FALSE),
  IF(AND(VALUE(LEFT($A1673,3))=312,LEFT($G1673,5)="Total"),VLOOKUP('312'!$F$80,_312_Table2,MATCH(LEFT($B1673,1),_312_Table2_ColumnLookup,0),FALSE),
  IF(AND(VALUE(LEFT($A1673,3))=312,LEN($I1673)=4,$B1673="G"),VLOOKUP($I1673,_312_Table2,MATCH('312'!$N$16,_312_Table2_ColumnLookup,0),FALSE),
  IF(AND(VALUE(LEFT($A1673,3))=312,LEN($I1673)=4,$B1673="O"),VLOOKUP($I1673,_312_Table2,MATCH('312'!$V$16,_312_Table2_ColumnLookup,0),FALSE),
  IF(AND(VALUE(LEFT($A1673,3))=312,LEN($I1673)=4,$B1673="Q"),VLOOKUP($I1673,_312_Table2,MATCH('312'!$X$16,_312_Table2_ColumnLookup,0),FALSE),
  IF(AND(VALUE(LEFT($A1673,3))=312,LEN($I1673)=4),VLOOKUP($I1673,_312_Table2,MATCH(LEFT($B1673,1),_312_Table2_ColumnLookup,0),FALSE)
+N("312"),
  IF(VALUE(LEFT($A1673,3))=313,VLOOKUP(VALUE(MID($B1673,2,1)),_313_Table2,MATCH(MID($B1673,1,1),_313_Table2_ColumnLookup,0),FALSE)
+N("313"),
  IF(AND(VALUE(LEFT($A1673,3))=314,LEN($B1673)=3),VLOOKUP(VALUE(MID($B1673,2,2)),_314_Table2,MATCH(MID($B1673,1,1),_314_Table2_ColumnLookup,0),FALSE),
  IF(VALUE(LEFT($A1673,3))=314,VLOOKUP(VALUE(MID($B1673,2,1)),_314_Table2,MATCH(MID($B1673,1,1),_314_Table2_ColumnLookup,0),FALSE)
+N("314"),
""))))))))))))))))))))))))</f>
        <v>#N/A</v>
      </c>
      <c r="F1673" s="238" t="e">
        <f>IF(AND(VALUE(LEFT($A1673,3))=309,LEN($B1673)=3),VLOOKUP(VALUE(MID($B1673,2,2)),_309_Table3,MATCH(MID($B1673,1,1),_309_Table3_ColumnLookup,0),FALSE),
  IF($C1673="309 LCR SummaryA",OneYearSCR,IF($C1673="309 LCR SummaryB",UltimateSCR,IF(VALUE(LEFT($A1673,3))=309,VLOOKUP(VALUE(MID($B1673,2,1)),_309_Table3,MATCH(MID($B1673,1,1),_309_Table3_ColumnLookup,0),FALSE)
+N("309"),
  IF(VALUE(LEFT($A1673,3))=310,VLOOKUP(VALUE(MID($B1673,2,1)),_310_Table3,MATCH(MID($B1673,1,1),_310_Table3_ColumnLookup,0),FALSE)
+N("310"),
  IF(AND(VALUE(LEFT($A1673,3))=311,LEN($I1673)=4),VLOOKUP($I1673,_311_Table3,MATCH($B1673,_311_Table3_ColumnLookup,0),FALSE),
  IF(AND(VALUE(LEFT($A1673,3))=311,OR($B1673="I2",$B1673="J2",$B1673="K2",$B1673="L2")),VLOOKUP('311'!$G$58,_311_Table3,MATCH(MID($B1673,1,1),_311_Table3_ColumnLookup,0),FALSE),
  IF(AND(VALUE(LEFT($A1673,3))=311,RIGHT($B1673,5)="Total"),VLOOKUP('311'!$G$59,_311_Table3,MATCH(MID($B1673,1,1),_311_Table3_ColumnLookup,0),FALSE),
  IF(VALUE(LEFT($A1673,3))=311,VLOOKUP(VALUE(MID($B1673,2,1)),_311_Table3,MATCH(MID($B1673,1,1),_311_Table3_ColumnLookup,0),FALSE)
+N("311"),
  IF(AND(VALUE(LEFT($A1673,3))=312,LEFT($G1673,10)="Unincepted",$B1673="G "),VLOOKUP(" ULO",_312_Table3,MATCH('312'!$N$16,_312_Table3_ColumnLookup,0),FALSE),
  IF(AND(VALUE(LEFT($A1673,3))=312,LEFT($G1673,10)="Unincepted",$B1673="O "),VLOOKUP(" ULO",_312_Table3,MATCH('312'!$V$16,_312_Table3_ColumnLookup,0),FALSE),
  IF(AND(VALUE(LEFT($A1673,3))=312,LEFT($G1673,10)="Unincepted",$B1673="Q "),VLOOKUP(" ULO",_312_Table3,MATCH('312'!$X$16,_312_Table3_ColumnLookup,0),FALSE),
  IF(AND(VALUE(LEFT($A1673,3))=312,LEFT($G1673,10)="Unincepted"),VLOOKUP(" ULO",_312_Table3,MATCH(LEFT($B1673,1),_312_Table3_ColumnLookup,0),FALSE),
  IF(AND(VALUE(LEFT($A1673,3))=312,LEFT($G1673,5)="Total",$B1673="G "),VLOOKUP('312'!$F$80,_312_Table3,MATCH('312'!$N$16,_312_Table3_ColumnLookup,0),FALSE),
  IF(AND(VALUE(LEFT($A1673,3))=312,LEFT($G1673,5)="Total",$B1673="O "),VLOOKUP('312'!$F$80,_312_Table3,MATCH('312'!$V$16,_312_Table3_ColumnLookup,0),FALSE),
  IF(AND(VALUE(LEFT($A1673,3))=312,LEFT($G1673,5)="Total",$B1673="Q "),VLOOKUP('312'!$F$80,_312_Table3,MATCH('312'!$X$16,_312_Table3_ColumnLookup,0),FALSE),
  IF(AND(VALUE(LEFT($A1673,3))=312,LEFT($G1673,5)="Total"),VLOOKUP('312'!$F$80,_312_Table3,MATCH(LEFT($B1673,1),_312_Table3_ColumnLookup,0),FALSE),
  IF(AND(VALUE(LEFT($A1673,3))=312,LEN($I1673)=4,$B1673="G"),VLOOKUP($I1673,_312_Table3,MATCH('312'!$N$16,_312_Table3_ColumnLookup,0),FALSE),
  IF(AND(VALUE(LEFT($A1673,3))=312,LEN($I1673)=4,$B1673="O"),VLOOKUP($I1673,_312_Table3,MATCH('312'!$V$16,_312_Table3_ColumnLookup,0),FALSE),
  IF(AND(VALUE(LEFT($A1673,3))=312,LEN($I1673)=4,$B1673="Q"),VLOOKUP($I1673,_312_Table3,MATCH('312'!$X$16,_312_Table3_ColumnLookup,0),FALSE),
  IF(AND(VALUE(LEFT($A1673,3))=312,LEN($I1673)=4),VLOOKUP($I1673,_312_Table3,MATCH(LEFT($B1673,1),_312_Table3_ColumnLookup,0),FALSE)
+N("312"),
  IF(VALUE(LEFT($A1673,3))=313,VLOOKUP(VALUE(MID($B1673,2,1)),_313_Table3,MATCH(MID($B1673,1,1),_313_Table3_ColumnLookup,0),FALSE)
+N("313"),
  IF(AND(VALUE(LEFT($A1673,3))=314,LEN($B1673)=3),VLOOKUP(VALUE(MID($B1673,2,2)),_314_Table3,MATCH(MID($B1673,1,1),_314_Table3_ColumnLookup,0),FALSE),
  IF(VALUE(LEFT($A1673,3))=314,VLOOKUP(VALUE(MID($B1673,2,1)),_314_Table3,MATCH(MID($B1673,1,1),_314_Table3_ColumnLookup,0),FALSE)
+N("314"),
""))))))))))))))))))))))))</f>
        <v>#N/A</v>
      </c>
      <c r="H1673" s="321" t="str">
        <f>IFERROR(
IF(ISERROR($D1673)=FALSE,$D1673,IF(ISERROR($E1673)=FALSE,$E1673,IF(ISERROR($F1673)=FALSE,$F1673
+N("012 checkboxes"),
IF(
IF(OR(LEFT($A1673,9)="Syndicate",LEFT($A1673,12)="NewSyndicate"),VLOOKUP($A1673,'012'!$J:$ZW,MATCH("Link to button",'012'!$J$1:$ZW$1,0),0)
+N("309 checkbox"),
IF($C1673="309 LCR Summary0",VLOOKUP("Notes990",'309'!$P:$ZZ,MATCH("Link to button",'309'!$P$1:$ZZ$1,0),0)
+N("313 checkboxes"),
IF($C1673="313 Financial Information0LcmVsScr",IF($C1673="309 LCR Summary0",VLOOKUP("LcmVsScr",'309'!$N:$ZZ,MATCH("Link to button",'309'!$N$1:$ZZ$1,0),0),
IF($C1673="313 Financial Information0LcrDocAttached",IF($C1673="309 LCR Summary0",VLOOKUP("LcrDocAttached",'309'!$N:$ZZ,MATCH("Link to button",'309'!$N$1:$ZZ$1,0),
0)))))))=1,TRUE,FALSE)
))),"")</f>
        <v/>
      </c>
    </row>
    <row r="1674" spans="1:8">
      <c r="A1674" s="237" t="e">
        <f>VLOOKUP($G1674,CSVLookups!$B:$R,MATCH(A$1,CSVLookups!$B$1:$R$1,0),FALSE)</f>
        <v>#N/A</v>
      </c>
      <c r="B1674" s="237" t="e">
        <f>VLOOKUP($G1674,CSVLookups!$B:$R,MATCH(B$1,CSVLookups!$B$1:$R$1,0),FALSE)</f>
        <v>#N/A</v>
      </c>
      <c r="C1674" s="238" t="e">
        <f t="shared" si="26"/>
        <v>#N/A</v>
      </c>
      <c r="D1674" s="238" t="e">
        <f>IF(AND(VALUE(LEFT($A1674,3))=309,LEN($B1674)=3),VLOOKUP(VALUE(MID($B1674,2,2)),_309_Table1,MATCH(MID($B1674,1,1),_309_Table1_ColumnLookup,0),FALSE),
  IF($C1674="309 LCR SummaryA",OneYearSCR,IF($C1674="309 LCR SummaryB",UltimateSCR,IF(VALUE(LEFT($A1674,3))=309,VLOOKUP(VALUE(MID($B1674,2,1)),_309_Table1,MATCH(MID($B1674,1,1),_309_Table1_ColumnLookup,0),FALSE)
+N("309"),
  IF(VALUE(LEFT($A1674,3))=310,VLOOKUP(VALUE(MID($B1674,2,1)),_310_Table1,MATCH(MID($B1674,1,1),_310_Table1_ColumnLookup,0),FALSE)
+N("310"),
  IF(AND(VALUE(LEFT($A1674,3))=311,LEN($I1674)=4),VLOOKUP($I1674,_311_Table1,MATCH($B1674,_311_Table1_ColumnLookup,0),FALSE),
  IF(AND(VALUE(LEFT($A1674,3))=311,OR($B1674="I2",$B1674="J2",$B1674="K2",$B1674="L2")),VLOOKUP('311'!$G$58,_311_Table1,MATCH(MID($B1674,1,1),_311_Table1_ColumnLookup,0),FALSE),
  IF(AND(VALUE(LEFT($A1674,3))=311,RIGHT($B1674,5)="Total"),VLOOKUP('311'!$G$59,_311_Table1,MATCH(MID($B1674,1,1),_311_Table1_ColumnLookup,0),FALSE),
  IF(VALUE(LEFT($A1674,3))=311,VLOOKUP(VALUE(MID($B1674,2,1)),_311_Table1,MATCH(MID($B1674,1,1),_311_Table1_ColumnLookup,0),FALSE)
+N("311"),
  IF(AND(VALUE(LEFT($A1674,3))=312,LEFT($G1674,10)="Unincepted",$B1674="G "),VLOOKUP(" ULO",_312_Table1,MATCH('312'!$N$16,_312_Table1_ColumnLookup,0),FALSE),
  IF(AND(VALUE(LEFT($A1674,3))=312,LEFT($G1674,10)="Unincepted",$B1674="O "),VLOOKUP(" ULO",_312_Table1,MATCH('312'!$V$16,_312_Table1_ColumnLookup,0),FALSE),
  IF(AND(VALUE(LEFT($A1674,3))=312,LEFT($G1674,10)="Unincepted",$B1674="Q "),VLOOKUP(" ULO",_312_Table1,MATCH('312'!$X$16,_312_Table1_ColumnLookup,0),FALSE),
  IF(AND(VALUE(LEFT($A1674,3))=312,LEFT($G1674,10)="Unincepted"),VLOOKUP(" ULO",_312_Table1,MATCH(LEFT($B1674,1),_312_Table1_ColumnLookup,0),FALSE),
  IF(AND(VALUE(LEFT($A1674,3))=312,LEFT($G1674,5)="Total",$B1674="G "),VLOOKUP('312'!$F$80,_312_Table1,MATCH('312'!$N$16,_312_Table1_ColumnLookup,0),FALSE),
  IF(AND(VALUE(LEFT($A1674,3))=312,LEFT($G1674,5)="Total",$B1674="O "),VLOOKUP('312'!$F$80,_312_Table1,MATCH('312'!$V$16,_312_Table1_ColumnLookup,0),FALSE),
  IF(AND(VALUE(LEFT($A1674,3))=312,LEFT($G1674,5)="Total",$B1674="Q "),VLOOKUP('312'!$F$80,_312_Table1,MATCH('312'!$X$16,_312_Table1_ColumnLookup,0),FALSE),
  IF(AND(VALUE(LEFT($A1674,3))=312,LEFT($G1674,5)="Total"),VLOOKUP('312'!$F$80,_312_Table1,MATCH(LEFT($B1674,1),_312_Table1_ColumnLookup,0),FALSE),
  IF(AND(VALUE(LEFT($A1674,3))=312,LEN($I1674)=4,$B1674="G"),VLOOKUP($I1674,_312_Table1,MATCH('312'!$N$16,_312_Table1_ColumnLookup,0),FALSE),
  IF(AND(VALUE(LEFT($A1674,3))=312,LEN($I1674)=4,$B1674="O"),VLOOKUP($I1674,_312_Table1,MATCH('312'!$V$16,_312_Table1_ColumnLookup,0),FALSE),
  IF(AND(VALUE(LEFT($A1674,3))=312,LEN($I1674)=4,$B1674="Q"),VLOOKUP($I1674,_312_Table1,MATCH('312'!$X$16,_312_Table1_ColumnLookup,0),FALSE),
  IF(AND(VALUE(LEFT($A1674,3))=312,LEN($I1674)=4),VLOOKUP($I1674,_312_Table1,MATCH(LEFT($B1674,1),_312_Table1_ColumnLookup,0),FALSE)
+N("312"),
  IF(VALUE(LEFT($A1674,3))=313,VLOOKUP(VALUE(MID($B1674,2,1)),_313_Table1,MATCH(MID($B1674,1,1),_313_Table1_ColumnLookup,0),FALSE)
+N("313"),
  IF(AND(VALUE(LEFT($A1674,3))=314,LEN($B1674)=3),VLOOKUP(VALUE(MID($B1674,2,2)),_314_Table1,MATCH(MID($B1674,1,1),_314_Table1_ColumnLookup,0),FALSE),
  IF(VALUE(LEFT($A1674,3))=314,VLOOKUP(VALUE(MID($B1674,2,1)),_314_Table1,MATCH(MID($B1674,1,1),_314_Table1_ColumnLookup,0),FALSE)
+N("314"),
""))))))))))))))))))))))))</f>
        <v>#N/A</v>
      </c>
      <c r="E1674" s="238" t="e">
        <f>IF(AND(VALUE(LEFT($A1674,3))=309,LEN($B1674)=3),VLOOKUP(VALUE(MID($B1674,2,2)),_309_Table2,MATCH(MID($B1674,1,1),_309_Table2_ColumnLookup,0),FALSE),
  IF($C1674="309 LCR SummaryA",OneYearSCR,IF($C1674="309 LCR SummaryB",UltimateSCR,IF(VALUE(LEFT($A1674,3))=309,VLOOKUP(VALUE(MID($B1674,2,1)),_309_Table2,MATCH(MID($B1674,1,1),_309_Table2_ColumnLookup,0),FALSE)
+N("309"),
  IF(VALUE(LEFT($A1674,3))=310,VLOOKUP(VALUE(MID($B1674,2,1)),_310_Table2,MATCH(MID($B1674,1,1),_310_Table2_ColumnLookup,0),FALSE)
+N("310"),
  IF(AND(VALUE(LEFT($A1674,3))=311,LEN($I1674)=4),VLOOKUP($I1674,_311_Table2,MATCH($B1674,_311_Table2_ColumnLookup,0),FALSE),
  IF(AND(VALUE(LEFT($A1674,3))=311,OR($B1674="I2",$B1674="J2",$B1674="K2",$B1674="L2")),VLOOKUP('311'!$G$58,_311_Table2,MATCH(MID($B1674,1,1),_311_Table2_ColumnLookup,0),FALSE),
  IF(AND(VALUE(LEFT($A1674,3))=311,RIGHT($B1674,5)="Total"),VLOOKUP('311'!$G$59,_311_Table2,MATCH(MID($B1674,1,1),_311_Table2_ColumnLookup,0),FALSE),
  IF(VALUE(LEFT($A1674,3))=311,VLOOKUP(VALUE(MID($B1674,2,1)),_311_Table2,MATCH(MID($B1674,1,1),_311_Table2_ColumnLookup,0),FALSE)
+N("311"),
  IF(AND(VALUE(LEFT($A1674,3))=312,LEFT($G1674,10)="Unincepted",$B1674="G "),VLOOKUP(" ULO",_312_Table2,MATCH('312'!$N$16,_312_Table2_ColumnLookup,0),FALSE),
  IF(AND(VALUE(LEFT($A1674,3))=312,LEFT($G1674,10)="Unincepted",$B1674="O "),VLOOKUP(" ULO",_312_Table2,MATCH('312'!$V$16,_312_Table2_ColumnLookup,0),FALSE),
  IF(AND(VALUE(LEFT($A1674,3))=312,LEFT($G1674,10)="Unincepted",$B1674="Q "),VLOOKUP(" ULO",_312_Table2,MATCH('312'!$X$16,_312_Table2_ColumnLookup,0),FALSE),
  IF(AND(VALUE(LEFT($A1674,3))=312,LEFT($G1674,10)="Unincepted"),VLOOKUP(" ULO",_312_Table2,MATCH(LEFT($B1674,1),_312_Table2_ColumnLookup,0),FALSE),
  IF(AND(VALUE(LEFT($A1674,3))=312,LEFT($G1674,5)="Total",$B1674="G "),VLOOKUP('312'!$F$80,_312_Table2,MATCH('312'!$N$16,_312_Table2_ColumnLookup,0),FALSE),
  IF(AND(VALUE(LEFT($A1674,3))=312,LEFT($G1674,5)="Total",$B1674="O "),VLOOKUP('312'!$F$80,_312_Table2,MATCH('312'!$V$16,_312_Table2_ColumnLookup,0),FALSE),
  IF(AND(VALUE(LEFT($A1674,3))=312,LEFT($G1674,5)="Total",$B1674="Q "),VLOOKUP('312'!$F$80,_312_Table2,MATCH('312'!$X$16,_312_Table2_ColumnLookup,0),FALSE),
  IF(AND(VALUE(LEFT($A1674,3))=312,LEFT($G1674,5)="Total"),VLOOKUP('312'!$F$80,_312_Table2,MATCH(LEFT($B1674,1),_312_Table2_ColumnLookup,0),FALSE),
  IF(AND(VALUE(LEFT($A1674,3))=312,LEN($I1674)=4,$B1674="G"),VLOOKUP($I1674,_312_Table2,MATCH('312'!$N$16,_312_Table2_ColumnLookup,0),FALSE),
  IF(AND(VALUE(LEFT($A1674,3))=312,LEN($I1674)=4,$B1674="O"),VLOOKUP($I1674,_312_Table2,MATCH('312'!$V$16,_312_Table2_ColumnLookup,0),FALSE),
  IF(AND(VALUE(LEFT($A1674,3))=312,LEN($I1674)=4,$B1674="Q"),VLOOKUP($I1674,_312_Table2,MATCH('312'!$X$16,_312_Table2_ColumnLookup,0),FALSE),
  IF(AND(VALUE(LEFT($A1674,3))=312,LEN($I1674)=4),VLOOKUP($I1674,_312_Table2,MATCH(LEFT($B1674,1),_312_Table2_ColumnLookup,0),FALSE)
+N("312"),
  IF(VALUE(LEFT($A1674,3))=313,VLOOKUP(VALUE(MID($B1674,2,1)),_313_Table2,MATCH(MID($B1674,1,1),_313_Table2_ColumnLookup,0),FALSE)
+N("313"),
  IF(AND(VALUE(LEFT($A1674,3))=314,LEN($B1674)=3),VLOOKUP(VALUE(MID($B1674,2,2)),_314_Table2,MATCH(MID($B1674,1,1),_314_Table2_ColumnLookup,0),FALSE),
  IF(VALUE(LEFT($A1674,3))=314,VLOOKUP(VALUE(MID($B1674,2,1)),_314_Table2,MATCH(MID($B1674,1,1),_314_Table2_ColumnLookup,0),FALSE)
+N("314"),
""))))))))))))))))))))))))</f>
        <v>#N/A</v>
      </c>
      <c r="F1674" s="238" t="e">
        <f>IF(AND(VALUE(LEFT($A1674,3))=309,LEN($B1674)=3),VLOOKUP(VALUE(MID($B1674,2,2)),_309_Table3,MATCH(MID($B1674,1,1),_309_Table3_ColumnLookup,0),FALSE),
  IF($C1674="309 LCR SummaryA",OneYearSCR,IF($C1674="309 LCR SummaryB",UltimateSCR,IF(VALUE(LEFT($A1674,3))=309,VLOOKUP(VALUE(MID($B1674,2,1)),_309_Table3,MATCH(MID($B1674,1,1),_309_Table3_ColumnLookup,0),FALSE)
+N("309"),
  IF(VALUE(LEFT($A1674,3))=310,VLOOKUP(VALUE(MID($B1674,2,1)),_310_Table3,MATCH(MID($B1674,1,1),_310_Table3_ColumnLookup,0),FALSE)
+N("310"),
  IF(AND(VALUE(LEFT($A1674,3))=311,LEN($I1674)=4),VLOOKUP($I1674,_311_Table3,MATCH($B1674,_311_Table3_ColumnLookup,0),FALSE),
  IF(AND(VALUE(LEFT($A1674,3))=311,OR($B1674="I2",$B1674="J2",$B1674="K2",$B1674="L2")),VLOOKUP('311'!$G$58,_311_Table3,MATCH(MID($B1674,1,1),_311_Table3_ColumnLookup,0),FALSE),
  IF(AND(VALUE(LEFT($A1674,3))=311,RIGHT($B1674,5)="Total"),VLOOKUP('311'!$G$59,_311_Table3,MATCH(MID($B1674,1,1),_311_Table3_ColumnLookup,0),FALSE),
  IF(VALUE(LEFT($A1674,3))=311,VLOOKUP(VALUE(MID($B1674,2,1)),_311_Table3,MATCH(MID($B1674,1,1),_311_Table3_ColumnLookup,0),FALSE)
+N("311"),
  IF(AND(VALUE(LEFT($A1674,3))=312,LEFT($G1674,10)="Unincepted",$B1674="G "),VLOOKUP(" ULO",_312_Table3,MATCH('312'!$N$16,_312_Table3_ColumnLookup,0),FALSE),
  IF(AND(VALUE(LEFT($A1674,3))=312,LEFT($G1674,10)="Unincepted",$B1674="O "),VLOOKUP(" ULO",_312_Table3,MATCH('312'!$V$16,_312_Table3_ColumnLookup,0),FALSE),
  IF(AND(VALUE(LEFT($A1674,3))=312,LEFT($G1674,10)="Unincepted",$B1674="Q "),VLOOKUP(" ULO",_312_Table3,MATCH('312'!$X$16,_312_Table3_ColumnLookup,0),FALSE),
  IF(AND(VALUE(LEFT($A1674,3))=312,LEFT($G1674,10)="Unincepted"),VLOOKUP(" ULO",_312_Table3,MATCH(LEFT($B1674,1),_312_Table3_ColumnLookup,0),FALSE),
  IF(AND(VALUE(LEFT($A1674,3))=312,LEFT($G1674,5)="Total",$B1674="G "),VLOOKUP('312'!$F$80,_312_Table3,MATCH('312'!$N$16,_312_Table3_ColumnLookup,0),FALSE),
  IF(AND(VALUE(LEFT($A1674,3))=312,LEFT($G1674,5)="Total",$B1674="O "),VLOOKUP('312'!$F$80,_312_Table3,MATCH('312'!$V$16,_312_Table3_ColumnLookup,0),FALSE),
  IF(AND(VALUE(LEFT($A1674,3))=312,LEFT($G1674,5)="Total",$B1674="Q "),VLOOKUP('312'!$F$80,_312_Table3,MATCH('312'!$X$16,_312_Table3_ColumnLookup,0),FALSE),
  IF(AND(VALUE(LEFT($A1674,3))=312,LEFT($G1674,5)="Total"),VLOOKUP('312'!$F$80,_312_Table3,MATCH(LEFT($B1674,1),_312_Table3_ColumnLookup,0),FALSE),
  IF(AND(VALUE(LEFT($A1674,3))=312,LEN($I1674)=4,$B1674="G"),VLOOKUP($I1674,_312_Table3,MATCH('312'!$N$16,_312_Table3_ColumnLookup,0),FALSE),
  IF(AND(VALUE(LEFT($A1674,3))=312,LEN($I1674)=4,$B1674="O"),VLOOKUP($I1674,_312_Table3,MATCH('312'!$V$16,_312_Table3_ColumnLookup,0),FALSE),
  IF(AND(VALUE(LEFT($A1674,3))=312,LEN($I1674)=4,$B1674="Q"),VLOOKUP($I1674,_312_Table3,MATCH('312'!$X$16,_312_Table3_ColumnLookup,0),FALSE),
  IF(AND(VALUE(LEFT($A1674,3))=312,LEN($I1674)=4),VLOOKUP($I1674,_312_Table3,MATCH(LEFT($B1674,1),_312_Table3_ColumnLookup,0),FALSE)
+N("312"),
  IF(VALUE(LEFT($A1674,3))=313,VLOOKUP(VALUE(MID($B1674,2,1)),_313_Table3,MATCH(MID($B1674,1,1),_313_Table3_ColumnLookup,0),FALSE)
+N("313"),
  IF(AND(VALUE(LEFT($A1674,3))=314,LEN($B1674)=3),VLOOKUP(VALUE(MID($B1674,2,2)),_314_Table3,MATCH(MID($B1674,1,1),_314_Table3_ColumnLookup,0),FALSE),
  IF(VALUE(LEFT($A1674,3))=314,VLOOKUP(VALUE(MID($B1674,2,1)),_314_Table3,MATCH(MID($B1674,1,1),_314_Table3_ColumnLookup,0),FALSE)
+N("314"),
""))))))))))))))))))))))))</f>
        <v>#N/A</v>
      </c>
      <c r="H1674" s="321" t="str">
        <f>IFERROR(
IF(ISERROR($D1674)=FALSE,$D1674,IF(ISERROR($E1674)=FALSE,$E1674,IF(ISERROR($F1674)=FALSE,$F1674
+N("012 checkboxes"),
IF(
IF(OR(LEFT($A1674,9)="Syndicate",LEFT($A1674,12)="NewSyndicate"),VLOOKUP($A1674,'012'!$J:$ZW,MATCH("Link to button",'012'!$J$1:$ZW$1,0),0)
+N("309 checkbox"),
IF($C1674="309 LCR Summary0",VLOOKUP("Notes990",'309'!$P:$ZZ,MATCH("Link to button",'309'!$P$1:$ZZ$1,0),0)
+N("313 checkboxes"),
IF($C1674="313 Financial Information0LcmVsScr",IF($C1674="309 LCR Summary0",VLOOKUP("LcmVsScr",'309'!$N:$ZZ,MATCH("Link to button",'309'!$N$1:$ZZ$1,0),0),
IF($C1674="313 Financial Information0LcrDocAttached",IF($C1674="309 LCR Summary0",VLOOKUP("LcrDocAttached",'309'!$N:$ZZ,MATCH("Link to button",'309'!$N$1:$ZZ$1,0),
0)))))))=1,TRUE,FALSE)
))),"")</f>
        <v/>
      </c>
    </row>
    <row r="1675" spans="1:8">
      <c r="A1675" s="237" t="e">
        <f>VLOOKUP($G1675,CSVLookups!$B:$R,MATCH(A$1,CSVLookups!$B$1:$R$1,0),FALSE)</f>
        <v>#N/A</v>
      </c>
      <c r="B1675" s="237" t="e">
        <f>VLOOKUP($G1675,CSVLookups!$B:$R,MATCH(B$1,CSVLookups!$B$1:$R$1,0),FALSE)</f>
        <v>#N/A</v>
      </c>
      <c r="C1675" s="238" t="e">
        <f t="shared" si="26"/>
        <v>#N/A</v>
      </c>
      <c r="D1675" s="238" t="e">
        <f>IF(AND(VALUE(LEFT($A1675,3))=309,LEN($B1675)=3),VLOOKUP(VALUE(MID($B1675,2,2)),_309_Table1,MATCH(MID($B1675,1,1),_309_Table1_ColumnLookup,0),FALSE),
  IF($C1675="309 LCR SummaryA",OneYearSCR,IF($C1675="309 LCR SummaryB",UltimateSCR,IF(VALUE(LEFT($A1675,3))=309,VLOOKUP(VALUE(MID($B1675,2,1)),_309_Table1,MATCH(MID($B1675,1,1),_309_Table1_ColumnLookup,0),FALSE)
+N("309"),
  IF(VALUE(LEFT($A1675,3))=310,VLOOKUP(VALUE(MID($B1675,2,1)),_310_Table1,MATCH(MID($B1675,1,1),_310_Table1_ColumnLookup,0),FALSE)
+N("310"),
  IF(AND(VALUE(LEFT($A1675,3))=311,LEN($I1675)=4),VLOOKUP($I1675,_311_Table1,MATCH($B1675,_311_Table1_ColumnLookup,0),FALSE),
  IF(AND(VALUE(LEFT($A1675,3))=311,OR($B1675="I2",$B1675="J2",$B1675="K2",$B1675="L2")),VLOOKUP('311'!$G$58,_311_Table1,MATCH(MID($B1675,1,1),_311_Table1_ColumnLookup,0),FALSE),
  IF(AND(VALUE(LEFT($A1675,3))=311,RIGHT($B1675,5)="Total"),VLOOKUP('311'!$G$59,_311_Table1,MATCH(MID($B1675,1,1),_311_Table1_ColumnLookup,0),FALSE),
  IF(VALUE(LEFT($A1675,3))=311,VLOOKUP(VALUE(MID($B1675,2,1)),_311_Table1,MATCH(MID($B1675,1,1),_311_Table1_ColumnLookup,0),FALSE)
+N("311"),
  IF(AND(VALUE(LEFT($A1675,3))=312,LEFT($G1675,10)="Unincepted",$B1675="G "),VLOOKUP(" ULO",_312_Table1,MATCH('312'!$N$16,_312_Table1_ColumnLookup,0),FALSE),
  IF(AND(VALUE(LEFT($A1675,3))=312,LEFT($G1675,10)="Unincepted",$B1675="O "),VLOOKUP(" ULO",_312_Table1,MATCH('312'!$V$16,_312_Table1_ColumnLookup,0),FALSE),
  IF(AND(VALUE(LEFT($A1675,3))=312,LEFT($G1675,10)="Unincepted",$B1675="Q "),VLOOKUP(" ULO",_312_Table1,MATCH('312'!$X$16,_312_Table1_ColumnLookup,0),FALSE),
  IF(AND(VALUE(LEFT($A1675,3))=312,LEFT($G1675,10)="Unincepted"),VLOOKUP(" ULO",_312_Table1,MATCH(LEFT($B1675,1),_312_Table1_ColumnLookup,0),FALSE),
  IF(AND(VALUE(LEFT($A1675,3))=312,LEFT($G1675,5)="Total",$B1675="G "),VLOOKUP('312'!$F$80,_312_Table1,MATCH('312'!$N$16,_312_Table1_ColumnLookup,0),FALSE),
  IF(AND(VALUE(LEFT($A1675,3))=312,LEFT($G1675,5)="Total",$B1675="O "),VLOOKUP('312'!$F$80,_312_Table1,MATCH('312'!$V$16,_312_Table1_ColumnLookup,0),FALSE),
  IF(AND(VALUE(LEFT($A1675,3))=312,LEFT($G1675,5)="Total",$B1675="Q "),VLOOKUP('312'!$F$80,_312_Table1,MATCH('312'!$X$16,_312_Table1_ColumnLookup,0),FALSE),
  IF(AND(VALUE(LEFT($A1675,3))=312,LEFT($G1675,5)="Total"),VLOOKUP('312'!$F$80,_312_Table1,MATCH(LEFT($B1675,1),_312_Table1_ColumnLookup,0),FALSE),
  IF(AND(VALUE(LEFT($A1675,3))=312,LEN($I1675)=4,$B1675="G"),VLOOKUP($I1675,_312_Table1,MATCH('312'!$N$16,_312_Table1_ColumnLookup,0),FALSE),
  IF(AND(VALUE(LEFT($A1675,3))=312,LEN($I1675)=4,$B1675="O"),VLOOKUP($I1675,_312_Table1,MATCH('312'!$V$16,_312_Table1_ColumnLookup,0),FALSE),
  IF(AND(VALUE(LEFT($A1675,3))=312,LEN($I1675)=4,$B1675="Q"),VLOOKUP($I1675,_312_Table1,MATCH('312'!$X$16,_312_Table1_ColumnLookup,0),FALSE),
  IF(AND(VALUE(LEFT($A1675,3))=312,LEN($I1675)=4),VLOOKUP($I1675,_312_Table1,MATCH(LEFT($B1675,1),_312_Table1_ColumnLookup,0),FALSE)
+N("312"),
  IF(VALUE(LEFT($A1675,3))=313,VLOOKUP(VALUE(MID($B1675,2,1)),_313_Table1,MATCH(MID($B1675,1,1),_313_Table1_ColumnLookup,0),FALSE)
+N("313"),
  IF(AND(VALUE(LEFT($A1675,3))=314,LEN($B1675)=3),VLOOKUP(VALUE(MID($B1675,2,2)),_314_Table1,MATCH(MID($B1675,1,1),_314_Table1_ColumnLookup,0),FALSE),
  IF(VALUE(LEFT($A1675,3))=314,VLOOKUP(VALUE(MID($B1675,2,1)),_314_Table1,MATCH(MID($B1675,1,1),_314_Table1_ColumnLookup,0),FALSE)
+N("314"),
""))))))))))))))))))))))))</f>
        <v>#N/A</v>
      </c>
      <c r="E1675" s="238" t="e">
        <f>IF(AND(VALUE(LEFT($A1675,3))=309,LEN($B1675)=3),VLOOKUP(VALUE(MID($B1675,2,2)),_309_Table2,MATCH(MID($B1675,1,1),_309_Table2_ColumnLookup,0),FALSE),
  IF($C1675="309 LCR SummaryA",OneYearSCR,IF($C1675="309 LCR SummaryB",UltimateSCR,IF(VALUE(LEFT($A1675,3))=309,VLOOKUP(VALUE(MID($B1675,2,1)),_309_Table2,MATCH(MID($B1675,1,1),_309_Table2_ColumnLookup,0),FALSE)
+N("309"),
  IF(VALUE(LEFT($A1675,3))=310,VLOOKUP(VALUE(MID($B1675,2,1)),_310_Table2,MATCH(MID($B1675,1,1),_310_Table2_ColumnLookup,0),FALSE)
+N("310"),
  IF(AND(VALUE(LEFT($A1675,3))=311,LEN($I1675)=4),VLOOKUP($I1675,_311_Table2,MATCH($B1675,_311_Table2_ColumnLookup,0),FALSE),
  IF(AND(VALUE(LEFT($A1675,3))=311,OR($B1675="I2",$B1675="J2",$B1675="K2",$B1675="L2")),VLOOKUP('311'!$G$58,_311_Table2,MATCH(MID($B1675,1,1),_311_Table2_ColumnLookup,0),FALSE),
  IF(AND(VALUE(LEFT($A1675,3))=311,RIGHT($B1675,5)="Total"),VLOOKUP('311'!$G$59,_311_Table2,MATCH(MID($B1675,1,1),_311_Table2_ColumnLookup,0),FALSE),
  IF(VALUE(LEFT($A1675,3))=311,VLOOKUP(VALUE(MID($B1675,2,1)),_311_Table2,MATCH(MID($B1675,1,1),_311_Table2_ColumnLookup,0),FALSE)
+N("311"),
  IF(AND(VALUE(LEFT($A1675,3))=312,LEFT($G1675,10)="Unincepted",$B1675="G "),VLOOKUP(" ULO",_312_Table2,MATCH('312'!$N$16,_312_Table2_ColumnLookup,0),FALSE),
  IF(AND(VALUE(LEFT($A1675,3))=312,LEFT($G1675,10)="Unincepted",$B1675="O "),VLOOKUP(" ULO",_312_Table2,MATCH('312'!$V$16,_312_Table2_ColumnLookup,0),FALSE),
  IF(AND(VALUE(LEFT($A1675,3))=312,LEFT($G1675,10)="Unincepted",$B1675="Q "),VLOOKUP(" ULO",_312_Table2,MATCH('312'!$X$16,_312_Table2_ColumnLookup,0),FALSE),
  IF(AND(VALUE(LEFT($A1675,3))=312,LEFT($G1675,10)="Unincepted"),VLOOKUP(" ULO",_312_Table2,MATCH(LEFT($B1675,1),_312_Table2_ColumnLookup,0),FALSE),
  IF(AND(VALUE(LEFT($A1675,3))=312,LEFT($G1675,5)="Total",$B1675="G "),VLOOKUP('312'!$F$80,_312_Table2,MATCH('312'!$N$16,_312_Table2_ColumnLookup,0),FALSE),
  IF(AND(VALUE(LEFT($A1675,3))=312,LEFT($G1675,5)="Total",$B1675="O "),VLOOKUP('312'!$F$80,_312_Table2,MATCH('312'!$V$16,_312_Table2_ColumnLookup,0),FALSE),
  IF(AND(VALUE(LEFT($A1675,3))=312,LEFT($G1675,5)="Total",$B1675="Q "),VLOOKUP('312'!$F$80,_312_Table2,MATCH('312'!$X$16,_312_Table2_ColumnLookup,0),FALSE),
  IF(AND(VALUE(LEFT($A1675,3))=312,LEFT($G1675,5)="Total"),VLOOKUP('312'!$F$80,_312_Table2,MATCH(LEFT($B1675,1),_312_Table2_ColumnLookup,0),FALSE),
  IF(AND(VALUE(LEFT($A1675,3))=312,LEN($I1675)=4,$B1675="G"),VLOOKUP($I1675,_312_Table2,MATCH('312'!$N$16,_312_Table2_ColumnLookup,0),FALSE),
  IF(AND(VALUE(LEFT($A1675,3))=312,LEN($I1675)=4,$B1675="O"),VLOOKUP($I1675,_312_Table2,MATCH('312'!$V$16,_312_Table2_ColumnLookup,0),FALSE),
  IF(AND(VALUE(LEFT($A1675,3))=312,LEN($I1675)=4,$B1675="Q"),VLOOKUP($I1675,_312_Table2,MATCH('312'!$X$16,_312_Table2_ColumnLookup,0),FALSE),
  IF(AND(VALUE(LEFT($A1675,3))=312,LEN($I1675)=4),VLOOKUP($I1675,_312_Table2,MATCH(LEFT($B1675,1),_312_Table2_ColumnLookup,0),FALSE)
+N("312"),
  IF(VALUE(LEFT($A1675,3))=313,VLOOKUP(VALUE(MID($B1675,2,1)),_313_Table2,MATCH(MID($B1675,1,1),_313_Table2_ColumnLookup,0),FALSE)
+N("313"),
  IF(AND(VALUE(LEFT($A1675,3))=314,LEN($B1675)=3),VLOOKUP(VALUE(MID($B1675,2,2)),_314_Table2,MATCH(MID($B1675,1,1),_314_Table2_ColumnLookup,0),FALSE),
  IF(VALUE(LEFT($A1675,3))=314,VLOOKUP(VALUE(MID($B1675,2,1)),_314_Table2,MATCH(MID($B1675,1,1),_314_Table2_ColumnLookup,0),FALSE)
+N("314"),
""))))))))))))))))))))))))</f>
        <v>#N/A</v>
      </c>
      <c r="F1675" s="238" t="e">
        <f>IF(AND(VALUE(LEFT($A1675,3))=309,LEN($B1675)=3),VLOOKUP(VALUE(MID($B1675,2,2)),_309_Table3,MATCH(MID($B1675,1,1),_309_Table3_ColumnLookup,0),FALSE),
  IF($C1675="309 LCR SummaryA",OneYearSCR,IF($C1675="309 LCR SummaryB",UltimateSCR,IF(VALUE(LEFT($A1675,3))=309,VLOOKUP(VALUE(MID($B1675,2,1)),_309_Table3,MATCH(MID($B1675,1,1),_309_Table3_ColumnLookup,0),FALSE)
+N("309"),
  IF(VALUE(LEFT($A1675,3))=310,VLOOKUP(VALUE(MID($B1675,2,1)),_310_Table3,MATCH(MID($B1675,1,1),_310_Table3_ColumnLookup,0),FALSE)
+N("310"),
  IF(AND(VALUE(LEFT($A1675,3))=311,LEN($I1675)=4),VLOOKUP($I1675,_311_Table3,MATCH($B1675,_311_Table3_ColumnLookup,0),FALSE),
  IF(AND(VALUE(LEFT($A1675,3))=311,OR($B1675="I2",$B1675="J2",$B1675="K2",$B1675="L2")),VLOOKUP('311'!$G$58,_311_Table3,MATCH(MID($B1675,1,1),_311_Table3_ColumnLookup,0),FALSE),
  IF(AND(VALUE(LEFT($A1675,3))=311,RIGHT($B1675,5)="Total"),VLOOKUP('311'!$G$59,_311_Table3,MATCH(MID($B1675,1,1),_311_Table3_ColumnLookup,0),FALSE),
  IF(VALUE(LEFT($A1675,3))=311,VLOOKUP(VALUE(MID($B1675,2,1)),_311_Table3,MATCH(MID($B1675,1,1),_311_Table3_ColumnLookup,0),FALSE)
+N("311"),
  IF(AND(VALUE(LEFT($A1675,3))=312,LEFT($G1675,10)="Unincepted",$B1675="G "),VLOOKUP(" ULO",_312_Table3,MATCH('312'!$N$16,_312_Table3_ColumnLookup,0),FALSE),
  IF(AND(VALUE(LEFT($A1675,3))=312,LEFT($G1675,10)="Unincepted",$B1675="O "),VLOOKUP(" ULO",_312_Table3,MATCH('312'!$V$16,_312_Table3_ColumnLookup,0),FALSE),
  IF(AND(VALUE(LEFT($A1675,3))=312,LEFT($G1675,10)="Unincepted",$B1675="Q "),VLOOKUP(" ULO",_312_Table3,MATCH('312'!$X$16,_312_Table3_ColumnLookup,0),FALSE),
  IF(AND(VALUE(LEFT($A1675,3))=312,LEFT($G1675,10)="Unincepted"),VLOOKUP(" ULO",_312_Table3,MATCH(LEFT($B1675,1),_312_Table3_ColumnLookup,0),FALSE),
  IF(AND(VALUE(LEFT($A1675,3))=312,LEFT($G1675,5)="Total",$B1675="G "),VLOOKUP('312'!$F$80,_312_Table3,MATCH('312'!$N$16,_312_Table3_ColumnLookup,0),FALSE),
  IF(AND(VALUE(LEFT($A1675,3))=312,LEFT($G1675,5)="Total",$B1675="O "),VLOOKUP('312'!$F$80,_312_Table3,MATCH('312'!$V$16,_312_Table3_ColumnLookup,0),FALSE),
  IF(AND(VALUE(LEFT($A1675,3))=312,LEFT($G1675,5)="Total",$B1675="Q "),VLOOKUP('312'!$F$80,_312_Table3,MATCH('312'!$X$16,_312_Table3_ColumnLookup,0),FALSE),
  IF(AND(VALUE(LEFT($A1675,3))=312,LEFT($G1675,5)="Total"),VLOOKUP('312'!$F$80,_312_Table3,MATCH(LEFT($B1675,1),_312_Table3_ColumnLookup,0),FALSE),
  IF(AND(VALUE(LEFT($A1675,3))=312,LEN($I1675)=4,$B1675="G"),VLOOKUP($I1675,_312_Table3,MATCH('312'!$N$16,_312_Table3_ColumnLookup,0),FALSE),
  IF(AND(VALUE(LEFT($A1675,3))=312,LEN($I1675)=4,$B1675="O"),VLOOKUP($I1675,_312_Table3,MATCH('312'!$V$16,_312_Table3_ColumnLookup,0),FALSE),
  IF(AND(VALUE(LEFT($A1675,3))=312,LEN($I1675)=4,$B1675="Q"),VLOOKUP($I1675,_312_Table3,MATCH('312'!$X$16,_312_Table3_ColumnLookup,0),FALSE),
  IF(AND(VALUE(LEFT($A1675,3))=312,LEN($I1675)=4),VLOOKUP($I1675,_312_Table3,MATCH(LEFT($B1675,1),_312_Table3_ColumnLookup,0),FALSE)
+N("312"),
  IF(VALUE(LEFT($A1675,3))=313,VLOOKUP(VALUE(MID($B1675,2,1)),_313_Table3,MATCH(MID($B1675,1,1),_313_Table3_ColumnLookup,0),FALSE)
+N("313"),
  IF(AND(VALUE(LEFT($A1675,3))=314,LEN($B1675)=3),VLOOKUP(VALUE(MID($B1675,2,2)),_314_Table3,MATCH(MID($B1675,1,1),_314_Table3_ColumnLookup,0),FALSE),
  IF(VALUE(LEFT($A1675,3))=314,VLOOKUP(VALUE(MID($B1675,2,1)),_314_Table3,MATCH(MID($B1675,1,1),_314_Table3_ColumnLookup,0),FALSE)
+N("314"),
""))))))))))))))))))))))))</f>
        <v>#N/A</v>
      </c>
      <c r="H1675" s="321" t="str">
        <f>IFERROR(
IF(ISERROR($D1675)=FALSE,$D1675,IF(ISERROR($E1675)=FALSE,$E1675,IF(ISERROR($F1675)=FALSE,$F1675
+N("012 checkboxes"),
IF(
IF(OR(LEFT($A1675,9)="Syndicate",LEFT($A1675,12)="NewSyndicate"),VLOOKUP($A1675,'012'!$J:$ZW,MATCH("Link to button",'012'!$J$1:$ZW$1,0),0)
+N("309 checkbox"),
IF($C1675="309 LCR Summary0",VLOOKUP("Notes990",'309'!$P:$ZZ,MATCH("Link to button",'309'!$P$1:$ZZ$1,0),0)
+N("313 checkboxes"),
IF($C1675="313 Financial Information0LcmVsScr",IF($C1675="309 LCR Summary0",VLOOKUP("LcmVsScr",'309'!$N:$ZZ,MATCH("Link to button",'309'!$N$1:$ZZ$1,0),0),
IF($C1675="313 Financial Information0LcrDocAttached",IF($C1675="309 LCR Summary0",VLOOKUP("LcrDocAttached",'309'!$N:$ZZ,MATCH("Link to button",'309'!$N$1:$ZZ$1,0),
0)))))))=1,TRUE,FALSE)
))),"")</f>
        <v/>
      </c>
    </row>
    <row r="1676" spans="1:8">
      <c r="A1676" s="237" t="e">
        <f>VLOOKUP($G1676,CSVLookups!$B:$R,MATCH(A$1,CSVLookups!$B$1:$R$1,0),FALSE)</f>
        <v>#N/A</v>
      </c>
      <c r="B1676" s="237" t="e">
        <f>VLOOKUP($G1676,CSVLookups!$B:$R,MATCH(B$1,CSVLookups!$B$1:$R$1,0),FALSE)</f>
        <v>#N/A</v>
      </c>
      <c r="C1676" s="238" t="e">
        <f t="shared" si="26"/>
        <v>#N/A</v>
      </c>
      <c r="D1676" s="238" t="e">
        <f>IF(AND(VALUE(LEFT($A1676,3))=309,LEN($B1676)=3),VLOOKUP(VALUE(MID($B1676,2,2)),_309_Table1,MATCH(MID($B1676,1,1),_309_Table1_ColumnLookup,0),FALSE),
  IF($C1676="309 LCR SummaryA",OneYearSCR,IF($C1676="309 LCR SummaryB",UltimateSCR,IF(VALUE(LEFT($A1676,3))=309,VLOOKUP(VALUE(MID($B1676,2,1)),_309_Table1,MATCH(MID($B1676,1,1),_309_Table1_ColumnLookup,0),FALSE)
+N("309"),
  IF(VALUE(LEFT($A1676,3))=310,VLOOKUP(VALUE(MID($B1676,2,1)),_310_Table1,MATCH(MID($B1676,1,1),_310_Table1_ColumnLookup,0),FALSE)
+N("310"),
  IF(AND(VALUE(LEFT($A1676,3))=311,LEN($I1676)=4),VLOOKUP($I1676,_311_Table1,MATCH($B1676,_311_Table1_ColumnLookup,0),FALSE),
  IF(AND(VALUE(LEFT($A1676,3))=311,OR($B1676="I2",$B1676="J2",$B1676="K2",$B1676="L2")),VLOOKUP('311'!$G$58,_311_Table1,MATCH(MID($B1676,1,1),_311_Table1_ColumnLookup,0),FALSE),
  IF(AND(VALUE(LEFT($A1676,3))=311,RIGHT($B1676,5)="Total"),VLOOKUP('311'!$G$59,_311_Table1,MATCH(MID($B1676,1,1),_311_Table1_ColumnLookup,0),FALSE),
  IF(VALUE(LEFT($A1676,3))=311,VLOOKUP(VALUE(MID($B1676,2,1)),_311_Table1,MATCH(MID($B1676,1,1),_311_Table1_ColumnLookup,0),FALSE)
+N("311"),
  IF(AND(VALUE(LEFT($A1676,3))=312,LEFT($G1676,10)="Unincepted",$B1676="G "),VLOOKUP(" ULO",_312_Table1,MATCH('312'!$N$16,_312_Table1_ColumnLookup,0),FALSE),
  IF(AND(VALUE(LEFT($A1676,3))=312,LEFT($G1676,10)="Unincepted",$B1676="O "),VLOOKUP(" ULO",_312_Table1,MATCH('312'!$V$16,_312_Table1_ColumnLookup,0),FALSE),
  IF(AND(VALUE(LEFT($A1676,3))=312,LEFT($G1676,10)="Unincepted",$B1676="Q "),VLOOKUP(" ULO",_312_Table1,MATCH('312'!$X$16,_312_Table1_ColumnLookup,0),FALSE),
  IF(AND(VALUE(LEFT($A1676,3))=312,LEFT($G1676,10)="Unincepted"),VLOOKUP(" ULO",_312_Table1,MATCH(LEFT($B1676,1),_312_Table1_ColumnLookup,0),FALSE),
  IF(AND(VALUE(LEFT($A1676,3))=312,LEFT($G1676,5)="Total",$B1676="G "),VLOOKUP('312'!$F$80,_312_Table1,MATCH('312'!$N$16,_312_Table1_ColumnLookup,0),FALSE),
  IF(AND(VALUE(LEFT($A1676,3))=312,LEFT($G1676,5)="Total",$B1676="O "),VLOOKUP('312'!$F$80,_312_Table1,MATCH('312'!$V$16,_312_Table1_ColumnLookup,0),FALSE),
  IF(AND(VALUE(LEFT($A1676,3))=312,LEFT($G1676,5)="Total",$B1676="Q "),VLOOKUP('312'!$F$80,_312_Table1,MATCH('312'!$X$16,_312_Table1_ColumnLookup,0),FALSE),
  IF(AND(VALUE(LEFT($A1676,3))=312,LEFT($G1676,5)="Total"),VLOOKUP('312'!$F$80,_312_Table1,MATCH(LEFT($B1676,1),_312_Table1_ColumnLookup,0),FALSE),
  IF(AND(VALUE(LEFT($A1676,3))=312,LEN($I1676)=4,$B1676="G"),VLOOKUP($I1676,_312_Table1,MATCH('312'!$N$16,_312_Table1_ColumnLookup,0),FALSE),
  IF(AND(VALUE(LEFT($A1676,3))=312,LEN($I1676)=4,$B1676="O"),VLOOKUP($I1676,_312_Table1,MATCH('312'!$V$16,_312_Table1_ColumnLookup,0),FALSE),
  IF(AND(VALUE(LEFT($A1676,3))=312,LEN($I1676)=4,$B1676="Q"),VLOOKUP($I1676,_312_Table1,MATCH('312'!$X$16,_312_Table1_ColumnLookup,0),FALSE),
  IF(AND(VALUE(LEFT($A1676,3))=312,LEN($I1676)=4),VLOOKUP($I1676,_312_Table1,MATCH(LEFT($B1676,1),_312_Table1_ColumnLookup,0),FALSE)
+N("312"),
  IF(VALUE(LEFT($A1676,3))=313,VLOOKUP(VALUE(MID($B1676,2,1)),_313_Table1,MATCH(MID($B1676,1,1),_313_Table1_ColumnLookup,0),FALSE)
+N("313"),
  IF(AND(VALUE(LEFT($A1676,3))=314,LEN($B1676)=3),VLOOKUP(VALUE(MID($B1676,2,2)),_314_Table1,MATCH(MID($B1676,1,1),_314_Table1_ColumnLookup,0),FALSE),
  IF(VALUE(LEFT($A1676,3))=314,VLOOKUP(VALUE(MID($B1676,2,1)),_314_Table1,MATCH(MID($B1676,1,1),_314_Table1_ColumnLookup,0),FALSE)
+N("314"),
""))))))))))))))))))))))))</f>
        <v>#N/A</v>
      </c>
      <c r="E1676" s="238" t="e">
        <f>IF(AND(VALUE(LEFT($A1676,3))=309,LEN($B1676)=3),VLOOKUP(VALUE(MID($B1676,2,2)),_309_Table2,MATCH(MID($B1676,1,1),_309_Table2_ColumnLookup,0),FALSE),
  IF($C1676="309 LCR SummaryA",OneYearSCR,IF($C1676="309 LCR SummaryB",UltimateSCR,IF(VALUE(LEFT($A1676,3))=309,VLOOKUP(VALUE(MID($B1676,2,1)),_309_Table2,MATCH(MID($B1676,1,1),_309_Table2_ColumnLookup,0),FALSE)
+N("309"),
  IF(VALUE(LEFT($A1676,3))=310,VLOOKUP(VALUE(MID($B1676,2,1)),_310_Table2,MATCH(MID($B1676,1,1),_310_Table2_ColumnLookup,0),FALSE)
+N("310"),
  IF(AND(VALUE(LEFT($A1676,3))=311,LEN($I1676)=4),VLOOKUP($I1676,_311_Table2,MATCH($B1676,_311_Table2_ColumnLookup,0),FALSE),
  IF(AND(VALUE(LEFT($A1676,3))=311,OR($B1676="I2",$B1676="J2",$B1676="K2",$B1676="L2")),VLOOKUP('311'!$G$58,_311_Table2,MATCH(MID($B1676,1,1),_311_Table2_ColumnLookup,0),FALSE),
  IF(AND(VALUE(LEFT($A1676,3))=311,RIGHT($B1676,5)="Total"),VLOOKUP('311'!$G$59,_311_Table2,MATCH(MID($B1676,1,1),_311_Table2_ColumnLookup,0),FALSE),
  IF(VALUE(LEFT($A1676,3))=311,VLOOKUP(VALUE(MID($B1676,2,1)),_311_Table2,MATCH(MID($B1676,1,1),_311_Table2_ColumnLookup,0),FALSE)
+N("311"),
  IF(AND(VALUE(LEFT($A1676,3))=312,LEFT($G1676,10)="Unincepted",$B1676="G "),VLOOKUP(" ULO",_312_Table2,MATCH('312'!$N$16,_312_Table2_ColumnLookup,0),FALSE),
  IF(AND(VALUE(LEFT($A1676,3))=312,LEFT($G1676,10)="Unincepted",$B1676="O "),VLOOKUP(" ULO",_312_Table2,MATCH('312'!$V$16,_312_Table2_ColumnLookup,0),FALSE),
  IF(AND(VALUE(LEFT($A1676,3))=312,LEFT($G1676,10)="Unincepted",$B1676="Q "),VLOOKUP(" ULO",_312_Table2,MATCH('312'!$X$16,_312_Table2_ColumnLookup,0),FALSE),
  IF(AND(VALUE(LEFT($A1676,3))=312,LEFT($G1676,10)="Unincepted"),VLOOKUP(" ULO",_312_Table2,MATCH(LEFT($B1676,1),_312_Table2_ColumnLookup,0),FALSE),
  IF(AND(VALUE(LEFT($A1676,3))=312,LEFT($G1676,5)="Total",$B1676="G "),VLOOKUP('312'!$F$80,_312_Table2,MATCH('312'!$N$16,_312_Table2_ColumnLookup,0),FALSE),
  IF(AND(VALUE(LEFT($A1676,3))=312,LEFT($G1676,5)="Total",$B1676="O "),VLOOKUP('312'!$F$80,_312_Table2,MATCH('312'!$V$16,_312_Table2_ColumnLookup,0),FALSE),
  IF(AND(VALUE(LEFT($A1676,3))=312,LEFT($G1676,5)="Total",$B1676="Q "),VLOOKUP('312'!$F$80,_312_Table2,MATCH('312'!$X$16,_312_Table2_ColumnLookup,0),FALSE),
  IF(AND(VALUE(LEFT($A1676,3))=312,LEFT($G1676,5)="Total"),VLOOKUP('312'!$F$80,_312_Table2,MATCH(LEFT($B1676,1),_312_Table2_ColumnLookup,0),FALSE),
  IF(AND(VALUE(LEFT($A1676,3))=312,LEN($I1676)=4,$B1676="G"),VLOOKUP($I1676,_312_Table2,MATCH('312'!$N$16,_312_Table2_ColumnLookup,0),FALSE),
  IF(AND(VALUE(LEFT($A1676,3))=312,LEN($I1676)=4,$B1676="O"),VLOOKUP($I1676,_312_Table2,MATCH('312'!$V$16,_312_Table2_ColumnLookup,0),FALSE),
  IF(AND(VALUE(LEFT($A1676,3))=312,LEN($I1676)=4,$B1676="Q"),VLOOKUP($I1676,_312_Table2,MATCH('312'!$X$16,_312_Table2_ColumnLookup,0),FALSE),
  IF(AND(VALUE(LEFT($A1676,3))=312,LEN($I1676)=4),VLOOKUP($I1676,_312_Table2,MATCH(LEFT($B1676,1),_312_Table2_ColumnLookup,0),FALSE)
+N("312"),
  IF(VALUE(LEFT($A1676,3))=313,VLOOKUP(VALUE(MID($B1676,2,1)),_313_Table2,MATCH(MID($B1676,1,1),_313_Table2_ColumnLookup,0),FALSE)
+N("313"),
  IF(AND(VALUE(LEFT($A1676,3))=314,LEN($B1676)=3),VLOOKUP(VALUE(MID($B1676,2,2)),_314_Table2,MATCH(MID($B1676,1,1),_314_Table2_ColumnLookup,0),FALSE),
  IF(VALUE(LEFT($A1676,3))=314,VLOOKUP(VALUE(MID($B1676,2,1)),_314_Table2,MATCH(MID($B1676,1,1),_314_Table2_ColumnLookup,0),FALSE)
+N("314"),
""))))))))))))))))))))))))</f>
        <v>#N/A</v>
      </c>
      <c r="F1676" s="238" t="e">
        <f>IF(AND(VALUE(LEFT($A1676,3))=309,LEN($B1676)=3),VLOOKUP(VALUE(MID($B1676,2,2)),_309_Table3,MATCH(MID($B1676,1,1),_309_Table3_ColumnLookup,0),FALSE),
  IF($C1676="309 LCR SummaryA",OneYearSCR,IF($C1676="309 LCR SummaryB",UltimateSCR,IF(VALUE(LEFT($A1676,3))=309,VLOOKUP(VALUE(MID($B1676,2,1)),_309_Table3,MATCH(MID($B1676,1,1),_309_Table3_ColumnLookup,0),FALSE)
+N("309"),
  IF(VALUE(LEFT($A1676,3))=310,VLOOKUP(VALUE(MID($B1676,2,1)),_310_Table3,MATCH(MID($B1676,1,1),_310_Table3_ColumnLookup,0),FALSE)
+N("310"),
  IF(AND(VALUE(LEFT($A1676,3))=311,LEN($I1676)=4),VLOOKUP($I1676,_311_Table3,MATCH($B1676,_311_Table3_ColumnLookup,0),FALSE),
  IF(AND(VALUE(LEFT($A1676,3))=311,OR($B1676="I2",$B1676="J2",$B1676="K2",$B1676="L2")),VLOOKUP('311'!$G$58,_311_Table3,MATCH(MID($B1676,1,1),_311_Table3_ColumnLookup,0),FALSE),
  IF(AND(VALUE(LEFT($A1676,3))=311,RIGHT($B1676,5)="Total"),VLOOKUP('311'!$G$59,_311_Table3,MATCH(MID($B1676,1,1),_311_Table3_ColumnLookup,0),FALSE),
  IF(VALUE(LEFT($A1676,3))=311,VLOOKUP(VALUE(MID($B1676,2,1)),_311_Table3,MATCH(MID($B1676,1,1),_311_Table3_ColumnLookup,0),FALSE)
+N("311"),
  IF(AND(VALUE(LEFT($A1676,3))=312,LEFT($G1676,10)="Unincepted",$B1676="G "),VLOOKUP(" ULO",_312_Table3,MATCH('312'!$N$16,_312_Table3_ColumnLookup,0),FALSE),
  IF(AND(VALUE(LEFT($A1676,3))=312,LEFT($G1676,10)="Unincepted",$B1676="O "),VLOOKUP(" ULO",_312_Table3,MATCH('312'!$V$16,_312_Table3_ColumnLookup,0),FALSE),
  IF(AND(VALUE(LEFT($A1676,3))=312,LEFT($G1676,10)="Unincepted",$B1676="Q "),VLOOKUP(" ULO",_312_Table3,MATCH('312'!$X$16,_312_Table3_ColumnLookup,0),FALSE),
  IF(AND(VALUE(LEFT($A1676,3))=312,LEFT($G1676,10)="Unincepted"),VLOOKUP(" ULO",_312_Table3,MATCH(LEFT($B1676,1),_312_Table3_ColumnLookup,0),FALSE),
  IF(AND(VALUE(LEFT($A1676,3))=312,LEFT($G1676,5)="Total",$B1676="G "),VLOOKUP('312'!$F$80,_312_Table3,MATCH('312'!$N$16,_312_Table3_ColumnLookup,0),FALSE),
  IF(AND(VALUE(LEFT($A1676,3))=312,LEFT($G1676,5)="Total",$B1676="O "),VLOOKUP('312'!$F$80,_312_Table3,MATCH('312'!$V$16,_312_Table3_ColumnLookup,0),FALSE),
  IF(AND(VALUE(LEFT($A1676,3))=312,LEFT($G1676,5)="Total",$B1676="Q "),VLOOKUP('312'!$F$80,_312_Table3,MATCH('312'!$X$16,_312_Table3_ColumnLookup,0),FALSE),
  IF(AND(VALUE(LEFT($A1676,3))=312,LEFT($G1676,5)="Total"),VLOOKUP('312'!$F$80,_312_Table3,MATCH(LEFT($B1676,1),_312_Table3_ColumnLookup,0),FALSE),
  IF(AND(VALUE(LEFT($A1676,3))=312,LEN($I1676)=4,$B1676="G"),VLOOKUP($I1676,_312_Table3,MATCH('312'!$N$16,_312_Table3_ColumnLookup,0),FALSE),
  IF(AND(VALUE(LEFT($A1676,3))=312,LEN($I1676)=4,$B1676="O"),VLOOKUP($I1676,_312_Table3,MATCH('312'!$V$16,_312_Table3_ColumnLookup,0),FALSE),
  IF(AND(VALUE(LEFT($A1676,3))=312,LEN($I1676)=4,$B1676="Q"),VLOOKUP($I1676,_312_Table3,MATCH('312'!$X$16,_312_Table3_ColumnLookup,0),FALSE),
  IF(AND(VALUE(LEFT($A1676,3))=312,LEN($I1676)=4),VLOOKUP($I1676,_312_Table3,MATCH(LEFT($B1676,1),_312_Table3_ColumnLookup,0),FALSE)
+N("312"),
  IF(VALUE(LEFT($A1676,3))=313,VLOOKUP(VALUE(MID($B1676,2,1)),_313_Table3,MATCH(MID($B1676,1,1),_313_Table3_ColumnLookup,0),FALSE)
+N("313"),
  IF(AND(VALUE(LEFT($A1676,3))=314,LEN($B1676)=3),VLOOKUP(VALUE(MID($B1676,2,2)),_314_Table3,MATCH(MID($B1676,1,1),_314_Table3_ColumnLookup,0),FALSE),
  IF(VALUE(LEFT($A1676,3))=314,VLOOKUP(VALUE(MID($B1676,2,1)),_314_Table3,MATCH(MID($B1676,1,1),_314_Table3_ColumnLookup,0),FALSE)
+N("314"),
""))))))))))))))))))))))))</f>
        <v>#N/A</v>
      </c>
      <c r="H1676" s="321" t="str">
        <f>IFERROR(
IF(ISERROR($D1676)=FALSE,$D1676,IF(ISERROR($E1676)=FALSE,$E1676,IF(ISERROR($F1676)=FALSE,$F1676
+N("012 checkboxes"),
IF(
IF(OR(LEFT($A1676,9)="Syndicate",LEFT($A1676,12)="NewSyndicate"),VLOOKUP($A1676,'012'!$J:$ZW,MATCH("Link to button",'012'!$J$1:$ZW$1,0),0)
+N("309 checkbox"),
IF($C1676="309 LCR Summary0",VLOOKUP("Notes990",'309'!$P:$ZZ,MATCH("Link to button",'309'!$P$1:$ZZ$1,0),0)
+N("313 checkboxes"),
IF($C1676="313 Financial Information0LcmVsScr",IF($C1676="309 LCR Summary0",VLOOKUP("LcmVsScr",'309'!$N:$ZZ,MATCH("Link to button",'309'!$N$1:$ZZ$1,0),0),
IF($C1676="313 Financial Information0LcrDocAttached",IF($C1676="309 LCR Summary0",VLOOKUP("LcrDocAttached",'309'!$N:$ZZ,MATCH("Link to button",'309'!$N$1:$ZZ$1,0),
0)))))))=1,TRUE,FALSE)
))),"")</f>
        <v/>
      </c>
    </row>
    <row r="1677" spans="1:8">
      <c r="A1677" s="237" t="e">
        <f>VLOOKUP($G1677,CSVLookups!$B:$R,MATCH(A$1,CSVLookups!$B$1:$R$1,0),FALSE)</f>
        <v>#N/A</v>
      </c>
      <c r="B1677" s="237" t="e">
        <f>VLOOKUP($G1677,CSVLookups!$B:$R,MATCH(B$1,CSVLookups!$B$1:$R$1,0),FALSE)</f>
        <v>#N/A</v>
      </c>
      <c r="C1677" s="238" t="e">
        <f t="shared" si="26"/>
        <v>#N/A</v>
      </c>
      <c r="D1677" s="238" t="e">
        <f>IF(AND(VALUE(LEFT($A1677,3))=309,LEN($B1677)=3),VLOOKUP(VALUE(MID($B1677,2,2)),_309_Table1,MATCH(MID($B1677,1,1),_309_Table1_ColumnLookup,0),FALSE),
  IF($C1677="309 LCR SummaryA",OneYearSCR,IF($C1677="309 LCR SummaryB",UltimateSCR,IF(VALUE(LEFT($A1677,3))=309,VLOOKUP(VALUE(MID($B1677,2,1)),_309_Table1,MATCH(MID($B1677,1,1),_309_Table1_ColumnLookup,0),FALSE)
+N("309"),
  IF(VALUE(LEFT($A1677,3))=310,VLOOKUP(VALUE(MID($B1677,2,1)),_310_Table1,MATCH(MID($B1677,1,1),_310_Table1_ColumnLookup,0),FALSE)
+N("310"),
  IF(AND(VALUE(LEFT($A1677,3))=311,LEN($I1677)=4),VLOOKUP($I1677,_311_Table1,MATCH($B1677,_311_Table1_ColumnLookup,0),FALSE),
  IF(AND(VALUE(LEFT($A1677,3))=311,OR($B1677="I2",$B1677="J2",$B1677="K2",$B1677="L2")),VLOOKUP('311'!$G$58,_311_Table1,MATCH(MID($B1677,1,1),_311_Table1_ColumnLookup,0),FALSE),
  IF(AND(VALUE(LEFT($A1677,3))=311,RIGHT($B1677,5)="Total"),VLOOKUP('311'!$G$59,_311_Table1,MATCH(MID($B1677,1,1),_311_Table1_ColumnLookup,0),FALSE),
  IF(VALUE(LEFT($A1677,3))=311,VLOOKUP(VALUE(MID($B1677,2,1)),_311_Table1,MATCH(MID($B1677,1,1),_311_Table1_ColumnLookup,0),FALSE)
+N("311"),
  IF(AND(VALUE(LEFT($A1677,3))=312,LEFT($G1677,10)="Unincepted",$B1677="G "),VLOOKUP(" ULO",_312_Table1,MATCH('312'!$N$16,_312_Table1_ColumnLookup,0),FALSE),
  IF(AND(VALUE(LEFT($A1677,3))=312,LEFT($G1677,10)="Unincepted",$B1677="O "),VLOOKUP(" ULO",_312_Table1,MATCH('312'!$V$16,_312_Table1_ColumnLookup,0),FALSE),
  IF(AND(VALUE(LEFT($A1677,3))=312,LEFT($G1677,10)="Unincepted",$B1677="Q "),VLOOKUP(" ULO",_312_Table1,MATCH('312'!$X$16,_312_Table1_ColumnLookup,0),FALSE),
  IF(AND(VALUE(LEFT($A1677,3))=312,LEFT($G1677,10)="Unincepted"),VLOOKUP(" ULO",_312_Table1,MATCH(LEFT($B1677,1),_312_Table1_ColumnLookup,0),FALSE),
  IF(AND(VALUE(LEFT($A1677,3))=312,LEFT($G1677,5)="Total",$B1677="G "),VLOOKUP('312'!$F$80,_312_Table1,MATCH('312'!$N$16,_312_Table1_ColumnLookup,0),FALSE),
  IF(AND(VALUE(LEFT($A1677,3))=312,LEFT($G1677,5)="Total",$B1677="O "),VLOOKUP('312'!$F$80,_312_Table1,MATCH('312'!$V$16,_312_Table1_ColumnLookup,0),FALSE),
  IF(AND(VALUE(LEFT($A1677,3))=312,LEFT($G1677,5)="Total",$B1677="Q "),VLOOKUP('312'!$F$80,_312_Table1,MATCH('312'!$X$16,_312_Table1_ColumnLookup,0),FALSE),
  IF(AND(VALUE(LEFT($A1677,3))=312,LEFT($G1677,5)="Total"),VLOOKUP('312'!$F$80,_312_Table1,MATCH(LEFT($B1677,1),_312_Table1_ColumnLookup,0),FALSE),
  IF(AND(VALUE(LEFT($A1677,3))=312,LEN($I1677)=4,$B1677="G"),VLOOKUP($I1677,_312_Table1,MATCH('312'!$N$16,_312_Table1_ColumnLookup,0),FALSE),
  IF(AND(VALUE(LEFT($A1677,3))=312,LEN($I1677)=4,$B1677="O"),VLOOKUP($I1677,_312_Table1,MATCH('312'!$V$16,_312_Table1_ColumnLookup,0),FALSE),
  IF(AND(VALUE(LEFT($A1677,3))=312,LEN($I1677)=4,$B1677="Q"),VLOOKUP($I1677,_312_Table1,MATCH('312'!$X$16,_312_Table1_ColumnLookup,0),FALSE),
  IF(AND(VALUE(LEFT($A1677,3))=312,LEN($I1677)=4),VLOOKUP($I1677,_312_Table1,MATCH(LEFT($B1677,1),_312_Table1_ColumnLookup,0),FALSE)
+N("312"),
  IF(VALUE(LEFT($A1677,3))=313,VLOOKUP(VALUE(MID($B1677,2,1)),_313_Table1,MATCH(MID($B1677,1,1),_313_Table1_ColumnLookup,0),FALSE)
+N("313"),
  IF(AND(VALUE(LEFT($A1677,3))=314,LEN($B1677)=3),VLOOKUP(VALUE(MID($B1677,2,2)),_314_Table1,MATCH(MID($B1677,1,1),_314_Table1_ColumnLookup,0),FALSE),
  IF(VALUE(LEFT($A1677,3))=314,VLOOKUP(VALUE(MID($B1677,2,1)),_314_Table1,MATCH(MID($B1677,1,1),_314_Table1_ColumnLookup,0),FALSE)
+N("314"),
""))))))))))))))))))))))))</f>
        <v>#N/A</v>
      </c>
      <c r="E1677" s="238" t="e">
        <f>IF(AND(VALUE(LEFT($A1677,3))=309,LEN($B1677)=3),VLOOKUP(VALUE(MID($B1677,2,2)),_309_Table2,MATCH(MID($B1677,1,1),_309_Table2_ColumnLookup,0),FALSE),
  IF($C1677="309 LCR SummaryA",OneYearSCR,IF($C1677="309 LCR SummaryB",UltimateSCR,IF(VALUE(LEFT($A1677,3))=309,VLOOKUP(VALUE(MID($B1677,2,1)),_309_Table2,MATCH(MID($B1677,1,1),_309_Table2_ColumnLookup,0),FALSE)
+N("309"),
  IF(VALUE(LEFT($A1677,3))=310,VLOOKUP(VALUE(MID($B1677,2,1)),_310_Table2,MATCH(MID($B1677,1,1),_310_Table2_ColumnLookup,0),FALSE)
+N("310"),
  IF(AND(VALUE(LEFT($A1677,3))=311,LEN($I1677)=4),VLOOKUP($I1677,_311_Table2,MATCH($B1677,_311_Table2_ColumnLookup,0),FALSE),
  IF(AND(VALUE(LEFT($A1677,3))=311,OR($B1677="I2",$B1677="J2",$B1677="K2",$B1677="L2")),VLOOKUP('311'!$G$58,_311_Table2,MATCH(MID($B1677,1,1),_311_Table2_ColumnLookup,0),FALSE),
  IF(AND(VALUE(LEFT($A1677,3))=311,RIGHT($B1677,5)="Total"),VLOOKUP('311'!$G$59,_311_Table2,MATCH(MID($B1677,1,1),_311_Table2_ColumnLookup,0),FALSE),
  IF(VALUE(LEFT($A1677,3))=311,VLOOKUP(VALUE(MID($B1677,2,1)),_311_Table2,MATCH(MID($B1677,1,1),_311_Table2_ColumnLookup,0),FALSE)
+N("311"),
  IF(AND(VALUE(LEFT($A1677,3))=312,LEFT($G1677,10)="Unincepted",$B1677="G "),VLOOKUP(" ULO",_312_Table2,MATCH('312'!$N$16,_312_Table2_ColumnLookup,0),FALSE),
  IF(AND(VALUE(LEFT($A1677,3))=312,LEFT($G1677,10)="Unincepted",$B1677="O "),VLOOKUP(" ULO",_312_Table2,MATCH('312'!$V$16,_312_Table2_ColumnLookup,0),FALSE),
  IF(AND(VALUE(LEFT($A1677,3))=312,LEFT($G1677,10)="Unincepted",$B1677="Q "),VLOOKUP(" ULO",_312_Table2,MATCH('312'!$X$16,_312_Table2_ColumnLookup,0),FALSE),
  IF(AND(VALUE(LEFT($A1677,3))=312,LEFT($G1677,10)="Unincepted"),VLOOKUP(" ULO",_312_Table2,MATCH(LEFT($B1677,1),_312_Table2_ColumnLookup,0),FALSE),
  IF(AND(VALUE(LEFT($A1677,3))=312,LEFT($G1677,5)="Total",$B1677="G "),VLOOKUP('312'!$F$80,_312_Table2,MATCH('312'!$N$16,_312_Table2_ColumnLookup,0),FALSE),
  IF(AND(VALUE(LEFT($A1677,3))=312,LEFT($G1677,5)="Total",$B1677="O "),VLOOKUP('312'!$F$80,_312_Table2,MATCH('312'!$V$16,_312_Table2_ColumnLookup,0),FALSE),
  IF(AND(VALUE(LEFT($A1677,3))=312,LEFT($G1677,5)="Total",$B1677="Q "),VLOOKUP('312'!$F$80,_312_Table2,MATCH('312'!$X$16,_312_Table2_ColumnLookup,0),FALSE),
  IF(AND(VALUE(LEFT($A1677,3))=312,LEFT($G1677,5)="Total"),VLOOKUP('312'!$F$80,_312_Table2,MATCH(LEFT($B1677,1),_312_Table2_ColumnLookup,0),FALSE),
  IF(AND(VALUE(LEFT($A1677,3))=312,LEN($I1677)=4,$B1677="G"),VLOOKUP($I1677,_312_Table2,MATCH('312'!$N$16,_312_Table2_ColumnLookup,0),FALSE),
  IF(AND(VALUE(LEFT($A1677,3))=312,LEN($I1677)=4,$B1677="O"),VLOOKUP($I1677,_312_Table2,MATCH('312'!$V$16,_312_Table2_ColumnLookup,0),FALSE),
  IF(AND(VALUE(LEFT($A1677,3))=312,LEN($I1677)=4,$B1677="Q"),VLOOKUP($I1677,_312_Table2,MATCH('312'!$X$16,_312_Table2_ColumnLookup,0),FALSE),
  IF(AND(VALUE(LEFT($A1677,3))=312,LEN($I1677)=4),VLOOKUP($I1677,_312_Table2,MATCH(LEFT($B1677,1),_312_Table2_ColumnLookup,0),FALSE)
+N("312"),
  IF(VALUE(LEFT($A1677,3))=313,VLOOKUP(VALUE(MID($B1677,2,1)),_313_Table2,MATCH(MID($B1677,1,1),_313_Table2_ColumnLookup,0),FALSE)
+N("313"),
  IF(AND(VALUE(LEFT($A1677,3))=314,LEN($B1677)=3),VLOOKUP(VALUE(MID($B1677,2,2)),_314_Table2,MATCH(MID($B1677,1,1),_314_Table2_ColumnLookup,0),FALSE),
  IF(VALUE(LEFT($A1677,3))=314,VLOOKUP(VALUE(MID($B1677,2,1)),_314_Table2,MATCH(MID($B1677,1,1),_314_Table2_ColumnLookup,0),FALSE)
+N("314"),
""))))))))))))))))))))))))</f>
        <v>#N/A</v>
      </c>
      <c r="F1677" s="238" t="e">
        <f>IF(AND(VALUE(LEFT($A1677,3))=309,LEN($B1677)=3),VLOOKUP(VALUE(MID($B1677,2,2)),_309_Table3,MATCH(MID($B1677,1,1),_309_Table3_ColumnLookup,0),FALSE),
  IF($C1677="309 LCR SummaryA",OneYearSCR,IF($C1677="309 LCR SummaryB",UltimateSCR,IF(VALUE(LEFT($A1677,3))=309,VLOOKUP(VALUE(MID($B1677,2,1)),_309_Table3,MATCH(MID($B1677,1,1),_309_Table3_ColumnLookup,0),FALSE)
+N("309"),
  IF(VALUE(LEFT($A1677,3))=310,VLOOKUP(VALUE(MID($B1677,2,1)),_310_Table3,MATCH(MID($B1677,1,1),_310_Table3_ColumnLookup,0),FALSE)
+N("310"),
  IF(AND(VALUE(LEFT($A1677,3))=311,LEN($I1677)=4),VLOOKUP($I1677,_311_Table3,MATCH($B1677,_311_Table3_ColumnLookup,0),FALSE),
  IF(AND(VALUE(LEFT($A1677,3))=311,OR($B1677="I2",$B1677="J2",$B1677="K2",$B1677="L2")),VLOOKUP('311'!$G$58,_311_Table3,MATCH(MID($B1677,1,1),_311_Table3_ColumnLookup,0),FALSE),
  IF(AND(VALUE(LEFT($A1677,3))=311,RIGHT($B1677,5)="Total"),VLOOKUP('311'!$G$59,_311_Table3,MATCH(MID($B1677,1,1),_311_Table3_ColumnLookup,0),FALSE),
  IF(VALUE(LEFT($A1677,3))=311,VLOOKUP(VALUE(MID($B1677,2,1)),_311_Table3,MATCH(MID($B1677,1,1),_311_Table3_ColumnLookup,0),FALSE)
+N("311"),
  IF(AND(VALUE(LEFT($A1677,3))=312,LEFT($G1677,10)="Unincepted",$B1677="G "),VLOOKUP(" ULO",_312_Table3,MATCH('312'!$N$16,_312_Table3_ColumnLookup,0),FALSE),
  IF(AND(VALUE(LEFT($A1677,3))=312,LEFT($G1677,10)="Unincepted",$B1677="O "),VLOOKUP(" ULO",_312_Table3,MATCH('312'!$V$16,_312_Table3_ColumnLookup,0),FALSE),
  IF(AND(VALUE(LEFT($A1677,3))=312,LEFT($G1677,10)="Unincepted",$B1677="Q "),VLOOKUP(" ULO",_312_Table3,MATCH('312'!$X$16,_312_Table3_ColumnLookup,0),FALSE),
  IF(AND(VALUE(LEFT($A1677,3))=312,LEFT($G1677,10)="Unincepted"),VLOOKUP(" ULO",_312_Table3,MATCH(LEFT($B1677,1),_312_Table3_ColumnLookup,0),FALSE),
  IF(AND(VALUE(LEFT($A1677,3))=312,LEFT($G1677,5)="Total",$B1677="G "),VLOOKUP('312'!$F$80,_312_Table3,MATCH('312'!$N$16,_312_Table3_ColumnLookup,0),FALSE),
  IF(AND(VALUE(LEFT($A1677,3))=312,LEFT($G1677,5)="Total",$B1677="O "),VLOOKUP('312'!$F$80,_312_Table3,MATCH('312'!$V$16,_312_Table3_ColumnLookup,0),FALSE),
  IF(AND(VALUE(LEFT($A1677,3))=312,LEFT($G1677,5)="Total",$B1677="Q "),VLOOKUP('312'!$F$80,_312_Table3,MATCH('312'!$X$16,_312_Table3_ColumnLookup,0),FALSE),
  IF(AND(VALUE(LEFT($A1677,3))=312,LEFT($G1677,5)="Total"),VLOOKUP('312'!$F$80,_312_Table3,MATCH(LEFT($B1677,1),_312_Table3_ColumnLookup,0),FALSE),
  IF(AND(VALUE(LEFT($A1677,3))=312,LEN($I1677)=4,$B1677="G"),VLOOKUP($I1677,_312_Table3,MATCH('312'!$N$16,_312_Table3_ColumnLookup,0),FALSE),
  IF(AND(VALUE(LEFT($A1677,3))=312,LEN($I1677)=4,$B1677="O"),VLOOKUP($I1677,_312_Table3,MATCH('312'!$V$16,_312_Table3_ColumnLookup,0),FALSE),
  IF(AND(VALUE(LEFT($A1677,3))=312,LEN($I1677)=4,$B1677="Q"),VLOOKUP($I1677,_312_Table3,MATCH('312'!$X$16,_312_Table3_ColumnLookup,0),FALSE),
  IF(AND(VALUE(LEFT($A1677,3))=312,LEN($I1677)=4),VLOOKUP($I1677,_312_Table3,MATCH(LEFT($B1677,1),_312_Table3_ColumnLookup,0),FALSE)
+N("312"),
  IF(VALUE(LEFT($A1677,3))=313,VLOOKUP(VALUE(MID($B1677,2,1)),_313_Table3,MATCH(MID($B1677,1,1),_313_Table3_ColumnLookup,0),FALSE)
+N("313"),
  IF(AND(VALUE(LEFT($A1677,3))=314,LEN($B1677)=3),VLOOKUP(VALUE(MID($B1677,2,2)),_314_Table3,MATCH(MID($B1677,1,1),_314_Table3_ColumnLookup,0),FALSE),
  IF(VALUE(LEFT($A1677,3))=314,VLOOKUP(VALUE(MID($B1677,2,1)),_314_Table3,MATCH(MID($B1677,1,1),_314_Table3_ColumnLookup,0),FALSE)
+N("314"),
""))))))))))))))))))))))))</f>
        <v>#N/A</v>
      </c>
      <c r="H1677" s="321" t="str">
        <f>IFERROR(
IF(ISERROR($D1677)=FALSE,$D1677,IF(ISERROR($E1677)=FALSE,$E1677,IF(ISERROR($F1677)=FALSE,$F1677
+N("012 checkboxes"),
IF(
IF(OR(LEFT($A1677,9)="Syndicate",LEFT($A1677,12)="NewSyndicate"),VLOOKUP($A1677,'012'!$J:$ZW,MATCH("Link to button",'012'!$J$1:$ZW$1,0),0)
+N("309 checkbox"),
IF($C1677="309 LCR Summary0",VLOOKUP("Notes990",'309'!$P:$ZZ,MATCH("Link to button",'309'!$P$1:$ZZ$1,0),0)
+N("313 checkboxes"),
IF($C1677="313 Financial Information0LcmVsScr",IF($C1677="309 LCR Summary0",VLOOKUP("LcmVsScr",'309'!$N:$ZZ,MATCH("Link to button",'309'!$N$1:$ZZ$1,0),0),
IF($C1677="313 Financial Information0LcrDocAttached",IF($C1677="309 LCR Summary0",VLOOKUP("LcrDocAttached",'309'!$N:$ZZ,MATCH("Link to button",'309'!$N$1:$ZZ$1,0),
0)))))))=1,TRUE,FALSE)
))),"")</f>
        <v/>
      </c>
    </row>
    <row r="1678" spans="1:8">
      <c r="A1678" s="237" t="e">
        <f>VLOOKUP($G1678,CSVLookups!$B:$R,MATCH(A$1,CSVLookups!$B$1:$R$1,0),FALSE)</f>
        <v>#N/A</v>
      </c>
      <c r="B1678" s="237" t="e">
        <f>VLOOKUP($G1678,CSVLookups!$B:$R,MATCH(B$1,CSVLookups!$B$1:$R$1,0),FALSE)</f>
        <v>#N/A</v>
      </c>
      <c r="C1678" s="238" t="e">
        <f t="shared" si="26"/>
        <v>#N/A</v>
      </c>
      <c r="D1678" s="238" t="e">
        <f>IF(AND(VALUE(LEFT($A1678,3))=309,LEN($B1678)=3),VLOOKUP(VALUE(MID($B1678,2,2)),_309_Table1,MATCH(MID($B1678,1,1),_309_Table1_ColumnLookup,0),FALSE),
  IF($C1678="309 LCR SummaryA",OneYearSCR,IF($C1678="309 LCR SummaryB",UltimateSCR,IF(VALUE(LEFT($A1678,3))=309,VLOOKUP(VALUE(MID($B1678,2,1)),_309_Table1,MATCH(MID($B1678,1,1),_309_Table1_ColumnLookup,0),FALSE)
+N("309"),
  IF(VALUE(LEFT($A1678,3))=310,VLOOKUP(VALUE(MID($B1678,2,1)),_310_Table1,MATCH(MID($B1678,1,1),_310_Table1_ColumnLookup,0),FALSE)
+N("310"),
  IF(AND(VALUE(LEFT($A1678,3))=311,LEN($I1678)=4),VLOOKUP($I1678,_311_Table1,MATCH($B1678,_311_Table1_ColumnLookup,0),FALSE),
  IF(AND(VALUE(LEFT($A1678,3))=311,OR($B1678="I2",$B1678="J2",$B1678="K2",$B1678="L2")),VLOOKUP('311'!$G$58,_311_Table1,MATCH(MID($B1678,1,1),_311_Table1_ColumnLookup,0),FALSE),
  IF(AND(VALUE(LEFT($A1678,3))=311,RIGHT($B1678,5)="Total"),VLOOKUP('311'!$G$59,_311_Table1,MATCH(MID($B1678,1,1),_311_Table1_ColumnLookup,0),FALSE),
  IF(VALUE(LEFT($A1678,3))=311,VLOOKUP(VALUE(MID($B1678,2,1)),_311_Table1,MATCH(MID($B1678,1,1),_311_Table1_ColumnLookup,0),FALSE)
+N("311"),
  IF(AND(VALUE(LEFT($A1678,3))=312,LEFT($G1678,10)="Unincepted",$B1678="G "),VLOOKUP(" ULO",_312_Table1,MATCH('312'!$N$16,_312_Table1_ColumnLookup,0),FALSE),
  IF(AND(VALUE(LEFT($A1678,3))=312,LEFT($G1678,10)="Unincepted",$B1678="O "),VLOOKUP(" ULO",_312_Table1,MATCH('312'!$V$16,_312_Table1_ColumnLookup,0),FALSE),
  IF(AND(VALUE(LEFT($A1678,3))=312,LEFT($G1678,10)="Unincepted",$B1678="Q "),VLOOKUP(" ULO",_312_Table1,MATCH('312'!$X$16,_312_Table1_ColumnLookup,0),FALSE),
  IF(AND(VALUE(LEFT($A1678,3))=312,LEFT($G1678,10)="Unincepted"),VLOOKUP(" ULO",_312_Table1,MATCH(LEFT($B1678,1),_312_Table1_ColumnLookup,0),FALSE),
  IF(AND(VALUE(LEFT($A1678,3))=312,LEFT($G1678,5)="Total",$B1678="G "),VLOOKUP('312'!$F$80,_312_Table1,MATCH('312'!$N$16,_312_Table1_ColumnLookup,0),FALSE),
  IF(AND(VALUE(LEFT($A1678,3))=312,LEFT($G1678,5)="Total",$B1678="O "),VLOOKUP('312'!$F$80,_312_Table1,MATCH('312'!$V$16,_312_Table1_ColumnLookup,0),FALSE),
  IF(AND(VALUE(LEFT($A1678,3))=312,LEFT($G1678,5)="Total",$B1678="Q "),VLOOKUP('312'!$F$80,_312_Table1,MATCH('312'!$X$16,_312_Table1_ColumnLookup,0),FALSE),
  IF(AND(VALUE(LEFT($A1678,3))=312,LEFT($G1678,5)="Total"),VLOOKUP('312'!$F$80,_312_Table1,MATCH(LEFT($B1678,1),_312_Table1_ColumnLookup,0),FALSE),
  IF(AND(VALUE(LEFT($A1678,3))=312,LEN($I1678)=4,$B1678="G"),VLOOKUP($I1678,_312_Table1,MATCH('312'!$N$16,_312_Table1_ColumnLookup,0),FALSE),
  IF(AND(VALUE(LEFT($A1678,3))=312,LEN($I1678)=4,$B1678="O"),VLOOKUP($I1678,_312_Table1,MATCH('312'!$V$16,_312_Table1_ColumnLookup,0),FALSE),
  IF(AND(VALUE(LEFT($A1678,3))=312,LEN($I1678)=4,$B1678="Q"),VLOOKUP($I1678,_312_Table1,MATCH('312'!$X$16,_312_Table1_ColumnLookup,0),FALSE),
  IF(AND(VALUE(LEFT($A1678,3))=312,LEN($I1678)=4),VLOOKUP($I1678,_312_Table1,MATCH(LEFT($B1678,1),_312_Table1_ColumnLookup,0),FALSE)
+N("312"),
  IF(VALUE(LEFT($A1678,3))=313,VLOOKUP(VALUE(MID($B1678,2,1)),_313_Table1,MATCH(MID($B1678,1,1),_313_Table1_ColumnLookup,0),FALSE)
+N("313"),
  IF(AND(VALUE(LEFT($A1678,3))=314,LEN($B1678)=3),VLOOKUP(VALUE(MID($B1678,2,2)),_314_Table1,MATCH(MID($B1678,1,1),_314_Table1_ColumnLookup,0),FALSE),
  IF(VALUE(LEFT($A1678,3))=314,VLOOKUP(VALUE(MID($B1678,2,1)),_314_Table1,MATCH(MID($B1678,1,1),_314_Table1_ColumnLookup,0),FALSE)
+N("314"),
""))))))))))))))))))))))))</f>
        <v>#N/A</v>
      </c>
      <c r="E1678" s="238" t="e">
        <f>IF(AND(VALUE(LEFT($A1678,3))=309,LEN($B1678)=3),VLOOKUP(VALUE(MID($B1678,2,2)),_309_Table2,MATCH(MID($B1678,1,1),_309_Table2_ColumnLookup,0),FALSE),
  IF($C1678="309 LCR SummaryA",OneYearSCR,IF($C1678="309 LCR SummaryB",UltimateSCR,IF(VALUE(LEFT($A1678,3))=309,VLOOKUP(VALUE(MID($B1678,2,1)),_309_Table2,MATCH(MID($B1678,1,1),_309_Table2_ColumnLookup,0),FALSE)
+N("309"),
  IF(VALUE(LEFT($A1678,3))=310,VLOOKUP(VALUE(MID($B1678,2,1)),_310_Table2,MATCH(MID($B1678,1,1),_310_Table2_ColumnLookup,0),FALSE)
+N("310"),
  IF(AND(VALUE(LEFT($A1678,3))=311,LEN($I1678)=4),VLOOKUP($I1678,_311_Table2,MATCH($B1678,_311_Table2_ColumnLookup,0),FALSE),
  IF(AND(VALUE(LEFT($A1678,3))=311,OR($B1678="I2",$B1678="J2",$B1678="K2",$B1678="L2")),VLOOKUP('311'!$G$58,_311_Table2,MATCH(MID($B1678,1,1),_311_Table2_ColumnLookup,0),FALSE),
  IF(AND(VALUE(LEFT($A1678,3))=311,RIGHT($B1678,5)="Total"),VLOOKUP('311'!$G$59,_311_Table2,MATCH(MID($B1678,1,1),_311_Table2_ColumnLookup,0),FALSE),
  IF(VALUE(LEFT($A1678,3))=311,VLOOKUP(VALUE(MID($B1678,2,1)),_311_Table2,MATCH(MID($B1678,1,1),_311_Table2_ColumnLookup,0),FALSE)
+N("311"),
  IF(AND(VALUE(LEFT($A1678,3))=312,LEFT($G1678,10)="Unincepted",$B1678="G "),VLOOKUP(" ULO",_312_Table2,MATCH('312'!$N$16,_312_Table2_ColumnLookup,0),FALSE),
  IF(AND(VALUE(LEFT($A1678,3))=312,LEFT($G1678,10)="Unincepted",$B1678="O "),VLOOKUP(" ULO",_312_Table2,MATCH('312'!$V$16,_312_Table2_ColumnLookup,0),FALSE),
  IF(AND(VALUE(LEFT($A1678,3))=312,LEFT($G1678,10)="Unincepted",$B1678="Q "),VLOOKUP(" ULO",_312_Table2,MATCH('312'!$X$16,_312_Table2_ColumnLookup,0),FALSE),
  IF(AND(VALUE(LEFT($A1678,3))=312,LEFT($G1678,10)="Unincepted"),VLOOKUP(" ULO",_312_Table2,MATCH(LEFT($B1678,1),_312_Table2_ColumnLookup,0),FALSE),
  IF(AND(VALUE(LEFT($A1678,3))=312,LEFT($G1678,5)="Total",$B1678="G "),VLOOKUP('312'!$F$80,_312_Table2,MATCH('312'!$N$16,_312_Table2_ColumnLookup,0),FALSE),
  IF(AND(VALUE(LEFT($A1678,3))=312,LEFT($G1678,5)="Total",$B1678="O "),VLOOKUP('312'!$F$80,_312_Table2,MATCH('312'!$V$16,_312_Table2_ColumnLookup,0),FALSE),
  IF(AND(VALUE(LEFT($A1678,3))=312,LEFT($G1678,5)="Total",$B1678="Q "),VLOOKUP('312'!$F$80,_312_Table2,MATCH('312'!$X$16,_312_Table2_ColumnLookup,0),FALSE),
  IF(AND(VALUE(LEFT($A1678,3))=312,LEFT($G1678,5)="Total"),VLOOKUP('312'!$F$80,_312_Table2,MATCH(LEFT($B1678,1),_312_Table2_ColumnLookup,0),FALSE),
  IF(AND(VALUE(LEFT($A1678,3))=312,LEN($I1678)=4,$B1678="G"),VLOOKUP($I1678,_312_Table2,MATCH('312'!$N$16,_312_Table2_ColumnLookup,0),FALSE),
  IF(AND(VALUE(LEFT($A1678,3))=312,LEN($I1678)=4,$B1678="O"),VLOOKUP($I1678,_312_Table2,MATCH('312'!$V$16,_312_Table2_ColumnLookup,0),FALSE),
  IF(AND(VALUE(LEFT($A1678,3))=312,LEN($I1678)=4,$B1678="Q"),VLOOKUP($I1678,_312_Table2,MATCH('312'!$X$16,_312_Table2_ColumnLookup,0),FALSE),
  IF(AND(VALUE(LEFT($A1678,3))=312,LEN($I1678)=4),VLOOKUP($I1678,_312_Table2,MATCH(LEFT($B1678,1),_312_Table2_ColumnLookup,0),FALSE)
+N("312"),
  IF(VALUE(LEFT($A1678,3))=313,VLOOKUP(VALUE(MID($B1678,2,1)),_313_Table2,MATCH(MID($B1678,1,1),_313_Table2_ColumnLookup,0),FALSE)
+N("313"),
  IF(AND(VALUE(LEFT($A1678,3))=314,LEN($B1678)=3),VLOOKUP(VALUE(MID($B1678,2,2)),_314_Table2,MATCH(MID($B1678,1,1),_314_Table2_ColumnLookup,0),FALSE),
  IF(VALUE(LEFT($A1678,3))=314,VLOOKUP(VALUE(MID($B1678,2,1)),_314_Table2,MATCH(MID($B1678,1,1),_314_Table2_ColumnLookup,0),FALSE)
+N("314"),
""))))))))))))))))))))))))</f>
        <v>#N/A</v>
      </c>
      <c r="F1678" s="238" t="e">
        <f>IF(AND(VALUE(LEFT($A1678,3))=309,LEN($B1678)=3),VLOOKUP(VALUE(MID($B1678,2,2)),_309_Table3,MATCH(MID($B1678,1,1),_309_Table3_ColumnLookup,0),FALSE),
  IF($C1678="309 LCR SummaryA",OneYearSCR,IF($C1678="309 LCR SummaryB",UltimateSCR,IF(VALUE(LEFT($A1678,3))=309,VLOOKUP(VALUE(MID($B1678,2,1)),_309_Table3,MATCH(MID($B1678,1,1),_309_Table3_ColumnLookup,0),FALSE)
+N("309"),
  IF(VALUE(LEFT($A1678,3))=310,VLOOKUP(VALUE(MID($B1678,2,1)),_310_Table3,MATCH(MID($B1678,1,1),_310_Table3_ColumnLookup,0),FALSE)
+N("310"),
  IF(AND(VALUE(LEFT($A1678,3))=311,LEN($I1678)=4),VLOOKUP($I1678,_311_Table3,MATCH($B1678,_311_Table3_ColumnLookup,0),FALSE),
  IF(AND(VALUE(LEFT($A1678,3))=311,OR($B1678="I2",$B1678="J2",$B1678="K2",$B1678="L2")),VLOOKUP('311'!$G$58,_311_Table3,MATCH(MID($B1678,1,1),_311_Table3_ColumnLookup,0),FALSE),
  IF(AND(VALUE(LEFT($A1678,3))=311,RIGHT($B1678,5)="Total"),VLOOKUP('311'!$G$59,_311_Table3,MATCH(MID($B1678,1,1),_311_Table3_ColumnLookup,0),FALSE),
  IF(VALUE(LEFT($A1678,3))=311,VLOOKUP(VALUE(MID($B1678,2,1)),_311_Table3,MATCH(MID($B1678,1,1),_311_Table3_ColumnLookup,0),FALSE)
+N("311"),
  IF(AND(VALUE(LEFT($A1678,3))=312,LEFT($G1678,10)="Unincepted",$B1678="G "),VLOOKUP(" ULO",_312_Table3,MATCH('312'!$N$16,_312_Table3_ColumnLookup,0),FALSE),
  IF(AND(VALUE(LEFT($A1678,3))=312,LEFT($G1678,10)="Unincepted",$B1678="O "),VLOOKUP(" ULO",_312_Table3,MATCH('312'!$V$16,_312_Table3_ColumnLookup,0),FALSE),
  IF(AND(VALUE(LEFT($A1678,3))=312,LEFT($G1678,10)="Unincepted",$B1678="Q "),VLOOKUP(" ULO",_312_Table3,MATCH('312'!$X$16,_312_Table3_ColumnLookup,0),FALSE),
  IF(AND(VALUE(LEFT($A1678,3))=312,LEFT($G1678,10)="Unincepted"),VLOOKUP(" ULO",_312_Table3,MATCH(LEFT($B1678,1),_312_Table3_ColumnLookup,0),FALSE),
  IF(AND(VALUE(LEFT($A1678,3))=312,LEFT($G1678,5)="Total",$B1678="G "),VLOOKUP('312'!$F$80,_312_Table3,MATCH('312'!$N$16,_312_Table3_ColumnLookup,0),FALSE),
  IF(AND(VALUE(LEFT($A1678,3))=312,LEFT($G1678,5)="Total",$B1678="O "),VLOOKUP('312'!$F$80,_312_Table3,MATCH('312'!$V$16,_312_Table3_ColumnLookup,0),FALSE),
  IF(AND(VALUE(LEFT($A1678,3))=312,LEFT($G1678,5)="Total",$B1678="Q "),VLOOKUP('312'!$F$80,_312_Table3,MATCH('312'!$X$16,_312_Table3_ColumnLookup,0),FALSE),
  IF(AND(VALUE(LEFT($A1678,3))=312,LEFT($G1678,5)="Total"),VLOOKUP('312'!$F$80,_312_Table3,MATCH(LEFT($B1678,1),_312_Table3_ColumnLookup,0),FALSE),
  IF(AND(VALUE(LEFT($A1678,3))=312,LEN($I1678)=4,$B1678="G"),VLOOKUP($I1678,_312_Table3,MATCH('312'!$N$16,_312_Table3_ColumnLookup,0),FALSE),
  IF(AND(VALUE(LEFT($A1678,3))=312,LEN($I1678)=4,$B1678="O"),VLOOKUP($I1678,_312_Table3,MATCH('312'!$V$16,_312_Table3_ColumnLookup,0),FALSE),
  IF(AND(VALUE(LEFT($A1678,3))=312,LEN($I1678)=4,$B1678="Q"),VLOOKUP($I1678,_312_Table3,MATCH('312'!$X$16,_312_Table3_ColumnLookup,0),FALSE),
  IF(AND(VALUE(LEFT($A1678,3))=312,LEN($I1678)=4),VLOOKUP($I1678,_312_Table3,MATCH(LEFT($B1678,1),_312_Table3_ColumnLookup,0),FALSE)
+N("312"),
  IF(VALUE(LEFT($A1678,3))=313,VLOOKUP(VALUE(MID($B1678,2,1)),_313_Table3,MATCH(MID($B1678,1,1),_313_Table3_ColumnLookup,0),FALSE)
+N("313"),
  IF(AND(VALUE(LEFT($A1678,3))=314,LEN($B1678)=3),VLOOKUP(VALUE(MID($B1678,2,2)),_314_Table3,MATCH(MID($B1678,1,1),_314_Table3_ColumnLookup,0),FALSE),
  IF(VALUE(LEFT($A1678,3))=314,VLOOKUP(VALUE(MID($B1678,2,1)),_314_Table3,MATCH(MID($B1678,1,1),_314_Table3_ColumnLookup,0),FALSE)
+N("314"),
""))))))))))))))))))))))))</f>
        <v>#N/A</v>
      </c>
      <c r="H1678" s="321" t="str">
        <f>IFERROR(
IF(ISERROR($D1678)=FALSE,$D1678,IF(ISERROR($E1678)=FALSE,$E1678,IF(ISERROR($F1678)=FALSE,$F1678
+N("012 checkboxes"),
IF(
IF(OR(LEFT($A1678,9)="Syndicate",LEFT($A1678,12)="NewSyndicate"),VLOOKUP($A1678,'012'!$J:$ZW,MATCH("Link to button",'012'!$J$1:$ZW$1,0),0)
+N("309 checkbox"),
IF($C1678="309 LCR Summary0",VLOOKUP("Notes990",'309'!$P:$ZZ,MATCH("Link to button",'309'!$P$1:$ZZ$1,0),0)
+N("313 checkboxes"),
IF($C1678="313 Financial Information0LcmVsScr",IF($C1678="309 LCR Summary0",VLOOKUP("LcmVsScr",'309'!$N:$ZZ,MATCH("Link to button",'309'!$N$1:$ZZ$1,0),0),
IF($C1678="313 Financial Information0LcrDocAttached",IF($C1678="309 LCR Summary0",VLOOKUP("LcrDocAttached",'309'!$N:$ZZ,MATCH("Link to button",'309'!$N$1:$ZZ$1,0),
0)))))))=1,TRUE,FALSE)
))),"")</f>
        <v/>
      </c>
    </row>
    <row r="1679" spans="1:8">
      <c r="A1679" s="237" t="e">
        <f>VLOOKUP($G1679,CSVLookups!$B:$R,MATCH(A$1,CSVLookups!$B$1:$R$1,0),FALSE)</f>
        <v>#N/A</v>
      </c>
      <c r="B1679" s="237" t="e">
        <f>VLOOKUP($G1679,CSVLookups!$B:$R,MATCH(B$1,CSVLookups!$B$1:$R$1,0),FALSE)</f>
        <v>#N/A</v>
      </c>
      <c r="C1679" s="238" t="e">
        <f t="shared" si="26"/>
        <v>#N/A</v>
      </c>
      <c r="D1679" s="238" t="e">
        <f>IF(AND(VALUE(LEFT($A1679,3))=309,LEN($B1679)=3),VLOOKUP(VALUE(MID($B1679,2,2)),_309_Table1,MATCH(MID($B1679,1,1),_309_Table1_ColumnLookup,0),FALSE),
  IF($C1679="309 LCR SummaryA",OneYearSCR,IF($C1679="309 LCR SummaryB",UltimateSCR,IF(VALUE(LEFT($A1679,3))=309,VLOOKUP(VALUE(MID($B1679,2,1)),_309_Table1,MATCH(MID($B1679,1,1),_309_Table1_ColumnLookup,0),FALSE)
+N("309"),
  IF(VALUE(LEFT($A1679,3))=310,VLOOKUP(VALUE(MID($B1679,2,1)),_310_Table1,MATCH(MID($B1679,1,1),_310_Table1_ColumnLookup,0),FALSE)
+N("310"),
  IF(AND(VALUE(LEFT($A1679,3))=311,LEN($I1679)=4),VLOOKUP($I1679,_311_Table1,MATCH($B1679,_311_Table1_ColumnLookup,0),FALSE),
  IF(AND(VALUE(LEFT($A1679,3))=311,OR($B1679="I2",$B1679="J2",$B1679="K2",$B1679="L2")),VLOOKUP('311'!$G$58,_311_Table1,MATCH(MID($B1679,1,1),_311_Table1_ColumnLookup,0),FALSE),
  IF(AND(VALUE(LEFT($A1679,3))=311,RIGHT($B1679,5)="Total"),VLOOKUP('311'!$G$59,_311_Table1,MATCH(MID($B1679,1,1),_311_Table1_ColumnLookup,0),FALSE),
  IF(VALUE(LEFT($A1679,3))=311,VLOOKUP(VALUE(MID($B1679,2,1)),_311_Table1,MATCH(MID($B1679,1,1),_311_Table1_ColumnLookup,0),FALSE)
+N("311"),
  IF(AND(VALUE(LEFT($A1679,3))=312,LEFT($G1679,10)="Unincepted",$B1679="G "),VLOOKUP(" ULO",_312_Table1,MATCH('312'!$N$16,_312_Table1_ColumnLookup,0),FALSE),
  IF(AND(VALUE(LEFT($A1679,3))=312,LEFT($G1679,10)="Unincepted",$B1679="O "),VLOOKUP(" ULO",_312_Table1,MATCH('312'!$V$16,_312_Table1_ColumnLookup,0),FALSE),
  IF(AND(VALUE(LEFT($A1679,3))=312,LEFT($G1679,10)="Unincepted",$B1679="Q "),VLOOKUP(" ULO",_312_Table1,MATCH('312'!$X$16,_312_Table1_ColumnLookup,0),FALSE),
  IF(AND(VALUE(LEFT($A1679,3))=312,LEFT($G1679,10)="Unincepted"),VLOOKUP(" ULO",_312_Table1,MATCH(LEFT($B1679,1),_312_Table1_ColumnLookup,0),FALSE),
  IF(AND(VALUE(LEFT($A1679,3))=312,LEFT($G1679,5)="Total",$B1679="G "),VLOOKUP('312'!$F$80,_312_Table1,MATCH('312'!$N$16,_312_Table1_ColumnLookup,0),FALSE),
  IF(AND(VALUE(LEFT($A1679,3))=312,LEFT($G1679,5)="Total",$B1679="O "),VLOOKUP('312'!$F$80,_312_Table1,MATCH('312'!$V$16,_312_Table1_ColumnLookup,0),FALSE),
  IF(AND(VALUE(LEFT($A1679,3))=312,LEFT($G1679,5)="Total",$B1679="Q "),VLOOKUP('312'!$F$80,_312_Table1,MATCH('312'!$X$16,_312_Table1_ColumnLookup,0),FALSE),
  IF(AND(VALUE(LEFT($A1679,3))=312,LEFT($G1679,5)="Total"),VLOOKUP('312'!$F$80,_312_Table1,MATCH(LEFT($B1679,1),_312_Table1_ColumnLookup,0),FALSE),
  IF(AND(VALUE(LEFT($A1679,3))=312,LEN($I1679)=4,$B1679="G"),VLOOKUP($I1679,_312_Table1,MATCH('312'!$N$16,_312_Table1_ColumnLookup,0),FALSE),
  IF(AND(VALUE(LEFT($A1679,3))=312,LEN($I1679)=4,$B1679="O"),VLOOKUP($I1679,_312_Table1,MATCH('312'!$V$16,_312_Table1_ColumnLookup,0),FALSE),
  IF(AND(VALUE(LEFT($A1679,3))=312,LEN($I1679)=4,$B1679="Q"),VLOOKUP($I1679,_312_Table1,MATCH('312'!$X$16,_312_Table1_ColumnLookup,0),FALSE),
  IF(AND(VALUE(LEFT($A1679,3))=312,LEN($I1679)=4),VLOOKUP($I1679,_312_Table1,MATCH(LEFT($B1679,1),_312_Table1_ColumnLookup,0),FALSE)
+N("312"),
  IF(VALUE(LEFT($A1679,3))=313,VLOOKUP(VALUE(MID($B1679,2,1)),_313_Table1,MATCH(MID($B1679,1,1),_313_Table1_ColumnLookup,0),FALSE)
+N("313"),
  IF(AND(VALUE(LEFT($A1679,3))=314,LEN($B1679)=3),VLOOKUP(VALUE(MID($B1679,2,2)),_314_Table1,MATCH(MID($B1679,1,1),_314_Table1_ColumnLookup,0),FALSE),
  IF(VALUE(LEFT($A1679,3))=314,VLOOKUP(VALUE(MID($B1679,2,1)),_314_Table1,MATCH(MID($B1679,1,1),_314_Table1_ColumnLookup,0),FALSE)
+N("314"),
""))))))))))))))))))))))))</f>
        <v>#N/A</v>
      </c>
      <c r="E1679" s="238" t="e">
        <f>IF(AND(VALUE(LEFT($A1679,3))=309,LEN($B1679)=3),VLOOKUP(VALUE(MID($B1679,2,2)),_309_Table2,MATCH(MID($B1679,1,1),_309_Table2_ColumnLookup,0),FALSE),
  IF($C1679="309 LCR SummaryA",OneYearSCR,IF($C1679="309 LCR SummaryB",UltimateSCR,IF(VALUE(LEFT($A1679,3))=309,VLOOKUP(VALUE(MID($B1679,2,1)),_309_Table2,MATCH(MID($B1679,1,1),_309_Table2_ColumnLookup,0),FALSE)
+N("309"),
  IF(VALUE(LEFT($A1679,3))=310,VLOOKUP(VALUE(MID($B1679,2,1)),_310_Table2,MATCH(MID($B1679,1,1),_310_Table2_ColumnLookup,0),FALSE)
+N("310"),
  IF(AND(VALUE(LEFT($A1679,3))=311,LEN($I1679)=4),VLOOKUP($I1679,_311_Table2,MATCH($B1679,_311_Table2_ColumnLookup,0),FALSE),
  IF(AND(VALUE(LEFT($A1679,3))=311,OR($B1679="I2",$B1679="J2",$B1679="K2",$B1679="L2")),VLOOKUP('311'!$G$58,_311_Table2,MATCH(MID($B1679,1,1),_311_Table2_ColumnLookup,0),FALSE),
  IF(AND(VALUE(LEFT($A1679,3))=311,RIGHT($B1679,5)="Total"),VLOOKUP('311'!$G$59,_311_Table2,MATCH(MID($B1679,1,1),_311_Table2_ColumnLookup,0),FALSE),
  IF(VALUE(LEFT($A1679,3))=311,VLOOKUP(VALUE(MID($B1679,2,1)),_311_Table2,MATCH(MID($B1679,1,1),_311_Table2_ColumnLookup,0),FALSE)
+N("311"),
  IF(AND(VALUE(LEFT($A1679,3))=312,LEFT($G1679,10)="Unincepted",$B1679="G "),VLOOKUP(" ULO",_312_Table2,MATCH('312'!$N$16,_312_Table2_ColumnLookup,0),FALSE),
  IF(AND(VALUE(LEFT($A1679,3))=312,LEFT($G1679,10)="Unincepted",$B1679="O "),VLOOKUP(" ULO",_312_Table2,MATCH('312'!$V$16,_312_Table2_ColumnLookup,0),FALSE),
  IF(AND(VALUE(LEFT($A1679,3))=312,LEFT($G1679,10)="Unincepted",$B1679="Q "),VLOOKUP(" ULO",_312_Table2,MATCH('312'!$X$16,_312_Table2_ColumnLookup,0),FALSE),
  IF(AND(VALUE(LEFT($A1679,3))=312,LEFT($G1679,10)="Unincepted"),VLOOKUP(" ULO",_312_Table2,MATCH(LEFT($B1679,1),_312_Table2_ColumnLookup,0),FALSE),
  IF(AND(VALUE(LEFT($A1679,3))=312,LEFT($G1679,5)="Total",$B1679="G "),VLOOKUP('312'!$F$80,_312_Table2,MATCH('312'!$N$16,_312_Table2_ColumnLookup,0),FALSE),
  IF(AND(VALUE(LEFT($A1679,3))=312,LEFT($G1679,5)="Total",$B1679="O "),VLOOKUP('312'!$F$80,_312_Table2,MATCH('312'!$V$16,_312_Table2_ColumnLookup,0),FALSE),
  IF(AND(VALUE(LEFT($A1679,3))=312,LEFT($G1679,5)="Total",$B1679="Q "),VLOOKUP('312'!$F$80,_312_Table2,MATCH('312'!$X$16,_312_Table2_ColumnLookup,0),FALSE),
  IF(AND(VALUE(LEFT($A1679,3))=312,LEFT($G1679,5)="Total"),VLOOKUP('312'!$F$80,_312_Table2,MATCH(LEFT($B1679,1),_312_Table2_ColumnLookup,0),FALSE),
  IF(AND(VALUE(LEFT($A1679,3))=312,LEN($I1679)=4,$B1679="G"),VLOOKUP($I1679,_312_Table2,MATCH('312'!$N$16,_312_Table2_ColumnLookup,0),FALSE),
  IF(AND(VALUE(LEFT($A1679,3))=312,LEN($I1679)=4,$B1679="O"),VLOOKUP($I1679,_312_Table2,MATCH('312'!$V$16,_312_Table2_ColumnLookup,0),FALSE),
  IF(AND(VALUE(LEFT($A1679,3))=312,LEN($I1679)=4,$B1679="Q"),VLOOKUP($I1679,_312_Table2,MATCH('312'!$X$16,_312_Table2_ColumnLookup,0),FALSE),
  IF(AND(VALUE(LEFT($A1679,3))=312,LEN($I1679)=4),VLOOKUP($I1679,_312_Table2,MATCH(LEFT($B1679,1),_312_Table2_ColumnLookup,0),FALSE)
+N("312"),
  IF(VALUE(LEFT($A1679,3))=313,VLOOKUP(VALUE(MID($B1679,2,1)),_313_Table2,MATCH(MID($B1679,1,1),_313_Table2_ColumnLookup,0),FALSE)
+N("313"),
  IF(AND(VALUE(LEFT($A1679,3))=314,LEN($B1679)=3),VLOOKUP(VALUE(MID($B1679,2,2)),_314_Table2,MATCH(MID($B1679,1,1),_314_Table2_ColumnLookup,0),FALSE),
  IF(VALUE(LEFT($A1679,3))=314,VLOOKUP(VALUE(MID($B1679,2,1)),_314_Table2,MATCH(MID($B1679,1,1),_314_Table2_ColumnLookup,0),FALSE)
+N("314"),
""))))))))))))))))))))))))</f>
        <v>#N/A</v>
      </c>
      <c r="F1679" s="238" t="e">
        <f>IF(AND(VALUE(LEFT($A1679,3))=309,LEN($B1679)=3),VLOOKUP(VALUE(MID($B1679,2,2)),_309_Table3,MATCH(MID($B1679,1,1),_309_Table3_ColumnLookup,0),FALSE),
  IF($C1679="309 LCR SummaryA",OneYearSCR,IF($C1679="309 LCR SummaryB",UltimateSCR,IF(VALUE(LEFT($A1679,3))=309,VLOOKUP(VALUE(MID($B1679,2,1)),_309_Table3,MATCH(MID($B1679,1,1),_309_Table3_ColumnLookup,0),FALSE)
+N("309"),
  IF(VALUE(LEFT($A1679,3))=310,VLOOKUP(VALUE(MID($B1679,2,1)),_310_Table3,MATCH(MID($B1679,1,1),_310_Table3_ColumnLookup,0),FALSE)
+N("310"),
  IF(AND(VALUE(LEFT($A1679,3))=311,LEN($I1679)=4),VLOOKUP($I1679,_311_Table3,MATCH($B1679,_311_Table3_ColumnLookup,0),FALSE),
  IF(AND(VALUE(LEFT($A1679,3))=311,OR($B1679="I2",$B1679="J2",$B1679="K2",$B1679="L2")),VLOOKUP('311'!$G$58,_311_Table3,MATCH(MID($B1679,1,1),_311_Table3_ColumnLookup,0),FALSE),
  IF(AND(VALUE(LEFT($A1679,3))=311,RIGHT($B1679,5)="Total"),VLOOKUP('311'!$G$59,_311_Table3,MATCH(MID($B1679,1,1),_311_Table3_ColumnLookup,0),FALSE),
  IF(VALUE(LEFT($A1679,3))=311,VLOOKUP(VALUE(MID($B1679,2,1)),_311_Table3,MATCH(MID($B1679,1,1),_311_Table3_ColumnLookup,0),FALSE)
+N("311"),
  IF(AND(VALUE(LEFT($A1679,3))=312,LEFT($G1679,10)="Unincepted",$B1679="G "),VLOOKUP(" ULO",_312_Table3,MATCH('312'!$N$16,_312_Table3_ColumnLookup,0),FALSE),
  IF(AND(VALUE(LEFT($A1679,3))=312,LEFT($G1679,10)="Unincepted",$B1679="O "),VLOOKUP(" ULO",_312_Table3,MATCH('312'!$V$16,_312_Table3_ColumnLookup,0),FALSE),
  IF(AND(VALUE(LEFT($A1679,3))=312,LEFT($G1679,10)="Unincepted",$B1679="Q "),VLOOKUP(" ULO",_312_Table3,MATCH('312'!$X$16,_312_Table3_ColumnLookup,0),FALSE),
  IF(AND(VALUE(LEFT($A1679,3))=312,LEFT($G1679,10)="Unincepted"),VLOOKUP(" ULO",_312_Table3,MATCH(LEFT($B1679,1),_312_Table3_ColumnLookup,0),FALSE),
  IF(AND(VALUE(LEFT($A1679,3))=312,LEFT($G1679,5)="Total",$B1679="G "),VLOOKUP('312'!$F$80,_312_Table3,MATCH('312'!$N$16,_312_Table3_ColumnLookup,0),FALSE),
  IF(AND(VALUE(LEFT($A1679,3))=312,LEFT($G1679,5)="Total",$B1679="O "),VLOOKUP('312'!$F$80,_312_Table3,MATCH('312'!$V$16,_312_Table3_ColumnLookup,0),FALSE),
  IF(AND(VALUE(LEFT($A1679,3))=312,LEFT($G1679,5)="Total",$B1679="Q "),VLOOKUP('312'!$F$80,_312_Table3,MATCH('312'!$X$16,_312_Table3_ColumnLookup,0),FALSE),
  IF(AND(VALUE(LEFT($A1679,3))=312,LEFT($G1679,5)="Total"),VLOOKUP('312'!$F$80,_312_Table3,MATCH(LEFT($B1679,1),_312_Table3_ColumnLookup,0),FALSE),
  IF(AND(VALUE(LEFT($A1679,3))=312,LEN($I1679)=4,$B1679="G"),VLOOKUP($I1679,_312_Table3,MATCH('312'!$N$16,_312_Table3_ColumnLookup,0),FALSE),
  IF(AND(VALUE(LEFT($A1679,3))=312,LEN($I1679)=4,$B1679="O"),VLOOKUP($I1679,_312_Table3,MATCH('312'!$V$16,_312_Table3_ColumnLookup,0),FALSE),
  IF(AND(VALUE(LEFT($A1679,3))=312,LEN($I1679)=4,$B1679="Q"),VLOOKUP($I1679,_312_Table3,MATCH('312'!$X$16,_312_Table3_ColumnLookup,0),FALSE),
  IF(AND(VALUE(LEFT($A1679,3))=312,LEN($I1679)=4),VLOOKUP($I1679,_312_Table3,MATCH(LEFT($B1679,1),_312_Table3_ColumnLookup,0),FALSE)
+N("312"),
  IF(VALUE(LEFT($A1679,3))=313,VLOOKUP(VALUE(MID($B1679,2,1)),_313_Table3,MATCH(MID($B1679,1,1),_313_Table3_ColumnLookup,0),FALSE)
+N("313"),
  IF(AND(VALUE(LEFT($A1679,3))=314,LEN($B1679)=3),VLOOKUP(VALUE(MID($B1679,2,2)),_314_Table3,MATCH(MID($B1679,1,1),_314_Table3_ColumnLookup,0),FALSE),
  IF(VALUE(LEFT($A1679,3))=314,VLOOKUP(VALUE(MID($B1679,2,1)),_314_Table3,MATCH(MID($B1679,1,1),_314_Table3_ColumnLookup,0),FALSE)
+N("314"),
""))))))))))))))))))))))))</f>
        <v>#N/A</v>
      </c>
      <c r="H1679" s="321" t="str">
        <f>IFERROR(
IF(ISERROR($D1679)=FALSE,$D1679,IF(ISERROR($E1679)=FALSE,$E1679,IF(ISERROR($F1679)=FALSE,$F1679
+N("012 checkboxes"),
IF(
IF(OR(LEFT($A1679,9)="Syndicate",LEFT($A1679,12)="NewSyndicate"),VLOOKUP($A1679,'012'!$J:$ZW,MATCH("Link to button",'012'!$J$1:$ZW$1,0),0)
+N("309 checkbox"),
IF($C1679="309 LCR Summary0",VLOOKUP("Notes990",'309'!$P:$ZZ,MATCH("Link to button",'309'!$P$1:$ZZ$1,0),0)
+N("313 checkboxes"),
IF($C1679="313 Financial Information0LcmVsScr",IF($C1679="309 LCR Summary0",VLOOKUP("LcmVsScr",'309'!$N:$ZZ,MATCH("Link to button",'309'!$N$1:$ZZ$1,0),0),
IF($C1679="313 Financial Information0LcrDocAttached",IF($C1679="309 LCR Summary0",VLOOKUP("LcrDocAttached",'309'!$N:$ZZ,MATCH("Link to button",'309'!$N$1:$ZZ$1,0),
0)))))))=1,TRUE,FALSE)
))),"")</f>
        <v/>
      </c>
    </row>
    <row r="1680" spans="1:8">
      <c r="A1680" s="237" t="e">
        <f>VLOOKUP($G1680,CSVLookups!$B:$R,MATCH(A$1,CSVLookups!$B$1:$R$1,0),FALSE)</f>
        <v>#N/A</v>
      </c>
      <c r="B1680" s="237" t="e">
        <f>VLOOKUP($G1680,CSVLookups!$B:$R,MATCH(B$1,CSVLookups!$B$1:$R$1,0),FALSE)</f>
        <v>#N/A</v>
      </c>
      <c r="C1680" s="238" t="e">
        <f t="shared" si="26"/>
        <v>#N/A</v>
      </c>
      <c r="D1680" s="238" t="e">
        <f>IF(AND(VALUE(LEFT($A1680,3))=309,LEN($B1680)=3),VLOOKUP(VALUE(MID($B1680,2,2)),_309_Table1,MATCH(MID($B1680,1,1),_309_Table1_ColumnLookup,0),FALSE),
  IF($C1680="309 LCR SummaryA",OneYearSCR,IF($C1680="309 LCR SummaryB",UltimateSCR,IF(VALUE(LEFT($A1680,3))=309,VLOOKUP(VALUE(MID($B1680,2,1)),_309_Table1,MATCH(MID($B1680,1,1),_309_Table1_ColumnLookup,0),FALSE)
+N("309"),
  IF(VALUE(LEFT($A1680,3))=310,VLOOKUP(VALUE(MID($B1680,2,1)),_310_Table1,MATCH(MID($B1680,1,1),_310_Table1_ColumnLookup,0),FALSE)
+N("310"),
  IF(AND(VALUE(LEFT($A1680,3))=311,LEN($I1680)=4),VLOOKUP($I1680,_311_Table1,MATCH($B1680,_311_Table1_ColumnLookup,0),FALSE),
  IF(AND(VALUE(LEFT($A1680,3))=311,OR($B1680="I2",$B1680="J2",$B1680="K2",$B1680="L2")),VLOOKUP('311'!$G$58,_311_Table1,MATCH(MID($B1680,1,1),_311_Table1_ColumnLookup,0),FALSE),
  IF(AND(VALUE(LEFT($A1680,3))=311,RIGHT($B1680,5)="Total"),VLOOKUP('311'!$G$59,_311_Table1,MATCH(MID($B1680,1,1),_311_Table1_ColumnLookup,0),FALSE),
  IF(VALUE(LEFT($A1680,3))=311,VLOOKUP(VALUE(MID($B1680,2,1)),_311_Table1,MATCH(MID($B1680,1,1),_311_Table1_ColumnLookup,0),FALSE)
+N("311"),
  IF(AND(VALUE(LEFT($A1680,3))=312,LEFT($G1680,10)="Unincepted",$B1680="G "),VLOOKUP(" ULO",_312_Table1,MATCH('312'!$N$16,_312_Table1_ColumnLookup,0),FALSE),
  IF(AND(VALUE(LEFT($A1680,3))=312,LEFT($G1680,10)="Unincepted",$B1680="O "),VLOOKUP(" ULO",_312_Table1,MATCH('312'!$V$16,_312_Table1_ColumnLookup,0),FALSE),
  IF(AND(VALUE(LEFT($A1680,3))=312,LEFT($G1680,10)="Unincepted",$B1680="Q "),VLOOKUP(" ULO",_312_Table1,MATCH('312'!$X$16,_312_Table1_ColumnLookup,0),FALSE),
  IF(AND(VALUE(LEFT($A1680,3))=312,LEFT($G1680,10)="Unincepted"),VLOOKUP(" ULO",_312_Table1,MATCH(LEFT($B1680,1),_312_Table1_ColumnLookup,0),FALSE),
  IF(AND(VALUE(LEFT($A1680,3))=312,LEFT($G1680,5)="Total",$B1680="G "),VLOOKUP('312'!$F$80,_312_Table1,MATCH('312'!$N$16,_312_Table1_ColumnLookup,0),FALSE),
  IF(AND(VALUE(LEFT($A1680,3))=312,LEFT($G1680,5)="Total",$B1680="O "),VLOOKUP('312'!$F$80,_312_Table1,MATCH('312'!$V$16,_312_Table1_ColumnLookup,0),FALSE),
  IF(AND(VALUE(LEFT($A1680,3))=312,LEFT($G1680,5)="Total",$B1680="Q "),VLOOKUP('312'!$F$80,_312_Table1,MATCH('312'!$X$16,_312_Table1_ColumnLookup,0),FALSE),
  IF(AND(VALUE(LEFT($A1680,3))=312,LEFT($G1680,5)="Total"),VLOOKUP('312'!$F$80,_312_Table1,MATCH(LEFT($B1680,1),_312_Table1_ColumnLookup,0),FALSE),
  IF(AND(VALUE(LEFT($A1680,3))=312,LEN($I1680)=4,$B1680="G"),VLOOKUP($I1680,_312_Table1,MATCH('312'!$N$16,_312_Table1_ColumnLookup,0),FALSE),
  IF(AND(VALUE(LEFT($A1680,3))=312,LEN($I1680)=4,$B1680="O"),VLOOKUP($I1680,_312_Table1,MATCH('312'!$V$16,_312_Table1_ColumnLookup,0),FALSE),
  IF(AND(VALUE(LEFT($A1680,3))=312,LEN($I1680)=4,$B1680="Q"),VLOOKUP($I1680,_312_Table1,MATCH('312'!$X$16,_312_Table1_ColumnLookup,0),FALSE),
  IF(AND(VALUE(LEFT($A1680,3))=312,LEN($I1680)=4),VLOOKUP($I1680,_312_Table1,MATCH(LEFT($B1680,1),_312_Table1_ColumnLookup,0),FALSE)
+N("312"),
  IF(VALUE(LEFT($A1680,3))=313,VLOOKUP(VALUE(MID($B1680,2,1)),_313_Table1,MATCH(MID($B1680,1,1),_313_Table1_ColumnLookup,0),FALSE)
+N("313"),
  IF(AND(VALUE(LEFT($A1680,3))=314,LEN($B1680)=3),VLOOKUP(VALUE(MID($B1680,2,2)),_314_Table1,MATCH(MID($B1680,1,1),_314_Table1_ColumnLookup,0),FALSE),
  IF(VALUE(LEFT($A1680,3))=314,VLOOKUP(VALUE(MID($B1680,2,1)),_314_Table1,MATCH(MID($B1680,1,1),_314_Table1_ColumnLookup,0),FALSE)
+N("314"),
""))))))))))))))))))))))))</f>
        <v>#N/A</v>
      </c>
      <c r="E1680" s="238" t="e">
        <f>IF(AND(VALUE(LEFT($A1680,3))=309,LEN($B1680)=3),VLOOKUP(VALUE(MID($B1680,2,2)),_309_Table2,MATCH(MID($B1680,1,1),_309_Table2_ColumnLookup,0),FALSE),
  IF($C1680="309 LCR SummaryA",OneYearSCR,IF($C1680="309 LCR SummaryB",UltimateSCR,IF(VALUE(LEFT($A1680,3))=309,VLOOKUP(VALUE(MID($B1680,2,1)),_309_Table2,MATCH(MID($B1680,1,1),_309_Table2_ColumnLookup,0),FALSE)
+N("309"),
  IF(VALUE(LEFT($A1680,3))=310,VLOOKUP(VALUE(MID($B1680,2,1)),_310_Table2,MATCH(MID($B1680,1,1),_310_Table2_ColumnLookup,0),FALSE)
+N("310"),
  IF(AND(VALUE(LEFT($A1680,3))=311,LEN($I1680)=4),VLOOKUP($I1680,_311_Table2,MATCH($B1680,_311_Table2_ColumnLookup,0),FALSE),
  IF(AND(VALUE(LEFT($A1680,3))=311,OR($B1680="I2",$B1680="J2",$B1680="K2",$B1680="L2")),VLOOKUP('311'!$G$58,_311_Table2,MATCH(MID($B1680,1,1),_311_Table2_ColumnLookup,0),FALSE),
  IF(AND(VALUE(LEFT($A1680,3))=311,RIGHT($B1680,5)="Total"),VLOOKUP('311'!$G$59,_311_Table2,MATCH(MID($B1680,1,1),_311_Table2_ColumnLookup,0),FALSE),
  IF(VALUE(LEFT($A1680,3))=311,VLOOKUP(VALUE(MID($B1680,2,1)),_311_Table2,MATCH(MID($B1680,1,1),_311_Table2_ColumnLookup,0),FALSE)
+N("311"),
  IF(AND(VALUE(LEFT($A1680,3))=312,LEFT($G1680,10)="Unincepted",$B1680="G "),VLOOKUP(" ULO",_312_Table2,MATCH('312'!$N$16,_312_Table2_ColumnLookup,0),FALSE),
  IF(AND(VALUE(LEFT($A1680,3))=312,LEFT($G1680,10)="Unincepted",$B1680="O "),VLOOKUP(" ULO",_312_Table2,MATCH('312'!$V$16,_312_Table2_ColumnLookup,0),FALSE),
  IF(AND(VALUE(LEFT($A1680,3))=312,LEFT($G1680,10)="Unincepted",$B1680="Q "),VLOOKUP(" ULO",_312_Table2,MATCH('312'!$X$16,_312_Table2_ColumnLookup,0),FALSE),
  IF(AND(VALUE(LEFT($A1680,3))=312,LEFT($G1680,10)="Unincepted"),VLOOKUP(" ULO",_312_Table2,MATCH(LEFT($B1680,1),_312_Table2_ColumnLookup,0),FALSE),
  IF(AND(VALUE(LEFT($A1680,3))=312,LEFT($G1680,5)="Total",$B1680="G "),VLOOKUP('312'!$F$80,_312_Table2,MATCH('312'!$N$16,_312_Table2_ColumnLookup,0),FALSE),
  IF(AND(VALUE(LEFT($A1680,3))=312,LEFT($G1680,5)="Total",$B1680="O "),VLOOKUP('312'!$F$80,_312_Table2,MATCH('312'!$V$16,_312_Table2_ColumnLookup,0),FALSE),
  IF(AND(VALUE(LEFT($A1680,3))=312,LEFT($G1680,5)="Total",$B1680="Q "),VLOOKUP('312'!$F$80,_312_Table2,MATCH('312'!$X$16,_312_Table2_ColumnLookup,0),FALSE),
  IF(AND(VALUE(LEFT($A1680,3))=312,LEFT($G1680,5)="Total"),VLOOKUP('312'!$F$80,_312_Table2,MATCH(LEFT($B1680,1),_312_Table2_ColumnLookup,0),FALSE),
  IF(AND(VALUE(LEFT($A1680,3))=312,LEN($I1680)=4,$B1680="G"),VLOOKUP($I1680,_312_Table2,MATCH('312'!$N$16,_312_Table2_ColumnLookup,0),FALSE),
  IF(AND(VALUE(LEFT($A1680,3))=312,LEN($I1680)=4,$B1680="O"),VLOOKUP($I1680,_312_Table2,MATCH('312'!$V$16,_312_Table2_ColumnLookup,0),FALSE),
  IF(AND(VALUE(LEFT($A1680,3))=312,LEN($I1680)=4,$B1680="Q"),VLOOKUP($I1680,_312_Table2,MATCH('312'!$X$16,_312_Table2_ColumnLookup,0),FALSE),
  IF(AND(VALUE(LEFT($A1680,3))=312,LEN($I1680)=4),VLOOKUP($I1680,_312_Table2,MATCH(LEFT($B1680,1),_312_Table2_ColumnLookup,0),FALSE)
+N("312"),
  IF(VALUE(LEFT($A1680,3))=313,VLOOKUP(VALUE(MID($B1680,2,1)),_313_Table2,MATCH(MID($B1680,1,1),_313_Table2_ColumnLookup,0),FALSE)
+N("313"),
  IF(AND(VALUE(LEFT($A1680,3))=314,LEN($B1680)=3),VLOOKUP(VALUE(MID($B1680,2,2)),_314_Table2,MATCH(MID($B1680,1,1),_314_Table2_ColumnLookup,0),FALSE),
  IF(VALUE(LEFT($A1680,3))=314,VLOOKUP(VALUE(MID($B1680,2,1)),_314_Table2,MATCH(MID($B1680,1,1),_314_Table2_ColumnLookup,0),FALSE)
+N("314"),
""))))))))))))))))))))))))</f>
        <v>#N/A</v>
      </c>
      <c r="F1680" s="238" t="e">
        <f>IF(AND(VALUE(LEFT($A1680,3))=309,LEN($B1680)=3),VLOOKUP(VALUE(MID($B1680,2,2)),_309_Table3,MATCH(MID($B1680,1,1),_309_Table3_ColumnLookup,0),FALSE),
  IF($C1680="309 LCR SummaryA",OneYearSCR,IF($C1680="309 LCR SummaryB",UltimateSCR,IF(VALUE(LEFT($A1680,3))=309,VLOOKUP(VALUE(MID($B1680,2,1)),_309_Table3,MATCH(MID($B1680,1,1),_309_Table3_ColumnLookup,0),FALSE)
+N("309"),
  IF(VALUE(LEFT($A1680,3))=310,VLOOKUP(VALUE(MID($B1680,2,1)),_310_Table3,MATCH(MID($B1680,1,1),_310_Table3_ColumnLookup,0),FALSE)
+N("310"),
  IF(AND(VALUE(LEFT($A1680,3))=311,LEN($I1680)=4),VLOOKUP($I1680,_311_Table3,MATCH($B1680,_311_Table3_ColumnLookup,0),FALSE),
  IF(AND(VALUE(LEFT($A1680,3))=311,OR($B1680="I2",$B1680="J2",$B1680="K2",$B1680="L2")),VLOOKUP('311'!$G$58,_311_Table3,MATCH(MID($B1680,1,1),_311_Table3_ColumnLookup,0),FALSE),
  IF(AND(VALUE(LEFT($A1680,3))=311,RIGHT($B1680,5)="Total"),VLOOKUP('311'!$G$59,_311_Table3,MATCH(MID($B1680,1,1),_311_Table3_ColumnLookup,0),FALSE),
  IF(VALUE(LEFT($A1680,3))=311,VLOOKUP(VALUE(MID($B1680,2,1)),_311_Table3,MATCH(MID($B1680,1,1),_311_Table3_ColumnLookup,0),FALSE)
+N("311"),
  IF(AND(VALUE(LEFT($A1680,3))=312,LEFT($G1680,10)="Unincepted",$B1680="G "),VLOOKUP(" ULO",_312_Table3,MATCH('312'!$N$16,_312_Table3_ColumnLookup,0),FALSE),
  IF(AND(VALUE(LEFT($A1680,3))=312,LEFT($G1680,10)="Unincepted",$B1680="O "),VLOOKUP(" ULO",_312_Table3,MATCH('312'!$V$16,_312_Table3_ColumnLookup,0),FALSE),
  IF(AND(VALUE(LEFT($A1680,3))=312,LEFT($G1680,10)="Unincepted",$B1680="Q "),VLOOKUP(" ULO",_312_Table3,MATCH('312'!$X$16,_312_Table3_ColumnLookup,0),FALSE),
  IF(AND(VALUE(LEFT($A1680,3))=312,LEFT($G1680,10)="Unincepted"),VLOOKUP(" ULO",_312_Table3,MATCH(LEFT($B1680,1),_312_Table3_ColumnLookup,0),FALSE),
  IF(AND(VALUE(LEFT($A1680,3))=312,LEFT($G1680,5)="Total",$B1680="G "),VLOOKUP('312'!$F$80,_312_Table3,MATCH('312'!$N$16,_312_Table3_ColumnLookup,0),FALSE),
  IF(AND(VALUE(LEFT($A1680,3))=312,LEFT($G1680,5)="Total",$B1680="O "),VLOOKUP('312'!$F$80,_312_Table3,MATCH('312'!$V$16,_312_Table3_ColumnLookup,0),FALSE),
  IF(AND(VALUE(LEFT($A1680,3))=312,LEFT($G1680,5)="Total",$B1680="Q "),VLOOKUP('312'!$F$80,_312_Table3,MATCH('312'!$X$16,_312_Table3_ColumnLookup,0),FALSE),
  IF(AND(VALUE(LEFT($A1680,3))=312,LEFT($G1680,5)="Total"),VLOOKUP('312'!$F$80,_312_Table3,MATCH(LEFT($B1680,1),_312_Table3_ColumnLookup,0),FALSE),
  IF(AND(VALUE(LEFT($A1680,3))=312,LEN($I1680)=4,$B1680="G"),VLOOKUP($I1680,_312_Table3,MATCH('312'!$N$16,_312_Table3_ColumnLookup,0),FALSE),
  IF(AND(VALUE(LEFT($A1680,3))=312,LEN($I1680)=4,$B1680="O"),VLOOKUP($I1680,_312_Table3,MATCH('312'!$V$16,_312_Table3_ColumnLookup,0),FALSE),
  IF(AND(VALUE(LEFT($A1680,3))=312,LEN($I1680)=4,$B1680="Q"),VLOOKUP($I1680,_312_Table3,MATCH('312'!$X$16,_312_Table3_ColumnLookup,0),FALSE),
  IF(AND(VALUE(LEFT($A1680,3))=312,LEN($I1680)=4),VLOOKUP($I1680,_312_Table3,MATCH(LEFT($B1680,1),_312_Table3_ColumnLookup,0),FALSE)
+N("312"),
  IF(VALUE(LEFT($A1680,3))=313,VLOOKUP(VALUE(MID($B1680,2,1)),_313_Table3,MATCH(MID($B1680,1,1),_313_Table3_ColumnLookup,0),FALSE)
+N("313"),
  IF(AND(VALUE(LEFT($A1680,3))=314,LEN($B1680)=3),VLOOKUP(VALUE(MID($B1680,2,2)),_314_Table3,MATCH(MID($B1680,1,1),_314_Table3_ColumnLookup,0),FALSE),
  IF(VALUE(LEFT($A1680,3))=314,VLOOKUP(VALUE(MID($B1680,2,1)),_314_Table3,MATCH(MID($B1680,1,1),_314_Table3_ColumnLookup,0),FALSE)
+N("314"),
""))))))))))))))))))))))))</f>
        <v>#N/A</v>
      </c>
      <c r="H1680" s="321" t="str">
        <f>IFERROR(
IF(ISERROR($D1680)=FALSE,$D1680,IF(ISERROR($E1680)=FALSE,$E1680,IF(ISERROR($F1680)=FALSE,$F1680
+N("012 checkboxes"),
IF(
IF(OR(LEFT($A1680,9)="Syndicate",LEFT($A1680,12)="NewSyndicate"),VLOOKUP($A1680,'012'!$J:$ZW,MATCH("Link to button",'012'!$J$1:$ZW$1,0),0)
+N("309 checkbox"),
IF($C1680="309 LCR Summary0",VLOOKUP("Notes990",'309'!$P:$ZZ,MATCH("Link to button",'309'!$P$1:$ZZ$1,0),0)
+N("313 checkboxes"),
IF($C1680="313 Financial Information0LcmVsScr",IF($C1680="309 LCR Summary0",VLOOKUP("LcmVsScr",'309'!$N:$ZZ,MATCH("Link to button",'309'!$N$1:$ZZ$1,0),0),
IF($C1680="313 Financial Information0LcrDocAttached",IF($C1680="309 LCR Summary0",VLOOKUP("LcrDocAttached",'309'!$N:$ZZ,MATCH("Link to button",'309'!$N$1:$ZZ$1,0),
0)))))))=1,TRUE,FALSE)
))),"")</f>
        <v/>
      </c>
    </row>
    <row r="1681" spans="1:8">
      <c r="A1681" s="237" t="e">
        <f>VLOOKUP($G1681,CSVLookups!$B:$R,MATCH(A$1,CSVLookups!$B$1:$R$1,0),FALSE)</f>
        <v>#N/A</v>
      </c>
      <c r="B1681" s="237" t="e">
        <f>VLOOKUP($G1681,CSVLookups!$B:$R,MATCH(B$1,CSVLookups!$B$1:$R$1,0),FALSE)</f>
        <v>#N/A</v>
      </c>
      <c r="C1681" s="238" t="e">
        <f t="shared" si="26"/>
        <v>#N/A</v>
      </c>
      <c r="D1681" s="238" t="e">
        <f>IF(AND(VALUE(LEFT($A1681,3))=309,LEN($B1681)=3),VLOOKUP(VALUE(MID($B1681,2,2)),_309_Table1,MATCH(MID($B1681,1,1),_309_Table1_ColumnLookup,0),FALSE),
  IF($C1681="309 LCR SummaryA",OneYearSCR,IF($C1681="309 LCR SummaryB",UltimateSCR,IF(VALUE(LEFT($A1681,3))=309,VLOOKUP(VALUE(MID($B1681,2,1)),_309_Table1,MATCH(MID($B1681,1,1),_309_Table1_ColumnLookup,0),FALSE)
+N("309"),
  IF(VALUE(LEFT($A1681,3))=310,VLOOKUP(VALUE(MID($B1681,2,1)),_310_Table1,MATCH(MID($B1681,1,1),_310_Table1_ColumnLookup,0),FALSE)
+N("310"),
  IF(AND(VALUE(LEFT($A1681,3))=311,LEN($I1681)=4),VLOOKUP($I1681,_311_Table1,MATCH($B1681,_311_Table1_ColumnLookup,0),FALSE),
  IF(AND(VALUE(LEFT($A1681,3))=311,OR($B1681="I2",$B1681="J2",$B1681="K2",$B1681="L2")),VLOOKUP('311'!$G$58,_311_Table1,MATCH(MID($B1681,1,1),_311_Table1_ColumnLookup,0),FALSE),
  IF(AND(VALUE(LEFT($A1681,3))=311,RIGHT($B1681,5)="Total"),VLOOKUP('311'!$G$59,_311_Table1,MATCH(MID($B1681,1,1),_311_Table1_ColumnLookup,0),FALSE),
  IF(VALUE(LEFT($A1681,3))=311,VLOOKUP(VALUE(MID($B1681,2,1)),_311_Table1,MATCH(MID($B1681,1,1),_311_Table1_ColumnLookup,0),FALSE)
+N("311"),
  IF(AND(VALUE(LEFT($A1681,3))=312,LEFT($G1681,10)="Unincepted",$B1681="G "),VLOOKUP(" ULO",_312_Table1,MATCH('312'!$N$16,_312_Table1_ColumnLookup,0),FALSE),
  IF(AND(VALUE(LEFT($A1681,3))=312,LEFT($G1681,10)="Unincepted",$B1681="O "),VLOOKUP(" ULO",_312_Table1,MATCH('312'!$V$16,_312_Table1_ColumnLookup,0),FALSE),
  IF(AND(VALUE(LEFT($A1681,3))=312,LEFT($G1681,10)="Unincepted",$B1681="Q "),VLOOKUP(" ULO",_312_Table1,MATCH('312'!$X$16,_312_Table1_ColumnLookup,0),FALSE),
  IF(AND(VALUE(LEFT($A1681,3))=312,LEFT($G1681,10)="Unincepted"),VLOOKUP(" ULO",_312_Table1,MATCH(LEFT($B1681,1),_312_Table1_ColumnLookup,0),FALSE),
  IF(AND(VALUE(LEFT($A1681,3))=312,LEFT($G1681,5)="Total",$B1681="G "),VLOOKUP('312'!$F$80,_312_Table1,MATCH('312'!$N$16,_312_Table1_ColumnLookup,0),FALSE),
  IF(AND(VALUE(LEFT($A1681,3))=312,LEFT($G1681,5)="Total",$B1681="O "),VLOOKUP('312'!$F$80,_312_Table1,MATCH('312'!$V$16,_312_Table1_ColumnLookup,0),FALSE),
  IF(AND(VALUE(LEFT($A1681,3))=312,LEFT($G1681,5)="Total",$B1681="Q "),VLOOKUP('312'!$F$80,_312_Table1,MATCH('312'!$X$16,_312_Table1_ColumnLookup,0),FALSE),
  IF(AND(VALUE(LEFT($A1681,3))=312,LEFT($G1681,5)="Total"),VLOOKUP('312'!$F$80,_312_Table1,MATCH(LEFT($B1681,1),_312_Table1_ColumnLookup,0),FALSE),
  IF(AND(VALUE(LEFT($A1681,3))=312,LEN($I1681)=4,$B1681="G"),VLOOKUP($I1681,_312_Table1,MATCH('312'!$N$16,_312_Table1_ColumnLookup,0),FALSE),
  IF(AND(VALUE(LEFT($A1681,3))=312,LEN($I1681)=4,$B1681="O"),VLOOKUP($I1681,_312_Table1,MATCH('312'!$V$16,_312_Table1_ColumnLookup,0),FALSE),
  IF(AND(VALUE(LEFT($A1681,3))=312,LEN($I1681)=4,$B1681="Q"),VLOOKUP($I1681,_312_Table1,MATCH('312'!$X$16,_312_Table1_ColumnLookup,0),FALSE),
  IF(AND(VALUE(LEFT($A1681,3))=312,LEN($I1681)=4),VLOOKUP($I1681,_312_Table1,MATCH(LEFT($B1681,1),_312_Table1_ColumnLookup,0),FALSE)
+N("312"),
  IF(VALUE(LEFT($A1681,3))=313,VLOOKUP(VALUE(MID($B1681,2,1)),_313_Table1,MATCH(MID($B1681,1,1),_313_Table1_ColumnLookup,0),FALSE)
+N("313"),
  IF(AND(VALUE(LEFT($A1681,3))=314,LEN($B1681)=3),VLOOKUP(VALUE(MID($B1681,2,2)),_314_Table1,MATCH(MID($B1681,1,1),_314_Table1_ColumnLookup,0),FALSE),
  IF(VALUE(LEFT($A1681,3))=314,VLOOKUP(VALUE(MID($B1681,2,1)),_314_Table1,MATCH(MID($B1681,1,1),_314_Table1_ColumnLookup,0),FALSE)
+N("314"),
""))))))))))))))))))))))))</f>
        <v>#N/A</v>
      </c>
      <c r="E1681" s="238" t="e">
        <f>IF(AND(VALUE(LEFT($A1681,3))=309,LEN($B1681)=3),VLOOKUP(VALUE(MID($B1681,2,2)),_309_Table2,MATCH(MID($B1681,1,1),_309_Table2_ColumnLookup,0),FALSE),
  IF($C1681="309 LCR SummaryA",OneYearSCR,IF($C1681="309 LCR SummaryB",UltimateSCR,IF(VALUE(LEFT($A1681,3))=309,VLOOKUP(VALUE(MID($B1681,2,1)),_309_Table2,MATCH(MID($B1681,1,1),_309_Table2_ColumnLookup,0),FALSE)
+N("309"),
  IF(VALUE(LEFT($A1681,3))=310,VLOOKUP(VALUE(MID($B1681,2,1)),_310_Table2,MATCH(MID($B1681,1,1),_310_Table2_ColumnLookup,0),FALSE)
+N("310"),
  IF(AND(VALUE(LEFT($A1681,3))=311,LEN($I1681)=4),VLOOKUP($I1681,_311_Table2,MATCH($B1681,_311_Table2_ColumnLookup,0),FALSE),
  IF(AND(VALUE(LEFT($A1681,3))=311,OR($B1681="I2",$B1681="J2",$B1681="K2",$B1681="L2")),VLOOKUP('311'!$G$58,_311_Table2,MATCH(MID($B1681,1,1),_311_Table2_ColumnLookup,0),FALSE),
  IF(AND(VALUE(LEFT($A1681,3))=311,RIGHT($B1681,5)="Total"),VLOOKUP('311'!$G$59,_311_Table2,MATCH(MID($B1681,1,1),_311_Table2_ColumnLookup,0),FALSE),
  IF(VALUE(LEFT($A1681,3))=311,VLOOKUP(VALUE(MID($B1681,2,1)),_311_Table2,MATCH(MID($B1681,1,1),_311_Table2_ColumnLookup,0),FALSE)
+N("311"),
  IF(AND(VALUE(LEFT($A1681,3))=312,LEFT($G1681,10)="Unincepted",$B1681="G "),VLOOKUP(" ULO",_312_Table2,MATCH('312'!$N$16,_312_Table2_ColumnLookup,0),FALSE),
  IF(AND(VALUE(LEFT($A1681,3))=312,LEFT($G1681,10)="Unincepted",$B1681="O "),VLOOKUP(" ULO",_312_Table2,MATCH('312'!$V$16,_312_Table2_ColumnLookup,0),FALSE),
  IF(AND(VALUE(LEFT($A1681,3))=312,LEFT($G1681,10)="Unincepted",$B1681="Q "),VLOOKUP(" ULO",_312_Table2,MATCH('312'!$X$16,_312_Table2_ColumnLookup,0),FALSE),
  IF(AND(VALUE(LEFT($A1681,3))=312,LEFT($G1681,10)="Unincepted"),VLOOKUP(" ULO",_312_Table2,MATCH(LEFT($B1681,1),_312_Table2_ColumnLookup,0),FALSE),
  IF(AND(VALUE(LEFT($A1681,3))=312,LEFT($G1681,5)="Total",$B1681="G "),VLOOKUP('312'!$F$80,_312_Table2,MATCH('312'!$N$16,_312_Table2_ColumnLookup,0),FALSE),
  IF(AND(VALUE(LEFT($A1681,3))=312,LEFT($G1681,5)="Total",$B1681="O "),VLOOKUP('312'!$F$80,_312_Table2,MATCH('312'!$V$16,_312_Table2_ColumnLookup,0),FALSE),
  IF(AND(VALUE(LEFT($A1681,3))=312,LEFT($G1681,5)="Total",$B1681="Q "),VLOOKUP('312'!$F$80,_312_Table2,MATCH('312'!$X$16,_312_Table2_ColumnLookup,0),FALSE),
  IF(AND(VALUE(LEFT($A1681,3))=312,LEFT($G1681,5)="Total"),VLOOKUP('312'!$F$80,_312_Table2,MATCH(LEFT($B1681,1),_312_Table2_ColumnLookup,0),FALSE),
  IF(AND(VALUE(LEFT($A1681,3))=312,LEN($I1681)=4,$B1681="G"),VLOOKUP($I1681,_312_Table2,MATCH('312'!$N$16,_312_Table2_ColumnLookup,0),FALSE),
  IF(AND(VALUE(LEFT($A1681,3))=312,LEN($I1681)=4,$B1681="O"),VLOOKUP($I1681,_312_Table2,MATCH('312'!$V$16,_312_Table2_ColumnLookup,0),FALSE),
  IF(AND(VALUE(LEFT($A1681,3))=312,LEN($I1681)=4,$B1681="Q"),VLOOKUP($I1681,_312_Table2,MATCH('312'!$X$16,_312_Table2_ColumnLookup,0),FALSE),
  IF(AND(VALUE(LEFT($A1681,3))=312,LEN($I1681)=4),VLOOKUP($I1681,_312_Table2,MATCH(LEFT($B1681,1),_312_Table2_ColumnLookup,0),FALSE)
+N("312"),
  IF(VALUE(LEFT($A1681,3))=313,VLOOKUP(VALUE(MID($B1681,2,1)),_313_Table2,MATCH(MID($B1681,1,1),_313_Table2_ColumnLookup,0),FALSE)
+N("313"),
  IF(AND(VALUE(LEFT($A1681,3))=314,LEN($B1681)=3),VLOOKUP(VALUE(MID($B1681,2,2)),_314_Table2,MATCH(MID($B1681,1,1),_314_Table2_ColumnLookup,0),FALSE),
  IF(VALUE(LEFT($A1681,3))=314,VLOOKUP(VALUE(MID($B1681,2,1)),_314_Table2,MATCH(MID($B1681,1,1),_314_Table2_ColumnLookup,0),FALSE)
+N("314"),
""))))))))))))))))))))))))</f>
        <v>#N/A</v>
      </c>
      <c r="F1681" s="238" t="e">
        <f>IF(AND(VALUE(LEFT($A1681,3))=309,LEN($B1681)=3),VLOOKUP(VALUE(MID($B1681,2,2)),_309_Table3,MATCH(MID($B1681,1,1),_309_Table3_ColumnLookup,0),FALSE),
  IF($C1681="309 LCR SummaryA",OneYearSCR,IF($C1681="309 LCR SummaryB",UltimateSCR,IF(VALUE(LEFT($A1681,3))=309,VLOOKUP(VALUE(MID($B1681,2,1)),_309_Table3,MATCH(MID($B1681,1,1),_309_Table3_ColumnLookup,0),FALSE)
+N("309"),
  IF(VALUE(LEFT($A1681,3))=310,VLOOKUP(VALUE(MID($B1681,2,1)),_310_Table3,MATCH(MID($B1681,1,1),_310_Table3_ColumnLookup,0),FALSE)
+N("310"),
  IF(AND(VALUE(LEFT($A1681,3))=311,LEN($I1681)=4),VLOOKUP($I1681,_311_Table3,MATCH($B1681,_311_Table3_ColumnLookup,0),FALSE),
  IF(AND(VALUE(LEFT($A1681,3))=311,OR($B1681="I2",$B1681="J2",$B1681="K2",$B1681="L2")),VLOOKUP('311'!$G$58,_311_Table3,MATCH(MID($B1681,1,1),_311_Table3_ColumnLookup,0),FALSE),
  IF(AND(VALUE(LEFT($A1681,3))=311,RIGHT($B1681,5)="Total"),VLOOKUP('311'!$G$59,_311_Table3,MATCH(MID($B1681,1,1),_311_Table3_ColumnLookup,0),FALSE),
  IF(VALUE(LEFT($A1681,3))=311,VLOOKUP(VALUE(MID($B1681,2,1)),_311_Table3,MATCH(MID($B1681,1,1),_311_Table3_ColumnLookup,0),FALSE)
+N("311"),
  IF(AND(VALUE(LEFT($A1681,3))=312,LEFT($G1681,10)="Unincepted",$B1681="G "),VLOOKUP(" ULO",_312_Table3,MATCH('312'!$N$16,_312_Table3_ColumnLookup,0),FALSE),
  IF(AND(VALUE(LEFT($A1681,3))=312,LEFT($G1681,10)="Unincepted",$B1681="O "),VLOOKUP(" ULO",_312_Table3,MATCH('312'!$V$16,_312_Table3_ColumnLookup,0),FALSE),
  IF(AND(VALUE(LEFT($A1681,3))=312,LEFT($G1681,10)="Unincepted",$B1681="Q "),VLOOKUP(" ULO",_312_Table3,MATCH('312'!$X$16,_312_Table3_ColumnLookup,0),FALSE),
  IF(AND(VALUE(LEFT($A1681,3))=312,LEFT($G1681,10)="Unincepted"),VLOOKUP(" ULO",_312_Table3,MATCH(LEFT($B1681,1),_312_Table3_ColumnLookup,0),FALSE),
  IF(AND(VALUE(LEFT($A1681,3))=312,LEFT($G1681,5)="Total",$B1681="G "),VLOOKUP('312'!$F$80,_312_Table3,MATCH('312'!$N$16,_312_Table3_ColumnLookup,0),FALSE),
  IF(AND(VALUE(LEFT($A1681,3))=312,LEFT($G1681,5)="Total",$B1681="O "),VLOOKUP('312'!$F$80,_312_Table3,MATCH('312'!$V$16,_312_Table3_ColumnLookup,0),FALSE),
  IF(AND(VALUE(LEFT($A1681,3))=312,LEFT($G1681,5)="Total",$B1681="Q "),VLOOKUP('312'!$F$80,_312_Table3,MATCH('312'!$X$16,_312_Table3_ColumnLookup,0),FALSE),
  IF(AND(VALUE(LEFT($A1681,3))=312,LEFT($G1681,5)="Total"),VLOOKUP('312'!$F$80,_312_Table3,MATCH(LEFT($B1681,1),_312_Table3_ColumnLookup,0),FALSE),
  IF(AND(VALUE(LEFT($A1681,3))=312,LEN($I1681)=4,$B1681="G"),VLOOKUP($I1681,_312_Table3,MATCH('312'!$N$16,_312_Table3_ColumnLookup,0),FALSE),
  IF(AND(VALUE(LEFT($A1681,3))=312,LEN($I1681)=4,$B1681="O"),VLOOKUP($I1681,_312_Table3,MATCH('312'!$V$16,_312_Table3_ColumnLookup,0),FALSE),
  IF(AND(VALUE(LEFT($A1681,3))=312,LEN($I1681)=4,$B1681="Q"),VLOOKUP($I1681,_312_Table3,MATCH('312'!$X$16,_312_Table3_ColumnLookup,0),FALSE),
  IF(AND(VALUE(LEFT($A1681,3))=312,LEN($I1681)=4),VLOOKUP($I1681,_312_Table3,MATCH(LEFT($B1681,1),_312_Table3_ColumnLookup,0),FALSE)
+N("312"),
  IF(VALUE(LEFT($A1681,3))=313,VLOOKUP(VALUE(MID($B1681,2,1)),_313_Table3,MATCH(MID($B1681,1,1),_313_Table3_ColumnLookup,0),FALSE)
+N("313"),
  IF(AND(VALUE(LEFT($A1681,3))=314,LEN($B1681)=3),VLOOKUP(VALUE(MID($B1681,2,2)),_314_Table3,MATCH(MID($B1681,1,1),_314_Table3_ColumnLookup,0),FALSE),
  IF(VALUE(LEFT($A1681,3))=314,VLOOKUP(VALUE(MID($B1681,2,1)),_314_Table3,MATCH(MID($B1681,1,1),_314_Table3_ColumnLookup,0),FALSE)
+N("314"),
""))))))))))))))))))))))))</f>
        <v>#N/A</v>
      </c>
      <c r="H1681" s="321" t="str">
        <f>IFERROR(
IF(ISERROR($D1681)=FALSE,$D1681,IF(ISERROR($E1681)=FALSE,$E1681,IF(ISERROR($F1681)=FALSE,$F1681
+N("012 checkboxes"),
IF(
IF(OR(LEFT($A1681,9)="Syndicate",LEFT($A1681,12)="NewSyndicate"),VLOOKUP($A1681,'012'!$J:$ZW,MATCH("Link to button",'012'!$J$1:$ZW$1,0),0)
+N("309 checkbox"),
IF($C1681="309 LCR Summary0",VLOOKUP("Notes990",'309'!$P:$ZZ,MATCH("Link to button",'309'!$P$1:$ZZ$1,0),0)
+N("313 checkboxes"),
IF($C1681="313 Financial Information0LcmVsScr",IF($C1681="309 LCR Summary0",VLOOKUP("LcmVsScr",'309'!$N:$ZZ,MATCH("Link to button",'309'!$N$1:$ZZ$1,0),0),
IF($C1681="313 Financial Information0LcrDocAttached",IF($C1681="309 LCR Summary0",VLOOKUP("LcrDocAttached",'309'!$N:$ZZ,MATCH("Link to button",'309'!$N$1:$ZZ$1,0),
0)))))))=1,TRUE,FALSE)
))),"")</f>
        <v/>
      </c>
    </row>
    <row r="1682" spans="1:8">
      <c r="A1682" s="237" t="e">
        <f>VLOOKUP($G1682,CSVLookups!$B:$R,MATCH(A$1,CSVLookups!$B$1:$R$1,0),FALSE)</f>
        <v>#N/A</v>
      </c>
      <c r="B1682" s="237" t="e">
        <f>VLOOKUP($G1682,CSVLookups!$B:$R,MATCH(B$1,CSVLookups!$B$1:$R$1,0),FALSE)</f>
        <v>#N/A</v>
      </c>
      <c r="C1682" s="238" t="e">
        <f t="shared" si="26"/>
        <v>#N/A</v>
      </c>
      <c r="D1682" s="238" t="e">
        <f>IF(AND(VALUE(LEFT($A1682,3))=309,LEN($B1682)=3),VLOOKUP(VALUE(MID($B1682,2,2)),_309_Table1,MATCH(MID($B1682,1,1),_309_Table1_ColumnLookup,0),FALSE),
  IF($C1682="309 LCR SummaryA",OneYearSCR,IF($C1682="309 LCR SummaryB",UltimateSCR,IF(VALUE(LEFT($A1682,3))=309,VLOOKUP(VALUE(MID($B1682,2,1)),_309_Table1,MATCH(MID($B1682,1,1),_309_Table1_ColumnLookup,0),FALSE)
+N("309"),
  IF(VALUE(LEFT($A1682,3))=310,VLOOKUP(VALUE(MID($B1682,2,1)),_310_Table1,MATCH(MID($B1682,1,1),_310_Table1_ColumnLookup,0),FALSE)
+N("310"),
  IF(AND(VALUE(LEFT($A1682,3))=311,LEN($I1682)=4),VLOOKUP($I1682,_311_Table1,MATCH($B1682,_311_Table1_ColumnLookup,0),FALSE),
  IF(AND(VALUE(LEFT($A1682,3))=311,OR($B1682="I2",$B1682="J2",$B1682="K2",$B1682="L2")),VLOOKUP('311'!$G$58,_311_Table1,MATCH(MID($B1682,1,1),_311_Table1_ColumnLookup,0),FALSE),
  IF(AND(VALUE(LEFT($A1682,3))=311,RIGHT($B1682,5)="Total"),VLOOKUP('311'!$G$59,_311_Table1,MATCH(MID($B1682,1,1),_311_Table1_ColumnLookup,0),FALSE),
  IF(VALUE(LEFT($A1682,3))=311,VLOOKUP(VALUE(MID($B1682,2,1)),_311_Table1,MATCH(MID($B1682,1,1),_311_Table1_ColumnLookup,0),FALSE)
+N("311"),
  IF(AND(VALUE(LEFT($A1682,3))=312,LEFT($G1682,10)="Unincepted",$B1682="G "),VLOOKUP(" ULO",_312_Table1,MATCH('312'!$N$16,_312_Table1_ColumnLookup,0),FALSE),
  IF(AND(VALUE(LEFT($A1682,3))=312,LEFT($G1682,10)="Unincepted",$B1682="O "),VLOOKUP(" ULO",_312_Table1,MATCH('312'!$V$16,_312_Table1_ColumnLookup,0),FALSE),
  IF(AND(VALUE(LEFT($A1682,3))=312,LEFT($G1682,10)="Unincepted",$B1682="Q "),VLOOKUP(" ULO",_312_Table1,MATCH('312'!$X$16,_312_Table1_ColumnLookup,0),FALSE),
  IF(AND(VALUE(LEFT($A1682,3))=312,LEFT($G1682,10)="Unincepted"),VLOOKUP(" ULO",_312_Table1,MATCH(LEFT($B1682,1),_312_Table1_ColumnLookup,0),FALSE),
  IF(AND(VALUE(LEFT($A1682,3))=312,LEFT($G1682,5)="Total",$B1682="G "),VLOOKUP('312'!$F$80,_312_Table1,MATCH('312'!$N$16,_312_Table1_ColumnLookup,0),FALSE),
  IF(AND(VALUE(LEFT($A1682,3))=312,LEFT($G1682,5)="Total",$B1682="O "),VLOOKUP('312'!$F$80,_312_Table1,MATCH('312'!$V$16,_312_Table1_ColumnLookup,0),FALSE),
  IF(AND(VALUE(LEFT($A1682,3))=312,LEFT($G1682,5)="Total",$B1682="Q "),VLOOKUP('312'!$F$80,_312_Table1,MATCH('312'!$X$16,_312_Table1_ColumnLookup,0),FALSE),
  IF(AND(VALUE(LEFT($A1682,3))=312,LEFT($G1682,5)="Total"),VLOOKUP('312'!$F$80,_312_Table1,MATCH(LEFT($B1682,1),_312_Table1_ColumnLookup,0),FALSE),
  IF(AND(VALUE(LEFT($A1682,3))=312,LEN($I1682)=4,$B1682="G"),VLOOKUP($I1682,_312_Table1,MATCH('312'!$N$16,_312_Table1_ColumnLookup,0),FALSE),
  IF(AND(VALUE(LEFT($A1682,3))=312,LEN($I1682)=4,$B1682="O"),VLOOKUP($I1682,_312_Table1,MATCH('312'!$V$16,_312_Table1_ColumnLookup,0),FALSE),
  IF(AND(VALUE(LEFT($A1682,3))=312,LEN($I1682)=4,$B1682="Q"),VLOOKUP($I1682,_312_Table1,MATCH('312'!$X$16,_312_Table1_ColumnLookup,0),FALSE),
  IF(AND(VALUE(LEFT($A1682,3))=312,LEN($I1682)=4),VLOOKUP($I1682,_312_Table1,MATCH(LEFT($B1682,1),_312_Table1_ColumnLookup,0),FALSE)
+N("312"),
  IF(VALUE(LEFT($A1682,3))=313,VLOOKUP(VALUE(MID($B1682,2,1)),_313_Table1,MATCH(MID($B1682,1,1),_313_Table1_ColumnLookup,0),FALSE)
+N("313"),
  IF(AND(VALUE(LEFT($A1682,3))=314,LEN($B1682)=3),VLOOKUP(VALUE(MID($B1682,2,2)),_314_Table1,MATCH(MID($B1682,1,1),_314_Table1_ColumnLookup,0),FALSE),
  IF(VALUE(LEFT($A1682,3))=314,VLOOKUP(VALUE(MID($B1682,2,1)),_314_Table1,MATCH(MID($B1682,1,1),_314_Table1_ColumnLookup,0),FALSE)
+N("314"),
""))))))))))))))))))))))))</f>
        <v>#N/A</v>
      </c>
      <c r="E1682" s="238" t="e">
        <f>IF(AND(VALUE(LEFT($A1682,3))=309,LEN($B1682)=3),VLOOKUP(VALUE(MID($B1682,2,2)),_309_Table2,MATCH(MID($B1682,1,1),_309_Table2_ColumnLookup,0),FALSE),
  IF($C1682="309 LCR SummaryA",OneYearSCR,IF($C1682="309 LCR SummaryB",UltimateSCR,IF(VALUE(LEFT($A1682,3))=309,VLOOKUP(VALUE(MID($B1682,2,1)),_309_Table2,MATCH(MID($B1682,1,1),_309_Table2_ColumnLookup,0),FALSE)
+N("309"),
  IF(VALUE(LEFT($A1682,3))=310,VLOOKUP(VALUE(MID($B1682,2,1)),_310_Table2,MATCH(MID($B1682,1,1),_310_Table2_ColumnLookup,0),FALSE)
+N("310"),
  IF(AND(VALUE(LEFT($A1682,3))=311,LEN($I1682)=4),VLOOKUP($I1682,_311_Table2,MATCH($B1682,_311_Table2_ColumnLookup,0),FALSE),
  IF(AND(VALUE(LEFT($A1682,3))=311,OR($B1682="I2",$B1682="J2",$B1682="K2",$B1682="L2")),VLOOKUP('311'!$G$58,_311_Table2,MATCH(MID($B1682,1,1),_311_Table2_ColumnLookup,0),FALSE),
  IF(AND(VALUE(LEFT($A1682,3))=311,RIGHT($B1682,5)="Total"),VLOOKUP('311'!$G$59,_311_Table2,MATCH(MID($B1682,1,1),_311_Table2_ColumnLookup,0),FALSE),
  IF(VALUE(LEFT($A1682,3))=311,VLOOKUP(VALUE(MID($B1682,2,1)),_311_Table2,MATCH(MID($B1682,1,1),_311_Table2_ColumnLookup,0),FALSE)
+N("311"),
  IF(AND(VALUE(LEFT($A1682,3))=312,LEFT($G1682,10)="Unincepted",$B1682="G "),VLOOKUP(" ULO",_312_Table2,MATCH('312'!$N$16,_312_Table2_ColumnLookup,0),FALSE),
  IF(AND(VALUE(LEFT($A1682,3))=312,LEFT($G1682,10)="Unincepted",$B1682="O "),VLOOKUP(" ULO",_312_Table2,MATCH('312'!$V$16,_312_Table2_ColumnLookup,0),FALSE),
  IF(AND(VALUE(LEFT($A1682,3))=312,LEFT($G1682,10)="Unincepted",$B1682="Q "),VLOOKUP(" ULO",_312_Table2,MATCH('312'!$X$16,_312_Table2_ColumnLookup,0),FALSE),
  IF(AND(VALUE(LEFT($A1682,3))=312,LEFT($G1682,10)="Unincepted"),VLOOKUP(" ULO",_312_Table2,MATCH(LEFT($B1682,1),_312_Table2_ColumnLookup,0),FALSE),
  IF(AND(VALUE(LEFT($A1682,3))=312,LEFT($G1682,5)="Total",$B1682="G "),VLOOKUP('312'!$F$80,_312_Table2,MATCH('312'!$N$16,_312_Table2_ColumnLookup,0),FALSE),
  IF(AND(VALUE(LEFT($A1682,3))=312,LEFT($G1682,5)="Total",$B1682="O "),VLOOKUP('312'!$F$80,_312_Table2,MATCH('312'!$V$16,_312_Table2_ColumnLookup,0),FALSE),
  IF(AND(VALUE(LEFT($A1682,3))=312,LEFT($G1682,5)="Total",$B1682="Q "),VLOOKUP('312'!$F$80,_312_Table2,MATCH('312'!$X$16,_312_Table2_ColumnLookup,0),FALSE),
  IF(AND(VALUE(LEFT($A1682,3))=312,LEFT($G1682,5)="Total"),VLOOKUP('312'!$F$80,_312_Table2,MATCH(LEFT($B1682,1),_312_Table2_ColumnLookup,0),FALSE),
  IF(AND(VALUE(LEFT($A1682,3))=312,LEN($I1682)=4,$B1682="G"),VLOOKUP($I1682,_312_Table2,MATCH('312'!$N$16,_312_Table2_ColumnLookup,0),FALSE),
  IF(AND(VALUE(LEFT($A1682,3))=312,LEN($I1682)=4,$B1682="O"),VLOOKUP($I1682,_312_Table2,MATCH('312'!$V$16,_312_Table2_ColumnLookup,0),FALSE),
  IF(AND(VALUE(LEFT($A1682,3))=312,LEN($I1682)=4,$B1682="Q"),VLOOKUP($I1682,_312_Table2,MATCH('312'!$X$16,_312_Table2_ColumnLookup,0),FALSE),
  IF(AND(VALUE(LEFT($A1682,3))=312,LEN($I1682)=4),VLOOKUP($I1682,_312_Table2,MATCH(LEFT($B1682,1),_312_Table2_ColumnLookup,0),FALSE)
+N("312"),
  IF(VALUE(LEFT($A1682,3))=313,VLOOKUP(VALUE(MID($B1682,2,1)),_313_Table2,MATCH(MID($B1682,1,1),_313_Table2_ColumnLookup,0),FALSE)
+N("313"),
  IF(AND(VALUE(LEFT($A1682,3))=314,LEN($B1682)=3),VLOOKUP(VALUE(MID($B1682,2,2)),_314_Table2,MATCH(MID($B1682,1,1),_314_Table2_ColumnLookup,0),FALSE),
  IF(VALUE(LEFT($A1682,3))=314,VLOOKUP(VALUE(MID($B1682,2,1)),_314_Table2,MATCH(MID($B1682,1,1),_314_Table2_ColumnLookup,0),FALSE)
+N("314"),
""))))))))))))))))))))))))</f>
        <v>#N/A</v>
      </c>
      <c r="F1682" s="238" t="e">
        <f>IF(AND(VALUE(LEFT($A1682,3))=309,LEN($B1682)=3),VLOOKUP(VALUE(MID($B1682,2,2)),_309_Table3,MATCH(MID($B1682,1,1),_309_Table3_ColumnLookup,0),FALSE),
  IF($C1682="309 LCR SummaryA",OneYearSCR,IF($C1682="309 LCR SummaryB",UltimateSCR,IF(VALUE(LEFT($A1682,3))=309,VLOOKUP(VALUE(MID($B1682,2,1)),_309_Table3,MATCH(MID($B1682,1,1),_309_Table3_ColumnLookup,0),FALSE)
+N("309"),
  IF(VALUE(LEFT($A1682,3))=310,VLOOKUP(VALUE(MID($B1682,2,1)),_310_Table3,MATCH(MID($B1682,1,1),_310_Table3_ColumnLookup,0),FALSE)
+N("310"),
  IF(AND(VALUE(LEFT($A1682,3))=311,LEN($I1682)=4),VLOOKUP($I1682,_311_Table3,MATCH($B1682,_311_Table3_ColumnLookup,0),FALSE),
  IF(AND(VALUE(LEFT($A1682,3))=311,OR($B1682="I2",$B1682="J2",$B1682="K2",$B1682="L2")),VLOOKUP('311'!$G$58,_311_Table3,MATCH(MID($B1682,1,1),_311_Table3_ColumnLookup,0),FALSE),
  IF(AND(VALUE(LEFT($A1682,3))=311,RIGHT($B1682,5)="Total"),VLOOKUP('311'!$G$59,_311_Table3,MATCH(MID($B1682,1,1),_311_Table3_ColumnLookup,0),FALSE),
  IF(VALUE(LEFT($A1682,3))=311,VLOOKUP(VALUE(MID($B1682,2,1)),_311_Table3,MATCH(MID($B1682,1,1),_311_Table3_ColumnLookup,0),FALSE)
+N("311"),
  IF(AND(VALUE(LEFT($A1682,3))=312,LEFT($G1682,10)="Unincepted",$B1682="G "),VLOOKUP(" ULO",_312_Table3,MATCH('312'!$N$16,_312_Table3_ColumnLookup,0),FALSE),
  IF(AND(VALUE(LEFT($A1682,3))=312,LEFT($G1682,10)="Unincepted",$B1682="O "),VLOOKUP(" ULO",_312_Table3,MATCH('312'!$V$16,_312_Table3_ColumnLookup,0),FALSE),
  IF(AND(VALUE(LEFT($A1682,3))=312,LEFT($G1682,10)="Unincepted",$B1682="Q "),VLOOKUP(" ULO",_312_Table3,MATCH('312'!$X$16,_312_Table3_ColumnLookup,0),FALSE),
  IF(AND(VALUE(LEFT($A1682,3))=312,LEFT($G1682,10)="Unincepted"),VLOOKUP(" ULO",_312_Table3,MATCH(LEFT($B1682,1),_312_Table3_ColumnLookup,0),FALSE),
  IF(AND(VALUE(LEFT($A1682,3))=312,LEFT($G1682,5)="Total",$B1682="G "),VLOOKUP('312'!$F$80,_312_Table3,MATCH('312'!$N$16,_312_Table3_ColumnLookup,0),FALSE),
  IF(AND(VALUE(LEFT($A1682,3))=312,LEFT($G1682,5)="Total",$B1682="O "),VLOOKUP('312'!$F$80,_312_Table3,MATCH('312'!$V$16,_312_Table3_ColumnLookup,0),FALSE),
  IF(AND(VALUE(LEFT($A1682,3))=312,LEFT($G1682,5)="Total",$B1682="Q "),VLOOKUP('312'!$F$80,_312_Table3,MATCH('312'!$X$16,_312_Table3_ColumnLookup,0),FALSE),
  IF(AND(VALUE(LEFT($A1682,3))=312,LEFT($G1682,5)="Total"),VLOOKUP('312'!$F$80,_312_Table3,MATCH(LEFT($B1682,1),_312_Table3_ColumnLookup,0),FALSE),
  IF(AND(VALUE(LEFT($A1682,3))=312,LEN($I1682)=4,$B1682="G"),VLOOKUP($I1682,_312_Table3,MATCH('312'!$N$16,_312_Table3_ColumnLookup,0),FALSE),
  IF(AND(VALUE(LEFT($A1682,3))=312,LEN($I1682)=4,$B1682="O"),VLOOKUP($I1682,_312_Table3,MATCH('312'!$V$16,_312_Table3_ColumnLookup,0),FALSE),
  IF(AND(VALUE(LEFT($A1682,3))=312,LEN($I1682)=4,$B1682="Q"),VLOOKUP($I1682,_312_Table3,MATCH('312'!$X$16,_312_Table3_ColumnLookup,0),FALSE),
  IF(AND(VALUE(LEFT($A1682,3))=312,LEN($I1682)=4),VLOOKUP($I1682,_312_Table3,MATCH(LEFT($B1682,1),_312_Table3_ColumnLookup,0),FALSE)
+N("312"),
  IF(VALUE(LEFT($A1682,3))=313,VLOOKUP(VALUE(MID($B1682,2,1)),_313_Table3,MATCH(MID($B1682,1,1),_313_Table3_ColumnLookup,0),FALSE)
+N("313"),
  IF(AND(VALUE(LEFT($A1682,3))=314,LEN($B1682)=3),VLOOKUP(VALUE(MID($B1682,2,2)),_314_Table3,MATCH(MID($B1682,1,1),_314_Table3_ColumnLookup,0),FALSE),
  IF(VALUE(LEFT($A1682,3))=314,VLOOKUP(VALUE(MID($B1682,2,1)),_314_Table3,MATCH(MID($B1682,1,1),_314_Table3_ColumnLookup,0),FALSE)
+N("314"),
""))))))))))))))))))))))))</f>
        <v>#N/A</v>
      </c>
      <c r="H1682" s="321" t="str">
        <f>IFERROR(
IF(ISERROR($D1682)=FALSE,$D1682,IF(ISERROR($E1682)=FALSE,$E1682,IF(ISERROR($F1682)=FALSE,$F1682
+N("012 checkboxes"),
IF(
IF(OR(LEFT($A1682,9)="Syndicate",LEFT($A1682,12)="NewSyndicate"),VLOOKUP($A1682,'012'!$J:$ZW,MATCH("Link to button",'012'!$J$1:$ZW$1,0),0)
+N("309 checkbox"),
IF($C1682="309 LCR Summary0",VLOOKUP("Notes990",'309'!$P:$ZZ,MATCH("Link to button",'309'!$P$1:$ZZ$1,0),0)
+N("313 checkboxes"),
IF($C1682="313 Financial Information0LcmVsScr",IF($C1682="309 LCR Summary0",VLOOKUP("LcmVsScr",'309'!$N:$ZZ,MATCH("Link to button",'309'!$N$1:$ZZ$1,0),0),
IF($C1682="313 Financial Information0LcrDocAttached",IF($C1682="309 LCR Summary0",VLOOKUP("LcrDocAttached",'309'!$N:$ZZ,MATCH("Link to button",'309'!$N$1:$ZZ$1,0),
0)))))))=1,TRUE,FALSE)
))),"")</f>
        <v/>
      </c>
    </row>
    <row r="1683" spans="1:8">
      <c r="A1683" s="237" t="e">
        <f>VLOOKUP($G1683,CSVLookups!$B:$R,MATCH(A$1,CSVLookups!$B$1:$R$1,0),FALSE)</f>
        <v>#N/A</v>
      </c>
      <c r="B1683" s="237" t="e">
        <f>VLOOKUP($G1683,CSVLookups!$B:$R,MATCH(B$1,CSVLookups!$B$1:$R$1,0),FALSE)</f>
        <v>#N/A</v>
      </c>
      <c r="C1683" s="238" t="e">
        <f t="shared" si="26"/>
        <v>#N/A</v>
      </c>
      <c r="D1683" s="238" t="e">
        <f>IF(AND(VALUE(LEFT($A1683,3))=309,LEN($B1683)=3),VLOOKUP(VALUE(MID($B1683,2,2)),_309_Table1,MATCH(MID($B1683,1,1),_309_Table1_ColumnLookup,0),FALSE),
  IF($C1683="309 LCR SummaryA",OneYearSCR,IF($C1683="309 LCR SummaryB",UltimateSCR,IF(VALUE(LEFT($A1683,3))=309,VLOOKUP(VALUE(MID($B1683,2,1)),_309_Table1,MATCH(MID($B1683,1,1),_309_Table1_ColumnLookup,0),FALSE)
+N("309"),
  IF(VALUE(LEFT($A1683,3))=310,VLOOKUP(VALUE(MID($B1683,2,1)),_310_Table1,MATCH(MID($B1683,1,1),_310_Table1_ColumnLookup,0),FALSE)
+N("310"),
  IF(AND(VALUE(LEFT($A1683,3))=311,LEN($I1683)=4),VLOOKUP($I1683,_311_Table1,MATCH($B1683,_311_Table1_ColumnLookup,0),FALSE),
  IF(AND(VALUE(LEFT($A1683,3))=311,OR($B1683="I2",$B1683="J2",$B1683="K2",$B1683="L2")),VLOOKUP('311'!$G$58,_311_Table1,MATCH(MID($B1683,1,1),_311_Table1_ColumnLookup,0),FALSE),
  IF(AND(VALUE(LEFT($A1683,3))=311,RIGHT($B1683,5)="Total"),VLOOKUP('311'!$G$59,_311_Table1,MATCH(MID($B1683,1,1),_311_Table1_ColumnLookup,0),FALSE),
  IF(VALUE(LEFT($A1683,3))=311,VLOOKUP(VALUE(MID($B1683,2,1)),_311_Table1,MATCH(MID($B1683,1,1),_311_Table1_ColumnLookup,0),FALSE)
+N("311"),
  IF(AND(VALUE(LEFT($A1683,3))=312,LEFT($G1683,10)="Unincepted",$B1683="G "),VLOOKUP(" ULO",_312_Table1,MATCH('312'!$N$16,_312_Table1_ColumnLookup,0),FALSE),
  IF(AND(VALUE(LEFT($A1683,3))=312,LEFT($G1683,10)="Unincepted",$B1683="O "),VLOOKUP(" ULO",_312_Table1,MATCH('312'!$V$16,_312_Table1_ColumnLookup,0),FALSE),
  IF(AND(VALUE(LEFT($A1683,3))=312,LEFT($G1683,10)="Unincepted",$B1683="Q "),VLOOKUP(" ULO",_312_Table1,MATCH('312'!$X$16,_312_Table1_ColumnLookup,0),FALSE),
  IF(AND(VALUE(LEFT($A1683,3))=312,LEFT($G1683,10)="Unincepted"),VLOOKUP(" ULO",_312_Table1,MATCH(LEFT($B1683,1),_312_Table1_ColumnLookup,0),FALSE),
  IF(AND(VALUE(LEFT($A1683,3))=312,LEFT($G1683,5)="Total",$B1683="G "),VLOOKUP('312'!$F$80,_312_Table1,MATCH('312'!$N$16,_312_Table1_ColumnLookup,0),FALSE),
  IF(AND(VALUE(LEFT($A1683,3))=312,LEFT($G1683,5)="Total",$B1683="O "),VLOOKUP('312'!$F$80,_312_Table1,MATCH('312'!$V$16,_312_Table1_ColumnLookup,0),FALSE),
  IF(AND(VALUE(LEFT($A1683,3))=312,LEFT($G1683,5)="Total",$B1683="Q "),VLOOKUP('312'!$F$80,_312_Table1,MATCH('312'!$X$16,_312_Table1_ColumnLookup,0),FALSE),
  IF(AND(VALUE(LEFT($A1683,3))=312,LEFT($G1683,5)="Total"),VLOOKUP('312'!$F$80,_312_Table1,MATCH(LEFT($B1683,1),_312_Table1_ColumnLookup,0),FALSE),
  IF(AND(VALUE(LEFT($A1683,3))=312,LEN($I1683)=4,$B1683="G"),VLOOKUP($I1683,_312_Table1,MATCH('312'!$N$16,_312_Table1_ColumnLookup,0),FALSE),
  IF(AND(VALUE(LEFT($A1683,3))=312,LEN($I1683)=4,$B1683="O"),VLOOKUP($I1683,_312_Table1,MATCH('312'!$V$16,_312_Table1_ColumnLookup,0),FALSE),
  IF(AND(VALUE(LEFT($A1683,3))=312,LEN($I1683)=4,$B1683="Q"),VLOOKUP($I1683,_312_Table1,MATCH('312'!$X$16,_312_Table1_ColumnLookup,0),FALSE),
  IF(AND(VALUE(LEFT($A1683,3))=312,LEN($I1683)=4),VLOOKUP($I1683,_312_Table1,MATCH(LEFT($B1683,1),_312_Table1_ColumnLookup,0),FALSE)
+N("312"),
  IF(VALUE(LEFT($A1683,3))=313,VLOOKUP(VALUE(MID($B1683,2,1)),_313_Table1,MATCH(MID($B1683,1,1),_313_Table1_ColumnLookup,0),FALSE)
+N("313"),
  IF(AND(VALUE(LEFT($A1683,3))=314,LEN($B1683)=3),VLOOKUP(VALUE(MID($B1683,2,2)),_314_Table1,MATCH(MID($B1683,1,1),_314_Table1_ColumnLookup,0),FALSE),
  IF(VALUE(LEFT($A1683,3))=314,VLOOKUP(VALUE(MID($B1683,2,1)),_314_Table1,MATCH(MID($B1683,1,1),_314_Table1_ColumnLookup,0),FALSE)
+N("314"),
""))))))))))))))))))))))))</f>
        <v>#N/A</v>
      </c>
      <c r="E1683" s="238" t="e">
        <f>IF(AND(VALUE(LEFT($A1683,3))=309,LEN($B1683)=3),VLOOKUP(VALUE(MID($B1683,2,2)),_309_Table2,MATCH(MID($B1683,1,1),_309_Table2_ColumnLookup,0),FALSE),
  IF($C1683="309 LCR SummaryA",OneYearSCR,IF($C1683="309 LCR SummaryB",UltimateSCR,IF(VALUE(LEFT($A1683,3))=309,VLOOKUP(VALUE(MID($B1683,2,1)),_309_Table2,MATCH(MID($B1683,1,1),_309_Table2_ColumnLookup,0),FALSE)
+N("309"),
  IF(VALUE(LEFT($A1683,3))=310,VLOOKUP(VALUE(MID($B1683,2,1)),_310_Table2,MATCH(MID($B1683,1,1),_310_Table2_ColumnLookup,0),FALSE)
+N("310"),
  IF(AND(VALUE(LEFT($A1683,3))=311,LEN($I1683)=4),VLOOKUP($I1683,_311_Table2,MATCH($B1683,_311_Table2_ColumnLookup,0),FALSE),
  IF(AND(VALUE(LEFT($A1683,3))=311,OR($B1683="I2",$B1683="J2",$B1683="K2",$B1683="L2")),VLOOKUP('311'!$G$58,_311_Table2,MATCH(MID($B1683,1,1),_311_Table2_ColumnLookup,0),FALSE),
  IF(AND(VALUE(LEFT($A1683,3))=311,RIGHT($B1683,5)="Total"),VLOOKUP('311'!$G$59,_311_Table2,MATCH(MID($B1683,1,1),_311_Table2_ColumnLookup,0),FALSE),
  IF(VALUE(LEFT($A1683,3))=311,VLOOKUP(VALUE(MID($B1683,2,1)),_311_Table2,MATCH(MID($B1683,1,1),_311_Table2_ColumnLookup,0),FALSE)
+N("311"),
  IF(AND(VALUE(LEFT($A1683,3))=312,LEFT($G1683,10)="Unincepted",$B1683="G "),VLOOKUP(" ULO",_312_Table2,MATCH('312'!$N$16,_312_Table2_ColumnLookup,0),FALSE),
  IF(AND(VALUE(LEFT($A1683,3))=312,LEFT($G1683,10)="Unincepted",$B1683="O "),VLOOKUP(" ULO",_312_Table2,MATCH('312'!$V$16,_312_Table2_ColumnLookup,0),FALSE),
  IF(AND(VALUE(LEFT($A1683,3))=312,LEFT($G1683,10)="Unincepted",$B1683="Q "),VLOOKUP(" ULO",_312_Table2,MATCH('312'!$X$16,_312_Table2_ColumnLookup,0),FALSE),
  IF(AND(VALUE(LEFT($A1683,3))=312,LEFT($G1683,10)="Unincepted"),VLOOKUP(" ULO",_312_Table2,MATCH(LEFT($B1683,1),_312_Table2_ColumnLookup,0),FALSE),
  IF(AND(VALUE(LEFT($A1683,3))=312,LEFT($G1683,5)="Total",$B1683="G "),VLOOKUP('312'!$F$80,_312_Table2,MATCH('312'!$N$16,_312_Table2_ColumnLookup,0),FALSE),
  IF(AND(VALUE(LEFT($A1683,3))=312,LEFT($G1683,5)="Total",$B1683="O "),VLOOKUP('312'!$F$80,_312_Table2,MATCH('312'!$V$16,_312_Table2_ColumnLookup,0),FALSE),
  IF(AND(VALUE(LEFT($A1683,3))=312,LEFT($G1683,5)="Total",$B1683="Q "),VLOOKUP('312'!$F$80,_312_Table2,MATCH('312'!$X$16,_312_Table2_ColumnLookup,0),FALSE),
  IF(AND(VALUE(LEFT($A1683,3))=312,LEFT($G1683,5)="Total"),VLOOKUP('312'!$F$80,_312_Table2,MATCH(LEFT($B1683,1),_312_Table2_ColumnLookup,0),FALSE),
  IF(AND(VALUE(LEFT($A1683,3))=312,LEN($I1683)=4,$B1683="G"),VLOOKUP($I1683,_312_Table2,MATCH('312'!$N$16,_312_Table2_ColumnLookup,0),FALSE),
  IF(AND(VALUE(LEFT($A1683,3))=312,LEN($I1683)=4,$B1683="O"),VLOOKUP($I1683,_312_Table2,MATCH('312'!$V$16,_312_Table2_ColumnLookup,0),FALSE),
  IF(AND(VALUE(LEFT($A1683,3))=312,LEN($I1683)=4,$B1683="Q"),VLOOKUP($I1683,_312_Table2,MATCH('312'!$X$16,_312_Table2_ColumnLookup,0),FALSE),
  IF(AND(VALUE(LEFT($A1683,3))=312,LEN($I1683)=4),VLOOKUP($I1683,_312_Table2,MATCH(LEFT($B1683,1),_312_Table2_ColumnLookup,0),FALSE)
+N("312"),
  IF(VALUE(LEFT($A1683,3))=313,VLOOKUP(VALUE(MID($B1683,2,1)),_313_Table2,MATCH(MID($B1683,1,1),_313_Table2_ColumnLookup,0),FALSE)
+N("313"),
  IF(AND(VALUE(LEFT($A1683,3))=314,LEN($B1683)=3),VLOOKUP(VALUE(MID($B1683,2,2)),_314_Table2,MATCH(MID($B1683,1,1),_314_Table2_ColumnLookup,0),FALSE),
  IF(VALUE(LEFT($A1683,3))=314,VLOOKUP(VALUE(MID($B1683,2,1)),_314_Table2,MATCH(MID($B1683,1,1),_314_Table2_ColumnLookup,0),FALSE)
+N("314"),
""))))))))))))))))))))))))</f>
        <v>#N/A</v>
      </c>
      <c r="F1683" s="238" t="e">
        <f>IF(AND(VALUE(LEFT($A1683,3))=309,LEN($B1683)=3),VLOOKUP(VALUE(MID($B1683,2,2)),_309_Table3,MATCH(MID($B1683,1,1),_309_Table3_ColumnLookup,0),FALSE),
  IF($C1683="309 LCR SummaryA",OneYearSCR,IF($C1683="309 LCR SummaryB",UltimateSCR,IF(VALUE(LEFT($A1683,3))=309,VLOOKUP(VALUE(MID($B1683,2,1)),_309_Table3,MATCH(MID($B1683,1,1),_309_Table3_ColumnLookup,0),FALSE)
+N("309"),
  IF(VALUE(LEFT($A1683,3))=310,VLOOKUP(VALUE(MID($B1683,2,1)),_310_Table3,MATCH(MID($B1683,1,1),_310_Table3_ColumnLookup,0),FALSE)
+N("310"),
  IF(AND(VALUE(LEFT($A1683,3))=311,LEN($I1683)=4),VLOOKUP($I1683,_311_Table3,MATCH($B1683,_311_Table3_ColumnLookup,0),FALSE),
  IF(AND(VALUE(LEFT($A1683,3))=311,OR($B1683="I2",$B1683="J2",$B1683="K2",$B1683="L2")),VLOOKUP('311'!$G$58,_311_Table3,MATCH(MID($B1683,1,1),_311_Table3_ColumnLookup,0),FALSE),
  IF(AND(VALUE(LEFT($A1683,3))=311,RIGHT($B1683,5)="Total"),VLOOKUP('311'!$G$59,_311_Table3,MATCH(MID($B1683,1,1),_311_Table3_ColumnLookup,0),FALSE),
  IF(VALUE(LEFT($A1683,3))=311,VLOOKUP(VALUE(MID($B1683,2,1)),_311_Table3,MATCH(MID($B1683,1,1),_311_Table3_ColumnLookup,0),FALSE)
+N("311"),
  IF(AND(VALUE(LEFT($A1683,3))=312,LEFT($G1683,10)="Unincepted",$B1683="G "),VLOOKUP(" ULO",_312_Table3,MATCH('312'!$N$16,_312_Table3_ColumnLookup,0),FALSE),
  IF(AND(VALUE(LEFT($A1683,3))=312,LEFT($G1683,10)="Unincepted",$B1683="O "),VLOOKUP(" ULO",_312_Table3,MATCH('312'!$V$16,_312_Table3_ColumnLookup,0),FALSE),
  IF(AND(VALUE(LEFT($A1683,3))=312,LEFT($G1683,10)="Unincepted",$B1683="Q "),VLOOKUP(" ULO",_312_Table3,MATCH('312'!$X$16,_312_Table3_ColumnLookup,0),FALSE),
  IF(AND(VALUE(LEFT($A1683,3))=312,LEFT($G1683,10)="Unincepted"),VLOOKUP(" ULO",_312_Table3,MATCH(LEFT($B1683,1),_312_Table3_ColumnLookup,0),FALSE),
  IF(AND(VALUE(LEFT($A1683,3))=312,LEFT($G1683,5)="Total",$B1683="G "),VLOOKUP('312'!$F$80,_312_Table3,MATCH('312'!$N$16,_312_Table3_ColumnLookup,0),FALSE),
  IF(AND(VALUE(LEFT($A1683,3))=312,LEFT($G1683,5)="Total",$B1683="O "),VLOOKUP('312'!$F$80,_312_Table3,MATCH('312'!$V$16,_312_Table3_ColumnLookup,0),FALSE),
  IF(AND(VALUE(LEFT($A1683,3))=312,LEFT($G1683,5)="Total",$B1683="Q "),VLOOKUP('312'!$F$80,_312_Table3,MATCH('312'!$X$16,_312_Table3_ColumnLookup,0),FALSE),
  IF(AND(VALUE(LEFT($A1683,3))=312,LEFT($G1683,5)="Total"),VLOOKUP('312'!$F$80,_312_Table3,MATCH(LEFT($B1683,1),_312_Table3_ColumnLookup,0),FALSE),
  IF(AND(VALUE(LEFT($A1683,3))=312,LEN($I1683)=4,$B1683="G"),VLOOKUP($I1683,_312_Table3,MATCH('312'!$N$16,_312_Table3_ColumnLookup,0),FALSE),
  IF(AND(VALUE(LEFT($A1683,3))=312,LEN($I1683)=4,$B1683="O"),VLOOKUP($I1683,_312_Table3,MATCH('312'!$V$16,_312_Table3_ColumnLookup,0),FALSE),
  IF(AND(VALUE(LEFT($A1683,3))=312,LEN($I1683)=4,$B1683="Q"),VLOOKUP($I1683,_312_Table3,MATCH('312'!$X$16,_312_Table3_ColumnLookup,0),FALSE),
  IF(AND(VALUE(LEFT($A1683,3))=312,LEN($I1683)=4),VLOOKUP($I1683,_312_Table3,MATCH(LEFT($B1683,1),_312_Table3_ColumnLookup,0),FALSE)
+N("312"),
  IF(VALUE(LEFT($A1683,3))=313,VLOOKUP(VALUE(MID($B1683,2,1)),_313_Table3,MATCH(MID($B1683,1,1),_313_Table3_ColumnLookup,0),FALSE)
+N("313"),
  IF(AND(VALUE(LEFT($A1683,3))=314,LEN($B1683)=3),VLOOKUP(VALUE(MID($B1683,2,2)),_314_Table3,MATCH(MID($B1683,1,1),_314_Table3_ColumnLookup,0),FALSE),
  IF(VALUE(LEFT($A1683,3))=314,VLOOKUP(VALUE(MID($B1683,2,1)),_314_Table3,MATCH(MID($B1683,1,1),_314_Table3_ColumnLookup,0),FALSE)
+N("314"),
""))))))))))))))))))))))))</f>
        <v>#N/A</v>
      </c>
      <c r="H1683" s="321" t="str">
        <f>IFERROR(
IF(ISERROR($D1683)=FALSE,$D1683,IF(ISERROR($E1683)=FALSE,$E1683,IF(ISERROR($F1683)=FALSE,$F1683
+N("012 checkboxes"),
IF(
IF(OR(LEFT($A1683,9)="Syndicate",LEFT($A1683,12)="NewSyndicate"),VLOOKUP($A1683,'012'!$J:$ZW,MATCH("Link to button",'012'!$J$1:$ZW$1,0),0)
+N("309 checkbox"),
IF($C1683="309 LCR Summary0",VLOOKUP("Notes990",'309'!$P:$ZZ,MATCH("Link to button",'309'!$P$1:$ZZ$1,0),0)
+N("313 checkboxes"),
IF($C1683="313 Financial Information0LcmVsScr",IF($C1683="309 LCR Summary0",VLOOKUP("LcmVsScr",'309'!$N:$ZZ,MATCH("Link to button",'309'!$N$1:$ZZ$1,0),0),
IF($C1683="313 Financial Information0LcrDocAttached",IF($C1683="309 LCR Summary0",VLOOKUP("LcrDocAttached",'309'!$N:$ZZ,MATCH("Link to button",'309'!$N$1:$ZZ$1,0),
0)))))))=1,TRUE,FALSE)
))),"")</f>
        <v/>
      </c>
    </row>
    <row r="1684" spans="1:8">
      <c r="A1684" s="237" t="e">
        <f>VLOOKUP($G1684,CSVLookups!$B:$R,MATCH(A$1,CSVLookups!$B$1:$R$1,0),FALSE)</f>
        <v>#N/A</v>
      </c>
      <c r="B1684" s="237" t="e">
        <f>VLOOKUP($G1684,CSVLookups!$B:$R,MATCH(B$1,CSVLookups!$B$1:$R$1,0),FALSE)</f>
        <v>#N/A</v>
      </c>
      <c r="C1684" s="238" t="e">
        <f t="shared" si="26"/>
        <v>#N/A</v>
      </c>
      <c r="D1684" s="238" t="e">
        <f>IF(AND(VALUE(LEFT($A1684,3))=309,LEN($B1684)=3),VLOOKUP(VALUE(MID($B1684,2,2)),_309_Table1,MATCH(MID($B1684,1,1),_309_Table1_ColumnLookup,0),FALSE),
  IF($C1684="309 LCR SummaryA",OneYearSCR,IF($C1684="309 LCR SummaryB",UltimateSCR,IF(VALUE(LEFT($A1684,3))=309,VLOOKUP(VALUE(MID($B1684,2,1)),_309_Table1,MATCH(MID($B1684,1,1),_309_Table1_ColumnLookup,0),FALSE)
+N("309"),
  IF(VALUE(LEFT($A1684,3))=310,VLOOKUP(VALUE(MID($B1684,2,1)),_310_Table1,MATCH(MID($B1684,1,1),_310_Table1_ColumnLookup,0),FALSE)
+N("310"),
  IF(AND(VALUE(LEFT($A1684,3))=311,LEN($I1684)=4),VLOOKUP($I1684,_311_Table1,MATCH($B1684,_311_Table1_ColumnLookup,0),FALSE),
  IF(AND(VALUE(LEFT($A1684,3))=311,OR($B1684="I2",$B1684="J2",$B1684="K2",$B1684="L2")),VLOOKUP('311'!$G$58,_311_Table1,MATCH(MID($B1684,1,1),_311_Table1_ColumnLookup,0),FALSE),
  IF(AND(VALUE(LEFT($A1684,3))=311,RIGHT($B1684,5)="Total"),VLOOKUP('311'!$G$59,_311_Table1,MATCH(MID($B1684,1,1),_311_Table1_ColumnLookup,0),FALSE),
  IF(VALUE(LEFT($A1684,3))=311,VLOOKUP(VALUE(MID($B1684,2,1)),_311_Table1,MATCH(MID($B1684,1,1),_311_Table1_ColumnLookup,0),FALSE)
+N("311"),
  IF(AND(VALUE(LEFT($A1684,3))=312,LEFT($G1684,10)="Unincepted",$B1684="G "),VLOOKUP(" ULO",_312_Table1,MATCH('312'!$N$16,_312_Table1_ColumnLookup,0),FALSE),
  IF(AND(VALUE(LEFT($A1684,3))=312,LEFT($G1684,10)="Unincepted",$B1684="O "),VLOOKUP(" ULO",_312_Table1,MATCH('312'!$V$16,_312_Table1_ColumnLookup,0),FALSE),
  IF(AND(VALUE(LEFT($A1684,3))=312,LEFT($G1684,10)="Unincepted",$B1684="Q "),VLOOKUP(" ULO",_312_Table1,MATCH('312'!$X$16,_312_Table1_ColumnLookup,0),FALSE),
  IF(AND(VALUE(LEFT($A1684,3))=312,LEFT($G1684,10)="Unincepted"),VLOOKUP(" ULO",_312_Table1,MATCH(LEFT($B1684,1),_312_Table1_ColumnLookup,0),FALSE),
  IF(AND(VALUE(LEFT($A1684,3))=312,LEFT($G1684,5)="Total",$B1684="G "),VLOOKUP('312'!$F$80,_312_Table1,MATCH('312'!$N$16,_312_Table1_ColumnLookup,0),FALSE),
  IF(AND(VALUE(LEFT($A1684,3))=312,LEFT($G1684,5)="Total",$B1684="O "),VLOOKUP('312'!$F$80,_312_Table1,MATCH('312'!$V$16,_312_Table1_ColumnLookup,0),FALSE),
  IF(AND(VALUE(LEFT($A1684,3))=312,LEFT($G1684,5)="Total",$B1684="Q "),VLOOKUP('312'!$F$80,_312_Table1,MATCH('312'!$X$16,_312_Table1_ColumnLookup,0),FALSE),
  IF(AND(VALUE(LEFT($A1684,3))=312,LEFT($G1684,5)="Total"),VLOOKUP('312'!$F$80,_312_Table1,MATCH(LEFT($B1684,1),_312_Table1_ColumnLookup,0),FALSE),
  IF(AND(VALUE(LEFT($A1684,3))=312,LEN($I1684)=4,$B1684="G"),VLOOKUP($I1684,_312_Table1,MATCH('312'!$N$16,_312_Table1_ColumnLookup,0),FALSE),
  IF(AND(VALUE(LEFT($A1684,3))=312,LEN($I1684)=4,$B1684="O"),VLOOKUP($I1684,_312_Table1,MATCH('312'!$V$16,_312_Table1_ColumnLookup,0),FALSE),
  IF(AND(VALUE(LEFT($A1684,3))=312,LEN($I1684)=4,$B1684="Q"),VLOOKUP($I1684,_312_Table1,MATCH('312'!$X$16,_312_Table1_ColumnLookup,0),FALSE),
  IF(AND(VALUE(LEFT($A1684,3))=312,LEN($I1684)=4),VLOOKUP($I1684,_312_Table1,MATCH(LEFT($B1684,1),_312_Table1_ColumnLookup,0),FALSE)
+N("312"),
  IF(VALUE(LEFT($A1684,3))=313,VLOOKUP(VALUE(MID($B1684,2,1)),_313_Table1,MATCH(MID($B1684,1,1),_313_Table1_ColumnLookup,0),FALSE)
+N("313"),
  IF(AND(VALUE(LEFT($A1684,3))=314,LEN($B1684)=3),VLOOKUP(VALUE(MID($B1684,2,2)),_314_Table1,MATCH(MID($B1684,1,1),_314_Table1_ColumnLookup,0),FALSE),
  IF(VALUE(LEFT($A1684,3))=314,VLOOKUP(VALUE(MID($B1684,2,1)),_314_Table1,MATCH(MID($B1684,1,1),_314_Table1_ColumnLookup,0),FALSE)
+N("314"),
""))))))))))))))))))))))))</f>
        <v>#N/A</v>
      </c>
      <c r="E1684" s="238" t="e">
        <f>IF(AND(VALUE(LEFT($A1684,3))=309,LEN($B1684)=3),VLOOKUP(VALUE(MID($B1684,2,2)),_309_Table2,MATCH(MID($B1684,1,1),_309_Table2_ColumnLookup,0),FALSE),
  IF($C1684="309 LCR SummaryA",OneYearSCR,IF($C1684="309 LCR SummaryB",UltimateSCR,IF(VALUE(LEFT($A1684,3))=309,VLOOKUP(VALUE(MID($B1684,2,1)),_309_Table2,MATCH(MID($B1684,1,1),_309_Table2_ColumnLookup,0),FALSE)
+N("309"),
  IF(VALUE(LEFT($A1684,3))=310,VLOOKUP(VALUE(MID($B1684,2,1)),_310_Table2,MATCH(MID($B1684,1,1),_310_Table2_ColumnLookup,0),FALSE)
+N("310"),
  IF(AND(VALUE(LEFT($A1684,3))=311,LEN($I1684)=4),VLOOKUP($I1684,_311_Table2,MATCH($B1684,_311_Table2_ColumnLookup,0),FALSE),
  IF(AND(VALUE(LEFT($A1684,3))=311,OR($B1684="I2",$B1684="J2",$B1684="K2",$B1684="L2")),VLOOKUP('311'!$G$58,_311_Table2,MATCH(MID($B1684,1,1),_311_Table2_ColumnLookup,0),FALSE),
  IF(AND(VALUE(LEFT($A1684,3))=311,RIGHT($B1684,5)="Total"),VLOOKUP('311'!$G$59,_311_Table2,MATCH(MID($B1684,1,1),_311_Table2_ColumnLookup,0),FALSE),
  IF(VALUE(LEFT($A1684,3))=311,VLOOKUP(VALUE(MID($B1684,2,1)),_311_Table2,MATCH(MID($B1684,1,1),_311_Table2_ColumnLookup,0),FALSE)
+N("311"),
  IF(AND(VALUE(LEFT($A1684,3))=312,LEFT($G1684,10)="Unincepted",$B1684="G "),VLOOKUP(" ULO",_312_Table2,MATCH('312'!$N$16,_312_Table2_ColumnLookup,0),FALSE),
  IF(AND(VALUE(LEFT($A1684,3))=312,LEFT($G1684,10)="Unincepted",$B1684="O "),VLOOKUP(" ULO",_312_Table2,MATCH('312'!$V$16,_312_Table2_ColumnLookup,0),FALSE),
  IF(AND(VALUE(LEFT($A1684,3))=312,LEFT($G1684,10)="Unincepted",$B1684="Q "),VLOOKUP(" ULO",_312_Table2,MATCH('312'!$X$16,_312_Table2_ColumnLookup,0),FALSE),
  IF(AND(VALUE(LEFT($A1684,3))=312,LEFT($G1684,10)="Unincepted"),VLOOKUP(" ULO",_312_Table2,MATCH(LEFT($B1684,1),_312_Table2_ColumnLookup,0),FALSE),
  IF(AND(VALUE(LEFT($A1684,3))=312,LEFT($G1684,5)="Total",$B1684="G "),VLOOKUP('312'!$F$80,_312_Table2,MATCH('312'!$N$16,_312_Table2_ColumnLookup,0),FALSE),
  IF(AND(VALUE(LEFT($A1684,3))=312,LEFT($G1684,5)="Total",$B1684="O "),VLOOKUP('312'!$F$80,_312_Table2,MATCH('312'!$V$16,_312_Table2_ColumnLookup,0),FALSE),
  IF(AND(VALUE(LEFT($A1684,3))=312,LEFT($G1684,5)="Total",$B1684="Q "),VLOOKUP('312'!$F$80,_312_Table2,MATCH('312'!$X$16,_312_Table2_ColumnLookup,0),FALSE),
  IF(AND(VALUE(LEFT($A1684,3))=312,LEFT($G1684,5)="Total"),VLOOKUP('312'!$F$80,_312_Table2,MATCH(LEFT($B1684,1),_312_Table2_ColumnLookup,0),FALSE),
  IF(AND(VALUE(LEFT($A1684,3))=312,LEN($I1684)=4,$B1684="G"),VLOOKUP($I1684,_312_Table2,MATCH('312'!$N$16,_312_Table2_ColumnLookup,0),FALSE),
  IF(AND(VALUE(LEFT($A1684,3))=312,LEN($I1684)=4,$B1684="O"),VLOOKUP($I1684,_312_Table2,MATCH('312'!$V$16,_312_Table2_ColumnLookup,0),FALSE),
  IF(AND(VALUE(LEFT($A1684,3))=312,LEN($I1684)=4,$B1684="Q"),VLOOKUP($I1684,_312_Table2,MATCH('312'!$X$16,_312_Table2_ColumnLookup,0),FALSE),
  IF(AND(VALUE(LEFT($A1684,3))=312,LEN($I1684)=4),VLOOKUP($I1684,_312_Table2,MATCH(LEFT($B1684,1),_312_Table2_ColumnLookup,0),FALSE)
+N("312"),
  IF(VALUE(LEFT($A1684,3))=313,VLOOKUP(VALUE(MID($B1684,2,1)),_313_Table2,MATCH(MID($B1684,1,1),_313_Table2_ColumnLookup,0),FALSE)
+N("313"),
  IF(AND(VALUE(LEFT($A1684,3))=314,LEN($B1684)=3),VLOOKUP(VALUE(MID($B1684,2,2)),_314_Table2,MATCH(MID($B1684,1,1),_314_Table2_ColumnLookup,0),FALSE),
  IF(VALUE(LEFT($A1684,3))=314,VLOOKUP(VALUE(MID($B1684,2,1)),_314_Table2,MATCH(MID($B1684,1,1),_314_Table2_ColumnLookup,0),FALSE)
+N("314"),
""))))))))))))))))))))))))</f>
        <v>#N/A</v>
      </c>
      <c r="F1684" s="238" t="e">
        <f>IF(AND(VALUE(LEFT($A1684,3))=309,LEN($B1684)=3),VLOOKUP(VALUE(MID($B1684,2,2)),_309_Table3,MATCH(MID($B1684,1,1),_309_Table3_ColumnLookup,0),FALSE),
  IF($C1684="309 LCR SummaryA",OneYearSCR,IF($C1684="309 LCR SummaryB",UltimateSCR,IF(VALUE(LEFT($A1684,3))=309,VLOOKUP(VALUE(MID($B1684,2,1)),_309_Table3,MATCH(MID($B1684,1,1),_309_Table3_ColumnLookup,0),FALSE)
+N("309"),
  IF(VALUE(LEFT($A1684,3))=310,VLOOKUP(VALUE(MID($B1684,2,1)),_310_Table3,MATCH(MID($B1684,1,1),_310_Table3_ColumnLookup,0),FALSE)
+N("310"),
  IF(AND(VALUE(LEFT($A1684,3))=311,LEN($I1684)=4),VLOOKUP($I1684,_311_Table3,MATCH($B1684,_311_Table3_ColumnLookup,0),FALSE),
  IF(AND(VALUE(LEFT($A1684,3))=311,OR($B1684="I2",$B1684="J2",$B1684="K2",$B1684="L2")),VLOOKUP('311'!$G$58,_311_Table3,MATCH(MID($B1684,1,1),_311_Table3_ColumnLookup,0),FALSE),
  IF(AND(VALUE(LEFT($A1684,3))=311,RIGHT($B1684,5)="Total"),VLOOKUP('311'!$G$59,_311_Table3,MATCH(MID($B1684,1,1),_311_Table3_ColumnLookup,0),FALSE),
  IF(VALUE(LEFT($A1684,3))=311,VLOOKUP(VALUE(MID($B1684,2,1)),_311_Table3,MATCH(MID($B1684,1,1),_311_Table3_ColumnLookup,0),FALSE)
+N("311"),
  IF(AND(VALUE(LEFT($A1684,3))=312,LEFT($G1684,10)="Unincepted",$B1684="G "),VLOOKUP(" ULO",_312_Table3,MATCH('312'!$N$16,_312_Table3_ColumnLookup,0),FALSE),
  IF(AND(VALUE(LEFT($A1684,3))=312,LEFT($G1684,10)="Unincepted",$B1684="O "),VLOOKUP(" ULO",_312_Table3,MATCH('312'!$V$16,_312_Table3_ColumnLookup,0),FALSE),
  IF(AND(VALUE(LEFT($A1684,3))=312,LEFT($G1684,10)="Unincepted",$B1684="Q "),VLOOKUP(" ULO",_312_Table3,MATCH('312'!$X$16,_312_Table3_ColumnLookup,0),FALSE),
  IF(AND(VALUE(LEFT($A1684,3))=312,LEFT($G1684,10)="Unincepted"),VLOOKUP(" ULO",_312_Table3,MATCH(LEFT($B1684,1),_312_Table3_ColumnLookup,0),FALSE),
  IF(AND(VALUE(LEFT($A1684,3))=312,LEFT($G1684,5)="Total",$B1684="G "),VLOOKUP('312'!$F$80,_312_Table3,MATCH('312'!$N$16,_312_Table3_ColumnLookup,0),FALSE),
  IF(AND(VALUE(LEFT($A1684,3))=312,LEFT($G1684,5)="Total",$B1684="O "),VLOOKUP('312'!$F$80,_312_Table3,MATCH('312'!$V$16,_312_Table3_ColumnLookup,0),FALSE),
  IF(AND(VALUE(LEFT($A1684,3))=312,LEFT($G1684,5)="Total",$B1684="Q "),VLOOKUP('312'!$F$80,_312_Table3,MATCH('312'!$X$16,_312_Table3_ColumnLookup,0),FALSE),
  IF(AND(VALUE(LEFT($A1684,3))=312,LEFT($G1684,5)="Total"),VLOOKUP('312'!$F$80,_312_Table3,MATCH(LEFT($B1684,1),_312_Table3_ColumnLookup,0),FALSE),
  IF(AND(VALUE(LEFT($A1684,3))=312,LEN($I1684)=4,$B1684="G"),VLOOKUP($I1684,_312_Table3,MATCH('312'!$N$16,_312_Table3_ColumnLookup,0),FALSE),
  IF(AND(VALUE(LEFT($A1684,3))=312,LEN($I1684)=4,$B1684="O"),VLOOKUP($I1684,_312_Table3,MATCH('312'!$V$16,_312_Table3_ColumnLookup,0),FALSE),
  IF(AND(VALUE(LEFT($A1684,3))=312,LEN($I1684)=4,$B1684="Q"),VLOOKUP($I1684,_312_Table3,MATCH('312'!$X$16,_312_Table3_ColumnLookup,0),FALSE),
  IF(AND(VALUE(LEFT($A1684,3))=312,LEN($I1684)=4),VLOOKUP($I1684,_312_Table3,MATCH(LEFT($B1684,1),_312_Table3_ColumnLookup,0),FALSE)
+N("312"),
  IF(VALUE(LEFT($A1684,3))=313,VLOOKUP(VALUE(MID($B1684,2,1)),_313_Table3,MATCH(MID($B1684,1,1),_313_Table3_ColumnLookup,0),FALSE)
+N("313"),
  IF(AND(VALUE(LEFT($A1684,3))=314,LEN($B1684)=3),VLOOKUP(VALUE(MID($B1684,2,2)),_314_Table3,MATCH(MID($B1684,1,1),_314_Table3_ColumnLookup,0),FALSE),
  IF(VALUE(LEFT($A1684,3))=314,VLOOKUP(VALUE(MID($B1684,2,1)),_314_Table3,MATCH(MID($B1684,1,1),_314_Table3_ColumnLookup,0),FALSE)
+N("314"),
""))))))))))))))))))))))))</f>
        <v>#N/A</v>
      </c>
      <c r="H1684" s="321" t="str">
        <f>IFERROR(
IF(ISERROR($D1684)=FALSE,$D1684,IF(ISERROR($E1684)=FALSE,$E1684,IF(ISERROR($F1684)=FALSE,$F1684
+N("012 checkboxes"),
IF(
IF(OR(LEFT($A1684,9)="Syndicate",LEFT($A1684,12)="NewSyndicate"),VLOOKUP($A1684,'012'!$J:$ZW,MATCH("Link to button",'012'!$J$1:$ZW$1,0),0)
+N("309 checkbox"),
IF($C1684="309 LCR Summary0",VLOOKUP("Notes990",'309'!$P:$ZZ,MATCH("Link to button",'309'!$P$1:$ZZ$1,0),0)
+N("313 checkboxes"),
IF($C1684="313 Financial Information0LcmVsScr",IF($C1684="309 LCR Summary0",VLOOKUP("LcmVsScr",'309'!$N:$ZZ,MATCH("Link to button",'309'!$N$1:$ZZ$1,0),0),
IF($C1684="313 Financial Information0LcrDocAttached",IF($C1684="309 LCR Summary0",VLOOKUP("LcrDocAttached",'309'!$N:$ZZ,MATCH("Link to button",'309'!$N$1:$ZZ$1,0),
0)))))))=1,TRUE,FALSE)
))),"")</f>
        <v/>
      </c>
    </row>
    <row r="1685" spans="1:8">
      <c r="A1685" s="237" t="e">
        <f>VLOOKUP($G1685,CSVLookups!$B:$R,MATCH(A$1,CSVLookups!$B$1:$R$1,0),FALSE)</f>
        <v>#N/A</v>
      </c>
      <c r="B1685" s="237" t="e">
        <f>VLOOKUP($G1685,CSVLookups!$B:$R,MATCH(B$1,CSVLookups!$B$1:$R$1,0),FALSE)</f>
        <v>#N/A</v>
      </c>
      <c r="C1685" s="238" t="e">
        <f t="shared" si="26"/>
        <v>#N/A</v>
      </c>
      <c r="D1685" s="238" t="e">
        <f>IF(AND(VALUE(LEFT($A1685,3))=309,LEN($B1685)=3),VLOOKUP(VALUE(MID($B1685,2,2)),_309_Table1,MATCH(MID($B1685,1,1),_309_Table1_ColumnLookup,0),FALSE),
  IF($C1685="309 LCR SummaryA",OneYearSCR,IF($C1685="309 LCR SummaryB",UltimateSCR,IF(VALUE(LEFT($A1685,3))=309,VLOOKUP(VALUE(MID($B1685,2,1)),_309_Table1,MATCH(MID($B1685,1,1),_309_Table1_ColumnLookup,0),FALSE)
+N("309"),
  IF(VALUE(LEFT($A1685,3))=310,VLOOKUP(VALUE(MID($B1685,2,1)),_310_Table1,MATCH(MID($B1685,1,1),_310_Table1_ColumnLookup,0),FALSE)
+N("310"),
  IF(AND(VALUE(LEFT($A1685,3))=311,LEN($I1685)=4),VLOOKUP($I1685,_311_Table1,MATCH($B1685,_311_Table1_ColumnLookup,0),FALSE),
  IF(AND(VALUE(LEFT($A1685,3))=311,OR($B1685="I2",$B1685="J2",$B1685="K2",$B1685="L2")),VLOOKUP('311'!$G$58,_311_Table1,MATCH(MID($B1685,1,1),_311_Table1_ColumnLookup,0),FALSE),
  IF(AND(VALUE(LEFT($A1685,3))=311,RIGHT($B1685,5)="Total"),VLOOKUP('311'!$G$59,_311_Table1,MATCH(MID($B1685,1,1),_311_Table1_ColumnLookup,0),FALSE),
  IF(VALUE(LEFT($A1685,3))=311,VLOOKUP(VALUE(MID($B1685,2,1)),_311_Table1,MATCH(MID($B1685,1,1),_311_Table1_ColumnLookup,0),FALSE)
+N("311"),
  IF(AND(VALUE(LEFT($A1685,3))=312,LEFT($G1685,10)="Unincepted",$B1685="G "),VLOOKUP(" ULO",_312_Table1,MATCH('312'!$N$16,_312_Table1_ColumnLookup,0),FALSE),
  IF(AND(VALUE(LEFT($A1685,3))=312,LEFT($G1685,10)="Unincepted",$B1685="O "),VLOOKUP(" ULO",_312_Table1,MATCH('312'!$V$16,_312_Table1_ColumnLookup,0),FALSE),
  IF(AND(VALUE(LEFT($A1685,3))=312,LEFT($G1685,10)="Unincepted",$B1685="Q "),VLOOKUP(" ULO",_312_Table1,MATCH('312'!$X$16,_312_Table1_ColumnLookup,0),FALSE),
  IF(AND(VALUE(LEFT($A1685,3))=312,LEFT($G1685,10)="Unincepted"),VLOOKUP(" ULO",_312_Table1,MATCH(LEFT($B1685,1),_312_Table1_ColumnLookup,0),FALSE),
  IF(AND(VALUE(LEFT($A1685,3))=312,LEFT($G1685,5)="Total",$B1685="G "),VLOOKUP('312'!$F$80,_312_Table1,MATCH('312'!$N$16,_312_Table1_ColumnLookup,0),FALSE),
  IF(AND(VALUE(LEFT($A1685,3))=312,LEFT($G1685,5)="Total",$B1685="O "),VLOOKUP('312'!$F$80,_312_Table1,MATCH('312'!$V$16,_312_Table1_ColumnLookup,0),FALSE),
  IF(AND(VALUE(LEFT($A1685,3))=312,LEFT($G1685,5)="Total",$B1685="Q "),VLOOKUP('312'!$F$80,_312_Table1,MATCH('312'!$X$16,_312_Table1_ColumnLookup,0),FALSE),
  IF(AND(VALUE(LEFT($A1685,3))=312,LEFT($G1685,5)="Total"),VLOOKUP('312'!$F$80,_312_Table1,MATCH(LEFT($B1685,1),_312_Table1_ColumnLookup,0),FALSE),
  IF(AND(VALUE(LEFT($A1685,3))=312,LEN($I1685)=4,$B1685="G"),VLOOKUP($I1685,_312_Table1,MATCH('312'!$N$16,_312_Table1_ColumnLookup,0),FALSE),
  IF(AND(VALUE(LEFT($A1685,3))=312,LEN($I1685)=4,$B1685="O"),VLOOKUP($I1685,_312_Table1,MATCH('312'!$V$16,_312_Table1_ColumnLookup,0),FALSE),
  IF(AND(VALUE(LEFT($A1685,3))=312,LEN($I1685)=4,$B1685="Q"),VLOOKUP($I1685,_312_Table1,MATCH('312'!$X$16,_312_Table1_ColumnLookup,0),FALSE),
  IF(AND(VALUE(LEFT($A1685,3))=312,LEN($I1685)=4),VLOOKUP($I1685,_312_Table1,MATCH(LEFT($B1685,1),_312_Table1_ColumnLookup,0),FALSE)
+N("312"),
  IF(VALUE(LEFT($A1685,3))=313,VLOOKUP(VALUE(MID($B1685,2,1)),_313_Table1,MATCH(MID($B1685,1,1),_313_Table1_ColumnLookup,0),FALSE)
+N("313"),
  IF(AND(VALUE(LEFT($A1685,3))=314,LEN($B1685)=3),VLOOKUP(VALUE(MID($B1685,2,2)),_314_Table1,MATCH(MID($B1685,1,1),_314_Table1_ColumnLookup,0),FALSE),
  IF(VALUE(LEFT($A1685,3))=314,VLOOKUP(VALUE(MID($B1685,2,1)),_314_Table1,MATCH(MID($B1685,1,1),_314_Table1_ColumnLookup,0),FALSE)
+N("314"),
""))))))))))))))))))))))))</f>
        <v>#N/A</v>
      </c>
      <c r="E1685" s="238" t="e">
        <f>IF(AND(VALUE(LEFT($A1685,3))=309,LEN($B1685)=3),VLOOKUP(VALUE(MID($B1685,2,2)),_309_Table2,MATCH(MID($B1685,1,1),_309_Table2_ColumnLookup,0),FALSE),
  IF($C1685="309 LCR SummaryA",OneYearSCR,IF($C1685="309 LCR SummaryB",UltimateSCR,IF(VALUE(LEFT($A1685,3))=309,VLOOKUP(VALUE(MID($B1685,2,1)),_309_Table2,MATCH(MID($B1685,1,1),_309_Table2_ColumnLookup,0),FALSE)
+N("309"),
  IF(VALUE(LEFT($A1685,3))=310,VLOOKUP(VALUE(MID($B1685,2,1)),_310_Table2,MATCH(MID($B1685,1,1),_310_Table2_ColumnLookup,0),FALSE)
+N("310"),
  IF(AND(VALUE(LEFT($A1685,3))=311,LEN($I1685)=4),VLOOKUP($I1685,_311_Table2,MATCH($B1685,_311_Table2_ColumnLookup,0),FALSE),
  IF(AND(VALUE(LEFT($A1685,3))=311,OR($B1685="I2",$B1685="J2",$B1685="K2",$B1685="L2")),VLOOKUP('311'!$G$58,_311_Table2,MATCH(MID($B1685,1,1),_311_Table2_ColumnLookup,0),FALSE),
  IF(AND(VALUE(LEFT($A1685,3))=311,RIGHT($B1685,5)="Total"),VLOOKUP('311'!$G$59,_311_Table2,MATCH(MID($B1685,1,1),_311_Table2_ColumnLookup,0),FALSE),
  IF(VALUE(LEFT($A1685,3))=311,VLOOKUP(VALUE(MID($B1685,2,1)),_311_Table2,MATCH(MID($B1685,1,1),_311_Table2_ColumnLookup,0),FALSE)
+N("311"),
  IF(AND(VALUE(LEFT($A1685,3))=312,LEFT($G1685,10)="Unincepted",$B1685="G "),VLOOKUP(" ULO",_312_Table2,MATCH('312'!$N$16,_312_Table2_ColumnLookup,0),FALSE),
  IF(AND(VALUE(LEFT($A1685,3))=312,LEFT($G1685,10)="Unincepted",$B1685="O "),VLOOKUP(" ULO",_312_Table2,MATCH('312'!$V$16,_312_Table2_ColumnLookup,0),FALSE),
  IF(AND(VALUE(LEFT($A1685,3))=312,LEFT($G1685,10)="Unincepted",$B1685="Q "),VLOOKUP(" ULO",_312_Table2,MATCH('312'!$X$16,_312_Table2_ColumnLookup,0),FALSE),
  IF(AND(VALUE(LEFT($A1685,3))=312,LEFT($G1685,10)="Unincepted"),VLOOKUP(" ULO",_312_Table2,MATCH(LEFT($B1685,1),_312_Table2_ColumnLookup,0),FALSE),
  IF(AND(VALUE(LEFT($A1685,3))=312,LEFT($G1685,5)="Total",$B1685="G "),VLOOKUP('312'!$F$80,_312_Table2,MATCH('312'!$N$16,_312_Table2_ColumnLookup,0),FALSE),
  IF(AND(VALUE(LEFT($A1685,3))=312,LEFT($G1685,5)="Total",$B1685="O "),VLOOKUP('312'!$F$80,_312_Table2,MATCH('312'!$V$16,_312_Table2_ColumnLookup,0),FALSE),
  IF(AND(VALUE(LEFT($A1685,3))=312,LEFT($G1685,5)="Total",$B1685="Q "),VLOOKUP('312'!$F$80,_312_Table2,MATCH('312'!$X$16,_312_Table2_ColumnLookup,0),FALSE),
  IF(AND(VALUE(LEFT($A1685,3))=312,LEFT($G1685,5)="Total"),VLOOKUP('312'!$F$80,_312_Table2,MATCH(LEFT($B1685,1),_312_Table2_ColumnLookup,0),FALSE),
  IF(AND(VALUE(LEFT($A1685,3))=312,LEN($I1685)=4,$B1685="G"),VLOOKUP($I1685,_312_Table2,MATCH('312'!$N$16,_312_Table2_ColumnLookup,0),FALSE),
  IF(AND(VALUE(LEFT($A1685,3))=312,LEN($I1685)=4,$B1685="O"),VLOOKUP($I1685,_312_Table2,MATCH('312'!$V$16,_312_Table2_ColumnLookup,0),FALSE),
  IF(AND(VALUE(LEFT($A1685,3))=312,LEN($I1685)=4,$B1685="Q"),VLOOKUP($I1685,_312_Table2,MATCH('312'!$X$16,_312_Table2_ColumnLookup,0),FALSE),
  IF(AND(VALUE(LEFT($A1685,3))=312,LEN($I1685)=4),VLOOKUP($I1685,_312_Table2,MATCH(LEFT($B1685,1),_312_Table2_ColumnLookup,0),FALSE)
+N("312"),
  IF(VALUE(LEFT($A1685,3))=313,VLOOKUP(VALUE(MID($B1685,2,1)),_313_Table2,MATCH(MID($B1685,1,1),_313_Table2_ColumnLookup,0),FALSE)
+N("313"),
  IF(AND(VALUE(LEFT($A1685,3))=314,LEN($B1685)=3),VLOOKUP(VALUE(MID($B1685,2,2)),_314_Table2,MATCH(MID($B1685,1,1),_314_Table2_ColumnLookup,0),FALSE),
  IF(VALUE(LEFT($A1685,3))=314,VLOOKUP(VALUE(MID($B1685,2,1)),_314_Table2,MATCH(MID($B1685,1,1),_314_Table2_ColumnLookup,0),FALSE)
+N("314"),
""))))))))))))))))))))))))</f>
        <v>#N/A</v>
      </c>
      <c r="F1685" s="238" t="e">
        <f>IF(AND(VALUE(LEFT($A1685,3))=309,LEN($B1685)=3),VLOOKUP(VALUE(MID($B1685,2,2)),_309_Table3,MATCH(MID($B1685,1,1),_309_Table3_ColumnLookup,0),FALSE),
  IF($C1685="309 LCR SummaryA",OneYearSCR,IF($C1685="309 LCR SummaryB",UltimateSCR,IF(VALUE(LEFT($A1685,3))=309,VLOOKUP(VALUE(MID($B1685,2,1)),_309_Table3,MATCH(MID($B1685,1,1),_309_Table3_ColumnLookup,0),FALSE)
+N("309"),
  IF(VALUE(LEFT($A1685,3))=310,VLOOKUP(VALUE(MID($B1685,2,1)),_310_Table3,MATCH(MID($B1685,1,1),_310_Table3_ColumnLookup,0),FALSE)
+N("310"),
  IF(AND(VALUE(LEFT($A1685,3))=311,LEN($I1685)=4),VLOOKUP($I1685,_311_Table3,MATCH($B1685,_311_Table3_ColumnLookup,0),FALSE),
  IF(AND(VALUE(LEFT($A1685,3))=311,OR($B1685="I2",$B1685="J2",$B1685="K2",$B1685="L2")),VLOOKUP('311'!$G$58,_311_Table3,MATCH(MID($B1685,1,1),_311_Table3_ColumnLookup,0),FALSE),
  IF(AND(VALUE(LEFT($A1685,3))=311,RIGHT($B1685,5)="Total"),VLOOKUP('311'!$G$59,_311_Table3,MATCH(MID($B1685,1,1),_311_Table3_ColumnLookup,0),FALSE),
  IF(VALUE(LEFT($A1685,3))=311,VLOOKUP(VALUE(MID($B1685,2,1)),_311_Table3,MATCH(MID($B1685,1,1),_311_Table3_ColumnLookup,0),FALSE)
+N("311"),
  IF(AND(VALUE(LEFT($A1685,3))=312,LEFT($G1685,10)="Unincepted",$B1685="G "),VLOOKUP(" ULO",_312_Table3,MATCH('312'!$N$16,_312_Table3_ColumnLookup,0),FALSE),
  IF(AND(VALUE(LEFT($A1685,3))=312,LEFT($G1685,10)="Unincepted",$B1685="O "),VLOOKUP(" ULO",_312_Table3,MATCH('312'!$V$16,_312_Table3_ColumnLookup,0),FALSE),
  IF(AND(VALUE(LEFT($A1685,3))=312,LEFT($G1685,10)="Unincepted",$B1685="Q "),VLOOKUP(" ULO",_312_Table3,MATCH('312'!$X$16,_312_Table3_ColumnLookup,0),FALSE),
  IF(AND(VALUE(LEFT($A1685,3))=312,LEFT($G1685,10)="Unincepted"),VLOOKUP(" ULO",_312_Table3,MATCH(LEFT($B1685,1),_312_Table3_ColumnLookup,0),FALSE),
  IF(AND(VALUE(LEFT($A1685,3))=312,LEFT($G1685,5)="Total",$B1685="G "),VLOOKUP('312'!$F$80,_312_Table3,MATCH('312'!$N$16,_312_Table3_ColumnLookup,0),FALSE),
  IF(AND(VALUE(LEFT($A1685,3))=312,LEFT($G1685,5)="Total",$B1685="O "),VLOOKUP('312'!$F$80,_312_Table3,MATCH('312'!$V$16,_312_Table3_ColumnLookup,0),FALSE),
  IF(AND(VALUE(LEFT($A1685,3))=312,LEFT($G1685,5)="Total",$B1685="Q "),VLOOKUP('312'!$F$80,_312_Table3,MATCH('312'!$X$16,_312_Table3_ColumnLookup,0),FALSE),
  IF(AND(VALUE(LEFT($A1685,3))=312,LEFT($G1685,5)="Total"),VLOOKUP('312'!$F$80,_312_Table3,MATCH(LEFT($B1685,1),_312_Table3_ColumnLookup,0),FALSE),
  IF(AND(VALUE(LEFT($A1685,3))=312,LEN($I1685)=4,$B1685="G"),VLOOKUP($I1685,_312_Table3,MATCH('312'!$N$16,_312_Table3_ColumnLookup,0),FALSE),
  IF(AND(VALUE(LEFT($A1685,3))=312,LEN($I1685)=4,$B1685="O"),VLOOKUP($I1685,_312_Table3,MATCH('312'!$V$16,_312_Table3_ColumnLookup,0),FALSE),
  IF(AND(VALUE(LEFT($A1685,3))=312,LEN($I1685)=4,$B1685="Q"),VLOOKUP($I1685,_312_Table3,MATCH('312'!$X$16,_312_Table3_ColumnLookup,0),FALSE),
  IF(AND(VALUE(LEFT($A1685,3))=312,LEN($I1685)=4),VLOOKUP($I1685,_312_Table3,MATCH(LEFT($B1685,1),_312_Table3_ColumnLookup,0),FALSE)
+N("312"),
  IF(VALUE(LEFT($A1685,3))=313,VLOOKUP(VALUE(MID($B1685,2,1)),_313_Table3,MATCH(MID($B1685,1,1),_313_Table3_ColumnLookup,0),FALSE)
+N("313"),
  IF(AND(VALUE(LEFT($A1685,3))=314,LEN($B1685)=3),VLOOKUP(VALUE(MID($B1685,2,2)),_314_Table3,MATCH(MID($B1685,1,1),_314_Table3_ColumnLookup,0),FALSE),
  IF(VALUE(LEFT($A1685,3))=314,VLOOKUP(VALUE(MID($B1685,2,1)),_314_Table3,MATCH(MID($B1685,1,1),_314_Table3_ColumnLookup,0),FALSE)
+N("314"),
""))))))))))))))))))))))))</f>
        <v>#N/A</v>
      </c>
      <c r="H1685" s="321" t="str">
        <f>IFERROR(
IF(ISERROR($D1685)=FALSE,$D1685,IF(ISERROR($E1685)=FALSE,$E1685,IF(ISERROR($F1685)=FALSE,$F1685
+N("012 checkboxes"),
IF(
IF(OR(LEFT($A1685,9)="Syndicate",LEFT($A1685,12)="NewSyndicate"),VLOOKUP($A1685,'012'!$J:$ZW,MATCH("Link to button",'012'!$J$1:$ZW$1,0),0)
+N("309 checkbox"),
IF($C1685="309 LCR Summary0",VLOOKUP("Notes990",'309'!$P:$ZZ,MATCH("Link to button",'309'!$P$1:$ZZ$1,0),0)
+N("313 checkboxes"),
IF($C1685="313 Financial Information0LcmVsScr",IF($C1685="309 LCR Summary0",VLOOKUP("LcmVsScr",'309'!$N:$ZZ,MATCH("Link to button",'309'!$N$1:$ZZ$1,0),0),
IF($C1685="313 Financial Information0LcrDocAttached",IF($C1685="309 LCR Summary0",VLOOKUP("LcrDocAttached",'309'!$N:$ZZ,MATCH("Link to button",'309'!$N$1:$ZZ$1,0),
0)))))))=1,TRUE,FALSE)
))),"")</f>
        <v/>
      </c>
    </row>
    <row r="1686" spans="1:8">
      <c r="A1686" s="237" t="e">
        <f>VLOOKUP($G1686,CSVLookups!$B:$R,MATCH(A$1,CSVLookups!$B$1:$R$1,0),FALSE)</f>
        <v>#N/A</v>
      </c>
      <c r="B1686" s="237" t="e">
        <f>VLOOKUP($G1686,CSVLookups!$B:$R,MATCH(B$1,CSVLookups!$B$1:$R$1,0),FALSE)</f>
        <v>#N/A</v>
      </c>
      <c r="C1686" s="238" t="e">
        <f t="shared" si="26"/>
        <v>#N/A</v>
      </c>
      <c r="D1686" s="238" t="e">
        <f>IF(AND(VALUE(LEFT($A1686,3))=309,LEN($B1686)=3),VLOOKUP(VALUE(MID($B1686,2,2)),_309_Table1,MATCH(MID($B1686,1,1),_309_Table1_ColumnLookup,0),FALSE),
  IF($C1686="309 LCR SummaryA",OneYearSCR,IF($C1686="309 LCR SummaryB",UltimateSCR,IF(VALUE(LEFT($A1686,3))=309,VLOOKUP(VALUE(MID($B1686,2,1)),_309_Table1,MATCH(MID($B1686,1,1),_309_Table1_ColumnLookup,0),FALSE)
+N("309"),
  IF(VALUE(LEFT($A1686,3))=310,VLOOKUP(VALUE(MID($B1686,2,1)),_310_Table1,MATCH(MID($B1686,1,1),_310_Table1_ColumnLookup,0),FALSE)
+N("310"),
  IF(AND(VALUE(LEFT($A1686,3))=311,LEN($I1686)=4),VLOOKUP($I1686,_311_Table1,MATCH($B1686,_311_Table1_ColumnLookup,0),FALSE),
  IF(AND(VALUE(LEFT($A1686,3))=311,OR($B1686="I2",$B1686="J2",$B1686="K2",$B1686="L2")),VLOOKUP('311'!$G$58,_311_Table1,MATCH(MID($B1686,1,1),_311_Table1_ColumnLookup,0),FALSE),
  IF(AND(VALUE(LEFT($A1686,3))=311,RIGHT($B1686,5)="Total"),VLOOKUP('311'!$G$59,_311_Table1,MATCH(MID($B1686,1,1),_311_Table1_ColumnLookup,0),FALSE),
  IF(VALUE(LEFT($A1686,3))=311,VLOOKUP(VALUE(MID($B1686,2,1)),_311_Table1,MATCH(MID($B1686,1,1),_311_Table1_ColumnLookup,0),FALSE)
+N("311"),
  IF(AND(VALUE(LEFT($A1686,3))=312,LEFT($G1686,10)="Unincepted",$B1686="G "),VLOOKUP(" ULO",_312_Table1,MATCH('312'!$N$16,_312_Table1_ColumnLookup,0),FALSE),
  IF(AND(VALUE(LEFT($A1686,3))=312,LEFT($G1686,10)="Unincepted",$B1686="O "),VLOOKUP(" ULO",_312_Table1,MATCH('312'!$V$16,_312_Table1_ColumnLookup,0),FALSE),
  IF(AND(VALUE(LEFT($A1686,3))=312,LEFT($G1686,10)="Unincepted",$B1686="Q "),VLOOKUP(" ULO",_312_Table1,MATCH('312'!$X$16,_312_Table1_ColumnLookup,0),FALSE),
  IF(AND(VALUE(LEFT($A1686,3))=312,LEFT($G1686,10)="Unincepted"),VLOOKUP(" ULO",_312_Table1,MATCH(LEFT($B1686,1),_312_Table1_ColumnLookup,0),FALSE),
  IF(AND(VALUE(LEFT($A1686,3))=312,LEFT($G1686,5)="Total",$B1686="G "),VLOOKUP('312'!$F$80,_312_Table1,MATCH('312'!$N$16,_312_Table1_ColumnLookup,0),FALSE),
  IF(AND(VALUE(LEFT($A1686,3))=312,LEFT($G1686,5)="Total",$B1686="O "),VLOOKUP('312'!$F$80,_312_Table1,MATCH('312'!$V$16,_312_Table1_ColumnLookup,0),FALSE),
  IF(AND(VALUE(LEFT($A1686,3))=312,LEFT($G1686,5)="Total",$B1686="Q "),VLOOKUP('312'!$F$80,_312_Table1,MATCH('312'!$X$16,_312_Table1_ColumnLookup,0),FALSE),
  IF(AND(VALUE(LEFT($A1686,3))=312,LEFT($G1686,5)="Total"),VLOOKUP('312'!$F$80,_312_Table1,MATCH(LEFT($B1686,1),_312_Table1_ColumnLookup,0),FALSE),
  IF(AND(VALUE(LEFT($A1686,3))=312,LEN($I1686)=4,$B1686="G"),VLOOKUP($I1686,_312_Table1,MATCH('312'!$N$16,_312_Table1_ColumnLookup,0),FALSE),
  IF(AND(VALUE(LEFT($A1686,3))=312,LEN($I1686)=4,$B1686="O"),VLOOKUP($I1686,_312_Table1,MATCH('312'!$V$16,_312_Table1_ColumnLookup,0),FALSE),
  IF(AND(VALUE(LEFT($A1686,3))=312,LEN($I1686)=4,$B1686="Q"),VLOOKUP($I1686,_312_Table1,MATCH('312'!$X$16,_312_Table1_ColumnLookup,0),FALSE),
  IF(AND(VALUE(LEFT($A1686,3))=312,LEN($I1686)=4),VLOOKUP($I1686,_312_Table1,MATCH(LEFT($B1686,1),_312_Table1_ColumnLookup,0),FALSE)
+N("312"),
  IF(VALUE(LEFT($A1686,3))=313,VLOOKUP(VALUE(MID($B1686,2,1)),_313_Table1,MATCH(MID($B1686,1,1),_313_Table1_ColumnLookup,0),FALSE)
+N("313"),
  IF(AND(VALUE(LEFT($A1686,3))=314,LEN($B1686)=3),VLOOKUP(VALUE(MID($B1686,2,2)),_314_Table1,MATCH(MID($B1686,1,1),_314_Table1_ColumnLookup,0),FALSE),
  IF(VALUE(LEFT($A1686,3))=314,VLOOKUP(VALUE(MID($B1686,2,1)),_314_Table1,MATCH(MID($B1686,1,1),_314_Table1_ColumnLookup,0),FALSE)
+N("314"),
""))))))))))))))))))))))))</f>
        <v>#N/A</v>
      </c>
      <c r="E1686" s="238" t="e">
        <f>IF(AND(VALUE(LEFT($A1686,3))=309,LEN($B1686)=3),VLOOKUP(VALUE(MID($B1686,2,2)),_309_Table2,MATCH(MID($B1686,1,1),_309_Table2_ColumnLookup,0),FALSE),
  IF($C1686="309 LCR SummaryA",OneYearSCR,IF($C1686="309 LCR SummaryB",UltimateSCR,IF(VALUE(LEFT($A1686,3))=309,VLOOKUP(VALUE(MID($B1686,2,1)),_309_Table2,MATCH(MID($B1686,1,1),_309_Table2_ColumnLookup,0),FALSE)
+N("309"),
  IF(VALUE(LEFT($A1686,3))=310,VLOOKUP(VALUE(MID($B1686,2,1)),_310_Table2,MATCH(MID($B1686,1,1),_310_Table2_ColumnLookup,0),FALSE)
+N("310"),
  IF(AND(VALUE(LEFT($A1686,3))=311,LEN($I1686)=4),VLOOKUP($I1686,_311_Table2,MATCH($B1686,_311_Table2_ColumnLookup,0),FALSE),
  IF(AND(VALUE(LEFT($A1686,3))=311,OR($B1686="I2",$B1686="J2",$B1686="K2",$B1686="L2")),VLOOKUP('311'!$G$58,_311_Table2,MATCH(MID($B1686,1,1),_311_Table2_ColumnLookup,0),FALSE),
  IF(AND(VALUE(LEFT($A1686,3))=311,RIGHT($B1686,5)="Total"),VLOOKUP('311'!$G$59,_311_Table2,MATCH(MID($B1686,1,1),_311_Table2_ColumnLookup,0),FALSE),
  IF(VALUE(LEFT($A1686,3))=311,VLOOKUP(VALUE(MID($B1686,2,1)),_311_Table2,MATCH(MID($B1686,1,1),_311_Table2_ColumnLookup,0),FALSE)
+N("311"),
  IF(AND(VALUE(LEFT($A1686,3))=312,LEFT($G1686,10)="Unincepted",$B1686="G "),VLOOKUP(" ULO",_312_Table2,MATCH('312'!$N$16,_312_Table2_ColumnLookup,0),FALSE),
  IF(AND(VALUE(LEFT($A1686,3))=312,LEFT($G1686,10)="Unincepted",$B1686="O "),VLOOKUP(" ULO",_312_Table2,MATCH('312'!$V$16,_312_Table2_ColumnLookup,0),FALSE),
  IF(AND(VALUE(LEFT($A1686,3))=312,LEFT($G1686,10)="Unincepted",$B1686="Q "),VLOOKUP(" ULO",_312_Table2,MATCH('312'!$X$16,_312_Table2_ColumnLookup,0),FALSE),
  IF(AND(VALUE(LEFT($A1686,3))=312,LEFT($G1686,10)="Unincepted"),VLOOKUP(" ULO",_312_Table2,MATCH(LEFT($B1686,1),_312_Table2_ColumnLookup,0),FALSE),
  IF(AND(VALUE(LEFT($A1686,3))=312,LEFT($G1686,5)="Total",$B1686="G "),VLOOKUP('312'!$F$80,_312_Table2,MATCH('312'!$N$16,_312_Table2_ColumnLookup,0),FALSE),
  IF(AND(VALUE(LEFT($A1686,3))=312,LEFT($G1686,5)="Total",$B1686="O "),VLOOKUP('312'!$F$80,_312_Table2,MATCH('312'!$V$16,_312_Table2_ColumnLookup,0),FALSE),
  IF(AND(VALUE(LEFT($A1686,3))=312,LEFT($G1686,5)="Total",$B1686="Q "),VLOOKUP('312'!$F$80,_312_Table2,MATCH('312'!$X$16,_312_Table2_ColumnLookup,0),FALSE),
  IF(AND(VALUE(LEFT($A1686,3))=312,LEFT($G1686,5)="Total"),VLOOKUP('312'!$F$80,_312_Table2,MATCH(LEFT($B1686,1),_312_Table2_ColumnLookup,0),FALSE),
  IF(AND(VALUE(LEFT($A1686,3))=312,LEN($I1686)=4,$B1686="G"),VLOOKUP($I1686,_312_Table2,MATCH('312'!$N$16,_312_Table2_ColumnLookup,0),FALSE),
  IF(AND(VALUE(LEFT($A1686,3))=312,LEN($I1686)=4,$B1686="O"),VLOOKUP($I1686,_312_Table2,MATCH('312'!$V$16,_312_Table2_ColumnLookup,0),FALSE),
  IF(AND(VALUE(LEFT($A1686,3))=312,LEN($I1686)=4,$B1686="Q"),VLOOKUP($I1686,_312_Table2,MATCH('312'!$X$16,_312_Table2_ColumnLookup,0),FALSE),
  IF(AND(VALUE(LEFT($A1686,3))=312,LEN($I1686)=4),VLOOKUP($I1686,_312_Table2,MATCH(LEFT($B1686,1),_312_Table2_ColumnLookup,0),FALSE)
+N("312"),
  IF(VALUE(LEFT($A1686,3))=313,VLOOKUP(VALUE(MID($B1686,2,1)),_313_Table2,MATCH(MID($B1686,1,1),_313_Table2_ColumnLookup,0),FALSE)
+N("313"),
  IF(AND(VALUE(LEFT($A1686,3))=314,LEN($B1686)=3),VLOOKUP(VALUE(MID($B1686,2,2)),_314_Table2,MATCH(MID($B1686,1,1),_314_Table2_ColumnLookup,0),FALSE),
  IF(VALUE(LEFT($A1686,3))=314,VLOOKUP(VALUE(MID($B1686,2,1)),_314_Table2,MATCH(MID($B1686,1,1),_314_Table2_ColumnLookup,0),FALSE)
+N("314"),
""))))))))))))))))))))))))</f>
        <v>#N/A</v>
      </c>
      <c r="F1686" s="238" t="e">
        <f>IF(AND(VALUE(LEFT($A1686,3))=309,LEN($B1686)=3),VLOOKUP(VALUE(MID($B1686,2,2)),_309_Table3,MATCH(MID($B1686,1,1),_309_Table3_ColumnLookup,0),FALSE),
  IF($C1686="309 LCR SummaryA",OneYearSCR,IF($C1686="309 LCR SummaryB",UltimateSCR,IF(VALUE(LEFT($A1686,3))=309,VLOOKUP(VALUE(MID($B1686,2,1)),_309_Table3,MATCH(MID($B1686,1,1),_309_Table3_ColumnLookup,0),FALSE)
+N("309"),
  IF(VALUE(LEFT($A1686,3))=310,VLOOKUP(VALUE(MID($B1686,2,1)),_310_Table3,MATCH(MID($B1686,1,1),_310_Table3_ColumnLookup,0),FALSE)
+N("310"),
  IF(AND(VALUE(LEFT($A1686,3))=311,LEN($I1686)=4),VLOOKUP($I1686,_311_Table3,MATCH($B1686,_311_Table3_ColumnLookup,0),FALSE),
  IF(AND(VALUE(LEFT($A1686,3))=311,OR($B1686="I2",$B1686="J2",$B1686="K2",$B1686="L2")),VLOOKUP('311'!$G$58,_311_Table3,MATCH(MID($B1686,1,1),_311_Table3_ColumnLookup,0),FALSE),
  IF(AND(VALUE(LEFT($A1686,3))=311,RIGHT($B1686,5)="Total"),VLOOKUP('311'!$G$59,_311_Table3,MATCH(MID($B1686,1,1),_311_Table3_ColumnLookup,0),FALSE),
  IF(VALUE(LEFT($A1686,3))=311,VLOOKUP(VALUE(MID($B1686,2,1)),_311_Table3,MATCH(MID($B1686,1,1),_311_Table3_ColumnLookup,0),FALSE)
+N("311"),
  IF(AND(VALUE(LEFT($A1686,3))=312,LEFT($G1686,10)="Unincepted",$B1686="G "),VLOOKUP(" ULO",_312_Table3,MATCH('312'!$N$16,_312_Table3_ColumnLookup,0),FALSE),
  IF(AND(VALUE(LEFT($A1686,3))=312,LEFT($G1686,10)="Unincepted",$B1686="O "),VLOOKUP(" ULO",_312_Table3,MATCH('312'!$V$16,_312_Table3_ColumnLookup,0),FALSE),
  IF(AND(VALUE(LEFT($A1686,3))=312,LEFT($G1686,10)="Unincepted",$B1686="Q "),VLOOKUP(" ULO",_312_Table3,MATCH('312'!$X$16,_312_Table3_ColumnLookup,0),FALSE),
  IF(AND(VALUE(LEFT($A1686,3))=312,LEFT($G1686,10)="Unincepted"),VLOOKUP(" ULO",_312_Table3,MATCH(LEFT($B1686,1),_312_Table3_ColumnLookup,0),FALSE),
  IF(AND(VALUE(LEFT($A1686,3))=312,LEFT($G1686,5)="Total",$B1686="G "),VLOOKUP('312'!$F$80,_312_Table3,MATCH('312'!$N$16,_312_Table3_ColumnLookup,0),FALSE),
  IF(AND(VALUE(LEFT($A1686,3))=312,LEFT($G1686,5)="Total",$B1686="O "),VLOOKUP('312'!$F$80,_312_Table3,MATCH('312'!$V$16,_312_Table3_ColumnLookup,0),FALSE),
  IF(AND(VALUE(LEFT($A1686,3))=312,LEFT($G1686,5)="Total",$B1686="Q "),VLOOKUP('312'!$F$80,_312_Table3,MATCH('312'!$X$16,_312_Table3_ColumnLookup,0),FALSE),
  IF(AND(VALUE(LEFT($A1686,3))=312,LEFT($G1686,5)="Total"),VLOOKUP('312'!$F$80,_312_Table3,MATCH(LEFT($B1686,1),_312_Table3_ColumnLookup,0),FALSE),
  IF(AND(VALUE(LEFT($A1686,3))=312,LEN($I1686)=4,$B1686="G"),VLOOKUP($I1686,_312_Table3,MATCH('312'!$N$16,_312_Table3_ColumnLookup,0),FALSE),
  IF(AND(VALUE(LEFT($A1686,3))=312,LEN($I1686)=4,$B1686="O"),VLOOKUP($I1686,_312_Table3,MATCH('312'!$V$16,_312_Table3_ColumnLookup,0),FALSE),
  IF(AND(VALUE(LEFT($A1686,3))=312,LEN($I1686)=4,$B1686="Q"),VLOOKUP($I1686,_312_Table3,MATCH('312'!$X$16,_312_Table3_ColumnLookup,0),FALSE),
  IF(AND(VALUE(LEFT($A1686,3))=312,LEN($I1686)=4),VLOOKUP($I1686,_312_Table3,MATCH(LEFT($B1686,1),_312_Table3_ColumnLookup,0),FALSE)
+N("312"),
  IF(VALUE(LEFT($A1686,3))=313,VLOOKUP(VALUE(MID($B1686,2,1)),_313_Table3,MATCH(MID($B1686,1,1),_313_Table3_ColumnLookup,0),FALSE)
+N("313"),
  IF(AND(VALUE(LEFT($A1686,3))=314,LEN($B1686)=3),VLOOKUP(VALUE(MID($B1686,2,2)),_314_Table3,MATCH(MID($B1686,1,1),_314_Table3_ColumnLookup,0),FALSE),
  IF(VALUE(LEFT($A1686,3))=314,VLOOKUP(VALUE(MID($B1686,2,1)),_314_Table3,MATCH(MID($B1686,1,1),_314_Table3_ColumnLookup,0),FALSE)
+N("314"),
""))))))))))))))))))))))))</f>
        <v>#N/A</v>
      </c>
      <c r="H1686" s="321" t="str">
        <f>IFERROR(
IF(ISERROR($D1686)=FALSE,$D1686,IF(ISERROR($E1686)=FALSE,$E1686,IF(ISERROR($F1686)=FALSE,$F1686
+N("012 checkboxes"),
IF(
IF(OR(LEFT($A1686,9)="Syndicate",LEFT($A1686,12)="NewSyndicate"),VLOOKUP($A1686,'012'!$J:$ZW,MATCH("Link to button",'012'!$J$1:$ZW$1,0),0)
+N("309 checkbox"),
IF($C1686="309 LCR Summary0",VLOOKUP("Notes990",'309'!$P:$ZZ,MATCH("Link to button",'309'!$P$1:$ZZ$1,0),0)
+N("313 checkboxes"),
IF($C1686="313 Financial Information0LcmVsScr",IF($C1686="309 LCR Summary0",VLOOKUP("LcmVsScr",'309'!$N:$ZZ,MATCH("Link to button",'309'!$N$1:$ZZ$1,0),0),
IF($C1686="313 Financial Information0LcrDocAttached",IF($C1686="309 LCR Summary0",VLOOKUP("LcrDocAttached",'309'!$N:$ZZ,MATCH("Link to button",'309'!$N$1:$ZZ$1,0),
0)))))))=1,TRUE,FALSE)
))),"")</f>
        <v/>
      </c>
    </row>
    <row r="1687" spans="1:8">
      <c r="A1687" s="237" t="e">
        <f>VLOOKUP($G1687,CSVLookups!$B:$R,MATCH(A$1,CSVLookups!$B$1:$R$1,0),FALSE)</f>
        <v>#N/A</v>
      </c>
      <c r="B1687" s="237" t="e">
        <f>VLOOKUP($G1687,CSVLookups!$B:$R,MATCH(B$1,CSVLookups!$B$1:$R$1,0),FALSE)</f>
        <v>#N/A</v>
      </c>
      <c r="C1687" s="238" t="e">
        <f t="shared" si="26"/>
        <v>#N/A</v>
      </c>
      <c r="D1687" s="238" t="e">
        <f>IF(AND(VALUE(LEFT($A1687,3))=309,LEN($B1687)=3),VLOOKUP(VALUE(MID($B1687,2,2)),_309_Table1,MATCH(MID($B1687,1,1),_309_Table1_ColumnLookup,0),FALSE),
  IF($C1687="309 LCR SummaryA",OneYearSCR,IF($C1687="309 LCR SummaryB",UltimateSCR,IF(VALUE(LEFT($A1687,3))=309,VLOOKUP(VALUE(MID($B1687,2,1)),_309_Table1,MATCH(MID($B1687,1,1),_309_Table1_ColumnLookup,0),FALSE)
+N("309"),
  IF(VALUE(LEFT($A1687,3))=310,VLOOKUP(VALUE(MID($B1687,2,1)),_310_Table1,MATCH(MID($B1687,1,1),_310_Table1_ColumnLookup,0),FALSE)
+N("310"),
  IF(AND(VALUE(LEFT($A1687,3))=311,LEN($I1687)=4),VLOOKUP($I1687,_311_Table1,MATCH($B1687,_311_Table1_ColumnLookup,0),FALSE),
  IF(AND(VALUE(LEFT($A1687,3))=311,OR($B1687="I2",$B1687="J2",$B1687="K2",$B1687="L2")),VLOOKUP('311'!$G$58,_311_Table1,MATCH(MID($B1687,1,1),_311_Table1_ColumnLookup,0),FALSE),
  IF(AND(VALUE(LEFT($A1687,3))=311,RIGHT($B1687,5)="Total"),VLOOKUP('311'!$G$59,_311_Table1,MATCH(MID($B1687,1,1),_311_Table1_ColumnLookup,0),FALSE),
  IF(VALUE(LEFT($A1687,3))=311,VLOOKUP(VALUE(MID($B1687,2,1)),_311_Table1,MATCH(MID($B1687,1,1),_311_Table1_ColumnLookup,0),FALSE)
+N("311"),
  IF(AND(VALUE(LEFT($A1687,3))=312,LEFT($G1687,10)="Unincepted",$B1687="G "),VLOOKUP(" ULO",_312_Table1,MATCH('312'!$N$16,_312_Table1_ColumnLookup,0),FALSE),
  IF(AND(VALUE(LEFT($A1687,3))=312,LEFT($G1687,10)="Unincepted",$B1687="O "),VLOOKUP(" ULO",_312_Table1,MATCH('312'!$V$16,_312_Table1_ColumnLookup,0),FALSE),
  IF(AND(VALUE(LEFT($A1687,3))=312,LEFT($G1687,10)="Unincepted",$B1687="Q "),VLOOKUP(" ULO",_312_Table1,MATCH('312'!$X$16,_312_Table1_ColumnLookup,0),FALSE),
  IF(AND(VALUE(LEFT($A1687,3))=312,LEFT($G1687,10)="Unincepted"),VLOOKUP(" ULO",_312_Table1,MATCH(LEFT($B1687,1),_312_Table1_ColumnLookup,0),FALSE),
  IF(AND(VALUE(LEFT($A1687,3))=312,LEFT($G1687,5)="Total",$B1687="G "),VLOOKUP('312'!$F$80,_312_Table1,MATCH('312'!$N$16,_312_Table1_ColumnLookup,0),FALSE),
  IF(AND(VALUE(LEFT($A1687,3))=312,LEFT($G1687,5)="Total",$B1687="O "),VLOOKUP('312'!$F$80,_312_Table1,MATCH('312'!$V$16,_312_Table1_ColumnLookup,0),FALSE),
  IF(AND(VALUE(LEFT($A1687,3))=312,LEFT($G1687,5)="Total",$B1687="Q "),VLOOKUP('312'!$F$80,_312_Table1,MATCH('312'!$X$16,_312_Table1_ColumnLookup,0),FALSE),
  IF(AND(VALUE(LEFT($A1687,3))=312,LEFT($G1687,5)="Total"),VLOOKUP('312'!$F$80,_312_Table1,MATCH(LEFT($B1687,1),_312_Table1_ColumnLookup,0),FALSE),
  IF(AND(VALUE(LEFT($A1687,3))=312,LEN($I1687)=4,$B1687="G"),VLOOKUP($I1687,_312_Table1,MATCH('312'!$N$16,_312_Table1_ColumnLookup,0),FALSE),
  IF(AND(VALUE(LEFT($A1687,3))=312,LEN($I1687)=4,$B1687="O"),VLOOKUP($I1687,_312_Table1,MATCH('312'!$V$16,_312_Table1_ColumnLookup,0),FALSE),
  IF(AND(VALUE(LEFT($A1687,3))=312,LEN($I1687)=4,$B1687="Q"),VLOOKUP($I1687,_312_Table1,MATCH('312'!$X$16,_312_Table1_ColumnLookup,0),FALSE),
  IF(AND(VALUE(LEFT($A1687,3))=312,LEN($I1687)=4),VLOOKUP($I1687,_312_Table1,MATCH(LEFT($B1687,1),_312_Table1_ColumnLookup,0),FALSE)
+N("312"),
  IF(VALUE(LEFT($A1687,3))=313,VLOOKUP(VALUE(MID($B1687,2,1)),_313_Table1,MATCH(MID($B1687,1,1),_313_Table1_ColumnLookup,0),FALSE)
+N("313"),
  IF(AND(VALUE(LEFT($A1687,3))=314,LEN($B1687)=3),VLOOKUP(VALUE(MID($B1687,2,2)),_314_Table1,MATCH(MID($B1687,1,1),_314_Table1_ColumnLookup,0),FALSE),
  IF(VALUE(LEFT($A1687,3))=314,VLOOKUP(VALUE(MID($B1687,2,1)),_314_Table1,MATCH(MID($B1687,1,1),_314_Table1_ColumnLookup,0),FALSE)
+N("314"),
""))))))))))))))))))))))))</f>
        <v>#N/A</v>
      </c>
      <c r="E1687" s="238" t="e">
        <f>IF(AND(VALUE(LEFT($A1687,3))=309,LEN($B1687)=3),VLOOKUP(VALUE(MID($B1687,2,2)),_309_Table2,MATCH(MID($B1687,1,1),_309_Table2_ColumnLookup,0),FALSE),
  IF($C1687="309 LCR SummaryA",OneYearSCR,IF($C1687="309 LCR SummaryB",UltimateSCR,IF(VALUE(LEFT($A1687,3))=309,VLOOKUP(VALUE(MID($B1687,2,1)),_309_Table2,MATCH(MID($B1687,1,1),_309_Table2_ColumnLookup,0),FALSE)
+N("309"),
  IF(VALUE(LEFT($A1687,3))=310,VLOOKUP(VALUE(MID($B1687,2,1)),_310_Table2,MATCH(MID($B1687,1,1),_310_Table2_ColumnLookup,0),FALSE)
+N("310"),
  IF(AND(VALUE(LEFT($A1687,3))=311,LEN($I1687)=4),VLOOKUP($I1687,_311_Table2,MATCH($B1687,_311_Table2_ColumnLookup,0),FALSE),
  IF(AND(VALUE(LEFT($A1687,3))=311,OR($B1687="I2",$B1687="J2",$B1687="K2",$B1687="L2")),VLOOKUP('311'!$G$58,_311_Table2,MATCH(MID($B1687,1,1),_311_Table2_ColumnLookup,0),FALSE),
  IF(AND(VALUE(LEFT($A1687,3))=311,RIGHT($B1687,5)="Total"),VLOOKUP('311'!$G$59,_311_Table2,MATCH(MID($B1687,1,1),_311_Table2_ColumnLookup,0),FALSE),
  IF(VALUE(LEFT($A1687,3))=311,VLOOKUP(VALUE(MID($B1687,2,1)),_311_Table2,MATCH(MID($B1687,1,1),_311_Table2_ColumnLookup,0),FALSE)
+N("311"),
  IF(AND(VALUE(LEFT($A1687,3))=312,LEFT($G1687,10)="Unincepted",$B1687="G "),VLOOKUP(" ULO",_312_Table2,MATCH('312'!$N$16,_312_Table2_ColumnLookup,0),FALSE),
  IF(AND(VALUE(LEFT($A1687,3))=312,LEFT($G1687,10)="Unincepted",$B1687="O "),VLOOKUP(" ULO",_312_Table2,MATCH('312'!$V$16,_312_Table2_ColumnLookup,0),FALSE),
  IF(AND(VALUE(LEFT($A1687,3))=312,LEFT($G1687,10)="Unincepted",$B1687="Q "),VLOOKUP(" ULO",_312_Table2,MATCH('312'!$X$16,_312_Table2_ColumnLookup,0),FALSE),
  IF(AND(VALUE(LEFT($A1687,3))=312,LEFT($G1687,10)="Unincepted"),VLOOKUP(" ULO",_312_Table2,MATCH(LEFT($B1687,1),_312_Table2_ColumnLookup,0),FALSE),
  IF(AND(VALUE(LEFT($A1687,3))=312,LEFT($G1687,5)="Total",$B1687="G "),VLOOKUP('312'!$F$80,_312_Table2,MATCH('312'!$N$16,_312_Table2_ColumnLookup,0),FALSE),
  IF(AND(VALUE(LEFT($A1687,3))=312,LEFT($G1687,5)="Total",$B1687="O "),VLOOKUP('312'!$F$80,_312_Table2,MATCH('312'!$V$16,_312_Table2_ColumnLookup,0),FALSE),
  IF(AND(VALUE(LEFT($A1687,3))=312,LEFT($G1687,5)="Total",$B1687="Q "),VLOOKUP('312'!$F$80,_312_Table2,MATCH('312'!$X$16,_312_Table2_ColumnLookup,0),FALSE),
  IF(AND(VALUE(LEFT($A1687,3))=312,LEFT($G1687,5)="Total"),VLOOKUP('312'!$F$80,_312_Table2,MATCH(LEFT($B1687,1),_312_Table2_ColumnLookup,0),FALSE),
  IF(AND(VALUE(LEFT($A1687,3))=312,LEN($I1687)=4,$B1687="G"),VLOOKUP($I1687,_312_Table2,MATCH('312'!$N$16,_312_Table2_ColumnLookup,0),FALSE),
  IF(AND(VALUE(LEFT($A1687,3))=312,LEN($I1687)=4,$B1687="O"),VLOOKUP($I1687,_312_Table2,MATCH('312'!$V$16,_312_Table2_ColumnLookup,0),FALSE),
  IF(AND(VALUE(LEFT($A1687,3))=312,LEN($I1687)=4,$B1687="Q"),VLOOKUP($I1687,_312_Table2,MATCH('312'!$X$16,_312_Table2_ColumnLookup,0),FALSE),
  IF(AND(VALUE(LEFT($A1687,3))=312,LEN($I1687)=4),VLOOKUP($I1687,_312_Table2,MATCH(LEFT($B1687,1),_312_Table2_ColumnLookup,0),FALSE)
+N("312"),
  IF(VALUE(LEFT($A1687,3))=313,VLOOKUP(VALUE(MID($B1687,2,1)),_313_Table2,MATCH(MID($B1687,1,1),_313_Table2_ColumnLookup,0),FALSE)
+N("313"),
  IF(AND(VALUE(LEFT($A1687,3))=314,LEN($B1687)=3),VLOOKUP(VALUE(MID($B1687,2,2)),_314_Table2,MATCH(MID($B1687,1,1),_314_Table2_ColumnLookup,0),FALSE),
  IF(VALUE(LEFT($A1687,3))=314,VLOOKUP(VALUE(MID($B1687,2,1)),_314_Table2,MATCH(MID($B1687,1,1),_314_Table2_ColumnLookup,0),FALSE)
+N("314"),
""))))))))))))))))))))))))</f>
        <v>#N/A</v>
      </c>
      <c r="F1687" s="238" t="e">
        <f>IF(AND(VALUE(LEFT($A1687,3))=309,LEN($B1687)=3),VLOOKUP(VALUE(MID($B1687,2,2)),_309_Table3,MATCH(MID($B1687,1,1),_309_Table3_ColumnLookup,0),FALSE),
  IF($C1687="309 LCR SummaryA",OneYearSCR,IF($C1687="309 LCR SummaryB",UltimateSCR,IF(VALUE(LEFT($A1687,3))=309,VLOOKUP(VALUE(MID($B1687,2,1)),_309_Table3,MATCH(MID($B1687,1,1),_309_Table3_ColumnLookup,0),FALSE)
+N("309"),
  IF(VALUE(LEFT($A1687,3))=310,VLOOKUP(VALUE(MID($B1687,2,1)),_310_Table3,MATCH(MID($B1687,1,1),_310_Table3_ColumnLookup,0),FALSE)
+N("310"),
  IF(AND(VALUE(LEFT($A1687,3))=311,LEN($I1687)=4),VLOOKUP($I1687,_311_Table3,MATCH($B1687,_311_Table3_ColumnLookup,0),FALSE),
  IF(AND(VALUE(LEFT($A1687,3))=311,OR($B1687="I2",$B1687="J2",$B1687="K2",$B1687="L2")),VLOOKUP('311'!$G$58,_311_Table3,MATCH(MID($B1687,1,1),_311_Table3_ColumnLookup,0),FALSE),
  IF(AND(VALUE(LEFT($A1687,3))=311,RIGHT($B1687,5)="Total"),VLOOKUP('311'!$G$59,_311_Table3,MATCH(MID($B1687,1,1),_311_Table3_ColumnLookup,0),FALSE),
  IF(VALUE(LEFT($A1687,3))=311,VLOOKUP(VALUE(MID($B1687,2,1)),_311_Table3,MATCH(MID($B1687,1,1),_311_Table3_ColumnLookup,0),FALSE)
+N("311"),
  IF(AND(VALUE(LEFT($A1687,3))=312,LEFT($G1687,10)="Unincepted",$B1687="G "),VLOOKUP(" ULO",_312_Table3,MATCH('312'!$N$16,_312_Table3_ColumnLookup,0),FALSE),
  IF(AND(VALUE(LEFT($A1687,3))=312,LEFT($G1687,10)="Unincepted",$B1687="O "),VLOOKUP(" ULO",_312_Table3,MATCH('312'!$V$16,_312_Table3_ColumnLookup,0),FALSE),
  IF(AND(VALUE(LEFT($A1687,3))=312,LEFT($G1687,10)="Unincepted",$B1687="Q "),VLOOKUP(" ULO",_312_Table3,MATCH('312'!$X$16,_312_Table3_ColumnLookup,0),FALSE),
  IF(AND(VALUE(LEFT($A1687,3))=312,LEFT($G1687,10)="Unincepted"),VLOOKUP(" ULO",_312_Table3,MATCH(LEFT($B1687,1),_312_Table3_ColumnLookup,0),FALSE),
  IF(AND(VALUE(LEFT($A1687,3))=312,LEFT($G1687,5)="Total",$B1687="G "),VLOOKUP('312'!$F$80,_312_Table3,MATCH('312'!$N$16,_312_Table3_ColumnLookup,0),FALSE),
  IF(AND(VALUE(LEFT($A1687,3))=312,LEFT($G1687,5)="Total",$B1687="O "),VLOOKUP('312'!$F$80,_312_Table3,MATCH('312'!$V$16,_312_Table3_ColumnLookup,0),FALSE),
  IF(AND(VALUE(LEFT($A1687,3))=312,LEFT($G1687,5)="Total",$B1687="Q "),VLOOKUP('312'!$F$80,_312_Table3,MATCH('312'!$X$16,_312_Table3_ColumnLookup,0),FALSE),
  IF(AND(VALUE(LEFT($A1687,3))=312,LEFT($G1687,5)="Total"),VLOOKUP('312'!$F$80,_312_Table3,MATCH(LEFT($B1687,1),_312_Table3_ColumnLookup,0),FALSE),
  IF(AND(VALUE(LEFT($A1687,3))=312,LEN($I1687)=4,$B1687="G"),VLOOKUP($I1687,_312_Table3,MATCH('312'!$N$16,_312_Table3_ColumnLookup,0),FALSE),
  IF(AND(VALUE(LEFT($A1687,3))=312,LEN($I1687)=4,$B1687="O"),VLOOKUP($I1687,_312_Table3,MATCH('312'!$V$16,_312_Table3_ColumnLookup,0),FALSE),
  IF(AND(VALUE(LEFT($A1687,3))=312,LEN($I1687)=4,$B1687="Q"),VLOOKUP($I1687,_312_Table3,MATCH('312'!$X$16,_312_Table3_ColumnLookup,0),FALSE),
  IF(AND(VALUE(LEFT($A1687,3))=312,LEN($I1687)=4),VLOOKUP($I1687,_312_Table3,MATCH(LEFT($B1687,1),_312_Table3_ColumnLookup,0),FALSE)
+N("312"),
  IF(VALUE(LEFT($A1687,3))=313,VLOOKUP(VALUE(MID($B1687,2,1)),_313_Table3,MATCH(MID($B1687,1,1),_313_Table3_ColumnLookup,0),FALSE)
+N("313"),
  IF(AND(VALUE(LEFT($A1687,3))=314,LEN($B1687)=3),VLOOKUP(VALUE(MID($B1687,2,2)),_314_Table3,MATCH(MID($B1687,1,1),_314_Table3_ColumnLookup,0),FALSE),
  IF(VALUE(LEFT($A1687,3))=314,VLOOKUP(VALUE(MID($B1687,2,1)),_314_Table3,MATCH(MID($B1687,1,1),_314_Table3_ColumnLookup,0),FALSE)
+N("314"),
""))))))))))))))))))))))))</f>
        <v>#N/A</v>
      </c>
      <c r="H1687" s="321" t="str">
        <f>IFERROR(
IF(ISERROR($D1687)=FALSE,$D1687,IF(ISERROR($E1687)=FALSE,$E1687,IF(ISERROR($F1687)=FALSE,$F1687
+N("012 checkboxes"),
IF(
IF(OR(LEFT($A1687,9)="Syndicate",LEFT($A1687,12)="NewSyndicate"),VLOOKUP($A1687,'012'!$J:$ZW,MATCH("Link to button",'012'!$J$1:$ZW$1,0),0)
+N("309 checkbox"),
IF($C1687="309 LCR Summary0",VLOOKUP("Notes990",'309'!$P:$ZZ,MATCH("Link to button",'309'!$P$1:$ZZ$1,0),0)
+N("313 checkboxes"),
IF($C1687="313 Financial Information0LcmVsScr",IF($C1687="309 LCR Summary0",VLOOKUP("LcmVsScr",'309'!$N:$ZZ,MATCH("Link to button",'309'!$N$1:$ZZ$1,0),0),
IF($C1687="313 Financial Information0LcrDocAttached",IF($C1687="309 LCR Summary0",VLOOKUP("LcrDocAttached",'309'!$N:$ZZ,MATCH("Link to button",'309'!$N$1:$ZZ$1,0),
0)))))))=1,TRUE,FALSE)
))),"")</f>
        <v/>
      </c>
    </row>
    <row r="1688" spans="1:8">
      <c r="A1688" s="237" t="e">
        <f>VLOOKUP($G1688,CSVLookups!$B:$R,MATCH(A$1,CSVLookups!$B$1:$R$1,0),FALSE)</f>
        <v>#N/A</v>
      </c>
      <c r="B1688" s="237" t="e">
        <f>VLOOKUP($G1688,CSVLookups!$B:$R,MATCH(B$1,CSVLookups!$B$1:$R$1,0),FALSE)</f>
        <v>#N/A</v>
      </c>
      <c r="C1688" s="238" t="e">
        <f t="shared" si="26"/>
        <v>#N/A</v>
      </c>
      <c r="D1688" s="238" t="e">
        <f>IF(AND(VALUE(LEFT($A1688,3))=309,LEN($B1688)=3),VLOOKUP(VALUE(MID($B1688,2,2)),_309_Table1,MATCH(MID($B1688,1,1),_309_Table1_ColumnLookup,0),FALSE),
  IF($C1688="309 LCR SummaryA",OneYearSCR,IF($C1688="309 LCR SummaryB",UltimateSCR,IF(VALUE(LEFT($A1688,3))=309,VLOOKUP(VALUE(MID($B1688,2,1)),_309_Table1,MATCH(MID($B1688,1,1),_309_Table1_ColumnLookup,0),FALSE)
+N("309"),
  IF(VALUE(LEFT($A1688,3))=310,VLOOKUP(VALUE(MID($B1688,2,1)),_310_Table1,MATCH(MID($B1688,1,1),_310_Table1_ColumnLookup,0),FALSE)
+N("310"),
  IF(AND(VALUE(LEFT($A1688,3))=311,LEN($I1688)=4),VLOOKUP($I1688,_311_Table1,MATCH($B1688,_311_Table1_ColumnLookup,0),FALSE),
  IF(AND(VALUE(LEFT($A1688,3))=311,OR($B1688="I2",$B1688="J2",$B1688="K2",$B1688="L2")),VLOOKUP('311'!$G$58,_311_Table1,MATCH(MID($B1688,1,1),_311_Table1_ColumnLookup,0),FALSE),
  IF(AND(VALUE(LEFT($A1688,3))=311,RIGHT($B1688,5)="Total"),VLOOKUP('311'!$G$59,_311_Table1,MATCH(MID($B1688,1,1),_311_Table1_ColumnLookup,0),FALSE),
  IF(VALUE(LEFT($A1688,3))=311,VLOOKUP(VALUE(MID($B1688,2,1)),_311_Table1,MATCH(MID($B1688,1,1),_311_Table1_ColumnLookup,0),FALSE)
+N("311"),
  IF(AND(VALUE(LEFT($A1688,3))=312,LEFT($G1688,10)="Unincepted",$B1688="G "),VLOOKUP(" ULO",_312_Table1,MATCH('312'!$N$16,_312_Table1_ColumnLookup,0),FALSE),
  IF(AND(VALUE(LEFT($A1688,3))=312,LEFT($G1688,10)="Unincepted",$B1688="O "),VLOOKUP(" ULO",_312_Table1,MATCH('312'!$V$16,_312_Table1_ColumnLookup,0),FALSE),
  IF(AND(VALUE(LEFT($A1688,3))=312,LEFT($G1688,10)="Unincepted",$B1688="Q "),VLOOKUP(" ULO",_312_Table1,MATCH('312'!$X$16,_312_Table1_ColumnLookup,0),FALSE),
  IF(AND(VALUE(LEFT($A1688,3))=312,LEFT($G1688,10)="Unincepted"),VLOOKUP(" ULO",_312_Table1,MATCH(LEFT($B1688,1),_312_Table1_ColumnLookup,0),FALSE),
  IF(AND(VALUE(LEFT($A1688,3))=312,LEFT($G1688,5)="Total",$B1688="G "),VLOOKUP('312'!$F$80,_312_Table1,MATCH('312'!$N$16,_312_Table1_ColumnLookup,0),FALSE),
  IF(AND(VALUE(LEFT($A1688,3))=312,LEFT($G1688,5)="Total",$B1688="O "),VLOOKUP('312'!$F$80,_312_Table1,MATCH('312'!$V$16,_312_Table1_ColumnLookup,0),FALSE),
  IF(AND(VALUE(LEFT($A1688,3))=312,LEFT($G1688,5)="Total",$B1688="Q "),VLOOKUP('312'!$F$80,_312_Table1,MATCH('312'!$X$16,_312_Table1_ColumnLookup,0),FALSE),
  IF(AND(VALUE(LEFT($A1688,3))=312,LEFT($G1688,5)="Total"),VLOOKUP('312'!$F$80,_312_Table1,MATCH(LEFT($B1688,1),_312_Table1_ColumnLookup,0),FALSE),
  IF(AND(VALUE(LEFT($A1688,3))=312,LEN($I1688)=4,$B1688="G"),VLOOKUP($I1688,_312_Table1,MATCH('312'!$N$16,_312_Table1_ColumnLookup,0),FALSE),
  IF(AND(VALUE(LEFT($A1688,3))=312,LEN($I1688)=4,$B1688="O"),VLOOKUP($I1688,_312_Table1,MATCH('312'!$V$16,_312_Table1_ColumnLookup,0),FALSE),
  IF(AND(VALUE(LEFT($A1688,3))=312,LEN($I1688)=4,$B1688="Q"),VLOOKUP($I1688,_312_Table1,MATCH('312'!$X$16,_312_Table1_ColumnLookup,0),FALSE),
  IF(AND(VALUE(LEFT($A1688,3))=312,LEN($I1688)=4),VLOOKUP($I1688,_312_Table1,MATCH(LEFT($B1688,1),_312_Table1_ColumnLookup,0),FALSE)
+N("312"),
  IF(VALUE(LEFT($A1688,3))=313,VLOOKUP(VALUE(MID($B1688,2,1)),_313_Table1,MATCH(MID($B1688,1,1),_313_Table1_ColumnLookup,0),FALSE)
+N("313"),
  IF(AND(VALUE(LEFT($A1688,3))=314,LEN($B1688)=3),VLOOKUP(VALUE(MID($B1688,2,2)),_314_Table1,MATCH(MID($B1688,1,1),_314_Table1_ColumnLookup,0),FALSE),
  IF(VALUE(LEFT($A1688,3))=314,VLOOKUP(VALUE(MID($B1688,2,1)),_314_Table1,MATCH(MID($B1688,1,1),_314_Table1_ColumnLookup,0),FALSE)
+N("314"),
""))))))))))))))))))))))))</f>
        <v>#N/A</v>
      </c>
      <c r="E1688" s="238" t="e">
        <f>IF(AND(VALUE(LEFT($A1688,3))=309,LEN($B1688)=3),VLOOKUP(VALUE(MID($B1688,2,2)),_309_Table2,MATCH(MID($B1688,1,1),_309_Table2_ColumnLookup,0),FALSE),
  IF($C1688="309 LCR SummaryA",OneYearSCR,IF($C1688="309 LCR SummaryB",UltimateSCR,IF(VALUE(LEFT($A1688,3))=309,VLOOKUP(VALUE(MID($B1688,2,1)),_309_Table2,MATCH(MID($B1688,1,1),_309_Table2_ColumnLookup,0),FALSE)
+N("309"),
  IF(VALUE(LEFT($A1688,3))=310,VLOOKUP(VALUE(MID($B1688,2,1)),_310_Table2,MATCH(MID($B1688,1,1),_310_Table2_ColumnLookup,0),FALSE)
+N("310"),
  IF(AND(VALUE(LEFT($A1688,3))=311,LEN($I1688)=4),VLOOKUP($I1688,_311_Table2,MATCH($B1688,_311_Table2_ColumnLookup,0),FALSE),
  IF(AND(VALUE(LEFT($A1688,3))=311,OR($B1688="I2",$B1688="J2",$B1688="K2",$B1688="L2")),VLOOKUP('311'!$G$58,_311_Table2,MATCH(MID($B1688,1,1),_311_Table2_ColumnLookup,0),FALSE),
  IF(AND(VALUE(LEFT($A1688,3))=311,RIGHT($B1688,5)="Total"),VLOOKUP('311'!$G$59,_311_Table2,MATCH(MID($B1688,1,1),_311_Table2_ColumnLookup,0),FALSE),
  IF(VALUE(LEFT($A1688,3))=311,VLOOKUP(VALUE(MID($B1688,2,1)),_311_Table2,MATCH(MID($B1688,1,1),_311_Table2_ColumnLookup,0),FALSE)
+N("311"),
  IF(AND(VALUE(LEFT($A1688,3))=312,LEFT($G1688,10)="Unincepted",$B1688="G "),VLOOKUP(" ULO",_312_Table2,MATCH('312'!$N$16,_312_Table2_ColumnLookup,0),FALSE),
  IF(AND(VALUE(LEFT($A1688,3))=312,LEFT($G1688,10)="Unincepted",$B1688="O "),VLOOKUP(" ULO",_312_Table2,MATCH('312'!$V$16,_312_Table2_ColumnLookup,0),FALSE),
  IF(AND(VALUE(LEFT($A1688,3))=312,LEFT($G1688,10)="Unincepted",$B1688="Q "),VLOOKUP(" ULO",_312_Table2,MATCH('312'!$X$16,_312_Table2_ColumnLookup,0),FALSE),
  IF(AND(VALUE(LEFT($A1688,3))=312,LEFT($G1688,10)="Unincepted"),VLOOKUP(" ULO",_312_Table2,MATCH(LEFT($B1688,1),_312_Table2_ColumnLookup,0),FALSE),
  IF(AND(VALUE(LEFT($A1688,3))=312,LEFT($G1688,5)="Total",$B1688="G "),VLOOKUP('312'!$F$80,_312_Table2,MATCH('312'!$N$16,_312_Table2_ColumnLookup,0),FALSE),
  IF(AND(VALUE(LEFT($A1688,3))=312,LEFT($G1688,5)="Total",$B1688="O "),VLOOKUP('312'!$F$80,_312_Table2,MATCH('312'!$V$16,_312_Table2_ColumnLookup,0),FALSE),
  IF(AND(VALUE(LEFT($A1688,3))=312,LEFT($G1688,5)="Total",$B1688="Q "),VLOOKUP('312'!$F$80,_312_Table2,MATCH('312'!$X$16,_312_Table2_ColumnLookup,0),FALSE),
  IF(AND(VALUE(LEFT($A1688,3))=312,LEFT($G1688,5)="Total"),VLOOKUP('312'!$F$80,_312_Table2,MATCH(LEFT($B1688,1),_312_Table2_ColumnLookup,0),FALSE),
  IF(AND(VALUE(LEFT($A1688,3))=312,LEN($I1688)=4,$B1688="G"),VLOOKUP($I1688,_312_Table2,MATCH('312'!$N$16,_312_Table2_ColumnLookup,0),FALSE),
  IF(AND(VALUE(LEFT($A1688,3))=312,LEN($I1688)=4,$B1688="O"),VLOOKUP($I1688,_312_Table2,MATCH('312'!$V$16,_312_Table2_ColumnLookup,0),FALSE),
  IF(AND(VALUE(LEFT($A1688,3))=312,LEN($I1688)=4,$B1688="Q"),VLOOKUP($I1688,_312_Table2,MATCH('312'!$X$16,_312_Table2_ColumnLookup,0),FALSE),
  IF(AND(VALUE(LEFT($A1688,3))=312,LEN($I1688)=4),VLOOKUP($I1688,_312_Table2,MATCH(LEFT($B1688,1),_312_Table2_ColumnLookup,0),FALSE)
+N("312"),
  IF(VALUE(LEFT($A1688,3))=313,VLOOKUP(VALUE(MID($B1688,2,1)),_313_Table2,MATCH(MID($B1688,1,1),_313_Table2_ColumnLookup,0),FALSE)
+N("313"),
  IF(AND(VALUE(LEFT($A1688,3))=314,LEN($B1688)=3),VLOOKUP(VALUE(MID($B1688,2,2)),_314_Table2,MATCH(MID($B1688,1,1),_314_Table2_ColumnLookup,0),FALSE),
  IF(VALUE(LEFT($A1688,3))=314,VLOOKUP(VALUE(MID($B1688,2,1)),_314_Table2,MATCH(MID($B1688,1,1),_314_Table2_ColumnLookup,0),FALSE)
+N("314"),
""))))))))))))))))))))))))</f>
        <v>#N/A</v>
      </c>
      <c r="F1688" s="238" t="e">
        <f>IF(AND(VALUE(LEFT($A1688,3))=309,LEN($B1688)=3),VLOOKUP(VALUE(MID($B1688,2,2)),_309_Table3,MATCH(MID($B1688,1,1),_309_Table3_ColumnLookup,0),FALSE),
  IF($C1688="309 LCR SummaryA",OneYearSCR,IF($C1688="309 LCR SummaryB",UltimateSCR,IF(VALUE(LEFT($A1688,3))=309,VLOOKUP(VALUE(MID($B1688,2,1)),_309_Table3,MATCH(MID($B1688,1,1),_309_Table3_ColumnLookup,0),FALSE)
+N("309"),
  IF(VALUE(LEFT($A1688,3))=310,VLOOKUP(VALUE(MID($B1688,2,1)),_310_Table3,MATCH(MID($B1688,1,1),_310_Table3_ColumnLookup,0),FALSE)
+N("310"),
  IF(AND(VALUE(LEFT($A1688,3))=311,LEN($I1688)=4),VLOOKUP($I1688,_311_Table3,MATCH($B1688,_311_Table3_ColumnLookup,0),FALSE),
  IF(AND(VALUE(LEFT($A1688,3))=311,OR($B1688="I2",$B1688="J2",$B1688="K2",$B1688="L2")),VLOOKUP('311'!$G$58,_311_Table3,MATCH(MID($B1688,1,1),_311_Table3_ColumnLookup,0),FALSE),
  IF(AND(VALUE(LEFT($A1688,3))=311,RIGHT($B1688,5)="Total"),VLOOKUP('311'!$G$59,_311_Table3,MATCH(MID($B1688,1,1),_311_Table3_ColumnLookup,0),FALSE),
  IF(VALUE(LEFT($A1688,3))=311,VLOOKUP(VALUE(MID($B1688,2,1)),_311_Table3,MATCH(MID($B1688,1,1),_311_Table3_ColumnLookup,0),FALSE)
+N("311"),
  IF(AND(VALUE(LEFT($A1688,3))=312,LEFT($G1688,10)="Unincepted",$B1688="G "),VLOOKUP(" ULO",_312_Table3,MATCH('312'!$N$16,_312_Table3_ColumnLookup,0),FALSE),
  IF(AND(VALUE(LEFT($A1688,3))=312,LEFT($G1688,10)="Unincepted",$B1688="O "),VLOOKUP(" ULO",_312_Table3,MATCH('312'!$V$16,_312_Table3_ColumnLookup,0),FALSE),
  IF(AND(VALUE(LEFT($A1688,3))=312,LEFT($G1688,10)="Unincepted",$B1688="Q "),VLOOKUP(" ULO",_312_Table3,MATCH('312'!$X$16,_312_Table3_ColumnLookup,0),FALSE),
  IF(AND(VALUE(LEFT($A1688,3))=312,LEFT($G1688,10)="Unincepted"),VLOOKUP(" ULO",_312_Table3,MATCH(LEFT($B1688,1),_312_Table3_ColumnLookup,0),FALSE),
  IF(AND(VALUE(LEFT($A1688,3))=312,LEFT($G1688,5)="Total",$B1688="G "),VLOOKUP('312'!$F$80,_312_Table3,MATCH('312'!$N$16,_312_Table3_ColumnLookup,0),FALSE),
  IF(AND(VALUE(LEFT($A1688,3))=312,LEFT($G1688,5)="Total",$B1688="O "),VLOOKUP('312'!$F$80,_312_Table3,MATCH('312'!$V$16,_312_Table3_ColumnLookup,0),FALSE),
  IF(AND(VALUE(LEFT($A1688,3))=312,LEFT($G1688,5)="Total",$B1688="Q "),VLOOKUP('312'!$F$80,_312_Table3,MATCH('312'!$X$16,_312_Table3_ColumnLookup,0),FALSE),
  IF(AND(VALUE(LEFT($A1688,3))=312,LEFT($G1688,5)="Total"),VLOOKUP('312'!$F$80,_312_Table3,MATCH(LEFT($B1688,1),_312_Table3_ColumnLookup,0),FALSE),
  IF(AND(VALUE(LEFT($A1688,3))=312,LEN($I1688)=4,$B1688="G"),VLOOKUP($I1688,_312_Table3,MATCH('312'!$N$16,_312_Table3_ColumnLookup,0),FALSE),
  IF(AND(VALUE(LEFT($A1688,3))=312,LEN($I1688)=4,$B1688="O"),VLOOKUP($I1688,_312_Table3,MATCH('312'!$V$16,_312_Table3_ColumnLookup,0),FALSE),
  IF(AND(VALUE(LEFT($A1688,3))=312,LEN($I1688)=4,$B1688="Q"),VLOOKUP($I1688,_312_Table3,MATCH('312'!$X$16,_312_Table3_ColumnLookup,0),FALSE),
  IF(AND(VALUE(LEFT($A1688,3))=312,LEN($I1688)=4),VLOOKUP($I1688,_312_Table3,MATCH(LEFT($B1688,1),_312_Table3_ColumnLookup,0),FALSE)
+N("312"),
  IF(VALUE(LEFT($A1688,3))=313,VLOOKUP(VALUE(MID($B1688,2,1)),_313_Table3,MATCH(MID($B1688,1,1),_313_Table3_ColumnLookup,0),FALSE)
+N("313"),
  IF(AND(VALUE(LEFT($A1688,3))=314,LEN($B1688)=3),VLOOKUP(VALUE(MID($B1688,2,2)),_314_Table3,MATCH(MID($B1688,1,1),_314_Table3_ColumnLookup,0),FALSE),
  IF(VALUE(LEFT($A1688,3))=314,VLOOKUP(VALUE(MID($B1688,2,1)),_314_Table3,MATCH(MID($B1688,1,1),_314_Table3_ColumnLookup,0),FALSE)
+N("314"),
""))))))))))))))))))))))))</f>
        <v>#N/A</v>
      </c>
      <c r="H1688" s="321" t="str">
        <f>IFERROR(
IF(ISERROR($D1688)=FALSE,$D1688,IF(ISERROR($E1688)=FALSE,$E1688,IF(ISERROR($F1688)=FALSE,$F1688
+N("012 checkboxes"),
IF(
IF(OR(LEFT($A1688,9)="Syndicate",LEFT($A1688,12)="NewSyndicate"),VLOOKUP($A1688,'012'!$J:$ZW,MATCH("Link to button",'012'!$J$1:$ZW$1,0),0)
+N("309 checkbox"),
IF($C1688="309 LCR Summary0",VLOOKUP("Notes990",'309'!$P:$ZZ,MATCH("Link to button",'309'!$P$1:$ZZ$1,0),0)
+N("313 checkboxes"),
IF($C1688="313 Financial Information0LcmVsScr",IF($C1688="309 LCR Summary0",VLOOKUP("LcmVsScr",'309'!$N:$ZZ,MATCH("Link to button",'309'!$N$1:$ZZ$1,0),0),
IF($C1688="313 Financial Information0LcrDocAttached",IF($C1688="309 LCR Summary0",VLOOKUP("LcrDocAttached",'309'!$N:$ZZ,MATCH("Link to button",'309'!$N$1:$ZZ$1,0),
0)))))))=1,TRUE,FALSE)
))),"")</f>
        <v/>
      </c>
    </row>
    <row r="1689" spans="1:8">
      <c r="A1689" s="237" t="e">
        <f>VLOOKUP($G1689,CSVLookups!$B:$R,MATCH(A$1,CSVLookups!$B$1:$R$1,0),FALSE)</f>
        <v>#N/A</v>
      </c>
      <c r="B1689" s="237" t="e">
        <f>VLOOKUP($G1689,CSVLookups!$B:$R,MATCH(B$1,CSVLookups!$B$1:$R$1,0),FALSE)</f>
        <v>#N/A</v>
      </c>
      <c r="C1689" s="238" t="e">
        <f t="shared" si="26"/>
        <v>#N/A</v>
      </c>
      <c r="D1689" s="238" t="e">
        <f>IF(AND(VALUE(LEFT($A1689,3))=309,LEN($B1689)=3),VLOOKUP(VALUE(MID($B1689,2,2)),_309_Table1,MATCH(MID($B1689,1,1),_309_Table1_ColumnLookup,0),FALSE),
  IF($C1689="309 LCR SummaryA",OneYearSCR,IF($C1689="309 LCR SummaryB",UltimateSCR,IF(VALUE(LEFT($A1689,3))=309,VLOOKUP(VALUE(MID($B1689,2,1)),_309_Table1,MATCH(MID($B1689,1,1),_309_Table1_ColumnLookup,0),FALSE)
+N("309"),
  IF(VALUE(LEFT($A1689,3))=310,VLOOKUP(VALUE(MID($B1689,2,1)),_310_Table1,MATCH(MID($B1689,1,1),_310_Table1_ColumnLookup,0),FALSE)
+N("310"),
  IF(AND(VALUE(LEFT($A1689,3))=311,LEN($I1689)=4),VLOOKUP($I1689,_311_Table1,MATCH($B1689,_311_Table1_ColumnLookup,0),FALSE),
  IF(AND(VALUE(LEFT($A1689,3))=311,OR($B1689="I2",$B1689="J2",$B1689="K2",$B1689="L2")),VLOOKUP('311'!$G$58,_311_Table1,MATCH(MID($B1689,1,1),_311_Table1_ColumnLookup,0),FALSE),
  IF(AND(VALUE(LEFT($A1689,3))=311,RIGHT($B1689,5)="Total"),VLOOKUP('311'!$G$59,_311_Table1,MATCH(MID($B1689,1,1),_311_Table1_ColumnLookup,0),FALSE),
  IF(VALUE(LEFT($A1689,3))=311,VLOOKUP(VALUE(MID($B1689,2,1)),_311_Table1,MATCH(MID($B1689,1,1),_311_Table1_ColumnLookup,0),FALSE)
+N("311"),
  IF(AND(VALUE(LEFT($A1689,3))=312,LEFT($G1689,10)="Unincepted",$B1689="G "),VLOOKUP(" ULO",_312_Table1,MATCH('312'!$N$16,_312_Table1_ColumnLookup,0),FALSE),
  IF(AND(VALUE(LEFT($A1689,3))=312,LEFT($G1689,10)="Unincepted",$B1689="O "),VLOOKUP(" ULO",_312_Table1,MATCH('312'!$V$16,_312_Table1_ColumnLookup,0),FALSE),
  IF(AND(VALUE(LEFT($A1689,3))=312,LEFT($G1689,10)="Unincepted",$B1689="Q "),VLOOKUP(" ULO",_312_Table1,MATCH('312'!$X$16,_312_Table1_ColumnLookup,0),FALSE),
  IF(AND(VALUE(LEFT($A1689,3))=312,LEFT($G1689,10)="Unincepted"),VLOOKUP(" ULO",_312_Table1,MATCH(LEFT($B1689,1),_312_Table1_ColumnLookup,0),FALSE),
  IF(AND(VALUE(LEFT($A1689,3))=312,LEFT($G1689,5)="Total",$B1689="G "),VLOOKUP('312'!$F$80,_312_Table1,MATCH('312'!$N$16,_312_Table1_ColumnLookup,0),FALSE),
  IF(AND(VALUE(LEFT($A1689,3))=312,LEFT($G1689,5)="Total",$B1689="O "),VLOOKUP('312'!$F$80,_312_Table1,MATCH('312'!$V$16,_312_Table1_ColumnLookup,0),FALSE),
  IF(AND(VALUE(LEFT($A1689,3))=312,LEFT($G1689,5)="Total",$B1689="Q "),VLOOKUP('312'!$F$80,_312_Table1,MATCH('312'!$X$16,_312_Table1_ColumnLookup,0),FALSE),
  IF(AND(VALUE(LEFT($A1689,3))=312,LEFT($G1689,5)="Total"),VLOOKUP('312'!$F$80,_312_Table1,MATCH(LEFT($B1689,1),_312_Table1_ColumnLookup,0),FALSE),
  IF(AND(VALUE(LEFT($A1689,3))=312,LEN($I1689)=4,$B1689="G"),VLOOKUP($I1689,_312_Table1,MATCH('312'!$N$16,_312_Table1_ColumnLookup,0),FALSE),
  IF(AND(VALUE(LEFT($A1689,3))=312,LEN($I1689)=4,$B1689="O"),VLOOKUP($I1689,_312_Table1,MATCH('312'!$V$16,_312_Table1_ColumnLookup,0),FALSE),
  IF(AND(VALUE(LEFT($A1689,3))=312,LEN($I1689)=4,$B1689="Q"),VLOOKUP($I1689,_312_Table1,MATCH('312'!$X$16,_312_Table1_ColumnLookup,0),FALSE),
  IF(AND(VALUE(LEFT($A1689,3))=312,LEN($I1689)=4),VLOOKUP($I1689,_312_Table1,MATCH(LEFT($B1689,1),_312_Table1_ColumnLookup,0),FALSE)
+N("312"),
  IF(VALUE(LEFT($A1689,3))=313,VLOOKUP(VALUE(MID($B1689,2,1)),_313_Table1,MATCH(MID($B1689,1,1),_313_Table1_ColumnLookup,0),FALSE)
+N("313"),
  IF(AND(VALUE(LEFT($A1689,3))=314,LEN($B1689)=3),VLOOKUP(VALUE(MID($B1689,2,2)),_314_Table1,MATCH(MID($B1689,1,1),_314_Table1_ColumnLookup,0),FALSE),
  IF(VALUE(LEFT($A1689,3))=314,VLOOKUP(VALUE(MID($B1689,2,1)),_314_Table1,MATCH(MID($B1689,1,1),_314_Table1_ColumnLookup,0),FALSE)
+N("314"),
""))))))))))))))))))))))))</f>
        <v>#N/A</v>
      </c>
      <c r="E1689" s="238" t="e">
        <f>IF(AND(VALUE(LEFT($A1689,3))=309,LEN($B1689)=3),VLOOKUP(VALUE(MID($B1689,2,2)),_309_Table2,MATCH(MID($B1689,1,1),_309_Table2_ColumnLookup,0),FALSE),
  IF($C1689="309 LCR SummaryA",OneYearSCR,IF($C1689="309 LCR SummaryB",UltimateSCR,IF(VALUE(LEFT($A1689,3))=309,VLOOKUP(VALUE(MID($B1689,2,1)),_309_Table2,MATCH(MID($B1689,1,1),_309_Table2_ColumnLookup,0),FALSE)
+N("309"),
  IF(VALUE(LEFT($A1689,3))=310,VLOOKUP(VALUE(MID($B1689,2,1)),_310_Table2,MATCH(MID($B1689,1,1),_310_Table2_ColumnLookup,0),FALSE)
+N("310"),
  IF(AND(VALUE(LEFT($A1689,3))=311,LEN($I1689)=4),VLOOKUP($I1689,_311_Table2,MATCH($B1689,_311_Table2_ColumnLookup,0),FALSE),
  IF(AND(VALUE(LEFT($A1689,3))=311,OR($B1689="I2",$B1689="J2",$B1689="K2",$B1689="L2")),VLOOKUP('311'!$G$58,_311_Table2,MATCH(MID($B1689,1,1),_311_Table2_ColumnLookup,0),FALSE),
  IF(AND(VALUE(LEFT($A1689,3))=311,RIGHT($B1689,5)="Total"),VLOOKUP('311'!$G$59,_311_Table2,MATCH(MID($B1689,1,1),_311_Table2_ColumnLookup,0),FALSE),
  IF(VALUE(LEFT($A1689,3))=311,VLOOKUP(VALUE(MID($B1689,2,1)),_311_Table2,MATCH(MID($B1689,1,1),_311_Table2_ColumnLookup,0),FALSE)
+N("311"),
  IF(AND(VALUE(LEFT($A1689,3))=312,LEFT($G1689,10)="Unincepted",$B1689="G "),VLOOKUP(" ULO",_312_Table2,MATCH('312'!$N$16,_312_Table2_ColumnLookup,0),FALSE),
  IF(AND(VALUE(LEFT($A1689,3))=312,LEFT($G1689,10)="Unincepted",$B1689="O "),VLOOKUP(" ULO",_312_Table2,MATCH('312'!$V$16,_312_Table2_ColumnLookup,0),FALSE),
  IF(AND(VALUE(LEFT($A1689,3))=312,LEFT($G1689,10)="Unincepted",$B1689="Q "),VLOOKUP(" ULO",_312_Table2,MATCH('312'!$X$16,_312_Table2_ColumnLookup,0),FALSE),
  IF(AND(VALUE(LEFT($A1689,3))=312,LEFT($G1689,10)="Unincepted"),VLOOKUP(" ULO",_312_Table2,MATCH(LEFT($B1689,1),_312_Table2_ColumnLookup,0),FALSE),
  IF(AND(VALUE(LEFT($A1689,3))=312,LEFT($G1689,5)="Total",$B1689="G "),VLOOKUP('312'!$F$80,_312_Table2,MATCH('312'!$N$16,_312_Table2_ColumnLookup,0),FALSE),
  IF(AND(VALUE(LEFT($A1689,3))=312,LEFT($G1689,5)="Total",$B1689="O "),VLOOKUP('312'!$F$80,_312_Table2,MATCH('312'!$V$16,_312_Table2_ColumnLookup,0),FALSE),
  IF(AND(VALUE(LEFT($A1689,3))=312,LEFT($G1689,5)="Total",$B1689="Q "),VLOOKUP('312'!$F$80,_312_Table2,MATCH('312'!$X$16,_312_Table2_ColumnLookup,0),FALSE),
  IF(AND(VALUE(LEFT($A1689,3))=312,LEFT($G1689,5)="Total"),VLOOKUP('312'!$F$80,_312_Table2,MATCH(LEFT($B1689,1),_312_Table2_ColumnLookup,0),FALSE),
  IF(AND(VALUE(LEFT($A1689,3))=312,LEN($I1689)=4,$B1689="G"),VLOOKUP($I1689,_312_Table2,MATCH('312'!$N$16,_312_Table2_ColumnLookup,0),FALSE),
  IF(AND(VALUE(LEFT($A1689,3))=312,LEN($I1689)=4,$B1689="O"),VLOOKUP($I1689,_312_Table2,MATCH('312'!$V$16,_312_Table2_ColumnLookup,0),FALSE),
  IF(AND(VALUE(LEFT($A1689,3))=312,LEN($I1689)=4,$B1689="Q"),VLOOKUP($I1689,_312_Table2,MATCH('312'!$X$16,_312_Table2_ColumnLookup,0),FALSE),
  IF(AND(VALUE(LEFT($A1689,3))=312,LEN($I1689)=4),VLOOKUP($I1689,_312_Table2,MATCH(LEFT($B1689,1),_312_Table2_ColumnLookup,0),FALSE)
+N("312"),
  IF(VALUE(LEFT($A1689,3))=313,VLOOKUP(VALUE(MID($B1689,2,1)),_313_Table2,MATCH(MID($B1689,1,1),_313_Table2_ColumnLookup,0),FALSE)
+N("313"),
  IF(AND(VALUE(LEFT($A1689,3))=314,LEN($B1689)=3),VLOOKUP(VALUE(MID($B1689,2,2)),_314_Table2,MATCH(MID($B1689,1,1),_314_Table2_ColumnLookup,0),FALSE),
  IF(VALUE(LEFT($A1689,3))=314,VLOOKUP(VALUE(MID($B1689,2,1)),_314_Table2,MATCH(MID($B1689,1,1),_314_Table2_ColumnLookup,0),FALSE)
+N("314"),
""))))))))))))))))))))))))</f>
        <v>#N/A</v>
      </c>
      <c r="F1689" s="238" t="e">
        <f>IF(AND(VALUE(LEFT($A1689,3))=309,LEN($B1689)=3),VLOOKUP(VALUE(MID($B1689,2,2)),_309_Table3,MATCH(MID($B1689,1,1),_309_Table3_ColumnLookup,0),FALSE),
  IF($C1689="309 LCR SummaryA",OneYearSCR,IF($C1689="309 LCR SummaryB",UltimateSCR,IF(VALUE(LEFT($A1689,3))=309,VLOOKUP(VALUE(MID($B1689,2,1)),_309_Table3,MATCH(MID($B1689,1,1),_309_Table3_ColumnLookup,0),FALSE)
+N("309"),
  IF(VALUE(LEFT($A1689,3))=310,VLOOKUP(VALUE(MID($B1689,2,1)),_310_Table3,MATCH(MID($B1689,1,1),_310_Table3_ColumnLookup,0),FALSE)
+N("310"),
  IF(AND(VALUE(LEFT($A1689,3))=311,LEN($I1689)=4),VLOOKUP($I1689,_311_Table3,MATCH($B1689,_311_Table3_ColumnLookup,0),FALSE),
  IF(AND(VALUE(LEFT($A1689,3))=311,OR($B1689="I2",$B1689="J2",$B1689="K2",$B1689="L2")),VLOOKUP('311'!$G$58,_311_Table3,MATCH(MID($B1689,1,1),_311_Table3_ColumnLookup,0),FALSE),
  IF(AND(VALUE(LEFT($A1689,3))=311,RIGHT($B1689,5)="Total"),VLOOKUP('311'!$G$59,_311_Table3,MATCH(MID($B1689,1,1),_311_Table3_ColumnLookup,0),FALSE),
  IF(VALUE(LEFT($A1689,3))=311,VLOOKUP(VALUE(MID($B1689,2,1)),_311_Table3,MATCH(MID($B1689,1,1),_311_Table3_ColumnLookup,0),FALSE)
+N("311"),
  IF(AND(VALUE(LEFT($A1689,3))=312,LEFT($G1689,10)="Unincepted",$B1689="G "),VLOOKUP(" ULO",_312_Table3,MATCH('312'!$N$16,_312_Table3_ColumnLookup,0),FALSE),
  IF(AND(VALUE(LEFT($A1689,3))=312,LEFT($G1689,10)="Unincepted",$B1689="O "),VLOOKUP(" ULO",_312_Table3,MATCH('312'!$V$16,_312_Table3_ColumnLookup,0),FALSE),
  IF(AND(VALUE(LEFT($A1689,3))=312,LEFT($G1689,10)="Unincepted",$B1689="Q "),VLOOKUP(" ULO",_312_Table3,MATCH('312'!$X$16,_312_Table3_ColumnLookup,0),FALSE),
  IF(AND(VALUE(LEFT($A1689,3))=312,LEFT($G1689,10)="Unincepted"),VLOOKUP(" ULO",_312_Table3,MATCH(LEFT($B1689,1),_312_Table3_ColumnLookup,0),FALSE),
  IF(AND(VALUE(LEFT($A1689,3))=312,LEFT($G1689,5)="Total",$B1689="G "),VLOOKUP('312'!$F$80,_312_Table3,MATCH('312'!$N$16,_312_Table3_ColumnLookup,0),FALSE),
  IF(AND(VALUE(LEFT($A1689,3))=312,LEFT($G1689,5)="Total",$B1689="O "),VLOOKUP('312'!$F$80,_312_Table3,MATCH('312'!$V$16,_312_Table3_ColumnLookup,0),FALSE),
  IF(AND(VALUE(LEFT($A1689,3))=312,LEFT($G1689,5)="Total",$B1689="Q "),VLOOKUP('312'!$F$80,_312_Table3,MATCH('312'!$X$16,_312_Table3_ColumnLookup,0),FALSE),
  IF(AND(VALUE(LEFT($A1689,3))=312,LEFT($G1689,5)="Total"),VLOOKUP('312'!$F$80,_312_Table3,MATCH(LEFT($B1689,1),_312_Table3_ColumnLookup,0),FALSE),
  IF(AND(VALUE(LEFT($A1689,3))=312,LEN($I1689)=4,$B1689="G"),VLOOKUP($I1689,_312_Table3,MATCH('312'!$N$16,_312_Table3_ColumnLookup,0),FALSE),
  IF(AND(VALUE(LEFT($A1689,3))=312,LEN($I1689)=4,$B1689="O"),VLOOKUP($I1689,_312_Table3,MATCH('312'!$V$16,_312_Table3_ColumnLookup,0),FALSE),
  IF(AND(VALUE(LEFT($A1689,3))=312,LEN($I1689)=4,$B1689="Q"),VLOOKUP($I1689,_312_Table3,MATCH('312'!$X$16,_312_Table3_ColumnLookup,0),FALSE),
  IF(AND(VALUE(LEFT($A1689,3))=312,LEN($I1689)=4),VLOOKUP($I1689,_312_Table3,MATCH(LEFT($B1689,1),_312_Table3_ColumnLookup,0),FALSE)
+N("312"),
  IF(VALUE(LEFT($A1689,3))=313,VLOOKUP(VALUE(MID($B1689,2,1)),_313_Table3,MATCH(MID($B1689,1,1),_313_Table3_ColumnLookup,0),FALSE)
+N("313"),
  IF(AND(VALUE(LEFT($A1689,3))=314,LEN($B1689)=3),VLOOKUP(VALUE(MID($B1689,2,2)),_314_Table3,MATCH(MID($B1689,1,1),_314_Table3_ColumnLookup,0),FALSE),
  IF(VALUE(LEFT($A1689,3))=314,VLOOKUP(VALUE(MID($B1689,2,1)),_314_Table3,MATCH(MID($B1689,1,1),_314_Table3_ColumnLookup,0),FALSE)
+N("314"),
""))))))))))))))))))))))))</f>
        <v>#N/A</v>
      </c>
      <c r="H1689" s="321" t="str">
        <f>IFERROR(
IF(ISERROR($D1689)=FALSE,$D1689,IF(ISERROR($E1689)=FALSE,$E1689,IF(ISERROR($F1689)=FALSE,$F1689
+N("012 checkboxes"),
IF(
IF(OR(LEFT($A1689,9)="Syndicate",LEFT($A1689,12)="NewSyndicate"),VLOOKUP($A1689,'012'!$J:$ZW,MATCH("Link to button",'012'!$J$1:$ZW$1,0),0)
+N("309 checkbox"),
IF($C1689="309 LCR Summary0",VLOOKUP("Notes990",'309'!$P:$ZZ,MATCH("Link to button",'309'!$P$1:$ZZ$1,0),0)
+N("313 checkboxes"),
IF($C1689="313 Financial Information0LcmVsScr",IF($C1689="309 LCR Summary0",VLOOKUP("LcmVsScr",'309'!$N:$ZZ,MATCH("Link to button",'309'!$N$1:$ZZ$1,0),0),
IF($C1689="313 Financial Information0LcrDocAttached",IF($C1689="309 LCR Summary0",VLOOKUP("LcrDocAttached",'309'!$N:$ZZ,MATCH("Link to button",'309'!$N$1:$ZZ$1,0),
0)))))))=1,TRUE,FALSE)
))),"")</f>
        <v/>
      </c>
    </row>
    <row r="1690" spans="1:8">
      <c r="A1690" s="237" t="e">
        <f>VLOOKUP($G1690,CSVLookups!$B:$R,MATCH(A$1,CSVLookups!$B$1:$R$1,0),FALSE)</f>
        <v>#N/A</v>
      </c>
      <c r="B1690" s="237" t="e">
        <f>VLOOKUP($G1690,CSVLookups!$B:$R,MATCH(B$1,CSVLookups!$B$1:$R$1,0),FALSE)</f>
        <v>#N/A</v>
      </c>
      <c r="C1690" s="238" t="e">
        <f t="shared" si="26"/>
        <v>#N/A</v>
      </c>
      <c r="D1690" s="238" t="e">
        <f>IF(AND(VALUE(LEFT($A1690,3))=309,LEN($B1690)=3),VLOOKUP(VALUE(MID($B1690,2,2)),_309_Table1,MATCH(MID($B1690,1,1),_309_Table1_ColumnLookup,0),FALSE),
  IF($C1690="309 LCR SummaryA",OneYearSCR,IF($C1690="309 LCR SummaryB",UltimateSCR,IF(VALUE(LEFT($A1690,3))=309,VLOOKUP(VALUE(MID($B1690,2,1)),_309_Table1,MATCH(MID($B1690,1,1),_309_Table1_ColumnLookup,0),FALSE)
+N("309"),
  IF(VALUE(LEFT($A1690,3))=310,VLOOKUP(VALUE(MID($B1690,2,1)),_310_Table1,MATCH(MID($B1690,1,1),_310_Table1_ColumnLookup,0),FALSE)
+N("310"),
  IF(AND(VALUE(LEFT($A1690,3))=311,LEN($I1690)=4),VLOOKUP($I1690,_311_Table1,MATCH($B1690,_311_Table1_ColumnLookup,0),FALSE),
  IF(AND(VALUE(LEFT($A1690,3))=311,OR($B1690="I2",$B1690="J2",$B1690="K2",$B1690="L2")),VLOOKUP('311'!$G$58,_311_Table1,MATCH(MID($B1690,1,1),_311_Table1_ColumnLookup,0),FALSE),
  IF(AND(VALUE(LEFT($A1690,3))=311,RIGHT($B1690,5)="Total"),VLOOKUP('311'!$G$59,_311_Table1,MATCH(MID($B1690,1,1),_311_Table1_ColumnLookup,0),FALSE),
  IF(VALUE(LEFT($A1690,3))=311,VLOOKUP(VALUE(MID($B1690,2,1)),_311_Table1,MATCH(MID($B1690,1,1),_311_Table1_ColumnLookup,0),FALSE)
+N("311"),
  IF(AND(VALUE(LEFT($A1690,3))=312,LEFT($G1690,10)="Unincepted",$B1690="G "),VLOOKUP(" ULO",_312_Table1,MATCH('312'!$N$16,_312_Table1_ColumnLookup,0),FALSE),
  IF(AND(VALUE(LEFT($A1690,3))=312,LEFT($G1690,10)="Unincepted",$B1690="O "),VLOOKUP(" ULO",_312_Table1,MATCH('312'!$V$16,_312_Table1_ColumnLookup,0),FALSE),
  IF(AND(VALUE(LEFT($A1690,3))=312,LEFT($G1690,10)="Unincepted",$B1690="Q "),VLOOKUP(" ULO",_312_Table1,MATCH('312'!$X$16,_312_Table1_ColumnLookup,0),FALSE),
  IF(AND(VALUE(LEFT($A1690,3))=312,LEFT($G1690,10)="Unincepted"),VLOOKUP(" ULO",_312_Table1,MATCH(LEFT($B1690,1),_312_Table1_ColumnLookup,0),FALSE),
  IF(AND(VALUE(LEFT($A1690,3))=312,LEFT($G1690,5)="Total",$B1690="G "),VLOOKUP('312'!$F$80,_312_Table1,MATCH('312'!$N$16,_312_Table1_ColumnLookup,0),FALSE),
  IF(AND(VALUE(LEFT($A1690,3))=312,LEFT($G1690,5)="Total",$B1690="O "),VLOOKUP('312'!$F$80,_312_Table1,MATCH('312'!$V$16,_312_Table1_ColumnLookup,0),FALSE),
  IF(AND(VALUE(LEFT($A1690,3))=312,LEFT($G1690,5)="Total",$B1690="Q "),VLOOKUP('312'!$F$80,_312_Table1,MATCH('312'!$X$16,_312_Table1_ColumnLookup,0),FALSE),
  IF(AND(VALUE(LEFT($A1690,3))=312,LEFT($G1690,5)="Total"),VLOOKUP('312'!$F$80,_312_Table1,MATCH(LEFT($B1690,1),_312_Table1_ColumnLookup,0),FALSE),
  IF(AND(VALUE(LEFT($A1690,3))=312,LEN($I1690)=4,$B1690="G"),VLOOKUP($I1690,_312_Table1,MATCH('312'!$N$16,_312_Table1_ColumnLookup,0),FALSE),
  IF(AND(VALUE(LEFT($A1690,3))=312,LEN($I1690)=4,$B1690="O"),VLOOKUP($I1690,_312_Table1,MATCH('312'!$V$16,_312_Table1_ColumnLookup,0),FALSE),
  IF(AND(VALUE(LEFT($A1690,3))=312,LEN($I1690)=4,$B1690="Q"),VLOOKUP($I1690,_312_Table1,MATCH('312'!$X$16,_312_Table1_ColumnLookup,0),FALSE),
  IF(AND(VALUE(LEFT($A1690,3))=312,LEN($I1690)=4),VLOOKUP($I1690,_312_Table1,MATCH(LEFT($B1690,1),_312_Table1_ColumnLookup,0),FALSE)
+N("312"),
  IF(VALUE(LEFT($A1690,3))=313,VLOOKUP(VALUE(MID($B1690,2,1)),_313_Table1,MATCH(MID($B1690,1,1),_313_Table1_ColumnLookup,0),FALSE)
+N("313"),
  IF(AND(VALUE(LEFT($A1690,3))=314,LEN($B1690)=3),VLOOKUP(VALUE(MID($B1690,2,2)),_314_Table1,MATCH(MID($B1690,1,1),_314_Table1_ColumnLookup,0),FALSE),
  IF(VALUE(LEFT($A1690,3))=314,VLOOKUP(VALUE(MID($B1690,2,1)),_314_Table1,MATCH(MID($B1690,1,1),_314_Table1_ColumnLookup,0),FALSE)
+N("314"),
""))))))))))))))))))))))))</f>
        <v>#N/A</v>
      </c>
      <c r="E1690" s="238" t="e">
        <f>IF(AND(VALUE(LEFT($A1690,3))=309,LEN($B1690)=3),VLOOKUP(VALUE(MID($B1690,2,2)),_309_Table2,MATCH(MID($B1690,1,1),_309_Table2_ColumnLookup,0),FALSE),
  IF($C1690="309 LCR SummaryA",OneYearSCR,IF($C1690="309 LCR SummaryB",UltimateSCR,IF(VALUE(LEFT($A1690,3))=309,VLOOKUP(VALUE(MID($B1690,2,1)),_309_Table2,MATCH(MID($B1690,1,1),_309_Table2_ColumnLookup,0),FALSE)
+N("309"),
  IF(VALUE(LEFT($A1690,3))=310,VLOOKUP(VALUE(MID($B1690,2,1)),_310_Table2,MATCH(MID($B1690,1,1),_310_Table2_ColumnLookup,0),FALSE)
+N("310"),
  IF(AND(VALUE(LEFT($A1690,3))=311,LEN($I1690)=4),VLOOKUP($I1690,_311_Table2,MATCH($B1690,_311_Table2_ColumnLookup,0),FALSE),
  IF(AND(VALUE(LEFT($A1690,3))=311,OR($B1690="I2",$B1690="J2",$B1690="K2",$B1690="L2")),VLOOKUP('311'!$G$58,_311_Table2,MATCH(MID($B1690,1,1),_311_Table2_ColumnLookup,0),FALSE),
  IF(AND(VALUE(LEFT($A1690,3))=311,RIGHT($B1690,5)="Total"),VLOOKUP('311'!$G$59,_311_Table2,MATCH(MID($B1690,1,1),_311_Table2_ColumnLookup,0),FALSE),
  IF(VALUE(LEFT($A1690,3))=311,VLOOKUP(VALUE(MID($B1690,2,1)),_311_Table2,MATCH(MID($B1690,1,1),_311_Table2_ColumnLookup,0),FALSE)
+N("311"),
  IF(AND(VALUE(LEFT($A1690,3))=312,LEFT($G1690,10)="Unincepted",$B1690="G "),VLOOKUP(" ULO",_312_Table2,MATCH('312'!$N$16,_312_Table2_ColumnLookup,0),FALSE),
  IF(AND(VALUE(LEFT($A1690,3))=312,LEFT($G1690,10)="Unincepted",$B1690="O "),VLOOKUP(" ULO",_312_Table2,MATCH('312'!$V$16,_312_Table2_ColumnLookup,0),FALSE),
  IF(AND(VALUE(LEFT($A1690,3))=312,LEFT($G1690,10)="Unincepted",$B1690="Q "),VLOOKUP(" ULO",_312_Table2,MATCH('312'!$X$16,_312_Table2_ColumnLookup,0),FALSE),
  IF(AND(VALUE(LEFT($A1690,3))=312,LEFT($G1690,10)="Unincepted"),VLOOKUP(" ULO",_312_Table2,MATCH(LEFT($B1690,1),_312_Table2_ColumnLookup,0),FALSE),
  IF(AND(VALUE(LEFT($A1690,3))=312,LEFT($G1690,5)="Total",$B1690="G "),VLOOKUP('312'!$F$80,_312_Table2,MATCH('312'!$N$16,_312_Table2_ColumnLookup,0),FALSE),
  IF(AND(VALUE(LEFT($A1690,3))=312,LEFT($G1690,5)="Total",$B1690="O "),VLOOKUP('312'!$F$80,_312_Table2,MATCH('312'!$V$16,_312_Table2_ColumnLookup,0),FALSE),
  IF(AND(VALUE(LEFT($A1690,3))=312,LEFT($G1690,5)="Total",$B1690="Q "),VLOOKUP('312'!$F$80,_312_Table2,MATCH('312'!$X$16,_312_Table2_ColumnLookup,0),FALSE),
  IF(AND(VALUE(LEFT($A1690,3))=312,LEFT($G1690,5)="Total"),VLOOKUP('312'!$F$80,_312_Table2,MATCH(LEFT($B1690,1),_312_Table2_ColumnLookup,0),FALSE),
  IF(AND(VALUE(LEFT($A1690,3))=312,LEN($I1690)=4,$B1690="G"),VLOOKUP($I1690,_312_Table2,MATCH('312'!$N$16,_312_Table2_ColumnLookup,0),FALSE),
  IF(AND(VALUE(LEFT($A1690,3))=312,LEN($I1690)=4,$B1690="O"),VLOOKUP($I1690,_312_Table2,MATCH('312'!$V$16,_312_Table2_ColumnLookup,0),FALSE),
  IF(AND(VALUE(LEFT($A1690,3))=312,LEN($I1690)=4,$B1690="Q"),VLOOKUP($I1690,_312_Table2,MATCH('312'!$X$16,_312_Table2_ColumnLookup,0),FALSE),
  IF(AND(VALUE(LEFT($A1690,3))=312,LEN($I1690)=4),VLOOKUP($I1690,_312_Table2,MATCH(LEFT($B1690,1),_312_Table2_ColumnLookup,0),FALSE)
+N("312"),
  IF(VALUE(LEFT($A1690,3))=313,VLOOKUP(VALUE(MID($B1690,2,1)),_313_Table2,MATCH(MID($B1690,1,1),_313_Table2_ColumnLookup,0),FALSE)
+N("313"),
  IF(AND(VALUE(LEFT($A1690,3))=314,LEN($B1690)=3),VLOOKUP(VALUE(MID($B1690,2,2)),_314_Table2,MATCH(MID($B1690,1,1),_314_Table2_ColumnLookup,0),FALSE),
  IF(VALUE(LEFT($A1690,3))=314,VLOOKUP(VALUE(MID($B1690,2,1)),_314_Table2,MATCH(MID($B1690,1,1),_314_Table2_ColumnLookup,0),FALSE)
+N("314"),
""))))))))))))))))))))))))</f>
        <v>#N/A</v>
      </c>
      <c r="F1690" s="238" t="e">
        <f>IF(AND(VALUE(LEFT($A1690,3))=309,LEN($B1690)=3),VLOOKUP(VALUE(MID($B1690,2,2)),_309_Table3,MATCH(MID($B1690,1,1),_309_Table3_ColumnLookup,0),FALSE),
  IF($C1690="309 LCR SummaryA",OneYearSCR,IF($C1690="309 LCR SummaryB",UltimateSCR,IF(VALUE(LEFT($A1690,3))=309,VLOOKUP(VALUE(MID($B1690,2,1)),_309_Table3,MATCH(MID($B1690,1,1),_309_Table3_ColumnLookup,0),FALSE)
+N("309"),
  IF(VALUE(LEFT($A1690,3))=310,VLOOKUP(VALUE(MID($B1690,2,1)),_310_Table3,MATCH(MID($B1690,1,1),_310_Table3_ColumnLookup,0),FALSE)
+N("310"),
  IF(AND(VALUE(LEFT($A1690,3))=311,LEN($I1690)=4),VLOOKUP($I1690,_311_Table3,MATCH($B1690,_311_Table3_ColumnLookup,0),FALSE),
  IF(AND(VALUE(LEFT($A1690,3))=311,OR($B1690="I2",$B1690="J2",$B1690="K2",$B1690="L2")),VLOOKUP('311'!$G$58,_311_Table3,MATCH(MID($B1690,1,1),_311_Table3_ColumnLookup,0),FALSE),
  IF(AND(VALUE(LEFT($A1690,3))=311,RIGHT($B1690,5)="Total"),VLOOKUP('311'!$G$59,_311_Table3,MATCH(MID($B1690,1,1),_311_Table3_ColumnLookup,0),FALSE),
  IF(VALUE(LEFT($A1690,3))=311,VLOOKUP(VALUE(MID($B1690,2,1)),_311_Table3,MATCH(MID($B1690,1,1),_311_Table3_ColumnLookup,0),FALSE)
+N("311"),
  IF(AND(VALUE(LEFT($A1690,3))=312,LEFT($G1690,10)="Unincepted",$B1690="G "),VLOOKUP(" ULO",_312_Table3,MATCH('312'!$N$16,_312_Table3_ColumnLookup,0),FALSE),
  IF(AND(VALUE(LEFT($A1690,3))=312,LEFT($G1690,10)="Unincepted",$B1690="O "),VLOOKUP(" ULO",_312_Table3,MATCH('312'!$V$16,_312_Table3_ColumnLookup,0),FALSE),
  IF(AND(VALUE(LEFT($A1690,3))=312,LEFT($G1690,10)="Unincepted",$B1690="Q "),VLOOKUP(" ULO",_312_Table3,MATCH('312'!$X$16,_312_Table3_ColumnLookup,0),FALSE),
  IF(AND(VALUE(LEFT($A1690,3))=312,LEFT($G1690,10)="Unincepted"),VLOOKUP(" ULO",_312_Table3,MATCH(LEFT($B1690,1),_312_Table3_ColumnLookup,0),FALSE),
  IF(AND(VALUE(LEFT($A1690,3))=312,LEFT($G1690,5)="Total",$B1690="G "),VLOOKUP('312'!$F$80,_312_Table3,MATCH('312'!$N$16,_312_Table3_ColumnLookup,0),FALSE),
  IF(AND(VALUE(LEFT($A1690,3))=312,LEFT($G1690,5)="Total",$B1690="O "),VLOOKUP('312'!$F$80,_312_Table3,MATCH('312'!$V$16,_312_Table3_ColumnLookup,0),FALSE),
  IF(AND(VALUE(LEFT($A1690,3))=312,LEFT($G1690,5)="Total",$B1690="Q "),VLOOKUP('312'!$F$80,_312_Table3,MATCH('312'!$X$16,_312_Table3_ColumnLookup,0),FALSE),
  IF(AND(VALUE(LEFT($A1690,3))=312,LEFT($G1690,5)="Total"),VLOOKUP('312'!$F$80,_312_Table3,MATCH(LEFT($B1690,1),_312_Table3_ColumnLookup,0),FALSE),
  IF(AND(VALUE(LEFT($A1690,3))=312,LEN($I1690)=4,$B1690="G"),VLOOKUP($I1690,_312_Table3,MATCH('312'!$N$16,_312_Table3_ColumnLookup,0),FALSE),
  IF(AND(VALUE(LEFT($A1690,3))=312,LEN($I1690)=4,$B1690="O"),VLOOKUP($I1690,_312_Table3,MATCH('312'!$V$16,_312_Table3_ColumnLookup,0),FALSE),
  IF(AND(VALUE(LEFT($A1690,3))=312,LEN($I1690)=4,$B1690="Q"),VLOOKUP($I1690,_312_Table3,MATCH('312'!$X$16,_312_Table3_ColumnLookup,0),FALSE),
  IF(AND(VALUE(LEFT($A1690,3))=312,LEN($I1690)=4),VLOOKUP($I1690,_312_Table3,MATCH(LEFT($B1690,1),_312_Table3_ColumnLookup,0),FALSE)
+N("312"),
  IF(VALUE(LEFT($A1690,3))=313,VLOOKUP(VALUE(MID($B1690,2,1)),_313_Table3,MATCH(MID($B1690,1,1),_313_Table3_ColumnLookup,0),FALSE)
+N("313"),
  IF(AND(VALUE(LEFT($A1690,3))=314,LEN($B1690)=3),VLOOKUP(VALUE(MID($B1690,2,2)),_314_Table3,MATCH(MID($B1690,1,1),_314_Table3_ColumnLookup,0),FALSE),
  IF(VALUE(LEFT($A1690,3))=314,VLOOKUP(VALUE(MID($B1690,2,1)),_314_Table3,MATCH(MID($B1690,1,1),_314_Table3_ColumnLookup,0),FALSE)
+N("314"),
""))))))))))))))))))))))))</f>
        <v>#N/A</v>
      </c>
      <c r="H1690" s="321" t="str">
        <f>IFERROR(
IF(ISERROR($D1690)=FALSE,$D1690,IF(ISERROR($E1690)=FALSE,$E1690,IF(ISERROR($F1690)=FALSE,$F1690
+N("012 checkboxes"),
IF(
IF(OR(LEFT($A1690,9)="Syndicate",LEFT($A1690,12)="NewSyndicate"),VLOOKUP($A1690,'012'!$J:$ZW,MATCH("Link to button",'012'!$J$1:$ZW$1,0),0)
+N("309 checkbox"),
IF($C1690="309 LCR Summary0",VLOOKUP("Notes990",'309'!$P:$ZZ,MATCH("Link to button",'309'!$P$1:$ZZ$1,0),0)
+N("313 checkboxes"),
IF($C1690="313 Financial Information0LcmVsScr",IF($C1690="309 LCR Summary0",VLOOKUP("LcmVsScr",'309'!$N:$ZZ,MATCH("Link to button",'309'!$N$1:$ZZ$1,0),0),
IF($C1690="313 Financial Information0LcrDocAttached",IF($C1690="309 LCR Summary0",VLOOKUP("LcrDocAttached",'309'!$N:$ZZ,MATCH("Link to button",'309'!$N$1:$ZZ$1,0),
0)))))))=1,TRUE,FALSE)
))),"")</f>
        <v/>
      </c>
    </row>
    <row r="1691" spans="1:8">
      <c r="A1691" s="237" t="e">
        <f>VLOOKUP($G1691,CSVLookups!$B:$R,MATCH(A$1,CSVLookups!$B$1:$R$1,0),FALSE)</f>
        <v>#N/A</v>
      </c>
      <c r="B1691" s="237" t="e">
        <f>VLOOKUP($G1691,CSVLookups!$B:$R,MATCH(B$1,CSVLookups!$B$1:$R$1,0),FALSE)</f>
        <v>#N/A</v>
      </c>
      <c r="C1691" s="238" t="e">
        <f t="shared" si="26"/>
        <v>#N/A</v>
      </c>
      <c r="D1691" s="238" t="e">
        <f>IF(AND(VALUE(LEFT($A1691,3))=309,LEN($B1691)=3),VLOOKUP(VALUE(MID($B1691,2,2)),_309_Table1,MATCH(MID($B1691,1,1),_309_Table1_ColumnLookup,0),FALSE),
  IF($C1691="309 LCR SummaryA",OneYearSCR,IF($C1691="309 LCR SummaryB",UltimateSCR,IF(VALUE(LEFT($A1691,3))=309,VLOOKUP(VALUE(MID($B1691,2,1)),_309_Table1,MATCH(MID($B1691,1,1),_309_Table1_ColumnLookup,0),FALSE)
+N("309"),
  IF(VALUE(LEFT($A1691,3))=310,VLOOKUP(VALUE(MID($B1691,2,1)),_310_Table1,MATCH(MID($B1691,1,1),_310_Table1_ColumnLookup,0),FALSE)
+N("310"),
  IF(AND(VALUE(LEFT($A1691,3))=311,LEN($I1691)=4),VLOOKUP($I1691,_311_Table1,MATCH($B1691,_311_Table1_ColumnLookup,0),FALSE),
  IF(AND(VALUE(LEFT($A1691,3))=311,OR($B1691="I2",$B1691="J2",$B1691="K2",$B1691="L2")),VLOOKUP('311'!$G$58,_311_Table1,MATCH(MID($B1691,1,1),_311_Table1_ColumnLookup,0),FALSE),
  IF(AND(VALUE(LEFT($A1691,3))=311,RIGHT($B1691,5)="Total"),VLOOKUP('311'!$G$59,_311_Table1,MATCH(MID($B1691,1,1),_311_Table1_ColumnLookup,0),FALSE),
  IF(VALUE(LEFT($A1691,3))=311,VLOOKUP(VALUE(MID($B1691,2,1)),_311_Table1,MATCH(MID($B1691,1,1),_311_Table1_ColumnLookup,0),FALSE)
+N("311"),
  IF(AND(VALUE(LEFT($A1691,3))=312,LEFT($G1691,10)="Unincepted",$B1691="G "),VLOOKUP(" ULO",_312_Table1,MATCH('312'!$N$16,_312_Table1_ColumnLookup,0),FALSE),
  IF(AND(VALUE(LEFT($A1691,3))=312,LEFT($G1691,10)="Unincepted",$B1691="O "),VLOOKUP(" ULO",_312_Table1,MATCH('312'!$V$16,_312_Table1_ColumnLookup,0),FALSE),
  IF(AND(VALUE(LEFT($A1691,3))=312,LEFT($G1691,10)="Unincepted",$B1691="Q "),VLOOKUP(" ULO",_312_Table1,MATCH('312'!$X$16,_312_Table1_ColumnLookup,0),FALSE),
  IF(AND(VALUE(LEFT($A1691,3))=312,LEFT($G1691,10)="Unincepted"),VLOOKUP(" ULO",_312_Table1,MATCH(LEFT($B1691,1),_312_Table1_ColumnLookup,0),FALSE),
  IF(AND(VALUE(LEFT($A1691,3))=312,LEFT($G1691,5)="Total",$B1691="G "),VLOOKUP('312'!$F$80,_312_Table1,MATCH('312'!$N$16,_312_Table1_ColumnLookup,0),FALSE),
  IF(AND(VALUE(LEFT($A1691,3))=312,LEFT($G1691,5)="Total",$B1691="O "),VLOOKUP('312'!$F$80,_312_Table1,MATCH('312'!$V$16,_312_Table1_ColumnLookup,0),FALSE),
  IF(AND(VALUE(LEFT($A1691,3))=312,LEFT($G1691,5)="Total",$B1691="Q "),VLOOKUP('312'!$F$80,_312_Table1,MATCH('312'!$X$16,_312_Table1_ColumnLookup,0),FALSE),
  IF(AND(VALUE(LEFT($A1691,3))=312,LEFT($G1691,5)="Total"),VLOOKUP('312'!$F$80,_312_Table1,MATCH(LEFT($B1691,1),_312_Table1_ColumnLookup,0),FALSE),
  IF(AND(VALUE(LEFT($A1691,3))=312,LEN($I1691)=4,$B1691="G"),VLOOKUP($I1691,_312_Table1,MATCH('312'!$N$16,_312_Table1_ColumnLookup,0),FALSE),
  IF(AND(VALUE(LEFT($A1691,3))=312,LEN($I1691)=4,$B1691="O"),VLOOKUP($I1691,_312_Table1,MATCH('312'!$V$16,_312_Table1_ColumnLookup,0),FALSE),
  IF(AND(VALUE(LEFT($A1691,3))=312,LEN($I1691)=4,$B1691="Q"),VLOOKUP($I1691,_312_Table1,MATCH('312'!$X$16,_312_Table1_ColumnLookup,0),FALSE),
  IF(AND(VALUE(LEFT($A1691,3))=312,LEN($I1691)=4),VLOOKUP($I1691,_312_Table1,MATCH(LEFT($B1691,1),_312_Table1_ColumnLookup,0),FALSE)
+N("312"),
  IF(VALUE(LEFT($A1691,3))=313,VLOOKUP(VALUE(MID($B1691,2,1)),_313_Table1,MATCH(MID($B1691,1,1),_313_Table1_ColumnLookup,0),FALSE)
+N("313"),
  IF(AND(VALUE(LEFT($A1691,3))=314,LEN($B1691)=3),VLOOKUP(VALUE(MID($B1691,2,2)),_314_Table1,MATCH(MID($B1691,1,1),_314_Table1_ColumnLookup,0),FALSE),
  IF(VALUE(LEFT($A1691,3))=314,VLOOKUP(VALUE(MID($B1691,2,1)),_314_Table1,MATCH(MID($B1691,1,1),_314_Table1_ColumnLookup,0),FALSE)
+N("314"),
""))))))))))))))))))))))))</f>
        <v>#N/A</v>
      </c>
      <c r="E1691" s="238" t="e">
        <f>IF(AND(VALUE(LEFT($A1691,3))=309,LEN($B1691)=3),VLOOKUP(VALUE(MID($B1691,2,2)),_309_Table2,MATCH(MID($B1691,1,1),_309_Table2_ColumnLookup,0),FALSE),
  IF($C1691="309 LCR SummaryA",OneYearSCR,IF($C1691="309 LCR SummaryB",UltimateSCR,IF(VALUE(LEFT($A1691,3))=309,VLOOKUP(VALUE(MID($B1691,2,1)),_309_Table2,MATCH(MID($B1691,1,1),_309_Table2_ColumnLookup,0),FALSE)
+N("309"),
  IF(VALUE(LEFT($A1691,3))=310,VLOOKUP(VALUE(MID($B1691,2,1)),_310_Table2,MATCH(MID($B1691,1,1),_310_Table2_ColumnLookup,0),FALSE)
+N("310"),
  IF(AND(VALUE(LEFT($A1691,3))=311,LEN($I1691)=4),VLOOKUP($I1691,_311_Table2,MATCH($B1691,_311_Table2_ColumnLookup,0),FALSE),
  IF(AND(VALUE(LEFT($A1691,3))=311,OR($B1691="I2",$B1691="J2",$B1691="K2",$B1691="L2")),VLOOKUP('311'!$G$58,_311_Table2,MATCH(MID($B1691,1,1),_311_Table2_ColumnLookup,0),FALSE),
  IF(AND(VALUE(LEFT($A1691,3))=311,RIGHT($B1691,5)="Total"),VLOOKUP('311'!$G$59,_311_Table2,MATCH(MID($B1691,1,1),_311_Table2_ColumnLookup,0),FALSE),
  IF(VALUE(LEFT($A1691,3))=311,VLOOKUP(VALUE(MID($B1691,2,1)),_311_Table2,MATCH(MID($B1691,1,1),_311_Table2_ColumnLookup,0),FALSE)
+N("311"),
  IF(AND(VALUE(LEFT($A1691,3))=312,LEFT($G1691,10)="Unincepted",$B1691="G "),VLOOKUP(" ULO",_312_Table2,MATCH('312'!$N$16,_312_Table2_ColumnLookup,0),FALSE),
  IF(AND(VALUE(LEFT($A1691,3))=312,LEFT($G1691,10)="Unincepted",$B1691="O "),VLOOKUP(" ULO",_312_Table2,MATCH('312'!$V$16,_312_Table2_ColumnLookup,0),FALSE),
  IF(AND(VALUE(LEFT($A1691,3))=312,LEFT($G1691,10)="Unincepted",$B1691="Q "),VLOOKUP(" ULO",_312_Table2,MATCH('312'!$X$16,_312_Table2_ColumnLookup,0),FALSE),
  IF(AND(VALUE(LEFT($A1691,3))=312,LEFT($G1691,10)="Unincepted"),VLOOKUP(" ULO",_312_Table2,MATCH(LEFT($B1691,1),_312_Table2_ColumnLookup,0),FALSE),
  IF(AND(VALUE(LEFT($A1691,3))=312,LEFT($G1691,5)="Total",$B1691="G "),VLOOKUP('312'!$F$80,_312_Table2,MATCH('312'!$N$16,_312_Table2_ColumnLookup,0),FALSE),
  IF(AND(VALUE(LEFT($A1691,3))=312,LEFT($G1691,5)="Total",$B1691="O "),VLOOKUP('312'!$F$80,_312_Table2,MATCH('312'!$V$16,_312_Table2_ColumnLookup,0),FALSE),
  IF(AND(VALUE(LEFT($A1691,3))=312,LEFT($G1691,5)="Total",$B1691="Q "),VLOOKUP('312'!$F$80,_312_Table2,MATCH('312'!$X$16,_312_Table2_ColumnLookup,0),FALSE),
  IF(AND(VALUE(LEFT($A1691,3))=312,LEFT($G1691,5)="Total"),VLOOKUP('312'!$F$80,_312_Table2,MATCH(LEFT($B1691,1),_312_Table2_ColumnLookup,0),FALSE),
  IF(AND(VALUE(LEFT($A1691,3))=312,LEN($I1691)=4,$B1691="G"),VLOOKUP($I1691,_312_Table2,MATCH('312'!$N$16,_312_Table2_ColumnLookup,0),FALSE),
  IF(AND(VALUE(LEFT($A1691,3))=312,LEN($I1691)=4,$B1691="O"),VLOOKUP($I1691,_312_Table2,MATCH('312'!$V$16,_312_Table2_ColumnLookup,0),FALSE),
  IF(AND(VALUE(LEFT($A1691,3))=312,LEN($I1691)=4,$B1691="Q"),VLOOKUP($I1691,_312_Table2,MATCH('312'!$X$16,_312_Table2_ColumnLookup,0),FALSE),
  IF(AND(VALUE(LEFT($A1691,3))=312,LEN($I1691)=4),VLOOKUP($I1691,_312_Table2,MATCH(LEFT($B1691,1),_312_Table2_ColumnLookup,0),FALSE)
+N("312"),
  IF(VALUE(LEFT($A1691,3))=313,VLOOKUP(VALUE(MID($B1691,2,1)),_313_Table2,MATCH(MID($B1691,1,1),_313_Table2_ColumnLookup,0),FALSE)
+N("313"),
  IF(AND(VALUE(LEFT($A1691,3))=314,LEN($B1691)=3),VLOOKUP(VALUE(MID($B1691,2,2)),_314_Table2,MATCH(MID($B1691,1,1),_314_Table2_ColumnLookup,0),FALSE),
  IF(VALUE(LEFT($A1691,3))=314,VLOOKUP(VALUE(MID($B1691,2,1)),_314_Table2,MATCH(MID($B1691,1,1),_314_Table2_ColumnLookup,0),FALSE)
+N("314"),
""))))))))))))))))))))))))</f>
        <v>#N/A</v>
      </c>
      <c r="F1691" s="238" t="e">
        <f>IF(AND(VALUE(LEFT($A1691,3))=309,LEN($B1691)=3),VLOOKUP(VALUE(MID($B1691,2,2)),_309_Table3,MATCH(MID($B1691,1,1),_309_Table3_ColumnLookup,0),FALSE),
  IF($C1691="309 LCR SummaryA",OneYearSCR,IF($C1691="309 LCR SummaryB",UltimateSCR,IF(VALUE(LEFT($A1691,3))=309,VLOOKUP(VALUE(MID($B1691,2,1)),_309_Table3,MATCH(MID($B1691,1,1),_309_Table3_ColumnLookup,0),FALSE)
+N("309"),
  IF(VALUE(LEFT($A1691,3))=310,VLOOKUP(VALUE(MID($B1691,2,1)),_310_Table3,MATCH(MID($B1691,1,1),_310_Table3_ColumnLookup,0),FALSE)
+N("310"),
  IF(AND(VALUE(LEFT($A1691,3))=311,LEN($I1691)=4),VLOOKUP($I1691,_311_Table3,MATCH($B1691,_311_Table3_ColumnLookup,0),FALSE),
  IF(AND(VALUE(LEFT($A1691,3))=311,OR($B1691="I2",$B1691="J2",$B1691="K2",$B1691="L2")),VLOOKUP('311'!$G$58,_311_Table3,MATCH(MID($B1691,1,1),_311_Table3_ColumnLookup,0),FALSE),
  IF(AND(VALUE(LEFT($A1691,3))=311,RIGHT($B1691,5)="Total"),VLOOKUP('311'!$G$59,_311_Table3,MATCH(MID($B1691,1,1),_311_Table3_ColumnLookup,0),FALSE),
  IF(VALUE(LEFT($A1691,3))=311,VLOOKUP(VALUE(MID($B1691,2,1)),_311_Table3,MATCH(MID($B1691,1,1),_311_Table3_ColumnLookup,0),FALSE)
+N("311"),
  IF(AND(VALUE(LEFT($A1691,3))=312,LEFT($G1691,10)="Unincepted",$B1691="G "),VLOOKUP(" ULO",_312_Table3,MATCH('312'!$N$16,_312_Table3_ColumnLookup,0),FALSE),
  IF(AND(VALUE(LEFT($A1691,3))=312,LEFT($G1691,10)="Unincepted",$B1691="O "),VLOOKUP(" ULO",_312_Table3,MATCH('312'!$V$16,_312_Table3_ColumnLookup,0),FALSE),
  IF(AND(VALUE(LEFT($A1691,3))=312,LEFT($G1691,10)="Unincepted",$B1691="Q "),VLOOKUP(" ULO",_312_Table3,MATCH('312'!$X$16,_312_Table3_ColumnLookup,0),FALSE),
  IF(AND(VALUE(LEFT($A1691,3))=312,LEFT($G1691,10)="Unincepted"),VLOOKUP(" ULO",_312_Table3,MATCH(LEFT($B1691,1),_312_Table3_ColumnLookup,0),FALSE),
  IF(AND(VALUE(LEFT($A1691,3))=312,LEFT($G1691,5)="Total",$B1691="G "),VLOOKUP('312'!$F$80,_312_Table3,MATCH('312'!$N$16,_312_Table3_ColumnLookup,0),FALSE),
  IF(AND(VALUE(LEFT($A1691,3))=312,LEFT($G1691,5)="Total",$B1691="O "),VLOOKUP('312'!$F$80,_312_Table3,MATCH('312'!$V$16,_312_Table3_ColumnLookup,0),FALSE),
  IF(AND(VALUE(LEFT($A1691,3))=312,LEFT($G1691,5)="Total",$B1691="Q "),VLOOKUP('312'!$F$80,_312_Table3,MATCH('312'!$X$16,_312_Table3_ColumnLookup,0),FALSE),
  IF(AND(VALUE(LEFT($A1691,3))=312,LEFT($G1691,5)="Total"),VLOOKUP('312'!$F$80,_312_Table3,MATCH(LEFT($B1691,1),_312_Table3_ColumnLookup,0),FALSE),
  IF(AND(VALUE(LEFT($A1691,3))=312,LEN($I1691)=4,$B1691="G"),VLOOKUP($I1691,_312_Table3,MATCH('312'!$N$16,_312_Table3_ColumnLookup,0),FALSE),
  IF(AND(VALUE(LEFT($A1691,3))=312,LEN($I1691)=4,$B1691="O"),VLOOKUP($I1691,_312_Table3,MATCH('312'!$V$16,_312_Table3_ColumnLookup,0),FALSE),
  IF(AND(VALUE(LEFT($A1691,3))=312,LEN($I1691)=4,$B1691="Q"),VLOOKUP($I1691,_312_Table3,MATCH('312'!$X$16,_312_Table3_ColumnLookup,0),FALSE),
  IF(AND(VALUE(LEFT($A1691,3))=312,LEN($I1691)=4),VLOOKUP($I1691,_312_Table3,MATCH(LEFT($B1691,1),_312_Table3_ColumnLookup,0),FALSE)
+N("312"),
  IF(VALUE(LEFT($A1691,3))=313,VLOOKUP(VALUE(MID($B1691,2,1)),_313_Table3,MATCH(MID($B1691,1,1),_313_Table3_ColumnLookup,0),FALSE)
+N("313"),
  IF(AND(VALUE(LEFT($A1691,3))=314,LEN($B1691)=3),VLOOKUP(VALUE(MID($B1691,2,2)),_314_Table3,MATCH(MID($B1691,1,1),_314_Table3_ColumnLookup,0),FALSE),
  IF(VALUE(LEFT($A1691,3))=314,VLOOKUP(VALUE(MID($B1691,2,1)),_314_Table3,MATCH(MID($B1691,1,1),_314_Table3_ColumnLookup,0),FALSE)
+N("314"),
""))))))))))))))))))))))))</f>
        <v>#N/A</v>
      </c>
      <c r="H1691" s="321" t="str">
        <f>IFERROR(
IF(ISERROR($D1691)=FALSE,$D1691,IF(ISERROR($E1691)=FALSE,$E1691,IF(ISERROR($F1691)=FALSE,$F1691
+N("012 checkboxes"),
IF(
IF(OR(LEFT($A1691,9)="Syndicate",LEFT($A1691,12)="NewSyndicate"),VLOOKUP($A1691,'012'!$J:$ZW,MATCH("Link to button",'012'!$J$1:$ZW$1,0),0)
+N("309 checkbox"),
IF($C1691="309 LCR Summary0",VLOOKUP("Notes990",'309'!$P:$ZZ,MATCH("Link to button",'309'!$P$1:$ZZ$1,0),0)
+N("313 checkboxes"),
IF($C1691="313 Financial Information0LcmVsScr",IF($C1691="309 LCR Summary0",VLOOKUP("LcmVsScr",'309'!$N:$ZZ,MATCH("Link to button",'309'!$N$1:$ZZ$1,0),0),
IF($C1691="313 Financial Information0LcrDocAttached",IF($C1691="309 LCR Summary0",VLOOKUP("LcrDocAttached",'309'!$N:$ZZ,MATCH("Link to button",'309'!$N$1:$ZZ$1,0),
0)))))))=1,TRUE,FALSE)
))),"")</f>
        <v/>
      </c>
    </row>
    <row r="1692" spans="1:8">
      <c r="A1692" s="237" t="e">
        <f>VLOOKUP($G1692,CSVLookups!$B:$R,MATCH(A$1,CSVLookups!$B$1:$R$1,0),FALSE)</f>
        <v>#N/A</v>
      </c>
      <c r="B1692" s="237" t="e">
        <f>VLOOKUP($G1692,CSVLookups!$B:$R,MATCH(B$1,CSVLookups!$B$1:$R$1,0),FALSE)</f>
        <v>#N/A</v>
      </c>
      <c r="C1692" s="238" t="e">
        <f t="shared" si="26"/>
        <v>#N/A</v>
      </c>
      <c r="D1692" s="238" t="e">
        <f>IF(AND(VALUE(LEFT($A1692,3))=309,LEN($B1692)=3),VLOOKUP(VALUE(MID($B1692,2,2)),_309_Table1,MATCH(MID($B1692,1,1),_309_Table1_ColumnLookup,0),FALSE),
  IF($C1692="309 LCR SummaryA",OneYearSCR,IF($C1692="309 LCR SummaryB",UltimateSCR,IF(VALUE(LEFT($A1692,3))=309,VLOOKUP(VALUE(MID($B1692,2,1)),_309_Table1,MATCH(MID($B1692,1,1),_309_Table1_ColumnLookup,0),FALSE)
+N("309"),
  IF(VALUE(LEFT($A1692,3))=310,VLOOKUP(VALUE(MID($B1692,2,1)),_310_Table1,MATCH(MID($B1692,1,1),_310_Table1_ColumnLookup,0),FALSE)
+N("310"),
  IF(AND(VALUE(LEFT($A1692,3))=311,LEN($I1692)=4),VLOOKUP($I1692,_311_Table1,MATCH($B1692,_311_Table1_ColumnLookup,0),FALSE),
  IF(AND(VALUE(LEFT($A1692,3))=311,OR($B1692="I2",$B1692="J2",$B1692="K2",$B1692="L2")),VLOOKUP('311'!$G$58,_311_Table1,MATCH(MID($B1692,1,1),_311_Table1_ColumnLookup,0),FALSE),
  IF(AND(VALUE(LEFT($A1692,3))=311,RIGHT($B1692,5)="Total"),VLOOKUP('311'!$G$59,_311_Table1,MATCH(MID($B1692,1,1),_311_Table1_ColumnLookup,0),FALSE),
  IF(VALUE(LEFT($A1692,3))=311,VLOOKUP(VALUE(MID($B1692,2,1)),_311_Table1,MATCH(MID($B1692,1,1),_311_Table1_ColumnLookup,0),FALSE)
+N("311"),
  IF(AND(VALUE(LEFT($A1692,3))=312,LEFT($G1692,10)="Unincepted",$B1692="G "),VLOOKUP(" ULO",_312_Table1,MATCH('312'!$N$16,_312_Table1_ColumnLookup,0),FALSE),
  IF(AND(VALUE(LEFT($A1692,3))=312,LEFT($G1692,10)="Unincepted",$B1692="O "),VLOOKUP(" ULO",_312_Table1,MATCH('312'!$V$16,_312_Table1_ColumnLookup,0),FALSE),
  IF(AND(VALUE(LEFT($A1692,3))=312,LEFT($G1692,10)="Unincepted",$B1692="Q "),VLOOKUP(" ULO",_312_Table1,MATCH('312'!$X$16,_312_Table1_ColumnLookup,0),FALSE),
  IF(AND(VALUE(LEFT($A1692,3))=312,LEFT($G1692,10)="Unincepted"),VLOOKUP(" ULO",_312_Table1,MATCH(LEFT($B1692,1),_312_Table1_ColumnLookup,0),FALSE),
  IF(AND(VALUE(LEFT($A1692,3))=312,LEFT($G1692,5)="Total",$B1692="G "),VLOOKUP('312'!$F$80,_312_Table1,MATCH('312'!$N$16,_312_Table1_ColumnLookup,0),FALSE),
  IF(AND(VALUE(LEFT($A1692,3))=312,LEFT($G1692,5)="Total",$B1692="O "),VLOOKUP('312'!$F$80,_312_Table1,MATCH('312'!$V$16,_312_Table1_ColumnLookup,0),FALSE),
  IF(AND(VALUE(LEFT($A1692,3))=312,LEFT($G1692,5)="Total",$B1692="Q "),VLOOKUP('312'!$F$80,_312_Table1,MATCH('312'!$X$16,_312_Table1_ColumnLookup,0),FALSE),
  IF(AND(VALUE(LEFT($A1692,3))=312,LEFT($G1692,5)="Total"),VLOOKUP('312'!$F$80,_312_Table1,MATCH(LEFT($B1692,1),_312_Table1_ColumnLookup,0),FALSE),
  IF(AND(VALUE(LEFT($A1692,3))=312,LEN($I1692)=4,$B1692="G"),VLOOKUP($I1692,_312_Table1,MATCH('312'!$N$16,_312_Table1_ColumnLookup,0),FALSE),
  IF(AND(VALUE(LEFT($A1692,3))=312,LEN($I1692)=4,$B1692="O"),VLOOKUP($I1692,_312_Table1,MATCH('312'!$V$16,_312_Table1_ColumnLookup,0),FALSE),
  IF(AND(VALUE(LEFT($A1692,3))=312,LEN($I1692)=4,$B1692="Q"),VLOOKUP($I1692,_312_Table1,MATCH('312'!$X$16,_312_Table1_ColumnLookup,0),FALSE),
  IF(AND(VALUE(LEFT($A1692,3))=312,LEN($I1692)=4),VLOOKUP($I1692,_312_Table1,MATCH(LEFT($B1692,1),_312_Table1_ColumnLookup,0),FALSE)
+N("312"),
  IF(VALUE(LEFT($A1692,3))=313,VLOOKUP(VALUE(MID($B1692,2,1)),_313_Table1,MATCH(MID($B1692,1,1),_313_Table1_ColumnLookup,0),FALSE)
+N("313"),
  IF(AND(VALUE(LEFT($A1692,3))=314,LEN($B1692)=3),VLOOKUP(VALUE(MID($B1692,2,2)),_314_Table1,MATCH(MID($B1692,1,1),_314_Table1_ColumnLookup,0),FALSE),
  IF(VALUE(LEFT($A1692,3))=314,VLOOKUP(VALUE(MID($B1692,2,1)),_314_Table1,MATCH(MID($B1692,1,1),_314_Table1_ColumnLookup,0),FALSE)
+N("314"),
""))))))))))))))))))))))))</f>
        <v>#N/A</v>
      </c>
      <c r="E1692" s="238" t="e">
        <f>IF(AND(VALUE(LEFT($A1692,3))=309,LEN($B1692)=3),VLOOKUP(VALUE(MID($B1692,2,2)),_309_Table2,MATCH(MID($B1692,1,1),_309_Table2_ColumnLookup,0),FALSE),
  IF($C1692="309 LCR SummaryA",OneYearSCR,IF($C1692="309 LCR SummaryB",UltimateSCR,IF(VALUE(LEFT($A1692,3))=309,VLOOKUP(VALUE(MID($B1692,2,1)),_309_Table2,MATCH(MID($B1692,1,1),_309_Table2_ColumnLookup,0),FALSE)
+N("309"),
  IF(VALUE(LEFT($A1692,3))=310,VLOOKUP(VALUE(MID($B1692,2,1)),_310_Table2,MATCH(MID($B1692,1,1),_310_Table2_ColumnLookup,0),FALSE)
+N("310"),
  IF(AND(VALUE(LEFT($A1692,3))=311,LEN($I1692)=4),VLOOKUP($I1692,_311_Table2,MATCH($B1692,_311_Table2_ColumnLookup,0),FALSE),
  IF(AND(VALUE(LEFT($A1692,3))=311,OR($B1692="I2",$B1692="J2",$B1692="K2",$B1692="L2")),VLOOKUP('311'!$G$58,_311_Table2,MATCH(MID($B1692,1,1),_311_Table2_ColumnLookup,0),FALSE),
  IF(AND(VALUE(LEFT($A1692,3))=311,RIGHT($B1692,5)="Total"),VLOOKUP('311'!$G$59,_311_Table2,MATCH(MID($B1692,1,1),_311_Table2_ColumnLookup,0),FALSE),
  IF(VALUE(LEFT($A1692,3))=311,VLOOKUP(VALUE(MID($B1692,2,1)),_311_Table2,MATCH(MID($B1692,1,1),_311_Table2_ColumnLookup,0),FALSE)
+N("311"),
  IF(AND(VALUE(LEFT($A1692,3))=312,LEFT($G1692,10)="Unincepted",$B1692="G "),VLOOKUP(" ULO",_312_Table2,MATCH('312'!$N$16,_312_Table2_ColumnLookup,0),FALSE),
  IF(AND(VALUE(LEFT($A1692,3))=312,LEFT($G1692,10)="Unincepted",$B1692="O "),VLOOKUP(" ULO",_312_Table2,MATCH('312'!$V$16,_312_Table2_ColumnLookup,0),FALSE),
  IF(AND(VALUE(LEFT($A1692,3))=312,LEFT($G1692,10)="Unincepted",$B1692="Q "),VLOOKUP(" ULO",_312_Table2,MATCH('312'!$X$16,_312_Table2_ColumnLookup,0),FALSE),
  IF(AND(VALUE(LEFT($A1692,3))=312,LEFT($G1692,10)="Unincepted"),VLOOKUP(" ULO",_312_Table2,MATCH(LEFT($B1692,1),_312_Table2_ColumnLookup,0),FALSE),
  IF(AND(VALUE(LEFT($A1692,3))=312,LEFT($G1692,5)="Total",$B1692="G "),VLOOKUP('312'!$F$80,_312_Table2,MATCH('312'!$N$16,_312_Table2_ColumnLookup,0),FALSE),
  IF(AND(VALUE(LEFT($A1692,3))=312,LEFT($G1692,5)="Total",$B1692="O "),VLOOKUP('312'!$F$80,_312_Table2,MATCH('312'!$V$16,_312_Table2_ColumnLookup,0),FALSE),
  IF(AND(VALUE(LEFT($A1692,3))=312,LEFT($G1692,5)="Total",$B1692="Q "),VLOOKUP('312'!$F$80,_312_Table2,MATCH('312'!$X$16,_312_Table2_ColumnLookup,0),FALSE),
  IF(AND(VALUE(LEFT($A1692,3))=312,LEFT($G1692,5)="Total"),VLOOKUP('312'!$F$80,_312_Table2,MATCH(LEFT($B1692,1),_312_Table2_ColumnLookup,0),FALSE),
  IF(AND(VALUE(LEFT($A1692,3))=312,LEN($I1692)=4,$B1692="G"),VLOOKUP($I1692,_312_Table2,MATCH('312'!$N$16,_312_Table2_ColumnLookup,0),FALSE),
  IF(AND(VALUE(LEFT($A1692,3))=312,LEN($I1692)=4,$B1692="O"),VLOOKUP($I1692,_312_Table2,MATCH('312'!$V$16,_312_Table2_ColumnLookup,0),FALSE),
  IF(AND(VALUE(LEFT($A1692,3))=312,LEN($I1692)=4,$B1692="Q"),VLOOKUP($I1692,_312_Table2,MATCH('312'!$X$16,_312_Table2_ColumnLookup,0),FALSE),
  IF(AND(VALUE(LEFT($A1692,3))=312,LEN($I1692)=4),VLOOKUP($I1692,_312_Table2,MATCH(LEFT($B1692,1),_312_Table2_ColumnLookup,0),FALSE)
+N("312"),
  IF(VALUE(LEFT($A1692,3))=313,VLOOKUP(VALUE(MID($B1692,2,1)),_313_Table2,MATCH(MID($B1692,1,1),_313_Table2_ColumnLookup,0),FALSE)
+N("313"),
  IF(AND(VALUE(LEFT($A1692,3))=314,LEN($B1692)=3),VLOOKUP(VALUE(MID($B1692,2,2)),_314_Table2,MATCH(MID($B1692,1,1),_314_Table2_ColumnLookup,0),FALSE),
  IF(VALUE(LEFT($A1692,3))=314,VLOOKUP(VALUE(MID($B1692,2,1)),_314_Table2,MATCH(MID($B1692,1,1),_314_Table2_ColumnLookup,0),FALSE)
+N("314"),
""))))))))))))))))))))))))</f>
        <v>#N/A</v>
      </c>
      <c r="F1692" s="238" t="e">
        <f>IF(AND(VALUE(LEFT($A1692,3))=309,LEN($B1692)=3),VLOOKUP(VALUE(MID($B1692,2,2)),_309_Table3,MATCH(MID($B1692,1,1),_309_Table3_ColumnLookup,0),FALSE),
  IF($C1692="309 LCR SummaryA",OneYearSCR,IF($C1692="309 LCR SummaryB",UltimateSCR,IF(VALUE(LEFT($A1692,3))=309,VLOOKUP(VALUE(MID($B1692,2,1)),_309_Table3,MATCH(MID($B1692,1,1),_309_Table3_ColumnLookup,0),FALSE)
+N("309"),
  IF(VALUE(LEFT($A1692,3))=310,VLOOKUP(VALUE(MID($B1692,2,1)),_310_Table3,MATCH(MID($B1692,1,1),_310_Table3_ColumnLookup,0),FALSE)
+N("310"),
  IF(AND(VALUE(LEFT($A1692,3))=311,LEN($I1692)=4),VLOOKUP($I1692,_311_Table3,MATCH($B1692,_311_Table3_ColumnLookup,0),FALSE),
  IF(AND(VALUE(LEFT($A1692,3))=311,OR($B1692="I2",$B1692="J2",$B1692="K2",$B1692="L2")),VLOOKUP('311'!$G$58,_311_Table3,MATCH(MID($B1692,1,1),_311_Table3_ColumnLookup,0),FALSE),
  IF(AND(VALUE(LEFT($A1692,3))=311,RIGHT($B1692,5)="Total"),VLOOKUP('311'!$G$59,_311_Table3,MATCH(MID($B1692,1,1),_311_Table3_ColumnLookup,0),FALSE),
  IF(VALUE(LEFT($A1692,3))=311,VLOOKUP(VALUE(MID($B1692,2,1)),_311_Table3,MATCH(MID($B1692,1,1),_311_Table3_ColumnLookup,0),FALSE)
+N("311"),
  IF(AND(VALUE(LEFT($A1692,3))=312,LEFT($G1692,10)="Unincepted",$B1692="G "),VLOOKUP(" ULO",_312_Table3,MATCH('312'!$N$16,_312_Table3_ColumnLookup,0),FALSE),
  IF(AND(VALUE(LEFT($A1692,3))=312,LEFT($G1692,10)="Unincepted",$B1692="O "),VLOOKUP(" ULO",_312_Table3,MATCH('312'!$V$16,_312_Table3_ColumnLookup,0),FALSE),
  IF(AND(VALUE(LEFT($A1692,3))=312,LEFT($G1692,10)="Unincepted",$B1692="Q "),VLOOKUP(" ULO",_312_Table3,MATCH('312'!$X$16,_312_Table3_ColumnLookup,0),FALSE),
  IF(AND(VALUE(LEFT($A1692,3))=312,LEFT($G1692,10)="Unincepted"),VLOOKUP(" ULO",_312_Table3,MATCH(LEFT($B1692,1),_312_Table3_ColumnLookup,0),FALSE),
  IF(AND(VALUE(LEFT($A1692,3))=312,LEFT($G1692,5)="Total",$B1692="G "),VLOOKUP('312'!$F$80,_312_Table3,MATCH('312'!$N$16,_312_Table3_ColumnLookup,0),FALSE),
  IF(AND(VALUE(LEFT($A1692,3))=312,LEFT($G1692,5)="Total",$B1692="O "),VLOOKUP('312'!$F$80,_312_Table3,MATCH('312'!$V$16,_312_Table3_ColumnLookup,0),FALSE),
  IF(AND(VALUE(LEFT($A1692,3))=312,LEFT($G1692,5)="Total",$B1692="Q "),VLOOKUP('312'!$F$80,_312_Table3,MATCH('312'!$X$16,_312_Table3_ColumnLookup,0),FALSE),
  IF(AND(VALUE(LEFT($A1692,3))=312,LEFT($G1692,5)="Total"),VLOOKUP('312'!$F$80,_312_Table3,MATCH(LEFT($B1692,1),_312_Table3_ColumnLookup,0),FALSE),
  IF(AND(VALUE(LEFT($A1692,3))=312,LEN($I1692)=4,$B1692="G"),VLOOKUP($I1692,_312_Table3,MATCH('312'!$N$16,_312_Table3_ColumnLookup,0),FALSE),
  IF(AND(VALUE(LEFT($A1692,3))=312,LEN($I1692)=4,$B1692="O"),VLOOKUP($I1692,_312_Table3,MATCH('312'!$V$16,_312_Table3_ColumnLookup,0),FALSE),
  IF(AND(VALUE(LEFT($A1692,3))=312,LEN($I1692)=4,$B1692="Q"),VLOOKUP($I1692,_312_Table3,MATCH('312'!$X$16,_312_Table3_ColumnLookup,0),FALSE),
  IF(AND(VALUE(LEFT($A1692,3))=312,LEN($I1692)=4),VLOOKUP($I1692,_312_Table3,MATCH(LEFT($B1692,1),_312_Table3_ColumnLookup,0),FALSE)
+N("312"),
  IF(VALUE(LEFT($A1692,3))=313,VLOOKUP(VALUE(MID($B1692,2,1)),_313_Table3,MATCH(MID($B1692,1,1),_313_Table3_ColumnLookup,0),FALSE)
+N("313"),
  IF(AND(VALUE(LEFT($A1692,3))=314,LEN($B1692)=3),VLOOKUP(VALUE(MID($B1692,2,2)),_314_Table3,MATCH(MID($B1692,1,1),_314_Table3_ColumnLookup,0),FALSE),
  IF(VALUE(LEFT($A1692,3))=314,VLOOKUP(VALUE(MID($B1692,2,1)),_314_Table3,MATCH(MID($B1692,1,1),_314_Table3_ColumnLookup,0),FALSE)
+N("314"),
""))))))))))))))))))))))))</f>
        <v>#N/A</v>
      </c>
      <c r="H1692" s="321" t="str">
        <f>IFERROR(
IF(ISERROR($D1692)=FALSE,$D1692,IF(ISERROR($E1692)=FALSE,$E1692,IF(ISERROR($F1692)=FALSE,$F1692
+N("012 checkboxes"),
IF(
IF(OR(LEFT($A1692,9)="Syndicate",LEFT($A1692,12)="NewSyndicate"),VLOOKUP($A1692,'012'!$J:$ZW,MATCH("Link to button",'012'!$J$1:$ZW$1,0),0)
+N("309 checkbox"),
IF($C1692="309 LCR Summary0",VLOOKUP("Notes990",'309'!$P:$ZZ,MATCH("Link to button",'309'!$P$1:$ZZ$1,0),0)
+N("313 checkboxes"),
IF($C1692="313 Financial Information0LcmVsScr",IF($C1692="309 LCR Summary0",VLOOKUP("LcmVsScr",'309'!$N:$ZZ,MATCH("Link to button",'309'!$N$1:$ZZ$1,0),0),
IF($C1692="313 Financial Information0LcrDocAttached",IF($C1692="309 LCR Summary0",VLOOKUP("LcrDocAttached",'309'!$N:$ZZ,MATCH("Link to button",'309'!$N$1:$ZZ$1,0),
0)))))))=1,TRUE,FALSE)
))),"")</f>
        <v/>
      </c>
    </row>
    <row r="1693" spans="1:8">
      <c r="A1693" s="237" t="e">
        <f>VLOOKUP($G1693,CSVLookups!$B:$R,MATCH(A$1,CSVLookups!$B$1:$R$1,0),FALSE)</f>
        <v>#N/A</v>
      </c>
      <c r="B1693" s="237" t="e">
        <f>VLOOKUP($G1693,CSVLookups!$B:$R,MATCH(B$1,CSVLookups!$B$1:$R$1,0),FALSE)</f>
        <v>#N/A</v>
      </c>
      <c r="C1693" s="238" t="e">
        <f t="shared" si="26"/>
        <v>#N/A</v>
      </c>
      <c r="D1693" s="238" t="e">
        <f>IF(AND(VALUE(LEFT($A1693,3))=309,LEN($B1693)=3),VLOOKUP(VALUE(MID($B1693,2,2)),_309_Table1,MATCH(MID($B1693,1,1),_309_Table1_ColumnLookup,0),FALSE),
  IF($C1693="309 LCR SummaryA",OneYearSCR,IF($C1693="309 LCR SummaryB",UltimateSCR,IF(VALUE(LEFT($A1693,3))=309,VLOOKUP(VALUE(MID($B1693,2,1)),_309_Table1,MATCH(MID($B1693,1,1),_309_Table1_ColumnLookup,0),FALSE)
+N("309"),
  IF(VALUE(LEFT($A1693,3))=310,VLOOKUP(VALUE(MID($B1693,2,1)),_310_Table1,MATCH(MID($B1693,1,1),_310_Table1_ColumnLookup,0),FALSE)
+N("310"),
  IF(AND(VALUE(LEFT($A1693,3))=311,LEN($I1693)=4),VLOOKUP($I1693,_311_Table1,MATCH($B1693,_311_Table1_ColumnLookup,0),FALSE),
  IF(AND(VALUE(LEFT($A1693,3))=311,OR($B1693="I2",$B1693="J2",$B1693="K2",$B1693="L2")),VLOOKUP('311'!$G$58,_311_Table1,MATCH(MID($B1693,1,1),_311_Table1_ColumnLookup,0),FALSE),
  IF(AND(VALUE(LEFT($A1693,3))=311,RIGHT($B1693,5)="Total"),VLOOKUP('311'!$G$59,_311_Table1,MATCH(MID($B1693,1,1),_311_Table1_ColumnLookup,0),FALSE),
  IF(VALUE(LEFT($A1693,3))=311,VLOOKUP(VALUE(MID($B1693,2,1)),_311_Table1,MATCH(MID($B1693,1,1),_311_Table1_ColumnLookup,0),FALSE)
+N("311"),
  IF(AND(VALUE(LEFT($A1693,3))=312,LEFT($G1693,10)="Unincepted",$B1693="G "),VLOOKUP(" ULO",_312_Table1,MATCH('312'!$N$16,_312_Table1_ColumnLookup,0),FALSE),
  IF(AND(VALUE(LEFT($A1693,3))=312,LEFT($G1693,10)="Unincepted",$B1693="O "),VLOOKUP(" ULO",_312_Table1,MATCH('312'!$V$16,_312_Table1_ColumnLookup,0),FALSE),
  IF(AND(VALUE(LEFT($A1693,3))=312,LEFT($G1693,10)="Unincepted",$B1693="Q "),VLOOKUP(" ULO",_312_Table1,MATCH('312'!$X$16,_312_Table1_ColumnLookup,0),FALSE),
  IF(AND(VALUE(LEFT($A1693,3))=312,LEFT($G1693,10)="Unincepted"),VLOOKUP(" ULO",_312_Table1,MATCH(LEFT($B1693,1),_312_Table1_ColumnLookup,0),FALSE),
  IF(AND(VALUE(LEFT($A1693,3))=312,LEFT($G1693,5)="Total",$B1693="G "),VLOOKUP('312'!$F$80,_312_Table1,MATCH('312'!$N$16,_312_Table1_ColumnLookup,0),FALSE),
  IF(AND(VALUE(LEFT($A1693,3))=312,LEFT($G1693,5)="Total",$B1693="O "),VLOOKUP('312'!$F$80,_312_Table1,MATCH('312'!$V$16,_312_Table1_ColumnLookup,0),FALSE),
  IF(AND(VALUE(LEFT($A1693,3))=312,LEFT($G1693,5)="Total",$B1693="Q "),VLOOKUP('312'!$F$80,_312_Table1,MATCH('312'!$X$16,_312_Table1_ColumnLookup,0),FALSE),
  IF(AND(VALUE(LEFT($A1693,3))=312,LEFT($G1693,5)="Total"),VLOOKUP('312'!$F$80,_312_Table1,MATCH(LEFT($B1693,1),_312_Table1_ColumnLookup,0),FALSE),
  IF(AND(VALUE(LEFT($A1693,3))=312,LEN($I1693)=4,$B1693="G"),VLOOKUP($I1693,_312_Table1,MATCH('312'!$N$16,_312_Table1_ColumnLookup,0),FALSE),
  IF(AND(VALUE(LEFT($A1693,3))=312,LEN($I1693)=4,$B1693="O"),VLOOKUP($I1693,_312_Table1,MATCH('312'!$V$16,_312_Table1_ColumnLookup,0),FALSE),
  IF(AND(VALUE(LEFT($A1693,3))=312,LEN($I1693)=4,$B1693="Q"),VLOOKUP($I1693,_312_Table1,MATCH('312'!$X$16,_312_Table1_ColumnLookup,0),FALSE),
  IF(AND(VALUE(LEFT($A1693,3))=312,LEN($I1693)=4),VLOOKUP($I1693,_312_Table1,MATCH(LEFT($B1693,1),_312_Table1_ColumnLookup,0),FALSE)
+N("312"),
  IF(VALUE(LEFT($A1693,3))=313,VLOOKUP(VALUE(MID($B1693,2,1)),_313_Table1,MATCH(MID($B1693,1,1),_313_Table1_ColumnLookup,0),FALSE)
+N("313"),
  IF(AND(VALUE(LEFT($A1693,3))=314,LEN($B1693)=3),VLOOKUP(VALUE(MID($B1693,2,2)),_314_Table1,MATCH(MID($B1693,1,1),_314_Table1_ColumnLookup,0),FALSE),
  IF(VALUE(LEFT($A1693,3))=314,VLOOKUP(VALUE(MID($B1693,2,1)),_314_Table1,MATCH(MID($B1693,1,1),_314_Table1_ColumnLookup,0),FALSE)
+N("314"),
""))))))))))))))))))))))))</f>
        <v>#N/A</v>
      </c>
      <c r="E1693" s="238" t="e">
        <f>IF(AND(VALUE(LEFT($A1693,3))=309,LEN($B1693)=3),VLOOKUP(VALUE(MID($B1693,2,2)),_309_Table2,MATCH(MID($B1693,1,1),_309_Table2_ColumnLookup,0),FALSE),
  IF($C1693="309 LCR SummaryA",OneYearSCR,IF($C1693="309 LCR SummaryB",UltimateSCR,IF(VALUE(LEFT($A1693,3))=309,VLOOKUP(VALUE(MID($B1693,2,1)),_309_Table2,MATCH(MID($B1693,1,1),_309_Table2_ColumnLookup,0),FALSE)
+N("309"),
  IF(VALUE(LEFT($A1693,3))=310,VLOOKUP(VALUE(MID($B1693,2,1)),_310_Table2,MATCH(MID($B1693,1,1),_310_Table2_ColumnLookup,0),FALSE)
+N("310"),
  IF(AND(VALUE(LEFT($A1693,3))=311,LEN($I1693)=4),VLOOKUP($I1693,_311_Table2,MATCH($B1693,_311_Table2_ColumnLookup,0),FALSE),
  IF(AND(VALUE(LEFT($A1693,3))=311,OR($B1693="I2",$B1693="J2",$B1693="K2",$B1693="L2")),VLOOKUP('311'!$G$58,_311_Table2,MATCH(MID($B1693,1,1),_311_Table2_ColumnLookup,0),FALSE),
  IF(AND(VALUE(LEFT($A1693,3))=311,RIGHT($B1693,5)="Total"),VLOOKUP('311'!$G$59,_311_Table2,MATCH(MID($B1693,1,1),_311_Table2_ColumnLookup,0),FALSE),
  IF(VALUE(LEFT($A1693,3))=311,VLOOKUP(VALUE(MID($B1693,2,1)),_311_Table2,MATCH(MID($B1693,1,1),_311_Table2_ColumnLookup,0),FALSE)
+N("311"),
  IF(AND(VALUE(LEFT($A1693,3))=312,LEFT($G1693,10)="Unincepted",$B1693="G "),VLOOKUP(" ULO",_312_Table2,MATCH('312'!$N$16,_312_Table2_ColumnLookup,0),FALSE),
  IF(AND(VALUE(LEFT($A1693,3))=312,LEFT($G1693,10)="Unincepted",$B1693="O "),VLOOKUP(" ULO",_312_Table2,MATCH('312'!$V$16,_312_Table2_ColumnLookup,0),FALSE),
  IF(AND(VALUE(LEFT($A1693,3))=312,LEFT($G1693,10)="Unincepted",$B1693="Q "),VLOOKUP(" ULO",_312_Table2,MATCH('312'!$X$16,_312_Table2_ColumnLookup,0),FALSE),
  IF(AND(VALUE(LEFT($A1693,3))=312,LEFT($G1693,10)="Unincepted"),VLOOKUP(" ULO",_312_Table2,MATCH(LEFT($B1693,1),_312_Table2_ColumnLookup,0),FALSE),
  IF(AND(VALUE(LEFT($A1693,3))=312,LEFT($G1693,5)="Total",$B1693="G "),VLOOKUP('312'!$F$80,_312_Table2,MATCH('312'!$N$16,_312_Table2_ColumnLookup,0),FALSE),
  IF(AND(VALUE(LEFT($A1693,3))=312,LEFT($G1693,5)="Total",$B1693="O "),VLOOKUP('312'!$F$80,_312_Table2,MATCH('312'!$V$16,_312_Table2_ColumnLookup,0),FALSE),
  IF(AND(VALUE(LEFT($A1693,3))=312,LEFT($G1693,5)="Total",$B1693="Q "),VLOOKUP('312'!$F$80,_312_Table2,MATCH('312'!$X$16,_312_Table2_ColumnLookup,0),FALSE),
  IF(AND(VALUE(LEFT($A1693,3))=312,LEFT($G1693,5)="Total"),VLOOKUP('312'!$F$80,_312_Table2,MATCH(LEFT($B1693,1),_312_Table2_ColumnLookup,0),FALSE),
  IF(AND(VALUE(LEFT($A1693,3))=312,LEN($I1693)=4,$B1693="G"),VLOOKUP($I1693,_312_Table2,MATCH('312'!$N$16,_312_Table2_ColumnLookup,0),FALSE),
  IF(AND(VALUE(LEFT($A1693,3))=312,LEN($I1693)=4,$B1693="O"),VLOOKUP($I1693,_312_Table2,MATCH('312'!$V$16,_312_Table2_ColumnLookup,0),FALSE),
  IF(AND(VALUE(LEFT($A1693,3))=312,LEN($I1693)=4,$B1693="Q"),VLOOKUP($I1693,_312_Table2,MATCH('312'!$X$16,_312_Table2_ColumnLookup,0),FALSE),
  IF(AND(VALUE(LEFT($A1693,3))=312,LEN($I1693)=4),VLOOKUP($I1693,_312_Table2,MATCH(LEFT($B1693,1),_312_Table2_ColumnLookup,0),FALSE)
+N("312"),
  IF(VALUE(LEFT($A1693,3))=313,VLOOKUP(VALUE(MID($B1693,2,1)),_313_Table2,MATCH(MID($B1693,1,1),_313_Table2_ColumnLookup,0),FALSE)
+N("313"),
  IF(AND(VALUE(LEFT($A1693,3))=314,LEN($B1693)=3),VLOOKUP(VALUE(MID($B1693,2,2)),_314_Table2,MATCH(MID($B1693,1,1),_314_Table2_ColumnLookup,0),FALSE),
  IF(VALUE(LEFT($A1693,3))=314,VLOOKUP(VALUE(MID($B1693,2,1)),_314_Table2,MATCH(MID($B1693,1,1),_314_Table2_ColumnLookup,0),FALSE)
+N("314"),
""))))))))))))))))))))))))</f>
        <v>#N/A</v>
      </c>
      <c r="F1693" s="238" t="e">
        <f>IF(AND(VALUE(LEFT($A1693,3))=309,LEN($B1693)=3),VLOOKUP(VALUE(MID($B1693,2,2)),_309_Table3,MATCH(MID($B1693,1,1),_309_Table3_ColumnLookup,0),FALSE),
  IF($C1693="309 LCR SummaryA",OneYearSCR,IF($C1693="309 LCR SummaryB",UltimateSCR,IF(VALUE(LEFT($A1693,3))=309,VLOOKUP(VALUE(MID($B1693,2,1)),_309_Table3,MATCH(MID($B1693,1,1),_309_Table3_ColumnLookup,0),FALSE)
+N("309"),
  IF(VALUE(LEFT($A1693,3))=310,VLOOKUP(VALUE(MID($B1693,2,1)),_310_Table3,MATCH(MID($B1693,1,1),_310_Table3_ColumnLookup,0),FALSE)
+N("310"),
  IF(AND(VALUE(LEFT($A1693,3))=311,LEN($I1693)=4),VLOOKUP($I1693,_311_Table3,MATCH($B1693,_311_Table3_ColumnLookup,0),FALSE),
  IF(AND(VALUE(LEFT($A1693,3))=311,OR($B1693="I2",$B1693="J2",$B1693="K2",$B1693="L2")),VLOOKUP('311'!$G$58,_311_Table3,MATCH(MID($B1693,1,1),_311_Table3_ColumnLookup,0),FALSE),
  IF(AND(VALUE(LEFT($A1693,3))=311,RIGHT($B1693,5)="Total"),VLOOKUP('311'!$G$59,_311_Table3,MATCH(MID($B1693,1,1),_311_Table3_ColumnLookup,0),FALSE),
  IF(VALUE(LEFT($A1693,3))=311,VLOOKUP(VALUE(MID($B1693,2,1)),_311_Table3,MATCH(MID($B1693,1,1),_311_Table3_ColumnLookup,0),FALSE)
+N("311"),
  IF(AND(VALUE(LEFT($A1693,3))=312,LEFT($G1693,10)="Unincepted",$B1693="G "),VLOOKUP(" ULO",_312_Table3,MATCH('312'!$N$16,_312_Table3_ColumnLookup,0),FALSE),
  IF(AND(VALUE(LEFT($A1693,3))=312,LEFT($G1693,10)="Unincepted",$B1693="O "),VLOOKUP(" ULO",_312_Table3,MATCH('312'!$V$16,_312_Table3_ColumnLookup,0),FALSE),
  IF(AND(VALUE(LEFT($A1693,3))=312,LEFT($G1693,10)="Unincepted",$B1693="Q "),VLOOKUP(" ULO",_312_Table3,MATCH('312'!$X$16,_312_Table3_ColumnLookup,0),FALSE),
  IF(AND(VALUE(LEFT($A1693,3))=312,LEFT($G1693,10)="Unincepted"),VLOOKUP(" ULO",_312_Table3,MATCH(LEFT($B1693,1),_312_Table3_ColumnLookup,0),FALSE),
  IF(AND(VALUE(LEFT($A1693,3))=312,LEFT($G1693,5)="Total",$B1693="G "),VLOOKUP('312'!$F$80,_312_Table3,MATCH('312'!$N$16,_312_Table3_ColumnLookup,0),FALSE),
  IF(AND(VALUE(LEFT($A1693,3))=312,LEFT($G1693,5)="Total",$B1693="O "),VLOOKUP('312'!$F$80,_312_Table3,MATCH('312'!$V$16,_312_Table3_ColumnLookup,0),FALSE),
  IF(AND(VALUE(LEFT($A1693,3))=312,LEFT($G1693,5)="Total",$B1693="Q "),VLOOKUP('312'!$F$80,_312_Table3,MATCH('312'!$X$16,_312_Table3_ColumnLookup,0),FALSE),
  IF(AND(VALUE(LEFT($A1693,3))=312,LEFT($G1693,5)="Total"),VLOOKUP('312'!$F$80,_312_Table3,MATCH(LEFT($B1693,1),_312_Table3_ColumnLookup,0),FALSE),
  IF(AND(VALUE(LEFT($A1693,3))=312,LEN($I1693)=4,$B1693="G"),VLOOKUP($I1693,_312_Table3,MATCH('312'!$N$16,_312_Table3_ColumnLookup,0),FALSE),
  IF(AND(VALUE(LEFT($A1693,3))=312,LEN($I1693)=4,$B1693="O"),VLOOKUP($I1693,_312_Table3,MATCH('312'!$V$16,_312_Table3_ColumnLookup,0),FALSE),
  IF(AND(VALUE(LEFT($A1693,3))=312,LEN($I1693)=4,$B1693="Q"),VLOOKUP($I1693,_312_Table3,MATCH('312'!$X$16,_312_Table3_ColumnLookup,0),FALSE),
  IF(AND(VALUE(LEFT($A1693,3))=312,LEN($I1693)=4),VLOOKUP($I1693,_312_Table3,MATCH(LEFT($B1693,1),_312_Table3_ColumnLookup,0),FALSE)
+N("312"),
  IF(VALUE(LEFT($A1693,3))=313,VLOOKUP(VALUE(MID($B1693,2,1)),_313_Table3,MATCH(MID($B1693,1,1),_313_Table3_ColumnLookup,0),FALSE)
+N("313"),
  IF(AND(VALUE(LEFT($A1693,3))=314,LEN($B1693)=3),VLOOKUP(VALUE(MID($B1693,2,2)),_314_Table3,MATCH(MID($B1693,1,1),_314_Table3_ColumnLookup,0),FALSE),
  IF(VALUE(LEFT($A1693,3))=314,VLOOKUP(VALUE(MID($B1693,2,1)),_314_Table3,MATCH(MID($B1693,1,1),_314_Table3_ColumnLookup,0),FALSE)
+N("314"),
""))))))))))))))))))))))))</f>
        <v>#N/A</v>
      </c>
      <c r="H1693" s="321" t="str">
        <f>IFERROR(
IF(ISERROR($D1693)=FALSE,$D1693,IF(ISERROR($E1693)=FALSE,$E1693,IF(ISERROR($F1693)=FALSE,$F1693
+N("012 checkboxes"),
IF(
IF(OR(LEFT($A1693,9)="Syndicate",LEFT($A1693,12)="NewSyndicate"),VLOOKUP($A1693,'012'!$J:$ZW,MATCH("Link to button",'012'!$J$1:$ZW$1,0),0)
+N("309 checkbox"),
IF($C1693="309 LCR Summary0",VLOOKUP("Notes990",'309'!$P:$ZZ,MATCH("Link to button",'309'!$P$1:$ZZ$1,0),0)
+N("313 checkboxes"),
IF($C1693="313 Financial Information0LcmVsScr",IF($C1693="309 LCR Summary0",VLOOKUP("LcmVsScr",'309'!$N:$ZZ,MATCH("Link to button",'309'!$N$1:$ZZ$1,0),0),
IF($C1693="313 Financial Information0LcrDocAttached",IF($C1693="309 LCR Summary0",VLOOKUP("LcrDocAttached",'309'!$N:$ZZ,MATCH("Link to button",'309'!$N$1:$ZZ$1,0),
0)))))))=1,TRUE,FALSE)
))),"")</f>
        <v/>
      </c>
    </row>
    <row r="1694" spans="1:8">
      <c r="A1694" s="237" t="e">
        <f>VLOOKUP($G1694,CSVLookups!$B:$R,MATCH(A$1,CSVLookups!$B$1:$R$1,0),FALSE)</f>
        <v>#N/A</v>
      </c>
      <c r="B1694" s="237" t="e">
        <f>VLOOKUP($G1694,CSVLookups!$B:$R,MATCH(B$1,CSVLookups!$B$1:$R$1,0),FALSE)</f>
        <v>#N/A</v>
      </c>
      <c r="C1694" s="238" t="e">
        <f t="shared" si="26"/>
        <v>#N/A</v>
      </c>
      <c r="D1694" s="238" t="e">
        <f>IF(AND(VALUE(LEFT($A1694,3))=309,LEN($B1694)=3),VLOOKUP(VALUE(MID($B1694,2,2)),_309_Table1,MATCH(MID($B1694,1,1),_309_Table1_ColumnLookup,0),FALSE),
  IF($C1694="309 LCR SummaryA",OneYearSCR,IF($C1694="309 LCR SummaryB",UltimateSCR,IF(VALUE(LEFT($A1694,3))=309,VLOOKUP(VALUE(MID($B1694,2,1)),_309_Table1,MATCH(MID($B1694,1,1),_309_Table1_ColumnLookup,0),FALSE)
+N("309"),
  IF(VALUE(LEFT($A1694,3))=310,VLOOKUP(VALUE(MID($B1694,2,1)),_310_Table1,MATCH(MID($B1694,1,1),_310_Table1_ColumnLookup,0),FALSE)
+N("310"),
  IF(AND(VALUE(LEFT($A1694,3))=311,LEN($I1694)=4),VLOOKUP($I1694,_311_Table1,MATCH($B1694,_311_Table1_ColumnLookup,0),FALSE),
  IF(AND(VALUE(LEFT($A1694,3))=311,OR($B1694="I2",$B1694="J2",$B1694="K2",$B1694="L2")),VLOOKUP('311'!$G$58,_311_Table1,MATCH(MID($B1694,1,1),_311_Table1_ColumnLookup,0),FALSE),
  IF(AND(VALUE(LEFT($A1694,3))=311,RIGHT($B1694,5)="Total"),VLOOKUP('311'!$G$59,_311_Table1,MATCH(MID($B1694,1,1),_311_Table1_ColumnLookup,0),FALSE),
  IF(VALUE(LEFT($A1694,3))=311,VLOOKUP(VALUE(MID($B1694,2,1)),_311_Table1,MATCH(MID($B1694,1,1),_311_Table1_ColumnLookup,0),FALSE)
+N("311"),
  IF(AND(VALUE(LEFT($A1694,3))=312,LEFT($G1694,10)="Unincepted",$B1694="G "),VLOOKUP(" ULO",_312_Table1,MATCH('312'!$N$16,_312_Table1_ColumnLookup,0),FALSE),
  IF(AND(VALUE(LEFT($A1694,3))=312,LEFT($G1694,10)="Unincepted",$B1694="O "),VLOOKUP(" ULO",_312_Table1,MATCH('312'!$V$16,_312_Table1_ColumnLookup,0),FALSE),
  IF(AND(VALUE(LEFT($A1694,3))=312,LEFT($G1694,10)="Unincepted",$B1694="Q "),VLOOKUP(" ULO",_312_Table1,MATCH('312'!$X$16,_312_Table1_ColumnLookup,0),FALSE),
  IF(AND(VALUE(LEFT($A1694,3))=312,LEFT($G1694,10)="Unincepted"),VLOOKUP(" ULO",_312_Table1,MATCH(LEFT($B1694,1),_312_Table1_ColumnLookup,0),FALSE),
  IF(AND(VALUE(LEFT($A1694,3))=312,LEFT($G1694,5)="Total",$B1694="G "),VLOOKUP('312'!$F$80,_312_Table1,MATCH('312'!$N$16,_312_Table1_ColumnLookup,0),FALSE),
  IF(AND(VALUE(LEFT($A1694,3))=312,LEFT($G1694,5)="Total",$B1694="O "),VLOOKUP('312'!$F$80,_312_Table1,MATCH('312'!$V$16,_312_Table1_ColumnLookup,0),FALSE),
  IF(AND(VALUE(LEFT($A1694,3))=312,LEFT($G1694,5)="Total",$B1694="Q "),VLOOKUP('312'!$F$80,_312_Table1,MATCH('312'!$X$16,_312_Table1_ColumnLookup,0),FALSE),
  IF(AND(VALUE(LEFT($A1694,3))=312,LEFT($G1694,5)="Total"),VLOOKUP('312'!$F$80,_312_Table1,MATCH(LEFT($B1694,1),_312_Table1_ColumnLookup,0),FALSE),
  IF(AND(VALUE(LEFT($A1694,3))=312,LEN($I1694)=4,$B1694="G"),VLOOKUP($I1694,_312_Table1,MATCH('312'!$N$16,_312_Table1_ColumnLookup,0),FALSE),
  IF(AND(VALUE(LEFT($A1694,3))=312,LEN($I1694)=4,$B1694="O"),VLOOKUP($I1694,_312_Table1,MATCH('312'!$V$16,_312_Table1_ColumnLookup,0),FALSE),
  IF(AND(VALUE(LEFT($A1694,3))=312,LEN($I1694)=4,$B1694="Q"),VLOOKUP($I1694,_312_Table1,MATCH('312'!$X$16,_312_Table1_ColumnLookup,0),FALSE),
  IF(AND(VALUE(LEFT($A1694,3))=312,LEN($I1694)=4),VLOOKUP($I1694,_312_Table1,MATCH(LEFT($B1694,1),_312_Table1_ColumnLookup,0),FALSE)
+N("312"),
  IF(VALUE(LEFT($A1694,3))=313,VLOOKUP(VALUE(MID($B1694,2,1)),_313_Table1,MATCH(MID($B1694,1,1),_313_Table1_ColumnLookup,0),FALSE)
+N("313"),
  IF(AND(VALUE(LEFT($A1694,3))=314,LEN($B1694)=3),VLOOKUP(VALUE(MID($B1694,2,2)),_314_Table1,MATCH(MID($B1694,1,1),_314_Table1_ColumnLookup,0),FALSE),
  IF(VALUE(LEFT($A1694,3))=314,VLOOKUP(VALUE(MID($B1694,2,1)),_314_Table1,MATCH(MID($B1694,1,1),_314_Table1_ColumnLookup,0),FALSE)
+N("314"),
""))))))))))))))))))))))))</f>
        <v>#N/A</v>
      </c>
      <c r="E1694" s="238" t="e">
        <f>IF(AND(VALUE(LEFT($A1694,3))=309,LEN($B1694)=3),VLOOKUP(VALUE(MID($B1694,2,2)),_309_Table2,MATCH(MID($B1694,1,1),_309_Table2_ColumnLookup,0),FALSE),
  IF($C1694="309 LCR SummaryA",OneYearSCR,IF($C1694="309 LCR SummaryB",UltimateSCR,IF(VALUE(LEFT($A1694,3))=309,VLOOKUP(VALUE(MID($B1694,2,1)),_309_Table2,MATCH(MID($B1694,1,1),_309_Table2_ColumnLookup,0),FALSE)
+N("309"),
  IF(VALUE(LEFT($A1694,3))=310,VLOOKUP(VALUE(MID($B1694,2,1)),_310_Table2,MATCH(MID($B1694,1,1),_310_Table2_ColumnLookup,0),FALSE)
+N("310"),
  IF(AND(VALUE(LEFT($A1694,3))=311,LEN($I1694)=4),VLOOKUP($I1694,_311_Table2,MATCH($B1694,_311_Table2_ColumnLookup,0),FALSE),
  IF(AND(VALUE(LEFT($A1694,3))=311,OR($B1694="I2",$B1694="J2",$B1694="K2",$B1694="L2")),VLOOKUP('311'!$G$58,_311_Table2,MATCH(MID($B1694,1,1),_311_Table2_ColumnLookup,0),FALSE),
  IF(AND(VALUE(LEFT($A1694,3))=311,RIGHT($B1694,5)="Total"),VLOOKUP('311'!$G$59,_311_Table2,MATCH(MID($B1694,1,1),_311_Table2_ColumnLookup,0),FALSE),
  IF(VALUE(LEFT($A1694,3))=311,VLOOKUP(VALUE(MID($B1694,2,1)),_311_Table2,MATCH(MID($B1694,1,1),_311_Table2_ColumnLookup,0),FALSE)
+N("311"),
  IF(AND(VALUE(LEFT($A1694,3))=312,LEFT($G1694,10)="Unincepted",$B1694="G "),VLOOKUP(" ULO",_312_Table2,MATCH('312'!$N$16,_312_Table2_ColumnLookup,0),FALSE),
  IF(AND(VALUE(LEFT($A1694,3))=312,LEFT($G1694,10)="Unincepted",$B1694="O "),VLOOKUP(" ULO",_312_Table2,MATCH('312'!$V$16,_312_Table2_ColumnLookup,0),FALSE),
  IF(AND(VALUE(LEFT($A1694,3))=312,LEFT($G1694,10)="Unincepted",$B1694="Q "),VLOOKUP(" ULO",_312_Table2,MATCH('312'!$X$16,_312_Table2_ColumnLookup,0),FALSE),
  IF(AND(VALUE(LEFT($A1694,3))=312,LEFT($G1694,10)="Unincepted"),VLOOKUP(" ULO",_312_Table2,MATCH(LEFT($B1694,1),_312_Table2_ColumnLookup,0),FALSE),
  IF(AND(VALUE(LEFT($A1694,3))=312,LEFT($G1694,5)="Total",$B1694="G "),VLOOKUP('312'!$F$80,_312_Table2,MATCH('312'!$N$16,_312_Table2_ColumnLookup,0),FALSE),
  IF(AND(VALUE(LEFT($A1694,3))=312,LEFT($G1694,5)="Total",$B1694="O "),VLOOKUP('312'!$F$80,_312_Table2,MATCH('312'!$V$16,_312_Table2_ColumnLookup,0),FALSE),
  IF(AND(VALUE(LEFT($A1694,3))=312,LEFT($G1694,5)="Total",$B1694="Q "),VLOOKUP('312'!$F$80,_312_Table2,MATCH('312'!$X$16,_312_Table2_ColumnLookup,0),FALSE),
  IF(AND(VALUE(LEFT($A1694,3))=312,LEFT($G1694,5)="Total"),VLOOKUP('312'!$F$80,_312_Table2,MATCH(LEFT($B1694,1),_312_Table2_ColumnLookup,0),FALSE),
  IF(AND(VALUE(LEFT($A1694,3))=312,LEN($I1694)=4,$B1694="G"),VLOOKUP($I1694,_312_Table2,MATCH('312'!$N$16,_312_Table2_ColumnLookup,0),FALSE),
  IF(AND(VALUE(LEFT($A1694,3))=312,LEN($I1694)=4,$B1694="O"),VLOOKUP($I1694,_312_Table2,MATCH('312'!$V$16,_312_Table2_ColumnLookup,0),FALSE),
  IF(AND(VALUE(LEFT($A1694,3))=312,LEN($I1694)=4,$B1694="Q"),VLOOKUP($I1694,_312_Table2,MATCH('312'!$X$16,_312_Table2_ColumnLookup,0),FALSE),
  IF(AND(VALUE(LEFT($A1694,3))=312,LEN($I1694)=4),VLOOKUP($I1694,_312_Table2,MATCH(LEFT($B1694,1),_312_Table2_ColumnLookup,0),FALSE)
+N("312"),
  IF(VALUE(LEFT($A1694,3))=313,VLOOKUP(VALUE(MID($B1694,2,1)),_313_Table2,MATCH(MID($B1694,1,1),_313_Table2_ColumnLookup,0),FALSE)
+N("313"),
  IF(AND(VALUE(LEFT($A1694,3))=314,LEN($B1694)=3),VLOOKUP(VALUE(MID($B1694,2,2)),_314_Table2,MATCH(MID($B1694,1,1),_314_Table2_ColumnLookup,0),FALSE),
  IF(VALUE(LEFT($A1694,3))=314,VLOOKUP(VALUE(MID($B1694,2,1)),_314_Table2,MATCH(MID($B1694,1,1),_314_Table2_ColumnLookup,0),FALSE)
+N("314"),
""))))))))))))))))))))))))</f>
        <v>#N/A</v>
      </c>
      <c r="F1694" s="238" t="e">
        <f>IF(AND(VALUE(LEFT($A1694,3))=309,LEN($B1694)=3),VLOOKUP(VALUE(MID($B1694,2,2)),_309_Table3,MATCH(MID($B1694,1,1),_309_Table3_ColumnLookup,0),FALSE),
  IF($C1694="309 LCR SummaryA",OneYearSCR,IF($C1694="309 LCR SummaryB",UltimateSCR,IF(VALUE(LEFT($A1694,3))=309,VLOOKUP(VALUE(MID($B1694,2,1)),_309_Table3,MATCH(MID($B1694,1,1),_309_Table3_ColumnLookup,0),FALSE)
+N("309"),
  IF(VALUE(LEFT($A1694,3))=310,VLOOKUP(VALUE(MID($B1694,2,1)),_310_Table3,MATCH(MID($B1694,1,1),_310_Table3_ColumnLookup,0),FALSE)
+N("310"),
  IF(AND(VALUE(LEFT($A1694,3))=311,LEN($I1694)=4),VLOOKUP($I1694,_311_Table3,MATCH($B1694,_311_Table3_ColumnLookup,0),FALSE),
  IF(AND(VALUE(LEFT($A1694,3))=311,OR($B1694="I2",$B1694="J2",$B1694="K2",$B1694="L2")),VLOOKUP('311'!$G$58,_311_Table3,MATCH(MID($B1694,1,1),_311_Table3_ColumnLookup,0),FALSE),
  IF(AND(VALUE(LEFT($A1694,3))=311,RIGHT($B1694,5)="Total"),VLOOKUP('311'!$G$59,_311_Table3,MATCH(MID($B1694,1,1),_311_Table3_ColumnLookup,0),FALSE),
  IF(VALUE(LEFT($A1694,3))=311,VLOOKUP(VALUE(MID($B1694,2,1)),_311_Table3,MATCH(MID($B1694,1,1),_311_Table3_ColumnLookup,0),FALSE)
+N("311"),
  IF(AND(VALUE(LEFT($A1694,3))=312,LEFT($G1694,10)="Unincepted",$B1694="G "),VLOOKUP(" ULO",_312_Table3,MATCH('312'!$N$16,_312_Table3_ColumnLookup,0),FALSE),
  IF(AND(VALUE(LEFT($A1694,3))=312,LEFT($G1694,10)="Unincepted",$B1694="O "),VLOOKUP(" ULO",_312_Table3,MATCH('312'!$V$16,_312_Table3_ColumnLookup,0),FALSE),
  IF(AND(VALUE(LEFT($A1694,3))=312,LEFT($G1694,10)="Unincepted",$B1694="Q "),VLOOKUP(" ULO",_312_Table3,MATCH('312'!$X$16,_312_Table3_ColumnLookup,0),FALSE),
  IF(AND(VALUE(LEFT($A1694,3))=312,LEFT($G1694,10)="Unincepted"),VLOOKUP(" ULO",_312_Table3,MATCH(LEFT($B1694,1),_312_Table3_ColumnLookup,0),FALSE),
  IF(AND(VALUE(LEFT($A1694,3))=312,LEFT($G1694,5)="Total",$B1694="G "),VLOOKUP('312'!$F$80,_312_Table3,MATCH('312'!$N$16,_312_Table3_ColumnLookup,0),FALSE),
  IF(AND(VALUE(LEFT($A1694,3))=312,LEFT($G1694,5)="Total",$B1694="O "),VLOOKUP('312'!$F$80,_312_Table3,MATCH('312'!$V$16,_312_Table3_ColumnLookup,0),FALSE),
  IF(AND(VALUE(LEFT($A1694,3))=312,LEFT($G1694,5)="Total",$B1694="Q "),VLOOKUP('312'!$F$80,_312_Table3,MATCH('312'!$X$16,_312_Table3_ColumnLookup,0),FALSE),
  IF(AND(VALUE(LEFT($A1694,3))=312,LEFT($G1694,5)="Total"),VLOOKUP('312'!$F$80,_312_Table3,MATCH(LEFT($B1694,1),_312_Table3_ColumnLookup,0),FALSE),
  IF(AND(VALUE(LEFT($A1694,3))=312,LEN($I1694)=4,$B1694="G"),VLOOKUP($I1694,_312_Table3,MATCH('312'!$N$16,_312_Table3_ColumnLookup,0),FALSE),
  IF(AND(VALUE(LEFT($A1694,3))=312,LEN($I1694)=4,$B1694="O"),VLOOKUP($I1694,_312_Table3,MATCH('312'!$V$16,_312_Table3_ColumnLookup,0),FALSE),
  IF(AND(VALUE(LEFT($A1694,3))=312,LEN($I1694)=4,$B1694="Q"),VLOOKUP($I1694,_312_Table3,MATCH('312'!$X$16,_312_Table3_ColumnLookup,0),FALSE),
  IF(AND(VALUE(LEFT($A1694,3))=312,LEN($I1694)=4),VLOOKUP($I1694,_312_Table3,MATCH(LEFT($B1694,1),_312_Table3_ColumnLookup,0),FALSE)
+N("312"),
  IF(VALUE(LEFT($A1694,3))=313,VLOOKUP(VALUE(MID($B1694,2,1)),_313_Table3,MATCH(MID($B1694,1,1),_313_Table3_ColumnLookup,0),FALSE)
+N("313"),
  IF(AND(VALUE(LEFT($A1694,3))=314,LEN($B1694)=3),VLOOKUP(VALUE(MID($B1694,2,2)),_314_Table3,MATCH(MID($B1694,1,1),_314_Table3_ColumnLookup,0),FALSE),
  IF(VALUE(LEFT($A1694,3))=314,VLOOKUP(VALUE(MID($B1694,2,1)),_314_Table3,MATCH(MID($B1694,1,1),_314_Table3_ColumnLookup,0),FALSE)
+N("314"),
""))))))))))))))))))))))))</f>
        <v>#N/A</v>
      </c>
      <c r="H1694" s="321" t="str">
        <f>IFERROR(
IF(ISERROR($D1694)=FALSE,$D1694,IF(ISERROR($E1694)=FALSE,$E1694,IF(ISERROR($F1694)=FALSE,$F1694
+N("012 checkboxes"),
IF(
IF(OR(LEFT($A1694,9)="Syndicate",LEFT($A1694,12)="NewSyndicate"),VLOOKUP($A1694,'012'!$J:$ZW,MATCH("Link to button",'012'!$J$1:$ZW$1,0),0)
+N("309 checkbox"),
IF($C1694="309 LCR Summary0",VLOOKUP("Notes990",'309'!$P:$ZZ,MATCH("Link to button",'309'!$P$1:$ZZ$1,0),0)
+N("313 checkboxes"),
IF($C1694="313 Financial Information0LcmVsScr",IF($C1694="309 LCR Summary0",VLOOKUP("LcmVsScr",'309'!$N:$ZZ,MATCH("Link to button",'309'!$N$1:$ZZ$1,0),0),
IF($C1694="313 Financial Information0LcrDocAttached",IF($C1694="309 LCR Summary0",VLOOKUP("LcrDocAttached",'309'!$N:$ZZ,MATCH("Link to button",'309'!$N$1:$ZZ$1,0),
0)))))))=1,TRUE,FALSE)
))),"")</f>
        <v/>
      </c>
    </row>
    <row r="1695" spans="1:8">
      <c r="A1695" s="237" t="e">
        <f>VLOOKUP($G1695,CSVLookups!$B:$R,MATCH(A$1,CSVLookups!$B$1:$R$1,0),FALSE)</f>
        <v>#N/A</v>
      </c>
      <c r="B1695" s="237" t="e">
        <f>VLOOKUP($G1695,CSVLookups!$B:$R,MATCH(B$1,CSVLookups!$B$1:$R$1,0),FALSE)</f>
        <v>#N/A</v>
      </c>
      <c r="C1695" s="238" t="e">
        <f t="shared" si="26"/>
        <v>#N/A</v>
      </c>
      <c r="D1695" s="238" t="e">
        <f>IF(AND(VALUE(LEFT($A1695,3))=309,LEN($B1695)=3),VLOOKUP(VALUE(MID($B1695,2,2)),_309_Table1,MATCH(MID($B1695,1,1),_309_Table1_ColumnLookup,0),FALSE),
  IF($C1695="309 LCR SummaryA",OneYearSCR,IF($C1695="309 LCR SummaryB",UltimateSCR,IF(VALUE(LEFT($A1695,3))=309,VLOOKUP(VALUE(MID($B1695,2,1)),_309_Table1,MATCH(MID($B1695,1,1),_309_Table1_ColumnLookup,0),FALSE)
+N("309"),
  IF(VALUE(LEFT($A1695,3))=310,VLOOKUP(VALUE(MID($B1695,2,1)),_310_Table1,MATCH(MID($B1695,1,1),_310_Table1_ColumnLookup,0),FALSE)
+N("310"),
  IF(AND(VALUE(LEFT($A1695,3))=311,LEN($I1695)=4),VLOOKUP($I1695,_311_Table1,MATCH($B1695,_311_Table1_ColumnLookup,0),FALSE),
  IF(AND(VALUE(LEFT($A1695,3))=311,OR($B1695="I2",$B1695="J2",$B1695="K2",$B1695="L2")),VLOOKUP('311'!$G$58,_311_Table1,MATCH(MID($B1695,1,1),_311_Table1_ColumnLookup,0),FALSE),
  IF(AND(VALUE(LEFT($A1695,3))=311,RIGHT($B1695,5)="Total"),VLOOKUP('311'!$G$59,_311_Table1,MATCH(MID($B1695,1,1),_311_Table1_ColumnLookup,0),FALSE),
  IF(VALUE(LEFT($A1695,3))=311,VLOOKUP(VALUE(MID($B1695,2,1)),_311_Table1,MATCH(MID($B1695,1,1),_311_Table1_ColumnLookup,0),FALSE)
+N("311"),
  IF(AND(VALUE(LEFT($A1695,3))=312,LEFT($G1695,10)="Unincepted",$B1695="G "),VLOOKUP(" ULO",_312_Table1,MATCH('312'!$N$16,_312_Table1_ColumnLookup,0),FALSE),
  IF(AND(VALUE(LEFT($A1695,3))=312,LEFT($G1695,10)="Unincepted",$B1695="O "),VLOOKUP(" ULO",_312_Table1,MATCH('312'!$V$16,_312_Table1_ColumnLookup,0),FALSE),
  IF(AND(VALUE(LEFT($A1695,3))=312,LEFT($G1695,10)="Unincepted",$B1695="Q "),VLOOKUP(" ULO",_312_Table1,MATCH('312'!$X$16,_312_Table1_ColumnLookup,0),FALSE),
  IF(AND(VALUE(LEFT($A1695,3))=312,LEFT($G1695,10)="Unincepted"),VLOOKUP(" ULO",_312_Table1,MATCH(LEFT($B1695,1),_312_Table1_ColumnLookup,0),FALSE),
  IF(AND(VALUE(LEFT($A1695,3))=312,LEFT($G1695,5)="Total",$B1695="G "),VLOOKUP('312'!$F$80,_312_Table1,MATCH('312'!$N$16,_312_Table1_ColumnLookup,0),FALSE),
  IF(AND(VALUE(LEFT($A1695,3))=312,LEFT($G1695,5)="Total",$B1695="O "),VLOOKUP('312'!$F$80,_312_Table1,MATCH('312'!$V$16,_312_Table1_ColumnLookup,0),FALSE),
  IF(AND(VALUE(LEFT($A1695,3))=312,LEFT($G1695,5)="Total",$B1695="Q "),VLOOKUP('312'!$F$80,_312_Table1,MATCH('312'!$X$16,_312_Table1_ColumnLookup,0),FALSE),
  IF(AND(VALUE(LEFT($A1695,3))=312,LEFT($G1695,5)="Total"),VLOOKUP('312'!$F$80,_312_Table1,MATCH(LEFT($B1695,1),_312_Table1_ColumnLookup,0),FALSE),
  IF(AND(VALUE(LEFT($A1695,3))=312,LEN($I1695)=4,$B1695="G"),VLOOKUP($I1695,_312_Table1,MATCH('312'!$N$16,_312_Table1_ColumnLookup,0),FALSE),
  IF(AND(VALUE(LEFT($A1695,3))=312,LEN($I1695)=4,$B1695="O"),VLOOKUP($I1695,_312_Table1,MATCH('312'!$V$16,_312_Table1_ColumnLookup,0),FALSE),
  IF(AND(VALUE(LEFT($A1695,3))=312,LEN($I1695)=4,$B1695="Q"),VLOOKUP($I1695,_312_Table1,MATCH('312'!$X$16,_312_Table1_ColumnLookup,0),FALSE),
  IF(AND(VALUE(LEFT($A1695,3))=312,LEN($I1695)=4),VLOOKUP($I1695,_312_Table1,MATCH(LEFT($B1695,1),_312_Table1_ColumnLookup,0),FALSE)
+N("312"),
  IF(VALUE(LEFT($A1695,3))=313,VLOOKUP(VALUE(MID($B1695,2,1)),_313_Table1,MATCH(MID($B1695,1,1),_313_Table1_ColumnLookup,0),FALSE)
+N("313"),
  IF(AND(VALUE(LEFT($A1695,3))=314,LEN($B1695)=3),VLOOKUP(VALUE(MID($B1695,2,2)),_314_Table1,MATCH(MID($B1695,1,1),_314_Table1_ColumnLookup,0),FALSE),
  IF(VALUE(LEFT($A1695,3))=314,VLOOKUP(VALUE(MID($B1695,2,1)),_314_Table1,MATCH(MID($B1695,1,1),_314_Table1_ColumnLookup,0),FALSE)
+N("314"),
""))))))))))))))))))))))))</f>
        <v>#N/A</v>
      </c>
      <c r="E1695" s="238" t="e">
        <f>IF(AND(VALUE(LEFT($A1695,3))=309,LEN($B1695)=3),VLOOKUP(VALUE(MID($B1695,2,2)),_309_Table2,MATCH(MID($B1695,1,1),_309_Table2_ColumnLookup,0),FALSE),
  IF($C1695="309 LCR SummaryA",OneYearSCR,IF($C1695="309 LCR SummaryB",UltimateSCR,IF(VALUE(LEFT($A1695,3))=309,VLOOKUP(VALUE(MID($B1695,2,1)),_309_Table2,MATCH(MID($B1695,1,1),_309_Table2_ColumnLookup,0),FALSE)
+N("309"),
  IF(VALUE(LEFT($A1695,3))=310,VLOOKUP(VALUE(MID($B1695,2,1)),_310_Table2,MATCH(MID($B1695,1,1),_310_Table2_ColumnLookup,0),FALSE)
+N("310"),
  IF(AND(VALUE(LEFT($A1695,3))=311,LEN($I1695)=4),VLOOKUP($I1695,_311_Table2,MATCH($B1695,_311_Table2_ColumnLookup,0),FALSE),
  IF(AND(VALUE(LEFT($A1695,3))=311,OR($B1695="I2",$B1695="J2",$B1695="K2",$B1695="L2")),VLOOKUP('311'!$G$58,_311_Table2,MATCH(MID($B1695,1,1),_311_Table2_ColumnLookup,0),FALSE),
  IF(AND(VALUE(LEFT($A1695,3))=311,RIGHT($B1695,5)="Total"),VLOOKUP('311'!$G$59,_311_Table2,MATCH(MID($B1695,1,1),_311_Table2_ColumnLookup,0),FALSE),
  IF(VALUE(LEFT($A1695,3))=311,VLOOKUP(VALUE(MID($B1695,2,1)),_311_Table2,MATCH(MID($B1695,1,1),_311_Table2_ColumnLookup,0),FALSE)
+N("311"),
  IF(AND(VALUE(LEFT($A1695,3))=312,LEFT($G1695,10)="Unincepted",$B1695="G "),VLOOKUP(" ULO",_312_Table2,MATCH('312'!$N$16,_312_Table2_ColumnLookup,0),FALSE),
  IF(AND(VALUE(LEFT($A1695,3))=312,LEFT($G1695,10)="Unincepted",$B1695="O "),VLOOKUP(" ULO",_312_Table2,MATCH('312'!$V$16,_312_Table2_ColumnLookup,0),FALSE),
  IF(AND(VALUE(LEFT($A1695,3))=312,LEFT($G1695,10)="Unincepted",$B1695="Q "),VLOOKUP(" ULO",_312_Table2,MATCH('312'!$X$16,_312_Table2_ColumnLookup,0),FALSE),
  IF(AND(VALUE(LEFT($A1695,3))=312,LEFT($G1695,10)="Unincepted"),VLOOKUP(" ULO",_312_Table2,MATCH(LEFT($B1695,1),_312_Table2_ColumnLookup,0),FALSE),
  IF(AND(VALUE(LEFT($A1695,3))=312,LEFT($G1695,5)="Total",$B1695="G "),VLOOKUP('312'!$F$80,_312_Table2,MATCH('312'!$N$16,_312_Table2_ColumnLookup,0),FALSE),
  IF(AND(VALUE(LEFT($A1695,3))=312,LEFT($G1695,5)="Total",$B1695="O "),VLOOKUP('312'!$F$80,_312_Table2,MATCH('312'!$V$16,_312_Table2_ColumnLookup,0),FALSE),
  IF(AND(VALUE(LEFT($A1695,3))=312,LEFT($G1695,5)="Total",$B1695="Q "),VLOOKUP('312'!$F$80,_312_Table2,MATCH('312'!$X$16,_312_Table2_ColumnLookup,0),FALSE),
  IF(AND(VALUE(LEFT($A1695,3))=312,LEFT($G1695,5)="Total"),VLOOKUP('312'!$F$80,_312_Table2,MATCH(LEFT($B1695,1),_312_Table2_ColumnLookup,0),FALSE),
  IF(AND(VALUE(LEFT($A1695,3))=312,LEN($I1695)=4,$B1695="G"),VLOOKUP($I1695,_312_Table2,MATCH('312'!$N$16,_312_Table2_ColumnLookup,0),FALSE),
  IF(AND(VALUE(LEFT($A1695,3))=312,LEN($I1695)=4,$B1695="O"),VLOOKUP($I1695,_312_Table2,MATCH('312'!$V$16,_312_Table2_ColumnLookup,0),FALSE),
  IF(AND(VALUE(LEFT($A1695,3))=312,LEN($I1695)=4,$B1695="Q"),VLOOKUP($I1695,_312_Table2,MATCH('312'!$X$16,_312_Table2_ColumnLookup,0),FALSE),
  IF(AND(VALUE(LEFT($A1695,3))=312,LEN($I1695)=4),VLOOKUP($I1695,_312_Table2,MATCH(LEFT($B1695,1),_312_Table2_ColumnLookup,0),FALSE)
+N("312"),
  IF(VALUE(LEFT($A1695,3))=313,VLOOKUP(VALUE(MID($B1695,2,1)),_313_Table2,MATCH(MID($B1695,1,1),_313_Table2_ColumnLookup,0),FALSE)
+N("313"),
  IF(AND(VALUE(LEFT($A1695,3))=314,LEN($B1695)=3),VLOOKUP(VALUE(MID($B1695,2,2)),_314_Table2,MATCH(MID($B1695,1,1),_314_Table2_ColumnLookup,0),FALSE),
  IF(VALUE(LEFT($A1695,3))=314,VLOOKUP(VALUE(MID($B1695,2,1)),_314_Table2,MATCH(MID($B1695,1,1),_314_Table2_ColumnLookup,0),FALSE)
+N("314"),
""))))))))))))))))))))))))</f>
        <v>#N/A</v>
      </c>
      <c r="F1695" s="238" t="e">
        <f>IF(AND(VALUE(LEFT($A1695,3))=309,LEN($B1695)=3),VLOOKUP(VALUE(MID($B1695,2,2)),_309_Table3,MATCH(MID($B1695,1,1),_309_Table3_ColumnLookup,0),FALSE),
  IF($C1695="309 LCR SummaryA",OneYearSCR,IF($C1695="309 LCR SummaryB",UltimateSCR,IF(VALUE(LEFT($A1695,3))=309,VLOOKUP(VALUE(MID($B1695,2,1)),_309_Table3,MATCH(MID($B1695,1,1),_309_Table3_ColumnLookup,0),FALSE)
+N("309"),
  IF(VALUE(LEFT($A1695,3))=310,VLOOKUP(VALUE(MID($B1695,2,1)),_310_Table3,MATCH(MID($B1695,1,1),_310_Table3_ColumnLookup,0),FALSE)
+N("310"),
  IF(AND(VALUE(LEFT($A1695,3))=311,LEN($I1695)=4),VLOOKUP($I1695,_311_Table3,MATCH($B1695,_311_Table3_ColumnLookup,0),FALSE),
  IF(AND(VALUE(LEFT($A1695,3))=311,OR($B1695="I2",$B1695="J2",$B1695="K2",$B1695="L2")),VLOOKUP('311'!$G$58,_311_Table3,MATCH(MID($B1695,1,1),_311_Table3_ColumnLookup,0),FALSE),
  IF(AND(VALUE(LEFT($A1695,3))=311,RIGHT($B1695,5)="Total"),VLOOKUP('311'!$G$59,_311_Table3,MATCH(MID($B1695,1,1),_311_Table3_ColumnLookup,0),FALSE),
  IF(VALUE(LEFT($A1695,3))=311,VLOOKUP(VALUE(MID($B1695,2,1)),_311_Table3,MATCH(MID($B1695,1,1),_311_Table3_ColumnLookup,0),FALSE)
+N("311"),
  IF(AND(VALUE(LEFT($A1695,3))=312,LEFT($G1695,10)="Unincepted",$B1695="G "),VLOOKUP(" ULO",_312_Table3,MATCH('312'!$N$16,_312_Table3_ColumnLookup,0),FALSE),
  IF(AND(VALUE(LEFT($A1695,3))=312,LEFT($G1695,10)="Unincepted",$B1695="O "),VLOOKUP(" ULO",_312_Table3,MATCH('312'!$V$16,_312_Table3_ColumnLookup,0),FALSE),
  IF(AND(VALUE(LEFT($A1695,3))=312,LEFT($G1695,10)="Unincepted",$B1695="Q "),VLOOKUP(" ULO",_312_Table3,MATCH('312'!$X$16,_312_Table3_ColumnLookup,0),FALSE),
  IF(AND(VALUE(LEFT($A1695,3))=312,LEFT($G1695,10)="Unincepted"),VLOOKUP(" ULO",_312_Table3,MATCH(LEFT($B1695,1),_312_Table3_ColumnLookup,0),FALSE),
  IF(AND(VALUE(LEFT($A1695,3))=312,LEFT($G1695,5)="Total",$B1695="G "),VLOOKUP('312'!$F$80,_312_Table3,MATCH('312'!$N$16,_312_Table3_ColumnLookup,0),FALSE),
  IF(AND(VALUE(LEFT($A1695,3))=312,LEFT($G1695,5)="Total",$B1695="O "),VLOOKUP('312'!$F$80,_312_Table3,MATCH('312'!$V$16,_312_Table3_ColumnLookup,0),FALSE),
  IF(AND(VALUE(LEFT($A1695,3))=312,LEFT($G1695,5)="Total",$B1695="Q "),VLOOKUP('312'!$F$80,_312_Table3,MATCH('312'!$X$16,_312_Table3_ColumnLookup,0),FALSE),
  IF(AND(VALUE(LEFT($A1695,3))=312,LEFT($G1695,5)="Total"),VLOOKUP('312'!$F$80,_312_Table3,MATCH(LEFT($B1695,1),_312_Table3_ColumnLookup,0),FALSE),
  IF(AND(VALUE(LEFT($A1695,3))=312,LEN($I1695)=4,$B1695="G"),VLOOKUP($I1695,_312_Table3,MATCH('312'!$N$16,_312_Table3_ColumnLookup,0),FALSE),
  IF(AND(VALUE(LEFT($A1695,3))=312,LEN($I1695)=4,$B1695="O"),VLOOKUP($I1695,_312_Table3,MATCH('312'!$V$16,_312_Table3_ColumnLookup,0),FALSE),
  IF(AND(VALUE(LEFT($A1695,3))=312,LEN($I1695)=4,$B1695="Q"),VLOOKUP($I1695,_312_Table3,MATCH('312'!$X$16,_312_Table3_ColumnLookup,0),FALSE),
  IF(AND(VALUE(LEFT($A1695,3))=312,LEN($I1695)=4),VLOOKUP($I1695,_312_Table3,MATCH(LEFT($B1695,1),_312_Table3_ColumnLookup,0),FALSE)
+N("312"),
  IF(VALUE(LEFT($A1695,3))=313,VLOOKUP(VALUE(MID($B1695,2,1)),_313_Table3,MATCH(MID($B1695,1,1),_313_Table3_ColumnLookup,0),FALSE)
+N("313"),
  IF(AND(VALUE(LEFT($A1695,3))=314,LEN($B1695)=3),VLOOKUP(VALUE(MID($B1695,2,2)),_314_Table3,MATCH(MID($B1695,1,1),_314_Table3_ColumnLookup,0),FALSE),
  IF(VALUE(LEFT($A1695,3))=314,VLOOKUP(VALUE(MID($B1695,2,1)),_314_Table3,MATCH(MID($B1695,1,1),_314_Table3_ColumnLookup,0),FALSE)
+N("314"),
""))))))))))))))))))))))))</f>
        <v>#N/A</v>
      </c>
      <c r="H1695" s="321" t="str">
        <f>IFERROR(
IF(ISERROR($D1695)=FALSE,$D1695,IF(ISERROR($E1695)=FALSE,$E1695,IF(ISERROR($F1695)=FALSE,$F1695
+N("012 checkboxes"),
IF(
IF(OR(LEFT($A1695,9)="Syndicate",LEFT($A1695,12)="NewSyndicate"),VLOOKUP($A1695,'012'!$J:$ZW,MATCH("Link to button",'012'!$J$1:$ZW$1,0),0)
+N("309 checkbox"),
IF($C1695="309 LCR Summary0",VLOOKUP("Notes990",'309'!$P:$ZZ,MATCH("Link to button",'309'!$P$1:$ZZ$1,0),0)
+N("313 checkboxes"),
IF($C1695="313 Financial Information0LcmVsScr",IF($C1695="309 LCR Summary0",VLOOKUP("LcmVsScr",'309'!$N:$ZZ,MATCH("Link to button",'309'!$N$1:$ZZ$1,0),0),
IF($C1695="313 Financial Information0LcrDocAttached",IF($C1695="309 LCR Summary0",VLOOKUP("LcrDocAttached",'309'!$N:$ZZ,MATCH("Link to button",'309'!$N$1:$ZZ$1,0),
0)))))))=1,TRUE,FALSE)
))),"")</f>
        <v/>
      </c>
    </row>
    <row r="1696" spans="1:8">
      <c r="A1696" s="237" t="e">
        <f>VLOOKUP($G1696,CSVLookups!$B:$R,MATCH(A$1,CSVLookups!$B$1:$R$1,0),FALSE)</f>
        <v>#N/A</v>
      </c>
      <c r="B1696" s="237" t="e">
        <f>VLOOKUP($G1696,CSVLookups!$B:$R,MATCH(B$1,CSVLookups!$B$1:$R$1,0),FALSE)</f>
        <v>#N/A</v>
      </c>
      <c r="C1696" s="238" t="e">
        <f t="shared" ref="C1696:C1759" si="27">IF(OR(LEFT($A1696,4)="Base",LEFT($A1696,4)="Synd",LEFT($A1696,7)="NewSynd"),"",
IF(OR(AND(LEN($I1696=0),OR(LEFT($A1696,3)*1=311,LEFT($A1696,3)*1=312,LEFT($A1696,3)*1=313)),LEN($I1696)=4),
CONCATENATE($A1696,$B1696,$I1696,
IF(LEFT($G1696,LEN("NetOfRI"))="NetOfRI","Net Insurance Claims brought forward",
IF(LEFT($G1696,LEN("Adjustments"))="Adjustments","Adjustments",
IF(LEFT($G1696,LEN("NewBusiness"))="NewBusiness","New Business",
IF(LEFT($G1696,LEN("TotalClaims"))="TotalClaims","Total Claims",
IF(LEFT($G1696,LEN("TotalAdjustments"))="TotalAdjustments","Adjustments",
IF(LEFT($G1696,LEN("TotalNewBusiness"))="TotalNewBusiness","New Business",
IF(LEFT($G1696,LEN("Unincepted"))="Unincepted","Unincepted",
IF(LEFT($G1696,LEN("Total"))="Total","Total",
IF($G1696="LcmVsScr","LcmVsScr",
IF($G1696="LcrDocAttached","LcrDocAttached",
""))))))))))),CONCATENATE($A1696,$B1696)))</f>
        <v>#N/A</v>
      </c>
      <c r="D1696" s="238" t="e">
        <f>IF(AND(VALUE(LEFT($A1696,3))=309,LEN($B1696)=3),VLOOKUP(VALUE(MID($B1696,2,2)),_309_Table1,MATCH(MID($B1696,1,1),_309_Table1_ColumnLookup,0),FALSE),
  IF($C1696="309 LCR SummaryA",OneYearSCR,IF($C1696="309 LCR SummaryB",UltimateSCR,IF(VALUE(LEFT($A1696,3))=309,VLOOKUP(VALUE(MID($B1696,2,1)),_309_Table1,MATCH(MID($B1696,1,1),_309_Table1_ColumnLookup,0),FALSE)
+N("309"),
  IF(VALUE(LEFT($A1696,3))=310,VLOOKUP(VALUE(MID($B1696,2,1)),_310_Table1,MATCH(MID($B1696,1,1),_310_Table1_ColumnLookup,0),FALSE)
+N("310"),
  IF(AND(VALUE(LEFT($A1696,3))=311,LEN($I1696)=4),VLOOKUP($I1696,_311_Table1,MATCH($B1696,_311_Table1_ColumnLookup,0),FALSE),
  IF(AND(VALUE(LEFT($A1696,3))=311,OR($B1696="I2",$B1696="J2",$B1696="K2",$B1696="L2")),VLOOKUP('311'!$G$58,_311_Table1,MATCH(MID($B1696,1,1),_311_Table1_ColumnLookup,0),FALSE),
  IF(AND(VALUE(LEFT($A1696,3))=311,RIGHT($B1696,5)="Total"),VLOOKUP('311'!$G$59,_311_Table1,MATCH(MID($B1696,1,1),_311_Table1_ColumnLookup,0),FALSE),
  IF(VALUE(LEFT($A1696,3))=311,VLOOKUP(VALUE(MID($B1696,2,1)),_311_Table1,MATCH(MID($B1696,1,1),_311_Table1_ColumnLookup,0),FALSE)
+N("311"),
  IF(AND(VALUE(LEFT($A1696,3))=312,LEFT($G1696,10)="Unincepted",$B1696="G "),VLOOKUP(" ULO",_312_Table1,MATCH('312'!$N$16,_312_Table1_ColumnLookup,0),FALSE),
  IF(AND(VALUE(LEFT($A1696,3))=312,LEFT($G1696,10)="Unincepted",$B1696="O "),VLOOKUP(" ULO",_312_Table1,MATCH('312'!$V$16,_312_Table1_ColumnLookup,0),FALSE),
  IF(AND(VALUE(LEFT($A1696,3))=312,LEFT($G1696,10)="Unincepted",$B1696="Q "),VLOOKUP(" ULO",_312_Table1,MATCH('312'!$X$16,_312_Table1_ColumnLookup,0),FALSE),
  IF(AND(VALUE(LEFT($A1696,3))=312,LEFT($G1696,10)="Unincepted"),VLOOKUP(" ULO",_312_Table1,MATCH(LEFT($B1696,1),_312_Table1_ColumnLookup,0),FALSE),
  IF(AND(VALUE(LEFT($A1696,3))=312,LEFT($G1696,5)="Total",$B1696="G "),VLOOKUP('312'!$F$80,_312_Table1,MATCH('312'!$N$16,_312_Table1_ColumnLookup,0),FALSE),
  IF(AND(VALUE(LEFT($A1696,3))=312,LEFT($G1696,5)="Total",$B1696="O "),VLOOKUP('312'!$F$80,_312_Table1,MATCH('312'!$V$16,_312_Table1_ColumnLookup,0),FALSE),
  IF(AND(VALUE(LEFT($A1696,3))=312,LEFT($G1696,5)="Total",$B1696="Q "),VLOOKUP('312'!$F$80,_312_Table1,MATCH('312'!$X$16,_312_Table1_ColumnLookup,0),FALSE),
  IF(AND(VALUE(LEFT($A1696,3))=312,LEFT($G1696,5)="Total"),VLOOKUP('312'!$F$80,_312_Table1,MATCH(LEFT($B1696,1),_312_Table1_ColumnLookup,0),FALSE),
  IF(AND(VALUE(LEFT($A1696,3))=312,LEN($I1696)=4,$B1696="G"),VLOOKUP($I1696,_312_Table1,MATCH('312'!$N$16,_312_Table1_ColumnLookup,0),FALSE),
  IF(AND(VALUE(LEFT($A1696,3))=312,LEN($I1696)=4,$B1696="O"),VLOOKUP($I1696,_312_Table1,MATCH('312'!$V$16,_312_Table1_ColumnLookup,0),FALSE),
  IF(AND(VALUE(LEFT($A1696,3))=312,LEN($I1696)=4,$B1696="Q"),VLOOKUP($I1696,_312_Table1,MATCH('312'!$X$16,_312_Table1_ColumnLookup,0),FALSE),
  IF(AND(VALUE(LEFT($A1696,3))=312,LEN($I1696)=4),VLOOKUP($I1696,_312_Table1,MATCH(LEFT($B1696,1),_312_Table1_ColumnLookup,0),FALSE)
+N("312"),
  IF(VALUE(LEFT($A1696,3))=313,VLOOKUP(VALUE(MID($B1696,2,1)),_313_Table1,MATCH(MID($B1696,1,1),_313_Table1_ColumnLookup,0),FALSE)
+N("313"),
  IF(AND(VALUE(LEFT($A1696,3))=314,LEN($B1696)=3),VLOOKUP(VALUE(MID($B1696,2,2)),_314_Table1,MATCH(MID($B1696,1,1),_314_Table1_ColumnLookup,0),FALSE),
  IF(VALUE(LEFT($A1696,3))=314,VLOOKUP(VALUE(MID($B1696,2,1)),_314_Table1,MATCH(MID($B1696,1,1),_314_Table1_ColumnLookup,0),FALSE)
+N("314"),
""))))))))))))))))))))))))</f>
        <v>#N/A</v>
      </c>
      <c r="E1696" s="238" t="e">
        <f>IF(AND(VALUE(LEFT($A1696,3))=309,LEN($B1696)=3),VLOOKUP(VALUE(MID($B1696,2,2)),_309_Table2,MATCH(MID($B1696,1,1),_309_Table2_ColumnLookup,0),FALSE),
  IF($C1696="309 LCR SummaryA",OneYearSCR,IF($C1696="309 LCR SummaryB",UltimateSCR,IF(VALUE(LEFT($A1696,3))=309,VLOOKUP(VALUE(MID($B1696,2,1)),_309_Table2,MATCH(MID($B1696,1,1),_309_Table2_ColumnLookup,0),FALSE)
+N("309"),
  IF(VALUE(LEFT($A1696,3))=310,VLOOKUP(VALUE(MID($B1696,2,1)),_310_Table2,MATCH(MID($B1696,1,1),_310_Table2_ColumnLookup,0),FALSE)
+N("310"),
  IF(AND(VALUE(LEFT($A1696,3))=311,LEN($I1696)=4),VLOOKUP($I1696,_311_Table2,MATCH($B1696,_311_Table2_ColumnLookup,0),FALSE),
  IF(AND(VALUE(LEFT($A1696,3))=311,OR($B1696="I2",$B1696="J2",$B1696="K2",$B1696="L2")),VLOOKUP('311'!$G$58,_311_Table2,MATCH(MID($B1696,1,1),_311_Table2_ColumnLookup,0),FALSE),
  IF(AND(VALUE(LEFT($A1696,3))=311,RIGHT($B1696,5)="Total"),VLOOKUP('311'!$G$59,_311_Table2,MATCH(MID($B1696,1,1),_311_Table2_ColumnLookup,0),FALSE),
  IF(VALUE(LEFT($A1696,3))=311,VLOOKUP(VALUE(MID($B1696,2,1)),_311_Table2,MATCH(MID($B1696,1,1),_311_Table2_ColumnLookup,0),FALSE)
+N("311"),
  IF(AND(VALUE(LEFT($A1696,3))=312,LEFT($G1696,10)="Unincepted",$B1696="G "),VLOOKUP(" ULO",_312_Table2,MATCH('312'!$N$16,_312_Table2_ColumnLookup,0),FALSE),
  IF(AND(VALUE(LEFT($A1696,3))=312,LEFT($G1696,10)="Unincepted",$B1696="O "),VLOOKUP(" ULO",_312_Table2,MATCH('312'!$V$16,_312_Table2_ColumnLookup,0),FALSE),
  IF(AND(VALUE(LEFT($A1696,3))=312,LEFT($G1696,10)="Unincepted",$B1696="Q "),VLOOKUP(" ULO",_312_Table2,MATCH('312'!$X$16,_312_Table2_ColumnLookup,0),FALSE),
  IF(AND(VALUE(LEFT($A1696,3))=312,LEFT($G1696,10)="Unincepted"),VLOOKUP(" ULO",_312_Table2,MATCH(LEFT($B1696,1),_312_Table2_ColumnLookup,0),FALSE),
  IF(AND(VALUE(LEFT($A1696,3))=312,LEFT($G1696,5)="Total",$B1696="G "),VLOOKUP('312'!$F$80,_312_Table2,MATCH('312'!$N$16,_312_Table2_ColumnLookup,0),FALSE),
  IF(AND(VALUE(LEFT($A1696,3))=312,LEFT($G1696,5)="Total",$B1696="O "),VLOOKUP('312'!$F$80,_312_Table2,MATCH('312'!$V$16,_312_Table2_ColumnLookup,0),FALSE),
  IF(AND(VALUE(LEFT($A1696,3))=312,LEFT($G1696,5)="Total",$B1696="Q "),VLOOKUP('312'!$F$80,_312_Table2,MATCH('312'!$X$16,_312_Table2_ColumnLookup,0),FALSE),
  IF(AND(VALUE(LEFT($A1696,3))=312,LEFT($G1696,5)="Total"),VLOOKUP('312'!$F$80,_312_Table2,MATCH(LEFT($B1696,1),_312_Table2_ColumnLookup,0),FALSE),
  IF(AND(VALUE(LEFT($A1696,3))=312,LEN($I1696)=4,$B1696="G"),VLOOKUP($I1696,_312_Table2,MATCH('312'!$N$16,_312_Table2_ColumnLookup,0),FALSE),
  IF(AND(VALUE(LEFT($A1696,3))=312,LEN($I1696)=4,$B1696="O"),VLOOKUP($I1696,_312_Table2,MATCH('312'!$V$16,_312_Table2_ColumnLookup,0),FALSE),
  IF(AND(VALUE(LEFT($A1696,3))=312,LEN($I1696)=4,$B1696="Q"),VLOOKUP($I1696,_312_Table2,MATCH('312'!$X$16,_312_Table2_ColumnLookup,0),FALSE),
  IF(AND(VALUE(LEFT($A1696,3))=312,LEN($I1696)=4),VLOOKUP($I1696,_312_Table2,MATCH(LEFT($B1696,1),_312_Table2_ColumnLookup,0),FALSE)
+N("312"),
  IF(VALUE(LEFT($A1696,3))=313,VLOOKUP(VALUE(MID($B1696,2,1)),_313_Table2,MATCH(MID($B1696,1,1),_313_Table2_ColumnLookup,0),FALSE)
+N("313"),
  IF(AND(VALUE(LEFT($A1696,3))=314,LEN($B1696)=3),VLOOKUP(VALUE(MID($B1696,2,2)),_314_Table2,MATCH(MID($B1696,1,1),_314_Table2_ColumnLookup,0),FALSE),
  IF(VALUE(LEFT($A1696,3))=314,VLOOKUP(VALUE(MID($B1696,2,1)),_314_Table2,MATCH(MID($B1696,1,1),_314_Table2_ColumnLookup,0),FALSE)
+N("314"),
""))))))))))))))))))))))))</f>
        <v>#N/A</v>
      </c>
      <c r="F1696" s="238" t="e">
        <f>IF(AND(VALUE(LEFT($A1696,3))=309,LEN($B1696)=3),VLOOKUP(VALUE(MID($B1696,2,2)),_309_Table3,MATCH(MID($B1696,1,1),_309_Table3_ColumnLookup,0),FALSE),
  IF($C1696="309 LCR SummaryA",OneYearSCR,IF($C1696="309 LCR SummaryB",UltimateSCR,IF(VALUE(LEFT($A1696,3))=309,VLOOKUP(VALUE(MID($B1696,2,1)),_309_Table3,MATCH(MID($B1696,1,1),_309_Table3_ColumnLookup,0),FALSE)
+N("309"),
  IF(VALUE(LEFT($A1696,3))=310,VLOOKUP(VALUE(MID($B1696,2,1)),_310_Table3,MATCH(MID($B1696,1,1),_310_Table3_ColumnLookup,0),FALSE)
+N("310"),
  IF(AND(VALUE(LEFT($A1696,3))=311,LEN($I1696)=4),VLOOKUP($I1696,_311_Table3,MATCH($B1696,_311_Table3_ColumnLookup,0),FALSE),
  IF(AND(VALUE(LEFT($A1696,3))=311,OR($B1696="I2",$B1696="J2",$B1696="K2",$B1696="L2")),VLOOKUP('311'!$G$58,_311_Table3,MATCH(MID($B1696,1,1),_311_Table3_ColumnLookup,0),FALSE),
  IF(AND(VALUE(LEFT($A1696,3))=311,RIGHT($B1696,5)="Total"),VLOOKUP('311'!$G$59,_311_Table3,MATCH(MID($B1696,1,1),_311_Table3_ColumnLookup,0),FALSE),
  IF(VALUE(LEFT($A1696,3))=311,VLOOKUP(VALUE(MID($B1696,2,1)),_311_Table3,MATCH(MID($B1696,1,1),_311_Table3_ColumnLookup,0),FALSE)
+N("311"),
  IF(AND(VALUE(LEFT($A1696,3))=312,LEFT($G1696,10)="Unincepted",$B1696="G "),VLOOKUP(" ULO",_312_Table3,MATCH('312'!$N$16,_312_Table3_ColumnLookup,0),FALSE),
  IF(AND(VALUE(LEFT($A1696,3))=312,LEFT($G1696,10)="Unincepted",$B1696="O "),VLOOKUP(" ULO",_312_Table3,MATCH('312'!$V$16,_312_Table3_ColumnLookup,0),FALSE),
  IF(AND(VALUE(LEFT($A1696,3))=312,LEFT($G1696,10)="Unincepted",$B1696="Q "),VLOOKUP(" ULO",_312_Table3,MATCH('312'!$X$16,_312_Table3_ColumnLookup,0),FALSE),
  IF(AND(VALUE(LEFT($A1696,3))=312,LEFT($G1696,10)="Unincepted"),VLOOKUP(" ULO",_312_Table3,MATCH(LEFT($B1696,1),_312_Table3_ColumnLookup,0),FALSE),
  IF(AND(VALUE(LEFT($A1696,3))=312,LEFT($G1696,5)="Total",$B1696="G "),VLOOKUP('312'!$F$80,_312_Table3,MATCH('312'!$N$16,_312_Table3_ColumnLookup,0),FALSE),
  IF(AND(VALUE(LEFT($A1696,3))=312,LEFT($G1696,5)="Total",$B1696="O "),VLOOKUP('312'!$F$80,_312_Table3,MATCH('312'!$V$16,_312_Table3_ColumnLookup,0),FALSE),
  IF(AND(VALUE(LEFT($A1696,3))=312,LEFT($G1696,5)="Total",$B1696="Q "),VLOOKUP('312'!$F$80,_312_Table3,MATCH('312'!$X$16,_312_Table3_ColumnLookup,0),FALSE),
  IF(AND(VALUE(LEFT($A1696,3))=312,LEFT($G1696,5)="Total"),VLOOKUP('312'!$F$80,_312_Table3,MATCH(LEFT($B1696,1),_312_Table3_ColumnLookup,0),FALSE),
  IF(AND(VALUE(LEFT($A1696,3))=312,LEN($I1696)=4,$B1696="G"),VLOOKUP($I1696,_312_Table3,MATCH('312'!$N$16,_312_Table3_ColumnLookup,0),FALSE),
  IF(AND(VALUE(LEFT($A1696,3))=312,LEN($I1696)=4,$B1696="O"),VLOOKUP($I1696,_312_Table3,MATCH('312'!$V$16,_312_Table3_ColumnLookup,0),FALSE),
  IF(AND(VALUE(LEFT($A1696,3))=312,LEN($I1696)=4,$B1696="Q"),VLOOKUP($I1696,_312_Table3,MATCH('312'!$X$16,_312_Table3_ColumnLookup,0),FALSE),
  IF(AND(VALUE(LEFT($A1696,3))=312,LEN($I1696)=4),VLOOKUP($I1696,_312_Table3,MATCH(LEFT($B1696,1),_312_Table3_ColumnLookup,0),FALSE)
+N("312"),
  IF(VALUE(LEFT($A1696,3))=313,VLOOKUP(VALUE(MID($B1696,2,1)),_313_Table3,MATCH(MID($B1696,1,1),_313_Table3_ColumnLookup,0),FALSE)
+N("313"),
  IF(AND(VALUE(LEFT($A1696,3))=314,LEN($B1696)=3),VLOOKUP(VALUE(MID($B1696,2,2)),_314_Table3,MATCH(MID($B1696,1,1),_314_Table3_ColumnLookup,0),FALSE),
  IF(VALUE(LEFT($A1696,3))=314,VLOOKUP(VALUE(MID($B1696,2,1)),_314_Table3,MATCH(MID($B1696,1,1),_314_Table3_ColumnLookup,0),FALSE)
+N("314"),
""))))))))))))))))))))))))</f>
        <v>#N/A</v>
      </c>
      <c r="H1696" s="321" t="str">
        <f>IFERROR(
IF(ISERROR($D1696)=FALSE,$D1696,IF(ISERROR($E1696)=FALSE,$E1696,IF(ISERROR($F1696)=FALSE,$F1696
+N("012 checkboxes"),
IF(
IF(OR(LEFT($A1696,9)="Syndicate",LEFT($A1696,12)="NewSyndicate"),VLOOKUP($A1696,'012'!$J:$ZW,MATCH("Link to button",'012'!$J$1:$ZW$1,0),0)
+N("309 checkbox"),
IF($C1696="309 LCR Summary0",VLOOKUP("Notes990",'309'!$P:$ZZ,MATCH("Link to button",'309'!$P$1:$ZZ$1,0),0)
+N("313 checkboxes"),
IF($C1696="313 Financial Information0LcmVsScr",IF($C1696="309 LCR Summary0",VLOOKUP("LcmVsScr",'309'!$N:$ZZ,MATCH("Link to button",'309'!$N$1:$ZZ$1,0),0),
IF($C1696="313 Financial Information0LcrDocAttached",IF($C1696="309 LCR Summary0",VLOOKUP("LcrDocAttached",'309'!$N:$ZZ,MATCH("Link to button",'309'!$N$1:$ZZ$1,0),
0)))))))=1,TRUE,FALSE)
))),"")</f>
        <v/>
      </c>
    </row>
    <row r="1697" spans="1:8">
      <c r="A1697" s="237" t="e">
        <f>VLOOKUP($G1697,CSVLookups!$B:$R,MATCH(A$1,CSVLookups!$B$1:$R$1,0),FALSE)</f>
        <v>#N/A</v>
      </c>
      <c r="B1697" s="237" t="e">
        <f>VLOOKUP($G1697,CSVLookups!$B:$R,MATCH(B$1,CSVLookups!$B$1:$R$1,0),FALSE)</f>
        <v>#N/A</v>
      </c>
      <c r="C1697" s="238" t="e">
        <f t="shared" si="27"/>
        <v>#N/A</v>
      </c>
      <c r="D1697" s="238" t="e">
        <f>IF(AND(VALUE(LEFT($A1697,3))=309,LEN($B1697)=3),VLOOKUP(VALUE(MID($B1697,2,2)),_309_Table1,MATCH(MID($B1697,1,1),_309_Table1_ColumnLookup,0),FALSE),
  IF($C1697="309 LCR SummaryA",OneYearSCR,IF($C1697="309 LCR SummaryB",UltimateSCR,IF(VALUE(LEFT($A1697,3))=309,VLOOKUP(VALUE(MID($B1697,2,1)),_309_Table1,MATCH(MID($B1697,1,1),_309_Table1_ColumnLookup,0),FALSE)
+N("309"),
  IF(VALUE(LEFT($A1697,3))=310,VLOOKUP(VALUE(MID($B1697,2,1)),_310_Table1,MATCH(MID($B1697,1,1),_310_Table1_ColumnLookup,0),FALSE)
+N("310"),
  IF(AND(VALUE(LEFT($A1697,3))=311,LEN($I1697)=4),VLOOKUP($I1697,_311_Table1,MATCH($B1697,_311_Table1_ColumnLookup,0),FALSE),
  IF(AND(VALUE(LEFT($A1697,3))=311,OR($B1697="I2",$B1697="J2",$B1697="K2",$B1697="L2")),VLOOKUP('311'!$G$58,_311_Table1,MATCH(MID($B1697,1,1),_311_Table1_ColumnLookup,0),FALSE),
  IF(AND(VALUE(LEFT($A1697,3))=311,RIGHT($B1697,5)="Total"),VLOOKUP('311'!$G$59,_311_Table1,MATCH(MID($B1697,1,1),_311_Table1_ColumnLookup,0),FALSE),
  IF(VALUE(LEFT($A1697,3))=311,VLOOKUP(VALUE(MID($B1697,2,1)),_311_Table1,MATCH(MID($B1697,1,1),_311_Table1_ColumnLookup,0),FALSE)
+N("311"),
  IF(AND(VALUE(LEFT($A1697,3))=312,LEFT($G1697,10)="Unincepted",$B1697="G "),VLOOKUP(" ULO",_312_Table1,MATCH('312'!$N$16,_312_Table1_ColumnLookup,0),FALSE),
  IF(AND(VALUE(LEFT($A1697,3))=312,LEFT($G1697,10)="Unincepted",$B1697="O "),VLOOKUP(" ULO",_312_Table1,MATCH('312'!$V$16,_312_Table1_ColumnLookup,0),FALSE),
  IF(AND(VALUE(LEFT($A1697,3))=312,LEFT($G1697,10)="Unincepted",$B1697="Q "),VLOOKUP(" ULO",_312_Table1,MATCH('312'!$X$16,_312_Table1_ColumnLookup,0),FALSE),
  IF(AND(VALUE(LEFT($A1697,3))=312,LEFT($G1697,10)="Unincepted"),VLOOKUP(" ULO",_312_Table1,MATCH(LEFT($B1697,1),_312_Table1_ColumnLookup,0),FALSE),
  IF(AND(VALUE(LEFT($A1697,3))=312,LEFT($G1697,5)="Total",$B1697="G "),VLOOKUP('312'!$F$80,_312_Table1,MATCH('312'!$N$16,_312_Table1_ColumnLookup,0),FALSE),
  IF(AND(VALUE(LEFT($A1697,3))=312,LEFT($G1697,5)="Total",$B1697="O "),VLOOKUP('312'!$F$80,_312_Table1,MATCH('312'!$V$16,_312_Table1_ColumnLookup,0),FALSE),
  IF(AND(VALUE(LEFT($A1697,3))=312,LEFT($G1697,5)="Total",$B1697="Q "),VLOOKUP('312'!$F$80,_312_Table1,MATCH('312'!$X$16,_312_Table1_ColumnLookup,0),FALSE),
  IF(AND(VALUE(LEFT($A1697,3))=312,LEFT($G1697,5)="Total"),VLOOKUP('312'!$F$80,_312_Table1,MATCH(LEFT($B1697,1),_312_Table1_ColumnLookup,0),FALSE),
  IF(AND(VALUE(LEFT($A1697,3))=312,LEN($I1697)=4,$B1697="G"),VLOOKUP($I1697,_312_Table1,MATCH('312'!$N$16,_312_Table1_ColumnLookup,0),FALSE),
  IF(AND(VALUE(LEFT($A1697,3))=312,LEN($I1697)=4,$B1697="O"),VLOOKUP($I1697,_312_Table1,MATCH('312'!$V$16,_312_Table1_ColumnLookup,0),FALSE),
  IF(AND(VALUE(LEFT($A1697,3))=312,LEN($I1697)=4,$B1697="Q"),VLOOKUP($I1697,_312_Table1,MATCH('312'!$X$16,_312_Table1_ColumnLookup,0),FALSE),
  IF(AND(VALUE(LEFT($A1697,3))=312,LEN($I1697)=4),VLOOKUP($I1697,_312_Table1,MATCH(LEFT($B1697,1),_312_Table1_ColumnLookup,0),FALSE)
+N("312"),
  IF(VALUE(LEFT($A1697,3))=313,VLOOKUP(VALUE(MID($B1697,2,1)),_313_Table1,MATCH(MID($B1697,1,1),_313_Table1_ColumnLookup,0),FALSE)
+N("313"),
  IF(AND(VALUE(LEFT($A1697,3))=314,LEN($B1697)=3),VLOOKUP(VALUE(MID($B1697,2,2)),_314_Table1,MATCH(MID($B1697,1,1),_314_Table1_ColumnLookup,0),FALSE),
  IF(VALUE(LEFT($A1697,3))=314,VLOOKUP(VALUE(MID($B1697,2,1)),_314_Table1,MATCH(MID($B1697,1,1),_314_Table1_ColumnLookup,0),FALSE)
+N("314"),
""))))))))))))))))))))))))</f>
        <v>#N/A</v>
      </c>
      <c r="E1697" s="238" t="e">
        <f>IF(AND(VALUE(LEFT($A1697,3))=309,LEN($B1697)=3),VLOOKUP(VALUE(MID($B1697,2,2)),_309_Table2,MATCH(MID($B1697,1,1),_309_Table2_ColumnLookup,0),FALSE),
  IF($C1697="309 LCR SummaryA",OneYearSCR,IF($C1697="309 LCR SummaryB",UltimateSCR,IF(VALUE(LEFT($A1697,3))=309,VLOOKUP(VALUE(MID($B1697,2,1)),_309_Table2,MATCH(MID($B1697,1,1),_309_Table2_ColumnLookup,0),FALSE)
+N("309"),
  IF(VALUE(LEFT($A1697,3))=310,VLOOKUP(VALUE(MID($B1697,2,1)),_310_Table2,MATCH(MID($B1697,1,1),_310_Table2_ColumnLookup,0),FALSE)
+N("310"),
  IF(AND(VALUE(LEFT($A1697,3))=311,LEN($I1697)=4),VLOOKUP($I1697,_311_Table2,MATCH($B1697,_311_Table2_ColumnLookup,0),FALSE),
  IF(AND(VALUE(LEFT($A1697,3))=311,OR($B1697="I2",$B1697="J2",$B1697="K2",$B1697="L2")),VLOOKUP('311'!$G$58,_311_Table2,MATCH(MID($B1697,1,1),_311_Table2_ColumnLookup,0),FALSE),
  IF(AND(VALUE(LEFT($A1697,3))=311,RIGHT($B1697,5)="Total"),VLOOKUP('311'!$G$59,_311_Table2,MATCH(MID($B1697,1,1),_311_Table2_ColumnLookup,0),FALSE),
  IF(VALUE(LEFT($A1697,3))=311,VLOOKUP(VALUE(MID($B1697,2,1)),_311_Table2,MATCH(MID($B1697,1,1),_311_Table2_ColumnLookup,0),FALSE)
+N("311"),
  IF(AND(VALUE(LEFT($A1697,3))=312,LEFT($G1697,10)="Unincepted",$B1697="G "),VLOOKUP(" ULO",_312_Table2,MATCH('312'!$N$16,_312_Table2_ColumnLookup,0),FALSE),
  IF(AND(VALUE(LEFT($A1697,3))=312,LEFT($G1697,10)="Unincepted",$B1697="O "),VLOOKUP(" ULO",_312_Table2,MATCH('312'!$V$16,_312_Table2_ColumnLookup,0),FALSE),
  IF(AND(VALUE(LEFT($A1697,3))=312,LEFT($G1697,10)="Unincepted",$B1697="Q "),VLOOKUP(" ULO",_312_Table2,MATCH('312'!$X$16,_312_Table2_ColumnLookup,0),FALSE),
  IF(AND(VALUE(LEFT($A1697,3))=312,LEFT($G1697,10)="Unincepted"),VLOOKUP(" ULO",_312_Table2,MATCH(LEFT($B1697,1),_312_Table2_ColumnLookup,0),FALSE),
  IF(AND(VALUE(LEFT($A1697,3))=312,LEFT($G1697,5)="Total",$B1697="G "),VLOOKUP('312'!$F$80,_312_Table2,MATCH('312'!$N$16,_312_Table2_ColumnLookup,0),FALSE),
  IF(AND(VALUE(LEFT($A1697,3))=312,LEFT($G1697,5)="Total",$B1697="O "),VLOOKUP('312'!$F$80,_312_Table2,MATCH('312'!$V$16,_312_Table2_ColumnLookup,0),FALSE),
  IF(AND(VALUE(LEFT($A1697,3))=312,LEFT($G1697,5)="Total",$B1697="Q "),VLOOKUP('312'!$F$80,_312_Table2,MATCH('312'!$X$16,_312_Table2_ColumnLookup,0),FALSE),
  IF(AND(VALUE(LEFT($A1697,3))=312,LEFT($G1697,5)="Total"),VLOOKUP('312'!$F$80,_312_Table2,MATCH(LEFT($B1697,1),_312_Table2_ColumnLookup,0),FALSE),
  IF(AND(VALUE(LEFT($A1697,3))=312,LEN($I1697)=4,$B1697="G"),VLOOKUP($I1697,_312_Table2,MATCH('312'!$N$16,_312_Table2_ColumnLookup,0),FALSE),
  IF(AND(VALUE(LEFT($A1697,3))=312,LEN($I1697)=4,$B1697="O"),VLOOKUP($I1697,_312_Table2,MATCH('312'!$V$16,_312_Table2_ColumnLookup,0),FALSE),
  IF(AND(VALUE(LEFT($A1697,3))=312,LEN($I1697)=4,$B1697="Q"),VLOOKUP($I1697,_312_Table2,MATCH('312'!$X$16,_312_Table2_ColumnLookup,0),FALSE),
  IF(AND(VALUE(LEFT($A1697,3))=312,LEN($I1697)=4),VLOOKUP($I1697,_312_Table2,MATCH(LEFT($B1697,1),_312_Table2_ColumnLookup,0),FALSE)
+N("312"),
  IF(VALUE(LEFT($A1697,3))=313,VLOOKUP(VALUE(MID($B1697,2,1)),_313_Table2,MATCH(MID($B1697,1,1),_313_Table2_ColumnLookup,0),FALSE)
+N("313"),
  IF(AND(VALUE(LEFT($A1697,3))=314,LEN($B1697)=3),VLOOKUP(VALUE(MID($B1697,2,2)),_314_Table2,MATCH(MID($B1697,1,1),_314_Table2_ColumnLookup,0),FALSE),
  IF(VALUE(LEFT($A1697,3))=314,VLOOKUP(VALUE(MID($B1697,2,1)),_314_Table2,MATCH(MID($B1697,1,1),_314_Table2_ColumnLookup,0),FALSE)
+N("314"),
""))))))))))))))))))))))))</f>
        <v>#N/A</v>
      </c>
      <c r="F1697" s="238" t="e">
        <f>IF(AND(VALUE(LEFT($A1697,3))=309,LEN($B1697)=3),VLOOKUP(VALUE(MID($B1697,2,2)),_309_Table3,MATCH(MID($B1697,1,1),_309_Table3_ColumnLookup,0),FALSE),
  IF($C1697="309 LCR SummaryA",OneYearSCR,IF($C1697="309 LCR SummaryB",UltimateSCR,IF(VALUE(LEFT($A1697,3))=309,VLOOKUP(VALUE(MID($B1697,2,1)),_309_Table3,MATCH(MID($B1697,1,1),_309_Table3_ColumnLookup,0),FALSE)
+N("309"),
  IF(VALUE(LEFT($A1697,3))=310,VLOOKUP(VALUE(MID($B1697,2,1)),_310_Table3,MATCH(MID($B1697,1,1),_310_Table3_ColumnLookup,0),FALSE)
+N("310"),
  IF(AND(VALUE(LEFT($A1697,3))=311,LEN($I1697)=4),VLOOKUP($I1697,_311_Table3,MATCH($B1697,_311_Table3_ColumnLookup,0),FALSE),
  IF(AND(VALUE(LEFT($A1697,3))=311,OR($B1697="I2",$B1697="J2",$B1697="K2",$B1697="L2")),VLOOKUP('311'!$G$58,_311_Table3,MATCH(MID($B1697,1,1),_311_Table3_ColumnLookup,0),FALSE),
  IF(AND(VALUE(LEFT($A1697,3))=311,RIGHT($B1697,5)="Total"),VLOOKUP('311'!$G$59,_311_Table3,MATCH(MID($B1697,1,1),_311_Table3_ColumnLookup,0),FALSE),
  IF(VALUE(LEFT($A1697,3))=311,VLOOKUP(VALUE(MID($B1697,2,1)),_311_Table3,MATCH(MID($B1697,1,1),_311_Table3_ColumnLookup,0),FALSE)
+N("311"),
  IF(AND(VALUE(LEFT($A1697,3))=312,LEFT($G1697,10)="Unincepted",$B1697="G "),VLOOKUP(" ULO",_312_Table3,MATCH('312'!$N$16,_312_Table3_ColumnLookup,0),FALSE),
  IF(AND(VALUE(LEFT($A1697,3))=312,LEFT($G1697,10)="Unincepted",$B1697="O "),VLOOKUP(" ULO",_312_Table3,MATCH('312'!$V$16,_312_Table3_ColumnLookup,0),FALSE),
  IF(AND(VALUE(LEFT($A1697,3))=312,LEFT($G1697,10)="Unincepted",$B1697="Q "),VLOOKUP(" ULO",_312_Table3,MATCH('312'!$X$16,_312_Table3_ColumnLookup,0),FALSE),
  IF(AND(VALUE(LEFT($A1697,3))=312,LEFT($G1697,10)="Unincepted"),VLOOKUP(" ULO",_312_Table3,MATCH(LEFT($B1697,1),_312_Table3_ColumnLookup,0),FALSE),
  IF(AND(VALUE(LEFT($A1697,3))=312,LEFT($G1697,5)="Total",$B1697="G "),VLOOKUP('312'!$F$80,_312_Table3,MATCH('312'!$N$16,_312_Table3_ColumnLookup,0),FALSE),
  IF(AND(VALUE(LEFT($A1697,3))=312,LEFT($G1697,5)="Total",$B1697="O "),VLOOKUP('312'!$F$80,_312_Table3,MATCH('312'!$V$16,_312_Table3_ColumnLookup,0),FALSE),
  IF(AND(VALUE(LEFT($A1697,3))=312,LEFT($G1697,5)="Total",$B1697="Q "),VLOOKUP('312'!$F$80,_312_Table3,MATCH('312'!$X$16,_312_Table3_ColumnLookup,0),FALSE),
  IF(AND(VALUE(LEFT($A1697,3))=312,LEFT($G1697,5)="Total"),VLOOKUP('312'!$F$80,_312_Table3,MATCH(LEFT($B1697,1),_312_Table3_ColumnLookup,0),FALSE),
  IF(AND(VALUE(LEFT($A1697,3))=312,LEN($I1697)=4,$B1697="G"),VLOOKUP($I1697,_312_Table3,MATCH('312'!$N$16,_312_Table3_ColumnLookup,0),FALSE),
  IF(AND(VALUE(LEFT($A1697,3))=312,LEN($I1697)=4,$B1697="O"),VLOOKUP($I1697,_312_Table3,MATCH('312'!$V$16,_312_Table3_ColumnLookup,0),FALSE),
  IF(AND(VALUE(LEFT($A1697,3))=312,LEN($I1697)=4,$B1697="Q"),VLOOKUP($I1697,_312_Table3,MATCH('312'!$X$16,_312_Table3_ColumnLookup,0),FALSE),
  IF(AND(VALUE(LEFT($A1697,3))=312,LEN($I1697)=4),VLOOKUP($I1697,_312_Table3,MATCH(LEFT($B1697,1),_312_Table3_ColumnLookup,0),FALSE)
+N("312"),
  IF(VALUE(LEFT($A1697,3))=313,VLOOKUP(VALUE(MID($B1697,2,1)),_313_Table3,MATCH(MID($B1697,1,1),_313_Table3_ColumnLookup,0),FALSE)
+N("313"),
  IF(AND(VALUE(LEFT($A1697,3))=314,LEN($B1697)=3),VLOOKUP(VALUE(MID($B1697,2,2)),_314_Table3,MATCH(MID($B1697,1,1),_314_Table3_ColumnLookup,0),FALSE),
  IF(VALUE(LEFT($A1697,3))=314,VLOOKUP(VALUE(MID($B1697,2,1)),_314_Table3,MATCH(MID($B1697,1,1),_314_Table3_ColumnLookup,0),FALSE)
+N("314"),
""))))))))))))))))))))))))</f>
        <v>#N/A</v>
      </c>
      <c r="H1697" s="321" t="str">
        <f>IFERROR(
IF(ISERROR($D1697)=FALSE,$D1697,IF(ISERROR($E1697)=FALSE,$E1697,IF(ISERROR($F1697)=FALSE,$F1697
+N("012 checkboxes"),
IF(
IF(OR(LEFT($A1697,9)="Syndicate",LEFT($A1697,12)="NewSyndicate"),VLOOKUP($A1697,'012'!$J:$ZW,MATCH("Link to button",'012'!$J$1:$ZW$1,0),0)
+N("309 checkbox"),
IF($C1697="309 LCR Summary0",VLOOKUP("Notes990",'309'!$P:$ZZ,MATCH("Link to button",'309'!$P$1:$ZZ$1,0),0)
+N("313 checkboxes"),
IF($C1697="313 Financial Information0LcmVsScr",IF($C1697="309 LCR Summary0",VLOOKUP("LcmVsScr",'309'!$N:$ZZ,MATCH("Link to button",'309'!$N$1:$ZZ$1,0),0),
IF($C1697="313 Financial Information0LcrDocAttached",IF($C1697="309 LCR Summary0",VLOOKUP("LcrDocAttached",'309'!$N:$ZZ,MATCH("Link to button",'309'!$N$1:$ZZ$1,0),
0)))))))=1,TRUE,FALSE)
))),"")</f>
        <v/>
      </c>
    </row>
    <row r="1698" spans="1:8">
      <c r="A1698" s="237" t="e">
        <f>VLOOKUP($G1698,CSVLookups!$B:$R,MATCH(A$1,CSVLookups!$B$1:$R$1,0),FALSE)</f>
        <v>#N/A</v>
      </c>
      <c r="B1698" s="237" t="e">
        <f>VLOOKUP($G1698,CSVLookups!$B:$R,MATCH(B$1,CSVLookups!$B$1:$R$1,0),FALSE)</f>
        <v>#N/A</v>
      </c>
      <c r="C1698" s="238" t="e">
        <f t="shared" si="27"/>
        <v>#N/A</v>
      </c>
      <c r="D1698" s="238" t="e">
        <f>IF(AND(VALUE(LEFT($A1698,3))=309,LEN($B1698)=3),VLOOKUP(VALUE(MID($B1698,2,2)),_309_Table1,MATCH(MID($B1698,1,1),_309_Table1_ColumnLookup,0),FALSE),
  IF($C1698="309 LCR SummaryA",OneYearSCR,IF($C1698="309 LCR SummaryB",UltimateSCR,IF(VALUE(LEFT($A1698,3))=309,VLOOKUP(VALUE(MID($B1698,2,1)),_309_Table1,MATCH(MID($B1698,1,1),_309_Table1_ColumnLookup,0),FALSE)
+N("309"),
  IF(VALUE(LEFT($A1698,3))=310,VLOOKUP(VALUE(MID($B1698,2,1)),_310_Table1,MATCH(MID($B1698,1,1),_310_Table1_ColumnLookup,0),FALSE)
+N("310"),
  IF(AND(VALUE(LEFT($A1698,3))=311,LEN($I1698)=4),VLOOKUP($I1698,_311_Table1,MATCH($B1698,_311_Table1_ColumnLookup,0),FALSE),
  IF(AND(VALUE(LEFT($A1698,3))=311,OR($B1698="I2",$B1698="J2",$B1698="K2",$B1698="L2")),VLOOKUP('311'!$G$58,_311_Table1,MATCH(MID($B1698,1,1),_311_Table1_ColumnLookup,0),FALSE),
  IF(AND(VALUE(LEFT($A1698,3))=311,RIGHT($B1698,5)="Total"),VLOOKUP('311'!$G$59,_311_Table1,MATCH(MID($B1698,1,1),_311_Table1_ColumnLookup,0),FALSE),
  IF(VALUE(LEFT($A1698,3))=311,VLOOKUP(VALUE(MID($B1698,2,1)),_311_Table1,MATCH(MID($B1698,1,1),_311_Table1_ColumnLookup,0),FALSE)
+N("311"),
  IF(AND(VALUE(LEFT($A1698,3))=312,LEFT($G1698,10)="Unincepted",$B1698="G "),VLOOKUP(" ULO",_312_Table1,MATCH('312'!$N$16,_312_Table1_ColumnLookup,0),FALSE),
  IF(AND(VALUE(LEFT($A1698,3))=312,LEFT($G1698,10)="Unincepted",$B1698="O "),VLOOKUP(" ULO",_312_Table1,MATCH('312'!$V$16,_312_Table1_ColumnLookup,0),FALSE),
  IF(AND(VALUE(LEFT($A1698,3))=312,LEFT($G1698,10)="Unincepted",$B1698="Q "),VLOOKUP(" ULO",_312_Table1,MATCH('312'!$X$16,_312_Table1_ColumnLookup,0),FALSE),
  IF(AND(VALUE(LEFT($A1698,3))=312,LEFT($G1698,10)="Unincepted"),VLOOKUP(" ULO",_312_Table1,MATCH(LEFT($B1698,1),_312_Table1_ColumnLookup,0),FALSE),
  IF(AND(VALUE(LEFT($A1698,3))=312,LEFT($G1698,5)="Total",$B1698="G "),VLOOKUP('312'!$F$80,_312_Table1,MATCH('312'!$N$16,_312_Table1_ColumnLookup,0),FALSE),
  IF(AND(VALUE(LEFT($A1698,3))=312,LEFT($G1698,5)="Total",$B1698="O "),VLOOKUP('312'!$F$80,_312_Table1,MATCH('312'!$V$16,_312_Table1_ColumnLookup,0),FALSE),
  IF(AND(VALUE(LEFT($A1698,3))=312,LEFT($G1698,5)="Total",$B1698="Q "),VLOOKUP('312'!$F$80,_312_Table1,MATCH('312'!$X$16,_312_Table1_ColumnLookup,0),FALSE),
  IF(AND(VALUE(LEFT($A1698,3))=312,LEFT($G1698,5)="Total"),VLOOKUP('312'!$F$80,_312_Table1,MATCH(LEFT($B1698,1),_312_Table1_ColumnLookup,0),FALSE),
  IF(AND(VALUE(LEFT($A1698,3))=312,LEN($I1698)=4,$B1698="G"),VLOOKUP($I1698,_312_Table1,MATCH('312'!$N$16,_312_Table1_ColumnLookup,0),FALSE),
  IF(AND(VALUE(LEFT($A1698,3))=312,LEN($I1698)=4,$B1698="O"),VLOOKUP($I1698,_312_Table1,MATCH('312'!$V$16,_312_Table1_ColumnLookup,0),FALSE),
  IF(AND(VALUE(LEFT($A1698,3))=312,LEN($I1698)=4,$B1698="Q"),VLOOKUP($I1698,_312_Table1,MATCH('312'!$X$16,_312_Table1_ColumnLookup,0),FALSE),
  IF(AND(VALUE(LEFT($A1698,3))=312,LEN($I1698)=4),VLOOKUP($I1698,_312_Table1,MATCH(LEFT($B1698,1),_312_Table1_ColumnLookup,0),FALSE)
+N("312"),
  IF(VALUE(LEFT($A1698,3))=313,VLOOKUP(VALUE(MID($B1698,2,1)),_313_Table1,MATCH(MID($B1698,1,1),_313_Table1_ColumnLookup,0),FALSE)
+N("313"),
  IF(AND(VALUE(LEFT($A1698,3))=314,LEN($B1698)=3),VLOOKUP(VALUE(MID($B1698,2,2)),_314_Table1,MATCH(MID($B1698,1,1),_314_Table1_ColumnLookup,0),FALSE),
  IF(VALUE(LEFT($A1698,3))=314,VLOOKUP(VALUE(MID($B1698,2,1)),_314_Table1,MATCH(MID($B1698,1,1),_314_Table1_ColumnLookup,0),FALSE)
+N("314"),
""))))))))))))))))))))))))</f>
        <v>#N/A</v>
      </c>
      <c r="E1698" s="238" t="e">
        <f>IF(AND(VALUE(LEFT($A1698,3))=309,LEN($B1698)=3),VLOOKUP(VALUE(MID($B1698,2,2)),_309_Table2,MATCH(MID($B1698,1,1),_309_Table2_ColumnLookup,0),FALSE),
  IF($C1698="309 LCR SummaryA",OneYearSCR,IF($C1698="309 LCR SummaryB",UltimateSCR,IF(VALUE(LEFT($A1698,3))=309,VLOOKUP(VALUE(MID($B1698,2,1)),_309_Table2,MATCH(MID($B1698,1,1),_309_Table2_ColumnLookup,0),FALSE)
+N("309"),
  IF(VALUE(LEFT($A1698,3))=310,VLOOKUP(VALUE(MID($B1698,2,1)),_310_Table2,MATCH(MID($B1698,1,1),_310_Table2_ColumnLookup,0),FALSE)
+N("310"),
  IF(AND(VALUE(LEFT($A1698,3))=311,LEN($I1698)=4),VLOOKUP($I1698,_311_Table2,MATCH($B1698,_311_Table2_ColumnLookup,0),FALSE),
  IF(AND(VALUE(LEFT($A1698,3))=311,OR($B1698="I2",$B1698="J2",$B1698="K2",$B1698="L2")),VLOOKUP('311'!$G$58,_311_Table2,MATCH(MID($B1698,1,1),_311_Table2_ColumnLookup,0),FALSE),
  IF(AND(VALUE(LEFT($A1698,3))=311,RIGHT($B1698,5)="Total"),VLOOKUP('311'!$G$59,_311_Table2,MATCH(MID($B1698,1,1),_311_Table2_ColumnLookup,0),FALSE),
  IF(VALUE(LEFT($A1698,3))=311,VLOOKUP(VALUE(MID($B1698,2,1)),_311_Table2,MATCH(MID($B1698,1,1),_311_Table2_ColumnLookup,0),FALSE)
+N("311"),
  IF(AND(VALUE(LEFT($A1698,3))=312,LEFT($G1698,10)="Unincepted",$B1698="G "),VLOOKUP(" ULO",_312_Table2,MATCH('312'!$N$16,_312_Table2_ColumnLookup,0),FALSE),
  IF(AND(VALUE(LEFT($A1698,3))=312,LEFT($G1698,10)="Unincepted",$B1698="O "),VLOOKUP(" ULO",_312_Table2,MATCH('312'!$V$16,_312_Table2_ColumnLookup,0),FALSE),
  IF(AND(VALUE(LEFT($A1698,3))=312,LEFT($G1698,10)="Unincepted",$B1698="Q "),VLOOKUP(" ULO",_312_Table2,MATCH('312'!$X$16,_312_Table2_ColumnLookup,0),FALSE),
  IF(AND(VALUE(LEFT($A1698,3))=312,LEFT($G1698,10)="Unincepted"),VLOOKUP(" ULO",_312_Table2,MATCH(LEFT($B1698,1),_312_Table2_ColumnLookup,0),FALSE),
  IF(AND(VALUE(LEFT($A1698,3))=312,LEFT($G1698,5)="Total",$B1698="G "),VLOOKUP('312'!$F$80,_312_Table2,MATCH('312'!$N$16,_312_Table2_ColumnLookup,0),FALSE),
  IF(AND(VALUE(LEFT($A1698,3))=312,LEFT($G1698,5)="Total",$B1698="O "),VLOOKUP('312'!$F$80,_312_Table2,MATCH('312'!$V$16,_312_Table2_ColumnLookup,0),FALSE),
  IF(AND(VALUE(LEFT($A1698,3))=312,LEFT($G1698,5)="Total",$B1698="Q "),VLOOKUP('312'!$F$80,_312_Table2,MATCH('312'!$X$16,_312_Table2_ColumnLookup,0),FALSE),
  IF(AND(VALUE(LEFT($A1698,3))=312,LEFT($G1698,5)="Total"),VLOOKUP('312'!$F$80,_312_Table2,MATCH(LEFT($B1698,1),_312_Table2_ColumnLookup,0),FALSE),
  IF(AND(VALUE(LEFT($A1698,3))=312,LEN($I1698)=4,$B1698="G"),VLOOKUP($I1698,_312_Table2,MATCH('312'!$N$16,_312_Table2_ColumnLookup,0),FALSE),
  IF(AND(VALUE(LEFT($A1698,3))=312,LEN($I1698)=4,$B1698="O"),VLOOKUP($I1698,_312_Table2,MATCH('312'!$V$16,_312_Table2_ColumnLookup,0),FALSE),
  IF(AND(VALUE(LEFT($A1698,3))=312,LEN($I1698)=4,$B1698="Q"),VLOOKUP($I1698,_312_Table2,MATCH('312'!$X$16,_312_Table2_ColumnLookup,0),FALSE),
  IF(AND(VALUE(LEFT($A1698,3))=312,LEN($I1698)=4),VLOOKUP($I1698,_312_Table2,MATCH(LEFT($B1698,1),_312_Table2_ColumnLookup,0),FALSE)
+N("312"),
  IF(VALUE(LEFT($A1698,3))=313,VLOOKUP(VALUE(MID($B1698,2,1)),_313_Table2,MATCH(MID($B1698,1,1),_313_Table2_ColumnLookup,0),FALSE)
+N("313"),
  IF(AND(VALUE(LEFT($A1698,3))=314,LEN($B1698)=3),VLOOKUP(VALUE(MID($B1698,2,2)),_314_Table2,MATCH(MID($B1698,1,1),_314_Table2_ColumnLookup,0),FALSE),
  IF(VALUE(LEFT($A1698,3))=314,VLOOKUP(VALUE(MID($B1698,2,1)),_314_Table2,MATCH(MID($B1698,1,1),_314_Table2_ColumnLookup,0),FALSE)
+N("314"),
""))))))))))))))))))))))))</f>
        <v>#N/A</v>
      </c>
      <c r="F1698" s="238" t="e">
        <f>IF(AND(VALUE(LEFT($A1698,3))=309,LEN($B1698)=3),VLOOKUP(VALUE(MID($B1698,2,2)),_309_Table3,MATCH(MID($B1698,1,1),_309_Table3_ColumnLookup,0),FALSE),
  IF($C1698="309 LCR SummaryA",OneYearSCR,IF($C1698="309 LCR SummaryB",UltimateSCR,IF(VALUE(LEFT($A1698,3))=309,VLOOKUP(VALUE(MID($B1698,2,1)),_309_Table3,MATCH(MID($B1698,1,1),_309_Table3_ColumnLookup,0),FALSE)
+N("309"),
  IF(VALUE(LEFT($A1698,3))=310,VLOOKUP(VALUE(MID($B1698,2,1)),_310_Table3,MATCH(MID($B1698,1,1),_310_Table3_ColumnLookup,0),FALSE)
+N("310"),
  IF(AND(VALUE(LEFT($A1698,3))=311,LEN($I1698)=4),VLOOKUP($I1698,_311_Table3,MATCH($B1698,_311_Table3_ColumnLookup,0),FALSE),
  IF(AND(VALUE(LEFT($A1698,3))=311,OR($B1698="I2",$B1698="J2",$B1698="K2",$B1698="L2")),VLOOKUP('311'!$G$58,_311_Table3,MATCH(MID($B1698,1,1),_311_Table3_ColumnLookup,0),FALSE),
  IF(AND(VALUE(LEFT($A1698,3))=311,RIGHT($B1698,5)="Total"),VLOOKUP('311'!$G$59,_311_Table3,MATCH(MID($B1698,1,1),_311_Table3_ColumnLookup,0),FALSE),
  IF(VALUE(LEFT($A1698,3))=311,VLOOKUP(VALUE(MID($B1698,2,1)),_311_Table3,MATCH(MID($B1698,1,1),_311_Table3_ColumnLookup,0),FALSE)
+N("311"),
  IF(AND(VALUE(LEFT($A1698,3))=312,LEFT($G1698,10)="Unincepted",$B1698="G "),VLOOKUP(" ULO",_312_Table3,MATCH('312'!$N$16,_312_Table3_ColumnLookup,0),FALSE),
  IF(AND(VALUE(LEFT($A1698,3))=312,LEFT($G1698,10)="Unincepted",$B1698="O "),VLOOKUP(" ULO",_312_Table3,MATCH('312'!$V$16,_312_Table3_ColumnLookup,0),FALSE),
  IF(AND(VALUE(LEFT($A1698,3))=312,LEFT($G1698,10)="Unincepted",$B1698="Q "),VLOOKUP(" ULO",_312_Table3,MATCH('312'!$X$16,_312_Table3_ColumnLookup,0),FALSE),
  IF(AND(VALUE(LEFT($A1698,3))=312,LEFT($G1698,10)="Unincepted"),VLOOKUP(" ULO",_312_Table3,MATCH(LEFT($B1698,1),_312_Table3_ColumnLookup,0),FALSE),
  IF(AND(VALUE(LEFT($A1698,3))=312,LEFT($G1698,5)="Total",$B1698="G "),VLOOKUP('312'!$F$80,_312_Table3,MATCH('312'!$N$16,_312_Table3_ColumnLookup,0),FALSE),
  IF(AND(VALUE(LEFT($A1698,3))=312,LEFT($G1698,5)="Total",$B1698="O "),VLOOKUP('312'!$F$80,_312_Table3,MATCH('312'!$V$16,_312_Table3_ColumnLookup,0),FALSE),
  IF(AND(VALUE(LEFT($A1698,3))=312,LEFT($G1698,5)="Total",$B1698="Q "),VLOOKUP('312'!$F$80,_312_Table3,MATCH('312'!$X$16,_312_Table3_ColumnLookup,0),FALSE),
  IF(AND(VALUE(LEFT($A1698,3))=312,LEFT($G1698,5)="Total"),VLOOKUP('312'!$F$80,_312_Table3,MATCH(LEFT($B1698,1),_312_Table3_ColumnLookup,0),FALSE),
  IF(AND(VALUE(LEFT($A1698,3))=312,LEN($I1698)=4,$B1698="G"),VLOOKUP($I1698,_312_Table3,MATCH('312'!$N$16,_312_Table3_ColumnLookup,0),FALSE),
  IF(AND(VALUE(LEFT($A1698,3))=312,LEN($I1698)=4,$B1698="O"),VLOOKUP($I1698,_312_Table3,MATCH('312'!$V$16,_312_Table3_ColumnLookup,0),FALSE),
  IF(AND(VALUE(LEFT($A1698,3))=312,LEN($I1698)=4,$B1698="Q"),VLOOKUP($I1698,_312_Table3,MATCH('312'!$X$16,_312_Table3_ColumnLookup,0),FALSE),
  IF(AND(VALUE(LEFT($A1698,3))=312,LEN($I1698)=4),VLOOKUP($I1698,_312_Table3,MATCH(LEFT($B1698,1),_312_Table3_ColumnLookup,0),FALSE)
+N("312"),
  IF(VALUE(LEFT($A1698,3))=313,VLOOKUP(VALUE(MID($B1698,2,1)),_313_Table3,MATCH(MID($B1698,1,1),_313_Table3_ColumnLookup,0),FALSE)
+N("313"),
  IF(AND(VALUE(LEFT($A1698,3))=314,LEN($B1698)=3),VLOOKUP(VALUE(MID($B1698,2,2)),_314_Table3,MATCH(MID($B1698,1,1),_314_Table3_ColumnLookup,0),FALSE),
  IF(VALUE(LEFT($A1698,3))=314,VLOOKUP(VALUE(MID($B1698,2,1)),_314_Table3,MATCH(MID($B1698,1,1),_314_Table3_ColumnLookup,0),FALSE)
+N("314"),
""))))))))))))))))))))))))</f>
        <v>#N/A</v>
      </c>
      <c r="H1698" s="321" t="str">
        <f>IFERROR(
IF(ISERROR($D1698)=FALSE,$D1698,IF(ISERROR($E1698)=FALSE,$E1698,IF(ISERROR($F1698)=FALSE,$F1698
+N("012 checkboxes"),
IF(
IF(OR(LEFT($A1698,9)="Syndicate",LEFT($A1698,12)="NewSyndicate"),VLOOKUP($A1698,'012'!$J:$ZW,MATCH("Link to button",'012'!$J$1:$ZW$1,0),0)
+N("309 checkbox"),
IF($C1698="309 LCR Summary0",VLOOKUP("Notes990",'309'!$P:$ZZ,MATCH("Link to button",'309'!$P$1:$ZZ$1,0),0)
+N("313 checkboxes"),
IF($C1698="313 Financial Information0LcmVsScr",IF($C1698="309 LCR Summary0",VLOOKUP("LcmVsScr",'309'!$N:$ZZ,MATCH("Link to button",'309'!$N$1:$ZZ$1,0),0),
IF($C1698="313 Financial Information0LcrDocAttached",IF($C1698="309 LCR Summary0",VLOOKUP("LcrDocAttached",'309'!$N:$ZZ,MATCH("Link to button",'309'!$N$1:$ZZ$1,0),
0)))))))=1,TRUE,FALSE)
))),"")</f>
        <v/>
      </c>
    </row>
    <row r="1699" spans="1:8">
      <c r="A1699" s="237" t="e">
        <f>VLOOKUP($G1699,CSVLookups!$B:$R,MATCH(A$1,CSVLookups!$B$1:$R$1,0),FALSE)</f>
        <v>#N/A</v>
      </c>
      <c r="B1699" s="237" t="e">
        <f>VLOOKUP($G1699,CSVLookups!$B:$R,MATCH(B$1,CSVLookups!$B$1:$R$1,0),FALSE)</f>
        <v>#N/A</v>
      </c>
      <c r="C1699" s="238" t="e">
        <f t="shared" si="27"/>
        <v>#N/A</v>
      </c>
      <c r="D1699" s="238" t="e">
        <f>IF(AND(VALUE(LEFT($A1699,3))=309,LEN($B1699)=3),VLOOKUP(VALUE(MID($B1699,2,2)),_309_Table1,MATCH(MID($B1699,1,1),_309_Table1_ColumnLookup,0),FALSE),
  IF($C1699="309 LCR SummaryA",OneYearSCR,IF($C1699="309 LCR SummaryB",UltimateSCR,IF(VALUE(LEFT($A1699,3))=309,VLOOKUP(VALUE(MID($B1699,2,1)),_309_Table1,MATCH(MID($B1699,1,1),_309_Table1_ColumnLookup,0),FALSE)
+N("309"),
  IF(VALUE(LEFT($A1699,3))=310,VLOOKUP(VALUE(MID($B1699,2,1)),_310_Table1,MATCH(MID($B1699,1,1),_310_Table1_ColumnLookup,0),FALSE)
+N("310"),
  IF(AND(VALUE(LEFT($A1699,3))=311,LEN($I1699)=4),VLOOKUP($I1699,_311_Table1,MATCH($B1699,_311_Table1_ColumnLookup,0),FALSE),
  IF(AND(VALUE(LEFT($A1699,3))=311,OR($B1699="I2",$B1699="J2",$B1699="K2",$B1699="L2")),VLOOKUP('311'!$G$58,_311_Table1,MATCH(MID($B1699,1,1),_311_Table1_ColumnLookup,0),FALSE),
  IF(AND(VALUE(LEFT($A1699,3))=311,RIGHT($B1699,5)="Total"),VLOOKUP('311'!$G$59,_311_Table1,MATCH(MID($B1699,1,1),_311_Table1_ColumnLookup,0),FALSE),
  IF(VALUE(LEFT($A1699,3))=311,VLOOKUP(VALUE(MID($B1699,2,1)),_311_Table1,MATCH(MID($B1699,1,1),_311_Table1_ColumnLookup,0),FALSE)
+N("311"),
  IF(AND(VALUE(LEFT($A1699,3))=312,LEFT($G1699,10)="Unincepted",$B1699="G "),VLOOKUP(" ULO",_312_Table1,MATCH('312'!$N$16,_312_Table1_ColumnLookup,0),FALSE),
  IF(AND(VALUE(LEFT($A1699,3))=312,LEFT($G1699,10)="Unincepted",$B1699="O "),VLOOKUP(" ULO",_312_Table1,MATCH('312'!$V$16,_312_Table1_ColumnLookup,0),FALSE),
  IF(AND(VALUE(LEFT($A1699,3))=312,LEFT($G1699,10)="Unincepted",$B1699="Q "),VLOOKUP(" ULO",_312_Table1,MATCH('312'!$X$16,_312_Table1_ColumnLookup,0),FALSE),
  IF(AND(VALUE(LEFT($A1699,3))=312,LEFT($G1699,10)="Unincepted"),VLOOKUP(" ULO",_312_Table1,MATCH(LEFT($B1699,1),_312_Table1_ColumnLookup,0),FALSE),
  IF(AND(VALUE(LEFT($A1699,3))=312,LEFT($G1699,5)="Total",$B1699="G "),VLOOKUP('312'!$F$80,_312_Table1,MATCH('312'!$N$16,_312_Table1_ColumnLookup,0),FALSE),
  IF(AND(VALUE(LEFT($A1699,3))=312,LEFT($G1699,5)="Total",$B1699="O "),VLOOKUP('312'!$F$80,_312_Table1,MATCH('312'!$V$16,_312_Table1_ColumnLookup,0),FALSE),
  IF(AND(VALUE(LEFT($A1699,3))=312,LEFT($G1699,5)="Total",$B1699="Q "),VLOOKUP('312'!$F$80,_312_Table1,MATCH('312'!$X$16,_312_Table1_ColumnLookup,0),FALSE),
  IF(AND(VALUE(LEFT($A1699,3))=312,LEFT($G1699,5)="Total"),VLOOKUP('312'!$F$80,_312_Table1,MATCH(LEFT($B1699,1),_312_Table1_ColumnLookup,0),FALSE),
  IF(AND(VALUE(LEFT($A1699,3))=312,LEN($I1699)=4,$B1699="G"),VLOOKUP($I1699,_312_Table1,MATCH('312'!$N$16,_312_Table1_ColumnLookup,0),FALSE),
  IF(AND(VALUE(LEFT($A1699,3))=312,LEN($I1699)=4,$B1699="O"),VLOOKUP($I1699,_312_Table1,MATCH('312'!$V$16,_312_Table1_ColumnLookup,0),FALSE),
  IF(AND(VALUE(LEFT($A1699,3))=312,LEN($I1699)=4,$B1699="Q"),VLOOKUP($I1699,_312_Table1,MATCH('312'!$X$16,_312_Table1_ColumnLookup,0),FALSE),
  IF(AND(VALUE(LEFT($A1699,3))=312,LEN($I1699)=4),VLOOKUP($I1699,_312_Table1,MATCH(LEFT($B1699,1),_312_Table1_ColumnLookup,0),FALSE)
+N("312"),
  IF(VALUE(LEFT($A1699,3))=313,VLOOKUP(VALUE(MID($B1699,2,1)),_313_Table1,MATCH(MID($B1699,1,1),_313_Table1_ColumnLookup,0),FALSE)
+N("313"),
  IF(AND(VALUE(LEFT($A1699,3))=314,LEN($B1699)=3),VLOOKUP(VALUE(MID($B1699,2,2)),_314_Table1,MATCH(MID($B1699,1,1),_314_Table1_ColumnLookup,0),FALSE),
  IF(VALUE(LEFT($A1699,3))=314,VLOOKUP(VALUE(MID($B1699,2,1)),_314_Table1,MATCH(MID($B1699,1,1),_314_Table1_ColumnLookup,0),FALSE)
+N("314"),
""))))))))))))))))))))))))</f>
        <v>#N/A</v>
      </c>
      <c r="E1699" s="238" t="e">
        <f>IF(AND(VALUE(LEFT($A1699,3))=309,LEN($B1699)=3),VLOOKUP(VALUE(MID($B1699,2,2)),_309_Table2,MATCH(MID($B1699,1,1),_309_Table2_ColumnLookup,0),FALSE),
  IF($C1699="309 LCR SummaryA",OneYearSCR,IF($C1699="309 LCR SummaryB",UltimateSCR,IF(VALUE(LEFT($A1699,3))=309,VLOOKUP(VALUE(MID($B1699,2,1)),_309_Table2,MATCH(MID($B1699,1,1),_309_Table2_ColumnLookup,0),FALSE)
+N("309"),
  IF(VALUE(LEFT($A1699,3))=310,VLOOKUP(VALUE(MID($B1699,2,1)),_310_Table2,MATCH(MID($B1699,1,1),_310_Table2_ColumnLookup,0),FALSE)
+N("310"),
  IF(AND(VALUE(LEFT($A1699,3))=311,LEN($I1699)=4),VLOOKUP($I1699,_311_Table2,MATCH($B1699,_311_Table2_ColumnLookup,0),FALSE),
  IF(AND(VALUE(LEFT($A1699,3))=311,OR($B1699="I2",$B1699="J2",$B1699="K2",$B1699="L2")),VLOOKUP('311'!$G$58,_311_Table2,MATCH(MID($B1699,1,1),_311_Table2_ColumnLookup,0),FALSE),
  IF(AND(VALUE(LEFT($A1699,3))=311,RIGHT($B1699,5)="Total"),VLOOKUP('311'!$G$59,_311_Table2,MATCH(MID($B1699,1,1),_311_Table2_ColumnLookup,0),FALSE),
  IF(VALUE(LEFT($A1699,3))=311,VLOOKUP(VALUE(MID($B1699,2,1)),_311_Table2,MATCH(MID($B1699,1,1),_311_Table2_ColumnLookup,0),FALSE)
+N("311"),
  IF(AND(VALUE(LEFT($A1699,3))=312,LEFT($G1699,10)="Unincepted",$B1699="G "),VLOOKUP(" ULO",_312_Table2,MATCH('312'!$N$16,_312_Table2_ColumnLookup,0),FALSE),
  IF(AND(VALUE(LEFT($A1699,3))=312,LEFT($G1699,10)="Unincepted",$B1699="O "),VLOOKUP(" ULO",_312_Table2,MATCH('312'!$V$16,_312_Table2_ColumnLookup,0),FALSE),
  IF(AND(VALUE(LEFT($A1699,3))=312,LEFT($G1699,10)="Unincepted",$B1699="Q "),VLOOKUP(" ULO",_312_Table2,MATCH('312'!$X$16,_312_Table2_ColumnLookup,0),FALSE),
  IF(AND(VALUE(LEFT($A1699,3))=312,LEFT($G1699,10)="Unincepted"),VLOOKUP(" ULO",_312_Table2,MATCH(LEFT($B1699,1),_312_Table2_ColumnLookup,0),FALSE),
  IF(AND(VALUE(LEFT($A1699,3))=312,LEFT($G1699,5)="Total",$B1699="G "),VLOOKUP('312'!$F$80,_312_Table2,MATCH('312'!$N$16,_312_Table2_ColumnLookup,0),FALSE),
  IF(AND(VALUE(LEFT($A1699,3))=312,LEFT($G1699,5)="Total",$B1699="O "),VLOOKUP('312'!$F$80,_312_Table2,MATCH('312'!$V$16,_312_Table2_ColumnLookup,0),FALSE),
  IF(AND(VALUE(LEFT($A1699,3))=312,LEFT($G1699,5)="Total",$B1699="Q "),VLOOKUP('312'!$F$80,_312_Table2,MATCH('312'!$X$16,_312_Table2_ColumnLookup,0),FALSE),
  IF(AND(VALUE(LEFT($A1699,3))=312,LEFT($G1699,5)="Total"),VLOOKUP('312'!$F$80,_312_Table2,MATCH(LEFT($B1699,1),_312_Table2_ColumnLookup,0),FALSE),
  IF(AND(VALUE(LEFT($A1699,3))=312,LEN($I1699)=4,$B1699="G"),VLOOKUP($I1699,_312_Table2,MATCH('312'!$N$16,_312_Table2_ColumnLookup,0),FALSE),
  IF(AND(VALUE(LEFT($A1699,3))=312,LEN($I1699)=4,$B1699="O"),VLOOKUP($I1699,_312_Table2,MATCH('312'!$V$16,_312_Table2_ColumnLookup,0),FALSE),
  IF(AND(VALUE(LEFT($A1699,3))=312,LEN($I1699)=4,$B1699="Q"),VLOOKUP($I1699,_312_Table2,MATCH('312'!$X$16,_312_Table2_ColumnLookup,0),FALSE),
  IF(AND(VALUE(LEFT($A1699,3))=312,LEN($I1699)=4),VLOOKUP($I1699,_312_Table2,MATCH(LEFT($B1699,1),_312_Table2_ColumnLookup,0),FALSE)
+N("312"),
  IF(VALUE(LEFT($A1699,3))=313,VLOOKUP(VALUE(MID($B1699,2,1)),_313_Table2,MATCH(MID($B1699,1,1),_313_Table2_ColumnLookup,0),FALSE)
+N("313"),
  IF(AND(VALUE(LEFT($A1699,3))=314,LEN($B1699)=3),VLOOKUP(VALUE(MID($B1699,2,2)),_314_Table2,MATCH(MID($B1699,1,1),_314_Table2_ColumnLookup,0),FALSE),
  IF(VALUE(LEFT($A1699,3))=314,VLOOKUP(VALUE(MID($B1699,2,1)),_314_Table2,MATCH(MID($B1699,1,1),_314_Table2_ColumnLookup,0),FALSE)
+N("314"),
""))))))))))))))))))))))))</f>
        <v>#N/A</v>
      </c>
      <c r="F1699" s="238" t="e">
        <f>IF(AND(VALUE(LEFT($A1699,3))=309,LEN($B1699)=3),VLOOKUP(VALUE(MID($B1699,2,2)),_309_Table3,MATCH(MID($B1699,1,1),_309_Table3_ColumnLookup,0),FALSE),
  IF($C1699="309 LCR SummaryA",OneYearSCR,IF($C1699="309 LCR SummaryB",UltimateSCR,IF(VALUE(LEFT($A1699,3))=309,VLOOKUP(VALUE(MID($B1699,2,1)),_309_Table3,MATCH(MID($B1699,1,1),_309_Table3_ColumnLookup,0),FALSE)
+N("309"),
  IF(VALUE(LEFT($A1699,3))=310,VLOOKUP(VALUE(MID($B1699,2,1)),_310_Table3,MATCH(MID($B1699,1,1),_310_Table3_ColumnLookup,0),FALSE)
+N("310"),
  IF(AND(VALUE(LEFT($A1699,3))=311,LEN($I1699)=4),VLOOKUP($I1699,_311_Table3,MATCH($B1699,_311_Table3_ColumnLookup,0),FALSE),
  IF(AND(VALUE(LEFT($A1699,3))=311,OR($B1699="I2",$B1699="J2",$B1699="K2",$B1699="L2")),VLOOKUP('311'!$G$58,_311_Table3,MATCH(MID($B1699,1,1),_311_Table3_ColumnLookup,0),FALSE),
  IF(AND(VALUE(LEFT($A1699,3))=311,RIGHT($B1699,5)="Total"),VLOOKUP('311'!$G$59,_311_Table3,MATCH(MID($B1699,1,1),_311_Table3_ColumnLookup,0),FALSE),
  IF(VALUE(LEFT($A1699,3))=311,VLOOKUP(VALUE(MID($B1699,2,1)),_311_Table3,MATCH(MID($B1699,1,1),_311_Table3_ColumnLookup,0),FALSE)
+N("311"),
  IF(AND(VALUE(LEFT($A1699,3))=312,LEFT($G1699,10)="Unincepted",$B1699="G "),VLOOKUP(" ULO",_312_Table3,MATCH('312'!$N$16,_312_Table3_ColumnLookup,0),FALSE),
  IF(AND(VALUE(LEFT($A1699,3))=312,LEFT($G1699,10)="Unincepted",$B1699="O "),VLOOKUP(" ULO",_312_Table3,MATCH('312'!$V$16,_312_Table3_ColumnLookup,0),FALSE),
  IF(AND(VALUE(LEFT($A1699,3))=312,LEFT($G1699,10)="Unincepted",$B1699="Q "),VLOOKUP(" ULO",_312_Table3,MATCH('312'!$X$16,_312_Table3_ColumnLookup,0),FALSE),
  IF(AND(VALUE(LEFT($A1699,3))=312,LEFT($G1699,10)="Unincepted"),VLOOKUP(" ULO",_312_Table3,MATCH(LEFT($B1699,1),_312_Table3_ColumnLookup,0),FALSE),
  IF(AND(VALUE(LEFT($A1699,3))=312,LEFT($G1699,5)="Total",$B1699="G "),VLOOKUP('312'!$F$80,_312_Table3,MATCH('312'!$N$16,_312_Table3_ColumnLookup,0),FALSE),
  IF(AND(VALUE(LEFT($A1699,3))=312,LEFT($G1699,5)="Total",$B1699="O "),VLOOKUP('312'!$F$80,_312_Table3,MATCH('312'!$V$16,_312_Table3_ColumnLookup,0),FALSE),
  IF(AND(VALUE(LEFT($A1699,3))=312,LEFT($G1699,5)="Total",$B1699="Q "),VLOOKUP('312'!$F$80,_312_Table3,MATCH('312'!$X$16,_312_Table3_ColumnLookup,0),FALSE),
  IF(AND(VALUE(LEFT($A1699,3))=312,LEFT($G1699,5)="Total"),VLOOKUP('312'!$F$80,_312_Table3,MATCH(LEFT($B1699,1),_312_Table3_ColumnLookup,0),FALSE),
  IF(AND(VALUE(LEFT($A1699,3))=312,LEN($I1699)=4,$B1699="G"),VLOOKUP($I1699,_312_Table3,MATCH('312'!$N$16,_312_Table3_ColumnLookup,0),FALSE),
  IF(AND(VALUE(LEFT($A1699,3))=312,LEN($I1699)=4,$B1699="O"),VLOOKUP($I1699,_312_Table3,MATCH('312'!$V$16,_312_Table3_ColumnLookup,0),FALSE),
  IF(AND(VALUE(LEFT($A1699,3))=312,LEN($I1699)=4,$B1699="Q"),VLOOKUP($I1699,_312_Table3,MATCH('312'!$X$16,_312_Table3_ColumnLookup,0),FALSE),
  IF(AND(VALUE(LEFT($A1699,3))=312,LEN($I1699)=4),VLOOKUP($I1699,_312_Table3,MATCH(LEFT($B1699,1),_312_Table3_ColumnLookup,0),FALSE)
+N("312"),
  IF(VALUE(LEFT($A1699,3))=313,VLOOKUP(VALUE(MID($B1699,2,1)),_313_Table3,MATCH(MID($B1699,1,1),_313_Table3_ColumnLookup,0),FALSE)
+N("313"),
  IF(AND(VALUE(LEFT($A1699,3))=314,LEN($B1699)=3),VLOOKUP(VALUE(MID($B1699,2,2)),_314_Table3,MATCH(MID($B1699,1,1),_314_Table3_ColumnLookup,0),FALSE),
  IF(VALUE(LEFT($A1699,3))=314,VLOOKUP(VALUE(MID($B1699,2,1)),_314_Table3,MATCH(MID($B1699,1,1),_314_Table3_ColumnLookup,0),FALSE)
+N("314"),
""))))))))))))))))))))))))</f>
        <v>#N/A</v>
      </c>
      <c r="H1699" s="321" t="str">
        <f>IFERROR(
IF(ISERROR($D1699)=FALSE,$D1699,IF(ISERROR($E1699)=FALSE,$E1699,IF(ISERROR($F1699)=FALSE,$F1699
+N("012 checkboxes"),
IF(
IF(OR(LEFT($A1699,9)="Syndicate",LEFT($A1699,12)="NewSyndicate"),VLOOKUP($A1699,'012'!$J:$ZW,MATCH("Link to button",'012'!$J$1:$ZW$1,0),0)
+N("309 checkbox"),
IF($C1699="309 LCR Summary0",VLOOKUP("Notes990",'309'!$P:$ZZ,MATCH("Link to button",'309'!$P$1:$ZZ$1,0),0)
+N("313 checkboxes"),
IF($C1699="313 Financial Information0LcmVsScr",IF($C1699="309 LCR Summary0",VLOOKUP("LcmVsScr",'309'!$N:$ZZ,MATCH("Link to button",'309'!$N$1:$ZZ$1,0),0),
IF($C1699="313 Financial Information0LcrDocAttached",IF($C1699="309 LCR Summary0",VLOOKUP("LcrDocAttached",'309'!$N:$ZZ,MATCH("Link to button",'309'!$N$1:$ZZ$1,0),
0)))))))=1,TRUE,FALSE)
))),"")</f>
        <v/>
      </c>
    </row>
    <row r="1700" spans="1:8">
      <c r="A1700" s="237" t="e">
        <f>VLOOKUP($G1700,CSVLookups!$B:$R,MATCH(A$1,CSVLookups!$B$1:$R$1,0),FALSE)</f>
        <v>#N/A</v>
      </c>
      <c r="B1700" s="237" t="e">
        <f>VLOOKUP($G1700,CSVLookups!$B:$R,MATCH(B$1,CSVLookups!$B$1:$R$1,0),FALSE)</f>
        <v>#N/A</v>
      </c>
      <c r="C1700" s="238" t="e">
        <f t="shared" si="27"/>
        <v>#N/A</v>
      </c>
      <c r="D1700" s="238" t="e">
        <f>IF(AND(VALUE(LEFT($A1700,3))=309,LEN($B1700)=3),VLOOKUP(VALUE(MID($B1700,2,2)),_309_Table1,MATCH(MID($B1700,1,1),_309_Table1_ColumnLookup,0),FALSE),
  IF($C1700="309 LCR SummaryA",OneYearSCR,IF($C1700="309 LCR SummaryB",UltimateSCR,IF(VALUE(LEFT($A1700,3))=309,VLOOKUP(VALUE(MID($B1700,2,1)),_309_Table1,MATCH(MID($B1700,1,1),_309_Table1_ColumnLookup,0),FALSE)
+N("309"),
  IF(VALUE(LEFT($A1700,3))=310,VLOOKUP(VALUE(MID($B1700,2,1)),_310_Table1,MATCH(MID($B1700,1,1),_310_Table1_ColumnLookup,0),FALSE)
+N("310"),
  IF(AND(VALUE(LEFT($A1700,3))=311,LEN($I1700)=4),VLOOKUP($I1700,_311_Table1,MATCH($B1700,_311_Table1_ColumnLookup,0),FALSE),
  IF(AND(VALUE(LEFT($A1700,3))=311,OR($B1700="I2",$B1700="J2",$B1700="K2",$B1700="L2")),VLOOKUP('311'!$G$58,_311_Table1,MATCH(MID($B1700,1,1),_311_Table1_ColumnLookup,0),FALSE),
  IF(AND(VALUE(LEFT($A1700,3))=311,RIGHT($B1700,5)="Total"),VLOOKUP('311'!$G$59,_311_Table1,MATCH(MID($B1700,1,1),_311_Table1_ColumnLookup,0),FALSE),
  IF(VALUE(LEFT($A1700,3))=311,VLOOKUP(VALUE(MID($B1700,2,1)),_311_Table1,MATCH(MID($B1700,1,1),_311_Table1_ColumnLookup,0),FALSE)
+N("311"),
  IF(AND(VALUE(LEFT($A1700,3))=312,LEFT($G1700,10)="Unincepted",$B1700="G "),VLOOKUP(" ULO",_312_Table1,MATCH('312'!$N$16,_312_Table1_ColumnLookup,0),FALSE),
  IF(AND(VALUE(LEFT($A1700,3))=312,LEFT($G1700,10)="Unincepted",$B1700="O "),VLOOKUP(" ULO",_312_Table1,MATCH('312'!$V$16,_312_Table1_ColumnLookup,0),FALSE),
  IF(AND(VALUE(LEFT($A1700,3))=312,LEFT($G1700,10)="Unincepted",$B1700="Q "),VLOOKUP(" ULO",_312_Table1,MATCH('312'!$X$16,_312_Table1_ColumnLookup,0),FALSE),
  IF(AND(VALUE(LEFT($A1700,3))=312,LEFT($G1700,10)="Unincepted"),VLOOKUP(" ULO",_312_Table1,MATCH(LEFT($B1700,1),_312_Table1_ColumnLookup,0),FALSE),
  IF(AND(VALUE(LEFT($A1700,3))=312,LEFT($G1700,5)="Total",$B1700="G "),VLOOKUP('312'!$F$80,_312_Table1,MATCH('312'!$N$16,_312_Table1_ColumnLookup,0),FALSE),
  IF(AND(VALUE(LEFT($A1700,3))=312,LEFT($G1700,5)="Total",$B1700="O "),VLOOKUP('312'!$F$80,_312_Table1,MATCH('312'!$V$16,_312_Table1_ColumnLookup,0),FALSE),
  IF(AND(VALUE(LEFT($A1700,3))=312,LEFT($G1700,5)="Total",$B1700="Q "),VLOOKUP('312'!$F$80,_312_Table1,MATCH('312'!$X$16,_312_Table1_ColumnLookup,0),FALSE),
  IF(AND(VALUE(LEFT($A1700,3))=312,LEFT($G1700,5)="Total"),VLOOKUP('312'!$F$80,_312_Table1,MATCH(LEFT($B1700,1),_312_Table1_ColumnLookup,0),FALSE),
  IF(AND(VALUE(LEFT($A1700,3))=312,LEN($I1700)=4,$B1700="G"),VLOOKUP($I1700,_312_Table1,MATCH('312'!$N$16,_312_Table1_ColumnLookup,0),FALSE),
  IF(AND(VALUE(LEFT($A1700,3))=312,LEN($I1700)=4,$B1700="O"),VLOOKUP($I1700,_312_Table1,MATCH('312'!$V$16,_312_Table1_ColumnLookup,0),FALSE),
  IF(AND(VALUE(LEFT($A1700,3))=312,LEN($I1700)=4,$B1700="Q"),VLOOKUP($I1700,_312_Table1,MATCH('312'!$X$16,_312_Table1_ColumnLookup,0),FALSE),
  IF(AND(VALUE(LEFT($A1700,3))=312,LEN($I1700)=4),VLOOKUP($I1700,_312_Table1,MATCH(LEFT($B1700,1),_312_Table1_ColumnLookup,0),FALSE)
+N("312"),
  IF(VALUE(LEFT($A1700,3))=313,VLOOKUP(VALUE(MID($B1700,2,1)),_313_Table1,MATCH(MID($B1700,1,1),_313_Table1_ColumnLookup,0),FALSE)
+N("313"),
  IF(AND(VALUE(LEFT($A1700,3))=314,LEN($B1700)=3),VLOOKUP(VALUE(MID($B1700,2,2)),_314_Table1,MATCH(MID($B1700,1,1),_314_Table1_ColumnLookup,0),FALSE),
  IF(VALUE(LEFT($A1700,3))=314,VLOOKUP(VALUE(MID($B1700,2,1)),_314_Table1,MATCH(MID($B1700,1,1),_314_Table1_ColumnLookup,0),FALSE)
+N("314"),
""))))))))))))))))))))))))</f>
        <v>#N/A</v>
      </c>
      <c r="E1700" s="238" t="e">
        <f>IF(AND(VALUE(LEFT($A1700,3))=309,LEN($B1700)=3),VLOOKUP(VALUE(MID($B1700,2,2)),_309_Table2,MATCH(MID($B1700,1,1),_309_Table2_ColumnLookup,0),FALSE),
  IF($C1700="309 LCR SummaryA",OneYearSCR,IF($C1700="309 LCR SummaryB",UltimateSCR,IF(VALUE(LEFT($A1700,3))=309,VLOOKUP(VALUE(MID($B1700,2,1)),_309_Table2,MATCH(MID($B1700,1,1),_309_Table2_ColumnLookup,0),FALSE)
+N("309"),
  IF(VALUE(LEFT($A1700,3))=310,VLOOKUP(VALUE(MID($B1700,2,1)),_310_Table2,MATCH(MID($B1700,1,1),_310_Table2_ColumnLookup,0),FALSE)
+N("310"),
  IF(AND(VALUE(LEFT($A1700,3))=311,LEN($I1700)=4),VLOOKUP($I1700,_311_Table2,MATCH($B1700,_311_Table2_ColumnLookup,0),FALSE),
  IF(AND(VALUE(LEFT($A1700,3))=311,OR($B1700="I2",$B1700="J2",$B1700="K2",$B1700="L2")),VLOOKUP('311'!$G$58,_311_Table2,MATCH(MID($B1700,1,1),_311_Table2_ColumnLookup,0),FALSE),
  IF(AND(VALUE(LEFT($A1700,3))=311,RIGHT($B1700,5)="Total"),VLOOKUP('311'!$G$59,_311_Table2,MATCH(MID($B1700,1,1),_311_Table2_ColumnLookup,0),FALSE),
  IF(VALUE(LEFT($A1700,3))=311,VLOOKUP(VALUE(MID($B1700,2,1)),_311_Table2,MATCH(MID($B1700,1,1),_311_Table2_ColumnLookup,0),FALSE)
+N("311"),
  IF(AND(VALUE(LEFT($A1700,3))=312,LEFT($G1700,10)="Unincepted",$B1700="G "),VLOOKUP(" ULO",_312_Table2,MATCH('312'!$N$16,_312_Table2_ColumnLookup,0),FALSE),
  IF(AND(VALUE(LEFT($A1700,3))=312,LEFT($G1700,10)="Unincepted",$B1700="O "),VLOOKUP(" ULO",_312_Table2,MATCH('312'!$V$16,_312_Table2_ColumnLookup,0),FALSE),
  IF(AND(VALUE(LEFT($A1700,3))=312,LEFT($G1700,10)="Unincepted",$B1700="Q "),VLOOKUP(" ULO",_312_Table2,MATCH('312'!$X$16,_312_Table2_ColumnLookup,0),FALSE),
  IF(AND(VALUE(LEFT($A1700,3))=312,LEFT($G1700,10)="Unincepted"),VLOOKUP(" ULO",_312_Table2,MATCH(LEFT($B1700,1),_312_Table2_ColumnLookup,0),FALSE),
  IF(AND(VALUE(LEFT($A1700,3))=312,LEFT($G1700,5)="Total",$B1700="G "),VLOOKUP('312'!$F$80,_312_Table2,MATCH('312'!$N$16,_312_Table2_ColumnLookup,0),FALSE),
  IF(AND(VALUE(LEFT($A1700,3))=312,LEFT($G1700,5)="Total",$B1700="O "),VLOOKUP('312'!$F$80,_312_Table2,MATCH('312'!$V$16,_312_Table2_ColumnLookup,0),FALSE),
  IF(AND(VALUE(LEFT($A1700,3))=312,LEFT($G1700,5)="Total",$B1700="Q "),VLOOKUP('312'!$F$80,_312_Table2,MATCH('312'!$X$16,_312_Table2_ColumnLookup,0),FALSE),
  IF(AND(VALUE(LEFT($A1700,3))=312,LEFT($G1700,5)="Total"),VLOOKUP('312'!$F$80,_312_Table2,MATCH(LEFT($B1700,1),_312_Table2_ColumnLookup,0),FALSE),
  IF(AND(VALUE(LEFT($A1700,3))=312,LEN($I1700)=4,$B1700="G"),VLOOKUP($I1700,_312_Table2,MATCH('312'!$N$16,_312_Table2_ColumnLookup,0),FALSE),
  IF(AND(VALUE(LEFT($A1700,3))=312,LEN($I1700)=4,$B1700="O"),VLOOKUP($I1700,_312_Table2,MATCH('312'!$V$16,_312_Table2_ColumnLookup,0),FALSE),
  IF(AND(VALUE(LEFT($A1700,3))=312,LEN($I1700)=4,$B1700="Q"),VLOOKUP($I1700,_312_Table2,MATCH('312'!$X$16,_312_Table2_ColumnLookup,0),FALSE),
  IF(AND(VALUE(LEFT($A1700,3))=312,LEN($I1700)=4),VLOOKUP($I1700,_312_Table2,MATCH(LEFT($B1700,1),_312_Table2_ColumnLookup,0),FALSE)
+N("312"),
  IF(VALUE(LEFT($A1700,3))=313,VLOOKUP(VALUE(MID($B1700,2,1)),_313_Table2,MATCH(MID($B1700,1,1),_313_Table2_ColumnLookup,0),FALSE)
+N("313"),
  IF(AND(VALUE(LEFT($A1700,3))=314,LEN($B1700)=3),VLOOKUP(VALUE(MID($B1700,2,2)),_314_Table2,MATCH(MID($B1700,1,1),_314_Table2_ColumnLookup,0),FALSE),
  IF(VALUE(LEFT($A1700,3))=314,VLOOKUP(VALUE(MID($B1700,2,1)),_314_Table2,MATCH(MID($B1700,1,1),_314_Table2_ColumnLookup,0),FALSE)
+N("314"),
""))))))))))))))))))))))))</f>
        <v>#N/A</v>
      </c>
      <c r="F1700" s="238" t="e">
        <f>IF(AND(VALUE(LEFT($A1700,3))=309,LEN($B1700)=3),VLOOKUP(VALUE(MID($B1700,2,2)),_309_Table3,MATCH(MID($B1700,1,1),_309_Table3_ColumnLookup,0),FALSE),
  IF($C1700="309 LCR SummaryA",OneYearSCR,IF($C1700="309 LCR SummaryB",UltimateSCR,IF(VALUE(LEFT($A1700,3))=309,VLOOKUP(VALUE(MID($B1700,2,1)),_309_Table3,MATCH(MID($B1700,1,1),_309_Table3_ColumnLookup,0),FALSE)
+N("309"),
  IF(VALUE(LEFT($A1700,3))=310,VLOOKUP(VALUE(MID($B1700,2,1)),_310_Table3,MATCH(MID($B1700,1,1),_310_Table3_ColumnLookup,0),FALSE)
+N("310"),
  IF(AND(VALUE(LEFT($A1700,3))=311,LEN($I1700)=4),VLOOKUP($I1700,_311_Table3,MATCH($B1700,_311_Table3_ColumnLookup,0),FALSE),
  IF(AND(VALUE(LEFT($A1700,3))=311,OR($B1700="I2",$B1700="J2",$B1700="K2",$B1700="L2")),VLOOKUP('311'!$G$58,_311_Table3,MATCH(MID($B1700,1,1),_311_Table3_ColumnLookup,0),FALSE),
  IF(AND(VALUE(LEFT($A1700,3))=311,RIGHT($B1700,5)="Total"),VLOOKUP('311'!$G$59,_311_Table3,MATCH(MID($B1700,1,1),_311_Table3_ColumnLookup,0),FALSE),
  IF(VALUE(LEFT($A1700,3))=311,VLOOKUP(VALUE(MID($B1700,2,1)),_311_Table3,MATCH(MID($B1700,1,1),_311_Table3_ColumnLookup,0),FALSE)
+N("311"),
  IF(AND(VALUE(LEFT($A1700,3))=312,LEFT($G1700,10)="Unincepted",$B1700="G "),VLOOKUP(" ULO",_312_Table3,MATCH('312'!$N$16,_312_Table3_ColumnLookup,0),FALSE),
  IF(AND(VALUE(LEFT($A1700,3))=312,LEFT($G1700,10)="Unincepted",$B1700="O "),VLOOKUP(" ULO",_312_Table3,MATCH('312'!$V$16,_312_Table3_ColumnLookup,0),FALSE),
  IF(AND(VALUE(LEFT($A1700,3))=312,LEFT($G1700,10)="Unincepted",$B1700="Q "),VLOOKUP(" ULO",_312_Table3,MATCH('312'!$X$16,_312_Table3_ColumnLookup,0),FALSE),
  IF(AND(VALUE(LEFT($A1700,3))=312,LEFT($G1700,10)="Unincepted"),VLOOKUP(" ULO",_312_Table3,MATCH(LEFT($B1700,1),_312_Table3_ColumnLookup,0),FALSE),
  IF(AND(VALUE(LEFT($A1700,3))=312,LEFT($G1700,5)="Total",$B1700="G "),VLOOKUP('312'!$F$80,_312_Table3,MATCH('312'!$N$16,_312_Table3_ColumnLookup,0),FALSE),
  IF(AND(VALUE(LEFT($A1700,3))=312,LEFT($G1700,5)="Total",$B1700="O "),VLOOKUP('312'!$F$80,_312_Table3,MATCH('312'!$V$16,_312_Table3_ColumnLookup,0),FALSE),
  IF(AND(VALUE(LEFT($A1700,3))=312,LEFT($G1700,5)="Total",$B1700="Q "),VLOOKUP('312'!$F$80,_312_Table3,MATCH('312'!$X$16,_312_Table3_ColumnLookup,0),FALSE),
  IF(AND(VALUE(LEFT($A1700,3))=312,LEFT($G1700,5)="Total"),VLOOKUP('312'!$F$80,_312_Table3,MATCH(LEFT($B1700,1),_312_Table3_ColumnLookup,0),FALSE),
  IF(AND(VALUE(LEFT($A1700,3))=312,LEN($I1700)=4,$B1700="G"),VLOOKUP($I1700,_312_Table3,MATCH('312'!$N$16,_312_Table3_ColumnLookup,0),FALSE),
  IF(AND(VALUE(LEFT($A1700,3))=312,LEN($I1700)=4,$B1700="O"),VLOOKUP($I1700,_312_Table3,MATCH('312'!$V$16,_312_Table3_ColumnLookup,0),FALSE),
  IF(AND(VALUE(LEFT($A1700,3))=312,LEN($I1700)=4,$B1700="Q"),VLOOKUP($I1700,_312_Table3,MATCH('312'!$X$16,_312_Table3_ColumnLookup,0),FALSE),
  IF(AND(VALUE(LEFT($A1700,3))=312,LEN($I1700)=4),VLOOKUP($I1700,_312_Table3,MATCH(LEFT($B1700,1),_312_Table3_ColumnLookup,0),FALSE)
+N("312"),
  IF(VALUE(LEFT($A1700,3))=313,VLOOKUP(VALUE(MID($B1700,2,1)),_313_Table3,MATCH(MID($B1700,1,1),_313_Table3_ColumnLookup,0),FALSE)
+N("313"),
  IF(AND(VALUE(LEFT($A1700,3))=314,LEN($B1700)=3),VLOOKUP(VALUE(MID($B1700,2,2)),_314_Table3,MATCH(MID($B1700,1,1),_314_Table3_ColumnLookup,0),FALSE),
  IF(VALUE(LEFT($A1700,3))=314,VLOOKUP(VALUE(MID($B1700,2,1)),_314_Table3,MATCH(MID($B1700,1,1),_314_Table3_ColumnLookup,0),FALSE)
+N("314"),
""))))))))))))))))))))))))</f>
        <v>#N/A</v>
      </c>
      <c r="H1700" s="321" t="str">
        <f>IFERROR(
IF(ISERROR($D1700)=FALSE,$D1700,IF(ISERROR($E1700)=FALSE,$E1700,IF(ISERROR($F1700)=FALSE,$F1700
+N("012 checkboxes"),
IF(
IF(OR(LEFT($A1700,9)="Syndicate",LEFT($A1700,12)="NewSyndicate"),VLOOKUP($A1700,'012'!$J:$ZW,MATCH("Link to button",'012'!$J$1:$ZW$1,0),0)
+N("309 checkbox"),
IF($C1700="309 LCR Summary0",VLOOKUP("Notes990",'309'!$P:$ZZ,MATCH("Link to button",'309'!$P$1:$ZZ$1,0),0)
+N("313 checkboxes"),
IF($C1700="313 Financial Information0LcmVsScr",IF($C1700="309 LCR Summary0",VLOOKUP("LcmVsScr",'309'!$N:$ZZ,MATCH("Link to button",'309'!$N$1:$ZZ$1,0),0),
IF($C1700="313 Financial Information0LcrDocAttached",IF($C1700="309 LCR Summary0",VLOOKUP("LcrDocAttached",'309'!$N:$ZZ,MATCH("Link to button",'309'!$N$1:$ZZ$1,0),
0)))))))=1,TRUE,FALSE)
))),"")</f>
        <v/>
      </c>
    </row>
    <row r="1701" spans="1:8">
      <c r="A1701" s="237" t="e">
        <f>VLOOKUP($G1701,CSVLookups!$B:$R,MATCH(A$1,CSVLookups!$B$1:$R$1,0),FALSE)</f>
        <v>#N/A</v>
      </c>
      <c r="B1701" s="237" t="e">
        <f>VLOOKUP($G1701,CSVLookups!$B:$R,MATCH(B$1,CSVLookups!$B$1:$R$1,0),FALSE)</f>
        <v>#N/A</v>
      </c>
      <c r="C1701" s="238" t="e">
        <f t="shared" si="27"/>
        <v>#N/A</v>
      </c>
      <c r="D1701" s="238" t="e">
        <f>IF(AND(VALUE(LEFT($A1701,3))=309,LEN($B1701)=3),VLOOKUP(VALUE(MID($B1701,2,2)),_309_Table1,MATCH(MID($B1701,1,1),_309_Table1_ColumnLookup,0),FALSE),
  IF($C1701="309 LCR SummaryA",OneYearSCR,IF($C1701="309 LCR SummaryB",UltimateSCR,IF(VALUE(LEFT($A1701,3))=309,VLOOKUP(VALUE(MID($B1701,2,1)),_309_Table1,MATCH(MID($B1701,1,1),_309_Table1_ColumnLookup,0),FALSE)
+N("309"),
  IF(VALUE(LEFT($A1701,3))=310,VLOOKUP(VALUE(MID($B1701,2,1)),_310_Table1,MATCH(MID($B1701,1,1),_310_Table1_ColumnLookup,0),FALSE)
+N("310"),
  IF(AND(VALUE(LEFT($A1701,3))=311,LEN($I1701)=4),VLOOKUP($I1701,_311_Table1,MATCH($B1701,_311_Table1_ColumnLookup,0),FALSE),
  IF(AND(VALUE(LEFT($A1701,3))=311,OR($B1701="I2",$B1701="J2",$B1701="K2",$B1701="L2")),VLOOKUP('311'!$G$58,_311_Table1,MATCH(MID($B1701,1,1),_311_Table1_ColumnLookup,0),FALSE),
  IF(AND(VALUE(LEFT($A1701,3))=311,RIGHT($B1701,5)="Total"),VLOOKUP('311'!$G$59,_311_Table1,MATCH(MID($B1701,1,1),_311_Table1_ColumnLookup,0),FALSE),
  IF(VALUE(LEFT($A1701,3))=311,VLOOKUP(VALUE(MID($B1701,2,1)),_311_Table1,MATCH(MID($B1701,1,1),_311_Table1_ColumnLookup,0),FALSE)
+N("311"),
  IF(AND(VALUE(LEFT($A1701,3))=312,LEFT($G1701,10)="Unincepted",$B1701="G "),VLOOKUP(" ULO",_312_Table1,MATCH('312'!$N$16,_312_Table1_ColumnLookup,0),FALSE),
  IF(AND(VALUE(LEFT($A1701,3))=312,LEFT($G1701,10)="Unincepted",$B1701="O "),VLOOKUP(" ULO",_312_Table1,MATCH('312'!$V$16,_312_Table1_ColumnLookup,0),FALSE),
  IF(AND(VALUE(LEFT($A1701,3))=312,LEFT($G1701,10)="Unincepted",$B1701="Q "),VLOOKUP(" ULO",_312_Table1,MATCH('312'!$X$16,_312_Table1_ColumnLookup,0),FALSE),
  IF(AND(VALUE(LEFT($A1701,3))=312,LEFT($G1701,10)="Unincepted"),VLOOKUP(" ULO",_312_Table1,MATCH(LEFT($B1701,1),_312_Table1_ColumnLookup,0),FALSE),
  IF(AND(VALUE(LEFT($A1701,3))=312,LEFT($G1701,5)="Total",$B1701="G "),VLOOKUP('312'!$F$80,_312_Table1,MATCH('312'!$N$16,_312_Table1_ColumnLookup,0),FALSE),
  IF(AND(VALUE(LEFT($A1701,3))=312,LEFT($G1701,5)="Total",$B1701="O "),VLOOKUP('312'!$F$80,_312_Table1,MATCH('312'!$V$16,_312_Table1_ColumnLookup,0),FALSE),
  IF(AND(VALUE(LEFT($A1701,3))=312,LEFT($G1701,5)="Total",$B1701="Q "),VLOOKUP('312'!$F$80,_312_Table1,MATCH('312'!$X$16,_312_Table1_ColumnLookup,0),FALSE),
  IF(AND(VALUE(LEFT($A1701,3))=312,LEFT($G1701,5)="Total"),VLOOKUP('312'!$F$80,_312_Table1,MATCH(LEFT($B1701,1),_312_Table1_ColumnLookup,0),FALSE),
  IF(AND(VALUE(LEFT($A1701,3))=312,LEN($I1701)=4,$B1701="G"),VLOOKUP($I1701,_312_Table1,MATCH('312'!$N$16,_312_Table1_ColumnLookup,0),FALSE),
  IF(AND(VALUE(LEFT($A1701,3))=312,LEN($I1701)=4,$B1701="O"),VLOOKUP($I1701,_312_Table1,MATCH('312'!$V$16,_312_Table1_ColumnLookup,0),FALSE),
  IF(AND(VALUE(LEFT($A1701,3))=312,LEN($I1701)=4,$B1701="Q"),VLOOKUP($I1701,_312_Table1,MATCH('312'!$X$16,_312_Table1_ColumnLookup,0),FALSE),
  IF(AND(VALUE(LEFT($A1701,3))=312,LEN($I1701)=4),VLOOKUP($I1701,_312_Table1,MATCH(LEFT($B1701,1),_312_Table1_ColumnLookup,0),FALSE)
+N("312"),
  IF(VALUE(LEFT($A1701,3))=313,VLOOKUP(VALUE(MID($B1701,2,1)),_313_Table1,MATCH(MID($B1701,1,1),_313_Table1_ColumnLookup,0),FALSE)
+N("313"),
  IF(AND(VALUE(LEFT($A1701,3))=314,LEN($B1701)=3),VLOOKUP(VALUE(MID($B1701,2,2)),_314_Table1,MATCH(MID($B1701,1,1),_314_Table1_ColumnLookup,0),FALSE),
  IF(VALUE(LEFT($A1701,3))=314,VLOOKUP(VALUE(MID($B1701,2,1)),_314_Table1,MATCH(MID($B1701,1,1),_314_Table1_ColumnLookup,0),FALSE)
+N("314"),
""))))))))))))))))))))))))</f>
        <v>#N/A</v>
      </c>
      <c r="E1701" s="238" t="e">
        <f>IF(AND(VALUE(LEFT($A1701,3))=309,LEN($B1701)=3),VLOOKUP(VALUE(MID($B1701,2,2)),_309_Table2,MATCH(MID($B1701,1,1),_309_Table2_ColumnLookup,0),FALSE),
  IF($C1701="309 LCR SummaryA",OneYearSCR,IF($C1701="309 LCR SummaryB",UltimateSCR,IF(VALUE(LEFT($A1701,3))=309,VLOOKUP(VALUE(MID($B1701,2,1)),_309_Table2,MATCH(MID($B1701,1,1),_309_Table2_ColumnLookup,0),FALSE)
+N("309"),
  IF(VALUE(LEFT($A1701,3))=310,VLOOKUP(VALUE(MID($B1701,2,1)),_310_Table2,MATCH(MID($B1701,1,1),_310_Table2_ColumnLookup,0),FALSE)
+N("310"),
  IF(AND(VALUE(LEFT($A1701,3))=311,LEN($I1701)=4),VLOOKUP($I1701,_311_Table2,MATCH($B1701,_311_Table2_ColumnLookup,0),FALSE),
  IF(AND(VALUE(LEFT($A1701,3))=311,OR($B1701="I2",$B1701="J2",$B1701="K2",$B1701="L2")),VLOOKUP('311'!$G$58,_311_Table2,MATCH(MID($B1701,1,1),_311_Table2_ColumnLookup,0),FALSE),
  IF(AND(VALUE(LEFT($A1701,3))=311,RIGHT($B1701,5)="Total"),VLOOKUP('311'!$G$59,_311_Table2,MATCH(MID($B1701,1,1),_311_Table2_ColumnLookup,0),FALSE),
  IF(VALUE(LEFT($A1701,3))=311,VLOOKUP(VALUE(MID($B1701,2,1)),_311_Table2,MATCH(MID($B1701,1,1),_311_Table2_ColumnLookup,0),FALSE)
+N("311"),
  IF(AND(VALUE(LEFT($A1701,3))=312,LEFT($G1701,10)="Unincepted",$B1701="G "),VLOOKUP(" ULO",_312_Table2,MATCH('312'!$N$16,_312_Table2_ColumnLookup,0),FALSE),
  IF(AND(VALUE(LEFT($A1701,3))=312,LEFT($G1701,10)="Unincepted",$B1701="O "),VLOOKUP(" ULO",_312_Table2,MATCH('312'!$V$16,_312_Table2_ColumnLookup,0),FALSE),
  IF(AND(VALUE(LEFT($A1701,3))=312,LEFT($G1701,10)="Unincepted",$B1701="Q "),VLOOKUP(" ULO",_312_Table2,MATCH('312'!$X$16,_312_Table2_ColumnLookup,0),FALSE),
  IF(AND(VALUE(LEFT($A1701,3))=312,LEFT($G1701,10)="Unincepted"),VLOOKUP(" ULO",_312_Table2,MATCH(LEFT($B1701,1),_312_Table2_ColumnLookup,0),FALSE),
  IF(AND(VALUE(LEFT($A1701,3))=312,LEFT($G1701,5)="Total",$B1701="G "),VLOOKUP('312'!$F$80,_312_Table2,MATCH('312'!$N$16,_312_Table2_ColumnLookup,0),FALSE),
  IF(AND(VALUE(LEFT($A1701,3))=312,LEFT($G1701,5)="Total",$B1701="O "),VLOOKUP('312'!$F$80,_312_Table2,MATCH('312'!$V$16,_312_Table2_ColumnLookup,0),FALSE),
  IF(AND(VALUE(LEFT($A1701,3))=312,LEFT($G1701,5)="Total",$B1701="Q "),VLOOKUP('312'!$F$80,_312_Table2,MATCH('312'!$X$16,_312_Table2_ColumnLookup,0),FALSE),
  IF(AND(VALUE(LEFT($A1701,3))=312,LEFT($G1701,5)="Total"),VLOOKUP('312'!$F$80,_312_Table2,MATCH(LEFT($B1701,1),_312_Table2_ColumnLookup,0),FALSE),
  IF(AND(VALUE(LEFT($A1701,3))=312,LEN($I1701)=4,$B1701="G"),VLOOKUP($I1701,_312_Table2,MATCH('312'!$N$16,_312_Table2_ColumnLookup,0),FALSE),
  IF(AND(VALUE(LEFT($A1701,3))=312,LEN($I1701)=4,$B1701="O"),VLOOKUP($I1701,_312_Table2,MATCH('312'!$V$16,_312_Table2_ColumnLookup,0),FALSE),
  IF(AND(VALUE(LEFT($A1701,3))=312,LEN($I1701)=4,$B1701="Q"),VLOOKUP($I1701,_312_Table2,MATCH('312'!$X$16,_312_Table2_ColumnLookup,0),FALSE),
  IF(AND(VALUE(LEFT($A1701,3))=312,LEN($I1701)=4),VLOOKUP($I1701,_312_Table2,MATCH(LEFT($B1701,1),_312_Table2_ColumnLookup,0),FALSE)
+N("312"),
  IF(VALUE(LEFT($A1701,3))=313,VLOOKUP(VALUE(MID($B1701,2,1)),_313_Table2,MATCH(MID($B1701,1,1),_313_Table2_ColumnLookup,0),FALSE)
+N("313"),
  IF(AND(VALUE(LEFT($A1701,3))=314,LEN($B1701)=3),VLOOKUP(VALUE(MID($B1701,2,2)),_314_Table2,MATCH(MID($B1701,1,1),_314_Table2_ColumnLookup,0),FALSE),
  IF(VALUE(LEFT($A1701,3))=314,VLOOKUP(VALUE(MID($B1701,2,1)),_314_Table2,MATCH(MID($B1701,1,1),_314_Table2_ColumnLookup,0),FALSE)
+N("314"),
""))))))))))))))))))))))))</f>
        <v>#N/A</v>
      </c>
      <c r="F1701" s="238" t="e">
        <f>IF(AND(VALUE(LEFT($A1701,3))=309,LEN($B1701)=3),VLOOKUP(VALUE(MID($B1701,2,2)),_309_Table3,MATCH(MID($B1701,1,1),_309_Table3_ColumnLookup,0),FALSE),
  IF($C1701="309 LCR SummaryA",OneYearSCR,IF($C1701="309 LCR SummaryB",UltimateSCR,IF(VALUE(LEFT($A1701,3))=309,VLOOKUP(VALUE(MID($B1701,2,1)),_309_Table3,MATCH(MID($B1701,1,1),_309_Table3_ColumnLookup,0),FALSE)
+N("309"),
  IF(VALUE(LEFT($A1701,3))=310,VLOOKUP(VALUE(MID($B1701,2,1)),_310_Table3,MATCH(MID($B1701,1,1),_310_Table3_ColumnLookup,0),FALSE)
+N("310"),
  IF(AND(VALUE(LEFT($A1701,3))=311,LEN($I1701)=4),VLOOKUP($I1701,_311_Table3,MATCH($B1701,_311_Table3_ColumnLookup,0),FALSE),
  IF(AND(VALUE(LEFT($A1701,3))=311,OR($B1701="I2",$B1701="J2",$B1701="K2",$B1701="L2")),VLOOKUP('311'!$G$58,_311_Table3,MATCH(MID($B1701,1,1),_311_Table3_ColumnLookup,0),FALSE),
  IF(AND(VALUE(LEFT($A1701,3))=311,RIGHT($B1701,5)="Total"),VLOOKUP('311'!$G$59,_311_Table3,MATCH(MID($B1701,1,1),_311_Table3_ColumnLookup,0),FALSE),
  IF(VALUE(LEFT($A1701,3))=311,VLOOKUP(VALUE(MID($B1701,2,1)),_311_Table3,MATCH(MID($B1701,1,1),_311_Table3_ColumnLookup,0),FALSE)
+N("311"),
  IF(AND(VALUE(LEFT($A1701,3))=312,LEFT($G1701,10)="Unincepted",$B1701="G "),VLOOKUP(" ULO",_312_Table3,MATCH('312'!$N$16,_312_Table3_ColumnLookup,0),FALSE),
  IF(AND(VALUE(LEFT($A1701,3))=312,LEFT($G1701,10)="Unincepted",$B1701="O "),VLOOKUP(" ULO",_312_Table3,MATCH('312'!$V$16,_312_Table3_ColumnLookup,0),FALSE),
  IF(AND(VALUE(LEFT($A1701,3))=312,LEFT($G1701,10)="Unincepted",$B1701="Q "),VLOOKUP(" ULO",_312_Table3,MATCH('312'!$X$16,_312_Table3_ColumnLookup,0),FALSE),
  IF(AND(VALUE(LEFT($A1701,3))=312,LEFT($G1701,10)="Unincepted"),VLOOKUP(" ULO",_312_Table3,MATCH(LEFT($B1701,1),_312_Table3_ColumnLookup,0),FALSE),
  IF(AND(VALUE(LEFT($A1701,3))=312,LEFT($G1701,5)="Total",$B1701="G "),VLOOKUP('312'!$F$80,_312_Table3,MATCH('312'!$N$16,_312_Table3_ColumnLookup,0),FALSE),
  IF(AND(VALUE(LEFT($A1701,3))=312,LEFT($G1701,5)="Total",$B1701="O "),VLOOKUP('312'!$F$80,_312_Table3,MATCH('312'!$V$16,_312_Table3_ColumnLookup,0),FALSE),
  IF(AND(VALUE(LEFT($A1701,3))=312,LEFT($G1701,5)="Total",$B1701="Q "),VLOOKUP('312'!$F$80,_312_Table3,MATCH('312'!$X$16,_312_Table3_ColumnLookup,0),FALSE),
  IF(AND(VALUE(LEFT($A1701,3))=312,LEFT($G1701,5)="Total"),VLOOKUP('312'!$F$80,_312_Table3,MATCH(LEFT($B1701,1),_312_Table3_ColumnLookup,0),FALSE),
  IF(AND(VALUE(LEFT($A1701,3))=312,LEN($I1701)=4,$B1701="G"),VLOOKUP($I1701,_312_Table3,MATCH('312'!$N$16,_312_Table3_ColumnLookup,0),FALSE),
  IF(AND(VALUE(LEFT($A1701,3))=312,LEN($I1701)=4,$B1701="O"),VLOOKUP($I1701,_312_Table3,MATCH('312'!$V$16,_312_Table3_ColumnLookup,0),FALSE),
  IF(AND(VALUE(LEFT($A1701,3))=312,LEN($I1701)=4,$B1701="Q"),VLOOKUP($I1701,_312_Table3,MATCH('312'!$X$16,_312_Table3_ColumnLookup,0),FALSE),
  IF(AND(VALUE(LEFT($A1701,3))=312,LEN($I1701)=4),VLOOKUP($I1701,_312_Table3,MATCH(LEFT($B1701,1),_312_Table3_ColumnLookup,0),FALSE)
+N("312"),
  IF(VALUE(LEFT($A1701,3))=313,VLOOKUP(VALUE(MID($B1701,2,1)),_313_Table3,MATCH(MID($B1701,1,1),_313_Table3_ColumnLookup,0),FALSE)
+N("313"),
  IF(AND(VALUE(LEFT($A1701,3))=314,LEN($B1701)=3),VLOOKUP(VALUE(MID($B1701,2,2)),_314_Table3,MATCH(MID($B1701,1,1),_314_Table3_ColumnLookup,0),FALSE),
  IF(VALUE(LEFT($A1701,3))=314,VLOOKUP(VALUE(MID($B1701,2,1)),_314_Table3,MATCH(MID($B1701,1,1),_314_Table3_ColumnLookup,0),FALSE)
+N("314"),
""))))))))))))))))))))))))</f>
        <v>#N/A</v>
      </c>
      <c r="H1701" s="321" t="str">
        <f>IFERROR(
IF(ISERROR($D1701)=FALSE,$D1701,IF(ISERROR($E1701)=FALSE,$E1701,IF(ISERROR($F1701)=FALSE,$F1701
+N("012 checkboxes"),
IF(
IF(OR(LEFT($A1701,9)="Syndicate",LEFT($A1701,12)="NewSyndicate"),VLOOKUP($A1701,'012'!$J:$ZW,MATCH("Link to button",'012'!$J$1:$ZW$1,0),0)
+N("309 checkbox"),
IF($C1701="309 LCR Summary0",VLOOKUP("Notes990",'309'!$P:$ZZ,MATCH("Link to button",'309'!$P$1:$ZZ$1,0),0)
+N("313 checkboxes"),
IF($C1701="313 Financial Information0LcmVsScr",IF($C1701="309 LCR Summary0",VLOOKUP("LcmVsScr",'309'!$N:$ZZ,MATCH("Link to button",'309'!$N$1:$ZZ$1,0),0),
IF($C1701="313 Financial Information0LcrDocAttached",IF($C1701="309 LCR Summary0",VLOOKUP("LcrDocAttached",'309'!$N:$ZZ,MATCH("Link to button",'309'!$N$1:$ZZ$1,0),
0)))))))=1,TRUE,FALSE)
))),"")</f>
        <v/>
      </c>
    </row>
    <row r="1702" spans="1:8">
      <c r="A1702" s="237" t="e">
        <f>VLOOKUP($G1702,CSVLookups!$B:$R,MATCH(A$1,CSVLookups!$B$1:$R$1,0),FALSE)</f>
        <v>#N/A</v>
      </c>
      <c r="B1702" s="237" t="e">
        <f>VLOOKUP($G1702,CSVLookups!$B:$R,MATCH(B$1,CSVLookups!$B$1:$R$1,0),FALSE)</f>
        <v>#N/A</v>
      </c>
      <c r="C1702" s="238" t="e">
        <f t="shared" si="27"/>
        <v>#N/A</v>
      </c>
      <c r="D1702" s="238" t="e">
        <f>IF(AND(VALUE(LEFT($A1702,3))=309,LEN($B1702)=3),VLOOKUP(VALUE(MID($B1702,2,2)),_309_Table1,MATCH(MID($B1702,1,1),_309_Table1_ColumnLookup,0),FALSE),
  IF($C1702="309 LCR SummaryA",OneYearSCR,IF($C1702="309 LCR SummaryB",UltimateSCR,IF(VALUE(LEFT($A1702,3))=309,VLOOKUP(VALUE(MID($B1702,2,1)),_309_Table1,MATCH(MID($B1702,1,1),_309_Table1_ColumnLookup,0),FALSE)
+N("309"),
  IF(VALUE(LEFT($A1702,3))=310,VLOOKUP(VALUE(MID($B1702,2,1)),_310_Table1,MATCH(MID($B1702,1,1),_310_Table1_ColumnLookup,0),FALSE)
+N("310"),
  IF(AND(VALUE(LEFT($A1702,3))=311,LEN($I1702)=4),VLOOKUP($I1702,_311_Table1,MATCH($B1702,_311_Table1_ColumnLookup,0),FALSE),
  IF(AND(VALUE(LEFT($A1702,3))=311,OR($B1702="I2",$B1702="J2",$B1702="K2",$B1702="L2")),VLOOKUP('311'!$G$58,_311_Table1,MATCH(MID($B1702,1,1),_311_Table1_ColumnLookup,0),FALSE),
  IF(AND(VALUE(LEFT($A1702,3))=311,RIGHT($B1702,5)="Total"),VLOOKUP('311'!$G$59,_311_Table1,MATCH(MID($B1702,1,1),_311_Table1_ColumnLookup,0),FALSE),
  IF(VALUE(LEFT($A1702,3))=311,VLOOKUP(VALUE(MID($B1702,2,1)),_311_Table1,MATCH(MID($B1702,1,1),_311_Table1_ColumnLookup,0),FALSE)
+N("311"),
  IF(AND(VALUE(LEFT($A1702,3))=312,LEFT($G1702,10)="Unincepted",$B1702="G "),VLOOKUP(" ULO",_312_Table1,MATCH('312'!$N$16,_312_Table1_ColumnLookup,0),FALSE),
  IF(AND(VALUE(LEFT($A1702,3))=312,LEFT($G1702,10)="Unincepted",$B1702="O "),VLOOKUP(" ULO",_312_Table1,MATCH('312'!$V$16,_312_Table1_ColumnLookup,0),FALSE),
  IF(AND(VALUE(LEFT($A1702,3))=312,LEFT($G1702,10)="Unincepted",$B1702="Q "),VLOOKUP(" ULO",_312_Table1,MATCH('312'!$X$16,_312_Table1_ColumnLookup,0),FALSE),
  IF(AND(VALUE(LEFT($A1702,3))=312,LEFT($G1702,10)="Unincepted"),VLOOKUP(" ULO",_312_Table1,MATCH(LEFT($B1702,1),_312_Table1_ColumnLookup,0),FALSE),
  IF(AND(VALUE(LEFT($A1702,3))=312,LEFT($G1702,5)="Total",$B1702="G "),VLOOKUP('312'!$F$80,_312_Table1,MATCH('312'!$N$16,_312_Table1_ColumnLookup,0),FALSE),
  IF(AND(VALUE(LEFT($A1702,3))=312,LEFT($G1702,5)="Total",$B1702="O "),VLOOKUP('312'!$F$80,_312_Table1,MATCH('312'!$V$16,_312_Table1_ColumnLookup,0),FALSE),
  IF(AND(VALUE(LEFT($A1702,3))=312,LEFT($G1702,5)="Total",$B1702="Q "),VLOOKUP('312'!$F$80,_312_Table1,MATCH('312'!$X$16,_312_Table1_ColumnLookup,0),FALSE),
  IF(AND(VALUE(LEFT($A1702,3))=312,LEFT($G1702,5)="Total"),VLOOKUP('312'!$F$80,_312_Table1,MATCH(LEFT($B1702,1),_312_Table1_ColumnLookup,0),FALSE),
  IF(AND(VALUE(LEFT($A1702,3))=312,LEN($I1702)=4,$B1702="G"),VLOOKUP($I1702,_312_Table1,MATCH('312'!$N$16,_312_Table1_ColumnLookup,0),FALSE),
  IF(AND(VALUE(LEFT($A1702,3))=312,LEN($I1702)=4,$B1702="O"),VLOOKUP($I1702,_312_Table1,MATCH('312'!$V$16,_312_Table1_ColumnLookup,0),FALSE),
  IF(AND(VALUE(LEFT($A1702,3))=312,LEN($I1702)=4,$B1702="Q"),VLOOKUP($I1702,_312_Table1,MATCH('312'!$X$16,_312_Table1_ColumnLookup,0),FALSE),
  IF(AND(VALUE(LEFT($A1702,3))=312,LEN($I1702)=4),VLOOKUP($I1702,_312_Table1,MATCH(LEFT($B1702,1),_312_Table1_ColumnLookup,0),FALSE)
+N("312"),
  IF(VALUE(LEFT($A1702,3))=313,VLOOKUP(VALUE(MID($B1702,2,1)),_313_Table1,MATCH(MID($B1702,1,1),_313_Table1_ColumnLookup,0),FALSE)
+N("313"),
  IF(AND(VALUE(LEFT($A1702,3))=314,LEN($B1702)=3),VLOOKUP(VALUE(MID($B1702,2,2)),_314_Table1,MATCH(MID($B1702,1,1),_314_Table1_ColumnLookup,0),FALSE),
  IF(VALUE(LEFT($A1702,3))=314,VLOOKUP(VALUE(MID($B1702,2,1)),_314_Table1,MATCH(MID($B1702,1,1),_314_Table1_ColumnLookup,0),FALSE)
+N("314"),
""))))))))))))))))))))))))</f>
        <v>#N/A</v>
      </c>
      <c r="E1702" s="238" t="e">
        <f>IF(AND(VALUE(LEFT($A1702,3))=309,LEN($B1702)=3),VLOOKUP(VALUE(MID($B1702,2,2)),_309_Table2,MATCH(MID($B1702,1,1),_309_Table2_ColumnLookup,0),FALSE),
  IF($C1702="309 LCR SummaryA",OneYearSCR,IF($C1702="309 LCR SummaryB",UltimateSCR,IF(VALUE(LEFT($A1702,3))=309,VLOOKUP(VALUE(MID($B1702,2,1)),_309_Table2,MATCH(MID($B1702,1,1),_309_Table2_ColumnLookup,0),FALSE)
+N("309"),
  IF(VALUE(LEFT($A1702,3))=310,VLOOKUP(VALUE(MID($B1702,2,1)),_310_Table2,MATCH(MID($B1702,1,1),_310_Table2_ColumnLookup,0),FALSE)
+N("310"),
  IF(AND(VALUE(LEFT($A1702,3))=311,LEN($I1702)=4),VLOOKUP($I1702,_311_Table2,MATCH($B1702,_311_Table2_ColumnLookup,0),FALSE),
  IF(AND(VALUE(LEFT($A1702,3))=311,OR($B1702="I2",$B1702="J2",$B1702="K2",$B1702="L2")),VLOOKUP('311'!$G$58,_311_Table2,MATCH(MID($B1702,1,1),_311_Table2_ColumnLookup,0),FALSE),
  IF(AND(VALUE(LEFT($A1702,3))=311,RIGHT($B1702,5)="Total"),VLOOKUP('311'!$G$59,_311_Table2,MATCH(MID($B1702,1,1),_311_Table2_ColumnLookup,0),FALSE),
  IF(VALUE(LEFT($A1702,3))=311,VLOOKUP(VALUE(MID($B1702,2,1)),_311_Table2,MATCH(MID($B1702,1,1),_311_Table2_ColumnLookup,0),FALSE)
+N("311"),
  IF(AND(VALUE(LEFT($A1702,3))=312,LEFT($G1702,10)="Unincepted",$B1702="G "),VLOOKUP(" ULO",_312_Table2,MATCH('312'!$N$16,_312_Table2_ColumnLookup,0),FALSE),
  IF(AND(VALUE(LEFT($A1702,3))=312,LEFT($G1702,10)="Unincepted",$B1702="O "),VLOOKUP(" ULO",_312_Table2,MATCH('312'!$V$16,_312_Table2_ColumnLookup,0),FALSE),
  IF(AND(VALUE(LEFT($A1702,3))=312,LEFT($G1702,10)="Unincepted",$B1702="Q "),VLOOKUP(" ULO",_312_Table2,MATCH('312'!$X$16,_312_Table2_ColumnLookup,0),FALSE),
  IF(AND(VALUE(LEFT($A1702,3))=312,LEFT($G1702,10)="Unincepted"),VLOOKUP(" ULO",_312_Table2,MATCH(LEFT($B1702,1),_312_Table2_ColumnLookup,0),FALSE),
  IF(AND(VALUE(LEFT($A1702,3))=312,LEFT($G1702,5)="Total",$B1702="G "),VLOOKUP('312'!$F$80,_312_Table2,MATCH('312'!$N$16,_312_Table2_ColumnLookup,0),FALSE),
  IF(AND(VALUE(LEFT($A1702,3))=312,LEFT($G1702,5)="Total",$B1702="O "),VLOOKUP('312'!$F$80,_312_Table2,MATCH('312'!$V$16,_312_Table2_ColumnLookup,0),FALSE),
  IF(AND(VALUE(LEFT($A1702,3))=312,LEFT($G1702,5)="Total",$B1702="Q "),VLOOKUP('312'!$F$80,_312_Table2,MATCH('312'!$X$16,_312_Table2_ColumnLookup,0),FALSE),
  IF(AND(VALUE(LEFT($A1702,3))=312,LEFT($G1702,5)="Total"),VLOOKUP('312'!$F$80,_312_Table2,MATCH(LEFT($B1702,1),_312_Table2_ColumnLookup,0),FALSE),
  IF(AND(VALUE(LEFT($A1702,3))=312,LEN($I1702)=4,$B1702="G"),VLOOKUP($I1702,_312_Table2,MATCH('312'!$N$16,_312_Table2_ColumnLookup,0),FALSE),
  IF(AND(VALUE(LEFT($A1702,3))=312,LEN($I1702)=4,$B1702="O"),VLOOKUP($I1702,_312_Table2,MATCH('312'!$V$16,_312_Table2_ColumnLookup,0),FALSE),
  IF(AND(VALUE(LEFT($A1702,3))=312,LEN($I1702)=4,$B1702="Q"),VLOOKUP($I1702,_312_Table2,MATCH('312'!$X$16,_312_Table2_ColumnLookup,0),FALSE),
  IF(AND(VALUE(LEFT($A1702,3))=312,LEN($I1702)=4),VLOOKUP($I1702,_312_Table2,MATCH(LEFT($B1702,1),_312_Table2_ColumnLookup,0),FALSE)
+N("312"),
  IF(VALUE(LEFT($A1702,3))=313,VLOOKUP(VALUE(MID($B1702,2,1)),_313_Table2,MATCH(MID($B1702,1,1),_313_Table2_ColumnLookup,0),FALSE)
+N("313"),
  IF(AND(VALUE(LEFT($A1702,3))=314,LEN($B1702)=3),VLOOKUP(VALUE(MID($B1702,2,2)),_314_Table2,MATCH(MID($B1702,1,1),_314_Table2_ColumnLookup,0),FALSE),
  IF(VALUE(LEFT($A1702,3))=314,VLOOKUP(VALUE(MID($B1702,2,1)),_314_Table2,MATCH(MID($B1702,1,1),_314_Table2_ColumnLookup,0),FALSE)
+N("314"),
""))))))))))))))))))))))))</f>
        <v>#N/A</v>
      </c>
      <c r="F1702" s="238" t="e">
        <f>IF(AND(VALUE(LEFT($A1702,3))=309,LEN($B1702)=3),VLOOKUP(VALUE(MID($B1702,2,2)),_309_Table3,MATCH(MID($B1702,1,1),_309_Table3_ColumnLookup,0),FALSE),
  IF($C1702="309 LCR SummaryA",OneYearSCR,IF($C1702="309 LCR SummaryB",UltimateSCR,IF(VALUE(LEFT($A1702,3))=309,VLOOKUP(VALUE(MID($B1702,2,1)),_309_Table3,MATCH(MID($B1702,1,1),_309_Table3_ColumnLookup,0),FALSE)
+N("309"),
  IF(VALUE(LEFT($A1702,3))=310,VLOOKUP(VALUE(MID($B1702,2,1)),_310_Table3,MATCH(MID($B1702,1,1),_310_Table3_ColumnLookup,0),FALSE)
+N("310"),
  IF(AND(VALUE(LEFT($A1702,3))=311,LEN($I1702)=4),VLOOKUP($I1702,_311_Table3,MATCH($B1702,_311_Table3_ColumnLookup,0),FALSE),
  IF(AND(VALUE(LEFT($A1702,3))=311,OR($B1702="I2",$B1702="J2",$B1702="K2",$B1702="L2")),VLOOKUP('311'!$G$58,_311_Table3,MATCH(MID($B1702,1,1),_311_Table3_ColumnLookup,0),FALSE),
  IF(AND(VALUE(LEFT($A1702,3))=311,RIGHT($B1702,5)="Total"),VLOOKUP('311'!$G$59,_311_Table3,MATCH(MID($B1702,1,1),_311_Table3_ColumnLookup,0),FALSE),
  IF(VALUE(LEFT($A1702,3))=311,VLOOKUP(VALUE(MID($B1702,2,1)),_311_Table3,MATCH(MID($B1702,1,1),_311_Table3_ColumnLookup,0),FALSE)
+N("311"),
  IF(AND(VALUE(LEFT($A1702,3))=312,LEFT($G1702,10)="Unincepted",$B1702="G "),VLOOKUP(" ULO",_312_Table3,MATCH('312'!$N$16,_312_Table3_ColumnLookup,0),FALSE),
  IF(AND(VALUE(LEFT($A1702,3))=312,LEFT($G1702,10)="Unincepted",$B1702="O "),VLOOKUP(" ULO",_312_Table3,MATCH('312'!$V$16,_312_Table3_ColumnLookup,0),FALSE),
  IF(AND(VALUE(LEFT($A1702,3))=312,LEFT($G1702,10)="Unincepted",$B1702="Q "),VLOOKUP(" ULO",_312_Table3,MATCH('312'!$X$16,_312_Table3_ColumnLookup,0),FALSE),
  IF(AND(VALUE(LEFT($A1702,3))=312,LEFT($G1702,10)="Unincepted"),VLOOKUP(" ULO",_312_Table3,MATCH(LEFT($B1702,1),_312_Table3_ColumnLookup,0),FALSE),
  IF(AND(VALUE(LEFT($A1702,3))=312,LEFT($G1702,5)="Total",$B1702="G "),VLOOKUP('312'!$F$80,_312_Table3,MATCH('312'!$N$16,_312_Table3_ColumnLookup,0),FALSE),
  IF(AND(VALUE(LEFT($A1702,3))=312,LEFT($G1702,5)="Total",$B1702="O "),VLOOKUP('312'!$F$80,_312_Table3,MATCH('312'!$V$16,_312_Table3_ColumnLookup,0),FALSE),
  IF(AND(VALUE(LEFT($A1702,3))=312,LEFT($G1702,5)="Total",$B1702="Q "),VLOOKUP('312'!$F$80,_312_Table3,MATCH('312'!$X$16,_312_Table3_ColumnLookup,0),FALSE),
  IF(AND(VALUE(LEFT($A1702,3))=312,LEFT($G1702,5)="Total"),VLOOKUP('312'!$F$80,_312_Table3,MATCH(LEFT($B1702,1),_312_Table3_ColumnLookup,0),FALSE),
  IF(AND(VALUE(LEFT($A1702,3))=312,LEN($I1702)=4,$B1702="G"),VLOOKUP($I1702,_312_Table3,MATCH('312'!$N$16,_312_Table3_ColumnLookup,0),FALSE),
  IF(AND(VALUE(LEFT($A1702,3))=312,LEN($I1702)=4,$B1702="O"),VLOOKUP($I1702,_312_Table3,MATCH('312'!$V$16,_312_Table3_ColumnLookup,0),FALSE),
  IF(AND(VALUE(LEFT($A1702,3))=312,LEN($I1702)=4,$B1702="Q"),VLOOKUP($I1702,_312_Table3,MATCH('312'!$X$16,_312_Table3_ColumnLookup,0),FALSE),
  IF(AND(VALUE(LEFT($A1702,3))=312,LEN($I1702)=4),VLOOKUP($I1702,_312_Table3,MATCH(LEFT($B1702,1),_312_Table3_ColumnLookup,0),FALSE)
+N("312"),
  IF(VALUE(LEFT($A1702,3))=313,VLOOKUP(VALUE(MID($B1702,2,1)),_313_Table3,MATCH(MID($B1702,1,1),_313_Table3_ColumnLookup,0),FALSE)
+N("313"),
  IF(AND(VALUE(LEFT($A1702,3))=314,LEN($B1702)=3),VLOOKUP(VALUE(MID($B1702,2,2)),_314_Table3,MATCH(MID($B1702,1,1),_314_Table3_ColumnLookup,0),FALSE),
  IF(VALUE(LEFT($A1702,3))=314,VLOOKUP(VALUE(MID($B1702,2,1)),_314_Table3,MATCH(MID($B1702,1,1),_314_Table3_ColumnLookup,0),FALSE)
+N("314"),
""))))))))))))))))))))))))</f>
        <v>#N/A</v>
      </c>
      <c r="H1702" s="321" t="str">
        <f>IFERROR(
IF(ISERROR($D1702)=FALSE,$D1702,IF(ISERROR($E1702)=FALSE,$E1702,IF(ISERROR($F1702)=FALSE,$F1702
+N("012 checkboxes"),
IF(
IF(OR(LEFT($A1702,9)="Syndicate",LEFT($A1702,12)="NewSyndicate"),VLOOKUP($A1702,'012'!$J:$ZW,MATCH("Link to button",'012'!$J$1:$ZW$1,0),0)
+N("309 checkbox"),
IF($C1702="309 LCR Summary0",VLOOKUP("Notes990",'309'!$P:$ZZ,MATCH("Link to button",'309'!$P$1:$ZZ$1,0),0)
+N("313 checkboxes"),
IF($C1702="313 Financial Information0LcmVsScr",IF($C1702="309 LCR Summary0",VLOOKUP("LcmVsScr",'309'!$N:$ZZ,MATCH("Link to button",'309'!$N$1:$ZZ$1,0),0),
IF($C1702="313 Financial Information0LcrDocAttached",IF($C1702="309 LCR Summary0",VLOOKUP("LcrDocAttached",'309'!$N:$ZZ,MATCH("Link to button",'309'!$N$1:$ZZ$1,0),
0)))))))=1,TRUE,FALSE)
))),"")</f>
        <v/>
      </c>
    </row>
    <row r="1703" spans="1:8">
      <c r="A1703" s="237" t="e">
        <f>VLOOKUP($G1703,CSVLookups!$B:$R,MATCH(A$1,CSVLookups!$B$1:$R$1,0),FALSE)</f>
        <v>#N/A</v>
      </c>
      <c r="B1703" s="237" t="e">
        <f>VLOOKUP($G1703,CSVLookups!$B:$R,MATCH(B$1,CSVLookups!$B$1:$R$1,0),FALSE)</f>
        <v>#N/A</v>
      </c>
      <c r="C1703" s="238" t="e">
        <f t="shared" si="27"/>
        <v>#N/A</v>
      </c>
      <c r="D1703" s="238" t="e">
        <f>IF(AND(VALUE(LEFT($A1703,3))=309,LEN($B1703)=3),VLOOKUP(VALUE(MID($B1703,2,2)),_309_Table1,MATCH(MID($B1703,1,1),_309_Table1_ColumnLookup,0),FALSE),
  IF($C1703="309 LCR SummaryA",OneYearSCR,IF($C1703="309 LCR SummaryB",UltimateSCR,IF(VALUE(LEFT($A1703,3))=309,VLOOKUP(VALUE(MID($B1703,2,1)),_309_Table1,MATCH(MID($B1703,1,1),_309_Table1_ColumnLookup,0),FALSE)
+N("309"),
  IF(VALUE(LEFT($A1703,3))=310,VLOOKUP(VALUE(MID($B1703,2,1)),_310_Table1,MATCH(MID($B1703,1,1),_310_Table1_ColumnLookup,0),FALSE)
+N("310"),
  IF(AND(VALUE(LEFT($A1703,3))=311,LEN($I1703)=4),VLOOKUP($I1703,_311_Table1,MATCH($B1703,_311_Table1_ColumnLookup,0),FALSE),
  IF(AND(VALUE(LEFT($A1703,3))=311,OR($B1703="I2",$B1703="J2",$B1703="K2",$B1703="L2")),VLOOKUP('311'!$G$58,_311_Table1,MATCH(MID($B1703,1,1),_311_Table1_ColumnLookup,0),FALSE),
  IF(AND(VALUE(LEFT($A1703,3))=311,RIGHT($B1703,5)="Total"),VLOOKUP('311'!$G$59,_311_Table1,MATCH(MID($B1703,1,1),_311_Table1_ColumnLookup,0),FALSE),
  IF(VALUE(LEFT($A1703,3))=311,VLOOKUP(VALUE(MID($B1703,2,1)),_311_Table1,MATCH(MID($B1703,1,1),_311_Table1_ColumnLookup,0),FALSE)
+N("311"),
  IF(AND(VALUE(LEFT($A1703,3))=312,LEFT($G1703,10)="Unincepted",$B1703="G "),VLOOKUP(" ULO",_312_Table1,MATCH('312'!$N$16,_312_Table1_ColumnLookup,0),FALSE),
  IF(AND(VALUE(LEFT($A1703,3))=312,LEFT($G1703,10)="Unincepted",$B1703="O "),VLOOKUP(" ULO",_312_Table1,MATCH('312'!$V$16,_312_Table1_ColumnLookup,0),FALSE),
  IF(AND(VALUE(LEFT($A1703,3))=312,LEFT($G1703,10)="Unincepted",$B1703="Q "),VLOOKUP(" ULO",_312_Table1,MATCH('312'!$X$16,_312_Table1_ColumnLookup,0),FALSE),
  IF(AND(VALUE(LEFT($A1703,3))=312,LEFT($G1703,10)="Unincepted"),VLOOKUP(" ULO",_312_Table1,MATCH(LEFT($B1703,1),_312_Table1_ColumnLookup,0),FALSE),
  IF(AND(VALUE(LEFT($A1703,3))=312,LEFT($G1703,5)="Total",$B1703="G "),VLOOKUP('312'!$F$80,_312_Table1,MATCH('312'!$N$16,_312_Table1_ColumnLookup,0),FALSE),
  IF(AND(VALUE(LEFT($A1703,3))=312,LEFT($G1703,5)="Total",$B1703="O "),VLOOKUP('312'!$F$80,_312_Table1,MATCH('312'!$V$16,_312_Table1_ColumnLookup,0),FALSE),
  IF(AND(VALUE(LEFT($A1703,3))=312,LEFT($G1703,5)="Total",$B1703="Q "),VLOOKUP('312'!$F$80,_312_Table1,MATCH('312'!$X$16,_312_Table1_ColumnLookup,0),FALSE),
  IF(AND(VALUE(LEFT($A1703,3))=312,LEFT($G1703,5)="Total"),VLOOKUP('312'!$F$80,_312_Table1,MATCH(LEFT($B1703,1),_312_Table1_ColumnLookup,0),FALSE),
  IF(AND(VALUE(LEFT($A1703,3))=312,LEN($I1703)=4,$B1703="G"),VLOOKUP($I1703,_312_Table1,MATCH('312'!$N$16,_312_Table1_ColumnLookup,0),FALSE),
  IF(AND(VALUE(LEFT($A1703,3))=312,LEN($I1703)=4,$B1703="O"),VLOOKUP($I1703,_312_Table1,MATCH('312'!$V$16,_312_Table1_ColumnLookup,0),FALSE),
  IF(AND(VALUE(LEFT($A1703,3))=312,LEN($I1703)=4,$B1703="Q"),VLOOKUP($I1703,_312_Table1,MATCH('312'!$X$16,_312_Table1_ColumnLookup,0),FALSE),
  IF(AND(VALUE(LEFT($A1703,3))=312,LEN($I1703)=4),VLOOKUP($I1703,_312_Table1,MATCH(LEFT($B1703,1),_312_Table1_ColumnLookup,0),FALSE)
+N("312"),
  IF(VALUE(LEFT($A1703,3))=313,VLOOKUP(VALUE(MID($B1703,2,1)),_313_Table1,MATCH(MID($B1703,1,1),_313_Table1_ColumnLookup,0),FALSE)
+N("313"),
  IF(AND(VALUE(LEFT($A1703,3))=314,LEN($B1703)=3),VLOOKUP(VALUE(MID($B1703,2,2)),_314_Table1,MATCH(MID($B1703,1,1),_314_Table1_ColumnLookup,0),FALSE),
  IF(VALUE(LEFT($A1703,3))=314,VLOOKUP(VALUE(MID($B1703,2,1)),_314_Table1,MATCH(MID($B1703,1,1),_314_Table1_ColumnLookup,0),FALSE)
+N("314"),
""))))))))))))))))))))))))</f>
        <v>#N/A</v>
      </c>
      <c r="E1703" s="238" t="e">
        <f>IF(AND(VALUE(LEFT($A1703,3))=309,LEN($B1703)=3),VLOOKUP(VALUE(MID($B1703,2,2)),_309_Table2,MATCH(MID($B1703,1,1),_309_Table2_ColumnLookup,0),FALSE),
  IF($C1703="309 LCR SummaryA",OneYearSCR,IF($C1703="309 LCR SummaryB",UltimateSCR,IF(VALUE(LEFT($A1703,3))=309,VLOOKUP(VALUE(MID($B1703,2,1)),_309_Table2,MATCH(MID($B1703,1,1),_309_Table2_ColumnLookup,0),FALSE)
+N("309"),
  IF(VALUE(LEFT($A1703,3))=310,VLOOKUP(VALUE(MID($B1703,2,1)),_310_Table2,MATCH(MID($B1703,1,1),_310_Table2_ColumnLookup,0),FALSE)
+N("310"),
  IF(AND(VALUE(LEFT($A1703,3))=311,LEN($I1703)=4),VLOOKUP($I1703,_311_Table2,MATCH($B1703,_311_Table2_ColumnLookup,0),FALSE),
  IF(AND(VALUE(LEFT($A1703,3))=311,OR($B1703="I2",$B1703="J2",$B1703="K2",$B1703="L2")),VLOOKUP('311'!$G$58,_311_Table2,MATCH(MID($B1703,1,1),_311_Table2_ColumnLookup,0),FALSE),
  IF(AND(VALUE(LEFT($A1703,3))=311,RIGHT($B1703,5)="Total"),VLOOKUP('311'!$G$59,_311_Table2,MATCH(MID($B1703,1,1),_311_Table2_ColumnLookup,0),FALSE),
  IF(VALUE(LEFT($A1703,3))=311,VLOOKUP(VALUE(MID($B1703,2,1)),_311_Table2,MATCH(MID($B1703,1,1),_311_Table2_ColumnLookup,0),FALSE)
+N("311"),
  IF(AND(VALUE(LEFT($A1703,3))=312,LEFT($G1703,10)="Unincepted",$B1703="G "),VLOOKUP(" ULO",_312_Table2,MATCH('312'!$N$16,_312_Table2_ColumnLookup,0),FALSE),
  IF(AND(VALUE(LEFT($A1703,3))=312,LEFT($G1703,10)="Unincepted",$B1703="O "),VLOOKUP(" ULO",_312_Table2,MATCH('312'!$V$16,_312_Table2_ColumnLookup,0),FALSE),
  IF(AND(VALUE(LEFT($A1703,3))=312,LEFT($G1703,10)="Unincepted",$B1703="Q "),VLOOKUP(" ULO",_312_Table2,MATCH('312'!$X$16,_312_Table2_ColumnLookup,0),FALSE),
  IF(AND(VALUE(LEFT($A1703,3))=312,LEFT($G1703,10)="Unincepted"),VLOOKUP(" ULO",_312_Table2,MATCH(LEFT($B1703,1),_312_Table2_ColumnLookup,0),FALSE),
  IF(AND(VALUE(LEFT($A1703,3))=312,LEFT($G1703,5)="Total",$B1703="G "),VLOOKUP('312'!$F$80,_312_Table2,MATCH('312'!$N$16,_312_Table2_ColumnLookup,0),FALSE),
  IF(AND(VALUE(LEFT($A1703,3))=312,LEFT($G1703,5)="Total",$B1703="O "),VLOOKUP('312'!$F$80,_312_Table2,MATCH('312'!$V$16,_312_Table2_ColumnLookup,0),FALSE),
  IF(AND(VALUE(LEFT($A1703,3))=312,LEFT($G1703,5)="Total",$B1703="Q "),VLOOKUP('312'!$F$80,_312_Table2,MATCH('312'!$X$16,_312_Table2_ColumnLookup,0),FALSE),
  IF(AND(VALUE(LEFT($A1703,3))=312,LEFT($G1703,5)="Total"),VLOOKUP('312'!$F$80,_312_Table2,MATCH(LEFT($B1703,1),_312_Table2_ColumnLookup,0),FALSE),
  IF(AND(VALUE(LEFT($A1703,3))=312,LEN($I1703)=4,$B1703="G"),VLOOKUP($I1703,_312_Table2,MATCH('312'!$N$16,_312_Table2_ColumnLookup,0),FALSE),
  IF(AND(VALUE(LEFT($A1703,3))=312,LEN($I1703)=4,$B1703="O"),VLOOKUP($I1703,_312_Table2,MATCH('312'!$V$16,_312_Table2_ColumnLookup,0),FALSE),
  IF(AND(VALUE(LEFT($A1703,3))=312,LEN($I1703)=4,$B1703="Q"),VLOOKUP($I1703,_312_Table2,MATCH('312'!$X$16,_312_Table2_ColumnLookup,0),FALSE),
  IF(AND(VALUE(LEFT($A1703,3))=312,LEN($I1703)=4),VLOOKUP($I1703,_312_Table2,MATCH(LEFT($B1703,1),_312_Table2_ColumnLookup,0),FALSE)
+N("312"),
  IF(VALUE(LEFT($A1703,3))=313,VLOOKUP(VALUE(MID($B1703,2,1)),_313_Table2,MATCH(MID($B1703,1,1),_313_Table2_ColumnLookup,0),FALSE)
+N("313"),
  IF(AND(VALUE(LEFT($A1703,3))=314,LEN($B1703)=3),VLOOKUP(VALUE(MID($B1703,2,2)),_314_Table2,MATCH(MID($B1703,1,1),_314_Table2_ColumnLookup,0),FALSE),
  IF(VALUE(LEFT($A1703,3))=314,VLOOKUP(VALUE(MID($B1703,2,1)),_314_Table2,MATCH(MID($B1703,1,1),_314_Table2_ColumnLookup,0),FALSE)
+N("314"),
""))))))))))))))))))))))))</f>
        <v>#N/A</v>
      </c>
      <c r="F1703" s="238" t="e">
        <f>IF(AND(VALUE(LEFT($A1703,3))=309,LEN($B1703)=3),VLOOKUP(VALUE(MID($B1703,2,2)),_309_Table3,MATCH(MID($B1703,1,1),_309_Table3_ColumnLookup,0),FALSE),
  IF($C1703="309 LCR SummaryA",OneYearSCR,IF($C1703="309 LCR SummaryB",UltimateSCR,IF(VALUE(LEFT($A1703,3))=309,VLOOKUP(VALUE(MID($B1703,2,1)),_309_Table3,MATCH(MID($B1703,1,1),_309_Table3_ColumnLookup,0),FALSE)
+N("309"),
  IF(VALUE(LEFT($A1703,3))=310,VLOOKUP(VALUE(MID($B1703,2,1)),_310_Table3,MATCH(MID($B1703,1,1),_310_Table3_ColumnLookup,0),FALSE)
+N("310"),
  IF(AND(VALUE(LEFT($A1703,3))=311,LEN($I1703)=4),VLOOKUP($I1703,_311_Table3,MATCH($B1703,_311_Table3_ColumnLookup,0),FALSE),
  IF(AND(VALUE(LEFT($A1703,3))=311,OR($B1703="I2",$B1703="J2",$B1703="K2",$B1703="L2")),VLOOKUP('311'!$G$58,_311_Table3,MATCH(MID($B1703,1,1),_311_Table3_ColumnLookup,0),FALSE),
  IF(AND(VALUE(LEFT($A1703,3))=311,RIGHT($B1703,5)="Total"),VLOOKUP('311'!$G$59,_311_Table3,MATCH(MID($B1703,1,1),_311_Table3_ColumnLookup,0),FALSE),
  IF(VALUE(LEFT($A1703,3))=311,VLOOKUP(VALUE(MID($B1703,2,1)),_311_Table3,MATCH(MID($B1703,1,1),_311_Table3_ColumnLookup,0),FALSE)
+N("311"),
  IF(AND(VALUE(LEFT($A1703,3))=312,LEFT($G1703,10)="Unincepted",$B1703="G "),VLOOKUP(" ULO",_312_Table3,MATCH('312'!$N$16,_312_Table3_ColumnLookup,0),FALSE),
  IF(AND(VALUE(LEFT($A1703,3))=312,LEFT($G1703,10)="Unincepted",$B1703="O "),VLOOKUP(" ULO",_312_Table3,MATCH('312'!$V$16,_312_Table3_ColumnLookup,0),FALSE),
  IF(AND(VALUE(LEFT($A1703,3))=312,LEFT($G1703,10)="Unincepted",$B1703="Q "),VLOOKUP(" ULO",_312_Table3,MATCH('312'!$X$16,_312_Table3_ColumnLookup,0),FALSE),
  IF(AND(VALUE(LEFT($A1703,3))=312,LEFT($G1703,10)="Unincepted"),VLOOKUP(" ULO",_312_Table3,MATCH(LEFT($B1703,1),_312_Table3_ColumnLookup,0),FALSE),
  IF(AND(VALUE(LEFT($A1703,3))=312,LEFT($G1703,5)="Total",$B1703="G "),VLOOKUP('312'!$F$80,_312_Table3,MATCH('312'!$N$16,_312_Table3_ColumnLookup,0),FALSE),
  IF(AND(VALUE(LEFT($A1703,3))=312,LEFT($G1703,5)="Total",$B1703="O "),VLOOKUP('312'!$F$80,_312_Table3,MATCH('312'!$V$16,_312_Table3_ColumnLookup,0),FALSE),
  IF(AND(VALUE(LEFT($A1703,3))=312,LEFT($G1703,5)="Total",$B1703="Q "),VLOOKUP('312'!$F$80,_312_Table3,MATCH('312'!$X$16,_312_Table3_ColumnLookup,0),FALSE),
  IF(AND(VALUE(LEFT($A1703,3))=312,LEFT($G1703,5)="Total"),VLOOKUP('312'!$F$80,_312_Table3,MATCH(LEFT($B1703,1),_312_Table3_ColumnLookup,0),FALSE),
  IF(AND(VALUE(LEFT($A1703,3))=312,LEN($I1703)=4,$B1703="G"),VLOOKUP($I1703,_312_Table3,MATCH('312'!$N$16,_312_Table3_ColumnLookup,0),FALSE),
  IF(AND(VALUE(LEFT($A1703,3))=312,LEN($I1703)=4,$B1703="O"),VLOOKUP($I1703,_312_Table3,MATCH('312'!$V$16,_312_Table3_ColumnLookup,0),FALSE),
  IF(AND(VALUE(LEFT($A1703,3))=312,LEN($I1703)=4,$B1703="Q"),VLOOKUP($I1703,_312_Table3,MATCH('312'!$X$16,_312_Table3_ColumnLookup,0),FALSE),
  IF(AND(VALUE(LEFT($A1703,3))=312,LEN($I1703)=4),VLOOKUP($I1703,_312_Table3,MATCH(LEFT($B1703,1),_312_Table3_ColumnLookup,0),FALSE)
+N("312"),
  IF(VALUE(LEFT($A1703,3))=313,VLOOKUP(VALUE(MID($B1703,2,1)),_313_Table3,MATCH(MID($B1703,1,1),_313_Table3_ColumnLookup,0),FALSE)
+N("313"),
  IF(AND(VALUE(LEFT($A1703,3))=314,LEN($B1703)=3),VLOOKUP(VALUE(MID($B1703,2,2)),_314_Table3,MATCH(MID($B1703,1,1),_314_Table3_ColumnLookup,0),FALSE),
  IF(VALUE(LEFT($A1703,3))=314,VLOOKUP(VALUE(MID($B1703,2,1)),_314_Table3,MATCH(MID($B1703,1,1),_314_Table3_ColumnLookup,0),FALSE)
+N("314"),
""))))))))))))))))))))))))</f>
        <v>#N/A</v>
      </c>
      <c r="H1703" s="321" t="str">
        <f>IFERROR(
IF(ISERROR($D1703)=FALSE,$D1703,IF(ISERROR($E1703)=FALSE,$E1703,IF(ISERROR($F1703)=FALSE,$F1703
+N("012 checkboxes"),
IF(
IF(OR(LEFT($A1703,9)="Syndicate",LEFT($A1703,12)="NewSyndicate"),VLOOKUP($A1703,'012'!$J:$ZW,MATCH("Link to button",'012'!$J$1:$ZW$1,0),0)
+N("309 checkbox"),
IF($C1703="309 LCR Summary0",VLOOKUP("Notes990",'309'!$P:$ZZ,MATCH("Link to button",'309'!$P$1:$ZZ$1,0),0)
+N("313 checkboxes"),
IF($C1703="313 Financial Information0LcmVsScr",IF($C1703="309 LCR Summary0",VLOOKUP("LcmVsScr",'309'!$N:$ZZ,MATCH("Link to button",'309'!$N$1:$ZZ$1,0),0),
IF($C1703="313 Financial Information0LcrDocAttached",IF($C1703="309 LCR Summary0",VLOOKUP("LcrDocAttached",'309'!$N:$ZZ,MATCH("Link to button",'309'!$N$1:$ZZ$1,0),
0)))))))=1,TRUE,FALSE)
))),"")</f>
        <v/>
      </c>
    </row>
    <row r="1704" spans="1:8">
      <c r="A1704" s="237" t="e">
        <f>VLOOKUP($G1704,CSVLookups!$B:$R,MATCH(A$1,CSVLookups!$B$1:$R$1,0),FALSE)</f>
        <v>#N/A</v>
      </c>
      <c r="B1704" s="237" t="e">
        <f>VLOOKUP($G1704,CSVLookups!$B:$R,MATCH(B$1,CSVLookups!$B$1:$R$1,0),FALSE)</f>
        <v>#N/A</v>
      </c>
      <c r="C1704" s="238" t="e">
        <f t="shared" si="27"/>
        <v>#N/A</v>
      </c>
      <c r="D1704" s="238" t="e">
        <f>IF(AND(VALUE(LEFT($A1704,3))=309,LEN($B1704)=3),VLOOKUP(VALUE(MID($B1704,2,2)),_309_Table1,MATCH(MID($B1704,1,1),_309_Table1_ColumnLookup,0),FALSE),
  IF($C1704="309 LCR SummaryA",OneYearSCR,IF($C1704="309 LCR SummaryB",UltimateSCR,IF(VALUE(LEFT($A1704,3))=309,VLOOKUP(VALUE(MID($B1704,2,1)),_309_Table1,MATCH(MID($B1704,1,1),_309_Table1_ColumnLookup,0),FALSE)
+N("309"),
  IF(VALUE(LEFT($A1704,3))=310,VLOOKUP(VALUE(MID($B1704,2,1)),_310_Table1,MATCH(MID($B1704,1,1),_310_Table1_ColumnLookup,0),FALSE)
+N("310"),
  IF(AND(VALUE(LEFT($A1704,3))=311,LEN($I1704)=4),VLOOKUP($I1704,_311_Table1,MATCH($B1704,_311_Table1_ColumnLookup,0),FALSE),
  IF(AND(VALUE(LEFT($A1704,3))=311,OR($B1704="I2",$B1704="J2",$B1704="K2",$B1704="L2")),VLOOKUP('311'!$G$58,_311_Table1,MATCH(MID($B1704,1,1),_311_Table1_ColumnLookup,0),FALSE),
  IF(AND(VALUE(LEFT($A1704,3))=311,RIGHT($B1704,5)="Total"),VLOOKUP('311'!$G$59,_311_Table1,MATCH(MID($B1704,1,1),_311_Table1_ColumnLookup,0),FALSE),
  IF(VALUE(LEFT($A1704,3))=311,VLOOKUP(VALUE(MID($B1704,2,1)),_311_Table1,MATCH(MID($B1704,1,1),_311_Table1_ColumnLookup,0),FALSE)
+N("311"),
  IF(AND(VALUE(LEFT($A1704,3))=312,LEFT($G1704,10)="Unincepted",$B1704="G "),VLOOKUP(" ULO",_312_Table1,MATCH('312'!$N$16,_312_Table1_ColumnLookup,0),FALSE),
  IF(AND(VALUE(LEFT($A1704,3))=312,LEFT($G1704,10)="Unincepted",$B1704="O "),VLOOKUP(" ULO",_312_Table1,MATCH('312'!$V$16,_312_Table1_ColumnLookup,0),FALSE),
  IF(AND(VALUE(LEFT($A1704,3))=312,LEFT($G1704,10)="Unincepted",$B1704="Q "),VLOOKUP(" ULO",_312_Table1,MATCH('312'!$X$16,_312_Table1_ColumnLookup,0),FALSE),
  IF(AND(VALUE(LEFT($A1704,3))=312,LEFT($G1704,10)="Unincepted"),VLOOKUP(" ULO",_312_Table1,MATCH(LEFT($B1704,1),_312_Table1_ColumnLookup,0),FALSE),
  IF(AND(VALUE(LEFT($A1704,3))=312,LEFT($G1704,5)="Total",$B1704="G "),VLOOKUP('312'!$F$80,_312_Table1,MATCH('312'!$N$16,_312_Table1_ColumnLookup,0),FALSE),
  IF(AND(VALUE(LEFT($A1704,3))=312,LEFT($G1704,5)="Total",$B1704="O "),VLOOKUP('312'!$F$80,_312_Table1,MATCH('312'!$V$16,_312_Table1_ColumnLookup,0),FALSE),
  IF(AND(VALUE(LEFT($A1704,3))=312,LEFT($G1704,5)="Total",$B1704="Q "),VLOOKUP('312'!$F$80,_312_Table1,MATCH('312'!$X$16,_312_Table1_ColumnLookup,0),FALSE),
  IF(AND(VALUE(LEFT($A1704,3))=312,LEFT($G1704,5)="Total"),VLOOKUP('312'!$F$80,_312_Table1,MATCH(LEFT($B1704,1),_312_Table1_ColumnLookup,0),FALSE),
  IF(AND(VALUE(LEFT($A1704,3))=312,LEN($I1704)=4,$B1704="G"),VLOOKUP($I1704,_312_Table1,MATCH('312'!$N$16,_312_Table1_ColumnLookup,0),FALSE),
  IF(AND(VALUE(LEFT($A1704,3))=312,LEN($I1704)=4,$B1704="O"),VLOOKUP($I1704,_312_Table1,MATCH('312'!$V$16,_312_Table1_ColumnLookup,0),FALSE),
  IF(AND(VALUE(LEFT($A1704,3))=312,LEN($I1704)=4,$B1704="Q"),VLOOKUP($I1704,_312_Table1,MATCH('312'!$X$16,_312_Table1_ColumnLookup,0),FALSE),
  IF(AND(VALUE(LEFT($A1704,3))=312,LEN($I1704)=4),VLOOKUP($I1704,_312_Table1,MATCH(LEFT($B1704,1),_312_Table1_ColumnLookup,0),FALSE)
+N("312"),
  IF(VALUE(LEFT($A1704,3))=313,VLOOKUP(VALUE(MID($B1704,2,1)),_313_Table1,MATCH(MID($B1704,1,1),_313_Table1_ColumnLookup,0),FALSE)
+N("313"),
  IF(AND(VALUE(LEFT($A1704,3))=314,LEN($B1704)=3),VLOOKUP(VALUE(MID($B1704,2,2)),_314_Table1,MATCH(MID($B1704,1,1),_314_Table1_ColumnLookup,0),FALSE),
  IF(VALUE(LEFT($A1704,3))=314,VLOOKUP(VALUE(MID($B1704,2,1)),_314_Table1,MATCH(MID($B1704,1,1),_314_Table1_ColumnLookup,0),FALSE)
+N("314"),
""))))))))))))))))))))))))</f>
        <v>#N/A</v>
      </c>
      <c r="E1704" s="238" t="e">
        <f>IF(AND(VALUE(LEFT($A1704,3))=309,LEN($B1704)=3),VLOOKUP(VALUE(MID($B1704,2,2)),_309_Table2,MATCH(MID($B1704,1,1),_309_Table2_ColumnLookup,0),FALSE),
  IF($C1704="309 LCR SummaryA",OneYearSCR,IF($C1704="309 LCR SummaryB",UltimateSCR,IF(VALUE(LEFT($A1704,3))=309,VLOOKUP(VALUE(MID($B1704,2,1)),_309_Table2,MATCH(MID($B1704,1,1),_309_Table2_ColumnLookup,0),FALSE)
+N("309"),
  IF(VALUE(LEFT($A1704,3))=310,VLOOKUP(VALUE(MID($B1704,2,1)),_310_Table2,MATCH(MID($B1704,1,1),_310_Table2_ColumnLookup,0),FALSE)
+N("310"),
  IF(AND(VALUE(LEFT($A1704,3))=311,LEN($I1704)=4),VLOOKUP($I1704,_311_Table2,MATCH($B1704,_311_Table2_ColumnLookup,0),FALSE),
  IF(AND(VALUE(LEFT($A1704,3))=311,OR($B1704="I2",$B1704="J2",$B1704="K2",$B1704="L2")),VLOOKUP('311'!$G$58,_311_Table2,MATCH(MID($B1704,1,1),_311_Table2_ColumnLookup,0),FALSE),
  IF(AND(VALUE(LEFT($A1704,3))=311,RIGHT($B1704,5)="Total"),VLOOKUP('311'!$G$59,_311_Table2,MATCH(MID($B1704,1,1),_311_Table2_ColumnLookup,0),FALSE),
  IF(VALUE(LEFT($A1704,3))=311,VLOOKUP(VALUE(MID($B1704,2,1)),_311_Table2,MATCH(MID($B1704,1,1),_311_Table2_ColumnLookup,0),FALSE)
+N("311"),
  IF(AND(VALUE(LEFT($A1704,3))=312,LEFT($G1704,10)="Unincepted",$B1704="G "),VLOOKUP(" ULO",_312_Table2,MATCH('312'!$N$16,_312_Table2_ColumnLookup,0),FALSE),
  IF(AND(VALUE(LEFT($A1704,3))=312,LEFT($G1704,10)="Unincepted",$B1704="O "),VLOOKUP(" ULO",_312_Table2,MATCH('312'!$V$16,_312_Table2_ColumnLookup,0),FALSE),
  IF(AND(VALUE(LEFT($A1704,3))=312,LEFT($G1704,10)="Unincepted",$B1704="Q "),VLOOKUP(" ULO",_312_Table2,MATCH('312'!$X$16,_312_Table2_ColumnLookup,0),FALSE),
  IF(AND(VALUE(LEFT($A1704,3))=312,LEFT($G1704,10)="Unincepted"),VLOOKUP(" ULO",_312_Table2,MATCH(LEFT($B1704,1),_312_Table2_ColumnLookup,0),FALSE),
  IF(AND(VALUE(LEFT($A1704,3))=312,LEFT($G1704,5)="Total",$B1704="G "),VLOOKUP('312'!$F$80,_312_Table2,MATCH('312'!$N$16,_312_Table2_ColumnLookup,0),FALSE),
  IF(AND(VALUE(LEFT($A1704,3))=312,LEFT($G1704,5)="Total",$B1704="O "),VLOOKUP('312'!$F$80,_312_Table2,MATCH('312'!$V$16,_312_Table2_ColumnLookup,0),FALSE),
  IF(AND(VALUE(LEFT($A1704,3))=312,LEFT($G1704,5)="Total",$B1704="Q "),VLOOKUP('312'!$F$80,_312_Table2,MATCH('312'!$X$16,_312_Table2_ColumnLookup,0),FALSE),
  IF(AND(VALUE(LEFT($A1704,3))=312,LEFT($G1704,5)="Total"),VLOOKUP('312'!$F$80,_312_Table2,MATCH(LEFT($B1704,1),_312_Table2_ColumnLookup,0),FALSE),
  IF(AND(VALUE(LEFT($A1704,3))=312,LEN($I1704)=4,$B1704="G"),VLOOKUP($I1704,_312_Table2,MATCH('312'!$N$16,_312_Table2_ColumnLookup,0),FALSE),
  IF(AND(VALUE(LEFT($A1704,3))=312,LEN($I1704)=4,$B1704="O"),VLOOKUP($I1704,_312_Table2,MATCH('312'!$V$16,_312_Table2_ColumnLookup,0),FALSE),
  IF(AND(VALUE(LEFT($A1704,3))=312,LEN($I1704)=4,$B1704="Q"),VLOOKUP($I1704,_312_Table2,MATCH('312'!$X$16,_312_Table2_ColumnLookup,0),FALSE),
  IF(AND(VALUE(LEFT($A1704,3))=312,LEN($I1704)=4),VLOOKUP($I1704,_312_Table2,MATCH(LEFT($B1704,1),_312_Table2_ColumnLookup,0),FALSE)
+N("312"),
  IF(VALUE(LEFT($A1704,3))=313,VLOOKUP(VALUE(MID($B1704,2,1)),_313_Table2,MATCH(MID($B1704,1,1),_313_Table2_ColumnLookup,0),FALSE)
+N("313"),
  IF(AND(VALUE(LEFT($A1704,3))=314,LEN($B1704)=3),VLOOKUP(VALUE(MID($B1704,2,2)),_314_Table2,MATCH(MID($B1704,1,1),_314_Table2_ColumnLookup,0),FALSE),
  IF(VALUE(LEFT($A1704,3))=314,VLOOKUP(VALUE(MID($B1704,2,1)),_314_Table2,MATCH(MID($B1704,1,1),_314_Table2_ColumnLookup,0),FALSE)
+N("314"),
""))))))))))))))))))))))))</f>
        <v>#N/A</v>
      </c>
      <c r="F1704" s="238" t="e">
        <f>IF(AND(VALUE(LEFT($A1704,3))=309,LEN($B1704)=3),VLOOKUP(VALUE(MID($B1704,2,2)),_309_Table3,MATCH(MID($B1704,1,1),_309_Table3_ColumnLookup,0),FALSE),
  IF($C1704="309 LCR SummaryA",OneYearSCR,IF($C1704="309 LCR SummaryB",UltimateSCR,IF(VALUE(LEFT($A1704,3))=309,VLOOKUP(VALUE(MID($B1704,2,1)),_309_Table3,MATCH(MID($B1704,1,1),_309_Table3_ColumnLookup,0),FALSE)
+N("309"),
  IF(VALUE(LEFT($A1704,3))=310,VLOOKUP(VALUE(MID($B1704,2,1)),_310_Table3,MATCH(MID($B1704,1,1),_310_Table3_ColumnLookup,0),FALSE)
+N("310"),
  IF(AND(VALUE(LEFT($A1704,3))=311,LEN($I1704)=4),VLOOKUP($I1704,_311_Table3,MATCH($B1704,_311_Table3_ColumnLookup,0),FALSE),
  IF(AND(VALUE(LEFT($A1704,3))=311,OR($B1704="I2",$B1704="J2",$B1704="K2",$B1704="L2")),VLOOKUP('311'!$G$58,_311_Table3,MATCH(MID($B1704,1,1),_311_Table3_ColumnLookup,0),FALSE),
  IF(AND(VALUE(LEFT($A1704,3))=311,RIGHT($B1704,5)="Total"),VLOOKUP('311'!$G$59,_311_Table3,MATCH(MID($B1704,1,1),_311_Table3_ColumnLookup,0),FALSE),
  IF(VALUE(LEFT($A1704,3))=311,VLOOKUP(VALUE(MID($B1704,2,1)),_311_Table3,MATCH(MID($B1704,1,1),_311_Table3_ColumnLookup,0),FALSE)
+N("311"),
  IF(AND(VALUE(LEFT($A1704,3))=312,LEFT($G1704,10)="Unincepted",$B1704="G "),VLOOKUP(" ULO",_312_Table3,MATCH('312'!$N$16,_312_Table3_ColumnLookup,0),FALSE),
  IF(AND(VALUE(LEFT($A1704,3))=312,LEFT($G1704,10)="Unincepted",$B1704="O "),VLOOKUP(" ULO",_312_Table3,MATCH('312'!$V$16,_312_Table3_ColumnLookup,0),FALSE),
  IF(AND(VALUE(LEFT($A1704,3))=312,LEFT($G1704,10)="Unincepted",$B1704="Q "),VLOOKUP(" ULO",_312_Table3,MATCH('312'!$X$16,_312_Table3_ColumnLookup,0),FALSE),
  IF(AND(VALUE(LEFT($A1704,3))=312,LEFT($G1704,10)="Unincepted"),VLOOKUP(" ULO",_312_Table3,MATCH(LEFT($B1704,1),_312_Table3_ColumnLookup,0),FALSE),
  IF(AND(VALUE(LEFT($A1704,3))=312,LEFT($G1704,5)="Total",$B1704="G "),VLOOKUP('312'!$F$80,_312_Table3,MATCH('312'!$N$16,_312_Table3_ColumnLookup,0),FALSE),
  IF(AND(VALUE(LEFT($A1704,3))=312,LEFT($G1704,5)="Total",$B1704="O "),VLOOKUP('312'!$F$80,_312_Table3,MATCH('312'!$V$16,_312_Table3_ColumnLookup,0),FALSE),
  IF(AND(VALUE(LEFT($A1704,3))=312,LEFT($G1704,5)="Total",$B1704="Q "),VLOOKUP('312'!$F$80,_312_Table3,MATCH('312'!$X$16,_312_Table3_ColumnLookup,0),FALSE),
  IF(AND(VALUE(LEFT($A1704,3))=312,LEFT($G1704,5)="Total"),VLOOKUP('312'!$F$80,_312_Table3,MATCH(LEFT($B1704,1),_312_Table3_ColumnLookup,0),FALSE),
  IF(AND(VALUE(LEFT($A1704,3))=312,LEN($I1704)=4,$B1704="G"),VLOOKUP($I1704,_312_Table3,MATCH('312'!$N$16,_312_Table3_ColumnLookup,0),FALSE),
  IF(AND(VALUE(LEFT($A1704,3))=312,LEN($I1704)=4,$B1704="O"),VLOOKUP($I1704,_312_Table3,MATCH('312'!$V$16,_312_Table3_ColumnLookup,0),FALSE),
  IF(AND(VALUE(LEFT($A1704,3))=312,LEN($I1704)=4,$B1704="Q"),VLOOKUP($I1704,_312_Table3,MATCH('312'!$X$16,_312_Table3_ColumnLookup,0),FALSE),
  IF(AND(VALUE(LEFT($A1704,3))=312,LEN($I1704)=4),VLOOKUP($I1704,_312_Table3,MATCH(LEFT($B1704,1),_312_Table3_ColumnLookup,0),FALSE)
+N("312"),
  IF(VALUE(LEFT($A1704,3))=313,VLOOKUP(VALUE(MID($B1704,2,1)),_313_Table3,MATCH(MID($B1704,1,1),_313_Table3_ColumnLookup,0),FALSE)
+N("313"),
  IF(AND(VALUE(LEFT($A1704,3))=314,LEN($B1704)=3),VLOOKUP(VALUE(MID($B1704,2,2)),_314_Table3,MATCH(MID($B1704,1,1),_314_Table3_ColumnLookup,0),FALSE),
  IF(VALUE(LEFT($A1704,3))=314,VLOOKUP(VALUE(MID($B1704,2,1)),_314_Table3,MATCH(MID($B1704,1,1),_314_Table3_ColumnLookup,0),FALSE)
+N("314"),
""))))))))))))))))))))))))</f>
        <v>#N/A</v>
      </c>
      <c r="H1704" s="321" t="str">
        <f>IFERROR(
IF(ISERROR($D1704)=FALSE,$D1704,IF(ISERROR($E1704)=FALSE,$E1704,IF(ISERROR($F1704)=FALSE,$F1704
+N("012 checkboxes"),
IF(
IF(OR(LEFT($A1704,9)="Syndicate",LEFT($A1704,12)="NewSyndicate"),VLOOKUP($A1704,'012'!$J:$ZW,MATCH("Link to button",'012'!$J$1:$ZW$1,0),0)
+N("309 checkbox"),
IF($C1704="309 LCR Summary0",VLOOKUP("Notes990",'309'!$P:$ZZ,MATCH("Link to button",'309'!$P$1:$ZZ$1,0),0)
+N("313 checkboxes"),
IF($C1704="313 Financial Information0LcmVsScr",IF($C1704="309 LCR Summary0",VLOOKUP("LcmVsScr",'309'!$N:$ZZ,MATCH("Link to button",'309'!$N$1:$ZZ$1,0),0),
IF($C1704="313 Financial Information0LcrDocAttached",IF($C1704="309 LCR Summary0",VLOOKUP("LcrDocAttached",'309'!$N:$ZZ,MATCH("Link to button",'309'!$N$1:$ZZ$1,0),
0)))))))=1,TRUE,FALSE)
))),"")</f>
        <v/>
      </c>
    </row>
    <row r="1705" spans="1:8">
      <c r="A1705" s="237" t="e">
        <f>VLOOKUP($G1705,CSVLookups!$B:$R,MATCH(A$1,CSVLookups!$B$1:$R$1,0),FALSE)</f>
        <v>#N/A</v>
      </c>
      <c r="B1705" s="237" t="e">
        <f>VLOOKUP($G1705,CSVLookups!$B:$R,MATCH(B$1,CSVLookups!$B$1:$R$1,0),FALSE)</f>
        <v>#N/A</v>
      </c>
      <c r="C1705" s="238" t="e">
        <f t="shared" si="27"/>
        <v>#N/A</v>
      </c>
      <c r="D1705" s="238" t="e">
        <f>IF(AND(VALUE(LEFT($A1705,3))=309,LEN($B1705)=3),VLOOKUP(VALUE(MID($B1705,2,2)),_309_Table1,MATCH(MID($B1705,1,1),_309_Table1_ColumnLookup,0),FALSE),
  IF($C1705="309 LCR SummaryA",OneYearSCR,IF($C1705="309 LCR SummaryB",UltimateSCR,IF(VALUE(LEFT($A1705,3))=309,VLOOKUP(VALUE(MID($B1705,2,1)),_309_Table1,MATCH(MID($B1705,1,1),_309_Table1_ColumnLookup,0),FALSE)
+N("309"),
  IF(VALUE(LEFT($A1705,3))=310,VLOOKUP(VALUE(MID($B1705,2,1)),_310_Table1,MATCH(MID($B1705,1,1),_310_Table1_ColumnLookup,0),FALSE)
+N("310"),
  IF(AND(VALUE(LEFT($A1705,3))=311,LEN($I1705)=4),VLOOKUP($I1705,_311_Table1,MATCH($B1705,_311_Table1_ColumnLookup,0),FALSE),
  IF(AND(VALUE(LEFT($A1705,3))=311,OR($B1705="I2",$B1705="J2",$B1705="K2",$B1705="L2")),VLOOKUP('311'!$G$58,_311_Table1,MATCH(MID($B1705,1,1),_311_Table1_ColumnLookup,0),FALSE),
  IF(AND(VALUE(LEFT($A1705,3))=311,RIGHT($B1705,5)="Total"),VLOOKUP('311'!$G$59,_311_Table1,MATCH(MID($B1705,1,1),_311_Table1_ColumnLookup,0),FALSE),
  IF(VALUE(LEFT($A1705,3))=311,VLOOKUP(VALUE(MID($B1705,2,1)),_311_Table1,MATCH(MID($B1705,1,1),_311_Table1_ColumnLookup,0),FALSE)
+N("311"),
  IF(AND(VALUE(LEFT($A1705,3))=312,LEFT($G1705,10)="Unincepted",$B1705="G "),VLOOKUP(" ULO",_312_Table1,MATCH('312'!$N$16,_312_Table1_ColumnLookup,0),FALSE),
  IF(AND(VALUE(LEFT($A1705,3))=312,LEFT($G1705,10)="Unincepted",$B1705="O "),VLOOKUP(" ULO",_312_Table1,MATCH('312'!$V$16,_312_Table1_ColumnLookup,0),FALSE),
  IF(AND(VALUE(LEFT($A1705,3))=312,LEFT($G1705,10)="Unincepted",$B1705="Q "),VLOOKUP(" ULO",_312_Table1,MATCH('312'!$X$16,_312_Table1_ColumnLookup,0),FALSE),
  IF(AND(VALUE(LEFT($A1705,3))=312,LEFT($G1705,10)="Unincepted"),VLOOKUP(" ULO",_312_Table1,MATCH(LEFT($B1705,1),_312_Table1_ColumnLookup,0),FALSE),
  IF(AND(VALUE(LEFT($A1705,3))=312,LEFT($G1705,5)="Total",$B1705="G "),VLOOKUP('312'!$F$80,_312_Table1,MATCH('312'!$N$16,_312_Table1_ColumnLookup,0),FALSE),
  IF(AND(VALUE(LEFT($A1705,3))=312,LEFT($G1705,5)="Total",$B1705="O "),VLOOKUP('312'!$F$80,_312_Table1,MATCH('312'!$V$16,_312_Table1_ColumnLookup,0),FALSE),
  IF(AND(VALUE(LEFT($A1705,3))=312,LEFT($G1705,5)="Total",$B1705="Q "),VLOOKUP('312'!$F$80,_312_Table1,MATCH('312'!$X$16,_312_Table1_ColumnLookup,0),FALSE),
  IF(AND(VALUE(LEFT($A1705,3))=312,LEFT($G1705,5)="Total"),VLOOKUP('312'!$F$80,_312_Table1,MATCH(LEFT($B1705,1),_312_Table1_ColumnLookup,0),FALSE),
  IF(AND(VALUE(LEFT($A1705,3))=312,LEN($I1705)=4,$B1705="G"),VLOOKUP($I1705,_312_Table1,MATCH('312'!$N$16,_312_Table1_ColumnLookup,0),FALSE),
  IF(AND(VALUE(LEFT($A1705,3))=312,LEN($I1705)=4,$B1705="O"),VLOOKUP($I1705,_312_Table1,MATCH('312'!$V$16,_312_Table1_ColumnLookup,0),FALSE),
  IF(AND(VALUE(LEFT($A1705,3))=312,LEN($I1705)=4,$B1705="Q"),VLOOKUP($I1705,_312_Table1,MATCH('312'!$X$16,_312_Table1_ColumnLookup,0),FALSE),
  IF(AND(VALUE(LEFT($A1705,3))=312,LEN($I1705)=4),VLOOKUP($I1705,_312_Table1,MATCH(LEFT($B1705,1),_312_Table1_ColumnLookup,0),FALSE)
+N("312"),
  IF(VALUE(LEFT($A1705,3))=313,VLOOKUP(VALUE(MID($B1705,2,1)),_313_Table1,MATCH(MID($B1705,1,1),_313_Table1_ColumnLookup,0),FALSE)
+N("313"),
  IF(AND(VALUE(LEFT($A1705,3))=314,LEN($B1705)=3),VLOOKUP(VALUE(MID($B1705,2,2)),_314_Table1,MATCH(MID($B1705,1,1),_314_Table1_ColumnLookup,0),FALSE),
  IF(VALUE(LEFT($A1705,3))=314,VLOOKUP(VALUE(MID($B1705,2,1)),_314_Table1,MATCH(MID($B1705,1,1),_314_Table1_ColumnLookup,0),FALSE)
+N("314"),
""))))))))))))))))))))))))</f>
        <v>#N/A</v>
      </c>
      <c r="E1705" s="238" t="e">
        <f>IF(AND(VALUE(LEFT($A1705,3))=309,LEN($B1705)=3),VLOOKUP(VALUE(MID($B1705,2,2)),_309_Table2,MATCH(MID($B1705,1,1),_309_Table2_ColumnLookup,0),FALSE),
  IF($C1705="309 LCR SummaryA",OneYearSCR,IF($C1705="309 LCR SummaryB",UltimateSCR,IF(VALUE(LEFT($A1705,3))=309,VLOOKUP(VALUE(MID($B1705,2,1)),_309_Table2,MATCH(MID($B1705,1,1),_309_Table2_ColumnLookup,0),FALSE)
+N("309"),
  IF(VALUE(LEFT($A1705,3))=310,VLOOKUP(VALUE(MID($B1705,2,1)),_310_Table2,MATCH(MID($B1705,1,1),_310_Table2_ColumnLookup,0),FALSE)
+N("310"),
  IF(AND(VALUE(LEFT($A1705,3))=311,LEN($I1705)=4),VLOOKUP($I1705,_311_Table2,MATCH($B1705,_311_Table2_ColumnLookup,0),FALSE),
  IF(AND(VALUE(LEFT($A1705,3))=311,OR($B1705="I2",$B1705="J2",$B1705="K2",$B1705="L2")),VLOOKUP('311'!$G$58,_311_Table2,MATCH(MID($B1705,1,1),_311_Table2_ColumnLookup,0),FALSE),
  IF(AND(VALUE(LEFT($A1705,3))=311,RIGHT($B1705,5)="Total"),VLOOKUP('311'!$G$59,_311_Table2,MATCH(MID($B1705,1,1),_311_Table2_ColumnLookup,0),FALSE),
  IF(VALUE(LEFT($A1705,3))=311,VLOOKUP(VALUE(MID($B1705,2,1)),_311_Table2,MATCH(MID($B1705,1,1),_311_Table2_ColumnLookup,0),FALSE)
+N("311"),
  IF(AND(VALUE(LEFT($A1705,3))=312,LEFT($G1705,10)="Unincepted",$B1705="G "),VLOOKUP(" ULO",_312_Table2,MATCH('312'!$N$16,_312_Table2_ColumnLookup,0),FALSE),
  IF(AND(VALUE(LEFT($A1705,3))=312,LEFT($G1705,10)="Unincepted",$B1705="O "),VLOOKUP(" ULO",_312_Table2,MATCH('312'!$V$16,_312_Table2_ColumnLookup,0),FALSE),
  IF(AND(VALUE(LEFT($A1705,3))=312,LEFT($G1705,10)="Unincepted",$B1705="Q "),VLOOKUP(" ULO",_312_Table2,MATCH('312'!$X$16,_312_Table2_ColumnLookup,0),FALSE),
  IF(AND(VALUE(LEFT($A1705,3))=312,LEFT($G1705,10)="Unincepted"),VLOOKUP(" ULO",_312_Table2,MATCH(LEFT($B1705,1),_312_Table2_ColumnLookup,0),FALSE),
  IF(AND(VALUE(LEFT($A1705,3))=312,LEFT($G1705,5)="Total",$B1705="G "),VLOOKUP('312'!$F$80,_312_Table2,MATCH('312'!$N$16,_312_Table2_ColumnLookup,0),FALSE),
  IF(AND(VALUE(LEFT($A1705,3))=312,LEFT($G1705,5)="Total",$B1705="O "),VLOOKUP('312'!$F$80,_312_Table2,MATCH('312'!$V$16,_312_Table2_ColumnLookup,0),FALSE),
  IF(AND(VALUE(LEFT($A1705,3))=312,LEFT($G1705,5)="Total",$B1705="Q "),VLOOKUP('312'!$F$80,_312_Table2,MATCH('312'!$X$16,_312_Table2_ColumnLookup,0),FALSE),
  IF(AND(VALUE(LEFT($A1705,3))=312,LEFT($G1705,5)="Total"),VLOOKUP('312'!$F$80,_312_Table2,MATCH(LEFT($B1705,1),_312_Table2_ColumnLookup,0),FALSE),
  IF(AND(VALUE(LEFT($A1705,3))=312,LEN($I1705)=4,$B1705="G"),VLOOKUP($I1705,_312_Table2,MATCH('312'!$N$16,_312_Table2_ColumnLookup,0),FALSE),
  IF(AND(VALUE(LEFT($A1705,3))=312,LEN($I1705)=4,$B1705="O"),VLOOKUP($I1705,_312_Table2,MATCH('312'!$V$16,_312_Table2_ColumnLookup,0),FALSE),
  IF(AND(VALUE(LEFT($A1705,3))=312,LEN($I1705)=4,$B1705="Q"),VLOOKUP($I1705,_312_Table2,MATCH('312'!$X$16,_312_Table2_ColumnLookup,0),FALSE),
  IF(AND(VALUE(LEFT($A1705,3))=312,LEN($I1705)=4),VLOOKUP($I1705,_312_Table2,MATCH(LEFT($B1705,1),_312_Table2_ColumnLookup,0),FALSE)
+N("312"),
  IF(VALUE(LEFT($A1705,3))=313,VLOOKUP(VALUE(MID($B1705,2,1)),_313_Table2,MATCH(MID($B1705,1,1),_313_Table2_ColumnLookup,0),FALSE)
+N("313"),
  IF(AND(VALUE(LEFT($A1705,3))=314,LEN($B1705)=3),VLOOKUP(VALUE(MID($B1705,2,2)),_314_Table2,MATCH(MID($B1705,1,1),_314_Table2_ColumnLookup,0),FALSE),
  IF(VALUE(LEFT($A1705,3))=314,VLOOKUP(VALUE(MID($B1705,2,1)),_314_Table2,MATCH(MID($B1705,1,1),_314_Table2_ColumnLookup,0),FALSE)
+N("314"),
""))))))))))))))))))))))))</f>
        <v>#N/A</v>
      </c>
      <c r="F1705" s="238" t="e">
        <f>IF(AND(VALUE(LEFT($A1705,3))=309,LEN($B1705)=3),VLOOKUP(VALUE(MID($B1705,2,2)),_309_Table3,MATCH(MID($B1705,1,1),_309_Table3_ColumnLookup,0),FALSE),
  IF($C1705="309 LCR SummaryA",OneYearSCR,IF($C1705="309 LCR SummaryB",UltimateSCR,IF(VALUE(LEFT($A1705,3))=309,VLOOKUP(VALUE(MID($B1705,2,1)),_309_Table3,MATCH(MID($B1705,1,1),_309_Table3_ColumnLookup,0),FALSE)
+N("309"),
  IF(VALUE(LEFT($A1705,3))=310,VLOOKUP(VALUE(MID($B1705,2,1)),_310_Table3,MATCH(MID($B1705,1,1),_310_Table3_ColumnLookup,0),FALSE)
+N("310"),
  IF(AND(VALUE(LEFT($A1705,3))=311,LEN($I1705)=4),VLOOKUP($I1705,_311_Table3,MATCH($B1705,_311_Table3_ColumnLookup,0),FALSE),
  IF(AND(VALUE(LEFT($A1705,3))=311,OR($B1705="I2",$B1705="J2",$B1705="K2",$B1705="L2")),VLOOKUP('311'!$G$58,_311_Table3,MATCH(MID($B1705,1,1),_311_Table3_ColumnLookup,0),FALSE),
  IF(AND(VALUE(LEFT($A1705,3))=311,RIGHT($B1705,5)="Total"),VLOOKUP('311'!$G$59,_311_Table3,MATCH(MID($B1705,1,1),_311_Table3_ColumnLookup,0),FALSE),
  IF(VALUE(LEFT($A1705,3))=311,VLOOKUP(VALUE(MID($B1705,2,1)),_311_Table3,MATCH(MID($B1705,1,1),_311_Table3_ColumnLookup,0),FALSE)
+N("311"),
  IF(AND(VALUE(LEFT($A1705,3))=312,LEFT($G1705,10)="Unincepted",$B1705="G "),VLOOKUP(" ULO",_312_Table3,MATCH('312'!$N$16,_312_Table3_ColumnLookup,0),FALSE),
  IF(AND(VALUE(LEFT($A1705,3))=312,LEFT($G1705,10)="Unincepted",$B1705="O "),VLOOKUP(" ULO",_312_Table3,MATCH('312'!$V$16,_312_Table3_ColumnLookup,0),FALSE),
  IF(AND(VALUE(LEFT($A1705,3))=312,LEFT($G1705,10)="Unincepted",$B1705="Q "),VLOOKUP(" ULO",_312_Table3,MATCH('312'!$X$16,_312_Table3_ColumnLookup,0),FALSE),
  IF(AND(VALUE(LEFT($A1705,3))=312,LEFT($G1705,10)="Unincepted"),VLOOKUP(" ULO",_312_Table3,MATCH(LEFT($B1705,1),_312_Table3_ColumnLookup,0),FALSE),
  IF(AND(VALUE(LEFT($A1705,3))=312,LEFT($G1705,5)="Total",$B1705="G "),VLOOKUP('312'!$F$80,_312_Table3,MATCH('312'!$N$16,_312_Table3_ColumnLookup,0),FALSE),
  IF(AND(VALUE(LEFT($A1705,3))=312,LEFT($G1705,5)="Total",$B1705="O "),VLOOKUP('312'!$F$80,_312_Table3,MATCH('312'!$V$16,_312_Table3_ColumnLookup,0),FALSE),
  IF(AND(VALUE(LEFT($A1705,3))=312,LEFT($G1705,5)="Total",$B1705="Q "),VLOOKUP('312'!$F$80,_312_Table3,MATCH('312'!$X$16,_312_Table3_ColumnLookup,0),FALSE),
  IF(AND(VALUE(LEFT($A1705,3))=312,LEFT($G1705,5)="Total"),VLOOKUP('312'!$F$80,_312_Table3,MATCH(LEFT($B1705,1),_312_Table3_ColumnLookup,0),FALSE),
  IF(AND(VALUE(LEFT($A1705,3))=312,LEN($I1705)=4,$B1705="G"),VLOOKUP($I1705,_312_Table3,MATCH('312'!$N$16,_312_Table3_ColumnLookup,0),FALSE),
  IF(AND(VALUE(LEFT($A1705,3))=312,LEN($I1705)=4,$B1705="O"),VLOOKUP($I1705,_312_Table3,MATCH('312'!$V$16,_312_Table3_ColumnLookup,0),FALSE),
  IF(AND(VALUE(LEFT($A1705,3))=312,LEN($I1705)=4,$B1705="Q"),VLOOKUP($I1705,_312_Table3,MATCH('312'!$X$16,_312_Table3_ColumnLookup,0),FALSE),
  IF(AND(VALUE(LEFT($A1705,3))=312,LEN($I1705)=4),VLOOKUP($I1705,_312_Table3,MATCH(LEFT($B1705,1),_312_Table3_ColumnLookup,0),FALSE)
+N("312"),
  IF(VALUE(LEFT($A1705,3))=313,VLOOKUP(VALUE(MID($B1705,2,1)),_313_Table3,MATCH(MID($B1705,1,1),_313_Table3_ColumnLookup,0),FALSE)
+N("313"),
  IF(AND(VALUE(LEFT($A1705,3))=314,LEN($B1705)=3),VLOOKUP(VALUE(MID($B1705,2,2)),_314_Table3,MATCH(MID($B1705,1,1),_314_Table3_ColumnLookup,0),FALSE),
  IF(VALUE(LEFT($A1705,3))=314,VLOOKUP(VALUE(MID($B1705,2,1)),_314_Table3,MATCH(MID($B1705,1,1),_314_Table3_ColumnLookup,0),FALSE)
+N("314"),
""))))))))))))))))))))))))</f>
        <v>#N/A</v>
      </c>
      <c r="H1705" s="321" t="str">
        <f>IFERROR(
IF(ISERROR($D1705)=FALSE,$D1705,IF(ISERROR($E1705)=FALSE,$E1705,IF(ISERROR($F1705)=FALSE,$F1705
+N("012 checkboxes"),
IF(
IF(OR(LEFT($A1705,9)="Syndicate",LEFT($A1705,12)="NewSyndicate"),VLOOKUP($A1705,'012'!$J:$ZW,MATCH("Link to button",'012'!$J$1:$ZW$1,0),0)
+N("309 checkbox"),
IF($C1705="309 LCR Summary0",VLOOKUP("Notes990",'309'!$P:$ZZ,MATCH("Link to button",'309'!$P$1:$ZZ$1,0),0)
+N("313 checkboxes"),
IF($C1705="313 Financial Information0LcmVsScr",IF($C1705="309 LCR Summary0",VLOOKUP("LcmVsScr",'309'!$N:$ZZ,MATCH("Link to button",'309'!$N$1:$ZZ$1,0),0),
IF($C1705="313 Financial Information0LcrDocAttached",IF($C1705="309 LCR Summary0",VLOOKUP("LcrDocAttached",'309'!$N:$ZZ,MATCH("Link to button",'309'!$N$1:$ZZ$1,0),
0)))))))=1,TRUE,FALSE)
))),"")</f>
        <v/>
      </c>
    </row>
    <row r="1706" spans="1:8">
      <c r="A1706" s="237" t="e">
        <f>VLOOKUP($G1706,CSVLookups!$B:$R,MATCH(A$1,CSVLookups!$B$1:$R$1,0),FALSE)</f>
        <v>#N/A</v>
      </c>
      <c r="B1706" s="237" t="e">
        <f>VLOOKUP($G1706,CSVLookups!$B:$R,MATCH(B$1,CSVLookups!$B$1:$R$1,0),FALSE)</f>
        <v>#N/A</v>
      </c>
      <c r="C1706" s="238" t="e">
        <f t="shared" si="27"/>
        <v>#N/A</v>
      </c>
      <c r="D1706" s="238" t="e">
        <f>IF(AND(VALUE(LEFT($A1706,3))=309,LEN($B1706)=3),VLOOKUP(VALUE(MID($B1706,2,2)),_309_Table1,MATCH(MID($B1706,1,1),_309_Table1_ColumnLookup,0),FALSE),
  IF($C1706="309 LCR SummaryA",OneYearSCR,IF($C1706="309 LCR SummaryB",UltimateSCR,IF(VALUE(LEFT($A1706,3))=309,VLOOKUP(VALUE(MID($B1706,2,1)),_309_Table1,MATCH(MID($B1706,1,1),_309_Table1_ColumnLookup,0),FALSE)
+N("309"),
  IF(VALUE(LEFT($A1706,3))=310,VLOOKUP(VALUE(MID($B1706,2,1)),_310_Table1,MATCH(MID($B1706,1,1),_310_Table1_ColumnLookup,0),FALSE)
+N("310"),
  IF(AND(VALUE(LEFT($A1706,3))=311,LEN($I1706)=4),VLOOKUP($I1706,_311_Table1,MATCH($B1706,_311_Table1_ColumnLookup,0),FALSE),
  IF(AND(VALUE(LEFT($A1706,3))=311,OR($B1706="I2",$B1706="J2",$B1706="K2",$B1706="L2")),VLOOKUP('311'!$G$58,_311_Table1,MATCH(MID($B1706,1,1),_311_Table1_ColumnLookup,0),FALSE),
  IF(AND(VALUE(LEFT($A1706,3))=311,RIGHT($B1706,5)="Total"),VLOOKUP('311'!$G$59,_311_Table1,MATCH(MID($B1706,1,1),_311_Table1_ColumnLookup,0),FALSE),
  IF(VALUE(LEFT($A1706,3))=311,VLOOKUP(VALUE(MID($B1706,2,1)),_311_Table1,MATCH(MID($B1706,1,1),_311_Table1_ColumnLookup,0),FALSE)
+N("311"),
  IF(AND(VALUE(LEFT($A1706,3))=312,LEFT($G1706,10)="Unincepted",$B1706="G "),VLOOKUP(" ULO",_312_Table1,MATCH('312'!$N$16,_312_Table1_ColumnLookup,0),FALSE),
  IF(AND(VALUE(LEFT($A1706,3))=312,LEFT($G1706,10)="Unincepted",$B1706="O "),VLOOKUP(" ULO",_312_Table1,MATCH('312'!$V$16,_312_Table1_ColumnLookup,0),FALSE),
  IF(AND(VALUE(LEFT($A1706,3))=312,LEFT($G1706,10)="Unincepted",$B1706="Q "),VLOOKUP(" ULO",_312_Table1,MATCH('312'!$X$16,_312_Table1_ColumnLookup,0),FALSE),
  IF(AND(VALUE(LEFT($A1706,3))=312,LEFT($G1706,10)="Unincepted"),VLOOKUP(" ULO",_312_Table1,MATCH(LEFT($B1706,1),_312_Table1_ColumnLookup,0),FALSE),
  IF(AND(VALUE(LEFT($A1706,3))=312,LEFT($G1706,5)="Total",$B1706="G "),VLOOKUP('312'!$F$80,_312_Table1,MATCH('312'!$N$16,_312_Table1_ColumnLookup,0),FALSE),
  IF(AND(VALUE(LEFT($A1706,3))=312,LEFT($G1706,5)="Total",$B1706="O "),VLOOKUP('312'!$F$80,_312_Table1,MATCH('312'!$V$16,_312_Table1_ColumnLookup,0),FALSE),
  IF(AND(VALUE(LEFT($A1706,3))=312,LEFT($G1706,5)="Total",$B1706="Q "),VLOOKUP('312'!$F$80,_312_Table1,MATCH('312'!$X$16,_312_Table1_ColumnLookup,0),FALSE),
  IF(AND(VALUE(LEFT($A1706,3))=312,LEFT($G1706,5)="Total"),VLOOKUP('312'!$F$80,_312_Table1,MATCH(LEFT($B1706,1),_312_Table1_ColumnLookup,0),FALSE),
  IF(AND(VALUE(LEFT($A1706,3))=312,LEN($I1706)=4,$B1706="G"),VLOOKUP($I1706,_312_Table1,MATCH('312'!$N$16,_312_Table1_ColumnLookup,0),FALSE),
  IF(AND(VALUE(LEFT($A1706,3))=312,LEN($I1706)=4,$B1706="O"),VLOOKUP($I1706,_312_Table1,MATCH('312'!$V$16,_312_Table1_ColumnLookup,0),FALSE),
  IF(AND(VALUE(LEFT($A1706,3))=312,LEN($I1706)=4,$B1706="Q"),VLOOKUP($I1706,_312_Table1,MATCH('312'!$X$16,_312_Table1_ColumnLookup,0),FALSE),
  IF(AND(VALUE(LEFT($A1706,3))=312,LEN($I1706)=4),VLOOKUP($I1706,_312_Table1,MATCH(LEFT($B1706,1),_312_Table1_ColumnLookup,0),FALSE)
+N("312"),
  IF(VALUE(LEFT($A1706,3))=313,VLOOKUP(VALUE(MID($B1706,2,1)),_313_Table1,MATCH(MID($B1706,1,1),_313_Table1_ColumnLookup,0),FALSE)
+N("313"),
  IF(AND(VALUE(LEFT($A1706,3))=314,LEN($B1706)=3),VLOOKUP(VALUE(MID($B1706,2,2)),_314_Table1,MATCH(MID($B1706,1,1),_314_Table1_ColumnLookup,0),FALSE),
  IF(VALUE(LEFT($A1706,3))=314,VLOOKUP(VALUE(MID($B1706,2,1)),_314_Table1,MATCH(MID($B1706,1,1),_314_Table1_ColumnLookup,0),FALSE)
+N("314"),
""))))))))))))))))))))))))</f>
        <v>#N/A</v>
      </c>
      <c r="E1706" s="238" t="e">
        <f>IF(AND(VALUE(LEFT($A1706,3))=309,LEN($B1706)=3),VLOOKUP(VALUE(MID($B1706,2,2)),_309_Table2,MATCH(MID($B1706,1,1),_309_Table2_ColumnLookup,0),FALSE),
  IF($C1706="309 LCR SummaryA",OneYearSCR,IF($C1706="309 LCR SummaryB",UltimateSCR,IF(VALUE(LEFT($A1706,3))=309,VLOOKUP(VALUE(MID($B1706,2,1)),_309_Table2,MATCH(MID($B1706,1,1),_309_Table2_ColumnLookup,0),FALSE)
+N("309"),
  IF(VALUE(LEFT($A1706,3))=310,VLOOKUP(VALUE(MID($B1706,2,1)),_310_Table2,MATCH(MID($B1706,1,1),_310_Table2_ColumnLookup,0),FALSE)
+N("310"),
  IF(AND(VALUE(LEFT($A1706,3))=311,LEN($I1706)=4),VLOOKUP($I1706,_311_Table2,MATCH($B1706,_311_Table2_ColumnLookup,0),FALSE),
  IF(AND(VALUE(LEFT($A1706,3))=311,OR($B1706="I2",$B1706="J2",$B1706="K2",$B1706="L2")),VLOOKUP('311'!$G$58,_311_Table2,MATCH(MID($B1706,1,1),_311_Table2_ColumnLookup,0),FALSE),
  IF(AND(VALUE(LEFT($A1706,3))=311,RIGHT($B1706,5)="Total"),VLOOKUP('311'!$G$59,_311_Table2,MATCH(MID($B1706,1,1),_311_Table2_ColumnLookup,0),FALSE),
  IF(VALUE(LEFT($A1706,3))=311,VLOOKUP(VALUE(MID($B1706,2,1)),_311_Table2,MATCH(MID($B1706,1,1),_311_Table2_ColumnLookup,0),FALSE)
+N("311"),
  IF(AND(VALUE(LEFT($A1706,3))=312,LEFT($G1706,10)="Unincepted",$B1706="G "),VLOOKUP(" ULO",_312_Table2,MATCH('312'!$N$16,_312_Table2_ColumnLookup,0),FALSE),
  IF(AND(VALUE(LEFT($A1706,3))=312,LEFT($G1706,10)="Unincepted",$B1706="O "),VLOOKUP(" ULO",_312_Table2,MATCH('312'!$V$16,_312_Table2_ColumnLookup,0),FALSE),
  IF(AND(VALUE(LEFT($A1706,3))=312,LEFT($G1706,10)="Unincepted",$B1706="Q "),VLOOKUP(" ULO",_312_Table2,MATCH('312'!$X$16,_312_Table2_ColumnLookup,0),FALSE),
  IF(AND(VALUE(LEFT($A1706,3))=312,LEFT($G1706,10)="Unincepted"),VLOOKUP(" ULO",_312_Table2,MATCH(LEFT($B1706,1),_312_Table2_ColumnLookup,0),FALSE),
  IF(AND(VALUE(LEFT($A1706,3))=312,LEFT($G1706,5)="Total",$B1706="G "),VLOOKUP('312'!$F$80,_312_Table2,MATCH('312'!$N$16,_312_Table2_ColumnLookup,0),FALSE),
  IF(AND(VALUE(LEFT($A1706,3))=312,LEFT($G1706,5)="Total",$B1706="O "),VLOOKUP('312'!$F$80,_312_Table2,MATCH('312'!$V$16,_312_Table2_ColumnLookup,0),FALSE),
  IF(AND(VALUE(LEFT($A1706,3))=312,LEFT($G1706,5)="Total",$B1706="Q "),VLOOKUP('312'!$F$80,_312_Table2,MATCH('312'!$X$16,_312_Table2_ColumnLookup,0),FALSE),
  IF(AND(VALUE(LEFT($A1706,3))=312,LEFT($G1706,5)="Total"),VLOOKUP('312'!$F$80,_312_Table2,MATCH(LEFT($B1706,1),_312_Table2_ColumnLookup,0),FALSE),
  IF(AND(VALUE(LEFT($A1706,3))=312,LEN($I1706)=4,$B1706="G"),VLOOKUP($I1706,_312_Table2,MATCH('312'!$N$16,_312_Table2_ColumnLookup,0),FALSE),
  IF(AND(VALUE(LEFT($A1706,3))=312,LEN($I1706)=4,$B1706="O"),VLOOKUP($I1706,_312_Table2,MATCH('312'!$V$16,_312_Table2_ColumnLookup,0),FALSE),
  IF(AND(VALUE(LEFT($A1706,3))=312,LEN($I1706)=4,$B1706="Q"),VLOOKUP($I1706,_312_Table2,MATCH('312'!$X$16,_312_Table2_ColumnLookup,0),FALSE),
  IF(AND(VALUE(LEFT($A1706,3))=312,LEN($I1706)=4),VLOOKUP($I1706,_312_Table2,MATCH(LEFT($B1706,1),_312_Table2_ColumnLookup,0),FALSE)
+N("312"),
  IF(VALUE(LEFT($A1706,3))=313,VLOOKUP(VALUE(MID($B1706,2,1)),_313_Table2,MATCH(MID($B1706,1,1),_313_Table2_ColumnLookup,0),FALSE)
+N("313"),
  IF(AND(VALUE(LEFT($A1706,3))=314,LEN($B1706)=3),VLOOKUP(VALUE(MID($B1706,2,2)),_314_Table2,MATCH(MID($B1706,1,1),_314_Table2_ColumnLookup,0),FALSE),
  IF(VALUE(LEFT($A1706,3))=314,VLOOKUP(VALUE(MID($B1706,2,1)),_314_Table2,MATCH(MID($B1706,1,1),_314_Table2_ColumnLookup,0),FALSE)
+N("314"),
""))))))))))))))))))))))))</f>
        <v>#N/A</v>
      </c>
      <c r="F1706" s="238" t="e">
        <f>IF(AND(VALUE(LEFT($A1706,3))=309,LEN($B1706)=3),VLOOKUP(VALUE(MID($B1706,2,2)),_309_Table3,MATCH(MID($B1706,1,1),_309_Table3_ColumnLookup,0),FALSE),
  IF($C1706="309 LCR SummaryA",OneYearSCR,IF($C1706="309 LCR SummaryB",UltimateSCR,IF(VALUE(LEFT($A1706,3))=309,VLOOKUP(VALUE(MID($B1706,2,1)),_309_Table3,MATCH(MID($B1706,1,1),_309_Table3_ColumnLookup,0),FALSE)
+N("309"),
  IF(VALUE(LEFT($A1706,3))=310,VLOOKUP(VALUE(MID($B1706,2,1)),_310_Table3,MATCH(MID($B1706,1,1),_310_Table3_ColumnLookup,0),FALSE)
+N("310"),
  IF(AND(VALUE(LEFT($A1706,3))=311,LEN($I1706)=4),VLOOKUP($I1706,_311_Table3,MATCH($B1706,_311_Table3_ColumnLookup,0),FALSE),
  IF(AND(VALUE(LEFT($A1706,3))=311,OR($B1706="I2",$B1706="J2",$B1706="K2",$B1706="L2")),VLOOKUP('311'!$G$58,_311_Table3,MATCH(MID($B1706,1,1),_311_Table3_ColumnLookup,0),FALSE),
  IF(AND(VALUE(LEFT($A1706,3))=311,RIGHT($B1706,5)="Total"),VLOOKUP('311'!$G$59,_311_Table3,MATCH(MID($B1706,1,1),_311_Table3_ColumnLookup,0),FALSE),
  IF(VALUE(LEFT($A1706,3))=311,VLOOKUP(VALUE(MID($B1706,2,1)),_311_Table3,MATCH(MID($B1706,1,1),_311_Table3_ColumnLookup,0),FALSE)
+N("311"),
  IF(AND(VALUE(LEFT($A1706,3))=312,LEFT($G1706,10)="Unincepted",$B1706="G "),VLOOKUP(" ULO",_312_Table3,MATCH('312'!$N$16,_312_Table3_ColumnLookup,0),FALSE),
  IF(AND(VALUE(LEFT($A1706,3))=312,LEFT($G1706,10)="Unincepted",$B1706="O "),VLOOKUP(" ULO",_312_Table3,MATCH('312'!$V$16,_312_Table3_ColumnLookup,0),FALSE),
  IF(AND(VALUE(LEFT($A1706,3))=312,LEFT($G1706,10)="Unincepted",$B1706="Q "),VLOOKUP(" ULO",_312_Table3,MATCH('312'!$X$16,_312_Table3_ColumnLookup,0),FALSE),
  IF(AND(VALUE(LEFT($A1706,3))=312,LEFT($G1706,10)="Unincepted"),VLOOKUP(" ULO",_312_Table3,MATCH(LEFT($B1706,1),_312_Table3_ColumnLookup,0),FALSE),
  IF(AND(VALUE(LEFT($A1706,3))=312,LEFT($G1706,5)="Total",$B1706="G "),VLOOKUP('312'!$F$80,_312_Table3,MATCH('312'!$N$16,_312_Table3_ColumnLookup,0),FALSE),
  IF(AND(VALUE(LEFT($A1706,3))=312,LEFT($G1706,5)="Total",$B1706="O "),VLOOKUP('312'!$F$80,_312_Table3,MATCH('312'!$V$16,_312_Table3_ColumnLookup,0),FALSE),
  IF(AND(VALUE(LEFT($A1706,3))=312,LEFT($G1706,5)="Total",$B1706="Q "),VLOOKUP('312'!$F$80,_312_Table3,MATCH('312'!$X$16,_312_Table3_ColumnLookup,0),FALSE),
  IF(AND(VALUE(LEFT($A1706,3))=312,LEFT($G1706,5)="Total"),VLOOKUP('312'!$F$80,_312_Table3,MATCH(LEFT($B1706,1),_312_Table3_ColumnLookup,0),FALSE),
  IF(AND(VALUE(LEFT($A1706,3))=312,LEN($I1706)=4,$B1706="G"),VLOOKUP($I1706,_312_Table3,MATCH('312'!$N$16,_312_Table3_ColumnLookup,0),FALSE),
  IF(AND(VALUE(LEFT($A1706,3))=312,LEN($I1706)=4,$B1706="O"),VLOOKUP($I1706,_312_Table3,MATCH('312'!$V$16,_312_Table3_ColumnLookup,0),FALSE),
  IF(AND(VALUE(LEFT($A1706,3))=312,LEN($I1706)=4,$B1706="Q"),VLOOKUP($I1706,_312_Table3,MATCH('312'!$X$16,_312_Table3_ColumnLookup,0),FALSE),
  IF(AND(VALUE(LEFT($A1706,3))=312,LEN($I1706)=4),VLOOKUP($I1706,_312_Table3,MATCH(LEFT($B1706,1),_312_Table3_ColumnLookup,0),FALSE)
+N("312"),
  IF(VALUE(LEFT($A1706,3))=313,VLOOKUP(VALUE(MID($B1706,2,1)),_313_Table3,MATCH(MID($B1706,1,1),_313_Table3_ColumnLookup,0),FALSE)
+N("313"),
  IF(AND(VALUE(LEFT($A1706,3))=314,LEN($B1706)=3),VLOOKUP(VALUE(MID($B1706,2,2)),_314_Table3,MATCH(MID($B1706,1,1),_314_Table3_ColumnLookup,0),FALSE),
  IF(VALUE(LEFT($A1706,3))=314,VLOOKUP(VALUE(MID($B1706,2,1)),_314_Table3,MATCH(MID($B1706,1,1),_314_Table3_ColumnLookup,0),FALSE)
+N("314"),
""))))))))))))))))))))))))</f>
        <v>#N/A</v>
      </c>
      <c r="H1706" s="321" t="str">
        <f>IFERROR(
IF(ISERROR($D1706)=FALSE,$D1706,IF(ISERROR($E1706)=FALSE,$E1706,IF(ISERROR($F1706)=FALSE,$F1706
+N("012 checkboxes"),
IF(
IF(OR(LEFT($A1706,9)="Syndicate",LEFT($A1706,12)="NewSyndicate"),VLOOKUP($A1706,'012'!$J:$ZW,MATCH("Link to button",'012'!$J$1:$ZW$1,0),0)
+N("309 checkbox"),
IF($C1706="309 LCR Summary0",VLOOKUP("Notes990",'309'!$P:$ZZ,MATCH("Link to button",'309'!$P$1:$ZZ$1,0),0)
+N("313 checkboxes"),
IF($C1706="313 Financial Information0LcmVsScr",IF($C1706="309 LCR Summary0",VLOOKUP("LcmVsScr",'309'!$N:$ZZ,MATCH("Link to button",'309'!$N$1:$ZZ$1,0),0),
IF($C1706="313 Financial Information0LcrDocAttached",IF($C1706="309 LCR Summary0",VLOOKUP("LcrDocAttached",'309'!$N:$ZZ,MATCH("Link to button",'309'!$N$1:$ZZ$1,0),
0)))))))=1,TRUE,FALSE)
))),"")</f>
        <v/>
      </c>
    </row>
    <row r="1707" spans="1:8">
      <c r="A1707" s="237" t="e">
        <f>VLOOKUP($G1707,CSVLookups!$B:$R,MATCH(A$1,CSVLookups!$B$1:$R$1,0),FALSE)</f>
        <v>#N/A</v>
      </c>
      <c r="B1707" s="237" t="e">
        <f>VLOOKUP($G1707,CSVLookups!$B:$R,MATCH(B$1,CSVLookups!$B$1:$R$1,0),FALSE)</f>
        <v>#N/A</v>
      </c>
      <c r="C1707" s="238" t="e">
        <f t="shared" si="27"/>
        <v>#N/A</v>
      </c>
      <c r="D1707" s="238" t="e">
        <f>IF(AND(VALUE(LEFT($A1707,3))=309,LEN($B1707)=3),VLOOKUP(VALUE(MID($B1707,2,2)),_309_Table1,MATCH(MID($B1707,1,1),_309_Table1_ColumnLookup,0),FALSE),
  IF($C1707="309 LCR SummaryA",OneYearSCR,IF($C1707="309 LCR SummaryB",UltimateSCR,IF(VALUE(LEFT($A1707,3))=309,VLOOKUP(VALUE(MID($B1707,2,1)),_309_Table1,MATCH(MID($B1707,1,1),_309_Table1_ColumnLookup,0),FALSE)
+N("309"),
  IF(VALUE(LEFT($A1707,3))=310,VLOOKUP(VALUE(MID($B1707,2,1)),_310_Table1,MATCH(MID($B1707,1,1),_310_Table1_ColumnLookup,0),FALSE)
+N("310"),
  IF(AND(VALUE(LEFT($A1707,3))=311,LEN($I1707)=4),VLOOKUP($I1707,_311_Table1,MATCH($B1707,_311_Table1_ColumnLookup,0),FALSE),
  IF(AND(VALUE(LEFT($A1707,3))=311,OR($B1707="I2",$B1707="J2",$B1707="K2",$B1707="L2")),VLOOKUP('311'!$G$58,_311_Table1,MATCH(MID($B1707,1,1),_311_Table1_ColumnLookup,0),FALSE),
  IF(AND(VALUE(LEFT($A1707,3))=311,RIGHT($B1707,5)="Total"),VLOOKUP('311'!$G$59,_311_Table1,MATCH(MID($B1707,1,1),_311_Table1_ColumnLookup,0),FALSE),
  IF(VALUE(LEFT($A1707,3))=311,VLOOKUP(VALUE(MID($B1707,2,1)),_311_Table1,MATCH(MID($B1707,1,1),_311_Table1_ColumnLookup,0),FALSE)
+N("311"),
  IF(AND(VALUE(LEFT($A1707,3))=312,LEFT($G1707,10)="Unincepted",$B1707="G "),VLOOKUP(" ULO",_312_Table1,MATCH('312'!$N$16,_312_Table1_ColumnLookup,0),FALSE),
  IF(AND(VALUE(LEFT($A1707,3))=312,LEFT($G1707,10)="Unincepted",$B1707="O "),VLOOKUP(" ULO",_312_Table1,MATCH('312'!$V$16,_312_Table1_ColumnLookup,0),FALSE),
  IF(AND(VALUE(LEFT($A1707,3))=312,LEFT($G1707,10)="Unincepted",$B1707="Q "),VLOOKUP(" ULO",_312_Table1,MATCH('312'!$X$16,_312_Table1_ColumnLookup,0),FALSE),
  IF(AND(VALUE(LEFT($A1707,3))=312,LEFT($G1707,10)="Unincepted"),VLOOKUP(" ULO",_312_Table1,MATCH(LEFT($B1707,1),_312_Table1_ColumnLookup,0),FALSE),
  IF(AND(VALUE(LEFT($A1707,3))=312,LEFT($G1707,5)="Total",$B1707="G "),VLOOKUP('312'!$F$80,_312_Table1,MATCH('312'!$N$16,_312_Table1_ColumnLookup,0),FALSE),
  IF(AND(VALUE(LEFT($A1707,3))=312,LEFT($G1707,5)="Total",$B1707="O "),VLOOKUP('312'!$F$80,_312_Table1,MATCH('312'!$V$16,_312_Table1_ColumnLookup,0),FALSE),
  IF(AND(VALUE(LEFT($A1707,3))=312,LEFT($G1707,5)="Total",$B1707="Q "),VLOOKUP('312'!$F$80,_312_Table1,MATCH('312'!$X$16,_312_Table1_ColumnLookup,0),FALSE),
  IF(AND(VALUE(LEFT($A1707,3))=312,LEFT($G1707,5)="Total"),VLOOKUP('312'!$F$80,_312_Table1,MATCH(LEFT($B1707,1),_312_Table1_ColumnLookup,0),FALSE),
  IF(AND(VALUE(LEFT($A1707,3))=312,LEN($I1707)=4,$B1707="G"),VLOOKUP($I1707,_312_Table1,MATCH('312'!$N$16,_312_Table1_ColumnLookup,0),FALSE),
  IF(AND(VALUE(LEFT($A1707,3))=312,LEN($I1707)=4,$B1707="O"),VLOOKUP($I1707,_312_Table1,MATCH('312'!$V$16,_312_Table1_ColumnLookup,0),FALSE),
  IF(AND(VALUE(LEFT($A1707,3))=312,LEN($I1707)=4,$B1707="Q"),VLOOKUP($I1707,_312_Table1,MATCH('312'!$X$16,_312_Table1_ColumnLookup,0),FALSE),
  IF(AND(VALUE(LEFT($A1707,3))=312,LEN($I1707)=4),VLOOKUP($I1707,_312_Table1,MATCH(LEFT($B1707,1),_312_Table1_ColumnLookup,0),FALSE)
+N("312"),
  IF(VALUE(LEFT($A1707,3))=313,VLOOKUP(VALUE(MID($B1707,2,1)),_313_Table1,MATCH(MID($B1707,1,1),_313_Table1_ColumnLookup,0),FALSE)
+N("313"),
  IF(AND(VALUE(LEFT($A1707,3))=314,LEN($B1707)=3),VLOOKUP(VALUE(MID($B1707,2,2)),_314_Table1,MATCH(MID($B1707,1,1),_314_Table1_ColumnLookup,0),FALSE),
  IF(VALUE(LEFT($A1707,3))=314,VLOOKUP(VALUE(MID($B1707,2,1)),_314_Table1,MATCH(MID($B1707,1,1),_314_Table1_ColumnLookup,0),FALSE)
+N("314"),
""))))))))))))))))))))))))</f>
        <v>#N/A</v>
      </c>
      <c r="E1707" s="238" t="e">
        <f>IF(AND(VALUE(LEFT($A1707,3))=309,LEN($B1707)=3),VLOOKUP(VALUE(MID($B1707,2,2)),_309_Table2,MATCH(MID($B1707,1,1),_309_Table2_ColumnLookup,0),FALSE),
  IF($C1707="309 LCR SummaryA",OneYearSCR,IF($C1707="309 LCR SummaryB",UltimateSCR,IF(VALUE(LEFT($A1707,3))=309,VLOOKUP(VALUE(MID($B1707,2,1)),_309_Table2,MATCH(MID($B1707,1,1),_309_Table2_ColumnLookup,0),FALSE)
+N("309"),
  IF(VALUE(LEFT($A1707,3))=310,VLOOKUP(VALUE(MID($B1707,2,1)),_310_Table2,MATCH(MID($B1707,1,1),_310_Table2_ColumnLookup,0),FALSE)
+N("310"),
  IF(AND(VALUE(LEFT($A1707,3))=311,LEN($I1707)=4),VLOOKUP($I1707,_311_Table2,MATCH($B1707,_311_Table2_ColumnLookup,0),FALSE),
  IF(AND(VALUE(LEFT($A1707,3))=311,OR($B1707="I2",$B1707="J2",$B1707="K2",$B1707="L2")),VLOOKUP('311'!$G$58,_311_Table2,MATCH(MID($B1707,1,1),_311_Table2_ColumnLookup,0),FALSE),
  IF(AND(VALUE(LEFT($A1707,3))=311,RIGHT($B1707,5)="Total"),VLOOKUP('311'!$G$59,_311_Table2,MATCH(MID($B1707,1,1),_311_Table2_ColumnLookup,0),FALSE),
  IF(VALUE(LEFT($A1707,3))=311,VLOOKUP(VALUE(MID($B1707,2,1)),_311_Table2,MATCH(MID($B1707,1,1),_311_Table2_ColumnLookup,0),FALSE)
+N("311"),
  IF(AND(VALUE(LEFT($A1707,3))=312,LEFT($G1707,10)="Unincepted",$B1707="G "),VLOOKUP(" ULO",_312_Table2,MATCH('312'!$N$16,_312_Table2_ColumnLookup,0),FALSE),
  IF(AND(VALUE(LEFT($A1707,3))=312,LEFT($G1707,10)="Unincepted",$B1707="O "),VLOOKUP(" ULO",_312_Table2,MATCH('312'!$V$16,_312_Table2_ColumnLookup,0),FALSE),
  IF(AND(VALUE(LEFT($A1707,3))=312,LEFT($G1707,10)="Unincepted",$B1707="Q "),VLOOKUP(" ULO",_312_Table2,MATCH('312'!$X$16,_312_Table2_ColumnLookup,0),FALSE),
  IF(AND(VALUE(LEFT($A1707,3))=312,LEFT($G1707,10)="Unincepted"),VLOOKUP(" ULO",_312_Table2,MATCH(LEFT($B1707,1),_312_Table2_ColumnLookup,0),FALSE),
  IF(AND(VALUE(LEFT($A1707,3))=312,LEFT($G1707,5)="Total",$B1707="G "),VLOOKUP('312'!$F$80,_312_Table2,MATCH('312'!$N$16,_312_Table2_ColumnLookup,0),FALSE),
  IF(AND(VALUE(LEFT($A1707,3))=312,LEFT($G1707,5)="Total",$B1707="O "),VLOOKUP('312'!$F$80,_312_Table2,MATCH('312'!$V$16,_312_Table2_ColumnLookup,0),FALSE),
  IF(AND(VALUE(LEFT($A1707,3))=312,LEFT($G1707,5)="Total",$B1707="Q "),VLOOKUP('312'!$F$80,_312_Table2,MATCH('312'!$X$16,_312_Table2_ColumnLookup,0),FALSE),
  IF(AND(VALUE(LEFT($A1707,3))=312,LEFT($G1707,5)="Total"),VLOOKUP('312'!$F$80,_312_Table2,MATCH(LEFT($B1707,1),_312_Table2_ColumnLookup,0),FALSE),
  IF(AND(VALUE(LEFT($A1707,3))=312,LEN($I1707)=4,$B1707="G"),VLOOKUP($I1707,_312_Table2,MATCH('312'!$N$16,_312_Table2_ColumnLookup,0),FALSE),
  IF(AND(VALUE(LEFT($A1707,3))=312,LEN($I1707)=4,$B1707="O"),VLOOKUP($I1707,_312_Table2,MATCH('312'!$V$16,_312_Table2_ColumnLookup,0),FALSE),
  IF(AND(VALUE(LEFT($A1707,3))=312,LEN($I1707)=4,$B1707="Q"),VLOOKUP($I1707,_312_Table2,MATCH('312'!$X$16,_312_Table2_ColumnLookup,0),FALSE),
  IF(AND(VALUE(LEFT($A1707,3))=312,LEN($I1707)=4),VLOOKUP($I1707,_312_Table2,MATCH(LEFT($B1707,1),_312_Table2_ColumnLookup,0),FALSE)
+N("312"),
  IF(VALUE(LEFT($A1707,3))=313,VLOOKUP(VALUE(MID($B1707,2,1)),_313_Table2,MATCH(MID($B1707,1,1),_313_Table2_ColumnLookup,0),FALSE)
+N("313"),
  IF(AND(VALUE(LEFT($A1707,3))=314,LEN($B1707)=3),VLOOKUP(VALUE(MID($B1707,2,2)),_314_Table2,MATCH(MID($B1707,1,1),_314_Table2_ColumnLookup,0),FALSE),
  IF(VALUE(LEFT($A1707,3))=314,VLOOKUP(VALUE(MID($B1707,2,1)),_314_Table2,MATCH(MID($B1707,1,1),_314_Table2_ColumnLookup,0),FALSE)
+N("314"),
""))))))))))))))))))))))))</f>
        <v>#N/A</v>
      </c>
      <c r="F1707" s="238" t="e">
        <f>IF(AND(VALUE(LEFT($A1707,3))=309,LEN($B1707)=3),VLOOKUP(VALUE(MID($B1707,2,2)),_309_Table3,MATCH(MID($B1707,1,1),_309_Table3_ColumnLookup,0),FALSE),
  IF($C1707="309 LCR SummaryA",OneYearSCR,IF($C1707="309 LCR SummaryB",UltimateSCR,IF(VALUE(LEFT($A1707,3))=309,VLOOKUP(VALUE(MID($B1707,2,1)),_309_Table3,MATCH(MID($B1707,1,1),_309_Table3_ColumnLookup,0),FALSE)
+N("309"),
  IF(VALUE(LEFT($A1707,3))=310,VLOOKUP(VALUE(MID($B1707,2,1)),_310_Table3,MATCH(MID($B1707,1,1),_310_Table3_ColumnLookup,0),FALSE)
+N("310"),
  IF(AND(VALUE(LEFT($A1707,3))=311,LEN($I1707)=4),VLOOKUP($I1707,_311_Table3,MATCH($B1707,_311_Table3_ColumnLookup,0),FALSE),
  IF(AND(VALUE(LEFT($A1707,3))=311,OR($B1707="I2",$B1707="J2",$B1707="K2",$B1707="L2")),VLOOKUP('311'!$G$58,_311_Table3,MATCH(MID($B1707,1,1),_311_Table3_ColumnLookup,0),FALSE),
  IF(AND(VALUE(LEFT($A1707,3))=311,RIGHT($B1707,5)="Total"),VLOOKUP('311'!$G$59,_311_Table3,MATCH(MID($B1707,1,1),_311_Table3_ColumnLookup,0),FALSE),
  IF(VALUE(LEFT($A1707,3))=311,VLOOKUP(VALUE(MID($B1707,2,1)),_311_Table3,MATCH(MID($B1707,1,1),_311_Table3_ColumnLookup,0),FALSE)
+N("311"),
  IF(AND(VALUE(LEFT($A1707,3))=312,LEFT($G1707,10)="Unincepted",$B1707="G "),VLOOKUP(" ULO",_312_Table3,MATCH('312'!$N$16,_312_Table3_ColumnLookup,0),FALSE),
  IF(AND(VALUE(LEFT($A1707,3))=312,LEFT($G1707,10)="Unincepted",$B1707="O "),VLOOKUP(" ULO",_312_Table3,MATCH('312'!$V$16,_312_Table3_ColumnLookup,0),FALSE),
  IF(AND(VALUE(LEFT($A1707,3))=312,LEFT($G1707,10)="Unincepted",$B1707="Q "),VLOOKUP(" ULO",_312_Table3,MATCH('312'!$X$16,_312_Table3_ColumnLookup,0),FALSE),
  IF(AND(VALUE(LEFT($A1707,3))=312,LEFT($G1707,10)="Unincepted"),VLOOKUP(" ULO",_312_Table3,MATCH(LEFT($B1707,1),_312_Table3_ColumnLookup,0),FALSE),
  IF(AND(VALUE(LEFT($A1707,3))=312,LEFT($G1707,5)="Total",$B1707="G "),VLOOKUP('312'!$F$80,_312_Table3,MATCH('312'!$N$16,_312_Table3_ColumnLookup,0),FALSE),
  IF(AND(VALUE(LEFT($A1707,3))=312,LEFT($G1707,5)="Total",$B1707="O "),VLOOKUP('312'!$F$80,_312_Table3,MATCH('312'!$V$16,_312_Table3_ColumnLookup,0),FALSE),
  IF(AND(VALUE(LEFT($A1707,3))=312,LEFT($G1707,5)="Total",$B1707="Q "),VLOOKUP('312'!$F$80,_312_Table3,MATCH('312'!$X$16,_312_Table3_ColumnLookup,0),FALSE),
  IF(AND(VALUE(LEFT($A1707,3))=312,LEFT($G1707,5)="Total"),VLOOKUP('312'!$F$80,_312_Table3,MATCH(LEFT($B1707,1),_312_Table3_ColumnLookup,0),FALSE),
  IF(AND(VALUE(LEFT($A1707,3))=312,LEN($I1707)=4,$B1707="G"),VLOOKUP($I1707,_312_Table3,MATCH('312'!$N$16,_312_Table3_ColumnLookup,0),FALSE),
  IF(AND(VALUE(LEFT($A1707,3))=312,LEN($I1707)=4,$B1707="O"),VLOOKUP($I1707,_312_Table3,MATCH('312'!$V$16,_312_Table3_ColumnLookup,0),FALSE),
  IF(AND(VALUE(LEFT($A1707,3))=312,LEN($I1707)=4,$B1707="Q"),VLOOKUP($I1707,_312_Table3,MATCH('312'!$X$16,_312_Table3_ColumnLookup,0),FALSE),
  IF(AND(VALUE(LEFT($A1707,3))=312,LEN($I1707)=4),VLOOKUP($I1707,_312_Table3,MATCH(LEFT($B1707,1),_312_Table3_ColumnLookup,0),FALSE)
+N("312"),
  IF(VALUE(LEFT($A1707,3))=313,VLOOKUP(VALUE(MID($B1707,2,1)),_313_Table3,MATCH(MID($B1707,1,1),_313_Table3_ColumnLookup,0),FALSE)
+N("313"),
  IF(AND(VALUE(LEFT($A1707,3))=314,LEN($B1707)=3),VLOOKUP(VALUE(MID($B1707,2,2)),_314_Table3,MATCH(MID($B1707,1,1),_314_Table3_ColumnLookup,0),FALSE),
  IF(VALUE(LEFT($A1707,3))=314,VLOOKUP(VALUE(MID($B1707,2,1)),_314_Table3,MATCH(MID($B1707,1,1),_314_Table3_ColumnLookup,0),FALSE)
+N("314"),
""))))))))))))))))))))))))</f>
        <v>#N/A</v>
      </c>
      <c r="H1707" s="321" t="str">
        <f>IFERROR(
IF(ISERROR($D1707)=FALSE,$D1707,IF(ISERROR($E1707)=FALSE,$E1707,IF(ISERROR($F1707)=FALSE,$F1707
+N("012 checkboxes"),
IF(
IF(OR(LEFT($A1707,9)="Syndicate",LEFT($A1707,12)="NewSyndicate"),VLOOKUP($A1707,'012'!$J:$ZW,MATCH("Link to button",'012'!$J$1:$ZW$1,0),0)
+N("309 checkbox"),
IF($C1707="309 LCR Summary0",VLOOKUP("Notes990",'309'!$P:$ZZ,MATCH("Link to button",'309'!$P$1:$ZZ$1,0),0)
+N("313 checkboxes"),
IF($C1707="313 Financial Information0LcmVsScr",IF($C1707="309 LCR Summary0",VLOOKUP("LcmVsScr",'309'!$N:$ZZ,MATCH("Link to button",'309'!$N$1:$ZZ$1,0),0),
IF($C1707="313 Financial Information0LcrDocAttached",IF($C1707="309 LCR Summary0",VLOOKUP("LcrDocAttached",'309'!$N:$ZZ,MATCH("Link to button",'309'!$N$1:$ZZ$1,0),
0)))))))=1,TRUE,FALSE)
))),"")</f>
        <v/>
      </c>
    </row>
    <row r="1708" spans="1:8">
      <c r="A1708" s="237" t="e">
        <f>VLOOKUP($G1708,CSVLookups!$B:$R,MATCH(A$1,CSVLookups!$B$1:$R$1,0),FALSE)</f>
        <v>#N/A</v>
      </c>
      <c r="B1708" s="237" t="e">
        <f>VLOOKUP($G1708,CSVLookups!$B:$R,MATCH(B$1,CSVLookups!$B$1:$R$1,0),FALSE)</f>
        <v>#N/A</v>
      </c>
      <c r="C1708" s="238" t="e">
        <f t="shared" si="27"/>
        <v>#N/A</v>
      </c>
      <c r="D1708" s="238" t="e">
        <f>IF(AND(VALUE(LEFT($A1708,3))=309,LEN($B1708)=3),VLOOKUP(VALUE(MID($B1708,2,2)),_309_Table1,MATCH(MID($B1708,1,1),_309_Table1_ColumnLookup,0),FALSE),
  IF($C1708="309 LCR SummaryA",OneYearSCR,IF($C1708="309 LCR SummaryB",UltimateSCR,IF(VALUE(LEFT($A1708,3))=309,VLOOKUP(VALUE(MID($B1708,2,1)),_309_Table1,MATCH(MID($B1708,1,1),_309_Table1_ColumnLookup,0),FALSE)
+N("309"),
  IF(VALUE(LEFT($A1708,3))=310,VLOOKUP(VALUE(MID($B1708,2,1)),_310_Table1,MATCH(MID($B1708,1,1),_310_Table1_ColumnLookup,0),FALSE)
+N("310"),
  IF(AND(VALUE(LEFT($A1708,3))=311,LEN($I1708)=4),VLOOKUP($I1708,_311_Table1,MATCH($B1708,_311_Table1_ColumnLookup,0),FALSE),
  IF(AND(VALUE(LEFT($A1708,3))=311,OR($B1708="I2",$B1708="J2",$B1708="K2",$B1708="L2")),VLOOKUP('311'!$G$58,_311_Table1,MATCH(MID($B1708,1,1),_311_Table1_ColumnLookup,0),FALSE),
  IF(AND(VALUE(LEFT($A1708,3))=311,RIGHT($B1708,5)="Total"),VLOOKUP('311'!$G$59,_311_Table1,MATCH(MID($B1708,1,1),_311_Table1_ColumnLookup,0),FALSE),
  IF(VALUE(LEFT($A1708,3))=311,VLOOKUP(VALUE(MID($B1708,2,1)),_311_Table1,MATCH(MID($B1708,1,1),_311_Table1_ColumnLookup,0),FALSE)
+N("311"),
  IF(AND(VALUE(LEFT($A1708,3))=312,LEFT($G1708,10)="Unincepted",$B1708="G "),VLOOKUP(" ULO",_312_Table1,MATCH('312'!$N$16,_312_Table1_ColumnLookup,0),FALSE),
  IF(AND(VALUE(LEFT($A1708,3))=312,LEFT($G1708,10)="Unincepted",$B1708="O "),VLOOKUP(" ULO",_312_Table1,MATCH('312'!$V$16,_312_Table1_ColumnLookup,0),FALSE),
  IF(AND(VALUE(LEFT($A1708,3))=312,LEFT($G1708,10)="Unincepted",$B1708="Q "),VLOOKUP(" ULO",_312_Table1,MATCH('312'!$X$16,_312_Table1_ColumnLookup,0),FALSE),
  IF(AND(VALUE(LEFT($A1708,3))=312,LEFT($G1708,10)="Unincepted"),VLOOKUP(" ULO",_312_Table1,MATCH(LEFT($B1708,1),_312_Table1_ColumnLookup,0),FALSE),
  IF(AND(VALUE(LEFT($A1708,3))=312,LEFT($G1708,5)="Total",$B1708="G "),VLOOKUP('312'!$F$80,_312_Table1,MATCH('312'!$N$16,_312_Table1_ColumnLookup,0),FALSE),
  IF(AND(VALUE(LEFT($A1708,3))=312,LEFT($G1708,5)="Total",$B1708="O "),VLOOKUP('312'!$F$80,_312_Table1,MATCH('312'!$V$16,_312_Table1_ColumnLookup,0),FALSE),
  IF(AND(VALUE(LEFT($A1708,3))=312,LEFT($G1708,5)="Total",$B1708="Q "),VLOOKUP('312'!$F$80,_312_Table1,MATCH('312'!$X$16,_312_Table1_ColumnLookup,0),FALSE),
  IF(AND(VALUE(LEFT($A1708,3))=312,LEFT($G1708,5)="Total"),VLOOKUP('312'!$F$80,_312_Table1,MATCH(LEFT($B1708,1),_312_Table1_ColumnLookup,0),FALSE),
  IF(AND(VALUE(LEFT($A1708,3))=312,LEN($I1708)=4,$B1708="G"),VLOOKUP($I1708,_312_Table1,MATCH('312'!$N$16,_312_Table1_ColumnLookup,0),FALSE),
  IF(AND(VALUE(LEFT($A1708,3))=312,LEN($I1708)=4,$B1708="O"),VLOOKUP($I1708,_312_Table1,MATCH('312'!$V$16,_312_Table1_ColumnLookup,0),FALSE),
  IF(AND(VALUE(LEFT($A1708,3))=312,LEN($I1708)=4,$B1708="Q"),VLOOKUP($I1708,_312_Table1,MATCH('312'!$X$16,_312_Table1_ColumnLookup,0),FALSE),
  IF(AND(VALUE(LEFT($A1708,3))=312,LEN($I1708)=4),VLOOKUP($I1708,_312_Table1,MATCH(LEFT($B1708,1),_312_Table1_ColumnLookup,0),FALSE)
+N("312"),
  IF(VALUE(LEFT($A1708,3))=313,VLOOKUP(VALUE(MID($B1708,2,1)),_313_Table1,MATCH(MID($B1708,1,1),_313_Table1_ColumnLookup,0),FALSE)
+N("313"),
  IF(AND(VALUE(LEFT($A1708,3))=314,LEN($B1708)=3),VLOOKUP(VALUE(MID($B1708,2,2)),_314_Table1,MATCH(MID($B1708,1,1),_314_Table1_ColumnLookup,0),FALSE),
  IF(VALUE(LEFT($A1708,3))=314,VLOOKUP(VALUE(MID($B1708,2,1)),_314_Table1,MATCH(MID($B1708,1,1),_314_Table1_ColumnLookup,0),FALSE)
+N("314"),
""))))))))))))))))))))))))</f>
        <v>#N/A</v>
      </c>
      <c r="E1708" s="238" t="e">
        <f>IF(AND(VALUE(LEFT($A1708,3))=309,LEN($B1708)=3),VLOOKUP(VALUE(MID($B1708,2,2)),_309_Table2,MATCH(MID($B1708,1,1),_309_Table2_ColumnLookup,0),FALSE),
  IF($C1708="309 LCR SummaryA",OneYearSCR,IF($C1708="309 LCR SummaryB",UltimateSCR,IF(VALUE(LEFT($A1708,3))=309,VLOOKUP(VALUE(MID($B1708,2,1)),_309_Table2,MATCH(MID($B1708,1,1),_309_Table2_ColumnLookup,0),FALSE)
+N("309"),
  IF(VALUE(LEFT($A1708,3))=310,VLOOKUP(VALUE(MID($B1708,2,1)),_310_Table2,MATCH(MID($B1708,1,1),_310_Table2_ColumnLookup,0),FALSE)
+N("310"),
  IF(AND(VALUE(LEFT($A1708,3))=311,LEN($I1708)=4),VLOOKUP($I1708,_311_Table2,MATCH($B1708,_311_Table2_ColumnLookup,0),FALSE),
  IF(AND(VALUE(LEFT($A1708,3))=311,OR($B1708="I2",$B1708="J2",$B1708="K2",$B1708="L2")),VLOOKUP('311'!$G$58,_311_Table2,MATCH(MID($B1708,1,1),_311_Table2_ColumnLookup,0),FALSE),
  IF(AND(VALUE(LEFT($A1708,3))=311,RIGHT($B1708,5)="Total"),VLOOKUP('311'!$G$59,_311_Table2,MATCH(MID($B1708,1,1),_311_Table2_ColumnLookup,0),FALSE),
  IF(VALUE(LEFT($A1708,3))=311,VLOOKUP(VALUE(MID($B1708,2,1)),_311_Table2,MATCH(MID($B1708,1,1),_311_Table2_ColumnLookup,0),FALSE)
+N("311"),
  IF(AND(VALUE(LEFT($A1708,3))=312,LEFT($G1708,10)="Unincepted",$B1708="G "),VLOOKUP(" ULO",_312_Table2,MATCH('312'!$N$16,_312_Table2_ColumnLookup,0),FALSE),
  IF(AND(VALUE(LEFT($A1708,3))=312,LEFT($G1708,10)="Unincepted",$B1708="O "),VLOOKUP(" ULO",_312_Table2,MATCH('312'!$V$16,_312_Table2_ColumnLookup,0),FALSE),
  IF(AND(VALUE(LEFT($A1708,3))=312,LEFT($G1708,10)="Unincepted",$B1708="Q "),VLOOKUP(" ULO",_312_Table2,MATCH('312'!$X$16,_312_Table2_ColumnLookup,0),FALSE),
  IF(AND(VALUE(LEFT($A1708,3))=312,LEFT($G1708,10)="Unincepted"),VLOOKUP(" ULO",_312_Table2,MATCH(LEFT($B1708,1),_312_Table2_ColumnLookup,0),FALSE),
  IF(AND(VALUE(LEFT($A1708,3))=312,LEFT($G1708,5)="Total",$B1708="G "),VLOOKUP('312'!$F$80,_312_Table2,MATCH('312'!$N$16,_312_Table2_ColumnLookup,0),FALSE),
  IF(AND(VALUE(LEFT($A1708,3))=312,LEFT($G1708,5)="Total",$B1708="O "),VLOOKUP('312'!$F$80,_312_Table2,MATCH('312'!$V$16,_312_Table2_ColumnLookup,0),FALSE),
  IF(AND(VALUE(LEFT($A1708,3))=312,LEFT($G1708,5)="Total",$B1708="Q "),VLOOKUP('312'!$F$80,_312_Table2,MATCH('312'!$X$16,_312_Table2_ColumnLookup,0),FALSE),
  IF(AND(VALUE(LEFT($A1708,3))=312,LEFT($G1708,5)="Total"),VLOOKUP('312'!$F$80,_312_Table2,MATCH(LEFT($B1708,1),_312_Table2_ColumnLookup,0),FALSE),
  IF(AND(VALUE(LEFT($A1708,3))=312,LEN($I1708)=4,$B1708="G"),VLOOKUP($I1708,_312_Table2,MATCH('312'!$N$16,_312_Table2_ColumnLookup,0),FALSE),
  IF(AND(VALUE(LEFT($A1708,3))=312,LEN($I1708)=4,$B1708="O"),VLOOKUP($I1708,_312_Table2,MATCH('312'!$V$16,_312_Table2_ColumnLookup,0),FALSE),
  IF(AND(VALUE(LEFT($A1708,3))=312,LEN($I1708)=4,$B1708="Q"),VLOOKUP($I1708,_312_Table2,MATCH('312'!$X$16,_312_Table2_ColumnLookup,0),FALSE),
  IF(AND(VALUE(LEFT($A1708,3))=312,LEN($I1708)=4),VLOOKUP($I1708,_312_Table2,MATCH(LEFT($B1708,1),_312_Table2_ColumnLookup,0),FALSE)
+N("312"),
  IF(VALUE(LEFT($A1708,3))=313,VLOOKUP(VALUE(MID($B1708,2,1)),_313_Table2,MATCH(MID($B1708,1,1),_313_Table2_ColumnLookup,0),FALSE)
+N("313"),
  IF(AND(VALUE(LEFT($A1708,3))=314,LEN($B1708)=3),VLOOKUP(VALUE(MID($B1708,2,2)),_314_Table2,MATCH(MID($B1708,1,1),_314_Table2_ColumnLookup,0),FALSE),
  IF(VALUE(LEFT($A1708,3))=314,VLOOKUP(VALUE(MID($B1708,2,1)),_314_Table2,MATCH(MID($B1708,1,1),_314_Table2_ColumnLookup,0),FALSE)
+N("314"),
""))))))))))))))))))))))))</f>
        <v>#N/A</v>
      </c>
      <c r="F1708" s="238" t="e">
        <f>IF(AND(VALUE(LEFT($A1708,3))=309,LEN($B1708)=3),VLOOKUP(VALUE(MID($B1708,2,2)),_309_Table3,MATCH(MID($B1708,1,1),_309_Table3_ColumnLookup,0),FALSE),
  IF($C1708="309 LCR SummaryA",OneYearSCR,IF($C1708="309 LCR SummaryB",UltimateSCR,IF(VALUE(LEFT($A1708,3))=309,VLOOKUP(VALUE(MID($B1708,2,1)),_309_Table3,MATCH(MID($B1708,1,1),_309_Table3_ColumnLookup,0),FALSE)
+N("309"),
  IF(VALUE(LEFT($A1708,3))=310,VLOOKUP(VALUE(MID($B1708,2,1)),_310_Table3,MATCH(MID($B1708,1,1),_310_Table3_ColumnLookup,0),FALSE)
+N("310"),
  IF(AND(VALUE(LEFT($A1708,3))=311,LEN($I1708)=4),VLOOKUP($I1708,_311_Table3,MATCH($B1708,_311_Table3_ColumnLookup,0),FALSE),
  IF(AND(VALUE(LEFT($A1708,3))=311,OR($B1708="I2",$B1708="J2",$B1708="K2",$B1708="L2")),VLOOKUP('311'!$G$58,_311_Table3,MATCH(MID($B1708,1,1),_311_Table3_ColumnLookup,0),FALSE),
  IF(AND(VALUE(LEFT($A1708,3))=311,RIGHT($B1708,5)="Total"),VLOOKUP('311'!$G$59,_311_Table3,MATCH(MID($B1708,1,1),_311_Table3_ColumnLookup,0),FALSE),
  IF(VALUE(LEFT($A1708,3))=311,VLOOKUP(VALUE(MID($B1708,2,1)),_311_Table3,MATCH(MID($B1708,1,1),_311_Table3_ColumnLookup,0),FALSE)
+N("311"),
  IF(AND(VALUE(LEFT($A1708,3))=312,LEFT($G1708,10)="Unincepted",$B1708="G "),VLOOKUP(" ULO",_312_Table3,MATCH('312'!$N$16,_312_Table3_ColumnLookup,0),FALSE),
  IF(AND(VALUE(LEFT($A1708,3))=312,LEFT($G1708,10)="Unincepted",$B1708="O "),VLOOKUP(" ULO",_312_Table3,MATCH('312'!$V$16,_312_Table3_ColumnLookup,0),FALSE),
  IF(AND(VALUE(LEFT($A1708,3))=312,LEFT($G1708,10)="Unincepted",$B1708="Q "),VLOOKUP(" ULO",_312_Table3,MATCH('312'!$X$16,_312_Table3_ColumnLookup,0),FALSE),
  IF(AND(VALUE(LEFT($A1708,3))=312,LEFT($G1708,10)="Unincepted"),VLOOKUP(" ULO",_312_Table3,MATCH(LEFT($B1708,1),_312_Table3_ColumnLookup,0),FALSE),
  IF(AND(VALUE(LEFT($A1708,3))=312,LEFT($G1708,5)="Total",$B1708="G "),VLOOKUP('312'!$F$80,_312_Table3,MATCH('312'!$N$16,_312_Table3_ColumnLookup,0),FALSE),
  IF(AND(VALUE(LEFT($A1708,3))=312,LEFT($G1708,5)="Total",$B1708="O "),VLOOKUP('312'!$F$80,_312_Table3,MATCH('312'!$V$16,_312_Table3_ColumnLookup,0),FALSE),
  IF(AND(VALUE(LEFT($A1708,3))=312,LEFT($G1708,5)="Total",$B1708="Q "),VLOOKUP('312'!$F$80,_312_Table3,MATCH('312'!$X$16,_312_Table3_ColumnLookup,0),FALSE),
  IF(AND(VALUE(LEFT($A1708,3))=312,LEFT($G1708,5)="Total"),VLOOKUP('312'!$F$80,_312_Table3,MATCH(LEFT($B1708,1),_312_Table3_ColumnLookup,0),FALSE),
  IF(AND(VALUE(LEFT($A1708,3))=312,LEN($I1708)=4,$B1708="G"),VLOOKUP($I1708,_312_Table3,MATCH('312'!$N$16,_312_Table3_ColumnLookup,0),FALSE),
  IF(AND(VALUE(LEFT($A1708,3))=312,LEN($I1708)=4,$B1708="O"),VLOOKUP($I1708,_312_Table3,MATCH('312'!$V$16,_312_Table3_ColumnLookup,0),FALSE),
  IF(AND(VALUE(LEFT($A1708,3))=312,LEN($I1708)=4,$B1708="Q"),VLOOKUP($I1708,_312_Table3,MATCH('312'!$X$16,_312_Table3_ColumnLookup,0),FALSE),
  IF(AND(VALUE(LEFT($A1708,3))=312,LEN($I1708)=4),VLOOKUP($I1708,_312_Table3,MATCH(LEFT($B1708,1),_312_Table3_ColumnLookup,0),FALSE)
+N("312"),
  IF(VALUE(LEFT($A1708,3))=313,VLOOKUP(VALUE(MID($B1708,2,1)),_313_Table3,MATCH(MID($B1708,1,1),_313_Table3_ColumnLookup,0),FALSE)
+N("313"),
  IF(AND(VALUE(LEFT($A1708,3))=314,LEN($B1708)=3),VLOOKUP(VALUE(MID($B1708,2,2)),_314_Table3,MATCH(MID($B1708,1,1),_314_Table3_ColumnLookup,0),FALSE),
  IF(VALUE(LEFT($A1708,3))=314,VLOOKUP(VALUE(MID($B1708,2,1)),_314_Table3,MATCH(MID($B1708,1,1),_314_Table3_ColumnLookup,0),FALSE)
+N("314"),
""))))))))))))))))))))))))</f>
        <v>#N/A</v>
      </c>
      <c r="H1708" s="321" t="str">
        <f>IFERROR(
IF(ISERROR($D1708)=FALSE,$D1708,IF(ISERROR($E1708)=FALSE,$E1708,IF(ISERROR($F1708)=FALSE,$F1708
+N("012 checkboxes"),
IF(
IF(OR(LEFT($A1708,9)="Syndicate",LEFT($A1708,12)="NewSyndicate"),VLOOKUP($A1708,'012'!$J:$ZW,MATCH("Link to button",'012'!$J$1:$ZW$1,0),0)
+N("309 checkbox"),
IF($C1708="309 LCR Summary0",VLOOKUP("Notes990",'309'!$P:$ZZ,MATCH("Link to button",'309'!$P$1:$ZZ$1,0),0)
+N("313 checkboxes"),
IF($C1708="313 Financial Information0LcmVsScr",IF($C1708="309 LCR Summary0",VLOOKUP("LcmVsScr",'309'!$N:$ZZ,MATCH("Link to button",'309'!$N$1:$ZZ$1,0),0),
IF($C1708="313 Financial Information0LcrDocAttached",IF($C1708="309 LCR Summary0",VLOOKUP("LcrDocAttached",'309'!$N:$ZZ,MATCH("Link to button",'309'!$N$1:$ZZ$1,0),
0)))))))=1,TRUE,FALSE)
))),"")</f>
        <v/>
      </c>
    </row>
    <row r="1709" spans="1:8">
      <c r="A1709" s="237" t="e">
        <f>VLOOKUP($G1709,CSVLookups!$B:$R,MATCH(A$1,CSVLookups!$B$1:$R$1,0),FALSE)</f>
        <v>#N/A</v>
      </c>
      <c r="B1709" s="237" t="e">
        <f>VLOOKUP($G1709,CSVLookups!$B:$R,MATCH(B$1,CSVLookups!$B$1:$R$1,0),FALSE)</f>
        <v>#N/A</v>
      </c>
      <c r="C1709" s="238" t="e">
        <f t="shared" si="27"/>
        <v>#N/A</v>
      </c>
      <c r="D1709" s="238" t="e">
        <f>IF(AND(VALUE(LEFT($A1709,3))=309,LEN($B1709)=3),VLOOKUP(VALUE(MID($B1709,2,2)),_309_Table1,MATCH(MID($B1709,1,1),_309_Table1_ColumnLookup,0),FALSE),
  IF($C1709="309 LCR SummaryA",OneYearSCR,IF($C1709="309 LCR SummaryB",UltimateSCR,IF(VALUE(LEFT($A1709,3))=309,VLOOKUP(VALUE(MID($B1709,2,1)),_309_Table1,MATCH(MID($B1709,1,1),_309_Table1_ColumnLookup,0),FALSE)
+N("309"),
  IF(VALUE(LEFT($A1709,3))=310,VLOOKUP(VALUE(MID($B1709,2,1)),_310_Table1,MATCH(MID($B1709,1,1),_310_Table1_ColumnLookup,0),FALSE)
+N("310"),
  IF(AND(VALUE(LEFT($A1709,3))=311,LEN($I1709)=4),VLOOKUP($I1709,_311_Table1,MATCH($B1709,_311_Table1_ColumnLookup,0),FALSE),
  IF(AND(VALUE(LEFT($A1709,3))=311,OR($B1709="I2",$B1709="J2",$B1709="K2",$B1709="L2")),VLOOKUP('311'!$G$58,_311_Table1,MATCH(MID($B1709,1,1),_311_Table1_ColumnLookup,0),FALSE),
  IF(AND(VALUE(LEFT($A1709,3))=311,RIGHT($B1709,5)="Total"),VLOOKUP('311'!$G$59,_311_Table1,MATCH(MID($B1709,1,1),_311_Table1_ColumnLookup,0),FALSE),
  IF(VALUE(LEFT($A1709,3))=311,VLOOKUP(VALUE(MID($B1709,2,1)),_311_Table1,MATCH(MID($B1709,1,1),_311_Table1_ColumnLookup,0),FALSE)
+N("311"),
  IF(AND(VALUE(LEFT($A1709,3))=312,LEFT($G1709,10)="Unincepted",$B1709="G "),VLOOKUP(" ULO",_312_Table1,MATCH('312'!$N$16,_312_Table1_ColumnLookup,0),FALSE),
  IF(AND(VALUE(LEFT($A1709,3))=312,LEFT($G1709,10)="Unincepted",$B1709="O "),VLOOKUP(" ULO",_312_Table1,MATCH('312'!$V$16,_312_Table1_ColumnLookup,0),FALSE),
  IF(AND(VALUE(LEFT($A1709,3))=312,LEFT($G1709,10)="Unincepted",$B1709="Q "),VLOOKUP(" ULO",_312_Table1,MATCH('312'!$X$16,_312_Table1_ColumnLookup,0),FALSE),
  IF(AND(VALUE(LEFT($A1709,3))=312,LEFT($G1709,10)="Unincepted"),VLOOKUP(" ULO",_312_Table1,MATCH(LEFT($B1709,1),_312_Table1_ColumnLookup,0),FALSE),
  IF(AND(VALUE(LEFT($A1709,3))=312,LEFT($G1709,5)="Total",$B1709="G "),VLOOKUP('312'!$F$80,_312_Table1,MATCH('312'!$N$16,_312_Table1_ColumnLookup,0),FALSE),
  IF(AND(VALUE(LEFT($A1709,3))=312,LEFT($G1709,5)="Total",$B1709="O "),VLOOKUP('312'!$F$80,_312_Table1,MATCH('312'!$V$16,_312_Table1_ColumnLookup,0),FALSE),
  IF(AND(VALUE(LEFT($A1709,3))=312,LEFT($G1709,5)="Total",$B1709="Q "),VLOOKUP('312'!$F$80,_312_Table1,MATCH('312'!$X$16,_312_Table1_ColumnLookup,0),FALSE),
  IF(AND(VALUE(LEFT($A1709,3))=312,LEFT($G1709,5)="Total"),VLOOKUP('312'!$F$80,_312_Table1,MATCH(LEFT($B1709,1),_312_Table1_ColumnLookup,0),FALSE),
  IF(AND(VALUE(LEFT($A1709,3))=312,LEN($I1709)=4,$B1709="G"),VLOOKUP($I1709,_312_Table1,MATCH('312'!$N$16,_312_Table1_ColumnLookup,0),FALSE),
  IF(AND(VALUE(LEFT($A1709,3))=312,LEN($I1709)=4,$B1709="O"),VLOOKUP($I1709,_312_Table1,MATCH('312'!$V$16,_312_Table1_ColumnLookup,0),FALSE),
  IF(AND(VALUE(LEFT($A1709,3))=312,LEN($I1709)=4,$B1709="Q"),VLOOKUP($I1709,_312_Table1,MATCH('312'!$X$16,_312_Table1_ColumnLookup,0),FALSE),
  IF(AND(VALUE(LEFT($A1709,3))=312,LEN($I1709)=4),VLOOKUP($I1709,_312_Table1,MATCH(LEFT($B1709,1),_312_Table1_ColumnLookup,0),FALSE)
+N("312"),
  IF(VALUE(LEFT($A1709,3))=313,VLOOKUP(VALUE(MID($B1709,2,1)),_313_Table1,MATCH(MID($B1709,1,1),_313_Table1_ColumnLookup,0),FALSE)
+N("313"),
  IF(AND(VALUE(LEFT($A1709,3))=314,LEN($B1709)=3),VLOOKUP(VALUE(MID($B1709,2,2)),_314_Table1,MATCH(MID($B1709,1,1),_314_Table1_ColumnLookup,0),FALSE),
  IF(VALUE(LEFT($A1709,3))=314,VLOOKUP(VALUE(MID($B1709,2,1)),_314_Table1,MATCH(MID($B1709,1,1),_314_Table1_ColumnLookup,0),FALSE)
+N("314"),
""))))))))))))))))))))))))</f>
        <v>#N/A</v>
      </c>
      <c r="E1709" s="238" t="e">
        <f>IF(AND(VALUE(LEFT($A1709,3))=309,LEN($B1709)=3),VLOOKUP(VALUE(MID($B1709,2,2)),_309_Table2,MATCH(MID($B1709,1,1),_309_Table2_ColumnLookup,0),FALSE),
  IF($C1709="309 LCR SummaryA",OneYearSCR,IF($C1709="309 LCR SummaryB",UltimateSCR,IF(VALUE(LEFT($A1709,3))=309,VLOOKUP(VALUE(MID($B1709,2,1)),_309_Table2,MATCH(MID($B1709,1,1),_309_Table2_ColumnLookup,0),FALSE)
+N("309"),
  IF(VALUE(LEFT($A1709,3))=310,VLOOKUP(VALUE(MID($B1709,2,1)),_310_Table2,MATCH(MID($B1709,1,1),_310_Table2_ColumnLookup,0),FALSE)
+N("310"),
  IF(AND(VALUE(LEFT($A1709,3))=311,LEN($I1709)=4),VLOOKUP($I1709,_311_Table2,MATCH($B1709,_311_Table2_ColumnLookup,0),FALSE),
  IF(AND(VALUE(LEFT($A1709,3))=311,OR($B1709="I2",$B1709="J2",$B1709="K2",$B1709="L2")),VLOOKUP('311'!$G$58,_311_Table2,MATCH(MID($B1709,1,1),_311_Table2_ColumnLookup,0),FALSE),
  IF(AND(VALUE(LEFT($A1709,3))=311,RIGHT($B1709,5)="Total"),VLOOKUP('311'!$G$59,_311_Table2,MATCH(MID($B1709,1,1),_311_Table2_ColumnLookup,0),FALSE),
  IF(VALUE(LEFT($A1709,3))=311,VLOOKUP(VALUE(MID($B1709,2,1)),_311_Table2,MATCH(MID($B1709,1,1),_311_Table2_ColumnLookup,0),FALSE)
+N("311"),
  IF(AND(VALUE(LEFT($A1709,3))=312,LEFT($G1709,10)="Unincepted",$B1709="G "),VLOOKUP(" ULO",_312_Table2,MATCH('312'!$N$16,_312_Table2_ColumnLookup,0),FALSE),
  IF(AND(VALUE(LEFT($A1709,3))=312,LEFT($G1709,10)="Unincepted",$B1709="O "),VLOOKUP(" ULO",_312_Table2,MATCH('312'!$V$16,_312_Table2_ColumnLookup,0),FALSE),
  IF(AND(VALUE(LEFT($A1709,3))=312,LEFT($G1709,10)="Unincepted",$B1709="Q "),VLOOKUP(" ULO",_312_Table2,MATCH('312'!$X$16,_312_Table2_ColumnLookup,0),FALSE),
  IF(AND(VALUE(LEFT($A1709,3))=312,LEFT($G1709,10)="Unincepted"),VLOOKUP(" ULO",_312_Table2,MATCH(LEFT($B1709,1),_312_Table2_ColumnLookup,0),FALSE),
  IF(AND(VALUE(LEFT($A1709,3))=312,LEFT($G1709,5)="Total",$B1709="G "),VLOOKUP('312'!$F$80,_312_Table2,MATCH('312'!$N$16,_312_Table2_ColumnLookup,0),FALSE),
  IF(AND(VALUE(LEFT($A1709,3))=312,LEFT($G1709,5)="Total",$B1709="O "),VLOOKUP('312'!$F$80,_312_Table2,MATCH('312'!$V$16,_312_Table2_ColumnLookup,0),FALSE),
  IF(AND(VALUE(LEFT($A1709,3))=312,LEFT($G1709,5)="Total",$B1709="Q "),VLOOKUP('312'!$F$80,_312_Table2,MATCH('312'!$X$16,_312_Table2_ColumnLookup,0),FALSE),
  IF(AND(VALUE(LEFT($A1709,3))=312,LEFT($G1709,5)="Total"),VLOOKUP('312'!$F$80,_312_Table2,MATCH(LEFT($B1709,1),_312_Table2_ColumnLookup,0),FALSE),
  IF(AND(VALUE(LEFT($A1709,3))=312,LEN($I1709)=4,$B1709="G"),VLOOKUP($I1709,_312_Table2,MATCH('312'!$N$16,_312_Table2_ColumnLookup,0),FALSE),
  IF(AND(VALUE(LEFT($A1709,3))=312,LEN($I1709)=4,$B1709="O"),VLOOKUP($I1709,_312_Table2,MATCH('312'!$V$16,_312_Table2_ColumnLookup,0),FALSE),
  IF(AND(VALUE(LEFT($A1709,3))=312,LEN($I1709)=4,$B1709="Q"),VLOOKUP($I1709,_312_Table2,MATCH('312'!$X$16,_312_Table2_ColumnLookup,0),FALSE),
  IF(AND(VALUE(LEFT($A1709,3))=312,LEN($I1709)=4),VLOOKUP($I1709,_312_Table2,MATCH(LEFT($B1709,1),_312_Table2_ColumnLookup,0),FALSE)
+N("312"),
  IF(VALUE(LEFT($A1709,3))=313,VLOOKUP(VALUE(MID($B1709,2,1)),_313_Table2,MATCH(MID($B1709,1,1),_313_Table2_ColumnLookup,0),FALSE)
+N("313"),
  IF(AND(VALUE(LEFT($A1709,3))=314,LEN($B1709)=3),VLOOKUP(VALUE(MID($B1709,2,2)),_314_Table2,MATCH(MID($B1709,1,1),_314_Table2_ColumnLookup,0),FALSE),
  IF(VALUE(LEFT($A1709,3))=314,VLOOKUP(VALUE(MID($B1709,2,1)),_314_Table2,MATCH(MID($B1709,1,1),_314_Table2_ColumnLookup,0),FALSE)
+N("314"),
""))))))))))))))))))))))))</f>
        <v>#N/A</v>
      </c>
      <c r="F1709" s="238" t="e">
        <f>IF(AND(VALUE(LEFT($A1709,3))=309,LEN($B1709)=3),VLOOKUP(VALUE(MID($B1709,2,2)),_309_Table3,MATCH(MID($B1709,1,1),_309_Table3_ColumnLookup,0),FALSE),
  IF($C1709="309 LCR SummaryA",OneYearSCR,IF($C1709="309 LCR SummaryB",UltimateSCR,IF(VALUE(LEFT($A1709,3))=309,VLOOKUP(VALUE(MID($B1709,2,1)),_309_Table3,MATCH(MID($B1709,1,1),_309_Table3_ColumnLookup,0),FALSE)
+N("309"),
  IF(VALUE(LEFT($A1709,3))=310,VLOOKUP(VALUE(MID($B1709,2,1)),_310_Table3,MATCH(MID($B1709,1,1),_310_Table3_ColumnLookup,0),FALSE)
+N("310"),
  IF(AND(VALUE(LEFT($A1709,3))=311,LEN($I1709)=4),VLOOKUP($I1709,_311_Table3,MATCH($B1709,_311_Table3_ColumnLookup,0),FALSE),
  IF(AND(VALUE(LEFT($A1709,3))=311,OR($B1709="I2",$B1709="J2",$B1709="K2",$B1709="L2")),VLOOKUP('311'!$G$58,_311_Table3,MATCH(MID($B1709,1,1),_311_Table3_ColumnLookup,0),FALSE),
  IF(AND(VALUE(LEFT($A1709,3))=311,RIGHT($B1709,5)="Total"),VLOOKUP('311'!$G$59,_311_Table3,MATCH(MID($B1709,1,1),_311_Table3_ColumnLookup,0),FALSE),
  IF(VALUE(LEFT($A1709,3))=311,VLOOKUP(VALUE(MID($B1709,2,1)),_311_Table3,MATCH(MID($B1709,1,1),_311_Table3_ColumnLookup,0),FALSE)
+N("311"),
  IF(AND(VALUE(LEFT($A1709,3))=312,LEFT($G1709,10)="Unincepted",$B1709="G "),VLOOKUP(" ULO",_312_Table3,MATCH('312'!$N$16,_312_Table3_ColumnLookup,0),FALSE),
  IF(AND(VALUE(LEFT($A1709,3))=312,LEFT($G1709,10)="Unincepted",$B1709="O "),VLOOKUP(" ULO",_312_Table3,MATCH('312'!$V$16,_312_Table3_ColumnLookup,0),FALSE),
  IF(AND(VALUE(LEFT($A1709,3))=312,LEFT($G1709,10)="Unincepted",$B1709="Q "),VLOOKUP(" ULO",_312_Table3,MATCH('312'!$X$16,_312_Table3_ColumnLookup,0),FALSE),
  IF(AND(VALUE(LEFT($A1709,3))=312,LEFT($G1709,10)="Unincepted"),VLOOKUP(" ULO",_312_Table3,MATCH(LEFT($B1709,1),_312_Table3_ColumnLookup,0),FALSE),
  IF(AND(VALUE(LEFT($A1709,3))=312,LEFT($G1709,5)="Total",$B1709="G "),VLOOKUP('312'!$F$80,_312_Table3,MATCH('312'!$N$16,_312_Table3_ColumnLookup,0),FALSE),
  IF(AND(VALUE(LEFT($A1709,3))=312,LEFT($G1709,5)="Total",$B1709="O "),VLOOKUP('312'!$F$80,_312_Table3,MATCH('312'!$V$16,_312_Table3_ColumnLookup,0),FALSE),
  IF(AND(VALUE(LEFT($A1709,3))=312,LEFT($G1709,5)="Total",$B1709="Q "),VLOOKUP('312'!$F$80,_312_Table3,MATCH('312'!$X$16,_312_Table3_ColumnLookup,0),FALSE),
  IF(AND(VALUE(LEFT($A1709,3))=312,LEFT($G1709,5)="Total"),VLOOKUP('312'!$F$80,_312_Table3,MATCH(LEFT($B1709,1),_312_Table3_ColumnLookup,0),FALSE),
  IF(AND(VALUE(LEFT($A1709,3))=312,LEN($I1709)=4,$B1709="G"),VLOOKUP($I1709,_312_Table3,MATCH('312'!$N$16,_312_Table3_ColumnLookup,0),FALSE),
  IF(AND(VALUE(LEFT($A1709,3))=312,LEN($I1709)=4,$B1709="O"),VLOOKUP($I1709,_312_Table3,MATCH('312'!$V$16,_312_Table3_ColumnLookup,0),FALSE),
  IF(AND(VALUE(LEFT($A1709,3))=312,LEN($I1709)=4,$B1709="Q"),VLOOKUP($I1709,_312_Table3,MATCH('312'!$X$16,_312_Table3_ColumnLookup,0),FALSE),
  IF(AND(VALUE(LEFT($A1709,3))=312,LEN($I1709)=4),VLOOKUP($I1709,_312_Table3,MATCH(LEFT($B1709,1),_312_Table3_ColumnLookup,0),FALSE)
+N("312"),
  IF(VALUE(LEFT($A1709,3))=313,VLOOKUP(VALUE(MID($B1709,2,1)),_313_Table3,MATCH(MID($B1709,1,1),_313_Table3_ColumnLookup,0),FALSE)
+N("313"),
  IF(AND(VALUE(LEFT($A1709,3))=314,LEN($B1709)=3),VLOOKUP(VALUE(MID($B1709,2,2)),_314_Table3,MATCH(MID($B1709,1,1),_314_Table3_ColumnLookup,0),FALSE),
  IF(VALUE(LEFT($A1709,3))=314,VLOOKUP(VALUE(MID($B1709,2,1)),_314_Table3,MATCH(MID($B1709,1,1),_314_Table3_ColumnLookup,0),FALSE)
+N("314"),
""))))))))))))))))))))))))</f>
        <v>#N/A</v>
      </c>
      <c r="H1709" s="321" t="str">
        <f>IFERROR(
IF(ISERROR($D1709)=FALSE,$D1709,IF(ISERROR($E1709)=FALSE,$E1709,IF(ISERROR($F1709)=FALSE,$F1709
+N("012 checkboxes"),
IF(
IF(OR(LEFT($A1709,9)="Syndicate",LEFT($A1709,12)="NewSyndicate"),VLOOKUP($A1709,'012'!$J:$ZW,MATCH("Link to button",'012'!$J$1:$ZW$1,0),0)
+N("309 checkbox"),
IF($C1709="309 LCR Summary0",VLOOKUP("Notes990",'309'!$P:$ZZ,MATCH("Link to button",'309'!$P$1:$ZZ$1,0),0)
+N("313 checkboxes"),
IF($C1709="313 Financial Information0LcmVsScr",IF($C1709="309 LCR Summary0",VLOOKUP("LcmVsScr",'309'!$N:$ZZ,MATCH("Link to button",'309'!$N$1:$ZZ$1,0),0),
IF($C1709="313 Financial Information0LcrDocAttached",IF($C1709="309 LCR Summary0",VLOOKUP("LcrDocAttached",'309'!$N:$ZZ,MATCH("Link to button",'309'!$N$1:$ZZ$1,0),
0)))))))=1,TRUE,FALSE)
))),"")</f>
        <v/>
      </c>
    </row>
    <row r="1710" spans="1:8">
      <c r="A1710" s="237" t="e">
        <f>VLOOKUP($G1710,CSVLookups!$B:$R,MATCH(A$1,CSVLookups!$B$1:$R$1,0),FALSE)</f>
        <v>#N/A</v>
      </c>
      <c r="B1710" s="237" t="e">
        <f>VLOOKUP($G1710,CSVLookups!$B:$R,MATCH(B$1,CSVLookups!$B$1:$R$1,0),FALSE)</f>
        <v>#N/A</v>
      </c>
      <c r="C1710" s="238" t="e">
        <f t="shared" si="27"/>
        <v>#N/A</v>
      </c>
      <c r="D1710" s="238" t="e">
        <f>IF(AND(VALUE(LEFT($A1710,3))=309,LEN($B1710)=3),VLOOKUP(VALUE(MID($B1710,2,2)),_309_Table1,MATCH(MID($B1710,1,1),_309_Table1_ColumnLookup,0),FALSE),
  IF($C1710="309 LCR SummaryA",OneYearSCR,IF($C1710="309 LCR SummaryB",UltimateSCR,IF(VALUE(LEFT($A1710,3))=309,VLOOKUP(VALUE(MID($B1710,2,1)),_309_Table1,MATCH(MID($B1710,1,1),_309_Table1_ColumnLookup,0),FALSE)
+N("309"),
  IF(VALUE(LEFT($A1710,3))=310,VLOOKUP(VALUE(MID($B1710,2,1)),_310_Table1,MATCH(MID($B1710,1,1),_310_Table1_ColumnLookup,0),FALSE)
+N("310"),
  IF(AND(VALUE(LEFT($A1710,3))=311,LEN($I1710)=4),VLOOKUP($I1710,_311_Table1,MATCH($B1710,_311_Table1_ColumnLookup,0),FALSE),
  IF(AND(VALUE(LEFT($A1710,3))=311,OR($B1710="I2",$B1710="J2",$B1710="K2",$B1710="L2")),VLOOKUP('311'!$G$58,_311_Table1,MATCH(MID($B1710,1,1),_311_Table1_ColumnLookup,0),FALSE),
  IF(AND(VALUE(LEFT($A1710,3))=311,RIGHT($B1710,5)="Total"),VLOOKUP('311'!$G$59,_311_Table1,MATCH(MID($B1710,1,1),_311_Table1_ColumnLookup,0),FALSE),
  IF(VALUE(LEFT($A1710,3))=311,VLOOKUP(VALUE(MID($B1710,2,1)),_311_Table1,MATCH(MID($B1710,1,1),_311_Table1_ColumnLookup,0),FALSE)
+N("311"),
  IF(AND(VALUE(LEFT($A1710,3))=312,LEFT($G1710,10)="Unincepted",$B1710="G "),VLOOKUP(" ULO",_312_Table1,MATCH('312'!$N$16,_312_Table1_ColumnLookup,0),FALSE),
  IF(AND(VALUE(LEFT($A1710,3))=312,LEFT($G1710,10)="Unincepted",$B1710="O "),VLOOKUP(" ULO",_312_Table1,MATCH('312'!$V$16,_312_Table1_ColumnLookup,0),FALSE),
  IF(AND(VALUE(LEFT($A1710,3))=312,LEFT($G1710,10)="Unincepted",$B1710="Q "),VLOOKUP(" ULO",_312_Table1,MATCH('312'!$X$16,_312_Table1_ColumnLookup,0),FALSE),
  IF(AND(VALUE(LEFT($A1710,3))=312,LEFT($G1710,10)="Unincepted"),VLOOKUP(" ULO",_312_Table1,MATCH(LEFT($B1710,1),_312_Table1_ColumnLookup,0),FALSE),
  IF(AND(VALUE(LEFT($A1710,3))=312,LEFT($G1710,5)="Total",$B1710="G "),VLOOKUP('312'!$F$80,_312_Table1,MATCH('312'!$N$16,_312_Table1_ColumnLookup,0),FALSE),
  IF(AND(VALUE(LEFT($A1710,3))=312,LEFT($G1710,5)="Total",$B1710="O "),VLOOKUP('312'!$F$80,_312_Table1,MATCH('312'!$V$16,_312_Table1_ColumnLookup,0),FALSE),
  IF(AND(VALUE(LEFT($A1710,3))=312,LEFT($G1710,5)="Total",$B1710="Q "),VLOOKUP('312'!$F$80,_312_Table1,MATCH('312'!$X$16,_312_Table1_ColumnLookup,0),FALSE),
  IF(AND(VALUE(LEFT($A1710,3))=312,LEFT($G1710,5)="Total"),VLOOKUP('312'!$F$80,_312_Table1,MATCH(LEFT($B1710,1),_312_Table1_ColumnLookup,0),FALSE),
  IF(AND(VALUE(LEFT($A1710,3))=312,LEN($I1710)=4,$B1710="G"),VLOOKUP($I1710,_312_Table1,MATCH('312'!$N$16,_312_Table1_ColumnLookup,0),FALSE),
  IF(AND(VALUE(LEFT($A1710,3))=312,LEN($I1710)=4,$B1710="O"),VLOOKUP($I1710,_312_Table1,MATCH('312'!$V$16,_312_Table1_ColumnLookup,0),FALSE),
  IF(AND(VALUE(LEFT($A1710,3))=312,LEN($I1710)=4,$B1710="Q"),VLOOKUP($I1710,_312_Table1,MATCH('312'!$X$16,_312_Table1_ColumnLookup,0),FALSE),
  IF(AND(VALUE(LEFT($A1710,3))=312,LEN($I1710)=4),VLOOKUP($I1710,_312_Table1,MATCH(LEFT($B1710,1),_312_Table1_ColumnLookup,0),FALSE)
+N("312"),
  IF(VALUE(LEFT($A1710,3))=313,VLOOKUP(VALUE(MID($B1710,2,1)),_313_Table1,MATCH(MID($B1710,1,1),_313_Table1_ColumnLookup,0),FALSE)
+N("313"),
  IF(AND(VALUE(LEFT($A1710,3))=314,LEN($B1710)=3),VLOOKUP(VALUE(MID($B1710,2,2)),_314_Table1,MATCH(MID($B1710,1,1),_314_Table1_ColumnLookup,0),FALSE),
  IF(VALUE(LEFT($A1710,3))=314,VLOOKUP(VALUE(MID($B1710,2,1)),_314_Table1,MATCH(MID($B1710,1,1),_314_Table1_ColumnLookup,0),FALSE)
+N("314"),
""))))))))))))))))))))))))</f>
        <v>#N/A</v>
      </c>
      <c r="E1710" s="238" t="e">
        <f>IF(AND(VALUE(LEFT($A1710,3))=309,LEN($B1710)=3),VLOOKUP(VALUE(MID($B1710,2,2)),_309_Table2,MATCH(MID($B1710,1,1),_309_Table2_ColumnLookup,0),FALSE),
  IF($C1710="309 LCR SummaryA",OneYearSCR,IF($C1710="309 LCR SummaryB",UltimateSCR,IF(VALUE(LEFT($A1710,3))=309,VLOOKUP(VALUE(MID($B1710,2,1)),_309_Table2,MATCH(MID($B1710,1,1),_309_Table2_ColumnLookup,0),FALSE)
+N("309"),
  IF(VALUE(LEFT($A1710,3))=310,VLOOKUP(VALUE(MID($B1710,2,1)),_310_Table2,MATCH(MID($B1710,1,1),_310_Table2_ColumnLookup,0),FALSE)
+N("310"),
  IF(AND(VALUE(LEFT($A1710,3))=311,LEN($I1710)=4),VLOOKUP($I1710,_311_Table2,MATCH($B1710,_311_Table2_ColumnLookup,0),FALSE),
  IF(AND(VALUE(LEFT($A1710,3))=311,OR($B1710="I2",$B1710="J2",$B1710="K2",$B1710="L2")),VLOOKUP('311'!$G$58,_311_Table2,MATCH(MID($B1710,1,1),_311_Table2_ColumnLookup,0),FALSE),
  IF(AND(VALUE(LEFT($A1710,3))=311,RIGHT($B1710,5)="Total"),VLOOKUP('311'!$G$59,_311_Table2,MATCH(MID($B1710,1,1),_311_Table2_ColumnLookup,0),FALSE),
  IF(VALUE(LEFT($A1710,3))=311,VLOOKUP(VALUE(MID($B1710,2,1)),_311_Table2,MATCH(MID($B1710,1,1),_311_Table2_ColumnLookup,0),FALSE)
+N("311"),
  IF(AND(VALUE(LEFT($A1710,3))=312,LEFT($G1710,10)="Unincepted",$B1710="G "),VLOOKUP(" ULO",_312_Table2,MATCH('312'!$N$16,_312_Table2_ColumnLookup,0),FALSE),
  IF(AND(VALUE(LEFT($A1710,3))=312,LEFT($G1710,10)="Unincepted",$B1710="O "),VLOOKUP(" ULO",_312_Table2,MATCH('312'!$V$16,_312_Table2_ColumnLookup,0),FALSE),
  IF(AND(VALUE(LEFT($A1710,3))=312,LEFT($G1710,10)="Unincepted",$B1710="Q "),VLOOKUP(" ULO",_312_Table2,MATCH('312'!$X$16,_312_Table2_ColumnLookup,0),FALSE),
  IF(AND(VALUE(LEFT($A1710,3))=312,LEFT($G1710,10)="Unincepted"),VLOOKUP(" ULO",_312_Table2,MATCH(LEFT($B1710,1),_312_Table2_ColumnLookup,0),FALSE),
  IF(AND(VALUE(LEFT($A1710,3))=312,LEFT($G1710,5)="Total",$B1710="G "),VLOOKUP('312'!$F$80,_312_Table2,MATCH('312'!$N$16,_312_Table2_ColumnLookup,0),FALSE),
  IF(AND(VALUE(LEFT($A1710,3))=312,LEFT($G1710,5)="Total",$B1710="O "),VLOOKUP('312'!$F$80,_312_Table2,MATCH('312'!$V$16,_312_Table2_ColumnLookup,0),FALSE),
  IF(AND(VALUE(LEFT($A1710,3))=312,LEFT($G1710,5)="Total",$B1710="Q "),VLOOKUP('312'!$F$80,_312_Table2,MATCH('312'!$X$16,_312_Table2_ColumnLookup,0),FALSE),
  IF(AND(VALUE(LEFT($A1710,3))=312,LEFT($G1710,5)="Total"),VLOOKUP('312'!$F$80,_312_Table2,MATCH(LEFT($B1710,1),_312_Table2_ColumnLookup,0),FALSE),
  IF(AND(VALUE(LEFT($A1710,3))=312,LEN($I1710)=4,$B1710="G"),VLOOKUP($I1710,_312_Table2,MATCH('312'!$N$16,_312_Table2_ColumnLookup,0),FALSE),
  IF(AND(VALUE(LEFT($A1710,3))=312,LEN($I1710)=4,$B1710="O"),VLOOKUP($I1710,_312_Table2,MATCH('312'!$V$16,_312_Table2_ColumnLookup,0),FALSE),
  IF(AND(VALUE(LEFT($A1710,3))=312,LEN($I1710)=4,$B1710="Q"),VLOOKUP($I1710,_312_Table2,MATCH('312'!$X$16,_312_Table2_ColumnLookup,0),FALSE),
  IF(AND(VALUE(LEFT($A1710,3))=312,LEN($I1710)=4),VLOOKUP($I1710,_312_Table2,MATCH(LEFT($B1710,1),_312_Table2_ColumnLookup,0),FALSE)
+N("312"),
  IF(VALUE(LEFT($A1710,3))=313,VLOOKUP(VALUE(MID($B1710,2,1)),_313_Table2,MATCH(MID($B1710,1,1),_313_Table2_ColumnLookup,0),FALSE)
+N("313"),
  IF(AND(VALUE(LEFT($A1710,3))=314,LEN($B1710)=3),VLOOKUP(VALUE(MID($B1710,2,2)),_314_Table2,MATCH(MID($B1710,1,1),_314_Table2_ColumnLookup,0),FALSE),
  IF(VALUE(LEFT($A1710,3))=314,VLOOKUP(VALUE(MID($B1710,2,1)),_314_Table2,MATCH(MID($B1710,1,1),_314_Table2_ColumnLookup,0),FALSE)
+N("314"),
""))))))))))))))))))))))))</f>
        <v>#N/A</v>
      </c>
      <c r="F1710" s="238" t="e">
        <f>IF(AND(VALUE(LEFT($A1710,3))=309,LEN($B1710)=3),VLOOKUP(VALUE(MID($B1710,2,2)),_309_Table3,MATCH(MID($B1710,1,1),_309_Table3_ColumnLookup,0),FALSE),
  IF($C1710="309 LCR SummaryA",OneYearSCR,IF($C1710="309 LCR SummaryB",UltimateSCR,IF(VALUE(LEFT($A1710,3))=309,VLOOKUP(VALUE(MID($B1710,2,1)),_309_Table3,MATCH(MID($B1710,1,1),_309_Table3_ColumnLookup,0),FALSE)
+N("309"),
  IF(VALUE(LEFT($A1710,3))=310,VLOOKUP(VALUE(MID($B1710,2,1)),_310_Table3,MATCH(MID($B1710,1,1),_310_Table3_ColumnLookup,0),FALSE)
+N("310"),
  IF(AND(VALUE(LEFT($A1710,3))=311,LEN($I1710)=4),VLOOKUP($I1710,_311_Table3,MATCH($B1710,_311_Table3_ColumnLookup,0),FALSE),
  IF(AND(VALUE(LEFT($A1710,3))=311,OR($B1710="I2",$B1710="J2",$B1710="K2",$B1710="L2")),VLOOKUP('311'!$G$58,_311_Table3,MATCH(MID($B1710,1,1),_311_Table3_ColumnLookup,0),FALSE),
  IF(AND(VALUE(LEFT($A1710,3))=311,RIGHT($B1710,5)="Total"),VLOOKUP('311'!$G$59,_311_Table3,MATCH(MID($B1710,1,1),_311_Table3_ColumnLookup,0),FALSE),
  IF(VALUE(LEFT($A1710,3))=311,VLOOKUP(VALUE(MID($B1710,2,1)),_311_Table3,MATCH(MID($B1710,1,1),_311_Table3_ColumnLookup,0),FALSE)
+N("311"),
  IF(AND(VALUE(LEFT($A1710,3))=312,LEFT($G1710,10)="Unincepted",$B1710="G "),VLOOKUP(" ULO",_312_Table3,MATCH('312'!$N$16,_312_Table3_ColumnLookup,0),FALSE),
  IF(AND(VALUE(LEFT($A1710,3))=312,LEFT($G1710,10)="Unincepted",$B1710="O "),VLOOKUP(" ULO",_312_Table3,MATCH('312'!$V$16,_312_Table3_ColumnLookup,0),FALSE),
  IF(AND(VALUE(LEFT($A1710,3))=312,LEFT($G1710,10)="Unincepted",$B1710="Q "),VLOOKUP(" ULO",_312_Table3,MATCH('312'!$X$16,_312_Table3_ColumnLookup,0),FALSE),
  IF(AND(VALUE(LEFT($A1710,3))=312,LEFT($G1710,10)="Unincepted"),VLOOKUP(" ULO",_312_Table3,MATCH(LEFT($B1710,1),_312_Table3_ColumnLookup,0),FALSE),
  IF(AND(VALUE(LEFT($A1710,3))=312,LEFT($G1710,5)="Total",$B1710="G "),VLOOKUP('312'!$F$80,_312_Table3,MATCH('312'!$N$16,_312_Table3_ColumnLookup,0),FALSE),
  IF(AND(VALUE(LEFT($A1710,3))=312,LEFT($G1710,5)="Total",$B1710="O "),VLOOKUP('312'!$F$80,_312_Table3,MATCH('312'!$V$16,_312_Table3_ColumnLookup,0),FALSE),
  IF(AND(VALUE(LEFT($A1710,3))=312,LEFT($G1710,5)="Total",$B1710="Q "),VLOOKUP('312'!$F$80,_312_Table3,MATCH('312'!$X$16,_312_Table3_ColumnLookup,0),FALSE),
  IF(AND(VALUE(LEFT($A1710,3))=312,LEFT($G1710,5)="Total"),VLOOKUP('312'!$F$80,_312_Table3,MATCH(LEFT($B1710,1),_312_Table3_ColumnLookup,0),FALSE),
  IF(AND(VALUE(LEFT($A1710,3))=312,LEN($I1710)=4,$B1710="G"),VLOOKUP($I1710,_312_Table3,MATCH('312'!$N$16,_312_Table3_ColumnLookup,0),FALSE),
  IF(AND(VALUE(LEFT($A1710,3))=312,LEN($I1710)=4,$B1710="O"),VLOOKUP($I1710,_312_Table3,MATCH('312'!$V$16,_312_Table3_ColumnLookup,0),FALSE),
  IF(AND(VALUE(LEFT($A1710,3))=312,LEN($I1710)=4,$B1710="Q"),VLOOKUP($I1710,_312_Table3,MATCH('312'!$X$16,_312_Table3_ColumnLookup,0),FALSE),
  IF(AND(VALUE(LEFT($A1710,3))=312,LEN($I1710)=4),VLOOKUP($I1710,_312_Table3,MATCH(LEFT($B1710,1),_312_Table3_ColumnLookup,0),FALSE)
+N("312"),
  IF(VALUE(LEFT($A1710,3))=313,VLOOKUP(VALUE(MID($B1710,2,1)),_313_Table3,MATCH(MID($B1710,1,1),_313_Table3_ColumnLookup,0),FALSE)
+N("313"),
  IF(AND(VALUE(LEFT($A1710,3))=314,LEN($B1710)=3),VLOOKUP(VALUE(MID($B1710,2,2)),_314_Table3,MATCH(MID($B1710,1,1),_314_Table3_ColumnLookup,0),FALSE),
  IF(VALUE(LEFT($A1710,3))=314,VLOOKUP(VALUE(MID($B1710,2,1)),_314_Table3,MATCH(MID($B1710,1,1),_314_Table3_ColumnLookup,0),FALSE)
+N("314"),
""))))))))))))))))))))))))</f>
        <v>#N/A</v>
      </c>
      <c r="H1710" s="321" t="str">
        <f>IFERROR(
IF(ISERROR($D1710)=FALSE,$D1710,IF(ISERROR($E1710)=FALSE,$E1710,IF(ISERROR($F1710)=FALSE,$F1710
+N("012 checkboxes"),
IF(
IF(OR(LEFT($A1710,9)="Syndicate",LEFT($A1710,12)="NewSyndicate"),VLOOKUP($A1710,'012'!$J:$ZW,MATCH("Link to button",'012'!$J$1:$ZW$1,0),0)
+N("309 checkbox"),
IF($C1710="309 LCR Summary0",VLOOKUP("Notes990",'309'!$P:$ZZ,MATCH("Link to button",'309'!$P$1:$ZZ$1,0),0)
+N("313 checkboxes"),
IF($C1710="313 Financial Information0LcmVsScr",IF($C1710="309 LCR Summary0",VLOOKUP("LcmVsScr",'309'!$N:$ZZ,MATCH("Link to button",'309'!$N$1:$ZZ$1,0),0),
IF($C1710="313 Financial Information0LcrDocAttached",IF($C1710="309 LCR Summary0",VLOOKUP("LcrDocAttached",'309'!$N:$ZZ,MATCH("Link to button",'309'!$N$1:$ZZ$1,0),
0)))))))=1,TRUE,FALSE)
))),"")</f>
        <v/>
      </c>
    </row>
    <row r="1711" spans="1:8">
      <c r="A1711" s="237" t="e">
        <f>VLOOKUP($G1711,CSVLookups!$B:$R,MATCH(A$1,CSVLookups!$B$1:$R$1,0),FALSE)</f>
        <v>#N/A</v>
      </c>
      <c r="B1711" s="237" t="e">
        <f>VLOOKUP($G1711,CSVLookups!$B:$R,MATCH(B$1,CSVLookups!$B$1:$R$1,0),FALSE)</f>
        <v>#N/A</v>
      </c>
      <c r="C1711" s="238" t="e">
        <f t="shared" si="27"/>
        <v>#N/A</v>
      </c>
      <c r="D1711" s="238" t="e">
        <f>IF(AND(VALUE(LEFT($A1711,3))=309,LEN($B1711)=3),VLOOKUP(VALUE(MID($B1711,2,2)),_309_Table1,MATCH(MID($B1711,1,1),_309_Table1_ColumnLookup,0),FALSE),
  IF($C1711="309 LCR SummaryA",OneYearSCR,IF($C1711="309 LCR SummaryB",UltimateSCR,IF(VALUE(LEFT($A1711,3))=309,VLOOKUP(VALUE(MID($B1711,2,1)),_309_Table1,MATCH(MID($B1711,1,1),_309_Table1_ColumnLookup,0),FALSE)
+N("309"),
  IF(VALUE(LEFT($A1711,3))=310,VLOOKUP(VALUE(MID($B1711,2,1)),_310_Table1,MATCH(MID($B1711,1,1),_310_Table1_ColumnLookup,0),FALSE)
+N("310"),
  IF(AND(VALUE(LEFT($A1711,3))=311,LEN($I1711)=4),VLOOKUP($I1711,_311_Table1,MATCH($B1711,_311_Table1_ColumnLookup,0),FALSE),
  IF(AND(VALUE(LEFT($A1711,3))=311,OR($B1711="I2",$B1711="J2",$B1711="K2",$B1711="L2")),VLOOKUP('311'!$G$58,_311_Table1,MATCH(MID($B1711,1,1),_311_Table1_ColumnLookup,0),FALSE),
  IF(AND(VALUE(LEFT($A1711,3))=311,RIGHT($B1711,5)="Total"),VLOOKUP('311'!$G$59,_311_Table1,MATCH(MID($B1711,1,1),_311_Table1_ColumnLookup,0),FALSE),
  IF(VALUE(LEFT($A1711,3))=311,VLOOKUP(VALUE(MID($B1711,2,1)),_311_Table1,MATCH(MID($B1711,1,1),_311_Table1_ColumnLookup,0),FALSE)
+N("311"),
  IF(AND(VALUE(LEFT($A1711,3))=312,LEFT($G1711,10)="Unincepted",$B1711="G "),VLOOKUP(" ULO",_312_Table1,MATCH('312'!$N$16,_312_Table1_ColumnLookup,0),FALSE),
  IF(AND(VALUE(LEFT($A1711,3))=312,LEFT($G1711,10)="Unincepted",$B1711="O "),VLOOKUP(" ULO",_312_Table1,MATCH('312'!$V$16,_312_Table1_ColumnLookup,0),FALSE),
  IF(AND(VALUE(LEFT($A1711,3))=312,LEFT($G1711,10)="Unincepted",$B1711="Q "),VLOOKUP(" ULO",_312_Table1,MATCH('312'!$X$16,_312_Table1_ColumnLookup,0),FALSE),
  IF(AND(VALUE(LEFT($A1711,3))=312,LEFT($G1711,10)="Unincepted"),VLOOKUP(" ULO",_312_Table1,MATCH(LEFT($B1711,1),_312_Table1_ColumnLookup,0),FALSE),
  IF(AND(VALUE(LEFT($A1711,3))=312,LEFT($G1711,5)="Total",$B1711="G "),VLOOKUP('312'!$F$80,_312_Table1,MATCH('312'!$N$16,_312_Table1_ColumnLookup,0),FALSE),
  IF(AND(VALUE(LEFT($A1711,3))=312,LEFT($G1711,5)="Total",$B1711="O "),VLOOKUP('312'!$F$80,_312_Table1,MATCH('312'!$V$16,_312_Table1_ColumnLookup,0),FALSE),
  IF(AND(VALUE(LEFT($A1711,3))=312,LEFT($G1711,5)="Total",$B1711="Q "),VLOOKUP('312'!$F$80,_312_Table1,MATCH('312'!$X$16,_312_Table1_ColumnLookup,0),FALSE),
  IF(AND(VALUE(LEFT($A1711,3))=312,LEFT($G1711,5)="Total"),VLOOKUP('312'!$F$80,_312_Table1,MATCH(LEFT($B1711,1),_312_Table1_ColumnLookup,0),FALSE),
  IF(AND(VALUE(LEFT($A1711,3))=312,LEN($I1711)=4,$B1711="G"),VLOOKUP($I1711,_312_Table1,MATCH('312'!$N$16,_312_Table1_ColumnLookup,0),FALSE),
  IF(AND(VALUE(LEFT($A1711,3))=312,LEN($I1711)=4,$B1711="O"),VLOOKUP($I1711,_312_Table1,MATCH('312'!$V$16,_312_Table1_ColumnLookup,0),FALSE),
  IF(AND(VALUE(LEFT($A1711,3))=312,LEN($I1711)=4,$B1711="Q"),VLOOKUP($I1711,_312_Table1,MATCH('312'!$X$16,_312_Table1_ColumnLookup,0),FALSE),
  IF(AND(VALUE(LEFT($A1711,3))=312,LEN($I1711)=4),VLOOKUP($I1711,_312_Table1,MATCH(LEFT($B1711,1),_312_Table1_ColumnLookup,0),FALSE)
+N("312"),
  IF(VALUE(LEFT($A1711,3))=313,VLOOKUP(VALUE(MID($B1711,2,1)),_313_Table1,MATCH(MID($B1711,1,1),_313_Table1_ColumnLookup,0),FALSE)
+N("313"),
  IF(AND(VALUE(LEFT($A1711,3))=314,LEN($B1711)=3),VLOOKUP(VALUE(MID($B1711,2,2)),_314_Table1,MATCH(MID($B1711,1,1),_314_Table1_ColumnLookup,0),FALSE),
  IF(VALUE(LEFT($A1711,3))=314,VLOOKUP(VALUE(MID($B1711,2,1)),_314_Table1,MATCH(MID($B1711,1,1),_314_Table1_ColumnLookup,0),FALSE)
+N("314"),
""))))))))))))))))))))))))</f>
        <v>#N/A</v>
      </c>
      <c r="E1711" s="238" t="e">
        <f>IF(AND(VALUE(LEFT($A1711,3))=309,LEN($B1711)=3),VLOOKUP(VALUE(MID($B1711,2,2)),_309_Table2,MATCH(MID($B1711,1,1),_309_Table2_ColumnLookup,0),FALSE),
  IF($C1711="309 LCR SummaryA",OneYearSCR,IF($C1711="309 LCR SummaryB",UltimateSCR,IF(VALUE(LEFT($A1711,3))=309,VLOOKUP(VALUE(MID($B1711,2,1)),_309_Table2,MATCH(MID($B1711,1,1),_309_Table2_ColumnLookup,0),FALSE)
+N("309"),
  IF(VALUE(LEFT($A1711,3))=310,VLOOKUP(VALUE(MID($B1711,2,1)),_310_Table2,MATCH(MID($B1711,1,1),_310_Table2_ColumnLookup,0),FALSE)
+N("310"),
  IF(AND(VALUE(LEFT($A1711,3))=311,LEN($I1711)=4),VLOOKUP($I1711,_311_Table2,MATCH($B1711,_311_Table2_ColumnLookup,0),FALSE),
  IF(AND(VALUE(LEFT($A1711,3))=311,OR($B1711="I2",$B1711="J2",$B1711="K2",$B1711="L2")),VLOOKUP('311'!$G$58,_311_Table2,MATCH(MID($B1711,1,1),_311_Table2_ColumnLookup,0),FALSE),
  IF(AND(VALUE(LEFT($A1711,3))=311,RIGHT($B1711,5)="Total"),VLOOKUP('311'!$G$59,_311_Table2,MATCH(MID($B1711,1,1),_311_Table2_ColumnLookup,0),FALSE),
  IF(VALUE(LEFT($A1711,3))=311,VLOOKUP(VALUE(MID($B1711,2,1)),_311_Table2,MATCH(MID($B1711,1,1),_311_Table2_ColumnLookup,0),FALSE)
+N("311"),
  IF(AND(VALUE(LEFT($A1711,3))=312,LEFT($G1711,10)="Unincepted",$B1711="G "),VLOOKUP(" ULO",_312_Table2,MATCH('312'!$N$16,_312_Table2_ColumnLookup,0),FALSE),
  IF(AND(VALUE(LEFT($A1711,3))=312,LEFT($G1711,10)="Unincepted",$B1711="O "),VLOOKUP(" ULO",_312_Table2,MATCH('312'!$V$16,_312_Table2_ColumnLookup,0),FALSE),
  IF(AND(VALUE(LEFT($A1711,3))=312,LEFT($G1711,10)="Unincepted",$B1711="Q "),VLOOKUP(" ULO",_312_Table2,MATCH('312'!$X$16,_312_Table2_ColumnLookup,0),FALSE),
  IF(AND(VALUE(LEFT($A1711,3))=312,LEFT($G1711,10)="Unincepted"),VLOOKUP(" ULO",_312_Table2,MATCH(LEFT($B1711,1),_312_Table2_ColumnLookup,0),FALSE),
  IF(AND(VALUE(LEFT($A1711,3))=312,LEFT($G1711,5)="Total",$B1711="G "),VLOOKUP('312'!$F$80,_312_Table2,MATCH('312'!$N$16,_312_Table2_ColumnLookup,0),FALSE),
  IF(AND(VALUE(LEFT($A1711,3))=312,LEFT($G1711,5)="Total",$B1711="O "),VLOOKUP('312'!$F$80,_312_Table2,MATCH('312'!$V$16,_312_Table2_ColumnLookup,0),FALSE),
  IF(AND(VALUE(LEFT($A1711,3))=312,LEFT($G1711,5)="Total",$B1711="Q "),VLOOKUP('312'!$F$80,_312_Table2,MATCH('312'!$X$16,_312_Table2_ColumnLookup,0),FALSE),
  IF(AND(VALUE(LEFT($A1711,3))=312,LEFT($G1711,5)="Total"),VLOOKUP('312'!$F$80,_312_Table2,MATCH(LEFT($B1711,1),_312_Table2_ColumnLookup,0),FALSE),
  IF(AND(VALUE(LEFT($A1711,3))=312,LEN($I1711)=4,$B1711="G"),VLOOKUP($I1711,_312_Table2,MATCH('312'!$N$16,_312_Table2_ColumnLookup,0),FALSE),
  IF(AND(VALUE(LEFT($A1711,3))=312,LEN($I1711)=4,$B1711="O"),VLOOKUP($I1711,_312_Table2,MATCH('312'!$V$16,_312_Table2_ColumnLookup,0),FALSE),
  IF(AND(VALUE(LEFT($A1711,3))=312,LEN($I1711)=4,$B1711="Q"),VLOOKUP($I1711,_312_Table2,MATCH('312'!$X$16,_312_Table2_ColumnLookup,0),FALSE),
  IF(AND(VALUE(LEFT($A1711,3))=312,LEN($I1711)=4),VLOOKUP($I1711,_312_Table2,MATCH(LEFT($B1711,1),_312_Table2_ColumnLookup,0),FALSE)
+N("312"),
  IF(VALUE(LEFT($A1711,3))=313,VLOOKUP(VALUE(MID($B1711,2,1)),_313_Table2,MATCH(MID($B1711,1,1),_313_Table2_ColumnLookup,0),FALSE)
+N("313"),
  IF(AND(VALUE(LEFT($A1711,3))=314,LEN($B1711)=3),VLOOKUP(VALUE(MID($B1711,2,2)),_314_Table2,MATCH(MID($B1711,1,1),_314_Table2_ColumnLookup,0),FALSE),
  IF(VALUE(LEFT($A1711,3))=314,VLOOKUP(VALUE(MID($B1711,2,1)),_314_Table2,MATCH(MID($B1711,1,1),_314_Table2_ColumnLookup,0),FALSE)
+N("314"),
""))))))))))))))))))))))))</f>
        <v>#N/A</v>
      </c>
      <c r="F1711" s="238" t="e">
        <f>IF(AND(VALUE(LEFT($A1711,3))=309,LEN($B1711)=3),VLOOKUP(VALUE(MID($B1711,2,2)),_309_Table3,MATCH(MID($B1711,1,1),_309_Table3_ColumnLookup,0),FALSE),
  IF($C1711="309 LCR SummaryA",OneYearSCR,IF($C1711="309 LCR SummaryB",UltimateSCR,IF(VALUE(LEFT($A1711,3))=309,VLOOKUP(VALUE(MID($B1711,2,1)),_309_Table3,MATCH(MID($B1711,1,1),_309_Table3_ColumnLookup,0),FALSE)
+N("309"),
  IF(VALUE(LEFT($A1711,3))=310,VLOOKUP(VALUE(MID($B1711,2,1)),_310_Table3,MATCH(MID($B1711,1,1),_310_Table3_ColumnLookup,0),FALSE)
+N("310"),
  IF(AND(VALUE(LEFT($A1711,3))=311,LEN($I1711)=4),VLOOKUP($I1711,_311_Table3,MATCH($B1711,_311_Table3_ColumnLookup,0),FALSE),
  IF(AND(VALUE(LEFT($A1711,3))=311,OR($B1711="I2",$B1711="J2",$B1711="K2",$B1711="L2")),VLOOKUP('311'!$G$58,_311_Table3,MATCH(MID($B1711,1,1),_311_Table3_ColumnLookup,0),FALSE),
  IF(AND(VALUE(LEFT($A1711,3))=311,RIGHT($B1711,5)="Total"),VLOOKUP('311'!$G$59,_311_Table3,MATCH(MID($B1711,1,1),_311_Table3_ColumnLookup,0),FALSE),
  IF(VALUE(LEFT($A1711,3))=311,VLOOKUP(VALUE(MID($B1711,2,1)),_311_Table3,MATCH(MID($B1711,1,1),_311_Table3_ColumnLookup,0),FALSE)
+N("311"),
  IF(AND(VALUE(LEFT($A1711,3))=312,LEFT($G1711,10)="Unincepted",$B1711="G "),VLOOKUP(" ULO",_312_Table3,MATCH('312'!$N$16,_312_Table3_ColumnLookup,0),FALSE),
  IF(AND(VALUE(LEFT($A1711,3))=312,LEFT($G1711,10)="Unincepted",$B1711="O "),VLOOKUP(" ULO",_312_Table3,MATCH('312'!$V$16,_312_Table3_ColumnLookup,0),FALSE),
  IF(AND(VALUE(LEFT($A1711,3))=312,LEFT($G1711,10)="Unincepted",$B1711="Q "),VLOOKUP(" ULO",_312_Table3,MATCH('312'!$X$16,_312_Table3_ColumnLookup,0),FALSE),
  IF(AND(VALUE(LEFT($A1711,3))=312,LEFT($G1711,10)="Unincepted"),VLOOKUP(" ULO",_312_Table3,MATCH(LEFT($B1711,1),_312_Table3_ColumnLookup,0),FALSE),
  IF(AND(VALUE(LEFT($A1711,3))=312,LEFT($G1711,5)="Total",$B1711="G "),VLOOKUP('312'!$F$80,_312_Table3,MATCH('312'!$N$16,_312_Table3_ColumnLookup,0),FALSE),
  IF(AND(VALUE(LEFT($A1711,3))=312,LEFT($G1711,5)="Total",$B1711="O "),VLOOKUP('312'!$F$80,_312_Table3,MATCH('312'!$V$16,_312_Table3_ColumnLookup,0),FALSE),
  IF(AND(VALUE(LEFT($A1711,3))=312,LEFT($G1711,5)="Total",$B1711="Q "),VLOOKUP('312'!$F$80,_312_Table3,MATCH('312'!$X$16,_312_Table3_ColumnLookup,0),FALSE),
  IF(AND(VALUE(LEFT($A1711,3))=312,LEFT($G1711,5)="Total"),VLOOKUP('312'!$F$80,_312_Table3,MATCH(LEFT($B1711,1),_312_Table3_ColumnLookup,0),FALSE),
  IF(AND(VALUE(LEFT($A1711,3))=312,LEN($I1711)=4,$B1711="G"),VLOOKUP($I1711,_312_Table3,MATCH('312'!$N$16,_312_Table3_ColumnLookup,0),FALSE),
  IF(AND(VALUE(LEFT($A1711,3))=312,LEN($I1711)=4,$B1711="O"),VLOOKUP($I1711,_312_Table3,MATCH('312'!$V$16,_312_Table3_ColumnLookup,0),FALSE),
  IF(AND(VALUE(LEFT($A1711,3))=312,LEN($I1711)=4,$B1711="Q"),VLOOKUP($I1711,_312_Table3,MATCH('312'!$X$16,_312_Table3_ColumnLookup,0),FALSE),
  IF(AND(VALUE(LEFT($A1711,3))=312,LEN($I1711)=4),VLOOKUP($I1711,_312_Table3,MATCH(LEFT($B1711,1),_312_Table3_ColumnLookup,0),FALSE)
+N("312"),
  IF(VALUE(LEFT($A1711,3))=313,VLOOKUP(VALUE(MID($B1711,2,1)),_313_Table3,MATCH(MID($B1711,1,1),_313_Table3_ColumnLookup,0),FALSE)
+N("313"),
  IF(AND(VALUE(LEFT($A1711,3))=314,LEN($B1711)=3),VLOOKUP(VALUE(MID($B1711,2,2)),_314_Table3,MATCH(MID($B1711,1,1),_314_Table3_ColumnLookup,0),FALSE),
  IF(VALUE(LEFT($A1711,3))=314,VLOOKUP(VALUE(MID($B1711,2,1)),_314_Table3,MATCH(MID($B1711,1,1),_314_Table3_ColumnLookup,0),FALSE)
+N("314"),
""))))))))))))))))))))))))</f>
        <v>#N/A</v>
      </c>
      <c r="H1711" s="321" t="str">
        <f>IFERROR(
IF(ISERROR($D1711)=FALSE,$D1711,IF(ISERROR($E1711)=FALSE,$E1711,IF(ISERROR($F1711)=FALSE,$F1711
+N("012 checkboxes"),
IF(
IF(OR(LEFT($A1711,9)="Syndicate",LEFT($A1711,12)="NewSyndicate"),VLOOKUP($A1711,'012'!$J:$ZW,MATCH("Link to button",'012'!$J$1:$ZW$1,0),0)
+N("309 checkbox"),
IF($C1711="309 LCR Summary0",VLOOKUP("Notes990",'309'!$P:$ZZ,MATCH("Link to button",'309'!$P$1:$ZZ$1,0),0)
+N("313 checkboxes"),
IF($C1711="313 Financial Information0LcmVsScr",IF($C1711="309 LCR Summary0",VLOOKUP("LcmVsScr",'309'!$N:$ZZ,MATCH("Link to button",'309'!$N$1:$ZZ$1,0),0),
IF($C1711="313 Financial Information0LcrDocAttached",IF($C1711="309 LCR Summary0",VLOOKUP("LcrDocAttached",'309'!$N:$ZZ,MATCH("Link to button",'309'!$N$1:$ZZ$1,0),
0)))))))=1,TRUE,FALSE)
))),"")</f>
        <v/>
      </c>
    </row>
    <row r="1712" spans="1:8">
      <c r="A1712" s="237" t="e">
        <f>VLOOKUP($G1712,CSVLookups!$B:$R,MATCH(A$1,CSVLookups!$B$1:$R$1,0),FALSE)</f>
        <v>#N/A</v>
      </c>
      <c r="B1712" s="237" t="e">
        <f>VLOOKUP($G1712,CSVLookups!$B:$R,MATCH(B$1,CSVLookups!$B$1:$R$1,0),FALSE)</f>
        <v>#N/A</v>
      </c>
      <c r="C1712" s="238" t="e">
        <f t="shared" si="27"/>
        <v>#N/A</v>
      </c>
      <c r="D1712" s="238" t="e">
        <f>IF(AND(VALUE(LEFT($A1712,3))=309,LEN($B1712)=3),VLOOKUP(VALUE(MID($B1712,2,2)),_309_Table1,MATCH(MID($B1712,1,1),_309_Table1_ColumnLookup,0),FALSE),
  IF($C1712="309 LCR SummaryA",OneYearSCR,IF($C1712="309 LCR SummaryB",UltimateSCR,IF(VALUE(LEFT($A1712,3))=309,VLOOKUP(VALUE(MID($B1712,2,1)),_309_Table1,MATCH(MID($B1712,1,1),_309_Table1_ColumnLookup,0),FALSE)
+N("309"),
  IF(VALUE(LEFT($A1712,3))=310,VLOOKUP(VALUE(MID($B1712,2,1)),_310_Table1,MATCH(MID($B1712,1,1),_310_Table1_ColumnLookup,0),FALSE)
+N("310"),
  IF(AND(VALUE(LEFT($A1712,3))=311,LEN($I1712)=4),VLOOKUP($I1712,_311_Table1,MATCH($B1712,_311_Table1_ColumnLookup,0),FALSE),
  IF(AND(VALUE(LEFT($A1712,3))=311,OR($B1712="I2",$B1712="J2",$B1712="K2",$B1712="L2")),VLOOKUP('311'!$G$58,_311_Table1,MATCH(MID($B1712,1,1),_311_Table1_ColumnLookup,0),FALSE),
  IF(AND(VALUE(LEFT($A1712,3))=311,RIGHT($B1712,5)="Total"),VLOOKUP('311'!$G$59,_311_Table1,MATCH(MID($B1712,1,1),_311_Table1_ColumnLookup,0),FALSE),
  IF(VALUE(LEFT($A1712,3))=311,VLOOKUP(VALUE(MID($B1712,2,1)),_311_Table1,MATCH(MID($B1712,1,1),_311_Table1_ColumnLookup,0),FALSE)
+N("311"),
  IF(AND(VALUE(LEFT($A1712,3))=312,LEFT($G1712,10)="Unincepted",$B1712="G "),VLOOKUP(" ULO",_312_Table1,MATCH('312'!$N$16,_312_Table1_ColumnLookup,0),FALSE),
  IF(AND(VALUE(LEFT($A1712,3))=312,LEFT($G1712,10)="Unincepted",$B1712="O "),VLOOKUP(" ULO",_312_Table1,MATCH('312'!$V$16,_312_Table1_ColumnLookup,0),FALSE),
  IF(AND(VALUE(LEFT($A1712,3))=312,LEFT($G1712,10)="Unincepted",$B1712="Q "),VLOOKUP(" ULO",_312_Table1,MATCH('312'!$X$16,_312_Table1_ColumnLookup,0),FALSE),
  IF(AND(VALUE(LEFT($A1712,3))=312,LEFT($G1712,10)="Unincepted"),VLOOKUP(" ULO",_312_Table1,MATCH(LEFT($B1712,1),_312_Table1_ColumnLookup,0),FALSE),
  IF(AND(VALUE(LEFT($A1712,3))=312,LEFT($G1712,5)="Total",$B1712="G "),VLOOKUP('312'!$F$80,_312_Table1,MATCH('312'!$N$16,_312_Table1_ColumnLookup,0),FALSE),
  IF(AND(VALUE(LEFT($A1712,3))=312,LEFT($G1712,5)="Total",$B1712="O "),VLOOKUP('312'!$F$80,_312_Table1,MATCH('312'!$V$16,_312_Table1_ColumnLookup,0),FALSE),
  IF(AND(VALUE(LEFT($A1712,3))=312,LEFT($G1712,5)="Total",$B1712="Q "),VLOOKUP('312'!$F$80,_312_Table1,MATCH('312'!$X$16,_312_Table1_ColumnLookup,0),FALSE),
  IF(AND(VALUE(LEFT($A1712,3))=312,LEFT($G1712,5)="Total"),VLOOKUP('312'!$F$80,_312_Table1,MATCH(LEFT($B1712,1),_312_Table1_ColumnLookup,0),FALSE),
  IF(AND(VALUE(LEFT($A1712,3))=312,LEN($I1712)=4,$B1712="G"),VLOOKUP($I1712,_312_Table1,MATCH('312'!$N$16,_312_Table1_ColumnLookup,0),FALSE),
  IF(AND(VALUE(LEFT($A1712,3))=312,LEN($I1712)=4,$B1712="O"),VLOOKUP($I1712,_312_Table1,MATCH('312'!$V$16,_312_Table1_ColumnLookup,0),FALSE),
  IF(AND(VALUE(LEFT($A1712,3))=312,LEN($I1712)=4,$B1712="Q"),VLOOKUP($I1712,_312_Table1,MATCH('312'!$X$16,_312_Table1_ColumnLookup,0),FALSE),
  IF(AND(VALUE(LEFT($A1712,3))=312,LEN($I1712)=4),VLOOKUP($I1712,_312_Table1,MATCH(LEFT($B1712,1),_312_Table1_ColumnLookup,0),FALSE)
+N("312"),
  IF(VALUE(LEFT($A1712,3))=313,VLOOKUP(VALUE(MID($B1712,2,1)),_313_Table1,MATCH(MID($B1712,1,1),_313_Table1_ColumnLookup,0),FALSE)
+N("313"),
  IF(AND(VALUE(LEFT($A1712,3))=314,LEN($B1712)=3),VLOOKUP(VALUE(MID($B1712,2,2)),_314_Table1,MATCH(MID($B1712,1,1),_314_Table1_ColumnLookup,0),FALSE),
  IF(VALUE(LEFT($A1712,3))=314,VLOOKUP(VALUE(MID($B1712,2,1)),_314_Table1,MATCH(MID($B1712,1,1),_314_Table1_ColumnLookup,0),FALSE)
+N("314"),
""))))))))))))))))))))))))</f>
        <v>#N/A</v>
      </c>
      <c r="E1712" s="238" t="e">
        <f>IF(AND(VALUE(LEFT($A1712,3))=309,LEN($B1712)=3),VLOOKUP(VALUE(MID($B1712,2,2)),_309_Table2,MATCH(MID($B1712,1,1),_309_Table2_ColumnLookup,0),FALSE),
  IF($C1712="309 LCR SummaryA",OneYearSCR,IF($C1712="309 LCR SummaryB",UltimateSCR,IF(VALUE(LEFT($A1712,3))=309,VLOOKUP(VALUE(MID($B1712,2,1)),_309_Table2,MATCH(MID($B1712,1,1),_309_Table2_ColumnLookup,0),FALSE)
+N("309"),
  IF(VALUE(LEFT($A1712,3))=310,VLOOKUP(VALUE(MID($B1712,2,1)),_310_Table2,MATCH(MID($B1712,1,1),_310_Table2_ColumnLookup,0),FALSE)
+N("310"),
  IF(AND(VALUE(LEFT($A1712,3))=311,LEN($I1712)=4),VLOOKUP($I1712,_311_Table2,MATCH($B1712,_311_Table2_ColumnLookup,0),FALSE),
  IF(AND(VALUE(LEFT($A1712,3))=311,OR($B1712="I2",$B1712="J2",$B1712="K2",$B1712="L2")),VLOOKUP('311'!$G$58,_311_Table2,MATCH(MID($B1712,1,1),_311_Table2_ColumnLookup,0),FALSE),
  IF(AND(VALUE(LEFT($A1712,3))=311,RIGHT($B1712,5)="Total"),VLOOKUP('311'!$G$59,_311_Table2,MATCH(MID($B1712,1,1),_311_Table2_ColumnLookup,0),FALSE),
  IF(VALUE(LEFT($A1712,3))=311,VLOOKUP(VALUE(MID($B1712,2,1)),_311_Table2,MATCH(MID($B1712,1,1),_311_Table2_ColumnLookup,0),FALSE)
+N("311"),
  IF(AND(VALUE(LEFT($A1712,3))=312,LEFT($G1712,10)="Unincepted",$B1712="G "),VLOOKUP(" ULO",_312_Table2,MATCH('312'!$N$16,_312_Table2_ColumnLookup,0),FALSE),
  IF(AND(VALUE(LEFT($A1712,3))=312,LEFT($G1712,10)="Unincepted",$B1712="O "),VLOOKUP(" ULO",_312_Table2,MATCH('312'!$V$16,_312_Table2_ColumnLookup,0),FALSE),
  IF(AND(VALUE(LEFT($A1712,3))=312,LEFT($G1712,10)="Unincepted",$B1712="Q "),VLOOKUP(" ULO",_312_Table2,MATCH('312'!$X$16,_312_Table2_ColumnLookup,0),FALSE),
  IF(AND(VALUE(LEFT($A1712,3))=312,LEFT($G1712,10)="Unincepted"),VLOOKUP(" ULO",_312_Table2,MATCH(LEFT($B1712,1),_312_Table2_ColumnLookup,0),FALSE),
  IF(AND(VALUE(LEFT($A1712,3))=312,LEFT($G1712,5)="Total",$B1712="G "),VLOOKUP('312'!$F$80,_312_Table2,MATCH('312'!$N$16,_312_Table2_ColumnLookup,0),FALSE),
  IF(AND(VALUE(LEFT($A1712,3))=312,LEFT($G1712,5)="Total",$B1712="O "),VLOOKUP('312'!$F$80,_312_Table2,MATCH('312'!$V$16,_312_Table2_ColumnLookup,0),FALSE),
  IF(AND(VALUE(LEFT($A1712,3))=312,LEFT($G1712,5)="Total",$B1712="Q "),VLOOKUP('312'!$F$80,_312_Table2,MATCH('312'!$X$16,_312_Table2_ColumnLookup,0),FALSE),
  IF(AND(VALUE(LEFT($A1712,3))=312,LEFT($G1712,5)="Total"),VLOOKUP('312'!$F$80,_312_Table2,MATCH(LEFT($B1712,1),_312_Table2_ColumnLookup,0),FALSE),
  IF(AND(VALUE(LEFT($A1712,3))=312,LEN($I1712)=4,$B1712="G"),VLOOKUP($I1712,_312_Table2,MATCH('312'!$N$16,_312_Table2_ColumnLookup,0),FALSE),
  IF(AND(VALUE(LEFT($A1712,3))=312,LEN($I1712)=4,$B1712="O"),VLOOKUP($I1712,_312_Table2,MATCH('312'!$V$16,_312_Table2_ColumnLookup,0),FALSE),
  IF(AND(VALUE(LEFT($A1712,3))=312,LEN($I1712)=4,$B1712="Q"),VLOOKUP($I1712,_312_Table2,MATCH('312'!$X$16,_312_Table2_ColumnLookup,0),FALSE),
  IF(AND(VALUE(LEFT($A1712,3))=312,LEN($I1712)=4),VLOOKUP($I1712,_312_Table2,MATCH(LEFT($B1712,1),_312_Table2_ColumnLookup,0),FALSE)
+N("312"),
  IF(VALUE(LEFT($A1712,3))=313,VLOOKUP(VALUE(MID($B1712,2,1)),_313_Table2,MATCH(MID($B1712,1,1),_313_Table2_ColumnLookup,0),FALSE)
+N("313"),
  IF(AND(VALUE(LEFT($A1712,3))=314,LEN($B1712)=3),VLOOKUP(VALUE(MID($B1712,2,2)),_314_Table2,MATCH(MID($B1712,1,1),_314_Table2_ColumnLookup,0),FALSE),
  IF(VALUE(LEFT($A1712,3))=314,VLOOKUP(VALUE(MID($B1712,2,1)),_314_Table2,MATCH(MID($B1712,1,1),_314_Table2_ColumnLookup,0),FALSE)
+N("314"),
""))))))))))))))))))))))))</f>
        <v>#N/A</v>
      </c>
      <c r="F1712" s="238" t="e">
        <f>IF(AND(VALUE(LEFT($A1712,3))=309,LEN($B1712)=3),VLOOKUP(VALUE(MID($B1712,2,2)),_309_Table3,MATCH(MID($B1712,1,1),_309_Table3_ColumnLookup,0),FALSE),
  IF($C1712="309 LCR SummaryA",OneYearSCR,IF($C1712="309 LCR SummaryB",UltimateSCR,IF(VALUE(LEFT($A1712,3))=309,VLOOKUP(VALUE(MID($B1712,2,1)),_309_Table3,MATCH(MID($B1712,1,1),_309_Table3_ColumnLookup,0),FALSE)
+N("309"),
  IF(VALUE(LEFT($A1712,3))=310,VLOOKUP(VALUE(MID($B1712,2,1)),_310_Table3,MATCH(MID($B1712,1,1),_310_Table3_ColumnLookup,0),FALSE)
+N("310"),
  IF(AND(VALUE(LEFT($A1712,3))=311,LEN($I1712)=4),VLOOKUP($I1712,_311_Table3,MATCH($B1712,_311_Table3_ColumnLookup,0),FALSE),
  IF(AND(VALUE(LEFT($A1712,3))=311,OR($B1712="I2",$B1712="J2",$B1712="K2",$B1712="L2")),VLOOKUP('311'!$G$58,_311_Table3,MATCH(MID($B1712,1,1),_311_Table3_ColumnLookup,0),FALSE),
  IF(AND(VALUE(LEFT($A1712,3))=311,RIGHT($B1712,5)="Total"),VLOOKUP('311'!$G$59,_311_Table3,MATCH(MID($B1712,1,1),_311_Table3_ColumnLookup,0),FALSE),
  IF(VALUE(LEFT($A1712,3))=311,VLOOKUP(VALUE(MID($B1712,2,1)),_311_Table3,MATCH(MID($B1712,1,1),_311_Table3_ColumnLookup,0),FALSE)
+N("311"),
  IF(AND(VALUE(LEFT($A1712,3))=312,LEFT($G1712,10)="Unincepted",$B1712="G "),VLOOKUP(" ULO",_312_Table3,MATCH('312'!$N$16,_312_Table3_ColumnLookup,0),FALSE),
  IF(AND(VALUE(LEFT($A1712,3))=312,LEFT($G1712,10)="Unincepted",$B1712="O "),VLOOKUP(" ULO",_312_Table3,MATCH('312'!$V$16,_312_Table3_ColumnLookup,0),FALSE),
  IF(AND(VALUE(LEFT($A1712,3))=312,LEFT($G1712,10)="Unincepted",$B1712="Q "),VLOOKUP(" ULO",_312_Table3,MATCH('312'!$X$16,_312_Table3_ColumnLookup,0),FALSE),
  IF(AND(VALUE(LEFT($A1712,3))=312,LEFT($G1712,10)="Unincepted"),VLOOKUP(" ULO",_312_Table3,MATCH(LEFT($B1712,1),_312_Table3_ColumnLookup,0),FALSE),
  IF(AND(VALUE(LEFT($A1712,3))=312,LEFT($G1712,5)="Total",$B1712="G "),VLOOKUP('312'!$F$80,_312_Table3,MATCH('312'!$N$16,_312_Table3_ColumnLookup,0),FALSE),
  IF(AND(VALUE(LEFT($A1712,3))=312,LEFT($G1712,5)="Total",$B1712="O "),VLOOKUP('312'!$F$80,_312_Table3,MATCH('312'!$V$16,_312_Table3_ColumnLookup,0),FALSE),
  IF(AND(VALUE(LEFT($A1712,3))=312,LEFT($G1712,5)="Total",$B1712="Q "),VLOOKUP('312'!$F$80,_312_Table3,MATCH('312'!$X$16,_312_Table3_ColumnLookup,0),FALSE),
  IF(AND(VALUE(LEFT($A1712,3))=312,LEFT($G1712,5)="Total"),VLOOKUP('312'!$F$80,_312_Table3,MATCH(LEFT($B1712,1),_312_Table3_ColumnLookup,0),FALSE),
  IF(AND(VALUE(LEFT($A1712,3))=312,LEN($I1712)=4,$B1712="G"),VLOOKUP($I1712,_312_Table3,MATCH('312'!$N$16,_312_Table3_ColumnLookup,0),FALSE),
  IF(AND(VALUE(LEFT($A1712,3))=312,LEN($I1712)=4,$B1712="O"),VLOOKUP($I1712,_312_Table3,MATCH('312'!$V$16,_312_Table3_ColumnLookup,0),FALSE),
  IF(AND(VALUE(LEFT($A1712,3))=312,LEN($I1712)=4,$B1712="Q"),VLOOKUP($I1712,_312_Table3,MATCH('312'!$X$16,_312_Table3_ColumnLookup,0),FALSE),
  IF(AND(VALUE(LEFT($A1712,3))=312,LEN($I1712)=4),VLOOKUP($I1712,_312_Table3,MATCH(LEFT($B1712,1),_312_Table3_ColumnLookup,0),FALSE)
+N("312"),
  IF(VALUE(LEFT($A1712,3))=313,VLOOKUP(VALUE(MID($B1712,2,1)),_313_Table3,MATCH(MID($B1712,1,1),_313_Table3_ColumnLookup,0),FALSE)
+N("313"),
  IF(AND(VALUE(LEFT($A1712,3))=314,LEN($B1712)=3),VLOOKUP(VALUE(MID($B1712,2,2)),_314_Table3,MATCH(MID($B1712,1,1),_314_Table3_ColumnLookup,0),FALSE),
  IF(VALUE(LEFT($A1712,3))=314,VLOOKUP(VALUE(MID($B1712,2,1)),_314_Table3,MATCH(MID($B1712,1,1),_314_Table3_ColumnLookup,0),FALSE)
+N("314"),
""))))))))))))))))))))))))</f>
        <v>#N/A</v>
      </c>
      <c r="H1712" s="321" t="str">
        <f>IFERROR(
IF(ISERROR($D1712)=FALSE,$D1712,IF(ISERROR($E1712)=FALSE,$E1712,IF(ISERROR($F1712)=FALSE,$F1712
+N("012 checkboxes"),
IF(
IF(OR(LEFT($A1712,9)="Syndicate",LEFT($A1712,12)="NewSyndicate"),VLOOKUP($A1712,'012'!$J:$ZW,MATCH("Link to button",'012'!$J$1:$ZW$1,0),0)
+N("309 checkbox"),
IF($C1712="309 LCR Summary0",VLOOKUP("Notes990",'309'!$P:$ZZ,MATCH("Link to button",'309'!$P$1:$ZZ$1,0),0)
+N("313 checkboxes"),
IF($C1712="313 Financial Information0LcmVsScr",IF($C1712="309 LCR Summary0",VLOOKUP("LcmVsScr",'309'!$N:$ZZ,MATCH("Link to button",'309'!$N$1:$ZZ$1,0),0),
IF($C1712="313 Financial Information0LcrDocAttached",IF($C1712="309 LCR Summary0",VLOOKUP("LcrDocAttached",'309'!$N:$ZZ,MATCH("Link to button",'309'!$N$1:$ZZ$1,0),
0)))))))=1,TRUE,FALSE)
))),"")</f>
        <v/>
      </c>
    </row>
    <row r="1713" spans="1:8">
      <c r="A1713" s="237" t="e">
        <f>VLOOKUP($G1713,CSVLookups!$B:$R,MATCH(A$1,CSVLookups!$B$1:$R$1,0),FALSE)</f>
        <v>#N/A</v>
      </c>
      <c r="B1713" s="237" t="e">
        <f>VLOOKUP($G1713,CSVLookups!$B:$R,MATCH(B$1,CSVLookups!$B$1:$R$1,0),FALSE)</f>
        <v>#N/A</v>
      </c>
      <c r="C1713" s="238" t="e">
        <f t="shared" si="27"/>
        <v>#N/A</v>
      </c>
      <c r="D1713" s="238" t="e">
        <f>IF(AND(VALUE(LEFT($A1713,3))=309,LEN($B1713)=3),VLOOKUP(VALUE(MID($B1713,2,2)),_309_Table1,MATCH(MID($B1713,1,1),_309_Table1_ColumnLookup,0),FALSE),
  IF($C1713="309 LCR SummaryA",OneYearSCR,IF($C1713="309 LCR SummaryB",UltimateSCR,IF(VALUE(LEFT($A1713,3))=309,VLOOKUP(VALUE(MID($B1713,2,1)),_309_Table1,MATCH(MID($B1713,1,1),_309_Table1_ColumnLookup,0),FALSE)
+N("309"),
  IF(VALUE(LEFT($A1713,3))=310,VLOOKUP(VALUE(MID($B1713,2,1)),_310_Table1,MATCH(MID($B1713,1,1),_310_Table1_ColumnLookup,0),FALSE)
+N("310"),
  IF(AND(VALUE(LEFT($A1713,3))=311,LEN($I1713)=4),VLOOKUP($I1713,_311_Table1,MATCH($B1713,_311_Table1_ColumnLookup,0),FALSE),
  IF(AND(VALUE(LEFT($A1713,3))=311,OR($B1713="I2",$B1713="J2",$B1713="K2",$B1713="L2")),VLOOKUP('311'!$G$58,_311_Table1,MATCH(MID($B1713,1,1),_311_Table1_ColumnLookup,0),FALSE),
  IF(AND(VALUE(LEFT($A1713,3))=311,RIGHT($B1713,5)="Total"),VLOOKUP('311'!$G$59,_311_Table1,MATCH(MID($B1713,1,1),_311_Table1_ColumnLookup,0),FALSE),
  IF(VALUE(LEFT($A1713,3))=311,VLOOKUP(VALUE(MID($B1713,2,1)),_311_Table1,MATCH(MID($B1713,1,1),_311_Table1_ColumnLookup,0),FALSE)
+N("311"),
  IF(AND(VALUE(LEFT($A1713,3))=312,LEFT($G1713,10)="Unincepted",$B1713="G "),VLOOKUP(" ULO",_312_Table1,MATCH('312'!$N$16,_312_Table1_ColumnLookup,0),FALSE),
  IF(AND(VALUE(LEFT($A1713,3))=312,LEFT($G1713,10)="Unincepted",$B1713="O "),VLOOKUP(" ULO",_312_Table1,MATCH('312'!$V$16,_312_Table1_ColumnLookup,0),FALSE),
  IF(AND(VALUE(LEFT($A1713,3))=312,LEFT($G1713,10)="Unincepted",$B1713="Q "),VLOOKUP(" ULO",_312_Table1,MATCH('312'!$X$16,_312_Table1_ColumnLookup,0),FALSE),
  IF(AND(VALUE(LEFT($A1713,3))=312,LEFT($G1713,10)="Unincepted"),VLOOKUP(" ULO",_312_Table1,MATCH(LEFT($B1713,1),_312_Table1_ColumnLookup,0),FALSE),
  IF(AND(VALUE(LEFT($A1713,3))=312,LEFT($G1713,5)="Total",$B1713="G "),VLOOKUP('312'!$F$80,_312_Table1,MATCH('312'!$N$16,_312_Table1_ColumnLookup,0),FALSE),
  IF(AND(VALUE(LEFT($A1713,3))=312,LEFT($G1713,5)="Total",$B1713="O "),VLOOKUP('312'!$F$80,_312_Table1,MATCH('312'!$V$16,_312_Table1_ColumnLookup,0),FALSE),
  IF(AND(VALUE(LEFT($A1713,3))=312,LEFT($G1713,5)="Total",$B1713="Q "),VLOOKUP('312'!$F$80,_312_Table1,MATCH('312'!$X$16,_312_Table1_ColumnLookup,0),FALSE),
  IF(AND(VALUE(LEFT($A1713,3))=312,LEFT($G1713,5)="Total"),VLOOKUP('312'!$F$80,_312_Table1,MATCH(LEFT($B1713,1),_312_Table1_ColumnLookup,0),FALSE),
  IF(AND(VALUE(LEFT($A1713,3))=312,LEN($I1713)=4,$B1713="G"),VLOOKUP($I1713,_312_Table1,MATCH('312'!$N$16,_312_Table1_ColumnLookup,0),FALSE),
  IF(AND(VALUE(LEFT($A1713,3))=312,LEN($I1713)=4,$B1713="O"),VLOOKUP($I1713,_312_Table1,MATCH('312'!$V$16,_312_Table1_ColumnLookup,0),FALSE),
  IF(AND(VALUE(LEFT($A1713,3))=312,LEN($I1713)=4,$B1713="Q"),VLOOKUP($I1713,_312_Table1,MATCH('312'!$X$16,_312_Table1_ColumnLookup,0),FALSE),
  IF(AND(VALUE(LEFT($A1713,3))=312,LEN($I1713)=4),VLOOKUP($I1713,_312_Table1,MATCH(LEFT($B1713,1),_312_Table1_ColumnLookup,0),FALSE)
+N("312"),
  IF(VALUE(LEFT($A1713,3))=313,VLOOKUP(VALUE(MID($B1713,2,1)),_313_Table1,MATCH(MID($B1713,1,1),_313_Table1_ColumnLookup,0),FALSE)
+N("313"),
  IF(AND(VALUE(LEFT($A1713,3))=314,LEN($B1713)=3),VLOOKUP(VALUE(MID($B1713,2,2)),_314_Table1,MATCH(MID($B1713,1,1),_314_Table1_ColumnLookup,0),FALSE),
  IF(VALUE(LEFT($A1713,3))=314,VLOOKUP(VALUE(MID($B1713,2,1)),_314_Table1,MATCH(MID($B1713,1,1),_314_Table1_ColumnLookup,0),FALSE)
+N("314"),
""))))))))))))))))))))))))</f>
        <v>#N/A</v>
      </c>
      <c r="E1713" s="238" t="e">
        <f>IF(AND(VALUE(LEFT($A1713,3))=309,LEN($B1713)=3),VLOOKUP(VALUE(MID($B1713,2,2)),_309_Table2,MATCH(MID($B1713,1,1),_309_Table2_ColumnLookup,0),FALSE),
  IF($C1713="309 LCR SummaryA",OneYearSCR,IF($C1713="309 LCR SummaryB",UltimateSCR,IF(VALUE(LEFT($A1713,3))=309,VLOOKUP(VALUE(MID($B1713,2,1)),_309_Table2,MATCH(MID($B1713,1,1),_309_Table2_ColumnLookup,0),FALSE)
+N("309"),
  IF(VALUE(LEFT($A1713,3))=310,VLOOKUP(VALUE(MID($B1713,2,1)),_310_Table2,MATCH(MID($B1713,1,1),_310_Table2_ColumnLookup,0),FALSE)
+N("310"),
  IF(AND(VALUE(LEFT($A1713,3))=311,LEN($I1713)=4),VLOOKUP($I1713,_311_Table2,MATCH($B1713,_311_Table2_ColumnLookup,0),FALSE),
  IF(AND(VALUE(LEFT($A1713,3))=311,OR($B1713="I2",$B1713="J2",$B1713="K2",$B1713="L2")),VLOOKUP('311'!$G$58,_311_Table2,MATCH(MID($B1713,1,1),_311_Table2_ColumnLookup,0),FALSE),
  IF(AND(VALUE(LEFT($A1713,3))=311,RIGHT($B1713,5)="Total"),VLOOKUP('311'!$G$59,_311_Table2,MATCH(MID($B1713,1,1),_311_Table2_ColumnLookup,0),FALSE),
  IF(VALUE(LEFT($A1713,3))=311,VLOOKUP(VALUE(MID($B1713,2,1)),_311_Table2,MATCH(MID($B1713,1,1),_311_Table2_ColumnLookup,0),FALSE)
+N("311"),
  IF(AND(VALUE(LEFT($A1713,3))=312,LEFT($G1713,10)="Unincepted",$B1713="G "),VLOOKUP(" ULO",_312_Table2,MATCH('312'!$N$16,_312_Table2_ColumnLookup,0),FALSE),
  IF(AND(VALUE(LEFT($A1713,3))=312,LEFT($G1713,10)="Unincepted",$B1713="O "),VLOOKUP(" ULO",_312_Table2,MATCH('312'!$V$16,_312_Table2_ColumnLookup,0),FALSE),
  IF(AND(VALUE(LEFT($A1713,3))=312,LEFT($G1713,10)="Unincepted",$B1713="Q "),VLOOKUP(" ULO",_312_Table2,MATCH('312'!$X$16,_312_Table2_ColumnLookup,0),FALSE),
  IF(AND(VALUE(LEFT($A1713,3))=312,LEFT($G1713,10)="Unincepted"),VLOOKUP(" ULO",_312_Table2,MATCH(LEFT($B1713,1),_312_Table2_ColumnLookup,0),FALSE),
  IF(AND(VALUE(LEFT($A1713,3))=312,LEFT($G1713,5)="Total",$B1713="G "),VLOOKUP('312'!$F$80,_312_Table2,MATCH('312'!$N$16,_312_Table2_ColumnLookup,0),FALSE),
  IF(AND(VALUE(LEFT($A1713,3))=312,LEFT($G1713,5)="Total",$B1713="O "),VLOOKUP('312'!$F$80,_312_Table2,MATCH('312'!$V$16,_312_Table2_ColumnLookup,0),FALSE),
  IF(AND(VALUE(LEFT($A1713,3))=312,LEFT($G1713,5)="Total",$B1713="Q "),VLOOKUP('312'!$F$80,_312_Table2,MATCH('312'!$X$16,_312_Table2_ColumnLookup,0),FALSE),
  IF(AND(VALUE(LEFT($A1713,3))=312,LEFT($G1713,5)="Total"),VLOOKUP('312'!$F$80,_312_Table2,MATCH(LEFT($B1713,1),_312_Table2_ColumnLookup,0),FALSE),
  IF(AND(VALUE(LEFT($A1713,3))=312,LEN($I1713)=4,$B1713="G"),VLOOKUP($I1713,_312_Table2,MATCH('312'!$N$16,_312_Table2_ColumnLookup,0),FALSE),
  IF(AND(VALUE(LEFT($A1713,3))=312,LEN($I1713)=4,$B1713="O"),VLOOKUP($I1713,_312_Table2,MATCH('312'!$V$16,_312_Table2_ColumnLookup,0),FALSE),
  IF(AND(VALUE(LEFT($A1713,3))=312,LEN($I1713)=4,$B1713="Q"),VLOOKUP($I1713,_312_Table2,MATCH('312'!$X$16,_312_Table2_ColumnLookup,0),FALSE),
  IF(AND(VALUE(LEFT($A1713,3))=312,LEN($I1713)=4),VLOOKUP($I1713,_312_Table2,MATCH(LEFT($B1713,1),_312_Table2_ColumnLookup,0),FALSE)
+N("312"),
  IF(VALUE(LEFT($A1713,3))=313,VLOOKUP(VALUE(MID($B1713,2,1)),_313_Table2,MATCH(MID($B1713,1,1),_313_Table2_ColumnLookup,0),FALSE)
+N("313"),
  IF(AND(VALUE(LEFT($A1713,3))=314,LEN($B1713)=3),VLOOKUP(VALUE(MID($B1713,2,2)),_314_Table2,MATCH(MID($B1713,1,1),_314_Table2_ColumnLookup,0),FALSE),
  IF(VALUE(LEFT($A1713,3))=314,VLOOKUP(VALUE(MID($B1713,2,1)),_314_Table2,MATCH(MID($B1713,1,1),_314_Table2_ColumnLookup,0),FALSE)
+N("314"),
""))))))))))))))))))))))))</f>
        <v>#N/A</v>
      </c>
      <c r="F1713" s="238" t="e">
        <f>IF(AND(VALUE(LEFT($A1713,3))=309,LEN($B1713)=3),VLOOKUP(VALUE(MID($B1713,2,2)),_309_Table3,MATCH(MID($B1713,1,1),_309_Table3_ColumnLookup,0),FALSE),
  IF($C1713="309 LCR SummaryA",OneYearSCR,IF($C1713="309 LCR SummaryB",UltimateSCR,IF(VALUE(LEFT($A1713,3))=309,VLOOKUP(VALUE(MID($B1713,2,1)),_309_Table3,MATCH(MID($B1713,1,1),_309_Table3_ColumnLookup,0),FALSE)
+N("309"),
  IF(VALUE(LEFT($A1713,3))=310,VLOOKUP(VALUE(MID($B1713,2,1)),_310_Table3,MATCH(MID($B1713,1,1),_310_Table3_ColumnLookup,0),FALSE)
+N("310"),
  IF(AND(VALUE(LEFT($A1713,3))=311,LEN($I1713)=4),VLOOKUP($I1713,_311_Table3,MATCH($B1713,_311_Table3_ColumnLookup,0),FALSE),
  IF(AND(VALUE(LEFT($A1713,3))=311,OR($B1713="I2",$B1713="J2",$B1713="K2",$B1713="L2")),VLOOKUP('311'!$G$58,_311_Table3,MATCH(MID($B1713,1,1),_311_Table3_ColumnLookup,0),FALSE),
  IF(AND(VALUE(LEFT($A1713,3))=311,RIGHT($B1713,5)="Total"),VLOOKUP('311'!$G$59,_311_Table3,MATCH(MID($B1713,1,1),_311_Table3_ColumnLookup,0),FALSE),
  IF(VALUE(LEFT($A1713,3))=311,VLOOKUP(VALUE(MID($B1713,2,1)),_311_Table3,MATCH(MID($B1713,1,1),_311_Table3_ColumnLookup,0),FALSE)
+N("311"),
  IF(AND(VALUE(LEFT($A1713,3))=312,LEFT($G1713,10)="Unincepted",$B1713="G "),VLOOKUP(" ULO",_312_Table3,MATCH('312'!$N$16,_312_Table3_ColumnLookup,0),FALSE),
  IF(AND(VALUE(LEFT($A1713,3))=312,LEFT($G1713,10)="Unincepted",$B1713="O "),VLOOKUP(" ULO",_312_Table3,MATCH('312'!$V$16,_312_Table3_ColumnLookup,0),FALSE),
  IF(AND(VALUE(LEFT($A1713,3))=312,LEFT($G1713,10)="Unincepted",$B1713="Q "),VLOOKUP(" ULO",_312_Table3,MATCH('312'!$X$16,_312_Table3_ColumnLookup,0),FALSE),
  IF(AND(VALUE(LEFT($A1713,3))=312,LEFT($G1713,10)="Unincepted"),VLOOKUP(" ULO",_312_Table3,MATCH(LEFT($B1713,1),_312_Table3_ColumnLookup,0),FALSE),
  IF(AND(VALUE(LEFT($A1713,3))=312,LEFT($G1713,5)="Total",$B1713="G "),VLOOKUP('312'!$F$80,_312_Table3,MATCH('312'!$N$16,_312_Table3_ColumnLookup,0),FALSE),
  IF(AND(VALUE(LEFT($A1713,3))=312,LEFT($G1713,5)="Total",$B1713="O "),VLOOKUP('312'!$F$80,_312_Table3,MATCH('312'!$V$16,_312_Table3_ColumnLookup,0),FALSE),
  IF(AND(VALUE(LEFT($A1713,3))=312,LEFT($G1713,5)="Total",$B1713="Q "),VLOOKUP('312'!$F$80,_312_Table3,MATCH('312'!$X$16,_312_Table3_ColumnLookup,0),FALSE),
  IF(AND(VALUE(LEFT($A1713,3))=312,LEFT($G1713,5)="Total"),VLOOKUP('312'!$F$80,_312_Table3,MATCH(LEFT($B1713,1),_312_Table3_ColumnLookup,0),FALSE),
  IF(AND(VALUE(LEFT($A1713,3))=312,LEN($I1713)=4,$B1713="G"),VLOOKUP($I1713,_312_Table3,MATCH('312'!$N$16,_312_Table3_ColumnLookup,0),FALSE),
  IF(AND(VALUE(LEFT($A1713,3))=312,LEN($I1713)=4,$B1713="O"),VLOOKUP($I1713,_312_Table3,MATCH('312'!$V$16,_312_Table3_ColumnLookup,0),FALSE),
  IF(AND(VALUE(LEFT($A1713,3))=312,LEN($I1713)=4,$B1713="Q"),VLOOKUP($I1713,_312_Table3,MATCH('312'!$X$16,_312_Table3_ColumnLookup,0),FALSE),
  IF(AND(VALUE(LEFT($A1713,3))=312,LEN($I1713)=4),VLOOKUP($I1713,_312_Table3,MATCH(LEFT($B1713,1),_312_Table3_ColumnLookup,0),FALSE)
+N("312"),
  IF(VALUE(LEFT($A1713,3))=313,VLOOKUP(VALUE(MID($B1713,2,1)),_313_Table3,MATCH(MID($B1713,1,1),_313_Table3_ColumnLookup,0),FALSE)
+N("313"),
  IF(AND(VALUE(LEFT($A1713,3))=314,LEN($B1713)=3),VLOOKUP(VALUE(MID($B1713,2,2)),_314_Table3,MATCH(MID($B1713,1,1),_314_Table3_ColumnLookup,0),FALSE),
  IF(VALUE(LEFT($A1713,3))=314,VLOOKUP(VALUE(MID($B1713,2,1)),_314_Table3,MATCH(MID($B1713,1,1),_314_Table3_ColumnLookup,0),FALSE)
+N("314"),
""))))))))))))))))))))))))</f>
        <v>#N/A</v>
      </c>
      <c r="H1713" s="321" t="str">
        <f>IFERROR(
IF(ISERROR($D1713)=FALSE,$D1713,IF(ISERROR($E1713)=FALSE,$E1713,IF(ISERROR($F1713)=FALSE,$F1713
+N("012 checkboxes"),
IF(
IF(OR(LEFT($A1713,9)="Syndicate",LEFT($A1713,12)="NewSyndicate"),VLOOKUP($A1713,'012'!$J:$ZW,MATCH("Link to button",'012'!$J$1:$ZW$1,0),0)
+N("309 checkbox"),
IF($C1713="309 LCR Summary0",VLOOKUP("Notes990",'309'!$P:$ZZ,MATCH("Link to button",'309'!$P$1:$ZZ$1,0),0)
+N("313 checkboxes"),
IF($C1713="313 Financial Information0LcmVsScr",IF($C1713="309 LCR Summary0",VLOOKUP("LcmVsScr",'309'!$N:$ZZ,MATCH("Link to button",'309'!$N$1:$ZZ$1,0),0),
IF($C1713="313 Financial Information0LcrDocAttached",IF($C1713="309 LCR Summary0",VLOOKUP("LcrDocAttached",'309'!$N:$ZZ,MATCH("Link to button",'309'!$N$1:$ZZ$1,0),
0)))))))=1,TRUE,FALSE)
))),"")</f>
        <v/>
      </c>
    </row>
    <row r="1714" spans="1:8">
      <c r="A1714" s="237" t="e">
        <f>VLOOKUP($G1714,CSVLookups!$B:$R,MATCH(A$1,CSVLookups!$B$1:$R$1,0),FALSE)</f>
        <v>#N/A</v>
      </c>
      <c r="B1714" s="237" t="e">
        <f>VLOOKUP($G1714,CSVLookups!$B:$R,MATCH(B$1,CSVLookups!$B$1:$R$1,0),FALSE)</f>
        <v>#N/A</v>
      </c>
      <c r="C1714" s="238" t="e">
        <f t="shared" si="27"/>
        <v>#N/A</v>
      </c>
      <c r="D1714" s="238" t="e">
        <f>IF(AND(VALUE(LEFT($A1714,3))=309,LEN($B1714)=3),VLOOKUP(VALUE(MID($B1714,2,2)),_309_Table1,MATCH(MID($B1714,1,1),_309_Table1_ColumnLookup,0),FALSE),
  IF($C1714="309 LCR SummaryA",OneYearSCR,IF($C1714="309 LCR SummaryB",UltimateSCR,IF(VALUE(LEFT($A1714,3))=309,VLOOKUP(VALUE(MID($B1714,2,1)),_309_Table1,MATCH(MID($B1714,1,1),_309_Table1_ColumnLookup,0),FALSE)
+N("309"),
  IF(VALUE(LEFT($A1714,3))=310,VLOOKUP(VALUE(MID($B1714,2,1)),_310_Table1,MATCH(MID($B1714,1,1),_310_Table1_ColumnLookup,0),FALSE)
+N("310"),
  IF(AND(VALUE(LEFT($A1714,3))=311,LEN($I1714)=4),VLOOKUP($I1714,_311_Table1,MATCH($B1714,_311_Table1_ColumnLookup,0),FALSE),
  IF(AND(VALUE(LEFT($A1714,3))=311,OR($B1714="I2",$B1714="J2",$B1714="K2",$B1714="L2")),VLOOKUP('311'!$G$58,_311_Table1,MATCH(MID($B1714,1,1),_311_Table1_ColumnLookup,0),FALSE),
  IF(AND(VALUE(LEFT($A1714,3))=311,RIGHT($B1714,5)="Total"),VLOOKUP('311'!$G$59,_311_Table1,MATCH(MID($B1714,1,1),_311_Table1_ColumnLookup,0),FALSE),
  IF(VALUE(LEFT($A1714,3))=311,VLOOKUP(VALUE(MID($B1714,2,1)),_311_Table1,MATCH(MID($B1714,1,1),_311_Table1_ColumnLookup,0),FALSE)
+N("311"),
  IF(AND(VALUE(LEFT($A1714,3))=312,LEFT($G1714,10)="Unincepted",$B1714="G "),VLOOKUP(" ULO",_312_Table1,MATCH('312'!$N$16,_312_Table1_ColumnLookup,0),FALSE),
  IF(AND(VALUE(LEFT($A1714,3))=312,LEFT($G1714,10)="Unincepted",$B1714="O "),VLOOKUP(" ULO",_312_Table1,MATCH('312'!$V$16,_312_Table1_ColumnLookup,0),FALSE),
  IF(AND(VALUE(LEFT($A1714,3))=312,LEFT($G1714,10)="Unincepted",$B1714="Q "),VLOOKUP(" ULO",_312_Table1,MATCH('312'!$X$16,_312_Table1_ColumnLookup,0),FALSE),
  IF(AND(VALUE(LEFT($A1714,3))=312,LEFT($G1714,10)="Unincepted"),VLOOKUP(" ULO",_312_Table1,MATCH(LEFT($B1714,1),_312_Table1_ColumnLookup,0),FALSE),
  IF(AND(VALUE(LEFT($A1714,3))=312,LEFT($G1714,5)="Total",$B1714="G "),VLOOKUP('312'!$F$80,_312_Table1,MATCH('312'!$N$16,_312_Table1_ColumnLookup,0),FALSE),
  IF(AND(VALUE(LEFT($A1714,3))=312,LEFT($G1714,5)="Total",$B1714="O "),VLOOKUP('312'!$F$80,_312_Table1,MATCH('312'!$V$16,_312_Table1_ColumnLookup,0),FALSE),
  IF(AND(VALUE(LEFT($A1714,3))=312,LEFT($G1714,5)="Total",$B1714="Q "),VLOOKUP('312'!$F$80,_312_Table1,MATCH('312'!$X$16,_312_Table1_ColumnLookup,0),FALSE),
  IF(AND(VALUE(LEFT($A1714,3))=312,LEFT($G1714,5)="Total"),VLOOKUP('312'!$F$80,_312_Table1,MATCH(LEFT($B1714,1),_312_Table1_ColumnLookup,0),FALSE),
  IF(AND(VALUE(LEFT($A1714,3))=312,LEN($I1714)=4,$B1714="G"),VLOOKUP($I1714,_312_Table1,MATCH('312'!$N$16,_312_Table1_ColumnLookup,0),FALSE),
  IF(AND(VALUE(LEFT($A1714,3))=312,LEN($I1714)=4,$B1714="O"),VLOOKUP($I1714,_312_Table1,MATCH('312'!$V$16,_312_Table1_ColumnLookup,0),FALSE),
  IF(AND(VALUE(LEFT($A1714,3))=312,LEN($I1714)=4,$B1714="Q"),VLOOKUP($I1714,_312_Table1,MATCH('312'!$X$16,_312_Table1_ColumnLookup,0),FALSE),
  IF(AND(VALUE(LEFT($A1714,3))=312,LEN($I1714)=4),VLOOKUP($I1714,_312_Table1,MATCH(LEFT($B1714,1),_312_Table1_ColumnLookup,0),FALSE)
+N("312"),
  IF(VALUE(LEFT($A1714,3))=313,VLOOKUP(VALUE(MID($B1714,2,1)),_313_Table1,MATCH(MID($B1714,1,1),_313_Table1_ColumnLookup,0),FALSE)
+N("313"),
  IF(AND(VALUE(LEFT($A1714,3))=314,LEN($B1714)=3),VLOOKUP(VALUE(MID($B1714,2,2)),_314_Table1,MATCH(MID($B1714,1,1),_314_Table1_ColumnLookup,0),FALSE),
  IF(VALUE(LEFT($A1714,3))=314,VLOOKUP(VALUE(MID($B1714,2,1)),_314_Table1,MATCH(MID($B1714,1,1),_314_Table1_ColumnLookup,0),FALSE)
+N("314"),
""))))))))))))))))))))))))</f>
        <v>#N/A</v>
      </c>
      <c r="E1714" s="238" t="e">
        <f>IF(AND(VALUE(LEFT($A1714,3))=309,LEN($B1714)=3),VLOOKUP(VALUE(MID($B1714,2,2)),_309_Table2,MATCH(MID($B1714,1,1),_309_Table2_ColumnLookup,0),FALSE),
  IF($C1714="309 LCR SummaryA",OneYearSCR,IF($C1714="309 LCR SummaryB",UltimateSCR,IF(VALUE(LEFT($A1714,3))=309,VLOOKUP(VALUE(MID($B1714,2,1)),_309_Table2,MATCH(MID($B1714,1,1),_309_Table2_ColumnLookup,0),FALSE)
+N("309"),
  IF(VALUE(LEFT($A1714,3))=310,VLOOKUP(VALUE(MID($B1714,2,1)),_310_Table2,MATCH(MID($B1714,1,1),_310_Table2_ColumnLookup,0),FALSE)
+N("310"),
  IF(AND(VALUE(LEFT($A1714,3))=311,LEN($I1714)=4),VLOOKUP($I1714,_311_Table2,MATCH($B1714,_311_Table2_ColumnLookup,0),FALSE),
  IF(AND(VALUE(LEFT($A1714,3))=311,OR($B1714="I2",$B1714="J2",$B1714="K2",$B1714="L2")),VLOOKUP('311'!$G$58,_311_Table2,MATCH(MID($B1714,1,1),_311_Table2_ColumnLookup,0),FALSE),
  IF(AND(VALUE(LEFT($A1714,3))=311,RIGHT($B1714,5)="Total"),VLOOKUP('311'!$G$59,_311_Table2,MATCH(MID($B1714,1,1),_311_Table2_ColumnLookup,0),FALSE),
  IF(VALUE(LEFT($A1714,3))=311,VLOOKUP(VALUE(MID($B1714,2,1)),_311_Table2,MATCH(MID($B1714,1,1),_311_Table2_ColumnLookup,0),FALSE)
+N("311"),
  IF(AND(VALUE(LEFT($A1714,3))=312,LEFT($G1714,10)="Unincepted",$B1714="G "),VLOOKUP(" ULO",_312_Table2,MATCH('312'!$N$16,_312_Table2_ColumnLookup,0),FALSE),
  IF(AND(VALUE(LEFT($A1714,3))=312,LEFT($G1714,10)="Unincepted",$B1714="O "),VLOOKUP(" ULO",_312_Table2,MATCH('312'!$V$16,_312_Table2_ColumnLookup,0),FALSE),
  IF(AND(VALUE(LEFT($A1714,3))=312,LEFT($G1714,10)="Unincepted",$B1714="Q "),VLOOKUP(" ULO",_312_Table2,MATCH('312'!$X$16,_312_Table2_ColumnLookup,0),FALSE),
  IF(AND(VALUE(LEFT($A1714,3))=312,LEFT($G1714,10)="Unincepted"),VLOOKUP(" ULO",_312_Table2,MATCH(LEFT($B1714,1),_312_Table2_ColumnLookup,0),FALSE),
  IF(AND(VALUE(LEFT($A1714,3))=312,LEFT($G1714,5)="Total",$B1714="G "),VLOOKUP('312'!$F$80,_312_Table2,MATCH('312'!$N$16,_312_Table2_ColumnLookup,0),FALSE),
  IF(AND(VALUE(LEFT($A1714,3))=312,LEFT($G1714,5)="Total",$B1714="O "),VLOOKUP('312'!$F$80,_312_Table2,MATCH('312'!$V$16,_312_Table2_ColumnLookup,0),FALSE),
  IF(AND(VALUE(LEFT($A1714,3))=312,LEFT($G1714,5)="Total",$B1714="Q "),VLOOKUP('312'!$F$80,_312_Table2,MATCH('312'!$X$16,_312_Table2_ColumnLookup,0),FALSE),
  IF(AND(VALUE(LEFT($A1714,3))=312,LEFT($G1714,5)="Total"),VLOOKUP('312'!$F$80,_312_Table2,MATCH(LEFT($B1714,1),_312_Table2_ColumnLookup,0),FALSE),
  IF(AND(VALUE(LEFT($A1714,3))=312,LEN($I1714)=4,$B1714="G"),VLOOKUP($I1714,_312_Table2,MATCH('312'!$N$16,_312_Table2_ColumnLookup,0),FALSE),
  IF(AND(VALUE(LEFT($A1714,3))=312,LEN($I1714)=4,$B1714="O"),VLOOKUP($I1714,_312_Table2,MATCH('312'!$V$16,_312_Table2_ColumnLookup,0),FALSE),
  IF(AND(VALUE(LEFT($A1714,3))=312,LEN($I1714)=4,$B1714="Q"),VLOOKUP($I1714,_312_Table2,MATCH('312'!$X$16,_312_Table2_ColumnLookup,0),FALSE),
  IF(AND(VALUE(LEFT($A1714,3))=312,LEN($I1714)=4),VLOOKUP($I1714,_312_Table2,MATCH(LEFT($B1714,1),_312_Table2_ColumnLookup,0),FALSE)
+N("312"),
  IF(VALUE(LEFT($A1714,3))=313,VLOOKUP(VALUE(MID($B1714,2,1)),_313_Table2,MATCH(MID($B1714,1,1),_313_Table2_ColumnLookup,0),FALSE)
+N("313"),
  IF(AND(VALUE(LEFT($A1714,3))=314,LEN($B1714)=3),VLOOKUP(VALUE(MID($B1714,2,2)),_314_Table2,MATCH(MID($B1714,1,1),_314_Table2_ColumnLookup,0),FALSE),
  IF(VALUE(LEFT($A1714,3))=314,VLOOKUP(VALUE(MID($B1714,2,1)),_314_Table2,MATCH(MID($B1714,1,1),_314_Table2_ColumnLookup,0),FALSE)
+N("314"),
""))))))))))))))))))))))))</f>
        <v>#N/A</v>
      </c>
      <c r="F1714" s="238" t="e">
        <f>IF(AND(VALUE(LEFT($A1714,3))=309,LEN($B1714)=3),VLOOKUP(VALUE(MID($B1714,2,2)),_309_Table3,MATCH(MID($B1714,1,1),_309_Table3_ColumnLookup,0),FALSE),
  IF($C1714="309 LCR SummaryA",OneYearSCR,IF($C1714="309 LCR SummaryB",UltimateSCR,IF(VALUE(LEFT($A1714,3))=309,VLOOKUP(VALUE(MID($B1714,2,1)),_309_Table3,MATCH(MID($B1714,1,1),_309_Table3_ColumnLookup,0),FALSE)
+N("309"),
  IF(VALUE(LEFT($A1714,3))=310,VLOOKUP(VALUE(MID($B1714,2,1)),_310_Table3,MATCH(MID($B1714,1,1),_310_Table3_ColumnLookup,0),FALSE)
+N("310"),
  IF(AND(VALUE(LEFT($A1714,3))=311,LEN($I1714)=4),VLOOKUP($I1714,_311_Table3,MATCH($B1714,_311_Table3_ColumnLookup,0),FALSE),
  IF(AND(VALUE(LEFT($A1714,3))=311,OR($B1714="I2",$B1714="J2",$B1714="K2",$B1714="L2")),VLOOKUP('311'!$G$58,_311_Table3,MATCH(MID($B1714,1,1),_311_Table3_ColumnLookup,0),FALSE),
  IF(AND(VALUE(LEFT($A1714,3))=311,RIGHT($B1714,5)="Total"),VLOOKUP('311'!$G$59,_311_Table3,MATCH(MID($B1714,1,1),_311_Table3_ColumnLookup,0),FALSE),
  IF(VALUE(LEFT($A1714,3))=311,VLOOKUP(VALUE(MID($B1714,2,1)),_311_Table3,MATCH(MID($B1714,1,1),_311_Table3_ColumnLookup,0),FALSE)
+N("311"),
  IF(AND(VALUE(LEFT($A1714,3))=312,LEFT($G1714,10)="Unincepted",$B1714="G "),VLOOKUP(" ULO",_312_Table3,MATCH('312'!$N$16,_312_Table3_ColumnLookup,0),FALSE),
  IF(AND(VALUE(LEFT($A1714,3))=312,LEFT($G1714,10)="Unincepted",$B1714="O "),VLOOKUP(" ULO",_312_Table3,MATCH('312'!$V$16,_312_Table3_ColumnLookup,0),FALSE),
  IF(AND(VALUE(LEFT($A1714,3))=312,LEFT($G1714,10)="Unincepted",$B1714="Q "),VLOOKUP(" ULO",_312_Table3,MATCH('312'!$X$16,_312_Table3_ColumnLookup,0),FALSE),
  IF(AND(VALUE(LEFT($A1714,3))=312,LEFT($G1714,10)="Unincepted"),VLOOKUP(" ULO",_312_Table3,MATCH(LEFT($B1714,1),_312_Table3_ColumnLookup,0),FALSE),
  IF(AND(VALUE(LEFT($A1714,3))=312,LEFT($G1714,5)="Total",$B1714="G "),VLOOKUP('312'!$F$80,_312_Table3,MATCH('312'!$N$16,_312_Table3_ColumnLookup,0),FALSE),
  IF(AND(VALUE(LEFT($A1714,3))=312,LEFT($G1714,5)="Total",$B1714="O "),VLOOKUP('312'!$F$80,_312_Table3,MATCH('312'!$V$16,_312_Table3_ColumnLookup,0),FALSE),
  IF(AND(VALUE(LEFT($A1714,3))=312,LEFT($G1714,5)="Total",$B1714="Q "),VLOOKUP('312'!$F$80,_312_Table3,MATCH('312'!$X$16,_312_Table3_ColumnLookup,0),FALSE),
  IF(AND(VALUE(LEFT($A1714,3))=312,LEFT($G1714,5)="Total"),VLOOKUP('312'!$F$80,_312_Table3,MATCH(LEFT($B1714,1),_312_Table3_ColumnLookup,0),FALSE),
  IF(AND(VALUE(LEFT($A1714,3))=312,LEN($I1714)=4,$B1714="G"),VLOOKUP($I1714,_312_Table3,MATCH('312'!$N$16,_312_Table3_ColumnLookup,0),FALSE),
  IF(AND(VALUE(LEFT($A1714,3))=312,LEN($I1714)=4,$B1714="O"),VLOOKUP($I1714,_312_Table3,MATCH('312'!$V$16,_312_Table3_ColumnLookup,0),FALSE),
  IF(AND(VALUE(LEFT($A1714,3))=312,LEN($I1714)=4,$B1714="Q"),VLOOKUP($I1714,_312_Table3,MATCH('312'!$X$16,_312_Table3_ColumnLookup,0),FALSE),
  IF(AND(VALUE(LEFT($A1714,3))=312,LEN($I1714)=4),VLOOKUP($I1714,_312_Table3,MATCH(LEFT($B1714,1),_312_Table3_ColumnLookup,0),FALSE)
+N("312"),
  IF(VALUE(LEFT($A1714,3))=313,VLOOKUP(VALUE(MID($B1714,2,1)),_313_Table3,MATCH(MID($B1714,1,1),_313_Table3_ColumnLookup,0),FALSE)
+N("313"),
  IF(AND(VALUE(LEFT($A1714,3))=314,LEN($B1714)=3),VLOOKUP(VALUE(MID($B1714,2,2)),_314_Table3,MATCH(MID($B1714,1,1),_314_Table3_ColumnLookup,0),FALSE),
  IF(VALUE(LEFT($A1714,3))=314,VLOOKUP(VALUE(MID($B1714,2,1)),_314_Table3,MATCH(MID($B1714,1,1),_314_Table3_ColumnLookup,0),FALSE)
+N("314"),
""))))))))))))))))))))))))</f>
        <v>#N/A</v>
      </c>
      <c r="H1714" s="321" t="str">
        <f>IFERROR(
IF(ISERROR($D1714)=FALSE,$D1714,IF(ISERROR($E1714)=FALSE,$E1714,IF(ISERROR($F1714)=FALSE,$F1714
+N("012 checkboxes"),
IF(
IF(OR(LEFT($A1714,9)="Syndicate",LEFT($A1714,12)="NewSyndicate"),VLOOKUP($A1714,'012'!$J:$ZW,MATCH("Link to button",'012'!$J$1:$ZW$1,0),0)
+N("309 checkbox"),
IF($C1714="309 LCR Summary0",VLOOKUP("Notes990",'309'!$P:$ZZ,MATCH("Link to button",'309'!$P$1:$ZZ$1,0),0)
+N("313 checkboxes"),
IF($C1714="313 Financial Information0LcmVsScr",IF($C1714="309 LCR Summary0",VLOOKUP("LcmVsScr",'309'!$N:$ZZ,MATCH("Link to button",'309'!$N$1:$ZZ$1,0),0),
IF($C1714="313 Financial Information0LcrDocAttached",IF($C1714="309 LCR Summary0",VLOOKUP("LcrDocAttached",'309'!$N:$ZZ,MATCH("Link to button",'309'!$N$1:$ZZ$1,0),
0)))))))=1,TRUE,FALSE)
))),"")</f>
        <v/>
      </c>
    </row>
    <row r="1715" spans="1:8">
      <c r="A1715" s="237" t="e">
        <f>VLOOKUP($G1715,CSVLookups!$B:$R,MATCH(A$1,CSVLookups!$B$1:$R$1,0),FALSE)</f>
        <v>#N/A</v>
      </c>
      <c r="B1715" s="237" t="e">
        <f>VLOOKUP($G1715,CSVLookups!$B:$R,MATCH(B$1,CSVLookups!$B$1:$R$1,0),FALSE)</f>
        <v>#N/A</v>
      </c>
      <c r="C1715" s="238" t="e">
        <f t="shared" si="27"/>
        <v>#N/A</v>
      </c>
      <c r="D1715" s="238" t="e">
        <f>IF(AND(VALUE(LEFT($A1715,3))=309,LEN($B1715)=3),VLOOKUP(VALUE(MID($B1715,2,2)),_309_Table1,MATCH(MID($B1715,1,1),_309_Table1_ColumnLookup,0),FALSE),
  IF($C1715="309 LCR SummaryA",OneYearSCR,IF($C1715="309 LCR SummaryB",UltimateSCR,IF(VALUE(LEFT($A1715,3))=309,VLOOKUP(VALUE(MID($B1715,2,1)),_309_Table1,MATCH(MID($B1715,1,1),_309_Table1_ColumnLookup,0),FALSE)
+N("309"),
  IF(VALUE(LEFT($A1715,3))=310,VLOOKUP(VALUE(MID($B1715,2,1)),_310_Table1,MATCH(MID($B1715,1,1),_310_Table1_ColumnLookup,0),FALSE)
+N("310"),
  IF(AND(VALUE(LEFT($A1715,3))=311,LEN($I1715)=4),VLOOKUP($I1715,_311_Table1,MATCH($B1715,_311_Table1_ColumnLookup,0),FALSE),
  IF(AND(VALUE(LEFT($A1715,3))=311,OR($B1715="I2",$B1715="J2",$B1715="K2",$B1715="L2")),VLOOKUP('311'!$G$58,_311_Table1,MATCH(MID($B1715,1,1),_311_Table1_ColumnLookup,0),FALSE),
  IF(AND(VALUE(LEFT($A1715,3))=311,RIGHT($B1715,5)="Total"),VLOOKUP('311'!$G$59,_311_Table1,MATCH(MID($B1715,1,1),_311_Table1_ColumnLookup,0),FALSE),
  IF(VALUE(LEFT($A1715,3))=311,VLOOKUP(VALUE(MID($B1715,2,1)),_311_Table1,MATCH(MID($B1715,1,1),_311_Table1_ColumnLookup,0),FALSE)
+N("311"),
  IF(AND(VALUE(LEFT($A1715,3))=312,LEFT($G1715,10)="Unincepted",$B1715="G "),VLOOKUP(" ULO",_312_Table1,MATCH('312'!$N$16,_312_Table1_ColumnLookup,0),FALSE),
  IF(AND(VALUE(LEFT($A1715,3))=312,LEFT($G1715,10)="Unincepted",$B1715="O "),VLOOKUP(" ULO",_312_Table1,MATCH('312'!$V$16,_312_Table1_ColumnLookup,0),FALSE),
  IF(AND(VALUE(LEFT($A1715,3))=312,LEFT($G1715,10)="Unincepted",$B1715="Q "),VLOOKUP(" ULO",_312_Table1,MATCH('312'!$X$16,_312_Table1_ColumnLookup,0),FALSE),
  IF(AND(VALUE(LEFT($A1715,3))=312,LEFT($G1715,10)="Unincepted"),VLOOKUP(" ULO",_312_Table1,MATCH(LEFT($B1715,1),_312_Table1_ColumnLookup,0),FALSE),
  IF(AND(VALUE(LEFT($A1715,3))=312,LEFT($G1715,5)="Total",$B1715="G "),VLOOKUP('312'!$F$80,_312_Table1,MATCH('312'!$N$16,_312_Table1_ColumnLookup,0),FALSE),
  IF(AND(VALUE(LEFT($A1715,3))=312,LEFT($G1715,5)="Total",$B1715="O "),VLOOKUP('312'!$F$80,_312_Table1,MATCH('312'!$V$16,_312_Table1_ColumnLookup,0),FALSE),
  IF(AND(VALUE(LEFT($A1715,3))=312,LEFT($G1715,5)="Total",$B1715="Q "),VLOOKUP('312'!$F$80,_312_Table1,MATCH('312'!$X$16,_312_Table1_ColumnLookup,0),FALSE),
  IF(AND(VALUE(LEFT($A1715,3))=312,LEFT($G1715,5)="Total"),VLOOKUP('312'!$F$80,_312_Table1,MATCH(LEFT($B1715,1),_312_Table1_ColumnLookup,0),FALSE),
  IF(AND(VALUE(LEFT($A1715,3))=312,LEN($I1715)=4,$B1715="G"),VLOOKUP($I1715,_312_Table1,MATCH('312'!$N$16,_312_Table1_ColumnLookup,0),FALSE),
  IF(AND(VALUE(LEFT($A1715,3))=312,LEN($I1715)=4,$B1715="O"),VLOOKUP($I1715,_312_Table1,MATCH('312'!$V$16,_312_Table1_ColumnLookup,0),FALSE),
  IF(AND(VALUE(LEFT($A1715,3))=312,LEN($I1715)=4,$B1715="Q"),VLOOKUP($I1715,_312_Table1,MATCH('312'!$X$16,_312_Table1_ColumnLookup,0),FALSE),
  IF(AND(VALUE(LEFT($A1715,3))=312,LEN($I1715)=4),VLOOKUP($I1715,_312_Table1,MATCH(LEFT($B1715,1),_312_Table1_ColumnLookup,0),FALSE)
+N("312"),
  IF(VALUE(LEFT($A1715,3))=313,VLOOKUP(VALUE(MID($B1715,2,1)),_313_Table1,MATCH(MID($B1715,1,1),_313_Table1_ColumnLookup,0),FALSE)
+N("313"),
  IF(AND(VALUE(LEFT($A1715,3))=314,LEN($B1715)=3),VLOOKUP(VALUE(MID($B1715,2,2)),_314_Table1,MATCH(MID($B1715,1,1),_314_Table1_ColumnLookup,0),FALSE),
  IF(VALUE(LEFT($A1715,3))=314,VLOOKUP(VALUE(MID($B1715,2,1)),_314_Table1,MATCH(MID($B1715,1,1),_314_Table1_ColumnLookup,0),FALSE)
+N("314"),
""))))))))))))))))))))))))</f>
        <v>#N/A</v>
      </c>
      <c r="E1715" s="238" t="e">
        <f>IF(AND(VALUE(LEFT($A1715,3))=309,LEN($B1715)=3),VLOOKUP(VALUE(MID($B1715,2,2)),_309_Table2,MATCH(MID($B1715,1,1),_309_Table2_ColumnLookup,0),FALSE),
  IF($C1715="309 LCR SummaryA",OneYearSCR,IF($C1715="309 LCR SummaryB",UltimateSCR,IF(VALUE(LEFT($A1715,3))=309,VLOOKUP(VALUE(MID($B1715,2,1)),_309_Table2,MATCH(MID($B1715,1,1),_309_Table2_ColumnLookup,0),FALSE)
+N("309"),
  IF(VALUE(LEFT($A1715,3))=310,VLOOKUP(VALUE(MID($B1715,2,1)),_310_Table2,MATCH(MID($B1715,1,1),_310_Table2_ColumnLookup,0),FALSE)
+N("310"),
  IF(AND(VALUE(LEFT($A1715,3))=311,LEN($I1715)=4),VLOOKUP($I1715,_311_Table2,MATCH($B1715,_311_Table2_ColumnLookup,0),FALSE),
  IF(AND(VALUE(LEFT($A1715,3))=311,OR($B1715="I2",$B1715="J2",$B1715="K2",$B1715="L2")),VLOOKUP('311'!$G$58,_311_Table2,MATCH(MID($B1715,1,1),_311_Table2_ColumnLookup,0),FALSE),
  IF(AND(VALUE(LEFT($A1715,3))=311,RIGHT($B1715,5)="Total"),VLOOKUP('311'!$G$59,_311_Table2,MATCH(MID($B1715,1,1),_311_Table2_ColumnLookup,0),FALSE),
  IF(VALUE(LEFT($A1715,3))=311,VLOOKUP(VALUE(MID($B1715,2,1)),_311_Table2,MATCH(MID($B1715,1,1),_311_Table2_ColumnLookup,0),FALSE)
+N("311"),
  IF(AND(VALUE(LEFT($A1715,3))=312,LEFT($G1715,10)="Unincepted",$B1715="G "),VLOOKUP(" ULO",_312_Table2,MATCH('312'!$N$16,_312_Table2_ColumnLookup,0),FALSE),
  IF(AND(VALUE(LEFT($A1715,3))=312,LEFT($G1715,10)="Unincepted",$B1715="O "),VLOOKUP(" ULO",_312_Table2,MATCH('312'!$V$16,_312_Table2_ColumnLookup,0),FALSE),
  IF(AND(VALUE(LEFT($A1715,3))=312,LEFT($G1715,10)="Unincepted",$B1715="Q "),VLOOKUP(" ULO",_312_Table2,MATCH('312'!$X$16,_312_Table2_ColumnLookup,0),FALSE),
  IF(AND(VALUE(LEFT($A1715,3))=312,LEFT($G1715,10)="Unincepted"),VLOOKUP(" ULO",_312_Table2,MATCH(LEFT($B1715,1),_312_Table2_ColumnLookup,0),FALSE),
  IF(AND(VALUE(LEFT($A1715,3))=312,LEFT($G1715,5)="Total",$B1715="G "),VLOOKUP('312'!$F$80,_312_Table2,MATCH('312'!$N$16,_312_Table2_ColumnLookup,0),FALSE),
  IF(AND(VALUE(LEFT($A1715,3))=312,LEFT($G1715,5)="Total",$B1715="O "),VLOOKUP('312'!$F$80,_312_Table2,MATCH('312'!$V$16,_312_Table2_ColumnLookup,0),FALSE),
  IF(AND(VALUE(LEFT($A1715,3))=312,LEFT($G1715,5)="Total",$B1715="Q "),VLOOKUP('312'!$F$80,_312_Table2,MATCH('312'!$X$16,_312_Table2_ColumnLookup,0),FALSE),
  IF(AND(VALUE(LEFT($A1715,3))=312,LEFT($G1715,5)="Total"),VLOOKUP('312'!$F$80,_312_Table2,MATCH(LEFT($B1715,1),_312_Table2_ColumnLookup,0),FALSE),
  IF(AND(VALUE(LEFT($A1715,3))=312,LEN($I1715)=4,$B1715="G"),VLOOKUP($I1715,_312_Table2,MATCH('312'!$N$16,_312_Table2_ColumnLookup,0),FALSE),
  IF(AND(VALUE(LEFT($A1715,3))=312,LEN($I1715)=4,$B1715="O"),VLOOKUP($I1715,_312_Table2,MATCH('312'!$V$16,_312_Table2_ColumnLookup,0),FALSE),
  IF(AND(VALUE(LEFT($A1715,3))=312,LEN($I1715)=4,$B1715="Q"),VLOOKUP($I1715,_312_Table2,MATCH('312'!$X$16,_312_Table2_ColumnLookup,0),FALSE),
  IF(AND(VALUE(LEFT($A1715,3))=312,LEN($I1715)=4),VLOOKUP($I1715,_312_Table2,MATCH(LEFT($B1715,1),_312_Table2_ColumnLookup,0),FALSE)
+N("312"),
  IF(VALUE(LEFT($A1715,3))=313,VLOOKUP(VALUE(MID($B1715,2,1)),_313_Table2,MATCH(MID($B1715,1,1),_313_Table2_ColumnLookup,0),FALSE)
+N("313"),
  IF(AND(VALUE(LEFT($A1715,3))=314,LEN($B1715)=3),VLOOKUP(VALUE(MID($B1715,2,2)),_314_Table2,MATCH(MID($B1715,1,1),_314_Table2_ColumnLookup,0),FALSE),
  IF(VALUE(LEFT($A1715,3))=314,VLOOKUP(VALUE(MID($B1715,2,1)),_314_Table2,MATCH(MID($B1715,1,1),_314_Table2_ColumnLookup,0),FALSE)
+N("314"),
""))))))))))))))))))))))))</f>
        <v>#N/A</v>
      </c>
      <c r="F1715" s="238" t="e">
        <f>IF(AND(VALUE(LEFT($A1715,3))=309,LEN($B1715)=3),VLOOKUP(VALUE(MID($B1715,2,2)),_309_Table3,MATCH(MID($B1715,1,1),_309_Table3_ColumnLookup,0),FALSE),
  IF($C1715="309 LCR SummaryA",OneYearSCR,IF($C1715="309 LCR SummaryB",UltimateSCR,IF(VALUE(LEFT($A1715,3))=309,VLOOKUP(VALUE(MID($B1715,2,1)),_309_Table3,MATCH(MID($B1715,1,1),_309_Table3_ColumnLookup,0),FALSE)
+N("309"),
  IF(VALUE(LEFT($A1715,3))=310,VLOOKUP(VALUE(MID($B1715,2,1)),_310_Table3,MATCH(MID($B1715,1,1),_310_Table3_ColumnLookup,0),FALSE)
+N("310"),
  IF(AND(VALUE(LEFT($A1715,3))=311,LEN($I1715)=4),VLOOKUP($I1715,_311_Table3,MATCH($B1715,_311_Table3_ColumnLookup,0),FALSE),
  IF(AND(VALUE(LEFT($A1715,3))=311,OR($B1715="I2",$B1715="J2",$B1715="K2",$B1715="L2")),VLOOKUP('311'!$G$58,_311_Table3,MATCH(MID($B1715,1,1),_311_Table3_ColumnLookup,0),FALSE),
  IF(AND(VALUE(LEFT($A1715,3))=311,RIGHT($B1715,5)="Total"),VLOOKUP('311'!$G$59,_311_Table3,MATCH(MID($B1715,1,1),_311_Table3_ColumnLookup,0),FALSE),
  IF(VALUE(LEFT($A1715,3))=311,VLOOKUP(VALUE(MID($B1715,2,1)),_311_Table3,MATCH(MID($B1715,1,1),_311_Table3_ColumnLookup,0),FALSE)
+N("311"),
  IF(AND(VALUE(LEFT($A1715,3))=312,LEFT($G1715,10)="Unincepted",$B1715="G "),VLOOKUP(" ULO",_312_Table3,MATCH('312'!$N$16,_312_Table3_ColumnLookup,0),FALSE),
  IF(AND(VALUE(LEFT($A1715,3))=312,LEFT($G1715,10)="Unincepted",$B1715="O "),VLOOKUP(" ULO",_312_Table3,MATCH('312'!$V$16,_312_Table3_ColumnLookup,0),FALSE),
  IF(AND(VALUE(LEFT($A1715,3))=312,LEFT($G1715,10)="Unincepted",$B1715="Q "),VLOOKUP(" ULO",_312_Table3,MATCH('312'!$X$16,_312_Table3_ColumnLookup,0),FALSE),
  IF(AND(VALUE(LEFT($A1715,3))=312,LEFT($G1715,10)="Unincepted"),VLOOKUP(" ULO",_312_Table3,MATCH(LEFT($B1715,1),_312_Table3_ColumnLookup,0),FALSE),
  IF(AND(VALUE(LEFT($A1715,3))=312,LEFT($G1715,5)="Total",$B1715="G "),VLOOKUP('312'!$F$80,_312_Table3,MATCH('312'!$N$16,_312_Table3_ColumnLookup,0),FALSE),
  IF(AND(VALUE(LEFT($A1715,3))=312,LEFT($G1715,5)="Total",$B1715="O "),VLOOKUP('312'!$F$80,_312_Table3,MATCH('312'!$V$16,_312_Table3_ColumnLookup,0),FALSE),
  IF(AND(VALUE(LEFT($A1715,3))=312,LEFT($G1715,5)="Total",$B1715="Q "),VLOOKUP('312'!$F$80,_312_Table3,MATCH('312'!$X$16,_312_Table3_ColumnLookup,0),FALSE),
  IF(AND(VALUE(LEFT($A1715,3))=312,LEFT($G1715,5)="Total"),VLOOKUP('312'!$F$80,_312_Table3,MATCH(LEFT($B1715,1),_312_Table3_ColumnLookup,0),FALSE),
  IF(AND(VALUE(LEFT($A1715,3))=312,LEN($I1715)=4,$B1715="G"),VLOOKUP($I1715,_312_Table3,MATCH('312'!$N$16,_312_Table3_ColumnLookup,0),FALSE),
  IF(AND(VALUE(LEFT($A1715,3))=312,LEN($I1715)=4,$B1715="O"),VLOOKUP($I1715,_312_Table3,MATCH('312'!$V$16,_312_Table3_ColumnLookup,0),FALSE),
  IF(AND(VALUE(LEFT($A1715,3))=312,LEN($I1715)=4,$B1715="Q"),VLOOKUP($I1715,_312_Table3,MATCH('312'!$X$16,_312_Table3_ColumnLookup,0),FALSE),
  IF(AND(VALUE(LEFT($A1715,3))=312,LEN($I1715)=4),VLOOKUP($I1715,_312_Table3,MATCH(LEFT($B1715,1),_312_Table3_ColumnLookup,0),FALSE)
+N("312"),
  IF(VALUE(LEFT($A1715,3))=313,VLOOKUP(VALUE(MID($B1715,2,1)),_313_Table3,MATCH(MID($B1715,1,1),_313_Table3_ColumnLookup,0),FALSE)
+N("313"),
  IF(AND(VALUE(LEFT($A1715,3))=314,LEN($B1715)=3),VLOOKUP(VALUE(MID($B1715,2,2)),_314_Table3,MATCH(MID($B1715,1,1),_314_Table3_ColumnLookup,0),FALSE),
  IF(VALUE(LEFT($A1715,3))=314,VLOOKUP(VALUE(MID($B1715,2,1)),_314_Table3,MATCH(MID($B1715,1,1),_314_Table3_ColumnLookup,0),FALSE)
+N("314"),
""))))))))))))))))))))))))</f>
        <v>#N/A</v>
      </c>
      <c r="H1715" s="321" t="str">
        <f>IFERROR(
IF(ISERROR($D1715)=FALSE,$D1715,IF(ISERROR($E1715)=FALSE,$E1715,IF(ISERROR($F1715)=FALSE,$F1715
+N("012 checkboxes"),
IF(
IF(OR(LEFT($A1715,9)="Syndicate",LEFT($A1715,12)="NewSyndicate"),VLOOKUP($A1715,'012'!$J:$ZW,MATCH("Link to button",'012'!$J$1:$ZW$1,0),0)
+N("309 checkbox"),
IF($C1715="309 LCR Summary0",VLOOKUP("Notes990",'309'!$P:$ZZ,MATCH("Link to button",'309'!$P$1:$ZZ$1,0),0)
+N("313 checkboxes"),
IF($C1715="313 Financial Information0LcmVsScr",IF($C1715="309 LCR Summary0",VLOOKUP("LcmVsScr",'309'!$N:$ZZ,MATCH("Link to button",'309'!$N$1:$ZZ$1,0),0),
IF($C1715="313 Financial Information0LcrDocAttached",IF($C1715="309 LCR Summary0",VLOOKUP("LcrDocAttached",'309'!$N:$ZZ,MATCH("Link to button",'309'!$N$1:$ZZ$1,0),
0)))))))=1,TRUE,FALSE)
))),"")</f>
        <v/>
      </c>
    </row>
    <row r="1716" spans="1:8">
      <c r="A1716" s="237" t="e">
        <f>VLOOKUP($G1716,CSVLookups!$B:$R,MATCH(A$1,CSVLookups!$B$1:$R$1,0),FALSE)</f>
        <v>#N/A</v>
      </c>
      <c r="B1716" s="237" t="e">
        <f>VLOOKUP($G1716,CSVLookups!$B:$R,MATCH(B$1,CSVLookups!$B$1:$R$1,0),FALSE)</f>
        <v>#N/A</v>
      </c>
      <c r="C1716" s="238" t="e">
        <f t="shared" si="27"/>
        <v>#N/A</v>
      </c>
      <c r="D1716" s="238" t="e">
        <f>IF(AND(VALUE(LEFT($A1716,3))=309,LEN($B1716)=3),VLOOKUP(VALUE(MID($B1716,2,2)),_309_Table1,MATCH(MID($B1716,1,1),_309_Table1_ColumnLookup,0),FALSE),
  IF($C1716="309 LCR SummaryA",OneYearSCR,IF($C1716="309 LCR SummaryB",UltimateSCR,IF(VALUE(LEFT($A1716,3))=309,VLOOKUP(VALUE(MID($B1716,2,1)),_309_Table1,MATCH(MID($B1716,1,1),_309_Table1_ColumnLookup,0),FALSE)
+N("309"),
  IF(VALUE(LEFT($A1716,3))=310,VLOOKUP(VALUE(MID($B1716,2,1)),_310_Table1,MATCH(MID($B1716,1,1),_310_Table1_ColumnLookup,0),FALSE)
+N("310"),
  IF(AND(VALUE(LEFT($A1716,3))=311,LEN($I1716)=4),VLOOKUP($I1716,_311_Table1,MATCH($B1716,_311_Table1_ColumnLookup,0),FALSE),
  IF(AND(VALUE(LEFT($A1716,3))=311,OR($B1716="I2",$B1716="J2",$B1716="K2",$B1716="L2")),VLOOKUP('311'!$G$58,_311_Table1,MATCH(MID($B1716,1,1),_311_Table1_ColumnLookup,0),FALSE),
  IF(AND(VALUE(LEFT($A1716,3))=311,RIGHT($B1716,5)="Total"),VLOOKUP('311'!$G$59,_311_Table1,MATCH(MID($B1716,1,1),_311_Table1_ColumnLookup,0),FALSE),
  IF(VALUE(LEFT($A1716,3))=311,VLOOKUP(VALUE(MID($B1716,2,1)),_311_Table1,MATCH(MID($B1716,1,1),_311_Table1_ColumnLookup,0),FALSE)
+N("311"),
  IF(AND(VALUE(LEFT($A1716,3))=312,LEFT($G1716,10)="Unincepted",$B1716="G "),VLOOKUP(" ULO",_312_Table1,MATCH('312'!$N$16,_312_Table1_ColumnLookup,0),FALSE),
  IF(AND(VALUE(LEFT($A1716,3))=312,LEFT($G1716,10)="Unincepted",$B1716="O "),VLOOKUP(" ULO",_312_Table1,MATCH('312'!$V$16,_312_Table1_ColumnLookup,0),FALSE),
  IF(AND(VALUE(LEFT($A1716,3))=312,LEFT($G1716,10)="Unincepted",$B1716="Q "),VLOOKUP(" ULO",_312_Table1,MATCH('312'!$X$16,_312_Table1_ColumnLookup,0),FALSE),
  IF(AND(VALUE(LEFT($A1716,3))=312,LEFT($G1716,10)="Unincepted"),VLOOKUP(" ULO",_312_Table1,MATCH(LEFT($B1716,1),_312_Table1_ColumnLookup,0),FALSE),
  IF(AND(VALUE(LEFT($A1716,3))=312,LEFT($G1716,5)="Total",$B1716="G "),VLOOKUP('312'!$F$80,_312_Table1,MATCH('312'!$N$16,_312_Table1_ColumnLookup,0),FALSE),
  IF(AND(VALUE(LEFT($A1716,3))=312,LEFT($G1716,5)="Total",$B1716="O "),VLOOKUP('312'!$F$80,_312_Table1,MATCH('312'!$V$16,_312_Table1_ColumnLookup,0),FALSE),
  IF(AND(VALUE(LEFT($A1716,3))=312,LEFT($G1716,5)="Total",$B1716="Q "),VLOOKUP('312'!$F$80,_312_Table1,MATCH('312'!$X$16,_312_Table1_ColumnLookup,0),FALSE),
  IF(AND(VALUE(LEFT($A1716,3))=312,LEFT($G1716,5)="Total"),VLOOKUP('312'!$F$80,_312_Table1,MATCH(LEFT($B1716,1),_312_Table1_ColumnLookup,0),FALSE),
  IF(AND(VALUE(LEFT($A1716,3))=312,LEN($I1716)=4,$B1716="G"),VLOOKUP($I1716,_312_Table1,MATCH('312'!$N$16,_312_Table1_ColumnLookup,0),FALSE),
  IF(AND(VALUE(LEFT($A1716,3))=312,LEN($I1716)=4,$B1716="O"),VLOOKUP($I1716,_312_Table1,MATCH('312'!$V$16,_312_Table1_ColumnLookup,0),FALSE),
  IF(AND(VALUE(LEFT($A1716,3))=312,LEN($I1716)=4,$B1716="Q"),VLOOKUP($I1716,_312_Table1,MATCH('312'!$X$16,_312_Table1_ColumnLookup,0),FALSE),
  IF(AND(VALUE(LEFT($A1716,3))=312,LEN($I1716)=4),VLOOKUP($I1716,_312_Table1,MATCH(LEFT($B1716,1),_312_Table1_ColumnLookup,0),FALSE)
+N("312"),
  IF(VALUE(LEFT($A1716,3))=313,VLOOKUP(VALUE(MID($B1716,2,1)),_313_Table1,MATCH(MID($B1716,1,1),_313_Table1_ColumnLookup,0),FALSE)
+N("313"),
  IF(AND(VALUE(LEFT($A1716,3))=314,LEN($B1716)=3),VLOOKUP(VALUE(MID($B1716,2,2)),_314_Table1,MATCH(MID($B1716,1,1),_314_Table1_ColumnLookup,0),FALSE),
  IF(VALUE(LEFT($A1716,3))=314,VLOOKUP(VALUE(MID($B1716,2,1)),_314_Table1,MATCH(MID($B1716,1,1),_314_Table1_ColumnLookup,0),FALSE)
+N("314"),
""))))))))))))))))))))))))</f>
        <v>#N/A</v>
      </c>
      <c r="E1716" s="238" t="e">
        <f>IF(AND(VALUE(LEFT($A1716,3))=309,LEN($B1716)=3),VLOOKUP(VALUE(MID($B1716,2,2)),_309_Table2,MATCH(MID($B1716,1,1),_309_Table2_ColumnLookup,0),FALSE),
  IF($C1716="309 LCR SummaryA",OneYearSCR,IF($C1716="309 LCR SummaryB",UltimateSCR,IF(VALUE(LEFT($A1716,3))=309,VLOOKUP(VALUE(MID($B1716,2,1)),_309_Table2,MATCH(MID($B1716,1,1),_309_Table2_ColumnLookup,0),FALSE)
+N("309"),
  IF(VALUE(LEFT($A1716,3))=310,VLOOKUP(VALUE(MID($B1716,2,1)),_310_Table2,MATCH(MID($B1716,1,1),_310_Table2_ColumnLookup,0),FALSE)
+N("310"),
  IF(AND(VALUE(LEFT($A1716,3))=311,LEN($I1716)=4),VLOOKUP($I1716,_311_Table2,MATCH($B1716,_311_Table2_ColumnLookup,0),FALSE),
  IF(AND(VALUE(LEFT($A1716,3))=311,OR($B1716="I2",$B1716="J2",$B1716="K2",$B1716="L2")),VLOOKUP('311'!$G$58,_311_Table2,MATCH(MID($B1716,1,1),_311_Table2_ColumnLookup,0),FALSE),
  IF(AND(VALUE(LEFT($A1716,3))=311,RIGHT($B1716,5)="Total"),VLOOKUP('311'!$G$59,_311_Table2,MATCH(MID($B1716,1,1),_311_Table2_ColumnLookup,0),FALSE),
  IF(VALUE(LEFT($A1716,3))=311,VLOOKUP(VALUE(MID($B1716,2,1)),_311_Table2,MATCH(MID($B1716,1,1),_311_Table2_ColumnLookup,0),FALSE)
+N("311"),
  IF(AND(VALUE(LEFT($A1716,3))=312,LEFT($G1716,10)="Unincepted",$B1716="G "),VLOOKUP(" ULO",_312_Table2,MATCH('312'!$N$16,_312_Table2_ColumnLookup,0),FALSE),
  IF(AND(VALUE(LEFT($A1716,3))=312,LEFT($G1716,10)="Unincepted",$B1716="O "),VLOOKUP(" ULO",_312_Table2,MATCH('312'!$V$16,_312_Table2_ColumnLookup,0),FALSE),
  IF(AND(VALUE(LEFT($A1716,3))=312,LEFT($G1716,10)="Unincepted",$B1716="Q "),VLOOKUP(" ULO",_312_Table2,MATCH('312'!$X$16,_312_Table2_ColumnLookup,0),FALSE),
  IF(AND(VALUE(LEFT($A1716,3))=312,LEFT($G1716,10)="Unincepted"),VLOOKUP(" ULO",_312_Table2,MATCH(LEFT($B1716,1),_312_Table2_ColumnLookup,0),FALSE),
  IF(AND(VALUE(LEFT($A1716,3))=312,LEFT($G1716,5)="Total",$B1716="G "),VLOOKUP('312'!$F$80,_312_Table2,MATCH('312'!$N$16,_312_Table2_ColumnLookup,0),FALSE),
  IF(AND(VALUE(LEFT($A1716,3))=312,LEFT($G1716,5)="Total",$B1716="O "),VLOOKUP('312'!$F$80,_312_Table2,MATCH('312'!$V$16,_312_Table2_ColumnLookup,0),FALSE),
  IF(AND(VALUE(LEFT($A1716,3))=312,LEFT($G1716,5)="Total",$B1716="Q "),VLOOKUP('312'!$F$80,_312_Table2,MATCH('312'!$X$16,_312_Table2_ColumnLookup,0),FALSE),
  IF(AND(VALUE(LEFT($A1716,3))=312,LEFT($G1716,5)="Total"),VLOOKUP('312'!$F$80,_312_Table2,MATCH(LEFT($B1716,1),_312_Table2_ColumnLookup,0),FALSE),
  IF(AND(VALUE(LEFT($A1716,3))=312,LEN($I1716)=4,$B1716="G"),VLOOKUP($I1716,_312_Table2,MATCH('312'!$N$16,_312_Table2_ColumnLookup,0),FALSE),
  IF(AND(VALUE(LEFT($A1716,3))=312,LEN($I1716)=4,$B1716="O"),VLOOKUP($I1716,_312_Table2,MATCH('312'!$V$16,_312_Table2_ColumnLookup,0),FALSE),
  IF(AND(VALUE(LEFT($A1716,3))=312,LEN($I1716)=4,$B1716="Q"),VLOOKUP($I1716,_312_Table2,MATCH('312'!$X$16,_312_Table2_ColumnLookup,0),FALSE),
  IF(AND(VALUE(LEFT($A1716,3))=312,LEN($I1716)=4),VLOOKUP($I1716,_312_Table2,MATCH(LEFT($B1716,1),_312_Table2_ColumnLookup,0),FALSE)
+N("312"),
  IF(VALUE(LEFT($A1716,3))=313,VLOOKUP(VALUE(MID($B1716,2,1)),_313_Table2,MATCH(MID($B1716,1,1),_313_Table2_ColumnLookup,0),FALSE)
+N("313"),
  IF(AND(VALUE(LEFT($A1716,3))=314,LEN($B1716)=3),VLOOKUP(VALUE(MID($B1716,2,2)),_314_Table2,MATCH(MID($B1716,1,1),_314_Table2_ColumnLookup,0),FALSE),
  IF(VALUE(LEFT($A1716,3))=314,VLOOKUP(VALUE(MID($B1716,2,1)),_314_Table2,MATCH(MID($B1716,1,1),_314_Table2_ColumnLookup,0),FALSE)
+N("314"),
""))))))))))))))))))))))))</f>
        <v>#N/A</v>
      </c>
      <c r="F1716" s="238" t="e">
        <f>IF(AND(VALUE(LEFT($A1716,3))=309,LEN($B1716)=3),VLOOKUP(VALUE(MID($B1716,2,2)),_309_Table3,MATCH(MID($B1716,1,1),_309_Table3_ColumnLookup,0),FALSE),
  IF($C1716="309 LCR SummaryA",OneYearSCR,IF($C1716="309 LCR SummaryB",UltimateSCR,IF(VALUE(LEFT($A1716,3))=309,VLOOKUP(VALUE(MID($B1716,2,1)),_309_Table3,MATCH(MID($B1716,1,1),_309_Table3_ColumnLookup,0),FALSE)
+N("309"),
  IF(VALUE(LEFT($A1716,3))=310,VLOOKUP(VALUE(MID($B1716,2,1)),_310_Table3,MATCH(MID($B1716,1,1),_310_Table3_ColumnLookup,0),FALSE)
+N("310"),
  IF(AND(VALUE(LEFT($A1716,3))=311,LEN($I1716)=4),VLOOKUP($I1716,_311_Table3,MATCH($B1716,_311_Table3_ColumnLookup,0),FALSE),
  IF(AND(VALUE(LEFT($A1716,3))=311,OR($B1716="I2",$B1716="J2",$B1716="K2",$B1716="L2")),VLOOKUP('311'!$G$58,_311_Table3,MATCH(MID($B1716,1,1),_311_Table3_ColumnLookup,0),FALSE),
  IF(AND(VALUE(LEFT($A1716,3))=311,RIGHT($B1716,5)="Total"),VLOOKUP('311'!$G$59,_311_Table3,MATCH(MID($B1716,1,1),_311_Table3_ColumnLookup,0),FALSE),
  IF(VALUE(LEFT($A1716,3))=311,VLOOKUP(VALUE(MID($B1716,2,1)),_311_Table3,MATCH(MID($B1716,1,1),_311_Table3_ColumnLookup,0),FALSE)
+N("311"),
  IF(AND(VALUE(LEFT($A1716,3))=312,LEFT($G1716,10)="Unincepted",$B1716="G "),VLOOKUP(" ULO",_312_Table3,MATCH('312'!$N$16,_312_Table3_ColumnLookup,0),FALSE),
  IF(AND(VALUE(LEFT($A1716,3))=312,LEFT($G1716,10)="Unincepted",$B1716="O "),VLOOKUP(" ULO",_312_Table3,MATCH('312'!$V$16,_312_Table3_ColumnLookup,0),FALSE),
  IF(AND(VALUE(LEFT($A1716,3))=312,LEFT($G1716,10)="Unincepted",$B1716="Q "),VLOOKUP(" ULO",_312_Table3,MATCH('312'!$X$16,_312_Table3_ColumnLookup,0),FALSE),
  IF(AND(VALUE(LEFT($A1716,3))=312,LEFT($G1716,10)="Unincepted"),VLOOKUP(" ULO",_312_Table3,MATCH(LEFT($B1716,1),_312_Table3_ColumnLookup,0),FALSE),
  IF(AND(VALUE(LEFT($A1716,3))=312,LEFT($G1716,5)="Total",$B1716="G "),VLOOKUP('312'!$F$80,_312_Table3,MATCH('312'!$N$16,_312_Table3_ColumnLookup,0),FALSE),
  IF(AND(VALUE(LEFT($A1716,3))=312,LEFT($G1716,5)="Total",$B1716="O "),VLOOKUP('312'!$F$80,_312_Table3,MATCH('312'!$V$16,_312_Table3_ColumnLookup,0),FALSE),
  IF(AND(VALUE(LEFT($A1716,3))=312,LEFT($G1716,5)="Total",$B1716="Q "),VLOOKUP('312'!$F$80,_312_Table3,MATCH('312'!$X$16,_312_Table3_ColumnLookup,0),FALSE),
  IF(AND(VALUE(LEFT($A1716,3))=312,LEFT($G1716,5)="Total"),VLOOKUP('312'!$F$80,_312_Table3,MATCH(LEFT($B1716,1),_312_Table3_ColumnLookup,0),FALSE),
  IF(AND(VALUE(LEFT($A1716,3))=312,LEN($I1716)=4,$B1716="G"),VLOOKUP($I1716,_312_Table3,MATCH('312'!$N$16,_312_Table3_ColumnLookup,0),FALSE),
  IF(AND(VALUE(LEFT($A1716,3))=312,LEN($I1716)=4,$B1716="O"),VLOOKUP($I1716,_312_Table3,MATCH('312'!$V$16,_312_Table3_ColumnLookup,0),FALSE),
  IF(AND(VALUE(LEFT($A1716,3))=312,LEN($I1716)=4,$B1716="Q"),VLOOKUP($I1716,_312_Table3,MATCH('312'!$X$16,_312_Table3_ColumnLookup,0),FALSE),
  IF(AND(VALUE(LEFT($A1716,3))=312,LEN($I1716)=4),VLOOKUP($I1716,_312_Table3,MATCH(LEFT($B1716,1),_312_Table3_ColumnLookup,0),FALSE)
+N("312"),
  IF(VALUE(LEFT($A1716,3))=313,VLOOKUP(VALUE(MID($B1716,2,1)),_313_Table3,MATCH(MID($B1716,1,1),_313_Table3_ColumnLookup,0),FALSE)
+N("313"),
  IF(AND(VALUE(LEFT($A1716,3))=314,LEN($B1716)=3),VLOOKUP(VALUE(MID($B1716,2,2)),_314_Table3,MATCH(MID($B1716,1,1),_314_Table3_ColumnLookup,0),FALSE),
  IF(VALUE(LEFT($A1716,3))=314,VLOOKUP(VALUE(MID($B1716,2,1)),_314_Table3,MATCH(MID($B1716,1,1),_314_Table3_ColumnLookup,0),FALSE)
+N("314"),
""))))))))))))))))))))))))</f>
        <v>#N/A</v>
      </c>
      <c r="H1716" s="321" t="str">
        <f>IFERROR(
IF(ISERROR($D1716)=FALSE,$D1716,IF(ISERROR($E1716)=FALSE,$E1716,IF(ISERROR($F1716)=FALSE,$F1716
+N("012 checkboxes"),
IF(
IF(OR(LEFT($A1716,9)="Syndicate",LEFT($A1716,12)="NewSyndicate"),VLOOKUP($A1716,'012'!$J:$ZW,MATCH("Link to button",'012'!$J$1:$ZW$1,0),0)
+N("309 checkbox"),
IF($C1716="309 LCR Summary0",VLOOKUP("Notes990",'309'!$P:$ZZ,MATCH("Link to button",'309'!$P$1:$ZZ$1,0),0)
+N("313 checkboxes"),
IF($C1716="313 Financial Information0LcmVsScr",IF($C1716="309 LCR Summary0",VLOOKUP("LcmVsScr",'309'!$N:$ZZ,MATCH("Link to button",'309'!$N$1:$ZZ$1,0),0),
IF($C1716="313 Financial Information0LcrDocAttached",IF($C1716="309 LCR Summary0",VLOOKUP("LcrDocAttached",'309'!$N:$ZZ,MATCH("Link to button",'309'!$N$1:$ZZ$1,0),
0)))))))=1,TRUE,FALSE)
))),"")</f>
        <v/>
      </c>
    </row>
    <row r="1717" spans="1:8">
      <c r="A1717" s="237" t="e">
        <f>VLOOKUP($G1717,CSVLookups!$B:$R,MATCH(A$1,CSVLookups!$B$1:$R$1,0),FALSE)</f>
        <v>#N/A</v>
      </c>
      <c r="B1717" s="237" t="e">
        <f>VLOOKUP($G1717,CSVLookups!$B:$R,MATCH(B$1,CSVLookups!$B$1:$R$1,0),FALSE)</f>
        <v>#N/A</v>
      </c>
      <c r="C1717" s="238" t="e">
        <f t="shared" si="27"/>
        <v>#N/A</v>
      </c>
      <c r="D1717" s="238" t="e">
        <f>IF(AND(VALUE(LEFT($A1717,3))=309,LEN($B1717)=3),VLOOKUP(VALUE(MID($B1717,2,2)),_309_Table1,MATCH(MID($B1717,1,1),_309_Table1_ColumnLookup,0),FALSE),
  IF($C1717="309 LCR SummaryA",OneYearSCR,IF($C1717="309 LCR SummaryB",UltimateSCR,IF(VALUE(LEFT($A1717,3))=309,VLOOKUP(VALUE(MID($B1717,2,1)),_309_Table1,MATCH(MID($B1717,1,1),_309_Table1_ColumnLookup,0),FALSE)
+N("309"),
  IF(VALUE(LEFT($A1717,3))=310,VLOOKUP(VALUE(MID($B1717,2,1)),_310_Table1,MATCH(MID($B1717,1,1),_310_Table1_ColumnLookup,0),FALSE)
+N("310"),
  IF(AND(VALUE(LEFT($A1717,3))=311,LEN($I1717)=4),VLOOKUP($I1717,_311_Table1,MATCH($B1717,_311_Table1_ColumnLookup,0),FALSE),
  IF(AND(VALUE(LEFT($A1717,3))=311,OR($B1717="I2",$B1717="J2",$B1717="K2",$B1717="L2")),VLOOKUP('311'!$G$58,_311_Table1,MATCH(MID($B1717,1,1),_311_Table1_ColumnLookup,0),FALSE),
  IF(AND(VALUE(LEFT($A1717,3))=311,RIGHT($B1717,5)="Total"),VLOOKUP('311'!$G$59,_311_Table1,MATCH(MID($B1717,1,1),_311_Table1_ColumnLookup,0),FALSE),
  IF(VALUE(LEFT($A1717,3))=311,VLOOKUP(VALUE(MID($B1717,2,1)),_311_Table1,MATCH(MID($B1717,1,1),_311_Table1_ColumnLookup,0),FALSE)
+N("311"),
  IF(AND(VALUE(LEFT($A1717,3))=312,LEFT($G1717,10)="Unincepted",$B1717="G "),VLOOKUP(" ULO",_312_Table1,MATCH('312'!$N$16,_312_Table1_ColumnLookup,0),FALSE),
  IF(AND(VALUE(LEFT($A1717,3))=312,LEFT($G1717,10)="Unincepted",$B1717="O "),VLOOKUP(" ULO",_312_Table1,MATCH('312'!$V$16,_312_Table1_ColumnLookup,0),FALSE),
  IF(AND(VALUE(LEFT($A1717,3))=312,LEFT($G1717,10)="Unincepted",$B1717="Q "),VLOOKUP(" ULO",_312_Table1,MATCH('312'!$X$16,_312_Table1_ColumnLookup,0),FALSE),
  IF(AND(VALUE(LEFT($A1717,3))=312,LEFT($G1717,10)="Unincepted"),VLOOKUP(" ULO",_312_Table1,MATCH(LEFT($B1717,1),_312_Table1_ColumnLookup,0),FALSE),
  IF(AND(VALUE(LEFT($A1717,3))=312,LEFT($G1717,5)="Total",$B1717="G "),VLOOKUP('312'!$F$80,_312_Table1,MATCH('312'!$N$16,_312_Table1_ColumnLookup,0),FALSE),
  IF(AND(VALUE(LEFT($A1717,3))=312,LEFT($G1717,5)="Total",$B1717="O "),VLOOKUP('312'!$F$80,_312_Table1,MATCH('312'!$V$16,_312_Table1_ColumnLookup,0),FALSE),
  IF(AND(VALUE(LEFT($A1717,3))=312,LEFT($G1717,5)="Total",$B1717="Q "),VLOOKUP('312'!$F$80,_312_Table1,MATCH('312'!$X$16,_312_Table1_ColumnLookup,0),FALSE),
  IF(AND(VALUE(LEFT($A1717,3))=312,LEFT($G1717,5)="Total"),VLOOKUP('312'!$F$80,_312_Table1,MATCH(LEFT($B1717,1),_312_Table1_ColumnLookup,0),FALSE),
  IF(AND(VALUE(LEFT($A1717,3))=312,LEN($I1717)=4,$B1717="G"),VLOOKUP($I1717,_312_Table1,MATCH('312'!$N$16,_312_Table1_ColumnLookup,0),FALSE),
  IF(AND(VALUE(LEFT($A1717,3))=312,LEN($I1717)=4,$B1717="O"),VLOOKUP($I1717,_312_Table1,MATCH('312'!$V$16,_312_Table1_ColumnLookup,0),FALSE),
  IF(AND(VALUE(LEFT($A1717,3))=312,LEN($I1717)=4,$B1717="Q"),VLOOKUP($I1717,_312_Table1,MATCH('312'!$X$16,_312_Table1_ColumnLookup,0),FALSE),
  IF(AND(VALUE(LEFT($A1717,3))=312,LEN($I1717)=4),VLOOKUP($I1717,_312_Table1,MATCH(LEFT($B1717,1),_312_Table1_ColumnLookup,0),FALSE)
+N("312"),
  IF(VALUE(LEFT($A1717,3))=313,VLOOKUP(VALUE(MID($B1717,2,1)),_313_Table1,MATCH(MID($B1717,1,1),_313_Table1_ColumnLookup,0),FALSE)
+N("313"),
  IF(AND(VALUE(LEFT($A1717,3))=314,LEN($B1717)=3),VLOOKUP(VALUE(MID($B1717,2,2)),_314_Table1,MATCH(MID($B1717,1,1),_314_Table1_ColumnLookup,0),FALSE),
  IF(VALUE(LEFT($A1717,3))=314,VLOOKUP(VALUE(MID($B1717,2,1)),_314_Table1,MATCH(MID($B1717,1,1),_314_Table1_ColumnLookup,0),FALSE)
+N("314"),
""))))))))))))))))))))))))</f>
        <v>#N/A</v>
      </c>
      <c r="E1717" s="238" t="e">
        <f>IF(AND(VALUE(LEFT($A1717,3))=309,LEN($B1717)=3),VLOOKUP(VALUE(MID($B1717,2,2)),_309_Table2,MATCH(MID($B1717,1,1),_309_Table2_ColumnLookup,0),FALSE),
  IF($C1717="309 LCR SummaryA",OneYearSCR,IF($C1717="309 LCR SummaryB",UltimateSCR,IF(VALUE(LEFT($A1717,3))=309,VLOOKUP(VALUE(MID($B1717,2,1)),_309_Table2,MATCH(MID($B1717,1,1),_309_Table2_ColumnLookup,0),FALSE)
+N("309"),
  IF(VALUE(LEFT($A1717,3))=310,VLOOKUP(VALUE(MID($B1717,2,1)),_310_Table2,MATCH(MID($B1717,1,1),_310_Table2_ColumnLookup,0),FALSE)
+N("310"),
  IF(AND(VALUE(LEFT($A1717,3))=311,LEN($I1717)=4),VLOOKUP($I1717,_311_Table2,MATCH($B1717,_311_Table2_ColumnLookup,0),FALSE),
  IF(AND(VALUE(LEFT($A1717,3))=311,OR($B1717="I2",$B1717="J2",$B1717="K2",$B1717="L2")),VLOOKUP('311'!$G$58,_311_Table2,MATCH(MID($B1717,1,1),_311_Table2_ColumnLookup,0),FALSE),
  IF(AND(VALUE(LEFT($A1717,3))=311,RIGHT($B1717,5)="Total"),VLOOKUP('311'!$G$59,_311_Table2,MATCH(MID($B1717,1,1),_311_Table2_ColumnLookup,0),FALSE),
  IF(VALUE(LEFT($A1717,3))=311,VLOOKUP(VALUE(MID($B1717,2,1)),_311_Table2,MATCH(MID($B1717,1,1),_311_Table2_ColumnLookup,0),FALSE)
+N("311"),
  IF(AND(VALUE(LEFT($A1717,3))=312,LEFT($G1717,10)="Unincepted",$B1717="G "),VLOOKUP(" ULO",_312_Table2,MATCH('312'!$N$16,_312_Table2_ColumnLookup,0),FALSE),
  IF(AND(VALUE(LEFT($A1717,3))=312,LEFT($G1717,10)="Unincepted",$B1717="O "),VLOOKUP(" ULO",_312_Table2,MATCH('312'!$V$16,_312_Table2_ColumnLookup,0),FALSE),
  IF(AND(VALUE(LEFT($A1717,3))=312,LEFT($G1717,10)="Unincepted",$B1717="Q "),VLOOKUP(" ULO",_312_Table2,MATCH('312'!$X$16,_312_Table2_ColumnLookup,0),FALSE),
  IF(AND(VALUE(LEFT($A1717,3))=312,LEFT($G1717,10)="Unincepted"),VLOOKUP(" ULO",_312_Table2,MATCH(LEFT($B1717,1),_312_Table2_ColumnLookup,0),FALSE),
  IF(AND(VALUE(LEFT($A1717,3))=312,LEFT($G1717,5)="Total",$B1717="G "),VLOOKUP('312'!$F$80,_312_Table2,MATCH('312'!$N$16,_312_Table2_ColumnLookup,0),FALSE),
  IF(AND(VALUE(LEFT($A1717,3))=312,LEFT($G1717,5)="Total",$B1717="O "),VLOOKUP('312'!$F$80,_312_Table2,MATCH('312'!$V$16,_312_Table2_ColumnLookup,0),FALSE),
  IF(AND(VALUE(LEFT($A1717,3))=312,LEFT($G1717,5)="Total",$B1717="Q "),VLOOKUP('312'!$F$80,_312_Table2,MATCH('312'!$X$16,_312_Table2_ColumnLookup,0),FALSE),
  IF(AND(VALUE(LEFT($A1717,3))=312,LEFT($G1717,5)="Total"),VLOOKUP('312'!$F$80,_312_Table2,MATCH(LEFT($B1717,1),_312_Table2_ColumnLookup,0),FALSE),
  IF(AND(VALUE(LEFT($A1717,3))=312,LEN($I1717)=4,$B1717="G"),VLOOKUP($I1717,_312_Table2,MATCH('312'!$N$16,_312_Table2_ColumnLookup,0),FALSE),
  IF(AND(VALUE(LEFT($A1717,3))=312,LEN($I1717)=4,$B1717="O"),VLOOKUP($I1717,_312_Table2,MATCH('312'!$V$16,_312_Table2_ColumnLookup,0),FALSE),
  IF(AND(VALUE(LEFT($A1717,3))=312,LEN($I1717)=4,$B1717="Q"),VLOOKUP($I1717,_312_Table2,MATCH('312'!$X$16,_312_Table2_ColumnLookup,0),FALSE),
  IF(AND(VALUE(LEFT($A1717,3))=312,LEN($I1717)=4),VLOOKUP($I1717,_312_Table2,MATCH(LEFT($B1717,1),_312_Table2_ColumnLookup,0),FALSE)
+N("312"),
  IF(VALUE(LEFT($A1717,3))=313,VLOOKUP(VALUE(MID($B1717,2,1)),_313_Table2,MATCH(MID($B1717,1,1),_313_Table2_ColumnLookup,0),FALSE)
+N("313"),
  IF(AND(VALUE(LEFT($A1717,3))=314,LEN($B1717)=3),VLOOKUP(VALUE(MID($B1717,2,2)),_314_Table2,MATCH(MID($B1717,1,1),_314_Table2_ColumnLookup,0),FALSE),
  IF(VALUE(LEFT($A1717,3))=314,VLOOKUP(VALUE(MID($B1717,2,1)),_314_Table2,MATCH(MID($B1717,1,1),_314_Table2_ColumnLookup,0),FALSE)
+N("314"),
""))))))))))))))))))))))))</f>
        <v>#N/A</v>
      </c>
      <c r="F1717" s="238" t="e">
        <f>IF(AND(VALUE(LEFT($A1717,3))=309,LEN($B1717)=3),VLOOKUP(VALUE(MID($B1717,2,2)),_309_Table3,MATCH(MID($B1717,1,1),_309_Table3_ColumnLookup,0),FALSE),
  IF($C1717="309 LCR SummaryA",OneYearSCR,IF($C1717="309 LCR SummaryB",UltimateSCR,IF(VALUE(LEFT($A1717,3))=309,VLOOKUP(VALUE(MID($B1717,2,1)),_309_Table3,MATCH(MID($B1717,1,1),_309_Table3_ColumnLookup,0),FALSE)
+N("309"),
  IF(VALUE(LEFT($A1717,3))=310,VLOOKUP(VALUE(MID($B1717,2,1)),_310_Table3,MATCH(MID($B1717,1,1),_310_Table3_ColumnLookup,0),FALSE)
+N("310"),
  IF(AND(VALUE(LEFT($A1717,3))=311,LEN($I1717)=4),VLOOKUP($I1717,_311_Table3,MATCH($B1717,_311_Table3_ColumnLookup,0),FALSE),
  IF(AND(VALUE(LEFT($A1717,3))=311,OR($B1717="I2",$B1717="J2",$B1717="K2",$B1717="L2")),VLOOKUP('311'!$G$58,_311_Table3,MATCH(MID($B1717,1,1),_311_Table3_ColumnLookup,0),FALSE),
  IF(AND(VALUE(LEFT($A1717,3))=311,RIGHT($B1717,5)="Total"),VLOOKUP('311'!$G$59,_311_Table3,MATCH(MID($B1717,1,1),_311_Table3_ColumnLookup,0),FALSE),
  IF(VALUE(LEFT($A1717,3))=311,VLOOKUP(VALUE(MID($B1717,2,1)),_311_Table3,MATCH(MID($B1717,1,1),_311_Table3_ColumnLookup,0),FALSE)
+N("311"),
  IF(AND(VALUE(LEFT($A1717,3))=312,LEFT($G1717,10)="Unincepted",$B1717="G "),VLOOKUP(" ULO",_312_Table3,MATCH('312'!$N$16,_312_Table3_ColumnLookup,0),FALSE),
  IF(AND(VALUE(LEFT($A1717,3))=312,LEFT($G1717,10)="Unincepted",$B1717="O "),VLOOKUP(" ULO",_312_Table3,MATCH('312'!$V$16,_312_Table3_ColumnLookup,0),FALSE),
  IF(AND(VALUE(LEFT($A1717,3))=312,LEFT($G1717,10)="Unincepted",$B1717="Q "),VLOOKUP(" ULO",_312_Table3,MATCH('312'!$X$16,_312_Table3_ColumnLookup,0),FALSE),
  IF(AND(VALUE(LEFT($A1717,3))=312,LEFT($G1717,10)="Unincepted"),VLOOKUP(" ULO",_312_Table3,MATCH(LEFT($B1717,1),_312_Table3_ColumnLookup,0),FALSE),
  IF(AND(VALUE(LEFT($A1717,3))=312,LEFT($G1717,5)="Total",$B1717="G "),VLOOKUP('312'!$F$80,_312_Table3,MATCH('312'!$N$16,_312_Table3_ColumnLookup,0),FALSE),
  IF(AND(VALUE(LEFT($A1717,3))=312,LEFT($G1717,5)="Total",$B1717="O "),VLOOKUP('312'!$F$80,_312_Table3,MATCH('312'!$V$16,_312_Table3_ColumnLookup,0),FALSE),
  IF(AND(VALUE(LEFT($A1717,3))=312,LEFT($G1717,5)="Total",$B1717="Q "),VLOOKUP('312'!$F$80,_312_Table3,MATCH('312'!$X$16,_312_Table3_ColumnLookup,0),FALSE),
  IF(AND(VALUE(LEFT($A1717,3))=312,LEFT($G1717,5)="Total"),VLOOKUP('312'!$F$80,_312_Table3,MATCH(LEFT($B1717,1),_312_Table3_ColumnLookup,0),FALSE),
  IF(AND(VALUE(LEFT($A1717,3))=312,LEN($I1717)=4,$B1717="G"),VLOOKUP($I1717,_312_Table3,MATCH('312'!$N$16,_312_Table3_ColumnLookup,0),FALSE),
  IF(AND(VALUE(LEFT($A1717,3))=312,LEN($I1717)=4,$B1717="O"),VLOOKUP($I1717,_312_Table3,MATCH('312'!$V$16,_312_Table3_ColumnLookup,0),FALSE),
  IF(AND(VALUE(LEFT($A1717,3))=312,LEN($I1717)=4,$B1717="Q"),VLOOKUP($I1717,_312_Table3,MATCH('312'!$X$16,_312_Table3_ColumnLookup,0),FALSE),
  IF(AND(VALUE(LEFT($A1717,3))=312,LEN($I1717)=4),VLOOKUP($I1717,_312_Table3,MATCH(LEFT($B1717,1),_312_Table3_ColumnLookup,0),FALSE)
+N("312"),
  IF(VALUE(LEFT($A1717,3))=313,VLOOKUP(VALUE(MID($B1717,2,1)),_313_Table3,MATCH(MID($B1717,1,1),_313_Table3_ColumnLookup,0),FALSE)
+N("313"),
  IF(AND(VALUE(LEFT($A1717,3))=314,LEN($B1717)=3),VLOOKUP(VALUE(MID($B1717,2,2)),_314_Table3,MATCH(MID($B1717,1,1),_314_Table3_ColumnLookup,0),FALSE),
  IF(VALUE(LEFT($A1717,3))=314,VLOOKUP(VALUE(MID($B1717,2,1)),_314_Table3,MATCH(MID($B1717,1,1),_314_Table3_ColumnLookup,0),FALSE)
+N("314"),
""))))))))))))))))))))))))</f>
        <v>#N/A</v>
      </c>
      <c r="H1717" s="321" t="str">
        <f>IFERROR(
IF(ISERROR($D1717)=FALSE,$D1717,IF(ISERROR($E1717)=FALSE,$E1717,IF(ISERROR($F1717)=FALSE,$F1717
+N("012 checkboxes"),
IF(
IF(OR(LEFT($A1717,9)="Syndicate",LEFT($A1717,12)="NewSyndicate"),VLOOKUP($A1717,'012'!$J:$ZW,MATCH("Link to button",'012'!$J$1:$ZW$1,0),0)
+N("309 checkbox"),
IF($C1717="309 LCR Summary0",VLOOKUP("Notes990",'309'!$P:$ZZ,MATCH("Link to button",'309'!$P$1:$ZZ$1,0),0)
+N("313 checkboxes"),
IF($C1717="313 Financial Information0LcmVsScr",IF($C1717="309 LCR Summary0",VLOOKUP("LcmVsScr",'309'!$N:$ZZ,MATCH("Link to button",'309'!$N$1:$ZZ$1,0),0),
IF($C1717="313 Financial Information0LcrDocAttached",IF($C1717="309 LCR Summary0",VLOOKUP("LcrDocAttached",'309'!$N:$ZZ,MATCH("Link to button",'309'!$N$1:$ZZ$1,0),
0)))))))=1,TRUE,FALSE)
))),"")</f>
        <v/>
      </c>
    </row>
    <row r="1718" spans="1:8">
      <c r="A1718" s="237" t="e">
        <f>VLOOKUP($G1718,CSVLookups!$B:$R,MATCH(A$1,CSVLookups!$B$1:$R$1,0),FALSE)</f>
        <v>#N/A</v>
      </c>
      <c r="B1718" s="237" t="e">
        <f>VLOOKUP($G1718,CSVLookups!$B:$R,MATCH(B$1,CSVLookups!$B$1:$R$1,0),FALSE)</f>
        <v>#N/A</v>
      </c>
      <c r="C1718" s="238" t="e">
        <f t="shared" si="27"/>
        <v>#N/A</v>
      </c>
      <c r="D1718" s="238" t="e">
        <f>IF(AND(VALUE(LEFT($A1718,3))=309,LEN($B1718)=3),VLOOKUP(VALUE(MID($B1718,2,2)),_309_Table1,MATCH(MID($B1718,1,1),_309_Table1_ColumnLookup,0),FALSE),
  IF($C1718="309 LCR SummaryA",OneYearSCR,IF($C1718="309 LCR SummaryB",UltimateSCR,IF(VALUE(LEFT($A1718,3))=309,VLOOKUP(VALUE(MID($B1718,2,1)),_309_Table1,MATCH(MID($B1718,1,1),_309_Table1_ColumnLookup,0),FALSE)
+N("309"),
  IF(VALUE(LEFT($A1718,3))=310,VLOOKUP(VALUE(MID($B1718,2,1)),_310_Table1,MATCH(MID($B1718,1,1),_310_Table1_ColumnLookup,0),FALSE)
+N("310"),
  IF(AND(VALUE(LEFT($A1718,3))=311,LEN($I1718)=4),VLOOKUP($I1718,_311_Table1,MATCH($B1718,_311_Table1_ColumnLookup,0),FALSE),
  IF(AND(VALUE(LEFT($A1718,3))=311,OR($B1718="I2",$B1718="J2",$B1718="K2",$B1718="L2")),VLOOKUP('311'!$G$58,_311_Table1,MATCH(MID($B1718,1,1),_311_Table1_ColumnLookup,0),FALSE),
  IF(AND(VALUE(LEFT($A1718,3))=311,RIGHT($B1718,5)="Total"),VLOOKUP('311'!$G$59,_311_Table1,MATCH(MID($B1718,1,1),_311_Table1_ColumnLookup,0),FALSE),
  IF(VALUE(LEFT($A1718,3))=311,VLOOKUP(VALUE(MID($B1718,2,1)),_311_Table1,MATCH(MID($B1718,1,1),_311_Table1_ColumnLookup,0),FALSE)
+N("311"),
  IF(AND(VALUE(LEFT($A1718,3))=312,LEFT($G1718,10)="Unincepted",$B1718="G "),VLOOKUP(" ULO",_312_Table1,MATCH('312'!$N$16,_312_Table1_ColumnLookup,0),FALSE),
  IF(AND(VALUE(LEFT($A1718,3))=312,LEFT($G1718,10)="Unincepted",$B1718="O "),VLOOKUP(" ULO",_312_Table1,MATCH('312'!$V$16,_312_Table1_ColumnLookup,0),FALSE),
  IF(AND(VALUE(LEFT($A1718,3))=312,LEFT($G1718,10)="Unincepted",$B1718="Q "),VLOOKUP(" ULO",_312_Table1,MATCH('312'!$X$16,_312_Table1_ColumnLookup,0),FALSE),
  IF(AND(VALUE(LEFT($A1718,3))=312,LEFT($G1718,10)="Unincepted"),VLOOKUP(" ULO",_312_Table1,MATCH(LEFT($B1718,1),_312_Table1_ColumnLookup,0),FALSE),
  IF(AND(VALUE(LEFT($A1718,3))=312,LEFT($G1718,5)="Total",$B1718="G "),VLOOKUP('312'!$F$80,_312_Table1,MATCH('312'!$N$16,_312_Table1_ColumnLookup,0),FALSE),
  IF(AND(VALUE(LEFT($A1718,3))=312,LEFT($G1718,5)="Total",$B1718="O "),VLOOKUP('312'!$F$80,_312_Table1,MATCH('312'!$V$16,_312_Table1_ColumnLookup,0),FALSE),
  IF(AND(VALUE(LEFT($A1718,3))=312,LEFT($G1718,5)="Total",$B1718="Q "),VLOOKUP('312'!$F$80,_312_Table1,MATCH('312'!$X$16,_312_Table1_ColumnLookup,0),FALSE),
  IF(AND(VALUE(LEFT($A1718,3))=312,LEFT($G1718,5)="Total"),VLOOKUP('312'!$F$80,_312_Table1,MATCH(LEFT($B1718,1),_312_Table1_ColumnLookup,0),FALSE),
  IF(AND(VALUE(LEFT($A1718,3))=312,LEN($I1718)=4,$B1718="G"),VLOOKUP($I1718,_312_Table1,MATCH('312'!$N$16,_312_Table1_ColumnLookup,0),FALSE),
  IF(AND(VALUE(LEFT($A1718,3))=312,LEN($I1718)=4,$B1718="O"),VLOOKUP($I1718,_312_Table1,MATCH('312'!$V$16,_312_Table1_ColumnLookup,0),FALSE),
  IF(AND(VALUE(LEFT($A1718,3))=312,LEN($I1718)=4,$B1718="Q"),VLOOKUP($I1718,_312_Table1,MATCH('312'!$X$16,_312_Table1_ColumnLookup,0),FALSE),
  IF(AND(VALUE(LEFT($A1718,3))=312,LEN($I1718)=4),VLOOKUP($I1718,_312_Table1,MATCH(LEFT($B1718,1),_312_Table1_ColumnLookup,0),FALSE)
+N("312"),
  IF(VALUE(LEFT($A1718,3))=313,VLOOKUP(VALUE(MID($B1718,2,1)),_313_Table1,MATCH(MID($B1718,1,1),_313_Table1_ColumnLookup,0),FALSE)
+N("313"),
  IF(AND(VALUE(LEFT($A1718,3))=314,LEN($B1718)=3),VLOOKUP(VALUE(MID($B1718,2,2)),_314_Table1,MATCH(MID($B1718,1,1),_314_Table1_ColumnLookup,0),FALSE),
  IF(VALUE(LEFT($A1718,3))=314,VLOOKUP(VALUE(MID($B1718,2,1)),_314_Table1,MATCH(MID($B1718,1,1),_314_Table1_ColumnLookup,0),FALSE)
+N("314"),
""))))))))))))))))))))))))</f>
        <v>#N/A</v>
      </c>
      <c r="E1718" s="238" t="e">
        <f>IF(AND(VALUE(LEFT($A1718,3))=309,LEN($B1718)=3),VLOOKUP(VALUE(MID($B1718,2,2)),_309_Table2,MATCH(MID($B1718,1,1),_309_Table2_ColumnLookup,0),FALSE),
  IF($C1718="309 LCR SummaryA",OneYearSCR,IF($C1718="309 LCR SummaryB",UltimateSCR,IF(VALUE(LEFT($A1718,3))=309,VLOOKUP(VALUE(MID($B1718,2,1)),_309_Table2,MATCH(MID($B1718,1,1),_309_Table2_ColumnLookup,0),FALSE)
+N("309"),
  IF(VALUE(LEFT($A1718,3))=310,VLOOKUP(VALUE(MID($B1718,2,1)),_310_Table2,MATCH(MID($B1718,1,1),_310_Table2_ColumnLookup,0),FALSE)
+N("310"),
  IF(AND(VALUE(LEFT($A1718,3))=311,LEN($I1718)=4),VLOOKUP($I1718,_311_Table2,MATCH($B1718,_311_Table2_ColumnLookup,0),FALSE),
  IF(AND(VALUE(LEFT($A1718,3))=311,OR($B1718="I2",$B1718="J2",$B1718="K2",$B1718="L2")),VLOOKUP('311'!$G$58,_311_Table2,MATCH(MID($B1718,1,1),_311_Table2_ColumnLookup,0),FALSE),
  IF(AND(VALUE(LEFT($A1718,3))=311,RIGHT($B1718,5)="Total"),VLOOKUP('311'!$G$59,_311_Table2,MATCH(MID($B1718,1,1),_311_Table2_ColumnLookup,0),FALSE),
  IF(VALUE(LEFT($A1718,3))=311,VLOOKUP(VALUE(MID($B1718,2,1)),_311_Table2,MATCH(MID($B1718,1,1),_311_Table2_ColumnLookup,0),FALSE)
+N("311"),
  IF(AND(VALUE(LEFT($A1718,3))=312,LEFT($G1718,10)="Unincepted",$B1718="G "),VLOOKUP(" ULO",_312_Table2,MATCH('312'!$N$16,_312_Table2_ColumnLookup,0),FALSE),
  IF(AND(VALUE(LEFT($A1718,3))=312,LEFT($G1718,10)="Unincepted",$B1718="O "),VLOOKUP(" ULO",_312_Table2,MATCH('312'!$V$16,_312_Table2_ColumnLookup,0),FALSE),
  IF(AND(VALUE(LEFT($A1718,3))=312,LEFT($G1718,10)="Unincepted",$B1718="Q "),VLOOKUP(" ULO",_312_Table2,MATCH('312'!$X$16,_312_Table2_ColumnLookup,0),FALSE),
  IF(AND(VALUE(LEFT($A1718,3))=312,LEFT($G1718,10)="Unincepted"),VLOOKUP(" ULO",_312_Table2,MATCH(LEFT($B1718,1),_312_Table2_ColumnLookup,0),FALSE),
  IF(AND(VALUE(LEFT($A1718,3))=312,LEFT($G1718,5)="Total",$B1718="G "),VLOOKUP('312'!$F$80,_312_Table2,MATCH('312'!$N$16,_312_Table2_ColumnLookup,0),FALSE),
  IF(AND(VALUE(LEFT($A1718,3))=312,LEFT($G1718,5)="Total",$B1718="O "),VLOOKUP('312'!$F$80,_312_Table2,MATCH('312'!$V$16,_312_Table2_ColumnLookup,0),FALSE),
  IF(AND(VALUE(LEFT($A1718,3))=312,LEFT($G1718,5)="Total",$B1718="Q "),VLOOKUP('312'!$F$80,_312_Table2,MATCH('312'!$X$16,_312_Table2_ColumnLookup,0),FALSE),
  IF(AND(VALUE(LEFT($A1718,3))=312,LEFT($G1718,5)="Total"),VLOOKUP('312'!$F$80,_312_Table2,MATCH(LEFT($B1718,1),_312_Table2_ColumnLookup,0),FALSE),
  IF(AND(VALUE(LEFT($A1718,3))=312,LEN($I1718)=4,$B1718="G"),VLOOKUP($I1718,_312_Table2,MATCH('312'!$N$16,_312_Table2_ColumnLookup,0),FALSE),
  IF(AND(VALUE(LEFT($A1718,3))=312,LEN($I1718)=4,$B1718="O"),VLOOKUP($I1718,_312_Table2,MATCH('312'!$V$16,_312_Table2_ColumnLookup,0),FALSE),
  IF(AND(VALUE(LEFT($A1718,3))=312,LEN($I1718)=4,$B1718="Q"),VLOOKUP($I1718,_312_Table2,MATCH('312'!$X$16,_312_Table2_ColumnLookup,0),FALSE),
  IF(AND(VALUE(LEFT($A1718,3))=312,LEN($I1718)=4),VLOOKUP($I1718,_312_Table2,MATCH(LEFT($B1718,1),_312_Table2_ColumnLookup,0),FALSE)
+N("312"),
  IF(VALUE(LEFT($A1718,3))=313,VLOOKUP(VALUE(MID($B1718,2,1)),_313_Table2,MATCH(MID($B1718,1,1),_313_Table2_ColumnLookup,0),FALSE)
+N("313"),
  IF(AND(VALUE(LEFT($A1718,3))=314,LEN($B1718)=3),VLOOKUP(VALUE(MID($B1718,2,2)),_314_Table2,MATCH(MID($B1718,1,1),_314_Table2_ColumnLookup,0),FALSE),
  IF(VALUE(LEFT($A1718,3))=314,VLOOKUP(VALUE(MID($B1718,2,1)),_314_Table2,MATCH(MID($B1718,1,1),_314_Table2_ColumnLookup,0),FALSE)
+N("314"),
""))))))))))))))))))))))))</f>
        <v>#N/A</v>
      </c>
      <c r="F1718" s="238" t="e">
        <f>IF(AND(VALUE(LEFT($A1718,3))=309,LEN($B1718)=3),VLOOKUP(VALUE(MID($B1718,2,2)),_309_Table3,MATCH(MID($B1718,1,1),_309_Table3_ColumnLookup,0),FALSE),
  IF($C1718="309 LCR SummaryA",OneYearSCR,IF($C1718="309 LCR SummaryB",UltimateSCR,IF(VALUE(LEFT($A1718,3))=309,VLOOKUP(VALUE(MID($B1718,2,1)),_309_Table3,MATCH(MID($B1718,1,1),_309_Table3_ColumnLookup,0),FALSE)
+N("309"),
  IF(VALUE(LEFT($A1718,3))=310,VLOOKUP(VALUE(MID($B1718,2,1)),_310_Table3,MATCH(MID($B1718,1,1),_310_Table3_ColumnLookup,0),FALSE)
+N("310"),
  IF(AND(VALUE(LEFT($A1718,3))=311,LEN($I1718)=4),VLOOKUP($I1718,_311_Table3,MATCH($B1718,_311_Table3_ColumnLookup,0),FALSE),
  IF(AND(VALUE(LEFT($A1718,3))=311,OR($B1718="I2",$B1718="J2",$B1718="K2",$B1718="L2")),VLOOKUP('311'!$G$58,_311_Table3,MATCH(MID($B1718,1,1),_311_Table3_ColumnLookup,0),FALSE),
  IF(AND(VALUE(LEFT($A1718,3))=311,RIGHT($B1718,5)="Total"),VLOOKUP('311'!$G$59,_311_Table3,MATCH(MID($B1718,1,1),_311_Table3_ColumnLookup,0),FALSE),
  IF(VALUE(LEFT($A1718,3))=311,VLOOKUP(VALUE(MID($B1718,2,1)),_311_Table3,MATCH(MID($B1718,1,1),_311_Table3_ColumnLookup,0),FALSE)
+N("311"),
  IF(AND(VALUE(LEFT($A1718,3))=312,LEFT($G1718,10)="Unincepted",$B1718="G "),VLOOKUP(" ULO",_312_Table3,MATCH('312'!$N$16,_312_Table3_ColumnLookup,0),FALSE),
  IF(AND(VALUE(LEFT($A1718,3))=312,LEFT($G1718,10)="Unincepted",$B1718="O "),VLOOKUP(" ULO",_312_Table3,MATCH('312'!$V$16,_312_Table3_ColumnLookup,0),FALSE),
  IF(AND(VALUE(LEFT($A1718,3))=312,LEFT($G1718,10)="Unincepted",$B1718="Q "),VLOOKUP(" ULO",_312_Table3,MATCH('312'!$X$16,_312_Table3_ColumnLookup,0),FALSE),
  IF(AND(VALUE(LEFT($A1718,3))=312,LEFT($G1718,10)="Unincepted"),VLOOKUP(" ULO",_312_Table3,MATCH(LEFT($B1718,1),_312_Table3_ColumnLookup,0),FALSE),
  IF(AND(VALUE(LEFT($A1718,3))=312,LEFT($G1718,5)="Total",$B1718="G "),VLOOKUP('312'!$F$80,_312_Table3,MATCH('312'!$N$16,_312_Table3_ColumnLookup,0),FALSE),
  IF(AND(VALUE(LEFT($A1718,3))=312,LEFT($G1718,5)="Total",$B1718="O "),VLOOKUP('312'!$F$80,_312_Table3,MATCH('312'!$V$16,_312_Table3_ColumnLookup,0),FALSE),
  IF(AND(VALUE(LEFT($A1718,3))=312,LEFT($G1718,5)="Total",$B1718="Q "),VLOOKUP('312'!$F$80,_312_Table3,MATCH('312'!$X$16,_312_Table3_ColumnLookup,0),FALSE),
  IF(AND(VALUE(LEFT($A1718,3))=312,LEFT($G1718,5)="Total"),VLOOKUP('312'!$F$80,_312_Table3,MATCH(LEFT($B1718,1),_312_Table3_ColumnLookup,0),FALSE),
  IF(AND(VALUE(LEFT($A1718,3))=312,LEN($I1718)=4,$B1718="G"),VLOOKUP($I1718,_312_Table3,MATCH('312'!$N$16,_312_Table3_ColumnLookup,0),FALSE),
  IF(AND(VALUE(LEFT($A1718,3))=312,LEN($I1718)=4,$B1718="O"),VLOOKUP($I1718,_312_Table3,MATCH('312'!$V$16,_312_Table3_ColumnLookup,0),FALSE),
  IF(AND(VALUE(LEFT($A1718,3))=312,LEN($I1718)=4,$B1718="Q"),VLOOKUP($I1718,_312_Table3,MATCH('312'!$X$16,_312_Table3_ColumnLookup,0),FALSE),
  IF(AND(VALUE(LEFT($A1718,3))=312,LEN($I1718)=4),VLOOKUP($I1718,_312_Table3,MATCH(LEFT($B1718,1),_312_Table3_ColumnLookup,0),FALSE)
+N("312"),
  IF(VALUE(LEFT($A1718,3))=313,VLOOKUP(VALUE(MID($B1718,2,1)),_313_Table3,MATCH(MID($B1718,1,1),_313_Table3_ColumnLookup,0),FALSE)
+N("313"),
  IF(AND(VALUE(LEFT($A1718,3))=314,LEN($B1718)=3),VLOOKUP(VALUE(MID($B1718,2,2)),_314_Table3,MATCH(MID($B1718,1,1),_314_Table3_ColumnLookup,0),FALSE),
  IF(VALUE(LEFT($A1718,3))=314,VLOOKUP(VALUE(MID($B1718,2,1)),_314_Table3,MATCH(MID($B1718,1,1),_314_Table3_ColumnLookup,0),FALSE)
+N("314"),
""))))))))))))))))))))))))</f>
        <v>#N/A</v>
      </c>
      <c r="H1718" s="321" t="str">
        <f>IFERROR(
IF(ISERROR($D1718)=FALSE,$D1718,IF(ISERROR($E1718)=FALSE,$E1718,IF(ISERROR($F1718)=FALSE,$F1718
+N("012 checkboxes"),
IF(
IF(OR(LEFT($A1718,9)="Syndicate",LEFT($A1718,12)="NewSyndicate"),VLOOKUP($A1718,'012'!$J:$ZW,MATCH("Link to button",'012'!$J$1:$ZW$1,0),0)
+N("309 checkbox"),
IF($C1718="309 LCR Summary0",VLOOKUP("Notes990",'309'!$P:$ZZ,MATCH("Link to button",'309'!$P$1:$ZZ$1,0),0)
+N("313 checkboxes"),
IF($C1718="313 Financial Information0LcmVsScr",IF($C1718="309 LCR Summary0",VLOOKUP("LcmVsScr",'309'!$N:$ZZ,MATCH("Link to button",'309'!$N$1:$ZZ$1,0),0),
IF($C1718="313 Financial Information0LcrDocAttached",IF($C1718="309 LCR Summary0",VLOOKUP("LcrDocAttached",'309'!$N:$ZZ,MATCH("Link to button",'309'!$N$1:$ZZ$1,0),
0)))))))=1,TRUE,FALSE)
))),"")</f>
        <v/>
      </c>
    </row>
    <row r="1719" spans="1:8">
      <c r="A1719" s="237" t="e">
        <f>VLOOKUP($G1719,CSVLookups!$B:$R,MATCH(A$1,CSVLookups!$B$1:$R$1,0),FALSE)</f>
        <v>#N/A</v>
      </c>
      <c r="B1719" s="237" t="e">
        <f>VLOOKUP($G1719,CSVLookups!$B:$R,MATCH(B$1,CSVLookups!$B$1:$R$1,0),FALSE)</f>
        <v>#N/A</v>
      </c>
      <c r="C1719" s="238" t="e">
        <f t="shared" si="27"/>
        <v>#N/A</v>
      </c>
      <c r="D1719" s="238" t="e">
        <f>IF(AND(VALUE(LEFT($A1719,3))=309,LEN($B1719)=3),VLOOKUP(VALUE(MID($B1719,2,2)),_309_Table1,MATCH(MID($B1719,1,1),_309_Table1_ColumnLookup,0),FALSE),
  IF($C1719="309 LCR SummaryA",OneYearSCR,IF($C1719="309 LCR SummaryB",UltimateSCR,IF(VALUE(LEFT($A1719,3))=309,VLOOKUP(VALUE(MID($B1719,2,1)),_309_Table1,MATCH(MID($B1719,1,1),_309_Table1_ColumnLookup,0),FALSE)
+N("309"),
  IF(VALUE(LEFT($A1719,3))=310,VLOOKUP(VALUE(MID($B1719,2,1)),_310_Table1,MATCH(MID($B1719,1,1),_310_Table1_ColumnLookup,0),FALSE)
+N("310"),
  IF(AND(VALUE(LEFT($A1719,3))=311,LEN($I1719)=4),VLOOKUP($I1719,_311_Table1,MATCH($B1719,_311_Table1_ColumnLookup,0),FALSE),
  IF(AND(VALUE(LEFT($A1719,3))=311,OR($B1719="I2",$B1719="J2",$B1719="K2",$B1719="L2")),VLOOKUP('311'!$G$58,_311_Table1,MATCH(MID($B1719,1,1),_311_Table1_ColumnLookup,0),FALSE),
  IF(AND(VALUE(LEFT($A1719,3))=311,RIGHT($B1719,5)="Total"),VLOOKUP('311'!$G$59,_311_Table1,MATCH(MID($B1719,1,1),_311_Table1_ColumnLookup,0),FALSE),
  IF(VALUE(LEFT($A1719,3))=311,VLOOKUP(VALUE(MID($B1719,2,1)),_311_Table1,MATCH(MID($B1719,1,1),_311_Table1_ColumnLookup,0),FALSE)
+N("311"),
  IF(AND(VALUE(LEFT($A1719,3))=312,LEFT($G1719,10)="Unincepted",$B1719="G "),VLOOKUP(" ULO",_312_Table1,MATCH('312'!$N$16,_312_Table1_ColumnLookup,0),FALSE),
  IF(AND(VALUE(LEFT($A1719,3))=312,LEFT($G1719,10)="Unincepted",$B1719="O "),VLOOKUP(" ULO",_312_Table1,MATCH('312'!$V$16,_312_Table1_ColumnLookup,0),FALSE),
  IF(AND(VALUE(LEFT($A1719,3))=312,LEFT($G1719,10)="Unincepted",$B1719="Q "),VLOOKUP(" ULO",_312_Table1,MATCH('312'!$X$16,_312_Table1_ColumnLookup,0),FALSE),
  IF(AND(VALUE(LEFT($A1719,3))=312,LEFT($G1719,10)="Unincepted"),VLOOKUP(" ULO",_312_Table1,MATCH(LEFT($B1719,1),_312_Table1_ColumnLookup,0),FALSE),
  IF(AND(VALUE(LEFT($A1719,3))=312,LEFT($G1719,5)="Total",$B1719="G "),VLOOKUP('312'!$F$80,_312_Table1,MATCH('312'!$N$16,_312_Table1_ColumnLookup,0),FALSE),
  IF(AND(VALUE(LEFT($A1719,3))=312,LEFT($G1719,5)="Total",$B1719="O "),VLOOKUP('312'!$F$80,_312_Table1,MATCH('312'!$V$16,_312_Table1_ColumnLookup,0),FALSE),
  IF(AND(VALUE(LEFT($A1719,3))=312,LEFT($G1719,5)="Total",$B1719="Q "),VLOOKUP('312'!$F$80,_312_Table1,MATCH('312'!$X$16,_312_Table1_ColumnLookup,0),FALSE),
  IF(AND(VALUE(LEFT($A1719,3))=312,LEFT($G1719,5)="Total"),VLOOKUP('312'!$F$80,_312_Table1,MATCH(LEFT($B1719,1),_312_Table1_ColumnLookup,0),FALSE),
  IF(AND(VALUE(LEFT($A1719,3))=312,LEN($I1719)=4,$B1719="G"),VLOOKUP($I1719,_312_Table1,MATCH('312'!$N$16,_312_Table1_ColumnLookup,0),FALSE),
  IF(AND(VALUE(LEFT($A1719,3))=312,LEN($I1719)=4,$B1719="O"),VLOOKUP($I1719,_312_Table1,MATCH('312'!$V$16,_312_Table1_ColumnLookup,0),FALSE),
  IF(AND(VALUE(LEFT($A1719,3))=312,LEN($I1719)=4,$B1719="Q"),VLOOKUP($I1719,_312_Table1,MATCH('312'!$X$16,_312_Table1_ColumnLookup,0),FALSE),
  IF(AND(VALUE(LEFT($A1719,3))=312,LEN($I1719)=4),VLOOKUP($I1719,_312_Table1,MATCH(LEFT($B1719,1),_312_Table1_ColumnLookup,0),FALSE)
+N("312"),
  IF(VALUE(LEFT($A1719,3))=313,VLOOKUP(VALUE(MID($B1719,2,1)),_313_Table1,MATCH(MID($B1719,1,1),_313_Table1_ColumnLookup,0),FALSE)
+N("313"),
  IF(AND(VALUE(LEFT($A1719,3))=314,LEN($B1719)=3),VLOOKUP(VALUE(MID($B1719,2,2)),_314_Table1,MATCH(MID($B1719,1,1),_314_Table1_ColumnLookup,0),FALSE),
  IF(VALUE(LEFT($A1719,3))=314,VLOOKUP(VALUE(MID($B1719,2,1)),_314_Table1,MATCH(MID($B1719,1,1),_314_Table1_ColumnLookup,0),FALSE)
+N("314"),
""))))))))))))))))))))))))</f>
        <v>#N/A</v>
      </c>
      <c r="E1719" s="238" t="e">
        <f>IF(AND(VALUE(LEFT($A1719,3))=309,LEN($B1719)=3),VLOOKUP(VALUE(MID($B1719,2,2)),_309_Table2,MATCH(MID($B1719,1,1),_309_Table2_ColumnLookup,0),FALSE),
  IF($C1719="309 LCR SummaryA",OneYearSCR,IF($C1719="309 LCR SummaryB",UltimateSCR,IF(VALUE(LEFT($A1719,3))=309,VLOOKUP(VALUE(MID($B1719,2,1)),_309_Table2,MATCH(MID($B1719,1,1),_309_Table2_ColumnLookup,0),FALSE)
+N("309"),
  IF(VALUE(LEFT($A1719,3))=310,VLOOKUP(VALUE(MID($B1719,2,1)),_310_Table2,MATCH(MID($B1719,1,1),_310_Table2_ColumnLookup,0),FALSE)
+N("310"),
  IF(AND(VALUE(LEFT($A1719,3))=311,LEN($I1719)=4),VLOOKUP($I1719,_311_Table2,MATCH($B1719,_311_Table2_ColumnLookup,0),FALSE),
  IF(AND(VALUE(LEFT($A1719,3))=311,OR($B1719="I2",$B1719="J2",$B1719="K2",$B1719="L2")),VLOOKUP('311'!$G$58,_311_Table2,MATCH(MID($B1719,1,1),_311_Table2_ColumnLookup,0),FALSE),
  IF(AND(VALUE(LEFT($A1719,3))=311,RIGHT($B1719,5)="Total"),VLOOKUP('311'!$G$59,_311_Table2,MATCH(MID($B1719,1,1),_311_Table2_ColumnLookup,0),FALSE),
  IF(VALUE(LEFT($A1719,3))=311,VLOOKUP(VALUE(MID($B1719,2,1)),_311_Table2,MATCH(MID($B1719,1,1),_311_Table2_ColumnLookup,0),FALSE)
+N("311"),
  IF(AND(VALUE(LEFT($A1719,3))=312,LEFT($G1719,10)="Unincepted",$B1719="G "),VLOOKUP(" ULO",_312_Table2,MATCH('312'!$N$16,_312_Table2_ColumnLookup,0),FALSE),
  IF(AND(VALUE(LEFT($A1719,3))=312,LEFT($G1719,10)="Unincepted",$B1719="O "),VLOOKUP(" ULO",_312_Table2,MATCH('312'!$V$16,_312_Table2_ColumnLookup,0),FALSE),
  IF(AND(VALUE(LEFT($A1719,3))=312,LEFT($G1719,10)="Unincepted",$B1719="Q "),VLOOKUP(" ULO",_312_Table2,MATCH('312'!$X$16,_312_Table2_ColumnLookup,0),FALSE),
  IF(AND(VALUE(LEFT($A1719,3))=312,LEFT($G1719,10)="Unincepted"),VLOOKUP(" ULO",_312_Table2,MATCH(LEFT($B1719,1),_312_Table2_ColumnLookup,0),FALSE),
  IF(AND(VALUE(LEFT($A1719,3))=312,LEFT($G1719,5)="Total",$B1719="G "),VLOOKUP('312'!$F$80,_312_Table2,MATCH('312'!$N$16,_312_Table2_ColumnLookup,0),FALSE),
  IF(AND(VALUE(LEFT($A1719,3))=312,LEFT($G1719,5)="Total",$B1719="O "),VLOOKUP('312'!$F$80,_312_Table2,MATCH('312'!$V$16,_312_Table2_ColumnLookup,0),FALSE),
  IF(AND(VALUE(LEFT($A1719,3))=312,LEFT($G1719,5)="Total",$B1719="Q "),VLOOKUP('312'!$F$80,_312_Table2,MATCH('312'!$X$16,_312_Table2_ColumnLookup,0),FALSE),
  IF(AND(VALUE(LEFT($A1719,3))=312,LEFT($G1719,5)="Total"),VLOOKUP('312'!$F$80,_312_Table2,MATCH(LEFT($B1719,1),_312_Table2_ColumnLookup,0),FALSE),
  IF(AND(VALUE(LEFT($A1719,3))=312,LEN($I1719)=4,$B1719="G"),VLOOKUP($I1719,_312_Table2,MATCH('312'!$N$16,_312_Table2_ColumnLookup,0),FALSE),
  IF(AND(VALUE(LEFT($A1719,3))=312,LEN($I1719)=4,$B1719="O"),VLOOKUP($I1719,_312_Table2,MATCH('312'!$V$16,_312_Table2_ColumnLookup,0),FALSE),
  IF(AND(VALUE(LEFT($A1719,3))=312,LEN($I1719)=4,$B1719="Q"),VLOOKUP($I1719,_312_Table2,MATCH('312'!$X$16,_312_Table2_ColumnLookup,0),FALSE),
  IF(AND(VALUE(LEFT($A1719,3))=312,LEN($I1719)=4),VLOOKUP($I1719,_312_Table2,MATCH(LEFT($B1719,1),_312_Table2_ColumnLookup,0),FALSE)
+N("312"),
  IF(VALUE(LEFT($A1719,3))=313,VLOOKUP(VALUE(MID($B1719,2,1)),_313_Table2,MATCH(MID($B1719,1,1),_313_Table2_ColumnLookup,0),FALSE)
+N("313"),
  IF(AND(VALUE(LEFT($A1719,3))=314,LEN($B1719)=3),VLOOKUP(VALUE(MID($B1719,2,2)),_314_Table2,MATCH(MID($B1719,1,1),_314_Table2_ColumnLookup,0),FALSE),
  IF(VALUE(LEFT($A1719,3))=314,VLOOKUP(VALUE(MID($B1719,2,1)),_314_Table2,MATCH(MID($B1719,1,1),_314_Table2_ColumnLookup,0),FALSE)
+N("314"),
""))))))))))))))))))))))))</f>
        <v>#N/A</v>
      </c>
      <c r="F1719" s="238" t="e">
        <f>IF(AND(VALUE(LEFT($A1719,3))=309,LEN($B1719)=3),VLOOKUP(VALUE(MID($B1719,2,2)),_309_Table3,MATCH(MID($B1719,1,1),_309_Table3_ColumnLookup,0),FALSE),
  IF($C1719="309 LCR SummaryA",OneYearSCR,IF($C1719="309 LCR SummaryB",UltimateSCR,IF(VALUE(LEFT($A1719,3))=309,VLOOKUP(VALUE(MID($B1719,2,1)),_309_Table3,MATCH(MID($B1719,1,1),_309_Table3_ColumnLookup,0),FALSE)
+N("309"),
  IF(VALUE(LEFT($A1719,3))=310,VLOOKUP(VALUE(MID($B1719,2,1)),_310_Table3,MATCH(MID($B1719,1,1),_310_Table3_ColumnLookup,0),FALSE)
+N("310"),
  IF(AND(VALUE(LEFT($A1719,3))=311,LEN($I1719)=4),VLOOKUP($I1719,_311_Table3,MATCH($B1719,_311_Table3_ColumnLookup,0),FALSE),
  IF(AND(VALUE(LEFT($A1719,3))=311,OR($B1719="I2",$B1719="J2",$B1719="K2",$B1719="L2")),VLOOKUP('311'!$G$58,_311_Table3,MATCH(MID($B1719,1,1),_311_Table3_ColumnLookup,0),FALSE),
  IF(AND(VALUE(LEFT($A1719,3))=311,RIGHT($B1719,5)="Total"),VLOOKUP('311'!$G$59,_311_Table3,MATCH(MID($B1719,1,1),_311_Table3_ColumnLookup,0),FALSE),
  IF(VALUE(LEFT($A1719,3))=311,VLOOKUP(VALUE(MID($B1719,2,1)),_311_Table3,MATCH(MID($B1719,1,1),_311_Table3_ColumnLookup,0),FALSE)
+N("311"),
  IF(AND(VALUE(LEFT($A1719,3))=312,LEFT($G1719,10)="Unincepted",$B1719="G "),VLOOKUP(" ULO",_312_Table3,MATCH('312'!$N$16,_312_Table3_ColumnLookup,0),FALSE),
  IF(AND(VALUE(LEFT($A1719,3))=312,LEFT($G1719,10)="Unincepted",$B1719="O "),VLOOKUP(" ULO",_312_Table3,MATCH('312'!$V$16,_312_Table3_ColumnLookup,0),FALSE),
  IF(AND(VALUE(LEFT($A1719,3))=312,LEFT($G1719,10)="Unincepted",$B1719="Q "),VLOOKUP(" ULO",_312_Table3,MATCH('312'!$X$16,_312_Table3_ColumnLookup,0),FALSE),
  IF(AND(VALUE(LEFT($A1719,3))=312,LEFT($G1719,10)="Unincepted"),VLOOKUP(" ULO",_312_Table3,MATCH(LEFT($B1719,1),_312_Table3_ColumnLookup,0),FALSE),
  IF(AND(VALUE(LEFT($A1719,3))=312,LEFT($G1719,5)="Total",$B1719="G "),VLOOKUP('312'!$F$80,_312_Table3,MATCH('312'!$N$16,_312_Table3_ColumnLookup,0),FALSE),
  IF(AND(VALUE(LEFT($A1719,3))=312,LEFT($G1719,5)="Total",$B1719="O "),VLOOKUP('312'!$F$80,_312_Table3,MATCH('312'!$V$16,_312_Table3_ColumnLookup,0),FALSE),
  IF(AND(VALUE(LEFT($A1719,3))=312,LEFT($G1719,5)="Total",$B1719="Q "),VLOOKUP('312'!$F$80,_312_Table3,MATCH('312'!$X$16,_312_Table3_ColumnLookup,0),FALSE),
  IF(AND(VALUE(LEFT($A1719,3))=312,LEFT($G1719,5)="Total"),VLOOKUP('312'!$F$80,_312_Table3,MATCH(LEFT($B1719,1),_312_Table3_ColumnLookup,0),FALSE),
  IF(AND(VALUE(LEFT($A1719,3))=312,LEN($I1719)=4,$B1719="G"),VLOOKUP($I1719,_312_Table3,MATCH('312'!$N$16,_312_Table3_ColumnLookup,0),FALSE),
  IF(AND(VALUE(LEFT($A1719,3))=312,LEN($I1719)=4,$B1719="O"),VLOOKUP($I1719,_312_Table3,MATCH('312'!$V$16,_312_Table3_ColumnLookup,0),FALSE),
  IF(AND(VALUE(LEFT($A1719,3))=312,LEN($I1719)=4,$B1719="Q"),VLOOKUP($I1719,_312_Table3,MATCH('312'!$X$16,_312_Table3_ColumnLookup,0),FALSE),
  IF(AND(VALUE(LEFT($A1719,3))=312,LEN($I1719)=4),VLOOKUP($I1719,_312_Table3,MATCH(LEFT($B1719,1),_312_Table3_ColumnLookup,0),FALSE)
+N("312"),
  IF(VALUE(LEFT($A1719,3))=313,VLOOKUP(VALUE(MID($B1719,2,1)),_313_Table3,MATCH(MID($B1719,1,1),_313_Table3_ColumnLookup,0),FALSE)
+N("313"),
  IF(AND(VALUE(LEFT($A1719,3))=314,LEN($B1719)=3),VLOOKUP(VALUE(MID($B1719,2,2)),_314_Table3,MATCH(MID($B1719,1,1),_314_Table3_ColumnLookup,0),FALSE),
  IF(VALUE(LEFT($A1719,3))=314,VLOOKUP(VALUE(MID($B1719,2,1)),_314_Table3,MATCH(MID($B1719,1,1),_314_Table3_ColumnLookup,0),FALSE)
+N("314"),
""))))))))))))))))))))))))</f>
        <v>#N/A</v>
      </c>
      <c r="H1719" s="321" t="str">
        <f>IFERROR(
IF(ISERROR($D1719)=FALSE,$D1719,IF(ISERROR($E1719)=FALSE,$E1719,IF(ISERROR($F1719)=FALSE,$F1719
+N("012 checkboxes"),
IF(
IF(OR(LEFT($A1719,9)="Syndicate",LEFT($A1719,12)="NewSyndicate"),VLOOKUP($A1719,'012'!$J:$ZW,MATCH("Link to button",'012'!$J$1:$ZW$1,0),0)
+N("309 checkbox"),
IF($C1719="309 LCR Summary0",VLOOKUP("Notes990",'309'!$P:$ZZ,MATCH("Link to button",'309'!$P$1:$ZZ$1,0),0)
+N("313 checkboxes"),
IF($C1719="313 Financial Information0LcmVsScr",IF($C1719="309 LCR Summary0",VLOOKUP("LcmVsScr",'309'!$N:$ZZ,MATCH("Link to button",'309'!$N$1:$ZZ$1,0),0),
IF($C1719="313 Financial Information0LcrDocAttached",IF($C1719="309 LCR Summary0",VLOOKUP("LcrDocAttached",'309'!$N:$ZZ,MATCH("Link to button",'309'!$N$1:$ZZ$1,0),
0)))))))=1,TRUE,FALSE)
))),"")</f>
        <v/>
      </c>
    </row>
    <row r="1720" spans="1:8">
      <c r="A1720" s="237" t="e">
        <f>VLOOKUP($G1720,CSVLookups!$B:$R,MATCH(A$1,CSVLookups!$B$1:$R$1,0),FALSE)</f>
        <v>#N/A</v>
      </c>
      <c r="B1720" s="237" t="e">
        <f>VLOOKUP($G1720,CSVLookups!$B:$R,MATCH(B$1,CSVLookups!$B$1:$R$1,0),FALSE)</f>
        <v>#N/A</v>
      </c>
      <c r="C1720" s="238" t="e">
        <f t="shared" si="27"/>
        <v>#N/A</v>
      </c>
      <c r="D1720" s="238" t="e">
        <f>IF(AND(VALUE(LEFT($A1720,3))=309,LEN($B1720)=3),VLOOKUP(VALUE(MID($B1720,2,2)),_309_Table1,MATCH(MID($B1720,1,1),_309_Table1_ColumnLookup,0),FALSE),
  IF($C1720="309 LCR SummaryA",OneYearSCR,IF($C1720="309 LCR SummaryB",UltimateSCR,IF(VALUE(LEFT($A1720,3))=309,VLOOKUP(VALUE(MID($B1720,2,1)),_309_Table1,MATCH(MID($B1720,1,1),_309_Table1_ColumnLookup,0),FALSE)
+N("309"),
  IF(VALUE(LEFT($A1720,3))=310,VLOOKUP(VALUE(MID($B1720,2,1)),_310_Table1,MATCH(MID($B1720,1,1),_310_Table1_ColumnLookup,0),FALSE)
+N("310"),
  IF(AND(VALUE(LEFT($A1720,3))=311,LEN($I1720)=4),VLOOKUP($I1720,_311_Table1,MATCH($B1720,_311_Table1_ColumnLookup,0),FALSE),
  IF(AND(VALUE(LEFT($A1720,3))=311,OR($B1720="I2",$B1720="J2",$B1720="K2",$B1720="L2")),VLOOKUP('311'!$G$58,_311_Table1,MATCH(MID($B1720,1,1),_311_Table1_ColumnLookup,0),FALSE),
  IF(AND(VALUE(LEFT($A1720,3))=311,RIGHT($B1720,5)="Total"),VLOOKUP('311'!$G$59,_311_Table1,MATCH(MID($B1720,1,1),_311_Table1_ColumnLookup,0),FALSE),
  IF(VALUE(LEFT($A1720,3))=311,VLOOKUP(VALUE(MID($B1720,2,1)),_311_Table1,MATCH(MID($B1720,1,1),_311_Table1_ColumnLookup,0),FALSE)
+N("311"),
  IF(AND(VALUE(LEFT($A1720,3))=312,LEFT($G1720,10)="Unincepted",$B1720="G "),VLOOKUP(" ULO",_312_Table1,MATCH('312'!$N$16,_312_Table1_ColumnLookup,0),FALSE),
  IF(AND(VALUE(LEFT($A1720,3))=312,LEFT($G1720,10)="Unincepted",$B1720="O "),VLOOKUP(" ULO",_312_Table1,MATCH('312'!$V$16,_312_Table1_ColumnLookup,0),FALSE),
  IF(AND(VALUE(LEFT($A1720,3))=312,LEFT($G1720,10)="Unincepted",$B1720="Q "),VLOOKUP(" ULO",_312_Table1,MATCH('312'!$X$16,_312_Table1_ColumnLookup,0),FALSE),
  IF(AND(VALUE(LEFT($A1720,3))=312,LEFT($G1720,10)="Unincepted"),VLOOKUP(" ULO",_312_Table1,MATCH(LEFT($B1720,1),_312_Table1_ColumnLookup,0),FALSE),
  IF(AND(VALUE(LEFT($A1720,3))=312,LEFT($G1720,5)="Total",$B1720="G "),VLOOKUP('312'!$F$80,_312_Table1,MATCH('312'!$N$16,_312_Table1_ColumnLookup,0),FALSE),
  IF(AND(VALUE(LEFT($A1720,3))=312,LEFT($G1720,5)="Total",$B1720="O "),VLOOKUP('312'!$F$80,_312_Table1,MATCH('312'!$V$16,_312_Table1_ColumnLookup,0),FALSE),
  IF(AND(VALUE(LEFT($A1720,3))=312,LEFT($G1720,5)="Total",$B1720="Q "),VLOOKUP('312'!$F$80,_312_Table1,MATCH('312'!$X$16,_312_Table1_ColumnLookup,0),FALSE),
  IF(AND(VALUE(LEFT($A1720,3))=312,LEFT($G1720,5)="Total"),VLOOKUP('312'!$F$80,_312_Table1,MATCH(LEFT($B1720,1),_312_Table1_ColumnLookup,0),FALSE),
  IF(AND(VALUE(LEFT($A1720,3))=312,LEN($I1720)=4,$B1720="G"),VLOOKUP($I1720,_312_Table1,MATCH('312'!$N$16,_312_Table1_ColumnLookup,0),FALSE),
  IF(AND(VALUE(LEFT($A1720,3))=312,LEN($I1720)=4,$B1720="O"),VLOOKUP($I1720,_312_Table1,MATCH('312'!$V$16,_312_Table1_ColumnLookup,0),FALSE),
  IF(AND(VALUE(LEFT($A1720,3))=312,LEN($I1720)=4,$B1720="Q"),VLOOKUP($I1720,_312_Table1,MATCH('312'!$X$16,_312_Table1_ColumnLookup,0),FALSE),
  IF(AND(VALUE(LEFT($A1720,3))=312,LEN($I1720)=4),VLOOKUP($I1720,_312_Table1,MATCH(LEFT($B1720,1),_312_Table1_ColumnLookup,0),FALSE)
+N("312"),
  IF(VALUE(LEFT($A1720,3))=313,VLOOKUP(VALUE(MID($B1720,2,1)),_313_Table1,MATCH(MID($B1720,1,1),_313_Table1_ColumnLookup,0),FALSE)
+N("313"),
  IF(AND(VALUE(LEFT($A1720,3))=314,LEN($B1720)=3),VLOOKUP(VALUE(MID($B1720,2,2)),_314_Table1,MATCH(MID($B1720,1,1),_314_Table1_ColumnLookup,0),FALSE),
  IF(VALUE(LEFT($A1720,3))=314,VLOOKUP(VALUE(MID($B1720,2,1)),_314_Table1,MATCH(MID($B1720,1,1),_314_Table1_ColumnLookup,0),FALSE)
+N("314"),
""))))))))))))))))))))))))</f>
        <v>#N/A</v>
      </c>
      <c r="E1720" s="238" t="e">
        <f>IF(AND(VALUE(LEFT($A1720,3))=309,LEN($B1720)=3),VLOOKUP(VALUE(MID($B1720,2,2)),_309_Table2,MATCH(MID($B1720,1,1),_309_Table2_ColumnLookup,0),FALSE),
  IF($C1720="309 LCR SummaryA",OneYearSCR,IF($C1720="309 LCR SummaryB",UltimateSCR,IF(VALUE(LEFT($A1720,3))=309,VLOOKUP(VALUE(MID($B1720,2,1)),_309_Table2,MATCH(MID($B1720,1,1),_309_Table2_ColumnLookup,0),FALSE)
+N("309"),
  IF(VALUE(LEFT($A1720,3))=310,VLOOKUP(VALUE(MID($B1720,2,1)),_310_Table2,MATCH(MID($B1720,1,1),_310_Table2_ColumnLookup,0),FALSE)
+N("310"),
  IF(AND(VALUE(LEFT($A1720,3))=311,LEN($I1720)=4),VLOOKUP($I1720,_311_Table2,MATCH($B1720,_311_Table2_ColumnLookup,0),FALSE),
  IF(AND(VALUE(LEFT($A1720,3))=311,OR($B1720="I2",$B1720="J2",$B1720="K2",$B1720="L2")),VLOOKUP('311'!$G$58,_311_Table2,MATCH(MID($B1720,1,1),_311_Table2_ColumnLookup,0),FALSE),
  IF(AND(VALUE(LEFT($A1720,3))=311,RIGHT($B1720,5)="Total"),VLOOKUP('311'!$G$59,_311_Table2,MATCH(MID($B1720,1,1),_311_Table2_ColumnLookup,0),FALSE),
  IF(VALUE(LEFT($A1720,3))=311,VLOOKUP(VALUE(MID($B1720,2,1)),_311_Table2,MATCH(MID($B1720,1,1),_311_Table2_ColumnLookup,0),FALSE)
+N("311"),
  IF(AND(VALUE(LEFT($A1720,3))=312,LEFT($G1720,10)="Unincepted",$B1720="G "),VLOOKUP(" ULO",_312_Table2,MATCH('312'!$N$16,_312_Table2_ColumnLookup,0),FALSE),
  IF(AND(VALUE(LEFT($A1720,3))=312,LEFT($G1720,10)="Unincepted",$B1720="O "),VLOOKUP(" ULO",_312_Table2,MATCH('312'!$V$16,_312_Table2_ColumnLookup,0),FALSE),
  IF(AND(VALUE(LEFT($A1720,3))=312,LEFT($G1720,10)="Unincepted",$B1720="Q "),VLOOKUP(" ULO",_312_Table2,MATCH('312'!$X$16,_312_Table2_ColumnLookup,0),FALSE),
  IF(AND(VALUE(LEFT($A1720,3))=312,LEFT($G1720,10)="Unincepted"),VLOOKUP(" ULO",_312_Table2,MATCH(LEFT($B1720,1),_312_Table2_ColumnLookup,0),FALSE),
  IF(AND(VALUE(LEFT($A1720,3))=312,LEFT($G1720,5)="Total",$B1720="G "),VLOOKUP('312'!$F$80,_312_Table2,MATCH('312'!$N$16,_312_Table2_ColumnLookup,0),FALSE),
  IF(AND(VALUE(LEFT($A1720,3))=312,LEFT($G1720,5)="Total",$B1720="O "),VLOOKUP('312'!$F$80,_312_Table2,MATCH('312'!$V$16,_312_Table2_ColumnLookup,0),FALSE),
  IF(AND(VALUE(LEFT($A1720,3))=312,LEFT($G1720,5)="Total",$B1720="Q "),VLOOKUP('312'!$F$80,_312_Table2,MATCH('312'!$X$16,_312_Table2_ColumnLookup,0),FALSE),
  IF(AND(VALUE(LEFT($A1720,3))=312,LEFT($G1720,5)="Total"),VLOOKUP('312'!$F$80,_312_Table2,MATCH(LEFT($B1720,1),_312_Table2_ColumnLookup,0),FALSE),
  IF(AND(VALUE(LEFT($A1720,3))=312,LEN($I1720)=4,$B1720="G"),VLOOKUP($I1720,_312_Table2,MATCH('312'!$N$16,_312_Table2_ColumnLookup,0),FALSE),
  IF(AND(VALUE(LEFT($A1720,3))=312,LEN($I1720)=4,$B1720="O"),VLOOKUP($I1720,_312_Table2,MATCH('312'!$V$16,_312_Table2_ColumnLookup,0),FALSE),
  IF(AND(VALUE(LEFT($A1720,3))=312,LEN($I1720)=4,$B1720="Q"),VLOOKUP($I1720,_312_Table2,MATCH('312'!$X$16,_312_Table2_ColumnLookup,0),FALSE),
  IF(AND(VALUE(LEFT($A1720,3))=312,LEN($I1720)=4),VLOOKUP($I1720,_312_Table2,MATCH(LEFT($B1720,1),_312_Table2_ColumnLookup,0),FALSE)
+N("312"),
  IF(VALUE(LEFT($A1720,3))=313,VLOOKUP(VALUE(MID($B1720,2,1)),_313_Table2,MATCH(MID($B1720,1,1),_313_Table2_ColumnLookup,0),FALSE)
+N("313"),
  IF(AND(VALUE(LEFT($A1720,3))=314,LEN($B1720)=3),VLOOKUP(VALUE(MID($B1720,2,2)),_314_Table2,MATCH(MID($B1720,1,1),_314_Table2_ColumnLookup,0),FALSE),
  IF(VALUE(LEFT($A1720,3))=314,VLOOKUP(VALUE(MID($B1720,2,1)),_314_Table2,MATCH(MID($B1720,1,1),_314_Table2_ColumnLookup,0),FALSE)
+N("314"),
""))))))))))))))))))))))))</f>
        <v>#N/A</v>
      </c>
      <c r="F1720" s="238" t="e">
        <f>IF(AND(VALUE(LEFT($A1720,3))=309,LEN($B1720)=3),VLOOKUP(VALUE(MID($B1720,2,2)),_309_Table3,MATCH(MID($B1720,1,1),_309_Table3_ColumnLookup,0),FALSE),
  IF($C1720="309 LCR SummaryA",OneYearSCR,IF($C1720="309 LCR SummaryB",UltimateSCR,IF(VALUE(LEFT($A1720,3))=309,VLOOKUP(VALUE(MID($B1720,2,1)),_309_Table3,MATCH(MID($B1720,1,1),_309_Table3_ColumnLookup,0),FALSE)
+N("309"),
  IF(VALUE(LEFT($A1720,3))=310,VLOOKUP(VALUE(MID($B1720,2,1)),_310_Table3,MATCH(MID($B1720,1,1),_310_Table3_ColumnLookup,0),FALSE)
+N("310"),
  IF(AND(VALUE(LEFT($A1720,3))=311,LEN($I1720)=4),VLOOKUP($I1720,_311_Table3,MATCH($B1720,_311_Table3_ColumnLookup,0),FALSE),
  IF(AND(VALUE(LEFT($A1720,3))=311,OR($B1720="I2",$B1720="J2",$B1720="K2",$B1720="L2")),VLOOKUP('311'!$G$58,_311_Table3,MATCH(MID($B1720,1,1),_311_Table3_ColumnLookup,0),FALSE),
  IF(AND(VALUE(LEFT($A1720,3))=311,RIGHT($B1720,5)="Total"),VLOOKUP('311'!$G$59,_311_Table3,MATCH(MID($B1720,1,1),_311_Table3_ColumnLookup,0),FALSE),
  IF(VALUE(LEFT($A1720,3))=311,VLOOKUP(VALUE(MID($B1720,2,1)),_311_Table3,MATCH(MID($B1720,1,1),_311_Table3_ColumnLookup,0),FALSE)
+N("311"),
  IF(AND(VALUE(LEFT($A1720,3))=312,LEFT($G1720,10)="Unincepted",$B1720="G "),VLOOKUP(" ULO",_312_Table3,MATCH('312'!$N$16,_312_Table3_ColumnLookup,0),FALSE),
  IF(AND(VALUE(LEFT($A1720,3))=312,LEFT($G1720,10)="Unincepted",$B1720="O "),VLOOKUP(" ULO",_312_Table3,MATCH('312'!$V$16,_312_Table3_ColumnLookup,0),FALSE),
  IF(AND(VALUE(LEFT($A1720,3))=312,LEFT($G1720,10)="Unincepted",$B1720="Q "),VLOOKUP(" ULO",_312_Table3,MATCH('312'!$X$16,_312_Table3_ColumnLookup,0),FALSE),
  IF(AND(VALUE(LEFT($A1720,3))=312,LEFT($G1720,10)="Unincepted"),VLOOKUP(" ULO",_312_Table3,MATCH(LEFT($B1720,1),_312_Table3_ColumnLookup,0),FALSE),
  IF(AND(VALUE(LEFT($A1720,3))=312,LEFT($G1720,5)="Total",$B1720="G "),VLOOKUP('312'!$F$80,_312_Table3,MATCH('312'!$N$16,_312_Table3_ColumnLookup,0),FALSE),
  IF(AND(VALUE(LEFT($A1720,3))=312,LEFT($G1720,5)="Total",$B1720="O "),VLOOKUP('312'!$F$80,_312_Table3,MATCH('312'!$V$16,_312_Table3_ColumnLookup,0),FALSE),
  IF(AND(VALUE(LEFT($A1720,3))=312,LEFT($G1720,5)="Total",$B1720="Q "),VLOOKUP('312'!$F$80,_312_Table3,MATCH('312'!$X$16,_312_Table3_ColumnLookup,0),FALSE),
  IF(AND(VALUE(LEFT($A1720,3))=312,LEFT($G1720,5)="Total"),VLOOKUP('312'!$F$80,_312_Table3,MATCH(LEFT($B1720,1),_312_Table3_ColumnLookup,0),FALSE),
  IF(AND(VALUE(LEFT($A1720,3))=312,LEN($I1720)=4,$B1720="G"),VLOOKUP($I1720,_312_Table3,MATCH('312'!$N$16,_312_Table3_ColumnLookup,0),FALSE),
  IF(AND(VALUE(LEFT($A1720,3))=312,LEN($I1720)=4,$B1720="O"),VLOOKUP($I1720,_312_Table3,MATCH('312'!$V$16,_312_Table3_ColumnLookup,0),FALSE),
  IF(AND(VALUE(LEFT($A1720,3))=312,LEN($I1720)=4,$B1720="Q"),VLOOKUP($I1720,_312_Table3,MATCH('312'!$X$16,_312_Table3_ColumnLookup,0),FALSE),
  IF(AND(VALUE(LEFT($A1720,3))=312,LEN($I1720)=4),VLOOKUP($I1720,_312_Table3,MATCH(LEFT($B1720,1),_312_Table3_ColumnLookup,0),FALSE)
+N("312"),
  IF(VALUE(LEFT($A1720,3))=313,VLOOKUP(VALUE(MID($B1720,2,1)),_313_Table3,MATCH(MID($B1720,1,1),_313_Table3_ColumnLookup,0),FALSE)
+N("313"),
  IF(AND(VALUE(LEFT($A1720,3))=314,LEN($B1720)=3),VLOOKUP(VALUE(MID($B1720,2,2)),_314_Table3,MATCH(MID($B1720,1,1),_314_Table3_ColumnLookup,0),FALSE),
  IF(VALUE(LEFT($A1720,3))=314,VLOOKUP(VALUE(MID($B1720,2,1)),_314_Table3,MATCH(MID($B1720,1,1),_314_Table3_ColumnLookup,0),FALSE)
+N("314"),
""))))))))))))))))))))))))</f>
        <v>#N/A</v>
      </c>
      <c r="H1720" s="321" t="str">
        <f>IFERROR(
IF(ISERROR($D1720)=FALSE,$D1720,IF(ISERROR($E1720)=FALSE,$E1720,IF(ISERROR($F1720)=FALSE,$F1720
+N("012 checkboxes"),
IF(
IF(OR(LEFT($A1720,9)="Syndicate",LEFT($A1720,12)="NewSyndicate"),VLOOKUP($A1720,'012'!$J:$ZW,MATCH("Link to button",'012'!$J$1:$ZW$1,0),0)
+N("309 checkbox"),
IF($C1720="309 LCR Summary0",VLOOKUP("Notes990",'309'!$P:$ZZ,MATCH("Link to button",'309'!$P$1:$ZZ$1,0),0)
+N("313 checkboxes"),
IF($C1720="313 Financial Information0LcmVsScr",IF($C1720="309 LCR Summary0",VLOOKUP("LcmVsScr",'309'!$N:$ZZ,MATCH("Link to button",'309'!$N$1:$ZZ$1,0),0),
IF($C1720="313 Financial Information0LcrDocAttached",IF($C1720="309 LCR Summary0",VLOOKUP("LcrDocAttached",'309'!$N:$ZZ,MATCH("Link to button",'309'!$N$1:$ZZ$1,0),
0)))))))=1,TRUE,FALSE)
))),"")</f>
        <v/>
      </c>
    </row>
    <row r="1721" spans="1:8">
      <c r="A1721" s="237" t="e">
        <f>VLOOKUP($G1721,CSVLookups!$B:$R,MATCH(A$1,CSVLookups!$B$1:$R$1,0),FALSE)</f>
        <v>#N/A</v>
      </c>
      <c r="B1721" s="237" t="e">
        <f>VLOOKUP($G1721,CSVLookups!$B:$R,MATCH(B$1,CSVLookups!$B$1:$R$1,0),FALSE)</f>
        <v>#N/A</v>
      </c>
      <c r="C1721" s="238" t="e">
        <f t="shared" si="27"/>
        <v>#N/A</v>
      </c>
      <c r="D1721" s="238" t="e">
        <f>IF(AND(VALUE(LEFT($A1721,3))=309,LEN($B1721)=3),VLOOKUP(VALUE(MID($B1721,2,2)),_309_Table1,MATCH(MID($B1721,1,1),_309_Table1_ColumnLookup,0),FALSE),
  IF($C1721="309 LCR SummaryA",OneYearSCR,IF($C1721="309 LCR SummaryB",UltimateSCR,IF(VALUE(LEFT($A1721,3))=309,VLOOKUP(VALUE(MID($B1721,2,1)),_309_Table1,MATCH(MID($B1721,1,1),_309_Table1_ColumnLookup,0),FALSE)
+N("309"),
  IF(VALUE(LEFT($A1721,3))=310,VLOOKUP(VALUE(MID($B1721,2,1)),_310_Table1,MATCH(MID($B1721,1,1),_310_Table1_ColumnLookup,0),FALSE)
+N("310"),
  IF(AND(VALUE(LEFT($A1721,3))=311,LEN($I1721)=4),VLOOKUP($I1721,_311_Table1,MATCH($B1721,_311_Table1_ColumnLookup,0),FALSE),
  IF(AND(VALUE(LEFT($A1721,3))=311,OR($B1721="I2",$B1721="J2",$B1721="K2",$B1721="L2")),VLOOKUP('311'!$G$58,_311_Table1,MATCH(MID($B1721,1,1),_311_Table1_ColumnLookup,0),FALSE),
  IF(AND(VALUE(LEFT($A1721,3))=311,RIGHT($B1721,5)="Total"),VLOOKUP('311'!$G$59,_311_Table1,MATCH(MID($B1721,1,1),_311_Table1_ColumnLookup,0),FALSE),
  IF(VALUE(LEFT($A1721,3))=311,VLOOKUP(VALUE(MID($B1721,2,1)),_311_Table1,MATCH(MID($B1721,1,1),_311_Table1_ColumnLookup,0),FALSE)
+N("311"),
  IF(AND(VALUE(LEFT($A1721,3))=312,LEFT($G1721,10)="Unincepted",$B1721="G "),VLOOKUP(" ULO",_312_Table1,MATCH('312'!$N$16,_312_Table1_ColumnLookup,0),FALSE),
  IF(AND(VALUE(LEFT($A1721,3))=312,LEFT($G1721,10)="Unincepted",$B1721="O "),VLOOKUP(" ULO",_312_Table1,MATCH('312'!$V$16,_312_Table1_ColumnLookup,0),FALSE),
  IF(AND(VALUE(LEFT($A1721,3))=312,LEFT($G1721,10)="Unincepted",$B1721="Q "),VLOOKUP(" ULO",_312_Table1,MATCH('312'!$X$16,_312_Table1_ColumnLookup,0),FALSE),
  IF(AND(VALUE(LEFT($A1721,3))=312,LEFT($G1721,10)="Unincepted"),VLOOKUP(" ULO",_312_Table1,MATCH(LEFT($B1721,1),_312_Table1_ColumnLookup,0),FALSE),
  IF(AND(VALUE(LEFT($A1721,3))=312,LEFT($G1721,5)="Total",$B1721="G "),VLOOKUP('312'!$F$80,_312_Table1,MATCH('312'!$N$16,_312_Table1_ColumnLookup,0),FALSE),
  IF(AND(VALUE(LEFT($A1721,3))=312,LEFT($G1721,5)="Total",$B1721="O "),VLOOKUP('312'!$F$80,_312_Table1,MATCH('312'!$V$16,_312_Table1_ColumnLookup,0),FALSE),
  IF(AND(VALUE(LEFT($A1721,3))=312,LEFT($G1721,5)="Total",$B1721="Q "),VLOOKUP('312'!$F$80,_312_Table1,MATCH('312'!$X$16,_312_Table1_ColumnLookup,0),FALSE),
  IF(AND(VALUE(LEFT($A1721,3))=312,LEFT($G1721,5)="Total"),VLOOKUP('312'!$F$80,_312_Table1,MATCH(LEFT($B1721,1),_312_Table1_ColumnLookup,0),FALSE),
  IF(AND(VALUE(LEFT($A1721,3))=312,LEN($I1721)=4,$B1721="G"),VLOOKUP($I1721,_312_Table1,MATCH('312'!$N$16,_312_Table1_ColumnLookup,0),FALSE),
  IF(AND(VALUE(LEFT($A1721,3))=312,LEN($I1721)=4,$B1721="O"),VLOOKUP($I1721,_312_Table1,MATCH('312'!$V$16,_312_Table1_ColumnLookup,0),FALSE),
  IF(AND(VALUE(LEFT($A1721,3))=312,LEN($I1721)=4,$B1721="Q"),VLOOKUP($I1721,_312_Table1,MATCH('312'!$X$16,_312_Table1_ColumnLookup,0),FALSE),
  IF(AND(VALUE(LEFT($A1721,3))=312,LEN($I1721)=4),VLOOKUP($I1721,_312_Table1,MATCH(LEFT($B1721,1),_312_Table1_ColumnLookup,0),FALSE)
+N("312"),
  IF(VALUE(LEFT($A1721,3))=313,VLOOKUP(VALUE(MID($B1721,2,1)),_313_Table1,MATCH(MID($B1721,1,1),_313_Table1_ColumnLookup,0),FALSE)
+N("313"),
  IF(AND(VALUE(LEFT($A1721,3))=314,LEN($B1721)=3),VLOOKUP(VALUE(MID($B1721,2,2)),_314_Table1,MATCH(MID($B1721,1,1),_314_Table1_ColumnLookup,0),FALSE),
  IF(VALUE(LEFT($A1721,3))=314,VLOOKUP(VALUE(MID($B1721,2,1)),_314_Table1,MATCH(MID($B1721,1,1),_314_Table1_ColumnLookup,0),FALSE)
+N("314"),
""))))))))))))))))))))))))</f>
        <v>#N/A</v>
      </c>
      <c r="E1721" s="238" t="e">
        <f>IF(AND(VALUE(LEFT($A1721,3))=309,LEN($B1721)=3),VLOOKUP(VALUE(MID($B1721,2,2)),_309_Table2,MATCH(MID($B1721,1,1),_309_Table2_ColumnLookup,0),FALSE),
  IF($C1721="309 LCR SummaryA",OneYearSCR,IF($C1721="309 LCR SummaryB",UltimateSCR,IF(VALUE(LEFT($A1721,3))=309,VLOOKUP(VALUE(MID($B1721,2,1)),_309_Table2,MATCH(MID($B1721,1,1),_309_Table2_ColumnLookup,0),FALSE)
+N("309"),
  IF(VALUE(LEFT($A1721,3))=310,VLOOKUP(VALUE(MID($B1721,2,1)),_310_Table2,MATCH(MID($B1721,1,1),_310_Table2_ColumnLookup,0),FALSE)
+N("310"),
  IF(AND(VALUE(LEFT($A1721,3))=311,LEN($I1721)=4),VLOOKUP($I1721,_311_Table2,MATCH($B1721,_311_Table2_ColumnLookup,0),FALSE),
  IF(AND(VALUE(LEFT($A1721,3))=311,OR($B1721="I2",$B1721="J2",$B1721="K2",$B1721="L2")),VLOOKUP('311'!$G$58,_311_Table2,MATCH(MID($B1721,1,1),_311_Table2_ColumnLookup,0),FALSE),
  IF(AND(VALUE(LEFT($A1721,3))=311,RIGHT($B1721,5)="Total"),VLOOKUP('311'!$G$59,_311_Table2,MATCH(MID($B1721,1,1),_311_Table2_ColumnLookup,0),FALSE),
  IF(VALUE(LEFT($A1721,3))=311,VLOOKUP(VALUE(MID($B1721,2,1)),_311_Table2,MATCH(MID($B1721,1,1),_311_Table2_ColumnLookup,0),FALSE)
+N("311"),
  IF(AND(VALUE(LEFT($A1721,3))=312,LEFT($G1721,10)="Unincepted",$B1721="G "),VLOOKUP(" ULO",_312_Table2,MATCH('312'!$N$16,_312_Table2_ColumnLookup,0),FALSE),
  IF(AND(VALUE(LEFT($A1721,3))=312,LEFT($G1721,10)="Unincepted",$B1721="O "),VLOOKUP(" ULO",_312_Table2,MATCH('312'!$V$16,_312_Table2_ColumnLookup,0),FALSE),
  IF(AND(VALUE(LEFT($A1721,3))=312,LEFT($G1721,10)="Unincepted",$B1721="Q "),VLOOKUP(" ULO",_312_Table2,MATCH('312'!$X$16,_312_Table2_ColumnLookup,0),FALSE),
  IF(AND(VALUE(LEFT($A1721,3))=312,LEFT($G1721,10)="Unincepted"),VLOOKUP(" ULO",_312_Table2,MATCH(LEFT($B1721,1),_312_Table2_ColumnLookup,0),FALSE),
  IF(AND(VALUE(LEFT($A1721,3))=312,LEFT($G1721,5)="Total",$B1721="G "),VLOOKUP('312'!$F$80,_312_Table2,MATCH('312'!$N$16,_312_Table2_ColumnLookup,0),FALSE),
  IF(AND(VALUE(LEFT($A1721,3))=312,LEFT($G1721,5)="Total",$B1721="O "),VLOOKUP('312'!$F$80,_312_Table2,MATCH('312'!$V$16,_312_Table2_ColumnLookup,0),FALSE),
  IF(AND(VALUE(LEFT($A1721,3))=312,LEFT($G1721,5)="Total",$B1721="Q "),VLOOKUP('312'!$F$80,_312_Table2,MATCH('312'!$X$16,_312_Table2_ColumnLookup,0),FALSE),
  IF(AND(VALUE(LEFT($A1721,3))=312,LEFT($G1721,5)="Total"),VLOOKUP('312'!$F$80,_312_Table2,MATCH(LEFT($B1721,1),_312_Table2_ColumnLookup,0),FALSE),
  IF(AND(VALUE(LEFT($A1721,3))=312,LEN($I1721)=4,$B1721="G"),VLOOKUP($I1721,_312_Table2,MATCH('312'!$N$16,_312_Table2_ColumnLookup,0),FALSE),
  IF(AND(VALUE(LEFT($A1721,3))=312,LEN($I1721)=4,$B1721="O"),VLOOKUP($I1721,_312_Table2,MATCH('312'!$V$16,_312_Table2_ColumnLookup,0),FALSE),
  IF(AND(VALUE(LEFT($A1721,3))=312,LEN($I1721)=4,$B1721="Q"),VLOOKUP($I1721,_312_Table2,MATCH('312'!$X$16,_312_Table2_ColumnLookup,0),FALSE),
  IF(AND(VALUE(LEFT($A1721,3))=312,LEN($I1721)=4),VLOOKUP($I1721,_312_Table2,MATCH(LEFT($B1721,1),_312_Table2_ColumnLookup,0),FALSE)
+N("312"),
  IF(VALUE(LEFT($A1721,3))=313,VLOOKUP(VALUE(MID($B1721,2,1)),_313_Table2,MATCH(MID($B1721,1,1),_313_Table2_ColumnLookup,0),FALSE)
+N("313"),
  IF(AND(VALUE(LEFT($A1721,3))=314,LEN($B1721)=3),VLOOKUP(VALUE(MID($B1721,2,2)),_314_Table2,MATCH(MID($B1721,1,1),_314_Table2_ColumnLookup,0),FALSE),
  IF(VALUE(LEFT($A1721,3))=314,VLOOKUP(VALUE(MID($B1721,2,1)),_314_Table2,MATCH(MID($B1721,1,1),_314_Table2_ColumnLookup,0),FALSE)
+N("314"),
""))))))))))))))))))))))))</f>
        <v>#N/A</v>
      </c>
      <c r="F1721" s="238" t="e">
        <f>IF(AND(VALUE(LEFT($A1721,3))=309,LEN($B1721)=3),VLOOKUP(VALUE(MID($B1721,2,2)),_309_Table3,MATCH(MID($B1721,1,1),_309_Table3_ColumnLookup,0),FALSE),
  IF($C1721="309 LCR SummaryA",OneYearSCR,IF($C1721="309 LCR SummaryB",UltimateSCR,IF(VALUE(LEFT($A1721,3))=309,VLOOKUP(VALUE(MID($B1721,2,1)),_309_Table3,MATCH(MID($B1721,1,1),_309_Table3_ColumnLookup,0),FALSE)
+N("309"),
  IF(VALUE(LEFT($A1721,3))=310,VLOOKUP(VALUE(MID($B1721,2,1)),_310_Table3,MATCH(MID($B1721,1,1),_310_Table3_ColumnLookup,0),FALSE)
+N("310"),
  IF(AND(VALUE(LEFT($A1721,3))=311,LEN($I1721)=4),VLOOKUP($I1721,_311_Table3,MATCH($B1721,_311_Table3_ColumnLookup,0),FALSE),
  IF(AND(VALUE(LEFT($A1721,3))=311,OR($B1721="I2",$B1721="J2",$B1721="K2",$B1721="L2")),VLOOKUP('311'!$G$58,_311_Table3,MATCH(MID($B1721,1,1),_311_Table3_ColumnLookup,0),FALSE),
  IF(AND(VALUE(LEFT($A1721,3))=311,RIGHT($B1721,5)="Total"),VLOOKUP('311'!$G$59,_311_Table3,MATCH(MID($B1721,1,1),_311_Table3_ColumnLookup,0),FALSE),
  IF(VALUE(LEFT($A1721,3))=311,VLOOKUP(VALUE(MID($B1721,2,1)),_311_Table3,MATCH(MID($B1721,1,1),_311_Table3_ColumnLookup,0),FALSE)
+N("311"),
  IF(AND(VALUE(LEFT($A1721,3))=312,LEFT($G1721,10)="Unincepted",$B1721="G "),VLOOKUP(" ULO",_312_Table3,MATCH('312'!$N$16,_312_Table3_ColumnLookup,0),FALSE),
  IF(AND(VALUE(LEFT($A1721,3))=312,LEFT($G1721,10)="Unincepted",$B1721="O "),VLOOKUP(" ULO",_312_Table3,MATCH('312'!$V$16,_312_Table3_ColumnLookup,0),FALSE),
  IF(AND(VALUE(LEFT($A1721,3))=312,LEFT($G1721,10)="Unincepted",$B1721="Q "),VLOOKUP(" ULO",_312_Table3,MATCH('312'!$X$16,_312_Table3_ColumnLookup,0),FALSE),
  IF(AND(VALUE(LEFT($A1721,3))=312,LEFT($G1721,10)="Unincepted"),VLOOKUP(" ULO",_312_Table3,MATCH(LEFT($B1721,1),_312_Table3_ColumnLookup,0),FALSE),
  IF(AND(VALUE(LEFT($A1721,3))=312,LEFT($G1721,5)="Total",$B1721="G "),VLOOKUP('312'!$F$80,_312_Table3,MATCH('312'!$N$16,_312_Table3_ColumnLookup,0),FALSE),
  IF(AND(VALUE(LEFT($A1721,3))=312,LEFT($G1721,5)="Total",$B1721="O "),VLOOKUP('312'!$F$80,_312_Table3,MATCH('312'!$V$16,_312_Table3_ColumnLookup,0),FALSE),
  IF(AND(VALUE(LEFT($A1721,3))=312,LEFT($G1721,5)="Total",$B1721="Q "),VLOOKUP('312'!$F$80,_312_Table3,MATCH('312'!$X$16,_312_Table3_ColumnLookup,0),FALSE),
  IF(AND(VALUE(LEFT($A1721,3))=312,LEFT($G1721,5)="Total"),VLOOKUP('312'!$F$80,_312_Table3,MATCH(LEFT($B1721,1),_312_Table3_ColumnLookup,0),FALSE),
  IF(AND(VALUE(LEFT($A1721,3))=312,LEN($I1721)=4,$B1721="G"),VLOOKUP($I1721,_312_Table3,MATCH('312'!$N$16,_312_Table3_ColumnLookup,0),FALSE),
  IF(AND(VALUE(LEFT($A1721,3))=312,LEN($I1721)=4,$B1721="O"),VLOOKUP($I1721,_312_Table3,MATCH('312'!$V$16,_312_Table3_ColumnLookup,0),FALSE),
  IF(AND(VALUE(LEFT($A1721,3))=312,LEN($I1721)=4,$B1721="Q"),VLOOKUP($I1721,_312_Table3,MATCH('312'!$X$16,_312_Table3_ColumnLookup,0),FALSE),
  IF(AND(VALUE(LEFT($A1721,3))=312,LEN($I1721)=4),VLOOKUP($I1721,_312_Table3,MATCH(LEFT($B1721,1),_312_Table3_ColumnLookup,0),FALSE)
+N("312"),
  IF(VALUE(LEFT($A1721,3))=313,VLOOKUP(VALUE(MID($B1721,2,1)),_313_Table3,MATCH(MID($B1721,1,1),_313_Table3_ColumnLookup,0),FALSE)
+N("313"),
  IF(AND(VALUE(LEFT($A1721,3))=314,LEN($B1721)=3),VLOOKUP(VALUE(MID($B1721,2,2)),_314_Table3,MATCH(MID($B1721,1,1),_314_Table3_ColumnLookup,0),FALSE),
  IF(VALUE(LEFT($A1721,3))=314,VLOOKUP(VALUE(MID($B1721,2,1)),_314_Table3,MATCH(MID($B1721,1,1),_314_Table3_ColumnLookup,0),FALSE)
+N("314"),
""))))))))))))))))))))))))</f>
        <v>#N/A</v>
      </c>
      <c r="H1721" s="321" t="str">
        <f>IFERROR(
IF(ISERROR($D1721)=FALSE,$D1721,IF(ISERROR($E1721)=FALSE,$E1721,IF(ISERROR($F1721)=FALSE,$F1721
+N("012 checkboxes"),
IF(
IF(OR(LEFT($A1721,9)="Syndicate",LEFT($A1721,12)="NewSyndicate"),VLOOKUP($A1721,'012'!$J:$ZW,MATCH("Link to button",'012'!$J$1:$ZW$1,0),0)
+N("309 checkbox"),
IF($C1721="309 LCR Summary0",VLOOKUP("Notes990",'309'!$P:$ZZ,MATCH("Link to button",'309'!$P$1:$ZZ$1,0),0)
+N("313 checkboxes"),
IF($C1721="313 Financial Information0LcmVsScr",IF($C1721="309 LCR Summary0",VLOOKUP("LcmVsScr",'309'!$N:$ZZ,MATCH("Link to button",'309'!$N$1:$ZZ$1,0),0),
IF($C1721="313 Financial Information0LcrDocAttached",IF($C1721="309 LCR Summary0",VLOOKUP("LcrDocAttached",'309'!$N:$ZZ,MATCH("Link to button",'309'!$N$1:$ZZ$1,0),
0)))))))=1,TRUE,FALSE)
))),"")</f>
        <v/>
      </c>
    </row>
    <row r="1722" spans="1:8">
      <c r="A1722" s="237" t="e">
        <f>VLOOKUP($G1722,CSVLookups!$B:$R,MATCH(A$1,CSVLookups!$B$1:$R$1,0),FALSE)</f>
        <v>#N/A</v>
      </c>
      <c r="B1722" s="237" t="e">
        <f>VLOOKUP($G1722,CSVLookups!$B:$R,MATCH(B$1,CSVLookups!$B$1:$R$1,0),FALSE)</f>
        <v>#N/A</v>
      </c>
      <c r="C1722" s="238" t="e">
        <f t="shared" si="27"/>
        <v>#N/A</v>
      </c>
      <c r="D1722" s="238" t="e">
        <f>IF(AND(VALUE(LEFT($A1722,3))=309,LEN($B1722)=3),VLOOKUP(VALUE(MID($B1722,2,2)),_309_Table1,MATCH(MID($B1722,1,1),_309_Table1_ColumnLookup,0),FALSE),
  IF($C1722="309 LCR SummaryA",OneYearSCR,IF($C1722="309 LCR SummaryB",UltimateSCR,IF(VALUE(LEFT($A1722,3))=309,VLOOKUP(VALUE(MID($B1722,2,1)),_309_Table1,MATCH(MID($B1722,1,1),_309_Table1_ColumnLookup,0),FALSE)
+N("309"),
  IF(VALUE(LEFT($A1722,3))=310,VLOOKUP(VALUE(MID($B1722,2,1)),_310_Table1,MATCH(MID($B1722,1,1),_310_Table1_ColumnLookup,0),FALSE)
+N("310"),
  IF(AND(VALUE(LEFT($A1722,3))=311,LEN($I1722)=4),VLOOKUP($I1722,_311_Table1,MATCH($B1722,_311_Table1_ColumnLookup,0),FALSE),
  IF(AND(VALUE(LEFT($A1722,3))=311,OR($B1722="I2",$B1722="J2",$B1722="K2",$B1722="L2")),VLOOKUP('311'!$G$58,_311_Table1,MATCH(MID($B1722,1,1),_311_Table1_ColumnLookup,0),FALSE),
  IF(AND(VALUE(LEFT($A1722,3))=311,RIGHT($B1722,5)="Total"),VLOOKUP('311'!$G$59,_311_Table1,MATCH(MID($B1722,1,1),_311_Table1_ColumnLookup,0),FALSE),
  IF(VALUE(LEFT($A1722,3))=311,VLOOKUP(VALUE(MID($B1722,2,1)),_311_Table1,MATCH(MID($B1722,1,1),_311_Table1_ColumnLookup,0),FALSE)
+N("311"),
  IF(AND(VALUE(LEFT($A1722,3))=312,LEFT($G1722,10)="Unincepted",$B1722="G "),VLOOKUP(" ULO",_312_Table1,MATCH('312'!$N$16,_312_Table1_ColumnLookup,0),FALSE),
  IF(AND(VALUE(LEFT($A1722,3))=312,LEFT($G1722,10)="Unincepted",$B1722="O "),VLOOKUP(" ULO",_312_Table1,MATCH('312'!$V$16,_312_Table1_ColumnLookup,0),FALSE),
  IF(AND(VALUE(LEFT($A1722,3))=312,LEFT($G1722,10)="Unincepted",$B1722="Q "),VLOOKUP(" ULO",_312_Table1,MATCH('312'!$X$16,_312_Table1_ColumnLookup,0),FALSE),
  IF(AND(VALUE(LEFT($A1722,3))=312,LEFT($G1722,10)="Unincepted"),VLOOKUP(" ULO",_312_Table1,MATCH(LEFT($B1722,1),_312_Table1_ColumnLookup,0),FALSE),
  IF(AND(VALUE(LEFT($A1722,3))=312,LEFT($G1722,5)="Total",$B1722="G "),VLOOKUP('312'!$F$80,_312_Table1,MATCH('312'!$N$16,_312_Table1_ColumnLookup,0),FALSE),
  IF(AND(VALUE(LEFT($A1722,3))=312,LEFT($G1722,5)="Total",$B1722="O "),VLOOKUP('312'!$F$80,_312_Table1,MATCH('312'!$V$16,_312_Table1_ColumnLookup,0),FALSE),
  IF(AND(VALUE(LEFT($A1722,3))=312,LEFT($G1722,5)="Total",$B1722="Q "),VLOOKUP('312'!$F$80,_312_Table1,MATCH('312'!$X$16,_312_Table1_ColumnLookup,0),FALSE),
  IF(AND(VALUE(LEFT($A1722,3))=312,LEFT($G1722,5)="Total"),VLOOKUP('312'!$F$80,_312_Table1,MATCH(LEFT($B1722,1),_312_Table1_ColumnLookup,0),FALSE),
  IF(AND(VALUE(LEFT($A1722,3))=312,LEN($I1722)=4,$B1722="G"),VLOOKUP($I1722,_312_Table1,MATCH('312'!$N$16,_312_Table1_ColumnLookup,0),FALSE),
  IF(AND(VALUE(LEFT($A1722,3))=312,LEN($I1722)=4,$B1722="O"),VLOOKUP($I1722,_312_Table1,MATCH('312'!$V$16,_312_Table1_ColumnLookup,0),FALSE),
  IF(AND(VALUE(LEFT($A1722,3))=312,LEN($I1722)=4,$B1722="Q"),VLOOKUP($I1722,_312_Table1,MATCH('312'!$X$16,_312_Table1_ColumnLookup,0),FALSE),
  IF(AND(VALUE(LEFT($A1722,3))=312,LEN($I1722)=4),VLOOKUP($I1722,_312_Table1,MATCH(LEFT($B1722,1),_312_Table1_ColumnLookup,0),FALSE)
+N("312"),
  IF(VALUE(LEFT($A1722,3))=313,VLOOKUP(VALUE(MID($B1722,2,1)),_313_Table1,MATCH(MID($B1722,1,1),_313_Table1_ColumnLookup,0),FALSE)
+N("313"),
  IF(AND(VALUE(LEFT($A1722,3))=314,LEN($B1722)=3),VLOOKUP(VALUE(MID($B1722,2,2)),_314_Table1,MATCH(MID($B1722,1,1),_314_Table1_ColumnLookup,0),FALSE),
  IF(VALUE(LEFT($A1722,3))=314,VLOOKUP(VALUE(MID($B1722,2,1)),_314_Table1,MATCH(MID($B1722,1,1),_314_Table1_ColumnLookup,0),FALSE)
+N("314"),
""))))))))))))))))))))))))</f>
        <v>#N/A</v>
      </c>
      <c r="E1722" s="238" t="e">
        <f>IF(AND(VALUE(LEFT($A1722,3))=309,LEN($B1722)=3),VLOOKUP(VALUE(MID($B1722,2,2)),_309_Table2,MATCH(MID($B1722,1,1),_309_Table2_ColumnLookup,0),FALSE),
  IF($C1722="309 LCR SummaryA",OneYearSCR,IF($C1722="309 LCR SummaryB",UltimateSCR,IF(VALUE(LEFT($A1722,3))=309,VLOOKUP(VALUE(MID($B1722,2,1)),_309_Table2,MATCH(MID($B1722,1,1),_309_Table2_ColumnLookup,0),FALSE)
+N("309"),
  IF(VALUE(LEFT($A1722,3))=310,VLOOKUP(VALUE(MID($B1722,2,1)),_310_Table2,MATCH(MID($B1722,1,1),_310_Table2_ColumnLookup,0),FALSE)
+N("310"),
  IF(AND(VALUE(LEFT($A1722,3))=311,LEN($I1722)=4),VLOOKUP($I1722,_311_Table2,MATCH($B1722,_311_Table2_ColumnLookup,0),FALSE),
  IF(AND(VALUE(LEFT($A1722,3))=311,OR($B1722="I2",$B1722="J2",$B1722="K2",$B1722="L2")),VLOOKUP('311'!$G$58,_311_Table2,MATCH(MID($B1722,1,1),_311_Table2_ColumnLookup,0),FALSE),
  IF(AND(VALUE(LEFT($A1722,3))=311,RIGHT($B1722,5)="Total"),VLOOKUP('311'!$G$59,_311_Table2,MATCH(MID($B1722,1,1),_311_Table2_ColumnLookup,0),FALSE),
  IF(VALUE(LEFT($A1722,3))=311,VLOOKUP(VALUE(MID($B1722,2,1)),_311_Table2,MATCH(MID($B1722,1,1),_311_Table2_ColumnLookup,0),FALSE)
+N("311"),
  IF(AND(VALUE(LEFT($A1722,3))=312,LEFT($G1722,10)="Unincepted",$B1722="G "),VLOOKUP(" ULO",_312_Table2,MATCH('312'!$N$16,_312_Table2_ColumnLookup,0),FALSE),
  IF(AND(VALUE(LEFT($A1722,3))=312,LEFT($G1722,10)="Unincepted",$B1722="O "),VLOOKUP(" ULO",_312_Table2,MATCH('312'!$V$16,_312_Table2_ColumnLookup,0),FALSE),
  IF(AND(VALUE(LEFT($A1722,3))=312,LEFT($G1722,10)="Unincepted",$B1722="Q "),VLOOKUP(" ULO",_312_Table2,MATCH('312'!$X$16,_312_Table2_ColumnLookup,0),FALSE),
  IF(AND(VALUE(LEFT($A1722,3))=312,LEFT($G1722,10)="Unincepted"),VLOOKUP(" ULO",_312_Table2,MATCH(LEFT($B1722,1),_312_Table2_ColumnLookup,0),FALSE),
  IF(AND(VALUE(LEFT($A1722,3))=312,LEFT($G1722,5)="Total",$B1722="G "),VLOOKUP('312'!$F$80,_312_Table2,MATCH('312'!$N$16,_312_Table2_ColumnLookup,0),FALSE),
  IF(AND(VALUE(LEFT($A1722,3))=312,LEFT($G1722,5)="Total",$B1722="O "),VLOOKUP('312'!$F$80,_312_Table2,MATCH('312'!$V$16,_312_Table2_ColumnLookup,0),FALSE),
  IF(AND(VALUE(LEFT($A1722,3))=312,LEFT($G1722,5)="Total",$B1722="Q "),VLOOKUP('312'!$F$80,_312_Table2,MATCH('312'!$X$16,_312_Table2_ColumnLookup,0),FALSE),
  IF(AND(VALUE(LEFT($A1722,3))=312,LEFT($G1722,5)="Total"),VLOOKUP('312'!$F$80,_312_Table2,MATCH(LEFT($B1722,1),_312_Table2_ColumnLookup,0),FALSE),
  IF(AND(VALUE(LEFT($A1722,3))=312,LEN($I1722)=4,$B1722="G"),VLOOKUP($I1722,_312_Table2,MATCH('312'!$N$16,_312_Table2_ColumnLookup,0),FALSE),
  IF(AND(VALUE(LEFT($A1722,3))=312,LEN($I1722)=4,$B1722="O"),VLOOKUP($I1722,_312_Table2,MATCH('312'!$V$16,_312_Table2_ColumnLookup,0),FALSE),
  IF(AND(VALUE(LEFT($A1722,3))=312,LEN($I1722)=4,$B1722="Q"),VLOOKUP($I1722,_312_Table2,MATCH('312'!$X$16,_312_Table2_ColumnLookup,0),FALSE),
  IF(AND(VALUE(LEFT($A1722,3))=312,LEN($I1722)=4),VLOOKUP($I1722,_312_Table2,MATCH(LEFT($B1722,1),_312_Table2_ColumnLookup,0),FALSE)
+N("312"),
  IF(VALUE(LEFT($A1722,3))=313,VLOOKUP(VALUE(MID($B1722,2,1)),_313_Table2,MATCH(MID($B1722,1,1),_313_Table2_ColumnLookup,0),FALSE)
+N("313"),
  IF(AND(VALUE(LEFT($A1722,3))=314,LEN($B1722)=3),VLOOKUP(VALUE(MID($B1722,2,2)),_314_Table2,MATCH(MID($B1722,1,1),_314_Table2_ColumnLookup,0),FALSE),
  IF(VALUE(LEFT($A1722,3))=314,VLOOKUP(VALUE(MID($B1722,2,1)),_314_Table2,MATCH(MID($B1722,1,1),_314_Table2_ColumnLookup,0),FALSE)
+N("314"),
""))))))))))))))))))))))))</f>
        <v>#N/A</v>
      </c>
      <c r="F1722" s="238" t="e">
        <f>IF(AND(VALUE(LEFT($A1722,3))=309,LEN($B1722)=3),VLOOKUP(VALUE(MID($B1722,2,2)),_309_Table3,MATCH(MID($B1722,1,1),_309_Table3_ColumnLookup,0),FALSE),
  IF($C1722="309 LCR SummaryA",OneYearSCR,IF($C1722="309 LCR SummaryB",UltimateSCR,IF(VALUE(LEFT($A1722,3))=309,VLOOKUP(VALUE(MID($B1722,2,1)),_309_Table3,MATCH(MID($B1722,1,1),_309_Table3_ColumnLookup,0),FALSE)
+N("309"),
  IF(VALUE(LEFT($A1722,3))=310,VLOOKUP(VALUE(MID($B1722,2,1)),_310_Table3,MATCH(MID($B1722,1,1),_310_Table3_ColumnLookup,0),FALSE)
+N("310"),
  IF(AND(VALUE(LEFT($A1722,3))=311,LEN($I1722)=4),VLOOKUP($I1722,_311_Table3,MATCH($B1722,_311_Table3_ColumnLookup,0),FALSE),
  IF(AND(VALUE(LEFT($A1722,3))=311,OR($B1722="I2",$B1722="J2",$B1722="K2",$B1722="L2")),VLOOKUP('311'!$G$58,_311_Table3,MATCH(MID($B1722,1,1),_311_Table3_ColumnLookup,0),FALSE),
  IF(AND(VALUE(LEFT($A1722,3))=311,RIGHT($B1722,5)="Total"),VLOOKUP('311'!$G$59,_311_Table3,MATCH(MID($B1722,1,1),_311_Table3_ColumnLookup,0),FALSE),
  IF(VALUE(LEFT($A1722,3))=311,VLOOKUP(VALUE(MID($B1722,2,1)),_311_Table3,MATCH(MID($B1722,1,1),_311_Table3_ColumnLookup,0),FALSE)
+N("311"),
  IF(AND(VALUE(LEFT($A1722,3))=312,LEFT($G1722,10)="Unincepted",$B1722="G "),VLOOKUP(" ULO",_312_Table3,MATCH('312'!$N$16,_312_Table3_ColumnLookup,0),FALSE),
  IF(AND(VALUE(LEFT($A1722,3))=312,LEFT($G1722,10)="Unincepted",$B1722="O "),VLOOKUP(" ULO",_312_Table3,MATCH('312'!$V$16,_312_Table3_ColumnLookup,0),FALSE),
  IF(AND(VALUE(LEFT($A1722,3))=312,LEFT($G1722,10)="Unincepted",$B1722="Q "),VLOOKUP(" ULO",_312_Table3,MATCH('312'!$X$16,_312_Table3_ColumnLookup,0),FALSE),
  IF(AND(VALUE(LEFT($A1722,3))=312,LEFT($G1722,10)="Unincepted"),VLOOKUP(" ULO",_312_Table3,MATCH(LEFT($B1722,1),_312_Table3_ColumnLookup,0),FALSE),
  IF(AND(VALUE(LEFT($A1722,3))=312,LEFT($G1722,5)="Total",$B1722="G "),VLOOKUP('312'!$F$80,_312_Table3,MATCH('312'!$N$16,_312_Table3_ColumnLookup,0),FALSE),
  IF(AND(VALUE(LEFT($A1722,3))=312,LEFT($G1722,5)="Total",$B1722="O "),VLOOKUP('312'!$F$80,_312_Table3,MATCH('312'!$V$16,_312_Table3_ColumnLookup,0),FALSE),
  IF(AND(VALUE(LEFT($A1722,3))=312,LEFT($G1722,5)="Total",$B1722="Q "),VLOOKUP('312'!$F$80,_312_Table3,MATCH('312'!$X$16,_312_Table3_ColumnLookup,0),FALSE),
  IF(AND(VALUE(LEFT($A1722,3))=312,LEFT($G1722,5)="Total"),VLOOKUP('312'!$F$80,_312_Table3,MATCH(LEFT($B1722,1),_312_Table3_ColumnLookup,0),FALSE),
  IF(AND(VALUE(LEFT($A1722,3))=312,LEN($I1722)=4,$B1722="G"),VLOOKUP($I1722,_312_Table3,MATCH('312'!$N$16,_312_Table3_ColumnLookup,0),FALSE),
  IF(AND(VALUE(LEFT($A1722,3))=312,LEN($I1722)=4,$B1722="O"),VLOOKUP($I1722,_312_Table3,MATCH('312'!$V$16,_312_Table3_ColumnLookup,0),FALSE),
  IF(AND(VALUE(LEFT($A1722,3))=312,LEN($I1722)=4,$B1722="Q"),VLOOKUP($I1722,_312_Table3,MATCH('312'!$X$16,_312_Table3_ColumnLookup,0),FALSE),
  IF(AND(VALUE(LEFT($A1722,3))=312,LEN($I1722)=4),VLOOKUP($I1722,_312_Table3,MATCH(LEFT($B1722,1),_312_Table3_ColumnLookup,0),FALSE)
+N("312"),
  IF(VALUE(LEFT($A1722,3))=313,VLOOKUP(VALUE(MID($B1722,2,1)),_313_Table3,MATCH(MID($B1722,1,1),_313_Table3_ColumnLookup,0),FALSE)
+N("313"),
  IF(AND(VALUE(LEFT($A1722,3))=314,LEN($B1722)=3),VLOOKUP(VALUE(MID($B1722,2,2)),_314_Table3,MATCH(MID($B1722,1,1),_314_Table3_ColumnLookup,0),FALSE),
  IF(VALUE(LEFT($A1722,3))=314,VLOOKUP(VALUE(MID($B1722,2,1)),_314_Table3,MATCH(MID($B1722,1,1),_314_Table3_ColumnLookup,0),FALSE)
+N("314"),
""))))))))))))))))))))))))</f>
        <v>#N/A</v>
      </c>
      <c r="H1722" s="321" t="str">
        <f>IFERROR(
IF(ISERROR($D1722)=FALSE,$D1722,IF(ISERROR($E1722)=FALSE,$E1722,IF(ISERROR($F1722)=FALSE,$F1722
+N("012 checkboxes"),
IF(
IF(OR(LEFT($A1722,9)="Syndicate",LEFT($A1722,12)="NewSyndicate"),VLOOKUP($A1722,'012'!$J:$ZW,MATCH("Link to button",'012'!$J$1:$ZW$1,0),0)
+N("309 checkbox"),
IF($C1722="309 LCR Summary0",VLOOKUP("Notes990",'309'!$P:$ZZ,MATCH("Link to button",'309'!$P$1:$ZZ$1,0),0)
+N("313 checkboxes"),
IF($C1722="313 Financial Information0LcmVsScr",IF($C1722="309 LCR Summary0",VLOOKUP("LcmVsScr",'309'!$N:$ZZ,MATCH("Link to button",'309'!$N$1:$ZZ$1,0),0),
IF($C1722="313 Financial Information0LcrDocAttached",IF($C1722="309 LCR Summary0",VLOOKUP("LcrDocAttached",'309'!$N:$ZZ,MATCH("Link to button",'309'!$N$1:$ZZ$1,0),
0)))))))=1,TRUE,FALSE)
))),"")</f>
        <v/>
      </c>
    </row>
    <row r="1723" spans="1:8">
      <c r="A1723" s="237" t="e">
        <f>VLOOKUP($G1723,CSVLookups!$B:$R,MATCH(A$1,CSVLookups!$B$1:$R$1,0),FALSE)</f>
        <v>#N/A</v>
      </c>
      <c r="B1723" s="237" t="e">
        <f>VLOOKUP($G1723,CSVLookups!$B:$R,MATCH(B$1,CSVLookups!$B$1:$R$1,0),FALSE)</f>
        <v>#N/A</v>
      </c>
      <c r="C1723" s="238" t="e">
        <f t="shared" si="27"/>
        <v>#N/A</v>
      </c>
      <c r="D1723" s="238" t="e">
        <f>IF(AND(VALUE(LEFT($A1723,3))=309,LEN($B1723)=3),VLOOKUP(VALUE(MID($B1723,2,2)),_309_Table1,MATCH(MID($B1723,1,1),_309_Table1_ColumnLookup,0),FALSE),
  IF($C1723="309 LCR SummaryA",OneYearSCR,IF($C1723="309 LCR SummaryB",UltimateSCR,IF(VALUE(LEFT($A1723,3))=309,VLOOKUP(VALUE(MID($B1723,2,1)),_309_Table1,MATCH(MID($B1723,1,1),_309_Table1_ColumnLookup,0),FALSE)
+N("309"),
  IF(VALUE(LEFT($A1723,3))=310,VLOOKUP(VALUE(MID($B1723,2,1)),_310_Table1,MATCH(MID($B1723,1,1),_310_Table1_ColumnLookup,0),FALSE)
+N("310"),
  IF(AND(VALUE(LEFT($A1723,3))=311,LEN($I1723)=4),VLOOKUP($I1723,_311_Table1,MATCH($B1723,_311_Table1_ColumnLookup,0),FALSE),
  IF(AND(VALUE(LEFT($A1723,3))=311,OR($B1723="I2",$B1723="J2",$B1723="K2",$B1723="L2")),VLOOKUP('311'!$G$58,_311_Table1,MATCH(MID($B1723,1,1),_311_Table1_ColumnLookup,0),FALSE),
  IF(AND(VALUE(LEFT($A1723,3))=311,RIGHT($B1723,5)="Total"),VLOOKUP('311'!$G$59,_311_Table1,MATCH(MID($B1723,1,1),_311_Table1_ColumnLookup,0),FALSE),
  IF(VALUE(LEFT($A1723,3))=311,VLOOKUP(VALUE(MID($B1723,2,1)),_311_Table1,MATCH(MID($B1723,1,1),_311_Table1_ColumnLookup,0),FALSE)
+N("311"),
  IF(AND(VALUE(LEFT($A1723,3))=312,LEFT($G1723,10)="Unincepted",$B1723="G "),VLOOKUP(" ULO",_312_Table1,MATCH('312'!$N$16,_312_Table1_ColumnLookup,0),FALSE),
  IF(AND(VALUE(LEFT($A1723,3))=312,LEFT($G1723,10)="Unincepted",$B1723="O "),VLOOKUP(" ULO",_312_Table1,MATCH('312'!$V$16,_312_Table1_ColumnLookup,0),FALSE),
  IF(AND(VALUE(LEFT($A1723,3))=312,LEFT($G1723,10)="Unincepted",$B1723="Q "),VLOOKUP(" ULO",_312_Table1,MATCH('312'!$X$16,_312_Table1_ColumnLookup,0),FALSE),
  IF(AND(VALUE(LEFT($A1723,3))=312,LEFT($G1723,10)="Unincepted"),VLOOKUP(" ULO",_312_Table1,MATCH(LEFT($B1723,1),_312_Table1_ColumnLookup,0),FALSE),
  IF(AND(VALUE(LEFT($A1723,3))=312,LEFT($G1723,5)="Total",$B1723="G "),VLOOKUP('312'!$F$80,_312_Table1,MATCH('312'!$N$16,_312_Table1_ColumnLookup,0),FALSE),
  IF(AND(VALUE(LEFT($A1723,3))=312,LEFT($G1723,5)="Total",$B1723="O "),VLOOKUP('312'!$F$80,_312_Table1,MATCH('312'!$V$16,_312_Table1_ColumnLookup,0),FALSE),
  IF(AND(VALUE(LEFT($A1723,3))=312,LEFT($G1723,5)="Total",$B1723="Q "),VLOOKUP('312'!$F$80,_312_Table1,MATCH('312'!$X$16,_312_Table1_ColumnLookup,0),FALSE),
  IF(AND(VALUE(LEFT($A1723,3))=312,LEFT($G1723,5)="Total"),VLOOKUP('312'!$F$80,_312_Table1,MATCH(LEFT($B1723,1),_312_Table1_ColumnLookup,0),FALSE),
  IF(AND(VALUE(LEFT($A1723,3))=312,LEN($I1723)=4,$B1723="G"),VLOOKUP($I1723,_312_Table1,MATCH('312'!$N$16,_312_Table1_ColumnLookup,0),FALSE),
  IF(AND(VALUE(LEFT($A1723,3))=312,LEN($I1723)=4,$B1723="O"),VLOOKUP($I1723,_312_Table1,MATCH('312'!$V$16,_312_Table1_ColumnLookup,0),FALSE),
  IF(AND(VALUE(LEFT($A1723,3))=312,LEN($I1723)=4,$B1723="Q"),VLOOKUP($I1723,_312_Table1,MATCH('312'!$X$16,_312_Table1_ColumnLookup,0),FALSE),
  IF(AND(VALUE(LEFT($A1723,3))=312,LEN($I1723)=4),VLOOKUP($I1723,_312_Table1,MATCH(LEFT($B1723,1),_312_Table1_ColumnLookup,0),FALSE)
+N("312"),
  IF(VALUE(LEFT($A1723,3))=313,VLOOKUP(VALUE(MID($B1723,2,1)),_313_Table1,MATCH(MID($B1723,1,1),_313_Table1_ColumnLookup,0),FALSE)
+N("313"),
  IF(AND(VALUE(LEFT($A1723,3))=314,LEN($B1723)=3),VLOOKUP(VALUE(MID($B1723,2,2)),_314_Table1,MATCH(MID($B1723,1,1),_314_Table1_ColumnLookup,0),FALSE),
  IF(VALUE(LEFT($A1723,3))=314,VLOOKUP(VALUE(MID($B1723,2,1)),_314_Table1,MATCH(MID($B1723,1,1),_314_Table1_ColumnLookup,0),FALSE)
+N("314"),
""))))))))))))))))))))))))</f>
        <v>#N/A</v>
      </c>
      <c r="E1723" s="238" t="e">
        <f>IF(AND(VALUE(LEFT($A1723,3))=309,LEN($B1723)=3),VLOOKUP(VALUE(MID($B1723,2,2)),_309_Table2,MATCH(MID($B1723,1,1),_309_Table2_ColumnLookup,0),FALSE),
  IF($C1723="309 LCR SummaryA",OneYearSCR,IF($C1723="309 LCR SummaryB",UltimateSCR,IF(VALUE(LEFT($A1723,3))=309,VLOOKUP(VALUE(MID($B1723,2,1)),_309_Table2,MATCH(MID($B1723,1,1),_309_Table2_ColumnLookup,0),FALSE)
+N("309"),
  IF(VALUE(LEFT($A1723,3))=310,VLOOKUP(VALUE(MID($B1723,2,1)),_310_Table2,MATCH(MID($B1723,1,1),_310_Table2_ColumnLookup,0),FALSE)
+N("310"),
  IF(AND(VALUE(LEFT($A1723,3))=311,LEN($I1723)=4),VLOOKUP($I1723,_311_Table2,MATCH($B1723,_311_Table2_ColumnLookup,0),FALSE),
  IF(AND(VALUE(LEFT($A1723,3))=311,OR($B1723="I2",$B1723="J2",$B1723="K2",$B1723="L2")),VLOOKUP('311'!$G$58,_311_Table2,MATCH(MID($B1723,1,1),_311_Table2_ColumnLookup,0),FALSE),
  IF(AND(VALUE(LEFT($A1723,3))=311,RIGHT($B1723,5)="Total"),VLOOKUP('311'!$G$59,_311_Table2,MATCH(MID($B1723,1,1),_311_Table2_ColumnLookup,0),FALSE),
  IF(VALUE(LEFT($A1723,3))=311,VLOOKUP(VALUE(MID($B1723,2,1)),_311_Table2,MATCH(MID($B1723,1,1),_311_Table2_ColumnLookup,0),FALSE)
+N("311"),
  IF(AND(VALUE(LEFT($A1723,3))=312,LEFT($G1723,10)="Unincepted",$B1723="G "),VLOOKUP(" ULO",_312_Table2,MATCH('312'!$N$16,_312_Table2_ColumnLookup,0),FALSE),
  IF(AND(VALUE(LEFT($A1723,3))=312,LEFT($G1723,10)="Unincepted",$B1723="O "),VLOOKUP(" ULO",_312_Table2,MATCH('312'!$V$16,_312_Table2_ColumnLookup,0),FALSE),
  IF(AND(VALUE(LEFT($A1723,3))=312,LEFT($G1723,10)="Unincepted",$B1723="Q "),VLOOKUP(" ULO",_312_Table2,MATCH('312'!$X$16,_312_Table2_ColumnLookup,0),FALSE),
  IF(AND(VALUE(LEFT($A1723,3))=312,LEFT($G1723,10)="Unincepted"),VLOOKUP(" ULO",_312_Table2,MATCH(LEFT($B1723,1),_312_Table2_ColumnLookup,0),FALSE),
  IF(AND(VALUE(LEFT($A1723,3))=312,LEFT($G1723,5)="Total",$B1723="G "),VLOOKUP('312'!$F$80,_312_Table2,MATCH('312'!$N$16,_312_Table2_ColumnLookup,0),FALSE),
  IF(AND(VALUE(LEFT($A1723,3))=312,LEFT($G1723,5)="Total",$B1723="O "),VLOOKUP('312'!$F$80,_312_Table2,MATCH('312'!$V$16,_312_Table2_ColumnLookup,0),FALSE),
  IF(AND(VALUE(LEFT($A1723,3))=312,LEFT($G1723,5)="Total",$B1723="Q "),VLOOKUP('312'!$F$80,_312_Table2,MATCH('312'!$X$16,_312_Table2_ColumnLookup,0),FALSE),
  IF(AND(VALUE(LEFT($A1723,3))=312,LEFT($G1723,5)="Total"),VLOOKUP('312'!$F$80,_312_Table2,MATCH(LEFT($B1723,1),_312_Table2_ColumnLookup,0),FALSE),
  IF(AND(VALUE(LEFT($A1723,3))=312,LEN($I1723)=4,$B1723="G"),VLOOKUP($I1723,_312_Table2,MATCH('312'!$N$16,_312_Table2_ColumnLookup,0),FALSE),
  IF(AND(VALUE(LEFT($A1723,3))=312,LEN($I1723)=4,$B1723="O"),VLOOKUP($I1723,_312_Table2,MATCH('312'!$V$16,_312_Table2_ColumnLookup,0),FALSE),
  IF(AND(VALUE(LEFT($A1723,3))=312,LEN($I1723)=4,$B1723="Q"),VLOOKUP($I1723,_312_Table2,MATCH('312'!$X$16,_312_Table2_ColumnLookup,0),FALSE),
  IF(AND(VALUE(LEFT($A1723,3))=312,LEN($I1723)=4),VLOOKUP($I1723,_312_Table2,MATCH(LEFT($B1723,1),_312_Table2_ColumnLookup,0),FALSE)
+N("312"),
  IF(VALUE(LEFT($A1723,3))=313,VLOOKUP(VALUE(MID($B1723,2,1)),_313_Table2,MATCH(MID($B1723,1,1),_313_Table2_ColumnLookup,0),FALSE)
+N("313"),
  IF(AND(VALUE(LEFT($A1723,3))=314,LEN($B1723)=3),VLOOKUP(VALUE(MID($B1723,2,2)),_314_Table2,MATCH(MID($B1723,1,1),_314_Table2_ColumnLookup,0),FALSE),
  IF(VALUE(LEFT($A1723,3))=314,VLOOKUP(VALUE(MID($B1723,2,1)),_314_Table2,MATCH(MID($B1723,1,1),_314_Table2_ColumnLookup,0),FALSE)
+N("314"),
""))))))))))))))))))))))))</f>
        <v>#N/A</v>
      </c>
      <c r="F1723" s="238" t="e">
        <f>IF(AND(VALUE(LEFT($A1723,3))=309,LEN($B1723)=3),VLOOKUP(VALUE(MID($B1723,2,2)),_309_Table3,MATCH(MID($B1723,1,1),_309_Table3_ColumnLookup,0),FALSE),
  IF($C1723="309 LCR SummaryA",OneYearSCR,IF($C1723="309 LCR SummaryB",UltimateSCR,IF(VALUE(LEFT($A1723,3))=309,VLOOKUP(VALUE(MID($B1723,2,1)),_309_Table3,MATCH(MID($B1723,1,1),_309_Table3_ColumnLookup,0),FALSE)
+N("309"),
  IF(VALUE(LEFT($A1723,3))=310,VLOOKUP(VALUE(MID($B1723,2,1)),_310_Table3,MATCH(MID($B1723,1,1),_310_Table3_ColumnLookup,0),FALSE)
+N("310"),
  IF(AND(VALUE(LEFT($A1723,3))=311,LEN($I1723)=4),VLOOKUP($I1723,_311_Table3,MATCH($B1723,_311_Table3_ColumnLookup,0),FALSE),
  IF(AND(VALUE(LEFT($A1723,3))=311,OR($B1723="I2",$B1723="J2",$B1723="K2",$B1723="L2")),VLOOKUP('311'!$G$58,_311_Table3,MATCH(MID($B1723,1,1),_311_Table3_ColumnLookup,0),FALSE),
  IF(AND(VALUE(LEFT($A1723,3))=311,RIGHT($B1723,5)="Total"),VLOOKUP('311'!$G$59,_311_Table3,MATCH(MID($B1723,1,1),_311_Table3_ColumnLookup,0),FALSE),
  IF(VALUE(LEFT($A1723,3))=311,VLOOKUP(VALUE(MID($B1723,2,1)),_311_Table3,MATCH(MID($B1723,1,1),_311_Table3_ColumnLookup,0),FALSE)
+N("311"),
  IF(AND(VALUE(LEFT($A1723,3))=312,LEFT($G1723,10)="Unincepted",$B1723="G "),VLOOKUP(" ULO",_312_Table3,MATCH('312'!$N$16,_312_Table3_ColumnLookup,0),FALSE),
  IF(AND(VALUE(LEFT($A1723,3))=312,LEFT($G1723,10)="Unincepted",$B1723="O "),VLOOKUP(" ULO",_312_Table3,MATCH('312'!$V$16,_312_Table3_ColumnLookup,0),FALSE),
  IF(AND(VALUE(LEFT($A1723,3))=312,LEFT($G1723,10)="Unincepted",$B1723="Q "),VLOOKUP(" ULO",_312_Table3,MATCH('312'!$X$16,_312_Table3_ColumnLookup,0),FALSE),
  IF(AND(VALUE(LEFT($A1723,3))=312,LEFT($G1723,10)="Unincepted"),VLOOKUP(" ULO",_312_Table3,MATCH(LEFT($B1723,1),_312_Table3_ColumnLookup,0),FALSE),
  IF(AND(VALUE(LEFT($A1723,3))=312,LEFT($G1723,5)="Total",$B1723="G "),VLOOKUP('312'!$F$80,_312_Table3,MATCH('312'!$N$16,_312_Table3_ColumnLookup,0),FALSE),
  IF(AND(VALUE(LEFT($A1723,3))=312,LEFT($G1723,5)="Total",$B1723="O "),VLOOKUP('312'!$F$80,_312_Table3,MATCH('312'!$V$16,_312_Table3_ColumnLookup,0),FALSE),
  IF(AND(VALUE(LEFT($A1723,3))=312,LEFT($G1723,5)="Total",$B1723="Q "),VLOOKUP('312'!$F$80,_312_Table3,MATCH('312'!$X$16,_312_Table3_ColumnLookup,0),FALSE),
  IF(AND(VALUE(LEFT($A1723,3))=312,LEFT($G1723,5)="Total"),VLOOKUP('312'!$F$80,_312_Table3,MATCH(LEFT($B1723,1),_312_Table3_ColumnLookup,0),FALSE),
  IF(AND(VALUE(LEFT($A1723,3))=312,LEN($I1723)=4,$B1723="G"),VLOOKUP($I1723,_312_Table3,MATCH('312'!$N$16,_312_Table3_ColumnLookup,0),FALSE),
  IF(AND(VALUE(LEFT($A1723,3))=312,LEN($I1723)=4,$B1723="O"),VLOOKUP($I1723,_312_Table3,MATCH('312'!$V$16,_312_Table3_ColumnLookup,0),FALSE),
  IF(AND(VALUE(LEFT($A1723,3))=312,LEN($I1723)=4,$B1723="Q"),VLOOKUP($I1723,_312_Table3,MATCH('312'!$X$16,_312_Table3_ColumnLookup,0),FALSE),
  IF(AND(VALUE(LEFT($A1723,3))=312,LEN($I1723)=4),VLOOKUP($I1723,_312_Table3,MATCH(LEFT($B1723,1),_312_Table3_ColumnLookup,0),FALSE)
+N("312"),
  IF(VALUE(LEFT($A1723,3))=313,VLOOKUP(VALUE(MID($B1723,2,1)),_313_Table3,MATCH(MID($B1723,1,1),_313_Table3_ColumnLookup,0),FALSE)
+N("313"),
  IF(AND(VALUE(LEFT($A1723,3))=314,LEN($B1723)=3),VLOOKUP(VALUE(MID($B1723,2,2)),_314_Table3,MATCH(MID($B1723,1,1),_314_Table3_ColumnLookup,0),FALSE),
  IF(VALUE(LEFT($A1723,3))=314,VLOOKUP(VALUE(MID($B1723,2,1)),_314_Table3,MATCH(MID($B1723,1,1),_314_Table3_ColumnLookup,0),FALSE)
+N("314"),
""))))))))))))))))))))))))</f>
        <v>#N/A</v>
      </c>
      <c r="H1723" s="321" t="str">
        <f>IFERROR(
IF(ISERROR($D1723)=FALSE,$D1723,IF(ISERROR($E1723)=FALSE,$E1723,IF(ISERROR($F1723)=FALSE,$F1723
+N("012 checkboxes"),
IF(
IF(OR(LEFT($A1723,9)="Syndicate",LEFT($A1723,12)="NewSyndicate"),VLOOKUP($A1723,'012'!$J:$ZW,MATCH("Link to button",'012'!$J$1:$ZW$1,0),0)
+N("309 checkbox"),
IF($C1723="309 LCR Summary0",VLOOKUP("Notes990",'309'!$P:$ZZ,MATCH("Link to button",'309'!$P$1:$ZZ$1,0),0)
+N("313 checkboxes"),
IF($C1723="313 Financial Information0LcmVsScr",IF($C1723="309 LCR Summary0",VLOOKUP("LcmVsScr",'309'!$N:$ZZ,MATCH("Link to button",'309'!$N$1:$ZZ$1,0),0),
IF($C1723="313 Financial Information0LcrDocAttached",IF($C1723="309 LCR Summary0",VLOOKUP("LcrDocAttached",'309'!$N:$ZZ,MATCH("Link to button",'309'!$N$1:$ZZ$1,0),
0)))))))=1,TRUE,FALSE)
))),"")</f>
        <v/>
      </c>
    </row>
    <row r="1724" spans="1:8">
      <c r="A1724" s="237" t="e">
        <f>VLOOKUP($G1724,CSVLookups!$B:$R,MATCH(A$1,CSVLookups!$B$1:$R$1,0),FALSE)</f>
        <v>#N/A</v>
      </c>
      <c r="B1724" s="237" t="e">
        <f>VLOOKUP($G1724,CSVLookups!$B:$R,MATCH(B$1,CSVLookups!$B$1:$R$1,0),FALSE)</f>
        <v>#N/A</v>
      </c>
      <c r="C1724" s="238" t="e">
        <f t="shared" si="27"/>
        <v>#N/A</v>
      </c>
      <c r="D1724" s="238" t="e">
        <f>IF(AND(VALUE(LEFT($A1724,3))=309,LEN($B1724)=3),VLOOKUP(VALUE(MID($B1724,2,2)),_309_Table1,MATCH(MID($B1724,1,1),_309_Table1_ColumnLookup,0),FALSE),
  IF($C1724="309 LCR SummaryA",OneYearSCR,IF($C1724="309 LCR SummaryB",UltimateSCR,IF(VALUE(LEFT($A1724,3))=309,VLOOKUP(VALUE(MID($B1724,2,1)),_309_Table1,MATCH(MID($B1724,1,1),_309_Table1_ColumnLookup,0),FALSE)
+N("309"),
  IF(VALUE(LEFT($A1724,3))=310,VLOOKUP(VALUE(MID($B1724,2,1)),_310_Table1,MATCH(MID($B1724,1,1),_310_Table1_ColumnLookup,0),FALSE)
+N("310"),
  IF(AND(VALUE(LEFT($A1724,3))=311,LEN($I1724)=4),VLOOKUP($I1724,_311_Table1,MATCH($B1724,_311_Table1_ColumnLookup,0),FALSE),
  IF(AND(VALUE(LEFT($A1724,3))=311,OR($B1724="I2",$B1724="J2",$B1724="K2",$B1724="L2")),VLOOKUP('311'!$G$58,_311_Table1,MATCH(MID($B1724,1,1),_311_Table1_ColumnLookup,0),FALSE),
  IF(AND(VALUE(LEFT($A1724,3))=311,RIGHT($B1724,5)="Total"),VLOOKUP('311'!$G$59,_311_Table1,MATCH(MID($B1724,1,1),_311_Table1_ColumnLookup,0),FALSE),
  IF(VALUE(LEFT($A1724,3))=311,VLOOKUP(VALUE(MID($B1724,2,1)),_311_Table1,MATCH(MID($B1724,1,1),_311_Table1_ColumnLookup,0),FALSE)
+N("311"),
  IF(AND(VALUE(LEFT($A1724,3))=312,LEFT($G1724,10)="Unincepted",$B1724="G "),VLOOKUP(" ULO",_312_Table1,MATCH('312'!$N$16,_312_Table1_ColumnLookup,0),FALSE),
  IF(AND(VALUE(LEFT($A1724,3))=312,LEFT($G1724,10)="Unincepted",$B1724="O "),VLOOKUP(" ULO",_312_Table1,MATCH('312'!$V$16,_312_Table1_ColumnLookup,0),FALSE),
  IF(AND(VALUE(LEFT($A1724,3))=312,LEFT($G1724,10)="Unincepted",$B1724="Q "),VLOOKUP(" ULO",_312_Table1,MATCH('312'!$X$16,_312_Table1_ColumnLookup,0),FALSE),
  IF(AND(VALUE(LEFT($A1724,3))=312,LEFT($G1724,10)="Unincepted"),VLOOKUP(" ULO",_312_Table1,MATCH(LEFT($B1724,1),_312_Table1_ColumnLookup,0),FALSE),
  IF(AND(VALUE(LEFT($A1724,3))=312,LEFT($G1724,5)="Total",$B1724="G "),VLOOKUP('312'!$F$80,_312_Table1,MATCH('312'!$N$16,_312_Table1_ColumnLookup,0),FALSE),
  IF(AND(VALUE(LEFT($A1724,3))=312,LEFT($G1724,5)="Total",$B1724="O "),VLOOKUP('312'!$F$80,_312_Table1,MATCH('312'!$V$16,_312_Table1_ColumnLookup,0),FALSE),
  IF(AND(VALUE(LEFT($A1724,3))=312,LEFT($G1724,5)="Total",$B1724="Q "),VLOOKUP('312'!$F$80,_312_Table1,MATCH('312'!$X$16,_312_Table1_ColumnLookup,0),FALSE),
  IF(AND(VALUE(LEFT($A1724,3))=312,LEFT($G1724,5)="Total"),VLOOKUP('312'!$F$80,_312_Table1,MATCH(LEFT($B1724,1),_312_Table1_ColumnLookup,0),FALSE),
  IF(AND(VALUE(LEFT($A1724,3))=312,LEN($I1724)=4,$B1724="G"),VLOOKUP($I1724,_312_Table1,MATCH('312'!$N$16,_312_Table1_ColumnLookup,0),FALSE),
  IF(AND(VALUE(LEFT($A1724,3))=312,LEN($I1724)=4,$B1724="O"),VLOOKUP($I1724,_312_Table1,MATCH('312'!$V$16,_312_Table1_ColumnLookup,0),FALSE),
  IF(AND(VALUE(LEFT($A1724,3))=312,LEN($I1724)=4,$B1724="Q"),VLOOKUP($I1724,_312_Table1,MATCH('312'!$X$16,_312_Table1_ColumnLookup,0),FALSE),
  IF(AND(VALUE(LEFT($A1724,3))=312,LEN($I1724)=4),VLOOKUP($I1724,_312_Table1,MATCH(LEFT($B1724,1),_312_Table1_ColumnLookup,0),FALSE)
+N("312"),
  IF(VALUE(LEFT($A1724,3))=313,VLOOKUP(VALUE(MID($B1724,2,1)),_313_Table1,MATCH(MID($B1724,1,1),_313_Table1_ColumnLookup,0),FALSE)
+N("313"),
  IF(AND(VALUE(LEFT($A1724,3))=314,LEN($B1724)=3),VLOOKUP(VALUE(MID($B1724,2,2)),_314_Table1,MATCH(MID($B1724,1,1),_314_Table1_ColumnLookup,0),FALSE),
  IF(VALUE(LEFT($A1724,3))=314,VLOOKUP(VALUE(MID($B1724,2,1)),_314_Table1,MATCH(MID($B1724,1,1),_314_Table1_ColumnLookup,0),FALSE)
+N("314"),
""))))))))))))))))))))))))</f>
        <v>#N/A</v>
      </c>
      <c r="E1724" s="238" t="e">
        <f>IF(AND(VALUE(LEFT($A1724,3))=309,LEN($B1724)=3),VLOOKUP(VALUE(MID($B1724,2,2)),_309_Table2,MATCH(MID($B1724,1,1),_309_Table2_ColumnLookup,0),FALSE),
  IF($C1724="309 LCR SummaryA",OneYearSCR,IF($C1724="309 LCR SummaryB",UltimateSCR,IF(VALUE(LEFT($A1724,3))=309,VLOOKUP(VALUE(MID($B1724,2,1)),_309_Table2,MATCH(MID($B1724,1,1),_309_Table2_ColumnLookup,0),FALSE)
+N("309"),
  IF(VALUE(LEFT($A1724,3))=310,VLOOKUP(VALUE(MID($B1724,2,1)),_310_Table2,MATCH(MID($B1724,1,1),_310_Table2_ColumnLookup,0),FALSE)
+N("310"),
  IF(AND(VALUE(LEFT($A1724,3))=311,LEN($I1724)=4),VLOOKUP($I1724,_311_Table2,MATCH($B1724,_311_Table2_ColumnLookup,0),FALSE),
  IF(AND(VALUE(LEFT($A1724,3))=311,OR($B1724="I2",$B1724="J2",$B1724="K2",$B1724="L2")),VLOOKUP('311'!$G$58,_311_Table2,MATCH(MID($B1724,1,1),_311_Table2_ColumnLookup,0),FALSE),
  IF(AND(VALUE(LEFT($A1724,3))=311,RIGHT($B1724,5)="Total"),VLOOKUP('311'!$G$59,_311_Table2,MATCH(MID($B1724,1,1),_311_Table2_ColumnLookup,0),FALSE),
  IF(VALUE(LEFT($A1724,3))=311,VLOOKUP(VALUE(MID($B1724,2,1)),_311_Table2,MATCH(MID($B1724,1,1),_311_Table2_ColumnLookup,0),FALSE)
+N("311"),
  IF(AND(VALUE(LEFT($A1724,3))=312,LEFT($G1724,10)="Unincepted",$B1724="G "),VLOOKUP(" ULO",_312_Table2,MATCH('312'!$N$16,_312_Table2_ColumnLookup,0),FALSE),
  IF(AND(VALUE(LEFT($A1724,3))=312,LEFT($G1724,10)="Unincepted",$B1724="O "),VLOOKUP(" ULO",_312_Table2,MATCH('312'!$V$16,_312_Table2_ColumnLookup,0),FALSE),
  IF(AND(VALUE(LEFT($A1724,3))=312,LEFT($G1724,10)="Unincepted",$B1724="Q "),VLOOKUP(" ULO",_312_Table2,MATCH('312'!$X$16,_312_Table2_ColumnLookup,0),FALSE),
  IF(AND(VALUE(LEFT($A1724,3))=312,LEFT($G1724,10)="Unincepted"),VLOOKUP(" ULO",_312_Table2,MATCH(LEFT($B1724,1),_312_Table2_ColumnLookup,0),FALSE),
  IF(AND(VALUE(LEFT($A1724,3))=312,LEFT($G1724,5)="Total",$B1724="G "),VLOOKUP('312'!$F$80,_312_Table2,MATCH('312'!$N$16,_312_Table2_ColumnLookup,0),FALSE),
  IF(AND(VALUE(LEFT($A1724,3))=312,LEFT($G1724,5)="Total",$B1724="O "),VLOOKUP('312'!$F$80,_312_Table2,MATCH('312'!$V$16,_312_Table2_ColumnLookup,0),FALSE),
  IF(AND(VALUE(LEFT($A1724,3))=312,LEFT($G1724,5)="Total",$B1724="Q "),VLOOKUP('312'!$F$80,_312_Table2,MATCH('312'!$X$16,_312_Table2_ColumnLookup,0),FALSE),
  IF(AND(VALUE(LEFT($A1724,3))=312,LEFT($G1724,5)="Total"),VLOOKUP('312'!$F$80,_312_Table2,MATCH(LEFT($B1724,1),_312_Table2_ColumnLookup,0),FALSE),
  IF(AND(VALUE(LEFT($A1724,3))=312,LEN($I1724)=4,$B1724="G"),VLOOKUP($I1724,_312_Table2,MATCH('312'!$N$16,_312_Table2_ColumnLookup,0),FALSE),
  IF(AND(VALUE(LEFT($A1724,3))=312,LEN($I1724)=4,$B1724="O"),VLOOKUP($I1724,_312_Table2,MATCH('312'!$V$16,_312_Table2_ColumnLookup,0),FALSE),
  IF(AND(VALUE(LEFT($A1724,3))=312,LEN($I1724)=4,$B1724="Q"),VLOOKUP($I1724,_312_Table2,MATCH('312'!$X$16,_312_Table2_ColumnLookup,0),FALSE),
  IF(AND(VALUE(LEFT($A1724,3))=312,LEN($I1724)=4),VLOOKUP($I1724,_312_Table2,MATCH(LEFT($B1724,1),_312_Table2_ColumnLookup,0),FALSE)
+N("312"),
  IF(VALUE(LEFT($A1724,3))=313,VLOOKUP(VALUE(MID($B1724,2,1)),_313_Table2,MATCH(MID($B1724,1,1),_313_Table2_ColumnLookup,0),FALSE)
+N("313"),
  IF(AND(VALUE(LEFT($A1724,3))=314,LEN($B1724)=3),VLOOKUP(VALUE(MID($B1724,2,2)),_314_Table2,MATCH(MID($B1724,1,1),_314_Table2_ColumnLookup,0),FALSE),
  IF(VALUE(LEFT($A1724,3))=314,VLOOKUP(VALUE(MID($B1724,2,1)),_314_Table2,MATCH(MID($B1724,1,1),_314_Table2_ColumnLookup,0),FALSE)
+N("314"),
""))))))))))))))))))))))))</f>
        <v>#N/A</v>
      </c>
      <c r="F1724" s="238" t="e">
        <f>IF(AND(VALUE(LEFT($A1724,3))=309,LEN($B1724)=3),VLOOKUP(VALUE(MID($B1724,2,2)),_309_Table3,MATCH(MID($B1724,1,1),_309_Table3_ColumnLookup,0),FALSE),
  IF($C1724="309 LCR SummaryA",OneYearSCR,IF($C1724="309 LCR SummaryB",UltimateSCR,IF(VALUE(LEFT($A1724,3))=309,VLOOKUP(VALUE(MID($B1724,2,1)),_309_Table3,MATCH(MID($B1724,1,1),_309_Table3_ColumnLookup,0),FALSE)
+N("309"),
  IF(VALUE(LEFT($A1724,3))=310,VLOOKUP(VALUE(MID($B1724,2,1)),_310_Table3,MATCH(MID($B1724,1,1),_310_Table3_ColumnLookup,0),FALSE)
+N("310"),
  IF(AND(VALUE(LEFT($A1724,3))=311,LEN($I1724)=4),VLOOKUP($I1724,_311_Table3,MATCH($B1724,_311_Table3_ColumnLookup,0),FALSE),
  IF(AND(VALUE(LEFT($A1724,3))=311,OR($B1724="I2",$B1724="J2",$B1724="K2",$B1724="L2")),VLOOKUP('311'!$G$58,_311_Table3,MATCH(MID($B1724,1,1),_311_Table3_ColumnLookup,0),FALSE),
  IF(AND(VALUE(LEFT($A1724,3))=311,RIGHT($B1724,5)="Total"),VLOOKUP('311'!$G$59,_311_Table3,MATCH(MID($B1724,1,1),_311_Table3_ColumnLookup,0),FALSE),
  IF(VALUE(LEFT($A1724,3))=311,VLOOKUP(VALUE(MID($B1724,2,1)),_311_Table3,MATCH(MID($B1724,1,1),_311_Table3_ColumnLookup,0),FALSE)
+N("311"),
  IF(AND(VALUE(LEFT($A1724,3))=312,LEFT($G1724,10)="Unincepted",$B1724="G "),VLOOKUP(" ULO",_312_Table3,MATCH('312'!$N$16,_312_Table3_ColumnLookup,0),FALSE),
  IF(AND(VALUE(LEFT($A1724,3))=312,LEFT($G1724,10)="Unincepted",$B1724="O "),VLOOKUP(" ULO",_312_Table3,MATCH('312'!$V$16,_312_Table3_ColumnLookup,0),FALSE),
  IF(AND(VALUE(LEFT($A1724,3))=312,LEFT($G1724,10)="Unincepted",$B1724="Q "),VLOOKUP(" ULO",_312_Table3,MATCH('312'!$X$16,_312_Table3_ColumnLookup,0),FALSE),
  IF(AND(VALUE(LEFT($A1724,3))=312,LEFT($G1724,10)="Unincepted"),VLOOKUP(" ULO",_312_Table3,MATCH(LEFT($B1724,1),_312_Table3_ColumnLookup,0),FALSE),
  IF(AND(VALUE(LEFT($A1724,3))=312,LEFT($G1724,5)="Total",$B1724="G "),VLOOKUP('312'!$F$80,_312_Table3,MATCH('312'!$N$16,_312_Table3_ColumnLookup,0),FALSE),
  IF(AND(VALUE(LEFT($A1724,3))=312,LEFT($G1724,5)="Total",$B1724="O "),VLOOKUP('312'!$F$80,_312_Table3,MATCH('312'!$V$16,_312_Table3_ColumnLookup,0),FALSE),
  IF(AND(VALUE(LEFT($A1724,3))=312,LEFT($G1724,5)="Total",$B1724="Q "),VLOOKUP('312'!$F$80,_312_Table3,MATCH('312'!$X$16,_312_Table3_ColumnLookup,0),FALSE),
  IF(AND(VALUE(LEFT($A1724,3))=312,LEFT($G1724,5)="Total"),VLOOKUP('312'!$F$80,_312_Table3,MATCH(LEFT($B1724,1),_312_Table3_ColumnLookup,0),FALSE),
  IF(AND(VALUE(LEFT($A1724,3))=312,LEN($I1724)=4,$B1724="G"),VLOOKUP($I1724,_312_Table3,MATCH('312'!$N$16,_312_Table3_ColumnLookup,0),FALSE),
  IF(AND(VALUE(LEFT($A1724,3))=312,LEN($I1724)=4,$B1724="O"),VLOOKUP($I1724,_312_Table3,MATCH('312'!$V$16,_312_Table3_ColumnLookup,0),FALSE),
  IF(AND(VALUE(LEFT($A1724,3))=312,LEN($I1724)=4,$B1724="Q"),VLOOKUP($I1724,_312_Table3,MATCH('312'!$X$16,_312_Table3_ColumnLookup,0),FALSE),
  IF(AND(VALUE(LEFT($A1724,3))=312,LEN($I1724)=4),VLOOKUP($I1724,_312_Table3,MATCH(LEFT($B1724,1),_312_Table3_ColumnLookup,0),FALSE)
+N("312"),
  IF(VALUE(LEFT($A1724,3))=313,VLOOKUP(VALUE(MID($B1724,2,1)),_313_Table3,MATCH(MID($B1724,1,1),_313_Table3_ColumnLookup,0),FALSE)
+N("313"),
  IF(AND(VALUE(LEFT($A1724,3))=314,LEN($B1724)=3),VLOOKUP(VALUE(MID($B1724,2,2)),_314_Table3,MATCH(MID($B1724,1,1),_314_Table3_ColumnLookup,0),FALSE),
  IF(VALUE(LEFT($A1724,3))=314,VLOOKUP(VALUE(MID($B1724,2,1)),_314_Table3,MATCH(MID($B1724,1,1),_314_Table3_ColumnLookup,0),FALSE)
+N("314"),
""))))))))))))))))))))))))</f>
        <v>#N/A</v>
      </c>
      <c r="H1724" s="321" t="str">
        <f>IFERROR(
IF(ISERROR($D1724)=FALSE,$D1724,IF(ISERROR($E1724)=FALSE,$E1724,IF(ISERROR($F1724)=FALSE,$F1724
+N("012 checkboxes"),
IF(
IF(OR(LEFT($A1724,9)="Syndicate",LEFT($A1724,12)="NewSyndicate"),VLOOKUP($A1724,'012'!$J:$ZW,MATCH("Link to button",'012'!$J$1:$ZW$1,0),0)
+N("309 checkbox"),
IF($C1724="309 LCR Summary0",VLOOKUP("Notes990",'309'!$P:$ZZ,MATCH("Link to button",'309'!$P$1:$ZZ$1,0),0)
+N("313 checkboxes"),
IF($C1724="313 Financial Information0LcmVsScr",IF($C1724="309 LCR Summary0",VLOOKUP("LcmVsScr",'309'!$N:$ZZ,MATCH("Link to button",'309'!$N$1:$ZZ$1,0),0),
IF($C1724="313 Financial Information0LcrDocAttached",IF($C1724="309 LCR Summary0",VLOOKUP("LcrDocAttached",'309'!$N:$ZZ,MATCH("Link to button",'309'!$N$1:$ZZ$1,0),
0)))))))=1,TRUE,FALSE)
))),"")</f>
        <v/>
      </c>
    </row>
    <row r="1725" spans="1:8">
      <c r="A1725" s="237" t="e">
        <f>VLOOKUP($G1725,CSVLookups!$B:$R,MATCH(A$1,CSVLookups!$B$1:$R$1,0),FALSE)</f>
        <v>#N/A</v>
      </c>
      <c r="B1725" s="237" t="e">
        <f>VLOOKUP($G1725,CSVLookups!$B:$R,MATCH(B$1,CSVLookups!$B$1:$R$1,0),FALSE)</f>
        <v>#N/A</v>
      </c>
      <c r="C1725" s="238" t="e">
        <f t="shared" si="27"/>
        <v>#N/A</v>
      </c>
      <c r="D1725" s="238" t="e">
        <f>IF(AND(VALUE(LEFT($A1725,3))=309,LEN($B1725)=3),VLOOKUP(VALUE(MID($B1725,2,2)),_309_Table1,MATCH(MID($B1725,1,1),_309_Table1_ColumnLookup,0),FALSE),
  IF($C1725="309 LCR SummaryA",OneYearSCR,IF($C1725="309 LCR SummaryB",UltimateSCR,IF(VALUE(LEFT($A1725,3))=309,VLOOKUP(VALUE(MID($B1725,2,1)),_309_Table1,MATCH(MID($B1725,1,1),_309_Table1_ColumnLookup,0),FALSE)
+N("309"),
  IF(VALUE(LEFT($A1725,3))=310,VLOOKUP(VALUE(MID($B1725,2,1)),_310_Table1,MATCH(MID($B1725,1,1),_310_Table1_ColumnLookup,0),FALSE)
+N("310"),
  IF(AND(VALUE(LEFT($A1725,3))=311,LEN($I1725)=4),VLOOKUP($I1725,_311_Table1,MATCH($B1725,_311_Table1_ColumnLookup,0),FALSE),
  IF(AND(VALUE(LEFT($A1725,3))=311,OR($B1725="I2",$B1725="J2",$B1725="K2",$B1725="L2")),VLOOKUP('311'!$G$58,_311_Table1,MATCH(MID($B1725,1,1),_311_Table1_ColumnLookup,0),FALSE),
  IF(AND(VALUE(LEFT($A1725,3))=311,RIGHT($B1725,5)="Total"),VLOOKUP('311'!$G$59,_311_Table1,MATCH(MID($B1725,1,1),_311_Table1_ColumnLookup,0),FALSE),
  IF(VALUE(LEFT($A1725,3))=311,VLOOKUP(VALUE(MID($B1725,2,1)),_311_Table1,MATCH(MID($B1725,1,1),_311_Table1_ColumnLookup,0),FALSE)
+N("311"),
  IF(AND(VALUE(LEFT($A1725,3))=312,LEFT($G1725,10)="Unincepted",$B1725="G "),VLOOKUP(" ULO",_312_Table1,MATCH('312'!$N$16,_312_Table1_ColumnLookup,0),FALSE),
  IF(AND(VALUE(LEFT($A1725,3))=312,LEFT($G1725,10)="Unincepted",$B1725="O "),VLOOKUP(" ULO",_312_Table1,MATCH('312'!$V$16,_312_Table1_ColumnLookup,0),FALSE),
  IF(AND(VALUE(LEFT($A1725,3))=312,LEFT($G1725,10)="Unincepted",$B1725="Q "),VLOOKUP(" ULO",_312_Table1,MATCH('312'!$X$16,_312_Table1_ColumnLookup,0),FALSE),
  IF(AND(VALUE(LEFT($A1725,3))=312,LEFT($G1725,10)="Unincepted"),VLOOKUP(" ULO",_312_Table1,MATCH(LEFT($B1725,1),_312_Table1_ColumnLookup,0),FALSE),
  IF(AND(VALUE(LEFT($A1725,3))=312,LEFT($G1725,5)="Total",$B1725="G "),VLOOKUP('312'!$F$80,_312_Table1,MATCH('312'!$N$16,_312_Table1_ColumnLookup,0),FALSE),
  IF(AND(VALUE(LEFT($A1725,3))=312,LEFT($G1725,5)="Total",$B1725="O "),VLOOKUP('312'!$F$80,_312_Table1,MATCH('312'!$V$16,_312_Table1_ColumnLookup,0),FALSE),
  IF(AND(VALUE(LEFT($A1725,3))=312,LEFT($G1725,5)="Total",$B1725="Q "),VLOOKUP('312'!$F$80,_312_Table1,MATCH('312'!$X$16,_312_Table1_ColumnLookup,0),FALSE),
  IF(AND(VALUE(LEFT($A1725,3))=312,LEFT($G1725,5)="Total"),VLOOKUP('312'!$F$80,_312_Table1,MATCH(LEFT($B1725,1),_312_Table1_ColumnLookup,0),FALSE),
  IF(AND(VALUE(LEFT($A1725,3))=312,LEN($I1725)=4,$B1725="G"),VLOOKUP($I1725,_312_Table1,MATCH('312'!$N$16,_312_Table1_ColumnLookup,0),FALSE),
  IF(AND(VALUE(LEFT($A1725,3))=312,LEN($I1725)=4,$B1725="O"),VLOOKUP($I1725,_312_Table1,MATCH('312'!$V$16,_312_Table1_ColumnLookup,0),FALSE),
  IF(AND(VALUE(LEFT($A1725,3))=312,LEN($I1725)=4,$B1725="Q"),VLOOKUP($I1725,_312_Table1,MATCH('312'!$X$16,_312_Table1_ColumnLookup,0),FALSE),
  IF(AND(VALUE(LEFT($A1725,3))=312,LEN($I1725)=4),VLOOKUP($I1725,_312_Table1,MATCH(LEFT($B1725,1),_312_Table1_ColumnLookup,0),FALSE)
+N("312"),
  IF(VALUE(LEFT($A1725,3))=313,VLOOKUP(VALUE(MID($B1725,2,1)),_313_Table1,MATCH(MID($B1725,1,1),_313_Table1_ColumnLookup,0),FALSE)
+N("313"),
  IF(AND(VALUE(LEFT($A1725,3))=314,LEN($B1725)=3),VLOOKUP(VALUE(MID($B1725,2,2)),_314_Table1,MATCH(MID($B1725,1,1),_314_Table1_ColumnLookup,0),FALSE),
  IF(VALUE(LEFT($A1725,3))=314,VLOOKUP(VALUE(MID($B1725,2,1)),_314_Table1,MATCH(MID($B1725,1,1),_314_Table1_ColumnLookup,0),FALSE)
+N("314"),
""))))))))))))))))))))))))</f>
        <v>#N/A</v>
      </c>
      <c r="E1725" s="238" t="e">
        <f>IF(AND(VALUE(LEFT($A1725,3))=309,LEN($B1725)=3),VLOOKUP(VALUE(MID($B1725,2,2)),_309_Table2,MATCH(MID($B1725,1,1),_309_Table2_ColumnLookup,0),FALSE),
  IF($C1725="309 LCR SummaryA",OneYearSCR,IF($C1725="309 LCR SummaryB",UltimateSCR,IF(VALUE(LEFT($A1725,3))=309,VLOOKUP(VALUE(MID($B1725,2,1)),_309_Table2,MATCH(MID($B1725,1,1),_309_Table2_ColumnLookup,0),FALSE)
+N("309"),
  IF(VALUE(LEFT($A1725,3))=310,VLOOKUP(VALUE(MID($B1725,2,1)),_310_Table2,MATCH(MID($B1725,1,1),_310_Table2_ColumnLookup,0),FALSE)
+N("310"),
  IF(AND(VALUE(LEFT($A1725,3))=311,LEN($I1725)=4),VLOOKUP($I1725,_311_Table2,MATCH($B1725,_311_Table2_ColumnLookup,0),FALSE),
  IF(AND(VALUE(LEFT($A1725,3))=311,OR($B1725="I2",$B1725="J2",$B1725="K2",$B1725="L2")),VLOOKUP('311'!$G$58,_311_Table2,MATCH(MID($B1725,1,1),_311_Table2_ColumnLookup,0),FALSE),
  IF(AND(VALUE(LEFT($A1725,3))=311,RIGHT($B1725,5)="Total"),VLOOKUP('311'!$G$59,_311_Table2,MATCH(MID($B1725,1,1),_311_Table2_ColumnLookup,0),FALSE),
  IF(VALUE(LEFT($A1725,3))=311,VLOOKUP(VALUE(MID($B1725,2,1)),_311_Table2,MATCH(MID($B1725,1,1),_311_Table2_ColumnLookup,0),FALSE)
+N("311"),
  IF(AND(VALUE(LEFT($A1725,3))=312,LEFT($G1725,10)="Unincepted",$B1725="G "),VLOOKUP(" ULO",_312_Table2,MATCH('312'!$N$16,_312_Table2_ColumnLookup,0),FALSE),
  IF(AND(VALUE(LEFT($A1725,3))=312,LEFT($G1725,10)="Unincepted",$B1725="O "),VLOOKUP(" ULO",_312_Table2,MATCH('312'!$V$16,_312_Table2_ColumnLookup,0),FALSE),
  IF(AND(VALUE(LEFT($A1725,3))=312,LEFT($G1725,10)="Unincepted",$B1725="Q "),VLOOKUP(" ULO",_312_Table2,MATCH('312'!$X$16,_312_Table2_ColumnLookup,0),FALSE),
  IF(AND(VALUE(LEFT($A1725,3))=312,LEFT($G1725,10)="Unincepted"),VLOOKUP(" ULO",_312_Table2,MATCH(LEFT($B1725,1),_312_Table2_ColumnLookup,0),FALSE),
  IF(AND(VALUE(LEFT($A1725,3))=312,LEFT($G1725,5)="Total",$B1725="G "),VLOOKUP('312'!$F$80,_312_Table2,MATCH('312'!$N$16,_312_Table2_ColumnLookup,0),FALSE),
  IF(AND(VALUE(LEFT($A1725,3))=312,LEFT($G1725,5)="Total",$B1725="O "),VLOOKUP('312'!$F$80,_312_Table2,MATCH('312'!$V$16,_312_Table2_ColumnLookup,0),FALSE),
  IF(AND(VALUE(LEFT($A1725,3))=312,LEFT($G1725,5)="Total",$B1725="Q "),VLOOKUP('312'!$F$80,_312_Table2,MATCH('312'!$X$16,_312_Table2_ColumnLookup,0),FALSE),
  IF(AND(VALUE(LEFT($A1725,3))=312,LEFT($G1725,5)="Total"),VLOOKUP('312'!$F$80,_312_Table2,MATCH(LEFT($B1725,1),_312_Table2_ColumnLookup,0),FALSE),
  IF(AND(VALUE(LEFT($A1725,3))=312,LEN($I1725)=4,$B1725="G"),VLOOKUP($I1725,_312_Table2,MATCH('312'!$N$16,_312_Table2_ColumnLookup,0),FALSE),
  IF(AND(VALUE(LEFT($A1725,3))=312,LEN($I1725)=4,$B1725="O"),VLOOKUP($I1725,_312_Table2,MATCH('312'!$V$16,_312_Table2_ColumnLookup,0),FALSE),
  IF(AND(VALUE(LEFT($A1725,3))=312,LEN($I1725)=4,$B1725="Q"),VLOOKUP($I1725,_312_Table2,MATCH('312'!$X$16,_312_Table2_ColumnLookup,0),FALSE),
  IF(AND(VALUE(LEFT($A1725,3))=312,LEN($I1725)=4),VLOOKUP($I1725,_312_Table2,MATCH(LEFT($B1725,1),_312_Table2_ColumnLookup,0),FALSE)
+N("312"),
  IF(VALUE(LEFT($A1725,3))=313,VLOOKUP(VALUE(MID($B1725,2,1)),_313_Table2,MATCH(MID($B1725,1,1),_313_Table2_ColumnLookup,0),FALSE)
+N("313"),
  IF(AND(VALUE(LEFT($A1725,3))=314,LEN($B1725)=3),VLOOKUP(VALUE(MID($B1725,2,2)),_314_Table2,MATCH(MID($B1725,1,1),_314_Table2_ColumnLookup,0),FALSE),
  IF(VALUE(LEFT($A1725,3))=314,VLOOKUP(VALUE(MID($B1725,2,1)),_314_Table2,MATCH(MID($B1725,1,1),_314_Table2_ColumnLookup,0),FALSE)
+N("314"),
""))))))))))))))))))))))))</f>
        <v>#N/A</v>
      </c>
      <c r="F1725" s="238" t="e">
        <f>IF(AND(VALUE(LEFT($A1725,3))=309,LEN($B1725)=3),VLOOKUP(VALUE(MID($B1725,2,2)),_309_Table3,MATCH(MID($B1725,1,1),_309_Table3_ColumnLookup,0),FALSE),
  IF($C1725="309 LCR SummaryA",OneYearSCR,IF($C1725="309 LCR SummaryB",UltimateSCR,IF(VALUE(LEFT($A1725,3))=309,VLOOKUP(VALUE(MID($B1725,2,1)),_309_Table3,MATCH(MID($B1725,1,1),_309_Table3_ColumnLookup,0),FALSE)
+N("309"),
  IF(VALUE(LEFT($A1725,3))=310,VLOOKUP(VALUE(MID($B1725,2,1)),_310_Table3,MATCH(MID($B1725,1,1),_310_Table3_ColumnLookup,0),FALSE)
+N("310"),
  IF(AND(VALUE(LEFT($A1725,3))=311,LEN($I1725)=4),VLOOKUP($I1725,_311_Table3,MATCH($B1725,_311_Table3_ColumnLookup,0),FALSE),
  IF(AND(VALUE(LEFT($A1725,3))=311,OR($B1725="I2",$B1725="J2",$B1725="K2",$B1725="L2")),VLOOKUP('311'!$G$58,_311_Table3,MATCH(MID($B1725,1,1),_311_Table3_ColumnLookup,0),FALSE),
  IF(AND(VALUE(LEFT($A1725,3))=311,RIGHT($B1725,5)="Total"),VLOOKUP('311'!$G$59,_311_Table3,MATCH(MID($B1725,1,1),_311_Table3_ColumnLookup,0),FALSE),
  IF(VALUE(LEFT($A1725,3))=311,VLOOKUP(VALUE(MID($B1725,2,1)),_311_Table3,MATCH(MID($B1725,1,1),_311_Table3_ColumnLookup,0),FALSE)
+N("311"),
  IF(AND(VALUE(LEFT($A1725,3))=312,LEFT($G1725,10)="Unincepted",$B1725="G "),VLOOKUP(" ULO",_312_Table3,MATCH('312'!$N$16,_312_Table3_ColumnLookup,0),FALSE),
  IF(AND(VALUE(LEFT($A1725,3))=312,LEFT($G1725,10)="Unincepted",$B1725="O "),VLOOKUP(" ULO",_312_Table3,MATCH('312'!$V$16,_312_Table3_ColumnLookup,0),FALSE),
  IF(AND(VALUE(LEFT($A1725,3))=312,LEFT($G1725,10)="Unincepted",$B1725="Q "),VLOOKUP(" ULO",_312_Table3,MATCH('312'!$X$16,_312_Table3_ColumnLookup,0),FALSE),
  IF(AND(VALUE(LEFT($A1725,3))=312,LEFT($G1725,10)="Unincepted"),VLOOKUP(" ULO",_312_Table3,MATCH(LEFT($B1725,1),_312_Table3_ColumnLookup,0),FALSE),
  IF(AND(VALUE(LEFT($A1725,3))=312,LEFT($G1725,5)="Total",$B1725="G "),VLOOKUP('312'!$F$80,_312_Table3,MATCH('312'!$N$16,_312_Table3_ColumnLookup,0),FALSE),
  IF(AND(VALUE(LEFT($A1725,3))=312,LEFT($G1725,5)="Total",$B1725="O "),VLOOKUP('312'!$F$80,_312_Table3,MATCH('312'!$V$16,_312_Table3_ColumnLookup,0),FALSE),
  IF(AND(VALUE(LEFT($A1725,3))=312,LEFT($G1725,5)="Total",$B1725="Q "),VLOOKUP('312'!$F$80,_312_Table3,MATCH('312'!$X$16,_312_Table3_ColumnLookup,0),FALSE),
  IF(AND(VALUE(LEFT($A1725,3))=312,LEFT($G1725,5)="Total"),VLOOKUP('312'!$F$80,_312_Table3,MATCH(LEFT($B1725,1),_312_Table3_ColumnLookup,0),FALSE),
  IF(AND(VALUE(LEFT($A1725,3))=312,LEN($I1725)=4,$B1725="G"),VLOOKUP($I1725,_312_Table3,MATCH('312'!$N$16,_312_Table3_ColumnLookup,0),FALSE),
  IF(AND(VALUE(LEFT($A1725,3))=312,LEN($I1725)=4,$B1725="O"),VLOOKUP($I1725,_312_Table3,MATCH('312'!$V$16,_312_Table3_ColumnLookup,0),FALSE),
  IF(AND(VALUE(LEFT($A1725,3))=312,LEN($I1725)=4,$B1725="Q"),VLOOKUP($I1725,_312_Table3,MATCH('312'!$X$16,_312_Table3_ColumnLookup,0),FALSE),
  IF(AND(VALUE(LEFT($A1725,3))=312,LEN($I1725)=4),VLOOKUP($I1725,_312_Table3,MATCH(LEFT($B1725,1),_312_Table3_ColumnLookup,0),FALSE)
+N("312"),
  IF(VALUE(LEFT($A1725,3))=313,VLOOKUP(VALUE(MID($B1725,2,1)),_313_Table3,MATCH(MID($B1725,1,1),_313_Table3_ColumnLookup,0),FALSE)
+N("313"),
  IF(AND(VALUE(LEFT($A1725,3))=314,LEN($B1725)=3),VLOOKUP(VALUE(MID($B1725,2,2)),_314_Table3,MATCH(MID($B1725,1,1),_314_Table3_ColumnLookup,0),FALSE),
  IF(VALUE(LEFT($A1725,3))=314,VLOOKUP(VALUE(MID($B1725,2,1)),_314_Table3,MATCH(MID($B1725,1,1),_314_Table3_ColumnLookup,0),FALSE)
+N("314"),
""))))))))))))))))))))))))</f>
        <v>#N/A</v>
      </c>
      <c r="H1725" s="321" t="str">
        <f>IFERROR(
IF(ISERROR($D1725)=FALSE,$D1725,IF(ISERROR($E1725)=FALSE,$E1725,IF(ISERROR($F1725)=FALSE,$F1725
+N("012 checkboxes"),
IF(
IF(OR(LEFT($A1725,9)="Syndicate",LEFT($A1725,12)="NewSyndicate"),VLOOKUP($A1725,'012'!$J:$ZW,MATCH("Link to button",'012'!$J$1:$ZW$1,0),0)
+N("309 checkbox"),
IF($C1725="309 LCR Summary0",VLOOKUP("Notes990",'309'!$P:$ZZ,MATCH("Link to button",'309'!$P$1:$ZZ$1,0),0)
+N("313 checkboxes"),
IF($C1725="313 Financial Information0LcmVsScr",IF($C1725="309 LCR Summary0",VLOOKUP("LcmVsScr",'309'!$N:$ZZ,MATCH("Link to button",'309'!$N$1:$ZZ$1,0),0),
IF($C1725="313 Financial Information0LcrDocAttached",IF($C1725="309 LCR Summary0",VLOOKUP("LcrDocAttached",'309'!$N:$ZZ,MATCH("Link to button",'309'!$N$1:$ZZ$1,0),
0)))))))=1,TRUE,FALSE)
))),"")</f>
        <v/>
      </c>
    </row>
    <row r="1726" spans="1:8">
      <c r="A1726" s="237" t="e">
        <f>VLOOKUP($G1726,CSVLookups!$B:$R,MATCH(A$1,CSVLookups!$B$1:$R$1,0),FALSE)</f>
        <v>#N/A</v>
      </c>
      <c r="B1726" s="237" t="e">
        <f>VLOOKUP($G1726,CSVLookups!$B:$R,MATCH(B$1,CSVLookups!$B$1:$R$1,0),FALSE)</f>
        <v>#N/A</v>
      </c>
      <c r="C1726" s="238" t="e">
        <f t="shared" si="27"/>
        <v>#N/A</v>
      </c>
      <c r="D1726" s="238" t="e">
        <f>IF(AND(VALUE(LEFT($A1726,3))=309,LEN($B1726)=3),VLOOKUP(VALUE(MID($B1726,2,2)),_309_Table1,MATCH(MID($B1726,1,1),_309_Table1_ColumnLookup,0),FALSE),
  IF($C1726="309 LCR SummaryA",OneYearSCR,IF($C1726="309 LCR SummaryB",UltimateSCR,IF(VALUE(LEFT($A1726,3))=309,VLOOKUP(VALUE(MID($B1726,2,1)),_309_Table1,MATCH(MID($B1726,1,1),_309_Table1_ColumnLookup,0),FALSE)
+N("309"),
  IF(VALUE(LEFT($A1726,3))=310,VLOOKUP(VALUE(MID($B1726,2,1)),_310_Table1,MATCH(MID($B1726,1,1),_310_Table1_ColumnLookup,0),FALSE)
+N("310"),
  IF(AND(VALUE(LEFT($A1726,3))=311,LEN($I1726)=4),VLOOKUP($I1726,_311_Table1,MATCH($B1726,_311_Table1_ColumnLookup,0),FALSE),
  IF(AND(VALUE(LEFT($A1726,3))=311,OR($B1726="I2",$B1726="J2",$B1726="K2",$B1726="L2")),VLOOKUP('311'!$G$58,_311_Table1,MATCH(MID($B1726,1,1),_311_Table1_ColumnLookup,0),FALSE),
  IF(AND(VALUE(LEFT($A1726,3))=311,RIGHT($B1726,5)="Total"),VLOOKUP('311'!$G$59,_311_Table1,MATCH(MID($B1726,1,1),_311_Table1_ColumnLookup,0),FALSE),
  IF(VALUE(LEFT($A1726,3))=311,VLOOKUP(VALUE(MID($B1726,2,1)),_311_Table1,MATCH(MID($B1726,1,1),_311_Table1_ColumnLookup,0),FALSE)
+N("311"),
  IF(AND(VALUE(LEFT($A1726,3))=312,LEFT($G1726,10)="Unincepted",$B1726="G "),VLOOKUP(" ULO",_312_Table1,MATCH('312'!$N$16,_312_Table1_ColumnLookup,0),FALSE),
  IF(AND(VALUE(LEFT($A1726,3))=312,LEFT($G1726,10)="Unincepted",$B1726="O "),VLOOKUP(" ULO",_312_Table1,MATCH('312'!$V$16,_312_Table1_ColumnLookup,0),FALSE),
  IF(AND(VALUE(LEFT($A1726,3))=312,LEFT($G1726,10)="Unincepted",$B1726="Q "),VLOOKUP(" ULO",_312_Table1,MATCH('312'!$X$16,_312_Table1_ColumnLookup,0),FALSE),
  IF(AND(VALUE(LEFT($A1726,3))=312,LEFT($G1726,10)="Unincepted"),VLOOKUP(" ULO",_312_Table1,MATCH(LEFT($B1726,1),_312_Table1_ColumnLookup,0),FALSE),
  IF(AND(VALUE(LEFT($A1726,3))=312,LEFT($G1726,5)="Total",$B1726="G "),VLOOKUP('312'!$F$80,_312_Table1,MATCH('312'!$N$16,_312_Table1_ColumnLookup,0),FALSE),
  IF(AND(VALUE(LEFT($A1726,3))=312,LEFT($G1726,5)="Total",$B1726="O "),VLOOKUP('312'!$F$80,_312_Table1,MATCH('312'!$V$16,_312_Table1_ColumnLookup,0),FALSE),
  IF(AND(VALUE(LEFT($A1726,3))=312,LEFT($G1726,5)="Total",$B1726="Q "),VLOOKUP('312'!$F$80,_312_Table1,MATCH('312'!$X$16,_312_Table1_ColumnLookup,0),FALSE),
  IF(AND(VALUE(LEFT($A1726,3))=312,LEFT($G1726,5)="Total"),VLOOKUP('312'!$F$80,_312_Table1,MATCH(LEFT($B1726,1),_312_Table1_ColumnLookup,0),FALSE),
  IF(AND(VALUE(LEFT($A1726,3))=312,LEN($I1726)=4,$B1726="G"),VLOOKUP($I1726,_312_Table1,MATCH('312'!$N$16,_312_Table1_ColumnLookup,0),FALSE),
  IF(AND(VALUE(LEFT($A1726,3))=312,LEN($I1726)=4,$B1726="O"),VLOOKUP($I1726,_312_Table1,MATCH('312'!$V$16,_312_Table1_ColumnLookup,0),FALSE),
  IF(AND(VALUE(LEFT($A1726,3))=312,LEN($I1726)=4,$B1726="Q"),VLOOKUP($I1726,_312_Table1,MATCH('312'!$X$16,_312_Table1_ColumnLookup,0),FALSE),
  IF(AND(VALUE(LEFT($A1726,3))=312,LEN($I1726)=4),VLOOKUP($I1726,_312_Table1,MATCH(LEFT($B1726,1),_312_Table1_ColumnLookup,0),FALSE)
+N("312"),
  IF(VALUE(LEFT($A1726,3))=313,VLOOKUP(VALUE(MID($B1726,2,1)),_313_Table1,MATCH(MID($B1726,1,1),_313_Table1_ColumnLookup,0),FALSE)
+N("313"),
  IF(AND(VALUE(LEFT($A1726,3))=314,LEN($B1726)=3),VLOOKUP(VALUE(MID($B1726,2,2)),_314_Table1,MATCH(MID($B1726,1,1),_314_Table1_ColumnLookup,0),FALSE),
  IF(VALUE(LEFT($A1726,3))=314,VLOOKUP(VALUE(MID($B1726,2,1)),_314_Table1,MATCH(MID($B1726,1,1),_314_Table1_ColumnLookup,0),FALSE)
+N("314"),
""))))))))))))))))))))))))</f>
        <v>#N/A</v>
      </c>
      <c r="E1726" s="238" t="e">
        <f>IF(AND(VALUE(LEFT($A1726,3))=309,LEN($B1726)=3),VLOOKUP(VALUE(MID($B1726,2,2)),_309_Table2,MATCH(MID($B1726,1,1),_309_Table2_ColumnLookup,0),FALSE),
  IF($C1726="309 LCR SummaryA",OneYearSCR,IF($C1726="309 LCR SummaryB",UltimateSCR,IF(VALUE(LEFT($A1726,3))=309,VLOOKUP(VALUE(MID($B1726,2,1)),_309_Table2,MATCH(MID($B1726,1,1),_309_Table2_ColumnLookup,0),FALSE)
+N("309"),
  IF(VALUE(LEFT($A1726,3))=310,VLOOKUP(VALUE(MID($B1726,2,1)),_310_Table2,MATCH(MID($B1726,1,1),_310_Table2_ColumnLookup,0),FALSE)
+N("310"),
  IF(AND(VALUE(LEFT($A1726,3))=311,LEN($I1726)=4),VLOOKUP($I1726,_311_Table2,MATCH($B1726,_311_Table2_ColumnLookup,0),FALSE),
  IF(AND(VALUE(LEFT($A1726,3))=311,OR($B1726="I2",$B1726="J2",$B1726="K2",$B1726="L2")),VLOOKUP('311'!$G$58,_311_Table2,MATCH(MID($B1726,1,1),_311_Table2_ColumnLookup,0),FALSE),
  IF(AND(VALUE(LEFT($A1726,3))=311,RIGHT($B1726,5)="Total"),VLOOKUP('311'!$G$59,_311_Table2,MATCH(MID($B1726,1,1),_311_Table2_ColumnLookup,0),FALSE),
  IF(VALUE(LEFT($A1726,3))=311,VLOOKUP(VALUE(MID($B1726,2,1)),_311_Table2,MATCH(MID($B1726,1,1),_311_Table2_ColumnLookup,0),FALSE)
+N("311"),
  IF(AND(VALUE(LEFT($A1726,3))=312,LEFT($G1726,10)="Unincepted",$B1726="G "),VLOOKUP(" ULO",_312_Table2,MATCH('312'!$N$16,_312_Table2_ColumnLookup,0),FALSE),
  IF(AND(VALUE(LEFT($A1726,3))=312,LEFT($G1726,10)="Unincepted",$B1726="O "),VLOOKUP(" ULO",_312_Table2,MATCH('312'!$V$16,_312_Table2_ColumnLookup,0),FALSE),
  IF(AND(VALUE(LEFT($A1726,3))=312,LEFT($G1726,10)="Unincepted",$B1726="Q "),VLOOKUP(" ULO",_312_Table2,MATCH('312'!$X$16,_312_Table2_ColumnLookup,0),FALSE),
  IF(AND(VALUE(LEFT($A1726,3))=312,LEFT($G1726,10)="Unincepted"),VLOOKUP(" ULO",_312_Table2,MATCH(LEFT($B1726,1),_312_Table2_ColumnLookup,0),FALSE),
  IF(AND(VALUE(LEFT($A1726,3))=312,LEFT($G1726,5)="Total",$B1726="G "),VLOOKUP('312'!$F$80,_312_Table2,MATCH('312'!$N$16,_312_Table2_ColumnLookup,0),FALSE),
  IF(AND(VALUE(LEFT($A1726,3))=312,LEFT($G1726,5)="Total",$B1726="O "),VLOOKUP('312'!$F$80,_312_Table2,MATCH('312'!$V$16,_312_Table2_ColumnLookup,0),FALSE),
  IF(AND(VALUE(LEFT($A1726,3))=312,LEFT($G1726,5)="Total",$B1726="Q "),VLOOKUP('312'!$F$80,_312_Table2,MATCH('312'!$X$16,_312_Table2_ColumnLookup,0),FALSE),
  IF(AND(VALUE(LEFT($A1726,3))=312,LEFT($G1726,5)="Total"),VLOOKUP('312'!$F$80,_312_Table2,MATCH(LEFT($B1726,1),_312_Table2_ColumnLookup,0),FALSE),
  IF(AND(VALUE(LEFT($A1726,3))=312,LEN($I1726)=4,$B1726="G"),VLOOKUP($I1726,_312_Table2,MATCH('312'!$N$16,_312_Table2_ColumnLookup,0),FALSE),
  IF(AND(VALUE(LEFT($A1726,3))=312,LEN($I1726)=4,$B1726="O"),VLOOKUP($I1726,_312_Table2,MATCH('312'!$V$16,_312_Table2_ColumnLookup,0),FALSE),
  IF(AND(VALUE(LEFT($A1726,3))=312,LEN($I1726)=4,$B1726="Q"),VLOOKUP($I1726,_312_Table2,MATCH('312'!$X$16,_312_Table2_ColumnLookup,0),FALSE),
  IF(AND(VALUE(LEFT($A1726,3))=312,LEN($I1726)=4),VLOOKUP($I1726,_312_Table2,MATCH(LEFT($B1726,1),_312_Table2_ColumnLookup,0),FALSE)
+N("312"),
  IF(VALUE(LEFT($A1726,3))=313,VLOOKUP(VALUE(MID($B1726,2,1)),_313_Table2,MATCH(MID($B1726,1,1),_313_Table2_ColumnLookup,0),FALSE)
+N("313"),
  IF(AND(VALUE(LEFT($A1726,3))=314,LEN($B1726)=3),VLOOKUP(VALUE(MID($B1726,2,2)),_314_Table2,MATCH(MID($B1726,1,1),_314_Table2_ColumnLookup,0),FALSE),
  IF(VALUE(LEFT($A1726,3))=314,VLOOKUP(VALUE(MID($B1726,2,1)),_314_Table2,MATCH(MID($B1726,1,1),_314_Table2_ColumnLookup,0),FALSE)
+N("314"),
""))))))))))))))))))))))))</f>
        <v>#N/A</v>
      </c>
      <c r="F1726" s="238" t="e">
        <f>IF(AND(VALUE(LEFT($A1726,3))=309,LEN($B1726)=3),VLOOKUP(VALUE(MID($B1726,2,2)),_309_Table3,MATCH(MID($B1726,1,1),_309_Table3_ColumnLookup,0),FALSE),
  IF($C1726="309 LCR SummaryA",OneYearSCR,IF($C1726="309 LCR SummaryB",UltimateSCR,IF(VALUE(LEFT($A1726,3))=309,VLOOKUP(VALUE(MID($B1726,2,1)),_309_Table3,MATCH(MID($B1726,1,1),_309_Table3_ColumnLookup,0),FALSE)
+N("309"),
  IF(VALUE(LEFT($A1726,3))=310,VLOOKUP(VALUE(MID($B1726,2,1)),_310_Table3,MATCH(MID($B1726,1,1),_310_Table3_ColumnLookup,0),FALSE)
+N("310"),
  IF(AND(VALUE(LEFT($A1726,3))=311,LEN($I1726)=4),VLOOKUP($I1726,_311_Table3,MATCH($B1726,_311_Table3_ColumnLookup,0),FALSE),
  IF(AND(VALUE(LEFT($A1726,3))=311,OR($B1726="I2",$B1726="J2",$B1726="K2",$B1726="L2")),VLOOKUP('311'!$G$58,_311_Table3,MATCH(MID($B1726,1,1),_311_Table3_ColumnLookup,0),FALSE),
  IF(AND(VALUE(LEFT($A1726,3))=311,RIGHT($B1726,5)="Total"),VLOOKUP('311'!$G$59,_311_Table3,MATCH(MID($B1726,1,1),_311_Table3_ColumnLookup,0),FALSE),
  IF(VALUE(LEFT($A1726,3))=311,VLOOKUP(VALUE(MID($B1726,2,1)),_311_Table3,MATCH(MID($B1726,1,1),_311_Table3_ColumnLookup,0),FALSE)
+N("311"),
  IF(AND(VALUE(LEFT($A1726,3))=312,LEFT($G1726,10)="Unincepted",$B1726="G "),VLOOKUP(" ULO",_312_Table3,MATCH('312'!$N$16,_312_Table3_ColumnLookup,0),FALSE),
  IF(AND(VALUE(LEFT($A1726,3))=312,LEFT($G1726,10)="Unincepted",$B1726="O "),VLOOKUP(" ULO",_312_Table3,MATCH('312'!$V$16,_312_Table3_ColumnLookup,0),FALSE),
  IF(AND(VALUE(LEFT($A1726,3))=312,LEFT($G1726,10)="Unincepted",$B1726="Q "),VLOOKUP(" ULO",_312_Table3,MATCH('312'!$X$16,_312_Table3_ColumnLookup,0),FALSE),
  IF(AND(VALUE(LEFT($A1726,3))=312,LEFT($G1726,10)="Unincepted"),VLOOKUP(" ULO",_312_Table3,MATCH(LEFT($B1726,1),_312_Table3_ColumnLookup,0),FALSE),
  IF(AND(VALUE(LEFT($A1726,3))=312,LEFT($G1726,5)="Total",$B1726="G "),VLOOKUP('312'!$F$80,_312_Table3,MATCH('312'!$N$16,_312_Table3_ColumnLookup,0),FALSE),
  IF(AND(VALUE(LEFT($A1726,3))=312,LEFT($G1726,5)="Total",$B1726="O "),VLOOKUP('312'!$F$80,_312_Table3,MATCH('312'!$V$16,_312_Table3_ColumnLookup,0),FALSE),
  IF(AND(VALUE(LEFT($A1726,3))=312,LEFT($G1726,5)="Total",$B1726="Q "),VLOOKUP('312'!$F$80,_312_Table3,MATCH('312'!$X$16,_312_Table3_ColumnLookup,0),FALSE),
  IF(AND(VALUE(LEFT($A1726,3))=312,LEFT($G1726,5)="Total"),VLOOKUP('312'!$F$80,_312_Table3,MATCH(LEFT($B1726,1),_312_Table3_ColumnLookup,0),FALSE),
  IF(AND(VALUE(LEFT($A1726,3))=312,LEN($I1726)=4,$B1726="G"),VLOOKUP($I1726,_312_Table3,MATCH('312'!$N$16,_312_Table3_ColumnLookup,0),FALSE),
  IF(AND(VALUE(LEFT($A1726,3))=312,LEN($I1726)=4,$B1726="O"),VLOOKUP($I1726,_312_Table3,MATCH('312'!$V$16,_312_Table3_ColumnLookup,0),FALSE),
  IF(AND(VALUE(LEFT($A1726,3))=312,LEN($I1726)=4,$B1726="Q"),VLOOKUP($I1726,_312_Table3,MATCH('312'!$X$16,_312_Table3_ColumnLookup,0),FALSE),
  IF(AND(VALUE(LEFT($A1726,3))=312,LEN($I1726)=4),VLOOKUP($I1726,_312_Table3,MATCH(LEFT($B1726,1),_312_Table3_ColumnLookup,0),FALSE)
+N("312"),
  IF(VALUE(LEFT($A1726,3))=313,VLOOKUP(VALUE(MID($B1726,2,1)),_313_Table3,MATCH(MID($B1726,1,1),_313_Table3_ColumnLookup,0),FALSE)
+N("313"),
  IF(AND(VALUE(LEFT($A1726,3))=314,LEN($B1726)=3),VLOOKUP(VALUE(MID($B1726,2,2)),_314_Table3,MATCH(MID($B1726,1,1),_314_Table3_ColumnLookup,0),FALSE),
  IF(VALUE(LEFT($A1726,3))=314,VLOOKUP(VALUE(MID($B1726,2,1)),_314_Table3,MATCH(MID($B1726,1,1),_314_Table3_ColumnLookup,0),FALSE)
+N("314"),
""))))))))))))))))))))))))</f>
        <v>#N/A</v>
      </c>
      <c r="H1726" s="321" t="str">
        <f>IFERROR(
IF(ISERROR($D1726)=FALSE,$D1726,IF(ISERROR($E1726)=FALSE,$E1726,IF(ISERROR($F1726)=FALSE,$F1726
+N("012 checkboxes"),
IF(
IF(OR(LEFT($A1726,9)="Syndicate",LEFT($A1726,12)="NewSyndicate"),VLOOKUP($A1726,'012'!$J:$ZW,MATCH("Link to button",'012'!$J$1:$ZW$1,0),0)
+N("309 checkbox"),
IF($C1726="309 LCR Summary0",VLOOKUP("Notes990",'309'!$P:$ZZ,MATCH("Link to button",'309'!$P$1:$ZZ$1,0),0)
+N("313 checkboxes"),
IF($C1726="313 Financial Information0LcmVsScr",IF($C1726="309 LCR Summary0",VLOOKUP("LcmVsScr",'309'!$N:$ZZ,MATCH("Link to button",'309'!$N$1:$ZZ$1,0),0),
IF($C1726="313 Financial Information0LcrDocAttached",IF($C1726="309 LCR Summary0",VLOOKUP("LcrDocAttached",'309'!$N:$ZZ,MATCH("Link to button",'309'!$N$1:$ZZ$1,0),
0)))))))=1,TRUE,FALSE)
))),"")</f>
        <v/>
      </c>
    </row>
    <row r="1727" spans="1:8">
      <c r="A1727" s="237" t="e">
        <f>VLOOKUP($G1727,CSVLookups!$B:$R,MATCH(A$1,CSVLookups!$B$1:$R$1,0),FALSE)</f>
        <v>#N/A</v>
      </c>
      <c r="B1727" s="237" t="e">
        <f>VLOOKUP($G1727,CSVLookups!$B:$R,MATCH(B$1,CSVLookups!$B$1:$R$1,0),FALSE)</f>
        <v>#N/A</v>
      </c>
      <c r="C1727" s="238" t="e">
        <f t="shared" si="27"/>
        <v>#N/A</v>
      </c>
      <c r="D1727" s="238" t="e">
        <f>IF(AND(VALUE(LEFT($A1727,3))=309,LEN($B1727)=3),VLOOKUP(VALUE(MID($B1727,2,2)),_309_Table1,MATCH(MID($B1727,1,1),_309_Table1_ColumnLookup,0),FALSE),
  IF($C1727="309 LCR SummaryA",OneYearSCR,IF($C1727="309 LCR SummaryB",UltimateSCR,IF(VALUE(LEFT($A1727,3))=309,VLOOKUP(VALUE(MID($B1727,2,1)),_309_Table1,MATCH(MID($B1727,1,1),_309_Table1_ColumnLookup,0),FALSE)
+N("309"),
  IF(VALUE(LEFT($A1727,3))=310,VLOOKUP(VALUE(MID($B1727,2,1)),_310_Table1,MATCH(MID($B1727,1,1),_310_Table1_ColumnLookup,0),FALSE)
+N("310"),
  IF(AND(VALUE(LEFT($A1727,3))=311,LEN($I1727)=4),VLOOKUP($I1727,_311_Table1,MATCH($B1727,_311_Table1_ColumnLookup,0),FALSE),
  IF(AND(VALUE(LEFT($A1727,3))=311,OR($B1727="I2",$B1727="J2",$B1727="K2",$B1727="L2")),VLOOKUP('311'!$G$58,_311_Table1,MATCH(MID($B1727,1,1),_311_Table1_ColumnLookup,0),FALSE),
  IF(AND(VALUE(LEFT($A1727,3))=311,RIGHT($B1727,5)="Total"),VLOOKUP('311'!$G$59,_311_Table1,MATCH(MID($B1727,1,1),_311_Table1_ColumnLookup,0),FALSE),
  IF(VALUE(LEFT($A1727,3))=311,VLOOKUP(VALUE(MID($B1727,2,1)),_311_Table1,MATCH(MID($B1727,1,1),_311_Table1_ColumnLookup,0),FALSE)
+N("311"),
  IF(AND(VALUE(LEFT($A1727,3))=312,LEFT($G1727,10)="Unincepted",$B1727="G "),VLOOKUP(" ULO",_312_Table1,MATCH('312'!$N$16,_312_Table1_ColumnLookup,0),FALSE),
  IF(AND(VALUE(LEFT($A1727,3))=312,LEFT($G1727,10)="Unincepted",$B1727="O "),VLOOKUP(" ULO",_312_Table1,MATCH('312'!$V$16,_312_Table1_ColumnLookup,0),FALSE),
  IF(AND(VALUE(LEFT($A1727,3))=312,LEFT($G1727,10)="Unincepted",$B1727="Q "),VLOOKUP(" ULO",_312_Table1,MATCH('312'!$X$16,_312_Table1_ColumnLookup,0),FALSE),
  IF(AND(VALUE(LEFT($A1727,3))=312,LEFT($G1727,10)="Unincepted"),VLOOKUP(" ULO",_312_Table1,MATCH(LEFT($B1727,1),_312_Table1_ColumnLookup,0),FALSE),
  IF(AND(VALUE(LEFT($A1727,3))=312,LEFT($G1727,5)="Total",$B1727="G "),VLOOKUP('312'!$F$80,_312_Table1,MATCH('312'!$N$16,_312_Table1_ColumnLookup,0),FALSE),
  IF(AND(VALUE(LEFT($A1727,3))=312,LEFT($G1727,5)="Total",$B1727="O "),VLOOKUP('312'!$F$80,_312_Table1,MATCH('312'!$V$16,_312_Table1_ColumnLookup,0),FALSE),
  IF(AND(VALUE(LEFT($A1727,3))=312,LEFT($G1727,5)="Total",$B1727="Q "),VLOOKUP('312'!$F$80,_312_Table1,MATCH('312'!$X$16,_312_Table1_ColumnLookup,0),FALSE),
  IF(AND(VALUE(LEFT($A1727,3))=312,LEFT($G1727,5)="Total"),VLOOKUP('312'!$F$80,_312_Table1,MATCH(LEFT($B1727,1),_312_Table1_ColumnLookup,0),FALSE),
  IF(AND(VALUE(LEFT($A1727,3))=312,LEN($I1727)=4,$B1727="G"),VLOOKUP($I1727,_312_Table1,MATCH('312'!$N$16,_312_Table1_ColumnLookup,0),FALSE),
  IF(AND(VALUE(LEFT($A1727,3))=312,LEN($I1727)=4,$B1727="O"),VLOOKUP($I1727,_312_Table1,MATCH('312'!$V$16,_312_Table1_ColumnLookup,0),FALSE),
  IF(AND(VALUE(LEFT($A1727,3))=312,LEN($I1727)=4,$B1727="Q"),VLOOKUP($I1727,_312_Table1,MATCH('312'!$X$16,_312_Table1_ColumnLookup,0),FALSE),
  IF(AND(VALUE(LEFT($A1727,3))=312,LEN($I1727)=4),VLOOKUP($I1727,_312_Table1,MATCH(LEFT($B1727,1),_312_Table1_ColumnLookup,0),FALSE)
+N("312"),
  IF(VALUE(LEFT($A1727,3))=313,VLOOKUP(VALUE(MID($B1727,2,1)),_313_Table1,MATCH(MID($B1727,1,1),_313_Table1_ColumnLookup,0),FALSE)
+N("313"),
  IF(AND(VALUE(LEFT($A1727,3))=314,LEN($B1727)=3),VLOOKUP(VALUE(MID($B1727,2,2)),_314_Table1,MATCH(MID($B1727,1,1),_314_Table1_ColumnLookup,0),FALSE),
  IF(VALUE(LEFT($A1727,3))=314,VLOOKUP(VALUE(MID($B1727,2,1)),_314_Table1,MATCH(MID($B1727,1,1),_314_Table1_ColumnLookup,0),FALSE)
+N("314"),
""))))))))))))))))))))))))</f>
        <v>#N/A</v>
      </c>
      <c r="E1727" s="238" t="e">
        <f>IF(AND(VALUE(LEFT($A1727,3))=309,LEN($B1727)=3),VLOOKUP(VALUE(MID($B1727,2,2)),_309_Table2,MATCH(MID($B1727,1,1),_309_Table2_ColumnLookup,0),FALSE),
  IF($C1727="309 LCR SummaryA",OneYearSCR,IF($C1727="309 LCR SummaryB",UltimateSCR,IF(VALUE(LEFT($A1727,3))=309,VLOOKUP(VALUE(MID($B1727,2,1)),_309_Table2,MATCH(MID($B1727,1,1),_309_Table2_ColumnLookup,0),FALSE)
+N("309"),
  IF(VALUE(LEFT($A1727,3))=310,VLOOKUP(VALUE(MID($B1727,2,1)),_310_Table2,MATCH(MID($B1727,1,1),_310_Table2_ColumnLookup,0),FALSE)
+N("310"),
  IF(AND(VALUE(LEFT($A1727,3))=311,LEN($I1727)=4),VLOOKUP($I1727,_311_Table2,MATCH($B1727,_311_Table2_ColumnLookup,0),FALSE),
  IF(AND(VALUE(LEFT($A1727,3))=311,OR($B1727="I2",$B1727="J2",$B1727="K2",$B1727="L2")),VLOOKUP('311'!$G$58,_311_Table2,MATCH(MID($B1727,1,1),_311_Table2_ColumnLookup,0),FALSE),
  IF(AND(VALUE(LEFT($A1727,3))=311,RIGHT($B1727,5)="Total"),VLOOKUP('311'!$G$59,_311_Table2,MATCH(MID($B1727,1,1),_311_Table2_ColumnLookup,0),FALSE),
  IF(VALUE(LEFT($A1727,3))=311,VLOOKUP(VALUE(MID($B1727,2,1)),_311_Table2,MATCH(MID($B1727,1,1),_311_Table2_ColumnLookup,0),FALSE)
+N("311"),
  IF(AND(VALUE(LEFT($A1727,3))=312,LEFT($G1727,10)="Unincepted",$B1727="G "),VLOOKUP(" ULO",_312_Table2,MATCH('312'!$N$16,_312_Table2_ColumnLookup,0),FALSE),
  IF(AND(VALUE(LEFT($A1727,3))=312,LEFT($G1727,10)="Unincepted",$B1727="O "),VLOOKUP(" ULO",_312_Table2,MATCH('312'!$V$16,_312_Table2_ColumnLookup,0),FALSE),
  IF(AND(VALUE(LEFT($A1727,3))=312,LEFT($G1727,10)="Unincepted",$B1727="Q "),VLOOKUP(" ULO",_312_Table2,MATCH('312'!$X$16,_312_Table2_ColumnLookup,0),FALSE),
  IF(AND(VALUE(LEFT($A1727,3))=312,LEFT($G1727,10)="Unincepted"),VLOOKUP(" ULO",_312_Table2,MATCH(LEFT($B1727,1),_312_Table2_ColumnLookup,0),FALSE),
  IF(AND(VALUE(LEFT($A1727,3))=312,LEFT($G1727,5)="Total",$B1727="G "),VLOOKUP('312'!$F$80,_312_Table2,MATCH('312'!$N$16,_312_Table2_ColumnLookup,0),FALSE),
  IF(AND(VALUE(LEFT($A1727,3))=312,LEFT($G1727,5)="Total",$B1727="O "),VLOOKUP('312'!$F$80,_312_Table2,MATCH('312'!$V$16,_312_Table2_ColumnLookup,0),FALSE),
  IF(AND(VALUE(LEFT($A1727,3))=312,LEFT($G1727,5)="Total",$B1727="Q "),VLOOKUP('312'!$F$80,_312_Table2,MATCH('312'!$X$16,_312_Table2_ColumnLookup,0),FALSE),
  IF(AND(VALUE(LEFT($A1727,3))=312,LEFT($G1727,5)="Total"),VLOOKUP('312'!$F$80,_312_Table2,MATCH(LEFT($B1727,1),_312_Table2_ColumnLookup,0),FALSE),
  IF(AND(VALUE(LEFT($A1727,3))=312,LEN($I1727)=4,$B1727="G"),VLOOKUP($I1727,_312_Table2,MATCH('312'!$N$16,_312_Table2_ColumnLookup,0),FALSE),
  IF(AND(VALUE(LEFT($A1727,3))=312,LEN($I1727)=4,$B1727="O"),VLOOKUP($I1727,_312_Table2,MATCH('312'!$V$16,_312_Table2_ColumnLookup,0),FALSE),
  IF(AND(VALUE(LEFT($A1727,3))=312,LEN($I1727)=4,$B1727="Q"),VLOOKUP($I1727,_312_Table2,MATCH('312'!$X$16,_312_Table2_ColumnLookup,0),FALSE),
  IF(AND(VALUE(LEFT($A1727,3))=312,LEN($I1727)=4),VLOOKUP($I1727,_312_Table2,MATCH(LEFT($B1727,1),_312_Table2_ColumnLookup,0),FALSE)
+N("312"),
  IF(VALUE(LEFT($A1727,3))=313,VLOOKUP(VALUE(MID($B1727,2,1)),_313_Table2,MATCH(MID($B1727,1,1),_313_Table2_ColumnLookup,0),FALSE)
+N("313"),
  IF(AND(VALUE(LEFT($A1727,3))=314,LEN($B1727)=3),VLOOKUP(VALUE(MID($B1727,2,2)),_314_Table2,MATCH(MID($B1727,1,1),_314_Table2_ColumnLookup,0),FALSE),
  IF(VALUE(LEFT($A1727,3))=314,VLOOKUP(VALUE(MID($B1727,2,1)),_314_Table2,MATCH(MID($B1727,1,1),_314_Table2_ColumnLookup,0),FALSE)
+N("314"),
""))))))))))))))))))))))))</f>
        <v>#N/A</v>
      </c>
      <c r="F1727" s="238" t="e">
        <f>IF(AND(VALUE(LEFT($A1727,3))=309,LEN($B1727)=3),VLOOKUP(VALUE(MID($B1727,2,2)),_309_Table3,MATCH(MID($B1727,1,1),_309_Table3_ColumnLookup,0),FALSE),
  IF($C1727="309 LCR SummaryA",OneYearSCR,IF($C1727="309 LCR SummaryB",UltimateSCR,IF(VALUE(LEFT($A1727,3))=309,VLOOKUP(VALUE(MID($B1727,2,1)),_309_Table3,MATCH(MID($B1727,1,1),_309_Table3_ColumnLookup,0),FALSE)
+N("309"),
  IF(VALUE(LEFT($A1727,3))=310,VLOOKUP(VALUE(MID($B1727,2,1)),_310_Table3,MATCH(MID($B1727,1,1),_310_Table3_ColumnLookup,0),FALSE)
+N("310"),
  IF(AND(VALUE(LEFT($A1727,3))=311,LEN($I1727)=4),VLOOKUP($I1727,_311_Table3,MATCH($B1727,_311_Table3_ColumnLookup,0),FALSE),
  IF(AND(VALUE(LEFT($A1727,3))=311,OR($B1727="I2",$B1727="J2",$B1727="K2",$B1727="L2")),VLOOKUP('311'!$G$58,_311_Table3,MATCH(MID($B1727,1,1),_311_Table3_ColumnLookup,0),FALSE),
  IF(AND(VALUE(LEFT($A1727,3))=311,RIGHT($B1727,5)="Total"),VLOOKUP('311'!$G$59,_311_Table3,MATCH(MID($B1727,1,1),_311_Table3_ColumnLookup,0),FALSE),
  IF(VALUE(LEFT($A1727,3))=311,VLOOKUP(VALUE(MID($B1727,2,1)),_311_Table3,MATCH(MID($B1727,1,1),_311_Table3_ColumnLookup,0),FALSE)
+N("311"),
  IF(AND(VALUE(LEFT($A1727,3))=312,LEFT($G1727,10)="Unincepted",$B1727="G "),VLOOKUP(" ULO",_312_Table3,MATCH('312'!$N$16,_312_Table3_ColumnLookup,0),FALSE),
  IF(AND(VALUE(LEFT($A1727,3))=312,LEFT($G1727,10)="Unincepted",$B1727="O "),VLOOKUP(" ULO",_312_Table3,MATCH('312'!$V$16,_312_Table3_ColumnLookup,0),FALSE),
  IF(AND(VALUE(LEFT($A1727,3))=312,LEFT($G1727,10)="Unincepted",$B1727="Q "),VLOOKUP(" ULO",_312_Table3,MATCH('312'!$X$16,_312_Table3_ColumnLookup,0),FALSE),
  IF(AND(VALUE(LEFT($A1727,3))=312,LEFT($G1727,10)="Unincepted"),VLOOKUP(" ULO",_312_Table3,MATCH(LEFT($B1727,1),_312_Table3_ColumnLookup,0),FALSE),
  IF(AND(VALUE(LEFT($A1727,3))=312,LEFT($G1727,5)="Total",$B1727="G "),VLOOKUP('312'!$F$80,_312_Table3,MATCH('312'!$N$16,_312_Table3_ColumnLookup,0),FALSE),
  IF(AND(VALUE(LEFT($A1727,3))=312,LEFT($G1727,5)="Total",$B1727="O "),VLOOKUP('312'!$F$80,_312_Table3,MATCH('312'!$V$16,_312_Table3_ColumnLookup,0),FALSE),
  IF(AND(VALUE(LEFT($A1727,3))=312,LEFT($G1727,5)="Total",$B1727="Q "),VLOOKUP('312'!$F$80,_312_Table3,MATCH('312'!$X$16,_312_Table3_ColumnLookup,0),FALSE),
  IF(AND(VALUE(LEFT($A1727,3))=312,LEFT($G1727,5)="Total"),VLOOKUP('312'!$F$80,_312_Table3,MATCH(LEFT($B1727,1),_312_Table3_ColumnLookup,0),FALSE),
  IF(AND(VALUE(LEFT($A1727,3))=312,LEN($I1727)=4,$B1727="G"),VLOOKUP($I1727,_312_Table3,MATCH('312'!$N$16,_312_Table3_ColumnLookup,0),FALSE),
  IF(AND(VALUE(LEFT($A1727,3))=312,LEN($I1727)=4,$B1727="O"),VLOOKUP($I1727,_312_Table3,MATCH('312'!$V$16,_312_Table3_ColumnLookup,0),FALSE),
  IF(AND(VALUE(LEFT($A1727,3))=312,LEN($I1727)=4,$B1727="Q"),VLOOKUP($I1727,_312_Table3,MATCH('312'!$X$16,_312_Table3_ColumnLookup,0),FALSE),
  IF(AND(VALUE(LEFT($A1727,3))=312,LEN($I1727)=4),VLOOKUP($I1727,_312_Table3,MATCH(LEFT($B1727,1),_312_Table3_ColumnLookup,0),FALSE)
+N("312"),
  IF(VALUE(LEFT($A1727,3))=313,VLOOKUP(VALUE(MID($B1727,2,1)),_313_Table3,MATCH(MID($B1727,1,1),_313_Table3_ColumnLookup,0),FALSE)
+N("313"),
  IF(AND(VALUE(LEFT($A1727,3))=314,LEN($B1727)=3),VLOOKUP(VALUE(MID($B1727,2,2)),_314_Table3,MATCH(MID($B1727,1,1),_314_Table3_ColumnLookup,0),FALSE),
  IF(VALUE(LEFT($A1727,3))=314,VLOOKUP(VALUE(MID($B1727,2,1)),_314_Table3,MATCH(MID($B1727,1,1),_314_Table3_ColumnLookup,0),FALSE)
+N("314"),
""))))))))))))))))))))))))</f>
        <v>#N/A</v>
      </c>
      <c r="H1727" s="321" t="str">
        <f>IFERROR(
IF(ISERROR($D1727)=FALSE,$D1727,IF(ISERROR($E1727)=FALSE,$E1727,IF(ISERROR($F1727)=FALSE,$F1727
+N("012 checkboxes"),
IF(
IF(OR(LEFT($A1727,9)="Syndicate",LEFT($A1727,12)="NewSyndicate"),VLOOKUP($A1727,'012'!$J:$ZW,MATCH("Link to button",'012'!$J$1:$ZW$1,0),0)
+N("309 checkbox"),
IF($C1727="309 LCR Summary0",VLOOKUP("Notes990",'309'!$P:$ZZ,MATCH("Link to button",'309'!$P$1:$ZZ$1,0),0)
+N("313 checkboxes"),
IF($C1727="313 Financial Information0LcmVsScr",IF($C1727="309 LCR Summary0",VLOOKUP("LcmVsScr",'309'!$N:$ZZ,MATCH("Link to button",'309'!$N$1:$ZZ$1,0),0),
IF($C1727="313 Financial Information0LcrDocAttached",IF($C1727="309 LCR Summary0",VLOOKUP("LcrDocAttached",'309'!$N:$ZZ,MATCH("Link to button",'309'!$N$1:$ZZ$1,0),
0)))))))=1,TRUE,FALSE)
))),"")</f>
        <v/>
      </c>
    </row>
    <row r="1728" spans="1:8">
      <c r="A1728" s="237" t="e">
        <f>VLOOKUP($G1728,CSVLookups!$B:$R,MATCH(A$1,CSVLookups!$B$1:$R$1,0),FALSE)</f>
        <v>#N/A</v>
      </c>
      <c r="B1728" s="237" t="e">
        <f>VLOOKUP($G1728,CSVLookups!$B:$R,MATCH(B$1,CSVLookups!$B$1:$R$1,0),FALSE)</f>
        <v>#N/A</v>
      </c>
      <c r="C1728" s="238" t="e">
        <f t="shared" si="27"/>
        <v>#N/A</v>
      </c>
      <c r="D1728" s="238" t="e">
        <f>IF(AND(VALUE(LEFT($A1728,3))=309,LEN($B1728)=3),VLOOKUP(VALUE(MID($B1728,2,2)),_309_Table1,MATCH(MID($B1728,1,1),_309_Table1_ColumnLookup,0),FALSE),
  IF($C1728="309 LCR SummaryA",OneYearSCR,IF($C1728="309 LCR SummaryB",UltimateSCR,IF(VALUE(LEFT($A1728,3))=309,VLOOKUP(VALUE(MID($B1728,2,1)),_309_Table1,MATCH(MID($B1728,1,1),_309_Table1_ColumnLookup,0),FALSE)
+N("309"),
  IF(VALUE(LEFT($A1728,3))=310,VLOOKUP(VALUE(MID($B1728,2,1)),_310_Table1,MATCH(MID($B1728,1,1),_310_Table1_ColumnLookup,0),FALSE)
+N("310"),
  IF(AND(VALUE(LEFT($A1728,3))=311,LEN($I1728)=4),VLOOKUP($I1728,_311_Table1,MATCH($B1728,_311_Table1_ColumnLookup,0),FALSE),
  IF(AND(VALUE(LEFT($A1728,3))=311,OR($B1728="I2",$B1728="J2",$B1728="K2",$B1728="L2")),VLOOKUP('311'!$G$58,_311_Table1,MATCH(MID($B1728,1,1),_311_Table1_ColumnLookup,0),FALSE),
  IF(AND(VALUE(LEFT($A1728,3))=311,RIGHT($B1728,5)="Total"),VLOOKUP('311'!$G$59,_311_Table1,MATCH(MID($B1728,1,1),_311_Table1_ColumnLookup,0),FALSE),
  IF(VALUE(LEFT($A1728,3))=311,VLOOKUP(VALUE(MID($B1728,2,1)),_311_Table1,MATCH(MID($B1728,1,1),_311_Table1_ColumnLookup,0),FALSE)
+N("311"),
  IF(AND(VALUE(LEFT($A1728,3))=312,LEFT($G1728,10)="Unincepted",$B1728="G "),VLOOKUP(" ULO",_312_Table1,MATCH('312'!$N$16,_312_Table1_ColumnLookup,0),FALSE),
  IF(AND(VALUE(LEFT($A1728,3))=312,LEFT($G1728,10)="Unincepted",$B1728="O "),VLOOKUP(" ULO",_312_Table1,MATCH('312'!$V$16,_312_Table1_ColumnLookup,0),FALSE),
  IF(AND(VALUE(LEFT($A1728,3))=312,LEFT($G1728,10)="Unincepted",$B1728="Q "),VLOOKUP(" ULO",_312_Table1,MATCH('312'!$X$16,_312_Table1_ColumnLookup,0),FALSE),
  IF(AND(VALUE(LEFT($A1728,3))=312,LEFT($G1728,10)="Unincepted"),VLOOKUP(" ULO",_312_Table1,MATCH(LEFT($B1728,1),_312_Table1_ColumnLookup,0),FALSE),
  IF(AND(VALUE(LEFT($A1728,3))=312,LEFT($G1728,5)="Total",$B1728="G "),VLOOKUP('312'!$F$80,_312_Table1,MATCH('312'!$N$16,_312_Table1_ColumnLookup,0),FALSE),
  IF(AND(VALUE(LEFT($A1728,3))=312,LEFT($G1728,5)="Total",$B1728="O "),VLOOKUP('312'!$F$80,_312_Table1,MATCH('312'!$V$16,_312_Table1_ColumnLookup,0),FALSE),
  IF(AND(VALUE(LEFT($A1728,3))=312,LEFT($G1728,5)="Total",$B1728="Q "),VLOOKUP('312'!$F$80,_312_Table1,MATCH('312'!$X$16,_312_Table1_ColumnLookup,0),FALSE),
  IF(AND(VALUE(LEFT($A1728,3))=312,LEFT($G1728,5)="Total"),VLOOKUP('312'!$F$80,_312_Table1,MATCH(LEFT($B1728,1),_312_Table1_ColumnLookup,0),FALSE),
  IF(AND(VALUE(LEFT($A1728,3))=312,LEN($I1728)=4,$B1728="G"),VLOOKUP($I1728,_312_Table1,MATCH('312'!$N$16,_312_Table1_ColumnLookup,0),FALSE),
  IF(AND(VALUE(LEFT($A1728,3))=312,LEN($I1728)=4,$B1728="O"),VLOOKUP($I1728,_312_Table1,MATCH('312'!$V$16,_312_Table1_ColumnLookup,0),FALSE),
  IF(AND(VALUE(LEFT($A1728,3))=312,LEN($I1728)=4,$B1728="Q"),VLOOKUP($I1728,_312_Table1,MATCH('312'!$X$16,_312_Table1_ColumnLookup,0),FALSE),
  IF(AND(VALUE(LEFT($A1728,3))=312,LEN($I1728)=4),VLOOKUP($I1728,_312_Table1,MATCH(LEFT($B1728,1),_312_Table1_ColumnLookup,0),FALSE)
+N("312"),
  IF(VALUE(LEFT($A1728,3))=313,VLOOKUP(VALUE(MID($B1728,2,1)),_313_Table1,MATCH(MID($B1728,1,1),_313_Table1_ColumnLookup,0),FALSE)
+N("313"),
  IF(AND(VALUE(LEFT($A1728,3))=314,LEN($B1728)=3),VLOOKUP(VALUE(MID($B1728,2,2)),_314_Table1,MATCH(MID($B1728,1,1),_314_Table1_ColumnLookup,0),FALSE),
  IF(VALUE(LEFT($A1728,3))=314,VLOOKUP(VALUE(MID($B1728,2,1)),_314_Table1,MATCH(MID($B1728,1,1),_314_Table1_ColumnLookup,0),FALSE)
+N("314"),
""))))))))))))))))))))))))</f>
        <v>#N/A</v>
      </c>
      <c r="E1728" s="238" t="e">
        <f>IF(AND(VALUE(LEFT($A1728,3))=309,LEN($B1728)=3),VLOOKUP(VALUE(MID($B1728,2,2)),_309_Table2,MATCH(MID($B1728,1,1),_309_Table2_ColumnLookup,0),FALSE),
  IF($C1728="309 LCR SummaryA",OneYearSCR,IF($C1728="309 LCR SummaryB",UltimateSCR,IF(VALUE(LEFT($A1728,3))=309,VLOOKUP(VALUE(MID($B1728,2,1)),_309_Table2,MATCH(MID($B1728,1,1),_309_Table2_ColumnLookup,0),FALSE)
+N("309"),
  IF(VALUE(LEFT($A1728,3))=310,VLOOKUP(VALUE(MID($B1728,2,1)),_310_Table2,MATCH(MID($B1728,1,1),_310_Table2_ColumnLookup,0),FALSE)
+N("310"),
  IF(AND(VALUE(LEFT($A1728,3))=311,LEN($I1728)=4),VLOOKUP($I1728,_311_Table2,MATCH($B1728,_311_Table2_ColumnLookup,0),FALSE),
  IF(AND(VALUE(LEFT($A1728,3))=311,OR($B1728="I2",$B1728="J2",$B1728="K2",$B1728="L2")),VLOOKUP('311'!$G$58,_311_Table2,MATCH(MID($B1728,1,1),_311_Table2_ColumnLookup,0),FALSE),
  IF(AND(VALUE(LEFT($A1728,3))=311,RIGHT($B1728,5)="Total"),VLOOKUP('311'!$G$59,_311_Table2,MATCH(MID($B1728,1,1),_311_Table2_ColumnLookup,0),FALSE),
  IF(VALUE(LEFT($A1728,3))=311,VLOOKUP(VALUE(MID($B1728,2,1)),_311_Table2,MATCH(MID($B1728,1,1),_311_Table2_ColumnLookup,0),FALSE)
+N("311"),
  IF(AND(VALUE(LEFT($A1728,3))=312,LEFT($G1728,10)="Unincepted",$B1728="G "),VLOOKUP(" ULO",_312_Table2,MATCH('312'!$N$16,_312_Table2_ColumnLookup,0),FALSE),
  IF(AND(VALUE(LEFT($A1728,3))=312,LEFT($G1728,10)="Unincepted",$B1728="O "),VLOOKUP(" ULO",_312_Table2,MATCH('312'!$V$16,_312_Table2_ColumnLookup,0),FALSE),
  IF(AND(VALUE(LEFT($A1728,3))=312,LEFT($G1728,10)="Unincepted",$B1728="Q "),VLOOKUP(" ULO",_312_Table2,MATCH('312'!$X$16,_312_Table2_ColumnLookup,0),FALSE),
  IF(AND(VALUE(LEFT($A1728,3))=312,LEFT($G1728,10)="Unincepted"),VLOOKUP(" ULO",_312_Table2,MATCH(LEFT($B1728,1),_312_Table2_ColumnLookup,0),FALSE),
  IF(AND(VALUE(LEFT($A1728,3))=312,LEFT($G1728,5)="Total",$B1728="G "),VLOOKUP('312'!$F$80,_312_Table2,MATCH('312'!$N$16,_312_Table2_ColumnLookup,0),FALSE),
  IF(AND(VALUE(LEFT($A1728,3))=312,LEFT($G1728,5)="Total",$B1728="O "),VLOOKUP('312'!$F$80,_312_Table2,MATCH('312'!$V$16,_312_Table2_ColumnLookup,0),FALSE),
  IF(AND(VALUE(LEFT($A1728,3))=312,LEFT($G1728,5)="Total",$B1728="Q "),VLOOKUP('312'!$F$80,_312_Table2,MATCH('312'!$X$16,_312_Table2_ColumnLookup,0),FALSE),
  IF(AND(VALUE(LEFT($A1728,3))=312,LEFT($G1728,5)="Total"),VLOOKUP('312'!$F$80,_312_Table2,MATCH(LEFT($B1728,1),_312_Table2_ColumnLookup,0),FALSE),
  IF(AND(VALUE(LEFT($A1728,3))=312,LEN($I1728)=4,$B1728="G"),VLOOKUP($I1728,_312_Table2,MATCH('312'!$N$16,_312_Table2_ColumnLookup,0),FALSE),
  IF(AND(VALUE(LEFT($A1728,3))=312,LEN($I1728)=4,$B1728="O"),VLOOKUP($I1728,_312_Table2,MATCH('312'!$V$16,_312_Table2_ColumnLookup,0),FALSE),
  IF(AND(VALUE(LEFT($A1728,3))=312,LEN($I1728)=4,$B1728="Q"),VLOOKUP($I1728,_312_Table2,MATCH('312'!$X$16,_312_Table2_ColumnLookup,0),FALSE),
  IF(AND(VALUE(LEFT($A1728,3))=312,LEN($I1728)=4),VLOOKUP($I1728,_312_Table2,MATCH(LEFT($B1728,1),_312_Table2_ColumnLookup,0),FALSE)
+N("312"),
  IF(VALUE(LEFT($A1728,3))=313,VLOOKUP(VALUE(MID($B1728,2,1)),_313_Table2,MATCH(MID($B1728,1,1),_313_Table2_ColumnLookup,0),FALSE)
+N("313"),
  IF(AND(VALUE(LEFT($A1728,3))=314,LEN($B1728)=3),VLOOKUP(VALUE(MID($B1728,2,2)),_314_Table2,MATCH(MID($B1728,1,1),_314_Table2_ColumnLookup,0),FALSE),
  IF(VALUE(LEFT($A1728,3))=314,VLOOKUP(VALUE(MID($B1728,2,1)),_314_Table2,MATCH(MID($B1728,1,1),_314_Table2_ColumnLookup,0),FALSE)
+N("314"),
""))))))))))))))))))))))))</f>
        <v>#N/A</v>
      </c>
      <c r="F1728" s="238" t="e">
        <f>IF(AND(VALUE(LEFT($A1728,3))=309,LEN($B1728)=3),VLOOKUP(VALUE(MID($B1728,2,2)),_309_Table3,MATCH(MID($B1728,1,1),_309_Table3_ColumnLookup,0),FALSE),
  IF($C1728="309 LCR SummaryA",OneYearSCR,IF($C1728="309 LCR SummaryB",UltimateSCR,IF(VALUE(LEFT($A1728,3))=309,VLOOKUP(VALUE(MID($B1728,2,1)),_309_Table3,MATCH(MID($B1728,1,1),_309_Table3_ColumnLookup,0),FALSE)
+N("309"),
  IF(VALUE(LEFT($A1728,3))=310,VLOOKUP(VALUE(MID($B1728,2,1)),_310_Table3,MATCH(MID($B1728,1,1),_310_Table3_ColumnLookup,0),FALSE)
+N("310"),
  IF(AND(VALUE(LEFT($A1728,3))=311,LEN($I1728)=4),VLOOKUP($I1728,_311_Table3,MATCH($B1728,_311_Table3_ColumnLookup,0),FALSE),
  IF(AND(VALUE(LEFT($A1728,3))=311,OR($B1728="I2",$B1728="J2",$B1728="K2",$B1728="L2")),VLOOKUP('311'!$G$58,_311_Table3,MATCH(MID($B1728,1,1),_311_Table3_ColumnLookup,0),FALSE),
  IF(AND(VALUE(LEFT($A1728,3))=311,RIGHT($B1728,5)="Total"),VLOOKUP('311'!$G$59,_311_Table3,MATCH(MID($B1728,1,1),_311_Table3_ColumnLookup,0),FALSE),
  IF(VALUE(LEFT($A1728,3))=311,VLOOKUP(VALUE(MID($B1728,2,1)),_311_Table3,MATCH(MID($B1728,1,1),_311_Table3_ColumnLookup,0),FALSE)
+N("311"),
  IF(AND(VALUE(LEFT($A1728,3))=312,LEFT($G1728,10)="Unincepted",$B1728="G "),VLOOKUP(" ULO",_312_Table3,MATCH('312'!$N$16,_312_Table3_ColumnLookup,0),FALSE),
  IF(AND(VALUE(LEFT($A1728,3))=312,LEFT($G1728,10)="Unincepted",$B1728="O "),VLOOKUP(" ULO",_312_Table3,MATCH('312'!$V$16,_312_Table3_ColumnLookup,0),FALSE),
  IF(AND(VALUE(LEFT($A1728,3))=312,LEFT($G1728,10)="Unincepted",$B1728="Q "),VLOOKUP(" ULO",_312_Table3,MATCH('312'!$X$16,_312_Table3_ColumnLookup,0),FALSE),
  IF(AND(VALUE(LEFT($A1728,3))=312,LEFT($G1728,10)="Unincepted"),VLOOKUP(" ULO",_312_Table3,MATCH(LEFT($B1728,1),_312_Table3_ColumnLookup,0),FALSE),
  IF(AND(VALUE(LEFT($A1728,3))=312,LEFT($G1728,5)="Total",$B1728="G "),VLOOKUP('312'!$F$80,_312_Table3,MATCH('312'!$N$16,_312_Table3_ColumnLookup,0),FALSE),
  IF(AND(VALUE(LEFT($A1728,3))=312,LEFT($G1728,5)="Total",$B1728="O "),VLOOKUP('312'!$F$80,_312_Table3,MATCH('312'!$V$16,_312_Table3_ColumnLookup,0),FALSE),
  IF(AND(VALUE(LEFT($A1728,3))=312,LEFT($G1728,5)="Total",$B1728="Q "),VLOOKUP('312'!$F$80,_312_Table3,MATCH('312'!$X$16,_312_Table3_ColumnLookup,0),FALSE),
  IF(AND(VALUE(LEFT($A1728,3))=312,LEFT($G1728,5)="Total"),VLOOKUP('312'!$F$80,_312_Table3,MATCH(LEFT($B1728,1),_312_Table3_ColumnLookup,0),FALSE),
  IF(AND(VALUE(LEFT($A1728,3))=312,LEN($I1728)=4,$B1728="G"),VLOOKUP($I1728,_312_Table3,MATCH('312'!$N$16,_312_Table3_ColumnLookup,0),FALSE),
  IF(AND(VALUE(LEFT($A1728,3))=312,LEN($I1728)=4,$B1728="O"),VLOOKUP($I1728,_312_Table3,MATCH('312'!$V$16,_312_Table3_ColumnLookup,0),FALSE),
  IF(AND(VALUE(LEFT($A1728,3))=312,LEN($I1728)=4,$B1728="Q"),VLOOKUP($I1728,_312_Table3,MATCH('312'!$X$16,_312_Table3_ColumnLookup,0),FALSE),
  IF(AND(VALUE(LEFT($A1728,3))=312,LEN($I1728)=4),VLOOKUP($I1728,_312_Table3,MATCH(LEFT($B1728,1),_312_Table3_ColumnLookup,0),FALSE)
+N("312"),
  IF(VALUE(LEFT($A1728,3))=313,VLOOKUP(VALUE(MID($B1728,2,1)),_313_Table3,MATCH(MID($B1728,1,1),_313_Table3_ColumnLookup,0),FALSE)
+N("313"),
  IF(AND(VALUE(LEFT($A1728,3))=314,LEN($B1728)=3),VLOOKUP(VALUE(MID($B1728,2,2)),_314_Table3,MATCH(MID($B1728,1,1),_314_Table3_ColumnLookup,0),FALSE),
  IF(VALUE(LEFT($A1728,3))=314,VLOOKUP(VALUE(MID($B1728,2,1)),_314_Table3,MATCH(MID($B1728,1,1),_314_Table3_ColumnLookup,0),FALSE)
+N("314"),
""))))))))))))))))))))))))</f>
        <v>#N/A</v>
      </c>
      <c r="H1728" s="321" t="str">
        <f>IFERROR(
IF(ISERROR($D1728)=FALSE,$D1728,IF(ISERROR($E1728)=FALSE,$E1728,IF(ISERROR($F1728)=FALSE,$F1728
+N("012 checkboxes"),
IF(
IF(OR(LEFT($A1728,9)="Syndicate",LEFT($A1728,12)="NewSyndicate"),VLOOKUP($A1728,'012'!$J:$ZW,MATCH("Link to button",'012'!$J$1:$ZW$1,0),0)
+N("309 checkbox"),
IF($C1728="309 LCR Summary0",VLOOKUP("Notes990",'309'!$P:$ZZ,MATCH("Link to button",'309'!$P$1:$ZZ$1,0),0)
+N("313 checkboxes"),
IF($C1728="313 Financial Information0LcmVsScr",IF($C1728="309 LCR Summary0",VLOOKUP("LcmVsScr",'309'!$N:$ZZ,MATCH("Link to button",'309'!$N$1:$ZZ$1,0),0),
IF($C1728="313 Financial Information0LcrDocAttached",IF($C1728="309 LCR Summary0",VLOOKUP("LcrDocAttached",'309'!$N:$ZZ,MATCH("Link to button",'309'!$N$1:$ZZ$1,0),
0)))))))=1,TRUE,FALSE)
))),"")</f>
        <v/>
      </c>
    </row>
    <row r="1729" spans="1:8">
      <c r="A1729" s="237" t="e">
        <f>VLOOKUP($G1729,CSVLookups!$B:$R,MATCH(A$1,CSVLookups!$B$1:$R$1,0),FALSE)</f>
        <v>#N/A</v>
      </c>
      <c r="B1729" s="237" t="e">
        <f>VLOOKUP($G1729,CSVLookups!$B:$R,MATCH(B$1,CSVLookups!$B$1:$R$1,0),FALSE)</f>
        <v>#N/A</v>
      </c>
      <c r="C1729" s="238" t="e">
        <f t="shared" si="27"/>
        <v>#N/A</v>
      </c>
      <c r="D1729" s="238" t="e">
        <f>IF(AND(VALUE(LEFT($A1729,3))=309,LEN($B1729)=3),VLOOKUP(VALUE(MID($B1729,2,2)),_309_Table1,MATCH(MID($B1729,1,1),_309_Table1_ColumnLookup,0),FALSE),
  IF($C1729="309 LCR SummaryA",OneYearSCR,IF($C1729="309 LCR SummaryB",UltimateSCR,IF(VALUE(LEFT($A1729,3))=309,VLOOKUP(VALUE(MID($B1729,2,1)),_309_Table1,MATCH(MID($B1729,1,1),_309_Table1_ColumnLookup,0),FALSE)
+N("309"),
  IF(VALUE(LEFT($A1729,3))=310,VLOOKUP(VALUE(MID($B1729,2,1)),_310_Table1,MATCH(MID($B1729,1,1),_310_Table1_ColumnLookup,0),FALSE)
+N("310"),
  IF(AND(VALUE(LEFT($A1729,3))=311,LEN($I1729)=4),VLOOKUP($I1729,_311_Table1,MATCH($B1729,_311_Table1_ColumnLookup,0),FALSE),
  IF(AND(VALUE(LEFT($A1729,3))=311,OR($B1729="I2",$B1729="J2",$B1729="K2",$B1729="L2")),VLOOKUP('311'!$G$58,_311_Table1,MATCH(MID($B1729,1,1),_311_Table1_ColumnLookup,0),FALSE),
  IF(AND(VALUE(LEFT($A1729,3))=311,RIGHT($B1729,5)="Total"),VLOOKUP('311'!$G$59,_311_Table1,MATCH(MID($B1729,1,1),_311_Table1_ColumnLookup,0),FALSE),
  IF(VALUE(LEFT($A1729,3))=311,VLOOKUP(VALUE(MID($B1729,2,1)),_311_Table1,MATCH(MID($B1729,1,1),_311_Table1_ColumnLookup,0),FALSE)
+N("311"),
  IF(AND(VALUE(LEFT($A1729,3))=312,LEFT($G1729,10)="Unincepted",$B1729="G "),VLOOKUP(" ULO",_312_Table1,MATCH('312'!$N$16,_312_Table1_ColumnLookup,0),FALSE),
  IF(AND(VALUE(LEFT($A1729,3))=312,LEFT($G1729,10)="Unincepted",$B1729="O "),VLOOKUP(" ULO",_312_Table1,MATCH('312'!$V$16,_312_Table1_ColumnLookup,0),FALSE),
  IF(AND(VALUE(LEFT($A1729,3))=312,LEFT($G1729,10)="Unincepted",$B1729="Q "),VLOOKUP(" ULO",_312_Table1,MATCH('312'!$X$16,_312_Table1_ColumnLookup,0),FALSE),
  IF(AND(VALUE(LEFT($A1729,3))=312,LEFT($G1729,10)="Unincepted"),VLOOKUP(" ULO",_312_Table1,MATCH(LEFT($B1729,1),_312_Table1_ColumnLookup,0),FALSE),
  IF(AND(VALUE(LEFT($A1729,3))=312,LEFT($G1729,5)="Total",$B1729="G "),VLOOKUP('312'!$F$80,_312_Table1,MATCH('312'!$N$16,_312_Table1_ColumnLookup,0),FALSE),
  IF(AND(VALUE(LEFT($A1729,3))=312,LEFT($G1729,5)="Total",$B1729="O "),VLOOKUP('312'!$F$80,_312_Table1,MATCH('312'!$V$16,_312_Table1_ColumnLookup,0),FALSE),
  IF(AND(VALUE(LEFT($A1729,3))=312,LEFT($G1729,5)="Total",$B1729="Q "),VLOOKUP('312'!$F$80,_312_Table1,MATCH('312'!$X$16,_312_Table1_ColumnLookup,0),FALSE),
  IF(AND(VALUE(LEFT($A1729,3))=312,LEFT($G1729,5)="Total"),VLOOKUP('312'!$F$80,_312_Table1,MATCH(LEFT($B1729,1),_312_Table1_ColumnLookup,0),FALSE),
  IF(AND(VALUE(LEFT($A1729,3))=312,LEN($I1729)=4,$B1729="G"),VLOOKUP($I1729,_312_Table1,MATCH('312'!$N$16,_312_Table1_ColumnLookup,0),FALSE),
  IF(AND(VALUE(LEFT($A1729,3))=312,LEN($I1729)=4,$B1729="O"),VLOOKUP($I1729,_312_Table1,MATCH('312'!$V$16,_312_Table1_ColumnLookup,0),FALSE),
  IF(AND(VALUE(LEFT($A1729,3))=312,LEN($I1729)=4,$B1729="Q"),VLOOKUP($I1729,_312_Table1,MATCH('312'!$X$16,_312_Table1_ColumnLookup,0),FALSE),
  IF(AND(VALUE(LEFT($A1729,3))=312,LEN($I1729)=4),VLOOKUP($I1729,_312_Table1,MATCH(LEFT($B1729,1),_312_Table1_ColumnLookup,0),FALSE)
+N("312"),
  IF(VALUE(LEFT($A1729,3))=313,VLOOKUP(VALUE(MID($B1729,2,1)),_313_Table1,MATCH(MID($B1729,1,1),_313_Table1_ColumnLookup,0),FALSE)
+N("313"),
  IF(AND(VALUE(LEFT($A1729,3))=314,LEN($B1729)=3),VLOOKUP(VALUE(MID($B1729,2,2)),_314_Table1,MATCH(MID($B1729,1,1),_314_Table1_ColumnLookup,0),FALSE),
  IF(VALUE(LEFT($A1729,3))=314,VLOOKUP(VALUE(MID($B1729,2,1)),_314_Table1,MATCH(MID($B1729,1,1),_314_Table1_ColumnLookup,0),FALSE)
+N("314"),
""))))))))))))))))))))))))</f>
        <v>#N/A</v>
      </c>
      <c r="E1729" s="238" t="e">
        <f>IF(AND(VALUE(LEFT($A1729,3))=309,LEN($B1729)=3),VLOOKUP(VALUE(MID($B1729,2,2)),_309_Table2,MATCH(MID($B1729,1,1),_309_Table2_ColumnLookup,0),FALSE),
  IF($C1729="309 LCR SummaryA",OneYearSCR,IF($C1729="309 LCR SummaryB",UltimateSCR,IF(VALUE(LEFT($A1729,3))=309,VLOOKUP(VALUE(MID($B1729,2,1)),_309_Table2,MATCH(MID($B1729,1,1),_309_Table2_ColumnLookup,0),FALSE)
+N("309"),
  IF(VALUE(LEFT($A1729,3))=310,VLOOKUP(VALUE(MID($B1729,2,1)),_310_Table2,MATCH(MID($B1729,1,1),_310_Table2_ColumnLookup,0),FALSE)
+N("310"),
  IF(AND(VALUE(LEFT($A1729,3))=311,LEN($I1729)=4),VLOOKUP($I1729,_311_Table2,MATCH($B1729,_311_Table2_ColumnLookup,0),FALSE),
  IF(AND(VALUE(LEFT($A1729,3))=311,OR($B1729="I2",$B1729="J2",$B1729="K2",$B1729="L2")),VLOOKUP('311'!$G$58,_311_Table2,MATCH(MID($B1729,1,1),_311_Table2_ColumnLookup,0),FALSE),
  IF(AND(VALUE(LEFT($A1729,3))=311,RIGHT($B1729,5)="Total"),VLOOKUP('311'!$G$59,_311_Table2,MATCH(MID($B1729,1,1),_311_Table2_ColumnLookup,0),FALSE),
  IF(VALUE(LEFT($A1729,3))=311,VLOOKUP(VALUE(MID($B1729,2,1)),_311_Table2,MATCH(MID($B1729,1,1),_311_Table2_ColumnLookup,0),FALSE)
+N("311"),
  IF(AND(VALUE(LEFT($A1729,3))=312,LEFT($G1729,10)="Unincepted",$B1729="G "),VLOOKUP(" ULO",_312_Table2,MATCH('312'!$N$16,_312_Table2_ColumnLookup,0),FALSE),
  IF(AND(VALUE(LEFT($A1729,3))=312,LEFT($G1729,10)="Unincepted",$B1729="O "),VLOOKUP(" ULO",_312_Table2,MATCH('312'!$V$16,_312_Table2_ColumnLookup,0),FALSE),
  IF(AND(VALUE(LEFT($A1729,3))=312,LEFT($G1729,10)="Unincepted",$B1729="Q "),VLOOKUP(" ULO",_312_Table2,MATCH('312'!$X$16,_312_Table2_ColumnLookup,0),FALSE),
  IF(AND(VALUE(LEFT($A1729,3))=312,LEFT($G1729,10)="Unincepted"),VLOOKUP(" ULO",_312_Table2,MATCH(LEFT($B1729,1),_312_Table2_ColumnLookup,0),FALSE),
  IF(AND(VALUE(LEFT($A1729,3))=312,LEFT($G1729,5)="Total",$B1729="G "),VLOOKUP('312'!$F$80,_312_Table2,MATCH('312'!$N$16,_312_Table2_ColumnLookup,0),FALSE),
  IF(AND(VALUE(LEFT($A1729,3))=312,LEFT($G1729,5)="Total",$B1729="O "),VLOOKUP('312'!$F$80,_312_Table2,MATCH('312'!$V$16,_312_Table2_ColumnLookup,0),FALSE),
  IF(AND(VALUE(LEFT($A1729,3))=312,LEFT($G1729,5)="Total",$B1729="Q "),VLOOKUP('312'!$F$80,_312_Table2,MATCH('312'!$X$16,_312_Table2_ColumnLookup,0),FALSE),
  IF(AND(VALUE(LEFT($A1729,3))=312,LEFT($G1729,5)="Total"),VLOOKUP('312'!$F$80,_312_Table2,MATCH(LEFT($B1729,1),_312_Table2_ColumnLookup,0),FALSE),
  IF(AND(VALUE(LEFT($A1729,3))=312,LEN($I1729)=4,$B1729="G"),VLOOKUP($I1729,_312_Table2,MATCH('312'!$N$16,_312_Table2_ColumnLookup,0),FALSE),
  IF(AND(VALUE(LEFT($A1729,3))=312,LEN($I1729)=4,$B1729="O"),VLOOKUP($I1729,_312_Table2,MATCH('312'!$V$16,_312_Table2_ColumnLookup,0),FALSE),
  IF(AND(VALUE(LEFT($A1729,3))=312,LEN($I1729)=4,$B1729="Q"),VLOOKUP($I1729,_312_Table2,MATCH('312'!$X$16,_312_Table2_ColumnLookup,0),FALSE),
  IF(AND(VALUE(LEFT($A1729,3))=312,LEN($I1729)=4),VLOOKUP($I1729,_312_Table2,MATCH(LEFT($B1729,1),_312_Table2_ColumnLookup,0),FALSE)
+N("312"),
  IF(VALUE(LEFT($A1729,3))=313,VLOOKUP(VALUE(MID($B1729,2,1)),_313_Table2,MATCH(MID($B1729,1,1),_313_Table2_ColumnLookup,0),FALSE)
+N("313"),
  IF(AND(VALUE(LEFT($A1729,3))=314,LEN($B1729)=3),VLOOKUP(VALUE(MID($B1729,2,2)),_314_Table2,MATCH(MID($B1729,1,1),_314_Table2_ColumnLookup,0),FALSE),
  IF(VALUE(LEFT($A1729,3))=314,VLOOKUP(VALUE(MID($B1729,2,1)),_314_Table2,MATCH(MID($B1729,1,1),_314_Table2_ColumnLookup,0),FALSE)
+N("314"),
""))))))))))))))))))))))))</f>
        <v>#N/A</v>
      </c>
      <c r="F1729" s="238" t="e">
        <f>IF(AND(VALUE(LEFT($A1729,3))=309,LEN($B1729)=3),VLOOKUP(VALUE(MID($B1729,2,2)),_309_Table3,MATCH(MID($B1729,1,1),_309_Table3_ColumnLookup,0),FALSE),
  IF($C1729="309 LCR SummaryA",OneYearSCR,IF($C1729="309 LCR SummaryB",UltimateSCR,IF(VALUE(LEFT($A1729,3))=309,VLOOKUP(VALUE(MID($B1729,2,1)),_309_Table3,MATCH(MID($B1729,1,1),_309_Table3_ColumnLookup,0),FALSE)
+N("309"),
  IF(VALUE(LEFT($A1729,3))=310,VLOOKUP(VALUE(MID($B1729,2,1)),_310_Table3,MATCH(MID($B1729,1,1),_310_Table3_ColumnLookup,0),FALSE)
+N("310"),
  IF(AND(VALUE(LEFT($A1729,3))=311,LEN($I1729)=4),VLOOKUP($I1729,_311_Table3,MATCH($B1729,_311_Table3_ColumnLookup,0),FALSE),
  IF(AND(VALUE(LEFT($A1729,3))=311,OR($B1729="I2",$B1729="J2",$B1729="K2",$B1729="L2")),VLOOKUP('311'!$G$58,_311_Table3,MATCH(MID($B1729,1,1),_311_Table3_ColumnLookup,0),FALSE),
  IF(AND(VALUE(LEFT($A1729,3))=311,RIGHT($B1729,5)="Total"),VLOOKUP('311'!$G$59,_311_Table3,MATCH(MID($B1729,1,1),_311_Table3_ColumnLookup,0),FALSE),
  IF(VALUE(LEFT($A1729,3))=311,VLOOKUP(VALUE(MID($B1729,2,1)),_311_Table3,MATCH(MID($B1729,1,1),_311_Table3_ColumnLookup,0),FALSE)
+N("311"),
  IF(AND(VALUE(LEFT($A1729,3))=312,LEFT($G1729,10)="Unincepted",$B1729="G "),VLOOKUP(" ULO",_312_Table3,MATCH('312'!$N$16,_312_Table3_ColumnLookup,0),FALSE),
  IF(AND(VALUE(LEFT($A1729,3))=312,LEFT($G1729,10)="Unincepted",$B1729="O "),VLOOKUP(" ULO",_312_Table3,MATCH('312'!$V$16,_312_Table3_ColumnLookup,0),FALSE),
  IF(AND(VALUE(LEFT($A1729,3))=312,LEFT($G1729,10)="Unincepted",$B1729="Q "),VLOOKUP(" ULO",_312_Table3,MATCH('312'!$X$16,_312_Table3_ColumnLookup,0),FALSE),
  IF(AND(VALUE(LEFT($A1729,3))=312,LEFT($G1729,10)="Unincepted"),VLOOKUP(" ULO",_312_Table3,MATCH(LEFT($B1729,1),_312_Table3_ColumnLookup,0),FALSE),
  IF(AND(VALUE(LEFT($A1729,3))=312,LEFT($G1729,5)="Total",$B1729="G "),VLOOKUP('312'!$F$80,_312_Table3,MATCH('312'!$N$16,_312_Table3_ColumnLookup,0),FALSE),
  IF(AND(VALUE(LEFT($A1729,3))=312,LEFT($G1729,5)="Total",$B1729="O "),VLOOKUP('312'!$F$80,_312_Table3,MATCH('312'!$V$16,_312_Table3_ColumnLookup,0),FALSE),
  IF(AND(VALUE(LEFT($A1729,3))=312,LEFT($G1729,5)="Total",$B1729="Q "),VLOOKUP('312'!$F$80,_312_Table3,MATCH('312'!$X$16,_312_Table3_ColumnLookup,0),FALSE),
  IF(AND(VALUE(LEFT($A1729,3))=312,LEFT($G1729,5)="Total"),VLOOKUP('312'!$F$80,_312_Table3,MATCH(LEFT($B1729,1),_312_Table3_ColumnLookup,0),FALSE),
  IF(AND(VALUE(LEFT($A1729,3))=312,LEN($I1729)=4,$B1729="G"),VLOOKUP($I1729,_312_Table3,MATCH('312'!$N$16,_312_Table3_ColumnLookup,0),FALSE),
  IF(AND(VALUE(LEFT($A1729,3))=312,LEN($I1729)=4,$B1729="O"),VLOOKUP($I1729,_312_Table3,MATCH('312'!$V$16,_312_Table3_ColumnLookup,0),FALSE),
  IF(AND(VALUE(LEFT($A1729,3))=312,LEN($I1729)=4,$B1729="Q"),VLOOKUP($I1729,_312_Table3,MATCH('312'!$X$16,_312_Table3_ColumnLookup,0),FALSE),
  IF(AND(VALUE(LEFT($A1729,3))=312,LEN($I1729)=4),VLOOKUP($I1729,_312_Table3,MATCH(LEFT($B1729,1),_312_Table3_ColumnLookup,0),FALSE)
+N("312"),
  IF(VALUE(LEFT($A1729,3))=313,VLOOKUP(VALUE(MID($B1729,2,1)),_313_Table3,MATCH(MID($B1729,1,1),_313_Table3_ColumnLookup,0),FALSE)
+N("313"),
  IF(AND(VALUE(LEFT($A1729,3))=314,LEN($B1729)=3),VLOOKUP(VALUE(MID($B1729,2,2)),_314_Table3,MATCH(MID($B1729,1,1),_314_Table3_ColumnLookup,0),FALSE),
  IF(VALUE(LEFT($A1729,3))=314,VLOOKUP(VALUE(MID($B1729,2,1)),_314_Table3,MATCH(MID($B1729,1,1),_314_Table3_ColumnLookup,0),FALSE)
+N("314"),
""))))))))))))))))))))))))</f>
        <v>#N/A</v>
      </c>
      <c r="H1729" s="321" t="str">
        <f>IFERROR(
IF(ISERROR($D1729)=FALSE,$D1729,IF(ISERROR($E1729)=FALSE,$E1729,IF(ISERROR($F1729)=FALSE,$F1729
+N("012 checkboxes"),
IF(
IF(OR(LEFT($A1729,9)="Syndicate",LEFT($A1729,12)="NewSyndicate"),VLOOKUP($A1729,'012'!$J:$ZW,MATCH("Link to button",'012'!$J$1:$ZW$1,0),0)
+N("309 checkbox"),
IF($C1729="309 LCR Summary0",VLOOKUP("Notes990",'309'!$P:$ZZ,MATCH("Link to button",'309'!$P$1:$ZZ$1,0),0)
+N("313 checkboxes"),
IF($C1729="313 Financial Information0LcmVsScr",IF($C1729="309 LCR Summary0",VLOOKUP("LcmVsScr",'309'!$N:$ZZ,MATCH("Link to button",'309'!$N$1:$ZZ$1,0),0),
IF($C1729="313 Financial Information0LcrDocAttached",IF($C1729="309 LCR Summary0",VLOOKUP("LcrDocAttached",'309'!$N:$ZZ,MATCH("Link to button",'309'!$N$1:$ZZ$1,0),
0)))))))=1,TRUE,FALSE)
))),"")</f>
        <v/>
      </c>
    </row>
    <row r="1730" spans="1:8">
      <c r="A1730" s="237" t="e">
        <f>VLOOKUP($G1730,CSVLookups!$B:$R,MATCH(A$1,CSVLookups!$B$1:$R$1,0),FALSE)</f>
        <v>#N/A</v>
      </c>
      <c r="B1730" s="237" t="e">
        <f>VLOOKUP($G1730,CSVLookups!$B:$R,MATCH(B$1,CSVLookups!$B$1:$R$1,0),FALSE)</f>
        <v>#N/A</v>
      </c>
      <c r="C1730" s="238" t="e">
        <f t="shared" si="27"/>
        <v>#N/A</v>
      </c>
      <c r="D1730" s="238" t="e">
        <f>IF(AND(VALUE(LEFT($A1730,3))=309,LEN($B1730)=3),VLOOKUP(VALUE(MID($B1730,2,2)),_309_Table1,MATCH(MID($B1730,1,1),_309_Table1_ColumnLookup,0),FALSE),
  IF($C1730="309 LCR SummaryA",OneYearSCR,IF($C1730="309 LCR SummaryB",UltimateSCR,IF(VALUE(LEFT($A1730,3))=309,VLOOKUP(VALUE(MID($B1730,2,1)),_309_Table1,MATCH(MID($B1730,1,1),_309_Table1_ColumnLookup,0),FALSE)
+N("309"),
  IF(VALUE(LEFT($A1730,3))=310,VLOOKUP(VALUE(MID($B1730,2,1)),_310_Table1,MATCH(MID($B1730,1,1),_310_Table1_ColumnLookup,0),FALSE)
+N("310"),
  IF(AND(VALUE(LEFT($A1730,3))=311,LEN($I1730)=4),VLOOKUP($I1730,_311_Table1,MATCH($B1730,_311_Table1_ColumnLookup,0),FALSE),
  IF(AND(VALUE(LEFT($A1730,3))=311,OR($B1730="I2",$B1730="J2",$B1730="K2",$B1730="L2")),VLOOKUP('311'!$G$58,_311_Table1,MATCH(MID($B1730,1,1),_311_Table1_ColumnLookup,0),FALSE),
  IF(AND(VALUE(LEFT($A1730,3))=311,RIGHT($B1730,5)="Total"),VLOOKUP('311'!$G$59,_311_Table1,MATCH(MID($B1730,1,1),_311_Table1_ColumnLookup,0),FALSE),
  IF(VALUE(LEFT($A1730,3))=311,VLOOKUP(VALUE(MID($B1730,2,1)),_311_Table1,MATCH(MID($B1730,1,1),_311_Table1_ColumnLookup,0),FALSE)
+N("311"),
  IF(AND(VALUE(LEFT($A1730,3))=312,LEFT($G1730,10)="Unincepted",$B1730="G "),VLOOKUP(" ULO",_312_Table1,MATCH('312'!$N$16,_312_Table1_ColumnLookup,0),FALSE),
  IF(AND(VALUE(LEFT($A1730,3))=312,LEFT($G1730,10)="Unincepted",$B1730="O "),VLOOKUP(" ULO",_312_Table1,MATCH('312'!$V$16,_312_Table1_ColumnLookup,0),FALSE),
  IF(AND(VALUE(LEFT($A1730,3))=312,LEFT($G1730,10)="Unincepted",$B1730="Q "),VLOOKUP(" ULO",_312_Table1,MATCH('312'!$X$16,_312_Table1_ColumnLookup,0),FALSE),
  IF(AND(VALUE(LEFT($A1730,3))=312,LEFT($G1730,10)="Unincepted"),VLOOKUP(" ULO",_312_Table1,MATCH(LEFT($B1730,1),_312_Table1_ColumnLookup,0),FALSE),
  IF(AND(VALUE(LEFT($A1730,3))=312,LEFT($G1730,5)="Total",$B1730="G "),VLOOKUP('312'!$F$80,_312_Table1,MATCH('312'!$N$16,_312_Table1_ColumnLookup,0),FALSE),
  IF(AND(VALUE(LEFT($A1730,3))=312,LEFT($G1730,5)="Total",$B1730="O "),VLOOKUP('312'!$F$80,_312_Table1,MATCH('312'!$V$16,_312_Table1_ColumnLookup,0),FALSE),
  IF(AND(VALUE(LEFT($A1730,3))=312,LEFT($G1730,5)="Total",$B1730="Q "),VLOOKUP('312'!$F$80,_312_Table1,MATCH('312'!$X$16,_312_Table1_ColumnLookup,0),FALSE),
  IF(AND(VALUE(LEFT($A1730,3))=312,LEFT($G1730,5)="Total"),VLOOKUP('312'!$F$80,_312_Table1,MATCH(LEFT($B1730,1),_312_Table1_ColumnLookup,0),FALSE),
  IF(AND(VALUE(LEFT($A1730,3))=312,LEN($I1730)=4,$B1730="G"),VLOOKUP($I1730,_312_Table1,MATCH('312'!$N$16,_312_Table1_ColumnLookup,0),FALSE),
  IF(AND(VALUE(LEFT($A1730,3))=312,LEN($I1730)=4,$B1730="O"),VLOOKUP($I1730,_312_Table1,MATCH('312'!$V$16,_312_Table1_ColumnLookup,0),FALSE),
  IF(AND(VALUE(LEFT($A1730,3))=312,LEN($I1730)=4,$B1730="Q"),VLOOKUP($I1730,_312_Table1,MATCH('312'!$X$16,_312_Table1_ColumnLookup,0),FALSE),
  IF(AND(VALUE(LEFT($A1730,3))=312,LEN($I1730)=4),VLOOKUP($I1730,_312_Table1,MATCH(LEFT($B1730,1),_312_Table1_ColumnLookup,0),FALSE)
+N("312"),
  IF(VALUE(LEFT($A1730,3))=313,VLOOKUP(VALUE(MID($B1730,2,1)),_313_Table1,MATCH(MID($B1730,1,1),_313_Table1_ColumnLookup,0),FALSE)
+N("313"),
  IF(AND(VALUE(LEFT($A1730,3))=314,LEN($B1730)=3),VLOOKUP(VALUE(MID($B1730,2,2)),_314_Table1,MATCH(MID($B1730,1,1),_314_Table1_ColumnLookup,0),FALSE),
  IF(VALUE(LEFT($A1730,3))=314,VLOOKUP(VALUE(MID($B1730,2,1)),_314_Table1,MATCH(MID($B1730,1,1),_314_Table1_ColumnLookup,0),FALSE)
+N("314"),
""))))))))))))))))))))))))</f>
        <v>#N/A</v>
      </c>
      <c r="E1730" s="238" t="e">
        <f>IF(AND(VALUE(LEFT($A1730,3))=309,LEN($B1730)=3),VLOOKUP(VALUE(MID($B1730,2,2)),_309_Table2,MATCH(MID($B1730,1,1),_309_Table2_ColumnLookup,0),FALSE),
  IF($C1730="309 LCR SummaryA",OneYearSCR,IF($C1730="309 LCR SummaryB",UltimateSCR,IF(VALUE(LEFT($A1730,3))=309,VLOOKUP(VALUE(MID($B1730,2,1)),_309_Table2,MATCH(MID($B1730,1,1),_309_Table2_ColumnLookup,0),FALSE)
+N("309"),
  IF(VALUE(LEFT($A1730,3))=310,VLOOKUP(VALUE(MID($B1730,2,1)),_310_Table2,MATCH(MID($B1730,1,1),_310_Table2_ColumnLookup,0),FALSE)
+N("310"),
  IF(AND(VALUE(LEFT($A1730,3))=311,LEN($I1730)=4),VLOOKUP($I1730,_311_Table2,MATCH($B1730,_311_Table2_ColumnLookup,0),FALSE),
  IF(AND(VALUE(LEFT($A1730,3))=311,OR($B1730="I2",$B1730="J2",$B1730="K2",$B1730="L2")),VLOOKUP('311'!$G$58,_311_Table2,MATCH(MID($B1730,1,1),_311_Table2_ColumnLookup,0),FALSE),
  IF(AND(VALUE(LEFT($A1730,3))=311,RIGHT($B1730,5)="Total"),VLOOKUP('311'!$G$59,_311_Table2,MATCH(MID($B1730,1,1),_311_Table2_ColumnLookup,0),FALSE),
  IF(VALUE(LEFT($A1730,3))=311,VLOOKUP(VALUE(MID($B1730,2,1)),_311_Table2,MATCH(MID($B1730,1,1),_311_Table2_ColumnLookup,0),FALSE)
+N("311"),
  IF(AND(VALUE(LEFT($A1730,3))=312,LEFT($G1730,10)="Unincepted",$B1730="G "),VLOOKUP(" ULO",_312_Table2,MATCH('312'!$N$16,_312_Table2_ColumnLookup,0),FALSE),
  IF(AND(VALUE(LEFT($A1730,3))=312,LEFT($G1730,10)="Unincepted",$B1730="O "),VLOOKUP(" ULO",_312_Table2,MATCH('312'!$V$16,_312_Table2_ColumnLookup,0),FALSE),
  IF(AND(VALUE(LEFT($A1730,3))=312,LEFT($G1730,10)="Unincepted",$B1730="Q "),VLOOKUP(" ULO",_312_Table2,MATCH('312'!$X$16,_312_Table2_ColumnLookup,0),FALSE),
  IF(AND(VALUE(LEFT($A1730,3))=312,LEFT($G1730,10)="Unincepted"),VLOOKUP(" ULO",_312_Table2,MATCH(LEFT($B1730,1),_312_Table2_ColumnLookup,0),FALSE),
  IF(AND(VALUE(LEFT($A1730,3))=312,LEFT($G1730,5)="Total",$B1730="G "),VLOOKUP('312'!$F$80,_312_Table2,MATCH('312'!$N$16,_312_Table2_ColumnLookup,0),FALSE),
  IF(AND(VALUE(LEFT($A1730,3))=312,LEFT($G1730,5)="Total",$B1730="O "),VLOOKUP('312'!$F$80,_312_Table2,MATCH('312'!$V$16,_312_Table2_ColumnLookup,0),FALSE),
  IF(AND(VALUE(LEFT($A1730,3))=312,LEFT($G1730,5)="Total",$B1730="Q "),VLOOKUP('312'!$F$80,_312_Table2,MATCH('312'!$X$16,_312_Table2_ColumnLookup,0),FALSE),
  IF(AND(VALUE(LEFT($A1730,3))=312,LEFT($G1730,5)="Total"),VLOOKUP('312'!$F$80,_312_Table2,MATCH(LEFT($B1730,1),_312_Table2_ColumnLookup,0),FALSE),
  IF(AND(VALUE(LEFT($A1730,3))=312,LEN($I1730)=4,$B1730="G"),VLOOKUP($I1730,_312_Table2,MATCH('312'!$N$16,_312_Table2_ColumnLookup,0),FALSE),
  IF(AND(VALUE(LEFT($A1730,3))=312,LEN($I1730)=4,$B1730="O"),VLOOKUP($I1730,_312_Table2,MATCH('312'!$V$16,_312_Table2_ColumnLookup,0),FALSE),
  IF(AND(VALUE(LEFT($A1730,3))=312,LEN($I1730)=4,$B1730="Q"),VLOOKUP($I1730,_312_Table2,MATCH('312'!$X$16,_312_Table2_ColumnLookup,0),FALSE),
  IF(AND(VALUE(LEFT($A1730,3))=312,LEN($I1730)=4),VLOOKUP($I1730,_312_Table2,MATCH(LEFT($B1730,1),_312_Table2_ColumnLookup,0),FALSE)
+N("312"),
  IF(VALUE(LEFT($A1730,3))=313,VLOOKUP(VALUE(MID($B1730,2,1)),_313_Table2,MATCH(MID($B1730,1,1),_313_Table2_ColumnLookup,0),FALSE)
+N("313"),
  IF(AND(VALUE(LEFT($A1730,3))=314,LEN($B1730)=3),VLOOKUP(VALUE(MID($B1730,2,2)),_314_Table2,MATCH(MID($B1730,1,1),_314_Table2_ColumnLookup,0),FALSE),
  IF(VALUE(LEFT($A1730,3))=314,VLOOKUP(VALUE(MID($B1730,2,1)),_314_Table2,MATCH(MID($B1730,1,1),_314_Table2_ColumnLookup,0),FALSE)
+N("314"),
""))))))))))))))))))))))))</f>
        <v>#N/A</v>
      </c>
      <c r="F1730" s="238" t="e">
        <f>IF(AND(VALUE(LEFT($A1730,3))=309,LEN($B1730)=3),VLOOKUP(VALUE(MID($B1730,2,2)),_309_Table3,MATCH(MID($B1730,1,1),_309_Table3_ColumnLookup,0),FALSE),
  IF($C1730="309 LCR SummaryA",OneYearSCR,IF($C1730="309 LCR SummaryB",UltimateSCR,IF(VALUE(LEFT($A1730,3))=309,VLOOKUP(VALUE(MID($B1730,2,1)),_309_Table3,MATCH(MID($B1730,1,1),_309_Table3_ColumnLookup,0),FALSE)
+N("309"),
  IF(VALUE(LEFT($A1730,3))=310,VLOOKUP(VALUE(MID($B1730,2,1)),_310_Table3,MATCH(MID($B1730,1,1),_310_Table3_ColumnLookup,0),FALSE)
+N("310"),
  IF(AND(VALUE(LEFT($A1730,3))=311,LEN($I1730)=4),VLOOKUP($I1730,_311_Table3,MATCH($B1730,_311_Table3_ColumnLookup,0),FALSE),
  IF(AND(VALUE(LEFT($A1730,3))=311,OR($B1730="I2",$B1730="J2",$B1730="K2",$B1730="L2")),VLOOKUP('311'!$G$58,_311_Table3,MATCH(MID($B1730,1,1),_311_Table3_ColumnLookup,0),FALSE),
  IF(AND(VALUE(LEFT($A1730,3))=311,RIGHT($B1730,5)="Total"),VLOOKUP('311'!$G$59,_311_Table3,MATCH(MID($B1730,1,1),_311_Table3_ColumnLookup,0),FALSE),
  IF(VALUE(LEFT($A1730,3))=311,VLOOKUP(VALUE(MID($B1730,2,1)),_311_Table3,MATCH(MID($B1730,1,1),_311_Table3_ColumnLookup,0),FALSE)
+N("311"),
  IF(AND(VALUE(LEFT($A1730,3))=312,LEFT($G1730,10)="Unincepted",$B1730="G "),VLOOKUP(" ULO",_312_Table3,MATCH('312'!$N$16,_312_Table3_ColumnLookup,0),FALSE),
  IF(AND(VALUE(LEFT($A1730,3))=312,LEFT($G1730,10)="Unincepted",$B1730="O "),VLOOKUP(" ULO",_312_Table3,MATCH('312'!$V$16,_312_Table3_ColumnLookup,0),FALSE),
  IF(AND(VALUE(LEFT($A1730,3))=312,LEFT($G1730,10)="Unincepted",$B1730="Q "),VLOOKUP(" ULO",_312_Table3,MATCH('312'!$X$16,_312_Table3_ColumnLookup,0),FALSE),
  IF(AND(VALUE(LEFT($A1730,3))=312,LEFT($G1730,10)="Unincepted"),VLOOKUP(" ULO",_312_Table3,MATCH(LEFT($B1730,1),_312_Table3_ColumnLookup,0),FALSE),
  IF(AND(VALUE(LEFT($A1730,3))=312,LEFT($G1730,5)="Total",$B1730="G "),VLOOKUP('312'!$F$80,_312_Table3,MATCH('312'!$N$16,_312_Table3_ColumnLookup,0),FALSE),
  IF(AND(VALUE(LEFT($A1730,3))=312,LEFT($G1730,5)="Total",$B1730="O "),VLOOKUP('312'!$F$80,_312_Table3,MATCH('312'!$V$16,_312_Table3_ColumnLookup,0),FALSE),
  IF(AND(VALUE(LEFT($A1730,3))=312,LEFT($G1730,5)="Total",$B1730="Q "),VLOOKUP('312'!$F$80,_312_Table3,MATCH('312'!$X$16,_312_Table3_ColumnLookup,0),FALSE),
  IF(AND(VALUE(LEFT($A1730,3))=312,LEFT($G1730,5)="Total"),VLOOKUP('312'!$F$80,_312_Table3,MATCH(LEFT($B1730,1),_312_Table3_ColumnLookup,0),FALSE),
  IF(AND(VALUE(LEFT($A1730,3))=312,LEN($I1730)=4,$B1730="G"),VLOOKUP($I1730,_312_Table3,MATCH('312'!$N$16,_312_Table3_ColumnLookup,0),FALSE),
  IF(AND(VALUE(LEFT($A1730,3))=312,LEN($I1730)=4,$B1730="O"),VLOOKUP($I1730,_312_Table3,MATCH('312'!$V$16,_312_Table3_ColumnLookup,0),FALSE),
  IF(AND(VALUE(LEFT($A1730,3))=312,LEN($I1730)=4,$B1730="Q"),VLOOKUP($I1730,_312_Table3,MATCH('312'!$X$16,_312_Table3_ColumnLookup,0),FALSE),
  IF(AND(VALUE(LEFT($A1730,3))=312,LEN($I1730)=4),VLOOKUP($I1730,_312_Table3,MATCH(LEFT($B1730,1),_312_Table3_ColumnLookup,0),FALSE)
+N("312"),
  IF(VALUE(LEFT($A1730,3))=313,VLOOKUP(VALUE(MID($B1730,2,1)),_313_Table3,MATCH(MID($B1730,1,1),_313_Table3_ColumnLookup,0),FALSE)
+N("313"),
  IF(AND(VALUE(LEFT($A1730,3))=314,LEN($B1730)=3),VLOOKUP(VALUE(MID($B1730,2,2)),_314_Table3,MATCH(MID($B1730,1,1),_314_Table3_ColumnLookup,0),FALSE),
  IF(VALUE(LEFT($A1730,3))=314,VLOOKUP(VALUE(MID($B1730,2,1)),_314_Table3,MATCH(MID($B1730,1,1),_314_Table3_ColumnLookup,0),FALSE)
+N("314"),
""))))))))))))))))))))))))</f>
        <v>#N/A</v>
      </c>
      <c r="H1730" s="321" t="str">
        <f>IFERROR(
IF(ISERROR($D1730)=FALSE,$D1730,IF(ISERROR($E1730)=FALSE,$E1730,IF(ISERROR($F1730)=FALSE,$F1730
+N("012 checkboxes"),
IF(
IF(OR(LEFT($A1730,9)="Syndicate",LEFT($A1730,12)="NewSyndicate"),VLOOKUP($A1730,'012'!$J:$ZW,MATCH("Link to button",'012'!$J$1:$ZW$1,0),0)
+N("309 checkbox"),
IF($C1730="309 LCR Summary0",VLOOKUP("Notes990",'309'!$P:$ZZ,MATCH("Link to button",'309'!$P$1:$ZZ$1,0),0)
+N("313 checkboxes"),
IF($C1730="313 Financial Information0LcmVsScr",IF($C1730="309 LCR Summary0",VLOOKUP("LcmVsScr",'309'!$N:$ZZ,MATCH("Link to button",'309'!$N$1:$ZZ$1,0),0),
IF($C1730="313 Financial Information0LcrDocAttached",IF($C1730="309 LCR Summary0",VLOOKUP("LcrDocAttached",'309'!$N:$ZZ,MATCH("Link to button",'309'!$N$1:$ZZ$1,0),
0)))))))=1,TRUE,FALSE)
))),"")</f>
        <v/>
      </c>
    </row>
    <row r="1731" spans="1:8">
      <c r="A1731" s="237" t="e">
        <f>VLOOKUP($G1731,CSVLookups!$B:$R,MATCH(A$1,CSVLookups!$B$1:$R$1,0),FALSE)</f>
        <v>#N/A</v>
      </c>
      <c r="B1731" s="237" t="e">
        <f>VLOOKUP($G1731,CSVLookups!$B:$R,MATCH(B$1,CSVLookups!$B$1:$R$1,0),FALSE)</f>
        <v>#N/A</v>
      </c>
      <c r="C1731" s="238" t="e">
        <f t="shared" si="27"/>
        <v>#N/A</v>
      </c>
      <c r="D1731" s="238" t="e">
        <f>IF(AND(VALUE(LEFT($A1731,3))=309,LEN($B1731)=3),VLOOKUP(VALUE(MID($B1731,2,2)),_309_Table1,MATCH(MID($B1731,1,1),_309_Table1_ColumnLookup,0),FALSE),
  IF($C1731="309 LCR SummaryA",OneYearSCR,IF($C1731="309 LCR SummaryB",UltimateSCR,IF(VALUE(LEFT($A1731,3))=309,VLOOKUP(VALUE(MID($B1731,2,1)),_309_Table1,MATCH(MID($B1731,1,1),_309_Table1_ColumnLookup,0),FALSE)
+N("309"),
  IF(VALUE(LEFT($A1731,3))=310,VLOOKUP(VALUE(MID($B1731,2,1)),_310_Table1,MATCH(MID($B1731,1,1),_310_Table1_ColumnLookup,0),FALSE)
+N("310"),
  IF(AND(VALUE(LEFT($A1731,3))=311,LEN($I1731)=4),VLOOKUP($I1731,_311_Table1,MATCH($B1731,_311_Table1_ColumnLookup,0),FALSE),
  IF(AND(VALUE(LEFT($A1731,3))=311,OR($B1731="I2",$B1731="J2",$B1731="K2",$B1731="L2")),VLOOKUP('311'!$G$58,_311_Table1,MATCH(MID($B1731,1,1),_311_Table1_ColumnLookup,0),FALSE),
  IF(AND(VALUE(LEFT($A1731,3))=311,RIGHT($B1731,5)="Total"),VLOOKUP('311'!$G$59,_311_Table1,MATCH(MID($B1731,1,1),_311_Table1_ColumnLookup,0),FALSE),
  IF(VALUE(LEFT($A1731,3))=311,VLOOKUP(VALUE(MID($B1731,2,1)),_311_Table1,MATCH(MID($B1731,1,1),_311_Table1_ColumnLookup,0),FALSE)
+N("311"),
  IF(AND(VALUE(LEFT($A1731,3))=312,LEFT($G1731,10)="Unincepted",$B1731="G "),VLOOKUP(" ULO",_312_Table1,MATCH('312'!$N$16,_312_Table1_ColumnLookup,0),FALSE),
  IF(AND(VALUE(LEFT($A1731,3))=312,LEFT($G1731,10)="Unincepted",$B1731="O "),VLOOKUP(" ULO",_312_Table1,MATCH('312'!$V$16,_312_Table1_ColumnLookup,0),FALSE),
  IF(AND(VALUE(LEFT($A1731,3))=312,LEFT($G1731,10)="Unincepted",$B1731="Q "),VLOOKUP(" ULO",_312_Table1,MATCH('312'!$X$16,_312_Table1_ColumnLookup,0),FALSE),
  IF(AND(VALUE(LEFT($A1731,3))=312,LEFT($G1731,10)="Unincepted"),VLOOKUP(" ULO",_312_Table1,MATCH(LEFT($B1731,1),_312_Table1_ColumnLookup,0),FALSE),
  IF(AND(VALUE(LEFT($A1731,3))=312,LEFT($G1731,5)="Total",$B1731="G "),VLOOKUP('312'!$F$80,_312_Table1,MATCH('312'!$N$16,_312_Table1_ColumnLookup,0),FALSE),
  IF(AND(VALUE(LEFT($A1731,3))=312,LEFT($G1731,5)="Total",$B1731="O "),VLOOKUP('312'!$F$80,_312_Table1,MATCH('312'!$V$16,_312_Table1_ColumnLookup,0),FALSE),
  IF(AND(VALUE(LEFT($A1731,3))=312,LEFT($G1731,5)="Total",$B1731="Q "),VLOOKUP('312'!$F$80,_312_Table1,MATCH('312'!$X$16,_312_Table1_ColumnLookup,0),FALSE),
  IF(AND(VALUE(LEFT($A1731,3))=312,LEFT($G1731,5)="Total"),VLOOKUP('312'!$F$80,_312_Table1,MATCH(LEFT($B1731,1),_312_Table1_ColumnLookup,0),FALSE),
  IF(AND(VALUE(LEFT($A1731,3))=312,LEN($I1731)=4,$B1731="G"),VLOOKUP($I1731,_312_Table1,MATCH('312'!$N$16,_312_Table1_ColumnLookup,0),FALSE),
  IF(AND(VALUE(LEFT($A1731,3))=312,LEN($I1731)=4,$B1731="O"),VLOOKUP($I1731,_312_Table1,MATCH('312'!$V$16,_312_Table1_ColumnLookup,0),FALSE),
  IF(AND(VALUE(LEFT($A1731,3))=312,LEN($I1731)=4,$B1731="Q"),VLOOKUP($I1731,_312_Table1,MATCH('312'!$X$16,_312_Table1_ColumnLookup,0),FALSE),
  IF(AND(VALUE(LEFT($A1731,3))=312,LEN($I1731)=4),VLOOKUP($I1731,_312_Table1,MATCH(LEFT($B1731,1),_312_Table1_ColumnLookup,0),FALSE)
+N("312"),
  IF(VALUE(LEFT($A1731,3))=313,VLOOKUP(VALUE(MID($B1731,2,1)),_313_Table1,MATCH(MID($B1731,1,1),_313_Table1_ColumnLookup,0),FALSE)
+N("313"),
  IF(AND(VALUE(LEFT($A1731,3))=314,LEN($B1731)=3),VLOOKUP(VALUE(MID($B1731,2,2)),_314_Table1,MATCH(MID($B1731,1,1),_314_Table1_ColumnLookup,0),FALSE),
  IF(VALUE(LEFT($A1731,3))=314,VLOOKUP(VALUE(MID($B1731,2,1)),_314_Table1,MATCH(MID($B1731,1,1),_314_Table1_ColumnLookup,0),FALSE)
+N("314"),
""))))))))))))))))))))))))</f>
        <v>#N/A</v>
      </c>
      <c r="E1731" s="238" t="e">
        <f>IF(AND(VALUE(LEFT($A1731,3))=309,LEN($B1731)=3),VLOOKUP(VALUE(MID($B1731,2,2)),_309_Table2,MATCH(MID($B1731,1,1),_309_Table2_ColumnLookup,0),FALSE),
  IF($C1731="309 LCR SummaryA",OneYearSCR,IF($C1731="309 LCR SummaryB",UltimateSCR,IF(VALUE(LEFT($A1731,3))=309,VLOOKUP(VALUE(MID($B1731,2,1)),_309_Table2,MATCH(MID($B1731,1,1),_309_Table2_ColumnLookup,0),FALSE)
+N("309"),
  IF(VALUE(LEFT($A1731,3))=310,VLOOKUP(VALUE(MID($B1731,2,1)),_310_Table2,MATCH(MID($B1731,1,1),_310_Table2_ColumnLookup,0),FALSE)
+N("310"),
  IF(AND(VALUE(LEFT($A1731,3))=311,LEN($I1731)=4),VLOOKUP($I1731,_311_Table2,MATCH($B1731,_311_Table2_ColumnLookup,0),FALSE),
  IF(AND(VALUE(LEFT($A1731,3))=311,OR($B1731="I2",$B1731="J2",$B1731="K2",$B1731="L2")),VLOOKUP('311'!$G$58,_311_Table2,MATCH(MID($B1731,1,1),_311_Table2_ColumnLookup,0),FALSE),
  IF(AND(VALUE(LEFT($A1731,3))=311,RIGHT($B1731,5)="Total"),VLOOKUP('311'!$G$59,_311_Table2,MATCH(MID($B1731,1,1),_311_Table2_ColumnLookup,0),FALSE),
  IF(VALUE(LEFT($A1731,3))=311,VLOOKUP(VALUE(MID($B1731,2,1)),_311_Table2,MATCH(MID($B1731,1,1),_311_Table2_ColumnLookup,0),FALSE)
+N("311"),
  IF(AND(VALUE(LEFT($A1731,3))=312,LEFT($G1731,10)="Unincepted",$B1731="G "),VLOOKUP(" ULO",_312_Table2,MATCH('312'!$N$16,_312_Table2_ColumnLookup,0),FALSE),
  IF(AND(VALUE(LEFT($A1731,3))=312,LEFT($G1731,10)="Unincepted",$B1731="O "),VLOOKUP(" ULO",_312_Table2,MATCH('312'!$V$16,_312_Table2_ColumnLookup,0),FALSE),
  IF(AND(VALUE(LEFT($A1731,3))=312,LEFT($G1731,10)="Unincepted",$B1731="Q "),VLOOKUP(" ULO",_312_Table2,MATCH('312'!$X$16,_312_Table2_ColumnLookup,0),FALSE),
  IF(AND(VALUE(LEFT($A1731,3))=312,LEFT($G1731,10)="Unincepted"),VLOOKUP(" ULO",_312_Table2,MATCH(LEFT($B1731,1),_312_Table2_ColumnLookup,0),FALSE),
  IF(AND(VALUE(LEFT($A1731,3))=312,LEFT($G1731,5)="Total",$B1731="G "),VLOOKUP('312'!$F$80,_312_Table2,MATCH('312'!$N$16,_312_Table2_ColumnLookup,0),FALSE),
  IF(AND(VALUE(LEFT($A1731,3))=312,LEFT($G1731,5)="Total",$B1731="O "),VLOOKUP('312'!$F$80,_312_Table2,MATCH('312'!$V$16,_312_Table2_ColumnLookup,0),FALSE),
  IF(AND(VALUE(LEFT($A1731,3))=312,LEFT($G1731,5)="Total",$B1731="Q "),VLOOKUP('312'!$F$80,_312_Table2,MATCH('312'!$X$16,_312_Table2_ColumnLookup,0),FALSE),
  IF(AND(VALUE(LEFT($A1731,3))=312,LEFT($G1731,5)="Total"),VLOOKUP('312'!$F$80,_312_Table2,MATCH(LEFT($B1731,1),_312_Table2_ColumnLookup,0),FALSE),
  IF(AND(VALUE(LEFT($A1731,3))=312,LEN($I1731)=4,$B1731="G"),VLOOKUP($I1731,_312_Table2,MATCH('312'!$N$16,_312_Table2_ColumnLookup,0),FALSE),
  IF(AND(VALUE(LEFT($A1731,3))=312,LEN($I1731)=4,$B1731="O"),VLOOKUP($I1731,_312_Table2,MATCH('312'!$V$16,_312_Table2_ColumnLookup,0),FALSE),
  IF(AND(VALUE(LEFT($A1731,3))=312,LEN($I1731)=4,$B1731="Q"),VLOOKUP($I1731,_312_Table2,MATCH('312'!$X$16,_312_Table2_ColumnLookup,0),FALSE),
  IF(AND(VALUE(LEFT($A1731,3))=312,LEN($I1731)=4),VLOOKUP($I1731,_312_Table2,MATCH(LEFT($B1731,1),_312_Table2_ColumnLookup,0),FALSE)
+N("312"),
  IF(VALUE(LEFT($A1731,3))=313,VLOOKUP(VALUE(MID($B1731,2,1)),_313_Table2,MATCH(MID($B1731,1,1),_313_Table2_ColumnLookup,0),FALSE)
+N("313"),
  IF(AND(VALUE(LEFT($A1731,3))=314,LEN($B1731)=3),VLOOKUP(VALUE(MID($B1731,2,2)),_314_Table2,MATCH(MID($B1731,1,1),_314_Table2_ColumnLookup,0),FALSE),
  IF(VALUE(LEFT($A1731,3))=314,VLOOKUP(VALUE(MID($B1731,2,1)),_314_Table2,MATCH(MID($B1731,1,1),_314_Table2_ColumnLookup,0),FALSE)
+N("314"),
""))))))))))))))))))))))))</f>
        <v>#N/A</v>
      </c>
      <c r="F1731" s="238" t="e">
        <f>IF(AND(VALUE(LEFT($A1731,3))=309,LEN($B1731)=3),VLOOKUP(VALUE(MID($B1731,2,2)),_309_Table3,MATCH(MID($B1731,1,1),_309_Table3_ColumnLookup,0),FALSE),
  IF($C1731="309 LCR SummaryA",OneYearSCR,IF($C1731="309 LCR SummaryB",UltimateSCR,IF(VALUE(LEFT($A1731,3))=309,VLOOKUP(VALUE(MID($B1731,2,1)),_309_Table3,MATCH(MID($B1731,1,1),_309_Table3_ColumnLookup,0),FALSE)
+N("309"),
  IF(VALUE(LEFT($A1731,3))=310,VLOOKUP(VALUE(MID($B1731,2,1)),_310_Table3,MATCH(MID($B1731,1,1),_310_Table3_ColumnLookup,0),FALSE)
+N("310"),
  IF(AND(VALUE(LEFT($A1731,3))=311,LEN($I1731)=4),VLOOKUP($I1731,_311_Table3,MATCH($B1731,_311_Table3_ColumnLookup,0),FALSE),
  IF(AND(VALUE(LEFT($A1731,3))=311,OR($B1731="I2",$B1731="J2",$B1731="K2",$B1731="L2")),VLOOKUP('311'!$G$58,_311_Table3,MATCH(MID($B1731,1,1),_311_Table3_ColumnLookup,0),FALSE),
  IF(AND(VALUE(LEFT($A1731,3))=311,RIGHT($B1731,5)="Total"),VLOOKUP('311'!$G$59,_311_Table3,MATCH(MID($B1731,1,1),_311_Table3_ColumnLookup,0),FALSE),
  IF(VALUE(LEFT($A1731,3))=311,VLOOKUP(VALUE(MID($B1731,2,1)),_311_Table3,MATCH(MID($B1731,1,1),_311_Table3_ColumnLookup,0),FALSE)
+N("311"),
  IF(AND(VALUE(LEFT($A1731,3))=312,LEFT($G1731,10)="Unincepted",$B1731="G "),VLOOKUP(" ULO",_312_Table3,MATCH('312'!$N$16,_312_Table3_ColumnLookup,0),FALSE),
  IF(AND(VALUE(LEFT($A1731,3))=312,LEFT($G1731,10)="Unincepted",$B1731="O "),VLOOKUP(" ULO",_312_Table3,MATCH('312'!$V$16,_312_Table3_ColumnLookup,0),FALSE),
  IF(AND(VALUE(LEFT($A1731,3))=312,LEFT($G1731,10)="Unincepted",$B1731="Q "),VLOOKUP(" ULO",_312_Table3,MATCH('312'!$X$16,_312_Table3_ColumnLookup,0),FALSE),
  IF(AND(VALUE(LEFT($A1731,3))=312,LEFT($G1731,10)="Unincepted"),VLOOKUP(" ULO",_312_Table3,MATCH(LEFT($B1731,1),_312_Table3_ColumnLookup,0),FALSE),
  IF(AND(VALUE(LEFT($A1731,3))=312,LEFT($G1731,5)="Total",$B1731="G "),VLOOKUP('312'!$F$80,_312_Table3,MATCH('312'!$N$16,_312_Table3_ColumnLookup,0),FALSE),
  IF(AND(VALUE(LEFT($A1731,3))=312,LEFT($G1731,5)="Total",$B1731="O "),VLOOKUP('312'!$F$80,_312_Table3,MATCH('312'!$V$16,_312_Table3_ColumnLookup,0),FALSE),
  IF(AND(VALUE(LEFT($A1731,3))=312,LEFT($G1731,5)="Total",$B1731="Q "),VLOOKUP('312'!$F$80,_312_Table3,MATCH('312'!$X$16,_312_Table3_ColumnLookup,0),FALSE),
  IF(AND(VALUE(LEFT($A1731,3))=312,LEFT($G1731,5)="Total"),VLOOKUP('312'!$F$80,_312_Table3,MATCH(LEFT($B1731,1),_312_Table3_ColumnLookup,0),FALSE),
  IF(AND(VALUE(LEFT($A1731,3))=312,LEN($I1731)=4,$B1731="G"),VLOOKUP($I1731,_312_Table3,MATCH('312'!$N$16,_312_Table3_ColumnLookup,0),FALSE),
  IF(AND(VALUE(LEFT($A1731,3))=312,LEN($I1731)=4,$B1731="O"),VLOOKUP($I1731,_312_Table3,MATCH('312'!$V$16,_312_Table3_ColumnLookup,0),FALSE),
  IF(AND(VALUE(LEFT($A1731,3))=312,LEN($I1731)=4,$B1731="Q"),VLOOKUP($I1731,_312_Table3,MATCH('312'!$X$16,_312_Table3_ColumnLookup,0),FALSE),
  IF(AND(VALUE(LEFT($A1731,3))=312,LEN($I1731)=4),VLOOKUP($I1731,_312_Table3,MATCH(LEFT($B1731,1),_312_Table3_ColumnLookup,0),FALSE)
+N("312"),
  IF(VALUE(LEFT($A1731,3))=313,VLOOKUP(VALUE(MID($B1731,2,1)),_313_Table3,MATCH(MID($B1731,1,1),_313_Table3_ColumnLookup,0),FALSE)
+N("313"),
  IF(AND(VALUE(LEFT($A1731,3))=314,LEN($B1731)=3),VLOOKUP(VALUE(MID($B1731,2,2)),_314_Table3,MATCH(MID($B1731,1,1),_314_Table3_ColumnLookup,0),FALSE),
  IF(VALUE(LEFT($A1731,3))=314,VLOOKUP(VALUE(MID($B1731,2,1)),_314_Table3,MATCH(MID($B1731,1,1),_314_Table3_ColumnLookup,0),FALSE)
+N("314"),
""))))))))))))))))))))))))</f>
        <v>#N/A</v>
      </c>
      <c r="H1731" s="321" t="str">
        <f>IFERROR(
IF(ISERROR($D1731)=FALSE,$D1731,IF(ISERROR($E1731)=FALSE,$E1731,IF(ISERROR($F1731)=FALSE,$F1731
+N("012 checkboxes"),
IF(
IF(OR(LEFT($A1731,9)="Syndicate",LEFT($A1731,12)="NewSyndicate"),VLOOKUP($A1731,'012'!$J:$ZW,MATCH("Link to button",'012'!$J$1:$ZW$1,0),0)
+N("309 checkbox"),
IF($C1731="309 LCR Summary0",VLOOKUP("Notes990",'309'!$P:$ZZ,MATCH("Link to button",'309'!$P$1:$ZZ$1,0),0)
+N("313 checkboxes"),
IF($C1731="313 Financial Information0LcmVsScr",IF($C1731="309 LCR Summary0",VLOOKUP("LcmVsScr",'309'!$N:$ZZ,MATCH("Link to button",'309'!$N$1:$ZZ$1,0),0),
IF($C1731="313 Financial Information0LcrDocAttached",IF($C1731="309 LCR Summary0",VLOOKUP("LcrDocAttached",'309'!$N:$ZZ,MATCH("Link to button",'309'!$N$1:$ZZ$1,0),
0)))))))=1,TRUE,FALSE)
))),"")</f>
        <v/>
      </c>
    </row>
    <row r="1732" spans="1:8">
      <c r="A1732" s="237" t="e">
        <f>VLOOKUP($G1732,CSVLookups!$B:$R,MATCH(A$1,CSVLookups!$B$1:$R$1,0),FALSE)</f>
        <v>#N/A</v>
      </c>
      <c r="B1732" s="237" t="e">
        <f>VLOOKUP($G1732,CSVLookups!$B:$R,MATCH(B$1,CSVLookups!$B$1:$R$1,0),FALSE)</f>
        <v>#N/A</v>
      </c>
      <c r="C1732" s="238" t="e">
        <f t="shared" si="27"/>
        <v>#N/A</v>
      </c>
      <c r="D1732" s="238" t="e">
        <f>IF(AND(VALUE(LEFT($A1732,3))=309,LEN($B1732)=3),VLOOKUP(VALUE(MID($B1732,2,2)),_309_Table1,MATCH(MID($B1732,1,1),_309_Table1_ColumnLookup,0),FALSE),
  IF($C1732="309 LCR SummaryA",OneYearSCR,IF($C1732="309 LCR SummaryB",UltimateSCR,IF(VALUE(LEFT($A1732,3))=309,VLOOKUP(VALUE(MID($B1732,2,1)),_309_Table1,MATCH(MID($B1732,1,1),_309_Table1_ColumnLookup,0),FALSE)
+N("309"),
  IF(VALUE(LEFT($A1732,3))=310,VLOOKUP(VALUE(MID($B1732,2,1)),_310_Table1,MATCH(MID($B1732,1,1),_310_Table1_ColumnLookup,0),FALSE)
+N("310"),
  IF(AND(VALUE(LEFT($A1732,3))=311,LEN($I1732)=4),VLOOKUP($I1732,_311_Table1,MATCH($B1732,_311_Table1_ColumnLookup,0),FALSE),
  IF(AND(VALUE(LEFT($A1732,3))=311,OR($B1732="I2",$B1732="J2",$B1732="K2",$B1732="L2")),VLOOKUP('311'!$G$58,_311_Table1,MATCH(MID($B1732,1,1),_311_Table1_ColumnLookup,0),FALSE),
  IF(AND(VALUE(LEFT($A1732,3))=311,RIGHT($B1732,5)="Total"),VLOOKUP('311'!$G$59,_311_Table1,MATCH(MID($B1732,1,1),_311_Table1_ColumnLookup,0),FALSE),
  IF(VALUE(LEFT($A1732,3))=311,VLOOKUP(VALUE(MID($B1732,2,1)),_311_Table1,MATCH(MID($B1732,1,1),_311_Table1_ColumnLookup,0),FALSE)
+N("311"),
  IF(AND(VALUE(LEFT($A1732,3))=312,LEFT($G1732,10)="Unincepted",$B1732="G "),VLOOKUP(" ULO",_312_Table1,MATCH('312'!$N$16,_312_Table1_ColumnLookup,0),FALSE),
  IF(AND(VALUE(LEFT($A1732,3))=312,LEFT($G1732,10)="Unincepted",$B1732="O "),VLOOKUP(" ULO",_312_Table1,MATCH('312'!$V$16,_312_Table1_ColumnLookup,0),FALSE),
  IF(AND(VALUE(LEFT($A1732,3))=312,LEFT($G1732,10)="Unincepted",$B1732="Q "),VLOOKUP(" ULO",_312_Table1,MATCH('312'!$X$16,_312_Table1_ColumnLookup,0),FALSE),
  IF(AND(VALUE(LEFT($A1732,3))=312,LEFT($G1732,10)="Unincepted"),VLOOKUP(" ULO",_312_Table1,MATCH(LEFT($B1732,1),_312_Table1_ColumnLookup,0),FALSE),
  IF(AND(VALUE(LEFT($A1732,3))=312,LEFT($G1732,5)="Total",$B1732="G "),VLOOKUP('312'!$F$80,_312_Table1,MATCH('312'!$N$16,_312_Table1_ColumnLookup,0),FALSE),
  IF(AND(VALUE(LEFT($A1732,3))=312,LEFT($G1732,5)="Total",$B1732="O "),VLOOKUP('312'!$F$80,_312_Table1,MATCH('312'!$V$16,_312_Table1_ColumnLookup,0),FALSE),
  IF(AND(VALUE(LEFT($A1732,3))=312,LEFT($G1732,5)="Total",$B1732="Q "),VLOOKUP('312'!$F$80,_312_Table1,MATCH('312'!$X$16,_312_Table1_ColumnLookup,0),FALSE),
  IF(AND(VALUE(LEFT($A1732,3))=312,LEFT($G1732,5)="Total"),VLOOKUP('312'!$F$80,_312_Table1,MATCH(LEFT($B1732,1),_312_Table1_ColumnLookup,0),FALSE),
  IF(AND(VALUE(LEFT($A1732,3))=312,LEN($I1732)=4,$B1732="G"),VLOOKUP($I1732,_312_Table1,MATCH('312'!$N$16,_312_Table1_ColumnLookup,0),FALSE),
  IF(AND(VALUE(LEFT($A1732,3))=312,LEN($I1732)=4,$B1732="O"),VLOOKUP($I1732,_312_Table1,MATCH('312'!$V$16,_312_Table1_ColumnLookup,0),FALSE),
  IF(AND(VALUE(LEFT($A1732,3))=312,LEN($I1732)=4,$B1732="Q"),VLOOKUP($I1732,_312_Table1,MATCH('312'!$X$16,_312_Table1_ColumnLookup,0),FALSE),
  IF(AND(VALUE(LEFT($A1732,3))=312,LEN($I1732)=4),VLOOKUP($I1732,_312_Table1,MATCH(LEFT($B1732,1),_312_Table1_ColumnLookup,0),FALSE)
+N("312"),
  IF(VALUE(LEFT($A1732,3))=313,VLOOKUP(VALUE(MID($B1732,2,1)),_313_Table1,MATCH(MID($B1732,1,1),_313_Table1_ColumnLookup,0),FALSE)
+N("313"),
  IF(AND(VALUE(LEFT($A1732,3))=314,LEN($B1732)=3),VLOOKUP(VALUE(MID($B1732,2,2)),_314_Table1,MATCH(MID($B1732,1,1),_314_Table1_ColumnLookup,0),FALSE),
  IF(VALUE(LEFT($A1732,3))=314,VLOOKUP(VALUE(MID($B1732,2,1)),_314_Table1,MATCH(MID($B1732,1,1),_314_Table1_ColumnLookup,0),FALSE)
+N("314"),
""))))))))))))))))))))))))</f>
        <v>#N/A</v>
      </c>
      <c r="E1732" s="238" t="e">
        <f>IF(AND(VALUE(LEFT($A1732,3))=309,LEN($B1732)=3),VLOOKUP(VALUE(MID($B1732,2,2)),_309_Table2,MATCH(MID($B1732,1,1),_309_Table2_ColumnLookup,0),FALSE),
  IF($C1732="309 LCR SummaryA",OneYearSCR,IF($C1732="309 LCR SummaryB",UltimateSCR,IF(VALUE(LEFT($A1732,3))=309,VLOOKUP(VALUE(MID($B1732,2,1)),_309_Table2,MATCH(MID($B1732,1,1),_309_Table2_ColumnLookup,0),FALSE)
+N("309"),
  IF(VALUE(LEFT($A1732,3))=310,VLOOKUP(VALUE(MID($B1732,2,1)),_310_Table2,MATCH(MID($B1732,1,1),_310_Table2_ColumnLookup,0),FALSE)
+N("310"),
  IF(AND(VALUE(LEFT($A1732,3))=311,LEN($I1732)=4),VLOOKUP($I1732,_311_Table2,MATCH($B1732,_311_Table2_ColumnLookup,0),FALSE),
  IF(AND(VALUE(LEFT($A1732,3))=311,OR($B1732="I2",$B1732="J2",$B1732="K2",$B1732="L2")),VLOOKUP('311'!$G$58,_311_Table2,MATCH(MID($B1732,1,1),_311_Table2_ColumnLookup,0),FALSE),
  IF(AND(VALUE(LEFT($A1732,3))=311,RIGHT($B1732,5)="Total"),VLOOKUP('311'!$G$59,_311_Table2,MATCH(MID($B1732,1,1),_311_Table2_ColumnLookup,0),FALSE),
  IF(VALUE(LEFT($A1732,3))=311,VLOOKUP(VALUE(MID($B1732,2,1)),_311_Table2,MATCH(MID($B1732,1,1),_311_Table2_ColumnLookup,0),FALSE)
+N("311"),
  IF(AND(VALUE(LEFT($A1732,3))=312,LEFT($G1732,10)="Unincepted",$B1732="G "),VLOOKUP(" ULO",_312_Table2,MATCH('312'!$N$16,_312_Table2_ColumnLookup,0),FALSE),
  IF(AND(VALUE(LEFT($A1732,3))=312,LEFT($G1732,10)="Unincepted",$B1732="O "),VLOOKUP(" ULO",_312_Table2,MATCH('312'!$V$16,_312_Table2_ColumnLookup,0),FALSE),
  IF(AND(VALUE(LEFT($A1732,3))=312,LEFT($G1732,10)="Unincepted",$B1732="Q "),VLOOKUP(" ULO",_312_Table2,MATCH('312'!$X$16,_312_Table2_ColumnLookup,0),FALSE),
  IF(AND(VALUE(LEFT($A1732,3))=312,LEFT($G1732,10)="Unincepted"),VLOOKUP(" ULO",_312_Table2,MATCH(LEFT($B1732,1),_312_Table2_ColumnLookup,0),FALSE),
  IF(AND(VALUE(LEFT($A1732,3))=312,LEFT($G1732,5)="Total",$B1732="G "),VLOOKUP('312'!$F$80,_312_Table2,MATCH('312'!$N$16,_312_Table2_ColumnLookup,0),FALSE),
  IF(AND(VALUE(LEFT($A1732,3))=312,LEFT($G1732,5)="Total",$B1732="O "),VLOOKUP('312'!$F$80,_312_Table2,MATCH('312'!$V$16,_312_Table2_ColumnLookup,0),FALSE),
  IF(AND(VALUE(LEFT($A1732,3))=312,LEFT($G1732,5)="Total",$B1732="Q "),VLOOKUP('312'!$F$80,_312_Table2,MATCH('312'!$X$16,_312_Table2_ColumnLookup,0),FALSE),
  IF(AND(VALUE(LEFT($A1732,3))=312,LEFT($G1732,5)="Total"),VLOOKUP('312'!$F$80,_312_Table2,MATCH(LEFT($B1732,1),_312_Table2_ColumnLookup,0),FALSE),
  IF(AND(VALUE(LEFT($A1732,3))=312,LEN($I1732)=4,$B1732="G"),VLOOKUP($I1732,_312_Table2,MATCH('312'!$N$16,_312_Table2_ColumnLookup,0),FALSE),
  IF(AND(VALUE(LEFT($A1732,3))=312,LEN($I1732)=4,$B1732="O"),VLOOKUP($I1732,_312_Table2,MATCH('312'!$V$16,_312_Table2_ColumnLookup,0),FALSE),
  IF(AND(VALUE(LEFT($A1732,3))=312,LEN($I1732)=4,$B1732="Q"),VLOOKUP($I1732,_312_Table2,MATCH('312'!$X$16,_312_Table2_ColumnLookup,0),FALSE),
  IF(AND(VALUE(LEFT($A1732,3))=312,LEN($I1732)=4),VLOOKUP($I1732,_312_Table2,MATCH(LEFT($B1732,1),_312_Table2_ColumnLookup,0),FALSE)
+N("312"),
  IF(VALUE(LEFT($A1732,3))=313,VLOOKUP(VALUE(MID($B1732,2,1)),_313_Table2,MATCH(MID($B1732,1,1),_313_Table2_ColumnLookup,0),FALSE)
+N("313"),
  IF(AND(VALUE(LEFT($A1732,3))=314,LEN($B1732)=3),VLOOKUP(VALUE(MID($B1732,2,2)),_314_Table2,MATCH(MID($B1732,1,1),_314_Table2_ColumnLookup,0),FALSE),
  IF(VALUE(LEFT($A1732,3))=314,VLOOKUP(VALUE(MID($B1732,2,1)),_314_Table2,MATCH(MID($B1732,1,1),_314_Table2_ColumnLookup,0),FALSE)
+N("314"),
""))))))))))))))))))))))))</f>
        <v>#N/A</v>
      </c>
      <c r="F1732" s="238" t="e">
        <f>IF(AND(VALUE(LEFT($A1732,3))=309,LEN($B1732)=3),VLOOKUP(VALUE(MID($B1732,2,2)),_309_Table3,MATCH(MID($B1732,1,1),_309_Table3_ColumnLookup,0),FALSE),
  IF($C1732="309 LCR SummaryA",OneYearSCR,IF($C1732="309 LCR SummaryB",UltimateSCR,IF(VALUE(LEFT($A1732,3))=309,VLOOKUP(VALUE(MID($B1732,2,1)),_309_Table3,MATCH(MID($B1732,1,1),_309_Table3_ColumnLookup,0),FALSE)
+N("309"),
  IF(VALUE(LEFT($A1732,3))=310,VLOOKUP(VALUE(MID($B1732,2,1)),_310_Table3,MATCH(MID($B1732,1,1),_310_Table3_ColumnLookup,0),FALSE)
+N("310"),
  IF(AND(VALUE(LEFT($A1732,3))=311,LEN($I1732)=4),VLOOKUP($I1732,_311_Table3,MATCH($B1732,_311_Table3_ColumnLookup,0),FALSE),
  IF(AND(VALUE(LEFT($A1732,3))=311,OR($B1732="I2",$B1732="J2",$B1732="K2",$B1732="L2")),VLOOKUP('311'!$G$58,_311_Table3,MATCH(MID($B1732,1,1),_311_Table3_ColumnLookup,0),FALSE),
  IF(AND(VALUE(LEFT($A1732,3))=311,RIGHT($B1732,5)="Total"),VLOOKUP('311'!$G$59,_311_Table3,MATCH(MID($B1732,1,1),_311_Table3_ColumnLookup,0),FALSE),
  IF(VALUE(LEFT($A1732,3))=311,VLOOKUP(VALUE(MID($B1732,2,1)),_311_Table3,MATCH(MID($B1732,1,1),_311_Table3_ColumnLookup,0),FALSE)
+N("311"),
  IF(AND(VALUE(LEFT($A1732,3))=312,LEFT($G1732,10)="Unincepted",$B1732="G "),VLOOKUP(" ULO",_312_Table3,MATCH('312'!$N$16,_312_Table3_ColumnLookup,0),FALSE),
  IF(AND(VALUE(LEFT($A1732,3))=312,LEFT($G1732,10)="Unincepted",$B1732="O "),VLOOKUP(" ULO",_312_Table3,MATCH('312'!$V$16,_312_Table3_ColumnLookup,0),FALSE),
  IF(AND(VALUE(LEFT($A1732,3))=312,LEFT($G1732,10)="Unincepted",$B1732="Q "),VLOOKUP(" ULO",_312_Table3,MATCH('312'!$X$16,_312_Table3_ColumnLookup,0),FALSE),
  IF(AND(VALUE(LEFT($A1732,3))=312,LEFT($G1732,10)="Unincepted"),VLOOKUP(" ULO",_312_Table3,MATCH(LEFT($B1732,1),_312_Table3_ColumnLookup,0),FALSE),
  IF(AND(VALUE(LEFT($A1732,3))=312,LEFT($G1732,5)="Total",$B1732="G "),VLOOKUP('312'!$F$80,_312_Table3,MATCH('312'!$N$16,_312_Table3_ColumnLookup,0),FALSE),
  IF(AND(VALUE(LEFT($A1732,3))=312,LEFT($G1732,5)="Total",$B1732="O "),VLOOKUP('312'!$F$80,_312_Table3,MATCH('312'!$V$16,_312_Table3_ColumnLookup,0),FALSE),
  IF(AND(VALUE(LEFT($A1732,3))=312,LEFT($G1732,5)="Total",$B1732="Q "),VLOOKUP('312'!$F$80,_312_Table3,MATCH('312'!$X$16,_312_Table3_ColumnLookup,0),FALSE),
  IF(AND(VALUE(LEFT($A1732,3))=312,LEFT($G1732,5)="Total"),VLOOKUP('312'!$F$80,_312_Table3,MATCH(LEFT($B1732,1),_312_Table3_ColumnLookup,0),FALSE),
  IF(AND(VALUE(LEFT($A1732,3))=312,LEN($I1732)=4,$B1732="G"),VLOOKUP($I1732,_312_Table3,MATCH('312'!$N$16,_312_Table3_ColumnLookup,0),FALSE),
  IF(AND(VALUE(LEFT($A1732,3))=312,LEN($I1732)=4,$B1732="O"),VLOOKUP($I1732,_312_Table3,MATCH('312'!$V$16,_312_Table3_ColumnLookup,0),FALSE),
  IF(AND(VALUE(LEFT($A1732,3))=312,LEN($I1732)=4,$B1732="Q"),VLOOKUP($I1732,_312_Table3,MATCH('312'!$X$16,_312_Table3_ColumnLookup,0),FALSE),
  IF(AND(VALUE(LEFT($A1732,3))=312,LEN($I1732)=4),VLOOKUP($I1732,_312_Table3,MATCH(LEFT($B1732,1),_312_Table3_ColumnLookup,0),FALSE)
+N("312"),
  IF(VALUE(LEFT($A1732,3))=313,VLOOKUP(VALUE(MID($B1732,2,1)),_313_Table3,MATCH(MID($B1732,1,1),_313_Table3_ColumnLookup,0),FALSE)
+N("313"),
  IF(AND(VALUE(LEFT($A1732,3))=314,LEN($B1732)=3),VLOOKUP(VALUE(MID($B1732,2,2)),_314_Table3,MATCH(MID($B1732,1,1),_314_Table3_ColumnLookup,0),FALSE),
  IF(VALUE(LEFT($A1732,3))=314,VLOOKUP(VALUE(MID($B1732,2,1)),_314_Table3,MATCH(MID($B1732,1,1),_314_Table3_ColumnLookup,0),FALSE)
+N("314"),
""))))))))))))))))))))))))</f>
        <v>#N/A</v>
      </c>
      <c r="H1732" s="321" t="str">
        <f>IFERROR(
IF(ISERROR($D1732)=FALSE,$D1732,IF(ISERROR($E1732)=FALSE,$E1732,IF(ISERROR($F1732)=FALSE,$F1732
+N("012 checkboxes"),
IF(
IF(OR(LEFT($A1732,9)="Syndicate",LEFT($A1732,12)="NewSyndicate"),VLOOKUP($A1732,'012'!$J:$ZW,MATCH("Link to button",'012'!$J$1:$ZW$1,0),0)
+N("309 checkbox"),
IF($C1732="309 LCR Summary0",VLOOKUP("Notes990",'309'!$P:$ZZ,MATCH("Link to button",'309'!$P$1:$ZZ$1,0),0)
+N("313 checkboxes"),
IF($C1732="313 Financial Information0LcmVsScr",IF($C1732="309 LCR Summary0",VLOOKUP("LcmVsScr",'309'!$N:$ZZ,MATCH("Link to button",'309'!$N$1:$ZZ$1,0),0),
IF($C1732="313 Financial Information0LcrDocAttached",IF($C1732="309 LCR Summary0",VLOOKUP("LcrDocAttached",'309'!$N:$ZZ,MATCH("Link to button",'309'!$N$1:$ZZ$1,0),
0)))))))=1,TRUE,FALSE)
))),"")</f>
        <v/>
      </c>
    </row>
    <row r="1733" spans="1:8">
      <c r="A1733" s="237" t="e">
        <f>VLOOKUP($G1733,CSVLookups!$B:$R,MATCH(A$1,CSVLookups!$B$1:$R$1,0),FALSE)</f>
        <v>#N/A</v>
      </c>
      <c r="B1733" s="237" t="e">
        <f>VLOOKUP($G1733,CSVLookups!$B:$R,MATCH(B$1,CSVLookups!$B$1:$R$1,0),FALSE)</f>
        <v>#N/A</v>
      </c>
      <c r="C1733" s="238" t="e">
        <f t="shared" si="27"/>
        <v>#N/A</v>
      </c>
      <c r="D1733" s="238" t="e">
        <f>IF(AND(VALUE(LEFT($A1733,3))=309,LEN($B1733)=3),VLOOKUP(VALUE(MID($B1733,2,2)),_309_Table1,MATCH(MID($B1733,1,1),_309_Table1_ColumnLookup,0),FALSE),
  IF($C1733="309 LCR SummaryA",OneYearSCR,IF($C1733="309 LCR SummaryB",UltimateSCR,IF(VALUE(LEFT($A1733,3))=309,VLOOKUP(VALUE(MID($B1733,2,1)),_309_Table1,MATCH(MID($B1733,1,1),_309_Table1_ColumnLookup,0),FALSE)
+N("309"),
  IF(VALUE(LEFT($A1733,3))=310,VLOOKUP(VALUE(MID($B1733,2,1)),_310_Table1,MATCH(MID($B1733,1,1),_310_Table1_ColumnLookup,0),FALSE)
+N("310"),
  IF(AND(VALUE(LEFT($A1733,3))=311,LEN($I1733)=4),VLOOKUP($I1733,_311_Table1,MATCH($B1733,_311_Table1_ColumnLookup,0),FALSE),
  IF(AND(VALUE(LEFT($A1733,3))=311,OR($B1733="I2",$B1733="J2",$B1733="K2",$B1733="L2")),VLOOKUP('311'!$G$58,_311_Table1,MATCH(MID($B1733,1,1),_311_Table1_ColumnLookup,0),FALSE),
  IF(AND(VALUE(LEFT($A1733,3))=311,RIGHT($B1733,5)="Total"),VLOOKUP('311'!$G$59,_311_Table1,MATCH(MID($B1733,1,1),_311_Table1_ColumnLookup,0),FALSE),
  IF(VALUE(LEFT($A1733,3))=311,VLOOKUP(VALUE(MID($B1733,2,1)),_311_Table1,MATCH(MID($B1733,1,1),_311_Table1_ColumnLookup,0),FALSE)
+N("311"),
  IF(AND(VALUE(LEFT($A1733,3))=312,LEFT($G1733,10)="Unincepted",$B1733="G "),VLOOKUP(" ULO",_312_Table1,MATCH('312'!$N$16,_312_Table1_ColumnLookup,0),FALSE),
  IF(AND(VALUE(LEFT($A1733,3))=312,LEFT($G1733,10)="Unincepted",$B1733="O "),VLOOKUP(" ULO",_312_Table1,MATCH('312'!$V$16,_312_Table1_ColumnLookup,0),FALSE),
  IF(AND(VALUE(LEFT($A1733,3))=312,LEFT($G1733,10)="Unincepted",$B1733="Q "),VLOOKUP(" ULO",_312_Table1,MATCH('312'!$X$16,_312_Table1_ColumnLookup,0),FALSE),
  IF(AND(VALUE(LEFT($A1733,3))=312,LEFT($G1733,10)="Unincepted"),VLOOKUP(" ULO",_312_Table1,MATCH(LEFT($B1733,1),_312_Table1_ColumnLookup,0),FALSE),
  IF(AND(VALUE(LEFT($A1733,3))=312,LEFT($G1733,5)="Total",$B1733="G "),VLOOKUP('312'!$F$80,_312_Table1,MATCH('312'!$N$16,_312_Table1_ColumnLookup,0),FALSE),
  IF(AND(VALUE(LEFT($A1733,3))=312,LEFT($G1733,5)="Total",$B1733="O "),VLOOKUP('312'!$F$80,_312_Table1,MATCH('312'!$V$16,_312_Table1_ColumnLookup,0),FALSE),
  IF(AND(VALUE(LEFT($A1733,3))=312,LEFT($G1733,5)="Total",$B1733="Q "),VLOOKUP('312'!$F$80,_312_Table1,MATCH('312'!$X$16,_312_Table1_ColumnLookup,0),FALSE),
  IF(AND(VALUE(LEFT($A1733,3))=312,LEFT($G1733,5)="Total"),VLOOKUP('312'!$F$80,_312_Table1,MATCH(LEFT($B1733,1),_312_Table1_ColumnLookup,0),FALSE),
  IF(AND(VALUE(LEFT($A1733,3))=312,LEN($I1733)=4,$B1733="G"),VLOOKUP($I1733,_312_Table1,MATCH('312'!$N$16,_312_Table1_ColumnLookup,0),FALSE),
  IF(AND(VALUE(LEFT($A1733,3))=312,LEN($I1733)=4,$B1733="O"),VLOOKUP($I1733,_312_Table1,MATCH('312'!$V$16,_312_Table1_ColumnLookup,0),FALSE),
  IF(AND(VALUE(LEFT($A1733,3))=312,LEN($I1733)=4,$B1733="Q"),VLOOKUP($I1733,_312_Table1,MATCH('312'!$X$16,_312_Table1_ColumnLookup,0),FALSE),
  IF(AND(VALUE(LEFT($A1733,3))=312,LEN($I1733)=4),VLOOKUP($I1733,_312_Table1,MATCH(LEFT($B1733,1),_312_Table1_ColumnLookup,0),FALSE)
+N("312"),
  IF(VALUE(LEFT($A1733,3))=313,VLOOKUP(VALUE(MID($B1733,2,1)),_313_Table1,MATCH(MID($B1733,1,1),_313_Table1_ColumnLookup,0),FALSE)
+N("313"),
  IF(AND(VALUE(LEFT($A1733,3))=314,LEN($B1733)=3),VLOOKUP(VALUE(MID($B1733,2,2)),_314_Table1,MATCH(MID($B1733,1,1),_314_Table1_ColumnLookup,0),FALSE),
  IF(VALUE(LEFT($A1733,3))=314,VLOOKUP(VALUE(MID($B1733,2,1)),_314_Table1,MATCH(MID($B1733,1,1),_314_Table1_ColumnLookup,0),FALSE)
+N("314"),
""))))))))))))))))))))))))</f>
        <v>#N/A</v>
      </c>
      <c r="E1733" s="238" t="e">
        <f>IF(AND(VALUE(LEFT($A1733,3))=309,LEN($B1733)=3),VLOOKUP(VALUE(MID($B1733,2,2)),_309_Table2,MATCH(MID($B1733,1,1),_309_Table2_ColumnLookup,0),FALSE),
  IF($C1733="309 LCR SummaryA",OneYearSCR,IF($C1733="309 LCR SummaryB",UltimateSCR,IF(VALUE(LEFT($A1733,3))=309,VLOOKUP(VALUE(MID($B1733,2,1)),_309_Table2,MATCH(MID($B1733,1,1),_309_Table2_ColumnLookup,0),FALSE)
+N("309"),
  IF(VALUE(LEFT($A1733,3))=310,VLOOKUP(VALUE(MID($B1733,2,1)),_310_Table2,MATCH(MID($B1733,1,1),_310_Table2_ColumnLookup,0),FALSE)
+N("310"),
  IF(AND(VALUE(LEFT($A1733,3))=311,LEN($I1733)=4),VLOOKUP($I1733,_311_Table2,MATCH($B1733,_311_Table2_ColumnLookup,0),FALSE),
  IF(AND(VALUE(LEFT($A1733,3))=311,OR($B1733="I2",$B1733="J2",$B1733="K2",$B1733="L2")),VLOOKUP('311'!$G$58,_311_Table2,MATCH(MID($B1733,1,1),_311_Table2_ColumnLookup,0),FALSE),
  IF(AND(VALUE(LEFT($A1733,3))=311,RIGHT($B1733,5)="Total"),VLOOKUP('311'!$G$59,_311_Table2,MATCH(MID($B1733,1,1),_311_Table2_ColumnLookup,0),FALSE),
  IF(VALUE(LEFT($A1733,3))=311,VLOOKUP(VALUE(MID($B1733,2,1)),_311_Table2,MATCH(MID($B1733,1,1),_311_Table2_ColumnLookup,0),FALSE)
+N("311"),
  IF(AND(VALUE(LEFT($A1733,3))=312,LEFT($G1733,10)="Unincepted",$B1733="G "),VLOOKUP(" ULO",_312_Table2,MATCH('312'!$N$16,_312_Table2_ColumnLookup,0),FALSE),
  IF(AND(VALUE(LEFT($A1733,3))=312,LEFT($G1733,10)="Unincepted",$B1733="O "),VLOOKUP(" ULO",_312_Table2,MATCH('312'!$V$16,_312_Table2_ColumnLookup,0),FALSE),
  IF(AND(VALUE(LEFT($A1733,3))=312,LEFT($G1733,10)="Unincepted",$B1733="Q "),VLOOKUP(" ULO",_312_Table2,MATCH('312'!$X$16,_312_Table2_ColumnLookup,0),FALSE),
  IF(AND(VALUE(LEFT($A1733,3))=312,LEFT($G1733,10)="Unincepted"),VLOOKUP(" ULO",_312_Table2,MATCH(LEFT($B1733,1),_312_Table2_ColumnLookup,0),FALSE),
  IF(AND(VALUE(LEFT($A1733,3))=312,LEFT($G1733,5)="Total",$B1733="G "),VLOOKUP('312'!$F$80,_312_Table2,MATCH('312'!$N$16,_312_Table2_ColumnLookup,0),FALSE),
  IF(AND(VALUE(LEFT($A1733,3))=312,LEFT($G1733,5)="Total",$B1733="O "),VLOOKUP('312'!$F$80,_312_Table2,MATCH('312'!$V$16,_312_Table2_ColumnLookup,0),FALSE),
  IF(AND(VALUE(LEFT($A1733,3))=312,LEFT($G1733,5)="Total",$B1733="Q "),VLOOKUP('312'!$F$80,_312_Table2,MATCH('312'!$X$16,_312_Table2_ColumnLookup,0),FALSE),
  IF(AND(VALUE(LEFT($A1733,3))=312,LEFT($G1733,5)="Total"),VLOOKUP('312'!$F$80,_312_Table2,MATCH(LEFT($B1733,1),_312_Table2_ColumnLookup,0),FALSE),
  IF(AND(VALUE(LEFT($A1733,3))=312,LEN($I1733)=4,$B1733="G"),VLOOKUP($I1733,_312_Table2,MATCH('312'!$N$16,_312_Table2_ColumnLookup,0),FALSE),
  IF(AND(VALUE(LEFT($A1733,3))=312,LEN($I1733)=4,$B1733="O"),VLOOKUP($I1733,_312_Table2,MATCH('312'!$V$16,_312_Table2_ColumnLookup,0),FALSE),
  IF(AND(VALUE(LEFT($A1733,3))=312,LEN($I1733)=4,$B1733="Q"),VLOOKUP($I1733,_312_Table2,MATCH('312'!$X$16,_312_Table2_ColumnLookup,0),FALSE),
  IF(AND(VALUE(LEFT($A1733,3))=312,LEN($I1733)=4),VLOOKUP($I1733,_312_Table2,MATCH(LEFT($B1733,1),_312_Table2_ColumnLookup,0),FALSE)
+N("312"),
  IF(VALUE(LEFT($A1733,3))=313,VLOOKUP(VALUE(MID($B1733,2,1)),_313_Table2,MATCH(MID($B1733,1,1),_313_Table2_ColumnLookup,0),FALSE)
+N("313"),
  IF(AND(VALUE(LEFT($A1733,3))=314,LEN($B1733)=3),VLOOKUP(VALUE(MID($B1733,2,2)),_314_Table2,MATCH(MID($B1733,1,1),_314_Table2_ColumnLookup,0),FALSE),
  IF(VALUE(LEFT($A1733,3))=314,VLOOKUP(VALUE(MID($B1733,2,1)),_314_Table2,MATCH(MID($B1733,1,1),_314_Table2_ColumnLookup,0),FALSE)
+N("314"),
""))))))))))))))))))))))))</f>
        <v>#N/A</v>
      </c>
      <c r="F1733" s="238" t="e">
        <f>IF(AND(VALUE(LEFT($A1733,3))=309,LEN($B1733)=3),VLOOKUP(VALUE(MID($B1733,2,2)),_309_Table3,MATCH(MID($B1733,1,1),_309_Table3_ColumnLookup,0),FALSE),
  IF($C1733="309 LCR SummaryA",OneYearSCR,IF($C1733="309 LCR SummaryB",UltimateSCR,IF(VALUE(LEFT($A1733,3))=309,VLOOKUP(VALUE(MID($B1733,2,1)),_309_Table3,MATCH(MID($B1733,1,1),_309_Table3_ColumnLookup,0),FALSE)
+N("309"),
  IF(VALUE(LEFT($A1733,3))=310,VLOOKUP(VALUE(MID($B1733,2,1)),_310_Table3,MATCH(MID($B1733,1,1),_310_Table3_ColumnLookup,0),FALSE)
+N("310"),
  IF(AND(VALUE(LEFT($A1733,3))=311,LEN($I1733)=4),VLOOKUP($I1733,_311_Table3,MATCH($B1733,_311_Table3_ColumnLookup,0),FALSE),
  IF(AND(VALUE(LEFT($A1733,3))=311,OR($B1733="I2",$B1733="J2",$B1733="K2",$B1733="L2")),VLOOKUP('311'!$G$58,_311_Table3,MATCH(MID($B1733,1,1),_311_Table3_ColumnLookup,0),FALSE),
  IF(AND(VALUE(LEFT($A1733,3))=311,RIGHT($B1733,5)="Total"),VLOOKUP('311'!$G$59,_311_Table3,MATCH(MID($B1733,1,1),_311_Table3_ColumnLookup,0),FALSE),
  IF(VALUE(LEFT($A1733,3))=311,VLOOKUP(VALUE(MID($B1733,2,1)),_311_Table3,MATCH(MID($B1733,1,1),_311_Table3_ColumnLookup,0),FALSE)
+N("311"),
  IF(AND(VALUE(LEFT($A1733,3))=312,LEFT($G1733,10)="Unincepted",$B1733="G "),VLOOKUP(" ULO",_312_Table3,MATCH('312'!$N$16,_312_Table3_ColumnLookup,0),FALSE),
  IF(AND(VALUE(LEFT($A1733,3))=312,LEFT($G1733,10)="Unincepted",$B1733="O "),VLOOKUP(" ULO",_312_Table3,MATCH('312'!$V$16,_312_Table3_ColumnLookup,0),FALSE),
  IF(AND(VALUE(LEFT($A1733,3))=312,LEFT($G1733,10)="Unincepted",$B1733="Q "),VLOOKUP(" ULO",_312_Table3,MATCH('312'!$X$16,_312_Table3_ColumnLookup,0),FALSE),
  IF(AND(VALUE(LEFT($A1733,3))=312,LEFT($G1733,10)="Unincepted"),VLOOKUP(" ULO",_312_Table3,MATCH(LEFT($B1733,1),_312_Table3_ColumnLookup,0),FALSE),
  IF(AND(VALUE(LEFT($A1733,3))=312,LEFT($G1733,5)="Total",$B1733="G "),VLOOKUP('312'!$F$80,_312_Table3,MATCH('312'!$N$16,_312_Table3_ColumnLookup,0),FALSE),
  IF(AND(VALUE(LEFT($A1733,3))=312,LEFT($G1733,5)="Total",$B1733="O "),VLOOKUP('312'!$F$80,_312_Table3,MATCH('312'!$V$16,_312_Table3_ColumnLookup,0),FALSE),
  IF(AND(VALUE(LEFT($A1733,3))=312,LEFT($G1733,5)="Total",$B1733="Q "),VLOOKUP('312'!$F$80,_312_Table3,MATCH('312'!$X$16,_312_Table3_ColumnLookup,0),FALSE),
  IF(AND(VALUE(LEFT($A1733,3))=312,LEFT($G1733,5)="Total"),VLOOKUP('312'!$F$80,_312_Table3,MATCH(LEFT($B1733,1),_312_Table3_ColumnLookup,0),FALSE),
  IF(AND(VALUE(LEFT($A1733,3))=312,LEN($I1733)=4,$B1733="G"),VLOOKUP($I1733,_312_Table3,MATCH('312'!$N$16,_312_Table3_ColumnLookup,0),FALSE),
  IF(AND(VALUE(LEFT($A1733,3))=312,LEN($I1733)=4,$B1733="O"),VLOOKUP($I1733,_312_Table3,MATCH('312'!$V$16,_312_Table3_ColumnLookup,0),FALSE),
  IF(AND(VALUE(LEFT($A1733,3))=312,LEN($I1733)=4,$B1733="Q"),VLOOKUP($I1733,_312_Table3,MATCH('312'!$X$16,_312_Table3_ColumnLookup,0),FALSE),
  IF(AND(VALUE(LEFT($A1733,3))=312,LEN($I1733)=4),VLOOKUP($I1733,_312_Table3,MATCH(LEFT($B1733,1),_312_Table3_ColumnLookup,0),FALSE)
+N("312"),
  IF(VALUE(LEFT($A1733,3))=313,VLOOKUP(VALUE(MID($B1733,2,1)),_313_Table3,MATCH(MID($B1733,1,1),_313_Table3_ColumnLookup,0),FALSE)
+N("313"),
  IF(AND(VALUE(LEFT($A1733,3))=314,LEN($B1733)=3),VLOOKUP(VALUE(MID($B1733,2,2)),_314_Table3,MATCH(MID($B1733,1,1),_314_Table3_ColumnLookup,0),FALSE),
  IF(VALUE(LEFT($A1733,3))=314,VLOOKUP(VALUE(MID($B1733,2,1)),_314_Table3,MATCH(MID($B1733,1,1),_314_Table3_ColumnLookup,0),FALSE)
+N("314"),
""))))))))))))))))))))))))</f>
        <v>#N/A</v>
      </c>
      <c r="H1733" s="321" t="str">
        <f>IFERROR(
IF(ISERROR($D1733)=FALSE,$D1733,IF(ISERROR($E1733)=FALSE,$E1733,IF(ISERROR($F1733)=FALSE,$F1733
+N("012 checkboxes"),
IF(
IF(OR(LEFT($A1733,9)="Syndicate",LEFT($A1733,12)="NewSyndicate"),VLOOKUP($A1733,'012'!$J:$ZW,MATCH("Link to button",'012'!$J$1:$ZW$1,0),0)
+N("309 checkbox"),
IF($C1733="309 LCR Summary0",VLOOKUP("Notes990",'309'!$P:$ZZ,MATCH("Link to button",'309'!$P$1:$ZZ$1,0),0)
+N("313 checkboxes"),
IF($C1733="313 Financial Information0LcmVsScr",IF($C1733="309 LCR Summary0",VLOOKUP("LcmVsScr",'309'!$N:$ZZ,MATCH("Link to button",'309'!$N$1:$ZZ$1,0),0),
IF($C1733="313 Financial Information0LcrDocAttached",IF($C1733="309 LCR Summary0",VLOOKUP("LcrDocAttached",'309'!$N:$ZZ,MATCH("Link to button",'309'!$N$1:$ZZ$1,0),
0)))))))=1,TRUE,FALSE)
))),"")</f>
        <v/>
      </c>
    </row>
    <row r="1734" spans="1:8">
      <c r="A1734" s="237" t="e">
        <f>VLOOKUP($G1734,CSVLookups!$B:$R,MATCH(A$1,CSVLookups!$B$1:$R$1,0),FALSE)</f>
        <v>#N/A</v>
      </c>
      <c r="B1734" s="237" t="e">
        <f>VLOOKUP($G1734,CSVLookups!$B:$R,MATCH(B$1,CSVLookups!$B$1:$R$1,0),FALSE)</f>
        <v>#N/A</v>
      </c>
      <c r="C1734" s="238" t="e">
        <f t="shared" si="27"/>
        <v>#N/A</v>
      </c>
      <c r="D1734" s="238" t="e">
        <f>IF(AND(VALUE(LEFT($A1734,3))=309,LEN($B1734)=3),VLOOKUP(VALUE(MID($B1734,2,2)),_309_Table1,MATCH(MID($B1734,1,1),_309_Table1_ColumnLookup,0),FALSE),
  IF($C1734="309 LCR SummaryA",OneYearSCR,IF($C1734="309 LCR SummaryB",UltimateSCR,IF(VALUE(LEFT($A1734,3))=309,VLOOKUP(VALUE(MID($B1734,2,1)),_309_Table1,MATCH(MID($B1734,1,1),_309_Table1_ColumnLookup,0),FALSE)
+N("309"),
  IF(VALUE(LEFT($A1734,3))=310,VLOOKUP(VALUE(MID($B1734,2,1)),_310_Table1,MATCH(MID($B1734,1,1),_310_Table1_ColumnLookup,0),FALSE)
+N("310"),
  IF(AND(VALUE(LEFT($A1734,3))=311,LEN($I1734)=4),VLOOKUP($I1734,_311_Table1,MATCH($B1734,_311_Table1_ColumnLookup,0),FALSE),
  IF(AND(VALUE(LEFT($A1734,3))=311,OR($B1734="I2",$B1734="J2",$B1734="K2",$B1734="L2")),VLOOKUP('311'!$G$58,_311_Table1,MATCH(MID($B1734,1,1),_311_Table1_ColumnLookup,0),FALSE),
  IF(AND(VALUE(LEFT($A1734,3))=311,RIGHT($B1734,5)="Total"),VLOOKUP('311'!$G$59,_311_Table1,MATCH(MID($B1734,1,1),_311_Table1_ColumnLookup,0),FALSE),
  IF(VALUE(LEFT($A1734,3))=311,VLOOKUP(VALUE(MID($B1734,2,1)),_311_Table1,MATCH(MID($B1734,1,1),_311_Table1_ColumnLookup,0),FALSE)
+N("311"),
  IF(AND(VALUE(LEFT($A1734,3))=312,LEFT($G1734,10)="Unincepted",$B1734="G "),VLOOKUP(" ULO",_312_Table1,MATCH('312'!$N$16,_312_Table1_ColumnLookup,0),FALSE),
  IF(AND(VALUE(LEFT($A1734,3))=312,LEFT($G1734,10)="Unincepted",$B1734="O "),VLOOKUP(" ULO",_312_Table1,MATCH('312'!$V$16,_312_Table1_ColumnLookup,0),FALSE),
  IF(AND(VALUE(LEFT($A1734,3))=312,LEFT($G1734,10)="Unincepted",$B1734="Q "),VLOOKUP(" ULO",_312_Table1,MATCH('312'!$X$16,_312_Table1_ColumnLookup,0),FALSE),
  IF(AND(VALUE(LEFT($A1734,3))=312,LEFT($G1734,10)="Unincepted"),VLOOKUP(" ULO",_312_Table1,MATCH(LEFT($B1734,1),_312_Table1_ColumnLookup,0),FALSE),
  IF(AND(VALUE(LEFT($A1734,3))=312,LEFT($G1734,5)="Total",$B1734="G "),VLOOKUP('312'!$F$80,_312_Table1,MATCH('312'!$N$16,_312_Table1_ColumnLookup,0),FALSE),
  IF(AND(VALUE(LEFT($A1734,3))=312,LEFT($G1734,5)="Total",$B1734="O "),VLOOKUP('312'!$F$80,_312_Table1,MATCH('312'!$V$16,_312_Table1_ColumnLookup,0),FALSE),
  IF(AND(VALUE(LEFT($A1734,3))=312,LEFT($G1734,5)="Total",$B1734="Q "),VLOOKUP('312'!$F$80,_312_Table1,MATCH('312'!$X$16,_312_Table1_ColumnLookup,0),FALSE),
  IF(AND(VALUE(LEFT($A1734,3))=312,LEFT($G1734,5)="Total"),VLOOKUP('312'!$F$80,_312_Table1,MATCH(LEFT($B1734,1),_312_Table1_ColumnLookup,0),FALSE),
  IF(AND(VALUE(LEFT($A1734,3))=312,LEN($I1734)=4,$B1734="G"),VLOOKUP($I1734,_312_Table1,MATCH('312'!$N$16,_312_Table1_ColumnLookup,0),FALSE),
  IF(AND(VALUE(LEFT($A1734,3))=312,LEN($I1734)=4,$B1734="O"),VLOOKUP($I1734,_312_Table1,MATCH('312'!$V$16,_312_Table1_ColumnLookup,0),FALSE),
  IF(AND(VALUE(LEFT($A1734,3))=312,LEN($I1734)=4,$B1734="Q"),VLOOKUP($I1734,_312_Table1,MATCH('312'!$X$16,_312_Table1_ColumnLookup,0),FALSE),
  IF(AND(VALUE(LEFT($A1734,3))=312,LEN($I1734)=4),VLOOKUP($I1734,_312_Table1,MATCH(LEFT($B1734,1),_312_Table1_ColumnLookup,0),FALSE)
+N("312"),
  IF(VALUE(LEFT($A1734,3))=313,VLOOKUP(VALUE(MID($B1734,2,1)),_313_Table1,MATCH(MID($B1734,1,1),_313_Table1_ColumnLookup,0),FALSE)
+N("313"),
  IF(AND(VALUE(LEFT($A1734,3))=314,LEN($B1734)=3),VLOOKUP(VALUE(MID($B1734,2,2)),_314_Table1,MATCH(MID($B1734,1,1),_314_Table1_ColumnLookup,0),FALSE),
  IF(VALUE(LEFT($A1734,3))=314,VLOOKUP(VALUE(MID($B1734,2,1)),_314_Table1,MATCH(MID($B1734,1,1),_314_Table1_ColumnLookup,0),FALSE)
+N("314"),
""))))))))))))))))))))))))</f>
        <v>#N/A</v>
      </c>
      <c r="E1734" s="238" t="e">
        <f>IF(AND(VALUE(LEFT($A1734,3))=309,LEN($B1734)=3),VLOOKUP(VALUE(MID($B1734,2,2)),_309_Table2,MATCH(MID($B1734,1,1),_309_Table2_ColumnLookup,0),FALSE),
  IF($C1734="309 LCR SummaryA",OneYearSCR,IF($C1734="309 LCR SummaryB",UltimateSCR,IF(VALUE(LEFT($A1734,3))=309,VLOOKUP(VALUE(MID($B1734,2,1)),_309_Table2,MATCH(MID($B1734,1,1),_309_Table2_ColumnLookup,0),FALSE)
+N("309"),
  IF(VALUE(LEFT($A1734,3))=310,VLOOKUP(VALUE(MID($B1734,2,1)),_310_Table2,MATCH(MID($B1734,1,1),_310_Table2_ColumnLookup,0),FALSE)
+N("310"),
  IF(AND(VALUE(LEFT($A1734,3))=311,LEN($I1734)=4),VLOOKUP($I1734,_311_Table2,MATCH($B1734,_311_Table2_ColumnLookup,0),FALSE),
  IF(AND(VALUE(LEFT($A1734,3))=311,OR($B1734="I2",$B1734="J2",$B1734="K2",$B1734="L2")),VLOOKUP('311'!$G$58,_311_Table2,MATCH(MID($B1734,1,1),_311_Table2_ColumnLookup,0),FALSE),
  IF(AND(VALUE(LEFT($A1734,3))=311,RIGHT($B1734,5)="Total"),VLOOKUP('311'!$G$59,_311_Table2,MATCH(MID($B1734,1,1),_311_Table2_ColumnLookup,0),FALSE),
  IF(VALUE(LEFT($A1734,3))=311,VLOOKUP(VALUE(MID($B1734,2,1)),_311_Table2,MATCH(MID($B1734,1,1),_311_Table2_ColumnLookup,0),FALSE)
+N("311"),
  IF(AND(VALUE(LEFT($A1734,3))=312,LEFT($G1734,10)="Unincepted",$B1734="G "),VLOOKUP(" ULO",_312_Table2,MATCH('312'!$N$16,_312_Table2_ColumnLookup,0),FALSE),
  IF(AND(VALUE(LEFT($A1734,3))=312,LEFT($G1734,10)="Unincepted",$B1734="O "),VLOOKUP(" ULO",_312_Table2,MATCH('312'!$V$16,_312_Table2_ColumnLookup,0),FALSE),
  IF(AND(VALUE(LEFT($A1734,3))=312,LEFT($G1734,10)="Unincepted",$B1734="Q "),VLOOKUP(" ULO",_312_Table2,MATCH('312'!$X$16,_312_Table2_ColumnLookup,0),FALSE),
  IF(AND(VALUE(LEFT($A1734,3))=312,LEFT($G1734,10)="Unincepted"),VLOOKUP(" ULO",_312_Table2,MATCH(LEFT($B1734,1),_312_Table2_ColumnLookup,0),FALSE),
  IF(AND(VALUE(LEFT($A1734,3))=312,LEFT($G1734,5)="Total",$B1734="G "),VLOOKUP('312'!$F$80,_312_Table2,MATCH('312'!$N$16,_312_Table2_ColumnLookup,0),FALSE),
  IF(AND(VALUE(LEFT($A1734,3))=312,LEFT($G1734,5)="Total",$B1734="O "),VLOOKUP('312'!$F$80,_312_Table2,MATCH('312'!$V$16,_312_Table2_ColumnLookup,0),FALSE),
  IF(AND(VALUE(LEFT($A1734,3))=312,LEFT($G1734,5)="Total",$B1734="Q "),VLOOKUP('312'!$F$80,_312_Table2,MATCH('312'!$X$16,_312_Table2_ColumnLookup,0),FALSE),
  IF(AND(VALUE(LEFT($A1734,3))=312,LEFT($G1734,5)="Total"),VLOOKUP('312'!$F$80,_312_Table2,MATCH(LEFT($B1734,1),_312_Table2_ColumnLookup,0),FALSE),
  IF(AND(VALUE(LEFT($A1734,3))=312,LEN($I1734)=4,$B1734="G"),VLOOKUP($I1734,_312_Table2,MATCH('312'!$N$16,_312_Table2_ColumnLookup,0),FALSE),
  IF(AND(VALUE(LEFT($A1734,3))=312,LEN($I1734)=4,$B1734="O"),VLOOKUP($I1734,_312_Table2,MATCH('312'!$V$16,_312_Table2_ColumnLookup,0),FALSE),
  IF(AND(VALUE(LEFT($A1734,3))=312,LEN($I1734)=4,$B1734="Q"),VLOOKUP($I1734,_312_Table2,MATCH('312'!$X$16,_312_Table2_ColumnLookup,0),FALSE),
  IF(AND(VALUE(LEFT($A1734,3))=312,LEN($I1734)=4),VLOOKUP($I1734,_312_Table2,MATCH(LEFT($B1734,1),_312_Table2_ColumnLookup,0),FALSE)
+N("312"),
  IF(VALUE(LEFT($A1734,3))=313,VLOOKUP(VALUE(MID($B1734,2,1)),_313_Table2,MATCH(MID($B1734,1,1),_313_Table2_ColumnLookup,0),FALSE)
+N("313"),
  IF(AND(VALUE(LEFT($A1734,3))=314,LEN($B1734)=3),VLOOKUP(VALUE(MID($B1734,2,2)),_314_Table2,MATCH(MID($B1734,1,1),_314_Table2_ColumnLookup,0),FALSE),
  IF(VALUE(LEFT($A1734,3))=314,VLOOKUP(VALUE(MID($B1734,2,1)),_314_Table2,MATCH(MID($B1734,1,1),_314_Table2_ColumnLookup,0),FALSE)
+N("314"),
""))))))))))))))))))))))))</f>
        <v>#N/A</v>
      </c>
      <c r="F1734" s="238" t="e">
        <f>IF(AND(VALUE(LEFT($A1734,3))=309,LEN($B1734)=3),VLOOKUP(VALUE(MID($B1734,2,2)),_309_Table3,MATCH(MID($B1734,1,1),_309_Table3_ColumnLookup,0),FALSE),
  IF($C1734="309 LCR SummaryA",OneYearSCR,IF($C1734="309 LCR SummaryB",UltimateSCR,IF(VALUE(LEFT($A1734,3))=309,VLOOKUP(VALUE(MID($B1734,2,1)),_309_Table3,MATCH(MID($B1734,1,1),_309_Table3_ColumnLookup,0),FALSE)
+N("309"),
  IF(VALUE(LEFT($A1734,3))=310,VLOOKUP(VALUE(MID($B1734,2,1)),_310_Table3,MATCH(MID($B1734,1,1),_310_Table3_ColumnLookup,0),FALSE)
+N("310"),
  IF(AND(VALUE(LEFT($A1734,3))=311,LEN($I1734)=4),VLOOKUP($I1734,_311_Table3,MATCH($B1734,_311_Table3_ColumnLookup,0),FALSE),
  IF(AND(VALUE(LEFT($A1734,3))=311,OR($B1734="I2",$B1734="J2",$B1734="K2",$B1734="L2")),VLOOKUP('311'!$G$58,_311_Table3,MATCH(MID($B1734,1,1),_311_Table3_ColumnLookup,0),FALSE),
  IF(AND(VALUE(LEFT($A1734,3))=311,RIGHT($B1734,5)="Total"),VLOOKUP('311'!$G$59,_311_Table3,MATCH(MID($B1734,1,1),_311_Table3_ColumnLookup,0),FALSE),
  IF(VALUE(LEFT($A1734,3))=311,VLOOKUP(VALUE(MID($B1734,2,1)),_311_Table3,MATCH(MID($B1734,1,1),_311_Table3_ColumnLookup,0),FALSE)
+N("311"),
  IF(AND(VALUE(LEFT($A1734,3))=312,LEFT($G1734,10)="Unincepted",$B1734="G "),VLOOKUP(" ULO",_312_Table3,MATCH('312'!$N$16,_312_Table3_ColumnLookup,0),FALSE),
  IF(AND(VALUE(LEFT($A1734,3))=312,LEFT($G1734,10)="Unincepted",$B1734="O "),VLOOKUP(" ULO",_312_Table3,MATCH('312'!$V$16,_312_Table3_ColumnLookup,0),FALSE),
  IF(AND(VALUE(LEFT($A1734,3))=312,LEFT($G1734,10)="Unincepted",$B1734="Q "),VLOOKUP(" ULO",_312_Table3,MATCH('312'!$X$16,_312_Table3_ColumnLookup,0),FALSE),
  IF(AND(VALUE(LEFT($A1734,3))=312,LEFT($G1734,10)="Unincepted"),VLOOKUP(" ULO",_312_Table3,MATCH(LEFT($B1734,1),_312_Table3_ColumnLookup,0),FALSE),
  IF(AND(VALUE(LEFT($A1734,3))=312,LEFT($G1734,5)="Total",$B1734="G "),VLOOKUP('312'!$F$80,_312_Table3,MATCH('312'!$N$16,_312_Table3_ColumnLookup,0),FALSE),
  IF(AND(VALUE(LEFT($A1734,3))=312,LEFT($G1734,5)="Total",$B1734="O "),VLOOKUP('312'!$F$80,_312_Table3,MATCH('312'!$V$16,_312_Table3_ColumnLookup,0),FALSE),
  IF(AND(VALUE(LEFT($A1734,3))=312,LEFT($G1734,5)="Total",$B1734="Q "),VLOOKUP('312'!$F$80,_312_Table3,MATCH('312'!$X$16,_312_Table3_ColumnLookup,0),FALSE),
  IF(AND(VALUE(LEFT($A1734,3))=312,LEFT($G1734,5)="Total"),VLOOKUP('312'!$F$80,_312_Table3,MATCH(LEFT($B1734,1),_312_Table3_ColumnLookup,0),FALSE),
  IF(AND(VALUE(LEFT($A1734,3))=312,LEN($I1734)=4,$B1734="G"),VLOOKUP($I1734,_312_Table3,MATCH('312'!$N$16,_312_Table3_ColumnLookup,0),FALSE),
  IF(AND(VALUE(LEFT($A1734,3))=312,LEN($I1734)=4,$B1734="O"),VLOOKUP($I1734,_312_Table3,MATCH('312'!$V$16,_312_Table3_ColumnLookup,0),FALSE),
  IF(AND(VALUE(LEFT($A1734,3))=312,LEN($I1734)=4,$B1734="Q"),VLOOKUP($I1734,_312_Table3,MATCH('312'!$X$16,_312_Table3_ColumnLookup,0),FALSE),
  IF(AND(VALUE(LEFT($A1734,3))=312,LEN($I1734)=4),VLOOKUP($I1734,_312_Table3,MATCH(LEFT($B1734,1),_312_Table3_ColumnLookup,0),FALSE)
+N("312"),
  IF(VALUE(LEFT($A1734,3))=313,VLOOKUP(VALUE(MID($B1734,2,1)),_313_Table3,MATCH(MID($B1734,1,1),_313_Table3_ColumnLookup,0),FALSE)
+N("313"),
  IF(AND(VALUE(LEFT($A1734,3))=314,LEN($B1734)=3),VLOOKUP(VALUE(MID($B1734,2,2)),_314_Table3,MATCH(MID($B1734,1,1),_314_Table3_ColumnLookup,0),FALSE),
  IF(VALUE(LEFT($A1734,3))=314,VLOOKUP(VALUE(MID($B1734,2,1)),_314_Table3,MATCH(MID($B1734,1,1),_314_Table3_ColumnLookup,0),FALSE)
+N("314"),
""))))))))))))))))))))))))</f>
        <v>#N/A</v>
      </c>
      <c r="H1734" s="321" t="str">
        <f>IFERROR(
IF(ISERROR($D1734)=FALSE,$D1734,IF(ISERROR($E1734)=FALSE,$E1734,IF(ISERROR($F1734)=FALSE,$F1734
+N("012 checkboxes"),
IF(
IF(OR(LEFT($A1734,9)="Syndicate",LEFT($A1734,12)="NewSyndicate"),VLOOKUP($A1734,'012'!$J:$ZW,MATCH("Link to button",'012'!$J$1:$ZW$1,0),0)
+N("309 checkbox"),
IF($C1734="309 LCR Summary0",VLOOKUP("Notes990",'309'!$P:$ZZ,MATCH("Link to button",'309'!$P$1:$ZZ$1,0),0)
+N("313 checkboxes"),
IF($C1734="313 Financial Information0LcmVsScr",IF($C1734="309 LCR Summary0",VLOOKUP("LcmVsScr",'309'!$N:$ZZ,MATCH("Link to button",'309'!$N$1:$ZZ$1,0),0),
IF($C1734="313 Financial Information0LcrDocAttached",IF($C1734="309 LCR Summary0",VLOOKUP("LcrDocAttached",'309'!$N:$ZZ,MATCH("Link to button",'309'!$N$1:$ZZ$1,0),
0)))))))=1,TRUE,FALSE)
))),"")</f>
        <v/>
      </c>
    </row>
    <row r="1735" spans="1:8">
      <c r="A1735" s="237" t="e">
        <f>VLOOKUP($G1735,CSVLookups!$B:$R,MATCH(A$1,CSVLookups!$B$1:$R$1,0),FALSE)</f>
        <v>#N/A</v>
      </c>
      <c r="B1735" s="237" t="e">
        <f>VLOOKUP($G1735,CSVLookups!$B:$R,MATCH(B$1,CSVLookups!$B$1:$R$1,0),FALSE)</f>
        <v>#N/A</v>
      </c>
      <c r="C1735" s="238" t="e">
        <f t="shared" si="27"/>
        <v>#N/A</v>
      </c>
      <c r="D1735" s="238" t="e">
        <f>IF(AND(VALUE(LEFT($A1735,3))=309,LEN($B1735)=3),VLOOKUP(VALUE(MID($B1735,2,2)),_309_Table1,MATCH(MID($B1735,1,1),_309_Table1_ColumnLookup,0),FALSE),
  IF($C1735="309 LCR SummaryA",OneYearSCR,IF($C1735="309 LCR SummaryB",UltimateSCR,IF(VALUE(LEFT($A1735,3))=309,VLOOKUP(VALUE(MID($B1735,2,1)),_309_Table1,MATCH(MID($B1735,1,1),_309_Table1_ColumnLookup,0),FALSE)
+N("309"),
  IF(VALUE(LEFT($A1735,3))=310,VLOOKUP(VALUE(MID($B1735,2,1)),_310_Table1,MATCH(MID($B1735,1,1),_310_Table1_ColumnLookup,0),FALSE)
+N("310"),
  IF(AND(VALUE(LEFT($A1735,3))=311,LEN($I1735)=4),VLOOKUP($I1735,_311_Table1,MATCH($B1735,_311_Table1_ColumnLookup,0),FALSE),
  IF(AND(VALUE(LEFT($A1735,3))=311,OR($B1735="I2",$B1735="J2",$B1735="K2",$B1735="L2")),VLOOKUP('311'!$G$58,_311_Table1,MATCH(MID($B1735,1,1),_311_Table1_ColumnLookup,0),FALSE),
  IF(AND(VALUE(LEFT($A1735,3))=311,RIGHT($B1735,5)="Total"),VLOOKUP('311'!$G$59,_311_Table1,MATCH(MID($B1735,1,1),_311_Table1_ColumnLookup,0),FALSE),
  IF(VALUE(LEFT($A1735,3))=311,VLOOKUP(VALUE(MID($B1735,2,1)),_311_Table1,MATCH(MID($B1735,1,1),_311_Table1_ColumnLookup,0),FALSE)
+N("311"),
  IF(AND(VALUE(LEFT($A1735,3))=312,LEFT($G1735,10)="Unincepted",$B1735="G "),VLOOKUP(" ULO",_312_Table1,MATCH('312'!$N$16,_312_Table1_ColumnLookup,0),FALSE),
  IF(AND(VALUE(LEFT($A1735,3))=312,LEFT($G1735,10)="Unincepted",$B1735="O "),VLOOKUP(" ULO",_312_Table1,MATCH('312'!$V$16,_312_Table1_ColumnLookup,0),FALSE),
  IF(AND(VALUE(LEFT($A1735,3))=312,LEFT($G1735,10)="Unincepted",$B1735="Q "),VLOOKUP(" ULO",_312_Table1,MATCH('312'!$X$16,_312_Table1_ColumnLookup,0),FALSE),
  IF(AND(VALUE(LEFT($A1735,3))=312,LEFT($G1735,10)="Unincepted"),VLOOKUP(" ULO",_312_Table1,MATCH(LEFT($B1735,1),_312_Table1_ColumnLookup,0),FALSE),
  IF(AND(VALUE(LEFT($A1735,3))=312,LEFT($G1735,5)="Total",$B1735="G "),VLOOKUP('312'!$F$80,_312_Table1,MATCH('312'!$N$16,_312_Table1_ColumnLookup,0),FALSE),
  IF(AND(VALUE(LEFT($A1735,3))=312,LEFT($G1735,5)="Total",$B1735="O "),VLOOKUP('312'!$F$80,_312_Table1,MATCH('312'!$V$16,_312_Table1_ColumnLookup,0),FALSE),
  IF(AND(VALUE(LEFT($A1735,3))=312,LEFT($G1735,5)="Total",$B1735="Q "),VLOOKUP('312'!$F$80,_312_Table1,MATCH('312'!$X$16,_312_Table1_ColumnLookup,0),FALSE),
  IF(AND(VALUE(LEFT($A1735,3))=312,LEFT($G1735,5)="Total"),VLOOKUP('312'!$F$80,_312_Table1,MATCH(LEFT($B1735,1),_312_Table1_ColumnLookup,0),FALSE),
  IF(AND(VALUE(LEFT($A1735,3))=312,LEN($I1735)=4,$B1735="G"),VLOOKUP($I1735,_312_Table1,MATCH('312'!$N$16,_312_Table1_ColumnLookup,0),FALSE),
  IF(AND(VALUE(LEFT($A1735,3))=312,LEN($I1735)=4,$B1735="O"),VLOOKUP($I1735,_312_Table1,MATCH('312'!$V$16,_312_Table1_ColumnLookup,0),FALSE),
  IF(AND(VALUE(LEFT($A1735,3))=312,LEN($I1735)=4,$B1735="Q"),VLOOKUP($I1735,_312_Table1,MATCH('312'!$X$16,_312_Table1_ColumnLookup,0),FALSE),
  IF(AND(VALUE(LEFT($A1735,3))=312,LEN($I1735)=4),VLOOKUP($I1735,_312_Table1,MATCH(LEFT($B1735,1),_312_Table1_ColumnLookup,0),FALSE)
+N("312"),
  IF(VALUE(LEFT($A1735,3))=313,VLOOKUP(VALUE(MID($B1735,2,1)),_313_Table1,MATCH(MID($B1735,1,1),_313_Table1_ColumnLookup,0),FALSE)
+N("313"),
  IF(AND(VALUE(LEFT($A1735,3))=314,LEN($B1735)=3),VLOOKUP(VALUE(MID($B1735,2,2)),_314_Table1,MATCH(MID($B1735,1,1),_314_Table1_ColumnLookup,0),FALSE),
  IF(VALUE(LEFT($A1735,3))=314,VLOOKUP(VALUE(MID($B1735,2,1)),_314_Table1,MATCH(MID($B1735,1,1),_314_Table1_ColumnLookup,0),FALSE)
+N("314"),
""))))))))))))))))))))))))</f>
        <v>#N/A</v>
      </c>
      <c r="E1735" s="238" t="e">
        <f>IF(AND(VALUE(LEFT($A1735,3))=309,LEN($B1735)=3),VLOOKUP(VALUE(MID($B1735,2,2)),_309_Table2,MATCH(MID($B1735,1,1),_309_Table2_ColumnLookup,0),FALSE),
  IF($C1735="309 LCR SummaryA",OneYearSCR,IF($C1735="309 LCR SummaryB",UltimateSCR,IF(VALUE(LEFT($A1735,3))=309,VLOOKUP(VALUE(MID($B1735,2,1)),_309_Table2,MATCH(MID($B1735,1,1),_309_Table2_ColumnLookup,0),FALSE)
+N("309"),
  IF(VALUE(LEFT($A1735,3))=310,VLOOKUP(VALUE(MID($B1735,2,1)),_310_Table2,MATCH(MID($B1735,1,1),_310_Table2_ColumnLookup,0),FALSE)
+N("310"),
  IF(AND(VALUE(LEFT($A1735,3))=311,LEN($I1735)=4),VLOOKUP($I1735,_311_Table2,MATCH($B1735,_311_Table2_ColumnLookup,0),FALSE),
  IF(AND(VALUE(LEFT($A1735,3))=311,OR($B1735="I2",$B1735="J2",$B1735="K2",$B1735="L2")),VLOOKUP('311'!$G$58,_311_Table2,MATCH(MID($B1735,1,1),_311_Table2_ColumnLookup,0),FALSE),
  IF(AND(VALUE(LEFT($A1735,3))=311,RIGHT($B1735,5)="Total"),VLOOKUP('311'!$G$59,_311_Table2,MATCH(MID($B1735,1,1),_311_Table2_ColumnLookup,0),FALSE),
  IF(VALUE(LEFT($A1735,3))=311,VLOOKUP(VALUE(MID($B1735,2,1)),_311_Table2,MATCH(MID($B1735,1,1),_311_Table2_ColumnLookup,0),FALSE)
+N("311"),
  IF(AND(VALUE(LEFT($A1735,3))=312,LEFT($G1735,10)="Unincepted",$B1735="G "),VLOOKUP(" ULO",_312_Table2,MATCH('312'!$N$16,_312_Table2_ColumnLookup,0),FALSE),
  IF(AND(VALUE(LEFT($A1735,3))=312,LEFT($G1735,10)="Unincepted",$B1735="O "),VLOOKUP(" ULO",_312_Table2,MATCH('312'!$V$16,_312_Table2_ColumnLookup,0),FALSE),
  IF(AND(VALUE(LEFT($A1735,3))=312,LEFT($G1735,10)="Unincepted",$B1735="Q "),VLOOKUP(" ULO",_312_Table2,MATCH('312'!$X$16,_312_Table2_ColumnLookup,0),FALSE),
  IF(AND(VALUE(LEFT($A1735,3))=312,LEFT($G1735,10)="Unincepted"),VLOOKUP(" ULO",_312_Table2,MATCH(LEFT($B1735,1),_312_Table2_ColumnLookup,0),FALSE),
  IF(AND(VALUE(LEFT($A1735,3))=312,LEFT($G1735,5)="Total",$B1735="G "),VLOOKUP('312'!$F$80,_312_Table2,MATCH('312'!$N$16,_312_Table2_ColumnLookup,0),FALSE),
  IF(AND(VALUE(LEFT($A1735,3))=312,LEFT($G1735,5)="Total",$B1735="O "),VLOOKUP('312'!$F$80,_312_Table2,MATCH('312'!$V$16,_312_Table2_ColumnLookup,0),FALSE),
  IF(AND(VALUE(LEFT($A1735,3))=312,LEFT($G1735,5)="Total",$B1735="Q "),VLOOKUP('312'!$F$80,_312_Table2,MATCH('312'!$X$16,_312_Table2_ColumnLookup,0),FALSE),
  IF(AND(VALUE(LEFT($A1735,3))=312,LEFT($G1735,5)="Total"),VLOOKUP('312'!$F$80,_312_Table2,MATCH(LEFT($B1735,1),_312_Table2_ColumnLookup,0),FALSE),
  IF(AND(VALUE(LEFT($A1735,3))=312,LEN($I1735)=4,$B1735="G"),VLOOKUP($I1735,_312_Table2,MATCH('312'!$N$16,_312_Table2_ColumnLookup,0),FALSE),
  IF(AND(VALUE(LEFT($A1735,3))=312,LEN($I1735)=4,$B1735="O"),VLOOKUP($I1735,_312_Table2,MATCH('312'!$V$16,_312_Table2_ColumnLookup,0),FALSE),
  IF(AND(VALUE(LEFT($A1735,3))=312,LEN($I1735)=4,$B1735="Q"),VLOOKUP($I1735,_312_Table2,MATCH('312'!$X$16,_312_Table2_ColumnLookup,0),FALSE),
  IF(AND(VALUE(LEFT($A1735,3))=312,LEN($I1735)=4),VLOOKUP($I1735,_312_Table2,MATCH(LEFT($B1735,1),_312_Table2_ColumnLookup,0),FALSE)
+N("312"),
  IF(VALUE(LEFT($A1735,3))=313,VLOOKUP(VALUE(MID($B1735,2,1)),_313_Table2,MATCH(MID($B1735,1,1),_313_Table2_ColumnLookup,0),FALSE)
+N("313"),
  IF(AND(VALUE(LEFT($A1735,3))=314,LEN($B1735)=3),VLOOKUP(VALUE(MID($B1735,2,2)),_314_Table2,MATCH(MID($B1735,1,1),_314_Table2_ColumnLookup,0),FALSE),
  IF(VALUE(LEFT($A1735,3))=314,VLOOKUP(VALUE(MID($B1735,2,1)),_314_Table2,MATCH(MID($B1735,1,1),_314_Table2_ColumnLookup,0),FALSE)
+N("314"),
""))))))))))))))))))))))))</f>
        <v>#N/A</v>
      </c>
      <c r="F1735" s="238" t="e">
        <f>IF(AND(VALUE(LEFT($A1735,3))=309,LEN($B1735)=3),VLOOKUP(VALUE(MID($B1735,2,2)),_309_Table3,MATCH(MID($B1735,1,1),_309_Table3_ColumnLookup,0),FALSE),
  IF($C1735="309 LCR SummaryA",OneYearSCR,IF($C1735="309 LCR SummaryB",UltimateSCR,IF(VALUE(LEFT($A1735,3))=309,VLOOKUP(VALUE(MID($B1735,2,1)),_309_Table3,MATCH(MID($B1735,1,1),_309_Table3_ColumnLookup,0),FALSE)
+N("309"),
  IF(VALUE(LEFT($A1735,3))=310,VLOOKUP(VALUE(MID($B1735,2,1)),_310_Table3,MATCH(MID($B1735,1,1),_310_Table3_ColumnLookup,0),FALSE)
+N("310"),
  IF(AND(VALUE(LEFT($A1735,3))=311,LEN($I1735)=4),VLOOKUP($I1735,_311_Table3,MATCH($B1735,_311_Table3_ColumnLookup,0),FALSE),
  IF(AND(VALUE(LEFT($A1735,3))=311,OR($B1735="I2",$B1735="J2",$B1735="K2",$B1735="L2")),VLOOKUP('311'!$G$58,_311_Table3,MATCH(MID($B1735,1,1),_311_Table3_ColumnLookup,0),FALSE),
  IF(AND(VALUE(LEFT($A1735,3))=311,RIGHT($B1735,5)="Total"),VLOOKUP('311'!$G$59,_311_Table3,MATCH(MID($B1735,1,1),_311_Table3_ColumnLookup,0),FALSE),
  IF(VALUE(LEFT($A1735,3))=311,VLOOKUP(VALUE(MID($B1735,2,1)),_311_Table3,MATCH(MID($B1735,1,1),_311_Table3_ColumnLookup,0),FALSE)
+N("311"),
  IF(AND(VALUE(LEFT($A1735,3))=312,LEFT($G1735,10)="Unincepted",$B1735="G "),VLOOKUP(" ULO",_312_Table3,MATCH('312'!$N$16,_312_Table3_ColumnLookup,0),FALSE),
  IF(AND(VALUE(LEFT($A1735,3))=312,LEFT($G1735,10)="Unincepted",$B1735="O "),VLOOKUP(" ULO",_312_Table3,MATCH('312'!$V$16,_312_Table3_ColumnLookup,0),FALSE),
  IF(AND(VALUE(LEFT($A1735,3))=312,LEFT($G1735,10)="Unincepted",$B1735="Q "),VLOOKUP(" ULO",_312_Table3,MATCH('312'!$X$16,_312_Table3_ColumnLookup,0),FALSE),
  IF(AND(VALUE(LEFT($A1735,3))=312,LEFT($G1735,10)="Unincepted"),VLOOKUP(" ULO",_312_Table3,MATCH(LEFT($B1735,1),_312_Table3_ColumnLookup,0),FALSE),
  IF(AND(VALUE(LEFT($A1735,3))=312,LEFT($G1735,5)="Total",$B1735="G "),VLOOKUP('312'!$F$80,_312_Table3,MATCH('312'!$N$16,_312_Table3_ColumnLookup,0),FALSE),
  IF(AND(VALUE(LEFT($A1735,3))=312,LEFT($G1735,5)="Total",$B1735="O "),VLOOKUP('312'!$F$80,_312_Table3,MATCH('312'!$V$16,_312_Table3_ColumnLookup,0),FALSE),
  IF(AND(VALUE(LEFT($A1735,3))=312,LEFT($G1735,5)="Total",$B1735="Q "),VLOOKUP('312'!$F$80,_312_Table3,MATCH('312'!$X$16,_312_Table3_ColumnLookup,0),FALSE),
  IF(AND(VALUE(LEFT($A1735,3))=312,LEFT($G1735,5)="Total"),VLOOKUP('312'!$F$80,_312_Table3,MATCH(LEFT($B1735,1),_312_Table3_ColumnLookup,0),FALSE),
  IF(AND(VALUE(LEFT($A1735,3))=312,LEN($I1735)=4,$B1735="G"),VLOOKUP($I1735,_312_Table3,MATCH('312'!$N$16,_312_Table3_ColumnLookup,0),FALSE),
  IF(AND(VALUE(LEFT($A1735,3))=312,LEN($I1735)=4,$B1735="O"),VLOOKUP($I1735,_312_Table3,MATCH('312'!$V$16,_312_Table3_ColumnLookup,0),FALSE),
  IF(AND(VALUE(LEFT($A1735,3))=312,LEN($I1735)=4,$B1735="Q"),VLOOKUP($I1735,_312_Table3,MATCH('312'!$X$16,_312_Table3_ColumnLookup,0),FALSE),
  IF(AND(VALUE(LEFT($A1735,3))=312,LEN($I1735)=4),VLOOKUP($I1735,_312_Table3,MATCH(LEFT($B1735,1),_312_Table3_ColumnLookup,0),FALSE)
+N("312"),
  IF(VALUE(LEFT($A1735,3))=313,VLOOKUP(VALUE(MID($B1735,2,1)),_313_Table3,MATCH(MID($B1735,1,1),_313_Table3_ColumnLookup,0),FALSE)
+N("313"),
  IF(AND(VALUE(LEFT($A1735,3))=314,LEN($B1735)=3),VLOOKUP(VALUE(MID($B1735,2,2)),_314_Table3,MATCH(MID($B1735,1,1),_314_Table3_ColumnLookup,0),FALSE),
  IF(VALUE(LEFT($A1735,3))=314,VLOOKUP(VALUE(MID($B1735,2,1)),_314_Table3,MATCH(MID($B1735,1,1),_314_Table3_ColumnLookup,0),FALSE)
+N("314"),
""))))))))))))))))))))))))</f>
        <v>#N/A</v>
      </c>
      <c r="H1735" s="321" t="str">
        <f>IFERROR(
IF(ISERROR($D1735)=FALSE,$D1735,IF(ISERROR($E1735)=FALSE,$E1735,IF(ISERROR($F1735)=FALSE,$F1735
+N("012 checkboxes"),
IF(
IF(OR(LEFT($A1735,9)="Syndicate",LEFT($A1735,12)="NewSyndicate"),VLOOKUP($A1735,'012'!$J:$ZW,MATCH("Link to button",'012'!$J$1:$ZW$1,0),0)
+N("309 checkbox"),
IF($C1735="309 LCR Summary0",VLOOKUP("Notes990",'309'!$P:$ZZ,MATCH("Link to button",'309'!$P$1:$ZZ$1,0),0)
+N("313 checkboxes"),
IF($C1735="313 Financial Information0LcmVsScr",IF($C1735="309 LCR Summary0",VLOOKUP("LcmVsScr",'309'!$N:$ZZ,MATCH("Link to button",'309'!$N$1:$ZZ$1,0),0),
IF($C1735="313 Financial Information0LcrDocAttached",IF($C1735="309 LCR Summary0",VLOOKUP("LcrDocAttached",'309'!$N:$ZZ,MATCH("Link to button",'309'!$N$1:$ZZ$1,0),
0)))))))=1,TRUE,FALSE)
))),"")</f>
        <v/>
      </c>
    </row>
    <row r="1736" spans="1:8">
      <c r="A1736" s="237" t="e">
        <f>VLOOKUP($G1736,CSVLookups!$B:$R,MATCH(A$1,CSVLookups!$B$1:$R$1,0),FALSE)</f>
        <v>#N/A</v>
      </c>
      <c r="B1736" s="237" t="e">
        <f>VLOOKUP($G1736,CSVLookups!$B:$R,MATCH(B$1,CSVLookups!$B$1:$R$1,0),FALSE)</f>
        <v>#N/A</v>
      </c>
      <c r="C1736" s="238" t="e">
        <f t="shared" si="27"/>
        <v>#N/A</v>
      </c>
      <c r="D1736" s="238" t="e">
        <f>IF(AND(VALUE(LEFT($A1736,3))=309,LEN($B1736)=3),VLOOKUP(VALUE(MID($B1736,2,2)),_309_Table1,MATCH(MID($B1736,1,1),_309_Table1_ColumnLookup,0),FALSE),
  IF($C1736="309 LCR SummaryA",OneYearSCR,IF($C1736="309 LCR SummaryB",UltimateSCR,IF(VALUE(LEFT($A1736,3))=309,VLOOKUP(VALUE(MID($B1736,2,1)),_309_Table1,MATCH(MID($B1736,1,1),_309_Table1_ColumnLookup,0),FALSE)
+N("309"),
  IF(VALUE(LEFT($A1736,3))=310,VLOOKUP(VALUE(MID($B1736,2,1)),_310_Table1,MATCH(MID($B1736,1,1),_310_Table1_ColumnLookup,0),FALSE)
+N("310"),
  IF(AND(VALUE(LEFT($A1736,3))=311,LEN($I1736)=4),VLOOKUP($I1736,_311_Table1,MATCH($B1736,_311_Table1_ColumnLookup,0),FALSE),
  IF(AND(VALUE(LEFT($A1736,3))=311,OR($B1736="I2",$B1736="J2",$B1736="K2",$B1736="L2")),VLOOKUP('311'!$G$58,_311_Table1,MATCH(MID($B1736,1,1),_311_Table1_ColumnLookup,0),FALSE),
  IF(AND(VALUE(LEFT($A1736,3))=311,RIGHT($B1736,5)="Total"),VLOOKUP('311'!$G$59,_311_Table1,MATCH(MID($B1736,1,1),_311_Table1_ColumnLookup,0),FALSE),
  IF(VALUE(LEFT($A1736,3))=311,VLOOKUP(VALUE(MID($B1736,2,1)),_311_Table1,MATCH(MID($B1736,1,1),_311_Table1_ColumnLookup,0),FALSE)
+N("311"),
  IF(AND(VALUE(LEFT($A1736,3))=312,LEFT($G1736,10)="Unincepted",$B1736="G "),VLOOKUP(" ULO",_312_Table1,MATCH('312'!$N$16,_312_Table1_ColumnLookup,0),FALSE),
  IF(AND(VALUE(LEFT($A1736,3))=312,LEFT($G1736,10)="Unincepted",$B1736="O "),VLOOKUP(" ULO",_312_Table1,MATCH('312'!$V$16,_312_Table1_ColumnLookup,0),FALSE),
  IF(AND(VALUE(LEFT($A1736,3))=312,LEFT($G1736,10)="Unincepted",$B1736="Q "),VLOOKUP(" ULO",_312_Table1,MATCH('312'!$X$16,_312_Table1_ColumnLookup,0),FALSE),
  IF(AND(VALUE(LEFT($A1736,3))=312,LEFT($G1736,10)="Unincepted"),VLOOKUP(" ULO",_312_Table1,MATCH(LEFT($B1736,1),_312_Table1_ColumnLookup,0),FALSE),
  IF(AND(VALUE(LEFT($A1736,3))=312,LEFT($G1736,5)="Total",$B1736="G "),VLOOKUP('312'!$F$80,_312_Table1,MATCH('312'!$N$16,_312_Table1_ColumnLookup,0),FALSE),
  IF(AND(VALUE(LEFT($A1736,3))=312,LEFT($G1736,5)="Total",$B1736="O "),VLOOKUP('312'!$F$80,_312_Table1,MATCH('312'!$V$16,_312_Table1_ColumnLookup,0),FALSE),
  IF(AND(VALUE(LEFT($A1736,3))=312,LEFT($G1736,5)="Total",$B1736="Q "),VLOOKUP('312'!$F$80,_312_Table1,MATCH('312'!$X$16,_312_Table1_ColumnLookup,0),FALSE),
  IF(AND(VALUE(LEFT($A1736,3))=312,LEFT($G1736,5)="Total"),VLOOKUP('312'!$F$80,_312_Table1,MATCH(LEFT($B1736,1),_312_Table1_ColumnLookup,0),FALSE),
  IF(AND(VALUE(LEFT($A1736,3))=312,LEN($I1736)=4,$B1736="G"),VLOOKUP($I1736,_312_Table1,MATCH('312'!$N$16,_312_Table1_ColumnLookup,0),FALSE),
  IF(AND(VALUE(LEFT($A1736,3))=312,LEN($I1736)=4,$B1736="O"),VLOOKUP($I1736,_312_Table1,MATCH('312'!$V$16,_312_Table1_ColumnLookup,0),FALSE),
  IF(AND(VALUE(LEFT($A1736,3))=312,LEN($I1736)=4,$B1736="Q"),VLOOKUP($I1736,_312_Table1,MATCH('312'!$X$16,_312_Table1_ColumnLookup,0),FALSE),
  IF(AND(VALUE(LEFT($A1736,3))=312,LEN($I1736)=4),VLOOKUP($I1736,_312_Table1,MATCH(LEFT($B1736,1),_312_Table1_ColumnLookup,0),FALSE)
+N("312"),
  IF(VALUE(LEFT($A1736,3))=313,VLOOKUP(VALUE(MID($B1736,2,1)),_313_Table1,MATCH(MID($B1736,1,1),_313_Table1_ColumnLookup,0),FALSE)
+N("313"),
  IF(AND(VALUE(LEFT($A1736,3))=314,LEN($B1736)=3),VLOOKUP(VALUE(MID($B1736,2,2)),_314_Table1,MATCH(MID($B1736,1,1),_314_Table1_ColumnLookup,0),FALSE),
  IF(VALUE(LEFT($A1736,3))=314,VLOOKUP(VALUE(MID($B1736,2,1)),_314_Table1,MATCH(MID($B1736,1,1),_314_Table1_ColumnLookup,0),FALSE)
+N("314"),
""))))))))))))))))))))))))</f>
        <v>#N/A</v>
      </c>
      <c r="E1736" s="238" t="e">
        <f>IF(AND(VALUE(LEFT($A1736,3))=309,LEN($B1736)=3),VLOOKUP(VALUE(MID($B1736,2,2)),_309_Table2,MATCH(MID($B1736,1,1),_309_Table2_ColumnLookup,0),FALSE),
  IF($C1736="309 LCR SummaryA",OneYearSCR,IF($C1736="309 LCR SummaryB",UltimateSCR,IF(VALUE(LEFT($A1736,3))=309,VLOOKUP(VALUE(MID($B1736,2,1)),_309_Table2,MATCH(MID($B1736,1,1),_309_Table2_ColumnLookup,0),FALSE)
+N("309"),
  IF(VALUE(LEFT($A1736,3))=310,VLOOKUP(VALUE(MID($B1736,2,1)),_310_Table2,MATCH(MID($B1736,1,1),_310_Table2_ColumnLookup,0),FALSE)
+N("310"),
  IF(AND(VALUE(LEFT($A1736,3))=311,LEN($I1736)=4),VLOOKUP($I1736,_311_Table2,MATCH($B1736,_311_Table2_ColumnLookup,0),FALSE),
  IF(AND(VALUE(LEFT($A1736,3))=311,OR($B1736="I2",$B1736="J2",$B1736="K2",$B1736="L2")),VLOOKUP('311'!$G$58,_311_Table2,MATCH(MID($B1736,1,1),_311_Table2_ColumnLookup,0),FALSE),
  IF(AND(VALUE(LEFT($A1736,3))=311,RIGHT($B1736,5)="Total"),VLOOKUP('311'!$G$59,_311_Table2,MATCH(MID($B1736,1,1),_311_Table2_ColumnLookup,0),FALSE),
  IF(VALUE(LEFT($A1736,3))=311,VLOOKUP(VALUE(MID($B1736,2,1)),_311_Table2,MATCH(MID($B1736,1,1),_311_Table2_ColumnLookup,0),FALSE)
+N("311"),
  IF(AND(VALUE(LEFT($A1736,3))=312,LEFT($G1736,10)="Unincepted",$B1736="G "),VLOOKUP(" ULO",_312_Table2,MATCH('312'!$N$16,_312_Table2_ColumnLookup,0),FALSE),
  IF(AND(VALUE(LEFT($A1736,3))=312,LEFT($G1736,10)="Unincepted",$B1736="O "),VLOOKUP(" ULO",_312_Table2,MATCH('312'!$V$16,_312_Table2_ColumnLookup,0),FALSE),
  IF(AND(VALUE(LEFT($A1736,3))=312,LEFT($G1736,10)="Unincepted",$B1736="Q "),VLOOKUP(" ULO",_312_Table2,MATCH('312'!$X$16,_312_Table2_ColumnLookup,0),FALSE),
  IF(AND(VALUE(LEFT($A1736,3))=312,LEFT($G1736,10)="Unincepted"),VLOOKUP(" ULO",_312_Table2,MATCH(LEFT($B1736,1),_312_Table2_ColumnLookup,0),FALSE),
  IF(AND(VALUE(LEFT($A1736,3))=312,LEFT($G1736,5)="Total",$B1736="G "),VLOOKUP('312'!$F$80,_312_Table2,MATCH('312'!$N$16,_312_Table2_ColumnLookup,0),FALSE),
  IF(AND(VALUE(LEFT($A1736,3))=312,LEFT($G1736,5)="Total",$B1736="O "),VLOOKUP('312'!$F$80,_312_Table2,MATCH('312'!$V$16,_312_Table2_ColumnLookup,0),FALSE),
  IF(AND(VALUE(LEFT($A1736,3))=312,LEFT($G1736,5)="Total",$B1736="Q "),VLOOKUP('312'!$F$80,_312_Table2,MATCH('312'!$X$16,_312_Table2_ColumnLookup,0),FALSE),
  IF(AND(VALUE(LEFT($A1736,3))=312,LEFT($G1736,5)="Total"),VLOOKUP('312'!$F$80,_312_Table2,MATCH(LEFT($B1736,1),_312_Table2_ColumnLookup,0),FALSE),
  IF(AND(VALUE(LEFT($A1736,3))=312,LEN($I1736)=4,$B1736="G"),VLOOKUP($I1736,_312_Table2,MATCH('312'!$N$16,_312_Table2_ColumnLookup,0),FALSE),
  IF(AND(VALUE(LEFT($A1736,3))=312,LEN($I1736)=4,$B1736="O"),VLOOKUP($I1736,_312_Table2,MATCH('312'!$V$16,_312_Table2_ColumnLookup,0),FALSE),
  IF(AND(VALUE(LEFT($A1736,3))=312,LEN($I1736)=4,$B1736="Q"),VLOOKUP($I1736,_312_Table2,MATCH('312'!$X$16,_312_Table2_ColumnLookup,0),FALSE),
  IF(AND(VALUE(LEFT($A1736,3))=312,LEN($I1736)=4),VLOOKUP($I1736,_312_Table2,MATCH(LEFT($B1736,1),_312_Table2_ColumnLookup,0),FALSE)
+N("312"),
  IF(VALUE(LEFT($A1736,3))=313,VLOOKUP(VALUE(MID($B1736,2,1)),_313_Table2,MATCH(MID($B1736,1,1),_313_Table2_ColumnLookup,0),FALSE)
+N("313"),
  IF(AND(VALUE(LEFT($A1736,3))=314,LEN($B1736)=3),VLOOKUP(VALUE(MID($B1736,2,2)),_314_Table2,MATCH(MID($B1736,1,1),_314_Table2_ColumnLookup,0),FALSE),
  IF(VALUE(LEFT($A1736,3))=314,VLOOKUP(VALUE(MID($B1736,2,1)),_314_Table2,MATCH(MID($B1736,1,1),_314_Table2_ColumnLookup,0),FALSE)
+N("314"),
""))))))))))))))))))))))))</f>
        <v>#N/A</v>
      </c>
      <c r="F1736" s="238" t="e">
        <f>IF(AND(VALUE(LEFT($A1736,3))=309,LEN($B1736)=3),VLOOKUP(VALUE(MID($B1736,2,2)),_309_Table3,MATCH(MID($B1736,1,1),_309_Table3_ColumnLookup,0),FALSE),
  IF($C1736="309 LCR SummaryA",OneYearSCR,IF($C1736="309 LCR SummaryB",UltimateSCR,IF(VALUE(LEFT($A1736,3))=309,VLOOKUP(VALUE(MID($B1736,2,1)),_309_Table3,MATCH(MID($B1736,1,1),_309_Table3_ColumnLookup,0),FALSE)
+N("309"),
  IF(VALUE(LEFT($A1736,3))=310,VLOOKUP(VALUE(MID($B1736,2,1)),_310_Table3,MATCH(MID($B1736,1,1),_310_Table3_ColumnLookup,0),FALSE)
+N("310"),
  IF(AND(VALUE(LEFT($A1736,3))=311,LEN($I1736)=4),VLOOKUP($I1736,_311_Table3,MATCH($B1736,_311_Table3_ColumnLookup,0),FALSE),
  IF(AND(VALUE(LEFT($A1736,3))=311,OR($B1736="I2",$B1736="J2",$B1736="K2",$B1736="L2")),VLOOKUP('311'!$G$58,_311_Table3,MATCH(MID($B1736,1,1),_311_Table3_ColumnLookup,0),FALSE),
  IF(AND(VALUE(LEFT($A1736,3))=311,RIGHT($B1736,5)="Total"),VLOOKUP('311'!$G$59,_311_Table3,MATCH(MID($B1736,1,1),_311_Table3_ColumnLookup,0),FALSE),
  IF(VALUE(LEFT($A1736,3))=311,VLOOKUP(VALUE(MID($B1736,2,1)),_311_Table3,MATCH(MID($B1736,1,1),_311_Table3_ColumnLookup,0),FALSE)
+N("311"),
  IF(AND(VALUE(LEFT($A1736,3))=312,LEFT($G1736,10)="Unincepted",$B1736="G "),VLOOKUP(" ULO",_312_Table3,MATCH('312'!$N$16,_312_Table3_ColumnLookup,0),FALSE),
  IF(AND(VALUE(LEFT($A1736,3))=312,LEFT($G1736,10)="Unincepted",$B1736="O "),VLOOKUP(" ULO",_312_Table3,MATCH('312'!$V$16,_312_Table3_ColumnLookup,0),FALSE),
  IF(AND(VALUE(LEFT($A1736,3))=312,LEFT($G1736,10)="Unincepted",$B1736="Q "),VLOOKUP(" ULO",_312_Table3,MATCH('312'!$X$16,_312_Table3_ColumnLookup,0),FALSE),
  IF(AND(VALUE(LEFT($A1736,3))=312,LEFT($G1736,10)="Unincepted"),VLOOKUP(" ULO",_312_Table3,MATCH(LEFT($B1736,1),_312_Table3_ColumnLookup,0),FALSE),
  IF(AND(VALUE(LEFT($A1736,3))=312,LEFT($G1736,5)="Total",$B1736="G "),VLOOKUP('312'!$F$80,_312_Table3,MATCH('312'!$N$16,_312_Table3_ColumnLookup,0),FALSE),
  IF(AND(VALUE(LEFT($A1736,3))=312,LEFT($G1736,5)="Total",$B1736="O "),VLOOKUP('312'!$F$80,_312_Table3,MATCH('312'!$V$16,_312_Table3_ColumnLookup,0),FALSE),
  IF(AND(VALUE(LEFT($A1736,3))=312,LEFT($G1736,5)="Total",$B1736="Q "),VLOOKUP('312'!$F$80,_312_Table3,MATCH('312'!$X$16,_312_Table3_ColumnLookup,0),FALSE),
  IF(AND(VALUE(LEFT($A1736,3))=312,LEFT($G1736,5)="Total"),VLOOKUP('312'!$F$80,_312_Table3,MATCH(LEFT($B1736,1),_312_Table3_ColumnLookup,0),FALSE),
  IF(AND(VALUE(LEFT($A1736,3))=312,LEN($I1736)=4,$B1736="G"),VLOOKUP($I1736,_312_Table3,MATCH('312'!$N$16,_312_Table3_ColumnLookup,0),FALSE),
  IF(AND(VALUE(LEFT($A1736,3))=312,LEN($I1736)=4,$B1736="O"),VLOOKUP($I1736,_312_Table3,MATCH('312'!$V$16,_312_Table3_ColumnLookup,0),FALSE),
  IF(AND(VALUE(LEFT($A1736,3))=312,LEN($I1736)=4,$B1736="Q"),VLOOKUP($I1736,_312_Table3,MATCH('312'!$X$16,_312_Table3_ColumnLookup,0),FALSE),
  IF(AND(VALUE(LEFT($A1736,3))=312,LEN($I1736)=4),VLOOKUP($I1736,_312_Table3,MATCH(LEFT($B1736,1),_312_Table3_ColumnLookup,0),FALSE)
+N("312"),
  IF(VALUE(LEFT($A1736,3))=313,VLOOKUP(VALUE(MID($B1736,2,1)),_313_Table3,MATCH(MID($B1736,1,1),_313_Table3_ColumnLookup,0),FALSE)
+N("313"),
  IF(AND(VALUE(LEFT($A1736,3))=314,LEN($B1736)=3),VLOOKUP(VALUE(MID($B1736,2,2)),_314_Table3,MATCH(MID($B1736,1,1),_314_Table3_ColumnLookup,0),FALSE),
  IF(VALUE(LEFT($A1736,3))=314,VLOOKUP(VALUE(MID($B1736,2,1)),_314_Table3,MATCH(MID($B1736,1,1),_314_Table3_ColumnLookup,0),FALSE)
+N("314"),
""))))))))))))))))))))))))</f>
        <v>#N/A</v>
      </c>
      <c r="H1736" s="321" t="str">
        <f>IFERROR(
IF(ISERROR($D1736)=FALSE,$D1736,IF(ISERROR($E1736)=FALSE,$E1736,IF(ISERROR($F1736)=FALSE,$F1736
+N("012 checkboxes"),
IF(
IF(OR(LEFT($A1736,9)="Syndicate",LEFT($A1736,12)="NewSyndicate"),VLOOKUP($A1736,'012'!$J:$ZW,MATCH("Link to button",'012'!$J$1:$ZW$1,0),0)
+N("309 checkbox"),
IF($C1736="309 LCR Summary0",VLOOKUP("Notes990",'309'!$P:$ZZ,MATCH("Link to button",'309'!$P$1:$ZZ$1,0),0)
+N("313 checkboxes"),
IF($C1736="313 Financial Information0LcmVsScr",IF($C1736="309 LCR Summary0",VLOOKUP("LcmVsScr",'309'!$N:$ZZ,MATCH("Link to button",'309'!$N$1:$ZZ$1,0),0),
IF($C1736="313 Financial Information0LcrDocAttached",IF($C1736="309 LCR Summary0",VLOOKUP("LcrDocAttached",'309'!$N:$ZZ,MATCH("Link to button",'309'!$N$1:$ZZ$1,0),
0)))))))=1,TRUE,FALSE)
))),"")</f>
        <v/>
      </c>
    </row>
    <row r="1737" spans="1:8">
      <c r="A1737" s="237" t="e">
        <f>VLOOKUP($G1737,CSVLookups!$B:$R,MATCH(A$1,CSVLookups!$B$1:$R$1,0),FALSE)</f>
        <v>#N/A</v>
      </c>
      <c r="B1737" s="237" t="e">
        <f>VLOOKUP($G1737,CSVLookups!$B:$R,MATCH(B$1,CSVLookups!$B$1:$R$1,0),FALSE)</f>
        <v>#N/A</v>
      </c>
      <c r="C1737" s="238" t="e">
        <f t="shared" si="27"/>
        <v>#N/A</v>
      </c>
      <c r="D1737" s="238" t="e">
        <f>IF(AND(VALUE(LEFT($A1737,3))=309,LEN($B1737)=3),VLOOKUP(VALUE(MID($B1737,2,2)),_309_Table1,MATCH(MID($B1737,1,1),_309_Table1_ColumnLookup,0),FALSE),
  IF($C1737="309 LCR SummaryA",OneYearSCR,IF($C1737="309 LCR SummaryB",UltimateSCR,IF(VALUE(LEFT($A1737,3))=309,VLOOKUP(VALUE(MID($B1737,2,1)),_309_Table1,MATCH(MID($B1737,1,1),_309_Table1_ColumnLookup,0),FALSE)
+N("309"),
  IF(VALUE(LEFT($A1737,3))=310,VLOOKUP(VALUE(MID($B1737,2,1)),_310_Table1,MATCH(MID($B1737,1,1),_310_Table1_ColumnLookup,0),FALSE)
+N("310"),
  IF(AND(VALUE(LEFT($A1737,3))=311,LEN($I1737)=4),VLOOKUP($I1737,_311_Table1,MATCH($B1737,_311_Table1_ColumnLookup,0),FALSE),
  IF(AND(VALUE(LEFT($A1737,3))=311,OR($B1737="I2",$B1737="J2",$B1737="K2",$B1737="L2")),VLOOKUP('311'!$G$58,_311_Table1,MATCH(MID($B1737,1,1),_311_Table1_ColumnLookup,0),FALSE),
  IF(AND(VALUE(LEFT($A1737,3))=311,RIGHT($B1737,5)="Total"),VLOOKUP('311'!$G$59,_311_Table1,MATCH(MID($B1737,1,1),_311_Table1_ColumnLookup,0),FALSE),
  IF(VALUE(LEFT($A1737,3))=311,VLOOKUP(VALUE(MID($B1737,2,1)),_311_Table1,MATCH(MID($B1737,1,1),_311_Table1_ColumnLookup,0),FALSE)
+N("311"),
  IF(AND(VALUE(LEFT($A1737,3))=312,LEFT($G1737,10)="Unincepted",$B1737="G "),VLOOKUP(" ULO",_312_Table1,MATCH('312'!$N$16,_312_Table1_ColumnLookup,0),FALSE),
  IF(AND(VALUE(LEFT($A1737,3))=312,LEFT($G1737,10)="Unincepted",$B1737="O "),VLOOKUP(" ULO",_312_Table1,MATCH('312'!$V$16,_312_Table1_ColumnLookup,0),FALSE),
  IF(AND(VALUE(LEFT($A1737,3))=312,LEFT($G1737,10)="Unincepted",$B1737="Q "),VLOOKUP(" ULO",_312_Table1,MATCH('312'!$X$16,_312_Table1_ColumnLookup,0),FALSE),
  IF(AND(VALUE(LEFT($A1737,3))=312,LEFT($G1737,10)="Unincepted"),VLOOKUP(" ULO",_312_Table1,MATCH(LEFT($B1737,1),_312_Table1_ColumnLookup,0),FALSE),
  IF(AND(VALUE(LEFT($A1737,3))=312,LEFT($G1737,5)="Total",$B1737="G "),VLOOKUP('312'!$F$80,_312_Table1,MATCH('312'!$N$16,_312_Table1_ColumnLookup,0),FALSE),
  IF(AND(VALUE(LEFT($A1737,3))=312,LEFT($G1737,5)="Total",$B1737="O "),VLOOKUP('312'!$F$80,_312_Table1,MATCH('312'!$V$16,_312_Table1_ColumnLookup,0),FALSE),
  IF(AND(VALUE(LEFT($A1737,3))=312,LEFT($G1737,5)="Total",$B1737="Q "),VLOOKUP('312'!$F$80,_312_Table1,MATCH('312'!$X$16,_312_Table1_ColumnLookup,0),FALSE),
  IF(AND(VALUE(LEFT($A1737,3))=312,LEFT($G1737,5)="Total"),VLOOKUP('312'!$F$80,_312_Table1,MATCH(LEFT($B1737,1),_312_Table1_ColumnLookup,0),FALSE),
  IF(AND(VALUE(LEFT($A1737,3))=312,LEN($I1737)=4,$B1737="G"),VLOOKUP($I1737,_312_Table1,MATCH('312'!$N$16,_312_Table1_ColumnLookup,0),FALSE),
  IF(AND(VALUE(LEFT($A1737,3))=312,LEN($I1737)=4,$B1737="O"),VLOOKUP($I1737,_312_Table1,MATCH('312'!$V$16,_312_Table1_ColumnLookup,0),FALSE),
  IF(AND(VALUE(LEFT($A1737,3))=312,LEN($I1737)=4,$B1737="Q"),VLOOKUP($I1737,_312_Table1,MATCH('312'!$X$16,_312_Table1_ColumnLookup,0),FALSE),
  IF(AND(VALUE(LEFT($A1737,3))=312,LEN($I1737)=4),VLOOKUP($I1737,_312_Table1,MATCH(LEFT($B1737,1),_312_Table1_ColumnLookup,0),FALSE)
+N("312"),
  IF(VALUE(LEFT($A1737,3))=313,VLOOKUP(VALUE(MID($B1737,2,1)),_313_Table1,MATCH(MID($B1737,1,1),_313_Table1_ColumnLookup,0),FALSE)
+N("313"),
  IF(AND(VALUE(LEFT($A1737,3))=314,LEN($B1737)=3),VLOOKUP(VALUE(MID($B1737,2,2)),_314_Table1,MATCH(MID($B1737,1,1),_314_Table1_ColumnLookup,0),FALSE),
  IF(VALUE(LEFT($A1737,3))=314,VLOOKUP(VALUE(MID($B1737,2,1)),_314_Table1,MATCH(MID($B1737,1,1),_314_Table1_ColumnLookup,0),FALSE)
+N("314"),
""))))))))))))))))))))))))</f>
        <v>#N/A</v>
      </c>
      <c r="E1737" s="238" t="e">
        <f>IF(AND(VALUE(LEFT($A1737,3))=309,LEN($B1737)=3),VLOOKUP(VALUE(MID($B1737,2,2)),_309_Table2,MATCH(MID($B1737,1,1),_309_Table2_ColumnLookup,0),FALSE),
  IF($C1737="309 LCR SummaryA",OneYearSCR,IF($C1737="309 LCR SummaryB",UltimateSCR,IF(VALUE(LEFT($A1737,3))=309,VLOOKUP(VALUE(MID($B1737,2,1)),_309_Table2,MATCH(MID($B1737,1,1),_309_Table2_ColumnLookup,0),FALSE)
+N("309"),
  IF(VALUE(LEFT($A1737,3))=310,VLOOKUP(VALUE(MID($B1737,2,1)),_310_Table2,MATCH(MID($B1737,1,1),_310_Table2_ColumnLookup,0),FALSE)
+N("310"),
  IF(AND(VALUE(LEFT($A1737,3))=311,LEN($I1737)=4),VLOOKUP($I1737,_311_Table2,MATCH($B1737,_311_Table2_ColumnLookup,0),FALSE),
  IF(AND(VALUE(LEFT($A1737,3))=311,OR($B1737="I2",$B1737="J2",$B1737="K2",$B1737="L2")),VLOOKUP('311'!$G$58,_311_Table2,MATCH(MID($B1737,1,1),_311_Table2_ColumnLookup,0),FALSE),
  IF(AND(VALUE(LEFT($A1737,3))=311,RIGHT($B1737,5)="Total"),VLOOKUP('311'!$G$59,_311_Table2,MATCH(MID($B1737,1,1),_311_Table2_ColumnLookup,0),FALSE),
  IF(VALUE(LEFT($A1737,3))=311,VLOOKUP(VALUE(MID($B1737,2,1)),_311_Table2,MATCH(MID($B1737,1,1),_311_Table2_ColumnLookup,0),FALSE)
+N("311"),
  IF(AND(VALUE(LEFT($A1737,3))=312,LEFT($G1737,10)="Unincepted",$B1737="G "),VLOOKUP(" ULO",_312_Table2,MATCH('312'!$N$16,_312_Table2_ColumnLookup,0),FALSE),
  IF(AND(VALUE(LEFT($A1737,3))=312,LEFT($G1737,10)="Unincepted",$B1737="O "),VLOOKUP(" ULO",_312_Table2,MATCH('312'!$V$16,_312_Table2_ColumnLookup,0),FALSE),
  IF(AND(VALUE(LEFT($A1737,3))=312,LEFT($G1737,10)="Unincepted",$B1737="Q "),VLOOKUP(" ULO",_312_Table2,MATCH('312'!$X$16,_312_Table2_ColumnLookup,0),FALSE),
  IF(AND(VALUE(LEFT($A1737,3))=312,LEFT($G1737,10)="Unincepted"),VLOOKUP(" ULO",_312_Table2,MATCH(LEFT($B1737,1),_312_Table2_ColumnLookup,0),FALSE),
  IF(AND(VALUE(LEFT($A1737,3))=312,LEFT($G1737,5)="Total",$B1737="G "),VLOOKUP('312'!$F$80,_312_Table2,MATCH('312'!$N$16,_312_Table2_ColumnLookup,0),FALSE),
  IF(AND(VALUE(LEFT($A1737,3))=312,LEFT($G1737,5)="Total",$B1737="O "),VLOOKUP('312'!$F$80,_312_Table2,MATCH('312'!$V$16,_312_Table2_ColumnLookup,0),FALSE),
  IF(AND(VALUE(LEFT($A1737,3))=312,LEFT($G1737,5)="Total",$B1737="Q "),VLOOKUP('312'!$F$80,_312_Table2,MATCH('312'!$X$16,_312_Table2_ColumnLookup,0),FALSE),
  IF(AND(VALUE(LEFT($A1737,3))=312,LEFT($G1737,5)="Total"),VLOOKUP('312'!$F$80,_312_Table2,MATCH(LEFT($B1737,1),_312_Table2_ColumnLookup,0),FALSE),
  IF(AND(VALUE(LEFT($A1737,3))=312,LEN($I1737)=4,$B1737="G"),VLOOKUP($I1737,_312_Table2,MATCH('312'!$N$16,_312_Table2_ColumnLookup,0),FALSE),
  IF(AND(VALUE(LEFT($A1737,3))=312,LEN($I1737)=4,$B1737="O"),VLOOKUP($I1737,_312_Table2,MATCH('312'!$V$16,_312_Table2_ColumnLookup,0),FALSE),
  IF(AND(VALUE(LEFT($A1737,3))=312,LEN($I1737)=4,$B1737="Q"),VLOOKUP($I1737,_312_Table2,MATCH('312'!$X$16,_312_Table2_ColumnLookup,0),FALSE),
  IF(AND(VALUE(LEFT($A1737,3))=312,LEN($I1737)=4),VLOOKUP($I1737,_312_Table2,MATCH(LEFT($B1737,1),_312_Table2_ColumnLookup,0),FALSE)
+N("312"),
  IF(VALUE(LEFT($A1737,3))=313,VLOOKUP(VALUE(MID($B1737,2,1)),_313_Table2,MATCH(MID($B1737,1,1),_313_Table2_ColumnLookup,0),FALSE)
+N("313"),
  IF(AND(VALUE(LEFT($A1737,3))=314,LEN($B1737)=3),VLOOKUP(VALUE(MID($B1737,2,2)),_314_Table2,MATCH(MID($B1737,1,1),_314_Table2_ColumnLookup,0),FALSE),
  IF(VALUE(LEFT($A1737,3))=314,VLOOKUP(VALUE(MID($B1737,2,1)),_314_Table2,MATCH(MID($B1737,1,1),_314_Table2_ColumnLookup,0),FALSE)
+N("314"),
""))))))))))))))))))))))))</f>
        <v>#N/A</v>
      </c>
      <c r="F1737" s="238" t="e">
        <f>IF(AND(VALUE(LEFT($A1737,3))=309,LEN($B1737)=3),VLOOKUP(VALUE(MID($B1737,2,2)),_309_Table3,MATCH(MID($B1737,1,1),_309_Table3_ColumnLookup,0),FALSE),
  IF($C1737="309 LCR SummaryA",OneYearSCR,IF($C1737="309 LCR SummaryB",UltimateSCR,IF(VALUE(LEFT($A1737,3))=309,VLOOKUP(VALUE(MID($B1737,2,1)),_309_Table3,MATCH(MID($B1737,1,1),_309_Table3_ColumnLookup,0),FALSE)
+N("309"),
  IF(VALUE(LEFT($A1737,3))=310,VLOOKUP(VALUE(MID($B1737,2,1)),_310_Table3,MATCH(MID($B1737,1,1),_310_Table3_ColumnLookup,0),FALSE)
+N("310"),
  IF(AND(VALUE(LEFT($A1737,3))=311,LEN($I1737)=4),VLOOKUP($I1737,_311_Table3,MATCH($B1737,_311_Table3_ColumnLookup,0),FALSE),
  IF(AND(VALUE(LEFT($A1737,3))=311,OR($B1737="I2",$B1737="J2",$B1737="K2",$B1737="L2")),VLOOKUP('311'!$G$58,_311_Table3,MATCH(MID($B1737,1,1),_311_Table3_ColumnLookup,0),FALSE),
  IF(AND(VALUE(LEFT($A1737,3))=311,RIGHT($B1737,5)="Total"),VLOOKUP('311'!$G$59,_311_Table3,MATCH(MID($B1737,1,1),_311_Table3_ColumnLookup,0),FALSE),
  IF(VALUE(LEFT($A1737,3))=311,VLOOKUP(VALUE(MID($B1737,2,1)),_311_Table3,MATCH(MID($B1737,1,1),_311_Table3_ColumnLookup,0),FALSE)
+N("311"),
  IF(AND(VALUE(LEFT($A1737,3))=312,LEFT($G1737,10)="Unincepted",$B1737="G "),VLOOKUP(" ULO",_312_Table3,MATCH('312'!$N$16,_312_Table3_ColumnLookup,0),FALSE),
  IF(AND(VALUE(LEFT($A1737,3))=312,LEFT($G1737,10)="Unincepted",$B1737="O "),VLOOKUP(" ULO",_312_Table3,MATCH('312'!$V$16,_312_Table3_ColumnLookup,0),FALSE),
  IF(AND(VALUE(LEFT($A1737,3))=312,LEFT($G1737,10)="Unincepted",$B1737="Q "),VLOOKUP(" ULO",_312_Table3,MATCH('312'!$X$16,_312_Table3_ColumnLookup,0),FALSE),
  IF(AND(VALUE(LEFT($A1737,3))=312,LEFT($G1737,10)="Unincepted"),VLOOKUP(" ULO",_312_Table3,MATCH(LEFT($B1737,1),_312_Table3_ColumnLookup,0),FALSE),
  IF(AND(VALUE(LEFT($A1737,3))=312,LEFT($G1737,5)="Total",$B1737="G "),VLOOKUP('312'!$F$80,_312_Table3,MATCH('312'!$N$16,_312_Table3_ColumnLookup,0),FALSE),
  IF(AND(VALUE(LEFT($A1737,3))=312,LEFT($G1737,5)="Total",$B1737="O "),VLOOKUP('312'!$F$80,_312_Table3,MATCH('312'!$V$16,_312_Table3_ColumnLookup,0),FALSE),
  IF(AND(VALUE(LEFT($A1737,3))=312,LEFT($G1737,5)="Total",$B1737="Q "),VLOOKUP('312'!$F$80,_312_Table3,MATCH('312'!$X$16,_312_Table3_ColumnLookup,0),FALSE),
  IF(AND(VALUE(LEFT($A1737,3))=312,LEFT($G1737,5)="Total"),VLOOKUP('312'!$F$80,_312_Table3,MATCH(LEFT($B1737,1),_312_Table3_ColumnLookup,0),FALSE),
  IF(AND(VALUE(LEFT($A1737,3))=312,LEN($I1737)=4,$B1737="G"),VLOOKUP($I1737,_312_Table3,MATCH('312'!$N$16,_312_Table3_ColumnLookup,0),FALSE),
  IF(AND(VALUE(LEFT($A1737,3))=312,LEN($I1737)=4,$B1737="O"),VLOOKUP($I1737,_312_Table3,MATCH('312'!$V$16,_312_Table3_ColumnLookup,0),FALSE),
  IF(AND(VALUE(LEFT($A1737,3))=312,LEN($I1737)=4,$B1737="Q"),VLOOKUP($I1737,_312_Table3,MATCH('312'!$X$16,_312_Table3_ColumnLookup,0),FALSE),
  IF(AND(VALUE(LEFT($A1737,3))=312,LEN($I1737)=4),VLOOKUP($I1737,_312_Table3,MATCH(LEFT($B1737,1),_312_Table3_ColumnLookup,0),FALSE)
+N("312"),
  IF(VALUE(LEFT($A1737,3))=313,VLOOKUP(VALUE(MID($B1737,2,1)),_313_Table3,MATCH(MID($B1737,1,1),_313_Table3_ColumnLookup,0),FALSE)
+N("313"),
  IF(AND(VALUE(LEFT($A1737,3))=314,LEN($B1737)=3),VLOOKUP(VALUE(MID($B1737,2,2)),_314_Table3,MATCH(MID($B1737,1,1),_314_Table3_ColumnLookup,0),FALSE),
  IF(VALUE(LEFT($A1737,3))=314,VLOOKUP(VALUE(MID($B1737,2,1)),_314_Table3,MATCH(MID($B1737,1,1),_314_Table3_ColumnLookup,0),FALSE)
+N("314"),
""))))))))))))))))))))))))</f>
        <v>#N/A</v>
      </c>
      <c r="H1737" s="321" t="str">
        <f>IFERROR(
IF(ISERROR($D1737)=FALSE,$D1737,IF(ISERROR($E1737)=FALSE,$E1737,IF(ISERROR($F1737)=FALSE,$F1737
+N("012 checkboxes"),
IF(
IF(OR(LEFT($A1737,9)="Syndicate",LEFT($A1737,12)="NewSyndicate"),VLOOKUP($A1737,'012'!$J:$ZW,MATCH("Link to button",'012'!$J$1:$ZW$1,0),0)
+N("309 checkbox"),
IF($C1737="309 LCR Summary0",VLOOKUP("Notes990",'309'!$P:$ZZ,MATCH("Link to button",'309'!$P$1:$ZZ$1,0),0)
+N("313 checkboxes"),
IF($C1737="313 Financial Information0LcmVsScr",IF($C1737="309 LCR Summary0",VLOOKUP("LcmVsScr",'309'!$N:$ZZ,MATCH("Link to button",'309'!$N$1:$ZZ$1,0),0),
IF($C1737="313 Financial Information0LcrDocAttached",IF($C1737="309 LCR Summary0",VLOOKUP("LcrDocAttached",'309'!$N:$ZZ,MATCH("Link to button",'309'!$N$1:$ZZ$1,0),
0)))))))=1,TRUE,FALSE)
))),"")</f>
        <v/>
      </c>
    </row>
    <row r="1738" spans="1:8">
      <c r="A1738" s="237" t="e">
        <f>VLOOKUP($G1738,CSVLookups!$B:$R,MATCH(A$1,CSVLookups!$B$1:$R$1,0),FALSE)</f>
        <v>#N/A</v>
      </c>
      <c r="B1738" s="237" t="e">
        <f>VLOOKUP($G1738,CSVLookups!$B:$R,MATCH(B$1,CSVLookups!$B$1:$R$1,0),FALSE)</f>
        <v>#N/A</v>
      </c>
      <c r="C1738" s="238" t="e">
        <f t="shared" si="27"/>
        <v>#N/A</v>
      </c>
      <c r="D1738" s="238" t="e">
        <f>IF(AND(VALUE(LEFT($A1738,3))=309,LEN($B1738)=3),VLOOKUP(VALUE(MID($B1738,2,2)),_309_Table1,MATCH(MID($B1738,1,1),_309_Table1_ColumnLookup,0),FALSE),
  IF($C1738="309 LCR SummaryA",OneYearSCR,IF($C1738="309 LCR SummaryB",UltimateSCR,IF(VALUE(LEFT($A1738,3))=309,VLOOKUP(VALUE(MID($B1738,2,1)),_309_Table1,MATCH(MID($B1738,1,1),_309_Table1_ColumnLookup,0),FALSE)
+N("309"),
  IF(VALUE(LEFT($A1738,3))=310,VLOOKUP(VALUE(MID($B1738,2,1)),_310_Table1,MATCH(MID($B1738,1,1),_310_Table1_ColumnLookup,0),FALSE)
+N("310"),
  IF(AND(VALUE(LEFT($A1738,3))=311,LEN($I1738)=4),VLOOKUP($I1738,_311_Table1,MATCH($B1738,_311_Table1_ColumnLookup,0),FALSE),
  IF(AND(VALUE(LEFT($A1738,3))=311,OR($B1738="I2",$B1738="J2",$B1738="K2",$B1738="L2")),VLOOKUP('311'!$G$58,_311_Table1,MATCH(MID($B1738,1,1),_311_Table1_ColumnLookup,0),FALSE),
  IF(AND(VALUE(LEFT($A1738,3))=311,RIGHT($B1738,5)="Total"),VLOOKUP('311'!$G$59,_311_Table1,MATCH(MID($B1738,1,1),_311_Table1_ColumnLookup,0),FALSE),
  IF(VALUE(LEFT($A1738,3))=311,VLOOKUP(VALUE(MID($B1738,2,1)),_311_Table1,MATCH(MID($B1738,1,1),_311_Table1_ColumnLookup,0),FALSE)
+N("311"),
  IF(AND(VALUE(LEFT($A1738,3))=312,LEFT($G1738,10)="Unincepted",$B1738="G "),VLOOKUP(" ULO",_312_Table1,MATCH('312'!$N$16,_312_Table1_ColumnLookup,0),FALSE),
  IF(AND(VALUE(LEFT($A1738,3))=312,LEFT($G1738,10)="Unincepted",$B1738="O "),VLOOKUP(" ULO",_312_Table1,MATCH('312'!$V$16,_312_Table1_ColumnLookup,0),FALSE),
  IF(AND(VALUE(LEFT($A1738,3))=312,LEFT($G1738,10)="Unincepted",$B1738="Q "),VLOOKUP(" ULO",_312_Table1,MATCH('312'!$X$16,_312_Table1_ColumnLookup,0),FALSE),
  IF(AND(VALUE(LEFT($A1738,3))=312,LEFT($G1738,10)="Unincepted"),VLOOKUP(" ULO",_312_Table1,MATCH(LEFT($B1738,1),_312_Table1_ColumnLookup,0),FALSE),
  IF(AND(VALUE(LEFT($A1738,3))=312,LEFT($G1738,5)="Total",$B1738="G "),VLOOKUP('312'!$F$80,_312_Table1,MATCH('312'!$N$16,_312_Table1_ColumnLookup,0),FALSE),
  IF(AND(VALUE(LEFT($A1738,3))=312,LEFT($G1738,5)="Total",$B1738="O "),VLOOKUP('312'!$F$80,_312_Table1,MATCH('312'!$V$16,_312_Table1_ColumnLookup,0),FALSE),
  IF(AND(VALUE(LEFT($A1738,3))=312,LEFT($G1738,5)="Total",$B1738="Q "),VLOOKUP('312'!$F$80,_312_Table1,MATCH('312'!$X$16,_312_Table1_ColumnLookup,0),FALSE),
  IF(AND(VALUE(LEFT($A1738,3))=312,LEFT($G1738,5)="Total"),VLOOKUP('312'!$F$80,_312_Table1,MATCH(LEFT($B1738,1),_312_Table1_ColumnLookup,0),FALSE),
  IF(AND(VALUE(LEFT($A1738,3))=312,LEN($I1738)=4,$B1738="G"),VLOOKUP($I1738,_312_Table1,MATCH('312'!$N$16,_312_Table1_ColumnLookup,0),FALSE),
  IF(AND(VALUE(LEFT($A1738,3))=312,LEN($I1738)=4,$B1738="O"),VLOOKUP($I1738,_312_Table1,MATCH('312'!$V$16,_312_Table1_ColumnLookup,0),FALSE),
  IF(AND(VALUE(LEFT($A1738,3))=312,LEN($I1738)=4,$B1738="Q"),VLOOKUP($I1738,_312_Table1,MATCH('312'!$X$16,_312_Table1_ColumnLookup,0),FALSE),
  IF(AND(VALUE(LEFT($A1738,3))=312,LEN($I1738)=4),VLOOKUP($I1738,_312_Table1,MATCH(LEFT($B1738,1),_312_Table1_ColumnLookup,0),FALSE)
+N("312"),
  IF(VALUE(LEFT($A1738,3))=313,VLOOKUP(VALUE(MID($B1738,2,1)),_313_Table1,MATCH(MID($B1738,1,1),_313_Table1_ColumnLookup,0),FALSE)
+N("313"),
  IF(AND(VALUE(LEFT($A1738,3))=314,LEN($B1738)=3),VLOOKUP(VALUE(MID($B1738,2,2)),_314_Table1,MATCH(MID($B1738,1,1),_314_Table1_ColumnLookup,0),FALSE),
  IF(VALUE(LEFT($A1738,3))=314,VLOOKUP(VALUE(MID($B1738,2,1)),_314_Table1,MATCH(MID($B1738,1,1),_314_Table1_ColumnLookup,0),FALSE)
+N("314"),
""))))))))))))))))))))))))</f>
        <v>#N/A</v>
      </c>
      <c r="E1738" s="238" t="e">
        <f>IF(AND(VALUE(LEFT($A1738,3))=309,LEN($B1738)=3),VLOOKUP(VALUE(MID($B1738,2,2)),_309_Table2,MATCH(MID($B1738,1,1),_309_Table2_ColumnLookup,0),FALSE),
  IF($C1738="309 LCR SummaryA",OneYearSCR,IF($C1738="309 LCR SummaryB",UltimateSCR,IF(VALUE(LEFT($A1738,3))=309,VLOOKUP(VALUE(MID($B1738,2,1)),_309_Table2,MATCH(MID($B1738,1,1),_309_Table2_ColumnLookup,0),FALSE)
+N("309"),
  IF(VALUE(LEFT($A1738,3))=310,VLOOKUP(VALUE(MID($B1738,2,1)),_310_Table2,MATCH(MID($B1738,1,1),_310_Table2_ColumnLookup,0),FALSE)
+N("310"),
  IF(AND(VALUE(LEFT($A1738,3))=311,LEN($I1738)=4),VLOOKUP($I1738,_311_Table2,MATCH($B1738,_311_Table2_ColumnLookup,0),FALSE),
  IF(AND(VALUE(LEFT($A1738,3))=311,OR($B1738="I2",$B1738="J2",$B1738="K2",$B1738="L2")),VLOOKUP('311'!$G$58,_311_Table2,MATCH(MID($B1738,1,1),_311_Table2_ColumnLookup,0),FALSE),
  IF(AND(VALUE(LEFT($A1738,3))=311,RIGHT($B1738,5)="Total"),VLOOKUP('311'!$G$59,_311_Table2,MATCH(MID($B1738,1,1),_311_Table2_ColumnLookup,0),FALSE),
  IF(VALUE(LEFT($A1738,3))=311,VLOOKUP(VALUE(MID($B1738,2,1)),_311_Table2,MATCH(MID($B1738,1,1),_311_Table2_ColumnLookup,0),FALSE)
+N("311"),
  IF(AND(VALUE(LEFT($A1738,3))=312,LEFT($G1738,10)="Unincepted",$B1738="G "),VLOOKUP(" ULO",_312_Table2,MATCH('312'!$N$16,_312_Table2_ColumnLookup,0),FALSE),
  IF(AND(VALUE(LEFT($A1738,3))=312,LEFT($G1738,10)="Unincepted",$B1738="O "),VLOOKUP(" ULO",_312_Table2,MATCH('312'!$V$16,_312_Table2_ColumnLookup,0),FALSE),
  IF(AND(VALUE(LEFT($A1738,3))=312,LEFT($G1738,10)="Unincepted",$B1738="Q "),VLOOKUP(" ULO",_312_Table2,MATCH('312'!$X$16,_312_Table2_ColumnLookup,0),FALSE),
  IF(AND(VALUE(LEFT($A1738,3))=312,LEFT($G1738,10)="Unincepted"),VLOOKUP(" ULO",_312_Table2,MATCH(LEFT($B1738,1),_312_Table2_ColumnLookup,0),FALSE),
  IF(AND(VALUE(LEFT($A1738,3))=312,LEFT($G1738,5)="Total",$B1738="G "),VLOOKUP('312'!$F$80,_312_Table2,MATCH('312'!$N$16,_312_Table2_ColumnLookup,0),FALSE),
  IF(AND(VALUE(LEFT($A1738,3))=312,LEFT($G1738,5)="Total",$B1738="O "),VLOOKUP('312'!$F$80,_312_Table2,MATCH('312'!$V$16,_312_Table2_ColumnLookup,0),FALSE),
  IF(AND(VALUE(LEFT($A1738,3))=312,LEFT($G1738,5)="Total",$B1738="Q "),VLOOKUP('312'!$F$80,_312_Table2,MATCH('312'!$X$16,_312_Table2_ColumnLookup,0),FALSE),
  IF(AND(VALUE(LEFT($A1738,3))=312,LEFT($G1738,5)="Total"),VLOOKUP('312'!$F$80,_312_Table2,MATCH(LEFT($B1738,1),_312_Table2_ColumnLookup,0),FALSE),
  IF(AND(VALUE(LEFT($A1738,3))=312,LEN($I1738)=4,$B1738="G"),VLOOKUP($I1738,_312_Table2,MATCH('312'!$N$16,_312_Table2_ColumnLookup,0),FALSE),
  IF(AND(VALUE(LEFT($A1738,3))=312,LEN($I1738)=4,$B1738="O"),VLOOKUP($I1738,_312_Table2,MATCH('312'!$V$16,_312_Table2_ColumnLookup,0),FALSE),
  IF(AND(VALUE(LEFT($A1738,3))=312,LEN($I1738)=4,$B1738="Q"),VLOOKUP($I1738,_312_Table2,MATCH('312'!$X$16,_312_Table2_ColumnLookup,0),FALSE),
  IF(AND(VALUE(LEFT($A1738,3))=312,LEN($I1738)=4),VLOOKUP($I1738,_312_Table2,MATCH(LEFT($B1738,1),_312_Table2_ColumnLookup,0),FALSE)
+N("312"),
  IF(VALUE(LEFT($A1738,3))=313,VLOOKUP(VALUE(MID($B1738,2,1)),_313_Table2,MATCH(MID($B1738,1,1),_313_Table2_ColumnLookup,0),FALSE)
+N("313"),
  IF(AND(VALUE(LEFT($A1738,3))=314,LEN($B1738)=3),VLOOKUP(VALUE(MID($B1738,2,2)),_314_Table2,MATCH(MID($B1738,1,1),_314_Table2_ColumnLookup,0),FALSE),
  IF(VALUE(LEFT($A1738,3))=314,VLOOKUP(VALUE(MID($B1738,2,1)),_314_Table2,MATCH(MID($B1738,1,1),_314_Table2_ColumnLookup,0),FALSE)
+N("314"),
""))))))))))))))))))))))))</f>
        <v>#N/A</v>
      </c>
      <c r="F1738" s="238" t="e">
        <f>IF(AND(VALUE(LEFT($A1738,3))=309,LEN($B1738)=3),VLOOKUP(VALUE(MID($B1738,2,2)),_309_Table3,MATCH(MID($B1738,1,1),_309_Table3_ColumnLookup,0),FALSE),
  IF($C1738="309 LCR SummaryA",OneYearSCR,IF($C1738="309 LCR SummaryB",UltimateSCR,IF(VALUE(LEFT($A1738,3))=309,VLOOKUP(VALUE(MID($B1738,2,1)),_309_Table3,MATCH(MID($B1738,1,1),_309_Table3_ColumnLookup,0),FALSE)
+N("309"),
  IF(VALUE(LEFT($A1738,3))=310,VLOOKUP(VALUE(MID($B1738,2,1)),_310_Table3,MATCH(MID($B1738,1,1),_310_Table3_ColumnLookup,0),FALSE)
+N("310"),
  IF(AND(VALUE(LEFT($A1738,3))=311,LEN($I1738)=4),VLOOKUP($I1738,_311_Table3,MATCH($B1738,_311_Table3_ColumnLookup,0),FALSE),
  IF(AND(VALUE(LEFT($A1738,3))=311,OR($B1738="I2",$B1738="J2",$B1738="K2",$B1738="L2")),VLOOKUP('311'!$G$58,_311_Table3,MATCH(MID($B1738,1,1),_311_Table3_ColumnLookup,0),FALSE),
  IF(AND(VALUE(LEFT($A1738,3))=311,RIGHT($B1738,5)="Total"),VLOOKUP('311'!$G$59,_311_Table3,MATCH(MID($B1738,1,1),_311_Table3_ColumnLookup,0),FALSE),
  IF(VALUE(LEFT($A1738,3))=311,VLOOKUP(VALUE(MID($B1738,2,1)),_311_Table3,MATCH(MID($B1738,1,1),_311_Table3_ColumnLookup,0),FALSE)
+N("311"),
  IF(AND(VALUE(LEFT($A1738,3))=312,LEFT($G1738,10)="Unincepted",$B1738="G "),VLOOKUP(" ULO",_312_Table3,MATCH('312'!$N$16,_312_Table3_ColumnLookup,0),FALSE),
  IF(AND(VALUE(LEFT($A1738,3))=312,LEFT($G1738,10)="Unincepted",$B1738="O "),VLOOKUP(" ULO",_312_Table3,MATCH('312'!$V$16,_312_Table3_ColumnLookup,0),FALSE),
  IF(AND(VALUE(LEFT($A1738,3))=312,LEFT($G1738,10)="Unincepted",$B1738="Q "),VLOOKUP(" ULO",_312_Table3,MATCH('312'!$X$16,_312_Table3_ColumnLookup,0),FALSE),
  IF(AND(VALUE(LEFT($A1738,3))=312,LEFT($G1738,10)="Unincepted"),VLOOKUP(" ULO",_312_Table3,MATCH(LEFT($B1738,1),_312_Table3_ColumnLookup,0),FALSE),
  IF(AND(VALUE(LEFT($A1738,3))=312,LEFT($G1738,5)="Total",$B1738="G "),VLOOKUP('312'!$F$80,_312_Table3,MATCH('312'!$N$16,_312_Table3_ColumnLookup,0),FALSE),
  IF(AND(VALUE(LEFT($A1738,3))=312,LEFT($G1738,5)="Total",$B1738="O "),VLOOKUP('312'!$F$80,_312_Table3,MATCH('312'!$V$16,_312_Table3_ColumnLookup,0),FALSE),
  IF(AND(VALUE(LEFT($A1738,3))=312,LEFT($G1738,5)="Total",$B1738="Q "),VLOOKUP('312'!$F$80,_312_Table3,MATCH('312'!$X$16,_312_Table3_ColumnLookup,0),FALSE),
  IF(AND(VALUE(LEFT($A1738,3))=312,LEFT($G1738,5)="Total"),VLOOKUP('312'!$F$80,_312_Table3,MATCH(LEFT($B1738,1),_312_Table3_ColumnLookup,0),FALSE),
  IF(AND(VALUE(LEFT($A1738,3))=312,LEN($I1738)=4,$B1738="G"),VLOOKUP($I1738,_312_Table3,MATCH('312'!$N$16,_312_Table3_ColumnLookup,0),FALSE),
  IF(AND(VALUE(LEFT($A1738,3))=312,LEN($I1738)=4,$B1738="O"),VLOOKUP($I1738,_312_Table3,MATCH('312'!$V$16,_312_Table3_ColumnLookup,0),FALSE),
  IF(AND(VALUE(LEFT($A1738,3))=312,LEN($I1738)=4,$B1738="Q"),VLOOKUP($I1738,_312_Table3,MATCH('312'!$X$16,_312_Table3_ColumnLookup,0),FALSE),
  IF(AND(VALUE(LEFT($A1738,3))=312,LEN($I1738)=4),VLOOKUP($I1738,_312_Table3,MATCH(LEFT($B1738,1),_312_Table3_ColumnLookup,0),FALSE)
+N("312"),
  IF(VALUE(LEFT($A1738,3))=313,VLOOKUP(VALUE(MID($B1738,2,1)),_313_Table3,MATCH(MID($B1738,1,1),_313_Table3_ColumnLookup,0),FALSE)
+N("313"),
  IF(AND(VALUE(LEFT($A1738,3))=314,LEN($B1738)=3),VLOOKUP(VALUE(MID($B1738,2,2)),_314_Table3,MATCH(MID($B1738,1,1),_314_Table3_ColumnLookup,0),FALSE),
  IF(VALUE(LEFT($A1738,3))=314,VLOOKUP(VALUE(MID($B1738,2,1)),_314_Table3,MATCH(MID($B1738,1,1),_314_Table3_ColumnLookup,0),FALSE)
+N("314"),
""))))))))))))))))))))))))</f>
        <v>#N/A</v>
      </c>
      <c r="H1738" s="321" t="str">
        <f>IFERROR(
IF(ISERROR($D1738)=FALSE,$D1738,IF(ISERROR($E1738)=FALSE,$E1738,IF(ISERROR($F1738)=FALSE,$F1738
+N("012 checkboxes"),
IF(
IF(OR(LEFT($A1738,9)="Syndicate",LEFT($A1738,12)="NewSyndicate"),VLOOKUP($A1738,'012'!$J:$ZW,MATCH("Link to button",'012'!$J$1:$ZW$1,0),0)
+N("309 checkbox"),
IF($C1738="309 LCR Summary0",VLOOKUP("Notes990",'309'!$P:$ZZ,MATCH("Link to button",'309'!$P$1:$ZZ$1,0),0)
+N("313 checkboxes"),
IF($C1738="313 Financial Information0LcmVsScr",IF($C1738="309 LCR Summary0",VLOOKUP("LcmVsScr",'309'!$N:$ZZ,MATCH("Link to button",'309'!$N$1:$ZZ$1,0),0),
IF($C1738="313 Financial Information0LcrDocAttached",IF($C1738="309 LCR Summary0",VLOOKUP("LcrDocAttached",'309'!$N:$ZZ,MATCH("Link to button",'309'!$N$1:$ZZ$1,0),
0)))))))=1,TRUE,FALSE)
))),"")</f>
        <v/>
      </c>
    </row>
    <row r="1739" spans="1:8">
      <c r="A1739" s="237" t="e">
        <f>VLOOKUP($G1739,CSVLookups!$B:$R,MATCH(A$1,CSVLookups!$B$1:$R$1,0),FALSE)</f>
        <v>#N/A</v>
      </c>
      <c r="B1739" s="237" t="e">
        <f>VLOOKUP($G1739,CSVLookups!$B:$R,MATCH(B$1,CSVLookups!$B$1:$R$1,0),FALSE)</f>
        <v>#N/A</v>
      </c>
      <c r="C1739" s="238" t="e">
        <f t="shared" si="27"/>
        <v>#N/A</v>
      </c>
      <c r="D1739" s="238" t="e">
        <f>IF(AND(VALUE(LEFT($A1739,3))=309,LEN($B1739)=3),VLOOKUP(VALUE(MID($B1739,2,2)),_309_Table1,MATCH(MID($B1739,1,1),_309_Table1_ColumnLookup,0),FALSE),
  IF($C1739="309 LCR SummaryA",OneYearSCR,IF($C1739="309 LCR SummaryB",UltimateSCR,IF(VALUE(LEFT($A1739,3))=309,VLOOKUP(VALUE(MID($B1739,2,1)),_309_Table1,MATCH(MID($B1739,1,1),_309_Table1_ColumnLookup,0),FALSE)
+N("309"),
  IF(VALUE(LEFT($A1739,3))=310,VLOOKUP(VALUE(MID($B1739,2,1)),_310_Table1,MATCH(MID($B1739,1,1),_310_Table1_ColumnLookup,0),FALSE)
+N("310"),
  IF(AND(VALUE(LEFT($A1739,3))=311,LEN($I1739)=4),VLOOKUP($I1739,_311_Table1,MATCH($B1739,_311_Table1_ColumnLookup,0),FALSE),
  IF(AND(VALUE(LEFT($A1739,3))=311,OR($B1739="I2",$B1739="J2",$B1739="K2",$B1739="L2")),VLOOKUP('311'!$G$58,_311_Table1,MATCH(MID($B1739,1,1),_311_Table1_ColumnLookup,0),FALSE),
  IF(AND(VALUE(LEFT($A1739,3))=311,RIGHT($B1739,5)="Total"),VLOOKUP('311'!$G$59,_311_Table1,MATCH(MID($B1739,1,1),_311_Table1_ColumnLookup,0),FALSE),
  IF(VALUE(LEFT($A1739,3))=311,VLOOKUP(VALUE(MID($B1739,2,1)),_311_Table1,MATCH(MID($B1739,1,1),_311_Table1_ColumnLookup,0),FALSE)
+N("311"),
  IF(AND(VALUE(LEFT($A1739,3))=312,LEFT($G1739,10)="Unincepted",$B1739="G "),VLOOKUP(" ULO",_312_Table1,MATCH('312'!$N$16,_312_Table1_ColumnLookup,0),FALSE),
  IF(AND(VALUE(LEFT($A1739,3))=312,LEFT($G1739,10)="Unincepted",$B1739="O "),VLOOKUP(" ULO",_312_Table1,MATCH('312'!$V$16,_312_Table1_ColumnLookup,0),FALSE),
  IF(AND(VALUE(LEFT($A1739,3))=312,LEFT($G1739,10)="Unincepted",$B1739="Q "),VLOOKUP(" ULO",_312_Table1,MATCH('312'!$X$16,_312_Table1_ColumnLookup,0),FALSE),
  IF(AND(VALUE(LEFT($A1739,3))=312,LEFT($G1739,10)="Unincepted"),VLOOKUP(" ULO",_312_Table1,MATCH(LEFT($B1739,1),_312_Table1_ColumnLookup,0),FALSE),
  IF(AND(VALUE(LEFT($A1739,3))=312,LEFT($G1739,5)="Total",$B1739="G "),VLOOKUP('312'!$F$80,_312_Table1,MATCH('312'!$N$16,_312_Table1_ColumnLookup,0),FALSE),
  IF(AND(VALUE(LEFT($A1739,3))=312,LEFT($G1739,5)="Total",$B1739="O "),VLOOKUP('312'!$F$80,_312_Table1,MATCH('312'!$V$16,_312_Table1_ColumnLookup,0),FALSE),
  IF(AND(VALUE(LEFT($A1739,3))=312,LEFT($G1739,5)="Total",$B1739="Q "),VLOOKUP('312'!$F$80,_312_Table1,MATCH('312'!$X$16,_312_Table1_ColumnLookup,0),FALSE),
  IF(AND(VALUE(LEFT($A1739,3))=312,LEFT($G1739,5)="Total"),VLOOKUP('312'!$F$80,_312_Table1,MATCH(LEFT($B1739,1),_312_Table1_ColumnLookup,0),FALSE),
  IF(AND(VALUE(LEFT($A1739,3))=312,LEN($I1739)=4,$B1739="G"),VLOOKUP($I1739,_312_Table1,MATCH('312'!$N$16,_312_Table1_ColumnLookup,0),FALSE),
  IF(AND(VALUE(LEFT($A1739,3))=312,LEN($I1739)=4,$B1739="O"),VLOOKUP($I1739,_312_Table1,MATCH('312'!$V$16,_312_Table1_ColumnLookup,0),FALSE),
  IF(AND(VALUE(LEFT($A1739,3))=312,LEN($I1739)=4,$B1739="Q"),VLOOKUP($I1739,_312_Table1,MATCH('312'!$X$16,_312_Table1_ColumnLookup,0),FALSE),
  IF(AND(VALUE(LEFT($A1739,3))=312,LEN($I1739)=4),VLOOKUP($I1739,_312_Table1,MATCH(LEFT($B1739,1),_312_Table1_ColumnLookup,0),FALSE)
+N("312"),
  IF(VALUE(LEFT($A1739,3))=313,VLOOKUP(VALUE(MID($B1739,2,1)),_313_Table1,MATCH(MID($B1739,1,1),_313_Table1_ColumnLookup,0),FALSE)
+N("313"),
  IF(AND(VALUE(LEFT($A1739,3))=314,LEN($B1739)=3),VLOOKUP(VALUE(MID($B1739,2,2)),_314_Table1,MATCH(MID($B1739,1,1),_314_Table1_ColumnLookup,0),FALSE),
  IF(VALUE(LEFT($A1739,3))=314,VLOOKUP(VALUE(MID($B1739,2,1)),_314_Table1,MATCH(MID($B1739,1,1),_314_Table1_ColumnLookup,0),FALSE)
+N("314"),
""))))))))))))))))))))))))</f>
        <v>#N/A</v>
      </c>
      <c r="E1739" s="238" t="e">
        <f>IF(AND(VALUE(LEFT($A1739,3))=309,LEN($B1739)=3),VLOOKUP(VALUE(MID($B1739,2,2)),_309_Table2,MATCH(MID($B1739,1,1),_309_Table2_ColumnLookup,0),FALSE),
  IF($C1739="309 LCR SummaryA",OneYearSCR,IF($C1739="309 LCR SummaryB",UltimateSCR,IF(VALUE(LEFT($A1739,3))=309,VLOOKUP(VALUE(MID($B1739,2,1)),_309_Table2,MATCH(MID($B1739,1,1),_309_Table2_ColumnLookup,0),FALSE)
+N("309"),
  IF(VALUE(LEFT($A1739,3))=310,VLOOKUP(VALUE(MID($B1739,2,1)),_310_Table2,MATCH(MID($B1739,1,1),_310_Table2_ColumnLookup,0),FALSE)
+N("310"),
  IF(AND(VALUE(LEFT($A1739,3))=311,LEN($I1739)=4),VLOOKUP($I1739,_311_Table2,MATCH($B1739,_311_Table2_ColumnLookup,0),FALSE),
  IF(AND(VALUE(LEFT($A1739,3))=311,OR($B1739="I2",$B1739="J2",$B1739="K2",$B1739="L2")),VLOOKUP('311'!$G$58,_311_Table2,MATCH(MID($B1739,1,1),_311_Table2_ColumnLookup,0),FALSE),
  IF(AND(VALUE(LEFT($A1739,3))=311,RIGHT($B1739,5)="Total"),VLOOKUP('311'!$G$59,_311_Table2,MATCH(MID($B1739,1,1),_311_Table2_ColumnLookup,0),FALSE),
  IF(VALUE(LEFT($A1739,3))=311,VLOOKUP(VALUE(MID($B1739,2,1)),_311_Table2,MATCH(MID($B1739,1,1),_311_Table2_ColumnLookup,0),FALSE)
+N("311"),
  IF(AND(VALUE(LEFT($A1739,3))=312,LEFT($G1739,10)="Unincepted",$B1739="G "),VLOOKUP(" ULO",_312_Table2,MATCH('312'!$N$16,_312_Table2_ColumnLookup,0),FALSE),
  IF(AND(VALUE(LEFT($A1739,3))=312,LEFT($G1739,10)="Unincepted",$B1739="O "),VLOOKUP(" ULO",_312_Table2,MATCH('312'!$V$16,_312_Table2_ColumnLookup,0),FALSE),
  IF(AND(VALUE(LEFT($A1739,3))=312,LEFT($G1739,10)="Unincepted",$B1739="Q "),VLOOKUP(" ULO",_312_Table2,MATCH('312'!$X$16,_312_Table2_ColumnLookup,0),FALSE),
  IF(AND(VALUE(LEFT($A1739,3))=312,LEFT($G1739,10)="Unincepted"),VLOOKUP(" ULO",_312_Table2,MATCH(LEFT($B1739,1),_312_Table2_ColumnLookup,0),FALSE),
  IF(AND(VALUE(LEFT($A1739,3))=312,LEFT($G1739,5)="Total",$B1739="G "),VLOOKUP('312'!$F$80,_312_Table2,MATCH('312'!$N$16,_312_Table2_ColumnLookup,0),FALSE),
  IF(AND(VALUE(LEFT($A1739,3))=312,LEFT($G1739,5)="Total",$B1739="O "),VLOOKUP('312'!$F$80,_312_Table2,MATCH('312'!$V$16,_312_Table2_ColumnLookup,0),FALSE),
  IF(AND(VALUE(LEFT($A1739,3))=312,LEFT($G1739,5)="Total",$B1739="Q "),VLOOKUP('312'!$F$80,_312_Table2,MATCH('312'!$X$16,_312_Table2_ColumnLookup,0),FALSE),
  IF(AND(VALUE(LEFT($A1739,3))=312,LEFT($G1739,5)="Total"),VLOOKUP('312'!$F$80,_312_Table2,MATCH(LEFT($B1739,1),_312_Table2_ColumnLookup,0),FALSE),
  IF(AND(VALUE(LEFT($A1739,3))=312,LEN($I1739)=4,$B1739="G"),VLOOKUP($I1739,_312_Table2,MATCH('312'!$N$16,_312_Table2_ColumnLookup,0),FALSE),
  IF(AND(VALUE(LEFT($A1739,3))=312,LEN($I1739)=4,$B1739="O"),VLOOKUP($I1739,_312_Table2,MATCH('312'!$V$16,_312_Table2_ColumnLookup,0),FALSE),
  IF(AND(VALUE(LEFT($A1739,3))=312,LEN($I1739)=4,$B1739="Q"),VLOOKUP($I1739,_312_Table2,MATCH('312'!$X$16,_312_Table2_ColumnLookup,0),FALSE),
  IF(AND(VALUE(LEFT($A1739,3))=312,LEN($I1739)=4),VLOOKUP($I1739,_312_Table2,MATCH(LEFT($B1739,1),_312_Table2_ColumnLookup,0),FALSE)
+N("312"),
  IF(VALUE(LEFT($A1739,3))=313,VLOOKUP(VALUE(MID($B1739,2,1)),_313_Table2,MATCH(MID($B1739,1,1),_313_Table2_ColumnLookup,0),FALSE)
+N("313"),
  IF(AND(VALUE(LEFT($A1739,3))=314,LEN($B1739)=3),VLOOKUP(VALUE(MID($B1739,2,2)),_314_Table2,MATCH(MID($B1739,1,1),_314_Table2_ColumnLookup,0),FALSE),
  IF(VALUE(LEFT($A1739,3))=314,VLOOKUP(VALUE(MID($B1739,2,1)),_314_Table2,MATCH(MID($B1739,1,1),_314_Table2_ColumnLookup,0),FALSE)
+N("314"),
""))))))))))))))))))))))))</f>
        <v>#N/A</v>
      </c>
      <c r="F1739" s="238" t="e">
        <f>IF(AND(VALUE(LEFT($A1739,3))=309,LEN($B1739)=3),VLOOKUP(VALUE(MID($B1739,2,2)),_309_Table3,MATCH(MID($B1739,1,1),_309_Table3_ColumnLookup,0),FALSE),
  IF($C1739="309 LCR SummaryA",OneYearSCR,IF($C1739="309 LCR SummaryB",UltimateSCR,IF(VALUE(LEFT($A1739,3))=309,VLOOKUP(VALUE(MID($B1739,2,1)),_309_Table3,MATCH(MID($B1739,1,1),_309_Table3_ColumnLookup,0),FALSE)
+N("309"),
  IF(VALUE(LEFT($A1739,3))=310,VLOOKUP(VALUE(MID($B1739,2,1)),_310_Table3,MATCH(MID($B1739,1,1),_310_Table3_ColumnLookup,0),FALSE)
+N("310"),
  IF(AND(VALUE(LEFT($A1739,3))=311,LEN($I1739)=4),VLOOKUP($I1739,_311_Table3,MATCH($B1739,_311_Table3_ColumnLookup,0),FALSE),
  IF(AND(VALUE(LEFT($A1739,3))=311,OR($B1739="I2",$B1739="J2",$B1739="K2",$B1739="L2")),VLOOKUP('311'!$G$58,_311_Table3,MATCH(MID($B1739,1,1),_311_Table3_ColumnLookup,0),FALSE),
  IF(AND(VALUE(LEFT($A1739,3))=311,RIGHT($B1739,5)="Total"),VLOOKUP('311'!$G$59,_311_Table3,MATCH(MID($B1739,1,1),_311_Table3_ColumnLookup,0),FALSE),
  IF(VALUE(LEFT($A1739,3))=311,VLOOKUP(VALUE(MID($B1739,2,1)),_311_Table3,MATCH(MID($B1739,1,1),_311_Table3_ColumnLookup,0),FALSE)
+N("311"),
  IF(AND(VALUE(LEFT($A1739,3))=312,LEFT($G1739,10)="Unincepted",$B1739="G "),VLOOKUP(" ULO",_312_Table3,MATCH('312'!$N$16,_312_Table3_ColumnLookup,0),FALSE),
  IF(AND(VALUE(LEFT($A1739,3))=312,LEFT($G1739,10)="Unincepted",$B1739="O "),VLOOKUP(" ULO",_312_Table3,MATCH('312'!$V$16,_312_Table3_ColumnLookup,0),FALSE),
  IF(AND(VALUE(LEFT($A1739,3))=312,LEFT($G1739,10)="Unincepted",$B1739="Q "),VLOOKUP(" ULO",_312_Table3,MATCH('312'!$X$16,_312_Table3_ColumnLookup,0),FALSE),
  IF(AND(VALUE(LEFT($A1739,3))=312,LEFT($G1739,10)="Unincepted"),VLOOKUP(" ULO",_312_Table3,MATCH(LEFT($B1739,1),_312_Table3_ColumnLookup,0),FALSE),
  IF(AND(VALUE(LEFT($A1739,3))=312,LEFT($G1739,5)="Total",$B1739="G "),VLOOKUP('312'!$F$80,_312_Table3,MATCH('312'!$N$16,_312_Table3_ColumnLookup,0),FALSE),
  IF(AND(VALUE(LEFT($A1739,3))=312,LEFT($G1739,5)="Total",$B1739="O "),VLOOKUP('312'!$F$80,_312_Table3,MATCH('312'!$V$16,_312_Table3_ColumnLookup,0),FALSE),
  IF(AND(VALUE(LEFT($A1739,3))=312,LEFT($G1739,5)="Total",$B1739="Q "),VLOOKUP('312'!$F$80,_312_Table3,MATCH('312'!$X$16,_312_Table3_ColumnLookup,0),FALSE),
  IF(AND(VALUE(LEFT($A1739,3))=312,LEFT($G1739,5)="Total"),VLOOKUP('312'!$F$80,_312_Table3,MATCH(LEFT($B1739,1),_312_Table3_ColumnLookup,0),FALSE),
  IF(AND(VALUE(LEFT($A1739,3))=312,LEN($I1739)=4,$B1739="G"),VLOOKUP($I1739,_312_Table3,MATCH('312'!$N$16,_312_Table3_ColumnLookup,0),FALSE),
  IF(AND(VALUE(LEFT($A1739,3))=312,LEN($I1739)=4,$B1739="O"),VLOOKUP($I1739,_312_Table3,MATCH('312'!$V$16,_312_Table3_ColumnLookup,0),FALSE),
  IF(AND(VALUE(LEFT($A1739,3))=312,LEN($I1739)=4,$B1739="Q"),VLOOKUP($I1739,_312_Table3,MATCH('312'!$X$16,_312_Table3_ColumnLookup,0),FALSE),
  IF(AND(VALUE(LEFT($A1739,3))=312,LEN($I1739)=4),VLOOKUP($I1739,_312_Table3,MATCH(LEFT($B1739,1),_312_Table3_ColumnLookup,0),FALSE)
+N("312"),
  IF(VALUE(LEFT($A1739,3))=313,VLOOKUP(VALUE(MID($B1739,2,1)),_313_Table3,MATCH(MID($B1739,1,1),_313_Table3_ColumnLookup,0),FALSE)
+N("313"),
  IF(AND(VALUE(LEFT($A1739,3))=314,LEN($B1739)=3),VLOOKUP(VALUE(MID($B1739,2,2)),_314_Table3,MATCH(MID($B1739,1,1),_314_Table3_ColumnLookup,0),FALSE),
  IF(VALUE(LEFT($A1739,3))=314,VLOOKUP(VALUE(MID($B1739,2,1)),_314_Table3,MATCH(MID($B1739,1,1),_314_Table3_ColumnLookup,0),FALSE)
+N("314"),
""))))))))))))))))))))))))</f>
        <v>#N/A</v>
      </c>
      <c r="H1739" s="321" t="str">
        <f>IFERROR(
IF(ISERROR($D1739)=FALSE,$D1739,IF(ISERROR($E1739)=FALSE,$E1739,IF(ISERROR($F1739)=FALSE,$F1739
+N("012 checkboxes"),
IF(
IF(OR(LEFT($A1739,9)="Syndicate",LEFT($A1739,12)="NewSyndicate"),VLOOKUP($A1739,'012'!$J:$ZW,MATCH("Link to button",'012'!$J$1:$ZW$1,0),0)
+N("309 checkbox"),
IF($C1739="309 LCR Summary0",VLOOKUP("Notes990",'309'!$P:$ZZ,MATCH("Link to button",'309'!$P$1:$ZZ$1,0),0)
+N("313 checkboxes"),
IF($C1739="313 Financial Information0LcmVsScr",IF($C1739="309 LCR Summary0",VLOOKUP("LcmVsScr",'309'!$N:$ZZ,MATCH("Link to button",'309'!$N$1:$ZZ$1,0),0),
IF($C1739="313 Financial Information0LcrDocAttached",IF($C1739="309 LCR Summary0",VLOOKUP("LcrDocAttached",'309'!$N:$ZZ,MATCH("Link to button",'309'!$N$1:$ZZ$1,0),
0)))))))=1,TRUE,FALSE)
))),"")</f>
        <v/>
      </c>
    </row>
    <row r="1740" spans="1:8">
      <c r="A1740" s="237" t="e">
        <f>VLOOKUP($G1740,CSVLookups!$B:$R,MATCH(A$1,CSVLookups!$B$1:$R$1,0),FALSE)</f>
        <v>#N/A</v>
      </c>
      <c r="B1740" s="237" t="e">
        <f>VLOOKUP($G1740,CSVLookups!$B:$R,MATCH(B$1,CSVLookups!$B$1:$R$1,0),FALSE)</f>
        <v>#N/A</v>
      </c>
      <c r="C1740" s="238" t="e">
        <f t="shared" si="27"/>
        <v>#N/A</v>
      </c>
      <c r="D1740" s="238" t="e">
        <f>IF(AND(VALUE(LEFT($A1740,3))=309,LEN($B1740)=3),VLOOKUP(VALUE(MID($B1740,2,2)),_309_Table1,MATCH(MID($B1740,1,1),_309_Table1_ColumnLookup,0),FALSE),
  IF($C1740="309 LCR SummaryA",OneYearSCR,IF($C1740="309 LCR SummaryB",UltimateSCR,IF(VALUE(LEFT($A1740,3))=309,VLOOKUP(VALUE(MID($B1740,2,1)),_309_Table1,MATCH(MID($B1740,1,1),_309_Table1_ColumnLookup,0),FALSE)
+N("309"),
  IF(VALUE(LEFT($A1740,3))=310,VLOOKUP(VALUE(MID($B1740,2,1)),_310_Table1,MATCH(MID($B1740,1,1),_310_Table1_ColumnLookup,0),FALSE)
+N("310"),
  IF(AND(VALUE(LEFT($A1740,3))=311,LEN($I1740)=4),VLOOKUP($I1740,_311_Table1,MATCH($B1740,_311_Table1_ColumnLookup,0),FALSE),
  IF(AND(VALUE(LEFT($A1740,3))=311,OR($B1740="I2",$B1740="J2",$B1740="K2",$B1740="L2")),VLOOKUP('311'!$G$58,_311_Table1,MATCH(MID($B1740,1,1),_311_Table1_ColumnLookup,0),FALSE),
  IF(AND(VALUE(LEFT($A1740,3))=311,RIGHT($B1740,5)="Total"),VLOOKUP('311'!$G$59,_311_Table1,MATCH(MID($B1740,1,1),_311_Table1_ColumnLookup,0),FALSE),
  IF(VALUE(LEFT($A1740,3))=311,VLOOKUP(VALUE(MID($B1740,2,1)),_311_Table1,MATCH(MID($B1740,1,1),_311_Table1_ColumnLookup,0),FALSE)
+N("311"),
  IF(AND(VALUE(LEFT($A1740,3))=312,LEFT($G1740,10)="Unincepted",$B1740="G "),VLOOKUP(" ULO",_312_Table1,MATCH('312'!$N$16,_312_Table1_ColumnLookup,0),FALSE),
  IF(AND(VALUE(LEFT($A1740,3))=312,LEFT($G1740,10)="Unincepted",$B1740="O "),VLOOKUP(" ULO",_312_Table1,MATCH('312'!$V$16,_312_Table1_ColumnLookup,0),FALSE),
  IF(AND(VALUE(LEFT($A1740,3))=312,LEFT($G1740,10)="Unincepted",$B1740="Q "),VLOOKUP(" ULO",_312_Table1,MATCH('312'!$X$16,_312_Table1_ColumnLookup,0),FALSE),
  IF(AND(VALUE(LEFT($A1740,3))=312,LEFT($G1740,10)="Unincepted"),VLOOKUP(" ULO",_312_Table1,MATCH(LEFT($B1740,1),_312_Table1_ColumnLookup,0),FALSE),
  IF(AND(VALUE(LEFT($A1740,3))=312,LEFT($G1740,5)="Total",$B1740="G "),VLOOKUP('312'!$F$80,_312_Table1,MATCH('312'!$N$16,_312_Table1_ColumnLookup,0),FALSE),
  IF(AND(VALUE(LEFT($A1740,3))=312,LEFT($G1740,5)="Total",$B1740="O "),VLOOKUP('312'!$F$80,_312_Table1,MATCH('312'!$V$16,_312_Table1_ColumnLookup,0),FALSE),
  IF(AND(VALUE(LEFT($A1740,3))=312,LEFT($G1740,5)="Total",$B1740="Q "),VLOOKUP('312'!$F$80,_312_Table1,MATCH('312'!$X$16,_312_Table1_ColumnLookup,0),FALSE),
  IF(AND(VALUE(LEFT($A1740,3))=312,LEFT($G1740,5)="Total"),VLOOKUP('312'!$F$80,_312_Table1,MATCH(LEFT($B1740,1),_312_Table1_ColumnLookup,0),FALSE),
  IF(AND(VALUE(LEFT($A1740,3))=312,LEN($I1740)=4,$B1740="G"),VLOOKUP($I1740,_312_Table1,MATCH('312'!$N$16,_312_Table1_ColumnLookup,0),FALSE),
  IF(AND(VALUE(LEFT($A1740,3))=312,LEN($I1740)=4,$B1740="O"),VLOOKUP($I1740,_312_Table1,MATCH('312'!$V$16,_312_Table1_ColumnLookup,0),FALSE),
  IF(AND(VALUE(LEFT($A1740,3))=312,LEN($I1740)=4,$B1740="Q"),VLOOKUP($I1740,_312_Table1,MATCH('312'!$X$16,_312_Table1_ColumnLookup,0),FALSE),
  IF(AND(VALUE(LEFT($A1740,3))=312,LEN($I1740)=4),VLOOKUP($I1740,_312_Table1,MATCH(LEFT($B1740,1),_312_Table1_ColumnLookup,0),FALSE)
+N("312"),
  IF(VALUE(LEFT($A1740,3))=313,VLOOKUP(VALUE(MID($B1740,2,1)),_313_Table1,MATCH(MID($B1740,1,1),_313_Table1_ColumnLookup,0),FALSE)
+N("313"),
  IF(AND(VALUE(LEFT($A1740,3))=314,LEN($B1740)=3),VLOOKUP(VALUE(MID($B1740,2,2)),_314_Table1,MATCH(MID($B1740,1,1),_314_Table1_ColumnLookup,0),FALSE),
  IF(VALUE(LEFT($A1740,3))=314,VLOOKUP(VALUE(MID($B1740,2,1)),_314_Table1,MATCH(MID($B1740,1,1),_314_Table1_ColumnLookup,0),FALSE)
+N("314"),
""))))))))))))))))))))))))</f>
        <v>#N/A</v>
      </c>
      <c r="E1740" s="238" t="e">
        <f>IF(AND(VALUE(LEFT($A1740,3))=309,LEN($B1740)=3),VLOOKUP(VALUE(MID($B1740,2,2)),_309_Table2,MATCH(MID($B1740,1,1),_309_Table2_ColumnLookup,0),FALSE),
  IF($C1740="309 LCR SummaryA",OneYearSCR,IF($C1740="309 LCR SummaryB",UltimateSCR,IF(VALUE(LEFT($A1740,3))=309,VLOOKUP(VALUE(MID($B1740,2,1)),_309_Table2,MATCH(MID($B1740,1,1),_309_Table2_ColumnLookup,0),FALSE)
+N("309"),
  IF(VALUE(LEFT($A1740,3))=310,VLOOKUP(VALUE(MID($B1740,2,1)),_310_Table2,MATCH(MID($B1740,1,1),_310_Table2_ColumnLookup,0),FALSE)
+N("310"),
  IF(AND(VALUE(LEFT($A1740,3))=311,LEN($I1740)=4),VLOOKUP($I1740,_311_Table2,MATCH($B1740,_311_Table2_ColumnLookup,0),FALSE),
  IF(AND(VALUE(LEFT($A1740,3))=311,OR($B1740="I2",$B1740="J2",$B1740="K2",$B1740="L2")),VLOOKUP('311'!$G$58,_311_Table2,MATCH(MID($B1740,1,1),_311_Table2_ColumnLookup,0),FALSE),
  IF(AND(VALUE(LEFT($A1740,3))=311,RIGHT($B1740,5)="Total"),VLOOKUP('311'!$G$59,_311_Table2,MATCH(MID($B1740,1,1),_311_Table2_ColumnLookup,0),FALSE),
  IF(VALUE(LEFT($A1740,3))=311,VLOOKUP(VALUE(MID($B1740,2,1)),_311_Table2,MATCH(MID($B1740,1,1),_311_Table2_ColumnLookup,0),FALSE)
+N("311"),
  IF(AND(VALUE(LEFT($A1740,3))=312,LEFT($G1740,10)="Unincepted",$B1740="G "),VLOOKUP(" ULO",_312_Table2,MATCH('312'!$N$16,_312_Table2_ColumnLookup,0),FALSE),
  IF(AND(VALUE(LEFT($A1740,3))=312,LEFT($G1740,10)="Unincepted",$B1740="O "),VLOOKUP(" ULO",_312_Table2,MATCH('312'!$V$16,_312_Table2_ColumnLookup,0),FALSE),
  IF(AND(VALUE(LEFT($A1740,3))=312,LEFT($G1740,10)="Unincepted",$B1740="Q "),VLOOKUP(" ULO",_312_Table2,MATCH('312'!$X$16,_312_Table2_ColumnLookup,0),FALSE),
  IF(AND(VALUE(LEFT($A1740,3))=312,LEFT($G1740,10)="Unincepted"),VLOOKUP(" ULO",_312_Table2,MATCH(LEFT($B1740,1),_312_Table2_ColumnLookup,0),FALSE),
  IF(AND(VALUE(LEFT($A1740,3))=312,LEFT($G1740,5)="Total",$B1740="G "),VLOOKUP('312'!$F$80,_312_Table2,MATCH('312'!$N$16,_312_Table2_ColumnLookup,0),FALSE),
  IF(AND(VALUE(LEFT($A1740,3))=312,LEFT($G1740,5)="Total",$B1740="O "),VLOOKUP('312'!$F$80,_312_Table2,MATCH('312'!$V$16,_312_Table2_ColumnLookup,0),FALSE),
  IF(AND(VALUE(LEFT($A1740,3))=312,LEFT($G1740,5)="Total",$B1740="Q "),VLOOKUP('312'!$F$80,_312_Table2,MATCH('312'!$X$16,_312_Table2_ColumnLookup,0),FALSE),
  IF(AND(VALUE(LEFT($A1740,3))=312,LEFT($G1740,5)="Total"),VLOOKUP('312'!$F$80,_312_Table2,MATCH(LEFT($B1740,1),_312_Table2_ColumnLookup,0),FALSE),
  IF(AND(VALUE(LEFT($A1740,3))=312,LEN($I1740)=4,$B1740="G"),VLOOKUP($I1740,_312_Table2,MATCH('312'!$N$16,_312_Table2_ColumnLookup,0),FALSE),
  IF(AND(VALUE(LEFT($A1740,3))=312,LEN($I1740)=4,$B1740="O"),VLOOKUP($I1740,_312_Table2,MATCH('312'!$V$16,_312_Table2_ColumnLookup,0),FALSE),
  IF(AND(VALUE(LEFT($A1740,3))=312,LEN($I1740)=4,$B1740="Q"),VLOOKUP($I1740,_312_Table2,MATCH('312'!$X$16,_312_Table2_ColumnLookup,0),FALSE),
  IF(AND(VALUE(LEFT($A1740,3))=312,LEN($I1740)=4),VLOOKUP($I1740,_312_Table2,MATCH(LEFT($B1740,1),_312_Table2_ColumnLookup,0),FALSE)
+N("312"),
  IF(VALUE(LEFT($A1740,3))=313,VLOOKUP(VALUE(MID($B1740,2,1)),_313_Table2,MATCH(MID($B1740,1,1),_313_Table2_ColumnLookup,0),FALSE)
+N("313"),
  IF(AND(VALUE(LEFT($A1740,3))=314,LEN($B1740)=3),VLOOKUP(VALUE(MID($B1740,2,2)),_314_Table2,MATCH(MID($B1740,1,1),_314_Table2_ColumnLookup,0),FALSE),
  IF(VALUE(LEFT($A1740,3))=314,VLOOKUP(VALUE(MID($B1740,2,1)),_314_Table2,MATCH(MID($B1740,1,1),_314_Table2_ColumnLookup,0),FALSE)
+N("314"),
""))))))))))))))))))))))))</f>
        <v>#N/A</v>
      </c>
      <c r="F1740" s="238" t="e">
        <f>IF(AND(VALUE(LEFT($A1740,3))=309,LEN($B1740)=3),VLOOKUP(VALUE(MID($B1740,2,2)),_309_Table3,MATCH(MID($B1740,1,1),_309_Table3_ColumnLookup,0),FALSE),
  IF($C1740="309 LCR SummaryA",OneYearSCR,IF($C1740="309 LCR SummaryB",UltimateSCR,IF(VALUE(LEFT($A1740,3))=309,VLOOKUP(VALUE(MID($B1740,2,1)),_309_Table3,MATCH(MID($B1740,1,1),_309_Table3_ColumnLookup,0),FALSE)
+N("309"),
  IF(VALUE(LEFT($A1740,3))=310,VLOOKUP(VALUE(MID($B1740,2,1)),_310_Table3,MATCH(MID($B1740,1,1),_310_Table3_ColumnLookup,0),FALSE)
+N("310"),
  IF(AND(VALUE(LEFT($A1740,3))=311,LEN($I1740)=4),VLOOKUP($I1740,_311_Table3,MATCH($B1740,_311_Table3_ColumnLookup,0),FALSE),
  IF(AND(VALUE(LEFT($A1740,3))=311,OR($B1740="I2",$B1740="J2",$B1740="K2",$B1740="L2")),VLOOKUP('311'!$G$58,_311_Table3,MATCH(MID($B1740,1,1),_311_Table3_ColumnLookup,0),FALSE),
  IF(AND(VALUE(LEFT($A1740,3))=311,RIGHT($B1740,5)="Total"),VLOOKUP('311'!$G$59,_311_Table3,MATCH(MID($B1740,1,1),_311_Table3_ColumnLookup,0),FALSE),
  IF(VALUE(LEFT($A1740,3))=311,VLOOKUP(VALUE(MID($B1740,2,1)),_311_Table3,MATCH(MID($B1740,1,1),_311_Table3_ColumnLookup,0),FALSE)
+N("311"),
  IF(AND(VALUE(LEFT($A1740,3))=312,LEFT($G1740,10)="Unincepted",$B1740="G "),VLOOKUP(" ULO",_312_Table3,MATCH('312'!$N$16,_312_Table3_ColumnLookup,0),FALSE),
  IF(AND(VALUE(LEFT($A1740,3))=312,LEFT($G1740,10)="Unincepted",$B1740="O "),VLOOKUP(" ULO",_312_Table3,MATCH('312'!$V$16,_312_Table3_ColumnLookup,0),FALSE),
  IF(AND(VALUE(LEFT($A1740,3))=312,LEFT($G1740,10)="Unincepted",$B1740="Q "),VLOOKUP(" ULO",_312_Table3,MATCH('312'!$X$16,_312_Table3_ColumnLookup,0),FALSE),
  IF(AND(VALUE(LEFT($A1740,3))=312,LEFT($G1740,10)="Unincepted"),VLOOKUP(" ULO",_312_Table3,MATCH(LEFT($B1740,1),_312_Table3_ColumnLookup,0),FALSE),
  IF(AND(VALUE(LEFT($A1740,3))=312,LEFT($G1740,5)="Total",$B1740="G "),VLOOKUP('312'!$F$80,_312_Table3,MATCH('312'!$N$16,_312_Table3_ColumnLookup,0),FALSE),
  IF(AND(VALUE(LEFT($A1740,3))=312,LEFT($G1740,5)="Total",$B1740="O "),VLOOKUP('312'!$F$80,_312_Table3,MATCH('312'!$V$16,_312_Table3_ColumnLookup,0),FALSE),
  IF(AND(VALUE(LEFT($A1740,3))=312,LEFT($G1740,5)="Total",$B1740="Q "),VLOOKUP('312'!$F$80,_312_Table3,MATCH('312'!$X$16,_312_Table3_ColumnLookup,0),FALSE),
  IF(AND(VALUE(LEFT($A1740,3))=312,LEFT($G1740,5)="Total"),VLOOKUP('312'!$F$80,_312_Table3,MATCH(LEFT($B1740,1),_312_Table3_ColumnLookup,0),FALSE),
  IF(AND(VALUE(LEFT($A1740,3))=312,LEN($I1740)=4,$B1740="G"),VLOOKUP($I1740,_312_Table3,MATCH('312'!$N$16,_312_Table3_ColumnLookup,0),FALSE),
  IF(AND(VALUE(LEFT($A1740,3))=312,LEN($I1740)=4,$B1740="O"),VLOOKUP($I1740,_312_Table3,MATCH('312'!$V$16,_312_Table3_ColumnLookup,0),FALSE),
  IF(AND(VALUE(LEFT($A1740,3))=312,LEN($I1740)=4,$B1740="Q"),VLOOKUP($I1740,_312_Table3,MATCH('312'!$X$16,_312_Table3_ColumnLookup,0),FALSE),
  IF(AND(VALUE(LEFT($A1740,3))=312,LEN($I1740)=4),VLOOKUP($I1740,_312_Table3,MATCH(LEFT($B1740,1),_312_Table3_ColumnLookup,0),FALSE)
+N("312"),
  IF(VALUE(LEFT($A1740,3))=313,VLOOKUP(VALUE(MID($B1740,2,1)),_313_Table3,MATCH(MID($B1740,1,1),_313_Table3_ColumnLookup,0),FALSE)
+N("313"),
  IF(AND(VALUE(LEFT($A1740,3))=314,LEN($B1740)=3),VLOOKUP(VALUE(MID($B1740,2,2)),_314_Table3,MATCH(MID($B1740,1,1),_314_Table3_ColumnLookup,0),FALSE),
  IF(VALUE(LEFT($A1740,3))=314,VLOOKUP(VALUE(MID($B1740,2,1)),_314_Table3,MATCH(MID($B1740,1,1),_314_Table3_ColumnLookup,0),FALSE)
+N("314"),
""))))))))))))))))))))))))</f>
        <v>#N/A</v>
      </c>
      <c r="H1740" s="321" t="str">
        <f>IFERROR(
IF(ISERROR($D1740)=FALSE,$D1740,IF(ISERROR($E1740)=FALSE,$E1740,IF(ISERROR($F1740)=FALSE,$F1740
+N("012 checkboxes"),
IF(
IF(OR(LEFT($A1740,9)="Syndicate",LEFT($A1740,12)="NewSyndicate"),VLOOKUP($A1740,'012'!$J:$ZW,MATCH("Link to button",'012'!$J$1:$ZW$1,0),0)
+N("309 checkbox"),
IF($C1740="309 LCR Summary0",VLOOKUP("Notes990",'309'!$P:$ZZ,MATCH("Link to button",'309'!$P$1:$ZZ$1,0),0)
+N("313 checkboxes"),
IF($C1740="313 Financial Information0LcmVsScr",IF($C1740="309 LCR Summary0",VLOOKUP("LcmVsScr",'309'!$N:$ZZ,MATCH("Link to button",'309'!$N$1:$ZZ$1,0),0),
IF($C1740="313 Financial Information0LcrDocAttached",IF($C1740="309 LCR Summary0",VLOOKUP("LcrDocAttached",'309'!$N:$ZZ,MATCH("Link to button",'309'!$N$1:$ZZ$1,0),
0)))))))=1,TRUE,FALSE)
))),"")</f>
        <v/>
      </c>
    </row>
    <row r="1741" spans="1:8">
      <c r="A1741" s="237" t="e">
        <f>VLOOKUP($G1741,CSVLookups!$B:$R,MATCH(A$1,CSVLookups!$B$1:$R$1,0),FALSE)</f>
        <v>#N/A</v>
      </c>
      <c r="B1741" s="237" t="e">
        <f>VLOOKUP($G1741,CSVLookups!$B:$R,MATCH(B$1,CSVLookups!$B$1:$R$1,0),FALSE)</f>
        <v>#N/A</v>
      </c>
      <c r="C1741" s="238" t="e">
        <f t="shared" si="27"/>
        <v>#N/A</v>
      </c>
      <c r="D1741" s="238" t="e">
        <f>IF(AND(VALUE(LEFT($A1741,3))=309,LEN($B1741)=3),VLOOKUP(VALUE(MID($B1741,2,2)),_309_Table1,MATCH(MID($B1741,1,1),_309_Table1_ColumnLookup,0),FALSE),
  IF($C1741="309 LCR SummaryA",OneYearSCR,IF($C1741="309 LCR SummaryB",UltimateSCR,IF(VALUE(LEFT($A1741,3))=309,VLOOKUP(VALUE(MID($B1741,2,1)),_309_Table1,MATCH(MID($B1741,1,1),_309_Table1_ColumnLookup,0),FALSE)
+N("309"),
  IF(VALUE(LEFT($A1741,3))=310,VLOOKUP(VALUE(MID($B1741,2,1)),_310_Table1,MATCH(MID($B1741,1,1),_310_Table1_ColumnLookup,0),FALSE)
+N("310"),
  IF(AND(VALUE(LEFT($A1741,3))=311,LEN($I1741)=4),VLOOKUP($I1741,_311_Table1,MATCH($B1741,_311_Table1_ColumnLookup,0),FALSE),
  IF(AND(VALUE(LEFT($A1741,3))=311,OR($B1741="I2",$B1741="J2",$B1741="K2",$B1741="L2")),VLOOKUP('311'!$G$58,_311_Table1,MATCH(MID($B1741,1,1),_311_Table1_ColumnLookup,0),FALSE),
  IF(AND(VALUE(LEFT($A1741,3))=311,RIGHT($B1741,5)="Total"),VLOOKUP('311'!$G$59,_311_Table1,MATCH(MID($B1741,1,1),_311_Table1_ColumnLookup,0),FALSE),
  IF(VALUE(LEFT($A1741,3))=311,VLOOKUP(VALUE(MID($B1741,2,1)),_311_Table1,MATCH(MID($B1741,1,1),_311_Table1_ColumnLookup,0),FALSE)
+N("311"),
  IF(AND(VALUE(LEFT($A1741,3))=312,LEFT($G1741,10)="Unincepted",$B1741="G "),VLOOKUP(" ULO",_312_Table1,MATCH('312'!$N$16,_312_Table1_ColumnLookup,0),FALSE),
  IF(AND(VALUE(LEFT($A1741,3))=312,LEFT($G1741,10)="Unincepted",$B1741="O "),VLOOKUP(" ULO",_312_Table1,MATCH('312'!$V$16,_312_Table1_ColumnLookup,0),FALSE),
  IF(AND(VALUE(LEFT($A1741,3))=312,LEFT($G1741,10)="Unincepted",$B1741="Q "),VLOOKUP(" ULO",_312_Table1,MATCH('312'!$X$16,_312_Table1_ColumnLookup,0),FALSE),
  IF(AND(VALUE(LEFT($A1741,3))=312,LEFT($G1741,10)="Unincepted"),VLOOKUP(" ULO",_312_Table1,MATCH(LEFT($B1741,1),_312_Table1_ColumnLookup,0),FALSE),
  IF(AND(VALUE(LEFT($A1741,3))=312,LEFT($G1741,5)="Total",$B1741="G "),VLOOKUP('312'!$F$80,_312_Table1,MATCH('312'!$N$16,_312_Table1_ColumnLookup,0),FALSE),
  IF(AND(VALUE(LEFT($A1741,3))=312,LEFT($G1741,5)="Total",$B1741="O "),VLOOKUP('312'!$F$80,_312_Table1,MATCH('312'!$V$16,_312_Table1_ColumnLookup,0),FALSE),
  IF(AND(VALUE(LEFT($A1741,3))=312,LEFT($G1741,5)="Total",$B1741="Q "),VLOOKUP('312'!$F$80,_312_Table1,MATCH('312'!$X$16,_312_Table1_ColumnLookup,0),FALSE),
  IF(AND(VALUE(LEFT($A1741,3))=312,LEFT($G1741,5)="Total"),VLOOKUP('312'!$F$80,_312_Table1,MATCH(LEFT($B1741,1),_312_Table1_ColumnLookup,0),FALSE),
  IF(AND(VALUE(LEFT($A1741,3))=312,LEN($I1741)=4,$B1741="G"),VLOOKUP($I1741,_312_Table1,MATCH('312'!$N$16,_312_Table1_ColumnLookup,0),FALSE),
  IF(AND(VALUE(LEFT($A1741,3))=312,LEN($I1741)=4,$B1741="O"),VLOOKUP($I1741,_312_Table1,MATCH('312'!$V$16,_312_Table1_ColumnLookup,0),FALSE),
  IF(AND(VALUE(LEFT($A1741,3))=312,LEN($I1741)=4,$B1741="Q"),VLOOKUP($I1741,_312_Table1,MATCH('312'!$X$16,_312_Table1_ColumnLookup,0),FALSE),
  IF(AND(VALUE(LEFT($A1741,3))=312,LEN($I1741)=4),VLOOKUP($I1741,_312_Table1,MATCH(LEFT($B1741,1),_312_Table1_ColumnLookup,0),FALSE)
+N("312"),
  IF(VALUE(LEFT($A1741,3))=313,VLOOKUP(VALUE(MID($B1741,2,1)),_313_Table1,MATCH(MID($B1741,1,1),_313_Table1_ColumnLookup,0),FALSE)
+N("313"),
  IF(AND(VALUE(LEFT($A1741,3))=314,LEN($B1741)=3),VLOOKUP(VALUE(MID($B1741,2,2)),_314_Table1,MATCH(MID($B1741,1,1),_314_Table1_ColumnLookup,0),FALSE),
  IF(VALUE(LEFT($A1741,3))=314,VLOOKUP(VALUE(MID($B1741,2,1)),_314_Table1,MATCH(MID($B1741,1,1),_314_Table1_ColumnLookup,0),FALSE)
+N("314"),
""))))))))))))))))))))))))</f>
        <v>#N/A</v>
      </c>
      <c r="E1741" s="238" t="e">
        <f>IF(AND(VALUE(LEFT($A1741,3))=309,LEN($B1741)=3),VLOOKUP(VALUE(MID($B1741,2,2)),_309_Table2,MATCH(MID($B1741,1,1),_309_Table2_ColumnLookup,0),FALSE),
  IF($C1741="309 LCR SummaryA",OneYearSCR,IF($C1741="309 LCR SummaryB",UltimateSCR,IF(VALUE(LEFT($A1741,3))=309,VLOOKUP(VALUE(MID($B1741,2,1)),_309_Table2,MATCH(MID($B1741,1,1),_309_Table2_ColumnLookup,0),FALSE)
+N("309"),
  IF(VALUE(LEFT($A1741,3))=310,VLOOKUP(VALUE(MID($B1741,2,1)),_310_Table2,MATCH(MID($B1741,1,1),_310_Table2_ColumnLookup,0),FALSE)
+N("310"),
  IF(AND(VALUE(LEFT($A1741,3))=311,LEN($I1741)=4),VLOOKUP($I1741,_311_Table2,MATCH($B1741,_311_Table2_ColumnLookup,0),FALSE),
  IF(AND(VALUE(LEFT($A1741,3))=311,OR($B1741="I2",$B1741="J2",$B1741="K2",$B1741="L2")),VLOOKUP('311'!$G$58,_311_Table2,MATCH(MID($B1741,1,1),_311_Table2_ColumnLookup,0),FALSE),
  IF(AND(VALUE(LEFT($A1741,3))=311,RIGHT($B1741,5)="Total"),VLOOKUP('311'!$G$59,_311_Table2,MATCH(MID($B1741,1,1),_311_Table2_ColumnLookup,0),FALSE),
  IF(VALUE(LEFT($A1741,3))=311,VLOOKUP(VALUE(MID($B1741,2,1)),_311_Table2,MATCH(MID($B1741,1,1),_311_Table2_ColumnLookup,0),FALSE)
+N("311"),
  IF(AND(VALUE(LEFT($A1741,3))=312,LEFT($G1741,10)="Unincepted",$B1741="G "),VLOOKUP(" ULO",_312_Table2,MATCH('312'!$N$16,_312_Table2_ColumnLookup,0),FALSE),
  IF(AND(VALUE(LEFT($A1741,3))=312,LEFT($G1741,10)="Unincepted",$B1741="O "),VLOOKUP(" ULO",_312_Table2,MATCH('312'!$V$16,_312_Table2_ColumnLookup,0),FALSE),
  IF(AND(VALUE(LEFT($A1741,3))=312,LEFT($G1741,10)="Unincepted",$B1741="Q "),VLOOKUP(" ULO",_312_Table2,MATCH('312'!$X$16,_312_Table2_ColumnLookup,0),FALSE),
  IF(AND(VALUE(LEFT($A1741,3))=312,LEFT($G1741,10)="Unincepted"),VLOOKUP(" ULO",_312_Table2,MATCH(LEFT($B1741,1),_312_Table2_ColumnLookup,0),FALSE),
  IF(AND(VALUE(LEFT($A1741,3))=312,LEFT($G1741,5)="Total",$B1741="G "),VLOOKUP('312'!$F$80,_312_Table2,MATCH('312'!$N$16,_312_Table2_ColumnLookup,0),FALSE),
  IF(AND(VALUE(LEFT($A1741,3))=312,LEFT($G1741,5)="Total",$B1741="O "),VLOOKUP('312'!$F$80,_312_Table2,MATCH('312'!$V$16,_312_Table2_ColumnLookup,0),FALSE),
  IF(AND(VALUE(LEFT($A1741,3))=312,LEFT($G1741,5)="Total",$B1741="Q "),VLOOKUP('312'!$F$80,_312_Table2,MATCH('312'!$X$16,_312_Table2_ColumnLookup,0),FALSE),
  IF(AND(VALUE(LEFT($A1741,3))=312,LEFT($G1741,5)="Total"),VLOOKUP('312'!$F$80,_312_Table2,MATCH(LEFT($B1741,1),_312_Table2_ColumnLookup,0),FALSE),
  IF(AND(VALUE(LEFT($A1741,3))=312,LEN($I1741)=4,$B1741="G"),VLOOKUP($I1741,_312_Table2,MATCH('312'!$N$16,_312_Table2_ColumnLookup,0),FALSE),
  IF(AND(VALUE(LEFT($A1741,3))=312,LEN($I1741)=4,$B1741="O"),VLOOKUP($I1741,_312_Table2,MATCH('312'!$V$16,_312_Table2_ColumnLookup,0),FALSE),
  IF(AND(VALUE(LEFT($A1741,3))=312,LEN($I1741)=4,$B1741="Q"),VLOOKUP($I1741,_312_Table2,MATCH('312'!$X$16,_312_Table2_ColumnLookup,0),FALSE),
  IF(AND(VALUE(LEFT($A1741,3))=312,LEN($I1741)=4),VLOOKUP($I1741,_312_Table2,MATCH(LEFT($B1741,1),_312_Table2_ColumnLookup,0),FALSE)
+N("312"),
  IF(VALUE(LEFT($A1741,3))=313,VLOOKUP(VALUE(MID($B1741,2,1)),_313_Table2,MATCH(MID($B1741,1,1),_313_Table2_ColumnLookup,0),FALSE)
+N("313"),
  IF(AND(VALUE(LEFT($A1741,3))=314,LEN($B1741)=3),VLOOKUP(VALUE(MID($B1741,2,2)),_314_Table2,MATCH(MID($B1741,1,1),_314_Table2_ColumnLookup,0),FALSE),
  IF(VALUE(LEFT($A1741,3))=314,VLOOKUP(VALUE(MID($B1741,2,1)),_314_Table2,MATCH(MID($B1741,1,1),_314_Table2_ColumnLookup,0),FALSE)
+N("314"),
""))))))))))))))))))))))))</f>
        <v>#N/A</v>
      </c>
      <c r="F1741" s="238" t="e">
        <f>IF(AND(VALUE(LEFT($A1741,3))=309,LEN($B1741)=3),VLOOKUP(VALUE(MID($B1741,2,2)),_309_Table3,MATCH(MID($B1741,1,1),_309_Table3_ColumnLookup,0),FALSE),
  IF($C1741="309 LCR SummaryA",OneYearSCR,IF($C1741="309 LCR SummaryB",UltimateSCR,IF(VALUE(LEFT($A1741,3))=309,VLOOKUP(VALUE(MID($B1741,2,1)),_309_Table3,MATCH(MID($B1741,1,1),_309_Table3_ColumnLookup,0),FALSE)
+N("309"),
  IF(VALUE(LEFT($A1741,3))=310,VLOOKUP(VALUE(MID($B1741,2,1)),_310_Table3,MATCH(MID($B1741,1,1),_310_Table3_ColumnLookup,0),FALSE)
+N("310"),
  IF(AND(VALUE(LEFT($A1741,3))=311,LEN($I1741)=4),VLOOKUP($I1741,_311_Table3,MATCH($B1741,_311_Table3_ColumnLookup,0),FALSE),
  IF(AND(VALUE(LEFT($A1741,3))=311,OR($B1741="I2",$B1741="J2",$B1741="K2",$B1741="L2")),VLOOKUP('311'!$G$58,_311_Table3,MATCH(MID($B1741,1,1),_311_Table3_ColumnLookup,0),FALSE),
  IF(AND(VALUE(LEFT($A1741,3))=311,RIGHT($B1741,5)="Total"),VLOOKUP('311'!$G$59,_311_Table3,MATCH(MID($B1741,1,1),_311_Table3_ColumnLookup,0),FALSE),
  IF(VALUE(LEFT($A1741,3))=311,VLOOKUP(VALUE(MID($B1741,2,1)),_311_Table3,MATCH(MID($B1741,1,1),_311_Table3_ColumnLookup,0),FALSE)
+N("311"),
  IF(AND(VALUE(LEFT($A1741,3))=312,LEFT($G1741,10)="Unincepted",$B1741="G "),VLOOKUP(" ULO",_312_Table3,MATCH('312'!$N$16,_312_Table3_ColumnLookup,0),FALSE),
  IF(AND(VALUE(LEFT($A1741,3))=312,LEFT($G1741,10)="Unincepted",$B1741="O "),VLOOKUP(" ULO",_312_Table3,MATCH('312'!$V$16,_312_Table3_ColumnLookup,0),FALSE),
  IF(AND(VALUE(LEFT($A1741,3))=312,LEFT($G1741,10)="Unincepted",$B1741="Q "),VLOOKUP(" ULO",_312_Table3,MATCH('312'!$X$16,_312_Table3_ColumnLookup,0),FALSE),
  IF(AND(VALUE(LEFT($A1741,3))=312,LEFT($G1741,10)="Unincepted"),VLOOKUP(" ULO",_312_Table3,MATCH(LEFT($B1741,1),_312_Table3_ColumnLookup,0),FALSE),
  IF(AND(VALUE(LEFT($A1741,3))=312,LEFT($G1741,5)="Total",$B1741="G "),VLOOKUP('312'!$F$80,_312_Table3,MATCH('312'!$N$16,_312_Table3_ColumnLookup,0),FALSE),
  IF(AND(VALUE(LEFT($A1741,3))=312,LEFT($G1741,5)="Total",$B1741="O "),VLOOKUP('312'!$F$80,_312_Table3,MATCH('312'!$V$16,_312_Table3_ColumnLookup,0),FALSE),
  IF(AND(VALUE(LEFT($A1741,3))=312,LEFT($G1741,5)="Total",$B1741="Q "),VLOOKUP('312'!$F$80,_312_Table3,MATCH('312'!$X$16,_312_Table3_ColumnLookup,0),FALSE),
  IF(AND(VALUE(LEFT($A1741,3))=312,LEFT($G1741,5)="Total"),VLOOKUP('312'!$F$80,_312_Table3,MATCH(LEFT($B1741,1),_312_Table3_ColumnLookup,0),FALSE),
  IF(AND(VALUE(LEFT($A1741,3))=312,LEN($I1741)=4,$B1741="G"),VLOOKUP($I1741,_312_Table3,MATCH('312'!$N$16,_312_Table3_ColumnLookup,0),FALSE),
  IF(AND(VALUE(LEFT($A1741,3))=312,LEN($I1741)=4,$B1741="O"),VLOOKUP($I1741,_312_Table3,MATCH('312'!$V$16,_312_Table3_ColumnLookup,0),FALSE),
  IF(AND(VALUE(LEFT($A1741,3))=312,LEN($I1741)=4,$B1741="Q"),VLOOKUP($I1741,_312_Table3,MATCH('312'!$X$16,_312_Table3_ColumnLookup,0),FALSE),
  IF(AND(VALUE(LEFT($A1741,3))=312,LEN($I1741)=4),VLOOKUP($I1741,_312_Table3,MATCH(LEFT($B1741,1),_312_Table3_ColumnLookup,0),FALSE)
+N("312"),
  IF(VALUE(LEFT($A1741,3))=313,VLOOKUP(VALUE(MID($B1741,2,1)),_313_Table3,MATCH(MID($B1741,1,1),_313_Table3_ColumnLookup,0),FALSE)
+N("313"),
  IF(AND(VALUE(LEFT($A1741,3))=314,LEN($B1741)=3),VLOOKUP(VALUE(MID($B1741,2,2)),_314_Table3,MATCH(MID($B1741,1,1),_314_Table3_ColumnLookup,0),FALSE),
  IF(VALUE(LEFT($A1741,3))=314,VLOOKUP(VALUE(MID($B1741,2,1)),_314_Table3,MATCH(MID($B1741,1,1),_314_Table3_ColumnLookup,0),FALSE)
+N("314"),
""))))))))))))))))))))))))</f>
        <v>#N/A</v>
      </c>
      <c r="H1741" s="321" t="str">
        <f>IFERROR(
IF(ISERROR($D1741)=FALSE,$D1741,IF(ISERROR($E1741)=FALSE,$E1741,IF(ISERROR($F1741)=FALSE,$F1741
+N("012 checkboxes"),
IF(
IF(OR(LEFT($A1741,9)="Syndicate",LEFT($A1741,12)="NewSyndicate"),VLOOKUP($A1741,'012'!$J:$ZW,MATCH("Link to button",'012'!$J$1:$ZW$1,0),0)
+N("309 checkbox"),
IF($C1741="309 LCR Summary0",VLOOKUP("Notes990",'309'!$P:$ZZ,MATCH("Link to button",'309'!$P$1:$ZZ$1,0),0)
+N("313 checkboxes"),
IF($C1741="313 Financial Information0LcmVsScr",IF($C1741="309 LCR Summary0",VLOOKUP("LcmVsScr",'309'!$N:$ZZ,MATCH("Link to button",'309'!$N$1:$ZZ$1,0),0),
IF($C1741="313 Financial Information0LcrDocAttached",IF($C1741="309 LCR Summary0",VLOOKUP("LcrDocAttached",'309'!$N:$ZZ,MATCH("Link to button",'309'!$N$1:$ZZ$1,0),
0)))))))=1,TRUE,FALSE)
))),"")</f>
        <v/>
      </c>
    </row>
    <row r="1742" spans="1:8">
      <c r="A1742" s="237" t="e">
        <f>VLOOKUP($G1742,CSVLookups!$B:$R,MATCH(A$1,CSVLookups!$B$1:$R$1,0),FALSE)</f>
        <v>#N/A</v>
      </c>
      <c r="B1742" s="237" t="e">
        <f>VLOOKUP($G1742,CSVLookups!$B:$R,MATCH(B$1,CSVLookups!$B$1:$R$1,0),FALSE)</f>
        <v>#N/A</v>
      </c>
      <c r="C1742" s="238" t="e">
        <f t="shared" si="27"/>
        <v>#N/A</v>
      </c>
      <c r="D1742" s="238" t="e">
        <f>IF(AND(VALUE(LEFT($A1742,3))=309,LEN($B1742)=3),VLOOKUP(VALUE(MID($B1742,2,2)),_309_Table1,MATCH(MID($B1742,1,1),_309_Table1_ColumnLookup,0),FALSE),
  IF($C1742="309 LCR SummaryA",OneYearSCR,IF($C1742="309 LCR SummaryB",UltimateSCR,IF(VALUE(LEFT($A1742,3))=309,VLOOKUP(VALUE(MID($B1742,2,1)),_309_Table1,MATCH(MID($B1742,1,1),_309_Table1_ColumnLookup,0),FALSE)
+N("309"),
  IF(VALUE(LEFT($A1742,3))=310,VLOOKUP(VALUE(MID($B1742,2,1)),_310_Table1,MATCH(MID($B1742,1,1),_310_Table1_ColumnLookup,0),FALSE)
+N("310"),
  IF(AND(VALUE(LEFT($A1742,3))=311,LEN($I1742)=4),VLOOKUP($I1742,_311_Table1,MATCH($B1742,_311_Table1_ColumnLookup,0),FALSE),
  IF(AND(VALUE(LEFT($A1742,3))=311,OR($B1742="I2",$B1742="J2",$B1742="K2",$B1742="L2")),VLOOKUP('311'!$G$58,_311_Table1,MATCH(MID($B1742,1,1),_311_Table1_ColumnLookup,0),FALSE),
  IF(AND(VALUE(LEFT($A1742,3))=311,RIGHT($B1742,5)="Total"),VLOOKUP('311'!$G$59,_311_Table1,MATCH(MID($B1742,1,1),_311_Table1_ColumnLookup,0),FALSE),
  IF(VALUE(LEFT($A1742,3))=311,VLOOKUP(VALUE(MID($B1742,2,1)),_311_Table1,MATCH(MID($B1742,1,1),_311_Table1_ColumnLookup,0),FALSE)
+N("311"),
  IF(AND(VALUE(LEFT($A1742,3))=312,LEFT($G1742,10)="Unincepted",$B1742="G "),VLOOKUP(" ULO",_312_Table1,MATCH('312'!$N$16,_312_Table1_ColumnLookup,0),FALSE),
  IF(AND(VALUE(LEFT($A1742,3))=312,LEFT($G1742,10)="Unincepted",$B1742="O "),VLOOKUP(" ULO",_312_Table1,MATCH('312'!$V$16,_312_Table1_ColumnLookup,0),FALSE),
  IF(AND(VALUE(LEFT($A1742,3))=312,LEFT($G1742,10)="Unincepted",$B1742="Q "),VLOOKUP(" ULO",_312_Table1,MATCH('312'!$X$16,_312_Table1_ColumnLookup,0),FALSE),
  IF(AND(VALUE(LEFT($A1742,3))=312,LEFT($G1742,10)="Unincepted"),VLOOKUP(" ULO",_312_Table1,MATCH(LEFT($B1742,1),_312_Table1_ColumnLookup,0),FALSE),
  IF(AND(VALUE(LEFT($A1742,3))=312,LEFT($G1742,5)="Total",$B1742="G "),VLOOKUP('312'!$F$80,_312_Table1,MATCH('312'!$N$16,_312_Table1_ColumnLookup,0),FALSE),
  IF(AND(VALUE(LEFT($A1742,3))=312,LEFT($G1742,5)="Total",$B1742="O "),VLOOKUP('312'!$F$80,_312_Table1,MATCH('312'!$V$16,_312_Table1_ColumnLookup,0),FALSE),
  IF(AND(VALUE(LEFT($A1742,3))=312,LEFT($G1742,5)="Total",$B1742="Q "),VLOOKUP('312'!$F$80,_312_Table1,MATCH('312'!$X$16,_312_Table1_ColumnLookup,0),FALSE),
  IF(AND(VALUE(LEFT($A1742,3))=312,LEFT($G1742,5)="Total"),VLOOKUP('312'!$F$80,_312_Table1,MATCH(LEFT($B1742,1),_312_Table1_ColumnLookup,0),FALSE),
  IF(AND(VALUE(LEFT($A1742,3))=312,LEN($I1742)=4,$B1742="G"),VLOOKUP($I1742,_312_Table1,MATCH('312'!$N$16,_312_Table1_ColumnLookup,0),FALSE),
  IF(AND(VALUE(LEFT($A1742,3))=312,LEN($I1742)=4,$B1742="O"),VLOOKUP($I1742,_312_Table1,MATCH('312'!$V$16,_312_Table1_ColumnLookup,0),FALSE),
  IF(AND(VALUE(LEFT($A1742,3))=312,LEN($I1742)=4,$B1742="Q"),VLOOKUP($I1742,_312_Table1,MATCH('312'!$X$16,_312_Table1_ColumnLookup,0),FALSE),
  IF(AND(VALUE(LEFT($A1742,3))=312,LEN($I1742)=4),VLOOKUP($I1742,_312_Table1,MATCH(LEFT($B1742,1),_312_Table1_ColumnLookup,0),FALSE)
+N("312"),
  IF(VALUE(LEFT($A1742,3))=313,VLOOKUP(VALUE(MID($B1742,2,1)),_313_Table1,MATCH(MID($B1742,1,1),_313_Table1_ColumnLookup,0),FALSE)
+N("313"),
  IF(AND(VALUE(LEFT($A1742,3))=314,LEN($B1742)=3),VLOOKUP(VALUE(MID($B1742,2,2)),_314_Table1,MATCH(MID($B1742,1,1),_314_Table1_ColumnLookup,0),FALSE),
  IF(VALUE(LEFT($A1742,3))=314,VLOOKUP(VALUE(MID($B1742,2,1)),_314_Table1,MATCH(MID($B1742,1,1),_314_Table1_ColumnLookup,0),FALSE)
+N("314"),
""))))))))))))))))))))))))</f>
        <v>#N/A</v>
      </c>
      <c r="E1742" s="238" t="e">
        <f>IF(AND(VALUE(LEFT($A1742,3))=309,LEN($B1742)=3),VLOOKUP(VALUE(MID($B1742,2,2)),_309_Table2,MATCH(MID($B1742,1,1),_309_Table2_ColumnLookup,0),FALSE),
  IF($C1742="309 LCR SummaryA",OneYearSCR,IF($C1742="309 LCR SummaryB",UltimateSCR,IF(VALUE(LEFT($A1742,3))=309,VLOOKUP(VALUE(MID($B1742,2,1)),_309_Table2,MATCH(MID($B1742,1,1),_309_Table2_ColumnLookup,0),FALSE)
+N("309"),
  IF(VALUE(LEFT($A1742,3))=310,VLOOKUP(VALUE(MID($B1742,2,1)),_310_Table2,MATCH(MID($B1742,1,1),_310_Table2_ColumnLookup,0),FALSE)
+N("310"),
  IF(AND(VALUE(LEFT($A1742,3))=311,LEN($I1742)=4),VLOOKUP($I1742,_311_Table2,MATCH($B1742,_311_Table2_ColumnLookup,0),FALSE),
  IF(AND(VALUE(LEFT($A1742,3))=311,OR($B1742="I2",$B1742="J2",$B1742="K2",$B1742="L2")),VLOOKUP('311'!$G$58,_311_Table2,MATCH(MID($B1742,1,1),_311_Table2_ColumnLookup,0),FALSE),
  IF(AND(VALUE(LEFT($A1742,3))=311,RIGHT($B1742,5)="Total"),VLOOKUP('311'!$G$59,_311_Table2,MATCH(MID($B1742,1,1),_311_Table2_ColumnLookup,0),FALSE),
  IF(VALUE(LEFT($A1742,3))=311,VLOOKUP(VALUE(MID($B1742,2,1)),_311_Table2,MATCH(MID($B1742,1,1),_311_Table2_ColumnLookup,0),FALSE)
+N("311"),
  IF(AND(VALUE(LEFT($A1742,3))=312,LEFT($G1742,10)="Unincepted",$B1742="G "),VLOOKUP(" ULO",_312_Table2,MATCH('312'!$N$16,_312_Table2_ColumnLookup,0),FALSE),
  IF(AND(VALUE(LEFT($A1742,3))=312,LEFT($G1742,10)="Unincepted",$B1742="O "),VLOOKUP(" ULO",_312_Table2,MATCH('312'!$V$16,_312_Table2_ColumnLookup,0),FALSE),
  IF(AND(VALUE(LEFT($A1742,3))=312,LEFT($G1742,10)="Unincepted",$B1742="Q "),VLOOKUP(" ULO",_312_Table2,MATCH('312'!$X$16,_312_Table2_ColumnLookup,0),FALSE),
  IF(AND(VALUE(LEFT($A1742,3))=312,LEFT($G1742,10)="Unincepted"),VLOOKUP(" ULO",_312_Table2,MATCH(LEFT($B1742,1),_312_Table2_ColumnLookup,0),FALSE),
  IF(AND(VALUE(LEFT($A1742,3))=312,LEFT($G1742,5)="Total",$B1742="G "),VLOOKUP('312'!$F$80,_312_Table2,MATCH('312'!$N$16,_312_Table2_ColumnLookup,0),FALSE),
  IF(AND(VALUE(LEFT($A1742,3))=312,LEFT($G1742,5)="Total",$B1742="O "),VLOOKUP('312'!$F$80,_312_Table2,MATCH('312'!$V$16,_312_Table2_ColumnLookup,0),FALSE),
  IF(AND(VALUE(LEFT($A1742,3))=312,LEFT($G1742,5)="Total",$B1742="Q "),VLOOKUP('312'!$F$80,_312_Table2,MATCH('312'!$X$16,_312_Table2_ColumnLookup,0),FALSE),
  IF(AND(VALUE(LEFT($A1742,3))=312,LEFT($G1742,5)="Total"),VLOOKUP('312'!$F$80,_312_Table2,MATCH(LEFT($B1742,1),_312_Table2_ColumnLookup,0),FALSE),
  IF(AND(VALUE(LEFT($A1742,3))=312,LEN($I1742)=4,$B1742="G"),VLOOKUP($I1742,_312_Table2,MATCH('312'!$N$16,_312_Table2_ColumnLookup,0),FALSE),
  IF(AND(VALUE(LEFT($A1742,3))=312,LEN($I1742)=4,$B1742="O"),VLOOKUP($I1742,_312_Table2,MATCH('312'!$V$16,_312_Table2_ColumnLookup,0),FALSE),
  IF(AND(VALUE(LEFT($A1742,3))=312,LEN($I1742)=4,$B1742="Q"),VLOOKUP($I1742,_312_Table2,MATCH('312'!$X$16,_312_Table2_ColumnLookup,0),FALSE),
  IF(AND(VALUE(LEFT($A1742,3))=312,LEN($I1742)=4),VLOOKUP($I1742,_312_Table2,MATCH(LEFT($B1742,1),_312_Table2_ColumnLookup,0),FALSE)
+N("312"),
  IF(VALUE(LEFT($A1742,3))=313,VLOOKUP(VALUE(MID($B1742,2,1)),_313_Table2,MATCH(MID($B1742,1,1),_313_Table2_ColumnLookup,0),FALSE)
+N("313"),
  IF(AND(VALUE(LEFT($A1742,3))=314,LEN($B1742)=3),VLOOKUP(VALUE(MID($B1742,2,2)),_314_Table2,MATCH(MID($B1742,1,1),_314_Table2_ColumnLookup,0),FALSE),
  IF(VALUE(LEFT($A1742,3))=314,VLOOKUP(VALUE(MID($B1742,2,1)),_314_Table2,MATCH(MID($B1742,1,1),_314_Table2_ColumnLookup,0),FALSE)
+N("314"),
""))))))))))))))))))))))))</f>
        <v>#N/A</v>
      </c>
      <c r="F1742" s="238" t="e">
        <f>IF(AND(VALUE(LEFT($A1742,3))=309,LEN($B1742)=3),VLOOKUP(VALUE(MID($B1742,2,2)),_309_Table3,MATCH(MID($B1742,1,1),_309_Table3_ColumnLookup,0),FALSE),
  IF($C1742="309 LCR SummaryA",OneYearSCR,IF($C1742="309 LCR SummaryB",UltimateSCR,IF(VALUE(LEFT($A1742,3))=309,VLOOKUP(VALUE(MID($B1742,2,1)),_309_Table3,MATCH(MID($B1742,1,1),_309_Table3_ColumnLookup,0),FALSE)
+N("309"),
  IF(VALUE(LEFT($A1742,3))=310,VLOOKUP(VALUE(MID($B1742,2,1)),_310_Table3,MATCH(MID($B1742,1,1),_310_Table3_ColumnLookup,0),FALSE)
+N("310"),
  IF(AND(VALUE(LEFT($A1742,3))=311,LEN($I1742)=4),VLOOKUP($I1742,_311_Table3,MATCH($B1742,_311_Table3_ColumnLookup,0),FALSE),
  IF(AND(VALUE(LEFT($A1742,3))=311,OR($B1742="I2",$B1742="J2",$B1742="K2",$B1742="L2")),VLOOKUP('311'!$G$58,_311_Table3,MATCH(MID($B1742,1,1),_311_Table3_ColumnLookup,0),FALSE),
  IF(AND(VALUE(LEFT($A1742,3))=311,RIGHT($B1742,5)="Total"),VLOOKUP('311'!$G$59,_311_Table3,MATCH(MID($B1742,1,1),_311_Table3_ColumnLookup,0),FALSE),
  IF(VALUE(LEFT($A1742,3))=311,VLOOKUP(VALUE(MID($B1742,2,1)),_311_Table3,MATCH(MID($B1742,1,1),_311_Table3_ColumnLookup,0),FALSE)
+N("311"),
  IF(AND(VALUE(LEFT($A1742,3))=312,LEFT($G1742,10)="Unincepted",$B1742="G "),VLOOKUP(" ULO",_312_Table3,MATCH('312'!$N$16,_312_Table3_ColumnLookup,0),FALSE),
  IF(AND(VALUE(LEFT($A1742,3))=312,LEFT($G1742,10)="Unincepted",$B1742="O "),VLOOKUP(" ULO",_312_Table3,MATCH('312'!$V$16,_312_Table3_ColumnLookup,0),FALSE),
  IF(AND(VALUE(LEFT($A1742,3))=312,LEFT($G1742,10)="Unincepted",$B1742="Q "),VLOOKUP(" ULO",_312_Table3,MATCH('312'!$X$16,_312_Table3_ColumnLookup,0),FALSE),
  IF(AND(VALUE(LEFT($A1742,3))=312,LEFT($G1742,10)="Unincepted"),VLOOKUP(" ULO",_312_Table3,MATCH(LEFT($B1742,1),_312_Table3_ColumnLookup,0),FALSE),
  IF(AND(VALUE(LEFT($A1742,3))=312,LEFT($G1742,5)="Total",$B1742="G "),VLOOKUP('312'!$F$80,_312_Table3,MATCH('312'!$N$16,_312_Table3_ColumnLookup,0),FALSE),
  IF(AND(VALUE(LEFT($A1742,3))=312,LEFT($G1742,5)="Total",$B1742="O "),VLOOKUP('312'!$F$80,_312_Table3,MATCH('312'!$V$16,_312_Table3_ColumnLookup,0),FALSE),
  IF(AND(VALUE(LEFT($A1742,3))=312,LEFT($G1742,5)="Total",$B1742="Q "),VLOOKUP('312'!$F$80,_312_Table3,MATCH('312'!$X$16,_312_Table3_ColumnLookup,0),FALSE),
  IF(AND(VALUE(LEFT($A1742,3))=312,LEFT($G1742,5)="Total"),VLOOKUP('312'!$F$80,_312_Table3,MATCH(LEFT($B1742,1),_312_Table3_ColumnLookup,0),FALSE),
  IF(AND(VALUE(LEFT($A1742,3))=312,LEN($I1742)=4,$B1742="G"),VLOOKUP($I1742,_312_Table3,MATCH('312'!$N$16,_312_Table3_ColumnLookup,0),FALSE),
  IF(AND(VALUE(LEFT($A1742,3))=312,LEN($I1742)=4,$B1742="O"),VLOOKUP($I1742,_312_Table3,MATCH('312'!$V$16,_312_Table3_ColumnLookup,0),FALSE),
  IF(AND(VALUE(LEFT($A1742,3))=312,LEN($I1742)=4,$B1742="Q"),VLOOKUP($I1742,_312_Table3,MATCH('312'!$X$16,_312_Table3_ColumnLookup,0),FALSE),
  IF(AND(VALUE(LEFT($A1742,3))=312,LEN($I1742)=4),VLOOKUP($I1742,_312_Table3,MATCH(LEFT($B1742,1),_312_Table3_ColumnLookup,0),FALSE)
+N("312"),
  IF(VALUE(LEFT($A1742,3))=313,VLOOKUP(VALUE(MID($B1742,2,1)),_313_Table3,MATCH(MID($B1742,1,1),_313_Table3_ColumnLookup,0),FALSE)
+N("313"),
  IF(AND(VALUE(LEFT($A1742,3))=314,LEN($B1742)=3),VLOOKUP(VALUE(MID($B1742,2,2)),_314_Table3,MATCH(MID($B1742,1,1),_314_Table3_ColumnLookup,0),FALSE),
  IF(VALUE(LEFT($A1742,3))=314,VLOOKUP(VALUE(MID($B1742,2,1)),_314_Table3,MATCH(MID($B1742,1,1),_314_Table3_ColumnLookup,0),FALSE)
+N("314"),
""))))))))))))))))))))))))</f>
        <v>#N/A</v>
      </c>
      <c r="H1742" s="321" t="str">
        <f>IFERROR(
IF(ISERROR($D1742)=FALSE,$D1742,IF(ISERROR($E1742)=FALSE,$E1742,IF(ISERROR($F1742)=FALSE,$F1742
+N("012 checkboxes"),
IF(
IF(OR(LEFT($A1742,9)="Syndicate",LEFT($A1742,12)="NewSyndicate"),VLOOKUP($A1742,'012'!$J:$ZW,MATCH("Link to button",'012'!$J$1:$ZW$1,0),0)
+N("309 checkbox"),
IF($C1742="309 LCR Summary0",VLOOKUP("Notes990",'309'!$P:$ZZ,MATCH("Link to button",'309'!$P$1:$ZZ$1,0),0)
+N("313 checkboxes"),
IF($C1742="313 Financial Information0LcmVsScr",IF($C1742="309 LCR Summary0",VLOOKUP("LcmVsScr",'309'!$N:$ZZ,MATCH("Link to button",'309'!$N$1:$ZZ$1,0),0),
IF($C1742="313 Financial Information0LcrDocAttached",IF($C1742="309 LCR Summary0",VLOOKUP("LcrDocAttached",'309'!$N:$ZZ,MATCH("Link to button",'309'!$N$1:$ZZ$1,0),
0)))))))=1,TRUE,FALSE)
))),"")</f>
        <v/>
      </c>
    </row>
    <row r="1743" spans="1:8">
      <c r="A1743" s="237" t="e">
        <f>VLOOKUP($G1743,CSVLookups!$B:$R,MATCH(A$1,CSVLookups!$B$1:$R$1,0),FALSE)</f>
        <v>#N/A</v>
      </c>
      <c r="B1743" s="237" t="e">
        <f>VLOOKUP($G1743,CSVLookups!$B:$R,MATCH(B$1,CSVLookups!$B$1:$R$1,0),FALSE)</f>
        <v>#N/A</v>
      </c>
      <c r="C1743" s="238" t="e">
        <f t="shared" si="27"/>
        <v>#N/A</v>
      </c>
      <c r="D1743" s="238" t="e">
        <f>IF(AND(VALUE(LEFT($A1743,3))=309,LEN($B1743)=3),VLOOKUP(VALUE(MID($B1743,2,2)),_309_Table1,MATCH(MID($B1743,1,1),_309_Table1_ColumnLookup,0),FALSE),
  IF($C1743="309 LCR SummaryA",OneYearSCR,IF($C1743="309 LCR SummaryB",UltimateSCR,IF(VALUE(LEFT($A1743,3))=309,VLOOKUP(VALUE(MID($B1743,2,1)),_309_Table1,MATCH(MID($B1743,1,1),_309_Table1_ColumnLookup,0),FALSE)
+N("309"),
  IF(VALUE(LEFT($A1743,3))=310,VLOOKUP(VALUE(MID($B1743,2,1)),_310_Table1,MATCH(MID($B1743,1,1),_310_Table1_ColumnLookup,0),FALSE)
+N("310"),
  IF(AND(VALUE(LEFT($A1743,3))=311,LEN($I1743)=4),VLOOKUP($I1743,_311_Table1,MATCH($B1743,_311_Table1_ColumnLookup,0),FALSE),
  IF(AND(VALUE(LEFT($A1743,3))=311,OR($B1743="I2",$B1743="J2",$B1743="K2",$B1743="L2")),VLOOKUP('311'!$G$58,_311_Table1,MATCH(MID($B1743,1,1),_311_Table1_ColumnLookup,0),FALSE),
  IF(AND(VALUE(LEFT($A1743,3))=311,RIGHT($B1743,5)="Total"),VLOOKUP('311'!$G$59,_311_Table1,MATCH(MID($B1743,1,1),_311_Table1_ColumnLookup,0),FALSE),
  IF(VALUE(LEFT($A1743,3))=311,VLOOKUP(VALUE(MID($B1743,2,1)),_311_Table1,MATCH(MID($B1743,1,1),_311_Table1_ColumnLookup,0),FALSE)
+N("311"),
  IF(AND(VALUE(LEFT($A1743,3))=312,LEFT($G1743,10)="Unincepted",$B1743="G "),VLOOKUP(" ULO",_312_Table1,MATCH('312'!$N$16,_312_Table1_ColumnLookup,0),FALSE),
  IF(AND(VALUE(LEFT($A1743,3))=312,LEFT($G1743,10)="Unincepted",$B1743="O "),VLOOKUP(" ULO",_312_Table1,MATCH('312'!$V$16,_312_Table1_ColumnLookup,0),FALSE),
  IF(AND(VALUE(LEFT($A1743,3))=312,LEFT($G1743,10)="Unincepted",$B1743="Q "),VLOOKUP(" ULO",_312_Table1,MATCH('312'!$X$16,_312_Table1_ColumnLookup,0),FALSE),
  IF(AND(VALUE(LEFT($A1743,3))=312,LEFT($G1743,10)="Unincepted"),VLOOKUP(" ULO",_312_Table1,MATCH(LEFT($B1743,1),_312_Table1_ColumnLookup,0),FALSE),
  IF(AND(VALUE(LEFT($A1743,3))=312,LEFT($G1743,5)="Total",$B1743="G "),VLOOKUP('312'!$F$80,_312_Table1,MATCH('312'!$N$16,_312_Table1_ColumnLookup,0),FALSE),
  IF(AND(VALUE(LEFT($A1743,3))=312,LEFT($G1743,5)="Total",$B1743="O "),VLOOKUP('312'!$F$80,_312_Table1,MATCH('312'!$V$16,_312_Table1_ColumnLookup,0),FALSE),
  IF(AND(VALUE(LEFT($A1743,3))=312,LEFT($G1743,5)="Total",$B1743="Q "),VLOOKUP('312'!$F$80,_312_Table1,MATCH('312'!$X$16,_312_Table1_ColumnLookup,0),FALSE),
  IF(AND(VALUE(LEFT($A1743,3))=312,LEFT($G1743,5)="Total"),VLOOKUP('312'!$F$80,_312_Table1,MATCH(LEFT($B1743,1),_312_Table1_ColumnLookup,0),FALSE),
  IF(AND(VALUE(LEFT($A1743,3))=312,LEN($I1743)=4,$B1743="G"),VLOOKUP($I1743,_312_Table1,MATCH('312'!$N$16,_312_Table1_ColumnLookup,0),FALSE),
  IF(AND(VALUE(LEFT($A1743,3))=312,LEN($I1743)=4,$B1743="O"),VLOOKUP($I1743,_312_Table1,MATCH('312'!$V$16,_312_Table1_ColumnLookup,0),FALSE),
  IF(AND(VALUE(LEFT($A1743,3))=312,LEN($I1743)=4,$B1743="Q"),VLOOKUP($I1743,_312_Table1,MATCH('312'!$X$16,_312_Table1_ColumnLookup,0),FALSE),
  IF(AND(VALUE(LEFT($A1743,3))=312,LEN($I1743)=4),VLOOKUP($I1743,_312_Table1,MATCH(LEFT($B1743,1),_312_Table1_ColumnLookup,0),FALSE)
+N("312"),
  IF(VALUE(LEFT($A1743,3))=313,VLOOKUP(VALUE(MID($B1743,2,1)),_313_Table1,MATCH(MID($B1743,1,1),_313_Table1_ColumnLookup,0),FALSE)
+N("313"),
  IF(AND(VALUE(LEFT($A1743,3))=314,LEN($B1743)=3),VLOOKUP(VALUE(MID($B1743,2,2)),_314_Table1,MATCH(MID($B1743,1,1),_314_Table1_ColumnLookup,0),FALSE),
  IF(VALUE(LEFT($A1743,3))=314,VLOOKUP(VALUE(MID($B1743,2,1)),_314_Table1,MATCH(MID($B1743,1,1),_314_Table1_ColumnLookup,0),FALSE)
+N("314"),
""))))))))))))))))))))))))</f>
        <v>#N/A</v>
      </c>
      <c r="E1743" s="238" t="e">
        <f>IF(AND(VALUE(LEFT($A1743,3))=309,LEN($B1743)=3),VLOOKUP(VALUE(MID($B1743,2,2)),_309_Table2,MATCH(MID($B1743,1,1),_309_Table2_ColumnLookup,0),FALSE),
  IF($C1743="309 LCR SummaryA",OneYearSCR,IF($C1743="309 LCR SummaryB",UltimateSCR,IF(VALUE(LEFT($A1743,3))=309,VLOOKUP(VALUE(MID($B1743,2,1)),_309_Table2,MATCH(MID($B1743,1,1),_309_Table2_ColumnLookup,0),FALSE)
+N("309"),
  IF(VALUE(LEFT($A1743,3))=310,VLOOKUP(VALUE(MID($B1743,2,1)),_310_Table2,MATCH(MID($B1743,1,1),_310_Table2_ColumnLookup,0),FALSE)
+N("310"),
  IF(AND(VALUE(LEFT($A1743,3))=311,LEN($I1743)=4),VLOOKUP($I1743,_311_Table2,MATCH($B1743,_311_Table2_ColumnLookup,0),FALSE),
  IF(AND(VALUE(LEFT($A1743,3))=311,OR($B1743="I2",$B1743="J2",$B1743="K2",$B1743="L2")),VLOOKUP('311'!$G$58,_311_Table2,MATCH(MID($B1743,1,1),_311_Table2_ColumnLookup,0),FALSE),
  IF(AND(VALUE(LEFT($A1743,3))=311,RIGHT($B1743,5)="Total"),VLOOKUP('311'!$G$59,_311_Table2,MATCH(MID($B1743,1,1),_311_Table2_ColumnLookup,0),FALSE),
  IF(VALUE(LEFT($A1743,3))=311,VLOOKUP(VALUE(MID($B1743,2,1)),_311_Table2,MATCH(MID($B1743,1,1),_311_Table2_ColumnLookup,0),FALSE)
+N("311"),
  IF(AND(VALUE(LEFT($A1743,3))=312,LEFT($G1743,10)="Unincepted",$B1743="G "),VLOOKUP(" ULO",_312_Table2,MATCH('312'!$N$16,_312_Table2_ColumnLookup,0),FALSE),
  IF(AND(VALUE(LEFT($A1743,3))=312,LEFT($G1743,10)="Unincepted",$B1743="O "),VLOOKUP(" ULO",_312_Table2,MATCH('312'!$V$16,_312_Table2_ColumnLookup,0),FALSE),
  IF(AND(VALUE(LEFT($A1743,3))=312,LEFT($G1743,10)="Unincepted",$B1743="Q "),VLOOKUP(" ULO",_312_Table2,MATCH('312'!$X$16,_312_Table2_ColumnLookup,0),FALSE),
  IF(AND(VALUE(LEFT($A1743,3))=312,LEFT($G1743,10)="Unincepted"),VLOOKUP(" ULO",_312_Table2,MATCH(LEFT($B1743,1),_312_Table2_ColumnLookup,0),FALSE),
  IF(AND(VALUE(LEFT($A1743,3))=312,LEFT($G1743,5)="Total",$B1743="G "),VLOOKUP('312'!$F$80,_312_Table2,MATCH('312'!$N$16,_312_Table2_ColumnLookup,0),FALSE),
  IF(AND(VALUE(LEFT($A1743,3))=312,LEFT($G1743,5)="Total",$B1743="O "),VLOOKUP('312'!$F$80,_312_Table2,MATCH('312'!$V$16,_312_Table2_ColumnLookup,0),FALSE),
  IF(AND(VALUE(LEFT($A1743,3))=312,LEFT($G1743,5)="Total",$B1743="Q "),VLOOKUP('312'!$F$80,_312_Table2,MATCH('312'!$X$16,_312_Table2_ColumnLookup,0),FALSE),
  IF(AND(VALUE(LEFT($A1743,3))=312,LEFT($G1743,5)="Total"),VLOOKUP('312'!$F$80,_312_Table2,MATCH(LEFT($B1743,1),_312_Table2_ColumnLookup,0),FALSE),
  IF(AND(VALUE(LEFT($A1743,3))=312,LEN($I1743)=4,$B1743="G"),VLOOKUP($I1743,_312_Table2,MATCH('312'!$N$16,_312_Table2_ColumnLookup,0),FALSE),
  IF(AND(VALUE(LEFT($A1743,3))=312,LEN($I1743)=4,$B1743="O"),VLOOKUP($I1743,_312_Table2,MATCH('312'!$V$16,_312_Table2_ColumnLookup,0),FALSE),
  IF(AND(VALUE(LEFT($A1743,3))=312,LEN($I1743)=4,$B1743="Q"),VLOOKUP($I1743,_312_Table2,MATCH('312'!$X$16,_312_Table2_ColumnLookup,0),FALSE),
  IF(AND(VALUE(LEFT($A1743,3))=312,LEN($I1743)=4),VLOOKUP($I1743,_312_Table2,MATCH(LEFT($B1743,1),_312_Table2_ColumnLookup,0),FALSE)
+N("312"),
  IF(VALUE(LEFT($A1743,3))=313,VLOOKUP(VALUE(MID($B1743,2,1)),_313_Table2,MATCH(MID($B1743,1,1),_313_Table2_ColumnLookup,0),FALSE)
+N("313"),
  IF(AND(VALUE(LEFT($A1743,3))=314,LEN($B1743)=3),VLOOKUP(VALUE(MID($B1743,2,2)),_314_Table2,MATCH(MID($B1743,1,1),_314_Table2_ColumnLookup,0),FALSE),
  IF(VALUE(LEFT($A1743,3))=314,VLOOKUP(VALUE(MID($B1743,2,1)),_314_Table2,MATCH(MID($B1743,1,1),_314_Table2_ColumnLookup,0),FALSE)
+N("314"),
""))))))))))))))))))))))))</f>
        <v>#N/A</v>
      </c>
      <c r="F1743" s="238" t="e">
        <f>IF(AND(VALUE(LEFT($A1743,3))=309,LEN($B1743)=3),VLOOKUP(VALUE(MID($B1743,2,2)),_309_Table3,MATCH(MID($B1743,1,1),_309_Table3_ColumnLookup,0),FALSE),
  IF($C1743="309 LCR SummaryA",OneYearSCR,IF($C1743="309 LCR SummaryB",UltimateSCR,IF(VALUE(LEFT($A1743,3))=309,VLOOKUP(VALUE(MID($B1743,2,1)),_309_Table3,MATCH(MID($B1743,1,1),_309_Table3_ColumnLookup,0),FALSE)
+N("309"),
  IF(VALUE(LEFT($A1743,3))=310,VLOOKUP(VALUE(MID($B1743,2,1)),_310_Table3,MATCH(MID($B1743,1,1),_310_Table3_ColumnLookup,0),FALSE)
+N("310"),
  IF(AND(VALUE(LEFT($A1743,3))=311,LEN($I1743)=4),VLOOKUP($I1743,_311_Table3,MATCH($B1743,_311_Table3_ColumnLookup,0),FALSE),
  IF(AND(VALUE(LEFT($A1743,3))=311,OR($B1743="I2",$B1743="J2",$B1743="K2",$B1743="L2")),VLOOKUP('311'!$G$58,_311_Table3,MATCH(MID($B1743,1,1),_311_Table3_ColumnLookup,0),FALSE),
  IF(AND(VALUE(LEFT($A1743,3))=311,RIGHT($B1743,5)="Total"),VLOOKUP('311'!$G$59,_311_Table3,MATCH(MID($B1743,1,1),_311_Table3_ColumnLookup,0),FALSE),
  IF(VALUE(LEFT($A1743,3))=311,VLOOKUP(VALUE(MID($B1743,2,1)),_311_Table3,MATCH(MID($B1743,1,1),_311_Table3_ColumnLookup,0),FALSE)
+N("311"),
  IF(AND(VALUE(LEFT($A1743,3))=312,LEFT($G1743,10)="Unincepted",$B1743="G "),VLOOKUP(" ULO",_312_Table3,MATCH('312'!$N$16,_312_Table3_ColumnLookup,0),FALSE),
  IF(AND(VALUE(LEFT($A1743,3))=312,LEFT($G1743,10)="Unincepted",$B1743="O "),VLOOKUP(" ULO",_312_Table3,MATCH('312'!$V$16,_312_Table3_ColumnLookup,0),FALSE),
  IF(AND(VALUE(LEFT($A1743,3))=312,LEFT($G1743,10)="Unincepted",$B1743="Q "),VLOOKUP(" ULO",_312_Table3,MATCH('312'!$X$16,_312_Table3_ColumnLookup,0),FALSE),
  IF(AND(VALUE(LEFT($A1743,3))=312,LEFT($G1743,10)="Unincepted"),VLOOKUP(" ULO",_312_Table3,MATCH(LEFT($B1743,1),_312_Table3_ColumnLookup,0),FALSE),
  IF(AND(VALUE(LEFT($A1743,3))=312,LEFT($G1743,5)="Total",$B1743="G "),VLOOKUP('312'!$F$80,_312_Table3,MATCH('312'!$N$16,_312_Table3_ColumnLookup,0),FALSE),
  IF(AND(VALUE(LEFT($A1743,3))=312,LEFT($G1743,5)="Total",$B1743="O "),VLOOKUP('312'!$F$80,_312_Table3,MATCH('312'!$V$16,_312_Table3_ColumnLookup,0),FALSE),
  IF(AND(VALUE(LEFT($A1743,3))=312,LEFT($G1743,5)="Total",$B1743="Q "),VLOOKUP('312'!$F$80,_312_Table3,MATCH('312'!$X$16,_312_Table3_ColumnLookup,0),FALSE),
  IF(AND(VALUE(LEFT($A1743,3))=312,LEFT($G1743,5)="Total"),VLOOKUP('312'!$F$80,_312_Table3,MATCH(LEFT($B1743,1),_312_Table3_ColumnLookup,0),FALSE),
  IF(AND(VALUE(LEFT($A1743,3))=312,LEN($I1743)=4,$B1743="G"),VLOOKUP($I1743,_312_Table3,MATCH('312'!$N$16,_312_Table3_ColumnLookup,0),FALSE),
  IF(AND(VALUE(LEFT($A1743,3))=312,LEN($I1743)=4,$B1743="O"),VLOOKUP($I1743,_312_Table3,MATCH('312'!$V$16,_312_Table3_ColumnLookup,0),FALSE),
  IF(AND(VALUE(LEFT($A1743,3))=312,LEN($I1743)=4,$B1743="Q"),VLOOKUP($I1743,_312_Table3,MATCH('312'!$X$16,_312_Table3_ColumnLookup,0),FALSE),
  IF(AND(VALUE(LEFT($A1743,3))=312,LEN($I1743)=4),VLOOKUP($I1743,_312_Table3,MATCH(LEFT($B1743,1),_312_Table3_ColumnLookup,0),FALSE)
+N("312"),
  IF(VALUE(LEFT($A1743,3))=313,VLOOKUP(VALUE(MID($B1743,2,1)),_313_Table3,MATCH(MID($B1743,1,1),_313_Table3_ColumnLookup,0),FALSE)
+N("313"),
  IF(AND(VALUE(LEFT($A1743,3))=314,LEN($B1743)=3),VLOOKUP(VALUE(MID($B1743,2,2)),_314_Table3,MATCH(MID($B1743,1,1),_314_Table3_ColumnLookup,0),FALSE),
  IF(VALUE(LEFT($A1743,3))=314,VLOOKUP(VALUE(MID($B1743,2,1)),_314_Table3,MATCH(MID($B1743,1,1),_314_Table3_ColumnLookup,0),FALSE)
+N("314"),
""))))))))))))))))))))))))</f>
        <v>#N/A</v>
      </c>
      <c r="H1743" s="321" t="str">
        <f>IFERROR(
IF(ISERROR($D1743)=FALSE,$D1743,IF(ISERROR($E1743)=FALSE,$E1743,IF(ISERROR($F1743)=FALSE,$F1743
+N("012 checkboxes"),
IF(
IF(OR(LEFT($A1743,9)="Syndicate",LEFT($A1743,12)="NewSyndicate"),VLOOKUP($A1743,'012'!$J:$ZW,MATCH("Link to button",'012'!$J$1:$ZW$1,0),0)
+N("309 checkbox"),
IF($C1743="309 LCR Summary0",VLOOKUP("Notes990",'309'!$P:$ZZ,MATCH("Link to button",'309'!$P$1:$ZZ$1,0),0)
+N("313 checkboxes"),
IF($C1743="313 Financial Information0LcmVsScr",IF($C1743="309 LCR Summary0",VLOOKUP("LcmVsScr",'309'!$N:$ZZ,MATCH("Link to button",'309'!$N$1:$ZZ$1,0),0),
IF($C1743="313 Financial Information0LcrDocAttached",IF($C1743="309 LCR Summary0",VLOOKUP("LcrDocAttached",'309'!$N:$ZZ,MATCH("Link to button",'309'!$N$1:$ZZ$1,0),
0)))))))=1,TRUE,FALSE)
))),"")</f>
        <v/>
      </c>
    </row>
    <row r="1744" spans="1:8">
      <c r="A1744" s="237" t="e">
        <f>VLOOKUP($G1744,CSVLookups!$B:$R,MATCH(A$1,CSVLookups!$B$1:$R$1,0),FALSE)</f>
        <v>#N/A</v>
      </c>
      <c r="B1744" s="237" t="e">
        <f>VLOOKUP($G1744,CSVLookups!$B:$R,MATCH(B$1,CSVLookups!$B$1:$R$1,0),FALSE)</f>
        <v>#N/A</v>
      </c>
      <c r="C1744" s="238" t="e">
        <f t="shared" si="27"/>
        <v>#N/A</v>
      </c>
      <c r="D1744" s="238" t="e">
        <f>IF(AND(VALUE(LEFT($A1744,3))=309,LEN($B1744)=3),VLOOKUP(VALUE(MID($B1744,2,2)),_309_Table1,MATCH(MID($B1744,1,1),_309_Table1_ColumnLookup,0),FALSE),
  IF($C1744="309 LCR SummaryA",OneYearSCR,IF($C1744="309 LCR SummaryB",UltimateSCR,IF(VALUE(LEFT($A1744,3))=309,VLOOKUP(VALUE(MID($B1744,2,1)),_309_Table1,MATCH(MID($B1744,1,1),_309_Table1_ColumnLookup,0),FALSE)
+N("309"),
  IF(VALUE(LEFT($A1744,3))=310,VLOOKUP(VALUE(MID($B1744,2,1)),_310_Table1,MATCH(MID($B1744,1,1),_310_Table1_ColumnLookup,0),FALSE)
+N("310"),
  IF(AND(VALUE(LEFT($A1744,3))=311,LEN($I1744)=4),VLOOKUP($I1744,_311_Table1,MATCH($B1744,_311_Table1_ColumnLookup,0),FALSE),
  IF(AND(VALUE(LEFT($A1744,3))=311,OR($B1744="I2",$B1744="J2",$B1744="K2",$B1744="L2")),VLOOKUP('311'!$G$58,_311_Table1,MATCH(MID($B1744,1,1),_311_Table1_ColumnLookup,0),FALSE),
  IF(AND(VALUE(LEFT($A1744,3))=311,RIGHT($B1744,5)="Total"),VLOOKUP('311'!$G$59,_311_Table1,MATCH(MID($B1744,1,1),_311_Table1_ColumnLookup,0),FALSE),
  IF(VALUE(LEFT($A1744,3))=311,VLOOKUP(VALUE(MID($B1744,2,1)),_311_Table1,MATCH(MID($B1744,1,1),_311_Table1_ColumnLookup,0),FALSE)
+N("311"),
  IF(AND(VALUE(LEFT($A1744,3))=312,LEFT($G1744,10)="Unincepted",$B1744="G "),VLOOKUP(" ULO",_312_Table1,MATCH('312'!$N$16,_312_Table1_ColumnLookup,0),FALSE),
  IF(AND(VALUE(LEFT($A1744,3))=312,LEFT($G1744,10)="Unincepted",$B1744="O "),VLOOKUP(" ULO",_312_Table1,MATCH('312'!$V$16,_312_Table1_ColumnLookup,0),FALSE),
  IF(AND(VALUE(LEFT($A1744,3))=312,LEFT($G1744,10)="Unincepted",$B1744="Q "),VLOOKUP(" ULO",_312_Table1,MATCH('312'!$X$16,_312_Table1_ColumnLookup,0),FALSE),
  IF(AND(VALUE(LEFT($A1744,3))=312,LEFT($G1744,10)="Unincepted"),VLOOKUP(" ULO",_312_Table1,MATCH(LEFT($B1744,1),_312_Table1_ColumnLookup,0),FALSE),
  IF(AND(VALUE(LEFT($A1744,3))=312,LEFT($G1744,5)="Total",$B1744="G "),VLOOKUP('312'!$F$80,_312_Table1,MATCH('312'!$N$16,_312_Table1_ColumnLookup,0),FALSE),
  IF(AND(VALUE(LEFT($A1744,3))=312,LEFT($G1744,5)="Total",$B1744="O "),VLOOKUP('312'!$F$80,_312_Table1,MATCH('312'!$V$16,_312_Table1_ColumnLookup,0),FALSE),
  IF(AND(VALUE(LEFT($A1744,3))=312,LEFT($G1744,5)="Total",$B1744="Q "),VLOOKUP('312'!$F$80,_312_Table1,MATCH('312'!$X$16,_312_Table1_ColumnLookup,0),FALSE),
  IF(AND(VALUE(LEFT($A1744,3))=312,LEFT($G1744,5)="Total"),VLOOKUP('312'!$F$80,_312_Table1,MATCH(LEFT($B1744,1),_312_Table1_ColumnLookup,0),FALSE),
  IF(AND(VALUE(LEFT($A1744,3))=312,LEN($I1744)=4,$B1744="G"),VLOOKUP($I1744,_312_Table1,MATCH('312'!$N$16,_312_Table1_ColumnLookup,0),FALSE),
  IF(AND(VALUE(LEFT($A1744,3))=312,LEN($I1744)=4,$B1744="O"),VLOOKUP($I1744,_312_Table1,MATCH('312'!$V$16,_312_Table1_ColumnLookup,0),FALSE),
  IF(AND(VALUE(LEFT($A1744,3))=312,LEN($I1744)=4,$B1744="Q"),VLOOKUP($I1744,_312_Table1,MATCH('312'!$X$16,_312_Table1_ColumnLookup,0),FALSE),
  IF(AND(VALUE(LEFT($A1744,3))=312,LEN($I1744)=4),VLOOKUP($I1744,_312_Table1,MATCH(LEFT($B1744,1),_312_Table1_ColumnLookup,0),FALSE)
+N("312"),
  IF(VALUE(LEFT($A1744,3))=313,VLOOKUP(VALUE(MID($B1744,2,1)),_313_Table1,MATCH(MID($B1744,1,1),_313_Table1_ColumnLookup,0),FALSE)
+N("313"),
  IF(AND(VALUE(LEFT($A1744,3))=314,LEN($B1744)=3),VLOOKUP(VALUE(MID($B1744,2,2)),_314_Table1,MATCH(MID($B1744,1,1),_314_Table1_ColumnLookup,0),FALSE),
  IF(VALUE(LEFT($A1744,3))=314,VLOOKUP(VALUE(MID($B1744,2,1)),_314_Table1,MATCH(MID($B1744,1,1),_314_Table1_ColumnLookup,0),FALSE)
+N("314"),
""))))))))))))))))))))))))</f>
        <v>#N/A</v>
      </c>
      <c r="E1744" s="238" t="e">
        <f>IF(AND(VALUE(LEFT($A1744,3))=309,LEN($B1744)=3),VLOOKUP(VALUE(MID($B1744,2,2)),_309_Table2,MATCH(MID($B1744,1,1),_309_Table2_ColumnLookup,0),FALSE),
  IF($C1744="309 LCR SummaryA",OneYearSCR,IF($C1744="309 LCR SummaryB",UltimateSCR,IF(VALUE(LEFT($A1744,3))=309,VLOOKUP(VALUE(MID($B1744,2,1)),_309_Table2,MATCH(MID($B1744,1,1),_309_Table2_ColumnLookup,0),FALSE)
+N("309"),
  IF(VALUE(LEFT($A1744,3))=310,VLOOKUP(VALUE(MID($B1744,2,1)),_310_Table2,MATCH(MID($B1744,1,1),_310_Table2_ColumnLookup,0),FALSE)
+N("310"),
  IF(AND(VALUE(LEFT($A1744,3))=311,LEN($I1744)=4),VLOOKUP($I1744,_311_Table2,MATCH($B1744,_311_Table2_ColumnLookup,0),FALSE),
  IF(AND(VALUE(LEFT($A1744,3))=311,OR($B1744="I2",$B1744="J2",$B1744="K2",$B1744="L2")),VLOOKUP('311'!$G$58,_311_Table2,MATCH(MID($B1744,1,1),_311_Table2_ColumnLookup,0),FALSE),
  IF(AND(VALUE(LEFT($A1744,3))=311,RIGHT($B1744,5)="Total"),VLOOKUP('311'!$G$59,_311_Table2,MATCH(MID($B1744,1,1),_311_Table2_ColumnLookup,0),FALSE),
  IF(VALUE(LEFT($A1744,3))=311,VLOOKUP(VALUE(MID($B1744,2,1)),_311_Table2,MATCH(MID($B1744,1,1),_311_Table2_ColumnLookup,0),FALSE)
+N("311"),
  IF(AND(VALUE(LEFT($A1744,3))=312,LEFT($G1744,10)="Unincepted",$B1744="G "),VLOOKUP(" ULO",_312_Table2,MATCH('312'!$N$16,_312_Table2_ColumnLookup,0),FALSE),
  IF(AND(VALUE(LEFT($A1744,3))=312,LEFT($G1744,10)="Unincepted",$B1744="O "),VLOOKUP(" ULO",_312_Table2,MATCH('312'!$V$16,_312_Table2_ColumnLookup,0),FALSE),
  IF(AND(VALUE(LEFT($A1744,3))=312,LEFT($G1744,10)="Unincepted",$B1744="Q "),VLOOKUP(" ULO",_312_Table2,MATCH('312'!$X$16,_312_Table2_ColumnLookup,0),FALSE),
  IF(AND(VALUE(LEFT($A1744,3))=312,LEFT($G1744,10)="Unincepted"),VLOOKUP(" ULO",_312_Table2,MATCH(LEFT($B1744,1),_312_Table2_ColumnLookup,0),FALSE),
  IF(AND(VALUE(LEFT($A1744,3))=312,LEFT($G1744,5)="Total",$B1744="G "),VLOOKUP('312'!$F$80,_312_Table2,MATCH('312'!$N$16,_312_Table2_ColumnLookup,0),FALSE),
  IF(AND(VALUE(LEFT($A1744,3))=312,LEFT($G1744,5)="Total",$B1744="O "),VLOOKUP('312'!$F$80,_312_Table2,MATCH('312'!$V$16,_312_Table2_ColumnLookup,0),FALSE),
  IF(AND(VALUE(LEFT($A1744,3))=312,LEFT($G1744,5)="Total",$B1744="Q "),VLOOKUP('312'!$F$80,_312_Table2,MATCH('312'!$X$16,_312_Table2_ColumnLookup,0),FALSE),
  IF(AND(VALUE(LEFT($A1744,3))=312,LEFT($G1744,5)="Total"),VLOOKUP('312'!$F$80,_312_Table2,MATCH(LEFT($B1744,1),_312_Table2_ColumnLookup,0),FALSE),
  IF(AND(VALUE(LEFT($A1744,3))=312,LEN($I1744)=4,$B1744="G"),VLOOKUP($I1744,_312_Table2,MATCH('312'!$N$16,_312_Table2_ColumnLookup,0),FALSE),
  IF(AND(VALUE(LEFT($A1744,3))=312,LEN($I1744)=4,$B1744="O"),VLOOKUP($I1744,_312_Table2,MATCH('312'!$V$16,_312_Table2_ColumnLookup,0),FALSE),
  IF(AND(VALUE(LEFT($A1744,3))=312,LEN($I1744)=4,$B1744="Q"),VLOOKUP($I1744,_312_Table2,MATCH('312'!$X$16,_312_Table2_ColumnLookup,0),FALSE),
  IF(AND(VALUE(LEFT($A1744,3))=312,LEN($I1744)=4),VLOOKUP($I1744,_312_Table2,MATCH(LEFT($B1744,1),_312_Table2_ColumnLookup,0),FALSE)
+N("312"),
  IF(VALUE(LEFT($A1744,3))=313,VLOOKUP(VALUE(MID($B1744,2,1)),_313_Table2,MATCH(MID($B1744,1,1),_313_Table2_ColumnLookup,0),FALSE)
+N("313"),
  IF(AND(VALUE(LEFT($A1744,3))=314,LEN($B1744)=3),VLOOKUP(VALUE(MID($B1744,2,2)),_314_Table2,MATCH(MID($B1744,1,1),_314_Table2_ColumnLookup,0),FALSE),
  IF(VALUE(LEFT($A1744,3))=314,VLOOKUP(VALUE(MID($B1744,2,1)),_314_Table2,MATCH(MID($B1744,1,1),_314_Table2_ColumnLookup,0),FALSE)
+N("314"),
""))))))))))))))))))))))))</f>
        <v>#N/A</v>
      </c>
      <c r="F1744" s="238" t="e">
        <f>IF(AND(VALUE(LEFT($A1744,3))=309,LEN($B1744)=3),VLOOKUP(VALUE(MID($B1744,2,2)),_309_Table3,MATCH(MID($B1744,1,1),_309_Table3_ColumnLookup,0),FALSE),
  IF($C1744="309 LCR SummaryA",OneYearSCR,IF($C1744="309 LCR SummaryB",UltimateSCR,IF(VALUE(LEFT($A1744,3))=309,VLOOKUP(VALUE(MID($B1744,2,1)),_309_Table3,MATCH(MID($B1744,1,1),_309_Table3_ColumnLookup,0),FALSE)
+N("309"),
  IF(VALUE(LEFT($A1744,3))=310,VLOOKUP(VALUE(MID($B1744,2,1)),_310_Table3,MATCH(MID($B1744,1,1),_310_Table3_ColumnLookup,0),FALSE)
+N("310"),
  IF(AND(VALUE(LEFT($A1744,3))=311,LEN($I1744)=4),VLOOKUP($I1744,_311_Table3,MATCH($B1744,_311_Table3_ColumnLookup,0),FALSE),
  IF(AND(VALUE(LEFT($A1744,3))=311,OR($B1744="I2",$B1744="J2",$B1744="K2",$B1744="L2")),VLOOKUP('311'!$G$58,_311_Table3,MATCH(MID($B1744,1,1),_311_Table3_ColumnLookup,0),FALSE),
  IF(AND(VALUE(LEFT($A1744,3))=311,RIGHT($B1744,5)="Total"),VLOOKUP('311'!$G$59,_311_Table3,MATCH(MID($B1744,1,1),_311_Table3_ColumnLookup,0),FALSE),
  IF(VALUE(LEFT($A1744,3))=311,VLOOKUP(VALUE(MID($B1744,2,1)),_311_Table3,MATCH(MID($B1744,1,1),_311_Table3_ColumnLookup,0),FALSE)
+N("311"),
  IF(AND(VALUE(LEFT($A1744,3))=312,LEFT($G1744,10)="Unincepted",$B1744="G "),VLOOKUP(" ULO",_312_Table3,MATCH('312'!$N$16,_312_Table3_ColumnLookup,0),FALSE),
  IF(AND(VALUE(LEFT($A1744,3))=312,LEFT($G1744,10)="Unincepted",$B1744="O "),VLOOKUP(" ULO",_312_Table3,MATCH('312'!$V$16,_312_Table3_ColumnLookup,0),FALSE),
  IF(AND(VALUE(LEFT($A1744,3))=312,LEFT($G1744,10)="Unincepted",$B1744="Q "),VLOOKUP(" ULO",_312_Table3,MATCH('312'!$X$16,_312_Table3_ColumnLookup,0),FALSE),
  IF(AND(VALUE(LEFT($A1744,3))=312,LEFT($G1744,10)="Unincepted"),VLOOKUP(" ULO",_312_Table3,MATCH(LEFT($B1744,1),_312_Table3_ColumnLookup,0),FALSE),
  IF(AND(VALUE(LEFT($A1744,3))=312,LEFT($G1744,5)="Total",$B1744="G "),VLOOKUP('312'!$F$80,_312_Table3,MATCH('312'!$N$16,_312_Table3_ColumnLookup,0),FALSE),
  IF(AND(VALUE(LEFT($A1744,3))=312,LEFT($G1744,5)="Total",$B1744="O "),VLOOKUP('312'!$F$80,_312_Table3,MATCH('312'!$V$16,_312_Table3_ColumnLookup,0),FALSE),
  IF(AND(VALUE(LEFT($A1744,3))=312,LEFT($G1744,5)="Total",$B1744="Q "),VLOOKUP('312'!$F$80,_312_Table3,MATCH('312'!$X$16,_312_Table3_ColumnLookup,0),FALSE),
  IF(AND(VALUE(LEFT($A1744,3))=312,LEFT($G1744,5)="Total"),VLOOKUP('312'!$F$80,_312_Table3,MATCH(LEFT($B1744,1),_312_Table3_ColumnLookup,0),FALSE),
  IF(AND(VALUE(LEFT($A1744,3))=312,LEN($I1744)=4,$B1744="G"),VLOOKUP($I1744,_312_Table3,MATCH('312'!$N$16,_312_Table3_ColumnLookup,0),FALSE),
  IF(AND(VALUE(LEFT($A1744,3))=312,LEN($I1744)=4,$B1744="O"),VLOOKUP($I1744,_312_Table3,MATCH('312'!$V$16,_312_Table3_ColumnLookup,0),FALSE),
  IF(AND(VALUE(LEFT($A1744,3))=312,LEN($I1744)=4,$B1744="Q"),VLOOKUP($I1744,_312_Table3,MATCH('312'!$X$16,_312_Table3_ColumnLookup,0),FALSE),
  IF(AND(VALUE(LEFT($A1744,3))=312,LEN($I1744)=4),VLOOKUP($I1744,_312_Table3,MATCH(LEFT($B1744,1),_312_Table3_ColumnLookup,0),FALSE)
+N("312"),
  IF(VALUE(LEFT($A1744,3))=313,VLOOKUP(VALUE(MID($B1744,2,1)),_313_Table3,MATCH(MID($B1744,1,1),_313_Table3_ColumnLookup,0),FALSE)
+N("313"),
  IF(AND(VALUE(LEFT($A1744,3))=314,LEN($B1744)=3),VLOOKUP(VALUE(MID($B1744,2,2)),_314_Table3,MATCH(MID($B1744,1,1),_314_Table3_ColumnLookup,0),FALSE),
  IF(VALUE(LEFT($A1744,3))=314,VLOOKUP(VALUE(MID($B1744,2,1)),_314_Table3,MATCH(MID($B1744,1,1),_314_Table3_ColumnLookup,0),FALSE)
+N("314"),
""))))))))))))))))))))))))</f>
        <v>#N/A</v>
      </c>
      <c r="H1744" s="321" t="str">
        <f>IFERROR(
IF(ISERROR($D1744)=FALSE,$D1744,IF(ISERROR($E1744)=FALSE,$E1744,IF(ISERROR($F1744)=FALSE,$F1744
+N("012 checkboxes"),
IF(
IF(OR(LEFT($A1744,9)="Syndicate",LEFT($A1744,12)="NewSyndicate"),VLOOKUP($A1744,'012'!$J:$ZW,MATCH("Link to button",'012'!$J$1:$ZW$1,0),0)
+N("309 checkbox"),
IF($C1744="309 LCR Summary0",VLOOKUP("Notes990",'309'!$P:$ZZ,MATCH("Link to button",'309'!$P$1:$ZZ$1,0),0)
+N("313 checkboxes"),
IF($C1744="313 Financial Information0LcmVsScr",IF($C1744="309 LCR Summary0",VLOOKUP("LcmVsScr",'309'!$N:$ZZ,MATCH("Link to button",'309'!$N$1:$ZZ$1,0),0),
IF($C1744="313 Financial Information0LcrDocAttached",IF($C1744="309 LCR Summary0",VLOOKUP("LcrDocAttached",'309'!$N:$ZZ,MATCH("Link to button",'309'!$N$1:$ZZ$1,0),
0)))))))=1,TRUE,FALSE)
))),"")</f>
        <v/>
      </c>
    </row>
    <row r="1745" spans="1:8">
      <c r="A1745" s="237" t="e">
        <f>VLOOKUP($G1745,CSVLookups!$B:$R,MATCH(A$1,CSVLookups!$B$1:$R$1,0),FALSE)</f>
        <v>#N/A</v>
      </c>
      <c r="B1745" s="237" t="e">
        <f>VLOOKUP($G1745,CSVLookups!$B:$R,MATCH(B$1,CSVLookups!$B$1:$R$1,0),FALSE)</f>
        <v>#N/A</v>
      </c>
      <c r="C1745" s="238" t="e">
        <f t="shared" si="27"/>
        <v>#N/A</v>
      </c>
      <c r="D1745" s="238" t="e">
        <f>IF(AND(VALUE(LEFT($A1745,3))=309,LEN($B1745)=3),VLOOKUP(VALUE(MID($B1745,2,2)),_309_Table1,MATCH(MID($B1745,1,1),_309_Table1_ColumnLookup,0),FALSE),
  IF($C1745="309 LCR SummaryA",OneYearSCR,IF($C1745="309 LCR SummaryB",UltimateSCR,IF(VALUE(LEFT($A1745,3))=309,VLOOKUP(VALUE(MID($B1745,2,1)),_309_Table1,MATCH(MID($B1745,1,1),_309_Table1_ColumnLookup,0),FALSE)
+N("309"),
  IF(VALUE(LEFT($A1745,3))=310,VLOOKUP(VALUE(MID($B1745,2,1)),_310_Table1,MATCH(MID($B1745,1,1),_310_Table1_ColumnLookup,0),FALSE)
+N("310"),
  IF(AND(VALUE(LEFT($A1745,3))=311,LEN($I1745)=4),VLOOKUP($I1745,_311_Table1,MATCH($B1745,_311_Table1_ColumnLookup,0),FALSE),
  IF(AND(VALUE(LEFT($A1745,3))=311,OR($B1745="I2",$B1745="J2",$B1745="K2",$B1745="L2")),VLOOKUP('311'!$G$58,_311_Table1,MATCH(MID($B1745,1,1),_311_Table1_ColumnLookup,0),FALSE),
  IF(AND(VALUE(LEFT($A1745,3))=311,RIGHT($B1745,5)="Total"),VLOOKUP('311'!$G$59,_311_Table1,MATCH(MID($B1745,1,1),_311_Table1_ColumnLookup,0),FALSE),
  IF(VALUE(LEFT($A1745,3))=311,VLOOKUP(VALUE(MID($B1745,2,1)),_311_Table1,MATCH(MID($B1745,1,1),_311_Table1_ColumnLookup,0),FALSE)
+N("311"),
  IF(AND(VALUE(LEFT($A1745,3))=312,LEFT($G1745,10)="Unincepted",$B1745="G "),VLOOKUP(" ULO",_312_Table1,MATCH('312'!$N$16,_312_Table1_ColumnLookup,0),FALSE),
  IF(AND(VALUE(LEFT($A1745,3))=312,LEFT($G1745,10)="Unincepted",$B1745="O "),VLOOKUP(" ULO",_312_Table1,MATCH('312'!$V$16,_312_Table1_ColumnLookup,0),FALSE),
  IF(AND(VALUE(LEFT($A1745,3))=312,LEFT($G1745,10)="Unincepted",$B1745="Q "),VLOOKUP(" ULO",_312_Table1,MATCH('312'!$X$16,_312_Table1_ColumnLookup,0),FALSE),
  IF(AND(VALUE(LEFT($A1745,3))=312,LEFT($G1745,10)="Unincepted"),VLOOKUP(" ULO",_312_Table1,MATCH(LEFT($B1745,1),_312_Table1_ColumnLookup,0),FALSE),
  IF(AND(VALUE(LEFT($A1745,3))=312,LEFT($G1745,5)="Total",$B1745="G "),VLOOKUP('312'!$F$80,_312_Table1,MATCH('312'!$N$16,_312_Table1_ColumnLookup,0),FALSE),
  IF(AND(VALUE(LEFT($A1745,3))=312,LEFT($G1745,5)="Total",$B1745="O "),VLOOKUP('312'!$F$80,_312_Table1,MATCH('312'!$V$16,_312_Table1_ColumnLookup,0),FALSE),
  IF(AND(VALUE(LEFT($A1745,3))=312,LEFT($G1745,5)="Total",$B1745="Q "),VLOOKUP('312'!$F$80,_312_Table1,MATCH('312'!$X$16,_312_Table1_ColumnLookup,0),FALSE),
  IF(AND(VALUE(LEFT($A1745,3))=312,LEFT($G1745,5)="Total"),VLOOKUP('312'!$F$80,_312_Table1,MATCH(LEFT($B1745,1),_312_Table1_ColumnLookup,0),FALSE),
  IF(AND(VALUE(LEFT($A1745,3))=312,LEN($I1745)=4,$B1745="G"),VLOOKUP($I1745,_312_Table1,MATCH('312'!$N$16,_312_Table1_ColumnLookup,0),FALSE),
  IF(AND(VALUE(LEFT($A1745,3))=312,LEN($I1745)=4,$B1745="O"),VLOOKUP($I1745,_312_Table1,MATCH('312'!$V$16,_312_Table1_ColumnLookup,0),FALSE),
  IF(AND(VALUE(LEFT($A1745,3))=312,LEN($I1745)=4,$B1745="Q"),VLOOKUP($I1745,_312_Table1,MATCH('312'!$X$16,_312_Table1_ColumnLookup,0),FALSE),
  IF(AND(VALUE(LEFT($A1745,3))=312,LEN($I1745)=4),VLOOKUP($I1745,_312_Table1,MATCH(LEFT($B1745,1),_312_Table1_ColumnLookup,0),FALSE)
+N("312"),
  IF(VALUE(LEFT($A1745,3))=313,VLOOKUP(VALUE(MID($B1745,2,1)),_313_Table1,MATCH(MID($B1745,1,1),_313_Table1_ColumnLookup,0),FALSE)
+N("313"),
  IF(AND(VALUE(LEFT($A1745,3))=314,LEN($B1745)=3),VLOOKUP(VALUE(MID($B1745,2,2)),_314_Table1,MATCH(MID($B1745,1,1),_314_Table1_ColumnLookup,0),FALSE),
  IF(VALUE(LEFT($A1745,3))=314,VLOOKUP(VALUE(MID($B1745,2,1)),_314_Table1,MATCH(MID($B1745,1,1),_314_Table1_ColumnLookup,0),FALSE)
+N("314"),
""))))))))))))))))))))))))</f>
        <v>#N/A</v>
      </c>
      <c r="E1745" s="238" t="e">
        <f>IF(AND(VALUE(LEFT($A1745,3))=309,LEN($B1745)=3),VLOOKUP(VALUE(MID($B1745,2,2)),_309_Table2,MATCH(MID($B1745,1,1),_309_Table2_ColumnLookup,0),FALSE),
  IF($C1745="309 LCR SummaryA",OneYearSCR,IF($C1745="309 LCR SummaryB",UltimateSCR,IF(VALUE(LEFT($A1745,3))=309,VLOOKUP(VALUE(MID($B1745,2,1)),_309_Table2,MATCH(MID($B1745,1,1),_309_Table2_ColumnLookup,0),FALSE)
+N("309"),
  IF(VALUE(LEFT($A1745,3))=310,VLOOKUP(VALUE(MID($B1745,2,1)),_310_Table2,MATCH(MID($B1745,1,1),_310_Table2_ColumnLookup,0),FALSE)
+N("310"),
  IF(AND(VALUE(LEFT($A1745,3))=311,LEN($I1745)=4),VLOOKUP($I1745,_311_Table2,MATCH($B1745,_311_Table2_ColumnLookup,0),FALSE),
  IF(AND(VALUE(LEFT($A1745,3))=311,OR($B1745="I2",$B1745="J2",$B1745="K2",$B1745="L2")),VLOOKUP('311'!$G$58,_311_Table2,MATCH(MID($B1745,1,1),_311_Table2_ColumnLookup,0),FALSE),
  IF(AND(VALUE(LEFT($A1745,3))=311,RIGHT($B1745,5)="Total"),VLOOKUP('311'!$G$59,_311_Table2,MATCH(MID($B1745,1,1),_311_Table2_ColumnLookup,0),FALSE),
  IF(VALUE(LEFT($A1745,3))=311,VLOOKUP(VALUE(MID($B1745,2,1)),_311_Table2,MATCH(MID($B1745,1,1),_311_Table2_ColumnLookup,0),FALSE)
+N("311"),
  IF(AND(VALUE(LEFT($A1745,3))=312,LEFT($G1745,10)="Unincepted",$B1745="G "),VLOOKUP(" ULO",_312_Table2,MATCH('312'!$N$16,_312_Table2_ColumnLookup,0),FALSE),
  IF(AND(VALUE(LEFT($A1745,3))=312,LEFT($G1745,10)="Unincepted",$B1745="O "),VLOOKUP(" ULO",_312_Table2,MATCH('312'!$V$16,_312_Table2_ColumnLookup,0),FALSE),
  IF(AND(VALUE(LEFT($A1745,3))=312,LEFT($G1745,10)="Unincepted",$B1745="Q "),VLOOKUP(" ULO",_312_Table2,MATCH('312'!$X$16,_312_Table2_ColumnLookup,0),FALSE),
  IF(AND(VALUE(LEFT($A1745,3))=312,LEFT($G1745,10)="Unincepted"),VLOOKUP(" ULO",_312_Table2,MATCH(LEFT($B1745,1),_312_Table2_ColumnLookup,0),FALSE),
  IF(AND(VALUE(LEFT($A1745,3))=312,LEFT($G1745,5)="Total",$B1745="G "),VLOOKUP('312'!$F$80,_312_Table2,MATCH('312'!$N$16,_312_Table2_ColumnLookup,0),FALSE),
  IF(AND(VALUE(LEFT($A1745,3))=312,LEFT($G1745,5)="Total",$B1745="O "),VLOOKUP('312'!$F$80,_312_Table2,MATCH('312'!$V$16,_312_Table2_ColumnLookup,0),FALSE),
  IF(AND(VALUE(LEFT($A1745,3))=312,LEFT($G1745,5)="Total",$B1745="Q "),VLOOKUP('312'!$F$80,_312_Table2,MATCH('312'!$X$16,_312_Table2_ColumnLookup,0),FALSE),
  IF(AND(VALUE(LEFT($A1745,3))=312,LEFT($G1745,5)="Total"),VLOOKUP('312'!$F$80,_312_Table2,MATCH(LEFT($B1745,1),_312_Table2_ColumnLookup,0),FALSE),
  IF(AND(VALUE(LEFT($A1745,3))=312,LEN($I1745)=4,$B1745="G"),VLOOKUP($I1745,_312_Table2,MATCH('312'!$N$16,_312_Table2_ColumnLookup,0),FALSE),
  IF(AND(VALUE(LEFT($A1745,3))=312,LEN($I1745)=4,$B1745="O"),VLOOKUP($I1745,_312_Table2,MATCH('312'!$V$16,_312_Table2_ColumnLookup,0),FALSE),
  IF(AND(VALUE(LEFT($A1745,3))=312,LEN($I1745)=4,$B1745="Q"),VLOOKUP($I1745,_312_Table2,MATCH('312'!$X$16,_312_Table2_ColumnLookup,0),FALSE),
  IF(AND(VALUE(LEFT($A1745,3))=312,LEN($I1745)=4),VLOOKUP($I1745,_312_Table2,MATCH(LEFT($B1745,1),_312_Table2_ColumnLookup,0),FALSE)
+N("312"),
  IF(VALUE(LEFT($A1745,3))=313,VLOOKUP(VALUE(MID($B1745,2,1)),_313_Table2,MATCH(MID($B1745,1,1),_313_Table2_ColumnLookup,0),FALSE)
+N("313"),
  IF(AND(VALUE(LEFT($A1745,3))=314,LEN($B1745)=3),VLOOKUP(VALUE(MID($B1745,2,2)),_314_Table2,MATCH(MID($B1745,1,1),_314_Table2_ColumnLookup,0),FALSE),
  IF(VALUE(LEFT($A1745,3))=314,VLOOKUP(VALUE(MID($B1745,2,1)),_314_Table2,MATCH(MID($B1745,1,1),_314_Table2_ColumnLookup,0),FALSE)
+N("314"),
""))))))))))))))))))))))))</f>
        <v>#N/A</v>
      </c>
      <c r="F1745" s="238" t="e">
        <f>IF(AND(VALUE(LEFT($A1745,3))=309,LEN($B1745)=3),VLOOKUP(VALUE(MID($B1745,2,2)),_309_Table3,MATCH(MID($B1745,1,1),_309_Table3_ColumnLookup,0),FALSE),
  IF($C1745="309 LCR SummaryA",OneYearSCR,IF($C1745="309 LCR SummaryB",UltimateSCR,IF(VALUE(LEFT($A1745,3))=309,VLOOKUP(VALUE(MID($B1745,2,1)),_309_Table3,MATCH(MID($B1745,1,1),_309_Table3_ColumnLookup,0),FALSE)
+N("309"),
  IF(VALUE(LEFT($A1745,3))=310,VLOOKUP(VALUE(MID($B1745,2,1)),_310_Table3,MATCH(MID($B1745,1,1),_310_Table3_ColumnLookup,0),FALSE)
+N("310"),
  IF(AND(VALUE(LEFT($A1745,3))=311,LEN($I1745)=4),VLOOKUP($I1745,_311_Table3,MATCH($B1745,_311_Table3_ColumnLookup,0),FALSE),
  IF(AND(VALUE(LEFT($A1745,3))=311,OR($B1745="I2",$B1745="J2",$B1745="K2",$B1745="L2")),VLOOKUP('311'!$G$58,_311_Table3,MATCH(MID($B1745,1,1),_311_Table3_ColumnLookup,0),FALSE),
  IF(AND(VALUE(LEFT($A1745,3))=311,RIGHT($B1745,5)="Total"),VLOOKUP('311'!$G$59,_311_Table3,MATCH(MID($B1745,1,1),_311_Table3_ColumnLookup,0),FALSE),
  IF(VALUE(LEFT($A1745,3))=311,VLOOKUP(VALUE(MID($B1745,2,1)),_311_Table3,MATCH(MID($B1745,1,1),_311_Table3_ColumnLookup,0),FALSE)
+N("311"),
  IF(AND(VALUE(LEFT($A1745,3))=312,LEFT($G1745,10)="Unincepted",$B1745="G "),VLOOKUP(" ULO",_312_Table3,MATCH('312'!$N$16,_312_Table3_ColumnLookup,0),FALSE),
  IF(AND(VALUE(LEFT($A1745,3))=312,LEFT($G1745,10)="Unincepted",$B1745="O "),VLOOKUP(" ULO",_312_Table3,MATCH('312'!$V$16,_312_Table3_ColumnLookup,0),FALSE),
  IF(AND(VALUE(LEFT($A1745,3))=312,LEFT($G1745,10)="Unincepted",$B1745="Q "),VLOOKUP(" ULO",_312_Table3,MATCH('312'!$X$16,_312_Table3_ColumnLookup,0),FALSE),
  IF(AND(VALUE(LEFT($A1745,3))=312,LEFT($G1745,10)="Unincepted"),VLOOKUP(" ULO",_312_Table3,MATCH(LEFT($B1745,1),_312_Table3_ColumnLookup,0),FALSE),
  IF(AND(VALUE(LEFT($A1745,3))=312,LEFT($G1745,5)="Total",$B1745="G "),VLOOKUP('312'!$F$80,_312_Table3,MATCH('312'!$N$16,_312_Table3_ColumnLookup,0),FALSE),
  IF(AND(VALUE(LEFT($A1745,3))=312,LEFT($G1745,5)="Total",$B1745="O "),VLOOKUP('312'!$F$80,_312_Table3,MATCH('312'!$V$16,_312_Table3_ColumnLookup,0),FALSE),
  IF(AND(VALUE(LEFT($A1745,3))=312,LEFT($G1745,5)="Total",$B1745="Q "),VLOOKUP('312'!$F$80,_312_Table3,MATCH('312'!$X$16,_312_Table3_ColumnLookup,0),FALSE),
  IF(AND(VALUE(LEFT($A1745,3))=312,LEFT($G1745,5)="Total"),VLOOKUP('312'!$F$80,_312_Table3,MATCH(LEFT($B1745,1),_312_Table3_ColumnLookup,0),FALSE),
  IF(AND(VALUE(LEFT($A1745,3))=312,LEN($I1745)=4,$B1745="G"),VLOOKUP($I1745,_312_Table3,MATCH('312'!$N$16,_312_Table3_ColumnLookup,0),FALSE),
  IF(AND(VALUE(LEFT($A1745,3))=312,LEN($I1745)=4,$B1745="O"),VLOOKUP($I1745,_312_Table3,MATCH('312'!$V$16,_312_Table3_ColumnLookup,0),FALSE),
  IF(AND(VALUE(LEFT($A1745,3))=312,LEN($I1745)=4,$B1745="Q"),VLOOKUP($I1745,_312_Table3,MATCH('312'!$X$16,_312_Table3_ColumnLookup,0),FALSE),
  IF(AND(VALUE(LEFT($A1745,3))=312,LEN($I1745)=4),VLOOKUP($I1745,_312_Table3,MATCH(LEFT($B1745,1),_312_Table3_ColumnLookup,0),FALSE)
+N("312"),
  IF(VALUE(LEFT($A1745,3))=313,VLOOKUP(VALUE(MID($B1745,2,1)),_313_Table3,MATCH(MID($B1745,1,1),_313_Table3_ColumnLookup,0),FALSE)
+N("313"),
  IF(AND(VALUE(LEFT($A1745,3))=314,LEN($B1745)=3),VLOOKUP(VALUE(MID($B1745,2,2)),_314_Table3,MATCH(MID($B1745,1,1),_314_Table3_ColumnLookup,0),FALSE),
  IF(VALUE(LEFT($A1745,3))=314,VLOOKUP(VALUE(MID($B1745,2,1)),_314_Table3,MATCH(MID($B1745,1,1),_314_Table3_ColumnLookup,0),FALSE)
+N("314"),
""))))))))))))))))))))))))</f>
        <v>#N/A</v>
      </c>
      <c r="H1745" s="321" t="str">
        <f>IFERROR(
IF(ISERROR($D1745)=FALSE,$D1745,IF(ISERROR($E1745)=FALSE,$E1745,IF(ISERROR($F1745)=FALSE,$F1745
+N("012 checkboxes"),
IF(
IF(OR(LEFT($A1745,9)="Syndicate",LEFT($A1745,12)="NewSyndicate"),VLOOKUP($A1745,'012'!$J:$ZW,MATCH("Link to button",'012'!$J$1:$ZW$1,0),0)
+N("309 checkbox"),
IF($C1745="309 LCR Summary0",VLOOKUP("Notes990",'309'!$P:$ZZ,MATCH("Link to button",'309'!$P$1:$ZZ$1,0),0)
+N("313 checkboxes"),
IF($C1745="313 Financial Information0LcmVsScr",IF($C1745="309 LCR Summary0",VLOOKUP("LcmVsScr",'309'!$N:$ZZ,MATCH("Link to button",'309'!$N$1:$ZZ$1,0),0),
IF($C1745="313 Financial Information0LcrDocAttached",IF($C1745="309 LCR Summary0",VLOOKUP("LcrDocAttached",'309'!$N:$ZZ,MATCH("Link to button",'309'!$N$1:$ZZ$1,0),
0)))))))=1,TRUE,FALSE)
))),"")</f>
        <v/>
      </c>
    </row>
    <row r="1746" spans="1:8">
      <c r="A1746" s="237" t="e">
        <f>VLOOKUP($G1746,CSVLookups!$B:$R,MATCH(A$1,CSVLookups!$B$1:$R$1,0),FALSE)</f>
        <v>#N/A</v>
      </c>
      <c r="B1746" s="237" t="e">
        <f>VLOOKUP($G1746,CSVLookups!$B:$R,MATCH(B$1,CSVLookups!$B$1:$R$1,0),FALSE)</f>
        <v>#N/A</v>
      </c>
      <c r="C1746" s="238" t="e">
        <f t="shared" si="27"/>
        <v>#N/A</v>
      </c>
      <c r="D1746" s="238" t="e">
        <f>IF(AND(VALUE(LEFT($A1746,3))=309,LEN($B1746)=3),VLOOKUP(VALUE(MID($B1746,2,2)),_309_Table1,MATCH(MID($B1746,1,1),_309_Table1_ColumnLookup,0),FALSE),
  IF($C1746="309 LCR SummaryA",OneYearSCR,IF($C1746="309 LCR SummaryB",UltimateSCR,IF(VALUE(LEFT($A1746,3))=309,VLOOKUP(VALUE(MID($B1746,2,1)),_309_Table1,MATCH(MID($B1746,1,1),_309_Table1_ColumnLookup,0),FALSE)
+N("309"),
  IF(VALUE(LEFT($A1746,3))=310,VLOOKUP(VALUE(MID($B1746,2,1)),_310_Table1,MATCH(MID($B1746,1,1),_310_Table1_ColumnLookup,0),FALSE)
+N("310"),
  IF(AND(VALUE(LEFT($A1746,3))=311,LEN($I1746)=4),VLOOKUP($I1746,_311_Table1,MATCH($B1746,_311_Table1_ColumnLookup,0),FALSE),
  IF(AND(VALUE(LEFT($A1746,3))=311,OR($B1746="I2",$B1746="J2",$B1746="K2",$B1746="L2")),VLOOKUP('311'!$G$58,_311_Table1,MATCH(MID($B1746,1,1),_311_Table1_ColumnLookup,0),FALSE),
  IF(AND(VALUE(LEFT($A1746,3))=311,RIGHT($B1746,5)="Total"),VLOOKUP('311'!$G$59,_311_Table1,MATCH(MID($B1746,1,1),_311_Table1_ColumnLookup,0),FALSE),
  IF(VALUE(LEFT($A1746,3))=311,VLOOKUP(VALUE(MID($B1746,2,1)),_311_Table1,MATCH(MID($B1746,1,1),_311_Table1_ColumnLookup,0),FALSE)
+N("311"),
  IF(AND(VALUE(LEFT($A1746,3))=312,LEFT($G1746,10)="Unincepted",$B1746="G "),VLOOKUP(" ULO",_312_Table1,MATCH('312'!$N$16,_312_Table1_ColumnLookup,0),FALSE),
  IF(AND(VALUE(LEFT($A1746,3))=312,LEFT($G1746,10)="Unincepted",$B1746="O "),VLOOKUP(" ULO",_312_Table1,MATCH('312'!$V$16,_312_Table1_ColumnLookup,0),FALSE),
  IF(AND(VALUE(LEFT($A1746,3))=312,LEFT($G1746,10)="Unincepted",$B1746="Q "),VLOOKUP(" ULO",_312_Table1,MATCH('312'!$X$16,_312_Table1_ColumnLookup,0),FALSE),
  IF(AND(VALUE(LEFT($A1746,3))=312,LEFT($G1746,10)="Unincepted"),VLOOKUP(" ULO",_312_Table1,MATCH(LEFT($B1746,1),_312_Table1_ColumnLookup,0),FALSE),
  IF(AND(VALUE(LEFT($A1746,3))=312,LEFT($G1746,5)="Total",$B1746="G "),VLOOKUP('312'!$F$80,_312_Table1,MATCH('312'!$N$16,_312_Table1_ColumnLookup,0),FALSE),
  IF(AND(VALUE(LEFT($A1746,3))=312,LEFT($G1746,5)="Total",$B1746="O "),VLOOKUP('312'!$F$80,_312_Table1,MATCH('312'!$V$16,_312_Table1_ColumnLookup,0),FALSE),
  IF(AND(VALUE(LEFT($A1746,3))=312,LEFT($G1746,5)="Total",$B1746="Q "),VLOOKUP('312'!$F$80,_312_Table1,MATCH('312'!$X$16,_312_Table1_ColumnLookup,0),FALSE),
  IF(AND(VALUE(LEFT($A1746,3))=312,LEFT($G1746,5)="Total"),VLOOKUP('312'!$F$80,_312_Table1,MATCH(LEFT($B1746,1),_312_Table1_ColumnLookup,0),FALSE),
  IF(AND(VALUE(LEFT($A1746,3))=312,LEN($I1746)=4,$B1746="G"),VLOOKUP($I1746,_312_Table1,MATCH('312'!$N$16,_312_Table1_ColumnLookup,0),FALSE),
  IF(AND(VALUE(LEFT($A1746,3))=312,LEN($I1746)=4,$B1746="O"),VLOOKUP($I1746,_312_Table1,MATCH('312'!$V$16,_312_Table1_ColumnLookup,0),FALSE),
  IF(AND(VALUE(LEFT($A1746,3))=312,LEN($I1746)=4,$B1746="Q"),VLOOKUP($I1746,_312_Table1,MATCH('312'!$X$16,_312_Table1_ColumnLookup,0),FALSE),
  IF(AND(VALUE(LEFT($A1746,3))=312,LEN($I1746)=4),VLOOKUP($I1746,_312_Table1,MATCH(LEFT($B1746,1),_312_Table1_ColumnLookup,0),FALSE)
+N("312"),
  IF(VALUE(LEFT($A1746,3))=313,VLOOKUP(VALUE(MID($B1746,2,1)),_313_Table1,MATCH(MID($B1746,1,1),_313_Table1_ColumnLookup,0),FALSE)
+N("313"),
  IF(AND(VALUE(LEFT($A1746,3))=314,LEN($B1746)=3),VLOOKUP(VALUE(MID($B1746,2,2)),_314_Table1,MATCH(MID($B1746,1,1),_314_Table1_ColumnLookup,0),FALSE),
  IF(VALUE(LEFT($A1746,3))=314,VLOOKUP(VALUE(MID($B1746,2,1)),_314_Table1,MATCH(MID($B1746,1,1),_314_Table1_ColumnLookup,0),FALSE)
+N("314"),
""))))))))))))))))))))))))</f>
        <v>#N/A</v>
      </c>
      <c r="E1746" s="238" t="e">
        <f>IF(AND(VALUE(LEFT($A1746,3))=309,LEN($B1746)=3),VLOOKUP(VALUE(MID($B1746,2,2)),_309_Table2,MATCH(MID($B1746,1,1),_309_Table2_ColumnLookup,0),FALSE),
  IF($C1746="309 LCR SummaryA",OneYearSCR,IF($C1746="309 LCR SummaryB",UltimateSCR,IF(VALUE(LEFT($A1746,3))=309,VLOOKUP(VALUE(MID($B1746,2,1)),_309_Table2,MATCH(MID($B1746,1,1),_309_Table2_ColumnLookup,0),FALSE)
+N("309"),
  IF(VALUE(LEFT($A1746,3))=310,VLOOKUP(VALUE(MID($B1746,2,1)),_310_Table2,MATCH(MID($B1746,1,1),_310_Table2_ColumnLookup,0),FALSE)
+N("310"),
  IF(AND(VALUE(LEFT($A1746,3))=311,LEN($I1746)=4),VLOOKUP($I1746,_311_Table2,MATCH($B1746,_311_Table2_ColumnLookup,0),FALSE),
  IF(AND(VALUE(LEFT($A1746,3))=311,OR($B1746="I2",$B1746="J2",$B1746="K2",$B1746="L2")),VLOOKUP('311'!$G$58,_311_Table2,MATCH(MID($B1746,1,1),_311_Table2_ColumnLookup,0),FALSE),
  IF(AND(VALUE(LEFT($A1746,3))=311,RIGHT($B1746,5)="Total"),VLOOKUP('311'!$G$59,_311_Table2,MATCH(MID($B1746,1,1),_311_Table2_ColumnLookup,0),FALSE),
  IF(VALUE(LEFT($A1746,3))=311,VLOOKUP(VALUE(MID($B1746,2,1)),_311_Table2,MATCH(MID($B1746,1,1),_311_Table2_ColumnLookup,0),FALSE)
+N("311"),
  IF(AND(VALUE(LEFT($A1746,3))=312,LEFT($G1746,10)="Unincepted",$B1746="G "),VLOOKUP(" ULO",_312_Table2,MATCH('312'!$N$16,_312_Table2_ColumnLookup,0),FALSE),
  IF(AND(VALUE(LEFT($A1746,3))=312,LEFT($G1746,10)="Unincepted",$B1746="O "),VLOOKUP(" ULO",_312_Table2,MATCH('312'!$V$16,_312_Table2_ColumnLookup,0),FALSE),
  IF(AND(VALUE(LEFT($A1746,3))=312,LEFT($G1746,10)="Unincepted",$B1746="Q "),VLOOKUP(" ULO",_312_Table2,MATCH('312'!$X$16,_312_Table2_ColumnLookup,0),FALSE),
  IF(AND(VALUE(LEFT($A1746,3))=312,LEFT($G1746,10)="Unincepted"),VLOOKUP(" ULO",_312_Table2,MATCH(LEFT($B1746,1),_312_Table2_ColumnLookup,0),FALSE),
  IF(AND(VALUE(LEFT($A1746,3))=312,LEFT($G1746,5)="Total",$B1746="G "),VLOOKUP('312'!$F$80,_312_Table2,MATCH('312'!$N$16,_312_Table2_ColumnLookup,0),FALSE),
  IF(AND(VALUE(LEFT($A1746,3))=312,LEFT($G1746,5)="Total",$B1746="O "),VLOOKUP('312'!$F$80,_312_Table2,MATCH('312'!$V$16,_312_Table2_ColumnLookup,0),FALSE),
  IF(AND(VALUE(LEFT($A1746,3))=312,LEFT($G1746,5)="Total",$B1746="Q "),VLOOKUP('312'!$F$80,_312_Table2,MATCH('312'!$X$16,_312_Table2_ColumnLookup,0),FALSE),
  IF(AND(VALUE(LEFT($A1746,3))=312,LEFT($G1746,5)="Total"),VLOOKUP('312'!$F$80,_312_Table2,MATCH(LEFT($B1746,1),_312_Table2_ColumnLookup,0),FALSE),
  IF(AND(VALUE(LEFT($A1746,3))=312,LEN($I1746)=4,$B1746="G"),VLOOKUP($I1746,_312_Table2,MATCH('312'!$N$16,_312_Table2_ColumnLookup,0),FALSE),
  IF(AND(VALUE(LEFT($A1746,3))=312,LEN($I1746)=4,$B1746="O"),VLOOKUP($I1746,_312_Table2,MATCH('312'!$V$16,_312_Table2_ColumnLookup,0),FALSE),
  IF(AND(VALUE(LEFT($A1746,3))=312,LEN($I1746)=4,$B1746="Q"),VLOOKUP($I1746,_312_Table2,MATCH('312'!$X$16,_312_Table2_ColumnLookup,0),FALSE),
  IF(AND(VALUE(LEFT($A1746,3))=312,LEN($I1746)=4),VLOOKUP($I1746,_312_Table2,MATCH(LEFT($B1746,1),_312_Table2_ColumnLookup,0),FALSE)
+N("312"),
  IF(VALUE(LEFT($A1746,3))=313,VLOOKUP(VALUE(MID($B1746,2,1)),_313_Table2,MATCH(MID($B1746,1,1),_313_Table2_ColumnLookup,0),FALSE)
+N("313"),
  IF(AND(VALUE(LEFT($A1746,3))=314,LEN($B1746)=3),VLOOKUP(VALUE(MID($B1746,2,2)),_314_Table2,MATCH(MID($B1746,1,1),_314_Table2_ColumnLookup,0),FALSE),
  IF(VALUE(LEFT($A1746,3))=314,VLOOKUP(VALUE(MID($B1746,2,1)),_314_Table2,MATCH(MID($B1746,1,1),_314_Table2_ColumnLookup,0),FALSE)
+N("314"),
""))))))))))))))))))))))))</f>
        <v>#N/A</v>
      </c>
      <c r="F1746" s="238" t="e">
        <f>IF(AND(VALUE(LEFT($A1746,3))=309,LEN($B1746)=3),VLOOKUP(VALUE(MID($B1746,2,2)),_309_Table3,MATCH(MID($B1746,1,1),_309_Table3_ColumnLookup,0),FALSE),
  IF($C1746="309 LCR SummaryA",OneYearSCR,IF($C1746="309 LCR SummaryB",UltimateSCR,IF(VALUE(LEFT($A1746,3))=309,VLOOKUP(VALUE(MID($B1746,2,1)),_309_Table3,MATCH(MID($B1746,1,1),_309_Table3_ColumnLookup,0),FALSE)
+N("309"),
  IF(VALUE(LEFT($A1746,3))=310,VLOOKUP(VALUE(MID($B1746,2,1)),_310_Table3,MATCH(MID($B1746,1,1),_310_Table3_ColumnLookup,0),FALSE)
+N("310"),
  IF(AND(VALUE(LEFT($A1746,3))=311,LEN($I1746)=4),VLOOKUP($I1746,_311_Table3,MATCH($B1746,_311_Table3_ColumnLookup,0),FALSE),
  IF(AND(VALUE(LEFT($A1746,3))=311,OR($B1746="I2",$B1746="J2",$B1746="K2",$B1746="L2")),VLOOKUP('311'!$G$58,_311_Table3,MATCH(MID($B1746,1,1),_311_Table3_ColumnLookup,0),FALSE),
  IF(AND(VALUE(LEFT($A1746,3))=311,RIGHT($B1746,5)="Total"),VLOOKUP('311'!$G$59,_311_Table3,MATCH(MID($B1746,1,1),_311_Table3_ColumnLookup,0),FALSE),
  IF(VALUE(LEFT($A1746,3))=311,VLOOKUP(VALUE(MID($B1746,2,1)),_311_Table3,MATCH(MID($B1746,1,1),_311_Table3_ColumnLookup,0),FALSE)
+N("311"),
  IF(AND(VALUE(LEFT($A1746,3))=312,LEFT($G1746,10)="Unincepted",$B1746="G "),VLOOKUP(" ULO",_312_Table3,MATCH('312'!$N$16,_312_Table3_ColumnLookup,0),FALSE),
  IF(AND(VALUE(LEFT($A1746,3))=312,LEFT($G1746,10)="Unincepted",$B1746="O "),VLOOKUP(" ULO",_312_Table3,MATCH('312'!$V$16,_312_Table3_ColumnLookup,0),FALSE),
  IF(AND(VALUE(LEFT($A1746,3))=312,LEFT($G1746,10)="Unincepted",$B1746="Q "),VLOOKUP(" ULO",_312_Table3,MATCH('312'!$X$16,_312_Table3_ColumnLookup,0),FALSE),
  IF(AND(VALUE(LEFT($A1746,3))=312,LEFT($G1746,10)="Unincepted"),VLOOKUP(" ULO",_312_Table3,MATCH(LEFT($B1746,1),_312_Table3_ColumnLookup,0),FALSE),
  IF(AND(VALUE(LEFT($A1746,3))=312,LEFT($G1746,5)="Total",$B1746="G "),VLOOKUP('312'!$F$80,_312_Table3,MATCH('312'!$N$16,_312_Table3_ColumnLookup,0),FALSE),
  IF(AND(VALUE(LEFT($A1746,3))=312,LEFT($G1746,5)="Total",$B1746="O "),VLOOKUP('312'!$F$80,_312_Table3,MATCH('312'!$V$16,_312_Table3_ColumnLookup,0),FALSE),
  IF(AND(VALUE(LEFT($A1746,3))=312,LEFT($G1746,5)="Total",$B1746="Q "),VLOOKUP('312'!$F$80,_312_Table3,MATCH('312'!$X$16,_312_Table3_ColumnLookup,0),FALSE),
  IF(AND(VALUE(LEFT($A1746,3))=312,LEFT($G1746,5)="Total"),VLOOKUP('312'!$F$80,_312_Table3,MATCH(LEFT($B1746,1),_312_Table3_ColumnLookup,0),FALSE),
  IF(AND(VALUE(LEFT($A1746,3))=312,LEN($I1746)=4,$B1746="G"),VLOOKUP($I1746,_312_Table3,MATCH('312'!$N$16,_312_Table3_ColumnLookup,0),FALSE),
  IF(AND(VALUE(LEFT($A1746,3))=312,LEN($I1746)=4,$B1746="O"),VLOOKUP($I1746,_312_Table3,MATCH('312'!$V$16,_312_Table3_ColumnLookup,0),FALSE),
  IF(AND(VALUE(LEFT($A1746,3))=312,LEN($I1746)=4,$B1746="Q"),VLOOKUP($I1746,_312_Table3,MATCH('312'!$X$16,_312_Table3_ColumnLookup,0),FALSE),
  IF(AND(VALUE(LEFT($A1746,3))=312,LEN($I1746)=4),VLOOKUP($I1746,_312_Table3,MATCH(LEFT($B1746,1),_312_Table3_ColumnLookup,0),FALSE)
+N("312"),
  IF(VALUE(LEFT($A1746,3))=313,VLOOKUP(VALUE(MID($B1746,2,1)),_313_Table3,MATCH(MID($B1746,1,1),_313_Table3_ColumnLookup,0),FALSE)
+N("313"),
  IF(AND(VALUE(LEFT($A1746,3))=314,LEN($B1746)=3),VLOOKUP(VALUE(MID($B1746,2,2)),_314_Table3,MATCH(MID($B1746,1,1),_314_Table3_ColumnLookup,0),FALSE),
  IF(VALUE(LEFT($A1746,3))=314,VLOOKUP(VALUE(MID($B1746,2,1)),_314_Table3,MATCH(MID($B1746,1,1),_314_Table3_ColumnLookup,0),FALSE)
+N("314"),
""))))))))))))))))))))))))</f>
        <v>#N/A</v>
      </c>
      <c r="H1746" s="321" t="str">
        <f>IFERROR(
IF(ISERROR($D1746)=FALSE,$D1746,IF(ISERROR($E1746)=FALSE,$E1746,IF(ISERROR($F1746)=FALSE,$F1746
+N("012 checkboxes"),
IF(
IF(OR(LEFT($A1746,9)="Syndicate",LEFT($A1746,12)="NewSyndicate"),VLOOKUP($A1746,'012'!$J:$ZW,MATCH("Link to button",'012'!$J$1:$ZW$1,0),0)
+N("309 checkbox"),
IF($C1746="309 LCR Summary0",VLOOKUP("Notes990",'309'!$P:$ZZ,MATCH("Link to button",'309'!$P$1:$ZZ$1,0),0)
+N("313 checkboxes"),
IF($C1746="313 Financial Information0LcmVsScr",IF($C1746="309 LCR Summary0",VLOOKUP("LcmVsScr",'309'!$N:$ZZ,MATCH("Link to button",'309'!$N$1:$ZZ$1,0),0),
IF($C1746="313 Financial Information0LcrDocAttached",IF($C1746="309 LCR Summary0",VLOOKUP("LcrDocAttached",'309'!$N:$ZZ,MATCH("Link to button",'309'!$N$1:$ZZ$1,0),
0)))))))=1,TRUE,FALSE)
))),"")</f>
        <v/>
      </c>
    </row>
    <row r="1747" spans="1:8">
      <c r="A1747" s="237" t="e">
        <f>VLOOKUP($G1747,CSVLookups!$B:$R,MATCH(A$1,CSVLookups!$B$1:$R$1,0),FALSE)</f>
        <v>#N/A</v>
      </c>
      <c r="B1747" s="237" t="e">
        <f>VLOOKUP($G1747,CSVLookups!$B:$R,MATCH(B$1,CSVLookups!$B$1:$R$1,0),FALSE)</f>
        <v>#N/A</v>
      </c>
      <c r="C1747" s="238" t="e">
        <f t="shared" si="27"/>
        <v>#N/A</v>
      </c>
      <c r="D1747" s="238" t="e">
        <f>IF(AND(VALUE(LEFT($A1747,3))=309,LEN($B1747)=3),VLOOKUP(VALUE(MID($B1747,2,2)),_309_Table1,MATCH(MID($B1747,1,1),_309_Table1_ColumnLookup,0),FALSE),
  IF($C1747="309 LCR SummaryA",OneYearSCR,IF($C1747="309 LCR SummaryB",UltimateSCR,IF(VALUE(LEFT($A1747,3))=309,VLOOKUP(VALUE(MID($B1747,2,1)),_309_Table1,MATCH(MID($B1747,1,1),_309_Table1_ColumnLookup,0),FALSE)
+N("309"),
  IF(VALUE(LEFT($A1747,3))=310,VLOOKUP(VALUE(MID($B1747,2,1)),_310_Table1,MATCH(MID($B1747,1,1),_310_Table1_ColumnLookup,0),FALSE)
+N("310"),
  IF(AND(VALUE(LEFT($A1747,3))=311,LEN($I1747)=4),VLOOKUP($I1747,_311_Table1,MATCH($B1747,_311_Table1_ColumnLookup,0),FALSE),
  IF(AND(VALUE(LEFT($A1747,3))=311,OR($B1747="I2",$B1747="J2",$B1747="K2",$B1747="L2")),VLOOKUP('311'!$G$58,_311_Table1,MATCH(MID($B1747,1,1),_311_Table1_ColumnLookup,0),FALSE),
  IF(AND(VALUE(LEFT($A1747,3))=311,RIGHT($B1747,5)="Total"),VLOOKUP('311'!$G$59,_311_Table1,MATCH(MID($B1747,1,1),_311_Table1_ColumnLookup,0),FALSE),
  IF(VALUE(LEFT($A1747,3))=311,VLOOKUP(VALUE(MID($B1747,2,1)),_311_Table1,MATCH(MID($B1747,1,1),_311_Table1_ColumnLookup,0),FALSE)
+N("311"),
  IF(AND(VALUE(LEFT($A1747,3))=312,LEFT($G1747,10)="Unincepted",$B1747="G "),VLOOKUP(" ULO",_312_Table1,MATCH('312'!$N$16,_312_Table1_ColumnLookup,0),FALSE),
  IF(AND(VALUE(LEFT($A1747,3))=312,LEFT($G1747,10)="Unincepted",$B1747="O "),VLOOKUP(" ULO",_312_Table1,MATCH('312'!$V$16,_312_Table1_ColumnLookup,0),FALSE),
  IF(AND(VALUE(LEFT($A1747,3))=312,LEFT($G1747,10)="Unincepted",$B1747="Q "),VLOOKUP(" ULO",_312_Table1,MATCH('312'!$X$16,_312_Table1_ColumnLookup,0),FALSE),
  IF(AND(VALUE(LEFT($A1747,3))=312,LEFT($G1747,10)="Unincepted"),VLOOKUP(" ULO",_312_Table1,MATCH(LEFT($B1747,1),_312_Table1_ColumnLookup,0),FALSE),
  IF(AND(VALUE(LEFT($A1747,3))=312,LEFT($G1747,5)="Total",$B1747="G "),VLOOKUP('312'!$F$80,_312_Table1,MATCH('312'!$N$16,_312_Table1_ColumnLookup,0),FALSE),
  IF(AND(VALUE(LEFT($A1747,3))=312,LEFT($G1747,5)="Total",$B1747="O "),VLOOKUP('312'!$F$80,_312_Table1,MATCH('312'!$V$16,_312_Table1_ColumnLookup,0),FALSE),
  IF(AND(VALUE(LEFT($A1747,3))=312,LEFT($G1747,5)="Total",$B1747="Q "),VLOOKUP('312'!$F$80,_312_Table1,MATCH('312'!$X$16,_312_Table1_ColumnLookup,0),FALSE),
  IF(AND(VALUE(LEFT($A1747,3))=312,LEFT($G1747,5)="Total"),VLOOKUP('312'!$F$80,_312_Table1,MATCH(LEFT($B1747,1),_312_Table1_ColumnLookup,0),FALSE),
  IF(AND(VALUE(LEFT($A1747,3))=312,LEN($I1747)=4,$B1747="G"),VLOOKUP($I1747,_312_Table1,MATCH('312'!$N$16,_312_Table1_ColumnLookup,0),FALSE),
  IF(AND(VALUE(LEFT($A1747,3))=312,LEN($I1747)=4,$B1747="O"),VLOOKUP($I1747,_312_Table1,MATCH('312'!$V$16,_312_Table1_ColumnLookup,0),FALSE),
  IF(AND(VALUE(LEFT($A1747,3))=312,LEN($I1747)=4,$B1747="Q"),VLOOKUP($I1747,_312_Table1,MATCH('312'!$X$16,_312_Table1_ColumnLookup,0),FALSE),
  IF(AND(VALUE(LEFT($A1747,3))=312,LEN($I1747)=4),VLOOKUP($I1747,_312_Table1,MATCH(LEFT($B1747,1),_312_Table1_ColumnLookup,0),FALSE)
+N("312"),
  IF(VALUE(LEFT($A1747,3))=313,VLOOKUP(VALUE(MID($B1747,2,1)),_313_Table1,MATCH(MID($B1747,1,1),_313_Table1_ColumnLookup,0),FALSE)
+N("313"),
  IF(AND(VALUE(LEFT($A1747,3))=314,LEN($B1747)=3),VLOOKUP(VALUE(MID($B1747,2,2)),_314_Table1,MATCH(MID($B1747,1,1),_314_Table1_ColumnLookup,0),FALSE),
  IF(VALUE(LEFT($A1747,3))=314,VLOOKUP(VALUE(MID($B1747,2,1)),_314_Table1,MATCH(MID($B1747,1,1),_314_Table1_ColumnLookup,0),FALSE)
+N("314"),
""))))))))))))))))))))))))</f>
        <v>#N/A</v>
      </c>
      <c r="E1747" s="238" t="e">
        <f>IF(AND(VALUE(LEFT($A1747,3))=309,LEN($B1747)=3),VLOOKUP(VALUE(MID($B1747,2,2)),_309_Table2,MATCH(MID($B1747,1,1),_309_Table2_ColumnLookup,0),FALSE),
  IF($C1747="309 LCR SummaryA",OneYearSCR,IF($C1747="309 LCR SummaryB",UltimateSCR,IF(VALUE(LEFT($A1747,3))=309,VLOOKUP(VALUE(MID($B1747,2,1)),_309_Table2,MATCH(MID($B1747,1,1),_309_Table2_ColumnLookup,0),FALSE)
+N("309"),
  IF(VALUE(LEFT($A1747,3))=310,VLOOKUP(VALUE(MID($B1747,2,1)),_310_Table2,MATCH(MID($B1747,1,1),_310_Table2_ColumnLookup,0),FALSE)
+N("310"),
  IF(AND(VALUE(LEFT($A1747,3))=311,LEN($I1747)=4),VLOOKUP($I1747,_311_Table2,MATCH($B1747,_311_Table2_ColumnLookup,0),FALSE),
  IF(AND(VALUE(LEFT($A1747,3))=311,OR($B1747="I2",$B1747="J2",$B1747="K2",$B1747="L2")),VLOOKUP('311'!$G$58,_311_Table2,MATCH(MID($B1747,1,1),_311_Table2_ColumnLookup,0),FALSE),
  IF(AND(VALUE(LEFT($A1747,3))=311,RIGHT($B1747,5)="Total"),VLOOKUP('311'!$G$59,_311_Table2,MATCH(MID($B1747,1,1),_311_Table2_ColumnLookup,0),FALSE),
  IF(VALUE(LEFT($A1747,3))=311,VLOOKUP(VALUE(MID($B1747,2,1)),_311_Table2,MATCH(MID($B1747,1,1),_311_Table2_ColumnLookup,0),FALSE)
+N("311"),
  IF(AND(VALUE(LEFT($A1747,3))=312,LEFT($G1747,10)="Unincepted",$B1747="G "),VLOOKUP(" ULO",_312_Table2,MATCH('312'!$N$16,_312_Table2_ColumnLookup,0),FALSE),
  IF(AND(VALUE(LEFT($A1747,3))=312,LEFT($G1747,10)="Unincepted",$B1747="O "),VLOOKUP(" ULO",_312_Table2,MATCH('312'!$V$16,_312_Table2_ColumnLookup,0),FALSE),
  IF(AND(VALUE(LEFT($A1747,3))=312,LEFT($G1747,10)="Unincepted",$B1747="Q "),VLOOKUP(" ULO",_312_Table2,MATCH('312'!$X$16,_312_Table2_ColumnLookup,0),FALSE),
  IF(AND(VALUE(LEFT($A1747,3))=312,LEFT($G1747,10)="Unincepted"),VLOOKUP(" ULO",_312_Table2,MATCH(LEFT($B1747,1),_312_Table2_ColumnLookup,0),FALSE),
  IF(AND(VALUE(LEFT($A1747,3))=312,LEFT($G1747,5)="Total",$B1747="G "),VLOOKUP('312'!$F$80,_312_Table2,MATCH('312'!$N$16,_312_Table2_ColumnLookup,0),FALSE),
  IF(AND(VALUE(LEFT($A1747,3))=312,LEFT($G1747,5)="Total",$B1747="O "),VLOOKUP('312'!$F$80,_312_Table2,MATCH('312'!$V$16,_312_Table2_ColumnLookup,0),FALSE),
  IF(AND(VALUE(LEFT($A1747,3))=312,LEFT($G1747,5)="Total",$B1747="Q "),VLOOKUP('312'!$F$80,_312_Table2,MATCH('312'!$X$16,_312_Table2_ColumnLookup,0),FALSE),
  IF(AND(VALUE(LEFT($A1747,3))=312,LEFT($G1747,5)="Total"),VLOOKUP('312'!$F$80,_312_Table2,MATCH(LEFT($B1747,1),_312_Table2_ColumnLookup,0),FALSE),
  IF(AND(VALUE(LEFT($A1747,3))=312,LEN($I1747)=4,$B1747="G"),VLOOKUP($I1747,_312_Table2,MATCH('312'!$N$16,_312_Table2_ColumnLookup,0),FALSE),
  IF(AND(VALUE(LEFT($A1747,3))=312,LEN($I1747)=4,$B1747="O"),VLOOKUP($I1747,_312_Table2,MATCH('312'!$V$16,_312_Table2_ColumnLookup,0),FALSE),
  IF(AND(VALUE(LEFT($A1747,3))=312,LEN($I1747)=4,$B1747="Q"),VLOOKUP($I1747,_312_Table2,MATCH('312'!$X$16,_312_Table2_ColumnLookup,0),FALSE),
  IF(AND(VALUE(LEFT($A1747,3))=312,LEN($I1747)=4),VLOOKUP($I1747,_312_Table2,MATCH(LEFT($B1747,1),_312_Table2_ColumnLookup,0),FALSE)
+N("312"),
  IF(VALUE(LEFT($A1747,3))=313,VLOOKUP(VALUE(MID($B1747,2,1)),_313_Table2,MATCH(MID($B1747,1,1),_313_Table2_ColumnLookup,0),FALSE)
+N("313"),
  IF(AND(VALUE(LEFT($A1747,3))=314,LEN($B1747)=3),VLOOKUP(VALUE(MID($B1747,2,2)),_314_Table2,MATCH(MID($B1747,1,1),_314_Table2_ColumnLookup,0),FALSE),
  IF(VALUE(LEFT($A1747,3))=314,VLOOKUP(VALUE(MID($B1747,2,1)),_314_Table2,MATCH(MID($B1747,1,1),_314_Table2_ColumnLookup,0),FALSE)
+N("314"),
""))))))))))))))))))))))))</f>
        <v>#N/A</v>
      </c>
      <c r="F1747" s="238" t="e">
        <f>IF(AND(VALUE(LEFT($A1747,3))=309,LEN($B1747)=3),VLOOKUP(VALUE(MID($B1747,2,2)),_309_Table3,MATCH(MID($B1747,1,1),_309_Table3_ColumnLookup,0),FALSE),
  IF($C1747="309 LCR SummaryA",OneYearSCR,IF($C1747="309 LCR SummaryB",UltimateSCR,IF(VALUE(LEFT($A1747,3))=309,VLOOKUP(VALUE(MID($B1747,2,1)),_309_Table3,MATCH(MID($B1747,1,1),_309_Table3_ColumnLookup,0),FALSE)
+N("309"),
  IF(VALUE(LEFT($A1747,3))=310,VLOOKUP(VALUE(MID($B1747,2,1)),_310_Table3,MATCH(MID($B1747,1,1),_310_Table3_ColumnLookup,0),FALSE)
+N("310"),
  IF(AND(VALUE(LEFT($A1747,3))=311,LEN($I1747)=4),VLOOKUP($I1747,_311_Table3,MATCH($B1747,_311_Table3_ColumnLookup,0),FALSE),
  IF(AND(VALUE(LEFT($A1747,3))=311,OR($B1747="I2",$B1747="J2",$B1747="K2",$B1747="L2")),VLOOKUP('311'!$G$58,_311_Table3,MATCH(MID($B1747,1,1),_311_Table3_ColumnLookup,0),FALSE),
  IF(AND(VALUE(LEFT($A1747,3))=311,RIGHT($B1747,5)="Total"),VLOOKUP('311'!$G$59,_311_Table3,MATCH(MID($B1747,1,1),_311_Table3_ColumnLookup,0),FALSE),
  IF(VALUE(LEFT($A1747,3))=311,VLOOKUP(VALUE(MID($B1747,2,1)),_311_Table3,MATCH(MID($B1747,1,1),_311_Table3_ColumnLookup,0),FALSE)
+N("311"),
  IF(AND(VALUE(LEFT($A1747,3))=312,LEFT($G1747,10)="Unincepted",$B1747="G "),VLOOKUP(" ULO",_312_Table3,MATCH('312'!$N$16,_312_Table3_ColumnLookup,0),FALSE),
  IF(AND(VALUE(LEFT($A1747,3))=312,LEFT($G1747,10)="Unincepted",$B1747="O "),VLOOKUP(" ULO",_312_Table3,MATCH('312'!$V$16,_312_Table3_ColumnLookup,0),FALSE),
  IF(AND(VALUE(LEFT($A1747,3))=312,LEFT($G1747,10)="Unincepted",$B1747="Q "),VLOOKUP(" ULO",_312_Table3,MATCH('312'!$X$16,_312_Table3_ColumnLookup,0),FALSE),
  IF(AND(VALUE(LEFT($A1747,3))=312,LEFT($G1747,10)="Unincepted"),VLOOKUP(" ULO",_312_Table3,MATCH(LEFT($B1747,1),_312_Table3_ColumnLookup,0),FALSE),
  IF(AND(VALUE(LEFT($A1747,3))=312,LEFT($G1747,5)="Total",$B1747="G "),VLOOKUP('312'!$F$80,_312_Table3,MATCH('312'!$N$16,_312_Table3_ColumnLookup,0),FALSE),
  IF(AND(VALUE(LEFT($A1747,3))=312,LEFT($G1747,5)="Total",$B1747="O "),VLOOKUP('312'!$F$80,_312_Table3,MATCH('312'!$V$16,_312_Table3_ColumnLookup,0),FALSE),
  IF(AND(VALUE(LEFT($A1747,3))=312,LEFT($G1747,5)="Total",$B1747="Q "),VLOOKUP('312'!$F$80,_312_Table3,MATCH('312'!$X$16,_312_Table3_ColumnLookup,0),FALSE),
  IF(AND(VALUE(LEFT($A1747,3))=312,LEFT($G1747,5)="Total"),VLOOKUP('312'!$F$80,_312_Table3,MATCH(LEFT($B1747,1),_312_Table3_ColumnLookup,0),FALSE),
  IF(AND(VALUE(LEFT($A1747,3))=312,LEN($I1747)=4,$B1747="G"),VLOOKUP($I1747,_312_Table3,MATCH('312'!$N$16,_312_Table3_ColumnLookup,0),FALSE),
  IF(AND(VALUE(LEFT($A1747,3))=312,LEN($I1747)=4,$B1747="O"),VLOOKUP($I1747,_312_Table3,MATCH('312'!$V$16,_312_Table3_ColumnLookup,0),FALSE),
  IF(AND(VALUE(LEFT($A1747,3))=312,LEN($I1747)=4,$B1747="Q"),VLOOKUP($I1747,_312_Table3,MATCH('312'!$X$16,_312_Table3_ColumnLookup,0),FALSE),
  IF(AND(VALUE(LEFT($A1747,3))=312,LEN($I1747)=4),VLOOKUP($I1747,_312_Table3,MATCH(LEFT($B1747,1),_312_Table3_ColumnLookup,0),FALSE)
+N("312"),
  IF(VALUE(LEFT($A1747,3))=313,VLOOKUP(VALUE(MID($B1747,2,1)),_313_Table3,MATCH(MID($B1747,1,1),_313_Table3_ColumnLookup,0),FALSE)
+N("313"),
  IF(AND(VALUE(LEFT($A1747,3))=314,LEN($B1747)=3),VLOOKUP(VALUE(MID($B1747,2,2)),_314_Table3,MATCH(MID($B1747,1,1),_314_Table3_ColumnLookup,0),FALSE),
  IF(VALUE(LEFT($A1747,3))=314,VLOOKUP(VALUE(MID($B1747,2,1)),_314_Table3,MATCH(MID($B1747,1,1),_314_Table3_ColumnLookup,0),FALSE)
+N("314"),
""))))))))))))))))))))))))</f>
        <v>#N/A</v>
      </c>
      <c r="H1747" s="321" t="str">
        <f>IFERROR(
IF(ISERROR($D1747)=FALSE,$D1747,IF(ISERROR($E1747)=FALSE,$E1747,IF(ISERROR($F1747)=FALSE,$F1747
+N("012 checkboxes"),
IF(
IF(OR(LEFT($A1747,9)="Syndicate",LEFT($A1747,12)="NewSyndicate"),VLOOKUP($A1747,'012'!$J:$ZW,MATCH("Link to button",'012'!$J$1:$ZW$1,0),0)
+N("309 checkbox"),
IF($C1747="309 LCR Summary0",VLOOKUP("Notes990",'309'!$P:$ZZ,MATCH("Link to button",'309'!$P$1:$ZZ$1,0),0)
+N("313 checkboxes"),
IF($C1747="313 Financial Information0LcmVsScr",IF($C1747="309 LCR Summary0",VLOOKUP("LcmVsScr",'309'!$N:$ZZ,MATCH("Link to button",'309'!$N$1:$ZZ$1,0),0),
IF($C1747="313 Financial Information0LcrDocAttached",IF($C1747="309 LCR Summary0",VLOOKUP("LcrDocAttached",'309'!$N:$ZZ,MATCH("Link to button",'309'!$N$1:$ZZ$1,0),
0)))))))=1,TRUE,FALSE)
))),"")</f>
        <v/>
      </c>
    </row>
    <row r="1748" spans="1:8">
      <c r="A1748" s="237" t="e">
        <f>VLOOKUP($G1748,CSVLookups!$B:$R,MATCH(A$1,CSVLookups!$B$1:$R$1,0),FALSE)</f>
        <v>#N/A</v>
      </c>
      <c r="B1748" s="237" t="e">
        <f>VLOOKUP($G1748,CSVLookups!$B:$R,MATCH(B$1,CSVLookups!$B$1:$R$1,0),FALSE)</f>
        <v>#N/A</v>
      </c>
      <c r="C1748" s="238" t="e">
        <f t="shared" si="27"/>
        <v>#N/A</v>
      </c>
      <c r="D1748" s="238" t="e">
        <f>IF(AND(VALUE(LEFT($A1748,3))=309,LEN($B1748)=3),VLOOKUP(VALUE(MID($B1748,2,2)),_309_Table1,MATCH(MID($B1748,1,1),_309_Table1_ColumnLookup,0),FALSE),
  IF($C1748="309 LCR SummaryA",OneYearSCR,IF($C1748="309 LCR SummaryB",UltimateSCR,IF(VALUE(LEFT($A1748,3))=309,VLOOKUP(VALUE(MID($B1748,2,1)),_309_Table1,MATCH(MID($B1748,1,1),_309_Table1_ColumnLookup,0),FALSE)
+N("309"),
  IF(VALUE(LEFT($A1748,3))=310,VLOOKUP(VALUE(MID($B1748,2,1)),_310_Table1,MATCH(MID($B1748,1,1),_310_Table1_ColumnLookup,0),FALSE)
+N("310"),
  IF(AND(VALUE(LEFT($A1748,3))=311,LEN($I1748)=4),VLOOKUP($I1748,_311_Table1,MATCH($B1748,_311_Table1_ColumnLookup,0),FALSE),
  IF(AND(VALUE(LEFT($A1748,3))=311,OR($B1748="I2",$B1748="J2",$B1748="K2",$B1748="L2")),VLOOKUP('311'!$G$58,_311_Table1,MATCH(MID($B1748,1,1),_311_Table1_ColumnLookup,0),FALSE),
  IF(AND(VALUE(LEFT($A1748,3))=311,RIGHT($B1748,5)="Total"),VLOOKUP('311'!$G$59,_311_Table1,MATCH(MID($B1748,1,1),_311_Table1_ColumnLookup,0),FALSE),
  IF(VALUE(LEFT($A1748,3))=311,VLOOKUP(VALUE(MID($B1748,2,1)),_311_Table1,MATCH(MID($B1748,1,1),_311_Table1_ColumnLookup,0),FALSE)
+N("311"),
  IF(AND(VALUE(LEFT($A1748,3))=312,LEFT($G1748,10)="Unincepted",$B1748="G "),VLOOKUP(" ULO",_312_Table1,MATCH('312'!$N$16,_312_Table1_ColumnLookup,0),FALSE),
  IF(AND(VALUE(LEFT($A1748,3))=312,LEFT($G1748,10)="Unincepted",$B1748="O "),VLOOKUP(" ULO",_312_Table1,MATCH('312'!$V$16,_312_Table1_ColumnLookup,0),FALSE),
  IF(AND(VALUE(LEFT($A1748,3))=312,LEFT($G1748,10)="Unincepted",$B1748="Q "),VLOOKUP(" ULO",_312_Table1,MATCH('312'!$X$16,_312_Table1_ColumnLookup,0),FALSE),
  IF(AND(VALUE(LEFT($A1748,3))=312,LEFT($G1748,10)="Unincepted"),VLOOKUP(" ULO",_312_Table1,MATCH(LEFT($B1748,1),_312_Table1_ColumnLookup,0),FALSE),
  IF(AND(VALUE(LEFT($A1748,3))=312,LEFT($G1748,5)="Total",$B1748="G "),VLOOKUP('312'!$F$80,_312_Table1,MATCH('312'!$N$16,_312_Table1_ColumnLookup,0),FALSE),
  IF(AND(VALUE(LEFT($A1748,3))=312,LEFT($G1748,5)="Total",$B1748="O "),VLOOKUP('312'!$F$80,_312_Table1,MATCH('312'!$V$16,_312_Table1_ColumnLookup,0),FALSE),
  IF(AND(VALUE(LEFT($A1748,3))=312,LEFT($G1748,5)="Total",$B1748="Q "),VLOOKUP('312'!$F$80,_312_Table1,MATCH('312'!$X$16,_312_Table1_ColumnLookup,0),FALSE),
  IF(AND(VALUE(LEFT($A1748,3))=312,LEFT($G1748,5)="Total"),VLOOKUP('312'!$F$80,_312_Table1,MATCH(LEFT($B1748,1),_312_Table1_ColumnLookup,0),FALSE),
  IF(AND(VALUE(LEFT($A1748,3))=312,LEN($I1748)=4,$B1748="G"),VLOOKUP($I1748,_312_Table1,MATCH('312'!$N$16,_312_Table1_ColumnLookup,0),FALSE),
  IF(AND(VALUE(LEFT($A1748,3))=312,LEN($I1748)=4,$B1748="O"),VLOOKUP($I1748,_312_Table1,MATCH('312'!$V$16,_312_Table1_ColumnLookup,0),FALSE),
  IF(AND(VALUE(LEFT($A1748,3))=312,LEN($I1748)=4,$B1748="Q"),VLOOKUP($I1748,_312_Table1,MATCH('312'!$X$16,_312_Table1_ColumnLookup,0),FALSE),
  IF(AND(VALUE(LEFT($A1748,3))=312,LEN($I1748)=4),VLOOKUP($I1748,_312_Table1,MATCH(LEFT($B1748,1),_312_Table1_ColumnLookup,0),FALSE)
+N("312"),
  IF(VALUE(LEFT($A1748,3))=313,VLOOKUP(VALUE(MID($B1748,2,1)),_313_Table1,MATCH(MID($B1748,1,1),_313_Table1_ColumnLookup,0),FALSE)
+N("313"),
  IF(AND(VALUE(LEFT($A1748,3))=314,LEN($B1748)=3),VLOOKUP(VALUE(MID($B1748,2,2)),_314_Table1,MATCH(MID($B1748,1,1),_314_Table1_ColumnLookup,0),FALSE),
  IF(VALUE(LEFT($A1748,3))=314,VLOOKUP(VALUE(MID($B1748,2,1)),_314_Table1,MATCH(MID($B1748,1,1),_314_Table1_ColumnLookup,0),FALSE)
+N("314"),
""))))))))))))))))))))))))</f>
        <v>#N/A</v>
      </c>
      <c r="E1748" s="238" t="e">
        <f>IF(AND(VALUE(LEFT($A1748,3))=309,LEN($B1748)=3),VLOOKUP(VALUE(MID($B1748,2,2)),_309_Table2,MATCH(MID($B1748,1,1),_309_Table2_ColumnLookup,0),FALSE),
  IF($C1748="309 LCR SummaryA",OneYearSCR,IF($C1748="309 LCR SummaryB",UltimateSCR,IF(VALUE(LEFT($A1748,3))=309,VLOOKUP(VALUE(MID($B1748,2,1)),_309_Table2,MATCH(MID($B1748,1,1),_309_Table2_ColumnLookup,0),FALSE)
+N("309"),
  IF(VALUE(LEFT($A1748,3))=310,VLOOKUP(VALUE(MID($B1748,2,1)),_310_Table2,MATCH(MID($B1748,1,1),_310_Table2_ColumnLookup,0),FALSE)
+N("310"),
  IF(AND(VALUE(LEFT($A1748,3))=311,LEN($I1748)=4),VLOOKUP($I1748,_311_Table2,MATCH($B1748,_311_Table2_ColumnLookup,0),FALSE),
  IF(AND(VALUE(LEFT($A1748,3))=311,OR($B1748="I2",$B1748="J2",$B1748="K2",$B1748="L2")),VLOOKUP('311'!$G$58,_311_Table2,MATCH(MID($B1748,1,1),_311_Table2_ColumnLookup,0),FALSE),
  IF(AND(VALUE(LEFT($A1748,3))=311,RIGHT($B1748,5)="Total"),VLOOKUP('311'!$G$59,_311_Table2,MATCH(MID($B1748,1,1),_311_Table2_ColumnLookup,0),FALSE),
  IF(VALUE(LEFT($A1748,3))=311,VLOOKUP(VALUE(MID($B1748,2,1)),_311_Table2,MATCH(MID($B1748,1,1),_311_Table2_ColumnLookup,0),FALSE)
+N("311"),
  IF(AND(VALUE(LEFT($A1748,3))=312,LEFT($G1748,10)="Unincepted",$B1748="G "),VLOOKUP(" ULO",_312_Table2,MATCH('312'!$N$16,_312_Table2_ColumnLookup,0),FALSE),
  IF(AND(VALUE(LEFT($A1748,3))=312,LEFT($G1748,10)="Unincepted",$B1748="O "),VLOOKUP(" ULO",_312_Table2,MATCH('312'!$V$16,_312_Table2_ColumnLookup,0),FALSE),
  IF(AND(VALUE(LEFT($A1748,3))=312,LEFT($G1748,10)="Unincepted",$B1748="Q "),VLOOKUP(" ULO",_312_Table2,MATCH('312'!$X$16,_312_Table2_ColumnLookup,0),FALSE),
  IF(AND(VALUE(LEFT($A1748,3))=312,LEFT($G1748,10)="Unincepted"),VLOOKUP(" ULO",_312_Table2,MATCH(LEFT($B1748,1),_312_Table2_ColumnLookup,0),FALSE),
  IF(AND(VALUE(LEFT($A1748,3))=312,LEFT($G1748,5)="Total",$B1748="G "),VLOOKUP('312'!$F$80,_312_Table2,MATCH('312'!$N$16,_312_Table2_ColumnLookup,0),FALSE),
  IF(AND(VALUE(LEFT($A1748,3))=312,LEFT($G1748,5)="Total",$B1748="O "),VLOOKUP('312'!$F$80,_312_Table2,MATCH('312'!$V$16,_312_Table2_ColumnLookup,0),FALSE),
  IF(AND(VALUE(LEFT($A1748,3))=312,LEFT($G1748,5)="Total",$B1748="Q "),VLOOKUP('312'!$F$80,_312_Table2,MATCH('312'!$X$16,_312_Table2_ColumnLookup,0),FALSE),
  IF(AND(VALUE(LEFT($A1748,3))=312,LEFT($G1748,5)="Total"),VLOOKUP('312'!$F$80,_312_Table2,MATCH(LEFT($B1748,1),_312_Table2_ColumnLookup,0),FALSE),
  IF(AND(VALUE(LEFT($A1748,3))=312,LEN($I1748)=4,$B1748="G"),VLOOKUP($I1748,_312_Table2,MATCH('312'!$N$16,_312_Table2_ColumnLookup,0),FALSE),
  IF(AND(VALUE(LEFT($A1748,3))=312,LEN($I1748)=4,$B1748="O"),VLOOKUP($I1748,_312_Table2,MATCH('312'!$V$16,_312_Table2_ColumnLookup,0),FALSE),
  IF(AND(VALUE(LEFT($A1748,3))=312,LEN($I1748)=4,$B1748="Q"),VLOOKUP($I1748,_312_Table2,MATCH('312'!$X$16,_312_Table2_ColumnLookup,0),FALSE),
  IF(AND(VALUE(LEFT($A1748,3))=312,LEN($I1748)=4),VLOOKUP($I1748,_312_Table2,MATCH(LEFT($B1748,1),_312_Table2_ColumnLookup,0),FALSE)
+N("312"),
  IF(VALUE(LEFT($A1748,3))=313,VLOOKUP(VALUE(MID($B1748,2,1)),_313_Table2,MATCH(MID($B1748,1,1),_313_Table2_ColumnLookup,0),FALSE)
+N("313"),
  IF(AND(VALUE(LEFT($A1748,3))=314,LEN($B1748)=3),VLOOKUP(VALUE(MID($B1748,2,2)),_314_Table2,MATCH(MID($B1748,1,1),_314_Table2_ColumnLookup,0),FALSE),
  IF(VALUE(LEFT($A1748,3))=314,VLOOKUP(VALUE(MID($B1748,2,1)),_314_Table2,MATCH(MID($B1748,1,1),_314_Table2_ColumnLookup,0),FALSE)
+N("314"),
""))))))))))))))))))))))))</f>
        <v>#N/A</v>
      </c>
      <c r="F1748" s="238" t="e">
        <f>IF(AND(VALUE(LEFT($A1748,3))=309,LEN($B1748)=3),VLOOKUP(VALUE(MID($B1748,2,2)),_309_Table3,MATCH(MID($B1748,1,1),_309_Table3_ColumnLookup,0),FALSE),
  IF($C1748="309 LCR SummaryA",OneYearSCR,IF($C1748="309 LCR SummaryB",UltimateSCR,IF(VALUE(LEFT($A1748,3))=309,VLOOKUP(VALUE(MID($B1748,2,1)),_309_Table3,MATCH(MID($B1748,1,1),_309_Table3_ColumnLookup,0),FALSE)
+N("309"),
  IF(VALUE(LEFT($A1748,3))=310,VLOOKUP(VALUE(MID($B1748,2,1)),_310_Table3,MATCH(MID($B1748,1,1),_310_Table3_ColumnLookup,0),FALSE)
+N("310"),
  IF(AND(VALUE(LEFT($A1748,3))=311,LEN($I1748)=4),VLOOKUP($I1748,_311_Table3,MATCH($B1748,_311_Table3_ColumnLookup,0),FALSE),
  IF(AND(VALUE(LEFT($A1748,3))=311,OR($B1748="I2",$B1748="J2",$B1748="K2",$B1748="L2")),VLOOKUP('311'!$G$58,_311_Table3,MATCH(MID($B1748,1,1),_311_Table3_ColumnLookup,0),FALSE),
  IF(AND(VALUE(LEFT($A1748,3))=311,RIGHT($B1748,5)="Total"),VLOOKUP('311'!$G$59,_311_Table3,MATCH(MID($B1748,1,1),_311_Table3_ColumnLookup,0),FALSE),
  IF(VALUE(LEFT($A1748,3))=311,VLOOKUP(VALUE(MID($B1748,2,1)),_311_Table3,MATCH(MID($B1748,1,1),_311_Table3_ColumnLookup,0),FALSE)
+N("311"),
  IF(AND(VALUE(LEFT($A1748,3))=312,LEFT($G1748,10)="Unincepted",$B1748="G "),VLOOKUP(" ULO",_312_Table3,MATCH('312'!$N$16,_312_Table3_ColumnLookup,0),FALSE),
  IF(AND(VALUE(LEFT($A1748,3))=312,LEFT($G1748,10)="Unincepted",$B1748="O "),VLOOKUP(" ULO",_312_Table3,MATCH('312'!$V$16,_312_Table3_ColumnLookup,0),FALSE),
  IF(AND(VALUE(LEFT($A1748,3))=312,LEFT($G1748,10)="Unincepted",$B1748="Q "),VLOOKUP(" ULO",_312_Table3,MATCH('312'!$X$16,_312_Table3_ColumnLookup,0),FALSE),
  IF(AND(VALUE(LEFT($A1748,3))=312,LEFT($G1748,10)="Unincepted"),VLOOKUP(" ULO",_312_Table3,MATCH(LEFT($B1748,1),_312_Table3_ColumnLookup,0),FALSE),
  IF(AND(VALUE(LEFT($A1748,3))=312,LEFT($G1748,5)="Total",$B1748="G "),VLOOKUP('312'!$F$80,_312_Table3,MATCH('312'!$N$16,_312_Table3_ColumnLookup,0),FALSE),
  IF(AND(VALUE(LEFT($A1748,3))=312,LEFT($G1748,5)="Total",$B1748="O "),VLOOKUP('312'!$F$80,_312_Table3,MATCH('312'!$V$16,_312_Table3_ColumnLookup,0),FALSE),
  IF(AND(VALUE(LEFT($A1748,3))=312,LEFT($G1748,5)="Total",$B1748="Q "),VLOOKUP('312'!$F$80,_312_Table3,MATCH('312'!$X$16,_312_Table3_ColumnLookup,0),FALSE),
  IF(AND(VALUE(LEFT($A1748,3))=312,LEFT($G1748,5)="Total"),VLOOKUP('312'!$F$80,_312_Table3,MATCH(LEFT($B1748,1),_312_Table3_ColumnLookup,0),FALSE),
  IF(AND(VALUE(LEFT($A1748,3))=312,LEN($I1748)=4,$B1748="G"),VLOOKUP($I1748,_312_Table3,MATCH('312'!$N$16,_312_Table3_ColumnLookup,0),FALSE),
  IF(AND(VALUE(LEFT($A1748,3))=312,LEN($I1748)=4,$B1748="O"),VLOOKUP($I1748,_312_Table3,MATCH('312'!$V$16,_312_Table3_ColumnLookup,0),FALSE),
  IF(AND(VALUE(LEFT($A1748,3))=312,LEN($I1748)=4,$B1748="Q"),VLOOKUP($I1748,_312_Table3,MATCH('312'!$X$16,_312_Table3_ColumnLookup,0),FALSE),
  IF(AND(VALUE(LEFT($A1748,3))=312,LEN($I1748)=4),VLOOKUP($I1748,_312_Table3,MATCH(LEFT($B1748,1),_312_Table3_ColumnLookup,0),FALSE)
+N("312"),
  IF(VALUE(LEFT($A1748,3))=313,VLOOKUP(VALUE(MID($B1748,2,1)),_313_Table3,MATCH(MID($B1748,1,1),_313_Table3_ColumnLookup,0),FALSE)
+N("313"),
  IF(AND(VALUE(LEFT($A1748,3))=314,LEN($B1748)=3),VLOOKUP(VALUE(MID($B1748,2,2)),_314_Table3,MATCH(MID($B1748,1,1),_314_Table3_ColumnLookup,0),FALSE),
  IF(VALUE(LEFT($A1748,3))=314,VLOOKUP(VALUE(MID($B1748,2,1)),_314_Table3,MATCH(MID($B1748,1,1),_314_Table3_ColumnLookup,0),FALSE)
+N("314"),
""))))))))))))))))))))))))</f>
        <v>#N/A</v>
      </c>
      <c r="H1748" s="321" t="str">
        <f>IFERROR(
IF(ISERROR($D1748)=FALSE,$D1748,IF(ISERROR($E1748)=FALSE,$E1748,IF(ISERROR($F1748)=FALSE,$F1748
+N("012 checkboxes"),
IF(
IF(OR(LEFT($A1748,9)="Syndicate",LEFT($A1748,12)="NewSyndicate"),VLOOKUP($A1748,'012'!$J:$ZW,MATCH("Link to button",'012'!$J$1:$ZW$1,0),0)
+N("309 checkbox"),
IF($C1748="309 LCR Summary0",VLOOKUP("Notes990",'309'!$P:$ZZ,MATCH("Link to button",'309'!$P$1:$ZZ$1,0),0)
+N("313 checkboxes"),
IF($C1748="313 Financial Information0LcmVsScr",IF($C1748="309 LCR Summary0",VLOOKUP("LcmVsScr",'309'!$N:$ZZ,MATCH("Link to button",'309'!$N$1:$ZZ$1,0),0),
IF($C1748="313 Financial Information0LcrDocAttached",IF($C1748="309 LCR Summary0",VLOOKUP("LcrDocAttached",'309'!$N:$ZZ,MATCH("Link to button",'309'!$N$1:$ZZ$1,0),
0)))))))=1,TRUE,FALSE)
))),"")</f>
        <v/>
      </c>
    </row>
    <row r="1749" spans="1:8">
      <c r="A1749" s="237" t="e">
        <f>VLOOKUP($G1749,CSVLookups!$B:$R,MATCH(A$1,CSVLookups!$B$1:$R$1,0),FALSE)</f>
        <v>#N/A</v>
      </c>
      <c r="B1749" s="237" t="e">
        <f>VLOOKUP($G1749,CSVLookups!$B:$R,MATCH(B$1,CSVLookups!$B$1:$R$1,0),FALSE)</f>
        <v>#N/A</v>
      </c>
      <c r="C1749" s="238" t="e">
        <f t="shared" si="27"/>
        <v>#N/A</v>
      </c>
      <c r="D1749" s="238" t="e">
        <f>IF(AND(VALUE(LEFT($A1749,3))=309,LEN($B1749)=3),VLOOKUP(VALUE(MID($B1749,2,2)),_309_Table1,MATCH(MID($B1749,1,1),_309_Table1_ColumnLookup,0),FALSE),
  IF($C1749="309 LCR SummaryA",OneYearSCR,IF($C1749="309 LCR SummaryB",UltimateSCR,IF(VALUE(LEFT($A1749,3))=309,VLOOKUP(VALUE(MID($B1749,2,1)),_309_Table1,MATCH(MID($B1749,1,1),_309_Table1_ColumnLookup,0),FALSE)
+N("309"),
  IF(VALUE(LEFT($A1749,3))=310,VLOOKUP(VALUE(MID($B1749,2,1)),_310_Table1,MATCH(MID($B1749,1,1),_310_Table1_ColumnLookup,0),FALSE)
+N("310"),
  IF(AND(VALUE(LEFT($A1749,3))=311,LEN($I1749)=4),VLOOKUP($I1749,_311_Table1,MATCH($B1749,_311_Table1_ColumnLookup,0),FALSE),
  IF(AND(VALUE(LEFT($A1749,3))=311,OR($B1749="I2",$B1749="J2",$B1749="K2",$B1749="L2")),VLOOKUP('311'!$G$58,_311_Table1,MATCH(MID($B1749,1,1),_311_Table1_ColumnLookup,0),FALSE),
  IF(AND(VALUE(LEFT($A1749,3))=311,RIGHT($B1749,5)="Total"),VLOOKUP('311'!$G$59,_311_Table1,MATCH(MID($B1749,1,1),_311_Table1_ColumnLookup,0),FALSE),
  IF(VALUE(LEFT($A1749,3))=311,VLOOKUP(VALUE(MID($B1749,2,1)),_311_Table1,MATCH(MID($B1749,1,1),_311_Table1_ColumnLookup,0),FALSE)
+N("311"),
  IF(AND(VALUE(LEFT($A1749,3))=312,LEFT($G1749,10)="Unincepted",$B1749="G "),VLOOKUP(" ULO",_312_Table1,MATCH('312'!$N$16,_312_Table1_ColumnLookup,0),FALSE),
  IF(AND(VALUE(LEFT($A1749,3))=312,LEFT($G1749,10)="Unincepted",$B1749="O "),VLOOKUP(" ULO",_312_Table1,MATCH('312'!$V$16,_312_Table1_ColumnLookup,0),FALSE),
  IF(AND(VALUE(LEFT($A1749,3))=312,LEFT($G1749,10)="Unincepted",$B1749="Q "),VLOOKUP(" ULO",_312_Table1,MATCH('312'!$X$16,_312_Table1_ColumnLookup,0),FALSE),
  IF(AND(VALUE(LEFT($A1749,3))=312,LEFT($G1749,10)="Unincepted"),VLOOKUP(" ULO",_312_Table1,MATCH(LEFT($B1749,1),_312_Table1_ColumnLookup,0),FALSE),
  IF(AND(VALUE(LEFT($A1749,3))=312,LEFT($G1749,5)="Total",$B1749="G "),VLOOKUP('312'!$F$80,_312_Table1,MATCH('312'!$N$16,_312_Table1_ColumnLookup,0),FALSE),
  IF(AND(VALUE(LEFT($A1749,3))=312,LEFT($G1749,5)="Total",$B1749="O "),VLOOKUP('312'!$F$80,_312_Table1,MATCH('312'!$V$16,_312_Table1_ColumnLookup,0),FALSE),
  IF(AND(VALUE(LEFT($A1749,3))=312,LEFT($G1749,5)="Total",$B1749="Q "),VLOOKUP('312'!$F$80,_312_Table1,MATCH('312'!$X$16,_312_Table1_ColumnLookup,0),FALSE),
  IF(AND(VALUE(LEFT($A1749,3))=312,LEFT($G1749,5)="Total"),VLOOKUP('312'!$F$80,_312_Table1,MATCH(LEFT($B1749,1),_312_Table1_ColumnLookup,0),FALSE),
  IF(AND(VALUE(LEFT($A1749,3))=312,LEN($I1749)=4,$B1749="G"),VLOOKUP($I1749,_312_Table1,MATCH('312'!$N$16,_312_Table1_ColumnLookup,0),FALSE),
  IF(AND(VALUE(LEFT($A1749,3))=312,LEN($I1749)=4,$B1749="O"),VLOOKUP($I1749,_312_Table1,MATCH('312'!$V$16,_312_Table1_ColumnLookup,0),FALSE),
  IF(AND(VALUE(LEFT($A1749,3))=312,LEN($I1749)=4,$B1749="Q"),VLOOKUP($I1749,_312_Table1,MATCH('312'!$X$16,_312_Table1_ColumnLookup,0),FALSE),
  IF(AND(VALUE(LEFT($A1749,3))=312,LEN($I1749)=4),VLOOKUP($I1749,_312_Table1,MATCH(LEFT($B1749,1),_312_Table1_ColumnLookup,0),FALSE)
+N("312"),
  IF(VALUE(LEFT($A1749,3))=313,VLOOKUP(VALUE(MID($B1749,2,1)),_313_Table1,MATCH(MID($B1749,1,1),_313_Table1_ColumnLookup,0),FALSE)
+N("313"),
  IF(AND(VALUE(LEFT($A1749,3))=314,LEN($B1749)=3),VLOOKUP(VALUE(MID($B1749,2,2)),_314_Table1,MATCH(MID($B1749,1,1),_314_Table1_ColumnLookup,0),FALSE),
  IF(VALUE(LEFT($A1749,3))=314,VLOOKUP(VALUE(MID($B1749,2,1)),_314_Table1,MATCH(MID($B1749,1,1),_314_Table1_ColumnLookup,0),FALSE)
+N("314"),
""))))))))))))))))))))))))</f>
        <v>#N/A</v>
      </c>
      <c r="E1749" s="238" t="e">
        <f>IF(AND(VALUE(LEFT($A1749,3))=309,LEN($B1749)=3),VLOOKUP(VALUE(MID($B1749,2,2)),_309_Table2,MATCH(MID($B1749,1,1),_309_Table2_ColumnLookup,0),FALSE),
  IF($C1749="309 LCR SummaryA",OneYearSCR,IF($C1749="309 LCR SummaryB",UltimateSCR,IF(VALUE(LEFT($A1749,3))=309,VLOOKUP(VALUE(MID($B1749,2,1)),_309_Table2,MATCH(MID($B1749,1,1),_309_Table2_ColumnLookup,0),FALSE)
+N("309"),
  IF(VALUE(LEFT($A1749,3))=310,VLOOKUP(VALUE(MID($B1749,2,1)),_310_Table2,MATCH(MID($B1749,1,1),_310_Table2_ColumnLookup,0),FALSE)
+N("310"),
  IF(AND(VALUE(LEFT($A1749,3))=311,LEN($I1749)=4),VLOOKUP($I1749,_311_Table2,MATCH($B1749,_311_Table2_ColumnLookup,0),FALSE),
  IF(AND(VALUE(LEFT($A1749,3))=311,OR($B1749="I2",$B1749="J2",$B1749="K2",$B1749="L2")),VLOOKUP('311'!$G$58,_311_Table2,MATCH(MID($B1749,1,1),_311_Table2_ColumnLookup,0),FALSE),
  IF(AND(VALUE(LEFT($A1749,3))=311,RIGHT($B1749,5)="Total"),VLOOKUP('311'!$G$59,_311_Table2,MATCH(MID($B1749,1,1),_311_Table2_ColumnLookup,0),FALSE),
  IF(VALUE(LEFT($A1749,3))=311,VLOOKUP(VALUE(MID($B1749,2,1)),_311_Table2,MATCH(MID($B1749,1,1),_311_Table2_ColumnLookup,0),FALSE)
+N("311"),
  IF(AND(VALUE(LEFT($A1749,3))=312,LEFT($G1749,10)="Unincepted",$B1749="G "),VLOOKUP(" ULO",_312_Table2,MATCH('312'!$N$16,_312_Table2_ColumnLookup,0),FALSE),
  IF(AND(VALUE(LEFT($A1749,3))=312,LEFT($G1749,10)="Unincepted",$B1749="O "),VLOOKUP(" ULO",_312_Table2,MATCH('312'!$V$16,_312_Table2_ColumnLookup,0),FALSE),
  IF(AND(VALUE(LEFT($A1749,3))=312,LEFT($G1749,10)="Unincepted",$B1749="Q "),VLOOKUP(" ULO",_312_Table2,MATCH('312'!$X$16,_312_Table2_ColumnLookup,0),FALSE),
  IF(AND(VALUE(LEFT($A1749,3))=312,LEFT($G1749,10)="Unincepted"),VLOOKUP(" ULO",_312_Table2,MATCH(LEFT($B1749,1),_312_Table2_ColumnLookup,0),FALSE),
  IF(AND(VALUE(LEFT($A1749,3))=312,LEFT($G1749,5)="Total",$B1749="G "),VLOOKUP('312'!$F$80,_312_Table2,MATCH('312'!$N$16,_312_Table2_ColumnLookup,0),FALSE),
  IF(AND(VALUE(LEFT($A1749,3))=312,LEFT($G1749,5)="Total",$B1749="O "),VLOOKUP('312'!$F$80,_312_Table2,MATCH('312'!$V$16,_312_Table2_ColumnLookup,0),FALSE),
  IF(AND(VALUE(LEFT($A1749,3))=312,LEFT($G1749,5)="Total",$B1749="Q "),VLOOKUP('312'!$F$80,_312_Table2,MATCH('312'!$X$16,_312_Table2_ColumnLookup,0),FALSE),
  IF(AND(VALUE(LEFT($A1749,3))=312,LEFT($G1749,5)="Total"),VLOOKUP('312'!$F$80,_312_Table2,MATCH(LEFT($B1749,1),_312_Table2_ColumnLookup,0),FALSE),
  IF(AND(VALUE(LEFT($A1749,3))=312,LEN($I1749)=4,$B1749="G"),VLOOKUP($I1749,_312_Table2,MATCH('312'!$N$16,_312_Table2_ColumnLookup,0),FALSE),
  IF(AND(VALUE(LEFT($A1749,3))=312,LEN($I1749)=4,$B1749="O"),VLOOKUP($I1749,_312_Table2,MATCH('312'!$V$16,_312_Table2_ColumnLookup,0),FALSE),
  IF(AND(VALUE(LEFT($A1749,3))=312,LEN($I1749)=4,$B1749="Q"),VLOOKUP($I1749,_312_Table2,MATCH('312'!$X$16,_312_Table2_ColumnLookup,0),FALSE),
  IF(AND(VALUE(LEFT($A1749,3))=312,LEN($I1749)=4),VLOOKUP($I1749,_312_Table2,MATCH(LEFT($B1749,1),_312_Table2_ColumnLookup,0),FALSE)
+N("312"),
  IF(VALUE(LEFT($A1749,3))=313,VLOOKUP(VALUE(MID($B1749,2,1)),_313_Table2,MATCH(MID($B1749,1,1),_313_Table2_ColumnLookup,0),FALSE)
+N("313"),
  IF(AND(VALUE(LEFT($A1749,3))=314,LEN($B1749)=3),VLOOKUP(VALUE(MID($B1749,2,2)),_314_Table2,MATCH(MID($B1749,1,1),_314_Table2_ColumnLookup,0),FALSE),
  IF(VALUE(LEFT($A1749,3))=314,VLOOKUP(VALUE(MID($B1749,2,1)),_314_Table2,MATCH(MID($B1749,1,1),_314_Table2_ColumnLookup,0),FALSE)
+N("314"),
""))))))))))))))))))))))))</f>
        <v>#N/A</v>
      </c>
      <c r="F1749" s="238" t="e">
        <f>IF(AND(VALUE(LEFT($A1749,3))=309,LEN($B1749)=3),VLOOKUP(VALUE(MID($B1749,2,2)),_309_Table3,MATCH(MID($B1749,1,1),_309_Table3_ColumnLookup,0),FALSE),
  IF($C1749="309 LCR SummaryA",OneYearSCR,IF($C1749="309 LCR SummaryB",UltimateSCR,IF(VALUE(LEFT($A1749,3))=309,VLOOKUP(VALUE(MID($B1749,2,1)),_309_Table3,MATCH(MID($B1749,1,1),_309_Table3_ColumnLookup,0),FALSE)
+N("309"),
  IF(VALUE(LEFT($A1749,3))=310,VLOOKUP(VALUE(MID($B1749,2,1)),_310_Table3,MATCH(MID($B1749,1,1),_310_Table3_ColumnLookup,0),FALSE)
+N("310"),
  IF(AND(VALUE(LEFT($A1749,3))=311,LEN($I1749)=4),VLOOKUP($I1749,_311_Table3,MATCH($B1749,_311_Table3_ColumnLookup,0),FALSE),
  IF(AND(VALUE(LEFT($A1749,3))=311,OR($B1749="I2",$B1749="J2",$B1749="K2",$B1749="L2")),VLOOKUP('311'!$G$58,_311_Table3,MATCH(MID($B1749,1,1),_311_Table3_ColumnLookup,0),FALSE),
  IF(AND(VALUE(LEFT($A1749,3))=311,RIGHT($B1749,5)="Total"),VLOOKUP('311'!$G$59,_311_Table3,MATCH(MID($B1749,1,1),_311_Table3_ColumnLookup,0),FALSE),
  IF(VALUE(LEFT($A1749,3))=311,VLOOKUP(VALUE(MID($B1749,2,1)),_311_Table3,MATCH(MID($B1749,1,1),_311_Table3_ColumnLookup,0),FALSE)
+N("311"),
  IF(AND(VALUE(LEFT($A1749,3))=312,LEFT($G1749,10)="Unincepted",$B1749="G "),VLOOKUP(" ULO",_312_Table3,MATCH('312'!$N$16,_312_Table3_ColumnLookup,0),FALSE),
  IF(AND(VALUE(LEFT($A1749,3))=312,LEFT($G1749,10)="Unincepted",$B1749="O "),VLOOKUP(" ULO",_312_Table3,MATCH('312'!$V$16,_312_Table3_ColumnLookup,0),FALSE),
  IF(AND(VALUE(LEFT($A1749,3))=312,LEFT($G1749,10)="Unincepted",$B1749="Q "),VLOOKUP(" ULO",_312_Table3,MATCH('312'!$X$16,_312_Table3_ColumnLookup,0),FALSE),
  IF(AND(VALUE(LEFT($A1749,3))=312,LEFT($G1749,10)="Unincepted"),VLOOKUP(" ULO",_312_Table3,MATCH(LEFT($B1749,1),_312_Table3_ColumnLookup,0),FALSE),
  IF(AND(VALUE(LEFT($A1749,3))=312,LEFT($G1749,5)="Total",$B1749="G "),VLOOKUP('312'!$F$80,_312_Table3,MATCH('312'!$N$16,_312_Table3_ColumnLookup,0),FALSE),
  IF(AND(VALUE(LEFT($A1749,3))=312,LEFT($G1749,5)="Total",$B1749="O "),VLOOKUP('312'!$F$80,_312_Table3,MATCH('312'!$V$16,_312_Table3_ColumnLookup,0),FALSE),
  IF(AND(VALUE(LEFT($A1749,3))=312,LEFT($G1749,5)="Total",$B1749="Q "),VLOOKUP('312'!$F$80,_312_Table3,MATCH('312'!$X$16,_312_Table3_ColumnLookup,0),FALSE),
  IF(AND(VALUE(LEFT($A1749,3))=312,LEFT($G1749,5)="Total"),VLOOKUP('312'!$F$80,_312_Table3,MATCH(LEFT($B1749,1),_312_Table3_ColumnLookup,0),FALSE),
  IF(AND(VALUE(LEFT($A1749,3))=312,LEN($I1749)=4,$B1749="G"),VLOOKUP($I1749,_312_Table3,MATCH('312'!$N$16,_312_Table3_ColumnLookup,0),FALSE),
  IF(AND(VALUE(LEFT($A1749,3))=312,LEN($I1749)=4,$B1749="O"),VLOOKUP($I1749,_312_Table3,MATCH('312'!$V$16,_312_Table3_ColumnLookup,0),FALSE),
  IF(AND(VALUE(LEFT($A1749,3))=312,LEN($I1749)=4,$B1749="Q"),VLOOKUP($I1749,_312_Table3,MATCH('312'!$X$16,_312_Table3_ColumnLookup,0),FALSE),
  IF(AND(VALUE(LEFT($A1749,3))=312,LEN($I1749)=4),VLOOKUP($I1749,_312_Table3,MATCH(LEFT($B1749,1),_312_Table3_ColumnLookup,0),FALSE)
+N("312"),
  IF(VALUE(LEFT($A1749,3))=313,VLOOKUP(VALUE(MID($B1749,2,1)),_313_Table3,MATCH(MID($B1749,1,1),_313_Table3_ColumnLookup,0),FALSE)
+N("313"),
  IF(AND(VALUE(LEFT($A1749,3))=314,LEN($B1749)=3),VLOOKUP(VALUE(MID($B1749,2,2)),_314_Table3,MATCH(MID($B1749,1,1),_314_Table3_ColumnLookup,0),FALSE),
  IF(VALUE(LEFT($A1749,3))=314,VLOOKUP(VALUE(MID($B1749,2,1)),_314_Table3,MATCH(MID($B1749,1,1),_314_Table3_ColumnLookup,0),FALSE)
+N("314"),
""))))))))))))))))))))))))</f>
        <v>#N/A</v>
      </c>
      <c r="H1749" s="321" t="str">
        <f>IFERROR(
IF(ISERROR($D1749)=FALSE,$D1749,IF(ISERROR($E1749)=FALSE,$E1749,IF(ISERROR($F1749)=FALSE,$F1749
+N("012 checkboxes"),
IF(
IF(OR(LEFT($A1749,9)="Syndicate",LEFT($A1749,12)="NewSyndicate"),VLOOKUP($A1749,'012'!$J:$ZW,MATCH("Link to button",'012'!$J$1:$ZW$1,0),0)
+N("309 checkbox"),
IF($C1749="309 LCR Summary0",VLOOKUP("Notes990",'309'!$P:$ZZ,MATCH("Link to button",'309'!$P$1:$ZZ$1,0),0)
+N("313 checkboxes"),
IF($C1749="313 Financial Information0LcmVsScr",IF($C1749="309 LCR Summary0",VLOOKUP("LcmVsScr",'309'!$N:$ZZ,MATCH("Link to button",'309'!$N$1:$ZZ$1,0),0),
IF($C1749="313 Financial Information0LcrDocAttached",IF($C1749="309 LCR Summary0",VLOOKUP("LcrDocAttached",'309'!$N:$ZZ,MATCH("Link to button",'309'!$N$1:$ZZ$1,0),
0)))))))=1,TRUE,FALSE)
))),"")</f>
        <v/>
      </c>
    </row>
    <row r="1750" spans="1:8">
      <c r="A1750" s="237" t="e">
        <f>VLOOKUP($G1750,CSVLookups!$B:$R,MATCH(A$1,CSVLookups!$B$1:$R$1,0),FALSE)</f>
        <v>#N/A</v>
      </c>
      <c r="B1750" s="237" t="e">
        <f>VLOOKUP($G1750,CSVLookups!$B:$R,MATCH(B$1,CSVLookups!$B$1:$R$1,0),FALSE)</f>
        <v>#N/A</v>
      </c>
      <c r="C1750" s="238" t="e">
        <f t="shared" si="27"/>
        <v>#N/A</v>
      </c>
      <c r="D1750" s="238" t="e">
        <f>IF(AND(VALUE(LEFT($A1750,3))=309,LEN($B1750)=3),VLOOKUP(VALUE(MID($B1750,2,2)),_309_Table1,MATCH(MID($B1750,1,1),_309_Table1_ColumnLookup,0),FALSE),
  IF($C1750="309 LCR SummaryA",OneYearSCR,IF($C1750="309 LCR SummaryB",UltimateSCR,IF(VALUE(LEFT($A1750,3))=309,VLOOKUP(VALUE(MID($B1750,2,1)),_309_Table1,MATCH(MID($B1750,1,1),_309_Table1_ColumnLookup,0),FALSE)
+N("309"),
  IF(VALUE(LEFT($A1750,3))=310,VLOOKUP(VALUE(MID($B1750,2,1)),_310_Table1,MATCH(MID($B1750,1,1),_310_Table1_ColumnLookup,0),FALSE)
+N("310"),
  IF(AND(VALUE(LEFT($A1750,3))=311,LEN($I1750)=4),VLOOKUP($I1750,_311_Table1,MATCH($B1750,_311_Table1_ColumnLookup,0),FALSE),
  IF(AND(VALUE(LEFT($A1750,3))=311,OR($B1750="I2",$B1750="J2",$B1750="K2",$B1750="L2")),VLOOKUP('311'!$G$58,_311_Table1,MATCH(MID($B1750,1,1),_311_Table1_ColumnLookup,0),FALSE),
  IF(AND(VALUE(LEFT($A1750,3))=311,RIGHT($B1750,5)="Total"),VLOOKUP('311'!$G$59,_311_Table1,MATCH(MID($B1750,1,1),_311_Table1_ColumnLookup,0),FALSE),
  IF(VALUE(LEFT($A1750,3))=311,VLOOKUP(VALUE(MID($B1750,2,1)),_311_Table1,MATCH(MID($B1750,1,1),_311_Table1_ColumnLookup,0),FALSE)
+N("311"),
  IF(AND(VALUE(LEFT($A1750,3))=312,LEFT($G1750,10)="Unincepted",$B1750="G "),VLOOKUP(" ULO",_312_Table1,MATCH('312'!$N$16,_312_Table1_ColumnLookup,0),FALSE),
  IF(AND(VALUE(LEFT($A1750,3))=312,LEFT($G1750,10)="Unincepted",$B1750="O "),VLOOKUP(" ULO",_312_Table1,MATCH('312'!$V$16,_312_Table1_ColumnLookup,0),FALSE),
  IF(AND(VALUE(LEFT($A1750,3))=312,LEFT($G1750,10)="Unincepted",$B1750="Q "),VLOOKUP(" ULO",_312_Table1,MATCH('312'!$X$16,_312_Table1_ColumnLookup,0),FALSE),
  IF(AND(VALUE(LEFT($A1750,3))=312,LEFT($G1750,10)="Unincepted"),VLOOKUP(" ULO",_312_Table1,MATCH(LEFT($B1750,1),_312_Table1_ColumnLookup,0),FALSE),
  IF(AND(VALUE(LEFT($A1750,3))=312,LEFT($G1750,5)="Total",$B1750="G "),VLOOKUP('312'!$F$80,_312_Table1,MATCH('312'!$N$16,_312_Table1_ColumnLookup,0),FALSE),
  IF(AND(VALUE(LEFT($A1750,3))=312,LEFT($G1750,5)="Total",$B1750="O "),VLOOKUP('312'!$F$80,_312_Table1,MATCH('312'!$V$16,_312_Table1_ColumnLookup,0),FALSE),
  IF(AND(VALUE(LEFT($A1750,3))=312,LEFT($G1750,5)="Total",$B1750="Q "),VLOOKUP('312'!$F$80,_312_Table1,MATCH('312'!$X$16,_312_Table1_ColumnLookup,0),FALSE),
  IF(AND(VALUE(LEFT($A1750,3))=312,LEFT($G1750,5)="Total"),VLOOKUP('312'!$F$80,_312_Table1,MATCH(LEFT($B1750,1),_312_Table1_ColumnLookup,0),FALSE),
  IF(AND(VALUE(LEFT($A1750,3))=312,LEN($I1750)=4,$B1750="G"),VLOOKUP($I1750,_312_Table1,MATCH('312'!$N$16,_312_Table1_ColumnLookup,0),FALSE),
  IF(AND(VALUE(LEFT($A1750,3))=312,LEN($I1750)=4,$B1750="O"),VLOOKUP($I1750,_312_Table1,MATCH('312'!$V$16,_312_Table1_ColumnLookup,0),FALSE),
  IF(AND(VALUE(LEFT($A1750,3))=312,LEN($I1750)=4,$B1750="Q"),VLOOKUP($I1750,_312_Table1,MATCH('312'!$X$16,_312_Table1_ColumnLookup,0),FALSE),
  IF(AND(VALUE(LEFT($A1750,3))=312,LEN($I1750)=4),VLOOKUP($I1750,_312_Table1,MATCH(LEFT($B1750,1),_312_Table1_ColumnLookup,0),FALSE)
+N("312"),
  IF(VALUE(LEFT($A1750,3))=313,VLOOKUP(VALUE(MID($B1750,2,1)),_313_Table1,MATCH(MID($B1750,1,1),_313_Table1_ColumnLookup,0),FALSE)
+N("313"),
  IF(AND(VALUE(LEFT($A1750,3))=314,LEN($B1750)=3),VLOOKUP(VALUE(MID($B1750,2,2)),_314_Table1,MATCH(MID($B1750,1,1),_314_Table1_ColumnLookup,0),FALSE),
  IF(VALUE(LEFT($A1750,3))=314,VLOOKUP(VALUE(MID($B1750,2,1)),_314_Table1,MATCH(MID($B1750,1,1),_314_Table1_ColumnLookup,0),FALSE)
+N("314"),
""))))))))))))))))))))))))</f>
        <v>#N/A</v>
      </c>
      <c r="E1750" s="238" t="e">
        <f>IF(AND(VALUE(LEFT($A1750,3))=309,LEN($B1750)=3),VLOOKUP(VALUE(MID($B1750,2,2)),_309_Table2,MATCH(MID($B1750,1,1),_309_Table2_ColumnLookup,0),FALSE),
  IF($C1750="309 LCR SummaryA",OneYearSCR,IF($C1750="309 LCR SummaryB",UltimateSCR,IF(VALUE(LEFT($A1750,3))=309,VLOOKUP(VALUE(MID($B1750,2,1)),_309_Table2,MATCH(MID($B1750,1,1),_309_Table2_ColumnLookup,0),FALSE)
+N("309"),
  IF(VALUE(LEFT($A1750,3))=310,VLOOKUP(VALUE(MID($B1750,2,1)),_310_Table2,MATCH(MID($B1750,1,1),_310_Table2_ColumnLookup,0),FALSE)
+N("310"),
  IF(AND(VALUE(LEFT($A1750,3))=311,LEN($I1750)=4),VLOOKUP($I1750,_311_Table2,MATCH($B1750,_311_Table2_ColumnLookup,0),FALSE),
  IF(AND(VALUE(LEFT($A1750,3))=311,OR($B1750="I2",$B1750="J2",$B1750="K2",$B1750="L2")),VLOOKUP('311'!$G$58,_311_Table2,MATCH(MID($B1750,1,1),_311_Table2_ColumnLookup,0),FALSE),
  IF(AND(VALUE(LEFT($A1750,3))=311,RIGHT($B1750,5)="Total"),VLOOKUP('311'!$G$59,_311_Table2,MATCH(MID($B1750,1,1),_311_Table2_ColumnLookup,0),FALSE),
  IF(VALUE(LEFT($A1750,3))=311,VLOOKUP(VALUE(MID($B1750,2,1)),_311_Table2,MATCH(MID($B1750,1,1),_311_Table2_ColumnLookup,0),FALSE)
+N("311"),
  IF(AND(VALUE(LEFT($A1750,3))=312,LEFT($G1750,10)="Unincepted",$B1750="G "),VLOOKUP(" ULO",_312_Table2,MATCH('312'!$N$16,_312_Table2_ColumnLookup,0),FALSE),
  IF(AND(VALUE(LEFT($A1750,3))=312,LEFT($G1750,10)="Unincepted",$B1750="O "),VLOOKUP(" ULO",_312_Table2,MATCH('312'!$V$16,_312_Table2_ColumnLookup,0),FALSE),
  IF(AND(VALUE(LEFT($A1750,3))=312,LEFT($G1750,10)="Unincepted",$B1750="Q "),VLOOKUP(" ULO",_312_Table2,MATCH('312'!$X$16,_312_Table2_ColumnLookup,0),FALSE),
  IF(AND(VALUE(LEFT($A1750,3))=312,LEFT($G1750,10)="Unincepted"),VLOOKUP(" ULO",_312_Table2,MATCH(LEFT($B1750,1),_312_Table2_ColumnLookup,0),FALSE),
  IF(AND(VALUE(LEFT($A1750,3))=312,LEFT($G1750,5)="Total",$B1750="G "),VLOOKUP('312'!$F$80,_312_Table2,MATCH('312'!$N$16,_312_Table2_ColumnLookup,0),FALSE),
  IF(AND(VALUE(LEFT($A1750,3))=312,LEFT($G1750,5)="Total",$B1750="O "),VLOOKUP('312'!$F$80,_312_Table2,MATCH('312'!$V$16,_312_Table2_ColumnLookup,0),FALSE),
  IF(AND(VALUE(LEFT($A1750,3))=312,LEFT($G1750,5)="Total",$B1750="Q "),VLOOKUP('312'!$F$80,_312_Table2,MATCH('312'!$X$16,_312_Table2_ColumnLookup,0),FALSE),
  IF(AND(VALUE(LEFT($A1750,3))=312,LEFT($G1750,5)="Total"),VLOOKUP('312'!$F$80,_312_Table2,MATCH(LEFT($B1750,1),_312_Table2_ColumnLookup,0),FALSE),
  IF(AND(VALUE(LEFT($A1750,3))=312,LEN($I1750)=4,$B1750="G"),VLOOKUP($I1750,_312_Table2,MATCH('312'!$N$16,_312_Table2_ColumnLookup,0),FALSE),
  IF(AND(VALUE(LEFT($A1750,3))=312,LEN($I1750)=4,$B1750="O"),VLOOKUP($I1750,_312_Table2,MATCH('312'!$V$16,_312_Table2_ColumnLookup,0),FALSE),
  IF(AND(VALUE(LEFT($A1750,3))=312,LEN($I1750)=4,$B1750="Q"),VLOOKUP($I1750,_312_Table2,MATCH('312'!$X$16,_312_Table2_ColumnLookup,0),FALSE),
  IF(AND(VALUE(LEFT($A1750,3))=312,LEN($I1750)=4),VLOOKUP($I1750,_312_Table2,MATCH(LEFT($B1750,1),_312_Table2_ColumnLookup,0),FALSE)
+N("312"),
  IF(VALUE(LEFT($A1750,3))=313,VLOOKUP(VALUE(MID($B1750,2,1)),_313_Table2,MATCH(MID($B1750,1,1),_313_Table2_ColumnLookup,0),FALSE)
+N("313"),
  IF(AND(VALUE(LEFT($A1750,3))=314,LEN($B1750)=3),VLOOKUP(VALUE(MID($B1750,2,2)),_314_Table2,MATCH(MID($B1750,1,1),_314_Table2_ColumnLookup,0),FALSE),
  IF(VALUE(LEFT($A1750,3))=314,VLOOKUP(VALUE(MID($B1750,2,1)),_314_Table2,MATCH(MID($B1750,1,1),_314_Table2_ColumnLookup,0),FALSE)
+N("314"),
""))))))))))))))))))))))))</f>
        <v>#N/A</v>
      </c>
      <c r="F1750" s="238" t="e">
        <f>IF(AND(VALUE(LEFT($A1750,3))=309,LEN($B1750)=3),VLOOKUP(VALUE(MID($B1750,2,2)),_309_Table3,MATCH(MID($B1750,1,1),_309_Table3_ColumnLookup,0),FALSE),
  IF($C1750="309 LCR SummaryA",OneYearSCR,IF($C1750="309 LCR SummaryB",UltimateSCR,IF(VALUE(LEFT($A1750,3))=309,VLOOKUP(VALUE(MID($B1750,2,1)),_309_Table3,MATCH(MID($B1750,1,1),_309_Table3_ColumnLookup,0),FALSE)
+N("309"),
  IF(VALUE(LEFT($A1750,3))=310,VLOOKUP(VALUE(MID($B1750,2,1)),_310_Table3,MATCH(MID($B1750,1,1),_310_Table3_ColumnLookup,0),FALSE)
+N("310"),
  IF(AND(VALUE(LEFT($A1750,3))=311,LEN($I1750)=4),VLOOKUP($I1750,_311_Table3,MATCH($B1750,_311_Table3_ColumnLookup,0),FALSE),
  IF(AND(VALUE(LEFT($A1750,3))=311,OR($B1750="I2",$B1750="J2",$B1750="K2",$B1750="L2")),VLOOKUP('311'!$G$58,_311_Table3,MATCH(MID($B1750,1,1),_311_Table3_ColumnLookup,0),FALSE),
  IF(AND(VALUE(LEFT($A1750,3))=311,RIGHT($B1750,5)="Total"),VLOOKUP('311'!$G$59,_311_Table3,MATCH(MID($B1750,1,1),_311_Table3_ColumnLookup,0),FALSE),
  IF(VALUE(LEFT($A1750,3))=311,VLOOKUP(VALUE(MID($B1750,2,1)),_311_Table3,MATCH(MID($B1750,1,1),_311_Table3_ColumnLookup,0),FALSE)
+N("311"),
  IF(AND(VALUE(LEFT($A1750,3))=312,LEFT($G1750,10)="Unincepted",$B1750="G "),VLOOKUP(" ULO",_312_Table3,MATCH('312'!$N$16,_312_Table3_ColumnLookup,0),FALSE),
  IF(AND(VALUE(LEFT($A1750,3))=312,LEFT($G1750,10)="Unincepted",$B1750="O "),VLOOKUP(" ULO",_312_Table3,MATCH('312'!$V$16,_312_Table3_ColumnLookup,0),FALSE),
  IF(AND(VALUE(LEFT($A1750,3))=312,LEFT($G1750,10)="Unincepted",$B1750="Q "),VLOOKUP(" ULO",_312_Table3,MATCH('312'!$X$16,_312_Table3_ColumnLookup,0),FALSE),
  IF(AND(VALUE(LEFT($A1750,3))=312,LEFT($G1750,10)="Unincepted"),VLOOKUP(" ULO",_312_Table3,MATCH(LEFT($B1750,1),_312_Table3_ColumnLookup,0),FALSE),
  IF(AND(VALUE(LEFT($A1750,3))=312,LEFT($G1750,5)="Total",$B1750="G "),VLOOKUP('312'!$F$80,_312_Table3,MATCH('312'!$N$16,_312_Table3_ColumnLookup,0),FALSE),
  IF(AND(VALUE(LEFT($A1750,3))=312,LEFT($G1750,5)="Total",$B1750="O "),VLOOKUP('312'!$F$80,_312_Table3,MATCH('312'!$V$16,_312_Table3_ColumnLookup,0),FALSE),
  IF(AND(VALUE(LEFT($A1750,3))=312,LEFT($G1750,5)="Total",$B1750="Q "),VLOOKUP('312'!$F$80,_312_Table3,MATCH('312'!$X$16,_312_Table3_ColumnLookup,0),FALSE),
  IF(AND(VALUE(LEFT($A1750,3))=312,LEFT($G1750,5)="Total"),VLOOKUP('312'!$F$80,_312_Table3,MATCH(LEFT($B1750,1),_312_Table3_ColumnLookup,0),FALSE),
  IF(AND(VALUE(LEFT($A1750,3))=312,LEN($I1750)=4,$B1750="G"),VLOOKUP($I1750,_312_Table3,MATCH('312'!$N$16,_312_Table3_ColumnLookup,0),FALSE),
  IF(AND(VALUE(LEFT($A1750,3))=312,LEN($I1750)=4,$B1750="O"),VLOOKUP($I1750,_312_Table3,MATCH('312'!$V$16,_312_Table3_ColumnLookup,0),FALSE),
  IF(AND(VALUE(LEFT($A1750,3))=312,LEN($I1750)=4,$B1750="Q"),VLOOKUP($I1750,_312_Table3,MATCH('312'!$X$16,_312_Table3_ColumnLookup,0),FALSE),
  IF(AND(VALUE(LEFT($A1750,3))=312,LEN($I1750)=4),VLOOKUP($I1750,_312_Table3,MATCH(LEFT($B1750,1),_312_Table3_ColumnLookup,0),FALSE)
+N("312"),
  IF(VALUE(LEFT($A1750,3))=313,VLOOKUP(VALUE(MID($B1750,2,1)),_313_Table3,MATCH(MID($B1750,1,1),_313_Table3_ColumnLookup,0),FALSE)
+N("313"),
  IF(AND(VALUE(LEFT($A1750,3))=314,LEN($B1750)=3),VLOOKUP(VALUE(MID($B1750,2,2)),_314_Table3,MATCH(MID($B1750,1,1),_314_Table3_ColumnLookup,0),FALSE),
  IF(VALUE(LEFT($A1750,3))=314,VLOOKUP(VALUE(MID($B1750,2,1)),_314_Table3,MATCH(MID($B1750,1,1),_314_Table3_ColumnLookup,0),FALSE)
+N("314"),
""))))))))))))))))))))))))</f>
        <v>#N/A</v>
      </c>
      <c r="H1750" s="321" t="str">
        <f>IFERROR(
IF(ISERROR($D1750)=FALSE,$D1750,IF(ISERROR($E1750)=FALSE,$E1750,IF(ISERROR($F1750)=FALSE,$F1750
+N("012 checkboxes"),
IF(
IF(OR(LEFT($A1750,9)="Syndicate",LEFT($A1750,12)="NewSyndicate"),VLOOKUP($A1750,'012'!$J:$ZW,MATCH("Link to button",'012'!$J$1:$ZW$1,0),0)
+N("309 checkbox"),
IF($C1750="309 LCR Summary0",VLOOKUP("Notes990",'309'!$P:$ZZ,MATCH("Link to button",'309'!$P$1:$ZZ$1,0),0)
+N("313 checkboxes"),
IF($C1750="313 Financial Information0LcmVsScr",IF($C1750="309 LCR Summary0",VLOOKUP("LcmVsScr",'309'!$N:$ZZ,MATCH("Link to button",'309'!$N$1:$ZZ$1,0),0),
IF($C1750="313 Financial Information0LcrDocAttached",IF($C1750="309 LCR Summary0",VLOOKUP("LcrDocAttached",'309'!$N:$ZZ,MATCH("Link to button",'309'!$N$1:$ZZ$1,0),
0)))))))=1,TRUE,FALSE)
))),"")</f>
        <v/>
      </c>
    </row>
    <row r="1751" spans="1:8">
      <c r="A1751" s="237" t="e">
        <f>VLOOKUP($G1751,CSVLookups!$B:$R,MATCH(A$1,CSVLookups!$B$1:$R$1,0),FALSE)</f>
        <v>#N/A</v>
      </c>
      <c r="B1751" s="237" t="e">
        <f>VLOOKUP($G1751,CSVLookups!$B:$R,MATCH(B$1,CSVLookups!$B$1:$R$1,0),FALSE)</f>
        <v>#N/A</v>
      </c>
      <c r="C1751" s="238" t="e">
        <f t="shared" si="27"/>
        <v>#N/A</v>
      </c>
      <c r="D1751" s="238" t="e">
        <f>IF(AND(VALUE(LEFT($A1751,3))=309,LEN($B1751)=3),VLOOKUP(VALUE(MID($B1751,2,2)),_309_Table1,MATCH(MID($B1751,1,1),_309_Table1_ColumnLookup,0),FALSE),
  IF($C1751="309 LCR SummaryA",OneYearSCR,IF($C1751="309 LCR SummaryB",UltimateSCR,IF(VALUE(LEFT($A1751,3))=309,VLOOKUP(VALUE(MID($B1751,2,1)),_309_Table1,MATCH(MID($B1751,1,1),_309_Table1_ColumnLookup,0),FALSE)
+N("309"),
  IF(VALUE(LEFT($A1751,3))=310,VLOOKUP(VALUE(MID($B1751,2,1)),_310_Table1,MATCH(MID($B1751,1,1),_310_Table1_ColumnLookup,0),FALSE)
+N("310"),
  IF(AND(VALUE(LEFT($A1751,3))=311,LEN($I1751)=4),VLOOKUP($I1751,_311_Table1,MATCH($B1751,_311_Table1_ColumnLookup,0),FALSE),
  IF(AND(VALUE(LEFT($A1751,3))=311,OR($B1751="I2",$B1751="J2",$B1751="K2",$B1751="L2")),VLOOKUP('311'!$G$58,_311_Table1,MATCH(MID($B1751,1,1),_311_Table1_ColumnLookup,0),FALSE),
  IF(AND(VALUE(LEFT($A1751,3))=311,RIGHT($B1751,5)="Total"),VLOOKUP('311'!$G$59,_311_Table1,MATCH(MID($B1751,1,1),_311_Table1_ColumnLookup,0),FALSE),
  IF(VALUE(LEFT($A1751,3))=311,VLOOKUP(VALUE(MID($B1751,2,1)),_311_Table1,MATCH(MID($B1751,1,1),_311_Table1_ColumnLookup,0),FALSE)
+N("311"),
  IF(AND(VALUE(LEFT($A1751,3))=312,LEFT($G1751,10)="Unincepted",$B1751="G "),VLOOKUP(" ULO",_312_Table1,MATCH('312'!$N$16,_312_Table1_ColumnLookup,0),FALSE),
  IF(AND(VALUE(LEFT($A1751,3))=312,LEFT($G1751,10)="Unincepted",$B1751="O "),VLOOKUP(" ULO",_312_Table1,MATCH('312'!$V$16,_312_Table1_ColumnLookup,0),FALSE),
  IF(AND(VALUE(LEFT($A1751,3))=312,LEFT($G1751,10)="Unincepted",$B1751="Q "),VLOOKUP(" ULO",_312_Table1,MATCH('312'!$X$16,_312_Table1_ColumnLookup,0),FALSE),
  IF(AND(VALUE(LEFT($A1751,3))=312,LEFT($G1751,10)="Unincepted"),VLOOKUP(" ULO",_312_Table1,MATCH(LEFT($B1751,1),_312_Table1_ColumnLookup,0),FALSE),
  IF(AND(VALUE(LEFT($A1751,3))=312,LEFT($G1751,5)="Total",$B1751="G "),VLOOKUP('312'!$F$80,_312_Table1,MATCH('312'!$N$16,_312_Table1_ColumnLookup,0),FALSE),
  IF(AND(VALUE(LEFT($A1751,3))=312,LEFT($G1751,5)="Total",$B1751="O "),VLOOKUP('312'!$F$80,_312_Table1,MATCH('312'!$V$16,_312_Table1_ColumnLookup,0),FALSE),
  IF(AND(VALUE(LEFT($A1751,3))=312,LEFT($G1751,5)="Total",$B1751="Q "),VLOOKUP('312'!$F$80,_312_Table1,MATCH('312'!$X$16,_312_Table1_ColumnLookup,0),FALSE),
  IF(AND(VALUE(LEFT($A1751,3))=312,LEFT($G1751,5)="Total"),VLOOKUP('312'!$F$80,_312_Table1,MATCH(LEFT($B1751,1),_312_Table1_ColumnLookup,0),FALSE),
  IF(AND(VALUE(LEFT($A1751,3))=312,LEN($I1751)=4,$B1751="G"),VLOOKUP($I1751,_312_Table1,MATCH('312'!$N$16,_312_Table1_ColumnLookup,0),FALSE),
  IF(AND(VALUE(LEFT($A1751,3))=312,LEN($I1751)=4,$B1751="O"),VLOOKUP($I1751,_312_Table1,MATCH('312'!$V$16,_312_Table1_ColumnLookup,0),FALSE),
  IF(AND(VALUE(LEFT($A1751,3))=312,LEN($I1751)=4,$B1751="Q"),VLOOKUP($I1751,_312_Table1,MATCH('312'!$X$16,_312_Table1_ColumnLookup,0),FALSE),
  IF(AND(VALUE(LEFT($A1751,3))=312,LEN($I1751)=4),VLOOKUP($I1751,_312_Table1,MATCH(LEFT($B1751,1),_312_Table1_ColumnLookup,0),FALSE)
+N("312"),
  IF(VALUE(LEFT($A1751,3))=313,VLOOKUP(VALUE(MID($B1751,2,1)),_313_Table1,MATCH(MID($B1751,1,1),_313_Table1_ColumnLookup,0),FALSE)
+N("313"),
  IF(AND(VALUE(LEFT($A1751,3))=314,LEN($B1751)=3),VLOOKUP(VALUE(MID($B1751,2,2)),_314_Table1,MATCH(MID($B1751,1,1),_314_Table1_ColumnLookup,0),FALSE),
  IF(VALUE(LEFT($A1751,3))=314,VLOOKUP(VALUE(MID($B1751,2,1)),_314_Table1,MATCH(MID($B1751,1,1),_314_Table1_ColumnLookup,0),FALSE)
+N("314"),
""))))))))))))))))))))))))</f>
        <v>#N/A</v>
      </c>
      <c r="E1751" s="238" t="e">
        <f>IF(AND(VALUE(LEFT($A1751,3))=309,LEN($B1751)=3),VLOOKUP(VALUE(MID($B1751,2,2)),_309_Table2,MATCH(MID($B1751,1,1),_309_Table2_ColumnLookup,0),FALSE),
  IF($C1751="309 LCR SummaryA",OneYearSCR,IF($C1751="309 LCR SummaryB",UltimateSCR,IF(VALUE(LEFT($A1751,3))=309,VLOOKUP(VALUE(MID($B1751,2,1)),_309_Table2,MATCH(MID($B1751,1,1),_309_Table2_ColumnLookup,0),FALSE)
+N("309"),
  IF(VALUE(LEFT($A1751,3))=310,VLOOKUP(VALUE(MID($B1751,2,1)),_310_Table2,MATCH(MID($B1751,1,1),_310_Table2_ColumnLookup,0),FALSE)
+N("310"),
  IF(AND(VALUE(LEFT($A1751,3))=311,LEN($I1751)=4),VLOOKUP($I1751,_311_Table2,MATCH($B1751,_311_Table2_ColumnLookup,0),FALSE),
  IF(AND(VALUE(LEFT($A1751,3))=311,OR($B1751="I2",$B1751="J2",$B1751="K2",$B1751="L2")),VLOOKUP('311'!$G$58,_311_Table2,MATCH(MID($B1751,1,1),_311_Table2_ColumnLookup,0),FALSE),
  IF(AND(VALUE(LEFT($A1751,3))=311,RIGHT($B1751,5)="Total"),VLOOKUP('311'!$G$59,_311_Table2,MATCH(MID($B1751,1,1),_311_Table2_ColumnLookup,0),FALSE),
  IF(VALUE(LEFT($A1751,3))=311,VLOOKUP(VALUE(MID($B1751,2,1)),_311_Table2,MATCH(MID($B1751,1,1),_311_Table2_ColumnLookup,0),FALSE)
+N("311"),
  IF(AND(VALUE(LEFT($A1751,3))=312,LEFT($G1751,10)="Unincepted",$B1751="G "),VLOOKUP(" ULO",_312_Table2,MATCH('312'!$N$16,_312_Table2_ColumnLookup,0),FALSE),
  IF(AND(VALUE(LEFT($A1751,3))=312,LEFT($G1751,10)="Unincepted",$B1751="O "),VLOOKUP(" ULO",_312_Table2,MATCH('312'!$V$16,_312_Table2_ColumnLookup,0),FALSE),
  IF(AND(VALUE(LEFT($A1751,3))=312,LEFT($G1751,10)="Unincepted",$B1751="Q "),VLOOKUP(" ULO",_312_Table2,MATCH('312'!$X$16,_312_Table2_ColumnLookup,0),FALSE),
  IF(AND(VALUE(LEFT($A1751,3))=312,LEFT($G1751,10)="Unincepted"),VLOOKUP(" ULO",_312_Table2,MATCH(LEFT($B1751,1),_312_Table2_ColumnLookup,0),FALSE),
  IF(AND(VALUE(LEFT($A1751,3))=312,LEFT($G1751,5)="Total",$B1751="G "),VLOOKUP('312'!$F$80,_312_Table2,MATCH('312'!$N$16,_312_Table2_ColumnLookup,0),FALSE),
  IF(AND(VALUE(LEFT($A1751,3))=312,LEFT($G1751,5)="Total",$B1751="O "),VLOOKUP('312'!$F$80,_312_Table2,MATCH('312'!$V$16,_312_Table2_ColumnLookup,0),FALSE),
  IF(AND(VALUE(LEFT($A1751,3))=312,LEFT($G1751,5)="Total",$B1751="Q "),VLOOKUP('312'!$F$80,_312_Table2,MATCH('312'!$X$16,_312_Table2_ColumnLookup,0),FALSE),
  IF(AND(VALUE(LEFT($A1751,3))=312,LEFT($G1751,5)="Total"),VLOOKUP('312'!$F$80,_312_Table2,MATCH(LEFT($B1751,1),_312_Table2_ColumnLookup,0),FALSE),
  IF(AND(VALUE(LEFT($A1751,3))=312,LEN($I1751)=4,$B1751="G"),VLOOKUP($I1751,_312_Table2,MATCH('312'!$N$16,_312_Table2_ColumnLookup,0),FALSE),
  IF(AND(VALUE(LEFT($A1751,3))=312,LEN($I1751)=4,$B1751="O"),VLOOKUP($I1751,_312_Table2,MATCH('312'!$V$16,_312_Table2_ColumnLookup,0),FALSE),
  IF(AND(VALUE(LEFT($A1751,3))=312,LEN($I1751)=4,$B1751="Q"),VLOOKUP($I1751,_312_Table2,MATCH('312'!$X$16,_312_Table2_ColumnLookup,0),FALSE),
  IF(AND(VALUE(LEFT($A1751,3))=312,LEN($I1751)=4),VLOOKUP($I1751,_312_Table2,MATCH(LEFT($B1751,1),_312_Table2_ColumnLookup,0),FALSE)
+N("312"),
  IF(VALUE(LEFT($A1751,3))=313,VLOOKUP(VALUE(MID($B1751,2,1)),_313_Table2,MATCH(MID($B1751,1,1),_313_Table2_ColumnLookup,0),FALSE)
+N("313"),
  IF(AND(VALUE(LEFT($A1751,3))=314,LEN($B1751)=3),VLOOKUP(VALUE(MID($B1751,2,2)),_314_Table2,MATCH(MID($B1751,1,1),_314_Table2_ColumnLookup,0),FALSE),
  IF(VALUE(LEFT($A1751,3))=314,VLOOKUP(VALUE(MID($B1751,2,1)),_314_Table2,MATCH(MID($B1751,1,1),_314_Table2_ColumnLookup,0),FALSE)
+N("314"),
""))))))))))))))))))))))))</f>
        <v>#N/A</v>
      </c>
      <c r="F1751" s="238" t="e">
        <f>IF(AND(VALUE(LEFT($A1751,3))=309,LEN($B1751)=3),VLOOKUP(VALUE(MID($B1751,2,2)),_309_Table3,MATCH(MID($B1751,1,1),_309_Table3_ColumnLookup,0),FALSE),
  IF($C1751="309 LCR SummaryA",OneYearSCR,IF($C1751="309 LCR SummaryB",UltimateSCR,IF(VALUE(LEFT($A1751,3))=309,VLOOKUP(VALUE(MID($B1751,2,1)),_309_Table3,MATCH(MID($B1751,1,1),_309_Table3_ColumnLookup,0),FALSE)
+N("309"),
  IF(VALUE(LEFT($A1751,3))=310,VLOOKUP(VALUE(MID($B1751,2,1)),_310_Table3,MATCH(MID($B1751,1,1),_310_Table3_ColumnLookup,0),FALSE)
+N("310"),
  IF(AND(VALUE(LEFT($A1751,3))=311,LEN($I1751)=4),VLOOKUP($I1751,_311_Table3,MATCH($B1751,_311_Table3_ColumnLookup,0),FALSE),
  IF(AND(VALUE(LEFT($A1751,3))=311,OR($B1751="I2",$B1751="J2",$B1751="K2",$B1751="L2")),VLOOKUP('311'!$G$58,_311_Table3,MATCH(MID($B1751,1,1),_311_Table3_ColumnLookup,0),FALSE),
  IF(AND(VALUE(LEFT($A1751,3))=311,RIGHT($B1751,5)="Total"),VLOOKUP('311'!$G$59,_311_Table3,MATCH(MID($B1751,1,1),_311_Table3_ColumnLookup,0),FALSE),
  IF(VALUE(LEFT($A1751,3))=311,VLOOKUP(VALUE(MID($B1751,2,1)),_311_Table3,MATCH(MID($B1751,1,1),_311_Table3_ColumnLookup,0),FALSE)
+N("311"),
  IF(AND(VALUE(LEFT($A1751,3))=312,LEFT($G1751,10)="Unincepted",$B1751="G "),VLOOKUP(" ULO",_312_Table3,MATCH('312'!$N$16,_312_Table3_ColumnLookup,0),FALSE),
  IF(AND(VALUE(LEFT($A1751,3))=312,LEFT($G1751,10)="Unincepted",$B1751="O "),VLOOKUP(" ULO",_312_Table3,MATCH('312'!$V$16,_312_Table3_ColumnLookup,0),FALSE),
  IF(AND(VALUE(LEFT($A1751,3))=312,LEFT($G1751,10)="Unincepted",$B1751="Q "),VLOOKUP(" ULO",_312_Table3,MATCH('312'!$X$16,_312_Table3_ColumnLookup,0),FALSE),
  IF(AND(VALUE(LEFT($A1751,3))=312,LEFT($G1751,10)="Unincepted"),VLOOKUP(" ULO",_312_Table3,MATCH(LEFT($B1751,1),_312_Table3_ColumnLookup,0),FALSE),
  IF(AND(VALUE(LEFT($A1751,3))=312,LEFT($G1751,5)="Total",$B1751="G "),VLOOKUP('312'!$F$80,_312_Table3,MATCH('312'!$N$16,_312_Table3_ColumnLookup,0),FALSE),
  IF(AND(VALUE(LEFT($A1751,3))=312,LEFT($G1751,5)="Total",$B1751="O "),VLOOKUP('312'!$F$80,_312_Table3,MATCH('312'!$V$16,_312_Table3_ColumnLookup,0),FALSE),
  IF(AND(VALUE(LEFT($A1751,3))=312,LEFT($G1751,5)="Total",$B1751="Q "),VLOOKUP('312'!$F$80,_312_Table3,MATCH('312'!$X$16,_312_Table3_ColumnLookup,0),FALSE),
  IF(AND(VALUE(LEFT($A1751,3))=312,LEFT($G1751,5)="Total"),VLOOKUP('312'!$F$80,_312_Table3,MATCH(LEFT($B1751,1),_312_Table3_ColumnLookup,0),FALSE),
  IF(AND(VALUE(LEFT($A1751,3))=312,LEN($I1751)=4,$B1751="G"),VLOOKUP($I1751,_312_Table3,MATCH('312'!$N$16,_312_Table3_ColumnLookup,0),FALSE),
  IF(AND(VALUE(LEFT($A1751,3))=312,LEN($I1751)=4,$B1751="O"),VLOOKUP($I1751,_312_Table3,MATCH('312'!$V$16,_312_Table3_ColumnLookup,0),FALSE),
  IF(AND(VALUE(LEFT($A1751,3))=312,LEN($I1751)=4,$B1751="Q"),VLOOKUP($I1751,_312_Table3,MATCH('312'!$X$16,_312_Table3_ColumnLookup,0),FALSE),
  IF(AND(VALUE(LEFT($A1751,3))=312,LEN($I1751)=4),VLOOKUP($I1751,_312_Table3,MATCH(LEFT($B1751,1),_312_Table3_ColumnLookup,0),FALSE)
+N("312"),
  IF(VALUE(LEFT($A1751,3))=313,VLOOKUP(VALUE(MID($B1751,2,1)),_313_Table3,MATCH(MID($B1751,1,1),_313_Table3_ColumnLookup,0),FALSE)
+N("313"),
  IF(AND(VALUE(LEFT($A1751,3))=314,LEN($B1751)=3),VLOOKUP(VALUE(MID($B1751,2,2)),_314_Table3,MATCH(MID($B1751,1,1),_314_Table3_ColumnLookup,0),FALSE),
  IF(VALUE(LEFT($A1751,3))=314,VLOOKUP(VALUE(MID($B1751,2,1)),_314_Table3,MATCH(MID($B1751,1,1),_314_Table3_ColumnLookup,0),FALSE)
+N("314"),
""))))))))))))))))))))))))</f>
        <v>#N/A</v>
      </c>
      <c r="H1751" s="321" t="str">
        <f>IFERROR(
IF(ISERROR($D1751)=FALSE,$D1751,IF(ISERROR($E1751)=FALSE,$E1751,IF(ISERROR($F1751)=FALSE,$F1751
+N("012 checkboxes"),
IF(
IF(OR(LEFT($A1751,9)="Syndicate",LEFT($A1751,12)="NewSyndicate"),VLOOKUP($A1751,'012'!$J:$ZW,MATCH("Link to button",'012'!$J$1:$ZW$1,0),0)
+N("309 checkbox"),
IF($C1751="309 LCR Summary0",VLOOKUP("Notes990",'309'!$P:$ZZ,MATCH("Link to button",'309'!$P$1:$ZZ$1,0),0)
+N("313 checkboxes"),
IF($C1751="313 Financial Information0LcmVsScr",IF($C1751="309 LCR Summary0",VLOOKUP("LcmVsScr",'309'!$N:$ZZ,MATCH("Link to button",'309'!$N$1:$ZZ$1,0),0),
IF($C1751="313 Financial Information0LcrDocAttached",IF($C1751="309 LCR Summary0",VLOOKUP("LcrDocAttached",'309'!$N:$ZZ,MATCH("Link to button",'309'!$N$1:$ZZ$1,0),
0)))))))=1,TRUE,FALSE)
))),"")</f>
        <v/>
      </c>
    </row>
    <row r="1752" spans="1:8">
      <c r="A1752" s="237" t="e">
        <f>VLOOKUP($G1752,CSVLookups!$B:$R,MATCH(A$1,CSVLookups!$B$1:$R$1,0),FALSE)</f>
        <v>#N/A</v>
      </c>
      <c r="B1752" s="237" t="e">
        <f>VLOOKUP($G1752,CSVLookups!$B:$R,MATCH(B$1,CSVLookups!$B$1:$R$1,0),FALSE)</f>
        <v>#N/A</v>
      </c>
      <c r="C1752" s="238" t="e">
        <f t="shared" si="27"/>
        <v>#N/A</v>
      </c>
      <c r="D1752" s="238" t="e">
        <f>IF(AND(VALUE(LEFT($A1752,3))=309,LEN($B1752)=3),VLOOKUP(VALUE(MID($B1752,2,2)),_309_Table1,MATCH(MID($B1752,1,1),_309_Table1_ColumnLookup,0),FALSE),
  IF($C1752="309 LCR SummaryA",OneYearSCR,IF($C1752="309 LCR SummaryB",UltimateSCR,IF(VALUE(LEFT($A1752,3))=309,VLOOKUP(VALUE(MID($B1752,2,1)),_309_Table1,MATCH(MID($B1752,1,1),_309_Table1_ColumnLookup,0),FALSE)
+N("309"),
  IF(VALUE(LEFT($A1752,3))=310,VLOOKUP(VALUE(MID($B1752,2,1)),_310_Table1,MATCH(MID($B1752,1,1),_310_Table1_ColumnLookup,0),FALSE)
+N("310"),
  IF(AND(VALUE(LEFT($A1752,3))=311,LEN($I1752)=4),VLOOKUP($I1752,_311_Table1,MATCH($B1752,_311_Table1_ColumnLookup,0),FALSE),
  IF(AND(VALUE(LEFT($A1752,3))=311,OR($B1752="I2",$B1752="J2",$B1752="K2",$B1752="L2")),VLOOKUP('311'!$G$58,_311_Table1,MATCH(MID($B1752,1,1),_311_Table1_ColumnLookup,0),FALSE),
  IF(AND(VALUE(LEFT($A1752,3))=311,RIGHT($B1752,5)="Total"),VLOOKUP('311'!$G$59,_311_Table1,MATCH(MID($B1752,1,1),_311_Table1_ColumnLookup,0),FALSE),
  IF(VALUE(LEFT($A1752,3))=311,VLOOKUP(VALUE(MID($B1752,2,1)),_311_Table1,MATCH(MID($B1752,1,1),_311_Table1_ColumnLookup,0),FALSE)
+N("311"),
  IF(AND(VALUE(LEFT($A1752,3))=312,LEFT($G1752,10)="Unincepted",$B1752="G "),VLOOKUP(" ULO",_312_Table1,MATCH('312'!$N$16,_312_Table1_ColumnLookup,0),FALSE),
  IF(AND(VALUE(LEFT($A1752,3))=312,LEFT($G1752,10)="Unincepted",$B1752="O "),VLOOKUP(" ULO",_312_Table1,MATCH('312'!$V$16,_312_Table1_ColumnLookup,0),FALSE),
  IF(AND(VALUE(LEFT($A1752,3))=312,LEFT($G1752,10)="Unincepted",$B1752="Q "),VLOOKUP(" ULO",_312_Table1,MATCH('312'!$X$16,_312_Table1_ColumnLookup,0),FALSE),
  IF(AND(VALUE(LEFT($A1752,3))=312,LEFT($G1752,10)="Unincepted"),VLOOKUP(" ULO",_312_Table1,MATCH(LEFT($B1752,1),_312_Table1_ColumnLookup,0),FALSE),
  IF(AND(VALUE(LEFT($A1752,3))=312,LEFT($G1752,5)="Total",$B1752="G "),VLOOKUP('312'!$F$80,_312_Table1,MATCH('312'!$N$16,_312_Table1_ColumnLookup,0),FALSE),
  IF(AND(VALUE(LEFT($A1752,3))=312,LEFT($G1752,5)="Total",$B1752="O "),VLOOKUP('312'!$F$80,_312_Table1,MATCH('312'!$V$16,_312_Table1_ColumnLookup,0),FALSE),
  IF(AND(VALUE(LEFT($A1752,3))=312,LEFT($G1752,5)="Total",$B1752="Q "),VLOOKUP('312'!$F$80,_312_Table1,MATCH('312'!$X$16,_312_Table1_ColumnLookup,0),FALSE),
  IF(AND(VALUE(LEFT($A1752,3))=312,LEFT($G1752,5)="Total"),VLOOKUP('312'!$F$80,_312_Table1,MATCH(LEFT($B1752,1),_312_Table1_ColumnLookup,0),FALSE),
  IF(AND(VALUE(LEFT($A1752,3))=312,LEN($I1752)=4,$B1752="G"),VLOOKUP($I1752,_312_Table1,MATCH('312'!$N$16,_312_Table1_ColumnLookup,0),FALSE),
  IF(AND(VALUE(LEFT($A1752,3))=312,LEN($I1752)=4,$B1752="O"),VLOOKUP($I1752,_312_Table1,MATCH('312'!$V$16,_312_Table1_ColumnLookup,0),FALSE),
  IF(AND(VALUE(LEFT($A1752,3))=312,LEN($I1752)=4,$B1752="Q"),VLOOKUP($I1752,_312_Table1,MATCH('312'!$X$16,_312_Table1_ColumnLookup,0),FALSE),
  IF(AND(VALUE(LEFT($A1752,3))=312,LEN($I1752)=4),VLOOKUP($I1752,_312_Table1,MATCH(LEFT($B1752,1),_312_Table1_ColumnLookup,0),FALSE)
+N("312"),
  IF(VALUE(LEFT($A1752,3))=313,VLOOKUP(VALUE(MID($B1752,2,1)),_313_Table1,MATCH(MID($B1752,1,1),_313_Table1_ColumnLookup,0),FALSE)
+N("313"),
  IF(AND(VALUE(LEFT($A1752,3))=314,LEN($B1752)=3),VLOOKUP(VALUE(MID($B1752,2,2)),_314_Table1,MATCH(MID($B1752,1,1),_314_Table1_ColumnLookup,0),FALSE),
  IF(VALUE(LEFT($A1752,3))=314,VLOOKUP(VALUE(MID($B1752,2,1)),_314_Table1,MATCH(MID($B1752,1,1),_314_Table1_ColumnLookup,0),FALSE)
+N("314"),
""))))))))))))))))))))))))</f>
        <v>#N/A</v>
      </c>
      <c r="E1752" s="238" t="e">
        <f>IF(AND(VALUE(LEFT($A1752,3))=309,LEN($B1752)=3),VLOOKUP(VALUE(MID($B1752,2,2)),_309_Table2,MATCH(MID($B1752,1,1),_309_Table2_ColumnLookup,0),FALSE),
  IF($C1752="309 LCR SummaryA",OneYearSCR,IF($C1752="309 LCR SummaryB",UltimateSCR,IF(VALUE(LEFT($A1752,3))=309,VLOOKUP(VALUE(MID($B1752,2,1)),_309_Table2,MATCH(MID($B1752,1,1),_309_Table2_ColumnLookup,0),FALSE)
+N("309"),
  IF(VALUE(LEFT($A1752,3))=310,VLOOKUP(VALUE(MID($B1752,2,1)),_310_Table2,MATCH(MID($B1752,1,1),_310_Table2_ColumnLookup,0),FALSE)
+N("310"),
  IF(AND(VALUE(LEFT($A1752,3))=311,LEN($I1752)=4),VLOOKUP($I1752,_311_Table2,MATCH($B1752,_311_Table2_ColumnLookup,0),FALSE),
  IF(AND(VALUE(LEFT($A1752,3))=311,OR($B1752="I2",$B1752="J2",$B1752="K2",$B1752="L2")),VLOOKUP('311'!$G$58,_311_Table2,MATCH(MID($B1752,1,1),_311_Table2_ColumnLookup,0),FALSE),
  IF(AND(VALUE(LEFT($A1752,3))=311,RIGHT($B1752,5)="Total"),VLOOKUP('311'!$G$59,_311_Table2,MATCH(MID($B1752,1,1),_311_Table2_ColumnLookup,0),FALSE),
  IF(VALUE(LEFT($A1752,3))=311,VLOOKUP(VALUE(MID($B1752,2,1)),_311_Table2,MATCH(MID($B1752,1,1),_311_Table2_ColumnLookup,0),FALSE)
+N("311"),
  IF(AND(VALUE(LEFT($A1752,3))=312,LEFT($G1752,10)="Unincepted",$B1752="G "),VLOOKUP(" ULO",_312_Table2,MATCH('312'!$N$16,_312_Table2_ColumnLookup,0),FALSE),
  IF(AND(VALUE(LEFT($A1752,3))=312,LEFT($G1752,10)="Unincepted",$B1752="O "),VLOOKUP(" ULO",_312_Table2,MATCH('312'!$V$16,_312_Table2_ColumnLookup,0),FALSE),
  IF(AND(VALUE(LEFT($A1752,3))=312,LEFT($G1752,10)="Unincepted",$B1752="Q "),VLOOKUP(" ULO",_312_Table2,MATCH('312'!$X$16,_312_Table2_ColumnLookup,0),FALSE),
  IF(AND(VALUE(LEFT($A1752,3))=312,LEFT($G1752,10)="Unincepted"),VLOOKUP(" ULO",_312_Table2,MATCH(LEFT($B1752,1),_312_Table2_ColumnLookup,0),FALSE),
  IF(AND(VALUE(LEFT($A1752,3))=312,LEFT($G1752,5)="Total",$B1752="G "),VLOOKUP('312'!$F$80,_312_Table2,MATCH('312'!$N$16,_312_Table2_ColumnLookup,0),FALSE),
  IF(AND(VALUE(LEFT($A1752,3))=312,LEFT($G1752,5)="Total",$B1752="O "),VLOOKUP('312'!$F$80,_312_Table2,MATCH('312'!$V$16,_312_Table2_ColumnLookup,0),FALSE),
  IF(AND(VALUE(LEFT($A1752,3))=312,LEFT($G1752,5)="Total",$B1752="Q "),VLOOKUP('312'!$F$80,_312_Table2,MATCH('312'!$X$16,_312_Table2_ColumnLookup,0),FALSE),
  IF(AND(VALUE(LEFT($A1752,3))=312,LEFT($G1752,5)="Total"),VLOOKUP('312'!$F$80,_312_Table2,MATCH(LEFT($B1752,1),_312_Table2_ColumnLookup,0),FALSE),
  IF(AND(VALUE(LEFT($A1752,3))=312,LEN($I1752)=4,$B1752="G"),VLOOKUP($I1752,_312_Table2,MATCH('312'!$N$16,_312_Table2_ColumnLookup,0),FALSE),
  IF(AND(VALUE(LEFT($A1752,3))=312,LEN($I1752)=4,$B1752="O"),VLOOKUP($I1752,_312_Table2,MATCH('312'!$V$16,_312_Table2_ColumnLookup,0),FALSE),
  IF(AND(VALUE(LEFT($A1752,3))=312,LEN($I1752)=4,$B1752="Q"),VLOOKUP($I1752,_312_Table2,MATCH('312'!$X$16,_312_Table2_ColumnLookup,0),FALSE),
  IF(AND(VALUE(LEFT($A1752,3))=312,LEN($I1752)=4),VLOOKUP($I1752,_312_Table2,MATCH(LEFT($B1752,1),_312_Table2_ColumnLookup,0),FALSE)
+N("312"),
  IF(VALUE(LEFT($A1752,3))=313,VLOOKUP(VALUE(MID($B1752,2,1)),_313_Table2,MATCH(MID($B1752,1,1),_313_Table2_ColumnLookup,0),FALSE)
+N("313"),
  IF(AND(VALUE(LEFT($A1752,3))=314,LEN($B1752)=3),VLOOKUP(VALUE(MID($B1752,2,2)),_314_Table2,MATCH(MID($B1752,1,1),_314_Table2_ColumnLookup,0),FALSE),
  IF(VALUE(LEFT($A1752,3))=314,VLOOKUP(VALUE(MID($B1752,2,1)),_314_Table2,MATCH(MID($B1752,1,1),_314_Table2_ColumnLookup,0),FALSE)
+N("314"),
""))))))))))))))))))))))))</f>
        <v>#N/A</v>
      </c>
      <c r="F1752" s="238" t="e">
        <f>IF(AND(VALUE(LEFT($A1752,3))=309,LEN($B1752)=3),VLOOKUP(VALUE(MID($B1752,2,2)),_309_Table3,MATCH(MID($B1752,1,1),_309_Table3_ColumnLookup,0),FALSE),
  IF($C1752="309 LCR SummaryA",OneYearSCR,IF($C1752="309 LCR SummaryB",UltimateSCR,IF(VALUE(LEFT($A1752,3))=309,VLOOKUP(VALUE(MID($B1752,2,1)),_309_Table3,MATCH(MID($B1752,1,1),_309_Table3_ColumnLookup,0),FALSE)
+N("309"),
  IF(VALUE(LEFT($A1752,3))=310,VLOOKUP(VALUE(MID($B1752,2,1)),_310_Table3,MATCH(MID($B1752,1,1),_310_Table3_ColumnLookup,0),FALSE)
+N("310"),
  IF(AND(VALUE(LEFT($A1752,3))=311,LEN($I1752)=4),VLOOKUP($I1752,_311_Table3,MATCH($B1752,_311_Table3_ColumnLookup,0),FALSE),
  IF(AND(VALUE(LEFT($A1752,3))=311,OR($B1752="I2",$B1752="J2",$B1752="K2",$B1752="L2")),VLOOKUP('311'!$G$58,_311_Table3,MATCH(MID($B1752,1,1),_311_Table3_ColumnLookup,0),FALSE),
  IF(AND(VALUE(LEFT($A1752,3))=311,RIGHT($B1752,5)="Total"),VLOOKUP('311'!$G$59,_311_Table3,MATCH(MID($B1752,1,1),_311_Table3_ColumnLookup,0),FALSE),
  IF(VALUE(LEFT($A1752,3))=311,VLOOKUP(VALUE(MID($B1752,2,1)),_311_Table3,MATCH(MID($B1752,1,1),_311_Table3_ColumnLookup,0),FALSE)
+N("311"),
  IF(AND(VALUE(LEFT($A1752,3))=312,LEFT($G1752,10)="Unincepted",$B1752="G "),VLOOKUP(" ULO",_312_Table3,MATCH('312'!$N$16,_312_Table3_ColumnLookup,0),FALSE),
  IF(AND(VALUE(LEFT($A1752,3))=312,LEFT($G1752,10)="Unincepted",$B1752="O "),VLOOKUP(" ULO",_312_Table3,MATCH('312'!$V$16,_312_Table3_ColumnLookup,0),FALSE),
  IF(AND(VALUE(LEFT($A1752,3))=312,LEFT($G1752,10)="Unincepted",$B1752="Q "),VLOOKUP(" ULO",_312_Table3,MATCH('312'!$X$16,_312_Table3_ColumnLookup,0),FALSE),
  IF(AND(VALUE(LEFT($A1752,3))=312,LEFT($G1752,10)="Unincepted"),VLOOKUP(" ULO",_312_Table3,MATCH(LEFT($B1752,1),_312_Table3_ColumnLookup,0),FALSE),
  IF(AND(VALUE(LEFT($A1752,3))=312,LEFT($G1752,5)="Total",$B1752="G "),VLOOKUP('312'!$F$80,_312_Table3,MATCH('312'!$N$16,_312_Table3_ColumnLookup,0),FALSE),
  IF(AND(VALUE(LEFT($A1752,3))=312,LEFT($G1752,5)="Total",$B1752="O "),VLOOKUP('312'!$F$80,_312_Table3,MATCH('312'!$V$16,_312_Table3_ColumnLookup,0),FALSE),
  IF(AND(VALUE(LEFT($A1752,3))=312,LEFT($G1752,5)="Total",$B1752="Q "),VLOOKUP('312'!$F$80,_312_Table3,MATCH('312'!$X$16,_312_Table3_ColumnLookup,0),FALSE),
  IF(AND(VALUE(LEFT($A1752,3))=312,LEFT($G1752,5)="Total"),VLOOKUP('312'!$F$80,_312_Table3,MATCH(LEFT($B1752,1),_312_Table3_ColumnLookup,0),FALSE),
  IF(AND(VALUE(LEFT($A1752,3))=312,LEN($I1752)=4,$B1752="G"),VLOOKUP($I1752,_312_Table3,MATCH('312'!$N$16,_312_Table3_ColumnLookup,0),FALSE),
  IF(AND(VALUE(LEFT($A1752,3))=312,LEN($I1752)=4,$B1752="O"),VLOOKUP($I1752,_312_Table3,MATCH('312'!$V$16,_312_Table3_ColumnLookup,0),FALSE),
  IF(AND(VALUE(LEFT($A1752,3))=312,LEN($I1752)=4,$B1752="Q"),VLOOKUP($I1752,_312_Table3,MATCH('312'!$X$16,_312_Table3_ColumnLookup,0),FALSE),
  IF(AND(VALUE(LEFT($A1752,3))=312,LEN($I1752)=4),VLOOKUP($I1752,_312_Table3,MATCH(LEFT($B1752,1),_312_Table3_ColumnLookup,0),FALSE)
+N("312"),
  IF(VALUE(LEFT($A1752,3))=313,VLOOKUP(VALUE(MID($B1752,2,1)),_313_Table3,MATCH(MID($B1752,1,1),_313_Table3_ColumnLookup,0),FALSE)
+N("313"),
  IF(AND(VALUE(LEFT($A1752,3))=314,LEN($B1752)=3),VLOOKUP(VALUE(MID($B1752,2,2)),_314_Table3,MATCH(MID($B1752,1,1),_314_Table3_ColumnLookup,0),FALSE),
  IF(VALUE(LEFT($A1752,3))=314,VLOOKUP(VALUE(MID($B1752,2,1)),_314_Table3,MATCH(MID($B1752,1,1),_314_Table3_ColumnLookup,0),FALSE)
+N("314"),
""))))))))))))))))))))))))</f>
        <v>#N/A</v>
      </c>
      <c r="H1752" s="321" t="str">
        <f>IFERROR(
IF(ISERROR($D1752)=FALSE,$D1752,IF(ISERROR($E1752)=FALSE,$E1752,IF(ISERROR($F1752)=FALSE,$F1752
+N("012 checkboxes"),
IF(
IF(OR(LEFT($A1752,9)="Syndicate",LEFT($A1752,12)="NewSyndicate"),VLOOKUP($A1752,'012'!$J:$ZW,MATCH("Link to button",'012'!$J$1:$ZW$1,0),0)
+N("309 checkbox"),
IF($C1752="309 LCR Summary0",VLOOKUP("Notes990",'309'!$P:$ZZ,MATCH("Link to button",'309'!$P$1:$ZZ$1,0),0)
+N("313 checkboxes"),
IF($C1752="313 Financial Information0LcmVsScr",IF($C1752="309 LCR Summary0",VLOOKUP("LcmVsScr",'309'!$N:$ZZ,MATCH("Link to button",'309'!$N$1:$ZZ$1,0),0),
IF($C1752="313 Financial Information0LcrDocAttached",IF($C1752="309 LCR Summary0",VLOOKUP("LcrDocAttached",'309'!$N:$ZZ,MATCH("Link to button",'309'!$N$1:$ZZ$1,0),
0)))))))=1,TRUE,FALSE)
))),"")</f>
        <v/>
      </c>
    </row>
    <row r="1753" spans="1:8">
      <c r="A1753" s="237" t="e">
        <f>VLOOKUP($G1753,CSVLookups!$B:$R,MATCH(A$1,CSVLookups!$B$1:$R$1,0),FALSE)</f>
        <v>#N/A</v>
      </c>
      <c r="B1753" s="237" t="e">
        <f>VLOOKUP($G1753,CSVLookups!$B:$R,MATCH(B$1,CSVLookups!$B$1:$R$1,0),FALSE)</f>
        <v>#N/A</v>
      </c>
      <c r="C1753" s="238" t="e">
        <f t="shared" si="27"/>
        <v>#N/A</v>
      </c>
      <c r="D1753" s="238" t="e">
        <f>IF(AND(VALUE(LEFT($A1753,3))=309,LEN($B1753)=3),VLOOKUP(VALUE(MID($B1753,2,2)),_309_Table1,MATCH(MID($B1753,1,1),_309_Table1_ColumnLookup,0),FALSE),
  IF($C1753="309 LCR SummaryA",OneYearSCR,IF($C1753="309 LCR SummaryB",UltimateSCR,IF(VALUE(LEFT($A1753,3))=309,VLOOKUP(VALUE(MID($B1753,2,1)),_309_Table1,MATCH(MID($B1753,1,1),_309_Table1_ColumnLookup,0),FALSE)
+N("309"),
  IF(VALUE(LEFT($A1753,3))=310,VLOOKUP(VALUE(MID($B1753,2,1)),_310_Table1,MATCH(MID($B1753,1,1),_310_Table1_ColumnLookup,0),FALSE)
+N("310"),
  IF(AND(VALUE(LEFT($A1753,3))=311,LEN($I1753)=4),VLOOKUP($I1753,_311_Table1,MATCH($B1753,_311_Table1_ColumnLookup,0),FALSE),
  IF(AND(VALUE(LEFT($A1753,3))=311,OR($B1753="I2",$B1753="J2",$B1753="K2",$B1753="L2")),VLOOKUP('311'!$G$58,_311_Table1,MATCH(MID($B1753,1,1),_311_Table1_ColumnLookup,0),FALSE),
  IF(AND(VALUE(LEFT($A1753,3))=311,RIGHT($B1753,5)="Total"),VLOOKUP('311'!$G$59,_311_Table1,MATCH(MID($B1753,1,1),_311_Table1_ColumnLookup,0),FALSE),
  IF(VALUE(LEFT($A1753,3))=311,VLOOKUP(VALUE(MID($B1753,2,1)),_311_Table1,MATCH(MID($B1753,1,1),_311_Table1_ColumnLookup,0),FALSE)
+N("311"),
  IF(AND(VALUE(LEFT($A1753,3))=312,LEFT($G1753,10)="Unincepted",$B1753="G "),VLOOKUP(" ULO",_312_Table1,MATCH('312'!$N$16,_312_Table1_ColumnLookup,0),FALSE),
  IF(AND(VALUE(LEFT($A1753,3))=312,LEFT($G1753,10)="Unincepted",$B1753="O "),VLOOKUP(" ULO",_312_Table1,MATCH('312'!$V$16,_312_Table1_ColumnLookup,0),FALSE),
  IF(AND(VALUE(LEFT($A1753,3))=312,LEFT($G1753,10)="Unincepted",$B1753="Q "),VLOOKUP(" ULO",_312_Table1,MATCH('312'!$X$16,_312_Table1_ColumnLookup,0),FALSE),
  IF(AND(VALUE(LEFT($A1753,3))=312,LEFT($G1753,10)="Unincepted"),VLOOKUP(" ULO",_312_Table1,MATCH(LEFT($B1753,1),_312_Table1_ColumnLookup,0),FALSE),
  IF(AND(VALUE(LEFT($A1753,3))=312,LEFT($G1753,5)="Total",$B1753="G "),VLOOKUP('312'!$F$80,_312_Table1,MATCH('312'!$N$16,_312_Table1_ColumnLookup,0),FALSE),
  IF(AND(VALUE(LEFT($A1753,3))=312,LEFT($G1753,5)="Total",$B1753="O "),VLOOKUP('312'!$F$80,_312_Table1,MATCH('312'!$V$16,_312_Table1_ColumnLookup,0),FALSE),
  IF(AND(VALUE(LEFT($A1753,3))=312,LEFT($G1753,5)="Total",$B1753="Q "),VLOOKUP('312'!$F$80,_312_Table1,MATCH('312'!$X$16,_312_Table1_ColumnLookup,0),FALSE),
  IF(AND(VALUE(LEFT($A1753,3))=312,LEFT($G1753,5)="Total"),VLOOKUP('312'!$F$80,_312_Table1,MATCH(LEFT($B1753,1),_312_Table1_ColumnLookup,0),FALSE),
  IF(AND(VALUE(LEFT($A1753,3))=312,LEN($I1753)=4,$B1753="G"),VLOOKUP($I1753,_312_Table1,MATCH('312'!$N$16,_312_Table1_ColumnLookup,0),FALSE),
  IF(AND(VALUE(LEFT($A1753,3))=312,LEN($I1753)=4,$B1753="O"),VLOOKUP($I1753,_312_Table1,MATCH('312'!$V$16,_312_Table1_ColumnLookup,0),FALSE),
  IF(AND(VALUE(LEFT($A1753,3))=312,LEN($I1753)=4,$B1753="Q"),VLOOKUP($I1753,_312_Table1,MATCH('312'!$X$16,_312_Table1_ColumnLookup,0),FALSE),
  IF(AND(VALUE(LEFT($A1753,3))=312,LEN($I1753)=4),VLOOKUP($I1753,_312_Table1,MATCH(LEFT($B1753,1),_312_Table1_ColumnLookup,0),FALSE)
+N("312"),
  IF(VALUE(LEFT($A1753,3))=313,VLOOKUP(VALUE(MID($B1753,2,1)),_313_Table1,MATCH(MID($B1753,1,1),_313_Table1_ColumnLookup,0),FALSE)
+N("313"),
  IF(AND(VALUE(LEFT($A1753,3))=314,LEN($B1753)=3),VLOOKUP(VALUE(MID($B1753,2,2)),_314_Table1,MATCH(MID($B1753,1,1),_314_Table1_ColumnLookup,0),FALSE),
  IF(VALUE(LEFT($A1753,3))=314,VLOOKUP(VALUE(MID($B1753,2,1)),_314_Table1,MATCH(MID($B1753,1,1),_314_Table1_ColumnLookup,0),FALSE)
+N("314"),
""))))))))))))))))))))))))</f>
        <v>#N/A</v>
      </c>
      <c r="E1753" s="238" t="e">
        <f>IF(AND(VALUE(LEFT($A1753,3))=309,LEN($B1753)=3),VLOOKUP(VALUE(MID($B1753,2,2)),_309_Table2,MATCH(MID($B1753,1,1),_309_Table2_ColumnLookup,0),FALSE),
  IF($C1753="309 LCR SummaryA",OneYearSCR,IF($C1753="309 LCR SummaryB",UltimateSCR,IF(VALUE(LEFT($A1753,3))=309,VLOOKUP(VALUE(MID($B1753,2,1)),_309_Table2,MATCH(MID($B1753,1,1),_309_Table2_ColumnLookup,0),FALSE)
+N("309"),
  IF(VALUE(LEFT($A1753,3))=310,VLOOKUP(VALUE(MID($B1753,2,1)),_310_Table2,MATCH(MID($B1753,1,1),_310_Table2_ColumnLookup,0),FALSE)
+N("310"),
  IF(AND(VALUE(LEFT($A1753,3))=311,LEN($I1753)=4),VLOOKUP($I1753,_311_Table2,MATCH($B1753,_311_Table2_ColumnLookup,0),FALSE),
  IF(AND(VALUE(LEFT($A1753,3))=311,OR($B1753="I2",$B1753="J2",$B1753="K2",$B1753="L2")),VLOOKUP('311'!$G$58,_311_Table2,MATCH(MID($B1753,1,1),_311_Table2_ColumnLookup,0),FALSE),
  IF(AND(VALUE(LEFT($A1753,3))=311,RIGHT($B1753,5)="Total"),VLOOKUP('311'!$G$59,_311_Table2,MATCH(MID($B1753,1,1),_311_Table2_ColumnLookup,0),FALSE),
  IF(VALUE(LEFT($A1753,3))=311,VLOOKUP(VALUE(MID($B1753,2,1)),_311_Table2,MATCH(MID($B1753,1,1),_311_Table2_ColumnLookup,0),FALSE)
+N("311"),
  IF(AND(VALUE(LEFT($A1753,3))=312,LEFT($G1753,10)="Unincepted",$B1753="G "),VLOOKUP(" ULO",_312_Table2,MATCH('312'!$N$16,_312_Table2_ColumnLookup,0),FALSE),
  IF(AND(VALUE(LEFT($A1753,3))=312,LEFT($G1753,10)="Unincepted",$B1753="O "),VLOOKUP(" ULO",_312_Table2,MATCH('312'!$V$16,_312_Table2_ColumnLookup,0),FALSE),
  IF(AND(VALUE(LEFT($A1753,3))=312,LEFT($G1753,10)="Unincepted",$B1753="Q "),VLOOKUP(" ULO",_312_Table2,MATCH('312'!$X$16,_312_Table2_ColumnLookup,0),FALSE),
  IF(AND(VALUE(LEFT($A1753,3))=312,LEFT($G1753,10)="Unincepted"),VLOOKUP(" ULO",_312_Table2,MATCH(LEFT($B1753,1),_312_Table2_ColumnLookup,0),FALSE),
  IF(AND(VALUE(LEFT($A1753,3))=312,LEFT($G1753,5)="Total",$B1753="G "),VLOOKUP('312'!$F$80,_312_Table2,MATCH('312'!$N$16,_312_Table2_ColumnLookup,0),FALSE),
  IF(AND(VALUE(LEFT($A1753,3))=312,LEFT($G1753,5)="Total",$B1753="O "),VLOOKUP('312'!$F$80,_312_Table2,MATCH('312'!$V$16,_312_Table2_ColumnLookup,0),FALSE),
  IF(AND(VALUE(LEFT($A1753,3))=312,LEFT($G1753,5)="Total",$B1753="Q "),VLOOKUP('312'!$F$80,_312_Table2,MATCH('312'!$X$16,_312_Table2_ColumnLookup,0),FALSE),
  IF(AND(VALUE(LEFT($A1753,3))=312,LEFT($G1753,5)="Total"),VLOOKUP('312'!$F$80,_312_Table2,MATCH(LEFT($B1753,1),_312_Table2_ColumnLookup,0),FALSE),
  IF(AND(VALUE(LEFT($A1753,3))=312,LEN($I1753)=4,$B1753="G"),VLOOKUP($I1753,_312_Table2,MATCH('312'!$N$16,_312_Table2_ColumnLookup,0),FALSE),
  IF(AND(VALUE(LEFT($A1753,3))=312,LEN($I1753)=4,$B1753="O"),VLOOKUP($I1753,_312_Table2,MATCH('312'!$V$16,_312_Table2_ColumnLookup,0),FALSE),
  IF(AND(VALUE(LEFT($A1753,3))=312,LEN($I1753)=4,$B1753="Q"),VLOOKUP($I1753,_312_Table2,MATCH('312'!$X$16,_312_Table2_ColumnLookup,0),FALSE),
  IF(AND(VALUE(LEFT($A1753,3))=312,LEN($I1753)=4),VLOOKUP($I1753,_312_Table2,MATCH(LEFT($B1753,1),_312_Table2_ColumnLookup,0),FALSE)
+N("312"),
  IF(VALUE(LEFT($A1753,3))=313,VLOOKUP(VALUE(MID($B1753,2,1)),_313_Table2,MATCH(MID($B1753,1,1),_313_Table2_ColumnLookup,0),FALSE)
+N("313"),
  IF(AND(VALUE(LEFT($A1753,3))=314,LEN($B1753)=3),VLOOKUP(VALUE(MID($B1753,2,2)),_314_Table2,MATCH(MID($B1753,1,1),_314_Table2_ColumnLookup,0),FALSE),
  IF(VALUE(LEFT($A1753,3))=314,VLOOKUP(VALUE(MID($B1753,2,1)),_314_Table2,MATCH(MID($B1753,1,1),_314_Table2_ColumnLookup,0),FALSE)
+N("314"),
""))))))))))))))))))))))))</f>
        <v>#N/A</v>
      </c>
      <c r="F1753" s="238" t="e">
        <f>IF(AND(VALUE(LEFT($A1753,3))=309,LEN($B1753)=3),VLOOKUP(VALUE(MID($B1753,2,2)),_309_Table3,MATCH(MID($B1753,1,1),_309_Table3_ColumnLookup,0),FALSE),
  IF($C1753="309 LCR SummaryA",OneYearSCR,IF($C1753="309 LCR SummaryB",UltimateSCR,IF(VALUE(LEFT($A1753,3))=309,VLOOKUP(VALUE(MID($B1753,2,1)),_309_Table3,MATCH(MID($B1753,1,1),_309_Table3_ColumnLookup,0),FALSE)
+N("309"),
  IF(VALUE(LEFT($A1753,3))=310,VLOOKUP(VALUE(MID($B1753,2,1)),_310_Table3,MATCH(MID($B1753,1,1),_310_Table3_ColumnLookup,0),FALSE)
+N("310"),
  IF(AND(VALUE(LEFT($A1753,3))=311,LEN($I1753)=4),VLOOKUP($I1753,_311_Table3,MATCH($B1753,_311_Table3_ColumnLookup,0),FALSE),
  IF(AND(VALUE(LEFT($A1753,3))=311,OR($B1753="I2",$B1753="J2",$B1753="K2",$B1753="L2")),VLOOKUP('311'!$G$58,_311_Table3,MATCH(MID($B1753,1,1),_311_Table3_ColumnLookup,0),FALSE),
  IF(AND(VALUE(LEFT($A1753,3))=311,RIGHT($B1753,5)="Total"),VLOOKUP('311'!$G$59,_311_Table3,MATCH(MID($B1753,1,1),_311_Table3_ColumnLookup,0),FALSE),
  IF(VALUE(LEFT($A1753,3))=311,VLOOKUP(VALUE(MID($B1753,2,1)),_311_Table3,MATCH(MID($B1753,1,1),_311_Table3_ColumnLookup,0),FALSE)
+N("311"),
  IF(AND(VALUE(LEFT($A1753,3))=312,LEFT($G1753,10)="Unincepted",$B1753="G "),VLOOKUP(" ULO",_312_Table3,MATCH('312'!$N$16,_312_Table3_ColumnLookup,0),FALSE),
  IF(AND(VALUE(LEFT($A1753,3))=312,LEFT($G1753,10)="Unincepted",$B1753="O "),VLOOKUP(" ULO",_312_Table3,MATCH('312'!$V$16,_312_Table3_ColumnLookup,0),FALSE),
  IF(AND(VALUE(LEFT($A1753,3))=312,LEFT($G1753,10)="Unincepted",$B1753="Q "),VLOOKUP(" ULO",_312_Table3,MATCH('312'!$X$16,_312_Table3_ColumnLookup,0),FALSE),
  IF(AND(VALUE(LEFT($A1753,3))=312,LEFT($G1753,10)="Unincepted"),VLOOKUP(" ULO",_312_Table3,MATCH(LEFT($B1753,1),_312_Table3_ColumnLookup,0),FALSE),
  IF(AND(VALUE(LEFT($A1753,3))=312,LEFT($G1753,5)="Total",$B1753="G "),VLOOKUP('312'!$F$80,_312_Table3,MATCH('312'!$N$16,_312_Table3_ColumnLookup,0),FALSE),
  IF(AND(VALUE(LEFT($A1753,3))=312,LEFT($G1753,5)="Total",$B1753="O "),VLOOKUP('312'!$F$80,_312_Table3,MATCH('312'!$V$16,_312_Table3_ColumnLookup,0),FALSE),
  IF(AND(VALUE(LEFT($A1753,3))=312,LEFT($G1753,5)="Total",$B1753="Q "),VLOOKUP('312'!$F$80,_312_Table3,MATCH('312'!$X$16,_312_Table3_ColumnLookup,0),FALSE),
  IF(AND(VALUE(LEFT($A1753,3))=312,LEFT($G1753,5)="Total"),VLOOKUP('312'!$F$80,_312_Table3,MATCH(LEFT($B1753,1),_312_Table3_ColumnLookup,0),FALSE),
  IF(AND(VALUE(LEFT($A1753,3))=312,LEN($I1753)=4,$B1753="G"),VLOOKUP($I1753,_312_Table3,MATCH('312'!$N$16,_312_Table3_ColumnLookup,0),FALSE),
  IF(AND(VALUE(LEFT($A1753,3))=312,LEN($I1753)=4,$B1753="O"),VLOOKUP($I1753,_312_Table3,MATCH('312'!$V$16,_312_Table3_ColumnLookup,0),FALSE),
  IF(AND(VALUE(LEFT($A1753,3))=312,LEN($I1753)=4,$B1753="Q"),VLOOKUP($I1753,_312_Table3,MATCH('312'!$X$16,_312_Table3_ColumnLookup,0),FALSE),
  IF(AND(VALUE(LEFT($A1753,3))=312,LEN($I1753)=4),VLOOKUP($I1753,_312_Table3,MATCH(LEFT($B1753,1),_312_Table3_ColumnLookup,0),FALSE)
+N("312"),
  IF(VALUE(LEFT($A1753,3))=313,VLOOKUP(VALUE(MID($B1753,2,1)),_313_Table3,MATCH(MID($B1753,1,1),_313_Table3_ColumnLookup,0),FALSE)
+N("313"),
  IF(AND(VALUE(LEFT($A1753,3))=314,LEN($B1753)=3),VLOOKUP(VALUE(MID($B1753,2,2)),_314_Table3,MATCH(MID($B1753,1,1),_314_Table3_ColumnLookup,0),FALSE),
  IF(VALUE(LEFT($A1753,3))=314,VLOOKUP(VALUE(MID($B1753,2,1)),_314_Table3,MATCH(MID($B1753,1,1),_314_Table3_ColumnLookup,0),FALSE)
+N("314"),
""))))))))))))))))))))))))</f>
        <v>#N/A</v>
      </c>
      <c r="H1753" s="321" t="str">
        <f>IFERROR(
IF(ISERROR($D1753)=FALSE,$D1753,IF(ISERROR($E1753)=FALSE,$E1753,IF(ISERROR($F1753)=FALSE,$F1753
+N("012 checkboxes"),
IF(
IF(OR(LEFT($A1753,9)="Syndicate",LEFT($A1753,12)="NewSyndicate"),VLOOKUP($A1753,'012'!$J:$ZW,MATCH("Link to button",'012'!$J$1:$ZW$1,0),0)
+N("309 checkbox"),
IF($C1753="309 LCR Summary0",VLOOKUP("Notes990",'309'!$P:$ZZ,MATCH("Link to button",'309'!$P$1:$ZZ$1,0),0)
+N("313 checkboxes"),
IF($C1753="313 Financial Information0LcmVsScr",IF($C1753="309 LCR Summary0",VLOOKUP("LcmVsScr",'309'!$N:$ZZ,MATCH("Link to button",'309'!$N$1:$ZZ$1,0),0),
IF($C1753="313 Financial Information0LcrDocAttached",IF($C1753="309 LCR Summary0",VLOOKUP("LcrDocAttached",'309'!$N:$ZZ,MATCH("Link to button",'309'!$N$1:$ZZ$1,0),
0)))))))=1,TRUE,FALSE)
))),"")</f>
        <v/>
      </c>
    </row>
    <row r="1754" spans="1:8">
      <c r="A1754" s="237" t="e">
        <f>VLOOKUP($G1754,CSVLookups!$B:$R,MATCH(A$1,CSVLookups!$B$1:$R$1,0),FALSE)</f>
        <v>#N/A</v>
      </c>
      <c r="B1754" s="237" t="e">
        <f>VLOOKUP($G1754,CSVLookups!$B:$R,MATCH(B$1,CSVLookups!$B$1:$R$1,0),FALSE)</f>
        <v>#N/A</v>
      </c>
      <c r="C1754" s="238" t="e">
        <f t="shared" si="27"/>
        <v>#N/A</v>
      </c>
      <c r="D1754" s="238" t="e">
        <f>IF(AND(VALUE(LEFT($A1754,3))=309,LEN($B1754)=3),VLOOKUP(VALUE(MID($B1754,2,2)),_309_Table1,MATCH(MID($B1754,1,1),_309_Table1_ColumnLookup,0),FALSE),
  IF($C1754="309 LCR SummaryA",OneYearSCR,IF($C1754="309 LCR SummaryB",UltimateSCR,IF(VALUE(LEFT($A1754,3))=309,VLOOKUP(VALUE(MID($B1754,2,1)),_309_Table1,MATCH(MID($B1754,1,1),_309_Table1_ColumnLookup,0),FALSE)
+N("309"),
  IF(VALUE(LEFT($A1754,3))=310,VLOOKUP(VALUE(MID($B1754,2,1)),_310_Table1,MATCH(MID($B1754,1,1),_310_Table1_ColumnLookup,0),FALSE)
+N("310"),
  IF(AND(VALUE(LEFT($A1754,3))=311,LEN($I1754)=4),VLOOKUP($I1754,_311_Table1,MATCH($B1754,_311_Table1_ColumnLookup,0),FALSE),
  IF(AND(VALUE(LEFT($A1754,3))=311,OR($B1754="I2",$B1754="J2",$B1754="K2",$B1754="L2")),VLOOKUP('311'!$G$58,_311_Table1,MATCH(MID($B1754,1,1),_311_Table1_ColumnLookup,0),FALSE),
  IF(AND(VALUE(LEFT($A1754,3))=311,RIGHT($B1754,5)="Total"),VLOOKUP('311'!$G$59,_311_Table1,MATCH(MID($B1754,1,1),_311_Table1_ColumnLookup,0),FALSE),
  IF(VALUE(LEFT($A1754,3))=311,VLOOKUP(VALUE(MID($B1754,2,1)),_311_Table1,MATCH(MID($B1754,1,1),_311_Table1_ColumnLookup,0),FALSE)
+N("311"),
  IF(AND(VALUE(LEFT($A1754,3))=312,LEFT($G1754,10)="Unincepted",$B1754="G "),VLOOKUP(" ULO",_312_Table1,MATCH('312'!$N$16,_312_Table1_ColumnLookup,0),FALSE),
  IF(AND(VALUE(LEFT($A1754,3))=312,LEFT($G1754,10)="Unincepted",$B1754="O "),VLOOKUP(" ULO",_312_Table1,MATCH('312'!$V$16,_312_Table1_ColumnLookup,0),FALSE),
  IF(AND(VALUE(LEFT($A1754,3))=312,LEFT($G1754,10)="Unincepted",$B1754="Q "),VLOOKUP(" ULO",_312_Table1,MATCH('312'!$X$16,_312_Table1_ColumnLookup,0),FALSE),
  IF(AND(VALUE(LEFT($A1754,3))=312,LEFT($G1754,10)="Unincepted"),VLOOKUP(" ULO",_312_Table1,MATCH(LEFT($B1754,1),_312_Table1_ColumnLookup,0),FALSE),
  IF(AND(VALUE(LEFT($A1754,3))=312,LEFT($G1754,5)="Total",$B1754="G "),VLOOKUP('312'!$F$80,_312_Table1,MATCH('312'!$N$16,_312_Table1_ColumnLookup,0),FALSE),
  IF(AND(VALUE(LEFT($A1754,3))=312,LEFT($G1754,5)="Total",$B1754="O "),VLOOKUP('312'!$F$80,_312_Table1,MATCH('312'!$V$16,_312_Table1_ColumnLookup,0),FALSE),
  IF(AND(VALUE(LEFT($A1754,3))=312,LEFT($G1754,5)="Total",$B1754="Q "),VLOOKUP('312'!$F$80,_312_Table1,MATCH('312'!$X$16,_312_Table1_ColumnLookup,0),FALSE),
  IF(AND(VALUE(LEFT($A1754,3))=312,LEFT($G1754,5)="Total"),VLOOKUP('312'!$F$80,_312_Table1,MATCH(LEFT($B1754,1),_312_Table1_ColumnLookup,0),FALSE),
  IF(AND(VALUE(LEFT($A1754,3))=312,LEN($I1754)=4,$B1754="G"),VLOOKUP($I1754,_312_Table1,MATCH('312'!$N$16,_312_Table1_ColumnLookup,0),FALSE),
  IF(AND(VALUE(LEFT($A1754,3))=312,LEN($I1754)=4,$B1754="O"),VLOOKUP($I1754,_312_Table1,MATCH('312'!$V$16,_312_Table1_ColumnLookup,0),FALSE),
  IF(AND(VALUE(LEFT($A1754,3))=312,LEN($I1754)=4,$B1754="Q"),VLOOKUP($I1754,_312_Table1,MATCH('312'!$X$16,_312_Table1_ColumnLookup,0),FALSE),
  IF(AND(VALUE(LEFT($A1754,3))=312,LEN($I1754)=4),VLOOKUP($I1754,_312_Table1,MATCH(LEFT($B1754,1),_312_Table1_ColumnLookup,0),FALSE)
+N("312"),
  IF(VALUE(LEFT($A1754,3))=313,VLOOKUP(VALUE(MID($B1754,2,1)),_313_Table1,MATCH(MID($B1754,1,1),_313_Table1_ColumnLookup,0),FALSE)
+N("313"),
  IF(AND(VALUE(LEFT($A1754,3))=314,LEN($B1754)=3),VLOOKUP(VALUE(MID($B1754,2,2)),_314_Table1,MATCH(MID($B1754,1,1),_314_Table1_ColumnLookup,0),FALSE),
  IF(VALUE(LEFT($A1754,3))=314,VLOOKUP(VALUE(MID($B1754,2,1)),_314_Table1,MATCH(MID($B1754,1,1),_314_Table1_ColumnLookup,0),FALSE)
+N("314"),
""))))))))))))))))))))))))</f>
        <v>#N/A</v>
      </c>
      <c r="E1754" s="238" t="e">
        <f>IF(AND(VALUE(LEFT($A1754,3))=309,LEN($B1754)=3),VLOOKUP(VALUE(MID($B1754,2,2)),_309_Table2,MATCH(MID($B1754,1,1),_309_Table2_ColumnLookup,0),FALSE),
  IF($C1754="309 LCR SummaryA",OneYearSCR,IF($C1754="309 LCR SummaryB",UltimateSCR,IF(VALUE(LEFT($A1754,3))=309,VLOOKUP(VALUE(MID($B1754,2,1)),_309_Table2,MATCH(MID($B1754,1,1),_309_Table2_ColumnLookup,0),FALSE)
+N("309"),
  IF(VALUE(LEFT($A1754,3))=310,VLOOKUP(VALUE(MID($B1754,2,1)),_310_Table2,MATCH(MID($B1754,1,1),_310_Table2_ColumnLookup,0),FALSE)
+N("310"),
  IF(AND(VALUE(LEFT($A1754,3))=311,LEN($I1754)=4),VLOOKUP($I1754,_311_Table2,MATCH($B1754,_311_Table2_ColumnLookup,0),FALSE),
  IF(AND(VALUE(LEFT($A1754,3))=311,OR($B1754="I2",$B1754="J2",$B1754="K2",$B1754="L2")),VLOOKUP('311'!$G$58,_311_Table2,MATCH(MID($B1754,1,1),_311_Table2_ColumnLookup,0),FALSE),
  IF(AND(VALUE(LEFT($A1754,3))=311,RIGHT($B1754,5)="Total"),VLOOKUP('311'!$G$59,_311_Table2,MATCH(MID($B1754,1,1),_311_Table2_ColumnLookup,0),FALSE),
  IF(VALUE(LEFT($A1754,3))=311,VLOOKUP(VALUE(MID($B1754,2,1)),_311_Table2,MATCH(MID($B1754,1,1),_311_Table2_ColumnLookup,0),FALSE)
+N("311"),
  IF(AND(VALUE(LEFT($A1754,3))=312,LEFT($G1754,10)="Unincepted",$B1754="G "),VLOOKUP(" ULO",_312_Table2,MATCH('312'!$N$16,_312_Table2_ColumnLookup,0),FALSE),
  IF(AND(VALUE(LEFT($A1754,3))=312,LEFT($G1754,10)="Unincepted",$B1754="O "),VLOOKUP(" ULO",_312_Table2,MATCH('312'!$V$16,_312_Table2_ColumnLookup,0),FALSE),
  IF(AND(VALUE(LEFT($A1754,3))=312,LEFT($G1754,10)="Unincepted",$B1754="Q "),VLOOKUP(" ULO",_312_Table2,MATCH('312'!$X$16,_312_Table2_ColumnLookup,0),FALSE),
  IF(AND(VALUE(LEFT($A1754,3))=312,LEFT($G1754,10)="Unincepted"),VLOOKUP(" ULO",_312_Table2,MATCH(LEFT($B1754,1),_312_Table2_ColumnLookup,0),FALSE),
  IF(AND(VALUE(LEFT($A1754,3))=312,LEFT($G1754,5)="Total",$B1754="G "),VLOOKUP('312'!$F$80,_312_Table2,MATCH('312'!$N$16,_312_Table2_ColumnLookup,0),FALSE),
  IF(AND(VALUE(LEFT($A1754,3))=312,LEFT($G1754,5)="Total",$B1754="O "),VLOOKUP('312'!$F$80,_312_Table2,MATCH('312'!$V$16,_312_Table2_ColumnLookup,0),FALSE),
  IF(AND(VALUE(LEFT($A1754,3))=312,LEFT($G1754,5)="Total",$B1754="Q "),VLOOKUP('312'!$F$80,_312_Table2,MATCH('312'!$X$16,_312_Table2_ColumnLookup,0),FALSE),
  IF(AND(VALUE(LEFT($A1754,3))=312,LEFT($G1754,5)="Total"),VLOOKUP('312'!$F$80,_312_Table2,MATCH(LEFT($B1754,1),_312_Table2_ColumnLookup,0),FALSE),
  IF(AND(VALUE(LEFT($A1754,3))=312,LEN($I1754)=4,$B1754="G"),VLOOKUP($I1754,_312_Table2,MATCH('312'!$N$16,_312_Table2_ColumnLookup,0),FALSE),
  IF(AND(VALUE(LEFT($A1754,3))=312,LEN($I1754)=4,$B1754="O"),VLOOKUP($I1754,_312_Table2,MATCH('312'!$V$16,_312_Table2_ColumnLookup,0),FALSE),
  IF(AND(VALUE(LEFT($A1754,3))=312,LEN($I1754)=4,$B1754="Q"),VLOOKUP($I1754,_312_Table2,MATCH('312'!$X$16,_312_Table2_ColumnLookup,0),FALSE),
  IF(AND(VALUE(LEFT($A1754,3))=312,LEN($I1754)=4),VLOOKUP($I1754,_312_Table2,MATCH(LEFT($B1754,1),_312_Table2_ColumnLookup,0),FALSE)
+N("312"),
  IF(VALUE(LEFT($A1754,3))=313,VLOOKUP(VALUE(MID($B1754,2,1)),_313_Table2,MATCH(MID($B1754,1,1),_313_Table2_ColumnLookup,0),FALSE)
+N("313"),
  IF(AND(VALUE(LEFT($A1754,3))=314,LEN($B1754)=3),VLOOKUP(VALUE(MID($B1754,2,2)),_314_Table2,MATCH(MID($B1754,1,1),_314_Table2_ColumnLookup,0),FALSE),
  IF(VALUE(LEFT($A1754,3))=314,VLOOKUP(VALUE(MID($B1754,2,1)),_314_Table2,MATCH(MID($B1754,1,1),_314_Table2_ColumnLookup,0),FALSE)
+N("314"),
""))))))))))))))))))))))))</f>
        <v>#N/A</v>
      </c>
      <c r="F1754" s="238" t="e">
        <f>IF(AND(VALUE(LEFT($A1754,3))=309,LEN($B1754)=3),VLOOKUP(VALUE(MID($B1754,2,2)),_309_Table3,MATCH(MID($B1754,1,1),_309_Table3_ColumnLookup,0),FALSE),
  IF($C1754="309 LCR SummaryA",OneYearSCR,IF($C1754="309 LCR SummaryB",UltimateSCR,IF(VALUE(LEFT($A1754,3))=309,VLOOKUP(VALUE(MID($B1754,2,1)),_309_Table3,MATCH(MID($B1754,1,1),_309_Table3_ColumnLookup,0),FALSE)
+N("309"),
  IF(VALUE(LEFT($A1754,3))=310,VLOOKUP(VALUE(MID($B1754,2,1)),_310_Table3,MATCH(MID($B1754,1,1),_310_Table3_ColumnLookup,0),FALSE)
+N("310"),
  IF(AND(VALUE(LEFT($A1754,3))=311,LEN($I1754)=4),VLOOKUP($I1754,_311_Table3,MATCH($B1754,_311_Table3_ColumnLookup,0),FALSE),
  IF(AND(VALUE(LEFT($A1754,3))=311,OR($B1754="I2",$B1754="J2",$B1754="K2",$B1754="L2")),VLOOKUP('311'!$G$58,_311_Table3,MATCH(MID($B1754,1,1),_311_Table3_ColumnLookup,0),FALSE),
  IF(AND(VALUE(LEFT($A1754,3))=311,RIGHT($B1754,5)="Total"),VLOOKUP('311'!$G$59,_311_Table3,MATCH(MID($B1754,1,1),_311_Table3_ColumnLookup,0),FALSE),
  IF(VALUE(LEFT($A1754,3))=311,VLOOKUP(VALUE(MID($B1754,2,1)),_311_Table3,MATCH(MID($B1754,1,1),_311_Table3_ColumnLookup,0),FALSE)
+N("311"),
  IF(AND(VALUE(LEFT($A1754,3))=312,LEFT($G1754,10)="Unincepted",$B1754="G "),VLOOKUP(" ULO",_312_Table3,MATCH('312'!$N$16,_312_Table3_ColumnLookup,0),FALSE),
  IF(AND(VALUE(LEFT($A1754,3))=312,LEFT($G1754,10)="Unincepted",$B1754="O "),VLOOKUP(" ULO",_312_Table3,MATCH('312'!$V$16,_312_Table3_ColumnLookup,0),FALSE),
  IF(AND(VALUE(LEFT($A1754,3))=312,LEFT($G1754,10)="Unincepted",$B1754="Q "),VLOOKUP(" ULO",_312_Table3,MATCH('312'!$X$16,_312_Table3_ColumnLookup,0),FALSE),
  IF(AND(VALUE(LEFT($A1754,3))=312,LEFT($G1754,10)="Unincepted"),VLOOKUP(" ULO",_312_Table3,MATCH(LEFT($B1754,1),_312_Table3_ColumnLookup,0),FALSE),
  IF(AND(VALUE(LEFT($A1754,3))=312,LEFT($G1754,5)="Total",$B1754="G "),VLOOKUP('312'!$F$80,_312_Table3,MATCH('312'!$N$16,_312_Table3_ColumnLookup,0),FALSE),
  IF(AND(VALUE(LEFT($A1754,3))=312,LEFT($G1754,5)="Total",$B1754="O "),VLOOKUP('312'!$F$80,_312_Table3,MATCH('312'!$V$16,_312_Table3_ColumnLookup,0),FALSE),
  IF(AND(VALUE(LEFT($A1754,3))=312,LEFT($G1754,5)="Total",$B1754="Q "),VLOOKUP('312'!$F$80,_312_Table3,MATCH('312'!$X$16,_312_Table3_ColumnLookup,0),FALSE),
  IF(AND(VALUE(LEFT($A1754,3))=312,LEFT($G1754,5)="Total"),VLOOKUP('312'!$F$80,_312_Table3,MATCH(LEFT($B1754,1),_312_Table3_ColumnLookup,0),FALSE),
  IF(AND(VALUE(LEFT($A1754,3))=312,LEN($I1754)=4,$B1754="G"),VLOOKUP($I1754,_312_Table3,MATCH('312'!$N$16,_312_Table3_ColumnLookup,0),FALSE),
  IF(AND(VALUE(LEFT($A1754,3))=312,LEN($I1754)=4,$B1754="O"),VLOOKUP($I1754,_312_Table3,MATCH('312'!$V$16,_312_Table3_ColumnLookup,0),FALSE),
  IF(AND(VALUE(LEFT($A1754,3))=312,LEN($I1754)=4,$B1754="Q"),VLOOKUP($I1754,_312_Table3,MATCH('312'!$X$16,_312_Table3_ColumnLookup,0),FALSE),
  IF(AND(VALUE(LEFT($A1754,3))=312,LEN($I1754)=4),VLOOKUP($I1754,_312_Table3,MATCH(LEFT($B1754,1),_312_Table3_ColumnLookup,0),FALSE)
+N("312"),
  IF(VALUE(LEFT($A1754,3))=313,VLOOKUP(VALUE(MID($B1754,2,1)),_313_Table3,MATCH(MID($B1754,1,1),_313_Table3_ColumnLookup,0),FALSE)
+N("313"),
  IF(AND(VALUE(LEFT($A1754,3))=314,LEN($B1754)=3),VLOOKUP(VALUE(MID($B1754,2,2)),_314_Table3,MATCH(MID($B1754,1,1),_314_Table3_ColumnLookup,0),FALSE),
  IF(VALUE(LEFT($A1754,3))=314,VLOOKUP(VALUE(MID($B1754,2,1)),_314_Table3,MATCH(MID($B1754,1,1),_314_Table3_ColumnLookup,0),FALSE)
+N("314"),
""))))))))))))))))))))))))</f>
        <v>#N/A</v>
      </c>
      <c r="H1754" s="321" t="str">
        <f>IFERROR(
IF(ISERROR($D1754)=FALSE,$D1754,IF(ISERROR($E1754)=FALSE,$E1754,IF(ISERROR($F1754)=FALSE,$F1754
+N("012 checkboxes"),
IF(
IF(OR(LEFT($A1754,9)="Syndicate",LEFT($A1754,12)="NewSyndicate"),VLOOKUP($A1754,'012'!$J:$ZW,MATCH("Link to button",'012'!$J$1:$ZW$1,0),0)
+N("309 checkbox"),
IF($C1754="309 LCR Summary0",VLOOKUP("Notes990",'309'!$P:$ZZ,MATCH("Link to button",'309'!$P$1:$ZZ$1,0),0)
+N("313 checkboxes"),
IF($C1754="313 Financial Information0LcmVsScr",IF($C1754="309 LCR Summary0",VLOOKUP("LcmVsScr",'309'!$N:$ZZ,MATCH("Link to button",'309'!$N$1:$ZZ$1,0),0),
IF($C1754="313 Financial Information0LcrDocAttached",IF($C1754="309 LCR Summary0",VLOOKUP("LcrDocAttached",'309'!$N:$ZZ,MATCH("Link to button",'309'!$N$1:$ZZ$1,0),
0)))))))=1,TRUE,FALSE)
))),"")</f>
        <v/>
      </c>
    </row>
    <row r="1755" spans="1:8">
      <c r="A1755" s="237" t="e">
        <f>VLOOKUP($G1755,CSVLookups!$B:$R,MATCH(A$1,CSVLookups!$B$1:$R$1,0),FALSE)</f>
        <v>#N/A</v>
      </c>
      <c r="B1755" s="237" t="e">
        <f>VLOOKUP($G1755,CSVLookups!$B:$R,MATCH(B$1,CSVLookups!$B$1:$R$1,0),FALSE)</f>
        <v>#N/A</v>
      </c>
      <c r="C1755" s="238" t="e">
        <f t="shared" si="27"/>
        <v>#N/A</v>
      </c>
      <c r="D1755" s="238" t="e">
        <f>IF(AND(VALUE(LEFT($A1755,3))=309,LEN($B1755)=3),VLOOKUP(VALUE(MID($B1755,2,2)),_309_Table1,MATCH(MID($B1755,1,1),_309_Table1_ColumnLookup,0),FALSE),
  IF($C1755="309 LCR SummaryA",OneYearSCR,IF($C1755="309 LCR SummaryB",UltimateSCR,IF(VALUE(LEFT($A1755,3))=309,VLOOKUP(VALUE(MID($B1755,2,1)),_309_Table1,MATCH(MID($B1755,1,1),_309_Table1_ColumnLookup,0),FALSE)
+N("309"),
  IF(VALUE(LEFT($A1755,3))=310,VLOOKUP(VALUE(MID($B1755,2,1)),_310_Table1,MATCH(MID($B1755,1,1),_310_Table1_ColumnLookup,0),FALSE)
+N("310"),
  IF(AND(VALUE(LEFT($A1755,3))=311,LEN($I1755)=4),VLOOKUP($I1755,_311_Table1,MATCH($B1755,_311_Table1_ColumnLookup,0),FALSE),
  IF(AND(VALUE(LEFT($A1755,3))=311,OR($B1755="I2",$B1755="J2",$B1755="K2",$B1755="L2")),VLOOKUP('311'!$G$58,_311_Table1,MATCH(MID($B1755,1,1),_311_Table1_ColumnLookup,0),FALSE),
  IF(AND(VALUE(LEFT($A1755,3))=311,RIGHT($B1755,5)="Total"),VLOOKUP('311'!$G$59,_311_Table1,MATCH(MID($B1755,1,1),_311_Table1_ColumnLookup,0),FALSE),
  IF(VALUE(LEFT($A1755,3))=311,VLOOKUP(VALUE(MID($B1755,2,1)),_311_Table1,MATCH(MID($B1755,1,1),_311_Table1_ColumnLookup,0),FALSE)
+N("311"),
  IF(AND(VALUE(LEFT($A1755,3))=312,LEFT($G1755,10)="Unincepted",$B1755="G "),VLOOKUP(" ULO",_312_Table1,MATCH('312'!$N$16,_312_Table1_ColumnLookup,0),FALSE),
  IF(AND(VALUE(LEFT($A1755,3))=312,LEFT($G1755,10)="Unincepted",$B1755="O "),VLOOKUP(" ULO",_312_Table1,MATCH('312'!$V$16,_312_Table1_ColumnLookup,0),FALSE),
  IF(AND(VALUE(LEFT($A1755,3))=312,LEFT($G1755,10)="Unincepted",$B1755="Q "),VLOOKUP(" ULO",_312_Table1,MATCH('312'!$X$16,_312_Table1_ColumnLookup,0),FALSE),
  IF(AND(VALUE(LEFT($A1755,3))=312,LEFT($G1755,10)="Unincepted"),VLOOKUP(" ULO",_312_Table1,MATCH(LEFT($B1755,1),_312_Table1_ColumnLookup,0),FALSE),
  IF(AND(VALUE(LEFT($A1755,3))=312,LEFT($G1755,5)="Total",$B1755="G "),VLOOKUP('312'!$F$80,_312_Table1,MATCH('312'!$N$16,_312_Table1_ColumnLookup,0),FALSE),
  IF(AND(VALUE(LEFT($A1755,3))=312,LEFT($G1755,5)="Total",$B1755="O "),VLOOKUP('312'!$F$80,_312_Table1,MATCH('312'!$V$16,_312_Table1_ColumnLookup,0),FALSE),
  IF(AND(VALUE(LEFT($A1755,3))=312,LEFT($G1755,5)="Total",$B1755="Q "),VLOOKUP('312'!$F$80,_312_Table1,MATCH('312'!$X$16,_312_Table1_ColumnLookup,0),FALSE),
  IF(AND(VALUE(LEFT($A1755,3))=312,LEFT($G1755,5)="Total"),VLOOKUP('312'!$F$80,_312_Table1,MATCH(LEFT($B1755,1),_312_Table1_ColumnLookup,0),FALSE),
  IF(AND(VALUE(LEFT($A1755,3))=312,LEN($I1755)=4,$B1755="G"),VLOOKUP($I1755,_312_Table1,MATCH('312'!$N$16,_312_Table1_ColumnLookup,0),FALSE),
  IF(AND(VALUE(LEFT($A1755,3))=312,LEN($I1755)=4,$B1755="O"),VLOOKUP($I1755,_312_Table1,MATCH('312'!$V$16,_312_Table1_ColumnLookup,0),FALSE),
  IF(AND(VALUE(LEFT($A1755,3))=312,LEN($I1755)=4,$B1755="Q"),VLOOKUP($I1755,_312_Table1,MATCH('312'!$X$16,_312_Table1_ColumnLookup,0),FALSE),
  IF(AND(VALUE(LEFT($A1755,3))=312,LEN($I1755)=4),VLOOKUP($I1755,_312_Table1,MATCH(LEFT($B1755,1),_312_Table1_ColumnLookup,0),FALSE)
+N("312"),
  IF(VALUE(LEFT($A1755,3))=313,VLOOKUP(VALUE(MID($B1755,2,1)),_313_Table1,MATCH(MID($B1755,1,1),_313_Table1_ColumnLookup,0),FALSE)
+N("313"),
  IF(AND(VALUE(LEFT($A1755,3))=314,LEN($B1755)=3),VLOOKUP(VALUE(MID($B1755,2,2)),_314_Table1,MATCH(MID($B1755,1,1),_314_Table1_ColumnLookup,0),FALSE),
  IF(VALUE(LEFT($A1755,3))=314,VLOOKUP(VALUE(MID($B1755,2,1)),_314_Table1,MATCH(MID($B1755,1,1),_314_Table1_ColumnLookup,0),FALSE)
+N("314"),
""))))))))))))))))))))))))</f>
        <v>#N/A</v>
      </c>
      <c r="E1755" s="238" t="e">
        <f>IF(AND(VALUE(LEFT($A1755,3))=309,LEN($B1755)=3),VLOOKUP(VALUE(MID($B1755,2,2)),_309_Table2,MATCH(MID($B1755,1,1),_309_Table2_ColumnLookup,0),FALSE),
  IF($C1755="309 LCR SummaryA",OneYearSCR,IF($C1755="309 LCR SummaryB",UltimateSCR,IF(VALUE(LEFT($A1755,3))=309,VLOOKUP(VALUE(MID($B1755,2,1)),_309_Table2,MATCH(MID($B1755,1,1),_309_Table2_ColumnLookup,0),FALSE)
+N("309"),
  IF(VALUE(LEFT($A1755,3))=310,VLOOKUP(VALUE(MID($B1755,2,1)),_310_Table2,MATCH(MID($B1755,1,1),_310_Table2_ColumnLookup,0),FALSE)
+N("310"),
  IF(AND(VALUE(LEFT($A1755,3))=311,LEN($I1755)=4),VLOOKUP($I1755,_311_Table2,MATCH($B1755,_311_Table2_ColumnLookup,0),FALSE),
  IF(AND(VALUE(LEFT($A1755,3))=311,OR($B1755="I2",$B1755="J2",$B1755="K2",$B1755="L2")),VLOOKUP('311'!$G$58,_311_Table2,MATCH(MID($B1755,1,1),_311_Table2_ColumnLookup,0),FALSE),
  IF(AND(VALUE(LEFT($A1755,3))=311,RIGHT($B1755,5)="Total"),VLOOKUP('311'!$G$59,_311_Table2,MATCH(MID($B1755,1,1),_311_Table2_ColumnLookup,0),FALSE),
  IF(VALUE(LEFT($A1755,3))=311,VLOOKUP(VALUE(MID($B1755,2,1)),_311_Table2,MATCH(MID($B1755,1,1),_311_Table2_ColumnLookup,0),FALSE)
+N("311"),
  IF(AND(VALUE(LEFT($A1755,3))=312,LEFT($G1755,10)="Unincepted",$B1755="G "),VLOOKUP(" ULO",_312_Table2,MATCH('312'!$N$16,_312_Table2_ColumnLookup,0),FALSE),
  IF(AND(VALUE(LEFT($A1755,3))=312,LEFT($G1755,10)="Unincepted",$B1755="O "),VLOOKUP(" ULO",_312_Table2,MATCH('312'!$V$16,_312_Table2_ColumnLookup,0),FALSE),
  IF(AND(VALUE(LEFT($A1755,3))=312,LEFT($G1755,10)="Unincepted",$B1755="Q "),VLOOKUP(" ULO",_312_Table2,MATCH('312'!$X$16,_312_Table2_ColumnLookup,0),FALSE),
  IF(AND(VALUE(LEFT($A1755,3))=312,LEFT($G1755,10)="Unincepted"),VLOOKUP(" ULO",_312_Table2,MATCH(LEFT($B1755,1),_312_Table2_ColumnLookup,0),FALSE),
  IF(AND(VALUE(LEFT($A1755,3))=312,LEFT($G1755,5)="Total",$B1755="G "),VLOOKUP('312'!$F$80,_312_Table2,MATCH('312'!$N$16,_312_Table2_ColumnLookup,0),FALSE),
  IF(AND(VALUE(LEFT($A1755,3))=312,LEFT($G1755,5)="Total",$B1755="O "),VLOOKUP('312'!$F$80,_312_Table2,MATCH('312'!$V$16,_312_Table2_ColumnLookup,0),FALSE),
  IF(AND(VALUE(LEFT($A1755,3))=312,LEFT($G1755,5)="Total",$B1755="Q "),VLOOKUP('312'!$F$80,_312_Table2,MATCH('312'!$X$16,_312_Table2_ColumnLookup,0),FALSE),
  IF(AND(VALUE(LEFT($A1755,3))=312,LEFT($G1755,5)="Total"),VLOOKUP('312'!$F$80,_312_Table2,MATCH(LEFT($B1755,1),_312_Table2_ColumnLookup,0),FALSE),
  IF(AND(VALUE(LEFT($A1755,3))=312,LEN($I1755)=4,$B1755="G"),VLOOKUP($I1755,_312_Table2,MATCH('312'!$N$16,_312_Table2_ColumnLookup,0),FALSE),
  IF(AND(VALUE(LEFT($A1755,3))=312,LEN($I1755)=4,$B1755="O"),VLOOKUP($I1755,_312_Table2,MATCH('312'!$V$16,_312_Table2_ColumnLookup,0),FALSE),
  IF(AND(VALUE(LEFT($A1755,3))=312,LEN($I1755)=4,$B1755="Q"),VLOOKUP($I1755,_312_Table2,MATCH('312'!$X$16,_312_Table2_ColumnLookup,0),FALSE),
  IF(AND(VALUE(LEFT($A1755,3))=312,LEN($I1755)=4),VLOOKUP($I1755,_312_Table2,MATCH(LEFT($B1755,1),_312_Table2_ColumnLookup,0),FALSE)
+N("312"),
  IF(VALUE(LEFT($A1755,3))=313,VLOOKUP(VALUE(MID($B1755,2,1)),_313_Table2,MATCH(MID($B1755,1,1),_313_Table2_ColumnLookup,0),FALSE)
+N("313"),
  IF(AND(VALUE(LEFT($A1755,3))=314,LEN($B1755)=3),VLOOKUP(VALUE(MID($B1755,2,2)),_314_Table2,MATCH(MID($B1755,1,1),_314_Table2_ColumnLookup,0),FALSE),
  IF(VALUE(LEFT($A1755,3))=314,VLOOKUP(VALUE(MID($B1755,2,1)),_314_Table2,MATCH(MID($B1755,1,1),_314_Table2_ColumnLookup,0),FALSE)
+N("314"),
""))))))))))))))))))))))))</f>
        <v>#N/A</v>
      </c>
      <c r="F1755" s="238" t="e">
        <f>IF(AND(VALUE(LEFT($A1755,3))=309,LEN($B1755)=3),VLOOKUP(VALUE(MID($B1755,2,2)),_309_Table3,MATCH(MID($B1755,1,1),_309_Table3_ColumnLookup,0),FALSE),
  IF($C1755="309 LCR SummaryA",OneYearSCR,IF($C1755="309 LCR SummaryB",UltimateSCR,IF(VALUE(LEFT($A1755,3))=309,VLOOKUP(VALUE(MID($B1755,2,1)),_309_Table3,MATCH(MID($B1755,1,1),_309_Table3_ColumnLookup,0),FALSE)
+N("309"),
  IF(VALUE(LEFT($A1755,3))=310,VLOOKUP(VALUE(MID($B1755,2,1)),_310_Table3,MATCH(MID($B1755,1,1),_310_Table3_ColumnLookup,0),FALSE)
+N("310"),
  IF(AND(VALUE(LEFT($A1755,3))=311,LEN($I1755)=4),VLOOKUP($I1755,_311_Table3,MATCH($B1755,_311_Table3_ColumnLookup,0),FALSE),
  IF(AND(VALUE(LEFT($A1755,3))=311,OR($B1755="I2",$B1755="J2",$B1755="K2",$B1755="L2")),VLOOKUP('311'!$G$58,_311_Table3,MATCH(MID($B1755,1,1),_311_Table3_ColumnLookup,0),FALSE),
  IF(AND(VALUE(LEFT($A1755,3))=311,RIGHT($B1755,5)="Total"),VLOOKUP('311'!$G$59,_311_Table3,MATCH(MID($B1755,1,1),_311_Table3_ColumnLookup,0),FALSE),
  IF(VALUE(LEFT($A1755,3))=311,VLOOKUP(VALUE(MID($B1755,2,1)),_311_Table3,MATCH(MID($B1755,1,1),_311_Table3_ColumnLookup,0),FALSE)
+N("311"),
  IF(AND(VALUE(LEFT($A1755,3))=312,LEFT($G1755,10)="Unincepted",$B1755="G "),VLOOKUP(" ULO",_312_Table3,MATCH('312'!$N$16,_312_Table3_ColumnLookup,0),FALSE),
  IF(AND(VALUE(LEFT($A1755,3))=312,LEFT($G1755,10)="Unincepted",$B1755="O "),VLOOKUP(" ULO",_312_Table3,MATCH('312'!$V$16,_312_Table3_ColumnLookup,0),FALSE),
  IF(AND(VALUE(LEFT($A1755,3))=312,LEFT($G1755,10)="Unincepted",$B1755="Q "),VLOOKUP(" ULO",_312_Table3,MATCH('312'!$X$16,_312_Table3_ColumnLookup,0),FALSE),
  IF(AND(VALUE(LEFT($A1755,3))=312,LEFT($G1755,10)="Unincepted"),VLOOKUP(" ULO",_312_Table3,MATCH(LEFT($B1755,1),_312_Table3_ColumnLookup,0),FALSE),
  IF(AND(VALUE(LEFT($A1755,3))=312,LEFT($G1755,5)="Total",$B1755="G "),VLOOKUP('312'!$F$80,_312_Table3,MATCH('312'!$N$16,_312_Table3_ColumnLookup,0),FALSE),
  IF(AND(VALUE(LEFT($A1755,3))=312,LEFT($G1755,5)="Total",$B1755="O "),VLOOKUP('312'!$F$80,_312_Table3,MATCH('312'!$V$16,_312_Table3_ColumnLookup,0),FALSE),
  IF(AND(VALUE(LEFT($A1755,3))=312,LEFT($G1755,5)="Total",$B1755="Q "),VLOOKUP('312'!$F$80,_312_Table3,MATCH('312'!$X$16,_312_Table3_ColumnLookup,0),FALSE),
  IF(AND(VALUE(LEFT($A1755,3))=312,LEFT($G1755,5)="Total"),VLOOKUP('312'!$F$80,_312_Table3,MATCH(LEFT($B1755,1),_312_Table3_ColumnLookup,0),FALSE),
  IF(AND(VALUE(LEFT($A1755,3))=312,LEN($I1755)=4,$B1755="G"),VLOOKUP($I1755,_312_Table3,MATCH('312'!$N$16,_312_Table3_ColumnLookup,0),FALSE),
  IF(AND(VALUE(LEFT($A1755,3))=312,LEN($I1755)=4,$B1755="O"),VLOOKUP($I1755,_312_Table3,MATCH('312'!$V$16,_312_Table3_ColumnLookup,0),FALSE),
  IF(AND(VALUE(LEFT($A1755,3))=312,LEN($I1755)=4,$B1755="Q"),VLOOKUP($I1755,_312_Table3,MATCH('312'!$X$16,_312_Table3_ColumnLookup,0),FALSE),
  IF(AND(VALUE(LEFT($A1755,3))=312,LEN($I1755)=4),VLOOKUP($I1755,_312_Table3,MATCH(LEFT($B1755,1),_312_Table3_ColumnLookup,0),FALSE)
+N("312"),
  IF(VALUE(LEFT($A1755,3))=313,VLOOKUP(VALUE(MID($B1755,2,1)),_313_Table3,MATCH(MID($B1755,1,1),_313_Table3_ColumnLookup,0),FALSE)
+N("313"),
  IF(AND(VALUE(LEFT($A1755,3))=314,LEN($B1755)=3),VLOOKUP(VALUE(MID($B1755,2,2)),_314_Table3,MATCH(MID($B1755,1,1),_314_Table3_ColumnLookup,0),FALSE),
  IF(VALUE(LEFT($A1755,3))=314,VLOOKUP(VALUE(MID($B1755,2,1)),_314_Table3,MATCH(MID($B1755,1,1),_314_Table3_ColumnLookup,0),FALSE)
+N("314"),
""))))))))))))))))))))))))</f>
        <v>#N/A</v>
      </c>
      <c r="H1755" s="321" t="str">
        <f>IFERROR(
IF(ISERROR($D1755)=FALSE,$D1755,IF(ISERROR($E1755)=FALSE,$E1755,IF(ISERROR($F1755)=FALSE,$F1755
+N("012 checkboxes"),
IF(
IF(OR(LEFT($A1755,9)="Syndicate",LEFT($A1755,12)="NewSyndicate"),VLOOKUP($A1755,'012'!$J:$ZW,MATCH("Link to button",'012'!$J$1:$ZW$1,0),0)
+N("309 checkbox"),
IF($C1755="309 LCR Summary0",VLOOKUP("Notes990",'309'!$P:$ZZ,MATCH("Link to button",'309'!$P$1:$ZZ$1,0),0)
+N("313 checkboxes"),
IF($C1755="313 Financial Information0LcmVsScr",IF($C1755="309 LCR Summary0",VLOOKUP("LcmVsScr",'309'!$N:$ZZ,MATCH("Link to button",'309'!$N$1:$ZZ$1,0),0),
IF($C1755="313 Financial Information0LcrDocAttached",IF($C1755="309 LCR Summary0",VLOOKUP("LcrDocAttached",'309'!$N:$ZZ,MATCH("Link to button",'309'!$N$1:$ZZ$1,0),
0)))))))=1,TRUE,FALSE)
))),"")</f>
        <v/>
      </c>
    </row>
    <row r="1756" spans="1:8">
      <c r="A1756" s="237" t="e">
        <f>VLOOKUP($G1756,CSVLookups!$B:$R,MATCH(A$1,CSVLookups!$B$1:$R$1,0),FALSE)</f>
        <v>#N/A</v>
      </c>
      <c r="B1756" s="237" t="e">
        <f>VLOOKUP($G1756,CSVLookups!$B:$R,MATCH(B$1,CSVLookups!$B$1:$R$1,0),FALSE)</f>
        <v>#N/A</v>
      </c>
      <c r="C1756" s="238" t="e">
        <f t="shared" si="27"/>
        <v>#N/A</v>
      </c>
      <c r="D1756" s="238" t="e">
        <f>IF(AND(VALUE(LEFT($A1756,3))=309,LEN($B1756)=3),VLOOKUP(VALUE(MID($B1756,2,2)),_309_Table1,MATCH(MID($B1756,1,1),_309_Table1_ColumnLookup,0),FALSE),
  IF($C1756="309 LCR SummaryA",OneYearSCR,IF($C1756="309 LCR SummaryB",UltimateSCR,IF(VALUE(LEFT($A1756,3))=309,VLOOKUP(VALUE(MID($B1756,2,1)),_309_Table1,MATCH(MID($B1756,1,1),_309_Table1_ColumnLookup,0),FALSE)
+N("309"),
  IF(VALUE(LEFT($A1756,3))=310,VLOOKUP(VALUE(MID($B1756,2,1)),_310_Table1,MATCH(MID($B1756,1,1),_310_Table1_ColumnLookup,0),FALSE)
+N("310"),
  IF(AND(VALUE(LEFT($A1756,3))=311,LEN($I1756)=4),VLOOKUP($I1756,_311_Table1,MATCH($B1756,_311_Table1_ColumnLookup,0),FALSE),
  IF(AND(VALUE(LEFT($A1756,3))=311,OR($B1756="I2",$B1756="J2",$B1756="K2",$B1756="L2")),VLOOKUP('311'!$G$58,_311_Table1,MATCH(MID($B1756,1,1),_311_Table1_ColumnLookup,0),FALSE),
  IF(AND(VALUE(LEFT($A1756,3))=311,RIGHT($B1756,5)="Total"),VLOOKUP('311'!$G$59,_311_Table1,MATCH(MID($B1756,1,1),_311_Table1_ColumnLookup,0),FALSE),
  IF(VALUE(LEFT($A1756,3))=311,VLOOKUP(VALUE(MID($B1756,2,1)),_311_Table1,MATCH(MID($B1756,1,1),_311_Table1_ColumnLookup,0),FALSE)
+N("311"),
  IF(AND(VALUE(LEFT($A1756,3))=312,LEFT($G1756,10)="Unincepted",$B1756="G "),VLOOKUP(" ULO",_312_Table1,MATCH('312'!$N$16,_312_Table1_ColumnLookup,0),FALSE),
  IF(AND(VALUE(LEFT($A1756,3))=312,LEFT($G1756,10)="Unincepted",$B1756="O "),VLOOKUP(" ULO",_312_Table1,MATCH('312'!$V$16,_312_Table1_ColumnLookup,0),FALSE),
  IF(AND(VALUE(LEFT($A1756,3))=312,LEFT($G1756,10)="Unincepted",$B1756="Q "),VLOOKUP(" ULO",_312_Table1,MATCH('312'!$X$16,_312_Table1_ColumnLookup,0),FALSE),
  IF(AND(VALUE(LEFT($A1756,3))=312,LEFT($G1756,10)="Unincepted"),VLOOKUP(" ULO",_312_Table1,MATCH(LEFT($B1756,1),_312_Table1_ColumnLookup,0),FALSE),
  IF(AND(VALUE(LEFT($A1756,3))=312,LEFT($G1756,5)="Total",$B1756="G "),VLOOKUP('312'!$F$80,_312_Table1,MATCH('312'!$N$16,_312_Table1_ColumnLookup,0),FALSE),
  IF(AND(VALUE(LEFT($A1756,3))=312,LEFT($G1756,5)="Total",$B1756="O "),VLOOKUP('312'!$F$80,_312_Table1,MATCH('312'!$V$16,_312_Table1_ColumnLookup,0),FALSE),
  IF(AND(VALUE(LEFT($A1756,3))=312,LEFT($G1756,5)="Total",$B1756="Q "),VLOOKUP('312'!$F$80,_312_Table1,MATCH('312'!$X$16,_312_Table1_ColumnLookup,0),FALSE),
  IF(AND(VALUE(LEFT($A1756,3))=312,LEFT($G1756,5)="Total"),VLOOKUP('312'!$F$80,_312_Table1,MATCH(LEFT($B1756,1),_312_Table1_ColumnLookup,0),FALSE),
  IF(AND(VALUE(LEFT($A1756,3))=312,LEN($I1756)=4,$B1756="G"),VLOOKUP($I1756,_312_Table1,MATCH('312'!$N$16,_312_Table1_ColumnLookup,0),FALSE),
  IF(AND(VALUE(LEFT($A1756,3))=312,LEN($I1756)=4,$B1756="O"),VLOOKUP($I1756,_312_Table1,MATCH('312'!$V$16,_312_Table1_ColumnLookup,0),FALSE),
  IF(AND(VALUE(LEFT($A1756,3))=312,LEN($I1756)=4,$B1756="Q"),VLOOKUP($I1756,_312_Table1,MATCH('312'!$X$16,_312_Table1_ColumnLookup,0),FALSE),
  IF(AND(VALUE(LEFT($A1756,3))=312,LEN($I1756)=4),VLOOKUP($I1756,_312_Table1,MATCH(LEFT($B1756,1),_312_Table1_ColumnLookup,0),FALSE)
+N("312"),
  IF(VALUE(LEFT($A1756,3))=313,VLOOKUP(VALUE(MID($B1756,2,1)),_313_Table1,MATCH(MID($B1756,1,1),_313_Table1_ColumnLookup,0),FALSE)
+N("313"),
  IF(AND(VALUE(LEFT($A1756,3))=314,LEN($B1756)=3),VLOOKUP(VALUE(MID($B1756,2,2)),_314_Table1,MATCH(MID($B1756,1,1),_314_Table1_ColumnLookup,0),FALSE),
  IF(VALUE(LEFT($A1756,3))=314,VLOOKUP(VALUE(MID($B1756,2,1)),_314_Table1,MATCH(MID($B1756,1,1),_314_Table1_ColumnLookup,0),FALSE)
+N("314"),
""))))))))))))))))))))))))</f>
        <v>#N/A</v>
      </c>
      <c r="E1756" s="238" t="e">
        <f>IF(AND(VALUE(LEFT($A1756,3))=309,LEN($B1756)=3),VLOOKUP(VALUE(MID($B1756,2,2)),_309_Table2,MATCH(MID($B1756,1,1),_309_Table2_ColumnLookup,0),FALSE),
  IF($C1756="309 LCR SummaryA",OneYearSCR,IF($C1756="309 LCR SummaryB",UltimateSCR,IF(VALUE(LEFT($A1756,3))=309,VLOOKUP(VALUE(MID($B1756,2,1)),_309_Table2,MATCH(MID($B1756,1,1),_309_Table2_ColumnLookup,0),FALSE)
+N("309"),
  IF(VALUE(LEFT($A1756,3))=310,VLOOKUP(VALUE(MID($B1756,2,1)),_310_Table2,MATCH(MID($B1756,1,1),_310_Table2_ColumnLookup,0),FALSE)
+N("310"),
  IF(AND(VALUE(LEFT($A1756,3))=311,LEN($I1756)=4),VLOOKUP($I1756,_311_Table2,MATCH($B1756,_311_Table2_ColumnLookup,0),FALSE),
  IF(AND(VALUE(LEFT($A1756,3))=311,OR($B1756="I2",$B1756="J2",$B1756="K2",$B1756="L2")),VLOOKUP('311'!$G$58,_311_Table2,MATCH(MID($B1756,1,1),_311_Table2_ColumnLookup,0),FALSE),
  IF(AND(VALUE(LEFT($A1756,3))=311,RIGHT($B1756,5)="Total"),VLOOKUP('311'!$G$59,_311_Table2,MATCH(MID($B1756,1,1),_311_Table2_ColumnLookup,0),FALSE),
  IF(VALUE(LEFT($A1756,3))=311,VLOOKUP(VALUE(MID($B1756,2,1)),_311_Table2,MATCH(MID($B1756,1,1),_311_Table2_ColumnLookup,0),FALSE)
+N("311"),
  IF(AND(VALUE(LEFT($A1756,3))=312,LEFT($G1756,10)="Unincepted",$B1756="G "),VLOOKUP(" ULO",_312_Table2,MATCH('312'!$N$16,_312_Table2_ColumnLookup,0),FALSE),
  IF(AND(VALUE(LEFT($A1756,3))=312,LEFT($G1756,10)="Unincepted",$B1756="O "),VLOOKUP(" ULO",_312_Table2,MATCH('312'!$V$16,_312_Table2_ColumnLookup,0),FALSE),
  IF(AND(VALUE(LEFT($A1756,3))=312,LEFT($G1756,10)="Unincepted",$B1756="Q "),VLOOKUP(" ULO",_312_Table2,MATCH('312'!$X$16,_312_Table2_ColumnLookup,0),FALSE),
  IF(AND(VALUE(LEFT($A1756,3))=312,LEFT($G1756,10)="Unincepted"),VLOOKUP(" ULO",_312_Table2,MATCH(LEFT($B1756,1),_312_Table2_ColumnLookup,0),FALSE),
  IF(AND(VALUE(LEFT($A1756,3))=312,LEFT($G1756,5)="Total",$B1756="G "),VLOOKUP('312'!$F$80,_312_Table2,MATCH('312'!$N$16,_312_Table2_ColumnLookup,0),FALSE),
  IF(AND(VALUE(LEFT($A1756,3))=312,LEFT($G1756,5)="Total",$B1756="O "),VLOOKUP('312'!$F$80,_312_Table2,MATCH('312'!$V$16,_312_Table2_ColumnLookup,0),FALSE),
  IF(AND(VALUE(LEFT($A1756,3))=312,LEFT($G1756,5)="Total",$B1756="Q "),VLOOKUP('312'!$F$80,_312_Table2,MATCH('312'!$X$16,_312_Table2_ColumnLookup,0),FALSE),
  IF(AND(VALUE(LEFT($A1756,3))=312,LEFT($G1756,5)="Total"),VLOOKUP('312'!$F$80,_312_Table2,MATCH(LEFT($B1756,1),_312_Table2_ColumnLookup,0),FALSE),
  IF(AND(VALUE(LEFT($A1756,3))=312,LEN($I1756)=4,$B1756="G"),VLOOKUP($I1756,_312_Table2,MATCH('312'!$N$16,_312_Table2_ColumnLookup,0),FALSE),
  IF(AND(VALUE(LEFT($A1756,3))=312,LEN($I1756)=4,$B1756="O"),VLOOKUP($I1756,_312_Table2,MATCH('312'!$V$16,_312_Table2_ColumnLookup,0),FALSE),
  IF(AND(VALUE(LEFT($A1756,3))=312,LEN($I1756)=4,$B1756="Q"),VLOOKUP($I1756,_312_Table2,MATCH('312'!$X$16,_312_Table2_ColumnLookup,0),FALSE),
  IF(AND(VALUE(LEFT($A1756,3))=312,LEN($I1756)=4),VLOOKUP($I1756,_312_Table2,MATCH(LEFT($B1756,1),_312_Table2_ColumnLookup,0),FALSE)
+N("312"),
  IF(VALUE(LEFT($A1756,3))=313,VLOOKUP(VALUE(MID($B1756,2,1)),_313_Table2,MATCH(MID($B1756,1,1),_313_Table2_ColumnLookup,0),FALSE)
+N("313"),
  IF(AND(VALUE(LEFT($A1756,3))=314,LEN($B1756)=3),VLOOKUP(VALUE(MID($B1756,2,2)),_314_Table2,MATCH(MID($B1756,1,1),_314_Table2_ColumnLookup,0),FALSE),
  IF(VALUE(LEFT($A1756,3))=314,VLOOKUP(VALUE(MID($B1756,2,1)),_314_Table2,MATCH(MID($B1756,1,1),_314_Table2_ColumnLookup,0),FALSE)
+N("314"),
""))))))))))))))))))))))))</f>
        <v>#N/A</v>
      </c>
      <c r="F1756" s="238" t="e">
        <f>IF(AND(VALUE(LEFT($A1756,3))=309,LEN($B1756)=3),VLOOKUP(VALUE(MID($B1756,2,2)),_309_Table3,MATCH(MID($B1756,1,1),_309_Table3_ColumnLookup,0),FALSE),
  IF($C1756="309 LCR SummaryA",OneYearSCR,IF($C1756="309 LCR SummaryB",UltimateSCR,IF(VALUE(LEFT($A1756,3))=309,VLOOKUP(VALUE(MID($B1756,2,1)),_309_Table3,MATCH(MID($B1756,1,1),_309_Table3_ColumnLookup,0),FALSE)
+N("309"),
  IF(VALUE(LEFT($A1756,3))=310,VLOOKUP(VALUE(MID($B1756,2,1)),_310_Table3,MATCH(MID($B1756,1,1),_310_Table3_ColumnLookup,0),FALSE)
+N("310"),
  IF(AND(VALUE(LEFT($A1756,3))=311,LEN($I1756)=4),VLOOKUP($I1756,_311_Table3,MATCH($B1756,_311_Table3_ColumnLookup,0),FALSE),
  IF(AND(VALUE(LEFT($A1756,3))=311,OR($B1756="I2",$B1756="J2",$B1756="K2",$B1756="L2")),VLOOKUP('311'!$G$58,_311_Table3,MATCH(MID($B1756,1,1),_311_Table3_ColumnLookup,0),FALSE),
  IF(AND(VALUE(LEFT($A1756,3))=311,RIGHT($B1756,5)="Total"),VLOOKUP('311'!$G$59,_311_Table3,MATCH(MID($B1756,1,1),_311_Table3_ColumnLookup,0),FALSE),
  IF(VALUE(LEFT($A1756,3))=311,VLOOKUP(VALUE(MID($B1756,2,1)),_311_Table3,MATCH(MID($B1756,1,1),_311_Table3_ColumnLookup,0),FALSE)
+N("311"),
  IF(AND(VALUE(LEFT($A1756,3))=312,LEFT($G1756,10)="Unincepted",$B1756="G "),VLOOKUP(" ULO",_312_Table3,MATCH('312'!$N$16,_312_Table3_ColumnLookup,0),FALSE),
  IF(AND(VALUE(LEFT($A1756,3))=312,LEFT($G1756,10)="Unincepted",$B1756="O "),VLOOKUP(" ULO",_312_Table3,MATCH('312'!$V$16,_312_Table3_ColumnLookup,0),FALSE),
  IF(AND(VALUE(LEFT($A1756,3))=312,LEFT($G1756,10)="Unincepted",$B1756="Q "),VLOOKUP(" ULO",_312_Table3,MATCH('312'!$X$16,_312_Table3_ColumnLookup,0),FALSE),
  IF(AND(VALUE(LEFT($A1756,3))=312,LEFT($G1756,10)="Unincepted"),VLOOKUP(" ULO",_312_Table3,MATCH(LEFT($B1756,1),_312_Table3_ColumnLookup,0),FALSE),
  IF(AND(VALUE(LEFT($A1756,3))=312,LEFT($G1756,5)="Total",$B1756="G "),VLOOKUP('312'!$F$80,_312_Table3,MATCH('312'!$N$16,_312_Table3_ColumnLookup,0),FALSE),
  IF(AND(VALUE(LEFT($A1756,3))=312,LEFT($G1756,5)="Total",$B1756="O "),VLOOKUP('312'!$F$80,_312_Table3,MATCH('312'!$V$16,_312_Table3_ColumnLookup,0),FALSE),
  IF(AND(VALUE(LEFT($A1756,3))=312,LEFT($G1756,5)="Total",$B1756="Q "),VLOOKUP('312'!$F$80,_312_Table3,MATCH('312'!$X$16,_312_Table3_ColumnLookup,0),FALSE),
  IF(AND(VALUE(LEFT($A1756,3))=312,LEFT($G1756,5)="Total"),VLOOKUP('312'!$F$80,_312_Table3,MATCH(LEFT($B1756,1),_312_Table3_ColumnLookup,0),FALSE),
  IF(AND(VALUE(LEFT($A1756,3))=312,LEN($I1756)=4,$B1756="G"),VLOOKUP($I1756,_312_Table3,MATCH('312'!$N$16,_312_Table3_ColumnLookup,0),FALSE),
  IF(AND(VALUE(LEFT($A1756,3))=312,LEN($I1756)=4,$B1756="O"),VLOOKUP($I1756,_312_Table3,MATCH('312'!$V$16,_312_Table3_ColumnLookup,0),FALSE),
  IF(AND(VALUE(LEFT($A1756,3))=312,LEN($I1756)=4,$B1756="Q"),VLOOKUP($I1756,_312_Table3,MATCH('312'!$X$16,_312_Table3_ColumnLookup,0),FALSE),
  IF(AND(VALUE(LEFT($A1756,3))=312,LEN($I1756)=4),VLOOKUP($I1756,_312_Table3,MATCH(LEFT($B1756,1),_312_Table3_ColumnLookup,0),FALSE)
+N("312"),
  IF(VALUE(LEFT($A1756,3))=313,VLOOKUP(VALUE(MID($B1756,2,1)),_313_Table3,MATCH(MID($B1756,1,1),_313_Table3_ColumnLookup,0),FALSE)
+N("313"),
  IF(AND(VALUE(LEFT($A1756,3))=314,LEN($B1756)=3),VLOOKUP(VALUE(MID($B1756,2,2)),_314_Table3,MATCH(MID($B1756,1,1),_314_Table3_ColumnLookup,0),FALSE),
  IF(VALUE(LEFT($A1756,3))=314,VLOOKUP(VALUE(MID($B1756,2,1)),_314_Table3,MATCH(MID($B1756,1,1),_314_Table3_ColumnLookup,0),FALSE)
+N("314"),
""))))))))))))))))))))))))</f>
        <v>#N/A</v>
      </c>
      <c r="H1756" s="321" t="str">
        <f>IFERROR(
IF(ISERROR($D1756)=FALSE,$D1756,IF(ISERROR($E1756)=FALSE,$E1756,IF(ISERROR($F1756)=FALSE,$F1756
+N("012 checkboxes"),
IF(
IF(OR(LEFT($A1756,9)="Syndicate",LEFT($A1756,12)="NewSyndicate"),VLOOKUP($A1756,'012'!$J:$ZW,MATCH("Link to button",'012'!$J$1:$ZW$1,0),0)
+N("309 checkbox"),
IF($C1756="309 LCR Summary0",VLOOKUP("Notes990",'309'!$P:$ZZ,MATCH("Link to button",'309'!$P$1:$ZZ$1,0),0)
+N("313 checkboxes"),
IF($C1756="313 Financial Information0LcmVsScr",IF($C1756="309 LCR Summary0",VLOOKUP("LcmVsScr",'309'!$N:$ZZ,MATCH("Link to button",'309'!$N$1:$ZZ$1,0),0),
IF($C1756="313 Financial Information0LcrDocAttached",IF($C1756="309 LCR Summary0",VLOOKUP("LcrDocAttached",'309'!$N:$ZZ,MATCH("Link to button",'309'!$N$1:$ZZ$1,0),
0)))))))=1,TRUE,FALSE)
))),"")</f>
        <v/>
      </c>
    </row>
    <row r="1757" spans="1:8">
      <c r="A1757" s="237" t="e">
        <f>VLOOKUP($G1757,CSVLookups!$B:$R,MATCH(A$1,CSVLookups!$B$1:$R$1,0),FALSE)</f>
        <v>#N/A</v>
      </c>
      <c r="B1757" s="237" t="e">
        <f>VLOOKUP($G1757,CSVLookups!$B:$R,MATCH(B$1,CSVLookups!$B$1:$R$1,0),FALSE)</f>
        <v>#N/A</v>
      </c>
      <c r="C1757" s="238" t="e">
        <f t="shared" si="27"/>
        <v>#N/A</v>
      </c>
      <c r="D1757" s="238" t="e">
        <f>IF(AND(VALUE(LEFT($A1757,3))=309,LEN($B1757)=3),VLOOKUP(VALUE(MID($B1757,2,2)),_309_Table1,MATCH(MID($B1757,1,1),_309_Table1_ColumnLookup,0),FALSE),
  IF($C1757="309 LCR SummaryA",OneYearSCR,IF($C1757="309 LCR SummaryB",UltimateSCR,IF(VALUE(LEFT($A1757,3))=309,VLOOKUP(VALUE(MID($B1757,2,1)),_309_Table1,MATCH(MID($B1757,1,1),_309_Table1_ColumnLookup,0),FALSE)
+N("309"),
  IF(VALUE(LEFT($A1757,3))=310,VLOOKUP(VALUE(MID($B1757,2,1)),_310_Table1,MATCH(MID($B1757,1,1),_310_Table1_ColumnLookup,0),FALSE)
+N("310"),
  IF(AND(VALUE(LEFT($A1757,3))=311,LEN($I1757)=4),VLOOKUP($I1757,_311_Table1,MATCH($B1757,_311_Table1_ColumnLookup,0),FALSE),
  IF(AND(VALUE(LEFT($A1757,3))=311,OR($B1757="I2",$B1757="J2",$B1757="K2",$B1757="L2")),VLOOKUP('311'!$G$58,_311_Table1,MATCH(MID($B1757,1,1),_311_Table1_ColumnLookup,0),FALSE),
  IF(AND(VALUE(LEFT($A1757,3))=311,RIGHT($B1757,5)="Total"),VLOOKUP('311'!$G$59,_311_Table1,MATCH(MID($B1757,1,1),_311_Table1_ColumnLookup,0),FALSE),
  IF(VALUE(LEFT($A1757,3))=311,VLOOKUP(VALUE(MID($B1757,2,1)),_311_Table1,MATCH(MID($B1757,1,1),_311_Table1_ColumnLookup,0),FALSE)
+N("311"),
  IF(AND(VALUE(LEFT($A1757,3))=312,LEFT($G1757,10)="Unincepted",$B1757="G "),VLOOKUP(" ULO",_312_Table1,MATCH('312'!$N$16,_312_Table1_ColumnLookup,0),FALSE),
  IF(AND(VALUE(LEFT($A1757,3))=312,LEFT($G1757,10)="Unincepted",$B1757="O "),VLOOKUP(" ULO",_312_Table1,MATCH('312'!$V$16,_312_Table1_ColumnLookup,0),FALSE),
  IF(AND(VALUE(LEFT($A1757,3))=312,LEFT($G1757,10)="Unincepted",$B1757="Q "),VLOOKUP(" ULO",_312_Table1,MATCH('312'!$X$16,_312_Table1_ColumnLookup,0),FALSE),
  IF(AND(VALUE(LEFT($A1757,3))=312,LEFT($G1757,10)="Unincepted"),VLOOKUP(" ULO",_312_Table1,MATCH(LEFT($B1757,1),_312_Table1_ColumnLookup,0),FALSE),
  IF(AND(VALUE(LEFT($A1757,3))=312,LEFT($G1757,5)="Total",$B1757="G "),VLOOKUP('312'!$F$80,_312_Table1,MATCH('312'!$N$16,_312_Table1_ColumnLookup,0),FALSE),
  IF(AND(VALUE(LEFT($A1757,3))=312,LEFT($G1757,5)="Total",$B1757="O "),VLOOKUP('312'!$F$80,_312_Table1,MATCH('312'!$V$16,_312_Table1_ColumnLookup,0),FALSE),
  IF(AND(VALUE(LEFT($A1757,3))=312,LEFT($G1757,5)="Total",$B1757="Q "),VLOOKUP('312'!$F$80,_312_Table1,MATCH('312'!$X$16,_312_Table1_ColumnLookup,0),FALSE),
  IF(AND(VALUE(LEFT($A1757,3))=312,LEFT($G1757,5)="Total"),VLOOKUP('312'!$F$80,_312_Table1,MATCH(LEFT($B1757,1),_312_Table1_ColumnLookup,0),FALSE),
  IF(AND(VALUE(LEFT($A1757,3))=312,LEN($I1757)=4,$B1757="G"),VLOOKUP($I1757,_312_Table1,MATCH('312'!$N$16,_312_Table1_ColumnLookup,0),FALSE),
  IF(AND(VALUE(LEFT($A1757,3))=312,LEN($I1757)=4,$B1757="O"),VLOOKUP($I1757,_312_Table1,MATCH('312'!$V$16,_312_Table1_ColumnLookup,0),FALSE),
  IF(AND(VALUE(LEFT($A1757,3))=312,LEN($I1757)=4,$B1757="Q"),VLOOKUP($I1757,_312_Table1,MATCH('312'!$X$16,_312_Table1_ColumnLookup,0),FALSE),
  IF(AND(VALUE(LEFT($A1757,3))=312,LEN($I1757)=4),VLOOKUP($I1757,_312_Table1,MATCH(LEFT($B1757,1),_312_Table1_ColumnLookup,0),FALSE)
+N("312"),
  IF(VALUE(LEFT($A1757,3))=313,VLOOKUP(VALUE(MID($B1757,2,1)),_313_Table1,MATCH(MID($B1757,1,1),_313_Table1_ColumnLookup,0),FALSE)
+N("313"),
  IF(AND(VALUE(LEFT($A1757,3))=314,LEN($B1757)=3),VLOOKUP(VALUE(MID($B1757,2,2)),_314_Table1,MATCH(MID($B1757,1,1),_314_Table1_ColumnLookup,0),FALSE),
  IF(VALUE(LEFT($A1757,3))=314,VLOOKUP(VALUE(MID($B1757,2,1)),_314_Table1,MATCH(MID($B1757,1,1),_314_Table1_ColumnLookup,0),FALSE)
+N("314"),
""))))))))))))))))))))))))</f>
        <v>#N/A</v>
      </c>
      <c r="E1757" s="238" t="e">
        <f>IF(AND(VALUE(LEFT($A1757,3))=309,LEN($B1757)=3),VLOOKUP(VALUE(MID($B1757,2,2)),_309_Table2,MATCH(MID($B1757,1,1),_309_Table2_ColumnLookup,0),FALSE),
  IF($C1757="309 LCR SummaryA",OneYearSCR,IF($C1757="309 LCR SummaryB",UltimateSCR,IF(VALUE(LEFT($A1757,3))=309,VLOOKUP(VALUE(MID($B1757,2,1)),_309_Table2,MATCH(MID($B1757,1,1),_309_Table2_ColumnLookup,0),FALSE)
+N("309"),
  IF(VALUE(LEFT($A1757,3))=310,VLOOKUP(VALUE(MID($B1757,2,1)),_310_Table2,MATCH(MID($B1757,1,1),_310_Table2_ColumnLookup,0),FALSE)
+N("310"),
  IF(AND(VALUE(LEFT($A1757,3))=311,LEN($I1757)=4),VLOOKUP($I1757,_311_Table2,MATCH($B1757,_311_Table2_ColumnLookup,0),FALSE),
  IF(AND(VALUE(LEFT($A1757,3))=311,OR($B1757="I2",$B1757="J2",$B1757="K2",$B1757="L2")),VLOOKUP('311'!$G$58,_311_Table2,MATCH(MID($B1757,1,1),_311_Table2_ColumnLookup,0),FALSE),
  IF(AND(VALUE(LEFT($A1757,3))=311,RIGHT($B1757,5)="Total"),VLOOKUP('311'!$G$59,_311_Table2,MATCH(MID($B1757,1,1),_311_Table2_ColumnLookup,0),FALSE),
  IF(VALUE(LEFT($A1757,3))=311,VLOOKUP(VALUE(MID($B1757,2,1)),_311_Table2,MATCH(MID($B1757,1,1),_311_Table2_ColumnLookup,0),FALSE)
+N("311"),
  IF(AND(VALUE(LEFT($A1757,3))=312,LEFT($G1757,10)="Unincepted",$B1757="G "),VLOOKUP(" ULO",_312_Table2,MATCH('312'!$N$16,_312_Table2_ColumnLookup,0),FALSE),
  IF(AND(VALUE(LEFT($A1757,3))=312,LEFT($G1757,10)="Unincepted",$B1757="O "),VLOOKUP(" ULO",_312_Table2,MATCH('312'!$V$16,_312_Table2_ColumnLookup,0),FALSE),
  IF(AND(VALUE(LEFT($A1757,3))=312,LEFT($G1757,10)="Unincepted",$B1757="Q "),VLOOKUP(" ULO",_312_Table2,MATCH('312'!$X$16,_312_Table2_ColumnLookup,0),FALSE),
  IF(AND(VALUE(LEFT($A1757,3))=312,LEFT($G1757,10)="Unincepted"),VLOOKUP(" ULO",_312_Table2,MATCH(LEFT($B1757,1),_312_Table2_ColumnLookup,0),FALSE),
  IF(AND(VALUE(LEFT($A1757,3))=312,LEFT($G1757,5)="Total",$B1757="G "),VLOOKUP('312'!$F$80,_312_Table2,MATCH('312'!$N$16,_312_Table2_ColumnLookup,0),FALSE),
  IF(AND(VALUE(LEFT($A1757,3))=312,LEFT($G1757,5)="Total",$B1757="O "),VLOOKUP('312'!$F$80,_312_Table2,MATCH('312'!$V$16,_312_Table2_ColumnLookup,0),FALSE),
  IF(AND(VALUE(LEFT($A1757,3))=312,LEFT($G1757,5)="Total",$B1757="Q "),VLOOKUP('312'!$F$80,_312_Table2,MATCH('312'!$X$16,_312_Table2_ColumnLookup,0),FALSE),
  IF(AND(VALUE(LEFT($A1757,3))=312,LEFT($G1757,5)="Total"),VLOOKUP('312'!$F$80,_312_Table2,MATCH(LEFT($B1757,1),_312_Table2_ColumnLookup,0),FALSE),
  IF(AND(VALUE(LEFT($A1757,3))=312,LEN($I1757)=4,$B1757="G"),VLOOKUP($I1757,_312_Table2,MATCH('312'!$N$16,_312_Table2_ColumnLookup,0),FALSE),
  IF(AND(VALUE(LEFT($A1757,3))=312,LEN($I1757)=4,$B1757="O"),VLOOKUP($I1757,_312_Table2,MATCH('312'!$V$16,_312_Table2_ColumnLookup,0),FALSE),
  IF(AND(VALUE(LEFT($A1757,3))=312,LEN($I1757)=4,$B1757="Q"),VLOOKUP($I1757,_312_Table2,MATCH('312'!$X$16,_312_Table2_ColumnLookup,0),FALSE),
  IF(AND(VALUE(LEFT($A1757,3))=312,LEN($I1757)=4),VLOOKUP($I1757,_312_Table2,MATCH(LEFT($B1757,1),_312_Table2_ColumnLookup,0),FALSE)
+N("312"),
  IF(VALUE(LEFT($A1757,3))=313,VLOOKUP(VALUE(MID($B1757,2,1)),_313_Table2,MATCH(MID($B1757,1,1),_313_Table2_ColumnLookup,0),FALSE)
+N("313"),
  IF(AND(VALUE(LEFT($A1757,3))=314,LEN($B1757)=3),VLOOKUP(VALUE(MID($B1757,2,2)),_314_Table2,MATCH(MID($B1757,1,1),_314_Table2_ColumnLookup,0),FALSE),
  IF(VALUE(LEFT($A1757,3))=314,VLOOKUP(VALUE(MID($B1757,2,1)),_314_Table2,MATCH(MID($B1757,1,1),_314_Table2_ColumnLookup,0),FALSE)
+N("314"),
""))))))))))))))))))))))))</f>
        <v>#N/A</v>
      </c>
      <c r="F1757" s="238" t="e">
        <f>IF(AND(VALUE(LEFT($A1757,3))=309,LEN($B1757)=3),VLOOKUP(VALUE(MID($B1757,2,2)),_309_Table3,MATCH(MID($B1757,1,1),_309_Table3_ColumnLookup,0),FALSE),
  IF($C1757="309 LCR SummaryA",OneYearSCR,IF($C1757="309 LCR SummaryB",UltimateSCR,IF(VALUE(LEFT($A1757,3))=309,VLOOKUP(VALUE(MID($B1757,2,1)),_309_Table3,MATCH(MID($B1757,1,1),_309_Table3_ColumnLookup,0),FALSE)
+N("309"),
  IF(VALUE(LEFT($A1757,3))=310,VLOOKUP(VALUE(MID($B1757,2,1)),_310_Table3,MATCH(MID($B1757,1,1),_310_Table3_ColumnLookup,0),FALSE)
+N("310"),
  IF(AND(VALUE(LEFT($A1757,3))=311,LEN($I1757)=4),VLOOKUP($I1757,_311_Table3,MATCH($B1757,_311_Table3_ColumnLookup,0),FALSE),
  IF(AND(VALUE(LEFT($A1757,3))=311,OR($B1757="I2",$B1757="J2",$B1757="K2",$B1757="L2")),VLOOKUP('311'!$G$58,_311_Table3,MATCH(MID($B1757,1,1),_311_Table3_ColumnLookup,0),FALSE),
  IF(AND(VALUE(LEFT($A1757,3))=311,RIGHT($B1757,5)="Total"),VLOOKUP('311'!$G$59,_311_Table3,MATCH(MID($B1757,1,1),_311_Table3_ColumnLookup,0),FALSE),
  IF(VALUE(LEFT($A1757,3))=311,VLOOKUP(VALUE(MID($B1757,2,1)),_311_Table3,MATCH(MID($B1757,1,1),_311_Table3_ColumnLookup,0),FALSE)
+N("311"),
  IF(AND(VALUE(LEFT($A1757,3))=312,LEFT($G1757,10)="Unincepted",$B1757="G "),VLOOKUP(" ULO",_312_Table3,MATCH('312'!$N$16,_312_Table3_ColumnLookup,0),FALSE),
  IF(AND(VALUE(LEFT($A1757,3))=312,LEFT($G1757,10)="Unincepted",$B1757="O "),VLOOKUP(" ULO",_312_Table3,MATCH('312'!$V$16,_312_Table3_ColumnLookup,0),FALSE),
  IF(AND(VALUE(LEFT($A1757,3))=312,LEFT($G1757,10)="Unincepted",$B1757="Q "),VLOOKUP(" ULO",_312_Table3,MATCH('312'!$X$16,_312_Table3_ColumnLookup,0),FALSE),
  IF(AND(VALUE(LEFT($A1757,3))=312,LEFT($G1757,10)="Unincepted"),VLOOKUP(" ULO",_312_Table3,MATCH(LEFT($B1757,1),_312_Table3_ColumnLookup,0),FALSE),
  IF(AND(VALUE(LEFT($A1757,3))=312,LEFT($G1757,5)="Total",$B1757="G "),VLOOKUP('312'!$F$80,_312_Table3,MATCH('312'!$N$16,_312_Table3_ColumnLookup,0),FALSE),
  IF(AND(VALUE(LEFT($A1757,3))=312,LEFT($G1757,5)="Total",$B1757="O "),VLOOKUP('312'!$F$80,_312_Table3,MATCH('312'!$V$16,_312_Table3_ColumnLookup,0),FALSE),
  IF(AND(VALUE(LEFT($A1757,3))=312,LEFT($G1757,5)="Total",$B1757="Q "),VLOOKUP('312'!$F$80,_312_Table3,MATCH('312'!$X$16,_312_Table3_ColumnLookup,0),FALSE),
  IF(AND(VALUE(LEFT($A1757,3))=312,LEFT($G1757,5)="Total"),VLOOKUP('312'!$F$80,_312_Table3,MATCH(LEFT($B1757,1),_312_Table3_ColumnLookup,0),FALSE),
  IF(AND(VALUE(LEFT($A1757,3))=312,LEN($I1757)=4,$B1757="G"),VLOOKUP($I1757,_312_Table3,MATCH('312'!$N$16,_312_Table3_ColumnLookup,0),FALSE),
  IF(AND(VALUE(LEFT($A1757,3))=312,LEN($I1757)=4,$B1757="O"),VLOOKUP($I1757,_312_Table3,MATCH('312'!$V$16,_312_Table3_ColumnLookup,0),FALSE),
  IF(AND(VALUE(LEFT($A1757,3))=312,LEN($I1757)=4,$B1757="Q"),VLOOKUP($I1757,_312_Table3,MATCH('312'!$X$16,_312_Table3_ColumnLookup,0),FALSE),
  IF(AND(VALUE(LEFT($A1757,3))=312,LEN($I1757)=4),VLOOKUP($I1757,_312_Table3,MATCH(LEFT($B1757,1),_312_Table3_ColumnLookup,0),FALSE)
+N("312"),
  IF(VALUE(LEFT($A1757,3))=313,VLOOKUP(VALUE(MID($B1757,2,1)),_313_Table3,MATCH(MID($B1757,1,1),_313_Table3_ColumnLookup,0),FALSE)
+N("313"),
  IF(AND(VALUE(LEFT($A1757,3))=314,LEN($B1757)=3),VLOOKUP(VALUE(MID($B1757,2,2)),_314_Table3,MATCH(MID($B1757,1,1),_314_Table3_ColumnLookup,0),FALSE),
  IF(VALUE(LEFT($A1757,3))=314,VLOOKUP(VALUE(MID($B1757,2,1)),_314_Table3,MATCH(MID($B1757,1,1),_314_Table3_ColumnLookup,0),FALSE)
+N("314"),
""))))))))))))))))))))))))</f>
        <v>#N/A</v>
      </c>
      <c r="H1757" s="321" t="str">
        <f>IFERROR(
IF(ISERROR($D1757)=FALSE,$D1757,IF(ISERROR($E1757)=FALSE,$E1757,IF(ISERROR($F1757)=FALSE,$F1757
+N("012 checkboxes"),
IF(
IF(OR(LEFT($A1757,9)="Syndicate",LEFT($A1757,12)="NewSyndicate"),VLOOKUP($A1757,'012'!$J:$ZW,MATCH("Link to button",'012'!$J$1:$ZW$1,0),0)
+N("309 checkbox"),
IF($C1757="309 LCR Summary0",VLOOKUP("Notes990",'309'!$P:$ZZ,MATCH("Link to button",'309'!$P$1:$ZZ$1,0),0)
+N("313 checkboxes"),
IF($C1757="313 Financial Information0LcmVsScr",IF($C1757="309 LCR Summary0",VLOOKUP("LcmVsScr",'309'!$N:$ZZ,MATCH("Link to button",'309'!$N$1:$ZZ$1,0),0),
IF($C1757="313 Financial Information0LcrDocAttached",IF($C1757="309 LCR Summary0",VLOOKUP("LcrDocAttached",'309'!$N:$ZZ,MATCH("Link to button",'309'!$N$1:$ZZ$1,0),
0)))))))=1,TRUE,FALSE)
))),"")</f>
        <v/>
      </c>
    </row>
    <row r="1758" spans="1:8">
      <c r="A1758" s="237" t="e">
        <f>VLOOKUP($G1758,CSVLookups!$B:$R,MATCH(A$1,CSVLookups!$B$1:$R$1,0),FALSE)</f>
        <v>#N/A</v>
      </c>
      <c r="B1758" s="237" t="e">
        <f>VLOOKUP($G1758,CSVLookups!$B:$R,MATCH(B$1,CSVLookups!$B$1:$R$1,0),FALSE)</f>
        <v>#N/A</v>
      </c>
      <c r="C1758" s="238" t="e">
        <f t="shared" si="27"/>
        <v>#N/A</v>
      </c>
      <c r="D1758" s="238" t="e">
        <f>IF(AND(VALUE(LEFT($A1758,3))=309,LEN($B1758)=3),VLOOKUP(VALUE(MID($B1758,2,2)),_309_Table1,MATCH(MID($B1758,1,1),_309_Table1_ColumnLookup,0),FALSE),
  IF($C1758="309 LCR SummaryA",OneYearSCR,IF($C1758="309 LCR SummaryB",UltimateSCR,IF(VALUE(LEFT($A1758,3))=309,VLOOKUP(VALUE(MID($B1758,2,1)),_309_Table1,MATCH(MID($B1758,1,1),_309_Table1_ColumnLookup,0),FALSE)
+N("309"),
  IF(VALUE(LEFT($A1758,3))=310,VLOOKUP(VALUE(MID($B1758,2,1)),_310_Table1,MATCH(MID($B1758,1,1),_310_Table1_ColumnLookup,0),FALSE)
+N("310"),
  IF(AND(VALUE(LEFT($A1758,3))=311,LEN($I1758)=4),VLOOKUP($I1758,_311_Table1,MATCH($B1758,_311_Table1_ColumnLookup,0),FALSE),
  IF(AND(VALUE(LEFT($A1758,3))=311,OR($B1758="I2",$B1758="J2",$B1758="K2",$B1758="L2")),VLOOKUP('311'!$G$58,_311_Table1,MATCH(MID($B1758,1,1),_311_Table1_ColumnLookup,0),FALSE),
  IF(AND(VALUE(LEFT($A1758,3))=311,RIGHT($B1758,5)="Total"),VLOOKUP('311'!$G$59,_311_Table1,MATCH(MID($B1758,1,1),_311_Table1_ColumnLookup,0),FALSE),
  IF(VALUE(LEFT($A1758,3))=311,VLOOKUP(VALUE(MID($B1758,2,1)),_311_Table1,MATCH(MID($B1758,1,1),_311_Table1_ColumnLookup,0),FALSE)
+N("311"),
  IF(AND(VALUE(LEFT($A1758,3))=312,LEFT($G1758,10)="Unincepted",$B1758="G "),VLOOKUP(" ULO",_312_Table1,MATCH('312'!$N$16,_312_Table1_ColumnLookup,0),FALSE),
  IF(AND(VALUE(LEFT($A1758,3))=312,LEFT($G1758,10)="Unincepted",$B1758="O "),VLOOKUP(" ULO",_312_Table1,MATCH('312'!$V$16,_312_Table1_ColumnLookup,0),FALSE),
  IF(AND(VALUE(LEFT($A1758,3))=312,LEFT($G1758,10)="Unincepted",$B1758="Q "),VLOOKUP(" ULO",_312_Table1,MATCH('312'!$X$16,_312_Table1_ColumnLookup,0),FALSE),
  IF(AND(VALUE(LEFT($A1758,3))=312,LEFT($G1758,10)="Unincepted"),VLOOKUP(" ULO",_312_Table1,MATCH(LEFT($B1758,1),_312_Table1_ColumnLookup,0),FALSE),
  IF(AND(VALUE(LEFT($A1758,3))=312,LEFT($G1758,5)="Total",$B1758="G "),VLOOKUP('312'!$F$80,_312_Table1,MATCH('312'!$N$16,_312_Table1_ColumnLookup,0),FALSE),
  IF(AND(VALUE(LEFT($A1758,3))=312,LEFT($G1758,5)="Total",$B1758="O "),VLOOKUP('312'!$F$80,_312_Table1,MATCH('312'!$V$16,_312_Table1_ColumnLookup,0),FALSE),
  IF(AND(VALUE(LEFT($A1758,3))=312,LEFT($G1758,5)="Total",$B1758="Q "),VLOOKUP('312'!$F$80,_312_Table1,MATCH('312'!$X$16,_312_Table1_ColumnLookup,0),FALSE),
  IF(AND(VALUE(LEFT($A1758,3))=312,LEFT($G1758,5)="Total"),VLOOKUP('312'!$F$80,_312_Table1,MATCH(LEFT($B1758,1),_312_Table1_ColumnLookup,0),FALSE),
  IF(AND(VALUE(LEFT($A1758,3))=312,LEN($I1758)=4,$B1758="G"),VLOOKUP($I1758,_312_Table1,MATCH('312'!$N$16,_312_Table1_ColumnLookup,0),FALSE),
  IF(AND(VALUE(LEFT($A1758,3))=312,LEN($I1758)=4,$B1758="O"),VLOOKUP($I1758,_312_Table1,MATCH('312'!$V$16,_312_Table1_ColumnLookup,0),FALSE),
  IF(AND(VALUE(LEFT($A1758,3))=312,LEN($I1758)=4,$B1758="Q"),VLOOKUP($I1758,_312_Table1,MATCH('312'!$X$16,_312_Table1_ColumnLookup,0),FALSE),
  IF(AND(VALUE(LEFT($A1758,3))=312,LEN($I1758)=4),VLOOKUP($I1758,_312_Table1,MATCH(LEFT($B1758,1),_312_Table1_ColumnLookup,0),FALSE)
+N("312"),
  IF(VALUE(LEFT($A1758,3))=313,VLOOKUP(VALUE(MID($B1758,2,1)),_313_Table1,MATCH(MID($B1758,1,1),_313_Table1_ColumnLookup,0),FALSE)
+N("313"),
  IF(AND(VALUE(LEFT($A1758,3))=314,LEN($B1758)=3),VLOOKUP(VALUE(MID($B1758,2,2)),_314_Table1,MATCH(MID($B1758,1,1),_314_Table1_ColumnLookup,0),FALSE),
  IF(VALUE(LEFT($A1758,3))=314,VLOOKUP(VALUE(MID($B1758,2,1)),_314_Table1,MATCH(MID($B1758,1,1),_314_Table1_ColumnLookup,0),FALSE)
+N("314"),
""))))))))))))))))))))))))</f>
        <v>#N/A</v>
      </c>
      <c r="E1758" s="238" t="e">
        <f>IF(AND(VALUE(LEFT($A1758,3))=309,LEN($B1758)=3),VLOOKUP(VALUE(MID($B1758,2,2)),_309_Table2,MATCH(MID($B1758,1,1),_309_Table2_ColumnLookup,0),FALSE),
  IF($C1758="309 LCR SummaryA",OneYearSCR,IF($C1758="309 LCR SummaryB",UltimateSCR,IF(VALUE(LEFT($A1758,3))=309,VLOOKUP(VALUE(MID($B1758,2,1)),_309_Table2,MATCH(MID($B1758,1,1),_309_Table2_ColumnLookup,0),FALSE)
+N("309"),
  IF(VALUE(LEFT($A1758,3))=310,VLOOKUP(VALUE(MID($B1758,2,1)),_310_Table2,MATCH(MID($B1758,1,1),_310_Table2_ColumnLookup,0),FALSE)
+N("310"),
  IF(AND(VALUE(LEFT($A1758,3))=311,LEN($I1758)=4),VLOOKUP($I1758,_311_Table2,MATCH($B1758,_311_Table2_ColumnLookup,0),FALSE),
  IF(AND(VALUE(LEFT($A1758,3))=311,OR($B1758="I2",$B1758="J2",$B1758="K2",$B1758="L2")),VLOOKUP('311'!$G$58,_311_Table2,MATCH(MID($B1758,1,1),_311_Table2_ColumnLookup,0),FALSE),
  IF(AND(VALUE(LEFT($A1758,3))=311,RIGHT($B1758,5)="Total"),VLOOKUP('311'!$G$59,_311_Table2,MATCH(MID($B1758,1,1),_311_Table2_ColumnLookup,0),FALSE),
  IF(VALUE(LEFT($A1758,3))=311,VLOOKUP(VALUE(MID($B1758,2,1)),_311_Table2,MATCH(MID($B1758,1,1),_311_Table2_ColumnLookup,0),FALSE)
+N("311"),
  IF(AND(VALUE(LEFT($A1758,3))=312,LEFT($G1758,10)="Unincepted",$B1758="G "),VLOOKUP(" ULO",_312_Table2,MATCH('312'!$N$16,_312_Table2_ColumnLookup,0),FALSE),
  IF(AND(VALUE(LEFT($A1758,3))=312,LEFT($G1758,10)="Unincepted",$B1758="O "),VLOOKUP(" ULO",_312_Table2,MATCH('312'!$V$16,_312_Table2_ColumnLookup,0),FALSE),
  IF(AND(VALUE(LEFT($A1758,3))=312,LEFT($G1758,10)="Unincepted",$B1758="Q "),VLOOKUP(" ULO",_312_Table2,MATCH('312'!$X$16,_312_Table2_ColumnLookup,0),FALSE),
  IF(AND(VALUE(LEFT($A1758,3))=312,LEFT($G1758,10)="Unincepted"),VLOOKUP(" ULO",_312_Table2,MATCH(LEFT($B1758,1),_312_Table2_ColumnLookup,0),FALSE),
  IF(AND(VALUE(LEFT($A1758,3))=312,LEFT($G1758,5)="Total",$B1758="G "),VLOOKUP('312'!$F$80,_312_Table2,MATCH('312'!$N$16,_312_Table2_ColumnLookup,0),FALSE),
  IF(AND(VALUE(LEFT($A1758,3))=312,LEFT($G1758,5)="Total",$B1758="O "),VLOOKUP('312'!$F$80,_312_Table2,MATCH('312'!$V$16,_312_Table2_ColumnLookup,0),FALSE),
  IF(AND(VALUE(LEFT($A1758,3))=312,LEFT($G1758,5)="Total",$B1758="Q "),VLOOKUP('312'!$F$80,_312_Table2,MATCH('312'!$X$16,_312_Table2_ColumnLookup,0),FALSE),
  IF(AND(VALUE(LEFT($A1758,3))=312,LEFT($G1758,5)="Total"),VLOOKUP('312'!$F$80,_312_Table2,MATCH(LEFT($B1758,1),_312_Table2_ColumnLookup,0),FALSE),
  IF(AND(VALUE(LEFT($A1758,3))=312,LEN($I1758)=4,$B1758="G"),VLOOKUP($I1758,_312_Table2,MATCH('312'!$N$16,_312_Table2_ColumnLookup,0),FALSE),
  IF(AND(VALUE(LEFT($A1758,3))=312,LEN($I1758)=4,$B1758="O"),VLOOKUP($I1758,_312_Table2,MATCH('312'!$V$16,_312_Table2_ColumnLookup,0),FALSE),
  IF(AND(VALUE(LEFT($A1758,3))=312,LEN($I1758)=4,$B1758="Q"),VLOOKUP($I1758,_312_Table2,MATCH('312'!$X$16,_312_Table2_ColumnLookup,0),FALSE),
  IF(AND(VALUE(LEFT($A1758,3))=312,LEN($I1758)=4),VLOOKUP($I1758,_312_Table2,MATCH(LEFT($B1758,1),_312_Table2_ColumnLookup,0),FALSE)
+N("312"),
  IF(VALUE(LEFT($A1758,3))=313,VLOOKUP(VALUE(MID($B1758,2,1)),_313_Table2,MATCH(MID($B1758,1,1),_313_Table2_ColumnLookup,0),FALSE)
+N("313"),
  IF(AND(VALUE(LEFT($A1758,3))=314,LEN($B1758)=3),VLOOKUP(VALUE(MID($B1758,2,2)),_314_Table2,MATCH(MID($B1758,1,1),_314_Table2_ColumnLookup,0),FALSE),
  IF(VALUE(LEFT($A1758,3))=314,VLOOKUP(VALUE(MID($B1758,2,1)),_314_Table2,MATCH(MID($B1758,1,1),_314_Table2_ColumnLookup,0),FALSE)
+N("314"),
""))))))))))))))))))))))))</f>
        <v>#N/A</v>
      </c>
      <c r="F1758" s="238" t="e">
        <f>IF(AND(VALUE(LEFT($A1758,3))=309,LEN($B1758)=3),VLOOKUP(VALUE(MID($B1758,2,2)),_309_Table3,MATCH(MID($B1758,1,1),_309_Table3_ColumnLookup,0),FALSE),
  IF($C1758="309 LCR SummaryA",OneYearSCR,IF($C1758="309 LCR SummaryB",UltimateSCR,IF(VALUE(LEFT($A1758,3))=309,VLOOKUP(VALUE(MID($B1758,2,1)),_309_Table3,MATCH(MID($B1758,1,1),_309_Table3_ColumnLookup,0),FALSE)
+N("309"),
  IF(VALUE(LEFT($A1758,3))=310,VLOOKUP(VALUE(MID($B1758,2,1)),_310_Table3,MATCH(MID($B1758,1,1),_310_Table3_ColumnLookup,0),FALSE)
+N("310"),
  IF(AND(VALUE(LEFT($A1758,3))=311,LEN($I1758)=4),VLOOKUP($I1758,_311_Table3,MATCH($B1758,_311_Table3_ColumnLookup,0),FALSE),
  IF(AND(VALUE(LEFT($A1758,3))=311,OR($B1758="I2",$B1758="J2",$B1758="K2",$B1758="L2")),VLOOKUP('311'!$G$58,_311_Table3,MATCH(MID($B1758,1,1),_311_Table3_ColumnLookup,0),FALSE),
  IF(AND(VALUE(LEFT($A1758,3))=311,RIGHT($B1758,5)="Total"),VLOOKUP('311'!$G$59,_311_Table3,MATCH(MID($B1758,1,1),_311_Table3_ColumnLookup,0),FALSE),
  IF(VALUE(LEFT($A1758,3))=311,VLOOKUP(VALUE(MID($B1758,2,1)),_311_Table3,MATCH(MID($B1758,1,1),_311_Table3_ColumnLookup,0),FALSE)
+N("311"),
  IF(AND(VALUE(LEFT($A1758,3))=312,LEFT($G1758,10)="Unincepted",$B1758="G "),VLOOKUP(" ULO",_312_Table3,MATCH('312'!$N$16,_312_Table3_ColumnLookup,0),FALSE),
  IF(AND(VALUE(LEFT($A1758,3))=312,LEFT($G1758,10)="Unincepted",$B1758="O "),VLOOKUP(" ULO",_312_Table3,MATCH('312'!$V$16,_312_Table3_ColumnLookup,0),FALSE),
  IF(AND(VALUE(LEFT($A1758,3))=312,LEFT($G1758,10)="Unincepted",$B1758="Q "),VLOOKUP(" ULO",_312_Table3,MATCH('312'!$X$16,_312_Table3_ColumnLookup,0),FALSE),
  IF(AND(VALUE(LEFT($A1758,3))=312,LEFT($G1758,10)="Unincepted"),VLOOKUP(" ULO",_312_Table3,MATCH(LEFT($B1758,1),_312_Table3_ColumnLookup,0),FALSE),
  IF(AND(VALUE(LEFT($A1758,3))=312,LEFT($G1758,5)="Total",$B1758="G "),VLOOKUP('312'!$F$80,_312_Table3,MATCH('312'!$N$16,_312_Table3_ColumnLookup,0),FALSE),
  IF(AND(VALUE(LEFT($A1758,3))=312,LEFT($G1758,5)="Total",$B1758="O "),VLOOKUP('312'!$F$80,_312_Table3,MATCH('312'!$V$16,_312_Table3_ColumnLookup,0),FALSE),
  IF(AND(VALUE(LEFT($A1758,3))=312,LEFT($G1758,5)="Total",$B1758="Q "),VLOOKUP('312'!$F$80,_312_Table3,MATCH('312'!$X$16,_312_Table3_ColumnLookup,0),FALSE),
  IF(AND(VALUE(LEFT($A1758,3))=312,LEFT($G1758,5)="Total"),VLOOKUP('312'!$F$80,_312_Table3,MATCH(LEFT($B1758,1),_312_Table3_ColumnLookup,0),FALSE),
  IF(AND(VALUE(LEFT($A1758,3))=312,LEN($I1758)=4,$B1758="G"),VLOOKUP($I1758,_312_Table3,MATCH('312'!$N$16,_312_Table3_ColumnLookup,0),FALSE),
  IF(AND(VALUE(LEFT($A1758,3))=312,LEN($I1758)=4,$B1758="O"),VLOOKUP($I1758,_312_Table3,MATCH('312'!$V$16,_312_Table3_ColumnLookup,0),FALSE),
  IF(AND(VALUE(LEFT($A1758,3))=312,LEN($I1758)=4,$B1758="Q"),VLOOKUP($I1758,_312_Table3,MATCH('312'!$X$16,_312_Table3_ColumnLookup,0),FALSE),
  IF(AND(VALUE(LEFT($A1758,3))=312,LEN($I1758)=4),VLOOKUP($I1758,_312_Table3,MATCH(LEFT($B1758,1),_312_Table3_ColumnLookup,0),FALSE)
+N("312"),
  IF(VALUE(LEFT($A1758,3))=313,VLOOKUP(VALUE(MID($B1758,2,1)),_313_Table3,MATCH(MID($B1758,1,1),_313_Table3_ColumnLookup,0),FALSE)
+N("313"),
  IF(AND(VALUE(LEFT($A1758,3))=314,LEN($B1758)=3),VLOOKUP(VALUE(MID($B1758,2,2)),_314_Table3,MATCH(MID($B1758,1,1),_314_Table3_ColumnLookup,0),FALSE),
  IF(VALUE(LEFT($A1758,3))=314,VLOOKUP(VALUE(MID($B1758,2,1)),_314_Table3,MATCH(MID($B1758,1,1),_314_Table3_ColumnLookup,0),FALSE)
+N("314"),
""))))))))))))))))))))))))</f>
        <v>#N/A</v>
      </c>
      <c r="H1758" s="321" t="str">
        <f>IFERROR(
IF(ISERROR($D1758)=FALSE,$D1758,IF(ISERROR($E1758)=FALSE,$E1758,IF(ISERROR($F1758)=FALSE,$F1758
+N("012 checkboxes"),
IF(
IF(OR(LEFT($A1758,9)="Syndicate",LEFT($A1758,12)="NewSyndicate"),VLOOKUP($A1758,'012'!$J:$ZW,MATCH("Link to button",'012'!$J$1:$ZW$1,0),0)
+N("309 checkbox"),
IF($C1758="309 LCR Summary0",VLOOKUP("Notes990",'309'!$P:$ZZ,MATCH("Link to button",'309'!$P$1:$ZZ$1,0),0)
+N("313 checkboxes"),
IF($C1758="313 Financial Information0LcmVsScr",IF($C1758="309 LCR Summary0",VLOOKUP("LcmVsScr",'309'!$N:$ZZ,MATCH("Link to button",'309'!$N$1:$ZZ$1,0),0),
IF($C1758="313 Financial Information0LcrDocAttached",IF($C1758="309 LCR Summary0",VLOOKUP("LcrDocAttached",'309'!$N:$ZZ,MATCH("Link to button",'309'!$N$1:$ZZ$1,0),
0)))))))=1,TRUE,FALSE)
))),"")</f>
        <v/>
      </c>
    </row>
    <row r="1759" spans="1:8">
      <c r="A1759" s="237" t="e">
        <f>VLOOKUP($G1759,CSVLookups!$B:$R,MATCH(A$1,CSVLookups!$B$1:$R$1,0),FALSE)</f>
        <v>#N/A</v>
      </c>
      <c r="B1759" s="237" t="e">
        <f>VLOOKUP($G1759,CSVLookups!$B:$R,MATCH(B$1,CSVLookups!$B$1:$R$1,0),FALSE)</f>
        <v>#N/A</v>
      </c>
      <c r="C1759" s="238" t="e">
        <f t="shared" si="27"/>
        <v>#N/A</v>
      </c>
      <c r="D1759" s="238" t="e">
        <f>IF(AND(VALUE(LEFT($A1759,3))=309,LEN($B1759)=3),VLOOKUP(VALUE(MID($B1759,2,2)),_309_Table1,MATCH(MID($B1759,1,1),_309_Table1_ColumnLookup,0),FALSE),
  IF($C1759="309 LCR SummaryA",OneYearSCR,IF($C1759="309 LCR SummaryB",UltimateSCR,IF(VALUE(LEFT($A1759,3))=309,VLOOKUP(VALUE(MID($B1759,2,1)),_309_Table1,MATCH(MID($B1759,1,1),_309_Table1_ColumnLookup,0),FALSE)
+N("309"),
  IF(VALUE(LEFT($A1759,3))=310,VLOOKUP(VALUE(MID($B1759,2,1)),_310_Table1,MATCH(MID($B1759,1,1),_310_Table1_ColumnLookup,0),FALSE)
+N("310"),
  IF(AND(VALUE(LEFT($A1759,3))=311,LEN($I1759)=4),VLOOKUP($I1759,_311_Table1,MATCH($B1759,_311_Table1_ColumnLookup,0),FALSE),
  IF(AND(VALUE(LEFT($A1759,3))=311,OR($B1759="I2",$B1759="J2",$B1759="K2",$B1759="L2")),VLOOKUP('311'!$G$58,_311_Table1,MATCH(MID($B1759,1,1),_311_Table1_ColumnLookup,0),FALSE),
  IF(AND(VALUE(LEFT($A1759,3))=311,RIGHT($B1759,5)="Total"),VLOOKUP('311'!$G$59,_311_Table1,MATCH(MID($B1759,1,1),_311_Table1_ColumnLookup,0),FALSE),
  IF(VALUE(LEFT($A1759,3))=311,VLOOKUP(VALUE(MID($B1759,2,1)),_311_Table1,MATCH(MID($B1759,1,1),_311_Table1_ColumnLookup,0),FALSE)
+N("311"),
  IF(AND(VALUE(LEFT($A1759,3))=312,LEFT($G1759,10)="Unincepted",$B1759="G "),VLOOKUP(" ULO",_312_Table1,MATCH('312'!$N$16,_312_Table1_ColumnLookup,0),FALSE),
  IF(AND(VALUE(LEFT($A1759,3))=312,LEFT($G1759,10)="Unincepted",$B1759="O "),VLOOKUP(" ULO",_312_Table1,MATCH('312'!$V$16,_312_Table1_ColumnLookup,0),FALSE),
  IF(AND(VALUE(LEFT($A1759,3))=312,LEFT($G1759,10)="Unincepted",$B1759="Q "),VLOOKUP(" ULO",_312_Table1,MATCH('312'!$X$16,_312_Table1_ColumnLookup,0),FALSE),
  IF(AND(VALUE(LEFT($A1759,3))=312,LEFT($G1759,10)="Unincepted"),VLOOKUP(" ULO",_312_Table1,MATCH(LEFT($B1759,1),_312_Table1_ColumnLookup,0),FALSE),
  IF(AND(VALUE(LEFT($A1759,3))=312,LEFT($G1759,5)="Total",$B1759="G "),VLOOKUP('312'!$F$80,_312_Table1,MATCH('312'!$N$16,_312_Table1_ColumnLookup,0),FALSE),
  IF(AND(VALUE(LEFT($A1759,3))=312,LEFT($G1759,5)="Total",$B1759="O "),VLOOKUP('312'!$F$80,_312_Table1,MATCH('312'!$V$16,_312_Table1_ColumnLookup,0),FALSE),
  IF(AND(VALUE(LEFT($A1759,3))=312,LEFT($G1759,5)="Total",$B1759="Q "),VLOOKUP('312'!$F$80,_312_Table1,MATCH('312'!$X$16,_312_Table1_ColumnLookup,0),FALSE),
  IF(AND(VALUE(LEFT($A1759,3))=312,LEFT($G1759,5)="Total"),VLOOKUP('312'!$F$80,_312_Table1,MATCH(LEFT($B1759,1),_312_Table1_ColumnLookup,0),FALSE),
  IF(AND(VALUE(LEFT($A1759,3))=312,LEN($I1759)=4,$B1759="G"),VLOOKUP($I1759,_312_Table1,MATCH('312'!$N$16,_312_Table1_ColumnLookup,0),FALSE),
  IF(AND(VALUE(LEFT($A1759,3))=312,LEN($I1759)=4,$B1759="O"),VLOOKUP($I1759,_312_Table1,MATCH('312'!$V$16,_312_Table1_ColumnLookup,0),FALSE),
  IF(AND(VALUE(LEFT($A1759,3))=312,LEN($I1759)=4,$B1759="Q"),VLOOKUP($I1759,_312_Table1,MATCH('312'!$X$16,_312_Table1_ColumnLookup,0),FALSE),
  IF(AND(VALUE(LEFT($A1759,3))=312,LEN($I1759)=4),VLOOKUP($I1759,_312_Table1,MATCH(LEFT($B1759,1),_312_Table1_ColumnLookup,0),FALSE)
+N("312"),
  IF(VALUE(LEFT($A1759,3))=313,VLOOKUP(VALUE(MID($B1759,2,1)),_313_Table1,MATCH(MID($B1759,1,1),_313_Table1_ColumnLookup,0),FALSE)
+N("313"),
  IF(AND(VALUE(LEFT($A1759,3))=314,LEN($B1759)=3),VLOOKUP(VALUE(MID($B1759,2,2)),_314_Table1,MATCH(MID($B1759,1,1),_314_Table1_ColumnLookup,0),FALSE),
  IF(VALUE(LEFT($A1759,3))=314,VLOOKUP(VALUE(MID($B1759,2,1)),_314_Table1,MATCH(MID($B1759,1,1),_314_Table1_ColumnLookup,0),FALSE)
+N("314"),
""))))))))))))))))))))))))</f>
        <v>#N/A</v>
      </c>
      <c r="E1759" s="238" t="e">
        <f>IF(AND(VALUE(LEFT($A1759,3))=309,LEN($B1759)=3),VLOOKUP(VALUE(MID($B1759,2,2)),_309_Table2,MATCH(MID($B1759,1,1),_309_Table2_ColumnLookup,0),FALSE),
  IF($C1759="309 LCR SummaryA",OneYearSCR,IF($C1759="309 LCR SummaryB",UltimateSCR,IF(VALUE(LEFT($A1759,3))=309,VLOOKUP(VALUE(MID($B1759,2,1)),_309_Table2,MATCH(MID($B1759,1,1),_309_Table2_ColumnLookup,0),FALSE)
+N("309"),
  IF(VALUE(LEFT($A1759,3))=310,VLOOKUP(VALUE(MID($B1759,2,1)),_310_Table2,MATCH(MID($B1759,1,1),_310_Table2_ColumnLookup,0),FALSE)
+N("310"),
  IF(AND(VALUE(LEFT($A1759,3))=311,LEN($I1759)=4),VLOOKUP($I1759,_311_Table2,MATCH($B1759,_311_Table2_ColumnLookup,0),FALSE),
  IF(AND(VALUE(LEFT($A1759,3))=311,OR($B1759="I2",$B1759="J2",$B1759="K2",$B1759="L2")),VLOOKUP('311'!$G$58,_311_Table2,MATCH(MID($B1759,1,1),_311_Table2_ColumnLookup,0),FALSE),
  IF(AND(VALUE(LEFT($A1759,3))=311,RIGHT($B1759,5)="Total"),VLOOKUP('311'!$G$59,_311_Table2,MATCH(MID($B1759,1,1),_311_Table2_ColumnLookup,0),FALSE),
  IF(VALUE(LEFT($A1759,3))=311,VLOOKUP(VALUE(MID($B1759,2,1)),_311_Table2,MATCH(MID($B1759,1,1),_311_Table2_ColumnLookup,0),FALSE)
+N("311"),
  IF(AND(VALUE(LEFT($A1759,3))=312,LEFT($G1759,10)="Unincepted",$B1759="G "),VLOOKUP(" ULO",_312_Table2,MATCH('312'!$N$16,_312_Table2_ColumnLookup,0),FALSE),
  IF(AND(VALUE(LEFT($A1759,3))=312,LEFT($G1759,10)="Unincepted",$B1759="O "),VLOOKUP(" ULO",_312_Table2,MATCH('312'!$V$16,_312_Table2_ColumnLookup,0),FALSE),
  IF(AND(VALUE(LEFT($A1759,3))=312,LEFT($G1759,10)="Unincepted",$B1759="Q "),VLOOKUP(" ULO",_312_Table2,MATCH('312'!$X$16,_312_Table2_ColumnLookup,0),FALSE),
  IF(AND(VALUE(LEFT($A1759,3))=312,LEFT($G1759,10)="Unincepted"),VLOOKUP(" ULO",_312_Table2,MATCH(LEFT($B1759,1),_312_Table2_ColumnLookup,0),FALSE),
  IF(AND(VALUE(LEFT($A1759,3))=312,LEFT($G1759,5)="Total",$B1759="G "),VLOOKUP('312'!$F$80,_312_Table2,MATCH('312'!$N$16,_312_Table2_ColumnLookup,0),FALSE),
  IF(AND(VALUE(LEFT($A1759,3))=312,LEFT($G1759,5)="Total",$B1759="O "),VLOOKUP('312'!$F$80,_312_Table2,MATCH('312'!$V$16,_312_Table2_ColumnLookup,0),FALSE),
  IF(AND(VALUE(LEFT($A1759,3))=312,LEFT($G1759,5)="Total",$B1759="Q "),VLOOKUP('312'!$F$80,_312_Table2,MATCH('312'!$X$16,_312_Table2_ColumnLookup,0),FALSE),
  IF(AND(VALUE(LEFT($A1759,3))=312,LEFT($G1759,5)="Total"),VLOOKUP('312'!$F$80,_312_Table2,MATCH(LEFT($B1759,1),_312_Table2_ColumnLookup,0),FALSE),
  IF(AND(VALUE(LEFT($A1759,3))=312,LEN($I1759)=4,$B1759="G"),VLOOKUP($I1759,_312_Table2,MATCH('312'!$N$16,_312_Table2_ColumnLookup,0),FALSE),
  IF(AND(VALUE(LEFT($A1759,3))=312,LEN($I1759)=4,$B1759="O"),VLOOKUP($I1759,_312_Table2,MATCH('312'!$V$16,_312_Table2_ColumnLookup,0),FALSE),
  IF(AND(VALUE(LEFT($A1759,3))=312,LEN($I1759)=4,$B1759="Q"),VLOOKUP($I1759,_312_Table2,MATCH('312'!$X$16,_312_Table2_ColumnLookup,0),FALSE),
  IF(AND(VALUE(LEFT($A1759,3))=312,LEN($I1759)=4),VLOOKUP($I1759,_312_Table2,MATCH(LEFT($B1759,1),_312_Table2_ColumnLookup,0),FALSE)
+N("312"),
  IF(VALUE(LEFT($A1759,3))=313,VLOOKUP(VALUE(MID($B1759,2,1)),_313_Table2,MATCH(MID($B1759,1,1),_313_Table2_ColumnLookup,0),FALSE)
+N("313"),
  IF(AND(VALUE(LEFT($A1759,3))=314,LEN($B1759)=3),VLOOKUP(VALUE(MID($B1759,2,2)),_314_Table2,MATCH(MID($B1759,1,1),_314_Table2_ColumnLookup,0),FALSE),
  IF(VALUE(LEFT($A1759,3))=314,VLOOKUP(VALUE(MID($B1759,2,1)),_314_Table2,MATCH(MID($B1759,1,1),_314_Table2_ColumnLookup,0),FALSE)
+N("314"),
""))))))))))))))))))))))))</f>
        <v>#N/A</v>
      </c>
      <c r="F1759" s="238" t="e">
        <f>IF(AND(VALUE(LEFT($A1759,3))=309,LEN($B1759)=3),VLOOKUP(VALUE(MID($B1759,2,2)),_309_Table3,MATCH(MID($B1759,1,1),_309_Table3_ColumnLookup,0),FALSE),
  IF($C1759="309 LCR SummaryA",OneYearSCR,IF($C1759="309 LCR SummaryB",UltimateSCR,IF(VALUE(LEFT($A1759,3))=309,VLOOKUP(VALUE(MID($B1759,2,1)),_309_Table3,MATCH(MID($B1759,1,1),_309_Table3_ColumnLookup,0),FALSE)
+N("309"),
  IF(VALUE(LEFT($A1759,3))=310,VLOOKUP(VALUE(MID($B1759,2,1)),_310_Table3,MATCH(MID($B1759,1,1),_310_Table3_ColumnLookup,0),FALSE)
+N("310"),
  IF(AND(VALUE(LEFT($A1759,3))=311,LEN($I1759)=4),VLOOKUP($I1759,_311_Table3,MATCH($B1759,_311_Table3_ColumnLookup,0),FALSE),
  IF(AND(VALUE(LEFT($A1759,3))=311,OR($B1759="I2",$B1759="J2",$B1759="K2",$B1759="L2")),VLOOKUP('311'!$G$58,_311_Table3,MATCH(MID($B1759,1,1),_311_Table3_ColumnLookup,0),FALSE),
  IF(AND(VALUE(LEFT($A1759,3))=311,RIGHT($B1759,5)="Total"),VLOOKUP('311'!$G$59,_311_Table3,MATCH(MID($B1759,1,1),_311_Table3_ColumnLookup,0),FALSE),
  IF(VALUE(LEFT($A1759,3))=311,VLOOKUP(VALUE(MID($B1759,2,1)),_311_Table3,MATCH(MID($B1759,1,1),_311_Table3_ColumnLookup,0),FALSE)
+N("311"),
  IF(AND(VALUE(LEFT($A1759,3))=312,LEFT($G1759,10)="Unincepted",$B1759="G "),VLOOKUP(" ULO",_312_Table3,MATCH('312'!$N$16,_312_Table3_ColumnLookup,0),FALSE),
  IF(AND(VALUE(LEFT($A1759,3))=312,LEFT($G1759,10)="Unincepted",$B1759="O "),VLOOKUP(" ULO",_312_Table3,MATCH('312'!$V$16,_312_Table3_ColumnLookup,0),FALSE),
  IF(AND(VALUE(LEFT($A1759,3))=312,LEFT($G1759,10)="Unincepted",$B1759="Q "),VLOOKUP(" ULO",_312_Table3,MATCH('312'!$X$16,_312_Table3_ColumnLookup,0),FALSE),
  IF(AND(VALUE(LEFT($A1759,3))=312,LEFT($G1759,10)="Unincepted"),VLOOKUP(" ULO",_312_Table3,MATCH(LEFT($B1759,1),_312_Table3_ColumnLookup,0),FALSE),
  IF(AND(VALUE(LEFT($A1759,3))=312,LEFT($G1759,5)="Total",$B1759="G "),VLOOKUP('312'!$F$80,_312_Table3,MATCH('312'!$N$16,_312_Table3_ColumnLookup,0),FALSE),
  IF(AND(VALUE(LEFT($A1759,3))=312,LEFT($G1759,5)="Total",$B1759="O "),VLOOKUP('312'!$F$80,_312_Table3,MATCH('312'!$V$16,_312_Table3_ColumnLookup,0),FALSE),
  IF(AND(VALUE(LEFT($A1759,3))=312,LEFT($G1759,5)="Total",$B1759="Q "),VLOOKUP('312'!$F$80,_312_Table3,MATCH('312'!$X$16,_312_Table3_ColumnLookup,0),FALSE),
  IF(AND(VALUE(LEFT($A1759,3))=312,LEFT($G1759,5)="Total"),VLOOKUP('312'!$F$80,_312_Table3,MATCH(LEFT($B1759,1),_312_Table3_ColumnLookup,0),FALSE),
  IF(AND(VALUE(LEFT($A1759,3))=312,LEN($I1759)=4,$B1759="G"),VLOOKUP($I1759,_312_Table3,MATCH('312'!$N$16,_312_Table3_ColumnLookup,0),FALSE),
  IF(AND(VALUE(LEFT($A1759,3))=312,LEN($I1759)=4,$B1759="O"),VLOOKUP($I1759,_312_Table3,MATCH('312'!$V$16,_312_Table3_ColumnLookup,0),FALSE),
  IF(AND(VALUE(LEFT($A1759,3))=312,LEN($I1759)=4,$B1759="Q"),VLOOKUP($I1759,_312_Table3,MATCH('312'!$X$16,_312_Table3_ColumnLookup,0),FALSE),
  IF(AND(VALUE(LEFT($A1759,3))=312,LEN($I1759)=4),VLOOKUP($I1759,_312_Table3,MATCH(LEFT($B1759,1),_312_Table3_ColumnLookup,0),FALSE)
+N("312"),
  IF(VALUE(LEFT($A1759,3))=313,VLOOKUP(VALUE(MID($B1759,2,1)),_313_Table3,MATCH(MID($B1759,1,1),_313_Table3_ColumnLookup,0),FALSE)
+N("313"),
  IF(AND(VALUE(LEFT($A1759,3))=314,LEN($B1759)=3),VLOOKUP(VALUE(MID($B1759,2,2)),_314_Table3,MATCH(MID($B1759,1,1),_314_Table3_ColumnLookup,0),FALSE),
  IF(VALUE(LEFT($A1759,3))=314,VLOOKUP(VALUE(MID($B1759,2,1)),_314_Table3,MATCH(MID($B1759,1,1),_314_Table3_ColumnLookup,0),FALSE)
+N("314"),
""))))))))))))))))))))))))</f>
        <v>#N/A</v>
      </c>
      <c r="H1759" s="321" t="str">
        <f>IFERROR(
IF(ISERROR($D1759)=FALSE,$D1759,IF(ISERROR($E1759)=FALSE,$E1759,IF(ISERROR($F1759)=FALSE,$F1759
+N("012 checkboxes"),
IF(
IF(OR(LEFT($A1759,9)="Syndicate",LEFT($A1759,12)="NewSyndicate"),VLOOKUP($A1759,'012'!$J:$ZW,MATCH("Link to button",'012'!$J$1:$ZW$1,0),0)
+N("309 checkbox"),
IF($C1759="309 LCR Summary0",VLOOKUP("Notes990",'309'!$P:$ZZ,MATCH("Link to button",'309'!$P$1:$ZZ$1,0),0)
+N("313 checkboxes"),
IF($C1759="313 Financial Information0LcmVsScr",IF($C1759="309 LCR Summary0",VLOOKUP("LcmVsScr",'309'!$N:$ZZ,MATCH("Link to button",'309'!$N$1:$ZZ$1,0),0),
IF($C1759="313 Financial Information0LcrDocAttached",IF($C1759="309 LCR Summary0",VLOOKUP("LcrDocAttached",'309'!$N:$ZZ,MATCH("Link to button",'309'!$N$1:$ZZ$1,0),
0)))))))=1,TRUE,FALSE)
))),"")</f>
        <v/>
      </c>
    </row>
    <row r="1760" spans="1:8">
      <c r="A1760" s="237" t="e">
        <f>VLOOKUP($G1760,CSVLookups!$B:$R,MATCH(A$1,CSVLookups!$B$1:$R$1,0),FALSE)</f>
        <v>#N/A</v>
      </c>
      <c r="B1760" s="237" t="e">
        <f>VLOOKUP($G1760,CSVLookups!$B:$R,MATCH(B$1,CSVLookups!$B$1:$R$1,0),FALSE)</f>
        <v>#N/A</v>
      </c>
      <c r="C1760" s="238" t="e">
        <f t="shared" ref="C1760:C1823" si="28">IF(OR(LEFT($A1760,4)="Base",LEFT($A1760,4)="Synd",LEFT($A1760,7)="NewSynd"),"",
IF(OR(AND(LEN($I1760=0),OR(LEFT($A1760,3)*1=311,LEFT($A1760,3)*1=312,LEFT($A1760,3)*1=313)),LEN($I1760)=4),
CONCATENATE($A1760,$B1760,$I1760,
IF(LEFT($G1760,LEN("NetOfRI"))="NetOfRI","Net Insurance Claims brought forward",
IF(LEFT($G1760,LEN("Adjustments"))="Adjustments","Adjustments",
IF(LEFT($G1760,LEN("NewBusiness"))="NewBusiness","New Business",
IF(LEFT($G1760,LEN("TotalClaims"))="TotalClaims","Total Claims",
IF(LEFT($G1760,LEN("TotalAdjustments"))="TotalAdjustments","Adjustments",
IF(LEFT($G1760,LEN("TotalNewBusiness"))="TotalNewBusiness","New Business",
IF(LEFT($G1760,LEN("Unincepted"))="Unincepted","Unincepted",
IF(LEFT($G1760,LEN("Total"))="Total","Total",
IF($G1760="LcmVsScr","LcmVsScr",
IF($G1760="LcrDocAttached","LcrDocAttached",
""))))))))))),CONCATENATE($A1760,$B1760)))</f>
        <v>#N/A</v>
      </c>
      <c r="D1760" s="238" t="e">
        <f>IF(AND(VALUE(LEFT($A1760,3))=309,LEN($B1760)=3),VLOOKUP(VALUE(MID($B1760,2,2)),_309_Table1,MATCH(MID($B1760,1,1),_309_Table1_ColumnLookup,0),FALSE),
  IF($C1760="309 LCR SummaryA",OneYearSCR,IF($C1760="309 LCR SummaryB",UltimateSCR,IF(VALUE(LEFT($A1760,3))=309,VLOOKUP(VALUE(MID($B1760,2,1)),_309_Table1,MATCH(MID($B1760,1,1),_309_Table1_ColumnLookup,0),FALSE)
+N("309"),
  IF(VALUE(LEFT($A1760,3))=310,VLOOKUP(VALUE(MID($B1760,2,1)),_310_Table1,MATCH(MID($B1760,1,1),_310_Table1_ColumnLookup,0),FALSE)
+N("310"),
  IF(AND(VALUE(LEFT($A1760,3))=311,LEN($I1760)=4),VLOOKUP($I1760,_311_Table1,MATCH($B1760,_311_Table1_ColumnLookup,0),FALSE),
  IF(AND(VALUE(LEFT($A1760,3))=311,OR($B1760="I2",$B1760="J2",$B1760="K2",$B1760="L2")),VLOOKUP('311'!$G$58,_311_Table1,MATCH(MID($B1760,1,1),_311_Table1_ColumnLookup,0),FALSE),
  IF(AND(VALUE(LEFT($A1760,3))=311,RIGHT($B1760,5)="Total"),VLOOKUP('311'!$G$59,_311_Table1,MATCH(MID($B1760,1,1),_311_Table1_ColumnLookup,0),FALSE),
  IF(VALUE(LEFT($A1760,3))=311,VLOOKUP(VALUE(MID($B1760,2,1)),_311_Table1,MATCH(MID($B1760,1,1),_311_Table1_ColumnLookup,0),FALSE)
+N("311"),
  IF(AND(VALUE(LEFT($A1760,3))=312,LEFT($G1760,10)="Unincepted",$B1760="G "),VLOOKUP(" ULO",_312_Table1,MATCH('312'!$N$16,_312_Table1_ColumnLookup,0),FALSE),
  IF(AND(VALUE(LEFT($A1760,3))=312,LEFT($G1760,10)="Unincepted",$B1760="O "),VLOOKUP(" ULO",_312_Table1,MATCH('312'!$V$16,_312_Table1_ColumnLookup,0),FALSE),
  IF(AND(VALUE(LEFT($A1760,3))=312,LEFT($G1760,10)="Unincepted",$B1760="Q "),VLOOKUP(" ULO",_312_Table1,MATCH('312'!$X$16,_312_Table1_ColumnLookup,0),FALSE),
  IF(AND(VALUE(LEFT($A1760,3))=312,LEFT($G1760,10)="Unincepted"),VLOOKUP(" ULO",_312_Table1,MATCH(LEFT($B1760,1),_312_Table1_ColumnLookup,0),FALSE),
  IF(AND(VALUE(LEFT($A1760,3))=312,LEFT($G1760,5)="Total",$B1760="G "),VLOOKUP('312'!$F$80,_312_Table1,MATCH('312'!$N$16,_312_Table1_ColumnLookup,0),FALSE),
  IF(AND(VALUE(LEFT($A1760,3))=312,LEFT($G1760,5)="Total",$B1760="O "),VLOOKUP('312'!$F$80,_312_Table1,MATCH('312'!$V$16,_312_Table1_ColumnLookup,0),FALSE),
  IF(AND(VALUE(LEFT($A1760,3))=312,LEFT($G1760,5)="Total",$B1760="Q "),VLOOKUP('312'!$F$80,_312_Table1,MATCH('312'!$X$16,_312_Table1_ColumnLookup,0),FALSE),
  IF(AND(VALUE(LEFT($A1760,3))=312,LEFT($G1760,5)="Total"),VLOOKUP('312'!$F$80,_312_Table1,MATCH(LEFT($B1760,1),_312_Table1_ColumnLookup,0),FALSE),
  IF(AND(VALUE(LEFT($A1760,3))=312,LEN($I1760)=4,$B1760="G"),VLOOKUP($I1760,_312_Table1,MATCH('312'!$N$16,_312_Table1_ColumnLookup,0),FALSE),
  IF(AND(VALUE(LEFT($A1760,3))=312,LEN($I1760)=4,$B1760="O"),VLOOKUP($I1760,_312_Table1,MATCH('312'!$V$16,_312_Table1_ColumnLookup,0),FALSE),
  IF(AND(VALUE(LEFT($A1760,3))=312,LEN($I1760)=4,$B1760="Q"),VLOOKUP($I1760,_312_Table1,MATCH('312'!$X$16,_312_Table1_ColumnLookup,0),FALSE),
  IF(AND(VALUE(LEFT($A1760,3))=312,LEN($I1760)=4),VLOOKUP($I1760,_312_Table1,MATCH(LEFT($B1760,1),_312_Table1_ColumnLookup,0),FALSE)
+N("312"),
  IF(VALUE(LEFT($A1760,3))=313,VLOOKUP(VALUE(MID($B1760,2,1)),_313_Table1,MATCH(MID($B1760,1,1),_313_Table1_ColumnLookup,0),FALSE)
+N("313"),
  IF(AND(VALUE(LEFT($A1760,3))=314,LEN($B1760)=3),VLOOKUP(VALUE(MID($B1760,2,2)),_314_Table1,MATCH(MID($B1760,1,1),_314_Table1_ColumnLookup,0),FALSE),
  IF(VALUE(LEFT($A1760,3))=314,VLOOKUP(VALUE(MID($B1760,2,1)),_314_Table1,MATCH(MID($B1760,1,1),_314_Table1_ColumnLookup,0),FALSE)
+N("314"),
""))))))))))))))))))))))))</f>
        <v>#N/A</v>
      </c>
      <c r="E1760" s="238" t="e">
        <f>IF(AND(VALUE(LEFT($A1760,3))=309,LEN($B1760)=3),VLOOKUP(VALUE(MID($B1760,2,2)),_309_Table2,MATCH(MID($B1760,1,1),_309_Table2_ColumnLookup,0),FALSE),
  IF($C1760="309 LCR SummaryA",OneYearSCR,IF($C1760="309 LCR SummaryB",UltimateSCR,IF(VALUE(LEFT($A1760,3))=309,VLOOKUP(VALUE(MID($B1760,2,1)),_309_Table2,MATCH(MID($B1760,1,1),_309_Table2_ColumnLookup,0),FALSE)
+N("309"),
  IF(VALUE(LEFT($A1760,3))=310,VLOOKUP(VALUE(MID($B1760,2,1)),_310_Table2,MATCH(MID($B1760,1,1),_310_Table2_ColumnLookup,0),FALSE)
+N("310"),
  IF(AND(VALUE(LEFT($A1760,3))=311,LEN($I1760)=4),VLOOKUP($I1760,_311_Table2,MATCH($B1760,_311_Table2_ColumnLookup,0),FALSE),
  IF(AND(VALUE(LEFT($A1760,3))=311,OR($B1760="I2",$B1760="J2",$B1760="K2",$B1760="L2")),VLOOKUP('311'!$G$58,_311_Table2,MATCH(MID($B1760,1,1),_311_Table2_ColumnLookup,0),FALSE),
  IF(AND(VALUE(LEFT($A1760,3))=311,RIGHT($B1760,5)="Total"),VLOOKUP('311'!$G$59,_311_Table2,MATCH(MID($B1760,1,1),_311_Table2_ColumnLookup,0),FALSE),
  IF(VALUE(LEFT($A1760,3))=311,VLOOKUP(VALUE(MID($B1760,2,1)),_311_Table2,MATCH(MID($B1760,1,1),_311_Table2_ColumnLookup,0),FALSE)
+N("311"),
  IF(AND(VALUE(LEFT($A1760,3))=312,LEFT($G1760,10)="Unincepted",$B1760="G "),VLOOKUP(" ULO",_312_Table2,MATCH('312'!$N$16,_312_Table2_ColumnLookup,0),FALSE),
  IF(AND(VALUE(LEFT($A1760,3))=312,LEFT($G1760,10)="Unincepted",$B1760="O "),VLOOKUP(" ULO",_312_Table2,MATCH('312'!$V$16,_312_Table2_ColumnLookup,0),FALSE),
  IF(AND(VALUE(LEFT($A1760,3))=312,LEFT($G1760,10)="Unincepted",$B1760="Q "),VLOOKUP(" ULO",_312_Table2,MATCH('312'!$X$16,_312_Table2_ColumnLookup,0),FALSE),
  IF(AND(VALUE(LEFT($A1760,3))=312,LEFT($G1760,10)="Unincepted"),VLOOKUP(" ULO",_312_Table2,MATCH(LEFT($B1760,1),_312_Table2_ColumnLookup,0),FALSE),
  IF(AND(VALUE(LEFT($A1760,3))=312,LEFT($G1760,5)="Total",$B1760="G "),VLOOKUP('312'!$F$80,_312_Table2,MATCH('312'!$N$16,_312_Table2_ColumnLookup,0),FALSE),
  IF(AND(VALUE(LEFT($A1760,3))=312,LEFT($G1760,5)="Total",$B1760="O "),VLOOKUP('312'!$F$80,_312_Table2,MATCH('312'!$V$16,_312_Table2_ColumnLookup,0),FALSE),
  IF(AND(VALUE(LEFT($A1760,3))=312,LEFT($G1760,5)="Total",$B1760="Q "),VLOOKUP('312'!$F$80,_312_Table2,MATCH('312'!$X$16,_312_Table2_ColumnLookup,0),FALSE),
  IF(AND(VALUE(LEFT($A1760,3))=312,LEFT($G1760,5)="Total"),VLOOKUP('312'!$F$80,_312_Table2,MATCH(LEFT($B1760,1),_312_Table2_ColumnLookup,0),FALSE),
  IF(AND(VALUE(LEFT($A1760,3))=312,LEN($I1760)=4,$B1760="G"),VLOOKUP($I1760,_312_Table2,MATCH('312'!$N$16,_312_Table2_ColumnLookup,0),FALSE),
  IF(AND(VALUE(LEFT($A1760,3))=312,LEN($I1760)=4,$B1760="O"),VLOOKUP($I1760,_312_Table2,MATCH('312'!$V$16,_312_Table2_ColumnLookup,0),FALSE),
  IF(AND(VALUE(LEFT($A1760,3))=312,LEN($I1760)=4,$B1760="Q"),VLOOKUP($I1760,_312_Table2,MATCH('312'!$X$16,_312_Table2_ColumnLookup,0),FALSE),
  IF(AND(VALUE(LEFT($A1760,3))=312,LEN($I1760)=4),VLOOKUP($I1760,_312_Table2,MATCH(LEFT($B1760,1),_312_Table2_ColumnLookup,0),FALSE)
+N("312"),
  IF(VALUE(LEFT($A1760,3))=313,VLOOKUP(VALUE(MID($B1760,2,1)),_313_Table2,MATCH(MID($B1760,1,1),_313_Table2_ColumnLookup,0),FALSE)
+N("313"),
  IF(AND(VALUE(LEFT($A1760,3))=314,LEN($B1760)=3),VLOOKUP(VALUE(MID($B1760,2,2)),_314_Table2,MATCH(MID($B1760,1,1),_314_Table2_ColumnLookup,0),FALSE),
  IF(VALUE(LEFT($A1760,3))=314,VLOOKUP(VALUE(MID($B1760,2,1)),_314_Table2,MATCH(MID($B1760,1,1),_314_Table2_ColumnLookup,0),FALSE)
+N("314"),
""))))))))))))))))))))))))</f>
        <v>#N/A</v>
      </c>
      <c r="F1760" s="238" t="e">
        <f>IF(AND(VALUE(LEFT($A1760,3))=309,LEN($B1760)=3),VLOOKUP(VALUE(MID($B1760,2,2)),_309_Table3,MATCH(MID($B1760,1,1),_309_Table3_ColumnLookup,0),FALSE),
  IF($C1760="309 LCR SummaryA",OneYearSCR,IF($C1760="309 LCR SummaryB",UltimateSCR,IF(VALUE(LEFT($A1760,3))=309,VLOOKUP(VALUE(MID($B1760,2,1)),_309_Table3,MATCH(MID($B1760,1,1),_309_Table3_ColumnLookup,0),FALSE)
+N("309"),
  IF(VALUE(LEFT($A1760,3))=310,VLOOKUP(VALUE(MID($B1760,2,1)),_310_Table3,MATCH(MID($B1760,1,1),_310_Table3_ColumnLookup,0),FALSE)
+N("310"),
  IF(AND(VALUE(LEFT($A1760,3))=311,LEN($I1760)=4),VLOOKUP($I1760,_311_Table3,MATCH($B1760,_311_Table3_ColumnLookup,0),FALSE),
  IF(AND(VALUE(LEFT($A1760,3))=311,OR($B1760="I2",$B1760="J2",$B1760="K2",$B1760="L2")),VLOOKUP('311'!$G$58,_311_Table3,MATCH(MID($B1760,1,1),_311_Table3_ColumnLookup,0),FALSE),
  IF(AND(VALUE(LEFT($A1760,3))=311,RIGHT($B1760,5)="Total"),VLOOKUP('311'!$G$59,_311_Table3,MATCH(MID($B1760,1,1),_311_Table3_ColumnLookup,0),FALSE),
  IF(VALUE(LEFT($A1760,3))=311,VLOOKUP(VALUE(MID($B1760,2,1)),_311_Table3,MATCH(MID($B1760,1,1),_311_Table3_ColumnLookup,0),FALSE)
+N("311"),
  IF(AND(VALUE(LEFT($A1760,3))=312,LEFT($G1760,10)="Unincepted",$B1760="G "),VLOOKUP(" ULO",_312_Table3,MATCH('312'!$N$16,_312_Table3_ColumnLookup,0),FALSE),
  IF(AND(VALUE(LEFT($A1760,3))=312,LEFT($G1760,10)="Unincepted",$B1760="O "),VLOOKUP(" ULO",_312_Table3,MATCH('312'!$V$16,_312_Table3_ColumnLookup,0),FALSE),
  IF(AND(VALUE(LEFT($A1760,3))=312,LEFT($G1760,10)="Unincepted",$B1760="Q "),VLOOKUP(" ULO",_312_Table3,MATCH('312'!$X$16,_312_Table3_ColumnLookup,0),FALSE),
  IF(AND(VALUE(LEFT($A1760,3))=312,LEFT($G1760,10)="Unincepted"),VLOOKUP(" ULO",_312_Table3,MATCH(LEFT($B1760,1),_312_Table3_ColumnLookup,0),FALSE),
  IF(AND(VALUE(LEFT($A1760,3))=312,LEFT($G1760,5)="Total",$B1760="G "),VLOOKUP('312'!$F$80,_312_Table3,MATCH('312'!$N$16,_312_Table3_ColumnLookup,0),FALSE),
  IF(AND(VALUE(LEFT($A1760,3))=312,LEFT($G1760,5)="Total",$B1760="O "),VLOOKUP('312'!$F$80,_312_Table3,MATCH('312'!$V$16,_312_Table3_ColumnLookup,0),FALSE),
  IF(AND(VALUE(LEFT($A1760,3))=312,LEFT($G1760,5)="Total",$B1760="Q "),VLOOKUP('312'!$F$80,_312_Table3,MATCH('312'!$X$16,_312_Table3_ColumnLookup,0),FALSE),
  IF(AND(VALUE(LEFT($A1760,3))=312,LEFT($G1760,5)="Total"),VLOOKUP('312'!$F$80,_312_Table3,MATCH(LEFT($B1760,1),_312_Table3_ColumnLookup,0),FALSE),
  IF(AND(VALUE(LEFT($A1760,3))=312,LEN($I1760)=4,$B1760="G"),VLOOKUP($I1760,_312_Table3,MATCH('312'!$N$16,_312_Table3_ColumnLookup,0),FALSE),
  IF(AND(VALUE(LEFT($A1760,3))=312,LEN($I1760)=4,$B1760="O"),VLOOKUP($I1760,_312_Table3,MATCH('312'!$V$16,_312_Table3_ColumnLookup,0),FALSE),
  IF(AND(VALUE(LEFT($A1760,3))=312,LEN($I1760)=4,$B1760="Q"),VLOOKUP($I1760,_312_Table3,MATCH('312'!$X$16,_312_Table3_ColumnLookup,0),FALSE),
  IF(AND(VALUE(LEFT($A1760,3))=312,LEN($I1760)=4),VLOOKUP($I1760,_312_Table3,MATCH(LEFT($B1760,1),_312_Table3_ColumnLookup,0),FALSE)
+N("312"),
  IF(VALUE(LEFT($A1760,3))=313,VLOOKUP(VALUE(MID($B1760,2,1)),_313_Table3,MATCH(MID($B1760,1,1),_313_Table3_ColumnLookup,0),FALSE)
+N("313"),
  IF(AND(VALUE(LEFT($A1760,3))=314,LEN($B1760)=3),VLOOKUP(VALUE(MID($B1760,2,2)),_314_Table3,MATCH(MID($B1760,1,1),_314_Table3_ColumnLookup,0),FALSE),
  IF(VALUE(LEFT($A1760,3))=314,VLOOKUP(VALUE(MID($B1760,2,1)),_314_Table3,MATCH(MID($B1760,1,1),_314_Table3_ColumnLookup,0),FALSE)
+N("314"),
""))))))))))))))))))))))))</f>
        <v>#N/A</v>
      </c>
      <c r="H1760" s="321" t="str">
        <f>IFERROR(
IF(ISERROR($D1760)=FALSE,$D1760,IF(ISERROR($E1760)=FALSE,$E1760,IF(ISERROR($F1760)=FALSE,$F1760
+N("012 checkboxes"),
IF(
IF(OR(LEFT($A1760,9)="Syndicate",LEFT($A1760,12)="NewSyndicate"),VLOOKUP($A1760,'012'!$J:$ZW,MATCH("Link to button",'012'!$J$1:$ZW$1,0),0)
+N("309 checkbox"),
IF($C1760="309 LCR Summary0",VLOOKUP("Notes990",'309'!$P:$ZZ,MATCH("Link to button",'309'!$P$1:$ZZ$1,0),0)
+N("313 checkboxes"),
IF($C1760="313 Financial Information0LcmVsScr",IF($C1760="309 LCR Summary0",VLOOKUP("LcmVsScr",'309'!$N:$ZZ,MATCH("Link to button",'309'!$N$1:$ZZ$1,0),0),
IF($C1760="313 Financial Information0LcrDocAttached",IF($C1760="309 LCR Summary0",VLOOKUP("LcrDocAttached",'309'!$N:$ZZ,MATCH("Link to button",'309'!$N$1:$ZZ$1,0),
0)))))))=1,TRUE,FALSE)
))),"")</f>
        <v/>
      </c>
    </row>
    <row r="1761" spans="1:8">
      <c r="A1761" s="237" t="e">
        <f>VLOOKUP($G1761,CSVLookups!$B:$R,MATCH(A$1,CSVLookups!$B$1:$R$1,0),FALSE)</f>
        <v>#N/A</v>
      </c>
      <c r="B1761" s="237" t="e">
        <f>VLOOKUP($G1761,CSVLookups!$B:$R,MATCH(B$1,CSVLookups!$B$1:$R$1,0),FALSE)</f>
        <v>#N/A</v>
      </c>
      <c r="C1761" s="238" t="e">
        <f t="shared" si="28"/>
        <v>#N/A</v>
      </c>
      <c r="D1761" s="238" t="e">
        <f>IF(AND(VALUE(LEFT($A1761,3))=309,LEN($B1761)=3),VLOOKUP(VALUE(MID($B1761,2,2)),_309_Table1,MATCH(MID($B1761,1,1),_309_Table1_ColumnLookup,0),FALSE),
  IF($C1761="309 LCR SummaryA",OneYearSCR,IF($C1761="309 LCR SummaryB",UltimateSCR,IF(VALUE(LEFT($A1761,3))=309,VLOOKUP(VALUE(MID($B1761,2,1)),_309_Table1,MATCH(MID($B1761,1,1),_309_Table1_ColumnLookup,0),FALSE)
+N("309"),
  IF(VALUE(LEFT($A1761,3))=310,VLOOKUP(VALUE(MID($B1761,2,1)),_310_Table1,MATCH(MID($B1761,1,1),_310_Table1_ColumnLookup,0),FALSE)
+N("310"),
  IF(AND(VALUE(LEFT($A1761,3))=311,LEN($I1761)=4),VLOOKUP($I1761,_311_Table1,MATCH($B1761,_311_Table1_ColumnLookup,0),FALSE),
  IF(AND(VALUE(LEFT($A1761,3))=311,OR($B1761="I2",$B1761="J2",$B1761="K2",$B1761="L2")),VLOOKUP('311'!$G$58,_311_Table1,MATCH(MID($B1761,1,1),_311_Table1_ColumnLookup,0),FALSE),
  IF(AND(VALUE(LEFT($A1761,3))=311,RIGHT($B1761,5)="Total"),VLOOKUP('311'!$G$59,_311_Table1,MATCH(MID($B1761,1,1),_311_Table1_ColumnLookup,0),FALSE),
  IF(VALUE(LEFT($A1761,3))=311,VLOOKUP(VALUE(MID($B1761,2,1)),_311_Table1,MATCH(MID($B1761,1,1),_311_Table1_ColumnLookup,0),FALSE)
+N("311"),
  IF(AND(VALUE(LEFT($A1761,3))=312,LEFT($G1761,10)="Unincepted",$B1761="G "),VLOOKUP(" ULO",_312_Table1,MATCH('312'!$N$16,_312_Table1_ColumnLookup,0),FALSE),
  IF(AND(VALUE(LEFT($A1761,3))=312,LEFT($G1761,10)="Unincepted",$B1761="O "),VLOOKUP(" ULO",_312_Table1,MATCH('312'!$V$16,_312_Table1_ColumnLookup,0),FALSE),
  IF(AND(VALUE(LEFT($A1761,3))=312,LEFT($G1761,10)="Unincepted",$B1761="Q "),VLOOKUP(" ULO",_312_Table1,MATCH('312'!$X$16,_312_Table1_ColumnLookup,0),FALSE),
  IF(AND(VALUE(LEFT($A1761,3))=312,LEFT($G1761,10)="Unincepted"),VLOOKUP(" ULO",_312_Table1,MATCH(LEFT($B1761,1),_312_Table1_ColumnLookup,0),FALSE),
  IF(AND(VALUE(LEFT($A1761,3))=312,LEFT($G1761,5)="Total",$B1761="G "),VLOOKUP('312'!$F$80,_312_Table1,MATCH('312'!$N$16,_312_Table1_ColumnLookup,0),FALSE),
  IF(AND(VALUE(LEFT($A1761,3))=312,LEFT($G1761,5)="Total",$B1761="O "),VLOOKUP('312'!$F$80,_312_Table1,MATCH('312'!$V$16,_312_Table1_ColumnLookup,0),FALSE),
  IF(AND(VALUE(LEFT($A1761,3))=312,LEFT($G1761,5)="Total",$B1761="Q "),VLOOKUP('312'!$F$80,_312_Table1,MATCH('312'!$X$16,_312_Table1_ColumnLookup,0),FALSE),
  IF(AND(VALUE(LEFT($A1761,3))=312,LEFT($G1761,5)="Total"),VLOOKUP('312'!$F$80,_312_Table1,MATCH(LEFT($B1761,1),_312_Table1_ColumnLookup,0),FALSE),
  IF(AND(VALUE(LEFT($A1761,3))=312,LEN($I1761)=4,$B1761="G"),VLOOKUP($I1761,_312_Table1,MATCH('312'!$N$16,_312_Table1_ColumnLookup,0),FALSE),
  IF(AND(VALUE(LEFT($A1761,3))=312,LEN($I1761)=4,$B1761="O"),VLOOKUP($I1761,_312_Table1,MATCH('312'!$V$16,_312_Table1_ColumnLookup,0),FALSE),
  IF(AND(VALUE(LEFT($A1761,3))=312,LEN($I1761)=4,$B1761="Q"),VLOOKUP($I1761,_312_Table1,MATCH('312'!$X$16,_312_Table1_ColumnLookup,0),FALSE),
  IF(AND(VALUE(LEFT($A1761,3))=312,LEN($I1761)=4),VLOOKUP($I1761,_312_Table1,MATCH(LEFT($B1761,1),_312_Table1_ColumnLookup,0),FALSE)
+N("312"),
  IF(VALUE(LEFT($A1761,3))=313,VLOOKUP(VALUE(MID($B1761,2,1)),_313_Table1,MATCH(MID($B1761,1,1),_313_Table1_ColumnLookup,0),FALSE)
+N("313"),
  IF(AND(VALUE(LEFT($A1761,3))=314,LEN($B1761)=3),VLOOKUP(VALUE(MID($B1761,2,2)),_314_Table1,MATCH(MID($B1761,1,1),_314_Table1_ColumnLookup,0),FALSE),
  IF(VALUE(LEFT($A1761,3))=314,VLOOKUP(VALUE(MID($B1761,2,1)),_314_Table1,MATCH(MID($B1761,1,1),_314_Table1_ColumnLookup,0),FALSE)
+N("314"),
""))))))))))))))))))))))))</f>
        <v>#N/A</v>
      </c>
      <c r="E1761" s="238" t="e">
        <f>IF(AND(VALUE(LEFT($A1761,3))=309,LEN($B1761)=3),VLOOKUP(VALUE(MID($B1761,2,2)),_309_Table2,MATCH(MID($B1761,1,1),_309_Table2_ColumnLookup,0),FALSE),
  IF($C1761="309 LCR SummaryA",OneYearSCR,IF($C1761="309 LCR SummaryB",UltimateSCR,IF(VALUE(LEFT($A1761,3))=309,VLOOKUP(VALUE(MID($B1761,2,1)),_309_Table2,MATCH(MID($B1761,1,1),_309_Table2_ColumnLookup,0),FALSE)
+N("309"),
  IF(VALUE(LEFT($A1761,3))=310,VLOOKUP(VALUE(MID($B1761,2,1)),_310_Table2,MATCH(MID($B1761,1,1),_310_Table2_ColumnLookup,0),FALSE)
+N("310"),
  IF(AND(VALUE(LEFT($A1761,3))=311,LEN($I1761)=4),VLOOKUP($I1761,_311_Table2,MATCH($B1761,_311_Table2_ColumnLookup,0),FALSE),
  IF(AND(VALUE(LEFT($A1761,3))=311,OR($B1761="I2",$B1761="J2",$B1761="K2",$B1761="L2")),VLOOKUP('311'!$G$58,_311_Table2,MATCH(MID($B1761,1,1),_311_Table2_ColumnLookup,0),FALSE),
  IF(AND(VALUE(LEFT($A1761,3))=311,RIGHT($B1761,5)="Total"),VLOOKUP('311'!$G$59,_311_Table2,MATCH(MID($B1761,1,1),_311_Table2_ColumnLookup,0),FALSE),
  IF(VALUE(LEFT($A1761,3))=311,VLOOKUP(VALUE(MID($B1761,2,1)),_311_Table2,MATCH(MID($B1761,1,1),_311_Table2_ColumnLookup,0),FALSE)
+N("311"),
  IF(AND(VALUE(LEFT($A1761,3))=312,LEFT($G1761,10)="Unincepted",$B1761="G "),VLOOKUP(" ULO",_312_Table2,MATCH('312'!$N$16,_312_Table2_ColumnLookup,0),FALSE),
  IF(AND(VALUE(LEFT($A1761,3))=312,LEFT($G1761,10)="Unincepted",$B1761="O "),VLOOKUP(" ULO",_312_Table2,MATCH('312'!$V$16,_312_Table2_ColumnLookup,0),FALSE),
  IF(AND(VALUE(LEFT($A1761,3))=312,LEFT($G1761,10)="Unincepted",$B1761="Q "),VLOOKUP(" ULO",_312_Table2,MATCH('312'!$X$16,_312_Table2_ColumnLookup,0),FALSE),
  IF(AND(VALUE(LEFT($A1761,3))=312,LEFT($G1761,10)="Unincepted"),VLOOKUP(" ULO",_312_Table2,MATCH(LEFT($B1761,1),_312_Table2_ColumnLookup,0),FALSE),
  IF(AND(VALUE(LEFT($A1761,3))=312,LEFT($G1761,5)="Total",$B1761="G "),VLOOKUP('312'!$F$80,_312_Table2,MATCH('312'!$N$16,_312_Table2_ColumnLookup,0),FALSE),
  IF(AND(VALUE(LEFT($A1761,3))=312,LEFT($G1761,5)="Total",$B1761="O "),VLOOKUP('312'!$F$80,_312_Table2,MATCH('312'!$V$16,_312_Table2_ColumnLookup,0),FALSE),
  IF(AND(VALUE(LEFT($A1761,3))=312,LEFT($G1761,5)="Total",$B1761="Q "),VLOOKUP('312'!$F$80,_312_Table2,MATCH('312'!$X$16,_312_Table2_ColumnLookup,0),FALSE),
  IF(AND(VALUE(LEFT($A1761,3))=312,LEFT($G1761,5)="Total"),VLOOKUP('312'!$F$80,_312_Table2,MATCH(LEFT($B1761,1),_312_Table2_ColumnLookup,0),FALSE),
  IF(AND(VALUE(LEFT($A1761,3))=312,LEN($I1761)=4,$B1761="G"),VLOOKUP($I1761,_312_Table2,MATCH('312'!$N$16,_312_Table2_ColumnLookup,0),FALSE),
  IF(AND(VALUE(LEFT($A1761,3))=312,LEN($I1761)=4,$B1761="O"),VLOOKUP($I1761,_312_Table2,MATCH('312'!$V$16,_312_Table2_ColumnLookup,0),FALSE),
  IF(AND(VALUE(LEFT($A1761,3))=312,LEN($I1761)=4,$B1761="Q"),VLOOKUP($I1761,_312_Table2,MATCH('312'!$X$16,_312_Table2_ColumnLookup,0),FALSE),
  IF(AND(VALUE(LEFT($A1761,3))=312,LEN($I1761)=4),VLOOKUP($I1761,_312_Table2,MATCH(LEFT($B1761,1),_312_Table2_ColumnLookup,0),FALSE)
+N("312"),
  IF(VALUE(LEFT($A1761,3))=313,VLOOKUP(VALUE(MID($B1761,2,1)),_313_Table2,MATCH(MID($B1761,1,1),_313_Table2_ColumnLookup,0),FALSE)
+N("313"),
  IF(AND(VALUE(LEFT($A1761,3))=314,LEN($B1761)=3),VLOOKUP(VALUE(MID($B1761,2,2)),_314_Table2,MATCH(MID($B1761,1,1),_314_Table2_ColumnLookup,0),FALSE),
  IF(VALUE(LEFT($A1761,3))=314,VLOOKUP(VALUE(MID($B1761,2,1)),_314_Table2,MATCH(MID($B1761,1,1),_314_Table2_ColumnLookup,0),FALSE)
+N("314"),
""))))))))))))))))))))))))</f>
        <v>#N/A</v>
      </c>
      <c r="F1761" s="238" t="e">
        <f>IF(AND(VALUE(LEFT($A1761,3))=309,LEN($B1761)=3),VLOOKUP(VALUE(MID($B1761,2,2)),_309_Table3,MATCH(MID($B1761,1,1),_309_Table3_ColumnLookup,0),FALSE),
  IF($C1761="309 LCR SummaryA",OneYearSCR,IF($C1761="309 LCR SummaryB",UltimateSCR,IF(VALUE(LEFT($A1761,3))=309,VLOOKUP(VALUE(MID($B1761,2,1)),_309_Table3,MATCH(MID($B1761,1,1),_309_Table3_ColumnLookup,0),FALSE)
+N("309"),
  IF(VALUE(LEFT($A1761,3))=310,VLOOKUP(VALUE(MID($B1761,2,1)),_310_Table3,MATCH(MID($B1761,1,1),_310_Table3_ColumnLookup,0),FALSE)
+N("310"),
  IF(AND(VALUE(LEFT($A1761,3))=311,LEN($I1761)=4),VLOOKUP($I1761,_311_Table3,MATCH($B1761,_311_Table3_ColumnLookup,0),FALSE),
  IF(AND(VALUE(LEFT($A1761,3))=311,OR($B1761="I2",$B1761="J2",$B1761="K2",$B1761="L2")),VLOOKUP('311'!$G$58,_311_Table3,MATCH(MID($B1761,1,1),_311_Table3_ColumnLookup,0),FALSE),
  IF(AND(VALUE(LEFT($A1761,3))=311,RIGHT($B1761,5)="Total"),VLOOKUP('311'!$G$59,_311_Table3,MATCH(MID($B1761,1,1),_311_Table3_ColumnLookup,0),FALSE),
  IF(VALUE(LEFT($A1761,3))=311,VLOOKUP(VALUE(MID($B1761,2,1)),_311_Table3,MATCH(MID($B1761,1,1),_311_Table3_ColumnLookup,0),FALSE)
+N("311"),
  IF(AND(VALUE(LEFT($A1761,3))=312,LEFT($G1761,10)="Unincepted",$B1761="G "),VLOOKUP(" ULO",_312_Table3,MATCH('312'!$N$16,_312_Table3_ColumnLookup,0),FALSE),
  IF(AND(VALUE(LEFT($A1761,3))=312,LEFT($G1761,10)="Unincepted",$B1761="O "),VLOOKUP(" ULO",_312_Table3,MATCH('312'!$V$16,_312_Table3_ColumnLookup,0),FALSE),
  IF(AND(VALUE(LEFT($A1761,3))=312,LEFT($G1761,10)="Unincepted",$B1761="Q "),VLOOKUP(" ULO",_312_Table3,MATCH('312'!$X$16,_312_Table3_ColumnLookup,0),FALSE),
  IF(AND(VALUE(LEFT($A1761,3))=312,LEFT($G1761,10)="Unincepted"),VLOOKUP(" ULO",_312_Table3,MATCH(LEFT($B1761,1),_312_Table3_ColumnLookup,0),FALSE),
  IF(AND(VALUE(LEFT($A1761,3))=312,LEFT($G1761,5)="Total",$B1761="G "),VLOOKUP('312'!$F$80,_312_Table3,MATCH('312'!$N$16,_312_Table3_ColumnLookup,0),FALSE),
  IF(AND(VALUE(LEFT($A1761,3))=312,LEFT($G1761,5)="Total",$B1761="O "),VLOOKUP('312'!$F$80,_312_Table3,MATCH('312'!$V$16,_312_Table3_ColumnLookup,0),FALSE),
  IF(AND(VALUE(LEFT($A1761,3))=312,LEFT($G1761,5)="Total",$B1761="Q "),VLOOKUP('312'!$F$80,_312_Table3,MATCH('312'!$X$16,_312_Table3_ColumnLookup,0),FALSE),
  IF(AND(VALUE(LEFT($A1761,3))=312,LEFT($G1761,5)="Total"),VLOOKUP('312'!$F$80,_312_Table3,MATCH(LEFT($B1761,1),_312_Table3_ColumnLookup,0),FALSE),
  IF(AND(VALUE(LEFT($A1761,3))=312,LEN($I1761)=4,$B1761="G"),VLOOKUP($I1761,_312_Table3,MATCH('312'!$N$16,_312_Table3_ColumnLookup,0),FALSE),
  IF(AND(VALUE(LEFT($A1761,3))=312,LEN($I1761)=4,$B1761="O"),VLOOKUP($I1761,_312_Table3,MATCH('312'!$V$16,_312_Table3_ColumnLookup,0),FALSE),
  IF(AND(VALUE(LEFT($A1761,3))=312,LEN($I1761)=4,$B1761="Q"),VLOOKUP($I1761,_312_Table3,MATCH('312'!$X$16,_312_Table3_ColumnLookup,0),FALSE),
  IF(AND(VALUE(LEFT($A1761,3))=312,LEN($I1761)=4),VLOOKUP($I1761,_312_Table3,MATCH(LEFT($B1761,1),_312_Table3_ColumnLookup,0),FALSE)
+N("312"),
  IF(VALUE(LEFT($A1761,3))=313,VLOOKUP(VALUE(MID($B1761,2,1)),_313_Table3,MATCH(MID($B1761,1,1),_313_Table3_ColumnLookup,0),FALSE)
+N("313"),
  IF(AND(VALUE(LEFT($A1761,3))=314,LEN($B1761)=3),VLOOKUP(VALUE(MID($B1761,2,2)),_314_Table3,MATCH(MID($B1761,1,1),_314_Table3_ColumnLookup,0),FALSE),
  IF(VALUE(LEFT($A1761,3))=314,VLOOKUP(VALUE(MID($B1761,2,1)),_314_Table3,MATCH(MID($B1761,1,1),_314_Table3_ColumnLookup,0),FALSE)
+N("314"),
""))))))))))))))))))))))))</f>
        <v>#N/A</v>
      </c>
      <c r="H1761" s="321" t="str">
        <f>IFERROR(
IF(ISERROR($D1761)=FALSE,$D1761,IF(ISERROR($E1761)=FALSE,$E1761,IF(ISERROR($F1761)=FALSE,$F1761
+N("012 checkboxes"),
IF(
IF(OR(LEFT($A1761,9)="Syndicate",LEFT($A1761,12)="NewSyndicate"),VLOOKUP($A1761,'012'!$J:$ZW,MATCH("Link to button",'012'!$J$1:$ZW$1,0),0)
+N("309 checkbox"),
IF($C1761="309 LCR Summary0",VLOOKUP("Notes990",'309'!$P:$ZZ,MATCH("Link to button",'309'!$P$1:$ZZ$1,0),0)
+N("313 checkboxes"),
IF($C1761="313 Financial Information0LcmVsScr",IF($C1761="309 LCR Summary0",VLOOKUP("LcmVsScr",'309'!$N:$ZZ,MATCH("Link to button",'309'!$N$1:$ZZ$1,0),0),
IF($C1761="313 Financial Information0LcrDocAttached",IF($C1761="309 LCR Summary0",VLOOKUP("LcrDocAttached",'309'!$N:$ZZ,MATCH("Link to button",'309'!$N$1:$ZZ$1,0),
0)))))))=1,TRUE,FALSE)
))),"")</f>
        <v/>
      </c>
    </row>
    <row r="1762" spans="1:8">
      <c r="A1762" s="237" t="e">
        <f>VLOOKUP($G1762,CSVLookups!$B:$R,MATCH(A$1,CSVLookups!$B$1:$R$1,0),FALSE)</f>
        <v>#N/A</v>
      </c>
      <c r="B1762" s="237" t="e">
        <f>VLOOKUP($G1762,CSVLookups!$B:$R,MATCH(B$1,CSVLookups!$B$1:$R$1,0),FALSE)</f>
        <v>#N/A</v>
      </c>
      <c r="C1762" s="238" t="e">
        <f t="shared" si="28"/>
        <v>#N/A</v>
      </c>
      <c r="D1762" s="238" t="e">
        <f>IF(AND(VALUE(LEFT($A1762,3))=309,LEN($B1762)=3),VLOOKUP(VALUE(MID($B1762,2,2)),_309_Table1,MATCH(MID($B1762,1,1),_309_Table1_ColumnLookup,0),FALSE),
  IF($C1762="309 LCR SummaryA",OneYearSCR,IF($C1762="309 LCR SummaryB",UltimateSCR,IF(VALUE(LEFT($A1762,3))=309,VLOOKUP(VALUE(MID($B1762,2,1)),_309_Table1,MATCH(MID($B1762,1,1),_309_Table1_ColumnLookup,0),FALSE)
+N("309"),
  IF(VALUE(LEFT($A1762,3))=310,VLOOKUP(VALUE(MID($B1762,2,1)),_310_Table1,MATCH(MID($B1762,1,1),_310_Table1_ColumnLookup,0),FALSE)
+N("310"),
  IF(AND(VALUE(LEFT($A1762,3))=311,LEN($I1762)=4),VLOOKUP($I1762,_311_Table1,MATCH($B1762,_311_Table1_ColumnLookup,0),FALSE),
  IF(AND(VALUE(LEFT($A1762,3))=311,OR($B1762="I2",$B1762="J2",$B1762="K2",$B1762="L2")),VLOOKUP('311'!$G$58,_311_Table1,MATCH(MID($B1762,1,1),_311_Table1_ColumnLookup,0),FALSE),
  IF(AND(VALUE(LEFT($A1762,3))=311,RIGHT($B1762,5)="Total"),VLOOKUP('311'!$G$59,_311_Table1,MATCH(MID($B1762,1,1),_311_Table1_ColumnLookup,0),FALSE),
  IF(VALUE(LEFT($A1762,3))=311,VLOOKUP(VALUE(MID($B1762,2,1)),_311_Table1,MATCH(MID($B1762,1,1),_311_Table1_ColumnLookup,0),FALSE)
+N("311"),
  IF(AND(VALUE(LEFT($A1762,3))=312,LEFT($G1762,10)="Unincepted",$B1762="G "),VLOOKUP(" ULO",_312_Table1,MATCH('312'!$N$16,_312_Table1_ColumnLookup,0),FALSE),
  IF(AND(VALUE(LEFT($A1762,3))=312,LEFT($G1762,10)="Unincepted",$B1762="O "),VLOOKUP(" ULO",_312_Table1,MATCH('312'!$V$16,_312_Table1_ColumnLookup,0),FALSE),
  IF(AND(VALUE(LEFT($A1762,3))=312,LEFT($G1762,10)="Unincepted",$B1762="Q "),VLOOKUP(" ULO",_312_Table1,MATCH('312'!$X$16,_312_Table1_ColumnLookup,0),FALSE),
  IF(AND(VALUE(LEFT($A1762,3))=312,LEFT($G1762,10)="Unincepted"),VLOOKUP(" ULO",_312_Table1,MATCH(LEFT($B1762,1),_312_Table1_ColumnLookup,0),FALSE),
  IF(AND(VALUE(LEFT($A1762,3))=312,LEFT($G1762,5)="Total",$B1762="G "),VLOOKUP('312'!$F$80,_312_Table1,MATCH('312'!$N$16,_312_Table1_ColumnLookup,0),FALSE),
  IF(AND(VALUE(LEFT($A1762,3))=312,LEFT($G1762,5)="Total",$B1762="O "),VLOOKUP('312'!$F$80,_312_Table1,MATCH('312'!$V$16,_312_Table1_ColumnLookup,0),FALSE),
  IF(AND(VALUE(LEFT($A1762,3))=312,LEFT($G1762,5)="Total",$B1762="Q "),VLOOKUP('312'!$F$80,_312_Table1,MATCH('312'!$X$16,_312_Table1_ColumnLookup,0),FALSE),
  IF(AND(VALUE(LEFT($A1762,3))=312,LEFT($G1762,5)="Total"),VLOOKUP('312'!$F$80,_312_Table1,MATCH(LEFT($B1762,1),_312_Table1_ColumnLookup,0),FALSE),
  IF(AND(VALUE(LEFT($A1762,3))=312,LEN($I1762)=4,$B1762="G"),VLOOKUP($I1762,_312_Table1,MATCH('312'!$N$16,_312_Table1_ColumnLookup,0),FALSE),
  IF(AND(VALUE(LEFT($A1762,3))=312,LEN($I1762)=4,$B1762="O"),VLOOKUP($I1762,_312_Table1,MATCH('312'!$V$16,_312_Table1_ColumnLookup,0),FALSE),
  IF(AND(VALUE(LEFT($A1762,3))=312,LEN($I1762)=4,$B1762="Q"),VLOOKUP($I1762,_312_Table1,MATCH('312'!$X$16,_312_Table1_ColumnLookup,0),FALSE),
  IF(AND(VALUE(LEFT($A1762,3))=312,LEN($I1762)=4),VLOOKUP($I1762,_312_Table1,MATCH(LEFT($B1762,1),_312_Table1_ColumnLookup,0),FALSE)
+N("312"),
  IF(VALUE(LEFT($A1762,3))=313,VLOOKUP(VALUE(MID($B1762,2,1)),_313_Table1,MATCH(MID($B1762,1,1),_313_Table1_ColumnLookup,0),FALSE)
+N("313"),
  IF(AND(VALUE(LEFT($A1762,3))=314,LEN($B1762)=3),VLOOKUP(VALUE(MID($B1762,2,2)),_314_Table1,MATCH(MID($B1762,1,1),_314_Table1_ColumnLookup,0),FALSE),
  IF(VALUE(LEFT($A1762,3))=314,VLOOKUP(VALUE(MID($B1762,2,1)),_314_Table1,MATCH(MID($B1762,1,1),_314_Table1_ColumnLookup,0),FALSE)
+N("314"),
""))))))))))))))))))))))))</f>
        <v>#N/A</v>
      </c>
      <c r="E1762" s="238" t="e">
        <f>IF(AND(VALUE(LEFT($A1762,3))=309,LEN($B1762)=3),VLOOKUP(VALUE(MID($B1762,2,2)),_309_Table2,MATCH(MID($B1762,1,1),_309_Table2_ColumnLookup,0),FALSE),
  IF($C1762="309 LCR SummaryA",OneYearSCR,IF($C1762="309 LCR SummaryB",UltimateSCR,IF(VALUE(LEFT($A1762,3))=309,VLOOKUP(VALUE(MID($B1762,2,1)),_309_Table2,MATCH(MID($B1762,1,1),_309_Table2_ColumnLookup,0),FALSE)
+N("309"),
  IF(VALUE(LEFT($A1762,3))=310,VLOOKUP(VALUE(MID($B1762,2,1)),_310_Table2,MATCH(MID($B1762,1,1),_310_Table2_ColumnLookup,0),FALSE)
+N("310"),
  IF(AND(VALUE(LEFT($A1762,3))=311,LEN($I1762)=4),VLOOKUP($I1762,_311_Table2,MATCH($B1762,_311_Table2_ColumnLookup,0),FALSE),
  IF(AND(VALUE(LEFT($A1762,3))=311,OR($B1762="I2",$B1762="J2",$B1762="K2",$B1762="L2")),VLOOKUP('311'!$G$58,_311_Table2,MATCH(MID($B1762,1,1),_311_Table2_ColumnLookup,0),FALSE),
  IF(AND(VALUE(LEFT($A1762,3))=311,RIGHT($B1762,5)="Total"),VLOOKUP('311'!$G$59,_311_Table2,MATCH(MID($B1762,1,1),_311_Table2_ColumnLookup,0),FALSE),
  IF(VALUE(LEFT($A1762,3))=311,VLOOKUP(VALUE(MID($B1762,2,1)),_311_Table2,MATCH(MID($B1762,1,1),_311_Table2_ColumnLookup,0),FALSE)
+N("311"),
  IF(AND(VALUE(LEFT($A1762,3))=312,LEFT($G1762,10)="Unincepted",$B1762="G "),VLOOKUP(" ULO",_312_Table2,MATCH('312'!$N$16,_312_Table2_ColumnLookup,0),FALSE),
  IF(AND(VALUE(LEFT($A1762,3))=312,LEFT($G1762,10)="Unincepted",$B1762="O "),VLOOKUP(" ULO",_312_Table2,MATCH('312'!$V$16,_312_Table2_ColumnLookup,0),FALSE),
  IF(AND(VALUE(LEFT($A1762,3))=312,LEFT($G1762,10)="Unincepted",$B1762="Q "),VLOOKUP(" ULO",_312_Table2,MATCH('312'!$X$16,_312_Table2_ColumnLookup,0),FALSE),
  IF(AND(VALUE(LEFT($A1762,3))=312,LEFT($G1762,10)="Unincepted"),VLOOKUP(" ULO",_312_Table2,MATCH(LEFT($B1762,1),_312_Table2_ColumnLookup,0),FALSE),
  IF(AND(VALUE(LEFT($A1762,3))=312,LEFT($G1762,5)="Total",$B1762="G "),VLOOKUP('312'!$F$80,_312_Table2,MATCH('312'!$N$16,_312_Table2_ColumnLookup,0),FALSE),
  IF(AND(VALUE(LEFT($A1762,3))=312,LEFT($G1762,5)="Total",$B1762="O "),VLOOKUP('312'!$F$80,_312_Table2,MATCH('312'!$V$16,_312_Table2_ColumnLookup,0),FALSE),
  IF(AND(VALUE(LEFT($A1762,3))=312,LEFT($G1762,5)="Total",$B1762="Q "),VLOOKUP('312'!$F$80,_312_Table2,MATCH('312'!$X$16,_312_Table2_ColumnLookup,0),FALSE),
  IF(AND(VALUE(LEFT($A1762,3))=312,LEFT($G1762,5)="Total"),VLOOKUP('312'!$F$80,_312_Table2,MATCH(LEFT($B1762,1),_312_Table2_ColumnLookup,0),FALSE),
  IF(AND(VALUE(LEFT($A1762,3))=312,LEN($I1762)=4,$B1762="G"),VLOOKUP($I1762,_312_Table2,MATCH('312'!$N$16,_312_Table2_ColumnLookup,0),FALSE),
  IF(AND(VALUE(LEFT($A1762,3))=312,LEN($I1762)=4,$B1762="O"),VLOOKUP($I1762,_312_Table2,MATCH('312'!$V$16,_312_Table2_ColumnLookup,0),FALSE),
  IF(AND(VALUE(LEFT($A1762,3))=312,LEN($I1762)=4,$B1762="Q"),VLOOKUP($I1762,_312_Table2,MATCH('312'!$X$16,_312_Table2_ColumnLookup,0),FALSE),
  IF(AND(VALUE(LEFT($A1762,3))=312,LEN($I1762)=4),VLOOKUP($I1762,_312_Table2,MATCH(LEFT($B1762,1),_312_Table2_ColumnLookup,0),FALSE)
+N("312"),
  IF(VALUE(LEFT($A1762,3))=313,VLOOKUP(VALUE(MID($B1762,2,1)),_313_Table2,MATCH(MID($B1762,1,1),_313_Table2_ColumnLookup,0),FALSE)
+N("313"),
  IF(AND(VALUE(LEFT($A1762,3))=314,LEN($B1762)=3),VLOOKUP(VALUE(MID($B1762,2,2)),_314_Table2,MATCH(MID($B1762,1,1),_314_Table2_ColumnLookup,0),FALSE),
  IF(VALUE(LEFT($A1762,3))=314,VLOOKUP(VALUE(MID($B1762,2,1)),_314_Table2,MATCH(MID($B1762,1,1),_314_Table2_ColumnLookup,0),FALSE)
+N("314"),
""))))))))))))))))))))))))</f>
        <v>#N/A</v>
      </c>
      <c r="F1762" s="238" t="e">
        <f>IF(AND(VALUE(LEFT($A1762,3))=309,LEN($B1762)=3),VLOOKUP(VALUE(MID($B1762,2,2)),_309_Table3,MATCH(MID($B1762,1,1),_309_Table3_ColumnLookup,0),FALSE),
  IF($C1762="309 LCR SummaryA",OneYearSCR,IF($C1762="309 LCR SummaryB",UltimateSCR,IF(VALUE(LEFT($A1762,3))=309,VLOOKUP(VALUE(MID($B1762,2,1)),_309_Table3,MATCH(MID($B1762,1,1),_309_Table3_ColumnLookup,0),FALSE)
+N("309"),
  IF(VALUE(LEFT($A1762,3))=310,VLOOKUP(VALUE(MID($B1762,2,1)),_310_Table3,MATCH(MID($B1762,1,1),_310_Table3_ColumnLookup,0),FALSE)
+N("310"),
  IF(AND(VALUE(LEFT($A1762,3))=311,LEN($I1762)=4),VLOOKUP($I1762,_311_Table3,MATCH($B1762,_311_Table3_ColumnLookup,0),FALSE),
  IF(AND(VALUE(LEFT($A1762,3))=311,OR($B1762="I2",$B1762="J2",$B1762="K2",$B1762="L2")),VLOOKUP('311'!$G$58,_311_Table3,MATCH(MID($B1762,1,1),_311_Table3_ColumnLookup,0),FALSE),
  IF(AND(VALUE(LEFT($A1762,3))=311,RIGHT($B1762,5)="Total"),VLOOKUP('311'!$G$59,_311_Table3,MATCH(MID($B1762,1,1),_311_Table3_ColumnLookup,0),FALSE),
  IF(VALUE(LEFT($A1762,3))=311,VLOOKUP(VALUE(MID($B1762,2,1)),_311_Table3,MATCH(MID($B1762,1,1),_311_Table3_ColumnLookup,0),FALSE)
+N("311"),
  IF(AND(VALUE(LEFT($A1762,3))=312,LEFT($G1762,10)="Unincepted",$B1762="G "),VLOOKUP(" ULO",_312_Table3,MATCH('312'!$N$16,_312_Table3_ColumnLookup,0),FALSE),
  IF(AND(VALUE(LEFT($A1762,3))=312,LEFT($G1762,10)="Unincepted",$B1762="O "),VLOOKUP(" ULO",_312_Table3,MATCH('312'!$V$16,_312_Table3_ColumnLookup,0),FALSE),
  IF(AND(VALUE(LEFT($A1762,3))=312,LEFT($G1762,10)="Unincepted",$B1762="Q "),VLOOKUP(" ULO",_312_Table3,MATCH('312'!$X$16,_312_Table3_ColumnLookup,0),FALSE),
  IF(AND(VALUE(LEFT($A1762,3))=312,LEFT($G1762,10)="Unincepted"),VLOOKUP(" ULO",_312_Table3,MATCH(LEFT($B1762,1),_312_Table3_ColumnLookup,0),FALSE),
  IF(AND(VALUE(LEFT($A1762,3))=312,LEFT($G1762,5)="Total",$B1762="G "),VLOOKUP('312'!$F$80,_312_Table3,MATCH('312'!$N$16,_312_Table3_ColumnLookup,0),FALSE),
  IF(AND(VALUE(LEFT($A1762,3))=312,LEFT($G1762,5)="Total",$B1762="O "),VLOOKUP('312'!$F$80,_312_Table3,MATCH('312'!$V$16,_312_Table3_ColumnLookup,0),FALSE),
  IF(AND(VALUE(LEFT($A1762,3))=312,LEFT($G1762,5)="Total",$B1762="Q "),VLOOKUP('312'!$F$80,_312_Table3,MATCH('312'!$X$16,_312_Table3_ColumnLookup,0),FALSE),
  IF(AND(VALUE(LEFT($A1762,3))=312,LEFT($G1762,5)="Total"),VLOOKUP('312'!$F$80,_312_Table3,MATCH(LEFT($B1762,1),_312_Table3_ColumnLookup,0),FALSE),
  IF(AND(VALUE(LEFT($A1762,3))=312,LEN($I1762)=4,$B1762="G"),VLOOKUP($I1762,_312_Table3,MATCH('312'!$N$16,_312_Table3_ColumnLookup,0),FALSE),
  IF(AND(VALUE(LEFT($A1762,3))=312,LEN($I1762)=4,$B1762="O"),VLOOKUP($I1762,_312_Table3,MATCH('312'!$V$16,_312_Table3_ColumnLookup,0),FALSE),
  IF(AND(VALUE(LEFT($A1762,3))=312,LEN($I1762)=4,$B1762="Q"),VLOOKUP($I1762,_312_Table3,MATCH('312'!$X$16,_312_Table3_ColumnLookup,0),FALSE),
  IF(AND(VALUE(LEFT($A1762,3))=312,LEN($I1762)=4),VLOOKUP($I1762,_312_Table3,MATCH(LEFT($B1762,1),_312_Table3_ColumnLookup,0),FALSE)
+N("312"),
  IF(VALUE(LEFT($A1762,3))=313,VLOOKUP(VALUE(MID($B1762,2,1)),_313_Table3,MATCH(MID($B1762,1,1),_313_Table3_ColumnLookup,0),FALSE)
+N("313"),
  IF(AND(VALUE(LEFT($A1762,3))=314,LEN($B1762)=3),VLOOKUP(VALUE(MID($B1762,2,2)),_314_Table3,MATCH(MID($B1762,1,1),_314_Table3_ColumnLookup,0),FALSE),
  IF(VALUE(LEFT($A1762,3))=314,VLOOKUP(VALUE(MID($B1762,2,1)),_314_Table3,MATCH(MID($B1762,1,1),_314_Table3_ColumnLookup,0),FALSE)
+N("314"),
""))))))))))))))))))))))))</f>
        <v>#N/A</v>
      </c>
      <c r="H1762" s="321" t="str">
        <f>IFERROR(
IF(ISERROR($D1762)=FALSE,$D1762,IF(ISERROR($E1762)=FALSE,$E1762,IF(ISERROR($F1762)=FALSE,$F1762
+N("012 checkboxes"),
IF(
IF(OR(LEFT($A1762,9)="Syndicate",LEFT($A1762,12)="NewSyndicate"),VLOOKUP($A1762,'012'!$J:$ZW,MATCH("Link to button",'012'!$J$1:$ZW$1,0),0)
+N("309 checkbox"),
IF($C1762="309 LCR Summary0",VLOOKUP("Notes990",'309'!$P:$ZZ,MATCH("Link to button",'309'!$P$1:$ZZ$1,0),0)
+N("313 checkboxes"),
IF($C1762="313 Financial Information0LcmVsScr",IF($C1762="309 LCR Summary0",VLOOKUP("LcmVsScr",'309'!$N:$ZZ,MATCH("Link to button",'309'!$N$1:$ZZ$1,0),0),
IF($C1762="313 Financial Information0LcrDocAttached",IF($C1762="309 LCR Summary0",VLOOKUP("LcrDocAttached",'309'!$N:$ZZ,MATCH("Link to button",'309'!$N$1:$ZZ$1,0),
0)))))))=1,TRUE,FALSE)
))),"")</f>
        <v/>
      </c>
    </row>
    <row r="1763" spans="1:8">
      <c r="A1763" s="237" t="e">
        <f>VLOOKUP($G1763,CSVLookups!$B:$R,MATCH(A$1,CSVLookups!$B$1:$R$1,0),FALSE)</f>
        <v>#N/A</v>
      </c>
      <c r="B1763" s="237" t="e">
        <f>VLOOKUP($G1763,CSVLookups!$B:$R,MATCH(B$1,CSVLookups!$B$1:$R$1,0),FALSE)</f>
        <v>#N/A</v>
      </c>
      <c r="C1763" s="238" t="e">
        <f t="shared" si="28"/>
        <v>#N/A</v>
      </c>
      <c r="D1763" s="238" t="e">
        <f>IF(AND(VALUE(LEFT($A1763,3))=309,LEN($B1763)=3),VLOOKUP(VALUE(MID($B1763,2,2)),_309_Table1,MATCH(MID($B1763,1,1),_309_Table1_ColumnLookup,0),FALSE),
  IF($C1763="309 LCR SummaryA",OneYearSCR,IF($C1763="309 LCR SummaryB",UltimateSCR,IF(VALUE(LEFT($A1763,3))=309,VLOOKUP(VALUE(MID($B1763,2,1)),_309_Table1,MATCH(MID($B1763,1,1),_309_Table1_ColumnLookup,0),FALSE)
+N("309"),
  IF(VALUE(LEFT($A1763,3))=310,VLOOKUP(VALUE(MID($B1763,2,1)),_310_Table1,MATCH(MID($B1763,1,1),_310_Table1_ColumnLookup,0),FALSE)
+N("310"),
  IF(AND(VALUE(LEFT($A1763,3))=311,LEN($I1763)=4),VLOOKUP($I1763,_311_Table1,MATCH($B1763,_311_Table1_ColumnLookup,0),FALSE),
  IF(AND(VALUE(LEFT($A1763,3))=311,OR($B1763="I2",$B1763="J2",$B1763="K2",$B1763="L2")),VLOOKUP('311'!$G$58,_311_Table1,MATCH(MID($B1763,1,1),_311_Table1_ColumnLookup,0),FALSE),
  IF(AND(VALUE(LEFT($A1763,3))=311,RIGHT($B1763,5)="Total"),VLOOKUP('311'!$G$59,_311_Table1,MATCH(MID($B1763,1,1),_311_Table1_ColumnLookup,0),FALSE),
  IF(VALUE(LEFT($A1763,3))=311,VLOOKUP(VALUE(MID($B1763,2,1)),_311_Table1,MATCH(MID($B1763,1,1),_311_Table1_ColumnLookup,0),FALSE)
+N("311"),
  IF(AND(VALUE(LEFT($A1763,3))=312,LEFT($G1763,10)="Unincepted",$B1763="G "),VLOOKUP(" ULO",_312_Table1,MATCH('312'!$N$16,_312_Table1_ColumnLookup,0),FALSE),
  IF(AND(VALUE(LEFT($A1763,3))=312,LEFT($G1763,10)="Unincepted",$B1763="O "),VLOOKUP(" ULO",_312_Table1,MATCH('312'!$V$16,_312_Table1_ColumnLookup,0),FALSE),
  IF(AND(VALUE(LEFT($A1763,3))=312,LEFT($G1763,10)="Unincepted",$B1763="Q "),VLOOKUP(" ULO",_312_Table1,MATCH('312'!$X$16,_312_Table1_ColumnLookup,0),FALSE),
  IF(AND(VALUE(LEFT($A1763,3))=312,LEFT($G1763,10)="Unincepted"),VLOOKUP(" ULO",_312_Table1,MATCH(LEFT($B1763,1),_312_Table1_ColumnLookup,0),FALSE),
  IF(AND(VALUE(LEFT($A1763,3))=312,LEFT($G1763,5)="Total",$B1763="G "),VLOOKUP('312'!$F$80,_312_Table1,MATCH('312'!$N$16,_312_Table1_ColumnLookup,0),FALSE),
  IF(AND(VALUE(LEFT($A1763,3))=312,LEFT($G1763,5)="Total",$B1763="O "),VLOOKUP('312'!$F$80,_312_Table1,MATCH('312'!$V$16,_312_Table1_ColumnLookup,0),FALSE),
  IF(AND(VALUE(LEFT($A1763,3))=312,LEFT($G1763,5)="Total",$B1763="Q "),VLOOKUP('312'!$F$80,_312_Table1,MATCH('312'!$X$16,_312_Table1_ColumnLookup,0),FALSE),
  IF(AND(VALUE(LEFT($A1763,3))=312,LEFT($G1763,5)="Total"),VLOOKUP('312'!$F$80,_312_Table1,MATCH(LEFT($B1763,1),_312_Table1_ColumnLookup,0),FALSE),
  IF(AND(VALUE(LEFT($A1763,3))=312,LEN($I1763)=4,$B1763="G"),VLOOKUP($I1763,_312_Table1,MATCH('312'!$N$16,_312_Table1_ColumnLookup,0),FALSE),
  IF(AND(VALUE(LEFT($A1763,3))=312,LEN($I1763)=4,$B1763="O"),VLOOKUP($I1763,_312_Table1,MATCH('312'!$V$16,_312_Table1_ColumnLookup,0),FALSE),
  IF(AND(VALUE(LEFT($A1763,3))=312,LEN($I1763)=4,$B1763="Q"),VLOOKUP($I1763,_312_Table1,MATCH('312'!$X$16,_312_Table1_ColumnLookup,0),FALSE),
  IF(AND(VALUE(LEFT($A1763,3))=312,LEN($I1763)=4),VLOOKUP($I1763,_312_Table1,MATCH(LEFT($B1763,1),_312_Table1_ColumnLookup,0),FALSE)
+N("312"),
  IF(VALUE(LEFT($A1763,3))=313,VLOOKUP(VALUE(MID($B1763,2,1)),_313_Table1,MATCH(MID($B1763,1,1),_313_Table1_ColumnLookup,0),FALSE)
+N("313"),
  IF(AND(VALUE(LEFT($A1763,3))=314,LEN($B1763)=3),VLOOKUP(VALUE(MID($B1763,2,2)),_314_Table1,MATCH(MID($B1763,1,1),_314_Table1_ColumnLookup,0),FALSE),
  IF(VALUE(LEFT($A1763,3))=314,VLOOKUP(VALUE(MID($B1763,2,1)),_314_Table1,MATCH(MID($B1763,1,1),_314_Table1_ColumnLookup,0),FALSE)
+N("314"),
""))))))))))))))))))))))))</f>
        <v>#N/A</v>
      </c>
      <c r="E1763" s="238" t="e">
        <f>IF(AND(VALUE(LEFT($A1763,3))=309,LEN($B1763)=3),VLOOKUP(VALUE(MID($B1763,2,2)),_309_Table2,MATCH(MID($B1763,1,1),_309_Table2_ColumnLookup,0),FALSE),
  IF($C1763="309 LCR SummaryA",OneYearSCR,IF($C1763="309 LCR SummaryB",UltimateSCR,IF(VALUE(LEFT($A1763,3))=309,VLOOKUP(VALUE(MID($B1763,2,1)),_309_Table2,MATCH(MID($B1763,1,1),_309_Table2_ColumnLookup,0),FALSE)
+N("309"),
  IF(VALUE(LEFT($A1763,3))=310,VLOOKUP(VALUE(MID($B1763,2,1)),_310_Table2,MATCH(MID($B1763,1,1),_310_Table2_ColumnLookup,0),FALSE)
+N("310"),
  IF(AND(VALUE(LEFT($A1763,3))=311,LEN($I1763)=4),VLOOKUP($I1763,_311_Table2,MATCH($B1763,_311_Table2_ColumnLookup,0),FALSE),
  IF(AND(VALUE(LEFT($A1763,3))=311,OR($B1763="I2",$B1763="J2",$B1763="K2",$B1763="L2")),VLOOKUP('311'!$G$58,_311_Table2,MATCH(MID($B1763,1,1),_311_Table2_ColumnLookup,0),FALSE),
  IF(AND(VALUE(LEFT($A1763,3))=311,RIGHT($B1763,5)="Total"),VLOOKUP('311'!$G$59,_311_Table2,MATCH(MID($B1763,1,1),_311_Table2_ColumnLookup,0),FALSE),
  IF(VALUE(LEFT($A1763,3))=311,VLOOKUP(VALUE(MID($B1763,2,1)),_311_Table2,MATCH(MID($B1763,1,1),_311_Table2_ColumnLookup,0),FALSE)
+N("311"),
  IF(AND(VALUE(LEFT($A1763,3))=312,LEFT($G1763,10)="Unincepted",$B1763="G "),VLOOKUP(" ULO",_312_Table2,MATCH('312'!$N$16,_312_Table2_ColumnLookup,0),FALSE),
  IF(AND(VALUE(LEFT($A1763,3))=312,LEFT($G1763,10)="Unincepted",$B1763="O "),VLOOKUP(" ULO",_312_Table2,MATCH('312'!$V$16,_312_Table2_ColumnLookup,0),FALSE),
  IF(AND(VALUE(LEFT($A1763,3))=312,LEFT($G1763,10)="Unincepted",$B1763="Q "),VLOOKUP(" ULO",_312_Table2,MATCH('312'!$X$16,_312_Table2_ColumnLookup,0),FALSE),
  IF(AND(VALUE(LEFT($A1763,3))=312,LEFT($G1763,10)="Unincepted"),VLOOKUP(" ULO",_312_Table2,MATCH(LEFT($B1763,1),_312_Table2_ColumnLookup,0),FALSE),
  IF(AND(VALUE(LEFT($A1763,3))=312,LEFT($G1763,5)="Total",$B1763="G "),VLOOKUP('312'!$F$80,_312_Table2,MATCH('312'!$N$16,_312_Table2_ColumnLookup,0),FALSE),
  IF(AND(VALUE(LEFT($A1763,3))=312,LEFT($G1763,5)="Total",$B1763="O "),VLOOKUP('312'!$F$80,_312_Table2,MATCH('312'!$V$16,_312_Table2_ColumnLookup,0),FALSE),
  IF(AND(VALUE(LEFT($A1763,3))=312,LEFT($G1763,5)="Total",$B1763="Q "),VLOOKUP('312'!$F$80,_312_Table2,MATCH('312'!$X$16,_312_Table2_ColumnLookup,0),FALSE),
  IF(AND(VALUE(LEFT($A1763,3))=312,LEFT($G1763,5)="Total"),VLOOKUP('312'!$F$80,_312_Table2,MATCH(LEFT($B1763,1),_312_Table2_ColumnLookup,0),FALSE),
  IF(AND(VALUE(LEFT($A1763,3))=312,LEN($I1763)=4,$B1763="G"),VLOOKUP($I1763,_312_Table2,MATCH('312'!$N$16,_312_Table2_ColumnLookup,0),FALSE),
  IF(AND(VALUE(LEFT($A1763,3))=312,LEN($I1763)=4,$B1763="O"),VLOOKUP($I1763,_312_Table2,MATCH('312'!$V$16,_312_Table2_ColumnLookup,0),FALSE),
  IF(AND(VALUE(LEFT($A1763,3))=312,LEN($I1763)=4,$B1763="Q"),VLOOKUP($I1763,_312_Table2,MATCH('312'!$X$16,_312_Table2_ColumnLookup,0),FALSE),
  IF(AND(VALUE(LEFT($A1763,3))=312,LEN($I1763)=4),VLOOKUP($I1763,_312_Table2,MATCH(LEFT($B1763,1),_312_Table2_ColumnLookup,0),FALSE)
+N("312"),
  IF(VALUE(LEFT($A1763,3))=313,VLOOKUP(VALUE(MID($B1763,2,1)),_313_Table2,MATCH(MID($B1763,1,1),_313_Table2_ColumnLookup,0),FALSE)
+N("313"),
  IF(AND(VALUE(LEFT($A1763,3))=314,LEN($B1763)=3),VLOOKUP(VALUE(MID($B1763,2,2)),_314_Table2,MATCH(MID($B1763,1,1),_314_Table2_ColumnLookup,0),FALSE),
  IF(VALUE(LEFT($A1763,3))=314,VLOOKUP(VALUE(MID($B1763,2,1)),_314_Table2,MATCH(MID($B1763,1,1),_314_Table2_ColumnLookup,0),FALSE)
+N("314"),
""))))))))))))))))))))))))</f>
        <v>#N/A</v>
      </c>
      <c r="F1763" s="238" t="e">
        <f>IF(AND(VALUE(LEFT($A1763,3))=309,LEN($B1763)=3),VLOOKUP(VALUE(MID($B1763,2,2)),_309_Table3,MATCH(MID($B1763,1,1),_309_Table3_ColumnLookup,0),FALSE),
  IF($C1763="309 LCR SummaryA",OneYearSCR,IF($C1763="309 LCR SummaryB",UltimateSCR,IF(VALUE(LEFT($A1763,3))=309,VLOOKUP(VALUE(MID($B1763,2,1)),_309_Table3,MATCH(MID($B1763,1,1),_309_Table3_ColumnLookup,0),FALSE)
+N("309"),
  IF(VALUE(LEFT($A1763,3))=310,VLOOKUP(VALUE(MID($B1763,2,1)),_310_Table3,MATCH(MID($B1763,1,1),_310_Table3_ColumnLookup,0),FALSE)
+N("310"),
  IF(AND(VALUE(LEFT($A1763,3))=311,LEN($I1763)=4),VLOOKUP($I1763,_311_Table3,MATCH($B1763,_311_Table3_ColumnLookup,0),FALSE),
  IF(AND(VALUE(LEFT($A1763,3))=311,OR($B1763="I2",$B1763="J2",$B1763="K2",$B1763="L2")),VLOOKUP('311'!$G$58,_311_Table3,MATCH(MID($B1763,1,1),_311_Table3_ColumnLookup,0),FALSE),
  IF(AND(VALUE(LEFT($A1763,3))=311,RIGHT($B1763,5)="Total"),VLOOKUP('311'!$G$59,_311_Table3,MATCH(MID($B1763,1,1),_311_Table3_ColumnLookup,0),FALSE),
  IF(VALUE(LEFT($A1763,3))=311,VLOOKUP(VALUE(MID($B1763,2,1)),_311_Table3,MATCH(MID($B1763,1,1),_311_Table3_ColumnLookup,0),FALSE)
+N("311"),
  IF(AND(VALUE(LEFT($A1763,3))=312,LEFT($G1763,10)="Unincepted",$B1763="G "),VLOOKUP(" ULO",_312_Table3,MATCH('312'!$N$16,_312_Table3_ColumnLookup,0),FALSE),
  IF(AND(VALUE(LEFT($A1763,3))=312,LEFT($G1763,10)="Unincepted",$B1763="O "),VLOOKUP(" ULO",_312_Table3,MATCH('312'!$V$16,_312_Table3_ColumnLookup,0),FALSE),
  IF(AND(VALUE(LEFT($A1763,3))=312,LEFT($G1763,10)="Unincepted",$B1763="Q "),VLOOKUP(" ULO",_312_Table3,MATCH('312'!$X$16,_312_Table3_ColumnLookup,0),FALSE),
  IF(AND(VALUE(LEFT($A1763,3))=312,LEFT($G1763,10)="Unincepted"),VLOOKUP(" ULO",_312_Table3,MATCH(LEFT($B1763,1),_312_Table3_ColumnLookup,0),FALSE),
  IF(AND(VALUE(LEFT($A1763,3))=312,LEFT($G1763,5)="Total",$B1763="G "),VLOOKUP('312'!$F$80,_312_Table3,MATCH('312'!$N$16,_312_Table3_ColumnLookup,0),FALSE),
  IF(AND(VALUE(LEFT($A1763,3))=312,LEFT($G1763,5)="Total",$B1763="O "),VLOOKUP('312'!$F$80,_312_Table3,MATCH('312'!$V$16,_312_Table3_ColumnLookup,0),FALSE),
  IF(AND(VALUE(LEFT($A1763,3))=312,LEFT($G1763,5)="Total",$B1763="Q "),VLOOKUP('312'!$F$80,_312_Table3,MATCH('312'!$X$16,_312_Table3_ColumnLookup,0),FALSE),
  IF(AND(VALUE(LEFT($A1763,3))=312,LEFT($G1763,5)="Total"),VLOOKUP('312'!$F$80,_312_Table3,MATCH(LEFT($B1763,1),_312_Table3_ColumnLookup,0),FALSE),
  IF(AND(VALUE(LEFT($A1763,3))=312,LEN($I1763)=4,$B1763="G"),VLOOKUP($I1763,_312_Table3,MATCH('312'!$N$16,_312_Table3_ColumnLookup,0),FALSE),
  IF(AND(VALUE(LEFT($A1763,3))=312,LEN($I1763)=4,$B1763="O"),VLOOKUP($I1763,_312_Table3,MATCH('312'!$V$16,_312_Table3_ColumnLookup,0),FALSE),
  IF(AND(VALUE(LEFT($A1763,3))=312,LEN($I1763)=4,$B1763="Q"),VLOOKUP($I1763,_312_Table3,MATCH('312'!$X$16,_312_Table3_ColumnLookup,0),FALSE),
  IF(AND(VALUE(LEFT($A1763,3))=312,LEN($I1763)=4),VLOOKUP($I1763,_312_Table3,MATCH(LEFT($B1763,1),_312_Table3_ColumnLookup,0),FALSE)
+N("312"),
  IF(VALUE(LEFT($A1763,3))=313,VLOOKUP(VALUE(MID($B1763,2,1)),_313_Table3,MATCH(MID($B1763,1,1),_313_Table3_ColumnLookup,0),FALSE)
+N("313"),
  IF(AND(VALUE(LEFT($A1763,3))=314,LEN($B1763)=3),VLOOKUP(VALUE(MID($B1763,2,2)),_314_Table3,MATCH(MID($B1763,1,1),_314_Table3_ColumnLookup,0),FALSE),
  IF(VALUE(LEFT($A1763,3))=314,VLOOKUP(VALUE(MID($B1763,2,1)),_314_Table3,MATCH(MID($B1763,1,1),_314_Table3_ColumnLookup,0),FALSE)
+N("314"),
""))))))))))))))))))))))))</f>
        <v>#N/A</v>
      </c>
      <c r="H1763" s="321" t="str">
        <f>IFERROR(
IF(ISERROR($D1763)=FALSE,$D1763,IF(ISERROR($E1763)=FALSE,$E1763,IF(ISERROR($F1763)=FALSE,$F1763
+N("012 checkboxes"),
IF(
IF(OR(LEFT($A1763,9)="Syndicate",LEFT($A1763,12)="NewSyndicate"),VLOOKUP($A1763,'012'!$J:$ZW,MATCH("Link to button",'012'!$J$1:$ZW$1,0),0)
+N("309 checkbox"),
IF($C1763="309 LCR Summary0",VLOOKUP("Notes990",'309'!$P:$ZZ,MATCH("Link to button",'309'!$P$1:$ZZ$1,0),0)
+N("313 checkboxes"),
IF($C1763="313 Financial Information0LcmVsScr",IF($C1763="309 LCR Summary0",VLOOKUP("LcmVsScr",'309'!$N:$ZZ,MATCH("Link to button",'309'!$N$1:$ZZ$1,0),0),
IF($C1763="313 Financial Information0LcrDocAttached",IF($C1763="309 LCR Summary0",VLOOKUP("LcrDocAttached",'309'!$N:$ZZ,MATCH("Link to button",'309'!$N$1:$ZZ$1,0),
0)))))))=1,TRUE,FALSE)
))),"")</f>
        <v/>
      </c>
    </row>
    <row r="1764" spans="1:8">
      <c r="A1764" s="237" t="e">
        <f>VLOOKUP($G1764,CSVLookups!$B:$R,MATCH(A$1,CSVLookups!$B$1:$R$1,0),FALSE)</f>
        <v>#N/A</v>
      </c>
      <c r="B1764" s="237" t="e">
        <f>VLOOKUP($G1764,CSVLookups!$B:$R,MATCH(B$1,CSVLookups!$B$1:$R$1,0),FALSE)</f>
        <v>#N/A</v>
      </c>
      <c r="C1764" s="238" t="e">
        <f t="shared" si="28"/>
        <v>#N/A</v>
      </c>
      <c r="D1764" s="238" t="e">
        <f>IF(AND(VALUE(LEFT($A1764,3))=309,LEN($B1764)=3),VLOOKUP(VALUE(MID($B1764,2,2)),_309_Table1,MATCH(MID($B1764,1,1),_309_Table1_ColumnLookup,0),FALSE),
  IF($C1764="309 LCR SummaryA",OneYearSCR,IF($C1764="309 LCR SummaryB",UltimateSCR,IF(VALUE(LEFT($A1764,3))=309,VLOOKUP(VALUE(MID($B1764,2,1)),_309_Table1,MATCH(MID($B1764,1,1),_309_Table1_ColumnLookup,0),FALSE)
+N("309"),
  IF(VALUE(LEFT($A1764,3))=310,VLOOKUP(VALUE(MID($B1764,2,1)),_310_Table1,MATCH(MID($B1764,1,1),_310_Table1_ColumnLookup,0),FALSE)
+N("310"),
  IF(AND(VALUE(LEFT($A1764,3))=311,LEN($I1764)=4),VLOOKUP($I1764,_311_Table1,MATCH($B1764,_311_Table1_ColumnLookup,0),FALSE),
  IF(AND(VALUE(LEFT($A1764,3))=311,OR($B1764="I2",$B1764="J2",$B1764="K2",$B1764="L2")),VLOOKUP('311'!$G$58,_311_Table1,MATCH(MID($B1764,1,1),_311_Table1_ColumnLookup,0),FALSE),
  IF(AND(VALUE(LEFT($A1764,3))=311,RIGHT($B1764,5)="Total"),VLOOKUP('311'!$G$59,_311_Table1,MATCH(MID($B1764,1,1),_311_Table1_ColumnLookup,0),FALSE),
  IF(VALUE(LEFT($A1764,3))=311,VLOOKUP(VALUE(MID($B1764,2,1)),_311_Table1,MATCH(MID($B1764,1,1),_311_Table1_ColumnLookup,0),FALSE)
+N("311"),
  IF(AND(VALUE(LEFT($A1764,3))=312,LEFT($G1764,10)="Unincepted",$B1764="G "),VLOOKUP(" ULO",_312_Table1,MATCH('312'!$N$16,_312_Table1_ColumnLookup,0),FALSE),
  IF(AND(VALUE(LEFT($A1764,3))=312,LEFT($G1764,10)="Unincepted",$B1764="O "),VLOOKUP(" ULO",_312_Table1,MATCH('312'!$V$16,_312_Table1_ColumnLookup,0),FALSE),
  IF(AND(VALUE(LEFT($A1764,3))=312,LEFT($G1764,10)="Unincepted",$B1764="Q "),VLOOKUP(" ULO",_312_Table1,MATCH('312'!$X$16,_312_Table1_ColumnLookup,0),FALSE),
  IF(AND(VALUE(LEFT($A1764,3))=312,LEFT($G1764,10)="Unincepted"),VLOOKUP(" ULO",_312_Table1,MATCH(LEFT($B1764,1),_312_Table1_ColumnLookup,0),FALSE),
  IF(AND(VALUE(LEFT($A1764,3))=312,LEFT($G1764,5)="Total",$B1764="G "),VLOOKUP('312'!$F$80,_312_Table1,MATCH('312'!$N$16,_312_Table1_ColumnLookup,0),FALSE),
  IF(AND(VALUE(LEFT($A1764,3))=312,LEFT($G1764,5)="Total",$B1764="O "),VLOOKUP('312'!$F$80,_312_Table1,MATCH('312'!$V$16,_312_Table1_ColumnLookup,0),FALSE),
  IF(AND(VALUE(LEFT($A1764,3))=312,LEFT($G1764,5)="Total",$B1764="Q "),VLOOKUP('312'!$F$80,_312_Table1,MATCH('312'!$X$16,_312_Table1_ColumnLookup,0),FALSE),
  IF(AND(VALUE(LEFT($A1764,3))=312,LEFT($G1764,5)="Total"),VLOOKUP('312'!$F$80,_312_Table1,MATCH(LEFT($B1764,1),_312_Table1_ColumnLookup,0),FALSE),
  IF(AND(VALUE(LEFT($A1764,3))=312,LEN($I1764)=4,$B1764="G"),VLOOKUP($I1764,_312_Table1,MATCH('312'!$N$16,_312_Table1_ColumnLookup,0),FALSE),
  IF(AND(VALUE(LEFT($A1764,3))=312,LEN($I1764)=4,$B1764="O"),VLOOKUP($I1764,_312_Table1,MATCH('312'!$V$16,_312_Table1_ColumnLookup,0),FALSE),
  IF(AND(VALUE(LEFT($A1764,3))=312,LEN($I1764)=4,$B1764="Q"),VLOOKUP($I1764,_312_Table1,MATCH('312'!$X$16,_312_Table1_ColumnLookup,0),FALSE),
  IF(AND(VALUE(LEFT($A1764,3))=312,LEN($I1764)=4),VLOOKUP($I1764,_312_Table1,MATCH(LEFT($B1764,1),_312_Table1_ColumnLookup,0),FALSE)
+N("312"),
  IF(VALUE(LEFT($A1764,3))=313,VLOOKUP(VALUE(MID($B1764,2,1)),_313_Table1,MATCH(MID($B1764,1,1),_313_Table1_ColumnLookup,0),FALSE)
+N("313"),
  IF(AND(VALUE(LEFT($A1764,3))=314,LEN($B1764)=3),VLOOKUP(VALUE(MID($B1764,2,2)),_314_Table1,MATCH(MID($B1764,1,1),_314_Table1_ColumnLookup,0),FALSE),
  IF(VALUE(LEFT($A1764,3))=314,VLOOKUP(VALUE(MID($B1764,2,1)),_314_Table1,MATCH(MID($B1764,1,1),_314_Table1_ColumnLookup,0),FALSE)
+N("314"),
""))))))))))))))))))))))))</f>
        <v>#N/A</v>
      </c>
      <c r="E1764" s="238" t="e">
        <f>IF(AND(VALUE(LEFT($A1764,3))=309,LEN($B1764)=3),VLOOKUP(VALUE(MID($B1764,2,2)),_309_Table2,MATCH(MID($B1764,1,1),_309_Table2_ColumnLookup,0),FALSE),
  IF($C1764="309 LCR SummaryA",OneYearSCR,IF($C1764="309 LCR SummaryB",UltimateSCR,IF(VALUE(LEFT($A1764,3))=309,VLOOKUP(VALUE(MID($B1764,2,1)),_309_Table2,MATCH(MID($B1764,1,1),_309_Table2_ColumnLookup,0),FALSE)
+N("309"),
  IF(VALUE(LEFT($A1764,3))=310,VLOOKUP(VALUE(MID($B1764,2,1)),_310_Table2,MATCH(MID($B1764,1,1),_310_Table2_ColumnLookup,0),FALSE)
+N("310"),
  IF(AND(VALUE(LEFT($A1764,3))=311,LEN($I1764)=4),VLOOKUP($I1764,_311_Table2,MATCH($B1764,_311_Table2_ColumnLookup,0),FALSE),
  IF(AND(VALUE(LEFT($A1764,3))=311,OR($B1764="I2",$B1764="J2",$B1764="K2",$B1764="L2")),VLOOKUP('311'!$G$58,_311_Table2,MATCH(MID($B1764,1,1),_311_Table2_ColumnLookup,0),FALSE),
  IF(AND(VALUE(LEFT($A1764,3))=311,RIGHT($B1764,5)="Total"),VLOOKUP('311'!$G$59,_311_Table2,MATCH(MID($B1764,1,1),_311_Table2_ColumnLookup,0),FALSE),
  IF(VALUE(LEFT($A1764,3))=311,VLOOKUP(VALUE(MID($B1764,2,1)),_311_Table2,MATCH(MID($B1764,1,1),_311_Table2_ColumnLookup,0),FALSE)
+N("311"),
  IF(AND(VALUE(LEFT($A1764,3))=312,LEFT($G1764,10)="Unincepted",$B1764="G "),VLOOKUP(" ULO",_312_Table2,MATCH('312'!$N$16,_312_Table2_ColumnLookup,0),FALSE),
  IF(AND(VALUE(LEFT($A1764,3))=312,LEFT($G1764,10)="Unincepted",$B1764="O "),VLOOKUP(" ULO",_312_Table2,MATCH('312'!$V$16,_312_Table2_ColumnLookup,0),FALSE),
  IF(AND(VALUE(LEFT($A1764,3))=312,LEFT($G1764,10)="Unincepted",$B1764="Q "),VLOOKUP(" ULO",_312_Table2,MATCH('312'!$X$16,_312_Table2_ColumnLookup,0),FALSE),
  IF(AND(VALUE(LEFT($A1764,3))=312,LEFT($G1764,10)="Unincepted"),VLOOKUP(" ULO",_312_Table2,MATCH(LEFT($B1764,1),_312_Table2_ColumnLookup,0),FALSE),
  IF(AND(VALUE(LEFT($A1764,3))=312,LEFT($G1764,5)="Total",$B1764="G "),VLOOKUP('312'!$F$80,_312_Table2,MATCH('312'!$N$16,_312_Table2_ColumnLookup,0),FALSE),
  IF(AND(VALUE(LEFT($A1764,3))=312,LEFT($G1764,5)="Total",$B1764="O "),VLOOKUP('312'!$F$80,_312_Table2,MATCH('312'!$V$16,_312_Table2_ColumnLookup,0),FALSE),
  IF(AND(VALUE(LEFT($A1764,3))=312,LEFT($G1764,5)="Total",$B1764="Q "),VLOOKUP('312'!$F$80,_312_Table2,MATCH('312'!$X$16,_312_Table2_ColumnLookup,0),FALSE),
  IF(AND(VALUE(LEFT($A1764,3))=312,LEFT($G1764,5)="Total"),VLOOKUP('312'!$F$80,_312_Table2,MATCH(LEFT($B1764,1),_312_Table2_ColumnLookup,0),FALSE),
  IF(AND(VALUE(LEFT($A1764,3))=312,LEN($I1764)=4,$B1764="G"),VLOOKUP($I1764,_312_Table2,MATCH('312'!$N$16,_312_Table2_ColumnLookup,0),FALSE),
  IF(AND(VALUE(LEFT($A1764,3))=312,LEN($I1764)=4,$B1764="O"),VLOOKUP($I1764,_312_Table2,MATCH('312'!$V$16,_312_Table2_ColumnLookup,0),FALSE),
  IF(AND(VALUE(LEFT($A1764,3))=312,LEN($I1764)=4,$B1764="Q"),VLOOKUP($I1764,_312_Table2,MATCH('312'!$X$16,_312_Table2_ColumnLookup,0),FALSE),
  IF(AND(VALUE(LEFT($A1764,3))=312,LEN($I1764)=4),VLOOKUP($I1764,_312_Table2,MATCH(LEFT($B1764,1),_312_Table2_ColumnLookup,0),FALSE)
+N("312"),
  IF(VALUE(LEFT($A1764,3))=313,VLOOKUP(VALUE(MID($B1764,2,1)),_313_Table2,MATCH(MID($B1764,1,1),_313_Table2_ColumnLookup,0),FALSE)
+N("313"),
  IF(AND(VALUE(LEFT($A1764,3))=314,LEN($B1764)=3),VLOOKUP(VALUE(MID($B1764,2,2)),_314_Table2,MATCH(MID($B1764,1,1),_314_Table2_ColumnLookup,0),FALSE),
  IF(VALUE(LEFT($A1764,3))=314,VLOOKUP(VALUE(MID($B1764,2,1)),_314_Table2,MATCH(MID($B1764,1,1),_314_Table2_ColumnLookup,0),FALSE)
+N("314"),
""))))))))))))))))))))))))</f>
        <v>#N/A</v>
      </c>
      <c r="F1764" s="238" t="e">
        <f>IF(AND(VALUE(LEFT($A1764,3))=309,LEN($B1764)=3),VLOOKUP(VALUE(MID($B1764,2,2)),_309_Table3,MATCH(MID($B1764,1,1),_309_Table3_ColumnLookup,0),FALSE),
  IF($C1764="309 LCR SummaryA",OneYearSCR,IF($C1764="309 LCR SummaryB",UltimateSCR,IF(VALUE(LEFT($A1764,3))=309,VLOOKUP(VALUE(MID($B1764,2,1)),_309_Table3,MATCH(MID($B1764,1,1),_309_Table3_ColumnLookup,0),FALSE)
+N("309"),
  IF(VALUE(LEFT($A1764,3))=310,VLOOKUP(VALUE(MID($B1764,2,1)),_310_Table3,MATCH(MID($B1764,1,1),_310_Table3_ColumnLookup,0),FALSE)
+N("310"),
  IF(AND(VALUE(LEFT($A1764,3))=311,LEN($I1764)=4),VLOOKUP($I1764,_311_Table3,MATCH($B1764,_311_Table3_ColumnLookup,0),FALSE),
  IF(AND(VALUE(LEFT($A1764,3))=311,OR($B1764="I2",$B1764="J2",$B1764="K2",$B1764="L2")),VLOOKUP('311'!$G$58,_311_Table3,MATCH(MID($B1764,1,1),_311_Table3_ColumnLookup,0),FALSE),
  IF(AND(VALUE(LEFT($A1764,3))=311,RIGHT($B1764,5)="Total"),VLOOKUP('311'!$G$59,_311_Table3,MATCH(MID($B1764,1,1),_311_Table3_ColumnLookup,0),FALSE),
  IF(VALUE(LEFT($A1764,3))=311,VLOOKUP(VALUE(MID($B1764,2,1)),_311_Table3,MATCH(MID($B1764,1,1),_311_Table3_ColumnLookup,0),FALSE)
+N("311"),
  IF(AND(VALUE(LEFT($A1764,3))=312,LEFT($G1764,10)="Unincepted",$B1764="G "),VLOOKUP(" ULO",_312_Table3,MATCH('312'!$N$16,_312_Table3_ColumnLookup,0),FALSE),
  IF(AND(VALUE(LEFT($A1764,3))=312,LEFT($G1764,10)="Unincepted",$B1764="O "),VLOOKUP(" ULO",_312_Table3,MATCH('312'!$V$16,_312_Table3_ColumnLookup,0),FALSE),
  IF(AND(VALUE(LEFT($A1764,3))=312,LEFT($G1764,10)="Unincepted",$B1764="Q "),VLOOKUP(" ULO",_312_Table3,MATCH('312'!$X$16,_312_Table3_ColumnLookup,0),FALSE),
  IF(AND(VALUE(LEFT($A1764,3))=312,LEFT($G1764,10)="Unincepted"),VLOOKUP(" ULO",_312_Table3,MATCH(LEFT($B1764,1),_312_Table3_ColumnLookup,0),FALSE),
  IF(AND(VALUE(LEFT($A1764,3))=312,LEFT($G1764,5)="Total",$B1764="G "),VLOOKUP('312'!$F$80,_312_Table3,MATCH('312'!$N$16,_312_Table3_ColumnLookup,0),FALSE),
  IF(AND(VALUE(LEFT($A1764,3))=312,LEFT($G1764,5)="Total",$B1764="O "),VLOOKUP('312'!$F$80,_312_Table3,MATCH('312'!$V$16,_312_Table3_ColumnLookup,0),FALSE),
  IF(AND(VALUE(LEFT($A1764,3))=312,LEFT($G1764,5)="Total",$B1764="Q "),VLOOKUP('312'!$F$80,_312_Table3,MATCH('312'!$X$16,_312_Table3_ColumnLookup,0),FALSE),
  IF(AND(VALUE(LEFT($A1764,3))=312,LEFT($G1764,5)="Total"),VLOOKUP('312'!$F$80,_312_Table3,MATCH(LEFT($B1764,1),_312_Table3_ColumnLookup,0),FALSE),
  IF(AND(VALUE(LEFT($A1764,3))=312,LEN($I1764)=4,$B1764="G"),VLOOKUP($I1764,_312_Table3,MATCH('312'!$N$16,_312_Table3_ColumnLookup,0),FALSE),
  IF(AND(VALUE(LEFT($A1764,3))=312,LEN($I1764)=4,$B1764="O"),VLOOKUP($I1764,_312_Table3,MATCH('312'!$V$16,_312_Table3_ColumnLookup,0),FALSE),
  IF(AND(VALUE(LEFT($A1764,3))=312,LEN($I1764)=4,$B1764="Q"),VLOOKUP($I1764,_312_Table3,MATCH('312'!$X$16,_312_Table3_ColumnLookup,0),FALSE),
  IF(AND(VALUE(LEFT($A1764,3))=312,LEN($I1764)=4),VLOOKUP($I1764,_312_Table3,MATCH(LEFT($B1764,1),_312_Table3_ColumnLookup,0),FALSE)
+N("312"),
  IF(VALUE(LEFT($A1764,3))=313,VLOOKUP(VALUE(MID($B1764,2,1)),_313_Table3,MATCH(MID($B1764,1,1),_313_Table3_ColumnLookup,0),FALSE)
+N("313"),
  IF(AND(VALUE(LEFT($A1764,3))=314,LEN($B1764)=3),VLOOKUP(VALUE(MID($B1764,2,2)),_314_Table3,MATCH(MID($B1764,1,1),_314_Table3_ColumnLookup,0),FALSE),
  IF(VALUE(LEFT($A1764,3))=314,VLOOKUP(VALUE(MID($B1764,2,1)),_314_Table3,MATCH(MID($B1764,1,1),_314_Table3_ColumnLookup,0),FALSE)
+N("314"),
""))))))))))))))))))))))))</f>
        <v>#N/A</v>
      </c>
      <c r="H1764" s="321" t="str">
        <f>IFERROR(
IF(ISERROR($D1764)=FALSE,$D1764,IF(ISERROR($E1764)=FALSE,$E1764,IF(ISERROR($F1764)=FALSE,$F1764
+N("012 checkboxes"),
IF(
IF(OR(LEFT($A1764,9)="Syndicate",LEFT($A1764,12)="NewSyndicate"),VLOOKUP($A1764,'012'!$J:$ZW,MATCH("Link to button",'012'!$J$1:$ZW$1,0),0)
+N("309 checkbox"),
IF($C1764="309 LCR Summary0",VLOOKUP("Notes990",'309'!$P:$ZZ,MATCH("Link to button",'309'!$P$1:$ZZ$1,0),0)
+N("313 checkboxes"),
IF($C1764="313 Financial Information0LcmVsScr",IF($C1764="309 LCR Summary0",VLOOKUP("LcmVsScr",'309'!$N:$ZZ,MATCH("Link to button",'309'!$N$1:$ZZ$1,0),0),
IF($C1764="313 Financial Information0LcrDocAttached",IF($C1764="309 LCR Summary0",VLOOKUP("LcrDocAttached",'309'!$N:$ZZ,MATCH("Link to button",'309'!$N$1:$ZZ$1,0),
0)))))))=1,TRUE,FALSE)
))),"")</f>
        <v/>
      </c>
    </row>
    <row r="1765" spans="1:8">
      <c r="A1765" s="237" t="e">
        <f>VLOOKUP($G1765,CSVLookups!$B:$R,MATCH(A$1,CSVLookups!$B$1:$R$1,0),FALSE)</f>
        <v>#N/A</v>
      </c>
      <c r="B1765" s="237" t="e">
        <f>VLOOKUP($G1765,CSVLookups!$B:$R,MATCH(B$1,CSVLookups!$B$1:$R$1,0),FALSE)</f>
        <v>#N/A</v>
      </c>
      <c r="C1765" s="238" t="e">
        <f t="shared" si="28"/>
        <v>#N/A</v>
      </c>
      <c r="D1765" s="238" t="e">
        <f>IF(AND(VALUE(LEFT($A1765,3))=309,LEN($B1765)=3),VLOOKUP(VALUE(MID($B1765,2,2)),_309_Table1,MATCH(MID($B1765,1,1),_309_Table1_ColumnLookup,0),FALSE),
  IF($C1765="309 LCR SummaryA",OneYearSCR,IF($C1765="309 LCR SummaryB",UltimateSCR,IF(VALUE(LEFT($A1765,3))=309,VLOOKUP(VALUE(MID($B1765,2,1)),_309_Table1,MATCH(MID($B1765,1,1),_309_Table1_ColumnLookup,0),FALSE)
+N("309"),
  IF(VALUE(LEFT($A1765,3))=310,VLOOKUP(VALUE(MID($B1765,2,1)),_310_Table1,MATCH(MID($B1765,1,1),_310_Table1_ColumnLookup,0),FALSE)
+N("310"),
  IF(AND(VALUE(LEFT($A1765,3))=311,LEN($I1765)=4),VLOOKUP($I1765,_311_Table1,MATCH($B1765,_311_Table1_ColumnLookup,0),FALSE),
  IF(AND(VALUE(LEFT($A1765,3))=311,OR($B1765="I2",$B1765="J2",$B1765="K2",$B1765="L2")),VLOOKUP('311'!$G$58,_311_Table1,MATCH(MID($B1765,1,1),_311_Table1_ColumnLookup,0),FALSE),
  IF(AND(VALUE(LEFT($A1765,3))=311,RIGHT($B1765,5)="Total"),VLOOKUP('311'!$G$59,_311_Table1,MATCH(MID($B1765,1,1),_311_Table1_ColumnLookup,0),FALSE),
  IF(VALUE(LEFT($A1765,3))=311,VLOOKUP(VALUE(MID($B1765,2,1)),_311_Table1,MATCH(MID($B1765,1,1),_311_Table1_ColumnLookup,0),FALSE)
+N("311"),
  IF(AND(VALUE(LEFT($A1765,3))=312,LEFT($G1765,10)="Unincepted",$B1765="G "),VLOOKUP(" ULO",_312_Table1,MATCH('312'!$N$16,_312_Table1_ColumnLookup,0),FALSE),
  IF(AND(VALUE(LEFT($A1765,3))=312,LEFT($G1765,10)="Unincepted",$B1765="O "),VLOOKUP(" ULO",_312_Table1,MATCH('312'!$V$16,_312_Table1_ColumnLookup,0),FALSE),
  IF(AND(VALUE(LEFT($A1765,3))=312,LEFT($G1765,10)="Unincepted",$B1765="Q "),VLOOKUP(" ULO",_312_Table1,MATCH('312'!$X$16,_312_Table1_ColumnLookup,0),FALSE),
  IF(AND(VALUE(LEFT($A1765,3))=312,LEFT($G1765,10)="Unincepted"),VLOOKUP(" ULO",_312_Table1,MATCH(LEFT($B1765,1),_312_Table1_ColumnLookup,0),FALSE),
  IF(AND(VALUE(LEFT($A1765,3))=312,LEFT($G1765,5)="Total",$B1765="G "),VLOOKUP('312'!$F$80,_312_Table1,MATCH('312'!$N$16,_312_Table1_ColumnLookup,0),FALSE),
  IF(AND(VALUE(LEFT($A1765,3))=312,LEFT($G1765,5)="Total",$B1765="O "),VLOOKUP('312'!$F$80,_312_Table1,MATCH('312'!$V$16,_312_Table1_ColumnLookup,0),FALSE),
  IF(AND(VALUE(LEFT($A1765,3))=312,LEFT($G1765,5)="Total",$B1765="Q "),VLOOKUP('312'!$F$80,_312_Table1,MATCH('312'!$X$16,_312_Table1_ColumnLookup,0),FALSE),
  IF(AND(VALUE(LEFT($A1765,3))=312,LEFT($G1765,5)="Total"),VLOOKUP('312'!$F$80,_312_Table1,MATCH(LEFT($B1765,1),_312_Table1_ColumnLookup,0),FALSE),
  IF(AND(VALUE(LEFT($A1765,3))=312,LEN($I1765)=4,$B1765="G"),VLOOKUP($I1765,_312_Table1,MATCH('312'!$N$16,_312_Table1_ColumnLookup,0),FALSE),
  IF(AND(VALUE(LEFT($A1765,3))=312,LEN($I1765)=4,$B1765="O"),VLOOKUP($I1765,_312_Table1,MATCH('312'!$V$16,_312_Table1_ColumnLookup,0),FALSE),
  IF(AND(VALUE(LEFT($A1765,3))=312,LEN($I1765)=4,$B1765="Q"),VLOOKUP($I1765,_312_Table1,MATCH('312'!$X$16,_312_Table1_ColumnLookup,0),FALSE),
  IF(AND(VALUE(LEFT($A1765,3))=312,LEN($I1765)=4),VLOOKUP($I1765,_312_Table1,MATCH(LEFT($B1765,1),_312_Table1_ColumnLookup,0),FALSE)
+N("312"),
  IF(VALUE(LEFT($A1765,3))=313,VLOOKUP(VALUE(MID($B1765,2,1)),_313_Table1,MATCH(MID($B1765,1,1),_313_Table1_ColumnLookup,0),FALSE)
+N("313"),
  IF(AND(VALUE(LEFT($A1765,3))=314,LEN($B1765)=3),VLOOKUP(VALUE(MID($B1765,2,2)),_314_Table1,MATCH(MID($B1765,1,1),_314_Table1_ColumnLookup,0),FALSE),
  IF(VALUE(LEFT($A1765,3))=314,VLOOKUP(VALUE(MID($B1765,2,1)),_314_Table1,MATCH(MID($B1765,1,1),_314_Table1_ColumnLookup,0),FALSE)
+N("314"),
""))))))))))))))))))))))))</f>
        <v>#N/A</v>
      </c>
      <c r="E1765" s="238" t="e">
        <f>IF(AND(VALUE(LEFT($A1765,3))=309,LEN($B1765)=3),VLOOKUP(VALUE(MID($B1765,2,2)),_309_Table2,MATCH(MID($B1765,1,1),_309_Table2_ColumnLookup,0),FALSE),
  IF($C1765="309 LCR SummaryA",OneYearSCR,IF($C1765="309 LCR SummaryB",UltimateSCR,IF(VALUE(LEFT($A1765,3))=309,VLOOKUP(VALUE(MID($B1765,2,1)),_309_Table2,MATCH(MID($B1765,1,1),_309_Table2_ColumnLookup,0),FALSE)
+N("309"),
  IF(VALUE(LEFT($A1765,3))=310,VLOOKUP(VALUE(MID($B1765,2,1)),_310_Table2,MATCH(MID($B1765,1,1),_310_Table2_ColumnLookup,0),FALSE)
+N("310"),
  IF(AND(VALUE(LEFT($A1765,3))=311,LEN($I1765)=4),VLOOKUP($I1765,_311_Table2,MATCH($B1765,_311_Table2_ColumnLookup,0),FALSE),
  IF(AND(VALUE(LEFT($A1765,3))=311,OR($B1765="I2",$B1765="J2",$B1765="K2",$B1765="L2")),VLOOKUP('311'!$G$58,_311_Table2,MATCH(MID($B1765,1,1),_311_Table2_ColumnLookup,0),FALSE),
  IF(AND(VALUE(LEFT($A1765,3))=311,RIGHT($B1765,5)="Total"),VLOOKUP('311'!$G$59,_311_Table2,MATCH(MID($B1765,1,1),_311_Table2_ColumnLookup,0),FALSE),
  IF(VALUE(LEFT($A1765,3))=311,VLOOKUP(VALUE(MID($B1765,2,1)),_311_Table2,MATCH(MID($B1765,1,1),_311_Table2_ColumnLookup,0),FALSE)
+N("311"),
  IF(AND(VALUE(LEFT($A1765,3))=312,LEFT($G1765,10)="Unincepted",$B1765="G "),VLOOKUP(" ULO",_312_Table2,MATCH('312'!$N$16,_312_Table2_ColumnLookup,0),FALSE),
  IF(AND(VALUE(LEFT($A1765,3))=312,LEFT($G1765,10)="Unincepted",$B1765="O "),VLOOKUP(" ULO",_312_Table2,MATCH('312'!$V$16,_312_Table2_ColumnLookup,0),FALSE),
  IF(AND(VALUE(LEFT($A1765,3))=312,LEFT($G1765,10)="Unincepted",$B1765="Q "),VLOOKUP(" ULO",_312_Table2,MATCH('312'!$X$16,_312_Table2_ColumnLookup,0),FALSE),
  IF(AND(VALUE(LEFT($A1765,3))=312,LEFT($G1765,10)="Unincepted"),VLOOKUP(" ULO",_312_Table2,MATCH(LEFT($B1765,1),_312_Table2_ColumnLookup,0),FALSE),
  IF(AND(VALUE(LEFT($A1765,3))=312,LEFT($G1765,5)="Total",$B1765="G "),VLOOKUP('312'!$F$80,_312_Table2,MATCH('312'!$N$16,_312_Table2_ColumnLookup,0),FALSE),
  IF(AND(VALUE(LEFT($A1765,3))=312,LEFT($G1765,5)="Total",$B1765="O "),VLOOKUP('312'!$F$80,_312_Table2,MATCH('312'!$V$16,_312_Table2_ColumnLookup,0),FALSE),
  IF(AND(VALUE(LEFT($A1765,3))=312,LEFT($G1765,5)="Total",$B1765="Q "),VLOOKUP('312'!$F$80,_312_Table2,MATCH('312'!$X$16,_312_Table2_ColumnLookup,0),FALSE),
  IF(AND(VALUE(LEFT($A1765,3))=312,LEFT($G1765,5)="Total"),VLOOKUP('312'!$F$80,_312_Table2,MATCH(LEFT($B1765,1),_312_Table2_ColumnLookup,0),FALSE),
  IF(AND(VALUE(LEFT($A1765,3))=312,LEN($I1765)=4,$B1765="G"),VLOOKUP($I1765,_312_Table2,MATCH('312'!$N$16,_312_Table2_ColumnLookup,0),FALSE),
  IF(AND(VALUE(LEFT($A1765,3))=312,LEN($I1765)=4,$B1765="O"),VLOOKUP($I1765,_312_Table2,MATCH('312'!$V$16,_312_Table2_ColumnLookup,0),FALSE),
  IF(AND(VALUE(LEFT($A1765,3))=312,LEN($I1765)=4,$B1765="Q"),VLOOKUP($I1765,_312_Table2,MATCH('312'!$X$16,_312_Table2_ColumnLookup,0),FALSE),
  IF(AND(VALUE(LEFT($A1765,3))=312,LEN($I1765)=4),VLOOKUP($I1765,_312_Table2,MATCH(LEFT($B1765,1),_312_Table2_ColumnLookup,0),FALSE)
+N("312"),
  IF(VALUE(LEFT($A1765,3))=313,VLOOKUP(VALUE(MID($B1765,2,1)),_313_Table2,MATCH(MID($B1765,1,1),_313_Table2_ColumnLookup,0),FALSE)
+N("313"),
  IF(AND(VALUE(LEFT($A1765,3))=314,LEN($B1765)=3),VLOOKUP(VALUE(MID($B1765,2,2)),_314_Table2,MATCH(MID($B1765,1,1),_314_Table2_ColumnLookup,0),FALSE),
  IF(VALUE(LEFT($A1765,3))=314,VLOOKUP(VALUE(MID($B1765,2,1)),_314_Table2,MATCH(MID($B1765,1,1),_314_Table2_ColumnLookup,0),FALSE)
+N("314"),
""))))))))))))))))))))))))</f>
        <v>#N/A</v>
      </c>
      <c r="F1765" s="238" t="e">
        <f>IF(AND(VALUE(LEFT($A1765,3))=309,LEN($B1765)=3),VLOOKUP(VALUE(MID($B1765,2,2)),_309_Table3,MATCH(MID($B1765,1,1),_309_Table3_ColumnLookup,0),FALSE),
  IF($C1765="309 LCR SummaryA",OneYearSCR,IF($C1765="309 LCR SummaryB",UltimateSCR,IF(VALUE(LEFT($A1765,3))=309,VLOOKUP(VALUE(MID($B1765,2,1)),_309_Table3,MATCH(MID($B1765,1,1),_309_Table3_ColumnLookup,0),FALSE)
+N("309"),
  IF(VALUE(LEFT($A1765,3))=310,VLOOKUP(VALUE(MID($B1765,2,1)),_310_Table3,MATCH(MID($B1765,1,1),_310_Table3_ColumnLookup,0),FALSE)
+N("310"),
  IF(AND(VALUE(LEFT($A1765,3))=311,LEN($I1765)=4),VLOOKUP($I1765,_311_Table3,MATCH($B1765,_311_Table3_ColumnLookup,0),FALSE),
  IF(AND(VALUE(LEFT($A1765,3))=311,OR($B1765="I2",$B1765="J2",$B1765="K2",$B1765="L2")),VLOOKUP('311'!$G$58,_311_Table3,MATCH(MID($B1765,1,1),_311_Table3_ColumnLookup,0),FALSE),
  IF(AND(VALUE(LEFT($A1765,3))=311,RIGHT($B1765,5)="Total"),VLOOKUP('311'!$G$59,_311_Table3,MATCH(MID($B1765,1,1),_311_Table3_ColumnLookup,0),FALSE),
  IF(VALUE(LEFT($A1765,3))=311,VLOOKUP(VALUE(MID($B1765,2,1)),_311_Table3,MATCH(MID($B1765,1,1),_311_Table3_ColumnLookup,0),FALSE)
+N("311"),
  IF(AND(VALUE(LEFT($A1765,3))=312,LEFT($G1765,10)="Unincepted",$B1765="G "),VLOOKUP(" ULO",_312_Table3,MATCH('312'!$N$16,_312_Table3_ColumnLookup,0),FALSE),
  IF(AND(VALUE(LEFT($A1765,3))=312,LEFT($G1765,10)="Unincepted",$B1765="O "),VLOOKUP(" ULO",_312_Table3,MATCH('312'!$V$16,_312_Table3_ColumnLookup,0),FALSE),
  IF(AND(VALUE(LEFT($A1765,3))=312,LEFT($G1765,10)="Unincepted",$B1765="Q "),VLOOKUP(" ULO",_312_Table3,MATCH('312'!$X$16,_312_Table3_ColumnLookup,0),FALSE),
  IF(AND(VALUE(LEFT($A1765,3))=312,LEFT($G1765,10)="Unincepted"),VLOOKUP(" ULO",_312_Table3,MATCH(LEFT($B1765,1),_312_Table3_ColumnLookup,0),FALSE),
  IF(AND(VALUE(LEFT($A1765,3))=312,LEFT($G1765,5)="Total",$B1765="G "),VLOOKUP('312'!$F$80,_312_Table3,MATCH('312'!$N$16,_312_Table3_ColumnLookup,0),FALSE),
  IF(AND(VALUE(LEFT($A1765,3))=312,LEFT($G1765,5)="Total",$B1765="O "),VLOOKUP('312'!$F$80,_312_Table3,MATCH('312'!$V$16,_312_Table3_ColumnLookup,0),FALSE),
  IF(AND(VALUE(LEFT($A1765,3))=312,LEFT($G1765,5)="Total",$B1765="Q "),VLOOKUP('312'!$F$80,_312_Table3,MATCH('312'!$X$16,_312_Table3_ColumnLookup,0),FALSE),
  IF(AND(VALUE(LEFT($A1765,3))=312,LEFT($G1765,5)="Total"),VLOOKUP('312'!$F$80,_312_Table3,MATCH(LEFT($B1765,1),_312_Table3_ColumnLookup,0),FALSE),
  IF(AND(VALUE(LEFT($A1765,3))=312,LEN($I1765)=4,$B1765="G"),VLOOKUP($I1765,_312_Table3,MATCH('312'!$N$16,_312_Table3_ColumnLookup,0),FALSE),
  IF(AND(VALUE(LEFT($A1765,3))=312,LEN($I1765)=4,$B1765="O"),VLOOKUP($I1765,_312_Table3,MATCH('312'!$V$16,_312_Table3_ColumnLookup,0),FALSE),
  IF(AND(VALUE(LEFT($A1765,3))=312,LEN($I1765)=4,$B1765="Q"),VLOOKUP($I1765,_312_Table3,MATCH('312'!$X$16,_312_Table3_ColumnLookup,0),FALSE),
  IF(AND(VALUE(LEFT($A1765,3))=312,LEN($I1765)=4),VLOOKUP($I1765,_312_Table3,MATCH(LEFT($B1765,1),_312_Table3_ColumnLookup,0),FALSE)
+N("312"),
  IF(VALUE(LEFT($A1765,3))=313,VLOOKUP(VALUE(MID($B1765,2,1)),_313_Table3,MATCH(MID($B1765,1,1),_313_Table3_ColumnLookup,0),FALSE)
+N("313"),
  IF(AND(VALUE(LEFT($A1765,3))=314,LEN($B1765)=3),VLOOKUP(VALUE(MID($B1765,2,2)),_314_Table3,MATCH(MID($B1765,1,1),_314_Table3_ColumnLookup,0),FALSE),
  IF(VALUE(LEFT($A1765,3))=314,VLOOKUP(VALUE(MID($B1765,2,1)),_314_Table3,MATCH(MID($B1765,1,1),_314_Table3_ColumnLookup,0),FALSE)
+N("314"),
""))))))))))))))))))))))))</f>
        <v>#N/A</v>
      </c>
      <c r="H1765" s="321" t="str">
        <f>IFERROR(
IF(ISERROR($D1765)=FALSE,$D1765,IF(ISERROR($E1765)=FALSE,$E1765,IF(ISERROR($F1765)=FALSE,$F1765
+N("012 checkboxes"),
IF(
IF(OR(LEFT($A1765,9)="Syndicate",LEFT($A1765,12)="NewSyndicate"),VLOOKUP($A1765,'012'!$J:$ZW,MATCH("Link to button",'012'!$J$1:$ZW$1,0),0)
+N("309 checkbox"),
IF($C1765="309 LCR Summary0",VLOOKUP("Notes990",'309'!$P:$ZZ,MATCH("Link to button",'309'!$P$1:$ZZ$1,0),0)
+N("313 checkboxes"),
IF($C1765="313 Financial Information0LcmVsScr",IF($C1765="309 LCR Summary0",VLOOKUP("LcmVsScr",'309'!$N:$ZZ,MATCH("Link to button",'309'!$N$1:$ZZ$1,0),0),
IF($C1765="313 Financial Information0LcrDocAttached",IF($C1765="309 LCR Summary0",VLOOKUP("LcrDocAttached",'309'!$N:$ZZ,MATCH("Link to button",'309'!$N$1:$ZZ$1,0),
0)))))))=1,TRUE,FALSE)
))),"")</f>
        <v/>
      </c>
    </row>
    <row r="1766" spans="1:8">
      <c r="A1766" s="237" t="e">
        <f>VLOOKUP($G1766,CSVLookups!$B:$R,MATCH(A$1,CSVLookups!$B$1:$R$1,0),FALSE)</f>
        <v>#N/A</v>
      </c>
      <c r="B1766" s="237" t="e">
        <f>VLOOKUP($G1766,CSVLookups!$B:$R,MATCH(B$1,CSVLookups!$B$1:$R$1,0),FALSE)</f>
        <v>#N/A</v>
      </c>
      <c r="C1766" s="238" t="e">
        <f t="shared" si="28"/>
        <v>#N/A</v>
      </c>
      <c r="D1766" s="238" t="e">
        <f>IF(AND(VALUE(LEFT($A1766,3))=309,LEN($B1766)=3),VLOOKUP(VALUE(MID($B1766,2,2)),_309_Table1,MATCH(MID($B1766,1,1),_309_Table1_ColumnLookup,0),FALSE),
  IF($C1766="309 LCR SummaryA",OneYearSCR,IF($C1766="309 LCR SummaryB",UltimateSCR,IF(VALUE(LEFT($A1766,3))=309,VLOOKUP(VALUE(MID($B1766,2,1)),_309_Table1,MATCH(MID($B1766,1,1),_309_Table1_ColumnLookup,0),FALSE)
+N("309"),
  IF(VALUE(LEFT($A1766,3))=310,VLOOKUP(VALUE(MID($B1766,2,1)),_310_Table1,MATCH(MID($B1766,1,1),_310_Table1_ColumnLookup,0),FALSE)
+N("310"),
  IF(AND(VALUE(LEFT($A1766,3))=311,LEN($I1766)=4),VLOOKUP($I1766,_311_Table1,MATCH($B1766,_311_Table1_ColumnLookup,0),FALSE),
  IF(AND(VALUE(LEFT($A1766,3))=311,OR($B1766="I2",$B1766="J2",$B1766="K2",$B1766="L2")),VLOOKUP('311'!$G$58,_311_Table1,MATCH(MID($B1766,1,1),_311_Table1_ColumnLookup,0),FALSE),
  IF(AND(VALUE(LEFT($A1766,3))=311,RIGHT($B1766,5)="Total"),VLOOKUP('311'!$G$59,_311_Table1,MATCH(MID($B1766,1,1),_311_Table1_ColumnLookup,0),FALSE),
  IF(VALUE(LEFT($A1766,3))=311,VLOOKUP(VALUE(MID($B1766,2,1)),_311_Table1,MATCH(MID($B1766,1,1),_311_Table1_ColumnLookup,0),FALSE)
+N("311"),
  IF(AND(VALUE(LEFT($A1766,3))=312,LEFT($G1766,10)="Unincepted",$B1766="G "),VLOOKUP(" ULO",_312_Table1,MATCH('312'!$N$16,_312_Table1_ColumnLookup,0),FALSE),
  IF(AND(VALUE(LEFT($A1766,3))=312,LEFT($G1766,10)="Unincepted",$B1766="O "),VLOOKUP(" ULO",_312_Table1,MATCH('312'!$V$16,_312_Table1_ColumnLookup,0),FALSE),
  IF(AND(VALUE(LEFT($A1766,3))=312,LEFT($G1766,10)="Unincepted",$B1766="Q "),VLOOKUP(" ULO",_312_Table1,MATCH('312'!$X$16,_312_Table1_ColumnLookup,0),FALSE),
  IF(AND(VALUE(LEFT($A1766,3))=312,LEFT($G1766,10)="Unincepted"),VLOOKUP(" ULO",_312_Table1,MATCH(LEFT($B1766,1),_312_Table1_ColumnLookup,0),FALSE),
  IF(AND(VALUE(LEFT($A1766,3))=312,LEFT($G1766,5)="Total",$B1766="G "),VLOOKUP('312'!$F$80,_312_Table1,MATCH('312'!$N$16,_312_Table1_ColumnLookup,0),FALSE),
  IF(AND(VALUE(LEFT($A1766,3))=312,LEFT($G1766,5)="Total",$B1766="O "),VLOOKUP('312'!$F$80,_312_Table1,MATCH('312'!$V$16,_312_Table1_ColumnLookup,0),FALSE),
  IF(AND(VALUE(LEFT($A1766,3))=312,LEFT($G1766,5)="Total",$B1766="Q "),VLOOKUP('312'!$F$80,_312_Table1,MATCH('312'!$X$16,_312_Table1_ColumnLookup,0),FALSE),
  IF(AND(VALUE(LEFT($A1766,3))=312,LEFT($G1766,5)="Total"),VLOOKUP('312'!$F$80,_312_Table1,MATCH(LEFT($B1766,1),_312_Table1_ColumnLookup,0),FALSE),
  IF(AND(VALUE(LEFT($A1766,3))=312,LEN($I1766)=4,$B1766="G"),VLOOKUP($I1766,_312_Table1,MATCH('312'!$N$16,_312_Table1_ColumnLookup,0),FALSE),
  IF(AND(VALUE(LEFT($A1766,3))=312,LEN($I1766)=4,$B1766="O"),VLOOKUP($I1766,_312_Table1,MATCH('312'!$V$16,_312_Table1_ColumnLookup,0),FALSE),
  IF(AND(VALUE(LEFT($A1766,3))=312,LEN($I1766)=4,$B1766="Q"),VLOOKUP($I1766,_312_Table1,MATCH('312'!$X$16,_312_Table1_ColumnLookup,0),FALSE),
  IF(AND(VALUE(LEFT($A1766,3))=312,LEN($I1766)=4),VLOOKUP($I1766,_312_Table1,MATCH(LEFT($B1766,1),_312_Table1_ColumnLookup,0),FALSE)
+N("312"),
  IF(VALUE(LEFT($A1766,3))=313,VLOOKUP(VALUE(MID($B1766,2,1)),_313_Table1,MATCH(MID($B1766,1,1),_313_Table1_ColumnLookup,0),FALSE)
+N("313"),
  IF(AND(VALUE(LEFT($A1766,3))=314,LEN($B1766)=3),VLOOKUP(VALUE(MID($B1766,2,2)),_314_Table1,MATCH(MID($B1766,1,1),_314_Table1_ColumnLookup,0),FALSE),
  IF(VALUE(LEFT($A1766,3))=314,VLOOKUP(VALUE(MID($B1766,2,1)),_314_Table1,MATCH(MID($B1766,1,1),_314_Table1_ColumnLookup,0),FALSE)
+N("314"),
""))))))))))))))))))))))))</f>
        <v>#N/A</v>
      </c>
      <c r="E1766" s="238" t="e">
        <f>IF(AND(VALUE(LEFT($A1766,3))=309,LEN($B1766)=3),VLOOKUP(VALUE(MID($B1766,2,2)),_309_Table2,MATCH(MID($B1766,1,1),_309_Table2_ColumnLookup,0),FALSE),
  IF($C1766="309 LCR SummaryA",OneYearSCR,IF($C1766="309 LCR SummaryB",UltimateSCR,IF(VALUE(LEFT($A1766,3))=309,VLOOKUP(VALUE(MID($B1766,2,1)),_309_Table2,MATCH(MID($B1766,1,1),_309_Table2_ColumnLookup,0),FALSE)
+N("309"),
  IF(VALUE(LEFT($A1766,3))=310,VLOOKUP(VALUE(MID($B1766,2,1)),_310_Table2,MATCH(MID($B1766,1,1),_310_Table2_ColumnLookup,0),FALSE)
+N("310"),
  IF(AND(VALUE(LEFT($A1766,3))=311,LEN($I1766)=4),VLOOKUP($I1766,_311_Table2,MATCH($B1766,_311_Table2_ColumnLookup,0),FALSE),
  IF(AND(VALUE(LEFT($A1766,3))=311,OR($B1766="I2",$B1766="J2",$B1766="K2",$B1766="L2")),VLOOKUP('311'!$G$58,_311_Table2,MATCH(MID($B1766,1,1),_311_Table2_ColumnLookup,0),FALSE),
  IF(AND(VALUE(LEFT($A1766,3))=311,RIGHT($B1766,5)="Total"),VLOOKUP('311'!$G$59,_311_Table2,MATCH(MID($B1766,1,1),_311_Table2_ColumnLookup,0),FALSE),
  IF(VALUE(LEFT($A1766,3))=311,VLOOKUP(VALUE(MID($B1766,2,1)),_311_Table2,MATCH(MID($B1766,1,1),_311_Table2_ColumnLookup,0),FALSE)
+N("311"),
  IF(AND(VALUE(LEFT($A1766,3))=312,LEFT($G1766,10)="Unincepted",$B1766="G "),VLOOKUP(" ULO",_312_Table2,MATCH('312'!$N$16,_312_Table2_ColumnLookup,0),FALSE),
  IF(AND(VALUE(LEFT($A1766,3))=312,LEFT($G1766,10)="Unincepted",$B1766="O "),VLOOKUP(" ULO",_312_Table2,MATCH('312'!$V$16,_312_Table2_ColumnLookup,0),FALSE),
  IF(AND(VALUE(LEFT($A1766,3))=312,LEFT($G1766,10)="Unincepted",$B1766="Q "),VLOOKUP(" ULO",_312_Table2,MATCH('312'!$X$16,_312_Table2_ColumnLookup,0),FALSE),
  IF(AND(VALUE(LEFT($A1766,3))=312,LEFT($G1766,10)="Unincepted"),VLOOKUP(" ULO",_312_Table2,MATCH(LEFT($B1766,1),_312_Table2_ColumnLookup,0),FALSE),
  IF(AND(VALUE(LEFT($A1766,3))=312,LEFT($G1766,5)="Total",$B1766="G "),VLOOKUP('312'!$F$80,_312_Table2,MATCH('312'!$N$16,_312_Table2_ColumnLookup,0),FALSE),
  IF(AND(VALUE(LEFT($A1766,3))=312,LEFT($G1766,5)="Total",$B1766="O "),VLOOKUP('312'!$F$80,_312_Table2,MATCH('312'!$V$16,_312_Table2_ColumnLookup,0),FALSE),
  IF(AND(VALUE(LEFT($A1766,3))=312,LEFT($G1766,5)="Total",$B1766="Q "),VLOOKUP('312'!$F$80,_312_Table2,MATCH('312'!$X$16,_312_Table2_ColumnLookup,0),FALSE),
  IF(AND(VALUE(LEFT($A1766,3))=312,LEFT($G1766,5)="Total"),VLOOKUP('312'!$F$80,_312_Table2,MATCH(LEFT($B1766,1),_312_Table2_ColumnLookup,0),FALSE),
  IF(AND(VALUE(LEFT($A1766,3))=312,LEN($I1766)=4,$B1766="G"),VLOOKUP($I1766,_312_Table2,MATCH('312'!$N$16,_312_Table2_ColumnLookup,0),FALSE),
  IF(AND(VALUE(LEFT($A1766,3))=312,LEN($I1766)=4,$B1766="O"),VLOOKUP($I1766,_312_Table2,MATCH('312'!$V$16,_312_Table2_ColumnLookup,0),FALSE),
  IF(AND(VALUE(LEFT($A1766,3))=312,LEN($I1766)=4,$B1766="Q"),VLOOKUP($I1766,_312_Table2,MATCH('312'!$X$16,_312_Table2_ColumnLookup,0),FALSE),
  IF(AND(VALUE(LEFT($A1766,3))=312,LEN($I1766)=4),VLOOKUP($I1766,_312_Table2,MATCH(LEFT($B1766,1),_312_Table2_ColumnLookup,0),FALSE)
+N("312"),
  IF(VALUE(LEFT($A1766,3))=313,VLOOKUP(VALUE(MID($B1766,2,1)),_313_Table2,MATCH(MID($B1766,1,1),_313_Table2_ColumnLookup,0),FALSE)
+N("313"),
  IF(AND(VALUE(LEFT($A1766,3))=314,LEN($B1766)=3),VLOOKUP(VALUE(MID($B1766,2,2)),_314_Table2,MATCH(MID($B1766,1,1),_314_Table2_ColumnLookup,0),FALSE),
  IF(VALUE(LEFT($A1766,3))=314,VLOOKUP(VALUE(MID($B1766,2,1)),_314_Table2,MATCH(MID($B1766,1,1),_314_Table2_ColumnLookup,0),FALSE)
+N("314"),
""))))))))))))))))))))))))</f>
        <v>#N/A</v>
      </c>
      <c r="F1766" s="238" t="e">
        <f>IF(AND(VALUE(LEFT($A1766,3))=309,LEN($B1766)=3),VLOOKUP(VALUE(MID($B1766,2,2)),_309_Table3,MATCH(MID($B1766,1,1),_309_Table3_ColumnLookup,0),FALSE),
  IF($C1766="309 LCR SummaryA",OneYearSCR,IF($C1766="309 LCR SummaryB",UltimateSCR,IF(VALUE(LEFT($A1766,3))=309,VLOOKUP(VALUE(MID($B1766,2,1)),_309_Table3,MATCH(MID($B1766,1,1),_309_Table3_ColumnLookup,0),FALSE)
+N("309"),
  IF(VALUE(LEFT($A1766,3))=310,VLOOKUP(VALUE(MID($B1766,2,1)),_310_Table3,MATCH(MID($B1766,1,1),_310_Table3_ColumnLookup,0),FALSE)
+N("310"),
  IF(AND(VALUE(LEFT($A1766,3))=311,LEN($I1766)=4),VLOOKUP($I1766,_311_Table3,MATCH($B1766,_311_Table3_ColumnLookup,0),FALSE),
  IF(AND(VALUE(LEFT($A1766,3))=311,OR($B1766="I2",$B1766="J2",$B1766="K2",$B1766="L2")),VLOOKUP('311'!$G$58,_311_Table3,MATCH(MID($B1766,1,1),_311_Table3_ColumnLookup,0),FALSE),
  IF(AND(VALUE(LEFT($A1766,3))=311,RIGHT($B1766,5)="Total"),VLOOKUP('311'!$G$59,_311_Table3,MATCH(MID($B1766,1,1),_311_Table3_ColumnLookup,0),FALSE),
  IF(VALUE(LEFT($A1766,3))=311,VLOOKUP(VALUE(MID($B1766,2,1)),_311_Table3,MATCH(MID($B1766,1,1),_311_Table3_ColumnLookup,0),FALSE)
+N("311"),
  IF(AND(VALUE(LEFT($A1766,3))=312,LEFT($G1766,10)="Unincepted",$B1766="G "),VLOOKUP(" ULO",_312_Table3,MATCH('312'!$N$16,_312_Table3_ColumnLookup,0),FALSE),
  IF(AND(VALUE(LEFT($A1766,3))=312,LEFT($G1766,10)="Unincepted",$B1766="O "),VLOOKUP(" ULO",_312_Table3,MATCH('312'!$V$16,_312_Table3_ColumnLookup,0),FALSE),
  IF(AND(VALUE(LEFT($A1766,3))=312,LEFT($G1766,10)="Unincepted",$B1766="Q "),VLOOKUP(" ULO",_312_Table3,MATCH('312'!$X$16,_312_Table3_ColumnLookup,0),FALSE),
  IF(AND(VALUE(LEFT($A1766,3))=312,LEFT($G1766,10)="Unincepted"),VLOOKUP(" ULO",_312_Table3,MATCH(LEFT($B1766,1),_312_Table3_ColumnLookup,0),FALSE),
  IF(AND(VALUE(LEFT($A1766,3))=312,LEFT($G1766,5)="Total",$B1766="G "),VLOOKUP('312'!$F$80,_312_Table3,MATCH('312'!$N$16,_312_Table3_ColumnLookup,0),FALSE),
  IF(AND(VALUE(LEFT($A1766,3))=312,LEFT($G1766,5)="Total",$B1766="O "),VLOOKUP('312'!$F$80,_312_Table3,MATCH('312'!$V$16,_312_Table3_ColumnLookup,0),FALSE),
  IF(AND(VALUE(LEFT($A1766,3))=312,LEFT($G1766,5)="Total",$B1766="Q "),VLOOKUP('312'!$F$80,_312_Table3,MATCH('312'!$X$16,_312_Table3_ColumnLookup,0),FALSE),
  IF(AND(VALUE(LEFT($A1766,3))=312,LEFT($G1766,5)="Total"),VLOOKUP('312'!$F$80,_312_Table3,MATCH(LEFT($B1766,1),_312_Table3_ColumnLookup,0),FALSE),
  IF(AND(VALUE(LEFT($A1766,3))=312,LEN($I1766)=4,$B1766="G"),VLOOKUP($I1766,_312_Table3,MATCH('312'!$N$16,_312_Table3_ColumnLookup,0),FALSE),
  IF(AND(VALUE(LEFT($A1766,3))=312,LEN($I1766)=4,$B1766="O"),VLOOKUP($I1766,_312_Table3,MATCH('312'!$V$16,_312_Table3_ColumnLookup,0),FALSE),
  IF(AND(VALUE(LEFT($A1766,3))=312,LEN($I1766)=4,$B1766="Q"),VLOOKUP($I1766,_312_Table3,MATCH('312'!$X$16,_312_Table3_ColumnLookup,0),FALSE),
  IF(AND(VALUE(LEFT($A1766,3))=312,LEN($I1766)=4),VLOOKUP($I1766,_312_Table3,MATCH(LEFT($B1766,1),_312_Table3_ColumnLookup,0),FALSE)
+N("312"),
  IF(VALUE(LEFT($A1766,3))=313,VLOOKUP(VALUE(MID($B1766,2,1)),_313_Table3,MATCH(MID($B1766,1,1),_313_Table3_ColumnLookup,0),FALSE)
+N("313"),
  IF(AND(VALUE(LEFT($A1766,3))=314,LEN($B1766)=3),VLOOKUP(VALUE(MID($B1766,2,2)),_314_Table3,MATCH(MID($B1766,1,1),_314_Table3_ColumnLookup,0),FALSE),
  IF(VALUE(LEFT($A1766,3))=314,VLOOKUP(VALUE(MID($B1766,2,1)),_314_Table3,MATCH(MID($B1766,1,1),_314_Table3_ColumnLookup,0),FALSE)
+N("314"),
""))))))))))))))))))))))))</f>
        <v>#N/A</v>
      </c>
      <c r="H1766" s="321" t="str">
        <f>IFERROR(
IF(ISERROR($D1766)=FALSE,$D1766,IF(ISERROR($E1766)=FALSE,$E1766,IF(ISERROR($F1766)=FALSE,$F1766
+N("012 checkboxes"),
IF(
IF(OR(LEFT($A1766,9)="Syndicate",LEFT($A1766,12)="NewSyndicate"),VLOOKUP($A1766,'012'!$J:$ZW,MATCH("Link to button",'012'!$J$1:$ZW$1,0),0)
+N("309 checkbox"),
IF($C1766="309 LCR Summary0",VLOOKUP("Notes990",'309'!$P:$ZZ,MATCH("Link to button",'309'!$P$1:$ZZ$1,0),0)
+N("313 checkboxes"),
IF($C1766="313 Financial Information0LcmVsScr",IF($C1766="309 LCR Summary0",VLOOKUP("LcmVsScr",'309'!$N:$ZZ,MATCH("Link to button",'309'!$N$1:$ZZ$1,0),0),
IF($C1766="313 Financial Information0LcrDocAttached",IF($C1766="309 LCR Summary0",VLOOKUP("LcrDocAttached",'309'!$N:$ZZ,MATCH("Link to button",'309'!$N$1:$ZZ$1,0),
0)))))))=1,TRUE,FALSE)
))),"")</f>
        <v/>
      </c>
    </row>
    <row r="1767" spans="1:8">
      <c r="A1767" s="237" t="e">
        <f>VLOOKUP($G1767,CSVLookups!$B:$R,MATCH(A$1,CSVLookups!$B$1:$R$1,0),FALSE)</f>
        <v>#N/A</v>
      </c>
      <c r="B1767" s="237" t="e">
        <f>VLOOKUP($G1767,CSVLookups!$B:$R,MATCH(B$1,CSVLookups!$B$1:$R$1,0),FALSE)</f>
        <v>#N/A</v>
      </c>
      <c r="C1767" s="238" t="e">
        <f t="shared" si="28"/>
        <v>#N/A</v>
      </c>
      <c r="D1767" s="238" t="e">
        <f>IF(AND(VALUE(LEFT($A1767,3))=309,LEN($B1767)=3),VLOOKUP(VALUE(MID($B1767,2,2)),_309_Table1,MATCH(MID($B1767,1,1),_309_Table1_ColumnLookup,0),FALSE),
  IF($C1767="309 LCR SummaryA",OneYearSCR,IF($C1767="309 LCR SummaryB",UltimateSCR,IF(VALUE(LEFT($A1767,3))=309,VLOOKUP(VALUE(MID($B1767,2,1)),_309_Table1,MATCH(MID($B1767,1,1),_309_Table1_ColumnLookup,0),FALSE)
+N("309"),
  IF(VALUE(LEFT($A1767,3))=310,VLOOKUP(VALUE(MID($B1767,2,1)),_310_Table1,MATCH(MID($B1767,1,1),_310_Table1_ColumnLookup,0),FALSE)
+N("310"),
  IF(AND(VALUE(LEFT($A1767,3))=311,LEN($I1767)=4),VLOOKUP($I1767,_311_Table1,MATCH($B1767,_311_Table1_ColumnLookup,0),FALSE),
  IF(AND(VALUE(LEFT($A1767,3))=311,OR($B1767="I2",$B1767="J2",$B1767="K2",$B1767="L2")),VLOOKUP('311'!$G$58,_311_Table1,MATCH(MID($B1767,1,1),_311_Table1_ColumnLookup,0),FALSE),
  IF(AND(VALUE(LEFT($A1767,3))=311,RIGHT($B1767,5)="Total"),VLOOKUP('311'!$G$59,_311_Table1,MATCH(MID($B1767,1,1),_311_Table1_ColumnLookup,0),FALSE),
  IF(VALUE(LEFT($A1767,3))=311,VLOOKUP(VALUE(MID($B1767,2,1)),_311_Table1,MATCH(MID($B1767,1,1),_311_Table1_ColumnLookup,0),FALSE)
+N("311"),
  IF(AND(VALUE(LEFT($A1767,3))=312,LEFT($G1767,10)="Unincepted",$B1767="G "),VLOOKUP(" ULO",_312_Table1,MATCH('312'!$N$16,_312_Table1_ColumnLookup,0),FALSE),
  IF(AND(VALUE(LEFT($A1767,3))=312,LEFT($G1767,10)="Unincepted",$B1767="O "),VLOOKUP(" ULO",_312_Table1,MATCH('312'!$V$16,_312_Table1_ColumnLookup,0),FALSE),
  IF(AND(VALUE(LEFT($A1767,3))=312,LEFT($G1767,10)="Unincepted",$B1767="Q "),VLOOKUP(" ULO",_312_Table1,MATCH('312'!$X$16,_312_Table1_ColumnLookup,0),FALSE),
  IF(AND(VALUE(LEFT($A1767,3))=312,LEFT($G1767,10)="Unincepted"),VLOOKUP(" ULO",_312_Table1,MATCH(LEFT($B1767,1),_312_Table1_ColumnLookup,0),FALSE),
  IF(AND(VALUE(LEFT($A1767,3))=312,LEFT($G1767,5)="Total",$B1767="G "),VLOOKUP('312'!$F$80,_312_Table1,MATCH('312'!$N$16,_312_Table1_ColumnLookup,0),FALSE),
  IF(AND(VALUE(LEFT($A1767,3))=312,LEFT($G1767,5)="Total",$B1767="O "),VLOOKUP('312'!$F$80,_312_Table1,MATCH('312'!$V$16,_312_Table1_ColumnLookup,0),FALSE),
  IF(AND(VALUE(LEFT($A1767,3))=312,LEFT($G1767,5)="Total",$B1767="Q "),VLOOKUP('312'!$F$80,_312_Table1,MATCH('312'!$X$16,_312_Table1_ColumnLookup,0),FALSE),
  IF(AND(VALUE(LEFT($A1767,3))=312,LEFT($G1767,5)="Total"),VLOOKUP('312'!$F$80,_312_Table1,MATCH(LEFT($B1767,1),_312_Table1_ColumnLookup,0),FALSE),
  IF(AND(VALUE(LEFT($A1767,3))=312,LEN($I1767)=4,$B1767="G"),VLOOKUP($I1767,_312_Table1,MATCH('312'!$N$16,_312_Table1_ColumnLookup,0),FALSE),
  IF(AND(VALUE(LEFT($A1767,3))=312,LEN($I1767)=4,$B1767="O"),VLOOKUP($I1767,_312_Table1,MATCH('312'!$V$16,_312_Table1_ColumnLookup,0),FALSE),
  IF(AND(VALUE(LEFT($A1767,3))=312,LEN($I1767)=4,$B1767="Q"),VLOOKUP($I1767,_312_Table1,MATCH('312'!$X$16,_312_Table1_ColumnLookup,0),FALSE),
  IF(AND(VALUE(LEFT($A1767,3))=312,LEN($I1767)=4),VLOOKUP($I1767,_312_Table1,MATCH(LEFT($B1767,1),_312_Table1_ColumnLookup,0),FALSE)
+N("312"),
  IF(VALUE(LEFT($A1767,3))=313,VLOOKUP(VALUE(MID($B1767,2,1)),_313_Table1,MATCH(MID($B1767,1,1),_313_Table1_ColumnLookup,0),FALSE)
+N("313"),
  IF(AND(VALUE(LEFT($A1767,3))=314,LEN($B1767)=3),VLOOKUP(VALUE(MID($B1767,2,2)),_314_Table1,MATCH(MID($B1767,1,1),_314_Table1_ColumnLookup,0),FALSE),
  IF(VALUE(LEFT($A1767,3))=314,VLOOKUP(VALUE(MID($B1767,2,1)),_314_Table1,MATCH(MID($B1767,1,1),_314_Table1_ColumnLookup,0),FALSE)
+N("314"),
""))))))))))))))))))))))))</f>
        <v>#N/A</v>
      </c>
      <c r="E1767" s="238" t="e">
        <f>IF(AND(VALUE(LEFT($A1767,3))=309,LEN($B1767)=3),VLOOKUP(VALUE(MID($B1767,2,2)),_309_Table2,MATCH(MID($B1767,1,1),_309_Table2_ColumnLookup,0),FALSE),
  IF($C1767="309 LCR SummaryA",OneYearSCR,IF($C1767="309 LCR SummaryB",UltimateSCR,IF(VALUE(LEFT($A1767,3))=309,VLOOKUP(VALUE(MID($B1767,2,1)),_309_Table2,MATCH(MID($B1767,1,1),_309_Table2_ColumnLookup,0),FALSE)
+N("309"),
  IF(VALUE(LEFT($A1767,3))=310,VLOOKUP(VALUE(MID($B1767,2,1)),_310_Table2,MATCH(MID($B1767,1,1),_310_Table2_ColumnLookup,0),FALSE)
+N("310"),
  IF(AND(VALUE(LEFT($A1767,3))=311,LEN($I1767)=4),VLOOKUP($I1767,_311_Table2,MATCH($B1767,_311_Table2_ColumnLookup,0),FALSE),
  IF(AND(VALUE(LEFT($A1767,3))=311,OR($B1767="I2",$B1767="J2",$B1767="K2",$B1767="L2")),VLOOKUP('311'!$G$58,_311_Table2,MATCH(MID($B1767,1,1),_311_Table2_ColumnLookup,0),FALSE),
  IF(AND(VALUE(LEFT($A1767,3))=311,RIGHT($B1767,5)="Total"),VLOOKUP('311'!$G$59,_311_Table2,MATCH(MID($B1767,1,1),_311_Table2_ColumnLookup,0),FALSE),
  IF(VALUE(LEFT($A1767,3))=311,VLOOKUP(VALUE(MID($B1767,2,1)),_311_Table2,MATCH(MID($B1767,1,1),_311_Table2_ColumnLookup,0),FALSE)
+N("311"),
  IF(AND(VALUE(LEFT($A1767,3))=312,LEFT($G1767,10)="Unincepted",$B1767="G "),VLOOKUP(" ULO",_312_Table2,MATCH('312'!$N$16,_312_Table2_ColumnLookup,0),FALSE),
  IF(AND(VALUE(LEFT($A1767,3))=312,LEFT($G1767,10)="Unincepted",$B1767="O "),VLOOKUP(" ULO",_312_Table2,MATCH('312'!$V$16,_312_Table2_ColumnLookup,0),FALSE),
  IF(AND(VALUE(LEFT($A1767,3))=312,LEFT($G1767,10)="Unincepted",$B1767="Q "),VLOOKUP(" ULO",_312_Table2,MATCH('312'!$X$16,_312_Table2_ColumnLookup,0),FALSE),
  IF(AND(VALUE(LEFT($A1767,3))=312,LEFT($G1767,10)="Unincepted"),VLOOKUP(" ULO",_312_Table2,MATCH(LEFT($B1767,1),_312_Table2_ColumnLookup,0),FALSE),
  IF(AND(VALUE(LEFT($A1767,3))=312,LEFT($G1767,5)="Total",$B1767="G "),VLOOKUP('312'!$F$80,_312_Table2,MATCH('312'!$N$16,_312_Table2_ColumnLookup,0),FALSE),
  IF(AND(VALUE(LEFT($A1767,3))=312,LEFT($G1767,5)="Total",$B1767="O "),VLOOKUP('312'!$F$80,_312_Table2,MATCH('312'!$V$16,_312_Table2_ColumnLookup,0),FALSE),
  IF(AND(VALUE(LEFT($A1767,3))=312,LEFT($G1767,5)="Total",$B1767="Q "),VLOOKUP('312'!$F$80,_312_Table2,MATCH('312'!$X$16,_312_Table2_ColumnLookup,0),FALSE),
  IF(AND(VALUE(LEFT($A1767,3))=312,LEFT($G1767,5)="Total"),VLOOKUP('312'!$F$80,_312_Table2,MATCH(LEFT($B1767,1),_312_Table2_ColumnLookup,0),FALSE),
  IF(AND(VALUE(LEFT($A1767,3))=312,LEN($I1767)=4,$B1767="G"),VLOOKUP($I1767,_312_Table2,MATCH('312'!$N$16,_312_Table2_ColumnLookup,0),FALSE),
  IF(AND(VALUE(LEFT($A1767,3))=312,LEN($I1767)=4,$B1767="O"),VLOOKUP($I1767,_312_Table2,MATCH('312'!$V$16,_312_Table2_ColumnLookup,0),FALSE),
  IF(AND(VALUE(LEFT($A1767,3))=312,LEN($I1767)=4,$B1767="Q"),VLOOKUP($I1767,_312_Table2,MATCH('312'!$X$16,_312_Table2_ColumnLookup,0),FALSE),
  IF(AND(VALUE(LEFT($A1767,3))=312,LEN($I1767)=4),VLOOKUP($I1767,_312_Table2,MATCH(LEFT($B1767,1),_312_Table2_ColumnLookup,0),FALSE)
+N("312"),
  IF(VALUE(LEFT($A1767,3))=313,VLOOKUP(VALUE(MID($B1767,2,1)),_313_Table2,MATCH(MID($B1767,1,1),_313_Table2_ColumnLookup,0),FALSE)
+N("313"),
  IF(AND(VALUE(LEFT($A1767,3))=314,LEN($B1767)=3),VLOOKUP(VALUE(MID($B1767,2,2)),_314_Table2,MATCH(MID($B1767,1,1),_314_Table2_ColumnLookup,0),FALSE),
  IF(VALUE(LEFT($A1767,3))=314,VLOOKUP(VALUE(MID($B1767,2,1)),_314_Table2,MATCH(MID($B1767,1,1),_314_Table2_ColumnLookup,0),FALSE)
+N("314"),
""))))))))))))))))))))))))</f>
        <v>#N/A</v>
      </c>
      <c r="F1767" s="238" t="e">
        <f>IF(AND(VALUE(LEFT($A1767,3))=309,LEN($B1767)=3),VLOOKUP(VALUE(MID($B1767,2,2)),_309_Table3,MATCH(MID($B1767,1,1),_309_Table3_ColumnLookup,0),FALSE),
  IF($C1767="309 LCR SummaryA",OneYearSCR,IF($C1767="309 LCR SummaryB",UltimateSCR,IF(VALUE(LEFT($A1767,3))=309,VLOOKUP(VALUE(MID($B1767,2,1)),_309_Table3,MATCH(MID($B1767,1,1),_309_Table3_ColumnLookup,0),FALSE)
+N("309"),
  IF(VALUE(LEFT($A1767,3))=310,VLOOKUP(VALUE(MID($B1767,2,1)),_310_Table3,MATCH(MID($B1767,1,1),_310_Table3_ColumnLookup,0),FALSE)
+N("310"),
  IF(AND(VALUE(LEFT($A1767,3))=311,LEN($I1767)=4),VLOOKUP($I1767,_311_Table3,MATCH($B1767,_311_Table3_ColumnLookup,0),FALSE),
  IF(AND(VALUE(LEFT($A1767,3))=311,OR($B1767="I2",$B1767="J2",$B1767="K2",$B1767="L2")),VLOOKUP('311'!$G$58,_311_Table3,MATCH(MID($B1767,1,1),_311_Table3_ColumnLookup,0),FALSE),
  IF(AND(VALUE(LEFT($A1767,3))=311,RIGHT($B1767,5)="Total"),VLOOKUP('311'!$G$59,_311_Table3,MATCH(MID($B1767,1,1),_311_Table3_ColumnLookup,0),FALSE),
  IF(VALUE(LEFT($A1767,3))=311,VLOOKUP(VALUE(MID($B1767,2,1)),_311_Table3,MATCH(MID($B1767,1,1),_311_Table3_ColumnLookup,0),FALSE)
+N("311"),
  IF(AND(VALUE(LEFT($A1767,3))=312,LEFT($G1767,10)="Unincepted",$B1767="G "),VLOOKUP(" ULO",_312_Table3,MATCH('312'!$N$16,_312_Table3_ColumnLookup,0),FALSE),
  IF(AND(VALUE(LEFT($A1767,3))=312,LEFT($G1767,10)="Unincepted",$B1767="O "),VLOOKUP(" ULO",_312_Table3,MATCH('312'!$V$16,_312_Table3_ColumnLookup,0),FALSE),
  IF(AND(VALUE(LEFT($A1767,3))=312,LEFT($G1767,10)="Unincepted",$B1767="Q "),VLOOKUP(" ULO",_312_Table3,MATCH('312'!$X$16,_312_Table3_ColumnLookup,0),FALSE),
  IF(AND(VALUE(LEFT($A1767,3))=312,LEFT($G1767,10)="Unincepted"),VLOOKUP(" ULO",_312_Table3,MATCH(LEFT($B1767,1),_312_Table3_ColumnLookup,0),FALSE),
  IF(AND(VALUE(LEFT($A1767,3))=312,LEFT($G1767,5)="Total",$B1767="G "),VLOOKUP('312'!$F$80,_312_Table3,MATCH('312'!$N$16,_312_Table3_ColumnLookup,0),FALSE),
  IF(AND(VALUE(LEFT($A1767,3))=312,LEFT($G1767,5)="Total",$B1767="O "),VLOOKUP('312'!$F$80,_312_Table3,MATCH('312'!$V$16,_312_Table3_ColumnLookup,0),FALSE),
  IF(AND(VALUE(LEFT($A1767,3))=312,LEFT($G1767,5)="Total",$B1767="Q "),VLOOKUP('312'!$F$80,_312_Table3,MATCH('312'!$X$16,_312_Table3_ColumnLookup,0),FALSE),
  IF(AND(VALUE(LEFT($A1767,3))=312,LEFT($G1767,5)="Total"),VLOOKUP('312'!$F$80,_312_Table3,MATCH(LEFT($B1767,1),_312_Table3_ColumnLookup,0),FALSE),
  IF(AND(VALUE(LEFT($A1767,3))=312,LEN($I1767)=4,$B1767="G"),VLOOKUP($I1767,_312_Table3,MATCH('312'!$N$16,_312_Table3_ColumnLookup,0),FALSE),
  IF(AND(VALUE(LEFT($A1767,3))=312,LEN($I1767)=4,$B1767="O"),VLOOKUP($I1767,_312_Table3,MATCH('312'!$V$16,_312_Table3_ColumnLookup,0),FALSE),
  IF(AND(VALUE(LEFT($A1767,3))=312,LEN($I1767)=4,$B1767="Q"),VLOOKUP($I1767,_312_Table3,MATCH('312'!$X$16,_312_Table3_ColumnLookup,0),FALSE),
  IF(AND(VALUE(LEFT($A1767,3))=312,LEN($I1767)=4),VLOOKUP($I1767,_312_Table3,MATCH(LEFT($B1767,1),_312_Table3_ColumnLookup,0),FALSE)
+N("312"),
  IF(VALUE(LEFT($A1767,3))=313,VLOOKUP(VALUE(MID($B1767,2,1)),_313_Table3,MATCH(MID($B1767,1,1),_313_Table3_ColumnLookup,0),FALSE)
+N("313"),
  IF(AND(VALUE(LEFT($A1767,3))=314,LEN($B1767)=3),VLOOKUP(VALUE(MID($B1767,2,2)),_314_Table3,MATCH(MID($B1767,1,1),_314_Table3_ColumnLookup,0),FALSE),
  IF(VALUE(LEFT($A1767,3))=314,VLOOKUP(VALUE(MID($B1767,2,1)),_314_Table3,MATCH(MID($B1767,1,1),_314_Table3_ColumnLookup,0),FALSE)
+N("314"),
""))))))))))))))))))))))))</f>
        <v>#N/A</v>
      </c>
      <c r="H1767" s="321" t="str">
        <f>IFERROR(
IF(ISERROR($D1767)=FALSE,$D1767,IF(ISERROR($E1767)=FALSE,$E1767,IF(ISERROR($F1767)=FALSE,$F1767
+N("012 checkboxes"),
IF(
IF(OR(LEFT($A1767,9)="Syndicate",LEFT($A1767,12)="NewSyndicate"),VLOOKUP($A1767,'012'!$J:$ZW,MATCH("Link to button",'012'!$J$1:$ZW$1,0),0)
+N("309 checkbox"),
IF($C1767="309 LCR Summary0",VLOOKUP("Notes990",'309'!$P:$ZZ,MATCH("Link to button",'309'!$P$1:$ZZ$1,0),0)
+N("313 checkboxes"),
IF($C1767="313 Financial Information0LcmVsScr",IF($C1767="309 LCR Summary0",VLOOKUP("LcmVsScr",'309'!$N:$ZZ,MATCH("Link to button",'309'!$N$1:$ZZ$1,0),0),
IF($C1767="313 Financial Information0LcrDocAttached",IF($C1767="309 LCR Summary0",VLOOKUP("LcrDocAttached",'309'!$N:$ZZ,MATCH("Link to button",'309'!$N$1:$ZZ$1,0),
0)))))))=1,TRUE,FALSE)
))),"")</f>
        <v/>
      </c>
    </row>
    <row r="1768" spans="1:8">
      <c r="A1768" s="237" t="e">
        <f>VLOOKUP($G1768,CSVLookups!$B:$R,MATCH(A$1,CSVLookups!$B$1:$R$1,0),FALSE)</f>
        <v>#N/A</v>
      </c>
      <c r="B1768" s="237" t="e">
        <f>VLOOKUP($G1768,CSVLookups!$B:$R,MATCH(B$1,CSVLookups!$B$1:$R$1,0),FALSE)</f>
        <v>#N/A</v>
      </c>
      <c r="C1768" s="238" t="e">
        <f t="shared" si="28"/>
        <v>#N/A</v>
      </c>
      <c r="D1768" s="238" t="e">
        <f>IF(AND(VALUE(LEFT($A1768,3))=309,LEN($B1768)=3),VLOOKUP(VALUE(MID($B1768,2,2)),_309_Table1,MATCH(MID($B1768,1,1),_309_Table1_ColumnLookup,0),FALSE),
  IF($C1768="309 LCR SummaryA",OneYearSCR,IF($C1768="309 LCR SummaryB",UltimateSCR,IF(VALUE(LEFT($A1768,3))=309,VLOOKUP(VALUE(MID($B1768,2,1)),_309_Table1,MATCH(MID($B1768,1,1),_309_Table1_ColumnLookup,0),FALSE)
+N("309"),
  IF(VALUE(LEFT($A1768,3))=310,VLOOKUP(VALUE(MID($B1768,2,1)),_310_Table1,MATCH(MID($B1768,1,1),_310_Table1_ColumnLookup,0),FALSE)
+N("310"),
  IF(AND(VALUE(LEFT($A1768,3))=311,LEN($I1768)=4),VLOOKUP($I1768,_311_Table1,MATCH($B1768,_311_Table1_ColumnLookup,0),FALSE),
  IF(AND(VALUE(LEFT($A1768,3))=311,OR($B1768="I2",$B1768="J2",$B1768="K2",$B1768="L2")),VLOOKUP('311'!$G$58,_311_Table1,MATCH(MID($B1768,1,1),_311_Table1_ColumnLookup,0),FALSE),
  IF(AND(VALUE(LEFT($A1768,3))=311,RIGHT($B1768,5)="Total"),VLOOKUP('311'!$G$59,_311_Table1,MATCH(MID($B1768,1,1),_311_Table1_ColumnLookup,0),FALSE),
  IF(VALUE(LEFT($A1768,3))=311,VLOOKUP(VALUE(MID($B1768,2,1)),_311_Table1,MATCH(MID($B1768,1,1),_311_Table1_ColumnLookup,0),FALSE)
+N("311"),
  IF(AND(VALUE(LEFT($A1768,3))=312,LEFT($G1768,10)="Unincepted",$B1768="G "),VLOOKUP(" ULO",_312_Table1,MATCH('312'!$N$16,_312_Table1_ColumnLookup,0),FALSE),
  IF(AND(VALUE(LEFT($A1768,3))=312,LEFT($G1768,10)="Unincepted",$B1768="O "),VLOOKUP(" ULO",_312_Table1,MATCH('312'!$V$16,_312_Table1_ColumnLookup,0),FALSE),
  IF(AND(VALUE(LEFT($A1768,3))=312,LEFT($G1768,10)="Unincepted",$B1768="Q "),VLOOKUP(" ULO",_312_Table1,MATCH('312'!$X$16,_312_Table1_ColumnLookup,0),FALSE),
  IF(AND(VALUE(LEFT($A1768,3))=312,LEFT($G1768,10)="Unincepted"),VLOOKUP(" ULO",_312_Table1,MATCH(LEFT($B1768,1),_312_Table1_ColumnLookup,0),FALSE),
  IF(AND(VALUE(LEFT($A1768,3))=312,LEFT($G1768,5)="Total",$B1768="G "),VLOOKUP('312'!$F$80,_312_Table1,MATCH('312'!$N$16,_312_Table1_ColumnLookup,0),FALSE),
  IF(AND(VALUE(LEFT($A1768,3))=312,LEFT($G1768,5)="Total",$B1768="O "),VLOOKUP('312'!$F$80,_312_Table1,MATCH('312'!$V$16,_312_Table1_ColumnLookup,0),FALSE),
  IF(AND(VALUE(LEFT($A1768,3))=312,LEFT($G1768,5)="Total",$B1768="Q "),VLOOKUP('312'!$F$80,_312_Table1,MATCH('312'!$X$16,_312_Table1_ColumnLookup,0),FALSE),
  IF(AND(VALUE(LEFT($A1768,3))=312,LEFT($G1768,5)="Total"),VLOOKUP('312'!$F$80,_312_Table1,MATCH(LEFT($B1768,1),_312_Table1_ColumnLookup,0),FALSE),
  IF(AND(VALUE(LEFT($A1768,3))=312,LEN($I1768)=4,$B1768="G"),VLOOKUP($I1768,_312_Table1,MATCH('312'!$N$16,_312_Table1_ColumnLookup,0),FALSE),
  IF(AND(VALUE(LEFT($A1768,3))=312,LEN($I1768)=4,$B1768="O"),VLOOKUP($I1768,_312_Table1,MATCH('312'!$V$16,_312_Table1_ColumnLookup,0),FALSE),
  IF(AND(VALUE(LEFT($A1768,3))=312,LEN($I1768)=4,$B1768="Q"),VLOOKUP($I1768,_312_Table1,MATCH('312'!$X$16,_312_Table1_ColumnLookup,0),FALSE),
  IF(AND(VALUE(LEFT($A1768,3))=312,LEN($I1768)=4),VLOOKUP($I1768,_312_Table1,MATCH(LEFT($B1768,1),_312_Table1_ColumnLookup,0),FALSE)
+N("312"),
  IF(VALUE(LEFT($A1768,3))=313,VLOOKUP(VALUE(MID($B1768,2,1)),_313_Table1,MATCH(MID($B1768,1,1),_313_Table1_ColumnLookup,0),FALSE)
+N("313"),
  IF(AND(VALUE(LEFT($A1768,3))=314,LEN($B1768)=3),VLOOKUP(VALUE(MID($B1768,2,2)),_314_Table1,MATCH(MID($B1768,1,1),_314_Table1_ColumnLookup,0),FALSE),
  IF(VALUE(LEFT($A1768,3))=314,VLOOKUP(VALUE(MID($B1768,2,1)),_314_Table1,MATCH(MID($B1768,1,1),_314_Table1_ColumnLookup,0),FALSE)
+N("314"),
""))))))))))))))))))))))))</f>
        <v>#N/A</v>
      </c>
      <c r="E1768" s="238" t="e">
        <f>IF(AND(VALUE(LEFT($A1768,3))=309,LEN($B1768)=3),VLOOKUP(VALUE(MID($B1768,2,2)),_309_Table2,MATCH(MID($B1768,1,1),_309_Table2_ColumnLookup,0),FALSE),
  IF($C1768="309 LCR SummaryA",OneYearSCR,IF($C1768="309 LCR SummaryB",UltimateSCR,IF(VALUE(LEFT($A1768,3))=309,VLOOKUP(VALUE(MID($B1768,2,1)),_309_Table2,MATCH(MID($B1768,1,1),_309_Table2_ColumnLookup,0),FALSE)
+N("309"),
  IF(VALUE(LEFT($A1768,3))=310,VLOOKUP(VALUE(MID($B1768,2,1)),_310_Table2,MATCH(MID($B1768,1,1),_310_Table2_ColumnLookup,0),FALSE)
+N("310"),
  IF(AND(VALUE(LEFT($A1768,3))=311,LEN($I1768)=4),VLOOKUP($I1768,_311_Table2,MATCH($B1768,_311_Table2_ColumnLookup,0),FALSE),
  IF(AND(VALUE(LEFT($A1768,3))=311,OR($B1768="I2",$B1768="J2",$B1768="K2",$B1768="L2")),VLOOKUP('311'!$G$58,_311_Table2,MATCH(MID($B1768,1,1),_311_Table2_ColumnLookup,0),FALSE),
  IF(AND(VALUE(LEFT($A1768,3))=311,RIGHT($B1768,5)="Total"),VLOOKUP('311'!$G$59,_311_Table2,MATCH(MID($B1768,1,1),_311_Table2_ColumnLookup,0),FALSE),
  IF(VALUE(LEFT($A1768,3))=311,VLOOKUP(VALUE(MID($B1768,2,1)),_311_Table2,MATCH(MID($B1768,1,1),_311_Table2_ColumnLookup,0),FALSE)
+N("311"),
  IF(AND(VALUE(LEFT($A1768,3))=312,LEFT($G1768,10)="Unincepted",$B1768="G "),VLOOKUP(" ULO",_312_Table2,MATCH('312'!$N$16,_312_Table2_ColumnLookup,0),FALSE),
  IF(AND(VALUE(LEFT($A1768,3))=312,LEFT($G1768,10)="Unincepted",$B1768="O "),VLOOKUP(" ULO",_312_Table2,MATCH('312'!$V$16,_312_Table2_ColumnLookup,0),FALSE),
  IF(AND(VALUE(LEFT($A1768,3))=312,LEFT($G1768,10)="Unincepted",$B1768="Q "),VLOOKUP(" ULO",_312_Table2,MATCH('312'!$X$16,_312_Table2_ColumnLookup,0),FALSE),
  IF(AND(VALUE(LEFT($A1768,3))=312,LEFT($G1768,10)="Unincepted"),VLOOKUP(" ULO",_312_Table2,MATCH(LEFT($B1768,1),_312_Table2_ColumnLookup,0),FALSE),
  IF(AND(VALUE(LEFT($A1768,3))=312,LEFT($G1768,5)="Total",$B1768="G "),VLOOKUP('312'!$F$80,_312_Table2,MATCH('312'!$N$16,_312_Table2_ColumnLookup,0),FALSE),
  IF(AND(VALUE(LEFT($A1768,3))=312,LEFT($G1768,5)="Total",$B1768="O "),VLOOKUP('312'!$F$80,_312_Table2,MATCH('312'!$V$16,_312_Table2_ColumnLookup,0),FALSE),
  IF(AND(VALUE(LEFT($A1768,3))=312,LEFT($G1768,5)="Total",$B1768="Q "),VLOOKUP('312'!$F$80,_312_Table2,MATCH('312'!$X$16,_312_Table2_ColumnLookup,0),FALSE),
  IF(AND(VALUE(LEFT($A1768,3))=312,LEFT($G1768,5)="Total"),VLOOKUP('312'!$F$80,_312_Table2,MATCH(LEFT($B1768,1),_312_Table2_ColumnLookup,0),FALSE),
  IF(AND(VALUE(LEFT($A1768,3))=312,LEN($I1768)=4,$B1768="G"),VLOOKUP($I1768,_312_Table2,MATCH('312'!$N$16,_312_Table2_ColumnLookup,0),FALSE),
  IF(AND(VALUE(LEFT($A1768,3))=312,LEN($I1768)=4,$B1768="O"),VLOOKUP($I1768,_312_Table2,MATCH('312'!$V$16,_312_Table2_ColumnLookup,0),FALSE),
  IF(AND(VALUE(LEFT($A1768,3))=312,LEN($I1768)=4,$B1768="Q"),VLOOKUP($I1768,_312_Table2,MATCH('312'!$X$16,_312_Table2_ColumnLookup,0),FALSE),
  IF(AND(VALUE(LEFT($A1768,3))=312,LEN($I1768)=4),VLOOKUP($I1768,_312_Table2,MATCH(LEFT($B1768,1),_312_Table2_ColumnLookup,0),FALSE)
+N("312"),
  IF(VALUE(LEFT($A1768,3))=313,VLOOKUP(VALUE(MID($B1768,2,1)),_313_Table2,MATCH(MID($B1768,1,1),_313_Table2_ColumnLookup,0),FALSE)
+N("313"),
  IF(AND(VALUE(LEFT($A1768,3))=314,LEN($B1768)=3),VLOOKUP(VALUE(MID($B1768,2,2)),_314_Table2,MATCH(MID($B1768,1,1),_314_Table2_ColumnLookup,0),FALSE),
  IF(VALUE(LEFT($A1768,3))=314,VLOOKUP(VALUE(MID($B1768,2,1)),_314_Table2,MATCH(MID($B1768,1,1),_314_Table2_ColumnLookup,0),FALSE)
+N("314"),
""))))))))))))))))))))))))</f>
        <v>#N/A</v>
      </c>
      <c r="F1768" s="238" t="e">
        <f>IF(AND(VALUE(LEFT($A1768,3))=309,LEN($B1768)=3),VLOOKUP(VALUE(MID($B1768,2,2)),_309_Table3,MATCH(MID($B1768,1,1),_309_Table3_ColumnLookup,0),FALSE),
  IF($C1768="309 LCR SummaryA",OneYearSCR,IF($C1768="309 LCR SummaryB",UltimateSCR,IF(VALUE(LEFT($A1768,3))=309,VLOOKUP(VALUE(MID($B1768,2,1)),_309_Table3,MATCH(MID($B1768,1,1),_309_Table3_ColumnLookup,0),FALSE)
+N("309"),
  IF(VALUE(LEFT($A1768,3))=310,VLOOKUP(VALUE(MID($B1768,2,1)),_310_Table3,MATCH(MID($B1768,1,1),_310_Table3_ColumnLookup,0),FALSE)
+N("310"),
  IF(AND(VALUE(LEFT($A1768,3))=311,LEN($I1768)=4),VLOOKUP($I1768,_311_Table3,MATCH($B1768,_311_Table3_ColumnLookup,0),FALSE),
  IF(AND(VALUE(LEFT($A1768,3))=311,OR($B1768="I2",$B1768="J2",$B1768="K2",$B1768="L2")),VLOOKUP('311'!$G$58,_311_Table3,MATCH(MID($B1768,1,1),_311_Table3_ColumnLookup,0),FALSE),
  IF(AND(VALUE(LEFT($A1768,3))=311,RIGHT($B1768,5)="Total"),VLOOKUP('311'!$G$59,_311_Table3,MATCH(MID($B1768,1,1),_311_Table3_ColumnLookup,0),FALSE),
  IF(VALUE(LEFT($A1768,3))=311,VLOOKUP(VALUE(MID($B1768,2,1)),_311_Table3,MATCH(MID($B1768,1,1),_311_Table3_ColumnLookup,0),FALSE)
+N("311"),
  IF(AND(VALUE(LEFT($A1768,3))=312,LEFT($G1768,10)="Unincepted",$B1768="G "),VLOOKUP(" ULO",_312_Table3,MATCH('312'!$N$16,_312_Table3_ColumnLookup,0),FALSE),
  IF(AND(VALUE(LEFT($A1768,3))=312,LEFT($G1768,10)="Unincepted",$B1768="O "),VLOOKUP(" ULO",_312_Table3,MATCH('312'!$V$16,_312_Table3_ColumnLookup,0),FALSE),
  IF(AND(VALUE(LEFT($A1768,3))=312,LEFT($G1768,10)="Unincepted",$B1768="Q "),VLOOKUP(" ULO",_312_Table3,MATCH('312'!$X$16,_312_Table3_ColumnLookup,0),FALSE),
  IF(AND(VALUE(LEFT($A1768,3))=312,LEFT($G1768,10)="Unincepted"),VLOOKUP(" ULO",_312_Table3,MATCH(LEFT($B1768,1),_312_Table3_ColumnLookup,0),FALSE),
  IF(AND(VALUE(LEFT($A1768,3))=312,LEFT($G1768,5)="Total",$B1768="G "),VLOOKUP('312'!$F$80,_312_Table3,MATCH('312'!$N$16,_312_Table3_ColumnLookup,0),FALSE),
  IF(AND(VALUE(LEFT($A1768,3))=312,LEFT($G1768,5)="Total",$B1768="O "),VLOOKUP('312'!$F$80,_312_Table3,MATCH('312'!$V$16,_312_Table3_ColumnLookup,0),FALSE),
  IF(AND(VALUE(LEFT($A1768,3))=312,LEFT($G1768,5)="Total",$B1768="Q "),VLOOKUP('312'!$F$80,_312_Table3,MATCH('312'!$X$16,_312_Table3_ColumnLookup,0),FALSE),
  IF(AND(VALUE(LEFT($A1768,3))=312,LEFT($G1768,5)="Total"),VLOOKUP('312'!$F$80,_312_Table3,MATCH(LEFT($B1768,1),_312_Table3_ColumnLookup,0),FALSE),
  IF(AND(VALUE(LEFT($A1768,3))=312,LEN($I1768)=4,$B1768="G"),VLOOKUP($I1768,_312_Table3,MATCH('312'!$N$16,_312_Table3_ColumnLookup,0),FALSE),
  IF(AND(VALUE(LEFT($A1768,3))=312,LEN($I1768)=4,$B1768="O"),VLOOKUP($I1768,_312_Table3,MATCH('312'!$V$16,_312_Table3_ColumnLookup,0),FALSE),
  IF(AND(VALUE(LEFT($A1768,3))=312,LEN($I1768)=4,$B1768="Q"),VLOOKUP($I1768,_312_Table3,MATCH('312'!$X$16,_312_Table3_ColumnLookup,0),FALSE),
  IF(AND(VALUE(LEFT($A1768,3))=312,LEN($I1768)=4),VLOOKUP($I1768,_312_Table3,MATCH(LEFT($B1768,1),_312_Table3_ColumnLookup,0),FALSE)
+N("312"),
  IF(VALUE(LEFT($A1768,3))=313,VLOOKUP(VALUE(MID($B1768,2,1)),_313_Table3,MATCH(MID($B1768,1,1),_313_Table3_ColumnLookup,0),FALSE)
+N("313"),
  IF(AND(VALUE(LEFT($A1768,3))=314,LEN($B1768)=3),VLOOKUP(VALUE(MID($B1768,2,2)),_314_Table3,MATCH(MID($B1768,1,1),_314_Table3_ColumnLookup,0),FALSE),
  IF(VALUE(LEFT($A1768,3))=314,VLOOKUP(VALUE(MID($B1768,2,1)),_314_Table3,MATCH(MID($B1768,1,1),_314_Table3_ColumnLookup,0),FALSE)
+N("314"),
""))))))))))))))))))))))))</f>
        <v>#N/A</v>
      </c>
      <c r="H1768" s="321" t="str">
        <f>IFERROR(
IF(ISERROR($D1768)=FALSE,$D1768,IF(ISERROR($E1768)=FALSE,$E1768,IF(ISERROR($F1768)=FALSE,$F1768
+N("012 checkboxes"),
IF(
IF(OR(LEFT($A1768,9)="Syndicate",LEFT($A1768,12)="NewSyndicate"),VLOOKUP($A1768,'012'!$J:$ZW,MATCH("Link to button",'012'!$J$1:$ZW$1,0),0)
+N("309 checkbox"),
IF($C1768="309 LCR Summary0",VLOOKUP("Notes990",'309'!$P:$ZZ,MATCH("Link to button",'309'!$P$1:$ZZ$1,0),0)
+N("313 checkboxes"),
IF($C1768="313 Financial Information0LcmVsScr",IF($C1768="309 LCR Summary0",VLOOKUP("LcmVsScr",'309'!$N:$ZZ,MATCH("Link to button",'309'!$N$1:$ZZ$1,0),0),
IF($C1768="313 Financial Information0LcrDocAttached",IF($C1768="309 LCR Summary0",VLOOKUP("LcrDocAttached",'309'!$N:$ZZ,MATCH("Link to button",'309'!$N$1:$ZZ$1,0),
0)))))))=1,TRUE,FALSE)
))),"")</f>
        <v/>
      </c>
    </row>
    <row r="1769" spans="1:8">
      <c r="A1769" s="237" t="e">
        <f>VLOOKUP($G1769,CSVLookups!$B:$R,MATCH(A$1,CSVLookups!$B$1:$R$1,0),FALSE)</f>
        <v>#N/A</v>
      </c>
      <c r="B1769" s="237" t="e">
        <f>VLOOKUP($G1769,CSVLookups!$B:$R,MATCH(B$1,CSVLookups!$B$1:$R$1,0),FALSE)</f>
        <v>#N/A</v>
      </c>
      <c r="C1769" s="238" t="e">
        <f t="shared" si="28"/>
        <v>#N/A</v>
      </c>
      <c r="D1769" s="238" t="e">
        <f>IF(AND(VALUE(LEFT($A1769,3))=309,LEN($B1769)=3),VLOOKUP(VALUE(MID($B1769,2,2)),_309_Table1,MATCH(MID($B1769,1,1),_309_Table1_ColumnLookup,0),FALSE),
  IF($C1769="309 LCR SummaryA",OneYearSCR,IF($C1769="309 LCR SummaryB",UltimateSCR,IF(VALUE(LEFT($A1769,3))=309,VLOOKUP(VALUE(MID($B1769,2,1)),_309_Table1,MATCH(MID($B1769,1,1),_309_Table1_ColumnLookup,0),FALSE)
+N("309"),
  IF(VALUE(LEFT($A1769,3))=310,VLOOKUP(VALUE(MID($B1769,2,1)),_310_Table1,MATCH(MID($B1769,1,1),_310_Table1_ColumnLookup,0),FALSE)
+N("310"),
  IF(AND(VALUE(LEFT($A1769,3))=311,LEN($I1769)=4),VLOOKUP($I1769,_311_Table1,MATCH($B1769,_311_Table1_ColumnLookup,0),FALSE),
  IF(AND(VALUE(LEFT($A1769,3))=311,OR($B1769="I2",$B1769="J2",$B1769="K2",$B1769="L2")),VLOOKUP('311'!$G$58,_311_Table1,MATCH(MID($B1769,1,1),_311_Table1_ColumnLookup,0),FALSE),
  IF(AND(VALUE(LEFT($A1769,3))=311,RIGHT($B1769,5)="Total"),VLOOKUP('311'!$G$59,_311_Table1,MATCH(MID($B1769,1,1),_311_Table1_ColumnLookup,0),FALSE),
  IF(VALUE(LEFT($A1769,3))=311,VLOOKUP(VALUE(MID($B1769,2,1)),_311_Table1,MATCH(MID($B1769,1,1),_311_Table1_ColumnLookup,0),FALSE)
+N("311"),
  IF(AND(VALUE(LEFT($A1769,3))=312,LEFT($G1769,10)="Unincepted",$B1769="G "),VLOOKUP(" ULO",_312_Table1,MATCH('312'!$N$16,_312_Table1_ColumnLookup,0),FALSE),
  IF(AND(VALUE(LEFT($A1769,3))=312,LEFT($G1769,10)="Unincepted",$B1769="O "),VLOOKUP(" ULO",_312_Table1,MATCH('312'!$V$16,_312_Table1_ColumnLookup,0),FALSE),
  IF(AND(VALUE(LEFT($A1769,3))=312,LEFT($G1769,10)="Unincepted",$B1769="Q "),VLOOKUP(" ULO",_312_Table1,MATCH('312'!$X$16,_312_Table1_ColumnLookup,0),FALSE),
  IF(AND(VALUE(LEFT($A1769,3))=312,LEFT($G1769,10)="Unincepted"),VLOOKUP(" ULO",_312_Table1,MATCH(LEFT($B1769,1),_312_Table1_ColumnLookup,0),FALSE),
  IF(AND(VALUE(LEFT($A1769,3))=312,LEFT($G1769,5)="Total",$B1769="G "),VLOOKUP('312'!$F$80,_312_Table1,MATCH('312'!$N$16,_312_Table1_ColumnLookup,0),FALSE),
  IF(AND(VALUE(LEFT($A1769,3))=312,LEFT($G1769,5)="Total",$B1769="O "),VLOOKUP('312'!$F$80,_312_Table1,MATCH('312'!$V$16,_312_Table1_ColumnLookup,0),FALSE),
  IF(AND(VALUE(LEFT($A1769,3))=312,LEFT($G1769,5)="Total",$B1769="Q "),VLOOKUP('312'!$F$80,_312_Table1,MATCH('312'!$X$16,_312_Table1_ColumnLookup,0),FALSE),
  IF(AND(VALUE(LEFT($A1769,3))=312,LEFT($G1769,5)="Total"),VLOOKUP('312'!$F$80,_312_Table1,MATCH(LEFT($B1769,1),_312_Table1_ColumnLookup,0),FALSE),
  IF(AND(VALUE(LEFT($A1769,3))=312,LEN($I1769)=4,$B1769="G"),VLOOKUP($I1769,_312_Table1,MATCH('312'!$N$16,_312_Table1_ColumnLookup,0),FALSE),
  IF(AND(VALUE(LEFT($A1769,3))=312,LEN($I1769)=4,$B1769="O"),VLOOKUP($I1769,_312_Table1,MATCH('312'!$V$16,_312_Table1_ColumnLookup,0),FALSE),
  IF(AND(VALUE(LEFT($A1769,3))=312,LEN($I1769)=4,$B1769="Q"),VLOOKUP($I1769,_312_Table1,MATCH('312'!$X$16,_312_Table1_ColumnLookup,0),FALSE),
  IF(AND(VALUE(LEFT($A1769,3))=312,LEN($I1769)=4),VLOOKUP($I1769,_312_Table1,MATCH(LEFT($B1769,1),_312_Table1_ColumnLookup,0),FALSE)
+N("312"),
  IF(VALUE(LEFT($A1769,3))=313,VLOOKUP(VALUE(MID($B1769,2,1)),_313_Table1,MATCH(MID($B1769,1,1),_313_Table1_ColumnLookup,0),FALSE)
+N("313"),
  IF(AND(VALUE(LEFT($A1769,3))=314,LEN($B1769)=3),VLOOKUP(VALUE(MID($B1769,2,2)),_314_Table1,MATCH(MID($B1769,1,1),_314_Table1_ColumnLookup,0),FALSE),
  IF(VALUE(LEFT($A1769,3))=314,VLOOKUP(VALUE(MID($B1769,2,1)),_314_Table1,MATCH(MID($B1769,1,1),_314_Table1_ColumnLookup,0),FALSE)
+N("314"),
""))))))))))))))))))))))))</f>
        <v>#N/A</v>
      </c>
      <c r="E1769" s="238" t="e">
        <f>IF(AND(VALUE(LEFT($A1769,3))=309,LEN($B1769)=3),VLOOKUP(VALUE(MID($B1769,2,2)),_309_Table2,MATCH(MID($B1769,1,1),_309_Table2_ColumnLookup,0),FALSE),
  IF($C1769="309 LCR SummaryA",OneYearSCR,IF($C1769="309 LCR SummaryB",UltimateSCR,IF(VALUE(LEFT($A1769,3))=309,VLOOKUP(VALUE(MID($B1769,2,1)),_309_Table2,MATCH(MID($B1769,1,1),_309_Table2_ColumnLookup,0),FALSE)
+N("309"),
  IF(VALUE(LEFT($A1769,3))=310,VLOOKUP(VALUE(MID($B1769,2,1)),_310_Table2,MATCH(MID($B1769,1,1),_310_Table2_ColumnLookup,0),FALSE)
+N("310"),
  IF(AND(VALUE(LEFT($A1769,3))=311,LEN($I1769)=4),VLOOKUP($I1769,_311_Table2,MATCH($B1769,_311_Table2_ColumnLookup,0),FALSE),
  IF(AND(VALUE(LEFT($A1769,3))=311,OR($B1769="I2",$B1769="J2",$B1769="K2",$B1769="L2")),VLOOKUP('311'!$G$58,_311_Table2,MATCH(MID($B1769,1,1),_311_Table2_ColumnLookup,0),FALSE),
  IF(AND(VALUE(LEFT($A1769,3))=311,RIGHT($B1769,5)="Total"),VLOOKUP('311'!$G$59,_311_Table2,MATCH(MID($B1769,1,1),_311_Table2_ColumnLookup,0),FALSE),
  IF(VALUE(LEFT($A1769,3))=311,VLOOKUP(VALUE(MID($B1769,2,1)),_311_Table2,MATCH(MID($B1769,1,1),_311_Table2_ColumnLookup,0),FALSE)
+N("311"),
  IF(AND(VALUE(LEFT($A1769,3))=312,LEFT($G1769,10)="Unincepted",$B1769="G "),VLOOKUP(" ULO",_312_Table2,MATCH('312'!$N$16,_312_Table2_ColumnLookup,0),FALSE),
  IF(AND(VALUE(LEFT($A1769,3))=312,LEFT($G1769,10)="Unincepted",$B1769="O "),VLOOKUP(" ULO",_312_Table2,MATCH('312'!$V$16,_312_Table2_ColumnLookup,0),FALSE),
  IF(AND(VALUE(LEFT($A1769,3))=312,LEFT($G1769,10)="Unincepted",$B1769="Q "),VLOOKUP(" ULO",_312_Table2,MATCH('312'!$X$16,_312_Table2_ColumnLookup,0),FALSE),
  IF(AND(VALUE(LEFT($A1769,3))=312,LEFT($G1769,10)="Unincepted"),VLOOKUP(" ULO",_312_Table2,MATCH(LEFT($B1769,1),_312_Table2_ColumnLookup,0),FALSE),
  IF(AND(VALUE(LEFT($A1769,3))=312,LEFT($G1769,5)="Total",$B1769="G "),VLOOKUP('312'!$F$80,_312_Table2,MATCH('312'!$N$16,_312_Table2_ColumnLookup,0),FALSE),
  IF(AND(VALUE(LEFT($A1769,3))=312,LEFT($G1769,5)="Total",$B1769="O "),VLOOKUP('312'!$F$80,_312_Table2,MATCH('312'!$V$16,_312_Table2_ColumnLookup,0),FALSE),
  IF(AND(VALUE(LEFT($A1769,3))=312,LEFT($G1769,5)="Total",$B1769="Q "),VLOOKUP('312'!$F$80,_312_Table2,MATCH('312'!$X$16,_312_Table2_ColumnLookup,0),FALSE),
  IF(AND(VALUE(LEFT($A1769,3))=312,LEFT($G1769,5)="Total"),VLOOKUP('312'!$F$80,_312_Table2,MATCH(LEFT($B1769,1),_312_Table2_ColumnLookup,0),FALSE),
  IF(AND(VALUE(LEFT($A1769,3))=312,LEN($I1769)=4,$B1769="G"),VLOOKUP($I1769,_312_Table2,MATCH('312'!$N$16,_312_Table2_ColumnLookup,0),FALSE),
  IF(AND(VALUE(LEFT($A1769,3))=312,LEN($I1769)=4,$B1769="O"),VLOOKUP($I1769,_312_Table2,MATCH('312'!$V$16,_312_Table2_ColumnLookup,0),FALSE),
  IF(AND(VALUE(LEFT($A1769,3))=312,LEN($I1769)=4,$B1769="Q"),VLOOKUP($I1769,_312_Table2,MATCH('312'!$X$16,_312_Table2_ColumnLookup,0),FALSE),
  IF(AND(VALUE(LEFT($A1769,3))=312,LEN($I1769)=4),VLOOKUP($I1769,_312_Table2,MATCH(LEFT($B1769,1),_312_Table2_ColumnLookup,0),FALSE)
+N("312"),
  IF(VALUE(LEFT($A1769,3))=313,VLOOKUP(VALUE(MID($B1769,2,1)),_313_Table2,MATCH(MID($B1769,1,1),_313_Table2_ColumnLookup,0),FALSE)
+N("313"),
  IF(AND(VALUE(LEFT($A1769,3))=314,LEN($B1769)=3),VLOOKUP(VALUE(MID($B1769,2,2)),_314_Table2,MATCH(MID($B1769,1,1),_314_Table2_ColumnLookup,0),FALSE),
  IF(VALUE(LEFT($A1769,3))=314,VLOOKUP(VALUE(MID($B1769,2,1)),_314_Table2,MATCH(MID($B1769,1,1),_314_Table2_ColumnLookup,0),FALSE)
+N("314"),
""))))))))))))))))))))))))</f>
        <v>#N/A</v>
      </c>
      <c r="F1769" s="238" t="e">
        <f>IF(AND(VALUE(LEFT($A1769,3))=309,LEN($B1769)=3),VLOOKUP(VALUE(MID($B1769,2,2)),_309_Table3,MATCH(MID($B1769,1,1),_309_Table3_ColumnLookup,0),FALSE),
  IF($C1769="309 LCR SummaryA",OneYearSCR,IF($C1769="309 LCR SummaryB",UltimateSCR,IF(VALUE(LEFT($A1769,3))=309,VLOOKUP(VALUE(MID($B1769,2,1)),_309_Table3,MATCH(MID($B1769,1,1),_309_Table3_ColumnLookup,0),FALSE)
+N("309"),
  IF(VALUE(LEFT($A1769,3))=310,VLOOKUP(VALUE(MID($B1769,2,1)),_310_Table3,MATCH(MID($B1769,1,1),_310_Table3_ColumnLookup,0),FALSE)
+N("310"),
  IF(AND(VALUE(LEFT($A1769,3))=311,LEN($I1769)=4),VLOOKUP($I1769,_311_Table3,MATCH($B1769,_311_Table3_ColumnLookup,0),FALSE),
  IF(AND(VALUE(LEFT($A1769,3))=311,OR($B1769="I2",$B1769="J2",$B1769="K2",$B1769="L2")),VLOOKUP('311'!$G$58,_311_Table3,MATCH(MID($B1769,1,1),_311_Table3_ColumnLookup,0),FALSE),
  IF(AND(VALUE(LEFT($A1769,3))=311,RIGHT($B1769,5)="Total"),VLOOKUP('311'!$G$59,_311_Table3,MATCH(MID($B1769,1,1),_311_Table3_ColumnLookup,0),FALSE),
  IF(VALUE(LEFT($A1769,3))=311,VLOOKUP(VALUE(MID($B1769,2,1)),_311_Table3,MATCH(MID($B1769,1,1),_311_Table3_ColumnLookup,0),FALSE)
+N("311"),
  IF(AND(VALUE(LEFT($A1769,3))=312,LEFT($G1769,10)="Unincepted",$B1769="G "),VLOOKUP(" ULO",_312_Table3,MATCH('312'!$N$16,_312_Table3_ColumnLookup,0),FALSE),
  IF(AND(VALUE(LEFT($A1769,3))=312,LEFT($G1769,10)="Unincepted",$B1769="O "),VLOOKUP(" ULO",_312_Table3,MATCH('312'!$V$16,_312_Table3_ColumnLookup,0),FALSE),
  IF(AND(VALUE(LEFT($A1769,3))=312,LEFT($G1769,10)="Unincepted",$B1769="Q "),VLOOKUP(" ULO",_312_Table3,MATCH('312'!$X$16,_312_Table3_ColumnLookup,0),FALSE),
  IF(AND(VALUE(LEFT($A1769,3))=312,LEFT($G1769,10)="Unincepted"),VLOOKUP(" ULO",_312_Table3,MATCH(LEFT($B1769,1),_312_Table3_ColumnLookup,0),FALSE),
  IF(AND(VALUE(LEFT($A1769,3))=312,LEFT($G1769,5)="Total",$B1769="G "),VLOOKUP('312'!$F$80,_312_Table3,MATCH('312'!$N$16,_312_Table3_ColumnLookup,0),FALSE),
  IF(AND(VALUE(LEFT($A1769,3))=312,LEFT($G1769,5)="Total",$B1769="O "),VLOOKUP('312'!$F$80,_312_Table3,MATCH('312'!$V$16,_312_Table3_ColumnLookup,0),FALSE),
  IF(AND(VALUE(LEFT($A1769,3))=312,LEFT($G1769,5)="Total",$B1769="Q "),VLOOKUP('312'!$F$80,_312_Table3,MATCH('312'!$X$16,_312_Table3_ColumnLookup,0),FALSE),
  IF(AND(VALUE(LEFT($A1769,3))=312,LEFT($G1769,5)="Total"),VLOOKUP('312'!$F$80,_312_Table3,MATCH(LEFT($B1769,1),_312_Table3_ColumnLookup,0),FALSE),
  IF(AND(VALUE(LEFT($A1769,3))=312,LEN($I1769)=4,$B1769="G"),VLOOKUP($I1769,_312_Table3,MATCH('312'!$N$16,_312_Table3_ColumnLookup,0),FALSE),
  IF(AND(VALUE(LEFT($A1769,3))=312,LEN($I1769)=4,$B1769="O"),VLOOKUP($I1769,_312_Table3,MATCH('312'!$V$16,_312_Table3_ColumnLookup,0),FALSE),
  IF(AND(VALUE(LEFT($A1769,3))=312,LEN($I1769)=4,$B1769="Q"),VLOOKUP($I1769,_312_Table3,MATCH('312'!$X$16,_312_Table3_ColumnLookup,0),FALSE),
  IF(AND(VALUE(LEFT($A1769,3))=312,LEN($I1769)=4),VLOOKUP($I1769,_312_Table3,MATCH(LEFT($B1769,1),_312_Table3_ColumnLookup,0),FALSE)
+N("312"),
  IF(VALUE(LEFT($A1769,3))=313,VLOOKUP(VALUE(MID($B1769,2,1)),_313_Table3,MATCH(MID($B1769,1,1),_313_Table3_ColumnLookup,0),FALSE)
+N("313"),
  IF(AND(VALUE(LEFT($A1769,3))=314,LEN($B1769)=3),VLOOKUP(VALUE(MID($B1769,2,2)),_314_Table3,MATCH(MID($B1769,1,1),_314_Table3_ColumnLookup,0),FALSE),
  IF(VALUE(LEFT($A1769,3))=314,VLOOKUP(VALUE(MID($B1769,2,1)),_314_Table3,MATCH(MID($B1769,1,1),_314_Table3_ColumnLookup,0),FALSE)
+N("314"),
""))))))))))))))))))))))))</f>
        <v>#N/A</v>
      </c>
      <c r="H1769" s="321" t="str">
        <f>IFERROR(
IF(ISERROR($D1769)=FALSE,$D1769,IF(ISERROR($E1769)=FALSE,$E1769,IF(ISERROR($F1769)=FALSE,$F1769
+N("012 checkboxes"),
IF(
IF(OR(LEFT($A1769,9)="Syndicate",LEFT($A1769,12)="NewSyndicate"),VLOOKUP($A1769,'012'!$J:$ZW,MATCH("Link to button",'012'!$J$1:$ZW$1,0),0)
+N("309 checkbox"),
IF($C1769="309 LCR Summary0",VLOOKUP("Notes990",'309'!$P:$ZZ,MATCH("Link to button",'309'!$P$1:$ZZ$1,0),0)
+N("313 checkboxes"),
IF($C1769="313 Financial Information0LcmVsScr",IF($C1769="309 LCR Summary0",VLOOKUP("LcmVsScr",'309'!$N:$ZZ,MATCH("Link to button",'309'!$N$1:$ZZ$1,0),0),
IF($C1769="313 Financial Information0LcrDocAttached",IF($C1769="309 LCR Summary0",VLOOKUP("LcrDocAttached",'309'!$N:$ZZ,MATCH("Link to button",'309'!$N$1:$ZZ$1,0),
0)))))))=1,TRUE,FALSE)
))),"")</f>
        <v/>
      </c>
    </row>
    <row r="1770" spans="1:8">
      <c r="A1770" s="237" t="e">
        <f>VLOOKUP($G1770,CSVLookups!$B:$R,MATCH(A$1,CSVLookups!$B$1:$R$1,0),FALSE)</f>
        <v>#N/A</v>
      </c>
      <c r="B1770" s="237" t="e">
        <f>VLOOKUP($G1770,CSVLookups!$B:$R,MATCH(B$1,CSVLookups!$B$1:$R$1,0),FALSE)</f>
        <v>#N/A</v>
      </c>
      <c r="C1770" s="238" t="e">
        <f t="shared" si="28"/>
        <v>#N/A</v>
      </c>
      <c r="D1770" s="238" t="e">
        <f>IF(AND(VALUE(LEFT($A1770,3))=309,LEN($B1770)=3),VLOOKUP(VALUE(MID($B1770,2,2)),_309_Table1,MATCH(MID($B1770,1,1),_309_Table1_ColumnLookup,0),FALSE),
  IF($C1770="309 LCR SummaryA",OneYearSCR,IF($C1770="309 LCR SummaryB",UltimateSCR,IF(VALUE(LEFT($A1770,3))=309,VLOOKUP(VALUE(MID($B1770,2,1)),_309_Table1,MATCH(MID($B1770,1,1),_309_Table1_ColumnLookup,0),FALSE)
+N("309"),
  IF(VALUE(LEFT($A1770,3))=310,VLOOKUP(VALUE(MID($B1770,2,1)),_310_Table1,MATCH(MID($B1770,1,1),_310_Table1_ColumnLookup,0),FALSE)
+N("310"),
  IF(AND(VALUE(LEFT($A1770,3))=311,LEN($I1770)=4),VLOOKUP($I1770,_311_Table1,MATCH($B1770,_311_Table1_ColumnLookup,0),FALSE),
  IF(AND(VALUE(LEFT($A1770,3))=311,OR($B1770="I2",$B1770="J2",$B1770="K2",$B1770="L2")),VLOOKUP('311'!$G$58,_311_Table1,MATCH(MID($B1770,1,1),_311_Table1_ColumnLookup,0),FALSE),
  IF(AND(VALUE(LEFT($A1770,3))=311,RIGHT($B1770,5)="Total"),VLOOKUP('311'!$G$59,_311_Table1,MATCH(MID($B1770,1,1),_311_Table1_ColumnLookup,0),FALSE),
  IF(VALUE(LEFT($A1770,3))=311,VLOOKUP(VALUE(MID($B1770,2,1)),_311_Table1,MATCH(MID($B1770,1,1),_311_Table1_ColumnLookup,0),FALSE)
+N("311"),
  IF(AND(VALUE(LEFT($A1770,3))=312,LEFT($G1770,10)="Unincepted",$B1770="G "),VLOOKUP(" ULO",_312_Table1,MATCH('312'!$N$16,_312_Table1_ColumnLookup,0),FALSE),
  IF(AND(VALUE(LEFT($A1770,3))=312,LEFT($G1770,10)="Unincepted",$B1770="O "),VLOOKUP(" ULO",_312_Table1,MATCH('312'!$V$16,_312_Table1_ColumnLookup,0),FALSE),
  IF(AND(VALUE(LEFT($A1770,3))=312,LEFT($G1770,10)="Unincepted",$B1770="Q "),VLOOKUP(" ULO",_312_Table1,MATCH('312'!$X$16,_312_Table1_ColumnLookup,0),FALSE),
  IF(AND(VALUE(LEFT($A1770,3))=312,LEFT($G1770,10)="Unincepted"),VLOOKUP(" ULO",_312_Table1,MATCH(LEFT($B1770,1),_312_Table1_ColumnLookup,0),FALSE),
  IF(AND(VALUE(LEFT($A1770,3))=312,LEFT($G1770,5)="Total",$B1770="G "),VLOOKUP('312'!$F$80,_312_Table1,MATCH('312'!$N$16,_312_Table1_ColumnLookup,0),FALSE),
  IF(AND(VALUE(LEFT($A1770,3))=312,LEFT($G1770,5)="Total",$B1770="O "),VLOOKUP('312'!$F$80,_312_Table1,MATCH('312'!$V$16,_312_Table1_ColumnLookup,0),FALSE),
  IF(AND(VALUE(LEFT($A1770,3))=312,LEFT($G1770,5)="Total",$B1770="Q "),VLOOKUP('312'!$F$80,_312_Table1,MATCH('312'!$X$16,_312_Table1_ColumnLookup,0),FALSE),
  IF(AND(VALUE(LEFT($A1770,3))=312,LEFT($G1770,5)="Total"),VLOOKUP('312'!$F$80,_312_Table1,MATCH(LEFT($B1770,1),_312_Table1_ColumnLookup,0),FALSE),
  IF(AND(VALUE(LEFT($A1770,3))=312,LEN($I1770)=4,$B1770="G"),VLOOKUP($I1770,_312_Table1,MATCH('312'!$N$16,_312_Table1_ColumnLookup,0),FALSE),
  IF(AND(VALUE(LEFT($A1770,3))=312,LEN($I1770)=4,$B1770="O"),VLOOKUP($I1770,_312_Table1,MATCH('312'!$V$16,_312_Table1_ColumnLookup,0),FALSE),
  IF(AND(VALUE(LEFT($A1770,3))=312,LEN($I1770)=4,$B1770="Q"),VLOOKUP($I1770,_312_Table1,MATCH('312'!$X$16,_312_Table1_ColumnLookup,0),FALSE),
  IF(AND(VALUE(LEFT($A1770,3))=312,LEN($I1770)=4),VLOOKUP($I1770,_312_Table1,MATCH(LEFT($B1770,1),_312_Table1_ColumnLookup,0),FALSE)
+N("312"),
  IF(VALUE(LEFT($A1770,3))=313,VLOOKUP(VALUE(MID($B1770,2,1)),_313_Table1,MATCH(MID($B1770,1,1),_313_Table1_ColumnLookup,0),FALSE)
+N("313"),
  IF(AND(VALUE(LEFT($A1770,3))=314,LEN($B1770)=3),VLOOKUP(VALUE(MID($B1770,2,2)),_314_Table1,MATCH(MID($B1770,1,1),_314_Table1_ColumnLookup,0),FALSE),
  IF(VALUE(LEFT($A1770,3))=314,VLOOKUP(VALUE(MID($B1770,2,1)),_314_Table1,MATCH(MID($B1770,1,1),_314_Table1_ColumnLookup,0),FALSE)
+N("314"),
""))))))))))))))))))))))))</f>
        <v>#N/A</v>
      </c>
      <c r="E1770" s="238" t="e">
        <f>IF(AND(VALUE(LEFT($A1770,3))=309,LEN($B1770)=3),VLOOKUP(VALUE(MID($B1770,2,2)),_309_Table2,MATCH(MID($B1770,1,1),_309_Table2_ColumnLookup,0),FALSE),
  IF($C1770="309 LCR SummaryA",OneYearSCR,IF($C1770="309 LCR SummaryB",UltimateSCR,IF(VALUE(LEFT($A1770,3))=309,VLOOKUP(VALUE(MID($B1770,2,1)),_309_Table2,MATCH(MID($B1770,1,1),_309_Table2_ColumnLookup,0),FALSE)
+N("309"),
  IF(VALUE(LEFT($A1770,3))=310,VLOOKUP(VALUE(MID($B1770,2,1)),_310_Table2,MATCH(MID($B1770,1,1),_310_Table2_ColumnLookup,0),FALSE)
+N("310"),
  IF(AND(VALUE(LEFT($A1770,3))=311,LEN($I1770)=4),VLOOKUP($I1770,_311_Table2,MATCH($B1770,_311_Table2_ColumnLookup,0),FALSE),
  IF(AND(VALUE(LEFT($A1770,3))=311,OR($B1770="I2",$B1770="J2",$B1770="K2",$B1770="L2")),VLOOKUP('311'!$G$58,_311_Table2,MATCH(MID($B1770,1,1),_311_Table2_ColumnLookup,0),FALSE),
  IF(AND(VALUE(LEFT($A1770,3))=311,RIGHT($B1770,5)="Total"),VLOOKUP('311'!$G$59,_311_Table2,MATCH(MID($B1770,1,1),_311_Table2_ColumnLookup,0),FALSE),
  IF(VALUE(LEFT($A1770,3))=311,VLOOKUP(VALUE(MID($B1770,2,1)),_311_Table2,MATCH(MID($B1770,1,1),_311_Table2_ColumnLookup,0),FALSE)
+N("311"),
  IF(AND(VALUE(LEFT($A1770,3))=312,LEFT($G1770,10)="Unincepted",$B1770="G "),VLOOKUP(" ULO",_312_Table2,MATCH('312'!$N$16,_312_Table2_ColumnLookup,0),FALSE),
  IF(AND(VALUE(LEFT($A1770,3))=312,LEFT($G1770,10)="Unincepted",$B1770="O "),VLOOKUP(" ULO",_312_Table2,MATCH('312'!$V$16,_312_Table2_ColumnLookup,0),FALSE),
  IF(AND(VALUE(LEFT($A1770,3))=312,LEFT($G1770,10)="Unincepted",$B1770="Q "),VLOOKUP(" ULO",_312_Table2,MATCH('312'!$X$16,_312_Table2_ColumnLookup,0),FALSE),
  IF(AND(VALUE(LEFT($A1770,3))=312,LEFT($G1770,10)="Unincepted"),VLOOKUP(" ULO",_312_Table2,MATCH(LEFT($B1770,1),_312_Table2_ColumnLookup,0),FALSE),
  IF(AND(VALUE(LEFT($A1770,3))=312,LEFT($G1770,5)="Total",$B1770="G "),VLOOKUP('312'!$F$80,_312_Table2,MATCH('312'!$N$16,_312_Table2_ColumnLookup,0),FALSE),
  IF(AND(VALUE(LEFT($A1770,3))=312,LEFT($G1770,5)="Total",$B1770="O "),VLOOKUP('312'!$F$80,_312_Table2,MATCH('312'!$V$16,_312_Table2_ColumnLookup,0),FALSE),
  IF(AND(VALUE(LEFT($A1770,3))=312,LEFT($G1770,5)="Total",$B1770="Q "),VLOOKUP('312'!$F$80,_312_Table2,MATCH('312'!$X$16,_312_Table2_ColumnLookup,0),FALSE),
  IF(AND(VALUE(LEFT($A1770,3))=312,LEFT($G1770,5)="Total"),VLOOKUP('312'!$F$80,_312_Table2,MATCH(LEFT($B1770,1),_312_Table2_ColumnLookup,0),FALSE),
  IF(AND(VALUE(LEFT($A1770,3))=312,LEN($I1770)=4,$B1770="G"),VLOOKUP($I1770,_312_Table2,MATCH('312'!$N$16,_312_Table2_ColumnLookup,0),FALSE),
  IF(AND(VALUE(LEFT($A1770,3))=312,LEN($I1770)=4,$B1770="O"),VLOOKUP($I1770,_312_Table2,MATCH('312'!$V$16,_312_Table2_ColumnLookup,0),FALSE),
  IF(AND(VALUE(LEFT($A1770,3))=312,LEN($I1770)=4,$B1770="Q"),VLOOKUP($I1770,_312_Table2,MATCH('312'!$X$16,_312_Table2_ColumnLookup,0),FALSE),
  IF(AND(VALUE(LEFT($A1770,3))=312,LEN($I1770)=4),VLOOKUP($I1770,_312_Table2,MATCH(LEFT($B1770,1),_312_Table2_ColumnLookup,0),FALSE)
+N("312"),
  IF(VALUE(LEFT($A1770,3))=313,VLOOKUP(VALUE(MID($B1770,2,1)),_313_Table2,MATCH(MID($B1770,1,1),_313_Table2_ColumnLookup,0),FALSE)
+N("313"),
  IF(AND(VALUE(LEFT($A1770,3))=314,LEN($B1770)=3),VLOOKUP(VALUE(MID($B1770,2,2)),_314_Table2,MATCH(MID($B1770,1,1),_314_Table2_ColumnLookup,0),FALSE),
  IF(VALUE(LEFT($A1770,3))=314,VLOOKUP(VALUE(MID($B1770,2,1)),_314_Table2,MATCH(MID($B1770,1,1),_314_Table2_ColumnLookup,0),FALSE)
+N("314"),
""))))))))))))))))))))))))</f>
        <v>#N/A</v>
      </c>
      <c r="F1770" s="238" t="e">
        <f>IF(AND(VALUE(LEFT($A1770,3))=309,LEN($B1770)=3),VLOOKUP(VALUE(MID($B1770,2,2)),_309_Table3,MATCH(MID($B1770,1,1),_309_Table3_ColumnLookup,0),FALSE),
  IF($C1770="309 LCR SummaryA",OneYearSCR,IF($C1770="309 LCR SummaryB",UltimateSCR,IF(VALUE(LEFT($A1770,3))=309,VLOOKUP(VALUE(MID($B1770,2,1)),_309_Table3,MATCH(MID($B1770,1,1),_309_Table3_ColumnLookup,0),FALSE)
+N("309"),
  IF(VALUE(LEFT($A1770,3))=310,VLOOKUP(VALUE(MID($B1770,2,1)),_310_Table3,MATCH(MID($B1770,1,1),_310_Table3_ColumnLookup,0),FALSE)
+N("310"),
  IF(AND(VALUE(LEFT($A1770,3))=311,LEN($I1770)=4),VLOOKUP($I1770,_311_Table3,MATCH($B1770,_311_Table3_ColumnLookup,0),FALSE),
  IF(AND(VALUE(LEFT($A1770,3))=311,OR($B1770="I2",$B1770="J2",$B1770="K2",$B1770="L2")),VLOOKUP('311'!$G$58,_311_Table3,MATCH(MID($B1770,1,1),_311_Table3_ColumnLookup,0),FALSE),
  IF(AND(VALUE(LEFT($A1770,3))=311,RIGHT($B1770,5)="Total"),VLOOKUP('311'!$G$59,_311_Table3,MATCH(MID($B1770,1,1),_311_Table3_ColumnLookup,0),FALSE),
  IF(VALUE(LEFT($A1770,3))=311,VLOOKUP(VALUE(MID($B1770,2,1)),_311_Table3,MATCH(MID($B1770,1,1),_311_Table3_ColumnLookup,0),FALSE)
+N("311"),
  IF(AND(VALUE(LEFT($A1770,3))=312,LEFT($G1770,10)="Unincepted",$B1770="G "),VLOOKUP(" ULO",_312_Table3,MATCH('312'!$N$16,_312_Table3_ColumnLookup,0),FALSE),
  IF(AND(VALUE(LEFT($A1770,3))=312,LEFT($G1770,10)="Unincepted",$B1770="O "),VLOOKUP(" ULO",_312_Table3,MATCH('312'!$V$16,_312_Table3_ColumnLookup,0),FALSE),
  IF(AND(VALUE(LEFT($A1770,3))=312,LEFT($G1770,10)="Unincepted",$B1770="Q "),VLOOKUP(" ULO",_312_Table3,MATCH('312'!$X$16,_312_Table3_ColumnLookup,0),FALSE),
  IF(AND(VALUE(LEFT($A1770,3))=312,LEFT($G1770,10)="Unincepted"),VLOOKUP(" ULO",_312_Table3,MATCH(LEFT($B1770,1),_312_Table3_ColumnLookup,0),FALSE),
  IF(AND(VALUE(LEFT($A1770,3))=312,LEFT($G1770,5)="Total",$B1770="G "),VLOOKUP('312'!$F$80,_312_Table3,MATCH('312'!$N$16,_312_Table3_ColumnLookup,0),FALSE),
  IF(AND(VALUE(LEFT($A1770,3))=312,LEFT($G1770,5)="Total",$B1770="O "),VLOOKUP('312'!$F$80,_312_Table3,MATCH('312'!$V$16,_312_Table3_ColumnLookup,0),FALSE),
  IF(AND(VALUE(LEFT($A1770,3))=312,LEFT($G1770,5)="Total",$B1770="Q "),VLOOKUP('312'!$F$80,_312_Table3,MATCH('312'!$X$16,_312_Table3_ColumnLookup,0),FALSE),
  IF(AND(VALUE(LEFT($A1770,3))=312,LEFT($G1770,5)="Total"),VLOOKUP('312'!$F$80,_312_Table3,MATCH(LEFT($B1770,1),_312_Table3_ColumnLookup,0),FALSE),
  IF(AND(VALUE(LEFT($A1770,3))=312,LEN($I1770)=4,$B1770="G"),VLOOKUP($I1770,_312_Table3,MATCH('312'!$N$16,_312_Table3_ColumnLookup,0),FALSE),
  IF(AND(VALUE(LEFT($A1770,3))=312,LEN($I1770)=4,$B1770="O"),VLOOKUP($I1770,_312_Table3,MATCH('312'!$V$16,_312_Table3_ColumnLookup,0),FALSE),
  IF(AND(VALUE(LEFT($A1770,3))=312,LEN($I1770)=4,$B1770="Q"),VLOOKUP($I1770,_312_Table3,MATCH('312'!$X$16,_312_Table3_ColumnLookup,0),FALSE),
  IF(AND(VALUE(LEFT($A1770,3))=312,LEN($I1770)=4),VLOOKUP($I1770,_312_Table3,MATCH(LEFT($B1770,1),_312_Table3_ColumnLookup,0),FALSE)
+N("312"),
  IF(VALUE(LEFT($A1770,3))=313,VLOOKUP(VALUE(MID($B1770,2,1)),_313_Table3,MATCH(MID($B1770,1,1),_313_Table3_ColumnLookup,0),FALSE)
+N("313"),
  IF(AND(VALUE(LEFT($A1770,3))=314,LEN($B1770)=3),VLOOKUP(VALUE(MID($B1770,2,2)),_314_Table3,MATCH(MID($B1770,1,1),_314_Table3_ColumnLookup,0),FALSE),
  IF(VALUE(LEFT($A1770,3))=314,VLOOKUP(VALUE(MID($B1770,2,1)),_314_Table3,MATCH(MID($B1770,1,1),_314_Table3_ColumnLookup,0),FALSE)
+N("314"),
""))))))))))))))))))))))))</f>
        <v>#N/A</v>
      </c>
      <c r="H1770" s="321" t="str">
        <f>IFERROR(
IF(ISERROR($D1770)=FALSE,$D1770,IF(ISERROR($E1770)=FALSE,$E1770,IF(ISERROR($F1770)=FALSE,$F1770
+N("012 checkboxes"),
IF(
IF(OR(LEFT($A1770,9)="Syndicate",LEFT($A1770,12)="NewSyndicate"),VLOOKUP($A1770,'012'!$J:$ZW,MATCH("Link to button",'012'!$J$1:$ZW$1,0),0)
+N("309 checkbox"),
IF($C1770="309 LCR Summary0",VLOOKUP("Notes990",'309'!$P:$ZZ,MATCH("Link to button",'309'!$P$1:$ZZ$1,0),0)
+N("313 checkboxes"),
IF($C1770="313 Financial Information0LcmVsScr",IF($C1770="309 LCR Summary0",VLOOKUP("LcmVsScr",'309'!$N:$ZZ,MATCH("Link to button",'309'!$N$1:$ZZ$1,0),0),
IF($C1770="313 Financial Information0LcrDocAttached",IF($C1770="309 LCR Summary0",VLOOKUP("LcrDocAttached",'309'!$N:$ZZ,MATCH("Link to button",'309'!$N$1:$ZZ$1,0),
0)))))))=1,TRUE,FALSE)
))),"")</f>
        <v/>
      </c>
    </row>
    <row r="1771" spans="1:8">
      <c r="A1771" s="237" t="e">
        <f>VLOOKUP($G1771,CSVLookups!$B:$R,MATCH(A$1,CSVLookups!$B$1:$R$1,0),FALSE)</f>
        <v>#N/A</v>
      </c>
      <c r="B1771" s="237" t="e">
        <f>VLOOKUP($G1771,CSVLookups!$B:$R,MATCH(B$1,CSVLookups!$B$1:$R$1,0),FALSE)</f>
        <v>#N/A</v>
      </c>
      <c r="C1771" s="238" t="e">
        <f t="shared" si="28"/>
        <v>#N/A</v>
      </c>
      <c r="D1771" s="238" t="e">
        <f>IF(AND(VALUE(LEFT($A1771,3))=309,LEN($B1771)=3),VLOOKUP(VALUE(MID($B1771,2,2)),_309_Table1,MATCH(MID($B1771,1,1),_309_Table1_ColumnLookup,0),FALSE),
  IF($C1771="309 LCR SummaryA",OneYearSCR,IF($C1771="309 LCR SummaryB",UltimateSCR,IF(VALUE(LEFT($A1771,3))=309,VLOOKUP(VALUE(MID($B1771,2,1)),_309_Table1,MATCH(MID($B1771,1,1),_309_Table1_ColumnLookup,0),FALSE)
+N("309"),
  IF(VALUE(LEFT($A1771,3))=310,VLOOKUP(VALUE(MID($B1771,2,1)),_310_Table1,MATCH(MID($B1771,1,1),_310_Table1_ColumnLookup,0),FALSE)
+N("310"),
  IF(AND(VALUE(LEFT($A1771,3))=311,LEN($I1771)=4),VLOOKUP($I1771,_311_Table1,MATCH($B1771,_311_Table1_ColumnLookup,0),FALSE),
  IF(AND(VALUE(LEFT($A1771,3))=311,OR($B1771="I2",$B1771="J2",$B1771="K2",$B1771="L2")),VLOOKUP('311'!$G$58,_311_Table1,MATCH(MID($B1771,1,1),_311_Table1_ColumnLookup,0),FALSE),
  IF(AND(VALUE(LEFT($A1771,3))=311,RIGHT($B1771,5)="Total"),VLOOKUP('311'!$G$59,_311_Table1,MATCH(MID($B1771,1,1),_311_Table1_ColumnLookup,0),FALSE),
  IF(VALUE(LEFT($A1771,3))=311,VLOOKUP(VALUE(MID($B1771,2,1)),_311_Table1,MATCH(MID($B1771,1,1),_311_Table1_ColumnLookup,0),FALSE)
+N("311"),
  IF(AND(VALUE(LEFT($A1771,3))=312,LEFT($G1771,10)="Unincepted",$B1771="G "),VLOOKUP(" ULO",_312_Table1,MATCH('312'!$N$16,_312_Table1_ColumnLookup,0),FALSE),
  IF(AND(VALUE(LEFT($A1771,3))=312,LEFT($G1771,10)="Unincepted",$B1771="O "),VLOOKUP(" ULO",_312_Table1,MATCH('312'!$V$16,_312_Table1_ColumnLookup,0),FALSE),
  IF(AND(VALUE(LEFT($A1771,3))=312,LEFT($G1771,10)="Unincepted",$B1771="Q "),VLOOKUP(" ULO",_312_Table1,MATCH('312'!$X$16,_312_Table1_ColumnLookup,0),FALSE),
  IF(AND(VALUE(LEFT($A1771,3))=312,LEFT($G1771,10)="Unincepted"),VLOOKUP(" ULO",_312_Table1,MATCH(LEFT($B1771,1),_312_Table1_ColumnLookup,0),FALSE),
  IF(AND(VALUE(LEFT($A1771,3))=312,LEFT($G1771,5)="Total",$B1771="G "),VLOOKUP('312'!$F$80,_312_Table1,MATCH('312'!$N$16,_312_Table1_ColumnLookup,0),FALSE),
  IF(AND(VALUE(LEFT($A1771,3))=312,LEFT($G1771,5)="Total",$B1771="O "),VLOOKUP('312'!$F$80,_312_Table1,MATCH('312'!$V$16,_312_Table1_ColumnLookup,0),FALSE),
  IF(AND(VALUE(LEFT($A1771,3))=312,LEFT($G1771,5)="Total",$B1771="Q "),VLOOKUP('312'!$F$80,_312_Table1,MATCH('312'!$X$16,_312_Table1_ColumnLookup,0),FALSE),
  IF(AND(VALUE(LEFT($A1771,3))=312,LEFT($G1771,5)="Total"),VLOOKUP('312'!$F$80,_312_Table1,MATCH(LEFT($B1771,1),_312_Table1_ColumnLookup,0),FALSE),
  IF(AND(VALUE(LEFT($A1771,3))=312,LEN($I1771)=4,$B1771="G"),VLOOKUP($I1771,_312_Table1,MATCH('312'!$N$16,_312_Table1_ColumnLookup,0),FALSE),
  IF(AND(VALUE(LEFT($A1771,3))=312,LEN($I1771)=4,$B1771="O"),VLOOKUP($I1771,_312_Table1,MATCH('312'!$V$16,_312_Table1_ColumnLookup,0),FALSE),
  IF(AND(VALUE(LEFT($A1771,3))=312,LEN($I1771)=4,$B1771="Q"),VLOOKUP($I1771,_312_Table1,MATCH('312'!$X$16,_312_Table1_ColumnLookup,0),FALSE),
  IF(AND(VALUE(LEFT($A1771,3))=312,LEN($I1771)=4),VLOOKUP($I1771,_312_Table1,MATCH(LEFT($B1771,1),_312_Table1_ColumnLookup,0),FALSE)
+N("312"),
  IF(VALUE(LEFT($A1771,3))=313,VLOOKUP(VALUE(MID($B1771,2,1)),_313_Table1,MATCH(MID($B1771,1,1),_313_Table1_ColumnLookup,0),FALSE)
+N("313"),
  IF(AND(VALUE(LEFT($A1771,3))=314,LEN($B1771)=3),VLOOKUP(VALUE(MID($B1771,2,2)),_314_Table1,MATCH(MID($B1771,1,1),_314_Table1_ColumnLookup,0),FALSE),
  IF(VALUE(LEFT($A1771,3))=314,VLOOKUP(VALUE(MID($B1771,2,1)),_314_Table1,MATCH(MID($B1771,1,1),_314_Table1_ColumnLookup,0),FALSE)
+N("314"),
""))))))))))))))))))))))))</f>
        <v>#N/A</v>
      </c>
      <c r="E1771" s="238" t="e">
        <f>IF(AND(VALUE(LEFT($A1771,3))=309,LEN($B1771)=3),VLOOKUP(VALUE(MID($B1771,2,2)),_309_Table2,MATCH(MID($B1771,1,1),_309_Table2_ColumnLookup,0),FALSE),
  IF($C1771="309 LCR SummaryA",OneYearSCR,IF($C1771="309 LCR SummaryB",UltimateSCR,IF(VALUE(LEFT($A1771,3))=309,VLOOKUP(VALUE(MID($B1771,2,1)),_309_Table2,MATCH(MID($B1771,1,1),_309_Table2_ColumnLookup,0),FALSE)
+N("309"),
  IF(VALUE(LEFT($A1771,3))=310,VLOOKUP(VALUE(MID($B1771,2,1)),_310_Table2,MATCH(MID($B1771,1,1),_310_Table2_ColumnLookup,0),FALSE)
+N("310"),
  IF(AND(VALUE(LEFT($A1771,3))=311,LEN($I1771)=4),VLOOKUP($I1771,_311_Table2,MATCH($B1771,_311_Table2_ColumnLookup,0),FALSE),
  IF(AND(VALUE(LEFT($A1771,3))=311,OR($B1771="I2",$B1771="J2",$B1771="K2",$B1771="L2")),VLOOKUP('311'!$G$58,_311_Table2,MATCH(MID($B1771,1,1),_311_Table2_ColumnLookup,0),FALSE),
  IF(AND(VALUE(LEFT($A1771,3))=311,RIGHT($B1771,5)="Total"),VLOOKUP('311'!$G$59,_311_Table2,MATCH(MID($B1771,1,1),_311_Table2_ColumnLookup,0),FALSE),
  IF(VALUE(LEFT($A1771,3))=311,VLOOKUP(VALUE(MID($B1771,2,1)),_311_Table2,MATCH(MID($B1771,1,1),_311_Table2_ColumnLookup,0),FALSE)
+N("311"),
  IF(AND(VALUE(LEFT($A1771,3))=312,LEFT($G1771,10)="Unincepted",$B1771="G "),VLOOKUP(" ULO",_312_Table2,MATCH('312'!$N$16,_312_Table2_ColumnLookup,0),FALSE),
  IF(AND(VALUE(LEFT($A1771,3))=312,LEFT($G1771,10)="Unincepted",$B1771="O "),VLOOKUP(" ULO",_312_Table2,MATCH('312'!$V$16,_312_Table2_ColumnLookup,0),FALSE),
  IF(AND(VALUE(LEFT($A1771,3))=312,LEFT($G1771,10)="Unincepted",$B1771="Q "),VLOOKUP(" ULO",_312_Table2,MATCH('312'!$X$16,_312_Table2_ColumnLookup,0),FALSE),
  IF(AND(VALUE(LEFT($A1771,3))=312,LEFT($G1771,10)="Unincepted"),VLOOKUP(" ULO",_312_Table2,MATCH(LEFT($B1771,1),_312_Table2_ColumnLookup,0),FALSE),
  IF(AND(VALUE(LEFT($A1771,3))=312,LEFT($G1771,5)="Total",$B1771="G "),VLOOKUP('312'!$F$80,_312_Table2,MATCH('312'!$N$16,_312_Table2_ColumnLookup,0),FALSE),
  IF(AND(VALUE(LEFT($A1771,3))=312,LEFT($G1771,5)="Total",$B1771="O "),VLOOKUP('312'!$F$80,_312_Table2,MATCH('312'!$V$16,_312_Table2_ColumnLookup,0),FALSE),
  IF(AND(VALUE(LEFT($A1771,3))=312,LEFT($G1771,5)="Total",$B1771="Q "),VLOOKUP('312'!$F$80,_312_Table2,MATCH('312'!$X$16,_312_Table2_ColumnLookup,0),FALSE),
  IF(AND(VALUE(LEFT($A1771,3))=312,LEFT($G1771,5)="Total"),VLOOKUP('312'!$F$80,_312_Table2,MATCH(LEFT($B1771,1),_312_Table2_ColumnLookup,0),FALSE),
  IF(AND(VALUE(LEFT($A1771,3))=312,LEN($I1771)=4,$B1771="G"),VLOOKUP($I1771,_312_Table2,MATCH('312'!$N$16,_312_Table2_ColumnLookup,0),FALSE),
  IF(AND(VALUE(LEFT($A1771,3))=312,LEN($I1771)=4,$B1771="O"),VLOOKUP($I1771,_312_Table2,MATCH('312'!$V$16,_312_Table2_ColumnLookup,0),FALSE),
  IF(AND(VALUE(LEFT($A1771,3))=312,LEN($I1771)=4,$B1771="Q"),VLOOKUP($I1771,_312_Table2,MATCH('312'!$X$16,_312_Table2_ColumnLookup,0),FALSE),
  IF(AND(VALUE(LEFT($A1771,3))=312,LEN($I1771)=4),VLOOKUP($I1771,_312_Table2,MATCH(LEFT($B1771,1),_312_Table2_ColumnLookup,0),FALSE)
+N("312"),
  IF(VALUE(LEFT($A1771,3))=313,VLOOKUP(VALUE(MID($B1771,2,1)),_313_Table2,MATCH(MID($B1771,1,1),_313_Table2_ColumnLookup,0),FALSE)
+N("313"),
  IF(AND(VALUE(LEFT($A1771,3))=314,LEN($B1771)=3),VLOOKUP(VALUE(MID($B1771,2,2)),_314_Table2,MATCH(MID($B1771,1,1),_314_Table2_ColumnLookup,0),FALSE),
  IF(VALUE(LEFT($A1771,3))=314,VLOOKUP(VALUE(MID($B1771,2,1)),_314_Table2,MATCH(MID($B1771,1,1),_314_Table2_ColumnLookup,0),FALSE)
+N("314"),
""))))))))))))))))))))))))</f>
        <v>#N/A</v>
      </c>
      <c r="F1771" s="238" t="e">
        <f>IF(AND(VALUE(LEFT($A1771,3))=309,LEN($B1771)=3),VLOOKUP(VALUE(MID($B1771,2,2)),_309_Table3,MATCH(MID($B1771,1,1),_309_Table3_ColumnLookup,0),FALSE),
  IF($C1771="309 LCR SummaryA",OneYearSCR,IF($C1771="309 LCR SummaryB",UltimateSCR,IF(VALUE(LEFT($A1771,3))=309,VLOOKUP(VALUE(MID($B1771,2,1)),_309_Table3,MATCH(MID($B1771,1,1),_309_Table3_ColumnLookup,0),FALSE)
+N("309"),
  IF(VALUE(LEFT($A1771,3))=310,VLOOKUP(VALUE(MID($B1771,2,1)),_310_Table3,MATCH(MID($B1771,1,1),_310_Table3_ColumnLookup,0),FALSE)
+N("310"),
  IF(AND(VALUE(LEFT($A1771,3))=311,LEN($I1771)=4),VLOOKUP($I1771,_311_Table3,MATCH($B1771,_311_Table3_ColumnLookup,0),FALSE),
  IF(AND(VALUE(LEFT($A1771,3))=311,OR($B1771="I2",$B1771="J2",$B1771="K2",$B1771="L2")),VLOOKUP('311'!$G$58,_311_Table3,MATCH(MID($B1771,1,1),_311_Table3_ColumnLookup,0),FALSE),
  IF(AND(VALUE(LEFT($A1771,3))=311,RIGHT($B1771,5)="Total"),VLOOKUP('311'!$G$59,_311_Table3,MATCH(MID($B1771,1,1),_311_Table3_ColumnLookup,0),FALSE),
  IF(VALUE(LEFT($A1771,3))=311,VLOOKUP(VALUE(MID($B1771,2,1)),_311_Table3,MATCH(MID($B1771,1,1),_311_Table3_ColumnLookup,0),FALSE)
+N("311"),
  IF(AND(VALUE(LEFT($A1771,3))=312,LEFT($G1771,10)="Unincepted",$B1771="G "),VLOOKUP(" ULO",_312_Table3,MATCH('312'!$N$16,_312_Table3_ColumnLookup,0),FALSE),
  IF(AND(VALUE(LEFT($A1771,3))=312,LEFT($G1771,10)="Unincepted",$B1771="O "),VLOOKUP(" ULO",_312_Table3,MATCH('312'!$V$16,_312_Table3_ColumnLookup,0),FALSE),
  IF(AND(VALUE(LEFT($A1771,3))=312,LEFT($G1771,10)="Unincepted",$B1771="Q "),VLOOKUP(" ULO",_312_Table3,MATCH('312'!$X$16,_312_Table3_ColumnLookup,0),FALSE),
  IF(AND(VALUE(LEFT($A1771,3))=312,LEFT($G1771,10)="Unincepted"),VLOOKUP(" ULO",_312_Table3,MATCH(LEFT($B1771,1),_312_Table3_ColumnLookup,0),FALSE),
  IF(AND(VALUE(LEFT($A1771,3))=312,LEFT($G1771,5)="Total",$B1771="G "),VLOOKUP('312'!$F$80,_312_Table3,MATCH('312'!$N$16,_312_Table3_ColumnLookup,0),FALSE),
  IF(AND(VALUE(LEFT($A1771,3))=312,LEFT($G1771,5)="Total",$B1771="O "),VLOOKUP('312'!$F$80,_312_Table3,MATCH('312'!$V$16,_312_Table3_ColumnLookup,0),FALSE),
  IF(AND(VALUE(LEFT($A1771,3))=312,LEFT($G1771,5)="Total",$B1771="Q "),VLOOKUP('312'!$F$80,_312_Table3,MATCH('312'!$X$16,_312_Table3_ColumnLookup,0),FALSE),
  IF(AND(VALUE(LEFT($A1771,3))=312,LEFT($G1771,5)="Total"),VLOOKUP('312'!$F$80,_312_Table3,MATCH(LEFT($B1771,1),_312_Table3_ColumnLookup,0),FALSE),
  IF(AND(VALUE(LEFT($A1771,3))=312,LEN($I1771)=4,$B1771="G"),VLOOKUP($I1771,_312_Table3,MATCH('312'!$N$16,_312_Table3_ColumnLookup,0),FALSE),
  IF(AND(VALUE(LEFT($A1771,3))=312,LEN($I1771)=4,$B1771="O"),VLOOKUP($I1771,_312_Table3,MATCH('312'!$V$16,_312_Table3_ColumnLookup,0),FALSE),
  IF(AND(VALUE(LEFT($A1771,3))=312,LEN($I1771)=4,$B1771="Q"),VLOOKUP($I1771,_312_Table3,MATCH('312'!$X$16,_312_Table3_ColumnLookup,0),FALSE),
  IF(AND(VALUE(LEFT($A1771,3))=312,LEN($I1771)=4),VLOOKUP($I1771,_312_Table3,MATCH(LEFT($B1771,1),_312_Table3_ColumnLookup,0),FALSE)
+N("312"),
  IF(VALUE(LEFT($A1771,3))=313,VLOOKUP(VALUE(MID($B1771,2,1)),_313_Table3,MATCH(MID($B1771,1,1),_313_Table3_ColumnLookup,0),FALSE)
+N("313"),
  IF(AND(VALUE(LEFT($A1771,3))=314,LEN($B1771)=3),VLOOKUP(VALUE(MID($B1771,2,2)),_314_Table3,MATCH(MID($B1771,1,1),_314_Table3_ColumnLookup,0),FALSE),
  IF(VALUE(LEFT($A1771,3))=314,VLOOKUP(VALUE(MID($B1771,2,1)),_314_Table3,MATCH(MID($B1771,1,1),_314_Table3_ColumnLookup,0),FALSE)
+N("314"),
""))))))))))))))))))))))))</f>
        <v>#N/A</v>
      </c>
      <c r="H1771" s="321" t="str">
        <f>IFERROR(
IF(ISERROR($D1771)=FALSE,$D1771,IF(ISERROR($E1771)=FALSE,$E1771,IF(ISERROR($F1771)=FALSE,$F1771
+N("012 checkboxes"),
IF(
IF(OR(LEFT($A1771,9)="Syndicate",LEFT($A1771,12)="NewSyndicate"),VLOOKUP($A1771,'012'!$J:$ZW,MATCH("Link to button",'012'!$J$1:$ZW$1,0),0)
+N("309 checkbox"),
IF($C1771="309 LCR Summary0",VLOOKUP("Notes990",'309'!$P:$ZZ,MATCH("Link to button",'309'!$P$1:$ZZ$1,0),0)
+N("313 checkboxes"),
IF($C1771="313 Financial Information0LcmVsScr",IF($C1771="309 LCR Summary0",VLOOKUP("LcmVsScr",'309'!$N:$ZZ,MATCH("Link to button",'309'!$N$1:$ZZ$1,0),0),
IF($C1771="313 Financial Information0LcrDocAttached",IF($C1771="309 LCR Summary0",VLOOKUP("LcrDocAttached",'309'!$N:$ZZ,MATCH("Link to button",'309'!$N$1:$ZZ$1,0),
0)))))))=1,TRUE,FALSE)
))),"")</f>
        <v/>
      </c>
    </row>
    <row r="1772" spans="1:8">
      <c r="A1772" s="237" t="e">
        <f>VLOOKUP($G1772,CSVLookups!$B:$R,MATCH(A$1,CSVLookups!$B$1:$R$1,0),FALSE)</f>
        <v>#N/A</v>
      </c>
      <c r="B1772" s="237" t="e">
        <f>VLOOKUP($G1772,CSVLookups!$B:$R,MATCH(B$1,CSVLookups!$B$1:$R$1,0),FALSE)</f>
        <v>#N/A</v>
      </c>
      <c r="C1772" s="238" t="e">
        <f t="shared" si="28"/>
        <v>#N/A</v>
      </c>
      <c r="D1772" s="238" t="e">
        <f>IF(AND(VALUE(LEFT($A1772,3))=309,LEN($B1772)=3),VLOOKUP(VALUE(MID($B1772,2,2)),_309_Table1,MATCH(MID($B1772,1,1),_309_Table1_ColumnLookup,0),FALSE),
  IF($C1772="309 LCR SummaryA",OneYearSCR,IF($C1772="309 LCR SummaryB",UltimateSCR,IF(VALUE(LEFT($A1772,3))=309,VLOOKUP(VALUE(MID($B1772,2,1)),_309_Table1,MATCH(MID($B1772,1,1),_309_Table1_ColumnLookup,0),FALSE)
+N("309"),
  IF(VALUE(LEFT($A1772,3))=310,VLOOKUP(VALUE(MID($B1772,2,1)),_310_Table1,MATCH(MID($B1772,1,1),_310_Table1_ColumnLookup,0),FALSE)
+N("310"),
  IF(AND(VALUE(LEFT($A1772,3))=311,LEN($I1772)=4),VLOOKUP($I1772,_311_Table1,MATCH($B1772,_311_Table1_ColumnLookup,0),FALSE),
  IF(AND(VALUE(LEFT($A1772,3))=311,OR($B1772="I2",$B1772="J2",$B1772="K2",$B1772="L2")),VLOOKUP('311'!$G$58,_311_Table1,MATCH(MID($B1772,1,1),_311_Table1_ColumnLookup,0),FALSE),
  IF(AND(VALUE(LEFT($A1772,3))=311,RIGHT($B1772,5)="Total"),VLOOKUP('311'!$G$59,_311_Table1,MATCH(MID($B1772,1,1),_311_Table1_ColumnLookup,0),FALSE),
  IF(VALUE(LEFT($A1772,3))=311,VLOOKUP(VALUE(MID($B1772,2,1)),_311_Table1,MATCH(MID($B1772,1,1),_311_Table1_ColumnLookup,0),FALSE)
+N("311"),
  IF(AND(VALUE(LEFT($A1772,3))=312,LEFT($G1772,10)="Unincepted",$B1772="G "),VLOOKUP(" ULO",_312_Table1,MATCH('312'!$N$16,_312_Table1_ColumnLookup,0),FALSE),
  IF(AND(VALUE(LEFT($A1772,3))=312,LEFT($G1772,10)="Unincepted",$B1772="O "),VLOOKUP(" ULO",_312_Table1,MATCH('312'!$V$16,_312_Table1_ColumnLookup,0),FALSE),
  IF(AND(VALUE(LEFT($A1772,3))=312,LEFT($G1772,10)="Unincepted",$B1772="Q "),VLOOKUP(" ULO",_312_Table1,MATCH('312'!$X$16,_312_Table1_ColumnLookup,0),FALSE),
  IF(AND(VALUE(LEFT($A1772,3))=312,LEFT($G1772,10)="Unincepted"),VLOOKUP(" ULO",_312_Table1,MATCH(LEFT($B1772,1),_312_Table1_ColumnLookup,0),FALSE),
  IF(AND(VALUE(LEFT($A1772,3))=312,LEFT($G1772,5)="Total",$B1772="G "),VLOOKUP('312'!$F$80,_312_Table1,MATCH('312'!$N$16,_312_Table1_ColumnLookup,0),FALSE),
  IF(AND(VALUE(LEFT($A1772,3))=312,LEFT($G1772,5)="Total",$B1772="O "),VLOOKUP('312'!$F$80,_312_Table1,MATCH('312'!$V$16,_312_Table1_ColumnLookup,0),FALSE),
  IF(AND(VALUE(LEFT($A1772,3))=312,LEFT($G1772,5)="Total",$B1772="Q "),VLOOKUP('312'!$F$80,_312_Table1,MATCH('312'!$X$16,_312_Table1_ColumnLookup,0),FALSE),
  IF(AND(VALUE(LEFT($A1772,3))=312,LEFT($G1772,5)="Total"),VLOOKUP('312'!$F$80,_312_Table1,MATCH(LEFT($B1772,1),_312_Table1_ColumnLookup,0),FALSE),
  IF(AND(VALUE(LEFT($A1772,3))=312,LEN($I1772)=4,$B1772="G"),VLOOKUP($I1772,_312_Table1,MATCH('312'!$N$16,_312_Table1_ColumnLookup,0),FALSE),
  IF(AND(VALUE(LEFT($A1772,3))=312,LEN($I1772)=4,$B1772="O"),VLOOKUP($I1772,_312_Table1,MATCH('312'!$V$16,_312_Table1_ColumnLookup,0),FALSE),
  IF(AND(VALUE(LEFT($A1772,3))=312,LEN($I1772)=4,$B1772="Q"),VLOOKUP($I1772,_312_Table1,MATCH('312'!$X$16,_312_Table1_ColumnLookup,0),FALSE),
  IF(AND(VALUE(LEFT($A1772,3))=312,LEN($I1772)=4),VLOOKUP($I1772,_312_Table1,MATCH(LEFT($B1772,1),_312_Table1_ColumnLookup,0),FALSE)
+N("312"),
  IF(VALUE(LEFT($A1772,3))=313,VLOOKUP(VALUE(MID($B1772,2,1)),_313_Table1,MATCH(MID($B1772,1,1),_313_Table1_ColumnLookup,0),FALSE)
+N("313"),
  IF(AND(VALUE(LEFT($A1772,3))=314,LEN($B1772)=3),VLOOKUP(VALUE(MID($B1772,2,2)),_314_Table1,MATCH(MID($B1772,1,1),_314_Table1_ColumnLookup,0),FALSE),
  IF(VALUE(LEFT($A1772,3))=314,VLOOKUP(VALUE(MID($B1772,2,1)),_314_Table1,MATCH(MID($B1772,1,1),_314_Table1_ColumnLookup,0),FALSE)
+N("314"),
""))))))))))))))))))))))))</f>
        <v>#N/A</v>
      </c>
      <c r="E1772" s="238" t="e">
        <f>IF(AND(VALUE(LEFT($A1772,3))=309,LEN($B1772)=3),VLOOKUP(VALUE(MID($B1772,2,2)),_309_Table2,MATCH(MID($B1772,1,1),_309_Table2_ColumnLookup,0),FALSE),
  IF($C1772="309 LCR SummaryA",OneYearSCR,IF($C1772="309 LCR SummaryB",UltimateSCR,IF(VALUE(LEFT($A1772,3))=309,VLOOKUP(VALUE(MID($B1772,2,1)),_309_Table2,MATCH(MID($B1772,1,1),_309_Table2_ColumnLookup,0),FALSE)
+N("309"),
  IF(VALUE(LEFT($A1772,3))=310,VLOOKUP(VALUE(MID($B1772,2,1)),_310_Table2,MATCH(MID($B1772,1,1),_310_Table2_ColumnLookup,0),FALSE)
+N("310"),
  IF(AND(VALUE(LEFT($A1772,3))=311,LEN($I1772)=4),VLOOKUP($I1772,_311_Table2,MATCH($B1772,_311_Table2_ColumnLookup,0),FALSE),
  IF(AND(VALUE(LEFT($A1772,3))=311,OR($B1772="I2",$B1772="J2",$B1772="K2",$B1772="L2")),VLOOKUP('311'!$G$58,_311_Table2,MATCH(MID($B1772,1,1),_311_Table2_ColumnLookup,0),FALSE),
  IF(AND(VALUE(LEFT($A1772,3))=311,RIGHT($B1772,5)="Total"),VLOOKUP('311'!$G$59,_311_Table2,MATCH(MID($B1772,1,1),_311_Table2_ColumnLookup,0),FALSE),
  IF(VALUE(LEFT($A1772,3))=311,VLOOKUP(VALUE(MID($B1772,2,1)),_311_Table2,MATCH(MID($B1772,1,1),_311_Table2_ColumnLookup,0),FALSE)
+N("311"),
  IF(AND(VALUE(LEFT($A1772,3))=312,LEFT($G1772,10)="Unincepted",$B1772="G "),VLOOKUP(" ULO",_312_Table2,MATCH('312'!$N$16,_312_Table2_ColumnLookup,0),FALSE),
  IF(AND(VALUE(LEFT($A1772,3))=312,LEFT($G1772,10)="Unincepted",$B1772="O "),VLOOKUP(" ULO",_312_Table2,MATCH('312'!$V$16,_312_Table2_ColumnLookup,0),FALSE),
  IF(AND(VALUE(LEFT($A1772,3))=312,LEFT($G1772,10)="Unincepted",$B1772="Q "),VLOOKUP(" ULO",_312_Table2,MATCH('312'!$X$16,_312_Table2_ColumnLookup,0),FALSE),
  IF(AND(VALUE(LEFT($A1772,3))=312,LEFT($G1772,10)="Unincepted"),VLOOKUP(" ULO",_312_Table2,MATCH(LEFT($B1772,1),_312_Table2_ColumnLookup,0),FALSE),
  IF(AND(VALUE(LEFT($A1772,3))=312,LEFT($G1772,5)="Total",$B1772="G "),VLOOKUP('312'!$F$80,_312_Table2,MATCH('312'!$N$16,_312_Table2_ColumnLookup,0),FALSE),
  IF(AND(VALUE(LEFT($A1772,3))=312,LEFT($G1772,5)="Total",$B1772="O "),VLOOKUP('312'!$F$80,_312_Table2,MATCH('312'!$V$16,_312_Table2_ColumnLookup,0),FALSE),
  IF(AND(VALUE(LEFT($A1772,3))=312,LEFT($G1772,5)="Total",$B1772="Q "),VLOOKUP('312'!$F$80,_312_Table2,MATCH('312'!$X$16,_312_Table2_ColumnLookup,0),FALSE),
  IF(AND(VALUE(LEFT($A1772,3))=312,LEFT($G1772,5)="Total"),VLOOKUP('312'!$F$80,_312_Table2,MATCH(LEFT($B1772,1),_312_Table2_ColumnLookup,0),FALSE),
  IF(AND(VALUE(LEFT($A1772,3))=312,LEN($I1772)=4,$B1772="G"),VLOOKUP($I1772,_312_Table2,MATCH('312'!$N$16,_312_Table2_ColumnLookup,0),FALSE),
  IF(AND(VALUE(LEFT($A1772,3))=312,LEN($I1772)=4,$B1772="O"),VLOOKUP($I1772,_312_Table2,MATCH('312'!$V$16,_312_Table2_ColumnLookup,0),FALSE),
  IF(AND(VALUE(LEFT($A1772,3))=312,LEN($I1772)=4,$B1772="Q"),VLOOKUP($I1772,_312_Table2,MATCH('312'!$X$16,_312_Table2_ColumnLookup,0),FALSE),
  IF(AND(VALUE(LEFT($A1772,3))=312,LEN($I1772)=4),VLOOKUP($I1772,_312_Table2,MATCH(LEFT($B1772,1),_312_Table2_ColumnLookup,0),FALSE)
+N("312"),
  IF(VALUE(LEFT($A1772,3))=313,VLOOKUP(VALUE(MID($B1772,2,1)),_313_Table2,MATCH(MID($B1772,1,1),_313_Table2_ColumnLookup,0),FALSE)
+N("313"),
  IF(AND(VALUE(LEFT($A1772,3))=314,LEN($B1772)=3),VLOOKUP(VALUE(MID($B1772,2,2)),_314_Table2,MATCH(MID($B1772,1,1),_314_Table2_ColumnLookup,0),FALSE),
  IF(VALUE(LEFT($A1772,3))=314,VLOOKUP(VALUE(MID($B1772,2,1)),_314_Table2,MATCH(MID($B1772,1,1),_314_Table2_ColumnLookup,0),FALSE)
+N("314"),
""))))))))))))))))))))))))</f>
        <v>#N/A</v>
      </c>
      <c r="F1772" s="238" t="e">
        <f>IF(AND(VALUE(LEFT($A1772,3))=309,LEN($B1772)=3),VLOOKUP(VALUE(MID($B1772,2,2)),_309_Table3,MATCH(MID($B1772,1,1),_309_Table3_ColumnLookup,0),FALSE),
  IF($C1772="309 LCR SummaryA",OneYearSCR,IF($C1772="309 LCR SummaryB",UltimateSCR,IF(VALUE(LEFT($A1772,3))=309,VLOOKUP(VALUE(MID($B1772,2,1)),_309_Table3,MATCH(MID($B1772,1,1),_309_Table3_ColumnLookup,0),FALSE)
+N("309"),
  IF(VALUE(LEFT($A1772,3))=310,VLOOKUP(VALUE(MID($B1772,2,1)),_310_Table3,MATCH(MID($B1772,1,1),_310_Table3_ColumnLookup,0),FALSE)
+N("310"),
  IF(AND(VALUE(LEFT($A1772,3))=311,LEN($I1772)=4),VLOOKUP($I1772,_311_Table3,MATCH($B1772,_311_Table3_ColumnLookup,0),FALSE),
  IF(AND(VALUE(LEFT($A1772,3))=311,OR($B1772="I2",$B1772="J2",$B1772="K2",$B1772="L2")),VLOOKUP('311'!$G$58,_311_Table3,MATCH(MID($B1772,1,1),_311_Table3_ColumnLookup,0),FALSE),
  IF(AND(VALUE(LEFT($A1772,3))=311,RIGHT($B1772,5)="Total"),VLOOKUP('311'!$G$59,_311_Table3,MATCH(MID($B1772,1,1),_311_Table3_ColumnLookup,0),FALSE),
  IF(VALUE(LEFT($A1772,3))=311,VLOOKUP(VALUE(MID($B1772,2,1)),_311_Table3,MATCH(MID($B1772,1,1),_311_Table3_ColumnLookup,0),FALSE)
+N("311"),
  IF(AND(VALUE(LEFT($A1772,3))=312,LEFT($G1772,10)="Unincepted",$B1772="G "),VLOOKUP(" ULO",_312_Table3,MATCH('312'!$N$16,_312_Table3_ColumnLookup,0),FALSE),
  IF(AND(VALUE(LEFT($A1772,3))=312,LEFT($G1772,10)="Unincepted",$B1772="O "),VLOOKUP(" ULO",_312_Table3,MATCH('312'!$V$16,_312_Table3_ColumnLookup,0),FALSE),
  IF(AND(VALUE(LEFT($A1772,3))=312,LEFT($G1772,10)="Unincepted",$B1772="Q "),VLOOKUP(" ULO",_312_Table3,MATCH('312'!$X$16,_312_Table3_ColumnLookup,0),FALSE),
  IF(AND(VALUE(LEFT($A1772,3))=312,LEFT($G1772,10)="Unincepted"),VLOOKUP(" ULO",_312_Table3,MATCH(LEFT($B1772,1),_312_Table3_ColumnLookup,0),FALSE),
  IF(AND(VALUE(LEFT($A1772,3))=312,LEFT($G1772,5)="Total",$B1772="G "),VLOOKUP('312'!$F$80,_312_Table3,MATCH('312'!$N$16,_312_Table3_ColumnLookup,0),FALSE),
  IF(AND(VALUE(LEFT($A1772,3))=312,LEFT($G1772,5)="Total",$B1772="O "),VLOOKUP('312'!$F$80,_312_Table3,MATCH('312'!$V$16,_312_Table3_ColumnLookup,0),FALSE),
  IF(AND(VALUE(LEFT($A1772,3))=312,LEFT($G1772,5)="Total",$B1772="Q "),VLOOKUP('312'!$F$80,_312_Table3,MATCH('312'!$X$16,_312_Table3_ColumnLookup,0),FALSE),
  IF(AND(VALUE(LEFT($A1772,3))=312,LEFT($G1772,5)="Total"),VLOOKUP('312'!$F$80,_312_Table3,MATCH(LEFT($B1772,1),_312_Table3_ColumnLookup,0),FALSE),
  IF(AND(VALUE(LEFT($A1772,3))=312,LEN($I1772)=4,$B1772="G"),VLOOKUP($I1772,_312_Table3,MATCH('312'!$N$16,_312_Table3_ColumnLookup,0),FALSE),
  IF(AND(VALUE(LEFT($A1772,3))=312,LEN($I1772)=4,$B1772="O"),VLOOKUP($I1772,_312_Table3,MATCH('312'!$V$16,_312_Table3_ColumnLookup,0),FALSE),
  IF(AND(VALUE(LEFT($A1772,3))=312,LEN($I1772)=4,$B1772="Q"),VLOOKUP($I1772,_312_Table3,MATCH('312'!$X$16,_312_Table3_ColumnLookup,0),FALSE),
  IF(AND(VALUE(LEFT($A1772,3))=312,LEN($I1772)=4),VLOOKUP($I1772,_312_Table3,MATCH(LEFT($B1772,1),_312_Table3_ColumnLookup,0),FALSE)
+N("312"),
  IF(VALUE(LEFT($A1772,3))=313,VLOOKUP(VALUE(MID($B1772,2,1)),_313_Table3,MATCH(MID($B1772,1,1),_313_Table3_ColumnLookup,0),FALSE)
+N("313"),
  IF(AND(VALUE(LEFT($A1772,3))=314,LEN($B1772)=3),VLOOKUP(VALUE(MID($B1772,2,2)),_314_Table3,MATCH(MID($B1772,1,1),_314_Table3_ColumnLookup,0),FALSE),
  IF(VALUE(LEFT($A1772,3))=314,VLOOKUP(VALUE(MID($B1772,2,1)),_314_Table3,MATCH(MID($B1772,1,1),_314_Table3_ColumnLookup,0),FALSE)
+N("314"),
""))))))))))))))))))))))))</f>
        <v>#N/A</v>
      </c>
      <c r="H1772" s="321" t="str">
        <f>IFERROR(
IF(ISERROR($D1772)=FALSE,$D1772,IF(ISERROR($E1772)=FALSE,$E1772,IF(ISERROR($F1772)=FALSE,$F1772
+N("012 checkboxes"),
IF(
IF(OR(LEFT($A1772,9)="Syndicate",LEFT($A1772,12)="NewSyndicate"),VLOOKUP($A1772,'012'!$J:$ZW,MATCH("Link to button",'012'!$J$1:$ZW$1,0),0)
+N("309 checkbox"),
IF($C1772="309 LCR Summary0",VLOOKUP("Notes990",'309'!$P:$ZZ,MATCH("Link to button",'309'!$P$1:$ZZ$1,0),0)
+N("313 checkboxes"),
IF($C1772="313 Financial Information0LcmVsScr",IF($C1772="309 LCR Summary0",VLOOKUP("LcmVsScr",'309'!$N:$ZZ,MATCH("Link to button",'309'!$N$1:$ZZ$1,0),0),
IF($C1772="313 Financial Information0LcrDocAttached",IF($C1772="309 LCR Summary0",VLOOKUP("LcrDocAttached",'309'!$N:$ZZ,MATCH("Link to button",'309'!$N$1:$ZZ$1,0),
0)))))))=1,TRUE,FALSE)
))),"")</f>
        <v/>
      </c>
    </row>
    <row r="1773" spans="1:8">
      <c r="A1773" s="237" t="e">
        <f>VLOOKUP($G1773,CSVLookups!$B:$R,MATCH(A$1,CSVLookups!$B$1:$R$1,0),FALSE)</f>
        <v>#N/A</v>
      </c>
      <c r="B1773" s="237" t="e">
        <f>VLOOKUP($G1773,CSVLookups!$B:$R,MATCH(B$1,CSVLookups!$B$1:$R$1,0),FALSE)</f>
        <v>#N/A</v>
      </c>
      <c r="C1773" s="238" t="e">
        <f t="shared" si="28"/>
        <v>#N/A</v>
      </c>
      <c r="D1773" s="238" t="e">
        <f>IF(AND(VALUE(LEFT($A1773,3))=309,LEN($B1773)=3),VLOOKUP(VALUE(MID($B1773,2,2)),_309_Table1,MATCH(MID($B1773,1,1),_309_Table1_ColumnLookup,0),FALSE),
  IF($C1773="309 LCR SummaryA",OneYearSCR,IF($C1773="309 LCR SummaryB",UltimateSCR,IF(VALUE(LEFT($A1773,3))=309,VLOOKUP(VALUE(MID($B1773,2,1)),_309_Table1,MATCH(MID($B1773,1,1),_309_Table1_ColumnLookup,0),FALSE)
+N("309"),
  IF(VALUE(LEFT($A1773,3))=310,VLOOKUP(VALUE(MID($B1773,2,1)),_310_Table1,MATCH(MID($B1773,1,1),_310_Table1_ColumnLookup,0),FALSE)
+N("310"),
  IF(AND(VALUE(LEFT($A1773,3))=311,LEN($I1773)=4),VLOOKUP($I1773,_311_Table1,MATCH($B1773,_311_Table1_ColumnLookup,0),FALSE),
  IF(AND(VALUE(LEFT($A1773,3))=311,OR($B1773="I2",$B1773="J2",$B1773="K2",$B1773="L2")),VLOOKUP('311'!$G$58,_311_Table1,MATCH(MID($B1773,1,1),_311_Table1_ColumnLookup,0),FALSE),
  IF(AND(VALUE(LEFT($A1773,3))=311,RIGHT($B1773,5)="Total"),VLOOKUP('311'!$G$59,_311_Table1,MATCH(MID($B1773,1,1),_311_Table1_ColumnLookup,0),FALSE),
  IF(VALUE(LEFT($A1773,3))=311,VLOOKUP(VALUE(MID($B1773,2,1)),_311_Table1,MATCH(MID($B1773,1,1),_311_Table1_ColumnLookup,0),FALSE)
+N("311"),
  IF(AND(VALUE(LEFT($A1773,3))=312,LEFT($G1773,10)="Unincepted",$B1773="G "),VLOOKUP(" ULO",_312_Table1,MATCH('312'!$N$16,_312_Table1_ColumnLookup,0),FALSE),
  IF(AND(VALUE(LEFT($A1773,3))=312,LEFT($G1773,10)="Unincepted",$B1773="O "),VLOOKUP(" ULO",_312_Table1,MATCH('312'!$V$16,_312_Table1_ColumnLookup,0),FALSE),
  IF(AND(VALUE(LEFT($A1773,3))=312,LEFT($G1773,10)="Unincepted",$B1773="Q "),VLOOKUP(" ULO",_312_Table1,MATCH('312'!$X$16,_312_Table1_ColumnLookup,0),FALSE),
  IF(AND(VALUE(LEFT($A1773,3))=312,LEFT($G1773,10)="Unincepted"),VLOOKUP(" ULO",_312_Table1,MATCH(LEFT($B1773,1),_312_Table1_ColumnLookup,0),FALSE),
  IF(AND(VALUE(LEFT($A1773,3))=312,LEFT($G1773,5)="Total",$B1773="G "),VLOOKUP('312'!$F$80,_312_Table1,MATCH('312'!$N$16,_312_Table1_ColumnLookup,0),FALSE),
  IF(AND(VALUE(LEFT($A1773,3))=312,LEFT($G1773,5)="Total",$B1773="O "),VLOOKUP('312'!$F$80,_312_Table1,MATCH('312'!$V$16,_312_Table1_ColumnLookup,0),FALSE),
  IF(AND(VALUE(LEFT($A1773,3))=312,LEFT($G1773,5)="Total",$B1773="Q "),VLOOKUP('312'!$F$80,_312_Table1,MATCH('312'!$X$16,_312_Table1_ColumnLookup,0),FALSE),
  IF(AND(VALUE(LEFT($A1773,3))=312,LEFT($G1773,5)="Total"),VLOOKUP('312'!$F$80,_312_Table1,MATCH(LEFT($B1773,1),_312_Table1_ColumnLookup,0),FALSE),
  IF(AND(VALUE(LEFT($A1773,3))=312,LEN($I1773)=4,$B1773="G"),VLOOKUP($I1773,_312_Table1,MATCH('312'!$N$16,_312_Table1_ColumnLookup,0),FALSE),
  IF(AND(VALUE(LEFT($A1773,3))=312,LEN($I1773)=4,$B1773="O"),VLOOKUP($I1773,_312_Table1,MATCH('312'!$V$16,_312_Table1_ColumnLookup,0),FALSE),
  IF(AND(VALUE(LEFT($A1773,3))=312,LEN($I1773)=4,$B1773="Q"),VLOOKUP($I1773,_312_Table1,MATCH('312'!$X$16,_312_Table1_ColumnLookup,0),FALSE),
  IF(AND(VALUE(LEFT($A1773,3))=312,LEN($I1773)=4),VLOOKUP($I1773,_312_Table1,MATCH(LEFT($B1773,1),_312_Table1_ColumnLookup,0),FALSE)
+N("312"),
  IF(VALUE(LEFT($A1773,3))=313,VLOOKUP(VALUE(MID($B1773,2,1)),_313_Table1,MATCH(MID($B1773,1,1),_313_Table1_ColumnLookup,0),FALSE)
+N("313"),
  IF(AND(VALUE(LEFT($A1773,3))=314,LEN($B1773)=3),VLOOKUP(VALUE(MID($B1773,2,2)),_314_Table1,MATCH(MID($B1773,1,1),_314_Table1_ColumnLookup,0),FALSE),
  IF(VALUE(LEFT($A1773,3))=314,VLOOKUP(VALUE(MID($B1773,2,1)),_314_Table1,MATCH(MID($B1773,1,1),_314_Table1_ColumnLookup,0),FALSE)
+N("314"),
""))))))))))))))))))))))))</f>
        <v>#N/A</v>
      </c>
      <c r="E1773" s="238" t="e">
        <f>IF(AND(VALUE(LEFT($A1773,3))=309,LEN($B1773)=3),VLOOKUP(VALUE(MID($B1773,2,2)),_309_Table2,MATCH(MID($B1773,1,1),_309_Table2_ColumnLookup,0),FALSE),
  IF($C1773="309 LCR SummaryA",OneYearSCR,IF($C1773="309 LCR SummaryB",UltimateSCR,IF(VALUE(LEFT($A1773,3))=309,VLOOKUP(VALUE(MID($B1773,2,1)),_309_Table2,MATCH(MID($B1773,1,1),_309_Table2_ColumnLookup,0),FALSE)
+N("309"),
  IF(VALUE(LEFT($A1773,3))=310,VLOOKUP(VALUE(MID($B1773,2,1)),_310_Table2,MATCH(MID($B1773,1,1),_310_Table2_ColumnLookup,0),FALSE)
+N("310"),
  IF(AND(VALUE(LEFT($A1773,3))=311,LEN($I1773)=4),VLOOKUP($I1773,_311_Table2,MATCH($B1773,_311_Table2_ColumnLookup,0),FALSE),
  IF(AND(VALUE(LEFT($A1773,3))=311,OR($B1773="I2",$B1773="J2",$B1773="K2",$B1773="L2")),VLOOKUP('311'!$G$58,_311_Table2,MATCH(MID($B1773,1,1),_311_Table2_ColumnLookup,0),FALSE),
  IF(AND(VALUE(LEFT($A1773,3))=311,RIGHT($B1773,5)="Total"),VLOOKUP('311'!$G$59,_311_Table2,MATCH(MID($B1773,1,1),_311_Table2_ColumnLookup,0),FALSE),
  IF(VALUE(LEFT($A1773,3))=311,VLOOKUP(VALUE(MID($B1773,2,1)),_311_Table2,MATCH(MID($B1773,1,1),_311_Table2_ColumnLookup,0),FALSE)
+N("311"),
  IF(AND(VALUE(LEFT($A1773,3))=312,LEFT($G1773,10)="Unincepted",$B1773="G "),VLOOKUP(" ULO",_312_Table2,MATCH('312'!$N$16,_312_Table2_ColumnLookup,0),FALSE),
  IF(AND(VALUE(LEFT($A1773,3))=312,LEFT($G1773,10)="Unincepted",$B1773="O "),VLOOKUP(" ULO",_312_Table2,MATCH('312'!$V$16,_312_Table2_ColumnLookup,0),FALSE),
  IF(AND(VALUE(LEFT($A1773,3))=312,LEFT($G1773,10)="Unincepted",$B1773="Q "),VLOOKUP(" ULO",_312_Table2,MATCH('312'!$X$16,_312_Table2_ColumnLookup,0),FALSE),
  IF(AND(VALUE(LEFT($A1773,3))=312,LEFT($G1773,10)="Unincepted"),VLOOKUP(" ULO",_312_Table2,MATCH(LEFT($B1773,1),_312_Table2_ColumnLookup,0),FALSE),
  IF(AND(VALUE(LEFT($A1773,3))=312,LEFT($G1773,5)="Total",$B1773="G "),VLOOKUP('312'!$F$80,_312_Table2,MATCH('312'!$N$16,_312_Table2_ColumnLookup,0),FALSE),
  IF(AND(VALUE(LEFT($A1773,3))=312,LEFT($G1773,5)="Total",$B1773="O "),VLOOKUP('312'!$F$80,_312_Table2,MATCH('312'!$V$16,_312_Table2_ColumnLookup,0),FALSE),
  IF(AND(VALUE(LEFT($A1773,3))=312,LEFT($G1773,5)="Total",$B1773="Q "),VLOOKUP('312'!$F$80,_312_Table2,MATCH('312'!$X$16,_312_Table2_ColumnLookup,0),FALSE),
  IF(AND(VALUE(LEFT($A1773,3))=312,LEFT($G1773,5)="Total"),VLOOKUP('312'!$F$80,_312_Table2,MATCH(LEFT($B1773,1),_312_Table2_ColumnLookup,0),FALSE),
  IF(AND(VALUE(LEFT($A1773,3))=312,LEN($I1773)=4,$B1773="G"),VLOOKUP($I1773,_312_Table2,MATCH('312'!$N$16,_312_Table2_ColumnLookup,0),FALSE),
  IF(AND(VALUE(LEFT($A1773,3))=312,LEN($I1773)=4,$B1773="O"),VLOOKUP($I1773,_312_Table2,MATCH('312'!$V$16,_312_Table2_ColumnLookup,0),FALSE),
  IF(AND(VALUE(LEFT($A1773,3))=312,LEN($I1773)=4,$B1773="Q"),VLOOKUP($I1773,_312_Table2,MATCH('312'!$X$16,_312_Table2_ColumnLookup,0),FALSE),
  IF(AND(VALUE(LEFT($A1773,3))=312,LEN($I1773)=4),VLOOKUP($I1773,_312_Table2,MATCH(LEFT($B1773,1),_312_Table2_ColumnLookup,0),FALSE)
+N("312"),
  IF(VALUE(LEFT($A1773,3))=313,VLOOKUP(VALUE(MID($B1773,2,1)),_313_Table2,MATCH(MID($B1773,1,1),_313_Table2_ColumnLookup,0),FALSE)
+N("313"),
  IF(AND(VALUE(LEFT($A1773,3))=314,LEN($B1773)=3),VLOOKUP(VALUE(MID($B1773,2,2)),_314_Table2,MATCH(MID($B1773,1,1),_314_Table2_ColumnLookup,0),FALSE),
  IF(VALUE(LEFT($A1773,3))=314,VLOOKUP(VALUE(MID($B1773,2,1)),_314_Table2,MATCH(MID($B1773,1,1),_314_Table2_ColumnLookup,0),FALSE)
+N("314"),
""))))))))))))))))))))))))</f>
        <v>#N/A</v>
      </c>
      <c r="F1773" s="238" t="e">
        <f>IF(AND(VALUE(LEFT($A1773,3))=309,LEN($B1773)=3),VLOOKUP(VALUE(MID($B1773,2,2)),_309_Table3,MATCH(MID($B1773,1,1),_309_Table3_ColumnLookup,0),FALSE),
  IF($C1773="309 LCR SummaryA",OneYearSCR,IF($C1773="309 LCR SummaryB",UltimateSCR,IF(VALUE(LEFT($A1773,3))=309,VLOOKUP(VALUE(MID($B1773,2,1)),_309_Table3,MATCH(MID($B1773,1,1),_309_Table3_ColumnLookup,0),FALSE)
+N("309"),
  IF(VALUE(LEFT($A1773,3))=310,VLOOKUP(VALUE(MID($B1773,2,1)),_310_Table3,MATCH(MID($B1773,1,1),_310_Table3_ColumnLookup,0),FALSE)
+N("310"),
  IF(AND(VALUE(LEFT($A1773,3))=311,LEN($I1773)=4),VLOOKUP($I1773,_311_Table3,MATCH($B1773,_311_Table3_ColumnLookup,0),FALSE),
  IF(AND(VALUE(LEFT($A1773,3))=311,OR($B1773="I2",$B1773="J2",$B1773="K2",$B1773="L2")),VLOOKUP('311'!$G$58,_311_Table3,MATCH(MID($B1773,1,1),_311_Table3_ColumnLookup,0),FALSE),
  IF(AND(VALUE(LEFT($A1773,3))=311,RIGHT($B1773,5)="Total"),VLOOKUP('311'!$G$59,_311_Table3,MATCH(MID($B1773,1,1),_311_Table3_ColumnLookup,0),FALSE),
  IF(VALUE(LEFT($A1773,3))=311,VLOOKUP(VALUE(MID($B1773,2,1)),_311_Table3,MATCH(MID($B1773,1,1),_311_Table3_ColumnLookup,0),FALSE)
+N("311"),
  IF(AND(VALUE(LEFT($A1773,3))=312,LEFT($G1773,10)="Unincepted",$B1773="G "),VLOOKUP(" ULO",_312_Table3,MATCH('312'!$N$16,_312_Table3_ColumnLookup,0),FALSE),
  IF(AND(VALUE(LEFT($A1773,3))=312,LEFT($G1773,10)="Unincepted",$B1773="O "),VLOOKUP(" ULO",_312_Table3,MATCH('312'!$V$16,_312_Table3_ColumnLookup,0),FALSE),
  IF(AND(VALUE(LEFT($A1773,3))=312,LEFT($G1773,10)="Unincepted",$B1773="Q "),VLOOKUP(" ULO",_312_Table3,MATCH('312'!$X$16,_312_Table3_ColumnLookup,0),FALSE),
  IF(AND(VALUE(LEFT($A1773,3))=312,LEFT($G1773,10)="Unincepted"),VLOOKUP(" ULO",_312_Table3,MATCH(LEFT($B1773,1),_312_Table3_ColumnLookup,0),FALSE),
  IF(AND(VALUE(LEFT($A1773,3))=312,LEFT($G1773,5)="Total",$B1773="G "),VLOOKUP('312'!$F$80,_312_Table3,MATCH('312'!$N$16,_312_Table3_ColumnLookup,0),FALSE),
  IF(AND(VALUE(LEFT($A1773,3))=312,LEFT($G1773,5)="Total",$B1773="O "),VLOOKUP('312'!$F$80,_312_Table3,MATCH('312'!$V$16,_312_Table3_ColumnLookup,0),FALSE),
  IF(AND(VALUE(LEFT($A1773,3))=312,LEFT($G1773,5)="Total",$B1773="Q "),VLOOKUP('312'!$F$80,_312_Table3,MATCH('312'!$X$16,_312_Table3_ColumnLookup,0),FALSE),
  IF(AND(VALUE(LEFT($A1773,3))=312,LEFT($G1773,5)="Total"),VLOOKUP('312'!$F$80,_312_Table3,MATCH(LEFT($B1773,1),_312_Table3_ColumnLookup,0),FALSE),
  IF(AND(VALUE(LEFT($A1773,3))=312,LEN($I1773)=4,$B1773="G"),VLOOKUP($I1773,_312_Table3,MATCH('312'!$N$16,_312_Table3_ColumnLookup,0),FALSE),
  IF(AND(VALUE(LEFT($A1773,3))=312,LEN($I1773)=4,$B1773="O"),VLOOKUP($I1773,_312_Table3,MATCH('312'!$V$16,_312_Table3_ColumnLookup,0),FALSE),
  IF(AND(VALUE(LEFT($A1773,3))=312,LEN($I1773)=4,$B1773="Q"),VLOOKUP($I1773,_312_Table3,MATCH('312'!$X$16,_312_Table3_ColumnLookup,0),FALSE),
  IF(AND(VALUE(LEFT($A1773,3))=312,LEN($I1773)=4),VLOOKUP($I1773,_312_Table3,MATCH(LEFT($B1773,1),_312_Table3_ColumnLookup,0),FALSE)
+N("312"),
  IF(VALUE(LEFT($A1773,3))=313,VLOOKUP(VALUE(MID($B1773,2,1)),_313_Table3,MATCH(MID($B1773,1,1),_313_Table3_ColumnLookup,0),FALSE)
+N("313"),
  IF(AND(VALUE(LEFT($A1773,3))=314,LEN($B1773)=3),VLOOKUP(VALUE(MID($B1773,2,2)),_314_Table3,MATCH(MID($B1773,1,1),_314_Table3_ColumnLookup,0),FALSE),
  IF(VALUE(LEFT($A1773,3))=314,VLOOKUP(VALUE(MID($B1773,2,1)),_314_Table3,MATCH(MID($B1773,1,1),_314_Table3_ColumnLookup,0),FALSE)
+N("314"),
""))))))))))))))))))))))))</f>
        <v>#N/A</v>
      </c>
      <c r="H1773" s="321" t="str">
        <f>IFERROR(
IF(ISERROR($D1773)=FALSE,$D1773,IF(ISERROR($E1773)=FALSE,$E1773,IF(ISERROR($F1773)=FALSE,$F1773
+N("012 checkboxes"),
IF(
IF(OR(LEFT($A1773,9)="Syndicate",LEFT($A1773,12)="NewSyndicate"),VLOOKUP($A1773,'012'!$J:$ZW,MATCH("Link to button",'012'!$J$1:$ZW$1,0),0)
+N("309 checkbox"),
IF($C1773="309 LCR Summary0",VLOOKUP("Notes990",'309'!$P:$ZZ,MATCH("Link to button",'309'!$P$1:$ZZ$1,0),0)
+N("313 checkboxes"),
IF($C1773="313 Financial Information0LcmVsScr",IF($C1773="309 LCR Summary0",VLOOKUP("LcmVsScr",'309'!$N:$ZZ,MATCH("Link to button",'309'!$N$1:$ZZ$1,0),0),
IF($C1773="313 Financial Information0LcrDocAttached",IF($C1773="309 LCR Summary0",VLOOKUP("LcrDocAttached",'309'!$N:$ZZ,MATCH("Link to button",'309'!$N$1:$ZZ$1,0),
0)))))))=1,TRUE,FALSE)
))),"")</f>
        <v/>
      </c>
    </row>
    <row r="1774" spans="1:8">
      <c r="A1774" s="237" t="e">
        <f>VLOOKUP($G1774,CSVLookups!$B:$R,MATCH(A$1,CSVLookups!$B$1:$R$1,0),FALSE)</f>
        <v>#N/A</v>
      </c>
      <c r="B1774" s="237" t="e">
        <f>VLOOKUP($G1774,CSVLookups!$B:$R,MATCH(B$1,CSVLookups!$B$1:$R$1,0),FALSE)</f>
        <v>#N/A</v>
      </c>
      <c r="C1774" s="238" t="e">
        <f t="shared" si="28"/>
        <v>#N/A</v>
      </c>
      <c r="D1774" s="238" t="e">
        <f>IF(AND(VALUE(LEFT($A1774,3))=309,LEN($B1774)=3),VLOOKUP(VALUE(MID($B1774,2,2)),_309_Table1,MATCH(MID($B1774,1,1),_309_Table1_ColumnLookup,0),FALSE),
  IF($C1774="309 LCR SummaryA",OneYearSCR,IF($C1774="309 LCR SummaryB",UltimateSCR,IF(VALUE(LEFT($A1774,3))=309,VLOOKUP(VALUE(MID($B1774,2,1)),_309_Table1,MATCH(MID($B1774,1,1),_309_Table1_ColumnLookup,0),FALSE)
+N("309"),
  IF(VALUE(LEFT($A1774,3))=310,VLOOKUP(VALUE(MID($B1774,2,1)),_310_Table1,MATCH(MID($B1774,1,1),_310_Table1_ColumnLookup,0),FALSE)
+N("310"),
  IF(AND(VALUE(LEFT($A1774,3))=311,LEN($I1774)=4),VLOOKUP($I1774,_311_Table1,MATCH($B1774,_311_Table1_ColumnLookup,0),FALSE),
  IF(AND(VALUE(LEFT($A1774,3))=311,OR($B1774="I2",$B1774="J2",$B1774="K2",$B1774="L2")),VLOOKUP('311'!$G$58,_311_Table1,MATCH(MID($B1774,1,1),_311_Table1_ColumnLookup,0),FALSE),
  IF(AND(VALUE(LEFT($A1774,3))=311,RIGHT($B1774,5)="Total"),VLOOKUP('311'!$G$59,_311_Table1,MATCH(MID($B1774,1,1),_311_Table1_ColumnLookup,0),FALSE),
  IF(VALUE(LEFT($A1774,3))=311,VLOOKUP(VALUE(MID($B1774,2,1)),_311_Table1,MATCH(MID($B1774,1,1),_311_Table1_ColumnLookup,0),FALSE)
+N("311"),
  IF(AND(VALUE(LEFT($A1774,3))=312,LEFT($G1774,10)="Unincepted",$B1774="G "),VLOOKUP(" ULO",_312_Table1,MATCH('312'!$N$16,_312_Table1_ColumnLookup,0),FALSE),
  IF(AND(VALUE(LEFT($A1774,3))=312,LEFT($G1774,10)="Unincepted",$B1774="O "),VLOOKUP(" ULO",_312_Table1,MATCH('312'!$V$16,_312_Table1_ColumnLookup,0),FALSE),
  IF(AND(VALUE(LEFT($A1774,3))=312,LEFT($G1774,10)="Unincepted",$B1774="Q "),VLOOKUP(" ULO",_312_Table1,MATCH('312'!$X$16,_312_Table1_ColumnLookup,0),FALSE),
  IF(AND(VALUE(LEFT($A1774,3))=312,LEFT($G1774,10)="Unincepted"),VLOOKUP(" ULO",_312_Table1,MATCH(LEFT($B1774,1),_312_Table1_ColumnLookup,0),FALSE),
  IF(AND(VALUE(LEFT($A1774,3))=312,LEFT($G1774,5)="Total",$B1774="G "),VLOOKUP('312'!$F$80,_312_Table1,MATCH('312'!$N$16,_312_Table1_ColumnLookup,0),FALSE),
  IF(AND(VALUE(LEFT($A1774,3))=312,LEFT($G1774,5)="Total",$B1774="O "),VLOOKUP('312'!$F$80,_312_Table1,MATCH('312'!$V$16,_312_Table1_ColumnLookup,0),FALSE),
  IF(AND(VALUE(LEFT($A1774,3))=312,LEFT($G1774,5)="Total",$B1774="Q "),VLOOKUP('312'!$F$80,_312_Table1,MATCH('312'!$X$16,_312_Table1_ColumnLookup,0),FALSE),
  IF(AND(VALUE(LEFT($A1774,3))=312,LEFT($G1774,5)="Total"),VLOOKUP('312'!$F$80,_312_Table1,MATCH(LEFT($B1774,1),_312_Table1_ColumnLookup,0),FALSE),
  IF(AND(VALUE(LEFT($A1774,3))=312,LEN($I1774)=4,$B1774="G"),VLOOKUP($I1774,_312_Table1,MATCH('312'!$N$16,_312_Table1_ColumnLookup,0),FALSE),
  IF(AND(VALUE(LEFT($A1774,3))=312,LEN($I1774)=4,$B1774="O"),VLOOKUP($I1774,_312_Table1,MATCH('312'!$V$16,_312_Table1_ColumnLookup,0),FALSE),
  IF(AND(VALUE(LEFT($A1774,3))=312,LEN($I1774)=4,$B1774="Q"),VLOOKUP($I1774,_312_Table1,MATCH('312'!$X$16,_312_Table1_ColumnLookup,0),FALSE),
  IF(AND(VALUE(LEFT($A1774,3))=312,LEN($I1774)=4),VLOOKUP($I1774,_312_Table1,MATCH(LEFT($B1774,1),_312_Table1_ColumnLookup,0),FALSE)
+N("312"),
  IF(VALUE(LEFT($A1774,3))=313,VLOOKUP(VALUE(MID($B1774,2,1)),_313_Table1,MATCH(MID($B1774,1,1),_313_Table1_ColumnLookup,0),FALSE)
+N("313"),
  IF(AND(VALUE(LEFT($A1774,3))=314,LEN($B1774)=3),VLOOKUP(VALUE(MID($B1774,2,2)),_314_Table1,MATCH(MID($B1774,1,1),_314_Table1_ColumnLookup,0),FALSE),
  IF(VALUE(LEFT($A1774,3))=314,VLOOKUP(VALUE(MID($B1774,2,1)),_314_Table1,MATCH(MID($B1774,1,1),_314_Table1_ColumnLookup,0),FALSE)
+N("314"),
""))))))))))))))))))))))))</f>
        <v>#N/A</v>
      </c>
      <c r="E1774" s="238" t="e">
        <f>IF(AND(VALUE(LEFT($A1774,3))=309,LEN($B1774)=3),VLOOKUP(VALUE(MID($B1774,2,2)),_309_Table2,MATCH(MID($B1774,1,1),_309_Table2_ColumnLookup,0),FALSE),
  IF($C1774="309 LCR SummaryA",OneYearSCR,IF($C1774="309 LCR SummaryB",UltimateSCR,IF(VALUE(LEFT($A1774,3))=309,VLOOKUP(VALUE(MID($B1774,2,1)),_309_Table2,MATCH(MID($B1774,1,1),_309_Table2_ColumnLookup,0),FALSE)
+N("309"),
  IF(VALUE(LEFT($A1774,3))=310,VLOOKUP(VALUE(MID($B1774,2,1)),_310_Table2,MATCH(MID($B1774,1,1),_310_Table2_ColumnLookup,0),FALSE)
+N("310"),
  IF(AND(VALUE(LEFT($A1774,3))=311,LEN($I1774)=4),VLOOKUP($I1774,_311_Table2,MATCH($B1774,_311_Table2_ColumnLookup,0),FALSE),
  IF(AND(VALUE(LEFT($A1774,3))=311,OR($B1774="I2",$B1774="J2",$B1774="K2",$B1774="L2")),VLOOKUP('311'!$G$58,_311_Table2,MATCH(MID($B1774,1,1),_311_Table2_ColumnLookup,0),FALSE),
  IF(AND(VALUE(LEFT($A1774,3))=311,RIGHT($B1774,5)="Total"),VLOOKUP('311'!$G$59,_311_Table2,MATCH(MID($B1774,1,1),_311_Table2_ColumnLookup,0),FALSE),
  IF(VALUE(LEFT($A1774,3))=311,VLOOKUP(VALUE(MID($B1774,2,1)),_311_Table2,MATCH(MID($B1774,1,1),_311_Table2_ColumnLookup,0),FALSE)
+N("311"),
  IF(AND(VALUE(LEFT($A1774,3))=312,LEFT($G1774,10)="Unincepted",$B1774="G "),VLOOKUP(" ULO",_312_Table2,MATCH('312'!$N$16,_312_Table2_ColumnLookup,0),FALSE),
  IF(AND(VALUE(LEFT($A1774,3))=312,LEFT($G1774,10)="Unincepted",$B1774="O "),VLOOKUP(" ULO",_312_Table2,MATCH('312'!$V$16,_312_Table2_ColumnLookup,0),FALSE),
  IF(AND(VALUE(LEFT($A1774,3))=312,LEFT($G1774,10)="Unincepted",$B1774="Q "),VLOOKUP(" ULO",_312_Table2,MATCH('312'!$X$16,_312_Table2_ColumnLookup,0),FALSE),
  IF(AND(VALUE(LEFT($A1774,3))=312,LEFT($G1774,10)="Unincepted"),VLOOKUP(" ULO",_312_Table2,MATCH(LEFT($B1774,1),_312_Table2_ColumnLookup,0),FALSE),
  IF(AND(VALUE(LEFT($A1774,3))=312,LEFT($G1774,5)="Total",$B1774="G "),VLOOKUP('312'!$F$80,_312_Table2,MATCH('312'!$N$16,_312_Table2_ColumnLookup,0),FALSE),
  IF(AND(VALUE(LEFT($A1774,3))=312,LEFT($G1774,5)="Total",$B1774="O "),VLOOKUP('312'!$F$80,_312_Table2,MATCH('312'!$V$16,_312_Table2_ColumnLookup,0),FALSE),
  IF(AND(VALUE(LEFT($A1774,3))=312,LEFT($G1774,5)="Total",$B1774="Q "),VLOOKUP('312'!$F$80,_312_Table2,MATCH('312'!$X$16,_312_Table2_ColumnLookup,0),FALSE),
  IF(AND(VALUE(LEFT($A1774,3))=312,LEFT($G1774,5)="Total"),VLOOKUP('312'!$F$80,_312_Table2,MATCH(LEFT($B1774,1),_312_Table2_ColumnLookup,0),FALSE),
  IF(AND(VALUE(LEFT($A1774,3))=312,LEN($I1774)=4,$B1774="G"),VLOOKUP($I1774,_312_Table2,MATCH('312'!$N$16,_312_Table2_ColumnLookup,0),FALSE),
  IF(AND(VALUE(LEFT($A1774,3))=312,LEN($I1774)=4,$B1774="O"),VLOOKUP($I1774,_312_Table2,MATCH('312'!$V$16,_312_Table2_ColumnLookup,0),FALSE),
  IF(AND(VALUE(LEFT($A1774,3))=312,LEN($I1774)=4,$B1774="Q"),VLOOKUP($I1774,_312_Table2,MATCH('312'!$X$16,_312_Table2_ColumnLookup,0),FALSE),
  IF(AND(VALUE(LEFT($A1774,3))=312,LEN($I1774)=4),VLOOKUP($I1774,_312_Table2,MATCH(LEFT($B1774,1),_312_Table2_ColumnLookup,0),FALSE)
+N("312"),
  IF(VALUE(LEFT($A1774,3))=313,VLOOKUP(VALUE(MID($B1774,2,1)),_313_Table2,MATCH(MID($B1774,1,1),_313_Table2_ColumnLookup,0),FALSE)
+N("313"),
  IF(AND(VALUE(LEFT($A1774,3))=314,LEN($B1774)=3),VLOOKUP(VALUE(MID($B1774,2,2)),_314_Table2,MATCH(MID($B1774,1,1),_314_Table2_ColumnLookup,0),FALSE),
  IF(VALUE(LEFT($A1774,3))=314,VLOOKUP(VALUE(MID($B1774,2,1)),_314_Table2,MATCH(MID($B1774,1,1),_314_Table2_ColumnLookup,0),FALSE)
+N("314"),
""))))))))))))))))))))))))</f>
        <v>#N/A</v>
      </c>
      <c r="F1774" s="238" t="e">
        <f>IF(AND(VALUE(LEFT($A1774,3))=309,LEN($B1774)=3),VLOOKUP(VALUE(MID($B1774,2,2)),_309_Table3,MATCH(MID($B1774,1,1),_309_Table3_ColumnLookup,0),FALSE),
  IF($C1774="309 LCR SummaryA",OneYearSCR,IF($C1774="309 LCR SummaryB",UltimateSCR,IF(VALUE(LEFT($A1774,3))=309,VLOOKUP(VALUE(MID($B1774,2,1)),_309_Table3,MATCH(MID($B1774,1,1),_309_Table3_ColumnLookup,0),FALSE)
+N("309"),
  IF(VALUE(LEFT($A1774,3))=310,VLOOKUP(VALUE(MID($B1774,2,1)),_310_Table3,MATCH(MID($B1774,1,1),_310_Table3_ColumnLookup,0),FALSE)
+N("310"),
  IF(AND(VALUE(LEFT($A1774,3))=311,LEN($I1774)=4),VLOOKUP($I1774,_311_Table3,MATCH($B1774,_311_Table3_ColumnLookup,0),FALSE),
  IF(AND(VALUE(LEFT($A1774,3))=311,OR($B1774="I2",$B1774="J2",$B1774="K2",$B1774="L2")),VLOOKUP('311'!$G$58,_311_Table3,MATCH(MID($B1774,1,1),_311_Table3_ColumnLookup,0),FALSE),
  IF(AND(VALUE(LEFT($A1774,3))=311,RIGHT($B1774,5)="Total"),VLOOKUP('311'!$G$59,_311_Table3,MATCH(MID($B1774,1,1),_311_Table3_ColumnLookup,0),FALSE),
  IF(VALUE(LEFT($A1774,3))=311,VLOOKUP(VALUE(MID($B1774,2,1)),_311_Table3,MATCH(MID($B1774,1,1),_311_Table3_ColumnLookup,0),FALSE)
+N("311"),
  IF(AND(VALUE(LEFT($A1774,3))=312,LEFT($G1774,10)="Unincepted",$B1774="G "),VLOOKUP(" ULO",_312_Table3,MATCH('312'!$N$16,_312_Table3_ColumnLookup,0),FALSE),
  IF(AND(VALUE(LEFT($A1774,3))=312,LEFT($G1774,10)="Unincepted",$B1774="O "),VLOOKUP(" ULO",_312_Table3,MATCH('312'!$V$16,_312_Table3_ColumnLookup,0),FALSE),
  IF(AND(VALUE(LEFT($A1774,3))=312,LEFT($G1774,10)="Unincepted",$B1774="Q "),VLOOKUP(" ULO",_312_Table3,MATCH('312'!$X$16,_312_Table3_ColumnLookup,0),FALSE),
  IF(AND(VALUE(LEFT($A1774,3))=312,LEFT($G1774,10)="Unincepted"),VLOOKUP(" ULO",_312_Table3,MATCH(LEFT($B1774,1),_312_Table3_ColumnLookup,0),FALSE),
  IF(AND(VALUE(LEFT($A1774,3))=312,LEFT($G1774,5)="Total",$B1774="G "),VLOOKUP('312'!$F$80,_312_Table3,MATCH('312'!$N$16,_312_Table3_ColumnLookup,0),FALSE),
  IF(AND(VALUE(LEFT($A1774,3))=312,LEFT($G1774,5)="Total",$B1774="O "),VLOOKUP('312'!$F$80,_312_Table3,MATCH('312'!$V$16,_312_Table3_ColumnLookup,0),FALSE),
  IF(AND(VALUE(LEFT($A1774,3))=312,LEFT($G1774,5)="Total",$B1774="Q "),VLOOKUP('312'!$F$80,_312_Table3,MATCH('312'!$X$16,_312_Table3_ColumnLookup,0),FALSE),
  IF(AND(VALUE(LEFT($A1774,3))=312,LEFT($G1774,5)="Total"),VLOOKUP('312'!$F$80,_312_Table3,MATCH(LEFT($B1774,1),_312_Table3_ColumnLookup,0),FALSE),
  IF(AND(VALUE(LEFT($A1774,3))=312,LEN($I1774)=4,$B1774="G"),VLOOKUP($I1774,_312_Table3,MATCH('312'!$N$16,_312_Table3_ColumnLookup,0),FALSE),
  IF(AND(VALUE(LEFT($A1774,3))=312,LEN($I1774)=4,$B1774="O"),VLOOKUP($I1774,_312_Table3,MATCH('312'!$V$16,_312_Table3_ColumnLookup,0),FALSE),
  IF(AND(VALUE(LEFT($A1774,3))=312,LEN($I1774)=4,$B1774="Q"),VLOOKUP($I1774,_312_Table3,MATCH('312'!$X$16,_312_Table3_ColumnLookup,0),FALSE),
  IF(AND(VALUE(LEFT($A1774,3))=312,LEN($I1774)=4),VLOOKUP($I1774,_312_Table3,MATCH(LEFT($B1774,1),_312_Table3_ColumnLookup,0),FALSE)
+N("312"),
  IF(VALUE(LEFT($A1774,3))=313,VLOOKUP(VALUE(MID($B1774,2,1)),_313_Table3,MATCH(MID($B1774,1,1),_313_Table3_ColumnLookup,0),FALSE)
+N("313"),
  IF(AND(VALUE(LEFT($A1774,3))=314,LEN($B1774)=3),VLOOKUP(VALUE(MID($B1774,2,2)),_314_Table3,MATCH(MID($B1774,1,1),_314_Table3_ColumnLookup,0),FALSE),
  IF(VALUE(LEFT($A1774,3))=314,VLOOKUP(VALUE(MID($B1774,2,1)),_314_Table3,MATCH(MID($B1774,1,1),_314_Table3_ColumnLookup,0),FALSE)
+N("314"),
""))))))))))))))))))))))))</f>
        <v>#N/A</v>
      </c>
      <c r="H1774" s="321" t="str">
        <f>IFERROR(
IF(ISERROR($D1774)=FALSE,$D1774,IF(ISERROR($E1774)=FALSE,$E1774,IF(ISERROR($F1774)=FALSE,$F1774
+N("012 checkboxes"),
IF(
IF(OR(LEFT($A1774,9)="Syndicate",LEFT($A1774,12)="NewSyndicate"),VLOOKUP($A1774,'012'!$J:$ZW,MATCH("Link to button",'012'!$J$1:$ZW$1,0),0)
+N("309 checkbox"),
IF($C1774="309 LCR Summary0",VLOOKUP("Notes990",'309'!$P:$ZZ,MATCH("Link to button",'309'!$P$1:$ZZ$1,0),0)
+N("313 checkboxes"),
IF($C1774="313 Financial Information0LcmVsScr",IF($C1774="309 LCR Summary0",VLOOKUP("LcmVsScr",'309'!$N:$ZZ,MATCH("Link to button",'309'!$N$1:$ZZ$1,0),0),
IF($C1774="313 Financial Information0LcrDocAttached",IF($C1774="309 LCR Summary0",VLOOKUP("LcrDocAttached",'309'!$N:$ZZ,MATCH("Link to button",'309'!$N$1:$ZZ$1,0),
0)))))))=1,TRUE,FALSE)
))),"")</f>
        <v/>
      </c>
    </row>
    <row r="1775" spans="1:8">
      <c r="A1775" s="237" t="e">
        <f>VLOOKUP($G1775,CSVLookups!$B:$R,MATCH(A$1,CSVLookups!$B$1:$R$1,0),FALSE)</f>
        <v>#N/A</v>
      </c>
      <c r="B1775" s="237" t="e">
        <f>VLOOKUP($G1775,CSVLookups!$B:$R,MATCH(B$1,CSVLookups!$B$1:$R$1,0),FALSE)</f>
        <v>#N/A</v>
      </c>
      <c r="C1775" s="238" t="e">
        <f t="shared" si="28"/>
        <v>#N/A</v>
      </c>
      <c r="D1775" s="238" t="e">
        <f>IF(AND(VALUE(LEFT($A1775,3))=309,LEN($B1775)=3),VLOOKUP(VALUE(MID($B1775,2,2)),_309_Table1,MATCH(MID($B1775,1,1),_309_Table1_ColumnLookup,0),FALSE),
  IF($C1775="309 LCR SummaryA",OneYearSCR,IF($C1775="309 LCR SummaryB",UltimateSCR,IF(VALUE(LEFT($A1775,3))=309,VLOOKUP(VALUE(MID($B1775,2,1)),_309_Table1,MATCH(MID($B1775,1,1),_309_Table1_ColumnLookup,0),FALSE)
+N("309"),
  IF(VALUE(LEFT($A1775,3))=310,VLOOKUP(VALUE(MID($B1775,2,1)),_310_Table1,MATCH(MID($B1775,1,1),_310_Table1_ColumnLookup,0),FALSE)
+N("310"),
  IF(AND(VALUE(LEFT($A1775,3))=311,LEN($I1775)=4),VLOOKUP($I1775,_311_Table1,MATCH($B1775,_311_Table1_ColumnLookup,0),FALSE),
  IF(AND(VALUE(LEFT($A1775,3))=311,OR($B1775="I2",$B1775="J2",$B1775="K2",$B1775="L2")),VLOOKUP('311'!$G$58,_311_Table1,MATCH(MID($B1775,1,1),_311_Table1_ColumnLookup,0),FALSE),
  IF(AND(VALUE(LEFT($A1775,3))=311,RIGHT($B1775,5)="Total"),VLOOKUP('311'!$G$59,_311_Table1,MATCH(MID($B1775,1,1),_311_Table1_ColumnLookup,0),FALSE),
  IF(VALUE(LEFT($A1775,3))=311,VLOOKUP(VALUE(MID($B1775,2,1)),_311_Table1,MATCH(MID($B1775,1,1),_311_Table1_ColumnLookup,0),FALSE)
+N("311"),
  IF(AND(VALUE(LEFT($A1775,3))=312,LEFT($G1775,10)="Unincepted",$B1775="G "),VLOOKUP(" ULO",_312_Table1,MATCH('312'!$N$16,_312_Table1_ColumnLookup,0),FALSE),
  IF(AND(VALUE(LEFT($A1775,3))=312,LEFT($G1775,10)="Unincepted",$B1775="O "),VLOOKUP(" ULO",_312_Table1,MATCH('312'!$V$16,_312_Table1_ColumnLookup,0),FALSE),
  IF(AND(VALUE(LEFT($A1775,3))=312,LEFT($G1775,10)="Unincepted",$B1775="Q "),VLOOKUP(" ULO",_312_Table1,MATCH('312'!$X$16,_312_Table1_ColumnLookup,0),FALSE),
  IF(AND(VALUE(LEFT($A1775,3))=312,LEFT($G1775,10)="Unincepted"),VLOOKUP(" ULO",_312_Table1,MATCH(LEFT($B1775,1),_312_Table1_ColumnLookup,0),FALSE),
  IF(AND(VALUE(LEFT($A1775,3))=312,LEFT($G1775,5)="Total",$B1775="G "),VLOOKUP('312'!$F$80,_312_Table1,MATCH('312'!$N$16,_312_Table1_ColumnLookup,0),FALSE),
  IF(AND(VALUE(LEFT($A1775,3))=312,LEFT($G1775,5)="Total",$B1775="O "),VLOOKUP('312'!$F$80,_312_Table1,MATCH('312'!$V$16,_312_Table1_ColumnLookup,0),FALSE),
  IF(AND(VALUE(LEFT($A1775,3))=312,LEFT($G1775,5)="Total",$B1775="Q "),VLOOKUP('312'!$F$80,_312_Table1,MATCH('312'!$X$16,_312_Table1_ColumnLookup,0),FALSE),
  IF(AND(VALUE(LEFT($A1775,3))=312,LEFT($G1775,5)="Total"),VLOOKUP('312'!$F$80,_312_Table1,MATCH(LEFT($B1775,1),_312_Table1_ColumnLookup,0),FALSE),
  IF(AND(VALUE(LEFT($A1775,3))=312,LEN($I1775)=4,$B1775="G"),VLOOKUP($I1775,_312_Table1,MATCH('312'!$N$16,_312_Table1_ColumnLookup,0),FALSE),
  IF(AND(VALUE(LEFT($A1775,3))=312,LEN($I1775)=4,$B1775="O"),VLOOKUP($I1775,_312_Table1,MATCH('312'!$V$16,_312_Table1_ColumnLookup,0),FALSE),
  IF(AND(VALUE(LEFT($A1775,3))=312,LEN($I1775)=4,$B1775="Q"),VLOOKUP($I1775,_312_Table1,MATCH('312'!$X$16,_312_Table1_ColumnLookup,0),FALSE),
  IF(AND(VALUE(LEFT($A1775,3))=312,LEN($I1775)=4),VLOOKUP($I1775,_312_Table1,MATCH(LEFT($B1775,1),_312_Table1_ColumnLookup,0),FALSE)
+N("312"),
  IF(VALUE(LEFT($A1775,3))=313,VLOOKUP(VALUE(MID($B1775,2,1)),_313_Table1,MATCH(MID($B1775,1,1),_313_Table1_ColumnLookup,0),FALSE)
+N("313"),
  IF(AND(VALUE(LEFT($A1775,3))=314,LEN($B1775)=3),VLOOKUP(VALUE(MID($B1775,2,2)),_314_Table1,MATCH(MID($B1775,1,1),_314_Table1_ColumnLookup,0),FALSE),
  IF(VALUE(LEFT($A1775,3))=314,VLOOKUP(VALUE(MID($B1775,2,1)),_314_Table1,MATCH(MID($B1775,1,1),_314_Table1_ColumnLookup,0),FALSE)
+N("314"),
""))))))))))))))))))))))))</f>
        <v>#N/A</v>
      </c>
      <c r="E1775" s="238" t="e">
        <f>IF(AND(VALUE(LEFT($A1775,3))=309,LEN($B1775)=3),VLOOKUP(VALUE(MID($B1775,2,2)),_309_Table2,MATCH(MID($B1775,1,1),_309_Table2_ColumnLookup,0),FALSE),
  IF($C1775="309 LCR SummaryA",OneYearSCR,IF($C1775="309 LCR SummaryB",UltimateSCR,IF(VALUE(LEFT($A1775,3))=309,VLOOKUP(VALUE(MID($B1775,2,1)),_309_Table2,MATCH(MID($B1775,1,1),_309_Table2_ColumnLookup,0),FALSE)
+N("309"),
  IF(VALUE(LEFT($A1775,3))=310,VLOOKUP(VALUE(MID($B1775,2,1)),_310_Table2,MATCH(MID($B1775,1,1),_310_Table2_ColumnLookup,0),FALSE)
+N("310"),
  IF(AND(VALUE(LEFT($A1775,3))=311,LEN($I1775)=4),VLOOKUP($I1775,_311_Table2,MATCH($B1775,_311_Table2_ColumnLookup,0),FALSE),
  IF(AND(VALUE(LEFT($A1775,3))=311,OR($B1775="I2",$B1775="J2",$B1775="K2",$B1775="L2")),VLOOKUP('311'!$G$58,_311_Table2,MATCH(MID($B1775,1,1),_311_Table2_ColumnLookup,0),FALSE),
  IF(AND(VALUE(LEFT($A1775,3))=311,RIGHT($B1775,5)="Total"),VLOOKUP('311'!$G$59,_311_Table2,MATCH(MID($B1775,1,1),_311_Table2_ColumnLookup,0),FALSE),
  IF(VALUE(LEFT($A1775,3))=311,VLOOKUP(VALUE(MID($B1775,2,1)),_311_Table2,MATCH(MID($B1775,1,1),_311_Table2_ColumnLookup,0),FALSE)
+N("311"),
  IF(AND(VALUE(LEFT($A1775,3))=312,LEFT($G1775,10)="Unincepted",$B1775="G "),VLOOKUP(" ULO",_312_Table2,MATCH('312'!$N$16,_312_Table2_ColumnLookup,0),FALSE),
  IF(AND(VALUE(LEFT($A1775,3))=312,LEFT($G1775,10)="Unincepted",$B1775="O "),VLOOKUP(" ULO",_312_Table2,MATCH('312'!$V$16,_312_Table2_ColumnLookup,0),FALSE),
  IF(AND(VALUE(LEFT($A1775,3))=312,LEFT($G1775,10)="Unincepted",$B1775="Q "),VLOOKUP(" ULO",_312_Table2,MATCH('312'!$X$16,_312_Table2_ColumnLookup,0),FALSE),
  IF(AND(VALUE(LEFT($A1775,3))=312,LEFT($G1775,10)="Unincepted"),VLOOKUP(" ULO",_312_Table2,MATCH(LEFT($B1775,1),_312_Table2_ColumnLookup,0),FALSE),
  IF(AND(VALUE(LEFT($A1775,3))=312,LEFT($G1775,5)="Total",$B1775="G "),VLOOKUP('312'!$F$80,_312_Table2,MATCH('312'!$N$16,_312_Table2_ColumnLookup,0),FALSE),
  IF(AND(VALUE(LEFT($A1775,3))=312,LEFT($G1775,5)="Total",$B1775="O "),VLOOKUP('312'!$F$80,_312_Table2,MATCH('312'!$V$16,_312_Table2_ColumnLookup,0),FALSE),
  IF(AND(VALUE(LEFT($A1775,3))=312,LEFT($G1775,5)="Total",$B1775="Q "),VLOOKUP('312'!$F$80,_312_Table2,MATCH('312'!$X$16,_312_Table2_ColumnLookup,0),FALSE),
  IF(AND(VALUE(LEFT($A1775,3))=312,LEFT($G1775,5)="Total"),VLOOKUP('312'!$F$80,_312_Table2,MATCH(LEFT($B1775,1),_312_Table2_ColumnLookup,0),FALSE),
  IF(AND(VALUE(LEFT($A1775,3))=312,LEN($I1775)=4,$B1775="G"),VLOOKUP($I1775,_312_Table2,MATCH('312'!$N$16,_312_Table2_ColumnLookup,0),FALSE),
  IF(AND(VALUE(LEFT($A1775,3))=312,LEN($I1775)=4,$B1775="O"),VLOOKUP($I1775,_312_Table2,MATCH('312'!$V$16,_312_Table2_ColumnLookup,0),FALSE),
  IF(AND(VALUE(LEFT($A1775,3))=312,LEN($I1775)=4,$B1775="Q"),VLOOKUP($I1775,_312_Table2,MATCH('312'!$X$16,_312_Table2_ColumnLookup,0),FALSE),
  IF(AND(VALUE(LEFT($A1775,3))=312,LEN($I1775)=4),VLOOKUP($I1775,_312_Table2,MATCH(LEFT($B1775,1),_312_Table2_ColumnLookup,0),FALSE)
+N("312"),
  IF(VALUE(LEFT($A1775,3))=313,VLOOKUP(VALUE(MID($B1775,2,1)),_313_Table2,MATCH(MID($B1775,1,1),_313_Table2_ColumnLookup,0),FALSE)
+N("313"),
  IF(AND(VALUE(LEFT($A1775,3))=314,LEN($B1775)=3),VLOOKUP(VALUE(MID($B1775,2,2)),_314_Table2,MATCH(MID($B1775,1,1),_314_Table2_ColumnLookup,0),FALSE),
  IF(VALUE(LEFT($A1775,3))=314,VLOOKUP(VALUE(MID($B1775,2,1)),_314_Table2,MATCH(MID($B1775,1,1),_314_Table2_ColumnLookup,0),FALSE)
+N("314"),
""))))))))))))))))))))))))</f>
        <v>#N/A</v>
      </c>
      <c r="F1775" s="238" t="e">
        <f>IF(AND(VALUE(LEFT($A1775,3))=309,LEN($B1775)=3),VLOOKUP(VALUE(MID($B1775,2,2)),_309_Table3,MATCH(MID($B1775,1,1),_309_Table3_ColumnLookup,0),FALSE),
  IF($C1775="309 LCR SummaryA",OneYearSCR,IF($C1775="309 LCR SummaryB",UltimateSCR,IF(VALUE(LEFT($A1775,3))=309,VLOOKUP(VALUE(MID($B1775,2,1)),_309_Table3,MATCH(MID($B1775,1,1),_309_Table3_ColumnLookup,0),FALSE)
+N("309"),
  IF(VALUE(LEFT($A1775,3))=310,VLOOKUP(VALUE(MID($B1775,2,1)),_310_Table3,MATCH(MID($B1775,1,1),_310_Table3_ColumnLookup,0),FALSE)
+N("310"),
  IF(AND(VALUE(LEFT($A1775,3))=311,LEN($I1775)=4),VLOOKUP($I1775,_311_Table3,MATCH($B1775,_311_Table3_ColumnLookup,0),FALSE),
  IF(AND(VALUE(LEFT($A1775,3))=311,OR($B1775="I2",$B1775="J2",$B1775="K2",$B1775="L2")),VLOOKUP('311'!$G$58,_311_Table3,MATCH(MID($B1775,1,1),_311_Table3_ColumnLookup,0),FALSE),
  IF(AND(VALUE(LEFT($A1775,3))=311,RIGHT($B1775,5)="Total"),VLOOKUP('311'!$G$59,_311_Table3,MATCH(MID($B1775,1,1),_311_Table3_ColumnLookup,0),FALSE),
  IF(VALUE(LEFT($A1775,3))=311,VLOOKUP(VALUE(MID($B1775,2,1)),_311_Table3,MATCH(MID($B1775,1,1),_311_Table3_ColumnLookup,0),FALSE)
+N("311"),
  IF(AND(VALUE(LEFT($A1775,3))=312,LEFT($G1775,10)="Unincepted",$B1775="G "),VLOOKUP(" ULO",_312_Table3,MATCH('312'!$N$16,_312_Table3_ColumnLookup,0),FALSE),
  IF(AND(VALUE(LEFT($A1775,3))=312,LEFT($G1775,10)="Unincepted",$B1775="O "),VLOOKUP(" ULO",_312_Table3,MATCH('312'!$V$16,_312_Table3_ColumnLookup,0),FALSE),
  IF(AND(VALUE(LEFT($A1775,3))=312,LEFT($G1775,10)="Unincepted",$B1775="Q "),VLOOKUP(" ULO",_312_Table3,MATCH('312'!$X$16,_312_Table3_ColumnLookup,0),FALSE),
  IF(AND(VALUE(LEFT($A1775,3))=312,LEFT($G1775,10)="Unincepted"),VLOOKUP(" ULO",_312_Table3,MATCH(LEFT($B1775,1),_312_Table3_ColumnLookup,0),FALSE),
  IF(AND(VALUE(LEFT($A1775,3))=312,LEFT($G1775,5)="Total",$B1775="G "),VLOOKUP('312'!$F$80,_312_Table3,MATCH('312'!$N$16,_312_Table3_ColumnLookup,0),FALSE),
  IF(AND(VALUE(LEFT($A1775,3))=312,LEFT($G1775,5)="Total",$B1775="O "),VLOOKUP('312'!$F$80,_312_Table3,MATCH('312'!$V$16,_312_Table3_ColumnLookup,0),FALSE),
  IF(AND(VALUE(LEFT($A1775,3))=312,LEFT($G1775,5)="Total",$B1775="Q "),VLOOKUP('312'!$F$80,_312_Table3,MATCH('312'!$X$16,_312_Table3_ColumnLookup,0),FALSE),
  IF(AND(VALUE(LEFT($A1775,3))=312,LEFT($G1775,5)="Total"),VLOOKUP('312'!$F$80,_312_Table3,MATCH(LEFT($B1775,1),_312_Table3_ColumnLookup,0),FALSE),
  IF(AND(VALUE(LEFT($A1775,3))=312,LEN($I1775)=4,$B1775="G"),VLOOKUP($I1775,_312_Table3,MATCH('312'!$N$16,_312_Table3_ColumnLookup,0),FALSE),
  IF(AND(VALUE(LEFT($A1775,3))=312,LEN($I1775)=4,$B1775="O"),VLOOKUP($I1775,_312_Table3,MATCH('312'!$V$16,_312_Table3_ColumnLookup,0),FALSE),
  IF(AND(VALUE(LEFT($A1775,3))=312,LEN($I1775)=4,$B1775="Q"),VLOOKUP($I1775,_312_Table3,MATCH('312'!$X$16,_312_Table3_ColumnLookup,0),FALSE),
  IF(AND(VALUE(LEFT($A1775,3))=312,LEN($I1775)=4),VLOOKUP($I1775,_312_Table3,MATCH(LEFT($B1775,1),_312_Table3_ColumnLookup,0),FALSE)
+N("312"),
  IF(VALUE(LEFT($A1775,3))=313,VLOOKUP(VALUE(MID($B1775,2,1)),_313_Table3,MATCH(MID($B1775,1,1),_313_Table3_ColumnLookup,0),FALSE)
+N("313"),
  IF(AND(VALUE(LEFT($A1775,3))=314,LEN($B1775)=3),VLOOKUP(VALUE(MID($B1775,2,2)),_314_Table3,MATCH(MID($B1775,1,1),_314_Table3_ColumnLookup,0),FALSE),
  IF(VALUE(LEFT($A1775,3))=314,VLOOKUP(VALUE(MID($B1775,2,1)),_314_Table3,MATCH(MID($B1775,1,1),_314_Table3_ColumnLookup,0),FALSE)
+N("314"),
""))))))))))))))))))))))))</f>
        <v>#N/A</v>
      </c>
      <c r="H1775" s="321" t="str">
        <f>IFERROR(
IF(ISERROR($D1775)=FALSE,$D1775,IF(ISERROR($E1775)=FALSE,$E1775,IF(ISERROR($F1775)=FALSE,$F1775
+N("012 checkboxes"),
IF(
IF(OR(LEFT($A1775,9)="Syndicate",LEFT($A1775,12)="NewSyndicate"),VLOOKUP($A1775,'012'!$J:$ZW,MATCH("Link to button",'012'!$J$1:$ZW$1,0),0)
+N("309 checkbox"),
IF($C1775="309 LCR Summary0",VLOOKUP("Notes990",'309'!$P:$ZZ,MATCH("Link to button",'309'!$P$1:$ZZ$1,0),0)
+N("313 checkboxes"),
IF($C1775="313 Financial Information0LcmVsScr",IF($C1775="309 LCR Summary0",VLOOKUP("LcmVsScr",'309'!$N:$ZZ,MATCH("Link to button",'309'!$N$1:$ZZ$1,0),0),
IF($C1775="313 Financial Information0LcrDocAttached",IF($C1775="309 LCR Summary0",VLOOKUP("LcrDocAttached",'309'!$N:$ZZ,MATCH("Link to button",'309'!$N$1:$ZZ$1,0),
0)))))))=1,TRUE,FALSE)
))),"")</f>
        <v/>
      </c>
    </row>
    <row r="1776" spans="1:8">
      <c r="A1776" s="237" t="e">
        <f>VLOOKUP($G1776,CSVLookups!$B:$R,MATCH(A$1,CSVLookups!$B$1:$R$1,0),FALSE)</f>
        <v>#N/A</v>
      </c>
      <c r="B1776" s="237" t="e">
        <f>VLOOKUP($G1776,CSVLookups!$B:$R,MATCH(B$1,CSVLookups!$B$1:$R$1,0),FALSE)</f>
        <v>#N/A</v>
      </c>
      <c r="C1776" s="238" t="e">
        <f t="shared" si="28"/>
        <v>#N/A</v>
      </c>
      <c r="D1776" s="238" t="e">
        <f>IF(AND(VALUE(LEFT($A1776,3))=309,LEN($B1776)=3),VLOOKUP(VALUE(MID($B1776,2,2)),_309_Table1,MATCH(MID($B1776,1,1),_309_Table1_ColumnLookup,0),FALSE),
  IF($C1776="309 LCR SummaryA",OneYearSCR,IF($C1776="309 LCR SummaryB",UltimateSCR,IF(VALUE(LEFT($A1776,3))=309,VLOOKUP(VALUE(MID($B1776,2,1)),_309_Table1,MATCH(MID($B1776,1,1),_309_Table1_ColumnLookup,0),FALSE)
+N("309"),
  IF(VALUE(LEFT($A1776,3))=310,VLOOKUP(VALUE(MID($B1776,2,1)),_310_Table1,MATCH(MID($B1776,1,1),_310_Table1_ColumnLookup,0),FALSE)
+N("310"),
  IF(AND(VALUE(LEFT($A1776,3))=311,LEN($I1776)=4),VLOOKUP($I1776,_311_Table1,MATCH($B1776,_311_Table1_ColumnLookup,0),FALSE),
  IF(AND(VALUE(LEFT($A1776,3))=311,OR($B1776="I2",$B1776="J2",$B1776="K2",$B1776="L2")),VLOOKUP('311'!$G$58,_311_Table1,MATCH(MID($B1776,1,1),_311_Table1_ColumnLookup,0),FALSE),
  IF(AND(VALUE(LEFT($A1776,3))=311,RIGHT($B1776,5)="Total"),VLOOKUP('311'!$G$59,_311_Table1,MATCH(MID($B1776,1,1),_311_Table1_ColumnLookup,0),FALSE),
  IF(VALUE(LEFT($A1776,3))=311,VLOOKUP(VALUE(MID($B1776,2,1)),_311_Table1,MATCH(MID($B1776,1,1),_311_Table1_ColumnLookup,0),FALSE)
+N("311"),
  IF(AND(VALUE(LEFT($A1776,3))=312,LEFT($G1776,10)="Unincepted",$B1776="G "),VLOOKUP(" ULO",_312_Table1,MATCH('312'!$N$16,_312_Table1_ColumnLookup,0),FALSE),
  IF(AND(VALUE(LEFT($A1776,3))=312,LEFT($G1776,10)="Unincepted",$B1776="O "),VLOOKUP(" ULO",_312_Table1,MATCH('312'!$V$16,_312_Table1_ColumnLookup,0),FALSE),
  IF(AND(VALUE(LEFT($A1776,3))=312,LEFT($G1776,10)="Unincepted",$B1776="Q "),VLOOKUP(" ULO",_312_Table1,MATCH('312'!$X$16,_312_Table1_ColumnLookup,0),FALSE),
  IF(AND(VALUE(LEFT($A1776,3))=312,LEFT($G1776,10)="Unincepted"),VLOOKUP(" ULO",_312_Table1,MATCH(LEFT($B1776,1),_312_Table1_ColumnLookup,0),FALSE),
  IF(AND(VALUE(LEFT($A1776,3))=312,LEFT($G1776,5)="Total",$B1776="G "),VLOOKUP('312'!$F$80,_312_Table1,MATCH('312'!$N$16,_312_Table1_ColumnLookup,0),FALSE),
  IF(AND(VALUE(LEFT($A1776,3))=312,LEFT($G1776,5)="Total",$B1776="O "),VLOOKUP('312'!$F$80,_312_Table1,MATCH('312'!$V$16,_312_Table1_ColumnLookup,0),FALSE),
  IF(AND(VALUE(LEFT($A1776,3))=312,LEFT($G1776,5)="Total",$B1776="Q "),VLOOKUP('312'!$F$80,_312_Table1,MATCH('312'!$X$16,_312_Table1_ColumnLookup,0),FALSE),
  IF(AND(VALUE(LEFT($A1776,3))=312,LEFT($G1776,5)="Total"),VLOOKUP('312'!$F$80,_312_Table1,MATCH(LEFT($B1776,1),_312_Table1_ColumnLookup,0),FALSE),
  IF(AND(VALUE(LEFT($A1776,3))=312,LEN($I1776)=4,$B1776="G"),VLOOKUP($I1776,_312_Table1,MATCH('312'!$N$16,_312_Table1_ColumnLookup,0),FALSE),
  IF(AND(VALUE(LEFT($A1776,3))=312,LEN($I1776)=4,$B1776="O"),VLOOKUP($I1776,_312_Table1,MATCH('312'!$V$16,_312_Table1_ColumnLookup,0),FALSE),
  IF(AND(VALUE(LEFT($A1776,3))=312,LEN($I1776)=4,$B1776="Q"),VLOOKUP($I1776,_312_Table1,MATCH('312'!$X$16,_312_Table1_ColumnLookup,0),FALSE),
  IF(AND(VALUE(LEFT($A1776,3))=312,LEN($I1776)=4),VLOOKUP($I1776,_312_Table1,MATCH(LEFT($B1776,1),_312_Table1_ColumnLookup,0),FALSE)
+N("312"),
  IF(VALUE(LEFT($A1776,3))=313,VLOOKUP(VALUE(MID($B1776,2,1)),_313_Table1,MATCH(MID($B1776,1,1),_313_Table1_ColumnLookup,0),FALSE)
+N("313"),
  IF(AND(VALUE(LEFT($A1776,3))=314,LEN($B1776)=3),VLOOKUP(VALUE(MID($B1776,2,2)),_314_Table1,MATCH(MID($B1776,1,1),_314_Table1_ColumnLookup,0),FALSE),
  IF(VALUE(LEFT($A1776,3))=314,VLOOKUP(VALUE(MID($B1776,2,1)),_314_Table1,MATCH(MID($B1776,1,1),_314_Table1_ColumnLookup,0),FALSE)
+N("314"),
""))))))))))))))))))))))))</f>
        <v>#N/A</v>
      </c>
      <c r="E1776" s="238" t="e">
        <f>IF(AND(VALUE(LEFT($A1776,3))=309,LEN($B1776)=3),VLOOKUP(VALUE(MID($B1776,2,2)),_309_Table2,MATCH(MID($B1776,1,1),_309_Table2_ColumnLookup,0),FALSE),
  IF($C1776="309 LCR SummaryA",OneYearSCR,IF($C1776="309 LCR SummaryB",UltimateSCR,IF(VALUE(LEFT($A1776,3))=309,VLOOKUP(VALUE(MID($B1776,2,1)),_309_Table2,MATCH(MID($B1776,1,1),_309_Table2_ColumnLookup,0),FALSE)
+N("309"),
  IF(VALUE(LEFT($A1776,3))=310,VLOOKUP(VALUE(MID($B1776,2,1)),_310_Table2,MATCH(MID($B1776,1,1),_310_Table2_ColumnLookup,0),FALSE)
+N("310"),
  IF(AND(VALUE(LEFT($A1776,3))=311,LEN($I1776)=4),VLOOKUP($I1776,_311_Table2,MATCH($B1776,_311_Table2_ColumnLookup,0),FALSE),
  IF(AND(VALUE(LEFT($A1776,3))=311,OR($B1776="I2",$B1776="J2",$B1776="K2",$B1776="L2")),VLOOKUP('311'!$G$58,_311_Table2,MATCH(MID($B1776,1,1),_311_Table2_ColumnLookup,0),FALSE),
  IF(AND(VALUE(LEFT($A1776,3))=311,RIGHT($B1776,5)="Total"),VLOOKUP('311'!$G$59,_311_Table2,MATCH(MID($B1776,1,1),_311_Table2_ColumnLookup,0),FALSE),
  IF(VALUE(LEFT($A1776,3))=311,VLOOKUP(VALUE(MID($B1776,2,1)),_311_Table2,MATCH(MID($B1776,1,1),_311_Table2_ColumnLookup,0),FALSE)
+N("311"),
  IF(AND(VALUE(LEFT($A1776,3))=312,LEFT($G1776,10)="Unincepted",$B1776="G "),VLOOKUP(" ULO",_312_Table2,MATCH('312'!$N$16,_312_Table2_ColumnLookup,0),FALSE),
  IF(AND(VALUE(LEFT($A1776,3))=312,LEFT($G1776,10)="Unincepted",$B1776="O "),VLOOKUP(" ULO",_312_Table2,MATCH('312'!$V$16,_312_Table2_ColumnLookup,0),FALSE),
  IF(AND(VALUE(LEFT($A1776,3))=312,LEFT($G1776,10)="Unincepted",$B1776="Q "),VLOOKUP(" ULO",_312_Table2,MATCH('312'!$X$16,_312_Table2_ColumnLookup,0),FALSE),
  IF(AND(VALUE(LEFT($A1776,3))=312,LEFT($G1776,10)="Unincepted"),VLOOKUP(" ULO",_312_Table2,MATCH(LEFT($B1776,1),_312_Table2_ColumnLookup,0),FALSE),
  IF(AND(VALUE(LEFT($A1776,3))=312,LEFT($G1776,5)="Total",$B1776="G "),VLOOKUP('312'!$F$80,_312_Table2,MATCH('312'!$N$16,_312_Table2_ColumnLookup,0),FALSE),
  IF(AND(VALUE(LEFT($A1776,3))=312,LEFT($G1776,5)="Total",$B1776="O "),VLOOKUP('312'!$F$80,_312_Table2,MATCH('312'!$V$16,_312_Table2_ColumnLookup,0),FALSE),
  IF(AND(VALUE(LEFT($A1776,3))=312,LEFT($G1776,5)="Total",$B1776="Q "),VLOOKUP('312'!$F$80,_312_Table2,MATCH('312'!$X$16,_312_Table2_ColumnLookup,0),FALSE),
  IF(AND(VALUE(LEFT($A1776,3))=312,LEFT($G1776,5)="Total"),VLOOKUP('312'!$F$80,_312_Table2,MATCH(LEFT($B1776,1),_312_Table2_ColumnLookup,0),FALSE),
  IF(AND(VALUE(LEFT($A1776,3))=312,LEN($I1776)=4,$B1776="G"),VLOOKUP($I1776,_312_Table2,MATCH('312'!$N$16,_312_Table2_ColumnLookup,0),FALSE),
  IF(AND(VALUE(LEFT($A1776,3))=312,LEN($I1776)=4,$B1776="O"),VLOOKUP($I1776,_312_Table2,MATCH('312'!$V$16,_312_Table2_ColumnLookup,0),FALSE),
  IF(AND(VALUE(LEFT($A1776,3))=312,LEN($I1776)=4,$B1776="Q"),VLOOKUP($I1776,_312_Table2,MATCH('312'!$X$16,_312_Table2_ColumnLookup,0),FALSE),
  IF(AND(VALUE(LEFT($A1776,3))=312,LEN($I1776)=4),VLOOKUP($I1776,_312_Table2,MATCH(LEFT($B1776,1),_312_Table2_ColumnLookup,0),FALSE)
+N("312"),
  IF(VALUE(LEFT($A1776,3))=313,VLOOKUP(VALUE(MID($B1776,2,1)),_313_Table2,MATCH(MID($B1776,1,1),_313_Table2_ColumnLookup,0),FALSE)
+N("313"),
  IF(AND(VALUE(LEFT($A1776,3))=314,LEN($B1776)=3),VLOOKUP(VALUE(MID($B1776,2,2)),_314_Table2,MATCH(MID($B1776,1,1),_314_Table2_ColumnLookup,0),FALSE),
  IF(VALUE(LEFT($A1776,3))=314,VLOOKUP(VALUE(MID($B1776,2,1)),_314_Table2,MATCH(MID($B1776,1,1),_314_Table2_ColumnLookup,0),FALSE)
+N("314"),
""))))))))))))))))))))))))</f>
        <v>#N/A</v>
      </c>
      <c r="F1776" s="238" t="e">
        <f>IF(AND(VALUE(LEFT($A1776,3))=309,LEN($B1776)=3),VLOOKUP(VALUE(MID($B1776,2,2)),_309_Table3,MATCH(MID($B1776,1,1),_309_Table3_ColumnLookup,0),FALSE),
  IF($C1776="309 LCR SummaryA",OneYearSCR,IF($C1776="309 LCR SummaryB",UltimateSCR,IF(VALUE(LEFT($A1776,3))=309,VLOOKUP(VALUE(MID($B1776,2,1)),_309_Table3,MATCH(MID($B1776,1,1),_309_Table3_ColumnLookup,0),FALSE)
+N("309"),
  IF(VALUE(LEFT($A1776,3))=310,VLOOKUP(VALUE(MID($B1776,2,1)),_310_Table3,MATCH(MID($B1776,1,1),_310_Table3_ColumnLookup,0),FALSE)
+N("310"),
  IF(AND(VALUE(LEFT($A1776,3))=311,LEN($I1776)=4),VLOOKUP($I1776,_311_Table3,MATCH($B1776,_311_Table3_ColumnLookup,0),FALSE),
  IF(AND(VALUE(LEFT($A1776,3))=311,OR($B1776="I2",$B1776="J2",$B1776="K2",$B1776="L2")),VLOOKUP('311'!$G$58,_311_Table3,MATCH(MID($B1776,1,1),_311_Table3_ColumnLookup,0),FALSE),
  IF(AND(VALUE(LEFT($A1776,3))=311,RIGHT($B1776,5)="Total"),VLOOKUP('311'!$G$59,_311_Table3,MATCH(MID($B1776,1,1),_311_Table3_ColumnLookup,0),FALSE),
  IF(VALUE(LEFT($A1776,3))=311,VLOOKUP(VALUE(MID($B1776,2,1)),_311_Table3,MATCH(MID($B1776,1,1),_311_Table3_ColumnLookup,0),FALSE)
+N("311"),
  IF(AND(VALUE(LEFT($A1776,3))=312,LEFT($G1776,10)="Unincepted",$B1776="G "),VLOOKUP(" ULO",_312_Table3,MATCH('312'!$N$16,_312_Table3_ColumnLookup,0),FALSE),
  IF(AND(VALUE(LEFT($A1776,3))=312,LEFT($G1776,10)="Unincepted",$B1776="O "),VLOOKUP(" ULO",_312_Table3,MATCH('312'!$V$16,_312_Table3_ColumnLookup,0),FALSE),
  IF(AND(VALUE(LEFT($A1776,3))=312,LEFT($G1776,10)="Unincepted",$B1776="Q "),VLOOKUP(" ULO",_312_Table3,MATCH('312'!$X$16,_312_Table3_ColumnLookup,0),FALSE),
  IF(AND(VALUE(LEFT($A1776,3))=312,LEFT($G1776,10)="Unincepted"),VLOOKUP(" ULO",_312_Table3,MATCH(LEFT($B1776,1),_312_Table3_ColumnLookup,0),FALSE),
  IF(AND(VALUE(LEFT($A1776,3))=312,LEFT($G1776,5)="Total",$B1776="G "),VLOOKUP('312'!$F$80,_312_Table3,MATCH('312'!$N$16,_312_Table3_ColumnLookup,0),FALSE),
  IF(AND(VALUE(LEFT($A1776,3))=312,LEFT($G1776,5)="Total",$B1776="O "),VLOOKUP('312'!$F$80,_312_Table3,MATCH('312'!$V$16,_312_Table3_ColumnLookup,0),FALSE),
  IF(AND(VALUE(LEFT($A1776,3))=312,LEFT($G1776,5)="Total",$B1776="Q "),VLOOKUP('312'!$F$80,_312_Table3,MATCH('312'!$X$16,_312_Table3_ColumnLookup,0),FALSE),
  IF(AND(VALUE(LEFT($A1776,3))=312,LEFT($G1776,5)="Total"),VLOOKUP('312'!$F$80,_312_Table3,MATCH(LEFT($B1776,1),_312_Table3_ColumnLookup,0),FALSE),
  IF(AND(VALUE(LEFT($A1776,3))=312,LEN($I1776)=4,$B1776="G"),VLOOKUP($I1776,_312_Table3,MATCH('312'!$N$16,_312_Table3_ColumnLookup,0),FALSE),
  IF(AND(VALUE(LEFT($A1776,3))=312,LEN($I1776)=4,$B1776="O"),VLOOKUP($I1776,_312_Table3,MATCH('312'!$V$16,_312_Table3_ColumnLookup,0),FALSE),
  IF(AND(VALUE(LEFT($A1776,3))=312,LEN($I1776)=4,$B1776="Q"),VLOOKUP($I1776,_312_Table3,MATCH('312'!$X$16,_312_Table3_ColumnLookup,0),FALSE),
  IF(AND(VALUE(LEFT($A1776,3))=312,LEN($I1776)=4),VLOOKUP($I1776,_312_Table3,MATCH(LEFT($B1776,1),_312_Table3_ColumnLookup,0),FALSE)
+N("312"),
  IF(VALUE(LEFT($A1776,3))=313,VLOOKUP(VALUE(MID($B1776,2,1)),_313_Table3,MATCH(MID($B1776,1,1),_313_Table3_ColumnLookup,0),FALSE)
+N("313"),
  IF(AND(VALUE(LEFT($A1776,3))=314,LEN($B1776)=3),VLOOKUP(VALUE(MID($B1776,2,2)),_314_Table3,MATCH(MID($B1776,1,1),_314_Table3_ColumnLookup,0),FALSE),
  IF(VALUE(LEFT($A1776,3))=314,VLOOKUP(VALUE(MID($B1776,2,1)),_314_Table3,MATCH(MID($B1776,1,1),_314_Table3_ColumnLookup,0),FALSE)
+N("314"),
""))))))))))))))))))))))))</f>
        <v>#N/A</v>
      </c>
      <c r="H1776" s="321" t="str">
        <f>IFERROR(
IF(ISERROR($D1776)=FALSE,$D1776,IF(ISERROR($E1776)=FALSE,$E1776,IF(ISERROR($F1776)=FALSE,$F1776
+N("012 checkboxes"),
IF(
IF(OR(LEFT($A1776,9)="Syndicate",LEFT($A1776,12)="NewSyndicate"),VLOOKUP($A1776,'012'!$J:$ZW,MATCH("Link to button",'012'!$J$1:$ZW$1,0),0)
+N("309 checkbox"),
IF($C1776="309 LCR Summary0",VLOOKUP("Notes990",'309'!$P:$ZZ,MATCH("Link to button",'309'!$P$1:$ZZ$1,0),0)
+N("313 checkboxes"),
IF($C1776="313 Financial Information0LcmVsScr",IF($C1776="309 LCR Summary0",VLOOKUP("LcmVsScr",'309'!$N:$ZZ,MATCH("Link to button",'309'!$N$1:$ZZ$1,0),0),
IF($C1776="313 Financial Information0LcrDocAttached",IF($C1776="309 LCR Summary0",VLOOKUP("LcrDocAttached",'309'!$N:$ZZ,MATCH("Link to button",'309'!$N$1:$ZZ$1,0),
0)))))))=1,TRUE,FALSE)
))),"")</f>
        <v/>
      </c>
    </row>
    <row r="1777" spans="1:8">
      <c r="A1777" s="237" t="e">
        <f>VLOOKUP($G1777,CSVLookups!$B:$R,MATCH(A$1,CSVLookups!$B$1:$R$1,0),FALSE)</f>
        <v>#N/A</v>
      </c>
      <c r="B1777" s="237" t="e">
        <f>VLOOKUP($G1777,CSVLookups!$B:$R,MATCH(B$1,CSVLookups!$B$1:$R$1,0),FALSE)</f>
        <v>#N/A</v>
      </c>
      <c r="C1777" s="238" t="e">
        <f t="shared" si="28"/>
        <v>#N/A</v>
      </c>
      <c r="D1777" s="238" t="e">
        <f>IF(AND(VALUE(LEFT($A1777,3))=309,LEN($B1777)=3),VLOOKUP(VALUE(MID($B1777,2,2)),_309_Table1,MATCH(MID($B1777,1,1),_309_Table1_ColumnLookup,0),FALSE),
  IF($C1777="309 LCR SummaryA",OneYearSCR,IF($C1777="309 LCR SummaryB",UltimateSCR,IF(VALUE(LEFT($A1777,3))=309,VLOOKUP(VALUE(MID($B1777,2,1)),_309_Table1,MATCH(MID($B1777,1,1),_309_Table1_ColumnLookup,0),FALSE)
+N("309"),
  IF(VALUE(LEFT($A1777,3))=310,VLOOKUP(VALUE(MID($B1777,2,1)),_310_Table1,MATCH(MID($B1777,1,1),_310_Table1_ColumnLookup,0),FALSE)
+N("310"),
  IF(AND(VALUE(LEFT($A1777,3))=311,LEN($I1777)=4),VLOOKUP($I1777,_311_Table1,MATCH($B1777,_311_Table1_ColumnLookup,0),FALSE),
  IF(AND(VALUE(LEFT($A1777,3))=311,OR($B1777="I2",$B1777="J2",$B1777="K2",$B1777="L2")),VLOOKUP('311'!$G$58,_311_Table1,MATCH(MID($B1777,1,1),_311_Table1_ColumnLookup,0),FALSE),
  IF(AND(VALUE(LEFT($A1777,3))=311,RIGHT($B1777,5)="Total"),VLOOKUP('311'!$G$59,_311_Table1,MATCH(MID($B1777,1,1),_311_Table1_ColumnLookup,0),FALSE),
  IF(VALUE(LEFT($A1777,3))=311,VLOOKUP(VALUE(MID($B1777,2,1)),_311_Table1,MATCH(MID($B1777,1,1),_311_Table1_ColumnLookup,0),FALSE)
+N("311"),
  IF(AND(VALUE(LEFT($A1777,3))=312,LEFT($G1777,10)="Unincepted",$B1777="G "),VLOOKUP(" ULO",_312_Table1,MATCH('312'!$N$16,_312_Table1_ColumnLookup,0),FALSE),
  IF(AND(VALUE(LEFT($A1777,3))=312,LEFT($G1777,10)="Unincepted",$B1777="O "),VLOOKUP(" ULO",_312_Table1,MATCH('312'!$V$16,_312_Table1_ColumnLookup,0),FALSE),
  IF(AND(VALUE(LEFT($A1777,3))=312,LEFT($G1777,10)="Unincepted",$B1777="Q "),VLOOKUP(" ULO",_312_Table1,MATCH('312'!$X$16,_312_Table1_ColumnLookup,0),FALSE),
  IF(AND(VALUE(LEFT($A1777,3))=312,LEFT($G1777,10)="Unincepted"),VLOOKUP(" ULO",_312_Table1,MATCH(LEFT($B1777,1),_312_Table1_ColumnLookup,0),FALSE),
  IF(AND(VALUE(LEFT($A1777,3))=312,LEFT($G1777,5)="Total",$B1777="G "),VLOOKUP('312'!$F$80,_312_Table1,MATCH('312'!$N$16,_312_Table1_ColumnLookup,0),FALSE),
  IF(AND(VALUE(LEFT($A1777,3))=312,LEFT($G1777,5)="Total",$B1777="O "),VLOOKUP('312'!$F$80,_312_Table1,MATCH('312'!$V$16,_312_Table1_ColumnLookup,0),FALSE),
  IF(AND(VALUE(LEFT($A1777,3))=312,LEFT($G1777,5)="Total",$B1777="Q "),VLOOKUP('312'!$F$80,_312_Table1,MATCH('312'!$X$16,_312_Table1_ColumnLookup,0),FALSE),
  IF(AND(VALUE(LEFT($A1777,3))=312,LEFT($G1777,5)="Total"),VLOOKUP('312'!$F$80,_312_Table1,MATCH(LEFT($B1777,1),_312_Table1_ColumnLookup,0),FALSE),
  IF(AND(VALUE(LEFT($A1777,3))=312,LEN($I1777)=4,$B1777="G"),VLOOKUP($I1777,_312_Table1,MATCH('312'!$N$16,_312_Table1_ColumnLookup,0),FALSE),
  IF(AND(VALUE(LEFT($A1777,3))=312,LEN($I1777)=4,$B1777="O"),VLOOKUP($I1777,_312_Table1,MATCH('312'!$V$16,_312_Table1_ColumnLookup,0),FALSE),
  IF(AND(VALUE(LEFT($A1777,3))=312,LEN($I1777)=4,$B1777="Q"),VLOOKUP($I1777,_312_Table1,MATCH('312'!$X$16,_312_Table1_ColumnLookup,0),FALSE),
  IF(AND(VALUE(LEFT($A1777,3))=312,LEN($I1777)=4),VLOOKUP($I1777,_312_Table1,MATCH(LEFT($B1777,1),_312_Table1_ColumnLookup,0),FALSE)
+N("312"),
  IF(VALUE(LEFT($A1777,3))=313,VLOOKUP(VALUE(MID($B1777,2,1)),_313_Table1,MATCH(MID($B1777,1,1),_313_Table1_ColumnLookup,0),FALSE)
+N("313"),
  IF(AND(VALUE(LEFT($A1777,3))=314,LEN($B1777)=3),VLOOKUP(VALUE(MID($B1777,2,2)),_314_Table1,MATCH(MID($B1777,1,1),_314_Table1_ColumnLookup,0),FALSE),
  IF(VALUE(LEFT($A1777,3))=314,VLOOKUP(VALUE(MID($B1777,2,1)),_314_Table1,MATCH(MID($B1777,1,1),_314_Table1_ColumnLookup,0),FALSE)
+N("314"),
""))))))))))))))))))))))))</f>
        <v>#N/A</v>
      </c>
      <c r="E1777" s="238" t="e">
        <f>IF(AND(VALUE(LEFT($A1777,3))=309,LEN($B1777)=3),VLOOKUP(VALUE(MID($B1777,2,2)),_309_Table2,MATCH(MID($B1777,1,1),_309_Table2_ColumnLookup,0),FALSE),
  IF($C1777="309 LCR SummaryA",OneYearSCR,IF($C1777="309 LCR SummaryB",UltimateSCR,IF(VALUE(LEFT($A1777,3))=309,VLOOKUP(VALUE(MID($B1777,2,1)),_309_Table2,MATCH(MID($B1777,1,1),_309_Table2_ColumnLookup,0),FALSE)
+N("309"),
  IF(VALUE(LEFT($A1777,3))=310,VLOOKUP(VALUE(MID($B1777,2,1)),_310_Table2,MATCH(MID($B1777,1,1),_310_Table2_ColumnLookup,0),FALSE)
+N("310"),
  IF(AND(VALUE(LEFT($A1777,3))=311,LEN($I1777)=4),VLOOKUP($I1777,_311_Table2,MATCH($B1777,_311_Table2_ColumnLookup,0),FALSE),
  IF(AND(VALUE(LEFT($A1777,3))=311,OR($B1777="I2",$B1777="J2",$B1777="K2",$B1777="L2")),VLOOKUP('311'!$G$58,_311_Table2,MATCH(MID($B1777,1,1),_311_Table2_ColumnLookup,0),FALSE),
  IF(AND(VALUE(LEFT($A1777,3))=311,RIGHT($B1777,5)="Total"),VLOOKUP('311'!$G$59,_311_Table2,MATCH(MID($B1777,1,1),_311_Table2_ColumnLookup,0),FALSE),
  IF(VALUE(LEFT($A1777,3))=311,VLOOKUP(VALUE(MID($B1777,2,1)),_311_Table2,MATCH(MID($B1777,1,1),_311_Table2_ColumnLookup,0),FALSE)
+N("311"),
  IF(AND(VALUE(LEFT($A1777,3))=312,LEFT($G1777,10)="Unincepted",$B1777="G "),VLOOKUP(" ULO",_312_Table2,MATCH('312'!$N$16,_312_Table2_ColumnLookup,0),FALSE),
  IF(AND(VALUE(LEFT($A1777,3))=312,LEFT($G1777,10)="Unincepted",$B1777="O "),VLOOKUP(" ULO",_312_Table2,MATCH('312'!$V$16,_312_Table2_ColumnLookup,0),FALSE),
  IF(AND(VALUE(LEFT($A1777,3))=312,LEFT($G1777,10)="Unincepted",$B1777="Q "),VLOOKUP(" ULO",_312_Table2,MATCH('312'!$X$16,_312_Table2_ColumnLookup,0),FALSE),
  IF(AND(VALUE(LEFT($A1777,3))=312,LEFT($G1777,10)="Unincepted"),VLOOKUP(" ULO",_312_Table2,MATCH(LEFT($B1777,1),_312_Table2_ColumnLookup,0),FALSE),
  IF(AND(VALUE(LEFT($A1777,3))=312,LEFT($G1777,5)="Total",$B1777="G "),VLOOKUP('312'!$F$80,_312_Table2,MATCH('312'!$N$16,_312_Table2_ColumnLookup,0),FALSE),
  IF(AND(VALUE(LEFT($A1777,3))=312,LEFT($G1777,5)="Total",$B1777="O "),VLOOKUP('312'!$F$80,_312_Table2,MATCH('312'!$V$16,_312_Table2_ColumnLookup,0),FALSE),
  IF(AND(VALUE(LEFT($A1777,3))=312,LEFT($G1777,5)="Total",$B1777="Q "),VLOOKUP('312'!$F$80,_312_Table2,MATCH('312'!$X$16,_312_Table2_ColumnLookup,0),FALSE),
  IF(AND(VALUE(LEFT($A1777,3))=312,LEFT($G1777,5)="Total"),VLOOKUP('312'!$F$80,_312_Table2,MATCH(LEFT($B1777,1),_312_Table2_ColumnLookup,0),FALSE),
  IF(AND(VALUE(LEFT($A1777,3))=312,LEN($I1777)=4,$B1777="G"),VLOOKUP($I1777,_312_Table2,MATCH('312'!$N$16,_312_Table2_ColumnLookup,0),FALSE),
  IF(AND(VALUE(LEFT($A1777,3))=312,LEN($I1777)=4,$B1777="O"),VLOOKUP($I1777,_312_Table2,MATCH('312'!$V$16,_312_Table2_ColumnLookup,0),FALSE),
  IF(AND(VALUE(LEFT($A1777,3))=312,LEN($I1777)=4,$B1777="Q"),VLOOKUP($I1777,_312_Table2,MATCH('312'!$X$16,_312_Table2_ColumnLookup,0),FALSE),
  IF(AND(VALUE(LEFT($A1777,3))=312,LEN($I1777)=4),VLOOKUP($I1777,_312_Table2,MATCH(LEFT($B1777,1),_312_Table2_ColumnLookup,0),FALSE)
+N("312"),
  IF(VALUE(LEFT($A1777,3))=313,VLOOKUP(VALUE(MID($B1777,2,1)),_313_Table2,MATCH(MID($B1777,1,1),_313_Table2_ColumnLookup,0),FALSE)
+N("313"),
  IF(AND(VALUE(LEFT($A1777,3))=314,LEN($B1777)=3),VLOOKUP(VALUE(MID($B1777,2,2)),_314_Table2,MATCH(MID($B1777,1,1),_314_Table2_ColumnLookup,0),FALSE),
  IF(VALUE(LEFT($A1777,3))=314,VLOOKUP(VALUE(MID($B1777,2,1)),_314_Table2,MATCH(MID($B1777,1,1),_314_Table2_ColumnLookup,0),FALSE)
+N("314"),
""))))))))))))))))))))))))</f>
        <v>#N/A</v>
      </c>
      <c r="F1777" s="238" t="e">
        <f>IF(AND(VALUE(LEFT($A1777,3))=309,LEN($B1777)=3),VLOOKUP(VALUE(MID($B1777,2,2)),_309_Table3,MATCH(MID($B1777,1,1),_309_Table3_ColumnLookup,0),FALSE),
  IF($C1777="309 LCR SummaryA",OneYearSCR,IF($C1777="309 LCR SummaryB",UltimateSCR,IF(VALUE(LEFT($A1777,3))=309,VLOOKUP(VALUE(MID($B1777,2,1)),_309_Table3,MATCH(MID($B1777,1,1),_309_Table3_ColumnLookup,0),FALSE)
+N("309"),
  IF(VALUE(LEFT($A1777,3))=310,VLOOKUP(VALUE(MID($B1777,2,1)),_310_Table3,MATCH(MID($B1777,1,1),_310_Table3_ColumnLookup,0),FALSE)
+N("310"),
  IF(AND(VALUE(LEFT($A1777,3))=311,LEN($I1777)=4),VLOOKUP($I1777,_311_Table3,MATCH($B1777,_311_Table3_ColumnLookup,0),FALSE),
  IF(AND(VALUE(LEFT($A1777,3))=311,OR($B1777="I2",$B1777="J2",$B1777="K2",$B1777="L2")),VLOOKUP('311'!$G$58,_311_Table3,MATCH(MID($B1777,1,1),_311_Table3_ColumnLookup,0),FALSE),
  IF(AND(VALUE(LEFT($A1777,3))=311,RIGHT($B1777,5)="Total"),VLOOKUP('311'!$G$59,_311_Table3,MATCH(MID($B1777,1,1),_311_Table3_ColumnLookup,0),FALSE),
  IF(VALUE(LEFT($A1777,3))=311,VLOOKUP(VALUE(MID($B1777,2,1)),_311_Table3,MATCH(MID($B1777,1,1),_311_Table3_ColumnLookup,0),FALSE)
+N("311"),
  IF(AND(VALUE(LEFT($A1777,3))=312,LEFT($G1777,10)="Unincepted",$B1777="G "),VLOOKUP(" ULO",_312_Table3,MATCH('312'!$N$16,_312_Table3_ColumnLookup,0),FALSE),
  IF(AND(VALUE(LEFT($A1777,3))=312,LEFT($G1777,10)="Unincepted",$B1777="O "),VLOOKUP(" ULO",_312_Table3,MATCH('312'!$V$16,_312_Table3_ColumnLookup,0),FALSE),
  IF(AND(VALUE(LEFT($A1777,3))=312,LEFT($G1777,10)="Unincepted",$B1777="Q "),VLOOKUP(" ULO",_312_Table3,MATCH('312'!$X$16,_312_Table3_ColumnLookup,0),FALSE),
  IF(AND(VALUE(LEFT($A1777,3))=312,LEFT($G1777,10)="Unincepted"),VLOOKUP(" ULO",_312_Table3,MATCH(LEFT($B1777,1),_312_Table3_ColumnLookup,0),FALSE),
  IF(AND(VALUE(LEFT($A1777,3))=312,LEFT($G1777,5)="Total",$B1777="G "),VLOOKUP('312'!$F$80,_312_Table3,MATCH('312'!$N$16,_312_Table3_ColumnLookup,0),FALSE),
  IF(AND(VALUE(LEFT($A1777,3))=312,LEFT($G1777,5)="Total",$B1777="O "),VLOOKUP('312'!$F$80,_312_Table3,MATCH('312'!$V$16,_312_Table3_ColumnLookup,0),FALSE),
  IF(AND(VALUE(LEFT($A1777,3))=312,LEFT($G1777,5)="Total",$B1777="Q "),VLOOKUP('312'!$F$80,_312_Table3,MATCH('312'!$X$16,_312_Table3_ColumnLookup,0),FALSE),
  IF(AND(VALUE(LEFT($A1777,3))=312,LEFT($G1777,5)="Total"),VLOOKUP('312'!$F$80,_312_Table3,MATCH(LEFT($B1777,1),_312_Table3_ColumnLookup,0),FALSE),
  IF(AND(VALUE(LEFT($A1777,3))=312,LEN($I1777)=4,$B1777="G"),VLOOKUP($I1777,_312_Table3,MATCH('312'!$N$16,_312_Table3_ColumnLookup,0),FALSE),
  IF(AND(VALUE(LEFT($A1777,3))=312,LEN($I1777)=4,$B1777="O"),VLOOKUP($I1777,_312_Table3,MATCH('312'!$V$16,_312_Table3_ColumnLookup,0),FALSE),
  IF(AND(VALUE(LEFT($A1777,3))=312,LEN($I1777)=4,$B1777="Q"),VLOOKUP($I1777,_312_Table3,MATCH('312'!$X$16,_312_Table3_ColumnLookup,0),FALSE),
  IF(AND(VALUE(LEFT($A1777,3))=312,LEN($I1777)=4),VLOOKUP($I1777,_312_Table3,MATCH(LEFT($B1777,1),_312_Table3_ColumnLookup,0),FALSE)
+N("312"),
  IF(VALUE(LEFT($A1777,3))=313,VLOOKUP(VALUE(MID($B1777,2,1)),_313_Table3,MATCH(MID($B1777,1,1),_313_Table3_ColumnLookup,0),FALSE)
+N("313"),
  IF(AND(VALUE(LEFT($A1777,3))=314,LEN($B1777)=3),VLOOKUP(VALUE(MID($B1777,2,2)),_314_Table3,MATCH(MID($B1777,1,1),_314_Table3_ColumnLookup,0),FALSE),
  IF(VALUE(LEFT($A1777,3))=314,VLOOKUP(VALUE(MID($B1777,2,1)),_314_Table3,MATCH(MID($B1777,1,1),_314_Table3_ColumnLookup,0),FALSE)
+N("314"),
""))))))))))))))))))))))))</f>
        <v>#N/A</v>
      </c>
      <c r="H1777" s="321" t="str">
        <f>IFERROR(
IF(ISERROR($D1777)=FALSE,$D1777,IF(ISERROR($E1777)=FALSE,$E1777,IF(ISERROR($F1777)=FALSE,$F1777
+N("012 checkboxes"),
IF(
IF(OR(LEFT($A1777,9)="Syndicate",LEFT($A1777,12)="NewSyndicate"),VLOOKUP($A1777,'012'!$J:$ZW,MATCH("Link to button",'012'!$J$1:$ZW$1,0),0)
+N("309 checkbox"),
IF($C1777="309 LCR Summary0",VLOOKUP("Notes990",'309'!$P:$ZZ,MATCH("Link to button",'309'!$P$1:$ZZ$1,0),0)
+N("313 checkboxes"),
IF($C1777="313 Financial Information0LcmVsScr",IF($C1777="309 LCR Summary0",VLOOKUP("LcmVsScr",'309'!$N:$ZZ,MATCH("Link to button",'309'!$N$1:$ZZ$1,0),0),
IF($C1777="313 Financial Information0LcrDocAttached",IF($C1777="309 LCR Summary0",VLOOKUP("LcrDocAttached",'309'!$N:$ZZ,MATCH("Link to button",'309'!$N$1:$ZZ$1,0),
0)))))))=1,TRUE,FALSE)
))),"")</f>
        <v/>
      </c>
    </row>
    <row r="1778" spans="1:8">
      <c r="A1778" s="237" t="e">
        <f>VLOOKUP($G1778,CSVLookups!$B:$R,MATCH(A$1,CSVLookups!$B$1:$R$1,0),FALSE)</f>
        <v>#N/A</v>
      </c>
      <c r="B1778" s="237" t="e">
        <f>VLOOKUP($G1778,CSVLookups!$B:$R,MATCH(B$1,CSVLookups!$B$1:$R$1,0),FALSE)</f>
        <v>#N/A</v>
      </c>
      <c r="C1778" s="238" t="e">
        <f t="shared" si="28"/>
        <v>#N/A</v>
      </c>
      <c r="D1778" s="238" t="e">
        <f>IF(AND(VALUE(LEFT($A1778,3))=309,LEN($B1778)=3),VLOOKUP(VALUE(MID($B1778,2,2)),_309_Table1,MATCH(MID($B1778,1,1),_309_Table1_ColumnLookup,0),FALSE),
  IF($C1778="309 LCR SummaryA",OneYearSCR,IF($C1778="309 LCR SummaryB",UltimateSCR,IF(VALUE(LEFT($A1778,3))=309,VLOOKUP(VALUE(MID($B1778,2,1)),_309_Table1,MATCH(MID($B1778,1,1),_309_Table1_ColumnLookup,0),FALSE)
+N("309"),
  IF(VALUE(LEFT($A1778,3))=310,VLOOKUP(VALUE(MID($B1778,2,1)),_310_Table1,MATCH(MID($B1778,1,1),_310_Table1_ColumnLookup,0),FALSE)
+N("310"),
  IF(AND(VALUE(LEFT($A1778,3))=311,LEN($I1778)=4),VLOOKUP($I1778,_311_Table1,MATCH($B1778,_311_Table1_ColumnLookup,0),FALSE),
  IF(AND(VALUE(LEFT($A1778,3))=311,OR($B1778="I2",$B1778="J2",$B1778="K2",$B1778="L2")),VLOOKUP('311'!$G$58,_311_Table1,MATCH(MID($B1778,1,1),_311_Table1_ColumnLookup,0),FALSE),
  IF(AND(VALUE(LEFT($A1778,3))=311,RIGHT($B1778,5)="Total"),VLOOKUP('311'!$G$59,_311_Table1,MATCH(MID($B1778,1,1),_311_Table1_ColumnLookup,0),FALSE),
  IF(VALUE(LEFT($A1778,3))=311,VLOOKUP(VALUE(MID($B1778,2,1)),_311_Table1,MATCH(MID($B1778,1,1),_311_Table1_ColumnLookup,0),FALSE)
+N("311"),
  IF(AND(VALUE(LEFT($A1778,3))=312,LEFT($G1778,10)="Unincepted",$B1778="G "),VLOOKUP(" ULO",_312_Table1,MATCH('312'!$N$16,_312_Table1_ColumnLookup,0),FALSE),
  IF(AND(VALUE(LEFT($A1778,3))=312,LEFT($G1778,10)="Unincepted",$B1778="O "),VLOOKUP(" ULO",_312_Table1,MATCH('312'!$V$16,_312_Table1_ColumnLookup,0),FALSE),
  IF(AND(VALUE(LEFT($A1778,3))=312,LEFT($G1778,10)="Unincepted",$B1778="Q "),VLOOKUP(" ULO",_312_Table1,MATCH('312'!$X$16,_312_Table1_ColumnLookup,0),FALSE),
  IF(AND(VALUE(LEFT($A1778,3))=312,LEFT($G1778,10)="Unincepted"),VLOOKUP(" ULO",_312_Table1,MATCH(LEFT($B1778,1),_312_Table1_ColumnLookup,0),FALSE),
  IF(AND(VALUE(LEFT($A1778,3))=312,LEFT($G1778,5)="Total",$B1778="G "),VLOOKUP('312'!$F$80,_312_Table1,MATCH('312'!$N$16,_312_Table1_ColumnLookup,0),FALSE),
  IF(AND(VALUE(LEFT($A1778,3))=312,LEFT($G1778,5)="Total",$B1778="O "),VLOOKUP('312'!$F$80,_312_Table1,MATCH('312'!$V$16,_312_Table1_ColumnLookup,0),FALSE),
  IF(AND(VALUE(LEFT($A1778,3))=312,LEFT($G1778,5)="Total",$B1778="Q "),VLOOKUP('312'!$F$80,_312_Table1,MATCH('312'!$X$16,_312_Table1_ColumnLookup,0),FALSE),
  IF(AND(VALUE(LEFT($A1778,3))=312,LEFT($G1778,5)="Total"),VLOOKUP('312'!$F$80,_312_Table1,MATCH(LEFT($B1778,1),_312_Table1_ColumnLookup,0),FALSE),
  IF(AND(VALUE(LEFT($A1778,3))=312,LEN($I1778)=4,$B1778="G"),VLOOKUP($I1778,_312_Table1,MATCH('312'!$N$16,_312_Table1_ColumnLookup,0),FALSE),
  IF(AND(VALUE(LEFT($A1778,3))=312,LEN($I1778)=4,$B1778="O"),VLOOKUP($I1778,_312_Table1,MATCH('312'!$V$16,_312_Table1_ColumnLookup,0),FALSE),
  IF(AND(VALUE(LEFT($A1778,3))=312,LEN($I1778)=4,$B1778="Q"),VLOOKUP($I1778,_312_Table1,MATCH('312'!$X$16,_312_Table1_ColumnLookup,0),FALSE),
  IF(AND(VALUE(LEFT($A1778,3))=312,LEN($I1778)=4),VLOOKUP($I1778,_312_Table1,MATCH(LEFT($B1778,1),_312_Table1_ColumnLookup,0),FALSE)
+N("312"),
  IF(VALUE(LEFT($A1778,3))=313,VLOOKUP(VALUE(MID($B1778,2,1)),_313_Table1,MATCH(MID($B1778,1,1),_313_Table1_ColumnLookup,0),FALSE)
+N("313"),
  IF(AND(VALUE(LEFT($A1778,3))=314,LEN($B1778)=3),VLOOKUP(VALUE(MID($B1778,2,2)),_314_Table1,MATCH(MID($B1778,1,1),_314_Table1_ColumnLookup,0),FALSE),
  IF(VALUE(LEFT($A1778,3))=314,VLOOKUP(VALUE(MID($B1778,2,1)),_314_Table1,MATCH(MID($B1778,1,1),_314_Table1_ColumnLookup,0),FALSE)
+N("314"),
""))))))))))))))))))))))))</f>
        <v>#N/A</v>
      </c>
      <c r="E1778" s="238" t="e">
        <f>IF(AND(VALUE(LEFT($A1778,3))=309,LEN($B1778)=3),VLOOKUP(VALUE(MID($B1778,2,2)),_309_Table2,MATCH(MID($B1778,1,1),_309_Table2_ColumnLookup,0),FALSE),
  IF($C1778="309 LCR SummaryA",OneYearSCR,IF($C1778="309 LCR SummaryB",UltimateSCR,IF(VALUE(LEFT($A1778,3))=309,VLOOKUP(VALUE(MID($B1778,2,1)),_309_Table2,MATCH(MID($B1778,1,1),_309_Table2_ColumnLookup,0),FALSE)
+N("309"),
  IF(VALUE(LEFT($A1778,3))=310,VLOOKUP(VALUE(MID($B1778,2,1)),_310_Table2,MATCH(MID($B1778,1,1),_310_Table2_ColumnLookup,0),FALSE)
+N("310"),
  IF(AND(VALUE(LEFT($A1778,3))=311,LEN($I1778)=4),VLOOKUP($I1778,_311_Table2,MATCH($B1778,_311_Table2_ColumnLookup,0),FALSE),
  IF(AND(VALUE(LEFT($A1778,3))=311,OR($B1778="I2",$B1778="J2",$B1778="K2",$B1778="L2")),VLOOKUP('311'!$G$58,_311_Table2,MATCH(MID($B1778,1,1),_311_Table2_ColumnLookup,0),FALSE),
  IF(AND(VALUE(LEFT($A1778,3))=311,RIGHT($B1778,5)="Total"),VLOOKUP('311'!$G$59,_311_Table2,MATCH(MID($B1778,1,1),_311_Table2_ColumnLookup,0),FALSE),
  IF(VALUE(LEFT($A1778,3))=311,VLOOKUP(VALUE(MID($B1778,2,1)),_311_Table2,MATCH(MID($B1778,1,1),_311_Table2_ColumnLookup,0),FALSE)
+N("311"),
  IF(AND(VALUE(LEFT($A1778,3))=312,LEFT($G1778,10)="Unincepted",$B1778="G "),VLOOKUP(" ULO",_312_Table2,MATCH('312'!$N$16,_312_Table2_ColumnLookup,0),FALSE),
  IF(AND(VALUE(LEFT($A1778,3))=312,LEFT($G1778,10)="Unincepted",$B1778="O "),VLOOKUP(" ULO",_312_Table2,MATCH('312'!$V$16,_312_Table2_ColumnLookup,0),FALSE),
  IF(AND(VALUE(LEFT($A1778,3))=312,LEFT($G1778,10)="Unincepted",$B1778="Q "),VLOOKUP(" ULO",_312_Table2,MATCH('312'!$X$16,_312_Table2_ColumnLookup,0),FALSE),
  IF(AND(VALUE(LEFT($A1778,3))=312,LEFT($G1778,10)="Unincepted"),VLOOKUP(" ULO",_312_Table2,MATCH(LEFT($B1778,1),_312_Table2_ColumnLookup,0),FALSE),
  IF(AND(VALUE(LEFT($A1778,3))=312,LEFT($G1778,5)="Total",$B1778="G "),VLOOKUP('312'!$F$80,_312_Table2,MATCH('312'!$N$16,_312_Table2_ColumnLookup,0),FALSE),
  IF(AND(VALUE(LEFT($A1778,3))=312,LEFT($G1778,5)="Total",$B1778="O "),VLOOKUP('312'!$F$80,_312_Table2,MATCH('312'!$V$16,_312_Table2_ColumnLookup,0),FALSE),
  IF(AND(VALUE(LEFT($A1778,3))=312,LEFT($G1778,5)="Total",$B1778="Q "),VLOOKUP('312'!$F$80,_312_Table2,MATCH('312'!$X$16,_312_Table2_ColumnLookup,0),FALSE),
  IF(AND(VALUE(LEFT($A1778,3))=312,LEFT($G1778,5)="Total"),VLOOKUP('312'!$F$80,_312_Table2,MATCH(LEFT($B1778,1),_312_Table2_ColumnLookup,0),FALSE),
  IF(AND(VALUE(LEFT($A1778,3))=312,LEN($I1778)=4,$B1778="G"),VLOOKUP($I1778,_312_Table2,MATCH('312'!$N$16,_312_Table2_ColumnLookup,0),FALSE),
  IF(AND(VALUE(LEFT($A1778,3))=312,LEN($I1778)=4,$B1778="O"),VLOOKUP($I1778,_312_Table2,MATCH('312'!$V$16,_312_Table2_ColumnLookup,0),FALSE),
  IF(AND(VALUE(LEFT($A1778,3))=312,LEN($I1778)=4,$B1778="Q"),VLOOKUP($I1778,_312_Table2,MATCH('312'!$X$16,_312_Table2_ColumnLookup,0),FALSE),
  IF(AND(VALUE(LEFT($A1778,3))=312,LEN($I1778)=4),VLOOKUP($I1778,_312_Table2,MATCH(LEFT($B1778,1),_312_Table2_ColumnLookup,0),FALSE)
+N("312"),
  IF(VALUE(LEFT($A1778,3))=313,VLOOKUP(VALUE(MID($B1778,2,1)),_313_Table2,MATCH(MID($B1778,1,1),_313_Table2_ColumnLookup,0),FALSE)
+N("313"),
  IF(AND(VALUE(LEFT($A1778,3))=314,LEN($B1778)=3),VLOOKUP(VALUE(MID($B1778,2,2)),_314_Table2,MATCH(MID($B1778,1,1),_314_Table2_ColumnLookup,0),FALSE),
  IF(VALUE(LEFT($A1778,3))=314,VLOOKUP(VALUE(MID($B1778,2,1)),_314_Table2,MATCH(MID($B1778,1,1),_314_Table2_ColumnLookup,0),FALSE)
+N("314"),
""))))))))))))))))))))))))</f>
        <v>#N/A</v>
      </c>
      <c r="F1778" s="238" t="e">
        <f>IF(AND(VALUE(LEFT($A1778,3))=309,LEN($B1778)=3),VLOOKUP(VALUE(MID($B1778,2,2)),_309_Table3,MATCH(MID($B1778,1,1),_309_Table3_ColumnLookup,0),FALSE),
  IF($C1778="309 LCR SummaryA",OneYearSCR,IF($C1778="309 LCR SummaryB",UltimateSCR,IF(VALUE(LEFT($A1778,3))=309,VLOOKUP(VALUE(MID($B1778,2,1)),_309_Table3,MATCH(MID($B1778,1,1),_309_Table3_ColumnLookup,0),FALSE)
+N("309"),
  IF(VALUE(LEFT($A1778,3))=310,VLOOKUP(VALUE(MID($B1778,2,1)),_310_Table3,MATCH(MID($B1778,1,1),_310_Table3_ColumnLookup,0),FALSE)
+N("310"),
  IF(AND(VALUE(LEFT($A1778,3))=311,LEN($I1778)=4),VLOOKUP($I1778,_311_Table3,MATCH($B1778,_311_Table3_ColumnLookup,0),FALSE),
  IF(AND(VALUE(LEFT($A1778,3))=311,OR($B1778="I2",$B1778="J2",$B1778="K2",$B1778="L2")),VLOOKUP('311'!$G$58,_311_Table3,MATCH(MID($B1778,1,1),_311_Table3_ColumnLookup,0),FALSE),
  IF(AND(VALUE(LEFT($A1778,3))=311,RIGHT($B1778,5)="Total"),VLOOKUP('311'!$G$59,_311_Table3,MATCH(MID($B1778,1,1),_311_Table3_ColumnLookup,0),FALSE),
  IF(VALUE(LEFT($A1778,3))=311,VLOOKUP(VALUE(MID($B1778,2,1)),_311_Table3,MATCH(MID($B1778,1,1),_311_Table3_ColumnLookup,0),FALSE)
+N("311"),
  IF(AND(VALUE(LEFT($A1778,3))=312,LEFT($G1778,10)="Unincepted",$B1778="G "),VLOOKUP(" ULO",_312_Table3,MATCH('312'!$N$16,_312_Table3_ColumnLookup,0),FALSE),
  IF(AND(VALUE(LEFT($A1778,3))=312,LEFT($G1778,10)="Unincepted",$B1778="O "),VLOOKUP(" ULO",_312_Table3,MATCH('312'!$V$16,_312_Table3_ColumnLookup,0),FALSE),
  IF(AND(VALUE(LEFT($A1778,3))=312,LEFT($G1778,10)="Unincepted",$B1778="Q "),VLOOKUP(" ULO",_312_Table3,MATCH('312'!$X$16,_312_Table3_ColumnLookup,0),FALSE),
  IF(AND(VALUE(LEFT($A1778,3))=312,LEFT($G1778,10)="Unincepted"),VLOOKUP(" ULO",_312_Table3,MATCH(LEFT($B1778,1),_312_Table3_ColumnLookup,0),FALSE),
  IF(AND(VALUE(LEFT($A1778,3))=312,LEFT($G1778,5)="Total",$B1778="G "),VLOOKUP('312'!$F$80,_312_Table3,MATCH('312'!$N$16,_312_Table3_ColumnLookup,0),FALSE),
  IF(AND(VALUE(LEFT($A1778,3))=312,LEFT($G1778,5)="Total",$B1778="O "),VLOOKUP('312'!$F$80,_312_Table3,MATCH('312'!$V$16,_312_Table3_ColumnLookup,0),FALSE),
  IF(AND(VALUE(LEFT($A1778,3))=312,LEFT($G1778,5)="Total",$B1778="Q "),VLOOKUP('312'!$F$80,_312_Table3,MATCH('312'!$X$16,_312_Table3_ColumnLookup,0),FALSE),
  IF(AND(VALUE(LEFT($A1778,3))=312,LEFT($G1778,5)="Total"),VLOOKUP('312'!$F$80,_312_Table3,MATCH(LEFT($B1778,1),_312_Table3_ColumnLookup,0),FALSE),
  IF(AND(VALUE(LEFT($A1778,3))=312,LEN($I1778)=4,$B1778="G"),VLOOKUP($I1778,_312_Table3,MATCH('312'!$N$16,_312_Table3_ColumnLookup,0),FALSE),
  IF(AND(VALUE(LEFT($A1778,3))=312,LEN($I1778)=4,$B1778="O"),VLOOKUP($I1778,_312_Table3,MATCH('312'!$V$16,_312_Table3_ColumnLookup,0),FALSE),
  IF(AND(VALUE(LEFT($A1778,3))=312,LEN($I1778)=4,$B1778="Q"),VLOOKUP($I1778,_312_Table3,MATCH('312'!$X$16,_312_Table3_ColumnLookup,0),FALSE),
  IF(AND(VALUE(LEFT($A1778,3))=312,LEN($I1778)=4),VLOOKUP($I1778,_312_Table3,MATCH(LEFT($B1778,1),_312_Table3_ColumnLookup,0),FALSE)
+N("312"),
  IF(VALUE(LEFT($A1778,3))=313,VLOOKUP(VALUE(MID($B1778,2,1)),_313_Table3,MATCH(MID($B1778,1,1),_313_Table3_ColumnLookup,0),FALSE)
+N("313"),
  IF(AND(VALUE(LEFT($A1778,3))=314,LEN($B1778)=3),VLOOKUP(VALUE(MID($B1778,2,2)),_314_Table3,MATCH(MID($B1778,1,1),_314_Table3_ColumnLookup,0),FALSE),
  IF(VALUE(LEFT($A1778,3))=314,VLOOKUP(VALUE(MID($B1778,2,1)),_314_Table3,MATCH(MID($B1778,1,1),_314_Table3_ColumnLookup,0),FALSE)
+N("314"),
""))))))))))))))))))))))))</f>
        <v>#N/A</v>
      </c>
      <c r="H1778" s="321" t="str">
        <f>IFERROR(
IF(ISERROR($D1778)=FALSE,$D1778,IF(ISERROR($E1778)=FALSE,$E1778,IF(ISERROR($F1778)=FALSE,$F1778
+N("012 checkboxes"),
IF(
IF(OR(LEFT($A1778,9)="Syndicate",LEFT($A1778,12)="NewSyndicate"),VLOOKUP($A1778,'012'!$J:$ZW,MATCH("Link to button",'012'!$J$1:$ZW$1,0),0)
+N("309 checkbox"),
IF($C1778="309 LCR Summary0",VLOOKUP("Notes990",'309'!$P:$ZZ,MATCH("Link to button",'309'!$P$1:$ZZ$1,0),0)
+N("313 checkboxes"),
IF($C1778="313 Financial Information0LcmVsScr",IF($C1778="309 LCR Summary0",VLOOKUP("LcmVsScr",'309'!$N:$ZZ,MATCH("Link to button",'309'!$N$1:$ZZ$1,0),0),
IF($C1778="313 Financial Information0LcrDocAttached",IF($C1778="309 LCR Summary0",VLOOKUP("LcrDocAttached",'309'!$N:$ZZ,MATCH("Link to button",'309'!$N$1:$ZZ$1,0),
0)))))))=1,TRUE,FALSE)
))),"")</f>
        <v/>
      </c>
    </row>
    <row r="1779" spans="1:8">
      <c r="A1779" s="237" t="e">
        <f>VLOOKUP($G1779,CSVLookups!$B:$R,MATCH(A$1,CSVLookups!$B$1:$R$1,0),FALSE)</f>
        <v>#N/A</v>
      </c>
      <c r="B1779" s="237" t="e">
        <f>VLOOKUP($G1779,CSVLookups!$B:$R,MATCH(B$1,CSVLookups!$B$1:$R$1,0),FALSE)</f>
        <v>#N/A</v>
      </c>
      <c r="C1779" s="238" t="e">
        <f t="shared" si="28"/>
        <v>#N/A</v>
      </c>
      <c r="D1779" s="238" t="e">
        <f>IF(AND(VALUE(LEFT($A1779,3))=309,LEN($B1779)=3),VLOOKUP(VALUE(MID($B1779,2,2)),_309_Table1,MATCH(MID($B1779,1,1),_309_Table1_ColumnLookup,0),FALSE),
  IF($C1779="309 LCR SummaryA",OneYearSCR,IF($C1779="309 LCR SummaryB",UltimateSCR,IF(VALUE(LEFT($A1779,3))=309,VLOOKUP(VALUE(MID($B1779,2,1)),_309_Table1,MATCH(MID($B1779,1,1),_309_Table1_ColumnLookup,0),FALSE)
+N("309"),
  IF(VALUE(LEFT($A1779,3))=310,VLOOKUP(VALUE(MID($B1779,2,1)),_310_Table1,MATCH(MID($B1779,1,1),_310_Table1_ColumnLookup,0),FALSE)
+N("310"),
  IF(AND(VALUE(LEFT($A1779,3))=311,LEN($I1779)=4),VLOOKUP($I1779,_311_Table1,MATCH($B1779,_311_Table1_ColumnLookup,0),FALSE),
  IF(AND(VALUE(LEFT($A1779,3))=311,OR($B1779="I2",$B1779="J2",$B1779="K2",$B1779="L2")),VLOOKUP('311'!$G$58,_311_Table1,MATCH(MID($B1779,1,1),_311_Table1_ColumnLookup,0),FALSE),
  IF(AND(VALUE(LEFT($A1779,3))=311,RIGHT($B1779,5)="Total"),VLOOKUP('311'!$G$59,_311_Table1,MATCH(MID($B1779,1,1),_311_Table1_ColumnLookup,0),FALSE),
  IF(VALUE(LEFT($A1779,3))=311,VLOOKUP(VALUE(MID($B1779,2,1)),_311_Table1,MATCH(MID($B1779,1,1),_311_Table1_ColumnLookup,0),FALSE)
+N("311"),
  IF(AND(VALUE(LEFT($A1779,3))=312,LEFT($G1779,10)="Unincepted",$B1779="G "),VLOOKUP(" ULO",_312_Table1,MATCH('312'!$N$16,_312_Table1_ColumnLookup,0),FALSE),
  IF(AND(VALUE(LEFT($A1779,3))=312,LEFT($G1779,10)="Unincepted",$B1779="O "),VLOOKUP(" ULO",_312_Table1,MATCH('312'!$V$16,_312_Table1_ColumnLookup,0),FALSE),
  IF(AND(VALUE(LEFT($A1779,3))=312,LEFT($G1779,10)="Unincepted",$B1779="Q "),VLOOKUP(" ULO",_312_Table1,MATCH('312'!$X$16,_312_Table1_ColumnLookup,0),FALSE),
  IF(AND(VALUE(LEFT($A1779,3))=312,LEFT($G1779,10)="Unincepted"),VLOOKUP(" ULO",_312_Table1,MATCH(LEFT($B1779,1),_312_Table1_ColumnLookup,0),FALSE),
  IF(AND(VALUE(LEFT($A1779,3))=312,LEFT($G1779,5)="Total",$B1779="G "),VLOOKUP('312'!$F$80,_312_Table1,MATCH('312'!$N$16,_312_Table1_ColumnLookup,0),FALSE),
  IF(AND(VALUE(LEFT($A1779,3))=312,LEFT($G1779,5)="Total",$B1779="O "),VLOOKUP('312'!$F$80,_312_Table1,MATCH('312'!$V$16,_312_Table1_ColumnLookup,0),FALSE),
  IF(AND(VALUE(LEFT($A1779,3))=312,LEFT($G1779,5)="Total",$B1779="Q "),VLOOKUP('312'!$F$80,_312_Table1,MATCH('312'!$X$16,_312_Table1_ColumnLookup,0),FALSE),
  IF(AND(VALUE(LEFT($A1779,3))=312,LEFT($G1779,5)="Total"),VLOOKUP('312'!$F$80,_312_Table1,MATCH(LEFT($B1779,1),_312_Table1_ColumnLookup,0),FALSE),
  IF(AND(VALUE(LEFT($A1779,3))=312,LEN($I1779)=4,$B1779="G"),VLOOKUP($I1779,_312_Table1,MATCH('312'!$N$16,_312_Table1_ColumnLookup,0),FALSE),
  IF(AND(VALUE(LEFT($A1779,3))=312,LEN($I1779)=4,$B1779="O"),VLOOKUP($I1779,_312_Table1,MATCH('312'!$V$16,_312_Table1_ColumnLookup,0),FALSE),
  IF(AND(VALUE(LEFT($A1779,3))=312,LEN($I1779)=4,$B1779="Q"),VLOOKUP($I1779,_312_Table1,MATCH('312'!$X$16,_312_Table1_ColumnLookup,0),FALSE),
  IF(AND(VALUE(LEFT($A1779,3))=312,LEN($I1779)=4),VLOOKUP($I1779,_312_Table1,MATCH(LEFT($B1779,1),_312_Table1_ColumnLookup,0),FALSE)
+N("312"),
  IF(VALUE(LEFT($A1779,3))=313,VLOOKUP(VALUE(MID($B1779,2,1)),_313_Table1,MATCH(MID($B1779,1,1),_313_Table1_ColumnLookup,0),FALSE)
+N("313"),
  IF(AND(VALUE(LEFT($A1779,3))=314,LEN($B1779)=3),VLOOKUP(VALUE(MID($B1779,2,2)),_314_Table1,MATCH(MID($B1779,1,1),_314_Table1_ColumnLookup,0),FALSE),
  IF(VALUE(LEFT($A1779,3))=314,VLOOKUP(VALUE(MID($B1779,2,1)),_314_Table1,MATCH(MID($B1779,1,1),_314_Table1_ColumnLookup,0),FALSE)
+N("314"),
""))))))))))))))))))))))))</f>
        <v>#N/A</v>
      </c>
      <c r="E1779" s="238" t="e">
        <f>IF(AND(VALUE(LEFT($A1779,3))=309,LEN($B1779)=3),VLOOKUP(VALUE(MID($B1779,2,2)),_309_Table2,MATCH(MID($B1779,1,1),_309_Table2_ColumnLookup,0),FALSE),
  IF($C1779="309 LCR SummaryA",OneYearSCR,IF($C1779="309 LCR SummaryB",UltimateSCR,IF(VALUE(LEFT($A1779,3))=309,VLOOKUP(VALUE(MID($B1779,2,1)),_309_Table2,MATCH(MID($B1779,1,1),_309_Table2_ColumnLookup,0),FALSE)
+N("309"),
  IF(VALUE(LEFT($A1779,3))=310,VLOOKUP(VALUE(MID($B1779,2,1)),_310_Table2,MATCH(MID($B1779,1,1),_310_Table2_ColumnLookup,0),FALSE)
+N("310"),
  IF(AND(VALUE(LEFT($A1779,3))=311,LEN($I1779)=4),VLOOKUP($I1779,_311_Table2,MATCH($B1779,_311_Table2_ColumnLookup,0),FALSE),
  IF(AND(VALUE(LEFT($A1779,3))=311,OR($B1779="I2",$B1779="J2",$B1779="K2",$B1779="L2")),VLOOKUP('311'!$G$58,_311_Table2,MATCH(MID($B1779,1,1),_311_Table2_ColumnLookup,0),FALSE),
  IF(AND(VALUE(LEFT($A1779,3))=311,RIGHT($B1779,5)="Total"),VLOOKUP('311'!$G$59,_311_Table2,MATCH(MID($B1779,1,1),_311_Table2_ColumnLookup,0),FALSE),
  IF(VALUE(LEFT($A1779,3))=311,VLOOKUP(VALUE(MID($B1779,2,1)),_311_Table2,MATCH(MID($B1779,1,1),_311_Table2_ColumnLookup,0),FALSE)
+N("311"),
  IF(AND(VALUE(LEFT($A1779,3))=312,LEFT($G1779,10)="Unincepted",$B1779="G "),VLOOKUP(" ULO",_312_Table2,MATCH('312'!$N$16,_312_Table2_ColumnLookup,0),FALSE),
  IF(AND(VALUE(LEFT($A1779,3))=312,LEFT($G1779,10)="Unincepted",$B1779="O "),VLOOKUP(" ULO",_312_Table2,MATCH('312'!$V$16,_312_Table2_ColumnLookup,0),FALSE),
  IF(AND(VALUE(LEFT($A1779,3))=312,LEFT($G1779,10)="Unincepted",$B1779="Q "),VLOOKUP(" ULO",_312_Table2,MATCH('312'!$X$16,_312_Table2_ColumnLookup,0),FALSE),
  IF(AND(VALUE(LEFT($A1779,3))=312,LEFT($G1779,10)="Unincepted"),VLOOKUP(" ULO",_312_Table2,MATCH(LEFT($B1779,1),_312_Table2_ColumnLookup,0),FALSE),
  IF(AND(VALUE(LEFT($A1779,3))=312,LEFT($G1779,5)="Total",$B1779="G "),VLOOKUP('312'!$F$80,_312_Table2,MATCH('312'!$N$16,_312_Table2_ColumnLookup,0),FALSE),
  IF(AND(VALUE(LEFT($A1779,3))=312,LEFT($G1779,5)="Total",$B1779="O "),VLOOKUP('312'!$F$80,_312_Table2,MATCH('312'!$V$16,_312_Table2_ColumnLookup,0),FALSE),
  IF(AND(VALUE(LEFT($A1779,3))=312,LEFT($G1779,5)="Total",$B1779="Q "),VLOOKUP('312'!$F$80,_312_Table2,MATCH('312'!$X$16,_312_Table2_ColumnLookup,0),FALSE),
  IF(AND(VALUE(LEFT($A1779,3))=312,LEFT($G1779,5)="Total"),VLOOKUP('312'!$F$80,_312_Table2,MATCH(LEFT($B1779,1),_312_Table2_ColumnLookup,0),FALSE),
  IF(AND(VALUE(LEFT($A1779,3))=312,LEN($I1779)=4,$B1779="G"),VLOOKUP($I1779,_312_Table2,MATCH('312'!$N$16,_312_Table2_ColumnLookup,0),FALSE),
  IF(AND(VALUE(LEFT($A1779,3))=312,LEN($I1779)=4,$B1779="O"),VLOOKUP($I1779,_312_Table2,MATCH('312'!$V$16,_312_Table2_ColumnLookup,0),FALSE),
  IF(AND(VALUE(LEFT($A1779,3))=312,LEN($I1779)=4,$B1779="Q"),VLOOKUP($I1779,_312_Table2,MATCH('312'!$X$16,_312_Table2_ColumnLookup,0),FALSE),
  IF(AND(VALUE(LEFT($A1779,3))=312,LEN($I1779)=4),VLOOKUP($I1779,_312_Table2,MATCH(LEFT($B1779,1),_312_Table2_ColumnLookup,0),FALSE)
+N("312"),
  IF(VALUE(LEFT($A1779,3))=313,VLOOKUP(VALUE(MID($B1779,2,1)),_313_Table2,MATCH(MID($B1779,1,1),_313_Table2_ColumnLookup,0),FALSE)
+N("313"),
  IF(AND(VALUE(LEFT($A1779,3))=314,LEN($B1779)=3),VLOOKUP(VALUE(MID($B1779,2,2)),_314_Table2,MATCH(MID($B1779,1,1),_314_Table2_ColumnLookup,0),FALSE),
  IF(VALUE(LEFT($A1779,3))=314,VLOOKUP(VALUE(MID($B1779,2,1)),_314_Table2,MATCH(MID($B1779,1,1),_314_Table2_ColumnLookup,0),FALSE)
+N("314"),
""))))))))))))))))))))))))</f>
        <v>#N/A</v>
      </c>
      <c r="F1779" s="238" t="e">
        <f>IF(AND(VALUE(LEFT($A1779,3))=309,LEN($B1779)=3),VLOOKUP(VALUE(MID($B1779,2,2)),_309_Table3,MATCH(MID($B1779,1,1),_309_Table3_ColumnLookup,0),FALSE),
  IF($C1779="309 LCR SummaryA",OneYearSCR,IF($C1779="309 LCR SummaryB",UltimateSCR,IF(VALUE(LEFT($A1779,3))=309,VLOOKUP(VALUE(MID($B1779,2,1)),_309_Table3,MATCH(MID($B1779,1,1),_309_Table3_ColumnLookup,0),FALSE)
+N("309"),
  IF(VALUE(LEFT($A1779,3))=310,VLOOKUP(VALUE(MID($B1779,2,1)),_310_Table3,MATCH(MID($B1779,1,1),_310_Table3_ColumnLookup,0),FALSE)
+N("310"),
  IF(AND(VALUE(LEFT($A1779,3))=311,LEN($I1779)=4),VLOOKUP($I1779,_311_Table3,MATCH($B1779,_311_Table3_ColumnLookup,0),FALSE),
  IF(AND(VALUE(LEFT($A1779,3))=311,OR($B1779="I2",$B1779="J2",$B1779="K2",$B1779="L2")),VLOOKUP('311'!$G$58,_311_Table3,MATCH(MID($B1779,1,1),_311_Table3_ColumnLookup,0),FALSE),
  IF(AND(VALUE(LEFT($A1779,3))=311,RIGHT($B1779,5)="Total"),VLOOKUP('311'!$G$59,_311_Table3,MATCH(MID($B1779,1,1),_311_Table3_ColumnLookup,0),FALSE),
  IF(VALUE(LEFT($A1779,3))=311,VLOOKUP(VALUE(MID($B1779,2,1)),_311_Table3,MATCH(MID($B1779,1,1),_311_Table3_ColumnLookup,0),FALSE)
+N("311"),
  IF(AND(VALUE(LEFT($A1779,3))=312,LEFT($G1779,10)="Unincepted",$B1779="G "),VLOOKUP(" ULO",_312_Table3,MATCH('312'!$N$16,_312_Table3_ColumnLookup,0),FALSE),
  IF(AND(VALUE(LEFT($A1779,3))=312,LEFT($G1779,10)="Unincepted",$B1779="O "),VLOOKUP(" ULO",_312_Table3,MATCH('312'!$V$16,_312_Table3_ColumnLookup,0),FALSE),
  IF(AND(VALUE(LEFT($A1779,3))=312,LEFT($G1779,10)="Unincepted",$B1779="Q "),VLOOKUP(" ULO",_312_Table3,MATCH('312'!$X$16,_312_Table3_ColumnLookup,0),FALSE),
  IF(AND(VALUE(LEFT($A1779,3))=312,LEFT($G1779,10)="Unincepted"),VLOOKUP(" ULO",_312_Table3,MATCH(LEFT($B1779,1),_312_Table3_ColumnLookup,0),FALSE),
  IF(AND(VALUE(LEFT($A1779,3))=312,LEFT($G1779,5)="Total",$B1779="G "),VLOOKUP('312'!$F$80,_312_Table3,MATCH('312'!$N$16,_312_Table3_ColumnLookup,0),FALSE),
  IF(AND(VALUE(LEFT($A1779,3))=312,LEFT($G1779,5)="Total",$B1779="O "),VLOOKUP('312'!$F$80,_312_Table3,MATCH('312'!$V$16,_312_Table3_ColumnLookup,0),FALSE),
  IF(AND(VALUE(LEFT($A1779,3))=312,LEFT($G1779,5)="Total",$B1779="Q "),VLOOKUP('312'!$F$80,_312_Table3,MATCH('312'!$X$16,_312_Table3_ColumnLookup,0),FALSE),
  IF(AND(VALUE(LEFT($A1779,3))=312,LEFT($G1779,5)="Total"),VLOOKUP('312'!$F$80,_312_Table3,MATCH(LEFT($B1779,1),_312_Table3_ColumnLookup,0),FALSE),
  IF(AND(VALUE(LEFT($A1779,3))=312,LEN($I1779)=4,$B1779="G"),VLOOKUP($I1779,_312_Table3,MATCH('312'!$N$16,_312_Table3_ColumnLookup,0),FALSE),
  IF(AND(VALUE(LEFT($A1779,3))=312,LEN($I1779)=4,$B1779="O"),VLOOKUP($I1779,_312_Table3,MATCH('312'!$V$16,_312_Table3_ColumnLookup,0),FALSE),
  IF(AND(VALUE(LEFT($A1779,3))=312,LEN($I1779)=4,$B1779="Q"),VLOOKUP($I1779,_312_Table3,MATCH('312'!$X$16,_312_Table3_ColumnLookup,0),FALSE),
  IF(AND(VALUE(LEFT($A1779,3))=312,LEN($I1779)=4),VLOOKUP($I1779,_312_Table3,MATCH(LEFT($B1779,1),_312_Table3_ColumnLookup,0),FALSE)
+N("312"),
  IF(VALUE(LEFT($A1779,3))=313,VLOOKUP(VALUE(MID($B1779,2,1)),_313_Table3,MATCH(MID($B1779,1,1),_313_Table3_ColumnLookup,0),FALSE)
+N("313"),
  IF(AND(VALUE(LEFT($A1779,3))=314,LEN($B1779)=3),VLOOKUP(VALUE(MID($B1779,2,2)),_314_Table3,MATCH(MID($B1779,1,1),_314_Table3_ColumnLookup,0),FALSE),
  IF(VALUE(LEFT($A1779,3))=314,VLOOKUP(VALUE(MID($B1779,2,1)),_314_Table3,MATCH(MID($B1779,1,1),_314_Table3_ColumnLookup,0),FALSE)
+N("314"),
""))))))))))))))))))))))))</f>
        <v>#N/A</v>
      </c>
      <c r="H1779" s="321" t="str">
        <f>IFERROR(
IF(ISERROR($D1779)=FALSE,$D1779,IF(ISERROR($E1779)=FALSE,$E1779,IF(ISERROR($F1779)=FALSE,$F1779
+N("012 checkboxes"),
IF(
IF(OR(LEFT($A1779,9)="Syndicate",LEFT($A1779,12)="NewSyndicate"),VLOOKUP($A1779,'012'!$J:$ZW,MATCH("Link to button",'012'!$J$1:$ZW$1,0),0)
+N("309 checkbox"),
IF($C1779="309 LCR Summary0",VLOOKUP("Notes990",'309'!$P:$ZZ,MATCH("Link to button",'309'!$P$1:$ZZ$1,0),0)
+N("313 checkboxes"),
IF($C1779="313 Financial Information0LcmVsScr",IF($C1779="309 LCR Summary0",VLOOKUP("LcmVsScr",'309'!$N:$ZZ,MATCH("Link to button",'309'!$N$1:$ZZ$1,0),0),
IF($C1779="313 Financial Information0LcrDocAttached",IF($C1779="309 LCR Summary0",VLOOKUP("LcrDocAttached",'309'!$N:$ZZ,MATCH("Link to button",'309'!$N$1:$ZZ$1,0),
0)))))))=1,TRUE,FALSE)
))),"")</f>
        <v/>
      </c>
    </row>
    <row r="1780" spans="1:8">
      <c r="A1780" s="237" t="e">
        <f>VLOOKUP($G1780,CSVLookups!$B:$R,MATCH(A$1,CSVLookups!$B$1:$R$1,0),FALSE)</f>
        <v>#N/A</v>
      </c>
      <c r="B1780" s="237" t="e">
        <f>VLOOKUP($G1780,CSVLookups!$B:$R,MATCH(B$1,CSVLookups!$B$1:$R$1,0),FALSE)</f>
        <v>#N/A</v>
      </c>
      <c r="C1780" s="238" t="e">
        <f t="shared" si="28"/>
        <v>#N/A</v>
      </c>
      <c r="D1780" s="238" t="e">
        <f>IF(AND(VALUE(LEFT($A1780,3))=309,LEN($B1780)=3),VLOOKUP(VALUE(MID($B1780,2,2)),_309_Table1,MATCH(MID($B1780,1,1),_309_Table1_ColumnLookup,0),FALSE),
  IF($C1780="309 LCR SummaryA",OneYearSCR,IF($C1780="309 LCR SummaryB",UltimateSCR,IF(VALUE(LEFT($A1780,3))=309,VLOOKUP(VALUE(MID($B1780,2,1)),_309_Table1,MATCH(MID($B1780,1,1),_309_Table1_ColumnLookup,0),FALSE)
+N("309"),
  IF(VALUE(LEFT($A1780,3))=310,VLOOKUP(VALUE(MID($B1780,2,1)),_310_Table1,MATCH(MID($B1780,1,1),_310_Table1_ColumnLookup,0),FALSE)
+N("310"),
  IF(AND(VALUE(LEFT($A1780,3))=311,LEN($I1780)=4),VLOOKUP($I1780,_311_Table1,MATCH($B1780,_311_Table1_ColumnLookup,0),FALSE),
  IF(AND(VALUE(LEFT($A1780,3))=311,OR($B1780="I2",$B1780="J2",$B1780="K2",$B1780="L2")),VLOOKUP('311'!$G$58,_311_Table1,MATCH(MID($B1780,1,1),_311_Table1_ColumnLookup,0),FALSE),
  IF(AND(VALUE(LEFT($A1780,3))=311,RIGHT($B1780,5)="Total"),VLOOKUP('311'!$G$59,_311_Table1,MATCH(MID($B1780,1,1),_311_Table1_ColumnLookup,0),FALSE),
  IF(VALUE(LEFT($A1780,3))=311,VLOOKUP(VALUE(MID($B1780,2,1)),_311_Table1,MATCH(MID($B1780,1,1),_311_Table1_ColumnLookup,0),FALSE)
+N("311"),
  IF(AND(VALUE(LEFT($A1780,3))=312,LEFT($G1780,10)="Unincepted",$B1780="G "),VLOOKUP(" ULO",_312_Table1,MATCH('312'!$N$16,_312_Table1_ColumnLookup,0),FALSE),
  IF(AND(VALUE(LEFT($A1780,3))=312,LEFT($G1780,10)="Unincepted",$B1780="O "),VLOOKUP(" ULO",_312_Table1,MATCH('312'!$V$16,_312_Table1_ColumnLookup,0),FALSE),
  IF(AND(VALUE(LEFT($A1780,3))=312,LEFT($G1780,10)="Unincepted",$B1780="Q "),VLOOKUP(" ULO",_312_Table1,MATCH('312'!$X$16,_312_Table1_ColumnLookup,0),FALSE),
  IF(AND(VALUE(LEFT($A1780,3))=312,LEFT($G1780,10)="Unincepted"),VLOOKUP(" ULO",_312_Table1,MATCH(LEFT($B1780,1),_312_Table1_ColumnLookup,0),FALSE),
  IF(AND(VALUE(LEFT($A1780,3))=312,LEFT($G1780,5)="Total",$B1780="G "),VLOOKUP('312'!$F$80,_312_Table1,MATCH('312'!$N$16,_312_Table1_ColumnLookup,0),FALSE),
  IF(AND(VALUE(LEFT($A1780,3))=312,LEFT($G1780,5)="Total",$B1780="O "),VLOOKUP('312'!$F$80,_312_Table1,MATCH('312'!$V$16,_312_Table1_ColumnLookup,0),FALSE),
  IF(AND(VALUE(LEFT($A1780,3))=312,LEFT($G1780,5)="Total",$B1780="Q "),VLOOKUP('312'!$F$80,_312_Table1,MATCH('312'!$X$16,_312_Table1_ColumnLookup,0),FALSE),
  IF(AND(VALUE(LEFT($A1780,3))=312,LEFT($G1780,5)="Total"),VLOOKUP('312'!$F$80,_312_Table1,MATCH(LEFT($B1780,1),_312_Table1_ColumnLookup,0),FALSE),
  IF(AND(VALUE(LEFT($A1780,3))=312,LEN($I1780)=4,$B1780="G"),VLOOKUP($I1780,_312_Table1,MATCH('312'!$N$16,_312_Table1_ColumnLookup,0),FALSE),
  IF(AND(VALUE(LEFT($A1780,3))=312,LEN($I1780)=4,$B1780="O"),VLOOKUP($I1780,_312_Table1,MATCH('312'!$V$16,_312_Table1_ColumnLookup,0),FALSE),
  IF(AND(VALUE(LEFT($A1780,3))=312,LEN($I1780)=4,$B1780="Q"),VLOOKUP($I1780,_312_Table1,MATCH('312'!$X$16,_312_Table1_ColumnLookup,0),FALSE),
  IF(AND(VALUE(LEFT($A1780,3))=312,LEN($I1780)=4),VLOOKUP($I1780,_312_Table1,MATCH(LEFT($B1780,1),_312_Table1_ColumnLookup,0),FALSE)
+N("312"),
  IF(VALUE(LEFT($A1780,3))=313,VLOOKUP(VALUE(MID($B1780,2,1)),_313_Table1,MATCH(MID($B1780,1,1),_313_Table1_ColumnLookup,0),FALSE)
+N("313"),
  IF(AND(VALUE(LEFT($A1780,3))=314,LEN($B1780)=3),VLOOKUP(VALUE(MID($B1780,2,2)),_314_Table1,MATCH(MID($B1780,1,1),_314_Table1_ColumnLookup,0),FALSE),
  IF(VALUE(LEFT($A1780,3))=314,VLOOKUP(VALUE(MID($B1780,2,1)),_314_Table1,MATCH(MID($B1780,1,1),_314_Table1_ColumnLookup,0),FALSE)
+N("314"),
""))))))))))))))))))))))))</f>
        <v>#N/A</v>
      </c>
      <c r="E1780" s="238" t="e">
        <f>IF(AND(VALUE(LEFT($A1780,3))=309,LEN($B1780)=3),VLOOKUP(VALUE(MID($B1780,2,2)),_309_Table2,MATCH(MID($B1780,1,1),_309_Table2_ColumnLookup,0),FALSE),
  IF($C1780="309 LCR SummaryA",OneYearSCR,IF($C1780="309 LCR SummaryB",UltimateSCR,IF(VALUE(LEFT($A1780,3))=309,VLOOKUP(VALUE(MID($B1780,2,1)),_309_Table2,MATCH(MID($B1780,1,1),_309_Table2_ColumnLookup,0),FALSE)
+N("309"),
  IF(VALUE(LEFT($A1780,3))=310,VLOOKUP(VALUE(MID($B1780,2,1)),_310_Table2,MATCH(MID($B1780,1,1),_310_Table2_ColumnLookup,0),FALSE)
+N("310"),
  IF(AND(VALUE(LEFT($A1780,3))=311,LEN($I1780)=4),VLOOKUP($I1780,_311_Table2,MATCH($B1780,_311_Table2_ColumnLookup,0),FALSE),
  IF(AND(VALUE(LEFT($A1780,3))=311,OR($B1780="I2",$B1780="J2",$B1780="K2",$B1780="L2")),VLOOKUP('311'!$G$58,_311_Table2,MATCH(MID($B1780,1,1),_311_Table2_ColumnLookup,0),FALSE),
  IF(AND(VALUE(LEFT($A1780,3))=311,RIGHT($B1780,5)="Total"),VLOOKUP('311'!$G$59,_311_Table2,MATCH(MID($B1780,1,1),_311_Table2_ColumnLookup,0),FALSE),
  IF(VALUE(LEFT($A1780,3))=311,VLOOKUP(VALUE(MID($B1780,2,1)),_311_Table2,MATCH(MID($B1780,1,1),_311_Table2_ColumnLookup,0),FALSE)
+N("311"),
  IF(AND(VALUE(LEFT($A1780,3))=312,LEFT($G1780,10)="Unincepted",$B1780="G "),VLOOKUP(" ULO",_312_Table2,MATCH('312'!$N$16,_312_Table2_ColumnLookup,0),FALSE),
  IF(AND(VALUE(LEFT($A1780,3))=312,LEFT($G1780,10)="Unincepted",$B1780="O "),VLOOKUP(" ULO",_312_Table2,MATCH('312'!$V$16,_312_Table2_ColumnLookup,0),FALSE),
  IF(AND(VALUE(LEFT($A1780,3))=312,LEFT($G1780,10)="Unincepted",$B1780="Q "),VLOOKUP(" ULO",_312_Table2,MATCH('312'!$X$16,_312_Table2_ColumnLookup,0),FALSE),
  IF(AND(VALUE(LEFT($A1780,3))=312,LEFT($G1780,10)="Unincepted"),VLOOKUP(" ULO",_312_Table2,MATCH(LEFT($B1780,1),_312_Table2_ColumnLookup,0),FALSE),
  IF(AND(VALUE(LEFT($A1780,3))=312,LEFT($G1780,5)="Total",$B1780="G "),VLOOKUP('312'!$F$80,_312_Table2,MATCH('312'!$N$16,_312_Table2_ColumnLookup,0),FALSE),
  IF(AND(VALUE(LEFT($A1780,3))=312,LEFT($G1780,5)="Total",$B1780="O "),VLOOKUP('312'!$F$80,_312_Table2,MATCH('312'!$V$16,_312_Table2_ColumnLookup,0),FALSE),
  IF(AND(VALUE(LEFT($A1780,3))=312,LEFT($G1780,5)="Total",$B1780="Q "),VLOOKUP('312'!$F$80,_312_Table2,MATCH('312'!$X$16,_312_Table2_ColumnLookup,0),FALSE),
  IF(AND(VALUE(LEFT($A1780,3))=312,LEFT($G1780,5)="Total"),VLOOKUP('312'!$F$80,_312_Table2,MATCH(LEFT($B1780,1),_312_Table2_ColumnLookup,0),FALSE),
  IF(AND(VALUE(LEFT($A1780,3))=312,LEN($I1780)=4,$B1780="G"),VLOOKUP($I1780,_312_Table2,MATCH('312'!$N$16,_312_Table2_ColumnLookup,0),FALSE),
  IF(AND(VALUE(LEFT($A1780,3))=312,LEN($I1780)=4,$B1780="O"),VLOOKUP($I1780,_312_Table2,MATCH('312'!$V$16,_312_Table2_ColumnLookup,0),FALSE),
  IF(AND(VALUE(LEFT($A1780,3))=312,LEN($I1780)=4,$B1780="Q"),VLOOKUP($I1780,_312_Table2,MATCH('312'!$X$16,_312_Table2_ColumnLookup,0),FALSE),
  IF(AND(VALUE(LEFT($A1780,3))=312,LEN($I1780)=4),VLOOKUP($I1780,_312_Table2,MATCH(LEFT($B1780,1),_312_Table2_ColumnLookup,0),FALSE)
+N("312"),
  IF(VALUE(LEFT($A1780,3))=313,VLOOKUP(VALUE(MID($B1780,2,1)),_313_Table2,MATCH(MID($B1780,1,1),_313_Table2_ColumnLookup,0),FALSE)
+N("313"),
  IF(AND(VALUE(LEFT($A1780,3))=314,LEN($B1780)=3),VLOOKUP(VALUE(MID($B1780,2,2)),_314_Table2,MATCH(MID($B1780,1,1),_314_Table2_ColumnLookup,0),FALSE),
  IF(VALUE(LEFT($A1780,3))=314,VLOOKUP(VALUE(MID($B1780,2,1)),_314_Table2,MATCH(MID($B1780,1,1),_314_Table2_ColumnLookup,0),FALSE)
+N("314"),
""))))))))))))))))))))))))</f>
        <v>#N/A</v>
      </c>
      <c r="F1780" s="238" t="e">
        <f>IF(AND(VALUE(LEFT($A1780,3))=309,LEN($B1780)=3),VLOOKUP(VALUE(MID($B1780,2,2)),_309_Table3,MATCH(MID($B1780,1,1),_309_Table3_ColumnLookup,0),FALSE),
  IF($C1780="309 LCR SummaryA",OneYearSCR,IF($C1780="309 LCR SummaryB",UltimateSCR,IF(VALUE(LEFT($A1780,3))=309,VLOOKUP(VALUE(MID($B1780,2,1)),_309_Table3,MATCH(MID($B1780,1,1),_309_Table3_ColumnLookup,0),FALSE)
+N("309"),
  IF(VALUE(LEFT($A1780,3))=310,VLOOKUP(VALUE(MID($B1780,2,1)),_310_Table3,MATCH(MID($B1780,1,1),_310_Table3_ColumnLookup,0),FALSE)
+N("310"),
  IF(AND(VALUE(LEFT($A1780,3))=311,LEN($I1780)=4),VLOOKUP($I1780,_311_Table3,MATCH($B1780,_311_Table3_ColumnLookup,0),FALSE),
  IF(AND(VALUE(LEFT($A1780,3))=311,OR($B1780="I2",$B1780="J2",$B1780="K2",$B1780="L2")),VLOOKUP('311'!$G$58,_311_Table3,MATCH(MID($B1780,1,1),_311_Table3_ColumnLookup,0),FALSE),
  IF(AND(VALUE(LEFT($A1780,3))=311,RIGHT($B1780,5)="Total"),VLOOKUP('311'!$G$59,_311_Table3,MATCH(MID($B1780,1,1),_311_Table3_ColumnLookup,0),FALSE),
  IF(VALUE(LEFT($A1780,3))=311,VLOOKUP(VALUE(MID($B1780,2,1)),_311_Table3,MATCH(MID($B1780,1,1),_311_Table3_ColumnLookup,0),FALSE)
+N("311"),
  IF(AND(VALUE(LEFT($A1780,3))=312,LEFT($G1780,10)="Unincepted",$B1780="G "),VLOOKUP(" ULO",_312_Table3,MATCH('312'!$N$16,_312_Table3_ColumnLookup,0),FALSE),
  IF(AND(VALUE(LEFT($A1780,3))=312,LEFT($G1780,10)="Unincepted",$B1780="O "),VLOOKUP(" ULO",_312_Table3,MATCH('312'!$V$16,_312_Table3_ColumnLookup,0),FALSE),
  IF(AND(VALUE(LEFT($A1780,3))=312,LEFT($G1780,10)="Unincepted",$B1780="Q "),VLOOKUP(" ULO",_312_Table3,MATCH('312'!$X$16,_312_Table3_ColumnLookup,0),FALSE),
  IF(AND(VALUE(LEFT($A1780,3))=312,LEFT($G1780,10)="Unincepted"),VLOOKUP(" ULO",_312_Table3,MATCH(LEFT($B1780,1),_312_Table3_ColumnLookup,0),FALSE),
  IF(AND(VALUE(LEFT($A1780,3))=312,LEFT($G1780,5)="Total",$B1780="G "),VLOOKUP('312'!$F$80,_312_Table3,MATCH('312'!$N$16,_312_Table3_ColumnLookup,0),FALSE),
  IF(AND(VALUE(LEFT($A1780,3))=312,LEFT($G1780,5)="Total",$B1780="O "),VLOOKUP('312'!$F$80,_312_Table3,MATCH('312'!$V$16,_312_Table3_ColumnLookup,0),FALSE),
  IF(AND(VALUE(LEFT($A1780,3))=312,LEFT($G1780,5)="Total",$B1780="Q "),VLOOKUP('312'!$F$80,_312_Table3,MATCH('312'!$X$16,_312_Table3_ColumnLookup,0),FALSE),
  IF(AND(VALUE(LEFT($A1780,3))=312,LEFT($G1780,5)="Total"),VLOOKUP('312'!$F$80,_312_Table3,MATCH(LEFT($B1780,1),_312_Table3_ColumnLookup,0),FALSE),
  IF(AND(VALUE(LEFT($A1780,3))=312,LEN($I1780)=4,$B1780="G"),VLOOKUP($I1780,_312_Table3,MATCH('312'!$N$16,_312_Table3_ColumnLookup,0),FALSE),
  IF(AND(VALUE(LEFT($A1780,3))=312,LEN($I1780)=4,$B1780="O"),VLOOKUP($I1780,_312_Table3,MATCH('312'!$V$16,_312_Table3_ColumnLookup,0),FALSE),
  IF(AND(VALUE(LEFT($A1780,3))=312,LEN($I1780)=4,$B1780="Q"),VLOOKUP($I1780,_312_Table3,MATCH('312'!$X$16,_312_Table3_ColumnLookup,0),FALSE),
  IF(AND(VALUE(LEFT($A1780,3))=312,LEN($I1780)=4),VLOOKUP($I1780,_312_Table3,MATCH(LEFT($B1780,1),_312_Table3_ColumnLookup,0),FALSE)
+N("312"),
  IF(VALUE(LEFT($A1780,3))=313,VLOOKUP(VALUE(MID($B1780,2,1)),_313_Table3,MATCH(MID($B1780,1,1),_313_Table3_ColumnLookup,0),FALSE)
+N("313"),
  IF(AND(VALUE(LEFT($A1780,3))=314,LEN($B1780)=3),VLOOKUP(VALUE(MID($B1780,2,2)),_314_Table3,MATCH(MID($B1780,1,1),_314_Table3_ColumnLookup,0),FALSE),
  IF(VALUE(LEFT($A1780,3))=314,VLOOKUP(VALUE(MID($B1780,2,1)),_314_Table3,MATCH(MID($B1780,1,1),_314_Table3_ColumnLookup,0),FALSE)
+N("314"),
""))))))))))))))))))))))))</f>
        <v>#N/A</v>
      </c>
      <c r="H1780" s="321" t="str">
        <f>IFERROR(
IF(ISERROR($D1780)=FALSE,$D1780,IF(ISERROR($E1780)=FALSE,$E1780,IF(ISERROR($F1780)=FALSE,$F1780
+N("012 checkboxes"),
IF(
IF(OR(LEFT($A1780,9)="Syndicate",LEFT($A1780,12)="NewSyndicate"),VLOOKUP($A1780,'012'!$J:$ZW,MATCH("Link to button",'012'!$J$1:$ZW$1,0),0)
+N("309 checkbox"),
IF($C1780="309 LCR Summary0",VLOOKUP("Notes990",'309'!$P:$ZZ,MATCH("Link to button",'309'!$P$1:$ZZ$1,0),0)
+N("313 checkboxes"),
IF($C1780="313 Financial Information0LcmVsScr",IF($C1780="309 LCR Summary0",VLOOKUP("LcmVsScr",'309'!$N:$ZZ,MATCH("Link to button",'309'!$N$1:$ZZ$1,0),0),
IF($C1780="313 Financial Information0LcrDocAttached",IF($C1780="309 LCR Summary0",VLOOKUP("LcrDocAttached",'309'!$N:$ZZ,MATCH("Link to button",'309'!$N$1:$ZZ$1,0),
0)))))))=1,TRUE,FALSE)
))),"")</f>
        <v/>
      </c>
    </row>
    <row r="1781" spans="1:8">
      <c r="A1781" s="237" t="e">
        <f>VLOOKUP($G1781,CSVLookups!$B:$R,MATCH(A$1,CSVLookups!$B$1:$R$1,0),FALSE)</f>
        <v>#N/A</v>
      </c>
      <c r="B1781" s="237" t="e">
        <f>VLOOKUP($G1781,CSVLookups!$B:$R,MATCH(B$1,CSVLookups!$B$1:$R$1,0),FALSE)</f>
        <v>#N/A</v>
      </c>
      <c r="C1781" s="238" t="e">
        <f t="shared" si="28"/>
        <v>#N/A</v>
      </c>
      <c r="D1781" s="238" t="e">
        <f>IF(AND(VALUE(LEFT($A1781,3))=309,LEN($B1781)=3),VLOOKUP(VALUE(MID($B1781,2,2)),_309_Table1,MATCH(MID($B1781,1,1),_309_Table1_ColumnLookup,0),FALSE),
  IF($C1781="309 LCR SummaryA",OneYearSCR,IF($C1781="309 LCR SummaryB",UltimateSCR,IF(VALUE(LEFT($A1781,3))=309,VLOOKUP(VALUE(MID($B1781,2,1)),_309_Table1,MATCH(MID($B1781,1,1),_309_Table1_ColumnLookup,0),FALSE)
+N("309"),
  IF(VALUE(LEFT($A1781,3))=310,VLOOKUP(VALUE(MID($B1781,2,1)),_310_Table1,MATCH(MID($B1781,1,1),_310_Table1_ColumnLookup,0),FALSE)
+N("310"),
  IF(AND(VALUE(LEFT($A1781,3))=311,LEN($I1781)=4),VLOOKUP($I1781,_311_Table1,MATCH($B1781,_311_Table1_ColumnLookup,0),FALSE),
  IF(AND(VALUE(LEFT($A1781,3))=311,OR($B1781="I2",$B1781="J2",$B1781="K2",$B1781="L2")),VLOOKUP('311'!$G$58,_311_Table1,MATCH(MID($B1781,1,1),_311_Table1_ColumnLookup,0),FALSE),
  IF(AND(VALUE(LEFT($A1781,3))=311,RIGHT($B1781,5)="Total"),VLOOKUP('311'!$G$59,_311_Table1,MATCH(MID($B1781,1,1),_311_Table1_ColumnLookup,0),FALSE),
  IF(VALUE(LEFT($A1781,3))=311,VLOOKUP(VALUE(MID($B1781,2,1)),_311_Table1,MATCH(MID($B1781,1,1),_311_Table1_ColumnLookup,0),FALSE)
+N("311"),
  IF(AND(VALUE(LEFT($A1781,3))=312,LEFT($G1781,10)="Unincepted",$B1781="G "),VLOOKUP(" ULO",_312_Table1,MATCH('312'!$N$16,_312_Table1_ColumnLookup,0),FALSE),
  IF(AND(VALUE(LEFT($A1781,3))=312,LEFT($G1781,10)="Unincepted",$B1781="O "),VLOOKUP(" ULO",_312_Table1,MATCH('312'!$V$16,_312_Table1_ColumnLookup,0),FALSE),
  IF(AND(VALUE(LEFT($A1781,3))=312,LEFT($G1781,10)="Unincepted",$B1781="Q "),VLOOKUP(" ULO",_312_Table1,MATCH('312'!$X$16,_312_Table1_ColumnLookup,0),FALSE),
  IF(AND(VALUE(LEFT($A1781,3))=312,LEFT($G1781,10)="Unincepted"),VLOOKUP(" ULO",_312_Table1,MATCH(LEFT($B1781,1),_312_Table1_ColumnLookup,0),FALSE),
  IF(AND(VALUE(LEFT($A1781,3))=312,LEFT($G1781,5)="Total",$B1781="G "),VLOOKUP('312'!$F$80,_312_Table1,MATCH('312'!$N$16,_312_Table1_ColumnLookup,0),FALSE),
  IF(AND(VALUE(LEFT($A1781,3))=312,LEFT($G1781,5)="Total",$B1781="O "),VLOOKUP('312'!$F$80,_312_Table1,MATCH('312'!$V$16,_312_Table1_ColumnLookup,0),FALSE),
  IF(AND(VALUE(LEFT($A1781,3))=312,LEFT($G1781,5)="Total",$B1781="Q "),VLOOKUP('312'!$F$80,_312_Table1,MATCH('312'!$X$16,_312_Table1_ColumnLookup,0),FALSE),
  IF(AND(VALUE(LEFT($A1781,3))=312,LEFT($G1781,5)="Total"),VLOOKUP('312'!$F$80,_312_Table1,MATCH(LEFT($B1781,1),_312_Table1_ColumnLookup,0),FALSE),
  IF(AND(VALUE(LEFT($A1781,3))=312,LEN($I1781)=4,$B1781="G"),VLOOKUP($I1781,_312_Table1,MATCH('312'!$N$16,_312_Table1_ColumnLookup,0),FALSE),
  IF(AND(VALUE(LEFT($A1781,3))=312,LEN($I1781)=4,$B1781="O"),VLOOKUP($I1781,_312_Table1,MATCH('312'!$V$16,_312_Table1_ColumnLookup,0),FALSE),
  IF(AND(VALUE(LEFT($A1781,3))=312,LEN($I1781)=4,$B1781="Q"),VLOOKUP($I1781,_312_Table1,MATCH('312'!$X$16,_312_Table1_ColumnLookup,0),FALSE),
  IF(AND(VALUE(LEFT($A1781,3))=312,LEN($I1781)=4),VLOOKUP($I1781,_312_Table1,MATCH(LEFT($B1781,1),_312_Table1_ColumnLookup,0),FALSE)
+N("312"),
  IF(VALUE(LEFT($A1781,3))=313,VLOOKUP(VALUE(MID($B1781,2,1)),_313_Table1,MATCH(MID($B1781,1,1),_313_Table1_ColumnLookup,0),FALSE)
+N("313"),
  IF(AND(VALUE(LEFT($A1781,3))=314,LEN($B1781)=3),VLOOKUP(VALUE(MID($B1781,2,2)),_314_Table1,MATCH(MID($B1781,1,1),_314_Table1_ColumnLookup,0),FALSE),
  IF(VALUE(LEFT($A1781,3))=314,VLOOKUP(VALUE(MID($B1781,2,1)),_314_Table1,MATCH(MID($B1781,1,1),_314_Table1_ColumnLookup,0),FALSE)
+N("314"),
""))))))))))))))))))))))))</f>
        <v>#N/A</v>
      </c>
      <c r="E1781" s="238" t="e">
        <f>IF(AND(VALUE(LEFT($A1781,3))=309,LEN($B1781)=3),VLOOKUP(VALUE(MID($B1781,2,2)),_309_Table2,MATCH(MID($B1781,1,1),_309_Table2_ColumnLookup,0),FALSE),
  IF($C1781="309 LCR SummaryA",OneYearSCR,IF($C1781="309 LCR SummaryB",UltimateSCR,IF(VALUE(LEFT($A1781,3))=309,VLOOKUP(VALUE(MID($B1781,2,1)),_309_Table2,MATCH(MID($B1781,1,1),_309_Table2_ColumnLookup,0),FALSE)
+N("309"),
  IF(VALUE(LEFT($A1781,3))=310,VLOOKUP(VALUE(MID($B1781,2,1)),_310_Table2,MATCH(MID($B1781,1,1),_310_Table2_ColumnLookup,0),FALSE)
+N("310"),
  IF(AND(VALUE(LEFT($A1781,3))=311,LEN($I1781)=4),VLOOKUP($I1781,_311_Table2,MATCH($B1781,_311_Table2_ColumnLookup,0),FALSE),
  IF(AND(VALUE(LEFT($A1781,3))=311,OR($B1781="I2",$B1781="J2",$B1781="K2",$B1781="L2")),VLOOKUP('311'!$G$58,_311_Table2,MATCH(MID($B1781,1,1),_311_Table2_ColumnLookup,0),FALSE),
  IF(AND(VALUE(LEFT($A1781,3))=311,RIGHT($B1781,5)="Total"),VLOOKUP('311'!$G$59,_311_Table2,MATCH(MID($B1781,1,1),_311_Table2_ColumnLookup,0),FALSE),
  IF(VALUE(LEFT($A1781,3))=311,VLOOKUP(VALUE(MID($B1781,2,1)),_311_Table2,MATCH(MID($B1781,1,1),_311_Table2_ColumnLookup,0),FALSE)
+N("311"),
  IF(AND(VALUE(LEFT($A1781,3))=312,LEFT($G1781,10)="Unincepted",$B1781="G "),VLOOKUP(" ULO",_312_Table2,MATCH('312'!$N$16,_312_Table2_ColumnLookup,0),FALSE),
  IF(AND(VALUE(LEFT($A1781,3))=312,LEFT($G1781,10)="Unincepted",$B1781="O "),VLOOKUP(" ULO",_312_Table2,MATCH('312'!$V$16,_312_Table2_ColumnLookup,0),FALSE),
  IF(AND(VALUE(LEFT($A1781,3))=312,LEFT($G1781,10)="Unincepted",$B1781="Q "),VLOOKUP(" ULO",_312_Table2,MATCH('312'!$X$16,_312_Table2_ColumnLookup,0),FALSE),
  IF(AND(VALUE(LEFT($A1781,3))=312,LEFT($G1781,10)="Unincepted"),VLOOKUP(" ULO",_312_Table2,MATCH(LEFT($B1781,1),_312_Table2_ColumnLookup,0),FALSE),
  IF(AND(VALUE(LEFT($A1781,3))=312,LEFT($G1781,5)="Total",$B1781="G "),VLOOKUP('312'!$F$80,_312_Table2,MATCH('312'!$N$16,_312_Table2_ColumnLookup,0),FALSE),
  IF(AND(VALUE(LEFT($A1781,3))=312,LEFT($G1781,5)="Total",$B1781="O "),VLOOKUP('312'!$F$80,_312_Table2,MATCH('312'!$V$16,_312_Table2_ColumnLookup,0),FALSE),
  IF(AND(VALUE(LEFT($A1781,3))=312,LEFT($G1781,5)="Total",$B1781="Q "),VLOOKUP('312'!$F$80,_312_Table2,MATCH('312'!$X$16,_312_Table2_ColumnLookup,0),FALSE),
  IF(AND(VALUE(LEFT($A1781,3))=312,LEFT($G1781,5)="Total"),VLOOKUP('312'!$F$80,_312_Table2,MATCH(LEFT($B1781,1),_312_Table2_ColumnLookup,0),FALSE),
  IF(AND(VALUE(LEFT($A1781,3))=312,LEN($I1781)=4,$B1781="G"),VLOOKUP($I1781,_312_Table2,MATCH('312'!$N$16,_312_Table2_ColumnLookup,0),FALSE),
  IF(AND(VALUE(LEFT($A1781,3))=312,LEN($I1781)=4,$B1781="O"),VLOOKUP($I1781,_312_Table2,MATCH('312'!$V$16,_312_Table2_ColumnLookup,0),FALSE),
  IF(AND(VALUE(LEFT($A1781,3))=312,LEN($I1781)=4,$B1781="Q"),VLOOKUP($I1781,_312_Table2,MATCH('312'!$X$16,_312_Table2_ColumnLookup,0),FALSE),
  IF(AND(VALUE(LEFT($A1781,3))=312,LEN($I1781)=4),VLOOKUP($I1781,_312_Table2,MATCH(LEFT($B1781,1),_312_Table2_ColumnLookup,0),FALSE)
+N("312"),
  IF(VALUE(LEFT($A1781,3))=313,VLOOKUP(VALUE(MID($B1781,2,1)),_313_Table2,MATCH(MID($B1781,1,1),_313_Table2_ColumnLookup,0),FALSE)
+N("313"),
  IF(AND(VALUE(LEFT($A1781,3))=314,LEN($B1781)=3),VLOOKUP(VALUE(MID($B1781,2,2)),_314_Table2,MATCH(MID($B1781,1,1),_314_Table2_ColumnLookup,0),FALSE),
  IF(VALUE(LEFT($A1781,3))=314,VLOOKUP(VALUE(MID($B1781,2,1)),_314_Table2,MATCH(MID($B1781,1,1),_314_Table2_ColumnLookup,0),FALSE)
+N("314"),
""))))))))))))))))))))))))</f>
        <v>#N/A</v>
      </c>
      <c r="F1781" s="238" t="e">
        <f>IF(AND(VALUE(LEFT($A1781,3))=309,LEN($B1781)=3),VLOOKUP(VALUE(MID($B1781,2,2)),_309_Table3,MATCH(MID($B1781,1,1),_309_Table3_ColumnLookup,0),FALSE),
  IF($C1781="309 LCR SummaryA",OneYearSCR,IF($C1781="309 LCR SummaryB",UltimateSCR,IF(VALUE(LEFT($A1781,3))=309,VLOOKUP(VALUE(MID($B1781,2,1)),_309_Table3,MATCH(MID($B1781,1,1),_309_Table3_ColumnLookup,0),FALSE)
+N("309"),
  IF(VALUE(LEFT($A1781,3))=310,VLOOKUP(VALUE(MID($B1781,2,1)),_310_Table3,MATCH(MID($B1781,1,1),_310_Table3_ColumnLookup,0),FALSE)
+N("310"),
  IF(AND(VALUE(LEFT($A1781,3))=311,LEN($I1781)=4),VLOOKUP($I1781,_311_Table3,MATCH($B1781,_311_Table3_ColumnLookup,0),FALSE),
  IF(AND(VALUE(LEFT($A1781,3))=311,OR($B1781="I2",$B1781="J2",$B1781="K2",$B1781="L2")),VLOOKUP('311'!$G$58,_311_Table3,MATCH(MID($B1781,1,1),_311_Table3_ColumnLookup,0),FALSE),
  IF(AND(VALUE(LEFT($A1781,3))=311,RIGHT($B1781,5)="Total"),VLOOKUP('311'!$G$59,_311_Table3,MATCH(MID($B1781,1,1),_311_Table3_ColumnLookup,0),FALSE),
  IF(VALUE(LEFT($A1781,3))=311,VLOOKUP(VALUE(MID($B1781,2,1)),_311_Table3,MATCH(MID($B1781,1,1),_311_Table3_ColumnLookup,0),FALSE)
+N("311"),
  IF(AND(VALUE(LEFT($A1781,3))=312,LEFT($G1781,10)="Unincepted",$B1781="G "),VLOOKUP(" ULO",_312_Table3,MATCH('312'!$N$16,_312_Table3_ColumnLookup,0),FALSE),
  IF(AND(VALUE(LEFT($A1781,3))=312,LEFT($G1781,10)="Unincepted",$B1781="O "),VLOOKUP(" ULO",_312_Table3,MATCH('312'!$V$16,_312_Table3_ColumnLookup,0),FALSE),
  IF(AND(VALUE(LEFT($A1781,3))=312,LEFT($G1781,10)="Unincepted",$B1781="Q "),VLOOKUP(" ULO",_312_Table3,MATCH('312'!$X$16,_312_Table3_ColumnLookup,0),FALSE),
  IF(AND(VALUE(LEFT($A1781,3))=312,LEFT($G1781,10)="Unincepted"),VLOOKUP(" ULO",_312_Table3,MATCH(LEFT($B1781,1),_312_Table3_ColumnLookup,0),FALSE),
  IF(AND(VALUE(LEFT($A1781,3))=312,LEFT($G1781,5)="Total",$B1781="G "),VLOOKUP('312'!$F$80,_312_Table3,MATCH('312'!$N$16,_312_Table3_ColumnLookup,0),FALSE),
  IF(AND(VALUE(LEFT($A1781,3))=312,LEFT($G1781,5)="Total",$B1781="O "),VLOOKUP('312'!$F$80,_312_Table3,MATCH('312'!$V$16,_312_Table3_ColumnLookup,0),FALSE),
  IF(AND(VALUE(LEFT($A1781,3))=312,LEFT($G1781,5)="Total",$B1781="Q "),VLOOKUP('312'!$F$80,_312_Table3,MATCH('312'!$X$16,_312_Table3_ColumnLookup,0),FALSE),
  IF(AND(VALUE(LEFT($A1781,3))=312,LEFT($G1781,5)="Total"),VLOOKUP('312'!$F$80,_312_Table3,MATCH(LEFT($B1781,1),_312_Table3_ColumnLookup,0),FALSE),
  IF(AND(VALUE(LEFT($A1781,3))=312,LEN($I1781)=4,$B1781="G"),VLOOKUP($I1781,_312_Table3,MATCH('312'!$N$16,_312_Table3_ColumnLookup,0),FALSE),
  IF(AND(VALUE(LEFT($A1781,3))=312,LEN($I1781)=4,$B1781="O"),VLOOKUP($I1781,_312_Table3,MATCH('312'!$V$16,_312_Table3_ColumnLookup,0),FALSE),
  IF(AND(VALUE(LEFT($A1781,3))=312,LEN($I1781)=4,$B1781="Q"),VLOOKUP($I1781,_312_Table3,MATCH('312'!$X$16,_312_Table3_ColumnLookup,0),FALSE),
  IF(AND(VALUE(LEFT($A1781,3))=312,LEN($I1781)=4),VLOOKUP($I1781,_312_Table3,MATCH(LEFT($B1781,1),_312_Table3_ColumnLookup,0),FALSE)
+N("312"),
  IF(VALUE(LEFT($A1781,3))=313,VLOOKUP(VALUE(MID($B1781,2,1)),_313_Table3,MATCH(MID($B1781,1,1),_313_Table3_ColumnLookup,0),FALSE)
+N("313"),
  IF(AND(VALUE(LEFT($A1781,3))=314,LEN($B1781)=3),VLOOKUP(VALUE(MID($B1781,2,2)),_314_Table3,MATCH(MID($B1781,1,1),_314_Table3_ColumnLookup,0),FALSE),
  IF(VALUE(LEFT($A1781,3))=314,VLOOKUP(VALUE(MID($B1781,2,1)),_314_Table3,MATCH(MID($B1781,1,1),_314_Table3_ColumnLookup,0),FALSE)
+N("314"),
""))))))))))))))))))))))))</f>
        <v>#N/A</v>
      </c>
      <c r="H1781" s="321" t="str">
        <f>IFERROR(
IF(ISERROR($D1781)=FALSE,$D1781,IF(ISERROR($E1781)=FALSE,$E1781,IF(ISERROR($F1781)=FALSE,$F1781
+N("012 checkboxes"),
IF(
IF(OR(LEFT($A1781,9)="Syndicate",LEFT($A1781,12)="NewSyndicate"),VLOOKUP($A1781,'012'!$J:$ZW,MATCH("Link to button",'012'!$J$1:$ZW$1,0),0)
+N("309 checkbox"),
IF($C1781="309 LCR Summary0",VLOOKUP("Notes990",'309'!$P:$ZZ,MATCH("Link to button",'309'!$P$1:$ZZ$1,0),0)
+N("313 checkboxes"),
IF($C1781="313 Financial Information0LcmVsScr",IF($C1781="309 LCR Summary0",VLOOKUP("LcmVsScr",'309'!$N:$ZZ,MATCH("Link to button",'309'!$N$1:$ZZ$1,0),0),
IF($C1781="313 Financial Information0LcrDocAttached",IF($C1781="309 LCR Summary0",VLOOKUP("LcrDocAttached",'309'!$N:$ZZ,MATCH("Link to button",'309'!$N$1:$ZZ$1,0),
0)))))))=1,TRUE,FALSE)
))),"")</f>
        <v/>
      </c>
    </row>
    <row r="1782" spans="1:8">
      <c r="A1782" s="237" t="e">
        <f>VLOOKUP($G1782,CSVLookups!$B:$R,MATCH(A$1,CSVLookups!$B$1:$R$1,0),FALSE)</f>
        <v>#N/A</v>
      </c>
      <c r="B1782" s="237" t="e">
        <f>VLOOKUP($G1782,CSVLookups!$B:$R,MATCH(B$1,CSVLookups!$B$1:$R$1,0),FALSE)</f>
        <v>#N/A</v>
      </c>
      <c r="C1782" s="238" t="e">
        <f t="shared" si="28"/>
        <v>#N/A</v>
      </c>
      <c r="D1782" s="238" t="e">
        <f>IF(AND(VALUE(LEFT($A1782,3))=309,LEN($B1782)=3),VLOOKUP(VALUE(MID($B1782,2,2)),_309_Table1,MATCH(MID($B1782,1,1),_309_Table1_ColumnLookup,0),FALSE),
  IF($C1782="309 LCR SummaryA",OneYearSCR,IF($C1782="309 LCR SummaryB",UltimateSCR,IF(VALUE(LEFT($A1782,3))=309,VLOOKUP(VALUE(MID($B1782,2,1)),_309_Table1,MATCH(MID($B1782,1,1),_309_Table1_ColumnLookup,0),FALSE)
+N("309"),
  IF(VALUE(LEFT($A1782,3))=310,VLOOKUP(VALUE(MID($B1782,2,1)),_310_Table1,MATCH(MID($B1782,1,1),_310_Table1_ColumnLookup,0),FALSE)
+N("310"),
  IF(AND(VALUE(LEFT($A1782,3))=311,LEN($I1782)=4),VLOOKUP($I1782,_311_Table1,MATCH($B1782,_311_Table1_ColumnLookup,0),FALSE),
  IF(AND(VALUE(LEFT($A1782,3))=311,OR($B1782="I2",$B1782="J2",$B1782="K2",$B1782="L2")),VLOOKUP('311'!$G$58,_311_Table1,MATCH(MID($B1782,1,1),_311_Table1_ColumnLookup,0),FALSE),
  IF(AND(VALUE(LEFT($A1782,3))=311,RIGHT($B1782,5)="Total"),VLOOKUP('311'!$G$59,_311_Table1,MATCH(MID($B1782,1,1),_311_Table1_ColumnLookup,0),FALSE),
  IF(VALUE(LEFT($A1782,3))=311,VLOOKUP(VALUE(MID($B1782,2,1)),_311_Table1,MATCH(MID($B1782,1,1),_311_Table1_ColumnLookup,0),FALSE)
+N("311"),
  IF(AND(VALUE(LEFT($A1782,3))=312,LEFT($G1782,10)="Unincepted",$B1782="G "),VLOOKUP(" ULO",_312_Table1,MATCH('312'!$N$16,_312_Table1_ColumnLookup,0),FALSE),
  IF(AND(VALUE(LEFT($A1782,3))=312,LEFT($G1782,10)="Unincepted",$B1782="O "),VLOOKUP(" ULO",_312_Table1,MATCH('312'!$V$16,_312_Table1_ColumnLookup,0),FALSE),
  IF(AND(VALUE(LEFT($A1782,3))=312,LEFT($G1782,10)="Unincepted",$B1782="Q "),VLOOKUP(" ULO",_312_Table1,MATCH('312'!$X$16,_312_Table1_ColumnLookup,0),FALSE),
  IF(AND(VALUE(LEFT($A1782,3))=312,LEFT($G1782,10)="Unincepted"),VLOOKUP(" ULO",_312_Table1,MATCH(LEFT($B1782,1),_312_Table1_ColumnLookup,0),FALSE),
  IF(AND(VALUE(LEFT($A1782,3))=312,LEFT($G1782,5)="Total",$B1782="G "),VLOOKUP('312'!$F$80,_312_Table1,MATCH('312'!$N$16,_312_Table1_ColumnLookup,0),FALSE),
  IF(AND(VALUE(LEFT($A1782,3))=312,LEFT($G1782,5)="Total",$B1782="O "),VLOOKUP('312'!$F$80,_312_Table1,MATCH('312'!$V$16,_312_Table1_ColumnLookup,0),FALSE),
  IF(AND(VALUE(LEFT($A1782,3))=312,LEFT($G1782,5)="Total",$B1782="Q "),VLOOKUP('312'!$F$80,_312_Table1,MATCH('312'!$X$16,_312_Table1_ColumnLookup,0),FALSE),
  IF(AND(VALUE(LEFT($A1782,3))=312,LEFT($G1782,5)="Total"),VLOOKUP('312'!$F$80,_312_Table1,MATCH(LEFT($B1782,1),_312_Table1_ColumnLookup,0),FALSE),
  IF(AND(VALUE(LEFT($A1782,3))=312,LEN($I1782)=4,$B1782="G"),VLOOKUP($I1782,_312_Table1,MATCH('312'!$N$16,_312_Table1_ColumnLookup,0),FALSE),
  IF(AND(VALUE(LEFT($A1782,3))=312,LEN($I1782)=4,$B1782="O"),VLOOKUP($I1782,_312_Table1,MATCH('312'!$V$16,_312_Table1_ColumnLookup,0),FALSE),
  IF(AND(VALUE(LEFT($A1782,3))=312,LEN($I1782)=4,$B1782="Q"),VLOOKUP($I1782,_312_Table1,MATCH('312'!$X$16,_312_Table1_ColumnLookup,0),FALSE),
  IF(AND(VALUE(LEFT($A1782,3))=312,LEN($I1782)=4),VLOOKUP($I1782,_312_Table1,MATCH(LEFT($B1782,1),_312_Table1_ColumnLookup,0),FALSE)
+N("312"),
  IF(VALUE(LEFT($A1782,3))=313,VLOOKUP(VALUE(MID($B1782,2,1)),_313_Table1,MATCH(MID($B1782,1,1),_313_Table1_ColumnLookup,0),FALSE)
+N("313"),
  IF(AND(VALUE(LEFT($A1782,3))=314,LEN($B1782)=3),VLOOKUP(VALUE(MID($B1782,2,2)),_314_Table1,MATCH(MID($B1782,1,1),_314_Table1_ColumnLookup,0),FALSE),
  IF(VALUE(LEFT($A1782,3))=314,VLOOKUP(VALUE(MID($B1782,2,1)),_314_Table1,MATCH(MID($B1782,1,1),_314_Table1_ColumnLookup,0),FALSE)
+N("314"),
""))))))))))))))))))))))))</f>
        <v>#N/A</v>
      </c>
      <c r="E1782" s="238" t="e">
        <f>IF(AND(VALUE(LEFT($A1782,3))=309,LEN($B1782)=3),VLOOKUP(VALUE(MID($B1782,2,2)),_309_Table2,MATCH(MID($B1782,1,1),_309_Table2_ColumnLookup,0),FALSE),
  IF($C1782="309 LCR SummaryA",OneYearSCR,IF($C1782="309 LCR SummaryB",UltimateSCR,IF(VALUE(LEFT($A1782,3))=309,VLOOKUP(VALUE(MID($B1782,2,1)),_309_Table2,MATCH(MID($B1782,1,1),_309_Table2_ColumnLookup,0),FALSE)
+N("309"),
  IF(VALUE(LEFT($A1782,3))=310,VLOOKUP(VALUE(MID($B1782,2,1)),_310_Table2,MATCH(MID($B1782,1,1),_310_Table2_ColumnLookup,0),FALSE)
+N("310"),
  IF(AND(VALUE(LEFT($A1782,3))=311,LEN($I1782)=4),VLOOKUP($I1782,_311_Table2,MATCH($B1782,_311_Table2_ColumnLookup,0),FALSE),
  IF(AND(VALUE(LEFT($A1782,3))=311,OR($B1782="I2",$B1782="J2",$B1782="K2",$B1782="L2")),VLOOKUP('311'!$G$58,_311_Table2,MATCH(MID($B1782,1,1),_311_Table2_ColumnLookup,0),FALSE),
  IF(AND(VALUE(LEFT($A1782,3))=311,RIGHT($B1782,5)="Total"),VLOOKUP('311'!$G$59,_311_Table2,MATCH(MID($B1782,1,1),_311_Table2_ColumnLookup,0),FALSE),
  IF(VALUE(LEFT($A1782,3))=311,VLOOKUP(VALUE(MID($B1782,2,1)),_311_Table2,MATCH(MID($B1782,1,1),_311_Table2_ColumnLookup,0),FALSE)
+N("311"),
  IF(AND(VALUE(LEFT($A1782,3))=312,LEFT($G1782,10)="Unincepted",$B1782="G "),VLOOKUP(" ULO",_312_Table2,MATCH('312'!$N$16,_312_Table2_ColumnLookup,0),FALSE),
  IF(AND(VALUE(LEFT($A1782,3))=312,LEFT($G1782,10)="Unincepted",$B1782="O "),VLOOKUP(" ULO",_312_Table2,MATCH('312'!$V$16,_312_Table2_ColumnLookup,0),FALSE),
  IF(AND(VALUE(LEFT($A1782,3))=312,LEFT($G1782,10)="Unincepted",$B1782="Q "),VLOOKUP(" ULO",_312_Table2,MATCH('312'!$X$16,_312_Table2_ColumnLookup,0),FALSE),
  IF(AND(VALUE(LEFT($A1782,3))=312,LEFT($G1782,10)="Unincepted"),VLOOKUP(" ULO",_312_Table2,MATCH(LEFT($B1782,1),_312_Table2_ColumnLookup,0),FALSE),
  IF(AND(VALUE(LEFT($A1782,3))=312,LEFT($G1782,5)="Total",$B1782="G "),VLOOKUP('312'!$F$80,_312_Table2,MATCH('312'!$N$16,_312_Table2_ColumnLookup,0),FALSE),
  IF(AND(VALUE(LEFT($A1782,3))=312,LEFT($G1782,5)="Total",$B1782="O "),VLOOKUP('312'!$F$80,_312_Table2,MATCH('312'!$V$16,_312_Table2_ColumnLookup,0),FALSE),
  IF(AND(VALUE(LEFT($A1782,3))=312,LEFT($G1782,5)="Total",$B1782="Q "),VLOOKUP('312'!$F$80,_312_Table2,MATCH('312'!$X$16,_312_Table2_ColumnLookup,0),FALSE),
  IF(AND(VALUE(LEFT($A1782,3))=312,LEFT($G1782,5)="Total"),VLOOKUP('312'!$F$80,_312_Table2,MATCH(LEFT($B1782,1),_312_Table2_ColumnLookup,0),FALSE),
  IF(AND(VALUE(LEFT($A1782,3))=312,LEN($I1782)=4,$B1782="G"),VLOOKUP($I1782,_312_Table2,MATCH('312'!$N$16,_312_Table2_ColumnLookup,0),FALSE),
  IF(AND(VALUE(LEFT($A1782,3))=312,LEN($I1782)=4,$B1782="O"),VLOOKUP($I1782,_312_Table2,MATCH('312'!$V$16,_312_Table2_ColumnLookup,0),FALSE),
  IF(AND(VALUE(LEFT($A1782,3))=312,LEN($I1782)=4,$B1782="Q"),VLOOKUP($I1782,_312_Table2,MATCH('312'!$X$16,_312_Table2_ColumnLookup,0),FALSE),
  IF(AND(VALUE(LEFT($A1782,3))=312,LEN($I1782)=4),VLOOKUP($I1782,_312_Table2,MATCH(LEFT($B1782,1),_312_Table2_ColumnLookup,0),FALSE)
+N("312"),
  IF(VALUE(LEFT($A1782,3))=313,VLOOKUP(VALUE(MID($B1782,2,1)),_313_Table2,MATCH(MID($B1782,1,1),_313_Table2_ColumnLookup,0),FALSE)
+N("313"),
  IF(AND(VALUE(LEFT($A1782,3))=314,LEN($B1782)=3),VLOOKUP(VALUE(MID($B1782,2,2)),_314_Table2,MATCH(MID($B1782,1,1),_314_Table2_ColumnLookup,0),FALSE),
  IF(VALUE(LEFT($A1782,3))=314,VLOOKUP(VALUE(MID($B1782,2,1)),_314_Table2,MATCH(MID($B1782,1,1),_314_Table2_ColumnLookup,0),FALSE)
+N("314"),
""))))))))))))))))))))))))</f>
        <v>#N/A</v>
      </c>
      <c r="F1782" s="238" t="e">
        <f>IF(AND(VALUE(LEFT($A1782,3))=309,LEN($B1782)=3),VLOOKUP(VALUE(MID($B1782,2,2)),_309_Table3,MATCH(MID($B1782,1,1),_309_Table3_ColumnLookup,0),FALSE),
  IF($C1782="309 LCR SummaryA",OneYearSCR,IF($C1782="309 LCR SummaryB",UltimateSCR,IF(VALUE(LEFT($A1782,3))=309,VLOOKUP(VALUE(MID($B1782,2,1)),_309_Table3,MATCH(MID($B1782,1,1),_309_Table3_ColumnLookup,0),FALSE)
+N("309"),
  IF(VALUE(LEFT($A1782,3))=310,VLOOKUP(VALUE(MID($B1782,2,1)),_310_Table3,MATCH(MID($B1782,1,1),_310_Table3_ColumnLookup,0),FALSE)
+N("310"),
  IF(AND(VALUE(LEFT($A1782,3))=311,LEN($I1782)=4),VLOOKUP($I1782,_311_Table3,MATCH($B1782,_311_Table3_ColumnLookup,0),FALSE),
  IF(AND(VALUE(LEFT($A1782,3))=311,OR($B1782="I2",$B1782="J2",$B1782="K2",$B1782="L2")),VLOOKUP('311'!$G$58,_311_Table3,MATCH(MID($B1782,1,1),_311_Table3_ColumnLookup,0),FALSE),
  IF(AND(VALUE(LEFT($A1782,3))=311,RIGHT($B1782,5)="Total"),VLOOKUP('311'!$G$59,_311_Table3,MATCH(MID($B1782,1,1),_311_Table3_ColumnLookup,0),FALSE),
  IF(VALUE(LEFT($A1782,3))=311,VLOOKUP(VALUE(MID($B1782,2,1)),_311_Table3,MATCH(MID($B1782,1,1),_311_Table3_ColumnLookup,0),FALSE)
+N("311"),
  IF(AND(VALUE(LEFT($A1782,3))=312,LEFT($G1782,10)="Unincepted",$B1782="G "),VLOOKUP(" ULO",_312_Table3,MATCH('312'!$N$16,_312_Table3_ColumnLookup,0),FALSE),
  IF(AND(VALUE(LEFT($A1782,3))=312,LEFT($G1782,10)="Unincepted",$B1782="O "),VLOOKUP(" ULO",_312_Table3,MATCH('312'!$V$16,_312_Table3_ColumnLookup,0),FALSE),
  IF(AND(VALUE(LEFT($A1782,3))=312,LEFT($G1782,10)="Unincepted",$B1782="Q "),VLOOKUP(" ULO",_312_Table3,MATCH('312'!$X$16,_312_Table3_ColumnLookup,0),FALSE),
  IF(AND(VALUE(LEFT($A1782,3))=312,LEFT($G1782,10)="Unincepted"),VLOOKUP(" ULO",_312_Table3,MATCH(LEFT($B1782,1),_312_Table3_ColumnLookup,0),FALSE),
  IF(AND(VALUE(LEFT($A1782,3))=312,LEFT($G1782,5)="Total",$B1782="G "),VLOOKUP('312'!$F$80,_312_Table3,MATCH('312'!$N$16,_312_Table3_ColumnLookup,0),FALSE),
  IF(AND(VALUE(LEFT($A1782,3))=312,LEFT($G1782,5)="Total",$B1782="O "),VLOOKUP('312'!$F$80,_312_Table3,MATCH('312'!$V$16,_312_Table3_ColumnLookup,0),FALSE),
  IF(AND(VALUE(LEFT($A1782,3))=312,LEFT($G1782,5)="Total",$B1782="Q "),VLOOKUP('312'!$F$80,_312_Table3,MATCH('312'!$X$16,_312_Table3_ColumnLookup,0),FALSE),
  IF(AND(VALUE(LEFT($A1782,3))=312,LEFT($G1782,5)="Total"),VLOOKUP('312'!$F$80,_312_Table3,MATCH(LEFT($B1782,1),_312_Table3_ColumnLookup,0),FALSE),
  IF(AND(VALUE(LEFT($A1782,3))=312,LEN($I1782)=4,$B1782="G"),VLOOKUP($I1782,_312_Table3,MATCH('312'!$N$16,_312_Table3_ColumnLookup,0),FALSE),
  IF(AND(VALUE(LEFT($A1782,3))=312,LEN($I1782)=4,$B1782="O"),VLOOKUP($I1782,_312_Table3,MATCH('312'!$V$16,_312_Table3_ColumnLookup,0),FALSE),
  IF(AND(VALUE(LEFT($A1782,3))=312,LEN($I1782)=4,$B1782="Q"),VLOOKUP($I1782,_312_Table3,MATCH('312'!$X$16,_312_Table3_ColumnLookup,0),FALSE),
  IF(AND(VALUE(LEFT($A1782,3))=312,LEN($I1782)=4),VLOOKUP($I1782,_312_Table3,MATCH(LEFT($B1782,1),_312_Table3_ColumnLookup,0),FALSE)
+N("312"),
  IF(VALUE(LEFT($A1782,3))=313,VLOOKUP(VALUE(MID($B1782,2,1)),_313_Table3,MATCH(MID($B1782,1,1),_313_Table3_ColumnLookup,0),FALSE)
+N("313"),
  IF(AND(VALUE(LEFT($A1782,3))=314,LEN($B1782)=3),VLOOKUP(VALUE(MID($B1782,2,2)),_314_Table3,MATCH(MID($B1782,1,1),_314_Table3_ColumnLookup,0),FALSE),
  IF(VALUE(LEFT($A1782,3))=314,VLOOKUP(VALUE(MID($B1782,2,1)),_314_Table3,MATCH(MID($B1782,1,1),_314_Table3_ColumnLookup,0),FALSE)
+N("314"),
""))))))))))))))))))))))))</f>
        <v>#N/A</v>
      </c>
      <c r="H1782" s="321" t="str">
        <f>IFERROR(
IF(ISERROR($D1782)=FALSE,$D1782,IF(ISERROR($E1782)=FALSE,$E1782,IF(ISERROR($F1782)=FALSE,$F1782
+N("012 checkboxes"),
IF(
IF(OR(LEFT($A1782,9)="Syndicate",LEFT($A1782,12)="NewSyndicate"),VLOOKUP($A1782,'012'!$J:$ZW,MATCH("Link to button",'012'!$J$1:$ZW$1,0),0)
+N("309 checkbox"),
IF($C1782="309 LCR Summary0",VLOOKUP("Notes990",'309'!$P:$ZZ,MATCH("Link to button",'309'!$P$1:$ZZ$1,0),0)
+N("313 checkboxes"),
IF($C1782="313 Financial Information0LcmVsScr",IF($C1782="309 LCR Summary0",VLOOKUP("LcmVsScr",'309'!$N:$ZZ,MATCH("Link to button",'309'!$N$1:$ZZ$1,0),0),
IF($C1782="313 Financial Information0LcrDocAttached",IF($C1782="309 LCR Summary0",VLOOKUP("LcrDocAttached",'309'!$N:$ZZ,MATCH("Link to button",'309'!$N$1:$ZZ$1,0),
0)))))))=1,TRUE,FALSE)
))),"")</f>
        <v/>
      </c>
    </row>
    <row r="1783" spans="1:8">
      <c r="A1783" s="237" t="e">
        <f>VLOOKUP($G1783,CSVLookups!$B:$R,MATCH(A$1,CSVLookups!$B$1:$R$1,0),FALSE)</f>
        <v>#N/A</v>
      </c>
      <c r="B1783" s="237" t="e">
        <f>VLOOKUP($G1783,CSVLookups!$B:$R,MATCH(B$1,CSVLookups!$B$1:$R$1,0),FALSE)</f>
        <v>#N/A</v>
      </c>
      <c r="C1783" s="238" t="e">
        <f t="shared" si="28"/>
        <v>#N/A</v>
      </c>
      <c r="D1783" s="238" t="e">
        <f>IF(AND(VALUE(LEFT($A1783,3))=309,LEN($B1783)=3),VLOOKUP(VALUE(MID($B1783,2,2)),_309_Table1,MATCH(MID($B1783,1,1),_309_Table1_ColumnLookup,0),FALSE),
  IF($C1783="309 LCR SummaryA",OneYearSCR,IF($C1783="309 LCR SummaryB",UltimateSCR,IF(VALUE(LEFT($A1783,3))=309,VLOOKUP(VALUE(MID($B1783,2,1)),_309_Table1,MATCH(MID($B1783,1,1),_309_Table1_ColumnLookup,0),FALSE)
+N("309"),
  IF(VALUE(LEFT($A1783,3))=310,VLOOKUP(VALUE(MID($B1783,2,1)),_310_Table1,MATCH(MID($B1783,1,1),_310_Table1_ColumnLookup,0),FALSE)
+N("310"),
  IF(AND(VALUE(LEFT($A1783,3))=311,LEN($I1783)=4),VLOOKUP($I1783,_311_Table1,MATCH($B1783,_311_Table1_ColumnLookup,0),FALSE),
  IF(AND(VALUE(LEFT($A1783,3))=311,OR($B1783="I2",$B1783="J2",$B1783="K2",$B1783="L2")),VLOOKUP('311'!$G$58,_311_Table1,MATCH(MID($B1783,1,1),_311_Table1_ColumnLookup,0),FALSE),
  IF(AND(VALUE(LEFT($A1783,3))=311,RIGHT($B1783,5)="Total"),VLOOKUP('311'!$G$59,_311_Table1,MATCH(MID($B1783,1,1),_311_Table1_ColumnLookup,0),FALSE),
  IF(VALUE(LEFT($A1783,3))=311,VLOOKUP(VALUE(MID($B1783,2,1)),_311_Table1,MATCH(MID($B1783,1,1),_311_Table1_ColumnLookup,0),FALSE)
+N("311"),
  IF(AND(VALUE(LEFT($A1783,3))=312,LEFT($G1783,10)="Unincepted",$B1783="G "),VLOOKUP(" ULO",_312_Table1,MATCH('312'!$N$16,_312_Table1_ColumnLookup,0),FALSE),
  IF(AND(VALUE(LEFT($A1783,3))=312,LEFT($G1783,10)="Unincepted",$B1783="O "),VLOOKUP(" ULO",_312_Table1,MATCH('312'!$V$16,_312_Table1_ColumnLookup,0),FALSE),
  IF(AND(VALUE(LEFT($A1783,3))=312,LEFT($G1783,10)="Unincepted",$B1783="Q "),VLOOKUP(" ULO",_312_Table1,MATCH('312'!$X$16,_312_Table1_ColumnLookup,0),FALSE),
  IF(AND(VALUE(LEFT($A1783,3))=312,LEFT($G1783,10)="Unincepted"),VLOOKUP(" ULO",_312_Table1,MATCH(LEFT($B1783,1),_312_Table1_ColumnLookup,0),FALSE),
  IF(AND(VALUE(LEFT($A1783,3))=312,LEFT($G1783,5)="Total",$B1783="G "),VLOOKUP('312'!$F$80,_312_Table1,MATCH('312'!$N$16,_312_Table1_ColumnLookup,0),FALSE),
  IF(AND(VALUE(LEFT($A1783,3))=312,LEFT($G1783,5)="Total",$B1783="O "),VLOOKUP('312'!$F$80,_312_Table1,MATCH('312'!$V$16,_312_Table1_ColumnLookup,0),FALSE),
  IF(AND(VALUE(LEFT($A1783,3))=312,LEFT($G1783,5)="Total",$B1783="Q "),VLOOKUP('312'!$F$80,_312_Table1,MATCH('312'!$X$16,_312_Table1_ColumnLookup,0),FALSE),
  IF(AND(VALUE(LEFT($A1783,3))=312,LEFT($G1783,5)="Total"),VLOOKUP('312'!$F$80,_312_Table1,MATCH(LEFT($B1783,1),_312_Table1_ColumnLookup,0),FALSE),
  IF(AND(VALUE(LEFT($A1783,3))=312,LEN($I1783)=4,$B1783="G"),VLOOKUP($I1783,_312_Table1,MATCH('312'!$N$16,_312_Table1_ColumnLookup,0),FALSE),
  IF(AND(VALUE(LEFT($A1783,3))=312,LEN($I1783)=4,$B1783="O"),VLOOKUP($I1783,_312_Table1,MATCH('312'!$V$16,_312_Table1_ColumnLookup,0),FALSE),
  IF(AND(VALUE(LEFT($A1783,3))=312,LEN($I1783)=4,$B1783="Q"),VLOOKUP($I1783,_312_Table1,MATCH('312'!$X$16,_312_Table1_ColumnLookup,0),FALSE),
  IF(AND(VALUE(LEFT($A1783,3))=312,LEN($I1783)=4),VLOOKUP($I1783,_312_Table1,MATCH(LEFT($B1783,1),_312_Table1_ColumnLookup,0),FALSE)
+N("312"),
  IF(VALUE(LEFT($A1783,3))=313,VLOOKUP(VALUE(MID($B1783,2,1)),_313_Table1,MATCH(MID($B1783,1,1),_313_Table1_ColumnLookup,0),FALSE)
+N("313"),
  IF(AND(VALUE(LEFT($A1783,3))=314,LEN($B1783)=3),VLOOKUP(VALUE(MID($B1783,2,2)),_314_Table1,MATCH(MID($B1783,1,1),_314_Table1_ColumnLookup,0),FALSE),
  IF(VALUE(LEFT($A1783,3))=314,VLOOKUP(VALUE(MID($B1783,2,1)),_314_Table1,MATCH(MID($B1783,1,1),_314_Table1_ColumnLookup,0),FALSE)
+N("314"),
""))))))))))))))))))))))))</f>
        <v>#N/A</v>
      </c>
      <c r="E1783" s="238" t="e">
        <f>IF(AND(VALUE(LEFT($A1783,3))=309,LEN($B1783)=3),VLOOKUP(VALUE(MID($B1783,2,2)),_309_Table2,MATCH(MID($B1783,1,1),_309_Table2_ColumnLookup,0),FALSE),
  IF($C1783="309 LCR SummaryA",OneYearSCR,IF($C1783="309 LCR SummaryB",UltimateSCR,IF(VALUE(LEFT($A1783,3))=309,VLOOKUP(VALUE(MID($B1783,2,1)),_309_Table2,MATCH(MID($B1783,1,1),_309_Table2_ColumnLookup,0),FALSE)
+N("309"),
  IF(VALUE(LEFT($A1783,3))=310,VLOOKUP(VALUE(MID($B1783,2,1)),_310_Table2,MATCH(MID($B1783,1,1),_310_Table2_ColumnLookup,0),FALSE)
+N("310"),
  IF(AND(VALUE(LEFT($A1783,3))=311,LEN($I1783)=4),VLOOKUP($I1783,_311_Table2,MATCH($B1783,_311_Table2_ColumnLookup,0),FALSE),
  IF(AND(VALUE(LEFT($A1783,3))=311,OR($B1783="I2",$B1783="J2",$B1783="K2",$B1783="L2")),VLOOKUP('311'!$G$58,_311_Table2,MATCH(MID($B1783,1,1),_311_Table2_ColumnLookup,0),FALSE),
  IF(AND(VALUE(LEFT($A1783,3))=311,RIGHT($B1783,5)="Total"),VLOOKUP('311'!$G$59,_311_Table2,MATCH(MID($B1783,1,1),_311_Table2_ColumnLookup,0),FALSE),
  IF(VALUE(LEFT($A1783,3))=311,VLOOKUP(VALUE(MID($B1783,2,1)),_311_Table2,MATCH(MID($B1783,1,1),_311_Table2_ColumnLookup,0),FALSE)
+N("311"),
  IF(AND(VALUE(LEFT($A1783,3))=312,LEFT($G1783,10)="Unincepted",$B1783="G "),VLOOKUP(" ULO",_312_Table2,MATCH('312'!$N$16,_312_Table2_ColumnLookup,0),FALSE),
  IF(AND(VALUE(LEFT($A1783,3))=312,LEFT($G1783,10)="Unincepted",$B1783="O "),VLOOKUP(" ULO",_312_Table2,MATCH('312'!$V$16,_312_Table2_ColumnLookup,0),FALSE),
  IF(AND(VALUE(LEFT($A1783,3))=312,LEFT($G1783,10)="Unincepted",$B1783="Q "),VLOOKUP(" ULO",_312_Table2,MATCH('312'!$X$16,_312_Table2_ColumnLookup,0),FALSE),
  IF(AND(VALUE(LEFT($A1783,3))=312,LEFT($G1783,10)="Unincepted"),VLOOKUP(" ULO",_312_Table2,MATCH(LEFT($B1783,1),_312_Table2_ColumnLookup,0),FALSE),
  IF(AND(VALUE(LEFT($A1783,3))=312,LEFT($G1783,5)="Total",$B1783="G "),VLOOKUP('312'!$F$80,_312_Table2,MATCH('312'!$N$16,_312_Table2_ColumnLookup,0),FALSE),
  IF(AND(VALUE(LEFT($A1783,3))=312,LEFT($G1783,5)="Total",$B1783="O "),VLOOKUP('312'!$F$80,_312_Table2,MATCH('312'!$V$16,_312_Table2_ColumnLookup,0),FALSE),
  IF(AND(VALUE(LEFT($A1783,3))=312,LEFT($G1783,5)="Total",$B1783="Q "),VLOOKUP('312'!$F$80,_312_Table2,MATCH('312'!$X$16,_312_Table2_ColumnLookup,0),FALSE),
  IF(AND(VALUE(LEFT($A1783,3))=312,LEFT($G1783,5)="Total"),VLOOKUP('312'!$F$80,_312_Table2,MATCH(LEFT($B1783,1),_312_Table2_ColumnLookup,0),FALSE),
  IF(AND(VALUE(LEFT($A1783,3))=312,LEN($I1783)=4,$B1783="G"),VLOOKUP($I1783,_312_Table2,MATCH('312'!$N$16,_312_Table2_ColumnLookup,0),FALSE),
  IF(AND(VALUE(LEFT($A1783,3))=312,LEN($I1783)=4,$B1783="O"),VLOOKUP($I1783,_312_Table2,MATCH('312'!$V$16,_312_Table2_ColumnLookup,0),FALSE),
  IF(AND(VALUE(LEFT($A1783,3))=312,LEN($I1783)=4,$B1783="Q"),VLOOKUP($I1783,_312_Table2,MATCH('312'!$X$16,_312_Table2_ColumnLookup,0),FALSE),
  IF(AND(VALUE(LEFT($A1783,3))=312,LEN($I1783)=4),VLOOKUP($I1783,_312_Table2,MATCH(LEFT($B1783,1),_312_Table2_ColumnLookup,0),FALSE)
+N("312"),
  IF(VALUE(LEFT($A1783,3))=313,VLOOKUP(VALUE(MID($B1783,2,1)),_313_Table2,MATCH(MID($B1783,1,1),_313_Table2_ColumnLookup,0),FALSE)
+N("313"),
  IF(AND(VALUE(LEFT($A1783,3))=314,LEN($B1783)=3),VLOOKUP(VALUE(MID($B1783,2,2)),_314_Table2,MATCH(MID($B1783,1,1),_314_Table2_ColumnLookup,0),FALSE),
  IF(VALUE(LEFT($A1783,3))=314,VLOOKUP(VALUE(MID($B1783,2,1)),_314_Table2,MATCH(MID($B1783,1,1),_314_Table2_ColumnLookup,0),FALSE)
+N("314"),
""))))))))))))))))))))))))</f>
        <v>#N/A</v>
      </c>
      <c r="F1783" s="238" t="e">
        <f>IF(AND(VALUE(LEFT($A1783,3))=309,LEN($B1783)=3),VLOOKUP(VALUE(MID($B1783,2,2)),_309_Table3,MATCH(MID($B1783,1,1),_309_Table3_ColumnLookup,0),FALSE),
  IF($C1783="309 LCR SummaryA",OneYearSCR,IF($C1783="309 LCR SummaryB",UltimateSCR,IF(VALUE(LEFT($A1783,3))=309,VLOOKUP(VALUE(MID($B1783,2,1)),_309_Table3,MATCH(MID($B1783,1,1),_309_Table3_ColumnLookup,0),FALSE)
+N("309"),
  IF(VALUE(LEFT($A1783,3))=310,VLOOKUP(VALUE(MID($B1783,2,1)),_310_Table3,MATCH(MID($B1783,1,1),_310_Table3_ColumnLookup,0),FALSE)
+N("310"),
  IF(AND(VALUE(LEFT($A1783,3))=311,LEN($I1783)=4),VLOOKUP($I1783,_311_Table3,MATCH($B1783,_311_Table3_ColumnLookup,0),FALSE),
  IF(AND(VALUE(LEFT($A1783,3))=311,OR($B1783="I2",$B1783="J2",$B1783="K2",$B1783="L2")),VLOOKUP('311'!$G$58,_311_Table3,MATCH(MID($B1783,1,1),_311_Table3_ColumnLookup,0),FALSE),
  IF(AND(VALUE(LEFT($A1783,3))=311,RIGHT($B1783,5)="Total"),VLOOKUP('311'!$G$59,_311_Table3,MATCH(MID($B1783,1,1),_311_Table3_ColumnLookup,0),FALSE),
  IF(VALUE(LEFT($A1783,3))=311,VLOOKUP(VALUE(MID($B1783,2,1)),_311_Table3,MATCH(MID($B1783,1,1),_311_Table3_ColumnLookup,0),FALSE)
+N("311"),
  IF(AND(VALUE(LEFT($A1783,3))=312,LEFT($G1783,10)="Unincepted",$B1783="G "),VLOOKUP(" ULO",_312_Table3,MATCH('312'!$N$16,_312_Table3_ColumnLookup,0),FALSE),
  IF(AND(VALUE(LEFT($A1783,3))=312,LEFT($G1783,10)="Unincepted",$B1783="O "),VLOOKUP(" ULO",_312_Table3,MATCH('312'!$V$16,_312_Table3_ColumnLookup,0),FALSE),
  IF(AND(VALUE(LEFT($A1783,3))=312,LEFT($G1783,10)="Unincepted",$B1783="Q "),VLOOKUP(" ULO",_312_Table3,MATCH('312'!$X$16,_312_Table3_ColumnLookup,0),FALSE),
  IF(AND(VALUE(LEFT($A1783,3))=312,LEFT($G1783,10)="Unincepted"),VLOOKUP(" ULO",_312_Table3,MATCH(LEFT($B1783,1),_312_Table3_ColumnLookup,0),FALSE),
  IF(AND(VALUE(LEFT($A1783,3))=312,LEFT($G1783,5)="Total",$B1783="G "),VLOOKUP('312'!$F$80,_312_Table3,MATCH('312'!$N$16,_312_Table3_ColumnLookup,0),FALSE),
  IF(AND(VALUE(LEFT($A1783,3))=312,LEFT($G1783,5)="Total",$B1783="O "),VLOOKUP('312'!$F$80,_312_Table3,MATCH('312'!$V$16,_312_Table3_ColumnLookup,0),FALSE),
  IF(AND(VALUE(LEFT($A1783,3))=312,LEFT($G1783,5)="Total",$B1783="Q "),VLOOKUP('312'!$F$80,_312_Table3,MATCH('312'!$X$16,_312_Table3_ColumnLookup,0),FALSE),
  IF(AND(VALUE(LEFT($A1783,3))=312,LEFT($G1783,5)="Total"),VLOOKUP('312'!$F$80,_312_Table3,MATCH(LEFT($B1783,1),_312_Table3_ColumnLookup,0),FALSE),
  IF(AND(VALUE(LEFT($A1783,3))=312,LEN($I1783)=4,$B1783="G"),VLOOKUP($I1783,_312_Table3,MATCH('312'!$N$16,_312_Table3_ColumnLookup,0),FALSE),
  IF(AND(VALUE(LEFT($A1783,3))=312,LEN($I1783)=4,$B1783="O"),VLOOKUP($I1783,_312_Table3,MATCH('312'!$V$16,_312_Table3_ColumnLookup,0),FALSE),
  IF(AND(VALUE(LEFT($A1783,3))=312,LEN($I1783)=4,$B1783="Q"),VLOOKUP($I1783,_312_Table3,MATCH('312'!$X$16,_312_Table3_ColumnLookup,0),FALSE),
  IF(AND(VALUE(LEFT($A1783,3))=312,LEN($I1783)=4),VLOOKUP($I1783,_312_Table3,MATCH(LEFT($B1783,1),_312_Table3_ColumnLookup,0),FALSE)
+N("312"),
  IF(VALUE(LEFT($A1783,3))=313,VLOOKUP(VALUE(MID($B1783,2,1)),_313_Table3,MATCH(MID($B1783,1,1),_313_Table3_ColumnLookup,0),FALSE)
+N("313"),
  IF(AND(VALUE(LEFT($A1783,3))=314,LEN($B1783)=3),VLOOKUP(VALUE(MID($B1783,2,2)),_314_Table3,MATCH(MID($B1783,1,1),_314_Table3_ColumnLookup,0),FALSE),
  IF(VALUE(LEFT($A1783,3))=314,VLOOKUP(VALUE(MID($B1783,2,1)),_314_Table3,MATCH(MID($B1783,1,1),_314_Table3_ColumnLookup,0),FALSE)
+N("314"),
""))))))))))))))))))))))))</f>
        <v>#N/A</v>
      </c>
      <c r="H1783" s="321" t="str">
        <f>IFERROR(
IF(ISERROR($D1783)=FALSE,$D1783,IF(ISERROR($E1783)=FALSE,$E1783,IF(ISERROR($F1783)=FALSE,$F1783
+N("012 checkboxes"),
IF(
IF(OR(LEFT($A1783,9)="Syndicate",LEFT($A1783,12)="NewSyndicate"),VLOOKUP($A1783,'012'!$J:$ZW,MATCH("Link to button",'012'!$J$1:$ZW$1,0),0)
+N("309 checkbox"),
IF($C1783="309 LCR Summary0",VLOOKUP("Notes990",'309'!$P:$ZZ,MATCH("Link to button",'309'!$P$1:$ZZ$1,0),0)
+N("313 checkboxes"),
IF($C1783="313 Financial Information0LcmVsScr",IF($C1783="309 LCR Summary0",VLOOKUP("LcmVsScr",'309'!$N:$ZZ,MATCH("Link to button",'309'!$N$1:$ZZ$1,0),0),
IF($C1783="313 Financial Information0LcrDocAttached",IF($C1783="309 LCR Summary0",VLOOKUP("LcrDocAttached",'309'!$N:$ZZ,MATCH("Link to button",'309'!$N$1:$ZZ$1,0),
0)))))))=1,TRUE,FALSE)
))),"")</f>
        <v/>
      </c>
    </row>
    <row r="1784" spans="1:8">
      <c r="A1784" s="237" t="e">
        <f>VLOOKUP($G1784,CSVLookups!$B:$R,MATCH(A$1,CSVLookups!$B$1:$R$1,0),FALSE)</f>
        <v>#N/A</v>
      </c>
      <c r="B1784" s="237" t="e">
        <f>VLOOKUP($G1784,CSVLookups!$B:$R,MATCH(B$1,CSVLookups!$B$1:$R$1,0),FALSE)</f>
        <v>#N/A</v>
      </c>
      <c r="C1784" s="238" t="e">
        <f t="shared" si="28"/>
        <v>#N/A</v>
      </c>
      <c r="D1784" s="238" t="e">
        <f>IF(AND(VALUE(LEFT($A1784,3))=309,LEN($B1784)=3),VLOOKUP(VALUE(MID($B1784,2,2)),_309_Table1,MATCH(MID($B1784,1,1),_309_Table1_ColumnLookup,0),FALSE),
  IF($C1784="309 LCR SummaryA",OneYearSCR,IF($C1784="309 LCR SummaryB",UltimateSCR,IF(VALUE(LEFT($A1784,3))=309,VLOOKUP(VALUE(MID($B1784,2,1)),_309_Table1,MATCH(MID($B1784,1,1),_309_Table1_ColumnLookup,0),FALSE)
+N("309"),
  IF(VALUE(LEFT($A1784,3))=310,VLOOKUP(VALUE(MID($B1784,2,1)),_310_Table1,MATCH(MID($B1784,1,1),_310_Table1_ColumnLookup,0),FALSE)
+N("310"),
  IF(AND(VALUE(LEFT($A1784,3))=311,LEN($I1784)=4),VLOOKUP($I1784,_311_Table1,MATCH($B1784,_311_Table1_ColumnLookup,0),FALSE),
  IF(AND(VALUE(LEFT($A1784,3))=311,OR($B1784="I2",$B1784="J2",$B1784="K2",$B1784="L2")),VLOOKUP('311'!$G$58,_311_Table1,MATCH(MID($B1784,1,1),_311_Table1_ColumnLookup,0),FALSE),
  IF(AND(VALUE(LEFT($A1784,3))=311,RIGHT($B1784,5)="Total"),VLOOKUP('311'!$G$59,_311_Table1,MATCH(MID($B1784,1,1),_311_Table1_ColumnLookup,0),FALSE),
  IF(VALUE(LEFT($A1784,3))=311,VLOOKUP(VALUE(MID($B1784,2,1)),_311_Table1,MATCH(MID($B1784,1,1),_311_Table1_ColumnLookup,0),FALSE)
+N("311"),
  IF(AND(VALUE(LEFT($A1784,3))=312,LEFT($G1784,10)="Unincepted",$B1784="G "),VLOOKUP(" ULO",_312_Table1,MATCH('312'!$N$16,_312_Table1_ColumnLookup,0),FALSE),
  IF(AND(VALUE(LEFT($A1784,3))=312,LEFT($G1784,10)="Unincepted",$B1784="O "),VLOOKUP(" ULO",_312_Table1,MATCH('312'!$V$16,_312_Table1_ColumnLookup,0),FALSE),
  IF(AND(VALUE(LEFT($A1784,3))=312,LEFT($G1784,10)="Unincepted",$B1784="Q "),VLOOKUP(" ULO",_312_Table1,MATCH('312'!$X$16,_312_Table1_ColumnLookup,0),FALSE),
  IF(AND(VALUE(LEFT($A1784,3))=312,LEFT($G1784,10)="Unincepted"),VLOOKUP(" ULO",_312_Table1,MATCH(LEFT($B1784,1),_312_Table1_ColumnLookup,0),FALSE),
  IF(AND(VALUE(LEFT($A1784,3))=312,LEFT($G1784,5)="Total",$B1784="G "),VLOOKUP('312'!$F$80,_312_Table1,MATCH('312'!$N$16,_312_Table1_ColumnLookup,0),FALSE),
  IF(AND(VALUE(LEFT($A1784,3))=312,LEFT($G1784,5)="Total",$B1784="O "),VLOOKUP('312'!$F$80,_312_Table1,MATCH('312'!$V$16,_312_Table1_ColumnLookup,0),FALSE),
  IF(AND(VALUE(LEFT($A1784,3))=312,LEFT($G1784,5)="Total",$B1784="Q "),VLOOKUP('312'!$F$80,_312_Table1,MATCH('312'!$X$16,_312_Table1_ColumnLookup,0),FALSE),
  IF(AND(VALUE(LEFT($A1784,3))=312,LEFT($G1784,5)="Total"),VLOOKUP('312'!$F$80,_312_Table1,MATCH(LEFT($B1784,1),_312_Table1_ColumnLookup,0),FALSE),
  IF(AND(VALUE(LEFT($A1784,3))=312,LEN($I1784)=4,$B1784="G"),VLOOKUP($I1784,_312_Table1,MATCH('312'!$N$16,_312_Table1_ColumnLookup,0),FALSE),
  IF(AND(VALUE(LEFT($A1784,3))=312,LEN($I1784)=4,$B1784="O"),VLOOKUP($I1784,_312_Table1,MATCH('312'!$V$16,_312_Table1_ColumnLookup,0),FALSE),
  IF(AND(VALUE(LEFT($A1784,3))=312,LEN($I1784)=4,$B1784="Q"),VLOOKUP($I1784,_312_Table1,MATCH('312'!$X$16,_312_Table1_ColumnLookup,0),FALSE),
  IF(AND(VALUE(LEFT($A1784,3))=312,LEN($I1784)=4),VLOOKUP($I1784,_312_Table1,MATCH(LEFT($B1784,1),_312_Table1_ColumnLookup,0),FALSE)
+N("312"),
  IF(VALUE(LEFT($A1784,3))=313,VLOOKUP(VALUE(MID($B1784,2,1)),_313_Table1,MATCH(MID($B1784,1,1),_313_Table1_ColumnLookup,0),FALSE)
+N("313"),
  IF(AND(VALUE(LEFT($A1784,3))=314,LEN($B1784)=3),VLOOKUP(VALUE(MID($B1784,2,2)),_314_Table1,MATCH(MID($B1784,1,1),_314_Table1_ColumnLookup,0),FALSE),
  IF(VALUE(LEFT($A1784,3))=314,VLOOKUP(VALUE(MID($B1784,2,1)),_314_Table1,MATCH(MID($B1784,1,1),_314_Table1_ColumnLookup,0),FALSE)
+N("314"),
""))))))))))))))))))))))))</f>
        <v>#N/A</v>
      </c>
      <c r="E1784" s="238" t="e">
        <f>IF(AND(VALUE(LEFT($A1784,3))=309,LEN($B1784)=3),VLOOKUP(VALUE(MID($B1784,2,2)),_309_Table2,MATCH(MID($B1784,1,1),_309_Table2_ColumnLookup,0),FALSE),
  IF($C1784="309 LCR SummaryA",OneYearSCR,IF($C1784="309 LCR SummaryB",UltimateSCR,IF(VALUE(LEFT($A1784,3))=309,VLOOKUP(VALUE(MID($B1784,2,1)),_309_Table2,MATCH(MID($B1784,1,1),_309_Table2_ColumnLookup,0),FALSE)
+N("309"),
  IF(VALUE(LEFT($A1784,3))=310,VLOOKUP(VALUE(MID($B1784,2,1)),_310_Table2,MATCH(MID($B1784,1,1),_310_Table2_ColumnLookup,0),FALSE)
+N("310"),
  IF(AND(VALUE(LEFT($A1784,3))=311,LEN($I1784)=4),VLOOKUP($I1784,_311_Table2,MATCH($B1784,_311_Table2_ColumnLookup,0),FALSE),
  IF(AND(VALUE(LEFT($A1784,3))=311,OR($B1784="I2",$B1784="J2",$B1784="K2",$B1784="L2")),VLOOKUP('311'!$G$58,_311_Table2,MATCH(MID($B1784,1,1),_311_Table2_ColumnLookup,0),FALSE),
  IF(AND(VALUE(LEFT($A1784,3))=311,RIGHT($B1784,5)="Total"),VLOOKUP('311'!$G$59,_311_Table2,MATCH(MID($B1784,1,1),_311_Table2_ColumnLookup,0),FALSE),
  IF(VALUE(LEFT($A1784,3))=311,VLOOKUP(VALUE(MID($B1784,2,1)),_311_Table2,MATCH(MID($B1784,1,1),_311_Table2_ColumnLookup,0),FALSE)
+N("311"),
  IF(AND(VALUE(LEFT($A1784,3))=312,LEFT($G1784,10)="Unincepted",$B1784="G "),VLOOKUP(" ULO",_312_Table2,MATCH('312'!$N$16,_312_Table2_ColumnLookup,0),FALSE),
  IF(AND(VALUE(LEFT($A1784,3))=312,LEFT($G1784,10)="Unincepted",$B1784="O "),VLOOKUP(" ULO",_312_Table2,MATCH('312'!$V$16,_312_Table2_ColumnLookup,0),FALSE),
  IF(AND(VALUE(LEFT($A1784,3))=312,LEFT($G1784,10)="Unincepted",$B1784="Q "),VLOOKUP(" ULO",_312_Table2,MATCH('312'!$X$16,_312_Table2_ColumnLookup,0),FALSE),
  IF(AND(VALUE(LEFT($A1784,3))=312,LEFT($G1784,10)="Unincepted"),VLOOKUP(" ULO",_312_Table2,MATCH(LEFT($B1784,1),_312_Table2_ColumnLookup,0),FALSE),
  IF(AND(VALUE(LEFT($A1784,3))=312,LEFT($G1784,5)="Total",$B1784="G "),VLOOKUP('312'!$F$80,_312_Table2,MATCH('312'!$N$16,_312_Table2_ColumnLookup,0),FALSE),
  IF(AND(VALUE(LEFT($A1784,3))=312,LEFT($G1784,5)="Total",$B1784="O "),VLOOKUP('312'!$F$80,_312_Table2,MATCH('312'!$V$16,_312_Table2_ColumnLookup,0),FALSE),
  IF(AND(VALUE(LEFT($A1784,3))=312,LEFT($G1784,5)="Total",$B1784="Q "),VLOOKUP('312'!$F$80,_312_Table2,MATCH('312'!$X$16,_312_Table2_ColumnLookup,0),FALSE),
  IF(AND(VALUE(LEFT($A1784,3))=312,LEFT($G1784,5)="Total"),VLOOKUP('312'!$F$80,_312_Table2,MATCH(LEFT($B1784,1),_312_Table2_ColumnLookup,0),FALSE),
  IF(AND(VALUE(LEFT($A1784,3))=312,LEN($I1784)=4,$B1784="G"),VLOOKUP($I1784,_312_Table2,MATCH('312'!$N$16,_312_Table2_ColumnLookup,0),FALSE),
  IF(AND(VALUE(LEFT($A1784,3))=312,LEN($I1784)=4,$B1784="O"),VLOOKUP($I1784,_312_Table2,MATCH('312'!$V$16,_312_Table2_ColumnLookup,0),FALSE),
  IF(AND(VALUE(LEFT($A1784,3))=312,LEN($I1784)=4,$B1784="Q"),VLOOKUP($I1784,_312_Table2,MATCH('312'!$X$16,_312_Table2_ColumnLookup,0),FALSE),
  IF(AND(VALUE(LEFT($A1784,3))=312,LEN($I1784)=4),VLOOKUP($I1784,_312_Table2,MATCH(LEFT($B1784,1),_312_Table2_ColumnLookup,0),FALSE)
+N("312"),
  IF(VALUE(LEFT($A1784,3))=313,VLOOKUP(VALUE(MID($B1784,2,1)),_313_Table2,MATCH(MID($B1784,1,1),_313_Table2_ColumnLookup,0),FALSE)
+N("313"),
  IF(AND(VALUE(LEFT($A1784,3))=314,LEN($B1784)=3),VLOOKUP(VALUE(MID($B1784,2,2)),_314_Table2,MATCH(MID($B1784,1,1),_314_Table2_ColumnLookup,0),FALSE),
  IF(VALUE(LEFT($A1784,3))=314,VLOOKUP(VALUE(MID($B1784,2,1)),_314_Table2,MATCH(MID($B1784,1,1),_314_Table2_ColumnLookup,0),FALSE)
+N("314"),
""))))))))))))))))))))))))</f>
        <v>#N/A</v>
      </c>
      <c r="F1784" s="238" t="e">
        <f>IF(AND(VALUE(LEFT($A1784,3))=309,LEN($B1784)=3),VLOOKUP(VALUE(MID($B1784,2,2)),_309_Table3,MATCH(MID($B1784,1,1),_309_Table3_ColumnLookup,0),FALSE),
  IF($C1784="309 LCR SummaryA",OneYearSCR,IF($C1784="309 LCR SummaryB",UltimateSCR,IF(VALUE(LEFT($A1784,3))=309,VLOOKUP(VALUE(MID($B1784,2,1)),_309_Table3,MATCH(MID($B1784,1,1),_309_Table3_ColumnLookup,0),FALSE)
+N("309"),
  IF(VALUE(LEFT($A1784,3))=310,VLOOKUP(VALUE(MID($B1784,2,1)),_310_Table3,MATCH(MID($B1784,1,1),_310_Table3_ColumnLookup,0),FALSE)
+N("310"),
  IF(AND(VALUE(LEFT($A1784,3))=311,LEN($I1784)=4),VLOOKUP($I1784,_311_Table3,MATCH($B1784,_311_Table3_ColumnLookup,0),FALSE),
  IF(AND(VALUE(LEFT($A1784,3))=311,OR($B1784="I2",$B1784="J2",$B1784="K2",$B1784="L2")),VLOOKUP('311'!$G$58,_311_Table3,MATCH(MID($B1784,1,1),_311_Table3_ColumnLookup,0),FALSE),
  IF(AND(VALUE(LEFT($A1784,3))=311,RIGHT($B1784,5)="Total"),VLOOKUP('311'!$G$59,_311_Table3,MATCH(MID($B1784,1,1),_311_Table3_ColumnLookup,0),FALSE),
  IF(VALUE(LEFT($A1784,3))=311,VLOOKUP(VALUE(MID($B1784,2,1)),_311_Table3,MATCH(MID($B1784,1,1),_311_Table3_ColumnLookup,0),FALSE)
+N("311"),
  IF(AND(VALUE(LEFT($A1784,3))=312,LEFT($G1784,10)="Unincepted",$B1784="G "),VLOOKUP(" ULO",_312_Table3,MATCH('312'!$N$16,_312_Table3_ColumnLookup,0),FALSE),
  IF(AND(VALUE(LEFT($A1784,3))=312,LEFT($G1784,10)="Unincepted",$B1784="O "),VLOOKUP(" ULO",_312_Table3,MATCH('312'!$V$16,_312_Table3_ColumnLookup,0),FALSE),
  IF(AND(VALUE(LEFT($A1784,3))=312,LEFT($G1784,10)="Unincepted",$B1784="Q "),VLOOKUP(" ULO",_312_Table3,MATCH('312'!$X$16,_312_Table3_ColumnLookup,0),FALSE),
  IF(AND(VALUE(LEFT($A1784,3))=312,LEFT($G1784,10)="Unincepted"),VLOOKUP(" ULO",_312_Table3,MATCH(LEFT($B1784,1),_312_Table3_ColumnLookup,0),FALSE),
  IF(AND(VALUE(LEFT($A1784,3))=312,LEFT($G1784,5)="Total",$B1784="G "),VLOOKUP('312'!$F$80,_312_Table3,MATCH('312'!$N$16,_312_Table3_ColumnLookup,0),FALSE),
  IF(AND(VALUE(LEFT($A1784,3))=312,LEFT($G1784,5)="Total",$B1784="O "),VLOOKUP('312'!$F$80,_312_Table3,MATCH('312'!$V$16,_312_Table3_ColumnLookup,0),FALSE),
  IF(AND(VALUE(LEFT($A1784,3))=312,LEFT($G1784,5)="Total",$B1784="Q "),VLOOKUP('312'!$F$80,_312_Table3,MATCH('312'!$X$16,_312_Table3_ColumnLookup,0),FALSE),
  IF(AND(VALUE(LEFT($A1784,3))=312,LEFT($G1784,5)="Total"),VLOOKUP('312'!$F$80,_312_Table3,MATCH(LEFT($B1784,1),_312_Table3_ColumnLookup,0),FALSE),
  IF(AND(VALUE(LEFT($A1784,3))=312,LEN($I1784)=4,$B1784="G"),VLOOKUP($I1784,_312_Table3,MATCH('312'!$N$16,_312_Table3_ColumnLookup,0),FALSE),
  IF(AND(VALUE(LEFT($A1784,3))=312,LEN($I1784)=4,$B1784="O"),VLOOKUP($I1784,_312_Table3,MATCH('312'!$V$16,_312_Table3_ColumnLookup,0),FALSE),
  IF(AND(VALUE(LEFT($A1784,3))=312,LEN($I1784)=4,$B1784="Q"),VLOOKUP($I1784,_312_Table3,MATCH('312'!$X$16,_312_Table3_ColumnLookup,0),FALSE),
  IF(AND(VALUE(LEFT($A1784,3))=312,LEN($I1784)=4),VLOOKUP($I1784,_312_Table3,MATCH(LEFT($B1784,1),_312_Table3_ColumnLookup,0),FALSE)
+N("312"),
  IF(VALUE(LEFT($A1784,3))=313,VLOOKUP(VALUE(MID($B1784,2,1)),_313_Table3,MATCH(MID($B1784,1,1),_313_Table3_ColumnLookup,0),FALSE)
+N("313"),
  IF(AND(VALUE(LEFT($A1784,3))=314,LEN($B1784)=3),VLOOKUP(VALUE(MID($B1784,2,2)),_314_Table3,MATCH(MID($B1784,1,1),_314_Table3_ColumnLookup,0),FALSE),
  IF(VALUE(LEFT($A1784,3))=314,VLOOKUP(VALUE(MID($B1784,2,1)),_314_Table3,MATCH(MID($B1784,1,1),_314_Table3_ColumnLookup,0),FALSE)
+N("314"),
""))))))))))))))))))))))))</f>
        <v>#N/A</v>
      </c>
      <c r="H1784" s="321" t="str">
        <f>IFERROR(
IF(ISERROR($D1784)=FALSE,$D1784,IF(ISERROR($E1784)=FALSE,$E1784,IF(ISERROR($F1784)=FALSE,$F1784
+N("012 checkboxes"),
IF(
IF(OR(LEFT($A1784,9)="Syndicate",LEFT($A1784,12)="NewSyndicate"),VLOOKUP($A1784,'012'!$J:$ZW,MATCH("Link to button",'012'!$J$1:$ZW$1,0),0)
+N("309 checkbox"),
IF($C1784="309 LCR Summary0",VLOOKUP("Notes990",'309'!$P:$ZZ,MATCH("Link to button",'309'!$P$1:$ZZ$1,0),0)
+N("313 checkboxes"),
IF($C1784="313 Financial Information0LcmVsScr",IF($C1784="309 LCR Summary0",VLOOKUP("LcmVsScr",'309'!$N:$ZZ,MATCH("Link to button",'309'!$N$1:$ZZ$1,0),0),
IF($C1784="313 Financial Information0LcrDocAttached",IF($C1784="309 LCR Summary0",VLOOKUP("LcrDocAttached",'309'!$N:$ZZ,MATCH("Link to button",'309'!$N$1:$ZZ$1,0),
0)))))))=1,TRUE,FALSE)
))),"")</f>
        <v/>
      </c>
    </row>
    <row r="1785" spans="1:8">
      <c r="A1785" s="237" t="e">
        <f>VLOOKUP($G1785,CSVLookups!$B:$R,MATCH(A$1,CSVLookups!$B$1:$R$1,0),FALSE)</f>
        <v>#N/A</v>
      </c>
      <c r="B1785" s="237" t="e">
        <f>VLOOKUP($G1785,CSVLookups!$B:$R,MATCH(B$1,CSVLookups!$B$1:$R$1,0),FALSE)</f>
        <v>#N/A</v>
      </c>
      <c r="C1785" s="238" t="e">
        <f t="shared" si="28"/>
        <v>#N/A</v>
      </c>
      <c r="D1785" s="238" t="e">
        <f>IF(AND(VALUE(LEFT($A1785,3))=309,LEN($B1785)=3),VLOOKUP(VALUE(MID($B1785,2,2)),_309_Table1,MATCH(MID($B1785,1,1),_309_Table1_ColumnLookup,0),FALSE),
  IF($C1785="309 LCR SummaryA",OneYearSCR,IF($C1785="309 LCR SummaryB",UltimateSCR,IF(VALUE(LEFT($A1785,3))=309,VLOOKUP(VALUE(MID($B1785,2,1)),_309_Table1,MATCH(MID($B1785,1,1),_309_Table1_ColumnLookup,0),FALSE)
+N("309"),
  IF(VALUE(LEFT($A1785,3))=310,VLOOKUP(VALUE(MID($B1785,2,1)),_310_Table1,MATCH(MID($B1785,1,1),_310_Table1_ColumnLookup,0),FALSE)
+N("310"),
  IF(AND(VALUE(LEFT($A1785,3))=311,LEN($I1785)=4),VLOOKUP($I1785,_311_Table1,MATCH($B1785,_311_Table1_ColumnLookup,0),FALSE),
  IF(AND(VALUE(LEFT($A1785,3))=311,OR($B1785="I2",$B1785="J2",$B1785="K2",$B1785="L2")),VLOOKUP('311'!$G$58,_311_Table1,MATCH(MID($B1785,1,1),_311_Table1_ColumnLookup,0),FALSE),
  IF(AND(VALUE(LEFT($A1785,3))=311,RIGHT($B1785,5)="Total"),VLOOKUP('311'!$G$59,_311_Table1,MATCH(MID($B1785,1,1),_311_Table1_ColumnLookup,0),FALSE),
  IF(VALUE(LEFT($A1785,3))=311,VLOOKUP(VALUE(MID($B1785,2,1)),_311_Table1,MATCH(MID($B1785,1,1),_311_Table1_ColumnLookup,0),FALSE)
+N("311"),
  IF(AND(VALUE(LEFT($A1785,3))=312,LEFT($G1785,10)="Unincepted",$B1785="G "),VLOOKUP(" ULO",_312_Table1,MATCH('312'!$N$16,_312_Table1_ColumnLookup,0),FALSE),
  IF(AND(VALUE(LEFT($A1785,3))=312,LEFT($G1785,10)="Unincepted",$B1785="O "),VLOOKUP(" ULO",_312_Table1,MATCH('312'!$V$16,_312_Table1_ColumnLookup,0),FALSE),
  IF(AND(VALUE(LEFT($A1785,3))=312,LEFT($G1785,10)="Unincepted",$B1785="Q "),VLOOKUP(" ULO",_312_Table1,MATCH('312'!$X$16,_312_Table1_ColumnLookup,0),FALSE),
  IF(AND(VALUE(LEFT($A1785,3))=312,LEFT($G1785,10)="Unincepted"),VLOOKUP(" ULO",_312_Table1,MATCH(LEFT($B1785,1),_312_Table1_ColumnLookup,0),FALSE),
  IF(AND(VALUE(LEFT($A1785,3))=312,LEFT($G1785,5)="Total",$B1785="G "),VLOOKUP('312'!$F$80,_312_Table1,MATCH('312'!$N$16,_312_Table1_ColumnLookup,0),FALSE),
  IF(AND(VALUE(LEFT($A1785,3))=312,LEFT($G1785,5)="Total",$B1785="O "),VLOOKUP('312'!$F$80,_312_Table1,MATCH('312'!$V$16,_312_Table1_ColumnLookup,0),FALSE),
  IF(AND(VALUE(LEFT($A1785,3))=312,LEFT($G1785,5)="Total",$B1785="Q "),VLOOKUP('312'!$F$80,_312_Table1,MATCH('312'!$X$16,_312_Table1_ColumnLookup,0),FALSE),
  IF(AND(VALUE(LEFT($A1785,3))=312,LEFT($G1785,5)="Total"),VLOOKUP('312'!$F$80,_312_Table1,MATCH(LEFT($B1785,1),_312_Table1_ColumnLookup,0),FALSE),
  IF(AND(VALUE(LEFT($A1785,3))=312,LEN($I1785)=4,$B1785="G"),VLOOKUP($I1785,_312_Table1,MATCH('312'!$N$16,_312_Table1_ColumnLookup,0),FALSE),
  IF(AND(VALUE(LEFT($A1785,3))=312,LEN($I1785)=4,$B1785="O"),VLOOKUP($I1785,_312_Table1,MATCH('312'!$V$16,_312_Table1_ColumnLookup,0),FALSE),
  IF(AND(VALUE(LEFT($A1785,3))=312,LEN($I1785)=4,$B1785="Q"),VLOOKUP($I1785,_312_Table1,MATCH('312'!$X$16,_312_Table1_ColumnLookup,0),FALSE),
  IF(AND(VALUE(LEFT($A1785,3))=312,LEN($I1785)=4),VLOOKUP($I1785,_312_Table1,MATCH(LEFT($B1785,1),_312_Table1_ColumnLookup,0),FALSE)
+N("312"),
  IF(VALUE(LEFT($A1785,3))=313,VLOOKUP(VALUE(MID($B1785,2,1)),_313_Table1,MATCH(MID($B1785,1,1),_313_Table1_ColumnLookup,0),FALSE)
+N("313"),
  IF(AND(VALUE(LEFT($A1785,3))=314,LEN($B1785)=3),VLOOKUP(VALUE(MID($B1785,2,2)),_314_Table1,MATCH(MID($B1785,1,1),_314_Table1_ColumnLookup,0),FALSE),
  IF(VALUE(LEFT($A1785,3))=314,VLOOKUP(VALUE(MID($B1785,2,1)),_314_Table1,MATCH(MID($B1785,1,1),_314_Table1_ColumnLookup,0),FALSE)
+N("314"),
""))))))))))))))))))))))))</f>
        <v>#N/A</v>
      </c>
      <c r="E1785" s="238" t="e">
        <f>IF(AND(VALUE(LEFT($A1785,3))=309,LEN($B1785)=3),VLOOKUP(VALUE(MID($B1785,2,2)),_309_Table2,MATCH(MID($B1785,1,1),_309_Table2_ColumnLookup,0),FALSE),
  IF($C1785="309 LCR SummaryA",OneYearSCR,IF($C1785="309 LCR SummaryB",UltimateSCR,IF(VALUE(LEFT($A1785,3))=309,VLOOKUP(VALUE(MID($B1785,2,1)),_309_Table2,MATCH(MID($B1785,1,1),_309_Table2_ColumnLookup,0),FALSE)
+N("309"),
  IF(VALUE(LEFT($A1785,3))=310,VLOOKUP(VALUE(MID($B1785,2,1)),_310_Table2,MATCH(MID($B1785,1,1),_310_Table2_ColumnLookup,0),FALSE)
+N("310"),
  IF(AND(VALUE(LEFT($A1785,3))=311,LEN($I1785)=4),VLOOKUP($I1785,_311_Table2,MATCH($B1785,_311_Table2_ColumnLookup,0),FALSE),
  IF(AND(VALUE(LEFT($A1785,3))=311,OR($B1785="I2",$B1785="J2",$B1785="K2",$B1785="L2")),VLOOKUP('311'!$G$58,_311_Table2,MATCH(MID($B1785,1,1),_311_Table2_ColumnLookup,0),FALSE),
  IF(AND(VALUE(LEFT($A1785,3))=311,RIGHT($B1785,5)="Total"),VLOOKUP('311'!$G$59,_311_Table2,MATCH(MID($B1785,1,1),_311_Table2_ColumnLookup,0),FALSE),
  IF(VALUE(LEFT($A1785,3))=311,VLOOKUP(VALUE(MID($B1785,2,1)),_311_Table2,MATCH(MID($B1785,1,1),_311_Table2_ColumnLookup,0),FALSE)
+N("311"),
  IF(AND(VALUE(LEFT($A1785,3))=312,LEFT($G1785,10)="Unincepted",$B1785="G "),VLOOKUP(" ULO",_312_Table2,MATCH('312'!$N$16,_312_Table2_ColumnLookup,0),FALSE),
  IF(AND(VALUE(LEFT($A1785,3))=312,LEFT($G1785,10)="Unincepted",$B1785="O "),VLOOKUP(" ULO",_312_Table2,MATCH('312'!$V$16,_312_Table2_ColumnLookup,0),FALSE),
  IF(AND(VALUE(LEFT($A1785,3))=312,LEFT($G1785,10)="Unincepted",$B1785="Q "),VLOOKUP(" ULO",_312_Table2,MATCH('312'!$X$16,_312_Table2_ColumnLookup,0),FALSE),
  IF(AND(VALUE(LEFT($A1785,3))=312,LEFT($G1785,10)="Unincepted"),VLOOKUP(" ULO",_312_Table2,MATCH(LEFT($B1785,1),_312_Table2_ColumnLookup,0),FALSE),
  IF(AND(VALUE(LEFT($A1785,3))=312,LEFT($G1785,5)="Total",$B1785="G "),VLOOKUP('312'!$F$80,_312_Table2,MATCH('312'!$N$16,_312_Table2_ColumnLookup,0),FALSE),
  IF(AND(VALUE(LEFT($A1785,3))=312,LEFT($G1785,5)="Total",$B1785="O "),VLOOKUP('312'!$F$80,_312_Table2,MATCH('312'!$V$16,_312_Table2_ColumnLookup,0),FALSE),
  IF(AND(VALUE(LEFT($A1785,3))=312,LEFT($G1785,5)="Total",$B1785="Q "),VLOOKUP('312'!$F$80,_312_Table2,MATCH('312'!$X$16,_312_Table2_ColumnLookup,0),FALSE),
  IF(AND(VALUE(LEFT($A1785,3))=312,LEFT($G1785,5)="Total"),VLOOKUP('312'!$F$80,_312_Table2,MATCH(LEFT($B1785,1),_312_Table2_ColumnLookup,0),FALSE),
  IF(AND(VALUE(LEFT($A1785,3))=312,LEN($I1785)=4,$B1785="G"),VLOOKUP($I1785,_312_Table2,MATCH('312'!$N$16,_312_Table2_ColumnLookup,0),FALSE),
  IF(AND(VALUE(LEFT($A1785,3))=312,LEN($I1785)=4,$B1785="O"),VLOOKUP($I1785,_312_Table2,MATCH('312'!$V$16,_312_Table2_ColumnLookup,0),FALSE),
  IF(AND(VALUE(LEFT($A1785,3))=312,LEN($I1785)=4,$B1785="Q"),VLOOKUP($I1785,_312_Table2,MATCH('312'!$X$16,_312_Table2_ColumnLookup,0),FALSE),
  IF(AND(VALUE(LEFT($A1785,3))=312,LEN($I1785)=4),VLOOKUP($I1785,_312_Table2,MATCH(LEFT($B1785,1),_312_Table2_ColumnLookup,0),FALSE)
+N("312"),
  IF(VALUE(LEFT($A1785,3))=313,VLOOKUP(VALUE(MID($B1785,2,1)),_313_Table2,MATCH(MID($B1785,1,1),_313_Table2_ColumnLookup,0),FALSE)
+N("313"),
  IF(AND(VALUE(LEFT($A1785,3))=314,LEN($B1785)=3),VLOOKUP(VALUE(MID($B1785,2,2)),_314_Table2,MATCH(MID($B1785,1,1),_314_Table2_ColumnLookup,0),FALSE),
  IF(VALUE(LEFT($A1785,3))=314,VLOOKUP(VALUE(MID($B1785,2,1)),_314_Table2,MATCH(MID($B1785,1,1),_314_Table2_ColumnLookup,0),FALSE)
+N("314"),
""))))))))))))))))))))))))</f>
        <v>#N/A</v>
      </c>
      <c r="F1785" s="238" t="e">
        <f>IF(AND(VALUE(LEFT($A1785,3))=309,LEN($B1785)=3),VLOOKUP(VALUE(MID($B1785,2,2)),_309_Table3,MATCH(MID($B1785,1,1),_309_Table3_ColumnLookup,0),FALSE),
  IF($C1785="309 LCR SummaryA",OneYearSCR,IF($C1785="309 LCR SummaryB",UltimateSCR,IF(VALUE(LEFT($A1785,3))=309,VLOOKUP(VALUE(MID($B1785,2,1)),_309_Table3,MATCH(MID($B1785,1,1),_309_Table3_ColumnLookup,0),FALSE)
+N("309"),
  IF(VALUE(LEFT($A1785,3))=310,VLOOKUP(VALUE(MID($B1785,2,1)),_310_Table3,MATCH(MID($B1785,1,1),_310_Table3_ColumnLookup,0),FALSE)
+N("310"),
  IF(AND(VALUE(LEFT($A1785,3))=311,LEN($I1785)=4),VLOOKUP($I1785,_311_Table3,MATCH($B1785,_311_Table3_ColumnLookup,0),FALSE),
  IF(AND(VALUE(LEFT($A1785,3))=311,OR($B1785="I2",$B1785="J2",$B1785="K2",$B1785="L2")),VLOOKUP('311'!$G$58,_311_Table3,MATCH(MID($B1785,1,1),_311_Table3_ColumnLookup,0),FALSE),
  IF(AND(VALUE(LEFT($A1785,3))=311,RIGHT($B1785,5)="Total"),VLOOKUP('311'!$G$59,_311_Table3,MATCH(MID($B1785,1,1),_311_Table3_ColumnLookup,0),FALSE),
  IF(VALUE(LEFT($A1785,3))=311,VLOOKUP(VALUE(MID($B1785,2,1)),_311_Table3,MATCH(MID($B1785,1,1),_311_Table3_ColumnLookup,0),FALSE)
+N("311"),
  IF(AND(VALUE(LEFT($A1785,3))=312,LEFT($G1785,10)="Unincepted",$B1785="G "),VLOOKUP(" ULO",_312_Table3,MATCH('312'!$N$16,_312_Table3_ColumnLookup,0),FALSE),
  IF(AND(VALUE(LEFT($A1785,3))=312,LEFT($G1785,10)="Unincepted",$B1785="O "),VLOOKUP(" ULO",_312_Table3,MATCH('312'!$V$16,_312_Table3_ColumnLookup,0),FALSE),
  IF(AND(VALUE(LEFT($A1785,3))=312,LEFT($G1785,10)="Unincepted",$B1785="Q "),VLOOKUP(" ULO",_312_Table3,MATCH('312'!$X$16,_312_Table3_ColumnLookup,0),FALSE),
  IF(AND(VALUE(LEFT($A1785,3))=312,LEFT($G1785,10)="Unincepted"),VLOOKUP(" ULO",_312_Table3,MATCH(LEFT($B1785,1),_312_Table3_ColumnLookup,0),FALSE),
  IF(AND(VALUE(LEFT($A1785,3))=312,LEFT($G1785,5)="Total",$B1785="G "),VLOOKUP('312'!$F$80,_312_Table3,MATCH('312'!$N$16,_312_Table3_ColumnLookup,0),FALSE),
  IF(AND(VALUE(LEFT($A1785,3))=312,LEFT($G1785,5)="Total",$B1785="O "),VLOOKUP('312'!$F$80,_312_Table3,MATCH('312'!$V$16,_312_Table3_ColumnLookup,0),FALSE),
  IF(AND(VALUE(LEFT($A1785,3))=312,LEFT($G1785,5)="Total",$B1785="Q "),VLOOKUP('312'!$F$80,_312_Table3,MATCH('312'!$X$16,_312_Table3_ColumnLookup,0),FALSE),
  IF(AND(VALUE(LEFT($A1785,3))=312,LEFT($G1785,5)="Total"),VLOOKUP('312'!$F$80,_312_Table3,MATCH(LEFT($B1785,1),_312_Table3_ColumnLookup,0),FALSE),
  IF(AND(VALUE(LEFT($A1785,3))=312,LEN($I1785)=4,$B1785="G"),VLOOKUP($I1785,_312_Table3,MATCH('312'!$N$16,_312_Table3_ColumnLookup,0),FALSE),
  IF(AND(VALUE(LEFT($A1785,3))=312,LEN($I1785)=4,$B1785="O"),VLOOKUP($I1785,_312_Table3,MATCH('312'!$V$16,_312_Table3_ColumnLookup,0),FALSE),
  IF(AND(VALUE(LEFT($A1785,3))=312,LEN($I1785)=4,$B1785="Q"),VLOOKUP($I1785,_312_Table3,MATCH('312'!$X$16,_312_Table3_ColumnLookup,0),FALSE),
  IF(AND(VALUE(LEFT($A1785,3))=312,LEN($I1785)=4),VLOOKUP($I1785,_312_Table3,MATCH(LEFT($B1785,1),_312_Table3_ColumnLookup,0),FALSE)
+N("312"),
  IF(VALUE(LEFT($A1785,3))=313,VLOOKUP(VALUE(MID($B1785,2,1)),_313_Table3,MATCH(MID($B1785,1,1),_313_Table3_ColumnLookup,0),FALSE)
+N("313"),
  IF(AND(VALUE(LEFT($A1785,3))=314,LEN($B1785)=3),VLOOKUP(VALUE(MID($B1785,2,2)),_314_Table3,MATCH(MID($B1785,1,1),_314_Table3_ColumnLookup,0),FALSE),
  IF(VALUE(LEFT($A1785,3))=314,VLOOKUP(VALUE(MID($B1785,2,1)),_314_Table3,MATCH(MID($B1785,1,1),_314_Table3_ColumnLookup,0),FALSE)
+N("314"),
""))))))))))))))))))))))))</f>
        <v>#N/A</v>
      </c>
      <c r="H1785" s="321" t="str">
        <f>IFERROR(
IF(ISERROR($D1785)=FALSE,$D1785,IF(ISERROR($E1785)=FALSE,$E1785,IF(ISERROR($F1785)=FALSE,$F1785
+N("012 checkboxes"),
IF(
IF(OR(LEFT($A1785,9)="Syndicate",LEFT($A1785,12)="NewSyndicate"),VLOOKUP($A1785,'012'!$J:$ZW,MATCH("Link to button",'012'!$J$1:$ZW$1,0),0)
+N("309 checkbox"),
IF($C1785="309 LCR Summary0",VLOOKUP("Notes990",'309'!$P:$ZZ,MATCH("Link to button",'309'!$P$1:$ZZ$1,0),0)
+N("313 checkboxes"),
IF($C1785="313 Financial Information0LcmVsScr",IF($C1785="309 LCR Summary0",VLOOKUP("LcmVsScr",'309'!$N:$ZZ,MATCH("Link to button",'309'!$N$1:$ZZ$1,0),0),
IF($C1785="313 Financial Information0LcrDocAttached",IF($C1785="309 LCR Summary0",VLOOKUP("LcrDocAttached",'309'!$N:$ZZ,MATCH("Link to button",'309'!$N$1:$ZZ$1,0),
0)))))))=1,TRUE,FALSE)
))),"")</f>
        <v/>
      </c>
    </row>
    <row r="1786" spans="1:8">
      <c r="A1786" s="237" t="e">
        <f>VLOOKUP($G1786,CSVLookups!$B:$R,MATCH(A$1,CSVLookups!$B$1:$R$1,0),FALSE)</f>
        <v>#N/A</v>
      </c>
      <c r="B1786" s="237" t="e">
        <f>VLOOKUP($G1786,CSVLookups!$B:$R,MATCH(B$1,CSVLookups!$B$1:$R$1,0),FALSE)</f>
        <v>#N/A</v>
      </c>
      <c r="C1786" s="238" t="e">
        <f t="shared" si="28"/>
        <v>#N/A</v>
      </c>
      <c r="D1786" s="238" t="e">
        <f>IF(AND(VALUE(LEFT($A1786,3))=309,LEN($B1786)=3),VLOOKUP(VALUE(MID($B1786,2,2)),_309_Table1,MATCH(MID($B1786,1,1),_309_Table1_ColumnLookup,0),FALSE),
  IF($C1786="309 LCR SummaryA",OneYearSCR,IF($C1786="309 LCR SummaryB",UltimateSCR,IF(VALUE(LEFT($A1786,3))=309,VLOOKUP(VALUE(MID($B1786,2,1)),_309_Table1,MATCH(MID($B1786,1,1),_309_Table1_ColumnLookup,0),FALSE)
+N("309"),
  IF(VALUE(LEFT($A1786,3))=310,VLOOKUP(VALUE(MID($B1786,2,1)),_310_Table1,MATCH(MID($B1786,1,1),_310_Table1_ColumnLookup,0),FALSE)
+N("310"),
  IF(AND(VALUE(LEFT($A1786,3))=311,LEN($I1786)=4),VLOOKUP($I1786,_311_Table1,MATCH($B1786,_311_Table1_ColumnLookup,0),FALSE),
  IF(AND(VALUE(LEFT($A1786,3))=311,OR($B1786="I2",$B1786="J2",$B1786="K2",$B1786="L2")),VLOOKUP('311'!$G$58,_311_Table1,MATCH(MID($B1786,1,1),_311_Table1_ColumnLookup,0),FALSE),
  IF(AND(VALUE(LEFT($A1786,3))=311,RIGHT($B1786,5)="Total"),VLOOKUP('311'!$G$59,_311_Table1,MATCH(MID($B1786,1,1),_311_Table1_ColumnLookup,0),FALSE),
  IF(VALUE(LEFT($A1786,3))=311,VLOOKUP(VALUE(MID($B1786,2,1)),_311_Table1,MATCH(MID($B1786,1,1),_311_Table1_ColumnLookup,0),FALSE)
+N("311"),
  IF(AND(VALUE(LEFT($A1786,3))=312,LEFT($G1786,10)="Unincepted",$B1786="G "),VLOOKUP(" ULO",_312_Table1,MATCH('312'!$N$16,_312_Table1_ColumnLookup,0),FALSE),
  IF(AND(VALUE(LEFT($A1786,3))=312,LEFT($G1786,10)="Unincepted",$B1786="O "),VLOOKUP(" ULO",_312_Table1,MATCH('312'!$V$16,_312_Table1_ColumnLookup,0),FALSE),
  IF(AND(VALUE(LEFT($A1786,3))=312,LEFT($G1786,10)="Unincepted",$B1786="Q "),VLOOKUP(" ULO",_312_Table1,MATCH('312'!$X$16,_312_Table1_ColumnLookup,0),FALSE),
  IF(AND(VALUE(LEFT($A1786,3))=312,LEFT($G1786,10)="Unincepted"),VLOOKUP(" ULO",_312_Table1,MATCH(LEFT($B1786,1),_312_Table1_ColumnLookup,0),FALSE),
  IF(AND(VALUE(LEFT($A1786,3))=312,LEFT($G1786,5)="Total",$B1786="G "),VLOOKUP('312'!$F$80,_312_Table1,MATCH('312'!$N$16,_312_Table1_ColumnLookup,0),FALSE),
  IF(AND(VALUE(LEFT($A1786,3))=312,LEFT($G1786,5)="Total",$B1786="O "),VLOOKUP('312'!$F$80,_312_Table1,MATCH('312'!$V$16,_312_Table1_ColumnLookup,0),FALSE),
  IF(AND(VALUE(LEFT($A1786,3))=312,LEFT($G1786,5)="Total",$B1786="Q "),VLOOKUP('312'!$F$80,_312_Table1,MATCH('312'!$X$16,_312_Table1_ColumnLookup,0),FALSE),
  IF(AND(VALUE(LEFT($A1786,3))=312,LEFT($G1786,5)="Total"),VLOOKUP('312'!$F$80,_312_Table1,MATCH(LEFT($B1786,1),_312_Table1_ColumnLookup,0),FALSE),
  IF(AND(VALUE(LEFT($A1786,3))=312,LEN($I1786)=4,$B1786="G"),VLOOKUP($I1786,_312_Table1,MATCH('312'!$N$16,_312_Table1_ColumnLookup,0),FALSE),
  IF(AND(VALUE(LEFT($A1786,3))=312,LEN($I1786)=4,$B1786="O"),VLOOKUP($I1786,_312_Table1,MATCH('312'!$V$16,_312_Table1_ColumnLookup,0),FALSE),
  IF(AND(VALUE(LEFT($A1786,3))=312,LEN($I1786)=4,$B1786="Q"),VLOOKUP($I1786,_312_Table1,MATCH('312'!$X$16,_312_Table1_ColumnLookup,0),FALSE),
  IF(AND(VALUE(LEFT($A1786,3))=312,LEN($I1786)=4),VLOOKUP($I1786,_312_Table1,MATCH(LEFT($B1786,1),_312_Table1_ColumnLookup,0),FALSE)
+N("312"),
  IF(VALUE(LEFT($A1786,3))=313,VLOOKUP(VALUE(MID($B1786,2,1)),_313_Table1,MATCH(MID($B1786,1,1),_313_Table1_ColumnLookup,0),FALSE)
+N("313"),
  IF(AND(VALUE(LEFT($A1786,3))=314,LEN($B1786)=3),VLOOKUP(VALUE(MID($B1786,2,2)),_314_Table1,MATCH(MID($B1786,1,1),_314_Table1_ColumnLookup,0),FALSE),
  IF(VALUE(LEFT($A1786,3))=314,VLOOKUP(VALUE(MID($B1786,2,1)),_314_Table1,MATCH(MID($B1786,1,1),_314_Table1_ColumnLookup,0),FALSE)
+N("314"),
""))))))))))))))))))))))))</f>
        <v>#N/A</v>
      </c>
      <c r="E1786" s="238" t="e">
        <f>IF(AND(VALUE(LEFT($A1786,3))=309,LEN($B1786)=3),VLOOKUP(VALUE(MID($B1786,2,2)),_309_Table2,MATCH(MID($B1786,1,1),_309_Table2_ColumnLookup,0),FALSE),
  IF($C1786="309 LCR SummaryA",OneYearSCR,IF($C1786="309 LCR SummaryB",UltimateSCR,IF(VALUE(LEFT($A1786,3))=309,VLOOKUP(VALUE(MID($B1786,2,1)),_309_Table2,MATCH(MID($B1786,1,1),_309_Table2_ColumnLookup,0),FALSE)
+N("309"),
  IF(VALUE(LEFT($A1786,3))=310,VLOOKUP(VALUE(MID($B1786,2,1)),_310_Table2,MATCH(MID($B1786,1,1),_310_Table2_ColumnLookup,0),FALSE)
+N("310"),
  IF(AND(VALUE(LEFT($A1786,3))=311,LEN($I1786)=4),VLOOKUP($I1786,_311_Table2,MATCH($B1786,_311_Table2_ColumnLookup,0),FALSE),
  IF(AND(VALUE(LEFT($A1786,3))=311,OR($B1786="I2",$B1786="J2",$B1786="K2",$B1786="L2")),VLOOKUP('311'!$G$58,_311_Table2,MATCH(MID($B1786,1,1),_311_Table2_ColumnLookup,0),FALSE),
  IF(AND(VALUE(LEFT($A1786,3))=311,RIGHT($B1786,5)="Total"),VLOOKUP('311'!$G$59,_311_Table2,MATCH(MID($B1786,1,1),_311_Table2_ColumnLookup,0),FALSE),
  IF(VALUE(LEFT($A1786,3))=311,VLOOKUP(VALUE(MID($B1786,2,1)),_311_Table2,MATCH(MID($B1786,1,1),_311_Table2_ColumnLookup,0),FALSE)
+N("311"),
  IF(AND(VALUE(LEFT($A1786,3))=312,LEFT($G1786,10)="Unincepted",$B1786="G "),VLOOKUP(" ULO",_312_Table2,MATCH('312'!$N$16,_312_Table2_ColumnLookup,0),FALSE),
  IF(AND(VALUE(LEFT($A1786,3))=312,LEFT($G1786,10)="Unincepted",$B1786="O "),VLOOKUP(" ULO",_312_Table2,MATCH('312'!$V$16,_312_Table2_ColumnLookup,0),FALSE),
  IF(AND(VALUE(LEFT($A1786,3))=312,LEFT($G1786,10)="Unincepted",$B1786="Q "),VLOOKUP(" ULO",_312_Table2,MATCH('312'!$X$16,_312_Table2_ColumnLookup,0),FALSE),
  IF(AND(VALUE(LEFT($A1786,3))=312,LEFT($G1786,10)="Unincepted"),VLOOKUP(" ULO",_312_Table2,MATCH(LEFT($B1786,1),_312_Table2_ColumnLookup,0),FALSE),
  IF(AND(VALUE(LEFT($A1786,3))=312,LEFT($G1786,5)="Total",$B1786="G "),VLOOKUP('312'!$F$80,_312_Table2,MATCH('312'!$N$16,_312_Table2_ColumnLookup,0),FALSE),
  IF(AND(VALUE(LEFT($A1786,3))=312,LEFT($G1786,5)="Total",$B1786="O "),VLOOKUP('312'!$F$80,_312_Table2,MATCH('312'!$V$16,_312_Table2_ColumnLookup,0),FALSE),
  IF(AND(VALUE(LEFT($A1786,3))=312,LEFT($G1786,5)="Total",$B1786="Q "),VLOOKUP('312'!$F$80,_312_Table2,MATCH('312'!$X$16,_312_Table2_ColumnLookup,0),FALSE),
  IF(AND(VALUE(LEFT($A1786,3))=312,LEFT($G1786,5)="Total"),VLOOKUP('312'!$F$80,_312_Table2,MATCH(LEFT($B1786,1),_312_Table2_ColumnLookup,0),FALSE),
  IF(AND(VALUE(LEFT($A1786,3))=312,LEN($I1786)=4,$B1786="G"),VLOOKUP($I1786,_312_Table2,MATCH('312'!$N$16,_312_Table2_ColumnLookup,0),FALSE),
  IF(AND(VALUE(LEFT($A1786,3))=312,LEN($I1786)=4,$B1786="O"),VLOOKUP($I1786,_312_Table2,MATCH('312'!$V$16,_312_Table2_ColumnLookup,0),FALSE),
  IF(AND(VALUE(LEFT($A1786,3))=312,LEN($I1786)=4,$B1786="Q"),VLOOKUP($I1786,_312_Table2,MATCH('312'!$X$16,_312_Table2_ColumnLookup,0),FALSE),
  IF(AND(VALUE(LEFT($A1786,3))=312,LEN($I1786)=4),VLOOKUP($I1786,_312_Table2,MATCH(LEFT($B1786,1),_312_Table2_ColumnLookup,0),FALSE)
+N("312"),
  IF(VALUE(LEFT($A1786,3))=313,VLOOKUP(VALUE(MID($B1786,2,1)),_313_Table2,MATCH(MID($B1786,1,1),_313_Table2_ColumnLookup,0),FALSE)
+N("313"),
  IF(AND(VALUE(LEFT($A1786,3))=314,LEN($B1786)=3),VLOOKUP(VALUE(MID($B1786,2,2)),_314_Table2,MATCH(MID($B1786,1,1),_314_Table2_ColumnLookup,0),FALSE),
  IF(VALUE(LEFT($A1786,3))=314,VLOOKUP(VALUE(MID($B1786,2,1)),_314_Table2,MATCH(MID($B1786,1,1),_314_Table2_ColumnLookup,0),FALSE)
+N("314"),
""))))))))))))))))))))))))</f>
        <v>#N/A</v>
      </c>
      <c r="F1786" s="238" t="e">
        <f>IF(AND(VALUE(LEFT($A1786,3))=309,LEN($B1786)=3),VLOOKUP(VALUE(MID($B1786,2,2)),_309_Table3,MATCH(MID($B1786,1,1),_309_Table3_ColumnLookup,0),FALSE),
  IF($C1786="309 LCR SummaryA",OneYearSCR,IF($C1786="309 LCR SummaryB",UltimateSCR,IF(VALUE(LEFT($A1786,3))=309,VLOOKUP(VALUE(MID($B1786,2,1)),_309_Table3,MATCH(MID($B1786,1,1),_309_Table3_ColumnLookup,0),FALSE)
+N("309"),
  IF(VALUE(LEFT($A1786,3))=310,VLOOKUP(VALUE(MID($B1786,2,1)),_310_Table3,MATCH(MID($B1786,1,1),_310_Table3_ColumnLookup,0),FALSE)
+N("310"),
  IF(AND(VALUE(LEFT($A1786,3))=311,LEN($I1786)=4),VLOOKUP($I1786,_311_Table3,MATCH($B1786,_311_Table3_ColumnLookup,0),FALSE),
  IF(AND(VALUE(LEFT($A1786,3))=311,OR($B1786="I2",$B1786="J2",$B1786="K2",$B1786="L2")),VLOOKUP('311'!$G$58,_311_Table3,MATCH(MID($B1786,1,1),_311_Table3_ColumnLookup,0),FALSE),
  IF(AND(VALUE(LEFT($A1786,3))=311,RIGHT($B1786,5)="Total"),VLOOKUP('311'!$G$59,_311_Table3,MATCH(MID($B1786,1,1),_311_Table3_ColumnLookup,0),FALSE),
  IF(VALUE(LEFT($A1786,3))=311,VLOOKUP(VALUE(MID($B1786,2,1)),_311_Table3,MATCH(MID($B1786,1,1),_311_Table3_ColumnLookup,0),FALSE)
+N("311"),
  IF(AND(VALUE(LEFT($A1786,3))=312,LEFT($G1786,10)="Unincepted",$B1786="G "),VLOOKUP(" ULO",_312_Table3,MATCH('312'!$N$16,_312_Table3_ColumnLookup,0),FALSE),
  IF(AND(VALUE(LEFT($A1786,3))=312,LEFT($G1786,10)="Unincepted",$B1786="O "),VLOOKUP(" ULO",_312_Table3,MATCH('312'!$V$16,_312_Table3_ColumnLookup,0),FALSE),
  IF(AND(VALUE(LEFT($A1786,3))=312,LEFT($G1786,10)="Unincepted",$B1786="Q "),VLOOKUP(" ULO",_312_Table3,MATCH('312'!$X$16,_312_Table3_ColumnLookup,0),FALSE),
  IF(AND(VALUE(LEFT($A1786,3))=312,LEFT($G1786,10)="Unincepted"),VLOOKUP(" ULO",_312_Table3,MATCH(LEFT($B1786,1),_312_Table3_ColumnLookup,0),FALSE),
  IF(AND(VALUE(LEFT($A1786,3))=312,LEFT($G1786,5)="Total",$B1786="G "),VLOOKUP('312'!$F$80,_312_Table3,MATCH('312'!$N$16,_312_Table3_ColumnLookup,0),FALSE),
  IF(AND(VALUE(LEFT($A1786,3))=312,LEFT($G1786,5)="Total",$B1786="O "),VLOOKUP('312'!$F$80,_312_Table3,MATCH('312'!$V$16,_312_Table3_ColumnLookup,0),FALSE),
  IF(AND(VALUE(LEFT($A1786,3))=312,LEFT($G1786,5)="Total",$B1786="Q "),VLOOKUP('312'!$F$80,_312_Table3,MATCH('312'!$X$16,_312_Table3_ColumnLookup,0),FALSE),
  IF(AND(VALUE(LEFT($A1786,3))=312,LEFT($G1786,5)="Total"),VLOOKUP('312'!$F$80,_312_Table3,MATCH(LEFT($B1786,1),_312_Table3_ColumnLookup,0),FALSE),
  IF(AND(VALUE(LEFT($A1786,3))=312,LEN($I1786)=4,$B1786="G"),VLOOKUP($I1786,_312_Table3,MATCH('312'!$N$16,_312_Table3_ColumnLookup,0),FALSE),
  IF(AND(VALUE(LEFT($A1786,3))=312,LEN($I1786)=4,$B1786="O"),VLOOKUP($I1786,_312_Table3,MATCH('312'!$V$16,_312_Table3_ColumnLookup,0),FALSE),
  IF(AND(VALUE(LEFT($A1786,3))=312,LEN($I1786)=4,$B1786="Q"),VLOOKUP($I1786,_312_Table3,MATCH('312'!$X$16,_312_Table3_ColumnLookup,0),FALSE),
  IF(AND(VALUE(LEFT($A1786,3))=312,LEN($I1786)=4),VLOOKUP($I1786,_312_Table3,MATCH(LEFT($B1786,1),_312_Table3_ColumnLookup,0),FALSE)
+N("312"),
  IF(VALUE(LEFT($A1786,3))=313,VLOOKUP(VALUE(MID($B1786,2,1)),_313_Table3,MATCH(MID($B1786,1,1),_313_Table3_ColumnLookup,0),FALSE)
+N("313"),
  IF(AND(VALUE(LEFT($A1786,3))=314,LEN($B1786)=3),VLOOKUP(VALUE(MID($B1786,2,2)),_314_Table3,MATCH(MID($B1786,1,1),_314_Table3_ColumnLookup,0),FALSE),
  IF(VALUE(LEFT($A1786,3))=314,VLOOKUP(VALUE(MID($B1786,2,1)),_314_Table3,MATCH(MID($B1786,1,1),_314_Table3_ColumnLookup,0),FALSE)
+N("314"),
""))))))))))))))))))))))))</f>
        <v>#N/A</v>
      </c>
      <c r="H1786" s="321" t="str">
        <f>IFERROR(
IF(ISERROR($D1786)=FALSE,$D1786,IF(ISERROR($E1786)=FALSE,$E1786,IF(ISERROR($F1786)=FALSE,$F1786
+N("012 checkboxes"),
IF(
IF(OR(LEFT($A1786,9)="Syndicate",LEFT($A1786,12)="NewSyndicate"),VLOOKUP($A1786,'012'!$J:$ZW,MATCH("Link to button",'012'!$J$1:$ZW$1,0),0)
+N("309 checkbox"),
IF($C1786="309 LCR Summary0",VLOOKUP("Notes990",'309'!$P:$ZZ,MATCH("Link to button",'309'!$P$1:$ZZ$1,0),0)
+N("313 checkboxes"),
IF($C1786="313 Financial Information0LcmVsScr",IF($C1786="309 LCR Summary0",VLOOKUP("LcmVsScr",'309'!$N:$ZZ,MATCH("Link to button",'309'!$N$1:$ZZ$1,0),0),
IF($C1786="313 Financial Information0LcrDocAttached",IF($C1786="309 LCR Summary0",VLOOKUP("LcrDocAttached",'309'!$N:$ZZ,MATCH("Link to button",'309'!$N$1:$ZZ$1,0),
0)))))))=1,TRUE,FALSE)
))),"")</f>
        <v/>
      </c>
    </row>
    <row r="1787" spans="1:8">
      <c r="A1787" s="237" t="e">
        <f>VLOOKUP($G1787,CSVLookups!$B:$R,MATCH(A$1,CSVLookups!$B$1:$R$1,0),FALSE)</f>
        <v>#N/A</v>
      </c>
      <c r="B1787" s="237" t="e">
        <f>VLOOKUP($G1787,CSVLookups!$B:$R,MATCH(B$1,CSVLookups!$B$1:$R$1,0),FALSE)</f>
        <v>#N/A</v>
      </c>
      <c r="C1787" s="238" t="e">
        <f t="shared" si="28"/>
        <v>#N/A</v>
      </c>
      <c r="D1787" s="238" t="e">
        <f>IF(AND(VALUE(LEFT($A1787,3))=309,LEN($B1787)=3),VLOOKUP(VALUE(MID($B1787,2,2)),_309_Table1,MATCH(MID($B1787,1,1),_309_Table1_ColumnLookup,0),FALSE),
  IF($C1787="309 LCR SummaryA",OneYearSCR,IF($C1787="309 LCR SummaryB",UltimateSCR,IF(VALUE(LEFT($A1787,3))=309,VLOOKUP(VALUE(MID($B1787,2,1)),_309_Table1,MATCH(MID($B1787,1,1),_309_Table1_ColumnLookup,0),FALSE)
+N("309"),
  IF(VALUE(LEFT($A1787,3))=310,VLOOKUP(VALUE(MID($B1787,2,1)),_310_Table1,MATCH(MID($B1787,1,1),_310_Table1_ColumnLookup,0),FALSE)
+N("310"),
  IF(AND(VALUE(LEFT($A1787,3))=311,LEN($I1787)=4),VLOOKUP($I1787,_311_Table1,MATCH($B1787,_311_Table1_ColumnLookup,0),FALSE),
  IF(AND(VALUE(LEFT($A1787,3))=311,OR($B1787="I2",$B1787="J2",$B1787="K2",$B1787="L2")),VLOOKUP('311'!$G$58,_311_Table1,MATCH(MID($B1787,1,1),_311_Table1_ColumnLookup,0),FALSE),
  IF(AND(VALUE(LEFT($A1787,3))=311,RIGHT($B1787,5)="Total"),VLOOKUP('311'!$G$59,_311_Table1,MATCH(MID($B1787,1,1),_311_Table1_ColumnLookup,0),FALSE),
  IF(VALUE(LEFT($A1787,3))=311,VLOOKUP(VALUE(MID($B1787,2,1)),_311_Table1,MATCH(MID($B1787,1,1),_311_Table1_ColumnLookup,0),FALSE)
+N("311"),
  IF(AND(VALUE(LEFT($A1787,3))=312,LEFT($G1787,10)="Unincepted",$B1787="G "),VLOOKUP(" ULO",_312_Table1,MATCH('312'!$N$16,_312_Table1_ColumnLookup,0),FALSE),
  IF(AND(VALUE(LEFT($A1787,3))=312,LEFT($G1787,10)="Unincepted",$B1787="O "),VLOOKUP(" ULO",_312_Table1,MATCH('312'!$V$16,_312_Table1_ColumnLookup,0),FALSE),
  IF(AND(VALUE(LEFT($A1787,3))=312,LEFT($G1787,10)="Unincepted",$B1787="Q "),VLOOKUP(" ULO",_312_Table1,MATCH('312'!$X$16,_312_Table1_ColumnLookup,0),FALSE),
  IF(AND(VALUE(LEFT($A1787,3))=312,LEFT($G1787,10)="Unincepted"),VLOOKUP(" ULO",_312_Table1,MATCH(LEFT($B1787,1),_312_Table1_ColumnLookup,0),FALSE),
  IF(AND(VALUE(LEFT($A1787,3))=312,LEFT($G1787,5)="Total",$B1787="G "),VLOOKUP('312'!$F$80,_312_Table1,MATCH('312'!$N$16,_312_Table1_ColumnLookup,0),FALSE),
  IF(AND(VALUE(LEFT($A1787,3))=312,LEFT($G1787,5)="Total",$B1787="O "),VLOOKUP('312'!$F$80,_312_Table1,MATCH('312'!$V$16,_312_Table1_ColumnLookup,0),FALSE),
  IF(AND(VALUE(LEFT($A1787,3))=312,LEFT($G1787,5)="Total",$B1787="Q "),VLOOKUP('312'!$F$80,_312_Table1,MATCH('312'!$X$16,_312_Table1_ColumnLookup,0),FALSE),
  IF(AND(VALUE(LEFT($A1787,3))=312,LEFT($G1787,5)="Total"),VLOOKUP('312'!$F$80,_312_Table1,MATCH(LEFT($B1787,1),_312_Table1_ColumnLookup,0),FALSE),
  IF(AND(VALUE(LEFT($A1787,3))=312,LEN($I1787)=4,$B1787="G"),VLOOKUP($I1787,_312_Table1,MATCH('312'!$N$16,_312_Table1_ColumnLookup,0),FALSE),
  IF(AND(VALUE(LEFT($A1787,3))=312,LEN($I1787)=4,$B1787="O"),VLOOKUP($I1787,_312_Table1,MATCH('312'!$V$16,_312_Table1_ColumnLookup,0),FALSE),
  IF(AND(VALUE(LEFT($A1787,3))=312,LEN($I1787)=4,$B1787="Q"),VLOOKUP($I1787,_312_Table1,MATCH('312'!$X$16,_312_Table1_ColumnLookup,0),FALSE),
  IF(AND(VALUE(LEFT($A1787,3))=312,LEN($I1787)=4),VLOOKUP($I1787,_312_Table1,MATCH(LEFT($B1787,1),_312_Table1_ColumnLookup,0),FALSE)
+N("312"),
  IF(VALUE(LEFT($A1787,3))=313,VLOOKUP(VALUE(MID($B1787,2,1)),_313_Table1,MATCH(MID($B1787,1,1),_313_Table1_ColumnLookup,0),FALSE)
+N("313"),
  IF(AND(VALUE(LEFT($A1787,3))=314,LEN($B1787)=3),VLOOKUP(VALUE(MID($B1787,2,2)),_314_Table1,MATCH(MID($B1787,1,1),_314_Table1_ColumnLookup,0),FALSE),
  IF(VALUE(LEFT($A1787,3))=314,VLOOKUP(VALUE(MID($B1787,2,1)),_314_Table1,MATCH(MID($B1787,1,1),_314_Table1_ColumnLookup,0),FALSE)
+N("314"),
""))))))))))))))))))))))))</f>
        <v>#N/A</v>
      </c>
      <c r="E1787" s="238" t="e">
        <f>IF(AND(VALUE(LEFT($A1787,3))=309,LEN($B1787)=3),VLOOKUP(VALUE(MID($B1787,2,2)),_309_Table2,MATCH(MID($B1787,1,1),_309_Table2_ColumnLookup,0),FALSE),
  IF($C1787="309 LCR SummaryA",OneYearSCR,IF($C1787="309 LCR SummaryB",UltimateSCR,IF(VALUE(LEFT($A1787,3))=309,VLOOKUP(VALUE(MID($B1787,2,1)),_309_Table2,MATCH(MID($B1787,1,1),_309_Table2_ColumnLookup,0),FALSE)
+N("309"),
  IF(VALUE(LEFT($A1787,3))=310,VLOOKUP(VALUE(MID($B1787,2,1)),_310_Table2,MATCH(MID($B1787,1,1),_310_Table2_ColumnLookup,0),FALSE)
+N("310"),
  IF(AND(VALUE(LEFT($A1787,3))=311,LEN($I1787)=4),VLOOKUP($I1787,_311_Table2,MATCH($B1787,_311_Table2_ColumnLookup,0),FALSE),
  IF(AND(VALUE(LEFT($A1787,3))=311,OR($B1787="I2",$B1787="J2",$B1787="K2",$B1787="L2")),VLOOKUP('311'!$G$58,_311_Table2,MATCH(MID($B1787,1,1),_311_Table2_ColumnLookup,0),FALSE),
  IF(AND(VALUE(LEFT($A1787,3))=311,RIGHT($B1787,5)="Total"),VLOOKUP('311'!$G$59,_311_Table2,MATCH(MID($B1787,1,1),_311_Table2_ColumnLookup,0),FALSE),
  IF(VALUE(LEFT($A1787,3))=311,VLOOKUP(VALUE(MID($B1787,2,1)),_311_Table2,MATCH(MID($B1787,1,1),_311_Table2_ColumnLookup,0),FALSE)
+N("311"),
  IF(AND(VALUE(LEFT($A1787,3))=312,LEFT($G1787,10)="Unincepted",$B1787="G "),VLOOKUP(" ULO",_312_Table2,MATCH('312'!$N$16,_312_Table2_ColumnLookup,0),FALSE),
  IF(AND(VALUE(LEFT($A1787,3))=312,LEFT($G1787,10)="Unincepted",$B1787="O "),VLOOKUP(" ULO",_312_Table2,MATCH('312'!$V$16,_312_Table2_ColumnLookup,0),FALSE),
  IF(AND(VALUE(LEFT($A1787,3))=312,LEFT($G1787,10)="Unincepted",$B1787="Q "),VLOOKUP(" ULO",_312_Table2,MATCH('312'!$X$16,_312_Table2_ColumnLookup,0),FALSE),
  IF(AND(VALUE(LEFT($A1787,3))=312,LEFT($G1787,10)="Unincepted"),VLOOKUP(" ULO",_312_Table2,MATCH(LEFT($B1787,1),_312_Table2_ColumnLookup,0),FALSE),
  IF(AND(VALUE(LEFT($A1787,3))=312,LEFT($G1787,5)="Total",$B1787="G "),VLOOKUP('312'!$F$80,_312_Table2,MATCH('312'!$N$16,_312_Table2_ColumnLookup,0),FALSE),
  IF(AND(VALUE(LEFT($A1787,3))=312,LEFT($G1787,5)="Total",$B1787="O "),VLOOKUP('312'!$F$80,_312_Table2,MATCH('312'!$V$16,_312_Table2_ColumnLookup,0),FALSE),
  IF(AND(VALUE(LEFT($A1787,3))=312,LEFT($G1787,5)="Total",$B1787="Q "),VLOOKUP('312'!$F$80,_312_Table2,MATCH('312'!$X$16,_312_Table2_ColumnLookup,0),FALSE),
  IF(AND(VALUE(LEFT($A1787,3))=312,LEFT($G1787,5)="Total"),VLOOKUP('312'!$F$80,_312_Table2,MATCH(LEFT($B1787,1),_312_Table2_ColumnLookup,0),FALSE),
  IF(AND(VALUE(LEFT($A1787,3))=312,LEN($I1787)=4,$B1787="G"),VLOOKUP($I1787,_312_Table2,MATCH('312'!$N$16,_312_Table2_ColumnLookup,0),FALSE),
  IF(AND(VALUE(LEFT($A1787,3))=312,LEN($I1787)=4,$B1787="O"),VLOOKUP($I1787,_312_Table2,MATCH('312'!$V$16,_312_Table2_ColumnLookup,0),FALSE),
  IF(AND(VALUE(LEFT($A1787,3))=312,LEN($I1787)=4,$B1787="Q"),VLOOKUP($I1787,_312_Table2,MATCH('312'!$X$16,_312_Table2_ColumnLookup,0),FALSE),
  IF(AND(VALUE(LEFT($A1787,3))=312,LEN($I1787)=4),VLOOKUP($I1787,_312_Table2,MATCH(LEFT($B1787,1),_312_Table2_ColumnLookup,0),FALSE)
+N("312"),
  IF(VALUE(LEFT($A1787,3))=313,VLOOKUP(VALUE(MID($B1787,2,1)),_313_Table2,MATCH(MID($B1787,1,1),_313_Table2_ColumnLookup,0),FALSE)
+N("313"),
  IF(AND(VALUE(LEFT($A1787,3))=314,LEN($B1787)=3),VLOOKUP(VALUE(MID($B1787,2,2)),_314_Table2,MATCH(MID($B1787,1,1),_314_Table2_ColumnLookup,0),FALSE),
  IF(VALUE(LEFT($A1787,3))=314,VLOOKUP(VALUE(MID($B1787,2,1)),_314_Table2,MATCH(MID($B1787,1,1),_314_Table2_ColumnLookup,0),FALSE)
+N("314"),
""))))))))))))))))))))))))</f>
        <v>#N/A</v>
      </c>
      <c r="F1787" s="238" t="e">
        <f>IF(AND(VALUE(LEFT($A1787,3))=309,LEN($B1787)=3),VLOOKUP(VALUE(MID($B1787,2,2)),_309_Table3,MATCH(MID($B1787,1,1),_309_Table3_ColumnLookup,0),FALSE),
  IF($C1787="309 LCR SummaryA",OneYearSCR,IF($C1787="309 LCR SummaryB",UltimateSCR,IF(VALUE(LEFT($A1787,3))=309,VLOOKUP(VALUE(MID($B1787,2,1)),_309_Table3,MATCH(MID($B1787,1,1),_309_Table3_ColumnLookup,0),FALSE)
+N("309"),
  IF(VALUE(LEFT($A1787,3))=310,VLOOKUP(VALUE(MID($B1787,2,1)),_310_Table3,MATCH(MID($B1787,1,1),_310_Table3_ColumnLookup,0),FALSE)
+N("310"),
  IF(AND(VALUE(LEFT($A1787,3))=311,LEN($I1787)=4),VLOOKUP($I1787,_311_Table3,MATCH($B1787,_311_Table3_ColumnLookup,0),FALSE),
  IF(AND(VALUE(LEFT($A1787,3))=311,OR($B1787="I2",$B1787="J2",$B1787="K2",$B1787="L2")),VLOOKUP('311'!$G$58,_311_Table3,MATCH(MID($B1787,1,1),_311_Table3_ColumnLookup,0),FALSE),
  IF(AND(VALUE(LEFT($A1787,3))=311,RIGHT($B1787,5)="Total"),VLOOKUP('311'!$G$59,_311_Table3,MATCH(MID($B1787,1,1),_311_Table3_ColumnLookup,0),FALSE),
  IF(VALUE(LEFT($A1787,3))=311,VLOOKUP(VALUE(MID($B1787,2,1)),_311_Table3,MATCH(MID($B1787,1,1),_311_Table3_ColumnLookup,0),FALSE)
+N("311"),
  IF(AND(VALUE(LEFT($A1787,3))=312,LEFT($G1787,10)="Unincepted",$B1787="G "),VLOOKUP(" ULO",_312_Table3,MATCH('312'!$N$16,_312_Table3_ColumnLookup,0),FALSE),
  IF(AND(VALUE(LEFT($A1787,3))=312,LEFT($G1787,10)="Unincepted",$B1787="O "),VLOOKUP(" ULO",_312_Table3,MATCH('312'!$V$16,_312_Table3_ColumnLookup,0),FALSE),
  IF(AND(VALUE(LEFT($A1787,3))=312,LEFT($G1787,10)="Unincepted",$B1787="Q "),VLOOKUP(" ULO",_312_Table3,MATCH('312'!$X$16,_312_Table3_ColumnLookup,0),FALSE),
  IF(AND(VALUE(LEFT($A1787,3))=312,LEFT($G1787,10)="Unincepted"),VLOOKUP(" ULO",_312_Table3,MATCH(LEFT($B1787,1),_312_Table3_ColumnLookup,0),FALSE),
  IF(AND(VALUE(LEFT($A1787,3))=312,LEFT($G1787,5)="Total",$B1787="G "),VLOOKUP('312'!$F$80,_312_Table3,MATCH('312'!$N$16,_312_Table3_ColumnLookup,0),FALSE),
  IF(AND(VALUE(LEFT($A1787,3))=312,LEFT($G1787,5)="Total",$B1787="O "),VLOOKUP('312'!$F$80,_312_Table3,MATCH('312'!$V$16,_312_Table3_ColumnLookup,0),FALSE),
  IF(AND(VALUE(LEFT($A1787,3))=312,LEFT($G1787,5)="Total",$B1787="Q "),VLOOKUP('312'!$F$80,_312_Table3,MATCH('312'!$X$16,_312_Table3_ColumnLookup,0),FALSE),
  IF(AND(VALUE(LEFT($A1787,3))=312,LEFT($G1787,5)="Total"),VLOOKUP('312'!$F$80,_312_Table3,MATCH(LEFT($B1787,1),_312_Table3_ColumnLookup,0),FALSE),
  IF(AND(VALUE(LEFT($A1787,3))=312,LEN($I1787)=4,$B1787="G"),VLOOKUP($I1787,_312_Table3,MATCH('312'!$N$16,_312_Table3_ColumnLookup,0),FALSE),
  IF(AND(VALUE(LEFT($A1787,3))=312,LEN($I1787)=4,$B1787="O"),VLOOKUP($I1787,_312_Table3,MATCH('312'!$V$16,_312_Table3_ColumnLookup,0),FALSE),
  IF(AND(VALUE(LEFT($A1787,3))=312,LEN($I1787)=4,$B1787="Q"),VLOOKUP($I1787,_312_Table3,MATCH('312'!$X$16,_312_Table3_ColumnLookup,0),FALSE),
  IF(AND(VALUE(LEFT($A1787,3))=312,LEN($I1787)=4),VLOOKUP($I1787,_312_Table3,MATCH(LEFT($B1787,1),_312_Table3_ColumnLookup,0),FALSE)
+N("312"),
  IF(VALUE(LEFT($A1787,3))=313,VLOOKUP(VALUE(MID($B1787,2,1)),_313_Table3,MATCH(MID($B1787,1,1),_313_Table3_ColumnLookup,0),FALSE)
+N("313"),
  IF(AND(VALUE(LEFT($A1787,3))=314,LEN($B1787)=3),VLOOKUP(VALUE(MID($B1787,2,2)),_314_Table3,MATCH(MID($B1787,1,1),_314_Table3_ColumnLookup,0),FALSE),
  IF(VALUE(LEFT($A1787,3))=314,VLOOKUP(VALUE(MID($B1787,2,1)),_314_Table3,MATCH(MID($B1787,1,1),_314_Table3_ColumnLookup,0),FALSE)
+N("314"),
""))))))))))))))))))))))))</f>
        <v>#N/A</v>
      </c>
      <c r="H1787" s="321" t="str">
        <f>IFERROR(
IF(ISERROR($D1787)=FALSE,$D1787,IF(ISERROR($E1787)=FALSE,$E1787,IF(ISERROR($F1787)=FALSE,$F1787
+N("012 checkboxes"),
IF(
IF(OR(LEFT($A1787,9)="Syndicate",LEFT($A1787,12)="NewSyndicate"),VLOOKUP($A1787,'012'!$J:$ZW,MATCH("Link to button",'012'!$J$1:$ZW$1,0),0)
+N("309 checkbox"),
IF($C1787="309 LCR Summary0",VLOOKUP("Notes990",'309'!$P:$ZZ,MATCH("Link to button",'309'!$P$1:$ZZ$1,0),0)
+N("313 checkboxes"),
IF($C1787="313 Financial Information0LcmVsScr",IF($C1787="309 LCR Summary0",VLOOKUP("LcmVsScr",'309'!$N:$ZZ,MATCH("Link to button",'309'!$N$1:$ZZ$1,0),0),
IF($C1787="313 Financial Information0LcrDocAttached",IF($C1787="309 LCR Summary0",VLOOKUP("LcrDocAttached",'309'!$N:$ZZ,MATCH("Link to button",'309'!$N$1:$ZZ$1,0),
0)))))))=1,TRUE,FALSE)
))),"")</f>
        <v/>
      </c>
    </row>
    <row r="1788" spans="1:8">
      <c r="A1788" s="237" t="e">
        <f>VLOOKUP($G1788,CSVLookups!$B:$R,MATCH(A$1,CSVLookups!$B$1:$R$1,0),FALSE)</f>
        <v>#N/A</v>
      </c>
      <c r="B1788" s="237" t="e">
        <f>VLOOKUP($G1788,CSVLookups!$B:$R,MATCH(B$1,CSVLookups!$B$1:$R$1,0),FALSE)</f>
        <v>#N/A</v>
      </c>
      <c r="C1788" s="238" t="e">
        <f t="shared" si="28"/>
        <v>#N/A</v>
      </c>
      <c r="D1788" s="238" t="e">
        <f>IF(AND(VALUE(LEFT($A1788,3))=309,LEN($B1788)=3),VLOOKUP(VALUE(MID($B1788,2,2)),_309_Table1,MATCH(MID($B1788,1,1),_309_Table1_ColumnLookup,0),FALSE),
  IF($C1788="309 LCR SummaryA",OneYearSCR,IF($C1788="309 LCR SummaryB",UltimateSCR,IF(VALUE(LEFT($A1788,3))=309,VLOOKUP(VALUE(MID($B1788,2,1)),_309_Table1,MATCH(MID($B1788,1,1),_309_Table1_ColumnLookup,0),FALSE)
+N("309"),
  IF(VALUE(LEFT($A1788,3))=310,VLOOKUP(VALUE(MID($B1788,2,1)),_310_Table1,MATCH(MID($B1788,1,1),_310_Table1_ColumnLookup,0),FALSE)
+N("310"),
  IF(AND(VALUE(LEFT($A1788,3))=311,LEN($I1788)=4),VLOOKUP($I1788,_311_Table1,MATCH($B1788,_311_Table1_ColumnLookup,0),FALSE),
  IF(AND(VALUE(LEFT($A1788,3))=311,OR($B1788="I2",$B1788="J2",$B1788="K2",$B1788="L2")),VLOOKUP('311'!$G$58,_311_Table1,MATCH(MID($B1788,1,1),_311_Table1_ColumnLookup,0),FALSE),
  IF(AND(VALUE(LEFT($A1788,3))=311,RIGHT($B1788,5)="Total"),VLOOKUP('311'!$G$59,_311_Table1,MATCH(MID($B1788,1,1),_311_Table1_ColumnLookup,0),FALSE),
  IF(VALUE(LEFT($A1788,3))=311,VLOOKUP(VALUE(MID($B1788,2,1)),_311_Table1,MATCH(MID($B1788,1,1),_311_Table1_ColumnLookup,0),FALSE)
+N("311"),
  IF(AND(VALUE(LEFT($A1788,3))=312,LEFT($G1788,10)="Unincepted",$B1788="G "),VLOOKUP(" ULO",_312_Table1,MATCH('312'!$N$16,_312_Table1_ColumnLookup,0),FALSE),
  IF(AND(VALUE(LEFT($A1788,3))=312,LEFT($G1788,10)="Unincepted",$B1788="O "),VLOOKUP(" ULO",_312_Table1,MATCH('312'!$V$16,_312_Table1_ColumnLookup,0),FALSE),
  IF(AND(VALUE(LEFT($A1788,3))=312,LEFT($G1788,10)="Unincepted",$B1788="Q "),VLOOKUP(" ULO",_312_Table1,MATCH('312'!$X$16,_312_Table1_ColumnLookup,0),FALSE),
  IF(AND(VALUE(LEFT($A1788,3))=312,LEFT($G1788,10)="Unincepted"),VLOOKUP(" ULO",_312_Table1,MATCH(LEFT($B1788,1),_312_Table1_ColumnLookup,0),FALSE),
  IF(AND(VALUE(LEFT($A1788,3))=312,LEFT($G1788,5)="Total",$B1788="G "),VLOOKUP('312'!$F$80,_312_Table1,MATCH('312'!$N$16,_312_Table1_ColumnLookup,0),FALSE),
  IF(AND(VALUE(LEFT($A1788,3))=312,LEFT($G1788,5)="Total",$B1788="O "),VLOOKUP('312'!$F$80,_312_Table1,MATCH('312'!$V$16,_312_Table1_ColumnLookup,0),FALSE),
  IF(AND(VALUE(LEFT($A1788,3))=312,LEFT($G1788,5)="Total",$B1788="Q "),VLOOKUP('312'!$F$80,_312_Table1,MATCH('312'!$X$16,_312_Table1_ColumnLookup,0),FALSE),
  IF(AND(VALUE(LEFT($A1788,3))=312,LEFT($G1788,5)="Total"),VLOOKUP('312'!$F$80,_312_Table1,MATCH(LEFT($B1788,1),_312_Table1_ColumnLookup,0),FALSE),
  IF(AND(VALUE(LEFT($A1788,3))=312,LEN($I1788)=4,$B1788="G"),VLOOKUP($I1788,_312_Table1,MATCH('312'!$N$16,_312_Table1_ColumnLookup,0),FALSE),
  IF(AND(VALUE(LEFT($A1788,3))=312,LEN($I1788)=4,$B1788="O"),VLOOKUP($I1788,_312_Table1,MATCH('312'!$V$16,_312_Table1_ColumnLookup,0),FALSE),
  IF(AND(VALUE(LEFT($A1788,3))=312,LEN($I1788)=4,$B1788="Q"),VLOOKUP($I1788,_312_Table1,MATCH('312'!$X$16,_312_Table1_ColumnLookup,0),FALSE),
  IF(AND(VALUE(LEFT($A1788,3))=312,LEN($I1788)=4),VLOOKUP($I1788,_312_Table1,MATCH(LEFT($B1788,1),_312_Table1_ColumnLookup,0),FALSE)
+N("312"),
  IF(VALUE(LEFT($A1788,3))=313,VLOOKUP(VALUE(MID($B1788,2,1)),_313_Table1,MATCH(MID($B1788,1,1),_313_Table1_ColumnLookup,0),FALSE)
+N("313"),
  IF(AND(VALUE(LEFT($A1788,3))=314,LEN($B1788)=3),VLOOKUP(VALUE(MID($B1788,2,2)),_314_Table1,MATCH(MID($B1788,1,1),_314_Table1_ColumnLookup,0),FALSE),
  IF(VALUE(LEFT($A1788,3))=314,VLOOKUP(VALUE(MID($B1788,2,1)),_314_Table1,MATCH(MID($B1788,1,1),_314_Table1_ColumnLookup,0),FALSE)
+N("314"),
""))))))))))))))))))))))))</f>
        <v>#N/A</v>
      </c>
      <c r="E1788" s="238" t="e">
        <f>IF(AND(VALUE(LEFT($A1788,3))=309,LEN($B1788)=3),VLOOKUP(VALUE(MID($B1788,2,2)),_309_Table2,MATCH(MID($B1788,1,1),_309_Table2_ColumnLookup,0),FALSE),
  IF($C1788="309 LCR SummaryA",OneYearSCR,IF($C1788="309 LCR SummaryB",UltimateSCR,IF(VALUE(LEFT($A1788,3))=309,VLOOKUP(VALUE(MID($B1788,2,1)),_309_Table2,MATCH(MID($B1788,1,1),_309_Table2_ColumnLookup,0),FALSE)
+N("309"),
  IF(VALUE(LEFT($A1788,3))=310,VLOOKUP(VALUE(MID($B1788,2,1)),_310_Table2,MATCH(MID($B1788,1,1),_310_Table2_ColumnLookup,0),FALSE)
+N("310"),
  IF(AND(VALUE(LEFT($A1788,3))=311,LEN($I1788)=4),VLOOKUP($I1788,_311_Table2,MATCH($B1788,_311_Table2_ColumnLookup,0),FALSE),
  IF(AND(VALUE(LEFT($A1788,3))=311,OR($B1788="I2",$B1788="J2",$B1788="K2",$B1788="L2")),VLOOKUP('311'!$G$58,_311_Table2,MATCH(MID($B1788,1,1),_311_Table2_ColumnLookup,0),FALSE),
  IF(AND(VALUE(LEFT($A1788,3))=311,RIGHT($B1788,5)="Total"),VLOOKUP('311'!$G$59,_311_Table2,MATCH(MID($B1788,1,1),_311_Table2_ColumnLookup,0),FALSE),
  IF(VALUE(LEFT($A1788,3))=311,VLOOKUP(VALUE(MID($B1788,2,1)),_311_Table2,MATCH(MID($B1788,1,1),_311_Table2_ColumnLookup,0),FALSE)
+N("311"),
  IF(AND(VALUE(LEFT($A1788,3))=312,LEFT($G1788,10)="Unincepted",$B1788="G "),VLOOKUP(" ULO",_312_Table2,MATCH('312'!$N$16,_312_Table2_ColumnLookup,0),FALSE),
  IF(AND(VALUE(LEFT($A1788,3))=312,LEFT($G1788,10)="Unincepted",$B1788="O "),VLOOKUP(" ULO",_312_Table2,MATCH('312'!$V$16,_312_Table2_ColumnLookup,0),FALSE),
  IF(AND(VALUE(LEFT($A1788,3))=312,LEFT($G1788,10)="Unincepted",$B1788="Q "),VLOOKUP(" ULO",_312_Table2,MATCH('312'!$X$16,_312_Table2_ColumnLookup,0),FALSE),
  IF(AND(VALUE(LEFT($A1788,3))=312,LEFT($G1788,10)="Unincepted"),VLOOKUP(" ULO",_312_Table2,MATCH(LEFT($B1788,1),_312_Table2_ColumnLookup,0),FALSE),
  IF(AND(VALUE(LEFT($A1788,3))=312,LEFT($G1788,5)="Total",$B1788="G "),VLOOKUP('312'!$F$80,_312_Table2,MATCH('312'!$N$16,_312_Table2_ColumnLookup,0),FALSE),
  IF(AND(VALUE(LEFT($A1788,3))=312,LEFT($G1788,5)="Total",$B1788="O "),VLOOKUP('312'!$F$80,_312_Table2,MATCH('312'!$V$16,_312_Table2_ColumnLookup,0),FALSE),
  IF(AND(VALUE(LEFT($A1788,3))=312,LEFT($G1788,5)="Total",$B1788="Q "),VLOOKUP('312'!$F$80,_312_Table2,MATCH('312'!$X$16,_312_Table2_ColumnLookup,0),FALSE),
  IF(AND(VALUE(LEFT($A1788,3))=312,LEFT($G1788,5)="Total"),VLOOKUP('312'!$F$80,_312_Table2,MATCH(LEFT($B1788,1),_312_Table2_ColumnLookup,0),FALSE),
  IF(AND(VALUE(LEFT($A1788,3))=312,LEN($I1788)=4,$B1788="G"),VLOOKUP($I1788,_312_Table2,MATCH('312'!$N$16,_312_Table2_ColumnLookup,0),FALSE),
  IF(AND(VALUE(LEFT($A1788,3))=312,LEN($I1788)=4,$B1788="O"),VLOOKUP($I1788,_312_Table2,MATCH('312'!$V$16,_312_Table2_ColumnLookup,0),FALSE),
  IF(AND(VALUE(LEFT($A1788,3))=312,LEN($I1788)=4,$B1788="Q"),VLOOKUP($I1788,_312_Table2,MATCH('312'!$X$16,_312_Table2_ColumnLookup,0),FALSE),
  IF(AND(VALUE(LEFT($A1788,3))=312,LEN($I1788)=4),VLOOKUP($I1788,_312_Table2,MATCH(LEFT($B1788,1),_312_Table2_ColumnLookup,0),FALSE)
+N("312"),
  IF(VALUE(LEFT($A1788,3))=313,VLOOKUP(VALUE(MID($B1788,2,1)),_313_Table2,MATCH(MID($B1788,1,1),_313_Table2_ColumnLookup,0),FALSE)
+N("313"),
  IF(AND(VALUE(LEFT($A1788,3))=314,LEN($B1788)=3),VLOOKUP(VALUE(MID($B1788,2,2)),_314_Table2,MATCH(MID($B1788,1,1),_314_Table2_ColumnLookup,0),FALSE),
  IF(VALUE(LEFT($A1788,3))=314,VLOOKUP(VALUE(MID($B1788,2,1)),_314_Table2,MATCH(MID($B1788,1,1),_314_Table2_ColumnLookup,0),FALSE)
+N("314"),
""))))))))))))))))))))))))</f>
        <v>#N/A</v>
      </c>
      <c r="F1788" s="238" t="e">
        <f>IF(AND(VALUE(LEFT($A1788,3))=309,LEN($B1788)=3),VLOOKUP(VALUE(MID($B1788,2,2)),_309_Table3,MATCH(MID($B1788,1,1),_309_Table3_ColumnLookup,0),FALSE),
  IF($C1788="309 LCR SummaryA",OneYearSCR,IF($C1788="309 LCR SummaryB",UltimateSCR,IF(VALUE(LEFT($A1788,3))=309,VLOOKUP(VALUE(MID($B1788,2,1)),_309_Table3,MATCH(MID($B1788,1,1),_309_Table3_ColumnLookup,0),FALSE)
+N("309"),
  IF(VALUE(LEFT($A1788,3))=310,VLOOKUP(VALUE(MID($B1788,2,1)),_310_Table3,MATCH(MID($B1788,1,1),_310_Table3_ColumnLookup,0),FALSE)
+N("310"),
  IF(AND(VALUE(LEFT($A1788,3))=311,LEN($I1788)=4),VLOOKUP($I1788,_311_Table3,MATCH($B1788,_311_Table3_ColumnLookup,0),FALSE),
  IF(AND(VALUE(LEFT($A1788,3))=311,OR($B1788="I2",$B1788="J2",$B1788="K2",$B1788="L2")),VLOOKUP('311'!$G$58,_311_Table3,MATCH(MID($B1788,1,1),_311_Table3_ColumnLookup,0),FALSE),
  IF(AND(VALUE(LEFT($A1788,3))=311,RIGHT($B1788,5)="Total"),VLOOKUP('311'!$G$59,_311_Table3,MATCH(MID($B1788,1,1),_311_Table3_ColumnLookup,0),FALSE),
  IF(VALUE(LEFT($A1788,3))=311,VLOOKUP(VALUE(MID($B1788,2,1)),_311_Table3,MATCH(MID($B1788,1,1),_311_Table3_ColumnLookup,0),FALSE)
+N("311"),
  IF(AND(VALUE(LEFT($A1788,3))=312,LEFT($G1788,10)="Unincepted",$B1788="G "),VLOOKUP(" ULO",_312_Table3,MATCH('312'!$N$16,_312_Table3_ColumnLookup,0),FALSE),
  IF(AND(VALUE(LEFT($A1788,3))=312,LEFT($G1788,10)="Unincepted",$B1788="O "),VLOOKUP(" ULO",_312_Table3,MATCH('312'!$V$16,_312_Table3_ColumnLookup,0),FALSE),
  IF(AND(VALUE(LEFT($A1788,3))=312,LEFT($G1788,10)="Unincepted",$B1788="Q "),VLOOKUP(" ULO",_312_Table3,MATCH('312'!$X$16,_312_Table3_ColumnLookup,0),FALSE),
  IF(AND(VALUE(LEFT($A1788,3))=312,LEFT($G1788,10)="Unincepted"),VLOOKUP(" ULO",_312_Table3,MATCH(LEFT($B1788,1),_312_Table3_ColumnLookup,0),FALSE),
  IF(AND(VALUE(LEFT($A1788,3))=312,LEFT($G1788,5)="Total",$B1788="G "),VLOOKUP('312'!$F$80,_312_Table3,MATCH('312'!$N$16,_312_Table3_ColumnLookup,0),FALSE),
  IF(AND(VALUE(LEFT($A1788,3))=312,LEFT($G1788,5)="Total",$B1788="O "),VLOOKUP('312'!$F$80,_312_Table3,MATCH('312'!$V$16,_312_Table3_ColumnLookup,0),FALSE),
  IF(AND(VALUE(LEFT($A1788,3))=312,LEFT($G1788,5)="Total",$B1788="Q "),VLOOKUP('312'!$F$80,_312_Table3,MATCH('312'!$X$16,_312_Table3_ColumnLookup,0),FALSE),
  IF(AND(VALUE(LEFT($A1788,3))=312,LEFT($G1788,5)="Total"),VLOOKUP('312'!$F$80,_312_Table3,MATCH(LEFT($B1788,1),_312_Table3_ColumnLookup,0),FALSE),
  IF(AND(VALUE(LEFT($A1788,3))=312,LEN($I1788)=4,$B1788="G"),VLOOKUP($I1788,_312_Table3,MATCH('312'!$N$16,_312_Table3_ColumnLookup,0),FALSE),
  IF(AND(VALUE(LEFT($A1788,3))=312,LEN($I1788)=4,$B1788="O"),VLOOKUP($I1788,_312_Table3,MATCH('312'!$V$16,_312_Table3_ColumnLookup,0),FALSE),
  IF(AND(VALUE(LEFT($A1788,3))=312,LEN($I1788)=4,$B1788="Q"),VLOOKUP($I1788,_312_Table3,MATCH('312'!$X$16,_312_Table3_ColumnLookup,0),FALSE),
  IF(AND(VALUE(LEFT($A1788,3))=312,LEN($I1788)=4),VLOOKUP($I1788,_312_Table3,MATCH(LEFT($B1788,1),_312_Table3_ColumnLookup,0),FALSE)
+N("312"),
  IF(VALUE(LEFT($A1788,3))=313,VLOOKUP(VALUE(MID($B1788,2,1)),_313_Table3,MATCH(MID($B1788,1,1),_313_Table3_ColumnLookup,0),FALSE)
+N("313"),
  IF(AND(VALUE(LEFT($A1788,3))=314,LEN($B1788)=3),VLOOKUP(VALUE(MID($B1788,2,2)),_314_Table3,MATCH(MID($B1788,1,1),_314_Table3_ColumnLookup,0),FALSE),
  IF(VALUE(LEFT($A1788,3))=314,VLOOKUP(VALUE(MID($B1788,2,1)),_314_Table3,MATCH(MID($B1788,1,1),_314_Table3_ColumnLookup,0),FALSE)
+N("314"),
""))))))))))))))))))))))))</f>
        <v>#N/A</v>
      </c>
      <c r="H1788" s="321" t="str">
        <f>IFERROR(
IF(ISERROR($D1788)=FALSE,$D1788,IF(ISERROR($E1788)=FALSE,$E1788,IF(ISERROR($F1788)=FALSE,$F1788
+N("012 checkboxes"),
IF(
IF(OR(LEFT($A1788,9)="Syndicate",LEFT($A1788,12)="NewSyndicate"),VLOOKUP($A1788,'012'!$J:$ZW,MATCH("Link to button",'012'!$J$1:$ZW$1,0),0)
+N("309 checkbox"),
IF($C1788="309 LCR Summary0",VLOOKUP("Notes990",'309'!$P:$ZZ,MATCH("Link to button",'309'!$P$1:$ZZ$1,0),0)
+N("313 checkboxes"),
IF($C1788="313 Financial Information0LcmVsScr",IF($C1788="309 LCR Summary0",VLOOKUP("LcmVsScr",'309'!$N:$ZZ,MATCH("Link to button",'309'!$N$1:$ZZ$1,0),0),
IF($C1788="313 Financial Information0LcrDocAttached",IF($C1788="309 LCR Summary0",VLOOKUP("LcrDocAttached",'309'!$N:$ZZ,MATCH("Link to button",'309'!$N$1:$ZZ$1,0),
0)))))))=1,TRUE,FALSE)
))),"")</f>
        <v/>
      </c>
    </row>
    <row r="1789" spans="1:8">
      <c r="A1789" s="237" t="e">
        <f>VLOOKUP($G1789,CSVLookups!$B:$R,MATCH(A$1,CSVLookups!$B$1:$R$1,0),FALSE)</f>
        <v>#N/A</v>
      </c>
      <c r="B1789" s="237" t="e">
        <f>VLOOKUP($G1789,CSVLookups!$B:$R,MATCH(B$1,CSVLookups!$B$1:$R$1,0),FALSE)</f>
        <v>#N/A</v>
      </c>
      <c r="C1789" s="238" t="e">
        <f t="shared" si="28"/>
        <v>#N/A</v>
      </c>
      <c r="D1789" s="238" t="e">
        <f>IF(AND(VALUE(LEFT($A1789,3))=309,LEN($B1789)=3),VLOOKUP(VALUE(MID($B1789,2,2)),_309_Table1,MATCH(MID($B1789,1,1),_309_Table1_ColumnLookup,0),FALSE),
  IF($C1789="309 LCR SummaryA",OneYearSCR,IF($C1789="309 LCR SummaryB",UltimateSCR,IF(VALUE(LEFT($A1789,3))=309,VLOOKUP(VALUE(MID($B1789,2,1)),_309_Table1,MATCH(MID($B1789,1,1),_309_Table1_ColumnLookup,0),FALSE)
+N("309"),
  IF(VALUE(LEFT($A1789,3))=310,VLOOKUP(VALUE(MID($B1789,2,1)),_310_Table1,MATCH(MID($B1789,1,1),_310_Table1_ColumnLookup,0),FALSE)
+N("310"),
  IF(AND(VALUE(LEFT($A1789,3))=311,LEN($I1789)=4),VLOOKUP($I1789,_311_Table1,MATCH($B1789,_311_Table1_ColumnLookup,0),FALSE),
  IF(AND(VALUE(LEFT($A1789,3))=311,OR($B1789="I2",$B1789="J2",$B1789="K2",$B1789="L2")),VLOOKUP('311'!$G$58,_311_Table1,MATCH(MID($B1789,1,1),_311_Table1_ColumnLookup,0),FALSE),
  IF(AND(VALUE(LEFT($A1789,3))=311,RIGHT($B1789,5)="Total"),VLOOKUP('311'!$G$59,_311_Table1,MATCH(MID($B1789,1,1),_311_Table1_ColumnLookup,0),FALSE),
  IF(VALUE(LEFT($A1789,3))=311,VLOOKUP(VALUE(MID($B1789,2,1)),_311_Table1,MATCH(MID($B1789,1,1),_311_Table1_ColumnLookup,0),FALSE)
+N("311"),
  IF(AND(VALUE(LEFT($A1789,3))=312,LEFT($G1789,10)="Unincepted",$B1789="G "),VLOOKUP(" ULO",_312_Table1,MATCH('312'!$N$16,_312_Table1_ColumnLookup,0),FALSE),
  IF(AND(VALUE(LEFT($A1789,3))=312,LEFT($G1789,10)="Unincepted",$B1789="O "),VLOOKUP(" ULO",_312_Table1,MATCH('312'!$V$16,_312_Table1_ColumnLookup,0),FALSE),
  IF(AND(VALUE(LEFT($A1789,3))=312,LEFT($G1789,10)="Unincepted",$B1789="Q "),VLOOKUP(" ULO",_312_Table1,MATCH('312'!$X$16,_312_Table1_ColumnLookup,0),FALSE),
  IF(AND(VALUE(LEFT($A1789,3))=312,LEFT($G1789,10)="Unincepted"),VLOOKUP(" ULO",_312_Table1,MATCH(LEFT($B1789,1),_312_Table1_ColumnLookup,0),FALSE),
  IF(AND(VALUE(LEFT($A1789,3))=312,LEFT($G1789,5)="Total",$B1789="G "),VLOOKUP('312'!$F$80,_312_Table1,MATCH('312'!$N$16,_312_Table1_ColumnLookup,0),FALSE),
  IF(AND(VALUE(LEFT($A1789,3))=312,LEFT($G1789,5)="Total",$B1789="O "),VLOOKUP('312'!$F$80,_312_Table1,MATCH('312'!$V$16,_312_Table1_ColumnLookup,0),FALSE),
  IF(AND(VALUE(LEFT($A1789,3))=312,LEFT($G1789,5)="Total",$B1789="Q "),VLOOKUP('312'!$F$80,_312_Table1,MATCH('312'!$X$16,_312_Table1_ColumnLookup,0),FALSE),
  IF(AND(VALUE(LEFT($A1789,3))=312,LEFT($G1789,5)="Total"),VLOOKUP('312'!$F$80,_312_Table1,MATCH(LEFT($B1789,1),_312_Table1_ColumnLookup,0),FALSE),
  IF(AND(VALUE(LEFT($A1789,3))=312,LEN($I1789)=4,$B1789="G"),VLOOKUP($I1789,_312_Table1,MATCH('312'!$N$16,_312_Table1_ColumnLookup,0),FALSE),
  IF(AND(VALUE(LEFT($A1789,3))=312,LEN($I1789)=4,$B1789="O"),VLOOKUP($I1789,_312_Table1,MATCH('312'!$V$16,_312_Table1_ColumnLookup,0),FALSE),
  IF(AND(VALUE(LEFT($A1789,3))=312,LEN($I1789)=4,$B1789="Q"),VLOOKUP($I1789,_312_Table1,MATCH('312'!$X$16,_312_Table1_ColumnLookup,0),FALSE),
  IF(AND(VALUE(LEFT($A1789,3))=312,LEN($I1789)=4),VLOOKUP($I1789,_312_Table1,MATCH(LEFT($B1789,1),_312_Table1_ColumnLookup,0),FALSE)
+N("312"),
  IF(VALUE(LEFT($A1789,3))=313,VLOOKUP(VALUE(MID($B1789,2,1)),_313_Table1,MATCH(MID($B1789,1,1),_313_Table1_ColumnLookup,0),FALSE)
+N("313"),
  IF(AND(VALUE(LEFT($A1789,3))=314,LEN($B1789)=3),VLOOKUP(VALUE(MID($B1789,2,2)),_314_Table1,MATCH(MID($B1789,1,1),_314_Table1_ColumnLookup,0),FALSE),
  IF(VALUE(LEFT($A1789,3))=314,VLOOKUP(VALUE(MID($B1789,2,1)),_314_Table1,MATCH(MID($B1789,1,1),_314_Table1_ColumnLookup,0),FALSE)
+N("314"),
""))))))))))))))))))))))))</f>
        <v>#N/A</v>
      </c>
      <c r="E1789" s="238" t="e">
        <f>IF(AND(VALUE(LEFT($A1789,3))=309,LEN($B1789)=3),VLOOKUP(VALUE(MID($B1789,2,2)),_309_Table2,MATCH(MID($B1789,1,1),_309_Table2_ColumnLookup,0),FALSE),
  IF($C1789="309 LCR SummaryA",OneYearSCR,IF($C1789="309 LCR SummaryB",UltimateSCR,IF(VALUE(LEFT($A1789,3))=309,VLOOKUP(VALUE(MID($B1789,2,1)),_309_Table2,MATCH(MID($B1789,1,1),_309_Table2_ColumnLookup,0),FALSE)
+N("309"),
  IF(VALUE(LEFT($A1789,3))=310,VLOOKUP(VALUE(MID($B1789,2,1)),_310_Table2,MATCH(MID($B1789,1,1),_310_Table2_ColumnLookup,0),FALSE)
+N("310"),
  IF(AND(VALUE(LEFT($A1789,3))=311,LEN($I1789)=4),VLOOKUP($I1789,_311_Table2,MATCH($B1789,_311_Table2_ColumnLookup,0),FALSE),
  IF(AND(VALUE(LEFT($A1789,3))=311,OR($B1789="I2",$B1789="J2",$B1789="K2",$B1789="L2")),VLOOKUP('311'!$G$58,_311_Table2,MATCH(MID($B1789,1,1),_311_Table2_ColumnLookup,0),FALSE),
  IF(AND(VALUE(LEFT($A1789,3))=311,RIGHT($B1789,5)="Total"),VLOOKUP('311'!$G$59,_311_Table2,MATCH(MID($B1789,1,1),_311_Table2_ColumnLookup,0),FALSE),
  IF(VALUE(LEFT($A1789,3))=311,VLOOKUP(VALUE(MID($B1789,2,1)),_311_Table2,MATCH(MID($B1789,1,1),_311_Table2_ColumnLookup,0),FALSE)
+N("311"),
  IF(AND(VALUE(LEFT($A1789,3))=312,LEFT($G1789,10)="Unincepted",$B1789="G "),VLOOKUP(" ULO",_312_Table2,MATCH('312'!$N$16,_312_Table2_ColumnLookup,0),FALSE),
  IF(AND(VALUE(LEFT($A1789,3))=312,LEFT($G1789,10)="Unincepted",$B1789="O "),VLOOKUP(" ULO",_312_Table2,MATCH('312'!$V$16,_312_Table2_ColumnLookup,0),FALSE),
  IF(AND(VALUE(LEFT($A1789,3))=312,LEFT($G1789,10)="Unincepted",$B1789="Q "),VLOOKUP(" ULO",_312_Table2,MATCH('312'!$X$16,_312_Table2_ColumnLookup,0),FALSE),
  IF(AND(VALUE(LEFT($A1789,3))=312,LEFT($G1789,10)="Unincepted"),VLOOKUP(" ULO",_312_Table2,MATCH(LEFT($B1789,1),_312_Table2_ColumnLookup,0),FALSE),
  IF(AND(VALUE(LEFT($A1789,3))=312,LEFT($G1789,5)="Total",$B1789="G "),VLOOKUP('312'!$F$80,_312_Table2,MATCH('312'!$N$16,_312_Table2_ColumnLookup,0),FALSE),
  IF(AND(VALUE(LEFT($A1789,3))=312,LEFT($G1789,5)="Total",$B1789="O "),VLOOKUP('312'!$F$80,_312_Table2,MATCH('312'!$V$16,_312_Table2_ColumnLookup,0),FALSE),
  IF(AND(VALUE(LEFT($A1789,3))=312,LEFT($G1789,5)="Total",$B1789="Q "),VLOOKUP('312'!$F$80,_312_Table2,MATCH('312'!$X$16,_312_Table2_ColumnLookup,0),FALSE),
  IF(AND(VALUE(LEFT($A1789,3))=312,LEFT($G1789,5)="Total"),VLOOKUP('312'!$F$80,_312_Table2,MATCH(LEFT($B1789,1),_312_Table2_ColumnLookup,0),FALSE),
  IF(AND(VALUE(LEFT($A1789,3))=312,LEN($I1789)=4,$B1789="G"),VLOOKUP($I1789,_312_Table2,MATCH('312'!$N$16,_312_Table2_ColumnLookup,0),FALSE),
  IF(AND(VALUE(LEFT($A1789,3))=312,LEN($I1789)=4,$B1789="O"),VLOOKUP($I1789,_312_Table2,MATCH('312'!$V$16,_312_Table2_ColumnLookup,0),FALSE),
  IF(AND(VALUE(LEFT($A1789,3))=312,LEN($I1789)=4,$B1789="Q"),VLOOKUP($I1789,_312_Table2,MATCH('312'!$X$16,_312_Table2_ColumnLookup,0),FALSE),
  IF(AND(VALUE(LEFT($A1789,3))=312,LEN($I1789)=4),VLOOKUP($I1789,_312_Table2,MATCH(LEFT($B1789,1),_312_Table2_ColumnLookup,0),FALSE)
+N("312"),
  IF(VALUE(LEFT($A1789,3))=313,VLOOKUP(VALUE(MID($B1789,2,1)),_313_Table2,MATCH(MID($B1789,1,1),_313_Table2_ColumnLookup,0),FALSE)
+N("313"),
  IF(AND(VALUE(LEFT($A1789,3))=314,LEN($B1789)=3),VLOOKUP(VALUE(MID($B1789,2,2)),_314_Table2,MATCH(MID($B1789,1,1),_314_Table2_ColumnLookup,0),FALSE),
  IF(VALUE(LEFT($A1789,3))=314,VLOOKUP(VALUE(MID($B1789,2,1)),_314_Table2,MATCH(MID($B1789,1,1),_314_Table2_ColumnLookup,0),FALSE)
+N("314"),
""))))))))))))))))))))))))</f>
        <v>#N/A</v>
      </c>
      <c r="F1789" s="238" t="e">
        <f>IF(AND(VALUE(LEFT($A1789,3))=309,LEN($B1789)=3),VLOOKUP(VALUE(MID($B1789,2,2)),_309_Table3,MATCH(MID($B1789,1,1),_309_Table3_ColumnLookup,0),FALSE),
  IF($C1789="309 LCR SummaryA",OneYearSCR,IF($C1789="309 LCR SummaryB",UltimateSCR,IF(VALUE(LEFT($A1789,3))=309,VLOOKUP(VALUE(MID($B1789,2,1)),_309_Table3,MATCH(MID($B1789,1,1),_309_Table3_ColumnLookup,0),FALSE)
+N("309"),
  IF(VALUE(LEFT($A1789,3))=310,VLOOKUP(VALUE(MID($B1789,2,1)),_310_Table3,MATCH(MID($B1789,1,1),_310_Table3_ColumnLookup,0),FALSE)
+N("310"),
  IF(AND(VALUE(LEFT($A1789,3))=311,LEN($I1789)=4),VLOOKUP($I1789,_311_Table3,MATCH($B1789,_311_Table3_ColumnLookup,0),FALSE),
  IF(AND(VALUE(LEFT($A1789,3))=311,OR($B1789="I2",$B1789="J2",$B1789="K2",$B1789="L2")),VLOOKUP('311'!$G$58,_311_Table3,MATCH(MID($B1789,1,1),_311_Table3_ColumnLookup,0),FALSE),
  IF(AND(VALUE(LEFT($A1789,3))=311,RIGHT($B1789,5)="Total"),VLOOKUP('311'!$G$59,_311_Table3,MATCH(MID($B1789,1,1),_311_Table3_ColumnLookup,0),FALSE),
  IF(VALUE(LEFT($A1789,3))=311,VLOOKUP(VALUE(MID($B1789,2,1)),_311_Table3,MATCH(MID($B1789,1,1),_311_Table3_ColumnLookup,0),FALSE)
+N("311"),
  IF(AND(VALUE(LEFT($A1789,3))=312,LEFT($G1789,10)="Unincepted",$B1789="G "),VLOOKUP(" ULO",_312_Table3,MATCH('312'!$N$16,_312_Table3_ColumnLookup,0),FALSE),
  IF(AND(VALUE(LEFT($A1789,3))=312,LEFT($G1789,10)="Unincepted",$B1789="O "),VLOOKUP(" ULO",_312_Table3,MATCH('312'!$V$16,_312_Table3_ColumnLookup,0),FALSE),
  IF(AND(VALUE(LEFT($A1789,3))=312,LEFT($G1789,10)="Unincepted",$B1789="Q "),VLOOKUP(" ULO",_312_Table3,MATCH('312'!$X$16,_312_Table3_ColumnLookup,0),FALSE),
  IF(AND(VALUE(LEFT($A1789,3))=312,LEFT($G1789,10)="Unincepted"),VLOOKUP(" ULO",_312_Table3,MATCH(LEFT($B1789,1),_312_Table3_ColumnLookup,0),FALSE),
  IF(AND(VALUE(LEFT($A1789,3))=312,LEFT($G1789,5)="Total",$B1789="G "),VLOOKUP('312'!$F$80,_312_Table3,MATCH('312'!$N$16,_312_Table3_ColumnLookup,0),FALSE),
  IF(AND(VALUE(LEFT($A1789,3))=312,LEFT($G1789,5)="Total",$B1789="O "),VLOOKUP('312'!$F$80,_312_Table3,MATCH('312'!$V$16,_312_Table3_ColumnLookup,0),FALSE),
  IF(AND(VALUE(LEFT($A1789,3))=312,LEFT($G1789,5)="Total",$B1789="Q "),VLOOKUP('312'!$F$80,_312_Table3,MATCH('312'!$X$16,_312_Table3_ColumnLookup,0),FALSE),
  IF(AND(VALUE(LEFT($A1789,3))=312,LEFT($G1789,5)="Total"),VLOOKUP('312'!$F$80,_312_Table3,MATCH(LEFT($B1789,1),_312_Table3_ColumnLookup,0),FALSE),
  IF(AND(VALUE(LEFT($A1789,3))=312,LEN($I1789)=4,$B1789="G"),VLOOKUP($I1789,_312_Table3,MATCH('312'!$N$16,_312_Table3_ColumnLookup,0),FALSE),
  IF(AND(VALUE(LEFT($A1789,3))=312,LEN($I1789)=4,$B1789="O"),VLOOKUP($I1789,_312_Table3,MATCH('312'!$V$16,_312_Table3_ColumnLookup,0),FALSE),
  IF(AND(VALUE(LEFT($A1789,3))=312,LEN($I1789)=4,$B1789="Q"),VLOOKUP($I1789,_312_Table3,MATCH('312'!$X$16,_312_Table3_ColumnLookup,0),FALSE),
  IF(AND(VALUE(LEFT($A1789,3))=312,LEN($I1789)=4),VLOOKUP($I1789,_312_Table3,MATCH(LEFT($B1789,1),_312_Table3_ColumnLookup,0),FALSE)
+N("312"),
  IF(VALUE(LEFT($A1789,3))=313,VLOOKUP(VALUE(MID($B1789,2,1)),_313_Table3,MATCH(MID($B1789,1,1),_313_Table3_ColumnLookup,0),FALSE)
+N("313"),
  IF(AND(VALUE(LEFT($A1789,3))=314,LEN($B1789)=3),VLOOKUP(VALUE(MID($B1789,2,2)),_314_Table3,MATCH(MID($B1789,1,1),_314_Table3_ColumnLookup,0),FALSE),
  IF(VALUE(LEFT($A1789,3))=314,VLOOKUP(VALUE(MID($B1789,2,1)),_314_Table3,MATCH(MID($B1789,1,1),_314_Table3_ColumnLookup,0),FALSE)
+N("314"),
""))))))))))))))))))))))))</f>
        <v>#N/A</v>
      </c>
      <c r="H1789" s="321" t="str">
        <f>IFERROR(
IF(ISERROR($D1789)=FALSE,$D1789,IF(ISERROR($E1789)=FALSE,$E1789,IF(ISERROR($F1789)=FALSE,$F1789
+N("012 checkboxes"),
IF(
IF(OR(LEFT($A1789,9)="Syndicate",LEFT($A1789,12)="NewSyndicate"),VLOOKUP($A1789,'012'!$J:$ZW,MATCH("Link to button",'012'!$J$1:$ZW$1,0),0)
+N("309 checkbox"),
IF($C1789="309 LCR Summary0",VLOOKUP("Notes990",'309'!$P:$ZZ,MATCH("Link to button",'309'!$P$1:$ZZ$1,0),0)
+N("313 checkboxes"),
IF($C1789="313 Financial Information0LcmVsScr",IF($C1789="309 LCR Summary0",VLOOKUP("LcmVsScr",'309'!$N:$ZZ,MATCH("Link to button",'309'!$N$1:$ZZ$1,0),0),
IF($C1789="313 Financial Information0LcrDocAttached",IF($C1789="309 LCR Summary0",VLOOKUP("LcrDocAttached",'309'!$N:$ZZ,MATCH("Link to button",'309'!$N$1:$ZZ$1,0),
0)))))))=1,TRUE,FALSE)
))),"")</f>
        <v/>
      </c>
    </row>
    <row r="1790" spans="1:8">
      <c r="A1790" s="237" t="e">
        <f>VLOOKUP($G1790,CSVLookups!$B:$R,MATCH(A$1,CSVLookups!$B$1:$R$1,0),FALSE)</f>
        <v>#N/A</v>
      </c>
      <c r="B1790" s="237" t="e">
        <f>VLOOKUP($G1790,CSVLookups!$B:$R,MATCH(B$1,CSVLookups!$B$1:$R$1,0),FALSE)</f>
        <v>#N/A</v>
      </c>
      <c r="C1790" s="238" t="e">
        <f t="shared" si="28"/>
        <v>#N/A</v>
      </c>
      <c r="D1790" s="238" t="e">
        <f>IF(AND(VALUE(LEFT($A1790,3))=309,LEN($B1790)=3),VLOOKUP(VALUE(MID($B1790,2,2)),_309_Table1,MATCH(MID($B1790,1,1),_309_Table1_ColumnLookup,0),FALSE),
  IF($C1790="309 LCR SummaryA",OneYearSCR,IF($C1790="309 LCR SummaryB",UltimateSCR,IF(VALUE(LEFT($A1790,3))=309,VLOOKUP(VALUE(MID($B1790,2,1)),_309_Table1,MATCH(MID($B1790,1,1),_309_Table1_ColumnLookup,0),FALSE)
+N("309"),
  IF(VALUE(LEFT($A1790,3))=310,VLOOKUP(VALUE(MID($B1790,2,1)),_310_Table1,MATCH(MID($B1790,1,1),_310_Table1_ColumnLookup,0),FALSE)
+N("310"),
  IF(AND(VALUE(LEFT($A1790,3))=311,LEN($I1790)=4),VLOOKUP($I1790,_311_Table1,MATCH($B1790,_311_Table1_ColumnLookup,0),FALSE),
  IF(AND(VALUE(LEFT($A1790,3))=311,OR($B1790="I2",$B1790="J2",$B1790="K2",$B1790="L2")),VLOOKUP('311'!$G$58,_311_Table1,MATCH(MID($B1790,1,1),_311_Table1_ColumnLookup,0),FALSE),
  IF(AND(VALUE(LEFT($A1790,3))=311,RIGHT($B1790,5)="Total"),VLOOKUP('311'!$G$59,_311_Table1,MATCH(MID($B1790,1,1),_311_Table1_ColumnLookup,0),FALSE),
  IF(VALUE(LEFT($A1790,3))=311,VLOOKUP(VALUE(MID($B1790,2,1)),_311_Table1,MATCH(MID($B1790,1,1),_311_Table1_ColumnLookup,0),FALSE)
+N("311"),
  IF(AND(VALUE(LEFT($A1790,3))=312,LEFT($G1790,10)="Unincepted",$B1790="G "),VLOOKUP(" ULO",_312_Table1,MATCH('312'!$N$16,_312_Table1_ColumnLookup,0),FALSE),
  IF(AND(VALUE(LEFT($A1790,3))=312,LEFT($G1790,10)="Unincepted",$B1790="O "),VLOOKUP(" ULO",_312_Table1,MATCH('312'!$V$16,_312_Table1_ColumnLookup,0),FALSE),
  IF(AND(VALUE(LEFT($A1790,3))=312,LEFT($G1790,10)="Unincepted",$B1790="Q "),VLOOKUP(" ULO",_312_Table1,MATCH('312'!$X$16,_312_Table1_ColumnLookup,0),FALSE),
  IF(AND(VALUE(LEFT($A1790,3))=312,LEFT($G1790,10)="Unincepted"),VLOOKUP(" ULO",_312_Table1,MATCH(LEFT($B1790,1),_312_Table1_ColumnLookup,0),FALSE),
  IF(AND(VALUE(LEFT($A1790,3))=312,LEFT($G1790,5)="Total",$B1790="G "),VLOOKUP('312'!$F$80,_312_Table1,MATCH('312'!$N$16,_312_Table1_ColumnLookup,0),FALSE),
  IF(AND(VALUE(LEFT($A1790,3))=312,LEFT($G1790,5)="Total",$B1790="O "),VLOOKUP('312'!$F$80,_312_Table1,MATCH('312'!$V$16,_312_Table1_ColumnLookup,0),FALSE),
  IF(AND(VALUE(LEFT($A1790,3))=312,LEFT($G1790,5)="Total",$B1790="Q "),VLOOKUP('312'!$F$80,_312_Table1,MATCH('312'!$X$16,_312_Table1_ColumnLookup,0),FALSE),
  IF(AND(VALUE(LEFT($A1790,3))=312,LEFT($G1790,5)="Total"),VLOOKUP('312'!$F$80,_312_Table1,MATCH(LEFT($B1790,1),_312_Table1_ColumnLookup,0),FALSE),
  IF(AND(VALUE(LEFT($A1790,3))=312,LEN($I1790)=4,$B1790="G"),VLOOKUP($I1790,_312_Table1,MATCH('312'!$N$16,_312_Table1_ColumnLookup,0),FALSE),
  IF(AND(VALUE(LEFT($A1790,3))=312,LEN($I1790)=4,$B1790="O"),VLOOKUP($I1790,_312_Table1,MATCH('312'!$V$16,_312_Table1_ColumnLookup,0),FALSE),
  IF(AND(VALUE(LEFT($A1790,3))=312,LEN($I1790)=4,$B1790="Q"),VLOOKUP($I1790,_312_Table1,MATCH('312'!$X$16,_312_Table1_ColumnLookup,0),FALSE),
  IF(AND(VALUE(LEFT($A1790,3))=312,LEN($I1790)=4),VLOOKUP($I1790,_312_Table1,MATCH(LEFT($B1790,1),_312_Table1_ColumnLookup,0),FALSE)
+N("312"),
  IF(VALUE(LEFT($A1790,3))=313,VLOOKUP(VALUE(MID($B1790,2,1)),_313_Table1,MATCH(MID($B1790,1,1),_313_Table1_ColumnLookup,0),FALSE)
+N("313"),
  IF(AND(VALUE(LEFT($A1790,3))=314,LEN($B1790)=3),VLOOKUP(VALUE(MID($B1790,2,2)),_314_Table1,MATCH(MID($B1790,1,1),_314_Table1_ColumnLookup,0),FALSE),
  IF(VALUE(LEFT($A1790,3))=314,VLOOKUP(VALUE(MID($B1790,2,1)),_314_Table1,MATCH(MID($B1790,1,1),_314_Table1_ColumnLookup,0),FALSE)
+N("314"),
""))))))))))))))))))))))))</f>
        <v>#N/A</v>
      </c>
      <c r="E1790" s="238" t="e">
        <f>IF(AND(VALUE(LEFT($A1790,3))=309,LEN($B1790)=3),VLOOKUP(VALUE(MID($B1790,2,2)),_309_Table2,MATCH(MID($B1790,1,1),_309_Table2_ColumnLookup,0),FALSE),
  IF($C1790="309 LCR SummaryA",OneYearSCR,IF($C1790="309 LCR SummaryB",UltimateSCR,IF(VALUE(LEFT($A1790,3))=309,VLOOKUP(VALUE(MID($B1790,2,1)),_309_Table2,MATCH(MID($B1790,1,1),_309_Table2_ColumnLookup,0),FALSE)
+N("309"),
  IF(VALUE(LEFT($A1790,3))=310,VLOOKUP(VALUE(MID($B1790,2,1)),_310_Table2,MATCH(MID($B1790,1,1),_310_Table2_ColumnLookup,0),FALSE)
+N("310"),
  IF(AND(VALUE(LEFT($A1790,3))=311,LEN($I1790)=4),VLOOKUP($I1790,_311_Table2,MATCH($B1790,_311_Table2_ColumnLookup,0),FALSE),
  IF(AND(VALUE(LEFT($A1790,3))=311,OR($B1790="I2",$B1790="J2",$B1790="K2",$B1790="L2")),VLOOKUP('311'!$G$58,_311_Table2,MATCH(MID($B1790,1,1),_311_Table2_ColumnLookup,0),FALSE),
  IF(AND(VALUE(LEFT($A1790,3))=311,RIGHT($B1790,5)="Total"),VLOOKUP('311'!$G$59,_311_Table2,MATCH(MID($B1790,1,1),_311_Table2_ColumnLookup,0),FALSE),
  IF(VALUE(LEFT($A1790,3))=311,VLOOKUP(VALUE(MID($B1790,2,1)),_311_Table2,MATCH(MID($B1790,1,1),_311_Table2_ColumnLookup,0),FALSE)
+N("311"),
  IF(AND(VALUE(LEFT($A1790,3))=312,LEFT($G1790,10)="Unincepted",$B1790="G "),VLOOKUP(" ULO",_312_Table2,MATCH('312'!$N$16,_312_Table2_ColumnLookup,0),FALSE),
  IF(AND(VALUE(LEFT($A1790,3))=312,LEFT($G1790,10)="Unincepted",$B1790="O "),VLOOKUP(" ULO",_312_Table2,MATCH('312'!$V$16,_312_Table2_ColumnLookup,0),FALSE),
  IF(AND(VALUE(LEFT($A1790,3))=312,LEFT($G1790,10)="Unincepted",$B1790="Q "),VLOOKUP(" ULO",_312_Table2,MATCH('312'!$X$16,_312_Table2_ColumnLookup,0),FALSE),
  IF(AND(VALUE(LEFT($A1790,3))=312,LEFT($G1790,10)="Unincepted"),VLOOKUP(" ULO",_312_Table2,MATCH(LEFT($B1790,1),_312_Table2_ColumnLookup,0),FALSE),
  IF(AND(VALUE(LEFT($A1790,3))=312,LEFT($G1790,5)="Total",$B1790="G "),VLOOKUP('312'!$F$80,_312_Table2,MATCH('312'!$N$16,_312_Table2_ColumnLookup,0),FALSE),
  IF(AND(VALUE(LEFT($A1790,3))=312,LEFT($G1790,5)="Total",$B1790="O "),VLOOKUP('312'!$F$80,_312_Table2,MATCH('312'!$V$16,_312_Table2_ColumnLookup,0),FALSE),
  IF(AND(VALUE(LEFT($A1790,3))=312,LEFT($G1790,5)="Total",$B1790="Q "),VLOOKUP('312'!$F$80,_312_Table2,MATCH('312'!$X$16,_312_Table2_ColumnLookup,0),FALSE),
  IF(AND(VALUE(LEFT($A1790,3))=312,LEFT($G1790,5)="Total"),VLOOKUP('312'!$F$80,_312_Table2,MATCH(LEFT($B1790,1),_312_Table2_ColumnLookup,0),FALSE),
  IF(AND(VALUE(LEFT($A1790,3))=312,LEN($I1790)=4,$B1790="G"),VLOOKUP($I1790,_312_Table2,MATCH('312'!$N$16,_312_Table2_ColumnLookup,0),FALSE),
  IF(AND(VALUE(LEFT($A1790,3))=312,LEN($I1790)=4,$B1790="O"),VLOOKUP($I1790,_312_Table2,MATCH('312'!$V$16,_312_Table2_ColumnLookup,0),FALSE),
  IF(AND(VALUE(LEFT($A1790,3))=312,LEN($I1790)=4,$B1790="Q"),VLOOKUP($I1790,_312_Table2,MATCH('312'!$X$16,_312_Table2_ColumnLookup,0),FALSE),
  IF(AND(VALUE(LEFT($A1790,3))=312,LEN($I1790)=4),VLOOKUP($I1790,_312_Table2,MATCH(LEFT($B1790,1),_312_Table2_ColumnLookup,0),FALSE)
+N("312"),
  IF(VALUE(LEFT($A1790,3))=313,VLOOKUP(VALUE(MID($B1790,2,1)),_313_Table2,MATCH(MID($B1790,1,1),_313_Table2_ColumnLookup,0),FALSE)
+N("313"),
  IF(AND(VALUE(LEFT($A1790,3))=314,LEN($B1790)=3),VLOOKUP(VALUE(MID($B1790,2,2)),_314_Table2,MATCH(MID($B1790,1,1),_314_Table2_ColumnLookup,0),FALSE),
  IF(VALUE(LEFT($A1790,3))=314,VLOOKUP(VALUE(MID($B1790,2,1)),_314_Table2,MATCH(MID($B1790,1,1),_314_Table2_ColumnLookup,0),FALSE)
+N("314"),
""))))))))))))))))))))))))</f>
        <v>#N/A</v>
      </c>
      <c r="F1790" s="238" t="e">
        <f>IF(AND(VALUE(LEFT($A1790,3))=309,LEN($B1790)=3),VLOOKUP(VALUE(MID($B1790,2,2)),_309_Table3,MATCH(MID($B1790,1,1),_309_Table3_ColumnLookup,0),FALSE),
  IF($C1790="309 LCR SummaryA",OneYearSCR,IF($C1790="309 LCR SummaryB",UltimateSCR,IF(VALUE(LEFT($A1790,3))=309,VLOOKUP(VALUE(MID($B1790,2,1)),_309_Table3,MATCH(MID($B1790,1,1),_309_Table3_ColumnLookup,0),FALSE)
+N("309"),
  IF(VALUE(LEFT($A1790,3))=310,VLOOKUP(VALUE(MID($B1790,2,1)),_310_Table3,MATCH(MID($B1790,1,1),_310_Table3_ColumnLookup,0),FALSE)
+N("310"),
  IF(AND(VALUE(LEFT($A1790,3))=311,LEN($I1790)=4),VLOOKUP($I1790,_311_Table3,MATCH($B1790,_311_Table3_ColumnLookup,0),FALSE),
  IF(AND(VALUE(LEFT($A1790,3))=311,OR($B1790="I2",$B1790="J2",$B1790="K2",$B1790="L2")),VLOOKUP('311'!$G$58,_311_Table3,MATCH(MID($B1790,1,1),_311_Table3_ColumnLookup,0),FALSE),
  IF(AND(VALUE(LEFT($A1790,3))=311,RIGHT($B1790,5)="Total"),VLOOKUP('311'!$G$59,_311_Table3,MATCH(MID($B1790,1,1),_311_Table3_ColumnLookup,0),FALSE),
  IF(VALUE(LEFT($A1790,3))=311,VLOOKUP(VALUE(MID($B1790,2,1)),_311_Table3,MATCH(MID($B1790,1,1),_311_Table3_ColumnLookup,0),FALSE)
+N("311"),
  IF(AND(VALUE(LEFT($A1790,3))=312,LEFT($G1790,10)="Unincepted",$B1790="G "),VLOOKUP(" ULO",_312_Table3,MATCH('312'!$N$16,_312_Table3_ColumnLookup,0),FALSE),
  IF(AND(VALUE(LEFT($A1790,3))=312,LEFT($G1790,10)="Unincepted",$B1790="O "),VLOOKUP(" ULO",_312_Table3,MATCH('312'!$V$16,_312_Table3_ColumnLookup,0),FALSE),
  IF(AND(VALUE(LEFT($A1790,3))=312,LEFT($G1790,10)="Unincepted",$B1790="Q "),VLOOKUP(" ULO",_312_Table3,MATCH('312'!$X$16,_312_Table3_ColumnLookup,0),FALSE),
  IF(AND(VALUE(LEFT($A1790,3))=312,LEFT($G1790,10)="Unincepted"),VLOOKUP(" ULO",_312_Table3,MATCH(LEFT($B1790,1),_312_Table3_ColumnLookup,0),FALSE),
  IF(AND(VALUE(LEFT($A1790,3))=312,LEFT($G1790,5)="Total",$B1790="G "),VLOOKUP('312'!$F$80,_312_Table3,MATCH('312'!$N$16,_312_Table3_ColumnLookup,0),FALSE),
  IF(AND(VALUE(LEFT($A1790,3))=312,LEFT($G1790,5)="Total",$B1790="O "),VLOOKUP('312'!$F$80,_312_Table3,MATCH('312'!$V$16,_312_Table3_ColumnLookup,0),FALSE),
  IF(AND(VALUE(LEFT($A1790,3))=312,LEFT($G1790,5)="Total",$B1790="Q "),VLOOKUP('312'!$F$80,_312_Table3,MATCH('312'!$X$16,_312_Table3_ColumnLookup,0),FALSE),
  IF(AND(VALUE(LEFT($A1790,3))=312,LEFT($G1790,5)="Total"),VLOOKUP('312'!$F$80,_312_Table3,MATCH(LEFT($B1790,1),_312_Table3_ColumnLookup,0),FALSE),
  IF(AND(VALUE(LEFT($A1790,3))=312,LEN($I1790)=4,$B1790="G"),VLOOKUP($I1790,_312_Table3,MATCH('312'!$N$16,_312_Table3_ColumnLookup,0),FALSE),
  IF(AND(VALUE(LEFT($A1790,3))=312,LEN($I1790)=4,$B1790="O"),VLOOKUP($I1790,_312_Table3,MATCH('312'!$V$16,_312_Table3_ColumnLookup,0),FALSE),
  IF(AND(VALUE(LEFT($A1790,3))=312,LEN($I1790)=4,$B1790="Q"),VLOOKUP($I1790,_312_Table3,MATCH('312'!$X$16,_312_Table3_ColumnLookup,0),FALSE),
  IF(AND(VALUE(LEFT($A1790,3))=312,LEN($I1790)=4),VLOOKUP($I1790,_312_Table3,MATCH(LEFT($B1790,1),_312_Table3_ColumnLookup,0),FALSE)
+N("312"),
  IF(VALUE(LEFT($A1790,3))=313,VLOOKUP(VALUE(MID($B1790,2,1)),_313_Table3,MATCH(MID($B1790,1,1),_313_Table3_ColumnLookup,0),FALSE)
+N("313"),
  IF(AND(VALUE(LEFT($A1790,3))=314,LEN($B1790)=3),VLOOKUP(VALUE(MID($B1790,2,2)),_314_Table3,MATCH(MID($B1790,1,1),_314_Table3_ColumnLookup,0),FALSE),
  IF(VALUE(LEFT($A1790,3))=314,VLOOKUP(VALUE(MID($B1790,2,1)),_314_Table3,MATCH(MID($B1790,1,1),_314_Table3_ColumnLookup,0),FALSE)
+N("314"),
""))))))))))))))))))))))))</f>
        <v>#N/A</v>
      </c>
      <c r="H1790" s="321" t="str">
        <f>IFERROR(
IF(ISERROR($D1790)=FALSE,$D1790,IF(ISERROR($E1790)=FALSE,$E1790,IF(ISERROR($F1790)=FALSE,$F1790
+N("012 checkboxes"),
IF(
IF(OR(LEFT($A1790,9)="Syndicate",LEFT($A1790,12)="NewSyndicate"),VLOOKUP($A1790,'012'!$J:$ZW,MATCH("Link to button",'012'!$J$1:$ZW$1,0),0)
+N("309 checkbox"),
IF($C1790="309 LCR Summary0",VLOOKUP("Notes990",'309'!$P:$ZZ,MATCH("Link to button",'309'!$P$1:$ZZ$1,0),0)
+N("313 checkboxes"),
IF($C1790="313 Financial Information0LcmVsScr",IF($C1790="309 LCR Summary0",VLOOKUP("LcmVsScr",'309'!$N:$ZZ,MATCH("Link to button",'309'!$N$1:$ZZ$1,0),0),
IF($C1790="313 Financial Information0LcrDocAttached",IF($C1790="309 LCR Summary0",VLOOKUP("LcrDocAttached",'309'!$N:$ZZ,MATCH("Link to button",'309'!$N$1:$ZZ$1,0),
0)))))))=1,TRUE,FALSE)
))),"")</f>
        <v/>
      </c>
    </row>
    <row r="1791" spans="1:8">
      <c r="A1791" s="237" t="e">
        <f>VLOOKUP($G1791,CSVLookups!$B:$R,MATCH(A$1,CSVLookups!$B$1:$R$1,0),FALSE)</f>
        <v>#N/A</v>
      </c>
      <c r="B1791" s="237" t="e">
        <f>VLOOKUP($G1791,CSVLookups!$B:$R,MATCH(B$1,CSVLookups!$B$1:$R$1,0),FALSE)</f>
        <v>#N/A</v>
      </c>
      <c r="C1791" s="238" t="e">
        <f t="shared" si="28"/>
        <v>#N/A</v>
      </c>
      <c r="D1791" s="238" t="e">
        <f>IF(AND(VALUE(LEFT($A1791,3))=309,LEN($B1791)=3),VLOOKUP(VALUE(MID($B1791,2,2)),_309_Table1,MATCH(MID($B1791,1,1),_309_Table1_ColumnLookup,0),FALSE),
  IF($C1791="309 LCR SummaryA",OneYearSCR,IF($C1791="309 LCR SummaryB",UltimateSCR,IF(VALUE(LEFT($A1791,3))=309,VLOOKUP(VALUE(MID($B1791,2,1)),_309_Table1,MATCH(MID($B1791,1,1),_309_Table1_ColumnLookup,0),FALSE)
+N("309"),
  IF(VALUE(LEFT($A1791,3))=310,VLOOKUP(VALUE(MID($B1791,2,1)),_310_Table1,MATCH(MID($B1791,1,1),_310_Table1_ColumnLookup,0),FALSE)
+N("310"),
  IF(AND(VALUE(LEFT($A1791,3))=311,LEN($I1791)=4),VLOOKUP($I1791,_311_Table1,MATCH($B1791,_311_Table1_ColumnLookup,0),FALSE),
  IF(AND(VALUE(LEFT($A1791,3))=311,OR($B1791="I2",$B1791="J2",$B1791="K2",$B1791="L2")),VLOOKUP('311'!$G$58,_311_Table1,MATCH(MID($B1791,1,1),_311_Table1_ColumnLookup,0),FALSE),
  IF(AND(VALUE(LEFT($A1791,3))=311,RIGHT($B1791,5)="Total"),VLOOKUP('311'!$G$59,_311_Table1,MATCH(MID($B1791,1,1),_311_Table1_ColumnLookup,0),FALSE),
  IF(VALUE(LEFT($A1791,3))=311,VLOOKUP(VALUE(MID($B1791,2,1)),_311_Table1,MATCH(MID($B1791,1,1),_311_Table1_ColumnLookup,0),FALSE)
+N("311"),
  IF(AND(VALUE(LEFT($A1791,3))=312,LEFT($G1791,10)="Unincepted",$B1791="G "),VLOOKUP(" ULO",_312_Table1,MATCH('312'!$N$16,_312_Table1_ColumnLookup,0),FALSE),
  IF(AND(VALUE(LEFT($A1791,3))=312,LEFT($G1791,10)="Unincepted",$B1791="O "),VLOOKUP(" ULO",_312_Table1,MATCH('312'!$V$16,_312_Table1_ColumnLookup,0),FALSE),
  IF(AND(VALUE(LEFT($A1791,3))=312,LEFT($G1791,10)="Unincepted",$B1791="Q "),VLOOKUP(" ULO",_312_Table1,MATCH('312'!$X$16,_312_Table1_ColumnLookup,0),FALSE),
  IF(AND(VALUE(LEFT($A1791,3))=312,LEFT($G1791,10)="Unincepted"),VLOOKUP(" ULO",_312_Table1,MATCH(LEFT($B1791,1),_312_Table1_ColumnLookup,0),FALSE),
  IF(AND(VALUE(LEFT($A1791,3))=312,LEFT($G1791,5)="Total",$B1791="G "),VLOOKUP('312'!$F$80,_312_Table1,MATCH('312'!$N$16,_312_Table1_ColumnLookup,0),FALSE),
  IF(AND(VALUE(LEFT($A1791,3))=312,LEFT($G1791,5)="Total",$B1791="O "),VLOOKUP('312'!$F$80,_312_Table1,MATCH('312'!$V$16,_312_Table1_ColumnLookup,0),FALSE),
  IF(AND(VALUE(LEFT($A1791,3))=312,LEFT($G1791,5)="Total",$B1791="Q "),VLOOKUP('312'!$F$80,_312_Table1,MATCH('312'!$X$16,_312_Table1_ColumnLookup,0),FALSE),
  IF(AND(VALUE(LEFT($A1791,3))=312,LEFT($G1791,5)="Total"),VLOOKUP('312'!$F$80,_312_Table1,MATCH(LEFT($B1791,1),_312_Table1_ColumnLookup,0),FALSE),
  IF(AND(VALUE(LEFT($A1791,3))=312,LEN($I1791)=4,$B1791="G"),VLOOKUP($I1791,_312_Table1,MATCH('312'!$N$16,_312_Table1_ColumnLookup,0),FALSE),
  IF(AND(VALUE(LEFT($A1791,3))=312,LEN($I1791)=4,$B1791="O"),VLOOKUP($I1791,_312_Table1,MATCH('312'!$V$16,_312_Table1_ColumnLookup,0),FALSE),
  IF(AND(VALUE(LEFT($A1791,3))=312,LEN($I1791)=4,$B1791="Q"),VLOOKUP($I1791,_312_Table1,MATCH('312'!$X$16,_312_Table1_ColumnLookup,0),FALSE),
  IF(AND(VALUE(LEFT($A1791,3))=312,LEN($I1791)=4),VLOOKUP($I1791,_312_Table1,MATCH(LEFT($B1791,1),_312_Table1_ColumnLookup,0),FALSE)
+N("312"),
  IF(VALUE(LEFT($A1791,3))=313,VLOOKUP(VALUE(MID($B1791,2,1)),_313_Table1,MATCH(MID($B1791,1,1),_313_Table1_ColumnLookup,0),FALSE)
+N("313"),
  IF(AND(VALUE(LEFT($A1791,3))=314,LEN($B1791)=3),VLOOKUP(VALUE(MID($B1791,2,2)),_314_Table1,MATCH(MID($B1791,1,1),_314_Table1_ColumnLookup,0),FALSE),
  IF(VALUE(LEFT($A1791,3))=314,VLOOKUP(VALUE(MID($B1791,2,1)),_314_Table1,MATCH(MID($B1791,1,1),_314_Table1_ColumnLookup,0),FALSE)
+N("314"),
""))))))))))))))))))))))))</f>
        <v>#N/A</v>
      </c>
      <c r="E1791" s="238" t="e">
        <f>IF(AND(VALUE(LEFT($A1791,3))=309,LEN($B1791)=3),VLOOKUP(VALUE(MID($B1791,2,2)),_309_Table2,MATCH(MID($B1791,1,1),_309_Table2_ColumnLookup,0),FALSE),
  IF($C1791="309 LCR SummaryA",OneYearSCR,IF($C1791="309 LCR SummaryB",UltimateSCR,IF(VALUE(LEFT($A1791,3))=309,VLOOKUP(VALUE(MID($B1791,2,1)),_309_Table2,MATCH(MID($B1791,1,1),_309_Table2_ColumnLookup,0),FALSE)
+N("309"),
  IF(VALUE(LEFT($A1791,3))=310,VLOOKUP(VALUE(MID($B1791,2,1)),_310_Table2,MATCH(MID($B1791,1,1),_310_Table2_ColumnLookup,0),FALSE)
+N("310"),
  IF(AND(VALUE(LEFT($A1791,3))=311,LEN($I1791)=4),VLOOKUP($I1791,_311_Table2,MATCH($B1791,_311_Table2_ColumnLookup,0),FALSE),
  IF(AND(VALUE(LEFT($A1791,3))=311,OR($B1791="I2",$B1791="J2",$B1791="K2",$B1791="L2")),VLOOKUP('311'!$G$58,_311_Table2,MATCH(MID($B1791,1,1),_311_Table2_ColumnLookup,0),FALSE),
  IF(AND(VALUE(LEFT($A1791,3))=311,RIGHT($B1791,5)="Total"),VLOOKUP('311'!$G$59,_311_Table2,MATCH(MID($B1791,1,1),_311_Table2_ColumnLookup,0),FALSE),
  IF(VALUE(LEFT($A1791,3))=311,VLOOKUP(VALUE(MID($B1791,2,1)),_311_Table2,MATCH(MID($B1791,1,1),_311_Table2_ColumnLookup,0),FALSE)
+N("311"),
  IF(AND(VALUE(LEFT($A1791,3))=312,LEFT($G1791,10)="Unincepted",$B1791="G "),VLOOKUP(" ULO",_312_Table2,MATCH('312'!$N$16,_312_Table2_ColumnLookup,0),FALSE),
  IF(AND(VALUE(LEFT($A1791,3))=312,LEFT($G1791,10)="Unincepted",$B1791="O "),VLOOKUP(" ULO",_312_Table2,MATCH('312'!$V$16,_312_Table2_ColumnLookup,0),FALSE),
  IF(AND(VALUE(LEFT($A1791,3))=312,LEFT($G1791,10)="Unincepted",$B1791="Q "),VLOOKUP(" ULO",_312_Table2,MATCH('312'!$X$16,_312_Table2_ColumnLookup,0),FALSE),
  IF(AND(VALUE(LEFT($A1791,3))=312,LEFT($G1791,10)="Unincepted"),VLOOKUP(" ULO",_312_Table2,MATCH(LEFT($B1791,1),_312_Table2_ColumnLookup,0),FALSE),
  IF(AND(VALUE(LEFT($A1791,3))=312,LEFT($G1791,5)="Total",$B1791="G "),VLOOKUP('312'!$F$80,_312_Table2,MATCH('312'!$N$16,_312_Table2_ColumnLookup,0),FALSE),
  IF(AND(VALUE(LEFT($A1791,3))=312,LEFT($G1791,5)="Total",$B1791="O "),VLOOKUP('312'!$F$80,_312_Table2,MATCH('312'!$V$16,_312_Table2_ColumnLookup,0),FALSE),
  IF(AND(VALUE(LEFT($A1791,3))=312,LEFT($G1791,5)="Total",$B1791="Q "),VLOOKUP('312'!$F$80,_312_Table2,MATCH('312'!$X$16,_312_Table2_ColumnLookup,0),FALSE),
  IF(AND(VALUE(LEFT($A1791,3))=312,LEFT($G1791,5)="Total"),VLOOKUP('312'!$F$80,_312_Table2,MATCH(LEFT($B1791,1),_312_Table2_ColumnLookup,0),FALSE),
  IF(AND(VALUE(LEFT($A1791,3))=312,LEN($I1791)=4,$B1791="G"),VLOOKUP($I1791,_312_Table2,MATCH('312'!$N$16,_312_Table2_ColumnLookup,0),FALSE),
  IF(AND(VALUE(LEFT($A1791,3))=312,LEN($I1791)=4,$B1791="O"),VLOOKUP($I1791,_312_Table2,MATCH('312'!$V$16,_312_Table2_ColumnLookup,0),FALSE),
  IF(AND(VALUE(LEFT($A1791,3))=312,LEN($I1791)=4,$B1791="Q"),VLOOKUP($I1791,_312_Table2,MATCH('312'!$X$16,_312_Table2_ColumnLookup,0),FALSE),
  IF(AND(VALUE(LEFT($A1791,3))=312,LEN($I1791)=4),VLOOKUP($I1791,_312_Table2,MATCH(LEFT($B1791,1),_312_Table2_ColumnLookup,0),FALSE)
+N("312"),
  IF(VALUE(LEFT($A1791,3))=313,VLOOKUP(VALUE(MID($B1791,2,1)),_313_Table2,MATCH(MID($B1791,1,1),_313_Table2_ColumnLookup,0),FALSE)
+N("313"),
  IF(AND(VALUE(LEFT($A1791,3))=314,LEN($B1791)=3),VLOOKUP(VALUE(MID($B1791,2,2)),_314_Table2,MATCH(MID($B1791,1,1),_314_Table2_ColumnLookup,0),FALSE),
  IF(VALUE(LEFT($A1791,3))=314,VLOOKUP(VALUE(MID($B1791,2,1)),_314_Table2,MATCH(MID($B1791,1,1),_314_Table2_ColumnLookup,0),FALSE)
+N("314"),
""))))))))))))))))))))))))</f>
        <v>#N/A</v>
      </c>
      <c r="F1791" s="238" t="e">
        <f>IF(AND(VALUE(LEFT($A1791,3))=309,LEN($B1791)=3),VLOOKUP(VALUE(MID($B1791,2,2)),_309_Table3,MATCH(MID($B1791,1,1),_309_Table3_ColumnLookup,0),FALSE),
  IF($C1791="309 LCR SummaryA",OneYearSCR,IF($C1791="309 LCR SummaryB",UltimateSCR,IF(VALUE(LEFT($A1791,3))=309,VLOOKUP(VALUE(MID($B1791,2,1)),_309_Table3,MATCH(MID($B1791,1,1),_309_Table3_ColumnLookup,0),FALSE)
+N("309"),
  IF(VALUE(LEFT($A1791,3))=310,VLOOKUP(VALUE(MID($B1791,2,1)),_310_Table3,MATCH(MID($B1791,1,1),_310_Table3_ColumnLookup,0),FALSE)
+N("310"),
  IF(AND(VALUE(LEFT($A1791,3))=311,LEN($I1791)=4),VLOOKUP($I1791,_311_Table3,MATCH($B1791,_311_Table3_ColumnLookup,0),FALSE),
  IF(AND(VALUE(LEFT($A1791,3))=311,OR($B1791="I2",$B1791="J2",$B1791="K2",$B1791="L2")),VLOOKUP('311'!$G$58,_311_Table3,MATCH(MID($B1791,1,1),_311_Table3_ColumnLookup,0),FALSE),
  IF(AND(VALUE(LEFT($A1791,3))=311,RIGHT($B1791,5)="Total"),VLOOKUP('311'!$G$59,_311_Table3,MATCH(MID($B1791,1,1),_311_Table3_ColumnLookup,0),FALSE),
  IF(VALUE(LEFT($A1791,3))=311,VLOOKUP(VALUE(MID($B1791,2,1)),_311_Table3,MATCH(MID($B1791,1,1),_311_Table3_ColumnLookup,0),FALSE)
+N("311"),
  IF(AND(VALUE(LEFT($A1791,3))=312,LEFT($G1791,10)="Unincepted",$B1791="G "),VLOOKUP(" ULO",_312_Table3,MATCH('312'!$N$16,_312_Table3_ColumnLookup,0),FALSE),
  IF(AND(VALUE(LEFT($A1791,3))=312,LEFT($G1791,10)="Unincepted",$B1791="O "),VLOOKUP(" ULO",_312_Table3,MATCH('312'!$V$16,_312_Table3_ColumnLookup,0),FALSE),
  IF(AND(VALUE(LEFT($A1791,3))=312,LEFT($G1791,10)="Unincepted",$B1791="Q "),VLOOKUP(" ULO",_312_Table3,MATCH('312'!$X$16,_312_Table3_ColumnLookup,0),FALSE),
  IF(AND(VALUE(LEFT($A1791,3))=312,LEFT($G1791,10)="Unincepted"),VLOOKUP(" ULO",_312_Table3,MATCH(LEFT($B1791,1),_312_Table3_ColumnLookup,0),FALSE),
  IF(AND(VALUE(LEFT($A1791,3))=312,LEFT($G1791,5)="Total",$B1791="G "),VLOOKUP('312'!$F$80,_312_Table3,MATCH('312'!$N$16,_312_Table3_ColumnLookup,0),FALSE),
  IF(AND(VALUE(LEFT($A1791,3))=312,LEFT($G1791,5)="Total",$B1791="O "),VLOOKUP('312'!$F$80,_312_Table3,MATCH('312'!$V$16,_312_Table3_ColumnLookup,0),FALSE),
  IF(AND(VALUE(LEFT($A1791,3))=312,LEFT($G1791,5)="Total",$B1791="Q "),VLOOKUP('312'!$F$80,_312_Table3,MATCH('312'!$X$16,_312_Table3_ColumnLookup,0),FALSE),
  IF(AND(VALUE(LEFT($A1791,3))=312,LEFT($G1791,5)="Total"),VLOOKUP('312'!$F$80,_312_Table3,MATCH(LEFT($B1791,1),_312_Table3_ColumnLookup,0),FALSE),
  IF(AND(VALUE(LEFT($A1791,3))=312,LEN($I1791)=4,$B1791="G"),VLOOKUP($I1791,_312_Table3,MATCH('312'!$N$16,_312_Table3_ColumnLookup,0),FALSE),
  IF(AND(VALUE(LEFT($A1791,3))=312,LEN($I1791)=4,$B1791="O"),VLOOKUP($I1791,_312_Table3,MATCH('312'!$V$16,_312_Table3_ColumnLookup,0),FALSE),
  IF(AND(VALUE(LEFT($A1791,3))=312,LEN($I1791)=4,$B1791="Q"),VLOOKUP($I1791,_312_Table3,MATCH('312'!$X$16,_312_Table3_ColumnLookup,0),FALSE),
  IF(AND(VALUE(LEFT($A1791,3))=312,LEN($I1791)=4),VLOOKUP($I1791,_312_Table3,MATCH(LEFT($B1791,1),_312_Table3_ColumnLookup,0),FALSE)
+N("312"),
  IF(VALUE(LEFT($A1791,3))=313,VLOOKUP(VALUE(MID($B1791,2,1)),_313_Table3,MATCH(MID($B1791,1,1),_313_Table3_ColumnLookup,0),FALSE)
+N("313"),
  IF(AND(VALUE(LEFT($A1791,3))=314,LEN($B1791)=3),VLOOKUP(VALUE(MID($B1791,2,2)),_314_Table3,MATCH(MID($B1791,1,1),_314_Table3_ColumnLookup,0),FALSE),
  IF(VALUE(LEFT($A1791,3))=314,VLOOKUP(VALUE(MID($B1791,2,1)),_314_Table3,MATCH(MID($B1791,1,1),_314_Table3_ColumnLookup,0),FALSE)
+N("314"),
""))))))))))))))))))))))))</f>
        <v>#N/A</v>
      </c>
      <c r="H1791" s="321" t="str">
        <f>IFERROR(
IF(ISERROR($D1791)=FALSE,$D1791,IF(ISERROR($E1791)=FALSE,$E1791,IF(ISERROR($F1791)=FALSE,$F1791
+N("012 checkboxes"),
IF(
IF(OR(LEFT($A1791,9)="Syndicate",LEFT($A1791,12)="NewSyndicate"),VLOOKUP($A1791,'012'!$J:$ZW,MATCH("Link to button",'012'!$J$1:$ZW$1,0),0)
+N("309 checkbox"),
IF($C1791="309 LCR Summary0",VLOOKUP("Notes990",'309'!$P:$ZZ,MATCH("Link to button",'309'!$P$1:$ZZ$1,0),0)
+N("313 checkboxes"),
IF($C1791="313 Financial Information0LcmVsScr",IF($C1791="309 LCR Summary0",VLOOKUP("LcmVsScr",'309'!$N:$ZZ,MATCH("Link to button",'309'!$N$1:$ZZ$1,0),0),
IF($C1791="313 Financial Information0LcrDocAttached",IF($C1791="309 LCR Summary0",VLOOKUP("LcrDocAttached",'309'!$N:$ZZ,MATCH("Link to button",'309'!$N$1:$ZZ$1,0),
0)))))))=1,TRUE,FALSE)
))),"")</f>
        <v/>
      </c>
    </row>
    <row r="1792" spans="1:8">
      <c r="A1792" s="237" t="e">
        <f>VLOOKUP($G1792,CSVLookups!$B:$R,MATCH(A$1,CSVLookups!$B$1:$R$1,0),FALSE)</f>
        <v>#N/A</v>
      </c>
      <c r="B1792" s="237" t="e">
        <f>VLOOKUP($G1792,CSVLookups!$B:$R,MATCH(B$1,CSVLookups!$B$1:$R$1,0),FALSE)</f>
        <v>#N/A</v>
      </c>
      <c r="C1792" s="238" t="e">
        <f t="shared" si="28"/>
        <v>#N/A</v>
      </c>
      <c r="D1792" s="238" t="e">
        <f>IF(AND(VALUE(LEFT($A1792,3))=309,LEN($B1792)=3),VLOOKUP(VALUE(MID($B1792,2,2)),_309_Table1,MATCH(MID($B1792,1,1),_309_Table1_ColumnLookup,0),FALSE),
  IF($C1792="309 LCR SummaryA",OneYearSCR,IF($C1792="309 LCR SummaryB",UltimateSCR,IF(VALUE(LEFT($A1792,3))=309,VLOOKUP(VALUE(MID($B1792,2,1)),_309_Table1,MATCH(MID($B1792,1,1),_309_Table1_ColumnLookup,0),FALSE)
+N("309"),
  IF(VALUE(LEFT($A1792,3))=310,VLOOKUP(VALUE(MID($B1792,2,1)),_310_Table1,MATCH(MID($B1792,1,1),_310_Table1_ColumnLookup,0),FALSE)
+N("310"),
  IF(AND(VALUE(LEFT($A1792,3))=311,LEN($I1792)=4),VLOOKUP($I1792,_311_Table1,MATCH($B1792,_311_Table1_ColumnLookup,0),FALSE),
  IF(AND(VALUE(LEFT($A1792,3))=311,OR($B1792="I2",$B1792="J2",$B1792="K2",$B1792="L2")),VLOOKUP('311'!$G$58,_311_Table1,MATCH(MID($B1792,1,1),_311_Table1_ColumnLookup,0),FALSE),
  IF(AND(VALUE(LEFT($A1792,3))=311,RIGHT($B1792,5)="Total"),VLOOKUP('311'!$G$59,_311_Table1,MATCH(MID($B1792,1,1),_311_Table1_ColumnLookup,0),FALSE),
  IF(VALUE(LEFT($A1792,3))=311,VLOOKUP(VALUE(MID($B1792,2,1)),_311_Table1,MATCH(MID($B1792,1,1),_311_Table1_ColumnLookup,0),FALSE)
+N("311"),
  IF(AND(VALUE(LEFT($A1792,3))=312,LEFT($G1792,10)="Unincepted",$B1792="G "),VLOOKUP(" ULO",_312_Table1,MATCH('312'!$N$16,_312_Table1_ColumnLookup,0),FALSE),
  IF(AND(VALUE(LEFT($A1792,3))=312,LEFT($G1792,10)="Unincepted",$B1792="O "),VLOOKUP(" ULO",_312_Table1,MATCH('312'!$V$16,_312_Table1_ColumnLookup,0),FALSE),
  IF(AND(VALUE(LEFT($A1792,3))=312,LEFT($G1792,10)="Unincepted",$B1792="Q "),VLOOKUP(" ULO",_312_Table1,MATCH('312'!$X$16,_312_Table1_ColumnLookup,0),FALSE),
  IF(AND(VALUE(LEFT($A1792,3))=312,LEFT($G1792,10)="Unincepted"),VLOOKUP(" ULO",_312_Table1,MATCH(LEFT($B1792,1),_312_Table1_ColumnLookup,0),FALSE),
  IF(AND(VALUE(LEFT($A1792,3))=312,LEFT($G1792,5)="Total",$B1792="G "),VLOOKUP('312'!$F$80,_312_Table1,MATCH('312'!$N$16,_312_Table1_ColumnLookup,0),FALSE),
  IF(AND(VALUE(LEFT($A1792,3))=312,LEFT($G1792,5)="Total",$B1792="O "),VLOOKUP('312'!$F$80,_312_Table1,MATCH('312'!$V$16,_312_Table1_ColumnLookup,0),FALSE),
  IF(AND(VALUE(LEFT($A1792,3))=312,LEFT($G1792,5)="Total",$B1792="Q "),VLOOKUP('312'!$F$80,_312_Table1,MATCH('312'!$X$16,_312_Table1_ColumnLookup,0),FALSE),
  IF(AND(VALUE(LEFT($A1792,3))=312,LEFT($G1792,5)="Total"),VLOOKUP('312'!$F$80,_312_Table1,MATCH(LEFT($B1792,1),_312_Table1_ColumnLookup,0),FALSE),
  IF(AND(VALUE(LEFT($A1792,3))=312,LEN($I1792)=4,$B1792="G"),VLOOKUP($I1792,_312_Table1,MATCH('312'!$N$16,_312_Table1_ColumnLookup,0),FALSE),
  IF(AND(VALUE(LEFT($A1792,3))=312,LEN($I1792)=4,$B1792="O"),VLOOKUP($I1792,_312_Table1,MATCH('312'!$V$16,_312_Table1_ColumnLookup,0),FALSE),
  IF(AND(VALUE(LEFT($A1792,3))=312,LEN($I1792)=4,$B1792="Q"),VLOOKUP($I1792,_312_Table1,MATCH('312'!$X$16,_312_Table1_ColumnLookup,0),FALSE),
  IF(AND(VALUE(LEFT($A1792,3))=312,LEN($I1792)=4),VLOOKUP($I1792,_312_Table1,MATCH(LEFT($B1792,1),_312_Table1_ColumnLookup,0),FALSE)
+N("312"),
  IF(VALUE(LEFT($A1792,3))=313,VLOOKUP(VALUE(MID($B1792,2,1)),_313_Table1,MATCH(MID($B1792,1,1),_313_Table1_ColumnLookup,0),FALSE)
+N("313"),
  IF(AND(VALUE(LEFT($A1792,3))=314,LEN($B1792)=3),VLOOKUP(VALUE(MID($B1792,2,2)),_314_Table1,MATCH(MID($B1792,1,1),_314_Table1_ColumnLookup,0),FALSE),
  IF(VALUE(LEFT($A1792,3))=314,VLOOKUP(VALUE(MID($B1792,2,1)),_314_Table1,MATCH(MID($B1792,1,1),_314_Table1_ColumnLookup,0),FALSE)
+N("314"),
""))))))))))))))))))))))))</f>
        <v>#N/A</v>
      </c>
      <c r="E1792" s="238" t="e">
        <f>IF(AND(VALUE(LEFT($A1792,3))=309,LEN($B1792)=3),VLOOKUP(VALUE(MID($B1792,2,2)),_309_Table2,MATCH(MID($B1792,1,1),_309_Table2_ColumnLookup,0),FALSE),
  IF($C1792="309 LCR SummaryA",OneYearSCR,IF($C1792="309 LCR SummaryB",UltimateSCR,IF(VALUE(LEFT($A1792,3))=309,VLOOKUP(VALUE(MID($B1792,2,1)),_309_Table2,MATCH(MID($B1792,1,1),_309_Table2_ColumnLookup,0),FALSE)
+N("309"),
  IF(VALUE(LEFT($A1792,3))=310,VLOOKUP(VALUE(MID($B1792,2,1)),_310_Table2,MATCH(MID($B1792,1,1),_310_Table2_ColumnLookup,0),FALSE)
+N("310"),
  IF(AND(VALUE(LEFT($A1792,3))=311,LEN($I1792)=4),VLOOKUP($I1792,_311_Table2,MATCH($B1792,_311_Table2_ColumnLookup,0),FALSE),
  IF(AND(VALUE(LEFT($A1792,3))=311,OR($B1792="I2",$B1792="J2",$B1792="K2",$B1792="L2")),VLOOKUP('311'!$G$58,_311_Table2,MATCH(MID($B1792,1,1),_311_Table2_ColumnLookup,0),FALSE),
  IF(AND(VALUE(LEFT($A1792,3))=311,RIGHT($B1792,5)="Total"),VLOOKUP('311'!$G$59,_311_Table2,MATCH(MID($B1792,1,1),_311_Table2_ColumnLookup,0),FALSE),
  IF(VALUE(LEFT($A1792,3))=311,VLOOKUP(VALUE(MID($B1792,2,1)),_311_Table2,MATCH(MID($B1792,1,1),_311_Table2_ColumnLookup,0),FALSE)
+N("311"),
  IF(AND(VALUE(LEFT($A1792,3))=312,LEFT($G1792,10)="Unincepted",$B1792="G "),VLOOKUP(" ULO",_312_Table2,MATCH('312'!$N$16,_312_Table2_ColumnLookup,0),FALSE),
  IF(AND(VALUE(LEFT($A1792,3))=312,LEFT($G1792,10)="Unincepted",$B1792="O "),VLOOKUP(" ULO",_312_Table2,MATCH('312'!$V$16,_312_Table2_ColumnLookup,0),FALSE),
  IF(AND(VALUE(LEFT($A1792,3))=312,LEFT($G1792,10)="Unincepted",$B1792="Q "),VLOOKUP(" ULO",_312_Table2,MATCH('312'!$X$16,_312_Table2_ColumnLookup,0),FALSE),
  IF(AND(VALUE(LEFT($A1792,3))=312,LEFT($G1792,10)="Unincepted"),VLOOKUP(" ULO",_312_Table2,MATCH(LEFT($B1792,1),_312_Table2_ColumnLookup,0),FALSE),
  IF(AND(VALUE(LEFT($A1792,3))=312,LEFT($G1792,5)="Total",$B1792="G "),VLOOKUP('312'!$F$80,_312_Table2,MATCH('312'!$N$16,_312_Table2_ColumnLookup,0),FALSE),
  IF(AND(VALUE(LEFT($A1792,3))=312,LEFT($G1792,5)="Total",$B1792="O "),VLOOKUP('312'!$F$80,_312_Table2,MATCH('312'!$V$16,_312_Table2_ColumnLookup,0),FALSE),
  IF(AND(VALUE(LEFT($A1792,3))=312,LEFT($G1792,5)="Total",$B1792="Q "),VLOOKUP('312'!$F$80,_312_Table2,MATCH('312'!$X$16,_312_Table2_ColumnLookup,0),FALSE),
  IF(AND(VALUE(LEFT($A1792,3))=312,LEFT($G1792,5)="Total"),VLOOKUP('312'!$F$80,_312_Table2,MATCH(LEFT($B1792,1),_312_Table2_ColumnLookup,0),FALSE),
  IF(AND(VALUE(LEFT($A1792,3))=312,LEN($I1792)=4,$B1792="G"),VLOOKUP($I1792,_312_Table2,MATCH('312'!$N$16,_312_Table2_ColumnLookup,0),FALSE),
  IF(AND(VALUE(LEFT($A1792,3))=312,LEN($I1792)=4,$B1792="O"),VLOOKUP($I1792,_312_Table2,MATCH('312'!$V$16,_312_Table2_ColumnLookup,0),FALSE),
  IF(AND(VALUE(LEFT($A1792,3))=312,LEN($I1792)=4,$B1792="Q"),VLOOKUP($I1792,_312_Table2,MATCH('312'!$X$16,_312_Table2_ColumnLookup,0),FALSE),
  IF(AND(VALUE(LEFT($A1792,3))=312,LEN($I1792)=4),VLOOKUP($I1792,_312_Table2,MATCH(LEFT($B1792,1),_312_Table2_ColumnLookup,0),FALSE)
+N("312"),
  IF(VALUE(LEFT($A1792,3))=313,VLOOKUP(VALUE(MID($B1792,2,1)),_313_Table2,MATCH(MID($B1792,1,1),_313_Table2_ColumnLookup,0),FALSE)
+N("313"),
  IF(AND(VALUE(LEFT($A1792,3))=314,LEN($B1792)=3),VLOOKUP(VALUE(MID($B1792,2,2)),_314_Table2,MATCH(MID($B1792,1,1),_314_Table2_ColumnLookup,0),FALSE),
  IF(VALUE(LEFT($A1792,3))=314,VLOOKUP(VALUE(MID($B1792,2,1)),_314_Table2,MATCH(MID($B1792,1,1),_314_Table2_ColumnLookup,0),FALSE)
+N("314"),
""))))))))))))))))))))))))</f>
        <v>#N/A</v>
      </c>
      <c r="F1792" s="238" t="e">
        <f>IF(AND(VALUE(LEFT($A1792,3))=309,LEN($B1792)=3),VLOOKUP(VALUE(MID($B1792,2,2)),_309_Table3,MATCH(MID($B1792,1,1),_309_Table3_ColumnLookup,0),FALSE),
  IF($C1792="309 LCR SummaryA",OneYearSCR,IF($C1792="309 LCR SummaryB",UltimateSCR,IF(VALUE(LEFT($A1792,3))=309,VLOOKUP(VALUE(MID($B1792,2,1)),_309_Table3,MATCH(MID($B1792,1,1),_309_Table3_ColumnLookup,0),FALSE)
+N("309"),
  IF(VALUE(LEFT($A1792,3))=310,VLOOKUP(VALUE(MID($B1792,2,1)),_310_Table3,MATCH(MID($B1792,1,1),_310_Table3_ColumnLookup,0),FALSE)
+N("310"),
  IF(AND(VALUE(LEFT($A1792,3))=311,LEN($I1792)=4),VLOOKUP($I1792,_311_Table3,MATCH($B1792,_311_Table3_ColumnLookup,0),FALSE),
  IF(AND(VALUE(LEFT($A1792,3))=311,OR($B1792="I2",$B1792="J2",$B1792="K2",$B1792="L2")),VLOOKUP('311'!$G$58,_311_Table3,MATCH(MID($B1792,1,1),_311_Table3_ColumnLookup,0),FALSE),
  IF(AND(VALUE(LEFT($A1792,3))=311,RIGHT($B1792,5)="Total"),VLOOKUP('311'!$G$59,_311_Table3,MATCH(MID($B1792,1,1),_311_Table3_ColumnLookup,0),FALSE),
  IF(VALUE(LEFT($A1792,3))=311,VLOOKUP(VALUE(MID($B1792,2,1)),_311_Table3,MATCH(MID($B1792,1,1),_311_Table3_ColumnLookup,0),FALSE)
+N("311"),
  IF(AND(VALUE(LEFT($A1792,3))=312,LEFT($G1792,10)="Unincepted",$B1792="G "),VLOOKUP(" ULO",_312_Table3,MATCH('312'!$N$16,_312_Table3_ColumnLookup,0),FALSE),
  IF(AND(VALUE(LEFT($A1792,3))=312,LEFT($G1792,10)="Unincepted",$B1792="O "),VLOOKUP(" ULO",_312_Table3,MATCH('312'!$V$16,_312_Table3_ColumnLookup,0),FALSE),
  IF(AND(VALUE(LEFT($A1792,3))=312,LEFT($G1792,10)="Unincepted",$B1792="Q "),VLOOKUP(" ULO",_312_Table3,MATCH('312'!$X$16,_312_Table3_ColumnLookup,0),FALSE),
  IF(AND(VALUE(LEFT($A1792,3))=312,LEFT($G1792,10)="Unincepted"),VLOOKUP(" ULO",_312_Table3,MATCH(LEFT($B1792,1),_312_Table3_ColumnLookup,0),FALSE),
  IF(AND(VALUE(LEFT($A1792,3))=312,LEFT($G1792,5)="Total",$B1792="G "),VLOOKUP('312'!$F$80,_312_Table3,MATCH('312'!$N$16,_312_Table3_ColumnLookup,0),FALSE),
  IF(AND(VALUE(LEFT($A1792,3))=312,LEFT($G1792,5)="Total",$B1792="O "),VLOOKUP('312'!$F$80,_312_Table3,MATCH('312'!$V$16,_312_Table3_ColumnLookup,0),FALSE),
  IF(AND(VALUE(LEFT($A1792,3))=312,LEFT($G1792,5)="Total",$B1792="Q "),VLOOKUP('312'!$F$80,_312_Table3,MATCH('312'!$X$16,_312_Table3_ColumnLookup,0),FALSE),
  IF(AND(VALUE(LEFT($A1792,3))=312,LEFT($G1792,5)="Total"),VLOOKUP('312'!$F$80,_312_Table3,MATCH(LEFT($B1792,1),_312_Table3_ColumnLookup,0),FALSE),
  IF(AND(VALUE(LEFT($A1792,3))=312,LEN($I1792)=4,$B1792="G"),VLOOKUP($I1792,_312_Table3,MATCH('312'!$N$16,_312_Table3_ColumnLookup,0),FALSE),
  IF(AND(VALUE(LEFT($A1792,3))=312,LEN($I1792)=4,$B1792="O"),VLOOKUP($I1792,_312_Table3,MATCH('312'!$V$16,_312_Table3_ColumnLookup,0),FALSE),
  IF(AND(VALUE(LEFT($A1792,3))=312,LEN($I1792)=4,$B1792="Q"),VLOOKUP($I1792,_312_Table3,MATCH('312'!$X$16,_312_Table3_ColumnLookup,0),FALSE),
  IF(AND(VALUE(LEFT($A1792,3))=312,LEN($I1792)=4),VLOOKUP($I1792,_312_Table3,MATCH(LEFT($B1792,1),_312_Table3_ColumnLookup,0),FALSE)
+N("312"),
  IF(VALUE(LEFT($A1792,3))=313,VLOOKUP(VALUE(MID($B1792,2,1)),_313_Table3,MATCH(MID($B1792,1,1),_313_Table3_ColumnLookup,0),FALSE)
+N("313"),
  IF(AND(VALUE(LEFT($A1792,3))=314,LEN($B1792)=3),VLOOKUP(VALUE(MID($B1792,2,2)),_314_Table3,MATCH(MID($B1792,1,1),_314_Table3_ColumnLookup,0),FALSE),
  IF(VALUE(LEFT($A1792,3))=314,VLOOKUP(VALUE(MID($B1792,2,1)),_314_Table3,MATCH(MID($B1792,1,1),_314_Table3_ColumnLookup,0),FALSE)
+N("314"),
""))))))))))))))))))))))))</f>
        <v>#N/A</v>
      </c>
      <c r="H1792" s="321" t="str">
        <f>IFERROR(
IF(ISERROR($D1792)=FALSE,$D1792,IF(ISERROR($E1792)=FALSE,$E1792,IF(ISERROR($F1792)=FALSE,$F1792
+N("012 checkboxes"),
IF(
IF(OR(LEFT($A1792,9)="Syndicate",LEFT($A1792,12)="NewSyndicate"),VLOOKUP($A1792,'012'!$J:$ZW,MATCH("Link to button",'012'!$J$1:$ZW$1,0),0)
+N("309 checkbox"),
IF($C1792="309 LCR Summary0",VLOOKUP("Notes990",'309'!$P:$ZZ,MATCH("Link to button",'309'!$P$1:$ZZ$1,0),0)
+N("313 checkboxes"),
IF($C1792="313 Financial Information0LcmVsScr",IF($C1792="309 LCR Summary0",VLOOKUP("LcmVsScr",'309'!$N:$ZZ,MATCH("Link to button",'309'!$N$1:$ZZ$1,0),0),
IF($C1792="313 Financial Information0LcrDocAttached",IF($C1792="309 LCR Summary0",VLOOKUP("LcrDocAttached",'309'!$N:$ZZ,MATCH("Link to button",'309'!$N$1:$ZZ$1,0),
0)))))))=1,TRUE,FALSE)
))),"")</f>
        <v/>
      </c>
    </row>
    <row r="1793" spans="1:8">
      <c r="A1793" s="237" t="e">
        <f>VLOOKUP($G1793,CSVLookups!$B:$R,MATCH(A$1,CSVLookups!$B$1:$R$1,0),FALSE)</f>
        <v>#N/A</v>
      </c>
      <c r="B1793" s="237" t="e">
        <f>VLOOKUP($G1793,CSVLookups!$B:$R,MATCH(B$1,CSVLookups!$B$1:$R$1,0),FALSE)</f>
        <v>#N/A</v>
      </c>
      <c r="C1793" s="238" t="e">
        <f t="shared" si="28"/>
        <v>#N/A</v>
      </c>
      <c r="D1793" s="238" t="e">
        <f>IF(AND(VALUE(LEFT($A1793,3))=309,LEN($B1793)=3),VLOOKUP(VALUE(MID($B1793,2,2)),_309_Table1,MATCH(MID($B1793,1,1),_309_Table1_ColumnLookup,0),FALSE),
  IF($C1793="309 LCR SummaryA",OneYearSCR,IF($C1793="309 LCR SummaryB",UltimateSCR,IF(VALUE(LEFT($A1793,3))=309,VLOOKUP(VALUE(MID($B1793,2,1)),_309_Table1,MATCH(MID($B1793,1,1),_309_Table1_ColumnLookup,0),FALSE)
+N("309"),
  IF(VALUE(LEFT($A1793,3))=310,VLOOKUP(VALUE(MID($B1793,2,1)),_310_Table1,MATCH(MID($B1793,1,1),_310_Table1_ColumnLookup,0),FALSE)
+N("310"),
  IF(AND(VALUE(LEFT($A1793,3))=311,LEN($I1793)=4),VLOOKUP($I1793,_311_Table1,MATCH($B1793,_311_Table1_ColumnLookup,0),FALSE),
  IF(AND(VALUE(LEFT($A1793,3))=311,OR($B1793="I2",$B1793="J2",$B1793="K2",$B1793="L2")),VLOOKUP('311'!$G$58,_311_Table1,MATCH(MID($B1793,1,1),_311_Table1_ColumnLookup,0),FALSE),
  IF(AND(VALUE(LEFT($A1793,3))=311,RIGHT($B1793,5)="Total"),VLOOKUP('311'!$G$59,_311_Table1,MATCH(MID($B1793,1,1),_311_Table1_ColumnLookup,0),FALSE),
  IF(VALUE(LEFT($A1793,3))=311,VLOOKUP(VALUE(MID($B1793,2,1)),_311_Table1,MATCH(MID($B1793,1,1),_311_Table1_ColumnLookup,0),FALSE)
+N("311"),
  IF(AND(VALUE(LEFT($A1793,3))=312,LEFT($G1793,10)="Unincepted",$B1793="G "),VLOOKUP(" ULO",_312_Table1,MATCH('312'!$N$16,_312_Table1_ColumnLookup,0),FALSE),
  IF(AND(VALUE(LEFT($A1793,3))=312,LEFT($G1793,10)="Unincepted",$B1793="O "),VLOOKUP(" ULO",_312_Table1,MATCH('312'!$V$16,_312_Table1_ColumnLookup,0),FALSE),
  IF(AND(VALUE(LEFT($A1793,3))=312,LEFT($G1793,10)="Unincepted",$B1793="Q "),VLOOKUP(" ULO",_312_Table1,MATCH('312'!$X$16,_312_Table1_ColumnLookup,0),FALSE),
  IF(AND(VALUE(LEFT($A1793,3))=312,LEFT($G1793,10)="Unincepted"),VLOOKUP(" ULO",_312_Table1,MATCH(LEFT($B1793,1),_312_Table1_ColumnLookup,0),FALSE),
  IF(AND(VALUE(LEFT($A1793,3))=312,LEFT($G1793,5)="Total",$B1793="G "),VLOOKUP('312'!$F$80,_312_Table1,MATCH('312'!$N$16,_312_Table1_ColumnLookup,0),FALSE),
  IF(AND(VALUE(LEFT($A1793,3))=312,LEFT($G1793,5)="Total",$B1793="O "),VLOOKUP('312'!$F$80,_312_Table1,MATCH('312'!$V$16,_312_Table1_ColumnLookup,0),FALSE),
  IF(AND(VALUE(LEFT($A1793,3))=312,LEFT($G1793,5)="Total",$B1793="Q "),VLOOKUP('312'!$F$80,_312_Table1,MATCH('312'!$X$16,_312_Table1_ColumnLookup,0),FALSE),
  IF(AND(VALUE(LEFT($A1793,3))=312,LEFT($G1793,5)="Total"),VLOOKUP('312'!$F$80,_312_Table1,MATCH(LEFT($B1793,1),_312_Table1_ColumnLookup,0),FALSE),
  IF(AND(VALUE(LEFT($A1793,3))=312,LEN($I1793)=4,$B1793="G"),VLOOKUP($I1793,_312_Table1,MATCH('312'!$N$16,_312_Table1_ColumnLookup,0),FALSE),
  IF(AND(VALUE(LEFT($A1793,3))=312,LEN($I1793)=4,$B1793="O"),VLOOKUP($I1793,_312_Table1,MATCH('312'!$V$16,_312_Table1_ColumnLookup,0),FALSE),
  IF(AND(VALUE(LEFT($A1793,3))=312,LEN($I1793)=4,$B1793="Q"),VLOOKUP($I1793,_312_Table1,MATCH('312'!$X$16,_312_Table1_ColumnLookup,0),FALSE),
  IF(AND(VALUE(LEFT($A1793,3))=312,LEN($I1793)=4),VLOOKUP($I1793,_312_Table1,MATCH(LEFT($B1793,1),_312_Table1_ColumnLookup,0),FALSE)
+N("312"),
  IF(VALUE(LEFT($A1793,3))=313,VLOOKUP(VALUE(MID($B1793,2,1)),_313_Table1,MATCH(MID($B1793,1,1),_313_Table1_ColumnLookup,0),FALSE)
+N("313"),
  IF(AND(VALUE(LEFT($A1793,3))=314,LEN($B1793)=3),VLOOKUP(VALUE(MID($B1793,2,2)),_314_Table1,MATCH(MID($B1793,1,1),_314_Table1_ColumnLookup,0),FALSE),
  IF(VALUE(LEFT($A1793,3))=314,VLOOKUP(VALUE(MID($B1793,2,1)),_314_Table1,MATCH(MID($B1793,1,1),_314_Table1_ColumnLookup,0),FALSE)
+N("314"),
""))))))))))))))))))))))))</f>
        <v>#N/A</v>
      </c>
      <c r="E1793" s="238" t="e">
        <f>IF(AND(VALUE(LEFT($A1793,3))=309,LEN($B1793)=3),VLOOKUP(VALUE(MID($B1793,2,2)),_309_Table2,MATCH(MID($B1793,1,1),_309_Table2_ColumnLookup,0),FALSE),
  IF($C1793="309 LCR SummaryA",OneYearSCR,IF($C1793="309 LCR SummaryB",UltimateSCR,IF(VALUE(LEFT($A1793,3))=309,VLOOKUP(VALUE(MID($B1793,2,1)),_309_Table2,MATCH(MID($B1793,1,1),_309_Table2_ColumnLookup,0),FALSE)
+N("309"),
  IF(VALUE(LEFT($A1793,3))=310,VLOOKUP(VALUE(MID($B1793,2,1)),_310_Table2,MATCH(MID($B1793,1,1),_310_Table2_ColumnLookup,0),FALSE)
+N("310"),
  IF(AND(VALUE(LEFT($A1793,3))=311,LEN($I1793)=4),VLOOKUP($I1793,_311_Table2,MATCH($B1793,_311_Table2_ColumnLookup,0),FALSE),
  IF(AND(VALUE(LEFT($A1793,3))=311,OR($B1793="I2",$B1793="J2",$B1793="K2",$B1793="L2")),VLOOKUP('311'!$G$58,_311_Table2,MATCH(MID($B1793,1,1),_311_Table2_ColumnLookup,0),FALSE),
  IF(AND(VALUE(LEFT($A1793,3))=311,RIGHT($B1793,5)="Total"),VLOOKUP('311'!$G$59,_311_Table2,MATCH(MID($B1793,1,1),_311_Table2_ColumnLookup,0),FALSE),
  IF(VALUE(LEFT($A1793,3))=311,VLOOKUP(VALUE(MID($B1793,2,1)),_311_Table2,MATCH(MID($B1793,1,1),_311_Table2_ColumnLookup,0),FALSE)
+N("311"),
  IF(AND(VALUE(LEFT($A1793,3))=312,LEFT($G1793,10)="Unincepted",$B1793="G "),VLOOKUP(" ULO",_312_Table2,MATCH('312'!$N$16,_312_Table2_ColumnLookup,0),FALSE),
  IF(AND(VALUE(LEFT($A1793,3))=312,LEFT($G1793,10)="Unincepted",$B1793="O "),VLOOKUP(" ULO",_312_Table2,MATCH('312'!$V$16,_312_Table2_ColumnLookup,0),FALSE),
  IF(AND(VALUE(LEFT($A1793,3))=312,LEFT($G1793,10)="Unincepted",$B1793="Q "),VLOOKUP(" ULO",_312_Table2,MATCH('312'!$X$16,_312_Table2_ColumnLookup,0),FALSE),
  IF(AND(VALUE(LEFT($A1793,3))=312,LEFT($G1793,10)="Unincepted"),VLOOKUP(" ULO",_312_Table2,MATCH(LEFT($B1793,1),_312_Table2_ColumnLookup,0),FALSE),
  IF(AND(VALUE(LEFT($A1793,3))=312,LEFT($G1793,5)="Total",$B1793="G "),VLOOKUP('312'!$F$80,_312_Table2,MATCH('312'!$N$16,_312_Table2_ColumnLookup,0),FALSE),
  IF(AND(VALUE(LEFT($A1793,3))=312,LEFT($G1793,5)="Total",$B1793="O "),VLOOKUP('312'!$F$80,_312_Table2,MATCH('312'!$V$16,_312_Table2_ColumnLookup,0),FALSE),
  IF(AND(VALUE(LEFT($A1793,3))=312,LEFT($G1793,5)="Total",$B1793="Q "),VLOOKUP('312'!$F$80,_312_Table2,MATCH('312'!$X$16,_312_Table2_ColumnLookup,0),FALSE),
  IF(AND(VALUE(LEFT($A1793,3))=312,LEFT($G1793,5)="Total"),VLOOKUP('312'!$F$80,_312_Table2,MATCH(LEFT($B1793,1),_312_Table2_ColumnLookup,0),FALSE),
  IF(AND(VALUE(LEFT($A1793,3))=312,LEN($I1793)=4,$B1793="G"),VLOOKUP($I1793,_312_Table2,MATCH('312'!$N$16,_312_Table2_ColumnLookup,0),FALSE),
  IF(AND(VALUE(LEFT($A1793,3))=312,LEN($I1793)=4,$B1793="O"),VLOOKUP($I1793,_312_Table2,MATCH('312'!$V$16,_312_Table2_ColumnLookup,0),FALSE),
  IF(AND(VALUE(LEFT($A1793,3))=312,LEN($I1793)=4,$B1793="Q"),VLOOKUP($I1793,_312_Table2,MATCH('312'!$X$16,_312_Table2_ColumnLookup,0),FALSE),
  IF(AND(VALUE(LEFT($A1793,3))=312,LEN($I1793)=4),VLOOKUP($I1793,_312_Table2,MATCH(LEFT($B1793,1),_312_Table2_ColumnLookup,0),FALSE)
+N("312"),
  IF(VALUE(LEFT($A1793,3))=313,VLOOKUP(VALUE(MID($B1793,2,1)),_313_Table2,MATCH(MID($B1793,1,1),_313_Table2_ColumnLookup,0),FALSE)
+N("313"),
  IF(AND(VALUE(LEFT($A1793,3))=314,LEN($B1793)=3),VLOOKUP(VALUE(MID($B1793,2,2)),_314_Table2,MATCH(MID($B1793,1,1),_314_Table2_ColumnLookup,0),FALSE),
  IF(VALUE(LEFT($A1793,3))=314,VLOOKUP(VALUE(MID($B1793,2,1)),_314_Table2,MATCH(MID($B1793,1,1),_314_Table2_ColumnLookup,0),FALSE)
+N("314"),
""))))))))))))))))))))))))</f>
        <v>#N/A</v>
      </c>
      <c r="F1793" s="238" t="e">
        <f>IF(AND(VALUE(LEFT($A1793,3))=309,LEN($B1793)=3),VLOOKUP(VALUE(MID($B1793,2,2)),_309_Table3,MATCH(MID($B1793,1,1),_309_Table3_ColumnLookup,0),FALSE),
  IF($C1793="309 LCR SummaryA",OneYearSCR,IF($C1793="309 LCR SummaryB",UltimateSCR,IF(VALUE(LEFT($A1793,3))=309,VLOOKUP(VALUE(MID($B1793,2,1)),_309_Table3,MATCH(MID($B1793,1,1),_309_Table3_ColumnLookup,0),FALSE)
+N("309"),
  IF(VALUE(LEFT($A1793,3))=310,VLOOKUP(VALUE(MID($B1793,2,1)),_310_Table3,MATCH(MID($B1793,1,1),_310_Table3_ColumnLookup,0),FALSE)
+N("310"),
  IF(AND(VALUE(LEFT($A1793,3))=311,LEN($I1793)=4),VLOOKUP($I1793,_311_Table3,MATCH($B1793,_311_Table3_ColumnLookup,0),FALSE),
  IF(AND(VALUE(LEFT($A1793,3))=311,OR($B1793="I2",$B1793="J2",$B1793="K2",$B1793="L2")),VLOOKUP('311'!$G$58,_311_Table3,MATCH(MID($B1793,1,1),_311_Table3_ColumnLookup,0),FALSE),
  IF(AND(VALUE(LEFT($A1793,3))=311,RIGHT($B1793,5)="Total"),VLOOKUP('311'!$G$59,_311_Table3,MATCH(MID($B1793,1,1),_311_Table3_ColumnLookup,0),FALSE),
  IF(VALUE(LEFT($A1793,3))=311,VLOOKUP(VALUE(MID($B1793,2,1)),_311_Table3,MATCH(MID($B1793,1,1),_311_Table3_ColumnLookup,0),FALSE)
+N("311"),
  IF(AND(VALUE(LEFT($A1793,3))=312,LEFT($G1793,10)="Unincepted",$B1793="G "),VLOOKUP(" ULO",_312_Table3,MATCH('312'!$N$16,_312_Table3_ColumnLookup,0),FALSE),
  IF(AND(VALUE(LEFT($A1793,3))=312,LEFT($G1793,10)="Unincepted",$B1793="O "),VLOOKUP(" ULO",_312_Table3,MATCH('312'!$V$16,_312_Table3_ColumnLookup,0),FALSE),
  IF(AND(VALUE(LEFT($A1793,3))=312,LEFT($G1793,10)="Unincepted",$B1793="Q "),VLOOKUP(" ULO",_312_Table3,MATCH('312'!$X$16,_312_Table3_ColumnLookup,0),FALSE),
  IF(AND(VALUE(LEFT($A1793,3))=312,LEFT($G1793,10)="Unincepted"),VLOOKUP(" ULO",_312_Table3,MATCH(LEFT($B1793,1),_312_Table3_ColumnLookup,0),FALSE),
  IF(AND(VALUE(LEFT($A1793,3))=312,LEFT($G1793,5)="Total",$B1793="G "),VLOOKUP('312'!$F$80,_312_Table3,MATCH('312'!$N$16,_312_Table3_ColumnLookup,0),FALSE),
  IF(AND(VALUE(LEFT($A1793,3))=312,LEFT($G1793,5)="Total",$B1793="O "),VLOOKUP('312'!$F$80,_312_Table3,MATCH('312'!$V$16,_312_Table3_ColumnLookup,0),FALSE),
  IF(AND(VALUE(LEFT($A1793,3))=312,LEFT($G1793,5)="Total",$B1793="Q "),VLOOKUP('312'!$F$80,_312_Table3,MATCH('312'!$X$16,_312_Table3_ColumnLookup,0),FALSE),
  IF(AND(VALUE(LEFT($A1793,3))=312,LEFT($G1793,5)="Total"),VLOOKUP('312'!$F$80,_312_Table3,MATCH(LEFT($B1793,1),_312_Table3_ColumnLookup,0),FALSE),
  IF(AND(VALUE(LEFT($A1793,3))=312,LEN($I1793)=4,$B1793="G"),VLOOKUP($I1793,_312_Table3,MATCH('312'!$N$16,_312_Table3_ColumnLookup,0),FALSE),
  IF(AND(VALUE(LEFT($A1793,3))=312,LEN($I1793)=4,$B1793="O"),VLOOKUP($I1793,_312_Table3,MATCH('312'!$V$16,_312_Table3_ColumnLookup,0),FALSE),
  IF(AND(VALUE(LEFT($A1793,3))=312,LEN($I1793)=4,$B1793="Q"),VLOOKUP($I1793,_312_Table3,MATCH('312'!$X$16,_312_Table3_ColumnLookup,0),FALSE),
  IF(AND(VALUE(LEFT($A1793,3))=312,LEN($I1793)=4),VLOOKUP($I1793,_312_Table3,MATCH(LEFT($B1793,1),_312_Table3_ColumnLookup,0),FALSE)
+N("312"),
  IF(VALUE(LEFT($A1793,3))=313,VLOOKUP(VALUE(MID($B1793,2,1)),_313_Table3,MATCH(MID($B1793,1,1),_313_Table3_ColumnLookup,0),FALSE)
+N("313"),
  IF(AND(VALUE(LEFT($A1793,3))=314,LEN($B1793)=3),VLOOKUP(VALUE(MID($B1793,2,2)),_314_Table3,MATCH(MID($B1793,1,1),_314_Table3_ColumnLookup,0),FALSE),
  IF(VALUE(LEFT($A1793,3))=314,VLOOKUP(VALUE(MID($B1793,2,1)),_314_Table3,MATCH(MID($B1793,1,1),_314_Table3_ColumnLookup,0),FALSE)
+N("314"),
""))))))))))))))))))))))))</f>
        <v>#N/A</v>
      </c>
      <c r="H1793" s="321" t="str">
        <f>IFERROR(
IF(ISERROR($D1793)=FALSE,$D1793,IF(ISERROR($E1793)=FALSE,$E1793,IF(ISERROR($F1793)=FALSE,$F1793
+N("012 checkboxes"),
IF(
IF(OR(LEFT($A1793,9)="Syndicate",LEFT($A1793,12)="NewSyndicate"),VLOOKUP($A1793,'012'!$J:$ZW,MATCH("Link to button",'012'!$J$1:$ZW$1,0),0)
+N("309 checkbox"),
IF($C1793="309 LCR Summary0",VLOOKUP("Notes990",'309'!$P:$ZZ,MATCH("Link to button",'309'!$P$1:$ZZ$1,0),0)
+N("313 checkboxes"),
IF($C1793="313 Financial Information0LcmVsScr",IF($C1793="309 LCR Summary0",VLOOKUP("LcmVsScr",'309'!$N:$ZZ,MATCH("Link to button",'309'!$N$1:$ZZ$1,0),0),
IF($C1793="313 Financial Information0LcrDocAttached",IF($C1793="309 LCR Summary0",VLOOKUP("LcrDocAttached",'309'!$N:$ZZ,MATCH("Link to button",'309'!$N$1:$ZZ$1,0),
0)))))))=1,TRUE,FALSE)
))),"")</f>
        <v/>
      </c>
    </row>
    <row r="1794" spans="1:8">
      <c r="A1794" s="237" t="e">
        <f>VLOOKUP($G1794,CSVLookups!$B:$R,MATCH(A$1,CSVLookups!$B$1:$R$1,0),FALSE)</f>
        <v>#N/A</v>
      </c>
      <c r="B1794" s="237" t="e">
        <f>VLOOKUP($G1794,CSVLookups!$B:$R,MATCH(B$1,CSVLookups!$B$1:$R$1,0),FALSE)</f>
        <v>#N/A</v>
      </c>
      <c r="C1794" s="238" t="e">
        <f t="shared" si="28"/>
        <v>#N/A</v>
      </c>
      <c r="D1794" s="238" t="e">
        <f>IF(AND(VALUE(LEFT($A1794,3))=309,LEN($B1794)=3),VLOOKUP(VALUE(MID($B1794,2,2)),_309_Table1,MATCH(MID($B1794,1,1),_309_Table1_ColumnLookup,0),FALSE),
  IF($C1794="309 LCR SummaryA",OneYearSCR,IF($C1794="309 LCR SummaryB",UltimateSCR,IF(VALUE(LEFT($A1794,3))=309,VLOOKUP(VALUE(MID($B1794,2,1)),_309_Table1,MATCH(MID($B1794,1,1),_309_Table1_ColumnLookup,0),FALSE)
+N("309"),
  IF(VALUE(LEFT($A1794,3))=310,VLOOKUP(VALUE(MID($B1794,2,1)),_310_Table1,MATCH(MID($B1794,1,1),_310_Table1_ColumnLookup,0),FALSE)
+N("310"),
  IF(AND(VALUE(LEFT($A1794,3))=311,LEN($I1794)=4),VLOOKUP($I1794,_311_Table1,MATCH($B1794,_311_Table1_ColumnLookup,0),FALSE),
  IF(AND(VALUE(LEFT($A1794,3))=311,OR($B1794="I2",$B1794="J2",$B1794="K2",$B1794="L2")),VLOOKUP('311'!$G$58,_311_Table1,MATCH(MID($B1794,1,1),_311_Table1_ColumnLookup,0),FALSE),
  IF(AND(VALUE(LEFT($A1794,3))=311,RIGHT($B1794,5)="Total"),VLOOKUP('311'!$G$59,_311_Table1,MATCH(MID($B1794,1,1),_311_Table1_ColumnLookup,0),FALSE),
  IF(VALUE(LEFT($A1794,3))=311,VLOOKUP(VALUE(MID($B1794,2,1)),_311_Table1,MATCH(MID($B1794,1,1),_311_Table1_ColumnLookup,0),FALSE)
+N("311"),
  IF(AND(VALUE(LEFT($A1794,3))=312,LEFT($G1794,10)="Unincepted",$B1794="G "),VLOOKUP(" ULO",_312_Table1,MATCH('312'!$N$16,_312_Table1_ColumnLookup,0),FALSE),
  IF(AND(VALUE(LEFT($A1794,3))=312,LEFT($G1794,10)="Unincepted",$B1794="O "),VLOOKUP(" ULO",_312_Table1,MATCH('312'!$V$16,_312_Table1_ColumnLookup,0),FALSE),
  IF(AND(VALUE(LEFT($A1794,3))=312,LEFT($G1794,10)="Unincepted",$B1794="Q "),VLOOKUP(" ULO",_312_Table1,MATCH('312'!$X$16,_312_Table1_ColumnLookup,0),FALSE),
  IF(AND(VALUE(LEFT($A1794,3))=312,LEFT($G1794,10)="Unincepted"),VLOOKUP(" ULO",_312_Table1,MATCH(LEFT($B1794,1),_312_Table1_ColumnLookup,0),FALSE),
  IF(AND(VALUE(LEFT($A1794,3))=312,LEFT($G1794,5)="Total",$B1794="G "),VLOOKUP('312'!$F$80,_312_Table1,MATCH('312'!$N$16,_312_Table1_ColumnLookup,0),FALSE),
  IF(AND(VALUE(LEFT($A1794,3))=312,LEFT($G1794,5)="Total",$B1794="O "),VLOOKUP('312'!$F$80,_312_Table1,MATCH('312'!$V$16,_312_Table1_ColumnLookup,0),FALSE),
  IF(AND(VALUE(LEFT($A1794,3))=312,LEFT($G1794,5)="Total",$B1794="Q "),VLOOKUP('312'!$F$80,_312_Table1,MATCH('312'!$X$16,_312_Table1_ColumnLookup,0),FALSE),
  IF(AND(VALUE(LEFT($A1794,3))=312,LEFT($G1794,5)="Total"),VLOOKUP('312'!$F$80,_312_Table1,MATCH(LEFT($B1794,1),_312_Table1_ColumnLookup,0),FALSE),
  IF(AND(VALUE(LEFT($A1794,3))=312,LEN($I1794)=4,$B1794="G"),VLOOKUP($I1794,_312_Table1,MATCH('312'!$N$16,_312_Table1_ColumnLookup,0),FALSE),
  IF(AND(VALUE(LEFT($A1794,3))=312,LEN($I1794)=4,$B1794="O"),VLOOKUP($I1794,_312_Table1,MATCH('312'!$V$16,_312_Table1_ColumnLookup,0),FALSE),
  IF(AND(VALUE(LEFT($A1794,3))=312,LEN($I1794)=4,$B1794="Q"),VLOOKUP($I1794,_312_Table1,MATCH('312'!$X$16,_312_Table1_ColumnLookup,0),FALSE),
  IF(AND(VALUE(LEFT($A1794,3))=312,LEN($I1794)=4),VLOOKUP($I1794,_312_Table1,MATCH(LEFT($B1794,1),_312_Table1_ColumnLookup,0),FALSE)
+N("312"),
  IF(VALUE(LEFT($A1794,3))=313,VLOOKUP(VALUE(MID($B1794,2,1)),_313_Table1,MATCH(MID($B1794,1,1),_313_Table1_ColumnLookup,0),FALSE)
+N("313"),
  IF(AND(VALUE(LEFT($A1794,3))=314,LEN($B1794)=3),VLOOKUP(VALUE(MID($B1794,2,2)),_314_Table1,MATCH(MID($B1794,1,1),_314_Table1_ColumnLookup,0),FALSE),
  IF(VALUE(LEFT($A1794,3))=314,VLOOKUP(VALUE(MID($B1794,2,1)),_314_Table1,MATCH(MID($B1794,1,1),_314_Table1_ColumnLookup,0),FALSE)
+N("314"),
""))))))))))))))))))))))))</f>
        <v>#N/A</v>
      </c>
      <c r="E1794" s="238" t="e">
        <f>IF(AND(VALUE(LEFT($A1794,3))=309,LEN($B1794)=3),VLOOKUP(VALUE(MID($B1794,2,2)),_309_Table2,MATCH(MID($B1794,1,1),_309_Table2_ColumnLookup,0),FALSE),
  IF($C1794="309 LCR SummaryA",OneYearSCR,IF($C1794="309 LCR SummaryB",UltimateSCR,IF(VALUE(LEFT($A1794,3))=309,VLOOKUP(VALUE(MID($B1794,2,1)),_309_Table2,MATCH(MID($B1794,1,1),_309_Table2_ColumnLookup,0),FALSE)
+N("309"),
  IF(VALUE(LEFT($A1794,3))=310,VLOOKUP(VALUE(MID($B1794,2,1)),_310_Table2,MATCH(MID($B1794,1,1),_310_Table2_ColumnLookup,0),FALSE)
+N("310"),
  IF(AND(VALUE(LEFT($A1794,3))=311,LEN($I1794)=4),VLOOKUP($I1794,_311_Table2,MATCH($B1794,_311_Table2_ColumnLookup,0),FALSE),
  IF(AND(VALUE(LEFT($A1794,3))=311,OR($B1794="I2",$B1794="J2",$B1794="K2",$B1794="L2")),VLOOKUP('311'!$G$58,_311_Table2,MATCH(MID($B1794,1,1),_311_Table2_ColumnLookup,0),FALSE),
  IF(AND(VALUE(LEFT($A1794,3))=311,RIGHT($B1794,5)="Total"),VLOOKUP('311'!$G$59,_311_Table2,MATCH(MID($B1794,1,1),_311_Table2_ColumnLookup,0),FALSE),
  IF(VALUE(LEFT($A1794,3))=311,VLOOKUP(VALUE(MID($B1794,2,1)),_311_Table2,MATCH(MID($B1794,1,1),_311_Table2_ColumnLookup,0),FALSE)
+N("311"),
  IF(AND(VALUE(LEFT($A1794,3))=312,LEFT($G1794,10)="Unincepted",$B1794="G "),VLOOKUP(" ULO",_312_Table2,MATCH('312'!$N$16,_312_Table2_ColumnLookup,0),FALSE),
  IF(AND(VALUE(LEFT($A1794,3))=312,LEFT($G1794,10)="Unincepted",$B1794="O "),VLOOKUP(" ULO",_312_Table2,MATCH('312'!$V$16,_312_Table2_ColumnLookup,0),FALSE),
  IF(AND(VALUE(LEFT($A1794,3))=312,LEFT($G1794,10)="Unincepted",$B1794="Q "),VLOOKUP(" ULO",_312_Table2,MATCH('312'!$X$16,_312_Table2_ColumnLookup,0),FALSE),
  IF(AND(VALUE(LEFT($A1794,3))=312,LEFT($G1794,10)="Unincepted"),VLOOKUP(" ULO",_312_Table2,MATCH(LEFT($B1794,1),_312_Table2_ColumnLookup,0),FALSE),
  IF(AND(VALUE(LEFT($A1794,3))=312,LEFT($G1794,5)="Total",$B1794="G "),VLOOKUP('312'!$F$80,_312_Table2,MATCH('312'!$N$16,_312_Table2_ColumnLookup,0),FALSE),
  IF(AND(VALUE(LEFT($A1794,3))=312,LEFT($G1794,5)="Total",$B1794="O "),VLOOKUP('312'!$F$80,_312_Table2,MATCH('312'!$V$16,_312_Table2_ColumnLookup,0),FALSE),
  IF(AND(VALUE(LEFT($A1794,3))=312,LEFT($G1794,5)="Total",$B1794="Q "),VLOOKUP('312'!$F$80,_312_Table2,MATCH('312'!$X$16,_312_Table2_ColumnLookup,0),FALSE),
  IF(AND(VALUE(LEFT($A1794,3))=312,LEFT($G1794,5)="Total"),VLOOKUP('312'!$F$80,_312_Table2,MATCH(LEFT($B1794,1),_312_Table2_ColumnLookup,0),FALSE),
  IF(AND(VALUE(LEFT($A1794,3))=312,LEN($I1794)=4,$B1794="G"),VLOOKUP($I1794,_312_Table2,MATCH('312'!$N$16,_312_Table2_ColumnLookup,0),FALSE),
  IF(AND(VALUE(LEFT($A1794,3))=312,LEN($I1794)=4,$B1794="O"),VLOOKUP($I1794,_312_Table2,MATCH('312'!$V$16,_312_Table2_ColumnLookup,0),FALSE),
  IF(AND(VALUE(LEFT($A1794,3))=312,LEN($I1794)=4,$B1794="Q"),VLOOKUP($I1794,_312_Table2,MATCH('312'!$X$16,_312_Table2_ColumnLookup,0),FALSE),
  IF(AND(VALUE(LEFT($A1794,3))=312,LEN($I1794)=4),VLOOKUP($I1794,_312_Table2,MATCH(LEFT($B1794,1),_312_Table2_ColumnLookup,0),FALSE)
+N("312"),
  IF(VALUE(LEFT($A1794,3))=313,VLOOKUP(VALUE(MID($B1794,2,1)),_313_Table2,MATCH(MID($B1794,1,1),_313_Table2_ColumnLookup,0),FALSE)
+N("313"),
  IF(AND(VALUE(LEFT($A1794,3))=314,LEN($B1794)=3),VLOOKUP(VALUE(MID($B1794,2,2)),_314_Table2,MATCH(MID($B1794,1,1),_314_Table2_ColumnLookup,0),FALSE),
  IF(VALUE(LEFT($A1794,3))=314,VLOOKUP(VALUE(MID($B1794,2,1)),_314_Table2,MATCH(MID($B1794,1,1),_314_Table2_ColumnLookup,0),FALSE)
+N("314"),
""))))))))))))))))))))))))</f>
        <v>#N/A</v>
      </c>
      <c r="F1794" s="238" t="e">
        <f>IF(AND(VALUE(LEFT($A1794,3))=309,LEN($B1794)=3),VLOOKUP(VALUE(MID($B1794,2,2)),_309_Table3,MATCH(MID($B1794,1,1),_309_Table3_ColumnLookup,0),FALSE),
  IF($C1794="309 LCR SummaryA",OneYearSCR,IF($C1794="309 LCR SummaryB",UltimateSCR,IF(VALUE(LEFT($A1794,3))=309,VLOOKUP(VALUE(MID($B1794,2,1)),_309_Table3,MATCH(MID($B1794,1,1),_309_Table3_ColumnLookup,0),FALSE)
+N("309"),
  IF(VALUE(LEFT($A1794,3))=310,VLOOKUP(VALUE(MID($B1794,2,1)),_310_Table3,MATCH(MID($B1794,1,1),_310_Table3_ColumnLookup,0),FALSE)
+N("310"),
  IF(AND(VALUE(LEFT($A1794,3))=311,LEN($I1794)=4),VLOOKUP($I1794,_311_Table3,MATCH($B1794,_311_Table3_ColumnLookup,0),FALSE),
  IF(AND(VALUE(LEFT($A1794,3))=311,OR($B1794="I2",$B1794="J2",$B1794="K2",$B1794="L2")),VLOOKUP('311'!$G$58,_311_Table3,MATCH(MID($B1794,1,1),_311_Table3_ColumnLookup,0),FALSE),
  IF(AND(VALUE(LEFT($A1794,3))=311,RIGHT($B1794,5)="Total"),VLOOKUP('311'!$G$59,_311_Table3,MATCH(MID($B1794,1,1),_311_Table3_ColumnLookup,0),FALSE),
  IF(VALUE(LEFT($A1794,3))=311,VLOOKUP(VALUE(MID($B1794,2,1)),_311_Table3,MATCH(MID($B1794,1,1),_311_Table3_ColumnLookup,0),FALSE)
+N("311"),
  IF(AND(VALUE(LEFT($A1794,3))=312,LEFT($G1794,10)="Unincepted",$B1794="G "),VLOOKUP(" ULO",_312_Table3,MATCH('312'!$N$16,_312_Table3_ColumnLookup,0),FALSE),
  IF(AND(VALUE(LEFT($A1794,3))=312,LEFT($G1794,10)="Unincepted",$B1794="O "),VLOOKUP(" ULO",_312_Table3,MATCH('312'!$V$16,_312_Table3_ColumnLookup,0),FALSE),
  IF(AND(VALUE(LEFT($A1794,3))=312,LEFT($G1794,10)="Unincepted",$B1794="Q "),VLOOKUP(" ULO",_312_Table3,MATCH('312'!$X$16,_312_Table3_ColumnLookup,0),FALSE),
  IF(AND(VALUE(LEFT($A1794,3))=312,LEFT($G1794,10)="Unincepted"),VLOOKUP(" ULO",_312_Table3,MATCH(LEFT($B1794,1),_312_Table3_ColumnLookup,0),FALSE),
  IF(AND(VALUE(LEFT($A1794,3))=312,LEFT($G1794,5)="Total",$B1794="G "),VLOOKUP('312'!$F$80,_312_Table3,MATCH('312'!$N$16,_312_Table3_ColumnLookup,0),FALSE),
  IF(AND(VALUE(LEFT($A1794,3))=312,LEFT($G1794,5)="Total",$B1794="O "),VLOOKUP('312'!$F$80,_312_Table3,MATCH('312'!$V$16,_312_Table3_ColumnLookup,0),FALSE),
  IF(AND(VALUE(LEFT($A1794,3))=312,LEFT($G1794,5)="Total",$B1794="Q "),VLOOKUP('312'!$F$80,_312_Table3,MATCH('312'!$X$16,_312_Table3_ColumnLookup,0),FALSE),
  IF(AND(VALUE(LEFT($A1794,3))=312,LEFT($G1794,5)="Total"),VLOOKUP('312'!$F$80,_312_Table3,MATCH(LEFT($B1794,1),_312_Table3_ColumnLookup,0),FALSE),
  IF(AND(VALUE(LEFT($A1794,3))=312,LEN($I1794)=4,$B1794="G"),VLOOKUP($I1794,_312_Table3,MATCH('312'!$N$16,_312_Table3_ColumnLookup,0),FALSE),
  IF(AND(VALUE(LEFT($A1794,3))=312,LEN($I1794)=4,$B1794="O"),VLOOKUP($I1794,_312_Table3,MATCH('312'!$V$16,_312_Table3_ColumnLookup,0),FALSE),
  IF(AND(VALUE(LEFT($A1794,3))=312,LEN($I1794)=4,$B1794="Q"),VLOOKUP($I1794,_312_Table3,MATCH('312'!$X$16,_312_Table3_ColumnLookup,0),FALSE),
  IF(AND(VALUE(LEFT($A1794,3))=312,LEN($I1794)=4),VLOOKUP($I1794,_312_Table3,MATCH(LEFT($B1794,1),_312_Table3_ColumnLookup,0),FALSE)
+N("312"),
  IF(VALUE(LEFT($A1794,3))=313,VLOOKUP(VALUE(MID($B1794,2,1)),_313_Table3,MATCH(MID($B1794,1,1),_313_Table3_ColumnLookup,0),FALSE)
+N("313"),
  IF(AND(VALUE(LEFT($A1794,3))=314,LEN($B1794)=3),VLOOKUP(VALUE(MID($B1794,2,2)),_314_Table3,MATCH(MID($B1794,1,1),_314_Table3_ColumnLookup,0),FALSE),
  IF(VALUE(LEFT($A1794,3))=314,VLOOKUP(VALUE(MID($B1794,2,1)),_314_Table3,MATCH(MID($B1794,1,1),_314_Table3_ColumnLookup,0),FALSE)
+N("314"),
""))))))))))))))))))))))))</f>
        <v>#N/A</v>
      </c>
      <c r="H1794" s="321" t="str">
        <f>IFERROR(
IF(ISERROR($D1794)=FALSE,$D1794,IF(ISERROR($E1794)=FALSE,$E1794,IF(ISERROR($F1794)=FALSE,$F1794
+N("012 checkboxes"),
IF(
IF(OR(LEFT($A1794,9)="Syndicate",LEFT($A1794,12)="NewSyndicate"),VLOOKUP($A1794,'012'!$J:$ZW,MATCH("Link to button",'012'!$J$1:$ZW$1,0),0)
+N("309 checkbox"),
IF($C1794="309 LCR Summary0",VLOOKUP("Notes990",'309'!$P:$ZZ,MATCH("Link to button",'309'!$P$1:$ZZ$1,0),0)
+N("313 checkboxes"),
IF($C1794="313 Financial Information0LcmVsScr",IF($C1794="309 LCR Summary0",VLOOKUP("LcmVsScr",'309'!$N:$ZZ,MATCH("Link to button",'309'!$N$1:$ZZ$1,0),0),
IF($C1794="313 Financial Information0LcrDocAttached",IF($C1794="309 LCR Summary0",VLOOKUP("LcrDocAttached",'309'!$N:$ZZ,MATCH("Link to button",'309'!$N$1:$ZZ$1,0),
0)))))))=1,TRUE,FALSE)
))),"")</f>
        <v/>
      </c>
    </row>
    <row r="1795" spans="1:8">
      <c r="A1795" s="237" t="e">
        <f>VLOOKUP($G1795,CSVLookups!$B:$R,MATCH(A$1,CSVLookups!$B$1:$R$1,0),FALSE)</f>
        <v>#N/A</v>
      </c>
      <c r="B1795" s="237" t="e">
        <f>VLOOKUP($G1795,CSVLookups!$B:$R,MATCH(B$1,CSVLookups!$B$1:$R$1,0),FALSE)</f>
        <v>#N/A</v>
      </c>
      <c r="C1795" s="238" t="e">
        <f t="shared" si="28"/>
        <v>#N/A</v>
      </c>
      <c r="D1795" s="238" t="e">
        <f>IF(AND(VALUE(LEFT($A1795,3))=309,LEN($B1795)=3),VLOOKUP(VALUE(MID($B1795,2,2)),_309_Table1,MATCH(MID($B1795,1,1),_309_Table1_ColumnLookup,0),FALSE),
  IF($C1795="309 LCR SummaryA",OneYearSCR,IF($C1795="309 LCR SummaryB",UltimateSCR,IF(VALUE(LEFT($A1795,3))=309,VLOOKUP(VALUE(MID($B1795,2,1)),_309_Table1,MATCH(MID($B1795,1,1),_309_Table1_ColumnLookup,0),FALSE)
+N("309"),
  IF(VALUE(LEFT($A1795,3))=310,VLOOKUP(VALUE(MID($B1795,2,1)),_310_Table1,MATCH(MID($B1795,1,1),_310_Table1_ColumnLookup,0),FALSE)
+N("310"),
  IF(AND(VALUE(LEFT($A1795,3))=311,LEN($I1795)=4),VLOOKUP($I1795,_311_Table1,MATCH($B1795,_311_Table1_ColumnLookup,0),FALSE),
  IF(AND(VALUE(LEFT($A1795,3))=311,OR($B1795="I2",$B1795="J2",$B1795="K2",$B1795="L2")),VLOOKUP('311'!$G$58,_311_Table1,MATCH(MID($B1795,1,1),_311_Table1_ColumnLookup,0),FALSE),
  IF(AND(VALUE(LEFT($A1795,3))=311,RIGHT($B1795,5)="Total"),VLOOKUP('311'!$G$59,_311_Table1,MATCH(MID($B1795,1,1),_311_Table1_ColumnLookup,0),FALSE),
  IF(VALUE(LEFT($A1795,3))=311,VLOOKUP(VALUE(MID($B1795,2,1)),_311_Table1,MATCH(MID($B1795,1,1),_311_Table1_ColumnLookup,0),FALSE)
+N("311"),
  IF(AND(VALUE(LEFT($A1795,3))=312,LEFT($G1795,10)="Unincepted",$B1795="G "),VLOOKUP(" ULO",_312_Table1,MATCH('312'!$N$16,_312_Table1_ColumnLookup,0),FALSE),
  IF(AND(VALUE(LEFT($A1795,3))=312,LEFT($G1795,10)="Unincepted",$B1795="O "),VLOOKUP(" ULO",_312_Table1,MATCH('312'!$V$16,_312_Table1_ColumnLookup,0),FALSE),
  IF(AND(VALUE(LEFT($A1795,3))=312,LEFT($G1795,10)="Unincepted",$B1795="Q "),VLOOKUP(" ULO",_312_Table1,MATCH('312'!$X$16,_312_Table1_ColumnLookup,0),FALSE),
  IF(AND(VALUE(LEFT($A1795,3))=312,LEFT($G1795,10)="Unincepted"),VLOOKUP(" ULO",_312_Table1,MATCH(LEFT($B1795,1),_312_Table1_ColumnLookup,0),FALSE),
  IF(AND(VALUE(LEFT($A1795,3))=312,LEFT($G1795,5)="Total",$B1795="G "),VLOOKUP('312'!$F$80,_312_Table1,MATCH('312'!$N$16,_312_Table1_ColumnLookup,0),FALSE),
  IF(AND(VALUE(LEFT($A1795,3))=312,LEFT($G1795,5)="Total",$B1795="O "),VLOOKUP('312'!$F$80,_312_Table1,MATCH('312'!$V$16,_312_Table1_ColumnLookup,0),FALSE),
  IF(AND(VALUE(LEFT($A1795,3))=312,LEFT($G1795,5)="Total",$B1795="Q "),VLOOKUP('312'!$F$80,_312_Table1,MATCH('312'!$X$16,_312_Table1_ColumnLookup,0),FALSE),
  IF(AND(VALUE(LEFT($A1795,3))=312,LEFT($G1795,5)="Total"),VLOOKUP('312'!$F$80,_312_Table1,MATCH(LEFT($B1795,1),_312_Table1_ColumnLookup,0),FALSE),
  IF(AND(VALUE(LEFT($A1795,3))=312,LEN($I1795)=4,$B1795="G"),VLOOKUP($I1795,_312_Table1,MATCH('312'!$N$16,_312_Table1_ColumnLookup,0),FALSE),
  IF(AND(VALUE(LEFT($A1795,3))=312,LEN($I1795)=4,$B1795="O"),VLOOKUP($I1795,_312_Table1,MATCH('312'!$V$16,_312_Table1_ColumnLookup,0),FALSE),
  IF(AND(VALUE(LEFT($A1795,3))=312,LEN($I1795)=4,$B1795="Q"),VLOOKUP($I1795,_312_Table1,MATCH('312'!$X$16,_312_Table1_ColumnLookup,0),FALSE),
  IF(AND(VALUE(LEFT($A1795,3))=312,LEN($I1795)=4),VLOOKUP($I1795,_312_Table1,MATCH(LEFT($B1795,1),_312_Table1_ColumnLookup,0),FALSE)
+N("312"),
  IF(VALUE(LEFT($A1795,3))=313,VLOOKUP(VALUE(MID($B1795,2,1)),_313_Table1,MATCH(MID($B1795,1,1),_313_Table1_ColumnLookup,0),FALSE)
+N("313"),
  IF(AND(VALUE(LEFT($A1795,3))=314,LEN($B1795)=3),VLOOKUP(VALUE(MID($B1795,2,2)),_314_Table1,MATCH(MID($B1795,1,1),_314_Table1_ColumnLookup,0),FALSE),
  IF(VALUE(LEFT($A1795,3))=314,VLOOKUP(VALUE(MID($B1795,2,1)),_314_Table1,MATCH(MID($B1795,1,1),_314_Table1_ColumnLookup,0),FALSE)
+N("314"),
""))))))))))))))))))))))))</f>
        <v>#N/A</v>
      </c>
      <c r="E1795" s="238" t="e">
        <f>IF(AND(VALUE(LEFT($A1795,3))=309,LEN($B1795)=3),VLOOKUP(VALUE(MID($B1795,2,2)),_309_Table2,MATCH(MID($B1795,1,1),_309_Table2_ColumnLookup,0),FALSE),
  IF($C1795="309 LCR SummaryA",OneYearSCR,IF($C1795="309 LCR SummaryB",UltimateSCR,IF(VALUE(LEFT($A1795,3))=309,VLOOKUP(VALUE(MID($B1795,2,1)),_309_Table2,MATCH(MID($B1795,1,1),_309_Table2_ColumnLookup,0),FALSE)
+N("309"),
  IF(VALUE(LEFT($A1795,3))=310,VLOOKUP(VALUE(MID($B1795,2,1)),_310_Table2,MATCH(MID($B1795,1,1),_310_Table2_ColumnLookup,0),FALSE)
+N("310"),
  IF(AND(VALUE(LEFT($A1795,3))=311,LEN($I1795)=4),VLOOKUP($I1795,_311_Table2,MATCH($B1795,_311_Table2_ColumnLookup,0),FALSE),
  IF(AND(VALUE(LEFT($A1795,3))=311,OR($B1795="I2",$B1795="J2",$B1795="K2",$B1795="L2")),VLOOKUP('311'!$G$58,_311_Table2,MATCH(MID($B1795,1,1),_311_Table2_ColumnLookup,0),FALSE),
  IF(AND(VALUE(LEFT($A1795,3))=311,RIGHT($B1795,5)="Total"),VLOOKUP('311'!$G$59,_311_Table2,MATCH(MID($B1795,1,1),_311_Table2_ColumnLookup,0),FALSE),
  IF(VALUE(LEFT($A1795,3))=311,VLOOKUP(VALUE(MID($B1795,2,1)),_311_Table2,MATCH(MID($B1795,1,1),_311_Table2_ColumnLookup,0),FALSE)
+N("311"),
  IF(AND(VALUE(LEFT($A1795,3))=312,LEFT($G1795,10)="Unincepted",$B1795="G "),VLOOKUP(" ULO",_312_Table2,MATCH('312'!$N$16,_312_Table2_ColumnLookup,0),FALSE),
  IF(AND(VALUE(LEFT($A1795,3))=312,LEFT($G1795,10)="Unincepted",$B1795="O "),VLOOKUP(" ULO",_312_Table2,MATCH('312'!$V$16,_312_Table2_ColumnLookup,0),FALSE),
  IF(AND(VALUE(LEFT($A1795,3))=312,LEFT($G1795,10)="Unincepted",$B1795="Q "),VLOOKUP(" ULO",_312_Table2,MATCH('312'!$X$16,_312_Table2_ColumnLookup,0),FALSE),
  IF(AND(VALUE(LEFT($A1795,3))=312,LEFT($G1795,10)="Unincepted"),VLOOKUP(" ULO",_312_Table2,MATCH(LEFT($B1795,1),_312_Table2_ColumnLookup,0),FALSE),
  IF(AND(VALUE(LEFT($A1795,3))=312,LEFT($G1795,5)="Total",$B1795="G "),VLOOKUP('312'!$F$80,_312_Table2,MATCH('312'!$N$16,_312_Table2_ColumnLookup,0),FALSE),
  IF(AND(VALUE(LEFT($A1795,3))=312,LEFT($G1795,5)="Total",$B1795="O "),VLOOKUP('312'!$F$80,_312_Table2,MATCH('312'!$V$16,_312_Table2_ColumnLookup,0),FALSE),
  IF(AND(VALUE(LEFT($A1795,3))=312,LEFT($G1795,5)="Total",$B1795="Q "),VLOOKUP('312'!$F$80,_312_Table2,MATCH('312'!$X$16,_312_Table2_ColumnLookup,0),FALSE),
  IF(AND(VALUE(LEFT($A1795,3))=312,LEFT($G1795,5)="Total"),VLOOKUP('312'!$F$80,_312_Table2,MATCH(LEFT($B1795,1),_312_Table2_ColumnLookup,0),FALSE),
  IF(AND(VALUE(LEFT($A1795,3))=312,LEN($I1795)=4,$B1795="G"),VLOOKUP($I1795,_312_Table2,MATCH('312'!$N$16,_312_Table2_ColumnLookup,0),FALSE),
  IF(AND(VALUE(LEFT($A1795,3))=312,LEN($I1795)=4,$B1795="O"),VLOOKUP($I1795,_312_Table2,MATCH('312'!$V$16,_312_Table2_ColumnLookup,0),FALSE),
  IF(AND(VALUE(LEFT($A1795,3))=312,LEN($I1795)=4,$B1795="Q"),VLOOKUP($I1795,_312_Table2,MATCH('312'!$X$16,_312_Table2_ColumnLookup,0),FALSE),
  IF(AND(VALUE(LEFT($A1795,3))=312,LEN($I1795)=4),VLOOKUP($I1795,_312_Table2,MATCH(LEFT($B1795,1),_312_Table2_ColumnLookup,0),FALSE)
+N("312"),
  IF(VALUE(LEFT($A1795,3))=313,VLOOKUP(VALUE(MID($B1795,2,1)),_313_Table2,MATCH(MID($B1795,1,1),_313_Table2_ColumnLookup,0),FALSE)
+N("313"),
  IF(AND(VALUE(LEFT($A1795,3))=314,LEN($B1795)=3),VLOOKUP(VALUE(MID($B1795,2,2)),_314_Table2,MATCH(MID($B1795,1,1),_314_Table2_ColumnLookup,0),FALSE),
  IF(VALUE(LEFT($A1795,3))=314,VLOOKUP(VALUE(MID($B1795,2,1)),_314_Table2,MATCH(MID($B1795,1,1),_314_Table2_ColumnLookup,0),FALSE)
+N("314"),
""))))))))))))))))))))))))</f>
        <v>#N/A</v>
      </c>
      <c r="F1795" s="238" t="e">
        <f>IF(AND(VALUE(LEFT($A1795,3))=309,LEN($B1795)=3),VLOOKUP(VALUE(MID($B1795,2,2)),_309_Table3,MATCH(MID($B1795,1,1),_309_Table3_ColumnLookup,0),FALSE),
  IF($C1795="309 LCR SummaryA",OneYearSCR,IF($C1795="309 LCR SummaryB",UltimateSCR,IF(VALUE(LEFT($A1795,3))=309,VLOOKUP(VALUE(MID($B1795,2,1)),_309_Table3,MATCH(MID($B1795,1,1),_309_Table3_ColumnLookup,0),FALSE)
+N("309"),
  IF(VALUE(LEFT($A1795,3))=310,VLOOKUP(VALUE(MID($B1795,2,1)),_310_Table3,MATCH(MID($B1795,1,1),_310_Table3_ColumnLookup,0),FALSE)
+N("310"),
  IF(AND(VALUE(LEFT($A1795,3))=311,LEN($I1795)=4),VLOOKUP($I1795,_311_Table3,MATCH($B1795,_311_Table3_ColumnLookup,0),FALSE),
  IF(AND(VALUE(LEFT($A1795,3))=311,OR($B1795="I2",$B1795="J2",$B1795="K2",$B1795="L2")),VLOOKUP('311'!$G$58,_311_Table3,MATCH(MID($B1795,1,1),_311_Table3_ColumnLookup,0),FALSE),
  IF(AND(VALUE(LEFT($A1795,3))=311,RIGHT($B1795,5)="Total"),VLOOKUP('311'!$G$59,_311_Table3,MATCH(MID($B1795,1,1),_311_Table3_ColumnLookup,0),FALSE),
  IF(VALUE(LEFT($A1795,3))=311,VLOOKUP(VALUE(MID($B1795,2,1)),_311_Table3,MATCH(MID($B1795,1,1),_311_Table3_ColumnLookup,0),FALSE)
+N("311"),
  IF(AND(VALUE(LEFT($A1795,3))=312,LEFT($G1795,10)="Unincepted",$B1795="G "),VLOOKUP(" ULO",_312_Table3,MATCH('312'!$N$16,_312_Table3_ColumnLookup,0),FALSE),
  IF(AND(VALUE(LEFT($A1795,3))=312,LEFT($G1795,10)="Unincepted",$B1795="O "),VLOOKUP(" ULO",_312_Table3,MATCH('312'!$V$16,_312_Table3_ColumnLookup,0),FALSE),
  IF(AND(VALUE(LEFT($A1795,3))=312,LEFT($G1795,10)="Unincepted",$B1795="Q "),VLOOKUP(" ULO",_312_Table3,MATCH('312'!$X$16,_312_Table3_ColumnLookup,0),FALSE),
  IF(AND(VALUE(LEFT($A1795,3))=312,LEFT($G1795,10)="Unincepted"),VLOOKUP(" ULO",_312_Table3,MATCH(LEFT($B1795,1),_312_Table3_ColumnLookup,0),FALSE),
  IF(AND(VALUE(LEFT($A1795,3))=312,LEFT($G1795,5)="Total",$B1795="G "),VLOOKUP('312'!$F$80,_312_Table3,MATCH('312'!$N$16,_312_Table3_ColumnLookup,0),FALSE),
  IF(AND(VALUE(LEFT($A1795,3))=312,LEFT($G1795,5)="Total",$B1795="O "),VLOOKUP('312'!$F$80,_312_Table3,MATCH('312'!$V$16,_312_Table3_ColumnLookup,0),FALSE),
  IF(AND(VALUE(LEFT($A1795,3))=312,LEFT($G1795,5)="Total",$B1795="Q "),VLOOKUP('312'!$F$80,_312_Table3,MATCH('312'!$X$16,_312_Table3_ColumnLookup,0),FALSE),
  IF(AND(VALUE(LEFT($A1795,3))=312,LEFT($G1795,5)="Total"),VLOOKUP('312'!$F$80,_312_Table3,MATCH(LEFT($B1795,1),_312_Table3_ColumnLookup,0),FALSE),
  IF(AND(VALUE(LEFT($A1795,3))=312,LEN($I1795)=4,$B1795="G"),VLOOKUP($I1795,_312_Table3,MATCH('312'!$N$16,_312_Table3_ColumnLookup,0),FALSE),
  IF(AND(VALUE(LEFT($A1795,3))=312,LEN($I1795)=4,$B1795="O"),VLOOKUP($I1795,_312_Table3,MATCH('312'!$V$16,_312_Table3_ColumnLookup,0),FALSE),
  IF(AND(VALUE(LEFT($A1795,3))=312,LEN($I1795)=4,$B1795="Q"),VLOOKUP($I1795,_312_Table3,MATCH('312'!$X$16,_312_Table3_ColumnLookup,0),FALSE),
  IF(AND(VALUE(LEFT($A1795,3))=312,LEN($I1795)=4),VLOOKUP($I1795,_312_Table3,MATCH(LEFT($B1795,1),_312_Table3_ColumnLookup,0),FALSE)
+N("312"),
  IF(VALUE(LEFT($A1795,3))=313,VLOOKUP(VALUE(MID($B1795,2,1)),_313_Table3,MATCH(MID($B1795,1,1),_313_Table3_ColumnLookup,0),FALSE)
+N("313"),
  IF(AND(VALUE(LEFT($A1795,3))=314,LEN($B1795)=3),VLOOKUP(VALUE(MID($B1795,2,2)),_314_Table3,MATCH(MID($B1795,1,1),_314_Table3_ColumnLookup,0),FALSE),
  IF(VALUE(LEFT($A1795,3))=314,VLOOKUP(VALUE(MID($B1795,2,1)),_314_Table3,MATCH(MID($B1795,1,1),_314_Table3_ColumnLookup,0),FALSE)
+N("314"),
""))))))))))))))))))))))))</f>
        <v>#N/A</v>
      </c>
      <c r="H1795" s="321" t="str">
        <f>IFERROR(
IF(ISERROR($D1795)=FALSE,$D1795,IF(ISERROR($E1795)=FALSE,$E1795,IF(ISERROR($F1795)=FALSE,$F1795
+N("012 checkboxes"),
IF(
IF(OR(LEFT($A1795,9)="Syndicate",LEFT($A1795,12)="NewSyndicate"),VLOOKUP($A1795,'012'!$J:$ZW,MATCH("Link to button",'012'!$J$1:$ZW$1,0),0)
+N("309 checkbox"),
IF($C1795="309 LCR Summary0",VLOOKUP("Notes990",'309'!$P:$ZZ,MATCH("Link to button",'309'!$P$1:$ZZ$1,0),0)
+N("313 checkboxes"),
IF($C1795="313 Financial Information0LcmVsScr",IF($C1795="309 LCR Summary0",VLOOKUP("LcmVsScr",'309'!$N:$ZZ,MATCH("Link to button",'309'!$N$1:$ZZ$1,0),0),
IF($C1795="313 Financial Information0LcrDocAttached",IF($C1795="309 LCR Summary0",VLOOKUP("LcrDocAttached",'309'!$N:$ZZ,MATCH("Link to button",'309'!$N$1:$ZZ$1,0),
0)))))))=1,TRUE,FALSE)
))),"")</f>
        <v/>
      </c>
    </row>
    <row r="1796" spans="1:8">
      <c r="A1796" s="237" t="e">
        <f>VLOOKUP($G1796,CSVLookups!$B:$R,MATCH(A$1,CSVLookups!$B$1:$R$1,0),FALSE)</f>
        <v>#N/A</v>
      </c>
      <c r="B1796" s="237" t="e">
        <f>VLOOKUP($G1796,CSVLookups!$B:$R,MATCH(B$1,CSVLookups!$B$1:$R$1,0),FALSE)</f>
        <v>#N/A</v>
      </c>
      <c r="C1796" s="238" t="e">
        <f t="shared" si="28"/>
        <v>#N/A</v>
      </c>
      <c r="D1796" s="238" t="e">
        <f>IF(AND(VALUE(LEFT($A1796,3))=309,LEN($B1796)=3),VLOOKUP(VALUE(MID($B1796,2,2)),_309_Table1,MATCH(MID($B1796,1,1),_309_Table1_ColumnLookup,0),FALSE),
  IF($C1796="309 LCR SummaryA",OneYearSCR,IF($C1796="309 LCR SummaryB",UltimateSCR,IF(VALUE(LEFT($A1796,3))=309,VLOOKUP(VALUE(MID($B1796,2,1)),_309_Table1,MATCH(MID($B1796,1,1),_309_Table1_ColumnLookup,0),FALSE)
+N("309"),
  IF(VALUE(LEFT($A1796,3))=310,VLOOKUP(VALUE(MID($B1796,2,1)),_310_Table1,MATCH(MID($B1796,1,1),_310_Table1_ColumnLookup,0),FALSE)
+N("310"),
  IF(AND(VALUE(LEFT($A1796,3))=311,LEN($I1796)=4),VLOOKUP($I1796,_311_Table1,MATCH($B1796,_311_Table1_ColumnLookup,0),FALSE),
  IF(AND(VALUE(LEFT($A1796,3))=311,OR($B1796="I2",$B1796="J2",$B1796="K2",$B1796="L2")),VLOOKUP('311'!$G$58,_311_Table1,MATCH(MID($B1796,1,1),_311_Table1_ColumnLookup,0),FALSE),
  IF(AND(VALUE(LEFT($A1796,3))=311,RIGHT($B1796,5)="Total"),VLOOKUP('311'!$G$59,_311_Table1,MATCH(MID($B1796,1,1),_311_Table1_ColumnLookup,0),FALSE),
  IF(VALUE(LEFT($A1796,3))=311,VLOOKUP(VALUE(MID($B1796,2,1)),_311_Table1,MATCH(MID($B1796,1,1),_311_Table1_ColumnLookup,0),FALSE)
+N("311"),
  IF(AND(VALUE(LEFT($A1796,3))=312,LEFT($G1796,10)="Unincepted",$B1796="G "),VLOOKUP(" ULO",_312_Table1,MATCH('312'!$N$16,_312_Table1_ColumnLookup,0),FALSE),
  IF(AND(VALUE(LEFT($A1796,3))=312,LEFT($G1796,10)="Unincepted",$B1796="O "),VLOOKUP(" ULO",_312_Table1,MATCH('312'!$V$16,_312_Table1_ColumnLookup,0),FALSE),
  IF(AND(VALUE(LEFT($A1796,3))=312,LEFT($G1796,10)="Unincepted",$B1796="Q "),VLOOKUP(" ULO",_312_Table1,MATCH('312'!$X$16,_312_Table1_ColumnLookup,0),FALSE),
  IF(AND(VALUE(LEFT($A1796,3))=312,LEFT($G1796,10)="Unincepted"),VLOOKUP(" ULO",_312_Table1,MATCH(LEFT($B1796,1),_312_Table1_ColumnLookup,0),FALSE),
  IF(AND(VALUE(LEFT($A1796,3))=312,LEFT($G1796,5)="Total",$B1796="G "),VLOOKUP('312'!$F$80,_312_Table1,MATCH('312'!$N$16,_312_Table1_ColumnLookup,0),FALSE),
  IF(AND(VALUE(LEFT($A1796,3))=312,LEFT($G1796,5)="Total",$B1796="O "),VLOOKUP('312'!$F$80,_312_Table1,MATCH('312'!$V$16,_312_Table1_ColumnLookup,0),FALSE),
  IF(AND(VALUE(LEFT($A1796,3))=312,LEFT($G1796,5)="Total",$B1796="Q "),VLOOKUP('312'!$F$80,_312_Table1,MATCH('312'!$X$16,_312_Table1_ColumnLookup,0),FALSE),
  IF(AND(VALUE(LEFT($A1796,3))=312,LEFT($G1796,5)="Total"),VLOOKUP('312'!$F$80,_312_Table1,MATCH(LEFT($B1796,1),_312_Table1_ColumnLookup,0),FALSE),
  IF(AND(VALUE(LEFT($A1796,3))=312,LEN($I1796)=4,$B1796="G"),VLOOKUP($I1796,_312_Table1,MATCH('312'!$N$16,_312_Table1_ColumnLookup,0),FALSE),
  IF(AND(VALUE(LEFT($A1796,3))=312,LEN($I1796)=4,$B1796="O"),VLOOKUP($I1796,_312_Table1,MATCH('312'!$V$16,_312_Table1_ColumnLookup,0),FALSE),
  IF(AND(VALUE(LEFT($A1796,3))=312,LEN($I1796)=4,$B1796="Q"),VLOOKUP($I1796,_312_Table1,MATCH('312'!$X$16,_312_Table1_ColumnLookup,0),FALSE),
  IF(AND(VALUE(LEFT($A1796,3))=312,LEN($I1796)=4),VLOOKUP($I1796,_312_Table1,MATCH(LEFT($B1796,1),_312_Table1_ColumnLookup,0),FALSE)
+N("312"),
  IF(VALUE(LEFT($A1796,3))=313,VLOOKUP(VALUE(MID($B1796,2,1)),_313_Table1,MATCH(MID($B1796,1,1),_313_Table1_ColumnLookup,0),FALSE)
+N("313"),
  IF(AND(VALUE(LEFT($A1796,3))=314,LEN($B1796)=3),VLOOKUP(VALUE(MID($B1796,2,2)),_314_Table1,MATCH(MID($B1796,1,1),_314_Table1_ColumnLookup,0),FALSE),
  IF(VALUE(LEFT($A1796,3))=314,VLOOKUP(VALUE(MID($B1796,2,1)),_314_Table1,MATCH(MID($B1796,1,1),_314_Table1_ColumnLookup,0),FALSE)
+N("314"),
""))))))))))))))))))))))))</f>
        <v>#N/A</v>
      </c>
      <c r="E1796" s="238" t="e">
        <f>IF(AND(VALUE(LEFT($A1796,3))=309,LEN($B1796)=3),VLOOKUP(VALUE(MID($B1796,2,2)),_309_Table2,MATCH(MID($B1796,1,1),_309_Table2_ColumnLookup,0),FALSE),
  IF($C1796="309 LCR SummaryA",OneYearSCR,IF($C1796="309 LCR SummaryB",UltimateSCR,IF(VALUE(LEFT($A1796,3))=309,VLOOKUP(VALUE(MID($B1796,2,1)),_309_Table2,MATCH(MID($B1796,1,1),_309_Table2_ColumnLookup,0),FALSE)
+N("309"),
  IF(VALUE(LEFT($A1796,3))=310,VLOOKUP(VALUE(MID($B1796,2,1)),_310_Table2,MATCH(MID($B1796,1,1),_310_Table2_ColumnLookup,0),FALSE)
+N("310"),
  IF(AND(VALUE(LEFT($A1796,3))=311,LEN($I1796)=4),VLOOKUP($I1796,_311_Table2,MATCH($B1796,_311_Table2_ColumnLookup,0),FALSE),
  IF(AND(VALUE(LEFT($A1796,3))=311,OR($B1796="I2",$B1796="J2",$B1796="K2",$B1796="L2")),VLOOKUP('311'!$G$58,_311_Table2,MATCH(MID($B1796,1,1),_311_Table2_ColumnLookup,0),FALSE),
  IF(AND(VALUE(LEFT($A1796,3))=311,RIGHT($B1796,5)="Total"),VLOOKUP('311'!$G$59,_311_Table2,MATCH(MID($B1796,1,1),_311_Table2_ColumnLookup,0),FALSE),
  IF(VALUE(LEFT($A1796,3))=311,VLOOKUP(VALUE(MID($B1796,2,1)),_311_Table2,MATCH(MID($B1796,1,1),_311_Table2_ColumnLookup,0),FALSE)
+N("311"),
  IF(AND(VALUE(LEFT($A1796,3))=312,LEFT($G1796,10)="Unincepted",$B1796="G "),VLOOKUP(" ULO",_312_Table2,MATCH('312'!$N$16,_312_Table2_ColumnLookup,0),FALSE),
  IF(AND(VALUE(LEFT($A1796,3))=312,LEFT($G1796,10)="Unincepted",$B1796="O "),VLOOKUP(" ULO",_312_Table2,MATCH('312'!$V$16,_312_Table2_ColumnLookup,0),FALSE),
  IF(AND(VALUE(LEFT($A1796,3))=312,LEFT($G1796,10)="Unincepted",$B1796="Q "),VLOOKUP(" ULO",_312_Table2,MATCH('312'!$X$16,_312_Table2_ColumnLookup,0),FALSE),
  IF(AND(VALUE(LEFT($A1796,3))=312,LEFT($G1796,10)="Unincepted"),VLOOKUP(" ULO",_312_Table2,MATCH(LEFT($B1796,1),_312_Table2_ColumnLookup,0),FALSE),
  IF(AND(VALUE(LEFT($A1796,3))=312,LEFT($G1796,5)="Total",$B1796="G "),VLOOKUP('312'!$F$80,_312_Table2,MATCH('312'!$N$16,_312_Table2_ColumnLookup,0),FALSE),
  IF(AND(VALUE(LEFT($A1796,3))=312,LEFT($G1796,5)="Total",$B1796="O "),VLOOKUP('312'!$F$80,_312_Table2,MATCH('312'!$V$16,_312_Table2_ColumnLookup,0),FALSE),
  IF(AND(VALUE(LEFT($A1796,3))=312,LEFT($G1796,5)="Total",$B1796="Q "),VLOOKUP('312'!$F$80,_312_Table2,MATCH('312'!$X$16,_312_Table2_ColumnLookup,0),FALSE),
  IF(AND(VALUE(LEFT($A1796,3))=312,LEFT($G1796,5)="Total"),VLOOKUP('312'!$F$80,_312_Table2,MATCH(LEFT($B1796,1),_312_Table2_ColumnLookup,0),FALSE),
  IF(AND(VALUE(LEFT($A1796,3))=312,LEN($I1796)=4,$B1796="G"),VLOOKUP($I1796,_312_Table2,MATCH('312'!$N$16,_312_Table2_ColumnLookup,0),FALSE),
  IF(AND(VALUE(LEFT($A1796,3))=312,LEN($I1796)=4,$B1796="O"),VLOOKUP($I1796,_312_Table2,MATCH('312'!$V$16,_312_Table2_ColumnLookup,0),FALSE),
  IF(AND(VALUE(LEFT($A1796,3))=312,LEN($I1796)=4,$B1796="Q"),VLOOKUP($I1796,_312_Table2,MATCH('312'!$X$16,_312_Table2_ColumnLookup,0),FALSE),
  IF(AND(VALUE(LEFT($A1796,3))=312,LEN($I1796)=4),VLOOKUP($I1796,_312_Table2,MATCH(LEFT($B1796,1),_312_Table2_ColumnLookup,0),FALSE)
+N("312"),
  IF(VALUE(LEFT($A1796,3))=313,VLOOKUP(VALUE(MID($B1796,2,1)),_313_Table2,MATCH(MID($B1796,1,1),_313_Table2_ColumnLookup,0),FALSE)
+N("313"),
  IF(AND(VALUE(LEFT($A1796,3))=314,LEN($B1796)=3),VLOOKUP(VALUE(MID($B1796,2,2)),_314_Table2,MATCH(MID($B1796,1,1),_314_Table2_ColumnLookup,0),FALSE),
  IF(VALUE(LEFT($A1796,3))=314,VLOOKUP(VALUE(MID($B1796,2,1)),_314_Table2,MATCH(MID($B1796,1,1),_314_Table2_ColumnLookup,0),FALSE)
+N("314"),
""))))))))))))))))))))))))</f>
        <v>#N/A</v>
      </c>
      <c r="F1796" s="238" t="e">
        <f>IF(AND(VALUE(LEFT($A1796,3))=309,LEN($B1796)=3),VLOOKUP(VALUE(MID($B1796,2,2)),_309_Table3,MATCH(MID($B1796,1,1),_309_Table3_ColumnLookup,0),FALSE),
  IF($C1796="309 LCR SummaryA",OneYearSCR,IF($C1796="309 LCR SummaryB",UltimateSCR,IF(VALUE(LEFT($A1796,3))=309,VLOOKUP(VALUE(MID($B1796,2,1)),_309_Table3,MATCH(MID($B1796,1,1),_309_Table3_ColumnLookup,0),FALSE)
+N("309"),
  IF(VALUE(LEFT($A1796,3))=310,VLOOKUP(VALUE(MID($B1796,2,1)),_310_Table3,MATCH(MID($B1796,1,1),_310_Table3_ColumnLookup,0),FALSE)
+N("310"),
  IF(AND(VALUE(LEFT($A1796,3))=311,LEN($I1796)=4),VLOOKUP($I1796,_311_Table3,MATCH($B1796,_311_Table3_ColumnLookup,0),FALSE),
  IF(AND(VALUE(LEFT($A1796,3))=311,OR($B1796="I2",$B1796="J2",$B1796="K2",$B1796="L2")),VLOOKUP('311'!$G$58,_311_Table3,MATCH(MID($B1796,1,1),_311_Table3_ColumnLookup,0),FALSE),
  IF(AND(VALUE(LEFT($A1796,3))=311,RIGHT($B1796,5)="Total"),VLOOKUP('311'!$G$59,_311_Table3,MATCH(MID($B1796,1,1),_311_Table3_ColumnLookup,0),FALSE),
  IF(VALUE(LEFT($A1796,3))=311,VLOOKUP(VALUE(MID($B1796,2,1)),_311_Table3,MATCH(MID($B1796,1,1),_311_Table3_ColumnLookup,0),FALSE)
+N("311"),
  IF(AND(VALUE(LEFT($A1796,3))=312,LEFT($G1796,10)="Unincepted",$B1796="G "),VLOOKUP(" ULO",_312_Table3,MATCH('312'!$N$16,_312_Table3_ColumnLookup,0),FALSE),
  IF(AND(VALUE(LEFT($A1796,3))=312,LEFT($G1796,10)="Unincepted",$B1796="O "),VLOOKUP(" ULO",_312_Table3,MATCH('312'!$V$16,_312_Table3_ColumnLookup,0),FALSE),
  IF(AND(VALUE(LEFT($A1796,3))=312,LEFT($G1796,10)="Unincepted",$B1796="Q "),VLOOKUP(" ULO",_312_Table3,MATCH('312'!$X$16,_312_Table3_ColumnLookup,0),FALSE),
  IF(AND(VALUE(LEFT($A1796,3))=312,LEFT($G1796,10)="Unincepted"),VLOOKUP(" ULO",_312_Table3,MATCH(LEFT($B1796,1),_312_Table3_ColumnLookup,0),FALSE),
  IF(AND(VALUE(LEFT($A1796,3))=312,LEFT($G1796,5)="Total",$B1796="G "),VLOOKUP('312'!$F$80,_312_Table3,MATCH('312'!$N$16,_312_Table3_ColumnLookup,0),FALSE),
  IF(AND(VALUE(LEFT($A1796,3))=312,LEFT($G1796,5)="Total",$B1796="O "),VLOOKUP('312'!$F$80,_312_Table3,MATCH('312'!$V$16,_312_Table3_ColumnLookup,0),FALSE),
  IF(AND(VALUE(LEFT($A1796,3))=312,LEFT($G1796,5)="Total",$B1796="Q "),VLOOKUP('312'!$F$80,_312_Table3,MATCH('312'!$X$16,_312_Table3_ColumnLookup,0),FALSE),
  IF(AND(VALUE(LEFT($A1796,3))=312,LEFT($G1796,5)="Total"),VLOOKUP('312'!$F$80,_312_Table3,MATCH(LEFT($B1796,1),_312_Table3_ColumnLookup,0),FALSE),
  IF(AND(VALUE(LEFT($A1796,3))=312,LEN($I1796)=4,$B1796="G"),VLOOKUP($I1796,_312_Table3,MATCH('312'!$N$16,_312_Table3_ColumnLookup,0),FALSE),
  IF(AND(VALUE(LEFT($A1796,3))=312,LEN($I1796)=4,$B1796="O"),VLOOKUP($I1796,_312_Table3,MATCH('312'!$V$16,_312_Table3_ColumnLookup,0),FALSE),
  IF(AND(VALUE(LEFT($A1796,3))=312,LEN($I1796)=4,$B1796="Q"),VLOOKUP($I1796,_312_Table3,MATCH('312'!$X$16,_312_Table3_ColumnLookup,0),FALSE),
  IF(AND(VALUE(LEFT($A1796,3))=312,LEN($I1796)=4),VLOOKUP($I1796,_312_Table3,MATCH(LEFT($B1796,1),_312_Table3_ColumnLookup,0),FALSE)
+N("312"),
  IF(VALUE(LEFT($A1796,3))=313,VLOOKUP(VALUE(MID($B1796,2,1)),_313_Table3,MATCH(MID($B1796,1,1),_313_Table3_ColumnLookup,0),FALSE)
+N("313"),
  IF(AND(VALUE(LEFT($A1796,3))=314,LEN($B1796)=3),VLOOKUP(VALUE(MID($B1796,2,2)),_314_Table3,MATCH(MID($B1796,1,1),_314_Table3_ColumnLookup,0),FALSE),
  IF(VALUE(LEFT($A1796,3))=314,VLOOKUP(VALUE(MID($B1796,2,1)),_314_Table3,MATCH(MID($B1796,1,1),_314_Table3_ColumnLookup,0),FALSE)
+N("314"),
""))))))))))))))))))))))))</f>
        <v>#N/A</v>
      </c>
      <c r="H1796" s="321" t="str">
        <f>IFERROR(
IF(ISERROR($D1796)=FALSE,$D1796,IF(ISERROR($E1796)=FALSE,$E1796,IF(ISERROR($F1796)=FALSE,$F1796
+N("012 checkboxes"),
IF(
IF(OR(LEFT($A1796,9)="Syndicate",LEFT($A1796,12)="NewSyndicate"),VLOOKUP($A1796,'012'!$J:$ZW,MATCH("Link to button",'012'!$J$1:$ZW$1,0),0)
+N("309 checkbox"),
IF($C1796="309 LCR Summary0",VLOOKUP("Notes990",'309'!$P:$ZZ,MATCH("Link to button",'309'!$P$1:$ZZ$1,0),0)
+N("313 checkboxes"),
IF($C1796="313 Financial Information0LcmVsScr",IF($C1796="309 LCR Summary0",VLOOKUP("LcmVsScr",'309'!$N:$ZZ,MATCH("Link to button",'309'!$N$1:$ZZ$1,0),0),
IF($C1796="313 Financial Information0LcrDocAttached",IF($C1796="309 LCR Summary0",VLOOKUP("LcrDocAttached",'309'!$N:$ZZ,MATCH("Link to button",'309'!$N$1:$ZZ$1,0),
0)))))))=1,TRUE,FALSE)
))),"")</f>
        <v/>
      </c>
    </row>
    <row r="1797" spans="1:8">
      <c r="A1797" s="237" t="e">
        <f>VLOOKUP($G1797,CSVLookups!$B:$R,MATCH(A$1,CSVLookups!$B$1:$R$1,0),FALSE)</f>
        <v>#N/A</v>
      </c>
      <c r="B1797" s="237" t="e">
        <f>VLOOKUP($G1797,CSVLookups!$B:$R,MATCH(B$1,CSVLookups!$B$1:$R$1,0),FALSE)</f>
        <v>#N/A</v>
      </c>
      <c r="C1797" s="238" t="e">
        <f t="shared" si="28"/>
        <v>#N/A</v>
      </c>
      <c r="D1797" s="238" t="e">
        <f>IF(AND(VALUE(LEFT($A1797,3))=309,LEN($B1797)=3),VLOOKUP(VALUE(MID($B1797,2,2)),_309_Table1,MATCH(MID($B1797,1,1),_309_Table1_ColumnLookup,0),FALSE),
  IF($C1797="309 LCR SummaryA",OneYearSCR,IF($C1797="309 LCR SummaryB",UltimateSCR,IF(VALUE(LEFT($A1797,3))=309,VLOOKUP(VALUE(MID($B1797,2,1)),_309_Table1,MATCH(MID($B1797,1,1),_309_Table1_ColumnLookup,0),FALSE)
+N("309"),
  IF(VALUE(LEFT($A1797,3))=310,VLOOKUP(VALUE(MID($B1797,2,1)),_310_Table1,MATCH(MID($B1797,1,1),_310_Table1_ColumnLookup,0),FALSE)
+N("310"),
  IF(AND(VALUE(LEFT($A1797,3))=311,LEN($I1797)=4),VLOOKUP($I1797,_311_Table1,MATCH($B1797,_311_Table1_ColumnLookup,0),FALSE),
  IF(AND(VALUE(LEFT($A1797,3))=311,OR($B1797="I2",$B1797="J2",$B1797="K2",$B1797="L2")),VLOOKUP('311'!$G$58,_311_Table1,MATCH(MID($B1797,1,1),_311_Table1_ColumnLookup,0),FALSE),
  IF(AND(VALUE(LEFT($A1797,3))=311,RIGHT($B1797,5)="Total"),VLOOKUP('311'!$G$59,_311_Table1,MATCH(MID($B1797,1,1),_311_Table1_ColumnLookup,0),FALSE),
  IF(VALUE(LEFT($A1797,3))=311,VLOOKUP(VALUE(MID($B1797,2,1)),_311_Table1,MATCH(MID($B1797,1,1),_311_Table1_ColumnLookup,0),FALSE)
+N("311"),
  IF(AND(VALUE(LEFT($A1797,3))=312,LEFT($G1797,10)="Unincepted",$B1797="G "),VLOOKUP(" ULO",_312_Table1,MATCH('312'!$N$16,_312_Table1_ColumnLookup,0),FALSE),
  IF(AND(VALUE(LEFT($A1797,3))=312,LEFT($G1797,10)="Unincepted",$B1797="O "),VLOOKUP(" ULO",_312_Table1,MATCH('312'!$V$16,_312_Table1_ColumnLookup,0),FALSE),
  IF(AND(VALUE(LEFT($A1797,3))=312,LEFT($G1797,10)="Unincepted",$B1797="Q "),VLOOKUP(" ULO",_312_Table1,MATCH('312'!$X$16,_312_Table1_ColumnLookup,0),FALSE),
  IF(AND(VALUE(LEFT($A1797,3))=312,LEFT($G1797,10)="Unincepted"),VLOOKUP(" ULO",_312_Table1,MATCH(LEFT($B1797,1),_312_Table1_ColumnLookup,0),FALSE),
  IF(AND(VALUE(LEFT($A1797,3))=312,LEFT($G1797,5)="Total",$B1797="G "),VLOOKUP('312'!$F$80,_312_Table1,MATCH('312'!$N$16,_312_Table1_ColumnLookup,0),FALSE),
  IF(AND(VALUE(LEFT($A1797,3))=312,LEFT($G1797,5)="Total",$B1797="O "),VLOOKUP('312'!$F$80,_312_Table1,MATCH('312'!$V$16,_312_Table1_ColumnLookup,0),FALSE),
  IF(AND(VALUE(LEFT($A1797,3))=312,LEFT($G1797,5)="Total",$B1797="Q "),VLOOKUP('312'!$F$80,_312_Table1,MATCH('312'!$X$16,_312_Table1_ColumnLookup,0),FALSE),
  IF(AND(VALUE(LEFT($A1797,3))=312,LEFT($G1797,5)="Total"),VLOOKUP('312'!$F$80,_312_Table1,MATCH(LEFT($B1797,1),_312_Table1_ColumnLookup,0),FALSE),
  IF(AND(VALUE(LEFT($A1797,3))=312,LEN($I1797)=4,$B1797="G"),VLOOKUP($I1797,_312_Table1,MATCH('312'!$N$16,_312_Table1_ColumnLookup,0),FALSE),
  IF(AND(VALUE(LEFT($A1797,3))=312,LEN($I1797)=4,$B1797="O"),VLOOKUP($I1797,_312_Table1,MATCH('312'!$V$16,_312_Table1_ColumnLookup,0),FALSE),
  IF(AND(VALUE(LEFT($A1797,3))=312,LEN($I1797)=4,$B1797="Q"),VLOOKUP($I1797,_312_Table1,MATCH('312'!$X$16,_312_Table1_ColumnLookup,0),FALSE),
  IF(AND(VALUE(LEFT($A1797,3))=312,LEN($I1797)=4),VLOOKUP($I1797,_312_Table1,MATCH(LEFT($B1797,1),_312_Table1_ColumnLookup,0),FALSE)
+N("312"),
  IF(VALUE(LEFT($A1797,3))=313,VLOOKUP(VALUE(MID($B1797,2,1)),_313_Table1,MATCH(MID($B1797,1,1),_313_Table1_ColumnLookup,0),FALSE)
+N("313"),
  IF(AND(VALUE(LEFT($A1797,3))=314,LEN($B1797)=3),VLOOKUP(VALUE(MID($B1797,2,2)),_314_Table1,MATCH(MID($B1797,1,1),_314_Table1_ColumnLookup,0),FALSE),
  IF(VALUE(LEFT($A1797,3))=314,VLOOKUP(VALUE(MID($B1797,2,1)),_314_Table1,MATCH(MID($B1797,1,1),_314_Table1_ColumnLookup,0),FALSE)
+N("314"),
""))))))))))))))))))))))))</f>
        <v>#N/A</v>
      </c>
      <c r="E1797" s="238" t="e">
        <f>IF(AND(VALUE(LEFT($A1797,3))=309,LEN($B1797)=3),VLOOKUP(VALUE(MID($B1797,2,2)),_309_Table2,MATCH(MID($B1797,1,1),_309_Table2_ColumnLookup,0),FALSE),
  IF($C1797="309 LCR SummaryA",OneYearSCR,IF($C1797="309 LCR SummaryB",UltimateSCR,IF(VALUE(LEFT($A1797,3))=309,VLOOKUP(VALUE(MID($B1797,2,1)),_309_Table2,MATCH(MID($B1797,1,1),_309_Table2_ColumnLookup,0),FALSE)
+N("309"),
  IF(VALUE(LEFT($A1797,3))=310,VLOOKUP(VALUE(MID($B1797,2,1)),_310_Table2,MATCH(MID($B1797,1,1),_310_Table2_ColumnLookup,0),FALSE)
+N("310"),
  IF(AND(VALUE(LEFT($A1797,3))=311,LEN($I1797)=4),VLOOKUP($I1797,_311_Table2,MATCH($B1797,_311_Table2_ColumnLookup,0),FALSE),
  IF(AND(VALUE(LEFT($A1797,3))=311,OR($B1797="I2",$B1797="J2",$B1797="K2",$B1797="L2")),VLOOKUP('311'!$G$58,_311_Table2,MATCH(MID($B1797,1,1),_311_Table2_ColumnLookup,0),FALSE),
  IF(AND(VALUE(LEFT($A1797,3))=311,RIGHT($B1797,5)="Total"),VLOOKUP('311'!$G$59,_311_Table2,MATCH(MID($B1797,1,1),_311_Table2_ColumnLookup,0),FALSE),
  IF(VALUE(LEFT($A1797,3))=311,VLOOKUP(VALUE(MID($B1797,2,1)),_311_Table2,MATCH(MID($B1797,1,1),_311_Table2_ColumnLookup,0),FALSE)
+N("311"),
  IF(AND(VALUE(LEFT($A1797,3))=312,LEFT($G1797,10)="Unincepted",$B1797="G "),VLOOKUP(" ULO",_312_Table2,MATCH('312'!$N$16,_312_Table2_ColumnLookup,0),FALSE),
  IF(AND(VALUE(LEFT($A1797,3))=312,LEFT($G1797,10)="Unincepted",$B1797="O "),VLOOKUP(" ULO",_312_Table2,MATCH('312'!$V$16,_312_Table2_ColumnLookup,0),FALSE),
  IF(AND(VALUE(LEFT($A1797,3))=312,LEFT($G1797,10)="Unincepted",$B1797="Q "),VLOOKUP(" ULO",_312_Table2,MATCH('312'!$X$16,_312_Table2_ColumnLookup,0),FALSE),
  IF(AND(VALUE(LEFT($A1797,3))=312,LEFT($G1797,10)="Unincepted"),VLOOKUP(" ULO",_312_Table2,MATCH(LEFT($B1797,1),_312_Table2_ColumnLookup,0),FALSE),
  IF(AND(VALUE(LEFT($A1797,3))=312,LEFT($G1797,5)="Total",$B1797="G "),VLOOKUP('312'!$F$80,_312_Table2,MATCH('312'!$N$16,_312_Table2_ColumnLookup,0),FALSE),
  IF(AND(VALUE(LEFT($A1797,3))=312,LEFT($G1797,5)="Total",$B1797="O "),VLOOKUP('312'!$F$80,_312_Table2,MATCH('312'!$V$16,_312_Table2_ColumnLookup,0),FALSE),
  IF(AND(VALUE(LEFT($A1797,3))=312,LEFT($G1797,5)="Total",$B1797="Q "),VLOOKUP('312'!$F$80,_312_Table2,MATCH('312'!$X$16,_312_Table2_ColumnLookup,0),FALSE),
  IF(AND(VALUE(LEFT($A1797,3))=312,LEFT($G1797,5)="Total"),VLOOKUP('312'!$F$80,_312_Table2,MATCH(LEFT($B1797,1),_312_Table2_ColumnLookup,0),FALSE),
  IF(AND(VALUE(LEFT($A1797,3))=312,LEN($I1797)=4,$B1797="G"),VLOOKUP($I1797,_312_Table2,MATCH('312'!$N$16,_312_Table2_ColumnLookup,0),FALSE),
  IF(AND(VALUE(LEFT($A1797,3))=312,LEN($I1797)=4,$B1797="O"),VLOOKUP($I1797,_312_Table2,MATCH('312'!$V$16,_312_Table2_ColumnLookup,0),FALSE),
  IF(AND(VALUE(LEFT($A1797,3))=312,LEN($I1797)=4,$B1797="Q"),VLOOKUP($I1797,_312_Table2,MATCH('312'!$X$16,_312_Table2_ColumnLookup,0),FALSE),
  IF(AND(VALUE(LEFT($A1797,3))=312,LEN($I1797)=4),VLOOKUP($I1797,_312_Table2,MATCH(LEFT($B1797,1),_312_Table2_ColumnLookup,0),FALSE)
+N("312"),
  IF(VALUE(LEFT($A1797,3))=313,VLOOKUP(VALUE(MID($B1797,2,1)),_313_Table2,MATCH(MID($B1797,1,1),_313_Table2_ColumnLookup,0),FALSE)
+N("313"),
  IF(AND(VALUE(LEFT($A1797,3))=314,LEN($B1797)=3),VLOOKUP(VALUE(MID($B1797,2,2)),_314_Table2,MATCH(MID($B1797,1,1),_314_Table2_ColumnLookup,0),FALSE),
  IF(VALUE(LEFT($A1797,3))=314,VLOOKUP(VALUE(MID($B1797,2,1)),_314_Table2,MATCH(MID($B1797,1,1),_314_Table2_ColumnLookup,0),FALSE)
+N("314"),
""))))))))))))))))))))))))</f>
        <v>#N/A</v>
      </c>
      <c r="F1797" s="238" t="e">
        <f>IF(AND(VALUE(LEFT($A1797,3))=309,LEN($B1797)=3),VLOOKUP(VALUE(MID($B1797,2,2)),_309_Table3,MATCH(MID($B1797,1,1),_309_Table3_ColumnLookup,0),FALSE),
  IF($C1797="309 LCR SummaryA",OneYearSCR,IF($C1797="309 LCR SummaryB",UltimateSCR,IF(VALUE(LEFT($A1797,3))=309,VLOOKUP(VALUE(MID($B1797,2,1)),_309_Table3,MATCH(MID($B1797,1,1),_309_Table3_ColumnLookup,0),FALSE)
+N("309"),
  IF(VALUE(LEFT($A1797,3))=310,VLOOKUP(VALUE(MID($B1797,2,1)),_310_Table3,MATCH(MID($B1797,1,1),_310_Table3_ColumnLookup,0),FALSE)
+N("310"),
  IF(AND(VALUE(LEFT($A1797,3))=311,LEN($I1797)=4),VLOOKUP($I1797,_311_Table3,MATCH($B1797,_311_Table3_ColumnLookup,0),FALSE),
  IF(AND(VALUE(LEFT($A1797,3))=311,OR($B1797="I2",$B1797="J2",$B1797="K2",$B1797="L2")),VLOOKUP('311'!$G$58,_311_Table3,MATCH(MID($B1797,1,1),_311_Table3_ColumnLookup,0),FALSE),
  IF(AND(VALUE(LEFT($A1797,3))=311,RIGHT($B1797,5)="Total"),VLOOKUP('311'!$G$59,_311_Table3,MATCH(MID($B1797,1,1),_311_Table3_ColumnLookup,0),FALSE),
  IF(VALUE(LEFT($A1797,3))=311,VLOOKUP(VALUE(MID($B1797,2,1)),_311_Table3,MATCH(MID($B1797,1,1),_311_Table3_ColumnLookup,0),FALSE)
+N("311"),
  IF(AND(VALUE(LEFT($A1797,3))=312,LEFT($G1797,10)="Unincepted",$B1797="G "),VLOOKUP(" ULO",_312_Table3,MATCH('312'!$N$16,_312_Table3_ColumnLookup,0),FALSE),
  IF(AND(VALUE(LEFT($A1797,3))=312,LEFT($G1797,10)="Unincepted",$B1797="O "),VLOOKUP(" ULO",_312_Table3,MATCH('312'!$V$16,_312_Table3_ColumnLookup,0),FALSE),
  IF(AND(VALUE(LEFT($A1797,3))=312,LEFT($G1797,10)="Unincepted",$B1797="Q "),VLOOKUP(" ULO",_312_Table3,MATCH('312'!$X$16,_312_Table3_ColumnLookup,0),FALSE),
  IF(AND(VALUE(LEFT($A1797,3))=312,LEFT($G1797,10)="Unincepted"),VLOOKUP(" ULO",_312_Table3,MATCH(LEFT($B1797,1),_312_Table3_ColumnLookup,0),FALSE),
  IF(AND(VALUE(LEFT($A1797,3))=312,LEFT($G1797,5)="Total",$B1797="G "),VLOOKUP('312'!$F$80,_312_Table3,MATCH('312'!$N$16,_312_Table3_ColumnLookup,0),FALSE),
  IF(AND(VALUE(LEFT($A1797,3))=312,LEFT($G1797,5)="Total",$B1797="O "),VLOOKUP('312'!$F$80,_312_Table3,MATCH('312'!$V$16,_312_Table3_ColumnLookup,0),FALSE),
  IF(AND(VALUE(LEFT($A1797,3))=312,LEFT($G1797,5)="Total",$B1797="Q "),VLOOKUP('312'!$F$80,_312_Table3,MATCH('312'!$X$16,_312_Table3_ColumnLookup,0),FALSE),
  IF(AND(VALUE(LEFT($A1797,3))=312,LEFT($G1797,5)="Total"),VLOOKUP('312'!$F$80,_312_Table3,MATCH(LEFT($B1797,1),_312_Table3_ColumnLookup,0),FALSE),
  IF(AND(VALUE(LEFT($A1797,3))=312,LEN($I1797)=4,$B1797="G"),VLOOKUP($I1797,_312_Table3,MATCH('312'!$N$16,_312_Table3_ColumnLookup,0),FALSE),
  IF(AND(VALUE(LEFT($A1797,3))=312,LEN($I1797)=4,$B1797="O"),VLOOKUP($I1797,_312_Table3,MATCH('312'!$V$16,_312_Table3_ColumnLookup,0),FALSE),
  IF(AND(VALUE(LEFT($A1797,3))=312,LEN($I1797)=4,$B1797="Q"),VLOOKUP($I1797,_312_Table3,MATCH('312'!$X$16,_312_Table3_ColumnLookup,0),FALSE),
  IF(AND(VALUE(LEFT($A1797,3))=312,LEN($I1797)=4),VLOOKUP($I1797,_312_Table3,MATCH(LEFT($B1797,1),_312_Table3_ColumnLookup,0),FALSE)
+N("312"),
  IF(VALUE(LEFT($A1797,3))=313,VLOOKUP(VALUE(MID($B1797,2,1)),_313_Table3,MATCH(MID($B1797,1,1),_313_Table3_ColumnLookup,0),FALSE)
+N("313"),
  IF(AND(VALUE(LEFT($A1797,3))=314,LEN($B1797)=3),VLOOKUP(VALUE(MID($B1797,2,2)),_314_Table3,MATCH(MID($B1797,1,1),_314_Table3_ColumnLookup,0),FALSE),
  IF(VALUE(LEFT($A1797,3))=314,VLOOKUP(VALUE(MID($B1797,2,1)),_314_Table3,MATCH(MID($B1797,1,1),_314_Table3_ColumnLookup,0),FALSE)
+N("314"),
""))))))))))))))))))))))))</f>
        <v>#N/A</v>
      </c>
      <c r="H1797" s="321" t="str">
        <f>IFERROR(
IF(ISERROR($D1797)=FALSE,$D1797,IF(ISERROR($E1797)=FALSE,$E1797,IF(ISERROR($F1797)=FALSE,$F1797
+N("012 checkboxes"),
IF(
IF(OR(LEFT($A1797,9)="Syndicate",LEFT($A1797,12)="NewSyndicate"),VLOOKUP($A1797,'012'!$J:$ZW,MATCH("Link to button",'012'!$J$1:$ZW$1,0),0)
+N("309 checkbox"),
IF($C1797="309 LCR Summary0",VLOOKUP("Notes990",'309'!$P:$ZZ,MATCH("Link to button",'309'!$P$1:$ZZ$1,0),0)
+N("313 checkboxes"),
IF($C1797="313 Financial Information0LcmVsScr",IF($C1797="309 LCR Summary0",VLOOKUP("LcmVsScr",'309'!$N:$ZZ,MATCH("Link to button",'309'!$N$1:$ZZ$1,0),0),
IF($C1797="313 Financial Information0LcrDocAttached",IF($C1797="309 LCR Summary0",VLOOKUP("LcrDocAttached",'309'!$N:$ZZ,MATCH("Link to button",'309'!$N$1:$ZZ$1,0),
0)))))))=1,TRUE,FALSE)
))),"")</f>
        <v/>
      </c>
    </row>
    <row r="1798" spans="1:8">
      <c r="A1798" s="237" t="e">
        <f>VLOOKUP($G1798,CSVLookups!$B:$R,MATCH(A$1,CSVLookups!$B$1:$R$1,0),FALSE)</f>
        <v>#N/A</v>
      </c>
      <c r="B1798" s="237" t="e">
        <f>VLOOKUP($G1798,CSVLookups!$B:$R,MATCH(B$1,CSVLookups!$B$1:$R$1,0),FALSE)</f>
        <v>#N/A</v>
      </c>
      <c r="C1798" s="238" t="e">
        <f t="shared" si="28"/>
        <v>#N/A</v>
      </c>
      <c r="D1798" s="238" t="e">
        <f>IF(AND(VALUE(LEFT($A1798,3))=309,LEN($B1798)=3),VLOOKUP(VALUE(MID($B1798,2,2)),_309_Table1,MATCH(MID($B1798,1,1),_309_Table1_ColumnLookup,0),FALSE),
  IF($C1798="309 LCR SummaryA",OneYearSCR,IF($C1798="309 LCR SummaryB",UltimateSCR,IF(VALUE(LEFT($A1798,3))=309,VLOOKUP(VALUE(MID($B1798,2,1)),_309_Table1,MATCH(MID($B1798,1,1),_309_Table1_ColumnLookup,0),FALSE)
+N("309"),
  IF(VALUE(LEFT($A1798,3))=310,VLOOKUP(VALUE(MID($B1798,2,1)),_310_Table1,MATCH(MID($B1798,1,1),_310_Table1_ColumnLookup,0),FALSE)
+N("310"),
  IF(AND(VALUE(LEFT($A1798,3))=311,LEN($I1798)=4),VLOOKUP($I1798,_311_Table1,MATCH($B1798,_311_Table1_ColumnLookup,0),FALSE),
  IF(AND(VALUE(LEFT($A1798,3))=311,OR($B1798="I2",$B1798="J2",$B1798="K2",$B1798="L2")),VLOOKUP('311'!$G$58,_311_Table1,MATCH(MID($B1798,1,1),_311_Table1_ColumnLookup,0),FALSE),
  IF(AND(VALUE(LEFT($A1798,3))=311,RIGHT($B1798,5)="Total"),VLOOKUP('311'!$G$59,_311_Table1,MATCH(MID($B1798,1,1),_311_Table1_ColumnLookup,0),FALSE),
  IF(VALUE(LEFT($A1798,3))=311,VLOOKUP(VALUE(MID($B1798,2,1)),_311_Table1,MATCH(MID($B1798,1,1),_311_Table1_ColumnLookup,0),FALSE)
+N("311"),
  IF(AND(VALUE(LEFT($A1798,3))=312,LEFT($G1798,10)="Unincepted",$B1798="G "),VLOOKUP(" ULO",_312_Table1,MATCH('312'!$N$16,_312_Table1_ColumnLookup,0),FALSE),
  IF(AND(VALUE(LEFT($A1798,3))=312,LEFT($G1798,10)="Unincepted",$B1798="O "),VLOOKUP(" ULO",_312_Table1,MATCH('312'!$V$16,_312_Table1_ColumnLookup,0),FALSE),
  IF(AND(VALUE(LEFT($A1798,3))=312,LEFT($G1798,10)="Unincepted",$B1798="Q "),VLOOKUP(" ULO",_312_Table1,MATCH('312'!$X$16,_312_Table1_ColumnLookup,0),FALSE),
  IF(AND(VALUE(LEFT($A1798,3))=312,LEFT($G1798,10)="Unincepted"),VLOOKUP(" ULO",_312_Table1,MATCH(LEFT($B1798,1),_312_Table1_ColumnLookup,0),FALSE),
  IF(AND(VALUE(LEFT($A1798,3))=312,LEFT($G1798,5)="Total",$B1798="G "),VLOOKUP('312'!$F$80,_312_Table1,MATCH('312'!$N$16,_312_Table1_ColumnLookup,0),FALSE),
  IF(AND(VALUE(LEFT($A1798,3))=312,LEFT($G1798,5)="Total",$B1798="O "),VLOOKUP('312'!$F$80,_312_Table1,MATCH('312'!$V$16,_312_Table1_ColumnLookup,0),FALSE),
  IF(AND(VALUE(LEFT($A1798,3))=312,LEFT($G1798,5)="Total",$B1798="Q "),VLOOKUP('312'!$F$80,_312_Table1,MATCH('312'!$X$16,_312_Table1_ColumnLookup,0),FALSE),
  IF(AND(VALUE(LEFT($A1798,3))=312,LEFT($G1798,5)="Total"),VLOOKUP('312'!$F$80,_312_Table1,MATCH(LEFT($B1798,1),_312_Table1_ColumnLookup,0),FALSE),
  IF(AND(VALUE(LEFT($A1798,3))=312,LEN($I1798)=4,$B1798="G"),VLOOKUP($I1798,_312_Table1,MATCH('312'!$N$16,_312_Table1_ColumnLookup,0),FALSE),
  IF(AND(VALUE(LEFT($A1798,3))=312,LEN($I1798)=4,$B1798="O"),VLOOKUP($I1798,_312_Table1,MATCH('312'!$V$16,_312_Table1_ColumnLookup,0),FALSE),
  IF(AND(VALUE(LEFT($A1798,3))=312,LEN($I1798)=4,$B1798="Q"),VLOOKUP($I1798,_312_Table1,MATCH('312'!$X$16,_312_Table1_ColumnLookup,0),FALSE),
  IF(AND(VALUE(LEFT($A1798,3))=312,LEN($I1798)=4),VLOOKUP($I1798,_312_Table1,MATCH(LEFT($B1798,1),_312_Table1_ColumnLookup,0),FALSE)
+N("312"),
  IF(VALUE(LEFT($A1798,3))=313,VLOOKUP(VALUE(MID($B1798,2,1)),_313_Table1,MATCH(MID($B1798,1,1),_313_Table1_ColumnLookup,0),FALSE)
+N("313"),
  IF(AND(VALUE(LEFT($A1798,3))=314,LEN($B1798)=3),VLOOKUP(VALUE(MID($B1798,2,2)),_314_Table1,MATCH(MID($B1798,1,1),_314_Table1_ColumnLookup,0),FALSE),
  IF(VALUE(LEFT($A1798,3))=314,VLOOKUP(VALUE(MID($B1798,2,1)),_314_Table1,MATCH(MID($B1798,1,1),_314_Table1_ColumnLookup,0),FALSE)
+N("314"),
""))))))))))))))))))))))))</f>
        <v>#N/A</v>
      </c>
      <c r="E1798" s="238" t="e">
        <f>IF(AND(VALUE(LEFT($A1798,3))=309,LEN($B1798)=3),VLOOKUP(VALUE(MID($B1798,2,2)),_309_Table2,MATCH(MID($B1798,1,1),_309_Table2_ColumnLookup,0),FALSE),
  IF($C1798="309 LCR SummaryA",OneYearSCR,IF($C1798="309 LCR SummaryB",UltimateSCR,IF(VALUE(LEFT($A1798,3))=309,VLOOKUP(VALUE(MID($B1798,2,1)),_309_Table2,MATCH(MID($B1798,1,1),_309_Table2_ColumnLookup,0),FALSE)
+N("309"),
  IF(VALUE(LEFT($A1798,3))=310,VLOOKUP(VALUE(MID($B1798,2,1)),_310_Table2,MATCH(MID($B1798,1,1),_310_Table2_ColumnLookup,0),FALSE)
+N("310"),
  IF(AND(VALUE(LEFT($A1798,3))=311,LEN($I1798)=4),VLOOKUP($I1798,_311_Table2,MATCH($B1798,_311_Table2_ColumnLookup,0),FALSE),
  IF(AND(VALUE(LEFT($A1798,3))=311,OR($B1798="I2",$B1798="J2",$B1798="K2",$B1798="L2")),VLOOKUP('311'!$G$58,_311_Table2,MATCH(MID($B1798,1,1),_311_Table2_ColumnLookup,0),FALSE),
  IF(AND(VALUE(LEFT($A1798,3))=311,RIGHT($B1798,5)="Total"),VLOOKUP('311'!$G$59,_311_Table2,MATCH(MID($B1798,1,1),_311_Table2_ColumnLookup,0),FALSE),
  IF(VALUE(LEFT($A1798,3))=311,VLOOKUP(VALUE(MID($B1798,2,1)),_311_Table2,MATCH(MID($B1798,1,1),_311_Table2_ColumnLookup,0),FALSE)
+N("311"),
  IF(AND(VALUE(LEFT($A1798,3))=312,LEFT($G1798,10)="Unincepted",$B1798="G "),VLOOKUP(" ULO",_312_Table2,MATCH('312'!$N$16,_312_Table2_ColumnLookup,0),FALSE),
  IF(AND(VALUE(LEFT($A1798,3))=312,LEFT($G1798,10)="Unincepted",$B1798="O "),VLOOKUP(" ULO",_312_Table2,MATCH('312'!$V$16,_312_Table2_ColumnLookup,0),FALSE),
  IF(AND(VALUE(LEFT($A1798,3))=312,LEFT($G1798,10)="Unincepted",$B1798="Q "),VLOOKUP(" ULO",_312_Table2,MATCH('312'!$X$16,_312_Table2_ColumnLookup,0),FALSE),
  IF(AND(VALUE(LEFT($A1798,3))=312,LEFT($G1798,10)="Unincepted"),VLOOKUP(" ULO",_312_Table2,MATCH(LEFT($B1798,1),_312_Table2_ColumnLookup,0),FALSE),
  IF(AND(VALUE(LEFT($A1798,3))=312,LEFT($G1798,5)="Total",$B1798="G "),VLOOKUP('312'!$F$80,_312_Table2,MATCH('312'!$N$16,_312_Table2_ColumnLookup,0),FALSE),
  IF(AND(VALUE(LEFT($A1798,3))=312,LEFT($G1798,5)="Total",$B1798="O "),VLOOKUP('312'!$F$80,_312_Table2,MATCH('312'!$V$16,_312_Table2_ColumnLookup,0),FALSE),
  IF(AND(VALUE(LEFT($A1798,3))=312,LEFT($G1798,5)="Total",$B1798="Q "),VLOOKUP('312'!$F$80,_312_Table2,MATCH('312'!$X$16,_312_Table2_ColumnLookup,0),FALSE),
  IF(AND(VALUE(LEFT($A1798,3))=312,LEFT($G1798,5)="Total"),VLOOKUP('312'!$F$80,_312_Table2,MATCH(LEFT($B1798,1),_312_Table2_ColumnLookup,0),FALSE),
  IF(AND(VALUE(LEFT($A1798,3))=312,LEN($I1798)=4,$B1798="G"),VLOOKUP($I1798,_312_Table2,MATCH('312'!$N$16,_312_Table2_ColumnLookup,0),FALSE),
  IF(AND(VALUE(LEFT($A1798,3))=312,LEN($I1798)=4,$B1798="O"),VLOOKUP($I1798,_312_Table2,MATCH('312'!$V$16,_312_Table2_ColumnLookup,0),FALSE),
  IF(AND(VALUE(LEFT($A1798,3))=312,LEN($I1798)=4,$B1798="Q"),VLOOKUP($I1798,_312_Table2,MATCH('312'!$X$16,_312_Table2_ColumnLookup,0),FALSE),
  IF(AND(VALUE(LEFT($A1798,3))=312,LEN($I1798)=4),VLOOKUP($I1798,_312_Table2,MATCH(LEFT($B1798,1),_312_Table2_ColumnLookup,0),FALSE)
+N("312"),
  IF(VALUE(LEFT($A1798,3))=313,VLOOKUP(VALUE(MID($B1798,2,1)),_313_Table2,MATCH(MID($B1798,1,1),_313_Table2_ColumnLookup,0),FALSE)
+N("313"),
  IF(AND(VALUE(LEFT($A1798,3))=314,LEN($B1798)=3),VLOOKUP(VALUE(MID($B1798,2,2)),_314_Table2,MATCH(MID($B1798,1,1),_314_Table2_ColumnLookup,0),FALSE),
  IF(VALUE(LEFT($A1798,3))=314,VLOOKUP(VALUE(MID($B1798,2,1)),_314_Table2,MATCH(MID($B1798,1,1),_314_Table2_ColumnLookup,0),FALSE)
+N("314"),
""))))))))))))))))))))))))</f>
        <v>#N/A</v>
      </c>
      <c r="F1798" s="238" t="e">
        <f>IF(AND(VALUE(LEFT($A1798,3))=309,LEN($B1798)=3),VLOOKUP(VALUE(MID($B1798,2,2)),_309_Table3,MATCH(MID($B1798,1,1),_309_Table3_ColumnLookup,0),FALSE),
  IF($C1798="309 LCR SummaryA",OneYearSCR,IF($C1798="309 LCR SummaryB",UltimateSCR,IF(VALUE(LEFT($A1798,3))=309,VLOOKUP(VALUE(MID($B1798,2,1)),_309_Table3,MATCH(MID($B1798,1,1),_309_Table3_ColumnLookup,0),FALSE)
+N("309"),
  IF(VALUE(LEFT($A1798,3))=310,VLOOKUP(VALUE(MID($B1798,2,1)),_310_Table3,MATCH(MID($B1798,1,1),_310_Table3_ColumnLookup,0),FALSE)
+N("310"),
  IF(AND(VALUE(LEFT($A1798,3))=311,LEN($I1798)=4),VLOOKUP($I1798,_311_Table3,MATCH($B1798,_311_Table3_ColumnLookup,0),FALSE),
  IF(AND(VALUE(LEFT($A1798,3))=311,OR($B1798="I2",$B1798="J2",$B1798="K2",$B1798="L2")),VLOOKUP('311'!$G$58,_311_Table3,MATCH(MID($B1798,1,1),_311_Table3_ColumnLookup,0),FALSE),
  IF(AND(VALUE(LEFT($A1798,3))=311,RIGHT($B1798,5)="Total"),VLOOKUP('311'!$G$59,_311_Table3,MATCH(MID($B1798,1,1),_311_Table3_ColumnLookup,0),FALSE),
  IF(VALUE(LEFT($A1798,3))=311,VLOOKUP(VALUE(MID($B1798,2,1)),_311_Table3,MATCH(MID($B1798,1,1),_311_Table3_ColumnLookup,0),FALSE)
+N("311"),
  IF(AND(VALUE(LEFT($A1798,3))=312,LEFT($G1798,10)="Unincepted",$B1798="G "),VLOOKUP(" ULO",_312_Table3,MATCH('312'!$N$16,_312_Table3_ColumnLookup,0),FALSE),
  IF(AND(VALUE(LEFT($A1798,3))=312,LEFT($G1798,10)="Unincepted",$B1798="O "),VLOOKUP(" ULO",_312_Table3,MATCH('312'!$V$16,_312_Table3_ColumnLookup,0),FALSE),
  IF(AND(VALUE(LEFT($A1798,3))=312,LEFT($G1798,10)="Unincepted",$B1798="Q "),VLOOKUP(" ULO",_312_Table3,MATCH('312'!$X$16,_312_Table3_ColumnLookup,0),FALSE),
  IF(AND(VALUE(LEFT($A1798,3))=312,LEFT($G1798,10)="Unincepted"),VLOOKUP(" ULO",_312_Table3,MATCH(LEFT($B1798,1),_312_Table3_ColumnLookup,0),FALSE),
  IF(AND(VALUE(LEFT($A1798,3))=312,LEFT($G1798,5)="Total",$B1798="G "),VLOOKUP('312'!$F$80,_312_Table3,MATCH('312'!$N$16,_312_Table3_ColumnLookup,0),FALSE),
  IF(AND(VALUE(LEFT($A1798,3))=312,LEFT($G1798,5)="Total",$B1798="O "),VLOOKUP('312'!$F$80,_312_Table3,MATCH('312'!$V$16,_312_Table3_ColumnLookup,0),FALSE),
  IF(AND(VALUE(LEFT($A1798,3))=312,LEFT($G1798,5)="Total",$B1798="Q "),VLOOKUP('312'!$F$80,_312_Table3,MATCH('312'!$X$16,_312_Table3_ColumnLookup,0),FALSE),
  IF(AND(VALUE(LEFT($A1798,3))=312,LEFT($G1798,5)="Total"),VLOOKUP('312'!$F$80,_312_Table3,MATCH(LEFT($B1798,1),_312_Table3_ColumnLookup,0),FALSE),
  IF(AND(VALUE(LEFT($A1798,3))=312,LEN($I1798)=4,$B1798="G"),VLOOKUP($I1798,_312_Table3,MATCH('312'!$N$16,_312_Table3_ColumnLookup,0),FALSE),
  IF(AND(VALUE(LEFT($A1798,3))=312,LEN($I1798)=4,$B1798="O"),VLOOKUP($I1798,_312_Table3,MATCH('312'!$V$16,_312_Table3_ColumnLookup,0),FALSE),
  IF(AND(VALUE(LEFT($A1798,3))=312,LEN($I1798)=4,$B1798="Q"),VLOOKUP($I1798,_312_Table3,MATCH('312'!$X$16,_312_Table3_ColumnLookup,0),FALSE),
  IF(AND(VALUE(LEFT($A1798,3))=312,LEN($I1798)=4),VLOOKUP($I1798,_312_Table3,MATCH(LEFT($B1798,1),_312_Table3_ColumnLookup,0),FALSE)
+N("312"),
  IF(VALUE(LEFT($A1798,3))=313,VLOOKUP(VALUE(MID($B1798,2,1)),_313_Table3,MATCH(MID($B1798,1,1),_313_Table3_ColumnLookup,0),FALSE)
+N("313"),
  IF(AND(VALUE(LEFT($A1798,3))=314,LEN($B1798)=3),VLOOKUP(VALUE(MID($B1798,2,2)),_314_Table3,MATCH(MID($B1798,1,1),_314_Table3_ColumnLookup,0),FALSE),
  IF(VALUE(LEFT($A1798,3))=314,VLOOKUP(VALUE(MID($B1798,2,1)),_314_Table3,MATCH(MID($B1798,1,1),_314_Table3_ColumnLookup,0),FALSE)
+N("314"),
""))))))))))))))))))))))))</f>
        <v>#N/A</v>
      </c>
      <c r="H1798" s="321" t="str">
        <f>IFERROR(
IF(ISERROR($D1798)=FALSE,$D1798,IF(ISERROR($E1798)=FALSE,$E1798,IF(ISERROR($F1798)=FALSE,$F1798
+N("012 checkboxes"),
IF(
IF(OR(LEFT($A1798,9)="Syndicate",LEFT($A1798,12)="NewSyndicate"),VLOOKUP($A1798,'012'!$J:$ZW,MATCH("Link to button",'012'!$J$1:$ZW$1,0),0)
+N("309 checkbox"),
IF($C1798="309 LCR Summary0",VLOOKUP("Notes990",'309'!$P:$ZZ,MATCH("Link to button",'309'!$P$1:$ZZ$1,0),0)
+N("313 checkboxes"),
IF($C1798="313 Financial Information0LcmVsScr",IF($C1798="309 LCR Summary0",VLOOKUP("LcmVsScr",'309'!$N:$ZZ,MATCH("Link to button",'309'!$N$1:$ZZ$1,0),0),
IF($C1798="313 Financial Information0LcrDocAttached",IF($C1798="309 LCR Summary0",VLOOKUP("LcrDocAttached",'309'!$N:$ZZ,MATCH("Link to button",'309'!$N$1:$ZZ$1,0),
0)))))))=1,TRUE,FALSE)
))),"")</f>
        <v/>
      </c>
    </row>
    <row r="1799" spans="1:8">
      <c r="A1799" s="237" t="e">
        <f>VLOOKUP($G1799,CSVLookups!$B:$R,MATCH(A$1,CSVLookups!$B$1:$R$1,0),FALSE)</f>
        <v>#N/A</v>
      </c>
      <c r="B1799" s="237" t="e">
        <f>VLOOKUP($G1799,CSVLookups!$B:$R,MATCH(B$1,CSVLookups!$B$1:$R$1,0),FALSE)</f>
        <v>#N/A</v>
      </c>
      <c r="C1799" s="238" t="e">
        <f t="shared" si="28"/>
        <v>#N/A</v>
      </c>
      <c r="D1799" s="238" t="e">
        <f>IF(AND(VALUE(LEFT($A1799,3))=309,LEN($B1799)=3),VLOOKUP(VALUE(MID($B1799,2,2)),_309_Table1,MATCH(MID($B1799,1,1),_309_Table1_ColumnLookup,0),FALSE),
  IF($C1799="309 LCR SummaryA",OneYearSCR,IF($C1799="309 LCR SummaryB",UltimateSCR,IF(VALUE(LEFT($A1799,3))=309,VLOOKUP(VALUE(MID($B1799,2,1)),_309_Table1,MATCH(MID($B1799,1,1),_309_Table1_ColumnLookup,0),FALSE)
+N("309"),
  IF(VALUE(LEFT($A1799,3))=310,VLOOKUP(VALUE(MID($B1799,2,1)),_310_Table1,MATCH(MID($B1799,1,1),_310_Table1_ColumnLookup,0),FALSE)
+N("310"),
  IF(AND(VALUE(LEFT($A1799,3))=311,LEN($I1799)=4),VLOOKUP($I1799,_311_Table1,MATCH($B1799,_311_Table1_ColumnLookup,0),FALSE),
  IF(AND(VALUE(LEFT($A1799,3))=311,OR($B1799="I2",$B1799="J2",$B1799="K2",$B1799="L2")),VLOOKUP('311'!$G$58,_311_Table1,MATCH(MID($B1799,1,1),_311_Table1_ColumnLookup,0),FALSE),
  IF(AND(VALUE(LEFT($A1799,3))=311,RIGHT($B1799,5)="Total"),VLOOKUP('311'!$G$59,_311_Table1,MATCH(MID($B1799,1,1),_311_Table1_ColumnLookup,0),FALSE),
  IF(VALUE(LEFT($A1799,3))=311,VLOOKUP(VALUE(MID($B1799,2,1)),_311_Table1,MATCH(MID($B1799,1,1),_311_Table1_ColumnLookup,0),FALSE)
+N("311"),
  IF(AND(VALUE(LEFT($A1799,3))=312,LEFT($G1799,10)="Unincepted",$B1799="G "),VLOOKUP(" ULO",_312_Table1,MATCH('312'!$N$16,_312_Table1_ColumnLookup,0),FALSE),
  IF(AND(VALUE(LEFT($A1799,3))=312,LEFT($G1799,10)="Unincepted",$B1799="O "),VLOOKUP(" ULO",_312_Table1,MATCH('312'!$V$16,_312_Table1_ColumnLookup,0),FALSE),
  IF(AND(VALUE(LEFT($A1799,3))=312,LEFT($G1799,10)="Unincepted",$B1799="Q "),VLOOKUP(" ULO",_312_Table1,MATCH('312'!$X$16,_312_Table1_ColumnLookup,0),FALSE),
  IF(AND(VALUE(LEFT($A1799,3))=312,LEFT($G1799,10)="Unincepted"),VLOOKUP(" ULO",_312_Table1,MATCH(LEFT($B1799,1),_312_Table1_ColumnLookup,0),FALSE),
  IF(AND(VALUE(LEFT($A1799,3))=312,LEFT($G1799,5)="Total",$B1799="G "),VLOOKUP('312'!$F$80,_312_Table1,MATCH('312'!$N$16,_312_Table1_ColumnLookup,0),FALSE),
  IF(AND(VALUE(LEFT($A1799,3))=312,LEFT($G1799,5)="Total",$B1799="O "),VLOOKUP('312'!$F$80,_312_Table1,MATCH('312'!$V$16,_312_Table1_ColumnLookup,0),FALSE),
  IF(AND(VALUE(LEFT($A1799,3))=312,LEFT($G1799,5)="Total",$B1799="Q "),VLOOKUP('312'!$F$80,_312_Table1,MATCH('312'!$X$16,_312_Table1_ColumnLookup,0),FALSE),
  IF(AND(VALUE(LEFT($A1799,3))=312,LEFT($G1799,5)="Total"),VLOOKUP('312'!$F$80,_312_Table1,MATCH(LEFT($B1799,1),_312_Table1_ColumnLookup,0),FALSE),
  IF(AND(VALUE(LEFT($A1799,3))=312,LEN($I1799)=4,$B1799="G"),VLOOKUP($I1799,_312_Table1,MATCH('312'!$N$16,_312_Table1_ColumnLookup,0),FALSE),
  IF(AND(VALUE(LEFT($A1799,3))=312,LEN($I1799)=4,$B1799="O"),VLOOKUP($I1799,_312_Table1,MATCH('312'!$V$16,_312_Table1_ColumnLookup,0),FALSE),
  IF(AND(VALUE(LEFT($A1799,3))=312,LEN($I1799)=4,$B1799="Q"),VLOOKUP($I1799,_312_Table1,MATCH('312'!$X$16,_312_Table1_ColumnLookup,0),FALSE),
  IF(AND(VALUE(LEFT($A1799,3))=312,LEN($I1799)=4),VLOOKUP($I1799,_312_Table1,MATCH(LEFT($B1799,1),_312_Table1_ColumnLookup,0),FALSE)
+N("312"),
  IF(VALUE(LEFT($A1799,3))=313,VLOOKUP(VALUE(MID($B1799,2,1)),_313_Table1,MATCH(MID($B1799,1,1),_313_Table1_ColumnLookup,0),FALSE)
+N("313"),
  IF(AND(VALUE(LEFT($A1799,3))=314,LEN($B1799)=3),VLOOKUP(VALUE(MID($B1799,2,2)),_314_Table1,MATCH(MID($B1799,1,1),_314_Table1_ColumnLookup,0),FALSE),
  IF(VALUE(LEFT($A1799,3))=314,VLOOKUP(VALUE(MID($B1799,2,1)),_314_Table1,MATCH(MID($B1799,1,1),_314_Table1_ColumnLookup,0),FALSE)
+N("314"),
""))))))))))))))))))))))))</f>
        <v>#N/A</v>
      </c>
      <c r="E1799" s="238" t="e">
        <f>IF(AND(VALUE(LEFT($A1799,3))=309,LEN($B1799)=3),VLOOKUP(VALUE(MID($B1799,2,2)),_309_Table2,MATCH(MID($B1799,1,1),_309_Table2_ColumnLookup,0),FALSE),
  IF($C1799="309 LCR SummaryA",OneYearSCR,IF($C1799="309 LCR SummaryB",UltimateSCR,IF(VALUE(LEFT($A1799,3))=309,VLOOKUP(VALUE(MID($B1799,2,1)),_309_Table2,MATCH(MID($B1799,1,1),_309_Table2_ColumnLookup,0),FALSE)
+N("309"),
  IF(VALUE(LEFT($A1799,3))=310,VLOOKUP(VALUE(MID($B1799,2,1)),_310_Table2,MATCH(MID($B1799,1,1),_310_Table2_ColumnLookup,0),FALSE)
+N("310"),
  IF(AND(VALUE(LEFT($A1799,3))=311,LEN($I1799)=4),VLOOKUP($I1799,_311_Table2,MATCH($B1799,_311_Table2_ColumnLookup,0),FALSE),
  IF(AND(VALUE(LEFT($A1799,3))=311,OR($B1799="I2",$B1799="J2",$B1799="K2",$B1799="L2")),VLOOKUP('311'!$G$58,_311_Table2,MATCH(MID($B1799,1,1),_311_Table2_ColumnLookup,0),FALSE),
  IF(AND(VALUE(LEFT($A1799,3))=311,RIGHT($B1799,5)="Total"),VLOOKUP('311'!$G$59,_311_Table2,MATCH(MID($B1799,1,1),_311_Table2_ColumnLookup,0),FALSE),
  IF(VALUE(LEFT($A1799,3))=311,VLOOKUP(VALUE(MID($B1799,2,1)),_311_Table2,MATCH(MID($B1799,1,1),_311_Table2_ColumnLookup,0),FALSE)
+N("311"),
  IF(AND(VALUE(LEFT($A1799,3))=312,LEFT($G1799,10)="Unincepted",$B1799="G "),VLOOKUP(" ULO",_312_Table2,MATCH('312'!$N$16,_312_Table2_ColumnLookup,0),FALSE),
  IF(AND(VALUE(LEFT($A1799,3))=312,LEFT($G1799,10)="Unincepted",$B1799="O "),VLOOKUP(" ULO",_312_Table2,MATCH('312'!$V$16,_312_Table2_ColumnLookup,0),FALSE),
  IF(AND(VALUE(LEFT($A1799,3))=312,LEFT($G1799,10)="Unincepted",$B1799="Q "),VLOOKUP(" ULO",_312_Table2,MATCH('312'!$X$16,_312_Table2_ColumnLookup,0),FALSE),
  IF(AND(VALUE(LEFT($A1799,3))=312,LEFT($G1799,10)="Unincepted"),VLOOKUP(" ULO",_312_Table2,MATCH(LEFT($B1799,1),_312_Table2_ColumnLookup,0),FALSE),
  IF(AND(VALUE(LEFT($A1799,3))=312,LEFT($G1799,5)="Total",$B1799="G "),VLOOKUP('312'!$F$80,_312_Table2,MATCH('312'!$N$16,_312_Table2_ColumnLookup,0),FALSE),
  IF(AND(VALUE(LEFT($A1799,3))=312,LEFT($G1799,5)="Total",$B1799="O "),VLOOKUP('312'!$F$80,_312_Table2,MATCH('312'!$V$16,_312_Table2_ColumnLookup,0),FALSE),
  IF(AND(VALUE(LEFT($A1799,3))=312,LEFT($G1799,5)="Total",$B1799="Q "),VLOOKUP('312'!$F$80,_312_Table2,MATCH('312'!$X$16,_312_Table2_ColumnLookup,0),FALSE),
  IF(AND(VALUE(LEFT($A1799,3))=312,LEFT($G1799,5)="Total"),VLOOKUP('312'!$F$80,_312_Table2,MATCH(LEFT($B1799,1),_312_Table2_ColumnLookup,0),FALSE),
  IF(AND(VALUE(LEFT($A1799,3))=312,LEN($I1799)=4,$B1799="G"),VLOOKUP($I1799,_312_Table2,MATCH('312'!$N$16,_312_Table2_ColumnLookup,0),FALSE),
  IF(AND(VALUE(LEFT($A1799,3))=312,LEN($I1799)=4,$B1799="O"),VLOOKUP($I1799,_312_Table2,MATCH('312'!$V$16,_312_Table2_ColumnLookup,0),FALSE),
  IF(AND(VALUE(LEFT($A1799,3))=312,LEN($I1799)=4,$B1799="Q"),VLOOKUP($I1799,_312_Table2,MATCH('312'!$X$16,_312_Table2_ColumnLookup,0),FALSE),
  IF(AND(VALUE(LEFT($A1799,3))=312,LEN($I1799)=4),VLOOKUP($I1799,_312_Table2,MATCH(LEFT($B1799,1),_312_Table2_ColumnLookup,0),FALSE)
+N("312"),
  IF(VALUE(LEFT($A1799,3))=313,VLOOKUP(VALUE(MID($B1799,2,1)),_313_Table2,MATCH(MID($B1799,1,1),_313_Table2_ColumnLookup,0),FALSE)
+N("313"),
  IF(AND(VALUE(LEFT($A1799,3))=314,LEN($B1799)=3),VLOOKUP(VALUE(MID($B1799,2,2)),_314_Table2,MATCH(MID($B1799,1,1),_314_Table2_ColumnLookup,0),FALSE),
  IF(VALUE(LEFT($A1799,3))=314,VLOOKUP(VALUE(MID($B1799,2,1)),_314_Table2,MATCH(MID($B1799,1,1),_314_Table2_ColumnLookup,0),FALSE)
+N("314"),
""))))))))))))))))))))))))</f>
        <v>#N/A</v>
      </c>
      <c r="F1799" s="238" t="e">
        <f>IF(AND(VALUE(LEFT($A1799,3))=309,LEN($B1799)=3),VLOOKUP(VALUE(MID($B1799,2,2)),_309_Table3,MATCH(MID($B1799,1,1),_309_Table3_ColumnLookup,0),FALSE),
  IF($C1799="309 LCR SummaryA",OneYearSCR,IF($C1799="309 LCR SummaryB",UltimateSCR,IF(VALUE(LEFT($A1799,3))=309,VLOOKUP(VALUE(MID($B1799,2,1)),_309_Table3,MATCH(MID($B1799,1,1),_309_Table3_ColumnLookup,0),FALSE)
+N("309"),
  IF(VALUE(LEFT($A1799,3))=310,VLOOKUP(VALUE(MID($B1799,2,1)),_310_Table3,MATCH(MID($B1799,1,1),_310_Table3_ColumnLookup,0),FALSE)
+N("310"),
  IF(AND(VALUE(LEFT($A1799,3))=311,LEN($I1799)=4),VLOOKUP($I1799,_311_Table3,MATCH($B1799,_311_Table3_ColumnLookup,0),FALSE),
  IF(AND(VALUE(LEFT($A1799,3))=311,OR($B1799="I2",$B1799="J2",$B1799="K2",$B1799="L2")),VLOOKUP('311'!$G$58,_311_Table3,MATCH(MID($B1799,1,1),_311_Table3_ColumnLookup,0),FALSE),
  IF(AND(VALUE(LEFT($A1799,3))=311,RIGHT($B1799,5)="Total"),VLOOKUP('311'!$G$59,_311_Table3,MATCH(MID($B1799,1,1),_311_Table3_ColumnLookup,0),FALSE),
  IF(VALUE(LEFT($A1799,3))=311,VLOOKUP(VALUE(MID($B1799,2,1)),_311_Table3,MATCH(MID($B1799,1,1),_311_Table3_ColumnLookup,0),FALSE)
+N("311"),
  IF(AND(VALUE(LEFT($A1799,3))=312,LEFT($G1799,10)="Unincepted",$B1799="G "),VLOOKUP(" ULO",_312_Table3,MATCH('312'!$N$16,_312_Table3_ColumnLookup,0),FALSE),
  IF(AND(VALUE(LEFT($A1799,3))=312,LEFT($G1799,10)="Unincepted",$B1799="O "),VLOOKUP(" ULO",_312_Table3,MATCH('312'!$V$16,_312_Table3_ColumnLookup,0),FALSE),
  IF(AND(VALUE(LEFT($A1799,3))=312,LEFT($G1799,10)="Unincepted",$B1799="Q "),VLOOKUP(" ULO",_312_Table3,MATCH('312'!$X$16,_312_Table3_ColumnLookup,0),FALSE),
  IF(AND(VALUE(LEFT($A1799,3))=312,LEFT($G1799,10)="Unincepted"),VLOOKUP(" ULO",_312_Table3,MATCH(LEFT($B1799,1),_312_Table3_ColumnLookup,0),FALSE),
  IF(AND(VALUE(LEFT($A1799,3))=312,LEFT($G1799,5)="Total",$B1799="G "),VLOOKUP('312'!$F$80,_312_Table3,MATCH('312'!$N$16,_312_Table3_ColumnLookup,0),FALSE),
  IF(AND(VALUE(LEFT($A1799,3))=312,LEFT($G1799,5)="Total",$B1799="O "),VLOOKUP('312'!$F$80,_312_Table3,MATCH('312'!$V$16,_312_Table3_ColumnLookup,0),FALSE),
  IF(AND(VALUE(LEFT($A1799,3))=312,LEFT($G1799,5)="Total",$B1799="Q "),VLOOKUP('312'!$F$80,_312_Table3,MATCH('312'!$X$16,_312_Table3_ColumnLookup,0),FALSE),
  IF(AND(VALUE(LEFT($A1799,3))=312,LEFT($G1799,5)="Total"),VLOOKUP('312'!$F$80,_312_Table3,MATCH(LEFT($B1799,1),_312_Table3_ColumnLookup,0),FALSE),
  IF(AND(VALUE(LEFT($A1799,3))=312,LEN($I1799)=4,$B1799="G"),VLOOKUP($I1799,_312_Table3,MATCH('312'!$N$16,_312_Table3_ColumnLookup,0),FALSE),
  IF(AND(VALUE(LEFT($A1799,3))=312,LEN($I1799)=4,$B1799="O"),VLOOKUP($I1799,_312_Table3,MATCH('312'!$V$16,_312_Table3_ColumnLookup,0),FALSE),
  IF(AND(VALUE(LEFT($A1799,3))=312,LEN($I1799)=4,$B1799="Q"),VLOOKUP($I1799,_312_Table3,MATCH('312'!$X$16,_312_Table3_ColumnLookup,0),FALSE),
  IF(AND(VALUE(LEFT($A1799,3))=312,LEN($I1799)=4),VLOOKUP($I1799,_312_Table3,MATCH(LEFT($B1799,1),_312_Table3_ColumnLookup,0),FALSE)
+N("312"),
  IF(VALUE(LEFT($A1799,3))=313,VLOOKUP(VALUE(MID($B1799,2,1)),_313_Table3,MATCH(MID($B1799,1,1),_313_Table3_ColumnLookup,0),FALSE)
+N("313"),
  IF(AND(VALUE(LEFT($A1799,3))=314,LEN($B1799)=3),VLOOKUP(VALUE(MID($B1799,2,2)),_314_Table3,MATCH(MID($B1799,1,1),_314_Table3_ColumnLookup,0),FALSE),
  IF(VALUE(LEFT($A1799,3))=314,VLOOKUP(VALUE(MID($B1799,2,1)),_314_Table3,MATCH(MID($B1799,1,1),_314_Table3_ColumnLookup,0),FALSE)
+N("314"),
""))))))))))))))))))))))))</f>
        <v>#N/A</v>
      </c>
      <c r="H1799" s="321" t="str">
        <f>IFERROR(
IF(ISERROR($D1799)=FALSE,$D1799,IF(ISERROR($E1799)=FALSE,$E1799,IF(ISERROR($F1799)=FALSE,$F1799
+N("012 checkboxes"),
IF(
IF(OR(LEFT($A1799,9)="Syndicate",LEFT($A1799,12)="NewSyndicate"),VLOOKUP($A1799,'012'!$J:$ZW,MATCH("Link to button",'012'!$J$1:$ZW$1,0),0)
+N("309 checkbox"),
IF($C1799="309 LCR Summary0",VLOOKUP("Notes990",'309'!$P:$ZZ,MATCH("Link to button",'309'!$P$1:$ZZ$1,0),0)
+N("313 checkboxes"),
IF($C1799="313 Financial Information0LcmVsScr",IF($C1799="309 LCR Summary0",VLOOKUP("LcmVsScr",'309'!$N:$ZZ,MATCH("Link to button",'309'!$N$1:$ZZ$1,0),0),
IF($C1799="313 Financial Information0LcrDocAttached",IF($C1799="309 LCR Summary0",VLOOKUP("LcrDocAttached",'309'!$N:$ZZ,MATCH("Link to button",'309'!$N$1:$ZZ$1,0),
0)))))))=1,TRUE,FALSE)
))),"")</f>
        <v/>
      </c>
    </row>
    <row r="1800" spans="1:8">
      <c r="A1800" s="237" t="e">
        <f>VLOOKUP($G1800,CSVLookups!$B:$R,MATCH(A$1,CSVLookups!$B$1:$R$1,0),FALSE)</f>
        <v>#N/A</v>
      </c>
      <c r="B1800" s="237" t="e">
        <f>VLOOKUP($G1800,CSVLookups!$B:$R,MATCH(B$1,CSVLookups!$B$1:$R$1,0),FALSE)</f>
        <v>#N/A</v>
      </c>
      <c r="C1800" s="238" t="e">
        <f t="shared" si="28"/>
        <v>#N/A</v>
      </c>
      <c r="D1800" s="238" t="e">
        <f>IF(AND(VALUE(LEFT($A1800,3))=309,LEN($B1800)=3),VLOOKUP(VALUE(MID($B1800,2,2)),_309_Table1,MATCH(MID($B1800,1,1),_309_Table1_ColumnLookup,0),FALSE),
  IF($C1800="309 LCR SummaryA",OneYearSCR,IF($C1800="309 LCR SummaryB",UltimateSCR,IF(VALUE(LEFT($A1800,3))=309,VLOOKUP(VALUE(MID($B1800,2,1)),_309_Table1,MATCH(MID($B1800,1,1),_309_Table1_ColumnLookup,0),FALSE)
+N("309"),
  IF(VALUE(LEFT($A1800,3))=310,VLOOKUP(VALUE(MID($B1800,2,1)),_310_Table1,MATCH(MID($B1800,1,1),_310_Table1_ColumnLookup,0),FALSE)
+N("310"),
  IF(AND(VALUE(LEFT($A1800,3))=311,LEN($I1800)=4),VLOOKUP($I1800,_311_Table1,MATCH($B1800,_311_Table1_ColumnLookup,0),FALSE),
  IF(AND(VALUE(LEFT($A1800,3))=311,OR($B1800="I2",$B1800="J2",$B1800="K2",$B1800="L2")),VLOOKUP('311'!$G$58,_311_Table1,MATCH(MID($B1800,1,1),_311_Table1_ColumnLookup,0),FALSE),
  IF(AND(VALUE(LEFT($A1800,3))=311,RIGHT($B1800,5)="Total"),VLOOKUP('311'!$G$59,_311_Table1,MATCH(MID($B1800,1,1),_311_Table1_ColumnLookup,0),FALSE),
  IF(VALUE(LEFT($A1800,3))=311,VLOOKUP(VALUE(MID($B1800,2,1)),_311_Table1,MATCH(MID($B1800,1,1),_311_Table1_ColumnLookup,0),FALSE)
+N("311"),
  IF(AND(VALUE(LEFT($A1800,3))=312,LEFT($G1800,10)="Unincepted",$B1800="G "),VLOOKUP(" ULO",_312_Table1,MATCH('312'!$N$16,_312_Table1_ColumnLookup,0),FALSE),
  IF(AND(VALUE(LEFT($A1800,3))=312,LEFT($G1800,10)="Unincepted",$B1800="O "),VLOOKUP(" ULO",_312_Table1,MATCH('312'!$V$16,_312_Table1_ColumnLookup,0),FALSE),
  IF(AND(VALUE(LEFT($A1800,3))=312,LEFT($G1800,10)="Unincepted",$B1800="Q "),VLOOKUP(" ULO",_312_Table1,MATCH('312'!$X$16,_312_Table1_ColumnLookup,0),FALSE),
  IF(AND(VALUE(LEFT($A1800,3))=312,LEFT($G1800,10)="Unincepted"),VLOOKUP(" ULO",_312_Table1,MATCH(LEFT($B1800,1),_312_Table1_ColumnLookup,0),FALSE),
  IF(AND(VALUE(LEFT($A1800,3))=312,LEFT($G1800,5)="Total",$B1800="G "),VLOOKUP('312'!$F$80,_312_Table1,MATCH('312'!$N$16,_312_Table1_ColumnLookup,0),FALSE),
  IF(AND(VALUE(LEFT($A1800,3))=312,LEFT($G1800,5)="Total",$B1800="O "),VLOOKUP('312'!$F$80,_312_Table1,MATCH('312'!$V$16,_312_Table1_ColumnLookup,0),FALSE),
  IF(AND(VALUE(LEFT($A1800,3))=312,LEFT($G1800,5)="Total",$B1800="Q "),VLOOKUP('312'!$F$80,_312_Table1,MATCH('312'!$X$16,_312_Table1_ColumnLookup,0),FALSE),
  IF(AND(VALUE(LEFT($A1800,3))=312,LEFT($G1800,5)="Total"),VLOOKUP('312'!$F$80,_312_Table1,MATCH(LEFT($B1800,1),_312_Table1_ColumnLookup,0),FALSE),
  IF(AND(VALUE(LEFT($A1800,3))=312,LEN($I1800)=4,$B1800="G"),VLOOKUP($I1800,_312_Table1,MATCH('312'!$N$16,_312_Table1_ColumnLookup,0),FALSE),
  IF(AND(VALUE(LEFT($A1800,3))=312,LEN($I1800)=4,$B1800="O"),VLOOKUP($I1800,_312_Table1,MATCH('312'!$V$16,_312_Table1_ColumnLookup,0),FALSE),
  IF(AND(VALUE(LEFT($A1800,3))=312,LEN($I1800)=4,$B1800="Q"),VLOOKUP($I1800,_312_Table1,MATCH('312'!$X$16,_312_Table1_ColumnLookup,0),FALSE),
  IF(AND(VALUE(LEFT($A1800,3))=312,LEN($I1800)=4),VLOOKUP($I1800,_312_Table1,MATCH(LEFT($B1800,1),_312_Table1_ColumnLookup,0),FALSE)
+N("312"),
  IF(VALUE(LEFT($A1800,3))=313,VLOOKUP(VALUE(MID($B1800,2,1)),_313_Table1,MATCH(MID($B1800,1,1),_313_Table1_ColumnLookup,0),FALSE)
+N("313"),
  IF(AND(VALUE(LEFT($A1800,3))=314,LEN($B1800)=3),VLOOKUP(VALUE(MID($B1800,2,2)),_314_Table1,MATCH(MID($B1800,1,1),_314_Table1_ColumnLookup,0),FALSE),
  IF(VALUE(LEFT($A1800,3))=314,VLOOKUP(VALUE(MID($B1800,2,1)),_314_Table1,MATCH(MID($B1800,1,1),_314_Table1_ColumnLookup,0),FALSE)
+N("314"),
""))))))))))))))))))))))))</f>
        <v>#N/A</v>
      </c>
      <c r="E1800" s="238" t="e">
        <f>IF(AND(VALUE(LEFT($A1800,3))=309,LEN($B1800)=3),VLOOKUP(VALUE(MID($B1800,2,2)),_309_Table2,MATCH(MID($B1800,1,1),_309_Table2_ColumnLookup,0),FALSE),
  IF($C1800="309 LCR SummaryA",OneYearSCR,IF($C1800="309 LCR SummaryB",UltimateSCR,IF(VALUE(LEFT($A1800,3))=309,VLOOKUP(VALUE(MID($B1800,2,1)),_309_Table2,MATCH(MID($B1800,1,1),_309_Table2_ColumnLookup,0),FALSE)
+N("309"),
  IF(VALUE(LEFT($A1800,3))=310,VLOOKUP(VALUE(MID($B1800,2,1)),_310_Table2,MATCH(MID($B1800,1,1),_310_Table2_ColumnLookup,0),FALSE)
+N("310"),
  IF(AND(VALUE(LEFT($A1800,3))=311,LEN($I1800)=4),VLOOKUP($I1800,_311_Table2,MATCH($B1800,_311_Table2_ColumnLookup,0),FALSE),
  IF(AND(VALUE(LEFT($A1800,3))=311,OR($B1800="I2",$B1800="J2",$B1800="K2",$B1800="L2")),VLOOKUP('311'!$G$58,_311_Table2,MATCH(MID($B1800,1,1),_311_Table2_ColumnLookup,0),FALSE),
  IF(AND(VALUE(LEFT($A1800,3))=311,RIGHT($B1800,5)="Total"),VLOOKUP('311'!$G$59,_311_Table2,MATCH(MID($B1800,1,1),_311_Table2_ColumnLookup,0),FALSE),
  IF(VALUE(LEFT($A1800,3))=311,VLOOKUP(VALUE(MID($B1800,2,1)),_311_Table2,MATCH(MID($B1800,1,1),_311_Table2_ColumnLookup,0),FALSE)
+N("311"),
  IF(AND(VALUE(LEFT($A1800,3))=312,LEFT($G1800,10)="Unincepted",$B1800="G "),VLOOKUP(" ULO",_312_Table2,MATCH('312'!$N$16,_312_Table2_ColumnLookup,0),FALSE),
  IF(AND(VALUE(LEFT($A1800,3))=312,LEFT($G1800,10)="Unincepted",$B1800="O "),VLOOKUP(" ULO",_312_Table2,MATCH('312'!$V$16,_312_Table2_ColumnLookup,0),FALSE),
  IF(AND(VALUE(LEFT($A1800,3))=312,LEFT($G1800,10)="Unincepted",$B1800="Q "),VLOOKUP(" ULO",_312_Table2,MATCH('312'!$X$16,_312_Table2_ColumnLookup,0),FALSE),
  IF(AND(VALUE(LEFT($A1800,3))=312,LEFT($G1800,10)="Unincepted"),VLOOKUP(" ULO",_312_Table2,MATCH(LEFT($B1800,1),_312_Table2_ColumnLookup,0),FALSE),
  IF(AND(VALUE(LEFT($A1800,3))=312,LEFT($G1800,5)="Total",$B1800="G "),VLOOKUP('312'!$F$80,_312_Table2,MATCH('312'!$N$16,_312_Table2_ColumnLookup,0),FALSE),
  IF(AND(VALUE(LEFT($A1800,3))=312,LEFT($G1800,5)="Total",$B1800="O "),VLOOKUP('312'!$F$80,_312_Table2,MATCH('312'!$V$16,_312_Table2_ColumnLookup,0),FALSE),
  IF(AND(VALUE(LEFT($A1800,3))=312,LEFT($G1800,5)="Total",$B1800="Q "),VLOOKUP('312'!$F$80,_312_Table2,MATCH('312'!$X$16,_312_Table2_ColumnLookup,0),FALSE),
  IF(AND(VALUE(LEFT($A1800,3))=312,LEFT($G1800,5)="Total"),VLOOKUP('312'!$F$80,_312_Table2,MATCH(LEFT($B1800,1),_312_Table2_ColumnLookup,0),FALSE),
  IF(AND(VALUE(LEFT($A1800,3))=312,LEN($I1800)=4,$B1800="G"),VLOOKUP($I1800,_312_Table2,MATCH('312'!$N$16,_312_Table2_ColumnLookup,0),FALSE),
  IF(AND(VALUE(LEFT($A1800,3))=312,LEN($I1800)=4,$B1800="O"),VLOOKUP($I1800,_312_Table2,MATCH('312'!$V$16,_312_Table2_ColumnLookup,0),FALSE),
  IF(AND(VALUE(LEFT($A1800,3))=312,LEN($I1800)=4,$B1800="Q"),VLOOKUP($I1800,_312_Table2,MATCH('312'!$X$16,_312_Table2_ColumnLookup,0),FALSE),
  IF(AND(VALUE(LEFT($A1800,3))=312,LEN($I1800)=4),VLOOKUP($I1800,_312_Table2,MATCH(LEFT($B1800,1),_312_Table2_ColumnLookup,0),FALSE)
+N("312"),
  IF(VALUE(LEFT($A1800,3))=313,VLOOKUP(VALUE(MID($B1800,2,1)),_313_Table2,MATCH(MID($B1800,1,1),_313_Table2_ColumnLookup,0),FALSE)
+N("313"),
  IF(AND(VALUE(LEFT($A1800,3))=314,LEN($B1800)=3),VLOOKUP(VALUE(MID($B1800,2,2)),_314_Table2,MATCH(MID($B1800,1,1),_314_Table2_ColumnLookup,0),FALSE),
  IF(VALUE(LEFT($A1800,3))=314,VLOOKUP(VALUE(MID($B1800,2,1)),_314_Table2,MATCH(MID($B1800,1,1),_314_Table2_ColumnLookup,0),FALSE)
+N("314"),
""))))))))))))))))))))))))</f>
        <v>#N/A</v>
      </c>
      <c r="F1800" s="238" t="e">
        <f>IF(AND(VALUE(LEFT($A1800,3))=309,LEN($B1800)=3),VLOOKUP(VALUE(MID($B1800,2,2)),_309_Table3,MATCH(MID($B1800,1,1),_309_Table3_ColumnLookup,0),FALSE),
  IF($C1800="309 LCR SummaryA",OneYearSCR,IF($C1800="309 LCR SummaryB",UltimateSCR,IF(VALUE(LEFT($A1800,3))=309,VLOOKUP(VALUE(MID($B1800,2,1)),_309_Table3,MATCH(MID($B1800,1,1),_309_Table3_ColumnLookup,0),FALSE)
+N("309"),
  IF(VALUE(LEFT($A1800,3))=310,VLOOKUP(VALUE(MID($B1800,2,1)),_310_Table3,MATCH(MID($B1800,1,1),_310_Table3_ColumnLookup,0),FALSE)
+N("310"),
  IF(AND(VALUE(LEFT($A1800,3))=311,LEN($I1800)=4),VLOOKUP($I1800,_311_Table3,MATCH($B1800,_311_Table3_ColumnLookup,0),FALSE),
  IF(AND(VALUE(LEFT($A1800,3))=311,OR($B1800="I2",$B1800="J2",$B1800="K2",$B1800="L2")),VLOOKUP('311'!$G$58,_311_Table3,MATCH(MID($B1800,1,1),_311_Table3_ColumnLookup,0),FALSE),
  IF(AND(VALUE(LEFT($A1800,3))=311,RIGHT($B1800,5)="Total"),VLOOKUP('311'!$G$59,_311_Table3,MATCH(MID($B1800,1,1),_311_Table3_ColumnLookup,0),FALSE),
  IF(VALUE(LEFT($A1800,3))=311,VLOOKUP(VALUE(MID($B1800,2,1)),_311_Table3,MATCH(MID($B1800,1,1),_311_Table3_ColumnLookup,0),FALSE)
+N("311"),
  IF(AND(VALUE(LEFT($A1800,3))=312,LEFT($G1800,10)="Unincepted",$B1800="G "),VLOOKUP(" ULO",_312_Table3,MATCH('312'!$N$16,_312_Table3_ColumnLookup,0),FALSE),
  IF(AND(VALUE(LEFT($A1800,3))=312,LEFT($G1800,10)="Unincepted",$B1800="O "),VLOOKUP(" ULO",_312_Table3,MATCH('312'!$V$16,_312_Table3_ColumnLookup,0),FALSE),
  IF(AND(VALUE(LEFT($A1800,3))=312,LEFT($G1800,10)="Unincepted",$B1800="Q "),VLOOKUP(" ULO",_312_Table3,MATCH('312'!$X$16,_312_Table3_ColumnLookup,0),FALSE),
  IF(AND(VALUE(LEFT($A1800,3))=312,LEFT($G1800,10)="Unincepted"),VLOOKUP(" ULO",_312_Table3,MATCH(LEFT($B1800,1),_312_Table3_ColumnLookup,0),FALSE),
  IF(AND(VALUE(LEFT($A1800,3))=312,LEFT($G1800,5)="Total",$B1800="G "),VLOOKUP('312'!$F$80,_312_Table3,MATCH('312'!$N$16,_312_Table3_ColumnLookup,0),FALSE),
  IF(AND(VALUE(LEFT($A1800,3))=312,LEFT($G1800,5)="Total",$B1800="O "),VLOOKUP('312'!$F$80,_312_Table3,MATCH('312'!$V$16,_312_Table3_ColumnLookup,0),FALSE),
  IF(AND(VALUE(LEFT($A1800,3))=312,LEFT($G1800,5)="Total",$B1800="Q "),VLOOKUP('312'!$F$80,_312_Table3,MATCH('312'!$X$16,_312_Table3_ColumnLookup,0),FALSE),
  IF(AND(VALUE(LEFT($A1800,3))=312,LEFT($G1800,5)="Total"),VLOOKUP('312'!$F$80,_312_Table3,MATCH(LEFT($B1800,1),_312_Table3_ColumnLookup,0),FALSE),
  IF(AND(VALUE(LEFT($A1800,3))=312,LEN($I1800)=4,$B1800="G"),VLOOKUP($I1800,_312_Table3,MATCH('312'!$N$16,_312_Table3_ColumnLookup,0),FALSE),
  IF(AND(VALUE(LEFT($A1800,3))=312,LEN($I1800)=4,$B1800="O"),VLOOKUP($I1800,_312_Table3,MATCH('312'!$V$16,_312_Table3_ColumnLookup,0),FALSE),
  IF(AND(VALUE(LEFT($A1800,3))=312,LEN($I1800)=4,$B1800="Q"),VLOOKUP($I1800,_312_Table3,MATCH('312'!$X$16,_312_Table3_ColumnLookup,0),FALSE),
  IF(AND(VALUE(LEFT($A1800,3))=312,LEN($I1800)=4),VLOOKUP($I1800,_312_Table3,MATCH(LEFT($B1800,1),_312_Table3_ColumnLookup,0),FALSE)
+N("312"),
  IF(VALUE(LEFT($A1800,3))=313,VLOOKUP(VALUE(MID($B1800,2,1)),_313_Table3,MATCH(MID($B1800,1,1),_313_Table3_ColumnLookup,0),FALSE)
+N("313"),
  IF(AND(VALUE(LEFT($A1800,3))=314,LEN($B1800)=3),VLOOKUP(VALUE(MID($B1800,2,2)),_314_Table3,MATCH(MID($B1800,1,1),_314_Table3_ColumnLookup,0),FALSE),
  IF(VALUE(LEFT($A1800,3))=314,VLOOKUP(VALUE(MID($B1800,2,1)),_314_Table3,MATCH(MID($B1800,1,1),_314_Table3_ColumnLookup,0),FALSE)
+N("314"),
""))))))))))))))))))))))))</f>
        <v>#N/A</v>
      </c>
      <c r="H1800" s="321" t="str">
        <f>IFERROR(
IF(ISERROR($D1800)=FALSE,$D1800,IF(ISERROR($E1800)=FALSE,$E1800,IF(ISERROR($F1800)=FALSE,$F1800
+N("012 checkboxes"),
IF(
IF(OR(LEFT($A1800,9)="Syndicate",LEFT($A1800,12)="NewSyndicate"),VLOOKUP($A1800,'012'!$J:$ZW,MATCH("Link to button",'012'!$J$1:$ZW$1,0),0)
+N("309 checkbox"),
IF($C1800="309 LCR Summary0",VLOOKUP("Notes990",'309'!$P:$ZZ,MATCH("Link to button",'309'!$P$1:$ZZ$1,0),0)
+N("313 checkboxes"),
IF($C1800="313 Financial Information0LcmVsScr",IF($C1800="309 LCR Summary0",VLOOKUP("LcmVsScr",'309'!$N:$ZZ,MATCH("Link to button",'309'!$N$1:$ZZ$1,0),0),
IF($C1800="313 Financial Information0LcrDocAttached",IF($C1800="309 LCR Summary0",VLOOKUP("LcrDocAttached",'309'!$N:$ZZ,MATCH("Link to button",'309'!$N$1:$ZZ$1,0),
0)))))))=1,TRUE,FALSE)
))),"")</f>
        <v/>
      </c>
    </row>
    <row r="1801" spans="1:8">
      <c r="A1801" s="237" t="e">
        <f>VLOOKUP($G1801,CSVLookups!$B:$R,MATCH(A$1,CSVLookups!$B$1:$R$1,0),FALSE)</f>
        <v>#N/A</v>
      </c>
      <c r="B1801" s="237" t="e">
        <f>VLOOKUP($G1801,CSVLookups!$B:$R,MATCH(B$1,CSVLookups!$B$1:$R$1,0),FALSE)</f>
        <v>#N/A</v>
      </c>
      <c r="C1801" s="238" t="e">
        <f t="shared" si="28"/>
        <v>#N/A</v>
      </c>
      <c r="D1801" s="238" t="e">
        <f>IF(AND(VALUE(LEFT($A1801,3))=309,LEN($B1801)=3),VLOOKUP(VALUE(MID($B1801,2,2)),_309_Table1,MATCH(MID($B1801,1,1),_309_Table1_ColumnLookup,0),FALSE),
  IF($C1801="309 LCR SummaryA",OneYearSCR,IF($C1801="309 LCR SummaryB",UltimateSCR,IF(VALUE(LEFT($A1801,3))=309,VLOOKUP(VALUE(MID($B1801,2,1)),_309_Table1,MATCH(MID($B1801,1,1),_309_Table1_ColumnLookup,0),FALSE)
+N("309"),
  IF(VALUE(LEFT($A1801,3))=310,VLOOKUP(VALUE(MID($B1801,2,1)),_310_Table1,MATCH(MID($B1801,1,1),_310_Table1_ColumnLookup,0),FALSE)
+N("310"),
  IF(AND(VALUE(LEFT($A1801,3))=311,LEN($I1801)=4),VLOOKUP($I1801,_311_Table1,MATCH($B1801,_311_Table1_ColumnLookup,0),FALSE),
  IF(AND(VALUE(LEFT($A1801,3))=311,OR($B1801="I2",$B1801="J2",$B1801="K2",$B1801="L2")),VLOOKUP('311'!$G$58,_311_Table1,MATCH(MID($B1801,1,1),_311_Table1_ColumnLookup,0),FALSE),
  IF(AND(VALUE(LEFT($A1801,3))=311,RIGHT($B1801,5)="Total"),VLOOKUP('311'!$G$59,_311_Table1,MATCH(MID($B1801,1,1),_311_Table1_ColumnLookup,0),FALSE),
  IF(VALUE(LEFT($A1801,3))=311,VLOOKUP(VALUE(MID($B1801,2,1)),_311_Table1,MATCH(MID($B1801,1,1),_311_Table1_ColumnLookup,0),FALSE)
+N("311"),
  IF(AND(VALUE(LEFT($A1801,3))=312,LEFT($G1801,10)="Unincepted",$B1801="G "),VLOOKUP(" ULO",_312_Table1,MATCH('312'!$N$16,_312_Table1_ColumnLookup,0),FALSE),
  IF(AND(VALUE(LEFT($A1801,3))=312,LEFT($G1801,10)="Unincepted",$B1801="O "),VLOOKUP(" ULO",_312_Table1,MATCH('312'!$V$16,_312_Table1_ColumnLookup,0),FALSE),
  IF(AND(VALUE(LEFT($A1801,3))=312,LEFT($G1801,10)="Unincepted",$B1801="Q "),VLOOKUP(" ULO",_312_Table1,MATCH('312'!$X$16,_312_Table1_ColumnLookup,0),FALSE),
  IF(AND(VALUE(LEFT($A1801,3))=312,LEFT($G1801,10)="Unincepted"),VLOOKUP(" ULO",_312_Table1,MATCH(LEFT($B1801,1),_312_Table1_ColumnLookup,0),FALSE),
  IF(AND(VALUE(LEFT($A1801,3))=312,LEFT($G1801,5)="Total",$B1801="G "),VLOOKUP('312'!$F$80,_312_Table1,MATCH('312'!$N$16,_312_Table1_ColumnLookup,0),FALSE),
  IF(AND(VALUE(LEFT($A1801,3))=312,LEFT($G1801,5)="Total",$B1801="O "),VLOOKUP('312'!$F$80,_312_Table1,MATCH('312'!$V$16,_312_Table1_ColumnLookup,0),FALSE),
  IF(AND(VALUE(LEFT($A1801,3))=312,LEFT($G1801,5)="Total",$B1801="Q "),VLOOKUP('312'!$F$80,_312_Table1,MATCH('312'!$X$16,_312_Table1_ColumnLookup,0),FALSE),
  IF(AND(VALUE(LEFT($A1801,3))=312,LEFT($G1801,5)="Total"),VLOOKUP('312'!$F$80,_312_Table1,MATCH(LEFT($B1801,1),_312_Table1_ColumnLookup,0),FALSE),
  IF(AND(VALUE(LEFT($A1801,3))=312,LEN($I1801)=4,$B1801="G"),VLOOKUP($I1801,_312_Table1,MATCH('312'!$N$16,_312_Table1_ColumnLookup,0),FALSE),
  IF(AND(VALUE(LEFT($A1801,3))=312,LEN($I1801)=4,$B1801="O"),VLOOKUP($I1801,_312_Table1,MATCH('312'!$V$16,_312_Table1_ColumnLookup,0),FALSE),
  IF(AND(VALUE(LEFT($A1801,3))=312,LEN($I1801)=4,$B1801="Q"),VLOOKUP($I1801,_312_Table1,MATCH('312'!$X$16,_312_Table1_ColumnLookup,0),FALSE),
  IF(AND(VALUE(LEFT($A1801,3))=312,LEN($I1801)=4),VLOOKUP($I1801,_312_Table1,MATCH(LEFT($B1801,1),_312_Table1_ColumnLookup,0),FALSE)
+N("312"),
  IF(VALUE(LEFT($A1801,3))=313,VLOOKUP(VALUE(MID($B1801,2,1)),_313_Table1,MATCH(MID($B1801,1,1),_313_Table1_ColumnLookup,0),FALSE)
+N("313"),
  IF(AND(VALUE(LEFT($A1801,3))=314,LEN($B1801)=3),VLOOKUP(VALUE(MID($B1801,2,2)),_314_Table1,MATCH(MID($B1801,1,1),_314_Table1_ColumnLookup,0),FALSE),
  IF(VALUE(LEFT($A1801,3))=314,VLOOKUP(VALUE(MID($B1801,2,1)),_314_Table1,MATCH(MID($B1801,1,1),_314_Table1_ColumnLookup,0),FALSE)
+N("314"),
""))))))))))))))))))))))))</f>
        <v>#N/A</v>
      </c>
      <c r="E1801" s="238" t="e">
        <f>IF(AND(VALUE(LEFT($A1801,3))=309,LEN($B1801)=3),VLOOKUP(VALUE(MID($B1801,2,2)),_309_Table2,MATCH(MID($B1801,1,1),_309_Table2_ColumnLookup,0),FALSE),
  IF($C1801="309 LCR SummaryA",OneYearSCR,IF($C1801="309 LCR SummaryB",UltimateSCR,IF(VALUE(LEFT($A1801,3))=309,VLOOKUP(VALUE(MID($B1801,2,1)),_309_Table2,MATCH(MID($B1801,1,1),_309_Table2_ColumnLookup,0),FALSE)
+N("309"),
  IF(VALUE(LEFT($A1801,3))=310,VLOOKUP(VALUE(MID($B1801,2,1)),_310_Table2,MATCH(MID($B1801,1,1),_310_Table2_ColumnLookup,0),FALSE)
+N("310"),
  IF(AND(VALUE(LEFT($A1801,3))=311,LEN($I1801)=4),VLOOKUP($I1801,_311_Table2,MATCH($B1801,_311_Table2_ColumnLookup,0),FALSE),
  IF(AND(VALUE(LEFT($A1801,3))=311,OR($B1801="I2",$B1801="J2",$B1801="K2",$B1801="L2")),VLOOKUP('311'!$G$58,_311_Table2,MATCH(MID($B1801,1,1),_311_Table2_ColumnLookup,0),FALSE),
  IF(AND(VALUE(LEFT($A1801,3))=311,RIGHT($B1801,5)="Total"),VLOOKUP('311'!$G$59,_311_Table2,MATCH(MID($B1801,1,1),_311_Table2_ColumnLookup,0),FALSE),
  IF(VALUE(LEFT($A1801,3))=311,VLOOKUP(VALUE(MID($B1801,2,1)),_311_Table2,MATCH(MID($B1801,1,1),_311_Table2_ColumnLookup,0),FALSE)
+N("311"),
  IF(AND(VALUE(LEFT($A1801,3))=312,LEFT($G1801,10)="Unincepted",$B1801="G "),VLOOKUP(" ULO",_312_Table2,MATCH('312'!$N$16,_312_Table2_ColumnLookup,0),FALSE),
  IF(AND(VALUE(LEFT($A1801,3))=312,LEFT($G1801,10)="Unincepted",$B1801="O "),VLOOKUP(" ULO",_312_Table2,MATCH('312'!$V$16,_312_Table2_ColumnLookup,0),FALSE),
  IF(AND(VALUE(LEFT($A1801,3))=312,LEFT($G1801,10)="Unincepted",$B1801="Q "),VLOOKUP(" ULO",_312_Table2,MATCH('312'!$X$16,_312_Table2_ColumnLookup,0),FALSE),
  IF(AND(VALUE(LEFT($A1801,3))=312,LEFT($G1801,10)="Unincepted"),VLOOKUP(" ULO",_312_Table2,MATCH(LEFT($B1801,1),_312_Table2_ColumnLookup,0),FALSE),
  IF(AND(VALUE(LEFT($A1801,3))=312,LEFT($G1801,5)="Total",$B1801="G "),VLOOKUP('312'!$F$80,_312_Table2,MATCH('312'!$N$16,_312_Table2_ColumnLookup,0),FALSE),
  IF(AND(VALUE(LEFT($A1801,3))=312,LEFT($G1801,5)="Total",$B1801="O "),VLOOKUP('312'!$F$80,_312_Table2,MATCH('312'!$V$16,_312_Table2_ColumnLookup,0),FALSE),
  IF(AND(VALUE(LEFT($A1801,3))=312,LEFT($G1801,5)="Total",$B1801="Q "),VLOOKUP('312'!$F$80,_312_Table2,MATCH('312'!$X$16,_312_Table2_ColumnLookup,0),FALSE),
  IF(AND(VALUE(LEFT($A1801,3))=312,LEFT($G1801,5)="Total"),VLOOKUP('312'!$F$80,_312_Table2,MATCH(LEFT($B1801,1),_312_Table2_ColumnLookup,0),FALSE),
  IF(AND(VALUE(LEFT($A1801,3))=312,LEN($I1801)=4,$B1801="G"),VLOOKUP($I1801,_312_Table2,MATCH('312'!$N$16,_312_Table2_ColumnLookup,0),FALSE),
  IF(AND(VALUE(LEFT($A1801,3))=312,LEN($I1801)=4,$B1801="O"),VLOOKUP($I1801,_312_Table2,MATCH('312'!$V$16,_312_Table2_ColumnLookup,0),FALSE),
  IF(AND(VALUE(LEFT($A1801,3))=312,LEN($I1801)=4,$B1801="Q"),VLOOKUP($I1801,_312_Table2,MATCH('312'!$X$16,_312_Table2_ColumnLookup,0),FALSE),
  IF(AND(VALUE(LEFT($A1801,3))=312,LEN($I1801)=4),VLOOKUP($I1801,_312_Table2,MATCH(LEFT($B1801,1),_312_Table2_ColumnLookup,0),FALSE)
+N("312"),
  IF(VALUE(LEFT($A1801,3))=313,VLOOKUP(VALUE(MID($B1801,2,1)),_313_Table2,MATCH(MID($B1801,1,1),_313_Table2_ColumnLookup,0),FALSE)
+N("313"),
  IF(AND(VALUE(LEFT($A1801,3))=314,LEN($B1801)=3),VLOOKUP(VALUE(MID($B1801,2,2)),_314_Table2,MATCH(MID($B1801,1,1),_314_Table2_ColumnLookup,0),FALSE),
  IF(VALUE(LEFT($A1801,3))=314,VLOOKUP(VALUE(MID($B1801,2,1)),_314_Table2,MATCH(MID($B1801,1,1),_314_Table2_ColumnLookup,0),FALSE)
+N("314"),
""))))))))))))))))))))))))</f>
        <v>#N/A</v>
      </c>
      <c r="F1801" s="238" t="e">
        <f>IF(AND(VALUE(LEFT($A1801,3))=309,LEN($B1801)=3),VLOOKUP(VALUE(MID($B1801,2,2)),_309_Table3,MATCH(MID($B1801,1,1),_309_Table3_ColumnLookup,0),FALSE),
  IF($C1801="309 LCR SummaryA",OneYearSCR,IF($C1801="309 LCR SummaryB",UltimateSCR,IF(VALUE(LEFT($A1801,3))=309,VLOOKUP(VALUE(MID($B1801,2,1)),_309_Table3,MATCH(MID($B1801,1,1),_309_Table3_ColumnLookup,0),FALSE)
+N("309"),
  IF(VALUE(LEFT($A1801,3))=310,VLOOKUP(VALUE(MID($B1801,2,1)),_310_Table3,MATCH(MID($B1801,1,1),_310_Table3_ColumnLookup,0),FALSE)
+N("310"),
  IF(AND(VALUE(LEFT($A1801,3))=311,LEN($I1801)=4),VLOOKUP($I1801,_311_Table3,MATCH($B1801,_311_Table3_ColumnLookup,0),FALSE),
  IF(AND(VALUE(LEFT($A1801,3))=311,OR($B1801="I2",$B1801="J2",$B1801="K2",$B1801="L2")),VLOOKUP('311'!$G$58,_311_Table3,MATCH(MID($B1801,1,1),_311_Table3_ColumnLookup,0),FALSE),
  IF(AND(VALUE(LEFT($A1801,3))=311,RIGHT($B1801,5)="Total"),VLOOKUP('311'!$G$59,_311_Table3,MATCH(MID($B1801,1,1),_311_Table3_ColumnLookup,0),FALSE),
  IF(VALUE(LEFT($A1801,3))=311,VLOOKUP(VALUE(MID($B1801,2,1)),_311_Table3,MATCH(MID($B1801,1,1),_311_Table3_ColumnLookup,0),FALSE)
+N("311"),
  IF(AND(VALUE(LEFT($A1801,3))=312,LEFT($G1801,10)="Unincepted",$B1801="G "),VLOOKUP(" ULO",_312_Table3,MATCH('312'!$N$16,_312_Table3_ColumnLookup,0),FALSE),
  IF(AND(VALUE(LEFT($A1801,3))=312,LEFT($G1801,10)="Unincepted",$B1801="O "),VLOOKUP(" ULO",_312_Table3,MATCH('312'!$V$16,_312_Table3_ColumnLookup,0),FALSE),
  IF(AND(VALUE(LEFT($A1801,3))=312,LEFT($G1801,10)="Unincepted",$B1801="Q "),VLOOKUP(" ULO",_312_Table3,MATCH('312'!$X$16,_312_Table3_ColumnLookup,0),FALSE),
  IF(AND(VALUE(LEFT($A1801,3))=312,LEFT($G1801,10)="Unincepted"),VLOOKUP(" ULO",_312_Table3,MATCH(LEFT($B1801,1),_312_Table3_ColumnLookup,0),FALSE),
  IF(AND(VALUE(LEFT($A1801,3))=312,LEFT($G1801,5)="Total",$B1801="G "),VLOOKUP('312'!$F$80,_312_Table3,MATCH('312'!$N$16,_312_Table3_ColumnLookup,0),FALSE),
  IF(AND(VALUE(LEFT($A1801,3))=312,LEFT($G1801,5)="Total",$B1801="O "),VLOOKUP('312'!$F$80,_312_Table3,MATCH('312'!$V$16,_312_Table3_ColumnLookup,0),FALSE),
  IF(AND(VALUE(LEFT($A1801,3))=312,LEFT($G1801,5)="Total",$B1801="Q "),VLOOKUP('312'!$F$80,_312_Table3,MATCH('312'!$X$16,_312_Table3_ColumnLookup,0),FALSE),
  IF(AND(VALUE(LEFT($A1801,3))=312,LEFT($G1801,5)="Total"),VLOOKUP('312'!$F$80,_312_Table3,MATCH(LEFT($B1801,1),_312_Table3_ColumnLookup,0),FALSE),
  IF(AND(VALUE(LEFT($A1801,3))=312,LEN($I1801)=4,$B1801="G"),VLOOKUP($I1801,_312_Table3,MATCH('312'!$N$16,_312_Table3_ColumnLookup,0),FALSE),
  IF(AND(VALUE(LEFT($A1801,3))=312,LEN($I1801)=4,$B1801="O"),VLOOKUP($I1801,_312_Table3,MATCH('312'!$V$16,_312_Table3_ColumnLookup,0),FALSE),
  IF(AND(VALUE(LEFT($A1801,3))=312,LEN($I1801)=4,$B1801="Q"),VLOOKUP($I1801,_312_Table3,MATCH('312'!$X$16,_312_Table3_ColumnLookup,0),FALSE),
  IF(AND(VALUE(LEFT($A1801,3))=312,LEN($I1801)=4),VLOOKUP($I1801,_312_Table3,MATCH(LEFT($B1801,1),_312_Table3_ColumnLookup,0),FALSE)
+N("312"),
  IF(VALUE(LEFT($A1801,3))=313,VLOOKUP(VALUE(MID($B1801,2,1)),_313_Table3,MATCH(MID($B1801,1,1),_313_Table3_ColumnLookup,0),FALSE)
+N("313"),
  IF(AND(VALUE(LEFT($A1801,3))=314,LEN($B1801)=3),VLOOKUP(VALUE(MID($B1801,2,2)),_314_Table3,MATCH(MID($B1801,1,1),_314_Table3_ColumnLookup,0),FALSE),
  IF(VALUE(LEFT($A1801,3))=314,VLOOKUP(VALUE(MID($B1801,2,1)),_314_Table3,MATCH(MID($B1801,1,1),_314_Table3_ColumnLookup,0),FALSE)
+N("314"),
""))))))))))))))))))))))))</f>
        <v>#N/A</v>
      </c>
      <c r="H1801" s="321" t="str">
        <f>IFERROR(
IF(ISERROR($D1801)=FALSE,$D1801,IF(ISERROR($E1801)=FALSE,$E1801,IF(ISERROR($F1801)=FALSE,$F1801
+N("012 checkboxes"),
IF(
IF(OR(LEFT($A1801,9)="Syndicate",LEFT($A1801,12)="NewSyndicate"),VLOOKUP($A1801,'012'!$J:$ZW,MATCH("Link to button",'012'!$J$1:$ZW$1,0),0)
+N("309 checkbox"),
IF($C1801="309 LCR Summary0",VLOOKUP("Notes990",'309'!$P:$ZZ,MATCH("Link to button",'309'!$P$1:$ZZ$1,0),0)
+N("313 checkboxes"),
IF($C1801="313 Financial Information0LcmVsScr",IF($C1801="309 LCR Summary0",VLOOKUP("LcmVsScr",'309'!$N:$ZZ,MATCH("Link to button",'309'!$N$1:$ZZ$1,0),0),
IF($C1801="313 Financial Information0LcrDocAttached",IF($C1801="309 LCR Summary0",VLOOKUP("LcrDocAttached",'309'!$N:$ZZ,MATCH("Link to button",'309'!$N$1:$ZZ$1,0),
0)))))))=1,TRUE,FALSE)
))),"")</f>
        <v/>
      </c>
    </row>
    <row r="1802" spans="1:8">
      <c r="A1802" s="237" t="e">
        <f>VLOOKUP($G1802,CSVLookups!$B:$R,MATCH(A$1,CSVLookups!$B$1:$R$1,0),FALSE)</f>
        <v>#N/A</v>
      </c>
      <c r="B1802" s="237" t="e">
        <f>VLOOKUP($G1802,CSVLookups!$B:$R,MATCH(B$1,CSVLookups!$B$1:$R$1,0),FALSE)</f>
        <v>#N/A</v>
      </c>
      <c r="C1802" s="238" t="e">
        <f t="shared" si="28"/>
        <v>#N/A</v>
      </c>
      <c r="D1802" s="238" t="e">
        <f>IF(AND(VALUE(LEFT($A1802,3))=309,LEN($B1802)=3),VLOOKUP(VALUE(MID($B1802,2,2)),_309_Table1,MATCH(MID($B1802,1,1),_309_Table1_ColumnLookup,0),FALSE),
  IF($C1802="309 LCR SummaryA",OneYearSCR,IF($C1802="309 LCR SummaryB",UltimateSCR,IF(VALUE(LEFT($A1802,3))=309,VLOOKUP(VALUE(MID($B1802,2,1)),_309_Table1,MATCH(MID($B1802,1,1),_309_Table1_ColumnLookup,0),FALSE)
+N("309"),
  IF(VALUE(LEFT($A1802,3))=310,VLOOKUP(VALUE(MID($B1802,2,1)),_310_Table1,MATCH(MID($B1802,1,1),_310_Table1_ColumnLookup,0),FALSE)
+N("310"),
  IF(AND(VALUE(LEFT($A1802,3))=311,LEN($I1802)=4),VLOOKUP($I1802,_311_Table1,MATCH($B1802,_311_Table1_ColumnLookup,0),FALSE),
  IF(AND(VALUE(LEFT($A1802,3))=311,OR($B1802="I2",$B1802="J2",$B1802="K2",$B1802="L2")),VLOOKUP('311'!$G$58,_311_Table1,MATCH(MID($B1802,1,1),_311_Table1_ColumnLookup,0),FALSE),
  IF(AND(VALUE(LEFT($A1802,3))=311,RIGHT($B1802,5)="Total"),VLOOKUP('311'!$G$59,_311_Table1,MATCH(MID($B1802,1,1),_311_Table1_ColumnLookup,0),FALSE),
  IF(VALUE(LEFT($A1802,3))=311,VLOOKUP(VALUE(MID($B1802,2,1)),_311_Table1,MATCH(MID($B1802,1,1),_311_Table1_ColumnLookup,0),FALSE)
+N("311"),
  IF(AND(VALUE(LEFT($A1802,3))=312,LEFT($G1802,10)="Unincepted",$B1802="G "),VLOOKUP(" ULO",_312_Table1,MATCH('312'!$N$16,_312_Table1_ColumnLookup,0),FALSE),
  IF(AND(VALUE(LEFT($A1802,3))=312,LEFT($G1802,10)="Unincepted",$B1802="O "),VLOOKUP(" ULO",_312_Table1,MATCH('312'!$V$16,_312_Table1_ColumnLookup,0),FALSE),
  IF(AND(VALUE(LEFT($A1802,3))=312,LEFT($G1802,10)="Unincepted",$B1802="Q "),VLOOKUP(" ULO",_312_Table1,MATCH('312'!$X$16,_312_Table1_ColumnLookup,0),FALSE),
  IF(AND(VALUE(LEFT($A1802,3))=312,LEFT($G1802,10)="Unincepted"),VLOOKUP(" ULO",_312_Table1,MATCH(LEFT($B1802,1),_312_Table1_ColumnLookup,0),FALSE),
  IF(AND(VALUE(LEFT($A1802,3))=312,LEFT($G1802,5)="Total",$B1802="G "),VLOOKUP('312'!$F$80,_312_Table1,MATCH('312'!$N$16,_312_Table1_ColumnLookup,0),FALSE),
  IF(AND(VALUE(LEFT($A1802,3))=312,LEFT($G1802,5)="Total",$B1802="O "),VLOOKUP('312'!$F$80,_312_Table1,MATCH('312'!$V$16,_312_Table1_ColumnLookup,0),FALSE),
  IF(AND(VALUE(LEFT($A1802,3))=312,LEFT($G1802,5)="Total",$B1802="Q "),VLOOKUP('312'!$F$80,_312_Table1,MATCH('312'!$X$16,_312_Table1_ColumnLookup,0),FALSE),
  IF(AND(VALUE(LEFT($A1802,3))=312,LEFT($G1802,5)="Total"),VLOOKUP('312'!$F$80,_312_Table1,MATCH(LEFT($B1802,1),_312_Table1_ColumnLookup,0),FALSE),
  IF(AND(VALUE(LEFT($A1802,3))=312,LEN($I1802)=4,$B1802="G"),VLOOKUP($I1802,_312_Table1,MATCH('312'!$N$16,_312_Table1_ColumnLookup,0),FALSE),
  IF(AND(VALUE(LEFT($A1802,3))=312,LEN($I1802)=4,$B1802="O"),VLOOKUP($I1802,_312_Table1,MATCH('312'!$V$16,_312_Table1_ColumnLookup,0),FALSE),
  IF(AND(VALUE(LEFT($A1802,3))=312,LEN($I1802)=4,$B1802="Q"),VLOOKUP($I1802,_312_Table1,MATCH('312'!$X$16,_312_Table1_ColumnLookup,0),FALSE),
  IF(AND(VALUE(LEFT($A1802,3))=312,LEN($I1802)=4),VLOOKUP($I1802,_312_Table1,MATCH(LEFT($B1802,1),_312_Table1_ColumnLookup,0),FALSE)
+N("312"),
  IF(VALUE(LEFT($A1802,3))=313,VLOOKUP(VALUE(MID($B1802,2,1)),_313_Table1,MATCH(MID($B1802,1,1),_313_Table1_ColumnLookup,0),FALSE)
+N("313"),
  IF(AND(VALUE(LEFT($A1802,3))=314,LEN($B1802)=3),VLOOKUP(VALUE(MID($B1802,2,2)),_314_Table1,MATCH(MID($B1802,1,1),_314_Table1_ColumnLookup,0),FALSE),
  IF(VALUE(LEFT($A1802,3))=314,VLOOKUP(VALUE(MID($B1802,2,1)),_314_Table1,MATCH(MID($B1802,1,1),_314_Table1_ColumnLookup,0),FALSE)
+N("314"),
""))))))))))))))))))))))))</f>
        <v>#N/A</v>
      </c>
      <c r="E1802" s="238" t="e">
        <f>IF(AND(VALUE(LEFT($A1802,3))=309,LEN($B1802)=3),VLOOKUP(VALUE(MID($B1802,2,2)),_309_Table2,MATCH(MID($B1802,1,1),_309_Table2_ColumnLookup,0),FALSE),
  IF($C1802="309 LCR SummaryA",OneYearSCR,IF($C1802="309 LCR SummaryB",UltimateSCR,IF(VALUE(LEFT($A1802,3))=309,VLOOKUP(VALUE(MID($B1802,2,1)),_309_Table2,MATCH(MID($B1802,1,1),_309_Table2_ColumnLookup,0),FALSE)
+N("309"),
  IF(VALUE(LEFT($A1802,3))=310,VLOOKUP(VALUE(MID($B1802,2,1)),_310_Table2,MATCH(MID($B1802,1,1),_310_Table2_ColumnLookup,0),FALSE)
+N("310"),
  IF(AND(VALUE(LEFT($A1802,3))=311,LEN($I1802)=4),VLOOKUP($I1802,_311_Table2,MATCH($B1802,_311_Table2_ColumnLookup,0),FALSE),
  IF(AND(VALUE(LEFT($A1802,3))=311,OR($B1802="I2",$B1802="J2",$B1802="K2",$B1802="L2")),VLOOKUP('311'!$G$58,_311_Table2,MATCH(MID($B1802,1,1),_311_Table2_ColumnLookup,0),FALSE),
  IF(AND(VALUE(LEFT($A1802,3))=311,RIGHT($B1802,5)="Total"),VLOOKUP('311'!$G$59,_311_Table2,MATCH(MID($B1802,1,1),_311_Table2_ColumnLookup,0),FALSE),
  IF(VALUE(LEFT($A1802,3))=311,VLOOKUP(VALUE(MID($B1802,2,1)),_311_Table2,MATCH(MID($B1802,1,1),_311_Table2_ColumnLookup,0),FALSE)
+N("311"),
  IF(AND(VALUE(LEFT($A1802,3))=312,LEFT($G1802,10)="Unincepted",$B1802="G "),VLOOKUP(" ULO",_312_Table2,MATCH('312'!$N$16,_312_Table2_ColumnLookup,0),FALSE),
  IF(AND(VALUE(LEFT($A1802,3))=312,LEFT($G1802,10)="Unincepted",$B1802="O "),VLOOKUP(" ULO",_312_Table2,MATCH('312'!$V$16,_312_Table2_ColumnLookup,0),FALSE),
  IF(AND(VALUE(LEFT($A1802,3))=312,LEFT($G1802,10)="Unincepted",$B1802="Q "),VLOOKUP(" ULO",_312_Table2,MATCH('312'!$X$16,_312_Table2_ColumnLookup,0),FALSE),
  IF(AND(VALUE(LEFT($A1802,3))=312,LEFT($G1802,10)="Unincepted"),VLOOKUP(" ULO",_312_Table2,MATCH(LEFT($B1802,1),_312_Table2_ColumnLookup,0),FALSE),
  IF(AND(VALUE(LEFT($A1802,3))=312,LEFT($G1802,5)="Total",$B1802="G "),VLOOKUP('312'!$F$80,_312_Table2,MATCH('312'!$N$16,_312_Table2_ColumnLookup,0),FALSE),
  IF(AND(VALUE(LEFT($A1802,3))=312,LEFT($G1802,5)="Total",$B1802="O "),VLOOKUP('312'!$F$80,_312_Table2,MATCH('312'!$V$16,_312_Table2_ColumnLookup,0),FALSE),
  IF(AND(VALUE(LEFT($A1802,3))=312,LEFT($G1802,5)="Total",$B1802="Q "),VLOOKUP('312'!$F$80,_312_Table2,MATCH('312'!$X$16,_312_Table2_ColumnLookup,0),FALSE),
  IF(AND(VALUE(LEFT($A1802,3))=312,LEFT($G1802,5)="Total"),VLOOKUP('312'!$F$80,_312_Table2,MATCH(LEFT($B1802,1),_312_Table2_ColumnLookup,0),FALSE),
  IF(AND(VALUE(LEFT($A1802,3))=312,LEN($I1802)=4,$B1802="G"),VLOOKUP($I1802,_312_Table2,MATCH('312'!$N$16,_312_Table2_ColumnLookup,0),FALSE),
  IF(AND(VALUE(LEFT($A1802,3))=312,LEN($I1802)=4,$B1802="O"),VLOOKUP($I1802,_312_Table2,MATCH('312'!$V$16,_312_Table2_ColumnLookup,0),FALSE),
  IF(AND(VALUE(LEFT($A1802,3))=312,LEN($I1802)=4,$B1802="Q"),VLOOKUP($I1802,_312_Table2,MATCH('312'!$X$16,_312_Table2_ColumnLookup,0),FALSE),
  IF(AND(VALUE(LEFT($A1802,3))=312,LEN($I1802)=4),VLOOKUP($I1802,_312_Table2,MATCH(LEFT($B1802,1),_312_Table2_ColumnLookup,0),FALSE)
+N("312"),
  IF(VALUE(LEFT($A1802,3))=313,VLOOKUP(VALUE(MID($B1802,2,1)),_313_Table2,MATCH(MID($B1802,1,1),_313_Table2_ColumnLookup,0),FALSE)
+N("313"),
  IF(AND(VALUE(LEFT($A1802,3))=314,LEN($B1802)=3),VLOOKUP(VALUE(MID($B1802,2,2)),_314_Table2,MATCH(MID($B1802,1,1),_314_Table2_ColumnLookup,0),FALSE),
  IF(VALUE(LEFT($A1802,3))=314,VLOOKUP(VALUE(MID($B1802,2,1)),_314_Table2,MATCH(MID($B1802,1,1),_314_Table2_ColumnLookup,0),FALSE)
+N("314"),
""))))))))))))))))))))))))</f>
        <v>#N/A</v>
      </c>
      <c r="F1802" s="238" t="e">
        <f>IF(AND(VALUE(LEFT($A1802,3))=309,LEN($B1802)=3),VLOOKUP(VALUE(MID($B1802,2,2)),_309_Table3,MATCH(MID($B1802,1,1),_309_Table3_ColumnLookup,0),FALSE),
  IF($C1802="309 LCR SummaryA",OneYearSCR,IF($C1802="309 LCR SummaryB",UltimateSCR,IF(VALUE(LEFT($A1802,3))=309,VLOOKUP(VALUE(MID($B1802,2,1)),_309_Table3,MATCH(MID($B1802,1,1),_309_Table3_ColumnLookup,0),FALSE)
+N("309"),
  IF(VALUE(LEFT($A1802,3))=310,VLOOKUP(VALUE(MID($B1802,2,1)),_310_Table3,MATCH(MID($B1802,1,1),_310_Table3_ColumnLookup,0),FALSE)
+N("310"),
  IF(AND(VALUE(LEFT($A1802,3))=311,LEN($I1802)=4),VLOOKUP($I1802,_311_Table3,MATCH($B1802,_311_Table3_ColumnLookup,0),FALSE),
  IF(AND(VALUE(LEFT($A1802,3))=311,OR($B1802="I2",$B1802="J2",$B1802="K2",$B1802="L2")),VLOOKUP('311'!$G$58,_311_Table3,MATCH(MID($B1802,1,1),_311_Table3_ColumnLookup,0),FALSE),
  IF(AND(VALUE(LEFT($A1802,3))=311,RIGHT($B1802,5)="Total"),VLOOKUP('311'!$G$59,_311_Table3,MATCH(MID($B1802,1,1),_311_Table3_ColumnLookup,0),FALSE),
  IF(VALUE(LEFT($A1802,3))=311,VLOOKUP(VALUE(MID($B1802,2,1)),_311_Table3,MATCH(MID($B1802,1,1),_311_Table3_ColumnLookup,0),FALSE)
+N("311"),
  IF(AND(VALUE(LEFT($A1802,3))=312,LEFT($G1802,10)="Unincepted",$B1802="G "),VLOOKUP(" ULO",_312_Table3,MATCH('312'!$N$16,_312_Table3_ColumnLookup,0),FALSE),
  IF(AND(VALUE(LEFT($A1802,3))=312,LEFT($G1802,10)="Unincepted",$B1802="O "),VLOOKUP(" ULO",_312_Table3,MATCH('312'!$V$16,_312_Table3_ColumnLookup,0),FALSE),
  IF(AND(VALUE(LEFT($A1802,3))=312,LEFT($G1802,10)="Unincepted",$B1802="Q "),VLOOKUP(" ULO",_312_Table3,MATCH('312'!$X$16,_312_Table3_ColumnLookup,0),FALSE),
  IF(AND(VALUE(LEFT($A1802,3))=312,LEFT($G1802,10)="Unincepted"),VLOOKUP(" ULO",_312_Table3,MATCH(LEFT($B1802,1),_312_Table3_ColumnLookup,0),FALSE),
  IF(AND(VALUE(LEFT($A1802,3))=312,LEFT($G1802,5)="Total",$B1802="G "),VLOOKUP('312'!$F$80,_312_Table3,MATCH('312'!$N$16,_312_Table3_ColumnLookup,0),FALSE),
  IF(AND(VALUE(LEFT($A1802,3))=312,LEFT($G1802,5)="Total",$B1802="O "),VLOOKUP('312'!$F$80,_312_Table3,MATCH('312'!$V$16,_312_Table3_ColumnLookup,0),FALSE),
  IF(AND(VALUE(LEFT($A1802,3))=312,LEFT($G1802,5)="Total",$B1802="Q "),VLOOKUP('312'!$F$80,_312_Table3,MATCH('312'!$X$16,_312_Table3_ColumnLookup,0),FALSE),
  IF(AND(VALUE(LEFT($A1802,3))=312,LEFT($G1802,5)="Total"),VLOOKUP('312'!$F$80,_312_Table3,MATCH(LEFT($B1802,1),_312_Table3_ColumnLookup,0),FALSE),
  IF(AND(VALUE(LEFT($A1802,3))=312,LEN($I1802)=4,$B1802="G"),VLOOKUP($I1802,_312_Table3,MATCH('312'!$N$16,_312_Table3_ColumnLookup,0),FALSE),
  IF(AND(VALUE(LEFT($A1802,3))=312,LEN($I1802)=4,$B1802="O"),VLOOKUP($I1802,_312_Table3,MATCH('312'!$V$16,_312_Table3_ColumnLookup,0),FALSE),
  IF(AND(VALUE(LEFT($A1802,3))=312,LEN($I1802)=4,$B1802="Q"),VLOOKUP($I1802,_312_Table3,MATCH('312'!$X$16,_312_Table3_ColumnLookup,0),FALSE),
  IF(AND(VALUE(LEFT($A1802,3))=312,LEN($I1802)=4),VLOOKUP($I1802,_312_Table3,MATCH(LEFT($B1802,1),_312_Table3_ColumnLookup,0),FALSE)
+N("312"),
  IF(VALUE(LEFT($A1802,3))=313,VLOOKUP(VALUE(MID($B1802,2,1)),_313_Table3,MATCH(MID($B1802,1,1),_313_Table3_ColumnLookup,0),FALSE)
+N("313"),
  IF(AND(VALUE(LEFT($A1802,3))=314,LEN($B1802)=3),VLOOKUP(VALUE(MID($B1802,2,2)),_314_Table3,MATCH(MID($B1802,1,1),_314_Table3_ColumnLookup,0),FALSE),
  IF(VALUE(LEFT($A1802,3))=314,VLOOKUP(VALUE(MID($B1802,2,1)),_314_Table3,MATCH(MID($B1802,1,1),_314_Table3_ColumnLookup,0),FALSE)
+N("314"),
""))))))))))))))))))))))))</f>
        <v>#N/A</v>
      </c>
      <c r="H1802" s="321" t="str">
        <f>IFERROR(
IF(ISERROR($D1802)=FALSE,$D1802,IF(ISERROR($E1802)=FALSE,$E1802,IF(ISERROR($F1802)=FALSE,$F1802
+N("012 checkboxes"),
IF(
IF(OR(LEFT($A1802,9)="Syndicate",LEFT($A1802,12)="NewSyndicate"),VLOOKUP($A1802,'012'!$J:$ZW,MATCH("Link to button",'012'!$J$1:$ZW$1,0),0)
+N("309 checkbox"),
IF($C1802="309 LCR Summary0",VLOOKUP("Notes990",'309'!$P:$ZZ,MATCH("Link to button",'309'!$P$1:$ZZ$1,0),0)
+N("313 checkboxes"),
IF($C1802="313 Financial Information0LcmVsScr",IF($C1802="309 LCR Summary0",VLOOKUP("LcmVsScr",'309'!$N:$ZZ,MATCH("Link to button",'309'!$N$1:$ZZ$1,0),0),
IF($C1802="313 Financial Information0LcrDocAttached",IF($C1802="309 LCR Summary0",VLOOKUP("LcrDocAttached",'309'!$N:$ZZ,MATCH("Link to button",'309'!$N$1:$ZZ$1,0),
0)))))))=1,TRUE,FALSE)
))),"")</f>
        <v/>
      </c>
    </row>
    <row r="1803" spans="1:8">
      <c r="A1803" s="237" t="e">
        <f>VLOOKUP($G1803,CSVLookups!$B:$R,MATCH(A$1,CSVLookups!$B$1:$R$1,0),FALSE)</f>
        <v>#N/A</v>
      </c>
      <c r="B1803" s="237" t="e">
        <f>VLOOKUP($G1803,CSVLookups!$B:$R,MATCH(B$1,CSVLookups!$B$1:$R$1,0),FALSE)</f>
        <v>#N/A</v>
      </c>
      <c r="C1803" s="238" t="e">
        <f t="shared" si="28"/>
        <v>#N/A</v>
      </c>
      <c r="D1803" s="238" t="e">
        <f>IF(AND(VALUE(LEFT($A1803,3))=309,LEN($B1803)=3),VLOOKUP(VALUE(MID($B1803,2,2)),_309_Table1,MATCH(MID($B1803,1,1),_309_Table1_ColumnLookup,0),FALSE),
  IF($C1803="309 LCR SummaryA",OneYearSCR,IF($C1803="309 LCR SummaryB",UltimateSCR,IF(VALUE(LEFT($A1803,3))=309,VLOOKUP(VALUE(MID($B1803,2,1)),_309_Table1,MATCH(MID($B1803,1,1),_309_Table1_ColumnLookup,0),FALSE)
+N("309"),
  IF(VALUE(LEFT($A1803,3))=310,VLOOKUP(VALUE(MID($B1803,2,1)),_310_Table1,MATCH(MID($B1803,1,1),_310_Table1_ColumnLookup,0),FALSE)
+N("310"),
  IF(AND(VALUE(LEFT($A1803,3))=311,LEN($I1803)=4),VLOOKUP($I1803,_311_Table1,MATCH($B1803,_311_Table1_ColumnLookup,0),FALSE),
  IF(AND(VALUE(LEFT($A1803,3))=311,OR($B1803="I2",$B1803="J2",$B1803="K2",$B1803="L2")),VLOOKUP('311'!$G$58,_311_Table1,MATCH(MID($B1803,1,1),_311_Table1_ColumnLookup,0),FALSE),
  IF(AND(VALUE(LEFT($A1803,3))=311,RIGHT($B1803,5)="Total"),VLOOKUP('311'!$G$59,_311_Table1,MATCH(MID($B1803,1,1),_311_Table1_ColumnLookup,0),FALSE),
  IF(VALUE(LEFT($A1803,3))=311,VLOOKUP(VALUE(MID($B1803,2,1)),_311_Table1,MATCH(MID($B1803,1,1),_311_Table1_ColumnLookup,0),FALSE)
+N("311"),
  IF(AND(VALUE(LEFT($A1803,3))=312,LEFT($G1803,10)="Unincepted",$B1803="G "),VLOOKUP(" ULO",_312_Table1,MATCH('312'!$N$16,_312_Table1_ColumnLookup,0),FALSE),
  IF(AND(VALUE(LEFT($A1803,3))=312,LEFT($G1803,10)="Unincepted",$B1803="O "),VLOOKUP(" ULO",_312_Table1,MATCH('312'!$V$16,_312_Table1_ColumnLookup,0),FALSE),
  IF(AND(VALUE(LEFT($A1803,3))=312,LEFT($G1803,10)="Unincepted",$B1803="Q "),VLOOKUP(" ULO",_312_Table1,MATCH('312'!$X$16,_312_Table1_ColumnLookup,0),FALSE),
  IF(AND(VALUE(LEFT($A1803,3))=312,LEFT($G1803,10)="Unincepted"),VLOOKUP(" ULO",_312_Table1,MATCH(LEFT($B1803,1),_312_Table1_ColumnLookup,0),FALSE),
  IF(AND(VALUE(LEFT($A1803,3))=312,LEFT($G1803,5)="Total",$B1803="G "),VLOOKUP('312'!$F$80,_312_Table1,MATCH('312'!$N$16,_312_Table1_ColumnLookup,0),FALSE),
  IF(AND(VALUE(LEFT($A1803,3))=312,LEFT($G1803,5)="Total",$B1803="O "),VLOOKUP('312'!$F$80,_312_Table1,MATCH('312'!$V$16,_312_Table1_ColumnLookup,0),FALSE),
  IF(AND(VALUE(LEFT($A1803,3))=312,LEFT($G1803,5)="Total",$B1803="Q "),VLOOKUP('312'!$F$80,_312_Table1,MATCH('312'!$X$16,_312_Table1_ColumnLookup,0),FALSE),
  IF(AND(VALUE(LEFT($A1803,3))=312,LEFT($G1803,5)="Total"),VLOOKUP('312'!$F$80,_312_Table1,MATCH(LEFT($B1803,1),_312_Table1_ColumnLookup,0),FALSE),
  IF(AND(VALUE(LEFT($A1803,3))=312,LEN($I1803)=4,$B1803="G"),VLOOKUP($I1803,_312_Table1,MATCH('312'!$N$16,_312_Table1_ColumnLookup,0),FALSE),
  IF(AND(VALUE(LEFT($A1803,3))=312,LEN($I1803)=4,$B1803="O"),VLOOKUP($I1803,_312_Table1,MATCH('312'!$V$16,_312_Table1_ColumnLookup,0),FALSE),
  IF(AND(VALUE(LEFT($A1803,3))=312,LEN($I1803)=4,$B1803="Q"),VLOOKUP($I1803,_312_Table1,MATCH('312'!$X$16,_312_Table1_ColumnLookup,0),FALSE),
  IF(AND(VALUE(LEFT($A1803,3))=312,LEN($I1803)=4),VLOOKUP($I1803,_312_Table1,MATCH(LEFT($B1803,1),_312_Table1_ColumnLookup,0),FALSE)
+N("312"),
  IF(VALUE(LEFT($A1803,3))=313,VLOOKUP(VALUE(MID($B1803,2,1)),_313_Table1,MATCH(MID($B1803,1,1),_313_Table1_ColumnLookup,0),FALSE)
+N("313"),
  IF(AND(VALUE(LEFT($A1803,3))=314,LEN($B1803)=3),VLOOKUP(VALUE(MID($B1803,2,2)),_314_Table1,MATCH(MID($B1803,1,1),_314_Table1_ColumnLookup,0),FALSE),
  IF(VALUE(LEFT($A1803,3))=314,VLOOKUP(VALUE(MID($B1803,2,1)),_314_Table1,MATCH(MID($B1803,1,1),_314_Table1_ColumnLookup,0),FALSE)
+N("314"),
""))))))))))))))))))))))))</f>
        <v>#N/A</v>
      </c>
      <c r="E1803" s="238" t="e">
        <f>IF(AND(VALUE(LEFT($A1803,3))=309,LEN($B1803)=3),VLOOKUP(VALUE(MID($B1803,2,2)),_309_Table2,MATCH(MID($B1803,1,1),_309_Table2_ColumnLookup,0),FALSE),
  IF($C1803="309 LCR SummaryA",OneYearSCR,IF($C1803="309 LCR SummaryB",UltimateSCR,IF(VALUE(LEFT($A1803,3))=309,VLOOKUP(VALUE(MID($B1803,2,1)),_309_Table2,MATCH(MID($B1803,1,1),_309_Table2_ColumnLookup,0),FALSE)
+N("309"),
  IF(VALUE(LEFT($A1803,3))=310,VLOOKUP(VALUE(MID($B1803,2,1)),_310_Table2,MATCH(MID($B1803,1,1),_310_Table2_ColumnLookup,0),FALSE)
+N("310"),
  IF(AND(VALUE(LEFT($A1803,3))=311,LEN($I1803)=4),VLOOKUP($I1803,_311_Table2,MATCH($B1803,_311_Table2_ColumnLookup,0),FALSE),
  IF(AND(VALUE(LEFT($A1803,3))=311,OR($B1803="I2",$B1803="J2",$B1803="K2",$B1803="L2")),VLOOKUP('311'!$G$58,_311_Table2,MATCH(MID($B1803,1,1),_311_Table2_ColumnLookup,0),FALSE),
  IF(AND(VALUE(LEFT($A1803,3))=311,RIGHT($B1803,5)="Total"),VLOOKUP('311'!$G$59,_311_Table2,MATCH(MID($B1803,1,1),_311_Table2_ColumnLookup,0),FALSE),
  IF(VALUE(LEFT($A1803,3))=311,VLOOKUP(VALUE(MID($B1803,2,1)),_311_Table2,MATCH(MID($B1803,1,1),_311_Table2_ColumnLookup,0),FALSE)
+N("311"),
  IF(AND(VALUE(LEFT($A1803,3))=312,LEFT($G1803,10)="Unincepted",$B1803="G "),VLOOKUP(" ULO",_312_Table2,MATCH('312'!$N$16,_312_Table2_ColumnLookup,0),FALSE),
  IF(AND(VALUE(LEFT($A1803,3))=312,LEFT($G1803,10)="Unincepted",$B1803="O "),VLOOKUP(" ULO",_312_Table2,MATCH('312'!$V$16,_312_Table2_ColumnLookup,0),FALSE),
  IF(AND(VALUE(LEFT($A1803,3))=312,LEFT($G1803,10)="Unincepted",$B1803="Q "),VLOOKUP(" ULO",_312_Table2,MATCH('312'!$X$16,_312_Table2_ColumnLookup,0),FALSE),
  IF(AND(VALUE(LEFT($A1803,3))=312,LEFT($G1803,10)="Unincepted"),VLOOKUP(" ULO",_312_Table2,MATCH(LEFT($B1803,1),_312_Table2_ColumnLookup,0),FALSE),
  IF(AND(VALUE(LEFT($A1803,3))=312,LEFT($G1803,5)="Total",$B1803="G "),VLOOKUP('312'!$F$80,_312_Table2,MATCH('312'!$N$16,_312_Table2_ColumnLookup,0),FALSE),
  IF(AND(VALUE(LEFT($A1803,3))=312,LEFT($G1803,5)="Total",$B1803="O "),VLOOKUP('312'!$F$80,_312_Table2,MATCH('312'!$V$16,_312_Table2_ColumnLookup,0),FALSE),
  IF(AND(VALUE(LEFT($A1803,3))=312,LEFT($G1803,5)="Total",$B1803="Q "),VLOOKUP('312'!$F$80,_312_Table2,MATCH('312'!$X$16,_312_Table2_ColumnLookup,0),FALSE),
  IF(AND(VALUE(LEFT($A1803,3))=312,LEFT($G1803,5)="Total"),VLOOKUP('312'!$F$80,_312_Table2,MATCH(LEFT($B1803,1),_312_Table2_ColumnLookup,0),FALSE),
  IF(AND(VALUE(LEFT($A1803,3))=312,LEN($I1803)=4,$B1803="G"),VLOOKUP($I1803,_312_Table2,MATCH('312'!$N$16,_312_Table2_ColumnLookup,0),FALSE),
  IF(AND(VALUE(LEFT($A1803,3))=312,LEN($I1803)=4,$B1803="O"),VLOOKUP($I1803,_312_Table2,MATCH('312'!$V$16,_312_Table2_ColumnLookup,0),FALSE),
  IF(AND(VALUE(LEFT($A1803,3))=312,LEN($I1803)=4,$B1803="Q"),VLOOKUP($I1803,_312_Table2,MATCH('312'!$X$16,_312_Table2_ColumnLookup,0),FALSE),
  IF(AND(VALUE(LEFT($A1803,3))=312,LEN($I1803)=4),VLOOKUP($I1803,_312_Table2,MATCH(LEFT($B1803,1),_312_Table2_ColumnLookup,0),FALSE)
+N("312"),
  IF(VALUE(LEFT($A1803,3))=313,VLOOKUP(VALUE(MID($B1803,2,1)),_313_Table2,MATCH(MID($B1803,1,1),_313_Table2_ColumnLookup,0),FALSE)
+N("313"),
  IF(AND(VALUE(LEFT($A1803,3))=314,LEN($B1803)=3),VLOOKUP(VALUE(MID($B1803,2,2)),_314_Table2,MATCH(MID($B1803,1,1),_314_Table2_ColumnLookup,0),FALSE),
  IF(VALUE(LEFT($A1803,3))=314,VLOOKUP(VALUE(MID($B1803,2,1)),_314_Table2,MATCH(MID($B1803,1,1),_314_Table2_ColumnLookup,0),FALSE)
+N("314"),
""))))))))))))))))))))))))</f>
        <v>#N/A</v>
      </c>
      <c r="F1803" s="238" t="e">
        <f>IF(AND(VALUE(LEFT($A1803,3))=309,LEN($B1803)=3),VLOOKUP(VALUE(MID($B1803,2,2)),_309_Table3,MATCH(MID($B1803,1,1),_309_Table3_ColumnLookup,0),FALSE),
  IF($C1803="309 LCR SummaryA",OneYearSCR,IF($C1803="309 LCR SummaryB",UltimateSCR,IF(VALUE(LEFT($A1803,3))=309,VLOOKUP(VALUE(MID($B1803,2,1)),_309_Table3,MATCH(MID($B1803,1,1),_309_Table3_ColumnLookup,0),FALSE)
+N("309"),
  IF(VALUE(LEFT($A1803,3))=310,VLOOKUP(VALUE(MID($B1803,2,1)),_310_Table3,MATCH(MID($B1803,1,1),_310_Table3_ColumnLookup,0),FALSE)
+N("310"),
  IF(AND(VALUE(LEFT($A1803,3))=311,LEN($I1803)=4),VLOOKUP($I1803,_311_Table3,MATCH($B1803,_311_Table3_ColumnLookup,0),FALSE),
  IF(AND(VALUE(LEFT($A1803,3))=311,OR($B1803="I2",$B1803="J2",$B1803="K2",$B1803="L2")),VLOOKUP('311'!$G$58,_311_Table3,MATCH(MID($B1803,1,1),_311_Table3_ColumnLookup,0),FALSE),
  IF(AND(VALUE(LEFT($A1803,3))=311,RIGHT($B1803,5)="Total"),VLOOKUP('311'!$G$59,_311_Table3,MATCH(MID($B1803,1,1),_311_Table3_ColumnLookup,0),FALSE),
  IF(VALUE(LEFT($A1803,3))=311,VLOOKUP(VALUE(MID($B1803,2,1)),_311_Table3,MATCH(MID($B1803,1,1),_311_Table3_ColumnLookup,0),FALSE)
+N("311"),
  IF(AND(VALUE(LEFT($A1803,3))=312,LEFT($G1803,10)="Unincepted",$B1803="G "),VLOOKUP(" ULO",_312_Table3,MATCH('312'!$N$16,_312_Table3_ColumnLookup,0),FALSE),
  IF(AND(VALUE(LEFT($A1803,3))=312,LEFT($G1803,10)="Unincepted",$B1803="O "),VLOOKUP(" ULO",_312_Table3,MATCH('312'!$V$16,_312_Table3_ColumnLookup,0),FALSE),
  IF(AND(VALUE(LEFT($A1803,3))=312,LEFT($G1803,10)="Unincepted",$B1803="Q "),VLOOKUP(" ULO",_312_Table3,MATCH('312'!$X$16,_312_Table3_ColumnLookup,0),FALSE),
  IF(AND(VALUE(LEFT($A1803,3))=312,LEFT($G1803,10)="Unincepted"),VLOOKUP(" ULO",_312_Table3,MATCH(LEFT($B1803,1),_312_Table3_ColumnLookup,0),FALSE),
  IF(AND(VALUE(LEFT($A1803,3))=312,LEFT($G1803,5)="Total",$B1803="G "),VLOOKUP('312'!$F$80,_312_Table3,MATCH('312'!$N$16,_312_Table3_ColumnLookup,0),FALSE),
  IF(AND(VALUE(LEFT($A1803,3))=312,LEFT($G1803,5)="Total",$B1803="O "),VLOOKUP('312'!$F$80,_312_Table3,MATCH('312'!$V$16,_312_Table3_ColumnLookup,0),FALSE),
  IF(AND(VALUE(LEFT($A1803,3))=312,LEFT($G1803,5)="Total",$B1803="Q "),VLOOKUP('312'!$F$80,_312_Table3,MATCH('312'!$X$16,_312_Table3_ColumnLookup,0),FALSE),
  IF(AND(VALUE(LEFT($A1803,3))=312,LEFT($G1803,5)="Total"),VLOOKUP('312'!$F$80,_312_Table3,MATCH(LEFT($B1803,1),_312_Table3_ColumnLookup,0),FALSE),
  IF(AND(VALUE(LEFT($A1803,3))=312,LEN($I1803)=4,$B1803="G"),VLOOKUP($I1803,_312_Table3,MATCH('312'!$N$16,_312_Table3_ColumnLookup,0),FALSE),
  IF(AND(VALUE(LEFT($A1803,3))=312,LEN($I1803)=4,$B1803="O"),VLOOKUP($I1803,_312_Table3,MATCH('312'!$V$16,_312_Table3_ColumnLookup,0),FALSE),
  IF(AND(VALUE(LEFT($A1803,3))=312,LEN($I1803)=4,$B1803="Q"),VLOOKUP($I1803,_312_Table3,MATCH('312'!$X$16,_312_Table3_ColumnLookup,0),FALSE),
  IF(AND(VALUE(LEFT($A1803,3))=312,LEN($I1803)=4),VLOOKUP($I1803,_312_Table3,MATCH(LEFT($B1803,1),_312_Table3_ColumnLookup,0),FALSE)
+N("312"),
  IF(VALUE(LEFT($A1803,3))=313,VLOOKUP(VALUE(MID($B1803,2,1)),_313_Table3,MATCH(MID($B1803,1,1),_313_Table3_ColumnLookup,0),FALSE)
+N("313"),
  IF(AND(VALUE(LEFT($A1803,3))=314,LEN($B1803)=3),VLOOKUP(VALUE(MID($B1803,2,2)),_314_Table3,MATCH(MID($B1803,1,1),_314_Table3_ColumnLookup,0),FALSE),
  IF(VALUE(LEFT($A1803,3))=314,VLOOKUP(VALUE(MID($B1803,2,1)),_314_Table3,MATCH(MID($B1803,1,1),_314_Table3_ColumnLookup,0),FALSE)
+N("314"),
""))))))))))))))))))))))))</f>
        <v>#N/A</v>
      </c>
      <c r="H1803" s="321" t="str">
        <f>IFERROR(
IF(ISERROR($D1803)=FALSE,$D1803,IF(ISERROR($E1803)=FALSE,$E1803,IF(ISERROR($F1803)=FALSE,$F1803
+N("012 checkboxes"),
IF(
IF(OR(LEFT($A1803,9)="Syndicate",LEFT($A1803,12)="NewSyndicate"),VLOOKUP($A1803,'012'!$J:$ZW,MATCH("Link to button",'012'!$J$1:$ZW$1,0),0)
+N("309 checkbox"),
IF($C1803="309 LCR Summary0",VLOOKUP("Notes990",'309'!$P:$ZZ,MATCH("Link to button",'309'!$P$1:$ZZ$1,0),0)
+N("313 checkboxes"),
IF($C1803="313 Financial Information0LcmVsScr",IF($C1803="309 LCR Summary0",VLOOKUP("LcmVsScr",'309'!$N:$ZZ,MATCH("Link to button",'309'!$N$1:$ZZ$1,0),0),
IF($C1803="313 Financial Information0LcrDocAttached",IF($C1803="309 LCR Summary0",VLOOKUP("LcrDocAttached",'309'!$N:$ZZ,MATCH("Link to button",'309'!$N$1:$ZZ$1,0),
0)))))))=1,TRUE,FALSE)
))),"")</f>
        <v/>
      </c>
    </row>
    <row r="1804" spans="1:8">
      <c r="A1804" s="237" t="e">
        <f>VLOOKUP($G1804,CSVLookups!$B:$R,MATCH(A$1,CSVLookups!$B$1:$R$1,0),FALSE)</f>
        <v>#N/A</v>
      </c>
      <c r="B1804" s="237" t="e">
        <f>VLOOKUP($G1804,CSVLookups!$B:$R,MATCH(B$1,CSVLookups!$B$1:$R$1,0),FALSE)</f>
        <v>#N/A</v>
      </c>
      <c r="C1804" s="238" t="e">
        <f t="shared" si="28"/>
        <v>#N/A</v>
      </c>
      <c r="D1804" s="238" t="e">
        <f>IF(AND(VALUE(LEFT($A1804,3))=309,LEN($B1804)=3),VLOOKUP(VALUE(MID($B1804,2,2)),_309_Table1,MATCH(MID($B1804,1,1),_309_Table1_ColumnLookup,0),FALSE),
  IF($C1804="309 LCR SummaryA",OneYearSCR,IF($C1804="309 LCR SummaryB",UltimateSCR,IF(VALUE(LEFT($A1804,3))=309,VLOOKUP(VALUE(MID($B1804,2,1)),_309_Table1,MATCH(MID($B1804,1,1),_309_Table1_ColumnLookup,0),FALSE)
+N("309"),
  IF(VALUE(LEFT($A1804,3))=310,VLOOKUP(VALUE(MID($B1804,2,1)),_310_Table1,MATCH(MID($B1804,1,1),_310_Table1_ColumnLookup,0),FALSE)
+N("310"),
  IF(AND(VALUE(LEFT($A1804,3))=311,LEN($I1804)=4),VLOOKUP($I1804,_311_Table1,MATCH($B1804,_311_Table1_ColumnLookup,0),FALSE),
  IF(AND(VALUE(LEFT($A1804,3))=311,OR($B1804="I2",$B1804="J2",$B1804="K2",$B1804="L2")),VLOOKUP('311'!$G$58,_311_Table1,MATCH(MID($B1804,1,1),_311_Table1_ColumnLookup,0),FALSE),
  IF(AND(VALUE(LEFT($A1804,3))=311,RIGHT($B1804,5)="Total"),VLOOKUP('311'!$G$59,_311_Table1,MATCH(MID($B1804,1,1),_311_Table1_ColumnLookup,0),FALSE),
  IF(VALUE(LEFT($A1804,3))=311,VLOOKUP(VALUE(MID($B1804,2,1)),_311_Table1,MATCH(MID($B1804,1,1),_311_Table1_ColumnLookup,0),FALSE)
+N("311"),
  IF(AND(VALUE(LEFT($A1804,3))=312,LEFT($G1804,10)="Unincepted",$B1804="G "),VLOOKUP(" ULO",_312_Table1,MATCH('312'!$N$16,_312_Table1_ColumnLookup,0),FALSE),
  IF(AND(VALUE(LEFT($A1804,3))=312,LEFT($G1804,10)="Unincepted",$B1804="O "),VLOOKUP(" ULO",_312_Table1,MATCH('312'!$V$16,_312_Table1_ColumnLookup,0),FALSE),
  IF(AND(VALUE(LEFT($A1804,3))=312,LEFT($G1804,10)="Unincepted",$B1804="Q "),VLOOKUP(" ULO",_312_Table1,MATCH('312'!$X$16,_312_Table1_ColumnLookup,0),FALSE),
  IF(AND(VALUE(LEFT($A1804,3))=312,LEFT($G1804,10)="Unincepted"),VLOOKUP(" ULO",_312_Table1,MATCH(LEFT($B1804,1),_312_Table1_ColumnLookup,0),FALSE),
  IF(AND(VALUE(LEFT($A1804,3))=312,LEFT($G1804,5)="Total",$B1804="G "),VLOOKUP('312'!$F$80,_312_Table1,MATCH('312'!$N$16,_312_Table1_ColumnLookup,0),FALSE),
  IF(AND(VALUE(LEFT($A1804,3))=312,LEFT($G1804,5)="Total",$B1804="O "),VLOOKUP('312'!$F$80,_312_Table1,MATCH('312'!$V$16,_312_Table1_ColumnLookup,0),FALSE),
  IF(AND(VALUE(LEFT($A1804,3))=312,LEFT($G1804,5)="Total",$B1804="Q "),VLOOKUP('312'!$F$80,_312_Table1,MATCH('312'!$X$16,_312_Table1_ColumnLookup,0),FALSE),
  IF(AND(VALUE(LEFT($A1804,3))=312,LEFT($G1804,5)="Total"),VLOOKUP('312'!$F$80,_312_Table1,MATCH(LEFT($B1804,1),_312_Table1_ColumnLookup,0),FALSE),
  IF(AND(VALUE(LEFT($A1804,3))=312,LEN($I1804)=4,$B1804="G"),VLOOKUP($I1804,_312_Table1,MATCH('312'!$N$16,_312_Table1_ColumnLookup,0),FALSE),
  IF(AND(VALUE(LEFT($A1804,3))=312,LEN($I1804)=4,$B1804="O"),VLOOKUP($I1804,_312_Table1,MATCH('312'!$V$16,_312_Table1_ColumnLookup,0),FALSE),
  IF(AND(VALUE(LEFT($A1804,3))=312,LEN($I1804)=4,$B1804="Q"),VLOOKUP($I1804,_312_Table1,MATCH('312'!$X$16,_312_Table1_ColumnLookup,0),FALSE),
  IF(AND(VALUE(LEFT($A1804,3))=312,LEN($I1804)=4),VLOOKUP($I1804,_312_Table1,MATCH(LEFT($B1804,1),_312_Table1_ColumnLookup,0),FALSE)
+N("312"),
  IF(VALUE(LEFT($A1804,3))=313,VLOOKUP(VALUE(MID($B1804,2,1)),_313_Table1,MATCH(MID($B1804,1,1),_313_Table1_ColumnLookup,0),FALSE)
+N("313"),
  IF(AND(VALUE(LEFT($A1804,3))=314,LEN($B1804)=3),VLOOKUP(VALUE(MID($B1804,2,2)),_314_Table1,MATCH(MID($B1804,1,1),_314_Table1_ColumnLookup,0),FALSE),
  IF(VALUE(LEFT($A1804,3))=314,VLOOKUP(VALUE(MID($B1804,2,1)),_314_Table1,MATCH(MID($B1804,1,1),_314_Table1_ColumnLookup,0),FALSE)
+N("314"),
""))))))))))))))))))))))))</f>
        <v>#N/A</v>
      </c>
      <c r="E1804" s="238" t="e">
        <f>IF(AND(VALUE(LEFT($A1804,3))=309,LEN($B1804)=3),VLOOKUP(VALUE(MID($B1804,2,2)),_309_Table2,MATCH(MID($B1804,1,1),_309_Table2_ColumnLookup,0),FALSE),
  IF($C1804="309 LCR SummaryA",OneYearSCR,IF($C1804="309 LCR SummaryB",UltimateSCR,IF(VALUE(LEFT($A1804,3))=309,VLOOKUP(VALUE(MID($B1804,2,1)),_309_Table2,MATCH(MID($B1804,1,1),_309_Table2_ColumnLookup,0),FALSE)
+N("309"),
  IF(VALUE(LEFT($A1804,3))=310,VLOOKUP(VALUE(MID($B1804,2,1)),_310_Table2,MATCH(MID($B1804,1,1),_310_Table2_ColumnLookup,0),FALSE)
+N("310"),
  IF(AND(VALUE(LEFT($A1804,3))=311,LEN($I1804)=4),VLOOKUP($I1804,_311_Table2,MATCH($B1804,_311_Table2_ColumnLookup,0),FALSE),
  IF(AND(VALUE(LEFT($A1804,3))=311,OR($B1804="I2",$B1804="J2",$B1804="K2",$B1804="L2")),VLOOKUP('311'!$G$58,_311_Table2,MATCH(MID($B1804,1,1),_311_Table2_ColumnLookup,0),FALSE),
  IF(AND(VALUE(LEFT($A1804,3))=311,RIGHT($B1804,5)="Total"),VLOOKUP('311'!$G$59,_311_Table2,MATCH(MID($B1804,1,1),_311_Table2_ColumnLookup,0),FALSE),
  IF(VALUE(LEFT($A1804,3))=311,VLOOKUP(VALUE(MID($B1804,2,1)),_311_Table2,MATCH(MID($B1804,1,1),_311_Table2_ColumnLookup,0),FALSE)
+N("311"),
  IF(AND(VALUE(LEFT($A1804,3))=312,LEFT($G1804,10)="Unincepted",$B1804="G "),VLOOKUP(" ULO",_312_Table2,MATCH('312'!$N$16,_312_Table2_ColumnLookup,0),FALSE),
  IF(AND(VALUE(LEFT($A1804,3))=312,LEFT($G1804,10)="Unincepted",$B1804="O "),VLOOKUP(" ULO",_312_Table2,MATCH('312'!$V$16,_312_Table2_ColumnLookup,0),FALSE),
  IF(AND(VALUE(LEFT($A1804,3))=312,LEFT($G1804,10)="Unincepted",$B1804="Q "),VLOOKUP(" ULO",_312_Table2,MATCH('312'!$X$16,_312_Table2_ColumnLookup,0),FALSE),
  IF(AND(VALUE(LEFT($A1804,3))=312,LEFT($G1804,10)="Unincepted"),VLOOKUP(" ULO",_312_Table2,MATCH(LEFT($B1804,1),_312_Table2_ColumnLookup,0),FALSE),
  IF(AND(VALUE(LEFT($A1804,3))=312,LEFT($G1804,5)="Total",$B1804="G "),VLOOKUP('312'!$F$80,_312_Table2,MATCH('312'!$N$16,_312_Table2_ColumnLookup,0),FALSE),
  IF(AND(VALUE(LEFT($A1804,3))=312,LEFT($G1804,5)="Total",$B1804="O "),VLOOKUP('312'!$F$80,_312_Table2,MATCH('312'!$V$16,_312_Table2_ColumnLookup,0),FALSE),
  IF(AND(VALUE(LEFT($A1804,3))=312,LEFT($G1804,5)="Total",$B1804="Q "),VLOOKUP('312'!$F$80,_312_Table2,MATCH('312'!$X$16,_312_Table2_ColumnLookup,0),FALSE),
  IF(AND(VALUE(LEFT($A1804,3))=312,LEFT($G1804,5)="Total"),VLOOKUP('312'!$F$80,_312_Table2,MATCH(LEFT($B1804,1),_312_Table2_ColumnLookup,0),FALSE),
  IF(AND(VALUE(LEFT($A1804,3))=312,LEN($I1804)=4,$B1804="G"),VLOOKUP($I1804,_312_Table2,MATCH('312'!$N$16,_312_Table2_ColumnLookup,0),FALSE),
  IF(AND(VALUE(LEFT($A1804,3))=312,LEN($I1804)=4,$B1804="O"),VLOOKUP($I1804,_312_Table2,MATCH('312'!$V$16,_312_Table2_ColumnLookup,0),FALSE),
  IF(AND(VALUE(LEFT($A1804,3))=312,LEN($I1804)=4,$B1804="Q"),VLOOKUP($I1804,_312_Table2,MATCH('312'!$X$16,_312_Table2_ColumnLookup,0),FALSE),
  IF(AND(VALUE(LEFT($A1804,3))=312,LEN($I1804)=4),VLOOKUP($I1804,_312_Table2,MATCH(LEFT($B1804,1),_312_Table2_ColumnLookup,0),FALSE)
+N("312"),
  IF(VALUE(LEFT($A1804,3))=313,VLOOKUP(VALUE(MID($B1804,2,1)),_313_Table2,MATCH(MID($B1804,1,1),_313_Table2_ColumnLookup,0),FALSE)
+N("313"),
  IF(AND(VALUE(LEFT($A1804,3))=314,LEN($B1804)=3),VLOOKUP(VALUE(MID($B1804,2,2)),_314_Table2,MATCH(MID($B1804,1,1),_314_Table2_ColumnLookup,0),FALSE),
  IF(VALUE(LEFT($A1804,3))=314,VLOOKUP(VALUE(MID($B1804,2,1)),_314_Table2,MATCH(MID($B1804,1,1),_314_Table2_ColumnLookup,0),FALSE)
+N("314"),
""))))))))))))))))))))))))</f>
        <v>#N/A</v>
      </c>
      <c r="F1804" s="238" t="e">
        <f>IF(AND(VALUE(LEFT($A1804,3))=309,LEN($B1804)=3),VLOOKUP(VALUE(MID($B1804,2,2)),_309_Table3,MATCH(MID($B1804,1,1),_309_Table3_ColumnLookup,0),FALSE),
  IF($C1804="309 LCR SummaryA",OneYearSCR,IF($C1804="309 LCR SummaryB",UltimateSCR,IF(VALUE(LEFT($A1804,3))=309,VLOOKUP(VALUE(MID($B1804,2,1)),_309_Table3,MATCH(MID($B1804,1,1),_309_Table3_ColumnLookup,0),FALSE)
+N("309"),
  IF(VALUE(LEFT($A1804,3))=310,VLOOKUP(VALUE(MID($B1804,2,1)),_310_Table3,MATCH(MID($B1804,1,1),_310_Table3_ColumnLookup,0),FALSE)
+N("310"),
  IF(AND(VALUE(LEFT($A1804,3))=311,LEN($I1804)=4),VLOOKUP($I1804,_311_Table3,MATCH($B1804,_311_Table3_ColumnLookup,0),FALSE),
  IF(AND(VALUE(LEFT($A1804,3))=311,OR($B1804="I2",$B1804="J2",$B1804="K2",$B1804="L2")),VLOOKUP('311'!$G$58,_311_Table3,MATCH(MID($B1804,1,1),_311_Table3_ColumnLookup,0),FALSE),
  IF(AND(VALUE(LEFT($A1804,3))=311,RIGHT($B1804,5)="Total"),VLOOKUP('311'!$G$59,_311_Table3,MATCH(MID($B1804,1,1),_311_Table3_ColumnLookup,0),FALSE),
  IF(VALUE(LEFT($A1804,3))=311,VLOOKUP(VALUE(MID($B1804,2,1)),_311_Table3,MATCH(MID($B1804,1,1),_311_Table3_ColumnLookup,0),FALSE)
+N("311"),
  IF(AND(VALUE(LEFT($A1804,3))=312,LEFT($G1804,10)="Unincepted",$B1804="G "),VLOOKUP(" ULO",_312_Table3,MATCH('312'!$N$16,_312_Table3_ColumnLookup,0),FALSE),
  IF(AND(VALUE(LEFT($A1804,3))=312,LEFT($G1804,10)="Unincepted",$B1804="O "),VLOOKUP(" ULO",_312_Table3,MATCH('312'!$V$16,_312_Table3_ColumnLookup,0),FALSE),
  IF(AND(VALUE(LEFT($A1804,3))=312,LEFT($G1804,10)="Unincepted",$B1804="Q "),VLOOKUP(" ULO",_312_Table3,MATCH('312'!$X$16,_312_Table3_ColumnLookup,0),FALSE),
  IF(AND(VALUE(LEFT($A1804,3))=312,LEFT($G1804,10)="Unincepted"),VLOOKUP(" ULO",_312_Table3,MATCH(LEFT($B1804,1),_312_Table3_ColumnLookup,0),FALSE),
  IF(AND(VALUE(LEFT($A1804,3))=312,LEFT($G1804,5)="Total",$B1804="G "),VLOOKUP('312'!$F$80,_312_Table3,MATCH('312'!$N$16,_312_Table3_ColumnLookup,0),FALSE),
  IF(AND(VALUE(LEFT($A1804,3))=312,LEFT($G1804,5)="Total",$B1804="O "),VLOOKUP('312'!$F$80,_312_Table3,MATCH('312'!$V$16,_312_Table3_ColumnLookup,0),FALSE),
  IF(AND(VALUE(LEFT($A1804,3))=312,LEFT($G1804,5)="Total",$B1804="Q "),VLOOKUP('312'!$F$80,_312_Table3,MATCH('312'!$X$16,_312_Table3_ColumnLookup,0),FALSE),
  IF(AND(VALUE(LEFT($A1804,3))=312,LEFT($G1804,5)="Total"),VLOOKUP('312'!$F$80,_312_Table3,MATCH(LEFT($B1804,1),_312_Table3_ColumnLookup,0),FALSE),
  IF(AND(VALUE(LEFT($A1804,3))=312,LEN($I1804)=4,$B1804="G"),VLOOKUP($I1804,_312_Table3,MATCH('312'!$N$16,_312_Table3_ColumnLookup,0),FALSE),
  IF(AND(VALUE(LEFT($A1804,3))=312,LEN($I1804)=4,$B1804="O"),VLOOKUP($I1804,_312_Table3,MATCH('312'!$V$16,_312_Table3_ColumnLookup,0),FALSE),
  IF(AND(VALUE(LEFT($A1804,3))=312,LEN($I1804)=4,$B1804="Q"),VLOOKUP($I1804,_312_Table3,MATCH('312'!$X$16,_312_Table3_ColumnLookup,0),FALSE),
  IF(AND(VALUE(LEFT($A1804,3))=312,LEN($I1804)=4),VLOOKUP($I1804,_312_Table3,MATCH(LEFT($B1804,1),_312_Table3_ColumnLookup,0),FALSE)
+N("312"),
  IF(VALUE(LEFT($A1804,3))=313,VLOOKUP(VALUE(MID($B1804,2,1)),_313_Table3,MATCH(MID($B1804,1,1),_313_Table3_ColumnLookup,0),FALSE)
+N("313"),
  IF(AND(VALUE(LEFT($A1804,3))=314,LEN($B1804)=3),VLOOKUP(VALUE(MID($B1804,2,2)),_314_Table3,MATCH(MID($B1804,1,1),_314_Table3_ColumnLookup,0),FALSE),
  IF(VALUE(LEFT($A1804,3))=314,VLOOKUP(VALUE(MID($B1804,2,1)),_314_Table3,MATCH(MID($B1804,1,1),_314_Table3_ColumnLookup,0),FALSE)
+N("314"),
""))))))))))))))))))))))))</f>
        <v>#N/A</v>
      </c>
      <c r="H1804" s="321" t="str">
        <f>IFERROR(
IF(ISERROR($D1804)=FALSE,$D1804,IF(ISERROR($E1804)=FALSE,$E1804,IF(ISERROR($F1804)=FALSE,$F1804
+N("012 checkboxes"),
IF(
IF(OR(LEFT($A1804,9)="Syndicate",LEFT($A1804,12)="NewSyndicate"),VLOOKUP($A1804,'012'!$J:$ZW,MATCH("Link to button",'012'!$J$1:$ZW$1,0),0)
+N("309 checkbox"),
IF($C1804="309 LCR Summary0",VLOOKUP("Notes990",'309'!$P:$ZZ,MATCH("Link to button",'309'!$P$1:$ZZ$1,0),0)
+N("313 checkboxes"),
IF($C1804="313 Financial Information0LcmVsScr",IF($C1804="309 LCR Summary0",VLOOKUP("LcmVsScr",'309'!$N:$ZZ,MATCH("Link to button",'309'!$N$1:$ZZ$1,0),0),
IF($C1804="313 Financial Information0LcrDocAttached",IF($C1804="309 LCR Summary0",VLOOKUP("LcrDocAttached",'309'!$N:$ZZ,MATCH("Link to button",'309'!$N$1:$ZZ$1,0),
0)))))))=1,TRUE,FALSE)
))),"")</f>
        <v/>
      </c>
    </row>
    <row r="1805" spans="1:8">
      <c r="A1805" s="237" t="e">
        <f>VLOOKUP($G1805,CSVLookups!$B:$R,MATCH(A$1,CSVLookups!$B$1:$R$1,0),FALSE)</f>
        <v>#N/A</v>
      </c>
      <c r="B1805" s="237" t="e">
        <f>VLOOKUP($G1805,CSVLookups!$B:$R,MATCH(B$1,CSVLookups!$B$1:$R$1,0),FALSE)</f>
        <v>#N/A</v>
      </c>
      <c r="C1805" s="238" t="e">
        <f t="shared" si="28"/>
        <v>#N/A</v>
      </c>
      <c r="D1805" s="238" t="e">
        <f>IF(AND(VALUE(LEFT($A1805,3))=309,LEN($B1805)=3),VLOOKUP(VALUE(MID($B1805,2,2)),_309_Table1,MATCH(MID($B1805,1,1),_309_Table1_ColumnLookup,0),FALSE),
  IF($C1805="309 LCR SummaryA",OneYearSCR,IF($C1805="309 LCR SummaryB",UltimateSCR,IF(VALUE(LEFT($A1805,3))=309,VLOOKUP(VALUE(MID($B1805,2,1)),_309_Table1,MATCH(MID($B1805,1,1),_309_Table1_ColumnLookup,0),FALSE)
+N("309"),
  IF(VALUE(LEFT($A1805,3))=310,VLOOKUP(VALUE(MID($B1805,2,1)),_310_Table1,MATCH(MID($B1805,1,1),_310_Table1_ColumnLookup,0),FALSE)
+N("310"),
  IF(AND(VALUE(LEFT($A1805,3))=311,LEN($I1805)=4),VLOOKUP($I1805,_311_Table1,MATCH($B1805,_311_Table1_ColumnLookup,0),FALSE),
  IF(AND(VALUE(LEFT($A1805,3))=311,OR($B1805="I2",$B1805="J2",$B1805="K2",$B1805="L2")),VLOOKUP('311'!$G$58,_311_Table1,MATCH(MID($B1805,1,1),_311_Table1_ColumnLookup,0),FALSE),
  IF(AND(VALUE(LEFT($A1805,3))=311,RIGHT($B1805,5)="Total"),VLOOKUP('311'!$G$59,_311_Table1,MATCH(MID($B1805,1,1),_311_Table1_ColumnLookup,0),FALSE),
  IF(VALUE(LEFT($A1805,3))=311,VLOOKUP(VALUE(MID($B1805,2,1)),_311_Table1,MATCH(MID($B1805,1,1),_311_Table1_ColumnLookup,0),FALSE)
+N("311"),
  IF(AND(VALUE(LEFT($A1805,3))=312,LEFT($G1805,10)="Unincepted",$B1805="G "),VLOOKUP(" ULO",_312_Table1,MATCH('312'!$N$16,_312_Table1_ColumnLookup,0),FALSE),
  IF(AND(VALUE(LEFT($A1805,3))=312,LEFT($G1805,10)="Unincepted",$B1805="O "),VLOOKUP(" ULO",_312_Table1,MATCH('312'!$V$16,_312_Table1_ColumnLookup,0),FALSE),
  IF(AND(VALUE(LEFT($A1805,3))=312,LEFT($G1805,10)="Unincepted",$B1805="Q "),VLOOKUP(" ULO",_312_Table1,MATCH('312'!$X$16,_312_Table1_ColumnLookup,0),FALSE),
  IF(AND(VALUE(LEFT($A1805,3))=312,LEFT($G1805,10)="Unincepted"),VLOOKUP(" ULO",_312_Table1,MATCH(LEFT($B1805,1),_312_Table1_ColumnLookup,0),FALSE),
  IF(AND(VALUE(LEFT($A1805,3))=312,LEFT($G1805,5)="Total",$B1805="G "),VLOOKUP('312'!$F$80,_312_Table1,MATCH('312'!$N$16,_312_Table1_ColumnLookup,0),FALSE),
  IF(AND(VALUE(LEFT($A1805,3))=312,LEFT($G1805,5)="Total",$B1805="O "),VLOOKUP('312'!$F$80,_312_Table1,MATCH('312'!$V$16,_312_Table1_ColumnLookup,0),FALSE),
  IF(AND(VALUE(LEFT($A1805,3))=312,LEFT($G1805,5)="Total",$B1805="Q "),VLOOKUP('312'!$F$80,_312_Table1,MATCH('312'!$X$16,_312_Table1_ColumnLookup,0),FALSE),
  IF(AND(VALUE(LEFT($A1805,3))=312,LEFT($G1805,5)="Total"),VLOOKUP('312'!$F$80,_312_Table1,MATCH(LEFT($B1805,1),_312_Table1_ColumnLookup,0),FALSE),
  IF(AND(VALUE(LEFT($A1805,3))=312,LEN($I1805)=4,$B1805="G"),VLOOKUP($I1805,_312_Table1,MATCH('312'!$N$16,_312_Table1_ColumnLookup,0),FALSE),
  IF(AND(VALUE(LEFT($A1805,3))=312,LEN($I1805)=4,$B1805="O"),VLOOKUP($I1805,_312_Table1,MATCH('312'!$V$16,_312_Table1_ColumnLookup,0),FALSE),
  IF(AND(VALUE(LEFT($A1805,3))=312,LEN($I1805)=4,$B1805="Q"),VLOOKUP($I1805,_312_Table1,MATCH('312'!$X$16,_312_Table1_ColumnLookup,0),FALSE),
  IF(AND(VALUE(LEFT($A1805,3))=312,LEN($I1805)=4),VLOOKUP($I1805,_312_Table1,MATCH(LEFT($B1805,1),_312_Table1_ColumnLookup,0),FALSE)
+N("312"),
  IF(VALUE(LEFT($A1805,3))=313,VLOOKUP(VALUE(MID($B1805,2,1)),_313_Table1,MATCH(MID($B1805,1,1),_313_Table1_ColumnLookup,0),FALSE)
+N("313"),
  IF(AND(VALUE(LEFT($A1805,3))=314,LEN($B1805)=3),VLOOKUP(VALUE(MID($B1805,2,2)),_314_Table1,MATCH(MID($B1805,1,1),_314_Table1_ColumnLookup,0),FALSE),
  IF(VALUE(LEFT($A1805,3))=314,VLOOKUP(VALUE(MID($B1805,2,1)),_314_Table1,MATCH(MID($B1805,1,1),_314_Table1_ColumnLookup,0),FALSE)
+N("314"),
""))))))))))))))))))))))))</f>
        <v>#N/A</v>
      </c>
      <c r="E1805" s="238" t="e">
        <f>IF(AND(VALUE(LEFT($A1805,3))=309,LEN($B1805)=3),VLOOKUP(VALUE(MID($B1805,2,2)),_309_Table2,MATCH(MID($B1805,1,1),_309_Table2_ColumnLookup,0),FALSE),
  IF($C1805="309 LCR SummaryA",OneYearSCR,IF($C1805="309 LCR SummaryB",UltimateSCR,IF(VALUE(LEFT($A1805,3))=309,VLOOKUP(VALUE(MID($B1805,2,1)),_309_Table2,MATCH(MID($B1805,1,1),_309_Table2_ColumnLookup,0),FALSE)
+N("309"),
  IF(VALUE(LEFT($A1805,3))=310,VLOOKUP(VALUE(MID($B1805,2,1)),_310_Table2,MATCH(MID($B1805,1,1),_310_Table2_ColumnLookup,0),FALSE)
+N("310"),
  IF(AND(VALUE(LEFT($A1805,3))=311,LEN($I1805)=4),VLOOKUP($I1805,_311_Table2,MATCH($B1805,_311_Table2_ColumnLookup,0),FALSE),
  IF(AND(VALUE(LEFT($A1805,3))=311,OR($B1805="I2",$B1805="J2",$B1805="K2",$B1805="L2")),VLOOKUP('311'!$G$58,_311_Table2,MATCH(MID($B1805,1,1),_311_Table2_ColumnLookup,0),FALSE),
  IF(AND(VALUE(LEFT($A1805,3))=311,RIGHT($B1805,5)="Total"),VLOOKUP('311'!$G$59,_311_Table2,MATCH(MID($B1805,1,1),_311_Table2_ColumnLookup,0),FALSE),
  IF(VALUE(LEFT($A1805,3))=311,VLOOKUP(VALUE(MID($B1805,2,1)),_311_Table2,MATCH(MID($B1805,1,1),_311_Table2_ColumnLookup,0),FALSE)
+N("311"),
  IF(AND(VALUE(LEFT($A1805,3))=312,LEFT($G1805,10)="Unincepted",$B1805="G "),VLOOKUP(" ULO",_312_Table2,MATCH('312'!$N$16,_312_Table2_ColumnLookup,0),FALSE),
  IF(AND(VALUE(LEFT($A1805,3))=312,LEFT($G1805,10)="Unincepted",$B1805="O "),VLOOKUP(" ULO",_312_Table2,MATCH('312'!$V$16,_312_Table2_ColumnLookup,0),FALSE),
  IF(AND(VALUE(LEFT($A1805,3))=312,LEFT($G1805,10)="Unincepted",$B1805="Q "),VLOOKUP(" ULO",_312_Table2,MATCH('312'!$X$16,_312_Table2_ColumnLookup,0),FALSE),
  IF(AND(VALUE(LEFT($A1805,3))=312,LEFT($G1805,10)="Unincepted"),VLOOKUP(" ULO",_312_Table2,MATCH(LEFT($B1805,1),_312_Table2_ColumnLookup,0),FALSE),
  IF(AND(VALUE(LEFT($A1805,3))=312,LEFT($G1805,5)="Total",$B1805="G "),VLOOKUP('312'!$F$80,_312_Table2,MATCH('312'!$N$16,_312_Table2_ColumnLookup,0),FALSE),
  IF(AND(VALUE(LEFT($A1805,3))=312,LEFT($G1805,5)="Total",$B1805="O "),VLOOKUP('312'!$F$80,_312_Table2,MATCH('312'!$V$16,_312_Table2_ColumnLookup,0),FALSE),
  IF(AND(VALUE(LEFT($A1805,3))=312,LEFT($G1805,5)="Total",$B1805="Q "),VLOOKUP('312'!$F$80,_312_Table2,MATCH('312'!$X$16,_312_Table2_ColumnLookup,0),FALSE),
  IF(AND(VALUE(LEFT($A1805,3))=312,LEFT($G1805,5)="Total"),VLOOKUP('312'!$F$80,_312_Table2,MATCH(LEFT($B1805,1),_312_Table2_ColumnLookup,0),FALSE),
  IF(AND(VALUE(LEFT($A1805,3))=312,LEN($I1805)=4,$B1805="G"),VLOOKUP($I1805,_312_Table2,MATCH('312'!$N$16,_312_Table2_ColumnLookup,0),FALSE),
  IF(AND(VALUE(LEFT($A1805,3))=312,LEN($I1805)=4,$B1805="O"),VLOOKUP($I1805,_312_Table2,MATCH('312'!$V$16,_312_Table2_ColumnLookup,0),FALSE),
  IF(AND(VALUE(LEFT($A1805,3))=312,LEN($I1805)=4,$B1805="Q"),VLOOKUP($I1805,_312_Table2,MATCH('312'!$X$16,_312_Table2_ColumnLookup,0),FALSE),
  IF(AND(VALUE(LEFT($A1805,3))=312,LEN($I1805)=4),VLOOKUP($I1805,_312_Table2,MATCH(LEFT($B1805,1),_312_Table2_ColumnLookup,0),FALSE)
+N("312"),
  IF(VALUE(LEFT($A1805,3))=313,VLOOKUP(VALUE(MID($B1805,2,1)),_313_Table2,MATCH(MID($B1805,1,1),_313_Table2_ColumnLookup,0),FALSE)
+N("313"),
  IF(AND(VALUE(LEFT($A1805,3))=314,LEN($B1805)=3),VLOOKUP(VALUE(MID($B1805,2,2)),_314_Table2,MATCH(MID($B1805,1,1),_314_Table2_ColumnLookup,0),FALSE),
  IF(VALUE(LEFT($A1805,3))=314,VLOOKUP(VALUE(MID($B1805,2,1)),_314_Table2,MATCH(MID($B1805,1,1),_314_Table2_ColumnLookup,0),FALSE)
+N("314"),
""))))))))))))))))))))))))</f>
        <v>#N/A</v>
      </c>
      <c r="F1805" s="238" t="e">
        <f>IF(AND(VALUE(LEFT($A1805,3))=309,LEN($B1805)=3),VLOOKUP(VALUE(MID($B1805,2,2)),_309_Table3,MATCH(MID($B1805,1,1),_309_Table3_ColumnLookup,0),FALSE),
  IF($C1805="309 LCR SummaryA",OneYearSCR,IF($C1805="309 LCR SummaryB",UltimateSCR,IF(VALUE(LEFT($A1805,3))=309,VLOOKUP(VALUE(MID($B1805,2,1)),_309_Table3,MATCH(MID($B1805,1,1),_309_Table3_ColumnLookup,0),FALSE)
+N("309"),
  IF(VALUE(LEFT($A1805,3))=310,VLOOKUP(VALUE(MID($B1805,2,1)),_310_Table3,MATCH(MID($B1805,1,1),_310_Table3_ColumnLookup,0),FALSE)
+N("310"),
  IF(AND(VALUE(LEFT($A1805,3))=311,LEN($I1805)=4),VLOOKUP($I1805,_311_Table3,MATCH($B1805,_311_Table3_ColumnLookup,0),FALSE),
  IF(AND(VALUE(LEFT($A1805,3))=311,OR($B1805="I2",$B1805="J2",$B1805="K2",$B1805="L2")),VLOOKUP('311'!$G$58,_311_Table3,MATCH(MID($B1805,1,1),_311_Table3_ColumnLookup,0),FALSE),
  IF(AND(VALUE(LEFT($A1805,3))=311,RIGHT($B1805,5)="Total"),VLOOKUP('311'!$G$59,_311_Table3,MATCH(MID($B1805,1,1),_311_Table3_ColumnLookup,0),FALSE),
  IF(VALUE(LEFT($A1805,3))=311,VLOOKUP(VALUE(MID($B1805,2,1)),_311_Table3,MATCH(MID($B1805,1,1),_311_Table3_ColumnLookup,0),FALSE)
+N("311"),
  IF(AND(VALUE(LEFT($A1805,3))=312,LEFT($G1805,10)="Unincepted",$B1805="G "),VLOOKUP(" ULO",_312_Table3,MATCH('312'!$N$16,_312_Table3_ColumnLookup,0),FALSE),
  IF(AND(VALUE(LEFT($A1805,3))=312,LEFT($G1805,10)="Unincepted",$B1805="O "),VLOOKUP(" ULO",_312_Table3,MATCH('312'!$V$16,_312_Table3_ColumnLookup,0),FALSE),
  IF(AND(VALUE(LEFT($A1805,3))=312,LEFT($G1805,10)="Unincepted",$B1805="Q "),VLOOKUP(" ULO",_312_Table3,MATCH('312'!$X$16,_312_Table3_ColumnLookup,0),FALSE),
  IF(AND(VALUE(LEFT($A1805,3))=312,LEFT($G1805,10)="Unincepted"),VLOOKUP(" ULO",_312_Table3,MATCH(LEFT($B1805,1),_312_Table3_ColumnLookup,0),FALSE),
  IF(AND(VALUE(LEFT($A1805,3))=312,LEFT($G1805,5)="Total",$B1805="G "),VLOOKUP('312'!$F$80,_312_Table3,MATCH('312'!$N$16,_312_Table3_ColumnLookup,0),FALSE),
  IF(AND(VALUE(LEFT($A1805,3))=312,LEFT($G1805,5)="Total",$B1805="O "),VLOOKUP('312'!$F$80,_312_Table3,MATCH('312'!$V$16,_312_Table3_ColumnLookup,0),FALSE),
  IF(AND(VALUE(LEFT($A1805,3))=312,LEFT($G1805,5)="Total",$B1805="Q "),VLOOKUP('312'!$F$80,_312_Table3,MATCH('312'!$X$16,_312_Table3_ColumnLookup,0),FALSE),
  IF(AND(VALUE(LEFT($A1805,3))=312,LEFT($G1805,5)="Total"),VLOOKUP('312'!$F$80,_312_Table3,MATCH(LEFT($B1805,1),_312_Table3_ColumnLookup,0),FALSE),
  IF(AND(VALUE(LEFT($A1805,3))=312,LEN($I1805)=4,$B1805="G"),VLOOKUP($I1805,_312_Table3,MATCH('312'!$N$16,_312_Table3_ColumnLookup,0),FALSE),
  IF(AND(VALUE(LEFT($A1805,3))=312,LEN($I1805)=4,$B1805="O"),VLOOKUP($I1805,_312_Table3,MATCH('312'!$V$16,_312_Table3_ColumnLookup,0),FALSE),
  IF(AND(VALUE(LEFT($A1805,3))=312,LEN($I1805)=4,$B1805="Q"),VLOOKUP($I1805,_312_Table3,MATCH('312'!$X$16,_312_Table3_ColumnLookup,0),FALSE),
  IF(AND(VALUE(LEFT($A1805,3))=312,LEN($I1805)=4),VLOOKUP($I1805,_312_Table3,MATCH(LEFT($B1805,1),_312_Table3_ColumnLookup,0),FALSE)
+N("312"),
  IF(VALUE(LEFT($A1805,3))=313,VLOOKUP(VALUE(MID($B1805,2,1)),_313_Table3,MATCH(MID($B1805,1,1),_313_Table3_ColumnLookup,0),FALSE)
+N("313"),
  IF(AND(VALUE(LEFT($A1805,3))=314,LEN($B1805)=3),VLOOKUP(VALUE(MID($B1805,2,2)),_314_Table3,MATCH(MID($B1805,1,1),_314_Table3_ColumnLookup,0),FALSE),
  IF(VALUE(LEFT($A1805,3))=314,VLOOKUP(VALUE(MID($B1805,2,1)),_314_Table3,MATCH(MID($B1805,1,1),_314_Table3_ColumnLookup,0),FALSE)
+N("314"),
""))))))))))))))))))))))))</f>
        <v>#N/A</v>
      </c>
      <c r="H1805" s="321" t="str">
        <f>IFERROR(
IF(ISERROR($D1805)=FALSE,$D1805,IF(ISERROR($E1805)=FALSE,$E1805,IF(ISERROR($F1805)=FALSE,$F1805
+N("012 checkboxes"),
IF(
IF(OR(LEFT($A1805,9)="Syndicate",LEFT($A1805,12)="NewSyndicate"),VLOOKUP($A1805,'012'!$J:$ZW,MATCH("Link to button",'012'!$J$1:$ZW$1,0),0)
+N("309 checkbox"),
IF($C1805="309 LCR Summary0",VLOOKUP("Notes990",'309'!$P:$ZZ,MATCH("Link to button",'309'!$P$1:$ZZ$1,0),0)
+N("313 checkboxes"),
IF($C1805="313 Financial Information0LcmVsScr",IF($C1805="309 LCR Summary0",VLOOKUP("LcmVsScr",'309'!$N:$ZZ,MATCH("Link to button",'309'!$N$1:$ZZ$1,0),0),
IF($C1805="313 Financial Information0LcrDocAttached",IF($C1805="309 LCR Summary0",VLOOKUP("LcrDocAttached",'309'!$N:$ZZ,MATCH("Link to button",'309'!$N$1:$ZZ$1,0),
0)))))))=1,TRUE,FALSE)
))),"")</f>
        <v/>
      </c>
    </row>
    <row r="1806" spans="1:8">
      <c r="A1806" s="237" t="e">
        <f>VLOOKUP($G1806,CSVLookups!$B:$R,MATCH(A$1,CSVLookups!$B$1:$R$1,0),FALSE)</f>
        <v>#N/A</v>
      </c>
      <c r="B1806" s="237" t="e">
        <f>VLOOKUP($G1806,CSVLookups!$B:$R,MATCH(B$1,CSVLookups!$B$1:$R$1,0),FALSE)</f>
        <v>#N/A</v>
      </c>
      <c r="C1806" s="238" t="e">
        <f t="shared" si="28"/>
        <v>#N/A</v>
      </c>
      <c r="D1806" s="238" t="e">
        <f>IF(AND(VALUE(LEFT($A1806,3))=309,LEN($B1806)=3),VLOOKUP(VALUE(MID($B1806,2,2)),_309_Table1,MATCH(MID($B1806,1,1),_309_Table1_ColumnLookup,0),FALSE),
  IF($C1806="309 LCR SummaryA",OneYearSCR,IF($C1806="309 LCR SummaryB",UltimateSCR,IF(VALUE(LEFT($A1806,3))=309,VLOOKUP(VALUE(MID($B1806,2,1)),_309_Table1,MATCH(MID($B1806,1,1),_309_Table1_ColumnLookup,0),FALSE)
+N("309"),
  IF(VALUE(LEFT($A1806,3))=310,VLOOKUP(VALUE(MID($B1806,2,1)),_310_Table1,MATCH(MID($B1806,1,1),_310_Table1_ColumnLookup,0),FALSE)
+N("310"),
  IF(AND(VALUE(LEFT($A1806,3))=311,LEN($I1806)=4),VLOOKUP($I1806,_311_Table1,MATCH($B1806,_311_Table1_ColumnLookup,0),FALSE),
  IF(AND(VALUE(LEFT($A1806,3))=311,OR($B1806="I2",$B1806="J2",$B1806="K2",$B1806="L2")),VLOOKUP('311'!$G$58,_311_Table1,MATCH(MID($B1806,1,1),_311_Table1_ColumnLookup,0),FALSE),
  IF(AND(VALUE(LEFT($A1806,3))=311,RIGHT($B1806,5)="Total"),VLOOKUP('311'!$G$59,_311_Table1,MATCH(MID($B1806,1,1),_311_Table1_ColumnLookup,0),FALSE),
  IF(VALUE(LEFT($A1806,3))=311,VLOOKUP(VALUE(MID($B1806,2,1)),_311_Table1,MATCH(MID($B1806,1,1),_311_Table1_ColumnLookup,0),FALSE)
+N("311"),
  IF(AND(VALUE(LEFT($A1806,3))=312,LEFT($G1806,10)="Unincepted",$B1806="G "),VLOOKUP(" ULO",_312_Table1,MATCH('312'!$N$16,_312_Table1_ColumnLookup,0),FALSE),
  IF(AND(VALUE(LEFT($A1806,3))=312,LEFT($G1806,10)="Unincepted",$B1806="O "),VLOOKUP(" ULO",_312_Table1,MATCH('312'!$V$16,_312_Table1_ColumnLookup,0),FALSE),
  IF(AND(VALUE(LEFT($A1806,3))=312,LEFT($G1806,10)="Unincepted",$B1806="Q "),VLOOKUP(" ULO",_312_Table1,MATCH('312'!$X$16,_312_Table1_ColumnLookup,0),FALSE),
  IF(AND(VALUE(LEFT($A1806,3))=312,LEFT($G1806,10)="Unincepted"),VLOOKUP(" ULO",_312_Table1,MATCH(LEFT($B1806,1),_312_Table1_ColumnLookup,0),FALSE),
  IF(AND(VALUE(LEFT($A1806,3))=312,LEFT($G1806,5)="Total",$B1806="G "),VLOOKUP('312'!$F$80,_312_Table1,MATCH('312'!$N$16,_312_Table1_ColumnLookup,0),FALSE),
  IF(AND(VALUE(LEFT($A1806,3))=312,LEFT($G1806,5)="Total",$B1806="O "),VLOOKUP('312'!$F$80,_312_Table1,MATCH('312'!$V$16,_312_Table1_ColumnLookup,0),FALSE),
  IF(AND(VALUE(LEFT($A1806,3))=312,LEFT($G1806,5)="Total",$B1806="Q "),VLOOKUP('312'!$F$80,_312_Table1,MATCH('312'!$X$16,_312_Table1_ColumnLookup,0),FALSE),
  IF(AND(VALUE(LEFT($A1806,3))=312,LEFT($G1806,5)="Total"),VLOOKUP('312'!$F$80,_312_Table1,MATCH(LEFT($B1806,1),_312_Table1_ColumnLookup,0),FALSE),
  IF(AND(VALUE(LEFT($A1806,3))=312,LEN($I1806)=4,$B1806="G"),VLOOKUP($I1806,_312_Table1,MATCH('312'!$N$16,_312_Table1_ColumnLookup,0),FALSE),
  IF(AND(VALUE(LEFT($A1806,3))=312,LEN($I1806)=4,$B1806="O"),VLOOKUP($I1806,_312_Table1,MATCH('312'!$V$16,_312_Table1_ColumnLookup,0),FALSE),
  IF(AND(VALUE(LEFT($A1806,3))=312,LEN($I1806)=4,$B1806="Q"),VLOOKUP($I1806,_312_Table1,MATCH('312'!$X$16,_312_Table1_ColumnLookup,0),FALSE),
  IF(AND(VALUE(LEFT($A1806,3))=312,LEN($I1806)=4),VLOOKUP($I1806,_312_Table1,MATCH(LEFT($B1806,1),_312_Table1_ColumnLookup,0),FALSE)
+N("312"),
  IF(VALUE(LEFT($A1806,3))=313,VLOOKUP(VALUE(MID($B1806,2,1)),_313_Table1,MATCH(MID($B1806,1,1),_313_Table1_ColumnLookup,0),FALSE)
+N("313"),
  IF(AND(VALUE(LEFT($A1806,3))=314,LEN($B1806)=3),VLOOKUP(VALUE(MID($B1806,2,2)),_314_Table1,MATCH(MID($B1806,1,1),_314_Table1_ColumnLookup,0),FALSE),
  IF(VALUE(LEFT($A1806,3))=314,VLOOKUP(VALUE(MID($B1806,2,1)),_314_Table1,MATCH(MID($B1806,1,1),_314_Table1_ColumnLookup,0),FALSE)
+N("314"),
""))))))))))))))))))))))))</f>
        <v>#N/A</v>
      </c>
      <c r="E1806" s="238" t="e">
        <f>IF(AND(VALUE(LEFT($A1806,3))=309,LEN($B1806)=3),VLOOKUP(VALUE(MID($B1806,2,2)),_309_Table2,MATCH(MID($B1806,1,1),_309_Table2_ColumnLookup,0),FALSE),
  IF($C1806="309 LCR SummaryA",OneYearSCR,IF($C1806="309 LCR SummaryB",UltimateSCR,IF(VALUE(LEFT($A1806,3))=309,VLOOKUP(VALUE(MID($B1806,2,1)),_309_Table2,MATCH(MID($B1806,1,1),_309_Table2_ColumnLookup,0),FALSE)
+N("309"),
  IF(VALUE(LEFT($A1806,3))=310,VLOOKUP(VALUE(MID($B1806,2,1)),_310_Table2,MATCH(MID($B1806,1,1),_310_Table2_ColumnLookup,0),FALSE)
+N("310"),
  IF(AND(VALUE(LEFT($A1806,3))=311,LEN($I1806)=4),VLOOKUP($I1806,_311_Table2,MATCH($B1806,_311_Table2_ColumnLookup,0),FALSE),
  IF(AND(VALUE(LEFT($A1806,3))=311,OR($B1806="I2",$B1806="J2",$B1806="K2",$B1806="L2")),VLOOKUP('311'!$G$58,_311_Table2,MATCH(MID($B1806,1,1),_311_Table2_ColumnLookup,0),FALSE),
  IF(AND(VALUE(LEFT($A1806,3))=311,RIGHT($B1806,5)="Total"),VLOOKUP('311'!$G$59,_311_Table2,MATCH(MID($B1806,1,1),_311_Table2_ColumnLookup,0),FALSE),
  IF(VALUE(LEFT($A1806,3))=311,VLOOKUP(VALUE(MID($B1806,2,1)),_311_Table2,MATCH(MID($B1806,1,1),_311_Table2_ColumnLookup,0),FALSE)
+N("311"),
  IF(AND(VALUE(LEFT($A1806,3))=312,LEFT($G1806,10)="Unincepted",$B1806="G "),VLOOKUP(" ULO",_312_Table2,MATCH('312'!$N$16,_312_Table2_ColumnLookup,0),FALSE),
  IF(AND(VALUE(LEFT($A1806,3))=312,LEFT($G1806,10)="Unincepted",$B1806="O "),VLOOKUP(" ULO",_312_Table2,MATCH('312'!$V$16,_312_Table2_ColumnLookup,0),FALSE),
  IF(AND(VALUE(LEFT($A1806,3))=312,LEFT($G1806,10)="Unincepted",$B1806="Q "),VLOOKUP(" ULO",_312_Table2,MATCH('312'!$X$16,_312_Table2_ColumnLookup,0),FALSE),
  IF(AND(VALUE(LEFT($A1806,3))=312,LEFT($G1806,10)="Unincepted"),VLOOKUP(" ULO",_312_Table2,MATCH(LEFT($B1806,1),_312_Table2_ColumnLookup,0),FALSE),
  IF(AND(VALUE(LEFT($A1806,3))=312,LEFT($G1806,5)="Total",$B1806="G "),VLOOKUP('312'!$F$80,_312_Table2,MATCH('312'!$N$16,_312_Table2_ColumnLookup,0),FALSE),
  IF(AND(VALUE(LEFT($A1806,3))=312,LEFT($G1806,5)="Total",$B1806="O "),VLOOKUP('312'!$F$80,_312_Table2,MATCH('312'!$V$16,_312_Table2_ColumnLookup,0),FALSE),
  IF(AND(VALUE(LEFT($A1806,3))=312,LEFT($G1806,5)="Total",$B1806="Q "),VLOOKUP('312'!$F$80,_312_Table2,MATCH('312'!$X$16,_312_Table2_ColumnLookup,0),FALSE),
  IF(AND(VALUE(LEFT($A1806,3))=312,LEFT($G1806,5)="Total"),VLOOKUP('312'!$F$80,_312_Table2,MATCH(LEFT($B1806,1),_312_Table2_ColumnLookup,0),FALSE),
  IF(AND(VALUE(LEFT($A1806,3))=312,LEN($I1806)=4,$B1806="G"),VLOOKUP($I1806,_312_Table2,MATCH('312'!$N$16,_312_Table2_ColumnLookup,0),FALSE),
  IF(AND(VALUE(LEFT($A1806,3))=312,LEN($I1806)=4,$B1806="O"),VLOOKUP($I1806,_312_Table2,MATCH('312'!$V$16,_312_Table2_ColumnLookup,0),FALSE),
  IF(AND(VALUE(LEFT($A1806,3))=312,LEN($I1806)=4,$B1806="Q"),VLOOKUP($I1806,_312_Table2,MATCH('312'!$X$16,_312_Table2_ColumnLookup,0),FALSE),
  IF(AND(VALUE(LEFT($A1806,3))=312,LEN($I1806)=4),VLOOKUP($I1806,_312_Table2,MATCH(LEFT($B1806,1),_312_Table2_ColumnLookup,0),FALSE)
+N("312"),
  IF(VALUE(LEFT($A1806,3))=313,VLOOKUP(VALUE(MID($B1806,2,1)),_313_Table2,MATCH(MID($B1806,1,1),_313_Table2_ColumnLookup,0),FALSE)
+N("313"),
  IF(AND(VALUE(LEFT($A1806,3))=314,LEN($B1806)=3),VLOOKUP(VALUE(MID($B1806,2,2)),_314_Table2,MATCH(MID($B1806,1,1),_314_Table2_ColumnLookup,0),FALSE),
  IF(VALUE(LEFT($A1806,3))=314,VLOOKUP(VALUE(MID($B1806,2,1)),_314_Table2,MATCH(MID($B1806,1,1),_314_Table2_ColumnLookup,0),FALSE)
+N("314"),
""))))))))))))))))))))))))</f>
        <v>#N/A</v>
      </c>
      <c r="F1806" s="238" t="e">
        <f>IF(AND(VALUE(LEFT($A1806,3))=309,LEN($B1806)=3),VLOOKUP(VALUE(MID($B1806,2,2)),_309_Table3,MATCH(MID($B1806,1,1),_309_Table3_ColumnLookup,0),FALSE),
  IF($C1806="309 LCR SummaryA",OneYearSCR,IF($C1806="309 LCR SummaryB",UltimateSCR,IF(VALUE(LEFT($A1806,3))=309,VLOOKUP(VALUE(MID($B1806,2,1)),_309_Table3,MATCH(MID($B1806,1,1),_309_Table3_ColumnLookup,0),FALSE)
+N("309"),
  IF(VALUE(LEFT($A1806,3))=310,VLOOKUP(VALUE(MID($B1806,2,1)),_310_Table3,MATCH(MID($B1806,1,1),_310_Table3_ColumnLookup,0),FALSE)
+N("310"),
  IF(AND(VALUE(LEFT($A1806,3))=311,LEN($I1806)=4),VLOOKUP($I1806,_311_Table3,MATCH($B1806,_311_Table3_ColumnLookup,0),FALSE),
  IF(AND(VALUE(LEFT($A1806,3))=311,OR($B1806="I2",$B1806="J2",$B1806="K2",$B1806="L2")),VLOOKUP('311'!$G$58,_311_Table3,MATCH(MID($B1806,1,1),_311_Table3_ColumnLookup,0),FALSE),
  IF(AND(VALUE(LEFT($A1806,3))=311,RIGHT($B1806,5)="Total"),VLOOKUP('311'!$G$59,_311_Table3,MATCH(MID($B1806,1,1),_311_Table3_ColumnLookup,0),FALSE),
  IF(VALUE(LEFT($A1806,3))=311,VLOOKUP(VALUE(MID($B1806,2,1)),_311_Table3,MATCH(MID($B1806,1,1),_311_Table3_ColumnLookup,0),FALSE)
+N("311"),
  IF(AND(VALUE(LEFT($A1806,3))=312,LEFT($G1806,10)="Unincepted",$B1806="G "),VLOOKUP(" ULO",_312_Table3,MATCH('312'!$N$16,_312_Table3_ColumnLookup,0),FALSE),
  IF(AND(VALUE(LEFT($A1806,3))=312,LEFT($G1806,10)="Unincepted",$B1806="O "),VLOOKUP(" ULO",_312_Table3,MATCH('312'!$V$16,_312_Table3_ColumnLookup,0),FALSE),
  IF(AND(VALUE(LEFT($A1806,3))=312,LEFT($G1806,10)="Unincepted",$B1806="Q "),VLOOKUP(" ULO",_312_Table3,MATCH('312'!$X$16,_312_Table3_ColumnLookup,0),FALSE),
  IF(AND(VALUE(LEFT($A1806,3))=312,LEFT($G1806,10)="Unincepted"),VLOOKUP(" ULO",_312_Table3,MATCH(LEFT($B1806,1),_312_Table3_ColumnLookup,0),FALSE),
  IF(AND(VALUE(LEFT($A1806,3))=312,LEFT($G1806,5)="Total",$B1806="G "),VLOOKUP('312'!$F$80,_312_Table3,MATCH('312'!$N$16,_312_Table3_ColumnLookup,0),FALSE),
  IF(AND(VALUE(LEFT($A1806,3))=312,LEFT($G1806,5)="Total",$B1806="O "),VLOOKUP('312'!$F$80,_312_Table3,MATCH('312'!$V$16,_312_Table3_ColumnLookup,0),FALSE),
  IF(AND(VALUE(LEFT($A1806,3))=312,LEFT($G1806,5)="Total",$B1806="Q "),VLOOKUP('312'!$F$80,_312_Table3,MATCH('312'!$X$16,_312_Table3_ColumnLookup,0),FALSE),
  IF(AND(VALUE(LEFT($A1806,3))=312,LEFT($G1806,5)="Total"),VLOOKUP('312'!$F$80,_312_Table3,MATCH(LEFT($B1806,1),_312_Table3_ColumnLookup,0),FALSE),
  IF(AND(VALUE(LEFT($A1806,3))=312,LEN($I1806)=4,$B1806="G"),VLOOKUP($I1806,_312_Table3,MATCH('312'!$N$16,_312_Table3_ColumnLookup,0),FALSE),
  IF(AND(VALUE(LEFT($A1806,3))=312,LEN($I1806)=4,$B1806="O"),VLOOKUP($I1806,_312_Table3,MATCH('312'!$V$16,_312_Table3_ColumnLookup,0),FALSE),
  IF(AND(VALUE(LEFT($A1806,3))=312,LEN($I1806)=4,$B1806="Q"),VLOOKUP($I1806,_312_Table3,MATCH('312'!$X$16,_312_Table3_ColumnLookup,0),FALSE),
  IF(AND(VALUE(LEFT($A1806,3))=312,LEN($I1806)=4),VLOOKUP($I1806,_312_Table3,MATCH(LEFT($B1806,1),_312_Table3_ColumnLookup,0),FALSE)
+N("312"),
  IF(VALUE(LEFT($A1806,3))=313,VLOOKUP(VALUE(MID($B1806,2,1)),_313_Table3,MATCH(MID($B1806,1,1),_313_Table3_ColumnLookup,0),FALSE)
+N("313"),
  IF(AND(VALUE(LEFT($A1806,3))=314,LEN($B1806)=3),VLOOKUP(VALUE(MID($B1806,2,2)),_314_Table3,MATCH(MID($B1806,1,1),_314_Table3_ColumnLookup,0),FALSE),
  IF(VALUE(LEFT($A1806,3))=314,VLOOKUP(VALUE(MID($B1806,2,1)),_314_Table3,MATCH(MID($B1806,1,1),_314_Table3_ColumnLookup,0),FALSE)
+N("314"),
""))))))))))))))))))))))))</f>
        <v>#N/A</v>
      </c>
      <c r="H1806" s="321" t="str">
        <f>IFERROR(
IF(ISERROR($D1806)=FALSE,$D1806,IF(ISERROR($E1806)=FALSE,$E1806,IF(ISERROR($F1806)=FALSE,$F1806
+N("012 checkboxes"),
IF(
IF(OR(LEFT($A1806,9)="Syndicate",LEFT($A1806,12)="NewSyndicate"),VLOOKUP($A1806,'012'!$J:$ZW,MATCH("Link to button",'012'!$J$1:$ZW$1,0),0)
+N("309 checkbox"),
IF($C1806="309 LCR Summary0",VLOOKUP("Notes990",'309'!$P:$ZZ,MATCH("Link to button",'309'!$P$1:$ZZ$1,0),0)
+N("313 checkboxes"),
IF($C1806="313 Financial Information0LcmVsScr",IF($C1806="309 LCR Summary0",VLOOKUP("LcmVsScr",'309'!$N:$ZZ,MATCH("Link to button",'309'!$N$1:$ZZ$1,0),0),
IF($C1806="313 Financial Information0LcrDocAttached",IF($C1806="309 LCR Summary0",VLOOKUP("LcrDocAttached",'309'!$N:$ZZ,MATCH("Link to button",'309'!$N$1:$ZZ$1,0),
0)))))))=1,TRUE,FALSE)
))),"")</f>
        <v/>
      </c>
    </row>
    <row r="1807" spans="1:8">
      <c r="A1807" s="237" t="e">
        <f>VLOOKUP($G1807,CSVLookups!$B:$R,MATCH(A$1,CSVLookups!$B$1:$R$1,0),FALSE)</f>
        <v>#N/A</v>
      </c>
      <c r="B1807" s="237" t="e">
        <f>VLOOKUP($G1807,CSVLookups!$B:$R,MATCH(B$1,CSVLookups!$B$1:$R$1,0),FALSE)</f>
        <v>#N/A</v>
      </c>
      <c r="C1807" s="238" t="e">
        <f t="shared" si="28"/>
        <v>#N/A</v>
      </c>
      <c r="D1807" s="238" t="e">
        <f>IF(AND(VALUE(LEFT($A1807,3))=309,LEN($B1807)=3),VLOOKUP(VALUE(MID($B1807,2,2)),_309_Table1,MATCH(MID($B1807,1,1),_309_Table1_ColumnLookup,0),FALSE),
  IF($C1807="309 LCR SummaryA",OneYearSCR,IF($C1807="309 LCR SummaryB",UltimateSCR,IF(VALUE(LEFT($A1807,3))=309,VLOOKUP(VALUE(MID($B1807,2,1)),_309_Table1,MATCH(MID($B1807,1,1),_309_Table1_ColumnLookup,0),FALSE)
+N("309"),
  IF(VALUE(LEFT($A1807,3))=310,VLOOKUP(VALUE(MID($B1807,2,1)),_310_Table1,MATCH(MID($B1807,1,1),_310_Table1_ColumnLookup,0),FALSE)
+N("310"),
  IF(AND(VALUE(LEFT($A1807,3))=311,LEN($I1807)=4),VLOOKUP($I1807,_311_Table1,MATCH($B1807,_311_Table1_ColumnLookup,0),FALSE),
  IF(AND(VALUE(LEFT($A1807,3))=311,OR($B1807="I2",$B1807="J2",$B1807="K2",$B1807="L2")),VLOOKUP('311'!$G$58,_311_Table1,MATCH(MID($B1807,1,1),_311_Table1_ColumnLookup,0),FALSE),
  IF(AND(VALUE(LEFT($A1807,3))=311,RIGHT($B1807,5)="Total"),VLOOKUP('311'!$G$59,_311_Table1,MATCH(MID($B1807,1,1),_311_Table1_ColumnLookup,0),FALSE),
  IF(VALUE(LEFT($A1807,3))=311,VLOOKUP(VALUE(MID($B1807,2,1)),_311_Table1,MATCH(MID($B1807,1,1),_311_Table1_ColumnLookup,0),FALSE)
+N("311"),
  IF(AND(VALUE(LEFT($A1807,3))=312,LEFT($G1807,10)="Unincepted",$B1807="G "),VLOOKUP(" ULO",_312_Table1,MATCH('312'!$N$16,_312_Table1_ColumnLookup,0),FALSE),
  IF(AND(VALUE(LEFT($A1807,3))=312,LEFT($G1807,10)="Unincepted",$B1807="O "),VLOOKUP(" ULO",_312_Table1,MATCH('312'!$V$16,_312_Table1_ColumnLookup,0),FALSE),
  IF(AND(VALUE(LEFT($A1807,3))=312,LEFT($G1807,10)="Unincepted",$B1807="Q "),VLOOKUP(" ULO",_312_Table1,MATCH('312'!$X$16,_312_Table1_ColumnLookup,0),FALSE),
  IF(AND(VALUE(LEFT($A1807,3))=312,LEFT($G1807,10)="Unincepted"),VLOOKUP(" ULO",_312_Table1,MATCH(LEFT($B1807,1),_312_Table1_ColumnLookup,0),FALSE),
  IF(AND(VALUE(LEFT($A1807,3))=312,LEFT($G1807,5)="Total",$B1807="G "),VLOOKUP('312'!$F$80,_312_Table1,MATCH('312'!$N$16,_312_Table1_ColumnLookup,0),FALSE),
  IF(AND(VALUE(LEFT($A1807,3))=312,LEFT($G1807,5)="Total",$B1807="O "),VLOOKUP('312'!$F$80,_312_Table1,MATCH('312'!$V$16,_312_Table1_ColumnLookup,0),FALSE),
  IF(AND(VALUE(LEFT($A1807,3))=312,LEFT($G1807,5)="Total",$B1807="Q "),VLOOKUP('312'!$F$80,_312_Table1,MATCH('312'!$X$16,_312_Table1_ColumnLookup,0),FALSE),
  IF(AND(VALUE(LEFT($A1807,3))=312,LEFT($G1807,5)="Total"),VLOOKUP('312'!$F$80,_312_Table1,MATCH(LEFT($B1807,1),_312_Table1_ColumnLookup,0),FALSE),
  IF(AND(VALUE(LEFT($A1807,3))=312,LEN($I1807)=4,$B1807="G"),VLOOKUP($I1807,_312_Table1,MATCH('312'!$N$16,_312_Table1_ColumnLookup,0),FALSE),
  IF(AND(VALUE(LEFT($A1807,3))=312,LEN($I1807)=4,$B1807="O"),VLOOKUP($I1807,_312_Table1,MATCH('312'!$V$16,_312_Table1_ColumnLookup,0),FALSE),
  IF(AND(VALUE(LEFT($A1807,3))=312,LEN($I1807)=4,$B1807="Q"),VLOOKUP($I1807,_312_Table1,MATCH('312'!$X$16,_312_Table1_ColumnLookup,0),FALSE),
  IF(AND(VALUE(LEFT($A1807,3))=312,LEN($I1807)=4),VLOOKUP($I1807,_312_Table1,MATCH(LEFT($B1807,1),_312_Table1_ColumnLookup,0),FALSE)
+N("312"),
  IF(VALUE(LEFT($A1807,3))=313,VLOOKUP(VALUE(MID($B1807,2,1)),_313_Table1,MATCH(MID($B1807,1,1),_313_Table1_ColumnLookup,0),FALSE)
+N("313"),
  IF(AND(VALUE(LEFT($A1807,3))=314,LEN($B1807)=3),VLOOKUP(VALUE(MID($B1807,2,2)),_314_Table1,MATCH(MID($B1807,1,1),_314_Table1_ColumnLookup,0),FALSE),
  IF(VALUE(LEFT($A1807,3))=314,VLOOKUP(VALUE(MID($B1807,2,1)),_314_Table1,MATCH(MID($B1807,1,1),_314_Table1_ColumnLookup,0),FALSE)
+N("314"),
""))))))))))))))))))))))))</f>
        <v>#N/A</v>
      </c>
      <c r="E1807" s="238" t="e">
        <f>IF(AND(VALUE(LEFT($A1807,3))=309,LEN($B1807)=3),VLOOKUP(VALUE(MID($B1807,2,2)),_309_Table2,MATCH(MID($B1807,1,1),_309_Table2_ColumnLookup,0),FALSE),
  IF($C1807="309 LCR SummaryA",OneYearSCR,IF($C1807="309 LCR SummaryB",UltimateSCR,IF(VALUE(LEFT($A1807,3))=309,VLOOKUP(VALUE(MID($B1807,2,1)),_309_Table2,MATCH(MID($B1807,1,1),_309_Table2_ColumnLookup,0),FALSE)
+N("309"),
  IF(VALUE(LEFT($A1807,3))=310,VLOOKUP(VALUE(MID($B1807,2,1)),_310_Table2,MATCH(MID($B1807,1,1),_310_Table2_ColumnLookup,0),FALSE)
+N("310"),
  IF(AND(VALUE(LEFT($A1807,3))=311,LEN($I1807)=4),VLOOKUP($I1807,_311_Table2,MATCH($B1807,_311_Table2_ColumnLookup,0),FALSE),
  IF(AND(VALUE(LEFT($A1807,3))=311,OR($B1807="I2",$B1807="J2",$B1807="K2",$B1807="L2")),VLOOKUP('311'!$G$58,_311_Table2,MATCH(MID($B1807,1,1),_311_Table2_ColumnLookup,0),FALSE),
  IF(AND(VALUE(LEFT($A1807,3))=311,RIGHT($B1807,5)="Total"),VLOOKUP('311'!$G$59,_311_Table2,MATCH(MID($B1807,1,1),_311_Table2_ColumnLookup,0),FALSE),
  IF(VALUE(LEFT($A1807,3))=311,VLOOKUP(VALUE(MID($B1807,2,1)),_311_Table2,MATCH(MID($B1807,1,1),_311_Table2_ColumnLookup,0),FALSE)
+N("311"),
  IF(AND(VALUE(LEFT($A1807,3))=312,LEFT($G1807,10)="Unincepted",$B1807="G "),VLOOKUP(" ULO",_312_Table2,MATCH('312'!$N$16,_312_Table2_ColumnLookup,0),FALSE),
  IF(AND(VALUE(LEFT($A1807,3))=312,LEFT($G1807,10)="Unincepted",$B1807="O "),VLOOKUP(" ULO",_312_Table2,MATCH('312'!$V$16,_312_Table2_ColumnLookup,0),FALSE),
  IF(AND(VALUE(LEFT($A1807,3))=312,LEFT($G1807,10)="Unincepted",$B1807="Q "),VLOOKUP(" ULO",_312_Table2,MATCH('312'!$X$16,_312_Table2_ColumnLookup,0),FALSE),
  IF(AND(VALUE(LEFT($A1807,3))=312,LEFT($G1807,10)="Unincepted"),VLOOKUP(" ULO",_312_Table2,MATCH(LEFT($B1807,1),_312_Table2_ColumnLookup,0),FALSE),
  IF(AND(VALUE(LEFT($A1807,3))=312,LEFT($G1807,5)="Total",$B1807="G "),VLOOKUP('312'!$F$80,_312_Table2,MATCH('312'!$N$16,_312_Table2_ColumnLookup,0),FALSE),
  IF(AND(VALUE(LEFT($A1807,3))=312,LEFT($G1807,5)="Total",$B1807="O "),VLOOKUP('312'!$F$80,_312_Table2,MATCH('312'!$V$16,_312_Table2_ColumnLookup,0),FALSE),
  IF(AND(VALUE(LEFT($A1807,3))=312,LEFT($G1807,5)="Total",$B1807="Q "),VLOOKUP('312'!$F$80,_312_Table2,MATCH('312'!$X$16,_312_Table2_ColumnLookup,0),FALSE),
  IF(AND(VALUE(LEFT($A1807,3))=312,LEFT($G1807,5)="Total"),VLOOKUP('312'!$F$80,_312_Table2,MATCH(LEFT($B1807,1),_312_Table2_ColumnLookup,0),FALSE),
  IF(AND(VALUE(LEFT($A1807,3))=312,LEN($I1807)=4,$B1807="G"),VLOOKUP($I1807,_312_Table2,MATCH('312'!$N$16,_312_Table2_ColumnLookup,0),FALSE),
  IF(AND(VALUE(LEFT($A1807,3))=312,LEN($I1807)=4,$B1807="O"),VLOOKUP($I1807,_312_Table2,MATCH('312'!$V$16,_312_Table2_ColumnLookup,0),FALSE),
  IF(AND(VALUE(LEFT($A1807,3))=312,LEN($I1807)=4,$B1807="Q"),VLOOKUP($I1807,_312_Table2,MATCH('312'!$X$16,_312_Table2_ColumnLookup,0),FALSE),
  IF(AND(VALUE(LEFT($A1807,3))=312,LEN($I1807)=4),VLOOKUP($I1807,_312_Table2,MATCH(LEFT($B1807,1),_312_Table2_ColumnLookup,0),FALSE)
+N("312"),
  IF(VALUE(LEFT($A1807,3))=313,VLOOKUP(VALUE(MID($B1807,2,1)),_313_Table2,MATCH(MID($B1807,1,1),_313_Table2_ColumnLookup,0),FALSE)
+N("313"),
  IF(AND(VALUE(LEFT($A1807,3))=314,LEN($B1807)=3),VLOOKUP(VALUE(MID($B1807,2,2)),_314_Table2,MATCH(MID($B1807,1,1),_314_Table2_ColumnLookup,0),FALSE),
  IF(VALUE(LEFT($A1807,3))=314,VLOOKUP(VALUE(MID($B1807,2,1)),_314_Table2,MATCH(MID($B1807,1,1),_314_Table2_ColumnLookup,0),FALSE)
+N("314"),
""))))))))))))))))))))))))</f>
        <v>#N/A</v>
      </c>
      <c r="F1807" s="238" t="e">
        <f>IF(AND(VALUE(LEFT($A1807,3))=309,LEN($B1807)=3),VLOOKUP(VALUE(MID($B1807,2,2)),_309_Table3,MATCH(MID($B1807,1,1),_309_Table3_ColumnLookup,0),FALSE),
  IF($C1807="309 LCR SummaryA",OneYearSCR,IF($C1807="309 LCR SummaryB",UltimateSCR,IF(VALUE(LEFT($A1807,3))=309,VLOOKUP(VALUE(MID($B1807,2,1)),_309_Table3,MATCH(MID($B1807,1,1),_309_Table3_ColumnLookup,0),FALSE)
+N("309"),
  IF(VALUE(LEFT($A1807,3))=310,VLOOKUP(VALUE(MID($B1807,2,1)),_310_Table3,MATCH(MID($B1807,1,1),_310_Table3_ColumnLookup,0),FALSE)
+N("310"),
  IF(AND(VALUE(LEFT($A1807,3))=311,LEN($I1807)=4),VLOOKUP($I1807,_311_Table3,MATCH($B1807,_311_Table3_ColumnLookup,0),FALSE),
  IF(AND(VALUE(LEFT($A1807,3))=311,OR($B1807="I2",$B1807="J2",$B1807="K2",$B1807="L2")),VLOOKUP('311'!$G$58,_311_Table3,MATCH(MID($B1807,1,1),_311_Table3_ColumnLookup,0),FALSE),
  IF(AND(VALUE(LEFT($A1807,3))=311,RIGHT($B1807,5)="Total"),VLOOKUP('311'!$G$59,_311_Table3,MATCH(MID($B1807,1,1),_311_Table3_ColumnLookup,0),FALSE),
  IF(VALUE(LEFT($A1807,3))=311,VLOOKUP(VALUE(MID($B1807,2,1)),_311_Table3,MATCH(MID($B1807,1,1),_311_Table3_ColumnLookup,0),FALSE)
+N("311"),
  IF(AND(VALUE(LEFT($A1807,3))=312,LEFT($G1807,10)="Unincepted",$B1807="G "),VLOOKUP(" ULO",_312_Table3,MATCH('312'!$N$16,_312_Table3_ColumnLookup,0),FALSE),
  IF(AND(VALUE(LEFT($A1807,3))=312,LEFT($G1807,10)="Unincepted",$B1807="O "),VLOOKUP(" ULO",_312_Table3,MATCH('312'!$V$16,_312_Table3_ColumnLookup,0),FALSE),
  IF(AND(VALUE(LEFT($A1807,3))=312,LEFT($G1807,10)="Unincepted",$B1807="Q "),VLOOKUP(" ULO",_312_Table3,MATCH('312'!$X$16,_312_Table3_ColumnLookup,0),FALSE),
  IF(AND(VALUE(LEFT($A1807,3))=312,LEFT($G1807,10)="Unincepted"),VLOOKUP(" ULO",_312_Table3,MATCH(LEFT($B1807,1),_312_Table3_ColumnLookup,0),FALSE),
  IF(AND(VALUE(LEFT($A1807,3))=312,LEFT($G1807,5)="Total",$B1807="G "),VLOOKUP('312'!$F$80,_312_Table3,MATCH('312'!$N$16,_312_Table3_ColumnLookup,0),FALSE),
  IF(AND(VALUE(LEFT($A1807,3))=312,LEFT($G1807,5)="Total",$B1807="O "),VLOOKUP('312'!$F$80,_312_Table3,MATCH('312'!$V$16,_312_Table3_ColumnLookup,0),FALSE),
  IF(AND(VALUE(LEFT($A1807,3))=312,LEFT($G1807,5)="Total",$B1807="Q "),VLOOKUP('312'!$F$80,_312_Table3,MATCH('312'!$X$16,_312_Table3_ColumnLookup,0),FALSE),
  IF(AND(VALUE(LEFT($A1807,3))=312,LEFT($G1807,5)="Total"),VLOOKUP('312'!$F$80,_312_Table3,MATCH(LEFT($B1807,1),_312_Table3_ColumnLookup,0),FALSE),
  IF(AND(VALUE(LEFT($A1807,3))=312,LEN($I1807)=4,$B1807="G"),VLOOKUP($I1807,_312_Table3,MATCH('312'!$N$16,_312_Table3_ColumnLookup,0),FALSE),
  IF(AND(VALUE(LEFT($A1807,3))=312,LEN($I1807)=4,$B1807="O"),VLOOKUP($I1807,_312_Table3,MATCH('312'!$V$16,_312_Table3_ColumnLookup,0),FALSE),
  IF(AND(VALUE(LEFT($A1807,3))=312,LEN($I1807)=4,$B1807="Q"),VLOOKUP($I1807,_312_Table3,MATCH('312'!$X$16,_312_Table3_ColumnLookup,0),FALSE),
  IF(AND(VALUE(LEFT($A1807,3))=312,LEN($I1807)=4),VLOOKUP($I1807,_312_Table3,MATCH(LEFT($B1807,1),_312_Table3_ColumnLookup,0),FALSE)
+N("312"),
  IF(VALUE(LEFT($A1807,3))=313,VLOOKUP(VALUE(MID($B1807,2,1)),_313_Table3,MATCH(MID($B1807,1,1),_313_Table3_ColumnLookup,0),FALSE)
+N("313"),
  IF(AND(VALUE(LEFT($A1807,3))=314,LEN($B1807)=3),VLOOKUP(VALUE(MID($B1807,2,2)),_314_Table3,MATCH(MID($B1807,1,1),_314_Table3_ColumnLookup,0),FALSE),
  IF(VALUE(LEFT($A1807,3))=314,VLOOKUP(VALUE(MID($B1807,2,1)),_314_Table3,MATCH(MID($B1807,1,1),_314_Table3_ColumnLookup,0),FALSE)
+N("314"),
""))))))))))))))))))))))))</f>
        <v>#N/A</v>
      </c>
      <c r="H1807" s="321" t="str">
        <f>IFERROR(
IF(ISERROR($D1807)=FALSE,$D1807,IF(ISERROR($E1807)=FALSE,$E1807,IF(ISERROR($F1807)=FALSE,$F1807
+N("012 checkboxes"),
IF(
IF(OR(LEFT($A1807,9)="Syndicate",LEFT($A1807,12)="NewSyndicate"),VLOOKUP($A1807,'012'!$J:$ZW,MATCH("Link to button",'012'!$J$1:$ZW$1,0),0)
+N("309 checkbox"),
IF($C1807="309 LCR Summary0",VLOOKUP("Notes990",'309'!$P:$ZZ,MATCH("Link to button",'309'!$P$1:$ZZ$1,0),0)
+N("313 checkboxes"),
IF($C1807="313 Financial Information0LcmVsScr",IF($C1807="309 LCR Summary0",VLOOKUP("LcmVsScr",'309'!$N:$ZZ,MATCH("Link to button",'309'!$N$1:$ZZ$1,0),0),
IF($C1807="313 Financial Information0LcrDocAttached",IF($C1807="309 LCR Summary0",VLOOKUP("LcrDocAttached",'309'!$N:$ZZ,MATCH("Link to button",'309'!$N$1:$ZZ$1,0),
0)))))))=1,TRUE,FALSE)
))),"")</f>
        <v/>
      </c>
    </row>
    <row r="1808" spans="1:8">
      <c r="A1808" s="237" t="e">
        <f>VLOOKUP($G1808,CSVLookups!$B:$R,MATCH(A$1,CSVLookups!$B$1:$R$1,0),FALSE)</f>
        <v>#N/A</v>
      </c>
      <c r="B1808" s="237" t="e">
        <f>VLOOKUP($G1808,CSVLookups!$B:$R,MATCH(B$1,CSVLookups!$B$1:$R$1,0),FALSE)</f>
        <v>#N/A</v>
      </c>
      <c r="C1808" s="238" t="e">
        <f t="shared" si="28"/>
        <v>#N/A</v>
      </c>
      <c r="D1808" s="238" t="e">
        <f>IF(AND(VALUE(LEFT($A1808,3))=309,LEN($B1808)=3),VLOOKUP(VALUE(MID($B1808,2,2)),_309_Table1,MATCH(MID($B1808,1,1),_309_Table1_ColumnLookup,0),FALSE),
  IF($C1808="309 LCR SummaryA",OneYearSCR,IF($C1808="309 LCR SummaryB",UltimateSCR,IF(VALUE(LEFT($A1808,3))=309,VLOOKUP(VALUE(MID($B1808,2,1)),_309_Table1,MATCH(MID($B1808,1,1),_309_Table1_ColumnLookup,0),FALSE)
+N("309"),
  IF(VALUE(LEFT($A1808,3))=310,VLOOKUP(VALUE(MID($B1808,2,1)),_310_Table1,MATCH(MID($B1808,1,1),_310_Table1_ColumnLookup,0),FALSE)
+N("310"),
  IF(AND(VALUE(LEFT($A1808,3))=311,LEN($I1808)=4),VLOOKUP($I1808,_311_Table1,MATCH($B1808,_311_Table1_ColumnLookup,0),FALSE),
  IF(AND(VALUE(LEFT($A1808,3))=311,OR($B1808="I2",$B1808="J2",$B1808="K2",$B1808="L2")),VLOOKUP('311'!$G$58,_311_Table1,MATCH(MID($B1808,1,1),_311_Table1_ColumnLookup,0),FALSE),
  IF(AND(VALUE(LEFT($A1808,3))=311,RIGHT($B1808,5)="Total"),VLOOKUP('311'!$G$59,_311_Table1,MATCH(MID($B1808,1,1),_311_Table1_ColumnLookup,0),FALSE),
  IF(VALUE(LEFT($A1808,3))=311,VLOOKUP(VALUE(MID($B1808,2,1)),_311_Table1,MATCH(MID($B1808,1,1),_311_Table1_ColumnLookup,0),FALSE)
+N("311"),
  IF(AND(VALUE(LEFT($A1808,3))=312,LEFT($G1808,10)="Unincepted",$B1808="G "),VLOOKUP(" ULO",_312_Table1,MATCH('312'!$N$16,_312_Table1_ColumnLookup,0),FALSE),
  IF(AND(VALUE(LEFT($A1808,3))=312,LEFT($G1808,10)="Unincepted",$B1808="O "),VLOOKUP(" ULO",_312_Table1,MATCH('312'!$V$16,_312_Table1_ColumnLookup,0),FALSE),
  IF(AND(VALUE(LEFT($A1808,3))=312,LEFT($G1808,10)="Unincepted",$B1808="Q "),VLOOKUP(" ULO",_312_Table1,MATCH('312'!$X$16,_312_Table1_ColumnLookup,0),FALSE),
  IF(AND(VALUE(LEFT($A1808,3))=312,LEFT($G1808,10)="Unincepted"),VLOOKUP(" ULO",_312_Table1,MATCH(LEFT($B1808,1),_312_Table1_ColumnLookup,0),FALSE),
  IF(AND(VALUE(LEFT($A1808,3))=312,LEFT($G1808,5)="Total",$B1808="G "),VLOOKUP('312'!$F$80,_312_Table1,MATCH('312'!$N$16,_312_Table1_ColumnLookup,0),FALSE),
  IF(AND(VALUE(LEFT($A1808,3))=312,LEFT($G1808,5)="Total",$B1808="O "),VLOOKUP('312'!$F$80,_312_Table1,MATCH('312'!$V$16,_312_Table1_ColumnLookup,0),FALSE),
  IF(AND(VALUE(LEFT($A1808,3))=312,LEFT($G1808,5)="Total",$B1808="Q "),VLOOKUP('312'!$F$80,_312_Table1,MATCH('312'!$X$16,_312_Table1_ColumnLookup,0),FALSE),
  IF(AND(VALUE(LEFT($A1808,3))=312,LEFT($G1808,5)="Total"),VLOOKUP('312'!$F$80,_312_Table1,MATCH(LEFT($B1808,1),_312_Table1_ColumnLookup,0),FALSE),
  IF(AND(VALUE(LEFT($A1808,3))=312,LEN($I1808)=4,$B1808="G"),VLOOKUP($I1808,_312_Table1,MATCH('312'!$N$16,_312_Table1_ColumnLookup,0),FALSE),
  IF(AND(VALUE(LEFT($A1808,3))=312,LEN($I1808)=4,$B1808="O"),VLOOKUP($I1808,_312_Table1,MATCH('312'!$V$16,_312_Table1_ColumnLookup,0),FALSE),
  IF(AND(VALUE(LEFT($A1808,3))=312,LEN($I1808)=4,$B1808="Q"),VLOOKUP($I1808,_312_Table1,MATCH('312'!$X$16,_312_Table1_ColumnLookup,0),FALSE),
  IF(AND(VALUE(LEFT($A1808,3))=312,LEN($I1808)=4),VLOOKUP($I1808,_312_Table1,MATCH(LEFT($B1808,1),_312_Table1_ColumnLookup,0),FALSE)
+N("312"),
  IF(VALUE(LEFT($A1808,3))=313,VLOOKUP(VALUE(MID($B1808,2,1)),_313_Table1,MATCH(MID($B1808,1,1),_313_Table1_ColumnLookup,0),FALSE)
+N("313"),
  IF(AND(VALUE(LEFT($A1808,3))=314,LEN($B1808)=3),VLOOKUP(VALUE(MID($B1808,2,2)),_314_Table1,MATCH(MID($B1808,1,1),_314_Table1_ColumnLookup,0),FALSE),
  IF(VALUE(LEFT($A1808,3))=314,VLOOKUP(VALUE(MID($B1808,2,1)),_314_Table1,MATCH(MID($B1808,1,1),_314_Table1_ColumnLookup,0),FALSE)
+N("314"),
""))))))))))))))))))))))))</f>
        <v>#N/A</v>
      </c>
      <c r="E1808" s="238" t="e">
        <f>IF(AND(VALUE(LEFT($A1808,3))=309,LEN($B1808)=3),VLOOKUP(VALUE(MID($B1808,2,2)),_309_Table2,MATCH(MID($B1808,1,1),_309_Table2_ColumnLookup,0),FALSE),
  IF($C1808="309 LCR SummaryA",OneYearSCR,IF($C1808="309 LCR SummaryB",UltimateSCR,IF(VALUE(LEFT($A1808,3))=309,VLOOKUP(VALUE(MID($B1808,2,1)),_309_Table2,MATCH(MID($B1808,1,1),_309_Table2_ColumnLookup,0),FALSE)
+N("309"),
  IF(VALUE(LEFT($A1808,3))=310,VLOOKUP(VALUE(MID($B1808,2,1)),_310_Table2,MATCH(MID($B1808,1,1),_310_Table2_ColumnLookup,0),FALSE)
+N("310"),
  IF(AND(VALUE(LEFT($A1808,3))=311,LEN($I1808)=4),VLOOKUP($I1808,_311_Table2,MATCH($B1808,_311_Table2_ColumnLookup,0),FALSE),
  IF(AND(VALUE(LEFT($A1808,3))=311,OR($B1808="I2",$B1808="J2",$B1808="K2",$B1808="L2")),VLOOKUP('311'!$G$58,_311_Table2,MATCH(MID($B1808,1,1),_311_Table2_ColumnLookup,0),FALSE),
  IF(AND(VALUE(LEFT($A1808,3))=311,RIGHT($B1808,5)="Total"),VLOOKUP('311'!$G$59,_311_Table2,MATCH(MID($B1808,1,1),_311_Table2_ColumnLookup,0),FALSE),
  IF(VALUE(LEFT($A1808,3))=311,VLOOKUP(VALUE(MID($B1808,2,1)),_311_Table2,MATCH(MID($B1808,1,1),_311_Table2_ColumnLookup,0),FALSE)
+N("311"),
  IF(AND(VALUE(LEFT($A1808,3))=312,LEFT($G1808,10)="Unincepted",$B1808="G "),VLOOKUP(" ULO",_312_Table2,MATCH('312'!$N$16,_312_Table2_ColumnLookup,0),FALSE),
  IF(AND(VALUE(LEFT($A1808,3))=312,LEFT($G1808,10)="Unincepted",$B1808="O "),VLOOKUP(" ULO",_312_Table2,MATCH('312'!$V$16,_312_Table2_ColumnLookup,0),FALSE),
  IF(AND(VALUE(LEFT($A1808,3))=312,LEFT($G1808,10)="Unincepted",$B1808="Q "),VLOOKUP(" ULO",_312_Table2,MATCH('312'!$X$16,_312_Table2_ColumnLookup,0),FALSE),
  IF(AND(VALUE(LEFT($A1808,3))=312,LEFT($G1808,10)="Unincepted"),VLOOKUP(" ULO",_312_Table2,MATCH(LEFT($B1808,1),_312_Table2_ColumnLookup,0),FALSE),
  IF(AND(VALUE(LEFT($A1808,3))=312,LEFT($G1808,5)="Total",$B1808="G "),VLOOKUP('312'!$F$80,_312_Table2,MATCH('312'!$N$16,_312_Table2_ColumnLookup,0),FALSE),
  IF(AND(VALUE(LEFT($A1808,3))=312,LEFT($G1808,5)="Total",$B1808="O "),VLOOKUP('312'!$F$80,_312_Table2,MATCH('312'!$V$16,_312_Table2_ColumnLookup,0),FALSE),
  IF(AND(VALUE(LEFT($A1808,3))=312,LEFT($G1808,5)="Total",$B1808="Q "),VLOOKUP('312'!$F$80,_312_Table2,MATCH('312'!$X$16,_312_Table2_ColumnLookup,0),FALSE),
  IF(AND(VALUE(LEFT($A1808,3))=312,LEFT($G1808,5)="Total"),VLOOKUP('312'!$F$80,_312_Table2,MATCH(LEFT($B1808,1),_312_Table2_ColumnLookup,0),FALSE),
  IF(AND(VALUE(LEFT($A1808,3))=312,LEN($I1808)=4,$B1808="G"),VLOOKUP($I1808,_312_Table2,MATCH('312'!$N$16,_312_Table2_ColumnLookup,0),FALSE),
  IF(AND(VALUE(LEFT($A1808,3))=312,LEN($I1808)=4,$B1808="O"),VLOOKUP($I1808,_312_Table2,MATCH('312'!$V$16,_312_Table2_ColumnLookup,0),FALSE),
  IF(AND(VALUE(LEFT($A1808,3))=312,LEN($I1808)=4,$B1808="Q"),VLOOKUP($I1808,_312_Table2,MATCH('312'!$X$16,_312_Table2_ColumnLookup,0),FALSE),
  IF(AND(VALUE(LEFT($A1808,3))=312,LEN($I1808)=4),VLOOKUP($I1808,_312_Table2,MATCH(LEFT($B1808,1),_312_Table2_ColumnLookup,0),FALSE)
+N("312"),
  IF(VALUE(LEFT($A1808,3))=313,VLOOKUP(VALUE(MID($B1808,2,1)),_313_Table2,MATCH(MID($B1808,1,1),_313_Table2_ColumnLookup,0),FALSE)
+N("313"),
  IF(AND(VALUE(LEFT($A1808,3))=314,LEN($B1808)=3),VLOOKUP(VALUE(MID($B1808,2,2)),_314_Table2,MATCH(MID($B1808,1,1),_314_Table2_ColumnLookup,0),FALSE),
  IF(VALUE(LEFT($A1808,3))=314,VLOOKUP(VALUE(MID($B1808,2,1)),_314_Table2,MATCH(MID($B1808,1,1),_314_Table2_ColumnLookup,0),FALSE)
+N("314"),
""))))))))))))))))))))))))</f>
        <v>#N/A</v>
      </c>
      <c r="F1808" s="238" t="e">
        <f>IF(AND(VALUE(LEFT($A1808,3))=309,LEN($B1808)=3),VLOOKUP(VALUE(MID($B1808,2,2)),_309_Table3,MATCH(MID($B1808,1,1),_309_Table3_ColumnLookup,0),FALSE),
  IF($C1808="309 LCR SummaryA",OneYearSCR,IF($C1808="309 LCR SummaryB",UltimateSCR,IF(VALUE(LEFT($A1808,3))=309,VLOOKUP(VALUE(MID($B1808,2,1)),_309_Table3,MATCH(MID($B1808,1,1),_309_Table3_ColumnLookup,0),FALSE)
+N("309"),
  IF(VALUE(LEFT($A1808,3))=310,VLOOKUP(VALUE(MID($B1808,2,1)),_310_Table3,MATCH(MID($B1808,1,1),_310_Table3_ColumnLookup,0),FALSE)
+N("310"),
  IF(AND(VALUE(LEFT($A1808,3))=311,LEN($I1808)=4),VLOOKUP($I1808,_311_Table3,MATCH($B1808,_311_Table3_ColumnLookup,0),FALSE),
  IF(AND(VALUE(LEFT($A1808,3))=311,OR($B1808="I2",$B1808="J2",$B1808="K2",$B1808="L2")),VLOOKUP('311'!$G$58,_311_Table3,MATCH(MID($B1808,1,1),_311_Table3_ColumnLookup,0),FALSE),
  IF(AND(VALUE(LEFT($A1808,3))=311,RIGHT($B1808,5)="Total"),VLOOKUP('311'!$G$59,_311_Table3,MATCH(MID($B1808,1,1),_311_Table3_ColumnLookup,0),FALSE),
  IF(VALUE(LEFT($A1808,3))=311,VLOOKUP(VALUE(MID($B1808,2,1)),_311_Table3,MATCH(MID($B1808,1,1),_311_Table3_ColumnLookup,0),FALSE)
+N("311"),
  IF(AND(VALUE(LEFT($A1808,3))=312,LEFT($G1808,10)="Unincepted",$B1808="G "),VLOOKUP(" ULO",_312_Table3,MATCH('312'!$N$16,_312_Table3_ColumnLookup,0),FALSE),
  IF(AND(VALUE(LEFT($A1808,3))=312,LEFT($G1808,10)="Unincepted",$B1808="O "),VLOOKUP(" ULO",_312_Table3,MATCH('312'!$V$16,_312_Table3_ColumnLookup,0),FALSE),
  IF(AND(VALUE(LEFT($A1808,3))=312,LEFT($G1808,10)="Unincepted",$B1808="Q "),VLOOKUP(" ULO",_312_Table3,MATCH('312'!$X$16,_312_Table3_ColumnLookup,0),FALSE),
  IF(AND(VALUE(LEFT($A1808,3))=312,LEFT($G1808,10)="Unincepted"),VLOOKUP(" ULO",_312_Table3,MATCH(LEFT($B1808,1),_312_Table3_ColumnLookup,0),FALSE),
  IF(AND(VALUE(LEFT($A1808,3))=312,LEFT($G1808,5)="Total",$B1808="G "),VLOOKUP('312'!$F$80,_312_Table3,MATCH('312'!$N$16,_312_Table3_ColumnLookup,0),FALSE),
  IF(AND(VALUE(LEFT($A1808,3))=312,LEFT($G1808,5)="Total",$B1808="O "),VLOOKUP('312'!$F$80,_312_Table3,MATCH('312'!$V$16,_312_Table3_ColumnLookup,0),FALSE),
  IF(AND(VALUE(LEFT($A1808,3))=312,LEFT($G1808,5)="Total",$B1808="Q "),VLOOKUP('312'!$F$80,_312_Table3,MATCH('312'!$X$16,_312_Table3_ColumnLookup,0),FALSE),
  IF(AND(VALUE(LEFT($A1808,3))=312,LEFT($G1808,5)="Total"),VLOOKUP('312'!$F$80,_312_Table3,MATCH(LEFT($B1808,1),_312_Table3_ColumnLookup,0),FALSE),
  IF(AND(VALUE(LEFT($A1808,3))=312,LEN($I1808)=4,$B1808="G"),VLOOKUP($I1808,_312_Table3,MATCH('312'!$N$16,_312_Table3_ColumnLookup,0),FALSE),
  IF(AND(VALUE(LEFT($A1808,3))=312,LEN($I1808)=4,$B1808="O"),VLOOKUP($I1808,_312_Table3,MATCH('312'!$V$16,_312_Table3_ColumnLookup,0),FALSE),
  IF(AND(VALUE(LEFT($A1808,3))=312,LEN($I1808)=4,$B1808="Q"),VLOOKUP($I1808,_312_Table3,MATCH('312'!$X$16,_312_Table3_ColumnLookup,0),FALSE),
  IF(AND(VALUE(LEFT($A1808,3))=312,LEN($I1808)=4),VLOOKUP($I1808,_312_Table3,MATCH(LEFT($B1808,1),_312_Table3_ColumnLookup,0),FALSE)
+N("312"),
  IF(VALUE(LEFT($A1808,3))=313,VLOOKUP(VALUE(MID($B1808,2,1)),_313_Table3,MATCH(MID($B1808,1,1),_313_Table3_ColumnLookup,0),FALSE)
+N("313"),
  IF(AND(VALUE(LEFT($A1808,3))=314,LEN($B1808)=3),VLOOKUP(VALUE(MID($B1808,2,2)),_314_Table3,MATCH(MID($B1808,1,1),_314_Table3_ColumnLookup,0),FALSE),
  IF(VALUE(LEFT($A1808,3))=314,VLOOKUP(VALUE(MID($B1808,2,1)),_314_Table3,MATCH(MID($B1808,1,1),_314_Table3_ColumnLookup,0),FALSE)
+N("314"),
""))))))))))))))))))))))))</f>
        <v>#N/A</v>
      </c>
      <c r="H1808" s="321" t="str">
        <f>IFERROR(
IF(ISERROR($D1808)=FALSE,$D1808,IF(ISERROR($E1808)=FALSE,$E1808,IF(ISERROR($F1808)=FALSE,$F1808
+N("012 checkboxes"),
IF(
IF(OR(LEFT($A1808,9)="Syndicate",LEFT($A1808,12)="NewSyndicate"),VLOOKUP($A1808,'012'!$J:$ZW,MATCH("Link to button",'012'!$J$1:$ZW$1,0),0)
+N("309 checkbox"),
IF($C1808="309 LCR Summary0",VLOOKUP("Notes990",'309'!$P:$ZZ,MATCH("Link to button",'309'!$P$1:$ZZ$1,0),0)
+N("313 checkboxes"),
IF($C1808="313 Financial Information0LcmVsScr",IF($C1808="309 LCR Summary0",VLOOKUP("LcmVsScr",'309'!$N:$ZZ,MATCH("Link to button",'309'!$N$1:$ZZ$1,0),0),
IF($C1808="313 Financial Information0LcrDocAttached",IF($C1808="309 LCR Summary0",VLOOKUP("LcrDocAttached",'309'!$N:$ZZ,MATCH("Link to button",'309'!$N$1:$ZZ$1,0),
0)))))))=1,TRUE,FALSE)
))),"")</f>
        <v/>
      </c>
    </row>
    <row r="1809" spans="1:8">
      <c r="A1809" s="237" t="e">
        <f>VLOOKUP($G1809,CSVLookups!$B:$R,MATCH(A$1,CSVLookups!$B$1:$R$1,0),FALSE)</f>
        <v>#N/A</v>
      </c>
      <c r="B1809" s="237" t="e">
        <f>VLOOKUP($G1809,CSVLookups!$B:$R,MATCH(B$1,CSVLookups!$B$1:$R$1,0),FALSE)</f>
        <v>#N/A</v>
      </c>
      <c r="C1809" s="238" t="e">
        <f t="shared" si="28"/>
        <v>#N/A</v>
      </c>
      <c r="D1809" s="238" t="e">
        <f>IF(AND(VALUE(LEFT($A1809,3))=309,LEN($B1809)=3),VLOOKUP(VALUE(MID($B1809,2,2)),_309_Table1,MATCH(MID($B1809,1,1),_309_Table1_ColumnLookup,0),FALSE),
  IF($C1809="309 LCR SummaryA",OneYearSCR,IF($C1809="309 LCR SummaryB",UltimateSCR,IF(VALUE(LEFT($A1809,3))=309,VLOOKUP(VALUE(MID($B1809,2,1)),_309_Table1,MATCH(MID($B1809,1,1),_309_Table1_ColumnLookup,0),FALSE)
+N("309"),
  IF(VALUE(LEFT($A1809,3))=310,VLOOKUP(VALUE(MID($B1809,2,1)),_310_Table1,MATCH(MID($B1809,1,1),_310_Table1_ColumnLookup,0),FALSE)
+N("310"),
  IF(AND(VALUE(LEFT($A1809,3))=311,LEN($I1809)=4),VLOOKUP($I1809,_311_Table1,MATCH($B1809,_311_Table1_ColumnLookup,0),FALSE),
  IF(AND(VALUE(LEFT($A1809,3))=311,OR($B1809="I2",$B1809="J2",$B1809="K2",$B1809="L2")),VLOOKUP('311'!$G$58,_311_Table1,MATCH(MID($B1809,1,1),_311_Table1_ColumnLookup,0),FALSE),
  IF(AND(VALUE(LEFT($A1809,3))=311,RIGHT($B1809,5)="Total"),VLOOKUP('311'!$G$59,_311_Table1,MATCH(MID($B1809,1,1),_311_Table1_ColumnLookup,0),FALSE),
  IF(VALUE(LEFT($A1809,3))=311,VLOOKUP(VALUE(MID($B1809,2,1)),_311_Table1,MATCH(MID($B1809,1,1),_311_Table1_ColumnLookup,0),FALSE)
+N("311"),
  IF(AND(VALUE(LEFT($A1809,3))=312,LEFT($G1809,10)="Unincepted",$B1809="G "),VLOOKUP(" ULO",_312_Table1,MATCH('312'!$N$16,_312_Table1_ColumnLookup,0),FALSE),
  IF(AND(VALUE(LEFT($A1809,3))=312,LEFT($G1809,10)="Unincepted",$B1809="O "),VLOOKUP(" ULO",_312_Table1,MATCH('312'!$V$16,_312_Table1_ColumnLookup,0),FALSE),
  IF(AND(VALUE(LEFT($A1809,3))=312,LEFT($G1809,10)="Unincepted",$B1809="Q "),VLOOKUP(" ULO",_312_Table1,MATCH('312'!$X$16,_312_Table1_ColumnLookup,0),FALSE),
  IF(AND(VALUE(LEFT($A1809,3))=312,LEFT($G1809,10)="Unincepted"),VLOOKUP(" ULO",_312_Table1,MATCH(LEFT($B1809,1),_312_Table1_ColumnLookup,0),FALSE),
  IF(AND(VALUE(LEFT($A1809,3))=312,LEFT($G1809,5)="Total",$B1809="G "),VLOOKUP('312'!$F$80,_312_Table1,MATCH('312'!$N$16,_312_Table1_ColumnLookup,0),FALSE),
  IF(AND(VALUE(LEFT($A1809,3))=312,LEFT($G1809,5)="Total",$B1809="O "),VLOOKUP('312'!$F$80,_312_Table1,MATCH('312'!$V$16,_312_Table1_ColumnLookup,0),FALSE),
  IF(AND(VALUE(LEFT($A1809,3))=312,LEFT($G1809,5)="Total",$B1809="Q "),VLOOKUP('312'!$F$80,_312_Table1,MATCH('312'!$X$16,_312_Table1_ColumnLookup,0),FALSE),
  IF(AND(VALUE(LEFT($A1809,3))=312,LEFT($G1809,5)="Total"),VLOOKUP('312'!$F$80,_312_Table1,MATCH(LEFT($B1809,1),_312_Table1_ColumnLookup,0),FALSE),
  IF(AND(VALUE(LEFT($A1809,3))=312,LEN($I1809)=4,$B1809="G"),VLOOKUP($I1809,_312_Table1,MATCH('312'!$N$16,_312_Table1_ColumnLookup,0),FALSE),
  IF(AND(VALUE(LEFT($A1809,3))=312,LEN($I1809)=4,$B1809="O"),VLOOKUP($I1809,_312_Table1,MATCH('312'!$V$16,_312_Table1_ColumnLookup,0),FALSE),
  IF(AND(VALUE(LEFT($A1809,3))=312,LEN($I1809)=4,$B1809="Q"),VLOOKUP($I1809,_312_Table1,MATCH('312'!$X$16,_312_Table1_ColumnLookup,0),FALSE),
  IF(AND(VALUE(LEFT($A1809,3))=312,LEN($I1809)=4),VLOOKUP($I1809,_312_Table1,MATCH(LEFT($B1809,1),_312_Table1_ColumnLookup,0),FALSE)
+N("312"),
  IF(VALUE(LEFT($A1809,3))=313,VLOOKUP(VALUE(MID($B1809,2,1)),_313_Table1,MATCH(MID($B1809,1,1),_313_Table1_ColumnLookup,0),FALSE)
+N("313"),
  IF(AND(VALUE(LEFT($A1809,3))=314,LEN($B1809)=3),VLOOKUP(VALUE(MID($B1809,2,2)),_314_Table1,MATCH(MID($B1809,1,1),_314_Table1_ColumnLookup,0),FALSE),
  IF(VALUE(LEFT($A1809,3))=314,VLOOKUP(VALUE(MID($B1809,2,1)),_314_Table1,MATCH(MID($B1809,1,1),_314_Table1_ColumnLookup,0),FALSE)
+N("314"),
""))))))))))))))))))))))))</f>
        <v>#N/A</v>
      </c>
      <c r="E1809" s="238" t="e">
        <f>IF(AND(VALUE(LEFT($A1809,3))=309,LEN($B1809)=3),VLOOKUP(VALUE(MID($B1809,2,2)),_309_Table2,MATCH(MID($B1809,1,1),_309_Table2_ColumnLookup,0),FALSE),
  IF($C1809="309 LCR SummaryA",OneYearSCR,IF($C1809="309 LCR SummaryB",UltimateSCR,IF(VALUE(LEFT($A1809,3))=309,VLOOKUP(VALUE(MID($B1809,2,1)),_309_Table2,MATCH(MID($B1809,1,1),_309_Table2_ColumnLookup,0),FALSE)
+N("309"),
  IF(VALUE(LEFT($A1809,3))=310,VLOOKUP(VALUE(MID($B1809,2,1)),_310_Table2,MATCH(MID($B1809,1,1),_310_Table2_ColumnLookup,0),FALSE)
+N("310"),
  IF(AND(VALUE(LEFT($A1809,3))=311,LEN($I1809)=4),VLOOKUP($I1809,_311_Table2,MATCH($B1809,_311_Table2_ColumnLookup,0),FALSE),
  IF(AND(VALUE(LEFT($A1809,3))=311,OR($B1809="I2",$B1809="J2",$B1809="K2",$B1809="L2")),VLOOKUP('311'!$G$58,_311_Table2,MATCH(MID($B1809,1,1),_311_Table2_ColumnLookup,0),FALSE),
  IF(AND(VALUE(LEFT($A1809,3))=311,RIGHT($B1809,5)="Total"),VLOOKUP('311'!$G$59,_311_Table2,MATCH(MID($B1809,1,1),_311_Table2_ColumnLookup,0),FALSE),
  IF(VALUE(LEFT($A1809,3))=311,VLOOKUP(VALUE(MID($B1809,2,1)),_311_Table2,MATCH(MID($B1809,1,1),_311_Table2_ColumnLookup,0),FALSE)
+N("311"),
  IF(AND(VALUE(LEFT($A1809,3))=312,LEFT($G1809,10)="Unincepted",$B1809="G "),VLOOKUP(" ULO",_312_Table2,MATCH('312'!$N$16,_312_Table2_ColumnLookup,0),FALSE),
  IF(AND(VALUE(LEFT($A1809,3))=312,LEFT($G1809,10)="Unincepted",$B1809="O "),VLOOKUP(" ULO",_312_Table2,MATCH('312'!$V$16,_312_Table2_ColumnLookup,0),FALSE),
  IF(AND(VALUE(LEFT($A1809,3))=312,LEFT($G1809,10)="Unincepted",$B1809="Q "),VLOOKUP(" ULO",_312_Table2,MATCH('312'!$X$16,_312_Table2_ColumnLookup,0),FALSE),
  IF(AND(VALUE(LEFT($A1809,3))=312,LEFT($G1809,10)="Unincepted"),VLOOKUP(" ULO",_312_Table2,MATCH(LEFT($B1809,1),_312_Table2_ColumnLookup,0),FALSE),
  IF(AND(VALUE(LEFT($A1809,3))=312,LEFT($G1809,5)="Total",$B1809="G "),VLOOKUP('312'!$F$80,_312_Table2,MATCH('312'!$N$16,_312_Table2_ColumnLookup,0),FALSE),
  IF(AND(VALUE(LEFT($A1809,3))=312,LEFT($G1809,5)="Total",$B1809="O "),VLOOKUP('312'!$F$80,_312_Table2,MATCH('312'!$V$16,_312_Table2_ColumnLookup,0),FALSE),
  IF(AND(VALUE(LEFT($A1809,3))=312,LEFT($G1809,5)="Total",$B1809="Q "),VLOOKUP('312'!$F$80,_312_Table2,MATCH('312'!$X$16,_312_Table2_ColumnLookup,0),FALSE),
  IF(AND(VALUE(LEFT($A1809,3))=312,LEFT($G1809,5)="Total"),VLOOKUP('312'!$F$80,_312_Table2,MATCH(LEFT($B1809,1),_312_Table2_ColumnLookup,0),FALSE),
  IF(AND(VALUE(LEFT($A1809,3))=312,LEN($I1809)=4,$B1809="G"),VLOOKUP($I1809,_312_Table2,MATCH('312'!$N$16,_312_Table2_ColumnLookup,0),FALSE),
  IF(AND(VALUE(LEFT($A1809,3))=312,LEN($I1809)=4,$B1809="O"),VLOOKUP($I1809,_312_Table2,MATCH('312'!$V$16,_312_Table2_ColumnLookup,0),FALSE),
  IF(AND(VALUE(LEFT($A1809,3))=312,LEN($I1809)=4,$B1809="Q"),VLOOKUP($I1809,_312_Table2,MATCH('312'!$X$16,_312_Table2_ColumnLookup,0),FALSE),
  IF(AND(VALUE(LEFT($A1809,3))=312,LEN($I1809)=4),VLOOKUP($I1809,_312_Table2,MATCH(LEFT($B1809,1),_312_Table2_ColumnLookup,0),FALSE)
+N("312"),
  IF(VALUE(LEFT($A1809,3))=313,VLOOKUP(VALUE(MID($B1809,2,1)),_313_Table2,MATCH(MID($B1809,1,1),_313_Table2_ColumnLookup,0),FALSE)
+N("313"),
  IF(AND(VALUE(LEFT($A1809,3))=314,LEN($B1809)=3),VLOOKUP(VALUE(MID($B1809,2,2)),_314_Table2,MATCH(MID($B1809,1,1),_314_Table2_ColumnLookup,0),FALSE),
  IF(VALUE(LEFT($A1809,3))=314,VLOOKUP(VALUE(MID($B1809,2,1)),_314_Table2,MATCH(MID($B1809,1,1),_314_Table2_ColumnLookup,0),FALSE)
+N("314"),
""))))))))))))))))))))))))</f>
        <v>#N/A</v>
      </c>
      <c r="F1809" s="238" t="e">
        <f>IF(AND(VALUE(LEFT($A1809,3))=309,LEN($B1809)=3),VLOOKUP(VALUE(MID($B1809,2,2)),_309_Table3,MATCH(MID($B1809,1,1),_309_Table3_ColumnLookup,0),FALSE),
  IF($C1809="309 LCR SummaryA",OneYearSCR,IF($C1809="309 LCR SummaryB",UltimateSCR,IF(VALUE(LEFT($A1809,3))=309,VLOOKUP(VALUE(MID($B1809,2,1)),_309_Table3,MATCH(MID($B1809,1,1),_309_Table3_ColumnLookup,0),FALSE)
+N("309"),
  IF(VALUE(LEFT($A1809,3))=310,VLOOKUP(VALUE(MID($B1809,2,1)),_310_Table3,MATCH(MID($B1809,1,1),_310_Table3_ColumnLookup,0),FALSE)
+N("310"),
  IF(AND(VALUE(LEFT($A1809,3))=311,LEN($I1809)=4),VLOOKUP($I1809,_311_Table3,MATCH($B1809,_311_Table3_ColumnLookup,0),FALSE),
  IF(AND(VALUE(LEFT($A1809,3))=311,OR($B1809="I2",$B1809="J2",$B1809="K2",$B1809="L2")),VLOOKUP('311'!$G$58,_311_Table3,MATCH(MID($B1809,1,1),_311_Table3_ColumnLookup,0),FALSE),
  IF(AND(VALUE(LEFT($A1809,3))=311,RIGHT($B1809,5)="Total"),VLOOKUP('311'!$G$59,_311_Table3,MATCH(MID($B1809,1,1),_311_Table3_ColumnLookup,0),FALSE),
  IF(VALUE(LEFT($A1809,3))=311,VLOOKUP(VALUE(MID($B1809,2,1)),_311_Table3,MATCH(MID($B1809,1,1),_311_Table3_ColumnLookup,0),FALSE)
+N("311"),
  IF(AND(VALUE(LEFT($A1809,3))=312,LEFT($G1809,10)="Unincepted",$B1809="G "),VLOOKUP(" ULO",_312_Table3,MATCH('312'!$N$16,_312_Table3_ColumnLookup,0),FALSE),
  IF(AND(VALUE(LEFT($A1809,3))=312,LEFT($G1809,10)="Unincepted",$B1809="O "),VLOOKUP(" ULO",_312_Table3,MATCH('312'!$V$16,_312_Table3_ColumnLookup,0),FALSE),
  IF(AND(VALUE(LEFT($A1809,3))=312,LEFT($G1809,10)="Unincepted",$B1809="Q "),VLOOKUP(" ULO",_312_Table3,MATCH('312'!$X$16,_312_Table3_ColumnLookup,0),FALSE),
  IF(AND(VALUE(LEFT($A1809,3))=312,LEFT($G1809,10)="Unincepted"),VLOOKUP(" ULO",_312_Table3,MATCH(LEFT($B1809,1),_312_Table3_ColumnLookup,0),FALSE),
  IF(AND(VALUE(LEFT($A1809,3))=312,LEFT($G1809,5)="Total",$B1809="G "),VLOOKUP('312'!$F$80,_312_Table3,MATCH('312'!$N$16,_312_Table3_ColumnLookup,0),FALSE),
  IF(AND(VALUE(LEFT($A1809,3))=312,LEFT($G1809,5)="Total",$B1809="O "),VLOOKUP('312'!$F$80,_312_Table3,MATCH('312'!$V$16,_312_Table3_ColumnLookup,0),FALSE),
  IF(AND(VALUE(LEFT($A1809,3))=312,LEFT($G1809,5)="Total",$B1809="Q "),VLOOKUP('312'!$F$80,_312_Table3,MATCH('312'!$X$16,_312_Table3_ColumnLookup,0),FALSE),
  IF(AND(VALUE(LEFT($A1809,3))=312,LEFT($G1809,5)="Total"),VLOOKUP('312'!$F$80,_312_Table3,MATCH(LEFT($B1809,1),_312_Table3_ColumnLookup,0),FALSE),
  IF(AND(VALUE(LEFT($A1809,3))=312,LEN($I1809)=4,$B1809="G"),VLOOKUP($I1809,_312_Table3,MATCH('312'!$N$16,_312_Table3_ColumnLookup,0),FALSE),
  IF(AND(VALUE(LEFT($A1809,3))=312,LEN($I1809)=4,$B1809="O"),VLOOKUP($I1809,_312_Table3,MATCH('312'!$V$16,_312_Table3_ColumnLookup,0),FALSE),
  IF(AND(VALUE(LEFT($A1809,3))=312,LEN($I1809)=4,$B1809="Q"),VLOOKUP($I1809,_312_Table3,MATCH('312'!$X$16,_312_Table3_ColumnLookup,0),FALSE),
  IF(AND(VALUE(LEFT($A1809,3))=312,LEN($I1809)=4),VLOOKUP($I1809,_312_Table3,MATCH(LEFT($B1809,1),_312_Table3_ColumnLookup,0),FALSE)
+N("312"),
  IF(VALUE(LEFT($A1809,3))=313,VLOOKUP(VALUE(MID($B1809,2,1)),_313_Table3,MATCH(MID($B1809,1,1),_313_Table3_ColumnLookup,0),FALSE)
+N("313"),
  IF(AND(VALUE(LEFT($A1809,3))=314,LEN($B1809)=3),VLOOKUP(VALUE(MID($B1809,2,2)),_314_Table3,MATCH(MID($B1809,1,1),_314_Table3_ColumnLookup,0),FALSE),
  IF(VALUE(LEFT($A1809,3))=314,VLOOKUP(VALUE(MID($B1809,2,1)),_314_Table3,MATCH(MID($B1809,1,1),_314_Table3_ColumnLookup,0),FALSE)
+N("314"),
""))))))))))))))))))))))))</f>
        <v>#N/A</v>
      </c>
      <c r="H1809" s="321" t="str">
        <f>IFERROR(
IF(ISERROR($D1809)=FALSE,$D1809,IF(ISERROR($E1809)=FALSE,$E1809,IF(ISERROR($F1809)=FALSE,$F1809
+N("012 checkboxes"),
IF(
IF(OR(LEFT($A1809,9)="Syndicate",LEFT($A1809,12)="NewSyndicate"),VLOOKUP($A1809,'012'!$J:$ZW,MATCH("Link to button",'012'!$J$1:$ZW$1,0),0)
+N("309 checkbox"),
IF($C1809="309 LCR Summary0",VLOOKUP("Notes990",'309'!$P:$ZZ,MATCH("Link to button",'309'!$P$1:$ZZ$1,0),0)
+N("313 checkboxes"),
IF($C1809="313 Financial Information0LcmVsScr",IF($C1809="309 LCR Summary0",VLOOKUP("LcmVsScr",'309'!$N:$ZZ,MATCH("Link to button",'309'!$N$1:$ZZ$1,0),0),
IF($C1809="313 Financial Information0LcrDocAttached",IF($C1809="309 LCR Summary0",VLOOKUP("LcrDocAttached",'309'!$N:$ZZ,MATCH("Link to button",'309'!$N$1:$ZZ$1,0),
0)))))))=1,TRUE,FALSE)
))),"")</f>
        <v/>
      </c>
    </row>
    <row r="1810" spans="1:8">
      <c r="A1810" s="237" t="e">
        <f>VLOOKUP($G1810,CSVLookups!$B:$R,MATCH(A$1,CSVLookups!$B$1:$R$1,0),FALSE)</f>
        <v>#N/A</v>
      </c>
      <c r="B1810" s="237" t="e">
        <f>VLOOKUP($G1810,CSVLookups!$B:$R,MATCH(B$1,CSVLookups!$B$1:$R$1,0),FALSE)</f>
        <v>#N/A</v>
      </c>
      <c r="C1810" s="238" t="e">
        <f t="shared" si="28"/>
        <v>#N/A</v>
      </c>
      <c r="D1810" s="238" t="e">
        <f>IF(AND(VALUE(LEFT($A1810,3))=309,LEN($B1810)=3),VLOOKUP(VALUE(MID($B1810,2,2)),_309_Table1,MATCH(MID($B1810,1,1),_309_Table1_ColumnLookup,0),FALSE),
  IF($C1810="309 LCR SummaryA",OneYearSCR,IF($C1810="309 LCR SummaryB",UltimateSCR,IF(VALUE(LEFT($A1810,3))=309,VLOOKUP(VALUE(MID($B1810,2,1)),_309_Table1,MATCH(MID($B1810,1,1),_309_Table1_ColumnLookup,0),FALSE)
+N("309"),
  IF(VALUE(LEFT($A1810,3))=310,VLOOKUP(VALUE(MID($B1810,2,1)),_310_Table1,MATCH(MID($B1810,1,1),_310_Table1_ColumnLookup,0),FALSE)
+N("310"),
  IF(AND(VALUE(LEFT($A1810,3))=311,LEN($I1810)=4),VLOOKUP($I1810,_311_Table1,MATCH($B1810,_311_Table1_ColumnLookup,0),FALSE),
  IF(AND(VALUE(LEFT($A1810,3))=311,OR($B1810="I2",$B1810="J2",$B1810="K2",$B1810="L2")),VLOOKUP('311'!$G$58,_311_Table1,MATCH(MID($B1810,1,1),_311_Table1_ColumnLookup,0),FALSE),
  IF(AND(VALUE(LEFT($A1810,3))=311,RIGHT($B1810,5)="Total"),VLOOKUP('311'!$G$59,_311_Table1,MATCH(MID($B1810,1,1),_311_Table1_ColumnLookup,0),FALSE),
  IF(VALUE(LEFT($A1810,3))=311,VLOOKUP(VALUE(MID($B1810,2,1)),_311_Table1,MATCH(MID($B1810,1,1),_311_Table1_ColumnLookup,0),FALSE)
+N("311"),
  IF(AND(VALUE(LEFT($A1810,3))=312,LEFT($G1810,10)="Unincepted",$B1810="G "),VLOOKUP(" ULO",_312_Table1,MATCH('312'!$N$16,_312_Table1_ColumnLookup,0),FALSE),
  IF(AND(VALUE(LEFT($A1810,3))=312,LEFT($G1810,10)="Unincepted",$B1810="O "),VLOOKUP(" ULO",_312_Table1,MATCH('312'!$V$16,_312_Table1_ColumnLookup,0),FALSE),
  IF(AND(VALUE(LEFT($A1810,3))=312,LEFT($G1810,10)="Unincepted",$B1810="Q "),VLOOKUP(" ULO",_312_Table1,MATCH('312'!$X$16,_312_Table1_ColumnLookup,0),FALSE),
  IF(AND(VALUE(LEFT($A1810,3))=312,LEFT($G1810,10)="Unincepted"),VLOOKUP(" ULO",_312_Table1,MATCH(LEFT($B1810,1),_312_Table1_ColumnLookup,0),FALSE),
  IF(AND(VALUE(LEFT($A1810,3))=312,LEFT($G1810,5)="Total",$B1810="G "),VLOOKUP('312'!$F$80,_312_Table1,MATCH('312'!$N$16,_312_Table1_ColumnLookup,0),FALSE),
  IF(AND(VALUE(LEFT($A1810,3))=312,LEFT($G1810,5)="Total",$B1810="O "),VLOOKUP('312'!$F$80,_312_Table1,MATCH('312'!$V$16,_312_Table1_ColumnLookup,0),FALSE),
  IF(AND(VALUE(LEFT($A1810,3))=312,LEFT($G1810,5)="Total",$B1810="Q "),VLOOKUP('312'!$F$80,_312_Table1,MATCH('312'!$X$16,_312_Table1_ColumnLookup,0),FALSE),
  IF(AND(VALUE(LEFT($A1810,3))=312,LEFT($G1810,5)="Total"),VLOOKUP('312'!$F$80,_312_Table1,MATCH(LEFT($B1810,1),_312_Table1_ColumnLookup,0),FALSE),
  IF(AND(VALUE(LEFT($A1810,3))=312,LEN($I1810)=4,$B1810="G"),VLOOKUP($I1810,_312_Table1,MATCH('312'!$N$16,_312_Table1_ColumnLookup,0),FALSE),
  IF(AND(VALUE(LEFT($A1810,3))=312,LEN($I1810)=4,$B1810="O"),VLOOKUP($I1810,_312_Table1,MATCH('312'!$V$16,_312_Table1_ColumnLookup,0),FALSE),
  IF(AND(VALUE(LEFT($A1810,3))=312,LEN($I1810)=4,$B1810="Q"),VLOOKUP($I1810,_312_Table1,MATCH('312'!$X$16,_312_Table1_ColumnLookup,0),FALSE),
  IF(AND(VALUE(LEFT($A1810,3))=312,LEN($I1810)=4),VLOOKUP($I1810,_312_Table1,MATCH(LEFT($B1810,1),_312_Table1_ColumnLookup,0),FALSE)
+N("312"),
  IF(VALUE(LEFT($A1810,3))=313,VLOOKUP(VALUE(MID($B1810,2,1)),_313_Table1,MATCH(MID($B1810,1,1),_313_Table1_ColumnLookup,0),FALSE)
+N("313"),
  IF(AND(VALUE(LEFT($A1810,3))=314,LEN($B1810)=3),VLOOKUP(VALUE(MID($B1810,2,2)),_314_Table1,MATCH(MID($B1810,1,1),_314_Table1_ColumnLookup,0),FALSE),
  IF(VALUE(LEFT($A1810,3))=314,VLOOKUP(VALUE(MID($B1810,2,1)),_314_Table1,MATCH(MID($B1810,1,1),_314_Table1_ColumnLookup,0),FALSE)
+N("314"),
""))))))))))))))))))))))))</f>
        <v>#N/A</v>
      </c>
      <c r="E1810" s="238" t="e">
        <f>IF(AND(VALUE(LEFT($A1810,3))=309,LEN($B1810)=3),VLOOKUP(VALUE(MID($B1810,2,2)),_309_Table2,MATCH(MID($B1810,1,1),_309_Table2_ColumnLookup,0),FALSE),
  IF($C1810="309 LCR SummaryA",OneYearSCR,IF($C1810="309 LCR SummaryB",UltimateSCR,IF(VALUE(LEFT($A1810,3))=309,VLOOKUP(VALUE(MID($B1810,2,1)),_309_Table2,MATCH(MID($B1810,1,1),_309_Table2_ColumnLookup,0),FALSE)
+N("309"),
  IF(VALUE(LEFT($A1810,3))=310,VLOOKUP(VALUE(MID($B1810,2,1)),_310_Table2,MATCH(MID($B1810,1,1),_310_Table2_ColumnLookup,0),FALSE)
+N("310"),
  IF(AND(VALUE(LEFT($A1810,3))=311,LEN($I1810)=4),VLOOKUP($I1810,_311_Table2,MATCH($B1810,_311_Table2_ColumnLookup,0),FALSE),
  IF(AND(VALUE(LEFT($A1810,3))=311,OR($B1810="I2",$B1810="J2",$B1810="K2",$B1810="L2")),VLOOKUP('311'!$G$58,_311_Table2,MATCH(MID($B1810,1,1),_311_Table2_ColumnLookup,0),FALSE),
  IF(AND(VALUE(LEFT($A1810,3))=311,RIGHT($B1810,5)="Total"),VLOOKUP('311'!$G$59,_311_Table2,MATCH(MID($B1810,1,1),_311_Table2_ColumnLookup,0),FALSE),
  IF(VALUE(LEFT($A1810,3))=311,VLOOKUP(VALUE(MID($B1810,2,1)),_311_Table2,MATCH(MID($B1810,1,1),_311_Table2_ColumnLookup,0),FALSE)
+N("311"),
  IF(AND(VALUE(LEFT($A1810,3))=312,LEFT($G1810,10)="Unincepted",$B1810="G "),VLOOKUP(" ULO",_312_Table2,MATCH('312'!$N$16,_312_Table2_ColumnLookup,0),FALSE),
  IF(AND(VALUE(LEFT($A1810,3))=312,LEFT($G1810,10)="Unincepted",$B1810="O "),VLOOKUP(" ULO",_312_Table2,MATCH('312'!$V$16,_312_Table2_ColumnLookup,0),FALSE),
  IF(AND(VALUE(LEFT($A1810,3))=312,LEFT($G1810,10)="Unincepted",$B1810="Q "),VLOOKUP(" ULO",_312_Table2,MATCH('312'!$X$16,_312_Table2_ColumnLookup,0),FALSE),
  IF(AND(VALUE(LEFT($A1810,3))=312,LEFT($G1810,10)="Unincepted"),VLOOKUP(" ULO",_312_Table2,MATCH(LEFT($B1810,1),_312_Table2_ColumnLookup,0),FALSE),
  IF(AND(VALUE(LEFT($A1810,3))=312,LEFT($G1810,5)="Total",$B1810="G "),VLOOKUP('312'!$F$80,_312_Table2,MATCH('312'!$N$16,_312_Table2_ColumnLookup,0),FALSE),
  IF(AND(VALUE(LEFT($A1810,3))=312,LEFT($G1810,5)="Total",$B1810="O "),VLOOKUP('312'!$F$80,_312_Table2,MATCH('312'!$V$16,_312_Table2_ColumnLookup,0),FALSE),
  IF(AND(VALUE(LEFT($A1810,3))=312,LEFT($G1810,5)="Total",$B1810="Q "),VLOOKUP('312'!$F$80,_312_Table2,MATCH('312'!$X$16,_312_Table2_ColumnLookup,0),FALSE),
  IF(AND(VALUE(LEFT($A1810,3))=312,LEFT($G1810,5)="Total"),VLOOKUP('312'!$F$80,_312_Table2,MATCH(LEFT($B1810,1),_312_Table2_ColumnLookup,0),FALSE),
  IF(AND(VALUE(LEFT($A1810,3))=312,LEN($I1810)=4,$B1810="G"),VLOOKUP($I1810,_312_Table2,MATCH('312'!$N$16,_312_Table2_ColumnLookup,0),FALSE),
  IF(AND(VALUE(LEFT($A1810,3))=312,LEN($I1810)=4,$B1810="O"),VLOOKUP($I1810,_312_Table2,MATCH('312'!$V$16,_312_Table2_ColumnLookup,0),FALSE),
  IF(AND(VALUE(LEFT($A1810,3))=312,LEN($I1810)=4,$B1810="Q"),VLOOKUP($I1810,_312_Table2,MATCH('312'!$X$16,_312_Table2_ColumnLookup,0),FALSE),
  IF(AND(VALUE(LEFT($A1810,3))=312,LEN($I1810)=4),VLOOKUP($I1810,_312_Table2,MATCH(LEFT($B1810,1),_312_Table2_ColumnLookup,0),FALSE)
+N("312"),
  IF(VALUE(LEFT($A1810,3))=313,VLOOKUP(VALUE(MID($B1810,2,1)),_313_Table2,MATCH(MID($B1810,1,1),_313_Table2_ColumnLookup,0),FALSE)
+N("313"),
  IF(AND(VALUE(LEFT($A1810,3))=314,LEN($B1810)=3),VLOOKUP(VALUE(MID($B1810,2,2)),_314_Table2,MATCH(MID($B1810,1,1),_314_Table2_ColumnLookup,0),FALSE),
  IF(VALUE(LEFT($A1810,3))=314,VLOOKUP(VALUE(MID($B1810,2,1)),_314_Table2,MATCH(MID($B1810,1,1),_314_Table2_ColumnLookup,0),FALSE)
+N("314"),
""))))))))))))))))))))))))</f>
        <v>#N/A</v>
      </c>
      <c r="F1810" s="238" t="e">
        <f>IF(AND(VALUE(LEFT($A1810,3))=309,LEN($B1810)=3),VLOOKUP(VALUE(MID($B1810,2,2)),_309_Table3,MATCH(MID($B1810,1,1),_309_Table3_ColumnLookup,0),FALSE),
  IF($C1810="309 LCR SummaryA",OneYearSCR,IF($C1810="309 LCR SummaryB",UltimateSCR,IF(VALUE(LEFT($A1810,3))=309,VLOOKUP(VALUE(MID($B1810,2,1)),_309_Table3,MATCH(MID($B1810,1,1),_309_Table3_ColumnLookup,0),FALSE)
+N("309"),
  IF(VALUE(LEFT($A1810,3))=310,VLOOKUP(VALUE(MID($B1810,2,1)),_310_Table3,MATCH(MID($B1810,1,1),_310_Table3_ColumnLookup,0),FALSE)
+N("310"),
  IF(AND(VALUE(LEFT($A1810,3))=311,LEN($I1810)=4),VLOOKUP($I1810,_311_Table3,MATCH($B1810,_311_Table3_ColumnLookup,0),FALSE),
  IF(AND(VALUE(LEFT($A1810,3))=311,OR($B1810="I2",$B1810="J2",$B1810="K2",$B1810="L2")),VLOOKUP('311'!$G$58,_311_Table3,MATCH(MID($B1810,1,1),_311_Table3_ColumnLookup,0),FALSE),
  IF(AND(VALUE(LEFT($A1810,3))=311,RIGHT($B1810,5)="Total"),VLOOKUP('311'!$G$59,_311_Table3,MATCH(MID($B1810,1,1),_311_Table3_ColumnLookup,0),FALSE),
  IF(VALUE(LEFT($A1810,3))=311,VLOOKUP(VALUE(MID($B1810,2,1)),_311_Table3,MATCH(MID($B1810,1,1),_311_Table3_ColumnLookup,0),FALSE)
+N("311"),
  IF(AND(VALUE(LEFT($A1810,3))=312,LEFT($G1810,10)="Unincepted",$B1810="G "),VLOOKUP(" ULO",_312_Table3,MATCH('312'!$N$16,_312_Table3_ColumnLookup,0),FALSE),
  IF(AND(VALUE(LEFT($A1810,3))=312,LEFT($G1810,10)="Unincepted",$B1810="O "),VLOOKUP(" ULO",_312_Table3,MATCH('312'!$V$16,_312_Table3_ColumnLookup,0),FALSE),
  IF(AND(VALUE(LEFT($A1810,3))=312,LEFT($G1810,10)="Unincepted",$B1810="Q "),VLOOKUP(" ULO",_312_Table3,MATCH('312'!$X$16,_312_Table3_ColumnLookup,0),FALSE),
  IF(AND(VALUE(LEFT($A1810,3))=312,LEFT($G1810,10)="Unincepted"),VLOOKUP(" ULO",_312_Table3,MATCH(LEFT($B1810,1),_312_Table3_ColumnLookup,0),FALSE),
  IF(AND(VALUE(LEFT($A1810,3))=312,LEFT($G1810,5)="Total",$B1810="G "),VLOOKUP('312'!$F$80,_312_Table3,MATCH('312'!$N$16,_312_Table3_ColumnLookup,0),FALSE),
  IF(AND(VALUE(LEFT($A1810,3))=312,LEFT($G1810,5)="Total",$B1810="O "),VLOOKUP('312'!$F$80,_312_Table3,MATCH('312'!$V$16,_312_Table3_ColumnLookup,0),FALSE),
  IF(AND(VALUE(LEFT($A1810,3))=312,LEFT($G1810,5)="Total",$B1810="Q "),VLOOKUP('312'!$F$80,_312_Table3,MATCH('312'!$X$16,_312_Table3_ColumnLookup,0),FALSE),
  IF(AND(VALUE(LEFT($A1810,3))=312,LEFT($G1810,5)="Total"),VLOOKUP('312'!$F$80,_312_Table3,MATCH(LEFT($B1810,1),_312_Table3_ColumnLookup,0),FALSE),
  IF(AND(VALUE(LEFT($A1810,3))=312,LEN($I1810)=4,$B1810="G"),VLOOKUP($I1810,_312_Table3,MATCH('312'!$N$16,_312_Table3_ColumnLookup,0),FALSE),
  IF(AND(VALUE(LEFT($A1810,3))=312,LEN($I1810)=4,$B1810="O"),VLOOKUP($I1810,_312_Table3,MATCH('312'!$V$16,_312_Table3_ColumnLookup,0),FALSE),
  IF(AND(VALUE(LEFT($A1810,3))=312,LEN($I1810)=4,$B1810="Q"),VLOOKUP($I1810,_312_Table3,MATCH('312'!$X$16,_312_Table3_ColumnLookup,0),FALSE),
  IF(AND(VALUE(LEFT($A1810,3))=312,LEN($I1810)=4),VLOOKUP($I1810,_312_Table3,MATCH(LEFT($B1810,1),_312_Table3_ColumnLookup,0),FALSE)
+N("312"),
  IF(VALUE(LEFT($A1810,3))=313,VLOOKUP(VALUE(MID($B1810,2,1)),_313_Table3,MATCH(MID($B1810,1,1),_313_Table3_ColumnLookup,0),FALSE)
+N("313"),
  IF(AND(VALUE(LEFT($A1810,3))=314,LEN($B1810)=3),VLOOKUP(VALUE(MID($B1810,2,2)),_314_Table3,MATCH(MID($B1810,1,1),_314_Table3_ColumnLookup,0),FALSE),
  IF(VALUE(LEFT($A1810,3))=314,VLOOKUP(VALUE(MID($B1810,2,1)),_314_Table3,MATCH(MID($B1810,1,1),_314_Table3_ColumnLookup,0),FALSE)
+N("314"),
""))))))))))))))))))))))))</f>
        <v>#N/A</v>
      </c>
      <c r="H1810" s="321" t="str">
        <f>IFERROR(
IF(ISERROR($D1810)=FALSE,$D1810,IF(ISERROR($E1810)=FALSE,$E1810,IF(ISERROR($F1810)=FALSE,$F1810
+N("012 checkboxes"),
IF(
IF(OR(LEFT($A1810,9)="Syndicate",LEFT($A1810,12)="NewSyndicate"),VLOOKUP($A1810,'012'!$J:$ZW,MATCH("Link to button",'012'!$J$1:$ZW$1,0),0)
+N("309 checkbox"),
IF($C1810="309 LCR Summary0",VLOOKUP("Notes990",'309'!$P:$ZZ,MATCH("Link to button",'309'!$P$1:$ZZ$1,0),0)
+N("313 checkboxes"),
IF($C1810="313 Financial Information0LcmVsScr",IF($C1810="309 LCR Summary0",VLOOKUP("LcmVsScr",'309'!$N:$ZZ,MATCH("Link to button",'309'!$N$1:$ZZ$1,0),0),
IF($C1810="313 Financial Information0LcrDocAttached",IF($C1810="309 LCR Summary0",VLOOKUP("LcrDocAttached",'309'!$N:$ZZ,MATCH("Link to button",'309'!$N$1:$ZZ$1,0),
0)))))))=1,TRUE,FALSE)
))),"")</f>
        <v/>
      </c>
    </row>
    <row r="1811" spans="1:8">
      <c r="A1811" s="237" t="e">
        <f>VLOOKUP($G1811,CSVLookups!$B:$R,MATCH(A$1,CSVLookups!$B$1:$R$1,0),FALSE)</f>
        <v>#N/A</v>
      </c>
      <c r="B1811" s="237" t="e">
        <f>VLOOKUP($G1811,CSVLookups!$B:$R,MATCH(B$1,CSVLookups!$B$1:$R$1,0),FALSE)</f>
        <v>#N/A</v>
      </c>
      <c r="C1811" s="238" t="e">
        <f t="shared" si="28"/>
        <v>#N/A</v>
      </c>
      <c r="D1811" s="238" t="e">
        <f>IF(AND(VALUE(LEFT($A1811,3))=309,LEN($B1811)=3),VLOOKUP(VALUE(MID($B1811,2,2)),_309_Table1,MATCH(MID($B1811,1,1),_309_Table1_ColumnLookup,0),FALSE),
  IF($C1811="309 LCR SummaryA",OneYearSCR,IF($C1811="309 LCR SummaryB",UltimateSCR,IF(VALUE(LEFT($A1811,3))=309,VLOOKUP(VALUE(MID($B1811,2,1)),_309_Table1,MATCH(MID($B1811,1,1),_309_Table1_ColumnLookup,0),FALSE)
+N("309"),
  IF(VALUE(LEFT($A1811,3))=310,VLOOKUP(VALUE(MID($B1811,2,1)),_310_Table1,MATCH(MID($B1811,1,1),_310_Table1_ColumnLookup,0),FALSE)
+N("310"),
  IF(AND(VALUE(LEFT($A1811,3))=311,LEN($I1811)=4),VLOOKUP($I1811,_311_Table1,MATCH($B1811,_311_Table1_ColumnLookup,0),FALSE),
  IF(AND(VALUE(LEFT($A1811,3))=311,OR($B1811="I2",$B1811="J2",$B1811="K2",$B1811="L2")),VLOOKUP('311'!$G$58,_311_Table1,MATCH(MID($B1811,1,1),_311_Table1_ColumnLookup,0),FALSE),
  IF(AND(VALUE(LEFT($A1811,3))=311,RIGHT($B1811,5)="Total"),VLOOKUP('311'!$G$59,_311_Table1,MATCH(MID($B1811,1,1),_311_Table1_ColumnLookup,0),FALSE),
  IF(VALUE(LEFT($A1811,3))=311,VLOOKUP(VALUE(MID($B1811,2,1)),_311_Table1,MATCH(MID($B1811,1,1),_311_Table1_ColumnLookup,0),FALSE)
+N("311"),
  IF(AND(VALUE(LEFT($A1811,3))=312,LEFT($G1811,10)="Unincepted",$B1811="G "),VLOOKUP(" ULO",_312_Table1,MATCH('312'!$N$16,_312_Table1_ColumnLookup,0),FALSE),
  IF(AND(VALUE(LEFT($A1811,3))=312,LEFT($G1811,10)="Unincepted",$B1811="O "),VLOOKUP(" ULO",_312_Table1,MATCH('312'!$V$16,_312_Table1_ColumnLookup,0),FALSE),
  IF(AND(VALUE(LEFT($A1811,3))=312,LEFT($G1811,10)="Unincepted",$B1811="Q "),VLOOKUP(" ULO",_312_Table1,MATCH('312'!$X$16,_312_Table1_ColumnLookup,0),FALSE),
  IF(AND(VALUE(LEFT($A1811,3))=312,LEFT($G1811,10)="Unincepted"),VLOOKUP(" ULO",_312_Table1,MATCH(LEFT($B1811,1),_312_Table1_ColumnLookup,0),FALSE),
  IF(AND(VALUE(LEFT($A1811,3))=312,LEFT($G1811,5)="Total",$B1811="G "),VLOOKUP('312'!$F$80,_312_Table1,MATCH('312'!$N$16,_312_Table1_ColumnLookup,0),FALSE),
  IF(AND(VALUE(LEFT($A1811,3))=312,LEFT($G1811,5)="Total",$B1811="O "),VLOOKUP('312'!$F$80,_312_Table1,MATCH('312'!$V$16,_312_Table1_ColumnLookup,0),FALSE),
  IF(AND(VALUE(LEFT($A1811,3))=312,LEFT($G1811,5)="Total",$B1811="Q "),VLOOKUP('312'!$F$80,_312_Table1,MATCH('312'!$X$16,_312_Table1_ColumnLookup,0),FALSE),
  IF(AND(VALUE(LEFT($A1811,3))=312,LEFT($G1811,5)="Total"),VLOOKUP('312'!$F$80,_312_Table1,MATCH(LEFT($B1811,1),_312_Table1_ColumnLookup,0),FALSE),
  IF(AND(VALUE(LEFT($A1811,3))=312,LEN($I1811)=4,$B1811="G"),VLOOKUP($I1811,_312_Table1,MATCH('312'!$N$16,_312_Table1_ColumnLookup,0),FALSE),
  IF(AND(VALUE(LEFT($A1811,3))=312,LEN($I1811)=4,$B1811="O"),VLOOKUP($I1811,_312_Table1,MATCH('312'!$V$16,_312_Table1_ColumnLookup,0),FALSE),
  IF(AND(VALUE(LEFT($A1811,3))=312,LEN($I1811)=4,$B1811="Q"),VLOOKUP($I1811,_312_Table1,MATCH('312'!$X$16,_312_Table1_ColumnLookup,0),FALSE),
  IF(AND(VALUE(LEFT($A1811,3))=312,LEN($I1811)=4),VLOOKUP($I1811,_312_Table1,MATCH(LEFT($B1811,1),_312_Table1_ColumnLookup,0),FALSE)
+N("312"),
  IF(VALUE(LEFT($A1811,3))=313,VLOOKUP(VALUE(MID($B1811,2,1)),_313_Table1,MATCH(MID($B1811,1,1),_313_Table1_ColumnLookup,0),FALSE)
+N("313"),
  IF(AND(VALUE(LEFT($A1811,3))=314,LEN($B1811)=3),VLOOKUP(VALUE(MID($B1811,2,2)),_314_Table1,MATCH(MID($B1811,1,1),_314_Table1_ColumnLookup,0),FALSE),
  IF(VALUE(LEFT($A1811,3))=314,VLOOKUP(VALUE(MID($B1811,2,1)),_314_Table1,MATCH(MID($B1811,1,1),_314_Table1_ColumnLookup,0),FALSE)
+N("314"),
""))))))))))))))))))))))))</f>
        <v>#N/A</v>
      </c>
      <c r="E1811" s="238" t="e">
        <f>IF(AND(VALUE(LEFT($A1811,3))=309,LEN($B1811)=3),VLOOKUP(VALUE(MID($B1811,2,2)),_309_Table2,MATCH(MID($B1811,1,1),_309_Table2_ColumnLookup,0),FALSE),
  IF($C1811="309 LCR SummaryA",OneYearSCR,IF($C1811="309 LCR SummaryB",UltimateSCR,IF(VALUE(LEFT($A1811,3))=309,VLOOKUP(VALUE(MID($B1811,2,1)),_309_Table2,MATCH(MID($B1811,1,1),_309_Table2_ColumnLookup,0),FALSE)
+N("309"),
  IF(VALUE(LEFT($A1811,3))=310,VLOOKUP(VALUE(MID($B1811,2,1)),_310_Table2,MATCH(MID($B1811,1,1),_310_Table2_ColumnLookup,0),FALSE)
+N("310"),
  IF(AND(VALUE(LEFT($A1811,3))=311,LEN($I1811)=4),VLOOKUP($I1811,_311_Table2,MATCH($B1811,_311_Table2_ColumnLookup,0),FALSE),
  IF(AND(VALUE(LEFT($A1811,3))=311,OR($B1811="I2",$B1811="J2",$B1811="K2",$B1811="L2")),VLOOKUP('311'!$G$58,_311_Table2,MATCH(MID($B1811,1,1),_311_Table2_ColumnLookup,0),FALSE),
  IF(AND(VALUE(LEFT($A1811,3))=311,RIGHT($B1811,5)="Total"),VLOOKUP('311'!$G$59,_311_Table2,MATCH(MID($B1811,1,1),_311_Table2_ColumnLookup,0),FALSE),
  IF(VALUE(LEFT($A1811,3))=311,VLOOKUP(VALUE(MID($B1811,2,1)),_311_Table2,MATCH(MID($B1811,1,1),_311_Table2_ColumnLookup,0),FALSE)
+N("311"),
  IF(AND(VALUE(LEFT($A1811,3))=312,LEFT($G1811,10)="Unincepted",$B1811="G "),VLOOKUP(" ULO",_312_Table2,MATCH('312'!$N$16,_312_Table2_ColumnLookup,0),FALSE),
  IF(AND(VALUE(LEFT($A1811,3))=312,LEFT($G1811,10)="Unincepted",$B1811="O "),VLOOKUP(" ULO",_312_Table2,MATCH('312'!$V$16,_312_Table2_ColumnLookup,0),FALSE),
  IF(AND(VALUE(LEFT($A1811,3))=312,LEFT($G1811,10)="Unincepted",$B1811="Q "),VLOOKUP(" ULO",_312_Table2,MATCH('312'!$X$16,_312_Table2_ColumnLookup,0),FALSE),
  IF(AND(VALUE(LEFT($A1811,3))=312,LEFT($G1811,10)="Unincepted"),VLOOKUP(" ULO",_312_Table2,MATCH(LEFT($B1811,1),_312_Table2_ColumnLookup,0),FALSE),
  IF(AND(VALUE(LEFT($A1811,3))=312,LEFT($G1811,5)="Total",$B1811="G "),VLOOKUP('312'!$F$80,_312_Table2,MATCH('312'!$N$16,_312_Table2_ColumnLookup,0),FALSE),
  IF(AND(VALUE(LEFT($A1811,3))=312,LEFT($G1811,5)="Total",$B1811="O "),VLOOKUP('312'!$F$80,_312_Table2,MATCH('312'!$V$16,_312_Table2_ColumnLookup,0),FALSE),
  IF(AND(VALUE(LEFT($A1811,3))=312,LEFT($G1811,5)="Total",$B1811="Q "),VLOOKUP('312'!$F$80,_312_Table2,MATCH('312'!$X$16,_312_Table2_ColumnLookup,0),FALSE),
  IF(AND(VALUE(LEFT($A1811,3))=312,LEFT($G1811,5)="Total"),VLOOKUP('312'!$F$80,_312_Table2,MATCH(LEFT($B1811,1),_312_Table2_ColumnLookup,0),FALSE),
  IF(AND(VALUE(LEFT($A1811,3))=312,LEN($I1811)=4,$B1811="G"),VLOOKUP($I1811,_312_Table2,MATCH('312'!$N$16,_312_Table2_ColumnLookup,0),FALSE),
  IF(AND(VALUE(LEFT($A1811,3))=312,LEN($I1811)=4,$B1811="O"),VLOOKUP($I1811,_312_Table2,MATCH('312'!$V$16,_312_Table2_ColumnLookup,0),FALSE),
  IF(AND(VALUE(LEFT($A1811,3))=312,LEN($I1811)=4,$B1811="Q"),VLOOKUP($I1811,_312_Table2,MATCH('312'!$X$16,_312_Table2_ColumnLookup,0),FALSE),
  IF(AND(VALUE(LEFT($A1811,3))=312,LEN($I1811)=4),VLOOKUP($I1811,_312_Table2,MATCH(LEFT($B1811,1),_312_Table2_ColumnLookup,0),FALSE)
+N("312"),
  IF(VALUE(LEFT($A1811,3))=313,VLOOKUP(VALUE(MID($B1811,2,1)),_313_Table2,MATCH(MID($B1811,1,1),_313_Table2_ColumnLookup,0),FALSE)
+N("313"),
  IF(AND(VALUE(LEFT($A1811,3))=314,LEN($B1811)=3),VLOOKUP(VALUE(MID($B1811,2,2)),_314_Table2,MATCH(MID($B1811,1,1),_314_Table2_ColumnLookup,0),FALSE),
  IF(VALUE(LEFT($A1811,3))=314,VLOOKUP(VALUE(MID($B1811,2,1)),_314_Table2,MATCH(MID($B1811,1,1),_314_Table2_ColumnLookup,0),FALSE)
+N("314"),
""))))))))))))))))))))))))</f>
        <v>#N/A</v>
      </c>
      <c r="F1811" s="238" t="e">
        <f>IF(AND(VALUE(LEFT($A1811,3))=309,LEN($B1811)=3),VLOOKUP(VALUE(MID($B1811,2,2)),_309_Table3,MATCH(MID($B1811,1,1),_309_Table3_ColumnLookup,0),FALSE),
  IF($C1811="309 LCR SummaryA",OneYearSCR,IF($C1811="309 LCR SummaryB",UltimateSCR,IF(VALUE(LEFT($A1811,3))=309,VLOOKUP(VALUE(MID($B1811,2,1)),_309_Table3,MATCH(MID($B1811,1,1),_309_Table3_ColumnLookup,0),FALSE)
+N("309"),
  IF(VALUE(LEFT($A1811,3))=310,VLOOKUP(VALUE(MID($B1811,2,1)),_310_Table3,MATCH(MID($B1811,1,1),_310_Table3_ColumnLookup,0),FALSE)
+N("310"),
  IF(AND(VALUE(LEFT($A1811,3))=311,LEN($I1811)=4),VLOOKUP($I1811,_311_Table3,MATCH($B1811,_311_Table3_ColumnLookup,0),FALSE),
  IF(AND(VALUE(LEFT($A1811,3))=311,OR($B1811="I2",$B1811="J2",$B1811="K2",$B1811="L2")),VLOOKUP('311'!$G$58,_311_Table3,MATCH(MID($B1811,1,1),_311_Table3_ColumnLookup,0),FALSE),
  IF(AND(VALUE(LEFT($A1811,3))=311,RIGHT($B1811,5)="Total"),VLOOKUP('311'!$G$59,_311_Table3,MATCH(MID($B1811,1,1),_311_Table3_ColumnLookup,0),FALSE),
  IF(VALUE(LEFT($A1811,3))=311,VLOOKUP(VALUE(MID($B1811,2,1)),_311_Table3,MATCH(MID($B1811,1,1),_311_Table3_ColumnLookup,0),FALSE)
+N("311"),
  IF(AND(VALUE(LEFT($A1811,3))=312,LEFT($G1811,10)="Unincepted",$B1811="G "),VLOOKUP(" ULO",_312_Table3,MATCH('312'!$N$16,_312_Table3_ColumnLookup,0),FALSE),
  IF(AND(VALUE(LEFT($A1811,3))=312,LEFT($G1811,10)="Unincepted",$B1811="O "),VLOOKUP(" ULO",_312_Table3,MATCH('312'!$V$16,_312_Table3_ColumnLookup,0),FALSE),
  IF(AND(VALUE(LEFT($A1811,3))=312,LEFT($G1811,10)="Unincepted",$B1811="Q "),VLOOKUP(" ULO",_312_Table3,MATCH('312'!$X$16,_312_Table3_ColumnLookup,0),FALSE),
  IF(AND(VALUE(LEFT($A1811,3))=312,LEFT($G1811,10)="Unincepted"),VLOOKUP(" ULO",_312_Table3,MATCH(LEFT($B1811,1),_312_Table3_ColumnLookup,0),FALSE),
  IF(AND(VALUE(LEFT($A1811,3))=312,LEFT($G1811,5)="Total",$B1811="G "),VLOOKUP('312'!$F$80,_312_Table3,MATCH('312'!$N$16,_312_Table3_ColumnLookup,0),FALSE),
  IF(AND(VALUE(LEFT($A1811,3))=312,LEFT($G1811,5)="Total",$B1811="O "),VLOOKUP('312'!$F$80,_312_Table3,MATCH('312'!$V$16,_312_Table3_ColumnLookup,0),FALSE),
  IF(AND(VALUE(LEFT($A1811,3))=312,LEFT($G1811,5)="Total",$B1811="Q "),VLOOKUP('312'!$F$80,_312_Table3,MATCH('312'!$X$16,_312_Table3_ColumnLookup,0),FALSE),
  IF(AND(VALUE(LEFT($A1811,3))=312,LEFT($G1811,5)="Total"),VLOOKUP('312'!$F$80,_312_Table3,MATCH(LEFT($B1811,1),_312_Table3_ColumnLookup,0),FALSE),
  IF(AND(VALUE(LEFT($A1811,3))=312,LEN($I1811)=4,$B1811="G"),VLOOKUP($I1811,_312_Table3,MATCH('312'!$N$16,_312_Table3_ColumnLookup,0),FALSE),
  IF(AND(VALUE(LEFT($A1811,3))=312,LEN($I1811)=4,$B1811="O"),VLOOKUP($I1811,_312_Table3,MATCH('312'!$V$16,_312_Table3_ColumnLookup,0),FALSE),
  IF(AND(VALUE(LEFT($A1811,3))=312,LEN($I1811)=4,$B1811="Q"),VLOOKUP($I1811,_312_Table3,MATCH('312'!$X$16,_312_Table3_ColumnLookup,0),FALSE),
  IF(AND(VALUE(LEFT($A1811,3))=312,LEN($I1811)=4),VLOOKUP($I1811,_312_Table3,MATCH(LEFT($B1811,1),_312_Table3_ColumnLookup,0),FALSE)
+N("312"),
  IF(VALUE(LEFT($A1811,3))=313,VLOOKUP(VALUE(MID($B1811,2,1)),_313_Table3,MATCH(MID($B1811,1,1),_313_Table3_ColumnLookup,0),FALSE)
+N("313"),
  IF(AND(VALUE(LEFT($A1811,3))=314,LEN($B1811)=3),VLOOKUP(VALUE(MID($B1811,2,2)),_314_Table3,MATCH(MID($B1811,1,1),_314_Table3_ColumnLookup,0),FALSE),
  IF(VALUE(LEFT($A1811,3))=314,VLOOKUP(VALUE(MID($B1811,2,1)),_314_Table3,MATCH(MID($B1811,1,1),_314_Table3_ColumnLookup,0),FALSE)
+N("314"),
""))))))))))))))))))))))))</f>
        <v>#N/A</v>
      </c>
      <c r="H1811" s="321" t="str">
        <f>IFERROR(
IF(ISERROR($D1811)=FALSE,$D1811,IF(ISERROR($E1811)=FALSE,$E1811,IF(ISERROR($F1811)=FALSE,$F1811
+N("012 checkboxes"),
IF(
IF(OR(LEFT($A1811,9)="Syndicate",LEFT($A1811,12)="NewSyndicate"),VLOOKUP($A1811,'012'!$J:$ZW,MATCH("Link to button",'012'!$J$1:$ZW$1,0),0)
+N("309 checkbox"),
IF($C1811="309 LCR Summary0",VLOOKUP("Notes990",'309'!$P:$ZZ,MATCH("Link to button",'309'!$P$1:$ZZ$1,0),0)
+N("313 checkboxes"),
IF($C1811="313 Financial Information0LcmVsScr",IF($C1811="309 LCR Summary0",VLOOKUP("LcmVsScr",'309'!$N:$ZZ,MATCH("Link to button",'309'!$N$1:$ZZ$1,0),0),
IF($C1811="313 Financial Information0LcrDocAttached",IF($C1811="309 LCR Summary0",VLOOKUP("LcrDocAttached",'309'!$N:$ZZ,MATCH("Link to button",'309'!$N$1:$ZZ$1,0),
0)))))))=1,TRUE,FALSE)
))),"")</f>
        <v/>
      </c>
    </row>
    <row r="1812" spans="1:8">
      <c r="A1812" s="237" t="e">
        <f>VLOOKUP($G1812,CSVLookups!$B:$R,MATCH(A$1,CSVLookups!$B$1:$R$1,0),FALSE)</f>
        <v>#N/A</v>
      </c>
      <c r="B1812" s="237" t="e">
        <f>VLOOKUP($G1812,CSVLookups!$B:$R,MATCH(B$1,CSVLookups!$B$1:$R$1,0),FALSE)</f>
        <v>#N/A</v>
      </c>
      <c r="C1812" s="238" t="e">
        <f t="shared" si="28"/>
        <v>#N/A</v>
      </c>
      <c r="D1812" s="238" t="e">
        <f>IF(AND(VALUE(LEFT($A1812,3))=309,LEN($B1812)=3),VLOOKUP(VALUE(MID($B1812,2,2)),_309_Table1,MATCH(MID($B1812,1,1),_309_Table1_ColumnLookup,0),FALSE),
  IF($C1812="309 LCR SummaryA",OneYearSCR,IF($C1812="309 LCR SummaryB",UltimateSCR,IF(VALUE(LEFT($A1812,3))=309,VLOOKUP(VALUE(MID($B1812,2,1)),_309_Table1,MATCH(MID($B1812,1,1),_309_Table1_ColumnLookup,0),FALSE)
+N("309"),
  IF(VALUE(LEFT($A1812,3))=310,VLOOKUP(VALUE(MID($B1812,2,1)),_310_Table1,MATCH(MID($B1812,1,1),_310_Table1_ColumnLookup,0),FALSE)
+N("310"),
  IF(AND(VALUE(LEFT($A1812,3))=311,LEN($I1812)=4),VLOOKUP($I1812,_311_Table1,MATCH($B1812,_311_Table1_ColumnLookup,0),FALSE),
  IF(AND(VALUE(LEFT($A1812,3))=311,OR($B1812="I2",$B1812="J2",$B1812="K2",$B1812="L2")),VLOOKUP('311'!$G$58,_311_Table1,MATCH(MID($B1812,1,1),_311_Table1_ColumnLookup,0),FALSE),
  IF(AND(VALUE(LEFT($A1812,3))=311,RIGHT($B1812,5)="Total"),VLOOKUP('311'!$G$59,_311_Table1,MATCH(MID($B1812,1,1),_311_Table1_ColumnLookup,0),FALSE),
  IF(VALUE(LEFT($A1812,3))=311,VLOOKUP(VALUE(MID($B1812,2,1)),_311_Table1,MATCH(MID($B1812,1,1),_311_Table1_ColumnLookup,0),FALSE)
+N("311"),
  IF(AND(VALUE(LEFT($A1812,3))=312,LEFT($G1812,10)="Unincepted",$B1812="G "),VLOOKUP(" ULO",_312_Table1,MATCH('312'!$N$16,_312_Table1_ColumnLookup,0),FALSE),
  IF(AND(VALUE(LEFT($A1812,3))=312,LEFT($G1812,10)="Unincepted",$B1812="O "),VLOOKUP(" ULO",_312_Table1,MATCH('312'!$V$16,_312_Table1_ColumnLookup,0),FALSE),
  IF(AND(VALUE(LEFT($A1812,3))=312,LEFT($G1812,10)="Unincepted",$B1812="Q "),VLOOKUP(" ULO",_312_Table1,MATCH('312'!$X$16,_312_Table1_ColumnLookup,0),FALSE),
  IF(AND(VALUE(LEFT($A1812,3))=312,LEFT($G1812,10)="Unincepted"),VLOOKUP(" ULO",_312_Table1,MATCH(LEFT($B1812,1),_312_Table1_ColumnLookup,0),FALSE),
  IF(AND(VALUE(LEFT($A1812,3))=312,LEFT($G1812,5)="Total",$B1812="G "),VLOOKUP('312'!$F$80,_312_Table1,MATCH('312'!$N$16,_312_Table1_ColumnLookup,0),FALSE),
  IF(AND(VALUE(LEFT($A1812,3))=312,LEFT($G1812,5)="Total",$B1812="O "),VLOOKUP('312'!$F$80,_312_Table1,MATCH('312'!$V$16,_312_Table1_ColumnLookup,0),FALSE),
  IF(AND(VALUE(LEFT($A1812,3))=312,LEFT($G1812,5)="Total",$B1812="Q "),VLOOKUP('312'!$F$80,_312_Table1,MATCH('312'!$X$16,_312_Table1_ColumnLookup,0),FALSE),
  IF(AND(VALUE(LEFT($A1812,3))=312,LEFT($G1812,5)="Total"),VLOOKUP('312'!$F$80,_312_Table1,MATCH(LEFT($B1812,1),_312_Table1_ColumnLookup,0),FALSE),
  IF(AND(VALUE(LEFT($A1812,3))=312,LEN($I1812)=4,$B1812="G"),VLOOKUP($I1812,_312_Table1,MATCH('312'!$N$16,_312_Table1_ColumnLookup,0),FALSE),
  IF(AND(VALUE(LEFT($A1812,3))=312,LEN($I1812)=4,$B1812="O"),VLOOKUP($I1812,_312_Table1,MATCH('312'!$V$16,_312_Table1_ColumnLookup,0),FALSE),
  IF(AND(VALUE(LEFT($A1812,3))=312,LEN($I1812)=4,$B1812="Q"),VLOOKUP($I1812,_312_Table1,MATCH('312'!$X$16,_312_Table1_ColumnLookup,0),FALSE),
  IF(AND(VALUE(LEFT($A1812,3))=312,LEN($I1812)=4),VLOOKUP($I1812,_312_Table1,MATCH(LEFT($B1812,1),_312_Table1_ColumnLookup,0),FALSE)
+N("312"),
  IF(VALUE(LEFT($A1812,3))=313,VLOOKUP(VALUE(MID($B1812,2,1)),_313_Table1,MATCH(MID($B1812,1,1),_313_Table1_ColumnLookup,0),FALSE)
+N("313"),
  IF(AND(VALUE(LEFT($A1812,3))=314,LEN($B1812)=3),VLOOKUP(VALUE(MID($B1812,2,2)),_314_Table1,MATCH(MID($B1812,1,1),_314_Table1_ColumnLookup,0),FALSE),
  IF(VALUE(LEFT($A1812,3))=314,VLOOKUP(VALUE(MID($B1812,2,1)),_314_Table1,MATCH(MID($B1812,1,1),_314_Table1_ColumnLookup,0),FALSE)
+N("314"),
""))))))))))))))))))))))))</f>
        <v>#N/A</v>
      </c>
      <c r="E1812" s="238" t="e">
        <f>IF(AND(VALUE(LEFT($A1812,3))=309,LEN($B1812)=3),VLOOKUP(VALUE(MID($B1812,2,2)),_309_Table2,MATCH(MID($B1812,1,1),_309_Table2_ColumnLookup,0),FALSE),
  IF($C1812="309 LCR SummaryA",OneYearSCR,IF($C1812="309 LCR SummaryB",UltimateSCR,IF(VALUE(LEFT($A1812,3))=309,VLOOKUP(VALUE(MID($B1812,2,1)),_309_Table2,MATCH(MID($B1812,1,1),_309_Table2_ColumnLookup,0),FALSE)
+N("309"),
  IF(VALUE(LEFT($A1812,3))=310,VLOOKUP(VALUE(MID($B1812,2,1)),_310_Table2,MATCH(MID($B1812,1,1),_310_Table2_ColumnLookup,0),FALSE)
+N("310"),
  IF(AND(VALUE(LEFT($A1812,3))=311,LEN($I1812)=4),VLOOKUP($I1812,_311_Table2,MATCH($B1812,_311_Table2_ColumnLookup,0),FALSE),
  IF(AND(VALUE(LEFT($A1812,3))=311,OR($B1812="I2",$B1812="J2",$B1812="K2",$B1812="L2")),VLOOKUP('311'!$G$58,_311_Table2,MATCH(MID($B1812,1,1),_311_Table2_ColumnLookup,0),FALSE),
  IF(AND(VALUE(LEFT($A1812,3))=311,RIGHT($B1812,5)="Total"),VLOOKUP('311'!$G$59,_311_Table2,MATCH(MID($B1812,1,1),_311_Table2_ColumnLookup,0),FALSE),
  IF(VALUE(LEFT($A1812,3))=311,VLOOKUP(VALUE(MID($B1812,2,1)),_311_Table2,MATCH(MID($B1812,1,1),_311_Table2_ColumnLookup,0),FALSE)
+N("311"),
  IF(AND(VALUE(LEFT($A1812,3))=312,LEFT($G1812,10)="Unincepted",$B1812="G "),VLOOKUP(" ULO",_312_Table2,MATCH('312'!$N$16,_312_Table2_ColumnLookup,0),FALSE),
  IF(AND(VALUE(LEFT($A1812,3))=312,LEFT($G1812,10)="Unincepted",$B1812="O "),VLOOKUP(" ULO",_312_Table2,MATCH('312'!$V$16,_312_Table2_ColumnLookup,0),FALSE),
  IF(AND(VALUE(LEFT($A1812,3))=312,LEFT($G1812,10)="Unincepted",$B1812="Q "),VLOOKUP(" ULO",_312_Table2,MATCH('312'!$X$16,_312_Table2_ColumnLookup,0),FALSE),
  IF(AND(VALUE(LEFT($A1812,3))=312,LEFT($G1812,10)="Unincepted"),VLOOKUP(" ULO",_312_Table2,MATCH(LEFT($B1812,1),_312_Table2_ColumnLookup,0),FALSE),
  IF(AND(VALUE(LEFT($A1812,3))=312,LEFT($G1812,5)="Total",$B1812="G "),VLOOKUP('312'!$F$80,_312_Table2,MATCH('312'!$N$16,_312_Table2_ColumnLookup,0),FALSE),
  IF(AND(VALUE(LEFT($A1812,3))=312,LEFT($G1812,5)="Total",$B1812="O "),VLOOKUP('312'!$F$80,_312_Table2,MATCH('312'!$V$16,_312_Table2_ColumnLookup,0),FALSE),
  IF(AND(VALUE(LEFT($A1812,3))=312,LEFT($G1812,5)="Total",$B1812="Q "),VLOOKUP('312'!$F$80,_312_Table2,MATCH('312'!$X$16,_312_Table2_ColumnLookup,0),FALSE),
  IF(AND(VALUE(LEFT($A1812,3))=312,LEFT($G1812,5)="Total"),VLOOKUP('312'!$F$80,_312_Table2,MATCH(LEFT($B1812,1),_312_Table2_ColumnLookup,0),FALSE),
  IF(AND(VALUE(LEFT($A1812,3))=312,LEN($I1812)=4,$B1812="G"),VLOOKUP($I1812,_312_Table2,MATCH('312'!$N$16,_312_Table2_ColumnLookup,0),FALSE),
  IF(AND(VALUE(LEFT($A1812,3))=312,LEN($I1812)=4,$B1812="O"),VLOOKUP($I1812,_312_Table2,MATCH('312'!$V$16,_312_Table2_ColumnLookup,0),FALSE),
  IF(AND(VALUE(LEFT($A1812,3))=312,LEN($I1812)=4,$B1812="Q"),VLOOKUP($I1812,_312_Table2,MATCH('312'!$X$16,_312_Table2_ColumnLookup,0),FALSE),
  IF(AND(VALUE(LEFT($A1812,3))=312,LEN($I1812)=4),VLOOKUP($I1812,_312_Table2,MATCH(LEFT($B1812,1),_312_Table2_ColumnLookup,0),FALSE)
+N("312"),
  IF(VALUE(LEFT($A1812,3))=313,VLOOKUP(VALUE(MID($B1812,2,1)),_313_Table2,MATCH(MID($B1812,1,1),_313_Table2_ColumnLookup,0),FALSE)
+N("313"),
  IF(AND(VALUE(LEFT($A1812,3))=314,LEN($B1812)=3),VLOOKUP(VALUE(MID($B1812,2,2)),_314_Table2,MATCH(MID($B1812,1,1),_314_Table2_ColumnLookup,0),FALSE),
  IF(VALUE(LEFT($A1812,3))=314,VLOOKUP(VALUE(MID($B1812,2,1)),_314_Table2,MATCH(MID($B1812,1,1),_314_Table2_ColumnLookup,0),FALSE)
+N("314"),
""))))))))))))))))))))))))</f>
        <v>#N/A</v>
      </c>
      <c r="F1812" s="238" t="e">
        <f>IF(AND(VALUE(LEFT($A1812,3))=309,LEN($B1812)=3),VLOOKUP(VALUE(MID($B1812,2,2)),_309_Table3,MATCH(MID($B1812,1,1),_309_Table3_ColumnLookup,0),FALSE),
  IF($C1812="309 LCR SummaryA",OneYearSCR,IF($C1812="309 LCR SummaryB",UltimateSCR,IF(VALUE(LEFT($A1812,3))=309,VLOOKUP(VALUE(MID($B1812,2,1)),_309_Table3,MATCH(MID($B1812,1,1),_309_Table3_ColumnLookup,0),FALSE)
+N("309"),
  IF(VALUE(LEFT($A1812,3))=310,VLOOKUP(VALUE(MID($B1812,2,1)),_310_Table3,MATCH(MID($B1812,1,1),_310_Table3_ColumnLookup,0),FALSE)
+N("310"),
  IF(AND(VALUE(LEFT($A1812,3))=311,LEN($I1812)=4),VLOOKUP($I1812,_311_Table3,MATCH($B1812,_311_Table3_ColumnLookup,0),FALSE),
  IF(AND(VALUE(LEFT($A1812,3))=311,OR($B1812="I2",$B1812="J2",$B1812="K2",$B1812="L2")),VLOOKUP('311'!$G$58,_311_Table3,MATCH(MID($B1812,1,1),_311_Table3_ColumnLookup,0),FALSE),
  IF(AND(VALUE(LEFT($A1812,3))=311,RIGHT($B1812,5)="Total"),VLOOKUP('311'!$G$59,_311_Table3,MATCH(MID($B1812,1,1),_311_Table3_ColumnLookup,0),FALSE),
  IF(VALUE(LEFT($A1812,3))=311,VLOOKUP(VALUE(MID($B1812,2,1)),_311_Table3,MATCH(MID($B1812,1,1),_311_Table3_ColumnLookup,0),FALSE)
+N("311"),
  IF(AND(VALUE(LEFT($A1812,3))=312,LEFT($G1812,10)="Unincepted",$B1812="G "),VLOOKUP(" ULO",_312_Table3,MATCH('312'!$N$16,_312_Table3_ColumnLookup,0),FALSE),
  IF(AND(VALUE(LEFT($A1812,3))=312,LEFT($G1812,10)="Unincepted",$B1812="O "),VLOOKUP(" ULO",_312_Table3,MATCH('312'!$V$16,_312_Table3_ColumnLookup,0),FALSE),
  IF(AND(VALUE(LEFT($A1812,3))=312,LEFT($G1812,10)="Unincepted",$B1812="Q "),VLOOKUP(" ULO",_312_Table3,MATCH('312'!$X$16,_312_Table3_ColumnLookup,0),FALSE),
  IF(AND(VALUE(LEFT($A1812,3))=312,LEFT($G1812,10)="Unincepted"),VLOOKUP(" ULO",_312_Table3,MATCH(LEFT($B1812,1),_312_Table3_ColumnLookup,0),FALSE),
  IF(AND(VALUE(LEFT($A1812,3))=312,LEFT($G1812,5)="Total",$B1812="G "),VLOOKUP('312'!$F$80,_312_Table3,MATCH('312'!$N$16,_312_Table3_ColumnLookup,0),FALSE),
  IF(AND(VALUE(LEFT($A1812,3))=312,LEFT($G1812,5)="Total",$B1812="O "),VLOOKUP('312'!$F$80,_312_Table3,MATCH('312'!$V$16,_312_Table3_ColumnLookup,0),FALSE),
  IF(AND(VALUE(LEFT($A1812,3))=312,LEFT($G1812,5)="Total",$B1812="Q "),VLOOKUP('312'!$F$80,_312_Table3,MATCH('312'!$X$16,_312_Table3_ColumnLookup,0),FALSE),
  IF(AND(VALUE(LEFT($A1812,3))=312,LEFT($G1812,5)="Total"),VLOOKUP('312'!$F$80,_312_Table3,MATCH(LEFT($B1812,1),_312_Table3_ColumnLookup,0),FALSE),
  IF(AND(VALUE(LEFT($A1812,3))=312,LEN($I1812)=4,$B1812="G"),VLOOKUP($I1812,_312_Table3,MATCH('312'!$N$16,_312_Table3_ColumnLookup,0),FALSE),
  IF(AND(VALUE(LEFT($A1812,3))=312,LEN($I1812)=4,$B1812="O"),VLOOKUP($I1812,_312_Table3,MATCH('312'!$V$16,_312_Table3_ColumnLookup,0),FALSE),
  IF(AND(VALUE(LEFT($A1812,3))=312,LEN($I1812)=4,$B1812="Q"),VLOOKUP($I1812,_312_Table3,MATCH('312'!$X$16,_312_Table3_ColumnLookup,0),FALSE),
  IF(AND(VALUE(LEFT($A1812,3))=312,LEN($I1812)=4),VLOOKUP($I1812,_312_Table3,MATCH(LEFT($B1812,1),_312_Table3_ColumnLookup,0),FALSE)
+N("312"),
  IF(VALUE(LEFT($A1812,3))=313,VLOOKUP(VALUE(MID($B1812,2,1)),_313_Table3,MATCH(MID($B1812,1,1),_313_Table3_ColumnLookup,0),FALSE)
+N("313"),
  IF(AND(VALUE(LEFT($A1812,3))=314,LEN($B1812)=3),VLOOKUP(VALUE(MID($B1812,2,2)),_314_Table3,MATCH(MID($B1812,1,1),_314_Table3_ColumnLookup,0),FALSE),
  IF(VALUE(LEFT($A1812,3))=314,VLOOKUP(VALUE(MID($B1812,2,1)),_314_Table3,MATCH(MID($B1812,1,1),_314_Table3_ColumnLookup,0),FALSE)
+N("314"),
""))))))))))))))))))))))))</f>
        <v>#N/A</v>
      </c>
      <c r="H1812" s="321" t="str">
        <f>IFERROR(
IF(ISERROR($D1812)=FALSE,$D1812,IF(ISERROR($E1812)=FALSE,$E1812,IF(ISERROR($F1812)=FALSE,$F1812
+N("012 checkboxes"),
IF(
IF(OR(LEFT($A1812,9)="Syndicate",LEFT($A1812,12)="NewSyndicate"),VLOOKUP($A1812,'012'!$J:$ZW,MATCH("Link to button",'012'!$J$1:$ZW$1,0),0)
+N("309 checkbox"),
IF($C1812="309 LCR Summary0",VLOOKUP("Notes990",'309'!$P:$ZZ,MATCH("Link to button",'309'!$P$1:$ZZ$1,0),0)
+N("313 checkboxes"),
IF($C1812="313 Financial Information0LcmVsScr",IF($C1812="309 LCR Summary0",VLOOKUP("LcmVsScr",'309'!$N:$ZZ,MATCH("Link to button",'309'!$N$1:$ZZ$1,0),0),
IF($C1812="313 Financial Information0LcrDocAttached",IF($C1812="309 LCR Summary0",VLOOKUP("LcrDocAttached",'309'!$N:$ZZ,MATCH("Link to button",'309'!$N$1:$ZZ$1,0),
0)))))))=1,TRUE,FALSE)
))),"")</f>
        <v/>
      </c>
    </row>
    <row r="1813" spans="1:8">
      <c r="A1813" s="237" t="e">
        <f>VLOOKUP($G1813,CSVLookups!$B:$R,MATCH(A$1,CSVLookups!$B$1:$R$1,0),FALSE)</f>
        <v>#N/A</v>
      </c>
      <c r="B1813" s="237" t="e">
        <f>VLOOKUP($G1813,CSVLookups!$B:$R,MATCH(B$1,CSVLookups!$B$1:$R$1,0),FALSE)</f>
        <v>#N/A</v>
      </c>
      <c r="C1813" s="238" t="e">
        <f t="shared" si="28"/>
        <v>#N/A</v>
      </c>
      <c r="D1813" s="238" t="e">
        <f>IF(AND(VALUE(LEFT($A1813,3))=309,LEN($B1813)=3),VLOOKUP(VALUE(MID($B1813,2,2)),_309_Table1,MATCH(MID($B1813,1,1),_309_Table1_ColumnLookup,0),FALSE),
  IF($C1813="309 LCR SummaryA",OneYearSCR,IF($C1813="309 LCR SummaryB",UltimateSCR,IF(VALUE(LEFT($A1813,3))=309,VLOOKUP(VALUE(MID($B1813,2,1)),_309_Table1,MATCH(MID($B1813,1,1),_309_Table1_ColumnLookup,0),FALSE)
+N("309"),
  IF(VALUE(LEFT($A1813,3))=310,VLOOKUP(VALUE(MID($B1813,2,1)),_310_Table1,MATCH(MID($B1813,1,1),_310_Table1_ColumnLookup,0),FALSE)
+N("310"),
  IF(AND(VALUE(LEFT($A1813,3))=311,LEN($I1813)=4),VLOOKUP($I1813,_311_Table1,MATCH($B1813,_311_Table1_ColumnLookup,0),FALSE),
  IF(AND(VALUE(LEFT($A1813,3))=311,OR($B1813="I2",$B1813="J2",$B1813="K2",$B1813="L2")),VLOOKUP('311'!$G$58,_311_Table1,MATCH(MID($B1813,1,1),_311_Table1_ColumnLookup,0),FALSE),
  IF(AND(VALUE(LEFT($A1813,3))=311,RIGHT($B1813,5)="Total"),VLOOKUP('311'!$G$59,_311_Table1,MATCH(MID($B1813,1,1),_311_Table1_ColumnLookup,0),FALSE),
  IF(VALUE(LEFT($A1813,3))=311,VLOOKUP(VALUE(MID($B1813,2,1)),_311_Table1,MATCH(MID($B1813,1,1),_311_Table1_ColumnLookup,0),FALSE)
+N("311"),
  IF(AND(VALUE(LEFT($A1813,3))=312,LEFT($G1813,10)="Unincepted",$B1813="G "),VLOOKUP(" ULO",_312_Table1,MATCH('312'!$N$16,_312_Table1_ColumnLookup,0),FALSE),
  IF(AND(VALUE(LEFT($A1813,3))=312,LEFT($G1813,10)="Unincepted",$B1813="O "),VLOOKUP(" ULO",_312_Table1,MATCH('312'!$V$16,_312_Table1_ColumnLookup,0),FALSE),
  IF(AND(VALUE(LEFT($A1813,3))=312,LEFT($G1813,10)="Unincepted",$B1813="Q "),VLOOKUP(" ULO",_312_Table1,MATCH('312'!$X$16,_312_Table1_ColumnLookup,0),FALSE),
  IF(AND(VALUE(LEFT($A1813,3))=312,LEFT($G1813,10)="Unincepted"),VLOOKUP(" ULO",_312_Table1,MATCH(LEFT($B1813,1),_312_Table1_ColumnLookup,0),FALSE),
  IF(AND(VALUE(LEFT($A1813,3))=312,LEFT($G1813,5)="Total",$B1813="G "),VLOOKUP('312'!$F$80,_312_Table1,MATCH('312'!$N$16,_312_Table1_ColumnLookup,0),FALSE),
  IF(AND(VALUE(LEFT($A1813,3))=312,LEFT($G1813,5)="Total",$B1813="O "),VLOOKUP('312'!$F$80,_312_Table1,MATCH('312'!$V$16,_312_Table1_ColumnLookup,0),FALSE),
  IF(AND(VALUE(LEFT($A1813,3))=312,LEFT($G1813,5)="Total",$B1813="Q "),VLOOKUP('312'!$F$80,_312_Table1,MATCH('312'!$X$16,_312_Table1_ColumnLookup,0),FALSE),
  IF(AND(VALUE(LEFT($A1813,3))=312,LEFT($G1813,5)="Total"),VLOOKUP('312'!$F$80,_312_Table1,MATCH(LEFT($B1813,1),_312_Table1_ColumnLookup,0),FALSE),
  IF(AND(VALUE(LEFT($A1813,3))=312,LEN($I1813)=4,$B1813="G"),VLOOKUP($I1813,_312_Table1,MATCH('312'!$N$16,_312_Table1_ColumnLookup,0),FALSE),
  IF(AND(VALUE(LEFT($A1813,3))=312,LEN($I1813)=4,$B1813="O"),VLOOKUP($I1813,_312_Table1,MATCH('312'!$V$16,_312_Table1_ColumnLookup,0),FALSE),
  IF(AND(VALUE(LEFT($A1813,3))=312,LEN($I1813)=4,$B1813="Q"),VLOOKUP($I1813,_312_Table1,MATCH('312'!$X$16,_312_Table1_ColumnLookup,0),FALSE),
  IF(AND(VALUE(LEFT($A1813,3))=312,LEN($I1813)=4),VLOOKUP($I1813,_312_Table1,MATCH(LEFT($B1813,1),_312_Table1_ColumnLookup,0),FALSE)
+N("312"),
  IF(VALUE(LEFT($A1813,3))=313,VLOOKUP(VALUE(MID($B1813,2,1)),_313_Table1,MATCH(MID($B1813,1,1),_313_Table1_ColumnLookup,0),FALSE)
+N("313"),
  IF(AND(VALUE(LEFT($A1813,3))=314,LEN($B1813)=3),VLOOKUP(VALUE(MID($B1813,2,2)),_314_Table1,MATCH(MID($B1813,1,1),_314_Table1_ColumnLookup,0),FALSE),
  IF(VALUE(LEFT($A1813,3))=314,VLOOKUP(VALUE(MID($B1813,2,1)),_314_Table1,MATCH(MID($B1813,1,1),_314_Table1_ColumnLookup,0),FALSE)
+N("314"),
""))))))))))))))))))))))))</f>
        <v>#N/A</v>
      </c>
      <c r="E1813" s="238" t="e">
        <f>IF(AND(VALUE(LEFT($A1813,3))=309,LEN($B1813)=3),VLOOKUP(VALUE(MID($B1813,2,2)),_309_Table2,MATCH(MID($B1813,1,1),_309_Table2_ColumnLookup,0),FALSE),
  IF($C1813="309 LCR SummaryA",OneYearSCR,IF($C1813="309 LCR SummaryB",UltimateSCR,IF(VALUE(LEFT($A1813,3))=309,VLOOKUP(VALUE(MID($B1813,2,1)),_309_Table2,MATCH(MID($B1813,1,1),_309_Table2_ColumnLookup,0),FALSE)
+N("309"),
  IF(VALUE(LEFT($A1813,3))=310,VLOOKUP(VALUE(MID($B1813,2,1)),_310_Table2,MATCH(MID($B1813,1,1),_310_Table2_ColumnLookup,0),FALSE)
+N("310"),
  IF(AND(VALUE(LEFT($A1813,3))=311,LEN($I1813)=4),VLOOKUP($I1813,_311_Table2,MATCH($B1813,_311_Table2_ColumnLookup,0),FALSE),
  IF(AND(VALUE(LEFT($A1813,3))=311,OR($B1813="I2",$B1813="J2",$B1813="K2",$B1813="L2")),VLOOKUP('311'!$G$58,_311_Table2,MATCH(MID($B1813,1,1),_311_Table2_ColumnLookup,0),FALSE),
  IF(AND(VALUE(LEFT($A1813,3))=311,RIGHT($B1813,5)="Total"),VLOOKUP('311'!$G$59,_311_Table2,MATCH(MID($B1813,1,1),_311_Table2_ColumnLookup,0),FALSE),
  IF(VALUE(LEFT($A1813,3))=311,VLOOKUP(VALUE(MID($B1813,2,1)),_311_Table2,MATCH(MID($B1813,1,1),_311_Table2_ColumnLookup,0),FALSE)
+N("311"),
  IF(AND(VALUE(LEFT($A1813,3))=312,LEFT($G1813,10)="Unincepted",$B1813="G "),VLOOKUP(" ULO",_312_Table2,MATCH('312'!$N$16,_312_Table2_ColumnLookup,0),FALSE),
  IF(AND(VALUE(LEFT($A1813,3))=312,LEFT($G1813,10)="Unincepted",$B1813="O "),VLOOKUP(" ULO",_312_Table2,MATCH('312'!$V$16,_312_Table2_ColumnLookup,0),FALSE),
  IF(AND(VALUE(LEFT($A1813,3))=312,LEFT($G1813,10)="Unincepted",$B1813="Q "),VLOOKUP(" ULO",_312_Table2,MATCH('312'!$X$16,_312_Table2_ColumnLookup,0),FALSE),
  IF(AND(VALUE(LEFT($A1813,3))=312,LEFT($G1813,10)="Unincepted"),VLOOKUP(" ULO",_312_Table2,MATCH(LEFT($B1813,1),_312_Table2_ColumnLookup,0),FALSE),
  IF(AND(VALUE(LEFT($A1813,3))=312,LEFT($G1813,5)="Total",$B1813="G "),VLOOKUP('312'!$F$80,_312_Table2,MATCH('312'!$N$16,_312_Table2_ColumnLookup,0),FALSE),
  IF(AND(VALUE(LEFT($A1813,3))=312,LEFT($G1813,5)="Total",$B1813="O "),VLOOKUP('312'!$F$80,_312_Table2,MATCH('312'!$V$16,_312_Table2_ColumnLookup,0),FALSE),
  IF(AND(VALUE(LEFT($A1813,3))=312,LEFT($G1813,5)="Total",$B1813="Q "),VLOOKUP('312'!$F$80,_312_Table2,MATCH('312'!$X$16,_312_Table2_ColumnLookup,0),FALSE),
  IF(AND(VALUE(LEFT($A1813,3))=312,LEFT($G1813,5)="Total"),VLOOKUP('312'!$F$80,_312_Table2,MATCH(LEFT($B1813,1),_312_Table2_ColumnLookup,0),FALSE),
  IF(AND(VALUE(LEFT($A1813,3))=312,LEN($I1813)=4,$B1813="G"),VLOOKUP($I1813,_312_Table2,MATCH('312'!$N$16,_312_Table2_ColumnLookup,0),FALSE),
  IF(AND(VALUE(LEFT($A1813,3))=312,LEN($I1813)=4,$B1813="O"),VLOOKUP($I1813,_312_Table2,MATCH('312'!$V$16,_312_Table2_ColumnLookup,0),FALSE),
  IF(AND(VALUE(LEFT($A1813,3))=312,LEN($I1813)=4,$B1813="Q"),VLOOKUP($I1813,_312_Table2,MATCH('312'!$X$16,_312_Table2_ColumnLookup,0),FALSE),
  IF(AND(VALUE(LEFT($A1813,3))=312,LEN($I1813)=4),VLOOKUP($I1813,_312_Table2,MATCH(LEFT($B1813,1),_312_Table2_ColumnLookup,0),FALSE)
+N("312"),
  IF(VALUE(LEFT($A1813,3))=313,VLOOKUP(VALUE(MID($B1813,2,1)),_313_Table2,MATCH(MID($B1813,1,1),_313_Table2_ColumnLookup,0),FALSE)
+N("313"),
  IF(AND(VALUE(LEFT($A1813,3))=314,LEN($B1813)=3),VLOOKUP(VALUE(MID($B1813,2,2)),_314_Table2,MATCH(MID($B1813,1,1),_314_Table2_ColumnLookup,0),FALSE),
  IF(VALUE(LEFT($A1813,3))=314,VLOOKUP(VALUE(MID($B1813,2,1)),_314_Table2,MATCH(MID($B1813,1,1),_314_Table2_ColumnLookup,0),FALSE)
+N("314"),
""))))))))))))))))))))))))</f>
        <v>#N/A</v>
      </c>
      <c r="F1813" s="238" t="e">
        <f>IF(AND(VALUE(LEFT($A1813,3))=309,LEN($B1813)=3),VLOOKUP(VALUE(MID($B1813,2,2)),_309_Table3,MATCH(MID($B1813,1,1),_309_Table3_ColumnLookup,0),FALSE),
  IF($C1813="309 LCR SummaryA",OneYearSCR,IF($C1813="309 LCR SummaryB",UltimateSCR,IF(VALUE(LEFT($A1813,3))=309,VLOOKUP(VALUE(MID($B1813,2,1)),_309_Table3,MATCH(MID($B1813,1,1),_309_Table3_ColumnLookup,0),FALSE)
+N("309"),
  IF(VALUE(LEFT($A1813,3))=310,VLOOKUP(VALUE(MID($B1813,2,1)),_310_Table3,MATCH(MID($B1813,1,1),_310_Table3_ColumnLookup,0),FALSE)
+N("310"),
  IF(AND(VALUE(LEFT($A1813,3))=311,LEN($I1813)=4),VLOOKUP($I1813,_311_Table3,MATCH($B1813,_311_Table3_ColumnLookup,0),FALSE),
  IF(AND(VALUE(LEFT($A1813,3))=311,OR($B1813="I2",$B1813="J2",$B1813="K2",$B1813="L2")),VLOOKUP('311'!$G$58,_311_Table3,MATCH(MID($B1813,1,1),_311_Table3_ColumnLookup,0),FALSE),
  IF(AND(VALUE(LEFT($A1813,3))=311,RIGHT($B1813,5)="Total"),VLOOKUP('311'!$G$59,_311_Table3,MATCH(MID($B1813,1,1),_311_Table3_ColumnLookup,0),FALSE),
  IF(VALUE(LEFT($A1813,3))=311,VLOOKUP(VALUE(MID($B1813,2,1)),_311_Table3,MATCH(MID($B1813,1,1),_311_Table3_ColumnLookup,0),FALSE)
+N("311"),
  IF(AND(VALUE(LEFT($A1813,3))=312,LEFT($G1813,10)="Unincepted",$B1813="G "),VLOOKUP(" ULO",_312_Table3,MATCH('312'!$N$16,_312_Table3_ColumnLookup,0),FALSE),
  IF(AND(VALUE(LEFT($A1813,3))=312,LEFT($G1813,10)="Unincepted",$B1813="O "),VLOOKUP(" ULO",_312_Table3,MATCH('312'!$V$16,_312_Table3_ColumnLookup,0),FALSE),
  IF(AND(VALUE(LEFT($A1813,3))=312,LEFT($G1813,10)="Unincepted",$B1813="Q "),VLOOKUP(" ULO",_312_Table3,MATCH('312'!$X$16,_312_Table3_ColumnLookup,0),FALSE),
  IF(AND(VALUE(LEFT($A1813,3))=312,LEFT($G1813,10)="Unincepted"),VLOOKUP(" ULO",_312_Table3,MATCH(LEFT($B1813,1),_312_Table3_ColumnLookup,0),FALSE),
  IF(AND(VALUE(LEFT($A1813,3))=312,LEFT($G1813,5)="Total",$B1813="G "),VLOOKUP('312'!$F$80,_312_Table3,MATCH('312'!$N$16,_312_Table3_ColumnLookup,0),FALSE),
  IF(AND(VALUE(LEFT($A1813,3))=312,LEFT($G1813,5)="Total",$B1813="O "),VLOOKUP('312'!$F$80,_312_Table3,MATCH('312'!$V$16,_312_Table3_ColumnLookup,0),FALSE),
  IF(AND(VALUE(LEFT($A1813,3))=312,LEFT($G1813,5)="Total",$B1813="Q "),VLOOKUP('312'!$F$80,_312_Table3,MATCH('312'!$X$16,_312_Table3_ColumnLookup,0),FALSE),
  IF(AND(VALUE(LEFT($A1813,3))=312,LEFT($G1813,5)="Total"),VLOOKUP('312'!$F$80,_312_Table3,MATCH(LEFT($B1813,1),_312_Table3_ColumnLookup,0),FALSE),
  IF(AND(VALUE(LEFT($A1813,3))=312,LEN($I1813)=4,$B1813="G"),VLOOKUP($I1813,_312_Table3,MATCH('312'!$N$16,_312_Table3_ColumnLookup,0),FALSE),
  IF(AND(VALUE(LEFT($A1813,3))=312,LEN($I1813)=4,$B1813="O"),VLOOKUP($I1813,_312_Table3,MATCH('312'!$V$16,_312_Table3_ColumnLookup,0),FALSE),
  IF(AND(VALUE(LEFT($A1813,3))=312,LEN($I1813)=4,$B1813="Q"),VLOOKUP($I1813,_312_Table3,MATCH('312'!$X$16,_312_Table3_ColumnLookup,0),FALSE),
  IF(AND(VALUE(LEFT($A1813,3))=312,LEN($I1813)=4),VLOOKUP($I1813,_312_Table3,MATCH(LEFT($B1813,1),_312_Table3_ColumnLookup,0),FALSE)
+N("312"),
  IF(VALUE(LEFT($A1813,3))=313,VLOOKUP(VALUE(MID($B1813,2,1)),_313_Table3,MATCH(MID($B1813,1,1),_313_Table3_ColumnLookup,0),FALSE)
+N("313"),
  IF(AND(VALUE(LEFT($A1813,3))=314,LEN($B1813)=3),VLOOKUP(VALUE(MID($B1813,2,2)),_314_Table3,MATCH(MID($B1813,1,1),_314_Table3_ColumnLookup,0),FALSE),
  IF(VALUE(LEFT($A1813,3))=314,VLOOKUP(VALUE(MID($B1813,2,1)),_314_Table3,MATCH(MID($B1813,1,1),_314_Table3_ColumnLookup,0),FALSE)
+N("314"),
""))))))))))))))))))))))))</f>
        <v>#N/A</v>
      </c>
      <c r="H1813" s="321" t="str">
        <f>IFERROR(
IF(ISERROR($D1813)=FALSE,$D1813,IF(ISERROR($E1813)=FALSE,$E1813,IF(ISERROR($F1813)=FALSE,$F1813
+N("012 checkboxes"),
IF(
IF(OR(LEFT($A1813,9)="Syndicate",LEFT($A1813,12)="NewSyndicate"),VLOOKUP($A1813,'012'!$J:$ZW,MATCH("Link to button",'012'!$J$1:$ZW$1,0),0)
+N("309 checkbox"),
IF($C1813="309 LCR Summary0",VLOOKUP("Notes990",'309'!$P:$ZZ,MATCH("Link to button",'309'!$P$1:$ZZ$1,0),0)
+N("313 checkboxes"),
IF($C1813="313 Financial Information0LcmVsScr",IF($C1813="309 LCR Summary0",VLOOKUP("LcmVsScr",'309'!$N:$ZZ,MATCH("Link to button",'309'!$N$1:$ZZ$1,0),0),
IF($C1813="313 Financial Information0LcrDocAttached",IF($C1813="309 LCR Summary0",VLOOKUP("LcrDocAttached",'309'!$N:$ZZ,MATCH("Link to button",'309'!$N$1:$ZZ$1,0),
0)))))))=1,TRUE,FALSE)
))),"")</f>
        <v/>
      </c>
    </row>
    <row r="1814" spans="1:8">
      <c r="A1814" s="237" t="e">
        <f>VLOOKUP($G1814,CSVLookups!$B:$R,MATCH(A$1,CSVLookups!$B$1:$R$1,0),FALSE)</f>
        <v>#N/A</v>
      </c>
      <c r="B1814" s="237" t="e">
        <f>VLOOKUP($G1814,CSVLookups!$B:$R,MATCH(B$1,CSVLookups!$B$1:$R$1,0),FALSE)</f>
        <v>#N/A</v>
      </c>
      <c r="C1814" s="238" t="e">
        <f t="shared" si="28"/>
        <v>#N/A</v>
      </c>
      <c r="D1814" s="238" t="e">
        <f>IF(AND(VALUE(LEFT($A1814,3))=309,LEN($B1814)=3),VLOOKUP(VALUE(MID($B1814,2,2)),_309_Table1,MATCH(MID($B1814,1,1),_309_Table1_ColumnLookup,0),FALSE),
  IF($C1814="309 LCR SummaryA",OneYearSCR,IF($C1814="309 LCR SummaryB",UltimateSCR,IF(VALUE(LEFT($A1814,3))=309,VLOOKUP(VALUE(MID($B1814,2,1)),_309_Table1,MATCH(MID($B1814,1,1),_309_Table1_ColumnLookup,0),FALSE)
+N("309"),
  IF(VALUE(LEFT($A1814,3))=310,VLOOKUP(VALUE(MID($B1814,2,1)),_310_Table1,MATCH(MID($B1814,1,1),_310_Table1_ColumnLookup,0),FALSE)
+N("310"),
  IF(AND(VALUE(LEFT($A1814,3))=311,LEN($I1814)=4),VLOOKUP($I1814,_311_Table1,MATCH($B1814,_311_Table1_ColumnLookup,0),FALSE),
  IF(AND(VALUE(LEFT($A1814,3))=311,OR($B1814="I2",$B1814="J2",$B1814="K2",$B1814="L2")),VLOOKUP('311'!$G$58,_311_Table1,MATCH(MID($B1814,1,1),_311_Table1_ColumnLookup,0),FALSE),
  IF(AND(VALUE(LEFT($A1814,3))=311,RIGHT($B1814,5)="Total"),VLOOKUP('311'!$G$59,_311_Table1,MATCH(MID($B1814,1,1),_311_Table1_ColumnLookup,0),FALSE),
  IF(VALUE(LEFT($A1814,3))=311,VLOOKUP(VALUE(MID($B1814,2,1)),_311_Table1,MATCH(MID($B1814,1,1),_311_Table1_ColumnLookup,0),FALSE)
+N("311"),
  IF(AND(VALUE(LEFT($A1814,3))=312,LEFT($G1814,10)="Unincepted",$B1814="G "),VLOOKUP(" ULO",_312_Table1,MATCH('312'!$N$16,_312_Table1_ColumnLookup,0),FALSE),
  IF(AND(VALUE(LEFT($A1814,3))=312,LEFT($G1814,10)="Unincepted",$B1814="O "),VLOOKUP(" ULO",_312_Table1,MATCH('312'!$V$16,_312_Table1_ColumnLookup,0),FALSE),
  IF(AND(VALUE(LEFT($A1814,3))=312,LEFT($G1814,10)="Unincepted",$B1814="Q "),VLOOKUP(" ULO",_312_Table1,MATCH('312'!$X$16,_312_Table1_ColumnLookup,0),FALSE),
  IF(AND(VALUE(LEFT($A1814,3))=312,LEFT($G1814,10)="Unincepted"),VLOOKUP(" ULO",_312_Table1,MATCH(LEFT($B1814,1),_312_Table1_ColumnLookup,0),FALSE),
  IF(AND(VALUE(LEFT($A1814,3))=312,LEFT($G1814,5)="Total",$B1814="G "),VLOOKUP('312'!$F$80,_312_Table1,MATCH('312'!$N$16,_312_Table1_ColumnLookup,0),FALSE),
  IF(AND(VALUE(LEFT($A1814,3))=312,LEFT($G1814,5)="Total",$B1814="O "),VLOOKUP('312'!$F$80,_312_Table1,MATCH('312'!$V$16,_312_Table1_ColumnLookup,0),FALSE),
  IF(AND(VALUE(LEFT($A1814,3))=312,LEFT($G1814,5)="Total",$B1814="Q "),VLOOKUP('312'!$F$80,_312_Table1,MATCH('312'!$X$16,_312_Table1_ColumnLookup,0),FALSE),
  IF(AND(VALUE(LEFT($A1814,3))=312,LEFT($G1814,5)="Total"),VLOOKUP('312'!$F$80,_312_Table1,MATCH(LEFT($B1814,1),_312_Table1_ColumnLookup,0),FALSE),
  IF(AND(VALUE(LEFT($A1814,3))=312,LEN($I1814)=4,$B1814="G"),VLOOKUP($I1814,_312_Table1,MATCH('312'!$N$16,_312_Table1_ColumnLookup,0),FALSE),
  IF(AND(VALUE(LEFT($A1814,3))=312,LEN($I1814)=4,$B1814="O"),VLOOKUP($I1814,_312_Table1,MATCH('312'!$V$16,_312_Table1_ColumnLookup,0),FALSE),
  IF(AND(VALUE(LEFT($A1814,3))=312,LEN($I1814)=4,$B1814="Q"),VLOOKUP($I1814,_312_Table1,MATCH('312'!$X$16,_312_Table1_ColumnLookup,0),FALSE),
  IF(AND(VALUE(LEFT($A1814,3))=312,LEN($I1814)=4),VLOOKUP($I1814,_312_Table1,MATCH(LEFT($B1814,1),_312_Table1_ColumnLookup,0),FALSE)
+N("312"),
  IF(VALUE(LEFT($A1814,3))=313,VLOOKUP(VALUE(MID($B1814,2,1)),_313_Table1,MATCH(MID($B1814,1,1),_313_Table1_ColumnLookup,0),FALSE)
+N("313"),
  IF(AND(VALUE(LEFT($A1814,3))=314,LEN($B1814)=3),VLOOKUP(VALUE(MID($B1814,2,2)),_314_Table1,MATCH(MID($B1814,1,1),_314_Table1_ColumnLookup,0),FALSE),
  IF(VALUE(LEFT($A1814,3))=314,VLOOKUP(VALUE(MID($B1814,2,1)),_314_Table1,MATCH(MID($B1814,1,1),_314_Table1_ColumnLookup,0),FALSE)
+N("314"),
""))))))))))))))))))))))))</f>
        <v>#N/A</v>
      </c>
      <c r="E1814" s="238" t="e">
        <f>IF(AND(VALUE(LEFT($A1814,3))=309,LEN($B1814)=3),VLOOKUP(VALUE(MID($B1814,2,2)),_309_Table2,MATCH(MID($B1814,1,1),_309_Table2_ColumnLookup,0),FALSE),
  IF($C1814="309 LCR SummaryA",OneYearSCR,IF($C1814="309 LCR SummaryB",UltimateSCR,IF(VALUE(LEFT($A1814,3))=309,VLOOKUP(VALUE(MID($B1814,2,1)),_309_Table2,MATCH(MID($B1814,1,1),_309_Table2_ColumnLookup,0),FALSE)
+N("309"),
  IF(VALUE(LEFT($A1814,3))=310,VLOOKUP(VALUE(MID($B1814,2,1)),_310_Table2,MATCH(MID($B1814,1,1),_310_Table2_ColumnLookup,0),FALSE)
+N("310"),
  IF(AND(VALUE(LEFT($A1814,3))=311,LEN($I1814)=4),VLOOKUP($I1814,_311_Table2,MATCH($B1814,_311_Table2_ColumnLookup,0),FALSE),
  IF(AND(VALUE(LEFT($A1814,3))=311,OR($B1814="I2",$B1814="J2",$B1814="K2",$B1814="L2")),VLOOKUP('311'!$G$58,_311_Table2,MATCH(MID($B1814,1,1),_311_Table2_ColumnLookup,0),FALSE),
  IF(AND(VALUE(LEFT($A1814,3))=311,RIGHT($B1814,5)="Total"),VLOOKUP('311'!$G$59,_311_Table2,MATCH(MID($B1814,1,1),_311_Table2_ColumnLookup,0),FALSE),
  IF(VALUE(LEFT($A1814,3))=311,VLOOKUP(VALUE(MID($B1814,2,1)),_311_Table2,MATCH(MID($B1814,1,1),_311_Table2_ColumnLookup,0),FALSE)
+N("311"),
  IF(AND(VALUE(LEFT($A1814,3))=312,LEFT($G1814,10)="Unincepted",$B1814="G "),VLOOKUP(" ULO",_312_Table2,MATCH('312'!$N$16,_312_Table2_ColumnLookup,0),FALSE),
  IF(AND(VALUE(LEFT($A1814,3))=312,LEFT($G1814,10)="Unincepted",$B1814="O "),VLOOKUP(" ULO",_312_Table2,MATCH('312'!$V$16,_312_Table2_ColumnLookup,0),FALSE),
  IF(AND(VALUE(LEFT($A1814,3))=312,LEFT($G1814,10)="Unincepted",$B1814="Q "),VLOOKUP(" ULO",_312_Table2,MATCH('312'!$X$16,_312_Table2_ColumnLookup,0),FALSE),
  IF(AND(VALUE(LEFT($A1814,3))=312,LEFT($G1814,10)="Unincepted"),VLOOKUP(" ULO",_312_Table2,MATCH(LEFT($B1814,1),_312_Table2_ColumnLookup,0),FALSE),
  IF(AND(VALUE(LEFT($A1814,3))=312,LEFT($G1814,5)="Total",$B1814="G "),VLOOKUP('312'!$F$80,_312_Table2,MATCH('312'!$N$16,_312_Table2_ColumnLookup,0),FALSE),
  IF(AND(VALUE(LEFT($A1814,3))=312,LEFT($G1814,5)="Total",$B1814="O "),VLOOKUP('312'!$F$80,_312_Table2,MATCH('312'!$V$16,_312_Table2_ColumnLookup,0),FALSE),
  IF(AND(VALUE(LEFT($A1814,3))=312,LEFT($G1814,5)="Total",$B1814="Q "),VLOOKUP('312'!$F$80,_312_Table2,MATCH('312'!$X$16,_312_Table2_ColumnLookup,0),FALSE),
  IF(AND(VALUE(LEFT($A1814,3))=312,LEFT($G1814,5)="Total"),VLOOKUP('312'!$F$80,_312_Table2,MATCH(LEFT($B1814,1),_312_Table2_ColumnLookup,0),FALSE),
  IF(AND(VALUE(LEFT($A1814,3))=312,LEN($I1814)=4,$B1814="G"),VLOOKUP($I1814,_312_Table2,MATCH('312'!$N$16,_312_Table2_ColumnLookup,0),FALSE),
  IF(AND(VALUE(LEFT($A1814,3))=312,LEN($I1814)=4,$B1814="O"),VLOOKUP($I1814,_312_Table2,MATCH('312'!$V$16,_312_Table2_ColumnLookup,0),FALSE),
  IF(AND(VALUE(LEFT($A1814,3))=312,LEN($I1814)=4,$B1814="Q"),VLOOKUP($I1814,_312_Table2,MATCH('312'!$X$16,_312_Table2_ColumnLookup,0),FALSE),
  IF(AND(VALUE(LEFT($A1814,3))=312,LEN($I1814)=4),VLOOKUP($I1814,_312_Table2,MATCH(LEFT($B1814,1),_312_Table2_ColumnLookup,0),FALSE)
+N("312"),
  IF(VALUE(LEFT($A1814,3))=313,VLOOKUP(VALUE(MID($B1814,2,1)),_313_Table2,MATCH(MID($B1814,1,1),_313_Table2_ColumnLookup,0),FALSE)
+N("313"),
  IF(AND(VALUE(LEFT($A1814,3))=314,LEN($B1814)=3),VLOOKUP(VALUE(MID($B1814,2,2)),_314_Table2,MATCH(MID($B1814,1,1),_314_Table2_ColumnLookup,0),FALSE),
  IF(VALUE(LEFT($A1814,3))=314,VLOOKUP(VALUE(MID($B1814,2,1)),_314_Table2,MATCH(MID($B1814,1,1),_314_Table2_ColumnLookup,0),FALSE)
+N("314"),
""))))))))))))))))))))))))</f>
        <v>#N/A</v>
      </c>
      <c r="F1814" s="238" t="e">
        <f>IF(AND(VALUE(LEFT($A1814,3))=309,LEN($B1814)=3),VLOOKUP(VALUE(MID($B1814,2,2)),_309_Table3,MATCH(MID($B1814,1,1),_309_Table3_ColumnLookup,0),FALSE),
  IF($C1814="309 LCR SummaryA",OneYearSCR,IF($C1814="309 LCR SummaryB",UltimateSCR,IF(VALUE(LEFT($A1814,3))=309,VLOOKUP(VALUE(MID($B1814,2,1)),_309_Table3,MATCH(MID($B1814,1,1),_309_Table3_ColumnLookup,0),FALSE)
+N("309"),
  IF(VALUE(LEFT($A1814,3))=310,VLOOKUP(VALUE(MID($B1814,2,1)),_310_Table3,MATCH(MID($B1814,1,1),_310_Table3_ColumnLookup,0),FALSE)
+N("310"),
  IF(AND(VALUE(LEFT($A1814,3))=311,LEN($I1814)=4),VLOOKUP($I1814,_311_Table3,MATCH($B1814,_311_Table3_ColumnLookup,0),FALSE),
  IF(AND(VALUE(LEFT($A1814,3))=311,OR($B1814="I2",$B1814="J2",$B1814="K2",$B1814="L2")),VLOOKUP('311'!$G$58,_311_Table3,MATCH(MID($B1814,1,1),_311_Table3_ColumnLookup,0),FALSE),
  IF(AND(VALUE(LEFT($A1814,3))=311,RIGHT($B1814,5)="Total"),VLOOKUP('311'!$G$59,_311_Table3,MATCH(MID($B1814,1,1),_311_Table3_ColumnLookup,0),FALSE),
  IF(VALUE(LEFT($A1814,3))=311,VLOOKUP(VALUE(MID($B1814,2,1)),_311_Table3,MATCH(MID($B1814,1,1),_311_Table3_ColumnLookup,0),FALSE)
+N("311"),
  IF(AND(VALUE(LEFT($A1814,3))=312,LEFT($G1814,10)="Unincepted",$B1814="G "),VLOOKUP(" ULO",_312_Table3,MATCH('312'!$N$16,_312_Table3_ColumnLookup,0),FALSE),
  IF(AND(VALUE(LEFT($A1814,3))=312,LEFT($G1814,10)="Unincepted",$B1814="O "),VLOOKUP(" ULO",_312_Table3,MATCH('312'!$V$16,_312_Table3_ColumnLookup,0),FALSE),
  IF(AND(VALUE(LEFT($A1814,3))=312,LEFT($G1814,10)="Unincepted",$B1814="Q "),VLOOKUP(" ULO",_312_Table3,MATCH('312'!$X$16,_312_Table3_ColumnLookup,0),FALSE),
  IF(AND(VALUE(LEFT($A1814,3))=312,LEFT($G1814,10)="Unincepted"),VLOOKUP(" ULO",_312_Table3,MATCH(LEFT($B1814,1),_312_Table3_ColumnLookup,0),FALSE),
  IF(AND(VALUE(LEFT($A1814,3))=312,LEFT($G1814,5)="Total",$B1814="G "),VLOOKUP('312'!$F$80,_312_Table3,MATCH('312'!$N$16,_312_Table3_ColumnLookup,0),FALSE),
  IF(AND(VALUE(LEFT($A1814,3))=312,LEFT($G1814,5)="Total",$B1814="O "),VLOOKUP('312'!$F$80,_312_Table3,MATCH('312'!$V$16,_312_Table3_ColumnLookup,0),FALSE),
  IF(AND(VALUE(LEFT($A1814,3))=312,LEFT($G1814,5)="Total",$B1814="Q "),VLOOKUP('312'!$F$80,_312_Table3,MATCH('312'!$X$16,_312_Table3_ColumnLookup,0),FALSE),
  IF(AND(VALUE(LEFT($A1814,3))=312,LEFT($G1814,5)="Total"),VLOOKUP('312'!$F$80,_312_Table3,MATCH(LEFT($B1814,1),_312_Table3_ColumnLookup,0),FALSE),
  IF(AND(VALUE(LEFT($A1814,3))=312,LEN($I1814)=4,$B1814="G"),VLOOKUP($I1814,_312_Table3,MATCH('312'!$N$16,_312_Table3_ColumnLookup,0),FALSE),
  IF(AND(VALUE(LEFT($A1814,3))=312,LEN($I1814)=4,$B1814="O"),VLOOKUP($I1814,_312_Table3,MATCH('312'!$V$16,_312_Table3_ColumnLookup,0),FALSE),
  IF(AND(VALUE(LEFT($A1814,3))=312,LEN($I1814)=4,$B1814="Q"),VLOOKUP($I1814,_312_Table3,MATCH('312'!$X$16,_312_Table3_ColumnLookup,0),FALSE),
  IF(AND(VALUE(LEFT($A1814,3))=312,LEN($I1814)=4),VLOOKUP($I1814,_312_Table3,MATCH(LEFT($B1814,1),_312_Table3_ColumnLookup,0),FALSE)
+N("312"),
  IF(VALUE(LEFT($A1814,3))=313,VLOOKUP(VALUE(MID($B1814,2,1)),_313_Table3,MATCH(MID($B1814,1,1),_313_Table3_ColumnLookup,0),FALSE)
+N("313"),
  IF(AND(VALUE(LEFT($A1814,3))=314,LEN($B1814)=3),VLOOKUP(VALUE(MID($B1814,2,2)),_314_Table3,MATCH(MID($B1814,1,1),_314_Table3_ColumnLookup,0),FALSE),
  IF(VALUE(LEFT($A1814,3))=314,VLOOKUP(VALUE(MID($B1814,2,1)),_314_Table3,MATCH(MID($B1814,1,1),_314_Table3_ColumnLookup,0),FALSE)
+N("314"),
""))))))))))))))))))))))))</f>
        <v>#N/A</v>
      </c>
      <c r="H1814" s="321" t="str">
        <f>IFERROR(
IF(ISERROR($D1814)=FALSE,$D1814,IF(ISERROR($E1814)=FALSE,$E1814,IF(ISERROR($F1814)=FALSE,$F1814
+N("012 checkboxes"),
IF(
IF(OR(LEFT($A1814,9)="Syndicate",LEFT($A1814,12)="NewSyndicate"),VLOOKUP($A1814,'012'!$J:$ZW,MATCH("Link to button",'012'!$J$1:$ZW$1,0),0)
+N("309 checkbox"),
IF($C1814="309 LCR Summary0",VLOOKUP("Notes990",'309'!$P:$ZZ,MATCH("Link to button",'309'!$P$1:$ZZ$1,0),0)
+N("313 checkboxes"),
IF($C1814="313 Financial Information0LcmVsScr",IF($C1814="309 LCR Summary0",VLOOKUP("LcmVsScr",'309'!$N:$ZZ,MATCH("Link to button",'309'!$N$1:$ZZ$1,0),0),
IF($C1814="313 Financial Information0LcrDocAttached",IF($C1814="309 LCR Summary0",VLOOKUP("LcrDocAttached",'309'!$N:$ZZ,MATCH("Link to button",'309'!$N$1:$ZZ$1,0),
0)))))))=1,TRUE,FALSE)
))),"")</f>
        <v/>
      </c>
    </row>
    <row r="1815" spans="1:8">
      <c r="A1815" s="237" t="e">
        <f>VLOOKUP($G1815,CSVLookups!$B:$R,MATCH(A$1,CSVLookups!$B$1:$R$1,0),FALSE)</f>
        <v>#N/A</v>
      </c>
      <c r="B1815" s="237" t="e">
        <f>VLOOKUP($G1815,CSVLookups!$B:$R,MATCH(B$1,CSVLookups!$B$1:$R$1,0),FALSE)</f>
        <v>#N/A</v>
      </c>
      <c r="C1815" s="238" t="e">
        <f t="shared" si="28"/>
        <v>#N/A</v>
      </c>
      <c r="D1815" s="238" t="e">
        <f>IF(AND(VALUE(LEFT($A1815,3))=309,LEN($B1815)=3),VLOOKUP(VALUE(MID($B1815,2,2)),_309_Table1,MATCH(MID($B1815,1,1),_309_Table1_ColumnLookup,0),FALSE),
  IF($C1815="309 LCR SummaryA",OneYearSCR,IF($C1815="309 LCR SummaryB",UltimateSCR,IF(VALUE(LEFT($A1815,3))=309,VLOOKUP(VALUE(MID($B1815,2,1)),_309_Table1,MATCH(MID($B1815,1,1),_309_Table1_ColumnLookup,0),FALSE)
+N("309"),
  IF(VALUE(LEFT($A1815,3))=310,VLOOKUP(VALUE(MID($B1815,2,1)),_310_Table1,MATCH(MID($B1815,1,1),_310_Table1_ColumnLookup,0),FALSE)
+N("310"),
  IF(AND(VALUE(LEFT($A1815,3))=311,LEN($I1815)=4),VLOOKUP($I1815,_311_Table1,MATCH($B1815,_311_Table1_ColumnLookup,0),FALSE),
  IF(AND(VALUE(LEFT($A1815,3))=311,OR($B1815="I2",$B1815="J2",$B1815="K2",$B1815="L2")),VLOOKUP('311'!$G$58,_311_Table1,MATCH(MID($B1815,1,1),_311_Table1_ColumnLookup,0),FALSE),
  IF(AND(VALUE(LEFT($A1815,3))=311,RIGHT($B1815,5)="Total"),VLOOKUP('311'!$G$59,_311_Table1,MATCH(MID($B1815,1,1),_311_Table1_ColumnLookup,0),FALSE),
  IF(VALUE(LEFT($A1815,3))=311,VLOOKUP(VALUE(MID($B1815,2,1)),_311_Table1,MATCH(MID($B1815,1,1),_311_Table1_ColumnLookup,0),FALSE)
+N("311"),
  IF(AND(VALUE(LEFT($A1815,3))=312,LEFT($G1815,10)="Unincepted",$B1815="G "),VLOOKUP(" ULO",_312_Table1,MATCH('312'!$N$16,_312_Table1_ColumnLookup,0),FALSE),
  IF(AND(VALUE(LEFT($A1815,3))=312,LEFT($G1815,10)="Unincepted",$B1815="O "),VLOOKUP(" ULO",_312_Table1,MATCH('312'!$V$16,_312_Table1_ColumnLookup,0),FALSE),
  IF(AND(VALUE(LEFT($A1815,3))=312,LEFT($G1815,10)="Unincepted",$B1815="Q "),VLOOKUP(" ULO",_312_Table1,MATCH('312'!$X$16,_312_Table1_ColumnLookup,0),FALSE),
  IF(AND(VALUE(LEFT($A1815,3))=312,LEFT($G1815,10)="Unincepted"),VLOOKUP(" ULO",_312_Table1,MATCH(LEFT($B1815,1),_312_Table1_ColumnLookup,0),FALSE),
  IF(AND(VALUE(LEFT($A1815,3))=312,LEFT($G1815,5)="Total",$B1815="G "),VLOOKUP('312'!$F$80,_312_Table1,MATCH('312'!$N$16,_312_Table1_ColumnLookup,0),FALSE),
  IF(AND(VALUE(LEFT($A1815,3))=312,LEFT($G1815,5)="Total",$B1815="O "),VLOOKUP('312'!$F$80,_312_Table1,MATCH('312'!$V$16,_312_Table1_ColumnLookup,0),FALSE),
  IF(AND(VALUE(LEFT($A1815,3))=312,LEFT($G1815,5)="Total",$B1815="Q "),VLOOKUP('312'!$F$80,_312_Table1,MATCH('312'!$X$16,_312_Table1_ColumnLookup,0),FALSE),
  IF(AND(VALUE(LEFT($A1815,3))=312,LEFT($G1815,5)="Total"),VLOOKUP('312'!$F$80,_312_Table1,MATCH(LEFT($B1815,1),_312_Table1_ColumnLookup,0),FALSE),
  IF(AND(VALUE(LEFT($A1815,3))=312,LEN($I1815)=4,$B1815="G"),VLOOKUP($I1815,_312_Table1,MATCH('312'!$N$16,_312_Table1_ColumnLookup,0),FALSE),
  IF(AND(VALUE(LEFT($A1815,3))=312,LEN($I1815)=4,$B1815="O"),VLOOKUP($I1815,_312_Table1,MATCH('312'!$V$16,_312_Table1_ColumnLookup,0),FALSE),
  IF(AND(VALUE(LEFT($A1815,3))=312,LEN($I1815)=4,$B1815="Q"),VLOOKUP($I1815,_312_Table1,MATCH('312'!$X$16,_312_Table1_ColumnLookup,0),FALSE),
  IF(AND(VALUE(LEFT($A1815,3))=312,LEN($I1815)=4),VLOOKUP($I1815,_312_Table1,MATCH(LEFT($B1815,1),_312_Table1_ColumnLookup,0),FALSE)
+N("312"),
  IF(VALUE(LEFT($A1815,3))=313,VLOOKUP(VALUE(MID($B1815,2,1)),_313_Table1,MATCH(MID($B1815,1,1),_313_Table1_ColumnLookup,0),FALSE)
+N("313"),
  IF(AND(VALUE(LEFT($A1815,3))=314,LEN($B1815)=3),VLOOKUP(VALUE(MID($B1815,2,2)),_314_Table1,MATCH(MID($B1815,1,1),_314_Table1_ColumnLookup,0),FALSE),
  IF(VALUE(LEFT($A1815,3))=314,VLOOKUP(VALUE(MID($B1815,2,1)),_314_Table1,MATCH(MID($B1815,1,1),_314_Table1_ColumnLookup,0),FALSE)
+N("314"),
""))))))))))))))))))))))))</f>
        <v>#N/A</v>
      </c>
      <c r="E1815" s="238" t="e">
        <f>IF(AND(VALUE(LEFT($A1815,3))=309,LEN($B1815)=3),VLOOKUP(VALUE(MID($B1815,2,2)),_309_Table2,MATCH(MID($B1815,1,1),_309_Table2_ColumnLookup,0),FALSE),
  IF($C1815="309 LCR SummaryA",OneYearSCR,IF($C1815="309 LCR SummaryB",UltimateSCR,IF(VALUE(LEFT($A1815,3))=309,VLOOKUP(VALUE(MID($B1815,2,1)),_309_Table2,MATCH(MID($B1815,1,1),_309_Table2_ColumnLookup,0),FALSE)
+N("309"),
  IF(VALUE(LEFT($A1815,3))=310,VLOOKUP(VALUE(MID($B1815,2,1)),_310_Table2,MATCH(MID($B1815,1,1),_310_Table2_ColumnLookup,0),FALSE)
+N("310"),
  IF(AND(VALUE(LEFT($A1815,3))=311,LEN($I1815)=4),VLOOKUP($I1815,_311_Table2,MATCH($B1815,_311_Table2_ColumnLookup,0),FALSE),
  IF(AND(VALUE(LEFT($A1815,3))=311,OR($B1815="I2",$B1815="J2",$B1815="K2",$B1815="L2")),VLOOKUP('311'!$G$58,_311_Table2,MATCH(MID($B1815,1,1),_311_Table2_ColumnLookup,0),FALSE),
  IF(AND(VALUE(LEFT($A1815,3))=311,RIGHT($B1815,5)="Total"),VLOOKUP('311'!$G$59,_311_Table2,MATCH(MID($B1815,1,1),_311_Table2_ColumnLookup,0),FALSE),
  IF(VALUE(LEFT($A1815,3))=311,VLOOKUP(VALUE(MID($B1815,2,1)),_311_Table2,MATCH(MID($B1815,1,1),_311_Table2_ColumnLookup,0),FALSE)
+N("311"),
  IF(AND(VALUE(LEFT($A1815,3))=312,LEFT($G1815,10)="Unincepted",$B1815="G "),VLOOKUP(" ULO",_312_Table2,MATCH('312'!$N$16,_312_Table2_ColumnLookup,0),FALSE),
  IF(AND(VALUE(LEFT($A1815,3))=312,LEFT($G1815,10)="Unincepted",$B1815="O "),VLOOKUP(" ULO",_312_Table2,MATCH('312'!$V$16,_312_Table2_ColumnLookup,0),FALSE),
  IF(AND(VALUE(LEFT($A1815,3))=312,LEFT($G1815,10)="Unincepted",$B1815="Q "),VLOOKUP(" ULO",_312_Table2,MATCH('312'!$X$16,_312_Table2_ColumnLookup,0),FALSE),
  IF(AND(VALUE(LEFT($A1815,3))=312,LEFT($G1815,10)="Unincepted"),VLOOKUP(" ULO",_312_Table2,MATCH(LEFT($B1815,1),_312_Table2_ColumnLookup,0),FALSE),
  IF(AND(VALUE(LEFT($A1815,3))=312,LEFT($G1815,5)="Total",$B1815="G "),VLOOKUP('312'!$F$80,_312_Table2,MATCH('312'!$N$16,_312_Table2_ColumnLookup,0),FALSE),
  IF(AND(VALUE(LEFT($A1815,3))=312,LEFT($G1815,5)="Total",$B1815="O "),VLOOKUP('312'!$F$80,_312_Table2,MATCH('312'!$V$16,_312_Table2_ColumnLookup,0),FALSE),
  IF(AND(VALUE(LEFT($A1815,3))=312,LEFT($G1815,5)="Total",$B1815="Q "),VLOOKUP('312'!$F$80,_312_Table2,MATCH('312'!$X$16,_312_Table2_ColumnLookup,0),FALSE),
  IF(AND(VALUE(LEFT($A1815,3))=312,LEFT($G1815,5)="Total"),VLOOKUP('312'!$F$80,_312_Table2,MATCH(LEFT($B1815,1),_312_Table2_ColumnLookup,0),FALSE),
  IF(AND(VALUE(LEFT($A1815,3))=312,LEN($I1815)=4,$B1815="G"),VLOOKUP($I1815,_312_Table2,MATCH('312'!$N$16,_312_Table2_ColumnLookup,0),FALSE),
  IF(AND(VALUE(LEFT($A1815,3))=312,LEN($I1815)=4,$B1815="O"),VLOOKUP($I1815,_312_Table2,MATCH('312'!$V$16,_312_Table2_ColumnLookup,0),FALSE),
  IF(AND(VALUE(LEFT($A1815,3))=312,LEN($I1815)=4,$B1815="Q"),VLOOKUP($I1815,_312_Table2,MATCH('312'!$X$16,_312_Table2_ColumnLookup,0),FALSE),
  IF(AND(VALUE(LEFT($A1815,3))=312,LEN($I1815)=4),VLOOKUP($I1815,_312_Table2,MATCH(LEFT($B1815,1),_312_Table2_ColumnLookup,0),FALSE)
+N("312"),
  IF(VALUE(LEFT($A1815,3))=313,VLOOKUP(VALUE(MID($B1815,2,1)),_313_Table2,MATCH(MID($B1815,1,1),_313_Table2_ColumnLookup,0),FALSE)
+N("313"),
  IF(AND(VALUE(LEFT($A1815,3))=314,LEN($B1815)=3),VLOOKUP(VALUE(MID($B1815,2,2)),_314_Table2,MATCH(MID($B1815,1,1),_314_Table2_ColumnLookup,0),FALSE),
  IF(VALUE(LEFT($A1815,3))=314,VLOOKUP(VALUE(MID($B1815,2,1)),_314_Table2,MATCH(MID($B1815,1,1),_314_Table2_ColumnLookup,0),FALSE)
+N("314"),
""))))))))))))))))))))))))</f>
        <v>#N/A</v>
      </c>
      <c r="F1815" s="238" t="e">
        <f>IF(AND(VALUE(LEFT($A1815,3))=309,LEN($B1815)=3),VLOOKUP(VALUE(MID($B1815,2,2)),_309_Table3,MATCH(MID($B1815,1,1),_309_Table3_ColumnLookup,0),FALSE),
  IF($C1815="309 LCR SummaryA",OneYearSCR,IF($C1815="309 LCR SummaryB",UltimateSCR,IF(VALUE(LEFT($A1815,3))=309,VLOOKUP(VALUE(MID($B1815,2,1)),_309_Table3,MATCH(MID($B1815,1,1),_309_Table3_ColumnLookup,0),FALSE)
+N("309"),
  IF(VALUE(LEFT($A1815,3))=310,VLOOKUP(VALUE(MID($B1815,2,1)),_310_Table3,MATCH(MID($B1815,1,1),_310_Table3_ColumnLookup,0),FALSE)
+N("310"),
  IF(AND(VALUE(LEFT($A1815,3))=311,LEN($I1815)=4),VLOOKUP($I1815,_311_Table3,MATCH($B1815,_311_Table3_ColumnLookup,0),FALSE),
  IF(AND(VALUE(LEFT($A1815,3))=311,OR($B1815="I2",$B1815="J2",$B1815="K2",$B1815="L2")),VLOOKUP('311'!$G$58,_311_Table3,MATCH(MID($B1815,1,1),_311_Table3_ColumnLookup,0),FALSE),
  IF(AND(VALUE(LEFT($A1815,3))=311,RIGHT($B1815,5)="Total"),VLOOKUP('311'!$G$59,_311_Table3,MATCH(MID($B1815,1,1),_311_Table3_ColumnLookup,0),FALSE),
  IF(VALUE(LEFT($A1815,3))=311,VLOOKUP(VALUE(MID($B1815,2,1)),_311_Table3,MATCH(MID($B1815,1,1),_311_Table3_ColumnLookup,0),FALSE)
+N("311"),
  IF(AND(VALUE(LEFT($A1815,3))=312,LEFT($G1815,10)="Unincepted",$B1815="G "),VLOOKUP(" ULO",_312_Table3,MATCH('312'!$N$16,_312_Table3_ColumnLookup,0),FALSE),
  IF(AND(VALUE(LEFT($A1815,3))=312,LEFT($G1815,10)="Unincepted",$B1815="O "),VLOOKUP(" ULO",_312_Table3,MATCH('312'!$V$16,_312_Table3_ColumnLookup,0),FALSE),
  IF(AND(VALUE(LEFT($A1815,3))=312,LEFT($G1815,10)="Unincepted",$B1815="Q "),VLOOKUP(" ULO",_312_Table3,MATCH('312'!$X$16,_312_Table3_ColumnLookup,0),FALSE),
  IF(AND(VALUE(LEFT($A1815,3))=312,LEFT($G1815,10)="Unincepted"),VLOOKUP(" ULO",_312_Table3,MATCH(LEFT($B1815,1),_312_Table3_ColumnLookup,0),FALSE),
  IF(AND(VALUE(LEFT($A1815,3))=312,LEFT($G1815,5)="Total",$B1815="G "),VLOOKUP('312'!$F$80,_312_Table3,MATCH('312'!$N$16,_312_Table3_ColumnLookup,0),FALSE),
  IF(AND(VALUE(LEFT($A1815,3))=312,LEFT($G1815,5)="Total",$B1815="O "),VLOOKUP('312'!$F$80,_312_Table3,MATCH('312'!$V$16,_312_Table3_ColumnLookup,0),FALSE),
  IF(AND(VALUE(LEFT($A1815,3))=312,LEFT($G1815,5)="Total",$B1815="Q "),VLOOKUP('312'!$F$80,_312_Table3,MATCH('312'!$X$16,_312_Table3_ColumnLookup,0),FALSE),
  IF(AND(VALUE(LEFT($A1815,3))=312,LEFT($G1815,5)="Total"),VLOOKUP('312'!$F$80,_312_Table3,MATCH(LEFT($B1815,1),_312_Table3_ColumnLookup,0),FALSE),
  IF(AND(VALUE(LEFT($A1815,3))=312,LEN($I1815)=4,$B1815="G"),VLOOKUP($I1815,_312_Table3,MATCH('312'!$N$16,_312_Table3_ColumnLookup,0),FALSE),
  IF(AND(VALUE(LEFT($A1815,3))=312,LEN($I1815)=4,$B1815="O"),VLOOKUP($I1815,_312_Table3,MATCH('312'!$V$16,_312_Table3_ColumnLookup,0),FALSE),
  IF(AND(VALUE(LEFT($A1815,3))=312,LEN($I1815)=4,$B1815="Q"),VLOOKUP($I1815,_312_Table3,MATCH('312'!$X$16,_312_Table3_ColumnLookup,0),FALSE),
  IF(AND(VALUE(LEFT($A1815,3))=312,LEN($I1815)=4),VLOOKUP($I1815,_312_Table3,MATCH(LEFT($B1815,1),_312_Table3_ColumnLookup,0),FALSE)
+N("312"),
  IF(VALUE(LEFT($A1815,3))=313,VLOOKUP(VALUE(MID($B1815,2,1)),_313_Table3,MATCH(MID($B1815,1,1),_313_Table3_ColumnLookup,0),FALSE)
+N("313"),
  IF(AND(VALUE(LEFT($A1815,3))=314,LEN($B1815)=3),VLOOKUP(VALUE(MID($B1815,2,2)),_314_Table3,MATCH(MID($B1815,1,1),_314_Table3_ColumnLookup,0),FALSE),
  IF(VALUE(LEFT($A1815,3))=314,VLOOKUP(VALUE(MID($B1815,2,1)),_314_Table3,MATCH(MID($B1815,1,1),_314_Table3_ColumnLookup,0),FALSE)
+N("314"),
""))))))))))))))))))))))))</f>
        <v>#N/A</v>
      </c>
      <c r="H1815" s="321" t="str">
        <f>IFERROR(
IF(ISERROR($D1815)=FALSE,$D1815,IF(ISERROR($E1815)=FALSE,$E1815,IF(ISERROR($F1815)=FALSE,$F1815
+N("012 checkboxes"),
IF(
IF(OR(LEFT($A1815,9)="Syndicate",LEFT($A1815,12)="NewSyndicate"),VLOOKUP($A1815,'012'!$J:$ZW,MATCH("Link to button",'012'!$J$1:$ZW$1,0),0)
+N("309 checkbox"),
IF($C1815="309 LCR Summary0",VLOOKUP("Notes990",'309'!$P:$ZZ,MATCH("Link to button",'309'!$P$1:$ZZ$1,0),0)
+N("313 checkboxes"),
IF($C1815="313 Financial Information0LcmVsScr",IF($C1815="309 LCR Summary0",VLOOKUP("LcmVsScr",'309'!$N:$ZZ,MATCH("Link to button",'309'!$N$1:$ZZ$1,0),0),
IF($C1815="313 Financial Information0LcrDocAttached",IF($C1815="309 LCR Summary0",VLOOKUP("LcrDocAttached",'309'!$N:$ZZ,MATCH("Link to button",'309'!$N$1:$ZZ$1,0),
0)))))))=1,TRUE,FALSE)
))),"")</f>
        <v/>
      </c>
    </row>
    <row r="1816" spans="1:8">
      <c r="A1816" s="237" t="e">
        <f>VLOOKUP($G1816,CSVLookups!$B:$R,MATCH(A$1,CSVLookups!$B$1:$R$1,0),FALSE)</f>
        <v>#N/A</v>
      </c>
      <c r="B1816" s="237" t="e">
        <f>VLOOKUP($G1816,CSVLookups!$B:$R,MATCH(B$1,CSVLookups!$B$1:$R$1,0),FALSE)</f>
        <v>#N/A</v>
      </c>
      <c r="C1816" s="238" t="e">
        <f t="shared" si="28"/>
        <v>#N/A</v>
      </c>
      <c r="D1816" s="238" t="e">
        <f>IF(AND(VALUE(LEFT($A1816,3))=309,LEN($B1816)=3),VLOOKUP(VALUE(MID($B1816,2,2)),_309_Table1,MATCH(MID($B1816,1,1),_309_Table1_ColumnLookup,0),FALSE),
  IF($C1816="309 LCR SummaryA",OneYearSCR,IF($C1816="309 LCR SummaryB",UltimateSCR,IF(VALUE(LEFT($A1816,3))=309,VLOOKUP(VALUE(MID($B1816,2,1)),_309_Table1,MATCH(MID($B1816,1,1),_309_Table1_ColumnLookup,0),FALSE)
+N("309"),
  IF(VALUE(LEFT($A1816,3))=310,VLOOKUP(VALUE(MID($B1816,2,1)),_310_Table1,MATCH(MID($B1816,1,1),_310_Table1_ColumnLookup,0),FALSE)
+N("310"),
  IF(AND(VALUE(LEFT($A1816,3))=311,LEN($I1816)=4),VLOOKUP($I1816,_311_Table1,MATCH($B1816,_311_Table1_ColumnLookup,0),FALSE),
  IF(AND(VALUE(LEFT($A1816,3))=311,OR($B1816="I2",$B1816="J2",$B1816="K2",$B1816="L2")),VLOOKUP('311'!$G$58,_311_Table1,MATCH(MID($B1816,1,1),_311_Table1_ColumnLookup,0),FALSE),
  IF(AND(VALUE(LEFT($A1816,3))=311,RIGHT($B1816,5)="Total"),VLOOKUP('311'!$G$59,_311_Table1,MATCH(MID($B1816,1,1),_311_Table1_ColumnLookup,0),FALSE),
  IF(VALUE(LEFT($A1816,3))=311,VLOOKUP(VALUE(MID($B1816,2,1)),_311_Table1,MATCH(MID($B1816,1,1),_311_Table1_ColumnLookup,0),FALSE)
+N("311"),
  IF(AND(VALUE(LEFT($A1816,3))=312,LEFT($G1816,10)="Unincepted",$B1816="G "),VLOOKUP(" ULO",_312_Table1,MATCH('312'!$N$16,_312_Table1_ColumnLookup,0),FALSE),
  IF(AND(VALUE(LEFT($A1816,3))=312,LEFT($G1816,10)="Unincepted",$B1816="O "),VLOOKUP(" ULO",_312_Table1,MATCH('312'!$V$16,_312_Table1_ColumnLookup,0),FALSE),
  IF(AND(VALUE(LEFT($A1816,3))=312,LEFT($G1816,10)="Unincepted",$B1816="Q "),VLOOKUP(" ULO",_312_Table1,MATCH('312'!$X$16,_312_Table1_ColumnLookup,0),FALSE),
  IF(AND(VALUE(LEFT($A1816,3))=312,LEFT($G1816,10)="Unincepted"),VLOOKUP(" ULO",_312_Table1,MATCH(LEFT($B1816,1),_312_Table1_ColumnLookup,0),FALSE),
  IF(AND(VALUE(LEFT($A1816,3))=312,LEFT($G1816,5)="Total",$B1816="G "),VLOOKUP('312'!$F$80,_312_Table1,MATCH('312'!$N$16,_312_Table1_ColumnLookup,0),FALSE),
  IF(AND(VALUE(LEFT($A1816,3))=312,LEFT($G1816,5)="Total",$B1816="O "),VLOOKUP('312'!$F$80,_312_Table1,MATCH('312'!$V$16,_312_Table1_ColumnLookup,0),FALSE),
  IF(AND(VALUE(LEFT($A1816,3))=312,LEFT($G1816,5)="Total",$B1816="Q "),VLOOKUP('312'!$F$80,_312_Table1,MATCH('312'!$X$16,_312_Table1_ColumnLookup,0),FALSE),
  IF(AND(VALUE(LEFT($A1816,3))=312,LEFT($G1816,5)="Total"),VLOOKUP('312'!$F$80,_312_Table1,MATCH(LEFT($B1816,1),_312_Table1_ColumnLookup,0),FALSE),
  IF(AND(VALUE(LEFT($A1816,3))=312,LEN($I1816)=4,$B1816="G"),VLOOKUP($I1816,_312_Table1,MATCH('312'!$N$16,_312_Table1_ColumnLookup,0),FALSE),
  IF(AND(VALUE(LEFT($A1816,3))=312,LEN($I1816)=4,$B1816="O"),VLOOKUP($I1816,_312_Table1,MATCH('312'!$V$16,_312_Table1_ColumnLookup,0),FALSE),
  IF(AND(VALUE(LEFT($A1816,3))=312,LEN($I1816)=4,$B1816="Q"),VLOOKUP($I1816,_312_Table1,MATCH('312'!$X$16,_312_Table1_ColumnLookup,0),FALSE),
  IF(AND(VALUE(LEFT($A1816,3))=312,LEN($I1816)=4),VLOOKUP($I1816,_312_Table1,MATCH(LEFT($B1816,1),_312_Table1_ColumnLookup,0),FALSE)
+N("312"),
  IF(VALUE(LEFT($A1816,3))=313,VLOOKUP(VALUE(MID($B1816,2,1)),_313_Table1,MATCH(MID($B1816,1,1),_313_Table1_ColumnLookup,0),FALSE)
+N("313"),
  IF(AND(VALUE(LEFT($A1816,3))=314,LEN($B1816)=3),VLOOKUP(VALUE(MID($B1816,2,2)),_314_Table1,MATCH(MID($B1816,1,1),_314_Table1_ColumnLookup,0),FALSE),
  IF(VALUE(LEFT($A1816,3))=314,VLOOKUP(VALUE(MID($B1816,2,1)),_314_Table1,MATCH(MID($B1816,1,1),_314_Table1_ColumnLookup,0),FALSE)
+N("314"),
""))))))))))))))))))))))))</f>
        <v>#N/A</v>
      </c>
      <c r="E1816" s="238" t="e">
        <f>IF(AND(VALUE(LEFT($A1816,3))=309,LEN($B1816)=3),VLOOKUP(VALUE(MID($B1816,2,2)),_309_Table2,MATCH(MID($B1816,1,1),_309_Table2_ColumnLookup,0),FALSE),
  IF($C1816="309 LCR SummaryA",OneYearSCR,IF($C1816="309 LCR SummaryB",UltimateSCR,IF(VALUE(LEFT($A1816,3))=309,VLOOKUP(VALUE(MID($B1816,2,1)),_309_Table2,MATCH(MID($B1816,1,1),_309_Table2_ColumnLookup,0),FALSE)
+N("309"),
  IF(VALUE(LEFT($A1816,3))=310,VLOOKUP(VALUE(MID($B1816,2,1)),_310_Table2,MATCH(MID($B1816,1,1),_310_Table2_ColumnLookup,0),FALSE)
+N("310"),
  IF(AND(VALUE(LEFT($A1816,3))=311,LEN($I1816)=4),VLOOKUP($I1816,_311_Table2,MATCH($B1816,_311_Table2_ColumnLookup,0),FALSE),
  IF(AND(VALUE(LEFT($A1816,3))=311,OR($B1816="I2",$B1816="J2",$B1816="K2",$B1816="L2")),VLOOKUP('311'!$G$58,_311_Table2,MATCH(MID($B1816,1,1),_311_Table2_ColumnLookup,0),FALSE),
  IF(AND(VALUE(LEFT($A1816,3))=311,RIGHT($B1816,5)="Total"),VLOOKUP('311'!$G$59,_311_Table2,MATCH(MID($B1816,1,1),_311_Table2_ColumnLookup,0),FALSE),
  IF(VALUE(LEFT($A1816,3))=311,VLOOKUP(VALUE(MID($B1816,2,1)),_311_Table2,MATCH(MID($B1816,1,1),_311_Table2_ColumnLookup,0),FALSE)
+N("311"),
  IF(AND(VALUE(LEFT($A1816,3))=312,LEFT($G1816,10)="Unincepted",$B1816="G "),VLOOKUP(" ULO",_312_Table2,MATCH('312'!$N$16,_312_Table2_ColumnLookup,0),FALSE),
  IF(AND(VALUE(LEFT($A1816,3))=312,LEFT($G1816,10)="Unincepted",$B1816="O "),VLOOKUP(" ULO",_312_Table2,MATCH('312'!$V$16,_312_Table2_ColumnLookup,0),FALSE),
  IF(AND(VALUE(LEFT($A1816,3))=312,LEFT($G1816,10)="Unincepted",$B1816="Q "),VLOOKUP(" ULO",_312_Table2,MATCH('312'!$X$16,_312_Table2_ColumnLookup,0),FALSE),
  IF(AND(VALUE(LEFT($A1816,3))=312,LEFT($G1816,10)="Unincepted"),VLOOKUP(" ULO",_312_Table2,MATCH(LEFT($B1816,1),_312_Table2_ColumnLookup,0),FALSE),
  IF(AND(VALUE(LEFT($A1816,3))=312,LEFT($G1816,5)="Total",$B1816="G "),VLOOKUP('312'!$F$80,_312_Table2,MATCH('312'!$N$16,_312_Table2_ColumnLookup,0),FALSE),
  IF(AND(VALUE(LEFT($A1816,3))=312,LEFT($G1816,5)="Total",$B1816="O "),VLOOKUP('312'!$F$80,_312_Table2,MATCH('312'!$V$16,_312_Table2_ColumnLookup,0),FALSE),
  IF(AND(VALUE(LEFT($A1816,3))=312,LEFT($G1816,5)="Total",$B1816="Q "),VLOOKUP('312'!$F$80,_312_Table2,MATCH('312'!$X$16,_312_Table2_ColumnLookup,0),FALSE),
  IF(AND(VALUE(LEFT($A1816,3))=312,LEFT($G1816,5)="Total"),VLOOKUP('312'!$F$80,_312_Table2,MATCH(LEFT($B1816,1),_312_Table2_ColumnLookup,0),FALSE),
  IF(AND(VALUE(LEFT($A1816,3))=312,LEN($I1816)=4,$B1816="G"),VLOOKUP($I1816,_312_Table2,MATCH('312'!$N$16,_312_Table2_ColumnLookup,0),FALSE),
  IF(AND(VALUE(LEFT($A1816,3))=312,LEN($I1816)=4,$B1816="O"),VLOOKUP($I1816,_312_Table2,MATCH('312'!$V$16,_312_Table2_ColumnLookup,0),FALSE),
  IF(AND(VALUE(LEFT($A1816,3))=312,LEN($I1816)=4,$B1816="Q"),VLOOKUP($I1816,_312_Table2,MATCH('312'!$X$16,_312_Table2_ColumnLookup,0),FALSE),
  IF(AND(VALUE(LEFT($A1816,3))=312,LEN($I1816)=4),VLOOKUP($I1816,_312_Table2,MATCH(LEFT($B1816,1),_312_Table2_ColumnLookup,0),FALSE)
+N("312"),
  IF(VALUE(LEFT($A1816,3))=313,VLOOKUP(VALUE(MID($B1816,2,1)),_313_Table2,MATCH(MID($B1816,1,1),_313_Table2_ColumnLookup,0),FALSE)
+N("313"),
  IF(AND(VALUE(LEFT($A1816,3))=314,LEN($B1816)=3),VLOOKUP(VALUE(MID($B1816,2,2)),_314_Table2,MATCH(MID($B1816,1,1),_314_Table2_ColumnLookup,0),FALSE),
  IF(VALUE(LEFT($A1816,3))=314,VLOOKUP(VALUE(MID($B1816,2,1)),_314_Table2,MATCH(MID($B1816,1,1),_314_Table2_ColumnLookup,0),FALSE)
+N("314"),
""))))))))))))))))))))))))</f>
        <v>#N/A</v>
      </c>
      <c r="F1816" s="238" t="e">
        <f>IF(AND(VALUE(LEFT($A1816,3))=309,LEN($B1816)=3),VLOOKUP(VALUE(MID($B1816,2,2)),_309_Table3,MATCH(MID($B1816,1,1),_309_Table3_ColumnLookup,0),FALSE),
  IF($C1816="309 LCR SummaryA",OneYearSCR,IF($C1816="309 LCR SummaryB",UltimateSCR,IF(VALUE(LEFT($A1816,3))=309,VLOOKUP(VALUE(MID($B1816,2,1)),_309_Table3,MATCH(MID($B1816,1,1),_309_Table3_ColumnLookup,0),FALSE)
+N("309"),
  IF(VALUE(LEFT($A1816,3))=310,VLOOKUP(VALUE(MID($B1816,2,1)),_310_Table3,MATCH(MID($B1816,1,1),_310_Table3_ColumnLookup,0),FALSE)
+N("310"),
  IF(AND(VALUE(LEFT($A1816,3))=311,LEN($I1816)=4),VLOOKUP($I1816,_311_Table3,MATCH($B1816,_311_Table3_ColumnLookup,0),FALSE),
  IF(AND(VALUE(LEFT($A1816,3))=311,OR($B1816="I2",$B1816="J2",$B1816="K2",$B1816="L2")),VLOOKUP('311'!$G$58,_311_Table3,MATCH(MID($B1816,1,1),_311_Table3_ColumnLookup,0),FALSE),
  IF(AND(VALUE(LEFT($A1816,3))=311,RIGHT($B1816,5)="Total"),VLOOKUP('311'!$G$59,_311_Table3,MATCH(MID($B1816,1,1),_311_Table3_ColumnLookup,0),FALSE),
  IF(VALUE(LEFT($A1816,3))=311,VLOOKUP(VALUE(MID($B1816,2,1)),_311_Table3,MATCH(MID($B1816,1,1),_311_Table3_ColumnLookup,0),FALSE)
+N("311"),
  IF(AND(VALUE(LEFT($A1816,3))=312,LEFT($G1816,10)="Unincepted",$B1816="G "),VLOOKUP(" ULO",_312_Table3,MATCH('312'!$N$16,_312_Table3_ColumnLookup,0),FALSE),
  IF(AND(VALUE(LEFT($A1816,3))=312,LEFT($G1816,10)="Unincepted",$B1816="O "),VLOOKUP(" ULO",_312_Table3,MATCH('312'!$V$16,_312_Table3_ColumnLookup,0),FALSE),
  IF(AND(VALUE(LEFT($A1816,3))=312,LEFT($G1816,10)="Unincepted",$B1816="Q "),VLOOKUP(" ULO",_312_Table3,MATCH('312'!$X$16,_312_Table3_ColumnLookup,0),FALSE),
  IF(AND(VALUE(LEFT($A1816,3))=312,LEFT($G1816,10)="Unincepted"),VLOOKUP(" ULO",_312_Table3,MATCH(LEFT($B1816,1),_312_Table3_ColumnLookup,0),FALSE),
  IF(AND(VALUE(LEFT($A1816,3))=312,LEFT($G1816,5)="Total",$B1816="G "),VLOOKUP('312'!$F$80,_312_Table3,MATCH('312'!$N$16,_312_Table3_ColumnLookup,0),FALSE),
  IF(AND(VALUE(LEFT($A1816,3))=312,LEFT($G1816,5)="Total",$B1816="O "),VLOOKUP('312'!$F$80,_312_Table3,MATCH('312'!$V$16,_312_Table3_ColumnLookup,0),FALSE),
  IF(AND(VALUE(LEFT($A1816,3))=312,LEFT($G1816,5)="Total",$B1816="Q "),VLOOKUP('312'!$F$80,_312_Table3,MATCH('312'!$X$16,_312_Table3_ColumnLookup,0),FALSE),
  IF(AND(VALUE(LEFT($A1816,3))=312,LEFT($G1816,5)="Total"),VLOOKUP('312'!$F$80,_312_Table3,MATCH(LEFT($B1816,1),_312_Table3_ColumnLookup,0),FALSE),
  IF(AND(VALUE(LEFT($A1816,3))=312,LEN($I1816)=4,$B1816="G"),VLOOKUP($I1816,_312_Table3,MATCH('312'!$N$16,_312_Table3_ColumnLookup,0),FALSE),
  IF(AND(VALUE(LEFT($A1816,3))=312,LEN($I1816)=4,$B1816="O"),VLOOKUP($I1816,_312_Table3,MATCH('312'!$V$16,_312_Table3_ColumnLookup,0),FALSE),
  IF(AND(VALUE(LEFT($A1816,3))=312,LEN($I1816)=4,$B1816="Q"),VLOOKUP($I1816,_312_Table3,MATCH('312'!$X$16,_312_Table3_ColumnLookup,0),FALSE),
  IF(AND(VALUE(LEFT($A1816,3))=312,LEN($I1816)=4),VLOOKUP($I1816,_312_Table3,MATCH(LEFT($B1816,1),_312_Table3_ColumnLookup,0),FALSE)
+N("312"),
  IF(VALUE(LEFT($A1816,3))=313,VLOOKUP(VALUE(MID($B1816,2,1)),_313_Table3,MATCH(MID($B1816,1,1),_313_Table3_ColumnLookup,0),FALSE)
+N("313"),
  IF(AND(VALUE(LEFT($A1816,3))=314,LEN($B1816)=3),VLOOKUP(VALUE(MID($B1816,2,2)),_314_Table3,MATCH(MID($B1816,1,1),_314_Table3_ColumnLookup,0),FALSE),
  IF(VALUE(LEFT($A1816,3))=314,VLOOKUP(VALUE(MID($B1816,2,1)),_314_Table3,MATCH(MID($B1816,1,1),_314_Table3_ColumnLookup,0),FALSE)
+N("314"),
""))))))))))))))))))))))))</f>
        <v>#N/A</v>
      </c>
      <c r="H1816" s="321" t="str">
        <f>IFERROR(
IF(ISERROR($D1816)=FALSE,$D1816,IF(ISERROR($E1816)=FALSE,$E1816,IF(ISERROR($F1816)=FALSE,$F1816
+N("012 checkboxes"),
IF(
IF(OR(LEFT($A1816,9)="Syndicate",LEFT($A1816,12)="NewSyndicate"),VLOOKUP($A1816,'012'!$J:$ZW,MATCH("Link to button",'012'!$J$1:$ZW$1,0),0)
+N("309 checkbox"),
IF($C1816="309 LCR Summary0",VLOOKUP("Notes990",'309'!$P:$ZZ,MATCH("Link to button",'309'!$P$1:$ZZ$1,0),0)
+N("313 checkboxes"),
IF($C1816="313 Financial Information0LcmVsScr",IF($C1816="309 LCR Summary0",VLOOKUP("LcmVsScr",'309'!$N:$ZZ,MATCH("Link to button",'309'!$N$1:$ZZ$1,0),0),
IF($C1816="313 Financial Information0LcrDocAttached",IF($C1816="309 LCR Summary0",VLOOKUP("LcrDocAttached",'309'!$N:$ZZ,MATCH("Link to button",'309'!$N$1:$ZZ$1,0),
0)))))))=1,TRUE,FALSE)
))),"")</f>
        <v/>
      </c>
    </row>
    <row r="1817" spans="1:8">
      <c r="A1817" s="237" t="e">
        <f>VLOOKUP($G1817,CSVLookups!$B:$R,MATCH(A$1,CSVLookups!$B$1:$R$1,0),FALSE)</f>
        <v>#N/A</v>
      </c>
      <c r="B1817" s="237" t="e">
        <f>VLOOKUP($G1817,CSVLookups!$B:$R,MATCH(B$1,CSVLookups!$B$1:$R$1,0),FALSE)</f>
        <v>#N/A</v>
      </c>
      <c r="C1817" s="238" t="e">
        <f t="shared" si="28"/>
        <v>#N/A</v>
      </c>
      <c r="D1817" s="238" t="e">
        <f>IF(AND(VALUE(LEFT($A1817,3))=309,LEN($B1817)=3),VLOOKUP(VALUE(MID($B1817,2,2)),_309_Table1,MATCH(MID($B1817,1,1),_309_Table1_ColumnLookup,0),FALSE),
  IF($C1817="309 LCR SummaryA",OneYearSCR,IF($C1817="309 LCR SummaryB",UltimateSCR,IF(VALUE(LEFT($A1817,3))=309,VLOOKUP(VALUE(MID($B1817,2,1)),_309_Table1,MATCH(MID($B1817,1,1),_309_Table1_ColumnLookup,0),FALSE)
+N("309"),
  IF(VALUE(LEFT($A1817,3))=310,VLOOKUP(VALUE(MID($B1817,2,1)),_310_Table1,MATCH(MID($B1817,1,1),_310_Table1_ColumnLookup,0),FALSE)
+N("310"),
  IF(AND(VALUE(LEFT($A1817,3))=311,LEN($I1817)=4),VLOOKUP($I1817,_311_Table1,MATCH($B1817,_311_Table1_ColumnLookup,0),FALSE),
  IF(AND(VALUE(LEFT($A1817,3))=311,OR($B1817="I2",$B1817="J2",$B1817="K2",$B1817="L2")),VLOOKUP('311'!$G$58,_311_Table1,MATCH(MID($B1817,1,1),_311_Table1_ColumnLookup,0),FALSE),
  IF(AND(VALUE(LEFT($A1817,3))=311,RIGHT($B1817,5)="Total"),VLOOKUP('311'!$G$59,_311_Table1,MATCH(MID($B1817,1,1),_311_Table1_ColumnLookup,0),FALSE),
  IF(VALUE(LEFT($A1817,3))=311,VLOOKUP(VALUE(MID($B1817,2,1)),_311_Table1,MATCH(MID($B1817,1,1),_311_Table1_ColumnLookup,0),FALSE)
+N("311"),
  IF(AND(VALUE(LEFT($A1817,3))=312,LEFT($G1817,10)="Unincepted",$B1817="G "),VLOOKUP(" ULO",_312_Table1,MATCH('312'!$N$16,_312_Table1_ColumnLookup,0),FALSE),
  IF(AND(VALUE(LEFT($A1817,3))=312,LEFT($G1817,10)="Unincepted",$B1817="O "),VLOOKUP(" ULO",_312_Table1,MATCH('312'!$V$16,_312_Table1_ColumnLookup,0),FALSE),
  IF(AND(VALUE(LEFT($A1817,3))=312,LEFT($G1817,10)="Unincepted",$B1817="Q "),VLOOKUP(" ULO",_312_Table1,MATCH('312'!$X$16,_312_Table1_ColumnLookup,0),FALSE),
  IF(AND(VALUE(LEFT($A1817,3))=312,LEFT($G1817,10)="Unincepted"),VLOOKUP(" ULO",_312_Table1,MATCH(LEFT($B1817,1),_312_Table1_ColumnLookup,0),FALSE),
  IF(AND(VALUE(LEFT($A1817,3))=312,LEFT($G1817,5)="Total",$B1817="G "),VLOOKUP('312'!$F$80,_312_Table1,MATCH('312'!$N$16,_312_Table1_ColumnLookup,0),FALSE),
  IF(AND(VALUE(LEFT($A1817,3))=312,LEFT($G1817,5)="Total",$B1817="O "),VLOOKUP('312'!$F$80,_312_Table1,MATCH('312'!$V$16,_312_Table1_ColumnLookup,0),FALSE),
  IF(AND(VALUE(LEFT($A1817,3))=312,LEFT($G1817,5)="Total",$B1817="Q "),VLOOKUP('312'!$F$80,_312_Table1,MATCH('312'!$X$16,_312_Table1_ColumnLookup,0),FALSE),
  IF(AND(VALUE(LEFT($A1817,3))=312,LEFT($G1817,5)="Total"),VLOOKUP('312'!$F$80,_312_Table1,MATCH(LEFT($B1817,1),_312_Table1_ColumnLookup,0),FALSE),
  IF(AND(VALUE(LEFT($A1817,3))=312,LEN($I1817)=4,$B1817="G"),VLOOKUP($I1817,_312_Table1,MATCH('312'!$N$16,_312_Table1_ColumnLookup,0),FALSE),
  IF(AND(VALUE(LEFT($A1817,3))=312,LEN($I1817)=4,$B1817="O"),VLOOKUP($I1817,_312_Table1,MATCH('312'!$V$16,_312_Table1_ColumnLookup,0),FALSE),
  IF(AND(VALUE(LEFT($A1817,3))=312,LEN($I1817)=4,$B1817="Q"),VLOOKUP($I1817,_312_Table1,MATCH('312'!$X$16,_312_Table1_ColumnLookup,0),FALSE),
  IF(AND(VALUE(LEFT($A1817,3))=312,LEN($I1817)=4),VLOOKUP($I1817,_312_Table1,MATCH(LEFT($B1817,1),_312_Table1_ColumnLookup,0),FALSE)
+N("312"),
  IF(VALUE(LEFT($A1817,3))=313,VLOOKUP(VALUE(MID($B1817,2,1)),_313_Table1,MATCH(MID($B1817,1,1),_313_Table1_ColumnLookup,0),FALSE)
+N("313"),
  IF(AND(VALUE(LEFT($A1817,3))=314,LEN($B1817)=3),VLOOKUP(VALUE(MID($B1817,2,2)),_314_Table1,MATCH(MID($B1817,1,1),_314_Table1_ColumnLookup,0),FALSE),
  IF(VALUE(LEFT($A1817,3))=314,VLOOKUP(VALUE(MID($B1817,2,1)),_314_Table1,MATCH(MID($B1817,1,1),_314_Table1_ColumnLookup,0),FALSE)
+N("314"),
""))))))))))))))))))))))))</f>
        <v>#N/A</v>
      </c>
      <c r="E1817" s="238" t="e">
        <f>IF(AND(VALUE(LEFT($A1817,3))=309,LEN($B1817)=3),VLOOKUP(VALUE(MID($B1817,2,2)),_309_Table2,MATCH(MID($B1817,1,1),_309_Table2_ColumnLookup,0),FALSE),
  IF($C1817="309 LCR SummaryA",OneYearSCR,IF($C1817="309 LCR SummaryB",UltimateSCR,IF(VALUE(LEFT($A1817,3))=309,VLOOKUP(VALUE(MID($B1817,2,1)),_309_Table2,MATCH(MID($B1817,1,1),_309_Table2_ColumnLookup,0),FALSE)
+N("309"),
  IF(VALUE(LEFT($A1817,3))=310,VLOOKUP(VALUE(MID($B1817,2,1)),_310_Table2,MATCH(MID($B1817,1,1),_310_Table2_ColumnLookup,0),FALSE)
+N("310"),
  IF(AND(VALUE(LEFT($A1817,3))=311,LEN($I1817)=4),VLOOKUP($I1817,_311_Table2,MATCH($B1817,_311_Table2_ColumnLookup,0),FALSE),
  IF(AND(VALUE(LEFT($A1817,3))=311,OR($B1817="I2",$B1817="J2",$B1817="K2",$B1817="L2")),VLOOKUP('311'!$G$58,_311_Table2,MATCH(MID($B1817,1,1),_311_Table2_ColumnLookup,0),FALSE),
  IF(AND(VALUE(LEFT($A1817,3))=311,RIGHT($B1817,5)="Total"),VLOOKUP('311'!$G$59,_311_Table2,MATCH(MID($B1817,1,1),_311_Table2_ColumnLookup,0),FALSE),
  IF(VALUE(LEFT($A1817,3))=311,VLOOKUP(VALUE(MID($B1817,2,1)),_311_Table2,MATCH(MID($B1817,1,1),_311_Table2_ColumnLookup,0),FALSE)
+N("311"),
  IF(AND(VALUE(LEFT($A1817,3))=312,LEFT($G1817,10)="Unincepted",$B1817="G "),VLOOKUP(" ULO",_312_Table2,MATCH('312'!$N$16,_312_Table2_ColumnLookup,0),FALSE),
  IF(AND(VALUE(LEFT($A1817,3))=312,LEFT($G1817,10)="Unincepted",$B1817="O "),VLOOKUP(" ULO",_312_Table2,MATCH('312'!$V$16,_312_Table2_ColumnLookup,0),FALSE),
  IF(AND(VALUE(LEFT($A1817,3))=312,LEFT($G1817,10)="Unincepted",$B1817="Q "),VLOOKUP(" ULO",_312_Table2,MATCH('312'!$X$16,_312_Table2_ColumnLookup,0),FALSE),
  IF(AND(VALUE(LEFT($A1817,3))=312,LEFT($G1817,10)="Unincepted"),VLOOKUP(" ULO",_312_Table2,MATCH(LEFT($B1817,1),_312_Table2_ColumnLookup,0),FALSE),
  IF(AND(VALUE(LEFT($A1817,3))=312,LEFT($G1817,5)="Total",$B1817="G "),VLOOKUP('312'!$F$80,_312_Table2,MATCH('312'!$N$16,_312_Table2_ColumnLookup,0),FALSE),
  IF(AND(VALUE(LEFT($A1817,3))=312,LEFT($G1817,5)="Total",$B1817="O "),VLOOKUP('312'!$F$80,_312_Table2,MATCH('312'!$V$16,_312_Table2_ColumnLookup,0),FALSE),
  IF(AND(VALUE(LEFT($A1817,3))=312,LEFT($G1817,5)="Total",$B1817="Q "),VLOOKUP('312'!$F$80,_312_Table2,MATCH('312'!$X$16,_312_Table2_ColumnLookup,0),FALSE),
  IF(AND(VALUE(LEFT($A1817,3))=312,LEFT($G1817,5)="Total"),VLOOKUP('312'!$F$80,_312_Table2,MATCH(LEFT($B1817,1),_312_Table2_ColumnLookup,0),FALSE),
  IF(AND(VALUE(LEFT($A1817,3))=312,LEN($I1817)=4,$B1817="G"),VLOOKUP($I1817,_312_Table2,MATCH('312'!$N$16,_312_Table2_ColumnLookup,0),FALSE),
  IF(AND(VALUE(LEFT($A1817,3))=312,LEN($I1817)=4,$B1817="O"),VLOOKUP($I1817,_312_Table2,MATCH('312'!$V$16,_312_Table2_ColumnLookup,0),FALSE),
  IF(AND(VALUE(LEFT($A1817,3))=312,LEN($I1817)=4,$B1817="Q"),VLOOKUP($I1817,_312_Table2,MATCH('312'!$X$16,_312_Table2_ColumnLookup,0),FALSE),
  IF(AND(VALUE(LEFT($A1817,3))=312,LEN($I1817)=4),VLOOKUP($I1817,_312_Table2,MATCH(LEFT($B1817,1),_312_Table2_ColumnLookup,0),FALSE)
+N("312"),
  IF(VALUE(LEFT($A1817,3))=313,VLOOKUP(VALUE(MID($B1817,2,1)),_313_Table2,MATCH(MID($B1817,1,1),_313_Table2_ColumnLookup,0),FALSE)
+N("313"),
  IF(AND(VALUE(LEFT($A1817,3))=314,LEN($B1817)=3),VLOOKUP(VALUE(MID($B1817,2,2)),_314_Table2,MATCH(MID($B1817,1,1),_314_Table2_ColumnLookup,0),FALSE),
  IF(VALUE(LEFT($A1817,3))=314,VLOOKUP(VALUE(MID($B1817,2,1)),_314_Table2,MATCH(MID($B1817,1,1),_314_Table2_ColumnLookup,0),FALSE)
+N("314"),
""))))))))))))))))))))))))</f>
        <v>#N/A</v>
      </c>
      <c r="F1817" s="238" t="e">
        <f>IF(AND(VALUE(LEFT($A1817,3))=309,LEN($B1817)=3),VLOOKUP(VALUE(MID($B1817,2,2)),_309_Table3,MATCH(MID($B1817,1,1),_309_Table3_ColumnLookup,0),FALSE),
  IF($C1817="309 LCR SummaryA",OneYearSCR,IF($C1817="309 LCR SummaryB",UltimateSCR,IF(VALUE(LEFT($A1817,3))=309,VLOOKUP(VALUE(MID($B1817,2,1)),_309_Table3,MATCH(MID($B1817,1,1),_309_Table3_ColumnLookup,0),FALSE)
+N("309"),
  IF(VALUE(LEFT($A1817,3))=310,VLOOKUP(VALUE(MID($B1817,2,1)),_310_Table3,MATCH(MID($B1817,1,1),_310_Table3_ColumnLookup,0),FALSE)
+N("310"),
  IF(AND(VALUE(LEFT($A1817,3))=311,LEN($I1817)=4),VLOOKUP($I1817,_311_Table3,MATCH($B1817,_311_Table3_ColumnLookup,0),FALSE),
  IF(AND(VALUE(LEFT($A1817,3))=311,OR($B1817="I2",$B1817="J2",$B1817="K2",$B1817="L2")),VLOOKUP('311'!$G$58,_311_Table3,MATCH(MID($B1817,1,1),_311_Table3_ColumnLookup,0),FALSE),
  IF(AND(VALUE(LEFT($A1817,3))=311,RIGHT($B1817,5)="Total"),VLOOKUP('311'!$G$59,_311_Table3,MATCH(MID($B1817,1,1),_311_Table3_ColumnLookup,0),FALSE),
  IF(VALUE(LEFT($A1817,3))=311,VLOOKUP(VALUE(MID($B1817,2,1)),_311_Table3,MATCH(MID($B1817,1,1),_311_Table3_ColumnLookup,0),FALSE)
+N("311"),
  IF(AND(VALUE(LEFT($A1817,3))=312,LEFT($G1817,10)="Unincepted",$B1817="G "),VLOOKUP(" ULO",_312_Table3,MATCH('312'!$N$16,_312_Table3_ColumnLookup,0),FALSE),
  IF(AND(VALUE(LEFT($A1817,3))=312,LEFT($G1817,10)="Unincepted",$B1817="O "),VLOOKUP(" ULO",_312_Table3,MATCH('312'!$V$16,_312_Table3_ColumnLookup,0),FALSE),
  IF(AND(VALUE(LEFT($A1817,3))=312,LEFT($G1817,10)="Unincepted",$B1817="Q "),VLOOKUP(" ULO",_312_Table3,MATCH('312'!$X$16,_312_Table3_ColumnLookup,0),FALSE),
  IF(AND(VALUE(LEFT($A1817,3))=312,LEFT($G1817,10)="Unincepted"),VLOOKUP(" ULO",_312_Table3,MATCH(LEFT($B1817,1),_312_Table3_ColumnLookup,0),FALSE),
  IF(AND(VALUE(LEFT($A1817,3))=312,LEFT($G1817,5)="Total",$B1817="G "),VLOOKUP('312'!$F$80,_312_Table3,MATCH('312'!$N$16,_312_Table3_ColumnLookup,0),FALSE),
  IF(AND(VALUE(LEFT($A1817,3))=312,LEFT($G1817,5)="Total",$B1817="O "),VLOOKUP('312'!$F$80,_312_Table3,MATCH('312'!$V$16,_312_Table3_ColumnLookup,0),FALSE),
  IF(AND(VALUE(LEFT($A1817,3))=312,LEFT($G1817,5)="Total",$B1817="Q "),VLOOKUP('312'!$F$80,_312_Table3,MATCH('312'!$X$16,_312_Table3_ColumnLookup,0),FALSE),
  IF(AND(VALUE(LEFT($A1817,3))=312,LEFT($G1817,5)="Total"),VLOOKUP('312'!$F$80,_312_Table3,MATCH(LEFT($B1817,1),_312_Table3_ColumnLookup,0),FALSE),
  IF(AND(VALUE(LEFT($A1817,3))=312,LEN($I1817)=4,$B1817="G"),VLOOKUP($I1817,_312_Table3,MATCH('312'!$N$16,_312_Table3_ColumnLookup,0),FALSE),
  IF(AND(VALUE(LEFT($A1817,3))=312,LEN($I1817)=4,$B1817="O"),VLOOKUP($I1817,_312_Table3,MATCH('312'!$V$16,_312_Table3_ColumnLookup,0),FALSE),
  IF(AND(VALUE(LEFT($A1817,3))=312,LEN($I1817)=4,$B1817="Q"),VLOOKUP($I1817,_312_Table3,MATCH('312'!$X$16,_312_Table3_ColumnLookup,0),FALSE),
  IF(AND(VALUE(LEFT($A1817,3))=312,LEN($I1817)=4),VLOOKUP($I1817,_312_Table3,MATCH(LEFT($B1817,1),_312_Table3_ColumnLookup,0),FALSE)
+N("312"),
  IF(VALUE(LEFT($A1817,3))=313,VLOOKUP(VALUE(MID($B1817,2,1)),_313_Table3,MATCH(MID($B1817,1,1),_313_Table3_ColumnLookup,0),FALSE)
+N("313"),
  IF(AND(VALUE(LEFT($A1817,3))=314,LEN($B1817)=3),VLOOKUP(VALUE(MID($B1817,2,2)),_314_Table3,MATCH(MID($B1817,1,1),_314_Table3_ColumnLookup,0),FALSE),
  IF(VALUE(LEFT($A1817,3))=314,VLOOKUP(VALUE(MID($B1817,2,1)),_314_Table3,MATCH(MID($B1817,1,1),_314_Table3_ColumnLookup,0),FALSE)
+N("314"),
""))))))))))))))))))))))))</f>
        <v>#N/A</v>
      </c>
      <c r="H1817" s="321" t="str">
        <f>IFERROR(
IF(ISERROR($D1817)=FALSE,$D1817,IF(ISERROR($E1817)=FALSE,$E1817,IF(ISERROR($F1817)=FALSE,$F1817
+N("012 checkboxes"),
IF(
IF(OR(LEFT($A1817,9)="Syndicate",LEFT($A1817,12)="NewSyndicate"),VLOOKUP($A1817,'012'!$J:$ZW,MATCH("Link to button",'012'!$J$1:$ZW$1,0),0)
+N("309 checkbox"),
IF($C1817="309 LCR Summary0",VLOOKUP("Notes990",'309'!$P:$ZZ,MATCH("Link to button",'309'!$P$1:$ZZ$1,0),0)
+N("313 checkboxes"),
IF($C1817="313 Financial Information0LcmVsScr",IF($C1817="309 LCR Summary0",VLOOKUP("LcmVsScr",'309'!$N:$ZZ,MATCH("Link to button",'309'!$N$1:$ZZ$1,0),0),
IF($C1817="313 Financial Information0LcrDocAttached",IF($C1817="309 LCR Summary0",VLOOKUP("LcrDocAttached",'309'!$N:$ZZ,MATCH("Link to button",'309'!$N$1:$ZZ$1,0),
0)))))))=1,TRUE,FALSE)
))),"")</f>
        <v/>
      </c>
    </row>
    <row r="1818" spans="1:8">
      <c r="A1818" s="237" t="e">
        <f>VLOOKUP($G1818,CSVLookups!$B:$R,MATCH(A$1,CSVLookups!$B$1:$R$1,0),FALSE)</f>
        <v>#N/A</v>
      </c>
      <c r="B1818" s="237" t="e">
        <f>VLOOKUP($G1818,CSVLookups!$B:$R,MATCH(B$1,CSVLookups!$B$1:$R$1,0),FALSE)</f>
        <v>#N/A</v>
      </c>
      <c r="C1818" s="238" t="e">
        <f t="shared" si="28"/>
        <v>#N/A</v>
      </c>
      <c r="D1818" s="238" t="e">
        <f>IF(AND(VALUE(LEFT($A1818,3))=309,LEN($B1818)=3),VLOOKUP(VALUE(MID($B1818,2,2)),_309_Table1,MATCH(MID($B1818,1,1),_309_Table1_ColumnLookup,0),FALSE),
  IF($C1818="309 LCR SummaryA",OneYearSCR,IF($C1818="309 LCR SummaryB",UltimateSCR,IF(VALUE(LEFT($A1818,3))=309,VLOOKUP(VALUE(MID($B1818,2,1)),_309_Table1,MATCH(MID($B1818,1,1),_309_Table1_ColumnLookup,0),FALSE)
+N("309"),
  IF(VALUE(LEFT($A1818,3))=310,VLOOKUP(VALUE(MID($B1818,2,1)),_310_Table1,MATCH(MID($B1818,1,1),_310_Table1_ColumnLookup,0),FALSE)
+N("310"),
  IF(AND(VALUE(LEFT($A1818,3))=311,LEN($I1818)=4),VLOOKUP($I1818,_311_Table1,MATCH($B1818,_311_Table1_ColumnLookup,0),FALSE),
  IF(AND(VALUE(LEFT($A1818,3))=311,OR($B1818="I2",$B1818="J2",$B1818="K2",$B1818="L2")),VLOOKUP('311'!$G$58,_311_Table1,MATCH(MID($B1818,1,1),_311_Table1_ColumnLookup,0),FALSE),
  IF(AND(VALUE(LEFT($A1818,3))=311,RIGHT($B1818,5)="Total"),VLOOKUP('311'!$G$59,_311_Table1,MATCH(MID($B1818,1,1),_311_Table1_ColumnLookup,0),FALSE),
  IF(VALUE(LEFT($A1818,3))=311,VLOOKUP(VALUE(MID($B1818,2,1)),_311_Table1,MATCH(MID($B1818,1,1),_311_Table1_ColumnLookup,0),FALSE)
+N("311"),
  IF(AND(VALUE(LEFT($A1818,3))=312,LEFT($G1818,10)="Unincepted",$B1818="G "),VLOOKUP(" ULO",_312_Table1,MATCH('312'!$N$16,_312_Table1_ColumnLookup,0),FALSE),
  IF(AND(VALUE(LEFT($A1818,3))=312,LEFT($G1818,10)="Unincepted",$B1818="O "),VLOOKUP(" ULO",_312_Table1,MATCH('312'!$V$16,_312_Table1_ColumnLookup,0),FALSE),
  IF(AND(VALUE(LEFT($A1818,3))=312,LEFT($G1818,10)="Unincepted",$B1818="Q "),VLOOKUP(" ULO",_312_Table1,MATCH('312'!$X$16,_312_Table1_ColumnLookup,0),FALSE),
  IF(AND(VALUE(LEFT($A1818,3))=312,LEFT($G1818,10)="Unincepted"),VLOOKUP(" ULO",_312_Table1,MATCH(LEFT($B1818,1),_312_Table1_ColumnLookup,0),FALSE),
  IF(AND(VALUE(LEFT($A1818,3))=312,LEFT($G1818,5)="Total",$B1818="G "),VLOOKUP('312'!$F$80,_312_Table1,MATCH('312'!$N$16,_312_Table1_ColumnLookup,0),FALSE),
  IF(AND(VALUE(LEFT($A1818,3))=312,LEFT($G1818,5)="Total",$B1818="O "),VLOOKUP('312'!$F$80,_312_Table1,MATCH('312'!$V$16,_312_Table1_ColumnLookup,0),FALSE),
  IF(AND(VALUE(LEFT($A1818,3))=312,LEFT($G1818,5)="Total",$B1818="Q "),VLOOKUP('312'!$F$80,_312_Table1,MATCH('312'!$X$16,_312_Table1_ColumnLookup,0),FALSE),
  IF(AND(VALUE(LEFT($A1818,3))=312,LEFT($G1818,5)="Total"),VLOOKUP('312'!$F$80,_312_Table1,MATCH(LEFT($B1818,1),_312_Table1_ColumnLookup,0),FALSE),
  IF(AND(VALUE(LEFT($A1818,3))=312,LEN($I1818)=4,$B1818="G"),VLOOKUP($I1818,_312_Table1,MATCH('312'!$N$16,_312_Table1_ColumnLookup,0),FALSE),
  IF(AND(VALUE(LEFT($A1818,3))=312,LEN($I1818)=4,$B1818="O"),VLOOKUP($I1818,_312_Table1,MATCH('312'!$V$16,_312_Table1_ColumnLookup,0),FALSE),
  IF(AND(VALUE(LEFT($A1818,3))=312,LEN($I1818)=4,$B1818="Q"),VLOOKUP($I1818,_312_Table1,MATCH('312'!$X$16,_312_Table1_ColumnLookup,0),FALSE),
  IF(AND(VALUE(LEFT($A1818,3))=312,LEN($I1818)=4),VLOOKUP($I1818,_312_Table1,MATCH(LEFT($B1818,1),_312_Table1_ColumnLookup,0),FALSE)
+N("312"),
  IF(VALUE(LEFT($A1818,3))=313,VLOOKUP(VALUE(MID($B1818,2,1)),_313_Table1,MATCH(MID($B1818,1,1),_313_Table1_ColumnLookup,0),FALSE)
+N("313"),
  IF(AND(VALUE(LEFT($A1818,3))=314,LEN($B1818)=3),VLOOKUP(VALUE(MID($B1818,2,2)),_314_Table1,MATCH(MID($B1818,1,1),_314_Table1_ColumnLookup,0),FALSE),
  IF(VALUE(LEFT($A1818,3))=314,VLOOKUP(VALUE(MID($B1818,2,1)),_314_Table1,MATCH(MID($B1818,1,1),_314_Table1_ColumnLookup,0),FALSE)
+N("314"),
""))))))))))))))))))))))))</f>
        <v>#N/A</v>
      </c>
      <c r="E1818" s="238" t="e">
        <f>IF(AND(VALUE(LEFT($A1818,3))=309,LEN($B1818)=3),VLOOKUP(VALUE(MID($B1818,2,2)),_309_Table2,MATCH(MID($B1818,1,1),_309_Table2_ColumnLookup,0),FALSE),
  IF($C1818="309 LCR SummaryA",OneYearSCR,IF($C1818="309 LCR SummaryB",UltimateSCR,IF(VALUE(LEFT($A1818,3))=309,VLOOKUP(VALUE(MID($B1818,2,1)),_309_Table2,MATCH(MID($B1818,1,1),_309_Table2_ColumnLookup,0),FALSE)
+N("309"),
  IF(VALUE(LEFT($A1818,3))=310,VLOOKUP(VALUE(MID($B1818,2,1)),_310_Table2,MATCH(MID($B1818,1,1),_310_Table2_ColumnLookup,0),FALSE)
+N("310"),
  IF(AND(VALUE(LEFT($A1818,3))=311,LEN($I1818)=4),VLOOKUP($I1818,_311_Table2,MATCH($B1818,_311_Table2_ColumnLookup,0),FALSE),
  IF(AND(VALUE(LEFT($A1818,3))=311,OR($B1818="I2",$B1818="J2",$B1818="K2",$B1818="L2")),VLOOKUP('311'!$G$58,_311_Table2,MATCH(MID($B1818,1,1),_311_Table2_ColumnLookup,0),FALSE),
  IF(AND(VALUE(LEFT($A1818,3))=311,RIGHT($B1818,5)="Total"),VLOOKUP('311'!$G$59,_311_Table2,MATCH(MID($B1818,1,1),_311_Table2_ColumnLookup,0),FALSE),
  IF(VALUE(LEFT($A1818,3))=311,VLOOKUP(VALUE(MID($B1818,2,1)),_311_Table2,MATCH(MID($B1818,1,1),_311_Table2_ColumnLookup,0),FALSE)
+N("311"),
  IF(AND(VALUE(LEFT($A1818,3))=312,LEFT($G1818,10)="Unincepted",$B1818="G "),VLOOKUP(" ULO",_312_Table2,MATCH('312'!$N$16,_312_Table2_ColumnLookup,0),FALSE),
  IF(AND(VALUE(LEFT($A1818,3))=312,LEFT($G1818,10)="Unincepted",$B1818="O "),VLOOKUP(" ULO",_312_Table2,MATCH('312'!$V$16,_312_Table2_ColumnLookup,0),FALSE),
  IF(AND(VALUE(LEFT($A1818,3))=312,LEFT($G1818,10)="Unincepted",$B1818="Q "),VLOOKUP(" ULO",_312_Table2,MATCH('312'!$X$16,_312_Table2_ColumnLookup,0),FALSE),
  IF(AND(VALUE(LEFT($A1818,3))=312,LEFT($G1818,10)="Unincepted"),VLOOKUP(" ULO",_312_Table2,MATCH(LEFT($B1818,1),_312_Table2_ColumnLookup,0),FALSE),
  IF(AND(VALUE(LEFT($A1818,3))=312,LEFT($G1818,5)="Total",$B1818="G "),VLOOKUP('312'!$F$80,_312_Table2,MATCH('312'!$N$16,_312_Table2_ColumnLookup,0),FALSE),
  IF(AND(VALUE(LEFT($A1818,3))=312,LEFT($G1818,5)="Total",$B1818="O "),VLOOKUP('312'!$F$80,_312_Table2,MATCH('312'!$V$16,_312_Table2_ColumnLookup,0),FALSE),
  IF(AND(VALUE(LEFT($A1818,3))=312,LEFT($G1818,5)="Total",$B1818="Q "),VLOOKUP('312'!$F$80,_312_Table2,MATCH('312'!$X$16,_312_Table2_ColumnLookup,0),FALSE),
  IF(AND(VALUE(LEFT($A1818,3))=312,LEFT($G1818,5)="Total"),VLOOKUP('312'!$F$80,_312_Table2,MATCH(LEFT($B1818,1),_312_Table2_ColumnLookup,0),FALSE),
  IF(AND(VALUE(LEFT($A1818,3))=312,LEN($I1818)=4,$B1818="G"),VLOOKUP($I1818,_312_Table2,MATCH('312'!$N$16,_312_Table2_ColumnLookup,0),FALSE),
  IF(AND(VALUE(LEFT($A1818,3))=312,LEN($I1818)=4,$B1818="O"),VLOOKUP($I1818,_312_Table2,MATCH('312'!$V$16,_312_Table2_ColumnLookup,0),FALSE),
  IF(AND(VALUE(LEFT($A1818,3))=312,LEN($I1818)=4,$B1818="Q"),VLOOKUP($I1818,_312_Table2,MATCH('312'!$X$16,_312_Table2_ColumnLookup,0),FALSE),
  IF(AND(VALUE(LEFT($A1818,3))=312,LEN($I1818)=4),VLOOKUP($I1818,_312_Table2,MATCH(LEFT($B1818,1),_312_Table2_ColumnLookup,0),FALSE)
+N("312"),
  IF(VALUE(LEFT($A1818,3))=313,VLOOKUP(VALUE(MID($B1818,2,1)),_313_Table2,MATCH(MID($B1818,1,1),_313_Table2_ColumnLookup,0),FALSE)
+N("313"),
  IF(AND(VALUE(LEFT($A1818,3))=314,LEN($B1818)=3),VLOOKUP(VALUE(MID($B1818,2,2)),_314_Table2,MATCH(MID($B1818,1,1),_314_Table2_ColumnLookup,0),FALSE),
  IF(VALUE(LEFT($A1818,3))=314,VLOOKUP(VALUE(MID($B1818,2,1)),_314_Table2,MATCH(MID($B1818,1,1),_314_Table2_ColumnLookup,0),FALSE)
+N("314"),
""))))))))))))))))))))))))</f>
        <v>#N/A</v>
      </c>
      <c r="F1818" s="238" t="e">
        <f>IF(AND(VALUE(LEFT($A1818,3))=309,LEN($B1818)=3),VLOOKUP(VALUE(MID($B1818,2,2)),_309_Table3,MATCH(MID($B1818,1,1),_309_Table3_ColumnLookup,0),FALSE),
  IF($C1818="309 LCR SummaryA",OneYearSCR,IF($C1818="309 LCR SummaryB",UltimateSCR,IF(VALUE(LEFT($A1818,3))=309,VLOOKUP(VALUE(MID($B1818,2,1)),_309_Table3,MATCH(MID($B1818,1,1),_309_Table3_ColumnLookup,0),FALSE)
+N("309"),
  IF(VALUE(LEFT($A1818,3))=310,VLOOKUP(VALUE(MID($B1818,2,1)),_310_Table3,MATCH(MID($B1818,1,1),_310_Table3_ColumnLookup,0),FALSE)
+N("310"),
  IF(AND(VALUE(LEFT($A1818,3))=311,LEN($I1818)=4),VLOOKUP($I1818,_311_Table3,MATCH($B1818,_311_Table3_ColumnLookup,0),FALSE),
  IF(AND(VALUE(LEFT($A1818,3))=311,OR($B1818="I2",$B1818="J2",$B1818="K2",$B1818="L2")),VLOOKUP('311'!$G$58,_311_Table3,MATCH(MID($B1818,1,1),_311_Table3_ColumnLookup,0),FALSE),
  IF(AND(VALUE(LEFT($A1818,3))=311,RIGHT($B1818,5)="Total"),VLOOKUP('311'!$G$59,_311_Table3,MATCH(MID($B1818,1,1),_311_Table3_ColumnLookup,0),FALSE),
  IF(VALUE(LEFT($A1818,3))=311,VLOOKUP(VALUE(MID($B1818,2,1)),_311_Table3,MATCH(MID($B1818,1,1),_311_Table3_ColumnLookup,0),FALSE)
+N("311"),
  IF(AND(VALUE(LEFT($A1818,3))=312,LEFT($G1818,10)="Unincepted",$B1818="G "),VLOOKUP(" ULO",_312_Table3,MATCH('312'!$N$16,_312_Table3_ColumnLookup,0),FALSE),
  IF(AND(VALUE(LEFT($A1818,3))=312,LEFT($G1818,10)="Unincepted",$B1818="O "),VLOOKUP(" ULO",_312_Table3,MATCH('312'!$V$16,_312_Table3_ColumnLookup,0),FALSE),
  IF(AND(VALUE(LEFT($A1818,3))=312,LEFT($G1818,10)="Unincepted",$B1818="Q "),VLOOKUP(" ULO",_312_Table3,MATCH('312'!$X$16,_312_Table3_ColumnLookup,0),FALSE),
  IF(AND(VALUE(LEFT($A1818,3))=312,LEFT($G1818,10)="Unincepted"),VLOOKUP(" ULO",_312_Table3,MATCH(LEFT($B1818,1),_312_Table3_ColumnLookup,0),FALSE),
  IF(AND(VALUE(LEFT($A1818,3))=312,LEFT($G1818,5)="Total",$B1818="G "),VLOOKUP('312'!$F$80,_312_Table3,MATCH('312'!$N$16,_312_Table3_ColumnLookup,0),FALSE),
  IF(AND(VALUE(LEFT($A1818,3))=312,LEFT($G1818,5)="Total",$B1818="O "),VLOOKUP('312'!$F$80,_312_Table3,MATCH('312'!$V$16,_312_Table3_ColumnLookup,0),FALSE),
  IF(AND(VALUE(LEFT($A1818,3))=312,LEFT($G1818,5)="Total",$B1818="Q "),VLOOKUP('312'!$F$80,_312_Table3,MATCH('312'!$X$16,_312_Table3_ColumnLookup,0),FALSE),
  IF(AND(VALUE(LEFT($A1818,3))=312,LEFT($G1818,5)="Total"),VLOOKUP('312'!$F$80,_312_Table3,MATCH(LEFT($B1818,1),_312_Table3_ColumnLookup,0),FALSE),
  IF(AND(VALUE(LEFT($A1818,3))=312,LEN($I1818)=4,$B1818="G"),VLOOKUP($I1818,_312_Table3,MATCH('312'!$N$16,_312_Table3_ColumnLookup,0),FALSE),
  IF(AND(VALUE(LEFT($A1818,3))=312,LEN($I1818)=4,$B1818="O"),VLOOKUP($I1818,_312_Table3,MATCH('312'!$V$16,_312_Table3_ColumnLookup,0),FALSE),
  IF(AND(VALUE(LEFT($A1818,3))=312,LEN($I1818)=4,$B1818="Q"),VLOOKUP($I1818,_312_Table3,MATCH('312'!$X$16,_312_Table3_ColumnLookup,0),FALSE),
  IF(AND(VALUE(LEFT($A1818,3))=312,LEN($I1818)=4),VLOOKUP($I1818,_312_Table3,MATCH(LEFT($B1818,1),_312_Table3_ColumnLookup,0),FALSE)
+N("312"),
  IF(VALUE(LEFT($A1818,3))=313,VLOOKUP(VALUE(MID($B1818,2,1)),_313_Table3,MATCH(MID($B1818,1,1),_313_Table3_ColumnLookup,0),FALSE)
+N("313"),
  IF(AND(VALUE(LEFT($A1818,3))=314,LEN($B1818)=3),VLOOKUP(VALUE(MID($B1818,2,2)),_314_Table3,MATCH(MID($B1818,1,1),_314_Table3_ColumnLookup,0),FALSE),
  IF(VALUE(LEFT($A1818,3))=314,VLOOKUP(VALUE(MID($B1818,2,1)),_314_Table3,MATCH(MID($B1818,1,1),_314_Table3_ColumnLookup,0),FALSE)
+N("314"),
""))))))))))))))))))))))))</f>
        <v>#N/A</v>
      </c>
      <c r="H1818" s="321" t="str">
        <f>IFERROR(
IF(ISERROR($D1818)=FALSE,$D1818,IF(ISERROR($E1818)=FALSE,$E1818,IF(ISERROR($F1818)=FALSE,$F1818
+N("012 checkboxes"),
IF(
IF(OR(LEFT($A1818,9)="Syndicate",LEFT($A1818,12)="NewSyndicate"),VLOOKUP($A1818,'012'!$J:$ZW,MATCH("Link to button",'012'!$J$1:$ZW$1,0),0)
+N("309 checkbox"),
IF($C1818="309 LCR Summary0",VLOOKUP("Notes990",'309'!$P:$ZZ,MATCH("Link to button",'309'!$P$1:$ZZ$1,0),0)
+N("313 checkboxes"),
IF($C1818="313 Financial Information0LcmVsScr",IF($C1818="309 LCR Summary0",VLOOKUP("LcmVsScr",'309'!$N:$ZZ,MATCH("Link to button",'309'!$N$1:$ZZ$1,0),0),
IF($C1818="313 Financial Information0LcrDocAttached",IF($C1818="309 LCR Summary0",VLOOKUP("LcrDocAttached",'309'!$N:$ZZ,MATCH("Link to button",'309'!$N$1:$ZZ$1,0),
0)))))))=1,TRUE,FALSE)
))),"")</f>
        <v/>
      </c>
    </row>
    <row r="1819" spans="1:8">
      <c r="A1819" s="237" t="e">
        <f>VLOOKUP($G1819,CSVLookups!$B:$R,MATCH(A$1,CSVLookups!$B$1:$R$1,0),FALSE)</f>
        <v>#N/A</v>
      </c>
      <c r="B1819" s="237" t="e">
        <f>VLOOKUP($G1819,CSVLookups!$B:$R,MATCH(B$1,CSVLookups!$B$1:$R$1,0),FALSE)</f>
        <v>#N/A</v>
      </c>
      <c r="C1819" s="238" t="e">
        <f t="shared" si="28"/>
        <v>#N/A</v>
      </c>
      <c r="D1819" s="238" t="e">
        <f>IF(AND(VALUE(LEFT($A1819,3))=309,LEN($B1819)=3),VLOOKUP(VALUE(MID($B1819,2,2)),_309_Table1,MATCH(MID($B1819,1,1),_309_Table1_ColumnLookup,0),FALSE),
  IF($C1819="309 LCR SummaryA",OneYearSCR,IF($C1819="309 LCR SummaryB",UltimateSCR,IF(VALUE(LEFT($A1819,3))=309,VLOOKUP(VALUE(MID($B1819,2,1)),_309_Table1,MATCH(MID($B1819,1,1),_309_Table1_ColumnLookup,0),FALSE)
+N("309"),
  IF(VALUE(LEFT($A1819,3))=310,VLOOKUP(VALUE(MID($B1819,2,1)),_310_Table1,MATCH(MID($B1819,1,1),_310_Table1_ColumnLookup,0),FALSE)
+N("310"),
  IF(AND(VALUE(LEFT($A1819,3))=311,LEN($I1819)=4),VLOOKUP($I1819,_311_Table1,MATCH($B1819,_311_Table1_ColumnLookup,0),FALSE),
  IF(AND(VALUE(LEFT($A1819,3))=311,OR($B1819="I2",$B1819="J2",$B1819="K2",$B1819="L2")),VLOOKUP('311'!$G$58,_311_Table1,MATCH(MID($B1819,1,1),_311_Table1_ColumnLookup,0),FALSE),
  IF(AND(VALUE(LEFT($A1819,3))=311,RIGHT($B1819,5)="Total"),VLOOKUP('311'!$G$59,_311_Table1,MATCH(MID($B1819,1,1),_311_Table1_ColumnLookup,0),FALSE),
  IF(VALUE(LEFT($A1819,3))=311,VLOOKUP(VALUE(MID($B1819,2,1)),_311_Table1,MATCH(MID($B1819,1,1),_311_Table1_ColumnLookup,0),FALSE)
+N("311"),
  IF(AND(VALUE(LEFT($A1819,3))=312,LEFT($G1819,10)="Unincepted",$B1819="G "),VLOOKUP(" ULO",_312_Table1,MATCH('312'!$N$16,_312_Table1_ColumnLookup,0),FALSE),
  IF(AND(VALUE(LEFT($A1819,3))=312,LEFT($G1819,10)="Unincepted",$B1819="O "),VLOOKUP(" ULO",_312_Table1,MATCH('312'!$V$16,_312_Table1_ColumnLookup,0),FALSE),
  IF(AND(VALUE(LEFT($A1819,3))=312,LEFT($G1819,10)="Unincepted",$B1819="Q "),VLOOKUP(" ULO",_312_Table1,MATCH('312'!$X$16,_312_Table1_ColumnLookup,0),FALSE),
  IF(AND(VALUE(LEFT($A1819,3))=312,LEFT($G1819,10)="Unincepted"),VLOOKUP(" ULO",_312_Table1,MATCH(LEFT($B1819,1),_312_Table1_ColumnLookup,0),FALSE),
  IF(AND(VALUE(LEFT($A1819,3))=312,LEFT($G1819,5)="Total",$B1819="G "),VLOOKUP('312'!$F$80,_312_Table1,MATCH('312'!$N$16,_312_Table1_ColumnLookup,0),FALSE),
  IF(AND(VALUE(LEFT($A1819,3))=312,LEFT($G1819,5)="Total",$B1819="O "),VLOOKUP('312'!$F$80,_312_Table1,MATCH('312'!$V$16,_312_Table1_ColumnLookup,0),FALSE),
  IF(AND(VALUE(LEFT($A1819,3))=312,LEFT($G1819,5)="Total",$B1819="Q "),VLOOKUP('312'!$F$80,_312_Table1,MATCH('312'!$X$16,_312_Table1_ColumnLookup,0),FALSE),
  IF(AND(VALUE(LEFT($A1819,3))=312,LEFT($G1819,5)="Total"),VLOOKUP('312'!$F$80,_312_Table1,MATCH(LEFT($B1819,1),_312_Table1_ColumnLookup,0),FALSE),
  IF(AND(VALUE(LEFT($A1819,3))=312,LEN($I1819)=4,$B1819="G"),VLOOKUP($I1819,_312_Table1,MATCH('312'!$N$16,_312_Table1_ColumnLookup,0),FALSE),
  IF(AND(VALUE(LEFT($A1819,3))=312,LEN($I1819)=4,$B1819="O"),VLOOKUP($I1819,_312_Table1,MATCH('312'!$V$16,_312_Table1_ColumnLookup,0),FALSE),
  IF(AND(VALUE(LEFT($A1819,3))=312,LEN($I1819)=4,$B1819="Q"),VLOOKUP($I1819,_312_Table1,MATCH('312'!$X$16,_312_Table1_ColumnLookup,0),FALSE),
  IF(AND(VALUE(LEFT($A1819,3))=312,LEN($I1819)=4),VLOOKUP($I1819,_312_Table1,MATCH(LEFT($B1819,1),_312_Table1_ColumnLookup,0),FALSE)
+N("312"),
  IF(VALUE(LEFT($A1819,3))=313,VLOOKUP(VALUE(MID($B1819,2,1)),_313_Table1,MATCH(MID($B1819,1,1),_313_Table1_ColumnLookup,0),FALSE)
+N("313"),
  IF(AND(VALUE(LEFT($A1819,3))=314,LEN($B1819)=3),VLOOKUP(VALUE(MID($B1819,2,2)),_314_Table1,MATCH(MID($B1819,1,1),_314_Table1_ColumnLookup,0),FALSE),
  IF(VALUE(LEFT($A1819,3))=314,VLOOKUP(VALUE(MID($B1819,2,1)),_314_Table1,MATCH(MID($B1819,1,1),_314_Table1_ColumnLookup,0),FALSE)
+N("314"),
""))))))))))))))))))))))))</f>
        <v>#N/A</v>
      </c>
      <c r="E1819" s="238" t="e">
        <f>IF(AND(VALUE(LEFT($A1819,3))=309,LEN($B1819)=3),VLOOKUP(VALUE(MID($B1819,2,2)),_309_Table2,MATCH(MID($B1819,1,1),_309_Table2_ColumnLookup,0),FALSE),
  IF($C1819="309 LCR SummaryA",OneYearSCR,IF($C1819="309 LCR SummaryB",UltimateSCR,IF(VALUE(LEFT($A1819,3))=309,VLOOKUP(VALUE(MID($B1819,2,1)),_309_Table2,MATCH(MID($B1819,1,1),_309_Table2_ColumnLookup,0),FALSE)
+N("309"),
  IF(VALUE(LEFT($A1819,3))=310,VLOOKUP(VALUE(MID($B1819,2,1)),_310_Table2,MATCH(MID($B1819,1,1),_310_Table2_ColumnLookup,0),FALSE)
+N("310"),
  IF(AND(VALUE(LEFT($A1819,3))=311,LEN($I1819)=4),VLOOKUP($I1819,_311_Table2,MATCH($B1819,_311_Table2_ColumnLookup,0),FALSE),
  IF(AND(VALUE(LEFT($A1819,3))=311,OR($B1819="I2",$B1819="J2",$B1819="K2",$B1819="L2")),VLOOKUP('311'!$G$58,_311_Table2,MATCH(MID($B1819,1,1),_311_Table2_ColumnLookup,0),FALSE),
  IF(AND(VALUE(LEFT($A1819,3))=311,RIGHT($B1819,5)="Total"),VLOOKUP('311'!$G$59,_311_Table2,MATCH(MID($B1819,1,1),_311_Table2_ColumnLookup,0),FALSE),
  IF(VALUE(LEFT($A1819,3))=311,VLOOKUP(VALUE(MID($B1819,2,1)),_311_Table2,MATCH(MID($B1819,1,1),_311_Table2_ColumnLookup,0),FALSE)
+N("311"),
  IF(AND(VALUE(LEFT($A1819,3))=312,LEFT($G1819,10)="Unincepted",$B1819="G "),VLOOKUP(" ULO",_312_Table2,MATCH('312'!$N$16,_312_Table2_ColumnLookup,0),FALSE),
  IF(AND(VALUE(LEFT($A1819,3))=312,LEFT($G1819,10)="Unincepted",$B1819="O "),VLOOKUP(" ULO",_312_Table2,MATCH('312'!$V$16,_312_Table2_ColumnLookup,0),FALSE),
  IF(AND(VALUE(LEFT($A1819,3))=312,LEFT($G1819,10)="Unincepted",$B1819="Q "),VLOOKUP(" ULO",_312_Table2,MATCH('312'!$X$16,_312_Table2_ColumnLookup,0),FALSE),
  IF(AND(VALUE(LEFT($A1819,3))=312,LEFT($G1819,10)="Unincepted"),VLOOKUP(" ULO",_312_Table2,MATCH(LEFT($B1819,1),_312_Table2_ColumnLookup,0),FALSE),
  IF(AND(VALUE(LEFT($A1819,3))=312,LEFT($G1819,5)="Total",$B1819="G "),VLOOKUP('312'!$F$80,_312_Table2,MATCH('312'!$N$16,_312_Table2_ColumnLookup,0),FALSE),
  IF(AND(VALUE(LEFT($A1819,3))=312,LEFT($G1819,5)="Total",$B1819="O "),VLOOKUP('312'!$F$80,_312_Table2,MATCH('312'!$V$16,_312_Table2_ColumnLookup,0),FALSE),
  IF(AND(VALUE(LEFT($A1819,3))=312,LEFT($G1819,5)="Total",$B1819="Q "),VLOOKUP('312'!$F$80,_312_Table2,MATCH('312'!$X$16,_312_Table2_ColumnLookup,0),FALSE),
  IF(AND(VALUE(LEFT($A1819,3))=312,LEFT($G1819,5)="Total"),VLOOKUP('312'!$F$80,_312_Table2,MATCH(LEFT($B1819,1),_312_Table2_ColumnLookup,0),FALSE),
  IF(AND(VALUE(LEFT($A1819,3))=312,LEN($I1819)=4,$B1819="G"),VLOOKUP($I1819,_312_Table2,MATCH('312'!$N$16,_312_Table2_ColumnLookup,0),FALSE),
  IF(AND(VALUE(LEFT($A1819,3))=312,LEN($I1819)=4,$B1819="O"),VLOOKUP($I1819,_312_Table2,MATCH('312'!$V$16,_312_Table2_ColumnLookup,0),FALSE),
  IF(AND(VALUE(LEFT($A1819,3))=312,LEN($I1819)=4,$B1819="Q"),VLOOKUP($I1819,_312_Table2,MATCH('312'!$X$16,_312_Table2_ColumnLookup,0),FALSE),
  IF(AND(VALUE(LEFT($A1819,3))=312,LEN($I1819)=4),VLOOKUP($I1819,_312_Table2,MATCH(LEFT($B1819,1),_312_Table2_ColumnLookup,0),FALSE)
+N("312"),
  IF(VALUE(LEFT($A1819,3))=313,VLOOKUP(VALUE(MID($B1819,2,1)),_313_Table2,MATCH(MID($B1819,1,1),_313_Table2_ColumnLookup,0),FALSE)
+N("313"),
  IF(AND(VALUE(LEFT($A1819,3))=314,LEN($B1819)=3),VLOOKUP(VALUE(MID($B1819,2,2)),_314_Table2,MATCH(MID($B1819,1,1),_314_Table2_ColumnLookup,0),FALSE),
  IF(VALUE(LEFT($A1819,3))=314,VLOOKUP(VALUE(MID($B1819,2,1)),_314_Table2,MATCH(MID($B1819,1,1),_314_Table2_ColumnLookup,0),FALSE)
+N("314"),
""))))))))))))))))))))))))</f>
        <v>#N/A</v>
      </c>
      <c r="F1819" s="238" t="e">
        <f>IF(AND(VALUE(LEFT($A1819,3))=309,LEN($B1819)=3),VLOOKUP(VALUE(MID($B1819,2,2)),_309_Table3,MATCH(MID($B1819,1,1),_309_Table3_ColumnLookup,0),FALSE),
  IF($C1819="309 LCR SummaryA",OneYearSCR,IF($C1819="309 LCR SummaryB",UltimateSCR,IF(VALUE(LEFT($A1819,3))=309,VLOOKUP(VALUE(MID($B1819,2,1)),_309_Table3,MATCH(MID($B1819,1,1),_309_Table3_ColumnLookup,0),FALSE)
+N("309"),
  IF(VALUE(LEFT($A1819,3))=310,VLOOKUP(VALUE(MID($B1819,2,1)),_310_Table3,MATCH(MID($B1819,1,1),_310_Table3_ColumnLookup,0),FALSE)
+N("310"),
  IF(AND(VALUE(LEFT($A1819,3))=311,LEN($I1819)=4),VLOOKUP($I1819,_311_Table3,MATCH($B1819,_311_Table3_ColumnLookup,0),FALSE),
  IF(AND(VALUE(LEFT($A1819,3))=311,OR($B1819="I2",$B1819="J2",$B1819="K2",$B1819="L2")),VLOOKUP('311'!$G$58,_311_Table3,MATCH(MID($B1819,1,1),_311_Table3_ColumnLookup,0),FALSE),
  IF(AND(VALUE(LEFT($A1819,3))=311,RIGHT($B1819,5)="Total"),VLOOKUP('311'!$G$59,_311_Table3,MATCH(MID($B1819,1,1),_311_Table3_ColumnLookup,0),FALSE),
  IF(VALUE(LEFT($A1819,3))=311,VLOOKUP(VALUE(MID($B1819,2,1)),_311_Table3,MATCH(MID($B1819,1,1),_311_Table3_ColumnLookup,0),FALSE)
+N("311"),
  IF(AND(VALUE(LEFT($A1819,3))=312,LEFT($G1819,10)="Unincepted",$B1819="G "),VLOOKUP(" ULO",_312_Table3,MATCH('312'!$N$16,_312_Table3_ColumnLookup,0),FALSE),
  IF(AND(VALUE(LEFT($A1819,3))=312,LEFT($G1819,10)="Unincepted",$B1819="O "),VLOOKUP(" ULO",_312_Table3,MATCH('312'!$V$16,_312_Table3_ColumnLookup,0),FALSE),
  IF(AND(VALUE(LEFT($A1819,3))=312,LEFT($G1819,10)="Unincepted",$B1819="Q "),VLOOKUP(" ULO",_312_Table3,MATCH('312'!$X$16,_312_Table3_ColumnLookup,0),FALSE),
  IF(AND(VALUE(LEFT($A1819,3))=312,LEFT($G1819,10)="Unincepted"),VLOOKUP(" ULO",_312_Table3,MATCH(LEFT($B1819,1),_312_Table3_ColumnLookup,0),FALSE),
  IF(AND(VALUE(LEFT($A1819,3))=312,LEFT($G1819,5)="Total",$B1819="G "),VLOOKUP('312'!$F$80,_312_Table3,MATCH('312'!$N$16,_312_Table3_ColumnLookup,0),FALSE),
  IF(AND(VALUE(LEFT($A1819,3))=312,LEFT($G1819,5)="Total",$B1819="O "),VLOOKUP('312'!$F$80,_312_Table3,MATCH('312'!$V$16,_312_Table3_ColumnLookup,0),FALSE),
  IF(AND(VALUE(LEFT($A1819,3))=312,LEFT($G1819,5)="Total",$B1819="Q "),VLOOKUP('312'!$F$80,_312_Table3,MATCH('312'!$X$16,_312_Table3_ColumnLookup,0),FALSE),
  IF(AND(VALUE(LEFT($A1819,3))=312,LEFT($G1819,5)="Total"),VLOOKUP('312'!$F$80,_312_Table3,MATCH(LEFT($B1819,1),_312_Table3_ColumnLookup,0),FALSE),
  IF(AND(VALUE(LEFT($A1819,3))=312,LEN($I1819)=4,$B1819="G"),VLOOKUP($I1819,_312_Table3,MATCH('312'!$N$16,_312_Table3_ColumnLookup,0),FALSE),
  IF(AND(VALUE(LEFT($A1819,3))=312,LEN($I1819)=4,$B1819="O"),VLOOKUP($I1819,_312_Table3,MATCH('312'!$V$16,_312_Table3_ColumnLookup,0),FALSE),
  IF(AND(VALUE(LEFT($A1819,3))=312,LEN($I1819)=4,$B1819="Q"),VLOOKUP($I1819,_312_Table3,MATCH('312'!$X$16,_312_Table3_ColumnLookup,0),FALSE),
  IF(AND(VALUE(LEFT($A1819,3))=312,LEN($I1819)=4),VLOOKUP($I1819,_312_Table3,MATCH(LEFT($B1819,1),_312_Table3_ColumnLookup,0),FALSE)
+N("312"),
  IF(VALUE(LEFT($A1819,3))=313,VLOOKUP(VALUE(MID($B1819,2,1)),_313_Table3,MATCH(MID($B1819,1,1),_313_Table3_ColumnLookup,0),FALSE)
+N("313"),
  IF(AND(VALUE(LEFT($A1819,3))=314,LEN($B1819)=3),VLOOKUP(VALUE(MID($B1819,2,2)),_314_Table3,MATCH(MID($B1819,1,1),_314_Table3_ColumnLookup,0),FALSE),
  IF(VALUE(LEFT($A1819,3))=314,VLOOKUP(VALUE(MID($B1819,2,1)),_314_Table3,MATCH(MID($B1819,1,1),_314_Table3_ColumnLookup,0),FALSE)
+N("314"),
""))))))))))))))))))))))))</f>
        <v>#N/A</v>
      </c>
      <c r="H1819" s="321" t="str">
        <f>IFERROR(
IF(ISERROR($D1819)=FALSE,$D1819,IF(ISERROR($E1819)=FALSE,$E1819,IF(ISERROR($F1819)=FALSE,$F1819
+N("012 checkboxes"),
IF(
IF(OR(LEFT($A1819,9)="Syndicate",LEFT($A1819,12)="NewSyndicate"),VLOOKUP($A1819,'012'!$J:$ZW,MATCH("Link to button",'012'!$J$1:$ZW$1,0),0)
+N("309 checkbox"),
IF($C1819="309 LCR Summary0",VLOOKUP("Notes990",'309'!$P:$ZZ,MATCH("Link to button",'309'!$P$1:$ZZ$1,0),0)
+N("313 checkboxes"),
IF($C1819="313 Financial Information0LcmVsScr",IF($C1819="309 LCR Summary0",VLOOKUP("LcmVsScr",'309'!$N:$ZZ,MATCH("Link to button",'309'!$N$1:$ZZ$1,0),0),
IF($C1819="313 Financial Information0LcrDocAttached",IF($C1819="309 LCR Summary0",VLOOKUP("LcrDocAttached",'309'!$N:$ZZ,MATCH("Link to button",'309'!$N$1:$ZZ$1,0),
0)))))))=1,TRUE,FALSE)
))),"")</f>
        <v/>
      </c>
    </row>
    <row r="1820" spans="1:8">
      <c r="A1820" s="237" t="e">
        <f>VLOOKUP($G1820,CSVLookups!$B:$R,MATCH(A$1,CSVLookups!$B$1:$R$1,0),FALSE)</f>
        <v>#N/A</v>
      </c>
      <c r="B1820" s="237" t="e">
        <f>VLOOKUP($G1820,CSVLookups!$B:$R,MATCH(B$1,CSVLookups!$B$1:$R$1,0),FALSE)</f>
        <v>#N/A</v>
      </c>
      <c r="C1820" s="238" t="e">
        <f t="shared" si="28"/>
        <v>#N/A</v>
      </c>
      <c r="D1820" s="238" t="e">
        <f>IF(AND(VALUE(LEFT($A1820,3))=309,LEN($B1820)=3),VLOOKUP(VALUE(MID($B1820,2,2)),_309_Table1,MATCH(MID($B1820,1,1),_309_Table1_ColumnLookup,0),FALSE),
  IF($C1820="309 LCR SummaryA",OneYearSCR,IF($C1820="309 LCR SummaryB",UltimateSCR,IF(VALUE(LEFT($A1820,3))=309,VLOOKUP(VALUE(MID($B1820,2,1)),_309_Table1,MATCH(MID($B1820,1,1),_309_Table1_ColumnLookup,0),FALSE)
+N("309"),
  IF(VALUE(LEFT($A1820,3))=310,VLOOKUP(VALUE(MID($B1820,2,1)),_310_Table1,MATCH(MID($B1820,1,1),_310_Table1_ColumnLookup,0),FALSE)
+N("310"),
  IF(AND(VALUE(LEFT($A1820,3))=311,LEN($I1820)=4),VLOOKUP($I1820,_311_Table1,MATCH($B1820,_311_Table1_ColumnLookup,0),FALSE),
  IF(AND(VALUE(LEFT($A1820,3))=311,OR($B1820="I2",$B1820="J2",$B1820="K2",$B1820="L2")),VLOOKUP('311'!$G$58,_311_Table1,MATCH(MID($B1820,1,1),_311_Table1_ColumnLookup,0),FALSE),
  IF(AND(VALUE(LEFT($A1820,3))=311,RIGHT($B1820,5)="Total"),VLOOKUP('311'!$G$59,_311_Table1,MATCH(MID($B1820,1,1),_311_Table1_ColumnLookup,0),FALSE),
  IF(VALUE(LEFT($A1820,3))=311,VLOOKUP(VALUE(MID($B1820,2,1)),_311_Table1,MATCH(MID($B1820,1,1),_311_Table1_ColumnLookup,0),FALSE)
+N("311"),
  IF(AND(VALUE(LEFT($A1820,3))=312,LEFT($G1820,10)="Unincepted",$B1820="G "),VLOOKUP(" ULO",_312_Table1,MATCH('312'!$N$16,_312_Table1_ColumnLookup,0),FALSE),
  IF(AND(VALUE(LEFT($A1820,3))=312,LEFT($G1820,10)="Unincepted",$B1820="O "),VLOOKUP(" ULO",_312_Table1,MATCH('312'!$V$16,_312_Table1_ColumnLookup,0),FALSE),
  IF(AND(VALUE(LEFT($A1820,3))=312,LEFT($G1820,10)="Unincepted",$B1820="Q "),VLOOKUP(" ULO",_312_Table1,MATCH('312'!$X$16,_312_Table1_ColumnLookup,0),FALSE),
  IF(AND(VALUE(LEFT($A1820,3))=312,LEFT($G1820,10)="Unincepted"),VLOOKUP(" ULO",_312_Table1,MATCH(LEFT($B1820,1),_312_Table1_ColumnLookup,0),FALSE),
  IF(AND(VALUE(LEFT($A1820,3))=312,LEFT($G1820,5)="Total",$B1820="G "),VLOOKUP('312'!$F$80,_312_Table1,MATCH('312'!$N$16,_312_Table1_ColumnLookup,0),FALSE),
  IF(AND(VALUE(LEFT($A1820,3))=312,LEFT($G1820,5)="Total",$B1820="O "),VLOOKUP('312'!$F$80,_312_Table1,MATCH('312'!$V$16,_312_Table1_ColumnLookup,0),FALSE),
  IF(AND(VALUE(LEFT($A1820,3))=312,LEFT($G1820,5)="Total",$B1820="Q "),VLOOKUP('312'!$F$80,_312_Table1,MATCH('312'!$X$16,_312_Table1_ColumnLookup,0),FALSE),
  IF(AND(VALUE(LEFT($A1820,3))=312,LEFT($G1820,5)="Total"),VLOOKUP('312'!$F$80,_312_Table1,MATCH(LEFT($B1820,1),_312_Table1_ColumnLookup,0),FALSE),
  IF(AND(VALUE(LEFT($A1820,3))=312,LEN($I1820)=4,$B1820="G"),VLOOKUP($I1820,_312_Table1,MATCH('312'!$N$16,_312_Table1_ColumnLookup,0),FALSE),
  IF(AND(VALUE(LEFT($A1820,3))=312,LEN($I1820)=4,$B1820="O"),VLOOKUP($I1820,_312_Table1,MATCH('312'!$V$16,_312_Table1_ColumnLookup,0),FALSE),
  IF(AND(VALUE(LEFT($A1820,3))=312,LEN($I1820)=4,$B1820="Q"),VLOOKUP($I1820,_312_Table1,MATCH('312'!$X$16,_312_Table1_ColumnLookup,0),FALSE),
  IF(AND(VALUE(LEFT($A1820,3))=312,LEN($I1820)=4),VLOOKUP($I1820,_312_Table1,MATCH(LEFT($B1820,1),_312_Table1_ColumnLookup,0),FALSE)
+N("312"),
  IF(VALUE(LEFT($A1820,3))=313,VLOOKUP(VALUE(MID($B1820,2,1)),_313_Table1,MATCH(MID($B1820,1,1),_313_Table1_ColumnLookup,0),FALSE)
+N("313"),
  IF(AND(VALUE(LEFT($A1820,3))=314,LEN($B1820)=3),VLOOKUP(VALUE(MID($B1820,2,2)),_314_Table1,MATCH(MID($B1820,1,1),_314_Table1_ColumnLookup,0),FALSE),
  IF(VALUE(LEFT($A1820,3))=314,VLOOKUP(VALUE(MID($B1820,2,1)),_314_Table1,MATCH(MID($B1820,1,1),_314_Table1_ColumnLookup,0),FALSE)
+N("314"),
""))))))))))))))))))))))))</f>
        <v>#N/A</v>
      </c>
      <c r="E1820" s="238" t="e">
        <f>IF(AND(VALUE(LEFT($A1820,3))=309,LEN($B1820)=3),VLOOKUP(VALUE(MID($B1820,2,2)),_309_Table2,MATCH(MID($B1820,1,1),_309_Table2_ColumnLookup,0),FALSE),
  IF($C1820="309 LCR SummaryA",OneYearSCR,IF($C1820="309 LCR SummaryB",UltimateSCR,IF(VALUE(LEFT($A1820,3))=309,VLOOKUP(VALUE(MID($B1820,2,1)),_309_Table2,MATCH(MID($B1820,1,1),_309_Table2_ColumnLookup,0),FALSE)
+N("309"),
  IF(VALUE(LEFT($A1820,3))=310,VLOOKUP(VALUE(MID($B1820,2,1)),_310_Table2,MATCH(MID($B1820,1,1),_310_Table2_ColumnLookup,0),FALSE)
+N("310"),
  IF(AND(VALUE(LEFT($A1820,3))=311,LEN($I1820)=4),VLOOKUP($I1820,_311_Table2,MATCH($B1820,_311_Table2_ColumnLookup,0),FALSE),
  IF(AND(VALUE(LEFT($A1820,3))=311,OR($B1820="I2",$B1820="J2",$B1820="K2",$B1820="L2")),VLOOKUP('311'!$G$58,_311_Table2,MATCH(MID($B1820,1,1),_311_Table2_ColumnLookup,0),FALSE),
  IF(AND(VALUE(LEFT($A1820,3))=311,RIGHT($B1820,5)="Total"),VLOOKUP('311'!$G$59,_311_Table2,MATCH(MID($B1820,1,1),_311_Table2_ColumnLookup,0),FALSE),
  IF(VALUE(LEFT($A1820,3))=311,VLOOKUP(VALUE(MID($B1820,2,1)),_311_Table2,MATCH(MID($B1820,1,1),_311_Table2_ColumnLookup,0),FALSE)
+N("311"),
  IF(AND(VALUE(LEFT($A1820,3))=312,LEFT($G1820,10)="Unincepted",$B1820="G "),VLOOKUP(" ULO",_312_Table2,MATCH('312'!$N$16,_312_Table2_ColumnLookup,0),FALSE),
  IF(AND(VALUE(LEFT($A1820,3))=312,LEFT($G1820,10)="Unincepted",$B1820="O "),VLOOKUP(" ULO",_312_Table2,MATCH('312'!$V$16,_312_Table2_ColumnLookup,0),FALSE),
  IF(AND(VALUE(LEFT($A1820,3))=312,LEFT($G1820,10)="Unincepted",$B1820="Q "),VLOOKUP(" ULO",_312_Table2,MATCH('312'!$X$16,_312_Table2_ColumnLookup,0),FALSE),
  IF(AND(VALUE(LEFT($A1820,3))=312,LEFT($G1820,10)="Unincepted"),VLOOKUP(" ULO",_312_Table2,MATCH(LEFT($B1820,1),_312_Table2_ColumnLookup,0),FALSE),
  IF(AND(VALUE(LEFT($A1820,3))=312,LEFT($G1820,5)="Total",$B1820="G "),VLOOKUP('312'!$F$80,_312_Table2,MATCH('312'!$N$16,_312_Table2_ColumnLookup,0),FALSE),
  IF(AND(VALUE(LEFT($A1820,3))=312,LEFT($G1820,5)="Total",$B1820="O "),VLOOKUP('312'!$F$80,_312_Table2,MATCH('312'!$V$16,_312_Table2_ColumnLookup,0),FALSE),
  IF(AND(VALUE(LEFT($A1820,3))=312,LEFT($G1820,5)="Total",$B1820="Q "),VLOOKUP('312'!$F$80,_312_Table2,MATCH('312'!$X$16,_312_Table2_ColumnLookup,0),FALSE),
  IF(AND(VALUE(LEFT($A1820,3))=312,LEFT($G1820,5)="Total"),VLOOKUP('312'!$F$80,_312_Table2,MATCH(LEFT($B1820,1),_312_Table2_ColumnLookup,0),FALSE),
  IF(AND(VALUE(LEFT($A1820,3))=312,LEN($I1820)=4,$B1820="G"),VLOOKUP($I1820,_312_Table2,MATCH('312'!$N$16,_312_Table2_ColumnLookup,0),FALSE),
  IF(AND(VALUE(LEFT($A1820,3))=312,LEN($I1820)=4,$B1820="O"),VLOOKUP($I1820,_312_Table2,MATCH('312'!$V$16,_312_Table2_ColumnLookup,0),FALSE),
  IF(AND(VALUE(LEFT($A1820,3))=312,LEN($I1820)=4,$B1820="Q"),VLOOKUP($I1820,_312_Table2,MATCH('312'!$X$16,_312_Table2_ColumnLookup,0),FALSE),
  IF(AND(VALUE(LEFT($A1820,3))=312,LEN($I1820)=4),VLOOKUP($I1820,_312_Table2,MATCH(LEFT($B1820,1),_312_Table2_ColumnLookup,0),FALSE)
+N("312"),
  IF(VALUE(LEFT($A1820,3))=313,VLOOKUP(VALUE(MID($B1820,2,1)),_313_Table2,MATCH(MID($B1820,1,1),_313_Table2_ColumnLookup,0),FALSE)
+N("313"),
  IF(AND(VALUE(LEFT($A1820,3))=314,LEN($B1820)=3),VLOOKUP(VALUE(MID($B1820,2,2)),_314_Table2,MATCH(MID($B1820,1,1),_314_Table2_ColumnLookup,0),FALSE),
  IF(VALUE(LEFT($A1820,3))=314,VLOOKUP(VALUE(MID($B1820,2,1)),_314_Table2,MATCH(MID($B1820,1,1),_314_Table2_ColumnLookup,0),FALSE)
+N("314"),
""))))))))))))))))))))))))</f>
        <v>#N/A</v>
      </c>
      <c r="F1820" s="238" t="e">
        <f>IF(AND(VALUE(LEFT($A1820,3))=309,LEN($B1820)=3),VLOOKUP(VALUE(MID($B1820,2,2)),_309_Table3,MATCH(MID($B1820,1,1),_309_Table3_ColumnLookup,0),FALSE),
  IF($C1820="309 LCR SummaryA",OneYearSCR,IF($C1820="309 LCR SummaryB",UltimateSCR,IF(VALUE(LEFT($A1820,3))=309,VLOOKUP(VALUE(MID($B1820,2,1)),_309_Table3,MATCH(MID($B1820,1,1),_309_Table3_ColumnLookup,0),FALSE)
+N("309"),
  IF(VALUE(LEFT($A1820,3))=310,VLOOKUP(VALUE(MID($B1820,2,1)),_310_Table3,MATCH(MID($B1820,1,1),_310_Table3_ColumnLookup,0),FALSE)
+N("310"),
  IF(AND(VALUE(LEFT($A1820,3))=311,LEN($I1820)=4),VLOOKUP($I1820,_311_Table3,MATCH($B1820,_311_Table3_ColumnLookup,0),FALSE),
  IF(AND(VALUE(LEFT($A1820,3))=311,OR($B1820="I2",$B1820="J2",$B1820="K2",$B1820="L2")),VLOOKUP('311'!$G$58,_311_Table3,MATCH(MID($B1820,1,1),_311_Table3_ColumnLookup,0),FALSE),
  IF(AND(VALUE(LEFT($A1820,3))=311,RIGHT($B1820,5)="Total"),VLOOKUP('311'!$G$59,_311_Table3,MATCH(MID($B1820,1,1),_311_Table3_ColumnLookup,0),FALSE),
  IF(VALUE(LEFT($A1820,3))=311,VLOOKUP(VALUE(MID($B1820,2,1)),_311_Table3,MATCH(MID($B1820,1,1),_311_Table3_ColumnLookup,0),FALSE)
+N("311"),
  IF(AND(VALUE(LEFT($A1820,3))=312,LEFT($G1820,10)="Unincepted",$B1820="G "),VLOOKUP(" ULO",_312_Table3,MATCH('312'!$N$16,_312_Table3_ColumnLookup,0),FALSE),
  IF(AND(VALUE(LEFT($A1820,3))=312,LEFT($G1820,10)="Unincepted",$B1820="O "),VLOOKUP(" ULO",_312_Table3,MATCH('312'!$V$16,_312_Table3_ColumnLookup,0),FALSE),
  IF(AND(VALUE(LEFT($A1820,3))=312,LEFT($G1820,10)="Unincepted",$B1820="Q "),VLOOKUP(" ULO",_312_Table3,MATCH('312'!$X$16,_312_Table3_ColumnLookup,0),FALSE),
  IF(AND(VALUE(LEFT($A1820,3))=312,LEFT($G1820,10)="Unincepted"),VLOOKUP(" ULO",_312_Table3,MATCH(LEFT($B1820,1),_312_Table3_ColumnLookup,0),FALSE),
  IF(AND(VALUE(LEFT($A1820,3))=312,LEFT($G1820,5)="Total",$B1820="G "),VLOOKUP('312'!$F$80,_312_Table3,MATCH('312'!$N$16,_312_Table3_ColumnLookup,0),FALSE),
  IF(AND(VALUE(LEFT($A1820,3))=312,LEFT($G1820,5)="Total",$B1820="O "),VLOOKUP('312'!$F$80,_312_Table3,MATCH('312'!$V$16,_312_Table3_ColumnLookup,0),FALSE),
  IF(AND(VALUE(LEFT($A1820,3))=312,LEFT($G1820,5)="Total",$B1820="Q "),VLOOKUP('312'!$F$80,_312_Table3,MATCH('312'!$X$16,_312_Table3_ColumnLookup,0),FALSE),
  IF(AND(VALUE(LEFT($A1820,3))=312,LEFT($G1820,5)="Total"),VLOOKUP('312'!$F$80,_312_Table3,MATCH(LEFT($B1820,1),_312_Table3_ColumnLookup,0),FALSE),
  IF(AND(VALUE(LEFT($A1820,3))=312,LEN($I1820)=4,$B1820="G"),VLOOKUP($I1820,_312_Table3,MATCH('312'!$N$16,_312_Table3_ColumnLookup,0),FALSE),
  IF(AND(VALUE(LEFT($A1820,3))=312,LEN($I1820)=4,$B1820="O"),VLOOKUP($I1820,_312_Table3,MATCH('312'!$V$16,_312_Table3_ColumnLookup,0),FALSE),
  IF(AND(VALUE(LEFT($A1820,3))=312,LEN($I1820)=4,$B1820="Q"),VLOOKUP($I1820,_312_Table3,MATCH('312'!$X$16,_312_Table3_ColumnLookup,0),FALSE),
  IF(AND(VALUE(LEFT($A1820,3))=312,LEN($I1820)=4),VLOOKUP($I1820,_312_Table3,MATCH(LEFT($B1820,1),_312_Table3_ColumnLookup,0),FALSE)
+N("312"),
  IF(VALUE(LEFT($A1820,3))=313,VLOOKUP(VALUE(MID($B1820,2,1)),_313_Table3,MATCH(MID($B1820,1,1),_313_Table3_ColumnLookup,0),FALSE)
+N("313"),
  IF(AND(VALUE(LEFT($A1820,3))=314,LEN($B1820)=3),VLOOKUP(VALUE(MID($B1820,2,2)),_314_Table3,MATCH(MID($B1820,1,1),_314_Table3_ColumnLookup,0),FALSE),
  IF(VALUE(LEFT($A1820,3))=314,VLOOKUP(VALUE(MID($B1820,2,1)),_314_Table3,MATCH(MID($B1820,1,1),_314_Table3_ColumnLookup,0),FALSE)
+N("314"),
""))))))))))))))))))))))))</f>
        <v>#N/A</v>
      </c>
      <c r="H1820" s="321" t="str">
        <f>IFERROR(
IF(ISERROR($D1820)=FALSE,$D1820,IF(ISERROR($E1820)=FALSE,$E1820,IF(ISERROR($F1820)=FALSE,$F1820
+N("012 checkboxes"),
IF(
IF(OR(LEFT($A1820,9)="Syndicate",LEFT($A1820,12)="NewSyndicate"),VLOOKUP($A1820,'012'!$J:$ZW,MATCH("Link to button",'012'!$J$1:$ZW$1,0),0)
+N("309 checkbox"),
IF($C1820="309 LCR Summary0",VLOOKUP("Notes990",'309'!$P:$ZZ,MATCH("Link to button",'309'!$P$1:$ZZ$1,0),0)
+N("313 checkboxes"),
IF($C1820="313 Financial Information0LcmVsScr",IF($C1820="309 LCR Summary0",VLOOKUP("LcmVsScr",'309'!$N:$ZZ,MATCH("Link to button",'309'!$N$1:$ZZ$1,0),0),
IF($C1820="313 Financial Information0LcrDocAttached",IF($C1820="309 LCR Summary0",VLOOKUP("LcrDocAttached",'309'!$N:$ZZ,MATCH("Link to button",'309'!$N$1:$ZZ$1,0),
0)))))))=1,TRUE,FALSE)
))),"")</f>
        <v/>
      </c>
    </row>
    <row r="1821" spans="1:8">
      <c r="A1821" s="237" t="e">
        <f>VLOOKUP($G1821,CSVLookups!$B:$R,MATCH(A$1,CSVLookups!$B$1:$R$1,0),FALSE)</f>
        <v>#N/A</v>
      </c>
      <c r="B1821" s="237" t="e">
        <f>VLOOKUP($G1821,CSVLookups!$B:$R,MATCH(B$1,CSVLookups!$B$1:$R$1,0),FALSE)</f>
        <v>#N/A</v>
      </c>
      <c r="C1821" s="238" t="e">
        <f t="shared" si="28"/>
        <v>#N/A</v>
      </c>
      <c r="D1821" s="238" t="e">
        <f>IF(AND(VALUE(LEFT($A1821,3))=309,LEN($B1821)=3),VLOOKUP(VALUE(MID($B1821,2,2)),_309_Table1,MATCH(MID($B1821,1,1),_309_Table1_ColumnLookup,0),FALSE),
  IF($C1821="309 LCR SummaryA",OneYearSCR,IF($C1821="309 LCR SummaryB",UltimateSCR,IF(VALUE(LEFT($A1821,3))=309,VLOOKUP(VALUE(MID($B1821,2,1)),_309_Table1,MATCH(MID($B1821,1,1),_309_Table1_ColumnLookup,0),FALSE)
+N("309"),
  IF(VALUE(LEFT($A1821,3))=310,VLOOKUP(VALUE(MID($B1821,2,1)),_310_Table1,MATCH(MID($B1821,1,1),_310_Table1_ColumnLookup,0),FALSE)
+N("310"),
  IF(AND(VALUE(LEFT($A1821,3))=311,LEN($I1821)=4),VLOOKUP($I1821,_311_Table1,MATCH($B1821,_311_Table1_ColumnLookup,0),FALSE),
  IF(AND(VALUE(LEFT($A1821,3))=311,OR($B1821="I2",$B1821="J2",$B1821="K2",$B1821="L2")),VLOOKUP('311'!$G$58,_311_Table1,MATCH(MID($B1821,1,1),_311_Table1_ColumnLookup,0),FALSE),
  IF(AND(VALUE(LEFT($A1821,3))=311,RIGHT($B1821,5)="Total"),VLOOKUP('311'!$G$59,_311_Table1,MATCH(MID($B1821,1,1),_311_Table1_ColumnLookup,0),FALSE),
  IF(VALUE(LEFT($A1821,3))=311,VLOOKUP(VALUE(MID($B1821,2,1)),_311_Table1,MATCH(MID($B1821,1,1),_311_Table1_ColumnLookup,0),FALSE)
+N("311"),
  IF(AND(VALUE(LEFT($A1821,3))=312,LEFT($G1821,10)="Unincepted",$B1821="G "),VLOOKUP(" ULO",_312_Table1,MATCH('312'!$N$16,_312_Table1_ColumnLookup,0),FALSE),
  IF(AND(VALUE(LEFT($A1821,3))=312,LEFT($G1821,10)="Unincepted",$B1821="O "),VLOOKUP(" ULO",_312_Table1,MATCH('312'!$V$16,_312_Table1_ColumnLookup,0),FALSE),
  IF(AND(VALUE(LEFT($A1821,3))=312,LEFT($G1821,10)="Unincepted",$B1821="Q "),VLOOKUP(" ULO",_312_Table1,MATCH('312'!$X$16,_312_Table1_ColumnLookup,0),FALSE),
  IF(AND(VALUE(LEFT($A1821,3))=312,LEFT($G1821,10)="Unincepted"),VLOOKUP(" ULO",_312_Table1,MATCH(LEFT($B1821,1),_312_Table1_ColumnLookup,0),FALSE),
  IF(AND(VALUE(LEFT($A1821,3))=312,LEFT($G1821,5)="Total",$B1821="G "),VLOOKUP('312'!$F$80,_312_Table1,MATCH('312'!$N$16,_312_Table1_ColumnLookup,0),FALSE),
  IF(AND(VALUE(LEFT($A1821,3))=312,LEFT($G1821,5)="Total",$B1821="O "),VLOOKUP('312'!$F$80,_312_Table1,MATCH('312'!$V$16,_312_Table1_ColumnLookup,0),FALSE),
  IF(AND(VALUE(LEFT($A1821,3))=312,LEFT($G1821,5)="Total",$B1821="Q "),VLOOKUP('312'!$F$80,_312_Table1,MATCH('312'!$X$16,_312_Table1_ColumnLookup,0),FALSE),
  IF(AND(VALUE(LEFT($A1821,3))=312,LEFT($G1821,5)="Total"),VLOOKUP('312'!$F$80,_312_Table1,MATCH(LEFT($B1821,1),_312_Table1_ColumnLookup,0),FALSE),
  IF(AND(VALUE(LEFT($A1821,3))=312,LEN($I1821)=4,$B1821="G"),VLOOKUP($I1821,_312_Table1,MATCH('312'!$N$16,_312_Table1_ColumnLookup,0),FALSE),
  IF(AND(VALUE(LEFT($A1821,3))=312,LEN($I1821)=4,$B1821="O"),VLOOKUP($I1821,_312_Table1,MATCH('312'!$V$16,_312_Table1_ColumnLookup,0),FALSE),
  IF(AND(VALUE(LEFT($A1821,3))=312,LEN($I1821)=4,$B1821="Q"),VLOOKUP($I1821,_312_Table1,MATCH('312'!$X$16,_312_Table1_ColumnLookup,0),FALSE),
  IF(AND(VALUE(LEFT($A1821,3))=312,LEN($I1821)=4),VLOOKUP($I1821,_312_Table1,MATCH(LEFT($B1821,1),_312_Table1_ColumnLookup,0),FALSE)
+N("312"),
  IF(VALUE(LEFT($A1821,3))=313,VLOOKUP(VALUE(MID($B1821,2,1)),_313_Table1,MATCH(MID($B1821,1,1),_313_Table1_ColumnLookup,0),FALSE)
+N("313"),
  IF(AND(VALUE(LEFT($A1821,3))=314,LEN($B1821)=3),VLOOKUP(VALUE(MID($B1821,2,2)),_314_Table1,MATCH(MID($B1821,1,1),_314_Table1_ColumnLookup,0),FALSE),
  IF(VALUE(LEFT($A1821,3))=314,VLOOKUP(VALUE(MID($B1821,2,1)),_314_Table1,MATCH(MID($B1821,1,1),_314_Table1_ColumnLookup,0),FALSE)
+N("314"),
""))))))))))))))))))))))))</f>
        <v>#N/A</v>
      </c>
      <c r="E1821" s="238" t="e">
        <f>IF(AND(VALUE(LEFT($A1821,3))=309,LEN($B1821)=3),VLOOKUP(VALUE(MID($B1821,2,2)),_309_Table2,MATCH(MID($B1821,1,1),_309_Table2_ColumnLookup,0),FALSE),
  IF($C1821="309 LCR SummaryA",OneYearSCR,IF($C1821="309 LCR SummaryB",UltimateSCR,IF(VALUE(LEFT($A1821,3))=309,VLOOKUP(VALUE(MID($B1821,2,1)),_309_Table2,MATCH(MID($B1821,1,1),_309_Table2_ColumnLookup,0),FALSE)
+N("309"),
  IF(VALUE(LEFT($A1821,3))=310,VLOOKUP(VALUE(MID($B1821,2,1)),_310_Table2,MATCH(MID($B1821,1,1),_310_Table2_ColumnLookup,0),FALSE)
+N("310"),
  IF(AND(VALUE(LEFT($A1821,3))=311,LEN($I1821)=4),VLOOKUP($I1821,_311_Table2,MATCH($B1821,_311_Table2_ColumnLookup,0),FALSE),
  IF(AND(VALUE(LEFT($A1821,3))=311,OR($B1821="I2",$B1821="J2",$B1821="K2",$B1821="L2")),VLOOKUP('311'!$G$58,_311_Table2,MATCH(MID($B1821,1,1),_311_Table2_ColumnLookup,0),FALSE),
  IF(AND(VALUE(LEFT($A1821,3))=311,RIGHT($B1821,5)="Total"),VLOOKUP('311'!$G$59,_311_Table2,MATCH(MID($B1821,1,1),_311_Table2_ColumnLookup,0),FALSE),
  IF(VALUE(LEFT($A1821,3))=311,VLOOKUP(VALUE(MID($B1821,2,1)),_311_Table2,MATCH(MID($B1821,1,1),_311_Table2_ColumnLookup,0),FALSE)
+N("311"),
  IF(AND(VALUE(LEFT($A1821,3))=312,LEFT($G1821,10)="Unincepted",$B1821="G "),VLOOKUP(" ULO",_312_Table2,MATCH('312'!$N$16,_312_Table2_ColumnLookup,0),FALSE),
  IF(AND(VALUE(LEFT($A1821,3))=312,LEFT($G1821,10)="Unincepted",$B1821="O "),VLOOKUP(" ULO",_312_Table2,MATCH('312'!$V$16,_312_Table2_ColumnLookup,0),FALSE),
  IF(AND(VALUE(LEFT($A1821,3))=312,LEFT($G1821,10)="Unincepted",$B1821="Q "),VLOOKUP(" ULO",_312_Table2,MATCH('312'!$X$16,_312_Table2_ColumnLookup,0),FALSE),
  IF(AND(VALUE(LEFT($A1821,3))=312,LEFT($G1821,10)="Unincepted"),VLOOKUP(" ULO",_312_Table2,MATCH(LEFT($B1821,1),_312_Table2_ColumnLookup,0),FALSE),
  IF(AND(VALUE(LEFT($A1821,3))=312,LEFT($G1821,5)="Total",$B1821="G "),VLOOKUP('312'!$F$80,_312_Table2,MATCH('312'!$N$16,_312_Table2_ColumnLookup,0),FALSE),
  IF(AND(VALUE(LEFT($A1821,3))=312,LEFT($G1821,5)="Total",$B1821="O "),VLOOKUP('312'!$F$80,_312_Table2,MATCH('312'!$V$16,_312_Table2_ColumnLookup,0),FALSE),
  IF(AND(VALUE(LEFT($A1821,3))=312,LEFT($G1821,5)="Total",$B1821="Q "),VLOOKUP('312'!$F$80,_312_Table2,MATCH('312'!$X$16,_312_Table2_ColumnLookup,0),FALSE),
  IF(AND(VALUE(LEFT($A1821,3))=312,LEFT($G1821,5)="Total"),VLOOKUP('312'!$F$80,_312_Table2,MATCH(LEFT($B1821,1),_312_Table2_ColumnLookup,0),FALSE),
  IF(AND(VALUE(LEFT($A1821,3))=312,LEN($I1821)=4,$B1821="G"),VLOOKUP($I1821,_312_Table2,MATCH('312'!$N$16,_312_Table2_ColumnLookup,0),FALSE),
  IF(AND(VALUE(LEFT($A1821,3))=312,LEN($I1821)=4,$B1821="O"),VLOOKUP($I1821,_312_Table2,MATCH('312'!$V$16,_312_Table2_ColumnLookup,0),FALSE),
  IF(AND(VALUE(LEFT($A1821,3))=312,LEN($I1821)=4,$B1821="Q"),VLOOKUP($I1821,_312_Table2,MATCH('312'!$X$16,_312_Table2_ColumnLookup,0),FALSE),
  IF(AND(VALUE(LEFT($A1821,3))=312,LEN($I1821)=4),VLOOKUP($I1821,_312_Table2,MATCH(LEFT($B1821,1),_312_Table2_ColumnLookup,0),FALSE)
+N("312"),
  IF(VALUE(LEFT($A1821,3))=313,VLOOKUP(VALUE(MID($B1821,2,1)),_313_Table2,MATCH(MID($B1821,1,1),_313_Table2_ColumnLookup,0),FALSE)
+N("313"),
  IF(AND(VALUE(LEFT($A1821,3))=314,LEN($B1821)=3),VLOOKUP(VALUE(MID($B1821,2,2)),_314_Table2,MATCH(MID($B1821,1,1),_314_Table2_ColumnLookup,0),FALSE),
  IF(VALUE(LEFT($A1821,3))=314,VLOOKUP(VALUE(MID($B1821,2,1)),_314_Table2,MATCH(MID($B1821,1,1),_314_Table2_ColumnLookup,0),FALSE)
+N("314"),
""))))))))))))))))))))))))</f>
        <v>#N/A</v>
      </c>
      <c r="F1821" s="238" t="e">
        <f>IF(AND(VALUE(LEFT($A1821,3))=309,LEN($B1821)=3),VLOOKUP(VALUE(MID($B1821,2,2)),_309_Table3,MATCH(MID($B1821,1,1),_309_Table3_ColumnLookup,0),FALSE),
  IF($C1821="309 LCR SummaryA",OneYearSCR,IF($C1821="309 LCR SummaryB",UltimateSCR,IF(VALUE(LEFT($A1821,3))=309,VLOOKUP(VALUE(MID($B1821,2,1)),_309_Table3,MATCH(MID($B1821,1,1),_309_Table3_ColumnLookup,0),FALSE)
+N("309"),
  IF(VALUE(LEFT($A1821,3))=310,VLOOKUP(VALUE(MID($B1821,2,1)),_310_Table3,MATCH(MID($B1821,1,1),_310_Table3_ColumnLookup,0),FALSE)
+N("310"),
  IF(AND(VALUE(LEFT($A1821,3))=311,LEN($I1821)=4),VLOOKUP($I1821,_311_Table3,MATCH($B1821,_311_Table3_ColumnLookup,0),FALSE),
  IF(AND(VALUE(LEFT($A1821,3))=311,OR($B1821="I2",$B1821="J2",$B1821="K2",$B1821="L2")),VLOOKUP('311'!$G$58,_311_Table3,MATCH(MID($B1821,1,1),_311_Table3_ColumnLookup,0),FALSE),
  IF(AND(VALUE(LEFT($A1821,3))=311,RIGHT($B1821,5)="Total"),VLOOKUP('311'!$G$59,_311_Table3,MATCH(MID($B1821,1,1),_311_Table3_ColumnLookup,0),FALSE),
  IF(VALUE(LEFT($A1821,3))=311,VLOOKUP(VALUE(MID($B1821,2,1)),_311_Table3,MATCH(MID($B1821,1,1),_311_Table3_ColumnLookup,0),FALSE)
+N("311"),
  IF(AND(VALUE(LEFT($A1821,3))=312,LEFT($G1821,10)="Unincepted",$B1821="G "),VLOOKUP(" ULO",_312_Table3,MATCH('312'!$N$16,_312_Table3_ColumnLookup,0),FALSE),
  IF(AND(VALUE(LEFT($A1821,3))=312,LEFT($G1821,10)="Unincepted",$B1821="O "),VLOOKUP(" ULO",_312_Table3,MATCH('312'!$V$16,_312_Table3_ColumnLookup,0),FALSE),
  IF(AND(VALUE(LEFT($A1821,3))=312,LEFT($G1821,10)="Unincepted",$B1821="Q "),VLOOKUP(" ULO",_312_Table3,MATCH('312'!$X$16,_312_Table3_ColumnLookup,0),FALSE),
  IF(AND(VALUE(LEFT($A1821,3))=312,LEFT($G1821,10)="Unincepted"),VLOOKUP(" ULO",_312_Table3,MATCH(LEFT($B1821,1),_312_Table3_ColumnLookup,0),FALSE),
  IF(AND(VALUE(LEFT($A1821,3))=312,LEFT($G1821,5)="Total",$B1821="G "),VLOOKUP('312'!$F$80,_312_Table3,MATCH('312'!$N$16,_312_Table3_ColumnLookup,0),FALSE),
  IF(AND(VALUE(LEFT($A1821,3))=312,LEFT($G1821,5)="Total",$B1821="O "),VLOOKUP('312'!$F$80,_312_Table3,MATCH('312'!$V$16,_312_Table3_ColumnLookup,0),FALSE),
  IF(AND(VALUE(LEFT($A1821,3))=312,LEFT($G1821,5)="Total",$B1821="Q "),VLOOKUP('312'!$F$80,_312_Table3,MATCH('312'!$X$16,_312_Table3_ColumnLookup,0),FALSE),
  IF(AND(VALUE(LEFT($A1821,3))=312,LEFT($G1821,5)="Total"),VLOOKUP('312'!$F$80,_312_Table3,MATCH(LEFT($B1821,1),_312_Table3_ColumnLookup,0),FALSE),
  IF(AND(VALUE(LEFT($A1821,3))=312,LEN($I1821)=4,$B1821="G"),VLOOKUP($I1821,_312_Table3,MATCH('312'!$N$16,_312_Table3_ColumnLookup,0),FALSE),
  IF(AND(VALUE(LEFT($A1821,3))=312,LEN($I1821)=4,$B1821="O"),VLOOKUP($I1821,_312_Table3,MATCH('312'!$V$16,_312_Table3_ColumnLookup,0),FALSE),
  IF(AND(VALUE(LEFT($A1821,3))=312,LEN($I1821)=4,$B1821="Q"),VLOOKUP($I1821,_312_Table3,MATCH('312'!$X$16,_312_Table3_ColumnLookup,0),FALSE),
  IF(AND(VALUE(LEFT($A1821,3))=312,LEN($I1821)=4),VLOOKUP($I1821,_312_Table3,MATCH(LEFT($B1821,1),_312_Table3_ColumnLookup,0),FALSE)
+N("312"),
  IF(VALUE(LEFT($A1821,3))=313,VLOOKUP(VALUE(MID($B1821,2,1)),_313_Table3,MATCH(MID($B1821,1,1),_313_Table3_ColumnLookup,0),FALSE)
+N("313"),
  IF(AND(VALUE(LEFT($A1821,3))=314,LEN($B1821)=3),VLOOKUP(VALUE(MID($B1821,2,2)),_314_Table3,MATCH(MID($B1821,1,1),_314_Table3_ColumnLookup,0),FALSE),
  IF(VALUE(LEFT($A1821,3))=314,VLOOKUP(VALUE(MID($B1821,2,1)),_314_Table3,MATCH(MID($B1821,1,1),_314_Table3_ColumnLookup,0),FALSE)
+N("314"),
""))))))))))))))))))))))))</f>
        <v>#N/A</v>
      </c>
      <c r="H1821" s="321" t="str">
        <f>IFERROR(
IF(ISERROR($D1821)=FALSE,$D1821,IF(ISERROR($E1821)=FALSE,$E1821,IF(ISERROR($F1821)=FALSE,$F1821
+N("012 checkboxes"),
IF(
IF(OR(LEFT($A1821,9)="Syndicate",LEFT($A1821,12)="NewSyndicate"),VLOOKUP($A1821,'012'!$J:$ZW,MATCH("Link to button",'012'!$J$1:$ZW$1,0),0)
+N("309 checkbox"),
IF($C1821="309 LCR Summary0",VLOOKUP("Notes990",'309'!$P:$ZZ,MATCH("Link to button",'309'!$P$1:$ZZ$1,0),0)
+N("313 checkboxes"),
IF($C1821="313 Financial Information0LcmVsScr",IF($C1821="309 LCR Summary0",VLOOKUP("LcmVsScr",'309'!$N:$ZZ,MATCH("Link to button",'309'!$N$1:$ZZ$1,0),0),
IF($C1821="313 Financial Information0LcrDocAttached",IF($C1821="309 LCR Summary0",VLOOKUP("LcrDocAttached",'309'!$N:$ZZ,MATCH("Link to button",'309'!$N$1:$ZZ$1,0),
0)))))))=1,TRUE,FALSE)
))),"")</f>
        <v/>
      </c>
    </row>
    <row r="1822" spans="1:8">
      <c r="A1822" s="237" t="e">
        <f>VLOOKUP($G1822,CSVLookups!$B:$R,MATCH(A$1,CSVLookups!$B$1:$R$1,0),FALSE)</f>
        <v>#N/A</v>
      </c>
      <c r="B1822" s="237" t="e">
        <f>VLOOKUP($G1822,CSVLookups!$B:$R,MATCH(B$1,CSVLookups!$B$1:$R$1,0),FALSE)</f>
        <v>#N/A</v>
      </c>
      <c r="C1822" s="238" t="e">
        <f t="shared" si="28"/>
        <v>#N/A</v>
      </c>
      <c r="D1822" s="238" t="e">
        <f>IF(AND(VALUE(LEFT($A1822,3))=309,LEN($B1822)=3),VLOOKUP(VALUE(MID($B1822,2,2)),_309_Table1,MATCH(MID($B1822,1,1),_309_Table1_ColumnLookup,0),FALSE),
  IF($C1822="309 LCR SummaryA",OneYearSCR,IF($C1822="309 LCR SummaryB",UltimateSCR,IF(VALUE(LEFT($A1822,3))=309,VLOOKUP(VALUE(MID($B1822,2,1)),_309_Table1,MATCH(MID($B1822,1,1),_309_Table1_ColumnLookup,0),FALSE)
+N("309"),
  IF(VALUE(LEFT($A1822,3))=310,VLOOKUP(VALUE(MID($B1822,2,1)),_310_Table1,MATCH(MID($B1822,1,1),_310_Table1_ColumnLookup,0),FALSE)
+N("310"),
  IF(AND(VALUE(LEFT($A1822,3))=311,LEN($I1822)=4),VLOOKUP($I1822,_311_Table1,MATCH($B1822,_311_Table1_ColumnLookup,0),FALSE),
  IF(AND(VALUE(LEFT($A1822,3))=311,OR($B1822="I2",$B1822="J2",$B1822="K2",$B1822="L2")),VLOOKUP('311'!$G$58,_311_Table1,MATCH(MID($B1822,1,1),_311_Table1_ColumnLookup,0),FALSE),
  IF(AND(VALUE(LEFT($A1822,3))=311,RIGHT($B1822,5)="Total"),VLOOKUP('311'!$G$59,_311_Table1,MATCH(MID($B1822,1,1),_311_Table1_ColumnLookup,0),FALSE),
  IF(VALUE(LEFT($A1822,3))=311,VLOOKUP(VALUE(MID($B1822,2,1)),_311_Table1,MATCH(MID($B1822,1,1),_311_Table1_ColumnLookup,0),FALSE)
+N("311"),
  IF(AND(VALUE(LEFT($A1822,3))=312,LEFT($G1822,10)="Unincepted",$B1822="G "),VLOOKUP(" ULO",_312_Table1,MATCH('312'!$N$16,_312_Table1_ColumnLookup,0),FALSE),
  IF(AND(VALUE(LEFT($A1822,3))=312,LEFT($G1822,10)="Unincepted",$B1822="O "),VLOOKUP(" ULO",_312_Table1,MATCH('312'!$V$16,_312_Table1_ColumnLookup,0),FALSE),
  IF(AND(VALUE(LEFT($A1822,3))=312,LEFT($G1822,10)="Unincepted",$B1822="Q "),VLOOKUP(" ULO",_312_Table1,MATCH('312'!$X$16,_312_Table1_ColumnLookup,0),FALSE),
  IF(AND(VALUE(LEFT($A1822,3))=312,LEFT($G1822,10)="Unincepted"),VLOOKUP(" ULO",_312_Table1,MATCH(LEFT($B1822,1),_312_Table1_ColumnLookup,0),FALSE),
  IF(AND(VALUE(LEFT($A1822,3))=312,LEFT($G1822,5)="Total",$B1822="G "),VLOOKUP('312'!$F$80,_312_Table1,MATCH('312'!$N$16,_312_Table1_ColumnLookup,0),FALSE),
  IF(AND(VALUE(LEFT($A1822,3))=312,LEFT($G1822,5)="Total",$B1822="O "),VLOOKUP('312'!$F$80,_312_Table1,MATCH('312'!$V$16,_312_Table1_ColumnLookup,0),FALSE),
  IF(AND(VALUE(LEFT($A1822,3))=312,LEFT($G1822,5)="Total",$B1822="Q "),VLOOKUP('312'!$F$80,_312_Table1,MATCH('312'!$X$16,_312_Table1_ColumnLookup,0),FALSE),
  IF(AND(VALUE(LEFT($A1822,3))=312,LEFT($G1822,5)="Total"),VLOOKUP('312'!$F$80,_312_Table1,MATCH(LEFT($B1822,1),_312_Table1_ColumnLookup,0),FALSE),
  IF(AND(VALUE(LEFT($A1822,3))=312,LEN($I1822)=4,$B1822="G"),VLOOKUP($I1822,_312_Table1,MATCH('312'!$N$16,_312_Table1_ColumnLookup,0),FALSE),
  IF(AND(VALUE(LEFT($A1822,3))=312,LEN($I1822)=4,$B1822="O"),VLOOKUP($I1822,_312_Table1,MATCH('312'!$V$16,_312_Table1_ColumnLookup,0),FALSE),
  IF(AND(VALUE(LEFT($A1822,3))=312,LEN($I1822)=4,$B1822="Q"),VLOOKUP($I1822,_312_Table1,MATCH('312'!$X$16,_312_Table1_ColumnLookup,0),FALSE),
  IF(AND(VALUE(LEFT($A1822,3))=312,LEN($I1822)=4),VLOOKUP($I1822,_312_Table1,MATCH(LEFT($B1822,1),_312_Table1_ColumnLookup,0),FALSE)
+N("312"),
  IF(VALUE(LEFT($A1822,3))=313,VLOOKUP(VALUE(MID($B1822,2,1)),_313_Table1,MATCH(MID($B1822,1,1),_313_Table1_ColumnLookup,0),FALSE)
+N("313"),
  IF(AND(VALUE(LEFT($A1822,3))=314,LEN($B1822)=3),VLOOKUP(VALUE(MID($B1822,2,2)),_314_Table1,MATCH(MID($B1822,1,1),_314_Table1_ColumnLookup,0),FALSE),
  IF(VALUE(LEFT($A1822,3))=314,VLOOKUP(VALUE(MID($B1822,2,1)),_314_Table1,MATCH(MID($B1822,1,1),_314_Table1_ColumnLookup,0),FALSE)
+N("314"),
""))))))))))))))))))))))))</f>
        <v>#N/A</v>
      </c>
      <c r="E1822" s="238" t="e">
        <f>IF(AND(VALUE(LEFT($A1822,3))=309,LEN($B1822)=3),VLOOKUP(VALUE(MID($B1822,2,2)),_309_Table2,MATCH(MID($B1822,1,1),_309_Table2_ColumnLookup,0),FALSE),
  IF($C1822="309 LCR SummaryA",OneYearSCR,IF($C1822="309 LCR SummaryB",UltimateSCR,IF(VALUE(LEFT($A1822,3))=309,VLOOKUP(VALUE(MID($B1822,2,1)),_309_Table2,MATCH(MID($B1822,1,1),_309_Table2_ColumnLookup,0),FALSE)
+N("309"),
  IF(VALUE(LEFT($A1822,3))=310,VLOOKUP(VALUE(MID($B1822,2,1)),_310_Table2,MATCH(MID($B1822,1,1),_310_Table2_ColumnLookup,0),FALSE)
+N("310"),
  IF(AND(VALUE(LEFT($A1822,3))=311,LEN($I1822)=4),VLOOKUP($I1822,_311_Table2,MATCH($B1822,_311_Table2_ColumnLookup,0),FALSE),
  IF(AND(VALUE(LEFT($A1822,3))=311,OR($B1822="I2",$B1822="J2",$B1822="K2",$B1822="L2")),VLOOKUP('311'!$G$58,_311_Table2,MATCH(MID($B1822,1,1),_311_Table2_ColumnLookup,0),FALSE),
  IF(AND(VALUE(LEFT($A1822,3))=311,RIGHT($B1822,5)="Total"),VLOOKUP('311'!$G$59,_311_Table2,MATCH(MID($B1822,1,1),_311_Table2_ColumnLookup,0),FALSE),
  IF(VALUE(LEFT($A1822,3))=311,VLOOKUP(VALUE(MID($B1822,2,1)),_311_Table2,MATCH(MID($B1822,1,1),_311_Table2_ColumnLookup,0),FALSE)
+N("311"),
  IF(AND(VALUE(LEFT($A1822,3))=312,LEFT($G1822,10)="Unincepted",$B1822="G "),VLOOKUP(" ULO",_312_Table2,MATCH('312'!$N$16,_312_Table2_ColumnLookup,0),FALSE),
  IF(AND(VALUE(LEFT($A1822,3))=312,LEFT($G1822,10)="Unincepted",$B1822="O "),VLOOKUP(" ULO",_312_Table2,MATCH('312'!$V$16,_312_Table2_ColumnLookup,0),FALSE),
  IF(AND(VALUE(LEFT($A1822,3))=312,LEFT($G1822,10)="Unincepted",$B1822="Q "),VLOOKUP(" ULO",_312_Table2,MATCH('312'!$X$16,_312_Table2_ColumnLookup,0),FALSE),
  IF(AND(VALUE(LEFT($A1822,3))=312,LEFT($G1822,10)="Unincepted"),VLOOKUP(" ULO",_312_Table2,MATCH(LEFT($B1822,1),_312_Table2_ColumnLookup,0),FALSE),
  IF(AND(VALUE(LEFT($A1822,3))=312,LEFT($G1822,5)="Total",$B1822="G "),VLOOKUP('312'!$F$80,_312_Table2,MATCH('312'!$N$16,_312_Table2_ColumnLookup,0),FALSE),
  IF(AND(VALUE(LEFT($A1822,3))=312,LEFT($G1822,5)="Total",$B1822="O "),VLOOKUP('312'!$F$80,_312_Table2,MATCH('312'!$V$16,_312_Table2_ColumnLookup,0),FALSE),
  IF(AND(VALUE(LEFT($A1822,3))=312,LEFT($G1822,5)="Total",$B1822="Q "),VLOOKUP('312'!$F$80,_312_Table2,MATCH('312'!$X$16,_312_Table2_ColumnLookup,0),FALSE),
  IF(AND(VALUE(LEFT($A1822,3))=312,LEFT($G1822,5)="Total"),VLOOKUP('312'!$F$80,_312_Table2,MATCH(LEFT($B1822,1),_312_Table2_ColumnLookup,0),FALSE),
  IF(AND(VALUE(LEFT($A1822,3))=312,LEN($I1822)=4,$B1822="G"),VLOOKUP($I1822,_312_Table2,MATCH('312'!$N$16,_312_Table2_ColumnLookup,0),FALSE),
  IF(AND(VALUE(LEFT($A1822,3))=312,LEN($I1822)=4,$B1822="O"),VLOOKUP($I1822,_312_Table2,MATCH('312'!$V$16,_312_Table2_ColumnLookup,0),FALSE),
  IF(AND(VALUE(LEFT($A1822,3))=312,LEN($I1822)=4,$B1822="Q"),VLOOKUP($I1822,_312_Table2,MATCH('312'!$X$16,_312_Table2_ColumnLookup,0),FALSE),
  IF(AND(VALUE(LEFT($A1822,3))=312,LEN($I1822)=4),VLOOKUP($I1822,_312_Table2,MATCH(LEFT($B1822,1),_312_Table2_ColumnLookup,0),FALSE)
+N("312"),
  IF(VALUE(LEFT($A1822,3))=313,VLOOKUP(VALUE(MID($B1822,2,1)),_313_Table2,MATCH(MID($B1822,1,1),_313_Table2_ColumnLookup,0),FALSE)
+N("313"),
  IF(AND(VALUE(LEFT($A1822,3))=314,LEN($B1822)=3),VLOOKUP(VALUE(MID($B1822,2,2)),_314_Table2,MATCH(MID($B1822,1,1),_314_Table2_ColumnLookup,0),FALSE),
  IF(VALUE(LEFT($A1822,3))=314,VLOOKUP(VALUE(MID($B1822,2,1)),_314_Table2,MATCH(MID($B1822,1,1),_314_Table2_ColumnLookup,0),FALSE)
+N("314"),
""))))))))))))))))))))))))</f>
        <v>#N/A</v>
      </c>
      <c r="F1822" s="238" t="e">
        <f>IF(AND(VALUE(LEFT($A1822,3))=309,LEN($B1822)=3),VLOOKUP(VALUE(MID($B1822,2,2)),_309_Table3,MATCH(MID($B1822,1,1),_309_Table3_ColumnLookup,0),FALSE),
  IF($C1822="309 LCR SummaryA",OneYearSCR,IF($C1822="309 LCR SummaryB",UltimateSCR,IF(VALUE(LEFT($A1822,3))=309,VLOOKUP(VALUE(MID($B1822,2,1)),_309_Table3,MATCH(MID($B1822,1,1),_309_Table3_ColumnLookup,0),FALSE)
+N("309"),
  IF(VALUE(LEFT($A1822,3))=310,VLOOKUP(VALUE(MID($B1822,2,1)),_310_Table3,MATCH(MID($B1822,1,1),_310_Table3_ColumnLookup,0),FALSE)
+N("310"),
  IF(AND(VALUE(LEFT($A1822,3))=311,LEN($I1822)=4),VLOOKUP($I1822,_311_Table3,MATCH($B1822,_311_Table3_ColumnLookup,0),FALSE),
  IF(AND(VALUE(LEFT($A1822,3))=311,OR($B1822="I2",$B1822="J2",$B1822="K2",$B1822="L2")),VLOOKUP('311'!$G$58,_311_Table3,MATCH(MID($B1822,1,1),_311_Table3_ColumnLookup,0),FALSE),
  IF(AND(VALUE(LEFT($A1822,3))=311,RIGHT($B1822,5)="Total"),VLOOKUP('311'!$G$59,_311_Table3,MATCH(MID($B1822,1,1),_311_Table3_ColumnLookup,0),FALSE),
  IF(VALUE(LEFT($A1822,3))=311,VLOOKUP(VALUE(MID($B1822,2,1)),_311_Table3,MATCH(MID($B1822,1,1),_311_Table3_ColumnLookup,0),FALSE)
+N("311"),
  IF(AND(VALUE(LEFT($A1822,3))=312,LEFT($G1822,10)="Unincepted",$B1822="G "),VLOOKUP(" ULO",_312_Table3,MATCH('312'!$N$16,_312_Table3_ColumnLookup,0),FALSE),
  IF(AND(VALUE(LEFT($A1822,3))=312,LEFT($G1822,10)="Unincepted",$B1822="O "),VLOOKUP(" ULO",_312_Table3,MATCH('312'!$V$16,_312_Table3_ColumnLookup,0),FALSE),
  IF(AND(VALUE(LEFT($A1822,3))=312,LEFT($G1822,10)="Unincepted",$B1822="Q "),VLOOKUP(" ULO",_312_Table3,MATCH('312'!$X$16,_312_Table3_ColumnLookup,0),FALSE),
  IF(AND(VALUE(LEFT($A1822,3))=312,LEFT($G1822,10)="Unincepted"),VLOOKUP(" ULO",_312_Table3,MATCH(LEFT($B1822,1),_312_Table3_ColumnLookup,0),FALSE),
  IF(AND(VALUE(LEFT($A1822,3))=312,LEFT($G1822,5)="Total",$B1822="G "),VLOOKUP('312'!$F$80,_312_Table3,MATCH('312'!$N$16,_312_Table3_ColumnLookup,0),FALSE),
  IF(AND(VALUE(LEFT($A1822,3))=312,LEFT($G1822,5)="Total",$B1822="O "),VLOOKUP('312'!$F$80,_312_Table3,MATCH('312'!$V$16,_312_Table3_ColumnLookup,0),FALSE),
  IF(AND(VALUE(LEFT($A1822,3))=312,LEFT($G1822,5)="Total",$B1822="Q "),VLOOKUP('312'!$F$80,_312_Table3,MATCH('312'!$X$16,_312_Table3_ColumnLookup,0),FALSE),
  IF(AND(VALUE(LEFT($A1822,3))=312,LEFT($G1822,5)="Total"),VLOOKUP('312'!$F$80,_312_Table3,MATCH(LEFT($B1822,1),_312_Table3_ColumnLookup,0),FALSE),
  IF(AND(VALUE(LEFT($A1822,3))=312,LEN($I1822)=4,$B1822="G"),VLOOKUP($I1822,_312_Table3,MATCH('312'!$N$16,_312_Table3_ColumnLookup,0),FALSE),
  IF(AND(VALUE(LEFT($A1822,3))=312,LEN($I1822)=4,$B1822="O"),VLOOKUP($I1822,_312_Table3,MATCH('312'!$V$16,_312_Table3_ColumnLookup,0),FALSE),
  IF(AND(VALUE(LEFT($A1822,3))=312,LEN($I1822)=4,$B1822="Q"),VLOOKUP($I1822,_312_Table3,MATCH('312'!$X$16,_312_Table3_ColumnLookup,0),FALSE),
  IF(AND(VALUE(LEFT($A1822,3))=312,LEN($I1822)=4),VLOOKUP($I1822,_312_Table3,MATCH(LEFT($B1822,1),_312_Table3_ColumnLookup,0),FALSE)
+N("312"),
  IF(VALUE(LEFT($A1822,3))=313,VLOOKUP(VALUE(MID($B1822,2,1)),_313_Table3,MATCH(MID($B1822,1,1),_313_Table3_ColumnLookup,0),FALSE)
+N("313"),
  IF(AND(VALUE(LEFT($A1822,3))=314,LEN($B1822)=3),VLOOKUP(VALUE(MID($B1822,2,2)),_314_Table3,MATCH(MID($B1822,1,1),_314_Table3_ColumnLookup,0),FALSE),
  IF(VALUE(LEFT($A1822,3))=314,VLOOKUP(VALUE(MID($B1822,2,1)),_314_Table3,MATCH(MID($B1822,1,1),_314_Table3_ColumnLookup,0),FALSE)
+N("314"),
""))))))))))))))))))))))))</f>
        <v>#N/A</v>
      </c>
      <c r="H1822" s="321" t="str">
        <f>IFERROR(
IF(ISERROR($D1822)=FALSE,$D1822,IF(ISERROR($E1822)=FALSE,$E1822,IF(ISERROR($F1822)=FALSE,$F1822
+N("012 checkboxes"),
IF(
IF(OR(LEFT($A1822,9)="Syndicate",LEFT($A1822,12)="NewSyndicate"),VLOOKUP($A1822,'012'!$J:$ZW,MATCH("Link to button",'012'!$J$1:$ZW$1,0),0)
+N("309 checkbox"),
IF($C1822="309 LCR Summary0",VLOOKUP("Notes990",'309'!$P:$ZZ,MATCH("Link to button",'309'!$P$1:$ZZ$1,0),0)
+N("313 checkboxes"),
IF($C1822="313 Financial Information0LcmVsScr",IF($C1822="309 LCR Summary0",VLOOKUP("LcmVsScr",'309'!$N:$ZZ,MATCH("Link to button",'309'!$N$1:$ZZ$1,0),0),
IF($C1822="313 Financial Information0LcrDocAttached",IF($C1822="309 LCR Summary0",VLOOKUP("LcrDocAttached",'309'!$N:$ZZ,MATCH("Link to button",'309'!$N$1:$ZZ$1,0),
0)))))))=1,TRUE,FALSE)
))),"")</f>
        <v/>
      </c>
    </row>
    <row r="1823" spans="1:8">
      <c r="A1823" s="237" t="e">
        <f>VLOOKUP($G1823,CSVLookups!$B:$R,MATCH(A$1,CSVLookups!$B$1:$R$1,0),FALSE)</f>
        <v>#N/A</v>
      </c>
      <c r="B1823" s="237" t="e">
        <f>VLOOKUP($G1823,CSVLookups!$B:$R,MATCH(B$1,CSVLookups!$B$1:$R$1,0),FALSE)</f>
        <v>#N/A</v>
      </c>
      <c r="C1823" s="238" t="e">
        <f t="shared" si="28"/>
        <v>#N/A</v>
      </c>
      <c r="D1823" s="238" t="e">
        <f>IF(AND(VALUE(LEFT($A1823,3))=309,LEN($B1823)=3),VLOOKUP(VALUE(MID($B1823,2,2)),_309_Table1,MATCH(MID($B1823,1,1),_309_Table1_ColumnLookup,0),FALSE),
  IF($C1823="309 LCR SummaryA",OneYearSCR,IF($C1823="309 LCR SummaryB",UltimateSCR,IF(VALUE(LEFT($A1823,3))=309,VLOOKUP(VALUE(MID($B1823,2,1)),_309_Table1,MATCH(MID($B1823,1,1),_309_Table1_ColumnLookup,0),FALSE)
+N("309"),
  IF(VALUE(LEFT($A1823,3))=310,VLOOKUP(VALUE(MID($B1823,2,1)),_310_Table1,MATCH(MID($B1823,1,1),_310_Table1_ColumnLookup,0),FALSE)
+N("310"),
  IF(AND(VALUE(LEFT($A1823,3))=311,LEN($I1823)=4),VLOOKUP($I1823,_311_Table1,MATCH($B1823,_311_Table1_ColumnLookup,0),FALSE),
  IF(AND(VALUE(LEFT($A1823,3))=311,OR($B1823="I2",$B1823="J2",$B1823="K2",$B1823="L2")),VLOOKUP('311'!$G$58,_311_Table1,MATCH(MID($B1823,1,1),_311_Table1_ColumnLookup,0),FALSE),
  IF(AND(VALUE(LEFT($A1823,3))=311,RIGHT($B1823,5)="Total"),VLOOKUP('311'!$G$59,_311_Table1,MATCH(MID($B1823,1,1),_311_Table1_ColumnLookup,0),FALSE),
  IF(VALUE(LEFT($A1823,3))=311,VLOOKUP(VALUE(MID($B1823,2,1)),_311_Table1,MATCH(MID($B1823,1,1),_311_Table1_ColumnLookup,0),FALSE)
+N("311"),
  IF(AND(VALUE(LEFT($A1823,3))=312,LEFT($G1823,10)="Unincepted",$B1823="G "),VLOOKUP(" ULO",_312_Table1,MATCH('312'!$N$16,_312_Table1_ColumnLookup,0),FALSE),
  IF(AND(VALUE(LEFT($A1823,3))=312,LEFT($G1823,10)="Unincepted",$B1823="O "),VLOOKUP(" ULO",_312_Table1,MATCH('312'!$V$16,_312_Table1_ColumnLookup,0),FALSE),
  IF(AND(VALUE(LEFT($A1823,3))=312,LEFT($G1823,10)="Unincepted",$B1823="Q "),VLOOKUP(" ULO",_312_Table1,MATCH('312'!$X$16,_312_Table1_ColumnLookup,0),FALSE),
  IF(AND(VALUE(LEFT($A1823,3))=312,LEFT($G1823,10)="Unincepted"),VLOOKUP(" ULO",_312_Table1,MATCH(LEFT($B1823,1),_312_Table1_ColumnLookup,0),FALSE),
  IF(AND(VALUE(LEFT($A1823,3))=312,LEFT($G1823,5)="Total",$B1823="G "),VLOOKUP('312'!$F$80,_312_Table1,MATCH('312'!$N$16,_312_Table1_ColumnLookup,0),FALSE),
  IF(AND(VALUE(LEFT($A1823,3))=312,LEFT($G1823,5)="Total",$B1823="O "),VLOOKUP('312'!$F$80,_312_Table1,MATCH('312'!$V$16,_312_Table1_ColumnLookup,0),FALSE),
  IF(AND(VALUE(LEFT($A1823,3))=312,LEFT($G1823,5)="Total",$B1823="Q "),VLOOKUP('312'!$F$80,_312_Table1,MATCH('312'!$X$16,_312_Table1_ColumnLookup,0),FALSE),
  IF(AND(VALUE(LEFT($A1823,3))=312,LEFT($G1823,5)="Total"),VLOOKUP('312'!$F$80,_312_Table1,MATCH(LEFT($B1823,1),_312_Table1_ColumnLookup,0),FALSE),
  IF(AND(VALUE(LEFT($A1823,3))=312,LEN($I1823)=4,$B1823="G"),VLOOKUP($I1823,_312_Table1,MATCH('312'!$N$16,_312_Table1_ColumnLookup,0),FALSE),
  IF(AND(VALUE(LEFT($A1823,3))=312,LEN($I1823)=4,$B1823="O"),VLOOKUP($I1823,_312_Table1,MATCH('312'!$V$16,_312_Table1_ColumnLookup,0),FALSE),
  IF(AND(VALUE(LEFT($A1823,3))=312,LEN($I1823)=4,$B1823="Q"),VLOOKUP($I1823,_312_Table1,MATCH('312'!$X$16,_312_Table1_ColumnLookup,0),FALSE),
  IF(AND(VALUE(LEFT($A1823,3))=312,LEN($I1823)=4),VLOOKUP($I1823,_312_Table1,MATCH(LEFT($B1823,1),_312_Table1_ColumnLookup,0),FALSE)
+N("312"),
  IF(VALUE(LEFT($A1823,3))=313,VLOOKUP(VALUE(MID($B1823,2,1)),_313_Table1,MATCH(MID($B1823,1,1),_313_Table1_ColumnLookup,0),FALSE)
+N("313"),
  IF(AND(VALUE(LEFT($A1823,3))=314,LEN($B1823)=3),VLOOKUP(VALUE(MID($B1823,2,2)),_314_Table1,MATCH(MID($B1823,1,1),_314_Table1_ColumnLookup,0),FALSE),
  IF(VALUE(LEFT($A1823,3))=314,VLOOKUP(VALUE(MID($B1823,2,1)),_314_Table1,MATCH(MID($B1823,1,1),_314_Table1_ColumnLookup,0),FALSE)
+N("314"),
""))))))))))))))))))))))))</f>
        <v>#N/A</v>
      </c>
      <c r="E1823" s="238" t="e">
        <f>IF(AND(VALUE(LEFT($A1823,3))=309,LEN($B1823)=3),VLOOKUP(VALUE(MID($B1823,2,2)),_309_Table2,MATCH(MID($B1823,1,1),_309_Table2_ColumnLookup,0),FALSE),
  IF($C1823="309 LCR SummaryA",OneYearSCR,IF($C1823="309 LCR SummaryB",UltimateSCR,IF(VALUE(LEFT($A1823,3))=309,VLOOKUP(VALUE(MID($B1823,2,1)),_309_Table2,MATCH(MID($B1823,1,1),_309_Table2_ColumnLookup,0),FALSE)
+N("309"),
  IF(VALUE(LEFT($A1823,3))=310,VLOOKUP(VALUE(MID($B1823,2,1)),_310_Table2,MATCH(MID($B1823,1,1),_310_Table2_ColumnLookup,0),FALSE)
+N("310"),
  IF(AND(VALUE(LEFT($A1823,3))=311,LEN($I1823)=4),VLOOKUP($I1823,_311_Table2,MATCH($B1823,_311_Table2_ColumnLookup,0),FALSE),
  IF(AND(VALUE(LEFT($A1823,3))=311,OR($B1823="I2",$B1823="J2",$B1823="K2",$B1823="L2")),VLOOKUP('311'!$G$58,_311_Table2,MATCH(MID($B1823,1,1),_311_Table2_ColumnLookup,0),FALSE),
  IF(AND(VALUE(LEFT($A1823,3))=311,RIGHT($B1823,5)="Total"),VLOOKUP('311'!$G$59,_311_Table2,MATCH(MID($B1823,1,1),_311_Table2_ColumnLookup,0),FALSE),
  IF(VALUE(LEFT($A1823,3))=311,VLOOKUP(VALUE(MID($B1823,2,1)),_311_Table2,MATCH(MID($B1823,1,1),_311_Table2_ColumnLookup,0),FALSE)
+N("311"),
  IF(AND(VALUE(LEFT($A1823,3))=312,LEFT($G1823,10)="Unincepted",$B1823="G "),VLOOKUP(" ULO",_312_Table2,MATCH('312'!$N$16,_312_Table2_ColumnLookup,0),FALSE),
  IF(AND(VALUE(LEFT($A1823,3))=312,LEFT($G1823,10)="Unincepted",$B1823="O "),VLOOKUP(" ULO",_312_Table2,MATCH('312'!$V$16,_312_Table2_ColumnLookup,0),FALSE),
  IF(AND(VALUE(LEFT($A1823,3))=312,LEFT($G1823,10)="Unincepted",$B1823="Q "),VLOOKUP(" ULO",_312_Table2,MATCH('312'!$X$16,_312_Table2_ColumnLookup,0),FALSE),
  IF(AND(VALUE(LEFT($A1823,3))=312,LEFT($G1823,10)="Unincepted"),VLOOKUP(" ULO",_312_Table2,MATCH(LEFT($B1823,1),_312_Table2_ColumnLookup,0),FALSE),
  IF(AND(VALUE(LEFT($A1823,3))=312,LEFT($G1823,5)="Total",$B1823="G "),VLOOKUP('312'!$F$80,_312_Table2,MATCH('312'!$N$16,_312_Table2_ColumnLookup,0),FALSE),
  IF(AND(VALUE(LEFT($A1823,3))=312,LEFT($G1823,5)="Total",$B1823="O "),VLOOKUP('312'!$F$80,_312_Table2,MATCH('312'!$V$16,_312_Table2_ColumnLookup,0),FALSE),
  IF(AND(VALUE(LEFT($A1823,3))=312,LEFT($G1823,5)="Total",$B1823="Q "),VLOOKUP('312'!$F$80,_312_Table2,MATCH('312'!$X$16,_312_Table2_ColumnLookup,0),FALSE),
  IF(AND(VALUE(LEFT($A1823,3))=312,LEFT($G1823,5)="Total"),VLOOKUP('312'!$F$80,_312_Table2,MATCH(LEFT($B1823,1),_312_Table2_ColumnLookup,0),FALSE),
  IF(AND(VALUE(LEFT($A1823,3))=312,LEN($I1823)=4,$B1823="G"),VLOOKUP($I1823,_312_Table2,MATCH('312'!$N$16,_312_Table2_ColumnLookup,0),FALSE),
  IF(AND(VALUE(LEFT($A1823,3))=312,LEN($I1823)=4,$B1823="O"),VLOOKUP($I1823,_312_Table2,MATCH('312'!$V$16,_312_Table2_ColumnLookup,0),FALSE),
  IF(AND(VALUE(LEFT($A1823,3))=312,LEN($I1823)=4,$B1823="Q"),VLOOKUP($I1823,_312_Table2,MATCH('312'!$X$16,_312_Table2_ColumnLookup,0),FALSE),
  IF(AND(VALUE(LEFT($A1823,3))=312,LEN($I1823)=4),VLOOKUP($I1823,_312_Table2,MATCH(LEFT($B1823,1),_312_Table2_ColumnLookup,0),FALSE)
+N("312"),
  IF(VALUE(LEFT($A1823,3))=313,VLOOKUP(VALUE(MID($B1823,2,1)),_313_Table2,MATCH(MID($B1823,1,1),_313_Table2_ColumnLookup,0),FALSE)
+N("313"),
  IF(AND(VALUE(LEFT($A1823,3))=314,LEN($B1823)=3),VLOOKUP(VALUE(MID($B1823,2,2)),_314_Table2,MATCH(MID($B1823,1,1),_314_Table2_ColumnLookup,0),FALSE),
  IF(VALUE(LEFT($A1823,3))=314,VLOOKUP(VALUE(MID($B1823,2,1)),_314_Table2,MATCH(MID($B1823,1,1),_314_Table2_ColumnLookup,0),FALSE)
+N("314"),
""))))))))))))))))))))))))</f>
        <v>#N/A</v>
      </c>
      <c r="F1823" s="238" t="e">
        <f>IF(AND(VALUE(LEFT($A1823,3))=309,LEN($B1823)=3),VLOOKUP(VALUE(MID($B1823,2,2)),_309_Table3,MATCH(MID($B1823,1,1),_309_Table3_ColumnLookup,0),FALSE),
  IF($C1823="309 LCR SummaryA",OneYearSCR,IF($C1823="309 LCR SummaryB",UltimateSCR,IF(VALUE(LEFT($A1823,3))=309,VLOOKUP(VALUE(MID($B1823,2,1)),_309_Table3,MATCH(MID($B1823,1,1),_309_Table3_ColumnLookup,0),FALSE)
+N("309"),
  IF(VALUE(LEFT($A1823,3))=310,VLOOKUP(VALUE(MID($B1823,2,1)),_310_Table3,MATCH(MID($B1823,1,1),_310_Table3_ColumnLookup,0),FALSE)
+N("310"),
  IF(AND(VALUE(LEFT($A1823,3))=311,LEN($I1823)=4),VLOOKUP($I1823,_311_Table3,MATCH($B1823,_311_Table3_ColumnLookup,0),FALSE),
  IF(AND(VALUE(LEFT($A1823,3))=311,OR($B1823="I2",$B1823="J2",$B1823="K2",$B1823="L2")),VLOOKUP('311'!$G$58,_311_Table3,MATCH(MID($B1823,1,1),_311_Table3_ColumnLookup,0),FALSE),
  IF(AND(VALUE(LEFT($A1823,3))=311,RIGHT($B1823,5)="Total"),VLOOKUP('311'!$G$59,_311_Table3,MATCH(MID($B1823,1,1),_311_Table3_ColumnLookup,0),FALSE),
  IF(VALUE(LEFT($A1823,3))=311,VLOOKUP(VALUE(MID($B1823,2,1)),_311_Table3,MATCH(MID($B1823,1,1),_311_Table3_ColumnLookup,0),FALSE)
+N("311"),
  IF(AND(VALUE(LEFT($A1823,3))=312,LEFT($G1823,10)="Unincepted",$B1823="G "),VLOOKUP(" ULO",_312_Table3,MATCH('312'!$N$16,_312_Table3_ColumnLookup,0),FALSE),
  IF(AND(VALUE(LEFT($A1823,3))=312,LEFT($G1823,10)="Unincepted",$B1823="O "),VLOOKUP(" ULO",_312_Table3,MATCH('312'!$V$16,_312_Table3_ColumnLookup,0),FALSE),
  IF(AND(VALUE(LEFT($A1823,3))=312,LEFT($G1823,10)="Unincepted",$B1823="Q "),VLOOKUP(" ULO",_312_Table3,MATCH('312'!$X$16,_312_Table3_ColumnLookup,0),FALSE),
  IF(AND(VALUE(LEFT($A1823,3))=312,LEFT($G1823,10)="Unincepted"),VLOOKUP(" ULO",_312_Table3,MATCH(LEFT($B1823,1),_312_Table3_ColumnLookup,0),FALSE),
  IF(AND(VALUE(LEFT($A1823,3))=312,LEFT($G1823,5)="Total",$B1823="G "),VLOOKUP('312'!$F$80,_312_Table3,MATCH('312'!$N$16,_312_Table3_ColumnLookup,0),FALSE),
  IF(AND(VALUE(LEFT($A1823,3))=312,LEFT($G1823,5)="Total",$B1823="O "),VLOOKUP('312'!$F$80,_312_Table3,MATCH('312'!$V$16,_312_Table3_ColumnLookup,0),FALSE),
  IF(AND(VALUE(LEFT($A1823,3))=312,LEFT($G1823,5)="Total",$B1823="Q "),VLOOKUP('312'!$F$80,_312_Table3,MATCH('312'!$X$16,_312_Table3_ColumnLookup,0),FALSE),
  IF(AND(VALUE(LEFT($A1823,3))=312,LEFT($G1823,5)="Total"),VLOOKUP('312'!$F$80,_312_Table3,MATCH(LEFT($B1823,1),_312_Table3_ColumnLookup,0),FALSE),
  IF(AND(VALUE(LEFT($A1823,3))=312,LEN($I1823)=4,$B1823="G"),VLOOKUP($I1823,_312_Table3,MATCH('312'!$N$16,_312_Table3_ColumnLookup,0),FALSE),
  IF(AND(VALUE(LEFT($A1823,3))=312,LEN($I1823)=4,$B1823="O"),VLOOKUP($I1823,_312_Table3,MATCH('312'!$V$16,_312_Table3_ColumnLookup,0),FALSE),
  IF(AND(VALUE(LEFT($A1823,3))=312,LEN($I1823)=4,$B1823="Q"),VLOOKUP($I1823,_312_Table3,MATCH('312'!$X$16,_312_Table3_ColumnLookup,0),FALSE),
  IF(AND(VALUE(LEFT($A1823,3))=312,LEN($I1823)=4),VLOOKUP($I1823,_312_Table3,MATCH(LEFT($B1823,1),_312_Table3_ColumnLookup,0),FALSE)
+N("312"),
  IF(VALUE(LEFT($A1823,3))=313,VLOOKUP(VALUE(MID($B1823,2,1)),_313_Table3,MATCH(MID($B1823,1,1),_313_Table3_ColumnLookup,0),FALSE)
+N("313"),
  IF(AND(VALUE(LEFT($A1823,3))=314,LEN($B1823)=3),VLOOKUP(VALUE(MID($B1823,2,2)),_314_Table3,MATCH(MID($B1823,1,1),_314_Table3_ColumnLookup,0),FALSE),
  IF(VALUE(LEFT($A1823,3))=314,VLOOKUP(VALUE(MID($B1823,2,1)),_314_Table3,MATCH(MID($B1823,1,1),_314_Table3_ColumnLookup,0),FALSE)
+N("314"),
""))))))))))))))))))))))))</f>
        <v>#N/A</v>
      </c>
      <c r="H1823" s="321" t="str">
        <f>IFERROR(
IF(ISERROR($D1823)=FALSE,$D1823,IF(ISERROR($E1823)=FALSE,$E1823,IF(ISERROR($F1823)=FALSE,$F1823
+N("012 checkboxes"),
IF(
IF(OR(LEFT($A1823,9)="Syndicate",LEFT($A1823,12)="NewSyndicate"),VLOOKUP($A1823,'012'!$J:$ZW,MATCH("Link to button",'012'!$J$1:$ZW$1,0),0)
+N("309 checkbox"),
IF($C1823="309 LCR Summary0",VLOOKUP("Notes990",'309'!$P:$ZZ,MATCH("Link to button",'309'!$P$1:$ZZ$1,0),0)
+N("313 checkboxes"),
IF($C1823="313 Financial Information0LcmVsScr",IF($C1823="309 LCR Summary0",VLOOKUP("LcmVsScr",'309'!$N:$ZZ,MATCH("Link to button",'309'!$N$1:$ZZ$1,0),0),
IF($C1823="313 Financial Information0LcrDocAttached",IF($C1823="309 LCR Summary0",VLOOKUP("LcrDocAttached",'309'!$N:$ZZ,MATCH("Link to button",'309'!$N$1:$ZZ$1,0),
0)))))))=1,TRUE,FALSE)
))),"")</f>
        <v/>
      </c>
    </row>
    <row r="1824" spans="1:8">
      <c r="A1824" s="237" t="e">
        <f>VLOOKUP($G1824,CSVLookups!$B:$R,MATCH(A$1,CSVLookups!$B$1:$R$1,0),FALSE)</f>
        <v>#N/A</v>
      </c>
      <c r="B1824" s="237" t="e">
        <f>VLOOKUP($G1824,CSVLookups!$B:$R,MATCH(B$1,CSVLookups!$B$1:$R$1,0),FALSE)</f>
        <v>#N/A</v>
      </c>
      <c r="C1824" s="238" t="e">
        <f t="shared" ref="C1824:C1887" si="29">IF(OR(LEFT($A1824,4)="Base",LEFT($A1824,4)="Synd",LEFT($A1824,7)="NewSynd"),"",
IF(OR(AND(LEN($I1824=0),OR(LEFT($A1824,3)*1=311,LEFT($A1824,3)*1=312,LEFT($A1824,3)*1=313)),LEN($I1824)=4),
CONCATENATE($A1824,$B1824,$I1824,
IF(LEFT($G1824,LEN("NetOfRI"))="NetOfRI","Net Insurance Claims brought forward",
IF(LEFT($G1824,LEN("Adjustments"))="Adjustments","Adjustments",
IF(LEFT($G1824,LEN("NewBusiness"))="NewBusiness","New Business",
IF(LEFT($G1824,LEN("TotalClaims"))="TotalClaims","Total Claims",
IF(LEFT($G1824,LEN("TotalAdjustments"))="TotalAdjustments","Adjustments",
IF(LEFT($G1824,LEN("TotalNewBusiness"))="TotalNewBusiness","New Business",
IF(LEFT($G1824,LEN("Unincepted"))="Unincepted","Unincepted",
IF(LEFT($G1824,LEN("Total"))="Total","Total",
IF($G1824="LcmVsScr","LcmVsScr",
IF($G1824="LcrDocAttached","LcrDocAttached",
""))))))))))),CONCATENATE($A1824,$B1824)))</f>
        <v>#N/A</v>
      </c>
      <c r="D1824" s="238" t="e">
        <f>IF(AND(VALUE(LEFT($A1824,3))=309,LEN($B1824)=3),VLOOKUP(VALUE(MID($B1824,2,2)),_309_Table1,MATCH(MID($B1824,1,1),_309_Table1_ColumnLookup,0),FALSE),
  IF($C1824="309 LCR SummaryA",OneYearSCR,IF($C1824="309 LCR SummaryB",UltimateSCR,IF(VALUE(LEFT($A1824,3))=309,VLOOKUP(VALUE(MID($B1824,2,1)),_309_Table1,MATCH(MID($B1824,1,1),_309_Table1_ColumnLookup,0),FALSE)
+N("309"),
  IF(VALUE(LEFT($A1824,3))=310,VLOOKUP(VALUE(MID($B1824,2,1)),_310_Table1,MATCH(MID($B1824,1,1),_310_Table1_ColumnLookup,0),FALSE)
+N("310"),
  IF(AND(VALUE(LEFT($A1824,3))=311,LEN($I1824)=4),VLOOKUP($I1824,_311_Table1,MATCH($B1824,_311_Table1_ColumnLookup,0),FALSE),
  IF(AND(VALUE(LEFT($A1824,3))=311,OR($B1824="I2",$B1824="J2",$B1824="K2",$B1824="L2")),VLOOKUP('311'!$G$58,_311_Table1,MATCH(MID($B1824,1,1),_311_Table1_ColumnLookup,0),FALSE),
  IF(AND(VALUE(LEFT($A1824,3))=311,RIGHT($B1824,5)="Total"),VLOOKUP('311'!$G$59,_311_Table1,MATCH(MID($B1824,1,1),_311_Table1_ColumnLookup,0),FALSE),
  IF(VALUE(LEFT($A1824,3))=311,VLOOKUP(VALUE(MID($B1824,2,1)),_311_Table1,MATCH(MID($B1824,1,1),_311_Table1_ColumnLookup,0),FALSE)
+N("311"),
  IF(AND(VALUE(LEFT($A1824,3))=312,LEFT($G1824,10)="Unincepted",$B1824="G "),VLOOKUP(" ULO",_312_Table1,MATCH('312'!$N$16,_312_Table1_ColumnLookup,0),FALSE),
  IF(AND(VALUE(LEFT($A1824,3))=312,LEFT($G1824,10)="Unincepted",$B1824="O "),VLOOKUP(" ULO",_312_Table1,MATCH('312'!$V$16,_312_Table1_ColumnLookup,0),FALSE),
  IF(AND(VALUE(LEFT($A1824,3))=312,LEFT($G1824,10)="Unincepted",$B1824="Q "),VLOOKUP(" ULO",_312_Table1,MATCH('312'!$X$16,_312_Table1_ColumnLookup,0),FALSE),
  IF(AND(VALUE(LEFT($A1824,3))=312,LEFT($G1824,10)="Unincepted"),VLOOKUP(" ULO",_312_Table1,MATCH(LEFT($B1824,1),_312_Table1_ColumnLookup,0),FALSE),
  IF(AND(VALUE(LEFT($A1824,3))=312,LEFT($G1824,5)="Total",$B1824="G "),VLOOKUP('312'!$F$80,_312_Table1,MATCH('312'!$N$16,_312_Table1_ColumnLookup,0),FALSE),
  IF(AND(VALUE(LEFT($A1824,3))=312,LEFT($G1824,5)="Total",$B1824="O "),VLOOKUP('312'!$F$80,_312_Table1,MATCH('312'!$V$16,_312_Table1_ColumnLookup,0),FALSE),
  IF(AND(VALUE(LEFT($A1824,3))=312,LEFT($G1824,5)="Total",$B1824="Q "),VLOOKUP('312'!$F$80,_312_Table1,MATCH('312'!$X$16,_312_Table1_ColumnLookup,0),FALSE),
  IF(AND(VALUE(LEFT($A1824,3))=312,LEFT($G1824,5)="Total"),VLOOKUP('312'!$F$80,_312_Table1,MATCH(LEFT($B1824,1),_312_Table1_ColumnLookup,0),FALSE),
  IF(AND(VALUE(LEFT($A1824,3))=312,LEN($I1824)=4,$B1824="G"),VLOOKUP($I1824,_312_Table1,MATCH('312'!$N$16,_312_Table1_ColumnLookup,0),FALSE),
  IF(AND(VALUE(LEFT($A1824,3))=312,LEN($I1824)=4,$B1824="O"),VLOOKUP($I1824,_312_Table1,MATCH('312'!$V$16,_312_Table1_ColumnLookup,0),FALSE),
  IF(AND(VALUE(LEFT($A1824,3))=312,LEN($I1824)=4,$B1824="Q"),VLOOKUP($I1824,_312_Table1,MATCH('312'!$X$16,_312_Table1_ColumnLookup,0),FALSE),
  IF(AND(VALUE(LEFT($A1824,3))=312,LEN($I1824)=4),VLOOKUP($I1824,_312_Table1,MATCH(LEFT($B1824,1),_312_Table1_ColumnLookup,0),FALSE)
+N("312"),
  IF(VALUE(LEFT($A1824,3))=313,VLOOKUP(VALUE(MID($B1824,2,1)),_313_Table1,MATCH(MID($B1824,1,1),_313_Table1_ColumnLookup,0),FALSE)
+N("313"),
  IF(AND(VALUE(LEFT($A1824,3))=314,LEN($B1824)=3),VLOOKUP(VALUE(MID($B1824,2,2)),_314_Table1,MATCH(MID($B1824,1,1),_314_Table1_ColumnLookup,0),FALSE),
  IF(VALUE(LEFT($A1824,3))=314,VLOOKUP(VALUE(MID($B1824,2,1)),_314_Table1,MATCH(MID($B1824,1,1),_314_Table1_ColumnLookup,0),FALSE)
+N("314"),
""))))))))))))))))))))))))</f>
        <v>#N/A</v>
      </c>
      <c r="E1824" s="238" t="e">
        <f>IF(AND(VALUE(LEFT($A1824,3))=309,LEN($B1824)=3),VLOOKUP(VALUE(MID($B1824,2,2)),_309_Table2,MATCH(MID($B1824,1,1),_309_Table2_ColumnLookup,0),FALSE),
  IF($C1824="309 LCR SummaryA",OneYearSCR,IF($C1824="309 LCR SummaryB",UltimateSCR,IF(VALUE(LEFT($A1824,3))=309,VLOOKUP(VALUE(MID($B1824,2,1)),_309_Table2,MATCH(MID($B1824,1,1),_309_Table2_ColumnLookup,0),FALSE)
+N("309"),
  IF(VALUE(LEFT($A1824,3))=310,VLOOKUP(VALUE(MID($B1824,2,1)),_310_Table2,MATCH(MID($B1824,1,1),_310_Table2_ColumnLookup,0),FALSE)
+N("310"),
  IF(AND(VALUE(LEFT($A1824,3))=311,LEN($I1824)=4),VLOOKUP($I1824,_311_Table2,MATCH($B1824,_311_Table2_ColumnLookup,0),FALSE),
  IF(AND(VALUE(LEFT($A1824,3))=311,OR($B1824="I2",$B1824="J2",$B1824="K2",$B1824="L2")),VLOOKUP('311'!$G$58,_311_Table2,MATCH(MID($B1824,1,1),_311_Table2_ColumnLookup,0),FALSE),
  IF(AND(VALUE(LEFT($A1824,3))=311,RIGHT($B1824,5)="Total"),VLOOKUP('311'!$G$59,_311_Table2,MATCH(MID($B1824,1,1),_311_Table2_ColumnLookup,0),FALSE),
  IF(VALUE(LEFT($A1824,3))=311,VLOOKUP(VALUE(MID($B1824,2,1)),_311_Table2,MATCH(MID($B1824,1,1),_311_Table2_ColumnLookup,0),FALSE)
+N("311"),
  IF(AND(VALUE(LEFT($A1824,3))=312,LEFT($G1824,10)="Unincepted",$B1824="G "),VLOOKUP(" ULO",_312_Table2,MATCH('312'!$N$16,_312_Table2_ColumnLookup,0),FALSE),
  IF(AND(VALUE(LEFT($A1824,3))=312,LEFT($G1824,10)="Unincepted",$B1824="O "),VLOOKUP(" ULO",_312_Table2,MATCH('312'!$V$16,_312_Table2_ColumnLookup,0),FALSE),
  IF(AND(VALUE(LEFT($A1824,3))=312,LEFT($G1824,10)="Unincepted",$B1824="Q "),VLOOKUP(" ULO",_312_Table2,MATCH('312'!$X$16,_312_Table2_ColumnLookup,0),FALSE),
  IF(AND(VALUE(LEFT($A1824,3))=312,LEFT($G1824,10)="Unincepted"),VLOOKUP(" ULO",_312_Table2,MATCH(LEFT($B1824,1),_312_Table2_ColumnLookup,0),FALSE),
  IF(AND(VALUE(LEFT($A1824,3))=312,LEFT($G1824,5)="Total",$B1824="G "),VLOOKUP('312'!$F$80,_312_Table2,MATCH('312'!$N$16,_312_Table2_ColumnLookup,0),FALSE),
  IF(AND(VALUE(LEFT($A1824,3))=312,LEFT($G1824,5)="Total",$B1824="O "),VLOOKUP('312'!$F$80,_312_Table2,MATCH('312'!$V$16,_312_Table2_ColumnLookup,0),FALSE),
  IF(AND(VALUE(LEFT($A1824,3))=312,LEFT($G1824,5)="Total",$B1824="Q "),VLOOKUP('312'!$F$80,_312_Table2,MATCH('312'!$X$16,_312_Table2_ColumnLookup,0),FALSE),
  IF(AND(VALUE(LEFT($A1824,3))=312,LEFT($G1824,5)="Total"),VLOOKUP('312'!$F$80,_312_Table2,MATCH(LEFT($B1824,1),_312_Table2_ColumnLookup,0),FALSE),
  IF(AND(VALUE(LEFT($A1824,3))=312,LEN($I1824)=4,$B1824="G"),VLOOKUP($I1824,_312_Table2,MATCH('312'!$N$16,_312_Table2_ColumnLookup,0),FALSE),
  IF(AND(VALUE(LEFT($A1824,3))=312,LEN($I1824)=4,$B1824="O"),VLOOKUP($I1824,_312_Table2,MATCH('312'!$V$16,_312_Table2_ColumnLookup,0),FALSE),
  IF(AND(VALUE(LEFT($A1824,3))=312,LEN($I1824)=4,$B1824="Q"),VLOOKUP($I1824,_312_Table2,MATCH('312'!$X$16,_312_Table2_ColumnLookup,0),FALSE),
  IF(AND(VALUE(LEFT($A1824,3))=312,LEN($I1824)=4),VLOOKUP($I1824,_312_Table2,MATCH(LEFT($B1824,1),_312_Table2_ColumnLookup,0),FALSE)
+N("312"),
  IF(VALUE(LEFT($A1824,3))=313,VLOOKUP(VALUE(MID($B1824,2,1)),_313_Table2,MATCH(MID($B1824,1,1),_313_Table2_ColumnLookup,0),FALSE)
+N("313"),
  IF(AND(VALUE(LEFT($A1824,3))=314,LEN($B1824)=3),VLOOKUP(VALUE(MID($B1824,2,2)),_314_Table2,MATCH(MID($B1824,1,1),_314_Table2_ColumnLookup,0),FALSE),
  IF(VALUE(LEFT($A1824,3))=314,VLOOKUP(VALUE(MID($B1824,2,1)),_314_Table2,MATCH(MID($B1824,1,1),_314_Table2_ColumnLookup,0),FALSE)
+N("314"),
""))))))))))))))))))))))))</f>
        <v>#N/A</v>
      </c>
      <c r="F1824" s="238" t="e">
        <f>IF(AND(VALUE(LEFT($A1824,3))=309,LEN($B1824)=3),VLOOKUP(VALUE(MID($B1824,2,2)),_309_Table3,MATCH(MID($B1824,1,1),_309_Table3_ColumnLookup,0),FALSE),
  IF($C1824="309 LCR SummaryA",OneYearSCR,IF($C1824="309 LCR SummaryB",UltimateSCR,IF(VALUE(LEFT($A1824,3))=309,VLOOKUP(VALUE(MID($B1824,2,1)),_309_Table3,MATCH(MID($B1824,1,1),_309_Table3_ColumnLookup,0),FALSE)
+N("309"),
  IF(VALUE(LEFT($A1824,3))=310,VLOOKUP(VALUE(MID($B1824,2,1)),_310_Table3,MATCH(MID($B1824,1,1),_310_Table3_ColumnLookup,0),FALSE)
+N("310"),
  IF(AND(VALUE(LEFT($A1824,3))=311,LEN($I1824)=4),VLOOKUP($I1824,_311_Table3,MATCH($B1824,_311_Table3_ColumnLookup,0),FALSE),
  IF(AND(VALUE(LEFT($A1824,3))=311,OR($B1824="I2",$B1824="J2",$B1824="K2",$B1824="L2")),VLOOKUP('311'!$G$58,_311_Table3,MATCH(MID($B1824,1,1),_311_Table3_ColumnLookup,0),FALSE),
  IF(AND(VALUE(LEFT($A1824,3))=311,RIGHT($B1824,5)="Total"),VLOOKUP('311'!$G$59,_311_Table3,MATCH(MID($B1824,1,1),_311_Table3_ColumnLookup,0),FALSE),
  IF(VALUE(LEFT($A1824,3))=311,VLOOKUP(VALUE(MID($B1824,2,1)),_311_Table3,MATCH(MID($B1824,1,1),_311_Table3_ColumnLookup,0),FALSE)
+N("311"),
  IF(AND(VALUE(LEFT($A1824,3))=312,LEFT($G1824,10)="Unincepted",$B1824="G "),VLOOKUP(" ULO",_312_Table3,MATCH('312'!$N$16,_312_Table3_ColumnLookup,0),FALSE),
  IF(AND(VALUE(LEFT($A1824,3))=312,LEFT($G1824,10)="Unincepted",$B1824="O "),VLOOKUP(" ULO",_312_Table3,MATCH('312'!$V$16,_312_Table3_ColumnLookup,0),FALSE),
  IF(AND(VALUE(LEFT($A1824,3))=312,LEFT($G1824,10)="Unincepted",$B1824="Q "),VLOOKUP(" ULO",_312_Table3,MATCH('312'!$X$16,_312_Table3_ColumnLookup,0),FALSE),
  IF(AND(VALUE(LEFT($A1824,3))=312,LEFT($G1824,10)="Unincepted"),VLOOKUP(" ULO",_312_Table3,MATCH(LEFT($B1824,1),_312_Table3_ColumnLookup,0),FALSE),
  IF(AND(VALUE(LEFT($A1824,3))=312,LEFT($G1824,5)="Total",$B1824="G "),VLOOKUP('312'!$F$80,_312_Table3,MATCH('312'!$N$16,_312_Table3_ColumnLookup,0),FALSE),
  IF(AND(VALUE(LEFT($A1824,3))=312,LEFT($G1824,5)="Total",$B1824="O "),VLOOKUP('312'!$F$80,_312_Table3,MATCH('312'!$V$16,_312_Table3_ColumnLookup,0),FALSE),
  IF(AND(VALUE(LEFT($A1824,3))=312,LEFT($G1824,5)="Total",$B1824="Q "),VLOOKUP('312'!$F$80,_312_Table3,MATCH('312'!$X$16,_312_Table3_ColumnLookup,0),FALSE),
  IF(AND(VALUE(LEFT($A1824,3))=312,LEFT($G1824,5)="Total"),VLOOKUP('312'!$F$80,_312_Table3,MATCH(LEFT($B1824,1),_312_Table3_ColumnLookup,0),FALSE),
  IF(AND(VALUE(LEFT($A1824,3))=312,LEN($I1824)=4,$B1824="G"),VLOOKUP($I1824,_312_Table3,MATCH('312'!$N$16,_312_Table3_ColumnLookup,0),FALSE),
  IF(AND(VALUE(LEFT($A1824,3))=312,LEN($I1824)=4,$B1824="O"),VLOOKUP($I1824,_312_Table3,MATCH('312'!$V$16,_312_Table3_ColumnLookup,0),FALSE),
  IF(AND(VALUE(LEFT($A1824,3))=312,LEN($I1824)=4,$B1824="Q"),VLOOKUP($I1824,_312_Table3,MATCH('312'!$X$16,_312_Table3_ColumnLookup,0),FALSE),
  IF(AND(VALUE(LEFT($A1824,3))=312,LEN($I1824)=4),VLOOKUP($I1824,_312_Table3,MATCH(LEFT($B1824,1),_312_Table3_ColumnLookup,0),FALSE)
+N("312"),
  IF(VALUE(LEFT($A1824,3))=313,VLOOKUP(VALUE(MID($B1824,2,1)),_313_Table3,MATCH(MID($B1824,1,1),_313_Table3_ColumnLookup,0),FALSE)
+N("313"),
  IF(AND(VALUE(LEFT($A1824,3))=314,LEN($B1824)=3),VLOOKUP(VALUE(MID($B1824,2,2)),_314_Table3,MATCH(MID($B1824,1,1),_314_Table3_ColumnLookup,0),FALSE),
  IF(VALUE(LEFT($A1824,3))=314,VLOOKUP(VALUE(MID($B1824,2,1)),_314_Table3,MATCH(MID($B1824,1,1),_314_Table3_ColumnLookup,0),FALSE)
+N("314"),
""))))))))))))))))))))))))</f>
        <v>#N/A</v>
      </c>
      <c r="H1824" s="321" t="str">
        <f>IFERROR(
IF(ISERROR($D1824)=FALSE,$D1824,IF(ISERROR($E1824)=FALSE,$E1824,IF(ISERROR($F1824)=FALSE,$F1824
+N("012 checkboxes"),
IF(
IF(OR(LEFT($A1824,9)="Syndicate",LEFT($A1824,12)="NewSyndicate"),VLOOKUP($A1824,'012'!$J:$ZW,MATCH("Link to button",'012'!$J$1:$ZW$1,0),0)
+N("309 checkbox"),
IF($C1824="309 LCR Summary0",VLOOKUP("Notes990",'309'!$P:$ZZ,MATCH("Link to button",'309'!$P$1:$ZZ$1,0),0)
+N("313 checkboxes"),
IF($C1824="313 Financial Information0LcmVsScr",IF($C1824="309 LCR Summary0",VLOOKUP("LcmVsScr",'309'!$N:$ZZ,MATCH("Link to button",'309'!$N$1:$ZZ$1,0),0),
IF($C1824="313 Financial Information0LcrDocAttached",IF($C1824="309 LCR Summary0",VLOOKUP("LcrDocAttached",'309'!$N:$ZZ,MATCH("Link to button",'309'!$N$1:$ZZ$1,0),
0)))))))=1,TRUE,FALSE)
))),"")</f>
        <v/>
      </c>
    </row>
    <row r="1825" spans="1:8">
      <c r="A1825" s="237" t="e">
        <f>VLOOKUP($G1825,CSVLookups!$B:$R,MATCH(A$1,CSVLookups!$B$1:$R$1,0),FALSE)</f>
        <v>#N/A</v>
      </c>
      <c r="B1825" s="237" t="e">
        <f>VLOOKUP($G1825,CSVLookups!$B:$R,MATCH(B$1,CSVLookups!$B$1:$R$1,0),FALSE)</f>
        <v>#N/A</v>
      </c>
      <c r="C1825" s="238" t="e">
        <f t="shared" si="29"/>
        <v>#N/A</v>
      </c>
      <c r="D1825" s="238" t="e">
        <f>IF(AND(VALUE(LEFT($A1825,3))=309,LEN($B1825)=3),VLOOKUP(VALUE(MID($B1825,2,2)),_309_Table1,MATCH(MID($B1825,1,1),_309_Table1_ColumnLookup,0),FALSE),
  IF($C1825="309 LCR SummaryA",OneYearSCR,IF($C1825="309 LCR SummaryB",UltimateSCR,IF(VALUE(LEFT($A1825,3))=309,VLOOKUP(VALUE(MID($B1825,2,1)),_309_Table1,MATCH(MID($B1825,1,1),_309_Table1_ColumnLookup,0),FALSE)
+N("309"),
  IF(VALUE(LEFT($A1825,3))=310,VLOOKUP(VALUE(MID($B1825,2,1)),_310_Table1,MATCH(MID($B1825,1,1),_310_Table1_ColumnLookup,0),FALSE)
+N("310"),
  IF(AND(VALUE(LEFT($A1825,3))=311,LEN($I1825)=4),VLOOKUP($I1825,_311_Table1,MATCH($B1825,_311_Table1_ColumnLookup,0),FALSE),
  IF(AND(VALUE(LEFT($A1825,3))=311,OR($B1825="I2",$B1825="J2",$B1825="K2",$B1825="L2")),VLOOKUP('311'!$G$58,_311_Table1,MATCH(MID($B1825,1,1),_311_Table1_ColumnLookup,0),FALSE),
  IF(AND(VALUE(LEFT($A1825,3))=311,RIGHT($B1825,5)="Total"),VLOOKUP('311'!$G$59,_311_Table1,MATCH(MID($B1825,1,1),_311_Table1_ColumnLookup,0),FALSE),
  IF(VALUE(LEFT($A1825,3))=311,VLOOKUP(VALUE(MID($B1825,2,1)),_311_Table1,MATCH(MID($B1825,1,1),_311_Table1_ColumnLookup,0),FALSE)
+N("311"),
  IF(AND(VALUE(LEFT($A1825,3))=312,LEFT($G1825,10)="Unincepted",$B1825="G "),VLOOKUP(" ULO",_312_Table1,MATCH('312'!$N$16,_312_Table1_ColumnLookup,0),FALSE),
  IF(AND(VALUE(LEFT($A1825,3))=312,LEFT($G1825,10)="Unincepted",$B1825="O "),VLOOKUP(" ULO",_312_Table1,MATCH('312'!$V$16,_312_Table1_ColumnLookup,0),FALSE),
  IF(AND(VALUE(LEFT($A1825,3))=312,LEFT($G1825,10)="Unincepted",$B1825="Q "),VLOOKUP(" ULO",_312_Table1,MATCH('312'!$X$16,_312_Table1_ColumnLookup,0),FALSE),
  IF(AND(VALUE(LEFT($A1825,3))=312,LEFT($G1825,10)="Unincepted"),VLOOKUP(" ULO",_312_Table1,MATCH(LEFT($B1825,1),_312_Table1_ColumnLookup,0),FALSE),
  IF(AND(VALUE(LEFT($A1825,3))=312,LEFT($G1825,5)="Total",$B1825="G "),VLOOKUP('312'!$F$80,_312_Table1,MATCH('312'!$N$16,_312_Table1_ColumnLookup,0),FALSE),
  IF(AND(VALUE(LEFT($A1825,3))=312,LEFT($G1825,5)="Total",$B1825="O "),VLOOKUP('312'!$F$80,_312_Table1,MATCH('312'!$V$16,_312_Table1_ColumnLookup,0),FALSE),
  IF(AND(VALUE(LEFT($A1825,3))=312,LEFT($G1825,5)="Total",$B1825="Q "),VLOOKUP('312'!$F$80,_312_Table1,MATCH('312'!$X$16,_312_Table1_ColumnLookup,0),FALSE),
  IF(AND(VALUE(LEFT($A1825,3))=312,LEFT($G1825,5)="Total"),VLOOKUP('312'!$F$80,_312_Table1,MATCH(LEFT($B1825,1),_312_Table1_ColumnLookup,0),FALSE),
  IF(AND(VALUE(LEFT($A1825,3))=312,LEN($I1825)=4,$B1825="G"),VLOOKUP($I1825,_312_Table1,MATCH('312'!$N$16,_312_Table1_ColumnLookup,0),FALSE),
  IF(AND(VALUE(LEFT($A1825,3))=312,LEN($I1825)=4,$B1825="O"),VLOOKUP($I1825,_312_Table1,MATCH('312'!$V$16,_312_Table1_ColumnLookup,0),FALSE),
  IF(AND(VALUE(LEFT($A1825,3))=312,LEN($I1825)=4,$B1825="Q"),VLOOKUP($I1825,_312_Table1,MATCH('312'!$X$16,_312_Table1_ColumnLookup,0),FALSE),
  IF(AND(VALUE(LEFT($A1825,3))=312,LEN($I1825)=4),VLOOKUP($I1825,_312_Table1,MATCH(LEFT($B1825,1),_312_Table1_ColumnLookup,0),FALSE)
+N("312"),
  IF(VALUE(LEFT($A1825,3))=313,VLOOKUP(VALUE(MID($B1825,2,1)),_313_Table1,MATCH(MID($B1825,1,1),_313_Table1_ColumnLookup,0),FALSE)
+N("313"),
  IF(AND(VALUE(LEFT($A1825,3))=314,LEN($B1825)=3),VLOOKUP(VALUE(MID($B1825,2,2)),_314_Table1,MATCH(MID($B1825,1,1),_314_Table1_ColumnLookup,0),FALSE),
  IF(VALUE(LEFT($A1825,3))=314,VLOOKUP(VALUE(MID($B1825,2,1)),_314_Table1,MATCH(MID($B1825,1,1),_314_Table1_ColumnLookup,0),FALSE)
+N("314"),
""))))))))))))))))))))))))</f>
        <v>#N/A</v>
      </c>
      <c r="E1825" s="238" t="e">
        <f>IF(AND(VALUE(LEFT($A1825,3))=309,LEN($B1825)=3),VLOOKUP(VALUE(MID($B1825,2,2)),_309_Table2,MATCH(MID($B1825,1,1),_309_Table2_ColumnLookup,0),FALSE),
  IF($C1825="309 LCR SummaryA",OneYearSCR,IF($C1825="309 LCR SummaryB",UltimateSCR,IF(VALUE(LEFT($A1825,3))=309,VLOOKUP(VALUE(MID($B1825,2,1)),_309_Table2,MATCH(MID($B1825,1,1),_309_Table2_ColumnLookup,0),FALSE)
+N("309"),
  IF(VALUE(LEFT($A1825,3))=310,VLOOKUP(VALUE(MID($B1825,2,1)),_310_Table2,MATCH(MID($B1825,1,1),_310_Table2_ColumnLookup,0),FALSE)
+N("310"),
  IF(AND(VALUE(LEFT($A1825,3))=311,LEN($I1825)=4),VLOOKUP($I1825,_311_Table2,MATCH($B1825,_311_Table2_ColumnLookup,0),FALSE),
  IF(AND(VALUE(LEFT($A1825,3))=311,OR($B1825="I2",$B1825="J2",$B1825="K2",$B1825="L2")),VLOOKUP('311'!$G$58,_311_Table2,MATCH(MID($B1825,1,1),_311_Table2_ColumnLookup,0),FALSE),
  IF(AND(VALUE(LEFT($A1825,3))=311,RIGHT($B1825,5)="Total"),VLOOKUP('311'!$G$59,_311_Table2,MATCH(MID($B1825,1,1),_311_Table2_ColumnLookup,0),FALSE),
  IF(VALUE(LEFT($A1825,3))=311,VLOOKUP(VALUE(MID($B1825,2,1)),_311_Table2,MATCH(MID($B1825,1,1),_311_Table2_ColumnLookup,0),FALSE)
+N("311"),
  IF(AND(VALUE(LEFT($A1825,3))=312,LEFT($G1825,10)="Unincepted",$B1825="G "),VLOOKUP(" ULO",_312_Table2,MATCH('312'!$N$16,_312_Table2_ColumnLookup,0),FALSE),
  IF(AND(VALUE(LEFT($A1825,3))=312,LEFT($G1825,10)="Unincepted",$B1825="O "),VLOOKUP(" ULO",_312_Table2,MATCH('312'!$V$16,_312_Table2_ColumnLookup,0),FALSE),
  IF(AND(VALUE(LEFT($A1825,3))=312,LEFT($G1825,10)="Unincepted",$B1825="Q "),VLOOKUP(" ULO",_312_Table2,MATCH('312'!$X$16,_312_Table2_ColumnLookup,0),FALSE),
  IF(AND(VALUE(LEFT($A1825,3))=312,LEFT($G1825,10)="Unincepted"),VLOOKUP(" ULO",_312_Table2,MATCH(LEFT($B1825,1),_312_Table2_ColumnLookup,0),FALSE),
  IF(AND(VALUE(LEFT($A1825,3))=312,LEFT($G1825,5)="Total",$B1825="G "),VLOOKUP('312'!$F$80,_312_Table2,MATCH('312'!$N$16,_312_Table2_ColumnLookup,0),FALSE),
  IF(AND(VALUE(LEFT($A1825,3))=312,LEFT($G1825,5)="Total",$B1825="O "),VLOOKUP('312'!$F$80,_312_Table2,MATCH('312'!$V$16,_312_Table2_ColumnLookup,0),FALSE),
  IF(AND(VALUE(LEFT($A1825,3))=312,LEFT($G1825,5)="Total",$B1825="Q "),VLOOKUP('312'!$F$80,_312_Table2,MATCH('312'!$X$16,_312_Table2_ColumnLookup,0),FALSE),
  IF(AND(VALUE(LEFT($A1825,3))=312,LEFT($G1825,5)="Total"),VLOOKUP('312'!$F$80,_312_Table2,MATCH(LEFT($B1825,1),_312_Table2_ColumnLookup,0),FALSE),
  IF(AND(VALUE(LEFT($A1825,3))=312,LEN($I1825)=4,$B1825="G"),VLOOKUP($I1825,_312_Table2,MATCH('312'!$N$16,_312_Table2_ColumnLookup,0),FALSE),
  IF(AND(VALUE(LEFT($A1825,3))=312,LEN($I1825)=4,$B1825="O"),VLOOKUP($I1825,_312_Table2,MATCH('312'!$V$16,_312_Table2_ColumnLookup,0),FALSE),
  IF(AND(VALUE(LEFT($A1825,3))=312,LEN($I1825)=4,$B1825="Q"),VLOOKUP($I1825,_312_Table2,MATCH('312'!$X$16,_312_Table2_ColumnLookup,0),FALSE),
  IF(AND(VALUE(LEFT($A1825,3))=312,LEN($I1825)=4),VLOOKUP($I1825,_312_Table2,MATCH(LEFT($B1825,1),_312_Table2_ColumnLookup,0),FALSE)
+N("312"),
  IF(VALUE(LEFT($A1825,3))=313,VLOOKUP(VALUE(MID($B1825,2,1)),_313_Table2,MATCH(MID($B1825,1,1),_313_Table2_ColumnLookup,0),FALSE)
+N("313"),
  IF(AND(VALUE(LEFT($A1825,3))=314,LEN($B1825)=3),VLOOKUP(VALUE(MID($B1825,2,2)),_314_Table2,MATCH(MID($B1825,1,1),_314_Table2_ColumnLookup,0),FALSE),
  IF(VALUE(LEFT($A1825,3))=314,VLOOKUP(VALUE(MID($B1825,2,1)),_314_Table2,MATCH(MID($B1825,1,1),_314_Table2_ColumnLookup,0),FALSE)
+N("314"),
""))))))))))))))))))))))))</f>
        <v>#N/A</v>
      </c>
      <c r="F1825" s="238" t="e">
        <f>IF(AND(VALUE(LEFT($A1825,3))=309,LEN($B1825)=3),VLOOKUP(VALUE(MID($B1825,2,2)),_309_Table3,MATCH(MID($B1825,1,1),_309_Table3_ColumnLookup,0),FALSE),
  IF($C1825="309 LCR SummaryA",OneYearSCR,IF($C1825="309 LCR SummaryB",UltimateSCR,IF(VALUE(LEFT($A1825,3))=309,VLOOKUP(VALUE(MID($B1825,2,1)),_309_Table3,MATCH(MID($B1825,1,1),_309_Table3_ColumnLookup,0),FALSE)
+N("309"),
  IF(VALUE(LEFT($A1825,3))=310,VLOOKUP(VALUE(MID($B1825,2,1)),_310_Table3,MATCH(MID($B1825,1,1),_310_Table3_ColumnLookup,0),FALSE)
+N("310"),
  IF(AND(VALUE(LEFT($A1825,3))=311,LEN($I1825)=4),VLOOKUP($I1825,_311_Table3,MATCH($B1825,_311_Table3_ColumnLookup,0),FALSE),
  IF(AND(VALUE(LEFT($A1825,3))=311,OR($B1825="I2",$B1825="J2",$B1825="K2",$B1825="L2")),VLOOKUP('311'!$G$58,_311_Table3,MATCH(MID($B1825,1,1),_311_Table3_ColumnLookup,0),FALSE),
  IF(AND(VALUE(LEFT($A1825,3))=311,RIGHT($B1825,5)="Total"),VLOOKUP('311'!$G$59,_311_Table3,MATCH(MID($B1825,1,1),_311_Table3_ColumnLookup,0),FALSE),
  IF(VALUE(LEFT($A1825,3))=311,VLOOKUP(VALUE(MID($B1825,2,1)),_311_Table3,MATCH(MID($B1825,1,1),_311_Table3_ColumnLookup,0),FALSE)
+N("311"),
  IF(AND(VALUE(LEFT($A1825,3))=312,LEFT($G1825,10)="Unincepted",$B1825="G "),VLOOKUP(" ULO",_312_Table3,MATCH('312'!$N$16,_312_Table3_ColumnLookup,0),FALSE),
  IF(AND(VALUE(LEFT($A1825,3))=312,LEFT($G1825,10)="Unincepted",$B1825="O "),VLOOKUP(" ULO",_312_Table3,MATCH('312'!$V$16,_312_Table3_ColumnLookup,0),FALSE),
  IF(AND(VALUE(LEFT($A1825,3))=312,LEFT($G1825,10)="Unincepted",$B1825="Q "),VLOOKUP(" ULO",_312_Table3,MATCH('312'!$X$16,_312_Table3_ColumnLookup,0),FALSE),
  IF(AND(VALUE(LEFT($A1825,3))=312,LEFT($G1825,10)="Unincepted"),VLOOKUP(" ULO",_312_Table3,MATCH(LEFT($B1825,1),_312_Table3_ColumnLookup,0),FALSE),
  IF(AND(VALUE(LEFT($A1825,3))=312,LEFT($G1825,5)="Total",$B1825="G "),VLOOKUP('312'!$F$80,_312_Table3,MATCH('312'!$N$16,_312_Table3_ColumnLookup,0),FALSE),
  IF(AND(VALUE(LEFT($A1825,3))=312,LEFT($G1825,5)="Total",$B1825="O "),VLOOKUP('312'!$F$80,_312_Table3,MATCH('312'!$V$16,_312_Table3_ColumnLookup,0),FALSE),
  IF(AND(VALUE(LEFT($A1825,3))=312,LEFT($G1825,5)="Total",$B1825="Q "),VLOOKUP('312'!$F$80,_312_Table3,MATCH('312'!$X$16,_312_Table3_ColumnLookup,0),FALSE),
  IF(AND(VALUE(LEFT($A1825,3))=312,LEFT($G1825,5)="Total"),VLOOKUP('312'!$F$80,_312_Table3,MATCH(LEFT($B1825,1),_312_Table3_ColumnLookup,0),FALSE),
  IF(AND(VALUE(LEFT($A1825,3))=312,LEN($I1825)=4,$B1825="G"),VLOOKUP($I1825,_312_Table3,MATCH('312'!$N$16,_312_Table3_ColumnLookup,0),FALSE),
  IF(AND(VALUE(LEFT($A1825,3))=312,LEN($I1825)=4,$B1825="O"),VLOOKUP($I1825,_312_Table3,MATCH('312'!$V$16,_312_Table3_ColumnLookup,0),FALSE),
  IF(AND(VALUE(LEFT($A1825,3))=312,LEN($I1825)=4,$B1825="Q"),VLOOKUP($I1825,_312_Table3,MATCH('312'!$X$16,_312_Table3_ColumnLookup,0),FALSE),
  IF(AND(VALUE(LEFT($A1825,3))=312,LEN($I1825)=4),VLOOKUP($I1825,_312_Table3,MATCH(LEFT($B1825,1),_312_Table3_ColumnLookup,0),FALSE)
+N("312"),
  IF(VALUE(LEFT($A1825,3))=313,VLOOKUP(VALUE(MID($B1825,2,1)),_313_Table3,MATCH(MID($B1825,1,1),_313_Table3_ColumnLookup,0),FALSE)
+N("313"),
  IF(AND(VALUE(LEFT($A1825,3))=314,LEN($B1825)=3),VLOOKUP(VALUE(MID($B1825,2,2)),_314_Table3,MATCH(MID($B1825,1,1),_314_Table3_ColumnLookup,0),FALSE),
  IF(VALUE(LEFT($A1825,3))=314,VLOOKUP(VALUE(MID($B1825,2,1)),_314_Table3,MATCH(MID($B1825,1,1),_314_Table3_ColumnLookup,0),FALSE)
+N("314"),
""))))))))))))))))))))))))</f>
        <v>#N/A</v>
      </c>
      <c r="H1825" s="321" t="str">
        <f>IFERROR(
IF(ISERROR($D1825)=FALSE,$D1825,IF(ISERROR($E1825)=FALSE,$E1825,IF(ISERROR($F1825)=FALSE,$F1825
+N("012 checkboxes"),
IF(
IF(OR(LEFT($A1825,9)="Syndicate",LEFT($A1825,12)="NewSyndicate"),VLOOKUP($A1825,'012'!$J:$ZW,MATCH("Link to button",'012'!$J$1:$ZW$1,0),0)
+N("309 checkbox"),
IF($C1825="309 LCR Summary0",VLOOKUP("Notes990",'309'!$P:$ZZ,MATCH("Link to button",'309'!$P$1:$ZZ$1,0),0)
+N("313 checkboxes"),
IF($C1825="313 Financial Information0LcmVsScr",IF($C1825="309 LCR Summary0",VLOOKUP("LcmVsScr",'309'!$N:$ZZ,MATCH("Link to button",'309'!$N$1:$ZZ$1,0),0),
IF($C1825="313 Financial Information0LcrDocAttached",IF($C1825="309 LCR Summary0",VLOOKUP("LcrDocAttached",'309'!$N:$ZZ,MATCH("Link to button",'309'!$N$1:$ZZ$1,0),
0)))))))=1,TRUE,FALSE)
))),"")</f>
        <v/>
      </c>
    </row>
    <row r="1826" spans="1:8">
      <c r="A1826" s="237" t="e">
        <f>VLOOKUP($G1826,CSVLookups!$B:$R,MATCH(A$1,CSVLookups!$B$1:$R$1,0),FALSE)</f>
        <v>#N/A</v>
      </c>
      <c r="B1826" s="237" t="e">
        <f>VLOOKUP($G1826,CSVLookups!$B:$R,MATCH(B$1,CSVLookups!$B$1:$R$1,0),FALSE)</f>
        <v>#N/A</v>
      </c>
      <c r="C1826" s="238" t="e">
        <f t="shared" si="29"/>
        <v>#N/A</v>
      </c>
      <c r="D1826" s="238" t="e">
        <f>IF(AND(VALUE(LEFT($A1826,3))=309,LEN($B1826)=3),VLOOKUP(VALUE(MID($B1826,2,2)),_309_Table1,MATCH(MID($B1826,1,1),_309_Table1_ColumnLookup,0),FALSE),
  IF($C1826="309 LCR SummaryA",OneYearSCR,IF($C1826="309 LCR SummaryB",UltimateSCR,IF(VALUE(LEFT($A1826,3))=309,VLOOKUP(VALUE(MID($B1826,2,1)),_309_Table1,MATCH(MID($B1826,1,1),_309_Table1_ColumnLookup,0),FALSE)
+N("309"),
  IF(VALUE(LEFT($A1826,3))=310,VLOOKUP(VALUE(MID($B1826,2,1)),_310_Table1,MATCH(MID($B1826,1,1),_310_Table1_ColumnLookup,0),FALSE)
+N("310"),
  IF(AND(VALUE(LEFT($A1826,3))=311,LEN($I1826)=4),VLOOKUP($I1826,_311_Table1,MATCH($B1826,_311_Table1_ColumnLookup,0),FALSE),
  IF(AND(VALUE(LEFT($A1826,3))=311,OR($B1826="I2",$B1826="J2",$B1826="K2",$B1826="L2")),VLOOKUP('311'!$G$58,_311_Table1,MATCH(MID($B1826,1,1),_311_Table1_ColumnLookup,0),FALSE),
  IF(AND(VALUE(LEFT($A1826,3))=311,RIGHT($B1826,5)="Total"),VLOOKUP('311'!$G$59,_311_Table1,MATCH(MID($B1826,1,1),_311_Table1_ColumnLookup,0),FALSE),
  IF(VALUE(LEFT($A1826,3))=311,VLOOKUP(VALUE(MID($B1826,2,1)),_311_Table1,MATCH(MID($B1826,1,1),_311_Table1_ColumnLookup,0),FALSE)
+N("311"),
  IF(AND(VALUE(LEFT($A1826,3))=312,LEFT($G1826,10)="Unincepted",$B1826="G "),VLOOKUP(" ULO",_312_Table1,MATCH('312'!$N$16,_312_Table1_ColumnLookup,0),FALSE),
  IF(AND(VALUE(LEFT($A1826,3))=312,LEFT($G1826,10)="Unincepted",$B1826="O "),VLOOKUP(" ULO",_312_Table1,MATCH('312'!$V$16,_312_Table1_ColumnLookup,0),FALSE),
  IF(AND(VALUE(LEFT($A1826,3))=312,LEFT($G1826,10)="Unincepted",$B1826="Q "),VLOOKUP(" ULO",_312_Table1,MATCH('312'!$X$16,_312_Table1_ColumnLookup,0),FALSE),
  IF(AND(VALUE(LEFT($A1826,3))=312,LEFT($G1826,10)="Unincepted"),VLOOKUP(" ULO",_312_Table1,MATCH(LEFT($B1826,1),_312_Table1_ColumnLookup,0),FALSE),
  IF(AND(VALUE(LEFT($A1826,3))=312,LEFT($G1826,5)="Total",$B1826="G "),VLOOKUP('312'!$F$80,_312_Table1,MATCH('312'!$N$16,_312_Table1_ColumnLookup,0),FALSE),
  IF(AND(VALUE(LEFT($A1826,3))=312,LEFT($G1826,5)="Total",$B1826="O "),VLOOKUP('312'!$F$80,_312_Table1,MATCH('312'!$V$16,_312_Table1_ColumnLookup,0),FALSE),
  IF(AND(VALUE(LEFT($A1826,3))=312,LEFT($G1826,5)="Total",$B1826="Q "),VLOOKUP('312'!$F$80,_312_Table1,MATCH('312'!$X$16,_312_Table1_ColumnLookup,0),FALSE),
  IF(AND(VALUE(LEFT($A1826,3))=312,LEFT($G1826,5)="Total"),VLOOKUP('312'!$F$80,_312_Table1,MATCH(LEFT($B1826,1),_312_Table1_ColumnLookup,0),FALSE),
  IF(AND(VALUE(LEFT($A1826,3))=312,LEN($I1826)=4,$B1826="G"),VLOOKUP($I1826,_312_Table1,MATCH('312'!$N$16,_312_Table1_ColumnLookup,0),FALSE),
  IF(AND(VALUE(LEFT($A1826,3))=312,LEN($I1826)=4,$B1826="O"),VLOOKUP($I1826,_312_Table1,MATCH('312'!$V$16,_312_Table1_ColumnLookup,0),FALSE),
  IF(AND(VALUE(LEFT($A1826,3))=312,LEN($I1826)=4,$B1826="Q"),VLOOKUP($I1826,_312_Table1,MATCH('312'!$X$16,_312_Table1_ColumnLookup,0),FALSE),
  IF(AND(VALUE(LEFT($A1826,3))=312,LEN($I1826)=4),VLOOKUP($I1826,_312_Table1,MATCH(LEFT($B1826,1),_312_Table1_ColumnLookup,0),FALSE)
+N("312"),
  IF(VALUE(LEFT($A1826,3))=313,VLOOKUP(VALUE(MID($B1826,2,1)),_313_Table1,MATCH(MID($B1826,1,1),_313_Table1_ColumnLookup,0),FALSE)
+N("313"),
  IF(AND(VALUE(LEFT($A1826,3))=314,LEN($B1826)=3),VLOOKUP(VALUE(MID($B1826,2,2)),_314_Table1,MATCH(MID($B1826,1,1),_314_Table1_ColumnLookup,0),FALSE),
  IF(VALUE(LEFT($A1826,3))=314,VLOOKUP(VALUE(MID($B1826,2,1)),_314_Table1,MATCH(MID($B1826,1,1),_314_Table1_ColumnLookup,0),FALSE)
+N("314"),
""))))))))))))))))))))))))</f>
        <v>#N/A</v>
      </c>
      <c r="E1826" s="238" t="e">
        <f>IF(AND(VALUE(LEFT($A1826,3))=309,LEN($B1826)=3),VLOOKUP(VALUE(MID($B1826,2,2)),_309_Table2,MATCH(MID($B1826,1,1),_309_Table2_ColumnLookup,0),FALSE),
  IF($C1826="309 LCR SummaryA",OneYearSCR,IF($C1826="309 LCR SummaryB",UltimateSCR,IF(VALUE(LEFT($A1826,3))=309,VLOOKUP(VALUE(MID($B1826,2,1)),_309_Table2,MATCH(MID($B1826,1,1),_309_Table2_ColumnLookup,0),FALSE)
+N("309"),
  IF(VALUE(LEFT($A1826,3))=310,VLOOKUP(VALUE(MID($B1826,2,1)),_310_Table2,MATCH(MID($B1826,1,1),_310_Table2_ColumnLookup,0),FALSE)
+N("310"),
  IF(AND(VALUE(LEFT($A1826,3))=311,LEN($I1826)=4),VLOOKUP($I1826,_311_Table2,MATCH($B1826,_311_Table2_ColumnLookup,0),FALSE),
  IF(AND(VALUE(LEFT($A1826,3))=311,OR($B1826="I2",$B1826="J2",$B1826="K2",$B1826="L2")),VLOOKUP('311'!$G$58,_311_Table2,MATCH(MID($B1826,1,1),_311_Table2_ColumnLookup,0),FALSE),
  IF(AND(VALUE(LEFT($A1826,3))=311,RIGHT($B1826,5)="Total"),VLOOKUP('311'!$G$59,_311_Table2,MATCH(MID($B1826,1,1),_311_Table2_ColumnLookup,0),FALSE),
  IF(VALUE(LEFT($A1826,3))=311,VLOOKUP(VALUE(MID($B1826,2,1)),_311_Table2,MATCH(MID($B1826,1,1),_311_Table2_ColumnLookup,0),FALSE)
+N("311"),
  IF(AND(VALUE(LEFT($A1826,3))=312,LEFT($G1826,10)="Unincepted",$B1826="G "),VLOOKUP(" ULO",_312_Table2,MATCH('312'!$N$16,_312_Table2_ColumnLookup,0),FALSE),
  IF(AND(VALUE(LEFT($A1826,3))=312,LEFT($G1826,10)="Unincepted",$B1826="O "),VLOOKUP(" ULO",_312_Table2,MATCH('312'!$V$16,_312_Table2_ColumnLookup,0),FALSE),
  IF(AND(VALUE(LEFT($A1826,3))=312,LEFT($G1826,10)="Unincepted",$B1826="Q "),VLOOKUP(" ULO",_312_Table2,MATCH('312'!$X$16,_312_Table2_ColumnLookup,0),FALSE),
  IF(AND(VALUE(LEFT($A1826,3))=312,LEFT($G1826,10)="Unincepted"),VLOOKUP(" ULO",_312_Table2,MATCH(LEFT($B1826,1),_312_Table2_ColumnLookup,0),FALSE),
  IF(AND(VALUE(LEFT($A1826,3))=312,LEFT($G1826,5)="Total",$B1826="G "),VLOOKUP('312'!$F$80,_312_Table2,MATCH('312'!$N$16,_312_Table2_ColumnLookup,0),FALSE),
  IF(AND(VALUE(LEFT($A1826,3))=312,LEFT($G1826,5)="Total",$B1826="O "),VLOOKUP('312'!$F$80,_312_Table2,MATCH('312'!$V$16,_312_Table2_ColumnLookup,0),FALSE),
  IF(AND(VALUE(LEFT($A1826,3))=312,LEFT($G1826,5)="Total",$B1826="Q "),VLOOKUP('312'!$F$80,_312_Table2,MATCH('312'!$X$16,_312_Table2_ColumnLookup,0),FALSE),
  IF(AND(VALUE(LEFT($A1826,3))=312,LEFT($G1826,5)="Total"),VLOOKUP('312'!$F$80,_312_Table2,MATCH(LEFT($B1826,1),_312_Table2_ColumnLookup,0),FALSE),
  IF(AND(VALUE(LEFT($A1826,3))=312,LEN($I1826)=4,$B1826="G"),VLOOKUP($I1826,_312_Table2,MATCH('312'!$N$16,_312_Table2_ColumnLookup,0),FALSE),
  IF(AND(VALUE(LEFT($A1826,3))=312,LEN($I1826)=4,$B1826="O"),VLOOKUP($I1826,_312_Table2,MATCH('312'!$V$16,_312_Table2_ColumnLookup,0),FALSE),
  IF(AND(VALUE(LEFT($A1826,3))=312,LEN($I1826)=4,$B1826="Q"),VLOOKUP($I1826,_312_Table2,MATCH('312'!$X$16,_312_Table2_ColumnLookup,0),FALSE),
  IF(AND(VALUE(LEFT($A1826,3))=312,LEN($I1826)=4),VLOOKUP($I1826,_312_Table2,MATCH(LEFT($B1826,1),_312_Table2_ColumnLookup,0),FALSE)
+N("312"),
  IF(VALUE(LEFT($A1826,3))=313,VLOOKUP(VALUE(MID($B1826,2,1)),_313_Table2,MATCH(MID($B1826,1,1),_313_Table2_ColumnLookup,0),FALSE)
+N("313"),
  IF(AND(VALUE(LEFT($A1826,3))=314,LEN($B1826)=3),VLOOKUP(VALUE(MID($B1826,2,2)),_314_Table2,MATCH(MID($B1826,1,1),_314_Table2_ColumnLookup,0),FALSE),
  IF(VALUE(LEFT($A1826,3))=314,VLOOKUP(VALUE(MID($B1826,2,1)),_314_Table2,MATCH(MID($B1826,1,1),_314_Table2_ColumnLookup,0),FALSE)
+N("314"),
""))))))))))))))))))))))))</f>
        <v>#N/A</v>
      </c>
      <c r="F1826" s="238" t="e">
        <f>IF(AND(VALUE(LEFT($A1826,3))=309,LEN($B1826)=3),VLOOKUP(VALUE(MID($B1826,2,2)),_309_Table3,MATCH(MID($B1826,1,1),_309_Table3_ColumnLookup,0),FALSE),
  IF($C1826="309 LCR SummaryA",OneYearSCR,IF($C1826="309 LCR SummaryB",UltimateSCR,IF(VALUE(LEFT($A1826,3))=309,VLOOKUP(VALUE(MID($B1826,2,1)),_309_Table3,MATCH(MID($B1826,1,1),_309_Table3_ColumnLookup,0),FALSE)
+N("309"),
  IF(VALUE(LEFT($A1826,3))=310,VLOOKUP(VALUE(MID($B1826,2,1)),_310_Table3,MATCH(MID($B1826,1,1),_310_Table3_ColumnLookup,0),FALSE)
+N("310"),
  IF(AND(VALUE(LEFT($A1826,3))=311,LEN($I1826)=4),VLOOKUP($I1826,_311_Table3,MATCH($B1826,_311_Table3_ColumnLookup,0),FALSE),
  IF(AND(VALUE(LEFT($A1826,3))=311,OR($B1826="I2",$B1826="J2",$B1826="K2",$B1826="L2")),VLOOKUP('311'!$G$58,_311_Table3,MATCH(MID($B1826,1,1),_311_Table3_ColumnLookup,0),FALSE),
  IF(AND(VALUE(LEFT($A1826,3))=311,RIGHT($B1826,5)="Total"),VLOOKUP('311'!$G$59,_311_Table3,MATCH(MID($B1826,1,1),_311_Table3_ColumnLookup,0),FALSE),
  IF(VALUE(LEFT($A1826,3))=311,VLOOKUP(VALUE(MID($B1826,2,1)),_311_Table3,MATCH(MID($B1826,1,1),_311_Table3_ColumnLookup,0),FALSE)
+N("311"),
  IF(AND(VALUE(LEFT($A1826,3))=312,LEFT($G1826,10)="Unincepted",$B1826="G "),VLOOKUP(" ULO",_312_Table3,MATCH('312'!$N$16,_312_Table3_ColumnLookup,0),FALSE),
  IF(AND(VALUE(LEFT($A1826,3))=312,LEFT($G1826,10)="Unincepted",$B1826="O "),VLOOKUP(" ULO",_312_Table3,MATCH('312'!$V$16,_312_Table3_ColumnLookup,0),FALSE),
  IF(AND(VALUE(LEFT($A1826,3))=312,LEFT($G1826,10)="Unincepted",$B1826="Q "),VLOOKUP(" ULO",_312_Table3,MATCH('312'!$X$16,_312_Table3_ColumnLookup,0),FALSE),
  IF(AND(VALUE(LEFT($A1826,3))=312,LEFT($G1826,10)="Unincepted"),VLOOKUP(" ULO",_312_Table3,MATCH(LEFT($B1826,1),_312_Table3_ColumnLookup,0),FALSE),
  IF(AND(VALUE(LEFT($A1826,3))=312,LEFT($G1826,5)="Total",$B1826="G "),VLOOKUP('312'!$F$80,_312_Table3,MATCH('312'!$N$16,_312_Table3_ColumnLookup,0),FALSE),
  IF(AND(VALUE(LEFT($A1826,3))=312,LEFT($G1826,5)="Total",$B1826="O "),VLOOKUP('312'!$F$80,_312_Table3,MATCH('312'!$V$16,_312_Table3_ColumnLookup,0),FALSE),
  IF(AND(VALUE(LEFT($A1826,3))=312,LEFT($G1826,5)="Total",$B1826="Q "),VLOOKUP('312'!$F$80,_312_Table3,MATCH('312'!$X$16,_312_Table3_ColumnLookup,0),FALSE),
  IF(AND(VALUE(LEFT($A1826,3))=312,LEFT($G1826,5)="Total"),VLOOKUP('312'!$F$80,_312_Table3,MATCH(LEFT($B1826,1),_312_Table3_ColumnLookup,0),FALSE),
  IF(AND(VALUE(LEFT($A1826,3))=312,LEN($I1826)=4,$B1826="G"),VLOOKUP($I1826,_312_Table3,MATCH('312'!$N$16,_312_Table3_ColumnLookup,0),FALSE),
  IF(AND(VALUE(LEFT($A1826,3))=312,LEN($I1826)=4,$B1826="O"),VLOOKUP($I1826,_312_Table3,MATCH('312'!$V$16,_312_Table3_ColumnLookup,0),FALSE),
  IF(AND(VALUE(LEFT($A1826,3))=312,LEN($I1826)=4,$B1826="Q"),VLOOKUP($I1826,_312_Table3,MATCH('312'!$X$16,_312_Table3_ColumnLookup,0),FALSE),
  IF(AND(VALUE(LEFT($A1826,3))=312,LEN($I1826)=4),VLOOKUP($I1826,_312_Table3,MATCH(LEFT($B1826,1),_312_Table3_ColumnLookup,0),FALSE)
+N("312"),
  IF(VALUE(LEFT($A1826,3))=313,VLOOKUP(VALUE(MID($B1826,2,1)),_313_Table3,MATCH(MID($B1826,1,1),_313_Table3_ColumnLookup,0),FALSE)
+N("313"),
  IF(AND(VALUE(LEFT($A1826,3))=314,LEN($B1826)=3),VLOOKUP(VALUE(MID($B1826,2,2)),_314_Table3,MATCH(MID($B1826,1,1),_314_Table3_ColumnLookup,0),FALSE),
  IF(VALUE(LEFT($A1826,3))=314,VLOOKUP(VALUE(MID($B1826,2,1)),_314_Table3,MATCH(MID($B1826,1,1),_314_Table3_ColumnLookup,0),FALSE)
+N("314"),
""))))))))))))))))))))))))</f>
        <v>#N/A</v>
      </c>
      <c r="H1826" s="321" t="str">
        <f>IFERROR(
IF(ISERROR($D1826)=FALSE,$D1826,IF(ISERROR($E1826)=FALSE,$E1826,IF(ISERROR($F1826)=FALSE,$F1826
+N("012 checkboxes"),
IF(
IF(OR(LEFT($A1826,9)="Syndicate",LEFT($A1826,12)="NewSyndicate"),VLOOKUP($A1826,'012'!$J:$ZW,MATCH("Link to button",'012'!$J$1:$ZW$1,0),0)
+N("309 checkbox"),
IF($C1826="309 LCR Summary0",VLOOKUP("Notes990",'309'!$P:$ZZ,MATCH("Link to button",'309'!$P$1:$ZZ$1,0),0)
+N("313 checkboxes"),
IF($C1826="313 Financial Information0LcmVsScr",IF($C1826="309 LCR Summary0",VLOOKUP("LcmVsScr",'309'!$N:$ZZ,MATCH("Link to button",'309'!$N$1:$ZZ$1,0),0),
IF($C1826="313 Financial Information0LcrDocAttached",IF($C1826="309 LCR Summary0",VLOOKUP("LcrDocAttached",'309'!$N:$ZZ,MATCH("Link to button",'309'!$N$1:$ZZ$1,0),
0)))))))=1,TRUE,FALSE)
))),"")</f>
        <v/>
      </c>
    </row>
    <row r="1827" spans="1:8">
      <c r="A1827" s="237" t="e">
        <f>VLOOKUP($G1827,CSVLookups!$B:$R,MATCH(A$1,CSVLookups!$B$1:$R$1,0),FALSE)</f>
        <v>#N/A</v>
      </c>
      <c r="B1827" s="237" t="e">
        <f>VLOOKUP($G1827,CSVLookups!$B:$R,MATCH(B$1,CSVLookups!$B$1:$R$1,0),FALSE)</f>
        <v>#N/A</v>
      </c>
      <c r="C1827" s="238" t="e">
        <f t="shared" si="29"/>
        <v>#N/A</v>
      </c>
      <c r="D1827" s="238" t="e">
        <f>IF(AND(VALUE(LEFT($A1827,3))=309,LEN($B1827)=3),VLOOKUP(VALUE(MID($B1827,2,2)),_309_Table1,MATCH(MID($B1827,1,1),_309_Table1_ColumnLookup,0),FALSE),
  IF($C1827="309 LCR SummaryA",OneYearSCR,IF($C1827="309 LCR SummaryB",UltimateSCR,IF(VALUE(LEFT($A1827,3))=309,VLOOKUP(VALUE(MID($B1827,2,1)),_309_Table1,MATCH(MID($B1827,1,1),_309_Table1_ColumnLookup,0),FALSE)
+N("309"),
  IF(VALUE(LEFT($A1827,3))=310,VLOOKUP(VALUE(MID($B1827,2,1)),_310_Table1,MATCH(MID($B1827,1,1),_310_Table1_ColumnLookup,0),FALSE)
+N("310"),
  IF(AND(VALUE(LEFT($A1827,3))=311,LEN($I1827)=4),VLOOKUP($I1827,_311_Table1,MATCH($B1827,_311_Table1_ColumnLookup,0),FALSE),
  IF(AND(VALUE(LEFT($A1827,3))=311,OR($B1827="I2",$B1827="J2",$B1827="K2",$B1827="L2")),VLOOKUP('311'!$G$58,_311_Table1,MATCH(MID($B1827,1,1),_311_Table1_ColumnLookup,0),FALSE),
  IF(AND(VALUE(LEFT($A1827,3))=311,RIGHT($B1827,5)="Total"),VLOOKUP('311'!$G$59,_311_Table1,MATCH(MID($B1827,1,1),_311_Table1_ColumnLookup,0),FALSE),
  IF(VALUE(LEFT($A1827,3))=311,VLOOKUP(VALUE(MID($B1827,2,1)),_311_Table1,MATCH(MID($B1827,1,1),_311_Table1_ColumnLookup,0),FALSE)
+N("311"),
  IF(AND(VALUE(LEFT($A1827,3))=312,LEFT($G1827,10)="Unincepted",$B1827="G "),VLOOKUP(" ULO",_312_Table1,MATCH('312'!$N$16,_312_Table1_ColumnLookup,0),FALSE),
  IF(AND(VALUE(LEFT($A1827,3))=312,LEFT($G1827,10)="Unincepted",$B1827="O "),VLOOKUP(" ULO",_312_Table1,MATCH('312'!$V$16,_312_Table1_ColumnLookup,0),FALSE),
  IF(AND(VALUE(LEFT($A1827,3))=312,LEFT($G1827,10)="Unincepted",$B1827="Q "),VLOOKUP(" ULO",_312_Table1,MATCH('312'!$X$16,_312_Table1_ColumnLookup,0),FALSE),
  IF(AND(VALUE(LEFT($A1827,3))=312,LEFT($G1827,10)="Unincepted"),VLOOKUP(" ULO",_312_Table1,MATCH(LEFT($B1827,1),_312_Table1_ColumnLookup,0),FALSE),
  IF(AND(VALUE(LEFT($A1827,3))=312,LEFT($G1827,5)="Total",$B1827="G "),VLOOKUP('312'!$F$80,_312_Table1,MATCH('312'!$N$16,_312_Table1_ColumnLookup,0),FALSE),
  IF(AND(VALUE(LEFT($A1827,3))=312,LEFT($G1827,5)="Total",$B1827="O "),VLOOKUP('312'!$F$80,_312_Table1,MATCH('312'!$V$16,_312_Table1_ColumnLookup,0),FALSE),
  IF(AND(VALUE(LEFT($A1827,3))=312,LEFT($G1827,5)="Total",$B1827="Q "),VLOOKUP('312'!$F$80,_312_Table1,MATCH('312'!$X$16,_312_Table1_ColumnLookup,0),FALSE),
  IF(AND(VALUE(LEFT($A1827,3))=312,LEFT($G1827,5)="Total"),VLOOKUP('312'!$F$80,_312_Table1,MATCH(LEFT($B1827,1),_312_Table1_ColumnLookup,0),FALSE),
  IF(AND(VALUE(LEFT($A1827,3))=312,LEN($I1827)=4,$B1827="G"),VLOOKUP($I1827,_312_Table1,MATCH('312'!$N$16,_312_Table1_ColumnLookup,0),FALSE),
  IF(AND(VALUE(LEFT($A1827,3))=312,LEN($I1827)=4,$B1827="O"),VLOOKUP($I1827,_312_Table1,MATCH('312'!$V$16,_312_Table1_ColumnLookup,0),FALSE),
  IF(AND(VALUE(LEFT($A1827,3))=312,LEN($I1827)=4,$B1827="Q"),VLOOKUP($I1827,_312_Table1,MATCH('312'!$X$16,_312_Table1_ColumnLookup,0),FALSE),
  IF(AND(VALUE(LEFT($A1827,3))=312,LEN($I1827)=4),VLOOKUP($I1827,_312_Table1,MATCH(LEFT($B1827,1),_312_Table1_ColumnLookup,0),FALSE)
+N("312"),
  IF(VALUE(LEFT($A1827,3))=313,VLOOKUP(VALUE(MID($B1827,2,1)),_313_Table1,MATCH(MID($B1827,1,1),_313_Table1_ColumnLookup,0),FALSE)
+N("313"),
  IF(AND(VALUE(LEFT($A1827,3))=314,LEN($B1827)=3),VLOOKUP(VALUE(MID($B1827,2,2)),_314_Table1,MATCH(MID($B1827,1,1),_314_Table1_ColumnLookup,0),FALSE),
  IF(VALUE(LEFT($A1827,3))=314,VLOOKUP(VALUE(MID($B1827,2,1)),_314_Table1,MATCH(MID($B1827,1,1),_314_Table1_ColumnLookup,0),FALSE)
+N("314"),
""))))))))))))))))))))))))</f>
        <v>#N/A</v>
      </c>
      <c r="E1827" s="238" t="e">
        <f>IF(AND(VALUE(LEFT($A1827,3))=309,LEN($B1827)=3),VLOOKUP(VALUE(MID($B1827,2,2)),_309_Table2,MATCH(MID($B1827,1,1),_309_Table2_ColumnLookup,0),FALSE),
  IF($C1827="309 LCR SummaryA",OneYearSCR,IF($C1827="309 LCR SummaryB",UltimateSCR,IF(VALUE(LEFT($A1827,3))=309,VLOOKUP(VALUE(MID($B1827,2,1)),_309_Table2,MATCH(MID($B1827,1,1),_309_Table2_ColumnLookup,0),FALSE)
+N("309"),
  IF(VALUE(LEFT($A1827,3))=310,VLOOKUP(VALUE(MID($B1827,2,1)),_310_Table2,MATCH(MID($B1827,1,1),_310_Table2_ColumnLookup,0),FALSE)
+N("310"),
  IF(AND(VALUE(LEFT($A1827,3))=311,LEN($I1827)=4),VLOOKUP($I1827,_311_Table2,MATCH($B1827,_311_Table2_ColumnLookup,0),FALSE),
  IF(AND(VALUE(LEFT($A1827,3))=311,OR($B1827="I2",$B1827="J2",$B1827="K2",$B1827="L2")),VLOOKUP('311'!$G$58,_311_Table2,MATCH(MID($B1827,1,1),_311_Table2_ColumnLookup,0),FALSE),
  IF(AND(VALUE(LEFT($A1827,3))=311,RIGHT($B1827,5)="Total"),VLOOKUP('311'!$G$59,_311_Table2,MATCH(MID($B1827,1,1),_311_Table2_ColumnLookup,0),FALSE),
  IF(VALUE(LEFT($A1827,3))=311,VLOOKUP(VALUE(MID($B1827,2,1)),_311_Table2,MATCH(MID($B1827,1,1),_311_Table2_ColumnLookup,0),FALSE)
+N("311"),
  IF(AND(VALUE(LEFT($A1827,3))=312,LEFT($G1827,10)="Unincepted",$B1827="G "),VLOOKUP(" ULO",_312_Table2,MATCH('312'!$N$16,_312_Table2_ColumnLookup,0),FALSE),
  IF(AND(VALUE(LEFT($A1827,3))=312,LEFT($G1827,10)="Unincepted",$B1827="O "),VLOOKUP(" ULO",_312_Table2,MATCH('312'!$V$16,_312_Table2_ColumnLookup,0),FALSE),
  IF(AND(VALUE(LEFT($A1827,3))=312,LEFT($G1827,10)="Unincepted",$B1827="Q "),VLOOKUP(" ULO",_312_Table2,MATCH('312'!$X$16,_312_Table2_ColumnLookup,0),FALSE),
  IF(AND(VALUE(LEFT($A1827,3))=312,LEFT($G1827,10)="Unincepted"),VLOOKUP(" ULO",_312_Table2,MATCH(LEFT($B1827,1),_312_Table2_ColumnLookup,0),FALSE),
  IF(AND(VALUE(LEFT($A1827,3))=312,LEFT($G1827,5)="Total",$B1827="G "),VLOOKUP('312'!$F$80,_312_Table2,MATCH('312'!$N$16,_312_Table2_ColumnLookup,0),FALSE),
  IF(AND(VALUE(LEFT($A1827,3))=312,LEFT($G1827,5)="Total",$B1827="O "),VLOOKUP('312'!$F$80,_312_Table2,MATCH('312'!$V$16,_312_Table2_ColumnLookup,0),FALSE),
  IF(AND(VALUE(LEFT($A1827,3))=312,LEFT($G1827,5)="Total",$B1827="Q "),VLOOKUP('312'!$F$80,_312_Table2,MATCH('312'!$X$16,_312_Table2_ColumnLookup,0),FALSE),
  IF(AND(VALUE(LEFT($A1827,3))=312,LEFT($G1827,5)="Total"),VLOOKUP('312'!$F$80,_312_Table2,MATCH(LEFT($B1827,1),_312_Table2_ColumnLookup,0),FALSE),
  IF(AND(VALUE(LEFT($A1827,3))=312,LEN($I1827)=4,$B1827="G"),VLOOKUP($I1827,_312_Table2,MATCH('312'!$N$16,_312_Table2_ColumnLookup,0),FALSE),
  IF(AND(VALUE(LEFT($A1827,3))=312,LEN($I1827)=4,$B1827="O"),VLOOKUP($I1827,_312_Table2,MATCH('312'!$V$16,_312_Table2_ColumnLookup,0),FALSE),
  IF(AND(VALUE(LEFT($A1827,3))=312,LEN($I1827)=4,$B1827="Q"),VLOOKUP($I1827,_312_Table2,MATCH('312'!$X$16,_312_Table2_ColumnLookup,0),FALSE),
  IF(AND(VALUE(LEFT($A1827,3))=312,LEN($I1827)=4),VLOOKUP($I1827,_312_Table2,MATCH(LEFT($B1827,1),_312_Table2_ColumnLookup,0),FALSE)
+N("312"),
  IF(VALUE(LEFT($A1827,3))=313,VLOOKUP(VALUE(MID($B1827,2,1)),_313_Table2,MATCH(MID($B1827,1,1),_313_Table2_ColumnLookup,0),FALSE)
+N("313"),
  IF(AND(VALUE(LEFT($A1827,3))=314,LEN($B1827)=3),VLOOKUP(VALUE(MID($B1827,2,2)),_314_Table2,MATCH(MID($B1827,1,1),_314_Table2_ColumnLookup,0),FALSE),
  IF(VALUE(LEFT($A1827,3))=314,VLOOKUP(VALUE(MID($B1827,2,1)),_314_Table2,MATCH(MID($B1827,1,1),_314_Table2_ColumnLookup,0),FALSE)
+N("314"),
""))))))))))))))))))))))))</f>
        <v>#N/A</v>
      </c>
      <c r="F1827" s="238" t="e">
        <f>IF(AND(VALUE(LEFT($A1827,3))=309,LEN($B1827)=3),VLOOKUP(VALUE(MID($B1827,2,2)),_309_Table3,MATCH(MID($B1827,1,1),_309_Table3_ColumnLookup,0),FALSE),
  IF($C1827="309 LCR SummaryA",OneYearSCR,IF($C1827="309 LCR SummaryB",UltimateSCR,IF(VALUE(LEFT($A1827,3))=309,VLOOKUP(VALUE(MID($B1827,2,1)),_309_Table3,MATCH(MID($B1827,1,1),_309_Table3_ColumnLookup,0),FALSE)
+N("309"),
  IF(VALUE(LEFT($A1827,3))=310,VLOOKUP(VALUE(MID($B1827,2,1)),_310_Table3,MATCH(MID($B1827,1,1),_310_Table3_ColumnLookup,0),FALSE)
+N("310"),
  IF(AND(VALUE(LEFT($A1827,3))=311,LEN($I1827)=4),VLOOKUP($I1827,_311_Table3,MATCH($B1827,_311_Table3_ColumnLookup,0),FALSE),
  IF(AND(VALUE(LEFT($A1827,3))=311,OR($B1827="I2",$B1827="J2",$B1827="K2",$B1827="L2")),VLOOKUP('311'!$G$58,_311_Table3,MATCH(MID($B1827,1,1),_311_Table3_ColumnLookup,0),FALSE),
  IF(AND(VALUE(LEFT($A1827,3))=311,RIGHT($B1827,5)="Total"),VLOOKUP('311'!$G$59,_311_Table3,MATCH(MID($B1827,1,1),_311_Table3_ColumnLookup,0),FALSE),
  IF(VALUE(LEFT($A1827,3))=311,VLOOKUP(VALUE(MID($B1827,2,1)),_311_Table3,MATCH(MID($B1827,1,1),_311_Table3_ColumnLookup,0),FALSE)
+N("311"),
  IF(AND(VALUE(LEFT($A1827,3))=312,LEFT($G1827,10)="Unincepted",$B1827="G "),VLOOKUP(" ULO",_312_Table3,MATCH('312'!$N$16,_312_Table3_ColumnLookup,0),FALSE),
  IF(AND(VALUE(LEFT($A1827,3))=312,LEFT($G1827,10)="Unincepted",$B1827="O "),VLOOKUP(" ULO",_312_Table3,MATCH('312'!$V$16,_312_Table3_ColumnLookup,0),FALSE),
  IF(AND(VALUE(LEFT($A1827,3))=312,LEFT($G1827,10)="Unincepted",$B1827="Q "),VLOOKUP(" ULO",_312_Table3,MATCH('312'!$X$16,_312_Table3_ColumnLookup,0),FALSE),
  IF(AND(VALUE(LEFT($A1827,3))=312,LEFT($G1827,10)="Unincepted"),VLOOKUP(" ULO",_312_Table3,MATCH(LEFT($B1827,1),_312_Table3_ColumnLookup,0),FALSE),
  IF(AND(VALUE(LEFT($A1827,3))=312,LEFT($G1827,5)="Total",$B1827="G "),VLOOKUP('312'!$F$80,_312_Table3,MATCH('312'!$N$16,_312_Table3_ColumnLookup,0),FALSE),
  IF(AND(VALUE(LEFT($A1827,3))=312,LEFT($G1827,5)="Total",$B1827="O "),VLOOKUP('312'!$F$80,_312_Table3,MATCH('312'!$V$16,_312_Table3_ColumnLookup,0),FALSE),
  IF(AND(VALUE(LEFT($A1827,3))=312,LEFT($G1827,5)="Total",$B1827="Q "),VLOOKUP('312'!$F$80,_312_Table3,MATCH('312'!$X$16,_312_Table3_ColumnLookup,0),FALSE),
  IF(AND(VALUE(LEFT($A1827,3))=312,LEFT($G1827,5)="Total"),VLOOKUP('312'!$F$80,_312_Table3,MATCH(LEFT($B1827,1),_312_Table3_ColumnLookup,0),FALSE),
  IF(AND(VALUE(LEFT($A1827,3))=312,LEN($I1827)=4,$B1827="G"),VLOOKUP($I1827,_312_Table3,MATCH('312'!$N$16,_312_Table3_ColumnLookup,0),FALSE),
  IF(AND(VALUE(LEFT($A1827,3))=312,LEN($I1827)=4,$B1827="O"),VLOOKUP($I1827,_312_Table3,MATCH('312'!$V$16,_312_Table3_ColumnLookup,0),FALSE),
  IF(AND(VALUE(LEFT($A1827,3))=312,LEN($I1827)=4,$B1827="Q"),VLOOKUP($I1827,_312_Table3,MATCH('312'!$X$16,_312_Table3_ColumnLookup,0),FALSE),
  IF(AND(VALUE(LEFT($A1827,3))=312,LEN($I1827)=4),VLOOKUP($I1827,_312_Table3,MATCH(LEFT($B1827,1),_312_Table3_ColumnLookup,0),FALSE)
+N("312"),
  IF(VALUE(LEFT($A1827,3))=313,VLOOKUP(VALUE(MID($B1827,2,1)),_313_Table3,MATCH(MID($B1827,1,1),_313_Table3_ColumnLookup,0),FALSE)
+N("313"),
  IF(AND(VALUE(LEFT($A1827,3))=314,LEN($B1827)=3),VLOOKUP(VALUE(MID($B1827,2,2)),_314_Table3,MATCH(MID($B1827,1,1),_314_Table3_ColumnLookup,0),FALSE),
  IF(VALUE(LEFT($A1827,3))=314,VLOOKUP(VALUE(MID($B1827,2,1)),_314_Table3,MATCH(MID($B1827,1,1),_314_Table3_ColumnLookup,0),FALSE)
+N("314"),
""))))))))))))))))))))))))</f>
        <v>#N/A</v>
      </c>
      <c r="H1827" s="321" t="str">
        <f>IFERROR(
IF(ISERROR($D1827)=FALSE,$D1827,IF(ISERROR($E1827)=FALSE,$E1827,IF(ISERROR($F1827)=FALSE,$F1827
+N("012 checkboxes"),
IF(
IF(OR(LEFT($A1827,9)="Syndicate",LEFT($A1827,12)="NewSyndicate"),VLOOKUP($A1827,'012'!$J:$ZW,MATCH("Link to button",'012'!$J$1:$ZW$1,0),0)
+N("309 checkbox"),
IF($C1827="309 LCR Summary0",VLOOKUP("Notes990",'309'!$P:$ZZ,MATCH("Link to button",'309'!$P$1:$ZZ$1,0),0)
+N("313 checkboxes"),
IF($C1827="313 Financial Information0LcmVsScr",IF($C1827="309 LCR Summary0",VLOOKUP("LcmVsScr",'309'!$N:$ZZ,MATCH("Link to button",'309'!$N$1:$ZZ$1,0),0),
IF($C1827="313 Financial Information0LcrDocAttached",IF($C1827="309 LCR Summary0",VLOOKUP("LcrDocAttached",'309'!$N:$ZZ,MATCH("Link to button",'309'!$N$1:$ZZ$1,0),
0)))))))=1,TRUE,FALSE)
))),"")</f>
        <v/>
      </c>
    </row>
    <row r="1828" spans="1:8">
      <c r="A1828" s="237" t="e">
        <f>VLOOKUP($G1828,CSVLookups!$B:$R,MATCH(A$1,CSVLookups!$B$1:$R$1,0),FALSE)</f>
        <v>#N/A</v>
      </c>
      <c r="B1828" s="237" t="e">
        <f>VLOOKUP($G1828,CSVLookups!$B:$R,MATCH(B$1,CSVLookups!$B$1:$R$1,0),FALSE)</f>
        <v>#N/A</v>
      </c>
      <c r="C1828" s="238" t="e">
        <f t="shared" si="29"/>
        <v>#N/A</v>
      </c>
      <c r="D1828" s="238" t="e">
        <f>IF(AND(VALUE(LEFT($A1828,3))=309,LEN($B1828)=3),VLOOKUP(VALUE(MID($B1828,2,2)),_309_Table1,MATCH(MID($B1828,1,1),_309_Table1_ColumnLookup,0),FALSE),
  IF($C1828="309 LCR SummaryA",OneYearSCR,IF($C1828="309 LCR SummaryB",UltimateSCR,IF(VALUE(LEFT($A1828,3))=309,VLOOKUP(VALUE(MID($B1828,2,1)),_309_Table1,MATCH(MID($B1828,1,1),_309_Table1_ColumnLookup,0),FALSE)
+N("309"),
  IF(VALUE(LEFT($A1828,3))=310,VLOOKUP(VALUE(MID($B1828,2,1)),_310_Table1,MATCH(MID($B1828,1,1),_310_Table1_ColumnLookup,0),FALSE)
+N("310"),
  IF(AND(VALUE(LEFT($A1828,3))=311,LEN($I1828)=4),VLOOKUP($I1828,_311_Table1,MATCH($B1828,_311_Table1_ColumnLookup,0),FALSE),
  IF(AND(VALUE(LEFT($A1828,3))=311,OR($B1828="I2",$B1828="J2",$B1828="K2",$B1828="L2")),VLOOKUP('311'!$G$58,_311_Table1,MATCH(MID($B1828,1,1),_311_Table1_ColumnLookup,0),FALSE),
  IF(AND(VALUE(LEFT($A1828,3))=311,RIGHT($B1828,5)="Total"),VLOOKUP('311'!$G$59,_311_Table1,MATCH(MID($B1828,1,1),_311_Table1_ColumnLookup,0),FALSE),
  IF(VALUE(LEFT($A1828,3))=311,VLOOKUP(VALUE(MID($B1828,2,1)),_311_Table1,MATCH(MID($B1828,1,1),_311_Table1_ColumnLookup,0),FALSE)
+N("311"),
  IF(AND(VALUE(LEFT($A1828,3))=312,LEFT($G1828,10)="Unincepted",$B1828="G "),VLOOKUP(" ULO",_312_Table1,MATCH('312'!$N$16,_312_Table1_ColumnLookup,0),FALSE),
  IF(AND(VALUE(LEFT($A1828,3))=312,LEFT($G1828,10)="Unincepted",$B1828="O "),VLOOKUP(" ULO",_312_Table1,MATCH('312'!$V$16,_312_Table1_ColumnLookup,0),FALSE),
  IF(AND(VALUE(LEFT($A1828,3))=312,LEFT($G1828,10)="Unincepted",$B1828="Q "),VLOOKUP(" ULO",_312_Table1,MATCH('312'!$X$16,_312_Table1_ColumnLookup,0),FALSE),
  IF(AND(VALUE(LEFT($A1828,3))=312,LEFT($G1828,10)="Unincepted"),VLOOKUP(" ULO",_312_Table1,MATCH(LEFT($B1828,1),_312_Table1_ColumnLookup,0),FALSE),
  IF(AND(VALUE(LEFT($A1828,3))=312,LEFT($G1828,5)="Total",$B1828="G "),VLOOKUP('312'!$F$80,_312_Table1,MATCH('312'!$N$16,_312_Table1_ColumnLookup,0),FALSE),
  IF(AND(VALUE(LEFT($A1828,3))=312,LEFT($G1828,5)="Total",$B1828="O "),VLOOKUP('312'!$F$80,_312_Table1,MATCH('312'!$V$16,_312_Table1_ColumnLookup,0),FALSE),
  IF(AND(VALUE(LEFT($A1828,3))=312,LEFT($G1828,5)="Total",$B1828="Q "),VLOOKUP('312'!$F$80,_312_Table1,MATCH('312'!$X$16,_312_Table1_ColumnLookup,0),FALSE),
  IF(AND(VALUE(LEFT($A1828,3))=312,LEFT($G1828,5)="Total"),VLOOKUP('312'!$F$80,_312_Table1,MATCH(LEFT($B1828,1),_312_Table1_ColumnLookup,0),FALSE),
  IF(AND(VALUE(LEFT($A1828,3))=312,LEN($I1828)=4,$B1828="G"),VLOOKUP($I1828,_312_Table1,MATCH('312'!$N$16,_312_Table1_ColumnLookup,0),FALSE),
  IF(AND(VALUE(LEFT($A1828,3))=312,LEN($I1828)=4,$B1828="O"),VLOOKUP($I1828,_312_Table1,MATCH('312'!$V$16,_312_Table1_ColumnLookup,0),FALSE),
  IF(AND(VALUE(LEFT($A1828,3))=312,LEN($I1828)=4,$B1828="Q"),VLOOKUP($I1828,_312_Table1,MATCH('312'!$X$16,_312_Table1_ColumnLookup,0),FALSE),
  IF(AND(VALUE(LEFT($A1828,3))=312,LEN($I1828)=4),VLOOKUP($I1828,_312_Table1,MATCH(LEFT($B1828,1),_312_Table1_ColumnLookup,0),FALSE)
+N("312"),
  IF(VALUE(LEFT($A1828,3))=313,VLOOKUP(VALUE(MID($B1828,2,1)),_313_Table1,MATCH(MID($B1828,1,1),_313_Table1_ColumnLookup,0),FALSE)
+N("313"),
  IF(AND(VALUE(LEFT($A1828,3))=314,LEN($B1828)=3),VLOOKUP(VALUE(MID($B1828,2,2)),_314_Table1,MATCH(MID($B1828,1,1),_314_Table1_ColumnLookup,0),FALSE),
  IF(VALUE(LEFT($A1828,3))=314,VLOOKUP(VALUE(MID($B1828,2,1)),_314_Table1,MATCH(MID($B1828,1,1),_314_Table1_ColumnLookup,0),FALSE)
+N("314"),
""))))))))))))))))))))))))</f>
        <v>#N/A</v>
      </c>
      <c r="E1828" s="238" t="e">
        <f>IF(AND(VALUE(LEFT($A1828,3))=309,LEN($B1828)=3),VLOOKUP(VALUE(MID($B1828,2,2)),_309_Table2,MATCH(MID($B1828,1,1),_309_Table2_ColumnLookup,0),FALSE),
  IF($C1828="309 LCR SummaryA",OneYearSCR,IF($C1828="309 LCR SummaryB",UltimateSCR,IF(VALUE(LEFT($A1828,3))=309,VLOOKUP(VALUE(MID($B1828,2,1)),_309_Table2,MATCH(MID($B1828,1,1),_309_Table2_ColumnLookup,0),FALSE)
+N("309"),
  IF(VALUE(LEFT($A1828,3))=310,VLOOKUP(VALUE(MID($B1828,2,1)),_310_Table2,MATCH(MID($B1828,1,1),_310_Table2_ColumnLookup,0),FALSE)
+N("310"),
  IF(AND(VALUE(LEFT($A1828,3))=311,LEN($I1828)=4),VLOOKUP($I1828,_311_Table2,MATCH($B1828,_311_Table2_ColumnLookup,0),FALSE),
  IF(AND(VALUE(LEFT($A1828,3))=311,OR($B1828="I2",$B1828="J2",$B1828="K2",$B1828="L2")),VLOOKUP('311'!$G$58,_311_Table2,MATCH(MID($B1828,1,1),_311_Table2_ColumnLookup,0),FALSE),
  IF(AND(VALUE(LEFT($A1828,3))=311,RIGHT($B1828,5)="Total"),VLOOKUP('311'!$G$59,_311_Table2,MATCH(MID($B1828,1,1),_311_Table2_ColumnLookup,0),FALSE),
  IF(VALUE(LEFT($A1828,3))=311,VLOOKUP(VALUE(MID($B1828,2,1)),_311_Table2,MATCH(MID($B1828,1,1),_311_Table2_ColumnLookup,0),FALSE)
+N("311"),
  IF(AND(VALUE(LEFT($A1828,3))=312,LEFT($G1828,10)="Unincepted",$B1828="G "),VLOOKUP(" ULO",_312_Table2,MATCH('312'!$N$16,_312_Table2_ColumnLookup,0),FALSE),
  IF(AND(VALUE(LEFT($A1828,3))=312,LEFT($G1828,10)="Unincepted",$B1828="O "),VLOOKUP(" ULO",_312_Table2,MATCH('312'!$V$16,_312_Table2_ColumnLookup,0),FALSE),
  IF(AND(VALUE(LEFT($A1828,3))=312,LEFT($G1828,10)="Unincepted",$B1828="Q "),VLOOKUP(" ULO",_312_Table2,MATCH('312'!$X$16,_312_Table2_ColumnLookup,0),FALSE),
  IF(AND(VALUE(LEFT($A1828,3))=312,LEFT($G1828,10)="Unincepted"),VLOOKUP(" ULO",_312_Table2,MATCH(LEFT($B1828,1),_312_Table2_ColumnLookup,0),FALSE),
  IF(AND(VALUE(LEFT($A1828,3))=312,LEFT($G1828,5)="Total",$B1828="G "),VLOOKUP('312'!$F$80,_312_Table2,MATCH('312'!$N$16,_312_Table2_ColumnLookup,0),FALSE),
  IF(AND(VALUE(LEFT($A1828,3))=312,LEFT($G1828,5)="Total",$B1828="O "),VLOOKUP('312'!$F$80,_312_Table2,MATCH('312'!$V$16,_312_Table2_ColumnLookup,0),FALSE),
  IF(AND(VALUE(LEFT($A1828,3))=312,LEFT($G1828,5)="Total",$B1828="Q "),VLOOKUP('312'!$F$80,_312_Table2,MATCH('312'!$X$16,_312_Table2_ColumnLookup,0),FALSE),
  IF(AND(VALUE(LEFT($A1828,3))=312,LEFT($G1828,5)="Total"),VLOOKUP('312'!$F$80,_312_Table2,MATCH(LEFT($B1828,1),_312_Table2_ColumnLookup,0),FALSE),
  IF(AND(VALUE(LEFT($A1828,3))=312,LEN($I1828)=4,$B1828="G"),VLOOKUP($I1828,_312_Table2,MATCH('312'!$N$16,_312_Table2_ColumnLookup,0),FALSE),
  IF(AND(VALUE(LEFT($A1828,3))=312,LEN($I1828)=4,$B1828="O"),VLOOKUP($I1828,_312_Table2,MATCH('312'!$V$16,_312_Table2_ColumnLookup,0),FALSE),
  IF(AND(VALUE(LEFT($A1828,3))=312,LEN($I1828)=4,$B1828="Q"),VLOOKUP($I1828,_312_Table2,MATCH('312'!$X$16,_312_Table2_ColumnLookup,0),FALSE),
  IF(AND(VALUE(LEFT($A1828,3))=312,LEN($I1828)=4),VLOOKUP($I1828,_312_Table2,MATCH(LEFT($B1828,1),_312_Table2_ColumnLookup,0),FALSE)
+N("312"),
  IF(VALUE(LEFT($A1828,3))=313,VLOOKUP(VALUE(MID($B1828,2,1)),_313_Table2,MATCH(MID($B1828,1,1),_313_Table2_ColumnLookup,0),FALSE)
+N("313"),
  IF(AND(VALUE(LEFT($A1828,3))=314,LEN($B1828)=3),VLOOKUP(VALUE(MID($B1828,2,2)),_314_Table2,MATCH(MID($B1828,1,1),_314_Table2_ColumnLookup,0),FALSE),
  IF(VALUE(LEFT($A1828,3))=314,VLOOKUP(VALUE(MID($B1828,2,1)),_314_Table2,MATCH(MID($B1828,1,1),_314_Table2_ColumnLookup,0),FALSE)
+N("314"),
""))))))))))))))))))))))))</f>
        <v>#N/A</v>
      </c>
      <c r="F1828" s="238" t="e">
        <f>IF(AND(VALUE(LEFT($A1828,3))=309,LEN($B1828)=3),VLOOKUP(VALUE(MID($B1828,2,2)),_309_Table3,MATCH(MID($B1828,1,1),_309_Table3_ColumnLookup,0),FALSE),
  IF($C1828="309 LCR SummaryA",OneYearSCR,IF($C1828="309 LCR SummaryB",UltimateSCR,IF(VALUE(LEFT($A1828,3))=309,VLOOKUP(VALUE(MID($B1828,2,1)),_309_Table3,MATCH(MID($B1828,1,1),_309_Table3_ColumnLookup,0),FALSE)
+N("309"),
  IF(VALUE(LEFT($A1828,3))=310,VLOOKUP(VALUE(MID($B1828,2,1)),_310_Table3,MATCH(MID($B1828,1,1),_310_Table3_ColumnLookup,0),FALSE)
+N("310"),
  IF(AND(VALUE(LEFT($A1828,3))=311,LEN($I1828)=4),VLOOKUP($I1828,_311_Table3,MATCH($B1828,_311_Table3_ColumnLookup,0),FALSE),
  IF(AND(VALUE(LEFT($A1828,3))=311,OR($B1828="I2",$B1828="J2",$B1828="K2",$B1828="L2")),VLOOKUP('311'!$G$58,_311_Table3,MATCH(MID($B1828,1,1),_311_Table3_ColumnLookup,0),FALSE),
  IF(AND(VALUE(LEFT($A1828,3))=311,RIGHT($B1828,5)="Total"),VLOOKUP('311'!$G$59,_311_Table3,MATCH(MID($B1828,1,1),_311_Table3_ColumnLookup,0),FALSE),
  IF(VALUE(LEFT($A1828,3))=311,VLOOKUP(VALUE(MID($B1828,2,1)),_311_Table3,MATCH(MID($B1828,1,1),_311_Table3_ColumnLookup,0),FALSE)
+N("311"),
  IF(AND(VALUE(LEFT($A1828,3))=312,LEFT($G1828,10)="Unincepted",$B1828="G "),VLOOKUP(" ULO",_312_Table3,MATCH('312'!$N$16,_312_Table3_ColumnLookup,0),FALSE),
  IF(AND(VALUE(LEFT($A1828,3))=312,LEFT($G1828,10)="Unincepted",$B1828="O "),VLOOKUP(" ULO",_312_Table3,MATCH('312'!$V$16,_312_Table3_ColumnLookup,0),FALSE),
  IF(AND(VALUE(LEFT($A1828,3))=312,LEFT($G1828,10)="Unincepted",$B1828="Q "),VLOOKUP(" ULO",_312_Table3,MATCH('312'!$X$16,_312_Table3_ColumnLookup,0),FALSE),
  IF(AND(VALUE(LEFT($A1828,3))=312,LEFT($G1828,10)="Unincepted"),VLOOKUP(" ULO",_312_Table3,MATCH(LEFT($B1828,1),_312_Table3_ColumnLookup,0),FALSE),
  IF(AND(VALUE(LEFT($A1828,3))=312,LEFT($G1828,5)="Total",$B1828="G "),VLOOKUP('312'!$F$80,_312_Table3,MATCH('312'!$N$16,_312_Table3_ColumnLookup,0),FALSE),
  IF(AND(VALUE(LEFT($A1828,3))=312,LEFT($G1828,5)="Total",$B1828="O "),VLOOKUP('312'!$F$80,_312_Table3,MATCH('312'!$V$16,_312_Table3_ColumnLookup,0),FALSE),
  IF(AND(VALUE(LEFT($A1828,3))=312,LEFT($G1828,5)="Total",$B1828="Q "),VLOOKUP('312'!$F$80,_312_Table3,MATCH('312'!$X$16,_312_Table3_ColumnLookup,0),FALSE),
  IF(AND(VALUE(LEFT($A1828,3))=312,LEFT($G1828,5)="Total"),VLOOKUP('312'!$F$80,_312_Table3,MATCH(LEFT($B1828,1),_312_Table3_ColumnLookup,0),FALSE),
  IF(AND(VALUE(LEFT($A1828,3))=312,LEN($I1828)=4,$B1828="G"),VLOOKUP($I1828,_312_Table3,MATCH('312'!$N$16,_312_Table3_ColumnLookup,0),FALSE),
  IF(AND(VALUE(LEFT($A1828,3))=312,LEN($I1828)=4,$B1828="O"),VLOOKUP($I1828,_312_Table3,MATCH('312'!$V$16,_312_Table3_ColumnLookup,0),FALSE),
  IF(AND(VALUE(LEFT($A1828,3))=312,LEN($I1828)=4,$B1828="Q"),VLOOKUP($I1828,_312_Table3,MATCH('312'!$X$16,_312_Table3_ColumnLookup,0),FALSE),
  IF(AND(VALUE(LEFT($A1828,3))=312,LEN($I1828)=4),VLOOKUP($I1828,_312_Table3,MATCH(LEFT($B1828,1),_312_Table3_ColumnLookup,0),FALSE)
+N("312"),
  IF(VALUE(LEFT($A1828,3))=313,VLOOKUP(VALUE(MID($B1828,2,1)),_313_Table3,MATCH(MID($B1828,1,1),_313_Table3_ColumnLookup,0),FALSE)
+N("313"),
  IF(AND(VALUE(LEFT($A1828,3))=314,LEN($B1828)=3),VLOOKUP(VALUE(MID($B1828,2,2)),_314_Table3,MATCH(MID($B1828,1,1),_314_Table3_ColumnLookup,0),FALSE),
  IF(VALUE(LEFT($A1828,3))=314,VLOOKUP(VALUE(MID($B1828,2,1)),_314_Table3,MATCH(MID($B1828,1,1),_314_Table3_ColumnLookup,0),FALSE)
+N("314"),
""))))))))))))))))))))))))</f>
        <v>#N/A</v>
      </c>
      <c r="H1828" s="321" t="str">
        <f>IFERROR(
IF(ISERROR($D1828)=FALSE,$D1828,IF(ISERROR($E1828)=FALSE,$E1828,IF(ISERROR($F1828)=FALSE,$F1828
+N("012 checkboxes"),
IF(
IF(OR(LEFT($A1828,9)="Syndicate",LEFT($A1828,12)="NewSyndicate"),VLOOKUP($A1828,'012'!$J:$ZW,MATCH("Link to button",'012'!$J$1:$ZW$1,0),0)
+N("309 checkbox"),
IF($C1828="309 LCR Summary0",VLOOKUP("Notes990",'309'!$P:$ZZ,MATCH("Link to button",'309'!$P$1:$ZZ$1,0),0)
+N("313 checkboxes"),
IF($C1828="313 Financial Information0LcmVsScr",IF($C1828="309 LCR Summary0",VLOOKUP("LcmVsScr",'309'!$N:$ZZ,MATCH("Link to button",'309'!$N$1:$ZZ$1,0),0),
IF($C1828="313 Financial Information0LcrDocAttached",IF($C1828="309 LCR Summary0",VLOOKUP("LcrDocAttached",'309'!$N:$ZZ,MATCH("Link to button",'309'!$N$1:$ZZ$1,0),
0)))))))=1,TRUE,FALSE)
))),"")</f>
        <v/>
      </c>
    </row>
    <row r="1829" spans="1:8">
      <c r="A1829" s="237" t="e">
        <f>VLOOKUP($G1829,CSVLookups!$B:$R,MATCH(A$1,CSVLookups!$B$1:$R$1,0),FALSE)</f>
        <v>#N/A</v>
      </c>
      <c r="B1829" s="237" t="e">
        <f>VLOOKUP($G1829,CSVLookups!$B:$R,MATCH(B$1,CSVLookups!$B$1:$R$1,0),FALSE)</f>
        <v>#N/A</v>
      </c>
      <c r="C1829" s="238" t="e">
        <f t="shared" si="29"/>
        <v>#N/A</v>
      </c>
      <c r="D1829" s="238" t="e">
        <f>IF(AND(VALUE(LEFT($A1829,3))=309,LEN($B1829)=3),VLOOKUP(VALUE(MID($B1829,2,2)),_309_Table1,MATCH(MID($B1829,1,1),_309_Table1_ColumnLookup,0),FALSE),
  IF($C1829="309 LCR SummaryA",OneYearSCR,IF($C1829="309 LCR SummaryB",UltimateSCR,IF(VALUE(LEFT($A1829,3))=309,VLOOKUP(VALUE(MID($B1829,2,1)),_309_Table1,MATCH(MID($B1829,1,1),_309_Table1_ColumnLookup,0),FALSE)
+N("309"),
  IF(VALUE(LEFT($A1829,3))=310,VLOOKUP(VALUE(MID($B1829,2,1)),_310_Table1,MATCH(MID($B1829,1,1),_310_Table1_ColumnLookup,0),FALSE)
+N("310"),
  IF(AND(VALUE(LEFT($A1829,3))=311,LEN($I1829)=4),VLOOKUP($I1829,_311_Table1,MATCH($B1829,_311_Table1_ColumnLookup,0),FALSE),
  IF(AND(VALUE(LEFT($A1829,3))=311,OR($B1829="I2",$B1829="J2",$B1829="K2",$B1829="L2")),VLOOKUP('311'!$G$58,_311_Table1,MATCH(MID($B1829,1,1),_311_Table1_ColumnLookup,0),FALSE),
  IF(AND(VALUE(LEFT($A1829,3))=311,RIGHT($B1829,5)="Total"),VLOOKUP('311'!$G$59,_311_Table1,MATCH(MID($B1829,1,1),_311_Table1_ColumnLookup,0),FALSE),
  IF(VALUE(LEFT($A1829,3))=311,VLOOKUP(VALUE(MID($B1829,2,1)),_311_Table1,MATCH(MID($B1829,1,1),_311_Table1_ColumnLookup,0),FALSE)
+N("311"),
  IF(AND(VALUE(LEFT($A1829,3))=312,LEFT($G1829,10)="Unincepted",$B1829="G "),VLOOKUP(" ULO",_312_Table1,MATCH('312'!$N$16,_312_Table1_ColumnLookup,0),FALSE),
  IF(AND(VALUE(LEFT($A1829,3))=312,LEFT($G1829,10)="Unincepted",$B1829="O "),VLOOKUP(" ULO",_312_Table1,MATCH('312'!$V$16,_312_Table1_ColumnLookup,0),FALSE),
  IF(AND(VALUE(LEFT($A1829,3))=312,LEFT($G1829,10)="Unincepted",$B1829="Q "),VLOOKUP(" ULO",_312_Table1,MATCH('312'!$X$16,_312_Table1_ColumnLookup,0),FALSE),
  IF(AND(VALUE(LEFT($A1829,3))=312,LEFT($G1829,10)="Unincepted"),VLOOKUP(" ULO",_312_Table1,MATCH(LEFT($B1829,1),_312_Table1_ColumnLookup,0),FALSE),
  IF(AND(VALUE(LEFT($A1829,3))=312,LEFT($G1829,5)="Total",$B1829="G "),VLOOKUP('312'!$F$80,_312_Table1,MATCH('312'!$N$16,_312_Table1_ColumnLookup,0),FALSE),
  IF(AND(VALUE(LEFT($A1829,3))=312,LEFT($G1829,5)="Total",$B1829="O "),VLOOKUP('312'!$F$80,_312_Table1,MATCH('312'!$V$16,_312_Table1_ColumnLookup,0),FALSE),
  IF(AND(VALUE(LEFT($A1829,3))=312,LEFT($G1829,5)="Total",$B1829="Q "),VLOOKUP('312'!$F$80,_312_Table1,MATCH('312'!$X$16,_312_Table1_ColumnLookup,0),FALSE),
  IF(AND(VALUE(LEFT($A1829,3))=312,LEFT($G1829,5)="Total"),VLOOKUP('312'!$F$80,_312_Table1,MATCH(LEFT($B1829,1),_312_Table1_ColumnLookup,0),FALSE),
  IF(AND(VALUE(LEFT($A1829,3))=312,LEN($I1829)=4,$B1829="G"),VLOOKUP($I1829,_312_Table1,MATCH('312'!$N$16,_312_Table1_ColumnLookup,0),FALSE),
  IF(AND(VALUE(LEFT($A1829,3))=312,LEN($I1829)=4,$B1829="O"),VLOOKUP($I1829,_312_Table1,MATCH('312'!$V$16,_312_Table1_ColumnLookup,0),FALSE),
  IF(AND(VALUE(LEFT($A1829,3))=312,LEN($I1829)=4,$B1829="Q"),VLOOKUP($I1829,_312_Table1,MATCH('312'!$X$16,_312_Table1_ColumnLookup,0),FALSE),
  IF(AND(VALUE(LEFT($A1829,3))=312,LEN($I1829)=4),VLOOKUP($I1829,_312_Table1,MATCH(LEFT($B1829,1),_312_Table1_ColumnLookup,0),FALSE)
+N("312"),
  IF(VALUE(LEFT($A1829,3))=313,VLOOKUP(VALUE(MID($B1829,2,1)),_313_Table1,MATCH(MID($B1829,1,1),_313_Table1_ColumnLookup,0),FALSE)
+N("313"),
  IF(AND(VALUE(LEFT($A1829,3))=314,LEN($B1829)=3),VLOOKUP(VALUE(MID($B1829,2,2)),_314_Table1,MATCH(MID($B1829,1,1),_314_Table1_ColumnLookup,0),FALSE),
  IF(VALUE(LEFT($A1829,3))=314,VLOOKUP(VALUE(MID($B1829,2,1)),_314_Table1,MATCH(MID($B1829,1,1),_314_Table1_ColumnLookup,0),FALSE)
+N("314"),
""))))))))))))))))))))))))</f>
        <v>#N/A</v>
      </c>
      <c r="E1829" s="238" t="e">
        <f>IF(AND(VALUE(LEFT($A1829,3))=309,LEN($B1829)=3),VLOOKUP(VALUE(MID($B1829,2,2)),_309_Table2,MATCH(MID($B1829,1,1),_309_Table2_ColumnLookup,0),FALSE),
  IF($C1829="309 LCR SummaryA",OneYearSCR,IF($C1829="309 LCR SummaryB",UltimateSCR,IF(VALUE(LEFT($A1829,3))=309,VLOOKUP(VALUE(MID($B1829,2,1)),_309_Table2,MATCH(MID($B1829,1,1),_309_Table2_ColumnLookup,0),FALSE)
+N("309"),
  IF(VALUE(LEFT($A1829,3))=310,VLOOKUP(VALUE(MID($B1829,2,1)),_310_Table2,MATCH(MID($B1829,1,1),_310_Table2_ColumnLookup,0),FALSE)
+N("310"),
  IF(AND(VALUE(LEFT($A1829,3))=311,LEN($I1829)=4),VLOOKUP($I1829,_311_Table2,MATCH($B1829,_311_Table2_ColumnLookup,0),FALSE),
  IF(AND(VALUE(LEFT($A1829,3))=311,OR($B1829="I2",$B1829="J2",$B1829="K2",$B1829="L2")),VLOOKUP('311'!$G$58,_311_Table2,MATCH(MID($B1829,1,1),_311_Table2_ColumnLookup,0),FALSE),
  IF(AND(VALUE(LEFT($A1829,3))=311,RIGHT($B1829,5)="Total"),VLOOKUP('311'!$G$59,_311_Table2,MATCH(MID($B1829,1,1),_311_Table2_ColumnLookup,0),FALSE),
  IF(VALUE(LEFT($A1829,3))=311,VLOOKUP(VALUE(MID($B1829,2,1)),_311_Table2,MATCH(MID($B1829,1,1),_311_Table2_ColumnLookup,0),FALSE)
+N("311"),
  IF(AND(VALUE(LEFT($A1829,3))=312,LEFT($G1829,10)="Unincepted",$B1829="G "),VLOOKUP(" ULO",_312_Table2,MATCH('312'!$N$16,_312_Table2_ColumnLookup,0),FALSE),
  IF(AND(VALUE(LEFT($A1829,3))=312,LEFT($G1829,10)="Unincepted",$B1829="O "),VLOOKUP(" ULO",_312_Table2,MATCH('312'!$V$16,_312_Table2_ColumnLookup,0),FALSE),
  IF(AND(VALUE(LEFT($A1829,3))=312,LEFT($G1829,10)="Unincepted",$B1829="Q "),VLOOKUP(" ULO",_312_Table2,MATCH('312'!$X$16,_312_Table2_ColumnLookup,0),FALSE),
  IF(AND(VALUE(LEFT($A1829,3))=312,LEFT($G1829,10)="Unincepted"),VLOOKUP(" ULO",_312_Table2,MATCH(LEFT($B1829,1),_312_Table2_ColumnLookup,0),FALSE),
  IF(AND(VALUE(LEFT($A1829,3))=312,LEFT($G1829,5)="Total",$B1829="G "),VLOOKUP('312'!$F$80,_312_Table2,MATCH('312'!$N$16,_312_Table2_ColumnLookup,0),FALSE),
  IF(AND(VALUE(LEFT($A1829,3))=312,LEFT($G1829,5)="Total",$B1829="O "),VLOOKUP('312'!$F$80,_312_Table2,MATCH('312'!$V$16,_312_Table2_ColumnLookup,0),FALSE),
  IF(AND(VALUE(LEFT($A1829,3))=312,LEFT($G1829,5)="Total",$B1829="Q "),VLOOKUP('312'!$F$80,_312_Table2,MATCH('312'!$X$16,_312_Table2_ColumnLookup,0),FALSE),
  IF(AND(VALUE(LEFT($A1829,3))=312,LEFT($G1829,5)="Total"),VLOOKUP('312'!$F$80,_312_Table2,MATCH(LEFT($B1829,1),_312_Table2_ColumnLookup,0),FALSE),
  IF(AND(VALUE(LEFT($A1829,3))=312,LEN($I1829)=4,$B1829="G"),VLOOKUP($I1829,_312_Table2,MATCH('312'!$N$16,_312_Table2_ColumnLookup,0),FALSE),
  IF(AND(VALUE(LEFT($A1829,3))=312,LEN($I1829)=4,$B1829="O"),VLOOKUP($I1829,_312_Table2,MATCH('312'!$V$16,_312_Table2_ColumnLookup,0),FALSE),
  IF(AND(VALUE(LEFT($A1829,3))=312,LEN($I1829)=4,$B1829="Q"),VLOOKUP($I1829,_312_Table2,MATCH('312'!$X$16,_312_Table2_ColumnLookup,0),FALSE),
  IF(AND(VALUE(LEFT($A1829,3))=312,LEN($I1829)=4),VLOOKUP($I1829,_312_Table2,MATCH(LEFT($B1829,1),_312_Table2_ColumnLookup,0),FALSE)
+N("312"),
  IF(VALUE(LEFT($A1829,3))=313,VLOOKUP(VALUE(MID($B1829,2,1)),_313_Table2,MATCH(MID($B1829,1,1),_313_Table2_ColumnLookup,0),FALSE)
+N("313"),
  IF(AND(VALUE(LEFT($A1829,3))=314,LEN($B1829)=3),VLOOKUP(VALUE(MID($B1829,2,2)),_314_Table2,MATCH(MID($B1829,1,1),_314_Table2_ColumnLookup,0),FALSE),
  IF(VALUE(LEFT($A1829,3))=314,VLOOKUP(VALUE(MID($B1829,2,1)),_314_Table2,MATCH(MID($B1829,1,1),_314_Table2_ColumnLookup,0),FALSE)
+N("314"),
""))))))))))))))))))))))))</f>
        <v>#N/A</v>
      </c>
      <c r="F1829" s="238" t="e">
        <f>IF(AND(VALUE(LEFT($A1829,3))=309,LEN($B1829)=3),VLOOKUP(VALUE(MID($B1829,2,2)),_309_Table3,MATCH(MID($B1829,1,1),_309_Table3_ColumnLookup,0),FALSE),
  IF($C1829="309 LCR SummaryA",OneYearSCR,IF($C1829="309 LCR SummaryB",UltimateSCR,IF(VALUE(LEFT($A1829,3))=309,VLOOKUP(VALUE(MID($B1829,2,1)),_309_Table3,MATCH(MID($B1829,1,1),_309_Table3_ColumnLookup,0),FALSE)
+N("309"),
  IF(VALUE(LEFT($A1829,3))=310,VLOOKUP(VALUE(MID($B1829,2,1)),_310_Table3,MATCH(MID($B1829,1,1),_310_Table3_ColumnLookup,0),FALSE)
+N("310"),
  IF(AND(VALUE(LEFT($A1829,3))=311,LEN($I1829)=4),VLOOKUP($I1829,_311_Table3,MATCH($B1829,_311_Table3_ColumnLookup,0),FALSE),
  IF(AND(VALUE(LEFT($A1829,3))=311,OR($B1829="I2",$B1829="J2",$B1829="K2",$B1829="L2")),VLOOKUP('311'!$G$58,_311_Table3,MATCH(MID($B1829,1,1),_311_Table3_ColumnLookup,0),FALSE),
  IF(AND(VALUE(LEFT($A1829,3))=311,RIGHT($B1829,5)="Total"),VLOOKUP('311'!$G$59,_311_Table3,MATCH(MID($B1829,1,1),_311_Table3_ColumnLookup,0),FALSE),
  IF(VALUE(LEFT($A1829,3))=311,VLOOKUP(VALUE(MID($B1829,2,1)),_311_Table3,MATCH(MID($B1829,1,1),_311_Table3_ColumnLookup,0),FALSE)
+N("311"),
  IF(AND(VALUE(LEFT($A1829,3))=312,LEFT($G1829,10)="Unincepted",$B1829="G "),VLOOKUP(" ULO",_312_Table3,MATCH('312'!$N$16,_312_Table3_ColumnLookup,0),FALSE),
  IF(AND(VALUE(LEFT($A1829,3))=312,LEFT($G1829,10)="Unincepted",$B1829="O "),VLOOKUP(" ULO",_312_Table3,MATCH('312'!$V$16,_312_Table3_ColumnLookup,0),FALSE),
  IF(AND(VALUE(LEFT($A1829,3))=312,LEFT($G1829,10)="Unincepted",$B1829="Q "),VLOOKUP(" ULO",_312_Table3,MATCH('312'!$X$16,_312_Table3_ColumnLookup,0),FALSE),
  IF(AND(VALUE(LEFT($A1829,3))=312,LEFT($G1829,10)="Unincepted"),VLOOKUP(" ULO",_312_Table3,MATCH(LEFT($B1829,1),_312_Table3_ColumnLookup,0),FALSE),
  IF(AND(VALUE(LEFT($A1829,3))=312,LEFT($G1829,5)="Total",$B1829="G "),VLOOKUP('312'!$F$80,_312_Table3,MATCH('312'!$N$16,_312_Table3_ColumnLookup,0),FALSE),
  IF(AND(VALUE(LEFT($A1829,3))=312,LEFT($G1829,5)="Total",$B1829="O "),VLOOKUP('312'!$F$80,_312_Table3,MATCH('312'!$V$16,_312_Table3_ColumnLookup,0),FALSE),
  IF(AND(VALUE(LEFT($A1829,3))=312,LEFT($G1829,5)="Total",$B1829="Q "),VLOOKUP('312'!$F$80,_312_Table3,MATCH('312'!$X$16,_312_Table3_ColumnLookup,0),FALSE),
  IF(AND(VALUE(LEFT($A1829,3))=312,LEFT($G1829,5)="Total"),VLOOKUP('312'!$F$80,_312_Table3,MATCH(LEFT($B1829,1),_312_Table3_ColumnLookup,0),FALSE),
  IF(AND(VALUE(LEFT($A1829,3))=312,LEN($I1829)=4,$B1829="G"),VLOOKUP($I1829,_312_Table3,MATCH('312'!$N$16,_312_Table3_ColumnLookup,0),FALSE),
  IF(AND(VALUE(LEFT($A1829,3))=312,LEN($I1829)=4,$B1829="O"),VLOOKUP($I1829,_312_Table3,MATCH('312'!$V$16,_312_Table3_ColumnLookup,0),FALSE),
  IF(AND(VALUE(LEFT($A1829,3))=312,LEN($I1829)=4,$B1829="Q"),VLOOKUP($I1829,_312_Table3,MATCH('312'!$X$16,_312_Table3_ColumnLookup,0),FALSE),
  IF(AND(VALUE(LEFT($A1829,3))=312,LEN($I1829)=4),VLOOKUP($I1829,_312_Table3,MATCH(LEFT($B1829,1),_312_Table3_ColumnLookup,0),FALSE)
+N("312"),
  IF(VALUE(LEFT($A1829,3))=313,VLOOKUP(VALUE(MID($B1829,2,1)),_313_Table3,MATCH(MID($B1829,1,1),_313_Table3_ColumnLookup,0),FALSE)
+N("313"),
  IF(AND(VALUE(LEFT($A1829,3))=314,LEN($B1829)=3),VLOOKUP(VALUE(MID($B1829,2,2)),_314_Table3,MATCH(MID($B1829,1,1),_314_Table3_ColumnLookup,0),FALSE),
  IF(VALUE(LEFT($A1829,3))=314,VLOOKUP(VALUE(MID($B1829,2,1)),_314_Table3,MATCH(MID($B1829,1,1),_314_Table3_ColumnLookup,0),FALSE)
+N("314"),
""))))))))))))))))))))))))</f>
        <v>#N/A</v>
      </c>
      <c r="H1829" s="321" t="str">
        <f>IFERROR(
IF(ISERROR($D1829)=FALSE,$D1829,IF(ISERROR($E1829)=FALSE,$E1829,IF(ISERROR($F1829)=FALSE,$F1829
+N("012 checkboxes"),
IF(
IF(OR(LEFT($A1829,9)="Syndicate",LEFT($A1829,12)="NewSyndicate"),VLOOKUP($A1829,'012'!$J:$ZW,MATCH("Link to button",'012'!$J$1:$ZW$1,0),0)
+N("309 checkbox"),
IF($C1829="309 LCR Summary0",VLOOKUP("Notes990",'309'!$P:$ZZ,MATCH("Link to button",'309'!$P$1:$ZZ$1,0),0)
+N("313 checkboxes"),
IF($C1829="313 Financial Information0LcmVsScr",IF($C1829="309 LCR Summary0",VLOOKUP("LcmVsScr",'309'!$N:$ZZ,MATCH("Link to button",'309'!$N$1:$ZZ$1,0),0),
IF($C1829="313 Financial Information0LcrDocAttached",IF($C1829="309 LCR Summary0",VLOOKUP("LcrDocAttached",'309'!$N:$ZZ,MATCH("Link to button",'309'!$N$1:$ZZ$1,0),
0)))))))=1,TRUE,FALSE)
))),"")</f>
        <v/>
      </c>
    </row>
    <row r="1830" spans="1:8">
      <c r="A1830" s="237" t="e">
        <f>VLOOKUP($G1830,CSVLookups!$B:$R,MATCH(A$1,CSVLookups!$B$1:$R$1,0),FALSE)</f>
        <v>#N/A</v>
      </c>
      <c r="B1830" s="237" t="e">
        <f>VLOOKUP($G1830,CSVLookups!$B:$R,MATCH(B$1,CSVLookups!$B$1:$R$1,0),FALSE)</f>
        <v>#N/A</v>
      </c>
      <c r="C1830" s="238" t="e">
        <f t="shared" si="29"/>
        <v>#N/A</v>
      </c>
      <c r="D1830" s="238" t="e">
        <f>IF(AND(VALUE(LEFT($A1830,3))=309,LEN($B1830)=3),VLOOKUP(VALUE(MID($B1830,2,2)),_309_Table1,MATCH(MID($B1830,1,1),_309_Table1_ColumnLookup,0),FALSE),
  IF($C1830="309 LCR SummaryA",OneYearSCR,IF($C1830="309 LCR SummaryB",UltimateSCR,IF(VALUE(LEFT($A1830,3))=309,VLOOKUP(VALUE(MID($B1830,2,1)),_309_Table1,MATCH(MID($B1830,1,1),_309_Table1_ColumnLookup,0),FALSE)
+N("309"),
  IF(VALUE(LEFT($A1830,3))=310,VLOOKUP(VALUE(MID($B1830,2,1)),_310_Table1,MATCH(MID($B1830,1,1),_310_Table1_ColumnLookup,0),FALSE)
+N("310"),
  IF(AND(VALUE(LEFT($A1830,3))=311,LEN($I1830)=4),VLOOKUP($I1830,_311_Table1,MATCH($B1830,_311_Table1_ColumnLookup,0),FALSE),
  IF(AND(VALUE(LEFT($A1830,3))=311,OR($B1830="I2",$B1830="J2",$B1830="K2",$B1830="L2")),VLOOKUP('311'!$G$58,_311_Table1,MATCH(MID($B1830,1,1),_311_Table1_ColumnLookup,0),FALSE),
  IF(AND(VALUE(LEFT($A1830,3))=311,RIGHT($B1830,5)="Total"),VLOOKUP('311'!$G$59,_311_Table1,MATCH(MID($B1830,1,1),_311_Table1_ColumnLookup,0),FALSE),
  IF(VALUE(LEFT($A1830,3))=311,VLOOKUP(VALUE(MID($B1830,2,1)),_311_Table1,MATCH(MID($B1830,1,1),_311_Table1_ColumnLookup,0),FALSE)
+N("311"),
  IF(AND(VALUE(LEFT($A1830,3))=312,LEFT($G1830,10)="Unincepted",$B1830="G "),VLOOKUP(" ULO",_312_Table1,MATCH('312'!$N$16,_312_Table1_ColumnLookup,0),FALSE),
  IF(AND(VALUE(LEFT($A1830,3))=312,LEFT($G1830,10)="Unincepted",$B1830="O "),VLOOKUP(" ULO",_312_Table1,MATCH('312'!$V$16,_312_Table1_ColumnLookup,0),FALSE),
  IF(AND(VALUE(LEFT($A1830,3))=312,LEFT($G1830,10)="Unincepted",$B1830="Q "),VLOOKUP(" ULO",_312_Table1,MATCH('312'!$X$16,_312_Table1_ColumnLookup,0),FALSE),
  IF(AND(VALUE(LEFT($A1830,3))=312,LEFT($G1830,10)="Unincepted"),VLOOKUP(" ULO",_312_Table1,MATCH(LEFT($B1830,1),_312_Table1_ColumnLookup,0),FALSE),
  IF(AND(VALUE(LEFT($A1830,3))=312,LEFT($G1830,5)="Total",$B1830="G "),VLOOKUP('312'!$F$80,_312_Table1,MATCH('312'!$N$16,_312_Table1_ColumnLookup,0),FALSE),
  IF(AND(VALUE(LEFT($A1830,3))=312,LEFT($G1830,5)="Total",$B1830="O "),VLOOKUP('312'!$F$80,_312_Table1,MATCH('312'!$V$16,_312_Table1_ColumnLookup,0),FALSE),
  IF(AND(VALUE(LEFT($A1830,3))=312,LEFT($G1830,5)="Total",$B1830="Q "),VLOOKUP('312'!$F$80,_312_Table1,MATCH('312'!$X$16,_312_Table1_ColumnLookup,0),FALSE),
  IF(AND(VALUE(LEFT($A1830,3))=312,LEFT($G1830,5)="Total"),VLOOKUP('312'!$F$80,_312_Table1,MATCH(LEFT($B1830,1),_312_Table1_ColumnLookup,0),FALSE),
  IF(AND(VALUE(LEFT($A1830,3))=312,LEN($I1830)=4,$B1830="G"),VLOOKUP($I1830,_312_Table1,MATCH('312'!$N$16,_312_Table1_ColumnLookup,0),FALSE),
  IF(AND(VALUE(LEFT($A1830,3))=312,LEN($I1830)=4,$B1830="O"),VLOOKUP($I1830,_312_Table1,MATCH('312'!$V$16,_312_Table1_ColumnLookup,0),FALSE),
  IF(AND(VALUE(LEFT($A1830,3))=312,LEN($I1830)=4,$B1830="Q"),VLOOKUP($I1830,_312_Table1,MATCH('312'!$X$16,_312_Table1_ColumnLookup,0),FALSE),
  IF(AND(VALUE(LEFT($A1830,3))=312,LEN($I1830)=4),VLOOKUP($I1830,_312_Table1,MATCH(LEFT($B1830,1),_312_Table1_ColumnLookup,0),FALSE)
+N("312"),
  IF(VALUE(LEFT($A1830,3))=313,VLOOKUP(VALUE(MID($B1830,2,1)),_313_Table1,MATCH(MID($B1830,1,1),_313_Table1_ColumnLookup,0),FALSE)
+N("313"),
  IF(AND(VALUE(LEFT($A1830,3))=314,LEN($B1830)=3),VLOOKUP(VALUE(MID($B1830,2,2)),_314_Table1,MATCH(MID($B1830,1,1),_314_Table1_ColumnLookup,0),FALSE),
  IF(VALUE(LEFT($A1830,3))=314,VLOOKUP(VALUE(MID($B1830,2,1)),_314_Table1,MATCH(MID($B1830,1,1),_314_Table1_ColumnLookup,0),FALSE)
+N("314"),
""))))))))))))))))))))))))</f>
        <v>#N/A</v>
      </c>
      <c r="E1830" s="238" t="e">
        <f>IF(AND(VALUE(LEFT($A1830,3))=309,LEN($B1830)=3),VLOOKUP(VALUE(MID($B1830,2,2)),_309_Table2,MATCH(MID($B1830,1,1),_309_Table2_ColumnLookup,0),FALSE),
  IF($C1830="309 LCR SummaryA",OneYearSCR,IF($C1830="309 LCR SummaryB",UltimateSCR,IF(VALUE(LEFT($A1830,3))=309,VLOOKUP(VALUE(MID($B1830,2,1)),_309_Table2,MATCH(MID($B1830,1,1),_309_Table2_ColumnLookup,0),FALSE)
+N("309"),
  IF(VALUE(LEFT($A1830,3))=310,VLOOKUP(VALUE(MID($B1830,2,1)),_310_Table2,MATCH(MID($B1830,1,1),_310_Table2_ColumnLookup,0),FALSE)
+N("310"),
  IF(AND(VALUE(LEFT($A1830,3))=311,LEN($I1830)=4),VLOOKUP($I1830,_311_Table2,MATCH($B1830,_311_Table2_ColumnLookup,0),FALSE),
  IF(AND(VALUE(LEFT($A1830,3))=311,OR($B1830="I2",$B1830="J2",$B1830="K2",$B1830="L2")),VLOOKUP('311'!$G$58,_311_Table2,MATCH(MID($B1830,1,1),_311_Table2_ColumnLookup,0),FALSE),
  IF(AND(VALUE(LEFT($A1830,3))=311,RIGHT($B1830,5)="Total"),VLOOKUP('311'!$G$59,_311_Table2,MATCH(MID($B1830,1,1),_311_Table2_ColumnLookup,0),FALSE),
  IF(VALUE(LEFT($A1830,3))=311,VLOOKUP(VALUE(MID($B1830,2,1)),_311_Table2,MATCH(MID($B1830,1,1),_311_Table2_ColumnLookup,0),FALSE)
+N("311"),
  IF(AND(VALUE(LEFT($A1830,3))=312,LEFT($G1830,10)="Unincepted",$B1830="G "),VLOOKUP(" ULO",_312_Table2,MATCH('312'!$N$16,_312_Table2_ColumnLookup,0),FALSE),
  IF(AND(VALUE(LEFT($A1830,3))=312,LEFT($G1830,10)="Unincepted",$B1830="O "),VLOOKUP(" ULO",_312_Table2,MATCH('312'!$V$16,_312_Table2_ColumnLookup,0),FALSE),
  IF(AND(VALUE(LEFT($A1830,3))=312,LEFT($G1830,10)="Unincepted",$B1830="Q "),VLOOKUP(" ULO",_312_Table2,MATCH('312'!$X$16,_312_Table2_ColumnLookup,0),FALSE),
  IF(AND(VALUE(LEFT($A1830,3))=312,LEFT($G1830,10)="Unincepted"),VLOOKUP(" ULO",_312_Table2,MATCH(LEFT($B1830,1),_312_Table2_ColumnLookup,0),FALSE),
  IF(AND(VALUE(LEFT($A1830,3))=312,LEFT($G1830,5)="Total",$B1830="G "),VLOOKUP('312'!$F$80,_312_Table2,MATCH('312'!$N$16,_312_Table2_ColumnLookup,0),FALSE),
  IF(AND(VALUE(LEFT($A1830,3))=312,LEFT($G1830,5)="Total",$B1830="O "),VLOOKUP('312'!$F$80,_312_Table2,MATCH('312'!$V$16,_312_Table2_ColumnLookup,0),FALSE),
  IF(AND(VALUE(LEFT($A1830,3))=312,LEFT($G1830,5)="Total",$B1830="Q "),VLOOKUP('312'!$F$80,_312_Table2,MATCH('312'!$X$16,_312_Table2_ColumnLookup,0),FALSE),
  IF(AND(VALUE(LEFT($A1830,3))=312,LEFT($G1830,5)="Total"),VLOOKUP('312'!$F$80,_312_Table2,MATCH(LEFT($B1830,1),_312_Table2_ColumnLookup,0),FALSE),
  IF(AND(VALUE(LEFT($A1830,3))=312,LEN($I1830)=4,$B1830="G"),VLOOKUP($I1830,_312_Table2,MATCH('312'!$N$16,_312_Table2_ColumnLookup,0),FALSE),
  IF(AND(VALUE(LEFT($A1830,3))=312,LEN($I1830)=4,$B1830="O"),VLOOKUP($I1830,_312_Table2,MATCH('312'!$V$16,_312_Table2_ColumnLookup,0),FALSE),
  IF(AND(VALUE(LEFT($A1830,3))=312,LEN($I1830)=4,$B1830="Q"),VLOOKUP($I1830,_312_Table2,MATCH('312'!$X$16,_312_Table2_ColumnLookup,0),FALSE),
  IF(AND(VALUE(LEFT($A1830,3))=312,LEN($I1830)=4),VLOOKUP($I1830,_312_Table2,MATCH(LEFT($B1830,1),_312_Table2_ColumnLookup,0),FALSE)
+N("312"),
  IF(VALUE(LEFT($A1830,3))=313,VLOOKUP(VALUE(MID($B1830,2,1)),_313_Table2,MATCH(MID($B1830,1,1),_313_Table2_ColumnLookup,0),FALSE)
+N("313"),
  IF(AND(VALUE(LEFT($A1830,3))=314,LEN($B1830)=3),VLOOKUP(VALUE(MID($B1830,2,2)),_314_Table2,MATCH(MID($B1830,1,1),_314_Table2_ColumnLookup,0),FALSE),
  IF(VALUE(LEFT($A1830,3))=314,VLOOKUP(VALUE(MID($B1830,2,1)),_314_Table2,MATCH(MID($B1830,1,1),_314_Table2_ColumnLookup,0),FALSE)
+N("314"),
""))))))))))))))))))))))))</f>
        <v>#N/A</v>
      </c>
      <c r="F1830" s="238" t="e">
        <f>IF(AND(VALUE(LEFT($A1830,3))=309,LEN($B1830)=3),VLOOKUP(VALUE(MID($B1830,2,2)),_309_Table3,MATCH(MID($B1830,1,1),_309_Table3_ColumnLookup,0),FALSE),
  IF($C1830="309 LCR SummaryA",OneYearSCR,IF($C1830="309 LCR SummaryB",UltimateSCR,IF(VALUE(LEFT($A1830,3))=309,VLOOKUP(VALUE(MID($B1830,2,1)),_309_Table3,MATCH(MID($B1830,1,1),_309_Table3_ColumnLookup,0),FALSE)
+N("309"),
  IF(VALUE(LEFT($A1830,3))=310,VLOOKUP(VALUE(MID($B1830,2,1)),_310_Table3,MATCH(MID($B1830,1,1),_310_Table3_ColumnLookup,0),FALSE)
+N("310"),
  IF(AND(VALUE(LEFT($A1830,3))=311,LEN($I1830)=4),VLOOKUP($I1830,_311_Table3,MATCH($B1830,_311_Table3_ColumnLookup,0),FALSE),
  IF(AND(VALUE(LEFT($A1830,3))=311,OR($B1830="I2",$B1830="J2",$B1830="K2",$B1830="L2")),VLOOKUP('311'!$G$58,_311_Table3,MATCH(MID($B1830,1,1),_311_Table3_ColumnLookup,0),FALSE),
  IF(AND(VALUE(LEFT($A1830,3))=311,RIGHT($B1830,5)="Total"),VLOOKUP('311'!$G$59,_311_Table3,MATCH(MID($B1830,1,1),_311_Table3_ColumnLookup,0),FALSE),
  IF(VALUE(LEFT($A1830,3))=311,VLOOKUP(VALUE(MID($B1830,2,1)),_311_Table3,MATCH(MID($B1830,1,1),_311_Table3_ColumnLookup,0),FALSE)
+N("311"),
  IF(AND(VALUE(LEFT($A1830,3))=312,LEFT($G1830,10)="Unincepted",$B1830="G "),VLOOKUP(" ULO",_312_Table3,MATCH('312'!$N$16,_312_Table3_ColumnLookup,0),FALSE),
  IF(AND(VALUE(LEFT($A1830,3))=312,LEFT($G1830,10)="Unincepted",$B1830="O "),VLOOKUP(" ULO",_312_Table3,MATCH('312'!$V$16,_312_Table3_ColumnLookup,0),FALSE),
  IF(AND(VALUE(LEFT($A1830,3))=312,LEFT($G1830,10)="Unincepted",$B1830="Q "),VLOOKUP(" ULO",_312_Table3,MATCH('312'!$X$16,_312_Table3_ColumnLookup,0),FALSE),
  IF(AND(VALUE(LEFT($A1830,3))=312,LEFT($G1830,10)="Unincepted"),VLOOKUP(" ULO",_312_Table3,MATCH(LEFT($B1830,1),_312_Table3_ColumnLookup,0),FALSE),
  IF(AND(VALUE(LEFT($A1830,3))=312,LEFT($G1830,5)="Total",$B1830="G "),VLOOKUP('312'!$F$80,_312_Table3,MATCH('312'!$N$16,_312_Table3_ColumnLookup,0),FALSE),
  IF(AND(VALUE(LEFT($A1830,3))=312,LEFT($G1830,5)="Total",$B1830="O "),VLOOKUP('312'!$F$80,_312_Table3,MATCH('312'!$V$16,_312_Table3_ColumnLookup,0),FALSE),
  IF(AND(VALUE(LEFT($A1830,3))=312,LEFT($G1830,5)="Total",$B1830="Q "),VLOOKUP('312'!$F$80,_312_Table3,MATCH('312'!$X$16,_312_Table3_ColumnLookup,0),FALSE),
  IF(AND(VALUE(LEFT($A1830,3))=312,LEFT($G1830,5)="Total"),VLOOKUP('312'!$F$80,_312_Table3,MATCH(LEFT($B1830,1),_312_Table3_ColumnLookup,0),FALSE),
  IF(AND(VALUE(LEFT($A1830,3))=312,LEN($I1830)=4,$B1830="G"),VLOOKUP($I1830,_312_Table3,MATCH('312'!$N$16,_312_Table3_ColumnLookup,0),FALSE),
  IF(AND(VALUE(LEFT($A1830,3))=312,LEN($I1830)=4,$B1830="O"),VLOOKUP($I1830,_312_Table3,MATCH('312'!$V$16,_312_Table3_ColumnLookup,0),FALSE),
  IF(AND(VALUE(LEFT($A1830,3))=312,LEN($I1830)=4,$B1830="Q"),VLOOKUP($I1830,_312_Table3,MATCH('312'!$X$16,_312_Table3_ColumnLookup,0),FALSE),
  IF(AND(VALUE(LEFT($A1830,3))=312,LEN($I1830)=4),VLOOKUP($I1830,_312_Table3,MATCH(LEFT($B1830,1),_312_Table3_ColumnLookup,0),FALSE)
+N("312"),
  IF(VALUE(LEFT($A1830,3))=313,VLOOKUP(VALUE(MID($B1830,2,1)),_313_Table3,MATCH(MID($B1830,1,1),_313_Table3_ColumnLookup,0),FALSE)
+N("313"),
  IF(AND(VALUE(LEFT($A1830,3))=314,LEN($B1830)=3),VLOOKUP(VALUE(MID($B1830,2,2)),_314_Table3,MATCH(MID($B1830,1,1),_314_Table3_ColumnLookup,0),FALSE),
  IF(VALUE(LEFT($A1830,3))=314,VLOOKUP(VALUE(MID($B1830,2,1)),_314_Table3,MATCH(MID($B1830,1,1),_314_Table3_ColumnLookup,0),FALSE)
+N("314"),
""))))))))))))))))))))))))</f>
        <v>#N/A</v>
      </c>
      <c r="H1830" s="321" t="str">
        <f>IFERROR(
IF(ISERROR($D1830)=FALSE,$D1830,IF(ISERROR($E1830)=FALSE,$E1830,IF(ISERROR($F1830)=FALSE,$F1830
+N("012 checkboxes"),
IF(
IF(OR(LEFT($A1830,9)="Syndicate",LEFT($A1830,12)="NewSyndicate"),VLOOKUP($A1830,'012'!$J:$ZW,MATCH("Link to button",'012'!$J$1:$ZW$1,0),0)
+N("309 checkbox"),
IF($C1830="309 LCR Summary0",VLOOKUP("Notes990",'309'!$P:$ZZ,MATCH("Link to button",'309'!$P$1:$ZZ$1,0),0)
+N("313 checkboxes"),
IF($C1830="313 Financial Information0LcmVsScr",IF($C1830="309 LCR Summary0",VLOOKUP("LcmVsScr",'309'!$N:$ZZ,MATCH("Link to button",'309'!$N$1:$ZZ$1,0),0),
IF($C1830="313 Financial Information0LcrDocAttached",IF($C1830="309 LCR Summary0",VLOOKUP("LcrDocAttached",'309'!$N:$ZZ,MATCH("Link to button",'309'!$N$1:$ZZ$1,0),
0)))))))=1,TRUE,FALSE)
))),"")</f>
        <v/>
      </c>
    </row>
    <row r="1831" spans="1:8">
      <c r="A1831" s="237" t="e">
        <f>VLOOKUP($G1831,CSVLookups!$B:$R,MATCH(A$1,CSVLookups!$B$1:$R$1,0),FALSE)</f>
        <v>#N/A</v>
      </c>
      <c r="B1831" s="237" t="e">
        <f>VLOOKUP($G1831,CSVLookups!$B:$R,MATCH(B$1,CSVLookups!$B$1:$R$1,0),FALSE)</f>
        <v>#N/A</v>
      </c>
      <c r="C1831" s="238" t="e">
        <f t="shared" si="29"/>
        <v>#N/A</v>
      </c>
      <c r="D1831" s="238" t="e">
        <f>IF(AND(VALUE(LEFT($A1831,3))=309,LEN($B1831)=3),VLOOKUP(VALUE(MID($B1831,2,2)),_309_Table1,MATCH(MID($B1831,1,1),_309_Table1_ColumnLookup,0),FALSE),
  IF($C1831="309 LCR SummaryA",OneYearSCR,IF($C1831="309 LCR SummaryB",UltimateSCR,IF(VALUE(LEFT($A1831,3))=309,VLOOKUP(VALUE(MID($B1831,2,1)),_309_Table1,MATCH(MID($B1831,1,1),_309_Table1_ColumnLookup,0),FALSE)
+N("309"),
  IF(VALUE(LEFT($A1831,3))=310,VLOOKUP(VALUE(MID($B1831,2,1)),_310_Table1,MATCH(MID($B1831,1,1),_310_Table1_ColumnLookup,0),FALSE)
+N("310"),
  IF(AND(VALUE(LEFT($A1831,3))=311,LEN($I1831)=4),VLOOKUP($I1831,_311_Table1,MATCH($B1831,_311_Table1_ColumnLookup,0),FALSE),
  IF(AND(VALUE(LEFT($A1831,3))=311,OR($B1831="I2",$B1831="J2",$B1831="K2",$B1831="L2")),VLOOKUP('311'!$G$58,_311_Table1,MATCH(MID($B1831,1,1),_311_Table1_ColumnLookup,0),FALSE),
  IF(AND(VALUE(LEFT($A1831,3))=311,RIGHT($B1831,5)="Total"),VLOOKUP('311'!$G$59,_311_Table1,MATCH(MID($B1831,1,1),_311_Table1_ColumnLookup,0),FALSE),
  IF(VALUE(LEFT($A1831,3))=311,VLOOKUP(VALUE(MID($B1831,2,1)),_311_Table1,MATCH(MID($B1831,1,1),_311_Table1_ColumnLookup,0),FALSE)
+N("311"),
  IF(AND(VALUE(LEFT($A1831,3))=312,LEFT($G1831,10)="Unincepted",$B1831="G "),VLOOKUP(" ULO",_312_Table1,MATCH('312'!$N$16,_312_Table1_ColumnLookup,0),FALSE),
  IF(AND(VALUE(LEFT($A1831,3))=312,LEFT($G1831,10)="Unincepted",$B1831="O "),VLOOKUP(" ULO",_312_Table1,MATCH('312'!$V$16,_312_Table1_ColumnLookup,0),FALSE),
  IF(AND(VALUE(LEFT($A1831,3))=312,LEFT($G1831,10)="Unincepted",$B1831="Q "),VLOOKUP(" ULO",_312_Table1,MATCH('312'!$X$16,_312_Table1_ColumnLookup,0),FALSE),
  IF(AND(VALUE(LEFT($A1831,3))=312,LEFT($G1831,10)="Unincepted"),VLOOKUP(" ULO",_312_Table1,MATCH(LEFT($B1831,1),_312_Table1_ColumnLookup,0),FALSE),
  IF(AND(VALUE(LEFT($A1831,3))=312,LEFT($G1831,5)="Total",$B1831="G "),VLOOKUP('312'!$F$80,_312_Table1,MATCH('312'!$N$16,_312_Table1_ColumnLookup,0),FALSE),
  IF(AND(VALUE(LEFT($A1831,3))=312,LEFT($G1831,5)="Total",$B1831="O "),VLOOKUP('312'!$F$80,_312_Table1,MATCH('312'!$V$16,_312_Table1_ColumnLookup,0),FALSE),
  IF(AND(VALUE(LEFT($A1831,3))=312,LEFT($G1831,5)="Total",$B1831="Q "),VLOOKUP('312'!$F$80,_312_Table1,MATCH('312'!$X$16,_312_Table1_ColumnLookup,0),FALSE),
  IF(AND(VALUE(LEFT($A1831,3))=312,LEFT($G1831,5)="Total"),VLOOKUP('312'!$F$80,_312_Table1,MATCH(LEFT($B1831,1),_312_Table1_ColumnLookup,0),FALSE),
  IF(AND(VALUE(LEFT($A1831,3))=312,LEN($I1831)=4,$B1831="G"),VLOOKUP($I1831,_312_Table1,MATCH('312'!$N$16,_312_Table1_ColumnLookup,0),FALSE),
  IF(AND(VALUE(LEFT($A1831,3))=312,LEN($I1831)=4,$B1831="O"),VLOOKUP($I1831,_312_Table1,MATCH('312'!$V$16,_312_Table1_ColumnLookup,0),FALSE),
  IF(AND(VALUE(LEFT($A1831,3))=312,LEN($I1831)=4,$B1831="Q"),VLOOKUP($I1831,_312_Table1,MATCH('312'!$X$16,_312_Table1_ColumnLookup,0),FALSE),
  IF(AND(VALUE(LEFT($A1831,3))=312,LEN($I1831)=4),VLOOKUP($I1831,_312_Table1,MATCH(LEFT($B1831,1),_312_Table1_ColumnLookup,0),FALSE)
+N("312"),
  IF(VALUE(LEFT($A1831,3))=313,VLOOKUP(VALUE(MID($B1831,2,1)),_313_Table1,MATCH(MID($B1831,1,1),_313_Table1_ColumnLookup,0),FALSE)
+N("313"),
  IF(AND(VALUE(LEFT($A1831,3))=314,LEN($B1831)=3),VLOOKUP(VALUE(MID($B1831,2,2)),_314_Table1,MATCH(MID($B1831,1,1),_314_Table1_ColumnLookup,0),FALSE),
  IF(VALUE(LEFT($A1831,3))=314,VLOOKUP(VALUE(MID($B1831,2,1)),_314_Table1,MATCH(MID($B1831,1,1),_314_Table1_ColumnLookup,0),FALSE)
+N("314"),
""))))))))))))))))))))))))</f>
        <v>#N/A</v>
      </c>
      <c r="E1831" s="238" t="e">
        <f>IF(AND(VALUE(LEFT($A1831,3))=309,LEN($B1831)=3),VLOOKUP(VALUE(MID($B1831,2,2)),_309_Table2,MATCH(MID($B1831,1,1),_309_Table2_ColumnLookup,0),FALSE),
  IF($C1831="309 LCR SummaryA",OneYearSCR,IF($C1831="309 LCR SummaryB",UltimateSCR,IF(VALUE(LEFT($A1831,3))=309,VLOOKUP(VALUE(MID($B1831,2,1)),_309_Table2,MATCH(MID($B1831,1,1),_309_Table2_ColumnLookup,0),FALSE)
+N("309"),
  IF(VALUE(LEFT($A1831,3))=310,VLOOKUP(VALUE(MID($B1831,2,1)),_310_Table2,MATCH(MID($B1831,1,1),_310_Table2_ColumnLookup,0),FALSE)
+N("310"),
  IF(AND(VALUE(LEFT($A1831,3))=311,LEN($I1831)=4),VLOOKUP($I1831,_311_Table2,MATCH($B1831,_311_Table2_ColumnLookup,0),FALSE),
  IF(AND(VALUE(LEFT($A1831,3))=311,OR($B1831="I2",$B1831="J2",$B1831="K2",$B1831="L2")),VLOOKUP('311'!$G$58,_311_Table2,MATCH(MID($B1831,1,1),_311_Table2_ColumnLookup,0),FALSE),
  IF(AND(VALUE(LEFT($A1831,3))=311,RIGHT($B1831,5)="Total"),VLOOKUP('311'!$G$59,_311_Table2,MATCH(MID($B1831,1,1),_311_Table2_ColumnLookup,0),FALSE),
  IF(VALUE(LEFT($A1831,3))=311,VLOOKUP(VALUE(MID($B1831,2,1)),_311_Table2,MATCH(MID($B1831,1,1),_311_Table2_ColumnLookup,0),FALSE)
+N("311"),
  IF(AND(VALUE(LEFT($A1831,3))=312,LEFT($G1831,10)="Unincepted",$B1831="G "),VLOOKUP(" ULO",_312_Table2,MATCH('312'!$N$16,_312_Table2_ColumnLookup,0),FALSE),
  IF(AND(VALUE(LEFT($A1831,3))=312,LEFT($G1831,10)="Unincepted",$B1831="O "),VLOOKUP(" ULO",_312_Table2,MATCH('312'!$V$16,_312_Table2_ColumnLookup,0),FALSE),
  IF(AND(VALUE(LEFT($A1831,3))=312,LEFT($G1831,10)="Unincepted",$B1831="Q "),VLOOKUP(" ULO",_312_Table2,MATCH('312'!$X$16,_312_Table2_ColumnLookup,0),FALSE),
  IF(AND(VALUE(LEFT($A1831,3))=312,LEFT($G1831,10)="Unincepted"),VLOOKUP(" ULO",_312_Table2,MATCH(LEFT($B1831,1),_312_Table2_ColumnLookup,0),FALSE),
  IF(AND(VALUE(LEFT($A1831,3))=312,LEFT($G1831,5)="Total",$B1831="G "),VLOOKUP('312'!$F$80,_312_Table2,MATCH('312'!$N$16,_312_Table2_ColumnLookup,0),FALSE),
  IF(AND(VALUE(LEFT($A1831,3))=312,LEFT($G1831,5)="Total",$B1831="O "),VLOOKUP('312'!$F$80,_312_Table2,MATCH('312'!$V$16,_312_Table2_ColumnLookup,0),FALSE),
  IF(AND(VALUE(LEFT($A1831,3))=312,LEFT($G1831,5)="Total",$B1831="Q "),VLOOKUP('312'!$F$80,_312_Table2,MATCH('312'!$X$16,_312_Table2_ColumnLookup,0),FALSE),
  IF(AND(VALUE(LEFT($A1831,3))=312,LEFT($G1831,5)="Total"),VLOOKUP('312'!$F$80,_312_Table2,MATCH(LEFT($B1831,1),_312_Table2_ColumnLookup,0),FALSE),
  IF(AND(VALUE(LEFT($A1831,3))=312,LEN($I1831)=4,$B1831="G"),VLOOKUP($I1831,_312_Table2,MATCH('312'!$N$16,_312_Table2_ColumnLookup,0),FALSE),
  IF(AND(VALUE(LEFT($A1831,3))=312,LEN($I1831)=4,$B1831="O"),VLOOKUP($I1831,_312_Table2,MATCH('312'!$V$16,_312_Table2_ColumnLookup,0),FALSE),
  IF(AND(VALUE(LEFT($A1831,3))=312,LEN($I1831)=4,$B1831="Q"),VLOOKUP($I1831,_312_Table2,MATCH('312'!$X$16,_312_Table2_ColumnLookup,0),FALSE),
  IF(AND(VALUE(LEFT($A1831,3))=312,LEN($I1831)=4),VLOOKUP($I1831,_312_Table2,MATCH(LEFT($B1831,1),_312_Table2_ColumnLookup,0),FALSE)
+N("312"),
  IF(VALUE(LEFT($A1831,3))=313,VLOOKUP(VALUE(MID($B1831,2,1)),_313_Table2,MATCH(MID($B1831,1,1),_313_Table2_ColumnLookup,0),FALSE)
+N("313"),
  IF(AND(VALUE(LEFT($A1831,3))=314,LEN($B1831)=3),VLOOKUP(VALUE(MID($B1831,2,2)),_314_Table2,MATCH(MID($B1831,1,1),_314_Table2_ColumnLookup,0),FALSE),
  IF(VALUE(LEFT($A1831,3))=314,VLOOKUP(VALUE(MID($B1831,2,1)),_314_Table2,MATCH(MID($B1831,1,1),_314_Table2_ColumnLookup,0),FALSE)
+N("314"),
""))))))))))))))))))))))))</f>
        <v>#N/A</v>
      </c>
      <c r="F1831" s="238" t="e">
        <f>IF(AND(VALUE(LEFT($A1831,3))=309,LEN($B1831)=3),VLOOKUP(VALUE(MID($B1831,2,2)),_309_Table3,MATCH(MID($B1831,1,1),_309_Table3_ColumnLookup,0),FALSE),
  IF($C1831="309 LCR SummaryA",OneYearSCR,IF($C1831="309 LCR SummaryB",UltimateSCR,IF(VALUE(LEFT($A1831,3))=309,VLOOKUP(VALUE(MID($B1831,2,1)),_309_Table3,MATCH(MID($B1831,1,1),_309_Table3_ColumnLookup,0),FALSE)
+N("309"),
  IF(VALUE(LEFT($A1831,3))=310,VLOOKUP(VALUE(MID($B1831,2,1)),_310_Table3,MATCH(MID($B1831,1,1),_310_Table3_ColumnLookup,0),FALSE)
+N("310"),
  IF(AND(VALUE(LEFT($A1831,3))=311,LEN($I1831)=4),VLOOKUP($I1831,_311_Table3,MATCH($B1831,_311_Table3_ColumnLookup,0),FALSE),
  IF(AND(VALUE(LEFT($A1831,3))=311,OR($B1831="I2",$B1831="J2",$B1831="K2",$B1831="L2")),VLOOKUP('311'!$G$58,_311_Table3,MATCH(MID($B1831,1,1),_311_Table3_ColumnLookup,0),FALSE),
  IF(AND(VALUE(LEFT($A1831,3))=311,RIGHT($B1831,5)="Total"),VLOOKUP('311'!$G$59,_311_Table3,MATCH(MID($B1831,1,1),_311_Table3_ColumnLookup,0),FALSE),
  IF(VALUE(LEFT($A1831,3))=311,VLOOKUP(VALUE(MID($B1831,2,1)),_311_Table3,MATCH(MID($B1831,1,1),_311_Table3_ColumnLookup,0),FALSE)
+N("311"),
  IF(AND(VALUE(LEFT($A1831,3))=312,LEFT($G1831,10)="Unincepted",$B1831="G "),VLOOKUP(" ULO",_312_Table3,MATCH('312'!$N$16,_312_Table3_ColumnLookup,0),FALSE),
  IF(AND(VALUE(LEFT($A1831,3))=312,LEFT($G1831,10)="Unincepted",$B1831="O "),VLOOKUP(" ULO",_312_Table3,MATCH('312'!$V$16,_312_Table3_ColumnLookup,0),FALSE),
  IF(AND(VALUE(LEFT($A1831,3))=312,LEFT($G1831,10)="Unincepted",$B1831="Q "),VLOOKUP(" ULO",_312_Table3,MATCH('312'!$X$16,_312_Table3_ColumnLookup,0),FALSE),
  IF(AND(VALUE(LEFT($A1831,3))=312,LEFT($G1831,10)="Unincepted"),VLOOKUP(" ULO",_312_Table3,MATCH(LEFT($B1831,1),_312_Table3_ColumnLookup,0),FALSE),
  IF(AND(VALUE(LEFT($A1831,3))=312,LEFT($G1831,5)="Total",$B1831="G "),VLOOKUP('312'!$F$80,_312_Table3,MATCH('312'!$N$16,_312_Table3_ColumnLookup,0),FALSE),
  IF(AND(VALUE(LEFT($A1831,3))=312,LEFT($G1831,5)="Total",$B1831="O "),VLOOKUP('312'!$F$80,_312_Table3,MATCH('312'!$V$16,_312_Table3_ColumnLookup,0),FALSE),
  IF(AND(VALUE(LEFT($A1831,3))=312,LEFT($G1831,5)="Total",$B1831="Q "),VLOOKUP('312'!$F$80,_312_Table3,MATCH('312'!$X$16,_312_Table3_ColumnLookup,0),FALSE),
  IF(AND(VALUE(LEFT($A1831,3))=312,LEFT($G1831,5)="Total"),VLOOKUP('312'!$F$80,_312_Table3,MATCH(LEFT($B1831,1),_312_Table3_ColumnLookup,0),FALSE),
  IF(AND(VALUE(LEFT($A1831,3))=312,LEN($I1831)=4,$B1831="G"),VLOOKUP($I1831,_312_Table3,MATCH('312'!$N$16,_312_Table3_ColumnLookup,0),FALSE),
  IF(AND(VALUE(LEFT($A1831,3))=312,LEN($I1831)=4,$B1831="O"),VLOOKUP($I1831,_312_Table3,MATCH('312'!$V$16,_312_Table3_ColumnLookup,0),FALSE),
  IF(AND(VALUE(LEFT($A1831,3))=312,LEN($I1831)=4,$B1831="Q"),VLOOKUP($I1831,_312_Table3,MATCH('312'!$X$16,_312_Table3_ColumnLookup,0),FALSE),
  IF(AND(VALUE(LEFT($A1831,3))=312,LEN($I1831)=4),VLOOKUP($I1831,_312_Table3,MATCH(LEFT($B1831,1),_312_Table3_ColumnLookup,0),FALSE)
+N("312"),
  IF(VALUE(LEFT($A1831,3))=313,VLOOKUP(VALUE(MID($B1831,2,1)),_313_Table3,MATCH(MID($B1831,1,1),_313_Table3_ColumnLookup,0),FALSE)
+N("313"),
  IF(AND(VALUE(LEFT($A1831,3))=314,LEN($B1831)=3),VLOOKUP(VALUE(MID($B1831,2,2)),_314_Table3,MATCH(MID($B1831,1,1),_314_Table3_ColumnLookup,0),FALSE),
  IF(VALUE(LEFT($A1831,3))=314,VLOOKUP(VALUE(MID($B1831,2,1)),_314_Table3,MATCH(MID($B1831,1,1),_314_Table3_ColumnLookup,0),FALSE)
+N("314"),
""))))))))))))))))))))))))</f>
        <v>#N/A</v>
      </c>
      <c r="H1831" s="321" t="str">
        <f>IFERROR(
IF(ISERROR($D1831)=FALSE,$D1831,IF(ISERROR($E1831)=FALSE,$E1831,IF(ISERROR($F1831)=FALSE,$F1831
+N("012 checkboxes"),
IF(
IF(OR(LEFT($A1831,9)="Syndicate",LEFT($A1831,12)="NewSyndicate"),VLOOKUP($A1831,'012'!$J:$ZW,MATCH("Link to button",'012'!$J$1:$ZW$1,0),0)
+N("309 checkbox"),
IF($C1831="309 LCR Summary0",VLOOKUP("Notes990",'309'!$P:$ZZ,MATCH("Link to button",'309'!$P$1:$ZZ$1,0),0)
+N("313 checkboxes"),
IF($C1831="313 Financial Information0LcmVsScr",IF($C1831="309 LCR Summary0",VLOOKUP("LcmVsScr",'309'!$N:$ZZ,MATCH("Link to button",'309'!$N$1:$ZZ$1,0),0),
IF($C1831="313 Financial Information0LcrDocAttached",IF($C1831="309 LCR Summary0",VLOOKUP("LcrDocAttached",'309'!$N:$ZZ,MATCH("Link to button",'309'!$N$1:$ZZ$1,0),
0)))))))=1,TRUE,FALSE)
))),"")</f>
        <v/>
      </c>
    </row>
    <row r="1832" spans="1:8">
      <c r="A1832" s="237" t="e">
        <f>VLOOKUP($G1832,CSVLookups!$B:$R,MATCH(A$1,CSVLookups!$B$1:$R$1,0),FALSE)</f>
        <v>#N/A</v>
      </c>
      <c r="B1832" s="237" t="e">
        <f>VLOOKUP($G1832,CSVLookups!$B:$R,MATCH(B$1,CSVLookups!$B$1:$R$1,0),FALSE)</f>
        <v>#N/A</v>
      </c>
      <c r="C1832" s="238" t="e">
        <f t="shared" si="29"/>
        <v>#N/A</v>
      </c>
      <c r="D1832" s="238" t="e">
        <f>IF(AND(VALUE(LEFT($A1832,3))=309,LEN($B1832)=3),VLOOKUP(VALUE(MID($B1832,2,2)),_309_Table1,MATCH(MID($B1832,1,1),_309_Table1_ColumnLookup,0),FALSE),
  IF($C1832="309 LCR SummaryA",OneYearSCR,IF($C1832="309 LCR SummaryB",UltimateSCR,IF(VALUE(LEFT($A1832,3))=309,VLOOKUP(VALUE(MID($B1832,2,1)),_309_Table1,MATCH(MID($B1832,1,1),_309_Table1_ColumnLookup,0),FALSE)
+N("309"),
  IF(VALUE(LEFT($A1832,3))=310,VLOOKUP(VALUE(MID($B1832,2,1)),_310_Table1,MATCH(MID($B1832,1,1),_310_Table1_ColumnLookup,0),FALSE)
+N("310"),
  IF(AND(VALUE(LEFT($A1832,3))=311,LEN($I1832)=4),VLOOKUP($I1832,_311_Table1,MATCH($B1832,_311_Table1_ColumnLookup,0),FALSE),
  IF(AND(VALUE(LEFT($A1832,3))=311,OR($B1832="I2",$B1832="J2",$B1832="K2",$B1832="L2")),VLOOKUP('311'!$G$58,_311_Table1,MATCH(MID($B1832,1,1),_311_Table1_ColumnLookup,0),FALSE),
  IF(AND(VALUE(LEFT($A1832,3))=311,RIGHT($B1832,5)="Total"),VLOOKUP('311'!$G$59,_311_Table1,MATCH(MID($B1832,1,1),_311_Table1_ColumnLookup,0),FALSE),
  IF(VALUE(LEFT($A1832,3))=311,VLOOKUP(VALUE(MID($B1832,2,1)),_311_Table1,MATCH(MID($B1832,1,1),_311_Table1_ColumnLookup,0),FALSE)
+N("311"),
  IF(AND(VALUE(LEFT($A1832,3))=312,LEFT($G1832,10)="Unincepted",$B1832="G "),VLOOKUP(" ULO",_312_Table1,MATCH('312'!$N$16,_312_Table1_ColumnLookup,0),FALSE),
  IF(AND(VALUE(LEFT($A1832,3))=312,LEFT($G1832,10)="Unincepted",$B1832="O "),VLOOKUP(" ULO",_312_Table1,MATCH('312'!$V$16,_312_Table1_ColumnLookup,0),FALSE),
  IF(AND(VALUE(LEFT($A1832,3))=312,LEFT($G1832,10)="Unincepted",$B1832="Q "),VLOOKUP(" ULO",_312_Table1,MATCH('312'!$X$16,_312_Table1_ColumnLookup,0),FALSE),
  IF(AND(VALUE(LEFT($A1832,3))=312,LEFT($G1832,10)="Unincepted"),VLOOKUP(" ULO",_312_Table1,MATCH(LEFT($B1832,1),_312_Table1_ColumnLookup,0),FALSE),
  IF(AND(VALUE(LEFT($A1832,3))=312,LEFT($G1832,5)="Total",$B1832="G "),VLOOKUP('312'!$F$80,_312_Table1,MATCH('312'!$N$16,_312_Table1_ColumnLookup,0),FALSE),
  IF(AND(VALUE(LEFT($A1832,3))=312,LEFT($G1832,5)="Total",$B1832="O "),VLOOKUP('312'!$F$80,_312_Table1,MATCH('312'!$V$16,_312_Table1_ColumnLookup,0),FALSE),
  IF(AND(VALUE(LEFT($A1832,3))=312,LEFT($G1832,5)="Total",$B1832="Q "),VLOOKUP('312'!$F$80,_312_Table1,MATCH('312'!$X$16,_312_Table1_ColumnLookup,0),FALSE),
  IF(AND(VALUE(LEFT($A1832,3))=312,LEFT($G1832,5)="Total"),VLOOKUP('312'!$F$80,_312_Table1,MATCH(LEFT($B1832,1),_312_Table1_ColumnLookup,0),FALSE),
  IF(AND(VALUE(LEFT($A1832,3))=312,LEN($I1832)=4,$B1832="G"),VLOOKUP($I1832,_312_Table1,MATCH('312'!$N$16,_312_Table1_ColumnLookup,0),FALSE),
  IF(AND(VALUE(LEFT($A1832,3))=312,LEN($I1832)=4,$B1832="O"),VLOOKUP($I1832,_312_Table1,MATCH('312'!$V$16,_312_Table1_ColumnLookup,0),FALSE),
  IF(AND(VALUE(LEFT($A1832,3))=312,LEN($I1832)=4,$B1832="Q"),VLOOKUP($I1832,_312_Table1,MATCH('312'!$X$16,_312_Table1_ColumnLookup,0),FALSE),
  IF(AND(VALUE(LEFT($A1832,3))=312,LEN($I1832)=4),VLOOKUP($I1832,_312_Table1,MATCH(LEFT($B1832,1),_312_Table1_ColumnLookup,0),FALSE)
+N("312"),
  IF(VALUE(LEFT($A1832,3))=313,VLOOKUP(VALUE(MID($B1832,2,1)),_313_Table1,MATCH(MID($B1832,1,1),_313_Table1_ColumnLookup,0),FALSE)
+N("313"),
  IF(AND(VALUE(LEFT($A1832,3))=314,LEN($B1832)=3),VLOOKUP(VALUE(MID($B1832,2,2)),_314_Table1,MATCH(MID($B1832,1,1),_314_Table1_ColumnLookup,0),FALSE),
  IF(VALUE(LEFT($A1832,3))=314,VLOOKUP(VALUE(MID($B1832,2,1)),_314_Table1,MATCH(MID($B1832,1,1),_314_Table1_ColumnLookup,0),FALSE)
+N("314"),
""))))))))))))))))))))))))</f>
        <v>#N/A</v>
      </c>
      <c r="E1832" s="238" t="e">
        <f>IF(AND(VALUE(LEFT($A1832,3))=309,LEN($B1832)=3),VLOOKUP(VALUE(MID($B1832,2,2)),_309_Table2,MATCH(MID($B1832,1,1),_309_Table2_ColumnLookup,0),FALSE),
  IF($C1832="309 LCR SummaryA",OneYearSCR,IF($C1832="309 LCR SummaryB",UltimateSCR,IF(VALUE(LEFT($A1832,3))=309,VLOOKUP(VALUE(MID($B1832,2,1)),_309_Table2,MATCH(MID($B1832,1,1),_309_Table2_ColumnLookup,0),FALSE)
+N("309"),
  IF(VALUE(LEFT($A1832,3))=310,VLOOKUP(VALUE(MID($B1832,2,1)),_310_Table2,MATCH(MID($B1832,1,1),_310_Table2_ColumnLookup,0),FALSE)
+N("310"),
  IF(AND(VALUE(LEFT($A1832,3))=311,LEN($I1832)=4),VLOOKUP($I1832,_311_Table2,MATCH($B1832,_311_Table2_ColumnLookup,0),FALSE),
  IF(AND(VALUE(LEFT($A1832,3))=311,OR($B1832="I2",$B1832="J2",$B1832="K2",$B1832="L2")),VLOOKUP('311'!$G$58,_311_Table2,MATCH(MID($B1832,1,1),_311_Table2_ColumnLookup,0),FALSE),
  IF(AND(VALUE(LEFT($A1832,3))=311,RIGHT($B1832,5)="Total"),VLOOKUP('311'!$G$59,_311_Table2,MATCH(MID($B1832,1,1),_311_Table2_ColumnLookup,0),FALSE),
  IF(VALUE(LEFT($A1832,3))=311,VLOOKUP(VALUE(MID($B1832,2,1)),_311_Table2,MATCH(MID($B1832,1,1),_311_Table2_ColumnLookup,0),FALSE)
+N("311"),
  IF(AND(VALUE(LEFT($A1832,3))=312,LEFT($G1832,10)="Unincepted",$B1832="G "),VLOOKUP(" ULO",_312_Table2,MATCH('312'!$N$16,_312_Table2_ColumnLookup,0),FALSE),
  IF(AND(VALUE(LEFT($A1832,3))=312,LEFT($G1832,10)="Unincepted",$B1832="O "),VLOOKUP(" ULO",_312_Table2,MATCH('312'!$V$16,_312_Table2_ColumnLookup,0),FALSE),
  IF(AND(VALUE(LEFT($A1832,3))=312,LEFT($G1832,10)="Unincepted",$B1832="Q "),VLOOKUP(" ULO",_312_Table2,MATCH('312'!$X$16,_312_Table2_ColumnLookup,0),FALSE),
  IF(AND(VALUE(LEFT($A1832,3))=312,LEFT($G1832,10)="Unincepted"),VLOOKUP(" ULO",_312_Table2,MATCH(LEFT($B1832,1),_312_Table2_ColumnLookup,0),FALSE),
  IF(AND(VALUE(LEFT($A1832,3))=312,LEFT($G1832,5)="Total",$B1832="G "),VLOOKUP('312'!$F$80,_312_Table2,MATCH('312'!$N$16,_312_Table2_ColumnLookup,0),FALSE),
  IF(AND(VALUE(LEFT($A1832,3))=312,LEFT($G1832,5)="Total",$B1832="O "),VLOOKUP('312'!$F$80,_312_Table2,MATCH('312'!$V$16,_312_Table2_ColumnLookup,0),FALSE),
  IF(AND(VALUE(LEFT($A1832,3))=312,LEFT($G1832,5)="Total",$B1832="Q "),VLOOKUP('312'!$F$80,_312_Table2,MATCH('312'!$X$16,_312_Table2_ColumnLookup,0),FALSE),
  IF(AND(VALUE(LEFT($A1832,3))=312,LEFT($G1832,5)="Total"),VLOOKUP('312'!$F$80,_312_Table2,MATCH(LEFT($B1832,1),_312_Table2_ColumnLookup,0),FALSE),
  IF(AND(VALUE(LEFT($A1832,3))=312,LEN($I1832)=4,$B1832="G"),VLOOKUP($I1832,_312_Table2,MATCH('312'!$N$16,_312_Table2_ColumnLookup,0),FALSE),
  IF(AND(VALUE(LEFT($A1832,3))=312,LEN($I1832)=4,$B1832="O"),VLOOKUP($I1832,_312_Table2,MATCH('312'!$V$16,_312_Table2_ColumnLookup,0),FALSE),
  IF(AND(VALUE(LEFT($A1832,3))=312,LEN($I1832)=4,$B1832="Q"),VLOOKUP($I1832,_312_Table2,MATCH('312'!$X$16,_312_Table2_ColumnLookup,0),FALSE),
  IF(AND(VALUE(LEFT($A1832,3))=312,LEN($I1832)=4),VLOOKUP($I1832,_312_Table2,MATCH(LEFT($B1832,1),_312_Table2_ColumnLookup,0),FALSE)
+N("312"),
  IF(VALUE(LEFT($A1832,3))=313,VLOOKUP(VALUE(MID($B1832,2,1)),_313_Table2,MATCH(MID($B1832,1,1),_313_Table2_ColumnLookup,0),FALSE)
+N("313"),
  IF(AND(VALUE(LEFT($A1832,3))=314,LEN($B1832)=3),VLOOKUP(VALUE(MID($B1832,2,2)),_314_Table2,MATCH(MID($B1832,1,1),_314_Table2_ColumnLookup,0),FALSE),
  IF(VALUE(LEFT($A1832,3))=314,VLOOKUP(VALUE(MID($B1832,2,1)),_314_Table2,MATCH(MID($B1832,1,1),_314_Table2_ColumnLookup,0),FALSE)
+N("314"),
""))))))))))))))))))))))))</f>
        <v>#N/A</v>
      </c>
      <c r="F1832" s="238" t="e">
        <f>IF(AND(VALUE(LEFT($A1832,3))=309,LEN($B1832)=3),VLOOKUP(VALUE(MID($B1832,2,2)),_309_Table3,MATCH(MID($B1832,1,1),_309_Table3_ColumnLookup,0),FALSE),
  IF($C1832="309 LCR SummaryA",OneYearSCR,IF($C1832="309 LCR SummaryB",UltimateSCR,IF(VALUE(LEFT($A1832,3))=309,VLOOKUP(VALUE(MID($B1832,2,1)),_309_Table3,MATCH(MID($B1832,1,1),_309_Table3_ColumnLookup,0),FALSE)
+N("309"),
  IF(VALUE(LEFT($A1832,3))=310,VLOOKUP(VALUE(MID($B1832,2,1)),_310_Table3,MATCH(MID($B1832,1,1),_310_Table3_ColumnLookup,0),FALSE)
+N("310"),
  IF(AND(VALUE(LEFT($A1832,3))=311,LEN($I1832)=4),VLOOKUP($I1832,_311_Table3,MATCH($B1832,_311_Table3_ColumnLookup,0),FALSE),
  IF(AND(VALUE(LEFT($A1832,3))=311,OR($B1832="I2",$B1832="J2",$B1832="K2",$B1832="L2")),VLOOKUP('311'!$G$58,_311_Table3,MATCH(MID($B1832,1,1),_311_Table3_ColumnLookup,0),FALSE),
  IF(AND(VALUE(LEFT($A1832,3))=311,RIGHT($B1832,5)="Total"),VLOOKUP('311'!$G$59,_311_Table3,MATCH(MID($B1832,1,1),_311_Table3_ColumnLookup,0),FALSE),
  IF(VALUE(LEFT($A1832,3))=311,VLOOKUP(VALUE(MID($B1832,2,1)),_311_Table3,MATCH(MID($B1832,1,1),_311_Table3_ColumnLookup,0),FALSE)
+N("311"),
  IF(AND(VALUE(LEFT($A1832,3))=312,LEFT($G1832,10)="Unincepted",$B1832="G "),VLOOKUP(" ULO",_312_Table3,MATCH('312'!$N$16,_312_Table3_ColumnLookup,0),FALSE),
  IF(AND(VALUE(LEFT($A1832,3))=312,LEFT($G1832,10)="Unincepted",$B1832="O "),VLOOKUP(" ULO",_312_Table3,MATCH('312'!$V$16,_312_Table3_ColumnLookup,0),FALSE),
  IF(AND(VALUE(LEFT($A1832,3))=312,LEFT($G1832,10)="Unincepted",$B1832="Q "),VLOOKUP(" ULO",_312_Table3,MATCH('312'!$X$16,_312_Table3_ColumnLookup,0),FALSE),
  IF(AND(VALUE(LEFT($A1832,3))=312,LEFT($G1832,10)="Unincepted"),VLOOKUP(" ULO",_312_Table3,MATCH(LEFT($B1832,1),_312_Table3_ColumnLookup,0),FALSE),
  IF(AND(VALUE(LEFT($A1832,3))=312,LEFT($G1832,5)="Total",$B1832="G "),VLOOKUP('312'!$F$80,_312_Table3,MATCH('312'!$N$16,_312_Table3_ColumnLookup,0),FALSE),
  IF(AND(VALUE(LEFT($A1832,3))=312,LEFT($G1832,5)="Total",$B1832="O "),VLOOKUP('312'!$F$80,_312_Table3,MATCH('312'!$V$16,_312_Table3_ColumnLookup,0),FALSE),
  IF(AND(VALUE(LEFT($A1832,3))=312,LEFT($G1832,5)="Total",$B1832="Q "),VLOOKUP('312'!$F$80,_312_Table3,MATCH('312'!$X$16,_312_Table3_ColumnLookup,0),FALSE),
  IF(AND(VALUE(LEFT($A1832,3))=312,LEFT($G1832,5)="Total"),VLOOKUP('312'!$F$80,_312_Table3,MATCH(LEFT($B1832,1),_312_Table3_ColumnLookup,0),FALSE),
  IF(AND(VALUE(LEFT($A1832,3))=312,LEN($I1832)=4,$B1832="G"),VLOOKUP($I1832,_312_Table3,MATCH('312'!$N$16,_312_Table3_ColumnLookup,0),FALSE),
  IF(AND(VALUE(LEFT($A1832,3))=312,LEN($I1832)=4,$B1832="O"),VLOOKUP($I1832,_312_Table3,MATCH('312'!$V$16,_312_Table3_ColumnLookup,0),FALSE),
  IF(AND(VALUE(LEFT($A1832,3))=312,LEN($I1832)=4,$B1832="Q"),VLOOKUP($I1832,_312_Table3,MATCH('312'!$X$16,_312_Table3_ColumnLookup,0),FALSE),
  IF(AND(VALUE(LEFT($A1832,3))=312,LEN($I1832)=4),VLOOKUP($I1832,_312_Table3,MATCH(LEFT($B1832,1),_312_Table3_ColumnLookup,0),FALSE)
+N("312"),
  IF(VALUE(LEFT($A1832,3))=313,VLOOKUP(VALUE(MID($B1832,2,1)),_313_Table3,MATCH(MID($B1832,1,1),_313_Table3_ColumnLookup,0),FALSE)
+N("313"),
  IF(AND(VALUE(LEFT($A1832,3))=314,LEN($B1832)=3),VLOOKUP(VALUE(MID($B1832,2,2)),_314_Table3,MATCH(MID($B1832,1,1),_314_Table3_ColumnLookup,0),FALSE),
  IF(VALUE(LEFT($A1832,3))=314,VLOOKUP(VALUE(MID($B1832,2,1)),_314_Table3,MATCH(MID($B1832,1,1),_314_Table3_ColumnLookup,0),FALSE)
+N("314"),
""))))))))))))))))))))))))</f>
        <v>#N/A</v>
      </c>
      <c r="H1832" s="321" t="str">
        <f>IFERROR(
IF(ISERROR($D1832)=FALSE,$D1832,IF(ISERROR($E1832)=FALSE,$E1832,IF(ISERROR($F1832)=FALSE,$F1832
+N("012 checkboxes"),
IF(
IF(OR(LEFT($A1832,9)="Syndicate",LEFT($A1832,12)="NewSyndicate"),VLOOKUP($A1832,'012'!$J:$ZW,MATCH("Link to button",'012'!$J$1:$ZW$1,0),0)
+N("309 checkbox"),
IF($C1832="309 LCR Summary0",VLOOKUP("Notes990",'309'!$P:$ZZ,MATCH("Link to button",'309'!$P$1:$ZZ$1,0),0)
+N("313 checkboxes"),
IF($C1832="313 Financial Information0LcmVsScr",IF($C1832="309 LCR Summary0",VLOOKUP("LcmVsScr",'309'!$N:$ZZ,MATCH("Link to button",'309'!$N$1:$ZZ$1,0),0),
IF($C1832="313 Financial Information0LcrDocAttached",IF($C1832="309 LCR Summary0",VLOOKUP("LcrDocAttached",'309'!$N:$ZZ,MATCH("Link to button",'309'!$N$1:$ZZ$1,0),
0)))))))=1,TRUE,FALSE)
))),"")</f>
        <v/>
      </c>
    </row>
    <row r="1833" spans="1:8">
      <c r="A1833" s="237" t="e">
        <f>VLOOKUP($G1833,CSVLookups!$B:$R,MATCH(A$1,CSVLookups!$B$1:$R$1,0),FALSE)</f>
        <v>#N/A</v>
      </c>
      <c r="B1833" s="237" t="e">
        <f>VLOOKUP($G1833,CSVLookups!$B:$R,MATCH(B$1,CSVLookups!$B$1:$R$1,0),FALSE)</f>
        <v>#N/A</v>
      </c>
      <c r="C1833" s="238" t="e">
        <f t="shared" si="29"/>
        <v>#N/A</v>
      </c>
      <c r="D1833" s="238" t="e">
        <f>IF(AND(VALUE(LEFT($A1833,3))=309,LEN($B1833)=3),VLOOKUP(VALUE(MID($B1833,2,2)),_309_Table1,MATCH(MID($B1833,1,1),_309_Table1_ColumnLookup,0),FALSE),
  IF($C1833="309 LCR SummaryA",OneYearSCR,IF($C1833="309 LCR SummaryB",UltimateSCR,IF(VALUE(LEFT($A1833,3))=309,VLOOKUP(VALUE(MID($B1833,2,1)),_309_Table1,MATCH(MID($B1833,1,1),_309_Table1_ColumnLookup,0),FALSE)
+N("309"),
  IF(VALUE(LEFT($A1833,3))=310,VLOOKUP(VALUE(MID($B1833,2,1)),_310_Table1,MATCH(MID($B1833,1,1),_310_Table1_ColumnLookup,0),FALSE)
+N("310"),
  IF(AND(VALUE(LEFT($A1833,3))=311,LEN($I1833)=4),VLOOKUP($I1833,_311_Table1,MATCH($B1833,_311_Table1_ColumnLookup,0),FALSE),
  IF(AND(VALUE(LEFT($A1833,3))=311,OR($B1833="I2",$B1833="J2",$B1833="K2",$B1833="L2")),VLOOKUP('311'!$G$58,_311_Table1,MATCH(MID($B1833,1,1),_311_Table1_ColumnLookup,0),FALSE),
  IF(AND(VALUE(LEFT($A1833,3))=311,RIGHT($B1833,5)="Total"),VLOOKUP('311'!$G$59,_311_Table1,MATCH(MID($B1833,1,1),_311_Table1_ColumnLookup,0),FALSE),
  IF(VALUE(LEFT($A1833,3))=311,VLOOKUP(VALUE(MID($B1833,2,1)),_311_Table1,MATCH(MID($B1833,1,1),_311_Table1_ColumnLookup,0),FALSE)
+N("311"),
  IF(AND(VALUE(LEFT($A1833,3))=312,LEFT($G1833,10)="Unincepted",$B1833="G "),VLOOKUP(" ULO",_312_Table1,MATCH('312'!$N$16,_312_Table1_ColumnLookup,0),FALSE),
  IF(AND(VALUE(LEFT($A1833,3))=312,LEFT($G1833,10)="Unincepted",$B1833="O "),VLOOKUP(" ULO",_312_Table1,MATCH('312'!$V$16,_312_Table1_ColumnLookup,0),FALSE),
  IF(AND(VALUE(LEFT($A1833,3))=312,LEFT($G1833,10)="Unincepted",$B1833="Q "),VLOOKUP(" ULO",_312_Table1,MATCH('312'!$X$16,_312_Table1_ColumnLookup,0),FALSE),
  IF(AND(VALUE(LEFT($A1833,3))=312,LEFT($G1833,10)="Unincepted"),VLOOKUP(" ULO",_312_Table1,MATCH(LEFT($B1833,1),_312_Table1_ColumnLookup,0),FALSE),
  IF(AND(VALUE(LEFT($A1833,3))=312,LEFT($G1833,5)="Total",$B1833="G "),VLOOKUP('312'!$F$80,_312_Table1,MATCH('312'!$N$16,_312_Table1_ColumnLookup,0),FALSE),
  IF(AND(VALUE(LEFT($A1833,3))=312,LEFT($G1833,5)="Total",$B1833="O "),VLOOKUP('312'!$F$80,_312_Table1,MATCH('312'!$V$16,_312_Table1_ColumnLookup,0),FALSE),
  IF(AND(VALUE(LEFT($A1833,3))=312,LEFT($G1833,5)="Total",$B1833="Q "),VLOOKUP('312'!$F$80,_312_Table1,MATCH('312'!$X$16,_312_Table1_ColumnLookup,0),FALSE),
  IF(AND(VALUE(LEFT($A1833,3))=312,LEFT($G1833,5)="Total"),VLOOKUP('312'!$F$80,_312_Table1,MATCH(LEFT($B1833,1),_312_Table1_ColumnLookup,0),FALSE),
  IF(AND(VALUE(LEFT($A1833,3))=312,LEN($I1833)=4,$B1833="G"),VLOOKUP($I1833,_312_Table1,MATCH('312'!$N$16,_312_Table1_ColumnLookup,0),FALSE),
  IF(AND(VALUE(LEFT($A1833,3))=312,LEN($I1833)=4,$B1833="O"),VLOOKUP($I1833,_312_Table1,MATCH('312'!$V$16,_312_Table1_ColumnLookup,0),FALSE),
  IF(AND(VALUE(LEFT($A1833,3))=312,LEN($I1833)=4,$B1833="Q"),VLOOKUP($I1833,_312_Table1,MATCH('312'!$X$16,_312_Table1_ColumnLookup,0),FALSE),
  IF(AND(VALUE(LEFT($A1833,3))=312,LEN($I1833)=4),VLOOKUP($I1833,_312_Table1,MATCH(LEFT($B1833,1),_312_Table1_ColumnLookup,0),FALSE)
+N("312"),
  IF(VALUE(LEFT($A1833,3))=313,VLOOKUP(VALUE(MID($B1833,2,1)),_313_Table1,MATCH(MID($B1833,1,1),_313_Table1_ColumnLookup,0),FALSE)
+N("313"),
  IF(AND(VALUE(LEFT($A1833,3))=314,LEN($B1833)=3),VLOOKUP(VALUE(MID($B1833,2,2)),_314_Table1,MATCH(MID($B1833,1,1),_314_Table1_ColumnLookup,0),FALSE),
  IF(VALUE(LEFT($A1833,3))=314,VLOOKUP(VALUE(MID($B1833,2,1)),_314_Table1,MATCH(MID($B1833,1,1),_314_Table1_ColumnLookup,0),FALSE)
+N("314"),
""))))))))))))))))))))))))</f>
        <v>#N/A</v>
      </c>
      <c r="E1833" s="238" t="e">
        <f>IF(AND(VALUE(LEFT($A1833,3))=309,LEN($B1833)=3),VLOOKUP(VALUE(MID($B1833,2,2)),_309_Table2,MATCH(MID($B1833,1,1),_309_Table2_ColumnLookup,0),FALSE),
  IF($C1833="309 LCR SummaryA",OneYearSCR,IF($C1833="309 LCR SummaryB",UltimateSCR,IF(VALUE(LEFT($A1833,3))=309,VLOOKUP(VALUE(MID($B1833,2,1)),_309_Table2,MATCH(MID($B1833,1,1),_309_Table2_ColumnLookup,0),FALSE)
+N("309"),
  IF(VALUE(LEFT($A1833,3))=310,VLOOKUP(VALUE(MID($B1833,2,1)),_310_Table2,MATCH(MID($B1833,1,1),_310_Table2_ColumnLookup,0),FALSE)
+N("310"),
  IF(AND(VALUE(LEFT($A1833,3))=311,LEN($I1833)=4),VLOOKUP($I1833,_311_Table2,MATCH($B1833,_311_Table2_ColumnLookup,0),FALSE),
  IF(AND(VALUE(LEFT($A1833,3))=311,OR($B1833="I2",$B1833="J2",$B1833="K2",$B1833="L2")),VLOOKUP('311'!$G$58,_311_Table2,MATCH(MID($B1833,1,1),_311_Table2_ColumnLookup,0),FALSE),
  IF(AND(VALUE(LEFT($A1833,3))=311,RIGHT($B1833,5)="Total"),VLOOKUP('311'!$G$59,_311_Table2,MATCH(MID($B1833,1,1),_311_Table2_ColumnLookup,0),FALSE),
  IF(VALUE(LEFT($A1833,3))=311,VLOOKUP(VALUE(MID($B1833,2,1)),_311_Table2,MATCH(MID($B1833,1,1),_311_Table2_ColumnLookup,0),FALSE)
+N("311"),
  IF(AND(VALUE(LEFT($A1833,3))=312,LEFT($G1833,10)="Unincepted",$B1833="G "),VLOOKUP(" ULO",_312_Table2,MATCH('312'!$N$16,_312_Table2_ColumnLookup,0),FALSE),
  IF(AND(VALUE(LEFT($A1833,3))=312,LEFT($G1833,10)="Unincepted",$B1833="O "),VLOOKUP(" ULO",_312_Table2,MATCH('312'!$V$16,_312_Table2_ColumnLookup,0),FALSE),
  IF(AND(VALUE(LEFT($A1833,3))=312,LEFT($G1833,10)="Unincepted",$B1833="Q "),VLOOKUP(" ULO",_312_Table2,MATCH('312'!$X$16,_312_Table2_ColumnLookup,0),FALSE),
  IF(AND(VALUE(LEFT($A1833,3))=312,LEFT($G1833,10)="Unincepted"),VLOOKUP(" ULO",_312_Table2,MATCH(LEFT($B1833,1),_312_Table2_ColumnLookup,0),FALSE),
  IF(AND(VALUE(LEFT($A1833,3))=312,LEFT($G1833,5)="Total",$B1833="G "),VLOOKUP('312'!$F$80,_312_Table2,MATCH('312'!$N$16,_312_Table2_ColumnLookup,0),FALSE),
  IF(AND(VALUE(LEFT($A1833,3))=312,LEFT($G1833,5)="Total",$B1833="O "),VLOOKUP('312'!$F$80,_312_Table2,MATCH('312'!$V$16,_312_Table2_ColumnLookup,0),FALSE),
  IF(AND(VALUE(LEFT($A1833,3))=312,LEFT($G1833,5)="Total",$B1833="Q "),VLOOKUP('312'!$F$80,_312_Table2,MATCH('312'!$X$16,_312_Table2_ColumnLookup,0),FALSE),
  IF(AND(VALUE(LEFT($A1833,3))=312,LEFT($G1833,5)="Total"),VLOOKUP('312'!$F$80,_312_Table2,MATCH(LEFT($B1833,1),_312_Table2_ColumnLookup,0),FALSE),
  IF(AND(VALUE(LEFT($A1833,3))=312,LEN($I1833)=4,$B1833="G"),VLOOKUP($I1833,_312_Table2,MATCH('312'!$N$16,_312_Table2_ColumnLookup,0),FALSE),
  IF(AND(VALUE(LEFT($A1833,3))=312,LEN($I1833)=4,$B1833="O"),VLOOKUP($I1833,_312_Table2,MATCH('312'!$V$16,_312_Table2_ColumnLookup,0),FALSE),
  IF(AND(VALUE(LEFT($A1833,3))=312,LEN($I1833)=4,$B1833="Q"),VLOOKUP($I1833,_312_Table2,MATCH('312'!$X$16,_312_Table2_ColumnLookup,0),FALSE),
  IF(AND(VALUE(LEFT($A1833,3))=312,LEN($I1833)=4),VLOOKUP($I1833,_312_Table2,MATCH(LEFT($B1833,1),_312_Table2_ColumnLookup,0),FALSE)
+N("312"),
  IF(VALUE(LEFT($A1833,3))=313,VLOOKUP(VALUE(MID($B1833,2,1)),_313_Table2,MATCH(MID($B1833,1,1),_313_Table2_ColumnLookup,0),FALSE)
+N("313"),
  IF(AND(VALUE(LEFT($A1833,3))=314,LEN($B1833)=3),VLOOKUP(VALUE(MID($B1833,2,2)),_314_Table2,MATCH(MID($B1833,1,1),_314_Table2_ColumnLookup,0),FALSE),
  IF(VALUE(LEFT($A1833,3))=314,VLOOKUP(VALUE(MID($B1833,2,1)),_314_Table2,MATCH(MID($B1833,1,1),_314_Table2_ColumnLookup,0),FALSE)
+N("314"),
""))))))))))))))))))))))))</f>
        <v>#N/A</v>
      </c>
      <c r="F1833" s="238" t="e">
        <f>IF(AND(VALUE(LEFT($A1833,3))=309,LEN($B1833)=3),VLOOKUP(VALUE(MID($B1833,2,2)),_309_Table3,MATCH(MID($B1833,1,1),_309_Table3_ColumnLookup,0),FALSE),
  IF($C1833="309 LCR SummaryA",OneYearSCR,IF($C1833="309 LCR SummaryB",UltimateSCR,IF(VALUE(LEFT($A1833,3))=309,VLOOKUP(VALUE(MID($B1833,2,1)),_309_Table3,MATCH(MID($B1833,1,1),_309_Table3_ColumnLookup,0),FALSE)
+N("309"),
  IF(VALUE(LEFT($A1833,3))=310,VLOOKUP(VALUE(MID($B1833,2,1)),_310_Table3,MATCH(MID($B1833,1,1),_310_Table3_ColumnLookup,0),FALSE)
+N("310"),
  IF(AND(VALUE(LEFT($A1833,3))=311,LEN($I1833)=4),VLOOKUP($I1833,_311_Table3,MATCH($B1833,_311_Table3_ColumnLookup,0),FALSE),
  IF(AND(VALUE(LEFT($A1833,3))=311,OR($B1833="I2",$B1833="J2",$B1833="K2",$B1833="L2")),VLOOKUP('311'!$G$58,_311_Table3,MATCH(MID($B1833,1,1),_311_Table3_ColumnLookup,0),FALSE),
  IF(AND(VALUE(LEFT($A1833,3))=311,RIGHT($B1833,5)="Total"),VLOOKUP('311'!$G$59,_311_Table3,MATCH(MID($B1833,1,1),_311_Table3_ColumnLookup,0),FALSE),
  IF(VALUE(LEFT($A1833,3))=311,VLOOKUP(VALUE(MID($B1833,2,1)),_311_Table3,MATCH(MID($B1833,1,1),_311_Table3_ColumnLookup,0),FALSE)
+N("311"),
  IF(AND(VALUE(LEFT($A1833,3))=312,LEFT($G1833,10)="Unincepted",$B1833="G "),VLOOKUP(" ULO",_312_Table3,MATCH('312'!$N$16,_312_Table3_ColumnLookup,0),FALSE),
  IF(AND(VALUE(LEFT($A1833,3))=312,LEFT($G1833,10)="Unincepted",$B1833="O "),VLOOKUP(" ULO",_312_Table3,MATCH('312'!$V$16,_312_Table3_ColumnLookup,0),FALSE),
  IF(AND(VALUE(LEFT($A1833,3))=312,LEFT($G1833,10)="Unincepted",$B1833="Q "),VLOOKUP(" ULO",_312_Table3,MATCH('312'!$X$16,_312_Table3_ColumnLookup,0),FALSE),
  IF(AND(VALUE(LEFT($A1833,3))=312,LEFT($G1833,10)="Unincepted"),VLOOKUP(" ULO",_312_Table3,MATCH(LEFT($B1833,1),_312_Table3_ColumnLookup,0),FALSE),
  IF(AND(VALUE(LEFT($A1833,3))=312,LEFT($G1833,5)="Total",$B1833="G "),VLOOKUP('312'!$F$80,_312_Table3,MATCH('312'!$N$16,_312_Table3_ColumnLookup,0),FALSE),
  IF(AND(VALUE(LEFT($A1833,3))=312,LEFT($G1833,5)="Total",$B1833="O "),VLOOKUP('312'!$F$80,_312_Table3,MATCH('312'!$V$16,_312_Table3_ColumnLookup,0),FALSE),
  IF(AND(VALUE(LEFT($A1833,3))=312,LEFT($G1833,5)="Total",$B1833="Q "),VLOOKUP('312'!$F$80,_312_Table3,MATCH('312'!$X$16,_312_Table3_ColumnLookup,0),FALSE),
  IF(AND(VALUE(LEFT($A1833,3))=312,LEFT($G1833,5)="Total"),VLOOKUP('312'!$F$80,_312_Table3,MATCH(LEFT($B1833,1),_312_Table3_ColumnLookup,0),FALSE),
  IF(AND(VALUE(LEFT($A1833,3))=312,LEN($I1833)=4,$B1833="G"),VLOOKUP($I1833,_312_Table3,MATCH('312'!$N$16,_312_Table3_ColumnLookup,0),FALSE),
  IF(AND(VALUE(LEFT($A1833,3))=312,LEN($I1833)=4,$B1833="O"),VLOOKUP($I1833,_312_Table3,MATCH('312'!$V$16,_312_Table3_ColumnLookup,0),FALSE),
  IF(AND(VALUE(LEFT($A1833,3))=312,LEN($I1833)=4,$B1833="Q"),VLOOKUP($I1833,_312_Table3,MATCH('312'!$X$16,_312_Table3_ColumnLookup,0),FALSE),
  IF(AND(VALUE(LEFT($A1833,3))=312,LEN($I1833)=4),VLOOKUP($I1833,_312_Table3,MATCH(LEFT($B1833,1),_312_Table3_ColumnLookup,0),FALSE)
+N("312"),
  IF(VALUE(LEFT($A1833,3))=313,VLOOKUP(VALUE(MID($B1833,2,1)),_313_Table3,MATCH(MID($B1833,1,1),_313_Table3_ColumnLookup,0),FALSE)
+N("313"),
  IF(AND(VALUE(LEFT($A1833,3))=314,LEN($B1833)=3),VLOOKUP(VALUE(MID($B1833,2,2)),_314_Table3,MATCH(MID($B1833,1,1),_314_Table3_ColumnLookup,0),FALSE),
  IF(VALUE(LEFT($A1833,3))=314,VLOOKUP(VALUE(MID($B1833,2,1)),_314_Table3,MATCH(MID($B1833,1,1),_314_Table3_ColumnLookup,0),FALSE)
+N("314"),
""))))))))))))))))))))))))</f>
        <v>#N/A</v>
      </c>
      <c r="H1833" s="321" t="str">
        <f>IFERROR(
IF(ISERROR($D1833)=FALSE,$D1833,IF(ISERROR($E1833)=FALSE,$E1833,IF(ISERROR($F1833)=FALSE,$F1833
+N("012 checkboxes"),
IF(
IF(OR(LEFT($A1833,9)="Syndicate",LEFT($A1833,12)="NewSyndicate"),VLOOKUP($A1833,'012'!$J:$ZW,MATCH("Link to button",'012'!$J$1:$ZW$1,0),0)
+N("309 checkbox"),
IF($C1833="309 LCR Summary0",VLOOKUP("Notes990",'309'!$P:$ZZ,MATCH("Link to button",'309'!$P$1:$ZZ$1,0),0)
+N("313 checkboxes"),
IF($C1833="313 Financial Information0LcmVsScr",IF($C1833="309 LCR Summary0",VLOOKUP("LcmVsScr",'309'!$N:$ZZ,MATCH("Link to button",'309'!$N$1:$ZZ$1,0),0),
IF($C1833="313 Financial Information0LcrDocAttached",IF($C1833="309 LCR Summary0",VLOOKUP("LcrDocAttached",'309'!$N:$ZZ,MATCH("Link to button",'309'!$N$1:$ZZ$1,0),
0)))))))=1,TRUE,FALSE)
))),"")</f>
        <v/>
      </c>
    </row>
    <row r="1834" spans="1:8">
      <c r="A1834" s="237" t="e">
        <f>VLOOKUP($G1834,CSVLookups!$B:$R,MATCH(A$1,CSVLookups!$B$1:$R$1,0),FALSE)</f>
        <v>#N/A</v>
      </c>
      <c r="B1834" s="237" t="e">
        <f>VLOOKUP($G1834,CSVLookups!$B:$R,MATCH(B$1,CSVLookups!$B$1:$R$1,0),FALSE)</f>
        <v>#N/A</v>
      </c>
      <c r="C1834" s="238" t="e">
        <f t="shared" si="29"/>
        <v>#N/A</v>
      </c>
      <c r="D1834" s="238" t="e">
        <f>IF(AND(VALUE(LEFT($A1834,3))=309,LEN($B1834)=3),VLOOKUP(VALUE(MID($B1834,2,2)),_309_Table1,MATCH(MID($B1834,1,1),_309_Table1_ColumnLookup,0),FALSE),
  IF($C1834="309 LCR SummaryA",OneYearSCR,IF($C1834="309 LCR SummaryB",UltimateSCR,IF(VALUE(LEFT($A1834,3))=309,VLOOKUP(VALUE(MID($B1834,2,1)),_309_Table1,MATCH(MID($B1834,1,1),_309_Table1_ColumnLookup,0),FALSE)
+N("309"),
  IF(VALUE(LEFT($A1834,3))=310,VLOOKUP(VALUE(MID($B1834,2,1)),_310_Table1,MATCH(MID($B1834,1,1),_310_Table1_ColumnLookup,0),FALSE)
+N("310"),
  IF(AND(VALUE(LEFT($A1834,3))=311,LEN($I1834)=4),VLOOKUP($I1834,_311_Table1,MATCH($B1834,_311_Table1_ColumnLookup,0),FALSE),
  IF(AND(VALUE(LEFT($A1834,3))=311,OR($B1834="I2",$B1834="J2",$B1834="K2",$B1834="L2")),VLOOKUP('311'!$G$58,_311_Table1,MATCH(MID($B1834,1,1),_311_Table1_ColumnLookup,0),FALSE),
  IF(AND(VALUE(LEFT($A1834,3))=311,RIGHT($B1834,5)="Total"),VLOOKUP('311'!$G$59,_311_Table1,MATCH(MID($B1834,1,1),_311_Table1_ColumnLookup,0),FALSE),
  IF(VALUE(LEFT($A1834,3))=311,VLOOKUP(VALUE(MID($B1834,2,1)),_311_Table1,MATCH(MID($B1834,1,1),_311_Table1_ColumnLookup,0),FALSE)
+N("311"),
  IF(AND(VALUE(LEFT($A1834,3))=312,LEFT($G1834,10)="Unincepted",$B1834="G "),VLOOKUP(" ULO",_312_Table1,MATCH('312'!$N$16,_312_Table1_ColumnLookup,0),FALSE),
  IF(AND(VALUE(LEFT($A1834,3))=312,LEFT($G1834,10)="Unincepted",$B1834="O "),VLOOKUP(" ULO",_312_Table1,MATCH('312'!$V$16,_312_Table1_ColumnLookup,0),FALSE),
  IF(AND(VALUE(LEFT($A1834,3))=312,LEFT($G1834,10)="Unincepted",$B1834="Q "),VLOOKUP(" ULO",_312_Table1,MATCH('312'!$X$16,_312_Table1_ColumnLookup,0),FALSE),
  IF(AND(VALUE(LEFT($A1834,3))=312,LEFT($G1834,10)="Unincepted"),VLOOKUP(" ULO",_312_Table1,MATCH(LEFT($B1834,1),_312_Table1_ColumnLookup,0),FALSE),
  IF(AND(VALUE(LEFT($A1834,3))=312,LEFT($G1834,5)="Total",$B1834="G "),VLOOKUP('312'!$F$80,_312_Table1,MATCH('312'!$N$16,_312_Table1_ColumnLookup,0),FALSE),
  IF(AND(VALUE(LEFT($A1834,3))=312,LEFT($G1834,5)="Total",$B1834="O "),VLOOKUP('312'!$F$80,_312_Table1,MATCH('312'!$V$16,_312_Table1_ColumnLookup,0),FALSE),
  IF(AND(VALUE(LEFT($A1834,3))=312,LEFT($G1834,5)="Total",$B1834="Q "),VLOOKUP('312'!$F$80,_312_Table1,MATCH('312'!$X$16,_312_Table1_ColumnLookup,0),FALSE),
  IF(AND(VALUE(LEFT($A1834,3))=312,LEFT($G1834,5)="Total"),VLOOKUP('312'!$F$80,_312_Table1,MATCH(LEFT($B1834,1),_312_Table1_ColumnLookup,0),FALSE),
  IF(AND(VALUE(LEFT($A1834,3))=312,LEN($I1834)=4,$B1834="G"),VLOOKUP($I1834,_312_Table1,MATCH('312'!$N$16,_312_Table1_ColumnLookup,0),FALSE),
  IF(AND(VALUE(LEFT($A1834,3))=312,LEN($I1834)=4,$B1834="O"),VLOOKUP($I1834,_312_Table1,MATCH('312'!$V$16,_312_Table1_ColumnLookup,0),FALSE),
  IF(AND(VALUE(LEFT($A1834,3))=312,LEN($I1834)=4,$B1834="Q"),VLOOKUP($I1834,_312_Table1,MATCH('312'!$X$16,_312_Table1_ColumnLookup,0),FALSE),
  IF(AND(VALUE(LEFT($A1834,3))=312,LEN($I1834)=4),VLOOKUP($I1834,_312_Table1,MATCH(LEFT($B1834,1),_312_Table1_ColumnLookup,0),FALSE)
+N("312"),
  IF(VALUE(LEFT($A1834,3))=313,VLOOKUP(VALUE(MID($B1834,2,1)),_313_Table1,MATCH(MID($B1834,1,1),_313_Table1_ColumnLookup,0),FALSE)
+N("313"),
  IF(AND(VALUE(LEFT($A1834,3))=314,LEN($B1834)=3),VLOOKUP(VALUE(MID($B1834,2,2)),_314_Table1,MATCH(MID($B1834,1,1),_314_Table1_ColumnLookup,0),FALSE),
  IF(VALUE(LEFT($A1834,3))=314,VLOOKUP(VALUE(MID($B1834,2,1)),_314_Table1,MATCH(MID($B1834,1,1),_314_Table1_ColumnLookup,0),FALSE)
+N("314"),
""))))))))))))))))))))))))</f>
        <v>#N/A</v>
      </c>
      <c r="E1834" s="238" t="e">
        <f>IF(AND(VALUE(LEFT($A1834,3))=309,LEN($B1834)=3),VLOOKUP(VALUE(MID($B1834,2,2)),_309_Table2,MATCH(MID($B1834,1,1),_309_Table2_ColumnLookup,0),FALSE),
  IF($C1834="309 LCR SummaryA",OneYearSCR,IF($C1834="309 LCR SummaryB",UltimateSCR,IF(VALUE(LEFT($A1834,3))=309,VLOOKUP(VALUE(MID($B1834,2,1)),_309_Table2,MATCH(MID($B1834,1,1),_309_Table2_ColumnLookup,0),FALSE)
+N("309"),
  IF(VALUE(LEFT($A1834,3))=310,VLOOKUP(VALUE(MID($B1834,2,1)),_310_Table2,MATCH(MID($B1834,1,1),_310_Table2_ColumnLookup,0),FALSE)
+N("310"),
  IF(AND(VALUE(LEFT($A1834,3))=311,LEN($I1834)=4),VLOOKUP($I1834,_311_Table2,MATCH($B1834,_311_Table2_ColumnLookup,0),FALSE),
  IF(AND(VALUE(LEFT($A1834,3))=311,OR($B1834="I2",$B1834="J2",$B1834="K2",$B1834="L2")),VLOOKUP('311'!$G$58,_311_Table2,MATCH(MID($B1834,1,1),_311_Table2_ColumnLookup,0),FALSE),
  IF(AND(VALUE(LEFT($A1834,3))=311,RIGHT($B1834,5)="Total"),VLOOKUP('311'!$G$59,_311_Table2,MATCH(MID($B1834,1,1),_311_Table2_ColumnLookup,0),FALSE),
  IF(VALUE(LEFT($A1834,3))=311,VLOOKUP(VALUE(MID($B1834,2,1)),_311_Table2,MATCH(MID($B1834,1,1),_311_Table2_ColumnLookup,0),FALSE)
+N("311"),
  IF(AND(VALUE(LEFT($A1834,3))=312,LEFT($G1834,10)="Unincepted",$B1834="G "),VLOOKUP(" ULO",_312_Table2,MATCH('312'!$N$16,_312_Table2_ColumnLookup,0),FALSE),
  IF(AND(VALUE(LEFT($A1834,3))=312,LEFT($G1834,10)="Unincepted",$B1834="O "),VLOOKUP(" ULO",_312_Table2,MATCH('312'!$V$16,_312_Table2_ColumnLookup,0),FALSE),
  IF(AND(VALUE(LEFT($A1834,3))=312,LEFT($G1834,10)="Unincepted",$B1834="Q "),VLOOKUP(" ULO",_312_Table2,MATCH('312'!$X$16,_312_Table2_ColumnLookup,0),FALSE),
  IF(AND(VALUE(LEFT($A1834,3))=312,LEFT($G1834,10)="Unincepted"),VLOOKUP(" ULO",_312_Table2,MATCH(LEFT($B1834,1),_312_Table2_ColumnLookup,0),FALSE),
  IF(AND(VALUE(LEFT($A1834,3))=312,LEFT($G1834,5)="Total",$B1834="G "),VLOOKUP('312'!$F$80,_312_Table2,MATCH('312'!$N$16,_312_Table2_ColumnLookup,0),FALSE),
  IF(AND(VALUE(LEFT($A1834,3))=312,LEFT($G1834,5)="Total",$B1834="O "),VLOOKUP('312'!$F$80,_312_Table2,MATCH('312'!$V$16,_312_Table2_ColumnLookup,0),FALSE),
  IF(AND(VALUE(LEFT($A1834,3))=312,LEFT($G1834,5)="Total",$B1834="Q "),VLOOKUP('312'!$F$80,_312_Table2,MATCH('312'!$X$16,_312_Table2_ColumnLookup,0),FALSE),
  IF(AND(VALUE(LEFT($A1834,3))=312,LEFT($G1834,5)="Total"),VLOOKUP('312'!$F$80,_312_Table2,MATCH(LEFT($B1834,1),_312_Table2_ColumnLookup,0),FALSE),
  IF(AND(VALUE(LEFT($A1834,3))=312,LEN($I1834)=4,$B1834="G"),VLOOKUP($I1834,_312_Table2,MATCH('312'!$N$16,_312_Table2_ColumnLookup,0),FALSE),
  IF(AND(VALUE(LEFT($A1834,3))=312,LEN($I1834)=4,$B1834="O"),VLOOKUP($I1834,_312_Table2,MATCH('312'!$V$16,_312_Table2_ColumnLookup,0),FALSE),
  IF(AND(VALUE(LEFT($A1834,3))=312,LEN($I1834)=4,$B1834="Q"),VLOOKUP($I1834,_312_Table2,MATCH('312'!$X$16,_312_Table2_ColumnLookup,0),FALSE),
  IF(AND(VALUE(LEFT($A1834,3))=312,LEN($I1834)=4),VLOOKUP($I1834,_312_Table2,MATCH(LEFT($B1834,1),_312_Table2_ColumnLookup,0),FALSE)
+N("312"),
  IF(VALUE(LEFT($A1834,3))=313,VLOOKUP(VALUE(MID($B1834,2,1)),_313_Table2,MATCH(MID($B1834,1,1),_313_Table2_ColumnLookup,0),FALSE)
+N("313"),
  IF(AND(VALUE(LEFT($A1834,3))=314,LEN($B1834)=3),VLOOKUP(VALUE(MID($B1834,2,2)),_314_Table2,MATCH(MID($B1834,1,1),_314_Table2_ColumnLookup,0),FALSE),
  IF(VALUE(LEFT($A1834,3))=314,VLOOKUP(VALUE(MID($B1834,2,1)),_314_Table2,MATCH(MID($B1834,1,1),_314_Table2_ColumnLookup,0),FALSE)
+N("314"),
""))))))))))))))))))))))))</f>
        <v>#N/A</v>
      </c>
      <c r="F1834" s="238" t="e">
        <f>IF(AND(VALUE(LEFT($A1834,3))=309,LEN($B1834)=3),VLOOKUP(VALUE(MID($B1834,2,2)),_309_Table3,MATCH(MID($B1834,1,1),_309_Table3_ColumnLookup,0),FALSE),
  IF($C1834="309 LCR SummaryA",OneYearSCR,IF($C1834="309 LCR SummaryB",UltimateSCR,IF(VALUE(LEFT($A1834,3))=309,VLOOKUP(VALUE(MID($B1834,2,1)),_309_Table3,MATCH(MID($B1834,1,1),_309_Table3_ColumnLookup,0),FALSE)
+N("309"),
  IF(VALUE(LEFT($A1834,3))=310,VLOOKUP(VALUE(MID($B1834,2,1)),_310_Table3,MATCH(MID($B1834,1,1),_310_Table3_ColumnLookup,0),FALSE)
+N("310"),
  IF(AND(VALUE(LEFT($A1834,3))=311,LEN($I1834)=4),VLOOKUP($I1834,_311_Table3,MATCH($B1834,_311_Table3_ColumnLookup,0),FALSE),
  IF(AND(VALUE(LEFT($A1834,3))=311,OR($B1834="I2",$B1834="J2",$B1834="K2",$B1834="L2")),VLOOKUP('311'!$G$58,_311_Table3,MATCH(MID($B1834,1,1),_311_Table3_ColumnLookup,0),FALSE),
  IF(AND(VALUE(LEFT($A1834,3))=311,RIGHT($B1834,5)="Total"),VLOOKUP('311'!$G$59,_311_Table3,MATCH(MID($B1834,1,1),_311_Table3_ColumnLookup,0),FALSE),
  IF(VALUE(LEFT($A1834,3))=311,VLOOKUP(VALUE(MID($B1834,2,1)),_311_Table3,MATCH(MID($B1834,1,1),_311_Table3_ColumnLookup,0),FALSE)
+N("311"),
  IF(AND(VALUE(LEFT($A1834,3))=312,LEFT($G1834,10)="Unincepted",$B1834="G "),VLOOKUP(" ULO",_312_Table3,MATCH('312'!$N$16,_312_Table3_ColumnLookup,0),FALSE),
  IF(AND(VALUE(LEFT($A1834,3))=312,LEFT($G1834,10)="Unincepted",$B1834="O "),VLOOKUP(" ULO",_312_Table3,MATCH('312'!$V$16,_312_Table3_ColumnLookup,0),FALSE),
  IF(AND(VALUE(LEFT($A1834,3))=312,LEFT($G1834,10)="Unincepted",$B1834="Q "),VLOOKUP(" ULO",_312_Table3,MATCH('312'!$X$16,_312_Table3_ColumnLookup,0),FALSE),
  IF(AND(VALUE(LEFT($A1834,3))=312,LEFT($G1834,10)="Unincepted"),VLOOKUP(" ULO",_312_Table3,MATCH(LEFT($B1834,1),_312_Table3_ColumnLookup,0),FALSE),
  IF(AND(VALUE(LEFT($A1834,3))=312,LEFT($G1834,5)="Total",$B1834="G "),VLOOKUP('312'!$F$80,_312_Table3,MATCH('312'!$N$16,_312_Table3_ColumnLookup,0),FALSE),
  IF(AND(VALUE(LEFT($A1834,3))=312,LEFT($G1834,5)="Total",$B1834="O "),VLOOKUP('312'!$F$80,_312_Table3,MATCH('312'!$V$16,_312_Table3_ColumnLookup,0),FALSE),
  IF(AND(VALUE(LEFT($A1834,3))=312,LEFT($G1834,5)="Total",$B1834="Q "),VLOOKUP('312'!$F$80,_312_Table3,MATCH('312'!$X$16,_312_Table3_ColumnLookup,0),FALSE),
  IF(AND(VALUE(LEFT($A1834,3))=312,LEFT($G1834,5)="Total"),VLOOKUP('312'!$F$80,_312_Table3,MATCH(LEFT($B1834,1),_312_Table3_ColumnLookup,0),FALSE),
  IF(AND(VALUE(LEFT($A1834,3))=312,LEN($I1834)=4,$B1834="G"),VLOOKUP($I1834,_312_Table3,MATCH('312'!$N$16,_312_Table3_ColumnLookup,0),FALSE),
  IF(AND(VALUE(LEFT($A1834,3))=312,LEN($I1834)=4,$B1834="O"),VLOOKUP($I1834,_312_Table3,MATCH('312'!$V$16,_312_Table3_ColumnLookup,0),FALSE),
  IF(AND(VALUE(LEFT($A1834,3))=312,LEN($I1834)=4,$B1834="Q"),VLOOKUP($I1834,_312_Table3,MATCH('312'!$X$16,_312_Table3_ColumnLookup,0),FALSE),
  IF(AND(VALUE(LEFT($A1834,3))=312,LEN($I1834)=4),VLOOKUP($I1834,_312_Table3,MATCH(LEFT($B1834,1),_312_Table3_ColumnLookup,0),FALSE)
+N("312"),
  IF(VALUE(LEFT($A1834,3))=313,VLOOKUP(VALUE(MID($B1834,2,1)),_313_Table3,MATCH(MID($B1834,1,1),_313_Table3_ColumnLookup,0),FALSE)
+N("313"),
  IF(AND(VALUE(LEFT($A1834,3))=314,LEN($B1834)=3),VLOOKUP(VALUE(MID($B1834,2,2)),_314_Table3,MATCH(MID($B1834,1,1),_314_Table3_ColumnLookup,0),FALSE),
  IF(VALUE(LEFT($A1834,3))=314,VLOOKUP(VALUE(MID($B1834,2,1)),_314_Table3,MATCH(MID($B1834,1,1),_314_Table3_ColumnLookup,0),FALSE)
+N("314"),
""))))))))))))))))))))))))</f>
        <v>#N/A</v>
      </c>
      <c r="H1834" s="321" t="str">
        <f>IFERROR(
IF(ISERROR($D1834)=FALSE,$D1834,IF(ISERROR($E1834)=FALSE,$E1834,IF(ISERROR($F1834)=FALSE,$F1834
+N("012 checkboxes"),
IF(
IF(OR(LEFT($A1834,9)="Syndicate",LEFT($A1834,12)="NewSyndicate"),VLOOKUP($A1834,'012'!$J:$ZW,MATCH("Link to button",'012'!$J$1:$ZW$1,0),0)
+N("309 checkbox"),
IF($C1834="309 LCR Summary0",VLOOKUP("Notes990",'309'!$P:$ZZ,MATCH("Link to button",'309'!$P$1:$ZZ$1,0),0)
+N("313 checkboxes"),
IF($C1834="313 Financial Information0LcmVsScr",IF($C1834="309 LCR Summary0",VLOOKUP("LcmVsScr",'309'!$N:$ZZ,MATCH("Link to button",'309'!$N$1:$ZZ$1,0),0),
IF($C1834="313 Financial Information0LcrDocAttached",IF($C1834="309 LCR Summary0",VLOOKUP("LcrDocAttached",'309'!$N:$ZZ,MATCH("Link to button",'309'!$N$1:$ZZ$1,0),
0)))))))=1,TRUE,FALSE)
))),"")</f>
        <v/>
      </c>
    </row>
    <row r="1835" spans="1:8">
      <c r="A1835" s="237" t="e">
        <f>VLOOKUP($G1835,CSVLookups!$B:$R,MATCH(A$1,CSVLookups!$B$1:$R$1,0),FALSE)</f>
        <v>#N/A</v>
      </c>
      <c r="B1835" s="237" t="e">
        <f>VLOOKUP($G1835,CSVLookups!$B:$R,MATCH(B$1,CSVLookups!$B$1:$R$1,0),FALSE)</f>
        <v>#N/A</v>
      </c>
      <c r="C1835" s="238" t="e">
        <f t="shared" si="29"/>
        <v>#N/A</v>
      </c>
      <c r="D1835" s="238" t="e">
        <f>IF(AND(VALUE(LEFT($A1835,3))=309,LEN($B1835)=3),VLOOKUP(VALUE(MID($B1835,2,2)),_309_Table1,MATCH(MID($B1835,1,1),_309_Table1_ColumnLookup,0),FALSE),
  IF($C1835="309 LCR SummaryA",OneYearSCR,IF($C1835="309 LCR SummaryB",UltimateSCR,IF(VALUE(LEFT($A1835,3))=309,VLOOKUP(VALUE(MID($B1835,2,1)),_309_Table1,MATCH(MID($B1835,1,1),_309_Table1_ColumnLookup,0),FALSE)
+N("309"),
  IF(VALUE(LEFT($A1835,3))=310,VLOOKUP(VALUE(MID($B1835,2,1)),_310_Table1,MATCH(MID($B1835,1,1),_310_Table1_ColumnLookup,0),FALSE)
+N("310"),
  IF(AND(VALUE(LEFT($A1835,3))=311,LEN($I1835)=4),VLOOKUP($I1835,_311_Table1,MATCH($B1835,_311_Table1_ColumnLookup,0),FALSE),
  IF(AND(VALUE(LEFT($A1835,3))=311,OR($B1835="I2",$B1835="J2",$B1835="K2",$B1835="L2")),VLOOKUP('311'!$G$58,_311_Table1,MATCH(MID($B1835,1,1),_311_Table1_ColumnLookup,0),FALSE),
  IF(AND(VALUE(LEFT($A1835,3))=311,RIGHT($B1835,5)="Total"),VLOOKUP('311'!$G$59,_311_Table1,MATCH(MID($B1835,1,1),_311_Table1_ColumnLookup,0),FALSE),
  IF(VALUE(LEFT($A1835,3))=311,VLOOKUP(VALUE(MID($B1835,2,1)),_311_Table1,MATCH(MID($B1835,1,1),_311_Table1_ColumnLookup,0),FALSE)
+N("311"),
  IF(AND(VALUE(LEFT($A1835,3))=312,LEFT($G1835,10)="Unincepted",$B1835="G "),VLOOKUP(" ULO",_312_Table1,MATCH('312'!$N$16,_312_Table1_ColumnLookup,0),FALSE),
  IF(AND(VALUE(LEFT($A1835,3))=312,LEFT($G1835,10)="Unincepted",$B1835="O "),VLOOKUP(" ULO",_312_Table1,MATCH('312'!$V$16,_312_Table1_ColumnLookup,0),FALSE),
  IF(AND(VALUE(LEFT($A1835,3))=312,LEFT($G1835,10)="Unincepted",$B1835="Q "),VLOOKUP(" ULO",_312_Table1,MATCH('312'!$X$16,_312_Table1_ColumnLookup,0),FALSE),
  IF(AND(VALUE(LEFT($A1835,3))=312,LEFT($G1835,10)="Unincepted"),VLOOKUP(" ULO",_312_Table1,MATCH(LEFT($B1835,1),_312_Table1_ColumnLookup,0),FALSE),
  IF(AND(VALUE(LEFT($A1835,3))=312,LEFT($G1835,5)="Total",$B1835="G "),VLOOKUP('312'!$F$80,_312_Table1,MATCH('312'!$N$16,_312_Table1_ColumnLookup,0),FALSE),
  IF(AND(VALUE(LEFT($A1835,3))=312,LEFT($G1835,5)="Total",$B1835="O "),VLOOKUP('312'!$F$80,_312_Table1,MATCH('312'!$V$16,_312_Table1_ColumnLookup,0),FALSE),
  IF(AND(VALUE(LEFT($A1835,3))=312,LEFT($G1835,5)="Total",$B1835="Q "),VLOOKUP('312'!$F$80,_312_Table1,MATCH('312'!$X$16,_312_Table1_ColumnLookup,0),FALSE),
  IF(AND(VALUE(LEFT($A1835,3))=312,LEFT($G1835,5)="Total"),VLOOKUP('312'!$F$80,_312_Table1,MATCH(LEFT($B1835,1),_312_Table1_ColumnLookup,0),FALSE),
  IF(AND(VALUE(LEFT($A1835,3))=312,LEN($I1835)=4,$B1835="G"),VLOOKUP($I1835,_312_Table1,MATCH('312'!$N$16,_312_Table1_ColumnLookup,0),FALSE),
  IF(AND(VALUE(LEFT($A1835,3))=312,LEN($I1835)=4,$B1835="O"),VLOOKUP($I1835,_312_Table1,MATCH('312'!$V$16,_312_Table1_ColumnLookup,0),FALSE),
  IF(AND(VALUE(LEFT($A1835,3))=312,LEN($I1835)=4,$B1835="Q"),VLOOKUP($I1835,_312_Table1,MATCH('312'!$X$16,_312_Table1_ColumnLookup,0),FALSE),
  IF(AND(VALUE(LEFT($A1835,3))=312,LEN($I1835)=4),VLOOKUP($I1835,_312_Table1,MATCH(LEFT($B1835,1),_312_Table1_ColumnLookup,0),FALSE)
+N("312"),
  IF(VALUE(LEFT($A1835,3))=313,VLOOKUP(VALUE(MID($B1835,2,1)),_313_Table1,MATCH(MID($B1835,1,1),_313_Table1_ColumnLookup,0),FALSE)
+N("313"),
  IF(AND(VALUE(LEFT($A1835,3))=314,LEN($B1835)=3),VLOOKUP(VALUE(MID($B1835,2,2)),_314_Table1,MATCH(MID($B1835,1,1),_314_Table1_ColumnLookup,0),FALSE),
  IF(VALUE(LEFT($A1835,3))=314,VLOOKUP(VALUE(MID($B1835,2,1)),_314_Table1,MATCH(MID($B1835,1,1),_314_Table1_ColumnLookup,0),FALSE)
+N("314"),
""))))))))))))))))))))))))</f>
        <v>#N/A</v>
      </c>
      <c r="E1835" s="238" t="e">
        <f>IF(AND(VALUE(LEFT($A1835,3))=309,LEN($B1835)=3),VLOOKUP(VALUE(MID($B1835,2,2)),_309_Table2,MATCH(MID($B1835,1,1),_309_Table2_ColumnLookup,0),FALSE),
  IF($C1835="309 LCR SummaryA",OneYearSCR,IF($C1835="309 LCR SummaryB",UltimateSCR,IF(VALUE(LEFT($A1835,3))=309,VLOOKUP(VALUE(MID($B1835,2,1)),_309_Table2,MATCH(MID($B1835,1,1),_309_Table2_ColumnLookup,0),FALSE)
+N("309"),
  IF(VALUE(LEFT($A1835,3))=310,VLOOKUP(VALUE(MID($B1835,2,1)),_310_Table2,MATCH(MID($B1835,1,1),_310_Table2_ColumnLookup,0),FALSE)
+N("310"),
  IF(AND(VALUE(LEFT($A1835,3))=311,LEN($I1835)=4),VLOOKUP($I1835,_311_Table2,MATCH($B1835,_311_Table2_ColumnLookup,0),FALSE),
  IF(AND(VALUE(LEFT($A1835,3))=311,OR($B1835="I2",$B1835="J2",$B1835="K2",$B1835="L2")),VLOOKUP('311'!$G$58,_311_Table2,MATCH(MID($B1835,1,1),_311_Table2_ColumnLookup,0),FALSE),
  IF(AND(VALUE(LEFT($A1835,3))=311,RIGHT($B1835,5)="Total"),VLOOKUP('311'!$G$59,_311_Table2,MATCH(MID($B1835,1,1),_311_Table2_ColumnLookup,0),FALSE),
  IF(VALUE(LEFT($A1835,3))=311,VLOOKUP(VALUE(MID($B1835,2,1)),_311_Table2,MATCH(MID($B1835,1,1),_311_Table2_ColumnLookup,0),FALSE)
+N("311"),
  IF(AND(VALUE(LEFT($A1835,3))=312,LEFT($G1835,10)="Unincepted",$B1835="G "),VLOOKUP(" ULO",_312_Table2,MATCH('312'!$N$16,_312_Table2_ColumnLookup,0),FALSE),
  IF(AND(VALUE(LEFT($A1835,3))=312,LEFT($G1835,10)="Unincepted",$B1835="O "),VLOOKUP(" ULO",_312_Table2,MATCH('312'!$V$16,_312_Table2_ColumnLookup,0),FALSE),
  IF(AND(VALUE(LEFT($A1835,3))=312,LEFT($G1835,10)="Unincepted",$B1835="Q "),VLOOKUP(" ULO",_312_Table2,MATCH('312'!$X$16,_312_Table2_ColumnLookup,0),FALSE),
  IF(AND(VALUE(LEFT($A1835,3))=312,LEFT($G1835,10)="Unincepted"),VLOOKUP(" ULO",_312_Table2,MATCH(LEFT($B1835,1),_312_Table2_ColumnLookup,0),FALSE),
  IF(AND(VALUE(LEFT($A1835,3))=312,LEFT($G1835,5)="Total",$B1835="G "),VLOOKUP('312'!$F$80,_312_Table2,MATCH('312'!$N$16,_312_Table2_ColumnLookup,0),FALSE),
  IF(AND(VALUE(LEFT($A1835,3))=312,LEFT($G1835,5)="Total",$B1835="O "),VLOOKUP('312'!$F$80,_312_Table2,MATCH('312'!$V$16,_312_Table2_ColumnLookup,0),FALSE),
  IF(AND(VALUE(LEFT($A1835,3))=312,LEFT($G1835,5)="Total",$B1835="Q "),VLOOKUP('312'!$F$80,_312_Table2,MATCH('312'!$X$16,_312_Table2_ColumnLookup,0),FALSE),
  IF(AND(VALUE(LEFT($A1835,3))=312,LEFT($G1835,5)="Total"),VLOOKUP('312'!$F$80,_312_Table2,MATCH(LEFT($B1835,1),_312_Table2_ColumnLookup,0),FALSE),
  IF(AND(VALUE(LEFT($A1835,3))=312,LEN($I1835)=4,$B1835="G"),VLOOKUP($I1835,_312_Table2,MATCH('312'!$N$16,_312_Table2_ColumnLookup,0),FALSE),
  IF(AND(VALUE(LEFT($A1835,3))=312,LEN($I1835)=4,$B1835="O"),VLOOKUP($I1835,_312_Table2,MATCH('312'!$V$16,_312_Table2_ColumnLookup,0),FALSE),
  IF(AND(VALUE(LEFT($A1835,3))=312,LEN($I1835)=4,$B1835="Q"),VLOOKUP($I1835,_312_Table2,MATCH('312'!$X$16,_312_Table2_ColumnLookup,0),FALSE),
  IF(AND(VALUE(LEFT($A1835,3))=312,LEN($I1835)=4),VLOOKUP($I1835,_312_Table2,MATCH(LEFT($B1835,1),_312_Table2_ColumnLookup,0),FALSE)
+N("312"),
  IF(VALUE(LEFT($A1835,3))=313,VLOOKUP(VALUE(MID($B1835,2,1)),_313_Table2,MATCH(MID($B1835,1,1),_313_Table2_ColumnLookup,0),FALSE)
+N("313"),
  IF(AND(VALUE(LEFT($A1835,3))=314,LEN($B1835)=3),VLOOKUP(VALUE(MID($B1835,2,2)),_314_Table2,MATCH(MID($B1835,1,1),_314_Table2_ColumnLookup,0),FALSE),
  IF(VALUE(LEFT($A1835,3))=314,VLOOKUP(VALUE(MID($B1835,2,1)),_314_Table2,MATCH(MID($B1835,1,1),_314_Table2_ColumnLookup,0),FALSE)
+N("314"),
""))))))))))))))))))))))))</f>
        <v>#N/A</v>
      </c>
      <c r="F1835" s="238" t="e">
        <f>IF(AND(VALUE(LEFT($A1835,3))=309,LEN($B1835)=3),VLOOKUP(VALUE(MID($B1835,2,2)),_309_Table3,MATCH(MID($B1835,1,1),_309_Table3_ColumnLookup,0),FALSE),
  IF($C1835="309 LCR SummaryA",OneYearSCR,IF($C1835="309 LCR SummaryB",UltimateSCR,IF(VALUE(LEFT($A1835,3))=309,VLOOKUP(VALUE(MID($B1835,2,1)),_309_Table3,MATCH(MID($B1835,1,1),_309_Table3_ColumnLookup,0),FALSE)
+N("309"),
  IF(VALUE(LEFT($A1835,3))=310,VLOOKUP(VALUE(MID($B1835,2,1)),_310_Table3,MATCH(MID($B1835,1,1),_310_Table3_ColumnLookup,0),FALSE)
+N("310"),
  IF(AND(VALUE(LEFT($A1835,3))=311,LEN($I1835)=4),VLOOKUP($I1835,_311_Table3,MATCH($B1835,_311_Table3_ColumnLookup,0),FALSE),
  IF(AND(VALUE(LEFT($A1835,3))=311,OR($B1835="I2",$B1835="J2",$B1835="K2",$B1835="L2")),VLOOKUP('311'!$G$58,_311_Table3,MATCH(MID($B1835,1,1),_311_Table3_ColumnLookup,0),FALSE),
  IF(AND(VALUE(LEFT($A1835,3))=311,RIGHT($B1835,5)="Total"),VLOOKUP('311'!$G$59,_311_Table3,MATCH(MID($B1835,1,1),_311_Table3_ColumnLookup,0),FALSE),
  IF(VALUE(LEFT($A1835,3))=311,VLOOKUP(VALUE(MID($B1835,2,1)),_311_Table3,MATCH(MID($B1835,1,1),_311_Table3_ColumnLookup,0),FALSE)
+N("311"),
  IF(AND(VALUE(LEFT($A1835,3))=312,LEFT($G1835,10)="Unincepted",$B1835="G "),VLOOKUP(" ULO",_312_Table3,MATCH('312'!$N$16,_312_Table3_ColumnLookup,0),FALSE),
  IF(AND(VALUE(LEFT($A1835,3))=312,LEFT($G1835,10)="Unincepted",$B1835="O "),VLOOKUP(" ULO",_312_Table3,MATCH('312'!$V$16,_312_Table3_ColumnLookup,0),FALSE),
  IF(AND(VALUE(LEFT($A1835,3))=312,LEFT($G1835,10)="Unincepted",$B1835="Q "),VLOOKUP(" ULO",_312_Table3,MATCH('312'!$X$16,_312_Table3_ColumnLookup,0),FALSE),
  IF(AND(VALUE(LEFT($A1835,3))=312,LEFT($G1835,10)="Unincepted"),VLOOKUP(" ULO",_312_Table3,MATCH(LEFT($B1835,1),_312_Table3_ColumnLookup,0),FALSE),
  IF(AND(VALUE(LEFT($A1835,3))=312,LEFT($G1835,5)="Total",$B1835="G "),VLOOKUP('312'!$F$80,_312_Table3,MATCH('312'!$N$16,_312_Table3_ColumnLookup,0),FALSE),
  IF(AND(VALUE(LEFT($A1835,3))=312,LEFT($G1835,5)="Total",$B1835="O "),VLOOKUP('312'!$F$80,_312_Table3,MATCH('312'!$V$16,_312_Table3_ColumnLookup,0),FALSE),
  IF(AND(VALUE(LEFT($A1835,3))=312,LEFT($G1835,5)="Total",$B1835="Q "),VLOOKUP('312'!$F$80,_312_Table3,MATCH('312'!$X$16,_312_Table3_ColumnLookup,0),FALSE),
  IF(AND(VALUE(LEFT($A1835,3))=312,LEFT($G1835,5)="Total"),VLOOKUP('312'!$F$80,_312_Table3,MATCH(LEFT($B1835,1),_312_Table3_ColumnLookup,0),FALSE),
  IF(AND(VALUE(LEFT($A1835,3))=312,LEN($I1835)=4,$B1835="G"),VLOOKUP($I1835,_312_Table3,MATCH('312'!$N$16,_312_Table3_ColumnLookup,0),FALSE),
  IF(AND(VALUE(LEFT($A1835,3))=312,LEN($I1835)=4,$B1835="O"),VLOOKUP($I1835,_312_Table3,MATCH('312'!$V$16,_312_Table3_ColumnLookup,0),FALSE),
  IF(AND(VALUE(LEFT($A1835,3))=312,LEN($I1835)=4,$B1835="Q"),VLOOKUP($I1835,_312_Table3,MATCH('312'!$X$16,_312_Table3_ColumnLookup,0),FALSE),
  IF(AND(VALUE(LEFT($A1835,3))=312,LEN($I1835)=4),VLOOKUP($I1835,_312_Table3,MATCH(LEFT($B1835,1),_312_Table3_ColumnLookup,0),FALSE)
+N("312"),
  IF(VALUE(LEFT($A1835,3))=313,VLOOKUP(VALUE(MID($B1835,2,1)),_313_Table3,MATCH(MID($B1835,1,1),_313_Table3_ColumnLookup,0),FALSE)
+N("313"),
  IF(AND(VALUE(LEFT($A1835,3))=314,LEN($B1835)=3),VLOOKUP(VALUE(MID($B1835,2,2)),_314_Table3,MATCH(MID($B1835,1,1),_314_Table3_ColumnLookup,0),FALSE),
  IF(VALUE(LEFT($A1835,3))=314,VLOOKUP(VALUE(MID($B1835,2,1)),_314_Table3,MATCH(MID($B1835,1,1),_314_Table3_ColumnLookup,0),FALSE)
+N("314"),
""))))))))))))))))))))))))</f>
        <v>#N/A</v>
      </c>
      <c r="H1835" s="321" t="str">
        <f>IFERROR(
IF(ISERROR($D1835)=FALSE,$D1835,IF(ISERROR($E1835)=FALSE,$E1835,IF(ISERROR($F1835)=FALSE,$F1835
+N("012 checkboxes"),
IF(
IF(OR(LEFT($A1835,9)="Syndicate",LEFT($A1835,12)="NewSyndicate"),VLOOKUP($A1835,'012'!$J:$ZW,MATCH("Link to button",'012'!$J$1:$ZW$1,0),0)
+N("309 checkbox"),
IF($C1835="309 LCR Summary0",VLOOKUP("Notes990",'309'!$P:$ZZ,MATCH("Link to button",'309'!$P$1:$ZZ$1,0),0)
+N("313 checkboxes"),
IF($C1835="313 Financial Information0LcmVsScr",IF($C1835="309 LCR Summary0",VLOOKUP("LcmVsScr",'309'!$N:$ZZ,MATCH("Link to button",'309'!$N$1:$ZZ$1,0),0),
IF($C1835="313 Financial Information0LcrDocAttached",IF($C1835="309 LCR Summary0",VLOOKUP("LcrDocAttached",'309'!$N:$ZZ,MATCH("Link to button",'309'!$N$1:$ZZ$1,0),
0)))))))=1,TRUE,FALSE)
))),"")</f>
        <v/>
      </c>
    </row>
    <row r="1836" spans="1:8">
      <c r="A1836" s="237" t="e">
        <f>VLOOKUP($G1836,CSVLookups!$B:$R,MATCH(A$1,CSVLookups!$B$1:$R$1,0),FALSE)</f>
        <v>#N/A</v>
      </c>
      <c r="B1836" s="237" t="e">
        <f>VLOOKUP($G1836,CSVLookups!$B:$R,MATCH(B$1,CSVLookups!$B$1:$R$1,0),FALSE)</f>
        <v>#N/A</v>
      </c>
      <c r="C1836" s="238" t="e">
        <f t="shared" si="29"/>
        <v>#N/A</v>
      </c>
      <c r="D1836" s="238" t="e">
        <f>IF(AND(VALUE(LEFT($A1836,3))=309,LEN($B1836)=3),VLOOKUP(VALUE(MID($B1836,2,2)),_309_Table1,MATCH(MID($B1836,1,1),_309_Table1_ColumnLookup,0),FALSE),
  IF($C1836="309 LCR SummaryA",OneYearSCR,IF($C1836="309 LCR SummaryB",UltimateSCR,IF(VALUE(LEFT($A1836,3))=309,VLOOKUP(VALUE(MID($B1836,2,1)),_309_Table1,MATCH(MID($B1836,1,1),_309_Table1_ColumnLookup,0),FALSE)
+N("309"),
  IF(VALUE(LEFT($A1836,3))=310,VLOOKUP(VALUE(MID($B1836,2,1)),_310_Table1,MATCH(MID($B1836,1,1),_310_Table1_ColumnLookup,0),FALSE)
+N("310"),
  IF(AND(VALUE(LEFT($A1836,3))=311,LEN($I1836)=4),VLOOKUP($I1836,_311_Table1,MATCH($B1836,_311_Table1_ColumnLookup,0),FALSE),
  IF(AND(VALUE(LEFT($A1836,3))=311,OR($B1836="I2",$B1836="J2",$B1836="K2",$B1836="L2")),VLOOKUP('311'!$G$58,_311_Table1,MATCH(MID($B1836,1,1),_311_Table1_ColumnLookup,0),FALSE),
  IF(AND(VALUE(LEFT($A1836,3))=311,RIGHT($B1836,5)="Total"),VLOOKUP('311'!$G$59,_311_Table1,MATCH(MID($B1836,1,1),_311_Table1_ColumnLookup,0),FALSE),
  IF(VALUE(LEFT($A1836,3))=311,VLOOKUP(VALUE(MID($B1836,2,1)),_311_Table1,MATCH(MID($B1836,1,1),_311_Table1_ColumnLookup,0),FALSE)
+N("311"),
  IF(AND(VALUE(LEFT($A1836,3))=312,LEFT($G1836,10)="Unincepted",$B1836="G "),VLOOKUP(" ULO",_312_Table1,MATCH('312'!$N$16,_312_Table1_ColumnLookup,0),FALSE),
  IF(AND(VALUE(LEFT($A1836,3))=312,LEFT($G1836,10)="Unincepted",$B1836="O "),VLOOKUP(" ULO",_312_Table1,MATCH('312'!$V$16,_312_Table1_ColumnLookup,0),FALSE),
  IF(AND(VALUE(LEFT($A1836,3))=312,LEFT($G1836,10)="Unincepted",$B1836="Q "),VLOOKUP(" ULO",_312_Table1,MATCH('312'!$X$16,_312_Table1_ColumnLookup,0),FALSE),
  IF(AND(VALUE(LEFT($A1836,3))=312,LEFT($G1836,10)="Unincepted"),VLOOKUP(" ULO",_312_Table1,MATCH(LEFT($B1836,1),_312_Table1_ColumnLookup,0),FALSE),
  IF(AND(VALUE(LEFT($A1836,3))=312,LEFT($G1836,5)="Total",$B1836="G "),VLOOKUP('312'!$F$80,_312_Table1,MATCH('312'!$N$16,_312_Table1_ColumnLookup,0),FALSE),
  IF(AND(VALUE(LEFT($A1836,3))=312,LEFT($G1836,5)="Total",$B1836="O "),VLOOKUP('312'!$F$80,_312_Table1,MATCH('312'!$V$16,_312_Table1_ColumnLookup,0),FALSE),
  IF(AND(VALUE(LEFT($A1836,3))=312,LEFT($G1836,5)="Total",$B1836="Q "),VLOOKUP('312'!$F$80,_312_Table1,MATCH('312'!$X$16,_312_Table1_ColumnLookup,0),FALSE),
  IF(AND(VALUE(LEFT($A1836,3))=312,LEFT($G1836,5)="Total"),VLOOKUP('312'!$F$80,_312_Table1,MATCH(LEFT($B1836,1),_312_Table1_ColumnLookup,0),FALSE),
  IF(AND(VALUE(LEFT($A1836,3))=312,LEN($I1836)=4,$B1836="G"),VLOOKUP($I1836,_312_Table1,MATCH('312'!$N$16,_312_Table1_ColumnLookup,0),FALSE),
  IF(AND(VALUE(LEFT($A1836,3))=312,LEN($I1836)=4,$B1836="O"),VLOOKUP($I1836,_312_Table1,MATCH('312'!$V$16,_312_Table1_ColumnLookup,0),FALSE),
  IF(AND(VALUE(LEFT($A1836,3))=312,LEN($I1836)=4,$B1836="Q"),VLOOKUP($I1836,_312_Table1,MATCH('312'!$X$16,_312_Table1_ColumnLookup,0),FALSE),
  IF(AND(VALUE(LEFT($A1836,3))=312,LEN($I1836)=4),VLOOKUP($I1836,_312_Table1,MATCH(LEFT($B1836,1),_312_Table1_ColumnLookup,0),FALSE)
+N("312"),
  IF(VALUE(LEFT($A1836,3))=313,VLOOKUP(VALUE(MID($B1836,2,1)),_313_Table1,MATCH(MID($B1836,1,1),_313_Table1_ColumnLookup,0),FALSE)
+N("313"),
  IF(AND(VALUE(LEFT($A1836,3))=314,LEN($B1836)=3),VLOOKUP(VALUE(MID($B1836,2,2)),_314_Table1,MATCH(MID($B1836,1,1),_314_Table1_ColumnLookup,0),FALSE),
  IF(VALUE(LEFT($A1836,3))=314,VLOOKUP(VALUE(MID($B1836,2,1)),_314_Table1,MATCH(MID($B1836,1,1),_314_Table1_ColumnLookup,0),FALSE)
+N("314"),
""))))))))))))))))))))))))</f>
        <v>#N/A</v>
      </c>
      <c r="E1836" s="238" t="e">
        <f>IF(AND(VALUE(LEFT($A1836,3))=309,LEN($B1836)=3),VLOOKUP(VALUE(MID($B1836,2,2)),_309_Table2,MATCH(MID($B1836,1,1),_309_Table2_ColumnLookup,0),FALSE),
  IF($C1836="309 LCR SummaryA",OneYearSCR,IF($C1836="309 LCR SummaryB",UltimateSCR,IF(VALUE(LEFT($A1836,3))=309,VLOOKUP(VALUE(MID($B1836,2,1)),_309_Table2,MATCH(MID($B1836,1,1),_309_Table2_ColumnLookup,0),FALSE)
+N("309"),
  IF(VALUE(LEFT($A1836,3))=310,VLOOKUP(VALUE(MID($B1836,2,1)),_310_Table2,MATCH(MID($B1836,1,1),_310_Table2_ColumnLookup,0),FALSE)
+N("310"),
  IF(AND(VALUE(LEFT($A1836,3))=311,LEN($I1836)=4),VLOOKUP($I1836,_311_Table2,MATCH($B1836,_311_Table2_ColumnLookup,0),FALSE),
  IF(AND(VALUE(LEFT($A1836,3))=311,OR($B1836="I2",$B1836="J2",$B1836="K2",$B1836="L2")),VLOOKUP('311'!$G$58,_311_Table2,MATCH(MID($B1836,1,1),_311_Table2_ColumnLookup,0),FALSE),
  IF(AND(VALUE(LEFT($A1836,3))=311,RIGHT($B1836,5)="Total"),VLOOKUP('311'!$G$59,_311_Table2,MATCH(MID($B1836,1,1),_311_Table2_ColumnLookup,0),FALSE),
  IF(VALUE(LEFT($A1836,3))=311,VLOOKUP(VALUE(MID($B1836,2,1)),_311_Table2,MATCH(MID($B1836,1,1),_311_Table2_ColumnLookup,0),FALSE)
+N("311"),
  IF(AND(VALUE(LEFT($A1836,3))=312,LEFT($G1836,10)="Unincepted",$B1836="G "),VLOOKUP(" ULO",_312_Table2,MATCH('312'!$N$16,_312_Table2_ColumnLookup,0),FALSE),
  IF(AND(VALUE(LEFT($A1836,3))=312,LEFT($G1836,10)="Unincepted",$B1836="O "),VLOOKUP(" ULO",_312_Table2,MATCH('312'!$V$16,_312_Table2_ColumnLookup,0),FALSE),
  IF(AND(VALUE(LEFT($A1836,3))=312,LEFT($G1836,10)="Unincepted",$B1836="Q "),VLOOKUP(" ULO",_312_Table2,MATCH('312'!$X$16,_312_Table2_ColumnLookup,0),FALSE),
  IF(AND(VALUE(LEFT($A1836,3))=312,LEFT($G1836,10)="Unincepted"),VLOOKUP(" ULO",_312_Table2,MATCH(LEFT($B1836,1),_312_Table2_ColumnLookup,0),FALSE),
  IF(AND(VALUE(LEFT($A1836,3))=312,LEFT($G1836,5)="Total",$B1836="G "),VLOOKUP('312'!$F$80,_312_Table2,MATCH('312'!$N$16,_312_Table2_ColumnLookup,0),FALSE),
  IF(AND(VALUE(LEFT($A1836,3))=312,LEFT($G1836,5)="Total",$B1836="O "),VLOOKUP('312'!$F$80,_312_Table2,MATCH('312'!$V$16,_312_Table2_ColumnLookup,0),FALSE),
  IF(AND(VALUE(LEFT($A1836,3))=312,LEFT($G1836,5)="Total",$B1836="Q "),VLOOKUP('312'!$F$80,_312_Table2,MATCH('312'!$X$16,_312_Table2_ColumnLookup,0),FALSE),
  IF(AND(VALUE(LEFT($A1836,3))=312,LEFT($G1836,5)="Total"),VLOOKUP('312'!$F$80,_312_Table2,MATCH(LEFT($B1836,1),_312_Table2_ColumnLookup,0),FALSE),
  IF(AND(VALUE(LEFT($A1836,3))=312,LEN($I1836)=4,$B1836="G"),VLOOKUP($I1836,_312_Table2,MATCH('312'!$N$16,_312_Table2_ColumnLookup,0),FALSE),
  IF(AND(VALUE(LEFT($A1836,3))=312,LEN($I1836)=4,$B1836="O"),VLOOKUP($I1836,_312_Table2,MATCH('312'!$V$16,_312_Table2_ColumnLookup,0),FALSE),
  IF(AND(VALUE(LEFT($A1836,3))=312,LEN($I1836)=4,$B1836="Q"),VLOOKUP($I1836,_312_Table2,MATCH('312'!$X$16,_312_Table2_ColumnLookup,0),FALSE),
  IF(AND(VALUE(LEFT($A1836,3))=312,LEN($I1836)=4),VLOOKUP($I1836,_312_Table2,MATCH(LEFT($B1836,1),_312_Table2_ColumnLookup,0),FALSE)
+N("312"),
  IF(VALUE(LEFT($A1836,3))=313,VLOOKUP(VALUE(MID($B1836,2,1)),_313_Table2,MATCH(MID($B1836,1,1),_313_Table2_ColumnLookup,0),FALSE)
+N("313"),
  IF(AND(VALUE(LEFT($A1836,3))=314,LEN($B1836)=3),VLOOKUP(VALUE(MID($B1836,2,2)),_314_Table2,MATCH(MID($B1836,1,1),_314_Table2_ColumnLookup,0),FALSE),
  IF(VALUE(LEFT($A1836,3))=314,VLOOKUP(VALUE(MID($B1836,2,1)),_314_Table2,MATCH(MID($B1836,1,1),_314_Table2_ColumnLookup,0),FALSE)
+N("314"),
""))))))))))))))))))))))))</f>
        <v>#N/A</v>
      </c>
      <c r="F1836" s="238" t="e">
        <f>IF(AND(VALUE(LEFT($A1836,3))=309,LEN($B1836)=3),VLOOKUP(VALUE(MID($B1836,2,2)),_309_Table3,MATCH(MID($B1836,1,1),_309_Table3_ColumnLookup,0),FALSE),
  IF($C1836="309 LCR SummaryA",OneYearSCR,IF($C1836="309 LCR SummaryB",UltimateSCR,IF(VALUE(LEFT($A1836,3))=309,VLOOKUP(VALUE(MID($B1836,2,1)),_309_Table3,MATCH(MID($B1836,1,1),_309_Table3_ColumnLookup,0),FALSE)
+N("309"),
  IF(VALUE(LEFT($A1836,3))=310,VLOOKUP(VALUE(MID($B1836,2,1)),_310_Table3,MATCH(MID($B1836,1,1),_310_Table3_ColumnLookup,0),FALSE)
+N("310"),
  IF(AND(VALUE(LEFT($A1836,3))=311,LEN($I1836)=4),VLOOKUP($I1836,_311_Table3,MATCH($B1836,_311_Table3_ColumnLookup,0),FALSE),
  IF(AND(VALUE(LEFT($A1836,3))=311,OR($B1836="I2",$B1836="J2",$B1836="K2",$B1836="L2")),VLOOKUP('311'!$G$58,_311_Table3,MATCH(MID($B1836,1,1),_311_Table3_ColumnLookup,0),FALSE),
  IF(AND(VALUE(LEFT($A1836,3))=311,RIGHT($B1836,5)="Total"),VLOOKUP('311'!$G$59,_311_Table3,MATCH(MID($B1836,1,1),_311_Table3_ColumnLookup,0),FALSE),
  IF(VALUE(LEFT($A1836,3))=311,VLOOKUP(VALUE(MID($B1836,2,1)),_311_Table3,MATCH(MID($B1836,1,1),_311_Table3_ColumnLookup,0),FALSE)
+N("311"),
  IF(AND(VALUE(LEFT($A1836,3))=312,LEFT($G1836,10)="Unincepted",$B1836="G "),VLOOKUP(" ULO",_312_Table3,MATCH('312'!$N$16,_312_Table3_ColumnLookup,0),FALSE),
  IF(AND(VALUE(LEFT($A1836,3))=312,LEFT($G1836,10)="Unincepted",$B1836="O "),VLOOKUP(" ULO",_312_Table3,MATCH('312'!$V$16,_312_Table3_ColumnLookup,0),FALSE),
  IF(AND(VALUE(LEFT($A1836,3))=312,LEFT($G1836,10)="Unincepted",$B1836="Q "),VLOOKUP(" ULO",_312_Table3,MATCH('312'!$X$16,_312_Table3_ColumnLookup,0),FALSE),
  IF(AND(VALUE(LEFT($A1836,3))=312,LEFT($G1836,10)="Unincepted"),VLOOKUP(" ULO",_312_Table3,MATCH(LEFT($B1836,1),_312_Table3_ColumnLookup,0),FALSE),
  IF(AND(VALUE(LEFT($A1836,3))=312,LEFT($G1836,5)="Total",$B1836="G "),VLOOKUP('312'!$F$80,_312_Table3,MATCH('312'!$N$16,_312_Table3_ColumnLookup,0),FALSE),
  IF(AND(VALUE(LEFT($A1836,3))=312,LEFT($G1836,5)="Total",$B1836="O "),VLOOKUP('312'!$F$80,_312_Table3,MATCH('312'!$V$16,_312_Table3_ColumnLookup,0),FALSE),
  IF(AND(VALUE(LEFT($A1836,3))=312,LEFT($G1836,5)="Total",$B1836="Q "),VLOOKUP('312'!$F$80,_312_Table3,MATCH('312'!$X$16,_312_Table3_ColumnLookup,0),FALSE),
  IF(AND(VALUE(LEFT($A1836,3))=312,LEFT($G1836,5)="Total"),VLOOKUP('312'!$F$80,_312_Table3,MATCH(LEFT($B1836,1),_312_Table3_ColumnLookup,0),FALSE),
  IF(AND(VALUE(LEFT($A1836,3))=312,LEN($I1836)=4,$B1836="G"),VLOOKUP($I1836,_312_Table3,MATCH('312'!$N$16,_312_Table3_ColumnLookup,0),FALSE),
  IF(AND(VALUE(LEFT($A1836,3))=312,LEN($I1836)=4,$B1836="O"),VLOOKUP($I1836,_312_Table3,MATCH('312'!$V$16,_312_Table3_ColumnLookup,0),FALSE),
  IF(AND(VALUE(LEFT($A1836,3))=312,LEN($I1836)=4,$B1836="Q"),VLOOKUP($I1836,_312_Table3,MATCH('312'!$X$16,_312_Table3_ColumnLookup,0),FALSE),
  IF(AND(VALUE(LEFT($A1836,3))=312,LEN($I1836)=4),VLOOKUP($I1836,_312_Table3,MATCH(LEFT($B1836,1),_312_Table3_ColumnLookup,0),FALSE)
+N("312"),
  IF(VALUE(LEFT($A1836,3))=313,VLOOKUP(VALUE(MID($B1836,2,1)),_313_Table3,MATCH(MID($B1836,1,1),_313_Table3_ColumnLookup,0),FALSE)
+N("313"),
  IF(AND(VALUE(LEFT($A1836,3))=314,LEN($B1836)=3),VLOOKUP(VALUE(MID($B1836,2,2)),_314_Table3,MATCH(MID($B1836,1,1),_314_Table3_ColumnLookup,0),FALSE),
  IF(VALUE(LEFT($A1836,3))=314,VLOOKUP(VALUE(MID($B1836,2,1)),_314_Table3,MATCH(MID($B1836,1,1),_314_Table3_ColumnLookup,0),FALSE)
+N("314"),
""))))))))))))))))))))))))</f>
        <v>#N/A</v>
      </c>
      <c r="H1836" s="321" t="str">
        <f>IFERROR(
IF(ISERROR($D1836)=FALSE,$D1836,IF(ISERROR($E1836)=FALSE,$E1836,IF(ISERROR($F1836)=FALSE,$F1836
+N("012 checkboxes"),
IF(
IF(OR(LEFT($A1836,9)="Syndicate",LEFT($A1836,12)="NewSyndicate"),VLOOKUP($A1836,'012'!$J:$ZW,MATCH("Link to button",'012'!$J$1:$ZW$1,0),0)
+N("309 checkbox"),
IF($C1836="309 LCR Summary0",VLOOKUP("Notes990",'309'!$P:$ZZ,MATCH("Link to button",'309'!$P$1:$ZZ$1,0),0)
+N("313 checkboxes"),
IF($C1836="313 Financial Information0LcmVsScr",IF($C1836="309 LCR Summary0",VLOOKUP("LcmVsScr",'309'!$N:$ZZ,MATCH("Link to button",'309'!$N$1:$ZZ$1,0),0),
IF($C1836="313 Financial Information0LcrDocAttached",IF($C1836="309 LCR Summary0",VLOOKUP("LcrDocAttached",'309'!$N:$ZZ,MATCH("Link to button",'309'!$N$1:$ZZ$1,0),
0)))))))=1,TRUE,FALSE)
))),"")</f>
        <v/>
      </c>
    </row>
    <row r="1837" spans="1:8">
      <c r="A1837" s="237" t="e">
        <f>VLOOKUP($G1837,CSVLookups!$B:$R,MATCH(A$1,CSVLookups!$B$1:$R$1,0),FALSE)</f>
        <v>#N/A</v>
      </c>
      <c r="B1837" s="237" t="e">
        <f>VLOOKUP($G1837,CSVLookups!$B:$R,MATCH(B$1,CSVLookups!$B$1:$R$1,0),FALSE)</f>
        <v>#N/A</v>
      </c>
      <c r="C1837" s="238" t="e">
        <f t="shared" si="29"/>
        <v>#N/A</v>
      </c>
      <c r="D1837" s="238" t="e">
        <f>IF(AND(VALUE(LEFT($A1837,3))=309,LEN($B1837)=3),VLOOKUP(VALUE(MID($B1837,2,2)),_309_Table1,MATCH(MID($B1837,1,1),_309_Table1_ColumnLookup,0),FALSE),
  IF($C1837="309 LCR SummaryA",OneYearSCR,IF($C1837="309 LCR SummaryB",UltimateSCR,IF(VALUE(LEFT($A1837,3))=309,VLOOKUP(VALUE(MID($B1837,2,1)),_309_Table1,MATCH(MID($B1837,1,1),_309_Table1_ColumnLookup,0),FALSE)
+N("309"),
  IF(VALUE(LEFT($A1837,3))=310,VLOOKUP(VALUE(MID($B1837,2,1)),_310_Table1,MATCH(MID($B1837,1,1),_310_Table1_ColumnLookup,0),FALSE)
+N("310"),
  IF(AND(VALUE(LEFT($A1837,3))=311,LEN($I1837)=4),VLOOKUP($I1837,_311_Table1,MATCH($B1837,_311_Table1_ColumnLookup,0),FALSE),
  IF(AND(VALUE(LEFT($A1837,3))=311,OR($B1837="I2",$B1837="J2",$B1837="K2",$B1837="L2")),VLOOKUP('311'!$G$58,_311_Table1,MATCH(MID($B1837,1,1),_311_Table1_ColumnLookup,0),FALSE),
  IF(AND(VALUE(LEFT($A1837,3))=311,RIGHT($B1837,5)="Total"),VLOOKUP('311'!$G$59,_311_Table1,MATCH(MID($B1837,1,1),_311_Table1_ColumnLookup,0),FALSE),
  IF(VALUE(LEFT($A1837,3))=311,VLOOKUP(VALUE(MID($B1837,2,1)),_311_Table1,MATCH(MID($B1837,1,1),_311_Table1_ColumnLookup,0),FALSE)
+N("311"),
  IF(AND(VALUE(LEFT($A1837,3))=312,LEFT($G1837,10)="Unincepted",$B1837="G "),VLOOKUP(" ULO",_312_Table1,MATCH('312'!$N$16,_312_Table1_ColumnLookup,0),FALSE),
  IF(AND(VALUE(LEFT($A1837,3))=312,LEFT($G1837,10)="Unincepted",$B1837="O "),VLOOKUP(" ULO",_312_Table1,MATCH('312'!$V$16,_312_Table1_ColumnLookup,0),FALSE),
  IF(AND(VALUE(LEFT($A1837,3))=312,LEFT($G1837,10)="Unincepted",$B1837="Q "),VLOOKUP(" ULO",_312_Table1,MATCH('312'!$X$16,_312_Table1_ColumnLookup,0),FALSE),
  IF(AND(VALUE(LEFT($A1837,3))=312,LEFT($G1837,10)="Unincepted"),VLOOKUP(" ULO",_312_Table1,MATCH(LEFT($B1837,1),_312_Table1_ColumnLookup,0),FALSE),
  IF(AND(VALUE(LEFT($A1837,3))=312,LEFT($G1837,5)="Total",$B1837="G "),VLOOKUP('312'!$F$80,_312_Table1,MATCH('312'!$N$16,_312_Table1_ColumnLookup,0),FALSE),
  IF(AND(VALUE(LEFT($A1837,3))=312,LEFT($G1837,5)="Total",$B1837="O "),VLOOKUP('312'!$F$80,_312_Table1,MATCH('312'!$V$16,_312_Table1_ColumnLookup,0),FALSE),
  IF(AND(VALUE(LEFT($A1837,3))=312,LEFT($G1837,5)="Total",$B1837="Q "),VLOOKUP('312'!$F$80,_312_Table1,MATCH('312'!$X$16,_312_Table1_ColumnLookup,0),FALSE),
  IF(AND(VALUE(LEFT($A1837,3))=312,LEFT($G1837,5)="Total"),VLOOKUP('312'!$F$80,_312_Table1,MATCH(LEFT($B1837,1),_312_Table1_ColumnLookup,0),FALSE),
  IF(AND(VALUE(LEFT($A1837,3))=312,LEN($I1837)=4,$B1837="G"),VLOOKUP($I1837,_312_Table1,MATCH('312'!$N$16,_312_Table1_ColumnLookup,0),FALSE),
  IF(AND(VALUE(LEFT($A1837,3))=312,LEN($I1837)=4,$B1837="O"),VLOOKUP($I1837,_312_Table1,MATCH('312'!$V$16,_312_Table1_ColumnLookup,0),FALSE),
  IF(AND(VALUE(LEFT($A1837,3))=312,LEN($I1837)=4,$B1837="Q"),VLOOKUP($I1837,_312_Table1,MATCH('312'!$X$16,_312_Table1_ColumnLookup,0),FALSE),
  IF(AND(VALUE(LEFT($A1837,3))=312,LEN($I1837)=4),VLOOKUP($I1837,_312_Table1,MATCH(LEFT($B1837,1),_312_Table1_ColumnLookup,0),FALSE)
+N("312"),
  IF(VALUE(LEFT($A1837,3))=313,VLOOKUP(VALUE(MID($B1837,2,1)),_313_Table1,MATCH(MID($B1837,1,1),_313_Table1_ColumnLookup,0),FALSE)
+N("313"),
  IF(AND(VALUE(LEFT($A1837,3))=314,LEN($B1837)=3),VLOOKUP(VALUE(MID($B1837,2,2)),_314_Table1,MATCH(MID($B1837,1,1),_314_Table1_ColumnLookup,0),FALSE),
  IF(VALUE(LEFT($A1837,3))=314,VLOOKUP(VALUE(MID($B1837,2,1)),_314_Table1,MATCH(MID($B1837,1,1),_314_Table1_ColumnLookup,0),FALSE)
+N("314"),
""))))))))))))))))))))))))</f>
        <v>#N/A</v>
      </c>
      <c r="E1837" s="238" t="e">
        <f>IF(AND(VALUE(LEFT($A1837,3))=309,LEN($B1837)=3),VLOOKUP(VALUE(MID($B1837,2,2)),_309_Table2,MATCH(MID($B1837,1,1),_309_Table2_ColumnLookup,0),FALSE),
  IF($C1837="309 LCR SummaryA",OneYearSCR,IF($C1837="309 LCR SummaryB",UltimateSCR,IF(VALUE(LEFT($A1837,3))=309,VLOOKUP(VALUE(MID($B1837,2,1)),_309_Table2,MATCH(MID($B1837,1,1),_309_Table2_ColumnLookup,0),FALSE)
+N("309"),
  IF(VALUE(LEFT($A1837,3))=310,VLOOKUP(VALUE(MID($B1837,2,1)),_310_Table2,MATCH(MID($B1837,1,1),_310_Table2_ColumnLookup,0),FALSE)
+N("310"),
  IF(AND(VALUE(LEFT($A1837,3))=311,LEN($I1837)=4),VLOOKUP($I1837,_311_Table2,MATCH($B1837,_311_Table2_ColumnLookup,0),FALSE),
  IF(AND(VALUE(LEFT($A1837,3))=311,OR($B1837="I2",$B1837="J2",$B1837="K2",$B1837="L2")),VLOOKUP('311'!$G$58,_311_Table2,MATCH(MID($B1837,1,1),_311_Table2_ColumnLookup,0),FALSE),
  IF(AND(VALUE(LEFT($A1837,3))=311,RIGHT($B1837,5)="Total"),VLOOKUP('311'!$G$59,_311_Table2,MATCH(MID($B1837,1,1),_311_Table2_ColumnLookup,0),FALSE),
  IF(VALUE(LEFT($A1837,3))=311,VLOOKUP(VALUE(MID($B1837,2,1)),_311_Table2,MATCH(MID($B1837,1,1),_311_Table2_ColumnLookup,0),FALSE)
+N("311"),
  IF(AND(VALUE(LEFT($A1837,3))=312,LEFT($G1837,10)="Unincepted",$B1837="G "),VLOOKUP(" ULO",_312_Table2,MATCH('312'!$N$16,_312_Table2_ColumnLookup,0),FALSE),
  IF(AND(VALUE(LEFT($A1837,3))=312,LEFT($G1837,10)="Unincepted",$B1837="O "),VLOOKUP(" ULO",_312_Table2,MATCH('312'!$V$16,_312_Table2_ColumnLookup,0),FALSE),
  IF(AND(VALUE(LEFT($A1837,3))=312,LEFT($G1837,10)="Unincepted",$B1837="Q "),VLOOKUP(" ULO",_312_Table2,MATCH('312'!$X$16,_312_Table2_ColumnLookup,0),FALSE),
  IF(AND(VALUE(LEFT($A1837,3))=312,LEFT($G1837,10)="Unincepted"),VLOOKUP(" ULO",_312_Table2,MATCH(LEFT($B1837,1),_312_Table2_ColumnLookup,0),FALSE),
  IF(AND(VALUE(LEFT($A1837,3))=312,LEFT($G1837,5)="Total",$B1837="G "),VLOOKUP('312'!$F$80,_312_Table2,MATCH('312'!$N$16,_312_Table2_ColumnLookup,0),FALSE),
  IF(AND(VALUE(LEFT($A1837,3))=312,LEFT($G1837,5)="Total",$B1837="O "),VLOOKUP('312'!$F$80,_312_Table2,MATCH('312'!$V$16,_312_Table2_ColumnLookup,0),FALSE),
  IF(AND(VALUE(LEFT($A1837,3))=312,LEFT($G1837,5)="Total",$B1837="Q "),VLOOKUP('312'!$F$80,_312_Table2,MATCH('312'!$X$16,_312_Table2_ColumnLookup,0),FALSE),
  IF(AND(VALUE(LEFT($A1837,3))=312,LEFT($G1837,5)="Total"),VLOOKUP('312'!$F$80,_312_Table2,MATCH(LEFT($B1837,1),_312_Table2_ColumnLookup,0),FALSE),
  IF(AND(VALUE(LEFT($A1837,3))=312,LEN($I1837)=4,$B1837="G"),VLOOKUP($I1837,_312_Table2,MATCH('312'!$N$16,_312_Table2_ColumnLookup,0),FALSE),
  IF(AND(VALUE(LEFT($A1837,3))=312,LEN($I1837)=4,$B1837="O"),VLOOKUP($I1837,_312_Table2,MATCH('312'!$V$16,_312_Table2_ColumnLookup,0),FALSE),
  IF(AND(VALUE(LEFT($A1837,3))=312,LEN($I1837)=4,$B1837="Q"),VLOOKUP($I1837,_312_Table2,MATCH('312'!$X$16,_312_Table2_ColumnLookup,0),FALSE),
  IF(AND(VALUE(LEFT($A1837,3))=312,LEN($I1837)=4),VLOOKUP($I1837,_312_Table2,MATCH(LEFT($B1837,1),_312_Table2_ColumnLookup,0),FALSE)
+N("312"),
  IF(VALUE(LEFT($A1837,3))=313,VLOOKUP(VALUE(MID($B1837,2,1)),_313_Table2,MATCH(MID($B1837,1,1),_313_Table2_ColumnLookup,0),FALSE)
+N("313"),
  IF(AND(VALUE(LEFT($A1837,3))=314,LEN($B1837)=3),VLOOKUP(VALUE(MID($B1837,2,2)),_314_Table2,MATCH(MID($B1837,1,1),_314_Table2_ColumnLookup,0),FALSE),
  IF(VALUE(LEFT($A1837,3))=314,VLOOKUP(VALUE(MID($B1837,2,1)),_314_Table2,MATCH(MID($B1837,1,1),_314_Table2_ColumnLookup,0),FALSE)
+N("314"),
""))))))))))))))))))))))))</f>
        <v>#N/A</v>
      </c>
      <c r="F1837" s="238" t="e">
        <f>IF(AND(VALUE(LEFT($A1837,3))=309,LEN($B1837)=3),VLOOKUP(VALUE(MID($B1837,2,2)),_309_Table3,MATCH(MID($B1837,1,1),_309_Table3_ColumnLookup,0),FALSE),
  IF($C1837="309 LCR SummaryA",OneYearSCR,IF($C1837="309 LCR SummaryB",UltimateSCR,IF(VALUE(LEFT($A1837,3))=309,VLOOKUP(VALUE(MID($B1837,2,1)),_309_Table3,MATCH(MID($B1837,1,1),_309_Table3_ColumnLookup,0),FALSE)
+N("309"),
  IF(VALUE(LEFT($A1837,3))=310,VLOOKUP(VALUE(MID($B1837,2,1)),_310_Table3,MATCH(MID($B1837,1,1),_310_Table3_ColumnLookup,0),FALSE)
+N("310"),
  IF(AND(VALUE(LEFT($A1837,3))=311,LEN($I1837)=4),VLOOKUP($I1837,_311_Table3,MATCH($B1837,_311_Table3_ColumnLookup,0),FALSE),
  IF(AND(VALUE(LEFT($A1837,3))=311,OR($B1837="I2",$B1837="J2",$B1837="K2",$B1837="L2")),VLOOKUP('311'!$G$58,_311_Table3,MATCH(MID($B1837,1,1),_311_Table3_ColumnLookup,0),FALSE),
  IF(AND(VALUE(LEFT($A1837,3))=311,RIGHT($B1837,5)="Total"),VLOOKUP('311'!$G$59,_311_Table3,MATCH(MID($B1837,1,1),_311_Table3_ColumnLookup,0),FALSE),
  IF(VALUE(LEFT($A1837,3))=311,VLOOKUP(VALUE(MID($B1837,2,1)),_311_Table3,MATCH(MID($B1837,1,1),_311_Table3_ColumnLookup,0),FALSE)
+N("311"),
  IF(AND(VALUE(LEFT($A1837,3))=312,LEFT($G1837,10)="Unincepted",$B1837="G "),VLOOKUP(" ULO",_312_Table3,MATCH('312'!$N$16,_312_Table3_ColumnLookup,0),FALSE),
  IF(AND(VALUE(LEFT($A1837,3))=312,LEFT($G1837,10)="Unincepted",$B1837="O "),VLOOKUP(" ULO",_312_Table3,MATCH('312'!$V$16,_312_Table3_ColumnLookup,0),FALSE),
  IF(AND(VALUE(LEFT($A1837,3))=312,LEFT($G1837,10)="Unincepted",$B1837="Q "),VLOOKUP(" ULO",_312_Table3,MATCH('312'!$X$16,_312_Table3_ColumnLookup,0),FALSE),
  IF(AND(VALUE(LEFT($A1837,3))=312,LEFT($G1837,10)="Unincepted"),VLOOKUP(" ULO",_312_Table3,MATCH(LEFT($B1837,1),_312_Table3_ColumnLookup,0),FALSE),
  IF(AND(VALUE(LEFT($A1837,3))=312,LEFT($G1837,5)="Total",$B1837="G "),VLOOKUP('312'!$F$80,_312_Table3,MATCH('312'!$N$16,_312_Table3_ColumnLookup,0),FALSE),
  IF(AND(VALUE(LEFT($A1837,3))=312,LEFT($G1837,5)="Total",$B1837="O "),VLOOKUP('312'!$F$80,_312_Table3,MATCH('312'!$V$16,_312_Table3_ColumnLookup,0),FALSE),
  IF(AND(VALUE(LEFT($A1837,3))=312,LEFT($G1837,5)="Total",$B1837="Q "),VLOOKUP('312'!$F$80,_312_Table3,MATCH('312'!$X$16,_312_Table3_ColumnLookup,0),FALSE),
  IF(AND(VALUE(LEFT($A1837,3))=312,LEFT($G1837,5)="Total"),VLOOKUP('312'!$F$80,_312_Table3,MATCH(LEFT($B1837,1),_312_Table3_ColumnLookup,0),FALSE),
  IF(AND(VALUE(LEFT($A1837,3))=312,LEN($I1837)=4,$B1837="G"),VLOOKUP($I1837,_312_Table3,MATCH('312'!$N$16,_312_Table3_ColumnLookup,0),FALSE),
  IF(AND(VALUE(LEFT($A1837,3))=312,LEN($I1837)=4,$B1837="O"),VLOOKUP($I1837,_312_Table3,MATCH('312'!$V$16,_312_Table3_ColumnLookup,0),FALSE),
  IF(AND(VALUE(LEFT($A1837,3))=312,LEN($I1837)=4,$B1837="Q"),VLOOKUP($I1837,_312_Table3,MATCH('312'!$X$16,_312_Table3_ColumnLookup,0),FALSE),
  IF(AND(VALUE(LEFT($A1837,3))=312,LEN($I1837)=4),VLOOKUP($I1837,_312_Table3,MATCH(LEFT($B1837,1),_312_Table3_ColumnLookup,0),FALSE)
+N("312"),
  IF(VALUE(LEFT($A1837,3))=313,VLOOKUP(VALUE(MID($B1837,2,1)),_313_Table3,MATCH(MID($B1837,1,1),_313_Table3_ColumnLookup,0),FALSE)
+N("313"),
  IF(AND(VALUE(LEFT($A1837,3))=314,LEN($B1837)=3),VLOOKUP(VALUE(MID($B1837,2,2)),_314_Table3,MATCH(MID($B1837,1,1),_314_Table3_ColumnLookup,0),FALSE),
  IF(VALUE(LEFT($A1837,3))=314,VLOOKUP(VALUE(MID($B1837,2,1)),_314_Table3,MATCH(MID($B1837,1,1),_314_Table3_ColumnLookup,0),FALSE)
+N("314"),
""))))))))))))))))))))))))</f>
        <v>#N/A</v>
      </c>
      <c r="H1837" s="321" t="str">
        <f>IFERROR(
IF(ISERROR($D1837)=FALSE,$D1837,IF(ISERROR($E1837)=FALSE,$E1837,IF(ISERROR($F1837)=FALSE,$F1837
+N("012 checkboxes"),
IF(
IF(OR(LEFT($A1837,9)="Syndicate",LEFT($A1837,12)="NewSyndicate"),VLOOKUP($A1837,'012'!$J:$ZW,MATCH("Link to button",'012'!$J$1:$ZW$1,0),0)
+N("309 checkbox"),
IF($C1837="309 LCR Summary0",VLOOKUP("Notes990",'309'!$P:$ZZ,MATCH("Link to button",'309'!$P$1:$ZZ$1,0),0)
+N("313 checkboxes"),
IF($C1837="313 Financial Information0LcmVsScr",IF($C1837="309 LCR Summary0",VLOOKUP("LcmVsScr",'309'!$N:$ZZ,MATCH("Link to button",'309'!$N$1:$ZZ$1,0),0),
IF($C1837="313 Financial Information0LcrDocAttached",IF($C1837="309 LCR Summary0",VLOOKUP("LcrDocAttached",'309'!$N:$ZZ,MATCH("Link to button",'309'!$N$1:$ZZ$1,0),
0)))))))=1,TRUE,FALSE)
))),"")</f>
        <v/>
      </c>
    </row>
    <row r="1838" spans="1:8">
      <c r="A1838" s="237" t="e">
        <f>VLOOKUP($G1838,CSVLookups!$B:$R,MATCH(A$1,CSVLookups!$B$1:$R$1,0),FALSE)</f>
        <v>#N/A</v>
      </c>
      <c r="B1838" s="237" t="e">
        <f>VLOOKUP($G1838,CSVLookups!$B:$R,MATCH(B$1,CSVLookups!$B$1:$R$1,0),FALSE)</f>
        <v>#N/A</v>
      </c>
      <c r="C1838" s="238" t="e">
        <f t="shared" si="29"/>
        <v>#N/A</v>
      </c>
      <c r="D1838" s="238" t="e">
        <f>IF(AND(VALUE(LEFT($A1838,3))=309,LEN($B1838)=3),VLOOKUP(VALUE(MID($B1838,2,2)),_309_Table1,MATCH(MID($B1838,1,1),_309_Table1_ColumnLookup,0),FALSE),
  IF($C1838="309 LCR SummaryA",OneYearSCR,IF($C1838="309 LCR SummaryB",UltimateSCR,IF(VALUE(LEFT($A1838,3))=309,VLOOKUP(VALUE(MID($B1838,2,1)),_309_Table1,MATCH(MID($B1838,1,1),_309_Table1_ColumnLookup,0),FALSE)
+N("309"),
  IF(VALUE(LEFT($A1838,3))=310,VLOOKUP(VALUE(MID($B1838,2,1)),_310_Table1,MATCH(MID($B1838,1,1),_310_Table1_ColumnLookup,0),FALSE)
+N("310"),
  IF(AND(VALUE(LEFT($A1838,3))=311,LEN($I1838)=4),VLOOKUP($I1838,_311_Table1,MATCH($B1838,_311_Table1_ColumnLookup,0),FALSE),
  IF(AND(VALUE(LEFT($A1838,3))=311,OR($B1838="I2",$B1838="J2",$B1838="K2",$B1838="L2")),VLOOKUP('311'!$G$58,_311_Table1,MATCH(MID($B1838,1,1),_311_Table1_ColumnLookup,0),FALSE),
  IF(AND(VALUE(LEFT($A1838,3))=311,RIGHT($B1838,5)="Total"),VLOOKUP('311'!$G$59,_311_Table1,MATCH(MID($B1838,1,1),_311_Table1_ColumnLookup,0),FALSE),
  IF(VALUE(LEFT($A1838,3))=311,VLOOKUP(VALUE(MID($B1838,2,1)),_311_Table1,MATCH(MID($B1838,1,1),_311_Table1_ColumnLookup,0),FALSE)
+N("311"),
  IF(AND(VALUE(LEFT($A1838,3))=312,LEFT($G1838,10)="Unincepted",$B1838="G "),VLOOKUP(" ULO",_312_Table1,MATCH('312'!$N$16,_312_Table1_ColumnLookup,0),FALSE),
  IF(AND(VALUE(LEFT($A1838,3))=312,LEFT($G1838,10)="Unincepted",$B1838="O "),VLOOKUP(" ULO",_312_Table1,MATCH('312'!$V$16,_312_Table1_ColumnLookup,0),FALSE),
  IF(AND(VALUE(LEFT($A1838,3))=312,LEFT($G1838,10)="Unincepted",$B1838="Q "),VLOOKUP(" ULO",_312_Table1,MATCH('312'!$X$16,_312_Table1_ColumnLookup,0),FALSE),
  IF(AND(VALUE(LEFT($A1838,3))=312,LEFT($G1838,10)="Unincepted"),VLOOKUP(" ULO",_312_Table1,MATCH(LEFT($B1838,1),_312_Table1_ColumnLookup,0),FALSE),
  IF(AND(VALUE(LEFT($A1838,3))=312,LEFT($G1838,5)="Total",$B1838="G "),VLOOKUP('312'!$F$80,_312_Table1,MATCH('312'!$N$16,_312_Table1_ColumnLookup,0),FALSE),
  IF(AND(VALUE(LEFT($A1838,3))=312,LEFT($G1838,5)="Total",$B1838="O "),VLOOKUP('312'!$F$80,_312_Table1,MATCH('312'!$V$16,_312_Table1_ColumnLookup,0),FALSE),
  IF(AND(VALUE(LEFT($A1838,3))=312,LEFT($G1838,5)="Total",$B1838="Q "),VLOOKUP('312'!$F$80,_312_Table1,MATCH('312'!$X$16,_312_Table1_ColumnLookup,0),FALSE),
  IF(AND(VALUE(LEFT($A1838,3))=312,LEFT($G1838,5)="Total"),VLOOKUP('312'!$F$80,_312_Table1,MATCH(LEFT($B1838,1),_312_Table1_ColumnLookup,0),FALSE),
  IF(AND(VALUE(LEFT($A1838,3))=312,LEN($I1838)=4,$B1838="G"),VLOOKUP($I1838,_312_Table1,MATCH('312'!$N$16,_312_Table1_ColumnLookup,0),FALSE),
  IF(AND(VALUE(LEFT($A1838,3))=312,LEN($I1838)=4,$B1838="O"),VLOOKUP($I1838,_312_Table1,MATCH('312'!$V$16,_312_Table1_ColumnLookup,0),FALSE),
  IF(AND(VALUE(LEFT($A1838,3))=312,LEN($I1838)=4,$B1838="Q"),VLOOKUP($I1838,_312_Table1,MATCH('312'!$X$16,_312_Table1_ColumnLookup,0),FALSE),
  IF(AND(VALUE(LEFT($A1838,3))=312,LEN($I1838)=4),VLOOKUP($I1838,_312_Table1,MATCH(LEFT($B1838,1),_312_Table1_ColumnLookup,0),FALSE)
+N("312"),
  IF(VALUE(LEFT($A1838,3))=313,VLOOKUP(VALUE(MID($B1838,2,1)),_313_Table1,MATCH(MID($B1838,1,1),_313_Table1_ColumnLookup,0),FALSE)
+N("313"),
  IF(AND(VALUE(LEFT($A1838,3))=314,LEN($B1838)=3),VLOOKUP(VALUE(MID($B1838,2,2)),_314_Table1,MATCH(MID($B1838,1,1),_314_Table1_ColumnLookup,0),FALSE),
  IF(VALUE(LEFT($A1838,3))=314,VLOOKUP(VALUE(MID($B1838,2,1)),_314_Table1,MATCH(MID($B1838,1,1),_314_Table1_ColumnLookup,0),FALSE)
+N("314"),
""))))))))))))))))))))))))</f>
        <v>#N/A</v>
      </c>
      <c r="E1838" s="238" t="e">
        <f>IF(AND(VALUE(LEFT($A1838,3))=309,LEN($B1838)=3),VLOOKUP(VALUE(MID($B1838,2,2)),_309_Table2,MATCH(MID($B1838,1,1),_309_Table2_ColumnLookup,0),FALSE),
  IF($C1838="309 LCR SummaryA",OneYearSCR,IF($C1838="309 LCR SummaryB",UltimateSCR,IF(VALUE(LEFT($A1838,3))=309,VLOOKUP(VALUE(MID($B1838,2,1)),_309_Table2,MATCH(MID($B1838,1,1),_309_Table2_ColumnLookup,0),FALSE)
+N("309"),
  IF(VALUE(LEFT($A1838,3))=310,VLOOKUP(VALUE(MID($B1838,2,1)),_310_Table2,MATCH(MID($B1838,1,1),_310_Table2_ColumnLookup,0),FALSE)
+N("310"),
  IF(AND(VALUE(LEFT($A1838,3))=311,LEN($I1838)=4),VLOOKUP($I1838,_311_Table2,MATCH($B1838,_311_Table2_ColumnLookup,0),FALSE),
  IF(AND(VALUE(LEFT($A1838,3))=311,OR($B1838="I2",$B1838="J2",$B1838="K2",$B1838="L2")),VLOOKUP('311'!$G$58,_311_Table2,MATCH(MID($B1838,1,1),_311_Table2_ColumnLookup,0),FALSE),
  IF(AND(VALUE(LEFT($A1838,3))=311,RIGHT($B1838,5)="Total"),VLOOKUP('311'!$G$59,_311_Table2,MATCH(MID($B1838,1,1),_311_Table2_ColumnLookup,0),FALSE),
  IF(VALUE(LEFT($A1838,3))=311,VLOOKUP(VALUE(MID($B1838,2,1)),_311_Table2,MATCH(MID($B1838,1,1),_311_Table2_ColumnLookup,0),FALSE)
+N("311"),
  IF(AND(VALUE(LEFT($A1838,3))=312,LEFT($G1838,10)="Unincepted",$B1838="G "),VLOOKUP(" ULO",_312_Table2,MATCH('312'!$N$16,_312_Table2_ColumnLookup,0),FALSE),
  IF(AND(VALUE(LEFT($A1838,3))=312,LEFT($G1838,10)="Unincepted",$B1838="O "),VLOOKUP(" ULO",_312_Table2,MATCH('312'!$V$16,_312_Table2_ColumnLookup,0),FALSE),
  IF(AND(VALUE(LEFT($A1838,3))=312,LEFT($G1838,10)="Unincepted",$B1838="Q "),VLOOKUP(" ULO",_312_Table2,MATCH('312'!$X$16,_312_Table2_ColumnLookup,0),FALSE),
  IF(AND(VALUE(LEFT($A1838,3))=312,LEFT($G1838,10)="Unincepted"),VLOOKUP(" ULO",_312_Table2,MATCH(LEFT($B1838,1),_312_Table2_ColumnLookup,0),FALSE),
  IF(AND(VALUE(LEFT($A1838,3))=312,LEFT($G1838,5)="Total",$B1838="G "),VLOOKUP('312'!$F$80,_312_Table2,MATCH('312'!$N$16,_312_Table2_ColumnLookup,0),FALSE),
  IF(AND(VALUE(LEFT($A1838,3))=312,LEFT($G1838,5)="Total",$B1838="O "),VLOOKUP('312'!$F$80,_312_Table2,MATCH('312'!$V$16,_312_Table2_ColumnLookup,0),FALSE),
  IF(AND(VALUE(LEFT($A1838,3))=312,LEFT($G1838,5)="Total",$B1838="Q "),VLOOKUP('312'!$F$80,_312_Table2,MATCH('312'!$X$16,_312_Table2_ColumnLookup,0),FALSE),
  IF(AND(VALUE(LEFT($A1838,3))=312,LEFT($G1838,5)="Total"),VLOOKUP('312'!$F$80,_312_Table2,MATCH(LEFT($B1838,1),_312_Table2_ColumnLookup,0),FALSE),
  IF(AND(VALUE(LEFT($A1838,3))=312,LEN($I1838)=4,$B1838="G"),VLOOKUP($I1838,_312_Table2,MATCH('312'!$N$16,_312_Table2_ColumnLookup,0),FALSE),
  IF(AND(VALUE(LEFT($A1838,3))=312,LEN($I1838)=4,$B1838="O"),VLOOKUP($I1838,_312_Table2,MATCH('312'!$V$16,_312_Table2_ColumnLookup,0),FALSE),
  IF(AND(VALUE(LEFT($A1838,3))=312,LEN($I1838)=4,$B1838="Q"),VLOOKUP($I1838,_312_Table2,MATCH('312'!$X$16,_312_Table2_ColumnLookup,0),FALSE),
  IF(AND(VALUE(LEFT($A1838,3))=312,LEN($I1838)=4),VLOOKUP($I1838,_312_Table2,MATCH(LEFT($B1838,1),_312_Table2_ColumnLookup,0),FALSE)
+N("312"),
  IF(VALUE(LEFT($A1838,3))=313,VLOOKUP(VALUE(MID($B1838,2,1)),_313_Table2,MATCH(MID($B1838,1,1),_313_Table2_ColumnLookup,0),FALSE)
+N("313"),
  IF(AND(VALUE(LEFT($A1838,3))=314,LEN($B1838)=3),VLOOKUP(VALUE(MID($B1838,2,2)),_314_Table2,MATCH(MID($B1838,1,1),_314_Table2_ColumnLookup,0),FALSE),
  IF(VALUE(LEFT($A1838,3))=314,VLOOKUP(VALUE(MID($B1838,2,1)),_314_Table2,MATCH(MID($B1838,1,1),_314_Table2_ColumnLookup,0),FALSE)
+N("314"),
""))))))))))))))))))))))))</f>
        <v>#N/A</v>
      </c>
      <c r="F1838" s="238" t="e">
        <f>IF(AND(VALUE(LEFT($A1838,3))=309,LEN($B1838)=3),VLOOKUP(VALUE(MID($B1838,2,2)),_309_Table3,MATCH(MID($B1838,1,1),_309_Table3_ColumnLookup,0),FALSE),
  IF($C1838="309 LCR SummaryA",OneYearSCR,IF($C1838="309 LCR SummaryB",UltimateSCR,IF(VALUE(LEFT($A1838,3))=309,VLOOKUP(VALUE(MID($B1838,2,1)),_309_Table3,MATCH(MID($B1838,1,1),_309_Table3_ColumnLookup,0),FALSE)
+N("309"),
  IF(VALUE(LEFT($A1838,3))=310,VLOOKUP(VALUE(MID($B1838,2,1)),_310_Table3,MATCH(MID($B1838,1,1),_310_Table3_ColumnLookup,0),FALSE)
+N("310"),
  IF(AND(VALUE(LEFT($A1838,3))=311,LEN($I1838)=4),VLOOKUP($I1838,_311_Table3,MATCH($B1838,_311_Table3_ColumnLookup,0),FALSE),
  IF(AND(VALUE(LEFT($A1838,3))=311,OR($B1838="I2",$B1838="J2",$B1838="K2",$B1838="L2")),VLOOKUP('311'!$G$58,_311_Table3,MATCH(MID($B1838,1,1),_311_Table3_ColumnLookup,0),FALSE),
  IF(AND(VALUE(LEFT($A1838,3))=311,RIGHT($B1838,5)="Total"),VLOOKUP('311'!$G$59,_311_Table3,MATCH(MID($B1838,1,1),_311_Table3_ColumnLookup,0),FALSE),
  IF(VALUE(LEFT($A1838,3))=311,VLOOKUP(VALUE(MID($B1838,2,1)),_311_Table3,MATCH(MID($B1838,1,1),_311_Table3_ColumnLookup,0),FALSE)
+N("311"),
  IF(AND(VALUE(LEFT($A1838,3))=312,LEFT($G1838,10)="Unincepted",$B1838="G "),VLOOKUP(" ULO",_312_Table3,MATCH('312'!$N$16,_312_Table3_ColumnLookup,0),FALSE),
  IF(AND(VALUE(LEFT($A1838,3))=312,LEFT($G1838,10)="Unincepted",$B1838="O "),VLOOKUP(" ULO",_312_Table3,MATCH('312'!$V$16,_312_Table3_ColumnLookup,0),FALSE),
  IF(AND(VALUE(LEFT($A1838,3))=312,LEFT($G1838,10)="Unincepted",$B1838="Q "),VLOOKUP(" ULO",_312_Table3,MATCH('312'!$X$16,_312_Table3_ColumnLookup,0),FALSE),
  IF(AND(VALUE(LEFT($A1838,3))=312,LEFT($G1838,10)="Unincepted"),VLOOKUP(" ULO",_312_Table3,MATCH(LEFT($B1838,1),_312_Table3_ColumnLookup,0),FALSE),
  IF(AND(VALUE(LEFT($A1838,3))=312,LEFT($G1838,5)="Total",$B1838="G "),VLOOKUP('312'!$F$80,_312_Table3,MATCH('312'!$N$16,_312_Table3_ColumnLookup,0),FALSE),
  IF(AND(VALUE(LEFT($A1838,3))=312,LEFT($G1838,5)="Total",$B1838="O "),VLOOKUP('312'!$F$80,_312_Table3,MATCH('312'!$V$16,_312_Table3_ColumnLookup,0),FALSE),
  IF(AND(VALUE(LEFT($A1838,3))=312,LEFT($G1838,5)="Total",$B1838="Q "),VLOOKUP('312'!$F$80,_312_Table3,MATCH('312'!$X$16,_312_Table3_ColumnLookup,0),FALSE),
  IF(AND(VALUE(LEFT($A1838,3))=312,LEFT($G1838,5)="Total"),VLOOKUP('312'!$F$80,_312_Table3,MATCH(LEFT($B1838,1),_312_Table3_ColumnLookup,0),FALSE),
  IF(AND(VALUE(LEFT($A1838,3))=312,LEN($I1838)=4,$B1838="G"),VLOOKUP($I1838,_312_Table3,MATCH('312'!$N$16,_312_Table3_ColumnLookup,0),FALSE),
  IF(AND(VALUE(LEFT($A1838,3))=312,LEN($I1838)=4,$B1838="O"),VLOOKUP($I1838,_312_Table3,MATCH('312'!$V$16,_312_Table3_ColumnLookup,0),FALSE),
  IF(AND(VALUE(LEFT($A1838,3))=312,LEN($I1838)=4,$B1838="Q"),VLOOKUP($I1838,_312_Table3,MATCH('312'!$X$16,_312_Table3_ColumnLookup,0),FALSE),
  IF(AND(VALUE(LEFT($A1838,3))=312,LEN($I1838)=4),VLOOKUP($I1838,_312_Table3,MATCH(LEFT($B1838,1),_312_Table3_ColumnLookup,0),FALSE)
+N("312"),
  IF(VALUE(LEFT($A1838,3))=313,VLOOKUP(VALUE(MID($B1838,2,1)),_313_Table3,MATCH(MID($B1838,1,1),_313_Table3_ColumnLookup,0),FALSE)
+N("313"),
  IF(AND(VALUE(LEFT($A1838,3))=314,LEN($B1838)=3),VLOOKUP(VALUE(MID($B1838,2,2)),_314_Table3,MATCH(MID($B1838,1,1),_314_Table3_ColumnLookup,0),FALSE),
  IF(VALUE(LEFT($A1838,3))=314,VLOOKUP(VALUE(MID($B1838,2,1)),_314_Table3,MATCH(MID($B1838,1,1),_314_Table3_ColumnLookup,0),FALSE)
+N("314"),
""))))))))))))))))))))))))</f>
        <v>#N/A</v>
      </c>
      <c r="H1838" s="321" t="str">
        <f>IFERROR(
IF(ISERROR($D1838)=FALSE,$D1838,IF(ISERROR($E1838)=FALSE,$E1838,IF(ISERROR($F1838)=FALSE,$F1838
+N("012 checkboxes"),
IF(
IF(OR(LEFT($A1838,9)="Syndicate",LEFT($A1838,12)="NewSyndicate"),VLOOKUP($A1838,'012'!$J:$ZW,MATCH("Link to button",'012'!$J$1:$ZW$1,0),0)
+N("309 checkbox"),
IF($C1838="309 LCR Summary0",VLOOKUP("Notes990",'309'!$P:$ZZ,MATCH("Link to button",'309'!$P$1:$ZZ$1,0),0)
+N("313 checkboxes"),
IF($C1838="313 Financial Information0LcmVsScr",IF($C1838="309 LCR Summary0",VLOOKUP("LcmVsScr",'309'!$N:$ZZ,MATCH("Link to button",'309'!$N$1:$ZZ$1,0),0),
IF($C1838="313 Financial Information0LcrDocAttached",IF($C1838="309 LCR Summary0",VLOOKUP("LcrDocAttached",'309'!$N:$ZZ,MATCH("Link to button",'309'!$N$1:$ZZ$1,0),
0)))))))=1,TRUE,FALSE)
))),"")</f>
        <v/>
      </c>
    </row>
    <row r="1839" spans="1:8">
      <c r="A1839" s="237" t="e">
        <f>VLOOKUP($G1839,CSVLookups!$B:$R,MATCH(A$1,CSVLookups!$B$1:$R$1,0),FALSE)</f>
        <v>#N/A</v>
      </c>
      <c r="B1839" s="237" t="e">
        <f>VLOOKUP($G1839,CSVLookups!$B:$R,MATCH(B$1,CSVLookups!$B$1:$R$1,0),FALSE)</f>
        <v>#N/A</v>
      </c>
      <c r="C1839" s="238" t="e">
        <f t="shared" si="29"/>
        <v>#N/A</v>
      </c>
      <c r="D1839" s="238" t="e">
        <f>IF(AND(VALUE(LEFT($A1839,3))=309,LEN($B1839)=3),VLOOKUP(VALUE(MID($B1839,2,2)),_309_Table1,MATCH(MID($B1839,1,1),_309_Table1_ColumnLookup,0),FALSE),
  IF($C1839="309 LCR SummaryA",OneYearSCR,IF($C1839="309 LCR SummaryB",UltimateSCR,IF(VALUE(LEFT($A1839,3))=309,VLOOKUP(VALUE(MID($B1839,2,1)),_309_Table1,MATCH(MID($B1839,1,1),_309_Table1_ColumnLookup,0),FALSE)
+N("309"),
  IF(VALUE(LEFT($A1839,3))=310,VLOOKUP(VALUE(MID($B1839,2,1)),_310_Table1,MATCH(MID($B1839,1,1),_310_Table1_ColumnLookup,0),FALSE)
+N("310"),
  IF(AND(VALUE(LEFT($A1839,3))=311,LEN($I1839)=4),VLOOKUP($I1839,_311_Table1,MATCH($B1839,_311_Table1_ColumnLookup,0),FALSE),
  IF(AND(VALUE(LEFT($A1839,3))=311,OR($B1839="I2",$B1839="J2",$B1839="K2",$B1839="L2")),VLOOKUP('311'!$G$58,_311_Table1,MATCH(MID($B1839,1,1),_311_Table1_ColumnLookup,0),FALSE),
  IF(AND(VALUE(LEFT($A1839,3))=311,RIGHT($B1839,5)="Total"),VLOOKUP('311'!$G$59,_311_Table1,MATCH(MID($B1839,1,1),_311_Table1_ColumnLookup,0),FALSE),
  IF(VALUE(LEFT($A1839,3))=311,VLOOKUP(VALUE(MID($B1839,2,1)),_311_Table1,MATCH(MID($B1839,1,1),_311_Table1_ColumnLookup,0),FALSE)
+N("311"),
  IF(AND(VALUE(LEFT($A1839,3))=312,LEFT($G1839,10)="Unincepted",$B1839="G "),VLOOKUP(" ULO",_312_Table1,MATCH('312'!$N$16,_312_Table1_ColumnLookup,0),FALSE),
  IF(AND(VALUE(LEFT($A1839,3))=312,LEFT($G1839,10)="Unincepted",$B1839="O "),VLOOKUP(" ULO",_312_Table1,MATCH('312'!$V$16,_312_Table1_ColumnLookup,0),FALSE),
  IF(AND(VALUE(LEFT($A1839,3))=312,LEFT($G1839,10)="Unincepted",$B1839="Q "),VLOOKUP(" ULO",_312_Table1,MATCH('312'!$X$16,_312_Table1_ColumnLookup,0),FALSE),
  IF(AND(VALUE(LEFT($A1839,3))=312,LEFT($G1839,10)="Unincepted"),VLOOKUP(" ULO",_312_Table1,MATCH(LEFT($B1839,1),_312_Table1_ColumnLookup,0),FALSE),
  IF(AND(VALUE(LEFT($A1839,3))=312,LEFT($G1839,5)="Total",$B1839="G "),VLOOKUP('312'!$F$80,_312_Table1,MATCH('312'!$N$16,_312_Table1_ColumnLookup,0),FALSE),
  IF(AND(VALUE(LEFT($A1839,3))=312,LEFT($G1839,5)="Total",$B1839="O "),VLOOKUP('312'!$F$80,_312_Table1,MATCH('312'!$V$16,_312_Table1_ColumnLookup,0),FALSE),
  IF(AND(VALUE(LEFT($A1839,3))=312,LEFT($G1839,5)="Total",$B1839="Q "),VLOOKUP('312'!$F$80,_312_Table1,MATCH('312'!$X$16,_312_Table1_ColumnLookup,0),FALSE),
  IF(AND(VALUE(LEFT($A1839,3))=312,LEFT($G1839,5)="Total"),VLOOKUP('312'!$F$80,_312_Table1,MATCH(LEFT($B1839,1),_312_Table1_ColumnLookup,0),FALSE),
  IF(AND(VALUE(LEFT($A1839,3))=312,LEN($I1839)=4,$B1839="G"),VLOOKUP($I1839,_312_Table1,MATCH('312'!$N$16,_312_Table1_ColumnLookup,0),FALSE),
  IF(AND(VALUE(LEFT($A1839,3))=312,LEN($I1839)=4,$B1839="O"),VLOOKUP($I1839,_312_Table1,MATCH('312'!$V$16,_312_Table1_ColumnLookup,0),FALSE),
  IF(AND(VALUE(LEFT($A1839,3))=312,LEN($I1839)=4,$B1839="Q"),VLOOKUP($I1839,_312_Table1,MATCH('312'!$X$16,_312_Table1_ColumnLookup,0),FALSE),
  IF(AND(VALUE(LEFT($A1839,3))=312,LEN($I1839)=4),VLOOKUP($I1839,_312_Table1,MATCH(LEFT($B1839,1),_312_Table1_ColumnLookup,0),FALSE)
+N("312"),
  IF(VALUE(LEFT($A1839,3))=313,VLOOKUP(VALUE(MID($B1839,2,1)),_313_Table1,MATCH(MID($B1839,1,1),_313_Table1_ColumnLookup,0),FALSE)
+N("313"),
  IF(AND(VALUE(LEFT($A1839,3))=314,LEN($B1839)=3),VLOOKUP(VALUE(MID($B1839,2,2)),_314_Table1,MATCH(MID($B1839,1,1),_314_Table1_ColumnLookup,0),FALSE),
  IF(VALUE(LEFT($A1839,3))=314,VLOOKUP(VALUE(MID($B1839,2,1)),_314_Table1,MATCH(MID($B1839,1,1),_314_Table1_ColumnLookup,0),FALSE)
+N("314"),
""))))))))))))))))))))))))</f>
        <v>#N/A</v>
      </c>
      <c r="E1839" s="238" t="e">
        <f>IF(AND(VALUE(LEFT($A1839,3))=309,LEN($B1839)=3),VLOOKUP(VALUE(MID($B1839,2,2)),_309_Table2,MATCH(MID($B1839,1,1),_309_Table2_ColumnLookup,0),FALSE),
  IF($C1839="309 LCR SummaryA",OneYearSCR,IF($C1839="309 LCR SummaryB",UltimateSCR,IF(VALUE(LEFT($A1839,3))=309,VLOOKUP(VALUE(MID($B1839,2,1)),_309_Table2,MATCH(MID($B1839,1,1),_309_Table2_ColumnLookup,0),FALSE)
+N("309"),
  IF(VALUE(LEFT($A1839,3))=310,VLOOKUP(VALUE(MID($B1839,2,1)),_310_Table2,MATCH(MID($B1839,1,1),_310_Table2_ColumnLookup,0),FALSE)
+N("310"),
  IF(AND(VALUE(LEFT($A1839,3))=311,LEN($I1839)=4),VLOOKUP($I1839,_311_Table2,MATCH($B1839,_311_Table2_ColumnLookup,0),FALSE),
  IF(AND(VALUE(LEFT($A1839,3))=311,OR($B1839="I2",$B1839="J2",$B1839="K2",$B1839="L2")),VLOOKUP('311'!$G$58,_311_Table2,MATCH(MID($B1839,1,1),_311_Table2_ColumnLookup,0),FALSE),
  IF(AND(VALUE(LEFT($A1839,3))=311,RIGHT($B1839,5)="Total"),VLOOKUP('311'!$G$59,_311_Table2,MATCH(MID($B1839,1,1),_311_Table2_ColumnLookup,0),FALSE),
  IF(VALUE(LEFT($A1839,3))=311,VLOOKUP(VALUE(MID($B1839,2,1)),_311_Table2,MATCH(MID($B1839,1,1),_311_Table2_ColumnLookup,0),FALSE)
+N("311"),
  IF(AND(VALUE(LEFT($A1839,3))=312,LEFT($G1839,10)="Unincepted",$B1839="G "),VLOOKUP(" ULO",_312_Table2,MATCH('312'!$N$16,_312_Table2_ColumnLookup,0),FALSE),
  IF(AND(VALUE(LEFT($A1839,3))=312,LEFT($G1839,10)="Unincepted",$B1839="O "),VLOOKUP(" ULO",_312_Table2,MATCH('312'!$V$16,_312_Table2_ColumnLookup,0),FALSE),
  IF(AND(VALUE(LEFT($A1839,3))=312,LEFT($G1839,10)="Unincepted",$B1839="Q "),VLOOKUP(" ULO",_312_Table2,MATCH('312'!$X$16,_312_Table2_ColumnLookup,0),FALSE),
  IF(AND(VALUE(LEFT($A1839,3))=312,LEFT($G1839,10)="Unincepted"),VLOOKUP(" ULO",_312_Table2,MATCH(LEFT($B1839,1),_312_Table2_ColumnLookup,0),FALSE),
  IF(AND(VALUE(LEFT($A1839,3))=312,LEFT($G1839,5)="Total",$B1839="G "),VLOOKUP('312'!$F$80,_312_Table2,MATCH('312'!$N$16,_312_Table2_ColumnLookup,0),FALSE),
  IF(AND(VALUE(LEFT($A1839,3))=312,LEFT($G1839,5)="Total",$B1839="O "),VLOOKUP('312'!$F$80,_312_Table2,MATCH('312'!$V$16,_312_Table2_ColumnLookup,0),FALSE),
  IF(AND(VALUE(LEFT($A1839,3))=312,LEFT($G1839,5)="Total",$B1839="Q "),VLOOKUP('312'!$F$80,_312_Table2,MATCH('312'!$X$16,_312_Table2_ColumnLookup,0),FALSE),
  IF(AND(VALUE(LEFT($A1839,3))=312,LEFT($G1839,5)="Total"),VLOOKUP('312'!$F$80,_312_Table2,MATCH(LEFT($B1839,1),_312_Table2_ColumnLookup,0),FALSE),
  IF(AND(VALUE(LEFT($A1839,3))=312,LEN($I1839)=4,$B1839="G"),VLOOKUP($I1839,_312_Table2,MATCH('312'!$N$16,_312_Table2_ColumnLookup,0),FALSE),
  IF(AND(VALUE(LEFT($A1839,3))=312,LEN($I1839)=4,$B1839="O"),VLOOKUP($I1839,_312_Table2,MATCH('312'!$V$16,_312_Table2_ColumnLookup,0),FALSE),
  IF(AND(VALUE(LEFT($A1839,3))=312,LEN($I1839)=4,$B1839="Q"),VLOOKUP($I1839,_312_Table2,MATCH('312'!$X$16,_312_Table2_ColumnLookup,0),FALSE),
  IF(AND(VALUE(LEFT($A1839,3))=312,LEN($I1839)=4),VLOOKUP($I1839,_312_Table2,MATCH(LEFT($B1839,1),_312_Table2_ColumnLookup,0),FALSE)
+N("312"),
  IF(VALUE(LEFT($A1839,3))=313,VLOOKUP(VALUE(MID($B1839,2,1)),_313_Table2,MATCH(MID($B1839,1,1),_313_Table2_ColumnLookup,0),FALSE)
+N("313"),
  IF(AND(VALUE(LEFT($A1839,3))=314,LEN($B1839)=3),VLOOKUP(VALUE(MID($B1839,2,2)),_314_Table2,MATCH(MID($B1839,1,1),_314_Table2_ColumnLookup,0),FALSE),
  IF(VALUE(LEFT($A1839,3))=314,VLOOKUP(VALUE(MID($B1839,2,1)),_314_Table2,MATCH(MID($B1839,1,1),_314_Table2_ColumnLookup,0),FALSE)
+N("314"),
""))))))))))))))))))))))))</f>
        <v>#N/A</v>
      </c>
      <c r="F1839" s="238" t="e">
        <f>IF(AND(VALUE(LEFT($A1839,3))=309,LEN($B1839)=3),VLOOKUP(VALUE(MID($B1839,2,2)),_309_Table3,MATCH(MID($B1839,1,1),_309_Table3_ColumnLookup,0),FALSE),
  IF($C1839="309 LCR SummaryA",OneYearSCR,IF($C1839="309 LCR SummaryB",UltimateSCR,IF(VALUE(LEFT($A1839,3))=309,VLOOKUP(VALUE(MID($B1839,2,1)),_309_Table3,MATCH(MID($B1839,1,1),_309_Table3_ColumnLookup,0),FALSE)
+N("309"),
  IF(VALUE(LEFT($A1839,3))=310,VLOOKUP(VALUE(MID($B1839,2,1)),_310_Table3,MATCH(MID($B1839,1,1),_310_Table3_ColumnLookup,0),FALSE)
+N("310"),
  IF(AND(VALUE(LEFT($A1839,3))=311,LEN($I1839)=4),VLOOKUP($I1839,_311_Table3,MATCH($B1839,_311_Table3_ColumnLookup,0),FALSE),
  IF(AND(VALUE(LEFT($A1839,3))=311,OR($B1839="I2",$B1839="J2",$B1839="K2",$B1839="L2")),VLOOKUP('311'!$G$58,_311_Table3,MATCH(MID($B1839,1,1),_311_Table3_ColumnLookup,0),FALSE),
  IF(AND(VALUE(LEFT($A1839,3))=311,RIGHT($B1839,5)="Total"),VLOOKUP('311'!$G$59,_311_Table3,MATCH(MID($B1839,1,1),_311_Table3_ColumnLookup,0),FALSE),
  IF(VALUE(LEFT($A1839,3))=311,VLOOKUP(VALUE(MID($B1839,2,1)),_311_Table3,MATCH(MID($B1839,1,1),_311_Table3_ColumnLookup,0),FALSE)
+N("311"),
  IF(AND(VALUE(LEFT($A1839,3))=312,LEFT($G1839,10)="Unincepted",$B1839="G "),VLOOKUP(" ULO",_312_Table3,MATCH('312'!$N$16,_312_Table3_ColumnLookup,0),FALSE),
  IF(AND(VALUE(LEFT($A1839,3))=312,LEFT($G1839,10)="Unincepted",$B1839="O "),VLOOKUP(" ULO",_312_Table3,MATCH('312'!$V$16,_312_Table3_ColumnLookup,0),FALSE),
  IF(AND(VALUE(LEFT($A1839,3))=312,LEFT($G1839,10)="Unincepted",$B1839="Q "),VLOOKUP(" ULO",_312_Table3,MATCH('312'!$X$16,_312_Table3_ColumnLookup,0),FALSE),
  IF(AND(VALUE(LEFT($A1839,3))=312,LEFT($G1839,10)="Unincepted"),VLOOKUP(" ULO",_312_Table3,MATCH(LEFT($B1839,1),_312_Table3_ColumnLookup,0),FALSE),
  IF(AND(VALUE(LEFT($A1839,3))=312,LEFT($G1839,5)="Total",$B1839="G "),VLOOKUP('312'!$F$80,_312_Table3,MATCH('312'!$N$16,_312_Table3_ColumnLookup,0),FALSE),
  IF(AND(VALUE(LEFT($A1839,3))=312,LEFT($G1839,5)="Total",$B1839="O "),VLOOKUP('312'!$F$80,_312_Table3,MATCH('312'!$V$16,_312_Table3_ColumnLookup,0),FALSE),
  IF(AND(VALUE(LEFT($A1839,3))=312,LEFT($G1839,5)="Total",$B1839="Q "),VLOOKUP('312'!$F$80,_312_Table3,MATCH('312'!$X$16,_312_Table3_ColumnLookup,0),FALSE),
  IF(AND(VALUE(LEFT($A1839,3))=312,LEFT($G1839,5)="Total"),VLOOKUP('312'!$F$80,_312_Table3,MATCH(LEFT($B1839,1),_312_Table3_ColumnLookup,0),FALSE),
  IF(AND(VALUE(LEFT($A1839,3))=312,LEN($I1839)=4,$B1839="G"),VLOOKUP($I1839,_312_Table3,MATCH('312'!$N$16,_312_Table3_ColumnLookup,0),FALSE),
  IF(AND(VALUE(LEFT($A1839,3))=312,LEN($I1839)=4,$B1839="O"),VLOOKUP($I1839,_312_Table3,MATCH('312'!$V$16,_312_Table3_ColumnLookup,0),FALSE),
  IF(AND(VALUE(LEFT($A1839,3))=312,LEN($I1839)=4,$B1839="Q"),VLOOKUP($I1839,_312_Table3,MATCH('312'!$X$16,_312_Table3_ColumnLookup,0),FALSE),
  IF(AND(VALUE(LEFT($A1839,3))=312,LEN($I1839)=4),VLOOKUP($I1839,_312_Table3,MATCH(LEFT($B1839,1),_312_Table3_ColumnLookup,0),FALSE)
+N("312"),
  IF(VALUE(LEFT($A1839,3))=313,VLOOKUP(VALUE(MID($B1839,2,1)),_313_Table3,MATCH(MID($B1839,1,1),_313_Table3_ColumnLookup,0),FALSE)
+N("313"),
  IF(AND(VALUE(LEFT($A1839,3))=314,LEN($B1839)=3),VLOOKUP(VALUE(MID($B1839,2,2)),_314_Table3,MATCH(MID($B1839,1,1),_314_Table3_ColumnLookup,0),FALSE),
  IF(VALUE(LEFT($A1839,3))=314,VLOOKUP(VALUE(MID($B1839,2,1)),_314_Table3,MATCH(MID($B1839,1,1),_314_Table3_ColumnLookup,0),FALSE)
+N("314"),
""))))))))))))))))))))))))</f>
        <v>#N/A</v>
      </c>
      <c r="H1839" s="321" t="str">
        <f>IFERROR(
IF(ISERROR($D1839)=FALSE,$D1839,IF(ISERROR($E1839)=FALSE,$E1839,IF(ISERROR($F1839)=FALSE,$F1839
+N("012 checkboxes"),
IF(
IF(OR(LEFT($A1839,9)="Syndicate",LEFT($A1839,12)="NewSyndicate"),VLOOKUP($A1839,'012'!$J:$ZW,MATCH("Link to button",'012'!$J$1:$ZW$1,0),0)
+N("309 checkbox"),
IF($C1839="309 LCR Summary0",VLOOKUP("Notes990",'309'!$P:$ZZ,MATCH("Link to button",'309'!$P$1:$ZZ$1,0),0)
+N("313 checkboxes"),
IF($C1839="313 Financial Information0LcmVsScr",IF($C1839="309 LCR Summary0",VLOOKUP("LcmVsScr",'309'!$N:$ZZ,MATCH("Link to button",'309'!$N$1:$ZZ$1,0),0),
IF($C1839="313 Financial Information0LcrDocAttached",IF($C1839="309 LCR Summary0",VLOOKUP("LcrDocAttached",'309'!$N:$ZZ,MATCH("Link to button",'309'!$N$1:$ZZ$1,0),
0)))))))=1,TRUE,FALSE)
))),"")</f>
        <v/>
      </c>
    </row>
    <row r="1840" spans="1:8">
      <c r="A1840" s="237" t="e">
        <f>VLOOKUP($G1840,CSVLookups!$B:$R,MATCH(A$1,CSVLookups!$B$1:$R$1,0),FALSE)</f>
        <v>#N/A</v>
      </c>
      <c r="B1840" s="237" t="e">
        <f>VLOOKUP($G1840,CSVLookups!$B:$R,MATCH(B$1,CSVLookups!$B$1:$R$1,0),FALSE)</f>
        <v>#N/A</v>
      </c>
      <c r="C1840" s="238" t="e">
        <f t="shared" si="29"/>
        <v>#N/A</v>
      </c>
      <c r="D1840" s="238" t="e">
        <f>IF(AND(VALUE(LEFT($A1840,3))=309,LEN($B1840)=3),VLOOKUP(VALUE(MID($B1840,2,2)),_309_Table1,MATCH(MID($B1840,1,1),_309_Table1_ColumnLookup,0),FALSE),
  IF($C1840="309 LCR SummaryA",OneYearSCR,IF($C1840="309 LCR SummaryB",UltimateSCR,IF(VALUE(LEFT($A1840,3))=309,VLOOKUP(VALUE(MID($B1840,2,1)),_309_Table1,MATCH(MID($B1840,1,1),_309_Table1_ColumnLookup,0),FALSE)
+N("309"),
  IF(VALUE(LEFT($A1840,3))=310,VLOOKUP(VALUE(MID($B1840,2,1)),_310_Table1,MATCH(MID($B1840,1,1),_310_Table1_ColumnLookup,0),FALSE)
+N("310"),
  IF(AND(VALUE(LEFT($A1840,3))=311,LEN($I1840)=4),VLOOKUP($I1840,_311_Table1,MATCH($B1840,_311_Table1_ColumnLookup,0),FALSE),
  IF(AND(VALUE(LEFT($A1840,3))=311,OR($B1840="I2",$B1840="J2",$B1840="K2",$B1840="L2")),VLOOKUP('311'!$G$58,_311_Table1,MATCH(MID($B1840,1,1),_311_Table1_ColumnLookup,0),FALSE),
  IF(AND(VALUE(LEFT($A1840,3))=311,RIGHT($B1840,5)="Total"),VLOOKUP('311'!$G$59,_311_Table1,MATCH(MID($B1840,1,1),_311_Table1_ColumnLookup,0),FALSE),
  IF(VALUE(LEFT($A1840,3))=311,VLOOKUP(VALUE(MID($B1840,2,1)),_311_Table1,MATCH(MID($B1840,1,1),_311_Table1_ColumnLookup,0),FALSE)
+N("311"),
  IF(AND(VALUE(LEFT($A1840,3))=312,LEFT($G1840,10)="Unincepted",$B1840="G "),VLOOKUP(" ULO",_312_Table1,MATCH('312'!$N$16,_312_Table1_ColumnLookup,0),FALSE),
  IF(AND(VALUE(LEFT($A1840,3))=312,LEFT($G1840,10)="Unincepted",$B1840="O "),VLOOKUP(" ULO",_312_Table1,MATCH('312'!$V$16,_312_Table1_ColumnLookup,0),FALSE),
  IF(AND(VALUE(LEFT($A1840,3))=312,LEFT($G1840,10)="Unincepted",$B1840="Q "),VLOOKUP(" ULO",_312_Table1,MATCH('312'!$X$16,_312_Table1_ColumnLookup,0),FALSE),
  IF(AND(VALUE(LEFT($A1840,3))=312,LEFT($G1840,10)="Unincepted"),VLOOKUP(" ULO",_312_Table1,MATCH(LEFT($B1840,1),_312_Table1_ColumnLookup,0),FALSE),
  IF(AND(VALUE(LEFT($A1840,3))=312,LEFT($G1840,5)="Total",$B1840="G "),VLOOKUP('312'!$F$80,_312_Table1,MATCH('312'!$N$16,_312_Table1_ColumnLookup,0),FALSE),
  IF(AND(VALUE(LEFT($A1840,3))=312,LEFT($G1840,5)="Total",$B1840="O "),VLOOKUP('312'!$F$80,_312_Table1,MATCH('312'!$V$16,_312_Table1_ColumnLookup,0),FALSE),
  IF(AND(VALUE(LEFT($A1840,3))=312,LEFT($G1840,5)="Total",$B1840="Q "),VLOOKUP('312'!$F$80,_312_Table1,MATCH('312'!$X$16,_312_Table1_ColumnLookup,0),FALSE),
  IF(AND(VALUE(LEFT($A1840,3))=312,LEFT($G1840,5)="Total"),VLOOKUP('312'!$F$80,_312_Table1,MATCH(LEFT($B1840,1),_312_Table1_ColumnLookup,0),FALSE),
  IF(AND(VALUE(LEFT($A1840,3))=312,LEN($I1840)=4,$B1840="G"),VLOOKUP($I1840,_312_Table1,MATCH('312'!$N$16,_312_Table1_ColumnLookup,0),FALSE),
  IF(AND(VALUE(LEFT($A1840,3))=312,LEN($I1840)=4,$B1840="O"),VLOOKUP($I1840,_312_Table1,MATCH('312'!$V$16,_312_Table1_ColumnLookup,0),FALSE),
  IF(AND(VALUE(LEFT($A1840,3))=312,LEN($I1840)=4,$B1840="Q"),VLOOKUP($I1840,_312_Table1,MATCH('312'!$X$16,_312_Table1_ColumnLookup,0),FALSE),
  IF(AND(VALUE(LEFT($A1840,3))=312,LEN($I1840)=4),VLOOKUP($I1840,_312_Table1,MATCH(LEFT($B1840,1),_312_Table1_ColumnLookup,0),FALSE)
+N("312"),
  IF(VALUE(LEFT($A1840,3))=313,VLOOKUP(VALUE(MID($B1840,2,1)),_313_Table1,MATCH(MID($B1840,1,1),_313_Table1_ColumnLookup,0),FALSE)
+N("313"),
  IF(AND(VALUE(LEFT($A1840,3))=314,LEN($B1840)=3),VLOOKUP(VALUE(MID($B1840,2,2)),_314_Table1,MATCH(MID($B1840,1,1),_314_Table1_ColumnLookup,0),FALSE),
  IF(VALUE(LEFT($A1840,3))=314,VLOOKUP(VALUE(MID($B1840,2,1)),_314_Table1,MATCH(MID($B1840,1,1),_314_Table1_ColumnLookup,0),FALSE)
+N("314"),
""))))))))))))))))))))))))</f>
        <v>#N/A</v>
      </c>
      <c r="E1840" s="238" t="e">
        <f>IF(AND(VALUE(LEFT($A1840,3))=309,LEN($B1840)=3),VLOOKUP(VALUE(MID($B1840,2,2)),_309_Table2,MATCH(MID($B1840,1,1),_309_Table2_ColumnLookup,0),FALSE),
  IF($C1840="309 LCR SummaryA",OneYearSCR,IF($C1840="309 LCR SummaryB",UltimateSCR,IF(VALUE(LEFT($A1840,3))=309,VLOOKUP(VALUE(MID($B1840,2,1)),_309_Table2,MATCH(MID($B1840,1,1),_309_Table2_ColumnLookup,0),FALSE)
+N("309"),
  IF(VALUE(LEFT($A1840,3))=310,VLOOKUP(VALUE(MID($B1840,2,1)),_310_Table2,MATCH(MID($B1840,1,1),_310_Table2_ColumnLookup,0),FALSE)
+N("310"),
  IF(AND(VALUE(LEFT($A1840,3))=311,LEN($I1840)=4),VLOOKUP($I1840,_311_Table2,MATCH($B1840,_311_Table2_ColumnLookup,0),FALSE),
  IF(AND(VALUE(LEFT($A1840,3))=311,OR($B1840="I2",$B1840="J2",$B1840="K2",$B1840="L2")),VLOOKUP('311'!$G$58,_311_Table2,MATCH(MID($B1840,1,1),_311_Table2_ColumnLookup,0),FALSE),
  IF(AND(VALUE(LEFT($A1840,3))=311,RIGHT($B1840,5)="Total"),VLOOKUP('311'!$G$59,_311_Table2,MATCH(MID($B1840,1,1),_311_Table2_ColumnLookup,0),FALSE),
  IF(VALUE(LEFT($A1840,3))=311,VLOOKUP(VALUE(MID($B1840,2,1)),_311_Table2,MATCH(MID($B1840,1,1),_311_Table2_ColumnLookup,0),FALSE)
+N("311"),
  IF(AND(VALUE(LEFT($A1840,3))=312,LEFT($G1840,10)="Unincepted",$B1840="G "),VLOOKUP(" ULO",_312_Table2,MATCH('312'!$N$16,_312_Table2_ColumnLookup,0),FALSE),
  IF(AND(VALUE(LEFT($A1840,3))=312,LEFT($G1840,10)="Unincepted",$B1840="O "),VLOOKUP(" ULO",_312_Table2,MATCH('312'!$V$16,_312_Table2_ColumnLookup,0),FALSE),
  IF(AND(VALUE(LEFT($A1840,3))=312,LEFT($G1840,10)="Unincepted",$B1840="Q "),VLOOKUP(" ULO",_312_Table2,MATCH('312'!$X$16,_312_Table2_ColumnLookup,0),FALSE),
  IF(AND(VALUE(LEFT($A1840,3))=312,LEFT($G1840,10)="Unincepted"),VLOOKUP(" ULO",_312_Table2,MATCH(LEFT($B1840,1),_312_Table2_ColumnLookup,0),FALSE),
  IF(AND(VALUE(LEFT($A1840,3))=312,LEFT($G1840,5)="Total",$B1840="G "),VLOOKUP('312'!$F$80,_312_Table2,MATCH('312'!$N$16,_312_Table2_ColumnLookup,0),FALSE),
  IF(AND(VALUE(LEFT($A1840,3))=312,LEFT($G1840,5)="Total",$B1840="O "),VLOOKUP('312'!$F$80,_312_Table2,MATCH('312'!$V$16,_312_Table2_ColumnLookup,0),FALSE),
  IF(AND(VALUE(LEFT($A1840,3))=312,LEFT($G1840,5)="Total",$B1840="Q "),VLOOKUP('312'!$F$80,_312_Table2,MATCH('312'!$X$16,_312_Table2_ColumnLookup,0),FALSE),
  IF(AND(VALUE(LEFT($A1840,3))=312,LEFT($G1840,5)="Total"),VLOOKUP('312'!$F$80,_312_Table2,MATCH(LEFT($B1840,1),_312_Table2_ColumnLookup,0),FALSE),
  IF(AND(VALUE(LEFT($A1840,3))=312,LEN($I1840)=4,$B1840="G"),VLOOKUP($I1840,_312_Table2,MATCH('312'!$N$16,_312_Table2_ColumnLookup,0),FALSE),
  IF(AND(VALUE(LEFT($A1840,3))=312,LEN($I1840)=4,$B1840="O"),VLOOKUP($I1840,_312_Table2,MATCH('312'!$V$16,_312_Table2_ColumnLookup,0),FALSE),
  IF(AND(VALUE(LEFT($A1840,3))=312,LEN($I1840)=4,$B1840="Q"),VLOOKUP($I1840,_312_Table2,MATCH('312'!$X$16,_312_Table2_ColumnLookup,0),FALSE),
  IF(AND(VALUE(LEFT($A1840,3))=312,LEN($I1840)=4),VLOOKUP($I1840,_312_Table2,MATCH(LEFT($B1840,1),_312_Table2_ColumnLookup,0),FALSE)
+N("312"),
  IF(VALUE(LEFT($A1840,3))=313,VLOOKUP(VALUE(MID($B1840,2,1)),_313_Table2,MATCH(MID($B1840,1,1),_313_Table2_ColumnLookup,0),FALSE)
+N("313"),
  IF(AND(VALUE(LEFT($A1840,3))=314,LEN($B1840)=3),VLOOKUP(VALUE(MID($B1840,2,2)),_314_Table2,MATCH(MID($B1840,1,1),_314_Table2_ColumnLookup,0),FALSE),
  IF(VALUE(LEFT($A1840,3))=314,VLOOKUP(VALUE(MID($B1840,2,1)),_314_Table2,MATCH(MID($B1840,1,1),_314_Table2_ColumnLookup,0),FALSE)
+N("314"),
""))))))))))))))))))))))))</f>
        <v>#N/A</v>
      </c>
      <c r="F1840" s="238" t="e">
        <f>IF(AND(VALUE(LEFT($A1840,3))=309,LEN($B1840)=3),VLOOKUP(VALUE(MID($B1840,2,2)),_309_Table3,MATCH(MID($B1840,1,1),_309_Table3_ColumnLookup,0),FALSE),
  IF($C1840="309 LCR SummaryA",OneYearSCR,IF($C1840="309 LCR SummaryB",UltimateSCR,IF(VALUE(LEFT($A1840,3))=309,VLOOKUP(VALUE(MID($B1840,2,1)),_309_Table3,MATCH(MID($B1840,1,1),_309_Table3_ColumnLookup,0),FALSE)
+N("309"),
  IF(VALUE(LEFT($A1840,3))=310,VLOOKUP(VALUE(MID($B1840,2,1)),_310_Table3,MATCH(MID($B1840,1,1),_310_Table3_ColumnLookup,0),FALSE)
+N("310"),
  IF(AND(VALUE(LEFT($A1840,3))=311,LEN($I1840)=4),VLOOKUP($I1840,_311_Table3,MATCH($B1840,_311_Table3_ColumnLookup,0),FALSE),
  IF(AND(VALUE(LEFT($A1840,3))=311,OR($B1840="I2",$B1840="J2",$B1840="K2",$B1840="L2")),VLOOKUP('311'!$G$58,_311_Table3,MATCH(MID($B1840,1,1),_311_Table3_ColumnLookup,0),FALSE),
  IF(AND(VALUE(LEFT($A1840,3))=311,RIGHT($B1840,5)="Total"),VLOOKUP('311'!$G$59,_311_Table3,MATCH(MID($B1840,1,1),_311_Table3_ColumnLookup,0),FALSE),
  IF(VALUE(LEFT($A1840,3))=311,VLOOKUP(VALUE(MID($B1840,2,1)),_311_Table3,MATCH(MID($B1840,1,1),_311_Table3_ColumnLookup,0),FALSE)
+N("311"),
  IF(AND(VALUE(LEFT($A1840,3))=312,LEFT($G1840,10)="Unincepted",$B1840="G "),VLOOKUP(" ULO",_312_Table3,MATCH('312'!$N$16,_312_Table3_ColumnLookup,0),FALSE),
  IF(AND(VALUE(LEFT($A1840,3))=312,LEFT($G1840,10)="Unincepted",$B1840="O "),VLOOKUP(" ULO",_312_Table3,MATCH('312'!$V$16,_312_Table3_ColumnLookup,0),FALSE),
  IF(AND(VALUE(LEFT($A1840,3))=312,LEFT($G1840,10)="Unincepted",$B1840="Q "),VLOOKUP(" ULO",_312_Table3,MATCH('312'!$X$16,_312_Table3_ColumnLookup,0),FALSE),
  IF(AND(VALUE(LEFT($A1840,3))=312,LEFT($G1840,10)="Unincepted"),VLOOKUP(" ULO",_312_Table3,MATCH(LEFT($B1840,1),_312_Table3_ColumnLookup,0),FALSE),
  IF(AND(VALUE(LEFT($A1840,3))=312,LEFT($G1840,5)="Total",$B1840="G "),VLOOKUP('312'!$F$80,_312_Table3,MATCH('312'!$N$16,_312_Table3_ColumnLookup,0),FALSE),
  IF(AND(VALUE(LEFT($A1840,3))=312,LEFT($G1840,5)="Total",$B1840="O "),VLOOKUP('312'!$F$80,_312_Table3,MATCH('312'!$V$16,_312_Table3_ColumnLookup,0),FALSE),
  IF(AND(VALUE(LEFT($A1840,3))=312,LEFT($G1840,5)="Total",$B1840="Q "),VLOOKUP('312'!$F$80,_312_Table3,MATCH('312'!$X$16,_312_Table3_ColumnLookup,0),FALSE),
  IF(AND(VALUE(LEFT($A1840,3))=312,LEFT($G1840,5)="Total"),VLOOKUP('312'!$F$80,_312_Table3,MATCH(LEFT($B1840,1),_312_Table3_ColumnLookup,0),FALSE),
  IF(AND(VALUE(LEFT($A1840,3))=312,LEN($I1840)=4,$B1840="G"),VLOOKUP($I1840,_312_Table3,MATCH('312'!$N$16,_312_Table3_ColumnLookup,0),FALSE),
  IF(AND(VALUE(LEFT($A1840,3))=312,LEN($I1840)=4,$B1840="O"),VLOOKUP($I1840,_312_Table3,MATCH('312'!$V$16,_312_Table3_ColumnLookup,0),FALSE),
  IF(AND(VALUE(LEFT($A1840,3))=312,LEN($I1840)=4,$B1840="Q"),VLOOKUP($I1840,_312_Table3,MATCH('312'!$X$16,_312_Table3_ColumnLookup,0),FALSE),
  IF(AND(VALUE(LEFT($A1840,3))=312,LEN($I1840)=4),VLOOKUP($I1840,_312_Table3,MATCH(LEFT($B1840,1),_312_Table3_ColumnLookup,0),FALSE)
+N("312"),
  IF(VALUE(LEFT($A1840,3))=313,VLOOKUP(VALUE(MID($B1840,2,1)),_313_Table3,MATCH(MID($B1840,1,1),_313_Table3_ColumnLookup,0),FALSE)
+N("313"),
  IF(AND(VALUE(LEFT($A1840,3))=314,LEN($B1840)=3),VLOOKUP(VALUE(MID($B1840,2,2)),_314_Table3,MATCH(MID($B1840,1,1),_314_Table3_ColumnLookup,0),FALSE),
  IF(VALUE(LEFT($A1840,3))=314,VLOOKUP(VALUE(MID($B1840,2,1)),_314_Table3,MATCH(MID($B1840,1,1),_314_Table3_ColumnLookup,0),FALSE)
+N("314"),
""))))))))))))))))))))))))</f>
        <v>#N/A</v>
      </c>
      <c r="H1840" s="321" t="str">
        <f>IFERROR(
IF(ISERROR($D1840)=FALSE,$D1840,IF(ISERROR($E1840)=FALSE,$E1840,IF(ISERROR($F1840)=FALSE,$F1840
+N("012 checkboxes"),
IF(
IF(OR(LEFT($A1840,9)="Syndicate",LEFT($A1840,12)="NewSyndicate"),VLOOKUP($A1840,'012'!$J:$ZW,MATCH("Link to button",'012'!$J$1:$ZW$1,0),0)
+N("309 checkbox"),
IF($C1840="309 LCR Summary0",VLOOKUP("Notes990",'309'!$P:$ZZ,MATCH("Link to button",'309'!$P$1:$ZZ$1,0),0)
+N("313 checkboxes"),
IF($C1840="313 Financial Information0LcmVsScr",IF($C1840="309 LCR Summary0",VLOOKUP("LcmVsScr",'309'!$N:$ZZ,MATCH("Link to button",'309'!$N$1:$ZZ$1,0),0),
IF($C1840="313 Financial Information0LcrDocAttached",IF($C1840="309 LCR Summary0",VLOOKUP("LcrDocAttached",'309'!$N:$ZZ,MATCH("Link to button",'309'!$N$1:$ZZ$1,0),
0)))))))=1,TRUE,FALSE)
))),"")</f>
        <v/>
      </c>
    </row>
    <row r="1841" spans="1:8">
      <c r="A1841" s="237" t="e">
        <f>VLOOKUP($G1841,CSVLookups!$B:$R,MATCH(A$1,CSVLookups!$B$1:$R$1,0),FALSE)</f>
        <v>#N/A</v>
      </c>
      <c r="B1841" s="237" t="e">
        <f>VLOOKUP($G1841,CSVLookups!$B:$R,MATCH(B$1,CSVLookups!$B$1:$R$1,0),FALSE)</f>
        <v>#N/A</v>
      </c>
      <c r="C1841" s="238" t="e">
        <f t="shared" si="29"/>
        <v>#N/A</v>
      </c>
      <c r="D1841" s="238" t="e">
        <f>IF(AND(VALUE(LEFT($A1841,3))=309,LEN($B1841)=3),VLOOKUP(VALUE(MID($B1841,2,2)),_309_Table1,MATCH(MID($B1841,1,1),_309_Table1_ColumnLookup,0),FALSE),
  IF($C1841="309 LCR SummaryA",OneYearSCR,IF($C1841="309 LCR SummaryB",UltimateSCR,IF(VALUE(LEFT($A1841,3))=309,VLOOKUP(VALUE(MID($B1841,2,1)),_309_Table1,MATCH(MID($B1841,1,1),_309_Table1_ColumnLookup,0),FALSE)
+N("309"),
  IF(VALUE(LEFT($A1841,3))=310,VLOOKUP(VALUE(MID($B1841,2,1)),_310_Table1,MATCH(MID($B1841,1,1),_310_Table1_ColumnLookup,0),FALSE)
+N("310"),
  IF(AND(VALUE(LEFT($A1841,3))=311,LEN($I1841)=4),VLOOKUP($I1841,_311_Table1,MATCH($B1841,_311_Table1_ColumnLookup,0),FALSE),
  IF(AND(VALUE(LEFT($A1841,3))=311,OR($B1841="I2",$B1841="J2",$B1841="K2",$B1841="L2")),VLOOKUP('311'!$G$58,_311_Table1,MATCH(MID($B1841,1,1),_311_Table1_ColumnLookup,0),FALSE),
  IF(AND(VALUE(LEFT($A1841,3))=311,RIGHT($B1841,5)="Total"),VLOOKUP('311'!$G$59,_311_Table1,MATCH(MID($B1841,1,1),_311_Table1_ColumnLookup,0),FALSE),
  IF(VALUE(LEFT($A1841,3))=311,VLOOKUP(VALUE(MID($B1841,2,1)),_311_Table1,MATCH(MID($B1841,1,1),_311_Table1_ColumnLookup,0),FALSE)
+N("311"),
  IF(AND(VALUE(LEFT($A1841,3))=312,LEFT($G1841,10)="Unincepted",$B1841="G "),VLOOKUP(" ULO",_312_Table1,MATCH('312'!$N$16,_312_Table1_ColumnLookup,0),FALSE),
  IF(AND(VALUE(LEFT($A1841,3))=312,LEFT($G1841,10)="Unincepted",$B1841="O "),VLOOKUP(" ULO",_312_Table1,MATCH('312'!$V$16,_312_Table1_ColumnLookup,0),FALSE),
  IF(AND(VALUE(LEFT($A1841,3))=312,LEFT($G1841,10)="Unincepted",$B1841="Q "),VLOOKUP(" ULO",_312_Table1,MATCH('312'!$X$16,_312_Table1_ColumnLookup,0),FALSE),
  IF(AND(VALUE(LEFT($A1841,3))=312,LEFT($G1841,10)="Unincepted"),VLOOKUP(" ULO",_312_Table1,MATCH(LEFT($B1841,1),_312_Table1_ColumnLookup,0),FALSE),
  IF(AND(VALUE(LEFT($A1841,3))=312,LEFT($G1841,5)="Total",$B1841="G "),VLOOKUP('312'!$F$80,_312_Table1,MATCH('312'!$N$16,_312_Table1_ColumnLookup,0),FALSE),
  IF(AND(VALUE(LEFT($A1841,3))=312,LEFT($G1841,5)="Total",$B1841="O "),VLOOKUP('312'!$F$80,_312_Table1,MATCH('312'!$V$16,_312_Table1_ColumnLookup,0),FALSE),
  IF(AND(VALUE(LEFT($A1841,3))=312,LEFT($G1841,5)="Total",$B1841="Q "),VLOOKUP('312'!$F$80,_312_Table1,MATCH('312'!$X$16,_312_Table1_ColumnLookup,0),FALSE),
  IF(AND(VALUE(LEFT($A1841,3))=312,LEFT($G1841,5)="Total"),VLOOKUP('312'!$F$80,_312_Table1,MATCH(LEFT($B1841,1),_312_Table1_ColumnLookup,0),FALSE),
  IF(AND(VALUE(LEFT($A1841,3))=312,LEN($I1841)=4,$B1841="G"),VLOOKUP($I1841,_312_Table1,MATCH('312'!$N$16,_312_Table1_ColumnLookup,0),FALSE),
  IF(AND(VALUE(LEFT($A1841,3))=312,LEN($I1841)=4,$B1841="O"),VLOOKUP($I1841,_312_Table1,MATCH('312'!$V$16,_312_Table1_ColumnLookup,0),FALSE),
  IF(AND(VALUE(LEFT($A1841,3))=312,LEN($I1841)=4,$B1841="Q"),VLOOKUP($I1841,_312_Table1,MATCH('312'!$X$16,_312_Table1_ColumnLookup,0),FALSE),
  IF(AND(VALUE(LEFT($A1841,3))=312,LEN($I1841)=4),VLOOKUP($I1841,_312_Table1,MATCH(LEFT($B1841,1),_312_Table1_ColumnLookup,0),FALSE)
+N("312"),
  IF(VALUE(LEFT($A1841,3))=313,VLOOKUP(VALUE(MID($B1841,2,1)),_313_Table1,MATCH(MID($B1841,1,1),_313_Table1_ColumnLookup,0),FALSE)
+N("313"),
  IF(AND(VALUE(LEFT($A1841,3))=314,LEN($B1841)=3),VLOOKUP(VALUE(MID($B1841,2,2)),_314_Table1,MATCH(MID($B1841,1,1),_314_Table1_ColumnLookup,0),FALSE),
  IF(VALUE(LEFT($A1841,3))=314,VLOOKUP(VALUE(MID($B1841,2,1)),_314_Table1,MATCH(MID($B1841,1,1),_314_Table1_ColumnLookup,0),FALSE)
+N("314"),
""))))))))))))))))))))))))</f>
        <v>#N/A</v>
      </c>
      <c r="E1841" s="238" t="e">
        <f>IF(AND(VALUE(LEFT($A1841,3))=309,LEN($B1841)=3),VLOOKUP(VALUE(MID($B1841,2,2)),_309_Table2,MATCH(MID($B1841,1,1),_309_Table2_ColumnLookup,0),FALSE),
  IF($C1841="309 LCR SummaryA",OneYearSCR,IF($C1841="309 LCR SummaryB",UltimateSCR,IF(VALUE(LEFT($A1841,3))=309,VLOOKUP(VALUE(MID($B1841,2,1)),_309_Table2,MATCH(MID($B1841,1,1),_309_Table2_ColumnLookup,0),FALSE)
+N("309"),
  IF(VALUE(LEFT($A1841,3))=310,VLOOKUP(VALUE(MID($B1841,2,1)),_310_Table2,MATCH(MID($B1841,1,1),_310_Table2_ColumnLookup,0),FALSE)
+N("310"),
  IF(AND(VALUE(LEFT($A1841,3))=311,LEN($I1841)=4),VLOOKUP($I1841,_311_Table2,MATCH($B1841,_311_Table2_ColumnLookup,0),FALSE),
  IF(AND(VALUE(LEFT($A1841,3))=311,OR($B1841="I2",$B1841="J2",$B1841="K2",$B1841="L2")),VLOOKUP('311'!$G$58,_311_Table2,MATCH(MID($B1841,1,1),_311_Table2_ColumnLookup,0),FALSE),
  IF(AND(VALUE(LEFT($A1841,3))=311,RIGHT($B1841,5)="Total"),VLOOKUP('311'!$G$59,_311_Table2,MATCH(MID($B1841,1,1),_311_Table2_ColumnLookup,0),FALSE),
  IF(VALUE(LEFT($A1841,3))=311,VLOOKUP(VALUE(MID($B1841,2,1)),_311_Table2,MATCH(MID($B1841,1,1),_311_Table2_ColumnLookup,0),FALSE)
+N("311"),
  IF(AND(VALUE(LEFT($A1841,3))=312,LEFT($G1841,10)="Unincepted",$B1841="G "),VLOOKUP(" ULO",_312_Table2,MATCH('312'!$N$16,_312_Table2_ColumnLookup,0),FALSE),
  IF(AND(VALUE(LEFT($A1841,3))=312,LEFT($G1841,10)="Unincepted",$B1841="O "),VLOOKUP(" ULO",_312_Table2,MATCH('312'!$V$16,_312_Table2_ColumnLookup,0),FALSE),
  IF(AND(VALUE(LEFT($A1841,3))=312,LEFT($G1841,10)="Unincepted",$B1841="Q "),VLOOKUP(" ULO",_312_Table2,MATCH('312'!$X$16,_312_Table2_ColumnLookup,0),FALSE),
  IF(AND(VALUE(LEFT($A1841,3))=312,LEFT($G1841,10)="Unincepted"),VLOOKUP(" ULO",_312_Table2,MATCH(LEFT($B1841,1),_312_Table2_ColumnLookup,0),FALSE),
  IF(AND(VALUE(LEFT($A1841,3))=312,LEFT($G1841,5)="Total",$B1841="G "),VLOOKUP('312'!$F$80,_312_Table2,MATCH('312'!$N$16,_312_Table2_ColumnLookup,0),FALSE),
  IF(AND(VALUE(LEFT($A1841,3))=312,LEFT($G1841,5)="Total",$B1841="O "),VLOOKUP('312'!$F$80,_312_Table2,MATCH('312'!$V$16,_312_Table2_ColumnLookup,0),FALSE),
  IF(AND(VALUE(LEFT($A1841,3))=312,LEFT($G1841,5)="Total",$B1841="Q "),VLOOKUP('312'!$F$80,_312_Table2,MATCH('312'!$X$16,_312_Table2_ColumnLookup,0),FALSE),
  IF(AND(VALUE(LEFT($A1841,3))=312,LEFT($G1841,5)="Total"),VLOOKUP('312'!$F$80,_312_Table2,MATCH(LEFT($B1841,1),_312_Table2_ColumnLookup,0),FALSE),
  IF(AND(VALUE(LEFT($A1841,3))=312,LEN($I1841)=4,$B1841="G"),VLOOKUP($I1841,_312_Table2,MATCH('312'!$N$16,_312_Table2_ColumnLookup,0),FALSE),
  IF(AND(VALUE(LEFT($A1841,3))=312,LEN($I1841)=4,$B1841="O"),VLOOKUP($I1841,_312_Table2,MATCH('312'!$V$16,_312_Table2_ColumnLookup,0),FALSE),
  IF(AND(VALUE(LEFT($A1841,3))=312,LEN($I1841)=4,$B1841="Q"),VLOOKUP($I1841,_312_Table2,MATCH('312'!$X$16,_312_Table2_ColumnLookup,0),FALSE),
  IF(AND(VALUE(LEFT($A1841,3))=312,LEN($I1841)=4),VLOOKUP($I1841,_312_Table2,MATCH(LEFT($B1841,1),_312_Table2_ColumnLookup,0),FALSE)
+N("312"),
  IF(VALUE(LEFT($A1841,3))=313,VLOOKUP(VALUE(MID($B1841,2,1)),_313_Table2,MATCH(MID($B1841,1,1),_313_Table2_ColumnLookup,0),FALSE)
+N("313"),
  IF(AND(VALUE(LEFT($A1841,3))=314,LEN($B1841)=3),VLOOKUP(VALUE(MID($B1841,2,2)),_314_Table2,MATCH(MID($B1841,1,1),_314_Table2_ColumnLookup,0),FALSE),
  IF(VALUE(LEFT($A1841,3))=314,VLOOKUP(VALUE(MID($B1841,2,1)),_314_Table2,MATCH(MID($B1841,1,1),_314_Table2_ColumnLookup,0),FALSE)
+N("314"),
""))))))))))))))))))))))))</f>
        <v>#N/A</v>
      </c>
      <c r="F1841" s="238" t="e">
        <f>IF(AND(VALUE(LEFT($A1841,3))=309,LEN($B1841)=3),VLOOKUP(VALUE(MID($B1841,2,2)),_309_Table3,MATCH(MID($B1841,1,1),_309_Table3_ColumnLookup,0),FALSE),
  IF($C1841="309 LCR SummaryA",OneYearSCR,IF($C1841="309 LCR SummaryB",UltimateSCR,IF(VALUE(LEFT($A1841,3))=309,VLOOKUP(VALUE(MID($B1841,2,1)),_309_Table3,MATCH(MID($B1841,1,1),_309_Table3_ColumnLookup,0),FALSE)
+N("309"),
  IF(VALUE(LEFT($A1841,3))=310,VLOOKUP(VALUE(MID($B1841,2,1)),_310_Table3,MATCH(MID($B1841,1,1),_310_Table3_ColumnLookup,0),FALSE)
+N("310"),
  IF(AND(VALUE(LEFT($A1841,3))=311,LEN($I1841)=4),VLOOKUP($I1841,_311_Table3,MATCH($B1841,_311_Table3_ColumnLookup,0),FALSE),
  IF(AND(VALUE(LEFT($A1841,3))=311,OR($B1841="I2",$B1841="J2",$B1841="K2",$B1841="L2")),VLOOKUP('311'!$G$58,_311_Table3,MATCH(MID($B1841,1,1),_311_Table3_ColumnLookup,0),FALSE),
  IF(AND(VALUE(LEFT($A1841,3))=311,RIGHT($B1841,5)="Total"),VLOOKUP('311'!$G$59,_311_Table3,MATCH(MID($B1841,1,1),_311_Table3_ColumnLookup,0),FALSE),
  IF(VALUE(LEFT($A1841,3))=311,VLOOKUP(VALUE(MID($B1841,2,1)),_311_Table3,MATCH(MID($B1841,1,1),_311_Table3_ColumnLookup,0),FALSE)
+N("311"),
  IF(AND(VALUE(LEFT($A1841,3))=312,LEFT($G1841,10)="Unincepted",$B1841="G "),VLOOKUP(" ULO",_312_Table3,MATCH('312'!$N$16,_312_Table3_ColumnLookup,0),FALSE),
  IF(AND(VALUE(LEFT($A1841,3))=312,LEFT($G1841,10)="Unincepted",$B1841="O "),VLOOKUP(" ULO",_312_Table3,MATCH('312'!$V$16,_312_Table3_ColumnLookup,0),FALSE),
  IF(AND(VALUE(LEFT($A1841,3))=312,LEFT($G1841,10)="Unincepted",$B1841="Q "),VLOOKUP(" ULO",_312_Table3,MATCH('312'!$X$16,_312_Table3_ColumnLookup,0),FALSE),
  IF(AND(VALUE(LEFT($A1841,3))=312,LEFT($G1841,10)="Unincepted"),VLOOKUP(" ULO",_312_Table3,MATCH(LEFT($B1841,1),_312_Table3_ColumnLookup,0),FALSE),
  IF(AND(VALUE(LEFT($A1841,3))=312,LEFT($G1841,5)="Total",$B1841="G "),VLOOKUP('312'!$F$80,_312_Table3,MATCH('312'!$N$16,_312_Table3_ColumnLookup,0),FALSE),
  IF(AND(VALUE(LEFT($A1841,3))=312,LEFT($G1841,5)="Total",$B1841="O "),VLOOKUP('312'!$F$80,_312_Table3,MATCH('312'!$V$16,_312_Table3_ColumnLookup,0),FALSE),
  IF(AND(VALUE(LEFT($A1841,3))=312,LEFT($G1841,5)="Total",$B1841="Q "),VLOOKUP('312'!$F$80,_312_Table3,MATCH('312'!$X$16,_312_Table3_ColumnLookup,0),FALSE),
  IF(AND(VALUE(LEFT($A1841,3))=312,LEFT($G1841,5)="Total"),VLOOKUP('312'!$F$80,_312_Table3,MATCH(LEFT($B1841,1),_312_Table3_ColumnLookup,0),FALSE),
  IF(AND(VALUE(LEFT($A1841,3))=312,LEN($I1841)=4,$B1841="G"),VLOOKUP($I1841,_312_Table3,MATCH('312'!$N$16,_312_Table3_ColumnLookup,0),FALSE),
  IF(AND(VALUE(LEFT($A1841,3))=312,LEN($I1841)=4,$B1841="O"),VLOOKUP($I1841,_312_Table3,MATCH('312'!$V$16,_312_Table3_ColumnLookup,0),FALSE),
  IF(AND(VALUE(LEFT($A1841,3))=312,LEN($I1841)=4,$B1841="Q"),VLOOKUP($I1841,_312_Table3,MATCH('312'!$X$16,_312_Table3_ColumnLookup,0),FALSE),
  IF(AND(VALUE(LEFT($A1841,3))=312,LEN($I1841)=4),VLOOKUP($I1841,_312_Table3,MATCH(LEFT($B1841,1),_312_Table3_ColumnLookup,0),FALSE)
+N("312"),
  IF(VALUE(LEFT($A1841,3))=313,VLOOKUP(VALUE(MID($B1841,2,1)),_313_Table3,MATCH(MID($B1841,1,1),_313_Table3_ColumnLookup,0),FALSE)
+N("313"),
  IF(AND(VALUE(LEFT($A1841,3))=314,LEN($B1841)=3),VLOOKUP(VALUE(MID($B1841,2,2)),_314_Table3,MATCH(MID($B1841,1,1),_314_Table3_ColumnLookup,0),FALSE),
  IF(VALUE(LEFT($A1841,3))=314,VLOOKUP(VALUE(MID($B1841,2,1)),_314_Table3,MATCH(MID($B1841,1,1),_314_Table3_ColumnLookup,0),FALSE)
+N("314"),
""))))))))))))))))))))))))</f>
        <v>#N/A</v>
      </c>
      <c r="H1841" s="321" t="str">
        <f>IFERROR(
IF(ISERROR($D1841)=FALSE,$D1841,IF(ISERROR($E1841)=FALSE,$E1841,IF(ISERROR($F1841)=FALSE,$F1841
+N("012 checkboxes"),
IF(
IF(OR(LEFT($A1841,9)="Syndicate",LEFT($A1841,12)="NewSyndicate"),VLOOKUP($A1841,'012'!$J:$ZW,MATCH("Link to button",'012'!$J$1:$ZW$1,0),0)
+N("309 checkbox"),
IF($C1841="309 LCR Summary0",VLOOKUP("Notes990",'309'!$P:$ZZ,MATCH("Link to button",'309'!$P$1:$ZZ$1,0),0)
+N("313 checkboxes"),
IF($C1841="313 Financial Information0LcmVsScr",IF($C1841="309 LCR Summary0",VLOOKUP("LcmVsScr",'309'!$N:$ZZ,MATCH("Link to button",'309'!$N$1:$ZZ$1,0),0),
IF($C1841="313 Financial Information0LcrDocAttached",IF($C1841="309 LCR Summary0",VLOOKUP("LcrDocAttached",'309'!$N:$ZZ,MATCH("Link to button",'309'!$N$1:$ZZ$1,0),
0)))))))=1,TRUE,FALSE)
))),"")</f>
        <v/>
      </c>
    </row>
    <row r="1842" spans="1:8">
      <c r="A1842" s="237" t="e">
        <f>VLOOKUP($G1842,CSVLookups!$B:$R,MATCH(A$1,CSVLookups!$B$1:$R$1,0),FALSE)</f>
        <v>#N/A</v>
      </c>
      <c r="B1842" s="237" t="e">
        <f>VLOOKUP($G1842,CSVLookups!$B:$R,MATCH(B$1,CSVLookups!$B$1:$R$1,0),FALSE)</f>
        <v>#N/A</v>
      </c>
      <c r="C1842" s="238" t="e">
        <f t="shared" si="29"/>
        <v>#N/A</v>
      </c>
      <c r="D1842" s="238" t="e">
        <f>IF(AND(VALUE(LEFT($A1842,3))=309,LEN($B1842)=3),VLOOKUP(VALUE(MID($B1842,2,2)),_309_Table1,MATCH(MID($B1842,1,1),_309_Table1_ColumnLookup,0),FALSE),
  IF($C1842="309 LCR SummaryA",OneYearSCR,IF($C1842="309 LCR SummaryB",UltimateSCR,IF(VALUE(LEFT($A1842,3))=309,VLOOKUP(VALUE(MID($B1842,2,1)),_309_Table1,MATCH(MID($B1842,1,1),_309_Table1_ColumnLookup,0),FALSE)
+N("309"),
  IF(VALUE(LEFT($A1842,3))=310,VLOOKUP(VALUE(MID($B1842,2,1)),_310_Table1,MATCH(MID($B1842,1,1),_310_Table1_ColumnLookup,0),FALSE)
+N("310"),
  IF(AND(VALUE(LEFT($A1842,3))=311,LEN($I1842)=4),VLOOKUP($I1842,_311_Table1,MATCH($B1842,_311_Table1_ColumnLookup,0),FALSE),
  IF(AND(VALUE(LEFT($A1842,3))=311,OR($B1842="I2",$B1842="J2",$B1842="K2",$B1842="L2")),VLOOKUP('311'!$G$58,_311_Table1,MATCH(MID($B1842,1,1),_311_Table1_ColumnLookup,0),FALSE),
  IF(AND(VALUE(LEFT($A1842,3))=311,RIGHT($B1842,5)="Total"),VLOOKUP('311'!$G$59,_311_Table1,MATCH(MID($B1842,1,1),_311_Table1_ColumnLookup,0),FALSE),
  IF(VALUE(LEFT($A1842,3))=311,VLOOKUP(VALUE(MID($B1842,2,1)),_311_Table1,MATCH(MID($B1842,1,1),_311_Table1_ColumnLookup,0),FALSE)
+N("311"),
  IF(AND(VALUE(LEFT($A1842,3))=312,LEFT($G1842,10)="Unincepted",$B1842="G "),VLOOKUP(" ULO",_312_Table1,MATCH('312'!$N$16,_312_Table1_ColumnLookup,0),FALSE),
  IF(AND(VALUE(LEFT($A1842,3))=312,LEFT($G1842,10)="Unincepted",$B1842="O "),VLOOKUP(" ULO",_312_Table1,MATCH('312'!$V$16,_312_Table1_ColumnLookup,0),FALSE),
  IF(AND(VALUE(LEFT($A1842,3))=312,LEFT($G1842,10)="Unincepted",$B1842="Q "),VLOOKUP(" ULO",_312_Table1,MATCH('312'!$X$16,_312_Table1_ColumnLookup,0),FALSE),
  IF(AND(VALUE(LEFT($A1842,3))=312,LEFT($G1842,10)="Unincepted"),VLOOKUP(" ULO",_312_Table1,MATCH(LEFT($B1842,1),_312_Table1_ColumnLookup,0),FALSE),
  IF(AND(VALUE(LEFT($A1842,3))=312,LEFT($G1842,5)="Total",$B1842="G "),VLOOKUP('312'!$F$80,_312_Table1,MATCH('312'!$N$16,_312_Table1_ColumnLookup,0),FALSE),
  IF(AND(VALUE(LEFT($A1842,3))=312,LEFT($G1842,5)="Total",$B1842="O "),VLOOKUP('312'!$F$80,_312_Table1,MATCH('312'!$V$16,_312_Table1_ColumnLookup,0),FALSE),
  IF(AND(VALUE(LEFT($A1842,3))=312,LEFT($G1842,5)="Total",$B1842="Q "),VLOOKUP('312'!$F$80,_312_Table1,MATCH('312'!$X$16,_312_Table1_ColumnLookup,0),FALSE),
  IF(AND(VALUE(LEFT($A1842,3))=312,LEFT($G1842,5)="Total"),VLOOKUP('312'!$F$80,_312_Table1,MATCH(LEFT($B1842,1),_312_Table1_ColumnLookup,0),FALSE),
  IF(AND(VALUE(LEFT($A1842,3))=312,LEN($I1842)=4,$B1842="G"),VLOOKUP($I1842,_312_Table1,MATCH('312'!$N$16,_312_Table1_ColumnLookup,0),FALSE),
  IF(AND(VALUE(LEFT($A1842,3))=312,LEN($I1842)=4,$B1842="O"),VLOOKUP($I1842,_312_Table1,MATCH('312'!$V$16,_312_Table1_ColumnLookup,0),FALSE),
  IF(AND(VALUE(LEFT($A1842,3))=312,LEN($I1842)=4,$B1842="Q"),VLOOKUP($I1842,_312_Table1,MATCH('312'!$X$16,_312_Table1_ColumnLookup,0),FALSE),
  IF(AND(VALUE(LEFT($A1842,3))=312,LEN($I1842)=4),VLOOKUP($I1842,_312_Table1,MATCH(LEFT($B1842,1),_312_Table1_ColumnLookup,0),FALSE)
+N("312"),
  IF(VALUE(LEFT($A1842,3))=313,VLOOKUP(VALUE(MID($B1842,2,1)),_313_Table1,MATCH(MID($B1842,1,1),_313_Table1_ColumnLookup,0),FALSE)
+N("313"),
  IF(AND(VALUE(LEFT($A1842,3))=314,LEN($B1842)=3),VLOOKUP(VALUE(MID($B1842,2,2)),_314_Table1,MATCH(MID($B1842,1,1),_314_Table1_ColumnLookup,0),FALSE),
  IF(VALUE(LEFT($A1842,3))=314,VLOOKUP(VALUE(MID($B1842,2,1)),_314_Table1,MATCH(MID($B1842,1,1),_314_Table1_ColumnLookup,0),FALSE)
+N("314"),
""))))))))))))))))))))))))</f>
        <v>#N/A</v>
      </c>
      <c r="E1842" s="238" t="e">
        <f>IF(AND(VALUE(LEFT($A1842,3))=309,LEN($B1842)=3),VLOOKUP(VALUE(MID($B1842,2,2)),_309_Table2,MATCH(MID($B1842,1,1),_309_Table2_ColumnLookup,0),FALSE),
  IF($C1842="309 LCR SummaryA",OneYearSCR,IF($C1842="309 LCR SummaryB",UltimateSCR,IF(VALUE(LEFT($A1842,3))=309,VLOOKUP(VALUE(MID($B1842,2,1)),_309_Table2,MATCH(MID($B1842,1,1),_309_Table2_ColumnLookup,0),FALSE)
+N("309"),
  IF(VALUE(LEFT($A1842,3))=310,VLOOKUP(VALUE(MID($B1842,2,1)),_310_Table2,MATCH(MID($B1842,1,1),_310_Table2_ColumnLookup,0),FALSE)
+N("310"),
  IF(AND(VALUE(LEFT($A1842,3))=311,LEN($I1842)=4),VLOOKUP($I1842,_311_Table2,MATCH($B1842,_311_Table2_ColumnLookup,0),FALSE),
  IF(AND(VALUE(LEFT($A1842,3))=311,OR($B1842="I2",$B1842="J2",$B1842="K2",$B1842="L2")),VLOOKUP('311'!$G$58,_311_Table2,MATCH(MID($B1842,1,1),_311_Table2_ColumnLookup,0),FALSE),
  IF(AND(VALUE(LEFT($A1842,3))=311,RIGHT($B1842,5)="Total"),VLOOKUP('311'!$G$59,_311_Table2,MATCH(MID($B1842,1,1),_311_Table2_ColumnLookup,0),FALSE),
  IF(VALUE(LEFT($A1842,3))=311,VLOOKUP(VALUE(MID($B1842,2,1)),_311_Table2,MATCH(MID($B1842,1,1),_311_Table2_ColumnLookup,0),FALSE)
+N("311"),
  IF(AND(VALUE(LEFT($A1842,3))=312,LEFT($G1842,10)="Unincepted",$B1842="G "),VLOOKUP(" ULO",_312_Table2,MATCH('312'!$N$16,_312_Table2_ColumnLookup,0),FALSE),
  IF(AND(VALUE(LEFT($A1842,3))=312,LEFT($G1842,10)="Unincepted",$B1842="O "),VLOOKUP(" ULO",_312_Table2,MATCH('312'!$V$16,_312_Table2_ColumnLookup,0),FALSE),
  IF(AND(VALUE(LEFT($A1842,3))=312,LEFT($G1842,10)="Unincepted",$B1842="Q "),VLOOKUP(" ULO",_312_Table2,MATCH('312'!$X$16,_312_Table2_ColumnLookup,0),FALSE),
  IF(AND(VALUE(LEFT($A1842,3))=312,LEFT($G1842,10)="Unincepted"),VLOOKUP(" ULO",_312_Table2,MATCH(LEFT($B1842,1),_312_Table2_ColumnLookup,0),FALSE),
  IF(AND(VALUE(LEFT($A1842,3))=312,LEFT($G1842,5)="Total",$B1842="G "),VLOOKUP('312'!$F$80,_312_Table2,MATCH('312'!$N$16,_312_Table2_ColumnLookup,0),FALSE),
  IF(AND(VALUE(LEFT($A1842,3))=312,LEFT($G1842,5)="Total",$B1842="O "),VLOOKUP('312'!$F$80,_312_Table2,MATCH('312'!$V$16,_312_Table2_ColumnLookup,0),FALSE),
  IF(AND(VALUE(LEFT($A1842,3))=312,LEFT($G1842,5)="Total",$B1842="Q "),VLOOKUP('312'!$F$80,_312_Table2,MATCH('312'!$X$16,_312_Table2_ColumnLookup,0),FALSE),
  IF(AND(VALUE(LEFT($A1842,3))=312,LEFT($G1842,5)="Total"),VLOOKUP('312'!$F$80,_312_Table2,MATCH(LEFT($B1842,1),_312_Table2_ColumnLookup,0),FALSE),
  IF(AND(VALUE(LEFT($A1842,3))=312,LEN($I1842)=4,$B1842="G"),VLOOKUP($I1842,_312_Table2,MATCH('312'!$N$16,_312_Table2_ColumnLookup,0),FALSE),
  IF(AND(VALUE(LEFT($A1842,3))=312,LEN($I1842)=4,$B1842="O"),VLOOKUP($I1842,_312_Table2,MATCH('312'!$V$16,_312_Table2_ColumnLookup,0),FALSE),
  IF(AND(VALUE(LEFT($A1842,3))=312,LEN($I1842)=4,$B1842="Q"),VLOOKUP($I1842,_312_Table2,MATCH('312'!$X$16,_312_Table2_ColumnLookup,0),FALSE),
  IF(AND(VALUE(LEFT($A1842,3))=312,LEN($I1842)=4),VLOOKUP($I1842,_312_Table2,MATCH(LEFT($B1842,1),_312_Table2_ColumnLookup,0),FALSE)
+N("312"),
  IF(VALUE(LEFT($A1842,3))=313,VLOOKUP(VALUE(MID($B1842,2,1)),_313_Table2,MATCH(MID($B1842,1,1),_313_Table2_ColumnLookup,0),FALSE)
+N("313"),
  IF(AND(VALUE(LEFT($A1842,3))=314,LEN($B1842)=3),VLOOKUP(VALUE(MID($B1842,2,2)),_314_Table2,MATCH(MID($B1842,1,1),_314_Table2_ColumnLookup,0),FALSE),
  IF(VALUE(LEFT($A1842,3))=314,VLOOKUP(VALUE(MID($B1842,2,1)),_314_Table2,MATCH(MID($B1842,1,1),_314_Table2_ColumnLookup,0),FALSE)
+N("314"),
""))))))))))))))))))))))))</f>
        <v>#N/A</v>
      </c>
      <c r="F1842" s="238" t="e">
        <f>IF(AND(VALUE(LEFT($A1842,3))=309,LEN($B1842)=3),VLOOKUP(VALUE(MID($B1842,2,2)),_309_Table3,MATCH(MID($B1842,1,1),_309_Table3_ColumnLookup,0),FALSE),
  IF($C1842="309 LCR SummaryA",OneYearSCR,IF($C1842="309 LCR SummaryB",UltimateSCR,IF(VALUE(LEFT($A1842,3))=309,VLOOKUP(VALUE(MID($B1842,2,1)),_309_Table3,MATCH(MID($B1842,1,1),_309_Table3_ColumnLookup,0),FALSE)
+N("309"),
  IF(VALUE(LEFT($A1842,3))=310,VLOOKUP(VALUE(MID($B1842,2,1)),_310_Table3,MATCH(MID($B1842,1,1),_310_Table3_ColumnLookup,0),FALSE)
+N("310"),
  IF(AND(VALUE(LEFT($A1842,3))=311,LEN($I1842)=4),VLOOKUP($I1842,_311_Table3,MATCH($B1842,_311_Table3_ColumnLookup,0),FALSE),
  IF(AND(VALUE(LEFT($A1842,3))=311,OR($B1842="I2",$B1842="J2",$B1842="K2",$B1842="L2")),VLOOKUP('311'!$G$58,_311_Table3,MATCH(MID($B1842,1,1),_311_Table3_ColumnLookup,0),FALSE),
  IF(AND(VALUE(LEFT($A1842,3))=311,RIGHT($B1842,5)="Total"),VLOOKUP('311'!$G$59,_311_Table3,MATCH(MID($B1842,1,1),_311_Table3_ColumnLookup,0),FALSE),
  IF(VALUE(LEFT($A1842,3))=311,VLOOKUP(VALUE(MID($B1842,2,1)),_311_Table3,MATCH(MID($B1842,1,1),_311_Table3_ColumnLookup,0),FALSE)
+N("311"),
  IF(AND(VALUE(LEFT($A1842,3))=312,LEFT($G1842,10)="Unincepted",$B1842="G "),VLOOKUP(" ULO",_312_Table3,MATCH('312'!$N$16,_312_Table3_ColumnLookup,0),FALSE),
  IF(AND(VALUE(LEFT($A1842,3))=312,LEFT($G1842,10)="Unincepted",$B1842="O "),VLOOKUP(" ULO",_312_Table3,MATCH('312'!$V$16,_312_Table3_ColumnLookup,0),FALSE),
  IF(AND(VALUE(LEFT($A1842,3))=312,LEFT($G1842,10)="Unincepted",$B1842="Q "),VLOOKUP(" ULO",_312_Table3,MATCH('312'!$X$16,_312_Table3_ColumnLookup,0),FALSE),
  IF(AND(VALUE(LEFT($A1842,3))=312,LEFT($G1842,10)="Unincepted"),VLOOKUP(" ULO",_312_Table3,MATCH(LEFT($B1842,1),_312_Table3_ColumnLookup,0),FALSE),
  IF(AND(VALUE(LEFT($A1842,3))=312,LEFT($G1842,5)="Total",$B1842="G "),VLOOKUP('312'!$F$80,_312_Table3,MATCH('312'!$N$16,_312_Table3_ColumnLookup,0),FALSE),
  IF(AND(VALUE(LEFT($A1842,3))=312,LEFT($G1842,5)="Total",$B1842="O "),VLOOKUP('312'!$F$80,_312_Table3,MATCH('312'!$V$16,_312_Table3_ColumnLookup,0),FALSE),
  IF(AND(VALUE(LEFT($A1842,3))=312,LEFT($G1842,5)="Total",$B1842="Q "),VLOOKUP('312'!$F$80,_312_Table3,MATCH('312'!$X$16,_312_Table3_ColumnLookup,0),FALSE),
  IF(AND(VALUE(LEFT($A1842,3))=312,LEFT($G1842,5)="Total"),VLOOKUP('312'!$F$80,_312_Table3,MATCH(LEFT($B1842,1),_312_Table3_ColumnLookup,0),FALSE),
  IF(AND(VALUE(LEFT($A1842,3))=312,LEN($I1842)=4,$B1842="G"),VLOOKUP($I1842,_312_Table3,MATCH('312'!$N$16,_312_Table3_ColumnLookup,0),FALSE),
  IF(AND(VALUE(LEFT($A1842,3))=312,LEN($I1842)=4,$B1842="O"),VLOOKUP($I1842,_312_Table3,MATCH('312'!$V$16,_312_Table3_ColumnLookup,0),FALSE),
  IF(AND(VALUE(LEFT($A1842,3))=312,LEN($I1842)=4,$B1842="Q"),VLOOKUP($I1842,_312_Table3,MATCH('312'!$X$16,_312_Table3_ColumnLookup,0),FALSE),
  IF(AND(VALUE(LEFT($A1842,3))=312,LEN($I1842)=4),VLOOKUP($I1842,_312_Table3,MATCH(LEFT($B1842,1),_312_Table3_ColumnLookup,0),FALSE)
+N("312"),
  IF(VALUE(LEFT($A1842,3))=313,VLOOKUP(VALUE(MID($B1842,2,1)),_313_Table3,MATCH(MID($B1842,1,1),_313_Table3_ColumnLookup,0),FALSE)
+N("313"),
  IF(AND(VALUE(LEFT($A1842,3))=314,LEN($B1842)=3),VLOOKUP(VALUE(MID($B1842,2,2)),_314_Table3,MATCH(MID($B1842,1,1),_314_Table3_ColumnLookup,0),FALSE),
  IF(VALUE(LEFT($A1842,3))=314,VLOOKUP(VALUE(MID($B1842,2,1)),_314_Table3,MATCH(MID($B1842,1,1),_314_Table3_ColumnLookup,0),FALSE)
+N("314"),
""))))))))))))))))))))))))</f>
        <v>#N/A</v>
      </c>
      <c r="H1842" s="321" t="str">
        <f>IFERROR(
IF(ISERROR($D1842)=FALSE,$D1842,IF(ISERROR($E1842)=FALSE,$E1842,IF(ISERROR($F1842)=FALSE,$F1842
+N("012 checkboxes"),
IF(
IF(OR(LEFT($A1842,9)="Syndicate",LEFT($A1842,12)="NewSyndicate"),VLOOKUP($A1842,'012'!$J:$ZW,MATCH("Link to button",'012'!$J$1:$ZW$1,0),0)
+N("309 checkbox"),
IF($C1842="309 LCR Summary0",VLOOKUP("Notes990",'309'!$P:$ZZ,MATCH("Link to button",'309'!$P$1:$ZZ$1,0),0)
+N("313 checkboxes"),
IF($C1842="313 Financial Information0LcmVsScr",IF($C1842="309 LCR Summary0",VLOOKUP("LcmVsScr",'309'!$N:$ZZ,MATCH("Link to button",'309'!$N$1:$ZZ$1,0),0),
IF($C1842="313 Financial Information0LcrDocAttached",IF($C1842="309 LCR Summary0",VLOOKUP("LcrDocAttached",'309'!$N:$ZZ,MATCH("Link to button",'309'!$N$1:$ZZ$1,0),
0)))))))=1,TRUE,FALSE)
))),"")</f>
        <v/>
      </c>
    </row>
    <row r="1843" spans="1:8">
      <c r="A1843" s="237" t="e">
        <f>VLOOKUP($G1843,CSVLookups!$B:$R,MATCH(A$1,CSVLookups!$B$1:$R$1,0),FALSE)</f>
        <v>#N/A</v>
      </c>
      <c r="B1843" s="237" t="e">
        <f>VLOOKUP($G1843,CSVLookups!$B:$R,MATCH(B$1,CSVLookups!$B$1:$R$1,0),FALSE)</f>
        <v>#N/A</v>
      </c>
      <c r="C1843" s="238" t="e">
        <f t="shared" si="29"/>
        <v>#N/A</v>
      </c>
      <c r="D1843" s="238" t="e">
        <f>IF(AND(VALUE(LEFT($A1843,3))=309,LEN($B1843)=3),VLOOKUP(VALUE(MID($B1843,2,2)),_309_Table1,MATCH(MID($B1843,1,1),_309_Table1_ColumnLookup,0),FALSE),
  IF($C1843="309 LCR SummaryA",OneYearSCR,IF($C1843="309 LCR SummaryB",UltimateSCR,IF(VALUE(LEFT($A1843,3))=309,VLOOKUP(VALUE(MID($B1843,2,1)),_309_Table1,MATCH(MID($B1843,1,1),_309_Table1_ColumnLookup,0),FALSE)
+N("309"),
  IF(VALUE(LEFT($A1843,3))=310,VLOOKUP(VALUE(MID($B1843,2,1)),_310_Table1,MATCH(MID($B1843,1,1),_310_Table1_ColumnLookup,0),FALSE)
+N("310"),
  IF(AND(VALUE(LEFT($A1843,3))=311,LEN($I1843)=4),VLOOKUP($I1843,_311_Table1,MATCH($B1843,_311_Table1_ColumnLookup,0),FALSE),
  IF(AND(VALUE(LEFT($A1843,3))=311,OR($B1843="I2",$B1843="J2",$B1843="K2",$B1843="L2")),VLOOKUP('311'!$G$58,_311_Table1,MATCH(MID($B1843,1,1),_311_Table1_ColumnLookup,0),FALSE),
  IF(AND(VALUE(LEFT($A1843,3))=311,RIGHT($B1843,5)="Total"),VLOOKUP('311'!$G$59,_311_Table1,MATCH(MID($B1843,1,1),_311_Table1_ColumnLookup,0),FALSE),
  IF(VALUE(LEFT($A1843,3))=311,VLOOKUP(VALUE(MID($B1843,2,1)),_311_Table1,MATCH(MID($B1843,1,1),_311_Table1_ColumnLookup,0),FALSE)
+N("311"),
  IF(AND(VALUE(LEFT($A1843,3))=312,LEFT($G1843,10)="Unincepted",$B1843="G "),VLOOKUP(" ULO",_312_Table1,MATCH('312'!$N$16,_312_Table1_ColumnLookup,0),FALSE),
  IF(AND(VALUE(LEFT($A1843,3))=312,LEFT($G1843,10)="Unincepted",$B1843="O "),VLOOKUP(" ULO",_312_Table1,MATCH('312'!$V$16,_312_Table1_ColumnLookup,0),FALSE),
  IF(AND(VALUE(LEFT($A1843,3))=312,LEFT($G1843,10)="Unincepted",$B1843="Q "),VLOOKUP(" ULO",_312_Table1,MATCH('312'!$X$16,_312_Table1_ColumnLookup,0),FALSE),
  IF(AND(VALUE(LEFT($A1843,3))=312,LEFT($G1843,10)="Unincepted"),VLOOKUP(" ULO",_312_Table1,MATCH(LEFT($B1843,1),_312_Table1_ColumnLookup,0),FALSE),
  IF(AND(VALUE(LEFT($A1843,3))=312,LEFT($G1843,5)="Total",$B1843="G "),VLOOKUP('312'!$F$80,_312_Table1,MATCH('312'!$N$16,_312_Table1_ColumnLookup,0),FALSE),
  IF(AND(VALUE(LEFT($A1843,3))=312,LEFT($G1843,5)="Total",$B1843="O "),VLOOKUP('312'!$F$80,_312_Table1,MATCH('312'!$V$16,_312_Table1_ColumnLookup,0),FALSE),
  IF(AND(VALUE(LEFT($A1843,3))=312,LEFT($G1843,5)="Total",$B1843="Q "),VLOOKUP('312'!$F$80,_312_Table1,MATCH('312'!$X$16,_312_Table1_ColumnLookup,0),FALSE),
  IF(AND(VALUE(LEFT($A1843,3))=312,LEFT($G1843,5)="Total"),VLOOKUP('312'!$F$80,_312_Table1,MATCH(LEFT($B1843,1),_312_Table1_ColumnLookup,0),FALSE),
  IF(AND(VALUE(LEFT($A1843,3))=312,LEN($I1843)=4,$B1843="G"),VLOOKUP($I1843,_312_Table1,MATCH('312'!$N$16,_312_Table1_ColumnLookup,0),FALSE),
  IF(AND(VALUE(LEFT($A1843,3))=312,LEN($I1843)=4,$B1843="O"),VLOOKUP($I1843,_312_Table1,MATCH('312'!$V$16,_312_Table1_ColumnLookup,0),FALSE),
  IF(AND(VALUE(LEFT($A1843,3))=312,LEN($I1843)=4,$B1843="Q"),VLOOKUP($I1843,_312_Table1,MATCH('312'!$X$16,_312_Table1_ColumnLookup,0),FALSE),
  IF(AND(VALUE(LEFT($A1843,3))=312,LEN($I1843)=4),VLOOKUP($I1843,_312_Table1,MATCH(LEFT($B1843,1),_312_Table1_ColumnLookup,0),FALSE)
+N("312"),
  IF(VALUE(LEFT($A1843,3))=313,VLOOKUP(VALUE(MID($B1843,2,1)),_313_Table1,MATCH(MID($B1843,1,1),_313_Table1_ColumnLookup,0),FALSE)
+N("313"),
  IF(AND(VALUE(LEFT($A1843,3))=314,LEN($B1843)=3),VLOOKUP(VALUE(MID($B1843,2,2)),_314_Table1,MATCH(MID($B1843,1,1),_314_Table1_ColumnLookup,0),FALSE),
  IF(VALUE(LEFT($A1843,3))=314,VLOOKUP(VALUE(MID($B1843,2,1)),_314_Table1,MATCH(MID($B1843,1,1),_314_Table1_ColumnLookup,0),FALSE)
+N("314"),
""))))))))))))))))))))))))</f>
        <v>#N/A</v>
      </c>
      <c r="E1843" s="238" t="e">
        <f>IF(AND(VALUE(LEFT($A1843,3))=309,LEN($B1843)=3),VLOOKUP(VALUE(MID($B1843,2,2)),_309_Table2,MATCH(MID($B1843,1,1),_309_Table2_ColumnLookup,0),FALSE),
  IF($C1843="309 LCR SummaryA",OneYearSCR,IF($C1843="309 LCR SummaryB",UltimateSCR,IF(VALUE(LEFT($A1843,3))=309,VLOOKUP(VALUE(MID($B1843,2,1)),_309_Table2,MATCH(MID($B1843,1,1),_309_Table2_ColumnLookup,0),FALSE)
+N("309"),
  IF(VALUE(LEFT($A1843,3))=310,VLOOKUP(VALUE(MID($B1843,2,1)),_310_Table2,MATCH(MID($B1843,1,1),_310_Table2_ColumnLookup,0),FALSE)
+N("310"),
  IF(AND(VALUE(LEFT($A1843,3))=311,LEN($I1843)=4),VLOOKUP($I1843,_311_Table2,MATCH($B1843,_311_Table2_ColumnLookup,0),FALSE),
  IF(AND(VALUE(LEFT($A1843,3))=311,OR($B1843="I2",$B1843="J2",$B1843="K2",$B1843="L2")),VLOOKUP('311'!$G$58,_311_Table2,MATCH(MID($B1843,1,1),_311_Table2_ColumnLookup,0),FALSE),
  IF(AND(VALUE(LEFT($A1843,3))=311,RIGHT($B1843,5)="Total"),VLOOKUP('311'!$G$59,_311_Table2,MATCH(MID($B1843,1,1),_311_Table2_ColumnLookup,0),FALSE),
  IF(VALUE(LEFT($A1843,3))=311,VLOOKUP(VALUE(MID($B1843,2,1)),_311_Table2,MATCH(MID($B1843,1,1),_311_Table2_ColumnLookup,0),FALSE)
+N("311"),
  IF(AND(VALUE(LEFT($A1843,3))=312,LEFT($G1843,10)="Unincepted",$B1843="G "),VLOOKUP(" ULO",_312_Table2,MATCH('312'!$N$16,_312_Table2_ColumnLookup,0),FALSE),
  IF(AND(VALUE(LEFT($A1843,3))=312,LEFT($G1843,10)="Unincepted",$B1843="O "),VLOOKUP(" ULO",_312_Table2,MATCH('312'!$V$16,_312_Table2_ColumnLookup,0),FALSE),
  IF(AND(VALUE(LEFT($A1843,3))=312,LEFT($G1843,10)="Unincepted",$B1843="Q "),VLOOKUP(" ULO",_312_Table2,MATCH('312'!$X$16,_312_Table2_ColumnLookup,0),FALSE),
  IF(AND(VALUE(LEFT($A1843,3))=312,LEFT($G1843,10)="Unincepted"),VLOOKUP(" ULO",_312_Table2,MATCH(LEFT($B1843,1),_312_Table2_ColumnLookup,0),FALSE),
  IF(AND(VALUE(LEFT($A1843,3))=312,LEFT($G1843,5)="Total",$B1843="G "),VLOOKUP('312'!$F$80,_312_Table2,MATCH('312'!$N$16,_312_Table2_ColumnLookup,0),FALSE),
  IF(AND(VALUE(LEFT($A1843,3))=312,LEFT($G1843,5)="Total",$B1843="O "),VLOOKUP('312'!$F$80,_312_Table2,MATCH('312'!$V$16,_312_Table2_ColumnLookup,0),FALSE),
  IF(AND(VALUE(LEFT($A1843,3))=312,LEFT($G1843,5)="Total",$B1843="Q "),VLOOKUP('312'!$F$80,_312_Table2,MATCH('312'!$X$16,_312_Table2_ColumnLookup,0),FALSE),
  IF(AND(VALUE(LEFT($A1843,3))=312,LEFT($G1843,5)="Total"),VLOOKUP('312'!$F$80,_312_Table2,MATCH(LEFT($B1843,1),_312_Table2_ColumnLookup,0),FALSE),
  IF(AND(VALUE(LEFT($A1843,3))=312,LEN($I1843)=4,$B1843="G"),VLOOKUP($I1843,_312_Table2,MATCH('312'!$N$16,_312_Table2_ColumnLookup,0),FALSE),
  IF(AND(VALUE(LEFT($A1843,3))=312,LEN($I1843)=4,$B1843="O"),VLOOKUP($I1843,_312_Table2,MATCH('312'!$V$16,_312_Table2_ColumnLookup,0),FALSE),
  IF(AND(VALUE(LEFT($A1843,3))=312,LEN($I1843)=4,$B1843="Q"),VLOOKUP($I1843,_312_Table2,MATCH('312'!$X$16,_312_Table2_ColumnLookup,0),FALSE),
  IF(AND(VALUE(LEFT($A1843,3))=312,LEN($I1843)=4),VLOOKUP($I1843,_312_Table2,MATCH(LEFT($B1843,1),_312_Table2_ColumnLookup,0),FALSE)
+N("312"),
  IF(VALUE(LEFT($A1843,3))=313,VLOOKUP(VALUE(MID($B1843,2,1)),_313_Table2,MATCH(MID($B1843,1,1),_313_Table2_ColumnLookup,0),FALSE)
+N("313"),
  IF(AND(VALUE(LEFT($A1843,3))=314,LEN($B1843)=3),VLOOKUP(VALUE(MID($B1843,2,2)),_314_Table2,MATCH(MID($B1843,1,1),_314_Table2_ColumnLookup,0),FALSE),
  IF(VALUE(LEFT($A1843,3))=314,VLOOKUP(VALUE(MID($B1843,2,1)),_314_Table2,MATCH(MID($B1843,1,1),_314_Table2_ColumnLookup,0),FALSE)
+N("314"),
""))))))))))))))))))))))))</f>
        <v>#N/A</v>
      </c>
      <c r="F1843" s="238" t="e">
        <f>IF(AND(VALUE(LEFT($A1843,3))=309,LEN($B1843)=3),VLOOKUP(VALUE(MID($B1843,2,2)),_309_Table3,MATCH(MID($B1843,1,1),_309_Table3_ColumnLookup,0),FALSE),
  IF($C1843="309 LCR SummaryA",OneYearSCR,IF($C1843="309 LCR SummaryB",UltimateSCR,IF(VALUE(LEFT($A1843,3))=309,VLOOKUP(VALUE(MID($B1843,2,1)),_309_Table3,MATCH(MID($B1843,1,1),_309_Table3_ColumnLookup,0),FALSE)
+N("309"),
  IF(VALUE(LEFT($A1843,3))=310,VLOOKUP(VALUE(MID($B1843,2,1)),_310_Table3,MATCH(MID($B1843,1,1),_310_Table3_ColumnLookup,0),FALSE)
+N("310"),
  IF(AND(VALUE(LEFT($A1843,3))=311,LEN($I1843)=4),VLOOKUP($I1843,_311_Table3,MATCH($B1843,_311_Table3_ColumnLookup,0),FALSE),
  IF(AND(VALUE(LEFT($A1843,3))=311,OR($B1843="I2",$B1843="J2",$B1843="K2",$B1843="L2")),VLOOKUP('311'!$G$58,_311_Table3,MATCH(MID($B1843,1,1),_311_Table3_ColumnLookup,0),FALSE),
  IF(AND(VALUE(LEFT($A1843,3))=311,RIGHT($B1843,5)="Total"),VLOOKUP('311'!$G$59,_311_Table3,MATCH(MID($B1843,1,1),_311_Table3_ColumnLookup,0),FALSE),
  IF(VALUE(LEFT($A1843,3))=311,VLOOKUP(VALUE(MID($B1843,2,1)),_311_Table3,MATCH(MID($B1843,1,1),_311_Table3_ColumnLookup,0),FALSE)
+N("311"),
  IF(AND(VALUE(LEFT($A1843,3))=312,LEFT($G1843,10)="Unincepted",$B1843="G "),VLOOKUP(" ULO",_312_Table3,MATCH('312'!$N$16,_312_Table3_ColumnLookup,0),FALSE),
  IF(AND(VALUE(LEFT($A1843,3))=312,LEFT($G1843,10)="Unincepted",$B1843="O "),VLOOKUP(" ULO",_312_Table3,MATCH('312'!$V$16,_312_Table3_ColumnLookup,0),FALSE),
  IF(AND(VALUE(LEFT($A1843,3))=312,LEFT($G1843,10)="Unincepted",$B1843="Q "),VLOOKUP(" ULO",_312_Table3,MATCH('312'!$X$16,_312_Table3_ColumnLookup,0),FALSE),
  IF(AND(VALUE(LEFT($A1843,3))=312,LEFT($G1843,10)="Unincepted"),VLOOKUP(" ULO",_312_Table3,MATCH(LEFT($B1843,1),_312_Table3_ColumnLookup,0),FALSE),
  IF(AND(VALUE(LEFT($A1843,3))=312,LEFT($G1843,5)="Total",$B1843="G "),VLOOKUP('312'!$F$80,_312_Table3,MATCH('312'!$N$16,_312_Table3_ColumnLookup,0),FALSE),
  IF(AND(VALUE(LEFT($A1843,3))=312,LEFT($G1843,5)="Total",$B1843="O "),VLOOKUP('312'!$F$80,_312_Table3,MATCH('312'!$V$16,_312_Table3_ColumnLookup,0),FALSE),
  IF(AND(VALUE(LEFT($A1843,3))=312,LEFT($G1843,5)="Total",$B1843="Q "),VLOOKUP('312'!$F$80,_312_Table3,MATCH('312'!$X$16,_312_Table3_ColumnLookup,0),FALSE),
  IF(AND(VALUE(LEFT($A1843,3))=312,LEFT($G1843,5)="Total"),VLOOKUP('312'!$F$80,_312_Table3,MATCH(LEFT($B1843,1),_312_Table3_ColumnLookup,0),FALSE),
  IF(AND(VALUE(LEFT($A1843,3))=312,LEN($I1843)=4,$B1843="G"),VLOOKUP($I1843,_312_Table3,MATCH('312'!$N$16,_312_Table3_ColumnLookup,0),FALSE),
  IF(AND(VALUE(LEFT($A1843,3))=312,LEN($I1843)=4,$B1843="O"),VLOOKUP($I1843,_312_Table3,MATCH('312'!$V$16,_312_Table3_ColumnLookup,0),FALSE),
  IF(AND(VALUE(LEFT($A1843,3))=312,LEN($I1843)=4,$B1843="Q"),VLOOKUP($I1843,_312_Table3,MATCH('312'!$X$16,_312_Table3_ColumnLookup,0),FALSE),
  IF(AND(VALUE(LEFT($A1843,3))=312,LEN($I1843)=4),VLOOKUP($I1843,_312_Table3,MATCH(LEFT($B1843,1),_312_Table3_ColumnLookup,0),FALSE)
+N("312"),
  IF(VALUE(LEFT($A1843,3))=313,VLOOKUP(VALUE(MID($B1843,2,1)),_313_Table3,MATCH(MID($B1843,1,1),_313_Table3_ColumnLookup,0),FALSE)
+N("313"),
  IF(AND(VALUE(LEFT($A1843,3))=314,LEN($B1843)=3),VLOOKUP(VALUE(MID($B1843,2,2)),_314_Table3,MATCH(MID($B1843,1,1),_314_Table3_ColumnLookup,0),FALSE),
  IF(VALUE(LEFT($A1843,3))=314,VLOOKUP(VALUE(MID($B1843,2,1)),_314_Table3,MATCH(MID($B1843,1,1),_314_Table3_ColumnLookup,0),FALSE)
+N("314"),
""))))))))))))))))))))))))</f>
        <v>#N/A</v>
      </c>
      <c r="H1843" s="321" t="str">
        <f>IFERROR(
IF(ISERROR($D1843)=FALSE,$D1843,IF(ISERROR($E1843)=FALSE,$E1843,IF(ISERROR($F1843)=FALSE,$F1843
+N("012 checkboxes"),
IF(
IF(OR(LEFT($A1843,9)="Syndicate",LEFT($A1843,12)="NewSyndicate"),VLOOKUP($A1843,'012'!$J:$ZW,MATCH("Link to button",'012'!$J$1:$ZW$1,0),0)
+N("309 checkbox"),
IF($C1843="309 LCR Summary0",VLOOKUP("Notes990",'309'!$P:$ZZ,MATCH("Link to button",'309'!$P$1:$ZZ$1,0),0)
+N("313 checkboxes"),
IF($C1843="313 Financial Information0LcmVsScr",IF($C1843="309 LCR Summary0",VLOOKUP("LcmVsScr",'309'!$N:$ZZ,MATCH("Link to button",'309'!$N$1:$ZZ$1,0),0),
IF($C1843="313 Financial Information0LcrDocAttached",IF($C1843="309 LCR Summary0",VLOOKUP("LcrDocAttached",'309'!$N:$ZZ,MATCH("Link to button",'309'!$N$1:$ZZ$1,0),
0)))))))=1,TRUE,FALSE)
))),"")</f>
        <v/>
      </c>
    </row>
    <row r="1844" spans="1:8">
      <c r="A1844" s="237" t="e">
        <f>VLOOKUP($G1844,CSVLookups!$B:$R,MATCH(A$1,CSVLookups!$B$1:$R$1,0),FALSE)</f>
        <v>#N/A</v>
      </c>
      <c r="B1844" s="237" t="e">
        <f>VLOOKUP($G1844,CSVLookups!$B:$R,MATCH(B$1,CSVLookups!$B$1:$R$1,0),FALSE)</f>
        <v>#N/A</v>
      </c>
      <c r="C1844" s="238" t="e">
        <f t="shared" si="29"/>
        <v>#N/A</v>
      </c>
      <c r="D1844" s="238" t="e">
        <f>IF(AND(VALUE(LEFT($A1844,3))=309,LEN($B1844)=3),VLOOKUP(VALUE(MID($B1844,2,2)),_309_Table1,MATCH(MID($B1844,1,1),_309_Table1_ColumnLookup,0),FALSE),
  IF($C1844="309 LCR SummaryA",OneYearSCR,IF($C1844="309 LCR SummaryB",UltimateSCR,IF(VALUE(LEFT($A1844,3))=309,VLOOKUP(VALUE(MID($B1844,2,1)),_309_Table1,MATCH(MID($B1844,1,1),_309_Table1_ColumnLookup,0),FALSE)
+N("309"),
  IF(VALUE(LEFT($A1844,3))=310,VLOOKUP(VALUE(MID($B1844,2,1)),_310_Table1,MATCH(MID($B1844,1,1),_310_Table1_ColumnLookup,0),FALSE)
+N("310"),
  IF(AND(VALUE(LEFT($A1844,3))=311,LEN($I1844)=4),VLOOKUP($I1844,_311_Table1,MATCH($B1844,_311_Table1_ColumnLookup,0),FALSE),
  IF(AND(VALUE(LEFT($A1844,3))=311,OR($B1844="I2",$B1844="J2",$B1844="K2",$B1844="L2")),VLOOKUP('311'!$G$58,_311_Table1,MATCH(MID($B1844,1,1),_311_Table1_ColumnLookup,0),FALSE),
  IF(AND(VALUE(LEFT($A1844,3))=311,RIGHT($B1844,5)="Total"),VLOOKUP('311'!$G$59,_311_Table1,MATCH(MID($B1844,1,1),_311_Table1_ColumnLookup,0),FALSE),
  IF(VALUE(LEFT($A1844,3))=311,VLOOKUP(VALUE(MID($B1844,2,1)),_311_Table1,MATCH(MID($B1844,1,1),_311_Table1_ColumnLookup,0),FALSE)
+N("311"),
  IF(AND(VALUE(LEFT($A1844,3))=312,LEFT($G1844,10)="Unincepted",$B1844="G "),VLOOKUP(" ULO",_312_Table1,MATCH('312'!$N$16,_312_Table1_ColumnLookup,0),FALSE),
  IF(AND(VALUE(LEFT($A1844,3))=312,LEFT($G1844,10)="Unincepted",$B1844="O "),VLOOKUP(" ULO",_312_Table1,MATCH('312'!$V$16,_312_Table1_ColumnLookup,0),FALSE),
  IF(AND(VALUE(LEFT($A1844,3))=312,LEFT($G1844,10)="Unincepted",$B1844="Q "),VLOOKUP(" ULO",_312_Table1,MATCH('312'!$X$16,_312_Table1_ColumnLookup,0),FALSE),
  IF(AND(VALUE(LEFT($A1844,3))=312,LEFT($G1844,10)="Unincepted"),VLOOKUP(" ULO",_312_Table1,MATCH(LEFT($B1844,1),_312_Table1_ColumnLookup,0),FALSE),
  IF(AND(VALUE(LEFT($A1844,3))=312,LEFT($G1844,5)="Total",$B1844="G "),VLOOKUP('312'!$F$80,_312_Table1,MATCH('312'!$N$16,_312_Table1_ColumnLookup,0),FALSE),
  IF(AND(VALUE(LEFT($A1844,3))=312,LEFT($G1844,5)="Total",$B1844="O "),VLOOKUP('312'!$F$80,_312_Table1,MATCH('312'!$V$16,_312_Table1_ColumnLookup,0),FALSE),
  IF(AND(VALUE(LEFT($A1844,3))=312,LEFT($G1844,5)="Total",$B1844="Q "),VLOOKUP('312'!$F$80,_312_Table1,MATCH('312'!$X$16,_312_Table1_ColumnLookup,0),FALSE),
  IF(AND(VALUE(LEFT($A1844,3))=312,LEFT($G1844,5)="Total"),VLOOKUP('312'!$F$80,_312_Table1,MATCH(LEFT($B1844,1),_312_Table1_ColumnLookup,0),FALSE),
  IF(AND(VALUE(LEFT($A1844,3))=312,LEN($I1844)=4,$B1844="G"),VLOOKUP($I1844,_312_Table1,MATCH('312'!$N$16,_312_Table1_ColumnLookup,0),FALSE),
  IF(AND(VALUE(LEFT($A1844,3))=312,LEN($I1844)=4,$B1844="O"),VLOOKUP($I1844,_312_Table1,MATCH('312'!$V$16,_312_Table1_ColumnLookup,0),FALSE),
  IF(AND(VALUE(LEFT($A1844,3))=312,LEN($I1844)=4,$B1844="Q"),VLOOKUP($I1844,_312_Table1,MATCH('312'!$X$16,_312_Table1_ColumnLookup,0),FALSE),
  IF(AND(VALUE(LEFT($A1844,3))=312,LEN($I1844)=4),VLOOKUP($I1844,_312_Table1,MATCH(LEFT($B1844,1),_312_Table1_ColumnLookup,0),FALSE)
+N("312"),
  IF(VALUE(LEFT($A1844,3))=313,VLOOKUP(VALUE(MID($B1844,2,1)),_313_Table1,MATCH(MID($B1844,1,1),_313_Table1_ColumnLookup,0),FALSE)
+N("313"),
  IF(AND(VALUE(LEFT($A1844,3))=314,LEN($B1844)=3),VLOOKUP(VALUE(MID($B1844,2,2)),_314_Table1,MATCH(MID($B1844,1,1),_314_Table1_ColumnLookup,0),FALSE),
  IF(VALUE(LEFT($A1844,3))=314,VLOOKUP(VALUE(MID($B1844,2,1)),_314_Table1,MATCH(MID($B1844,1,1),_314_Table1_ColumnLookup,0),FALSE)
+N("314"),
""))))))))))))))))))))))))</f>
        <v>#N/A</v>
      </c>
      <c r="E1844" s="238" t="e">
        <f>IF(AND(VALUE(LEFT($A1844,3))=309,LEN($B1844)=3),VLOOKUP(VALUE(MID($B1844,2,2)),_309_Table2,MATCH(MID($B1844,1,1),_309_Table2_ColumnLookup,0),FALSE),
  IF($C1844="309 LCR SummaryA",OneYearSCR,IF($C1844="309 LCR SummaryB",UltimateSCR,IF(VALUE(LEFT($A1844,3))=309,VLOOKUP(VALUE(MID($B1844,2,1)),_309_Table2,MATCH(MID($B1844,1,1),_309_Table2_ColumnLookup,0),FALSE)
+N("309"),
  IF(VALUE(LEFT($A1844,3))=310,VLOOKUP(VALUE(MID($B1844,2,1)),_310_Table2,MATCH(MID($B1844,1,1),_310_Table2_ColumnLookup,0),FALSE)
+N("310"),
  IF(AND(VALUE(LEFT($A1844,3))=311,LEN($I1844)=4),VLOOKUP($I1844,_311_Table2,MATCH($B1844,_311_Table2_ColumnLookup,0),FALSE),
  IF(AND(VALUE(LEFT($A1844,3))=311,OR($B1844="I2",$B1844="J2",$B1844="K2",$B1844="L2")),VLOOKUP('311'!$G$58,_311_Table2,MATCH(MID($B1844,1,1),_311_Table2_ColumnLookup,0),FALSE),
  IF(AND(VALUE(LEFT($A1844,3))=311,RIGHT($B1844,5)="Total"),VLOOKUP('311'!$G$59,_311_Table2,MATCH(MID($B1844,1,1),_311_Table2_ColumnLookup,0),FALSE),
  IF(VALUE(LEFT($A1844,3))=311,VLOOKUP(VALUE(MID($B1844,2,1)),_311_Table2,MATCH(MID($B1844,1,1),_311_Table2_ColumnLookup,0),FALSE)
+N("311"),
  IF(AND(VALUE(LEFT($A1844,3))=312,LEFT($G1844,10)="Unincepted",$B1844="G "),VLOOKUP(" ULO",_312_Table2,MATCH('312'!$N$16,_312_Table2_ColumnLookup,0),FALSE),
  IF(AND(VALUE(LEFT($A1844,3))=312,LEFT($G1844,10)="Unincepted",$B1844="O "),VLOOKUP(" ULO",_312_Table2,MATCH('312'!$V$16,_312_Table2_ColumnLookup,0),FALSE),
  IF(AND(VALUE(LEFT($A1844,3))=312,LEFT($G1844,10)="Unincepted",$B1844="Q "),VLOOKUP(" ULO",_312_Table2,MATCH('312'!$X$16,_312_Table2_ColumnLookup,0),FALSE),
  IF(AND(VALUE(LEFT($A1844,3))=312,LEFT($G1844,10)="Unincepted"),VLOOKUP(" ULO",_312_Table2,MATCH(LEFT($B1844,1),_312_Table2_ColumnLookup,0),FALSE),
  IF(AND(VALUE(LEFT($A1844,3))=312,LEFT($G1844,5)="Total",$B1844="G "),VLOOKUP('312'!$F$80,_312_Table2,MATCH('312'!$N$16,_312_Table2_ColumnLookup,0),FALSE),
  IF(AND(VALUE(LEFT($A1844,3))=312,LEFT($G1844,5)="Total",$B1844="O "),VLOOKUP('312'!$F$80,_312_Table2,MATCH('312'!$V$16,_312_Table2_ColumnLookup,0),FALSE),
  IF(AND(VALUE(LEFT($A1844,3))=312,LEFT($G1844,5)="Total",$B1844="Q "),VLOOKUP('312'!$F$80,_312_Table2,MATCH('312'!$X$16,_312_Table2_ColumnLookup,0),FALSE),
  IF(AND(VALUE(LEFT($A1844,3))=312,LEFT($G1844,5)="Total"),VLOOKUP('312'!$F$80,_312_Table2,MATCH(LEFT($B1844,1),_312_Table2_ColumnLookup,0),FALSE),
  IF(AND(VALUE(LEFT($A1844,3))=312,LEN($I1844)=4,$B1844="G"),VLOOKUP($I1844,_312_Table2,MATCH('312'!$N$16,_312_Table2_ColumnLookup,0),FALSE),
  IF(AND(VALUE(LEFT($A1844,3))=312,LEN($I1844)=4,$B1844="O"),VLOOKUP($I1844,_312_Table2,MATCH('312'!$V$16,_312_Table2_ColumnLookup,0),FALSE),
  IF(AND(VALUE(LEFT($A1844,3))=312,LEN($I1844)=4,$B1844="Q"),VLOOKUP($I1844,_312_Table2,MATCH('312'!$X$16,_312_Table2_ColumnLookup,0),FALSE),
  IF(AND(VALUE(LEFT($A1844,3))=312,LEN($I1844)=4),VLOOKUP($I1844,_312_Table2,MATCH(LEFT($B1844,1),_312_Table2_ColumnLookup,0),FALSE)
+N("312"),
  IF(VALUE(LEFT($A1844,3))=313,VLOOKUP(VALUE(MID($B1844,2,1)),_313_Table2,MATCH(MID($B1844,1,1),_313_Table2_ColumnLookup,0),FALSE)
+N("313"),
  IF(AND(VALUE(LEFT($A1844,3))=314,LEN($B1844)=3),VLOOKUP(VALUE(MID($B1844,2,2)),_314_Table2,MATCH(MID($B1844,1,1),_314_Table2_ColumnLookup,0),FALSE),
  IF(VALUE(LEFT($A1844,3))=314,VLOOKUP(VALUE(MID($B1844,2,1)),_314_Table2,MATCH(MID($B1844,1,1),_314_Table2_ColumnLookup,0),FALSE)
+N("314"),
""))))))))))))))))))))))))</f>
        <v>#N/A</v>
      </c>
      <c r="F1844" s="238" t="e">
        <f>IF(AND(VALUE(LEFT($A1844,3))=309,LEN($B1844)=3),VLOOKUP(VALUE(MID($B1844,2,2)),_309_Table3,MATCH(MID($B1844,1,1),_309_Table3_ColumnLookup,0),FALSE),
  IF($C1844="309 LCR SummaryA",OneYearSCR,IF($C1844="309 LCR SummaryB",UltimateSCR,IF(VALUE(LEFT($A1844,3))=309,VLOOKUP(VALUE(MID($B1844,2,1)),_309_Table3,MATCH(MID($B1844,1,1),_309_Table3_ColumnLookup,0),FALSE)
+N("309"),
  IF(VALUE(LEFT($A1844,3))=310,VLOOKUP(VALUE(MID($B1844,2,1)),_310_Table3,MATCH(MID($B1844,1,1),_310_Table3_ColumnLookup,0),FALSE)
+N("310"),
  IF(AND(VALUE(LEFT($A1844,3))=311,LEN($I1844)=4),VLOOKUP($I1844,_311_Table3,MATCH($B1844,_311_Table3_ColumnLookup,0),FALSE),
  IF(AND(VALUE(LEFT($A1844,3))=311,OR($B1844="I2",$B1844="J2",$B1844="K2",$B1844="L2")),VLOOKUP('311'!$G$58,_311_Table3,MATCH(MID($B1844,1,1),_311_Table3_ColumnLookup,0),FALSE),
  IF(AND(VALUE(LEFT($A1844,3))=311,RIGHT($B1844,5)="Total"),VLOOKUP('311'!$G$59,_311_Table3,MATCH(MID($B1844,1,1),_311_Table3_ColumnLookup,0),FALSE),
  IF(VALUE(LEFT($A1844,3))=311,VLOOKUP(VALUE(MID($B1844,2,1)),_311_Table3,MATCH(MID($B1844,1,1),_311_Table3_ColumnLookup,0),FALSE)
+N("311"),
  IF(AND(VALUE(LEFT($A1844,3))=312,LEFT($G1844,10)="Unincepted",$B1844="G "),VLOOKUP(" ULO",_312_Table3,MATCH('312'!$N$16,_312_Table3_ColumnLookup,0),FALSE),
  IF(AND(VALUE(LEFT($A1844,3))=312,LEFT($G1844,10)="Unincepted",$B1844="O "),VLOOKUP(" ULO",_312_Table3,MATCH('312'!$V$16,_312_Table3_ColumnLookup,0),FALSE),
  IF(AND(VALUE(LEFT($A1844,3))=312,LEFT($G1844,10)="Unincepted",$B1844="Q "),VLOOKUP(" ULO",_312_Table3,MATCH('312'!$X$16,_312_Table3_ColumnLookup,0),FALSE),
  IF(AND(VALUE(LEFT($A1844,3))=312,LEFT($G1844,10)="Unincepted"),VLOOKUP(" ULO",_312_Table3,MATCH(LEFT($B1844,1),_312_Table3_ColumnLookup,0),FALSE),
  IF(AND(VALUE(LEFT($A1844,3))=312,LEFT($G1844,5)="Total",$B1844="G "),VLOOKUP('312'!$F$80,_312_Table3,MATCH('312'!$N$16,_312_Table3_ColumnLookup,0),FALSE),
  IF(AND(VALUE(LEFT($A1844,3))=312,LEFT($G1844,5)="Total",$B1844="O "),VLOOKUP('312'!$F$80,_312_Table3,MATCH('312'!$V$16,_312_Table3_ColumnLookup,0),FALSE),
  IF(AND(VALUE(LEFT($A1844,3))=312,LEFT($G1844,5)="Total",$B1844="Q "),VLOOKUP('312'!$F$80,_312_Table3,MATCH('312'!$X$16,_312_Table3_ColumnLookup,0),FALSE),
  IF(AND(VALUE(LEFT($A1844,3))=312,LEFT($G1844,5)="Total"),VLOOKUP('312'!$F$80,_312_Table3,MATCH(LEFT($B1844,1),_312_Table3_ColumnLookup,0),FALSE),
  IF(AND(VALUE(LEFT($A1844,3))=312,LEN($I1844)=4,$B1844="G"),VLOOKUP($I1844,_312_Table3,MATCH('312'!$N$16,_312_Table3_ColumnLookup,0),FALSE),
  IF(AND(VALUE(LEFT($A1844,3))=312,LEN($I1844)=4,$B1844="O"),VLOOKUP($I1844,_312_Table3,MATCH('312'!$V$16,_312_Table3_ColumnLookup,0),FALSE),
  IF(AND(VALUE(LEFT($A1844,3))=312,LEN($I1844)=4,$B1844="Q"),VLOOKUP($I1844,_312_Table3,MATCH('312'!$X$16,_312_Table3_ColumnLookup,0),FALSE),
  IF(AND(VALUE(LEFT($A1844,3))=312,LEN($I1844)=4),VLOOKUP($I1844,_312_Table3,MATCH(LEFT($B1844,1),_312_Table3_ColumnLookup,0),FALSE)
+N("312"),
  IF(VALUE(LEFT($A1844,3))=313,VLOOKUP(VALUE(MID($B1844,2,1)),_313_Table3,MATCH(MID($B1844,1,1),_313_Table3_ColumnLookup,0),FALSE)
+N("313"),
  IF(AND(VALUE(LEFT($A1844,3))=314,LEN($B1844)=3),VLOOKUP(VALUE(MID($B1844,2,2)),_314_Table3,MATCH(MID($B1844,1,1),_314_Table3_ColumnLookup,0),FALSE),
  IF(VALUE(LEFT($A1844,3))=314,VLOOKUP(VALUE(MID($B1844,2,1)),_314_Table3,MATCH(MID($B1844,1,1),_314_Table3_ColumnLookup,0),FALSE)
+N("314"),
""))))))))))))))))))))))))</f>
        <v>#N/A</v>
      </c>
      <c r="H1844" s="321" t="str">
        <f>IFERROR(
IF(ISERROR($D1844)=FALSE,$D1844,IF(ISERROR($E1844)=FALSE,$E1844,IF(ISERROR($F1844)=FALSE,$F1844
+N("012 checkboxes"),
IF(
IF(OR(LEFT($A1844,9)="Syndicate",LEFT($A1844,12)="NewSyndicate"),VLOOKUP($A1844,'012'!$J:$ZW,MATCH("Link to button",'012'!$J$1:$ZW$1,0),0)
+N("309 checkbox"),
IF($C1844="309 LCR Summary0",VLOOKUP("Notes990",'309'!$P:$ZZ,MATCH("Link to button",'309'!$P$1:$ZZ$1,0),0)
+N("313 checkboxes"),
IF($C1844="313 Financial Information0LcmVsScr",IF($C1844="309 LCR Summary0",VLOOKUP("LcmVsScr",'309'!$N:$ZZ,MATCH("Link to button",'309'!$N$1:$ZZ$1,0),0),
IF($C1844="313 Financial Information0LcrDocAttached",IF($C1844="309 LCR Summary0",VLOOKUP("LcrDocAttached",'309'!$N:$ZZ,MATCH("Link to button",'309'!$N$1:$ZZ$1,0),
0)))))))=1,TRUE,FALSE)
))),"")</f>
        <v/>
      </c>
    </row>
    <row r="1845" spans="1:8">
      <c r="A1845" s="237" t="e">
        <f>VLOOKUP($G1845,CSVLookups!$B:$R,MATCH(A$1,CSVLookups!$B$1:$R$1,0),FALSE)</f>
        <v>#N/A</v>
      </c>
      <c r="B1845" s="237" t="e">
        <f>VLOOKUP($G1845,CSVLookups!$B:$R,MATCH(B$1,CSVLookups!$B$1:$R$1,0),FALSE)</f>
        <v>#N/A</v>
      </c>
      <c r="C1845" s="238" t="e">
        <f t="shared" si="29"/>
        <v>#N/A</v>
      </c>
      <c r="D1845" s="238" t="e">
        <f>IF(AND(VALUE(LEFT($A1845,3))=309,LEN($B1845)=3),VLOOKUP(VALUE(MID($B1845,2,2)),_309_Table1,MATCH(MID($B1845,1,1),_309_Table1_ColumnLookup,0),FALSE),
  IF($C1845="309 LCR SummaryA",OneYearSCR,IF($C1845="309 LCR SummaryB",UltimateSCR,IF(VALUE(LEFT($A1845,3))=309,VLOOKUP(VALUE(MID($B1845,2,1)),_309_Table1,MATCH(MID($B1845,1,1),_309_Table1_ColumnLookup,0),FALSE)
+N("309"),
  IF(VALUE(LEFT($A1845,3))=310,VLOOKUP(VALUE(MID($B1845,2,1)),_310_Table1,MATCH(MID($B1845,1,1),_310_Table1_ColumnLookup,0),FALSE)
+N("310"),
  IF(AND(VALUE(LEFT($A1845,3))=311,LEN($I1845)=4),VLOOKUP($I1845,_311_Table1,MATCH($B1845,_311_Table1_ColumnLookup,0),FALSE),
  IF(AND(VALUE(LEFT($A1845,3))=311,OR($B1845="I2",$B1845="J2",$B1845="K2",$B1845="L2")),VLOOKUP('311'!$G$58,_311_Table1,MATCH(MID($B1845,1,1),_311_Table1_ColumnLookup,0),FALSE),
  IF(AND(VALUE(LEFT($A1845,3))=311,RIGHT($B1845,5)="Total"),VLOOKUP('311'!$G$59,_311_Table1,MATCH(MID($B1845,1,1),_311_Table1_ColumnLookup,0),FALSE),
  IF(VALUE(LEFT($A1845,3))=311,VLOOKUP(VALUE(MID($B1845,2,1)),_311_Table1,MATCH(MID($B1845,1,1),_311_Table1_ColumnLookup,0),FALSE)
+N("311"),
  IF(AND(VALUE(LEFT($A1845,3))=312,LEFT($G1845,10)="Unincepted",$B1845="G "),VLOOKUP(" ULO",_312_Table1,MATCH('312'!$N$16,_312_Table1_ColumnLookup,0),FALSE),
  IF(AND(VALUE(LEFT($A1845,3))=312,LEFT($G1845,10)="Unincepted",$B1845="O "),VLOOKUP(" ULO",_312_Table1,MATCH('312'!$V$16,_312_Table1_ColumnLookup,0),FALSE),
  IF(AND(VALUE(LEFT($A1845,3))=312,LEFT($G1845,10)="Unincepted",$B1845="Q "),VLOOKUP(" ULO",_312_Table1,MATCH('312'!$X$16,_312_Table1_ColumnLookup,0),FALSE),
  IF(AND(VALUE(LEFT($A1845,3))=312,LEFT($G1845,10)="Unincepted"),VLOOKUP(" ULO",_312_Table1,MATCH(LEFT($B1845,1),_312_Table1_ColumnLookup,0),FALSE),
  IF(AND(VALUE(LEFT($A1845,3))=312,LEFT($G1845,5)="Total",$B1845="G "),VLOOKUP('312'!$F$80,_312_Table1,MATCH('312'!$N$16,_312_Table1_ColumnLookup,0),FALSE),
  IF(AND(VALUE(LEFT($A1845,3))=312,LEFT($G1845,5)="Total",$B1845="O "),VLOOKUP('312'!$F$80,_312_Table1,MATCH('312'!$V$16,_312_Table1_ColumnLookup,0),FALSE),
  IF(AND(VALUE(LEFT($A1845,3))=312,LEFT($G1845,5)="Total",$B1845="Q "),VLOOKUP('312'!$F$80,_312_Table1,MATCH('312'!$X$16,_312_Table1_ColumnLookup,0),FALSE),
  IF(AND(VALUE(LEFT($A1845,3))=312,LEFT($G1845,5)="Total"),VLOOKUP('312'!$F$80,_312_Table1,MATCH(LEFT($B1845,1),_312_Table1_ColumnLookup,0),FALSE),
  IF(AND(VALUE(LEFT($A1845,3))=312,LEN($I1845)=4,$B1845="G"),VLOOKUP($I1845,_312_Table1,MATCH('312'!$N$16,_312_Table1_ColumnLookup,0),FALSE),
  IF(AND(VALUE(LEFT($A1845,3))=312,LEN($I1845)=4,$B1845="O"),VLOOKUP($I1845,_312_Table1,MATCH('312'!$V$16,_312_Table1_ColumnLookup,0),FALSE),
  IF(AND(VALUE(LEFT($A1845,3))=312,LEN($I1845)=4,$B1845="Q"),VLOOKUP($I1845,_312_Table1,MATCH('312'!$X$16,_312_Table1_ColumnLookup,0),FALSE),
  IF(AND(VALUE(LEFT($A1845,3))=312,LEN($I1845)=4),VLOOKUP($I1845,_312_Table1,MATCH(LEFT($B1845,1),_312_Table1_ColumnLookup,0),FALSE)
+N("312"),
  IF(VALUE(LEFT($A1845,3))=313,VLOOKUP(VALUE(MID($B1845,2,1)),_313_Table1,MATCH(MID($B1845,1,1),_313_Table1_ColumnLookup,0),FALSE)
+N("313"),
  IF(AND(VALUE(LEFT($A1845,3))=314,LEN($B1845)=3),VLOOKUP(VALUE(MID($B1845,2,2)),_314_Table1,MATCH(MID($B1845,1,1),_314_Table1_ColumnLookup,0),FALSE),
  IF(VALUE(LEFT($A1845,3))=314,VLOOKUP(VALUE(MID($B1845,2,1)),_314_Table1,MATCH(MID($B1845,1,1),_314_Table1_ColumnLookup,0),FALSE)
+N("314"),
""))))))))))))))))))))))))</f>
        <v>#N/A</v>
      </c>
      <c r="E1845" s="238" t="e">
        <f>IF(AND(VALUE(LEFT($A1845,3))=309,LEN($B1845)=3),VLOOKUP(VALUE(MID($B1845,2,2)),_309_Table2,MATCH(MID($B1845,1,1),_309_Table2_ColumnLookup,0),FALSE),
  IF($C1845="309 LCR SummaryA",OneYearSCR,IF($C1845="309 LCR SummaryB",UltimateSCR,IF(VALUE(LEFT($A1845,3))=309,VLOOKUP(VALUE(MID($B1845,2,1)),_309_Table2,MATCH(MID($B1845,1,1),_309_Table2_ColumnLookup,0),FALSE)
+N("309"),
  IF(VALUE(LEFT($A1845,3))=310,VLOOKUP(VALUE(MID($B1845,2,1)),_310_Table2,MATCH(MID($B1845,1,1),_310_Table2_ColumnLookup,0),FALSE)
+N("310"),
  IF(AND(VALUE(LEFT($A1845,3))=311,LEN($I1845)=4),VLOOKUP($I1845,_311_Table2,MATCH($B1845,_311_Table2_ColumnLookup,0),FALSE),
  IF(AND(VALUE(LEFT($A1845,3))=311,OR($B1845="I2",$B1845="J2",$B1845="K2",$B1845="L2")),VLOOKUP('311'!$G$58,_311_Table2,MATCH(MID($B1845,1,1),_311_Table2_ColumnLookup,0),FALSE),
  IF(AND(VALUE(LEFT($A1845,3))=311,RIGHT($B1845,5)="Total"),VLOOKUP('311'!$G$59,_311_Table2,MATCH(MID($B1845,1,1),_311_Table2_ColumnLookup,0),FALSE),
  IF(VALUE(LEFT($A1845,3))=311,VLOOKUP(VALUE(MID($B1845,2,1)),_311_Table2,MATCH(MID($B1845,1,1),_311_Table2_ColumnLookup,0),FALSE)
+N("311"),
  IF(AND(VALUE(LEFT($A1845,3))=312,LEFT($G1845,10)="Unincepted",$B1845="G "),VLOOKUP(" ULO",_312_Table2,MATCH('312'!$N$16,_312_Table2_ColumnLookup,0),FALSE),
  IF(AND(VALUE(LEFT($A1845,3))=312,LEFT($G1845,10)="Unincepted",$B1845="O "),VLOOKUP(" ULO",_312_Table2,MATCH('312'!$V$16,_312_Table2_ColumnLookup,0),FALSE),
  IF(AND(VALUE(LEFT($A1845,3))=312,LEFT($G1845,10)="Unincepted",$B1845="Q "),VLOOKUP(" ULO",_312_Table2,MATCH('312'!$X$16,_312_Table2_ColumnLookup,0),FALSE),
  IF(AND(VALUE(LEFT($A1845,3))=312,LEFT($G1845,10)="Unincepted"),VLOOKUP(" ULO",_312_Table2,MATCH(LEFT($B1845,1),_312_Table2_ColumnLookup,0),FALSE),
  IF(AND(VALUE(LEFT($A1845,3))=312,LEFT($G1845,5)="Total",$B1845="G "),VLOOKUP('312'!$F$80,_312_Table2,MATCH('312'!$N$16,_312_Table2_ColumnLookup,0),FALSE),
  IF(AND(VALUE(LEFT($A1845,3))=312,LEFT($G1845,5)="Total",$B1845="O "),VLOOKUP('312'!$F$80,_312_Table2,MATCH('312'!$V$16,_312_Table2_ColumnLookup,0),FALSE),
  IF(AND(VALUE(LEFT($A1845,3))=312,LEFT($G1845,5)="Total",$B1845="Q "),VLOOKUP('312'!$F$80,_312_Table2,MATCH('312'!$X$16,_312_Table2_ColumnLookup,0),FALSE),
  IF(AND(VALUE(LEFT($A1845,3))=312,LEFT($G1845,5)="Total"),VLOOKUP('312'!$F$80,_312_Table2,MATCH(LEFT($B1845,1),_312_Table2_ColumnLookup,0),FALSE),
  IF(AND(VALUE(LEFT($A1845,3))=312,LEN($I1845)=4,$B1845="G"),VLOOKUP($I1845,_312_Table2,MATCH('312'!$N$16,_312_Table2_ColumnLookup,0),FALSE),
  IF(AND(VALUE(LEFT($A1845,3))=312,LEN($I1845)=4,$B1845="O"),VLOOKUP($I1845,_312_Table2,MATCH('312'!$V$16,_312_Table2_ColumnLookup,0),FALSE),
  IF(AND(VALUE(LEFT($A1845,3))=312,LEN($I1845)=4,$B1845="Q"),VLOOKUP($I1845,_312_Table2,MATCH('312'!$X$16,_312_Table2_ColumnLookup,0),FALSE),
  IF(AND(VALUE(LEFT($A1845,3))=312,LEN($I1845)=4),VLOOKUP($I1845,_312_Table2,MATCH(LEFT($B1845,1),_312_Table2_ColumnLookup,0),FALSE)
+N("312"),
  IF(VALUE(LEFT($A1845,3))=313,VLOOKUP(VALUE(MID($B1845,2,1)),_313_Table2,MATCH(MID($B1845,1,1),_313_Table2_ColumnLookup,0),FALSE)
+N("313"),
  IF(AND(VALUE(LEFT($A1845,3))=314,LEN($B1845)=3),VLOOKUP(VALUE(MID($B1845,2,2)),_314_Table2,MATCH(MID($B1845,1,1),_314_Table2_ColumnLookup,0),FALSE),
  IF(VALUE(LEFT($A1845,3))=314,VLOOKUP(VALUE(MID($B1845,2,1)),_314_Table2,MATCH(MID($B1845,1,1),_314_Table2_ColumnLookup,0),FALSE)
+N("314"),
""))))))))))))))))))))))))</f>
        <v>#N/A</v>
      </c>
      <c r="F1845" s="238" t="e">
        <f>IF(AND(VALUE(LEFT($A1845,3))=309,LEN($B1845)=3),VLOOKUP(VALUE(MID($B1845,2,2)),_309_Table3,MATCH(MID($B1845,1,1),_309_Table3_ColumnLookup,0),FALSE),
  IF($C1845="309 LCR SummaryA",OneYearSCR,IF($C1845="309 LCR SummaryB",UltimateSCR,IF(VALUE(LEFT($A1845,3))=309,VLOOKUP(VALUE(MID($B1845,2,1)),_309_Table3,MATCH(MID($B1845,1,1),_309_Table3_ColumnLookup,0),FALSE)
+N("309"),
  IF(VALUE(LEFT($A1845,3))=310,VLOOKUP(VALUE(MID($B1845,2,1)),_310_Table3,MATCH(MID($B1845,1,1),_310_Table3_ColumnLookup,0),FALSE)
+N("310"),
  IF(AND(VALUE(LEFT($A1845,3))=311,LEN($I1845)=4),VLOOKUP($I1845,_311_Table3,MATCH($B1845,_311_Table3_ColumnLookup,0),FALSE),
  IF(AND(VALUE(LEFT($A1845,3))=311,OR($B1845="I2",$B1845="J2",$B1845="K2",$B1845="L2")),VLOOKUP('311'!$G$58,_311_Table3,MATCH(MID($B1845,1,1),_311_Table3_ColumnLookup,0),FALSE),
  IF(AND(VALUE(LEFT($A1845,3))=311,RIGHT($B1845,5)="Total"),VLOOKUP('311'!$G$59,_311_Table3,MATCH(MID($B1845,1,1),_311_Table3_ColumnLookup,0),FALSE),
  IF(VALUE(LEFT($A1845,3))=311,VLOOKUP(VALUE(MID($B1845,2,1)),_311_Table3,MATCH(MID($B1845,1,1),_311_Table3_ColumnLookup,0),FALSE)
+N("311"),
  IF(AND(VALUE(LEFT($A1845,3))=312,LEFT($G1845,10)="Unincepted",$B1845="G "),VLOOKUP(" ULO",_312_Table3,MATCH('312'!$N$16,_312_Table3_ColumnLookup,0),FALSE),
  IF(AND(VALUE(LEFT($A1845,3))=312,LEFT($G1845,10)="Unincepted",$B1845="O "),VLOOKUP(" ULO",_312_Table3,MATCH('312'!$V$16,_312_Table3_ColumnLookup,0),FALSE),
  IF(AND(VALUE(LEFT($A1845,3))=312,LEFT($G1845,10)="Unincepted",$B1845="Q "),VLOOKUP(" ULO",_312_Table3,MATCH('312'!$X$16,_312_Table3_ColumnLookup,0),FALSE),
  IF(AND(VALUE(LEFT($A1845,3))=312,LEFT($G1845,10)="Unincepted"),VLOOKUP(" ULO",_312_Table3,MATCH(LEFT($B1845,1),_312_Table3_ColumnLookup,0),FALSE),
  IF(AND(VALUE(LEFT($A1845,3))=312,LEFT($G1845,5)="Total",$B1845="G "),VLOOKUP('312'!$F$80,_312_Table3,MATCH('312'!$N$16,_312_Table3_ColumnLookup,0),FALSE),
  IF(AND(VALUE(LEFT($A1845,3))=312,LEFT($G1845,5)="Total",$B1845="O "),VLOOKUP('312'!$F$80,_312_Table3,MATCH('312'!$V$16,_312_Table3_ColumnLookup,0),FALSE),
  IF(AND(VALUE(LEFT($A1845,3))=312,LEFT($G1845,5)="Total",$B1845="Q "),VLOOKUP('312'!$F$80,_312_Table3,MATCH('312'!$X$16,_312_Table3_ColumnLookup,0),FALSE),
  IF(AND(VALUE(LEFT($A1845,3))=312,LEFT($G1845,5)="Total"),VLOOKUP('312'!$F$80,_312_Table3,MATCH(LEFT($B1845,1),_312_Table3_ColumnLookup,0),FALSE),
  IF(AND(VALUE(LEFT($A1845,3))=312,LEN($I1845)=4,$B1845="G"),VLOOKUP($I1845,_312_Table3,MATCH('312'!$N$16,_312_Table3_ColumnLookup,0),FALSE),
  IF(AND(VALUE(LEFT($A1845,3))=312,LEN($I1845)=4,$B1845="O"),VLOOKUP($I1845,_312_Table3,MATCH('312'!$V$16,_312_Table3_ColumnLookup,0),FALSE),
  IF(AND(VALUE(LEFT($A1845,3))=312,LEN($I1845)=4,$B1845="Q"),VLOOKUP($I1845,_312_Table3,MATCH('312'!$X$16,_312_Table3_ColumnLookup,0),FALSE),
  IF(AND(VALUE(LEFT($A1845,3))=312,LEN($I1845)=4),VLOOKUP($I1845,_312_Table3,MATCH(LEFT($B1845,1),_312_Table3_ColumnLookup,0),FALSE)
+N("312"),
  IF(VALUE(LEFT($A1845,3))=313,VLOOKUP(VALUE(MID($B1845,2,1)),_313_Table3,MATCH(MID($B1845,1,1),_313_Table3_ColumnLookup,0),FALSE)
+N("313"),
  IF(AND(VALUE(LEFT($A1845,3))=314,LEN($B1845)=3),VLOOKUP(VALUE(MID($B1845,2,2)),_314_Table3,MATCH(MID($B1845,1,1),_314_Table3_ColumnLookup,0),FALSE),
  IF(VALUE(LEFT($A1845,3))=314,VLOOKUP(VALUE(MID($B1845,2,1)),_314_Table3,MATCH(MID($B1845,1,1),_314_Table3_ColumnLookup,0),FALSE)
+N("314"),
""))))))))))))))))))))))))</f>
        <v>#N/A</v>
      </c>
      <c r="H1845" s="321" t="str">
        <f>IFERROR(
IF(ISERROR($D1845)=FALSE,$D1845,IF(ISERROR($E1845)=FALSE,$E1845,IF(ISERROR($F1845)=FALSE,$F1845
+N("012 checkboxes"),
IF(
IF(OR(LEFT($A1845,9)="Syndicate",LEFT($A1845,12)="NewSyndicate"),VLOOKUP($A1845,'012'!$J:$ZW,MATCH("Link to button",'012'!$J$1:$ZW$1,0),0)
+N("309 checkbox"),
IF($C1845="309 LCR Summary0",VLOOKUP("Notes990",'309'!$P:$ZZ,MATCH("Link to button",'309'!$P$1:$ZZ$1,0),0)
+N("313 checkboxes"),
IF($C1845="313 Financial Information0LcmVsScr",IF($C1845="309 LCR Summary0",VLOOKUP("LcmVsScr",'309'!$N:$ZZ,MATCH("Link to button",'309'!$N$1:$ZZ$1,0),0),
IF($C1845="313 Financial Information0LcrDocAttached",IF($C1845="309 LCR Summary0",VLOOKUP("LcrDocAttached",'309'!$N:$ZZ,MATCH("Link to button",'309'!$N$1:$ZZ$1,0),
0)))))))=1,TRUE,FALSE)
))),"")</f>
        <v/>
      </c>
    </row>
    <row r="1846" spans="1:8">
      <c r="A1846" s="237" t="e">
        <f>VLOOKUP($G1846,CSVLookups!$B:$R,MATCH(A$1,CSVLookups!$B$1:$R$1,0),FALSE)</f>
        <v>#N/A</v>
      </c>
      <c r="B1846" s="237" t="e">
        <f>VLOOKUP($G1846,CSVLookups!$B:$R,MATCH(B$1,CSVLookups!$B$1:$R$1,0),FALSE)</f>
        <v>#N/A</v>
      </c>
      <c r="C1846" s="238" t="e">
        <f t="shared" si="29"/>
        <v>#N/A</v>
      </c>
      <c r="D1846" s="238" t="e">
        <f>IF(AND(VALUE(LEFT($A1846,3))=309,LEN($B1846)=3),VLOOKUP(VALUE(MID($B1846,2,2)),_309_Table1,MATCH(MID($B1846,1,1),_309_Table1_ColumnLookup,0),FALSE),
  IF($C1846="309 LCR SummaryA",OneYearSCR,IF($C1846="309 LCR SummaryB",UltimateSCR,IF(VALUE(LEFT($A1846,3))=309,VLOOKUP(VALUE(MID($B1846,2,1)),_309_Table1,MATCH(MID($B1846,1,1),_309_Table1_ColumnLookup,0),FALSE)
+N("309"),
  IF(VALUE(LEFT($A1846,3))=310,VLOOKUP(VALUE(MID($B1846,2,1)),_310_Table1,MATCH(MID($B1846,1,1),_310_Table1_ColumnLookup,0),FALSE)
+N("310"),
  IF(AND(VALUE(LEFT($A1846,3))=311,LEN($I1846)=4),VLOOKUP($I1846,_311_Table1,MATCH($B1846,_311_Table1_ColumnLookup,0),FALSE),
  IF(AND(VALUE(LEFT($A1846,3))=311,OR($B1846="I2",$B1846="J2",$B1846="K2",$B1846="L2")),VLOOKUP('311'!$G$58,_311_Table1,MATCH(MID($B1846,1,1),_311_Table1_ColumnLookup,0),FALSE),
  IF(AND(VALUE(LEFT($A1846,3))=311,RIGHT($B1846,5)="Total"),VLOOKUP('311'!$G$59,_311_Table1,MATCH(MID($B1846,1,1),_311_Table1_ColumnLookup,0),FALSE),
  IF(VALUE(LEFT($A1846,3))=311,VLOOKUP(VALUE(MID($B1846,2,1)),_311_Table1,MATCH(MID($B1846,1,1),_311_Table1_ColumnLookup,0),FALSE)
+N("311"),
  IF(AND(VALUE(LEFT($A1846,3))=312,LEFT($G1846,10)="Unincepted",$B1846="G "),VLOOKUP(" ULO",_312_Table1,MATCH('312'!$N$16,_312_Table1_ColumnLookup,0),FALSE),
  IF(AND(VALUE(LEFT($A1846,3))=312,LEFT($G1846,10)="Unincepted",$B1846="O "),VLOOKUP(" ULO",_312_Table1,MATCH('312'!$V$16,_312_Table1_ColumnLookup,0),FALSE),
  IF(AND(VALUE(LEFT($A1846,3))=312,LEFT($G1846,10)="Unincepted",$B1846="Q "),VLOOKUP(" ULO",_312_Table1,MATCH('312'!$X$16,_312_Table1_ColumnLookup,0),FALSE),
  IF(AND(VALUE(LEFT($A1846,3))=312,LEFT($G1846,10)="Unincepted"),VLOOKUP(" ULO",_312_Table1,MATCH(LEFT($B1846,1),_312_Table1_ColumnLookup,0),FALSE),
  IF(AND(VALUE(LEFT($A1846,3))=312,LEFT($G1846,5)="Total",$B1846="G "),VLOOKUP('312'!$F$80,_312_Table1,MATCH('312'!$N$16,_312_Table1_ColumnLookup,0),FALSE),
  IF(AND(VALUE(LEFT($A1846,3))=312,LEFT($G1846,5)="Total",$B1846="O "),VLOOKUP('312'!$F$80,_312_Table1,MATCH('312'!$V$16,_312_Table1_ColumnLookup,0),FALSE),
  IF(AND(VALUE(LEFT($A1846,3))=312,LEFT($G1846,5)="Total",$B1846="Q "),VLOOKUP('312'!$F$80,_312_Table1,MATCH('312'!$X$16,_312_Table1_ColumnLookup,0),FALSE),
  IF(AND(VALUE(LEFT($A1846,3))=312,LEFT($G1846,5)="Total"),VLOOKUP('312'!$F$80,_312_Table1,MATCH(LEFT($B1846,1),_312_Table1_ColumnLookup,0),FALSE),
  IF(AND(VALUE(LEFT($A1846,3))=312,LEN($I1846)=4,$B1846="G"),VLOOKUP($I1846,_312_Table1,MATCH('312'!$N$16,_312_Table1_ColumnLookup,0),FALSE),
  IF(AND(VALUE(LEFT($A1846,3))=312,LEN($I1846)=4,$B1846="O"),VLOOKUP($I1846,_312_Table1,MATCH('312'!$V$16,_312_Table1_ColumnLookup,0),FALSE),
  IF(AND(VALUE(LEFT($A1846,3))=312,LEN($I1846)=4,$B1846="Q"),VLOOKUP($I1846,_312_Table1,MATCH('312'!$X$16,_312_Table1_ColumnLookup,0),FALSE),
  IF(AND(VALUE(LEFT($A1846,3))=312,LEN($I1846)=4),VLOOKUP($I1846,_312_Table1,MATCH(LEFT($B1846,1),_312_Table1_ColumnLookup,0),FALSE)
+N("312"),
  IF(VALUE(LEFT($A1846,3))=313,VLOOKUP(VALUE(MID($B1846,2,1)),_313_Table1,MATCH(MID($B1846,1,1),_313_Table1_ColumnLookup,0),FALSE)
+N("313"),
  IF(AND(VALUE(LEFT($A1846,3))=314,LEN($B1846)=3),VLOOKUP(VALUE(MID($B1846,2,2)),_314_Table1,MATCH(MID($B1846,1,1),_314_Table1_ColumnLookup,0),FALSE),
  IF(VALUE(LEFT($A1846,3))=314,VLOOKUP(VALUE(MID($B1846,2,1)),_314_Table1,MATCH(MID($B1846,1,1),_314_Table1_ColumnLookup,0),FALSE)
+N("314"),
""))))))))))))))))))))))))</f>
        <v>#N/A</v>
      </c>
      <c r="E1846" s="238" t="e">
        <f>IF(AND(VALUE(LEFT($A1846,3))=309,LEN($B1846)=3),VLOOKUP(VALUE(MID($B1846,2,2)),_309_Table2,MATCH(MID($B1846,1,1),_309_Table2_ColumnLookup,0),FALSE),
  IF($C1846="309 LCR SummaryA",OneYearSCR,IF($C1846="309 LCR SummaryB",UltimateSCR,IF(VALUE(LEFT($A1846,3))=309,VLOOKUP(VALUE(MID($B1846,2,1)),_309_Table2,MATCH(MID($B1846,1,1),_309_Table2_ColumnLookup,0),FALSE)
+N("309"),
  IF(VALUE(LEFT($A1846,3))=310,VLOOKUP(VALUE(MID($B1846,2,1)),_310_Table2,MATCH(MID($B1846,1,1),_310_Table2_ColumnLookup,0),FALSE)
+N("310"),
  IF(AND(VALUE(LEFT($A1846,3))=311,LEN($I1846)=4),VLOOKUP($I1846,_311_Table2,MATCH($B1846,_311_Table2_ColumnLookup,0),FALSE),
  IF(AND(VALUE(LEFT($A1846,3))=311,OR($B1846="I2",$B1846="J2",$B1846="K2",$B1846="L2")),VLOOKUP('311'!$G$58,_311_Table2,MATCH(MID($B1846,1,1),_311_Table2_ColumnLookup,0),FALSE),
  IF(AND(VALUE(LEFT($A1846,3))=311,RIGHT($B1846,5)="Total"),VLOOKUP('311'!$G$59,_311_Table2,MATCH(MID($B1846,1,1),_311_Table2_ColumnLookup,0),FALSE),
  IF(VALUE(LEFT($A1846,3))=311,VLOOKUP(VALUE(MID($B1846,2,1)),_311_Table2,MATCH(MID($B1846,1,1),_311_Table2_ColumnLookup,0),FALSE)
+N("311"),
  IF(AND(VALUE(LEFT($A1846,3))=312,LEFT($G1846,10)="Unincepted",$B1846="G "),VLOOKUP(" ULO",_312_Table2,MATCH('312'!$N$16,_312_Table2_ColumnLookup,0),FALSE),
  IF(AND(VALUE(LEFT($A1846,3))=312,LEFT($G1846,10)="Unincepted",$B1846="O "),VLOOKUP(" ULO",_312_Table2,MATCH('312'!$V$16,_312_Table2_ColumnLookup,0),FALSE),
  IF(AND(VALUE(LEFT($A1846,3))=312,LEFT($G1846,10)="Unincepted",$B1846="Q "),VLOOKUP(" ULO",_312_Table2,MATCH('312'!$X$16,_312_Table2_ColumnLookup,0),FALSE),
  IF(AND(VALUE(LEFT($A1846,3))=312,LEFT($G1846,10)="Unincepted"),VLOOKUP(" ULO",_312_Table2,MATCH(LEFT($B1846,1),_312_Table2_ColumnLookup,0),FALSE),
  IF(AND(VALUE(LEFT($A1846,3))=312,LEFT($G1846,5)="Total",$B1846="G "),VLOOKUP('312'!$F$80,_312_Table2,MATCH('312'!$N$16,_312_Table2_ColumnLookup,0),FALSE),
  IF(AND(VALUE(LEFT($A1846,3))=312,LEFT($G1846,5)="Total",$B1846="O "),VLOOKUP('312'!$F$80,_312_Table2,MATCH('312'!$V$16,_312_Table2_ColumnLookup,0),FALSE),
  IF(AND(VALUE(LEFT($A1846,3))=312,LEFT($G1846,5)="Total",$B1846="Q "),VLOOKUP('312'!$F$80,_312_Table2,MATCH('312'!$X$16,_312_Table2_ColumnLookup,0),FALSE),
  IF(AND(VALUE(LEFT($A1846,3))=312,LEFT($G1846,5)="Total"),VLOOKUP('312'!$F$80,_312_Table2,MATCH(LEFT($B1846,1),_312_Table2_ColumnLookup,0),FALSE),
  IF(AND(VALUE(LEFT($A1846,3))=312,LEN($I1846)=4,$B1846="G"),VLOOKUP($I1846,_312_Table2,MATCH('312'!$N$16,_312_Table2_ColumnLookup,0),FALSE),
  IF(AND(VALUE(LEFT($A1846,3))=312,LEN($I1846)=4,$B1846="O"),VLOOKUP($I1846,_312_Table2,MATCH('312'!$V$16,_312_Table2_ColumnLookup,0),FALSE),
  IF(AND(VALUE(LEFT($A1846,3))=312,LEN($I1846)=4,$B1846="Q"),VLOOKUP($I1846,_312_Table2,MATCH('312'!$X$16,_312_Table2_ColumnLookup,0),FALSE),
  IF(AND(VALUE(LEFT($A1846,3))=312,LEN($I1846)=4),VLOOKUP($I1846,_312_Table2,MATCH(LEFT($B1846,1),_312_Table2_ColumnLookup,0),FALSE)
+N("312"),
  IF(VALUE(LEFT($A1846,3))=313,VLOOKUP(VALUE(MID($B1846,2,1)),_313_Table2,MATCH(MID($B1846,1,1),_313_Table2_ColumnLookup,0),FALSE)
+N("313"),
  IF(AND(VALUE(LEFT($A1846,3))=314,LEN($B1846)=3),VLOOKUP(VALUE(MID($B1846,2,2)),_314_Table2,MATCH(MID($B1846,1,1),_314_Table2_ColumnLookup,0),FALSE),
  IF(VALUE(LEFT($A1846,3))=314,VLOOKUP(VALUE(MID($B1846,2,1)),_314_Table2,MATCH(MID($B1846,1,1),_314_Table2_ColumnLookup,0),FALSE)
+N("314"),
""))))))))))))))))))))))))</f>
        <v>#N/A</v>
      </c>
      <c r="F1846" s="238" t="e">
        <f>IF(AND(VALUE(LEFT($A1846,3))=309,LEN($B1846)=3),VLOOKUP(VALUE(MID($B1846,2,2)),_309_Table3,MATCH(MID($B1846,1,1),_309_Table3_ColumnLookup,0),FALSE),
  IF($C1846="309 LCR SummaryA",OneYearSCR,IF($C1846="309 LCR SummaryB",UltimateSCR,IF(VALUE(LEFT($A1846,3))=309,VLOOKUP(VALUE(MID($B1846,2,1)),_309_Table3,MATCH(MID($B1846,1,1),_309_Table3_ColumnLookup,0),FALSE)
+N("309"),
  IF(VALUE(LEFT($A1846,3))=310,VLOOKUP(VALUE(MID($B1846,2,1)),_310_Table3,MATCH(MID($B1846,1,1),_310_Table3_ColumnLookup,0),FALSE)
+N("310"),
  IF(AND(VALUE(LEFT($A1846,3))=311,LEN($I1846)=4),VLOOKUP($I1846,_311_Table3,MATCH($B1846,_311_Table3_ColumnLookup,0),FALSE),
  IF(AND(VALUE(LEFT($A1846,3))=311,OR($B1846="I2",$B1846="J2",$B1846="K2",$B1846="L2")),VLOOKUP('311'!$G$58,_311_Table3,MATCH(MID($B1846,1,1),_311_Table3_ColumnLookup,0),FALSE),
  IF(AND(VALUE(LEFT($A1846,3))=311,RIGHT($B1846,5)="Total"),VLOOKUP('311'!$G$59,_311_Table3,MATCH(MID($B1846,1,1),_311_Table3_ColumnLookup,0),FALSE),
  IF(VALUE(LEFT($A1846,3))=311,VLOOKUP(VALUE(MID($B1846,2,1)),_311_Table3,MATCH(MID($B1846,1,1),_311_Table3_ColumnLookup,0),FALSE)
+N("311"),
  IF(AND(VALUE(LEFT($A1846,3))=312,LEFT($G1846,10)="Unincepted",$B1846="G "),VLOOKUP(" ULO",_312_Table3,MATCH('312'!$N$16,_312_Table3_ColumnLookup,0),FALSE),
  IF(AND(VALUE(LEFT($A1846,3))=312,LEFT($G1846,10)="Unincepted",$B1846="O "),VLOOKUP(" ULO",_312_Table3,MATCH('312'!$V$16,_312_Table3_ColumnLookup,0),FALSE),
  IF(AND(VALUE(LEFT($A1846,3))=312,LEFT($G1846,10)="Unincepted",$B1846="Q "),VLOOKUP(" ULO",_312_Table3,MATCH('312'!$X$16,_312_Table3_ColumnLookup,0),FALSE),
  IF(AND(VALUE(LEFT($A1846,3))=312,LEFT($G1846,10)="Unincepted"),VLOOKUP(" ULO",_312_Table3,MATCH(LEFT($B1846,1),_312_Table3_ColumnLookup,0),FALSE),
  IF(AND(VALUE(LEFT($A1846,3))=312,LEFT($G1846,5)="Total",$B1846="G "),VLOOKUP('312'!$F$80,_312_Table3,MATCH('312'!$N$16,_312_Table3_ColumnLookup,0),FALSE),
  IF(AND(VALUE(LEFT($A1846,3))=312,LEFT($G1846,5)="Total",$B1846="O "),VLOOKUP('312'!$F$80,_312_Table3,MATCH('312'!$V$16,_312_Table3_ColumnLookup,0),FALSE),
  IF(AND(VALUE(LEFT($A1846,3))=312,LEFT($G1846,5)="Total",$B1846="Q "),VLOOKUP('312'!$F$80,_312_Table3,MATCH('312'!$X$16,_312_Table3_ColumnLookup,0),FALSE),
  IF(AND(VALUE(LEFT($A1846,3))=312,LEFT($G1846,5)="Total"),VLOOKUP('312'!$F$80,_312_Table3,MATCH(LEFT($B1846,1),_312_Table3_ColumnLookup,0),FALSE),
  IF(AND(VALUE(LEFT($A1846,3))=312,LEN($I1846)=4,$B1846="G"),VLOOKUP($I1846,_312_Table3,MATCH('312'!$N$16,_312_Table3_ColumnLookup,0),FALSE),
  IF(AND(VALUE(LEFT($A1846,3))=312,LEN($I1846)=4,$B1846="O"),VLOOKUP($I1846,_312_Table3,MATCH('312'!$V$16,_312_Table3_ColumnLookup,0),FALSE),
  IF(AND(VALUE(LEFT($A1846,3))=312,LEN($I1846)=4,$B1846="Q"),VLOOKUP($I1846,_312_Table3,MATCH('312'!$X$16,_312_Table3_ColumnLookup,0),FALSE),
  IF(AND(VALUE(LEFT($A1846,3))=312,LEN($I1846)=4),VLOOKUP($I1846,_312_Table3,MATCH(LEFT($B1846,1),_312_Table3_ColumnLookup,0),FALSE)
+N("312"),
  IF(VALUE(LEFT($A1846,3))=313,VLOOKUP(VALUE(MID($B1846,2,1)),_313_Table3,MATCH(MID($B1846,1,1),_313_Table3_ColumnLookup,0),FALSE)
+N("313"),
  IF(AND(VALUE(LEFT($A1846,3))=314,LEN($B1846)=3),VLOOKUP(VALUE(MID($B1846,2,2)),_314_Table3,MATCH(MID($B1846,1,1),_314_Table3_ColumnLookup,0),FALSE),
  IF(VALUE(LEFT($A1846,3))=314,VLOOKUP(VALUE(MID($B1846,2,1)),_314_Table3,MATCH(MID($B1846,1,1),_314_Table3_ColumnLookup,0),FALSE)
+N("314"),
""))))))))))))))))))))))))</f>
        <v>#N/A</v>
      </c>
      <c r="H1846" s="321" t="str">
        <f>IFERROR(
IF(ISERROR($D1846)=FALSE,$D1846,IF(ISERROR($E1846)=FALSE,$E1846,IF(ISERROR($F1846)=FALSE,$F1846
+N("012 checkboxes"),
IF(
IF(OR(LEFT($A1846,9)="Syndicate",LEFT($A1846,12)="NewSyndicate"),VLOOKUP($A1846,'012'!$J:$ZW,MATCH("Link to button",'012'!$J$1:$ZW$1,0),0)
+N("309 checkbox"),
IF($C1846="309 LCR Summary0",VLOOKUP("Notes990",'309'!$P:$ZZ,MATCH("Link to button",'309'!$P$1:$ZZ$1,0),0)
+N("313 checkboxes"),
IF($C1846="313 Financial Information0LcmVsScr",IF($C1846="309 LCR Summary0",VLOOKUP("LcmVsScr",'309'!$N:$ZZ,MATCH("Link to button",'309'!$N$1:$ZZ$1,0),0),
IF($C1846="313 Financial Information0LcrDocAttached",IF($C1846="309 LCR Summary0",VLOOKUP("LcrDocAttached",'309'!$N:$ZZ,MATCH("Link to button",'309'!$N$1:$ZZ$1,0),
0)))))))=1,TRUE,FALSE)
))),"")</f>
        <v/>
      </c>
    </row>
    <row r="1847" spans="1:8">
      <c r="A1847" s="237" t="e">
        <f>VLOOKUP($G1847,CSVLookups!$B:$R,MATCH(A$1,CSVLookups!$B$1:$R$1,0),FALSE)</f>
        <v>#N/A</v>
      </c>
      <c r="B1847" s="237" t="e">
        <f>VLOOKUP($G1847,CSVLookups!$B:$R,MATCH(B$1,CSVLookups!$B$1:$R$1,0),FALSE)</f>
        <v>#N/A</v>
      </c>
      <c r="C1847" s="238" t="e">
        <f t="shared" si="29"/>
        <v>#N/A</v>
      </c>
      <c r="D1847" s="238" t="e">
        <f>IF(AND(VALUE(LEFT($A1847,3))=309,LEN($B1847)=3),VLOOKUP(VALUE(MID($B1847,2,2)),_309_Table1,MATCH(MID($B1847,1,1),_309_Table1_ColumnLookup,0),FALSE),
  IF($C1847="309 LCR SummaryA",OneYearSCR,IF($C1847="309 LCR SummaryB",UltimateSCR,IF(VALUE(LEFT($A1847,3))=309,VLOOKUP(VALUE(MID($B1847,2,1)),_309_Table1,MATCH(MID($B1847,1,1),_309_Table1_ColumnLookup,0),FALSE)
+N("309"),
  IF(VALUE(LEFT($A1847,3))=310,VLOOKUP(VALUE(MID($B1847,2,1)),_310_Table1,MATCH(MID($B1847,1,1),_310_Table1_ColumnLookup,0),FALSE)
+N("310"),
  IF(AND(VALUE(LEFT($A1847,3))=311,LEN($I1847)=4),VLOOKUP($I1847,_311_Table1,MATCH($B1847,_311_Table1_ColumnLookup,0),FALSE),
  IF(AND(VALUE(LEFT($A1847,3))=311,OR($B1847="I2",$B1847="J2",$B1847="K2",$B1847="L2")),VLOOKUP('311'!$G$58,_311_Table1,MATCH(MID($B1847,1,1),_311_Table1_ColumnLookup,0),FALSE),
  IF(AND(VALUE(LEFT($A1847,3))=311,RIGHT($B1847,5)="Total"),VLOOKUP('311'!$G$59,_311_Table1,MATCH(MID($B1847,1,1),_311_Table1_ColumnLookup,0),FALSE),
  IF(VALUE(LEFT($A1847,3))=311,VLOOKUP(VALUE(MID($B1847,2,1)),_311_Table1,MATCH(MID($B1847,1,1),_311_Table1_ColumnLookup,0),FALSE)
+N("311"),
  IF(AND(VALUE(LEFT($A1847,3))=312,LEFT($G1847,10)="Unincepted",$B1847="G "),VLOOKUP(" ULO",_312_Table1,MATCH('312'!$N$16,_312_Table1_ColumnLookup,0),FALSE),
  IF(AND(VALUE(LEFT($A1847,3))=312,LEFT($G1847,10)="Unincepted",$B1847="O "),VLOOKUP(" ULO",_312_Table1,MATCH('312'!$V$16,_312_Table1_ColumnLookup,0),FALSE),
  IF(AND(VALUE(LEFT($A1847,3))=312,LEFT($G1847,10)="Unincepted",$B1847="Q "),VLOOKUP(" ULO",_312_Table1,MATCH('312'!$X$16,_312_Table1_ColumnLookup,0),FALSE),
  IF(AND(VALUE(LEFT($A1847,3))=312,LEFT($G1847,10)="Unincepted"),VLOOKUP(" ULO",_312_Table1,MATCH(LEFT($B1847,1),_312_Table1_ColumnLookup,0),FALSE),
  IF(AND(VALUE(LEFT($A1847,3))=312,LEFT($G1847,5)="Total",$B1847="G "),VLOOKUP('312'!$F$80,_312_Table1,MATCH('312'!$N$16,_312_Table1_ColumnLookup,0),FALSE),
  IF(AND(VALUE(LEFT($A1847,3))=312,LEFT($G1847,5)="Total",$B1847="O "),VLOOKUP('312'!$F$80,_312_Table1,MATCH('312'!$V$16,_312_Table1_ColumnLookup,0),FALSE),
  IF(AND(VALUE(LEFT($A1847,3))=312,LEFT($G1847,5)="Total",$B1847="Q "),VLOOKUP('312'!$F$80,_312_Table1,MATCH('312'!$X$16,_312_Table1_ColumnLookup,0),FALSE),
  IF(AND(VALUE(LEFT($A1847,3))=312,LEFT($G1847,5)="Total"),VLOOKUP('312'!$F$80,_312_Table1,MATCH(LEFT($B1847,1),_312_Table1_ColumnLookup,0),FALSE),
  IF(AND(VALUE(LEFT($A1847,3))=312,LEN($I1847)=4,$B1847="G"),VLOOKUP($I1847,_312_Table1,MATCH('312'!$N$16,_312_Table1_ColumnLookup,0),FALSE),
  IF(AND(VALUE(LEFT($A1847,3))=312,LEN($I1847)=4,$B1847="O"),VLOOKUP($I1847,_312_Table1,MATCH('312'!$V$16,_312_Table1_ColumnLookup,0),FALSE),
  IF(AND(VALUE(LEFT($A1847,3))=312,LEN($I1847)=4,$B1847="Q"),VLOOKUP($I1847,_312_Table1,MATCH('312'!$X$16,_312_Table1_ColumnLookup,0),FALSE),
  IF(AND(VALUE(LEFT($A1847,3))=312,LEN($I1847)=4),VLOOKUP($I1847,_312_Table1,MATCH(LEFT($B1847,1),_312_Table1_ColumnLookup,0),FALSE)
+N("312"),
  IF(VALUE(LEFT($A1847,3))=313,VLOOKUP(VALUE(MID($B1847,2,1)),_313_Table1,MATCH(MID($B1847,1,1),_313_Table1_ColumnLookup,0),FALSE)
+N("313"),
  IF(AND(VALUE(LEFT($A1847,3))=314,LEN($B1847)=3),VLOOKUP(VALUE(MID($B1847,2,2)),_314_Table1,MATCH(MID($B1847,1,1),_314_Table1_ColumnLookup,0),FALSE),
  IF(VALUE(LEFT($A1847,3))=314,VLOOKUP(VALUE(MID($B1847,2,1)),_314_Table1,MATCH(MID($B1847,1,1),_314_Table1_ColumnLookup,0),FALSE)
+N("314"),
""))))))))))))))))))))))))</f>
        <v>#N/A</v>
      </c>
      <c r="E1847" s="238" t="e">
        <f>IF(AND(VALUE(LEFT($A1847,3))=309,LEN($B1847)=3),VLOOKUP(VALUE(MID($B1847,2,2)),_309_Table2,MATCH(MID($B1847,1,1),_309_Table2_ColumnLookup,0),FALSE),
  IF($C1847="309 LCR SummaryA",OneYearSCR,IF($C1847="309 LCR SummaryB",UltimateSCR,IF(VALUE(LEFT($A1847,3))=309,VLOOKUP(VALUE(MID($B1847,2,1)),_309_Table2,MATCH(MID($B1847,1,1),_309_Table2_ColumnLookup,0),FALSE)
+N("309"),
  IF(VALUE(LEFT($A1847,3))=310,VLOOKUP(VALUE(MID($B1847,2,1)),_310_Table2,MATCH(MID($B1847,1,1),_310_Table2_ColumnLookup,0),FALSE)
+N("310"),
  IF(AND(VALUE(LEFT($A1847,3))=311,LEN($I1847)=4),VLOOKUP($I1847,_311_Table2,MATCH($B1847,_311_Table2_ColumnLookup,0),FALSE),
  IF(AND(VALUE(LEFT($A1847,3))=311,OR($B1847="I2",$B1847="J2",$B1847="K2",$B1847="L2")),VLOOKUP('311'!$G$58,_311_Table2,MATCH(MID($B1847,1,1),_311_Table2_ColumnLookup,0),FALSE),
  IF(AND(VALUE(LEFT($A1847,3))=311,RIGHT($B1847,5)="Total"),VLOOKUP('311'!$G$59,_311_Table2,MATCH(MID($B1847,1,1),_311_Table2_ColumnLookup,0),FALSE),
  IF(VALUE(LEFT($A1847,3))=311,VLOOKUP(VALUE(MID($B1847,2,1)),_311_Table2,MATCH(MID($B1847,1,1),_311_Table2_ColumnLookup,0),FALSE)
+N("311"),
  IF(AND(VALUE(LEFT($A1847,3))=312,LEFT($G1847,10)="Unincepted",$B1847="G "),VLOOKUP(" ULO",_312_Table2,MATCH('312'!$N$16,_312_Table2_ColumnLookup,0),FALSE),
  IF(AND(VALUE(LEFT($A1847,3))=312,LEFT($G1847,10)="Unincepted",$B1847="O "),VLOOKUP(" ULO",_312_Table2,MATCH('312'!$V$16,_312_Table2_ColumnLookup,0),FALSE),
  IF(AND(VALUE(LEFT($A1847,3))=312,LEFT($G1847,10)="Unincepted",$B1847="Q "),VLOOKUP(" ULO",_312_Table2,MATCH('312'!$X$16,_312_Table2_ColumnLookup,0),FALSE),
  IF(AND(VALUE(LEFT($A1847,3))=312,LEFT($G1847,10)="Unincepted"),VLOOKUP(" ULO",_312_Table2,MATCH(LEFT($B1847,1),_312_Table2_ColumnLookup,0),FALSE),
  IF(AND(VALUE(LEFT($A1847,3))=312,LEFT($G1847,5)="Total",$B1847="G "),VLOOKUP('312'!$F$80,_312_Table2,MATCH('312'!$N$16,_312_Table2_ColumnLookup,0),FALSE),
  IF(AND(VALUE(LEFT($A1847,3))=312,LEFT($G1847,5)="Total",$B1847="O "),VLOOKUP('312'!$F$80,_312_Table2,MATCH('312'!$V$16,_312_Table2_ColumnLookup,0),FALSE),
  IF(AND(VALUE(LEFT($A1847,3))=312,LEFT($G1847,5)="Total",$B1847="Q "),VLOOKUP('312'!$F$80,_312_Table2,MATCH('312'!$X$16,_312_Table2_ColumnLookup,0),FALSE),
  IF(AND(VALUE(LEFT($A1847,3))=312,LEFT($G1847,5)="Total"),VLOOKUP('312'!$F$80,_312_Table2,MATCH(LEFT($B1847,1),_312_Table2_ColumnLookup,0),FALSE),
  IF(AND(VALUE(LEFT($A1847,3))=312,LEN($I1847)=4,$B1847="G"),VLOOKUP($I1847,_312_Table2,MATCH('312'!$N$16,_312_Table2_ColumnLookup,0),FALSE),
  IF(AND(VALUE(LEFT($A1847,3))=312,LEN($I1847)=4,$B1847="O"),VLOOKUP($I1847,_312_Table2,MATCH('312'!$V$16,_312_Table2_ColumnLookup,0),FALSE),
  IF(AND(VALUE(LEFT($A1847,3))=312,LEN($I1847)=4,$B1847="Q"),VLOOKUP($I1847,_312_Table2,MATCH('312'!$X$16,_312_Table2_ColumnLookup,0),FALSE),
  IF(AND(VALUE(LEFT($A1847,3))=312,LEN($I1847)=4),VLOOKUP($I1847,_312_Table2,MATCH(LEFT($B1847,1),_312_Table2_ColumnLookup,0),FALSE)
+N("312"),
  IF(VALUE(LEFT($A1847,3))=313,VLOOKUP(VALUE(MID($B1847,2,1)),_313_Table2,MATCH(MID($B1847,1,1),_313_Table2_ColumnLookup,0),FALSE)
+N("313"),
  IF(AND(VALUE(LEFT($A1847,3))=314,LEN($B1847)=3),VLOOKUP(VALUE(MID($B1847,2,2)),_314_Table2,MATCH(MID($B1847,1,1),_314_Table2_ColumnLookup,0),FALSE),
  IF(VALUE(LEFT($A1847,3))=314,VLOOKUP(VALUE(MID($B1847,2,1)),_314_Table2,MATCH(MID($B1847,1,1),_314_Table2_ColumnLookup,0),FALSE)
+N("314"),
""))))))))))))))))))))))))</f>
        <v>#N/A</v>
      </c>
      <c r="F1847" s="238" t="e">
        <f>IF(AND(VALUE(LEFT($A1847,3))=309,LEN($B1847)=3),VLOOKUP(VALUE(MID($B1847,2,2)),_309_Table3,MATCH(MID($B1847,1,1),_309_Table3_ColumnLookup,0),FALSE),
  IF($C1847="309 LCR SummaryA",OneYearSCR,IF($C1847="309 LCR SummaryB",UltimateSCR,IF(VALUE(LEFT($A1847,3))=309,VLOOKUP(VALUE(MID($B1847,2,1)),_309_Table3,MATCH(MID($B1847,1,1),_309_Table3_ColumnLookup,0),FALSE)
+N("309"),
  IF(VALUE(LEFT($A1847,3))=310,VLOOKUP(VALUE(MID($B1847,2,1)),_310_Table3,MATCH(MID($B1847,1,1),_310_Table3_ColumnLookup,0),FALSE)
+N("310"),
  IF(AND(VALUE(LEFT($A1847,3))=311,LEN($I1847)=4),VLOOKUP($I1847,_311_Table3,MATCH($B1847,_311_Table3_ColumnLookup,0),FALSE),
  IF(AND(VALUE(LEFT($A1847,3))=311,OR($B1847="I2",$B1847="J2",$B1847="K2",$B1847="L2")),VLOOKUP('311'!$G$58,_311_Table3,MATCH(MID($B1847,1,1),_311_Table3_ColumnLookup,0),FALSE),
  IF(AND(VALUE(LEFT($A1847,3))=311,RIGHT($B1847,5)="Total"),VLOOKUP('311'!$G$59,_311_Table3,MATCH(MID($B1847,1,1),_311_Table3_ColumnLookup,0),FALSE),
  IF(VALUE(LEFT($A1847,3))=311,VLOOKUP(VALUE(MID($B1847,2,1)),_311_Table3,MATCH(MID($B1847,1,1),_311_Table3_ColumnLookup,0),FALSE)
+N("311"),
  IF(AND(VALUE(LEFT($A1847,3))=312,LEFT($G1847,10)="Unincepted",$B1847="G "),VLOOKUP(" ULO",_312_Table3,MATCH('312'!$N$16,_312_Table3_ColumnLookup,0),FALSE),
  IF(AND(VALUE(LEFT($A1847,3))=312,LEFT($G1847,10)="Unincepted",$B1847="O "),VLOOKUP(" ULO",_312_Table3,MATCH('312'!$V$16,_312_Table3_ColumnLookup,0),FALSE),
  IF(AND(VALUE(LEFT($A1847,3))=312,LEFT($G1847,10)="Unincepted",$B1847="Q "),VLOOKUP(" ULO",_312_Table3,MATCH('312'!$X$16,_312_Table3_ColumnLookup,0),FALSE),
  IF(AND(VALUE(LEFT($A1847,3))=312,LEFT($G1847,10)="Unincepted"),VLOOKUP(" ULO",_312_Table3,MATCH(LEFT($B1847,1),_312_Table3_ColumnLookup,0),FALSE),
  IF(AND(VALUE(LEFT($A1847,3))=312,LEFT($G1847,5)="Total",$B1847="G "),VLOOKUP('312'!$F$80,_312_Table3,MATCH('312'!$N$16,_312_Table3_ColumnLookup,0),FALSE),
  IF(AND(VALUE(LEFT($A1847,3))=312,LEFT($G1847,5)="Total",$B1847="O "),VLOOKUP('312'!$F$80,_312_Table3,MATCH('312'!$V$16,_312_Table3_ColumnLookup,0),FALSE),
  IF(AND(VALUE(LEFT($A1847,3))=312,LEFT($G1847,5)="Total",$B1847="Q "),VLOOKUP('312'!$F$80,_312_Table3,MATCH('312'!$X$16,_312_Table3_ColumnLookup,0),FALSE),
  IF(AND(VALUE(LEFT($A1847,3))=312,LEFT($G1847,5)="Total"),VLOOKUP('312'!$F$80,_312_Table3,MATCH(LEFT($B1847,1),_312_Table3_ColumnLookup,0),FALSE),
  IF(AND(VALUE(LEFT($A1847,3))=312,LEN($I1847)=4,$B1847="G"),VLOOKUP($I1847,_312_Table3,MATCH('312'!$N$16,_312_Table3_ColumnLookup,0),FALSE),
  IF(AND(VALUE(LEFT($A1847,3))=312,LEN($I1847)=4,$B1847="O"),VLOOKUP($I1847,_312_Table3,MATCH('312'!$V$16,_312_Table3_ColumnLookup,0),FALSE),
  IF(AND(VALUE(LEFT($A1847,3))=312,LEN($I1847)=4,$B1847="Q"),VLOOKUP($I1847,_312_Table3,MATCH('312'!$X$16,_312_Table3_ColumnLookup,0),FALSE),
  IF(AND(VALUE(LEFT($A1847,3))=312,LEN($I1847)=4),VLOOKUP($I1847,_312_Table3,MATCH(LEFT($B1847,1),_312_Table3_ColumnLookup,0),FALSE)
+N("312"),
  IF(VALUE(LEFT($A1847,3))=313,VLOOKUP(VALUE(MID($B1847,2,1)),_313_Table3,MATCH(MID($B1847,1,1),_313_Table3_ColumnLookup,0),FALSE)
+N("313"),
  IF(AND(VALUE(LEFT($A1847,3))=314,LEN($B1847)=3),VLOOKUP(VALUE(MID($B1847,2,2)),_314_Table3,MATCH(MID($B1847,1,1),_314_Table3_ColumnLookup,0),FALSE),
  IF(VALUE(LEFT($A1847,3))=314,VLOOKUP(VALUE(MID($B1847,2,1)),_314_Table3,MATCH(MID($B1847,1,1),_314_Table3_ColumnLookup,0),FALSE)
+N("314"),
""))))))))))))))))))))))))</f>
        <v>#N/A</v>
      </c>
      <c r="H1847" s="321" t="str">
        <f>IFERROR(
IF(ISERROR($D1847)=FALSE,$D1847,IF(ISERROR($E1847)=FALSE,$E1847,IF(ISERROR($F1847)=FALSE,$F1847
+N("012 checkboxes"),
IF(
IF(OR(LEFT($A1847,9)="Syndicate",LEFT($A1847,12)="NewSyndicate"),VLOOKUP($A1847,'012'!$J:$ZW,MATCH("Link to button",'012'!$J$1:$ZW$1,0),0)
+N("309 checkbox"),
IF($C1847="309 LCR Summary0",VLOOKUP("Notes990",'309'!$P:$ZZ,MATCH("Link to button",'309'!$P$1:$ZZ$1,0),0)
+N("313 checkboxes"),
IF($C1847="313 Financial Information0LcmVsScr",IF($C1847="309 LCR Summary0",VLOOKUP("LcmVsScr",'309'!$N:$ZZ,MATCH("Link to button",'309'!$N$1:$ZZ$1,0),0),
IF($C1847="313 Financial Information0LcrDocAttached",IF($C1847="309 LCR Summary0",VLOOKUP("LcrDocAttached",'309'!$N:$ZZ,MATCH("Link to button",'309'!$N$1:$ZZ$1,0),
0)))))))=1,TRUE,FALSE)
))),"")</f>
        <v/>
      </c>
    </row>
    <row r="1848" spans="1:8">
      <c r="A1848" s="237" t="e">
        <f>VLOOKUP($G1848,CSVLookups!$B:$R,MATCH(A$1,CSVLookups!$B$1:$R$1,0),FALSE)</f>
        <v>#N/A</v>
      </c>
      <c r="B1848" s="237" t="e">
        <f>VLOOKUP($G1848,CSVLookups!$B:$R,MATCH(B$1,CSVLookups!$B$1:$R$1,0),FALSE)</f>
        <v>#N/A</v>
      </c>
      <c r="C1848" s="238" t="e">
        <f t="shared" si="29"/>
        <v>#N/A</v>
      </c>
      <c r="D1848" s="238" t="e">
        <f>IF(AND(VALUE(LEFT($A1848,3))=309,LEN($B1848)=3),VLOOKUP(VALUE(MID($B1848,2,2)),_309_Table1,MATCH(MID($B1848,1,1),_309_Table1_ColumnLookup,0),FALSE),
  IF($C1848="309 LCR SummaryA",OneYearSCR,IF($C1848="309 LCR SummaryB",UltimateSCR,IF(VALUE(LEFT($A1848,3))=309,VLOOKUP(VALUE(MID($B1848,2,1)),_309_Table1,MATCH(MID($B1848,1,1),_309_Table1_ColumnLookup,0),FALSE)
+N("309"),
  IF(VALUE(LEFT($A1848,3))=310,VLOOKUP(VALUE(MID($B1848,2,1)),_310_Table1,MATCH(MID($B1848,1,1),_310_Table1_ColumnLookup,0),FALSE)
+N("310"),
  IF(AND(VALUE(LEFT($A1848,3))=311,LEN($I1848)=4),VLOOKUP($I1848,_311_Table1,MATCH($B1848,_311_Table1_ColumnLookup,0),FALSE),
  IF(AND(VALUE(LEFT($A1848,3))=311,OR($B1848="I2",$B1848="J2",$B1848="K2",$B1848="L2")),VLOOKUP('311'!$G$58,_311_Table1,MATCH(MID($B1848,1,1),_311_Table1_ColumnLookup,0),FALSE),
  IF(AND(VALUE(LEFT($A1848,3))=311,RIGHT($B1848,5)="Total"),VLOOKUP('311'!$G$59,_311_Table1,MATCH(MID($B1848,1,1),_311_Table1_ColumnLookup,0),FALSE),
  IF(VALUE(LEFT($A1848,3))=311,VLOOKUP(VALUE(MID($B1848,2,1)),_311_Table1,MATCH(MID($B1848,1,1),_311_Table1_ColumnLookup,0),FALSE)
+N("311"),
  IF(AND(VALUE(LEFT($A1848,3))=312,LEFT($G1848,10)="Unincepted",$B1848="G "),VLOOKUP(" ULO",_312_Table1,MATCH('312'!$N$16,_312_Table1_ColumnLookup,0),FALSE),
  IF(AND(VALUE(LEFT($A1848,3))=312,LEFT($G1848,10)="Unincepted",$B1848="O "),VLOOKUP(" ULO",_312_Table1,MATCH('312'!$V$16,_312_Table1_ColumnLookup,0),FALSE),
  IF(AND(VALUE(LEFT($A1848,3))=312,LEFT($G1848,10)="Unincepted",$B1848="Q "),VLOOKUP(" ULO",_312_Table1,MATCH('312'!$X$16,_312_Table1_ColumnLookup,0),FALSE),
  IF(AND(VALUE(LEFT($A1848,3))=312,LEFT($G1848,10)="Unincepted"),VLOOKUP(" ULO",_312_Table1,MATCH(LEFT($B1848,1),_312_Table1_ColumnLookup,0),FALSE),
  IF(AND(VALUE(LEFT($A1848,3))=312,LEFT($G1848,5)="Total",$B1848="G "),VLOOKUP('312'!$F$80,_312_Table1,MATCH('312'!$N$16,_312_Table1_ColumnLookup,0),FALSE),
  IF(AND(VALUE(LEFT($A1848,3))=312,LEFT($G1848,5)="Total",$B1848="O "),VLOOKUP('312'!$F$80,_312_Table1,MATCH('312'!$V$16,_312_Table1_ColumnLookup,0),FALSE),
  IF(AND(VALUE(LEFT($A1848,3))=312,LEFT($G1848,5)="Total",$B1848="Q "),VLOOKUP('312'!$F$80,_312_Table1,MATCH('312'!$X$16,_312_Table1_ColumnLookup,0),FALSE),
  IF(AND(VALUE(LEFT($A1848,3))=312,LEFT($G1848,5)="Total"),VLOOKUP('312'!$F$80,_312_Table1,MATCH(LEFT($B1848,1),_312_Table1_ColumnLookup,0),FALSE),
  IF(AND(VALUE(LEFT($A1848,3))=312,LEN($I1848)=4,$B1848="G"),VLOOKUP($I1848,_312_Table1,MATCH('312'!$N$16,_312_Table1_ColumnLookup,0),FALSE),
  IF(AND(VALUE(LEFT($A1848,3))=312,LEN($I1848)=4,$B1848="O"),VLOOKUP($I1848,_312_Table1,MATCH('312'!$V$16,_312_Table1_ColumnLookup,0),FALSE),
  IF(AND(VALUE(LEFT($A1848,3))=312,LEN($I1848)=4,$B1848="Q"),VLOOKUP($I1848,_312_Table1,MATCH('312'!$X$16,_312_Table1_ColumnLookup,0),FALSE),
  IF(AND(VALUE(LEFT($A1848,3))=312,LEN($I1848)=4),VLOOKUP($I1848,_312_Table1,MATCH(LEFT($B1848,1),_312_Table1_ColumnLookup,0),FALSE)
+N("312"),
  IF(VALUE(LEFT($A1848,3))=313,VLOOKUP(VALUE(MID($B1848,2,1)),_313_Table1,MATCH(MID($B1848,1,1),_313_Table1_ColumnLookup,0),FALSE)
+N("313"),
  IF(AND(VALUE(LEFT($A1848,3))=314,LEN($B1848)=3),VLOOKUP(VALUE(MID($B1848,2,2)),_314_Table1,MATCH(MID($B1848,1,1),_314_Table1_ColumnLookup,0),FALSE),
  IF(VALUE(LEFT($A1848,3))=314,VLOOKUP(VALUE(MID($B1848,2,1)),_314_Table1,MATCH(MID($B1848,1,1),_314_Table1_ColumnLookup,0),FALSE)
+N("314"),
""))))))))))))))))))))))))</f>
        <v>#N/A</v>
      </c>
      <c r="E1848" s="238" t="e">
        <f>IF(AND(VALUE(LEFT($A1848,3))=309,LEN($B1848)=3),VLOOKUP(VALUE(MID($B1848,2,2)),_309_Table2,MATCH(MID($B1848,1,1),_309_Table2_ColumnLookup,0),FALSE),
  IF($C1848="309 LCR SummaryA",OneYearSCR,IF($C1848="309 LCR SummaryB",UltimateSCR,IF(VALUE(LEFT($A1848,3))=309,VLOOKUP(VALUE(MID($B1848,2,1)),_309_Table2,MATCH(MID($B1848,1,1),_309_Table2_ColumnLookup,0),FALSE)
+N("309"),
  IF(VALUE(LEFT($A1848,3))=310,VLOOKUP(VALUE(MID($B1848,2,1)),_310_Table2,MATCH(MID($B1848,1,1),_310_Table2_ColumnLookup,0),FALSE)
+N("310"),
  IF(AND(VALUE(LEFT($A1848,3))=311,LEN($I1848)=4),VLOOKUP($I1848,_311_Table2,MATCH($B1848,_311_Table2_ColumnLookup,0),FALSE),
  IF(AND(VALUE(LEFT($A1848,3))=311,OR($B1848="I2",$B1848="J2",$B1848="K2",$B1848="L2")),VLOOKUP('311'!$G$58,_311_Table2,MATCH(MID($B1848,1,1),_311_Table2_ColumnLookup,0),FALSE),
  IF(AND(VALUE(LEFT($A1848,3))=311,RIGHT($B1848,5)="Total"),VLOOKUP('311'!$G$59,_311_Table2,MATCH(MID($B1848,1,1),_311_Table2_ColumnLookup,0),FALSE),
  IF(VALUE(LEFT($A1848,3))=311,VLOOKUP(VALUE(MID($B1848,2,1)),_311_Table2,MATCH(MID($B1848,1,1),_311_Table2_ColumnLookup,0),FALSE)
+N("311"),
  IF(AND(VALUE(LEFT($A1848,3))=312,LEFT($G1848,10)="Unincepted",$B1848="G "),VLOOKUP(" ULO",_312_Table2,MATCH('312'!$N$16,_312_Table2_ColumnLookup,0),FALSE),
  IF(AND(VALUE(LEFT($A1848,3))=312,LEFT($G1848,10)="Unincepted",$B1848="O "),VLOOKUP(" ULO",_312_Table2,MATCH('312'!$V$16,_312_Table2_ColumnLookup,0),FALSE),
  IF(AND(VALUE(LEFT($A1848,3))=312,LEFT($G1848,10)="Unincepted",$B1848="Q "),VLOOKUP(" ULO",_312_Table2,MATCH('312'!$X$16,_312_Table2_ColumnLookup,0),FALSE),
  IF(AND(VALUE(LEFT($A1848,3))=312,LEFT($G1848,10)="Unincepted"),VLOOKUP(" ULO",_312_Table2,MATCH(LEFT($B1848,1),_312_Table2_ColumnLookup,0),FALSE),
  IF(AND(VALUE(LEFT($A1848,3))=312,LEFT($G1848,5)="Total",$B1848="G "),VLOOKUP('312'!$F$80,_312_Table2,MATCH('312'!$N$16,_312_Table2_ColumnLookup,0),FALSE),
  IF(AND(VALUE(LEFT($A1848,3))=312,LEFT($G1848,5)="Total",$B1848="O "),VLOOKUP('312'!$F$80,_312_Table2,MATCH('312'!$V$16,_312_Table2_ColumnLookup,0),FALSE),
  IF(AND(VALUE(LEFT($A1848,3))=312,LEFT($G1848,5)="Total",$B1848="Q "),VLOOKUP('312'!$F$80,_312_Table2,MATCH('312'!$X$16,_312_Table2_ColumnLookup,0),FALSE),
  IF(AND(VALUE(LEFT($A1848,3))=312,LEFT($G1848,5)="Total"),VLOOKUP('312'!$F$80,_312_Table2,MATCH(LEFT($B1848,1),_312_Table2_ColumnLookup,0),FALSE),
  IF(AND(VALUE(LEFT($A1848,3))=312,LEN($I1848)=4,$B1848="G"),VLOOKUP($I1848,_312_Table2,MATCH('312'!$N$16,_312_Table2_ColumnLookup,0),FALSE),
  IF(AND(VALUE(LEFT($A1848,3))=312,LEN($I1848)=4,$B1848="O"),VLOOKUP($I1848,_312_Table2,MATCH('312'!$V$16,_312_Table2_ColumnLookup,0),FALSE),
  IF(AND(VALUE(LEFT($A1848,3))=312,LEN($I1848)=4,$B1848="Q"),VLOOKUP($I1848,_312_Table2,MATCH('312'!$X$16,_312_Table2_ColumnLookup,0),FALSE),
  IF(AND(VALUE(LEFT($A1848,3))=312,LEN($I1848)=4),VLOOKUP($I1848,_312_Table2,MATCH(LEFT($B1848,1),_312_Table2_ColumnLookup,0),FALSE)
+N("312"),
  IF(VALUE(LEFT($A1848,3))=313,VLOOKUP(VALUE(MID($B1848,2,1)),_313_Table2,MATCH(MID($B1848,1,1),_313_Table2_ColumnLookup,0),FALSE)
+N("313"),
  IF(AND(VALUE(LEFT($A1848,3))=314,LEN($B1848)=3),VLOOKUP(VALUE(MID($B1848,2,2)),_314_Table2,MATCH(MID($B1848,1,1),_314_Table2_ColumnLookup,0),FALSE),
  IF(VALUE(LEFT($A1848,3))=314,VLOOKUP(VALUE(MID($B1848,2,1)),_314_Table2,MATCH(MID($B1848,1,1),_314_Table2_ColumnLookup,0),FALSE)
+N("314"),
""))))))))))))))))))))))))</f>
        <v>#N/A</v>
      </c>
      <c r="F1848" s="238" t="e">
        <f>IF(AND(VALUE(LEFT($A1848,3))=309,LEN($B1848)=3),VLOOKUP(VALUE(MID($B1848,2,2)),_309_Table3,MATCH(MID($B1848,1,1),_309_Table3_ColumnLookup,0),FALSE),
  IF($C1848="309 LCR SummaryA",OneYearSCR,IF($C1848="309 LCR SummaryB",UltimateSCR,IF(VALUE(LEFT($A1848,3))=309,VLOOKUP(VALUE(MID($B1848,2,1)),_309_Table3,MATCH(MID($B1848,1,1),_309_Table3_ColumnLookup,0),FALSE)
+N("309"),
  IF(VALUE(LEFT($A1848,3))=310,VLOOKUP(VALUE(MID($B1848,2,1)),_310_Table3,MATCH(MID($B1848,1,1),_310_Table3_ColumnLookup,0),FALSE)
+N("310"),
  IF(AND(VALUE(LEFT($A1848,3))=311,LEN($I1848)=4),VLOOKUP($I1848,_311_Table3,MATCH($B1848,_311_Table3_ColumnLookup,0),FALSE),
  IF(AND(VALUE(LEFT($A1848,3))=311,OR($B1848="I2",$B1848="J2",$B1848="K2",$B1848="L2")),VLOOKUP('311'!$G$58,_311_Table3,MATCH(MID($B1848,1,1),_311_Table3_ColumnLookup,0),FALSE),
  IF(AND(VALUE(LEFT($A1848,3))=311,RIGHT($B1848,5)="Total"),VLOOKUP('311'!$G$59,_311_Table3,MATCH(MID($B1848,1,1),_311_Table3_ColumnLookup,0),FALSE),
  IF(VALUE(LEFT($A1848,3))=311,VLOOKUP(VALUE(MID($B1848,2,1)),_311_Table3,MATCH(MID($B1848,1,1),_311_Table3_ColumnLookup,0),FALSE)
+N("311"),
  IF(AND(VALUE(LEFT($A1848,3))=312,LEFT($G1848,10)="Unincepted",$B1848="G "),VLOOKUP(" ULO",_312_Table3,MATCH('312'!$N$16,_312_Table3_ColumnLookup,0),FALSE),
  IF(AND(VALUE(LEFT($A1848,3))=312,LEFT($G1848,10)="Unincepted",$B1848="O "),VLOOKUP(" ULO",_312_Table3,MATCH('312'!$V$16,_312_Table3_ColumnLookup,0),FALSE),
  IF(AND(VALUE(LEFT($A1848,3))=312,LEFT($G1848,10)="Unincepted",$B1848="Q "),VLOOKUP(" ULO",_312_Table3,MATCH('312'!$X$16,_312_Table3_ColumnLookup,0),FALSE),
  IF(AND(VALUE(LEFT($A1848,3))=312,LEFT($G1848,10)="Unincepted"),VLOOKUP(" ULO",_312_Table3,MATCH(LEFT($B1848,1),_312_Table3_ColumnLookup,0),FALSE),
  IF(AND(VALUE(LEFT($A1848,3))=312,LEFT($G1848,5)="Total",$B1848="G "),VLOOKUP('312'!$F$80,_312_Table3,MATCH('312'!$N$16,_312_Table3_ColumnLookup,0),FALSE),
  IF(AND(VALUE(LEFT($A1848,3))=312,LEFT($G1848,5)="Total",$B1848="O "),VLOOKUP('312'!$F$80,_312_Table3,MATCH('312'!$V$16,_312_Table3_ColumnLookup,0),FALSE),
  IF(AND(VALUE(LEFT($A1848,3))=312,LEFT($G1848,5)="Total",$B1848="Q "),VLOOKUP('312'!$F$80,_312_Table3,MATCH('312'!$X$16,_312_Table3_ColumnLookup,0),FALSE),
  IF(AND(VALUE(LEFT($A1848,3))=312,LEFT($G1848,5)="Total"),VLOOKUP('312'!$F$80,_312_Table3,MATCH(LEFT($B1848,1),_312_Table3_ColumnLookup,0),FALSE),
  IF(AND(VALUE(LEFT($A1848,3))=312,LEN($I1848)=4,$B1848="G"),VLOOKUP($I1848,_312_Table3,MATCH('312'!$N$16,_312_Table3_ColumnLookup,0),FALSE),
  IF(AND(VALUE(LEFT($A1848,3))=312,LEN($I1848)=4,$B1848="O"),VLOOKUP($I1848,_312_Table3,MATCH('312'!$V$16,_312_Table3_ColumnLookup,0),FALSE),
  IF(AND(VALUE(LEFT($A1848,3))=312,LEN($I1848)=4,$B1848="Q"),VLOOKUP($I1848,_312_Table3,MATCH('312'!$X$16,_312_Table3_ColumnLookup,0),FALSE),
  IF(AND(VALUE(LEFT($A1848,3))=312,LEN($I1848)=4),VLOOKUP($I1848,_312_Table3,MATCH(LEFT($B1848,1),_312_Table3_ColumnLookup,0),FALSE)
+N("312"),
  IF(VALUE(LEFT($A1848,3))=313,VLOOKUP(VALUE(MID($B1848,2,1)),_313_Table3,MATCH(MID($B1848,1,1),_313_Table3_ColumnLookup,0),FALSE)
+N("313"),
  IF(AND(VALUE(LEFT($A1848,3))=314,LEN($B1848)=3),VLOOKUP(VALUE(MID($B1848,2,2)),_314_Table3,MATCH(MID($B1848,1,1),_314_Table3_ColumnLookup,0),FALSE),
  IF(VALUE(LEFT($A1848,3))=314,VLOOKUP(VALUE(MID($B1848,2,1)),_314_Table3,MATCH(MID($B1848,1,1),_314_Table3_ColumnLookup,0),FALSE)
+N("314"),
""))))))))))))))))))))))))</f>
        <v>#N/A</v>
      </c>
      <c r="H1848" s="321" t="str">
        <f>IFERROR(
IF(ISERROR($D1848)=FALSE,$D1848,IF(ISERROR($E1848)=FALSE,$E1848,IF(ISERROR($F1848)=FALSE,$F1848
+N("012 checkboxes"),
IF(
IF(OR(LEFT($A1848,9)="Syndicate",LEFT($A1848,12)="NewSyndicate"),VLOOKUP($A1848,'012'!$J:$ZW,MATCH("Link to button",'012'!$J$1:$ZW$1,0),0)
+N("309 checkbox"),
IF($C1848="309 LCR Summary0",VLOOKUP("Notes990",'309'!$P:$ZZ,MATCH("Link to button",'309'!$P$1:$ZZ$1,0),0)
+N("313 checkboxes"),
IF($C1848="313 Financial Information0LcmVsScr",IF($C1848="309 LCR Summary0",VLOOKUP("LcmVsScr",'309'!$N:$ZZ,MATCH("Link to button",'309'!$N$1:$ZZ$1,0),0),
IF($C1848="313 Financial Information0LcrDocAttached",IF($C1848="309 LCR Summary0",VLOOKUP("LcrDocAttached",'309'!$N:$ZZ,MATCH("Link to button",'309'!$N$1:$ZZ$1,0),
0)))))))=1,TRUE,FALSE)
))),"")</f>
        <v/>
      </c>
    </row>
    <row r="1849" spans="1:8">
      <c r="A1849" s="237" t="e">
        <f>VLOOKUP($G1849,CSVLookups!$B:$R,MATCH(A$1,CSVLookups!$B$1:$R$1,0),FALSE)</f>
        <v>#N/A</v>
      </c>
      <c r="B1849" s="237" t="e">
        <f>VLOOKUP($G1849,CSVLookups!$B:$R,MATCH(B$1,CSVLookups!$B$1:$R$1,0),FALSE)</f>
        <v>#N/A</v>
      </c>
      <c r="C1849" s="238" t="e">
        <f t="shared" si="29"/>
        <v>#N/A</v>
      </c>
      <c r="D1849" s="238" t="e">
        <f>IF(AND(VALUE(LEFT($A1849,3))=309,LEN($B1849)=3),VLOOKUP(VALUE(MID($B1849,2,2)),_309_Table1,MATCH(MID($B1849,1,1),_309_Table1_ColumnLookup,0),FALSE),
  IF($C1849="309 LCR SummaryA",OneYearSCR,IF($C1849="309 LCR SummaryB",UltimateSCR,IF(VALUE(LEFT($A1849,3))=309,VLOOKUP(VALUE(MID($B1849,2,1)),_309_Table1,MATCH(MID($B1849,1,1),_309_Table1_ColumnLookup,0),FALSE)
+N("309"),
  IF(VALUE(LEFT($A1849,3))=310,VLOOKUP(VALUE(MID($B1849,2,1)),_310_Table1,MATCH(MID($B1849,1,1),_310_Table1_ColumnLookup,0),FALSE)
+N("310"),
  IF(AND(VALUE(LEFT($A1849,3))=311,LEN($I1849)=4),VLOOKUP($I1849,_311_Table1,MATCH($B1849,_311_Table1_ColumnLookup,0),FALSE),
  IF(AND(VALUE(LEFT($A1849,3))=311,OR($B1849="I2",$B1849="J2",$B1849="K2",$B1849="L2")),VLOOKUP('311'!$G$58,_311_Table1,MATCH(MID($B1849,1,1),_311_Table1_ColumnLookup,0),FALSE),
  IF(AND(VALUE(LEFT($A1849,3))=311,RIGHT($B1849,5)="Total"),VLOOKUP('311'!$G$59,_311_Table1,MATCH(MID($B1849,1,1),_311_Table1_ColumnLookup,0),FALSE),
  IF(VALUE(LEFT($A1849,3))=311,VLOOKUP(VALUE(MID($B1849,2,1)),_311_Table1,MATCH(MID($B1849,1,1),_311_Table1_ColumnLookup,0),FALSE)
+N("311"),
  IF(AND(VALUE(LEFT($A1849,3))=312,LEFT($G1849,10)="Unincepted",$B1849="G "),VLOOKUP(" ULO",_312_Table1,MATCH('312'!$N$16,_312_Table1_ColumnLookup,0),FALSE),
  IF(AND(VALUE(LEFT($A1849,3))=312,LEFT($G1849,10)="Unincepted",$B1849="O "),VLOOKUP(" ULO",_312_Table1,MATCH('312'!$V$16,_312_Table1_ColumnLookup,0),FALSE),
  IF(AND(VALUE(LEFT($A1849,3))=312,LEFT($G1849,10)="Unincepted",$B1849="Q "),VLOOKUP(" ULO",_312_Table1,MATCH('312'!$X$16,_312_Table1_ColumnLookup,0),FALSE),
  IF(AND(VALUE(LEFT($A1849,3))=312,LEFT($G1849,10)="Unincepted"),VLOOKUP(" ULO",_312_Table1,MATCH(LEFT($B1849,1),_312_Table1_ColumnLookup,0),FALSE),
  IF(AND(VALUE(LEFT($A1849,3))=312,LEFT($G1849,5)="Total",$B1849="G "),VLOOKUP('312'!$F$80,_312_Table1,MATCH('312'!$N$16,_312_Table1_ColumnLookup,0),FALSE),
  IF(AND(VALUE(LEFT($A1849,3))=312,LEFT($G1849,5)="Total",$B1849="O "),VLOOKUP('312'!$F$80,_312_Table1,MATCH('312'!$V$16,_312_Table1_ColumnLookup,0),FALSE),
  IF(AND(VALUE(LEFT($A1849,3))=312,LEFT($G1849,5)="Total",$B1849="Q "),VLOOKUP('312'!$F$80,_312_Table1,MATCH('312'!$X$16,_312_Table1_ColumnLookup,0),FALSE),
  IF(AND(VALUE(LEFT($A1849,3))=312,LEFT($G1849,5)="Total"),VLOOKUP('312'!$F$80,_312_Table1,MATCH(LEFT($B1849,1),_312_Table1_ColumnLookup,0),FALSE),
  IF(AND(VALUE(LEFT($A1849,3))=312,LEN($I1849)=4,$B1849="G"),VLOOKUP($I1849,_312_Table1,MATCH('312'!$N$16,_312_Table1_ColumnLookup,0),FALSE),
  IF(AND(VALUE(LEFT($A1849,3))=312,LEN($I1849)=4,$B1849="O"),VLOOKUP($I1849,_312_Table1,MATCH('312'!$V$16,_312_Table1_ColumnLookup,0),FALSE),
  IF(AND(VALUE(LEFT($A1849,3))=312,LEN($I1849)=4,$B1849="Q"),VLOOKUP($I1849,_312_Table1,MATCH('312'!$X$16,_312_Table1_ColumnLookup,0),FALSE),
  IF(AND(VALUE(LEFT($A1849,3))=312,LEN($I1849)=4),VLOOKUP($I1849,_312_Table1,MATCH(LEFT($B1849,1),_312_Table1_ColumnLookup,0),FALSE)
+N("312"),
  IF(VALUE(LEFT($A1849,3))=313,VLOOKUP(VALUE(MID($B1849,2,1)),_313_Table1,MATCH(MID($B1849,1,1),_313_Table1_ColumnLookup,0),FALSE)
+N("313"),
  IF(AND(VALUE(LEFT($A1849,3))=314,LEN($B1849)=3),VLOOKUP(VALUE(MID($B1849,2,2)),_314_Table1,MATCH(MID($B1849,1,1),_314_Table1_ColumnLookup,0),FALSE),
  IF(VALUE(LEFT($A1849,3))=314,VLOOKUP(VALUE(MID($B1849,2,1)),_314_Table1,MATCH(MID($B1849,1,1),_314_Table1_ColumnLookup,0),FALSE)
+N("314"),
""))))))))))))))))))))))))</f>
        <v>#N/A</v>
      </c>
      <c r="E1849" s="238" t="e">
        <f>IF(AND(VALUE(LEFT($A1849,3))=309,LEN($B1849)=3),VLOOKUP(VALUE(MID($B1849,2,2)),_309_Table2,MATCH(MID($B1849,1,1),_309_Table2_ColumnLookup,0),FALSE),
  IF($C1849="309 LCR SummaryA",OneYearSCR,IF($C1849="309 LCR SummaryB",UltimateSCR,IF(VALUE(LEFT($A1849,3))=309,VLOOKUP(VALUE(MID($B1849,2,1)),_309_Table2,MATCH(MID($B1849,1,1),_309_Table2_ColumnLookup,0),FALSE)
+N("309"),
  IF(VALUE(LEFT($A1849,3))=310,VLOOKUP(VALUE(MID($B1849,2,1)),_310_Table2,MATCH(MID($B1849,1,1),_310_Table2_ColumnLookup,0),FALSE)
+N("310"),
  IF(AND(VALUE(LEFT($A1849,3))=311,LEN($I1849)=4),VLOOKUP($I1849,_311_Table2,MATCH($B1849,_311_Table2_ColumnLookup,0),FALSE),
  IF(AND(VALUE(LEFT($A1849,3))=311,OR($B1849="I2",$B1849="J2",$B1849="K2",$B1849="L2")),VLOOKUP('311'!$G$58,_311_Table2,MATCH(MID($B1849,1,1),_311_Table2_ColumnLookup,0),FALSE),
  IF(AND(VALUE(LEFT($A1849,3))=311,RIGHT($B1849,5)="Total"),VLOOKUP('311'!$G$59,_311_Table2,MATCH(MID($B1849,1,1),_311_Table2_ColumnLookup,0),FALSE),
  IF(VALUE(LEFT($A1849,3))=311,VLOOKUP(VALUE(MID($B1849,2,1)),_311_Table2,MATCH(MID($B1849,1,1),_311_Table2_ColumnLookup,0),FALSE)
+N("311"),
  IF(AND(VALUE(LEFT($A1849,3))=312,LEFT($G1849,10)="Unincepted",$B1849="G "),VLOOKUP(" ULO",_312_Table2,MATCH('312'!$N$16,_312_Table2_ColumnLookup,0),FALSE),
  IF(AND(VALUE(LEFT($A1849,3))=312,LEFT($G1849,10)="Unincepted",$B1849="O "),VLOOKUP(" ULO",_312_Table2,MATCH('312'!$V$16,_312_Table2_ColumnLookup,0),FALSE),
  IF(AND(VALUE(LEFT($A1849,3))=312,LEFT($G1849,10)="Unincepted",$B1849="Q "),VLOOKUP(" ULO",_312_Table2,MATCH('312'!$X$16,_312_Table2_ColumnLookup,0),FALSE),
  IF(AND(VALUE(LEFT($A1849,3))=312,LEFT($G1849,10)="Unincepted"),VLOOKUP(" ULO",_312_Table2,MATCH(LEFT($B1849,1),_312_Table2_ColumnLookup,0),FALSE),
  IF(AND(VALUE(LEFT($A1849,3))=312,LEFT($G1849,5)="Total",$B1849="G "),VLOOKUP('312'!$F$80,_312_Table2,MATCH('312'!$N$16,_312_Table2_ColumnLookup,0),FALSE),
  IF(AND(VALUE(LEFT($A1849,3))=312,LEFT($G1849,5)="Total",$B1849="O "),VLOOKUP('312'!$F$80,_312_Table2,MATCH('312'!$V$16,_312_Table2_ColumnLookup,0),FALSE),
  IF(AND(VALUE(LEFT($A1849,3))=312,LEFT($G1849,5)="Total",$B1849="Q "),VLOOKUP('312'!$F$80,_312_Table2,MATCH('312'!$X$16,_312_Table2_ColumnLookup,0),FALSE),
  IF(AND(VALUE(LEFT($A1849,3))=312,LEFT($G1849,5)="Total"),VLOOKUP('312'!$F$80,_312_Table2,MATCH(LEFT($B1849,1),_312_Table2_ColumnLookup,0),FALSE),
  IF(AND(VALUE(LEFT($A1849,3))=312,LEN($I1849)=4,$B1849="G"),VLOOKUP($I1849,_312_Table2,MATCH('312'!$N$16,_312_Table2_ColumnLookup,0),FALSE),
  IF(AND(VALUE(LEFT($A1849,3))=312,LEN($I1849)=4,$B1849="O"),VLOOKUP($I1849,_312_Table2,MATCH('312'!$V$16,_312_Table2_ColumnLookup,0),FALSE),
  IF(AND(VALUE(LEFT($A1849,3))=312,LEN($I1849)=4,$B1849="Q"),VLOOKUP($I1849,_312_Table2,MATCH('312'!$X$16,_312_Table2_ColumnLookup,0),FALSE),
  IF(AND(VALUE(LEFT($A1849,3))=312,LEN($I1849)=4),VLOOKUP($I1849,_312_Table2,MATCH(LEFT($B1849,1),_312_Table2_ColumnLookup,0),FALSE)
+N("312"),
  IF(VALUE(LEFT($A1849,3))=313,VLOOKUP(VALUE(MID($B1849,2,1)),_313_Table2,MATCH(MID($B1849,1,1),_313_Table2_ColumnLookup,0),FALSE)
+N("313"),
  IF(AND(VALUE(LEFT($A1849,3))=314,LEN($B1849)=3),VLOOKUP(VALUE(MID($B1849,2,2)),_314_Table2,MATCH(MID($B1849,1,1),_314_Table2_ColumnLookup,0),FALSE),
  IF(VALUE(LEFT($A1849,3))=314,VLOOKUP(VALUE(MID($B1849,2,1)),_314_Table2,MATCH(MID($B1849,1,1),_314_Table2_ColumnLookup,0),FALSE)
+N("314"),
""))))))))))))))))))))))))</f>
        <v>#N/A</v>
      </c>
      <c r="F1849" s="238" t="e">
        <f>IF(AND(VALUE(LEFT($A1849,3))=309,LEN($B1849)=3),VLOOKUP(VALUE(MID($B1849,2,2)),_309_Table3,MATCH(MID($B1849,1,1),_309_Table3_ColumnLookup,0),FALSE),
  IF($C1849="309 LCR SummaryA",OneYearSCR,IF($C1849="309 LCR SummaryB",UltimateSCR,IF(VALUE(LEFT($A1849,3))=309,VLOOKUP(VALUE(MID($B1849,2,1)),_309_Table3,MATCH(MID($B1849,1,1),_309_Table3_ColumnLookup,0),FALSE)
+N("309"),
  IF(VALUE(LEFT($A1849,3))=310,VLOOKUP(VALUE(MID($B1849,2,1)),_310_Table3,MATCH(MID($B1849,1,1),_310_Table3_ColumnLookup,0),FALSE)
+N("310"),
  IF(AND(VALUE(LEFT($A1849,3))=311,LEN($I1849)=4),VLOOKUP($I1849,_311_Table3,MATCH($B1849,_311_Table3_ColumnLookup,0),FALSE),
  IF(AND(VALUE(LEFT($A1849,3))=311,OR($B1849="I2",$B1849="J2",$B1849="K2",$B1849="L2")),VLOOKUP('311'!$G$58,_311_Table3,MATCH(MID($B1849,1,1),_311_Table3_ColumnLookup,0),FALSE),
  IF(AND(VALUE(LEFT($A1849,3))=311,RIGHT($B1849,5)="Total"),VLOOKUP('311'!$G$59,_311_Table3,MATCH(MID($B1849,1,1),_311_Table3_ColumnLookup,0),FALSE),
  IF(VALUE(LEFT($A1849,3))=311,VLOOKUP(VALUE(MID($B1849,2,1)),_311_Table3,MATCH(MID($B1849,1,1),_311_Table3_ColumnLookup,0),FALSE)
+N("311"),
  IF(AND(VALUE(LEFT($A1849,3))=312,LEFT($G1849,10)="Unincepted",$B1849="G "),VLOOKUP(" ULO",_312_Table3,MATCH('312'!$N$16,_312_Table3_ColumnLookup,0),FALSE),
  IF(AND(VALUE(LEFT($A1849,3))=312,LEFT($G1849,10)="Unincepted",$B1849="O "),VLOOKUP(" ULO",_312_Table3,MATCH('312'!$V$16,_312_Table3_ColumnLookup,0),FALSE),
  IF(AND(VALUE(LEFT($A1849,3))=312,LEFT($G1849,10)="Unincepted",$B1849="Q "),VLOOKUP(" ULO",_312_Table3,MATCH('312'!$X$16,_312_Table3_ColumnLookup,0),FALSE),
  IF(AND(VALUE(LEFT($A1849,3))=312,LEFT($G1849,10)="Unincepted"),VLOOKUP(" ULO",_312_Table3,MATCH(LEFT($B1849,1),_312_Table3_ColumnLookup,0),FALSE),
  IF(AND(VALUE(LEFT($A1849,3))=312,LEFT($G1849,5)="Total",$B1849="G "),VLOOKUP('312'!$F$80,_312_Table3,MATCH('312'!$N$16,_312_Table3_ColumnLookup,0),FALSE),
  IF(AND(VALUE(LEFT($A1849,3))=312,LEFT($G1849,5)="Total",$B1849="O "),VLOOKUP('312'!$F$80,_312_Table3,MATCH('312'!$V$16,_312_Table3_ColumnLookup,0),FALSE),
  IF(AND(VALUE(LEFT($A1849,3))=312,LEFT($G1849,5)="Total",$B1849="Q "),VLOOKUP('312'!$F$80,_312_Table3,MATCH('312'!$X$16,_312_Table3_ColumnLookup,0),FALSE),
  IF(AND(VALUE(LEFT($A1849,3))=312,LEFT($G1849,5)="Total"),VLOOKUP('312'!$F$80,_312_Table3,MATCH(LEFT($B1849,1),_312_Table3_ColumnLookup,0),FALSE),
  IF(AND(VALUE(LEFT($A1849,3))=312,LEN($I1849)=4,$B1849="G"),VLOOKUP($I1849,_312_Table3,MATCH('312'!$N$16,_312_Table3_ColumnLookup,0),FALSE),
  IF(AND(VALUE(LEFT($A1849,3))=312,LEN($I1849)=4,$B1849="O"),VLOOKUP($I1849,_312_Table3,MATCH('312'!$V$16,_312_Table3_ColumnLookup,0),FALSE),
  IF(AND(VALUE(LEFT($A1849,3))=312,LEN($I1849)=4,$B1849="Q"),VLOOKUP($I1849,_312_Table3,MATCH('312'!$X$16,_312_Table3_ColumnLookup,0),FALSE),
  IF(AND(VALUE(LEFT($A1849,3))=312,LEN($I1849)=4),VLOOKUP($I1849,_312_Table3,MATCH(LEFT($B1849,1),_312_Table3_ColumnLookup,0),FALSE)
+N("312"),
  IF(VALUE(LEFT($A1849,3))=313,VLOOKUP(VALUE(MID($B1849,2,1)),_313_Table3,MATCH(MID($B1849,1,1),_313_Table3_ColumnLookup,0),FALSE)
+N("313"),
  IF(AND(VALUE(LEFT($A1849,3))=314,LEN($B1849)=3),VLOOKUP(VALUE(MID($B1849,2,2)),_314_Table3,MATCH(MID($B1849,1,1),_314_Table3_ColumnLookup,0),FALSE),
  IF(VALUE(LEFT($A1849,3))=314,VLOOKUP(VALUE(MID($B1849,2,1)),_314_Table3,MATCH(MID($B1849,1,1),_314_Table3_ColumnLookup,0),FALSE)
+N("314"),
""))))))))))))))))))))))))</f>
        <v>#N/A</v>
      </c>
      <c r="H1849" s="321" t="str">
        <f>IFERROR(
IF(ISERROR($D1849)=FALSE,$D1849,IF(ISERROR($E1849)=FALSE,$E1849,IF(ISERROR($F1849)=FALSE,$F1849
+N("012 checkboxes"),
IF(
IF(OR(LEFT($A1849,9)="Syndicate",LEFT($A1849,12)="NewSyndicate"),VLOOKUP($A1849,'012'!$J:$ZW,MATCH("Link to button",'012'!$J$1:$ZW$1,0),0)
+N("309 checkbox"),
IF($C1849="309 LCR Summary0",VLOOKUP("Notes990",'309'!$P:$ZZ,MATCH("Link to button",'309'!$P$1:$ZZ$1,0),0)
+N("313 checkboxes"),
IF($C1849="313 Financial Information0LcmVsScr",IF($C1849="309 LCR Summary0",VLOOKUP("LcmVsScr",'309'!$N:$ZZ,MATCH("Link to button",'309'!$N$1:$ZZ$1,0),0),
IF($C1849="313 Financial Information0LcrDocAttached",IF($C1849="309 LCR Summary0",VLOOKUP("LcrDocAttached",'309'!$N:$ZZ,MATCH("Link to button",'309'!$N$1:$ZZ$1,0),
0)))))))=1,TRUE,FALSE)
))),"")</f>
        <v/>
      </c>
    </row>
    <row r="1850" spans="1:8">
      <c r="A1850" s="237" t="e">
        <f>VLOOKUP($G1850,CSVLookups!$B:$R,MATCH(A$1,CSVLookups!$B$1:$R$1,0),FALSE)</f>
        <v>#N/A</v>
      </c>
      <c r="B1850" s="237" t="e">
        <f>VLOOKUP($G1850,CSVLookups!$B:$R,MATCH(B$1,CSVLookups!$B$1:$R$1,0),FALSE)</f>
        <v>#N/A</v>
      </c>
      <c r="C1850" s="238" t="e">
        <f t="shared" si="29"/>
        <v>#N/A</v>
      </c>
      <c r="D1850" s="238" t="e">
        <f>IF(AND(VALUE(LEFT($A1850,3))=309,LEN($B1850)=3),VLOOKUP(VALUE(MID($B1850,2,2)),_309_Table1,MATCH(MID($B1850,1,1),_309_Table1_ColumnLookup,0),FALSE),
  IF($C1850="309 LCR SummaryA",OneYearSCR,IF($C1850="309 LCR SummaryB",UltimateSCR,IF(VALUE(LEFT($A1850,3))=309,VLOOKUP(VALUE(MID($B1850,2,1)),_309_Table1,MATCH(MID($B1850,1,1),_309_Table1_ColumnLookup,0),FALSE)
+N("309"),
  IF(VALUE(LEFT($A1850,3))=310,VLOOKUP(VALUE(MID($B1850,2,1)),_310_Table1,MATCH(MID($B1850,1,1),_310_Table1_ColumnLookup,0),FALSE)
+N("310"),
  IF(AND(VALUE(LEFT($A1850,3))=311,LEN($I1850)=4),VLOOKUP($I1850,_311_Table1,MATCH($B1850,_311_Table1_ColumnLookup,0),FALSE),
  IF(AND(VALUE(LEFT($A1850,3))=311,OR($B1850="I2",$B1850="J2",$B1850="K2",$B1850="L2")),VLOOKUP('311'!$G$58,_311_Table1,MATCH(MID($B1850,1,1),_311_Table1_ColumnLookup,0),FALSE),
  IF(AND(VALUE(LEFT($A1850,3))=311,RIGHT($B1850,5)="Total"),VLOOKUP('311'!$G$59,_311_Table1,MATCH(MID($B1850,1,1),_311_Table1_ColumnLookup,0),FALSE),
  IF(VALUE(LEFT($A1850,3))=311,VLOOKUP(VALUE(MID($B1850,2,1)),_311_Table1,MATCH(MID($B1850,1,1),_311_Table1_ColumnLookup,0),FALSE)
+N("311"),
  IF(AND(VALUE(LEFT($A1850,3))=312,LEFT($G1850,10)="Unincepted",$B1850="G "),VLOOKUP(" ULO",_312_Table1,MATCH('312'!$N$16,_312_Table1_ColumnLookup,0),FALSE),
  IF(AND(VALUE(LEFT($A1850,3))=312,LEFT($G1850,10)="Unincepted",$B1850="O "),VLOOKUP(" ULO",_312_Table1,MATCH('312'!$V$16,_312_Table1_ColumnLookup,0),FALSE),
  IF(AND(VALUE(LEFT($A1850,3))=312,LEFT($G1850,10)="Unincepted",$B1850="Q "),VLOOKUP(" ULO",_312_Table1,MATCH('312'!$X$16,_312_Table1_ColumnLookup,0),FALSE),
  IF(AND(VALUE(LEFT($A1850,3))=312,LEFT($G1850,10)="Unincepted"),VLOOKUP(" ULO",_312_Table1,MATCH(LEFT($B1850,1),_312_Table1_ColumnLookup,0),FALSE),
  IF(AND(VALUE(LEFT($A1850,3))=312,LEFT($G1850,5)="Total",$B1850="G "),VLOOKUP('312'!$F$80,_312_Table1,MATCH('312'!$N$16,_312_Table1_ColumnLookup,0),FALSE),
  IF(AND(VALUE(LEFT($A1850,3))=312,LEFT($G1850,5)="Total",$B1850="O "),VLOOKUP('312'!$F$80,_312_Table1,MATCH('312'!$V$16,_312_Table1_ColumnLookup,0),FALSE),
  IF(AND(VALUE(LEFT($A1850,3))=312,LEFT($G1850,5)="Total",$B1850="Q "),VLOOKUP('312'!$F$80,_312_Table1,MATCH('312'!$X$16,_312_Table1_ColumnLookup,0),FALSE),
  IF(AND(VALUE(LEFT($A1850,3))=312,LEFT($G1850,5)="Total"),VLOOKUP('312'!$F$80,_312_Table1,MATCH(LEFT($B1850,1),_312_Table1_ColumnLookup,0),FALSE),
  IF(AND(VALUE(LEFT($A1850,3))=312,LEN($I1850)=4,$B1850="G"),VLOOKUP($I1850,_312_Table1,MATCH('312'!$N$16,_312_Table1_ColumnLookup,0),FALSE),
  IF(AND(VALUE(LEFT($A1850,3))=312,LEN($I1850)=4,$B1850="O"),VLOOKUP($I1850,_312_Table1,MATCH('312'!$V$16,_312_Table1_ColumnLookup,0),FALSE),
  IF(AND(VALUE(LEFT($A1850,3))=312,LEN($I1850)=4,$B1850="Q"),VLOOKUP($I1850,_312_Table1,MATCH('312'!$X$16,_312_Table1_ColumnLookup,0),FALSE),
  IF(AND(VALUE(LEFT($A1850,3))=312,LEN($I1850)=4),VLOOKUP($I1850,_312_Table1,MATCH(LEFT($B1850,1),_312_Table1_ColumnLookup,0),FALSE)
+N("312"),
  IF(VALUE(LEFT($A1850,3))=313,VLOOKUP(VALUE(MID($B1850,2,1)),_313_Table1,MATCH(MID($B1850,1,1),_313_Table1_ColumnLookup,0),FALSE)
+N("313"),
  IF(AND(VALUE(LEFT($A1850,3))=314,LEN($B1850)=3),VLOOKUP(VALUE(MID($B1850,2,2)),_314_Table1,MATCH(MID($B1850,1,1),_314_Table1_ColumnLookup,0),FALSE),
  IF(VALUE(LEFT($A1850,3))=314,VLOOKUP(VALUE(MID($B1850,2,1)),_314_Table1,MATCH(MID($B1850,1,1),_314_Table1_ColumnLookup,0),FALSE)
+N("314"),
""))))))))))))))))))))))))</f>
        <v>#N/A</v>
      </c>
      <c r="E1850" s="238" t="e">
        <f>IF(AND(VALUE(LEFT($A1850,3))=309,LEN($B1850)=3),VLOOKUP(VALUE(MID($B1850,2,2)),_309_Table2,MATCH(MID($B1850,1,1),_309_Table2_ColumnLookup,0),FALSE),
  IF($C1850="309 LCR SummaryA",OneYearSCR,IF($C1850="309 LCR SummaryB",UltimateSCR,IF(VALUE(LEFT($A1850,3))=309,VLOOKUP(VALUE(MID($B1850,2,1)),_309_Table2,MATCH(MID($B1850,1,1),_309_Table2_ColumnLookup,0),FALSE)
+N("309"),
  IF(VALUE(LEFT($A1850,3))=310,VLOOKUP(VALUE(MID($B1850,2,1)),_310_Table2,MATCH(MID($B1850,1,1),_310_Table2_ColumnLookup,0),FALSE)
+N("310"),
  IF(AND(VALUE(LEFT($A1850,3))=311,LEN($I1850)=4),VLOOKUP($I1850,_311_Table2,MATCH($B1850,_311_Table2_ColumnLookup,0),FALSE),
  IF(AND(VALUE(LEFT($A1850,3))=311,OR($B1850="I2",$B1850="J2",$B1850="K2",$B1850="L2")),VLOOKUP('311'!$G$58,_311_Table2,MATCH(MID($B1850,1,1),_311_Table2_ColumnLookup,0),FALSE),
  IF(AND(VALUE(LEFT($A1850,3))=311,RIGHT($B1850,5)="Total"),VLOOKUP('311'!$G$59,_311_Table2,MATCH(MID($B1850,1,1),_311_Table2_ColumnLookup,0),FALSE),
  IF(VALUE(LEFT($A1850,3))=311,VLOOKUP(VALUE(MID($B1850,2,1)),_311_Table2,MATCH(MID($B1850,1,1),_311_Table2_ColumnLookup,0),FALSE)
+N("311"),
  IF(AND(VALUE(LEFT($A1850,3))=312,LEFT($G1850,10)="Unincepted",$B1850="G "),VLOOKUP(" ULO",_312_Table2,MATCH('312'!$N$16,_312_Table2_ColumnLookup,0),FALSE),
  IF(AND(VALUE(LEFT($A1850,3))=312,LEFT($G1850,10)="Unincepted",$B1850="O "),VLOOKUP(" ULO",_312_Table2,MATCH('312'!$V$16,_312_Table2_ColumnLookup,0),FALSE),
  IF(AND(VALUE(LEFT($A1850,3))=312,LEFT($G1850,10)="Unincepted",$B1850="Q "),VLOOKUP(" ULO",_312_Table2,MATCH('312'!$X$16,_312_Table2_ColumnLookup,0),FALSE),
  IF(AND(VALUE(LEFT($A1850,3))=312,LEFT($G1850,10)="Unincepted"),VLOOKUP(" ULO",_312_Table2,MATCH(LEFT($B1850,1),_312_Table2_ColumnLookup,0),FALSE),
  IF(AND(VALUE(LEFT($A1850,3))=312,LEFT($G1850,5)="Total",$B1850="G "),VLOOKUP('312'!$F$80,_312_Table2,MATCH('312'!$N$16,_312_Table2_ColumnLookup,0),FALSE),
  IF(AND(VALUE(LEFT($A1850,3))=312,LEFT($G1850,5)="Total",$B1850="O "),VLOOKUP('312'!$F$80,_312_Table2,MATCH('312'!$V$16,_312_Table2_ColumnLookup,0),FALSE),
  IF(AND(VALUE(LEFT($A1850,3))=312,LEFT($G1850,5)="Total",$B1850="Q "),VLOOKUP('312'!$F$80,_312_Table2,MATCH('312'!$X$16,_312_Table2_ColumnLookup,0),FALSE),
  IF(AND(VALUE(LEFT($A1850,3))=312,LEFT($G1850,5)="Total"),VLOOKUP('312'!$F$80,_312_Table2,MATCH(LEFT($B1850,1),_312_Table2_ColumnLookup,0),FALSE),
  IF(AND(VALUE(LEFT($A1850,3))=312,LEN($I1850)=4,$B1850="G"),VLOOKUP($I1850,_312_Table2,MATCH('312'!$N$16,_312_Table2_ColumnLookup,0),FALSE),
  IF(AND(VALUE(LEFT($A1850,3))=312,LEN($I1850)=4,$B1850="O"),VLOOKUP($I1850,_312_Table2,MATCH('312'!$V$16,_312_Table2_ColumnLookup,0),FALSE),
  IF(AND(VALUE(LEFT($A1850,3))=312,LEN($I1850)=4,$B1850="Q"),VLOOKUP($I1850,_312_Table2,MATCH('312'!$X$16,_312_Table2_ColumnLookup,0),FALSE),
  IF(AND(VALUE(LEFT($A1850,3))=312,LEN($I1850)=4),VLOOKUP($I1850,_312_Table2,MATCH(LEFT($B1850,1),_312_Table2_ColumnLookup,0),FALSE)
+N("312"),
  IF(VALUE(LEFT($A1850,3))=313,VLOOKUP(VALUE(MID($B1850,2,1)),_313_Table2,MATCH(MID($B1850,1,1),_313_Table2_ColumnLookup,0),FALSE)
+N("313"),
  IF(AND(VALUE(LEFT($A1850,3))=314,LEN($B1850)=3),VLOOKUP(VALUE(MID($B1850,2,2)),_314_Table2,MATCH(MID($B1850,1,1),_314_Table2_ColumnLookup,0),FALSE),
  IF(VALUE(LEFT($A1850,3))=314,VLOOKUP(VALUE(MID($B1850,2,1)),_314_Table2,MATCH(MID($B1850,1,1),_314_Table2_ColumnLookup,0),FALSE)
+N("314"),
""))))))))))))))))))))))))</f>
        <v>#N/A</v>
      </c>
      <c r="F1850" s="238" t="e">
        <f>IF(AND(VALUE(LEFT($A1850,3))=309,LEN($B1850)=3),VLOOKUP(VALUE(MID($B1850,2,2)),_309_Table3,MATCH(MID($B1850,1,1),_309_Table3_ColumnLookup,0),FALSE),
  IF($C1850="309 LCR SummaryA",OneYearSCR,IF($C1850="309 LCR SummaryB",UltimateSCR,IF(VALUE(LEFT($A1850,3))=309,VLOOKUP(VALUE(MID($B1850,2,1)),_309_Table3,MATCH(MID($B1850,1,1),_309_Table3_ColumnLookup,0),FALSE)
+N("309"),
  IF(VALUE(LEFT($A1850,3))=310,VLOOKUP(VALUE(MID($B1850,2,1)),_310_Table3,MATCH(MID($B1850,1,1),_310_Table3_ColumnLookup,0),FALSE)
+N("310"),
  IF(AND(VALUE(LEFT($A1850,3))=311,LEN($I1850)=4),VLOOKUP($I1850,_311_Table3,MATCH($B1850,_311_Table3_ColumnLookup,0),FALSE),
  IF(AND(VALUE(LEFT($A1850,3))=311,OR($B1850="I2",$B1850="J2",$B1850="K2",$B1850="L2")),VLOOKUP('311'!$G$58,_311_Table3,MATCH(MID($B1850,1,1),_311_Table3_ColumnLookup,0),FALSE),
  IF(AND(VALUE(LEFT($A1850,3))=311,RIGHT($B1850,5)="Total"),VLOOKUP('311'!$G$59,_311_Table3,MATCH(MID($B1850,1,1),_311_Table3_ColumnLookup,0),FALSE),
  IF(VALUE(LEFT($A1850,3))=311,VLOOKUP(VALUE(MID($B1850,2,1)),_311_Table3,MATCH(MID($B1850,1,1),_311_Table3_ColumnLookup,0),FALSE)
+N("311"),
  IF(AND(VALUE(LEFT($A1850,3))=312,LEFT($G1850,10)="Unincepted",$B1850="G "),VLOOKUP(" ULO",_312_Table3,MATCH('312'!$N$16,_312_Table3_ColumnLookup,0),FALSE),
  IF(AND(VALUE(LEFT($A1850,3))=312,LEFT($G1850,10)="Unincepted",$B1850="O "),VLOOKUP(" ULO",_312_Table3,MATCH('312'!$V$16,_312_Table3_ColumnLookup,0),FALSE),
  IF(AND(VALUE(LEFT($A1850,3))=312,LEFT($G1850,10)="Unincepted",$B1850="Q "),VLOOKUP(" ULO",_312_Table3,MATCH('312'!$X$16,_312_Table3_ColumnLookup,0),FALSE),
  IF(AND(VALUE(LEFT($A1850,3))=312,LEFT($G1850,10)="Unincepted"),VLOOKUP(" ULO",_312_Table3,MATCH(LEFT($B1850,1),_312_Table3_ColumnLookup,0),FALSE),
  IF(AND(VALUE(LEFT($A1850,3))=312,LEFT($G1850,5)="Total",$B1850="G "),VLOOKUP('312'!$F$80,_312_Table3,MATCH('312'!$N$16,_312_Table3_ColumnLookup,0),FALSE),
  IF(AND(VALUE(LEFT($A1850,3))=312,LEFT($G1850,5)="Total",$B1850="O "),VLOOKUP('312'!$F$80,_312_Table3,MATCH('312'!$V$16,_312_Table3_ColumnLookup,0),FALSE),
  IF(AND(VALUE(LEFT($A1850,3))=312,LEFT($G1850,5)="Total",$B1850="Q "),VLOOKUP('312'!$F$80,_312_Table3,MATCH('312'!$X$16,_312_Table3_ColumnLookup,0),FALSE),
  IF(AND(VALUE(LEFT($A1850,3))=312,LEFT($G1850,5)="Total"),VLOOKUP('312'!$F$80,_312_Table3,MATCH(LEFT($B1850,1),_312_Table3_ColumnLookup,0),FALSE),
  IF(AND(VALUE(LEFT($A1850,3))=312,LEN($I1850)=4,$B1850="G"),VLOOKUP($I1850,_312_Table3,MATCH('312'!$N$16,_312_Table3_ColumnLookup,0),FALSE),
  IF(AND(VALUE(LEFT($A1850,3))=312,LEN($I1850)=4,$B1850="O"),VLOOKUP($I1850,_312_Table3,MATCH('312'!$V$16,_312_Table3_ColumnLookup,0),FALSE),
  IF(AND(VALUE(LEFT($A1850,3))=312,LEN($I1850)=4,$B1850="Q"),VLOOKUP($I1850,_312_Table3,MATCH('312'!$X$16,_312_Table3_ColumnLookup,0),FALSE),
  IF(AND(VALUE(LEFT($A1850,3))=312,LEN($I1850)=4),VLOOKUP($I1850,_312_Table3,MATCH(LEFT($B1850,1),_312_Table3_ColumnLookup,0),FALSE)
+N("312"),
  IF(VALUE(LEFT($A1850,3))=313,VLOOKUP(VALUE(MID($B1850,2,1)),_313_Table3,MATCH(MID($B1850,1,1),_313_Table3_ColumnLookup,0),FALSE)
+N("313"),
  IF(AND(VALUE(LEFT($A1850,3))=314,LEN($B1850)=3),VLOOKUP(VALUE(MID($B1850,2,2)),_314_Table3,MATCH(MID($B1850,1,1),_314_Table3_ColumnLookup,0),FALSE),
  IF(VALUE(LEFT($A1850,3))=314,VLOOKUP(VALUE(MID($B1850,2,1)),_314_Table3,MATCH(MID($B1850,1,1),_314_Table3_ColumnLookup,0),FALSE)
+N("314"),
""))))))))))))))))))))))))</f>
        <v>#N/A</v>
      </c>
      <c r="H1850" s="321" t="str">
        <f>IFERROR(
IF(ISERROR($D1850)=FALSE,$D1850,IF(ISERROR($E1850)=FALSE,$E1850,IF(ISERROR($F1850)=FALSE,$F1850
+N("012 checkboxes"),
IF(
IF(OR(LEFT($A1850,9)="Syndicate",LEFT($A1850,12)="NewSyndicate"),VLOOKUP($A1850,'012'!$J:$ZW,MATCH("Link to button",'012'!$J$1:$ZW$1,0),0)
+N("309 checkbox"),
IF($C1850="309 LCR Summary0",VLOOKUP("Notes990",'309'!$P:$ZZ,MATCH("Link to button",'309'!$P$1:$ZZ$1,0),0)
+N("313 checkboxes"),
IF($C1850="313 Financial Information0LcmVsScr",IF($C1850="309 LCR Summary0",VLOOKUP("LcmVsScr",'309'!$N:$ZZ,MATCH("Link to button",'309'!$N$1:$ZZ$1,0),0),
IF($C1850="313 Financial Information0LcrDocAttached",IF($C1850="309 LCR Summary0",VLOOKUP("LcrDocAttached",'309'!$N:$ZZ,MATCH("Link to button",'309'!$N$1:$ZZ$1,0),
0)))))))=1,TRUE,FALSE)
))),"")</f>
        <v/>
      </c>
    </row>
    <row r="1851" spans="1:8">
      <c r="A1851" s="237" t="e">
        <f>VLOOKUP($G1851,CSVLookups!$B:$R,MATCH(A$1,CSVLookups!$B$1:$R$1,0),FALSE)</f>
        <v>#N/A</v>
      </c>
      <c r="B1851" s="237" t="e">
        <f>VLOOKUP($G1851,CSVLookups!$B:$R,MATCH(B$1,CSVLookups!$B$1:$R$1,0),FALSE)</f>
        <v>#N/A</v>
      </c>
      <c r="C1851" s="238" t="e">
        <f t="shared" si="29"/>
        <v>#N/A</v>
      </c>
      <c r="D1851" s="238" t="e">
        <f>IF(AND(VALUE(LEFT($A1851,3))=309,LEN($B1851)=3),VLOOKUP(VALUE(MID($B1851,2,2)),_309_Table1,MATCH(MID($B1851,1,1),_309_Table1_ColumnLookup,0),FALSE),
  IF($C1851="309 LCR SummaryA",OneYearSCR,IF($C1851="309 LCR SummaryB",UltimateSCR,IF(VALUE(LEFT($A1851,3))=309,VLOOKUP(VALUE(MID($B1851,2,1)),_309_Table1,MATCH(MID($B1851,1,1),_309_Table1_ColumnLookup,0),FALSE)
+N("309"),
  IF(VALUE(LEFT($A1851,3))=310,VLOOKUP(VALUE(MID($B1851,2,1)),_310_Table1,MATCH(MID($B1851,1,1),_310_Table1_ColumnLookup,0),FALSE)
+N("310"),
  IF(AND(VALUE(LEFT($A1851,3))=311,LEN($I1851)=4),VLOOKUP($I1851,_311_Table1,MATCH($B1851,_311_Table1_ColumnLookup,0),FALSE),
  IF(AND(VALUE(LEFT($A1851,3))=311,OR($B1851="I2",$B1851="J2",$B1851="K2",$B1851="L2")),VLOOKUP('311'!$G$58,_311_Table1,MATCH(MID($B1851,1,1),_311_Table1_ColumnLookup,0),FALSE),
  IF(AND(VALUE(LEFT($A1851,3))=311,RIGHT($B1851,5)="Total"),VLOOKUP('311'!$G$59,_311_Table1,MATCH(MID($B1851,1,1),_311_Table1_ColumnLookup,0),FALSE),
  IF(VALUE(LEFT($A1851,3))=311,VLOOKUP(VALUE(MID($B1851,2,1)),_311_Table1,MATCH(MID($B1851,1,1),_311_Table1_ColumnLookup,0),FALSE)
+N("311"),
  IF(AND(VALUE(LEFT($A1851,3))=312,LEFT($G1851,10)="Unincepted",$B1851="G "),VLOOKUP(" ULO",_312_Table1,MATCH('312'!$N$16,_312_Table1_ColumnLookup,0),FALSE),
  IF(AND(VALUE(LEFT($A1851,3))=312,LEFT($G1851,10)="Unincepted",$B1851="O "),VLOOKUP(" ULO",_312_Table1,MATCH('312'!$V$16,_312_Table1_ColumnLookup,0),FALSE),
  IF(AND(VALUE(LEFT($A1851,3))=312,LEFT($G1851,10)="Unincepted",$B1851="Q "),VLOOKUP(" ULO",_312_Table1,MATCH('312'!$X$16,_312_Table1_ColumnLookup,0),FALSE),
  IF(AND(VALUE(LEFT($A1851,3))=312,LEFT($G1851,10)="Unincepted"),VLOOKUP(" ULO",_312_Table1,MATCH(LEFT($B1851,1),_312_Table1_ColumnLookup,0),FALSE),
  IF(AND(VALUE(LEFT($A1851,3))=312,LEFT($G1851,5)="Total",$B1851="G "),VLOOKUP('312'!$F$80,_312_Table1,MATCH('312'!$N$16,_312_Table1_ColumnLookup,0),FALSE),
  IF(AND(VALUE(LEFT($A1851,3))=312,LEFT($G1851,5)="Total",$B1851="O "),VLOOKUP('312'!$F$80,_312_Table1,MATCH('312'!$V$16,_312_Table1_ColumnLookup,0),FALSE),
  IF(AND(VALUE(LEFT($A1851,3))=312,LEFT($G1851,5)="Total",$B1851="Q "),VLOOKUP('312'!$F$80,_312_Table1,MATCH('312'!$X$16,_312_Table1_ColumnLookup,0),FALSE),
  IF(AND(VALUE(LEFT($A1851,3))=312,LEFT($G1851,5)="Total"),VLOOKUP('312'!$F$80,_312_Table1,MATCH(LEFT($B1851,1),_312_Table1_ColumnLookup,0),FALSE),
  IF(AND(VALUE(LEFT($A1851,3))=312,LEN($I1851)=4,$B1851="G"),VLOOKUP($I1851,_312_Table1,MATCH('312'!$N$16,_312_Table1_ColumnLookup,0),FALSE),
  IF(AND(VALUE(LEFT($A1851,3))=312,LEN($I1851)=4,$B1851="O"),VLOOKUP($I1851,_312_Table1,MATCH('312'!$V$16,_312_Table1_ColumnLookup,0),FALSE),
  IF(AND(VALUE(LEFT($A1851,3))=312,LEN($I1851)=4,$B1851="Q"),VLOOKUP($I1851,_312_Table1,MATCH('312'!$X$16,_312_Table1_ColumnLookup,0),FALSE),
  IF(AND(VALUE(LEFT($A1851,3))=312,LEN($I1851)=4),VLOOKUP($I1851,_312_Table1,MATCH(LEFT($B1851,1),_312_Table1_ColumnLookup,0),FALSE)
+N("312"),
  IF(VALUE(LEFT($A1851,3))=313,VLOOKUP(VALUE(MID($B1851,2,1)),_313_Table1,MATCH(MID($B1851,1,1),_313_Table1_ColumnLookup,0),FALSE)
+N("313"),
  IF(AND(VALUE(LEFT($A1851,3))=314,LEN($B1851)=3),VLOOKUP(VALUE(MID($B1851,2,2)),_314_Table1,MATCH(MID($B1851,1,1),_314_Table1_ColumnLookup,0),FALSE),
  IF(VALUE(LEFT($A1851,3))=314,VLOOKUP(VALUE(MID($B1851,2,1)),_314_Table1,MATCH(MID($B1851,1,1),_314_Table1_ColumnLookup,0),FALSE)
+N("314"),
""))))))))))))))))))))))))</f>
        <v>#N/A</v>
      </c>
      <c r="E1851" s="238" t="e">
        <f>IF(AND(VALUE(LEFT($A1851,3))=309,LEN($B1851)=3),VLOOKUP(VALUE(MID($B1851,2,2)),_309_Table2,MATCH(MID($B1851,1,1),_309_Table2_ColumnLookup,0),FALSE),
  IF($C1851="309 LCR SummaryA",OneYearSCR,IF($C1851="309 LCR SummaryB",UltimateSCR,IF(VALUE(LEFT($A1851,3))=309,VLOOKUP(VALUE(MID($B1851,2,1)),_309_Table2,MATCH(MID($B1851,1,1),_309_Table2_ColumnLookup,0),FALSE)
+N("309"),
  IF(VALUE(LEFT($A1851,3))=310,VLOOKUP(VALUE(MID($B1851,2,1)),_310_Table2,MATCH(MID($B1851,1,1),_310_Table2_ColumnLookup,0),FALSE)
+N("310"),
  IF(AND(VALUE(LEFT($A1851,3))=311,LEN($I1851)=4),VLOOKUP($I1851,_311_Table2,MATCH($B1851,_311_Table2_ColumnLookup,0),FALSE),
  IF(AND(VALUE(LEFT($A1851,3))=311,OR($B1851="I2",$B1851="J2",$B1851="K2",$B1851="L2")),VLOOKUP('311'!$G$58,_311_Table2,MATCH(MID($B1851,1,1),_311_Table2_ColumnLookup,0),FALSE),
  IF(AND(VALUE(LEFT($A1851,3))=311,RIGHT($B1851,5)="Total"),VLOOKUP('311'!$G$59,_311_Table2,MATCH(MID($B1851,1,1),_311_Table2_ColumnLookup,0),FALSE),
  IF(VALUE(LEFT($A1851,3))=311,VLOOKUP(VALUE(MID($B1851,2,1)),_311_Table2,MATCH(MID($B1851,1,1),_311_Table2_ColumnLookup,0),FALSE)
+N("311"),
  IF(AND(VALUE(LEFT($A1851,3))=312,LEFT($G1851,10)="Unincepted",$B1851="G "),VLOOKUP(" ULO",_312_Table2,MATCH('312'!$N$16,_312_Table2_ColumnLookup,0),FALSE),
  IF(AND(VALUE(LEFT($A1851,3))=312,LEFT($G1851,10)="Unincepted",$B1851="O "),VLOOKUP(" ULO",_312_Table2,MATCH('312'!$V$16,_312_Table2_ColumnLookup,0),FALSE),
  IF(AND(VALUE(LEFT($A1851,3))=312,LEFT($G1851,10)="Unincepted",$B1851="Q "),VLOOKUP(" ULO",_312_Table2,MATCH('312'!$X$16,_312_Table2_ColumnLookup,0),FALSE),
  IF(AND(VALUE(LEFT($A1851,3))=312,LEFT($G1851,10)="Unincepted"),VLOOKUP(" ULO",_312_Table2,MATCH(LEFT($B1851,1),_312_Table2_ColumnLookup,0),FALSE),
  IF(AND(VALUE(LEFT($A1851,3))=312,LEFT($G1851,5)="Total",$B1851="G "),VLOOKUP('312'!$F$80,_312_Table2,MATCH('312'!$N$16,_312_Table2_ColumnLookup,0),FALSE),
  IF(AND(VALUE(LEFT($A1851,3))=312,LEFT($G1851,5)="Total",$B1851="O "),VLOOKUP('312'!$F$80,_312_Table2,MATCH('312'!$V$16,_312_Table2_ColumnLookup,0),FALSE),
  IF(AND(VALUE(LEFT($A1851,3))=312,LEFT($G1851,5)="Total",$B1851="Q "),VLOOKUP('312'!$F$80,_312_Table2,MATCH('312'!$X$16,_312_Table2_ColumnLookup,0),FALSE),
  IF(AND(VALUE(LEFT($A1851,3))=312,LEFT($G1851,5)="Total"),VLOOKUP('312'!$F$80,_312_Table2,MATCH(LEFT($B1851,1),_312_Table2_ColumnLookup,0),FALSE),
  IF(AND(VALUE(LEFT($A1851,3))=312,LEN($I1851)=4,$B1851="G"),VLOOKUP($I1851,_312_Table2,MATCH('312'!$N$16,_312_Table2_ColumnLookup,0),FALSE),
  IF(AND(VALUE(LEFT($A1851,3))=312,LEN($I1851)=4,$B1851="O"),VLOOKUP($I1851,_312_Table2,MATCH('312'!$V$16,_312_Table2_ColumnLookup,0),FALSE),
  IF(AND(VALUE(LEFT($A1851,3))=312,LEN($I1851)=4,$B1851="Q"),VLOOKUP($I1851,_312_Table2,MATCH('312'!$X$16,_312_Table2_ColumnLookup,0),FALSE),
  IF(AND(VALUE(LEFT($A1851,3))=312,LEN($I1851)=4),VLOOKUP($I1851,_312_Table2,MATCH(LEFT($B1851,1),_312_Table2_ColumnLookup,0),FALSE)
+N("312"),
  IF(VALUE(LEFT($A1851,3))=313,VLOOKUP(VALUE(MID($B1851,2,1)),_313_Table2,MATCH(MID($B1851,1,1),_313_Table2_ColumnLookup,0),FALSE)
+N("313"),
  IF(AND(VALUE(LEFT($A1851,3))=314,LEN($B1851)=3),VLOOKUP(VALUE(MID($B1851,2,2)),_314_Table2,MATCH(MID($B1851,1,1),_314_Table2_ColumnLookup,0),FALSE),
  IF(VALUE(LEFT($A1851,3))=314,VLOOKUP(VALUE(MID($B1851,2,1)),_314_Table2,MATCH(MID($B1851,1,1),_314_Table2_ColumnLookup,0),FALSE)
+N("314"),
""))))))))))))))))))))))))</f>
        <v>#N/A</v>
      </c>
      <c r="F1851" s="238" t="e">
        <f>IF(AND(VALUE(LEFT($A1851,3))=309,LEN($B1851)=3),VLOOKUP(VALUE(MID($B1851,2,2)),_309_Table3,MATCH(MID($B1851,1,1),_309_Table3_ColumnLookup,0),FALSE),
  IF($C1851="309 LCR SummaryA",OneYearSCR,IF($C1851="309 LCR SummaryB",UltimateSCR,IF(VALUE(LEFT($A1851,3))=309,VLOOKUP(VALUE(MID($B1851,2,1)),_309_Table3,MATCH(MID($B1851,1,1),_309_Table3_ColumnLookup,0),FALSE)
+N("309"),
  IF(VALUE(LEFT($A1851,3))=310,VLOOKUP(VALUE(MID($B1851,2,1)),_310_Table3,MATCH(MID($B1851,1,1),_310_Table3_ColumnLookup,0),FALSE)
+N("310"),
  IF(AND(VALUE(LEFT($A1851,3))=311,LEN($I1851)=4),VLOOKUP($I1851,_311_Table3,MATCH($B1851,_311_Table3_ColumnLookup,0),FALSE),
  IF(AND(VALUE(LEFT($A1851,3))=311,OR($B1851="I2",$B1851="J2",$B1851="K2",$B1851="L2")),VLOOKUP('311'!$G$58,_311_Table3,MATCH(MID($B1851,1,1),_311_Table3_ColumnLookup,0),FALSE),
  IF(AND(VALUE(LEFT($A1851,3))=311,RIGHT($B1851,5)="Total"),VLOOKUP('311'!$G$59,_311_Table3,MATCH(MID($B1851,1,1),_311_Table3_ColumnLookup,0),FALSE),
  IF(VALUE(LEFT($A1851,3))=311,VLOOKUP(VALUE(MID($B1851,2,1)),_311_Table3,MATCH(MID($B1851,1,1),_311_Table3_ColumnLookup,0),FALSE)
+N("311"),
  IF(AND(VALUE(LEFT($A1851,3))=312,LEFT($G1851,10)="Unincepted",$B1851="G "),VLOOKUP(" ULO",_312_Table3,MATCH('312'!$N$16,_312_Table3_ColumnLookup,0),FALSE),
  IF(AND(VALUE(LEFT($A1851,3))=312,LEFT($G1851,10)="Unincepted",$B1851="O "),VLOOKUP(" ULO",_312_Table3,MATCH('312'!$V$16,_312_Table3_ColumnLookup,0),FALSE),
  IF(AND(VALUE(LEFT($A1851,3))=312,LEFT($G1851,10)="Unincepted",$B1851="Q "),VLOOKUP(" ULO",_312_Table3,MATCH('312'!$X$16,_312_Table3_ColumnLookup,0),FALSE),
  IF(AND(VALUE(LEFT($A1851,3))=312,LEFT($G1851,10)="Unincepted"),VLOOKUP(" ULO",_312_Table3,MATCH(LEFT($B1851,1),_312_Table3_ColumnLookup,0),FALSE),
  IF(AND(VALUE(LEFT($A1851,3))=312,LEFT($G1851,5)="Total",$B1851="G "),VLOOKUP('312'!$F$80,_312_Table3,MATCH('312'!$N$16,_312_Table3_ColumnLookup,0),FALSE),
  IF(AND(VALUE(LEFT($A1851,3))=312,LEFT($G1851,5)="Total",$B1851="O "),VLOOKUP('312'!$F$80,_312_Table3,MATCH('312'!$V$16,_312_Table3_ColumnLookup,0),FALSE),
  IF(AND(VALUE(LEFT($A1851,3))=312,LEFT($G1851,5)="Total",$B1851="Q "),VLOOKUP('312'!$F$80,_312_Table3,MATCH('312'!$X$16,_312_Table3_ColumnLookup,0),FALSE),
  IF(AND(VALUE(LEFT($A1851,3))=312,LEFT($G1851,5)="Total"),VLOOKUP('312'!$F$80,_312_Table3,MATCH(LEFT($B1851,1),_312_Table3_ColumnLookup,0),FALSE),
  IF(AND(VALUE(LEFT($A1851,3))=312,LEN($I1851)=4,$B1851="G"),VLOOKUP($I1851,_312_Table3,MATCH('312'!$N$16,_312_Table3_ColumnLookup,0),FALSE),
  IF(AND(VALUE(LEFT($A1851,3))=312,LEN($I1851)=4,$B1851="O"),VLOOKUP($I1851,_312_Table3,MATCH('312'!$V$16,_312_Table3_ColumnLookup,0),FALSE),
  IF(AND(VALUE(LEFT($A1851,3))=312,LEN($I1851)=4,$B1851="Q"),VLOOKUP($I1851,_312_Table3,MATCH('312'!$X$16,_312_Table3_ColumnLookup,0),FALSE),
  IF(AND(VALUE(LEFT($A1851,3))=312,LEN($I1851)=4),VLOOKUP($I1851,_312_Table3,MATCH(LEFT($B1851,1),_312_Table3_ColumnLookup,0),FALSE)
+N("312"),
  IF(VALUE(LEFT($A1851,3))=313,VLOOKUP(VALUE(MID($B1851,2,1)),_313_Table3,MATCH(MID($B1851,1,1),_313_Table3_ColumnLookup,0),FALSE)
+N("313"),
  IF(AND(VALUE(LEFT($A1851,3))=314,LEN($B1851)=3),VLOOKUP(VALUE(MID($B1851,2,2)),_314_Table3,MATCH(MID($B1851,1,1),_314_Table3_ColumnLookup,0),FALSE),
  IF(VALUE(LEFT($A1851,3))=314,VLOOKUP(VALUE(MID($B1851,2,1)),_314_Table3,MATCH(MID($B1851,1,1),_314_Table3_ColumnLookup,0),FALSE)
+N("314"),
""))))))))))))))))))))))))</f>
        <v>#N/A</v>
      </c>
      <c r="H1851" s="321" t="str">
        <f>IFERROR(
IF(ISERROR($D1851)=FALSE,$D1851,IF(ISERROR($E1851)=FALSE,$E1851,IF(ISERROR($F1851)=FALSE,$F1851
+N("012 checkboxes"),
IF(
IF(OR(LEFT($A1851,9)="Syndicate",LEFT($A1851,12)="NewSyndicate"),VLOOKUP($A1851,'012'!$J:$ZW,MATCH("Link to button",'012'!$J$1:$ZW$1,0),0)
+N("309 checkbox"),
IF($C1851="309 LCR Summary0",VLOOKUP("Notes990",'309'!$P:$ZZ,MATCH("Link to button",'309'!$P$1:$ZZ$1,0),0)
+N("313 checkboxes"),
IF($C1851="313 Financial Information0LcmVsScr",IF($C1851="309 LCR Summary0",VLOOKUP("LcmVsScr",'309'!$N:$ZZ,MATCH("Link to button",'309'!$N$1:$ZZ$1,0),0),
IF($C1851="313 Financial Information0LcrDocAttached",IF($C1851="309 LCR Summary0",VLOOKUP("LcrDocAttached",'309'!$N:$ZZ,MATCH("Link to button",'309'!$N$1:$ZZ$1,0),
0)))))))=1,TRUE,FALSE)
))),"")</f>
        <v/>
      </c>
    </row>
    <row r="1852" spans="1:8">
      <c r="A1852" s="237" t="e">
        <f>VLOOKUP($G1852,CSVLookups!$B:$R,MATCH(A$1,CSVLookups!$B$1:$R$1,0),FALSE)</f>
        <v>#N/A</v>
      </c>
      <c r="B1852" s="237" t="e">
        <f>VLOOKUP($G1852,CSVLookups!$B:$R,MATCH(B$1,CSVLookups!$B$1:$R$1,0),FALSE)</f>
        <v>#N/A</v>
      </c>
      <c r="C1852" s="238" t="e">
        <f t="shared" si="29"/>
        <v>#N/A</v>
      </c>
      <c r="D1852" s="238" t="e">
        <f>IF(AND(VALUE(LEFT($A1852,3))=309,LEN($B1852)=3),VLOOKUP(VALUE(MID($B1852,2,2)),_309_Table1,MATCH(MID($B1852,1,1),_309_Table1_ColumnLookup,0),FALSE),
  IF($C1852="309 LCR SummaryA",OneYearSCR,IF($C1852="309 LCR SummaryB",UltimateSCR,IF(VALUE(LEFT($A1852,3))=309,VLOOKUP(VALUE(MID($B1852,2,1)),_309_Table1,MATCH(MID($B1852,1,1),_309_Table1_ColumnLookup,0),FALSE)
+N("309"),
  IF(VALUE(LEFT($A1852,3))=310,VLOOKUP(VALUE(MID($B1852,2,1)),_310_Table1,MATCH(MID($B1852,1,1),_310_Table1_ColumnLookup,0),FALSE)
+N("310"),
  IF(AND(VALUE(LEFT($A1852,3))=311,LEN($I1852)=4),VLOOKUP($I1852,_311_Table1,MATCH($B1852,_311_Table1_ColumnLookup,0),FALSE),
  IF(AND(VALUE(LEFT($A1852,3))=311,OR($B1852="I2",$B1852="J2",$B1852="K2",$B1852="L2")),VLOOKUP('311'!$G$58,_311_Table1,MATCH(MID($B1852,1,1),_311_Table1_ColumnLookup,0),FALSE),
  IF(AND(VALUE(LEFT($A1852,3))=311,RIGHT($B1852,5)="Total"),VLOOKUP('311'!$G$59,_311_Table1,MATCH(MID($B1852,1,1),_311_Table1_ColumnLookup,0),FALSE),
  IF(VALUE(LEFT($A1852,3))=311,VLOOKUP(VALUE(MID($B1852,2,1)),_311_Table1,MATCH(MID($B1852,1,1),_311_Table1_ColumnLookup,0),FALSE)
+N("311"),
  IF(AND(VALUE(LEFT($A1852,3))=312,LEFT($G1852,10)="Unincepted",$B1852="G "),VLOOKUP(" ULO",_312_Table1,MATCH('312'!$N$16,_312_Table1_ColumnLookup,0),FALSE),
  IF(AND(VALUE(LEFT($A1852,3))=312,LEFT($G1852,10)="Unincepted",$B1852="O "),VLOOKUP(" ULO",_312_Table1,MATCH('312'!$V$16,_312_Table1_ColumnLookup,0),FALSE),
  IF(AND(VALUE(LEFT($A1852,3))=312,LEFT($G1852,10)="Unincepted",$B1852="Q "),VLOOKUP(" ULO",_312_Table1,MATCH('312'!$X$16,_312_Table1_ColumnLookup,0),FALSE),
  IF(AND(VALUE(LEFT($A1852,3))=312,LEFT($G1852,10)="Unincepted"),VLOOKUP(" ULO",_312_Table1,MATCH(LEFT($B1852,1),_312_Table1_ColumnLookup,0),FALSE),
  IF(AND(VALUE(LEFT($A1852,3))=312,LEFT($G1852,5)="Total",$B1852="G "),VLOOKUP('312'!$F$80,_312_Table1,MATCH('312'!$N$16,_312_Table1_ColumnLookup,0),FALSE),
  IF(AND(VALUE(LEFT($A1852,3))=312,LEFT($G1852,5)="Total",$B1852="O "),VLOOKUP('312'!$F$80,_312_Table1,MATCH('312'!$V$16,_312_Table1_ColumnLookup,0),FALSE),
  IF(AND(VALUE(LEFT($A1852,3))=312,LEFT($G1852,5)="Total",$B1852="Q "),VLOOKUP('312'!$F$80,_312_Table1,MATCH('312'!$X$16,_312_Table1_ColumnLookup,0),FALSE),
  IF(AND(VALUE(LEFT($A1852,3))=312,LEFT($G1852,5)="Total"),VLOOKUP('312'!$F$80,_312_Table1,MATCH(LEFT($B1852,1),_312_Table1_ColumnLookup,0),FALSE),
  IF(AND(VALUE(LEFT($A1852,3))=312,LEN($I1852)=4,$B1852="G"),VLOOKUP($I1852,_312_Table1,MATCH('312'!$N$16,_312_Table1_ColumnLookup,0),FALSE),
  IF(AND(VALUE(LEFT($A1852,3))=312,LEN($I1852)=4,$B1852="O"),VLOOKUP($I1852,_312_Table1,MATCH('312'!$V$16,_312_Table1_ColumnLookup,0),FALSE),
  IF(AND(VALUE(LEFT($A1852,3))=312,LEN($I1852)=4,$B1852="Q"),VLOOKUP($I1852,_312_Table1,MATCH('312'!$X$16,_312_Table1_ColumnLookup,0),FALSE),
  IF(AND(VALUE(LEFT($A1852,3))=312,LEN($I1852)=4),VLOOKUP($I1852,_312_Table1,MATCH(LEFT($B1852,1),_312_Table1_ColumnLookup,0),FALSE)
+N("312"),
  IF(VALUE(LEFT($A1852,3))=313,VLOOKUP(VALUE(MID($B1852,2,1)),_313_Table1,MATCH(MID($B1852,1,1),_313_Table1_ColumnLookup,0),FALSE)
+N("313"),
  IF(AND(VALUE(LEFT($A1852,3))=314,LEN($B1852)=3),VLOOKUP(VALUE(MID($B1852,2,2)),_314_Table1,MATCH(MID($B1852,1,1),_314_Table1_ColumnLookup,0),FALSE),
  IF(VALUE(LEFT($A1852,3))=314,VLOOKUP(VALUE(MID($B1852,2,1)),_314_Table1,MATCH(MID($B1852,1,1),_314_Table1_ColumnLookup,0),FALSE)
+N("314"),
""))))))))))))))))))))))))</f>
        <v>#N/A</v>
      </c>
      <c r="E1852" s="238" t="e">
        <f>IF(AND(VALUE(LEFT($A1852,3))=309,LEN($B1852)=3),VLOOKUP(VALUE(MID($B1852,2,2)),_309_Table2,MATCH(MID($B1852,1,1),_309_Table2_ColumnLookup,0),FALSE),
  IF($C1852="309 LCR SummaryA",OneYearSCR,IF($C1852="309 LCR SummaryB",UltimateSCR,IF(VALUE(LEFT($A1852,3))=309,VLOOKUP(VALUE(MID($B1852,2,1)),_309_Table2,MATCH(MID($B1852,1,1),_309_Table2_ColumnLookup,0),FALSE)
+N("309"),
  IF(VALUE(LEFT($A1852,3))=310,VLOOKUP(VALUE(MID($B1852,2,1)),_310_Table2,MATCH(MID($B1852,1,1),_310_Table2_ColumnLookup,0),FALSE)
+N("310"),
  IF(AND(VALUE(LEFT($A1852,3))=311,LEN($I1852)=4),VLOOKUP($I1852,_311_Table2,MATCH($B1852,_311_Table2_ColumnLookup,0),FALSE),
  IF(AND(VALUE(LEFT($A1852,3))=311,OR($B1852="I2",$B1852="J2",$B1852="K2",$B1852="L2")),VLOOKUP('311'!$G$58,_311_Table2,MATCH(MID($B1852,1,1),_311_Table2_ColumnLookup,0),FALSE),
  IF(AND(VALUE(LEFT($A1852,3))=311,RIGHT($B1852,5)="Total"),VLOOKUP('311'!$G$59,_311_Table2,MATCH(MID($B1852,1,1),_311_Table2_ColumnLookup,0),FALSE),
  IF(VALUE(LEFT($A1852,3))=311,VLOOKUP(VALUE(MID($B1852,2,1)),_311_Table2,MATCH(MID($B1852,1,1),_311_Table2_ColumnLookup,0),FALSE)
+N("311"),
  IF(AND(VALUE(LEFT($A1852,3))=312,LEFT($G1852,10)="Unincepted",$B1852="G "),VLOOKUP(" ULO",_312_Table2,MATCH('312'!$N$16,_312_Table2_ColumnLookup,0),FALSE),
  IF(AND(VALUE(LEFT($A1852,3))=312,LEFT($G1852,10)="Unincepted",$B1852="O "),VLOOKUP(" ULO",_312_Table2,MATCH('312'!$V$16,_312_Table2_ColumnLookup,0),FALSE),
  IF(AND(VALUE(LEFT($A1852,3))=312,LEFT($G1852,10)="Unincepted",$B1852="Q "),VLOOKUP(" ULO",_312_Table2,MATCH('312'!$X$16,_312_Table2_ColumnLookup,0),FALSE),
  IF(AND(VALUE(LEFT($A1852,3))=312,LEFT($G1852,10)="Unincepted"),VLOOKUP(" ULO",_312_Table2,MATCH(LEFT($B1852,1),_312_Table2_ColumnLookup,0),FALSE),
  IF(AND(VALUE(LEFT($A1852,3))=312,LEFT($G1852,5)="Total",$B1852="G "),VLOOKUP('312'!$F$80,_312_Table2,MATCH('312'!$N$16,_312_Table2_ColumnLookup,0),FALSE),
  IF(AND(VALUE(LEFT($A1852,3))=312,LEFT($G1852,5)="Total",$B1852="O "),VLOOKUP('312'!$F$80,_312_Table2,MATCH('312'!$V$16,_312_Table2_ColumnLookup,0),FALSE),
  IF(AND(VALUE(LEFT($A1852,3))=312,LEFT($G1852,5)="Total",$B1852="Q "),VLOOKUP('312'!$F$80,_312_Table2,MATCH('312'!$X$16,_312_Table2_ColumnLookup,0),FALSE),
  IF(AND(VALUE(LEFT($A1852,3))=312,LEFT($G1852,5)="Total"),VLOOKUP('312'!$F$80,_312_Table2,MATCH(LEFT($B1852,1),_312_Table2_ColumnLookup,0),FALSE),
  IF(AND(VALUE(LEFT($A1852,3))=312,LEN($I1852)=4,$B1852="G"),VLOOKUP($I1852,_312_Table2,MATCH('312'!$N$16,_312_Table2_ColumnLookup,0),FALSE),
  IF(AND(VALUE(LEFT($A1852,3))=312,LEN($I1852)=4,$B1852="O"),VLOOKUP($I1852,_312_Table2,MATCH('312'!$V$16,_312_Table2_ColumnLookup,0),FALSE),
  IF(AND(VALUE(LEFT($A1852,3))=312,LEN($I1852)=4,$B1852="Q"),VLOOKUP($I1852,_312_Table2,MATCH('312'!$X$16,_312_Table2_ColumnLookup,0),FALSE),
  IF(AND(VALUE(LEFT($A1852,3))=312,LEN($I1852)=4),VLOOKUP($I1852,_312_Table2,MATCH(LEFT($B1852,1),_312_Table2_ColumnLookup,0),FALSE)
+N("312"),
  IF(VALUE(LEFT($A1852,3))=313,VLOOKUP(VALUE(MID($B1852,2,1)),_313_Table2,MATCH(MID($B1852,1,1),_313_Table2_ColumnLookup,0),FALSE)
+N("313"),
  IF(AND(VALUE(LEFT($A1852,3))=314,LEN($B1852)=3),VLOOKUP(VALUE(MID($B1852,2,2)),_314_Table2,MATCH(MID($B1852,1,1),_314_Table2_ColumnLookup,0),FALSE),
  IF(VALUE(LEFT($A1852,3))=314,VLOOKUP(VALUE(MID($B1852,2,1)),_314_Table2,MATCH(MID($B1852,1,1),_314_Table2_ColumnLookup,0),FALSE)
+N("314"),
""))))))))))))))))))))))))</f>
        <v>#N/A</v>
      </c>
      <c r="F1852" s="238" t="e">
        <f>IF(AND(VALUE(LEFT($A1852,3))=309,LEN($B1852)=3),VLOOKUP(VALUE(MID($B1852,2,2)),_309_Table3,MATCH(MID($B1852,1,1),_309_Table3_ColumnLookup,0),FALSE),
  IF($C1852="309 LCR SummaryA",OneYearSCR,IF($C1852="309 LCR SummaryB",UltimateSCR,IF(VALUE(LEFT($A1852,3))=309,VLOOKUP(VALUE(MID($B1852,2,1)),_309_Table3,MATCH(MID($B1852,1,1),_309_Table3_ColumnLookup,0),FALSE)
+N("309"),
  IF(VALUE(LEFT($A1852,3))=310,VLOOKUP(VALUE(MID($B1852,2,1)),_310_Table3,MATCH(MID($B1852,1,1),_310_Table3_ColumnLookup,0),FALSE)
+N("310"),
  IF(AND(VALUE(LEFT($A1852,3))=311,LEN($I1852)=4),VLOOKUP($I1852,_311_Table3,MATCH($B1852,_311_Table3_ColumnLookup,0),FALSE),
  IF(AND(VALUE(LEFT($A1852,3))=311,OR($B1852="I2",$B1852="J2",$B1852="K2",$B1852="L2")),VLOOKUP('311'!$G$58,_311_Table3,MATCH(MID($B1852,1,1),_311_Table3_ColumnLookup,0),FALSE),
  IF(AND(VALUE(LEFT($A1852,3))=311,RIGHT($B1852,5)="Total"),VLOOKUP('311'!$G$59,_311_Table3,MATCH(MID($B1852,1,1),_311_Table3_ColumnLookup,0),FALSE),
  IF(VALUE(LEFT($A1852,3))=311,VLOOKUP(VALUE(MID($B1852,2,1)),_311_Table3,MATCH(MID($B1852,1,1),_311_Table3_ColumnLookup,0),FALSE)
+N("311"),
  IF(AND(VALUE(LEFT($A1852,3))=312,LEFT($G1852,10)="Unincepted",$B1852="G "),VLOOKUP(" ULO",_312_Table3,MATCH('312'!$N$16,_312_Table3_ColumnLookup,0),FALSE),
  IF(AND(VALUE(LEFT($A1852,3))=312,LEFT($G1852,10)="Unincepted",$B1852="O "),VLOOKUP(" ULO",_312_Table3,MATCH('312'!$V$16,_312_Table3_ColumnLookup,0),FALSE),
  IF(AND(VALUE(LEFT($A1852,3))=312,LEFT($G1852,10)="Unincepted",$B1852="Q "),VLOOKUP(" ULO",_312_Table3,MATCH('312'!$X$16,_312_Table3_ColumnLookup,0),FALSE),
  IF(AND(VALUE(LEFT($A1852,3))=312,LEFT($G1852,10)="Unincepted"),VLOOKUP(" ULO",_312_Table3,MATCH(LEFT($B1852,1),_312_Table3_ColumnLookup,0),FALSE),
  IF(AND(VALUE(LEFT($A1852,3))=312,LEFT($G1852,5)="Total",$B1852="G "),VLOOKUP('312'!$F$80,_312_Table3,MATCH('312'!$N$16,_312_Table3_ColumnLookup,0),FALSE),
  IF(AND(VALUE(LEFT($A1852,3))=312,LEFT($G1852,5)="Total",$B1852="O "),VLOOKUP('312'!$F$80,_312_Table3,MATCH('312'!$V$16,_312_Table3_ColumnLookup,0),FALSE),
  IF(AND(VALUE(LEFT($A1852,3))=312,LEFT($G1852,5)="Total",$B1852="Q "),VLOOKUP('312'!$F$80,_312_Table3,MATCH('312'!$X$16,_312_Table3_ColumnLookup,0),FALSE),
  IF(AND(VALUE(LEFT($A1852,3))=312,LEFT($G1852,5)="Total"),VLOOKUP('312'!$F$80,_312_Table3,MATCH(LEFT($B1852,1),_312_Table3_ColumnLookup,0),FALSE),
  IF(AND(VALUE(LEFT($A1852,3))=312,LEN($I1852)=4,$B1852="G"),VLOOKUP($I1852,_312_Table3,MATCH('312'!$N$16,_312_Table3_ColumnLookup,0),FALSE),
  IF(AND(VALUE(LEFT($A1852,3))=312,LEN($I1852)=4,$B1852="O"),VLOOKUP($I1852,_312_Table3,MATCH('312'!$V$16,_312_Table3_ColumnLookup,0),FALSE),
  IF(AND(VALUE(LEFT($A1852,3))=312,LEN($I1852)=4,$B1852="Q"),VLOOKUP($I1852,_312_Table3,MATCH('312'!$X$16,_312_Table3_ColumnLookup,0),FALSE),
  IF(AND(VALUE(LEFT($A1852,3))=312,LEN($I1852)=4),VLOOKUP($I1852,_312_Table3,MATCH(LEFT($B1852,1),_312_Table3_ColumnLookup,0),FALSE)
+N("312"),
  IF(VALUE(LEFT($A1852,3))=313,VLOOKUP(VALUE(MID($B1852,2,1)),_313_Table3,MATCH(MID($B1852,1,1),_313_Table3_ColumnLookup,0),FALSE)
+N("313"),
  IF(AND(VALUE(LEFT($A1852,3))=314,LEN($B1852)=3),VLOOKUP(VALUE(MID($B1852,2,2)),_314_Table3,MATCH(MID($B1852,1,1),_314_Table3_ColumnLookup,0),FALSE),
  IF(VALUE(LEFT($A1852,3))=314,VLOOKUP(VALUE(MID($B1852,2,1)),_314_Table3,MATCH(MID($B1852,1,1),_314_Table3_ColumnLookup,0),FALSE)
+N("314"),
""))))))))))))))))))))))))</f>
        <v>#N/A</v>
      </c>
      <c r="H1852" s="321" t="str">
        <f>IFERROR(
IF(ISERROR($D1852)=FALSE,$D1852,IF(ISERROR($E1852)=FALSE,$E1852,IF(ISERROR($F1852)=FALSE,$F1852
+N("012 checkboxes"),
IF(
IF(OR(LEFT($A1852,9)="Syndicate",LEFT($A1852,12)="NewSyndicate"),VLOOKUP($A1852,'012'!$J:$ZW,MATCH("Link to button",'012'!$J$1:$ZW$1,0),0)
+N("309 checkbox"),
IF($C1852="309 LCR Summary0",VLOOKUP("Notes990",'309'!$P:$ZZ,MATCH("Link to button",'309'!$P$1:$ZZ$1,0),0)
+N("313 checkboxes"),
IF($C1852="313 Financial Information0LcmVsScr",IF($C1852="309 LCR Summary0",VLOOKUP("LcmVsScr",'309'!$N:$ZZ,MATCH("Link to button",'309'!$N$1:$ZZ$1,0),0),
IF($C1852="313 Financial Information0LcrDocAttached",IF($C1852="309 LCR Summary0",VLOOKUP("LcrDocAttached",'309'!$N:$ZZ,MATCH("Link to button",'309'!$N$1:$ZZ$1,0),
0)))))))=1,TRUE,FALSE)
))),"")</f>
        <v/>
      </c>
    </row>
    <row r="1853" spans="1:8">
      <c r="A1853" s="237" t="e">
        <f>VLOOKUP($G1853,CSVLookups!$B:$R,MATCH(A$1,CSVLookups!$B$1:$R$1,0),FALSE)</f>
        <v>#N/A</v>
      </c>
      <c r="B1853" s="237" t="e">
        <f>VLOOKUP($G1853,CSVLookups!$B:$R,MATCH(B$1,CSVLookups!$B$1:$R$1,0),FALSE)</f>
        <v>#N/A</v>
      </c>
      <c r="C1853" s="238" t="e">
        <f t="shared" si="29"/>
        <v>#N/A</v>
      </c>
      <c r="D1853" s="238" t="e">
        <f>IF(AND(VALUE(LEFT($A1853,3))=309,LEN($B1853)=3),VLOOKUP(VALUE(MID($B1853,2,2)),_309_Table1,MATCH(MID($B1853,1,1),_309_Table1_ColumnLookup,0),FALSE),
  IF($C1853="309 LCR SummaryA",OneYearSCR,IF($C1853="309 LCR SummaryB",UltimateSCR,IF(VALUE(LEFT($A1853,3))=309,VLOOKUP(VALUE(MID($B1853,2,1)),_309_Table1,MATCH(MID($B1853,1,1),_309_Table1_ColumnLookup,0),FALSE)
+N("309"),
  IF(VALUE(LEFT($A1853,3))=310,VLOOKUP(VALUE(MID($B1853,2,1)),_310_Table1,MATCH(MID($B1853,1,1),_310_Table1_ColumnLookup,0),FALSE)
+N("310"),
  IF(AND(VALUE(LEFT($A1853,3))=311,LEN($I1853)=4),VLOOKUP($I1853,_311_Table1,MATCH($B1853,_311_Table1_ColumnLookup,0),FALSE),
  IF(AND(VALUE(LEFT($A1853,3))=311,OR($B1853="I2",$B1853="J2",$B1853="K2",$B1853="L2")),VLOOKUP('311'!$G$58,_311_Table1,MATCH(MID($B1853,1,1),_311_Table1_ColumnLookup,0),FALSE),
  IF(AND(VALUE(LEFT($A1853,3))=311,RIGHT($B1853,5)="Total"),VLOOKUP('311'!$G$59,_311_Table1,MATCH(MID($B1853,1,1),_311_Table1_ColumnLookup,0),FALSE),
  IF(VALUE(LEFT($A1853,3))=311,VLOOKUP(VALUE(MID($B1853,2,1)),_311_Table1,MATCH(MID($B1853,1,1),_311_Table1_ColumnLookup,0),FALSE)
+N("311"),
  IF(AND(VALUE(LEFT($A1853,3))=312,LEFT($G1853,10)="Unincepted",$B1853="G "),VLOOKUP(" ULO",_312_Table1,MATCH('312'!$N$16,_312_Table1_ColumnLookup,0),FALSE),
  IF(AND(VALUE(LEFT($A1853,3))=312,LEFT($G1853,10)="Unincepted",$B1853="O "),VLOOKUP(" ULO",_312_Table1,MATCH('312'!$V$16,_312_Table1_ColumnLookup,0),FALSE),
  IF(AND(VALUE(LEFT($A1853,3))=312,LEFT($G1853,10)="Unincepted",$B1853="Q "),VLOOKUP(" ULO",_312_Table1,MATCH('312'!$X$16,_312_Table1_ColumnLookup,0),FALSE),
  IF(AND(VALUE(LEFT($A1853,3))=312,LEFT($G1853,10)="Unincepted"),VLOOKUP(" ULO",_312_Table1,MATCH(LEFT($B1853,1),_312_Table1_ColumnLookup,0),FALSE),
  IF(AND(VALUE(LEFT($A1853,3))=312,LEFT($G1853,5)="Total",$B1853="G "),VLOOKUP('312'!$F$80,_312_Table1,MATCH('312'!$N$16,_312_Table1_ColumnLookup,0),FALSE),
  IF(AND(VALUE(LEFT($A1853,3))=312,LEFT($G1853,5)="Total",$B1853="O "),VLOOKUP('312'!$F$80,_312_Table1,MATCH('312'!$V$16,_312_Table1_ColumnLookup,0),FALSE),
  IF(AND(VALUE(LEFT($A1853,3))=312,LEFT($G1853,5)="Total",$B1853="Q "),VLOOKUP('312'!$F$80,_312_Table1,MATCH('312'!$X$16,_312_Table1_ColumnLookup,0),FALSE),
  IF(AND(VALUE(LEFT($A1853,3))=312,LEFT($G1853,5)="Total"),VLOOKUP('312'!$F$80,_312_Table1,MATCH(LEFT($B1853,1),_312_Table1_ColumnLookup,0),FALSE),
  IF(AND(VALUE(LEFT($A1853,3))=312,LEN($I1853)=4,$B1853="G"),VLOOKUP($I1853,_312_Table1,MATCH('312'!$N$16,_312_Table1_ColumnLookup,0),FALSE),
  IF(AND(VALUE(LEFT($A1853,3))=312,LEN($I1853)=4,$B1853="O"),VLOOKUP($I1853,_312_Table1,MATCH('312'!$V$16,_312_Table1_ColumnLookup,0),FALSE),
  IF(AND(VALUE(LEFT($A1853,3))=312,LEN($I1853)=4,$B1853="Q"),VLOOKUP($I1853,_312_Table1,MATCH('312'!$X$16,_312_Table1_ColumnLookup,0),FALSE),
  IF(AND(VALUE(LEFT($A1853,3))=312,LEN($I1853)=4),VLOOKUP($I1853,_312_Table1,MATCH(LEFT($B1853,1),_312_Table1_ColumnLookup,0),FALSE)
+N("312"),
  IF(VALUE(LEFT($A1853,3))=313,VLOOKUP(VALUE(MID($B1853,2,1)),_313_Table1,MATCH(MID($B1853,1,1),_313_Table1_ColumnLookup,0),FALSE)
+N("313"),
  IF(AND(VALUE(LEFT($A1853,3))=314,LEN($B1853)=3),VLOOKUP(VALUE(MID($B1853,2,2)),_314_Table1,MATCH(MID($B1853,1,1),_314_Table1_ColumnLookup,0),FALSE),
  IF(VALUE(LEFT($A1853,3))=314,VLOOKUP(VALUE(MID($B1853,2,1)),_314_Table1,MATCH(MID($B1853,1,1),_314_Table1_ColumnLookup,0),FALSE)
+N("314"),
""))))))))))))))))))))))))</f>
        <v>#N/A</v>
      </c>
      <c r="E1853" s="238" t="e">
        <f>IF(AND(VALUE(LEFT($A1853,3))=309,LEN($B1853)=3),VLOOKUP(VALUE(MID($B1853,2,2)),_309_Table2,MATCH(MID($B1853,1,1),_309_Table2_ColumnLookup,0),FALSE),
  IF($C1853="309 LCR SummaryA",OneYearSCR,IF($C1853="309 LCR SummaryB",UltimateSCR,IF(VALUE(LEFT($A1853,3))=309,VLOOKUP(VALUE(MID($B1853,2,1)),_309_Table2,MATCH(MID($B1853,1,1),_309_Table2_ColumnLookup,0),FALSE)
+N("309"),
  IF(VALUE(LEFT($A1853,3))=310,VLOOKUP(VALUE(MID($B1853,2,1)),_310_Table2,MATCH(MID($B1853,1,1),_310_Table2_ColumnLookup,0),FALSE)
+N("310"),
  IF(AND(VALUE(LEFT($A1853,3))=311,LEN($I1853)=4),VLOOKUP($I1853,_311_Table2,MATCH($B1853,_311_Table2_ColumnLookup,0),FALSE),
  IF(AND(VALUE(LEFT($A1853,3))=311,OR($B1853="I2",$B1853="J2",$B1853="K2",$B1853="L2")),VLOOKUP('311'!$G$58,_311_Table2,MATCH(MID($B1853,1,1),_311_Table2_ColumnLookup,0),FALSE),
  IF(AND(VALUE(LEFT($A1853,3))=311,RIGHT($B1853,5)="Total"),VLOOKUP('311'!$G$59,_311_Table2,MATCH(MID($B1853,1,1),_311_Table2_ColumnLookup,0),FALSE),
  IF(VALUE(LEFT($A1853,3))=311,VLOOKUP(VALUE(MID($B1853,2,1)),_311_Table2,MATCH(MID($B1853,1,1),_311_Table2_ColumnLookup,0),FALSE)
+N("311"),
  IF(AND(VALUE(LEFT($A1853,3))=312,LEFT($G1853,10)="Unincepted",$B1853="G "),VLOOKUP(" ULO",_312_Table2,MATCH('312'!$N$16,_312_Table2_ColumnLookup,0),FALSE),
  IF(AND(VALUE(LEFT($A1853,3))=312,LEFT($G1853,10)="Unincepted",$B1853="O "),VLOOKUP(" ULO",_312_Table2,MATCH('312'!$V$16,_312_Table2_ColumnLookup,0),FALSE),
  IF(AND(VALUE(LEFT($A1853,3))=312,LEFT($G1853,10)="Unincepted",$B1853="Q "),VLOOKUP(" ULO",_312_Table2,MATCH('312'!$X$16,_312_Table2_ColumnLookup,0),FALSE),
  IF(AND(VALUE(LEFT($A1853,3))=312,LEFT($G1853,10)="Unincepted"),VLOOKUP(" ULO",_312_Table2,MATCH(LEFT($B1853,1),_312_Table2_ColumnLookup,0),FALSE),
  IF(AND(VALUE(LEFT($A1853,3))=312,LEFT($G1853,5)="Total",$B1853="G "),VLOOKUP('312'!$F$80,_312_Table2,MATCH('312'!$N$16,_312_Table2_ColumnLookup,0),FALSE),
  IF(AND(VALUE(LEFT($A1853,3))=312,LEFT($G1853,5)="Total",$B1853="O "),VLOOKUP('312'!$F$80,_312_Table2,MATCH('312'!$V$16,_312_Table2_ColumnLookup,0),FALSE),
  IF(AND(VALUE(LEFT($A1853,3))=312,LEFT($G1853,5)="Total",$B1853="Q "),VLOOKUP('312'!$F$80,_312_Table2,MATCH('312'!$X$16,_312_Table2_ColumnLookup,0),FALSE),
  IF(AND(VALUE(LEFT($A1853,3))=312,LEFT($G1853,5)="Total"),VLOOKUP('312'!$F$80,_312_Table2,MATCH(LEFT($B1853,1),_312_Table2_ColumnLookup,0),FALSE),
  IF(AND(VALUE(LEFT($A1853,3))=312,LEN($I1853)=4,$B1853="G"),VLOOKUP($I1853,_312_Table2,MATCH('312'!$N$16,_312_Table2_ColumnLookup,0),FALSE),
  IF(AND(VALUE(LEFT($A1853,3))=312,LEN($I1853)=4,$B1853="O"),VLOOKUP($I1853,_312_Table2,MATCH('312'!$V$16,_312_Table2_ColumnLookup,0),FALSE),
  IF(AND(VALUE(LEFT($A1853,3))=312,LEN($I1853)=4,$B1853="Q"),VLOOKUP($I1853,_312_Table2,MATCH('312'!$X$16,_312_Table2_ColumnLookup,0),FALSE),
  IF(AND(VALUE(LEFT($A1853,3))=312,LEN($I1853)=4),VLOOKUP($I1853,_312_Table2,MATCH(LEFT($B1853,1),_312_Table2_ColumnLookup,0),FALSE)
+N("312"),
  IF(VALUE(LEFT($A1853,3))=313,VLOOKUP(VALUE(MID($B1853,2,1)),_313_Table2,MATCH(MID($B1853,1,1),_313_Table2_ColumnLookup,0),FALSE)
+N("313"),
  IF(AND(VALUE(LEFT($A1853,3))=314,LEN($B1853)=3),VLOOKUP(VALUE(MID($B1853,2,2)),_314_Table2,MATCH(MID($B1853,1,1),_314_Table2_ColumnLookup,0),FALSE),
  IF(VALUE(LEFT($A1853,3))=314,VLOOKUP(VALUE(MID($B1853,2,1)),_314_Table2,MATCH(MID($B1853,1,1),_314_Table2_ColumnLookup,0),FALSE)
+N("314"),
""))))))))))))))))))))))))</f>
        <v>#N/A</v>
      </c>
      <c r="F1853" s="238" t="e">
        <f>IF(AND(VALUE(LEFT($A1853,3))=309,LEN($B1853)=3),VLOOKUP(VALUE(MID($B1853,2,2)),_309_Table3,MATCH(MID($B1853,1,1),_309_Table3_ColumnLookup,0),FALSE),
  IF($C1853="309 LCR SummaryA",OneYearSCR,IF($C1853="309 LCR SummaryB",UltimateSCR,IF(VALUE(LEFT($A1853,3))=309,VLOOKUP(VALUE(MID($B1853,2,1)),_309_Table3,MATCH(MID($B1853,1,1),_309_Table3_ColumnLookup,0),FALSE)
+N("309"),
  IF(VALUE(LEFT($A1853,3))=310,VLOOKUP(VALUE(MID($B1853,2,1)),_310_Table3,MATCH(MID($B1853,1,1),_310_Table3_ColumnLookup,0),FALSE)
+N("310"),
  IF(AND(VALUE(LEFT($A1853,3))=311,LEN($I1853)=4),VLOOKUP($I1853,_311_Table3,MATCH($B1853,_311_Table3_ColumnLookup,0),FALSE),
  IF(AND(VALUE(LEFT($A1853,3))=311,OR($B1853="I2",$B1853="J2",$B1853="K2",$B1853="L2")),VLOOKUP('311'!$G$58,_311_Table3,MATCH(MID($B1853,1,1),_311_Table3_ColumnLookup,0),FALSE),
  IF(AND(VALUE(LEFT($A1853,3))=311,RIGHT($B1853,5)="Total"),VLOOKUP('311'!$G$59,_311_Table3,MATCH(MID($B1853,1,1),_311_Table3_ColumnLookup,0),FALSE),
  IF(VALUE(LEFT($A1853,3))=311,VLOOKUP(VALUE(MID($B1853,2,1)),_311_Table3,MATCH(MID($B1853,1,1),_311_Table3_ColumnLookup,0),FALSE)
+N("311"),
  IF(AND(VALUE(LEFT($A1853,3))=312,LEFT($G1853,10)="Unincepted",$B1853="G "),VLOOKUP(" ULO",_312_Table3,MATCH('312'!$N$16,_312_Table3_ColumnLookup,0),FALSE),
  IF(AND(VALUE(LEFT($A1853,3))=312,LEFT($G1853,10)="Unincepted",$B1853="O "),VLOOKUP(" ULO",_312_Table3,MATCH('312'!$V$16,_312_Table3_ColumnLookup,0),FALSE),
  IF(AND(VALUE(LEFT($A1853,3))=312,LEFT($G1853,10)="Unincepted",$B1853="Q "),VLOOKUP(" ULO",_312_Table3,MATCH('312'!$X$16,_312_Table3_ColumnLookup,0),FALSE),
  IF(AND(VALUE(LEFT($A1853,3))=312,LEFT($G1853,10)="Unincepted"),VLOOKUP(" ULO",_312_Table3,MATCH(LEFT($B1853,1),_312_Table3_ColumnLookup,0),FALSE),
  IF(AND(VALUE(LEFT($A1853,3))=312,LEFT($G1853,5)="Total",$B1853="G "),VLOOKUP('312'!$F$80,_312_Table3,MATCH('312'!$N$16,_312_Table3_ColumnLookup,0),FALSE),
  IF(AND(VALUE(LEFT($A1853,3))=312,LEFT($G1853,5)="Total",$B1853="O "),VLOOKUP('312'!$F$80,_312_Table3,MATCH('312'!$V$16,_312_Table3_ColumnLookup,0),FALSE),
  IF(AND(VALUE(LEFT($A1853,3))=312,LEFT($G1853,5)="Total",$B1853="Q "),VLOOKUP('312'!$F$80,_312_Table3,MATCH('312'!$X$16,_312_Table3_ColumnLookup,0),FALSE),
  IF(AND(VALUE(LEFT($A1853,3))=312,LEFT($G1853,5)="Total"),VLOOKUP('312'!$F$80,_312_Table3,MATCH(LEFT($B1853,1),_312_Table3_ColumnLookup,0),FALSE),
  IF(AND(VALUE(LEFT($A1853,3))=312,LEN($I1853)=4,$B1853="G"),VLOOKUP($I1853,_312_Table3,MATCH('312'!$N$16,_312_Table3_ColumnLookup,0),FALSE),
  IF(AND(VALUE(LEFT($A1853,3))=312,LEN($I1853)=4,$B1853="O"),VLOOKUP($I1853,_312_Table3,MATCH('312'!$V$16,_312_Table3_ColumnLookup,0),FALSE),
  IF(AND(VALUE(LEFT($A1853,3))=312,LEN($I1853)=4,$B1853="Q"),VLOOKUP($I1853,_312_Table3,MATCH('312'!$X$16,_312_Table3_ColumnLookup,0),FALSE),
  IF(AND(VALUE(LEFT($A1853,3))=312,LEN($I1853)=4),VLOOKUP($I1853,_312_Table3,MATCH(LEFT($B1853,1),_312_Table3_ColumnLookup,0),FALSE)
+N("312"),
  IF(VALUE(LEFT($A1853,3))=313,VLOOKUP(VALUE(MID($B1853,2,1)),_313_Table3,MATCH(MID($B1853,1,1),_313_Table3_ColumnLookup,0),FALSE)
+N("313"),
  IF(AND(VALUE(LEFT($A1853,3))=314,LEN($B1853)=3),VLOOKUP(VALUE(MID($B1853,2,2)),_314_Table3,MATCH(MID($B1853,1,1),_314_Table3_ColumnLookup,0),FALSE),
  IF(VALUE(LEFT($A1853,3))=314,VLOOKUP(VALUE(MID($B1853,2,1)),_314_Table3,MATCH(MID($B1853,1,1),_314_Table3_ColumnLookup,0),FALSE)
+N("314"),
""))))))))))))))))))))))))</f>
        <v>#N/A</v>
      </c>
      <c r="H1853" s="321" t="str">
        <f>IFERROR(
IF(ISERROR($D1853)=FALSE,$D1853,IF(ISERROR($E1853)=FALSE,$E1853,IF(ISERROR($F1853)=FALSE,$F1853
+N("012 checkboxes"),
IF(
IF(OR(LEFT($A1853,9)="Syndicate",LEFT($A1853,12)="NewSyndicate"),VLOOKUP($A1853,'012'!$J:$ZW,MATCH("Link to button",'012'!$J$1:$ZW$1,0),0)
+N("309 checkbox"),
IF($C1853="309 LCR Summary0",VLOOKUP("Notes990",'309'!$P:$ZZ,MATCH("Link to button",'309'!$P$1:$ZZ$1,0),0)
+N("313 checkboxes"),
IF($C1853="313 Financial Information0LcmVsScr",IF($C1853="309 LCR Summary0",VLOOKUP("LcmVsScr",'309'!$N:$ZZ,MATCH("Link to button",'309'!$N$1:$ZZ$1,0),0),
IF($C1853="313 Financial Information0LcrDocAttached",IF($C1853="309 LCR Summary0",VLOOKUP("LcrDocAttached",'309'!$N:$ZZ,MATCH("Link to button",'309'!$N$1:$ZZ$1,0),
0)))))))=1,TRUE,FALSE)
))),"")</f>
        <v/>
      </c>
    </row>
    <row r="1854" spans="1:8">
      <c r="A1854" s="237" t="e">
        <f>VLOOKUP($G1854,CSVLookups!$B:$R,MATCH(A$1,CSVLookups!$B$1:$R$1,0),FALSE)</f>
        <v>#N/A</v>
      </c>
      <c r="B1854" s="237" t="e">
        <f>VLOOKUP($G1854,CSVLookups!$B:$R,MATCH(B$1,CSVLookups!$B$1:$R$1,0),FALSE)</f>
        <v>#N/A</v>
      </c>
      <c r="C1854" s="238" t="e">
        <f t="shared" si="29"/>
        <v>#N/A</v>
      </c>
      <c r="D1854" s="238" t="e">
        <f>IF(AND(VALUE(LEFT($A1854,3))=309,LEN($B1854)=3),VLOOKUP(VALUE(MID($B1854,2,2)),_309_Table1,MATCH(MID($B1854,1,1),_309_Table1_ColumnLookup,0),FALSE),
  IF($C1854="309 LCR SummaryA",OneYearSCR,IF($C1854="309 LCR SummaryB",UltimateSCR,IF(VALUE(LEFT($A1854,3))=309,VLOOKUP(VALUE(MID($B1854,2,1)),_309_Table1,MATCH(MID($B1854,1,1),_309_Table1_ColumnLookup,0),FALSE)
+N("309"),
  IF(VALUE(LEFT($A1854,3))=310,VLOOKUP(VALUE(MID($B1854,2,1)),_310_Table1,MATCH(MID($B1854,1,1),_310_Table1_ColumnLookup,0),FALSE)
+N("310"),
  IF(AND(VALUE(LEFT($A1854,3))=311,LEN($I1854)=4),VLOOKUP($I1854,_311_Table1,MATCH($B1854,_311_Table1_ColumnLookup,0),FALSE),
  IF(AND(VALUE(LEFT($A1854,3))=311,OR($B1854="I2",$B1854="J2",$B1854="K2",$B1854="L2")),VLOOKUP('311'!$G$58,_311_Table1,MATCH(MID($B1854,1,1),_311_Table1_ColumnLookup,0),FALSE),
  IF(AND(VALUE(LEFT($A1854,3))=311,RIGHT($B1854,5)="Total"),VLOOKUP('311'!$G$59,_311_Table1,MATCH(MID($B1854,1,1),_311_Table1_ColumnLookup,0),FALSE),
  IF(VALUE(LEFT($A1854,3))=311,VLOOKUP(VALUE(MID($B1854,2,1)),_311_Table1,MATCH(MID($B1854,1,1),_311_Table1_ColumnLookup,0),FALSE)
+N("311"),
  IF(AND(VALUE(LEFT($A1854,3))=312,LEFT($G1854,10)="Unincepted",$B1854="G "),VLOOKUP(" ULO",_312_Table1,MATCH('312'!$N$16,_312_Table1_ColumnLookup,0),FALSE),
  IF(AND(VALUE(LEFT($A1854,3))=312,LEFT($G1854,10)="Unincepted",$B1854="O "),VLOOKUP(" ULO",_312_Table1,MATCH('312'!$V$16,_312_Table1_ColumnLookup,0),FALSE),
  IF(AND(VALUE(LEFT($A1854,3))=312,LEFT($G1854,10)="Unincepted",$B1854="Q "),VLOOKUP(" ULO",_312_Table1,MATCH('312'!$X$16,_312_Table1_ColumnLookup,0),FALSE),
  IF(AND(VALUE(LEFT($A1854,3))=312,LEFT($G1854,10)="Unincepted"),VLOOKUP(" ULO",_312_Table1,MATCH(LEFT($B1854,1),_312_Table1_ColumnLookup,0),FALSE),
  IF(AND(VALUE(LEFT($A1854,3))=312,LEFT($G1854,5)="Total",$B1854="G "),VLOOKUP('312'!$F$80,_312_Table1,MATCH('312'!$N$16,_312_Table1_ColumnLookup,0),FALSE),
  IF(AND(VALUE(LEFT($A1854,3))=312,LEFT($G1854,5)="Total",$B1854="O "),VLOOKUP('312'!$F$80,_312_Table1,MATCH('312'!$V$16,_312_Table1_ColumnLookup,0),FALSE),
  IF(AND(VALUE(LEFT($A1854,3))=312,LEFT($G1854,5)="Total",$B1854="Q "),VLOOKUP('312'!$F$80,_312_Table1,MATCH('312'!$X$16,_312_Table1_ColumnLookup,0),FALSE),
  IF(AND(VALUE(LEFT($A1854,3))=312,LEFT($G1854,5)="Total"),VLOOKUP('312'!$F$80,_312_Table1,MATCH(LEFT($B1854,1),_312_Table1_ColumnLookup,0),FALSE),
  IF(AND(VALUE(LEFT($A1854,3))=312,LEN($I1854)=4,$B1854="G"),VLOOKUP($I1854,_312_Table1,MATCH('312'!$N$16,_312_Table1_ColumnLookup,0),FALSE),
  IF(AND(VALUE(LEFT($A1854,3))=312,LEN($I1854)=4,$B1854="O"),VLOOKUP($I1854,_312_Table1,MATCH('312'!$V$16,_312_Table1_ColumnLookup,0),FALSE),
  IF(AND(VALUE(LEFT($A1854,3))=312,LEN($I1854)=4,$B1854="Q"),VLOOKUP($I1854,_312_Table1,MATCH('312'!$X$16,_312_Table1_ColumnLookup,0),FALSE),
  IF(AND(VALUE(LEFT($A1854,3))=312,LEN($I1854)=4),VLOOKUP($I1854,_312_Table1,MATCH(LEFT($B1854,1),_312_Table1_ColumnLookup,0),FALSE)
+N("312"),
  IF(VALUE(LEFT($A1854,3))=313,VLOOKUP(VALUE(MID($B1854,2,1)),_313_Table1,MATCH(MID($B1854,1,1),_313_Table1_ColumnLookup,0),FALSE)
+N("313"),
  IF(AND(VALUE(LEFT($A1854,3))=314,LEN($B1854)=3),VLOOKUP(VALUE(MID($B1854,2,2)),_314_Table1,MATCH(MID($B1854,1,1),_314_Table1_ColumnLookup,0),FALSE),
  IF(VALUE(LEFT($A1854,3))=314,VLOOKUP(VALUE(MID($B1854,2,1)),_314_Table1,MATCH(MID($B1854,1,1),_314_Table1_ColumnLookup,0),FALSE)
+N("314"),
""))))))))))))))))))))))))</f>
        <v>#N/A</v>
      </c>
      <c r="E1854" s="238" t="e">
        <f>IF(AND(VALUE(LEFT($A1854,3))=309,LEN($B1854)=3),VLOOKUP(VALUE(MID($B1854,2,2)),_309_Table2,MATCH(MID($B1854,1,1),_309_Table2_ColumnLookup,0),FALSE),
  IF($C1854="309 LCR SummaryA",OneYearSCR,IF($C1854="309 LCR SummaryB",UltimateSCR,IF(VALUE(LEFT($A1854,3))=309,VLOOKUP(VALUE(MID($B1854,2,1)),_309_Table2,MATCH(MID($B1854,1,1),_309_Table2_ColumnLookup,0),FALSE)
+N("309"),
  IF(VALUE(LEFT($A1854,3))=310,VLOOKUP(VALUE(MID($B1854,2,1)),_310_Table2,MATCH(MID($B1854,1,1),_310_Table2_ColumnLookup,0),FALSE)
+N("310"),
  IF(AND(VALUE(LEFT($A1854,3))=311,LEN($I1854)=4),VLOOKUP($I1854,_311_Table2,MATCH($B1854,_311_Table2_ColumnLookup,0),FALSE),
  IF(AND(VALUE(LEFT($A1854,3))=311,OR($B1854="I2",$B1854="J2",$B1854="K2",$B1854="L2")),VLOOKUP('311'!$G$58,_311_Table2,MATCH(MID($B1854,1,1),_311_Table2_ColumnLookup,0),FALSE),
  IF(AND(VALUE(LEFT($A1854,3))=311,RIGHT($B1854,5)="Total"),VLOOKUP('311'!$G$59,_311_Table2,MATCH(MID($B1854,1,1),_311_Table2_ColumnLookup,0),FALSE),
  IF(VALUE(LEFT($A1854,3))=311,VLOOKUP(VALUE(MID($B1854,2,1)),_311_Table2,MATCH(MID($B1854,1,1),_311_Table2_ColumnLookup,0),FALSE)
+N("311"),
  IF(AND(VALUE(LEFT($A1854,3))=312,LEFT($G1854,10)="Unincepted",$B1854="G "),VLOOKUP(" ULO",_312_Table2,MATCH('312'!$N$16,_312_Table2_ColumnLookup,0),FALSE),
  IF(AND(VALUE(LEFT($A1854,3))=312,LEFT($G1854,10)="Unincepted",$B1854="O "),VLOOKUP(" ULO",_312_Table2,MATCH('312'!$V$16,_312_Table2_ColumnLookup,0),FALSE),
  IF(AND(VALUE(LEFT($A1854,3))=312,LEFT($G1854,10)="Unincepted",$B1854="Q "),VLOOKUP(" ULO",_312_Table2,MATCH('312'!$X$16,_312_Table2_ColumnLookup,0),FALSE),
  IF(AND(VALUE(LEFT($A1854,3))=312,LEFT($G1854,10)="Unincepted"),VLOOKUP(" ULO",_312_Table2,MATCH(LEFT($B1854,1),_312_Table2_ColumnLookup,0),FALSE),
  IF(AND(VALUE(LEFT($A1854,3))=312,LEFT($G1854,5)="Total",$B1854="G "),VLOOKUP('312'!$F$80,_312_Table2,MATCH('312'!$N$16,_312_Table2_ColumnLookup,0),FALSE),
  IF(AND(VALUE(LEFT($A1854,3))=312,LEFT($G1854,5)="Total",$B1854="O "),VLOOKUP('312'!$F$80,_312_Table2,MATCH('312'!$V$16,_312_Table2_ColumnLookup,0),FALSE),
  IF(AND(VALUE(LEFT($A1854,3))=312,LEFT($G1854,5)="Total",$B1854="Q "),VLOOKUP('312'!$F$80,_312_Table2,MATCH('312'!$X$16,_312_Table2_ColumnLookup,0),FALSE),
  IF(AND(VALUE(LEFT($A1854,3))=312,LEFT($G1854,5)="Total"),VLOOKUP('312'!$F$80,_312_Table2,MATCH(LEFT($B1854,1),_312_Table2_ColumnLookup,0),FALSE),
  IF(AND(VALUE(LEFT($A1854,3))=312,LEN($I1854)=4,$B1854="G"),VLOOKUP($I1854,_312_Table2,MATCH('312'!$N$16,_312_Table2_ColumnLookup,0),FALSE),
  IF(AND(VALUE(LEFT($A1854,3))=312,LEN($I1854)=4,$B1854="O"),VLOOKUP($I1854,_312_Table2,MATCH('312'!$V$16,_312_Table2_ColumnLookup,0),FALSE),
  IF(AND(VALUE(LEFT($A1854,3))=312,LEN($I1854)=4,$B1854="Q"),VLOOKUP($I1854,_312_Table2,MATCH('312'!$X$16,_312_Table2_ColumnLookup,0),FALSE),
  IF(AND(VALUE(LEFT($A1854,3))=312,LEN($I1854)=4),VLOOKUP($I1854,_312_Table2,MATCH(LEFT($B1854,1),_312_Table2_ColumnLookup,0),FALSE)
+N("312"),
  IF(VALUE(LEFT($A1854,3))=313,VLOOKUP(VALUE(MID($B1854,2,1)),_313_Table2,MATCH(MID($B1854,1,1),_313_Table2_ColumnLookup,0),FALSE)
+N("313"),
  IF(AND(VALUE(LEFT($A1854,3))=314,LEN($B1854)=3),VLOOKUP(VALUE(MID($B1854,2,2)),_314_Table2,MATCH(MID($B1854,1,1),_314_Table2_ColumnLookup,0),FALSE),
  IF(VALUE(LEFT($A1854,3))=314,VLOOKUP(VALUE(MID($B1854,2,1)),_314_Table2,MATCH(MID($B1854,1,1),_314_Table2_ColumnLookup,0),FALSE)
+N("314"),
""))))))))))))))))))))))))</f>
        <v>#N/A</v>
      </c>
      <c r="F1854" s="238" t="e">
        <f>IF(AND(VALUE(LEFT($A1854,3))=309,LEN($B1854)=3),VLOOKUP(VALUE(MID($B1854,2,2)),_309_Table3,MATCH(MID($B1854,1,1),_309_Table3_ColumnLookup,0),FALSE),
  IF($C1854="309 LCR SummaryA",OneYearSCR,IF($C1854="309 LCR SummaryB",UltimateSCR,IF(VALUE(LEFT($A1854,3))=309,VLOOKUP(VALUE(MID($B1854,2,1)),_309_Table3,MATCH(MID($B1854,1,1),_309_Table3_ColumnLookup,0),FALSE)
+N("309"),
  IF(VALUE(LEFT($A1854,3))=310,VLOOKUP(VALUE(MID($B1854,2,1)),_310_Table3,MATCH(MID($B1854,1,1),_310_Table3_ColumnLookup,0),FALSE)
+N("310"),
  IF(AND(VALUE(LEFT($A1854,3))=311,LEN($I1854)=4),VLOOKUP($I1854,_311_Table3,MATCH($B1854,_311_Table3_ColumnLookup,0),FALSE),
  IF(AND(VALUE(LEFT($A1854,3))=311,OR($B1854="I2",$B1854="J2",$B1854="K2",$B1854="L2")),VLOOKUP('311'!$G$58,_311_Table3,MATCH(MID($B1854,1,1),_311_Table3_ColumnLookup,0),FALSE),
  IF(AND(VALUE(LEFT($A1854,3))=311,RIGHT($B1854,5)="Total"),VLOOKUP('311'!$G$59,_311_Table3,MATCH(MID($B1854,1,1),_311_Table3_ColumnLookup,0),FALSE),
  IF(VALUE(LEFT($A1854,3))=311,VLOOKUP(VALUE(MID($B1854,2,1)),_311_Table3,MATCH(MID($B1854,1,1),_311_Table3_ColumnLookup,0),FALSE)
+N("311"),
  IF(AND(VALUE(LEFT($A1854,3))=312,LEFT($G1854,10)="Unincepted",$B1854="G "),VLOOKUP(" ULO",_312_Table3,MATCH('312'!$N$16,_312_Table3_ColumnLookup,0),FALSE),
  IF(AND(VALUE(LEFT($A1854,3))=312,LEFT($G1854,10)="Unincepted",$B1854="O "),VLOOKUP(" ULO",_312_Table3,MATCH('312'!$V$16,_312_Table3_ColumnLookup,0),FALSE),
  IF(AND(VALUE(LEFT($A1854,3))=312,LEFT($G1854,10)="Unincepted",$B1854="Q "),VLOOKUP(" ULO",_312_Table3,MATCH('312'!$X$16,_312_Table3_ColumnLookup,0),FALSE),
  IF(AND(VALUE(LEFT($A1854,3))=312,LEFT($G1854,10)="Unincepted"),VLOOKUP(" ULO",_312_Table3,MATCH(LEFT($B1854,1),_312_Table3_ColumnLookup,0),FALSE),
  IF(AND(VALUE(LEFT($A1854,3))=312,LEFT($G1854,5)="Total",$B1854="G "),VLOOKUP('312'!$F$80,_312_Table3,MATCH('312'!$N$16,_312_Table3_ColumnLookup,0),FALSE),
  IF(AND(VALUE(LEFT($A1854,3))=312,LEFT($G1854,5)="Total",$B1854="O "),VLOOKUP('312'!$F$80,_312_Table3,MATCH('312'!$V$16,_312_Table3_ColumnLookup,0),FALSE),
  IF(AND(VALUE(LEFT($A1854,3))=312,LEFT($G1854,5)="Total",$B1854="Q "),VLOOKUP('312'!$F$80,_312_Table3,MATCH('312'!$X$16,_312_Table3_ColumnLookup,0),FALSE),
  IF(AND(VALUE(LEFT($A1854,3))=312,LEFT($G1854,5)="Total"),VLOOKUP('312'!$F$80,_312_Table3,MATCH(LEFT($B1854,1),_312_Table3_ColumnLookup,0),FALSE),
  IF(AND(VALUE(LEFT($A1854,3))=312,LEN($I1854)=4,$B1854="G"),VLOOKUP($I1854,_312_Table3,MATCH('312'!$N$16,_312_Table3_ColumnLookup,0),FALSE),
  IF(AND(VALUE(LEFT($A1854,3))=312,LEN($I1854)=4,$B1854="O"),VLOOKUP($I1854,_312_Table3,MATCH('312'!$V$16,_312_Table3_ColumnLookup,0),FALSE),
  IF(AND(VALUE(LEFT($A1854,3))=312,LEN($I1854)=4,$B1854="Q"),VLOOKUP($I1854,_312_Table3,MATCH('312'!$X$16,_312_Table3_ColumnLookup,0),FALSE),
  IF(AND(VALUE(LEFT($A1854,3))=312,LEN($I1854)=4),VLOOKUP($I1854,_312_Table3,MATCH(LEFT($B1854,1),_312_Table3_ColumnLookup,0),FALSE)
+N("312"),
  IF(VALUE(LEFT($A1854,3))=313,VLOOKUP(VALUE(MID($B1854,2,1)),_313_Table3,MATCH(MID($B1854,1,1),_313_Table3_ColumnLookup,0),FALSE)
+N("313"),
  IF(AND(VALUE(LEFT($A1854,3))=314,LEN($B1854)=3),VLOOKUP(VALUE(MID($B1854,2,2)),_314_Table3,MATCH(MID($B1854,1,1),_314_Table3_ColumnLookup,0),FALSE),
  IF(VALUE(LEFT($A1854,3))=314,VLOOKUP(VALUE(MID($B1854,2,1)),_314_Table3,MATCH(MID($B1854,1,1),_314_Table3_ColumnLookup,0),FALSE)
+N("314"),
""))))))))))))))))))))))))</f>
        <v>#N/A</v>
      </c>
      <c r="H1854" s="321" t="str">
        <f>IFERROR(
IF(ISERROR($D1854)=FALSE,$D1854,IF(ISERROR($E1854)=FALSE,$E1854,IF(ISERROR($F1854)=FALSE,$F1854
+N("012 checkboxes"),
IF(
IF(OR(LEFT($A1854,9)="Syndicate",LEFT($A1854,12)="NewSyndicate"),VLOOKUP($A1854,'012'!$J:$ZW,MATCH("Link to button",'012'!$J$1:$ZW$1,0),0)
+N("309 checkbox"),
IF($C1854="309 LCR Summary0",VLOOKUP("Notes990",'309'!$P:$ZZ,MATCH("Link to button",'309'!$P$1:$ZZ$1,0),0)
+N("313 checkboxes"),
IF($C1854="313 Financial Information0LcmVsScr",IF($C1854="309 LCR Summary0",VLOOKUP("LcmVsScr",'309'!$N:$ZZ,MATCH("Link to button",'309'!$N$1:$ZZ$1,0),0),
IF($C1854="313 Financial Information0LcrDocAttached",IF($C1854="309 LCR Summary0",VLOOKUP("LcrDocAttached",'309'!$N:$ZZ,MATCH("Link to button",'309'!$N$1:$ZZ$1,0),
0)))))))=1,TRUE,FALSE)
))),"")</f>
        <v/>
      </c>
    </row>
    <row r="1855" spans="1:8">
      <c r="A1855" s="237" t="e">
        <f>VLOOKUP($G1855,CSVLookups!$B:$R,MATCH(A$1,CSVLookups!$B$1:$R$1,0),FALSE)</f>
        <v>#N/A</v>
      </c>
      <c r="B1855" s="237" t="e">
        <f>VLOOKUP($G1855,CSVLookups!$B:$R,MATCH(B$1,CSVLookups!$B$1:$R$1,0),FALSE)</f>
        <v>#N/A</v>
      </c>
      <c r="C1855" s="238" t="e">
        <f t="shared" si="29"/>
        <v>#N/A</v>
      </c>
      <c r="D1855" s="238" t="e">
        <f>IF(AND(VALUE(LEFT($A1855,3))=309,LEN($B1855)=3),VLOOKUP(VALUE(MID($B1855,2,2)),_309_Table1,MATCH(MID($B1855,1,1),_309_Table1_ColumnLookup,0),FALSE),
  IF($C1855="309 LCR SummaryA",OneYearSCR,IF($C1855="309 LCR SummaryB",UltimateSCR,IF(VALUE(LEFT($A1855,3))=309,VLOOKUP(VALUE(MID($B1855,2,1)),_309_Table1,MATCH(MID($B1855,1,1),_309_Table1_ColumnLookup,0),FALSE)
+N("309"),
  IF(VALUE(LEFT($A1855,3))=310,VLOOKUP(VALUE(MID($B1855,2,1)),_310_Table1,MATCH(MID($B1855,1,1),_310_Table1_ColumnLookup,0),FALSE)
+N("310"),
  IF(AND(VALUE(LEFT($A1855,3))=311,LEN($I1855)=4),VLOOKUP($I1855,_311_Table1,MATCH($B1855,_311_Table1_ColumnLookup,0),FALSE),
  IF(AND(VALUE(LEFT($A1855,3))=311,OR($B1855="I2",$B1855="J2",$B1855="K2",$B1855="L2")),VLOOKUP('311'!$G$58,_311_Table1,MATCH(MID($B1855,1,1),_311_Table1_ColumnLookup,0),FALSE),
  IF(AND(VALUE(LEFT($A1855,3))=311,RIGHT($B1855,5)="Total"),VLOOKUP('311'!$G$59,_311_Table1,MATCH(MID($B1855,1,1),_311_Table1_ColumnLookup,0),FALSE),
  IF(VALUE(LEFT($A1855,3))=311,VLOOKUP(VALUE(MID($B1855,2,1)),_311_Table1,MATCH(MID($B1855,1,1),_311_Table1_ColumnLookup,0),FALSE)
+N("311"),
  IF(AND(VALUE(LEFT($A1855,3))=312,LEFT($G1855,10)="Unincepted",$B1855="G "),VLOOKUP(" ULO",_312_Table1,MATCH('312'!$N$16,_312_Table1_ColumnLookup,0),FALSE),
  IF(AND(VALUE(LEFT($A1855,3))=312,LEFT($G1855,10)="Unincepted",$B1855="O "),VLOOKUP(" ULO",_312_Table1,MATCH('312'!$V$16,_312_Table1_ColumnLookup,0),FALSE),
  IF(AND(VALUE(LEFT($A1855,3))=312,LEFT($G1855,10)="Unincepted",$B1855="Q "),VLOOKUP(" ULO",_312_Table1,MATCH('312'!$X$16,_312_Table1_ColumnLookup,0),FALSE),
  IF(AND(VALUE(LEFT($A1855,3))=312,LEFT($G1855,10)="Unincepted"),VLOOKUP(" ULO",_312_Table1,MATCH(LEFT($B1855,1),_312_Table1_ColumnLookup,0),FALSE),
  IF(AND(VALUE(LEFT($A1855,3))=312,LEFT($G1855,5)="Total",$B1855="G "),VLOOKUP('312'!$F$80,_312_Table1,MATCH('312'!$N$16,_312_Table1_ColumnLookup,0),FALSE),
  IF(AND(VALUE(LEFT($A1855,3))=312,LEFT($G1855,5)="Total",$B1855="O "),VLOOKUP('312'!$F$80,_312_Table1,MATCH('312'!$V$16,_312_Table1_ColumnLookup,0),FALSE),
  IF(AND(VALUE(LEFT($A1855,3))=312,LEFT($G1855,5)="Total",$B1855="Q "),VLOOKUP('312'!$F$80,_312_Table1,MATCH('312'!$X$16,_312_Table1_ColumnLookup,0),FALSE),
  IF(AND(VALUE(LEFT($A1855,3))=312,LEFT($G1855,5)="Total"),VLOOKUP('312'!$F$80,_312_Table1,MATCH(LEFT($B1855,1),_312_Table1_ColumnLookup,0),FALSE),
  IF(AND(VALUE(LEFT($A1855,3))=312,LEN($I1855)=4,$B1855="G"),VLOOKUP($I1855,_312_Table1,MATCH('312'!$N$16,_312_Table1_ColumnLookup,0),FALSE),
  IF(AND(VALUE(LEFT($A1855,3))=312,LEN($I1855)=4,$B1855="O"),VLOOKUP($I1855,_312_Table1,MATCH('312'!$V$16,_312_Table1_ColumnLookup,0),FALSE),
  IF(AND(VALUE(LEFT($A1855,3))=312,LEN($I1855)=4,$B1855="Q"),VLOOKUP($I1855,_312_Table1,MATCH('312'!$X$16,_312_Table1_ColumnLookup,0),FALSE),
  IF(AND(VALUE(LEFT($A1855,3))=312,LEN($I1855)=4),VLOOKUP($I1855,_312_Table1,MATCH(LEFT($B1855,1),_312_Table1_ColumnLookup,0),FALSE)
+N("312"),
  IF(VALUE(LEFT($A1855,3))=313,VLOOKUP(VALUE(MID($B1855,2,1)),_313_Table1,MATCH(MID($B1855,1,1),_313_Table1_ColumnLookup,0),FALSE)
+N("313"),
  IF(AND(VALUE(LEFT($A1855,3))=314,LEN($B1855)=3),VLOOKUP(VALUE(MID($B1855,2,2)),_314_Table1,MATCH(MID($B1855,1,1),_314_Table1_ColumnLookup,0),FALSE),
  IF(VALUE(LEFT($A1855,3))=314,VLOOKUP(VALUE(MID($B1855,2,1)),_314_Table1,MATCH(MID($B1855,1,1),_314_Table1_ColumnLookup,0),FALSE)
+N("314"),
""))))))))))))))))))))))))</f>
        <v>#N/A</v>
      </c>
      <c r="E1855" s="238" t="e">
        <f>IF(AND(VALUE(LEFT($A1855,3))=309,LEN($B1855)=3),VLOOKUP(VALUE(MID($B1855,2,2)),_309_Table2,MATCH(MID($B1855,1,1),_309_Table2_ColumnLookup,0),FALSE),
  IF($C1855="309 LCR SummaryA",OneYearSCR,IF($C1855="309 LCR SummaryB",UltimateSCR,IF(VALUE(LEFT($A1855,3))=309,VLOOKUP(VALUE(MID($B1855,2,1)),_309_Table2,MATCH(MID($B1855,1,1),_309_Table2_ColumnLookup,0),FALSE)
+N("309"),
  IF(VALUE(LEFT($A1855,3))=310,VLOOKUP(VALUE(MID($B1855,2,1)),_310_Table2,MATCH(MID($B1855,1,1),_310_Table2_ColumnLookup,0),FALSE)
+N("310"),
  IF(AND(VALUE(LEFT($A1855,3))=311,LEN($I1855)=4),VLOOKUP($I1855,_311_Table2,MATCH($B1855,_311_Table2_ColumnLookup,0),FALSE),
  IF(AND(VALUE(LEFT($A1855,3))=311,OR($B1855="I2",$B1855="J2",$B1855="K2",$B1855="L2")),VLOOKUP('311'!$G$58,_311_Table2,MATCH(MID($B1855,1,1),_311_Table2_ColumnLookup,0),FALSE),
  IF(AND(VALUE(LEFT($A1855,3))=311,RIGHT($B1855,5)="Total"),VLOOKUP('311'!$G$59,_311_Table2,MATCH(MID($B1855,1,1),_311_Table2_ColumnLookup,0),FALSE),
  IF(VALUE(LEFT($A1855,3))=311,VLOOKUP(VALUE(MID($B1855,2,1)),_311_Table2,MATCH(MID($B1855,1,1),_311_Table2_ColumnLookup,0),FALSE)
+N("311"),
  IF(AND(VALUE(LEFT($A1855,3))=312,LEFT($G1855,10)="Unincepted",$B1855="G "),VLOOKUP(" ULO",_312_Table2,MATCH('312'!$N$16,_312_Table2_ColumnLookup,0),FALSE),
  IF(AND(VALUE(LEFT($A1855,3))=312,LEFT($G1855,10)="Unincepted",$B1855="O "),VLOOKUP(" ULO",_312_Table2,MATCH('312'!$V$16,_312_Table2_ColumnLookup,0),FALSE),
  IF(AND(VALUE(LEFT($A1855,3))=312,LEFT($G1855,10)="Unincepted",$B1855="Q "),VLOOKUP(" ULO",_312_Table2,MATCH('312'!$X$16,_312_Table2_ColumnLookup,0),FALSE),
  IF(AND(VALUE(LEFT($A1855,3))=312,LEFT($G1855,10)="Unincepted"),VLOOKUP(" ULO",_312_Table2,MATCH(LEFT($B1855,1),_312_Table2_ColumnLookup,0),FALSE),
  IF(AND(VALUE(LEFT($A1855,3))=312,LEFT($G1855,5)="Total",$B1855="G "),VLOOKUP('312'!$F$80,_312_Table2,MATCH('312'!$N$16,_312_Table2_ColumnLookup,0),FALSE),
  IF(AND(VALUE(LEFT($A1855,3))=312,LEFT($G1855,5)="Total",$B1855="O "),VLOOKUP('312'!$F$80,_312_Table2,MATCH('312'!$V$16,_312_Table2_ColumnLookup,0),FALSE),
  IF(AND(VALUE(LEFT($A1855,3))=312,LEFT($G1855,5)="Total",$B1855="Q "),VLOOKUP('312'!$F$80,_312_Table2,MATCH('312'!$X$16,_312_Table2_ColumnLookup,0),FALSE),
  IF(AND(VALUE(LEFT($A1855,3))=312,LEFT($G1855,5)="Total"),VLOOKUP('312'!$F$80,_312_Table2,MATCH(LEFT($B1855,1),_312_Table2_ColumnLookup,0),FALSE),
  IF(AND(VALUE(LEFT($A1855,3))=312,LEN($I1855)=4,$B1855="G"),VLOOKUP($I1855,_312_Table2,MATCH('312'!$N$16,_312_Table2_ColumnLookup,0),FALSE),
  IF(AND(VALUE(LEFT($A1855,3))=312,LEN($I1855)=4,$B1855="O"),VLOOKUP($I1855,_312_Table2,MATCH('312'!$V$16,_312_Table2_ColumnLookup,0),FALSE),
  IF(AND(VALUE(LEFT($A1855,3))=312,LEN($I1855)=4,$B1855="Q"),VLOOKUP($I1855,_312_Table2,MATCH('312'!$X$16,_312_Table2_ColumnLookup,0),FALSE),
  IF(AND(VALUE(LEFT($A1855,3))=312,LEN($I1855)=4),VLOOKUP($I1855,_312_Table2,MATCH(LEFT($B1855,1),_312_Table2_ColumnLookup,0),FALSE)
+N("312"),
  IF(VALUE(LEFT($A1855,3))=313,VLOOKUP(VALUE(MID($B1855,2,1)),_313_Table2,MATCH(MID($B1855,1,1),_313_Table2_ColumnLookup,0),FALSE)
+N("313"),
  IF(AND(VALUE(LEFT($A1855,3))=314,LEN($B1855)=3),VLOOKUP(VALUE(MID($B1855,2,2)),_314_Table2,MATCH(MID($B1855,1,1),_314_Table2_ColumnLookup,0),FALSE),
  IF(VALUE(LEFT($A1855,3))=314,VLOOKUP(VALUE(MID($B1855,2,1)),_314_Table2,MATCH(MID($B1855,1,1),_314_Table2_ColumnLookup,0),FALSE)
+N("314"),
""))))))))))))))))))))))))</f>
        <v>#N/A</v>
      </c>
      <c r="F1855" s="238" t="e">
        <f>IF(AND(VALUE(LEFT($A1855,3))=309,LEN($B1855)=3),VLOOKUP(VALUE(MID($B1855,2,2)),_309_Table3,MATCH(MID($B1855,1,1),_309_Table3_ColumnLookup,0),FALSE),
  IF($C1855="309 LCR SummaryA",OneYearSCR,IF($C1855="309 LCR SummaryB",UltimateSCR,IF(VALUE(LEFT($A1855,3))=309,VLOOKUP(VALUE(MID($B1855,2,1)),_309_Table3,MATCH(MID($B1855,1,1),_309_Table3_ColumnLookup,0),FALSE)
+N("309"),
  IF(VALUE(LEFT($A1855,3))=310,VLOOKUP(VALUE(MID($B1855,2,1)),_310_Table3,MATCH(MID($B1855,1,1),_310_Table3_ColumnLookup,0),FALSE)
+N("310"),
  IF(AND(VALUE(LEFT($A1855,3))=311,LEN($I1855)=4),VLOOKUP($I1855,_311_Table3,MATCH($B1855,_311_Table3_ColumnLookup,0),FALSE),
  IF(AND(VALUE(LEFT($A1855,3))=311,OR($B1855="I2",$B1855="J2",$B1855="K2",$B1855="L2")),VLOOKUP('311'!$G$58,_311_Table3,MATCH(MID($B1855,1,1),_311_Table3_ColumnLookup,0),FALSE),
  IF(AND(VALUE(LEFT($A1855,3))=311,RIGHT($B1855,5)="Total"),VLOOKUP('311'!$G$59,_311_Table3,MATCH(MID($B1855,1,1),_311_Table3_ColumnLookup,0),FALSE),
  IF(VALUE(LEFT($A1855,3))=311,VLOOKUP(VALUE(MID($B1855,2,1)),_311_Table3,MATCH(MID($B1855,1,1),_311_Table3_ColumnLookup,0),FALSE)
+N("311"),
  IF(AND(VALUE(LEFT($A1855,3))=312,LEFT($G1855,10)="Unincepted",$B1855="G "),VLOOKUP(" ULO",_312_Table3,MATCH('312'!$N$16,_312_Table3_ColumnLookup,0),FALSE),
  IF(AND(VALUE(LEFT($A1855,3))=312,LEFT($G1855,10)="Unincepted",$B1855="O "),VLOOKUP(" ULO",_312_Table3,MATCH('312'!$V$16,_312_Table3_ColumnLookup,0),FALSE),
  IF(AND(VALUE(LEFT($A1855,3))=312,LEFT($G1855,10)="Unincepted",$B1855="Q "),VLOOKUP(" ULO",_312_Table3,MATCH('312'!$X$16,_312_Table3_ColumnLookup,0),FALSE),
  IF(AND(VALUE(LEFT($A1855,3))=312,LEFT($G1855,10)="Unincepted"),VLOOKUP(" ULO",_312_Table3,MATCH(LEFT($B1855,1),_312_Table3_ColumnLookup,0),FALSE),
  IF(AND(VALUE(LEFT($A1855,3))=312,LEFT($G1855,5)="Total",$B1855="G "),VLOOKUP('312'!$F$80,_312_Table3,MATCH('312'!$N$16,_312_Table3_ColumnLookup,0),FALSE),
  IF(AND(VALUE(LEFT($A1855,3))=312,LEFT($G1855,5)="Total",$B1855="O "),VLOOKUP('312'!$F$80,_312_Table3,MATCH('312'!$V$16,_312_Table3_ColumnLookup,0),FALSE),
  IF(AND(VALUE(LEFT($A1855,3))=312,LEFT($G1855,5)="Total",$B1855="Q "),VLOOKUP('312'!$F$80,_312_Table3,MATCH('312'!$X$16,_312_Table3_ColumnLookup,0),FALSE),
  IF(AND(VALUE(LEFT($A1855,3))=312,LEFT($G1855,5)="Total"),VLOOKUP('312'!$F$80,_312_Table3,MATCH(LEFT($B1855,1),_312_Table3_ColumnLookup,0),FALSE),
  IF(AND(VALUE(LEFT($A1855,3))=312,LEN($I1855)=4,$B1855="G"),VLOOKUP($I1855,_312_Table3,MATCH('312'!$N$16,_312_Table3_ColumnLookup,0),FALSE),
  IF(AND(VALUE(LEFT($A1855,3))=312,LEN($I1855)=4,$B1855="O"),VLOOKUP($I1855,_312_Table3,MATCH('312'!$V$16,_312_Table3_ColumnLookup,0),FALSE),
  IF(AND(VALUE(LEFT($A1855,3))=312,LEN($I1855)=4,$B1855="Q"),VLOOKUP($I1855,_312_Table3,MATCH('312'!$X$16,_312_Table3_ColumnLookup,0),FALSE),
  IF(AND(VALUE(LEFT($A1855,3))=312,LEN($I1855)=4),VLOOKUP($I1855,_312_Table3,MATCH(LEFT($B1855,1),_312_Table3_ColumnLookup,0),FALSE)
+N("312"),
  IF(VALUE(LEFT($A1855,3))=313,VLOOKUP(VALUE(MID($B1855,2,1)),_313_Table3,MATCH(MID($B1855,1,1),_313_Table3_ColumnLookup,0),FALSE)
+N("313"),
  IF(AND(VALUE(LEFT($A1855,3))=314,LEN($B1855)=3),VLOOKUP(VALUE(MID($B1855,2,2)),_314_Table3,MATCH(MID($B1855,1,1),_314_Table3_ColumnLookup,0),FALSE),
  IF(VALUE(LEFT($A1855,3))=314,VLOOKUP(VALUE(MID($B1855,2,1)),_314_Table3,MATCH(MID($B1855,1,1),_314_Table3_ColumnLookup,0),FALSE)
+N("314"),
""))))))))))))))))))))))))</f>
        <v>#N/A</v>
      </c>
      <c r="H1855" s="321" t="str">
        <f>IFERROR(
IF(ISERROR($D1855)=FALSE,$D1855,IF(ISERROR($E1855)=FALSE,$E1855,IF(ISERROR($F1855)=FALSE,$F1855
+N("012 checkboxes"),
IF(
IF(OR(LEFT($A1855,9)="Syndicate",LEFT($A1855,12)="NewSyndicate"),VLOOKUP($A1855,'012'!$J:$ZW,MATCH("Link to button",'012'!$J$1:$ZW$1,0),0)
+N("309 checkbox"),
IF($C1855="309 LCR Summary0",VLOOKUP("Notes990",'309'!$P:$ZZ,MATCH("Link to button",'309'!$P$1:$ZZ$1,0),0)
+N("313 checkboxes"),
IF($C1855="313 Financial Information0LcmVsScr",IF($C1855="309 LCR Summary0",VLOOKUP("LcmVsScr",'309'!$N:$ZZ,MATCH("Link to button",'309'!$N$1:$ZZ$1,0),0),
IF($C1855="313 Financial Information0LcrDocAttached",IF($C1855="309 LCR Summary0",VLOOKUP("LcrDocAttached",'309'!$N:$ZZ,MATCH("Link to button",'309'!$N$1:$ZZ$1,0),
0)))))))=1,TRUE,FALSE)
))),"")</f>
        <v/>
      </c>
    </row>
    <row r="1856" spans="1:8">
      <c r="A1856" s="237" t="e">
        <f>VLOOKUP($G1856,CSVLookups!$B:$R,MATCH(A$1,CSVLookups!$B$1:$R$1,0),FALSE)</f>
        <v>#N/A</v>
      </c>
      <c r="B1856" s="237" t="e">
        <f>VLOOKUP($G1856,CSVLookups!$B:$R,MATCH(B$1,CSVLookups!$B$1:$R$1,0),FALSE)</f>
        <v>#N/A</v>
      </c>
      <c r="C1856" s="238" t="e">
        <f t="shared" si="29"/>
        <v>#N/A</v>
      </c>
      <c r="D1856" s="238" t="e">
        <f>IF(AND(VALUE(LEFT($A1856,3))=309,LEN($B1856)=3),VLOOKUP(VALUE(MID($B1856,2,2)),_309_Table1,MATCH(MID($B1856,1,1),_309_Table1_ColumnLookup,0),FALSE),
  IF($C1856="309 LCR SummaryA",OneYearSCR,IF($C1856="309 LCR SummaryB",UltimateSCR,IF(VALUE(LEFT($A1856,3))=309,VLOOKUP(VALUE(MID($B1856,2,1)),_309_Table1,MATCH(MID($B1856,1,1),_309_Table1_ColumnLookup,0),FALSE)
+N("309"),
  IF(VALUE(LEFT($A1856,3))=310,VLOOKUP(VALUE(MID($B1856,2,1)),_310_Table1,MATCH(MID($B1856,1,1),_310_Table1_ColumnLookup,0),FALSE)
+N("310"),
  IF(AND(VALUE(LEFT($A1856,3))=311,LEN($I1856)=4),VLOOKUP($I1856,_311_Table1,MATCH($B1856,_311_Table1_ColumnLookup,0),FALSE),
  IF(AND(VALUE(LEFT($A1856,3))=311,OR($B1856="I2",$B1856="J2",$B1856="K2",$B1856="L2")),VLOOKUP('311'!$G$58,_311_Table1,MATCH(MID($B1856,1,1),_311_Table1_ColumnLookup,0),FALSE),
  IF(AND(VALUE(LEFT($A1856,3))=311,RIGHT($B1856,5)="Total"),VLOOKUP('311'!$G$59,_311_Table1,MATCH(MID($B1856,1,1),_311_Table1_ColumnLookup,0),FALSE),
  IF(VALUE(LEFT($A1856,3))=311,VLOOKUP(VALUE(MID($B1856,2,1)),_311_Table1,MATCH(MID($B1856,1,1),_311_Table1_ColumnLookup,0),FALSE)
+N("311"),
  IF(AND(VALUE(LEFT($A1856,3))=312,LEFT($G1856,10)="Unincepted",$B1856="G "),VLOOKUP(" ULO",_312_Table1,MATCH('312'!$N$16,_312_Table1_ColumnLookup,0),FALSE),
  IF(AND(VALUE(LEFT($A1856,3))=312,LEFT($G1856,10)="Unincepted",$B1856="O "),VLOOKUP(" ULO",_312_Table1,MATCH('312'!$V$16,_312_Table1_ColumnLookup,0),FALSE),
  IF(AND(VALUE(LEFT($A1856,3))=312,LEFT($G1856,10)="Unincepted",$B1856="Q "),VLOOKUP(" ULO",_312_Table1,MATCH('312'!$X$16,_312_Table1_ColumnLookup,0),FALSE),
  IF(AND(VALUE(LEFT($A1856,3))=312,LEFT($G1856,10)="Unincepted"),VLOOKUP(" ULO",_312_Table1,MATCH(LEFT($B1856,1),_312_Table1_ColumnLookup,0),FALSE),
  IF(AND(VALUE(LEFT($A1856,3))=312,LEFT($G1856,5)="Total",$B1856="G "),VLOOKUP('312'!$F$80,_312_Table1,MATCH('312'!$N$16,_312_Table1_ColumnLookup,0),FALSE),
  IF(AND(VALUE(LEFT($A1856,3))=312,LEFT($G1856,5)="Total",$B1856="O "),VLOOKUP('312'!$F$80,_312_Table1,MATCH('312'!$V$16,_312_Table1_ColumnLookup,0),FALSE),
  IF(AND(VALUE(LEFT($A1856,3))=312,LEFT($G1856,5)="Total",$B1856="Q "),VLOOKUP('312'!$F$80,_312_Table1,MATCH('312'!$X$16,_312_Table1_ColumnLookup,0),FALSE),
  IF(AND(VALUE(LEFT($A1856,3))=312,LEFT($G1856,5)="Total"),VLOOKUP('312'!$F$80,_312_Table1,MATCH(LEFT($B1856,1),_312_Table1_ColumnLookup,0),FALSE),
  IF(AND(VALUE(LEFT($A1856,3))=312,LEN($I1856)=4,$B1856="G"),VLOOKUP($I1856,_312_Table1,MATCH('312'!$N$16,_312_Table1_ColumnLookup,0),FALSE),
  IF(AND(VALUE(LEFT($A1856,3))=312,LEN($I1856)=4,$B1856="O"),VLOOKUP($I1856,_312_Table1,MATCH('312'!$V$16,_312_Table1_ColumnLookup,0),FALSE),
  IF(AND(VALUE(LEFT($A1856,3))=312,LEN($I1856)=4,$B1856="Q"),VLOOKUP($I1856,_312_Table1,MATCH('312'!$X$16,_312_Table1_ColumnLookup,0),FALSE),
  IF(AND(VALUE(LEFT($A1856,3))=312,LEN($I1856)=4),VLOOKUP($I1856,_312_Table1,MATCH(LEFT($B1856,1),_312_Table1_ColumnLookup,0),FALSE)
+N("312"),
  IF(VALUE(LEFT($A1856,3))=313,VLOOKUP(VALUE(MID($B1856,2,1)),_313_Table1,MATCH(MID($B1856,1,1),_313_Table1_ColumnLookup,0),FALSE)
+N("313"),
  IF(AND(VALUE(LEFT($A1856,3))=314,LEN($B1856)=3),VLOOKUP(VALUE(MID($B1856,2,2)),_314_Table1,MATCH(MID($B1856,1,1),_314_Table1_ColumnLookup,0),FALSE),
  IF(VALUE(LEFT($A1856,3))=314,VLOOKUP(VALUE(MID($B1856,2,1)),_314_Table1,MATCH(MID($B1856,1,1),_314_Table1_ColumnLookup,0),FALSE)
+N("314"),
""))))))))))))))))))))))))</f>
        <v>#N/A</v>
      </c>
      <c r="E1856" s="238" t="e">
        <f>IF(AND(VALUE(LEFT($A1856,3))=309,LEN($B1856)=3),VLOOKUP(VALUE(MID($B1856,2,2)),_309_Table2,MATCH(MID($B1856,1,1),_309_Table2_ColumnLookup,0),FALSE),
  IF($C1856="309 LCR SummaryA",OneYearSCR,IF($C1856="309 LCR SummaryB",UltimateSCR,IF(VALUE(LEFT($A1856,3))=309,VLOOKUP(VALUE(MID($B1856,2,1)),_309_Table2,MATCH(MID($B1856,1,1),_309_Table2_ColumnLookup,0),FALSE)
+N("309"),
  IF(VALUE(LEFT($A1856,3))=310,VLOOKUP(VALUE(MID($B1856,2,1)),_310_Table2,MATCH(MID($B1856,1,1),_310_Table2_ColumnLookup,0),FALSE)
+N("310"),
  IF(AND(VALUE(LEFT($A1856,3))=311,LEN($I1856)=4),VLOOKUP($I1856,_311_Table2,MATCH($B1856,_311_Table2_ColumnLookup,0),FALSE),
  IF(AND(VALUE(LEFT($A1856,3))=311,OR($B1856="I2",$B1856="J2",$B1856="K2",$B1856="L2")),VLOOKUP('311'!$G$58,_311_Table2,MATCH(MID($B1856,1,1),_311_Table2_ColumnLookup,0),FALSE),
  IF(AND(VALUE(LEFT($A1856,3))=311,RIGHT($B1856,5)="Total"),VLOOKUP('311'!$G$59,_311_Table2,MATCH(MID($B1856,1,1),_311_Table2_ColumnLookup,0),FALSE),
  IF(VALUE(LEFT($A1856,3))=311,VLOOKUP(VALUE(MID($B1856,2,1)),_311_Table2,MATCH(MID($B1856,1,1),_311_Table2_ColumnLookup,0),FALSE)
+N("311"),
  IF(AND(VALUE(LEFT($A1856,3))=312,LEFT($G1856,10)="Unincepted",$B1856="G "),VLOOKUP(" ULO",_312_Table2,MATCH('312'!$N$16,_312_Table2_ColumnLookup,0),FALSE),
  IF(AND(VALUE(LEFT($A1856,3))=312,LEFT($G1856,10)="Unincepted",$B1856="O "),VLOOKUP(" ULO",_312_Table2,MATCH('312'!$V$16,_312_Table2_ColumnLookup,0),FALSE),
  IF(AND(VALUE(LEFT($A1856,3))=312,LEFT($G1856,10)="Unincepted",$B1856="Q "),VLOOKUP(" ULO",_312_Table2,MATCH('312'!$X$16,_312_Table2_ColumnLookup,0),FALSE),
  IF(AND(VALUE(LEFT($A1856,3))=312,LEFT($G1856,10)="Unincepted"),VLOOKUP(" ULO",_312_Table2,MATCH(LEFT($B1856,1),_312_Table2_ColumnLookup,0),FALSE),
  IF(AND(VALUE(LEFT($A1856,3))=312,LEFT($G1856,5)="Total",$B1856="G "),VLOOKUP('312'!$F$80,_312_Table2,MATCH('312'!$N$16,_312_Table2_ColumnLookup,0),FALSE),
  IF(AND(VALUE(LEFT($A1856,3))=312,LEFT($G1856,5)="Total",$B1856="O "),VLOOKUP('312'!$F$80,_312_Table2,MATCH('312'!$V$16,_312_Table2_ColumnLookup,0),FALSE),
  IF(AND(VALUE(LEFT($A1856,3))=312,LEFT($G1856,5)="Total",$B1856="Q "),VLOOKUP('312'!$F$80,_312_Table2,MATCH('312'!$X$16,_312_Table2_ColumnLookup,0),FALSE),
  IF(AND(VALUE(LEFT($A1856,3))=312,LEFT($G1856,5)="Total"),VLOOKUP('312'!$F$80,_312_Table2,MATCH(LEFT($B1856,1),_312_Table2_ColumnLookup,0),FALSE),
  IF(AND(VALUE(LEFT($A1856,3))=312,LEN($I1856)=4,$B1856="G"),VLOOKUP($I1856,_312_Table2,MATCH('312'!$N$16,_312_Table2_ColumnLookup,0),FALSE),
  IF(AND(VALUE(LEFT($A1856,3))=312,LEN($I1856)=4,$B1856="O"),VLOOKUP($I1856,_312_Table2,MATCH('312'!$V$16,_312_Table2_ColumnLookup,0),FALSE),
  IF(AND(VALUE(LEFT($A1856,3))=312,LEN($I1856)=4,$B1856="Q"),VLOOKUP($I1856,_312_Table2,MATCH('312'!$X$16,_312_Table2_ColumnLookup,0),FALSE),
  IF(AND(VALUE(LEFT($A1856,3))=312,LEN($I1856)=4),VLOOKUP($I1856,_312_Table2,MATCH(LEFT($B1856,1),_312_Table2_ColumnLookup,0),FALSE)
+N("312"),
  IF(VALUE(LEFT($A1856,3))=313,VLOOKUP(VALUE(MID($B1856,2,1)),_313_Table2,MATCH(MID($B1856,1,1),_313_Table2_ColumnLookup,0),FALSE)
+N("313"),
  IF(AND(VALUE(LEFT($A1856,3))=314,LEN($B1856)=3),VLOOKUP(VALUE(MID($B1856,2,2)),_314_Table2,MATCH(MID($B1856,1,1),_314_Table2_ColumnLookup,0),FALSE),
  IF(VALUE(LEFT($A1856,3))=314,VLOOKUP(VALUE(MID($B1856,2,1)),_314_Table2,MATCH(MID($B1856,1,1),_314_Table2_ColumnLookup,0),FALSE)
+N("314"),
""))))))))))))))))))))))))</f>
        <v>#N/A</v>
      </c>
      <c r="F1856" s="238" t="e">
        <f>IF(AND(VALUE(LEFT($A1856,3))=309,LEN($B1856)=3),VLOOKUP(VALUE(MID($B1856,2,2)),_309_Table3,MATCH(MID($B1856,1,1),_309_Table3_ColumnLookup,0),FALSE),
  IF($C1856="309 LCR SummaryA",OneYearSCR,IF($C1856="309 LCR SummaryB",UltimateSCR,IF(VALUE(LEFT($A1856,3))=309,VLOOKUP(VALUE(MID($B1856,2,1)),_309_Table3,MATCH(MID($B1856,1,1),_309_Table3_ColumnLookup,0),FALSE)
+N("309"),
  IF(VALUE(LEFT($A1856,3))=310,VLOOKUP(VALUE(MID($B1856,2,1)),_310_Table3,MATCH(MID($B1856,1,1),_310_Table3_ColumnLookup,0),FALSE)
+N("310"),
  IF(AND(VALUE(LEFT($A1856,3))=311,LEN($I1856)=4),VLOOKUP($I1856,_311_Table3,MATCH($B1856,_311_Table3_ColumnLookup,0),FALSE),
  IF(AND(VALUE(LEFT($A1856,3))=311,OR($B1856="I2",$B1856="J2",$B1856="K2",$B1856="L2")),VLOOKUP('311'!$G$58,_311_Table3,MATCH(MID($B1856,1,1),_311_Table3_ColumnLookup,0),FALSE),
  IF(AND(VALUE(LEFT($A1856,3))=311,RIGHT($B1856,5)="Total"),VLOOKUP('311'!$G$59,_311_Table3,MATCH(MID($B1856,1,1),_311_Table3_ColumnLookup,0),FALSE),
  IF(VALUE(LEFT($A1856,3))=311,VLOOKUP(VALUE(MID($B1856,2,1)),_311_Table3,MATCH(MID($B1856,1,1),_311_Table3_ColumnLookup,0),FALSE)
+N("311"),
  IF(AND(VALUE(LEFT($A1856,3))=312,LEFT($G1856,10)="Unincepted",$B1856="G "),VLOOKUP(" ULO",_312_Table3,MATCH('312'!$N$16,_312_Table3_ColumnLookup,0),FALSE),
  IF(AND(VALUE(LEFT($A1856,3))=312,LEFT($G1856,10)="Unincepted",$B1856="O "),VLOOKUP(" ULO",_312_Table3,MATCH('312'!$V$16,_312_Table3_ColumnLookup,0),FALSE),
  IF(AND(VALUE(LEFT($A1856,3))=312,LEFT($G1856,10)="Unincepted",$B1856="Q "),VLOOKUP(" ULO",_312_Table3,MATCH('312'!$X$16,_312_Table3_ColumnLookup,0),FALSE),
  IF(AND(VALUE(LEFT($A1856,3))=312,LEFT($G1856,10)="Unincepted"),VLOOKUP(" ULO",_312_Table3,MATCH(LEFT($B1856,1),_312_Table3_ColumnLookup,0),FALSE),
  IF(AND(VALUE(LEFT($A1856,3))=312,LEFT($G1856,5)="Total",$B1856="G "),VLOOKUP('312'!$F$80,_312_Table3,MATCH('312'!$N$16,_312_Table3_ColumnLookup,0),FALSE),
  IF(AND(VALUE(LEFT($A1856,3))=312,LEFT($G1856,5)="Total",$B1856="O "),VLOOKUP('312'!$F$80,_312_Table3,MATCH('312'!$V$16,_312_Table3_ColumnLookup,0),FALSE),
  IF(AND(VALUE(LEFT($A1856,3))=312,LEFT($G1856,5)="Total",$B1856="Q "),VLOOKUP('312'!$F$80,_312_Table3,MATCH('312'!$X$16,_312_Table3_ColumnLookup,0),FALSE),
  IF(AND(VALUE(LEFT($A1856,3))=312,LEFT($G1856,5)="Total"),VLOOKUP('312'!$F$80,_312_Table3,MATCH(LEFT($B1856,1),_312_Table3_ColumnLookup,0),FALSE),
  IF(AND(VALUE(LEFT($A1856,3))=312,LEN($I1856)=4,$B1856="G"),VLOOKUP($I1856,_312_Table3,MATCH('312'!$N$16,_312_Table3_ColumnLookup,0),FALSE),
  IF(AND(VALUE(LEFT($A1856,3))=312,LEN($I1856)=4,$B1856="O"),VLOOKUP($I1856,_312_Table3,MATCH('312'!$V$16,_312_Table3_ColumnLookup,0),FALSE),
  IF(AND(VALUE(LEFT($A1856,3))=312,LEN($I1856)=4,$B1856="Q"),VLOOKUP($I1856,_312_Table3,MATCH('312'!$X$16,_312_Table3_ColumnLookup,0),FALSE),
  IF(AND(VALUE(LEFT($A1856,3))=312,LEN($I1856)=4),VLOOKUP($I1856,_312_Table3,MATCH(LEFT($B1856,1),_312_Table3_ColumnLookup,0),FALSE)
+N("312"),
  IF(VALUE(LEFT($A1856,3))=313,VLOOKUP(VALUE(MID($B1856,2,1)),_313_Table3,MATCH(MID($B1856,1,1),_313_Table3_ColumnLookup,0),FALSE)
+N("313"),
  IF(AND(VALUE(LEFT($A1856,3))=314,LEN($B1856)=3),VLOOKUP(VALUE(MID($B1856,2,2)),_314_Table3,MATCH(MID($B1856,1,1),_314_Table3_ColumnLookup,0),FALSE),
  IF(VALUE(LEFT($A1856,3))=314,VLOOKUP(VALUE(MID($B1856,2,1)),_314_Table3,MATCH(MID($B1856,1,1),_314_Table3_ColumnLookup,0),FALSE)
+N("314"),
""))))))))))))))))))))))))</f>
        <v>#N/A</v>
      </c>
      <c r="H1856" s="321" t="str">
        <f>IFERROR(
IF(ISERROR($D1856)=FALSE,$D1856,IF(ISERROR($E1856)=FALSE,$E1856,IF(ISERROR($F1856)=FALSE,$F1856
+N("012 checkboxes"),
IF(
IF(OR(LEFT($A1856,9)="Syndicate",LEFT($A1856,12)="NewSyndicate"),VLOOKUP($A1856,'012'!$J:$ZW,MATCH("Link to button",'012'!$J$1:$ZW$1,0),0)
+N("309 checkbox"),
IF($C1856="309 LCR Summary0",VLOOKUP("Notes990",'309'!$P:$ZZ,MATCH("Link to button",'309'!$P$1:$ZZ$1,0),0)
+N("313 checkboxes"),
IF($C1856="313 Financial Information0LcmVsScr",IF($C1856="309 LCR Summary0",VLOOKUP("LcmVsScr",'309'!$N:$ZZ,MATCH("Link to button",'309'!$N$1:$ZZ$1,0),0),
IF($C1856="313 Financial Information0LcrDocAttached",IF($C1856="309 LCR Summary0",VLOOKUP("LcrDocAttached",'309'!$N:$ZZ,MATCH("Link to button",'309'!$N$1:$ZZ$1,0),
0)))))))=1,TRUE,FALSE)
))),"")</f>
        <v/>
      </c>
    </row>
    <row r="1857" spans="1:8">
      <c r="A1857" s="237" t="e">
        <f>VLOOKUP($G1857,CSVLookups!$B:$R,MATCH(A$1,CSVLookups!$B$1:$R$1,0),FALSE)</f>
        <v>#N/A</v>
      </c>
      <c r="B1857" s="237" t="e">
        <f>VLOOKUP($G1857,CSVLookups!$B:$R,MATCH(B$1,CSVLookups!$B$1:$R$1,0),FALSE)</f>
        <v>#N/A</v>
      </c>
      <c r="C1857" s="238" t="e">
        <f t="shared" si="29"/>
        <v>#N/A</v>
      </c>
      <c r="D1857" s="238" t="e">
        <f>IF(AND(VALUE(LEFT($A1857,3))=309,LEN($B1857)=3),VLOOKUP(VALUE(MID($B1857,2,2)),_309_Table1,MATCH(MID($B1857,1,1),_309_Table1_ColumnLookup,0),FALSE),
  IF($C1857="309 LCR SummaryA",OneYearSCR,IF($C1857="309 LCR SummaryB",UltimateSCR,IF(VALUE(LEFT($A1857,3))=309,VLOOKUP(VALUE(MID($B1857,2,1)),_309_Table1,MATCH(MID($B1857,1,1),_309_Table1_ColumnLookup,0),FALSE)
+N("309"),
  IF(VALUE(LEFT($A1857,3))=310,VLOOKUP(VALUE(MID($B1857,2,1)),_310_Table1,MATCH(MID($B1857,1,1),_310_Table1_ColumnLookup,0),FALSE)
+N("310"),
  IF(AND(VALUE(LEFT($A1857,3))=311,LEN($I1857)=4),VLOOKUP($I1857,_311_Table1,MATCH($B1857,_311_Table1_ColumnLookup,0),FALSE),
  IF(AND(VALUE(LEFT($A1857,3))=311,OR($B1857="I2",$B1857="J2",$B1857="K2",$B1857="L2")),VLOOKUP('311'!$G$58,_311_Table1,MATCH(MID($B1857,1,1),_311_Table1_ColumnLookup,0),FALSE),
  IF(AND(VALUE(LEFT($A1857,3))=311,RIGHT($B1857,5)="Total"),VLOOKUP('311'!$G$59,_311_Table1,MATCH(MID($B1857,1,1),_311_Table1_ColumnLookup,0),FALSE),
  IF(VALUE(LEFT($A1857,3))=311,VLOOKUP(VALUE(MID($B1857,2,1)),_311_Table1,MATCH(MID($B1857,1,1),_311_Table1_ColumnLookup,0),FALSE)
+N("311"),
  IF(AND(VALUE(LEFT($A1857,3))=312,LEFT($G1857,10)="Unincepted",$B1857="G "),VLOOKUP(" ULO",_312_Table1,MATCH('312'!$N$16,_312_Table1_ColumnLookup,0),FALSE),
  IF(AND(VALUE(LEFT($A1857,3))=312,LEFT($G1857,10)="Unincepted",$B1857="O "),VLOOKUP(" ULO",_312_Table1,MATCH('312'!$V$16,_312_Table1_ColumnLookup,0),FALSE),
  IF(AND(VALUE(LEFT($A1857,3))=312,LEFT($G1857,10)="Unincepted",$B1857="Q "),VLOOKUP(" ULO",_312_Table1,MATCH('312'!$X$16,_312_Table1_ColumnLookup,0),FALSE),
  IF(AND(VALUE(LEFT($A1857,3))=312,LEFT($G1857,10)="Unincepted"),VLOOKUP(" ULO",_312_Table1,MATCH(LEFT($B1857,1),_312_Table1_ColumnLookup,0),FALSE),
  IF(AND(VALUE(LEFT($A1857,3))=312,LEFT($G1857,5)="Total",$B1857="G "),VLOOKUP('312'!$F$80,_312_Table1,MATCH('312'!$N$16,_312_Table1_ColumnLookup,0),FALSE),
  IF(AND(VALUE(LEFT($A1857,3))=312,LEFT($G1857,5)="Total",$B1857="O "),VLOOKUP('312'!$F$80,_312_Table1,MATCH('312'!$V$16,_312_Table1_ColumnLookup,0),FALSE),
  IF(AND(VALUE(LEFT($A1857,3))=312,LEFT($G1857,5)="Total",$B1857="Q "),VLOOKUP('312'!$F$80,_312_Table1,MATCH('312'!$X$16,_312_Table1_ColumnLookup,0),FALSE),
  IF(AND(VALUE(LEFT($A1857,3))=312,LEFT($G1857,5)="Total"),VLOOKUP('312'!$F$80,_312_Table1,MATCH(LEFT($B1857,1),_312_Table1_ColumnLookup,0),FALSE),
  IF(AND(VALUE(LEFT($A1857,3))=312,LEN($I1857)=4,$B1857="G"),VLOOKUP($I1857,_312_Table1,MATCH('312'!$N$16,_312_Table1_ColumnLookup,0),FALSE),
  IF(AND(VALUE(LEFT($A1857,3))=312,LEN($I1857)=4,$B1857="O"),VLOOKUP($I1857,_312_Table1,MATCH('312'!$V$16,_312_Table1_ColumnLookup,0),FALSE),
  IF(AND(VALUE(LEFT($A1857,3))=312,LEN($I1857)=4,$B1857="Q"),VLOOKUP($I1857,_312_Table1,MATCH('312'!$X$16,_312_Table1_ColumnLookup,0),FALSE),
  IF(AND(VALUE(LEFT($A1857,3))=312,LEN($I1857)=4),VLOOKUP($I1857,_312_Table1,MATCH(LEFT($B1857,1),_312_Table1_ColumnLookup,0),FALSE)
+N("312"),
  IF(VALUE(LEFT($A1857,3))=313,VLOOKUP(VALUE(MID($B1857,2,1)),_313_Table1,MATCH(MID($B1857,1,1),_313_Table1_ColumnLookup,0),FALSE)
+N("313"),
  IF(AND(VALUE(LEFT($A1857,3))=314,LEN($B1857)=3),VLOOKUP(VALUE(MID($B1857,2,2)),_314_Table1,MATCH(MID($B1857,1,1),_314_Table1_ColumnLookup,0),FALSE),
  IF(VALUE(LEFT($A1857,3))=314,VLOOKUP(VALUE(MID($B1857,2,1)),_314_Table1,MATCH(MID($B1857,1,1),_314_Table1_ColumnLookup,0),FALSE)
+N("314"),
""))))))))))))))))))))))))</f>
        <v>#N/A</v>
      </c>
      <c r="E1857" s="238" t="e">
        <f>IF(AND(VALUE(LEFT($A1857,3))=309,LEN($B1857)=3),VLOOKUP(VALUE(MID($B1857,2,2)),_309_Table2,MATCH(MID($B1857,1,1),_309_Table2_ColumnLookup,0),FALSE),
  IF($C1857="309 LCR SummaryA",OneYearSCR,IF($C1857="309 LCR SummaryB",UltimateSCR,IF(VALUE(LEFT($A1857,3))=309,VLOOKUP(VALUE(MID($B1857,2,1)),_309_Table2,MATCH(MID($B1857,1,1),_309_Table2_ColumnLookup,0),FALSE)
+N("309"),
  IF(VALUE(LEFT($A1857,3))=310,VLOOKUP(VALUE(MID($B1857,2,1)),_310_Table2,MATCH(MID($B1857,1,1),_310_Table2_ColumnLookup,0),FALSE)
+N("310"),
  IF(AND(VALUE(LEFT($A1857,3))=311,LEN($I1857)=4),VLOOKUP($I1857,_311_Table2,MATCH($B1857,_311_Table2_ColumnLookup,0),FALSE),
  IF(AND(VALUE(LEFT($A1857,3))=311,OR($B1857="I2",$B1857="J2",$B1857="K2",$B1857="L2")),VLOOKUP('311'!$G$58,_311_Table2,MATCH(MID($B1857,1,1),_311_Table2_ColumnLookup,0),FALSE),
  IF(AND(VALUE(LEFT($A1857,3))=311,RIGHT($B1857,5)="Total"),VLOOKUP('311'!$G$59,_311_Table2,MATCH(MID($B1857,1,1),_311_Table2_ColumnLookup,0),FALSE),
  IF(VALUE(LEFT($A1857,3))=311,VLOOKUP(VALUE(MID($B1857,2,1)),_311_Table2,MATCH(MID($B1857,1,1),_311_Table2_ColumnLookup,0),FALSE)
+N("311"),
  IF(AND(VALUE(LEFT($A1857,3))=312,LEFT($G1857,10)="Unincepted",$B1857="G "),VLOOKUP(" ULO",_312_Table2,MATCH('312'!$N$16,_312_Table2_ColumnLookup,0),FALSE),
  IF(AND(VALUE(LEFT($A1857,3))=312,LEFT($G1857,10)="Unincepted",$B1857="O "),VLOOKUP(" ULO",_312_Table2,MATCH('312'!$V$16,_312_Table2_ColumnLookup,0),FALSE),
  IF(AND(VALUE(LEFT($A1857,3))=312,LEFT($G1857,10)="Unincepted",$B1857="Q "),VLOOKUP(" ULO",_312_Table2,MATCH('312'!$X$16,_312_Table2_ColumnLookup,0),FALSE),
  IF(AND(VALUE(LEFT($A1857,3))=312,LEFT($G1857,10)="Unincepted"),VLOOKUP(" ULO",_312_Table2,MATCH(LEFT($B1857,1),_312_Table2_ColumnLookup,0),FALSE),
  IF(AND(VALUE(LEFT($A1857,3))=312,LEFT($G1857,5)="Total",$B1857="G "),VLOOKUP('312'!$F$80,_312_Table2,MATCH('312'!$N$16,_312_Table2_ColumnLookup,0),FALSE),
  IF(AND(VALUE(LEFT($A1857,3))=312,LEFT($G1857,5)="Total",$B1857="O "),VLOOKUP('312'!$F$80,_312_Table2,MATCH('312'!$V$16,_312_Table2_ColumnLookup,0),FALSE),
  IF(AND(VALUE(LEFT($A1857,3))=312,LEFT($G1857,5)="Total",$B1857="Q "),VLOOKUP('312'!$F$80,_312_Table2,MATCH('312'!$X$16,_312_Table2_ColumnLookup,0),FALSE),
  IF(AND(VALUE(LEFT($A1857,3))=312,LEFT($G1857,5)="Total"),VLOOKUP('312'!$F$80,_312_Table2,MATCH(LEFT($B1857,1),_312_Table2_ColumnLookup,0),FALSE),
  IF(AND(VALUE(LEFT($A1857,3))=312,LEN($I1857)=4,$B1857="G"),VLOOKUP($I1857,_312_Table2,MATCH('312'!$N$16,_312_Table2_ColumnLookup,0),FALSE),
  IF(AND(VALUE(LEFT($A1857,3))=312,LEN($I1857)=4,$B1857="O"),VLOOKUP($I1857,_312_Table2,MATCH('312'!$V$16,_312_Table2_ColumnLookup,0),FALSE),
  IF(AND(VALUE(LEFT($A1857,3))=312,LEN($I1857)=4,$B1857="Q"),VLOOKUP($I1857,_312_Table2,MATCH('312'!$X$16,_312_Table2_ColumnLookup,0),FALSE),
  IF(AND(VALUE(LEFT($A1857,3))=312,LEN($I1857)=4),VLOOKUP($I1857,_312_Table2,MATCH(LEFT($B1857,1),_312_Table2_ColumnLookup,0),FALSE)
+N("312"),
  IF(VALUE(LEFT($A1857,3))=313,VLOOKUP(VALUE(MID($B1857,2,1)),_313_Table2,MATCH(MID($B1857,1,1),_313_Table2_ColumnLookup,0),FALSE)
+N("313"),
  IF(AND(VALUE(LEFT($A1857,3))=314,LEN($B1857)=3),VLOOKUP(VALUE(MID($B1857,2,2)),_314_Table2,MATCH(MID($B1857,1,1),_314_Table2_ColumnLookup,0),FALSE),
  IF(VALUE(LEFT($A1857,3))=314,VLOOKUP(VALUE(MID($B1857,2,1)),_314_Table2,MATCH(MID($B1857,1,1),_314_Table2_ColumnLookup,0),FALSE)
+N("314"),
""))))))))))))))))))))))))</f>
        <v>#N/A</v>
      </c>
      <c r="F1857" s="238" t="e">
        <f>IF(AND(VALUE(LEFT($A1857,3))=309,LEN($B1857)=3),VLOOKUP(VALUE(MID($B1857,2,2)),_309_Table3,MATCH(MID($B1857,1,1),_309_Table3_ColumnLookup,0),FALSE),
  IF($C1857="309 LCR SummaryA",OneYearSCR,IF($C1857="309 LCR SummaryB",UltimateSCR,IF(VALUE(LEFT($A1857,3))=309,VLOOKUP(VALUE(MID($B1857,2,1)),_309_Table3,MATCH(MID($B1857,1,1),_309_Table3_ColumnLookup,0),FALSE)
+N("309"),
  IF(VALUE(LEFT($A1857,3))=310,VLOOKUP(VALUE(MID($B1857,2,1)),_310_Table3,MATCH(MID($B1857,1,1),_310_Table3_ColumnLookup,0),FALSE)
+N("310"),
  IF(AND(VALUE(LEFT($A1857,3))=311,LEN($I1857)=4),VLOOKUP($I1857,_311_Table3,MATCH($B1857,_311_Table3_ColumnLookup,0),FALSE),
  IF(AND(VALUE(LEFT($A1857,3))=311,OR($B1857="I2",$B1857="J2",$B1857="K2",$B1857="L2")),VLOOKUP('311'!$G$58,_311_Table3,MATCH(MID($B1857,1,1),_311_Table3_ColumnLookup,0),FALSE),
  IF(AND(VALUE(LEFT($A1857,3))=311,RIGHT($B1857,5)="Total"),VLOOKUP('311'!$G$59,_311_Table3,MATCH(MID($B1857,1,1),_311_Table3_ColumnLookup,0),FALSE),
  IF(VALUE(LEFT($A1857,3))=311,VLOOKUP(VALUE(MID($B1857,2,1)),_311_Table3,MATCH(MID($B1857,1,1),_311_Table3_ColumnLookup,0),FALSE)
+N("311"),
  IF(AND(VALUE(LEFT($A1857,3))=312,LEFT($G1857,10)="Unincepted",$B1857="G "),VLOOKUP(" ULO",_312_Table3,MATCH('312'!$N$16,_312_Table3_ColumnLookup,0),FALSE),
  IF(AND(VALUE(LEFT($A1857,3))=312,LEFT($G1857,10)="Unincepted",$B1857="O "),VLOOKUP(" ULO",_312_Table3,MATCH('312'!$V$16,_312_Table3_ColumnLookup,0),FALSE),
  IF(AND(VALUE(LEFT($A1857,3))=312,LEFT($G1857,10)="Unincepted",$B1857="Q "),VLOOKUP(" ULO",_312_Table3,MATCH('312'!$X$16,_312_Table3_ColumnLookup,0),FALSE),
  IF(AND(VALUE(LEFT($A1857,3))=312,LEFT($G1857,10)="Unincepted"),VLOOKUP(" ULO",_312_Table3,MATCH(LEFT($B1857,1),_312_Table3_ColumnLookup,0),FALSE),
  IF(AND(VALUE(LEFT($A1857,3))=312,LEFT($G1857,5)="Total",$B1857="G "),VLOOKUP('312'!$F$80,_312_Table3,MATCH('312'!$N$16,_312_Table3_ColumnLookup,0),FALSE),
  IF(AND(VALUE(LEFT($A1857,3))=312,LEFT($G1857,5)="Total",$B1857="O "),VLOOKUP('312'!$F$80,_312_Table3,MATCH('312'!$V$16,_312_Table3_ColumnLookup,0),FALSE),
  IF(AND(VALUE(LEFT($A1857,3))=312,LEFT($G1857,5)="Total",$B1857="Q "),VLOOKUP('312'!$F$80,_312_Table3,MATCH('312'!$X$16,_312_Table3_ColumnLookup,0),FALSE),
  IF(AND(VALUE(LEFT($A1857,3))=312,LEFT($G1857,5)="Total"),VLOOKUP('312'!$F$80,_312_Table3,MATCH(LEFT($B1857,1),_312_Table3_ColumnLookup,0),FALSE),
  IF(AND(VALUE(LEFT($A1857,3))=312,LEN($I1857)=4,$B1857="G"),VLOOKUP($I1857,_312_Table3,MATCH('312'!$N$16,_312_Table3_ColumnLookup,0),FALSE),
  IF(AND(VALUE(LEFT($A1857,3))=312,LEN($I1857)=4,$B1857="O"),VLOOKUP($I1857,_312_Table3,MATCH('312'!$V$16,_312_Table3_ColumnLookup,0),FALSE),
  IF(AND(VALUE(LEFT($A1857,3))=312,LEN($I1857)=4,$B1857="Q"),VLOOKUP($I1857,_312_Table3,MATCH('312'!$X$16,_312_Table3_ColumnLookup,0),FALSE),
  IF(AND(VALUE(LEFT($A1857,3))=312,LEN($I1857)=4),VLOOKUP($I1857,_312_Table3,MATCH(LEFT($B1857,1),_312_Table3_ColumnLookup,0),FALSE)
+N("312"),
  IF(VALUE(LEFT($A1857,3))=313,VLOOKUP(VALUE(MID($B1857,2,1)),_313_Table3,MATCH(MID($B1857,1,1),_313_Table3_ColumnLookup,0),FALSE)
+N("313"),
  IF(AND(VALUE(LEFT($A1857,3))=314,LEN($B1857)=3),VLOOKUP(VALUE(MID($B1857,2,2)),_314_Table3,MATCH(MID($B1857,1,1),_314_Table3_ColumnLookup,0),FALSE),
  IF(VALUE(LEFT($A1857,3))=314,VLOOKUP(VALUE(MID($B1857,2,1)),_314_Table3,MATCH(MID($B1857,1,1),_314_Table3_ColumnLookup,0),FALSE)
+N("314"),
""))))))))))))))))))))))))</f>
        <v>#N/A</v>
      </c>
      <c r="H1857" s="321" t="str">
        <f>IFERROR(
IF(ISERROR($D1857)=FALSE,$D1857,IF(ISERROR($E1857)=FALSE,$E1857,IF(ISERROR($F1857)=FALSE,$F1857
+N("012 checkboxes"),
IF(
IF(OR(LEFT($A1857,9)="Syndicate",LEFT($A1857,12)="NewSyndicate"),VLOOKUP($A1857,'012'!$J:$ZW,MATCH("Link to button",'012'!$J$1:$ZW$1,0),0)
+N("309 checkbox"),
IF($C1857="309 LCR Summary0",VLOOKUP("Notes990",'309'!$P:$ZZ,MATCH("Link to button",'309'!$P$1:$ZZ$1,0),0)
+N("313 checkboxes"),
IF($C1857="313 Financial Information0LcmVsScr",IF($C1857="309 LCR Summary0",VLOOKUP("LcmVsScr",'309'!$N:$ZZ,MATCH("Link to button",'309'!$N$1:$ZZ$1,0),0),
IF($C1857="313 Financial Information0LcrDocAttached",IF($C1857="309 LCR Summary0",VLOOKUP("LcrDocAttached",'309'!$N:$ZZ,MATCH("Link to button",'309'!$N$1:$ZZ$1,0),
0)))))))=1,TRUE,FALSE)
))),"")</f>
        <v/>
      </c>
    </row>
    <row r="1858" spans="1:8">
      <c r="A1858" s="237" t="e">
        <f>VLOOKUP($G1858,CSVLookups!$B:$R,MATCH(A$1,CSVLookups!$B$1:$R$1,0),FALSE)</f>
        <v>#N/A</v>
      </c>
      <c r="B1858" s="237" t="e">
        <f>VLOOKUP($G1858,CSVLookups!$B:$R,MATCH(B$1,CSVLookups!$B$1:$R$1,0),FALSE)</f>
        <v>#N/A</v>
      </c>
      <c r="C1858" s="238" t="e">
        <f t="shared" si="29"/>
        <v>#N/A</v>
      </c>
      <c r="D1858" s="238" t="e">
        <f>IF(AND(VALUE(LEFT($A1858,3))=309,LEN($B1858)=3),VLOOKUP(VALUE(MID($B1858,2,2)),_309_Table1,MATCH(MID($B1858,1,1),_309_Table1_ColumnLookup,0),FALSE),
  IF($C1858="309 LCR SummaryA",OneYearSCR,IF($C1858="309 LCR SummaryB",UltimateSCR,IF(VALUE(LEFT($A1858,3))=309,VLOOKUP(VALUE(MID($B1858,2,1)),_309_Table1,MATCH(MID($B1858,1,1),_309_Table1_ColumnLookup,0),FALSE)
+N("309"),
  IF(VALUE(LEFT($A1858,3))=310,VLOOKUP(VALUE(MID($B1858,2,1)),_310_Table1,MATCH(MID($B1858,1,1),_310_Table1_ColumnLookup,0),FALSE)
+N("310"),
  IF(AND(VALUE(LEFT($A1858,3))=311,LEN($I1858)=4),VLOOKUP($I1858,_311_Table1,MATCH($B1858,_311_Table1_ColumnLookup,0),FALSE),
  IF(AND(VALUE(LEFT($A1858,3))=311,OR($B1858="I2",$B1858="J2",$B1858="K2",$B1858="L2")),VLOOKUP('311'!$G$58,_311_Table1,MATCH(MID($B1858,1,1),_311_Table1_ColumnLookup,0),FALSE),
  IF(AND(VALUE(LEFT($A1858,3))=311,RIGHT($B1858,5)="Total"),VLOOKUP('311'!$G$59,_311_Table1,MATCH(MID($B1858,1,1),_311_Table1_ColumnLookup,0),FALSE),
  IF(VALUE(LEFT($A1858,3))=311,VLOOKUP(VALUE(MID($B1858,2,1)),_311_Table1,MATCH(MID($B1858,1,1),_311_Table1_ColumnLookup,0),FALSE)
+N("311"),
  IF(AND(VALUE(LEFT($A1858,3))=312,LEFT($G1858,10)="Unincepted",$B1858="G "),VLOOKUP(" ULO",_312_Table1,MATCH('312'!$N$16,_312_Table1_ColumnLookup,0),FALSE),
  IF(AND(VALUE(LEFT($A1858,3))=312,LEFT($G1858,10)="Unincepted",$B1858="O "),VLOOKUP(" ULO",_312_Table1,MATCH('312'!$V$16,_312_Table1_ColumnLookup,0),FALSE),
  IF(AND(VALUE(LEFT($A1858,3))=312,LEFT($G1858,10)="Unincepted",$B1858="Q "),VLOOKUP(" ULO",_312_Table1,MATCH('312'!$X$16,_312_Table1_ColumnLookup,0),FALSE),
  IF(AND(VALUE(LEFT($A1858,3))=312,LEFT($G1858,10)="Unincepted"),VLOOKUP(" ULO",_312_Table1,MATCH(LEFT($B1858,1),_312_Table1_ColumnLookup,0),FALSE),
  IF(AND(VALUE(LEFT($A1858,3))=312,LEFT($G1858,5)="Total",$B1858="G "),VLOOKUP('312'!$F$80,_312_Table1,MATCH('312'!$N$16,_312_Table1_ColumnLookup,0),FALSE),
  IF(AND(VALUE(LEFT($A1858,3))=312,LEFT($G1858,5)="Total",$B1858="O "),VLOOKUP('312'!$F$80,_312_Table1,MATCH('312'!$V$16,_312_Table1_ColumnLookup,0),FALSE),
  IF(AND(VALUE(LEFT($A1858,3))=312,LEFT($G1858,5)="Total",$B1858="Q "),VLOOKUP('312'!$F$80,_312_Table1,MATCH('312'!$X$16,_312_Table1_ColumnLookup,0),FALSE),
  IF(AND(VALUE(LEFT($A1858,3))=312,LEFT($G1858,5)="Total"),VLOOKUP('312'!$F$80,_312_Table1,MATCH(LEFT($B1858,1),_312_Table1_ColumnLookup,0),FALSE),
  IF(AND(VALUE(LEFT($A1858,3))=312,LEN($I1858)=4,$B1858="G"),VLOOKUP($I1858,_312_Table1,MATCH('312'!$N$16,_312_Table1_ColumnLookup,0),FALSE),
  IF(AND(VALUE(LEFT($A1858,3))=312,LEN($I1858)=4,$B1858="O"),VLOOKUP($I1858,_312_Table1,MATCH('312'!$V$16,_312_Table1_ColumnLookup,0),FALSE),
  IF(AND(VALUE(LEFT($A1858,3))=312,LEN($I1858)=4,$B1858="Q"),VLOOKUP($I1858,_312_Table1,MATCH('312'!$X$16,_312_Table1_ColumnLookup,0),FALSE),
  IF(AND(VALUE(LEFT($A1858,3))=312,LEN($I1858)=4),VLOOKUP($I1858,_312_Table1,MATCH(LEFT($B1858,1),_312_Table1_ColumnLookup,0),FALSE)
+N("312"),
  IF(VALUE(LEFT($A1858,3))=313,VLOOKUP(VALUE(MID($B1858,2,1)),_313_Table1,MATCH(MID($B1858,1,1),_313_Table1_ColumnLookup,0),FALSE)
+N("313"),
  IF(AND(VALUE(LEFT($A1858,3))=314,LEN($B1858)=3),VLOOKUP(VALUE(MID($B1858,2,2)),_314_Table1,MATCH(MID($B1858,1,1),_314_Table1_ColumnLookup,0),FALSE),
  IF(VALUE(LEFT($A1858,3))=314,VLOOKUP(VALUE(MID($B1858,2,1)),_314_Table1,MATCH(MID($B1858,1,1),_314_Table1_ColumnLookup,0),FALSE)
+N("314"),
""))))))))))))))))))))))))</f>
        <v>#N/A</v>
      </c>
      <c r="E1858" s="238" t="e">
        <f>IF(AND(VALUE(LEFT($A1858,3))=309,LEN($B1858)=3),VLOOKUP(VALUE(MID($B1858,2,2)),_309_Table2,MATCH(MID($B1858,1,1),_309_Table2_ColumnLookup,0),FALSE),
  IF($C1858="309 LCR SummaryA",OneYearSCR,IF($C1858="309 LCR SummaryB",UltimateSCR,IF(VALUE(LEFT($A1858,3))=309,VLOOKUP(VALUE(MID($B1858,2,1)),_309_Table2,MATCH(MID($B1858,1,1),_309_Table2_ColumnLookup,0),FALSE)
+N("309"),
  IF(VALUE(LEFT($A1858,3))=310,VLOOKUP(VALUE(MID($B1858,2,1)),_310_Table2,MATCH(MID($B1858,1,1),_310_Table2_ColumnLookup,0),FALSE)
+N("310"),
  IF(AND(VALUE(LEFT($A1858,3))=311,LEN($I1858)=4),VLOOKUP($I1858,_311_Table2,MATCH($B1858,_311_Table2_ColumnLookup,0),FALSE),
  IF(AND(VALUE(LEFT($A1858,3))=311,OR($B1858="I2",$B1858="J2",$B1858="K2",$B1858="L2")),VLOOKUP('311'!$G$58,_311_Table2,MATCH(MID($B1858,1,1),_311_Table2_ColumnLookup,0),FALSE),
  IF(AND(VALUE(LEFT($A1858,3))=311,RIGHT($B1858,5)="Total"),VLOOKUP('311'!$G$59,_311_Table2,MATCH(MID($B1858,1,1),_311_Table2_ColumnLookup,0),FALSE),
  IF(VALUE(LEFT($A1858,3))=311,VLOOKUP(VALUE(MID($B1858,2,1)),_311_Table2,MATCH(MID($B1858,1,1),_311_Table2_ColumnLookup,0),FALSE)
+N("311"),
  IF(AND(VALUE(LEFT($A1858,3))=312,LEFT($G1858,10)="Unincepted",$B1858="G "),VLOOKUP(" ULO",_312_Table2,MATCH('312'!$N$16,_312_Table2_ColumnLookup,0),FALSE),
  IF(AND(VALUE(LEFT($A1858,3))=312,LEFT($G1858,10)="Unincepted",$B1858="O "),VLOOKUP(" ULO",_312_Table2,MATCH('312'!$V$16,_312_Table2_ColumnLookup,0),FALSE),
  IF(AND(VALUE(LEFT($A1858,3))=312,LEFT($G1858,10)="Unincepted",$B1858="Q "),VLOOKUP(" ULO",_312_Table2,MATCH('312'!$X$16,_312_Table2_ColumnLookup,0),FALSE),
  IF(AND(VALUE(LEFT($A1858,3))=312,LEFT($G1858,10)="Unincepted"),VLOOKUP(" ULO",_312_Table2,MATCH(LEFT($B1858,1),_312_Table2_ColumnLookup,0),FALSE),
  IF(AND(VALUE(LEFT($A1858,3))=312,LEFT($G1858,5)="Total",$B1858="G "),VLOOKUP('312'!$F$80,_312_Table2,MATCH('312'!$N$16,_312_Table2_ColumnLookup,0),FALSE),
  IF(AND(VALUE(LEFT($A1858,3))=312,LEFT($G1858,5)="Total",$B1858="O "),VLOOKUP('312'!$F$80,_312_Table2,MATCH('312'!$V$16,_312_Table2_ColumnLookup,0),FALSE),
  IF(AND(VALUE(LEFT($A1858,3))=312,LEFT($G1858,5)="Total",$B1858="Q "),VLOOKUP('312'!$F$80,_312_Table2,MATCH('312'!$X$16,_312_Table2_ColumnLookup,0),FALSE),
  IF(AND(VALUE(LEFT($A1858,3))=312,LEFT($G1858,5)="Total"),VLOOKUP('312'!$F$80,_312_Table2,MATCH(LEFT($B1858,1),_312_Table2_ColumnLookup,0),FALSE),
  IF(AND(VALUE(LEFT($A1858,3))=312,LEN($I1858)=4,$B1858="G"),VLOOKUP($I1858,_312_Table2,MATCH('312'!$N$16,_312_Table2_ColumnLookup,0),FALSE),
  IF(AND(VALUE(LEFT($A1858,3))=312,LEN($I1858)=4,$B1858="O"),VLOOKUP($I1858,_312_Table2,MATCH('312'!$V$16,_312_Table2_ColumnLookup,0),FALSE),
  IF(AND(VALUE(LEFT($A1858,3))=312,LEN($I1858)=4,$B1858="Q"),VLOOKUP($I1858,_312_Table2,MATCH('312'!$X$16,_312_Table2_ColumnLookup,0),FALSE),
  IF(AND(VALUE(LEFT($A1858,3))=312,LEN($I1858)=4),VLOOKUP($I1858,_312_Table2,MATCH(LEFT($B1858,1),_312_Table2_ColumnLookup,0),FALSE)
+N("312"),
  IF(VALUE(LEFT($A1858,3))=313,VLOOKUP(VALUE(MID($B1858,2,1)),_313_Table2,MATCH(MID($B1858,1,1),_313_Table2_ColumnLookup,0),FALSE)
+N("313"),
  IF(AND(VALUE(LEFT($A1858,3))=314,LEN($B1858)=3),VLOOKUP(VALUE(MID($B1858,2,2)),_314_Table2,MATCH(MID($B1858,1,1),_314_Table2_ColumnLookup,0),FALSE),
  IF(VALUE(LEFT($A1858,3))=314,VLOOKUP(VALUE(MID($B1858,2,1)),_314_Table2,MATCH(MID($B1858,1,1),_314_Table2_ColumnLookup,0),FALSE)
+N("314"),
""))))))))))))))))))))))))</f>
        <v>#N/A</v>
      </c>
      <c r="F1858" s="238" t="e">
        <f>IF(AND(VALUE(LEFT($A1858,3))=309,LEN($B1858)=3),VLOOKUP(VALUE(MID($B1858,2,2)),_309_Table3,MATCH(MID($B1858,1,1),_309_Table3_ColumnLookup,0),FALSE),
  IF($C1858="309 LCR SummaryA",OneYearSCR,IF($C1858="309 LCR SummaryB",UltimateSCR,IF(VALUE(LEFT($A1858,3))=309,VLOOKUP(VALUE(MID($B1858,2,1)),_309_Table3,MATCH(MID($B1858,1,1),_309_Table3_ColumnLookup,0),FALSE)
+N("309"),
  IF(VALUE(LEFT($A1858,3))=310,VLOOKUP(VALUE(MID($B1858,2,1)),_310_Table3,MATCH(MID($B1858,1,1),_310_Table3_ColumnLookup,0),FALSE)
+N("310"),
  IF(AND(VALUE(LEFT($A1858,3))=311,LEN($I1858)=4),VLOOKUP($I1858,_311_Table3,MATCH($B1858,_311_Table3_ColumnLookup,0),FALSE),
  IF(AND(VALUE(LEFT($A1858,3))=311,OR($B1858="I2",$B1858="J2",$B1858="K2",$B1858="L2")),VLOOKUP('311'!$G$58,_311_Table3,MATCH(MID($B1858,1,1),_311_Table3_ColumnLookup,0),FALSE),
  IF(AND(VALUE(LEFT($A1858,3))=311,RIGHT($B1858,5)="Total"),VLOOKUP('311'!$G$59,_311_Table3,MATCH(MID($B1858,1,1),_311_Table3_ColumnLookup,0),FALSE),
  IF(VALUE(LEFT($A1858,3))=311,VLOOKUP(VALUE(MID($B1858,2,1)),_311_Table3,MATCH(MID($B1858,1,1),_311_Table3_ColumnLookup,0),FALSE)
+N("311"),
  IF(AND(VALUE(LEFT($A1858,3))=312,LEFT($G1858,10)="Unincepted",$B1858="G "),VLOOKUP(" ULO",_312_Table3,MATCH('312'!$N$16,_312_Table3_ColumnLookup,0),FALSE),
  IF(AND(VALUE(LEFT($A1858,3))=312,LEFT($G1858,10)="Unincepted",$B1858="O "),VLOOKUP(" ULO",_312_Table3,MATCH('312'!$V$16,_312_Table3_ColumnLookup,0),FALSE),
  IF(AND(VALUE(LEFT($A1858,3))=312,LEFT($G1858,10)="Unincepted",$B1858="Q "),VLOOKUP(" ULO",_312_Table3,MATCH('312'!$X$16,_312_Table3_ColumnLookup,0),FALSE),
  IF(AND(VALUE(LEFT($A1858,3))=312,LEFT($G1858,10)="Unincepted"),VLOOKUP(" ULO",_312_Table3,MATCH(LEFT($B1858,1),_312_Table3_ColumnLookup,0),FALSE),
  IF(AND(VALUE(LEFT($A1858,3))=312,LEFT($G1858,5)="Total",$B1858="G "),VLOOKUP('312'!$F$80,_312_Table3,MATCH('312'!$N$16,_312_Table3_ColumnLookup,0),FALSE),
  IF(AND(VALUE(LEFT($A1858,3))=312,LEFT($G1858,5)="Total",$B1858="O "),VLOOKUP('312'!$F$80,_312_Table3,MATCH('312'!$V$16,_312_Table3_ColumnLookup,0),FALSE),
  IF(AND(VALUE(LEFT($A1858,3))=312,LEFT($G1858,5)="Total",$B1858="Q "),VLOOKUP('312'!$F$80,_312_Table3,MATCH('312'!$X$16,_312_Table3_ColumnLookup,0),FALSE),
  IF(AND(VALUE(LEFT($A1858,3))=312,LEFT($G1858,5)="Total"),VLOOKUP('312'!$F$80,_312_Table3,MATCH(LEFT($B1858,1),_312_Table3_ColumnLookup,0),FALSE),
  IF(AND(VALUE(LEFT($A1858,3))=312,LEN($I1858)=4,$B1858="G"),VLOOKUP($I1858,_312_Table3,MATCH('312'!$N$16,_312_Table3_ColumnLookup,0),FALSE),
  IF(AND(VALUE(LEFT($A1858,3))=312,LEN($I1858)=4,$B1858="O"),VLOOKUP($I1858,_312_Table3,MATCH('312'!$V$16,_312_Table3_ColumnLookup,0),FALSE),
  IF(AND(VALUE(LEFT($A1858,3))=312,LEN($I1858)=4,$B1858="Q"),VLOOKUP($I1858,_312_Table3,MATCH('312'!$X$16,_312_Table3_ColumnLookup,0),FALSE),
  IF(AND(VALUE(LEFT($A1858,3))=312,LEN($I1858)=4),VLOOKUP($I1858,_312_Table3,MATCH(LEFT($B1858,1),_312_Table3_ColumnLookup,0),FALSE)
+N("312"),
  IF(VALUE(LEFT($A1858,3))=313,VLOOKUP(VALUE(MID($B1858,2,1)),_313_Table3,MATCH(MID($B1858,1,1),_313_Table3_ColumnLookup,0),FALSE)
+N("313"),
  IF(AND(VALUE(LEFT($A1858,3))=314,LEN($B1858)=3),VLOOKUP(VALUE(MID($B1858,2,2)),_314_Table3,MATCH(MID($B1858,1,1),_314_Table3_ColumnLookup,0),FALSE),
  IF(VALUE(LEFT($A1858,3))=314,VLOOKUP(VALUE(MID($B1858,2,1)),_314_Table3,MATCH(MID($B1858,1,1),_314_Table3_ColumnLookup,0),FALSE)
+N("314"),
""))))))))))))))))))))))))</f>
        <v>#N/A</v>
      </c>
      <c r="H1858" s="321" t="str">
        <f>IFERROR(
IF(ISERROR($D1858)=FALSE,$D1858,IF(ISERROR($E1858)=FALSE,$E1858,IF(ISERROR($F1858)=FALSE,$F1858
+N("012 checkboxes"),
IF(
IF(OR(LEFT($A1858,9)="Syndicate",LEFT($A1858,12)="NewSyndicate"),VLOOKUP($A1858,'012'!$J:$ZW,MATCH("Link to button",'012'!$J$1:$ZW$1,0),0)
+N("309 checkbox"),
IF($C1858="309 LCR Summary0",VLOOKUP("Notes990",'309'!$P:$ZZ,MATCH("Link to button",'309'!$P$1:$ZZ$1,0),0)
+N("313 checkboxes"),
IF($C1858="313 Financial Information0LcmVsScr",IF($C1858="309 LCR Summary0",VLOOKUP("LcmVsScr",'309'!$N:$ZZ,MATCH("Link to button",'309'!$N$1:$ZZ$1,0),0),
IF($C1858="313 Financial Information0LcrDocAttached",IF($C1858="309 LCR Summary0",VLOOKUP("LcrDocAttached",'309'!$N:$ZZ,MATCH("Link to button",'309'!$N$1:$ZZ$1,0),
0)))))))=1,TRUE,FALSE)
))),"")</f>
        <v/>
      </c>
    </row>
    <row r="1859" spans="1:8">
      <c r="A1859" s="237" t="e">
        <f>VLOOKUP($G1859,CSVLookups!$B:$R,MATCH(A$1,CSVLookups!$B$1:$R$1,0),FALSE)</f>
        <v>#N/A</v>
      </c>
      <c r="B1859" s="237" t="e">
        <f>VLOOKUP($G1859,CSVLookups!$B:$R,MATCH(B$1,CSVLookups!$B$1:$R$1,0),FALSE)</f>
        <v>#N/A</v>
      </c>
      <c r="C1859" s="238" t="e">
        <f t="shared" si="29"/>
        <v>#N/A</v>
      </c>
      <c r="D1859" s="238" t="e">
        <f>IF(AND(VALUE(LEFT($A1859,3))=309,LEN($B1859)=3),VLOOKUP(VALUE(MID($B1859,2,2)),_309_Table1,MATCH(MID($B1859,1,1),_309_Table1_ColumnLookup,0),FALSE),
  IF($C1859="309 LCR SummaryA",OneYearSCR,IF($C1859="309 LCR SummaryB",UltimateSCR,IF(VALUE(LEFT($A1859,3))=309,VLOOKUP(VALUE(MID($B1859,2,1)),_309_Table1,MATCH(MID($B1859,1,1),_309_Table1_ColumnLookup,0),FALSE)
+N("309"),
  IF(VALUE(LEFT($A1859,3))=310,VLOOKUP(VALUE(MID($B1859,2,1)),_310_Table1,MATCH(MID($B1859,1,1),_310_Table1_ColumnLookup,0),FALSE)
+N("310"),
  IF(AND(VALUE(LEFT($A1859,3))=311,LEN($I1859)=4),VLOOKUP($I1859,_311_Table1,MATCH($B1859,_311_Table1_ColumnLookup,0),FALSE),
  IF(AND(VALUE(LEFT($A1859,3))=311,OR($B1859="I2",$B1859="J2",$B1859="K2",$B1859="L2")),VLOOKUP('311'!$G$58,_311_Table1,MATCH(MID($B1859,1,1),_311_Table1_ColumnLookup,0),FALSE),
  IF(AND(VALUE(LEFT($A1859,3))=311,RIGHT($B1859,5)="Total"),VLOOKUP('311'!$G$59,_311_Table1,MATCH(MID($B1859,1,1),_311_Table1_ColumnLookup,0),FALSE),
  IF(VALUE(LEFT($A1859,3))=311,VLOOKUP(VALUE(MID($B1859,2,1)),_311_Table1,MATCH(MID($B1859,1,1),_311_Table1_ColumnLookup,0),FALSE)
+N("311"),
  IF(AND(VALUE(LEFT($A1859,3))=312,LEFT($G1859,10)="Unincepted",$B1859="G "),VLOOKUP(" ULO",_312_Table1,MATCH('312'!$N$16,_312_Table1_ColumnLookup,0),FALSE),
  IF(AND(VALUE(LEFT($A1859,3))=312,LEFT($G1859,10)="Unincepted",$B1859="O "),VLOOKUP(" ULO",_312_Table1,MATCH('312'!$V$16,_312_Table1_ColumnLookup,0),FALSE),
  IF(AND(VALUE(LEFT($A1859,3))=312,LEFT($G1859,10)="Unincepted",$B1859="Q "),VLOOKUP(" ULO",_312_Table1,MATCH('312'!$X$16,_312_Table1_ColumnLookup,0),FALSE),
  IF(AND(VALUE(LEFT($A1859,3))=312,LEFT($G1859,10)="Unincepted"),VLOOKUP(" ULO",_312_Table1,MATCH(LEFT($B1859,1),_312_Table1_ColumnLookup,0),FALSE),
  IF(AND(VALUE(LEFT($A1859,3))=312,LEFT($G1859,5)="Total",$B1859="G "),VLOOKUP('312'!$F$80,_312_Table1,MATCH('312'!$N$16,_312_Table1_ColumnLookup,0),FALSE),
  IF(AND(VALUE(LEFT($A1859,3))=312,LEFT($G1859,5)="Total",$B1859="O "),VLOOKUP('312'!$F$80,_312_Table1,MATCH('312'!$V$16,_312_Table1_ColumnLookup,0),FALSE),
  IF(AND(VALUE(LEFT($A1859,3))=312,LEFT($G1859,5)="Total",$B1859="Q "),VLOOKUP('312'!$F$80,_312_Table1,MATCH('312'!$X$16,_312_Table1_ColumnLookup,0),FALSE),
  IF(AND(VALUE(LEFT($A1859,3))=312,LEFT($G1859,5)="Total"),VLOOKUP('312'!$F$80,_312_Table1,MATCH(LEFT($B1859,1),_312_Table1_ColumnLookup,0),FALSE),
  IF(AND(VALUE(LEFT($A1859,3))=312,LEN($I1859)=4,$B1859="G"),VLOOKUP($I1859,_312_Table1,MATCH('312'!$N$16,_312_Table1_ColumnLookup,0),FALSE),
  IF(AND(VALUE(LEFT($A1859,3))=312,LEN($I1859)=4,$B1859="O"),VLOOKUP($I1859,_312_Table1,MATCH('312'!$V$16,_312_Table1_ColumnLookup,0),FALSE),
  IF(AND(VALUE(LEFT($A1859,3))=312,LEN($I1859)=4,$B1859="Q"),VLOOKUP($I1859,_312_Table1,MATCH('312'!$X$16,_312_Table1_ColumnLookup,0),FALSE),
  IF(AND(VALUE(LEFT($A1859,3))=312,LEN($I1859)=4),VLOOKUP($I1859,_312_Table1,MATCH(LEFT($B1859,1),_312_Table1_ColumnLookup,0),FALSE)
+N("312"),
  IF(VALUE(LEFT($A1859,3))=313,VLOOKUP(VALUE(MID($B1859,2,1)),_313_Table1,MATCH(MID($B1859,1,1),_313_Table1_ColumnLookup,0),FALSE)
+N("313"),
  IF(AND(VALUE(LEFT($A1859,3))=314,LEN($B1859)=3),VLOOKUP(VALUE(MID($B1859,2,2)),_314_Table1,MATCH(MID($B1859,1,1),_314_Table1_ColumnLookup,0),FALSE),
  IF(VALUE(LEFT($A1859,3))=314,VLOOKUP(VALUE(MID($B1859,2,1)),_314_Table1,MATCH(MID($B1859,1,1),_314_Table1_ColumnLookup,0),FALSE)
+N("314"),
""))))))))))))))))))))))))</f>
        <v>#N/A</v>
      </c>
      <c r="E1859" s="238" t="e">
        <f>IF(AND(VALUE(LEFT($A1859,3))=309,LEN($B1859)=3),VLOOKUP(VALUE(MID($B1859,2,2)),_309_Table2,MATCH(MID($B1859,1,1),_309_Table2_ColumnLookup,0),FALSE),
  IF($C1859="309 LCR SummaryA",OneYearSCR,IF($C1859="309 LCR SummaryB",UltimateSCR,IF(VALUE(LEFT($A1859,3))=309,VLOOKUP(VALUE(MID($B1859,2,1)),_309_Table2,MATCH(MID($B1859,1,1),_309_Table2_ColumnLookup,0),FALSE)
+N("309"),
  IF(VALUE(LEFT($A1859,3))=310,VLOOKUP(VALUE(MID($B1859,2,1)),_310_Table2,MATCH(MID($B1859,1,1),_310_Table2_ColumnLookup,0),FALSE)
+N("310"),
  IF(AND(VALUE(LEFT($A1859,3))=311,LEN($I1859)=4),VLOOKUP($I1859,_311_Table2,MATCH($B1859,_311_Table2_ColumnLookup,0),FALSE),
  IF(AND(VALUE(LEFT($A1859,3))=311,OR($B1859="I2",$B1859="J2",$B1859="K2",$B1859="L2")),VLOOKUP('311'!$G$58,_311_Table2,MATCH(MID($B1859,1,1),_311_Table2_ColumnLookup,0),FALSE),
  IF(AND(VALUE(LEFT($A1859,3))=311,RIGHT($B1859,5)="Total"),VLOOKUP('311'!$G$59,_311_Table2,MATCH(MID($B1859,1,1),_311_Table2_ColumnLookup,0),FALSE),
  IF(VALUE(LEFT($A1859,3))=311,VLOOKUP(VALUE(MID($B1859,2,1)),_311_Table2,MATCH(MID($B1859,1,1),_311_Table2_ColumnLookup,0),FALSE)
+N("311"),
  IF(AND(VALUE(LEFT($A1859,3))=312,LEFT($G1859,10)="Unincepted",$B1859="G "),VLOOKUP(" ULO",_312_Table2,MATCH('312'!$N$16,_312_Table2_ColumnLookup,0),FALSE),
  IF(AND(VALUE(LEFT($A1859,3))=312,LEFT($G1859,10)="Unincepted",$B1859="O "),VLOOKUP(" ULO",_312_Table2,MATCH('312'!$V$16,_312_Table2_ColumnLookup,0),FALSE),
  IF(AND(VALUE(LEFT($A1859,3))=312,LEFT($G1859,10)="Unincepted",$B1859="Q "),VLOOKUP(" ULO",_312_Table2,MATCH('312'!$X$16,_312_Table2_ColumnLookup,0),FALSE),
  IF(AND(VALUE(LEFT($A1859,3))=312,LEFT($G1859,10)="Unincepted"),VLOOKUP(" ULO",_312_Table2,MATCH(LEFT($B1859,1),_312_Table2_ColumnLookup,0),FALSE),
  IF(AND(VALUE(LEFT($A1859,3))=312,LEFT($G1859,5)="Total",$B1859="G "),VLOOKUP('312'!$F$80,_312_Table2,MATCH('312'!$N$16,_312_Table2_ColumnLookup,0),FALSE),
  IF(AND(VALUE(LEFT($A1859,3))=312,LEFT($G1859,5)="Total",$B1859="O "),VLOOKUP('312'!$F$80,_312_Table2,MATCH('312'!$V$16,_312_Table2_ColumnLookup,0),FALSE),
  IF(AND(VALUE(LEFT($A1859,3))=312,LEFT($G1859,5)="Total",$B1859="Q "),VLOOKUP('312'!$F$80,_312_Table2,MATCH('312'!$X$16,_312_Table2_ColumnLookup,0),FALSE),
  IF(AND(VALUE(LEFT($A1859,3))=312,LEFT($G1859,5)="Total"),VLOOKUP('312'!$F$80,_312_Table2,MATCH(LEFT($B1859,1),_312_Table2_ColumnLookup,0),FALSE),
  IF(AND(VALUE(LEFT($A1859,3))=312,LEN($I1859)=4,$B1859="G"),VLOOKUP($I1859,_312_Table2,MATCH('312'!$N$16,_312_Table2_ColumnLookup,0),FALSE),
  IF(AND(VALUE(LEFT($A1859,3))=312,LEN($I1859)=4,$B1859="O"),VLOOKUP($I1859,_312_Table2,MATCH('312'!$V$16,_312_Table2_ColumnLookup,0),FALSE),
  IF(AND(VALUE(LEFT($A1859,3))=312,LEN($I1859)=4,$B1859="Q"),VLOOKUP($I1859,_312_Table2,MATCH('312'!$X$16,_312_Table2_ColumnLookup,0),FALSE),
  IF(AND(VALUE(LEFT($A1859,3))=312,LEN($I1859)=4),VLOOKUP($I1859,_312_Table2,MATCH(LEFT($B1859,1),_312_Table2_ColumnLookup,0),FALSE)
+N("312"),
  IF(VALUE(LEFT($A1859,3))=313,VLOOKUP(VALUE(MID($B1859,2,1)),_313_Table2,MATCH(MID($B1859,1,1),_313_Table2_ColumnLookup,0),FALSE)
+N("313"),
  IF(AND(VALUE(LEFT($A1859,3))=314,LEN($B1859)=3),VLOOKUP(VALUE(MID($B1859,2,2)),_314_Table2,MATCH(MID($B1859,1,1),_314_Table2_ColumnLookup,0),FALSE),
  IF(VALUE(LEFT($A1859,3))=314,VLOOKUP(VALUE(MID($B1859,2,1)),_314_Table2,MATCH(MID($B1859,1,1),_314_Table2_ColumnLookup,0),FALSE)
+N("314"),
""))))))))))))))))))))))))</f>
        <v>#N/A</v>
      </c>
      <c r="F1859" s="238" t="e">
        <f>IF(AND(VALUE(LEFT($A1859,3))=309,LEN($B1859)=3),VLOOKUP(VALUE(MID($B1859,2,2)),_309_Table3,MATCH(MID($B1859,1,1),_309_Table3_ColumnLookup,0),FALSE),
  IF($C1859="309 LCR SummaryA",OneYearSCR,IF($C1859="309 LCR SummaryB",UltimateSCR,IF(VALUE(LEFT($A1859,3))=309,VLOOKUP(VALUE(MID($B1859,2,1)),_309_Table3,MATCH(MID($B1859,1,1),_309_Table3_ColumnLookup,0),FALSE)
+N("309"),
  IF(VALUE(LEFT($A1859,3))=310,VLOOKUP(VALUE(MID($B1859,2,1)),_310_Table3,MATCH(MID($B1859,1,1),_310_Table3_ColumnLookup,0),FALSE)
+N("310"),
  IF(AND(VALUE(LEFT($A1859,3))=311,LEN($I1859)=4),VLOOKUP($I1859,_311_Table3,MATCH($B1859,_311_Table3_ColumnLookup,0),FALSE),
  IF(AND(VALUE(LEFT($A1859,3))=311,OR($B1859="I2",$B1859="J2",$B1859="K2",$B1859="L2")),VLOOKUP('311'!$G$58,_311_Table3,MATCH(MID($B1859,1,1),_311_Table3_ColumnLookup,0),FALSE),
  IF(AND(VALUE(LEFT($A1859,3))=311,RIGHT($B1859,5)="Total"),VLOOKUP('311'!$G$59,_311_Table3,MATCH(MID($B1859,1,1),_311_Table3_ColumnLookup,0),FALSE),
  IF(VALUE(LEFT($A1859,3))=311,VLOOKUP(VALUE(MID($B1859,2,1)),_311_Table3,MATCH(MID($B1859,1,1),_311_Table3_ColumnLookup,0),FALSE)
+N("311"),
  IF(AND(VALUE(LEFT($A1859,3))=312,LEFT($G1859,10)="Unincepted",$B1859="G "),VLOOKUP(" ULO",_312_Table3,MATCH('312'!$N$16,_312_Table3_ColumnLookup,0),FALSE),
  IF(AND(VALUE(LEFT($A1859,3))=312,LEFT($G1859,10)="Unincepted",$B1859="O "),VLOOKUP(" ULO",_312_Table3,MATCH('312'!$V$16,_312_Table3_ColumnLookup,0),FALSE),
  IF(AND(VALUE(LEFT($A1859,3))=312,LEFT($G1859,10)="Unincepted",$B1859="Q "),VLOOKUP(" ULO",_312_Table3,MATCH('312'!$X$16,_312_Table3_ColumnLookup,0),FALSE),
  IF(AND(VALUE(LEFT($A1859,3))=312,LEFT($G1859,10)="Unincepted"),VLOOKUP(" ULO",_312_Table3,MATCH(LEFT($B1859,1),_312_Table3_ColumnLookup,0),FALSE),
  IF(AND(VALUE(LEFT($A1859,3))=312,LEFT($G1859,5)="Total",$B1859="G "),VLOOKUP('312'!$F$80,_312_Table3,MATCH('312'!$N$16,_312_Table3_ColumnLookup,0),FALSE),
  IF(AND(VALUE(LEFT($A1859,3))=312,LEFT($G1859,5)="Total",$B1859="O "),VLOOKUP('312'!$F$80,_312_Table3,MATCH('312'!$V$16,_312_Table3_ColumnLookup,0),FALSE),
  IF(AND(VALUE(LEFT($A1859,3))=312,LEFT($G1859,5)="Total",$B1859="Q "),VLOOKUP('312'!$F$80,_312_Table3,MATCH('312'!$X$16,_312_Table3_ColumnLookup,0),FALSE),
  IF(AND(VALUE(LEFT($A1859,3))=312,LEFT($G1859,5)="Total"),VLOOKUP('312'!$F$80,_312_Table3,MATCH(LEFT($B1859,1),_312_Table3_ColumnLookup,0),FALSE),
  IF(AND(VALUE(LEFT($A1859,3))=312,LEN($I1859)=4,$B1859="G"),VLOOKUP($I1859,_312_Table3,MATCH('312'!$N$16,_312_Table3_ColumnLookup,0),FALSE),
  IF(AND(VALUE(LEFT($A1859,3))=312,LEN($I1859)=4,$B1859="O"),VLOOKUP($I1859,_312_Table3,MATCH('312'!$V$16,_312_Table3_ColumnLookup,0),FALSE),
  IF(AND(VALUE(LEFT($A1859,3))=312,LEN($I1859)=4,$B1859="Q"),VLOOKUP($I1859,_312_Table3,MATCH('312'!$X$16,_312_Table3_ColumnLookup,0),FALSE),
  IF(AND(VALUE(LEFT($A1859,3))=312,LEN($I1859)=4),VLOOKUP($I1859,_312_Table3,MATCH(LEFT($B1859,1),_312_Table3_ColumnLookup,0),FALSE)
+N("312"),
  IF(VALUE(LEFT($A1859,3))=313,VLOOKUP(VALUE(MID($B1859,2,1)),_313_Table3,MATCH(MID($B1859,1,1),_313_Table3_ColumnLookup,0),FALSE)
+N("313"),
  IF(AND(VALUE(LEFT($A1859,3))=314,LEN($B1859)=3),VLOOKUP(VALUE(MID($B1859,2,2)),_314_Table3,MATCH(MID($B1859,1,1),_314_Table3_ColumnLookup,0),FALSE),
  IF(VALUE(LEFT($A1859,3))=314,VLOOKUP(VALUE(MID($B1859,2,1)),_314_Table3,MATCH(MID($B1859,1,1),_314_Table3_ColumnLookup,0),FALSE)
+N("314"),
""))))))))))))))))))))))))</f>
        <v>#N/A</v>
      </c>
      <c r="H1859" s="321" t="str">
        <f>IFERROR(
IF(ISERROR($D1859)=FALSE,$D1859,IF(ISERROR($E1859)=FALSE,$E1859,IF(ISERROR($F1859)=FALSE,$F1859
+N("012 checkboxes"),
IF(
IF(OR(LEFT($A1859,9)="Syndicate",LEFT($A1859,12)="NewSyndicate"),VLOOKUP($A1859,'012'!$J:$ZW,MATCH("Link to button",'012'!$J$1:$ZW$1,0),0)
+N("309 checkbox"),
IF($C1859="309 LCR Summary0",VLOOKUP("Notes990",'309'!$P:$ZZ,MATCH("Link to button",'309'!$P$1:$ZZ$1,0),0)
+N("313 checkboxes"),
IF($C1859="313 Financial Information0LcmVsScr",IF($C1859="309 LCR Summary0",VLOOKUP("LcmVsScr",'309'!$N:$ZZ,MATCH("Link to button",'309'!$N$1:$ZZ$1,0),0),
IF($C1859="313 Financial Information0LcrDocAttached",IF($C1859="309 LCR Summary0",VLOOKUP("LcrDocAttached",'309'!$N:$ZZ,MATCH("Link to button",'309'!$N$1:$ZZ$1,0),
0)))))))=1,TRUE,FALSE)
))),"")</f>
        <v/>
      </c>
    </row>
    <row r="1860" spans="1:8">
      <c r="A1860" s="237" t="e">
        <f>VLOOKUP($G1860,CSVLookups!$B:$R,MATCH(A$1,CSVLookups!$B$1:$R$1,0),FALSE)</f>
        <v>#N/A</v>
      </c>
      <c r="B1860" s="237" t="e">
        <f>VLOOKUP($G1860,CSVLookups!$B:$R,MATCH(B$1,CSVLookups!$B$1:$R$1,0),FALSE)</f>
        <v>#N/A</v>
      </c>
      <c r="C1860" s="238" t="e">
        <f t="shared" si="29"/>
        <v>#N/A</v>
      </c>
      <c r="D1860" s="238" t="e">
        <f>IF(AND(VALUE(LEFT($A1860,3))=309,LEN($B1860)=3),VLOOKUP(VALUE(MID($B1860,2,2)),_309_Table1,MATCH(MID($B1860,1,1),_309_Table1_ColumnLookup,0),FALSE),
  IF($C1860="309 LCR SummaryA",OneYearSCR,IF($C1860="309 LCR SummaryB",UltimateSCR,IF(VALUE(LEFT($A1860,3))=309,VLOOKUP(VALUE(MID($B1860,2,1)),_309_Table1,MATCH(MID($B1860,1,1),_309_Table1_ColumnLookup,0),FALSE)
+N("309"),
  IF(VALUE(LEFT($A1860,3))=310,VLOOKUP(VALUE(MID($B1860,2,1)),_310_Table1,MATCH(MID($B1860,1,1),_310_Table1_ColumnLookup,0),FALSE)
+N("310"),
  IF(AND(VALUE(LEFT($A1860,3))=311,LEN($I1860)=4),VLOOKUP($I1860,_311_Table1,MATCH($B1860,_311_Table1_ColumnLookup,0),FALSE),
  IF(AND(VALUE(LEFT($A1860,3))=311,OR($B1860="I2",$B1860="J2",$B1860="K2",$B1860="L2")),VLOOKUP('311'!$G$58,_311_Table1,MATCH(MID($B1860,1,1),_311_Table1_ColumnLookup,0),FALSE),
  IF(AND(VALUE(LEFT($A1860,3))=311,RIGHT($B1860,5)="Total"),VLOOKUP('311'!$G$59,_311_Table1,MATCH(MID($B1860,1,1),_311_Table1_ColumnLookup,0),FALSE),
  IF(VALUE(LEFT($A1860,3))=311,VLOOKUP(VALUE(MID($B1860,2,1)),_311_Table1,MATCH(MID($B1860,1,1),_311_Table1_ColumnLookup,0),FALSE)
+N("311"),
  IF(AND(VALUE(LEFT($A1860,3))=312,LEFT($G1860,10)="Unincepted",$B1860="G "),VLOOKUP(" ULO",_312_Table1,MATCH('312'!$N$16,_312_Table1_ColumnLookup,0),FALSE),
  IF(AND(VALUE(LEFT($A1860,3))=312,LEFT($G1860,10)="Unincepted",$B1860="O "),VLOOKUP(" ULO",_312_Table1,MATCH('312'!$V$16,_312_Table1_ColumnLookup,0),FALSE),
  IF(AND(VALUE(LEFT($A1860,3))=312,LEFT($G1860,10)="Unincepted",$B1860="Q "),VLOOKUP(" ULO",_312_Table1,MATCH('312'!$X$16,_312_Table1_ColumnLookup,0),FALSE),
  IF(AND(VALUE(LEFT($A1860,3))=312,LEFT($G1860,10)="Unincepted"),VLOOKUP(" ULO",_312_Table1,MATCH(LEFT($B1860,1),_312_Table1_ColumnLookup,0),FALSE),
  IF(AND(VALUE(LEFT($A1860,3))=312,LEFT($G1860,5)="Total",$B1860="G "),VLOOKUP('312'!$F$80,_312_Table1,MATCH('312'!$N$16,_312_Table1_ColumnLookup,0),FALSE),
  IF(AND(VALUE(LEFT($A1860,3))=312,LEFT($G1860,5)="Total",$B1860="O "),VLOOKUP('312'!$F$80,_312_Table1,MATCH('312'!$V$16,_312_Table1_ColumnLookup,0),FALSE),
  IF(AND(VALUE(LEFT($A1860,3))=312,LEFT($G1860,5)="Total",$B1860="Q "),VLOOKUP('312'!$F$80,_312_Table1,MATCH('312'!$X$16,_312_Table1_ColumnLookup,0),FALSE),
  IF(AND(VALUE(LEFT($A1860,3))=312,LEFT($G1860,5)="Total"),VLOOKUP('312'!$F$80,_312_Table1,MATCH(LEFT($B1860,1),_312_Table1_ColumnLookup,0),FALSE),
  IF(AND(VALUE(LEFT($A1860,3))=312,LEN($I1860)=4,$B1860="G"),VLOOKUP($I1860,_312_Table1,MATCH('312'!$N$16,_312_Table1_ColumnLookup,0),FALSE),
  IF(AND(VALUE(LEFT($A1860,3))=312,LEN($I1860)=4,$B1860="O"),VLOOKUP($I1860,_312_Table1,MATCH('312'!$V$16,_312_Table1_ColumnLookup,0),FALSE),
  IF(AND(VALUE(LEFT($A1860,3))=312,LEN($I1860)=4,$B1860="Q"),VLOOKUP($I1860,_312_Table1,MATCH('312'!$X$16,_312_Table1_ColumnLookup,0),FALSE),
  IF(AND(VALUE(LEFT($A1860,3))=312,LEN($I1860)=4),VLOOKUP($I1860,_312_Table1,MATCH(LEFT($B1860,1),_312_Table1_ColumnLookup,0),FALSE)
+N("312"),
  IF(VALUE(LEFT($A1860,3))=313,VLOOKUP(VALUE(MID($B1860,2,1)),_313_Table1,MATCH(MID($B1860,1,1),_313_Table1_ColumnLookup,0),FALSE)
+N("313"),
  IF(AND(VALUE(LEFT($A1860,3))=314,LEN($B1860)=3),VLOOKUP(VALUE(MID($B1860,2,2)),_314_Table1,MATCH(MID($B1860,1,1),_314_Table1_ColumnLookup,0),FALSE),
  IF(VALUE(LEFT($A1860,3))=314,VLOOKUP(VALUE(MID($B1860,2,1)),_314_Table1,MATCH(MID($B1860,1,1),_314_Table1_ColumnLookup,0),FALSE)
+N("314"),
""))))))))))))))))))))))))</f>
        <v>#N/A</v>
      </c>
      <c r="E1860" s="238" t="e">
        <f>IF(AND(VALUE(LEFT($A1860,3))=309,LEN($B1860)=3),VLOOKUP(VALUE(MID($B1860,2,2)),_309_Table2,MATCH(MID($B1860,1,1),_309_Table2_ColumnLookup,0),FALSE),
  IF($C1860="309 LCR SummaryA",OneYearSCR,IF($C1860="309 LCR SummaryB",UltimateSCR,IF(VALUE(LEFT($A1860,3))=309,VLOOKUP(VALUE(MID($B1860,2,1)),_309_Table2,MATCH(MID($B1860,1,1),_309_Table2_ColumnLookup,0),FALSE)
+N("309"),
  IF(VALUE(LEFT($A1860,3))=310,VLOOKUP(VALUE(MID($B1860,2,1)),_310_Table2,MATCH(MID($B1860,1,1),_310_Table2_ColumnLookup,0),FALSE)
+N("310"),
  IF(AND(VALUE(LEFT($A1860,3))=311,LEN($I1860)=4),VLOOKUP($I1860,_311_Table2,MATCH($B1860,_311_Table2_ColumnLookup,0),FALSE),
  IF(AND(VALUE(LEFT($A1860,3))=311,OR($B1860="I2",$B1860="J2",$B1860="K2",$B1860="L2")),VLOOKUP('311'!$G$58,_311_Table2,MATCH(MID($B1860,1,1),_311_Table2_ColumnLookup,0),FALSE),
  IF(AND(VALUE(LEFT($A1860,3))=311,RIGHT($B1860,5)="Total"),VLOOKUP('311'!$G$59,_311_Table2,MATCH(MID($B1860,1,1),_311_Table2_ColumnLookup,0),FALSE),
  IF(VALUE(LEFT($A1860,3))=311,VLOOKUP(VALUE(MID($B1860,2,1)),_311_Table2,MATCH(MID($B1860,1,1),_311_Table2_ColumnLookup,0),FALSE)
+N("311"),
  IF(AND(VALUE(LEFT($A1860,3))=312,LEFT($G1860,10)="Unincepted",$B1860="G "),VLOOKUP(" ULO",_312_Table2,MATCH('312'!$N$16,_312_Table2_ColumnLookup,0),FALSE),
  IF(AND(VALUE(LEFT($A1860,3))=312,LEFT($G1860,10)="Unincepted",$B1860="O "),VLOOKUP(" ULO",_312_Table2,MATCH('312'!$V$16,_312_Table2_ColumnLookup,0),FALSE),
  IF(AND(VALUE(LEFT($A1860,3))=312,LEFT($G1860,10)="Unincepted",$B1860="Q "),VLOOKUP(" ULO",_312_Table2,MATCH('312'!$X$16,_312_Table2_ColumnLookup,0),FALSE),
  IF(AND(VALUE(LEFT($A1860,3))=312,LEFT($G1860,10)="Unincepted"),VLOOKUP(" ULO",_312_Table2,MATCH(LEFT($B1860,1),_312_Table2_ColumnLookup,0),FALSE),
  IF(AND(VALUE(LEFT($A1860,3))=312,LEFT($G1860,5)="Total",$B1860="G "),VLOOKUP('312'!$F$80,_312_Table2,MATCH('312'!$N$16,_312_Table2_ColumnLookup,0),FALSE),
  IF(AND(VALUE(LEFT($A1860,3))=312,LEFT($G1860,5)="Total",$B1860="O "),VLOOKUP('312'!$F$80,_312_Table2,MATCH('312'!$V$16,_312_Table2_ColumnLookup,0),FALSE),
  IF(AND(VALUE(LEFT($A1860,3))=312,LEFT($G1860,5)="Total",$B1860="Q "),VLOOKUP('312'!$F$80,_312_Table2,MATCH('312'!$X$16,_312_Table2_ColumnLookup,0),FALSE),
  IF(AND(VALUE(LEFT($A1860,3))=312,LEFT($G1860,5)="Total"),VLOOKUP('312'!$F$80,_312_Table2,MATCH(LEFT($B1860,1),_312_Table2_ColumnLookup,0),FALSE),
  IF(AND(VALUE(LEFT($A1860,3))=312,LEN($I1860)=4,$B1860="G"),VLOOKUP($I1860,_312_Table2,MATCH('312'!$N$16,_312_Table2_ColumnLookup,0),FALSE),
  IF(AND(VALUE(LEFT($A1860,3))=312,LEN($I1860)=4,$B1860="O"),VLOOKUP($I1860,_312_Table2,MATCH('312'!$V$16,_312_Table2_ColumnLookup,0),FALSE),
  IF(AND(VALUE(LEFT($A1860,3))=312,LEN($I1860)=4,$B1860="Q"),VLOOKUP($I1860,_312_Table2,MATCH('312'!$X$16,_312_Table2_ColumnLookup,0),FALSE),
  IF(AND(VALUE(LEFT($A1860,3))=312,LEN($I1860)=4),VLOOKUP($I1860,_312_Table2,MATCH(LEFT($B1860,1),_312_Table2_ColumnLookup,0),FALSE)
+N("312"),
  IF(VALUE(LEFT($A1860,3))=313,VLOOKUP(VALUE(MID($B1860,2,1)),_313_Table2,MATCH(MID($B1860,1,1),_313_Table2_ColumnLookup,0),FALSE)
+N("313"),
  IF(AND(VALUE(LEFT($A1860,3))=314,LEN($B1860)=3),VLOOKUP(VALUE(MID($B1860,2,2)),_314_Table2,MATCH(MID($B1860,1,1),_314_Table2_ColumnLookup,0),FALSE),
  IF(VALUE(LEFT($A1860,3))=314,VLOOKUP(VALUE(MID($B1860,2,1)),_314_Table2,MATCH(MID($B1860,1,1),_314_Table2_ColumnLookup,0),FALSE)
+N("314"),
""))))))))))))))))))))))))</f>
        <v>#N/A</v>
      </c>
      <c r="F1860" s="238" t="e">
        <f>IF(AND(VALUE(LEFT($A1860,3))=309,LEN($B1860)=3),VLOOKUP(VALUE(MID($B1860,2,2)),_309_Table3,MATCH(MID($B1860,1,1),_309_Table3_ColumnLookup,0),FALSE),
  IF($C1860="309 LCR SummaryA",OneYearSCR,IF($C1860="309 LCR SummaryB",UltimateSCR,IF(VALUE(LEFT($A1860,3))=309,VLOOKUP(VALUE(MID($B1860,2,1)),_309_Table3,MATCH(MID($B1860,1,1),_309_Table3_ColumnLookup,0),FALSE)
+N("309"),
  IF(VALUE(LEFT($A1860,3))=310,VLOOKUP(VALUE(MID($B1860,2,1)),_310_Table3,MATCH(MID($B1860,1,1),_310_Table3_ColumnLookup,0),FALSE)
+N("310"),
  IF(AND(VALUE(LEFT($A1860,3))=311,LEN($I1860)=4),VLOOKUP($I1860,_311_Table3,MATCH($B1860,_311_Table3_ColumnLookup,0),FALSE),
  IF(AND(VALUE(LEFT($A1860,3))=311,OR($B1860="I2",$B1860="J2",$B1860="K2",$B1860="L2")),VLOOKUP('311'!$G$58,_311_Table3,MATCH(MID($B1860,1,1),_311_Table3_ColumnLookup,0),FALSE),
  IF(AND(VALUE(LEFT($A1860,3))=311,RIGHT($B1860,5)="Total"),VLOOKUP('311'!$G$59,_311_Table3,MATCH(MID($B1860,1,1),_311_Table3_ColumnLookup,0),FALSE),
  IF(VALUE(LEFT($A1860,3))=311,VLOOKUP(VALUE(MID($B1860,2,1)),_311_Table3,MATCH(MID($B1860,1,1),_311_Table3_ColumnLookup,0),FALSE)
+N("311"),
  IF(AND(VALUE(LEFT($A1860,3))=312,LEFT($G1860,10)="Unincepted",$B1860="G "),VLOOKUP(" ULO",_312_Table3,MATCH('312'!$N$16,_312_Table3_ColumnLookup,0),FALSE),
  IF(AND(VALUE(LEFT($A1860,3))=312,LEFT($G1860,10)="Unincepted",$B1860="O "),VLOOKUP(" ULO",_312_Table3,MATCH('312'!$V$16,_312_Table3_ColumnLookup,0),FALSE),
  IF(AND(VALUE(LEFT($A1860,3))=312,LEFT($G1860,10)="Unincepted",$B1860="Q "),VLOOKUP(" ULO",_312_Table3,MATCH('312'!$X$16,_312_Table3_ColumnLookup,0),FALSE),
  IF(AND(VALUE(LEFT($A1860,3))=312,LEFT($G1860,10)="Unincepted"),VLOOKUP(" ULO",_312_Table3,MATCH(LEFT($B1860,1),_312_Table3_ColumnLookup,0),FALSE),
  IF(AND(VALUE(LEFT($A1860,3))=312,LEFT($G1860,5)="Total",$B1860="G "),VLOOKUP('312'!$F$80,_312_Table3,MATCH('312'!$N$16,_312_Table3_ColumnLookup,0),FALSE),
  IF(AND(VALUE(LEFT($A1860,3))=312,LEFT($G1860,5)="Total",$B1860="O "),VLOOKUP('312'!$F$80,_312_Table3,MATCH('312'!$V$16,_312_Table3_ColumnLookup,0),FALSE),
  IF(AND(VALUE(LEFT($A1860,3))=312,LEFT($G1860,5)="Total",$B1860="Q "),VLOOKUP('312'!$F$80,_312_Table3,MATCH('312'!$X$16,_312_Table3_ColumnLookup,0),FALSE),
  IF(AND(VALUE(LEFT($A1860,3))=312,LEFT($G1860,5)="Total"),VLOOKUP('312'!$F$80,_312_Table3,MATCH(LEFT($B1860,1),_312_Table3_ColumnLookup,0),FALSE),
  IF(AND(VALUE(LEFT($A1860,3))=312,LEN($I1860)=4,$B1860="G"),VLOOKUP($I1860,_312_Table3,MATCH('312'!$N$16,_312_Table3_ColumnLookup,0),FALSE),
  IF(AND(VALUE(LEFT($A1860,3))=312,LEN($I1860)=4,$B1860="O"),VLOOKUP($I1860,_312_Table3,MATCH('312'!$V$16,_312_Table3_ColumnLookup,0),FALSE),
  IF(AND(VALUE(LEFT($A1860,3))=312,LEN($I1860)=4,$B1860="Q"),VLOOKUP($I1860,_312_Table3,MATCH('312'!$X$16,_312_Table3_ColumnLookup,0),FALSE),
  IF(AND(VALUE(LEFT($A1860,3))=312,LEN($I1860)=4),VLOOKUP($I1860,_312_Table3,MATCH(LEFT($B1860,1),_312_Table3_ColumnLookup,0),FALSE)
+N("312"),
  IF(VALUE(LEFT($A1860,3))=313,VLOOKUP(VALUE(MID($B1860,2,1)),_313_Table3,MATCH(MID($B1860,1,1),_313_Table3_ColumnLookup,0),FALSE)
+N("313"),
  IF(AND(VALUE(LEFT($A1860,3))=314,LEN($B1860)=3),VLOOKUP(VALUE(MID($B1860,2,2)),_314_Table3,MATCH(MID($B1860,1,1),_314_Table3_ColumnLookup,0),FALSE),
  IF(VALUE(LEFT($A1860,3))=314,VLOOKUP(VALUE(MID($B1860,2,1)),_314_Table3,MATCH(MID($B1860,1,1),_314_Table3_ColumnLookup,0),FALSE)
+N("314"),
""))))))))))))))))))))))))</f>
        <v>#N/A</v>
      </c>
      <c r="H1860" s="321" t="str">
        <f>IFERROR(
IF(ISERROR($D1860)=FALSE,$D1860,IF(ISERROR($E1860)=FALSE,$E1860,IF(ISERROR($F1860)=FALSE,$F1860
+N("012 checkboxes"),
IF(
IF(OR(LEFT($A1860,9)="Syndicate",LEFT($A1860,12)="NewSyndicate"),VLOOKUP($A1860,'012'!$J:$ZW,MATCH("Link to button",'012'!$J$1:$ZW$1,0),0)
+N("309 checkbox"),
IF($C1860="309 LCR Summary0",VLOOKUP("Notes990",'309'!$P:$ZZ,MATCH("Link to button",'309'!$P$1:$ZZ$1,0),0)
+N("313 checkboxes"),
IF($C1860="313 Financial Information0LcmVsScr",IF($C1860="309 LCR Summary0",VLOOKUP("LcmVsScr",'309'!$N:$ZZ,MATCH("Link to button",'309'!$N$1:$ZZ$1,0),0),
IF($C1860="313 Financial Information0LcrDocAttached",IF($C1860="309 LCR Summary0",VLOOKUP("LcrDocAttached",'309'!$N:$ZZ,MATCH("Link to button",'309'!$N$1:$ZZ$1,0),
0)))))))=1,TRUE,FALSE)
))),"")</f>
        <v/>
      </c>
    </row>
    <row r="1861" spans="1:8">
      <c r="A1861" s="237" t="e">
        <f>VLOOKUP($G1861,CSVLookups!$B:$R,MATCH(A$1,CSVLookups!$B$1:$R$1,0),FALSE)</f>
        <v>#N/A</v>
      </c>
      <c r="B1861" s="237" t="e">
        <f>VLOOKUP($G1861,CSVLookups!$B:$R,MATCH(B$1,CSVLookups!$B$1:$R$1,0),FALSE)</f>
        <v>#N/A</v>
      </c>
      <c r="C1861" s="238" t="e">
        <f t="shared" si="29"/>
        <v>#N/A</v>
      </c>
      <c r="D1861" s="238" t="e">
        <f>IF(AND(VALUE(LEFT($A1861,3))=309,LEN($B1861)=3),VLOOKUP(VALUE(MID($B1861,2,2)),_309_Table1,MATCH(MID($B1861,1,1),_309_Table1_ColumnLookup,0),FALSE),
  IF($C1861="309 LCR SummaryA",OneYearSCR,IF($C1861="309 LCR SummaryB",UltimateSCR,IF(VALUE(LEFT($A1861,3))=309,VLOOKUP(VALUE(MID($B1861,2,1)),_309_Table1,MATCH(MID($B1861,1,1),_309_Table1_ColumnLookup,0),FALSE)
+N("309"),
  IF(VALUE(LEFT($A1861,3))=310,VLOOKUP(VALUE(MID($B1861,2,1)),_310_Table1,MATCH(MID($B1861,1,1),_310_Table1_ColumnLookup,0),FALSE)
+N("310"),
  IF(AND(VALUE(LEFT($A1861,3))=311,LEN($I1861)=4),VLOOKUP($I1861,_311_Table1,MATCH($B1861,_311_Table1_ColumnLookup,0),FALSE),
  IF(AND(VALUE(LEFT($A1861,3))=311,OR($B1861="I2",$B1861="J2",$B1861="K2",$B1861="L2")),VLOOKUP('311'!$G$58,_311_Table1,MATCH(MID($B1861,1,1),_311_Table1_ColumnLookup,0),FALSE),
  IF(AND(VALUE(LEFT($A1861,3))=311,RIGHT($B1861,5)="Total"),VLOOKUP('311'!$G$59,_311_Table1,MATCH(MID($B1861,1,1),_311_Table1_ColumnLookup,0),FALSE),
  IF(VALUE(LEFT($A1861,3))=311,VLOOKUP(VALUE(MID($B1861,2,1)),_311_Table1,MATCH(MID($B1861,1,1),_311_Table1_ColumnLookup,0),FALSE)
+N("311"),
  IF(AND(VALUE(LEFT($A1861,3))=312,LEFT($G1861,10)="Unincepted",$B1861="G "),VLOOKUP(" ULO",_312_Table1,MATCH('312'!$N$16,_312_Table1_ColumnLookup,0),FALSE),
  IF(AND(VALUE(LEFT($A1861,3))=312,LEFT($G1861,10)="Unincepted",$B1861="O "),VLOOKUP(" ULO",_312_Table1,MATCH('312'!$V$16,_312_Table1_ColumnLookup,0),FALSE),
  IF(AND(VALUE(LEFT($A1861,3))=312,LEFT($G1861,10)="Unincepted",$B1861="Q "),VLOOKUP(" ULO",_312_Table1,MATCH('312'!$X$16,_312_Table1_ColumnLookup,0),FALSE),
  IF(AND(VALUE(LEFT($A1861,3))=312,LEFT($G1861,10)="Unincepted"),VLOOKUP(" ULO",_312_Table1,MATCH(LEFT($B1861,1),_312_Table1_ColumnLookup,0),FALSE),
  IF(AND(VALUE(LEFT($A1861,3))=312,LEFT($G1861,5)="Total",$B1861="G "),VLOOKUP('312'!$F$80,_312_Table1,MATCH('312'!$N$16,_312_Table1_ColumnLookup,0),FALSE),
  IF(AND(VALUE(LEFT($A1861,3))=312,LEFT($G1861,5)="Total",$B1861="O "),VLOOKUP('312'!$F$80,_312_Table1,MATCH('312'!$V$16,_312_Table1_ColumnLookup,0),FALSE),
  IF(AND(VALUE(LEFT($A1861,3))=312,LEFT($G1861,5)="Total",$B1861="Q "),VLOOKUP('312'!$F$80,_312_Table1,MATCH('312'!$X$16,_312_Table1_ColumnLookup,0),FALSE),
  IF(AND(VALUE(LEFT($A1861,3))=312,LEFT($G1861,5)="Total"),VLOOKUP('312'!$F$80,_312_Table1,MATCH(LEFT($B1861,1),_312_Table1_ColumnLookup,0),FALSE),
  IF(AND(VALUE(LEFT($A1861,3))=312,LEN($I1861)=4,$B1861="G"),VLOOKUP($I1861,_312_Table1,MATCH('312'!$N$16,_312_Table1_ColumnLookup,0),FALSE),
  IF(AND(VALUE(LEFT($A1861,3))=312,LEN($I1861)=4,$B1861="O"),VLOOKUP($I1861,_312_Table1,MATCH('312'!$V$16,_312_Table1_ColumnLookup,0),FALSE),
  IF(AND(VALUE(LEFT($A1861,3))=312,LEN($I1861)=4,$B1861="Q"),VLOOKUP($I1861,_312_Table1,MATCH('312'!$X$16,_312_Table1_ColumnLookup,0),FALSE),
  IF(AND(VALUE(LEFT($A1861,3))=312,LEN($I1861)=4),VLOOKUP($I1861,_312_Table1,MATCH(LEFT($B1861,1),_312_Table1_ColumnLookup,0),FALSE)
+N("312"),
  IF(VALUE(LEFT($A1861,3))=313,VLOOKUP(VALUE(MID($B1861,2,1)),_313_Table1,MATCH(MID($B1861,1,1),_313_Table1_ColumnLookup,0),FALSE)
+N("313"),
  IF(AND(VALUE(LEFT($A1861,3))=314,LEN($B1861)=3),VLOOKUP(VALUE(MID($B1861,2,2)),_314_Table1,MATCH(MID($B1861,1,1),_314_Table1_ColumnLookup,0),FALSE),
  IF(VALUE(LEFT($A1861,3))=314,VLOOKUP(VALUE(MID($B1861,2,1)),_314_Table1,MATCH(MID($B1861,1,1),_314_Table1_ColumnLookup,0),FALSE)
+N("314"),
""))))))))))))))))))))))))</f>
        <v>#N/A</v>
      </c>
      <c r="E1861" s="238" t="e">
        <f>IF(AND(VALUE(LEFT($A1861,3))=309,LEN($B1861)=3),VLOOKUP(VALUE(MID($B1861,2,2)),_309_Table2,MATCH(MID($B1861,1,1),_309_Table2_ColumnLookup,0),FALSE),
  IF($C1861="309 LCR SummaryA",OneYearSCR,IF($C1861="309 LCR SummaryB",UltimateSCR,IF(VALUE(LEFT($A1861,3))=309,VLOOKUP(VALUE(MID($B1861,2,1)),_309_Table2,MATCH(MID($B1861,1,1),_309_Table2_ColumnLookup,0),FALSE)
+N("309"),
  IF(VALUE(LEFT($A1861,3))=310,VLOOKUP(VALUE(MID($B1861,2,1)),_310_Table2,MATCH(MID($B1861,1,1),_310_Table2_ColumnLookup,0),FALSE)
+N("310"),
  IF(AND(VALUE(LEFT($A1861,3))=311,LEN($I1861)=4),VLOOKUP($I1861,_311_Table2,MATCH($B1861,_311_Table2_ColumnLookup,0),FALSE),
  IF(AND(VALUE(LEFT($A1861,3))=311,OR($B1861="I2",$B1861="J2",$B1861="K2",$B1861="L2")),VLOOKUP('311'!$G$58,_311_Table2,MATCH(MID($B1861,1,1),_311_Table2_ColumnLookup,0),FALSE),
  IF(AND(VALUE(LEFT($A1861,3))=311,RIGHT($B1861,5)="Total"),VLOOKUP('311'!$G$59,_311_Table2,MATCH(MID($B1861,1,1),_311_Table2_ColumnLookup,0),FALSE),
  IF(VALUE(LEFT($A1861,3))=311,VLOOKUP(VALUE(MID($B1861,2,1)),_311_Table2,MATCH(MID($B1861,1,1),_311_Table2_ColumnLookup,0),FALSE)
+N("311"),
  IF(AND(VALUE(LEFT($A1861,3))=312,LEFT($G1861,10)="Unincepted",$B1861="G "),VLOOKUP(" ULO",_312_Table2,MATCH('312'!$N$16,_312_Table2_ColumnLookup,0),FALSE),
  IF(AND(VALUE(LEFT($A1861,3))=312,LEFT($G1861,10)="Unincepted",$B1861="O "),VLOOKUP(" ULO",_312_Table2,MATCH('312'!$V$16,_312_Table2_ColumnLookup,0),FALSE),
  IF(AND(VALUE(LEFT($A1861,3))=312,LEFT($G1861,10)="Unincepted",$B1861="Q "),VLOOKUP(" ULO",_312_Table2,MATCH('312'!$X$16,_312_Table2_ColumnLookup,0),FALSE),
  IF(AND(VALUE(LEFT($A1861,3))=312,LEFT($G1861,10)="Unincepted"),VLOOKUP(" ULO",_312_Table2,MATCH(LEFT($B1861,1),_312_Table2_ColumnLookup,0),FALSE),
  IF(AND(VALUE(LEFT($A1861,3))=312,LEFT($G1861,5)="Total",$B1861="G "),VLOOKUP('312'!$F$80,_312_Table2,MATCH('312'!$N$16,_312_Table2_ColumnLookup,0),FALSE),
  IF(AND(VALUE(LEFT($A1861,3))=312,LEFT($G1861,5)="Total",$B1861="O "),VLOOKUP('312'!$F$80,_312_Table2,MATCH('312'!$V$16,_312_Table2_ColumnLookup,0),FALSE),
  IF(AND(VALUE(LEFT($A1861,3))=312,LEFT($G1861,5)="Total",$B1861="Q "),VLOOKUP('312'!$F$80,_312_Table2,MATCH('312'!$X$16,_312_Table2_ColumnLookup,0),FALSE),
  IF(AND(VALUE(LEFT($A1861,3))=312,LEFT($G1861,5)="Total"),VLOOKUP('312'!$F$80,_312_Table2,MATCH(LEFT($B1861,1),_312_Table2_ColumnLookup,0),FALSE),
  IF(AND(VALUE(LEFT($A1861,3))=312,LEN($I1861)=4,$B1861="G"),VLOOKUP($I1861,_312_Table2,MATCH('312'!$N$16,_312_Table2_ColumnLookup,0),FALSE),
  IF(AND(VALUE(LEFT($A1861,3))=312,LEN($I1861)=4,$B1861="O"),VLOOKUP($I1861,_312_Table2,MATCH('312'!$V$16,_312_Table2_ColumnLookup,0),FALSE),
  IF(AND(VALUE(LEFT($A1861,3))=312,LEN($I1861)=4,$B1861="Q"),VLOOKUP($I1861,_312_Table2,MATCH('312'!$X$16,_312_Table2_ColumnLookup,0),FALSE),
  IF(AND(VALUE(LEFT($A1861,3))=312,LEN($I1861)=4),VLOOKUP($I1861,_312_Table2,MATCH(LEFT($B1861,1),_312_Table2_ColumnLookup,0),FALSE)
+N("312"),
  IF(VALUE(LEFT($A1861,3))=313,VLOOKUP(VALUE(MID($B1861,2,1)),_313_Table2,MATCH(MID($B1861,1,1),_313_Table2_ColumnLookup,0),FALSE)
+N("313"),
  IF(AND(VALUE(LEFT($A1861,3))=314,LEN($B1861)=3),VLOOKUP(VALUE(MID($B1861,2,2)),_314_Table2,MATCH(MID($B1861,1,1),_314_Table2_ColumnLookup,0),FALSE),
  IF(VALUE(LEFT($A1861,3))=314,VLOOKUP(VALUE(MID($B1861,2,1)),_314_Table2,MATCH(MID($B1861,1,1),_314_Table2_ColumnLookup,0),FALSE)
+N("314"),
""))))))))))))))))))))))))</f>
        <v>#N/A</v>
      </c>
      <c r="F1861" s="238" t="e">
        <f>IF(AND(VALUE(LEFT($A1861,3))=309,LEN($B1861)=3),VLOOKUP(VALUE(MID($B1861,2,2)),_309_Table3,MATCH(MID($B1861,1,1),_309_Table3_ColumnLookup,0),FALSE),
  IF($C1861="309 LCR SummaryA",OneYearSCR,IF($C1861="309 LCR SummaryB",UltimateSCR,IF(VALUE(LEFT($A1861,3))=309,VLOOKUP(VALUE(MID($B1861,2,1)),_309_Table3,MATCH(MID($B1861,1,1),_309_Table3_ColumnLookup,0),FALSE)
+N("309"),
  IF(VALUE(LEFT($A1861,3))=310,VLOOKUP(VALUE(MID($B1861,2,1)),_310_Table3,MATCH(MID($B1861,1,1),_310_Table3_ColumnLookup,0),FALSE)
+N("310"),
  IF(AND(VALUE(LEFT($A1861,3))=311,LEN($I1861)=4),VLOOKUP($I1861,_311_Table3,MATCH($B1861,_311_Table3_ColumnLookup,0),FALSE),
  IF(AND(VALUE(LEFT($A1861,3))=311,OR($B1861="I2",$B1861="J2",$B1861="K2",$B1861="L2")),VLOOKUP('311'!$G$58,_311_Table3,MATCH(MID($B1861,1,1),_311_Table3_ColumnLookup,0),FALSE),
  IF(AND(VALUE(LEFT($A1861,3))=311,RIGHT($B1861,5)="Total"),VLOOKUP('311'!$G$59,_311_Table3,MATCH(MID($B1861,1,1),_311_Table3_ColumnLookup,0),FALSE),
  IF(VALUE(LEFT($A1861,3))=311,VLOOKUP(VALUE(MID($B1861,2,1)),_311_Table3,MATCH(MID($B1861,1,1),_311_Table3_ColumnLookup,0),FALSE)
+N("311"),
  IF(AND(VALUE(LEFT($A1861,3))=312,LEFT($G1861,10)="Unincepted",$B1861="G "),VLOOKUP(" ULO",_312_Table3,MATCH('312'!$N$16,_312_Table3_ColumnLookup,0),FALSE),
  IF(AND(VALUE(LEFT($A1861,3))=312,LEFT($G1861,10)="Unincepted",$B1861="O "),VLOOKUP(" ULO",_312_Table3,MATCH('312'!$V$16,_312_Table3_ColumnLookup,0),FALSE),
  IF(AND(VALUE(LEFT($A1861,3))=312,LEFT($G1861,10)="Unincepted",$B1861="Q "),VLOOKUP(" ULO",_312_Table3,MATCH('312'!$X$16,_312_Table3_ColumnLookup,0),FALSE),
  IF(AND(VALUE(LEFT($A1861,3))=312,LEFT($G1861,10)="Unincepted"),VLOOKUP(" ULO",_312_Table3,MATCH(LEFT($B1861,1),_312_Table3_ColumnLookup,0),FALSE),
  IF(AND(VALUE(LEFT($A1861,3))=312,LEFT($G1861,5)="Total",$B1861="G "),VLOOKUP('312'!$F$80,_312_Table3,MATCH('312'!$N$16,_312_Table3_ColumnLookup,0),FALSE),
  IF(AND(VALUE(LEFT($A1861,3))=312,LEFT($G1861,5)="Total",$B1861="O "),VLOOKUP('312'!$F$80,_312_Table3,MATCH('312'!$V$16,_312_Table3_ColumnLookup,0),FALSE),
  IF(AND(VALUE(LEFT($A1861,3))=312,LEFT($G1861,5)="Total",$B1861="Q "),VLOOKUP('312'!$F$80,_312_Table3,MATCH('312'!$X$16,_312_Table3_ColumnLookup,0),FALSE),
  IF(AND(VALUE(LEFT($A1861,3))=312,LEFT($G1861,5)="Total"),VLOOKUP('312'!$F$80,_312_Table3,MATCH(LEFT($B1861,1),_312_Table3_ColumnLookup,0),FALSE),
  IF(AND(VALUE(LEFT($A1861,3))=312,LEN($I1861)=4,$B1861="G"),VLOOKUP($I1861,_312_Table3,MATCH('312'!$N$16,_312_Table3_ColumnLookup,0),FALSE),
  IF(AND(VALUE(LEFT($A1861,3))=312,LEN($I1861)=4,$B1861="O"),VLOOKUP($I1861,_312_Table3,MATCH('312'!$V$16,_312_Table3_ColumnLookup,0),FALSE),
  IF(AND(VALUE(LEFT($A1861,3))=312,LEN($I1861)=4,$B1861="Q"),VLOOKUP($I1861,_312_Table3,MATCH('312'!$X$16,_312_Table3_ColumnLookup,0),FALSE),
  IF(AND(VALUE(LEFT($A1861,3))=312,LEN($I1861)=4),VLOOKUP($I1861,_312_Table3,MATCH(LEFT($B1861,1),_312_Table3_ColumnLookup,0),FALSE)
+N("312"),
  IF(VALUE(LEFT($A1861,3))=313,VLOOKUP(VALUE(MID($B1861,2,1)),_313_Table3,MATCH(MID($B1861,1,1),_313_Table3_ColumnLookup,0),FALSE)
+N("313"),
  IF(AND(VALUE(LEFT($A1861,3))=314,LEN($B1861)=3),VLOOKUP(VALUE(MID($B1861,2,2)),_314_Table3,MATCH(MID($B1861,1,1),_314_Table3_ColumnLookup,0),FALSE),
  IF(VALUE(LEFT($A1861,3))=314,VLOOKUP(VALUE(MID($B1861,2,1)),_314_Table3,MATCH(MID($B1861,1,1),_314_Table3_ColumnLookup,0),FALSE)
+N("314"),
""))))))))))))))))))))))))</f>
        <v>#N/A</v>
      </c>
      <c r="H1861" s="321" t="str">
        <f>IFERROR(
IF(ISERROR($D1861)=FALSE,$D1861,IF(ISERROR($E1861)=FALSE,$E1861,IF(ISERROR($F1861)=FALSE,$F1861
+N("012 checkboxes"),
IF(
IF(OR(LEFT($A1861,9)="Syndicate",LEFT($A1861,12)="NewSyndicate"),VLOOKUP($A1861,'012'!$J:$ZW,MATCH("Link to button",'012'!$J$1:$ZW$1,0),0)
+N("309 checkbox"),
IF($C1861="309 LCR Summary0",VLOOKUP("Notes990",'309'!$P:$ZZ,MATCH("Link to button",'309'!$P$1:$ZZ$1,0),0)
+N("313 checkboxes"),
IF($C1861="313 Financial Information0LcmVsScr",IF($C1861="309 LCR Summary0",VLOOKUP("LcmVsScr",'309'!$N:$ZZ,MATCH("Link to button",'309'!$N$1:$ZZ$1,0),0),
IF($C1861="313 Financial Information0LcrDocAttached",IF($C1861="309 LCR Summary0",VLOOKUP("LcrDocAttached",'309'!$N:$ZZ,MATCH("Link to button",'309'!$N$1:$ZZ$1,0),
0)))))))=1,TRUE,FALSE)
))),"")</f>
        <v/>
      </c>
    </row>
    <row r="1862" spans="1:8">
      <c r="A1862" s="237" t="e">
        <f>VLOOKUP($G1862,CSVLookups!$B:$R,MATCH(A$1,CSVLookups!$B$1:$R$1,0),FALSE)</f>
        <v>#N/A</v>
      </c>
      <c r="B1862" s="237" t="e">
        <f>VLOOKUP($G1862,CSVLookups!$B:$R,MATCH(B$1,CSVLookups!$B$1:$R$1,0),FALSE)</f>
        <v>#N/A</v>
      </c>
      <c r="C1862" s="238" t="e">
        <f t="shared" si="29"/>
        <v>#N/A</v>
      </c>
      <c r="D1862" s="238" t="e">
        <f>IF(AND(VALUE(LEFT($A1862,3))=309,LEN($B1862)=3),VLOOKUP(VALUE(MID($B1862,2,2)),_309_Table1,MATCH(MID($B1862,1,1),_309_Table1_ColumnLookup,0),FALSE),
  IF($C1862="309 LCR SummaryA",OneYearSCR,IF($C1862="309 LCR SummaryB",UltimateSCR,IF(VALUE(LEFT($A1862,3))=309,VLOOKUP(VALUE(MID($B1862,2,1)),_309_Table1,MATCH(MID($B1862,1,1),_309_Table1_ColumnLookup,0),FALSE)
+N("309"),
  IF(VALUE(LEFT($A1862,3))=310,VLOOKUP(VALUE(MID($B1862,2,1)),_310_Table1,MATCH(MID($B1862,1,1),_310_Table1_ColumnLookup,0),FALSE)
+N("310"),
  IF(AND(VALUE(LEFT($A1862,3))=311,LEN($I1862)=4),VLOOKUP($I1862,_311_Table1,MATCH($B1862,_311_Table1_ColumnLookup,0),FALSE),
  IF(AND(VALUE(LEFT($A1862,3))=311,OR($B1862="I2",$B1862="J2",$B1862="K2",$B1862="L2")),VLOOKUP('311'!$G$58,_311_Table1,MATCH(MID($B1862,1,1),_311_Table1_ColumnLookup,0),FALSE),
  IF(AND(VALUE(LEFT($A1862,3))=311,RIGHT($B1862,5)="Total"),VLOOKUP('311'!$G$59,_311_Table1,MATCH(MID($B1862,1,1),_311_Table1_ColumnLookup,0),FALSE),
  IF(VALUE(LEFT($A1862,3))=311,VLOOKUP(VALUE(MID($B1862,2,1)),_311_Table1,MATCH(MID($B1862,1,1),_311_Table1_ColumnLookup,0),FALSE)
+N("311"),
  IF(AND(VALUE(LEFT($A1862,3))=312,LEFT($G1862,10)="Unincepted",$B1862="G "),VLOOKUP(" ULO",_312_Table1,MATCH('312'!$N$16,_312_Table1_ColumnLookup,0),FALSE),
  IF(AND(VALUE(LEFT($A1862,3))=312,LEFT($G1862,10)="Unincepted",$B1862="O "),VLOOKUP(" ULO",_312_Table1,MATCH('312'!$V$16,_312_Table1_ColumnLookup,0),FALSE),
  IF(AND(VALUE(LEFT($A1862,3))=312,LEFT($G1862,10)="Unincepted",$B1862="Q "),VLOOKUP(" ULO",_312_Table1,MATCH('312'!$X$16,_312_Table1_ColumnLookup,0),FALSE),
  IF(AND(VALUE(LEFT($A1862,3))=312,LEFT($G1862,10)="Unincepted"),VLOOKUP(" ULO",_312_Table1,MATCH(LEFT($B1862,1),_312_Table1_ColumnLookup,0),FALSE),
  IF(AND(VALUE(LEFT($A1862,3))=312,LEFT($G1862,5)="Total",$B1862="G "),VLOOKUP('312'!$F$80,_312_Table1,MATCH('312'!$N$16,_312_Table1_ColumnLookup,0),FALSE),
  IF(AND(VALUE(LEFT($A1862,3))=312,LEFT($G1862,5)="Total",$B1862="O "),VLOOKUP('312'!$F$80,_312_Table1,MATCH('312'!$V$16,_312_Table1_ColumnLookup,0),FALSE),
  IF(AND(VALUE(LEFT($A1862,3))=312,LEFT($G1862,5)="Total",$B1862="Q "),VLOOKUP('312'!$F$80,_312_Table1,MATCH('312'!$X$16,_312_Table1_ColumnLookup,0),FALSE),
  IF(AND(VALUE(LEFT($A1862,3))=312,LEFT($G1862,5)="Total"),VLOOKUP('312'!$F$80,_312_Table1,MATCH(LEFT($B1862,1),_312_Table1_ColumnLookup,0),FALSE),
  IF(AND(VALUE(LEFT($A1862,3))=312,LEN($I1862)=4,$B1862="G"),VLOOKUP($I1862,_312_Table1,MATCH('312'!$N$16,_312_Table1_ColumnLookup,0),FALSE),
  IF(AND(VALUE(LEFT($A1862,3))=312,LEN($I1862)=4,$B1862="O"),VLOOKUP($I1862,_312_Table1,MATCH('312'!$V$16,_312_Table1_ColumnLookup,0),FALSE),
  IF(AND(VALUE(LEFT($A1862,3))=312,LEN($I1862)=4,$B1862="Q"),VLOOKUP($I1862,_312_Table1,MATCH('312'!$X$16,_312_Table1_ColumnLookup,0),FALSE),
  IF(AND(VALUE(LEFT($A1862,3))=312,LEN($I1862)=4),VLOOKUP($I1862,_312_Table1,MATCH(LEFT($B1862,1),_312_Table1_ColumnLookup,0),FALSE)
+N("312"),
  IF(VALUE(LEFT($A1862,3))=313,VLOOKUP(VALUE(MID($B1862,2,1)),_313_Table1,MATCH(MID($B1862,1,1),_313_Table1_ColumnLookup,0),FALSE)
+N("313"),
  IF(AND(VALUE(LEFT($A1862,3))=314,LEN($B1862)=3),VLOOKUP(VALUE(MID($B1862,2,2)),_314_Table1,MATCH(MID($B1862,1,1),_314_Table1_ColumnLookup,0),FALSE),
  IF(VALUE(LEFT($A1862,3))=314,VLOOKUP(VALUE(MID($B1862,2,1)),_314_Table1,MATCH(MID($B1862,1,1),_314_Table1_ColumnLookup,0),FALSE)
+N("314"),
""))))))))))))))))))))))))</f>
        <v>#N/A</v>
      </c>
      <c r="E1862" s="238" t="e">
        <f>IF(AND(VALUE(LEFT($A1862,3))=309,LEN($B1862)=3),VLOOKUP(VALUE(MID($B1862,2,2)),_309_Table2,MATCH(MID($B1862,1,1),_309_Table2_ColumnLookup,0),FALSE),
  IF($C1862="309 LCR SummaryA",OneYearSCR,IF($C1862="309 LCR SummaryB",UltimateSCR,IF(VALUE(LEFT($A1862,3))=309,VLOOKUP(VALUE(MID($B1862,2,1)),_309_Table2,MATCH(MID($B1862,1,1),_309_Table2_ColumnLookup,0),FALSE)
+N("309"),
  IF(VALUE(LEFT($A1862,3))=310,VLOOKUP(VALUE(MID($B1862,2,1)),_310_Table2,MATCH(MID($B1862,1,1),_310_Table2_ColumnLookup,0),FALSE)
+N("310"),
  IF(AND(VALUE(LEFT($A1862,3))=311,LEN($I1862)=4),VLOOKUP($I1862,_311_Table2,MATCH($B1862,_311_Table2_ColumnLookup,0),FALSE),
  IF(AND(VALUE(LEFT($A1862,3))=311,OR($B1862="I2",$B1862="J2",$B1862="K2",$B1862="L2")),VLOOKUP('311'!$G$58,_311_Table2,MATCH(MID($B1862,1,1),_311_Table2_ColumnLookup,0),FALSE),
  IF(AND(VALUE(LEFT($A1862,3))=311,RIGHT($B1862,5)="Total"),VLOOKUP('311'!$G$59,_311_Table2,MATCH(MID($B1862,1,1),_311_Table2_ColumnLookup,0),FALSE),
  IF(VALUE(LEFT($A1862,3))=311,VLOOKUP(VALUE(MID($B1862,2,1)),_311_Table2,MATCH(MID($B1862,1,1),_311_Table2_ColumnLookup,0),FALSE)
+N("311"),
  IF(AND(VALUE(LEFT($A1862,3))=312,LEFT($G1862,10)="Unincepted",$B1862="G "),VLOOKUP(" ULO",_312_Table2,MATCH('312'!$N$16,_312_Table2_ColumnLookup,0),FALSE),
  IF(AND(VALUE(LEFT($A1862,3))=312,LEFT($G1862,10)="Unincepted",$B1862="O "),VLOOKUP(" ULO",_312_Table2,MATCH('312'!$V$16,_312_Table2_ColumnLookup,0),FALSE),
  IF(AND(VALUE(LEFT($A1862,3))=312,LEFT($G1862,10)="Unincepted",$B1862="Q "),VLOOKUP(" ULO",_312_Table2,MATCH('312'!$X$16,_312_Table2_ColumnLookup,0),FALSE),
  IF(AND(VALUE(LEFT($A1862,3))=312,LEFT($G1862,10)="Unincepted"),VLOOKUP(" ULO",_312_Table2,MATCH(LEFT($B1862,1),_312_Table2_ColumnLookup,0),FALSE),
  IF(AND(VALUE(LEFT($A1862,3))=312,LEFT($G1862,5)="Total",$B1862="G "),VLOOKUP('312'!$F$80,_312_Table2,MATCH('312'!$N$16,_312_Table2_ColumnLookup,0),FALSE),
  IF(AND(VALUE(LEFT($A1862,3))=312,LEFT($G1862,5)="Total",$B1862="O "),VLOOKUP('312'!$F$80,_312_Table2,MATCH('312'!$V$16,_312_Table2_ColumnLookup,0),FALSE),
  IF(AND(VALUE(LEFT($A1862,3))=312,LEFT($G1862,5)="Total",$B1862="Q "),VLOOKUP('312'!$F$80,_312_Table2,MATCH('312'!$X$16,_312_Table2_ColumnLookup,0),FALSE),
  IF(AND(VALUE(LEFT($A1862,3))=312,LEFT($G1862,5)="Total"),VLOOKUP('312'!$F$80,_312_Table2,MATCH(LEFT($B1862,1),_312_Table2_ColumnLookup,0),FALSE),
  IF(AND(VALUE(LEFT($A1862,3))=312,LEN($I1862)=4,$B1862="G"),VLOOKUP($I1862,_312_Table2,MATCH('312'!$N$16,_312_Table2_ColumnLookup,0),FALSE),
  IF(AND(VALUE(LEFT($A1862,3))=312,LEN($I1862)=4,$B1862="O"),VLOOKUP($I1862,_312_Table2,MATCH('312'!$V$16,_312_Table2_ColumnLookup,0),FALSE),
  IF(AND(VALUE(LEFT($A1862,3))=312,LEN($I1862)=4,$B1862="Q"),VLOOKUP($I1862,_312_Table2,MATCH('312'!$X$16,_312_Table2_ColumnLookup,0),FALSE),
  IF(AND(VALUE(LEFT($A1862,3))=312,LEN($I1862)=4),VLOOKUP($I1862,_312_Table2,MATCH(LEFT($B1862,1),_312_Table2_ColumnLookup,0),FALSE)
+N("312"),
  IF(VALUE(LEFT($A1862,3))=313,VLOOKUP(VALUE(MID($B1862,2,1)),_313_Table2,MATCH(MID($B1862,1,1),_313_Table2_ColumnLookup,0),FALSE)
+N("313"),
  IF(AND(VALUE(LEFT($A1862,3))=314,LEN($B1862)=3),VLOOKUP(VALUE(MID($B1862,2,2)),_314_Table2,MATCH(MID($B1862,1,1),_314_Table2_ColumnLookup,0),FALSE),
  IF(VALUE(LEFT($A1862,3))=314,VLOOKUP(VALUE(MID($B1862,2,1)),_314_Table2,MATCH(MID($B1862,1,1),_314_Table2_ColumnLookup,0),FALSE)
+N("314"),
""))))))))))))))))))))))))</f>
        <v>#N/A</v>
      </c>
      <c r="F1862" s="238" t="e">
        <f>IF(AND(VALUE(LEFT($A1862,3))=309,LEN($B1862)=3),VLOOKUP(VALUE(MID($B1862,2,2)),_309_Table3,MATCH(MID($B1862,1,1),_309_Table3_ColumnLookup,0),FALSE),
  IF($C1862="309 LCR SummaryA",OneYearSCR,IF($C1862="309 LCR SummaryB",UltimateSCR,IF(VALUE(LEFT($A1862,3))=309,VLOOKUP(VALUE(MID($B1862,2,1)),_309_Table3,MATCH(MID($B1862,1,1),_309_Table3_ColumnLookup,0),FALSE)
+N("309"),
  IF(VALUE(LEFT($A1862,3))=310,VLOOKUP(VALUE(MID($B1862,2,1)),_310_Table3,MATCH(MID($B1862,1,1),_310_Table3_ColumnLookup,0),FALSE)
+N("310"),
  IF(AND(VALUE(LEFT($A1862,3))=311,LEN($I1862)=4),VLOOKUP($I1862,_311_Table3,MATCH($B1862,_311_Table3_ColumnLookup,0),FALSE),
  IF(AND(VALUE(LEFT($A1862,3))=311,OR($B1862="I2",$B1862="J2",$B1862="K2",$B1862="L2")),VLOOKUP('311'!$G$58,_311_Table3,MATCH(MID($B1862,1,1),_311_Table3_ColumnLookup,0),FALSE),
  IF(AND(VALUE(LEFT($A1862,3))=311,RIGHT($B1862,5)="Total"),VLOOKUP('311'!$G$59,_311_Table3,MATCH(MID($B1862,1,1),_311_Table3_ColumnLookup,0),FALSE),
  IF(VALUE(LEFT($A1862,3))=311,VLOOKUP(VALUE(MID($B1862,2,1)),_311_Table3,MATCH(MID($B1862,1,1),_311_Table3_ColumnLookup,0),FALSE)
+N("311"),
  IF(AND(VALUE(LEFT($A1862,3))=312,LEFT($G1862,10)="Unincepted",$B1862="G "),VLOOKUP(" ULO",_312_Table3,MATCH('312'!$N$16,_312_Table3_ColumnLookup,0),FALSE),
  IF(AND(VALUE(LEFT($A1862,3))=312,LEFT($G1862,10)="Unincepted",$B1862="O "),VLOOKUP(" ULO",_312_Table3,MATCH('312'!$V$16,_312_Table3_ColumnLookup,0),FALSE),
  IF(AND(VALUE(LEFT($A1862,3))=312,LEFT($G1862,10)="Unincepted",$B1862="Q "),VLOOKUP(" ULO",_312_Table3,MATCH('312'!$X$16,_312_Table3_ColumnLookup,0),FALSE),
  IF(AND(VALUE(LEFT($A1862,3))=312,LEFT($G1862,10)="Unincepted"),VLOOKUP(" ULO",_312_Table3,MATCH(LEFT($B1862,1),_312_Table3_ColumnLookup,0),FALSE),
  IF(AND(VALUE(LEFT($A1862,3))=312,LEFT($G1862,5)="Total",$B1862="G "),VLOOKUP('312'!$F$80,_312_Table3,MATCH('312'!$N$16,_312_Table3_ColumnLookup,0),FALSE),
  IF(AND(VALUE(LEFT($A1862,3))=312,LEFT($G1862,5)="Total",$B1862="O "),VLOOKUP('312'!$F$80,_312_Table3,MATCH('312'!$V$16,_312_Table3_ColumnLookup,0),FALSE),
  IF(AND(VALUE(LEFT($A1862,3))=312,LEFT($G1862,5)="Total",$B1862="Q "),VLOOKUP('312'!$F$80,_312_Table3,MATCH('312'!$X$16,_312_Table3_ColumnLookup,0),FALSE),
  IF(AND(VALUE(LEFT($A1862,3))=312,LEFT($G1862,5)="Total"),VLOOKUP('312'!$F$80,_312_Table3,MATCH(LEFT($B1862,1),_312_Table3_ColumnLookup,0),FALSE),
  IF(AND(VALUE(LEFT($A1862,3))=312,LEN($I1862)=4,$B1862="G"),VLOOKUP($I1862,_312_Table3,MATCH('312'!$N$16,_312_Table3_ColumnLookup,0),FALSE),
  IF(AND(VALUE(LEFT($A1862,3))=312,LEN($I1862)=4,$B1862="O"),VLOOKUP($I1862,_312_Table3,MATCH('312'!$V$16,_312_Table3_ColumnLookup,0),FALSE),
  IF(AND(VALUE(LEFT($A1862,3))=312,LEN($I1862)=4,$B1862="Q"),VLOOKUP($I1862,_312_Table3,MATCH('312'!$X$16,_312_Table3_ColumnLookup,0),FALSE),
  IF(AND(VALUE(LEFT($A1862,3))=312,LEN($I1862)=4),VLOOKUP($I1862,_312_Table3,MATCH(LEFT($B1862,1),_312_Table3_ColumnLookup,0),FALSE)
+N("312"),
  IF(VALUE(LEFT($A1862,3))=313,VLOOKUP(VALUE(MID($B1862,2,1)),_313_Table3,MATCH(MID($B1862,1,1),_313_Table3_ColumnLookup,0),FALSE)
+N("313"),
  IF(AND(VALUE(LEFT($A1862,3))=314,LEN($B1862)=3),VLOOKUP(VALUE(MID($B1862,2,2)),_314_Table3,MATCH(MID($B1862,1,1),_314_Table3_ColumnLookup,0),FALSE),
  IF(VALUE(LEFT($A1862,3))=314,VLOOKUP(VALUE(MID($B1862,2,1)),_314_Table3,MATCH(MID($B1862,1,1),_314_Table3_ColumnLookup,0),FALSE)
+N("314"),
""))))))))))))))))))))))))</f>
        <v>#N/A</v>
      </c>
      <c r="H1862" s="321" t="str">
        <f>IFERROR(
IF(ISERROR($D1862)=FALSE,$D1862,IF(ISERROR($E1862)=FALSE,$E1862,IF(ISERROR($F1862)=FALSE,$F1862
+N("012 checkboxes"),
IF(
IF(OR(LEFT($A1862,9)="Syndicate",LEFT($A1862,12)="NewSyndicate"),VLOOKUP($A1862,'012'!$J:$ZW,MATCH("Link to button",'012'!$J$1:$ZW$1,0),0)
+N("309 checkbox"),
IF($C1862="309 LCR Summary0",VLOOKUP("Notes990",'309'!$P:$ZZ,MATCH("Link to button",'309'!$P$1:$ZZ$1,0),0)
+N("313 checkboxes"),
IF($C1862="313 Financial Information0LcmVsScr",IF($C1862="309 LCR Summary0",VLOOKUP("LcmVsScr",'309'!$N:$ZZ,MATCH("Link to button",'309'!$N$1:$ZZ$1,0),0),
IF($C1862="313 Financial Information0LcrDocAttached",IF($C1862="309 LCR Summary0",VLOOKUP("LcrDocAttached",'309'!$N:$ZZ,MATCH("Link to button",'309'!$N$1:$ZZ$1,0),
0)))))))=1,TRUE,FALSE)
))),"")</f>
        <v/>
      </c>
    </row>
    <row r="1863" spans="1:8">
      <c r="A1863" s="237" t="e">
        <f>VLOOKUP($G1863,CSVLookups!$B:$R,MATCH(A$1,CSVLookups!$B$1:$R$1,0),FALSE)</f>
        <v>#N/A</v>
      </c>
      <c r="B1863" s="237" t="e">
        <f>VLOOKUP($G1863,CSVLookups!$B:$R,MATCH(B$1,CSVLookups!$B$1:$R$1,0),FALSE)</f>
        <v>#N/A</v>
      </c>
      <c r="C1863" s="238" t="e">
        <f t="shared" si="29"/>
        <v>#N/A</v>
      </c>
      <c r="D1863" s="238" t="e">
        <f>IF(AND(VALUE(LEFT($A1863,3))=309,LEN($B1863)=3),VLOOKUP(VALUE(MID($B1863,2,2)),_309_Table1,MATCH(MID($B1863,1,1),_309_Table1_ColumnLookup,0),FALSE),
  IF($C1863="309 LCR SummaryA",OneYearSCR,IF($C1863="309 LCR SummaryB",UltimateSCR,IF(VALUE(LEFT($A1863,3))=309,VLOOKUP(VALUE(MID($B1863,2,1)),_309_Table1,MATCH(MID($B1863,1,1),_309_Table1_ColumnLookup,0),FALSE)
+N("309"),
  IF(VALUE(LEFT($A1863,3))=310,VLOOKUP(VALUE(MID($B1863,2,1)),_310_Table1,MATCH(MID($B1863,1,1),_310_Table1_ColumnLookup,0),FALSE)
+N("310"),
  IF(AND(VALUE(LEFT($A1863,3))=311,LEN($I1863)=4),VLOOKUP($I1863,_311_Table1,MATCH($B1863,_311_Table1_ColumnLookup,0),FALSE),
  IF(AND(VALUE(LEFT($A1863,3))=311,OR($B1863="I2",$B1863="J2",$B1863="K2",$B1863="L2")),VLOOKUP('311'!$G$58,_311_Table1,MATCH(MID($B1863,1,1),_311_Table1_ColumnLookup,0),FALSE),
  IF(AND(VALUE(LEFT($A1863,3))=311,RIGHT($B1863,5)="Total"),VLOOKUP('311'!$G$59,_311_Table1,MATCH(MID($B1863,1,1),_311_Table1_ColumnLookup,0),FALSE),
  IF(VALUE(LEFT($A1863,3))=311,VLOOKUP(VALUE(MID($B1863,2,1)),_311_Table1,MATCH(MID($B1863,1,1),_311_Table1_ColumnLookup,0),FALSE)
+N("311"),
  IF(AND(VALUE(LEFT($A1863,3))=312,LEFT($G1863,10)="Unincepted",$B1863="G "),VLOOKUP(" ULO",_312_Table1,MATCH('312'!$N$16,_312_Table1_ColumnLookup,0),FALSE),
  IF(AND(VALUE(LEFT($A1863,3))=312,LEFT($G1863,10)="Unincepted",$B1863="O "),VLOOKUP(" ULO",_312_Table1,MATCH('312'!$V$16,_312_Table1_ColumnLookup,0),FALSE),
  IF(AND(VALUE(LEFT($A1863,3))=312,LEFT($G1863,10)="Unincepted",$B1863="Q "),VLOOKUP(" ULO",_312_Table1,MATCH('312'!$X$16,_312_Table1_ColumnLookup,0),FALSE),
  IF(AND(VALUE(LEFT($A1863,3))=312,LEFT($G1863,10)="Unincepted"),VLOOKUP(" ULO",_312_Table1,MATCH(LEFT($B1863,1),_312_Table1_ColumnLookup,0),FALSE),
  IF(AND(VALUE(LEFT($A1863,3))=312,LEFT($G1863,5)="Total",$B1863="G "),VLOOKUP('312'!$F$80,_312_Table1,MATCH('312'!$N$16,_312_Table1_ColumnLookup,0),FALSE),
  IF(AND(VALUE(LEFT($A1863,3))=312,LEFT($G1863,5)="Total",$B1863="O "),VLOOKUP('312'!$F$80,_312_Table1,MATCH('312'!$V$16,_312_Table1_ColumnLookup,0),FALSE),
  IF(AND(VALUE(LEFT($A1863,3))=312,LEFT($G1863,5)="Total",$B1863="Q "),VLOOKUP('312'!$F$80,_312_Table1,MATCH('312'!$X$16,_312_Table1_ColumnLookup,0),FALSE),
  IF(AND(VALUE(LEFT($A1863,3))=312,LEFT($G1863,5)="Total"),VLOOKUP('312'!$F$80,_312_Table1,MATCH(LEFT($B1863,1),_312_Table1_ColumnLookup,0),FALSE),
  IF(AND(VALUE(LEFT($A1863,3))=312,LEN($I1863)=4,$B1863="G"),VLOOKUP($I1863,_312_Table1,MATCH('312'!$N$16,_312_Table1_ColumnLookup,0),FALSE),
  IF(AND(VALUE(LEFT($A1863,3))=312,LEN($I1863)=4,$B1863="O"),VLOOKUP($I1863,_312_Table1,MATCH('312'!$V$16,_312_Table1_ColumnLookup,0),FALSE),
  IF(AND(VALUE(LEFT($A1863,3))=312,LEN($I1863)=4,$B1863="Q"),VLOOKUP($I1863,_312_Table1,MATCH('312'!$X$16,_312_Table1_ColumnLookup,0),FALSE),
  IF(AND(VALUE(LEFT($A1863,3))=312,LEN($I1863)=4),VLOOKUP($I1863,_312_Table1,MATCH(LEFT($B1863,1),_312_Table1_ColumnLookup,0),FALSE)
+N("312"),
  IF(VALUE(LEFT($A1863,3))=313,VLOOKUP(VALUE(MID($B1863,2,1)),_313_Table1,MATCH(MID($B1863,1,1),_313_Table1_ColumnLookup,0),FALSE)
+N("313"),
  IF(AND(VALUE(LEFT($A1863,3))=314,LEN($B1863)=3),VLOOKUP(VALUE(MID($B1863,2,2)),_314_Table1,MATCH(MID($B1863,1,1),_314_Table1_ColumnLookup,0),FALSE),
  IF(VALUE(LEFT($A1863,3))=314,VLOOKUP(VALUE(MID($B1863,2,1)),_314_Table1,MATCH(MID($B1863,1,1),_314_Table1_ColumnLookup,0),FALSE)
+N("314"),
""))))))))))))))))))))))))</f>
        <v>#N/A</v>
      </c>
      <c r="E1863" s="238" t="e">
        <f>IF(AND(VALUE(LEFT($A1863,3))=309,LEN($B1863)=3),VLOOKUP(VALUE(MID($B1863,2,2)),_309_Table2,MATCH(MID($B1863,1,1),_309_Table2_ColumnLookup,0),FALSE),
  IF($C1863="309 LCR SummaryA",OneYearSCR,IF($C1863="309 LCR SummaryB",UltimateSCR,IF(VALUE(LEFT($A1863,3))=309,VLOOKUP(VALUE(MID($B1863,2,1)),_309_Table2,MATCH(MID($B1863,1,1),_309_Table2_ColumnLookup,0),FALSE)
+N("309"),
  IF(VALUE(LEFT($A1863,3))=310,VLOOKUP(VALUE(MID($B1863,2,1)),_310_Table2,MATCH(MID($B1863,1,1),_310_Table2_ColumnLookup,0),FALSE)
+N("310"),
  IF(AND(VALUE(LEFT($A1863,3))=311,LEN($I1863)=4),VLOOKUP($I1863,_311_Table2,MATCH($B1863,_311_Table2_ColumnLookup,0),FALSE),
  IF(AND(VALUE(LEFT($A1863,3))=311,OR($B1863="I2",$B1863="J2",$B1863="K2",$B1863="L2")),VLOOKUP('311'!$G$58,_311_Table2,MATCH(MID($B1863,1,1),_311_Table2_ColumnLookup,0),FALSE),
  IF(AND(VALUE(LEFT($A1863,3))=311,RIGHT($B1863,5)="Total"),VLOOKUP('311'!$G$59,_311_Table2,MATCH(MID($B1863,1,1),_311_Table2_ColumnLookup,0),FALSE),
  IF(VALUE(LEFT($A1863,3))=311,VLOOKUP(VALUE(MID($B1863,2,1)),_311_Table2,MATCH(MID($B1863,1,1),_311_Table2_ColumnLookup,0),FALSE)
+N("311"),
  IF(AND(VALUE(LEFT($A1863,3))=312,LEFT($G1863,10)="Unincepted",$B1863="G "),VLOOKUP(" ULO",_312_Table2,MATCH('312'!$N$16,_312_Table2_ColumnLookup,0),FALSE),
  IF(AND(VALUE(LEFT($A1863,3))=312,LEFT($G1863,10)="Unincepted",$B1863="O "),VLOOKUP(" ULO",_312_Table2,MATCH('312'!$V$16,_312_Table2_ColumnLookup,0),FALSE),
  IF(AND(VALUE(LEFT($A1863,3))=312,LEFT($G1863,10)="Unincepted",$B1863="Q "),VLOOKUP(" ULO",_312_Table2,MATCH('312'!$X$16,_312_Table2_ColumnLookup,0),FALSE),
  IF(AND(VALUE(LEFT($A1863,3))=312,LEFT($G1863,10)="Unincepted"),VLOOKUP(" ULO",_312_Table2,MATCH(LEFT($B1863,1),_312_Table2_ColumnLookup,0),FALSE),
  IF(AND(VALUE(LEFT($A1863,3))=312,LEFT($G1863,5)="Total",$B1863="G "),VLOOKUP('312'!$F$80,_312_Table2,MATCH('312'!$N$16,_312_Table2_ColumnLookup,0),FALSE),
  IF(AND(VALUE(LEFT($A1863,3))=312,LEFT($G1863,5)="Total",$B1863="O "),VLOOKUP('312'!$F$80,_312_Table2,MATCH('312'!$V$16,_312_Table2_ColumnLookup,0),FALSE),
  IF(AND(VALUE(LEFT($A1863,3))=312,LEFT($G1863,5)="Total",$B1863="Q "),VLOOKUP('312'!$F$80,_312_Table2,MATCH('312'!$X$16,_312_Table2_ColumnLookup,0),FALSE),
  IF(AND(VALUE(LEFT($A1863,3))=312,LEFT($G1863,5)="Total"),VLOOKUP('312'!$F$80,_312_Table2,MATCH(LEFT($B1863,1),_312_Table2_ColumnLookup,0),FALSE),
  IF(AND(VALUE(LEFT($A1863,3))=312,LEN($I1863)=4,$B1863="G"),VLOOKUP($I1863,_312_Table2,MATCH('312'!$N$16,_312_Table2_ColumnLookup,0),FALSE),
  IF(AND(VALUE(LEFT($A1863,3))=312,LEN($I1863)=4,$B1863="O"),VLOOKUP($I1863,_312_Table2,MATCH('312'!$V$16,_312_Table2_ColumnLookup,0),FALSE),
  IF(AND(VALUE(LEFT($A1863,3))=312,LEN($I1863)=4,$B1863="Q"),VLOOKUP($I1863,_312_Table2,MATCH('312'!$X$16,_312_Table2_ColumnLookup,0),FALSE),
  IF(AND(VALUE(LEFT($A1863,3))=312,LEN($I1863)=4),VLOOKUP($I1863,_312_Table2,MATCH(LEFT($B1863,1),_312_Table2_ColumnLookup,0),FALSE)
+N("312"),
  IF(VALUE(LEFT($A1863,3))=313,VLOOKUP(VALUE(MID($B1863,2,1)),_313_Table2,MATCH(MID($B1863,1,1),_313_Table2_ColumnLookup,0),FALSE)
+N("313"),
  IF(AND(VALUE(LEFT($A1863,3))=314,LEN($B1863)=3),VLOOKUP(VALUE(MID($B1863,2,2)),_314_Table2,MATCH(MID($B1863,1,1),_314_Table2_ColumnLookup,0),FALSE),
  IF(VALUE(LEFT($A1863,3))=314,VLOOKUP(VALUE(MID($B1863,2,1)),_314_Table2,MATCH(MID($B1863,1,1),_314_Table2_ColumnLookup,0),FALSE)
+N("314"),
""))))))))))))))))))))))))</f>
        <v>#N/A</v>
      </c>
      <c r="F1863" s="238" t="e">
        <f>IF(AND(VALUE(LEFT($A1863,3))=309,LEN($B1863)=3),VLOOKUP(VALUE(MID($B1863,2,2)),_309_Table3,MATCH(MID($B1863,1,1),_309_Table3_ColumnLookup,0),FALSE),
  IF($C1863="309 LCR SummaryA",OneYearSCR,IF($C1863="309 LCR SummaryB",UltimateSCR,IF(VALUE(LEFT($A1863,3))=309,VLOOKUP(VALUE(MID($B1863,2,1)),_309_Table3,MATCH(MID($B1863,1,1),_309_Table3_ColumnLookup,0),FALSE)
+N("309"),
  IF(VALUE(LEFT($A1863,3))=310,VLOOKUP(VALUE(MID($B1863,2,1)),_310_Table3,MATCH(MID($B1863,1,1),_310_Table3_ColumnLookup,0),FALSE)
+N("310"),
  IF(AND(VALUE(LEFT($A1863,3))=311,LEN($I1863)=4),VLOOKUP($I1863,_311_Table3,MATCH($B1863,_311_Table3_ColumnLookup,0),FALSE),
  IF(AND(VALUE(LEFT($A1863,3))=311,OR($B1863="I2",$B1863="J2",$B1863="K2",$B1863="L2")),VLOOKUP('311'!$G$58,_311_Table3,MATCH(MID($B1863,1,1),_311_Table3_ColumnLookup,0),FALSE),
  IF(AND(VALUE(LEFT($A1863,3))=311,RIGHT($B1863,5)="Total"),VLOOKUP('311'!$G$59,_311_Table3,MATCH(MID($B1863,1,1),_311_Table3_ColumnLookup,0),FALSE),
  IF(VALUE(LEFT($A1863,3))=311,VLOOKUP(VALUE(MID($B1863,2,1)),_311_Table3,MATCH(MID($B1863,1,1),_311_Table3_ColumnLookup,0),FALSE)
+N("311"),
  IF(AND(VALUE(LEFT($A1863,3))=312,LEFT($G1863,10)="Unincepted",$B1863="G "),VLOOKUP(" ULO",_312_Table3,MATCH('312'!$N$16,_312_Table3_ColumnLookup,0),FALSE),
  IF(AND(VALUE(LEFT($A1863,3))=312,LEFT($G1863,10)="Unincepted",$B1863="O "),VLOOKUP(" ULO",_312_Table3,MATCH('312'!$V$16,_312_Table3_ColumnLookup,0),FALSE),
  IF(AND(VALUE(LEFT($A1863,3))=312,LEFT($G1863,10)="Unincepted",$B1863="Q "),VLOOKUP(" ULO",_312_Table3,MATCH('312'!$X$16,_312_Table3_ColumnLookup,0),FALSE),
  IF(AND(VALUE(LEFT($A1863,3))=312,LEFT($G1863,10)="Unincepted"),VLOOKUP(" ULO",_312_Table3,MATCH(LEFT($B1863,1),_312_Table3_ColumnLookup,0),FALSE),
  IF(AND(VALUE(LEFT($A1863,3))=312,LEFT($G1863,5)="Total",$B1863="G "),VLOOKUP('312'!$F$80,_312_Table3,MATCH('312'!$N$16,_312_Table3_ColumnLookup,0),FALSE),
  IF(AND(VALUE(LEFT($A1863,3))=312,LEFT($G1863,5)="Total",$B1863="O "),VLOOKUP('312'!$F$80,_312_Table3,MATCH('312'!$V$16,_312_Table3_ColumnLookup,0),FALSE),
  IF(AND(VALUE(LEFT($A1863,3))=312,LEFT($G1863,5)="Total",$B1863="Q "),VLOOKUP('312'!$F$80,_312_Table3,MATCH('312'!$X$16,_312_Table3_ColumnLookup,0),FALSE),
  IF(AND(VALUE(LEFT($A1863,3))=312,LEFT($G1863,5)="Total"),VLOOKUP('312'!$F$80,_312_Table3,MATCH(LEFT($B1863,1),_312_Table3_ColumnLookup,0),FALSE),
  IF(AND(VALUE(LEFT($A1863,3))=312,LEN($I1863)=4,$B1863="G"),VLOOKUP($I1863,_312_Table3,MATCH('312'!$N$16,_312_Table3_ColumnLookup,0),FALSE),
  IF(AND(VALUE(LEFT($A1863,3))=312,LEN($I1863)=4,$B1863="O"),VLOOKUP($I1863,_312_Table3,MATCH('312'!$V$16,_312_Table3_ColumnLookup,0),FALSE),
  IF(AND(VALUE(LEFT($A1863,3))=312,LEN($I1863)=4,$B1863="Q"),VLOOKUP($I1863,_312_Table3,MATCH('312'!$X$16,_312_Table3_ColumnLookup,0),FALSE),
  IF(AND(VALUE(LEFT($A1863,3))=312,LEN($I1863)=4),VLOOKUP($I1863,_312_Table3,MATCH(LEFT($B1863,1),_312_Table3_ColumnLookup,0),FALSE)
+N("312"),
  IF(VALUE(LEFT($A1863,3))=313,VLOOKUP(VALUE(MID($B1863,2,1)),_313_Table3,MATCH(MID($B1863,1,1),_313_Table3_ColumnLookup,0),FALSE)
+N("313"),
  IF(AND(VALUE(LEFT($A1863,3))=314,LEN($B1863)=3),VLOOKUP(VALUE(MID($B1863,2,2)),_314_Table3,MATCH(MID($B1863,1,1),_314_Table3_ColumnLookup,0),FALSE),
  IF(VALUE(LEFT($A1863,3))=314,VLOOKUP(VALUE(MID($B1863,2,1)),_314_Table3,MATCH(MID($B1863,1,1),_314_Table3_ColumnLookup,0),FALSE)
+N("314"),
""))))))))))))))))))))))))</f>
        <v>#N/A</v>
      </c>
      <c r="H1863" s="321" t="str">
        <f>IFERROR(
IF(ISERROR($D1863)=FALSE,$D1863,IF(ISERROR($E1863)=FALSE,$E1863,IF(ISERROR($F1863)=FALSE,$F1863
+N("012 checkboxes"),
IF(
IF(OR(LEFT($A1863,9)="Syndicate",LEFT($A1863,12)="NewSyndicate"),VLOOKUP($A1863,'012'!$J:$ZW,MATCH("Link to button",'012'!$J$1:$ZW$1,0),0)
+N("309 checkbox"),
IF($C1863="309 LCR Summary0",VLOOKUP("Notes990",'309'!$P:$ZZ,MATCH("Link to button",'309'!$P$1:$ZZ$1,0),0)
+N("313 checkboxes"),
IF($C1863="313 Financial Information0LcmVsScr",IF($C1863="309 LCR Summary0",VLOOKUP("LcmVsScr",'309'!$N:$ZZ,MATCH("Link to button",'309'!$N$1:$ZZ$1,0),0),
IF($C1863="313 Financial Information0LcrDocAttached",IF($C1863="309 LCR Summary0",VLOOKUP("LcrDocAttached",'309'!$N:$ZZ,MATCH("Link to button",'309'!$N$1:$ZZ$1,0),
0)))))))=1,TRUE,FALSE)
))),"")</f>
        <v/>
      </c>
    </row>
    <row r="1864" spans="1:8">
      <c r="A1864" s="237" t="e">
        <f>VLOOKUP($G1864,CSVLookups!$B:$R,MATCH(A$1,CSVLookups!$B$1:$R$1,0),FALSE)</f>
        <v>#N/A</v>
      </c>
      <c r="B1864" s="237" t="e">
        <f>VLOOKUP($G1864,CSVLookups!$B:$R,MATCH(B$1,CSVLookups!$B$1:$R$1,0),FALSE)</f>
        <v>#N/A</v>
      </c>
      <c r="C1864" s="238" t="e">
        <f t="shared" si="29"/>
        <v>#N/A</v>
      </c>
      <c r="D1864" s="238" t="e">
        <f>IF(AND(VALUE(LEFT($A1864,3))=309,LEN($B1864)=3),VLOOKUP(VALUE(MID($B1864,2,2)),_309_Table1,MATCH(MID($B1864,1,1),_309_Table1_ColumnLookup,0),FALSE),
  IF($C1864="309 LCR SummaryA",OneYearSCR,IF($C1864="309 LCR SummaryB",UltimateSCR,IF(VALUE(LEFT($A1864,3))=309,VLOOKUP(VALUE(MID($B1864,2,1)),_309_Table1,MATCH(MID($B1864,1,1),_309_Table1_ColumnLookup,0),FALSE)
+N("309"),
  IF(VALUE(LEFT($A1864,3))=310,VLOOKUP(VALUE(MID($B1864,2,1)),_310_Table1,MATCH(MID($B1864,1,1),_310_Table1_ColumnLookup,0),FALSE)
+N("310"),
  IF(AND(VALUE(LEFT($A1864,3))=311,LEN($I1864)=4),VLOOKUP($I1864,_311_Table1,MATCH($B1864,_311_Table1_ColumnLookup,0),FALSE),
  IF(AND(VALUE(LEFT($A1864,3))=311,OR($B1864="I2",$B1864="J2",$B1864="K2",$B1864="L2")),VLOOKUP('311'!$G$58,_311_Table1,MATCH(MID($B1864,1,1),_311_Table1_ColumnLookup,0),FALSE),
  IF(AND(VALUE(LEFT($A1864,3))=311,RIGHT($B1864,5)="Total"),VLOOKUP('311'!$G$59,_311_Table1,MATCH(MID($B1864,1,1),_311_Table1_ColumnLookup,0),FALSE),
  IF(VALUE(LEFT($A1864,3))=311,VLOOKUP(VALUE(MID($B1864,2,1)),_311_Table1,MATCH(MID($B1864,1,1),_311_Table1_ColumnLookup,0),FALSE)
+N("311"),
  IF(AND(VALUE(LEFT($A1864,3))=312,LEFT($G1864,10)="Unincepted",$B1864="G "),VLOOKUP(" ULO",_312_Table1,MATCH('312'!$N$16,_312_Table1_ColumnLookup,0),FALSE),
  IF(AND(VALUE(LEFT($A1864,3))=312,LEFT($G1864,10)="Unincepted",$B1864="O "),VLOOKUP(" ULO",_312_Table1,MATCH('312'!$V$16,_312_Table1_ColumnLookup,0),FALSE),
  IF(AND(VALUE(LEFT($A1864,3))=312,LEFT($G1864,10)="Unincepted",$B1864="Q "),VLOOKUP(" ULO",_312_Table1,MATCH('312'!$X$16,_312_Table1_ColumnLookup,0),FALSE),
  IF(AND(VALUE(LEFT($A1864,3))=312,LEFT($G1864,10)="Unincepted"),VLOOKUP(" ULO",_312_Table1,MATCH(LEFT($B1864,1),_312_Table1_ColumnLookup,0),FALSE),
  IF(AND(VALUE(LEFT($A1864,3))=312,LEFT($G1864,5)="Total",$B1864="G "),VLOOKUP('312'!$F$80,_312_Table1,MATCH('312'!$N$16,_312_Table1_ColumnLookup,0),FALSE),
  IF(AND(VALUE(LEFT($A1864,3))=312,LEFT($G1864,5)="Total",$B1864="O "),VLOOKUP('312'!$F$80,_312_Table1,MATCH('312'!$V$16,_312_Table1_ColumnLookup,0),FALSE),
  IF(AND(VALUE(LEFT($A1864,3))=312,LEFT($G1864,5)="Total",$B1864="Q "),VLOOKUP('312'!$F$80,_312_Table1,MATCH('312'!$X$16,_312_Table1_ColumnLookup,0),FALSE),
  IF(AND(VALUE(LEFT($A1864,3))=312,LEFT($G1864,5)="Total"),VLOOKUP('312'!$F$80,_312_Table1,MATCH(LEFT($B1864,1),_312_Table1_ColumnLookup,0),FALSE),
  IF(AND(VALUE(LEFT($A1864,3))=312,LEN($I1864)=4,$B1864="G"),VLOOKUP($I1864,_312_Table1,MATCH('312'!$N$16,_312_Table1_ColumnLookup,0),FALSE),
  IF(AND(VALUE(LEFT($A1864,3))=312,LEN($I1864)=4,$B1864="O"),VLOOKUP($I1864,_312_Table1,MATCH('312'!$V$16,_312_Table1_ColumnLookup,0),FALSE),
  IF(AND(VALUE(LEFT($A1864,3))=312,LEN($I1864)=4,$B1864="Q"),VLOOKUP($I1864,_312_Table1,MATCH('312'!$X$16,_312_Table1_ColumnLookup,0),FALSE),
  IF(AND(VALUE(LEFT($A1864,3))=312,LEN($I1864)=4),VLOOKUP($I1864,_312_Table1,MATCH(LEFT($B1864,1),_312_Table1_ColumnLookup,0),FALSE)
+N("312"),
  IF(VALUE(LEFT($A1864,3))=313,VLOOKUP(VALUE(MID($B1864,2,1)),_313_Table1,MATCH(MID($B1864,1,1),_313_Table1_ColumnLookup,0),FALSE)
+N("313"),
  IF(AND(VALUE(LEFT($A1864,3))=314,LEN($B1864)=3),VLOOKUP(VALUE(MID($B1864,2,2)),_314_Table1,MATCH(MID($B1864,1,1),_314_Table1_ColumnLookup,0),FALSE),
  IF(VALUE(LEFT($A1864,3))=314,VLOOKUP(VALUE(MID($B1864,2,1)),_314_Table1,MATCH(MID($B1864,1,1),_314_Table1_ColumnLookup,0),FALSE)
+N("314"),
""))))))))))))))))))))))))</f>
        <v>#N/A</v>
      </c>
      <c r="E1864" s="238" t="e">
        <f>IF(AND(VALUE(LEFT($A1864,3))=309,LEN($B1864)=3),VLOOKUP(VALUE(MID($B1864,2,2)),_309_Table2,MATCH(MID($B1864,1,1),_309_Table2_ColumnLookup,0),FALSE),
  IF($C1864="309 LCR SummaryA",OneYearSCR,IF($C1864="309 LCR SummaryB",UltimateSCR,IF(VALUE(LEFT($A1864,3))=309,VLOOKUP(VALUE(MID($B1864,2,1)),_309_Table2,MATCH(MID($B1864,1,1),_309_Table2_ColumnLookup,0),FALSE)
+N("309"),
  IF(VALUE(LEFT($A1864,3))=310,VLOOKUP(VALUE(MID($B1864,2,1)),_310_Table2,MATCH(MID($B1864,1,1),_310_Table2_ColumnLookup,0),FALSE)
+N("310"),
  IF(AND(VALUE(LEFT($A1864,3))=311,LEN($I1864)=4),VLOOKUP($I1864,_311_Table2,MATCH($B1864,_311_Table2_ColumnLookup,0),FALSE),
  IF(AND(VALUE(LEFT($A1864,3))=311,OR($B1864="I2",$B1864="J2",$B1864="K2",$B1864="L2")),VLOOKUP('311'!$G$58,_311_Table2,MATCH(MID($B1864,1,1),_311_Table2_ColumnLookup,0),FALSE),
  IF(AND(VALUE(LEFT($A1864,3))=311,RIGHT($B1864,5)="Total"),VLOOKUP('311'!$G$59,_311_Table2,MATCH(MID($B1864,1,1),_311_Table2_ColumnLookup,0),FALSE),
  IF(VALUE(LEFT($A1864,3))=311,VLOOKUP(VALUE(MID($B1864,2,1)),_311_Table2,MATCH(MID($B1864,1,1),_311_Table2_ColumnLookup,0),FALSE)
+N("311"),
  IF(AND(VALUE(LEFT($A1864,3))=312,LEFT($G1864,10)="Unincepted",$B1864="G "),VLOOKUP(" ULO",_312_Table2,MATCH('312'!$N$16,_312_Table2_ColumnLookup,0),FALSE),
  IF(AND(VALUE(LEFT($A1864,3))=312,LEFT($G1864,10)="Unincepted",$B1864="O "),VLOOKUP(" ULO",_312_Table2,MATCH('312'!$V$16,_312_Table2_ColumnLookup,0),FALSE),
  IF(AND(VALUE(LEFT($A1864,3))=312,LEFT($G1864,10)="Unincepted",$B1864="Q "),VLOOKUP(" ULO",_312_Table2,MATCH('312'!$X$16,_312_Table2_ColumnLookup,0),FALSE),
  IF(AND(VALUE(LEFT($A1864,3))=312,LEFT($G1864,10)="Unincepted"),VLOOKUP(" ULO",_312_Table2,MATCH(LEFT($B1864,1),_312_Table2_ColumnLookup,0),FALSE),
  IF(AND(VALUE(LEFT($A1864,3))=312,LEFT($G1864,5)="Total",$B1864="G "),VLOOKUP('312'!$F$80,_312_Table2,MATCH('312'!$N$16,_312_Table2_ColumnLookup,0),FALSE),
  IF(AND(VALUE(LEFT($A1864,3))=312,LEFT($G1864,5)="Total",$B1864="O "),VLOOKUP('312'!$F$80,_312_Table2,MATCH('312'!$V$16,_312_Table2_ColumnLookup,0),FALSE),
  IF(AND(VALUE(LEFT($A1864,3))=312,LEFT($G1864,5)="Total",$B1864="Q "),VLOOKUP('312'!$F$80,_312_Table2,MATCH('312'!$X$16,_312_Table2_ColumnLookup,0),FALSE),
  IF(AND(VALUE(LEFT($A1864,3))=312,LEFT($G1864,5)="Total"),VLOOKUP('312'!$F$80,_312_Table2,MATCH(LEFT($B1864,1),_312_Table2_ColumnLookup,0),FALSE),
  IF(AND(VALUE(LEFT($A1864,3))=312,LEN($I1864)=4,$B1864="G"),VLOOKUP($I1864,_312_Table2,MATCH('312'!$N$16,_312_Table2_ColumnLookup,0),FALSE),
  IF(AND(VALUE(LEFT($A1864,3))=312,LEN($I1864)=4,$B1864="O"),VLOOKUP($I1864,_312_Table2,MATCH('312'!$V$16,_312_Table2_ColumnLookup,0),FALSE),
  IF(AND(VALUE(LEFT($A1864,3))=312,LEN($I1864)=4,$B1864="Q"),VLOOKUP($I1864,_312_Table2,MATCH('312'!$X$16,_312_Table2_ColumnLookup,0),FALSE),
  IF(AND(VALUE(LEFT($A1864,3))=312,LEN($I1864)=4),VLOOKUP($I1864,_312_Table2,MATCH(LEFT($B1864,1),_312_Table2_ColumnLookup,0),FALSE)
+N("312"),
  IF(VALUE(LEFT($A1864,3))=313,VLOOKUP(VALUE(MID($B1864,2,1)),_313_Table2,MATCH(MID($B1864,1,1),_313_Table2_ColumnLookup,0),FALSE)
+N("313"),
  IF(AND(VALUE(LEFT($A1864,3))=314,LEN($B1864)=3),VLOOKUP(VALUE(MID($B1864,2,2)),_314_Table2,MATCH(MID($B1864,1,1),_314_Table2_ColumnLookup,0),FALSE),
  IF(VALUE(LEFT($A1864,3))=314,VLOOKUP(VALUE(MID($B1864,2,1)),_314_Table2,MATCH(MID($B1864,1,1),_314_Table2_ColumnLookup,0),FALSE)
+N("314"),
""))))))))))))))))))))))))</f>
        <v>#N/A</v>
      </c>
      <c r="F1864" s="238" t="e">
        <f>IF(AND(VALUE(LEFT($A1864,3))=309,LEN($B1864)=3),VLOOKUP(VALUE(MID($B1864,2,2)),_309_Table3,MATCH(MID($B1864,1,1),_309_Table3_ColumnLookup,0),FALSE),
  IF($C1864="309 LCR SummaryA",OneYearSCR,IF($C1864="309 LCR SummaryB",UltimateSCR,IF(VALUE(LEFT($A1864,3))=309,VLOOKUP(VALUE(MID($B1864,2,1)),_309_Table3,MATCH(MID($B1864,1,1),_309_Table3_ColumnLookup,0),FALSE)
+N("309"),
  IF(VALUE(LEFT($A1864,3))=310,VLOOKUP(VALUE(MID($B1864,2,1)),_310_Table3,MATCH(MID($B1864,1,1),_310_Table3_ColumnLookup,0),FALSE)
+N("310"),
  IF(AND(VALUE(LEFT($A1864,3))=311,LEN($I1864)=4),VLOOKUP($I1864,_311_Table3,MATCH($B1864,_311_Table3_ColumnLookup,0),FALSE),
  IF(AND(VALUE(LEFT($A1864,3))=311,OR($B1864="I2",$B1864="J2",$B1864="K2",$B1864="L2")),VLOOKUP('311'!$G$58,_311_Table3,MATCH(MID($B1864,1,1),_311_Table3_ColumnLookup,0),FALSE),
  IF(AND(VALUE(LEFT($A1864,3))=311,RIGHT($B1864,5)="Total"),VLOOKUP('311'!$G$59,_311_Table3,MATCH(MID($B1864,1,1),_311_Table3_ColumnLookup,0),FALSE),
  IF(VALUE(LEFT($A1864,3))=311,VLOOKUP(VALUE(MID($B1864,2,1)),_311_Table3,MATCH(MID($B1864,1,1),_311_Table3_ColumnLookup,0),FALSE)
+N("311"),
  IF(AND(VALUE(LEFT($A1864,3))=312,LEFT($G1864,10)="Unincepted",$B1864="G "),VLOOKUP(" ULO",_312_Table3,MATCH('312'!$N$16,_312_Table3_ColumnLookup,0),FALSE),
  IF(AND(VALUE(LEFT($A1864,3))=312,LEFT($G1864,10)="Unincepted",$B1864="O "),VLOOKUP(" ULO",_312_Table3,MATCH('312'!$V$16,_312_Table3_ColumnLookup,0),FALSE),
  IF(AND(VALUE(LEFT($A1864,3))=312,LEFT($G1864,10)="Unincepted",$B1864="Q "),VLOOKUP(" ULO",_312_Table3,MATCH('312'!$X$16,_312_Table3_ColumnLookup,0),FALSE),
  IF(AND(VALUE(LEFT($A1864,3))=312,LEFT($G1864,10)="Unincepted"),VLOOKUP(" ULO",_312_Table3,MATCH(LEFT($B1864,1),_312_Table3_ColumnLookup,0),FALSE),
  IF(AND(VALUE(LEFT($A1864,3))=312,LEFT($G1864,5)="Total",$B1864="G "),VLOOKUP('312'!$F$80,_312_Table3,MATCH('312'!$N$16,_312_Table3_ColumnLookup,0),FALSE),
  IF(AND(VALUE(LEFT($A1864,3))=312,LEFT($G1864,5)="Total",$B1864="O "),VLOOKUP('312'!$F$80,_312_Table3,MATCH('312'!$V$16,_312_Table3_ColumnLookup,0),FALSE),
  IF(AND(VALUE(LEFT($A1864,3))=312,LEFT($G1864,5)="Total",$B1864="Q "),VLOOKUP('312'!$F$80,_312_Table3,MATCH('312'!$X$16,_312_Table3_ColumnLookup,0),FALSE),
  IF(AND(VALUE(LEFT($A1864,3))=312,LEFT($G1864,5)="Total"),VLOOKUP('312'!$F$80,_312_Table3,MATCH(LEFT($B1864,1),_312_Table3_ColumnLookup,0),FALSE),
  IF(AND(VALUE(LEFT($A1864,3))=312,LEN($I1864)=4,$B1864="G"),VLOOKUP($I1864,_312_Table3,MATCH('312'!$N$16,_312_Table3_ColumnLookup,0),FALSE),
  IF(AND(VALUE(LEFT($A1864,3))=312,LEN($I1864)=4,$B1864="O"),VLOOKUP($I1864,_312_Table3,MATCH('312'!$V$16,_312_Table3_ColumnLookup,0),FALSE),
  IF(AND(VALUE(LEFT($A1864,3))=312,LEN($I1864)=4,$B1864="Q"),VLOOKUP($I1864,_312_Table3,MATCH('312'!$X$16,_312_Table3_ColumnLookup,0),FALSE),
  IF(AND(VALUE(LEFT($A1864,3))=312,LEN($I1864)=4),VLOOKUP($I1864,_312_Table3,MATCH(LEFT($B1864,1),_312_Table3_ColumnLookup,0),FALSE)
+N("312"),
  IF(VALUE(LEFT($A1864,3))=313,VLOOKUP(VALUE(MID($B1864,2,1)),_313_Table3,MATCH(MID($B1864,1,1),_313_Table3_ColumnLookup,0),FALSE)
+N("313"),
  IF(AND(VALUE(LEFT($A1864,3))=314,LEN($B1864)=3),VLOOKUP(VALUE(MID($B1864,2,2)),_314_Table3,MATCH(MID($B1864,1,1),_314_Table3_ColumnLookup,0),FALSE),
  IF(VALUE(LEFT($A1864,3))=314,VLOOKUP(VALUE(MID($B1864,2,1)),_314_Table3,MATCH(MID($B1864,1,1),_314_Table3_ColumnLookup,0),FALSE)
+N("314"),
""))))))))))))))))))))))))</f>
        <v>#N/A</v>
      </c>
      <c r="H1864" s="321" t="str">
        <f>IFERROR(
IF(ISERROR($D1864)=FALSE,$D1864,IF(ISERROR($E1864)=FALSE,$E1864,IF(ISERROR($F1864)=FALSE,$F1864
+N("012 checkboxes"),
IF(
IF(OR(LEFT($A1864,9)="Syndicate",LEFT($A1864,12)="NewSyndicate"),VLOOKUP($A1864,'012'!$J:$ZW,MATCH("Link to button",'012'!$J$1:$ZW$1,0),0)
+N("309 checkbox"),
IF($C1864="309 LCR Summary0",VLOOKUP("Notes990",'309'!$P:$ZZ,MATCH("Link to button",'309'!$P$1:$ZZ$1,0),0)
+N("313 checkboxes"),
IF($C1864="313 Financial Information0LcmVsScr",IF($C1864="309 LCR Summary0",VLOOKUP("LcmVsScr",'309'!$N:$ZZ,MATCH("Link to button",'309'!$N$1:$ZZ$1,0),0),
IF($C1864="313 Financial Information0LcrDocAttached",IF($C1864="309 LCR Summary0",VLOOKUP("LcrDocAttached",'309'!$N:$ZZ,MATCH("Link to button",'309'!$N$1:$ZZ$1,0),
0)))))))=1,TRUE,FALSE)
))),"")</f>
        <v/>
      </c>
    </row>
    <row r="1865" spans="1:8">
      <c r="A1865" s="237" t="e">
        <f>VLOOKUP($G1865,CSVLookups!$B:$R,MATCH(A$1,CSVLookups!$B$1:$R$1,0),FALSE)</f>
        <v>#N/A</v>
      </c>
      <c r="B1865" s="237" t="e">
        <f>VLOOKUP($G1865,CSVLookups!$B:$R,MATCH(B$1,CSVLookups!$B$1:$R$1,0),FALSE)</f>
        <v>#N/A</v>
      </c>
      <c r="C1865" s="238" t="e">
        <f t="shared" si="29"/>
        <v>#N/A</v>
      </c>
      <c r="D1865" s="238" t="e">
        <f>IF(AND(VALUE(LEFT($A1865,3))=309,LEN($B1865)=3),VLOOKUP(VALUE(MID($B1865,2,2)),_309_Table1,MATCH(MID($B1865,1,1),_309_Table1_ColumnLookup,0),FALSE),
  IF($C1865="309 LCR SummaryA",OneYearSCR,IF($C1865="309 LCR SummaryB",UltimateSCR,IF(VALUE(LEFT($A1865,3))=309,VLOOKUP(VALUE(MID($B1865,2,1)),_309_Table1,MATCH(MID($B1865,1,1),_309_Table1_ColumnLookup,0),FALSE)
+N("309"),
  IF(VALUE(LEFT($A1865,3))=310,VLOOKUP(VALUE(MID($B1865,2,1)),_310_Table1,MATCH(MID($B1865,1,1),_310_Table1_ColumnLookup,0),FALSE)
+N("310"),
  IF(AND(VALUE(LEFT($A1865,3))=311,LEN($I1865)=4),VLOOKUP($I1865,_311_Table1,MATCH($B1865,_311_Table1_ColumnLookup,0),FALSE),
  IF(AND(VALUE(LEFT($A1865,3))=311,OR($B1865="I2",$B1865="J2",$B1865="K2",$B1865="L2")),VLOOKUP('311'!$G$58,_311_Table1,MATCH(MID($B1865,1,1),_311_Table1_ColumnLookup,0),FALSE),
  IF(AND(VALUE(LEFT($A1865,3))=311,RIGHT($B1865,5)="Total"),VLOOKUP('311'!$G$59,_311_Table1,MATCH(MID($B1865,1,1),_311_Table1_ColumnLookup,0),FALSE),
  IF(VALUE(LEFT($A1865,3))=311,VLOOKUP(VALUE(MID($B1865,2,1)),_311_Table1,MATCH(MID($B1865,1,1),_311_Table1_ColumnLookup,0),FALSE)
+N("311"),
  IF(AND(VALUE(LEFT($A1865,3))=312,LEFT($G1865,10)="Unincepted",$B1865="G "),VLOOKUP(" ULO",_312_Table1,MATCH('312'!$N$16,_312_Table1_ColumnLookup,0),FALSE),
  IF(AND(VALUE(LEFT($A1865,3))=312,LEFT($G1865,10)="Unincepted",$B1865="O "),VLOOKUP(" ULO",_312_Table1,MATCH('312'!$V$16,_312_Table1_ColumnLookup,0),FALSE),
  IF(AND(VALUE(LEFT($A1865,3))=312,LEFT($G1865,10)="Unincepted",$B1865="Q "),VLOOKUP(" ULO",_312_Table1,MATCH('312'!$X$16,_312_Table1_ColumnLookup,0),FALSE),
  IF(AND(VALUE(LEFT($A1865,3))=312,LEFT($G1865,10)="Unincepted"),VLOOKUP(" ULO",_312_Table1,MATCH(LEFT($B1865,1),_312_Table1_ColumnLookup,0),FALSE),
  IF(AND(VALUE(LEFT($A1865,3))=312,LEFT($G1865,5)="Total",$B1865="G "),VLOOKUP('312'!$F$80,_312_Table1,MATCH('312'!$N$16,_312_Table1_ColumnLookup,0),FALSE),
  IF(AND(VALUE(LEFT($A1865,3))=312,LEFT($G1865,5)="Total",$B1865="O "),VLOOKUP('312'!$F$80,_312_Table1,MATCH('312'!$V$16,_312_Table1_ColumnLookup,0),FALSE),
  IF(AND(VALUE(LEFT($A1865,3))=312,LEFT($G1865,5)="Total",$B1865="Q "),VLOOKUP('312'!$F$80,_312_Table1,MATCH('312'!$X$16,_312_Table1_ColumnLookup,0),FALSE),
  IF(AND(VALUE(LEFT($A1865,3))=312,LEFT($G1865,5)="Total"),VLOOKUP('312'!$F$80,_312_Table1,MATCH(LEFT($B1865,1),_312_Table1_ColumnLookup,0),FALSE),
  IF(AND(VALUE(LEFT($A1865,3))=312,LEN($I1865)=4,$B1865="G"),VLOOKUP($I1865,_312_Table1,MATCH('312'!$N$16,_312_Table1_ColumnLookup,0),FALSE),
  IF(AND(VALUE(LEFT($A1865,3))=312,LEN($I1865)=4,$B1865="O"),VLOOKUP($I1865,_312_Table1,MATCH('312'!$V$16,_312_Table1_ColumnLookup,0),FALSE),
  IF(AND(VALUE(LEFT($A1865,3))=312,LEN($I1865)=4,$B1865="Q"),VLOOKUP($I1865,_312_Table1,MATCH('312'!$X$16,_312_Table1_ColumnLookup,0),FALSE),
  IF(AND(VALUE(LEFT($A1865,3))=312,LEN($I1865)=4),VLOOKUP($I1865,_312_Table1,MATCH(LEFT($B1865,1),_312_Table1_ColumnLookup,0),FALSE)
+N("312"),
  IF(VALUE(LEFT($A1865,3))=313,VLOOKUP(VALUE(MID($B1865,2,1)),_313_Table1,MATCH(MID($B1865,1,1),_313_Table1_ColumnLookup,0),FALSE)
+N("313"),
  IF(AND(VALUE(LEFT($A1865,3))=314,LEN($B1865)=3),VLOOKUP(VALUE(MID($B1865,2,2)),_314_Table1,MATCH(MID($B1865,1,1),_314_Table1_ColumnLookup,0),FALSE),
  IF(VALUE(LEFT($A1865,3))=314,VLOOKUP(VALUE(MID($B1865,2,1)),_314_Table1,MATCH(MID($B1865,1,1),_314_Table1_ColumnLookup,0),FALSE)
+N("314"),
""))))))))))))))))))))))))</f>
        <v>#N/A</v>
      </c>
      <c r="E1865" s="238" t="e">
        <f>IF(AND(VALUE(LEFT($A1865,3))=309,LEN($B1865)=3),VLOOKUP(VALUE(MID($B1865,2,2)),_309_Table2,MATCH(MID($B1865,1,1),_309_Table2_ColumnLookup,0),FALSE),
  IF($C1865="309 LCR SummaryA",OneYearSCR,IF($C1865="309 LCR SummaryB",UltimateSCR,IF(VALUE(LEFT($A1865,3))=309,VLOOKUP(VALUE(MID($B1865,2,1)),_309_Table2,MATCH(MID($B1865,1,1),_309_Table2_ColumnLookup,0),FALSE)
+N("309"),
  IF(VALUE(LEFT($A1865,3))=310,VLOOKUP(VALUE(MID($B1865,2,1)),_310_Table2,MATCH(MID($B1865,1,1),_310_Table2_ColumnLookup,0),FALSE)
+N("310"),
  IF(AND(VALUE(LEFT($A1865,3))=311,LEN($I1865)=4),VLOOKUP($I1865,_311_Table2,MATCH($B1865,_311_Table2_ColumnLookup,0),FALSE),
  IF(AND(VALUE(LEFT($A1865,3))=311,OR($B1865="I2",$B1865="J2",$B1865="K2",$B1865="L2")),VLOOKUP('311'!$G$58,_311_Table2,MATCH(MID($B1865,1,1),_311_Table2_ColumnLookup,0),FALSE),
  IF(AND(VALUE(LEFT($A1865,3))=311,RIGHT($B1865,5)="Total"),VLOOKUP('311'!$G$59,_311_Table2,MATCH(MID($B1865,1,1),_311_Table2_ColumnLookup,0),FALSE),
  IF(VALUE(LEFT($A1865,3))=311,VLOOKUP(VALUE(MID($B1865,2,1)),_311_Table2,MATCH(MID($B1865,1,1),_311_Table2_ColumnLookup,0),FALSE)
+N("311"),
  IF(AND(VALUE(LEFT($A1865,3))=312,LEFT($G1865,10)="Unincepted",$B1865="G "),VLOOKUP(" ULO",_312_Table2,MATCH('312'!$N$16,_312_Table2_ColumnLookup,0),FALSE),
  IF(AND(VALUE(LEFT($A1865,3))=312,LEFT($G1865,10)="Unincepted",$B1865="O "),VLOOKUP(" ULO",_312_Table2,MATCH('312'!$V$16,_312_Table2_ColumnLookup,0),FALSE),
  IF(AND(VALUE(LEFT($A1865,3))=312,LEFT($G1865,10)="Unincepted",$B1865="Q "),VLOOKUP(" ULO",_312_Table2,MATCH('312'!$X$16,_312_Table2_ColumnLookup,0),FALSE),
  IF(AND(VALUE(LEFT($A1865,3))=312,LEFT($G1865,10)="Unincepted"),VLOOKUP(" ULO",_312_Table2,MATCH(LEFT($B1865,1),_312_Table2_ColumnLookup,0),FALSE),
  IF(AND(VALUE(LEFT($A1865,3))=312,LEFT($G1865,5)="Total",$B1865="G "),VLOOKUP('312'!$F$80,_312_Table2,MATCH('312'!$N$16,_312_Table2_ColumnLookup,0),FALSE),
  IF(AND(VALUE(LEFT($A1865,3))=312,LEFT($G1865,5)="Total",$B1865="O "),VLOOKUP('312'!$F$80,_312_Table2,MATCH('312'!$V$16,_312_Table2_ColumnLookup,0),FALSE),
  IF(AND(VALUE(LEFT($A1865,3))=312,LEFT($G1865,5)="Total",$B1865="Q "),VLOOKUP('312'!$F$80,_312_Table2,MATCH('312'!$X$16,_312_Table2_ColumnLookup,0),FALSE),
  IF(AND(VALUE(LEFT($A1865,3))=312,LEFT($G1865,5)="Total"),VLOOKUP('312'!$F$80,_312_Table2,MATCH(LEFT($B1865,1),_312_Table2_ColumnLookup,0),FALSE),
  IF(AND(VALUE(LEFT($A1865,3))=312,LEN($I1865)=4,$B1865="G"),VLOOKUP($I1865,_312_Table2,MATCH('312'!$N$16,_312_Table2_ColumnLookup,0),FALSE),
  IF(AND(VALUE(LEFT($A1865,3))=312,LEN($I1865)=4,$B1865="O"),VLOOKUP($I1865,_312_Table2,MATCH('312'!$V$16,_312_Table2_ColumnLookup,0),FALSE),
  IF(AND(VALUE(LEFT($A1865,3))=312,LEN($I1865)=4,$B1865="Q"),VLOOKUP($I1865,_312_Table2,MATCH('312'!$X$16,_312_Table2_ColumnLookup,0),FALSE),
  IF(AND(VALUE(LEFT($A1865,3))=312,LEN($I1865)=4),VLOOKUP($I1865,_312_Table2,MATCH(LEFT($B1865,1),_312_Table2_ColumnLookup,0),FALSE)
+N("312"),
  IF(VALUE(LEFT($A1865,3))=313,VLOOKUP(VALUE(MID($B1865,2,1)),_313_Table2,MATCH(MID($B1865,1,1),_313_Table2_ColumnLookup,0),FALSE)
+N("313"),
  IF(AND(VALUE(LEFT($A1865,3))=314,LEN($B1865)=3),VLOOKUP(VALUE(MID($B1865,2,2)),_314_Table2,MATCH(MID($B1865,1,1),_314_Table2_ColumnLookup,0),FALSE),
  IF(VALUE(LEFT($A1865,3))=314,VLOOKUP(VALUE(MID($B1865,2,1)),_314_Table2,MATCH(MID($B1865,1,1),_314_Table2_ColumnLookup,0),FALSE)
+N("314"),
""))))))))))))))))))))))))</f>
        <v>#N/A</v>
      </c>
      <c r="F1865" s="238" t="e">
        <f>IF(AND(VALUE(LEFT($A1865,3))=309,LEN($B1865)=3),VLOOKUP(VALUE(MID($B1865,2,2)),_309_Table3,MATCH(MID($B1865,1,1),_309_Table3_ColumnLookup,0),FALSE),
  IF($C1865="309 LCR SummaryA",OneYearSCR,IF($C1865="309 LCR SummaryB",UltimateSCR,IF(VALUE(LEFT($A1865,3))=309,VLOOKUP(VALUE(MID($B1865,2,1)),_309_Table3,MATCH(MID($B1865,1,1),_309_Table3_ColumnLookup,0),FALSE)
+N("309"),
  IF(VALUE(LEFT($A1865,3))=310,VLOOKUP(VALUE(MID($B1865,2,1)),_310_Table3,MATCH(MID($B1865,1,1),_310_Table3_ColumnLookup,0),FALSE)
+N("310"),
  IF(AND(VALUE(LEFT($A1865,3))=311,LEN($I1865)=4),VLOOKUP($I1865,_311_Table3,MATCH($B1865,_311_Table3_ColumnLookup,0),FALSE),
  IF(AND(VALUE(LEFT($A1865,3))=311,OR($B1865="I2",$B1865="J2",$B1865="K2",$B1865="L2")),VLOOKUP('311'!$G$58,_311_Table3,MATCH(MID($B1865,1,1),_311_Table3_ColumnLookup,0),FALSE),
  IF(AND(VALUE(LEFT($A1865,3))=311,RIGHT($B1865,5)="Total"),VLOOKUP('311'!$G$59,_311_Table3,MATCH(MID($B1865,1,1),_311_Table3_ColumnLookup,0),FALSE),
  IF(VALUE(LEFT($A1865,3))=311,VLOOKUP(VALUE(MID($B1865,2,1)),_311_Table3,MATCH(MID($B1865,1,1),_311_Table3_ColumnLookup,0),FALSE)
+N("311"),
  IF(AND(VALUE(LEFT($A1865,3))=312,LEFT($G1865,10)="Unincepted",$B1865="G "),VLOOKUP(" ULO",_312_Table3,MATCH('312'!$N$16,_312_Table3_ColumnLookup,0),FALSE),
  IF(AND(VALUE(LEFT($A1865,3))=312,LEFT($G1865,10)="Unincepted",$B1865="O "),VLOOKUP(" ULO",_312_Table3,MATCH('312'!$V$16,_312_Table3_ColumnLookup,0),FALSE),
  IF(AND(VALUE(LEFT($A1865,3))=312,LEFT($G1865,10)="Unincepted",$B1865="Q "),VLOOKUP(" ULO",_312_Table3,MATCH('312'!$X$16,_312_Table3_ColumnLookup,0),FALSE),
  IF(AND(VALUE(LEFT($A1865,3))=312,LEFT($G1865,10)="Unincepted"),VLOOKUP(" ULO",_312_Table3,MATCH(LEFT($B1865,1),_312_Table3_ColumnLookup,0),FALSE),
  IF(AND(VALUE(LEFT($A1865,3))=312,LEFT($G1865,5)="Total",$B1865="G "),VLOOKUP('312'!$F$80,_312_Table3,MATCH('312'!$N$16,_312_Table3_ColumnLookup,0),FALSE),
  IF(AND(VALUE(LEFT($A1865,3))=312,LEFT($G1865,5)="Total",$B1865="O "),VLOOKUP('312'!$F$80,_312_Table3,MATCH('312'!$V$16,_312_Table3_ColumnLookup,0),FALSE),
  IF(AND(VALUE(LEFT($A1865,3))=312,LEFT($G1865,5)="Total",$B1865="Q "),VLOOKUP('312'!$F$80,_312_Table3,MATCH('312'!$X$16,_312_Table3_ColumnLookup,0),FALSE),
  IF(AND(VALUE(LEFT($A1865,3))=312,LEFT($G1865,5)="Total"),VLOOKUP('312'!$F$80,_312_Table3,MATCH(LEFT($B1865,1),_312_Table3_ColumnLookup,0),FALSE),
  IF(AND(VALUE(LEFT($A1865,3))=312,LEN($I1865)=4,$B1865="G"),VLOOKUP($I1865,_312_Table3,MATCH('312'!$N$16,_312_Table3_ColumnLookup,0),FALSE),
  IF(AND(VALUE(LEFT($A1865,3))=312,LEN($I1865)=4,$B1865="O"),VLOOKUP($I1865,_312_Table3,MATCH('312'!$V$16,_312_Table3_ColumnLookup,0),FALSE),
  IF(AND(VALUE(LEFT($A1865,3))=312,LEN($I1865)=4,$B1865="Q"),VLOOKUP($I1865,_312_Table3,MATCH('312'!$X$16,_312_Table3_ColumnLookup,0),FALSE),
  IF(AND(VALUE(LEFT($A1865,3))=312,LEN($I1865)=4),VLOOKUP($I1865,_312_Table3,MATCH(LEFT($B1865,1),_312_Table3_ColumnLookup,0),FALSE)
+N("312"),
  IF(VALUE(LEFT($A1865,3))=313,VLOOKUP(VALUE(MID($B1865,2,1)),_313_Table3,MATCH(MID($B1865,1,1),_313_Table3_ColumnLookup,0),FALSE)
+N("313"),
  IF(AND(VALUE(LEFT($A1865,3))=314,LEN($B1865)=3),VLOOKUP(VALUE(MID($B1865,2,2)),_314_Table3,MATCH(MID($B1865,1,1),_314_Table3_ColumnLookup,0),FALSE),
  IF(VALUE(LEFT($A1865,3))=314,VLOOKUP(VALUE(MID($B1865,2,1)),_314_Table3,MATCH(MID($B1865,1,1),_314_Table3_ColumnLookup,0),FALSE)
+N("314"),
""))))))))))))))))))))))))</f>
        <v>#N/A</v>
      </c>
      <c r="H1865" s="321" t="str">
        <f>IFERROR(
IF(ISERROR($D1865)=FALSE,$D1865,IF(ISERROR($E1865)=FALSE,$E1865,IF(ISERROR($F1865)=FALSE,$F1865
+N("012 checkboxes"),
IF(
IF(OR(LEFT($A1865,9)="Syndicate",LEFT($A1865,12)="NewSyndicate"),VLOOKUP($A1865,'012'!$J:$ZW,MATCH("Link to button",'012'!$J$1:$ZW$1,0),0)
+N("309 checkbox"),
IF($C1865="309 LCR Summary0",VLOOKUP("Notes990",'309'!$P:$ZZ,MATCH("Link to button",'309'!$P$1:$ZZ$1,0),0)
+N("313 checkboxes"),
IF($C1865="313 Financial Information0LcmVsScr",IF($C1865="309 LCR Summary0",VLOOKUP("LcmVsScr",'309'!$N:$ZZ,MATCH("Link to button",'309'!$N$1:$ZZ$1,0),0),
IF($C1865="313 Financial Information0LcrDocAttached",IF($C1865="309 LCR Summary0",VLOOKUP("LcrDocAttached",'309'!$N:$ZZ,MATCH("Link to button",'309'!$N$1:$ZZ$1,0),
0)))))))=1,TRUE,FALSE)
))),"")</f>
        <v/>
      </c>
    </row>
    <row r="1866" spans="1:8">
      <c r="A1866" s="237" t="e">
        <f>VLOOKUP($G1866,CSVLookups!$B:$R,MATCH(A$1,CSVLookups!$B$1:$R$1,0),FALSE)</f>
        <v>#N/A</v>
      </c>
      <c r="B1866" s="237" t="e">
        <f>VLOOKUP($G1866,CSVLookups!$B:$R,MATCH(B$1,CSVLookups!$B$1:$R$1,0),FALSE)</f>
        <v>#N/A</v>
      </c>
      <c r="C1866" s="238" t="e">
        <f t="shared" si="29"/>
        <v>#N/A</v>
      </c>
      <c r="D1866" s="238" t="e">
        <f>IF(AND(VALUE(LEFT($A1866,3))=309,LEN($B1866)=3),VLOOKUP(VALUE(MID($B1866,2,2)),_309_Table1,MATCH(MID($B1866,1,1),_309_Table1_ColumnLookup,0),FALSE),
  IF($C1866="309 LCR SummaryA",OneYearSCR,IF($C1866="309 LCR SummaryB",UltimateSCR,IF(VALUE(LEFT($A1866,3))=309,VLOOKUP(VALUE(MID($B1866,2,1)),_309_Table1,MATCH(MID($B1866,1,1),_309_Table1_ColumnLookup,0),FALSE)
+N("309"),
  IF(VALUE(LEFT($A1866,3))=310,VLOOKUP(VALUE(MID($B1866,2,1)),_310_Table1,MATCH(MID($B1866,1,1),_310_Table1_ColumnLookup,0),FALSE)
+N("310"),
  IF(AND(VALUE(LEFT($A1866,3))=311,LEN($I1866)=4),VLOOKUP($I1866,_311_Table1,MATCH($B1866,_311_Table1_ColumnLookup,0),FALSE),
  IF(AND(VALUE(LEFT($A1866,3))=311,OR($B1866="I2",$B1866="J2",$B1866="K2",$B1866="L2")),VLOOKUP('311'!$G$58,_311_Table1,MATCH(MID($B1866,1,1),_311_Table1_ColumnLookup,0),FALSE),
  IF(AND(VALUE(LEFT($A1866,3))=311,RIGHT($B1866,5)="Total"),VLOOKUP('311'!$G$59,_311_Table1,MATCH(MID($B1866,1,1),_311_Table1_ColumnLookup,0),FALSE),
  IF(VALUE(LEFT($A1866,3))=311,VLOOKUP(VALUE(MID($B1866,2,1)),_311_Table1,MATCH(MID($B1866,1,1),_311_Table1_ColumnLookup,0),FALSE)
+N("311"),
  IF(AND(VALUE(LEFT($A1866,3))=312,LEFT($G1866,10)="Unincepted",$B1866="G "),VLOOKUP(" ULO",_312_Table1,MATCH('312'!$N$16,_312_Table1_ColumnLookup,0),FALSE),
  IF(AND(VALUE(LEFT($A1866,3))=312,LEFT($G1866,10)="Unincepted",$B1866="O "),VLOOKUP(" ULO",_312_Table1,MATCH('312'!$V$16,_312_Table1_ColumnLookup,0),FALSE),
  IF(AND(VALUE(LEFT($A1866,3))=312,LEFT($G1866,10)="Unincepted",$B1866="Q "),VLOOKUP(" ULO",_312_Table1,MATCH('312'!$X$16,_312_Table1_ColumnLookup,0),FALSE),
  IF(AND(VALUE(LEFT($A1866,3))=312,LEFT($G1866,10)="Unincepted"),VLOOKUP(" ULO",_312_Table1,MATCH(LEFT($B1866,1),_312_Table1_ColumnLookup,0),FALSE),
  IF(AND(VALUE(LEFT($A1866,3))=312,LEFT($G1866,5)="Total",$B1866="G "),VLOOKUP('312'!$F$80,_312_Table1,MATCH('312'!$N$16,_312_Table1_ColumnLookup,0),FALSE),
  IF(AND(VALUE(LEFT($A1866,3))=312,LEFT($G1866,5)="Total",$B1866="O "),VLOOKUP('312'!$F$80,_312_Table1,MATCH('312'!$V$16,_312_Table1_ColumnLookup,0),FALSE),
  IF(AND(VALUE(LEFT($A1866,3))=312,LEFT($G1866,5)="Total",$B1866="Q "),VLOOKUP('312'!$F$80,_312_Table1,MATCH('312'!$X$16,_312_Table1_ColumnLookup,0),FALSE),
  IF(AND(VALUE(LEFT($A1866,3))=312,LEFT($G1866,5)="Total"),VLOOKUP('312'!$F$80,_312_Table1,MATCH(LEFT($B1866,1),_312_Table1_ColumnLookup,0),FALSE),
  IF(AND(VALUE(LEFT($A1866,3))=312,LEN($I1866)=4,$B1866="G"),VLOOKUP($I1866,_312_Table1,MATCH('312'!$N$16,_312_Table1_ColumnLookup,0),FALSE),
  IF(AND(VALUE(LEFT($A1866,3))=312,LEN($I1866)=4,$B1866="O"),VLOOKUP($I1866,_312_Table1,MATCH('312'!$V$16,_312_Table1_ColumnLookup,0),FALSE),
  IF(AND(VALUE(LEFT($A1866,3))=312,LEN($I1866)=4,$B1866="Q"),VLOOKUP($I1866,_312_Table1,MATCH('312'!$X$16,_312_Table1_ColumnLookup,0),FALSE),
  IF(AND(VALUE(LEFT($A1866,3))=312,LEN($I1866)=4),VLOOKUP($I1866,_312_Table1,MATCH(LEFT($B1866,1),_312_Table1_ColumnLookup,0),FALSE)
+N("312"),
  IF(VALUE(LEFT($A1866,3))=313,VLOOKUP(VALUE(MID($B1866,2,1)),_313_Table1,MATCH(MID($B1866,1,1),_313_Table1_ColumnLookup,0),FALSE)
+N("313"),
  IF(AND(VALUE(LEFT($A1866,3))=314,LEN($B1866)=3),VLOOKUP(VALUE(MID($B1866,2,2)),_314_Table1,MATCH(MID($B1866,1,1),_314_Table1_ColumnLookup,0),FALSE),
  IF(VALUE(LEFT($A1866,3))=314,VLOOKUP(VALUE(MID($B1866,2,1)),_314_Table1,MATCH(MID($B1866,1,1),_314_Table1_ColumnLookup,0),FALSE)
+N("314"),
""))))))))))))))))))))))))</f>
        <v>#N/A</v>
      </c>
      <c r="E1866" s="238" t="e">
        <f>IF(AND(VALUE(LEFT($A1866,3))=309,LEN($B1866)=3),VLOOKUP(VALUE(MID($B1866,2,2)),_309_Table2,MATCH(MID($B1866,1,1),_309_Table2_ColumnLookup,0),FALSE),
  IF($C1866="309 LCR SummaryA",OneYearSCR,IF($C1866="309 LCR SummaryB",UltimateSCR,IF(VALUE(LEFT($A1866,3))=309,VLOOKUP(VALUE(MID($B1866,2,1)),_309_Table2,MATCH(MID($B1866,1,1),_309_Table2_ColumnLookup,0),FALSE)
+N("309"),
  IF(VALUE(LEFT($A1866,3))=310,VLOOKUP(VALUE(MID($B1866,2,1)),_310_Table2,MATCH(MID($B1866,1,1),_310_Table2_ColumnLookup,0),FALSE)
+N("310"),
  IF(AND(VALUE(LEFT($A1866,3))=311,LEN($I1866)=4),VLOOKUP($I1866,_311_Table2,MATCH($B1866,_311_Table2_ColumnLookup,0),FALSE),
  IF(AND(VALUE(LEFT($A1866,3))=311,OR($B1866="I2",$B1866="J2",$B1866="K2",$B1866="L2")),VLOOKUP('311'!$G$58,_311_Table2,MATCH(MID($B1866,1,1),_311_Table2_ColumnLookup,0),FALSE),
  IF(AND(VALUE(LEFT($A1866,3))=311,RIGHT($B1866,5)="Total"),VLOOKUP('311'!$G$59,_311_Table2,MATCH(MID($B1866,1,1),_311_Table2_ColumnLookup,0),FALSE),
  IF(VALUE(LEFT($A1866,3))=311,VLOOKUP(VALUE(MID($B1866,2,1)),_311_Table2,MATCH(MID($B1866,1,1),_311_Table2_ColumnLookup,0),FALSE)
+N("311"),
  IF(AND(VALUE(LEFT($A1866,3))=312,LEFT($G1866,10)="Unincepted",$B1866="G "),VLOOKUP(" ULO",_312_Table2,MATCH('312'!$N$16,_312_Table2_ColumnLookup,0),FALSE),
  IF(AND(VALUE(LEFT($A1866,3))=312,LEFT($G1866,10)="Unincepted",$B1866="O "),VLOOKUP(" ULO",_312_Table2,MATCH('312'!$V$16,_312_Table2_ColumnLookup,0),FALSE),
  IF(AND(VALUE(LEFT($A1866,3))=312,LEFT($G1866,10)="Unincepted",$B1866="Q "),VLOOKUP(" ULO",_312_Table2,MATCH('312'!$X$16,_312_Table2_ColumnLookup,0),FALSE),
  IF(AND(VALUE(LEFT($A1866,3))=312,LEFT($G1866,10)="Unincepted"),VLOOKUP(" ULO",_312_Table2,MATCH(LEFT($B1866,1),_312_Table2_ColumnLookup,0),FALSE),
  IF(AND(VALUE(LEFT($A1866,3))=312,LEFT($G1866,5)="Total",$B1866="G "),VLOOKUP('312'!$F$80,_312_Table2,MATCH('312'!$N$16,_312_Table2_ColumnLookup,0),FALSE),
  IF(AND(VALUE(LEFT($A1866,3))=312,LEFT($G1866,5)="Total",$B1866="O "),VLOOKUP('312'!$F$80,_312_Table2,MATCH('312'!$V$16,_312_Table2_ColumnLookup,0),FALSE),
  IF(AND(VALUE(LEFT($A1866,3))=312,LEFT($G1866,5)="Total",$B1866="Q "),VLOOKUP('312'!$F$80,_312_Table2,MATCH('312'!$X$16,_312_Table2_ColumnLookup,0),FALSE),
  IF(AND(VALUE(LEFT($A1866,3))=312,LEFT($G1866,5)="Total"),VLOOKUP('312'!$F$80,_312_Table2,MATCH(LEFT($B1866,1),_312_Table2_ColumnLookup,0),FALSE),
  IF(AND(VALUE(LEFT($A1866,3))=312,LEN($I1866)=4,$B1866="G"),VLOOKUP($I1866,_312_Table2,MATCH('312'!$N$16,_312_Table2_ColumnLookup,0),FALSE),
  IF(AND(VALUE(LEFT($A1866,3))=312,LEN($I1866)=4,$B1866="O"),VLOOKUP($I1866,_312_Table2,MATCH('312'!$V$16,_312_Table2_ColumnLookup,0),FALSE),
  IF(AND(VALUE(LEFT($A1866,3))=312,LEN($I1866)=4,$B1866="Q"),VLOOKUP($I1866,_312_Table2,MATCH('312'!$X$16,_312_Table2_ColumnLookup,0),FALSE),
  IF(AND(VALUE(LEFT($A1866,3))=312,LEN($I1866)=4),VLOOKUP($I1866,_312_Table2,MATCH(LEFT($B1866,1),_312_Table2_ColumnLookup,0),FALSE)
+N("312"),
  IF(VALUE(LEFT($A1866,3))=313,VLOOKUP(VALUE(MID($B1866,2,1)),_313_Table2,MATCH(MID($B1866,1,1),_313_Table2_ColumnLookup,0),FALSE)
+N("313"),
  IF(AND(VALUE(LEFT($A1866,3))=314,LEN($B1866)=3),VLOOKUP(VALUE(MID($B1866,2,2)),_314_Table2,MATCH(MID($B1866,1,1),_314_Table2_ColumnLookup,0),FALSE),
  IF(VALUE(LEFT($A1866,3))=314,VLOOKUP(VALUE(MID($B1866,2,1)),_314_Table2,MATCH(MID($B1866,1,1),_314_Table2_ColumnLookup,0),FALSE)
+N("314"),
""))))))))))))))))))))))))</f>
        <v>#N/A</v>
      </c>
      <c r="F1866" s="238" t="e">
        <f>IF(AND(VALUE(LEFT($A1866,3))=309,LEN($B1866)=3),VLOOKUP(VALUE(MID($B1866,2,2)),_309_Table3,MATCH(MID($B1866,1,1),_309_Table3_ColumnLookup,0),FALSE),
  IF($C1866="309 LCR SummaryA",OneYearSCR,IF($C1866="309 LCR SummaryB",UltimateSCR,IF(VALUE(LEFT($A1866,3))=309,VLOOKUP(VALUE(MID($B1866,2,1)),_309_Table3,MATCH(MID($B1866,1,1),_309_Table3_ColumnLookup,0),FALSE)
+N("309"),
  IF(VALUE(LEFT($A1866,3))=310,VLOOKUP(VALUE(MID($B1866,2,1)),_310_Table3,MATCH(MID($B1866,1,1),_310_Table3_ColumnLookup,0),FALSE)
+N("310"),
  IF(AND(VALUE(LEFT($A1866,3))=311,LEN($I1866)=4),VLOOKUP($I1866,_311_Table3,MATCH($B1866,_311_Table3_ColumnLookup,0),FALSE),
  IF(AND(VALUE(LEFT($A1866,3))=311,OR($B1866="I2",$B1866="J2",$B1866="K2",$B1866="L2")),VLOOKUP('311'!$G$58,_311_Table3,MATCH(MID($B1866,1,1),_311_Table3_ColumnLookup,0),FALSE),
  IF(AND(VALUE(LEFT($A1866,3))=311,RIGHT($B1866,5)="Total"),VLOOKUP('311'!$G$59,_311_Table3,MATCH(MID($B1866,1,1),_311_Table3_ColumnLookup,0),FALSE),
  IF(VALUE(LEFT($A1866,3))=311,VLOOKUP(VALUE(MID($B1866,2,1)),_311_Table3,MATCH(MID($B1866,1,1),_311_Table3_ColumnLookup,0),FALSE)
+N("311"),
  IF(AND(VALUE(LEFT($A1866,3))=312,LEFT($G1866,10)="Unincepted",$B1866="G "),VLOOKUP(" ULO",_312_Table3,MATCH('312'!$N$16,_312_Table3_ColumnLookup,0),FALSE),
  IF(AND(VALUE(LEFT($A1866,3))=312,LEFT($G1866,10)="Unincepted",$B1866="O "),VLOOKUP(" ULO",_312_Table3,MATCH('312'!$V$16,_312_Table3_ColumnLookup,0),FALSE),
  IF(AND(VALUE(LEFT($A1866,3))=312,LEFT($G1866,10)="Unincepted",$B1866="Q "),VLOOKUP(" ULO",_312_Table3,MATCH('312'!$X$16,_312_Table3_ColumnLookup,0),FALSE),
  IF(AND(VALUE(LEFT($A1866,3))=312,LEFT($G1866,10)="Unincepted"),VLOOKUP(" ULO",_312_Table3,MATCH(LEFT($B1866,1),_312_Table3_ColumnLookup,0),FALSE),
  IF(AND(VALUE(LEFT($A1866,3))=312,LEFT($G1866,5)="Total",$B1866="G "),VLOOKUP('312'!$F$80,_312_Table3,MATCH('312'!$N$16,_312_Table3_ColumnLookup,0),FALSE),
  IF(AND(VALUE(LEFT($A1866,3))=312,LEFT($G1866,5)="Total",$B1866="O "),VLOOKUP('312'!$F$80,_312_Table3,MATCH('312'!$V$16,_312_Table3_ColumnLookup,0),FALSE),
  IF(AND(VALUE(LEFT($A1866,3))=312,LEFT($G1866,5)="Total",$B1866="Q "),VLOOKUP('312'!$F$80,_312_Table3,MATCH('312'!$X$16,_312_Table3_ColumnLookup,0),FALSE),
  IF(AND(VALUE(LEFT($A1866,3))=312,LEFT($G1866,5)="Total"),VLOOKUP('312'!$F$80,_312_Table3,MATCH(LEFT($B1866,1),_312_Table3_ColumnLookup,0),FALSE),
  IF(AND(VALUE(LEFT($A1866,3))=312,LEN($I1866)=4,$B1866="G"),VLOOKUP($I1866,_312_Table3,MATCH('312'!$N$16,_312_Table3_ColumnLookup,0),FALSE),
  IF(AND(VALUE(LEFT($A1866,3))=312,LEN($I1866)=4,$B1866="O"),VLOOKUP($I1866,_312_Table3,MATCH('312'!$V$16,_312_Table3_ColumnLookup,0),FALSE),
  IF(AND(VALUE(LEFT($A1866,3))=312,LEN($I1866)=4,$B1866="Q"),VLOOKUP($I1866,_312_Table3,MATCH('312'!$X$16,_312_Table3_ColumnLookup,0),FALSE),
  IF(AND(VALUE(LEFT($A1866,3))=312,LEN($I1866)=4),VLOOKUP($I1866,_312_Table3,MATCH(LEFT($B1866,1),_312_Table3_ColumnLookup,0),FALSE)
+N("312"),
  IF(VALUE(LEFT($A1866,3))=313,VLOOKUP(VALUE(MID($B1866,2,1)),_313_Table3,MATCH(MID($B1866,1,1),_313_Table3_ColumnLookup,0),FALSE)
+N("313"),
  IF(AND(VALUE(LEFT($A1866,3))=314,LEN($B1866)=3),VLOOKUP(VALUE(MID($B1866,2,2)),_314_Table3,MATCH(MID($B1866,1,1),_314_Table3_ColumnLookup,0),FALSE),
  IF(VALUE(LEFT($A1866,3))=314,VLOOKUP(VALUE(MID($B1866,2,1)),_314_Table3,MATCH(MID($B1866,1,1),_314_Table3_ColumnLookup,0),FALSE)
+N("314"),
""))))))))))))))))))))))))</f>
        <v>#N/A</v>
      </c>
      <c r="H1866" s="321" t="str">
        <f>IFERROR(
IF(ISERROR($D1866)=FALSE,$D1866,IF(ISERROR($E1866)=FALSE,$E1866,IF(ISERROR($F1866)=FALSE,$F1866
+N("012 checkboxes"),
IF(
IF(OR(LEFT($A1866,9)="Syndicate",LEFT($A1866,12)="NewSyndicate"),VLOOKUP($A1866,'012'!$J:$ZW,MATCH("Link to button",'012'!$J$1:$ZW$1,0),0)
+N("309 checkbox"),
IF($C1866="309 LCR Summary0",VLOOKUP("Notes990",'309'!$P:$ZZ,MATCH("Link to button",'309'!$P$1:$ZZ$1,0),0)
+N("313 checkboxes"),
IF($C1866="313 Financial Information0LcmVsScr",IF($C1866="309 LCR Summary0",VLOOKUP("LcmVsScr",'309'!$N:$ZZ,MATCH("Link to button",'309'!$N$1:$ZZ$1,0),0),
IF($C1866="313 Financial Information0LcrDocAttached",IF($C1866="309 LCR Summary0",VLOOKUP("LcrDocAttached",'309'!$N:$ZZ,MATCH("Link to button",'309'!$N$1:$ZZ$1,0),
0)))))))=1,TRUE,FALSE)
))),"")</f>
        <v/>
      </c>
    </row>
    <row r="1867" spans="1:8">
      <c r="A1867" s="237" t="e">
        <f>VLOOKUP($G1867,CSVLookups!$B:$R,MATCH(A$1,CSVLookups!$B$1:$R$1,0),FALSE)</f>
        <v>#N/A</v>
      </c>
      <c r="B1867" s="237" t="e">
        <f>VLOOKUP($G1867,CSVLookups!$B:$R,MATCH(B$1,CSVLookups!$B$1:$R$1,0),FALSE)</f>
        <v>#N/A</v>
      </c>
      <c r="C1867" s="238" t="e">
        <f t="shared" si="29"/>
        <v>#N/A</v>
      </c>
      <c r="D1867" s="238" t="e">
        <f>IF(AND(VALUE(LEFT($A1867,3))=309,LEN($B1867)=3),VLOOKUP(VALUE(MID($B1867,2,2)),_309_Table1,MATCH(MID($B1867,1,1),_309_Table1_ColumnLookup,0),FALSE),
  IF($C1867="309 LCR SummaryA",OneYearSCR,IF($C1867="309 LCR SummaryB",UltimateSCR,IF(VALUE(LEFT($A1867,3))=309,VLOOKUP(VALUE(MID($B1867,2,1)),_309_Table1,MATCH(MID($B1867,1,1),_309_Table1_ColumnLookup,0),FALSE)
+N("309"),
  IF(VALUE(LEFT($A1867,3))=310,VLOOKUP(VALUE(MID($B1867,2,1)),_310_Table1,MATCH(MID($B1867,1,1),_310_Table1_ColumnLookup,0),FALSE)
+N("310"),
  IF(AND(VALUE(LEFT($A1867,3))=311,LEN($I1867)=4),VLOOKUP($I1867,_311_Table1,MATCH($B1867,_311_Table1_ColumnLookup,0),FALSE),
  IF(AND(VALUE(LEFT($A1867,3))=311,OR($B1867="I2",$B1867="J2",$B1867="K2",$B1867="L2")),VLOOKUP('311'!$G$58,_311_Table1,MATCH(MID($B1867,1,1),_311_Table1_ColumnLookup,0),FALSE),
  IF(AND(VALUE(LEFT($A1867,3))=311,RIGHT($B1867,5)="Total"),VLOOKUP('311'!$G$59,_311_Table1,MATCH(MID($B1867,1,1),_311_Table1_ColumnLookup,0),FALSE),
  IF(VALUE(LEFT($A1867,3))=311,VLOOKUP(VALUE(MID($B1867,2,1)),_311_Table1,MATCH(MID($B1867,1,1),_311_Table1_ColumnLookup,0),FALSE)
+N("311"),
  IF(AND(VALUE(LEFT($A1867,3))=312,LEFT($G1867,10)="Unincepted",$B1867="G "),VLOOKUP(" ULO",_312_Table1,MATCH('312'!$N$16,_312_Table1_ColumnLookup,0),FALSE),
  IF(AND(VALUE(LEFT($A1867,3))=312,LEFT($G1867,10)="Unincepted",$B1867="O "),VLOOKUP(" ULO",_312_Table1,MATCH('312'!$V$16,_312_Table1_ColumnLookup,0),FALSE),
  IF(AND(VALUE(LEFT($A1867,3))=312,LEFT($G1867,10)="Unincepted",$B1867="Q "),VLOOKUP(" ULO",_312_Table1,MATCH('312'!$X$16,_312_Table1_ColumnLookup,0),FALSE),
  IF(AND(VALUE(LEFT($A1867,3))=312,LEFT($G1867,10)="Unincepted"),VLOOKUP(" ULO",_312_Table1,MATCH(LEFT($B1867,1),_312_Table1_ColumnLookup,0),FALSE),
  IF(AND(VALUE(LEFT($A1867,3))=312,LEFT($G1867,5)="Total",$B1867="G "),VLOOKUP('312'!$F$80,_312_Table1,MATCH('312'!$N$16,_312_Table1_ColumnLookup,0),FALSE),
  IF(AND(VALUE(LEFT($A1867,3))=312,LEFT($G1867,5)="Total",$B1867="O "),VLOOKUP('312'!$F$80,_312_Table1,MATCH('312'!$V$16,_312_Table1_ColumnLookup,0),FALSE),
  IF(AND(VALUE(LEFT($A1867,3))=312,LEFT($G1867,5)="Total",$B1867="Q "),VLOOKUP('312'!$F$80,_312_Table1,MATCH('312'!$X$16,_312_Table1_ColumnLookup,0),FALSE),
  IF(AND(VALUE(LEFT($A1867,3))=312,LEFT($G1867,5)="Total"),VLOOKUP('312'!$F$80,_312_Table1,MATCH(LEFT($B1867,1),_312_Table1_ColumnLookup,0),FALSE),
  IF(AND(VALUE(LEFT($A1867,3))=312,LEN($I1867)=4,$B1867="G"),VLOOKUP($I1867,_312_Table1,MATCH('312'!$N$16,_312_Table1_ColumnLookup,0),FALSE),
  IF(AND(VALUE(LEFT($A1867,3))=312,LEN($I1867)=4,$B1867="O"),VLOOKUP($I1867,_312_Table1,MATCH('312'!$V$16,_312_Table1_ColumnLookup,0),FALSE),
  IF(AND(VALUE(LEFT($A1867,3))=312,LEN($I1867)=4,$B1867="Q"),VLOOKUP($I1867,_312_Table1,MATCH('312'!$X$16,_312_Table1_ColumnLookup,0),FALSE),
  IF(AND(VALUE(LEFT($A1867,3))=312,LEN($I1867)=4),VLOOKUP($I1867,_312_Table1,MATCH(LEFT($B1867,1),_312_Table1_ColumnLookup,0),FALSE)
+N("312"),
  IF(VALUE(LEFT($A1867,3))=313,VLOOKUP(VALUE(MID($B1867,2,1)),_313_Table1,MATCH(MID($B1867,1,1),_313_Table1_ColumnLookup,0),FALSE)
+N("313"),
  IF(AND(VALUE(LEFT($A1867,3))=314,LEN($B1867)=3),VLOOKUP(VALUE(MID($B1867,2,2)),_314_Table1,MATCH(MID($B1867,1,1),_314_Table1_ColumnLookup,0),FALSE),
  IF(VALUE(LEFT($A1867,3))=314,VLOOKUP(VALUE(MID($B1867,2,1)),_314_Table1,MATCH(MID($B1867,1,1),_314_Table1_ColumnLookup,0),FALSE)
+N("314"),
""))))))))))))))))))))))))</f>
        <v>#N/A</v>
      </c>
      <c r="E1867" s="238" t="e">
        <f>IF(AND(VALUE(LEFT($A1867,3))=309,LEN($B1867)=3),VLOOKUP(VALUE(MID($B1867,2,2)),_309_Table2,MATCH(MID($B1867,1,1),_309_Table2_ColumnLookup,0),FALSE),
  IF($C1867="309 LCR SummaryA",OneYearSCR,IF($C1867="309 LCR SummaryB",UltimateSCR,IF(VALUE(LEFT($A1867,3))=309,VLOOKUP(VALUE(MID($B1867,2,1)),_309_Table2,MATCH(MID($B1867,1,1),_309_Table2_ColumnLookup,0),FALSE)
+N("309"),
  IF(VALUE(LEFT($A1867,3))=310,VLOOKUP(VALUE(MID($B1867,2,1)),_310_Table2,MATCH(MID($B1867,1,1),_310_Table2_ColumnLookup,0),FALSE)
+N("310"),
  IF(AND(VALUE(LEFT($A1867,3))=311,LEN($I1867)=4),VLOOKUP($I1867,_311_Table2,MATCH($B1867,_311_Table2_ColumnLookup,0),FALSE),
  IF(AND(VALUE(LEFT($A1867,3))=311,OR($B1867="I2",$B1867="J2",$B1867="K2",$B1867="L2")),VLOOKUP('311'!$G$58,_311_Table2,MATCH(MID($B1867,1,1),_311_Table2_ColumnLookup,0),FALSE),
  IF(AND(VALUE(LEFT($A1867,3))=311,RIGHT($B1867,5)="Total"),VLOOKUP('311'!$G$59,_311_Table2,MATCH(MID($B1867,1,1),_311_Table2_ColumnLookup,0),FALSE),
  IF(VALUE(LEFT($A1867,3))=311,VLOOKUP(VALUE(MID($B1867,2,1)),_311_Table2,MATCH(MID($B1867,1,1),_311_Table2_ColumnLookup,0),FALSE)
+N("311"),
  IF(AND(VALUE(LEFT($A1867,3))=312,LEFT($G1867,10)="Unincepted",$B1867="G "),VLOOKUP(" ULO",_312_Table2,MATCH('312'!$N$16,_312_Table2_ColumnLookup,0),FALSE),
  IF(AND(VALUE(LEFT($A1867,3))=312,LEFT($G1867,10)="Unincepted",$B1867="O "),VLOOKUP(" ULO",_312_Table2,MATCH('312'!$V$16,_312_Table2_ColumnLookup,0),FALSE),
  IF(AND(VALUE(LEFT($A1867,3))=312,LEFT($G1867,10)="Unincepted",$B1867="Q "),VLOOKUP(" ULO",_312_Table2,MATCH('312'!$X$16,_312_Table2_ColumnLookup,0),FALSE),
  IF(AND(VALUE(LEFT($A1867,3))=312,LEFT($G1867,10)="Unincepted"),VLOOKUP(" ULO",_312_Table2,MATCH(LEFT($B1867,1),_312_Table2_ColumnLookup,0),FALSE),
  IF(AND(VALUE(LEFT($A1867,3))=312,LEFT($G1867,5)="Total",$B1867="G "),VLOOKUP('312'!$F$80,_312_Table2,MATCH('312'!$N$16,_312_Table2_ColumnLookup,0),FALSE),
  IF(AND(VALUE(LEFT($A1867,3))=312,LEFT($G1867,5)="Total",$B1867="O "),VLOOKUP('312'!$F$80,_312_Table2,MATCH('312'!$V$16,_312_Table2_ColumnLookup,0),FALSE),
  IF(AND(VALUE(LEFT($A1867,3))=312,LEFT($G1867,5)="Total",$B1867="Q "),VLOOKUP('312'!$F$80,_312_Table2,MATCH('312'!$X$16,_312_Table2_ColumnLookup,0),FALSE),
  IF(AND(VALUE(LEFT($A1867,3))=312,LEFT($G1867,5)="Total"),VLOOKUP('312'!$F$80,_312_Table2,MATCH(LEFT($B1867,1),_312_Table2_ColumnLookup,0),FALSE),
  IF(AND(VALUE(LEFT($A1867,3))=312,LEN($I1867)=4,$B1867="G"),VLOOKUP($I1867,_312_Table2,MATCH('312'!$N$16,_312_Table2_ColumnLookup,0),FALSE),
  IF(AND(VALUE(LEFT($A1867,3))=312,LEN($I1867)=4,$B1867="O"),VLOOKUP($I1867,_312_Table2,MATCH('312'!$V$16,_312_Table2_ColumnLookup,0),FALSE),
  IF(AND(VALUE(LEFT($A1867,3))=312,LEN($I1867)=4,$B1867="Q"),VLOOKUP($I1867,_312_Table2,MATCH('312'!$X$16,_312_Table2_ColumnLookup,0),FALSE),
  IF(AND(VALUE(LEFT($A1867,3))=312,LEN($I1867)=4),VLOOKUP($I1867,_312_Table2,MATCH(LEFT($B1867,1),_312_Table2_ColumnLookup,0),FALSE)
+N("312"),
  IF(VALUE(LEFT($A1867,3))=313,VLOOKUP(VALUE(MID($B1867,2,1)),_313_Table2,MATCH(MID($B1867,1,1),_313_Table2_ColumnLookup,0),FALSE)
+N("313"),
  IF(AND(VALUE(LEFT($A1867,3))=314,LEN($B1867)=3),VLOOKUP(VALUE(MID($B1867,2,2)),_314_Table2,MATCH(MID($B1867,1,1),_314_Table2_ColumnLookup,0),FALSE),
  IF(VALUE(LEFT($A1867,3))=314,VLOOKUP(VALUE(MID($B1867,2,1)),_314_Table2,MATCH(MID($B1867,1,1),_314_Table2_ColumnLookup,0),FALSE)
+N("314"),
""))))))))))))))))))))))))</f>
        <v>#N/A</v>
      </c>
      <c r="F1867" s="238" t="e">
        <f>IF(AND(VALUE(LEFT($A1867,3))=309,LEN($B1867)=3),VLOOKUP(VALUE(MID($B1867,2,2)),_309_Table3,MATCH(MID($B1867,1,1),_309_Table3_ColumnLookup,0),FALSE),
  IF($C1867="309 LCR SummaryA",OneYearSCR,IF($C1867="309 LCR SummaryB",UltimateSCR,IF(VALUE(LEFT($A1867,3))=309,VLOOKUP(VALUE(MID($B1867,2,1)),_309_Table3,MATCH(MID($B1867,1,1),_309_Table3_ColumnLookup,0),FALSE)
+N("309"),
  IF(VALUE(LEFT($A1867,3))=310,VLOOKUP(VALUE(MID($B1867,2,1)),_310_Table3,MATCH(MID($B1867,1,1),_310_Table3_ColumnLookup,0),FALSE)
+N("310"),
  IF(AND(VALUE(LEFT($A1867,3))=311,LEN($I1867)=4),VLOOKUP($I1867,_311_Table3,MATCH($B1867,_311_Table3_ColumnLookup,0),FALSE),
  IF(AND(VALUE(LEFT($A1867,3))=311,OR($B1867="I2",$B1867="J2",$B1867="K2",$B1867="L2")),VLOOKUP('311'!$G$58,_311_Table3,MATCH(MID($B1867,1,1),_311_Table3_ColumnLookup,0),FALSE),
  IF(AND(VALUE(LEFT($A1867,3))=311,RIGHT($B1867,5)="Total"),VLOOKUP('311'!$G$59,_311_Table3,MATCH(MID($B1867,1,1),_311_Table3_ColumnLookup,0),FALSE),
  IF(VALUE(LEFT($A1867,3))=311,VLOOKUP(VALUE(MID($B1867,2,1)),_311_Table3,MATCH(MID($B1867,1,1),_311_Table3_ColumnLookup,0),FALSE)
+N("311"),
  IF(AND(VALUE(LEFT($A1867,3))=312,LEFT($G1867,10)="Unincepted",$B1867="G "),VLOOKUP(" ULO",_312_Table3,MATCH('312'!$N$16,_312_Table3_ColumnLookup,0),FALSE),
  IF(AND(VALUE(LEFT($A1867,3))=312,LEFT($G1867,10)="Unincepted",$B1867="O "),VLOOKUP(" ULO",_312_Table3,MATCH('312'!$V$16,_312_Table3_ColumnLookup,0),FALSE),
  IF(AND(VALUE(LEFT($A1867,3))=312,LEFT($G1867,10)="Unincepted",$B1867="Q "),VLOOKUP(" ULO",_312_Table3,MATCH('312'!$X$16,_312_Table3_ColumnLookup,0),FALSE),
  IF(AND(VALUE(LEFT($A1867,3))=312,LEFT($G1867,10)="Unincepted"),VLOOKUP(" ULO",_312_Table3,MATCH(LEFT($B1867,1),_312_Table3_ColumnLookup,0),FALSE),
  IF(AND(VALUE(LEFT($A1867,3))=312,LEFT($G1867,5)="Total",$B1867="G "),VLOOKUP('312'!$F$80,_312_Table3,MATCH('312'!$N$16,_312_Table3_ColumnLookup,0),FALSE),
  IF(AND(VALUE(LEFT($A1867,3))=312,LEFT($G1867,5)="Total",$B1867="O "),VLOOKUP('312'!$F$80,_312_Table3,MATCH('312'!$V$16,_312_Table3_ColumnLookup,0),FALSE),
  IF(AND(VALUE(LEFT($A1867,3))=312,LEFT($G1867,5)="Total",$B1867="Q "),VLOOKUP('312'!$F$80,_312_Table3,MATCH('312'!$X$16,_312_Table3_ColumnLookup,0),FALSE),
  IF(AND(VALUE(LEFT($A1867,3))=312,LEFT($G1867,5)="Total"),VLOOKUP('312'!$F$80,_312_Table3,MATCH(LEFT($B1867,1),_312_Table3_ColumnLookup,0),FALSE),
  IF(AND(VALUE(LEFT($A1867,3))=312,LEN($I1867)=4,$B1867="G"),VLOOKUP($I1867,_312_Table3,MATCH('312'!$N$16,_312_Table3_ColumnLookup,0),FALSE),
  IF(AND(VALUE(LEFT($A1867,3))=312,LEN($I1867)=4,$B1867="O"),VLOOKUP($I1867,_312_Table3,MATCH('312'!$V$16,_312_Table3_ColumnLookup,0),FALSE),
  IF(AND(VALUE(LEFT($A1867,3))=312,LEN($I1867)=4,$B1867="Q"),VLOOKUP($I1867,_312_Table3,MATCH('312'!$X$16,_312_Table3_ColumnLookup,0),FALSE),
  IF(AND(VALUE(LEFT($A1867,3))=312,LEN($I1867)=4),VLOOKUP($I1867,_312_Table3,MATCH(LEFT($B1867,1),_312_Table3_ColumnLookup,0),FALSE)
+N("312"),
  IF(VALUE(LEFT($A1867,3))=313,VLOOKUP(VALUE(MID($B1867,2,1)),_313_Table3,MATCH(MID($B1867,1,1),_313_Table3_ColumnLookup,0),FALSE)
+N("313"),
  IF(AND(VALUE(LEFT($A1867,3))=314,LEN($B1867)=3),VLOOKUP(VALUE(MID($B1867,2,2)),_314_Table3,MATCH(MID($B1867,1,1),_314_Table3_ColumnLookup,0),FALSE),
  IF(VALUE(LEFT($A1867,3))=314,VLOOKUP(VALUE(MID($B1867,2,1)),_314_Table3,MATCH(MID($B1867,1,1),_314_Table3_ColumnLookup,0),FALSE)
+N("314"),
""))))))))))))))))))))))))</f>
        <v>#N/A</v>
      </c>
      <c r="H1867" s="321" t="str">
        <f>IFERROR(
IF(ISERROR($D1867)=FALSE,$D1867,IF(ISERROR($E1867)=FALSE,$E1867,IF(ISERROR($F1867)=FALSE,$F1867
+N("012 checkboxes"),
IF(
IF(OR(LEFT($A1867,9)="Syndicate",LEFT($A1867,12)="NewSyndicate"),VLOOKUP($A1867,'012'!$J:$ZW,MATCH("Link to button",'012'!$J$1:$ZW$1,0),0)
+N("309 checkbox"),
IF($C1867="309 LCR Summary0",VLOOKUP("Notes990",'309'!$P:$ZZ,MATCH("Link to button",'309'!$P$1:$ZZ$1,0),0)
+N("313 checkboxes"),
IF($C1867="313 Financial Information0LcmVsScr",IF($C1867="309 LCR Summary0",VLOOKUP("LcmVsScr",'309'!$N:$ZZ,MATCH("Link to button",'309'!$N$1:$ZZ$1,0),0),
IF($C1867="313 Financial Information0LcrDocAttached",IF($C1867="309 LCR Summary0",VLOOKUP("LcrDocAttached",'309'!$N:$ZZ,MATCH("Link to button",'309'!$N$1:$ZZ$1,0),
0)))))))=1,TRUE,FALSE)
))),"")</f>
        <v/>
      </c>
    </row>
    <row r="1868" spans="1:8">
      <c r="A1868" s="237" t="e">
        <f>VLOOKUP($G1868,CSVLookups!$B:$R,MATCH(A$1,CSVLookups!$B$1:$R$1,0),FALSE)</f>
        <v>#N/A</v>
      </c>
      <c r="B1868" s="237" t="e">
        <f>VLOOKUP($G1868,CSVLookups!$B:$R,MATCH(B$1,CSVLookups!$B$1:$R$1,0),FALSE)</f>
        <v>#N/A</v>
      </c>
      <c r="C1868" s="238" t="e">
        <f t="shared" si="29"/>
        <v>#N/A</v>
      </c>
      <c r="D1868" s="238" t="e">
        <f>IF(AND(VALUE(LEFT($A1868,3))=309,LEN($B1868)=3),VLOOKUP(VALUE(MID($B1868,2,2)),_309_Table1,MATCH(MID($B1868,1,1),_309_Table1_ColumnLookup,0),FALSE),
  IF($C1868="309 LCR SummaryA",OneYearSCR,IF($C1868="309 LCR SummaryB",UltimateSCR,IF(VALUE(LEFT($A1868,3))=309,VLOOKUP(VALUE(MID($B1868,2,1)),_309_Table1,MATCH(MID($B1868,1,1),_309_Table1_ColumnLookup,0),FALSE)
+N("309"),
  IF(VALUE(LEFT($A1868,3))=310,VLOOKUP(VALUE(MID($B1868,2,1)),_310_Table1,MATCH(MID($B1868,1,1),_310_Table1_ColumnLookup,0),FALSE)
+N("310"),
  IF(AND(VALUE(LEFT($A1868,3))=311,LEN($I1868)=4),VLOOKUP($I1868,_311_Table1,MATCH($B1868,_311_Table1_ColumnLookup,0),FALSE),
  IF(AND(VALUE(LEFT($A1868,3))=311,OR($B1868="I2",$B1868="J2",$B1868="K2",$B1868="L2")),VLOOKUP('311'!$G$58,_311_Table1,MATCH(MID($B1868,1,1),_311_Table1_ColumnLookup,0),FALSE),
  IF(AND(VALUE(LEFT($A1868,3))=311,RIGHT($B1868,5)="Total"),VLOOKUP('311'!$G$59,_311_Table1,MATCH(MID($B1868,1,1),_311_Table1_ColumnLookup,0),FALSE),
  IF(VALUE(LEFT($A1868,3))=311,VLOOKUP(VALUE(MID($B1868,2,1)),_311_Table1,MATCH(MID($B1868,1,1),_311_Table1_ColumnLookup,0),FALSE)
+N("311"),
  IF(AND(VALUE(LEFT($A1868,3))=312,LEFT($G1868,10)="Unincepted",$B1868="G "),VLOOKUP(" ULO",_312_Table1,MATCH('312'!$N$16,_312_Table1_ColumnLookup,0),FALSE),
  IF(AND(VALUE(LEFT($A1868,3))=312,LEFT($G1868,10)="Unincepted",$B1868="O "),VLOOKUP(" ULO",_312_Table1,MATCH('312'!$V$16,_312_Table1_ColumnLookup,0),FALSE),
  IF(AND(VALUE(LEFT($A1868,3))=312,LEFT($G1868,10)="Unincepted",$B1868="Q "),VLOOKUP(" ULO",_312_Table1,MATCH('312'!$X$16,_312_Table1_ColumnLookup,0),FALSE),
  IF(AND(VALUE(LEFT($A1868,3))=312,LEFT($G1868,10)="Unincepted"),VLOOKUP(" ULO",_312_Table1,MATCH(LEFT($B1868,1),_312_Table1_ColumnLookup,0),FALSE),
  IF(AND(VALUE(LEFT($A1868,3))=312,LEFT($G1868,5)="Total",$B1868="G "),VLOOKUP('312'!$F$80,_312_Table1,MATCH('312'!$N$16,_312_Table1_ColumnLookup,0),FALSE),
  IF(AND(VALUE(LEFT($A1868,3))=312,LEFT($G1868,5)="Total",$B1868="O "),VLOOKUP('312'!$F$80,_312_Table1,MATCH('312'!$V$16,_312_Table1_ColumnLookup,0),FALSE),
  IF(AND(VALUE(LEFT($A1868,3))=312,LEFT($G1868,5)="Total",$B1868="Q "),VLOOKUP('312'!$F$80,_312_Table1,MATCH('312'!$X$16,_312_Table1_ColumnLookup,0),FALSE),
  IF(AND(VALUE(LEFT($A1868,3))=312,LEFT($G1868,5)="Total"),VLOOKUP('312'!$F$80,_312_Table1,MATCH(LEFT($B1868,1),_312_Table1_ColumnLookup,0),FALSE),
  IF(AND(VALUE(LEFT($A1868,3))=312,LEN($I1868)=4,$B1868="G"),VLOOKUP($I1868,_312_Table1,MATCH('312'!$N$16,_312_Table1_ColumnLookup,0),FALSE),
  IF(AND(VALUE(LEFT($A1868,3))=312,LEN($I1868)=4,$B1868="O"),VLOOKUP($I1868,_312_Table1,MATCH('312'!$V$16,_312_Table1_ColumnLookup,0),FALSE),
  IF(AND(VALUE(LEFT($A1868,3))=312,LEN($I1868)=4,$B1868="Q"),VLOOKUP($I1868,_312_Table1,MATCH('312'!$X$16,_312_Table1_ColumnLookup,0),FALSE),
  IF(AND(VALUE(LEFT($A1868,3))=312,LEN($I1868)=4),VLOOKUP($I1868,_312_Table1,MATCH(LEFT($B1868,1),_312_Table1_ColumnLookup,0),FALSE)
+N("312"),
  IF(VALUE(LEFT($A1868,3))=313,VLOOKUP(VALUE(MID($B1868,2,1)),_313_Table1,MATCH(MID($B1868,1,1),_313_Table1_ColumnLookup,0),FALSE)
+N("313"),
  IF(AND(VALUE(LEFT($A1868,3))=314,LEN($B1868)=3),VLOOKUP(VALUE(MID($B1868,2,2)),_314_Table1,MATCH(MID($B1868,1,1),_314_Table1_ColumnLookup,0),FALSE),
  IF(VALUE(LEFT($A1868,3))=314,VLOOKUP(VALUE(MID($B1868,2,1)),_314_Table1,MATCH(MID($B1868,1,1),_314_Table1_ColumnLookup,0),FALSE)
+N("314"),
""))))))))))))))))))))))))</f>
        <v>#N/A</v>
      </c>
      <c r="E1868" s="238" t="e">
        <f>IF(AND(VALUE(LEFT($A1868,3))=309,LEN($B1868)=3),VLOOKUP(VALUE(MID($B1868,2,2)),_309_Table2,MATCH(MID($B1868,1,1),_309_Table2_ColumnLookup,0),FALSE),
  IF($C1868="309 LCR SummaryA",OneYearSCR,IF($C1868="309 LCR SummaryB",UltimateSCR,IF(VALUE(LEFT($A1868,3))=309,VLOOKUP(VALUE(MID($B1868,2,1)),_309_Table2,MATCH(MID($B1868,1,1),_309_Table2_ColumnLookup,0),FALSE)
+N("309"),
  IF(VALUE(LEFT($A1868,3))=310,VLOOKUP(VALUE(MID($B1868,2,1)),_310_Table2,MATCH(MID($B1868,1,1),_310_Table2_ColumnLookup,0),FALSE)
+N("310"),
  IF(AND(VALUE(LEFT($A1868,3))=311,LEN($I1868)=4),VLOOKUP($I1868,_311_Table2,MATCH($B1868,_311_Table2_ColumnLookup,0),FALSE),
  IF(AND(VALUE(LEFT($A1868,3))=311,OR($B1868="I2",$B1868="J2",$B1868="K2",$B1868="L2")),VLOOKUP('311'!$G$58,_311_Table2,MATCH(MID($B1868,1,1),_311_Table2_ColumnLookup,0),FALSE),
  IF(AND(VALUE(LEFT($A1868,3))=311,RIGHT($B1868,5)="Total"),VLOOKUP('311'!$G$59,_311_Table2,MATCH(MID($B1868,1,1),_311_Table2_ColumnLookup,0),FALSE),
  IF(VALUE(LEFT($A1868,3))=311,VLOOKUP(VALUE(MID($B1868,2,1)),_311_Table2,MATCH(MID($B1868,1,1),_311_Table2_ColumnLookup,0),FALSE)
+N("311"),
  IF(AND(VALUE(LEFT($A1868,3))=312,LEFT($G1868,10)="Unincepted",$B1868="G "),VLOOKUP(" ULO",_312_Table2,MATCH('312'!$N$16,_312_Table2_ColumnLookup,0),FALSE),
  IF(AND(VALUE(LEFT($A1868,3))=312,LEFT($G1868,10)="Unincepted",$B1868="O "),VLOOKUP(" ULO",_312_Table2,MATCH('312'!$V$16,_312_Table2_ColumnLookup,0),FALSE),
  IF(AND(VALUE(LEFT($A1868,3))=312,LEFT($G1868,10)="Unincepted",$B1868="Q "),VLOOKUP(" ULO",_312_Table2,MATCH('312'!$X$16,_312_Table2_ColumnLookup,0),FALSE),
  IF(AND(VALUE(LEFT($A1868,3))=312,LEFT($G1868,10)="Unincepted"),VLOOKUP(" ULO",_312_Table2,MATCH(LEFT($B1868,1),_312_Table2_ColumnLookup,0),FALSE),
  IF(AND(VALUE(LEFT($A1868,3))=312,LEFT($G1868,5)="Total",$B1868="G "),VLOOKUP('312'!$F$80,_312_Table2,MATCH('312'!$N$16,_312_Table2_ColumnLookup,0),FALSE),
  IF(AND(VALUE(LEFT($A1868,3))=312,LEFT($G1868,5)="Total",$B1868="O "),VLOOKUP('312'!$F$80,_312_Table2,MATCH('312'!$V$16,_312_Table2_ColumnLookup,0),FALSE),
  IF(AND(VALUE(LEFT($A1868,3))=312,LEFT($G1868,5)="Total",$B1868="Q "),VLOOKUP('312'!$F$80,_312_Table2,MATCH('312'!$X$16,_312_Table2_ColumnLookup,0),FALSE),
  IF(AND(VALUE(LEFT($A1868,3))=312,LEFT($G1868,5)="Total"),VLOOKUP('312'!$F$80,_312_Table2,MATCH(LEFT($B1868,1),_312_Table2_ColumnLookup,0),FALSE),
  IF(AND(VALUE(LEFT($A1868,3))=312,LEN($I1868)=4,$B1868="G"),VLOOKUP($I1868,_312_Table2,MATCH('312'!$N$16,_312_Table2_ColumnLookup,0),FALSE),
  IF(AND(VALUE(LEFT($A1868,3))=312,LEN($I1868)=4,$B1868="O"),VLOOKUP($I1868,_312_Table2,MATCH('312'!$V$16,_312_Table2_ColumnLookup,0),FALSE),
  IF(AND(VALUE(LEFT($A1868,3))=312,LEN($I1868)=4,$B1868="Q"),VLOOKUP($I1868,_312_Table2,MATCH('312'!$X$16,_312_Table2_ColumnLookup,0),FALSE),
  IF(AND(VALUE(LEFT($A1868,3))=312,LEN($I1868)=4),VLOOKUP($I1868,_312_Table2,MATCH(LEFT($B1868,1),_312_Table2_ColumnLookup,0),FALSE)
+N("312"),
  IF(VALUE(LEFT($A1868,3))=313,VLOOKUP(VALUE(MID($B1868,2,1)),_313_Table2,MATCH(MID($B1868,1,1),_313_Table2_ColumnLookup,0),FALSE)
+N("313"),
  IF(AND(VALUE(LEFT($A1868,3))=314,LEN($B1868)=3),VLOOKUP(VALUE(MID($B1868,2,2)),_314_Table2,MATCH(MID($B1868,1,1),_314_Table2_ColumnLookup,0),FALSE),
  IF(VALUE(LEFT($A1868,3))=314,VLOOKUP(VALUE(MID($B1868,2,1)),_314_Table2,MATCH(MID($B1868,1,1),_314_Table2_ColumnLookup,0),FALSE)
+N("314"),
""))))))))))))))))))))))))</f>
        <v>#N/A</v>
      </c>
      <c r="F1868" s="238" t="e">
        <f>IF(AND(VALUE(LEFT($A1868,3))=309,LEN($B1868)=3),VLOOKUP(VALUE(MID($B1868,2,2)),_309_Table3,MATCH(MID($B1868,1,1),_309_Table3_ColumnLookup,0),FALSE),
  IF($C1868="309 LCR SummaryA",OneYearSCR,IF($C1868="309 LCR SummaryB",UltimateSCR,IF(VALUE(LEFT($A1868,3))=309,VLOOKUP(VALUE(MID($B1868,2,1)),_309_Table3,MATCH(MID($B1868,1,1),_309_Table3_ColumnLookup,0),FALSE)
+N("309"),
  IF(VALUE(LEFT($A1868,3))=310,VLOOKUP(VALUE(MID($B1868,2,1)),_310_Table3,MATCH(MID($B1868,1,1),_310_Table3_ColumnLookup,0),FALSE)
+N("310"),
  IF(AND(VALUE(LEFT($A1868,3))=311,LEN($I1868)=4),VLOOKUP($I1868,_311_Table3,MATCH($B1868,_311_Table3_ColumnLookup,0),FALSE),
  IF(AND(VALUE(LEFT($A1868,3))=311,OR($B1868="I2",$B1868="J2",$B1868="K2",$B1868="L2")),VLOOKUP('311'!$G$58,_311_Table3,MATCH(MID($B1868,1,1),_311_Table3_ColumnLookup,0),FALSE),
  IF(AND(VALUE(LEFT($A1868,3))=311,RIGHT($B1868,5)="Total"),VLOOKUP('311'!$G$59,_311_Table3,MATCH(MID($B1868,1,1),_311_Table3_ColumnLookup,0),FALSE),
  IF(VALUE(LEFT($A1868,3))=311,VLOOKUP(VALUE(MID($B1868,2,1)),_311_Table3,MATCH(MID($B1868,1,1),_311_Table3_ColumnLookup,0),FALSE)
+N("311"),
  IF(AND(VALUE(LEFT($A1868,3))=312,LEFT($G1868,10)="Unincepted",$B1868="G "),VLOOKUP(" ULO",_312_Table3,MATCH('312'!$N$16,_312_Table3_ColumnLookup,0),FALSE),
  IF(AND(VALUE(LEFT($A1868,3))=312,LEFT($G1868,10)="Unincepted",$B1868="O "),VLOOKUP(" ULO",_312_Table3,MATCH('312'!$V$16,_312_Table3_ColumnLookup,0),FALSE),
  IF(AND(VALUE(LEFT($A1868,3))=312,LEFT($G1868,10)="Unincepted",$B1868="Q "),VLOOKUP(" ULO",_312_Table3,MATCH('312'!$X$16,_312_Table3_ColumnLookup,0),FALSE),
  IF(AND(VALUE(LEFT($A1868,3))=312,LEFT($G1868,10)="Unincepted"),VLOOKUP(" ULO",_312_Table3,MATCH(LEFT($B1868,1),_312_Table3_ColumnLookup,0),FALSE),
  IF(AND(VALUE(LEFT($A1868,3))=312,LEFT($G1868,5)="Total",$B1868="G "),VLOOKUP('312'!$F$80,_312_Table3,MATCH('312'!$N$16,_312_Table3_ColumnLookup,0),FALSE),
  IF(AND(VALUE(LEFT($A1868,3))=312,LEFT($G1868,5)="Total",$B1868="O "),VLOOKUP('312'!$F$80,_312_Table3,MATCH('312'!$V$16,_312_Table3_ColumnLookup,0),FALSE),
  IF(AND(VALUE(LEFT($A1868,3))=312,LEFT($G1868,5)="Total",$B1868="Q "),VLOOKUP('312'!$F$80,_312_Table3,MATCH('312'!$X$16,_312_Table3_ColumnLookup,0),FALSE),
  IF(AND(VALUE(LEFT($A1868,3))=312,LEFT($G1868,5)="Total"),VLOOKUP('312'!$F$80,_312_Table3,MATCH(LEFT($B1868,1),_312_Table3_ColumnLookup,0),FALSE),
  IF(AND(VALUE(LEFT($A1868,3))=312,LEN($I1868)=4,$B1868="G"),VLOOKUP($I1868,_312_Table3,MATCH('312'!$N$16,_312_Table3_ColumnLookup,0),FALSE),
  IF(AND(VALUE(LEFT($A1868,3))=312,LEN($I1868)=4,$B1868="O"),VLOOKUP($I1868,_312_Table3,MATCH('312'!$V$16,_312_Table3_ColumnLookup,0),FALSE),
  IF(AND(VALUE(LEFT($A1868,3))=312,LEN($I1868)=4,$B1868="Q"),VLOOKUP($I1868,_312_Table3,MATCH('312'!$X$16,_312_Table3_ColumnLookup,0),FALSE),
  IF(AND(VALUE(LEFT($A1868,3))=312,LEN($I1868)=4),VLOOKUP($I1868,_312_Table3,MATCH(LEFT($B1868,1),_312_Table3_ColumnLookup,0),FALSE)
+N("312"),
  IF(VALUE(LEFT($A1868,3))=313,VLOOKUP(VALUE(MID($B1868,2,1)),_313_Table3,MATCH(MID($B1868,1,1),_313_Table3_ColumnLookup,0),FALSE)
+N("313"),
  IF(AND(VALUE(LEFT($A1868,3))=314,LEN($B1868)=3),VLOOKUP(VALUE(MID($B1868,2,2)),_314_Table3,MATCH(MID($B1868,1,1),_314_Table3_ColumnLookup,0),FALSE),
  IF(VALUE(LEFT($A1868,3))=314,VLOOKUP(VALUE(MID($B1868,2,1)),_314_Table3,MATCH(MID($B1868,1,1),_314_Table3_ColumnLookup,0),FALSE)
+N("314"),
""))))))))))))))))))))))))</f>
        <v>#N/A</v>
      </c>
      <c r="H1868" s="321" t="str">
        <f>IFERROR(
IF(ISERROR($D1868)=FALSE,$D1868,IF(ISERROR($E1868)=FALSE,$E1868,IF(ISERROR($F1868)=FALSE,$F1868
+N("012 checkboxes"),
IF(
IF(OR(LEFT($A1868,9)="Syndicate",LEFT($A1868,12)="NewSyndicate"),VLOOKUP($A1868,'012'!$J:$ZW,MATCH("Link to button",'012'!$J$1:$ZW$1,0),0)
+N("309 checkbox"),
IF($C1868="309 LCR Summary0",VLOOKUP("Notes990",'309'!$P:$ZZ,MATCH("Link to button",'309'!$P$1:$ZZ$1,0),0)
+N("313 checkboxes"),
IF($C1868="313 Financial Information0LcmVsScr",IF($C1868="309 LCR Summary0",VLOOKUP("LcmVsScr",'309'!$N:$ZZ,MATCH("Link to button",'309'!$N$1:$ZZ$1,0),0),
IF($C1868="313 Financial Information0LcrDocAttached",IF($C1868="309 LCR Summary0",VLOOKUP("LcrDocAttached",'309'!$N:$ZZ,MATCH("Link to button",'309'!$N$1:$ZZ$1,0),
0)))))))=1,TRUE,FALSE)
))),"")</f>
        <v/>
      </c>
    </row>
    <row r="1869" spans="1:8">
      <c r="A1869" s="237" t="e">
        <f>VLOOKUP($G1869,CSVLookups!$B:$R,MATCH(A$1,CSVLookups!$B$1:$R$1,0),FALSE)</f>
        <v>#N/A</v>
      </c>
      <c r="B1869" s="237" t="e">
        <f>VLOOKUP($G1869,CSVLookups!$B:$R,MATCH(B$1,CSVLookups!$B$1:$R$1,0),FALSE)</f>
        <v>#N/A</v>
      </c>
      <c r="C1869" s="238" t="e">
        <f t="shared" si="29"/>
        <v>#N/A</v>
      </c>
      <c r="D1869" s="238" t="e">
        <f>IF(AND(VALUE(LEFT($A1869,3))=309,LEN($B1869)=3),VLOOKUP(VALUE(MID($B1869,2,2)),_309_Table1,MATCH(MID($B1869,1,1),_309_Table1_ColumnLookup,0),FALSE),
  IF($C1869="309 LCR SummaryA",OneYearSCR,IF($C1869="309 LCR SummaryB",UltimateSCR,IF(VALUE(LEFT($A1869,3))=309,VLOOKUP(VALUE(MID($B1869,2,1)),_309_Table1,MATCH(MID($B1869,1,1),_309_Table1_ColumnLookup,0),FALSE)
+N("309"),
  IF(VALUE(LEFT($A1869,3))=310,VLOOKUP(VALUE(MID($B1869,2,1)),_310_Table1,MATCH(MID($B1869,1,1),_310_Table1_ColumnLookup,0),FALSE)
+N("310"),
  IF(AND(VALUE(LEFT($A1869,3))=311,LEN($I1869)=4),VLOOKUP($I1869,_311_Table1,MATCH($B1869,_311_Table1_ColumnLookup,0),FALSE),
  IF(AND(VALUE(LEFT($A1869,3))=311,OR($B1869="I2",$B1869="J2",$B1869="K2",$B1869="L2")),VLOOKUP('311'!$G$58,_311_Table1,MATCH(MID($B1869,1,1),_311_Table1_ColumnLookup,0),FALSE),
  IF(AND(VALUE(LEFT($A1869,3))=311,RIGHT($B1869,5)="Total"),VLOOKUP('311'!$G$59,_311_Table1,MATCH(MID($B1869,1,1),_311_Table1_ColumnLookup,0),FALSE),
  IF(VALUE(LEFT($A1869,3))=311,VLOOKUP(VALUE(MID($B1869,2,1)),_311_Table1,MATCH(MID($B1869,1,1),_311_Table1_ColumnLookup,0),FALSE)
+N("311"),
  IF(AND(VALUE(LEFT($A1869,3))=312,LEFT($G1869,10)="Unincepted",$B1869="G "),VLOOKUP(" ULO",_312_Table1,MATCH('312'!$N$16,_312_Table1_ColumnLookup,0),FALSE),
  IF(AND(VALUE(LEFT($A1869,3))=312,LEFT($G1869,10)="Unincepted",$B1869="O "),VLOOKUP(" ULO",_312_Table1,MATCH('312'!$V$16,_312_Table1_ColumnLookup,0),FALSE),
  IF(AND(VALUE(LEFT($A1869,3))=312,LEFT($G1869,10)="Unincepted",$B1869="Q "),VLOOKUP(" ULO",_312_Table1,MATCH('312'!$X$16,_312_Table1_ColumnLookup,0),FALSE),
  IF(AND(VALUE(LEFT($A1869,3))=312,LEFT($G1869,10)="Unincepted"),VLOOKUP(" ULO",_312_Table1,MATCH(LEFT($B1869,1),_312_Table1_ColumnLookup,0),FALSE),
  IF(AND(VALUE(LEFT($A1869,3))=312,LEFT($G1869,5)="Total",$B1869="G "),VLOOKUP('312'!$F$80,_312_Table1,MATCH('312'!$N$16,_312_Table1_ColumnLookup,0),FALSE),
  IF(AND(VALUE(LEFT($A1869,3))=312,LEFT($G1869,5)="Total",$B1869="O "),VLOOKUP('312'!$F$80,_312_Table1,MATCH('312'!$V$16,_312_Table1_ColumnLookup,0),FALSE),
  IF(AND(VALUE(LEFT($A1869,3))=312,LEFT($G1869,5)="Total",$B1869="Q "),VLOOKUP('312'!$F$80,_312_Table1,MATCH('312'!$X$16,_312_Table1_ColumnLookup,0),FALSE),
  IF(AND(VALUE(LEFT($A1869,3))=312,LEFT($G1869,5)="Total"),VLOOKUP('312'!$F$80,_312_Table1,MATCH(LEFT($B1869,1),_312_Table1_ColumnLookup,0),FALSE),
  IF(AND(VALUE(LEFT($A1869,3))=312,LEN($I1869)=4,$B1869="G"),VLOOKUP($I1869,_312_Table1,MATCH('312'!$N$16,_312_Table1_ColumnLookup,0),FALSE),
  IF(AND(VALUE(LEFT($A1869,3))=312,LEN($I1869)=4,$B1869="O"),VLOOKUP($I1869,_312_Table1,MATCH('312'!$V$16,_312_Table1_ColumnLookup,0),FALSE),
  IF(AND(VALUE(LEFT($A1869,3))=312,LEN($I1869)=4,$B1869="Q"),VLOOKUP($I1869,_312_Table1,MATCH('312'!$X$16,_312_Table1_ColumnLookup,0),FALSE),
  IF(AND(VALUE(LEFT($A1869,3))=312,LEN($I1869)=4),VLOOKUP($I1869,_312_Table1,MATCH(LEFT($B1869,1),_312_Table1_ColumnLookup,0),FALSE)
+N("312"),
  IF(VALUE(LEFT($A1869,3))=313,VLOOKUP(VALUE(MID($B1869,2,1)),_313_Table1,MATCH(MID($B1869,1,1),_313_Table1_ColumnLookup,0),FALSE)
+N("313"),
  IF(AND(VALUE(LEFT($A1869,3))=314,LEN($B1869)=3),VLOOKUP(VALUE(MID($B1869,2,2)),_314_Table1,MATCH(MID($B1869,1,1),_314_Table1_ColumnLookup,0),FALSE),
  IF(VALUE(LEFT($A1869,3))=314,VLOOKUP(VALUE(MID($B1869,2,1)),_314_Table1,MATCH(MID($B1869,1,1),_314_Table1_ColumnLookup,0),FALSE)
+N("314"),
""))))))))))))))))))))))))</f>
        <v>#N/A</v>
      </c>
      <c r="E1869" s="238" t="e">
        <f>IF(AND(VALUE(LEFT($A1869,3))=309,LEN($B1869)=3),VLOOKUP(VALUE(MID($B1869,2,2)),_309_Table2,MATCH(MID($B1869,1,1),_309_Table2_ColumnLookup,0),FALSE),
  IF($C1869="309 LCR SummaryA",OneYearSCR,IF($C1869="309 LCR SummaryB",UltimateSCR,IF(VALUE(LEFT($A1869,3))=309,VLOOKUP(VALUE(MID($B1869,2,1)),_309_Table2,MATCH(MID($B1869,1,1),_309_Table2_ColumnLookup,0),FALSE)
+N("309"),
  IF(VALUE(LEFT($A1869,3))=310,VLOOKUP(VALUE(MID($B1869,2,1)),_310_Table2,MATCH(MID($B1869,1,1),_310_Table2_ColumnLookup,0),FALSE)
+N("310"),
  IF(AND(VALUE(LEFT($A1869,3))=311,LEN($I1869)=4),VLOOKUP($I1869,_311_Table2,MATCH($B1869,_311_Table2_ColumnLookup,0),FALSE),
  IF(AND(VALUE(LEFT($A1869,3))=311,OR($B1869="I2",$B1869="J2",$B1869="K2",$B1869="L2")),VLOOKUP('311'!$G$58,_311_Table2,MATCH(MID($B1869,1,1),_311_Table2_ColumnLookup,0),FALSE),
  IF(AND(VALUE(LEFT($A1869,3))=311,RIGHT($B1869,5)="Total"),VLOOKUP('311'!$G$59,_311_Table2,MATCH(MID($B1869,1,1),_311_Table2_ColumnLookup,0),FALSE),
  IF(VALUE(LEFT($A1869,3))=311,VLOOKUP(VALUE(MID($B1869,2,1)),_311_Table2,MATCH(MID($B1869,1,1),_311_Table2_ColumnLookup,0),FALSE)
+N("311"),
  IF(AND(VALUE(LEFT($A1869,3))=312,LEFT($G1869,10)="Unincepted",$B1869="G "),VLOOKUP(" ULO",_312_Table2,MATCH('312'!$N$16,_312_Table2_ColumnLookup,0),FALSE),
  IF(AND(VALUE(LEFT($A1869,3))=312,LEFT($G1869,10)="Unincepted",$B1869="O "),VLOOKUP(" ULO",_312_Table2,MATCH('312'!$V$16,_312_Table2_ColumnLookup,0),FALSE),
  IF(AND(VALUE(LEFT($A1869,3))=312,LEFT($G1869,10)="Unincepted",$B1869="Q "),VLOOKUP(" ULO",_312_Table2,MATCH('312'!$X$16,_312_Table2_ColumnLookup,0),FALSE),
  IF(AND(VALUE(LEFT($A1869,3))=312,LEFT($G1869,10)="Unincepted"),VLOOKUP(" ULO",_312_Table2,MATCH(LEFT($B1869,1),_312_Table2_ColumnLookup,0),FALSE),
  IF(AND(VALUE(LEFT($A1869,3))=312,LEFT($G1869,5)="Total",$B1869="G "),VLOOKUP('312'!$F$80,_312_Table2,MATCH('312'!$N$16,_312_Table2_ColumnLookup,0),FALSE),
  IF(AND(VALUE(LEFT($A1869,3))=312,LEFT($G1869,5)="Total",$B1869="O "),VLOOKUP('312'!$F$80,_312_Table2,MATCH('312'!$V$16,_312_Table2_ColumnLookup,0),FALSE),
  IF(AND(VALUE(LEFT($A1869,3))=312,LEFT($G1869,5)="Total",$B1869="Q "),VLOOKUP('312'!$F$80,_312_Table2,MATCH('312'!$X$16,_312_Table2_ColumnLookup,0),FALSE),
  IF(AND(VALUE(LEFT($A1869,3))=312,LEFT($G1869,5)="Total"),VLOOKUP('312'!$F$80,_312_Table2,MATCH(LEFT($B1869,1),_312_Table2_ColumnLookup,0),FALSE),
  IF(AND(VALUE(LEFT($A1869,3))=312,LEN($I1869)=4,$B1869="G"),VLOOKUP($I1869,_312_Table2,MATCH('312'!$N$16,_312_Table2_ColumnLookup,0),FALSE),
  IF(AND(VALUE(LEFT($A1869,3))=312,LEN($I1869)=4,$B1869="O"),VLOOKUP($I1869,_312_Table2,MATCH('312'!$V$16,_312_Table2_ColumnLookup,0),FALSE),
  IF(AND(VALUE(LEFT($A1869,3))=312,LEN($I1869)=4,$B1869="Q"),VLOOKUP($I1869,_312_Table2,MATCH('312'!$X$16,_312_Table2_ColumnLookup,0),FALSE),
  IF(AND(VALUE(LEFT($A1869,3))=312,LEN($I1869)=4),VLOOKUP($I1869,_312_Table2,MATCH(LEFT($B1869,1),_312_Table2_ColumnLookup,0),FALSE)
+N("312"),
  IF(VALUE(LEFT($A1869,3))=313,VLOOKUP(VALUE(MID($B1869,2,1)),_313_Table2,MATCH(MID($B1869,1,1),_313_Table2_ColumnLookup,0),FALSE)
+N("313"),
  IF(AND(VALUE(LEFT($A1869,3))=314,LEN($B1869)=3),VLOOKUP(VALUE(MID($B1869,2,2)),_314_Table2,MATCH(MID($B1869,1,1),_314_Table2_ColumnLookup,0),FALSE),
  IF(VALUE(LEFT($A1869,3))=314,VLOOKUP(VALUE(MID($B1869,2,1)),_314_Table2,MATCH(MID($B1869,1,1),_314_Table2_ColumnLookup,0),FALSE)
+N("314"),
""))))))))))))))))))))))))</f>
        <v>#N/A</v>
      </c>
      <c r="F1869" s="238" t="e">
        <f>IF(AND(VALUE(LEFT($A1869,3))=309,LEN($B1869)=3),VLOOKUP(VALUE(MID($B1869,2,2)),_309_Table3,MATCH(MID($B1869,1,1),_309_Table3_ColumnLookup,0),FALSE),
  IF($C1869="309 LCR SummaryA",OneYearSCR,IF($C1869="309 LCR SummaryB",UltimateSCR,IF(VALUE(LEFT($A1869,3))=309,VLOOKUP(VALUE(MID($B1869,2,1)),_309_Table3,MATCH(MID($B1869,1,1),_309_Table3_ColumnLookup,0),FALSE)
+N("309"),
  IF(VALUE(LEFT($A1869,3))=310,VLOOKUP(VALUE(MID($B1869,2,1)),_310_Table3,MATCH(MID($B1869,1,1),_310_Table3_ColumnLookup,0),FALSE)
+N("310"),
  IF(AND(VALUE(LEFT($A1869,3))=311,LEN($I1869)=4),VLOOKUP($I1869,_311_Table3,MATCH($B1869,_311_Table3_ColumnLookup,0),FALSE),
  IF(AND(VALUE(LEFT($A1869,3))=311,OR($B1869="I2",$B1869="J2",$B1869="K2",$B1869="L2")),VLOOKUP('311'!$G$58,_311_Table3,MATCH(MID($B1869,1,1),_311_Table3_ColumnLookup,0),FALSE),
  IF(AND(VALUE(LEFT($A1869,3))=311,RIGHT($B1869,5)="Total"),VLOOKUP('311'!$G$59,_311_Table3,MATCH(MID($B1869,1,1),_311_Table3_ColumnLookup,0),FALSE),
  IF(VALUE(LEFT($A1869,3))=311,VLOOKUP(VALUE(MID($B1869,2,1)),_311_Table3,MATCH(MID($B1869,1,1),_311_Table3_ColumnLookup,0),FALSE)
+N("311"),
  IF(AND(VALUE(LEFT($A1869,3))=312,LEFT($G1869,10)="Unincepted",$B1869="G "),VLOOKUP(" ULO",_312_Table3,MATCH('312'!$N$16,_312_Table3_ColumnLookup,0),FALSE),
  IF(AND(VALUE(LEFT($A1869,3))=312,LEFT($G1869,10)="Unincepted",$B1869="O "),VLOOKUP(" ULO",_312_Table3,MATCH('312'!$V$16,_312_Table3_ColumnLookup,0),FALSE),
  IF(AND(VALUE(LEFT($A1869,3))=312,LEFT($G1869,10)="Unincepted",$B1869="Q "),VLOOKUP(" ULO",_312_Table3,MATCH('312'!$X$16,_312_Table3_ColumnLookup,0),FALSE),
  IF(AND(VALUE(LEFT($A1869,3))=312,LEFT($G1869,10)="Unincepted"),VLOOKUP(" ULO",_312_Table3,MATCH(LEFT($B1869,1),_312_Table3_ColumnLookup,0),FALSE),
  IF(AND(VALUE(LEFT($A1869,3))=312,LEFT($G1869,5)="Total",$B1869="G "),VLOOKUP('312'!$F$80,_312_Table3,MATCH('312'!$N$16,_312_Table3_ColumnLookup,0),FALSE),
  IF(AND(VALUE(LEFT($A1869,3))=312,LEFT($G1869,5)="Total",$B1869="O "),VLOOKUP('312'!$F$80,_312_Table3,MATCH('312'!$V$16,_312_Table3_ColumnLookup,0),FALSE),
  IF(AND(VALUE(LEFT($A1869,3))=312,LEFT($G1869,5)="Total",$B1869="Q "),VLOOKUP('312'!$F$80,_312_Table3,MATCH('312'!$X$16,_312_Table3_ColumnLookup,0),FALSE),
  IF(AND(VALUE(LEFT($A1869,3))=312,LEFT($G1869,5)="Total"),VLOOKUP('312'!$F$80,_312_Table3,MATCH(LEFT($B1869,1),_312_Table3_ColumnLookup,0),FALSE),
  IF(AND(VALUE(LEFT($A1869,3))=312,LEN($I1869)=4,$B1869="G"),VLOOKUP($I1869,_312_Table3,MATCH('312'!$N$16,_312_Table3_ColumnLookup,0),FALSE),
  IF(AND(VALUE(LEFT($A1869,3))=312,LEN($I1869)=4,$B1869="O"),VLOOKUP($I1869,_312_Table3,MATCH('312'!$V$16,_312_Table3_ColumnLookup,0),FALSE),
  IF(AND(VALUE(LEFT($A1869,3))=312,LEN($I1869)=4,$B1869="Q"),VLOOKUP($I1869,_312_Table3,MATCH('312'!$X$16,_312_Table3_ColumnLookup,0),FALSE),
  IF(AND(VALUE(LEFT($A1869,3))=312,LEN($I1869)=4),VLOOKUP($I1869,_312_Table3,MATCH(LEFT($B1869,1),_312_Table3_ColumnLookup,0),FALSE)
+N("312"),
  IF(VALUE(LEFT($A1869,3))=313,VLOOKUP(VALUE(MID($B1869,2,1)),_313_Table3,MATCH(MID($B1869,1,1),_313_Table3_ColumnLookup,0),FALSE)
+N("313"),
  IF(AND(VALUE(LEFT($A1869,3))=314,LEN($B1869)=3),VLOOKUP(VALUE(MID($B1869,2,2)),_314_Table3,MATCH(MID($B1869,1,1),_314_Table3_ColumnLookup,0),FALSE),
  IF(VALUE(LEFT($A1869,3))=314,VLOOKUP(VALUE(MID($B1869,2,1)),_314_Table3,MATCH(MID($B1869,1,1),_314_Table3_ColumnLookup,0),FALSE)
+N("314"),
""))))))))))))))))))))))))</f>
        <v>#N/A</v>
      </c>
      <c r="H1869" s="321" t="str">
        <f>IFERROR(
IF(ISERROR($D1869)=FALSE,$D1869,IF(ISERROR($E1869)=FALSE,$E1869,IF(ISERROR($F1869)=FALSE,$F1869
+N("012 checkboxes"),
IF(
IF(OR(LEFT($A1869,9)="Syndicate",LEFT($A1869,12)="NewSyndicate"),VLOOKUP($A1869,'012'!$J:$ZW,MATCH("Link to button",'012'!$J$1:$ZW$1,0),0)
+N("309 checkbox"),
IF($C1869="309 LCR Summary0",VLOOKUP("Notes990",'309'!$P:$ZZ,MATCH("Link to button",'309'!$P$1:$ZZ$1,0),0)
+N("313 checkboxes"),
IF($C1869="313 Financial Information0LcmVsScr",IF($C1869="309 LCR Summary0",VLOOKUP("LcmVsScr",'309'!$N:$ZZ,MATCH("Link to button",'309'!$N$1:$ZZ$1,0),0),
IF($C1869="313 Financial Information0LcrDocAttached",IF($C1869="309 LCR Summary0",VLOOKUP("LcrDocAttached",'309'!$N:$ZZ,MATCH("Link to button",'309'!$N$1:$ZZ$1,0),
0)))))))=1,TRUE,FALSE)
))),"")</f>
        <v/>
      </c>
    </row>
    <row r="1870" spans="1:8">
      <c r="A1870" s="237" t="e">
        <f>VLOOKUP($G1870,CSVLookups!$B:$R,MATCH(A$1,CSVLookups!$B$1:$R$1,0),FALSE)</f>
        <v>#N/A</v>
      </c>
      <c r="B1870" s="237" t="e">
        <f>VLOOKUP($G1870,CSVLookups!$B:$R,MATCH(B$1,CSVLookups!$B$1:$R$1,0),FALSE)</f>
        <v>#N/A</v>
      </c>
      <c r="C1870" s="238" t="e">
        <f t="shared" si="29"/>
        <v>#N/A</v>
      </c>
      <c r="D1870" s="238" t="e">
        <f>IF(AND(VALUE(LEFT($A1870,3))=309,LEN($B1870)=3),VLOOKUP(VALUE(MID($B1870,2,2)),_309_Table1,MATCH(MID($B1870,1,1),_309_Table1_ColumnLookup,0),FALSE),
  IF($C1870="309 LCR SummaryA",OneYearSCR,IF($C1870="309 LCR SummaryB",UltimateSCR,IF(VALUE(LEFT($A1870,3))=309,VLOOKUP(VALUE(MID($B1870,2,1)),_309_Table1,MATCH(MID($B1870,1,1),_309_Table1_ColumnLookup,0),FALSE)
+N("309"),
  IF(VALUE(LEFT($A1870,3))=310,VLOOKUP(VALUE(MID($B1870,2,1)),_310_Table1,MATCH(MID($B1870,1,1),_310_Table1_ColumnLookup,0),FALSE)
+N("310"),
  IF(AND(VALUE(LEFT($A1870,3))=311,LEN($I1870)=4),VLOOKUP($I1870,_311_Table1,MATCH($B1870,_311_Table1_ColumnLookup,0),FALSE),
  IF(AND(VALUE(LEFT($A1870,3))=311,OR($B1870="I2",$B1870="J2",$B1870="K2",$B1870="L2")),VLOOKUP('311'!$G$58,_311_Table1,MATCH(MID($B1870,1,1),_311_Table1_ColumnLookup,0),FALSE),
  IF(AND(VALUE(LEFT($A1870,3))=311,RIGHT($B1870,5)="Total"),VLOOKUP('311'!$G$59,_311_Table1,MATCH(MID($B1870,1,1),_311_Table1_ColumnLookup,0),FALSE),
  IF(VALUE(LEFT($A1870,3))=311,VLOOKUP(VALUE(MID($B1870,2,1)),_311_Table1,MATCH(MID($B1870,1,1),_311_Table1_ColumnLookup,0),FALSE)
+N("311"),
  IF(AND(VALUE(LEFT($A1870,3))=312,LEFT($G1870,10)="Unincepted",$B1870="G "),VLOOKUP(" ULO",_312_Table1,MATCH('312'!$N$16,_312_Table1_ColumnLookup,0),FALSE),
  IF(AND(VALUE(LEFT($A1870,3))=312,LEFT($G1870,10)="Unincepted",$B1870="O "),VLOOKUP(" ULO",_312_Table1,MATCH('312'!$V$16,_312_Table1_ColumnLookup,0),FALSE),
  IF(AND(VALUE(LEFT($A1870,3))=312,LEFT($G1870,10)="Unincepted",$B1870="Q "),VLOOKUP(" ULO",_312_Table1,MATCH('312'!$X$16,_312_Table1_ColumnLookup,0),FALSE),
  IF(AND(VALUE(LEFT($A1870,3))=312,LEFT($G1870,10)="Unincepted"),VLOOKUP(" ULO",_312_Table1,MATCH(LEFT($B1870,1),_312_Table1_ColumnLookup,0),FALSE),
  IF(AND(VALUE(LEFT($A1870,3))=312,LEFT($G1870,5)="Total",$B1870="G "),VLOOKUP('312'!$F$80,_312_Table1,MATCH('312'!$N$16,_312_Table1_ColumnLookup,0),FALSE),
  IF(AND(VALUE(LEFT($A1870,3))=312,LEFT($G1870,5)="Total",$B1870="O "),VLOOKUP('312'!$F$80,_312_Table1,MATCH('312'!$V$16,_312_Table1_ColumnLookup,0),FALSE),
  IF(AND(VALUE(LEFT($A1870,3))=312,LEFT($G1870,5)="Total",$B1870="Q "),VLOOKUP('312'!$F$80,_312_Table1,MATCH('312'!$X$16,_312_Table1_ColumnLookup,0),FALSE),
  IF(AND(VALUE(LEFT($A1870,3))=312,LEFT($G1870,5)="Total"),VLOOKUP('312'!$F$80,_312_Table1,MATCH(LEFT($B1870,1),_312_Table1_ColumnLookup,0),FALSE),
  IF(AND(VALUE(LEFT($A1870,3))=312,LEN($I1870)=4,$B1870="G"),VLOOKUP($I1870,_312_Table1,MATCH('312'!$N$16,_312_Table1_ColumnLookup,0),FALSE),
  IF(AND(VALUE(LEFT($A1870,3))=312,LEN($I1870)=4,$B1870="O"),VLOOKUP($I1870,_312_Table1,MATCH('312'!$V$16,_312_Table1_ColumnLookup,0),FALSE),
  IF(AND(VALUE(LEFT($A1870,3))=312,LEN($I1870)=4,$B1870="Q"),VLOOKUP($I1870,_312_Table1,MATCH('312'!$X$16,_312_Table1_ColumnLookup,0),FALSE),
  IF(AND(VALUE(LEFT($A1870,3))=312,LEN($I1870)=4),VLOOKUP($I1870,_312_Table1,MATCH(LEFT($B1870,1),_312_Table1_ColumnLookup,0),FALSE)
+N("312"),
  IF(VALUE(LEFT($A1870,3))=313,VLOOKUP(VALUE(MID($B1870,2,1)),_313_Table1,MATCH(MID($B1870,1,1),_313_Table1_ColumnLookup,0),FALSE)
+N("313"),
  IF(AND(VALUE(LEFT($A1870,3))=314,LEN($B1870)=3),VLOOKUP(VALUE(MID($B1870,2,2)),_314_Table1,MATCH(MID($B1870,1,1),_314_Table1_ColumnLookup,0),FALSE),
  IF(VALUE(LEFT($A1870,3))=314,VLOOKUP(VALUE(MID($B1870,2,1)),_314_Table1,MATCH(MID($B1870,1,1),_314_Table1_ColumnLookup,0),FALSE)
+N("314"),
""))))))))))))))))))))))))</f>
        <v>#N/A</v>
      </c>
      <c r="E1870" s="238" t="e">
        <f>IF(AND(VALUE(LEFT($A1870,3))=309,LEN($B1870)=3),VLOOKUP(VALUE(MID($B1870,2,2)),_309_Table2,MATCH(MID($B1870,1,1),_309_Table2_ColumnLookup,0),FALSE),
  IF($C1870="309 LCR SummaryA",OneYearSCR,IF($C1870="309 LCR SummaryB",UltimateSCR,IF(VALUE(LEFT($A1870,3))=309,VLOOKUP(VALUE(MID($B1870,2,1)),_309_Table2,MATCH(MID($B1870,1,1),_309_Table2_ColumnLookup,0),FALSE)
+N("309"),
  IF(VALUE(LEFT($A1870,3))=310,VLOOKUP(VALUE(MID($B1870,2,1)),_310_Table2,MATCH(MID($B1870,1,1),_310_Table2_ColumnLookup,0),FALSE)
+N("310"),
  IF(AND(VALUE(LEFT($A1870,3))=311,LEN($I1870)=4),VLOOKUP($I1870,_311_Table2,MATCH($B1870,_311_Table2_ColumnLookup,0),FALSE),
  IF(AND(VALUE(LEFT($A1870,3))=311,OR($B1870="I2",$B1870="J2",$B1870="K2",$B1870="L2")),VLOOKUP('311'!$G$58,_311_Table2,MATCH(MID($B1870,1,1),_311_Table2_ColumnLookup,0),FALSE),
  IF(AND(VALUE(LEFT($A1870,3))=311,RIGHT($B1870,5)="Total"),VLOOKUP('311'!$G$59,_311_Table2,MATCH(MID($B1870,1,1),_311_Table2_ColumnLookup,0),FALSE),
  IF(VALUE(LEFT($A1870,3))=311,VLOOKUP(VALUE(MID($B1870,2,1)),_311_Table2,MATCH(MID($B1870,1,1),_311_Table2_ColumnLookup,0),FALSE)
+N("311"),
  IF(AND(VALUE(LEFT($A1870,3))=312,LEFT($G1870,10)="Unincepted",$B1870="G "),VLOOKUP(" ULO",_312_Table2,MATCH('312'!$N$16,_312_Table2_ColumnLookup,0),FALSE),
  IF(AND(VALUE(LEFT($A1870,3))=312,LEFT($G1870,10)="Unincepted",$B1870="O "),VLOOKUP(" ULO",_312_Table2,MATCH('312'!$V$16,_312_Table2_ColumnLookup,0),FALSE),
  IF(AND(VALUE(LEFT($A1870,3))=312,LEFT($G1870,10)="Unincepted",$B1870="Q "),VLOOKUP(" ULO",_312_Table2,MATCH('312'!$X$16,_312_Table2_ColumnLookup,0),FALSE),
  IF(AND(VALUE(LEFT($A1870,3))=312,LEFT($G1870,10)="Unincepted"),VLOOKUP(" ULO",_312_Table2,MATCH(LEFT($B1870,1),_312_Table2_ColumnLookup,0),FALSE),
  IF(AND(VALUE(LEFT($A1870,3))=312,LEFT($G1870,5)="Total",$B1870="G "),VLOOKUP('312'!$F$80,_312_Table2,MATCH('312'!$N$16,_312_Table2_ColumnLookup,0),FALSE),
  IF(AND(VALUE(LEFT($A1870,3))=312,LEFT($G1870,5)="Total",$B1870="O "),VLOOKUP('312'!$F$80,_312_Table2,MATCH('312'!$V$16,_312_Table2_ColumnLookup,0),FALSE),
  IF(AND(VALUE(LEFT($A1870,3))=312,LEFT($G1870,5)="Total",$B1870="Q "),VLOOKUP('312'!$F$80,_312_Table2,MATCH('312'!$X$16,_312_Table2_ColumnLookup,0),FALSE),
  IF(AND(VALUE(LEFT($A1870,3))=312,LEFT($G1870,5)="Total"),VLOOKUP('312'!$F$80,_312_Table2,MATCH(LEFT($B1870,1),_312_Table2_ColumnLookup,0),FALSE),
  IF(AND(VALUE(LEFT($A1870,3))=312,LEN($I1870)=4,$B1870="G"),VLOOKUP($I1870,_312_Table2,MATCH('312'!$N$16,_312_Table2_ColumnLookup,0),FALSE),
  IF(AND(VALUE(LEFT($A1870,3))=312,LEN($I1870)=4,$B1870="O"),VLOOKUP($I1870,_312_Table2,MATCH('312'!$V$16,_312_Table2_ColumnLookup,0),FALSE),
  IF(AND(VALUE(LEFT($A1870,3))=312,LEN($I1870)=4,$B1870="Q"),VLOOKUP($I1870,_312_Table2,MATCH('312'!$X$16,_312_Table2_ColumnLookup,0),FALSE),
  IF(AND(VALUE(LEFT($A1870,3))=312,LEN($I1870)=4),VLOOKUP($I1870,_312_Table2,MATCH(LEFT($B1870,1),_312_Table2_ColumnLookup,0),FALSE)
+N("312"),
  IF(VALUE(LEFT($A1870,3))=313,VLOOKUP(VALUE(MID($B1870,2,1)),_313_Table2,MATCH(MID($B1870,1,1),_313_Table2_ColumnLookup,0),FALSE)
+N("313"),
  IF(AND(VALUE(LEFT($A1870,3))=314,LEN($B1870)=3),VLOOKUP(VALUE(MID($B1870,2,2)),_314_Table2,MATCH(MID($B1870,1,1),_314_Table2_ColumnLookup,0),FALSE),
  IF(VALUE(LEFT($A1870,3))=314,VLOOKUP(VALUE(MID($B1870,2,1)),_314_Table2,MATCH(MID($B1870,1,1),_314_Table2_ColumnLookup,0),FALSE)
+N("314"),
""))))))))))))))))))))))))</f>
        <v>#N/A</v>
      </c>
      <c r="F1870" s="238" t="e">
        <f>IF(AND(VALUE(LEFT($A1870,3))=309,LEN($B1870)=3),VLOOKUP(VALUE(MID($B1870,2,2)),_309_Table3,MATCH(MID($B1870,1,1),_309_Table3_ColumnLookup,0),FALSE),
  IF($C1870="309 LCR SummaryA",OneYearSCR,IF($C1870="309 LCR SummaryB",UltimateSCR,IF(VALUE(LEFT($A1870,3))=309,VLOOKUP(VALUE(MID($B1870,2,1)),_309_Table3,MATCH(MID($B1870,1,1),_309_Table3_ColumnLookup,0),FALSE)
+N("309"),
  IF(VALUE(LEFT($A1870,3))=310,VLOOKUP(VALUE(MID($B1870,2,1)),_310_Table3,MATCH(MID($B1870,1,1),_310_Table3_ColumnLookup,0),FALSE)
+N("310"),
  IF(AND(VALUE(LEFT($A1870,3))=311,LEN($I1870)=4),VLOOKUP($I1870,_311_Table3,MATCH($B1870,_311_Table3_ColumnLookup,0),FALSE),
  IF(AND(VALUE(LEFT($A1870,3))=311,OR($B1870="I2",$B1870="J2",$B1870="K2",$B1870="L2")),VLOOKUP('311'!$G$58,_311_Table3,MATCH(MID($B1870,1,1),_311_Table3_ColumnLookup,0),FALSE),
  IF(AND(VALUE(LEFT($A1870,3))=311,RIGHT($B1870,5)="Total"),VLOOKUP('311'!$G$59,_311_Table3,MATCH(MID($B1870,1,1),_311_Table3_ColumnLookup,0),FALSE),
  IF(VALUE(LEFT($A1870,3))=311,VLOOKUP(VALUE(MID($B1870,2,1)),_311_Table3,MATCH(MID($B1870,1,1),_311_Table3_ColumnLookup,0),FALSE)
+N("311"),
  IF(AND(VALUE(LEFT($A1870,3))=312,LEFT($G1870,10)="Unincepted",$B1870="G "),VLOOKUP(" ULO",_312_Table3,MATCH('312'!$N$16,_312_Table3_ColumnLookup,0),FALSE),
  IF(AND(VALUE(LEFT($A1870,3))=312,LEFT($G1870,10)="Unincepted",$B1870="O "),VLOOKUP(" ULO",_312_Table3,MATCH('312'!$V$16,_312_Table3_ColumnLookup,0),FALSE),
  IF(AND(VALUE(LEFT($A1870,3))=312,LEFT($G1870,10)="Unincepted",$B1870="Q "),VLOOKUP(" ULO",_312_Table3,MATCH('312'!$X$16,_312_Table3_ColumnLookup,0),FALSE),
  IF(AND(VALUE(LEFT($A1870,3))=312,LEFT($G1870,10)="Unincepted"),VLOOKUP(" ULO",_312_Table3,MATCH(LEFT($B1870,1),_312_Table3_ColumnLookup,0),FALSE),
  IF(AND(VALUE(LEFT($A1870,3))=312,LEFT($G1870,5)="Total",$B1870="G "),VLOOKUP('312'!$F$80,_312_Table3,MATCH('312'!$N$16,_312_Table3_ColumnLookup,0),FALSE),
  IF(AND(VALUE(LEFT($A1870,3))=312,LEFT($G1870,5)="Total",$B1870="O "),VLOOKUP('312'!$F$80,_312_Table3,MATCH('312'!$V$16,_312_Table3_ColumnLookup,0),FALSE),
  IF(AND(VALUE(LEFT($A1870,3))=312,LEFT($G1870,5)="Total",$B1870="Q "),VLOOKUP('312'!$F$80,_312_Table3,MATCH('312'!$X$16,_312_Table3_ColumnLookup,0),FALSE),
  IF(AND(VALUE(LEFT($A1870,3))=312,LEFT($G1870,5)="Total"),VLOOKUP('312'!$F$80,_312_Table3,MATCH(LEFT($B1870,1),_312_Table3_ColumnLookup,0),FALSE),
  IF(AND(VALUE(LEFT($A1870,3))=312,LEN($I1870)=4,$B1870="G"),VLOOKUP($I1870,_312_Table3,MATCH('312'!$N$16,_312_Table3_ColumnLookup,0),FALSE),
  IF(AND(VALUE(LEFT($A1870,3))=312,LEN($I1870)=4,$B1870="O"),VLOOKUP($I1870,_312_Table3,MATCH('312'!$V$16,_312_Table3_ColumnLookup,0),FALSE),
  IF(AND(VALUE(LEFT($A1870,3))=312,LEN($I1870)=4,$B1870="Q"),VLOOKUP($I1870,_312_Table3,MATCH('312'!$X$16,_312_Table3_ColumnLookup,0),FALSE),
  IF(AND(VALUE(LEFT($A1870,3))=312,LEN($I1870)=4),VLOOKUP($I1870,_312_Table3,MATCH(LEFT($B1870,1),_312_Table3_ColumnLookup,0),FALSE)
+N("312"),
  IF(VALUE(LEFT($A1870,3))=313,VLOOKUP(VALUE(MID($B1870,2,1)),_313_Table3,MATCH(MID($B1870,1,1),_313_Table3_ColumnLookup,0),FALSE)
+N("313"),
  IF(AND(VALUE(LEFT($A1870,3))=314,LEN($B1870)=3),VLOOKUP(VALUE(MID($B1870,2,2)),_314_Table3,MATCH(MID($B1870,1,1),_314_Table3_ColumnLookup,0),FALSE),
  IF(VALUE(LEFT($A1870,3))=314,VLOOKUP(VALUE(MID($B1870,2,1)),_314_Table3,MATCH(MID($B1870,1,1),_314_Table3_ColumnLookup,0),FALSE)
+N("314"),
""))))))))))))))))))))))))</f>
        <v>#N/A</v>
      </c>
      <c r="H1870" s="321" t="str">
        <f>IFERROR(
IF(ISERROR($D1870)=FALSE,$D1870,IF(ISERROR($E1870)=FALSE,$E1870,IF(ISERROR($F1870)=FALSE,$F1870
+N("012 checkboxes"),
IF(
IF(OR(LEFT($A1870,9)="Syndicate",LEFT($A1870,12)="NewSyndicate"),VLOOKUP($A1870,'012'!$J:$ZW,MATCH("Link to button",'012'!$J$1:$ZW$1,0),0)
+N("309 checkbox"),
IF($C1870="309 LCR Summary0",VLOOKUP("Notes990",'309'!$P:$ZZ,MATCH("Link to button",'309'!$P$1:$ZZ$1,0),0)
+N("313 checkboxes"),
IF($C1870="313 Financial Information0LcmVsScr",IF($C1870="309 LCR Summary0",VLOOKUP("LcmVsScr",'309'!$N:$ZZ,MATCH("Link to button",'309'!$N$1:$ZZ$1,0),0),
IF($C1870="313 Financial Information0LcrDocAttached",IF($C1870="309 LCR Summary0",VLOOKUP("LcrDocAttached",'309'!$N:$ZZ,MATCH("Link to button",'309'!$N$1:$ZZ$1,0),
0)))))))=1,TRUE,FALSE)
))),"")</f>
        <v/>
      </c>
    </row>
    <row r="1871" spans="1:8">
      <c r="A1871" s="237" t="e">
        <f>VLOOKUP($G1871,CSVLookups!$B:$R,MATCH(A$1,CSVLookups!$B$1:$R$1,0),FALSE)</f>
        <v>#N/A</v>
      </c>
      <c r="B1871" s="237" t="e">
        <f>VLOOKUP($G1871,CSVLookups!$B:$R,MATCH(B$1,CSVLookups!$B$1:$R$1,0),FALSE)</f>
        <v>#N/A</v>
      </c>
      <c r="C1871" s="238" t="e">
        <f t="shared" si="29"/>
        <v>#N/A</v>
      </c>
      <c r="D1871" s="238" t="e">
        <f>IF(AND(VALUE(LEFT($A1871,3))=309,LEN($B1871)=3),VLOOKUP(VALUE(MID($B1871,2,2)),_309_Table1,MATCH(MID($B1871,1,1),_309_Table1_ColumnLookup,0),FALSE),
  IF($C1871="309 LCR SummaryA",OneYearSCR,IF($C1871="309 LCR SummaryB",UltimateSCR,IF(VALUE(LEFT($A1871,3))=309,VLOOKUP(VALUE(MID($B1871,2,1)),_309_Table1,MATCH(MID($B1871,1,1),_309_Table1_ColumnLookup,0),FALSE)
+N("309"),
  IF(VALUE(LEFT($A1871,3))=310,VLOOKUP(VALUE(MID($B1871,2,1)),_310_Table1,MATCH(MID($B1871,1,1),_310_Table1_ColumnLookup,0),FALSE)
+N("310"),
  IF(AND(VALUE(LEFT($A1871,3))=311,LEN($I1871)=4),VLOOKUP($I1871,_311_Table1,MATCH($B1871,_311_Table1_ColumnLookup,0),FALSE),
  IF(AND(VALUE(LEFT($A1871,3))=311,OR($B1871="I2",$B1871="J2",$B1871="K2",$B1871="L2")),VLOOKUP('311'!$G$58,_311_Table1,MATCH(MID($B1871,1,1),_311_Table1_ColumnLookup,0),FALSE),
  IF(AND(VALUE(LEFT($A1871,3))=311,RIGHT($B1871,5)="Total"),VLOOKUP('311'!$G$59,_311_Table1,MATCH(MID($B1871,1,1),_311_Table1_ColumnLookup,0),FALSE),
  IF(VALUE(LEFT($A1871,3))=311,VLOOKUP(VALUE(MID($B1871,2,1)),_311_Table1,MATCH(MID($B1871,1,1),_311_Table1_ColumnLookup,0),FALSE)
+N("311"),
  IF(AND(VALUE(LEFT($A1871,3))=312,LEFT($G1871,10)="Unincepted",$B1871="G "),VLOOKUP(" ULO",_312_Table1,MATCH('312'!$N$16,_312_Table1_ColumnLookup,0),FALSE),
  IF(AND(VALUE(LEFT($A1871,3))=312,LEFT($G1871,10)="Unincepted",$B1871="O "),VLOOKUP(" ULO",_312_Table1,MATCH('312'!$V$16,_312_Table1_ColumnLookup,0),FALSE),
  IF(AND(VALUE(LEFT($A1871,3))=312,LEFT($G1871,10)="Unincepted",$B1871="Q "),VLOOKUP(" ULO",_312_Table1,MATCH('312'!$X$16,_312_Table1_ColumnLookup,0),FALSE),
  IF(AND(VALUE(LEFT($A1871,3))=312,LEFT($G1871,10)="Unincepted"),VLOOKUP(" ULO",_312_Table1,MATCH(LEFT($B1871,1),_312_Table1_ColumnLookup,0),FALSE),
  IF(AND(VALUE(LEFT($A1871,3))=312,LEFT($G1871,5)="Total",$B1871="G "),VLOOKUP('312'!$F$80,_312_Table1,MATCH('312'!$N$16,_312_Table1_ColumnLookup,0),FALSE),
  IF(AND(VALUE(LEFT($A1871,3))=312,LEFT($G1871,5)="Total",$B1871="O "),VLOOKUP('312'!$F$80,_312_Table1,MATCH('312'!$V$16,_312_Table1_ColumnLookup,0),FALSE),
  IF(AND(VALUE(LEFT($A1871,3))=312,LEFT($G1871,5)="Total",$B1871="Q "),VLOOKUP('312'!$F$80,_312_Table1,MATCH('312'!$X$16,_312_Table1_ColumnLookup,0),FALSE),
  IF(AND(VALUE(LEFT($A1871,3))=312,LEFT($G1871,5)="Total"),VLOOKUP('312'!$F$80,_312_Table1,MATCH(LEFT($B1871,1),_312_Table1_ColumnLookup,0),FALSE),
  IF(AND(VALUE(LEFT($A1871,3))=312,LEN($I1871)=4,$B1871="G"),VLOOKUP($I1871,_312_Table1,MATCH('312'!$N$16,_312_Table1_ColumnLookup,0),FALSE),
  IF(AND(VALUE(LEFT($A1871,3))=312,LEN($I1871)=4,$B1871="O"),VLOOKUP($I1871,_312_Table1,MATCH('312'!$V$16,_312_Table1_ColumnLookup,0),FALSE),
  IF(AND(VALUE(LEFT($A1871,3))=312,LEN($I1871)=4,$B1871="Q"),VLOOKUP($I1871,_312_Table1,MATCH('312'!$X$16,_312_Table1_ColumnLookup,0),FALSE),
  IF(AND(VALUE(LEFT($A1871,3))=312,LEN($I1871)=4),VLOOKUP($I1871,_312_Table1,MATCH(LEFT($B1871,1),_312_Table1_ColumnLookup,0),FALSE)
+N("312"),
  IF(VALUE(LEFT($A1871,3))=313,VLOOKUP(VALUE(MID($B1871,2,1)),_313_Table1,MATCH(MID($B1871,1,1),_313_Table1_ColumnLookup,0),FALSE)
+N("313"),
  IF(AND(VALUE(LEFT($A1871,3))=314,LEN($B1871)=3),VLOOKUP(VALUE(MID($B1871,2,2)),_314_Table1,MATCH(MID($B1871,1,1),_314_Table1_ColumnLookup,0),FALSE),
  IF(VALUE(LEFT($A1871,3))=314,VLOOKUP(VALUE(MID($B1871,2,1)),_314_Table1,MATCH(MID($B1871,1,1),_314_Table1_ColumnLookup,0),FALSE)
+N("314"),
""))))))))))))))))))))))))</f>
        <v>#N/A</v>
      </c>
      <c r="E1871" s="238" t="e">
        <f>IF(AND(VALUE(LEFT($A1871,3))=309,LEN($B1871)=3),VLOOKUP(VALUE(MID($B1871,2,2)),_309_Table2,MATCH(MID($B1871,1,1),_309_Table2_ColumnLookup,0),FALSE),
  IF($C1871="309 LCR SummaryA",OneYearSCR,IF($C1871="309 LCR SummaryB",UltimateSCR,IF(VALUE(LEFT($A1871,3))=309,VLOOKUP(VALUE(MID($B1871,2,1)),_309_Table2,MATCH(MID($B1871,1,1),_309_Table2_ColumnLookup,0),FALSE)
+N("309"),
  IF(VALUE(LEFT($A1871,3))=310,VLOOKUP(VALUE(MID($B1871,2,1)),_310_Table2,MATCH(MID($B1871,1,1),_310_Table2_ColumnLookup,0),FALSE)
+N("310"),
  IF(AND(VALUE(LEFT($A1871,3))=311,LEN($I1871)=4),VLOOKUP($I1871,_311_Table2,MATCH($B1871,_311_Table2_ColumnLookup,0),FALSE),
  IF(AND(VALUE(LEFT($A1871,3))=311,OR($B1871="I2",$B1871="J2",$B1871="K2",$B1871="L2")),VLOOKUP('311'!$G$58,_311_Table2,MATCH(MID($B1871,1,1),_311_Table2_ColumnLookup,0),FALSE),
  IF(AND(VALUE(LEFT($A1871,3))=311,RIGHT($B1871,5)="Total"),VLOOKUP('311'!$G$59,_311_Table2,MATCH(MID($B1871,1,1),_311_Table2_ColumnLookup,0),FALSE),
  IF(VALUE(LEFT($A1871,3))=311,VLOOKUP(VALUE(MID($B1871,2,1)),_311_Table2,MATCH(MID($B1871,1,1),_311_Table2_ColumnLookup,0),FALSE)
+N("311"),
  IF(AND(VALUE(LEFT($A1871,3))=312,LEFT($G1871,10)="Unincepted",$B1871="G "),VLOOKUP(" ULO",_312_Table2,MATCH('312'!$N$16,_312_Table2_ColumnLookup,0),FALSE),
  IF(AND(VALUE(LEFT($A1871,3))=312,LEFT($G1871,10)="Unincepted",$B1871="O "),VLOOKUP(" ULO",_312_Table2,MATCH('312'!$V$16,_312_Table2_ColumnLookup,0),FALSE),
  IF(AND(VALUE(LEFT($A1871,3))=312,LEFT($G1871,10)="Unincepted",$B1871="Q "),VLOOKUP(" ULO",_312_Table2,MATCH('312'!$X$16,_312_Table2_ColumnLookup,0),FALSE),
  IF(AND(VALUE(LEFT($A1871,3))=312,LEFT($G1871,10)="Unincepted"),VLOOKUP(" ULO",_312_Table2,MATCH(LEFT($B1871,1),_312_Table2_ColumnLookup,0),FALSE),
  IF(AND(VALUE(LEFT($A1871,3))=312,LEFT($G1871,5)="Total",$B1871="G "),VLOOKUP('312'!$F$80,_312_Table2,MATCH('312'!$N$16,_312_Table2_ColumnLookup,0),FALSE),
  IF(AND(VALUE(LEFT($A1871,3))=312,LEFT($G1871,5)="Total",$B1871="O "),VLOOKUP('312'!$F$80,_312_Table2,MATCH('312'!$V$16,_312_Table2_ColumnLookup,0),FALSE),
  IF(AND(VALUE(LEFT($A1871,3))=312,LEFT($G1871,5)="Total",$B1871="Q "),VLOOKUP('312'!$F$80,_312_Table2,MATCH('312'!$X$16,_312_Table2_ColumnLookup,0),FALSE),
  IF(AND(VALUE(LEFT($A1871,3))=312,LEFT($G1871,5)="Total"),VLOOKUP('312'!$F$80,_312_Table2,MATCH(LEFT($B1871,1),_312_Table2_ColumnLookup,0),FALSE),
  IF(AND(VALUE(LEFT($A1871,3))=312,LEN($I1871)=4,$B1871="G"),VLOOKUP($I1871,_312_Table2,MATCH('312'!$N$16,_312_Table2_ColumnLookup,0),FALSE),
  IF(AND(VALUE(LEFT($A1871,3))=312,LEN($I1871)=4,$B1871="O"),VLOOKUP($I1871,_312_Table2,MATCH('312'!$V$16,_312_Table2_ColumnLookup,0),FALSE),
  IF(AND(VALUE(LEFT($A1871,3))=312,LEN($I1871)=4,$B1871="Q"),VLOOKUP($I1871,_312_Table2,MATCH('312'!$X$16,_312_Table2_ColumnLookup,0),FALSE),
  IF(AND(VALUE(LEFT($A1871,3))=312,LEN($I1871)=4),VLOOKUP($I1871,_312_Table2,MATCH(LEFT($B1871,1),_312_Table2_ColumnLookup,0),FALSE)
+N("312"),
  IF(VALUE(LEFT($A1871,3))=313,VLOOKUP(VALUE(MID($B1871,2,1)),_313_Table2,MATCH(MID($B1871,1,1),_313_Table2_ColumnLookup,0),FALSE)
+N("313"),
  IF(AND(VALUE(LEFT($A1871,3))=314,LEN($B1871)=3),VLOOKUP(VALUE(MID($B1871,2,2)),_314_Table2,MATCH(MID($B1871,1,1),_314_Table2_ColumnLookup,0),FALSE),
  IF(VALUE(LEFT($A1871,3))=314,VLOOKUP(VALUE(MID($B1871,2,1)),_314_Table2,MATCH(MID($B1871,1,1),_314_Table2_ColumnLookup,0),FALSE)
+N("314"),
""))))))))))))))))))))))))</f>
        <v>#N/A</v>
      </c>
      <c r="F1871" s="238" t="e">
        <f>IF(AND(VALUE(LEFT($A1871,3))=309,LEN($B1871)=3),VLOOKUP(VALUE(MID($B1871,2,2)),_309_Table3,MATCH(MID($B1871,1,1),_309_Table3_ColumnLookup,0),FALSE),
  IF($C1871="309 LCR SummaryA",OneYearSCR,IF($C1871="309 LCR SummaryB",UltimateSCR,IF(VALUE(LEFT($A1871,3))=309,VLOOKUP(VALUE(MID($B1871,2,1)),_309_Table3,MATCH(MID($B1871,1,1),_309_Table3_ColumnLookup,0),FALSE)
+N("309"),
  IF(VALUE(LEFT($A1871,3))=310,VLOOKUP(VALUE(MID($B1871,2,1)),_310_Table3,MATCH(MID($B1871,1,1),_310_Table3_ColumnLookup,0),FALSE)
+N("310"),
  IF(AND(VALUE(LEFT($A1871,3))=311,LEN($I1871)=4),VLOOKUP($I1871,_311_Table3,MATCH($B1871,_311_Table3_ColumnLookup,0),FALSE),
  IF(AND(VALUE(LEFT($A1871,3))=311,OR($B1871="I2",$B1871="J2",$B1871="K2",$B1871="L2")),VLOOKUP('311'!$G$58,_311_Table3,MATCH(MID($B1871,1,1),_311_Table3_ColumnLookup,0),FALSE),
  IF(AND(VALUE(LEFT($A1871,3))=311,RIGHT($B1871,5)="Total"),VLOOKUP('311'!$G$59,_311_Table3,MATCH(MID($B1871,1,1),_311_Table3_ColumnLookup,0),FALSE),
  IF(VALUE(LEFT($A1871,3))=311,VLOOKUP(VALUE(MID($B1871,2,1)),_311_Table3,MATCH(MID($B1871,1,1),_311_Table3_ColumnLookup,0),FALSE)
+N("311"),
  IF(AND(VALUE(LEFT($A1871,3))=312,LEFT($G1871,10)="Unincepted",$B1871="G "),VLOOKUP(" ULO",_312_Table3,MATCH('312'!$N$16,_312_Table3_ColumnLookup,0),FALSE),
  IF(AND(VALUE(LEFT($A1871,3))=312,LEFT($G1871,10)="Unincepted",$B1871="O "),VLOOKUP(" ULO",_312_Table3,MATCH('312'!$V$16,_312_Table3_ColumnLookup,0),FALSE),
  IF(AND(VALUE(LEFT($A1871,3))=312,LEFT($G1871,10)="Unincepted",$B1871="Q "),VLOOKUP(" ULO",_312_Table3,MATCH('312'!$X$16,_312_Table3_ColumnLookup,0),FALSE),
  IF(AND(VALUE(LEFT($A1871,3))=312,LEFT($G1871,10)="Unincepted"),VLOOKUP(" ULO",_312_Table3,MATCH(LEFT($B1871,1),_312_Table3_ColumnLookup,0),FALSE),
  IF(AND(VALUE(LEFT($A1871,3))=312,LEFT($G1871,5)="Total",$B1871="G "),VLOOKUP('312'!$F$80,_312_Table3,MATCH('312'!$N$16,_312_Table3_ColumnLookup,0),FALSE),
  IF(AND(VALUE(LEFT($A1871,3))=312,LEFT($G1871,5)="Total",$B1871="O "),VLOOKUP('312'!$F$80,_312_Table3,MATCH('312'!$V$16,_312_Table3_ColumnLookup,0),FALSE),
  IF(AND(VALUE(LEFT($A1871,3))=312,LEFT($G1871,5)="Total",$B1871="Q "),VLOOKUP('312'!$F$80,_312_Table3,MATCH('312'!$X$16,_312_Table3_ColumnLookup,0),FALSE),
  IF(AND(VALUE(LEFT($A1871,3))=312,LEFT($G1871,5)="Total"),VLOOKUP('312'!$F$80,_312_Table3,MATCH(LEFT($B1871,1),_312_Table3_ColumnLookup,0),FALSE),
  IF(AND(VALUE(LEFT($A1871,3))=312,LEN($I1871)=4,$B1871="G"),VLOOKUP($I1871,_312_Table3,MATCH('312'!$N$16,_312_Table3_ColumnLookup,0),FALSE),
  IF(AND(VALUE(LEFT($A1871,3))=312,LEN($I1871)=4,$B1871="O"),VLOOKUP($I1871,_312_Table3,MATCH('312'!$V$16,_312_Table3_ColumnLookup,0),FALSE),
  IF(AND(VALUE(LEFT($A1871,3))=312,LEN($I1871)=4,$B1871="Q"),VLOOKUP($I1871,_312_Table3,MATCH('312'!$X$16,_312_Table3_ColumnLookup,0),FALSE),
  IF(AND(VALUE(LEFT($A1871,3))=312,LEN($I1871)=4),VLOOKUP($I1871,_312_Table3,MATCH(LEFT($B1871,1),_312_Table3_ColumnLookup,0),FALSE)
+N("312"),
  IF(VALUE(LEFT($A1871,3))=313,VLOOKUP(VALUE(MID($B1871,2,1)),_313_Table3,MATCH(MID($B1871,1,1),_313_Table3_ColumnLookup,0),FALSE)
+N("313"),
  IF(AND(VALUE(LEFT($A1871,3))=314,LEN($B1871)=3),VLOOKUP(VALUE(MID($B1871,2,2)),_314_Table3,MATCH(MID($B1871,1,1),_314_Table3_ColumnLookup,0),FALSE),
  IF(VALUE(LEFT($A1871,3))=314,VLOOKUP(VALUE(MID($B1871,2,1)),_314_Table3,MATCH(MID($B1871,1,1),_314_Table3_ColumnLookup,0),FALSE)
+N("314"),
""))))))))))))))))))))))))</f>
        <v>#N/A</v>
      </c>
      <c r="H1871" s="321" t="str">
        <f>IFERROR(
IF(ISERROR($D1871)=FALSE,$D1871,IF(ISERROR($E1871)=FALSE,$E1871,IF(ISERROR($F1871)=FALSE,$F1871
+N("012 checkboxes"),
IF(
IF(OR(LEFT($A1871,9)="Syndicate",LEFT($A1871,12)="NewSyndicate"),VLOOKUP($A1871,'012'!$J:$ZW,MATCH("Link to button",'012'!$J$1:$ZW$1,0),0)
+N("309 checkbox"),
IF($C1871="309 LCR Summary0",VLOOKUP("Notes990",'309'!$P:$ZZ,MATCH("Link to button",'309'!$P$1:$ZZ$1,0),0)
+N("313 checkboxes"),
IF($C1871="313 Financial Information0LcmVsScr",IF($C1871="309 LCR Summary0",VLOOKUP("LcmVsScr",'309'!$N:$ZZ,MATCH("Link to button",'309'!$N$1:$ZZ$1,0),0),
IF($C1871="313 Financial Information0LcrDocAttached",IF($C1871="309 LCR Summary0",VLOOKUP("LcrDocAttached",'309'!$N:$ZZ,MATCH("Link to button",'309'!$N$1:$ZZ$1,0),
0)))))))=1,TRUE,FALSE)
))),"")</f>
        <v/>
      </c>
    </row>
    <row r="1872" spans="1:8">
      <c r="A1872" s="237" t="e">
        <f>VLOOKUP($G1872,CSVLookups!$B:$R,MATCH(A$1,CSVLookups!$B$1:$R$1,0),FALSE)</f>
        <v>#N/A</v>
      </c>
      <c r="B1872" s="237" t="e">
        <f>VLOOKUP($G1872,CSVLookups!$B:$R,MATCH(B$1,CSVLookups!$B$1:$R$1,0),FALSE)</f>
        <v>#N/A</v>
      </c>
      <c r="C1872" s="238" t="e">
        <f t="shared" si="29"/>
        <v>#N/A</v>
      </c>
      <c r="D1872" s="238" t="e">
        <f>IF(AND(VALUE(LEFT($A1872,3))=309,LEN($B1872)=3),VLOOKUP(VALUE(MID($B1872,2,2)),_309_Table1,MATCH(MID($B1872,1,1),_309_Table1_ColumnLookup,0),FALSE),
  IF($C1872="309 LCR SummaryA",OneYearSCR,IF($C1872="309 LCR SummaryB",UltimateSCR,IF(VALUE(LEFT($A1872,3))=309,VLOOKUP(VALUE(MID($B1872,2,1)),_309_Table1,MATCH(MID($B1872,1,1),_309_Table1_ColumnLookup,0),FALSE)
+N("309"),
  IF(VALUE(LEFT($A1872,3))=310,VLOOKUP(VALUE(MID($B1872,2,1)),_310_Table1,MATCH(MID($B1872,1,1),_310_Table1_ColumnLookup,0),FALSE)
+N("310"),
  IF(AND(VALUE(LEFT($A1872,3))=311,LEN($I1872)=4),VLOOKUP($I1872,_311_Table1,MATCH($B1872,_311_Table1_ColumnLookup,0),FALSE),
  IF(AND(VALUE(LEFT($A1872,3))=311,OR($B1872="I2",$B1872="J2",$B1872="K2",$B1872="L2")),VLOOKUP('311'!$G$58,_311_Table1,MATCH(MID($B1872,1,1),_311_Table1_ColumnLookup,0),FALSE),
  IF(AND(VALUE(LEFT($A1872,3))=311,RIGHT($B1872,5)="Total"),VLOOKUP('311'!$G$59,_311_Table1,MATCH(MID($B1872,1,1),_311_Table1_ColumnLookup,0),FALSE),
  IF(VALUE(LEFT($A1872,3))=311,VLOOKUP(VALUE(MID($B1872,2,1)),_311_Table1,MATCH(MID($B1872,1,1),_311_Table1_ColumnLookup,0),FALSE)
+N("311"),
  IF(AND(VALUE(LEFT($A1872,3))=312,LEFT($G1872,10)="Unincepted",$B1872="G "),VLOOKUP(" ULO",_312_Table1,MATCH('312'!$N$16,_312_Table1_ColumnLookup,0),FALSE),
  IF(AND(VALUE(LEFT($A1872,3))=312,LEFT($G1872,10)="Unincepted",$B1872="O "),VLOOKUP(" ULO",_312_Table1,MATCH('312'!$V$16,_312_Table1_ColumnLookup,0),FALSE),
  IF(AND(VALUE(LEFT($A1872,3))=312,LEFT($G1872,10)="Unincepted",$B1872="Q "),VLOOKUP(" ULO",_312_Table1,MATCH('312'!$X$16,_312_Table1_ColumnLookup,0),FALSE),
  IF(AND(VALUE(LEFT($A1872,3))=312,LEFT($G1872,10)="Unincepted"),VLOOKUP(" ULO",_312_Table1,MATCH(LEFT($B1872,1),_312_Table1_ColumnLookup,0),FALSE),
  IF(AND(VALUE(LEFT($A1872,3))=312,LEFT($G1872,5)="Total",$B1872="G "),VLOOKUP('312'!$F$80,_312_Table1,MATCH('312'!$N$16,_312_Table1_ColumnLookup,0),FALSE),
  IF(AND(VALUE(LEFT($A1872,3))=312,LEFT($G1872,5)="Total",$B1872="O "),VLOOKUP('312'!$F$80,_312_Table1,MATCH('312'!$V$16,_312_Table1_ColumnLookup,0),FALSE),
  IF(AND(VALUE(LEFT($A1872,3))=312,LEFT($G1872,5)="Total",$B1872="Q "),VLOOKUP('312'!$F$80,_312_Table1,MATCH('312'!$X$16,_312_Table1_ColumnLookup,0),FALSE),
  IF(AND(VALUE(LEFT($A1872,3))=312,LEFT($G1872,5)="Total"),VLOOKUP('312'!$F$80,_312_Table1,MATCH(LEFT($B1872,1),_312_Table1_ColumnLookup,0),FALSE),
  IF(AND(VALUE(LEFT($A1872,3))=312,LEN($I1872)=4,$B1872="G"),VLOOKUP($I1872,_312_Table1,MATCH('312'!$N$16,_312_Table1_ColumnLookup,0),FALSE),
  IF(AND(VALUE(LEFT($A1872,3))=312,LEN($I1872)=4,$B1872="O"),VLOOKUP($I1872,_312_Table1,MATCH('312'!$V$16,_312_Table1_ColumnLookup,0),FALSE),
  IF(AND(VALUE(LEFT($A1872,3))=312,LEN($I1872)=4,$B1872="Q"),VLOOKUP($I1872,_312_Table1,MATCH('312'!$X$16,_312_Table1_ColumnLookup,0),FALSE),
  IF(AND(VALUE(LEFT($A1872,3))=312,LEN($I1872)=4),VLOOKUP($I1872,_312_Table1,MATCH(LEFT($B1872,1),_312_Table1_ColumnLookup,0),FALSE)
+N("312"),
  IF(VALUE(LEFT($A1872,3))=313,VLOOKUP(VALUE(MID($B1872,2,1)),_313_Table1,MATCH(MID($B1872,1,1),_313_Table1_ColumnLookup,0),FALSE)
+N("313"),
  IF(AND(VALUE(LEFT($A1872,3))=314,LEN($B1872)=3),VLOOKUP(VALUE(MID($B1872,2,2)),_314_Table1,MATCH(MID($B1872,1,1),_314_Table1_ColumnLookup,0),FALSE),
  IF(VALUE(LEFT($A1872,3))=314,VLOOKUP(VALUE(MID($B1872,2,1)),_314_Table1,MATCH(MID($B1872,1,1),_314_Table1_ColumnLookup,0),FALSE)
+N("314"),
""))))))))))))))))))))))))</f>
        <v>#N/A</v>
      </c>
      <c r="E1872" s="238" t="e">
        <f>IF(AND(VALUE(LEFT($A1872,3))=309,LEN($B1872)=3),VLOOKUP(VALUE(MID($B1872,2,2)),_309_Table2,MATCH(MID($B1872,1,1),_309_Table2_ColumnLookup,0),FALSE),
  IF($C1872="309 LCR SummaryA",OneYearSCR,IF($C1872="309 LCR SummaryB",UltimateSCR,IF(VALUE(LEFT($A1872,3))=309,VLOOKUP(VALUE(MID($B1872,2,1)),_309_Table2,MATCH(MID($B1872,1,1),_309_Table2_ColumnLookup,0),FALSE)
+N("309"),
  IF(VALUE(LEFT($A1872,3))=310,VLOOKUP(VALUE(MID($B1872,2,1)),_310_Table2,MATCH(MID($B1872,1,1),_310_Table2_ColumnLookup,0),FALSE)
+N("310"),
  IF(AND(VALUE(LEFT($A1872,3))=311,LEN($I1872)=4),VLOOKUP($I1872,_311_Table2,MATCH($B1872,_311_Table2_ColumnLookup,0),FALSE),
  IF(AND(VALUE(LEFT($A1872,3))=311,OR($B1872="I2",$B1872="J2",$B1872="K2",$B1872="L2")),VLOOKUP('311'!$G$58,_311_Table2,MATCH(MID($B1872,1,1),_311_Table2_ColumnLookup,0),FALSE),
  IF(AND(VALUE(LEFT($A1872,3))=311,RIGHT($B1872,5)="Total"),VLOOKUP('311'!$G$59,_311_Table2,MATCH(MID($B1872,1,1),_311_Table2_ColumnLookup,0),FALSE),
  IF(VALUE(LEFT($A1872,3))=311,VLOOKUP(VALUE(MID($B1872,2,1)),_311_Table2,MATCH(MID($B1872,1,1),_311_Table2_ColumnLookup,0),FALSE)
+N("311"),
  IF(AND(VALUE(LEFT($A1872,3))=312,LEFT($G1872,10)="Unincepted",$B1872="G "),VLOOKUP(" ULO",_312_Table2,MATCH('312'!$N$16,_312_Table2_ColumnLookup,0),FALSE),
  IF(AND(VALUE(LEFT($A1872,3))=312,LEFT($G1872,10)="Unincepted",$B1872="O "),VLOOKUP(" ULO",_312_Table2,MATCH('312'!$V$16,_312_Table2_ColumnLookup,0),FALSE),
  IF(AND(VALUE(LEFT($A1872,3))=312,LEFT($G1872,10)="Unincepted",$B1872="Q "),VLOOKUP(" ULO",_312_Table2,MATCH('312'!$X$16,_312_Table2_ColumnLookup,0),FALSE),
  IF(AND(VALUE(LEFT($A1872,3))=312,LEFT($G1872,10)="Unincepted"),VLOOKUP(" ULO",_312_Table2,MATCH(LEFT($B1872,1),_312_Table2_ColumnLookup,0),FALSE),
  IF(AND(VALUE(LEFT($A1872,3))=312,LEFT($G1872,5)="Total",$B1872="G "),VLOOKUP('312'!$F$80,_312_Table2,MATCH('312'!$N$16,_312_Table2_ColumnLookup,0),FALSE),
  IF(AND(VALUE(LEFT($A1872,3))=312,LEFT($G1872,5)="Total",$B1872="O "),VLOOKUP('312'!$F$80,_312_Table2,MATCH('312'!$V$16,_312_Table2_ColumnLookup,0),FALSE),
  IF(AND(VALUE(LEFT($A1872,3))=312,LEFT($G1872,5)="Total",$B1872="Q "),VLOOKUP('312'!$F$80,_312_Table2,MATCH('312'!$X$16,_312_Table2_ColumnLookup,0),FALSE),
  IF(AND(VALUE(LEFT($A1872,3))=312,LEFT($G1872,5)="Total"),VLOOKUP('312'!$F$80,_312_Table2,MATCH(LEFT($B1872,1),_312_Table2_ColumnLookup,0),FALSE),
  IF(AND(VALUE(LEFT($A1872,3))=312,LEN($I1872)=4,$B1872="G"),VLOOKUP($I1872,_312_Table2,MATCH('312'!$N$16,_312_Table2_ColumnLookup,0),FALSE),
  IF(AND(VALUE(LEFT($A1872,3))=312,LEN($I1872)=4,$B1872="O"),VLOOKUP($I1872,_312_Table2,MATCH('312'!$V$16,_312_Table2_ColumnLookup,0),FALSE),
  IF(AND(VALUE(LEFT($A1872,3))=312,LEN($I1872)=4,$B1872="Q"),VLOOKUP($I1872,_312_Table2,MATCH('312'!$X$16,_312_Table2_ColumnLookup,0),FALSE),
  IF(AND(VALUE(LEFT($A1872,3))=312,LEN($I1872)=4),VLOOKUP($I1872,_312_Table2,MATCH(LEFT($B1872,1),_312_Table2_ColumnLookup,0),FALSE)
+N("312"),
  IF(VALUE(LEFT($A1872,3))=313,VLOOKUP(VALUE(MID($B1872,2,1)),_313_Table2,MATCH(MID($B1872,1,1),_313_Table2_ColumnLookup,0),FALSE)
+N("313"),
  IF(AND(VALUE(LEFT($A1872,3))=314,LEN($B1872)=3),VLOOKUP(VALUE(MID($B1872,2,2)),_314_Table2,MATCH(MID($B1872,1,1),_314_Table2_ColumnLookup,0),FALSE),
  IF(VALUE(LEFT($A1872,3))=314,VLOOKUP(VALUE(MID($B1872,2,1)),_314_Table2,MATCH(MID($B1872,1,1),_314_Table2_ColumnLookup,0),FALSE)
+N("314"),
""))))))))))))))))))))))))</f>
        <v>#N/A</v>
      </c>
      <c r="F1872" s="238" t="e">
        <f>IF(AND(VALUE(LEFT($A1872,3))=309,LEN($B1872)=3),VLOOKUP(VALUE(MID($B1872,2,2)),_309_Table3,MATCH(MID($B1872,1,1),_309_Table3_ColumnLookup,0),FALSE),
  IF($C1872="309 LCR SummaryA",OneYearSCR,IF($C1872="309 LCR SummaryB",UltimateSCR,IF(VALUE(LEFT($A1872,3))=309,VLOOKUP(VALUE(MID($B1872,2,1)),_309_Table3,MATCH(MID($B1872,1,1),_309_Table3_ColumnLookup,0),FALSE)
+N("309"),
  IF(VALUE(LEFT($A1872,3))=310,VLOOKUP(VALUE(MID($B1872,2,1)),_310_Table3,MATCH(MID($B1872,1,1),_310_Table3_ColumnLookup,0),FALSE)
+N("310"),
  IF(AND(VALUE(LEFT($A1872,3))=311,LEN($I1872)=4),VLOOKUP($I1872,_311_Table3,MATCH($B1872,_311_Table3_ColumnLookup,0),FALSE),
  IF(AND(VALUE(LEFT($A1872,3))=311,OR($B1872="I2",$B1872="J2",$B1872="K2",$B1872="L2")),VLOOKUP('311'!$G$58,_311_Table3,MATCH(MID($B1872,1,1),_311_Table3_ColumnLookup,0),FALSE),
  IF(AND(VALUE(LEFT($A1872,3))=311,RIGHT($B1872,5)="Total"),VLOOKUP('311'!$G$59,_311_Table3,MATCH(MID($B1872,1,1),_311_Table3_ColumnLookup,0),FALSE),
  IF(VALUE(LEFT($A1872,3))=311,VLOOKUP(VALUE(MID($B1872,2,1)),_311_Table3,MATCH(MID($B1872,1,1),_311_Table3_ColumnLookup,0),FALSE)
+N("311"),
  IF(AND(VALUE(LEFT($A1872,3))=312,LEFT($G1872,10)="Unincepted",$B1872="G "),VLOOKUP(" ULO",_312_Table3,MATCH('312'!$N$16,_312_Table3_ColumnLookup,0),FALSE),
  IF(AND(VALUE(LEFT($A1872,3))=312,LEFT($G1872,10)="Unincepted",$B1872="O "),VLOOKUP(" ULO",_312_Table3,MATCH('312'!$V$16,_312_Table3_ColumnLookup,0),FALSE),
  IF(AND(VALUE(LEFT($A1872,3))=312,LEFT($G1872,10)="Unincepted",$B1872="Q "),VLOOKUP(" ULO",_312_Table3,MATCH('312'!$X$16,_312_Table3_ColumnLookup,0),FALSE),
  IF(AND(VALUE(LEFT($A1872,3))=312,LEFT($G1872,10)="Unincepted"),VLOOKUP(" ULO",_312_Table3,MATCH(LEFT($B1872,1),_312_Table3_ColumnLookup,0),FALSE),
  IF(AND(VALUE(LEFT($A1872,3))=312,LEFT($G1872,5)="Total",$B1872="G "),VLOOKUP('312'!$F$80,_312_Table3,MATCH('312'!$N$16,_312_Table3_ColumnLookup,0),FALSE),
  IF(AND(VALUE(LEFT($A1872,3))=312,LEFT($G1872,5)="Total",$B1872="O "),VLOOKUP('312'!$F$80,_312_Table3,MATCH('312'!$V$16,_312_Table3_ColumnLookup,0),FALSE),
  IF(AND(VALUE(LEFT($A1872,3))=312,LEFT($G1872,5)="Total",$B1872="Q "),VLOOKUP('312'!$F$80,_312_Table3,MATCH('312'!$X$16,_312_Table3_ColumnLookup,0),FALSE),
  IF(AND(VALUE(LEFT($A1872,3))=312,LEFT($G1872,5)="Total"),VLOOKUP('312'!$F$80,_312_Table3,MATCH(LEFT($B1872,1),_312_Table3_ColumnLookup,0),FALSE),
  IF(AND(VALUE(LEFT($A1872,3))=312,LEN($I1872)=4,$B1872="G"),VLOOKUP($I1872,_312_Table3,MATCH('312'!$N$16,_312_Table3_ColumnLookup,0),FALSE),
  IF(AND(VALUE(LEFT($A1872,3))=312,LEN($I1872)=4,$B1872="O"),VLOOKUP($I1872,_312_Table3,MATCH('312'!$V$16,_312_Table3_ColumnLookup,0),FALSE),
  IF(AND(VALUE(LEFT($A1872,3))=312,LEN($I1872)=4,$B1872="Q"),VLOOKUP($I1872,_312_Table3,MATCH('312'!$X$16,_312_Table3_ColumnLookup,0),FALSE),
  IF(AND(VALUE(LEFT($A1872,3))=312,LEN($I1872)=4),VLOOKUP($I1872,_312_Table3,MATCH(LEFT($B1872,1),_312_Table3_ColumnLookup,0),FALSE)
+N("312"),
  IF(VALUE(LEFT($A1872,3))=313,VLOOKUP(VALUE(MID($B1872,2,1)),_313_Table3,MATCH(MID($B1872,1,1),_313_Table3_ColumnLookup,0),FALSE)
+N("313"),
  IF(AND(VALUE(LEFT($A1872,3))=314,LEN($B1872)=3),VLOOKUP(VALUE(MID($B1872,2,2)),_314_Table3,MATCH(MID($B1872,1,1),_314_Table3_ColumnLookup,0),FALSE),
  IF(VALUE(LEFT($A1872,3))=314,VLOOKUP(VALUE(MID($B1872,2,1)),_314_Table3,MATCH(MID($B1872,1,1),_314_Table3_ColumnLookup,0),FALSE)
+N("314"),
""))))))))))))))))))))))))</f>
        <v>#N/A</v>
      </c>
      <c r="H1872" s="321" t="str">
        <f>IFERROR(
IF(ISERROR($D1872)=FALSE,$D1872,IF(ISERROR($E1872)=FALSE,$E1872,IF(ISERROR($F1872)=FALSE,$F1872
+N("012 checkboxes"),
IF(
IF(OR(LEFT($A1872,9)="Syndicate",LEFT($A1872,12)="NewSyndicate"),VLOOKUP($A1872,'012'!$J:$ZW,MATCH("Link to button",'012'!$J$1:$ZW$1,0),0)
+N("309 checkbox"),
IF($C1872="309 LCR Summary0",VLOOKUP("Notes990",'309'!$P:$ZZ,MATCH("Link to button",'309'!$P$1:$ZZ$1,0),0)
+N("313 checkboxes"),
IF($C1872="313 Financial Information0LcmVsScr",IF($C1872="309 LCR Summary0",VLOOKUP("LcmVsScr",'309'!$N:$ZZ,MATCH("Link to button",'309'!$N$1:$ZZ$1,0),0),
IF($C1872="313 Financial Information0LcrDocAttached",IF($C1872="309 LCR Summary0",VLOOKUP("LcrDocAttached",'309'!$N:$ZZ,MATCH("Link to button",'309'!$N$1:$ZZ$1,0),
0)))))))=1,TRUE,FALSE)
))),"")</f>
        <v/>
      </c>
    </row>
    <row r="1873" spans="1:8">
      <c r="A1873" s="237" t="e">
        <f>VLOOKUP($G1873,CSVLookups!$B:$R,MATCH(A$1,CSVLookups!$B$1:$R$1,0),FALSE)</f>
        <v>#N/A</v>
      </c>
      <c r="B1873" s="237" t="e">
        <f>VLOOKUP($G1873,CSVLookups!$B:$R,MATCH(B$1,CSVLookups!$B$1:$R$1,0),FALSE)</f>
        <v>#N/A</v>
      </c>
      <c r="C1873" s="238" t="e">
        <f t="shared" si="29"/>
        <v>#N/A</v>
      </c>
      <c r="D1873" s="238" t="e">
        <f>IF(AND(VALUE(LEFT($A1873,3))=309,LEN($B1873)=3),VLOOKUP(VALUE(MID($B1873,2,2)),_309_Table1,MATCH(MID($B1873,1,1),_309_Table1_ColumnLookup,0),FALSE),
  IF($C1873="309 LCR SummaryA",OneYearSCR,IF($C1873="309 LCR SummaryB",UltimateSCR,IF(VALUE(LEFT($A1873,3))=309,VLOOKUP(VALUE(MID($B1873,2,1)),_309_Table1,MATCH(MID($B1873,1,1),_309_Table1_ColumnLookup,0),FALSE)
+N("309"),
  IF(VALUE(LEFT($A1873,3))=310,VLOOKUP(VALUE(MID($B1873,2,1)),_310_Table1,MATCH(MID($B1873,1,1),_310_Table1_ColumnLookup,0),FALSE)
+N("310"),
  IF(AND(VALUE(LEFT($A1873,3))=311,LEN($I1873)=4),VLOOKUP($I1873,_311_Table1,MATCH($B1873,_311_Table1_ColumnLookup,0),FALSE),
  IF(AND(VALUE(LEFT($A1873,3))=311,OR($B1873="I2",$B1873="J2",$B1873="K2",$B1873="L2")),VLOOKUP('311'!$G$58,_311_Table1,MATCH(MID($B1873,1,1),_311_Table1_ColumnLookup,0),FALSE),
  IF(AND(VALUE(LEFT($A1873,3))=311,RIGHT($B1873,5)="Total"),VLOOKUP('311'!$G$59,_311_Table1,MATCH(MID($B1873,1,1),_311_Table1_ColumnLookup,0),FALSE),
  IF(VALUE(LEFT($A1873,3))=311,VLOOKUP(VALUE(MID($B1873,2,1)),_311_Table1,MATCH(MID($B1873,1,1),_311_Table1_ColumnLookup,0),FALSE)
+N("311"),
  IF(AND(VALUE(LEFT($A1873,3))=312,LEFT($G1873,10)="Unincepted",$B1873="G "),VLOOKUP(" ULO",_312_Table1,MATCH('312'!$N$16,_312_Table1_ColumnLookup,0),FALSE),
  IF(AND(VALUE(LEFT($A1873,3))=312,LEFT($G1873,10)="Unincepted",$B1873="O "),VLOOKUP(" ULO",_312_Table1,MATCH('312'!$V$16,_312_Table1_ColumnLookup,0),FALSE),
  IF(AND(VALUE(LEFT($A1873,3))=312,LEFT($G1873,10)="Unincepted",$B1873="Q "),VLOOKUP(" ULO",_312_Table1,MATCH('312'!$X$16,_312_Table1_ColumnLookup,0),FALSE),
  IF(AND(VALUE(LEFT($A1873,3))=312,LEFT($G1873,10)="Unincepted"),VLOOKUP(" ULO",_312_Table1,MATCH(LEFT($B1873,1),_312_Table1_ColumnLookup,0),FALSE),
  IF(AND(VALUE(LEFT($A1873,3))=312,LEFT($G1873,5)="Total",$B1873="G "),VLOOKUP('312'!$F$80,_312_Table1,MATCH('312'!$N$16,_312_Table1_ColumnLookup,0),FALSE),
  IF(AND(VALUE(LEFT($A1873,3))=312,LEFT($G1873,5)="Total",$B1873="O "),VLOOKUP('312'!$F$80,_312_Table1,MATCH('312'!$V$16,_312_Table1_ColumnLookup,0),FALSE),
  IF(AND(VALUE(LEFT($A1873,3))=312,LEFT($G1873,5)="Total",$B1873="Q "),VLOOKUP('312'!$F$80,_312_Table1,MATCH('312'!$X$16,_312_Table1_ColumnLookup,0),FALSE),
  IF(AND(VALUE(LEFT($A1873,3))=312,LEFT($G1873,5)="Total"),VLOOKUP('312'!$F$80,_312_Table1,MATCH(LEFT($B1873,1),_312_Table1_ColumnLookup,0),FALSE),
  IF(AND(VALUE(LEFT($A1873,3))=312,LEN($I1873)=4,$B1873="G"),VLOOKUP($I1873,_312_Table1,MATCH('312'!$N$16,_312_Table1_ColumnLookup,0),FALSE),
  IF(AND(VALUE(LEFT($A1873,3))=312,LEN($I1873)=4,$B1873="O"),VLOOKUP($I1873,_312_Table1,MATCH('312'!$V$16,_312_Table1_ColumnLookup,0),FALSE),
  IF(AND(VALUE(LEFT($A1873,3))=312,LEN($I1873)=4,$B1873="Q"),VLOOKUP($I1873,_312_Table1,MATCH('312'!$X$16,_312_Table1_ColumnLookup,0),FALSE),
  IF(AND(VALUE(LEFT($A1873,3))=312,LEN($I1873)=4),VLOOKUP($I1873,_312_Table1,MATCH(LEFT($B1873,1),_312_Table1_ColumnLookup,0),FALSE)
+N("312"),
  IF(VALUE(LEFT($A1873,3))=313,VLOOKUP(VALUE(MID($B1873,2,1)),_313_Table1,MATCH(MID($B1873,1,1),_313_Table1_ColumnLookup,0),FALSE)
+N("313"),
  IF(AND(VALUE(LEFT($A1873,3))=314,LEN($B1873)=3),VLOOKUP(VALUE(MID($B1873,2,2)),_314_Table1,MATCH(MID($B1873,1,1),_314_Table1_ColumnLookup,0),FALSE),
  IF(VALUE(LEFT($A1873,3))=314,VLOOKUP(VALUE(MID($B1873,2,1)),_314_Table1,MATCH(MID($B1873,1,1),_314_Table1_ColumnLookup,0),FALSE)
+N("314"),
""))))))))))))))))))))))))</f>
        <v>#N/A</v>
      </c>
      <c r="E1873" s="238" t="e">
        <f>IF(AND(VALUE(LEFT($A1873,3))=309,LEN($B1873)=3),VLOOKUP(VALUE(MID($B1873,2,2)),_309_Table2,MATCH(MID($B1873,1,1),_309_Table2_ColumnLookup,0),FALSE),
  IF($C1873="309 LCR SummaryA",OneYearSCR,IF($C1873="309 LCR SummaryB",UltimateSCR,IF(VALUE(LEFT($A1873,3))=309,VLOOKUP(VALUE(MID($B1873,2,1)),_309_Table2,MATCH(MID($B1873,1,1),_309_Table2_ColumnLookup,0),FALSE)
+N("309"),
  IF(VALUE(LEFT($A1873,3))=310,VLOOKUP(VALUE(MID($B1873,2,1)),_310_Table2,MATCH(MID($B1873,1,1),_310_Table2_ColumnLookup,0),FALSE)
+N("310"),
  IF(AND(VALUE(LEFT($A1873,3))=311,LEN($I1873)=4),VLOOKUP($I1873,_311_Table2,MATCH($B1873,_311_Table2_ColumnLookup,0),FALSE),
  IF(AND(VALUE(LEFT($A1873,3))=311,OR($B1873="I2",$B1873="J2",$B1873="K2",$B1873="L2")),VLOOKUP('311'!$G$58,_311_Table2,MATCH(MID($B1873,1,1),_311_Table2_ColumnLookup,0),FALSE),
  IF(AND(VALUE(LEFT($A1873,3))=311,RIGHT($B1873,5)="Total"),VLOOKUP('311'!$G$59,_311_Table2,MATCH(MID($B1873,1,1),_311_Table2_ColumnLookup,0),FALSE),
  IF(VALUE(LEFT($A1873,3))=311,VLOOKUP(VALUE(MID($B1873,2,1)),_311_Table2,MATCH(MID($B1873,1,1),_311_Table2_ColumnLookup,0),FALSE)
+N("311"),
  IF(AND(VALUE(LEFT($A1873,3))=312,LEFT($G1873,10)="Unincepted",$B1873="G "),VLOOKUP(" ULO",_312_Table2,MATCH('312'!$N$16,_312_Table2_ColumnLookup,0),FALSE),
  IF(AND(VALUE(LEFT($A1873,3))=312,LEFT($G1873,10)="Unincepted",$B1873="O "),VLOOKUP(" ULO",_312_Table2,MATCH('312'!$V$16,_312_Table2_ColumnLookup,0),FALSE),
  IF(AND(VALUE(LEFT($A1873,3))=312,LEFT($G1873,10)="Unincepted",$B1873="Q "),VLOOKUP(" ULO",_312_Table2,MATCH('312'!$X$16,_312_Table2_ColumnLookup,0),FALSE),
  IF(AND(VALUE(LEFT($A1873,3))=312,LEFT($G1873,10)="Unincepted"),VLOOKUP(" ULO",_312_Table2,MATCH(LEFT($B1873,1),_312_Table2_ColumnLookup,0),FALSE),
  IF(AND(VALUE(LEFT($A1873,3))=312,LEFT($G1873,5)="Total",$B1873="G "),VLOOKUP('312'!$F$80,_312_Table2,MATCH('312'!$N$16,_312_Table2_ColumnLookup,0),FALSE),
  IF(AND(VALUE(LEFT($A1873,3))=312,LEFT($G1873,5)="Total",$B1873="O "),VLOOKUP('312'!$F$80,_312_Table2,MATCH('312'!$V$16,_312_Table2_ColumnLookup,0),FALSE),
  IF(AND(VALUE(LEFT($A1873,3))=312,LEFT($G1873,5)="Total",$B1873="Q "),VLOOKUP('312'!$F$80,_312_Table2,MATCH('312'!$X$16,_312_Table2_ColumnLookup,0),FALSE),
  IF(AND(VALUE(LEFT($A1873,3))=312,LEFT($G1873,5)="Total"),VLOOKUP('312'!$F$80,_312_Table2,MATCH(LEFT($B1873,1),_312_Table2_ColumnLookup,0),FALSE),
  IF(AND(VALUE(LEFT($A1873,3))=312,LEN($I1873)=4,$B1873="G"),VLOOKUP($I1873,_312_Table2,MATCH('312'!$N$16,_312_Table2_ColumnLookup,0),FALSE),
  IF(AND(VALUE(LEFT($A1873,3))=312,LEN($I1873)=4,$B1873="O"),VLOOKUP($I1873,_312_Table2,MATCH('312'!$V$16,_312_Table2_ColumnLookup,0),FALSE),
  IF(AND(VALUE(LEFT($A1873,3))=312,LEN($I1873)=4,$B1873="Q"),VLOOKUP($I1873,_312_Table2,MATCH('312'!$X$16,_312_Table2_ColumnLookup,0),FALSE),
  IF(AND(VALUE(LEFT($A1873,3))=312,LEN($I1873)=4),VLOOKUP($I1873,_312_Table2,MATCH(LEFT($B1873,1),_312_Table2_ColumnLookup,0),FALSE)
+N("312"),
  IF(VALUE(LEFT($A1873,3))=313,VLOOKUP(VALUE(MID($B1873,2,1)),_313_Table2,MATCH(MID($B1873,1,1),_313_Table2_ColumnLookup,0),FALSE)
+N("313"),
  IF(AND(VALUE(LEFT($A1873,3))=314,LEN($B1873)=3),VLOOKUP(VALUE(MID($B1873,2,2)),_314_Table2,MATCH(MID($B1873,1,1),_314_Table2_ColumnLookup,0),FALSE),
  IF(VALUE(LEFT($A1873,3))=314,VLOOKUP(VALUE(MID($B1873,2,1)),_314_Table2,MATCH(MID($B1873,1,1),_314_Table2_ColumnLookup,0),FALSE)
+N("314"),
""))))))))))))))))))))))))</f>
        <v>#N/A</v>
      </c>
      <c r="F1873" s="238" t="e">
        <f>IF(AND(VALUE(LEFT($A1873,3))=309,LEN($B1873)=3),VLOOKUP(VALUE(MID($B1873,2,2)),_309_Table3,MATCH(MID($B1873,1,1),_309_Table3_ColumnLookup,0),FALSE),
  IF($C1873="309 LCR SummaryA",OneYearSCR,IF($C1873="309 LCR SummaryB",UltimateSCR,IF(VALUE(LEFT($A1873,3))=309,VLOOKUP(VALUE(MID($B1873,2,1)),_309_Table3,MATCH(MID($B1873,1,1),_309_Table3_ColumnLookup,0),FALSE)
+N("309"),
  IF(VALUE(LEFT($A1873,3))=310,VLOOKUP(VALUE(MID($B1873,2,1)),_310_Table3,MATCH(MID($B1873,1,1),_310_Table3_ColumnLookup,0),FALSE)
+N("310"),
  IF(AND(VALUE(LEFT($A1873,3))=311,LEN($I1873)=4),VLOOKUP($I1873,_311_Table3,MATCH($B1873,_311_Table3_ColumnLookup,0),FALSE),
  IF(AND(VALUE(LEFT($A1873,3))=311,OR($B1873="I2",$B1873="J2",$B1873="K2",$B1873="L2")),VLOOKUP('311'!$G$58,_311_Table3,MATCH(MID($B1873,1,1),_311_Table3_ColumnLookup,0),FALSE),
  IF(AND(VALUE(LEFT($A1873,3))=311,RIGHT($B1873,5)="Total"),VLOOKUP('311'!$G$59,_311_Table3,MATCH(MID($B1873,1,1),_311_Table3_ColumnLookup,0),FALSE),
  IF(VALUE(LEFT($A1873,3))=311,VLOOKUP(VALUE(MID($B1873,2,1)),_311_Table3,MATCH(MID($B1873,1,1),_311_Table3_ColumnLookup,0),FALSE)
+N("311"),
  IF(AND(VALUE(LEFT($A1873,3))=312,LEFT($G1873,10)="Unincepted",$B1873="G "),VLOOKUP(" ULO",_312_Table3,MATCH('312'!$N$16,_312_Table3_ColumnLookup,0),FALSE),
  IF(AND(VALUE(LEFT($A1873,3))=312,LEFT($G1873,10)="Unincepted",$B1873="O "),VLOOKUP(" ULO",_312_Table3,MATCH('312'!$V$16,_312_Table3_ColumnLookup,0),FALSE),
  IF(AND(VALUE(LEFT($A1873,3))=312,LEFT($G1873,10)="Unincepted",$B1873="Q "),VLOOKUP(" ULO",_312_Table3,MATCH('312'!$X$16,_312_Table3_ColumnLookup,0),FALSE),
  IF(AND(VALUE(LEFT($A1873,3))=312,LEFT($G1873,10)="Unincepted"),VLOOKUP(" ULO",_312_Table3,MATCH(LEFT($B1873,1),_312_Table3_ColumnLookup,0),FALSE),
  IF(AND(VALUE(LEFT($A1873,3))=312,LEFT($G1873,5)="Total",$B1873="G "),VLOOKUP('312'!$F$80,_312_Table3,MATCH('312'!$N$16,_312_Table3_ColumnLookup,0),FALSE),
  IF(AND(VALUE(LEFT($A1873,3))=312,LEFT($G1873,5)="Total",$B1873="O "),VLOOKUP('312'!$F$80,_312_Table3,MATCH('312'!$V$16,_312_Table3_ColumnLookup,0),FALSE),
  IF(AND(VALUE(LEFT($A1873,3))=312,LEFT($G1873,5)="Total",$B1873="Q "),VLOOKUP('312'!$F$80,_312_Table3,MATCH('312'!$X$16,_312_Table3_ColumnLookup,0),FALSE),
  IF(AND(VALUE(LEFT($A1873,3))=312,LEFT($G1873,5)="Total"),VLOOKUP('312'!$F$80,_312_Table3,MATCH(LEFT($B1873,1),_312_Table3_ColumnLookup,0),FALSE),
  IF(AND(VALUE(LEFT($A1873,3))=312,LEN($I1873)=4,$B1873="G"),VLOOKUP($I1873,_312_Table3,MATCH('312'!$N$16,_312_Table3_ColumnLookup,0),FALSE),
  IF(AND(VALUE(LEFT($A1873,3))=312,LEN($I1873)=4,$B1873="O"),VLOOKUP($I1873,_312_Table3,MATCH('312'!$V$16,_312_Table3_ColumnLookup,0),FALSE),
  IF(AND(VALUE(LEFT($A1873,3))=312,LEN($I1873)=4,$B1873="Q"),VLOOKUP($I1873,_312_Table3,MATCH('312'!$X$16,_312_Table3_ColumnLookup,0),FALSE),
  IF(AND(VALUE(LEFT($A1873,3))=312,LEN($I1873)=4),VLOOKUP($I1873,_312_Table3,MATCH(LEFT($B1873,1),_312_Table3_ColumnLookup,0),FALSE)
+N("312"),
  IF(VALUE(LEFT($A1873,3))=313,VLOOKUP(VALUE(MID($B1873,2,1)),_313_Table3,MATCH(MID($B1873,1,1),_313_Table3_ColumnLookup,0),FALSE)
+N("313"),
  IF(AND(VALUE(LEFT($A1873,3))=314,LEN($B1873)=3),VLOOKUP(VALUE(MID($B1873,2,2)),_314_Table3,MATCH(MID($B1873,1,1),_314_Table3_ColumnLookup,0),FALSE),
  IF(VALUE(LEFT($A1873,3))=314,VLOOKUP(VALUE(MID($B1873,2,1)),_314_Table3,MATCH(MID($B1873,1,1),_314_Table3_ColumnLookup,0),FALSE)
+N("314"),
""))))))))))))))))))))))))</f>
        <v>#N/A</v>
      </c>
      <c r="H1873" s="321" t="str">
        <f>IFERROR(
IF(ISERROR($D1873)=FALSE,$D1873,IF(ISERROR($E1873)=FALSE,$E1873,IF(ISERROR($F1873)=FALSE,$F1873
+N("012 checkboxes"),
IF(
IF(OR(LEFT($A1873,9)="Syndicate",LEFT($A1873,12)="NewSyndicate"),VLOOKUP($A1873,'012'!$J:$ZW,MATCH("Link to button",'012'!$J$1:$ZW$1,0),0)
+N("309 checkbox"),
IF($C1873="309 LCR Summary0",VLOOKUP("Notes990",'309'!$P:$ZZ,MATCH("Link to button",'309'!$P$1:$ZZ$1,0),0)
+N("313 checkboxes"),
IF($C1873="313 Financial Information0LcmVsScr",IF($C1873="309 LCR Summary0",VLOOKUP("LcmVsScr",'309'!$N:$ZZ,MATCH("Link to button",'309'!$N$1:$ZZ$1,0),0),
IF($C1873="313 Financial Information0LcrDocAttached",IF($C1873="309 LCR Summary0",VLOOKUP("LcrDocAttached",'309'!$N:$ZZ,MATCH("Link to button",'309'!$N$1:$ZZ$1,0),
0)))))))=1,TRUE,FALSE)
))),"")</f>
        <v/>
      </c>
    </row>
    <row r="1874" spans="1:8">
      <c r="A1874" s="237" t="e">
        <f>VLOOKUP($G1874,CSVLookups!$B:$R,MATCH(A$1,CSVLookups!$B$1:$R$1,0),FALSE)</f>
        <v>#N/A</v>
      </c>
      <c r="B1874" s="237" t="e">
        <f>VLOOKUP($G1874,CSVLookups!$B:$R,MATCH(B$1,CSVLookups!$B$1:$R$1,0),FALSE)</f>
        <v>#N/A</v>
      </c>
      <c r="C1874" s="238" t="e">
        <f t="shared" si="29"/>
        <v>#N/A</v>
      </c>
      <c r="D1874" s="238" t="e">
        <f>IF(AND(VALUE(LEFT($A1874,3))=309,LEN($B1874)=3),VLOOKUP(VALUE(MID($B1874,2,2)),_309_Table1,MATCH(MID($B1874,1,1),_309_Table1_ColumnLookup,0),FALSE),
  IF($C1874="309 LCR SummaryA",OneYearSCR,IF($C1874="309 LCR SummaryB",UltimateSCR,IF(VALUE(LEFT($A1874,3))=309,VLOOKUP(VALUE(MID($B1874,2,1)),_309_Table1,MATCH(MID($B1874,1,1),_309_Table1_ColumnLookup,0),FALSE)
+N("309"),
  IF(VALUE(LEFT($A1874,3))=310,VLOOKUP(VALUE(MID($B1874,2,1)),_310_Table1,MATCH(MID($B1874,1,1),_310_Table1_ColumnLookup,0),FALSE)
+N("310"),
  IF(AND(VALUE(LEFT($A1874,3))=311,LEN($I1874)=4),VLOOKUP($I1874,_311_Table1,MATCH($B1874,_311_Table1_ColumnLookup,0),FALSE),
  IF(AND(VALUE(LEFT($A1874,3))=311,OR($B1874="I2",$B1874="J2",$B1874="K2",$B1874="L2")),VLOOKUP('311'!$G$58,_311_Table1,MATCH(MID($B1874,1,1),_311_Table1_ColumnLookup,0),FALSE),
  IF(AND(VALUE(LEFT($A1874,3))=311,RIGHT($B1874,5)="Total"),VLOOKUP('311'!$G$59,_311_Table1,MATCH(MID($B1874,1,1),_311_Table1_ColumnLookup,0),FALSE),
  IF(VALUE(LEFT($A1874,3))=311,VLOOKUP(VALUE(MID($B1874,2,1)),_311_Table1,MATCH(MID($B1874,1,1),_311_Table1_ColumnLookup,0),FALSE)
+N("311"),
  IF(AND(VALUE(LEFT($A1874,3))=312,LEFT($G1874,10)="Unincepted",$B1874="G "),VLOOKUP(" ULO",_312_Table1,MATCH('312'!$N$16,_312_Table1_ColumnLookup,0),FALSE),
  IF(AND(VALUE(LEFT($A1874,3))=312,LEFT($G1874,10)="Unincepted",$B1874="O "),VLOOKUP(" ULO",_312_Table1,MATCH('312'!$V$16,_312_Table1_ColumnLookup,0),FALSE),
  IF(AND(VALUE(LEFT($A1874,3))=312,LEFT($G1874,10)="Unincepted",$B1874="Q "),VLOOKUP(" ULO",_312_Table1,MATCH('312'!$X$16,_312_Table1_ColumnLookup,0),FALSE),
  IF(AND(VALUE(LEFT($A1874,3))=312,LEFT($G1874,10)="Unincepted"),VLOOKUP(" ULO",_312_Table1,MATCH(LEFT($B1874,1),_312_Table1_ColumnLookup,0),FALSE),
  IF(AND(VALUE(LEFT($A1874,3))=312,LEFT($G1874,5)="Total",$B1874="G "),VLOOKUP('312'!$F$80,_312_Table1,MATCH('312'!$N$16,_312_Table1_ColumnLookup,0),FALSE),
  IF(AND(VALUE(LEFT($A1874,3))=312,LEFT($G1874,5)="Total",$B1874="O "),VLOOKUP('312'!$F$80,_312_Table1,MATCH('312'!$V$16,_312_Table1_ColumnLookup,0),FALSE),
  IF(AND(VALUE(LEFT($A1874,3))=312,LEFT($G1874,5)="Total",$B1874="Q "),VLOOKUP('312'!$F$80,_312_Table1,MATCH('312'!$X$16,_312_Table1_ColumnLookup,0),FALSE),
  IF(AND(VALUE(LEFT($A1874,3))=312,LEFT($G1874,5)="Total"),VLOOKUP('312'!$F$80,_312_Table1,MATCH(LEFT($B1874,1),_312_Table1_ColumnLookup,0),FALSE),
  IF(AND(VALUE(LEFT($A1874,3))=312,LEN($I1874)=4,$B1874="G"),VLOOKUP($I1874,_312_Table1,MATCH('312'!$N$16,_312_Table1_ColumnLookup,0),FALSE),
  IF(AND(VALUE(LEFT($A1874,3))=312,LEN($I1874)=4,$B1874="O"),VLOOKUP($I1874,_312_Table1,MATCH('312'!$V$16,_312_Table1_ColumnLookup,0),FALSE),
  IF(AND(VALUE(LEFT($A1874,3))=312,LEN($I1874)=4,$B1874="Q"),VLOOKUP($I1874,_312_Table1,MATCH('312'!$X$16,_312_Table1_ColumnLookup,0),FALSE),
  IF(AND(VALUE(LEFT($A1874,3))=312,LEN($I1874)=4),VLOOKUP($I1874,_312_Table1,MATCH(LEFT($B1874,1),_312_Table1_ColumnLookup,0),FALSE)
+N("312"),
  IF(VALUE(LEFT($A1874,3))=313,VLOOKUP(VALUE(MID($B1874,2,1)),_313_Table1,MATCH(MID($B1874,1,1),_313_Table1_ColumnLookup,0),FALSE)
+N("313"),
  IF(AND(VALUE(LEFT($A1874,3))=314,LEN($B1874)=3),VLOOKUP(VALUE(MID($B1874,2,2)),_314_Table1,MATCH(MID($B1874,1,1),_314_Table1_ColumnLookup,0),FALSE),
  IF(VALUE(LEFT($A1874,3))=314,VLOOKUP(VALUE(MID($B1874,2,1)),_314_Table1,MATCH(MID($B1874,1,1),_314_Table1_ColumnLookup,0),FALSE)
+N("314"),
""))))))))))))))))))))))))</f>
        <v>#N/A</v>
      </c>
      <c r="E1874" s="238" t="e">
        <f>IF(AND(VALUE(LEFT($A1874,3))=309,LEN($B1874)=3),VLOOKUP(VALUE(MID($B1874,2,2)),_309_Table2,MATCH(MID($B1874,1,1),_309_Table2_ColumnLookup,0),FALSE),
  IF($C1874="309 LCR SummaryA",OneYearSCR,IF($C1874="309 LCR SummaryB",UltimateSCR,IF(VALUE(LEFT($A1874,3))=309,VLOOKUP(VALUE(MID($B1874,2,1)),_309_Table2,MATCH(MID($B1874,1,1),_309_Table2_ColumnLookup,0),FALSE)
+N("309"),
  IF(VALUE(LEFT($A1874,3))=310,VLOOKUP(VALUE(MID($B1874,2,1)),_310_Table2,MATCH(MID($B1874,1,1),_310_Table2_ColumnLookup,0),FALSE)
+N("310"),
  IF(AND(VALUE(LEFT($A1874,3))=311,LEN($I1874)=4),VLOOKUP($I1874,_311_Table2,MATCH($B1874,_311_Table2_ColumnLookup,0),FALSE),
  IF(AND(VALUE(LEFT($A1874,3))=311,OR($B1874="I2",$B1874="J2",$B1874="K2",$B1874="L2")),VLOOKUP('311'!$G$58,_311_Table2,MATCH(MID($B1874,1,1),_311_Table2_ColumnLookup,0),FALSE),
  IF(AND(VALUE(LEFT($A1874,3))=311,RIGHT($B1874,5)="Total"),VLOOKUP('311'!$G$59,_311_Table2,MATCH(MID($B1874,1,1),_311_Table2_ColumnLookup,0),FALSE),
  IF(VALUE(LEFT($A1874,3))=311,VLOOKUP(VALUE(MID($B1874,2,1)),_311_Table2,MATCH(MID($B1874,1,1),_311_Table2_ColumnLookup,0),FALSE)
+N("311"),
  IF(AND(VALUE(LEFT($A1874,3))=312,LEFT($G1874,10)="Unincepted",$B1874="G "),VLOOKUP(" ULO",_312_Table2,MATCH('312'!$N$16,_312_Table2_ColumnLookup,0),FALSE),
  IF(AND(VALUE(LEFT($A1874,3))=312,LEFT($G1874,10)="Unincepted",$B1874="O "),VLOOKUP(" ULO",_312_Table2,MATCH('312'!$V$16,_312_Table2_ColumnLookup,0),FALSE),
  IF(AND(VALUE(LEFT($A1874,3))=312,LEFT($G1874,10)="Unincepted",$B1874="Q "),VLOOKUP(" ULO",_312_Table2,MATCH('312'!$X$16,_312_Table2_ColumnLookup,0),FALSE),
  IF(AND(VALUE(LEFT($A1874,3))=312,LEFT($G1874,10)="Unincepted"),VLOOKUP(" ULO",_312_Table2,MATCH(LEFT($B1874,1),_312_Table2_ColumnLookup,0),FALSE),
  IF(AND(VALUE(LEFT($A1874,3))=312,LEFT($G1874,5)="Total",$B1874="G "),VLOOKUP('312'!$F$80,_312_Table2,MATCH('312'!$N$16,_312_Table2_ColumnLookup,0),FALSE),
  IF(AND(VALUE(LEFT($A1874,3))=312,LEFT($G1874,5)="Total",$B1874="O "),VLOOKUP('312'!$F$80,_312_Table2,MATCH('312'!$V$16,_312_Table2_ColumnLookup,0),FALSE),
  IF(AND(VALUE(LEFT($A1874,3))=312,LEFT($G1874,5)="Total",$B1874="Q "),VLOOKUP('312'!$F$80,_312_Table2,MATCH('312'!$X$16,_312_Table2_ColumnLookup,0),FALSE),
  IF(AND(VALUE(LEFT($A1874,3))=312,LEFT($G1874,5)="Total"),VLOOKUP('312'!$F$80,_312_Table2,MATCH(LEFT($B1874,1),_312_Table2_ColumnLookup,0),FALSE),
  IF(AND(VALUE(LEFT($A1874,3))=312,LEN($I1874)=4,$B1874="G"),VLOOKUP($I1874,_312_Table2,MATCH('312'!$N$16,_312_Table2_ColumnLookup,0),FALSE),
  IF(AND(VALUE(LEFT($A1874,3))=312,LEN($I1874)=4,$B1874="O"),VLOOKUP($I1874,_312_Table2,MATCH('312'!$V$16,_312_Table2_ColumnLookup,0),FALSE),
  IF(AND(VALUE(LEFT($A1874,3))=312,LEN($I1874)=4,$B1874="Q"),VLOOKUP($I1874,_312_Table2,MATCH('312'!$X$16,_312_Table2_ColumnLookup,0),FALSE),
  IF(AND(VALUE(LEFT($A1874,3))=312,LEN($I1874)=4),VLOOKUP($I1874,_312_Table2,MATCH(LEFT($B1874,1),_312_Table2_ColumnLookup,0),FALSE)
+N("312"),
  IF(VALUE(LEFT($A1874,3))=313,VLOOKUP(VALUE(MID($B1874,2,1)),_313_Table2,MATCH(MID($B1874,1,1),_313_Table2_ColumnLookup,0),FALSE)
+N("313"),
  IF(AND(VALUE(LEFT($A1874,3))=314,LEN($B1874)=3),VLOOKUP(VALUE(MID($B1874,2,2)),_314_Table2,MATCH(MID($B1874,1,1),_314_Table2_ColumnLookup,0),FALSE),
  IF(VALUE(LEFT($A1874,3))=314,VLOOKUP(VALUE(MID($B1874,2,1)),_314_Table2,MATCH(MID($B1874,1,1),_314_Table2_ColumnLookup,0),FALSE)
+N("314"),
""))))))))))))))))))))))))</f>
        <v>#N/A</v>
      </c>
      <c r="F1874" s="238" t="e">
        <f>IF(AND(VALUE(LEFT($A1874,3))=309,LEN($B1874)=3),VLOOKUP(VALUE(MID($B1874,2,2)),_309_Table3,MATCH(MID($B1874,1,1),_309_Table3_ColumnLookup,0),FALSE),
  IF($C1874="309 LCR SummaryA",OneYearSCR,IF($C1874="309 LCR SummaryB",UltimateSCR,IF(VALUE(LEFT($A1874,3))=309,VLOOKUP(VALUE(MID($B1874,2,1)),_309_Table3,MATCH(MID($B1874,1,1),_309_Table3_ColumnLookup,0),FALSE)
+N("309"),
  IF(VALUE(LEFT($A1874,3))=310,VLOOKUP(VALUE(MID($B1874,2,1)),_310_Table3,MATCH(MID($B1874,1,1),_310_Table3_ColumnLookup,0),FALSE)
+N("310"),
  IF(AND(VALUE(LEFT($A1874,3))=311,LEN($I1874)=4),VLOOKUP($I1874,_311_Table3,MATCH($B1874,_311_Table3_ColumnLookup,0),FALSE),
  IF(AND(VALUE(LEFT($A1874,3))=311,OR($B1874="I2",$B1874="J2",$B1874="K2",$B1874="L2")),VLOOKUP('311'!$G$58,_311_Table3,MATCH(MID($B1874,1,1),_311_Table3_ColumnLookup,0),FALSE),
  IF(AND(VALUE(LEFT($A1874,3))=311,RIGHT($B1874,5)="Total"),VLOOKUP('311'!$G$59,_311_Table3,MATCH(MID($B1874,1,1),_311_Table3_ColumnLookup,0),FALSE),
  IF(VALUE(LEFT($A1874,3))=311,VLOOKUP(VALUE(MID($B1874,2,1)),_311_Table3,MATCH(MID($B1874,1,1),_311_Table3_ColumnLookup,0),FALSE)
+N("311"),
  IF(AND(VALUE(LEFT($A1874,3))=312,LEFT($G1874,10)="Unincepted",$B1874="G "),VLOOKUP(" ULO",_312_Table3,MATCH('312'!$N$16,_312_Table3_ColumnLookup,0),FALSE),
  IF(AND(VALUE(LEFT($A1874,3))=312,LEFT($G1874,10)="Unincepted",$B1874="O "),VLOOKUP(" ULO",_312_Table3,MATCH('312'!$V$16,_312_Table3_ColumnLookup,0),FALSE),
  IF(AND(VALUE(LEFT($A1874,3))=312,LEFT($G1874,10)="Unincepted",$B1874="Q "),VLOOKUP(" ULO",_312_Table3,MATCH('312'!$X$16,_312_Table3_ColumnLookup,0),FALSE),
  IF(AND(VALUE(LEFT($A1874,3))=312,LEFT($G1874,10)="Unincepted"),VLOOKUP(" ULO",_312_Table3,MATCH(LEFT($B1874,1),_312_Table3_ColumnLookup,0),FALSE),
  IF(AND(VALUE(LEFT($A1874,3))=312,LEFT($G1874,5)="Total",$B1874="G "),VLOOKUP('312'!$F$80,_312_Table3,MATCH('312'!$N$16,_312_Table3_ColumnLookup,0),FALSE),
  IF(AND(VALUE(LEFT($A1874,3))=312,LEFT($G1874,5)="Total",$B1874="O "),VLOOKUP('312'!$F$80,_312_Table3,MATCH('312'!$V$16,_312_Table3_ColumnLookup,0),FALSE),
  IF(AND(VALUE(LEFT($A1874,3))=312,LEFT($G1874,5)="Total",$B1874="Q "),VLOOKUP('312'!$F$80,_312_Table3,MATCH('312'!$X$16,_312_Table3_ColumnLookup,0),FALSE),
  IF(AND(VALUE(LEFT($A1874,3))=312,LEFT($G1874,5)="Total"),VLOOKUP('312'!$F$80,_312_Table3,MATCH(LEFT($B1874,1),_312_Table3_ColumnLookup,0),FALSE),
  IF(AND(VALUE(LEFT($A1874,3))=312,LEN($I1874)=4,$B1874="G"),VLOOKUP($I1874,_312_Table3,MATCH('312'!$N$16,_312_Table3_ColumnLookup,0),FALSE),
  IF(AND(VALUE(LEFT($A1874,3))=312,LEN($I1874)=4,$B1874="O"),VLOOKUP($I1874,_312_Table3,MATCH('312'!$V$16,_312_Table3_ColumnLookup,0),FALSE),
  IF(AND(VALUE(LEFT($A1874,3))=312,LEN($I1874)=4,$B1874="Q"),VLOOKUP($I1874,_312_Table3,MATCH('312'!$X$16,_312_Table3_ColumnLookup,0),FALSE),
  IF(AND(VALUE(LEFT($A1874,3))=312,LEN($I1874)=4),VLOOKUP($I1874,_312_Table3,MATCH(LEFT($B1874,1),_312_Table3_ColumnLookup,0),FALSE)
+N("312"),
  IF(VALUE(LEFT($A1874,3))=313,VLOOKUP(VALUE(MID($B1874,2,1)),_313_Table3,MATCH(MID($B1874,1,1),_313_Table3_ColumnLookup,0),FALSE)
+N("313"),
  IF(AND(VALUE(LEFT($A1874,3))=314,LEN($B1874)=3),VLOOKUP(VALUE(MID($B1874,2,2)),_314_Table3,MATCH(MID($B1874,1,1),_314_Table3_ColumnLookup,0),FALSE),
  IF(VALUE(LEFT($A1874,3))=314,VLOOKUP(VALUE(MID($B1874,2,1)),_314_Table3,MATCH(MID($B1874,1,1),_314_Table3_ColumnLookup,0),FALSE)
+N("314"),
""))))))))))))))))))))))))</f>
        <v>#N/A</v>
      </c>
      <c r="H1874" s="321" t="str">
        <f>IFERROR(
IF(ISERROR($D1874)=FALSE,$D1874,IF(ISERROR($E1874)=FALSE,$E1874,IF(ISERROR($F1874)=FALSE,$F1874
+N("012 checkboxes"),
IF(
IF(OR(LEFT($A1874,9)="Syndicate",LEFT($A1874,12)="NewSyndicate"),VLOOKUP($A1874,'012'!$J:$ZW,MATCH("Link to button",'012'!$J$1:$ZW$1,0),0)
+N("309 checkbox"),
IF($C1874="309 LCR Summary0",VLOOKUP("Notes990",'309'!$P:$ZZ,MATCH("Link to button",'309'!$P$1:$ZZ$1,0),0)
+N("313 checkboxes"),
IF($C1874="313 Financial Information0LcmVsScr",IF($C1874="309 LCR Summary0",VLOOKUP("LcmVsScr",'309'!$N:$ZZ,MATCH("Link to button",'309'!$N$1:$ZZ$1,0),0),
IF($C1874="313 Financial Information0LcrDocAttached",IF($C1874="309 LCR Summary0",VLOOKUP("LcrDocAttached",'309'!$N:$ZZ,MATCH("Link to button",'309'!$N$1:$ZZ$1,0),
0)))))))=1,TRUE,FALSE)
))),"")</f>
        <v/>
      </c>
    </row>
    <row r="1875" spans="1:8">
      <c r="A1875" s="237" t="e">
        <f>VLOOKUP($G1875,CSVLookups!$B:$R,MATCH(A$1,CSVLookups!$B$1:$R$1,0),FALSE)</f>
        <v>#N/A</v>
      </c>
      <c r="B1875" s="237" t="e">
        <f>VLOOKUP($G1875,CSVLookups!$B:$R,MATCH(B$1,CSVLookups!$B$1:$R$1,0),FALSE)</f>
        <v>#N/A</v>
      </c>
      <c r="C1875" s="238" t="e">
        <f t="shared" si="29"/>
        <v>#N/A</v>
      </c>
      <c r="D1875" s="238" t="e">
        <f>IF(AND(VALUE(LEFT($A1875,3))=309,LEN($B1875)=3),VLOOKUP(VALUE(MID($B1875,2,2)),_309_Table1,MATCH(MID($B1875,1,1),_309_Table1_ColumnLookup,0),FALSE),
  IF($C1875="309 LCR SummaryA",OneYearSCR,IF($C1875="309 LCR SummaryB",UltimateSCR,IF(VALUE(LEFT($A1875,3))=309,VLOOKUP(VALUE(MID($B1875,2,1)),_309_Table1,MATCH(MID($B1875,1,1),_309_Table1_ColumnLookup,0),FALSE)
+N("309"),
  IF(VALUE(LEFT($A1875,3))=310,VLOOKUP(VALUE(MID($B1875,2,1)),_310_Table1,MATCH(MID($B1875,1,1),_310_Table1_ColumnLookup,0),FALSE)
+N("310"),
  IF(AND(VALUE(LEFT($A1875,3))=311,LEN($I1875)=4),VLOOKUP($I1875,_311_Table1,MATCH($B1875,_311_Table1_ColumnLookup,0),FALSE),
  IF(AND(VALUE(LEFT($A1875,3))=311,OR($B1875="I2",$B1875="J2",$B1875="K2",$B1875="L2")),VLOOKUP('311'!$G$58,_311_Table1,MATCH(MID($B1875,1,1),_311_Table1_ColumnLookup,0),FALSE),
  IF(AND(VALUE(LEFT($A1875,3))=311,RIGHT($B1875,5)="Total"),VLOOKUP('311'!$G$59,_311_Table1,MATCH(MID($B1875,1,1),_311_Table1_ColumnLookup,0),FALSE),
  IF(VALUE(LEFT($A1875,3))=311,VLOOKUP(VALUE(MID($B1875,2,1)),_311_Table1,MATCH(MID($B1875,1,1),_311_Table1_ColumnLookup,0),FALSE)
+N("311"),
  IF(AND(VALUE(LEFT($A1875,3))=312,LEFT($G1875,10)="Unincepted",$B1875="G "),VLOOKUP(" ULO",_312_Table1,MATCH('312'!$N$16,_312_Table1_ColumnLookup,0),FALSE),
  IF(AND(VALUE(LEFT($A1875,3))=312,LEFT($G1875,10)="Unincepted",$B1875="O "),VLOOKUP(" ULO",_312_Table1,MATCH('312'!$V$16,_312_Table1_ColumnLookup,0),FALSE),
  IF(AND(VALUE(LEFT($A1875,3))=312,LEFT($G1875,10)="Unincepted",$B1875="Q "),VLOOKUP(" ULO",_312_Table1,MATCH('312'!$X$16,_312_Table1_ColumnLookup,0),FALSE),
  IF(AND(VALUE(LEFT($A1875,3))=312,LEFT($G1875,10)="Unincepted"),VLOOKUP(" ULO",_312_Table1,MATCH(LEFT($B1875,1),_312_Table1_ColumnLookup,0),FALSE),
  IF(AND(VALUE(LEFT($A1875,3))=312,LEFT($G1875,5)="Total",$B1875="G "),VLOOKUP('312'!$F$80,_312_Table1,MATCH('312'!$N$16,_312_Table1_ColumnLookup,0),FALSE),
  IF(AND(VALUE(LEFT($A1875,3))=312,LEFT($G1875,5)="Total",$B1875="O "),VLOOKUP('312'!$F$80,_312_Table1,MATCH('312'!$V$16,_312_Table1_ColumnLookup,0),FALSE),
  IF(AND(VALUE(LEFT($A1875,3))=312,LEFT($G1875,5)="Total",$B1875="Q "),VLOOKUP('312'!$F$80,_312_Table1,MATCH('312'!$X$16,_312_Table1_ColumnLookup,0),FALSE),
  IF(AND(VALUE(LEFT($A1875,3))=312,LEFT($G1875,5)="Total"),VLOOKUP('312'!$F$80,_312_Table1,MATCH(LEFT($B1875,1),_312_Table1_ColumnLookup,0),FALSE),
  IF(AND(VALUE(LEFT($A1875,3))=312,LEN($I1875)=4,$B1875="G"),VLOOKUP($I1875,_312_Table1,MATCH('312'!$N$16,_312_Table1_ColumnLookup,0),FALSE),
  IF(AND(VALUE(LEFT($A1875,3))=312,LEN($I1875)=4,$B1875="O"),VLOOKUP($I1875,_312_Table1,MATCH('312'!$V$16,_312_Table1_ColumnLookup,0),FALSE),
  IF(AND(VALUE(LEFT($A1875,3))=312,LEN($I1875)=4,$B1875="Q"),VLOOKUP($I1875,_312_Table1,MATCH('312'!$X$16,_312_Table1_ColumnLookup,0),FALSE),
  IF(AND(VALUE(LEFT($A1875,3))=312,LEN($I1875)=4),VLOOKUP($I1875,_312_Table1,MATCH(LEFT($B1875,1),_312_Table1_ColumnLookup,0),FALSE)
+N("312"),
  IF(VALUE(LEFT($A1875,3))=313,VLOOKUP(VALUE(MID($B1875,2,1)),_313_Table1,MATCH(MID($B1875,1,1),_313_Table1_ColumnLookup,0),FALSE)
+N("313"),
  IF(AND(VALUE(LEFT($A1875,3))=314,LEN($B1875)=3),VLOOKUP(VALUE(MID($B1875,2,2)),_314_Table1,MATCH(MID($B1875,1,1),_314_Table1_ColumnLookup,0),FALSE),
  IF(VALUE(LEFT($A1875,3))=314,VLOOKUP(VALUE(MID($B1875,2,1)),_314_Table1,MATCH(MID($B1875,1,1),_314_Table1_ColumnLookup,0),FALSE)
+N("314"),
""))))))))))))))))))))))))</f>
        <v>#N/A</v>
      </c>
      <c r="E1875" s="238" t="e">
        <f>IF(AND(VALUE(LEFT($A1875,3))=309,LEN($B1875)=3),VLOOKUP(VALUE(MID($B1875,2,2)),_309_Table2,MATCH(MID($B1875,1,1),_309_Table2_ColumnLookup,0),FALSE),
  IF($C1875="309 LCR SummaryA",OneYearSCR,IF($C1875="309 LCR SummaryB",UltimateSCR,IF(VALUE(LEFT($A1875,3))=309,VLOOKUP(VALUE(MID($B1875,2,1)),_309_Table2,MATCH(MID($B1875,1,1),_309_Table2_ColumnLookup,0),FALSE)
+N("309"),
  IF(VALUE(LEFT($A1875,3))=310,VLOOKUP(VALUE(MID($B1875,2,1)),_310_Table2,MATCH(MID($B1875,1,1),_310_Table2_ColumnLookup,0),FALSE)
+N("310"),
  IF(AND(VALUE(LEFT($A1875,3))=311,LEN($I1875)=4),VLOOKUP($I1875,_311_Table2,MATCH($B1875,_311_Table2_ColumnLookup,0),FALSE),
  IF(AND(VALUE(LEFT($A1875,3))=311,OR($B1875="I2",$B1875="J2",$B1875="K2",$B1875="L2")),VLOOKUP('311'!$G$58,_311_Table2,MATCH(MID($B1875,1,1),_311_Table2_ColumnLookup,0),FALSE),
  IF(AND(VALUE(LEFT($A1875,3))=311,RIGHT($B1875,5)="Total"),VLOOKUP('311'!$G$59,_311_Table2,MATCH(MID($B1875,1,1),_311_Table2_ColumnLookup,0),FALSE),
  IF(VALUE(LEFT($A1875,3))=311,VLOOKUP(VALUE(MID($B1875,2,1)),_311_Table2,MATCH(MID($B1875,1,1),_311_Table2_ColumnLookup,0),FALSE)
+N("311"),
  IF(AND(VALUE(LEFT($A1875,3))=312,LEFT($G1875,10)="Unincepted",$B1875="G "),VLOOKUP(" ULO",_312_Table2,MATCH('312'!$N$16,_312_Table2_ColumnLookup,0),FALSE),
  IF(AND(VALUE(LEFT($A1875,3))=312,LEFT($G1875,10)="Unincepted",$B1875="O "),VLOOKUP(" ULO",_312_Table2,MATCH('312'!$V$16,_312_Table2_ColumnLookup,0),FALSE),
  IF(AND(VALUE(LEFT($A1875,3))=312,LEFT($G1875,10)="Unincepted",$B1875="Q "),VLOOKUP(" ULO",_312_Table2,MATCH('312'!$X$16,_312_Table2_ColumnLookup,0),FALSE),
  IF(AND(VALUE(LEFT($A1875,3))=312,LEFT($G1875,10)="Unincepted"),VLOOKUP(" ULO",_312_Table2,MATCH(LEFT($B1875,1),_312_Table2_ColumnLookup,0),FALSE),
  IF(AND(VALUE(LEFT($A1875,3))=312,LEFT($G1875,5)="Total",$B1875="G "),VLOOKUP('312'!$F$80,_312_Table2,MATCH('312'!$N$16,_312_Table2_ColumnLookup,0),FALSE),
  IF(AND(VALUE(LEFT($A1875,3))=312,LEFT($G1875,5)="Total",$B1875="O "),VLOOKUP('312'!$F$80,_312_Table2,MATCH('312'!$V$16,_312_Table2_ColumnLookup,0),FALSE),
  IF(AND(VALUE(LEFT($A1875,3))=312,LEFT($G1875,5)="Total",$B1875="Q "),VLOOKUP('312'!$F$80,_312_Table2,MATCH('312'!$X$16,_312_Table2_ColumnLookup,0),FALSE),
  IF(AND(VALUE(LEFT($A1875,3))=312,LEFT($G1875,5)="Total"),VLOOKUP('312'!$F$80,_312_Table2,MATCH(LEFT($B1875,1),_312_Table2_ColumnLookup,0),FALSE),
  IF(AND(VALUE(LEFT($A1875,3))=312,LEN($I1875)=4,$B1875="G"),VLOOKUP($I1875,_312_Table2,MATCH('312'!$N$16,_312_Table2_ColumnLookup,0),FALSE),
  IF(AND(VALUE(LEFT($A1875,3))=312,LEN($I1875)=4,$B1875="O"),VLOOKUP($I1875,_312_Table2,MATCH('312'!$V$16,_312_Table2_ColumnLookup,0),FALSE),
  IF(AND(VALUE(LEFT($A1875,3))=312,LEN($I1875)=4,$B1875="Q"),VLOOKUP($I1875,_312_Table2,MATCH('312'!$X$16,_312_Table2_ColumnLookup,0),FALSE),
  IF(AND(VALUE(LEFT($A1875,3))=312,LEN($I1875)=4),VLOOKUP($I1875,_312_Table2,MATCH(LEFT($B1875,1),_312_Table2_ColumnLookup,0),FALSE)
+N("312"),
  IF(VALUE(LEFT($A1875,3))=313,VLOOKUP(VALUE(MID($B1875,2,1)),_313_Table2,MATCH(MID($B1875,1,1),_313_Table2_ColumnLookup,0),FALSE)
+N("313"),
  IF(AND(VALUE(LEFT($A1875,3))=314,LEN($B1875)=3),VLOOKUP(VALUE(MID($B1875,2,2)),_314_Table2,MATCH(MID($B1875,1,1),_314_Table2_ColumnLookup,0),FALSE),
  IF(VALUE(LEFT($A1875,3))=314,VLOOKUP(VALUE(MID($B1875,2,1)),_314_Table2,MATCH(MID($B1875,1,1),_314_Table2_ColumnLookup,0),FALSE)
+N("314"),
""))))))))))))))))))))))))</f>
        <v>#N/A</v>
      </c>
      <c r="F1875" s="238" t="e">
        <f>IF(AND(VALUE(LEFT($A1875,3))=309,LEN($B1875)=3),VLOOKUP(VALUE(MID($B1875,2,2)),_309_Table3,MATCH(MID($B1875,1,1),_309_Table3_ColumnLookup,0),FALSE),
  IF($C1875="309 LCR SummaryA",OneYearSCR,IF($C1875="309 LCR SummaryB",UltimateSCR,IF(VALUE(LEFT($A1875,3))=309,VLOOKUP(VALUE(MID($B1875,2,1)),_309_Table3,MATCH(MID($B1875,1,1),_309_Table3_ColumnLookup,0),FALSE)
+N("309"),
  IF(VALUE(LEFT($A1875,3))=310,VLOOKUP(VALUE(MID($B1875,2,1)),_310_Table3,MATCH(MID($B1875,1,1),_310_Table3_ColumnLookup,0),FALSE)
+N("310"),
  IF(AND(VALUE(LEFT($A1875,3))=311,LEN($I1875)=4),VLOOKUP($I1875,_311_Table3,MATCH($B1875,_311_Table3_ColumnLookup,0),FALSE),
  IF(AND(VALUE(LEFT($A1875,3))=311,OR($B1875="I2",$B1875="J2",$B1875="K2",$B1875="L2")),VLOOKUP('311'!$G$58,_311_Table3,MATCH(MID($B1875,1,1),_311_Table3_ColumnLookup,0),FALSE),
  IF(AND(VALUE(LEFT($A1875,3))=311,RIGHT($B1875,5)="Total"),VLOOKUP('311'!$G$59,_311_Table3,MATCH(MID($B1875,1,1),_311_Table3_ColumnLookup,0),FALSE),
  IF(VALUE(LEFT($A1875,3))=311,VLOOKUP(VALUE(MID($B1875,2,1)),_311_Table3,MATCH(MID($B1875,1,1),_311_Table3_ColumnLookup,0),FALSE)
+N("311"),
  IF(AND(VALUE(LEFT($A1875,3))=312,LEFT($G1875,10)="Unincepted",$B1875="G "),VLOOKUP(" ULO",_312_Table3,MATCH('312'!$N$16,_312_Table3_ColumnLookup,0),FALSE),
  IF(AND(VALUE(LEFT($A1875,3))=312,LEFT($G1875,10)="Unincepted",$B1875="O "),VLOOKUP(" ULO",_312_Table3,MATCH('312'!$V$16,_312_Table3_ColumnLookup,0),FALSE),
  IF(AND(VALUE(LEFT($A1875,3))=312,LEFT($G1875,10)="Unincepted",$B1875="Q "),VLOOKUP(" ULO",_312_Table3,MATCH('312'!$X$16,_312_Table3_ColumnLookup,0),FALSE),
  IF(AND(VALUE(LEFT($A1875,3))=312,LEFT($G1875,10)="Unincepted"),VLOOKUP(" ULO",_312_Table3,MATCH(LEFT($B1875,1),_312_Table3_ColumnLookup,0),FALSE),
  IF(AND(VALUE(LEFT($A1875,3))=312,LEFT($G1875,5)="Total",$B1875="G "),VLOOKUP('312'!$F$80,_312_Table3,MATCH('312'!$N$16,_312_Table3_ColumnLookup,0),FALSE),
  IF(AND(VALUE(LEFT($A1875,3))=312,LEFT($G1875,5)="Total",$B1875="O "),VLOOKUP('312'!$F$80,_312_Table3,MATCH('312'!$V$16,_312_Table3_ColumnLookup,0),FALSE),
  IF(AND(VALUE(LEFT($A1875,3))=312,LEFT($G1875,5)="Total",$B1875="Q "),VLOOKUP('312'!$F$80,_312_Table3,MATCH('312'!$X$16,_312_Table3_ColumnLookup,0),FALSE),
  IF(AND(VALUE(LEFT($A1875,3))=312,LEFT($G1875,5)="Total"),VLOOKUP('312'!$F$80,_312_Table3,MATCH(LEFT($B1875,1),_312_Table3_ColumnLookup,0),FALSE),
  IF(AND(VALUE(LEFT($A1875,3))=312,LEN($I1875)=4,$B1875="G"),VLOOKUP($I1875,_312_Table3,MATCH('312'!$N$16,_312_Table3_ColumnLookup,0),FALSE),
  IF(AND(VALUE(LEFT($A1875,3))=312,LEN($I1875)=4,$B1875="O"),VLOOKUP($I1875,_312_Table3,MATCH('312'!$V$16,_312_Table3_ColumnLookup,0),FALSE),
  IF(AND(VALUE(LEFT($A1875,3))=312,LEN($I1875)=4,$B1875="Q"),VLOOKUP($I1875,_312_Table3,MATCH('312'!$X$16,_312_Table3_ColumnLookup,0),FALSE),
  IF(AND(VALUE(LEFT($A1875,3))=312,LEN($I1875)=4),VLOOKUP($I1875,_312_Table3,MATCH(LEFT($B1875,1),_312_Table3_ColumnLookup,0),FALSE)
+N("312"),
  IF(VALUE(LEFT($A1875,3))=313,VLOOKUP(VALUE(MID($B1875,2,1)),_313_Table3,MATCH(MID($B1875,1,1),_313_Table3_ColumnLookup,0),FALSE)
+N("313"),
  IF(AND(VALUE(LEFT($A1875,3))=314,LEN($B1875)=3),VLOOKUP(VALUE(MID($B1875,2,2)),_314_Table3,MATCH(MID($B1875,1,1),_314_Table3_ColumnLookup,0),FALSE),
  IF(VALUE(LEFT($A1875,3))=314,VLOOKUP(VALUE(MID($B1875,2,1)),_314_Table3,MATCH(MID($B1875,1,1),_314_Table3_ColumnLookup,0),FALSE)
+N("314"),
""))))))))))))))))))))))))</f>
        <v>#N/A</v>
      </c>
      <c r="H1875" s="321" t="str">
        <f>IFERROR(
IF(ISERROR($D1875)=FALSE,$D1875,IF(ISERROR($E1875)=FALSE,$E1875,IF(ISERROR($F1875)=FALSE,$F1875
+N("012 checkboxes"),
IF(
IF(OR(LEFT($A1875,9)="Syndicate",LEFT($A1875,12)="NewSyndicate"),VLOOKUP($A1875,'012'!$J:$ZW,MATCH("Link to button",'012'!$J$1:$ZW$1,0),0)
+N("309 checkbox"),
IF($C1875="309 LCR Summary0",VLOOKUP("Notes990",'309'!$P:$ZZ,MATCH("Link to button",'309'!$P$1:$ZZ$1,0),0)
+N("313 checkboxes"),
IF($C1875="313 Financial Information0LcmVsScr",IF($C1875="309 LCR Summary0",VLOOKUP("LcmVsScr",'309'!$N:$ZZ,MATCH("Link to button",'309'!$N$1:$ZZ$1,0),0),
IF($C1875="313 Financial Information0LcrDocAttached",IF($C1875="309 LCR Summary0",VLOOKUP("LcrDocAttached",'309'!$N:$ZZ,MATCH("Link to button",'309'!$N$1:$ZZ$1,0),
0)))))))=1,TRUE,FALSE)
))),"")</f>
        <v/>
      </c>
    </row>
    <row r="1876" spans="1:8">
      <c r="A1876" s="237" t="e">
        <f>VLOOKUP($G1876,CSVLookups!$B:$R,MATCH(A$1,CSVLookups!$B$1:$R$1,0),FALSE)</f>
        <v>#N/A</v>
      </c>
      <c r="B1876" s="237" t="e">
        <f>VLOOKUP($G1876,CSVLookups!$B:$R,MATCH(B$1,CSVLookups!$B$1:$R$1,0),FALSE)</f>
        <v>#N/A</v>
      </c>
      <c r="C1876" s="238" t="e">
        <f t="shared" si="29"/>
        <v>#N/A</v>
      </c>
      <c r="D1876" s="238" t="e">
        <f>IF(AND(VALUE(LEFT($A1876,3))=309,LEN($B1876)=3),VLOOKUP(VALUE(MID($B1876,2,2)),_309_Table1,MATCH(MID($B1876,1,1),_309_Table1_ColumnLookup,0),FALSE),
  IF($C1876="309 LCR SummaryA",OneYearSCR,IF($C1876="309 LCR SummaryB",UltimateSCR,IF(VALUE(LEFT($A1876,3))=309,VLOOKUP(VALUE(MID($B1876,2,1)),_309_Table1,MATCH(MID($B1876,1,1),_309_Table1_ColumnLookup,0),FALSE)
+N("309"),
  IF(VALUE(LEFT($A1876,3))=310,VLOOKUP(VALUE(MID($B1876,2,1)),_310_Table1,MATCH(MID($B1876,1,1),_310_Table1_ColumnLookup,0),FALSE)
+N("310"),
  IF(AND(VALUE(LEFT($A1876,3))=311,LEN($I1876)=4),VLOOKUP($I1876,_311_Table1,MATCH($B1876,_311_Table1_ColumnLookup,0),FALSE),
  IF(AND(VALUE(LEFT($A1876,3))=311,OR($B1876="I2",$B1876="J2",$B1876="K2",$B1876="L2")),VLOOKUP('311'!$G$58,_311_Table1,MATCH(MID($B1876,1,1),_311_Table1_ColumnLookup,0),FALSE),
  IF(AND(VALUE(LEFT($A1876,3))=311,RIGHT($B1876,5)="Total"),VLOOKUP('311'!$G$59,_311_Table1,MATCH(MID($B1876,1,1),_311_Table1_ColumnLookup,0),FALSE),
  IF(VALUE(LEFT($A1876,3))=311,VLOOKUP(VALUE(MID($B1876,2,1)),_311_Table1,MATCH(MID($B1876,1,1),_311_Table1_ColumnLookup,0),FALSE)
+N("311"),
  IF(AND(VALUE(LEFT($A1876,3))=312,LEFT($G1876,10)="Unincepted",$B1876="G "),VLOOKUP(" ULO",_312_Table1,MATCH('312'!$N$16,_312_Table1_ColumnLookup,0),FALSE),
  IF(AND(VALUE(LEFT($A1876,3))=312,LEFT($G1876,10)="Unincepted",$B1876="O "),VLOOKUP(" ULO",_312_Table1,MATCH('312'!$V$16,_312_Table1_ColumnLookup,0),FALSE),
  IF(AND(VALUE(LEFT($A1876,3))=312,LEFT($G1876,10)="Unincepted",$B1876="Q "),VLOOKUP(" ULO",_312_Table1,MATCH('312'!$X$16,_312_Table1_ColumnLookup,0),FALSE),
  IF(AND(VALUE(LEFT($A1876,3))=312,LEFT($G1876,10)="Unincepted"),VLOOKUP(" ULO",_312_Table1,MATCH(LEFT($B1876,1),_312_Table1_ColumnLookup,0),FALSE),
  IF(AND(VALUE(LEFT($A1876,3))=312,LEFT($G1876,5)="Total",$B1876="G "),VLOOKUP('312'!$F$80,_312_Table1,MATCH('312'!$N$16,_312_Table1_ColumnLookup,0),FALSE),
  IF(AND(VALUE(LEFT($A1876,3))=312,LEFT($G1876,5)="Total",$B1876="O "),VLOOKUP('312'!$F$80,_312_Table1,MATCH('312'!$V$16,_312_Table1_ColumnLookup,0),FALSE),
  IF(AND(VALUE(LEFT($A1876,3))=312,LEFT($G1876,5)="Total",$B1876="Q "),VLOOKUP('312'!$F$80,_312_Table1,MATCH('312'!$X$16,_312_Table1_ColumnLookup,0),FALSE),
  IF(AND(VALUE(LEFT($A1876,3))=312,LEFT($G1876,5)="Total"),VLOOKUP('312'!$F$80,_312_Table1,MATCH(LEFT($B1876,1),_312_Table1_ColumnLookup,0),FALSE),
  IF(AND(VALUE(LEFT($A1876,3))=312,LEN($I1876)=4,$B1876="G"),VLOOKUP($I1876,_312_Table1,MATCH('312'!$N$16,_312_Table1_ColumnLookup,0),FALSE),
  IF(AND(VALUE(LEFT($A1876,3))=312,LEN($I1876)=4,$B1876="O"),VLOOKUP($I1876,_312_Table1,MATCH('312'!$V$16,_312_Table1_ColumnLookup,0),FALSE),
  IF(AND(VALUE(LEFT($A1876,3))=312,LEN($I1876)=4,$B1876="Q"),VLOOKUP($I1876,_312_Table1,MATCH('312'!$X$16,_312_Table1_ColumnLookup,0),FALSE),
  IF(AND(VALUE(LEFT($A1876,3))=312,LEN($I1876)=4),VLOOKUP($I1876,_312_Table1,MATCH(LEFT($B1876,1),_312_Table1_ColumnLookup,0),FALSE)
+N("312"),
  IF(VALUE(LEFT($A1876,3))=313,VLOOKUP(VALUE(MID($B1876,2,1)),_313_Table1,MATCH(MID($B1876,1,1),_313_Table1_ColumnLookup,0),FALSE)
+N("313"),
  IF(AND(VALUE(LEFT($A1876,3))=314,LEN($B1876)=3),VLOOKUP(VALUE(MID($B1876,2,2)),_314_Table1,MATCH(MID($B1876,1,1),_314_Table1_ColumnLookup,0),FALSE),
  IF(VALUE(LEFT($A1876,3))=314,VLOOKUP(VALUE(MID($B1876,2,1)),_314_Table1,MATCH(MID($B1876,1,1),_314_Table1_ColumnLookup,0),FALSE)
+N("314"),
""))))))))))))))))))))))))</f>
        <v>#N/A</v>
      </c>
      <c r="E1876" s="238" t="e">
        <f>IF(AND(VALUE(LEFT($A1876,3))=309,LEN($B1876)=3),VLOOKUP(VALUE(MID($B1876,2,2)),_309_Table2,MATCH(MID($B1876,1,1),_309_Table2_ColumnLookup,0),FALSE),
  IF($C1876="309 LCR SummaryA",OneYearSCR,IF($C1876="309 LCR SummaryB",UltimateSCR,IF(VALUE(LEFT($A1876,3))=309,VLOOKUP(VALUE(MID($B1876,2,1)),_309_Table2,MATCH(MID($B1876,1,1),_309_Table2_ColumnLookup,0),FALSE)
+N("309"),
  IF(VALUE(LEFT($A1876,3))=310,VLOOKUP(VALUE(MID($B1876,2,1)),_310_Table2,MATCH(MID($B1876,1,1),_310_Table2_ColumnLookup,0),FALSE)
+N("310"),
  IF(AND(VALUE(LEFT($A1876,3))=311,LEN($I1876)=4),VLOOKUP($I1876,_311_Table2,MATCH($B1876,_311_Table2_ColumnLookup,0),FALSE),
  IF(AND(VALUE(LEFT($A1876,3))=311,OR($B1876="I2",$B1876="J2",$B1876="K2",$B1876="L2")),VLOOKUP('311'!$G$58,_311_Table2,MATCH(MID($B1876,1,1),_311_Table2_ColumnLookup,0),FALSE),
  IF(AND(VALUE(LEFT($A1876,3))=311,RIGHT($B1876,5)="Total"),VLOOKUP('311'!$G$59,_311_Table2,MATCH(MID($B1876,1,1),_311_Table2_ColumnLookup,0),FALSE),
  IF(VALUE(LEFT($A1876,3))=311,VLOOKUP(VALUE(MID($B1876,2,1)),_311_Table2,MATCH(MID($B1876,1,1),_311_Table2_ColumnLookup,0),FALSE)
+N("311"),
  IF(AND(VALUE(LEFT($A1876,3))=312,LEFT($G1876,10)="Unincepted",$B1876="G "),VLOOKUP(" ULO",_312_Table2,MATCH('312'!$N$16,_312_Table2_ColumnLookup,0),FALSE),
  IF(AND(VALUE(LEFT($A1876,3))=312,LEFT($G1876,10)="Unincepted",$B1876="O "),VLOOKUP(" ULO",_312_Table2,MATCH('312'!$V$16,_312_Table2_ColumnLookup,0),FALSE),
  IF(AND(VALUE(LEFT($A1876,3))=312,LEFT($G1876,10)="Unincepted",$B1876="Q "),VLOOKUP(" ULO",_312_Table2,MATCH('312'!$X$16,_312_Table2_ColumnLookup,0),FALSE),
  IF(AND(VALUE(LEFT($A1876,3))=312,LEFT($G1876,10)="Unincepted"),VLOOKUP(" ULO",_312_Table2,MATCH(LEFT($B1876,1),_312_Table2_ColumnLookup,0),FALSE),
  IF(AND(VALUE(LEFT($A1876,3))=312,LEFT($G1876,5)="Total",$B1876="G "),VLOOKUP('312'!$F$80,_312_Table2,MATCH('312'!$N$16,_312_Table2_ColumnLookup,0),FALSE),
  IF(AND(VALUE(LEFT($A1876,3))=312,LEFT($G1876,5)="Total",$B1876="O "),VLOOKUP('312'!$F$80,_312_Table2,MATCH('312'!$V$16,_312_Table2_ColumnLookup,0),FALSE),
  IF(AND(VALUE(LEFT($A1876,3))=312,LEFT($G1876,5)="Total",$B1876="Q "),VLOOKUP('312'!$F$80,_312_Table2,MATCH('312'!$X$16,_312_Table2_ColumnLookup,0),FALSE),
  IF(AND(VALUE(LEFT($A1876,3))=312,LEFT($G1876,5)="Total"),VLOOKUP('312'!$F$80,_312_Table2,MATCH(LEFT($B1876,1),_312_Table2_ColumnLookup,0),FALSE),
  IF(AND(VALUE(LEFT($A1876,3))=312,LEN($I1876)=4,$B1876="G"),VLOOKUP($I1876,_312_Table2,MATCH('312'!$N$16,_312_Table2_ColumnLookup,0),FALSE),
  IF(AND(VALUE(LEFT($A1876,3))=312,LEN($I1876)=4,$B1876="O"),VLOOKUP($I1876,_312_Table2,MATCH('312'!$V$16,_312_Table2_ColumnLookup,0),FALSE),
  IF(AND(VALUE(LEFT($A1876,3))=312,LEN($I1876)=4,$B1876="Q"),VLOOKUP($I1876,_312_Table2,MATCH('312'!$X$16,_312_Table2_ColumnLookup,0),FALSE),
  IF(AND(VALUE(LEFT($A1876,3))=312,LEN($I1876)=4),VLOOKUP($I1876,_312_Table2,MATCH(LEFT($B1876,1),_312_Table2_ColumnLookup,0),FALSE)
+N("312"),
  IF(VALUE(LEFT($A1876,3))=313,VLOOKUP(VALUE(MID($B1876,2,1)),_313_Table2,MATCH(MID($B1876,1,1),_313_Table2_ColumnLookup,0),FALSE)
+N("313"),
  IF(AND(VALUE(LEFT($A1876,3))=314,LEN($B1876)=3),VLOOKUP(VALUE(MID($B1876,2,2)),_314_Table2,MATCH(MID($B1876,1,1),_314_Table2_ColumnLookup,0),FALSE),
  IF(VALUE(LEFT($A1876,3))=314,VLOOKUP(VALUE(MID($B1876,2,1)),_314_Table2,MATCH(MID($B1876,1,1),_314_Table2_ColumnLookup,0),FALSE)
+N("314"),
""))))))))))))))))))))))))</f>
        <v>#N/A</v>
      </c>
      <c r="F1876" s="238" t="e">
        <f>IF(AND(VALUE(LEFT($A1876,3))=309,LEN($B1876)=3),VLOOKUP(VALUE(MID($B1876,2,2)),_309_Table3,MATCH(MID($B1876,1,1),_309_Table3_ColumnLookup,0),FALSE),
  IF($C1876="309 LCR SummaryA",OneYearSCR,IF($C1876="309 LCR SummaryB",UltimateSCR,IF(VALUE(LEFT($A1876,3))=309,VLOOKUP(VALUE(MID($B1876,2,1)),_309_Table3,MATCH(MID($B1876,1,1),_309_Table3_ColumnLookup,0),FALSE)
+N("309"),
  IF(VALUE(LEFT($A1876,3))=310,VLOOKUP(VALUE(MID($B1876,2,1)),_310_Table3,MATCH(MID($B1876,1,1),_310_Table3_ColumnLookup,0),FALSE)
+N("310"),
  IF(AND(VALUE(LEFT($A1876,3))=311,LEN($I1876)=4),VLOOKUP($I1876,_311_Table3,MATCH($B1876,_311_Table3_ColumnLookup,0),FALSE),
  IF(AND(VALUE(LEFT($A1876,3))=311,OR($B1876="I2",$B1876="J2",$B1876="K2",$B1876="L2")),VLOOKUP('311'!$G$58,_311_Table3,MATCH(MID($B1876,1,1),_311_Table3_ColumnLookup,0),FALSE),
  IF(AND(VALUE(LEFT($A1876,3))=311,RIGHT($B1876,5)="Total"),VLOOKUP('311'!$G$59,_311_Table3,MATCH(MID($B1876,1,1),_311_Table3_ColumnLookup,0),FALSE),
  IF(VALUE(LEFT($A1876,3))=311,VLOOKUP(VALUE(MID($B1876,2,1)),_311_Table3,MATCH(MID($B1876,1,1),_311_Table3_ColumnLookup,0),FALSE)
+N("311"),
  IF(AND(VALUE(LEFT($A1876,3))=312,LEFT($G1876,10)="Unincepted",$B1876="G "),VLOOKUP(" ULO",_312_Table3,MATCH('312'!$N$16,_312_Table3_ColumnLookup,0),FALSE),
  IF(AND(VALUE(LEFT($A1876,3))=312,LEFT($G1876,10)="Unincepted",$B1876="O "),VLOOKUP(" ULO",_312_Table3,MATCH('312'!$V$16,_312_Table3_ColumnLookup,0),FALSE),
  IF(AND(VALUE(LEFT($A1876,3))=312,LEFT($G1876,10)="Unincepted",$B1876="Q "),VLOOKUP(" ULO",_312_Table3,MATCH('312'!$X$16,_312_Table3_ColumnLookup,0),FALSE),
  IF(AND(VALUE(LEFT($A1876,3))=312,LEFT($G1876,10)="Unincepted"),VLOOKUP(" ULO",_312_Table3,MATCH(LEFT($B1876,1),_312_Table3_ColumnLookup,0),FALSE),
  IF(AND(VALUE(LEFT($A1876,3))=312,LEFT($G1876,5)="Total",$B1876="G "),VLOOKUP('312'!$F$80,_312_Table3,MATCH('312'!$N$16,_312_Table3_ColumnLookup,0),FALSE),
  IF(AND(VALUE(LEFT($A1876,3))=312,LEFT($G1876,5)="Total",$B1876="O "),VLOOKUP('312'!$F$80,_312_Table3,MATCH('312'!$V$16,_312_Table3_ColumnLookup,0),FALSE),
  IF(AND(VALUE(LEFT($A1876,3))=312,LEFT($G1876,5)="Total",$B1876="Q "),VLOOKUP('312'!$F$80,_312_Table3,MATCH('312'!$X$16,_312_Table3_ColumnLookup,0),FALSE),
  IF(AND(VALUE(LEFT($A1876,3))=312,LEFT($G1876,5)="Total"),VLOOKUP('312'!$F$80,_312_Table3,MATCH(LEFT($B1876,1),_312_Table3_ColumnLookup,0),FALSE),
  IF(AND(VALUE(LEFT($A1876,3))=312,LEN($I1876)=4,$B1876="G"),VLOOKUP($I1876,_312_Table3,MATCH('312'!$N$16,_312_Table3_ColumnLookup,0),FALSE),
  IF(AND(VALUE(LEFT($A1876,3))=312,LEN($I1876)=4,$B1876="O"),VLOOKUP($I1876,_312_Table3,MATCH('312'!$V$16,_312_Table3_ColumnLookup,0),FALSE),
  IF(AND(VALUE(LEFT($A1876,3))=312,LEN($I1876)=4,$B1876="Q"),VLOOKUP($I1876,_312_Table3,MATCH('312'!$X$16,_312_Table3_ColumnLookup,0),FALSE),
  IF(AND(VALUE(LEFT($A1876,3))=312,LEN($I1876)=4),VLOOKUP($I1876,_312_Table3,MATCH(LEFT($B1876,1),_312_Table3_ColumnLookup,0),FALSE)
+N("312"),
  IF(VALUE(LEFT($A1876,3))=313,VLOOKUP(VALUE(MID($B1876,2,1)),_313_Table3,MATCH(MID($B1876,1,1),_313_Table3_ColumnLookup,0),FALSE)
+N("313"),
  IF(AND(VALUE(LEFT($A1876,3))=314,LEN($B1876)=3),VLOOKUP(VALUE(MID($B1876,2,2)),_314_Table3,MATCH(MID($B1876,1,1),_314_Table3_ColumnLookup,0),FALSE),
  IF(VALUE(LEFT($A1876,3))=314,VLOOKUP(VALUE(MID($B1876,2,1)),_314_Table3,MATCH(MID($B1876,1,1),_314_Table3_ColumnLookup,0),FALSE)
+N("314"),
""))))))))))))))))))))))))</f>
        <v>#N/A</v>
      </c>
      <c r="H1876" s="321" t="str">
        <f>IFERROR(
IF(ISERROR($D1876)=FALSE,$D1876,IF(ISERROR($E1876)=FALSE,$E1876,IF(ISERROR($F1876)=FALSE,$F1876
+N("012 checkboxes"),
IF(
IF(OR(LEFT($A1876,9)="Syndicate",LEFT($A1876,12)="NewSyndicate"),VLOOKUP($A1876,'012'!$J:$ZW,MATCH("Link to button",'012'!$J$1:$ZW$1,0),0)
+N("309 checkbox"),
IF($C1876="309 LCR Summary0",VLOOKUP("Notes990",'309'!$P:$ZZ,MATCH("Link to button",'309'!$P$1:$ZZ$1,0),0)
+N("313 checkboxes"),
IF($C1876="313 Financial Information0LcmVsScr",IF($C1876="309 LCR Summary0",VLOOKUP("LcmVsScr",'309'!$N:$ZZ,MATCH("Link to button",'309'!$N$1:$ZZ$1,0),0),
IF($C1876="313 Financial Information0LcrDocAttached",IF($C1876="309 LCR Summary0",VLOOKUP("LcrDocAttached",'309'!$N:$ZZ,MATCH("Link to button",'309'!$N$1:$ZZ$1,0),
0)))))))=1,TRUE,FALSE)
))),"")</f>
        <v/>
      </c>
    </row>
    <row r="1877" spans="1:8">
      <c r="A1877" s="237" t="e">
        <f>VLOOKUP($G1877,CSVLookups!$B:$R,MATCH(A$1,CSVLookups!$B$1:$R$1,0),FALSE)</f>
        <v>#N/A</v>
      </c>
      <c r="B1877" s="237" t="e">
        <f>VLOOKUP($G1877,CSVLookups!$B:$R,MATCH(B$1,CSVLookups!$B$1:$R$1,0),FALSE)</f>
        <v>#N/A</v>
      </c>
      <c r="C1877" s="238" t="e">
        <f t="shared" si="29"/>
        <v>#N/A</v>
      </c>
      <c r="D1877" s="238" t="e">
        <f>IF(AND(VALUE(LEFT($A1877,3))=309,LEN($B1877)=3),VLOOKUP(VALUE(MID($B1877,2,2)),_309_Table1,MATCH(MID($B1877,1,1),_309_Table1_ColumnLookup,0),FALSE),
  IF($C1877="309 LCR SummaryA",OneYearSCR,IF($C1877="309 LCR SummaryB",UltimateSCR,IF(VALUE(LEFT($A1877,3))=309,VLOOKUP(VALUE(MID($B1877,2,1)),_309_Table1,MATCH(MID($B1877,1,1),_309_Table1_ColumnLookup,0),FALSE)
+N("309"),
  IF(VALUE(LEFT($A1877,3))=310,VLOOKUP(VALUE(MID($B1877,2,1)),_310_Table1,MATCH(MID($B1877,1,1),_310_Table1_ColumnLookup,0),FALSE)
+N("310"),
  IF(AND(VALUE(LEFT($A1877,3))=311,LEN($I1877)=4),VLOOKUP($I1877,_311_Table1,MATCH($B1877,_311_Table1_ColumnLookup,0),FALSE),
  IF(AND(VALUE(LEFT($A1877,3))=311,OR($B1877="I2",$B1877="J2",$B1877="K2",$B1877="L2")),VLOOKUP('311'!$G$58,_311_Table1,MATCH(MID($B1877,1,1),_311_Table1_ColumnLookup,0),FALSE),
  IF(AND(VALUE(LEFT($A1877,3))=311,RIGHT($B1877,5)="Total"),VLOOKUP('311'!$G$59,_311_Table1,MATCH(MID($B1877,1,1),_311_Table1_ColumnLookup,0),FALSE),
  IF(VALUE(LEFT($A1877,3))=311,VLOOKUP(VALUE(MID($B1877,2,1)),_311_Table1,MATCH(MID($B1877,1,1),_311_Table1_ColumnLookup,0),FALSE)
+N("311"),
  IF(AND(VALUE(LEFT($A1877,3))=312,LEFT($G1877,10)="Unincepted",$B1877="G "),VLOOKUP(" ULO",_312_Table1,MATCH('312'!$N$16,_312_Table1_ColumnLookup,0),FALSE),
  IF(AND(VALUE(LEFT($A1877,3))=312,LEFT($G1877,10)="Unincepted",$B1877="O "),VLOOKUP(" ULO",_312_Table1,MATCH('312'!$V$16,_312_Table1_ColumnLookup,0),FALSE),
  IF(AND(VALUE(LEFT($A1877,3))=312,LEFT($G1877,10)="Unincepted",$B1877="Q "),VLOOKUP(" ULO",_312_Table1,MATCH('312'!$X$16,_312_Table1_ColumnLookup,0),FALSE),
  IF(AND(VALUE(LEFT($A1877,3))=312,LEFT($G1877,10)="Unincepted"),VLOOKUP(" ULO",_312_Table1,MATCH(LEFT($B1877,1),_312_Table1_ColumnLookup,0),FALSE),
  IF(AND(VALUE(LEFT($A1877,3))=312,LEFT($G1877,5)="Total",$B1877="G "),VLOOKUP('312'!$F$80,_312_Table1,MATCH('312'!$N$16,_312_Table1_ColumnLookup,0),FALSE),
  IF(AND(VALUE(LEFT($A1877,3))=312,LEFT($G1877,5)="Total",$B1877="O "),VLOOKUP('312'!$F$80,_312_Table1,MATCH('312'!$V$16,_312_Table1_ColumnLookup,0),FALSE),
  IF(AND(VALUE(LEFT($A1877,3))=312,LEFT($G1877,5)="Total",$B1877="Q "),VLOOKUP('312'!$F$80,_312_Table1,MATCH('312'!$X$16,_312_Table1_ColumnLookup,0),FALSE),
  IF(AND(VALUE(LEFT($A1877,3))=312,LEFT($G1877,5)="Total"),VLOOKUP('312'!$F$80,_312_Table1,MATCH(LEFT($B1877,1),_312_Table1_ColumnLookup,0),FALSE),
  IF(AND(VALUE(LEFT($A1877,3))=312,LEN($I1877)=4,$B1877="G"),VLOOKUP($I1877,_312_Table1,MATCH('312'!$N$16,_312_Table1_ColumnLookup,0),FALSE),
  IF(AND(VALUE(LEFT($A1877,3))=312,LEN($I1877)=4,$B1877="O"),VLOOKUP($I1877,_312_Table1,MATCH('312'!$V$16,_312_Table1_ColumnLookup,0),FALSE),
  IF(AND(VALUE(LEFT($A1877,3))=312,LEN($I1877)=4,$B1877="Q"),VLOOKUP($I1877,_312_Table1,MATCH('312'!$X$16,_312_Table1_ColumnLookup,0),FALSE),
  IF(AND(VALUE(LEFT($A1877,3))=312,LEN($I1877)=4),VLOOKUP($I1877,_312_Table1,MATCH(LEFT($B1877,1),_312_Table1_ColumnLookup,0),FALSE)
+N("312"),
  IF(VALUE(LEFT($A1877,3))=313,VLOOKUP(VALUE(MID($B1877,2,1)),_313_Table1,MATCH(MID($B1877,1,1),_313_Table1_ColumnLookup,0),FALSE)
+N("313"),
  IF(AND(VALUE(LEFT($A1877,3))=314,LEN($B1877)=3),VLOOKUP(VALUE(MID($B1877,2,2)),_314_Table1,MATCH(MID($B1877,1,1),_314_Table1_ColumnLookup,0),FALSE),
  IF(VALUE(LEFT($A1877,3))=314,VLOOKUP(VALUE(MID($B1877,2,1)),_314_Table1,MATCH(MID($B1877,1,1),_314_Table1_ColumnLookup,0),FALSE)
+N("314"),
""))))))))))))))))))))))))</f>
        <v>#N/A</v>
      </c>
      <c r="E1877" s="238" t="e">
        <f>IF(AND(VALUE(LEFT($A1877,3))=309,LEN($B1877)=3),VLOOKUP(VALUE(MID($B1877,2,2)),_309_Table2,MATCH(MID($B1877,1,1),_309_Table2_ColumnLookup,0),FALSE),
  IF($C1877="309 LCR SummaryA",OneYearSCR,IF($C1877="309 LCR SummaryB",UltimateSCR,IF(VALUE(LEFT($A1877,3))=309,VLOOKUP(VALUE(MID($B1877,2,1)),_309_Table2,MATCH(MID($B1877,1,1),_309_Table2_ColumnLookup,0),FALSE)
+N("309"),
  IF(VALUE(LEFT($A1877,3))=310,VLOOKUP(VALUE(MID($B1877,2,1)),_310_Table2,MATCH(MID($B1877,1,1),_310_Table2_ColumnLookup,0),FALSE)
+N("310"),
  IF(AND(VALUE(LEFT($A1877,3))=311,LEN($I1877)=4),VLOOKUP($I1877,_311_Table2,MATCH($B1877,_311_Table2_ColumnLookup,0),FALSE),
  IF(AND(VALUE(LEFT($A1877,3))=311,OR($B1877="I2",$B1877="J2",$B1877="K2",$B1877="L2")),VLOOKUP('311'!$G$58,_311_Table2,MATCH(MID($B1877,1,1),_311_Table2_ColumnLookup,0),FALSE),
  IF(AND(VALUE(LEFT($A1877,3))=311,RIGHT($B1877,5)="Total"),VLOOKUP('311'!$G$59,_311_Table2,MATCH(MID($B1877,1,1),_311_Table2_ColumnLookup,0),FALSE),
  IF(VALUE(LEFT($A1877,3))=311,VLOOKUP(VALUE(MID($B1877,2,1)),_311_Table2,MATCH(MID($B1877,1,1),_311_Table2_ColumnLookup,0),FALSE)
+N("311"),
  IF(AND(VALUE(LEFT($A1877,3))=312,LEFT($G1877,10)="Unincepted",$B1877="G "),VLOOKUP(" ULO",_312_Table2,MATCH('312'!$N$16,_312_Table2_ColumnLookup,0),FALSE),
  IF(AND(VALUE(LEFT($A1877,3))=312,LEFT($G1877,10)="Unincepted",$B1877="O "),VLOOKUP(" ULO",_312_Table2,MATCH('312'!$V$16,_312_Table2_ColumnLookup,0),FALSE),
  IF(AND(VALUE(LEFT($A1877,3))=312,LEFT($G1877,10)="Unincepted",$B1877="Q "),VLOOKUP(" ULO",_312_Table2,MATCH('312'!$X$16,_312_Table2_ColumnLookup,0),FALSE),
  IF(AND(VALUE(LEFT($A1877,3))=312,LEFT($G1877,10)="Unincepted"),VLOOKUP(" ULO",_312_Table2,MATCH(LEFT($B1877,1),_312_Table2_ColumnLookup,0),FALSE),
  IF(AND(VALUE(LEFT($A1877,3))=312,LEFT($G1877,5)="Total",$B1877="G "),VLOOKUP('312'!$F$80,_312_Table2,MATCH('312'!$N$16,_312_Table2_ColumnLookup,0),FALSE),
  IF(AND(VALUE(LEFT($A1877,3))=312,LEFT($G1877,5)="Total",$B1877="O "),VLOOKUP('312'!$F$80,_312_Table2,MATCH('312'!$V$16,_312_Table2_ColumnLookup,0),FALSE),
  IF(AND(VALUE(LEFT($A1877,3))=312,LEFT($G1877,5)="Total",$B1877="Q "),VLOOKUP('312'!$F$80,_312_Table2,MATCH('312'!$X$16,_312_Table2_ColumnLookup,0),FALSE),
  IF(AND(VALUE(LEFT($A1877,3))=312,LEFT($G1877,5)="Total"),VLOOKUP('312'!$F$80,_312_Table2,MATCH(LEFT($B1877,1),_312_Table2_ColumnLookup,0),FALSE),
  IF(AND(VALUE(LEFT($A1877,3))=312,LEN($I1877)=4,$B1877="G"),VLOOKUP($I1877,_312_Table2,MATCH('312'!$N$16,_312_Table2_ColumnLookup,0),FALSE),
  IF(AND(VALUE(LEFT($A1877,3))=312,LEN($I1877)=4,$B1877="O"),VLOOKUP($I1877,_312_Table2,MATCH('312'!$V$16,_312_Table2_ColumnLookup,0),FALSE),
  IF(AND(VALUE(LEFT($A1877,3))=312,LEN($I1877)=4,$B1877="Q"),VLOOKUP($I1877,_312_Table2,MATCH('312'!$X$16,_312_Table2_ColumnLookup,0),FALSE),
  IF(AND(VALUE(LEFT($A1877,3))=312,LEN($I1877)=4),VLOOKUP($I1877,_312_Table2,MATCH(LEFT($B1877,1),_312_Table2_ColumnLookup,0),FALSE)
+N("312"),
  IF(VALUE(LEFT($A1877,3))=313,VLOOKUP(VALUE(MID($B1877,2,1)),_313_Table2,MATCH(MID($B1877,1,1),_313_Table2_ColumnLookup,0),FALSE)
+N("313"),
  IF(AND(VALUE(LEFT($A1877,3))=314,LEN($B1877)=3),VLOOKUP(VALUE(MID($B1877,2,2)),_314_Table2,MATCH(MID($B1877,1,1),_314_Table2_ColumnLookup,0),FALSE),
  IF(VALUE(LEFT($A1877,3))=314,VLOOKUP(VALUE(MID($B1877,2,1)),_314_Table2,MATCH(MID($B1877,1,1),_314_Table2_ColumnLookup,0),FALSE)
+N("314"),
""))))))))))))))))))))))))</f>
        <v>#N/A</v>
      </c>
      <c r="F1877" s="238" t="e">
        <f>IF(AND(VALUE(LEFT($A1877,3))=309,LEN($B1877)=3),VLOOKUP(VALUE(MID($B1877,2,2)),_309_Table3,MATCH(MID($B1877,1,1),_309_Table3_ColumnLookup,0),FALSE),
  IF($C1877="309 LCR SummaryA",OneYearSCR,IF($C1877="309 LCR SummaryB",UltimateSCR,IF(VALUE(LEFT($A1877,3))=309,VLOOKUP(VALUE(MID($B1877,2,1)),_309_Table3,MATCH(MID($B1877,1,1),_309_Table3_ColumnLookup,0),FALSE)
+N("309"),
  IF(VALUE(LEFT($A1877,3))=310,VLOOKUP(VALUE(MID($B1877,2,1)),_310_Table3,MATCH(MID($B1877,1,1),_310_Table3_ColumnLookup,0),FALSE)
+N("310"),
  IF(AND(VALUE(LEFT($A1877,3))=311,LEN($I1877)=4),VLOOKUP($I1877,_311_Table3,MATCH($B1877,_311_Table3_ColumnLookup,0),FALSE),
  IF(AND(VALUE(LEFT($A1877,3))=311,OR($B1877="I2",$B1877="J2",$B1877="K2",$B1877="L2")),VLOOKUP('311'!$G$58,_311_Table3,MATCH(MID($B1877,1,1),_311_Table3_ColumnLookup,0),FALSE),
  IF(AND(VALUE(LEFT($A1877,3))=311,RIGHT($B1877,5)="Total"),VLOOKUP('311'!$G$59,_311_Table3,MATCH(MID($B1877,1,1),_311_Table3_ColumnLookup,0),FALSE),
  IF(VALUE(LEFT($A1877,3))=311,VLOOKUP(VALUE(MID($B1877,2,1)),_311_Table3,MATCH(MID($B1877,1,1),_311_Table3_ColumnLookup,0),FALSE)
+N("311"),
  IF(AND(VALUE(LEFT($A1877,3))=312,LEFT($G1877,10)="Unincepted",$B1877="G "),VLOOKUP(" ULO",_312_Table3,MATCH('312'!$N$16,_312_Table3_ColumnLookup,0),FALSE),
  IF(AND(VALUE(LEFT($A1877,3))=312,LEFT($G1877,10)="Unincepted",$B1877="O "),VLOOKUP(" ULO",_312_Table3,MATCH('312'!$V$16,_312_Table3_ColumnLookup,0),FALSE),
  IF(AND(VALUE(LEFT($A1877,3))=312,LEFT($G1877,10)="Unincepted",$B1877="Q "),VLOOKUP(" ULO",_312_Table3,MATCH('312'!$X$16,_312_Table3_ColumnLookup,0),FALSE),
  IF(AND(VALUE(LEFT($A1877,3))=312,LEFT($G1877,10)="Unincepted"),VLOOKUP(" ULO",_312_Table3,MATCH(LEFT($B1877,1),_312_Table3_ColumnLookup,0),FALSE),
  IF(AND(VALUE(LEFT($A1877,3))=312,LEFT($G1877,5)="Total",$B1877="G "),VLOOKUP('312'!$F$80,_312_Table3,MATCH('312'!$N$16,_312_Table3_ColumnLookup,0),FALSE),
  IF(AND(VALUE(LEFT($A1877,3))=312,LEFT($G1877,5)="Total",$B1877="O "),VLOOKUP('312'!$F$80,_312_Table3,MATCH('312'!$V$16,_312_Table3_ColumnLookup,0),FALSE),
  IF(AND(VALUE(LEFT($A1877,3))=312,LEFT($G1877,5)="Total",$B1877="Q "),VLOOKUP('312'!$F$80,_312_Table3,MATCH('312'!$X$16,_312_Table3_ColumnLookup,0),FALSE),
  IF(AND(VALUE(LEFT($A1877,3))=312,LEFT($G1877,5)="Total"),VLOOKUP('312'!$F$80,_312_Table3,MATCH(LEFT($B1877,1),_312_Table3_ColumnLookup,0),FALSE),
  IF(AND(VALUE(LEFT($A1877,3))=312,LEN($I1877)=4,$B1877="G"),VLOOKUP($I1877,_312_Table3,MATCH('312'!$N$16,_312_Table3_ColumnLookup,0),FALSE),
  IF(AND(VALUE(LEFT($A1877,3))=312,LEN($I1877)=4,$B1877="O"),VLOOKUP($I1877,_312_Table3,MATCH('312'!$V$16,_312_Table3_ColumnLookup,0),FALSE),
  IF(AND(VALUE(LEFT($A1877,3))=312,LEN($I1877)=4,$B1877="Q"),VLOOKUP($I1877,_312_Table3,MATCH('312'!$X$16,_312_Table3_ColumnLookup,0),FALSE),
  IF(AND(VALUE(LEFT($A1877,3))=312,LEN($I1877)=4),VLOOKUP($I1877,_312_Table3,MATCH(LEFT($B1877,1),_312_Table3_ColumnLookup,0),FALSE)
+N("312"),
  IF(VALUE(LEFT($A1877,3))=313,VLOOKUP(VALUE(MID($B1877,2,1)),_313_Table3,MATCH(MID($B1877,1,1),_313_Table3_ColumnLookup,0),FALSE)
+N("313"),
  IF(AND(VALUE(LEFT($A1877,3))=314,LEN($B1877)=3),VLOOKUP(VALUE(MID($B1877,2,2)),_314_Table3,MATCH(MID($B1877,1,1),_314_Table3_ColumnLookup,0),FALSE),
  IF(VALUE(LEFT($A1877,3))=314,VLOOKUP(VALUE(MID($B1877,2,1)),_314_Table3,MATCH(MID($B1877,1,1),_314_Table3_ColumnLookup,0),FALSE)
+N("314"),
""))))))))))))))))))))))))</f>
        <v>#N/A</v>
      </c>
      <c r="H1877" s="321" t="str">
        <f>IFERROR(
IF(ISERROR($D1877)=FALSE,$D1877,IF(ISERROR($E1877)=FALSE,$E1877,IF(ISERROR($F1877)=FALSE,$F1877
+N("012 checkboxes"),
IF(
IF(OR(LEFT($A1877,9)="Syndicate",LEFT($A1877,12)="NewSyndicate"),VLOOKUP($A1877,'012'!$J:$ZW,MATCH("Link to button",'012'!$J$1:$ZW$1,0),0)
+N("309 checkbox"),
IF($C1877="309 LCR Summary0",VLOOKUP("Notes990",'309'!$P:$ZZ,MATCH("Link to button",'309'!$P$1:$ZZ$1,0),0)
+N("313 checkboxes"),
IF($C1877="313 Financial Information0LcmVsScr",IF($C1877="309 LCR Summary0",VLOOKUP("LcmVsScr",'309'!$N:$ZZ,MATCH("Link to button",'309'!$N$1:$ZZ$1,0),0),
IF($C1877="313 Financial Information0LcrDocAttached",IF($C1877="309 LCR Summary0",VLOOKUP("LcrDocAttached",'309'!$N:$ZZ,MATCH("Link to button",'309'!$N$1:$ZZ$1,0),
0)))))))=1,TRUE,FALSE)
))),"")</f>
        <v/>
      </c>
    </row>
    <row r="1878" spans="1:8">
      <c r="A1878" s="237" t="e">
        <f>VLOOKUP($G1878,CSVLookups!$B:$R,MATCH(A$1,CSVLookups!$B$1:$R$1,0),FALSE)</f>
        <v>#N/A</v>
      </c>
      <c r="B1878" s="237" t="e">
        <f>VLOOKUP($G1878,CSVLookups!$B:$R,MATCH(B$1,CSVLookups!$B$1:$R$1,0),FALSE)</f>
        <v>#N/A</v>
      </c>
      <c r="C1878" s="238" t="e">
        <f t="shared" si="29"/>
        <v>#N/A</v>
      </c>
      <c r="D1878" s="238" t="e">
        <f>IF(AND(VALUE(LEFT($A1878,3))=309,LEN($B1878)=3),VLOOKUP(VALUE(MID($B1878,2,2)),_309_Table1,MATCH(MID($B1878,1,1),_309_Table1_ColumnLookup,0),FALSE),
  IF($C1878="309 LCR SummaryA",OneYearSCR,IF($C1878="309 LCR SummaryB",UltimateSCR,IF(VALUE(LEFT($A1878,3))=309,VLOOKUP(VALUE(MID($B1878,2,1)),_309_Table1,MATCH(MID($B1878,1,1),_309_Table1_ColumnLookup,0),FALSE)
+N("309"),
  IF(VALUE(LEFT($A1878,3))=310,VLOOKUP(VALUE(MID($B1878,2,1)),_310_Table1,MATCH(MID($B1878,1,1),_310_Table1_ColumnLookup,0),FALSE)
+N("310"),
  IF(AND(VALUE(LEFT($A1878,3))=311,LEN($I1878)=4),VLOOKUP($I1878,_311_Table1,MATCH($B1878,_311_Table1_ColumnLookup,0),FALSE),
  IF(AND(VALUE(LEFT($A1878,3))=311,OR($B1878="I2",$B1878="J2",$B1878="K2",$B1878="L2")),VLOOKUP('311'!$G$58,_311_Table1,MATCH(MID($B1878,1,1),_311_Table1_ColumnLookup,0),FALSE),
  IF(AND(VALUE(LEFT($A1878,3))=311,RIGHT($B1878,5)="Total"),VLOOKUP('311'!$G$59,_311_Table1,MATCH(MID($B1878,1,1),_311_Table1_ColumnLookup,0),FALSE),
  IF(VALUE(LEFT($A1878,3))=311,VLOOKUP(VALUE(MID($B1878,2,1)),_311_Table1,MATCH(MID($B1878,1,1),_311_Table1_ColumnLookup,0),FALSE)
+N("311"),
  IF(AND(VALUE(LEFT($A1878,3))=312,LEFT($G1878,10)="Unincepted",$B1878="G "),VLOOKUP(" ULO",_312_Table1,MATCH('312'!$N$16,_312_Table1_ColumnLookup,0),FALSE),
  IF(AND(VALUE(LEFT($A1878,3))=312,LEFT($G1878,10)="Unincepted",$B1878="O "),VLOOKUP(" ULO",_312_Table1,MATCH('312'!$V$16,_312_Table1_ColumnLookup,0),FALSE),
  IF(AND(VALUE(LEFT($A1878,3))=312,LEFT($G1878,10)="Unincepted",$B1878="Q "),VLOOKUP(" ULO",_312_Table1,MATCH('312'!$X$16,_312_Table1_ColumnLookup,0),FALSE),
  IF(AND(VALUE(LEFT($A1878,3))=312,LEFT($G1878,10)="Unincepted"),VLOOKUP(" ULO",_312_Table1,MATCH(LEFT($B1878,1),_312_Table1_ColumnLookup,0),FALSE),
  IF(AND(VALUE(LEFT($A1878,3))=312,LEFT($G1878,5)="Total",$B1878="G "),VLOOKUP('312'!$F$80,_312_Table1,MATCH('312'!$N$16,_312_Table1_ColumnLookup,0),FALSE),
  IF(AND(VALUE(LEFT($A1878,3))=312,LEFT($G1878,5)="Total",$B1878="O "),VLOOKUP('312'!$F$80,_312_Table1,MATCH('312'!$V$16,_312_Table1_ColumnLookup,0),FALSE),
  IF(AND(VALUE(LEFT($A1878,3))=312,LEFT($G1878,5)="Total",$B1878="Q "),VLOOKUP('312'!$F$80,_312_Table1,MATCH('312'!$X$16,_312_Table1_ColumnLookup,0),FALSE),
  IF(AND(VALUE(LEFT($A1878,3))=312,LEFT($G1878,5)="Total"),VLOOKUP('312'!$F$80,_312_Table1,MATCH(LEFT($B1878,1),_312_Table1_ColumnLookup,0),FALSE),
  IF(AND(VALUE(LEFT($A1878,3))=312,LEN($I1878)=4,$B1878="G"),VLOOKUP($I1878,_312_Table1,MATCH('312'!$N$16,_312_Table1_ColumnLookup,0),FALSE),
  IF(AND(VALUE(LEFT($A1878,3))=312,LEN($I1878)=4,$B1878="O"),VLOOKUP($I1878,_312_Table1,MATCH('312'!$V$16,_312_Table1_ColumnLookup,0),FALSE),
  IF(AND(VALUE(LEFT($A1878,3))=312,LEN($I1878)=4,$B1878="Q"),VLOOKUP($I1878,_312_Table1,MATCH('312'!$X$16,_312_Table1_ColumnLookup,0),FALSE),
  IF(AND(VALUE(LEFT($A1878,3))=312,LEN($I1878)=4),VLOOKUP($I1878,_312_Table1,MATCH(LEFT($B1878,1),_312_Table1_ColumnLookup,0),FALSE)
+N("312"),
  IF(VALUE(LEFT($A1878,3))=313,VLOOKUP(VALUE(MID($B1878,2,1)),_313_Table1,MATCH(MID($B1878,1,1),_313_Table1_ColumnLookup,0),FALSE)
+N("313"),
  IF(AND(VALUE(LEFT($A1878,3))=314,LEN($B1878)=3),VLOOKUP(VALUE(MID($B1878,2,2)),_314_Table1,MATCH(MID($B1878,1,1),_314_Table1_ColumnLookup,0),FALSE),
  IF(VALUE(LEFT($A1878,3))=314,VLOOKUP(VALUE(MID($B1878,2,1)),_314_Table1,MATCH(MID($B1878,1,1),_314_Table1_ColumnLookup,0),FALSE)
+N("314"),
""))))))))))))))))))))))))</f>
        <v>#N/A</v>
      </c>
      <c r="E1878" s="238" t="e">
        <f>IF(AND(VALUE(LEFT($A1878,3))=309,LEN($B1878)=3),VLOOKUP(VALUE(MID($B1878,2,2)),_309_Table2,MATCH(MID($B1878,1,1),_309_Table2_ColumnLookup,0),FALSE),
  IF($C1878="309 LCR SummaryA",OneYearSCR,IF($C1878="309 LCR SummaryB",UltimateSCR,IF(VALUE(LEFT($A1878,3))=309,VLOOKUP(VALUE(MID($B1878,2,1)),_309_Table2,MATCH(MID($B1878,1,1),_309_Table2_ColumnLookup,0),FALSE)
+N("309"),
  IF(VALUE(LEFT($A1878,3))=310,VLOOKUP(VALUE(MID($B1878,2,1)),_310_Table2,MATCH(MID($B1878,1,1),_310_Table2_ColumnLookup,0),FALSE)
+N("310"),
  IF(AND(VALUE(LEFT($A1878,3))=311,LEN($I1878)=4),VLOOKUP($I1878,_311_Table2,MATCH($B1878,_311_Table2_ColumnLookup,0),FALSE),
  IF(AND(VALUE(LEFT($A1878,3))=311,OR($B1878="I2",$B1878="J2",$B1878="K2",$B1878="L2")),VLOOKUP('311'!$G$58,_311_Table2,MATCH(MID($B1878,1,1),_311_Table2_ColumnLookup,0),FALSE),
  IF(AND(VALUE(LEFT($A1878,3))=311,RIGHT($B1878,5)="Total"),VLOOKUP('311'!$G$59,_311_Table2,MATCH(MID($B1878,1,1),_311_Table2_ColumnLookup,0),FALSE),
  IF(VALUE(LEFT($A1878,3))=311,VLOOKUP(VALUE(MID($B1878,2,1)),_311_Table2,MATCH(MID($B1878,1,1),_311_Table2_ColumnLookup,0),FALSE)
+N("311"),
  IF(AND(VALUE(LEFT($A1878,3))=312,LEFT($G1878,10)="Unincepted",$B1878="G "),VLOOKUP(" ULO",_312_Table2,MATCH('312'!$N$16,_312_Table2_ColumnLookup,0),FALSE),
  IF(AND(VALUE(LEFT($A1878,3))=312,LEFT($G1878,10)="Unincepted",$B1878="O "),VLOOKUP(" ULO",_312_Table2,MATCH('312'!$V$16,_312_Table2_ColumnLookup,0),FALSE),
  IF(AND(VALUE(LEFT($A1878,3))=312,LEFT($G1878,10)="Unincepted",$B1878="Q "),VLOOKUP(" ULO",_312_Table2,MATCH('312'!$X$16,_312_Table2_ColumnLookup,0),FALSE),
  IF(AND(VALUE(LEFT($A1878,3))=312,LEFT($G1878,10)="Unincepted"),VLOOKUP(" ULO",_312_Table2,MATCH(LEFT($B1878,1),_312_Table2_ColumnLookup,0),FALSE),
  IF(AND(VALUE(LEFT($A1878,3))=312,LEFT($G1878,5)="Total",$B1878="G "),VLOOKUP('312'!$F$80,_312_Table2,MATCH('312'!$N$16,_312_Table2_ColumnLookup,0),FALSE),
  IF(AND(VALUE(LEFT($A1878,3))=312,LEFT($G1878,5)="Total",$B1878="O "),VLOOKUP('312'!$F$80,_312_Table2,MATCH('312'!$V$16,_312_Table2_ColumnLookup,0),FALSE),
  IF(AND(VALUE(LEFT($A1878,3))=312,LEFT($G1878,5)="Total",$B1878="Q "),VLOOKUP('312'!$F$80,_312_Table2,MATCH('312'!$X$16,_312_Table2_ColumnLookup,0),FALSE),
  IF(AND(VALUE(LEFT($A1878,3))=312,LEFT($G1878,5)="Total"),VLOOKUP('312'!$F$80,_312_Table2,MATCH(LEFT($B1878,1),_312_Table2_ColumnLookup,0),FALSE),
  IF(AND(VALUE(LEFT($A1878,3))=312,LEN($I1878)=4,$B1878="G"),VLOOKUP($I1878,_312_Table2,MATCH('312'!$N$16,_312_Table2_ColumnLookup,0),FALSE),
  IF(AND(VALUE(LEFT($A1878,3))=312,LEN($I1878)=4,$B1878="O"),VLOOKUP($I1878,_312_Table2,MATCH('312'!$V$16,_312_Table2_ColumnLookup,0),FALSE),
  IF(AND(VALUE(LEFT($A1878,3))=312,LEN($I1878)=4,$B1878="Q"),VLOOKUP($I1878,_312_Table2,MATCH('312'!$X$16,_312_Table2_ColumnLookup,0),FALSE),
  IF(AND(VALUE(LEFT($A1878,3))=312,LEN($I1878)=4),VLOOKUP($I1878,_312_Table2,MATCH(LEFT($B1878,1),_312_Table2_ColumnLookup,0),FALSE)
+N("312"),
  IF(VALUE(LEFT($A1878,3))=313,VLOOKUP(VALUE(MID($B1878,2,1)),_313_Table2,MATCH(MID($B1878,1,1),_313_Table2_ColumnLookup,0),FALSE)
+N("313"),
  IF(AND(VALUE(LEFT($A1878,3))=314,LEN($B1878)=3),VLOOKUP(VALUE(MID($B1878,2,2)),_314_Table2,MATCH(MID($B1878,1,1),_314_Table2_ColumnLookup,0),FALSE),
  IF(VALUE(LEFT($A1878,3))=314,VLOOKUP(VALUE(MID($B1878,2,1)),_314_Table2,MATCH(MID($B1878,1,1),_314_Table2_ColumnLookup,0),FALSE)
+N("314"),
""))))))))))))))))))))))))</f>
        <v>#N/A</v>
      </c>
      <c r="F1878" s="238" t="e">
        <f>IF(AND(VALUE(LEFT($A1878,3))=309,LEN($B1878)=3),VLOOKUP(VALUE(MID($B1878,2,2)),_309_Table3,MATCH(MID($B1878,1,1),_309_Table3_ColumnLookup,0),FALSE),
  IF($C1878="309 LCR SummaryA",OneYearSCR,IF($C1878="309 LCR SummaryB",UltimateSCR,IF(VALUE(LEFT($A1878,3))=309,VLOOKUP(VALUE(MID($B1878,2,1)),_309_Table3,MATCH(MID($B1878,1,1),_309_Table3_ColumnLookup,0),FALSE)
+N("309"),
  IF(VALUE(LEFT($A1878,3))=310,VLOOKUP(VALUE(MID($B1878,2,1)),_310_Table3,MATCH(MID($B1878,1,1),_310_Table3_ColumnLookup,0),FALSE)
+N("310"),
  IF(AND(VALUE(LEFT($A1878,3))=311,LEN($I1878)=4),VLOOKUP($I1878,_311_Table3,MATCH($B1878,_311_Table3_ColumnLookup,0),FALSE),
  IF(AND(VALUE(LEFT($A1878,3))=311,OR($B1878="I2",$B1878="J2",$B1878="K2",$B1878="L2")),VLOOKUP('311'!$G$58,_311_Table3,MATCH(MID($B1878,1,1),_311_Table3_ColumnLookup,0),FALSE),
  IF(AND(VALUE(LEFT($A1878,3))=311,RIGHT($B1878,5)="Total"),VLOOKUP('311'!$G$59,_311_Table3,MATCH(MID($B1878,1,1),_311_Table3_ColumnLookup,0),FALSE),
  IF(VALUE(LEFT($A1878,3))=311,VLOOKUP(VALUE(MID($B1878,2,1)),_311_Table3,MATCH(MID($B1878,1,1),_311_Table3_ColumnLookup,0),FALSE)
+N("311"),
  IF(AND(VALUE(LEFT($A1878,3))=312,LEFT($G1878,10)="Unincepted",$B1878="G "),VLOOKUP(" ULO",_312_Table3,MATCH('312'!$N$16,_312_Table3_ColumnLookup,0),FALSE),
  IF(AND(VALUE(LEFT($A1878,3))=312,LEFT($G1878,10)="Unincepted",$B1878="O "),VLOOKUP(" ULO",_312_Table3,MATCH('312'!$V$16,_312_Table3_ColumnLookup,0),FALSE),
  IF(AND(VALUE(LEFT($A1878,3))=312,LEFT($G1878,10)="Unincepted",$B1878="Q "),VLOOKUP(" ULO",_312_Table3,MATCH('312'!$X$16,_312_Table3_ColumnLookup,0),FALSE),
  IF(AND(VALUE(LEFT($A1878,3))=312,LEFT($G1878,10)="Unincepted"),VLOOKUP(" ULO",_312_Table3,MATCH(LEFT($B1878,1),_312_Table3_ColumnLookup,0),FALSE),
  IF(AND(VALUE(LEFT($A1878,3))=312,LEFT($G1878,5)="Total",$B1878="G "),VLOOKUP('312'!$F$80,_312_Table3,MATCH('312'!$N$16,_312_Table3_ColumnLookup,0),FALSE),
  IF(AND(VALUE(LEFT($A1878,3))=312,LEFT($G1878,5)="Total",$B1878="O "),VLOOKUP('312'!$F$80,_312_Table3,MATCH('312'!$V$16,_312_Table3_ColumnLookup,0),FALSE),
  IF(AND(VALUE(LEFT($A1878,3))=312,LEFT($G1878,5)="Total",$B1878="Q "),VLOOKUP('312'!$F$80,_312_Table3,MATCH('312'!$X$16,_312_Table3_ColumnLookup,0),FALSE),
  IF(AND(VALUE(LEFT($A1878,3))=312,LEFT($G1878,5)="Total"),VLOOKUP('312'!$F$80,_312_Table3,MATCH(LEFT($B1878,1),_312_Table3_ColumnLookup,0),FALSE),
  IF(AND(VALUE(LEFT($A1878,3))=312,LEN($I1878)=4,$B1878="G"),VLOOKUP($I1878,_312_Table3,MATCH('312'!$N$16,_312_Table3_ColumnLookup,0),FALSE),
  IF(AND(VALUE(LEFT($A1878,3))=312,LEN($I1878)=4,$B1878="O"),VLOOKUP($I1878,_312_Table3,MATCH('312'!$V$16,_312_Table3_ColumnLookup,0),FALSE),
  IF(AND(VALUE(LEFT($A1878,3))=312,LEN($I1878)=4,$B1878="Q"),VLOOKUP($I1878,_312_Table3,MATCH('312'!$X$16,_312_Table3_ColumnLookup,0),FALSE),
  IF(AND(VALUE(LEFT($A1878,3))=312,LEN($I1878)=4),VLOOKUP($I1878,_312_Table3,MATCH(LEFT($B1878,1),_312_Table3_ColumnLookup,0),FALSE)
+N("312"),
  IF(VALUE(LEFT($A1878,3))=313,VLOOKUP(VALUE(MID($B1878,2,1)),_313_Table3,MATCH(MID($B1878,1,1),_313_Table3_ColumnLookup,0),FALSE)
+N("313"),
  IF(AND(VALUE(LEFT($A1878,3))=314,LEN($B1878)=3),VLOOKUP(VALUE(MID($B1878,2,2)),_314_Table3,MATCH(MID($B1878,1,1),_314_Table3_ColumnLookup,0),FALSE),
  IF(VALUE(LEFT($A1878,3))=314,VLOOKUP(VALUE(MID($B1878,2,1)),_314_Table3,MATCH(MID($B1878,1,1),_314_Table3_ColumnLookup,0),FALSE)
+N("314"),
""))))))))))))))))))))))))</f>
        <v>#N/A</v>
      </c>
      <c r="H1878" s="321" t="str">
        <f>IFERROR(
IF(ISERROR($D1878)=FALSE,$D1878,IF(ISERROR($E1878)=FALSE,$E1878,IF(ISERROR($F1878)=FALSE,$F1878
+N("012 checkboxes"),
IF(
IF(OR(LEFT($A1878,9)="Syndicate",LEFT($A1878,12)="NewSyndicate"),VLOOKUP($A1878,'012'!$J:$ZW,MATCH("Link to button",'012'!$J$1:$ZW$1,0),0)
+N("309 checkbox"),
IF($C1878="309 LCR Summary0",VLOOKUP("Notes990",'309'!$P:$ZZ,MATCH("Link to button",'309'!$P$1:$ZZ$1,0),0)
+N("313 checkboxes"),
IF($C1878="313 Financial Information0LcmVsScr",IF($C1878="309 LCR Summary0",VLOOKUP("LcmVsScr",'309'!$N:$ZZ,MATCH("Link to button",'309'!$N$1:$ZZ$1,0),0),
IF($C1878="313 Financial Information0LcrDocAttached",IF($C1878="309 LCR Summary0",VLOOKUP("LcrDocAttached",'309'!$N:$ZZ,MATCH("Link to button",'309'!$N$1:$ZZ$1,0),
0)))))))=1,TRUE,FALSE)
))),"")</f>
        <v/>
      </c>
    </row>
    <row r="1879" spans="1:8">
      <c r="A1879" s="237" t="e">
        <f>VLOOKUP($G1879,CSVLookups!$B:$R,MATCH(A$1,CSVLookups!$B$1:$R$1,0),FALSE)</f>
        <v>#N/A</v>
      </c>
      <c r="B1879" s="237" t="e">
        <f>VLOOKUP($G1879,CSVLookups!$B:$R,MATCH(B$1,CSVLookups!$B$1:$R$1,0),FALSE)</f>
        <v>#N/A</v>
      </c>
      <c r="C1879" s="238" t="e">
        <f t="shared" si="29"/>
        <v>#N/A</v>
      </c>
      <c r="D1879" s="238" t="e">
        <f>IF(AND(VALUE(LEFT($A1879,3))=309,LEN($B1879)=3),VLOOKUP(VALUE(MID($B1879,2,2)),_309_Table1,MATCH(MID($B1879,1,1),_309_Table1_ColumnLookup,0),FALSE),
  IF($C1879="309 LCR SummaryA",OneYearSCR,IF($C1879="309 LCR SummaryB",UltimateSCR,IF(VALUE(LEFT($A1879,3))=309,VLOOKUP(VALUE(MID($B1879,2,1)),_309_Table1,MATCH(MID($B1879,1,1),_309_Table1_ColumnLookup,0),FALSE)
+N("309"),
  IF(VALUE(LEFT($A1879,3))=310,VLOOKUP(VALUE(MID($B1879,2,1)),_310_Table1,MATCH(MID($B1879,1,1),_310_Table1_ColumnLookup,0),FALSE)
+N("310"),
  IF(AND(VALUE(LEFT($A1879,3))=311,LEN($I1879)=4),VLOOKUP($I1879,_311_Table1,MATCH($B1879,_311_Table1_ColumnLookup,0),FALSE),
  IF(AND(VALUE(LEFT($A1879,3))=311,OR($B1879="I2",$B1879="J2",$B1879="K2",$B1879="L2")),VLOOKUP('311'!$G$58,_311_Table1,MATCH(MID($B1879,1,1),_311_Table1_ColumnLookup,0),FALSE),
  IF(AND(VALUE(LEFT($A1879,3))=311,RIGHT($B1879,5)="Total"),VLOOKUP('311'!$G$59,_311_Table1,MATCH(MID($B1879,1,1),_311_Table1_ColumnLookup,0),FALSE),
  IF(VALUE(LEFT($A1879,3))=311,VLOOKUP(VALUE(MID($B1879,2,1)),_311_Table1,MATCH(MID($B1879,1,1),_311_Table1_ColumnLookup,0),FALSE)
+N("311"),
  IF(AND(VALUE(LEFT($A1879,3))=312,LEFT($G1879,10)="Unincepted",$B1879="G "),VLOOKUP(" ULO",_312_Table1,MATCH('312'!$N$16,_312_Table1_ColumnLookup,0),FALSE),
  IF(AND(VALUE(LEFT($A1879,3))=312,LEFT($G1879,10)="Unincepted",$B1879="O "),VLOOKUP(" ULO",_312_Table1,MATCH('312'!$V$16,_312_Table1_ColumnLookup,0),FALSE),
  IF(AND(VALUE(LEFT($A1879,3))=312,LEFT($G1879,10)="Unincepted",$B1879="Q "),VLOOKUP(" ULO",_312_Table1,MATCH('312'!$X$16,_312_Table1_ColumnLookup,0),FALSE),
  IF(AND(VALUE(LEFT($A1879,3))=312,LEFT($G1879,10)="Unincepted"),VLOOKUP(" ULO",_312_Table1,MATCH(LEFT($B1879,1),_312_Table1_ColumnLookup,0),FALSE),
  IF(AND(VALUE(LEFT($A1879,3))=312,LEFT($G1879,5)="Total",$B1879="G "),VLOOKUP('312'!$F$80,_312_Table1,MATCH('312'!$N$16,_312_Table1_ColumnLookup,0),FALSE),
  IF(AND(VALUE(LEFT($A1879,3))=312,LEFT($G1879,5)="Total",$B1879="O "),VLOOKUP('312'!$F$80,_312_Table1,MATCH('312'!$V$16,_312_Table1_ColumnLookup,0),FALSE),
  IF(AND(VALUE(LEFT($A1879,3))=312,LEFT($G1879,5)="Total",$B1879="Q "),VLOOKUP('312'!$F$80,_312_Table1,MATCH('312'!$X$16,_312_Table1_ColumnLookup,0),FALSE),
  IF(AND(VALUE(LEFT($A1879,3))=312,LEFT($G1879,5)="Total"),VLOOKUP('312'!$F$80,_312_Table1,MATCH(LEFT($B1879,1),_312_Table1_ColumnLookup,0),FALSE),
  IF(AND(VALUE(LEFT($A1879,3))=312,LEN($I1879)=4,$B1879="G"),VLOOKUP($I1879,_312_Table1,MATCH('312'!$N$16,_312_Table1_ColumnLookup,0),FALSE),
  IF(AND(VALUE(LEFT($A1879,3))=312,LEN($I1879)=4,$B1879="O"),VLOOKUP($I1879,_312_Table1,MATCH('312'!$V$16,_312_Table1_ColumnLookup,0),FALSE),
  IF(AND(VALUE(LEFT($A1879,3))=312,LEN($I1879)=4,$B1879="Q"),VLOOKUP($I1879,_312_Table1,MATCH('312'!$X$16,_312_Table1_ColumnLookup,0),FALSE),
  IF(AND(VALUE(LEFT($A1879,3))=312,LEN($I1879)=4),VLOOKUP($I1879,_312_Table1,MATCH(LEFT($B1879,1),_312_Table1_ColumnLookup,0),FALSE)
+N("312"),
  IF(VALUE(LEFT($A1879,3))=313,VLOOKUP(VALUE(MID($B1879,2,1)),_313_Table1,MATCH(MID($B1879,1,1),_313_Table1_ColumnLookup,0),FALSE)
+N("313"),
  IF(AND(VALUE(LEFT($A1879,3))=314,LEN($B1879)=3),VLOOKUP(VALUE(MID($B1879,2,2)),_314_Table1,MATCH(MID($B1879,1,1),_314_Table1_ColumnLookup,0),FALSE),
  IF(VALUE(LEFT($A1879,3))=314,VLOOKUP(VALUE(MID($B1879,2,1)),_314_Table1,MATCH(MID($B1879,1,1),_314_Table1_ColumnLookup,0),FALSE)
+N("314"),
""))))))))))))))))))))))))</f>
        <v>#N/A</v>
      </c>
      <c r="E1879" s="238" t="e">
        <f>IF(AND(VALUE(LEFT($A1879,3))=309,LEN($B1879)=3),VLOOKUP(VALUE(MID($B1879,2,2)),_309_Table2,MATCH(MID($B1879,1,1),_309_Table2_ColumnLookup,0),FALSE),
  IF($C1879="309 LCR SummaryA",OneYearSCR,IF($C1879="309 LCR SummaryB",UltimateSCR,IF(VALUE(LEFT($A1879,3))=309,VLOOKUP(VALUE(MID($B1879,2,1)),_309_Table2,MATCH(MID($B1879,1,1),_309_Table2_ColumnLookup,0),FALSE)
+N("309"),
  IF(VALUE(LEFT($A1879,3))=310,VLOOKUP(VALUE(MID($B1879,2,1)),_310_Table2,MATCH(MID($B1879,1,1),_310_Table2_ColumnLookup,0),FALSE)
+N("310"),
  IF(AND(VALUE(LEFT($A1879,3))=311,LEN($I1879)=4),VLOOKUP($I1879,_311_Table2,MATCH($B1879,_311_Table2_ColumnLookup,0),FALSE),
  IF(AND(VALUE(LEFT($A1879,3))=311,OR($B1879="I2",$B1879="J2",$B1879="K2",$B1879="L2")),VLOOKUP('311'!$G$58,_311_Table2,MATCH(MID($B1879,1,1),_311_Table2_ColumnLookup,0),FALSE),
  IF(AND(VALUE(LEFT($A1879,3))=311,RIGHT($B1879,5)="Total"),VLOOKUP('311'!$G$59,_311_Table2,MATCH(MID($B1879,1,1),_311_Table2_ColumnLookup,0),FALSE),
  IF(VALUE(LEFT($A1879,3))=311,VLOOKUP(VALUE(MID($B1879,2,1)),_311_Table2,MATCH(MID($B1879,1,1),_311_Table2_ColumnLookup,0),FALSE)
+N("311"),
  IF(AND(VALUE(LEFT($A1879,3))=312,LEFT($G1879,10)="Unincepted",$B1879="G "),VLOOKUP(" ULO",_312_Table2,MATCH('312'!$N$16,_312_Table2_ColumnLookup,0),FALSE),
  IF(AND(VALUE(LEFT($A1879,3))=312,LEFT($G1879,10)="Unincepted",$B1879="O "),VLOOKUP(" ULO",_312_Table2,MATCH('312'!$V$16,_312_Table2_ColumnLookup,0),FALSE),
  IF(AND(VALUE(LEFT($A1879,3))=312,LEFT($G1879,10)="Unincepted",$B1879="Q "),VLOOKUP(" ULO",_312_Table2,MATCH('312'!$X$16,_312_Table2_ColumnLookup,0),FALSE),
  IF(AND(VALUE(LEFT($A1879,3))=312,LEFT($G1879,10)="Unincepted"),VLOOKUP(" ULO",_312_Table2,MATCH(LEFT($B1879,1),_312_Table2_ColumnLookup,0),FALSE),
  IF(AND(VALUE(LEFT($A1879,3))=312,LEFT($G1879,5)="Total",$B1879="G "),VLOOKUP('312'!$F$80,_312_Table2,MATCH('312'!$N$16,_312_Table2_ColumnLookup,0),FALSE),
  IF(AND(VALUE(LEFT($A1879,3))=312,LEFT($G1879,5)="Total",$B1879="O "),VLOOKUP('312'!$F$80,_312_Table2,MATCH('312'!$V$16,_312_Table2_ColumnLookup,0),FALSE),
  IF(AND(VALUE(LEFT($A1879,3))=312,LEFT($G1879,5)="Total",$B1879="Q "),VLOOKUP('312'!$F$80,_312_Table2,MATCH('312'!$X$16,_312_Table2_ColumnLookup,0),FALSE),
  IF(AND(VALUE(LEFT($A1879,3))=312,LEFT($G1879,5)="Total"),VLOOKUP('312'!$F$80,_312_Table2,MATCH(LEFT($B1879,1),_312_Table2_ColumnLookup,0),FALSE),
  IF(AND(VALUE(LEFT($A1879,3))=312,LEN($I1879)=4,$B1879="G"),VLOOKUP($I1879,_312_Table2,MATCH('312'!$N$16,_312_Table2_ColumnLookup,0),FALSE),
  IF(AND(VALUE(LEFT($A1879,3))=312,LEN($I1879)=4,$B1879="O"),VLOOKUP($I1879,_312_Table2,MATCH('312'!$V$16,_312_Table2_ColumnLookup,0),FALSE),
  IF(AND(VALUE(LEFT($A1879,3))=312,LEN($I1879)=4,$B1879="Q"),VLOOKUP($I1879,_312_Table2,MATCH('312'!$X$16,_312_Table2_ColumnLookup,0),FALSE),
  IF(AND(VALUE(LEFT($A1879,3))=312,LEN($I1879)=4),VLOOKUP($I1879,_312_Table2,MATCH(LEFT($B1879,1),_312_Table2_ColumnLookup,0),FALSE)
+N("312"),
  IF(VALUE(LEFT($A1879,3))=313,VLOOKUP(VALUE(MID($B1879,2,1)),_313_Table2,MATCH(MID($B1879,1,1),_313_Table2_ColumnLookup,0),FALSE)
+N("313"),
  IF(AND(VALUE(LEFT($A1879,3))=314,LEN($B1879)=3),VLOOKUP(VALUE(MID($B1879,2,2)),_314_Table2,MATCH(MID($B1879,1,1),_314_Table2_ColumnLookup,0),FALSE),
  IF(VALUE(LEFT($A1879,3))=314,VLOOKUP(VALUE(MID($B1879,2,1)),_314_Table2,MATCH(MID($B1879,1,1),_314_Table2_ColumnLookup,0),FALSE)
+N("314"),
""))))))))))))))))))))))))</f>
        <v>#N/A</v>
      </c>
      <c r="F1879" s="238" t="e">
        <f>IF(AND(VALUE(LEFT($A1879,3))=309,LEN($B1879)=3),VLOOKUP(VALUE(MID($B1879,2,2)),_309_Table3,MATCH(MID($B1879,1,1),_309_Table3_ColumnLookup,0),FALSE),
  IF($C1879="309 LCR SummaryA",OneYearSCR,IF($C1879="309 LCR SummaryB",UltimateSCR,IF(VALUE(LEFT($A1879,3))=309,VLOOKUP(VALUE(MID($B1879,2,1)),_309_Table3,MATCH(MID($B1879,1,1),_309_Table3_ColumnLookup,0),FALSE)
+N("309"),
  IF(VALUE(LEFT($A1879,3))=310,VLOOKUP(VALUE(MID($B1879,2,1)),_310_Table3,MATCH(MID($B1879,1,1),_310_Table3_ColumnLookup,0),FALSE)
+N("310"),
  IF(AND(VALUE(LEFT($A1879,3))=311,LEN($I1879)=4),VLOOKUP($I1879,_311_Table3,MATCH($B1879,_311_Table3_ColumnLookup,0),FALSE),
  IF(AND(VALUE(LEFT($A1879,3))=311,OR($B1879="I2",$B1879="J2",$B1879="K2",$B1879="L2")),VLOOKUP('311'!$G$58,_311_Table3,MATCH(MID($B1879,1,1),_311_Table3_ColumnLookup,0),FALSE),
  IF(AND(VALUE(LEFT($A1879,3))=311,RIGHT($B1879,5)="Total"),VLOOKUP('311'!$G$59,_311_Table3,MATCH(MID($B1879,1,1),_311_Table3_ColumnLookup,0),FALSE),
  IF(VALUE(LEFT($A1879,3))=311,VLOOKUP(VALUE(MID($B1879,2,1)),_311_Table3,MATCH(MID($B1879,1,1),_311_Table3_ColumnLookup,0),FALSE)
+N("311"),
  IF(AND(VALUE(LEFT($A1879,3))=312,LEFT($G1879,10)="Unincepted",$B1879="G "),VLOOKUP(" ULO",_312_Table3,MATCH('312'!$N$16,_312_Table3_ColumnLookup,0),FALSE),
  IF(AND(VALUE(LEFT($A1879,3))=312,LEFT($G1879,10)="Unincepted",$B1879="O "),VLOOKUP(" ULO",_312_Table3,MATCH('312'!$V$16,_312_Table3_ColumnLookup,0),FALSE),
  IF(AND(VALUE(LEFT($A1879,3))=312,LEFT($G1879,10)="Unincepted",$B1879="Q "),VLOOKUP(" ULO",_312_Table3,MATCH('312'!$X$16,_312_Table3_ColumnLookup,0),FALSE),
  IF(AND(VALUE(LEFT($A1879,3))=312,LEFT($G1879,10)="Unincepted"),VLOOKUP(" ULO",_312_Table3,MATCH(LEFT($B1879,1),_312_Table3_ColumnLookup,0),FALSE),
  IF(AND(VALUE(LEFT($A1879,3))=312,LEFT($G1879,5)="Total",$B1879="G "),VLOOKUP('312'!$F$80,_312_Table3,MATCH('312'!$N$16,_312_Table3_ColumnLookup,0),FALSE),
  IF(AND(VALUE(LEFT($A1879,3))=312,LEFT($G1879,5)="Total",$B1879="O "),VLOOKUP('312'!$F$80,_312_Table3,MATCH('312'!$V$16,_312_Table3_ColumnLookup,0),FALSE),
  IF(AND(VALUE(LEFT($A1879,3))=312,LEFT($G1879,5)="Total",$B1879="Q "),VLOOKUP('312'!$F$80,_312_Table3,MATCH('312'!$X$16,_312_Table3_ColumnLookup,0),FALSE),
  IF(AND(VALUE(LEFT($A1879,3))=312,LEFT($G1879,5)="Total"),VLOOKUP('312'!$F$80,_312_Table3,MATCH(LEFT($B1879,1),_312_Table3_ColumnLookup,0),FALSE),
  IF(AND(VALUE(LEFT($A1879,3))=312,LEN($I1879)=4,$B1879="G"),VLOOKUP($I1879,_312_Table3,MATCH('312'!$N$16,_312_Table3_ColumnLookup,0),FALSE),
  IF(AND(VALUE(LEFT($A1879,3))=312,LEN($I1879)=4,$B1879="O"),VLOOKUP($I1879,_312_Table3,MATCH('312'!$V$16,_312_Table3_ColumnLookup,0),FALSE),
  IF(AND(VALUE(LEFT($A1879,3))=312,LEN($I1879)=4,$B1879="Q"),VLOOKUP($I1879,_312_Table3,MATCH('312'!$X$16,_312_Table3_ColumnLookup,0),FALSE),
  IF(AND(VALUE(LEFT($A1879,3))=312,LEN($I1879)=4),VLOOKUP($I1879,_312_Table3,MATCH(LEFT($B1879,1),_312_Table3_ColumnLookup,0),FALSE)
+N("312"),
  IF(VALUE(LEFT($A1879,3))=313,VLOOKUP(VALUE(MID($B1879,2,1)),_313_Table3,MATCH(MID($B1879,1,1),_313_Table3_ColumnLookup,0),FALSE)
+N("313"),
  IF(AND(VALUE(LEFT($A1879,3))=314,LEN($B1879)=3),VLOOKUP(VALUE(MID($B1879,2,2)),_314_Table3,MATCH(MID($B1879,1,1),_314_Table3_ColumnLookup,0),FALSE),
  IF(VALUE(LEFT($A1879,3))=314,VLOOKUP(VALUE(MID($B1879,2,1)),_314_Table3,MATCH(MID($B1879,1,1),_314_Table3_ColumnLookup,0),FALSE)
+N("314"),
""))))))))))))))))))))))))</f>
        <v>#N/A</v>
      </c>
      <c r="H1879" s="321" t="str">
        <f>IFERROR(
IF(ISERROR($D1879)=FALSE,$D1879,IF(ISERROR($E1879)=FALSE,$E1879,IF(ISERROR($F1879)=FALSE,$F1879
+N("012 checkboxes"),
IF(
IF(OR(LEFT($A1879,9)="Syndicate",LEFT($A1879,12)="NewSyndicate"),VLOOKUP($A1879,'012'!$J:$ZW,MATCH("Link to button",'012'!$J$1:$ZW$1,0),0)
+N("309 checkbox"),
IF($C1879="309 LCR Summary0",VLOOKUP("Notes990",'309'!$P:$ZZ,MATCH("Link to button",'309'!$P$1:$ZZ$1,0),0)
+N("313 checkboxes"),
IF($C1879="313 Financial Information0LcmVsScr",IF($C1879="309 LCR Summary0",VLOOKUP("LcmVsScr",'309'!$N:$ZZ,MATCH("Link to button",'309'!$N$1:$ZZ$1,0),0),
IF($C1879="313 Financial Information0LcrDocAttached",IF($C1879="309 LCR Summary0",VLOOKUP("LcrDocAttached",'309'!$N:$ZZ,MATCH("Link to button",'309'!$N$1:$ZZ$1,0),
0)))))))=1,TRUE,FALSE)
))),"")</f>
        <v/>
      </c>
    </row>
    <row r="1880" spans="1:8">
      <c r="A1880" s="237" t="e">
        <f>VLOOKUP($G1880,CSVLookups!$B:$R,MATCH(A$1,CSVLookups!$B$1:$R$1,0),FALSE)</f>
        <v>#N/A</v>
      </c>
      <c r="B1880" s="237" t="e">
        <f>VLOOKUP($G1880,CSVLookups!$B:$R,MATCH(B$1,CSVLookups!$B$1:$R$1,0),FALSE)</f>
        <v>#N/A</v>
      </c>
      <c r="C1880" s="238" t="e">
        <f t="shared" si="29"/>
        <v>#N/A</v>
      </c>
      <c r="D1880" s="238" t="e">
        <f>IF(AND(VALUE(LEFT($A1880,3))=309,LEN($B1880)=3),VLOOKUP(VALUE(MID($B1880,2,2)),_309_Table1,MATCH(MID($B1880,1,1),_309_Table1_ColumnLookup,0),FALSE),
  IF($C1880="309 LCR SummaryA",OneYearSCR,IF($C1880="309 LCR SummaryB",UltimateSCR,IF(VALUE(LEFT($A1880,3))=309,VLOOKUP(VALUE(MID($B1880,2,1)),_309_Table1,MATCH(MID($B1880,1,1),_309_Table1_ColumnLookup,0),FALSE)
+N("309"),
  IF(VALUE(LEFT($A1880,3))=310,VLOOKUP(VALUE(MID($B1880,2,1)),_310_Table1,MATCH(MID($B1880,1,1),_310_Table1_ColumnLookup,0),FALSE)
+N("310"),
  IF(AND(VALUE(LEFT($A1880,3))=311,LEN($I1880)=4),VLOOKUP($I1880,_311_Table1,MATCH($B1880,_311_Table1_ColumnLookup,0),FALSE),
  IF(AND(VALUE(LEFT($A1880,3))=311,OR($B1880="I2",$B1880="J2",$B1880="K2",$B1880="L2")),VLOOKUP('311'!$G$58,_311_Table1,MATCH(MID($B1880,1,1),_311_Table1_ColumnLookup,0),FALSE),
  IF(AND(VALUE(LEFT($A1880,3))=311,RIGHT($B1880,5)="Total"),VLOOKUP('311'!$G$59,_311_Table1,MATCH(MID($B1880,1,1),_311_Table1_ColumnLookup,0),FALSE),
  IF(VALUE(LEFT($A1880,3))=311,VLOOKUP(VALUE(MID($B1880,2,1)),_311_Table1,MATCH(MID($B1880,1,1),_311_Table1_ColumnLookup,0),FALSE)
+N("311"),
  IF(AND(VALUE(LEFT($A1880,3))=312,LEFT($G1880,10)="Unincepted",$B1880="G "),VLOOKUP(" ULO",_312_Table1,MATCH('312'!$N$16,_312_Table1_ColumnLookup,0),FALSE),
  IF(AND(VALUE(LEFT($A1880,3))=312,LEFT($G1880,10)="Unincepted",$B1880="O "),VLOOKUP(" ULO",_312_Table1,MATCH('312'!$V$16,_312_Table1_ColumnLookup,0),FALSE),
  IF(AND(VALUE(LEFT($A1880,3))=312,LEFT($G1880,10)="Unincepted",$B1880="Q "),VLOOKUP(" ULO",_312_Table1,MATCH('312'!$X$16,_312_Table1_ColumnLookup,0),FALSE),
  IF(AND(VALUE(LEFT($A1880,3))=312,LEFT($G1880,10)="Unincepted"),VLOOKUP(" ULO",_312_Table1,MATCH(LEFT($B1880,1),_312_Table1_ColumnLookup,0),FALSE),
  IF(AND(VALUE(LEFT($A1880,3))=312,LEFT($G1880,5)="Total",$B1880="G "),VLOOKUP('312'!$F$80,_312_Table1,MATCH('312'!$N$16,_312_Table1_ColumnLookup,0),FALSE),
  IF(AND(VALUE(LEFT($A1880,3))=312,LEFT($G1880,5)="Total",$B1880="O "),VLOOKUP('312'!$F$80,_312_Table1,MATCH('312'!$V$16,_312_Table1_ColumnLookup,0),FALSE),
  IF(AND(VALUE(LEFT($A1880,3))=312,LEFT($G1880,5)="Total",$B1880="Q "),VLOOKUP('312'!$F$80,_312_Table1,MATCH('312'!$X$16,_312_Table1_ColumnLookup,0),FALSE),
  IF(AND(VALUE(LEFT($A1880,3))=312,LEFT($G1880,5)="Total"),VLOOKUP('312'!$F$80,_312_Table1,MATCH(LEFT($B1880,1),_312_Table1_ColumnLookup,0),FALSE),
  IF(AND(VALUE(LEFT($A1880,3))=312,LEN($I1880)=4,$B1880="G"),VLOOKUP($I1880,_312_Table1,MATCH('312'!$N$16,_312_Table1_ColumnLookup,0),FALSE),
  IF(AND(VALUE(LEFT($A1880,3))=312,LEN($I1880)=4,$B1880="O"),VLOOKUP($I1880,_312_Table1,MATCH('312'!$V$16,_312_Table1_ColumnLookup,0),FALSE),
  IF(AND(VALUE(LEFT($A1880,3))=312,LEN($I1880)=4,$B1880="Q"),VLOOKUP($I1880,_312_Table1,MATCH('312'!$X$16,_312_Table1_ColumnLookup,0),FALSE),
  IF(AND(VALUE(LEFT($A1880,3))=312,LEN($I1880)=4),VLOOKUP($I1880,_312_Table1,MATCH(LEFT($B1880,1),_312_Table1_ColumnLookup,0),FALSE)
+N("312"),
  IF(VALUE(LEFT($A1880,3))=313,VLOOKUP(VALUE(MID($B1880,2,1)),_313_Table1,MATCH(MID($B1880,1,1),_313_Table1_ColumnLookup,0),FALSE)
+N("313"),
  IF(AND(VALUE(LEFT($A1880,3))=314,LEN($B1880)=3),VLOOKUP(VALUE(MID($B1880,2,2)),_314_Table1,MATCH(MID($B1880,1,1),_314_Table1_ColumnLookup,0),FALSE),
  IF(VALUE(LEFT($A1880,3))=314,VLOOKUP(VALUE(MID($B1880,2,1)),_314_Table1,MATCH(MID($B1880,1,1),_314_Table1_ColumnLookup,0),FALSE)
+N("314"),
""))))))))))))))))))))))))</f>
        <v>#N/A</v>
      </c>
      <c r="E1880" s="238" t="e">
        <f>IF(AND(VALUE(LEFT($A1880,3))=309,LEN($B1880)=3),VLOOKUP(VALUE(MID($B1880,2,2)),_309_Table2,MATCH(MID($B1880,1,1),_309_Table2_ColumnLookup,0),FALSE),
  IF($C1880="309 LCR SummaryA",OneYearSCR,IF($C1880="309 LCR SummaryB",UltimateSCR,IF(VALUE(LEFT($A1880,3))=309,VLOOKUP(VALUE(MID($B1880,2,1)),_309_Table2,MATCH(MID($B1880,1,1),_309_Table2_ColumnLookup,0),FALSE)
+N("309"),
  IF(VALUE(LEFT($A1880,3))=310,VLOOKUP(VALUE(MID($B1880,2,1)),_310_Table2,MATCH(MID($B1880,1,1),_310_Table2_ColumnLookup,0),FALSE)
+N("310"),
  IF(AND(VALUE(LEFT($A1880,3))=311,LEN($I1880)=4),VLOOKUP($I1880,_311_Table2,MATCH($B1880,_311_Table2_ColumnLookup,0),FALSE),
  IF(AND(VALUE(LEFT($A1880,3))=311,OR($B1880="I2",$B1880="J2",$B1880="K2",$B1880="L2")),VLOOKUP('311'!$G$58,_311_Table2,MATCH(MID($B1880,1,1),_311_Table2_ColumnLookup,0),FALSE),
  IF(AND(VALUE(LEFT($A1880,3))=311,RIGHT($B1880,5)="Total"),VLOOKUP('311'!$G$59,_311_Table2,MATCH(MID($B1880,1,1),_311_Table2_ColumnLookup,0),FALSE),
  IF(VALUE(LEFT($A1880,3))=311,VLOOKUP(VALUE(MID($B1880,2,1)),_311_Table2,MATCH(MID($B1880,1,1),_311_Table2_ColumnLookup,0),FALSE)
+N("311"),
  IF(AND(VALUE(LEFT($A1880,3))=312,LEFT($G1880,10)="Unincepted",$B1880="G "),VLOOKUP(" ULO",_312_Table2,MATCH('312'!$N$16,_312_Table2_ColumnLookup,0),FALSE),
  IF(AND(VALUE(LEFT($A1880,3))=312,LEFT($G1880,10)="Unincepted",$B1880="O "),VLOOKUP(" ULO",_312_Table2,MATCH('312'!$V$16,_312_Table2_ColumnLookup,0),FALSE),
  IF(AND(VALUE(LEFT($A1880,3))=312,LEFT($G1880,10)="Unincepted",$B1880="Q "),VLOOKUP(" ULO",_312_Table2,MATCH('312'!$X$16,_312_Table2_ColumnLookup,0),FALSE),
  IF(AND(VALUE(LEFT($A1880,3))=312,LEFT($G1880,10)="Unincepted"),VLOOKUP(" ULO",_312_Table2,MATCH(LEFT($B1880,1),_312_Table2_ColumnLookup,0),FALSE),
  IF(AND(VALUE(LEFT($A1880,3))=312,LEFT($G1880,5)="Total",$B1880="G "),VLOOKUP('312'!$F$80,_312_Table2,MATCH('312'!$N$16,_312_Table2_ColumnLookup,0),FALSE),
  IF(AND(VALUE(LEFT($A1880,3))=312,LEFT($G1880,5)="Total",$B1880="O "),VLOOKUP('312'!$F$80,_312_Table2,MATCH('312'!$V$16,_312_Table2_ColumnLookup,0),FALSE),
  IF(AND(VALUE(LEFT($A1880,3))=312,LEFT($G1880,5)="Total",$B1880="Q "),VLOOKUP('312'!$F$80,_312_Table2,MATCH('312'!$X$16,_312_Table2_ColumnLookup,0),FALSE),
  IF(AND(VALUE(LEFT($A1880,3))=312,LEFT($G1880,5)="Total"),VLOOKUP('312'!$F$80,_312_Table2,MATCH(LEFT($B1880,1),_312_Table2_ColumnLookup,0),FALSE),
  IF(AND(VALUE(LEFT($A1880,3))=312,LEN($I1880)=4,$B1880="G"),VLOOKUP($I1880,_312_Table2,MATCH('312'!$N$16,_312_Table2_ColumnLookup,0),FALSE),
  IF(AND(VALUE(LEFT($A1880,3))=312,LEN($I1880)=4,$B1880="O"),VLOOKUP($I1880,_312_Table2,MATCH('312'!$V$16,_312_Table2_ColumnLookup,0),FALSE),
  IF(AND(VALUE(LEFT($A1880,3))=312,LEN($I1880)=4,$B1880="Q"),VLOOKUP($I1880,_312_Table2,MATCH('312'!$X$16,_312_Table2_ColumnLookup,0),FALSE),
  IF(AND(VALUE(LEFT($A1880,3))=312,LEN($I1880)=4),VLOOKUP($I1880,_312_Table2,MATCH(LEFT($B1880,1),_312_Table2_ColumnLookup,0),FALSE)
+N("312"),
  IF(VALUE(LEFT($A1880,3))=313,VLOOKUP(VALUE(MID($B1880,2,1)),_313_Table2,MATCH(MID($B1880,1,1),_313_Table2_ColumnLookup,0),FALSE)
+N("313"),
  IF(AND(VALUE(LEFT($A1880,3))=314,LEN($B1880)=3),VLOOKUP(VALUE(MID($B1880,2,2)),_314_Table2,MATCH(MID($B1880,1,1),_314_Table2_ColumnLookup,0),FALSE),
  IF(VALUE(LEFT($A1880,3))=314,VLOOKUP(VALUE(MID($B1880,2,1)),_314_Table2,MATCH(MID($B1880,1,1),_314_Table2_ColumnLookup,0),FALSE)
+N("314"),
""))))))))))))))))))))))))</f>
        <v>#N/A</v>
      </c>
      <c r="F1880" s="238" t="e">
        <f>IF(AND(VALUE(LEFT($A1880,3))=309,LEN($B1880)=3),VLOOKUP(VALUE(MID($B1880,2,2)),_309_Table3,MATCH(MID($B1880,1,1),_309_Table3_ColumnLookup,0),FALSE),
  IF($C1880="309 LCR SummaryA",OneYearSCR,IF($C1880="309 LCR SummaryB",UltimateSCR,IF(VALUE(LEFT($A1880,3))=309,VLOOKUP(VALUE(MID($B1880,2,1)),_309_Table3,MATCH(MID($B1880,1,1),_309_Table3_ColumnLookup,0),FALSE)
+N("309"),
  IF(VALUE(LEFT($A1880,3))=310,VLOOKUP(VALUE(MID($B1880,2,1)),_310_Table3,MATCH(MID($B1880,1,1),_310_Table3_ColumnLookup,0),FALSE)
+N("310"),
  IF(AND(VALUE(LEFT($A1880,3))=311,LEN($I1880)=4),VLOOKUP($I1880,_311_Table3,MATCH($B1880,_311_Table3_ColumnLookup,0),FALSE),
  IF(AND(VALUE(LEFT($A1880,3))=311,OR($B1880="I2",$B1880="J2",$B1880="K2",$B1880="L2")),VLOOKUP('311'!$G$58,_311_Table3,MATCH(MID($B1880,1,1),_311_Table3_ColumnLookup,0),FALSE),
  IF(AND(VALUE(LEFT($A1880,3))=311,RIGHT($B1880,5)="Total"),VLOOKUP('311'!$G$59,_311_Table3,MATCH(MID($B1880,1,1),_311_Table3_ColumnLookup,0),FALSE),
  IF(VALUE(LEFT($A1880,3))=311,VLOOKUP(VALUE(MID($B1880,2,1)),_311_Table3,MATCH(MID($B1880,1,1),_311_Table3_ColumnLookup,0),FALSE)
+N("311"),
  IF(AND(VALUE(LEFT($A1880,3))=312,LEFT($G1880,10)="Unincepted",$B1880="G "),VLOOKUP(" ULO",_312_Table3,MATCH('312'!$N$16,_312_Table3_ColumnLookup,0),FALSE),
  IF(AND(VALUE(LEFT($A1880,3))=312,LEFT($G1880,10)="Unincepted",$B1880="O "),VLOOKUP(" ULO",_312_Table3,MATCH('312'!$V$16,_312_Table3_ColumnLookup,0),FALSE),
  IF(AND(VALUE(LEFT($A1880,3))=312,LEFT($G1880,10)="Unincepted",$B1880="Q "),VLOOKUP(" ULO",_312_Table3,MATCH('312'!$X$16,_312_Table3_ColumnLookup,0),FALSE),
  IF(AND(VALUE(LEFT($A1880,3))=312,LEFT($G1880,10)="Unincepted"),VLOOKUP(" ULO",_312_Table3,MATCH(LEFT($B1880,1),_312_Table3_ColumnLookup,0),FALSE),
  IF(AND(VALUE(LEFT($A1880,3))=312,LEFT($G1880,5)="Total",$B1880="G "),VLOOKUP('312'!$F$80,_312_Table3,MATCH('312'!$N$16,_312_Table3_ColumnLookup,0),FALSE),
  IF(AND(VALUE(LEFT($A1880,3))=312,LEFT($G1880,5)="Total",$B1880="O "),VLOOKUP('312'!$F$80,_312_Table3,MATCH('312'!$V$16,_312_Table3_ColumnLookup,0),FALSE),
  IF(AND(VALUE(LEFT($A1880,3))=312,LEFT($G1880,5)="Total",$B1880="Q "),VLOOKUP('312'!$F$80,_312_Table3,MATCH('312'!$X$16,_312_Table3_ColumnLookup,0),FALSE),
  IF(AND(VALUE(LEFT($A1880,3))=312,LEFT($G1880,5)="Total"),VLOOKUP('312'!$F$80,_312_Table3,MATCH(LEFT($B1880,1),_312_Table3_ColumnLookup,0),FALSE),
  IF(AND(VALUE(LEFT($A1880,3))=312,LEN($I1880)=4,$B1880="G"),VLOOKUP($I1880,_312_Table3,MATCH('312'!$N$16,_312_Table3_ColumnLookup,0),FALSE),
  IF(AND(VALUE(LEFT($A1880,3))=312,LEN($I1880)=4,$B1880="O"),VLOOKUP($I1880,_312_Table3,MATCH('312'!$V$16,_312_Table3_ColumnLookup,0),FALSE),
  IF(AND(VALUE(LEFT($A1880,3))=312,LEN($I1880)=4,$B1880="Q"),VLOOKUP($I1880,_312_Table3,MATCH('312'!$X$16,_312_Table3_ColumnLookup,0),FALSE),
  IF(AND(VALUE(LEFT($A1880,3))=312,LEN($I1880)=4),VLOOKUP($I1880,_312_Table3,MATCH(LEFT($B1880,1),_312_Table3_ColumnLookup,0),FALSE)
+N("312"),
  IF(VALUE(LEFT($A1880,3))=313,VLOOKUP(VALUE(MID($B1880,2,1)),_313_Table3,MATCH(MID($B1880,1,1),_313_Table3_ColumnLookup,0),FALSE)
+N("313"),
  IF(AND(VALUE(LEFT($A1880,3))=314,LEN($B1880)=3),VLOOKUP(VALUE(MID($B1880,2,2)),_314_Table3,MATCH(MID($B1880,1,1),_314_Table3_ColumnLookup,0),FALSE),
  IF(VALUE(LEFT($A1880,3))=314,VLOOKUP(VALUE(MID($B1880,2,1)),_314_Table3,MATCH(MID($B1880,1,1),_314_Table3_ColumnLookup,0),FALSE)
+N("314"),
""))))))))))))))))))))))))</f>
        <v>#N/A</v>
      </c>
      <c r="H1880" s="321" t="str">
        <f>IFERROR(
IF(ISERROR($D1880)=FALSE,$D1880,IF(ISERROR($E1880)=FALSE,$E1880,IF(ISERROR($F1880)=FALSE,$F1880
+N("012 checkboxes"),
IF(
IF(OR(LEFT($A1880,9)="Syndicate",LEFT($A1880,12)="NewSyndicate"),VLOOKUP($A1880,'012'!$J:$ZW,MATCH("Link to button",'012'!$J$1:$ZW$1,0),0)
+N("309 checkbox"),
IF($C1880="309 LCR Summary0",VLOOKUP("Notes990",'309'!$P:$ZZ,MATCH("Link to button",'309'!$P$1:$ZZ$1,0),0)
+N("313 checkboxes"),
IF($C1880="313 Financial Information0LcmVsScr",IF($C1880="309 LCR Summary0",VLOOKUP("LcmVsScr",'309'!$N:$ZZ,MATCH("Link to button",'309'!$N$1:$ZZ$1,0),0),
IF($C1880="313 Financial Information0LcrDocAttached",IF($C1880="309 LCR Summary0",VLOOKUP("LcrDocAttached",'309'!$N:$ZZ,MATCH("Link to button",'309'!$N$1:$ZZ$1,0),
0)))))))=1,TRUE,FALSE)
))),"")</f>
        <v/>
      </c>
    </row>
    <row r="1881" spans="1:8">
      <c r="A1881" s="237" t="e">
        <f>VLOOKUP($G1881,CSVLookups!$B:$R,MATCH(A$1,CSVLookups!$B$1:$R$1,0),FALSE)</f>
        <v>#N/A</v>
      </c>
      <c r="B1881" s="237" t="e">
        <f>VLOOKUP($G1881,CSVLookups!$B:$R,MATCH(B$1,CSVLookups!$B$1:$R$1,0),FALSE)</f>
        <v>#N/A</v>
      </c>
      <c r="C1881" s="238" t="e">
        <f t="shared" si="29"/>
        <v>#N/A</v>
      </c>
      <c r="D1881" s="238" t="e">
        <f>IF(AND(VALUE(LEFT($A1881,3))=309,LEN($B1881)=3),VLOOKUP(VALUE(MID($B1881,2,2)),_309_Table1,MATCH(MID($B1881,1,1),_309_Table1_ColumnLookup,0),FALSE),
  IF($C1881="309 LCR SummaryA",OneYearSCR,IF($C1881="309 LCR SummaryB",UltimateSCR,IF(VALUE(LEFT($A1881,3))=309,VLOOKUP(VALUE(MID($B1881,2,1)),_309_Table1,MATCH(MID($B1881,1,1),_309_Table1_ColumnLookup,0),FALSE)
+N("309"),
  IF(VALUE(LEFT($A1881,3))=310,VLOOKUP(VALUE(MID($B1881,2,1)),_310_Table1,MATCH(MID($B1881,1,1),_310_Table1_ColumnLookup,0),FALSE)
+N("310"),
  IF(AND(VALUE(LEFT($A1881,3))=311,LEN($I1881)=4),VLOOKUP($I1881,_311_Table1,MATCH($B1881,_311_Table1_ColumnLookup,0),FALSE),
  IF(AND(VALUE(LEFT($A1881,3))=311,OR($B1881="I2",$B1881="J2",$B1881="K2",$B1881="L2")),VLOOKUP('311'!$G$58,_311_Table1,MATCH(MID($B1881,1,1),_311_Table1_ColumnLookup,0),FALSE),
  IF(AND(VALUE(LEFT($A1881,3))=311,RIGHT($B1881,5)="Total"),VLOOKUP('311'!$G$59,_311_Table1,MATCH(MID($B1881,1,1),_311_Table1_ColumnLookup,0),FALSE),
  IF(VALUE(LEFT($A1881,3))=311,VLOOKUP(VALUE(MID($B1881,2,1)),_311_Table1,MATCH(MID($B1881,1,1),_311_Table1_ColumnLookup,0),FALSE)
+N("311"),
  IF(AND(VALUE(LEFT($A1881,3))=312,LEFT($G1881,10)="Unincepted",$B1881="G "),VLOOKUP(" ULO",_312_Table1,MATCH('312'!$N$16,_312_Table1_ColumnLookup,0),FALSE),
  IF(AND(VALUE(LEFT($A1881,3))=312,LEFT($G1881,10)="Unincepted",$B1881="O "),VLOOKUP(" ULO",_312_Table1,MATCH('312'!$V$16,_312_Table1_ColumnLookup,0),FALSE),
  IF(AND(VALUE(LEFT($A1881,3))=312,LEFT($G1881,10)="Unincepted",$B1881="Q "),VLOOKUP(" ULO",_312_Table1,MATCH('312'!$X$16,_312_Table1_ColumnLookup,0),FALSE),
  IF(AND(VALUE(LEFT($A1881,3))=312,LEFT($G1881,10)="Unincepted"),VLOOKUP(" ULO",_312_Table1,MATCH(LEFT($B1881,1),_312_Table1_ColumnLookup,0),FALSE),
  IF(AND(VALUE(LEFT($A1881,3))=312,LEFT($G1881,5)="Total",$B1881="G "),VLOOKUP('312'!$F$80,_312_Table1,MATCH('312'!$N$16,_312_Table1_ColumnLookup,0),FALSE),
  IF(AND(VALUE(LEFT($A1881,3))=312,LEFT($G1881,5)="Total",$B1881="O "),VLOOKUP('312'!$F$80,_312_Table1,MATCH('312'!$V$16,_312_Table1_ColumnLookup,0),FALSE),
  IF(AND(VALUE(LEFT($A1881,3))=312,LEFT($G1881,5)="Total",$B1881="Q "),VLOOKUP('312'!$F$80,_312_Table1,MATCH('312'!$X$16,_312_Table1_ColumnLookup,0),FALSE),
  IF(AND(VALUE(LEFT($A1881,3))=312,LEFT($G1881,5)="Total"),VLOOKUP('312'!$F$80,_312_Table1,MATCH(LEFT($B1881,1),_312_Table1_ColumnLookup,0),FALSE),
  IF(AND(VALUE(LEFT($A1881,3))=312,LEN($I1881)=4,$B1881="G"),VLOOKUP($I1881,_312_Table1,MATCH('312'!$N$16,_312_Table1_ColumnLookup,0),FALSE),
  IF(AND(VALUE(LEFT($A1881,3))=312,LEN($I1881)=4,$B1881="O"),VLOOKUP($I1881,_312_Table1,MATCH('312'!$V$16,_312_Table1_ColumnLookup,0),FALSE),
  IF(AND(VALUE(LEFT($A1881,3))=312,LEN($I1881)=4,$B1881="Q"),VLOOKUP($I1881,_312_Table1,MATCH('312'!$X$16,_312_Table1_ColumnLookup,0),FALSE),
  IF(AND(VALUE(LEFT($A1881,3))=312,LEN($I1881)=4),VLOOKUP($I1881,_312_Table1,MATCH(LEFT($B1881,1),_312_Table1_ColumnLookup,0),FALSE)
+N("312"),
  IF(VALUE(LEFT($A1881,3))=313,VLOOKUP(VALUE(MID($B1881,2,1)),_313_Table1,MATCH(MID($B1881,1,1),_313_Table1_ColumnLookup,0),FALSE)
+N("313"),
  IF(AND(VALUE(LEFT($A1881,3))=314,LEN($B1881)=3),VLOOKUP(VALUE(MID($B1881,2,2)),_314_Table1,MATCH(MID($B1881,1,1),_314_Table1_ColumnLookup,0),FALSE),
  IF(VALUE(LEFT($A1881,3))=314,VLOOKUP(VALUE(MID($B1881,2,1)),_314_Table1,MATCH(MID($B1881,1,1),_314_Table1_ColumnLookup,0),FALSE)
+N("314"),
""))))))))))))))))))))))))</f>
        <v>#N/A</v>
      </c>
      <c r="E1881" s="238" t="e">
        <f>IF(AND(VALUE(LEFT($A1881,3))=309,LEN($B1881)=3),VLOOKUP(VALUE(MID($B1881,2,2)),_309_Table2,MATCH(MID($B1881,1,1),_309_Table2_ColumnLookup,0),FALSE),
  IF($C1881="309 LCR SummaryA",OneYearSCR,IF($C1881="309 LCR SummaryB",UltimateSCR,IF(VALUE(LEFT($A1881,3))=309,VLOOKUP(VALUE(MID($B1881,2,1)),_309_Table2,MATCH(MID($B1881,1,1),_309_Table2_ColumnLookup,0),FALSE)
+N("309"),
  IF(VALUE(LEFT($A1881,3))=310,VLOOKUP(VALUE(MID($B1881,2,1)),_310_Table2,MATCH(MID($B1881,1,1),_310_Table2_ColumnLookup,0),FALSE)
+N("310"),
  IF(AND(VALUE(LEFT($A1881,3))=311,LEN($I1881)=4),VLOOKUP($I1881,_311_Table2,MATCH($B1881,_311_Table2_ColumnLookup,0),FALSE),
  IF(AND(VALUE(LEFT($A1881,3))=311,OR($B1881="I2",$B1881="J2",$B1881="K2",$B1881="L2")),VLOOKUP('311'!$G$58,_311_Table2,MATCH(MID($B1881,1,1),_311_Table2_ColumnLookup,0),FALSE),
  IF(AND(VALUE(LEFT($A1881,3))=311,RIGHT($B1881,5)="Total"),VLOOKUP('311'!$G$59,_311_Table2,MATCH(MID($B1881,1,1),_311_Table2_ColumnLookup,0),FALSE),
  IF(VALUE(LEFT($A1881,3))=311,VLOOKUP(VALUE(MID($B1881,2,1)),_311_Table2,MATCH(MID($B1881,1,1),_311_Table2_ColumnLookup,0),FALSE)
+N("311"),
  IF(AND(VALUE(LEFT($A1881,3))=312,LEFT($G1881,10)="Unincepted",$B1881="G "),VLOOKUP(" ULO",_312_Table2,MATCH('312'!$N$16,_312_Table2_ColumnLookup,0),FALSE),
  IF(AND(VALUE(LEFT($A1881,3))=312,LEFT($G1881,10)="Unincepted",$B1881="O "),VLOOKUP(" ULO",_312_Table2,MATCH('312'!$V$16,_312_Table2_ColumnLookup,0),FALSE),
  IF(AND(VALUE(LEFT($A1881,3))=312,LEFT($G1881,10)="Unincepted",$B1881="Q "),VLOOKUP(" ULO",_312_Table2,MATCH('312'!$X$16,_312_Table2_ColumnLookup,0),FALSE),
  IF(AND(VALUE(LEFT($A1881,3))=312,LEFT($G1881,10)="Unincepted"),VLOOKUP(" ULO",_312_Table2,MATCH(LEFT($B1881,1),_312_Table2_ColumnLookup,0),FALSE),
  IF(AND(VALUE(LEFT($A1881,3))=312,LEFT($G1881,5)="Total",$B1881="G "),VLOOKUP('312'!$F$80,_312_Table2,MATCH('312'!$N$16,_312_Table2_ColumnLookup,0),FALSE),
  IF(AND(VALUE(LEFT($A1881,3))=312,LEFT($G1881,5)="Total",$B1881="O "),VLOOKUP('312'!$F$80,_312_Table2,MATCH('312'!$V$16,_312_Table2_ColumnLookup,0),FALSE),
  IF(AND(VALUE(LEFT($A1881,3))=312,LEFT($G1881,5)="Total",$B1881="Q "),VLOOKUP('312'!$F$80,_312_Table2,MATCH('312'!$X$16,_312_Table2_ColumnLookup,0),FALSE),
  IF(AND(VALUE(LEFT($A1881,3))=312,LEFT($G1881,5)="Total"),VLOOKUP('312'!$F$80,_312_Table2,MATCH(LEFT($B1881,1),_312_Table2_ColumnLookup,0),FALSE),
  IF(AND(VALUE(LEFT($A1881,3))=312,LEN($I1881)=4,$B1881="G"),VLOOKUP($I1881,_312_Table2,MATCH('312'!$N$16,_312_Table2_ColumnLookup,0),FALSE),
  IF(AND(VALUE(LEFT($A1881,3))=312,LEN($I1881)=4,$B1881="O"),VLOOKUP($I1881,_312_Table2,MATCH('312'!$V$16,_312_Table2_ColumnLookup,0),FALSE),
  IF(AND(VALUE(LEFT($A1881,3))=312,LEN($I1881)=4,$B1881="Q"),VLOOKUP($I1881,_312_Table2,MATCH('312'!$X$16,_312_Table2_ColumnLookup,0),FALSE),
  IF(AND(VALUE(LEFT($A1881,3))=312,LEN($I1881)=4),VLOOKUP($I1881,_312_Table2,MATCH(LEFT($B1881,1),_312_Table2_ColumnLookup,0),FALSE)
+N("312"),
  IF(VALUE(LEFT($A1881,3))=313,VLOOKUP(VALUE(MID($B1881,2,1)),_313_Table2,MATCH(MID($B1881,1,1),_313_Table2_ColumnLookup,0),FALSE)
+N("313"),
  IF(AND(VALUE(LEFT($A1881,3))=314,LEN($B1881)=3),VLOOKUP(VALUE(MID($B1881,2,2)),_314_Table2,MATCH(MID($B1881,1,1),_314_Table2_ColumnLookup,0),FALSE),
  IF(VALUE(LEFT($A1881,3))=314,VLOOKUP(VALUE(MID($B1881,2,1)),_314_Table2,MATCH(MID($B1881,1,1),_314_Table2_ColumnLookup,0),FALSE)
+N("314"),
""))))))))))))))))))))))))</f>
        <v>#N/A</v>
      </c>
      <c r="F1881" s="238" t="e">
        <f>IF(AND(VALUE(LEFT($A1881,3))=309,LEN($B1881)=3),VLOOKUP(VALUE(MID($B1881,2,2)),_309_Table3,MATCH(MID($B1881,1,1),_309_Table3_ColumnLookup,0),FALSE),
  IF($C1881="309 LCR SummaryA",OneYearSCR,IF($C1881="309 LCR SummaryB",UltimateSCR,IF(VALUE(LEFT($A1881,3))=309,VLOOKUP(VALUE(MID($B1881,2,1)),_309_Table3,MATCH(MID($B1881,1,1),_309_Table3_ColumnLookup,0),FALSE)
+N("309"),
  IF(VALUE(LEFT($A1881,3))=310,VLOOKUP(VALUE(MID($B1881,2,1)),_310_Table3,MATCH(MID($B1881,1,1),_310_Table3_ColumnLookup,0),FALSE)
+N("310"),
  IF(AND(VALUE(LEFT($A1881,3))=311,LEN($I1881)=4),VLOOKUP($I1881,_311_Table3,MATCH($B1881,_311_Table3_ColumnLookup,0),FALSE),
  IF(AND(VALUE(LEFT($A1881,3))=311,OR($B1881="I2",$B1881="J2",$B1881="K2",$B1881="L2")),VLOOKUP('311'!$G$58,_311_Table3,MATCH(MID($B1881,1,1),_311_Table3_ColumnLookup,0),FALSE),
  IF(AND(VALUE(LEFT($A1881,3))=311,RIGHT($B1881,5)="Total"),VLOOKUP('311'!$G$59,_311_Table3,MATCH(MID($B1881,1,1),_311_Table3_ColumnLookup,0),FALSE),
  IF(VALUE(LEFT($A1881,3))=311,VLOOKUP(VALUE(MID($B1881,2,1)),_311_Table3,MATCH(MID($B1881,1,1),_311_Table3_ColumnLookup,0),FALSE)
+N("311"),
  IF(AND(VALUE(LEFT($A1881,3))=312,LEFT($G1881,10)="Unincepted",$B1881="G "),VLOOKUP(" ULO",_312_Table3,MATCH('312'!$N$16,_312_Table3_ColumnLookup,0),FALSE),
  IF(AND(VALUE(LEFT($A1881,3))=312,LEFT($G1881,10)="Unincepted",$B1881="O "),VLOOKUP(" ULO",_312_Table3,MATCH('312'!$V$16,_312_Table3_ColumnLookup,0),FALSE),
  IF(AND(VALUE(LEFT($A1881,3))=312,LEFT($G1881,10)="Unincepted",$B1881="Q "),VLOOKUP(" ULO",_312_Table3,MATCH('312'!$X$16,_312_Table3_ColumnLookup,0),FALSE),
  IF(AND(VALUE(LEFT($A1881,3))=312,LEFT($G1881,10)="Unincepted"),VLOOKUP(" ULO",_312_Table3,MATCH(LEFT($B1881,1),_312_Table3_ColumnLookup,0),FALSE),
  IF(AND(VALUE(LEFT($A1881,3))=312,LEFT($G1881,5)="Total",$B1881="G "),VLOOKUP('312'!$F$80,_312_Table3,MATCH('312'!$N$16,_312_Table3_ColumnLookup,0),FALSE),
  IF(AND(VALUE(LEFT($A1881,3))=312,LEFT($G1881,5)="Total",$B1881="O "),VLOOKUP('312'!$F$80,_312_Table3,MATCH('312'!$V$16,_312_Table3_ColumnLookup,0),FALSE),
  IF(AND(VALUE(LEFT($A1881,3))=312,LEFT($G1881,5)="Total",$B1881="Q "),VLOOKUP('312'!$F$80,_312_Table3,MATCH('312'!$X$16,_312_Table3_ColumnLookup,0),FALSE),
  IF(AND(VALUE(LEFT($A1881,3))=312,LEFT($G1881,5)="Total"),VLOOKUP('312'!$F$80,_312_Table3,MATCH(LEFT($B1881,1),_312_Table3_ColumnLookup,0),FALSE),
  IF(AND(VALUE(LEFT($A1881,3))=312,LEN($I1881)=4,$B1881="G"),VLOOKUP($I1881,_312_Table3,MATCH('312'!$N$16,_312_Table3_ColumnLookup,0),FALSE),
  IF(AND(VALUE(LEFT($A1881,3))=312,LEN($I1881)=4,$B1881="O"),VLOOKUP($I1881,_312_Table3,MATCH('312'!$V$16,_312_Table3_ColumnLookup,0),FALSE),
  IF(AND(VALUE(LEFT($A1881,3))=312,LEN($I1881)=4,$B1881="Q"),VLOOKUP($I1881,_312_Table3,MATCH('312'!$X$16,_312_Table3_ColumnLookup,0),FALSE),
  IF(AND(VALUE(LEFT($A1881,3))=312,LEN($I1881)=4),VLOOKUP($I1881,_312_Table3,MATCH(LEFT($B1881,1),_312_Table3_ColumnLookup,0),FALSE)
+N("312"),
  IF(VALUE(LEFT($A1881,3))=313,VLOOKUP(VALUE(MID($B1881,2,1)),_313_Table3,MATCH(MID($B1881,1,1),_313_Table3_ColumnLookup,0),FALSE)
+N("313"),
  IF(AND(VALUE(LEFT($A1881,3))=314,LEN($B1881)=3),VLOOKUP(VALUE(MID($B1881,2,2)),_314_Table3,MATCH(MID($B1881,1,1),_314_Table3_ColumnLookup,0),FALSE),
  IF(VALUE(LEFT($A1881,3))=314,VLOOKUP(VALUE(MID($B1881,2,1)),_314_Table3,MATCH(MID($B1881,1,1),_314_Table3_ColumnLookup,0),FALSE)
+N("314"),
""))))))))))))))))))))))))</f>
        <v>#N/A</v>
      </c>
      <c r="H1881" s="321" t="str">
        <f>IFERROR(
IF(ISERROR($D1881)=FALSE,$D1881,IF(ISERROR($E1881)=FALSE,$E1881,IF(ISERROR($F1881)=FALSE,$F1881
+N("012 checkboxes"),
IF(
IF(OR(LEFT($A1881,9)="Syndicate",LEFT($A1881,12)="NewSyndicate"),VLOOKUP($A1881,'012'!$J:$ZW,MATCH("Link to button",'012'!$J$1:$ZW$1,0),0)
+N("309 checkbox"),
IF($C1881="309 LCR Summary0",VLOOKUP("Notes990",'309'!$P:$ZZ,MATCH("Link to button",'309'!$P$1:$ZZ$1,0),0)
+N("313 checkboxes"),
IF($C1881="313 Financial Information0LcmVsScr",IF($C1881="309 LCR Summary0",VLOOKUP("LcmVsScr",'309'!$N:$ZZ,MATCH("Link to button",'309'!$N$1:$ZZ$1,0),0),
IF($C1881="313 Financial Information0LcrDocAttached",IF($C1881="309 LCR Summary0",VLOOKUP("LcrDocAttached",'309'!$N:$ZZ,MATCH("Link to button",'309'!$N$1:$ZZ$1,0),
0)))))))=1,TRUE,FALSE)
))),"")</f>
        <v/>
      </c>
    </row>
    <row r="1882" spans="1:8">
      <c r="A1882" s="237" t="e">
        <f>VLOOKUP($G1882,CSVLookups!$B:$R,MATCH(A$1,CSVLookups!$B$1:$R$1,0),FALSE)</f>
        <v>#N/A</v>
      </c>
      <c r="B1882" s="237" t="e">
        <f>VLOOKUP($G1882,CSVLookups!$B:$R,MATCH(B$1,CSVLookups!$B$1:$R$1,0),FALSE)</f>
        <v>#N/A</v>
      </c>
      <c r="C1882" s="238" t="e">
        <f t="shared" si="29"/>
        <v>#N/A</v>
      </c>
      <c r="D1882" s="238" t="e">
        <f>IF(AND(VALUE(LEFT($A1882,3))=309,LEN($B1882)=3),VLOOKUP(VALUE(MID($B1882,2,2)),_309_Table1,MATCH(MID($B1882,1,1),_309_Table1_ColumnLookup,0),FALSE),
  IF($C1882="309 LCR SummaryA",OneYearSCR,IF($C1882="309 LCR SummaryB",UltimateSCR,IF(VALUE(LEFT($A1882,3))=309,VLOOKUP(VALUE(MID($B1882,2,1)),_309_Table1,MATCH(MID($B1882,1,1),_309_Table1_ColumnLookup,0),FALSE)
+N("309"),
  IF(VALUE(LEFT($A1882,3))=310,VLOOKUP(VALUE(MID($B1882,2,1)),_310_Table1,MATCH(MID($B1882,1,1),_310_Table1_ColumnLookup,0),FALSE)
+N("310"),
  IF(AND(VALUE(LEFT($A1882,3))=311,LEN($I1882)=4),VLOOKUP($I1882,_311_Table1,MATCH($B1882,_311_Table1_ColumnLookup,0),FALSE),
  IF(AND(VALUE(LEFT($A1882,3))=311,OR($B1882="I2",$B1882="J2",$B1882="K2",$B1882="L2")),VLOOKUP('311'!$G$58,_311_Table1,MATCH(MID($B1882,1,1),_311_Table1_ColumnLookup,0),FALSE),
  IF(AND(VALUE(LEFT($A1882,3))=311,RIGHT($B1882,5)="Total"),VLOOKUP('311'!$G$59,_311_Table1,MATCH(MID($B1882,1,1),_311_Table1_ColumnLookup,0),FALSE),
  IF(VALUE(LEFT($A1882,3))=311,VLOOKUP(VALUE(MID($B1882,2,1)),_311_Table1,MATCH(MID($B1882,1,1),_311_Table1_ColumnLookup,0),FALSE)
+N("311"),
  IF(AND(VALUE(LEFT($A1882,3))=312,LEFT($G1882,10)="Unincepted",$B1882="G "),VLOOKUP(" ULO",_312_Table1,MATCH('312'!$N$16,_312_Table1_ColumnLookup,0),FALSE),
  IF(AND(VALUE(LEFT($A1882,3))=312,LEFT($G1882,10)="Unincepted",$B1882="O "),VLOOKUP(" ULO",_312_Table1,MATCH('312'!$V$16,_312_Table1_ColumnLookup,0),FALSE),
  IF(AND(VALUE(LEFT($A1882,3))=312,LEFT($G1882,10)="Unincepted",$B1882="Q "),VLOOKUP(" ULO",_312_Table1,MATCH('312'!$X$16,_312_Table1_ColumnLookup,0),FALSE),
  IF(AND(VALUE(LEFT($A1882,3))=312,LEFT($G1882,10)="Unincepted"),VLOOKUP(" ULO",_312_Table1,MATCH(LEFT($B1882,1),_312_Table1_ColumnLookup,0),FALSE),
  IF(AND(VALUE(LEFT($A1882,3))=312,LEFT($G1882,5)="Total",$B1882="G "),VLOOKUP('312'!$F$80,_312_Table1,MATCH('312'!$N$16,_312_Table1_ColumnLookup,0),FALSE),
  IF(AND(VALUE(LEFT($A1882,3))=312,LEFT($G1882,5)="Total",$B1882="O "),VLOOKUP('312'!$F$80,_312_Table1,MATCH('312'!$V$16,_312_Table1_ColumnLookup,0),FALSE),
  IF(AND(VALUE(LEFT($A1882,3))=312,LEFT($G1882,5)="Total",$B1882="Q "),VLOOKUP('312'!$F$80,_312_Table1,MATCH('312'!$X$16,_312_Table1_ColumnLookup,0),FALSE),
  IF(AND(VALUE(LEFT($A1882,3))=312,LEFT($G1882,5)="Total"),VLOOKUP('312'!$F$80,_312_Table1,MATCH(LEFT($B1882,1),_312_Table1_ColumnLookup,0),FALSE),
  IF(AND(VALUE(LEFT($A1882,3))=312,LEN($I1882)=4,$B1882="G"),VLOOKUP($I1882,_312_Table1,MATCH('312'!$N$16,_312_Table1_ColumnLookup,0),FALSE),
  IF(AND(VALUE(LEFT($A1882,3))=312,LEN($I1882)=4,$B1882="O"),VLOOKUP($I1882,_312_Table1,MATCH('312'!$V$16,_312_Table1_ColumnLookup,0),FALSE),
  IF(AND(VALUE(LEFT($A1882,3))=312,LEN($I1882)=4,$B1882="Q"),VLOOKUP($I1882,_312_Table1,MATCH('312'!$X$16,_312_Table1_ColumnLookup,0),FALSE),
  IF(AND(VALUE(LEFT($A1882,3))=312,LEN($I1882)=4),VLOOKUP($I1882,_312_Table1,MATCH(LEFT($B1882,1),_312_Table1_ColumnLookup,0),FALSE)
+N("312"),
  IF(VALUE(LEFT($A1882,3))=313,VLOOKUP(VALUE(MID($B1882,2,1)),_313_Table1,MATCH(MID($B1882,1,1),_313_Table1_ColumnLookup,0),FALSE)
+N("313"),
  IF(AND(VALUE(LEFT($A1882,3))=314,LEN($B1882)=3),VLOOKUP(VALUE(MID($B1882,2,2)),_314_Table1,MATCH(MID($B1882,1,1),_314_Table1_ColumnLookup,0),FALSE),
  IF(VALUE(LEFT($A1882,3))=314,VLOOKUP(VALUE(MID($B1882,2,1)),_314_Table1,MATCH(MID($B1882,1,1),_314_Table1_ColumnLookup,0),FALSE)
+N("314"),
""))))))))))))))))))))))))</f>
        <v>#N/A</v>
      </c>
      <c r="E1882" s="238" t="e">
        <f>IF(AND(VALUE(LEFT($A1882,3))=309,LEN($B1882)=3),VLOOKUP(VALUE(MID($B1882,2,2)),_309_Table2,MATCH(MID($B1882,1,1),_309_Table2_ColumnLookup,0),FALSE),
  IF($C1882="309 LCR SummaryA",OneYearSCR,IF($C1882="309 LCR SummaryB",UltimateSCR,IF(VALUE(LEFT($A1882,3))=309,VLOOKUP(VALUE(MID($B1882,2,1)),_309_Table2,MATCH(MID($B1882,1,1),_309_Table2_ColumnLookup,0),FALSE)
+N("309"),
  IF(VALUE(LEFT($A1882,3))=310,VLOOKUP(VALUE(MID($B1882,2,1)),_310_Table2,MATCH(MID($B1882,1,1),_310_Table2_ColumnLookup,0),FALSE)
+N("310"),
  IF(AND(VALUE(LEFT($A1882,3))=311,LEN($I1882)=4),VLOOKUP($I1882,_311_Table2,MATCH($B1882,_311_Table2_ColumnLookup,0),FALSE),
  IF(AND(VALUE(LEFT($A1882,3))=311,OR($B1882="I2",$B1882="J2",$B1882="K2",$B1882="L2")),VLOOKUP('311'!$G$58,_311_Table2,MATCH(MID($B1882,1,1),_311_Table2_ColumnLookup,0),FALSE),
  IF(AND(VALUE(LEFT($A1882,3))=311,RIGHT($B1882,5)="Total"),VLOOKUP('311'!$G$59,_311_Table2,MATCH(MID($B1882,1,1),_311_Table2_ColumnLookup,0),FALSE),
  IF(VALUE(LEFT($A1882,3))=311,VLOOKUP(VALUE(MID($B1882,2,1)),_311_Table2,MATCH(MID($B1882,1,1),_311_Table2_ColumnLookup,0),FALSE)
+N("311"),
  IF(AND(VALUE(LEFT($A1882,3))=312,LEFT($G1882,10)="Unincepted",$B1882="G "),VLOOKUP(" ULO",_312_Table2,MATCH('312'!$N$16,_312_Table2_ColumnLookup,0),FALSE),
  IF(AND(VALUE(LEFT($A1882,3))=312,LEFT($G1882,10)="Unincepted",$B1882="O "),VLOOKUP(" ULO",_312_Table2,MATCH('312'!$V$16,_312_Table2_ColumnLookup,0),FALSE),
  IF(AND(VALUE(LEFT($A1882,3))=312,LEFT($G1882,10)="Unincepted",$B1882="Q "),VLOOKUP(" ULO",_312_Table2,MATCH('312'!$X$16,_312_Table2_ColumnLookup,0),FALSE),
  IF(AND(VALUE(LEFT($A1882,3))=312,LEFT($G1882,10)="Unincepted"),VLOOKUP(" ULO",_312_Table2,MATCH(LEFT($B1882,1),_312_Table2_ColumnLookup,0),FALSE),
  IF(AND(VALUE(LEFT($A1882,3))=312,LEFT($G1882,5)="Total",$B1882="G "),VLOOKUP('312'!$F$80,_312_Table2,MATCH('312'!$N$16,_312_Table2_ColumnLookup,0),FALSE),
  IF(AND(VALUE(LEFT($A1882,3))=312,LEFT($G1882,5)="Total",$B1882="O "),VLOOKUP('312'!$F$80,_312_Table2,MATCH('312'!$V$16,_312_Table2_ColumnLookup,0),FALSE),
  IF(AND(VALUE(LEFT($A1882,3))=312,LEFT($G1882,5)="Total",$B1882="Q "),VLOOKUP('312'!$F$80,_312_Table2,MATCH('312'!$X$16,_312_Table2_ColumnLookup,0),FALSE),
  IF(AND(VALUE(LEFT($A1882,3))=312,LEFT($G1882,5)="Total"),VLOOKUP('312'!$F$80,_312_Table2,MATCH(LEFT($B1882,1),_312_Table2_ColumnLookup,0),FALSE),
  IF(AND(VALUE(LEFT($A1882,3))=312,LEN($I1882)=4,$B1882="G"),VLOOKUP($I1882,_312_Table2,MATCH('312'!$N$16,_312_Table2_ColumnLookup,0),FALSE),
  IF(AND(VALUE(LEFT($A1882,3))=312,LEN($I1882)=4,$B1882="O"),VLOOKUP($I1882,_312_Table2,MATCH('312'!$V$16,_312_Table2_ColumnLookup,0),FALSE),
  IF(AND(VALUE(LEFT($A1882,3))=312,LEN($I1882)=4,$B1882="Q"),VLOOKUP($I1882,_312_Table2,MATCH('312'!$X$16,_312_Table2_ColumnLookup,0),FALSE),
  IF(AND(VALUE(LEFT($A1882,3))=312,LEN($I1882)=4),VLOOKUP($I1882,_312_Table2,MATCH(LEFT($B1882,1),_312_Table2_ColumnLookup,0),FALSE)
+N("312"),
  IF(VALUE(LEFT($A1882,3))=313,VLOOKUP(VALUE(MID($B1882,2,1)),_313_Table2,MATCH(MID($B1882,1,1),_313_Table2_ColumnLookup,0),FALSE)
+N("313"),
  IF(AND(VALUE(LEFT($A1882,3))=314,LEN($B1882)=3),VLOOKUP(VALUE(MID($B1882,2,2)),_314_Table2,MATCH(MID($B1882,1,1),_314_Table2_ColumnLookup,0),FALSE),
  IF(VALUE(LEFT($A1882,3))=314,VLOOKUP(VALUE(MID($B1882,2,1)),_314_Table2,MATCH(MID($B1882,1,1),_314_Table2_ColumnLookup,0),FALSE)
+N("314"),
""))))))))))))))))))))))))</f>
        <v>#N/A</v>
      </c>
      <c r="F1882" s="238" t="e">
        <f>IF(AND(VALUE(LEFT($A1882,3))=309,LEN($B1882)=3),VLOOKUP(VALUE(MID($B1882,2,2)),_309_Table3,MATCH(MID($B1882,1,1),_309_Table3_ColumnLookup,0),FALSE),
  IF($C1882="309 LCR SummaryA",OneYearSCR,IF($C1882="309 LCR SummaryB",UltimateSCR,IF(VALUE(LEFT($A1882,3))=309,VLOOKUP(VALUE(MID($B1882,2,1)),_309_Table3,MATCH(MID($B1882,1,1),_309_Table3_ColumnLookup,0),FALSE)
+N("309"),
  IF(VALUE(LEFT($A1882,3))=310,VLOOKUP(VALUE(MID($B1882,2,1)),_310_Table3,MATCH(MID($B1882,1,1),_310_Table3_ColumnLookup,0),FALSE)
+N("310"),
  IF(AND(VALUE(LEFT($A1882,3))=311,LEN($I1882)=4),VLOOKUP($I1882,_311_Table3,MATCH($B1882,_311_Table3_ColumnLookup,0),FALSE),
  IF(AND(VALUE(LEFT($A1882,3))=311,OR($B1882="I2",$B1882="J2",$B1882="K2",$B1882="L2")),VLOOKUP('311'!$G$58,_311_Table3,MATCH(MID($B1882,1,1),_311_Table3_ColumnLookup,0),FALSE),
  IF(AND(VALUE(LEFT($A1882,3))=311,RIGHT($B1882,5)="Total"),VLOOKUP('311'!$G$59,_311_Table3,MATCH(MID($B1882,1,1),_311_Table3_ColumnLookup,0),FALSE),
  IF(VALUE(LEFT($A1882,3))=311,VLOOKUP(VALUE(MID($B1882,2,1)),_311_Table3,MATCH(MID($B1882,1,1),_311_Table3_ColumnLookup,0),FALSE)
+N("311"),
  IF(AND(VALUE(LEFT($A1882,3))=312,LEFT($G1882,10)="Unincepted",$B1882="G "),VLOOKUP(" ULO",_312_Table3,MATCH('312'!$N$16,_312_Table3_ColumnLookup,0),FALSE),
  IF(AND(VALUE(LEFT($A1882,3))=312,LEFT($G1882,10)="Unincepted",$B1882="O "),VLOOKUP(" ULO",_312_Table3,MATCH('312'!$V$16,_312_Table3_ColumnLookup,0),FALSE),
  IF(AND(VALUE(LEFT($A1882,3))=312,LEFT($G1882,10)="Unincepted",$B1882="Q "),VLOOKUP(" ULO",_312_Table3,MATCH('312'!$X$16,_312_Table3_ColumnLookup,0),FALSE),
  IF(AND(VALUE(LEFT($A1882,3))=312,LEFT($G1882,10)="Unincepted"),VLOOKUP(" ULO",_312_Table3,MATCH(LEFT($B1882,1),_312_Table3_ColumnLookup,0),FALSE),
  IF(AND(VALUE(LEFT($A1882,3))=312,LEFT($G1882,5)="Total",$B1882="G "),VLOOKUP('312'!$F$80,_312_Table3,MATCH('312'!$N$16,_312_Table3_ColumnLookup,0),FALSE),
  IF(AND(VALUE(LEFT($A1882,3))=312,LEFT($G1882,5)="Total",$B1882="O "),VLOOKUP('312'!$F$80,_312_Table3,MATCH('312'!$V$16,_312_Table3_ColumnLookup,0),FALSE),
  IF(AND(VALUE(LEFT($A1882,3))=312,LEFT($G1882,5)="Total",$B1882="Q "),VLOOKUP('312'!$F$80,_312_Table3,MATCH('312'!$X$16,_312_Table3_ColumnLookup,0),FALSE),
  IF(AND(VALUE(LEFT($A1882,3))=312,LEFT($G1882,5)="Total"),VLOOKUP('312'!$F$80,_312_Table3,MATCH(LEFT($B1882,1),_312_Table3_ColumnLookup,0),FALSE),
  IF(AND(VALUE(LEFT($A1882,3))=312,LEN($I1882)=4,$B1882="G"),VLOOKUP($I1882,_312_Table3,MATCH('312'!$N$16,_312_Table3_ColumnLookup,0),FALSE),
  IF(AND(VALUE(LEFT($A1882,3))=312,LEN($I1882)=4,$B1882="O"),VLOOKUP($I1882,_312_Table3,MATCH('312'!$V$16,_312_Table3_ColumnLookup,0),FALSE),
  IF(AND(VALUE(LEFT($A1882,3))=312,LEN($I1882)=4,$B1882="Q"),VLOOKUP($I1882,_312_Table3,MATCH('312'!$X$16,_312_Table3_ColumnLookup,0),FALSE),
  IF(AND(VALUE(LEFT($A1882,3))=312,LEN($I1882)=4),VLOOKUP($I1882,_312_Table3,MATCH(LEFT($B1882,1),_312_Table3_ColumnLookup,0),FALSE)
+N("312"),
  IF(VALUE(LEFT($A1882,3))=313,VLOOKUP(VALUE(MID($B1882,2,1)),_313_Table3,MATCH(MID($B1882,1,1),_313_Table3_ColumnLookup,0),FALSE)
+N("313"),
  IF(AND(VALUE(LEFT($A1882,3))=314,LEN($B1882)=3),VLOOKUP(VALUE(MID($B1882,2,2)),_314_Table3,MATCH(MID($B1882,1,1),_314_Table3_ColumnLookup,0),FALSE),
  IF(VALUE(LEFT($A1882,3))=314,VLOOKUP(VALUE(MID($B1882,2,1)),_314_Table3,MATCH(MID($B1882,1,1),_314_Table3_ColumnLookup,0),FALSE)
+N("314"),
""))))))))))))))))))))))))</f>
        <v>#N/A</v>
      </c>
      <c r="H1882" s="321" t="str">
        <f>IFERROR(
IF(ISERROR($D1882)=FALSE,$D1882,IF(ISERROR($E1882)=FALSE,$E1882,IF(ISERROR($F1882)=FALSE,$F1882
+N("012 checkboxes"),
IF(
IF(OR(LEFT($A1882,9)="Syndicate",LEFT($A1882,12)="NewSyndicate"),VLOOKUP($A1882,'012'!$J:$ZW,MATCH("Link to button",'012'!$J$1:$ZW$1,0),0)
+N("309 checkbox"),
IF($C1882="309 LCR Summary0",VLOOKUP("Notes990",'309'!$P:$ZZ,MATCH("Link to button",'309'!$P$1:$ZZ$1,0),0)
+N("313 checkboxes"),
IF($C1882="313 Financial Information0LcmVsScr",IF($C1882="309 LCR Summary0",VLOOKUP("LcmVsScr",'309'!$N:$ZZ,MATCH("Link to button",'309'!$N$1:$ZZ$1,0),0),
IF($C1882="313 Financial Information0LcrDocAttached",IF($C1882="309 LCR Summary0",VLOOKUP("LcrDocAttached",'309'!$N:$ZZ,MATCH("Link to button",'309'!$N$1:$ZZ$1,0),
0)))))))=1,TRUE,FALSE)
))),"")</f>
        <v/>
      </c>
    </row>
    <row r="1883" spans="1:8">
      <c r="A1883" s="237" t="e">
        <f>VLOOKUP($G1883,CSVLookups!$B:$R,MATCH(A$1,CSVLookups!$B$1:$R$1,0),FALSE)</f>
        <v>#N/A</v>
      </c>
      <c r="B1883" s="237" t="e">
        <f>VLOOKUP($G1883,CSVLookups!$B:$R,MATCH(B$1,CSVLookups!$B$1:$R$1,0),FALSE)</f>
        <v>#N/A</v>
      </c>
      <c r="C1883" s="238" t="e">
        <f t="shared" si="29"/>
        <v>#N/A</v>
      </c>
      <c r="D1883" s="238" t="e">
        <f>IF(AND(VALUE(LEFT($A1883,3))=309,LEN($B1883)=3),VLOOKUP(VALUE(MID($B1883,2,2)),_309_Table1,MATCH(MID($B1883,1,1),_309_Table1_ColumnLookup,0),FALSE),
  IF($C1883="309 LCR SummaryA",OneYearSCR,IF($C1883="309 LCR SummaryB",UltimateSCR,IF(VALUE(LEFT($A1883,3))=309,VLOOKUP(VALUE(MID($B1883,2,1)),_309_Table1,MATCH(MID($B1883,1,1),_309_Table1_ColumnLookup,0),FALSE)
+N("309"),
  IF(VALUE(LEFT($A1883,3))=310,VLOOKUP(VALUE(MID($B1883,2,1)),_310_Table1,MATCH(MID($B1883,1,1),_310_Table1_ColumnLookup,0),FALSE)
+N("310"),
  IF(AND(VALUE(LEFT($A1883,3))=311,LEN($I1883)=4),VLOOKUP($I1883,_311_Table1,MATCH($B1883,_311_Table1_ColumnLookup,0),FALSE),
  IF(AND(VALUE(LEFT($A1883,3))=311,OR($B1883="I2",$B1883="J2",$B1883="K2",$B1883="L2")),VLOOKUP('311'!$G$58,_311_Table1,MATCH(MID($B1883,1,1),_311_Table1_ColumnLookup,0),FALSE),
  IF(AND(VALUE(LEFT($A1883,3))=311,RIGHT($B1883,5)="Total"),VLOOKUP('311'!$G$59,_311_Table1,MATCH(MID($B1883,1,1),_311_Table1_ColumnLookup,0),FALSE),
  IF(VALUE(LEFT($A1883,3))=311,VLOOKUP(VALUE(MID($B1883,2,1)),_311_Table1,MATCH(MID($B1883,1,1),_311_Table1_ColumnLookup,0),FALSE)
+N("311"),
  IF(AND(VALUE(LEFT($A1883,3))=312,LEFT($G1883,10)="Unincepted",$B1883="G "),VLOOKUP(" ULO",_312_Table1,MATCH('312'!$N$16,_312_Table1_ColumnLookup,0),FALSE),
  IF(AND(VALUE(LEFT($A1883,3))=312,LEFT($G1883,10)="Unincepted",$B1883="O "),VLOOKUP(" ULO",_312_Table1,MATCH('312'!$V$16,_312_Table1_ColumnLookup,0),FALSE),
  IF(AND(VALUE(LEFT($A1883,3))=312,LEFT($G1883,10)="Unincepted",$B1883="Q "),VLOOKUP(" ULO",_312_Table1,MATCH('312'!$X$16,_312_Table1_ColumnLookup,0),FALSE),
  IF(AND(VALUE(LEFT($A1883,3))=312,LEFT($G1883,10)="Unincepted"),VLOOKUP(" ULO",_312_Table1,MATCH(LEFT($B1883,1),_312_Table1_ColumnLookup,0),FALSE),
  IF(AND(VALUE(LEFT($A1883,3))=312,LEFT($G1883,5)="Total",$B1883="G "),VLOOKUP('312'!$F$80,_312_Table1,MATCH('312'!$N$16,_312_Table1_ColumnLookup,0),FALSE),
  IF(AND(VALUE(LEFT($A1883,3))=312,LEFT($G1883,5)="Total",$B1883="O "),VLOOKUP('312'!$F$80,_312_Table1,MATCH('312'!$V$16,_312_Table1_ColumnLookup,0),FALSE),
  IF(AND(VALUE(LEFT($A1883,3))=312,LEFT($G1883,5)="Total",$B1883="Q "),VLOOKUP('312'!$F$80,_312_Table1,MATCH('312'!$X$16,_312_Table1_ColumnLookup,0),FALSE),
  IF(AND(VALUE(LEFT($A1883,3))=312,LEFT($G1883,5)="Total"),VLOOKUP('312'!$F$80,_312_Table1,MATCH(LEFT($B1883,1),_312_Table1_ColumnLookup,0),FALSE),
  IF(AND(VALUE(LEFT($A1883,3))=312,LEN($I1883)=4,$B1883="G"),VLOOKUP($I1883,_312_Table1,MATCH('312'!$N$16,_312_Table1_ColumnLookup,0),FALSE),
  IF(AND(VALUE(LEFT($A1883,3))=312,LEN($I1883)=4,$B1883="O"),VLOOKUP($I1883,_312_Table1,MATCH('312'!$V$16,_312_Table1_ColumnLookup,0),FALSE),
  IF(AND(VALUE(LEFT($A1883,3))=312,LEN($I1883)=4,$B1883="Q"),VLOOKUP($I1883,_312_Table1,MATCH('312'!$X$16,_312_Table1_ColumnLookup,0),FALSE),
  IF(AND(VALUE(LEFT($A1883,3))=312,LEN($I1883)=4),VLOOKUP($I1883,_312_Table1,MATCH(LEFT($B1883,1),_312_Table1_ColumnLookup,0),FALSE)
+N("312"),
  IF(VALUE(LEFT($A1883,3))=313,VLOOKUP(VALUE(MID($B1883,2,1)),_313_Table1,MATCH(MID($B1883,1,1),_313_Table1_ColumnLookup,0),FALSE)
+N("313"),
  IF(AND(VALUE(LEFT($A1883,3))=314,LEN($B1883)=3),VLOOKUP(VALUE(MID($B1883,2,2)),_314_Table1,MATCH(MID($B1883,1,1),_314_Table1_ColumnLookup,0),FALSE),
  IF(VALUE(LEFT($A1883,3))=314,VLOOKUP(VALUE(MID($B1883,2,1)),_314_Table1,MATCH(MID($B1883,1,1),_314_Table1_ColumnLookup,0),FALSE)
+N("314"),
""))))))))))))))))))))))))</f>
        <v>#N/A</v>
      </c>
      <c r="E1883" s="238" t="e">
        <f>IF(AND(VALUE(LEFT($A1883,3))=309,LEN($B1883)=3),VLOOKUP(VALUE(MID($B1883,2,2)),_309_Table2,MATCH(MID($B1883,1,1),_309_Table2_ColumnLookup,0),FALSE),
  IF($C1883="309 LCR SummaryA",OneYearSCR,IF($C1883="309 LCR SummaryB",UltimateSCR,IF(VALUE(LEFT($A1883,3))=309,VLOOKUP(VALUE(MID($B1883,2,1)),_309_Table2,MATCH(MID($B1883,1,1),_309_Table2_ColumnLookup,0),FALSE)
+N("309"),
  IF(VALUE(LEFT($A1883,3))=310,VLOOKUP(VALUE(MID($B1883,2,1)),_310_Table2,MATCH(MID($B1883,1,1),_310_Table2_ColumnLookup,0),FALSE)
+N("310"),
  IF(AND(VALUE(LEFT($A1883,3))=311,LEN($I1883)=4),VLOOKUP($I1883,_311_Table2,MATCH($B1883,_311_Table2_ColumnLookup,0),FALSE),
  IF(AND(VALUE(LEFT($A1883,3))=311,OR($B1883="I2",$B1883="J2",$B1883="K2",$B1883="L2")),VLOOKUP('311'!$G$58,_311_Table2,MATCH(MID($B1883,1,1),_311_Table2_ColumnLookup,0),FALSE),
  IF(AND(VALUE(LEFT($A1883,3))=311,RIGHT($B1883,5)="Total"),VLOOKUP('311'!$G$59,_311_Table2,MATCH(MID($B1883,1,1),_311_Table2_ColumnLookup,0),FALSE),
  IF(VALUE(LEFT($A1883,3))=311,VLOOKUP(VALUE(MID($B1883,2,1)),_311_Table2,MATCH(MID($B1883,1,1),_311_Table2_ColumnLookup,0),FALSE)
+N("311"),
  IF(AND(VALUE(LEFT($A1883,3))=312,LEFT($G1883,10)="Unincepted",$B1883="G "),VLOOKUP(" ULO",_312_Table2,MATCH('312'!$N$16,_312_Table2_ColumnLookup,0),FALSE),
  IF(AND(VALUE(LEFT($A1883,3))=312,LEFT($G1883,10)="Unincepted",$B1883="O "),VLOOKUP(" ULO",_312_Table2,MATCH('312'!$V$16,_312_Table2_ColumnLookup,0),FALSE),
  IF(AND(VALUE(LEFT($A1883,3))=312,LEFT($G1883,10)="Unincepted",$B1883="Q "),VLOOKUP(" ULO",_312_Table2,MATCH('312'!$X$16,_312_Table2_ColumnLookup,0),FALSE),
  IF(AND(VALUE(LEFT($A1883,3))=312,LEFT($G1883,10)="Unincepted"),VLOOKUP(" ULO",_312_Table2,MATCH(LEFT($B1883,1),_312_Table2_ColumnLookup,0),FALSE),
  IF(AND(VALUE(LEFT($A1883,3))=312,LEFT($G1883,5)="Total",$B1883="G "),VLOOKUP('312'!$F$80,_312_Table2,MATCH('312'!$N$16,_312_Table2_ColumnLookup,0),FALSE),
  IF(AND(VALUE(LEFT($A1883,3))=312,LEFT($G1883,5)="Total",$B1883="O "),VLOOKUP('312'!$F$80,_312_Table2,MATCH('312'!$V$16,_312_Table2_ColumnLookup,0),FALSE),
  IF(AND(VALUE(LEFT($A1883,3))=312,LEFT($G1883,5)="Total",$B1883="Q "),VLOOKUP('312'!$F$80,_312_Table2,MATCH('312'!$X$16,_312_Table2_ColumnLookup,0),FALSE),
  IF(AND(VALUE(LEFT($A1883,3))=312,LEFT($G1883,5)="Total"),VLOOKUP('312'!$F$80,_312_Table2,MATCH(LEFT($B1883,1),_312_Table2_ColumnLookup,0),FALSE),
  IF(AND(VALUE(LEFT($A1883,3))=312,LEN($I1883)=4,$B1883="G"),VLOOKUP($I1883,_312_Table2,MATCH('312'!$N$16,_312_Table2_ColumnLookup,0),FALSE),
  IF(AND(VALUE(LEFT($A1883,3))=312,LEN($I1883)=4,$B1883="O"),VLOOKUP($I1883,_312_Table2,MATCH('312'!$V$16,_312_Table2_ColumnLookup,0),FALSE),
  IF(AND(VALUE(LEFT($A1883,3))=312,LEN($I1883)=4,$B1883="Q"),VLOOKUP($I1883,_312_Table2,MATCH('312'!$X$16,_312_Table2_ColumnLookup,0),FALSE),
  IF(AND(VALUE(LEFT($A1883,3))=312,LEN($I1883)=4),VLOOKUP($I1883,_312_Table2,MATCH(LEFT($B1883,1),_312_Table2_ColumnLookup,0),FALSE)
+N("312"),
  IF(VALUE(LEFT($A1883,3))=313,VLOOKUP(VALUE(MID($B1883,2,1)),_313_Table2,MATCH(MID($B1883,1,1),_313_Table2_ColumnLookup,0),FALSE)
+N("313"),
  IF(AND(VALUE(LEFT($A1883,3))=314,LEN($B1883)=3),VLOOKUP(VALUE(MID($B1883,2,2)),_314_Table2,MATCH(MID($B1883,1,1),_314_Table2_ColumnLookup,0),FALSE),
  IF(VALUE(LEFT($A1883,3))=314,VLOOKUP(VALUE(MID($B1883,2,1)),_314_Table2,MATCH(MID($B1883,1,1),_314_Table2_ColumnLookup,0),FALSE)
+N("314"),
""))))))))))))))))))))))))</f>
        <v>#N/A</v>
      </c>
      <c r="F1883" s="238" t="e">
        <f>IF(AND(VALUE(LEFT($A1883,3))=309,LEN($B1883)=3),VLOOKUP(VALUE(MID($B1883,2,2)),_309_Table3,MATCH(MID($B1883,1,1),_309_Table3_ColumnLookup,0),FALSE),
  IF($C1883="309 LCR SummaryA",OneYearSCR,IF($C1883="309 LCR SummaryB",UltimateSCR,IF(VALUE(LEFT($A1883,3))=309,VLOOKUP(VALUE(MID($B1883,2,1)),_309_Table3,MATCH(MID($B1883,1,1),_309_Table3_ColumnLookup,0),FALSE)
+N("309"),
  IF(VALUE(LEFT($A1883,3))=310,VLOOKUP(VALUE(MID($B1883,2,1)),_310_Table3,MATCH(MID($B1883,1,1),_310_Table3_ColumnLookup,0),FALSE)
+N("310"),
  IF(AND(VALUE(LEFT($A1883,3))=311,LEN($I1883)=4),VLOOKUP($I1883,_311_Table3,MATCH($B1883,_311_Table3_ColumnLookup,0),FALSE),
  IF(AND(VALUE(LEFT($A1883,3))=311,OR($B1883="I2",$B1883="J2",$B1883="K2",$B1883="L2")),VLOOKUP('311'!$G$58,_311_Table3,MATCH(MID($B1883,1,1),_311_Table3_ColumnLookup,0),FALSE),
  IF(AND(VALUE(LEFT($A1883,3))=311,RIGHT($B1883,5)="Total"),VLOOKUP('311'!$G$59,_311_Table3,MATCH(MID($B1883,1,1),_311_Table3_ColumnLookup,0),FALSE),
  IF(VALUE(LEFT($A1883,3))=311,VLOOKUP(VALUE(MID($B1883,2,1)),_311_Table3,MATCH(MID($B1883,1,1),_311_Table3_ColumnLookup,0),FALSE)
+N("311"),
  IF(AND(VALUE(LEFT($A1883,3))=312,LEFT($G1883,10)="Unincepted",$B1883="G "),VLOOKUP(" ULO",_312_Table3,MATCH('312'!$N$16,_312_Table3_ColumnLookup,0),FALSE),
  IF(AND(VALUE(LEFT($A1883,3))=312,LEFT($G1883,10)="Unincepted",$B1883="O "),VLOOKUP(" ULO",_312_Table3,MATCH('312'!$V$16,_312_Table3_ColumnLookup,0),FALSE),
  IF(AND(VALUE(LEFT($A1883,3))=312,LEFT($G1883,10)="Unincepted",$B1883="Q "),VLOOKUP(" ULO",_312_Table3,MATCH('312'!$X$16,_312_Table3_ColumnLookup,0),FALSE),
  IF(AND(VALUE(LEFT($A1883,3))=312,LEFT($G1883,10)="Unincepted"),VLOOKUP(" ULO",_312_Table3,MATCH(LEFT($B1883,1),_312_Table3_ColumnLookup,0),FALSE),
  IF(AND(VALUE(LEFT($A1883,3))=312,LEFT($G1883,5)="Total",$B1883="G "),VLOOKUP('312'!$F$80,_312_Table3,MATCH('312'!$N$16,_312_Table3_ColumnLookup,0),FALSE),
  IF(AND(VALUE(LEFT($A1883,3))=312,LEFT($G1883,5)="Total",$B1883="O "),VLOOKUP('312'!$F$80,_312_Table3,MATCH('312'!$V$16,_312_Table3_ColumnLookup,0),FALSE),
  IF(AND(VALUE(LEFT($A1883,3))=312,LEFT($G1883,5)="Total",$B1883="Q "),VLOOKUP('312'!$F$80,_312_Table3,MATCH('312'!$X$16,_312_Table3_ColumnLookup,0),FALSE),
  IF(AND(VALUE(LEFT($A1883,3))=312,LEFT($G1883,5)="Total"),VLOOKUP('312'!$F$80,_312_Table3,MATCH(LEFT($B1883,1),_312_Table3_ColumnLookup,0),FALSE),
  IF(AND(VALUE(LEFT($A1883,3))=312,LEN($I1883)=4,$B1883="G"),VLOOKUP($I1883,_312_Table3,MATCH('312'!$N$16,_312_Table3_ColumnLookup,0),FALSE),
  IF(AND(VALUE(LEFT($A1883,3))=312,LEN($I1883)=4,$B1883="O"),VLOOKUP($I1883,_312_Table3,MATCH('312'!$V$16,_312_Table3_ColumnLookup,0),FALSE),
  IF(AND(VALUE(LEFT($A1883,3))=312,LEN($I1883)=4,$B1883="Q"),VLOOKUP($I1883,_312_Table3,MATCH('312'!$X$16,_312_Table3_ColumnLookup,0),FALSE),
  IF(AND(VALUE(LEFT($A1883,3))=312,LEN($I1883)=4),VLOOKUP($I1883,_312_Table3,MATCH(LEFT($B1883,1),_312_Table3_ColumnLookup,0),FALSE)
+N("312"),
  IF(VALUE(LEFT($A1883,3))=313,VLOOKUP(VALUE(MID($B1883,2,1)),_313_Table3,MATCH(MID($B1883,1,1),_313_Table3_ColumnLookup,0),FALSE)
+N("313"),
  IF(AND(VALUE(LEFT($A1883,3))=314,LEN($B1883)=3),VLOOKUP(VALUE(MID($B1883,2,2)),_314_Table3,MATCH(MID($B1883,1,1),_314_Table3_ColumnLookup,0),FALSE),
  IF(VALUE(LEFT($A1883,3))=314,VLOOKUP(VALUE(MID($B1883,2,1)),_314_Table3,MATCH(MID($B1883,1,1),_314_Table3_ColumnLookup,0),FALSE)
+N("314"),
""))))))))))))))))))))))))</f>
        <v>#N/A</v>
      </c>
      <c r="H1883" s="321" t="str">
        <f>IFERROR(
IF(ISERROR($D1883)=FALSE,$D1883,IF(ISERROR($E1883)=FALSE,$E1883,IF(ISERROR($F1883)=FALSE,$F1883
+N("012 checkboxes"),
IF(
IF(OR(LEFT($A1883,9)="Syndicate",LEFT($A1883,12)="NewSyndicate"),VLOOKUP($A1883,'012'!$J:$ZW,MATCH("Link to button",'012'!$J$1:$ZW$1,0),0)
+N("309 checkbox"),
IF($C1883="309 LCR Summary0",VLOOKUP("Notes990",'309'!$P:$ZZ,MATCH("Link to button",'309'!$P$1:$ZZ$1,0),0)
+N("313 checkboxes"),
IF($C1883="313 Financial Information0LcmVsScr",IF($C1883="309 LCR Summary0",VLOOKUP("LcmVsScr",'309'!$N:$ZZ,MATCH("Link to button",'309'!$N$1:$ZZ$1,0),0),
IF($C1883="313 Financial Information0LcrDocAttached",IF($C1883="309 LCR Summary0",VLOOKUP("LcrDocAttached",'309'!$N:$ZZ,MATCH("Link to button",'309'!$N$1:$ZZ$1,0),
0)))))))=1,TRUE,FALSE)
))),"")</f>
        <v/>
      </c>
    </row>
    <row r="1884" spans="1:8">
      <c r="A1884" s="237" t="e">
        <f>VLOOKUP($G1884,CSVLookups!$B:$R,MATCH(A$1,CSVLookups!$B$1:$R$1,0),FALSE)</f>
        <v>#N/A</v>
      </c>
      <c r="B1884" s="237" t="e">
        <f>VLOOKUP($G1884,CSVLookups!$B:$R,MATCH(B$1,CSVLookups!$B$1:$R$1,0),FALSE)</f>
        <v>#N/A</v>
      </c>
      <c r="C1884" s="238" t="e">
        <f t="shared" si="29"/>
        <v>#N/A</v>
      </c>
      <c r="D1884" s="238" t="e">
        <f>IF(AND(VALUE(LEFT($A1884,3))=309,LEN($B1884)=3),VLOOKUP(VALUE(MID($B1884,2,2)),_309_Table1,MATCH(MID($B1884,1,1),_309_Table1_ColumnLookup,0),FALSE),
  IF($C1884="309 LCR SummaryA",OneYearSCR,IF($C1884="309 LCR SummaryB",UltimateSCR,IF(VALUE(LEFT($A1884,3))=309,VLOOKUP(VALUE(MID($B1884,2,1)),_309_Table1,MATCH(MID($B1884,1,1),_309_Table1_ColumnLookup,0),FALSE)
+N("309"),
  IF(VALUE(LEFT($A1884,3))=310,VLOOKUP(VALUE(MID($B1884,2,1)),_310_Table1,MATCH(MID($B1884,1,1),_310_Table1_ColumnLookup,0),FALSE)
+N("310"),
  IF(AND(VALUE(LEFT($A1884,3))=311,LEN($I1884)=4),VLOOKUP($I1884,_311_Table1,MATCH($B1884,_311_Table1_ColumnLookup,0),FALSE),
  IF(AND(VALUE(LEFT($A1884,3))=311,OR($B1884="I2",$B1884="J2",$B1884="K2",$B1884="L2")),VLOOKUP('311'!$G$58,_311_Table1,MATCH(MID($B1884,1,1),_311_Table1_ColumnLookup,0),FALSE),
  IF(AND(VALUE(LEFT($A1884,3))=311,RIGHT($B1884,5)="Total"),VLOOKUP('311'!$G$59,_311_Table1,MATCH(MID($B1884,1,1),_311_Table1_ColumnLookup,0),FALSE),
  IF(VALUE(LEFT($A1884,3))=311,VLOOKUP(VALUE(MID($B1884,2,1)),_311_Table1,MATCH(MID($B1884,1,1),_311_Table1_ColumnLookup,0),FALSE)
+N("311"),
  IF(AND(VALUE(LEFT($A1884,3))=312,LEFT($G1884,10)="Unincepted",$B1884="G "),VLOOKUP(" ULO",_312_Table1,MATCH('312'!$N$16,_312_Table1_ColumnLookup,0),FALSE),
  IF(AND(VALUE(LEFT($A1884,3))=312,LEFT($G1884,10)="Unincepted",$B1884="O "),VLOOKUP(" ULO",_312_Table1,MATCH('312'!$V$16,_312_Table1_ColumnLookup,0),FALSE),
  IF(AND(VALUE(LEFT($A1884,3))=312,LEFT($G1884,10)="Unincepted",$B1884="Q "),VLOOKUP(" ULO",_312_Table1,MATCH('312'!$X$16,_312_Table1_ColumnLookup,0),FALSE),
  IF(AND(VALUE(LEFT($A1884,3))=312,LEFT($G1884,10)="Unincepted"),VLOOKUP(" ULO",_312_Table1,MATCH(LEFT($B1884,1),_312_Table1_ColumnLookup,0),FALSE),
  IF(AND(VALUE(LEFT($A1884,3))=312,LEFT($G1884,5)="Total",$B1884="G "),VLOOKUP('312'!$F$80,_312_Table1,MATCH('312'!$N$16,_312_Table1_ColumnLookup,0),FALSE),
  IF(AND(VALUE(LEFT($A1884,3))=312,LEFT($G1884,5)="Total",$B1884="O "),VLOOKUP('312'!$F$80,_312_Table1,MATCH('312'!$V$16,_312_Table1_ColumnLookup,0),FALSE),
  IF(AND(VALUE(LEFT($A1884,3))=312,LEFT($G1884,5)="Total",$B1884="Q "),VLOOKUP('312'!$F$80,_312_Table1,MATCH('312'!$X$16,_312_Table1_ColumnLookup,0),FALSE),
  IF(AND(VALUE(LEFT($A1884,3))=312,LEFT($G1884,5)="Total"),VLOOKUP('312'!$F$80,_312_Table1,MATCH(LEFT($B1884,1),_312_Table1_ColumnLookup,0),FALSE),
  IF(AND(VALUE(LEFT($A1884,3))=312,LEN($I1884)=4,$B1884="G"),VLOOKUP($I1884,_312_Table1,MATCH('312'!$N$16,_312_Table1_ColumnLookup,0),FALSE),
  IF(AND(VALUE(LEFT($A1884,3))=312,LEN($I1884)=4,$B1884="O"),VLOOKUP($I1884,_312_Table1,MATCH('312'!$V$16,_312_Table1_ColumnLookup,0),FALSE),
  IF(AND(VALUE(LEFT($A1884,3))=312,LEN($I1884)=4,$B1884="Q"),VLOOKUP($I1884,_312_Table1,MATCH('312'!$X$16,_312_Table1_ColumnLookup,0),FALSE),
  IF(AND(VALUE(LEFT($A1884,3))=312,LEN($I1884)=4),VLOOKUP($I1884,_312_Table1,MATCH(LEFT($B1884,1),_312_Table1_ColumnLookup,0),FALSE)
+N("312"),
  IF(VALUE(LEFT($A1884,3))=313,VLOOKUP(VALUE(MID($B1884,2,1)),_313_Table1,MATCH(MID($B1884,1,1),_313_Table1_ColumnLookup,0),FALSE)
+N("313"),
  IF(AND(VALUE(LEFT($A1884,3))=314,LEN($B1884)=3),VLOOKUP(VALUE(MID($B1884,2,2)),_314_Table1,MATCH(MID($B1884,1,1),_314_Table1_ColumnLookup,0),FALSE),
  IF(VALUE(LEFT($A1884,3))=314,VLOOKUP(VALUE(MID($B1884,2,1)),_314_Table1,MATCH(MID($B1884,1,1),_314_Table1_ColumnLookup,0),FALSE)
+N("314"),
""))))))))))))))))))))))))</f>
        <v>#N/A</v>
      </c>
      <c r="E1884" s="238" t="e">
        <f>IF(AND(VALUE(LEFT($A1884,3))=309,LEN($B1884)=3),VLOOKUP(VALUE(MID($B1884,2,2)),_309_Table2,MATCH(MID($B1884,1,1),_309_Table2_ColumnLookup,0),FALSE),
  IF($C1884="309 LCR SummaryA",OneYearSCR,IF($C1884="309 LCR SummaryB",UltimateSCR,IF(VALUE(LEFT($A1884,3))=309,VLOOKUP(VALUE(MID($B1884,2,1)),_309_Table2,MATCH(MID($B1884,1,1),_309_Table2_ColumnLookup,0),FALSE)
+N("309"),
  IF(VALUE(LEFT($A1884,3))=310,VLOOKUP(VALUE(MID($B1884,2,1)),_310_Table2,MATCH(MID($B1884,1,1),_310_Table2_ColumnLookup,0),FALSE)
+N("310"),
  IF(AND(VALUE(LEFT($A1884,3))=311,LEN($I1884)=4),VLOOKUP($I1884,_311_Table2,MATCH($B1884,_311_Table2_ColumnLookup,0),FALSE),
  IF(AND(VALUE(LEFT($A1884,3))=311,OR($B1884="I2",$B1884="J2",$B1884="K2",$B1884="L2")),VLOOKUP('311'!$G$58,_311_Table2,MATCH(MID($B1884,1,1),_311_Table2_ColumnLookup,0),FALSE),
  IF(AND(VALUE(LEFT($A1884,3))=311,RIGHT($B1884,5)="Total"),VLOOKUP('311'!$G$59,_311_Table2,MATCH(MID($B1884,1,1),_311_Table2_ColumnLookup,0),FALSE),
  IF(VALUE(LEFT($A1884,3))=311,VLOOKUP(VALUE(MID($B1884,2,1)),_311_Table2,MATCH(MID($B1884,1,1),_311_Table2_ColumnLookup,0),FALSE)
+N("311"),
  IF(AND(VALUE(LEFT($A1884,3))=312,LEFT($G1884,10)="Unincepted",$B1884="G "),VLOOKUP(" ULO",_312_Table2,MATCH('312'!$N$16,_312_Table2_ColumnLookup,0),FALSE),
  IF(AND(VALUE(LEFT($A1884,3))=312,LEFT($G1884,10)="Unincepted",$B1884="O "),VLOOKUP(" ULO",_312_Table2,MATCH('312'!$V$16,_312_Table2_ColumnLookup,0),FALSE),
  IF(AND(VALUE(LEFT($A1884,3))=312,LEFT($G1884,10)="Unincepted",$B1884="Q "),VLOOKUP(" ULO",_312_Table2,MATCH('312'!$X$16,_312_Table2_ColumnLookup,0),FALSE),
  IF(AND(VALUE(LEFT($A1884,3))=312,LEFT($G1884,10)="Unincepted"),VLOOKUP(" ULO",_312_Table2,MATCH(LEFT($B1884,1),_312_Table2_ColumnLookup,0),FALSE),
  IF(AND(VALUE(LEFT($A1884,3))=312,LEFT($G1884,5)="Total",$B1884="G "),VLOOKUP('312'!$F$80,_312_Table2,MATCH('312'!$N$16,_312_Table2_ColumnLookup,0),FALSE),
  IF(AND(VALUE(LEFT($A1884,3))=312,LEFT($G1884,5)="Total",$B1884="O "),VLOOKUP('312'!$F$80,_312_Table2,MATCH('312'!$V$16,_312_Table2_ColumnLookup,0),FALSE),
  IF(AND(VALUE(LEFT($A1884,3))=312,LEFT($G1884,5)="Total",$B1884="Q "),VLOOKUP('312'!$F$80,_312_Table2,MATCH('312'!$X$16,_312_Table2_ColumnLookup,0),FALSE),
  IF(AND(VALUE(LEFT($A1884,3))=312,LEFT($G1884,5)="Total"),VLOOKUP('312'!$F$80,_312_Table2,MATCH(LEFT($B1884,1),_312_Table2_ColumnLookup,0),FALSE),
  IF(AND(VALUE(LEFT($A1884,3))=312,LEN($I1884)=4,$B1884="G"),VLOOKUP($I1884,_312_Table2,MATCH('312'!$N$16,_312_Table2_ColumnLookup,0),FALSE),
  IF(AND(VALUE(LEFT($A1884,3))=312,LEN($I1884)=4,$B1884="O"),VLOOKUP($I1884,_312_Table2,MATCH('312'!$V$16,_312_Table2_ColumnLookup,0),FALSE),
  IF(AND(VALUE(LEFT($A1884,3))=312,LEN($I1884)=4,$B1884="Q"),VLOOKUP($I1884,_312_Table2,MATCH('312'!$X$16,_312_Table2_ColumnLookup,0),FALSE),
  IF(AND(VALUE(LEFT($A1884,3))=312,LEN($I1884)=4),VLOOKUP($I1884,_312_Table2,MATCH(LEFT($B1884,1),_312_Table2_ColumnLookup,0),FALSE)
+N("312"),
  IF(VALUE(LEFT($A1884,3))=313,VLOOKUP(VALUE(MID($B1884,2,1)),_313_Table2,MATCH(MID($B1884,1,1),_313_Table2_ColumnLookup,0),FALSE)
+N("313"),
  IF(AND(VALUE(LEFT($A1884,3))=314,LEN($B1884)=3),VLOOKUP(VALUE(MID($B1884,2,2)),_314_Table2,MATCH(MID($B1884,1,1),_314_Table2_ColumnLookup,0),FALSE),
  IF(VALUE(LEFT($A1884,3))=314,VLOOKUP(VALUE(MID($B1884,2,1)),_314_Table2,MATCH(MID($B1884,1,1),_314_Table2_ColumnLookup,0),FALSE)
+N("314"),
""))))))))))))))))))))))))</f>
        <v>#N/A</v>
      </c>
      <c r="F1884" s="238" t="e">
        <f>IF(AND(VALUE(LEFT($A1884,3))=309,LEN($B1884)=3),VLOOKUP(VALUE(MID($B1884,2,2)),_309_Table3,MATCH(MID($B1884,1,1),_309_Table3_ColumnLookup,0),FALSE),
  IF($C1884="309 LCR SummaryA",OneYearSCR,IF($C1884="309 LCR SummaryB",UltimateSCR,IF(VALUE(LEFT($A1884,3))=309,VLOOKUP(VALUE(MID($B1884,2,1)),_309_Table3,MATCH(MID($B1884,1,1),_309_Table3_ColumnLookup,0),FALSE)
+N("309"),
  IF(VALUE(LEFT($A1884,3))=310,VLOOKUP(VALUE(MID($B1884,2,1)),_310_Table3,MATCH(MID($B1884,1,1),_310_Table3_ColumnLookup,0),FALSE)
+N("310"),
  IF(AND(VALUE(LEFT($A1884,3))=311,LEN($I1884)=4),VLOOKUP($I1884,_311_Table3,MATCH($B1884,_311_Table3_ColumnLookup,0),FALSE),
  IF(AND(VALUE(LEFT($A1884,3))=311,OR($B1884="I2",$B1884="J2",$B1884="K2",$B1884="L2")),VLOOKUP('311'!$G$58,_311_Table3,MATCH(MID($B1884,1,1),_311_Table3_ColumnLookup,0),FALSE),
  IF(AND(VALUE(LEFT($A1884,3))=311,RIGHT($B1884,5)="Total"),VLOOKUP('311'!$G$59,_311_Table3,MATCH(MID($B1884,1,1),_311_Table3_ColumnLookup,0),FALSE),
  IF(VALUE(LEFT($A1884,3))=311,VLOOKUP(VALUE(MID($B1884,2,1)),_311_Table3,MATCH(MID($B1884,1,1),_311_Table3_ColumnLookup,0),FALSE)
+N("311"),
  IF(AND(VALUE(LEFT($A1884,3))=312,LEFT($G1884,10)="Unincepted",$B1884="G "),VLOOKUP(" ULO",_312_Table3,MATCH('312'!$N$16,_312_Table3_ColumnLookup,0),FALSE),
  IF(AND(VALUE(LEFT($A1884,3))=312,LEFT($G1884,10)="Unincepted",$B1884="O "),VLOOKUP(" ULO",_312_Table3,MATCH('312'!$V$16,_312_Table3_ColumnLookup,0),FALSE),
  IF(AND(VALUE(LEFT($A1884,3))=312,LEFT($G1884,10)="Unincepted",$B1884="Q "),VLOOKUP(" ULO",_312_Table3,MATCH('312'!$X$16,_312_Table3_ColumnLookup,0),FALSE),
  IF(AND(VALUE(LEFT($A1884,3))=312,LEFT($G1884,10)="Unincepted"),VLOOKUP(" ULO",_312_Table3,MATCH(LEFT($B1884,1),_312_Table3_ColumnLookup,0),FALSE),
  IF(AND(VALUE(LEFT($A1884,3))=312,LEFT($G1884,5)="Total",$B1884="G "),VLOOKUP('312'!$F$80,_312_Table3,MATCH('312'!$N$16,_312_Table3_ColumnLookup,0),FALSE),
  IF(AND(VALUE(LEFT($A1884,3))=312,LEFT($G1884,5)="Total",$B1884="O "),VLOOKUP('312'!$F$80,_312_Table3,MATCH('312'!$V$16,_312_Table3_ColumnLookup,0),FALSE),
  IF(AND(VALUE(LEFT($A1884,3))=312,LEFT($G1884,5)="Total",$B1884="Q "),VLOOKUP('312'!$F$80,_312_Table3,MATCH('312'!$X$16,_312_Table3_ColumnLookup,0),FALSE),
  IF(AND(VALUE(LEFT($A1884,3))=312,LEFT($G1884,5)="Total"),VLOOKUP('312'!$F$80,_312_Table3,MATCH(LEFT($B1884,1),_312_Table3_ColumnLookup,0),FALSE),
  IF(AND(VALUE(LEFT($A1884,3))=312,LEN($I1884)=4,$B1884="G"),VLOOKUP($I1884,_312_Table3,MATCH('312'!$N$16,_312_Table3_ColumnLookup,0),FALSE),
  IF(AND(VALUE(LEFT($A1884,3))=312,LEN($I1884)=4,$B1884="O"),VLOOKUP($I1884,_312_Table3,MATCH('312'!$V$16,_312_Table3_ColumnLookup,0),FALSE),
  IF(AND(VALUE(LEFT($A1884,3))=312,LEN($I1884)=4,$B1884="Q"),VLOOKUP($I1884,_312_Table3,MATCH('312'!$X$16,_312_Table3_ColumnLookup,0),FALSE),
  IF(AND(VALUE(LEFT($A1884,3))=312,LEN($I1884)=4),VLOOKUP($I1884,_312_Table3,MATCH(LEFT($B1884,1),_312_Table3_ColumnLookup,0),FALSE)
+N("312"),
  IF(VALUE(LEFT($A1884,3))=313,VLOOKUP(VALUE(MID($B1884,2,1)),_313_Table3,MATCH(MID($B1884,1,1),_313_Table3_ColumnLookup,0),FALSE)
+N("313"),
  IF(AND(VALUE(LEFT($A1884,3))=314,LEN($B1884)=3),VLOOKUP(VALUE(MID($B1884,2,2)),_314_Table3,MATCH(MID($B1884,1,1),_314_Table3_ColumnLookup,0),FALSE),
  IF(VALUE(LEFT($A1884,3))=314,VLOOKUP(VALUE(MID($B1884,2,1)),_314_Table3,MATCH(MID($B1884,1,1),_314_Table3_ColumnLookup,0),FALSE)
+N("314"),
""))))))))))))))))))))))))</f>
        <v>#N/A</v>
      </c>
      <c r="H1884" s="321" t="str">
        <f>IFERROR(
IF(ISERROR($D1884)=FALSE,$D1884,IF(ISERROR($E1884)=FALSE,$E1884,IF(ISERROR($F1884)=FALSE,$F1884
+N("012 checkboxes"),
IF(
IF(OR(LEFT($A1884,9)="Syndicate",LEFT($A1884,12)="NewSyndicate"),VLOOKUP($A1884,'012'!$J:$ZW,MATCH("Link to button",'012'!$J$1:$ZW$1,0),0)
+N("309 checkbox"),
IF($C1884="309 LCR Summary0",VLOOKUP("Notes990",'309'!$P:$ZZ,MATCH("Link to button",'309'!$P$1:$ZZ$1,0),0)
+N("313 checkboxes"),
IF($C1884="313 Financial Information0LcmVsScr",IF($C1884="309 LCR Summary0",VLOOKUP("LcmVsScr",'309'!$N:$ZZ,MATCH("Link to button",'309'!$N$1:$ZZ$1,0),0),
IF($C1884="313 Financial Information0LcrDocAttached",IF($C1884="309 LCR Summary0",VLOOKUP("LcrDocAttached",'309'!$N:$ZZ,MATCH("Link to button",'309'!$N$1:$ZZ$1,0),
0)))))))=1,TRUE,FALSE)
))),"")</f>
        <v/>
      </c>
    </row>
    <row r="1885" spans="1:8">
      <c r="A1885" s="237" t="e">
        <f>VLOOKUP($G1885,CSVLookups!$B:$R,MATCH(A$1,CSVLookups!$B$1:$R$1,0),FALSE)</f>
        <v>#N/A</v>
      </c>
      <c r="B1885" s="237" t="e">
        <f>VLOOKUP($G1885,CSVLookups!$B:$R,MATCH(B$1,CSVLookups!$B$1:$R$1,0),FALSE)</f>
        <v>#N/A</v>
      </c>
      <c r="C1885" s="238" t="e">
        <f t="shared" si="29"/>
        <v>#N/A</v>
      </c>
      <c r="D1885" s="238" t="e">
        <f>IF(AND(VALUE(LEFT($A1885,3))=309,LEN($B1885)=3),VLOOKUP(VALUE(MID($B1885,2,2)),_309_Table1,MATCH(MID($B1885,1,1),_309_Table1_ColumnLookup,0),FALSE),
  IF($C1885="309 LCR SummaryA",OneYearSCR,IF($C1885="309 LCR SummaryB",UltimateSCR,IF(VALUE(LEFT($A1885,3))=309,VLOOKUP(VALUE(MID($B1885,2,1)),_309_Table1,MATCH(MID($B1885,1,1),_309_Table1_ColumnLookup,0),FALSE)
+N("309"),
  IF(VALUE(LEFT($A1885,3))=310,VLOOKUP(VALUE(MID($B1885,2,1)),_310_Table1,MATCH(MID($B1885,1,1),_310_Table1_ColumnLookup,0),FALSE)
+N("310"),
  IF(AND(VALUE(LEFT($A1885,3))=311,LEN($I1885)=4),VLOOKUP($I1885,_311_Table1,MATCH($B1885,_311_Table1_ColumnLookup,0),FALSE),
  IF(AND(VALUE(LEFT($A1885,3))=311,OR($B1885="I2",$B1885="J2",$B1885="K2",$B1885="L2")),VLOOKUP('311'!$G$58,_311_Table1,MATCH(MID($B1885,1,1),_311_Table1_ColumnLookup,0),FALSE),
  IF(AND(VALUE(LEFT($A1885,3))=311,RIGHT($B1885,5)="Total"),VLOOKUP('311'!$G$59,_311_Table1,MATCH(MID($B1885,1,1),_311_Table1_ColumnLookup,0),FALSE),
  IF(VALUE(LEFT($A1885,3))=311,VLOOKUP(VALUE(MID($B1885,2,1)),_311_Table1,MATCH(MID($B1885,1,1),_311_Table1_ColumnLookup,0),FALSE)
+N("311"),
  IF(AND(VALUE(LEFT($A1885,3))=312,LEFT($G1885,10)="Unincepted",$B1885="G "),VLOOKUP(" ULO",_312_Table1,MATCH('312'!$N$16,_312_Table1_ColumnLookup,0),FALSE),
  IF(AND(VALUE(LEFT($A1885,3))=312,LEFT($G1885,10)="Unincepted",$B1885="O "),VLOOKUP(" ULO",_312_Table1,MATCH('312'!$V$16,_312_Table1_ColumnLookup,0),FALSE),
  IF(AND(VALUE(LEFT($A1885,3))=312,LEFT($G1885,10)="Unincepted",$B1885="Q "),VLOOKUP(" ULO",_312_Table1,MATCH('312'!$X$16,_312_Table1_ColumnLookup,0),FALSE),
  IF(AND(VALUE(LEFT($A1885,3))=312,LEFT($G1885,10)="Unincepted"),VLOOKUP(" ULO",_312_Table1,MATCH(LEFT($B1885,1),_312_Table1_ColumnLookup,0),FALSE),
  IF(AND(VALUE(LEFT($A1885,3))=312,LEFT($G1885,5)="Total",$B1885="G "),VLOOKUP('312'!$F$80,_312_Table1,MATCH('312'!$N$16,_312_Table1_ColumnLookup,0),FALSE),
  IF(AND(VALUE(LEFT($A1885,3))=312,LEFT($G1885,5)="Total",$B1885="O "),VLOOKUP('312'!$F$80,_312_Table1,MATCH('312'!$V$16,_312_Table1_ColumnLookup,0),FALSE),
  IF(AND(VALUE(LEFT($A1885,3))=312,LEFT($G1885,5)="Total",$B1885="Q "),VLOOKUP('312'!$F$80,_312_Table1,MATCH('312'!$X$16,_312_Table1_ColumnLookup,0),FALSE),
  IF(AND(VALUE(LEFT($A1885,3))=312,LEFT($G1885,5)="Total"),VLOOKUP('312'!$F$80,_312_Table1,MATCH(LEFT($B1885,1),_312_Table1_ColumnLookup,0),FALSE),
  IF(AND(VALUE(LEFT($A1885,3))=312,LEN($I1885)=4,$B1885="G"),VLOOKUP($I1885,_312_Table1,MATCH('312'!$N$16,_312_Table1_ColumnLookup,0),FALSE),
  IF(AND(VALUE(LEFT($A1885,3))=312,LEN($I1885)=4,$B1885="O"),VLOOKUP($I1885,_312_Table1,MATCH('312'!$V$16,_312_Table1_ColumnLookup,0),FALSE),
  IF(AND(VALUE(LEFT($A1885,3))=312,LEN($I1885)=4,$B1885="Q"),VLOOKUP($I1885,_312_Table1,MATCH('312'!$X$16,_312_Table1_ColumnLookup,0),FALSE),
  IF(AND(VALUE(LEFT($A1885,3))=312,LEN($I1885)=4),VLOOKUP($I1885,_312_Table1,MATCH(LEFT($B1885,1),_312_Table1_ColumnLookup,0),FALSE)
+N("312"),
  IF(VALUE(LEFT($A1885,3))=313,VLOOKUP(VALUE(MID($B1885,2,1)),_313_Table1,MATCH(MID($B1885,1,1),_313_Table1_ColumnLookup,0),FALSE)
+N("313"),
  IF(AND(VALUE(LEFT($A1885,3))=314,LEN($B1885)=3),VLOOKUP(VALUE(MID($B1885,2,2)),_314_Table1,MATCH(MID($B1885,1,1),_314_Table1_ColumnLookup,0),FALSE),
  IF(VALUE(LEFT($A1885,3))=314,VLOOKUP(VALUE(MID($B1885,2,1)),_314_Table1,MATCH(MID($B1885,1,1),_314_Table1_ColumnLookup,0),FALSE)
+N("314"),
""))))))))))))))))))))))))</f>
        <v>#N/A</v>
      </c>
      <c r="E1885" s="238" t="e">
        <f>IF(AND(VALUE(LEFT($A1885,3))=309,LEN($B1885)=3),VLOOKUP(VALUE(MID($B1885,2,2)),_309_Table2,MATCH(MID($B1885,1,1),_309_Table2_ColumnLookup,0),FALSE),
  IF($C1885="309 LCR SummaryA",OneYearSCR,IF($C1885="309 LCR SummaryB",UltimateSCR,IF(VALUE(LEFT($A1885,3))=309,VLOOKUP(VALUE(MID($B1885,2,1)),_309_Table2,MATCH(MID($B1885,1,1),_309_Table2_ColumnLookup,0),FALSE)
+N("309"),
  IF(VALUE(LEFT($A1885,3))=310,VLOOKUP(VALUE(MID($B1885,2,1)),_310_Table2,MATCH(MID($B1885,1,1),_310_Table2_ColumnLookup,0),FALSE)
+N("310"),
  IF(AND(VALUE(LEFT($A1885,3))=311,LEN($I1885)=4),VLOOKUP($I1885,_311_Table2,MATCH($B1885,_311_Table2_ColumnLookup,0),FALSE),
  IF(AND(VALUE(LEFT($A1885,3))=311,OR($B1885="I2",$B1885="J2",$B1885="K2",$B1885="L2")),VLOOKUP('311'!$G$58,_311_Table2,MATCH(MID($B1885,1,1),_311_Table2_ColumnLookup,0),FALSE),
  IF(AND(VALUE(LEFT($A1885,3))=311,RIGHT($B1885,5)="Total"),VLOOKUP('311'!$G$59,_311_Table2,MATCH(MID($B1885,1,1),_311_Table2_ColumnLookup,0),FALSE),
  IF(VALUE(LEFT($A1885,3))=311,VLOOKUP(VALUE(MID($B1885,2,1)),_311_Table2,MATCH(MID($B1885,1,1),_311_Table2_ColumnLookup,0),FALSE)
+N("311"),
  IF(AND(VALUE(LEFT($A1885,3))=312,LEFT($G1885,10)="Unincepted",$B1885="G "),VLOOKUP(" ULO",_312_Table2,MATCH('312'!$N$16,_312_Table2_ColumnLookup,0),FALSE),
  IF(AND(VALUE(LEFT($A1885,3))=312,LEFT($G1885,10)="Unincepted",$B1885="O "),VLOOKUP(" ULO",_312_Table2,MATCH('312'!$V$16,_312_Table2_ColumnLookup,0),FALSE),
  IF(AND(VALUE(LEFT($A1885,3))=312,LEFT($G1885,10)="Unincepted",$B1885="Q "),VLOOKUP(" ULO",_312_Table2,MATCH('312'!$X$16,_312_Table2_ColumnLookup,0),FALSE),
  IF(AND(VALUE(LEFT($A1885,3))=312,LEFT($G1885,10)="Unincepted"),VLOOKUP(" ULO",_312_Table2,MATCH(LEFT($B1885,1),_312_Table2_ColumnLookup,0),FALSE),
  IF(AND(VALUE(LEFT($A1885,3))=312,LEFT($G1885,5)="Total",$B1885="G "),VLOOKUP('312'!$F$80,_312_Table2,MATCH('312'!$N$16,_312_Table2_ColumnLookup,0),FALSE),
  IF(AND(VALUE(LEFT($A1885,3))=312,LEFT($G1885,5)="Total",$B1885="O "),VLOOKUP('312'!$F$80,_312_Table2,MATCH('312'!$V$16,_312_Table2_ColumnLookup,0),FALSE),
  IF(AND(VALUE(LEFT($A1885,3))=312,LEFT($G1885,5)="Total",$B1885="Q "),VLOOKUP('312'!$F$80,_312_Table2,MATCH('312'!$X$16,_312_Table2_ColumnLookup,0),FALSE),
  IF(AND(VALUE(LEFT($A1885,3))=312,LEFT($G1885,5)="Total"),VLOOKUP('312'!$F$80,_312_Table2,MATCH(LEFT($B1885,1),_312_Table2_ColumnLookup,0),FALSE),
  IF(AND(VALUE(LEFT($A1885,3))=312,LEN($I1885)=4,$B1885="G"),VLOOKUP($I1885,_312_Table2,MATCH('312'!$N$16,_312_Table2_ColumnLookup,0),FALSE),
  IF(AND(VALUE(LEFT($A1885,3))=312,LEN($I1885)=4,$B1885="O"),VLOOKUP($I1885,_312_Table2,MATCH('312'!$V$16,_312_Table2_ColumnLookup,0),FALSE),
  IF(AND(VALUE(LEFT($A1885,3))=312,LEN($I1885)=4,$B1885="Q"),VLOOKUP($I1885,_312_Table2,MATCH('312'!$X$16,_312_Table2_ColumnLookup,0),FALSE),
  IF(AND(VALUE(LEFT($A1885,3))=312,LEN($I1885)=4),VLOOKUP($I1885,_312_Table2,MATCH(LEFT($B1885,1),_312_Table2_ColumnLookup,0),FALSE)
+N("312"),
  IF(VALUE(LEFT($A1885,3))=313,VLOOKUP(VALUE(MID($B1885,2,1)),_313_Table2,MATCH(MID($B1885,1,1),_313_Table2_ColumnLookup,0),FALSE)
+N("313"),
  IF(AND(VALUE(LEFT($A1885,3))=314,LEN($B1885)=3),VLOOKUP(VALUE(MID($B1885,2,2)),_314_Table2,MATCH(MID($B1885,1,1),_314_Table2_ColumnLookup,0),FALSE),
  IF(VALUE(LEFT($A1885,3))=314,VLOOKUP(VALUE(MID($B1885,2,1)),_314_Table2,MATCH(MID($B1885,1,1),_314_Table2_ColumnLookup,0),FALSE)
+N("314"),
""))))))))))))))))))))))))</f>
        <v>#N/A</v>
      </c>
      <c r="F1885" s="238" t="e">
        <f>IF(AND(VALUE(LEFT($A1885,3))=309,LEN($B1885)=3),VLOOKUP(VALUE(MID($B1885,2,2)),_309_Table3,MATCH(MID($B1885,1,1),_309_Table3_ColumnLookup,0),FALSE),
  IF($C1885="309 LCR SummaryA",OneYearSCR,IF($C1885="309 LCR SummaryB",UltimateSCR,IF(VALUE(LEFT($A1885,3))=309,VLOOKUP(VALUE(MID($B1885,2,1)),_309_Table3,MATCH(MID($B1885,1,1),_309_Table3_ColumnLookup,0),FALSE)
+N("309"),
  IF(VALUE(LEFT($A1885,3))=310,VLOOKUP(VALUE(MID($B1885,2,1)),_310_Table3,MATCH(MID($B1885,1,1),_310_Table3_ColumnLookup,0),FALSE)
+N("310"),
  IF(AND(VALUE(LEFT($A1885,3))=311,LEN($I1885)=4),VLOOKUP($I1885,_311_Table3,MATCH($B1885,_311_Table3_ColumnLookup,0),FALSE),
  IF(AND(VALUE(LEFT($A1885,3))=311,OR($B1885="I2",$B1885="J2",$B1885="K2",$B1885="L2")),VLOOKUP('311'!$G$58,_311_Table3,MATCH(MID($B1885,1,1),_311_Table3_ColumnLookup,0),FALSE),
  IF(AND(VALUE(LEFT($A1885,3))=311,RIGHT($B1885,5)="Total"),VLOOKUP('311'!$G$59,_311_Table3,MATCH(MID($B1885,1,1),_311_Table3_ColumnLookup,0),FALSE),
  IF(VALUE(LEFT($A1885,3))=311,VLOOKUP(VALUE(MID($B1885,2,1)),_311_Table3,MATCH(MID($B1885,1,1),_311_Table3_ColumnLookup,0),FALSE)
+N("311"),
  IF(AND(VALUE(LEFT($A1885,3))=312,LEFT($G1885,10)="Unincepted",$B1885="G "),VLOOKUP(" ULO",_312_Table3,MATCH('312'!$N$16,_312_Table3_ColumnLookup,0),FALSE),
  IF(AND(VALUE(LEFT($A1885,3))=312,LEFT($G1885,10)="Unincepted",$B1885="O "),VLOOKUP(" ULO",_312_Table3,MATCH('312'!$V$16,_312_Table3_ColumnLookup,0),FALSE),
  IF(AND(VALUE(LEFT($A1885,3))=312,LEFT($G1885,10)="Unincepted",$B1885="Q "),VLOOKUP(" ULO",_312_Table3,MATCH('312'!$X$16,_312_Table3_ColumnLookup,0),FALSE),
  IF(AND(VALUE(LEFT($A1885,3))=312,LEFT($G1885,10)="Unincepted"),VLOOKUP(" ULO",_312_Table3,MATCH(LEFT($B1885,1),_312_Table3_ColumnLookup,0),FALSE),
  IF(AND(VALUE(LEFT($A1885,3))=312,LEFT($G1885,5)="Total",$B1885="G "),VLOOKUP('312'!$F$80,_312_Table3,MATCH('312'!$N$16,_312_Table3_ColumnLookup,0),FALSE),
  IF(AND(VALUE(LEFT($A1885,3))=312,LEFT($G1885,5)="Total",$B1885="O "),VLOOKUP('312'!$F$80,_312_Table3,MATCH('312'!$V$16,_312_Table3_ColumnLookup,0),FALSE),
  IF(AND(VALUE(LEFT($A1885,3))=312,LEFT($G1885,5)="Total",$B1885="Q "),VLOOKUP('312'!$F$80,_312_Table3,MATCH('312'!$X$16,_312_Table3_ColumnLookup,0),FALSE),
  IF(AND(VALUE(LEFT($A1885,3))=312,LEFT($G1885,5)="Total"),VLOOKUP('312'!$F$80,_312_Table3,MATCH(LEFT($B1885,1),_312_Table3_ColumnLookup,0),FALSE),
  IF(AND(VALUE(LEFT($A1885,3))=312,LEN($I1885)=4,$B1885="G"),VLOOKUP($I1885,_312_Table3,MATCH('312'!$N$16,_312_Table3_ColumnLookup,0),FALSE),
  IF(AND(VALUE(LEFT($A1885,3))=312,LEN($I1885)=4,$B1885="O"),VLOOKUP($I1885,_312_Table3,MATCH('312'!$V$16,_312_Table3_ColumnLookup,0),FALSE),
  IF(AND(VALUE(LEFT($A1885,3))=312,LEN($I1885)=4,$B1885="Q"),VLOOKUP($I1885,_312_Table3,MATCH('312'!$X$16,_312_Table3_ColumnLookup,0),FALSE),
  IF(AND(VALUE(LEFT($A1885,3))=312,LEN($I1885)=4),VLOOKUP($I1885,_312_Table3,MATCH(LEFT($B1885,1),_312_Table3_ColumnLookup,0),FALSE)
+N("312"),
  IF(VALUE(LEFT($A1885,3))=313,VLOOKUP(VALUE(MID($B1885,2,1)),_313_Table3,MATCH(MID($B1885,1,1),_313_Table3_ColumnLookup,0),FALSE)
+N("313"),
  IF(AND(VALUE(LEFT($A1885,3))=314,LEN($B1885)=3),VLOOKUP(VALUE(MID($B1885,2,2)),_314_Table3,MATCH(MID($B1885,1,1),_314_Table3_ColumnLookup,0),FALSE),
  IF(VALUE(LEFT($A1885,3))=314,VLOOKUP(VALUE(MID($B1885,2,1)),_314_Table3,MATCH(MID($B1885,1,1),_314_Table3_ColumnLookup,0),FALSE)
+N("314"),
""))))))))))))))))))))))))</f>
        <v>#N/A</v>
      </c>
      <c r="H1885" s="321" t="str">
        <f>IFERROR(
IF(ISERROR($D1885)=FALSE,$D1885,IF(ISERROR($E1885)=FALSE,$E1885,IF(ISERROR($F1885)=FALSE,$F1885
+N("012 checkboxes"),
IF(
IF(OR(LEFT($A1885,9)="Syndicate",LEFT($A1885,12)="NewSyndicate"),VLOOKUP($A1885,'012'!$J:$ZW,MATCH("Link to button",'012'!$J$1:$ZW$1,0),0)
+N("309 checkbox"),
IF($C1885="309 LCR Summary0",VLOOKUP("Notes990",'309'!$P:$ZZ,MATCH("Link to button",'309'!$P$1:$ZZ$1,0),0)
+N("313 checkboxes"),
IF($C1885="313 Financial Information0LcmVsScr",IF($C1885="309 LCR Summary0",VLOOKUP("LcmVsScr",'309'!$N:$ZZ,MATCH("Link to button",'309'!$N$1:$ZZ$1,0),0),
IF($C1885="313 Financial Information0LcrDocAttached",IF($C1885="309 LCR Summary0",VLOOKUP("LcrDocAttached",'309'!$N:$ZZ,MATCH("Link to button",'309'!$N$1:$ZZ$1,0),
0)))))))=1,TRUE,FALSE)
))),"")</f>
        <v/>
      </c>
    </row>
    <row r="1886" spans="1:8">
      <c r="A1886" s="237" t="e">
        <f>VLOOKUP($G1886,CSVLookups!$B:$R,MATCH(A$1,CSVLookups!$B$1:$R$1,0),FALSE)</f>
        <v>#N/A</v>
      </c>
      <c r="B1886" s="237" t="e">
        <f>VLOOKUP($G1886,CSVLookups!$B:$R,MATCH(B$1,CSVLookups!$B$1:$R$1,0),FALSE)</f>
        <v>#N/A</v>
      </c>
      <c r="C1886" s="238" t="e">
        <f t="shared" si="29"/>
        <v>#N/A</v>
      </c>
      <c r="D1886" s="238" t="e">
        <f>IF(AND(VALUE(LEFT($A1886,3))=309,LEN($B1886)=3),VLOOKUP(VALUE(MID($B1886,2,2)),_309_Table1,MATCH(MID($B1886,1,1),_309_Table1_ColumnLookup,0),FALSE),
  IF($C1886="309 LCR SummaryA",OneYearSCR,IF($C1886="309 LCR SummaryB",UltimateSCR,IF(VALUE(LEFT($A1886,3))=309,VLOOKUP(VALUE(MID($B1886,2,1)),_309_Table1,MATCH(MID($B1886,1,1),_309_Table1_ColumnLookup,0),FALSE)
+N("309"),
  IF(VALUE(LEFT($A1886,3))=310,VLOOKUP(VALUE(MID($B1886,2,1)),_310_Table1,MATCH(MID($B1886,1,1),_310_Table1_ColumnLookup,0),FALSE)
+N("310"),
  IF(AND(VALUE(LEFT($A1886,3))=311,LEN($I1886)=4),VLOOKUP($I1886,_311_Table1,MATCH($B1886,_311_Table1_ColumnLookup,0),FALSE),
  IF(AND(VALUE(LEFT($A1886,3))=311,OR($B1886="I2",$B1886="J2",$B1886="K2",$B1886="L2")),VLOOKUP('311'!$G$58,_311_Table1,MATCH(MID($B1886,1,1),_311_Table1_ColumnLookup,0),FALSE),
  IF(AND(VALUE(LEFT($A1886,3))=311,RIGHT($B1886,5)="Total"),VLOOKUP('311'!$G$59,_311_Table1,MATCH(MID($B1886,1,1),_311_Table1_ColumnLookup,0),FALSE),
  IF(VALUE(LEFT($A1886,3))=311,VLOOKUP(VALUE(MID($B1886,2,1)),_311_Table1,MATCH(MID($B1886,1,1),_311_Table1_ColumnLookup,0),FALSE)
+N("311"),
  IF(AND(VALUE(LEFT($A1886,3))=312,LEFT($G1886,10)="Unincepted",$B1886="G "),VLOOKUP(" ULO",_312_Table1,MATCH('312'!$N$16,_312_Table1_ColumnLookup,0),FALSE),
  IF(AND(VALUE(LEFT($A1886,3))=312,LEFT($G1886,10)="Unincepted",$B1886="O "),VLOOKUP(" ULO",_312_Table1,MATCH('312'!$V$16,_312_Table1_ColumnLookup,0),FALSE),
  IF(AND(VALUE(LEFT($A1886,3))=312,LEFT($G1886,10)="Unincepted",$B1886="Q "),VLOOKUP(" ULO",_312_Table1,MATCH('312'!$X$16,_312_Table1_ColumnLookup,0),FALSE),
  IF(AND(VALUE(LEFT($A1886,3))=312,LEFT($G1886,10)="Unincepted"),VLOOKUP(" ULO",_312_Table1,MATCH(LEFT($B1886,1),_312_Table1_ColumnLookup,0),FALSE),
  IF(AND(VALUE(LEFT($A1886,3))=312,LEFT($G1886,5)="Total",$B1886="G "),VLOOKUP('312'!$F$80,_312_Table1,MATCH('312'!$N$16,_312_Table1_ColumnLookup,0),FALSE),
  IF(AND(VALUE(LEFT($A1886,3))=312,LEFT($G1886,5)="Total",$B1886="O "),VLOOKUP('312'!$F$80,_312_Table1,MATCH('312'!$V$16,_312_Table1_ColumnLookup,0),FALSE),
  IF(AND(VALUE(LEFT($A1886,3))=312,LEFT($G1886,5)="Total",$B1886="Q "),VLOOKUP('312'!$F$80,_312_Table1,MATCH('312'!$X$16,_312_Table1_ColumnLookup,0),FALSE),
  IF(AND(VALUE(LEFT($A1886,3))=312,LEFT($G1886,5)="Total"),VLOOKUP('312'!$F$80,_312_Table1,MATCH(LEFT($B1886,1),_312_Table1_ColumnLookup,0),FALSE),
  IF(AND(VALUE(LEFT($A1886,3))=312,LEN($I1886)=4,$B1886="G"),VLOOKUP($I1886,_312_Table1,MATCH('312'!$N$16,_312_Table1_ColumnLookup,0),FALSE),
  IF(AND(VALUE(LEFT($A1886,3))=312,LEN($I1886)=4,$B1886="O"),VLOOKUP($I1886,_312_Table1,MATCH('312'!$V$16,_312_Table1_ColumnLookup,0),FALSE),
  IF(AND(VALUE(LEFT($A1886,3))=312,LEN($I1886)=4,$B1886="Q"),VLOOKUP($I1886,_312_Table1,MATCH('312'!$X$16,_312_Table1_ColumnLookup,0),FALSE),
  IF(AND(VALUE(LEFT($A1886,3))=312,LEN($I1886)=4),VLOOKUP($I1886,_312_Table1,MATCH(LEFT($B1886,1),_312_Table1_ColumnLookup,0),FALSE)
+N("312"),
  IF(VALUE(LEFT($A1886,3))=313,VLOOKUP(VALUE(MID($B1886,2,1)),_313_Table1,MATCH(MID($B1886,1,1),_313_Table1_ColumnLookup,0),FALSE)
+N("313"),
  IF(AND(VALUE(LEFT($A1886,3))=314,LEN($B1886)=3),VLOOKUP(VALUE(MID($B1886,2,2)),_314_Table1,MATCH(MID($B1886,1,1),_314_Table1_ColumnLookup,0),FALSE),
  IF(VALUE(LEFT($A1886,3))=314,VLOOKUP(VALUE(MID($B1886,2,1)),_314_Table1,MATCH(MID($B1886,1,1),_314_Table1_ColumnLookup,0),FALSE)
+N("314"),
""))))))))))))))))))))))))</f>
        <v>#N/A</v>
      </c>
      <c r="E1886" s="238" t="e">
        <f>IF(AND(VALUE(LEFT($A1886,3))=309,LEN($B1886)=3),VLOOKUP(VALUE(MID($B1886,2,2)),_309_Table2,MATCH(MID($B1886,1,1),_309_Table2_ColumnLookup,0),FALSE),
  IF($C1886="309 LCR SummaryA",OneYearSCR,IF($C1886="309 LCR SummaryB",UltimateSCR,IF(VALUE(LEFT($A1886,3))=309,VLOOKUP(VALUE(MID($B1886,2,1)),_309_Table2,MATCH(MID($B1886,1,1),_309_Table2_ColumnLookup,0),FALSE)
+N("309"),
  IF(VALUE(LEFT($A1886,3))=310,VLOOKUP(VALUE(MID($B1886,2,1)),_310_Table2,MATCH(MID($B1886,1,1),_310_Table2_ColumnLookup,0),FALSE)
+N("310"),
  IF(AND(VALUE(LEFT($A1886,3))=311,LEN($I1886)=4),VLOOKUP($I1886,_311_Table2,MATCH($B1886,_311_Table2_ColumnLookup,0),FALSE),
  IF(AND(VALUE(LEFT($A1886,3))=311,OR($B1886="I2",$B1886="J2",$B1886="K2",$B1886="L2")),VLOOKUP('311'!$G$58,_311_Table2,MATCH(MID($B1886,1,1),_311_Table2_ColumnLookup,0),FALSE),
  IF(AND(VALUE(LEFT($A1886,3))=311,RIGHT($B1886,5)="Total"),VLOOKUP('311'!$G$59,_311_Table2,MATCH(MID($B1886,1,1),_311_Table2_ColumnLookup,0),FALSE),
  IF(VALUE(LEFT($A1886,3))=311,VLOOKUP(VALUE(MID($B1886,2,1)),_311_Table2,MATCH(MID($B1886,1,1),_311_Table2_ColumnLookup,0),FALSE)
+N("311"),
  IF(AND(VALUE(LEFT($A1886,3))=312,LEFT($G1886,10)="Unincepted",$B1886="G "),VLOOKUP(" ULO",_312_Table2,MATCH('312'!$N$16,_312_Table2_ColumnLookup,0),FALSE),
  IF(AND(VALUE(LEFT($A1886,3))=312,LEFT($G1886,10)="Unincepted",$B1886="O "),VLOOKUP(" ULO",_312_Table2,MATCH('312'!$V$16,_312_Table2_ColumnLookup,0),FALSE),
  IF(AND(VALUE(LEFT($A1886,3))=312,LEFT($G1886,10)="Unincepted",$B1886="Q "),VLOOKUP(" ULO",_312_Table2,MATCH('312'!$X$16,_312_Table2_ColumnLookup,0),FALSE),
  IF(AND(VALUE(LEFT($A1886,3))=312,LEFT($G1886,10)="Unincepted"),VLOOKUP(" ULO",_312_Table2,MATCH(LEFT($B1886,1),_312_Table2_ColumnLookup,0),FALSE),
  IF(AND(VALUE(LEFT($A1886,3))=312,LEFT($G1886,5)="Total",$B1886="G "),VLOOKUP('312'!$F$80,_312_Table2,MATCH('312'!$N$16,_312_Table2_ColumnLookup,0),FALSE),
  IF(AND(VALUE(LEFT($A1886,3))=312,LEFT($G1886,5)="Total",$B1886="O "),VLOOKUP('312'!$F$80,_312_Table2,MATCH('312'!$V$16,_312_Table2_ColumnLookup,0),FALSE),
  IF(AND(VALUE(LEFT($A1886,3))=312,LEFT($G1886,5)="Total",$B1886="Q "),VLOOKUP('312'!$F$80,_312_Table2,MATCH('312'!$X$16,_312_Table2_ColumnLookup,0),FALSE),
  IF(AND(VALUE(LEFT($A1886,3))=312,LEFT($G1886,5)="Total"),VLOOKUP('312'!$F$80,_312_Table2,MATCH(LEFT($B1886,1),_312_Table2_ColumnLookup,0),FALSE),
  IF(AND(VALUE(LEFT($A1886,3))=312,LEN($I1886)=4,$B1886="G"),VLOOKUP($I1886,_312_Table2,MATCH('312'!$N$16,_312_Table2_ColumnLookup,0),FALSE),
  IF(AND(VALUE(LEFT($A1886,3))=312,LEN($I1886)=4,$B1886="O"),VLOOKUP($I1886,_312_Table2,MATCH('312'!$V$16,_312_Table2_ColumnLookup,0),FALSE),
  IF(AND(VALUE(LEFT($A1886,3))=312,LEN($I1886)=4,$B1886="Q"),VLOOKUP($I1886,_312_Table2,MATCH('312'!$X$16,_312_Table2_ColumnLookup,0),FALSE),
  IF(AND(VALUE(LEFT($A1886,3))=312,LEN($I1886)=4),VLOOKUP($I1886,_312_Table2,MATCH(LEFT($B1886,1),_312_Table2_ColumnLookup,0),FALSE)
+N("312"),
  IF(VALUE(LEFT($A1886,3))=313,VLOOKUP(VALUE(MID($B1886,2,1)),_313_Table2,MATCH(MID($B1886,1,1),_313_Table2_ColumnLookup,0),FALSE)
+N("313"),
  IF(AND(VALUE(LEFT($A1886,3))=314,LEN($B1886)=3),VLOOKUP(VALUE(MID($B1886,2,2)),_314_Table2,MATCH(MID($B1886,1,1),_314_Table2_ColumnLookup,0),FALSE),
  IF(VALUE(LEFT($A1886,3))=314,VLOOKUP(VALUE(MID($B1886,2,1)),_314_Table2,MATCH(MID($B1886,1,1),_314_Table2_ColumnLookup,0),FALSE)
+N("314"),
""))))))))))))))))))))))))</f>
        <v>#N/A</v>
      </c>
      <c r="F1886" s="238" t="e">
        <f>IF(AND(VALUE(LEFT($A1886,3))=309,LEN($B1886)=3),VLOOKUP(VALUE(MID($B1886,2,2)),_309_Table3,MATCH(MID($B1886,1,1),_309_Table3_ColumnLookup,0),FALSE),
  IF($C1886="309 LCR SummaryA",OneYearSCR,IF($C1886="309 LCR SummaryB",UltimateSCR,IF(VALUE(LEFT($A1886,3))=309,VLOOKUP(VALUE(MID($B1886,2,1)),_309_Table3,MATCH(MID($B1886,1,1),_309_Table3_ColumnLookup,0),FALSE)
+N("309"),
  IF(VALUE(LEFT($A1886,3))=310,VLOOKUP(VALUE(MID($B1886,2,1)),_310_Table3,MATCH(MID($B1886,1,1),_310_Table3_ColumnLookup,0),FALSE)
+N("310"),
  IF(AND(VALUE(LEFT($A1886,3))=311,LEN($I1886)=4),VLOOKUP($I1886,_311_Table3,MATCH($B1886,_311_Table3_ColumnLookup,0),FALSE),
  IF(AND(VALUE(LEFT($A1886,3))=311,OR($B1886="I2",$B1886="J2",$B1886="K2",$B1886="L2")),VLOOKUP('311'!$G$58,_311_Table3,MATCH(MID($B1886,1,1),_311_Table3_ColumnLookup,0),FALSE),
  IF(AND(VALUE(LEFT($A1886,3))=311,RIGHT($B1886,5)="Total"),VLOOKUP('311'!$G$59,_311_Table3,MATCH(MID($B1886,1,1),_311_Table3_ColumnLookup,0),FALSE),
  IF(VALUE(LEFT($A1886,3))=311,VLOOKUP(VALUE(MID($B1886,2,1)),_311_Table3,MATCH(MID($B1886,1,1),_311_Table3_ColumnLookup,0),FALSE)
+N("311"),
  IF(AND(VALUE(LEFT($A1886,3))=312,LEFT($G1886,10)="Unincepted",$B1886="G "),VLOOKUP(" ULO",_312_Table3,MATCH('312'!$N$16,_312_Table3_ColumnLookup,0),FALSE),
  IF(AND(VALUE(LEFT($A1886,3))=312,LEFT($G1886,10)="Unincepted",$B1886="O "),VLOOKUP(" ULO",_312_Table3,MATCH('312'!$V$16,_312_Table3_ColumnLookup,0),FALSE),
  IF(AND(VALUE(LEFT($A1886,3))=312,LEFT($G1886,10)="Unincepted",$B1886="Q "),VLOOKUP(" ULO",_312_Table3,MATCH('312'!$X$16,_312_Table3_ColumnLookup,0),FALSE),
  IF(AND(VALUE(LEFT($A1886,3))=312,LEFT($G1886,10)="Unincepted"),VLOOKUP(" ULO",_312_Table3,MATCH(LEFT($B1886,1),_312_Table3_ColumnLookup,0),FALSE),
  IF(AND(VALUE(LEFT($A1886,3))=312,LEFT($G1886,5)="Total",$B1886="G "),VLOOKUP('312'!$F$80,_312_Table3,MATCH('312'!$N$16,_312_Table3_ColumnLookup,0),FALSE),
  IF(AND(VALUE(LEFT($A1886,3))=312,LEFT($G1886,5)="Total",$B1886="O "),VLOOKUP('312'!$F$80,_312_Table3,MATCH('312'!$V$16,_312_Table3_ColumnLookup,0),FALSE),
  IF(AND(VALUE(LEFT($A1886,3))=312,LEFT($G1886,5)="Total",$B1886="Q "),VLOOKUP('312'!$F$80,_312_Table3,MATCH('312'!$X$16,_312_Table3_ColumnLookup,0),FALSE),
  IF(AND(VALUE(LEFT($A1886,3))=312,LEFT($G1886,5)="Total"),VLOOKUP('312'!$F$80,_312_Table3,MATCH(LEFT($B1886,1),_312_Table3_ColumnLookup,0),FALSE),
  IF(AND(VALUE(LEFT($A1886,3))=312,LEN($I1886)=4,$B1886="G"),VLOOKUP($I1886,_312_Table3,MATCH('312'!$N$16,_312_Table3_ColumnLookup,0),FALSE),
  IF(AND(VALUE(LEFT($A1886,3))=312,LEN($I1886)=4,$B1886="O"),VLOOKUP($I1886,_312_Table3,MATCH('312'!$V$16,_312_Table3_ColumnLookup,0),FALSE),
  IF(AND(VALUE(LEFT($A1886,3))=312,LEN($I1886)=4,$B1886="Q"),VLOOKUP($I1886,_312_Table3,MATCH('312'!$X$16,_312_Table3_ColumnLookup,0),FALSE),
  IF(AND(VALUE(LEFT($A1886,3))=312,LEN($I1886)=4),VLOOKUP($I1886,_312_Table3,MATCH(LEFT($B1886,1),_312_Table3_ColumnLookup,0),FALSE)
+N("312"),
  IF(VALUE(LEFT($A1886,3))=313,VLOOKUP(VALUE(MID($B1886,2,1)),_313_Table3,MATCH(MID($B1886,1,1),_313_Table3_ColumnLookup,0),FALSE)
+N("313"),
  IF(AND(VALUE(LEFT($A1886,3))=314,LEN($B1886)=3),VLOOKUP(VALUE(MID($B1886,2,2)),_314_Table3,MATCH(MID($B1886,1,1),_314_Table3_ColumnLookup,0),FALSE),
  IF(VALUE(LEFT($A1886,3))=314,VLOOKUP(VALUE(MID($B1886,2,1)),_314_Table3,MATCH(MID($B1886,1,1),_314_Table3_ColumnLookup,0),FALSE)
+N("314"),
""))))))))))))))))))))))))</f>
        <v>#N/A</v>
      </c>
      <c r="H1886" s="321" t="str">
        <f>IFERROR(
IF(ISERROR($D1886)=FALSE,$D1886,IF(ISERROR($E1886)=FALSE,$E1886,IF(ISERROR($F1886)=FALSE,$F1886
+N("012 checkboxes"),
IF(
IF(OR(LEFT($A1886,9)="Syndicate",LEFT($A1886,12)="NewSyndicate"),VLOOKUP($A1886,'012'!$J:$ZW,MATCH("Link to button",'012'!$J$1:$ZW$1,0),0)
+N("309 checkbox"),
IF($C1886="309 LCR Summary0",VLOOKUP("Notes990",'309'!$P:$ZZ,MATCH("Link to button",'309'!$P$1:$ZZ$1,0),0)
+N("313 checkboxes"),
IF($C1886="313 Financial Information0LcmVsScr",IF($C1886="309 LCR Summary0",VLOOKUP("LcmVsScr",'309'!$N:$ZZ,MATCH("Link to button",'309'!$N$1:$ZZ$1,0),0),
IF($C1886="313 Financial Information0LcrDocAttached",IF($C1886="309 LCR Summary0",VLOOKUP("LcrDocAttached",'309'!$N:$ZZ,MATCH("Link to button",'309'!$N$1:$ZZ$1,0),
0)))))))=1,TRUE,FALSE)
))),"")</f>
        <v/>
      </c>
    </row>
    <row r="1887" spans="1:8">
      <c r="A1887" s="237" t="e">
        <f>VLOOKUP($G1887,CSVLookups!$B:$R,MATCH(A$1,CSVLookups!$B$1:$R$1,0),FALSE)</f>
        <v>#N/A</v>
      </c>
      <c r="B1887" s="237" t="e">
        <f>VLOOKUP($G1887,CSVLookups!$B:$R,MATCH(B$1,CSVLookups!$B$1:$R$1,0),FALSE)</f>
        <v>#N/A</v>
      </c>
      <c r="C1887" s="238" t="e">
        <f t="shared" si="29"/>
        <v>#N/A</v>
      </c>
      <c r="D1887" s="238" t="e">
        <f>IF(AND(VALUE(LEFT($A1887,3))=309,LEN($B1887)=3),VLOOKUP(VALUE(MID($B1887,2,2)),_309_Table1,MATCH(MID($B1887,1,1),_309_Table1_ColumnLookup,0),FALSE),
  IF($C1887="309 LCR SummaryA",OneYearSCR,IF($C1887="309 LCR SummaryB",UltimateSCR,IF(VALUE(LEFT($A1887,3))=309,VLOOKUP(VALUE(MID($B1887,2,1)),_309_Table1,MATCH(MID($B1887,1,1),_309_Table1_ColumnLookup,0),FALSE)
+N("309"),
  IF(VALUE(LEFT($A1887,3))=310,VLOOKUP(VALUE(MID($B1887,2,1)),_310_Table1,MATCH(MID($B1887,1,1),_310_Table1_ColumnLookup,0),FALSE)
+N("310"),
  IF(AND(VALUE(LEFT($A1887,3))=311,LEN($I1887)=4),VLOOKUP($I1887,_311_Table1,MATCH($B1887,_311_Table1_ColumnLookup,0),FALSE),
  IF(AND(VALUE(LEFT($A1887,3))=311,OR($B1887="I2",$B1887="J2",$B1887="K2",$B1887="L2")),VLOOKUP('311'!$G$58,_311_Table1,MATCH(MID($B1887,1,1),_311_Table1_ColumnLookup,0),FALSE),
  IF(AND(VALUE(LEFT($A1887,3))=311,RIGHT($B1887,5)="Total"),VLOOKUP('311'!$G$59,_311_Table1,MATCH(MID($B1887,1,1),_311_Table1_ColumnLookup,0),FALSE),
  IF(VALUE(LEFT($A1887,3))=311,VLOOKUP(VALUE(MID($B1887,2,1)),_311_Table1,MATCH(MID($B1887,1,1),_311_Table1_ColumnLookup,0),FALSE)
+N("311"),
  IF(AND(VALUE(LEFT($A1887,3))=312,LEFT($G1887,10)="Unincepted",$B1887="G "),VLOOKUP(" ULO",_312_Table1,MATCH('312'!$N$16,_312_Table1_ColumnLookup,0),FALSE),
  IF(AND(VALUE(LEFT($A1887,3))=312,LEFT($G1887,10)="Unincepted",$B1887="O "),VLOOKUP(" ULO",_312_Table1,MATCH('312'!$V$16,_312_Table1_ColumnLookup,0),FALSE),
  IF(AND(VALUE(LEFT($A1887,3))=312,LEFT($G1887,10)="Unincepted",$B1887="Q "),VLOOKUP(" ULO",_312_Table1,MATCH('312'!$X$16,_312_Table1_ColumnLookup,0),FALSE),
  IF(AND(VALUE(LEFT($A1887,3))=312,LEFT($G1887,10)="Unincepted"),VLOOKUP(" ULO",_312_Table1,MATCH(LEFT($B1887,1),_312_Table1_ColumnLookup,0),FALSE),
  IF(AND(VALUE(LEFT($A1887,3))=312,LEFT($G1887,5)="Total",$B1887="G "),VLOOKUP('312'!$F$80,_312_Table1,MATCH('312'!$N$16,_312_Table1_ColumnLookup,0),FALSE),
  IF(AND(VALUE(LEFT($A1887,3))=312,LEFT($G1887,5)="Total",$B1887="O "),VLOOKUP('312'!$F$80,_312_Table1,MATCH('312'!$V$16,_312_Table1_ColumnLookup,0),FALSE),
  IF(AND(VALUE(LEFT($A1887,3))=312,LEFT($G1887,5)="Total",$B1887="Q "),VLOOKUP('312'!$F$80,_312_Table1,MATCH('312'!$X$16,_312_Table1_ColumnLookup,0),FALSE),
  IF(AND(VALUE(LEFT($A1887,3))=312,LEFT($G1887,5)="Total"),VLOOKUP('312'!$F$80,_312_Table1,MATCH(LEFT($B1887,1),_312_Table1_ColumnLookup,0),FALSE),
  IF(AND(VALUE(LEFT($A1887,3))=312,LEN($I1887)=4,$B1887="G"),VLOOKUP($I1887,_312_Table1,MATCH('312'!$N$16,_312_Table1_ColumnLookup,0),FALSE),
  IF(AND(VALUE(LEFT($A1887,3))=312,LEN($I1887)=4,$B1887="O"),VLOOKUP($I1887,_312_Table1,MATCH('312'!$V$16,_312_Table1_ColumnLookup,0),FALSE),
  IF(AND(VALUE(LEFT($A1887,3))=312,LEN($I1887)=4,$B1887="Q"),VLOOKUP($I1887,_312_Table1,MATCH('312'!$X$16,_312_Table1_ColumnLookup,0),FALSE),
  IF(AND(VALUE(LEFT($A1887,3))=312,LEN($I1887)=4),VLOOKUP($I1887,_312_Table1,MATCH(LEFT($B1887,1),_312_Table1_ColumnLookup,0),FALSE)
+N("312"),
  IF(VALUE(LEFT($A1887,3))=313,VLOOKUP(VALUE(MID($B1887,2,1)),_313_Table1,MATCH(MID($B1887,1,1),_313_Table1_ColumnLookup,0),FALSE)
+N("313"),
  IF(AND(VALUE(LEFT($A1887,3))=314,LEN($B1887)=3),VLOOKUP(VALUE(MID($B1887,2,2)),_314_Table1,MATCH(MID($B1887,1,1),_314_Table1_ColumnLookup,0),FALSE),
  IF(VALUE(LEFT($A1887,3))=314,VLOOKUP(VALUE(MID($B1887,2,1)),_314_Table1,MATCH(MID($B1887,1,1),_314_Table1_ColumnLookup,0),FALSE)
+N("314"),
""))))))))))))))))))))))))</f>
        <v>#N/A</v>
      </c>
      <c r="E1887" s="238" t="e">
        <f>IF(AND(VALUE(LEFT($A1887,3))=309,LEN($B1887)=3),VLOOKUP(VALUE(MID($B1887,2,2)),_309_Table2,MATCH(MID($B1887,1,1),_309_Table2_ColumnLookup,0),FALSE),
  IF($C1887="309 LCR SummaryA",OneYearSCR,IF($C1887="309 LCR SummaryB",UltimateSCR,IF(VALUE(LEFT($A1887,3))=309,VLOOKUP(VALUE(MID($B1887,2,1)),_309_Table2,MATCH(MID($B1887,1,1),_309_Table2_ColumnLookup,0),FALSE)
+N("309"),
  IF(VALUE(LEFT($A1887,3))=310,VLOOKUP(VALUE(MID($B1887,2,1)),_310_Table2,MATCH(MID($B1887,1,1),_310_Table2_ColumnLookup,0),FALSE)
+N("310"),
  IF(AND(VALUE(LEFT($A1887,3))=311,LEN($I1887)=4),VLOOKUP($I1887,_311_Table2,MATCH($B1887,_311_Table2_ColumnLookup,0),FALSE),
  IF(AND(VALUE(LEFT($A1887,3))=311,OR($B1887="I2",$B1887="J2",$B1887="K2",$B1887="L2")),VLOOKUP('311'!$G$58,_311_Table2,MATCH(MID($B1887,1,1),_311_Table2_ColumnLookup,0),FALSE),
  IF(AND(VALUE(LEFT($A1887,3))=311,RIGHT($B1887,5)="Total"),VLOOKUP('311'!$G$59,_311_Table2,MATCH(MID($B1887,1,1),_311_Table2_ColumnLookup,0),FALSE),
  IF(VALUE(LEFT($A1887,3))=311,VLOOKUP(VALUE(MID($B1887,2,1)),_311_Table2,MATCH(MID($B1887,1,1),_311_Table2_ColumnLookup,0),FALSE)
+N("311"),
  IF(AND(VALUE(LEFT($A1887,3))=312,LEFT($G1887,10)="Unincepted",$B1887="G "),VLOOKUP(" ULO",_312_Table2,MATCH('312'!$N$16,_312_Table2_ColumnLookup,0),FALSE),
  IF(AND(VALUE(LEFT($A1887,3))=312,LEFT($G1887,10)="Unincepted",$B1887="O "),VLOOKUP(" ULO",_312_Table2,MATCH('312'!$V$16,_312_Table2_ColumnLookup,0),FALSE),
  IF(AND(VALUE(LEFT($A1887,3))=312,LEFT($G1887,10)="Unincepted",$B1887="Q "),VLOOKUP(" ULO",_312_Table2,MATCH('312'!$X$16,_312_Table2_ColumnLookup,0),FALSE),
  IF(AND(VALUE(LEFT($A1887,3))=312,LEFT($G1887,10)="Unincepted"),VLOOKUP(" ULO",_312_Table2,MATCH(LEFT($B1887,1),_312_Table2_ColumnLookup,0),FALSE),
  IF(AND(VALUE(LEFT($A1887,3))=312,LEFT($G1887,5)="Total",$B1887="G "),VLOOKUP('312'!$F$80,_312_Table2,MATCH('312'!$N$16,_312_Table2_ColumnLookup,0),FALSE),
  IF(AND(VALUE(LEFT($A1887,3))=312,LEFT($G1887,5)="Total",$B1887="O "),VLOOKUP('312'!$F$80,_312_Table2,MATCH('312'!$V$16,_312_Table2_ColumnLookup,0),FALSE),
  IF(AND(VALUE(LEFT($A1887,3))=312,LEFT($G1887,5)="Total",$B1887="Q "),VLOOKUP('312'!$F$80,_312_Table2,MATCH('312'!$X$16,_312_Table2_ColumnLookup,0),FALSE),
  IF(AND(VALUE(LEFT($A1887,3))=312,LEFT($G1887,5)="Total"),VLOOKUP('312'!$F$80,_312_Table2,MATCH(LEFT($B1887,1),_312_Table2_ColumnLookup,0),FALSE),
  IF(AND(VALUE(LEFT($A1887,3))=312,LEN($I1887)=4,$B1887="G"),VLOOKUP($I1887,_312_Table2,MATCH('312'!$N$16,_312_Table2_ColumnLookup,0),FALSE),
  IF(AND(VALUE(LEFT($A1887,3))=312,LEN($I1887)=4,$B1887="O"),VLOOKUP($I1887,_312_Table2,MATCH('312'!$V$16,_312_Table2_ColumnLookup,0),FALSE),
  IF(AND(VALUE(LEFT($A1887,3))=312,LEN($I1887)=4,$B1887="Q"),VLOOKUP($I1887,_312_Table2,MATCH('312'!$X$16,_312_Table2_ColumnLookup,0),FALSE),
  IF(AND(VALUE(LEFT($A1887,3))=312,LEN($I1887)=4),VLOOKUP($I1887,_312_Table2,MATCH(LEFT($B1887,1),_312_Table2_ColumnLookup,0),FALSE)
+N("312"),
  IF(VALUE(LEFT($A1887,3))=313,VLOOKUP(VALUE(MID($B1887,2,1)),_313_Table2,MATCH(MID($B1887,1,1),_313_Table2_ColumnLookup,0),FALSE)
+N("313"),
  IF(AND(VALUE(LEFT($A1887,3))=314,LEN($B1887)=3),VLOOKUP(VALUE(MID($B1887,2,2)),_314_Table2,MATCH(MID($B1887,1,1),_314_Table2_ColumnLookup,0),FALSE),
  IF(VALUE(LEFT($A1887,3))=314,VLOOKUP(VALUE(MID($B1887,2,1)),_314_Table2,MATCH(MID($B1887,1,1),_314_Table2_ColumnLookup,0),FALSE)
+N("314"),
""))))))))))))))))))))))))</f>
        <v>#N/A</v>
      </c>
      <c r="F1887" s="238" t="e">
        <f>IF(AND(VALUE(LEFT($A1887,3))=309,LEN($B1887)=3),VLOOKUP(VALUE(MID($B1887,2,2)),_309_Table3,MATCH(MID($B1887,1,1),_309_Table3_ColumnLookup,0),FALSE),
  IF($C1887="309 LCR SummaryA",OneYearSCR,IF($C1887="309 LCR SummaryB",UltimateSCR,IF(VALUE(LEFT($A1887,3))=309,VLOOKUP(VALUE(MID($B1887,2,1)),_309_Table3,MATCH(MID($B1887,1,1),_309_Table3_ColumnLookup,0),FALSE)
+N("309"),
  IF(VALUE(LEFT($A1887,3))=310,VLOOKUP(VALUE(MID($B1887,2,1)),_310_Table3,MATCH(MID($B1887,1,1),_310_Table3_ColumnLookup,0),FALSE)
+N("310"),
  IF(AND(VALUE(LEFT($A1887,3))=311,LEN($I1887)=4),VLOOKUP($I1887,_311_Table3,MATCH($B1887,_311_Table3_ColumnLookup,0),FALSE),
  IF(AND(VALUE(LEFT($A1887,3))=311,OR($B1887="I2",$B1887="J2",$B1887="K2",$B1887="L2")),VLOOKUP('311'!$G$58,_311_Table3,MATCH(MID($B1887,1,1),_311_Table3_ColumnLookup,0),FALSE),
  IF(AND(VALUE(LEFT($A1887,3))=311,RIGHT($B1887,5)="Total"),VLOOKUP('311'!$G$59,_311_Table3,MATCH(MID($B1887,1,1),_311_Table3_ColumnLookup,0),FALSE),
  IF(VALUE(LEFT($A1887,3))=311,VLOOKUP(VALUE(MID($B1887,2,1)),_311_Table3,MATCH(MID($B1887,1,1),_311_Table3_ColumnLookup,0),FALSE)
+N("311"),
  IF(AND(VALUE(LEFT($A1887,3))=312,LEFT($G1887,10)="Unincepted",$B1887="G "),VLOOKUP(" ULO",_312_Table3,MATCH('312'!$N$16,_312_Table3_ColumnLookup,0),FALSE),
  IF(AND(VALUE(LEFT($A1887,3))=312,LEFT($G1887,10)="Unincepted",$B1887="O "),VLOOKUP(" ULO",_312_Table3,MATCH('312'!$V$16,_312_Table3_ColumnLookup,0),FALSE),
  IF(AND(VALUE(LEFT($A1887,3))=312,LEFT($G1887,10)="Unincepted",$B1887="Q "),VLOOKUP(" ULO",_312_Table3,MATCH('312'!$X$16,_312_Table3_ColumnLookup,0),FALSE),
  IF(AND(VALUE(LEFT($A1887,3))=312,LEFT($G1887,10)="Unincepted"),VLOOKUP(" ULO",_312_Table3,MATCH(LEFT($B1887,1),_312_Table3_ColumnLookup,0),FALSE),
  IF(AND(VALUE(LEFT($A1887,3))=312,LEFT($G1887,5)="Total",$B1887="G "),VLOOKUP('312'!$F$80,_312_Table3,MATCH('312'!$N$16,_312_Table3_ColumnLookup,0),FALSE),
  IF(AND(VALUE(LEFT($A1887,3))=312,LEFT($G1887,5)="Total",$B1887="O "),VLOOKUP('312'!$F$80,_312_Table3,MATCH('312'!$V$16,_312_Table3_ColumnLookup,0),FALSE),
  IF(AND(VALUE(LEFT($A1887,3))=312,LEFT($G1887,5)="Total",$B1887="Q "),VLOOKUP('312'!$F$80,_312_Table3,MATCH('312'!$X$16,_312_Table3_ColumnLookup,0),FALSE),
  IF(AND(VALUE(LEFT($A1887,3))=312,LEFT($G1887,5)="Total"),VLOOKUP('312'!$F$80,_312_Table3,MATCH(LEFT($B1887,1),_312_Table3_ColumnLookup,0),FALSE),
  IF(AND(VALUE(LEFT($A1887,3))=312,LEN($I1887)=4,$B1887="G"),VLOOKUP($I1887,_312_Table3,MATCH('312'!$N$16,_312_Table3_ColumnLookup,0),FALSE),
  IF(AND(VALUE(LEFT($A1887,3))=312,LEN($I1887)=4,$B1887="O"),VLOOKUP($I1887,_312_Table3,MATCH('312'!$V$16,_312_Table3_ColumnLookup,0),FALSE),
  IF(AND(VALUE(LEFT($A1887,3))=312,LEN($I1887)=4,$B1887="Q"),VLOOKUP($I1887,_312_Table3,MATCH('312'!$X$16,_312_Table3_ColumnLookup,0),FALSE),
  IF(AND(VALUE(LEFT($A1887,3))=312,LEN($I1887)=4),VLOOKUP($I1887,_312_Table3,MATCH(LEFT($B1887,1),_312_Table3_ColumnLookup,0),FALSE)
+N("312"),
  IF(VALUE(LEFT($A1887,3))=313,VLOOKUP(VALUE(MID($B1887,2,1)),_313_Table3,MATCH(MID($B1887,1,1),_313_Table3_ColumnLookup,0),FALSE)
+N("313"),
  IF(AND(VALUE(LEFT($A1887,3))=314,LEN($B1887)=3),VLOOKUP(VALUE(MID($B1887,2,2)),_314_Table3,MATCH(MID($B1887,1,1),_314_Table3_ColumnLookup,0),FALSE),
  IF(VALUE(LEFT($A1887,3))=314,VLOOKUP(VALUE(MID($B1887,2,1)),_314_Table3,MATCH(MID($B1887,1,1),_314_Table3_ColumnLookup,0),FALSE)
+N("314"),
""))))))))))))))))))))))))</f>
        <v>#N/A</v>
      </c>
      <c r="H1887" s="321" t="str">
        <f>IFERROR(
IF(ISERROR($D1887)=FALSE,$D1887,IF(ISERROR($E1887)=FALSE,$E1887,IF(ISERROR($F1887)=FALSE,$F1887
+N("012 checkboxes"),
IF(
IF(OR(LEFT($A1887,9)="Syndicate",LEFT($A1887,12)="NewSyndicate"),VLOOKUP($A1887,'012'!$J:$ZW,MATCH("Link to button",'012'!$J$1:$ZW$1,0),0)
+N("309 checkbox"),
IF($C1887="309 LCR Summary0",VLOOKUP("Notes990",'309'!$P:$ZZ,MATCH("Link to button",'309'!$P$1:$ZZ$1,0),0)
+N("313 checkboxes"),
IF($C1887="313 Financial Information0LcmVsScr",IF($C1887="309 LCR Summary0",VLOOKUP("LcmVsScr",'309'!$N:$ZZ,MATCH("Link to button",'309'!$N$1:$ZZ$1,0),0),
IF($C1887="313 Financial Information0LcrDocAttached",IF($C1887="309 LCR Summary0",VLOOKUP("LcrDocAttached",'309'!$N:$ZZ,MATCH("Link to button",'309'!$N$1:$ZZ$1,0),
0)))))))=1,TRUE,FALSE)
))),"")</f>
        <v/>
      </c>
    </row>
    <row r="1888" spans="1:8">
      <c r="A1888" s="237" t="e">
        <f>VLOOKUP($G1888,CSVLookups!$B:$R,MATCH(A$1,CSVLookups!$B$1:$R$1,0),FALSE)</f>
        <v>#N/A</v>
      </c>
      <c r="B1888" s="237" t="e">
        <f>VLOOKUP($G1888,CSVLookups!$B:$R,MATCH(B$1,CSVLookups!$B$1:$R$1,0),FALSE)</f>
        <v>#N/A</v>
      </c>
      <c r="C1888" s="238" t="e">
        <f t="shared" ref="C1888:C1951" si="30">IF(OR(LEFT($A1888,4)="Base",LEFT($A1888,4)="Synd",LEFT($A1888,7)="NewSynd"),"",
IF(OR(AND(LEN($I1888=0),OR(LEFT($A1888,3)*1=311,LEFT($A1888,3)*1=312,LEFT($A1888,3)*1=313)),LEN($I1888)=4),
CONCATENATE($A1888,$B1888,$I1888,
IF(LEFT($G1888,LEN("NetOfRI"))="NetOfRI","Net Insurance Claims brought forward",
IF(LEFT($G1888,LEN("Adjustments"))="Adjustments","Adjustments",
IF(LEFT($G1888,LEN("NewBusiness"))="NewBusiness","New Business",
IF(LEFT($G1888,LEN("TotalClaims"))="TotalClaims","Total Claims",
IF(LEFT($G1888,LEN("TotalAdjustments"))="TotalAdjustments","Adjustments",
IF(LEFT($G1888,LEN("TotalNewBusiness"))="TotalNewBusiness","New Business",
IF(LEFT($G1888,LEN("Unincepted"))="Unincepted","Unincepted",
IF(LEFT($G1888,LEN("Total"))="Total","Total",
IF($G1888="LcmVsScr","LcmVsScr",
IF($G1888="LcrDocAttached","LcrDocAttached",
""))))))))))),CONCATENATE($A1888,$B1888)))</f>
        <v>#N/A</v>
      </c>
      <c r="D1888" s="238" t="e">
        <f>IF(AND(VALUE(LEFT($A1888,3))=309,LEN($B1888)=3),VLOOKUP(VALUE(MID($B1888,2,2)),_309_Table1,MATCH(MID($B1888,1,1),_309_Table1_ColumnLookup,0),FALSE),
  IF($C1888="309 LCR SummaryA",OneYearSCR,IF($C1888="309 LCR SummaryB",UltimateSCR,IF(VALUE(LEFT($A1888,3))=309,VLOOKUP(VALUE(MID($B1888,2,1)),_309_Table1,MATCH(MID($B1888,1,1),_309_Table1_ColumnLookup,0),FALSE)
+N("309"),
  IF(VALUE(LEFT($A1888,3))=310,VLOOKUP(VALUE(MID($B1888,2,1)),_310_Table1,MATCH(MID($B1888,1,1),_310_Table1_ColumnLookup,0),FALSE)
+N("310"),
  IF(AND(VALUE(LEFT($A1888,3))=311,LEN($I1888)=4),VLOOKUP($I1888,_311_Table1,MATCH($B1888,_311_Table1_ColumnLookup,0),FALSE),
  IF(AND(VALUE(LEFT($A1888,3))=311,OR($B1888="I2",$B1888="J2",$B1888="K2",$B1888="L2")),VLOOKUP('311'!$G$58,_311_Table1,MATCH(MID($B1888,1,1),_311_Table1_ColumnLookup,0),FALSE),
  IF(AND(VALUE(LEFT($A1888,3))=311,RIGHT($B1888,5)="Total"),VLOOKUP('311'!$G$59,_311_Table1,MATCH(MID($B1888,1,1),_311_Table1_ColumnLookup,0),FALSE),
  IF(VALUE(LEFT($A1888,3))=311,VLOOKUP(VALUE(MID($B1888,2,1)),_311_Table1,MATCH(MID($B1888,1,1),_311_Table1_ColumnLookup,0),FALSE)
+N("311"),
  IF(AND(VALUE(LEFT($A1888,3))=312,LEFT($G1888,10)="Unincepted",$B1888="G "),VLOOKUP(" ULO",_312_Table1,MATCH('312'!$N$16,_312_Table1_ColumnLookup,0),FALSE),
  IF(AND(VALUE(LEFT($A1888,3))=312,LEFT($G1888,10)="Unincepted",$B1888="O "),VLOOKUP(" ULO",_312_Table1,MATCH('312'!$V$16,_312_Table1_ColumnLookup,0),FALSE),
  IF(AND(VALUE(LEFT($A1888,3))=312,LEFT($G1888,10)="Unincepted",$B1888="Q "),VLOOKUP(" ULO",_312_Table1,MATCH('312'!$X$16,_312_Table1_ColumnLookup,0),FALSE),
  IF(AND(VALUE(LEFT($A1888,3))=312,LEFT($G1888,10)="Unincepted"),VLOOKUP(" ULO",_312_Table1,MATCH(LEFT($B1888,1),_312_Table1_ColumnLookup,0),FALSE),
  IF(AND(VALUE(LEFT($A1888,3))=312,LEFT($G1888,5)="Total",$B1888="G "),VLOOKUP('312'!$F$80,_312_Table1,MATCH('312'!$N$16,_312_Table1_ColumnLookup,0),FALSE),
  IF(AND(VALUE(LEFT($A1888,3))=312,LEFT($G1888,5)="Total",$B1888="O "),VLOOKUP('312'!$F$80,_312_Table1,MATCH('312'!$V$16,_312_Table1_ColumnLookup,0),FALSE),
  IF(AND(VALUE(LEFT($A1888,3))=312,LEFT($G1888,5)="Total",$B1888="Q "),VLOOKUP('312'!$F$80,_312_Table1,MATCH('312'!$X$16,_312_Table1_ColumnLookup,0),FALSE),
  IF(AND(VALUE(LEFT($A1888,3))=312,LEFT($G1888,5)="Total"),VLOOKUP('312'!$F$80,_312_Table1,MATCH(LEFT($B1888,1),_312_Table1_ColumnLookup,0),FALSE),
  IF(AND(VALUE(LEFT($A1888,3))=312,LEN($I1888)=4,$B1888="G"),VLOOKUP($I1888,_312_Table1,MATCH('312'!$N$16,_312_Table1_ColumnLookup,0),FALSE),
  IF(AND(VALUE(LEFT($A1888,3))=312,LEN($I1888)=4,$B1888="O"),VLOOKUP($I1888,_312_Table1,MATCH('312'!$V$16,_312_Table1_ColumnLookup,0),FALSE),
  IF(AND(VALUE(LEFT($A1888,3))=312,LEN($I1888)=4,$B1888="Q"),VLOOKUP($I1888,_312_Table1,MATCH('312'!$X$16,_312_Table1_ColumnLookup,0),FALSE),
  IF(AND(VALUE(LEFT($A1888,3))=312,LEN($I1888)=4),VLOOKUP($I1888,_312_Table1,MATCH(LEFT($B1888,1),_312_Table1_ColumnLookup,0),FALSE)
+N("312"),
  IF(VALUE(LEFT($A1888,3))=313,VLOOKUP(VALUE(MID($B1888,2,1)),_313_Table1,MATCH(MID($B1888,1,1),_313_Table1_ColumnLookup,0),FALSE)
+N("313"),
  IF(AND(VALUE(LEFT($A1888,3))=314,LEN($B1888)=3),VLOOKUP(VALUE(MID($B1888,2,2)),_314_Table1,MATCH(MID($B1888,1,1),_314_Table1_ColumnLookup,0),FALSE),
  IF(VALUE(LEFT($A1888,3))=314,VLOOKUP(VALUE(MID($B1888,2,1)),_314_Table1,MATCH(MID($B1888,1,1),_314_Table1_ColumnLookup,0),FALSE)
+N("314"),
""))))))))))))))))))))))))</f>
        <v>#N/A</v>
      </c>
      <c r="E1888" s="238" t="e">
        <f>IF(AND(VALUE(LEFT($A1888,3))=309,LEN($B1888)=3),VLOOKUP(VALUE(MID($B1888,2,2)),_309_Table2,MATCH(MID($B1888,1,1),_309_Table2_ColumnLookup,0),FALSE),
  IF($C1888="309 LCR SummaryA",OneYearSCR,IF($C1888="309 LCR SummaryB",UltimateSCR,IF(VALUE(LEFT($A1888,3))=309,VLOOKUP(VALUE(MID($B1888,2,1)),_309_Table2,MATCH(MID($B1888,1,1),_309_Table2_ColumnLookup,0),FALSE)
+N("309"),
  IF(VALUE(LEFT($A1888,3))=310,VLOOKUP(VALUE(MID($B1888,2,1)),_310_Table2,MATCH(MID($B1888,1,1),_310_Table2_ColumnLookup,0),FALSE)
+N("310"),
  IF(AND(VALUE(LEFT($A1888,3))=311,LEN($I1888)=4),VLOOKUP($I1888,_311_Table2,MATCH($B1888,_311_Table2_ColumnLookup,0),FALSE),
  IF(AND(VALUE(LEFT($A1888,3))=311,OR($B1888="I2",$B1888="J2",$B1888="K2",$B1888="L2")),VLOOKUP('311'!$G$58,_311_Table2,MATCH(MID($B1888,1,1),_311_Table2_ColumnLookup,0),FALSE),
  IF(AND(VALUE(LEFT($A1888,3))=311,RIGHT($B1888,5)="Total"),VLOOKUP('311'!$G$59,_311_Table2,MATCH(MID($B1888,1,1),_311_Table2_ColumnLookup,0),FALSE),
  IF(VALUE(LEFT($A1888,3))=311,VLOOKUP(VALUE(MID($B1888,2,1)),_311_Table2,MATCH(MID($B1888,1,1),_311_Table2_ColumnLookup,0),FALSE)
+N("311"),
  IF(AND(VALUE(LEFT($A1888,3))=312,LEFT($G1888,10)="Unincepted",$B1888="G "),VLOOKUP(" ULO",_312_Table2,MATCH('312'!$N$16,_312_Table2_ColumnLookup,0),FALSE),
  IF(AND(VALUE(LEFT($A1888,3))=312,LEFT($G1888,10)="Unincepted",$B1888="O "),VLOOKUP(" ULO",_312_Table2,MATCH('312'!$V$16,_312_Table2_ColumnLookup,0),FALSE),
  IF(AND(VALUE(LEFT($A1888,3))=312,LEFT($G1888,10)="Unincepted",$B1888="Q "),VLOOKUP(" ULO",_312_Table2,MATCH('312'!$X$16,_312_Table2_ColumnLookup,0),FALSE),
  IF(AND(VALUE(LEFT($A1888,3))=312,LEFT($G1888,10)="Unincepted"),VLOOKUP(" ULO",_312_Table2,MATCH(LEFT($B1888,1),_312_Table2_ColumnLookup,0),FALSE),
  IF(AND(VALUE(LEFT($A1888,3))=312,LEFT($G1888,5)="Total",$B1888="G "),VLOOKUP('312'!$F$80,_312_Table2,MATCH('312'!$N$16,_312_Table2_ColumnLookup,0),FALSE),
  IF(AND(VALUE(LEFT($A1888,3))=312,LEFT($G1888,5)="Total",$B1888="O "),VLOOKUP('312'!$F$80,_312_Table2,MATCH('312'!$V$16,_312_Table2_ColumnLookup,0),FALSE),
  IF(AND(VALUE(LEFT($A1888,3))=312,LEFT($G1888,5)="Total",$B1888="Q "),VLOOKUP('312'!$F$80,_312_Table2,MATCH('312'!$X$16,_312_Table2_ColumnLookup,0),FALSE),
  IF(AND(VALUE(LEFT($A1888,3))=312,LEFT($G1888,5)="Total"),VLOOKUP('312'!$F$80,_312_Table2,MATCH(LEFT($B1888,1),_312_Table2_ColumnLookup,0),FALSE),
  IF(AND(VALUE(LEFT($A1888,3))=312,LEN($I1888)=4,$B1888="G"),VLOOKUP($I1888,_312_Table2,MATCH('312'!$N$16,_312_Table2_ColumnLookup,0),FALSE),
  IF(AND(VALUE(LEFT($A1888,3))=312,LEN($I1888)=4,$B1888="O"),VLOOKUP($I1888,_312_Table2,MATCH('312'!$V$16,_312_Table2_ColumnLookup,0),FALSE),
  IF(AND(VALUE(LEFT($A1888,3))=312,LEN($I1888)=4,$B1888="Q"),VLOOKUP($I1888,_312_Table2,MATCH('312'!$X$16,_312_Table2_ColumnLookup,0),FALSE),
  IF(AND(VALUE(LEFT($A1888,3))=312,LEN($I1888)=4),VLOOKUP($I1888,_312_Table2,MATCH(LEFT($B1888,1),_312_Table2_ColumnLookup,0),FALSE)
+N("312"),
  IF(VALUE(LEFT($A1888,3))=313,VLOOKUP(VALUE(MID($B1888,2,1)),_313_Table2,MATCH(MID($B1888,1,1),_313_Table2_ColumnLookup,0),FALSE)
+N("313"),
  IF(AND(VALUE(LEFT($A1888,3))=314,LEN($B1888)=3),VLOOKUP(VALUE(MID($B1888,2,2)),_314_Table2,MATCH(MID($B1888,1,1),_314_Table2_ColumnLookup,0),FALSE),
  IF(VALUE(LEFT($A1888,3))=314,VLOOKUP(VALUE(MID($B1888,2,1)),_314_Table2,MATCH(MID($B1888,1,1),_314_Table2_ColumnLookup,0),FALSE)
+N("314"),
""))))))))))))))))))))))))</f>
        <v>#N/A</v>
      </c>
      <c r="F1888" s="238" t="e">
        <f>IF(AND(VALUE(LEFT($A1888,3))=309,LEN($B1888)=3),VLOOKUP(VALUE(MID($B1888,2,2)),_309_Table3,MATCH(MID($B1888,1,1),_309_Table3_ColumnLookup,0),FALSE),
  IF($C1888="309 LCR SummaryA",OneYearSCR,IF($C1888="309 LCR SummaryB",UltimateSCR,IF(VALUE(LEFT($A1888,3))=309,VLOOKUP(VALUE(MID($B1888,2,1)),_309_Table3,MATCH(MID($B1888,1,1),_309_Table3_ColumnLookup,0),FALSE)
+N("309"),
  IF(VALUE(LEFT($A1888,3))=310,VLOOKUP(VALUE(MID($B1888,2,1)),_310_Table3,MATCH(MID($B1888,1,1),_310_Table3_ColumnLookup,0),FALSE)
+N("310"),
  IF(AND(VALUE(LEFT($A1888,3))=311,LEN($I1888)=4),VLOOKUP($I1888,_311_Table3,MATCH($B1888,_311_Table3_ColumnLookup,0),FALSE),
  IF(AND(VALUE(LEFT($A1888,3))=311,OR($B1888="I2",$B1888="J2",$B1888="K2",$B1888="L2")),VLOOKUP('311'!$G$58,_311_Table3,MATCH(MID($B1888,1,1),_311_Table3_ColumnLookup,0),FALSE),
  IF(AND(VALUE(LEFT($A1888,3))=311,RIGHT($B1888,5)="Total"),VLOOKUP('311'!$G$59,_311_Table3,MATCH(MID($B1888,1,1),_311_Table3_ColumnLookup,0),FALSE),
  IF(VALUE(LEFT($A1888,3))=311,VLOOKUP(VALUE(MID($B1888,2,1)),_311_Table3,MATCH(MID($B1888,1,1),_311_Table3_ColumnLookup,0),FALSE)
+N("311"),
  IF(AND(VALUE(LEFT($A1888,3))=312,LEFT($G1888,10)="Unincepted",$B1888="G "),VLOOKUP(" ULO",_312_Table3,MATCH('312'!$N$16,_312_Table3_ColumnLookup,0),FALSE),
  IF(AND(VALUE(LEFT($A1888,3))=312,LEFT($G1888,10)="Unincepted",$B1888="O "),VLOOKUP(" ULO",_312_Table3,MATCH('312'!$V$16,_312_Table3_ColumnLookup,0),FALSE),
  IF(AND(VALUE(LEFT($A1888,3))=312,LEFT($G1888,10)="Unincepted",$B1888="Q "),VLOOKUP(" ULO",_312_Table3,MATCH('312'!$X$16,_312_Table3_ColumnLookup,0),FALSE),
  IF(AND(VALUE(LEFT($A1888,3))=312,LEFT($G1888,10)="Unincepted"),VLOOKUP(" ULO",_312_Table3,MATCH(LEFT($B1888,1),_312_Table3_ColumnLookup,0),FALSE),
  IF(AND(VALUE(LEFT($A1888,3))=312,LEFT($G1888,5)="Total",$B1888="G "),VLOOKUP('312'!$F$80,_312_Table3,MATCH('312'!$N$16,_312_Table3_ColumnLookup,0),FALSE),
  IF(AND(VALUE(LEFT($A1888,3))=312,LEFT($G1888,5)="Total",$B1888="O "),VLOOKUP('312'!$F$80,_312_Table3,MATCH('312'!$V$16,_312_Table3_ColumnLookup,0),FALSE),
  IF(AND(VALUE(LEFT($A1888,3))=312,LEFT($G1888,5)="Total",$B1888="Q "),VLOOKUP('312'!$F$80,_312_Table3,MATCH('312'!$X$16,_312_Table3_ColumnLookup,0),FALSE),
  IF(AND(VALUE(LEFT($A1888,3))=312,LEFT($G1888,5)="Total"),VLOOKUP('312'!$F$80,_312_Table3,MATCH(LEFT($B1888,1),_312_Table3_ColumnLookup,0),FALSE),
  IF(AND(VALUE(LEFT($A1888,3))=312,LEN($I1888)=4,$B1888="G"),VLOOKUP($I1888,_312_Table3,MATCH('312'!$N$16,_312_Table3_ColumnLookup,0),FALSE),
  IF(AND(VALUE(LEFT($A1888,3))=312,LEN($I1888)=4,$B1888="O"),VLOOKUP($I1888,_312_Table3,MATCH('312'!$V$16,_312_Table3_ColumnLookup,0),FALSE),
  IF(AND(VALUE(LEFT($A1888,3))=312,LEN($I1888)=4,$B1888="Q"),VLOOKUP($I1888,_312_Table3,MATCH('312'!$X$16,_312_Table3_ColumnLookup,0),FALSE),
  IF(AND(VALUE(LEFT($A1888,3))=312,LEN($I1888)=4),VLOOKUP($I1888,_312_Table3,MATCH(LEFT($B1888,1),_312_Table3_ColumnLookup,0),FALSE)
+N("312"),
  IF(VALUE(LEFT($A1888,3))=313,VLOOKUP(VALUE(MID($B1888,2,1)),_313_Table3,MATCH(MID($B1888,1,1),_313_Table3_ColumnLookup,0),FALSE)
+N("313"),
  IF(AND(VALUE(LEFT($A1888,3))=314,LEN($B1888)=3),VLOOKUP(VALUE(MID($B1888,2,2)),_314_Table3,MATCH(MID($B1888,1,1),_314_Table3_ColumnLookup,0),FALSE),
  IF(VALUE(LEFT($A1888,3))=314,VLOOKUP(VALUE(MID($B1888,2,1)),_314_Table3,MATCH(MID($B1888,1,1),_314_Table3_ColumnLookup,0),FALSE)
+N("314"),
""))))))))))))))))))))))))</f>
        <v>#N/A</v>
      </c>
      <c r="H1888" s="321" t="str">
        <f>IFERROR(
IF(ISERROR($D1888)=FALSE,$D1888,IF(ISERROR($E1888)=FALSE,$E1888,IF(ISERROR($F1888)=FALSE,$F1888
+N("012 checkboxes"),
IF(
IF(OR(LEFT($A1888,9)="Syndicate",LEFT($A1888,12)="NewSyndicate"),VLOOKUP($A1888,'012'!$J:$ZW,MATCH("Link to button",'012'!$J$1:$ZW$1,0),0)
+N("309 checkbox"),
IF($C1888="309 LCR Summary0",VLOOKUP("Notes990",'309'!$P:$ZZ,MATCH("Link to button",'309'!$P$1:$ZZ$1,0),0)
+N("313 checkboxes"),
IF($C1888="313 Financial Information0LcmVsScr",IF($C1888="309 LCR Summary0",VLOOKUP("LcmVsScr",'309'!$N:$ZZ,MATCH("Link to button",'309'!$N$1:$ZZ$1,0),0),
IF($C1888="313 Financial Information0LcrDocAttached",IF($C1888="309 LCR Summary0",VLOOKUP("LcrDocAttached",'309'!$N:$ZZ,MATCH("Link to button",'309'!$N$1:$ZZ$1,0),
0)))))))=1,TRUE,FALSE)
))),"")</f>
        <v/>
      </c>
    </row>
    <row r="1889" spans="1:8">
      <c r="A1889" s="237" t="e">
        <f>VLOOKUP($G1889,CSVLookups!$B:$R,MATCH(A$1,CSVLookups!$B$1:$R$1,0),FALSE)</f>
        <v>#N/A</v>
      </c>
      <c r="B1889" s="237" t="e">
        <f>VLOOKUP($G1889,CSVLookups!$B:$R,MATCH(B$1,CSVLookups!$B$1:$R$1,0),FALSE)</f>
        <v>#N/A</v>
      </c>
      <c r="C1889" s="238" t="e">
        <f t="shared" si="30"/>
        <v>#N/A</v>
      </c>
      <c r="D1889" s="238" t="e">
        <f>IF(AND(VALUE(LEFT($A1889,3))=309,LEN($B1889)=3),VLOOKUP(VALUE(MID($B1889,2,2)),_309_Table1,MATCH(MID($B1889,1,1),_309_Table1_ColumnLookup,0),FALSE),
  IF($C1889="309 LCR SummaryA",OneYearSCR,IF($C1889="309 LCR SummaryB",UltimateSCR,IF(VALUE(LEFT($A1889,3))=309,VLOOKUP(VALUE(MID($B1889,2,1)),_309_Table1,MATCH(MID($B1889,1,1),_309_Table1_ColumnLookup,0),FALSE)
+N("309"),
  IF(VALUE(LEFT($A1889,3))=310,VLOOKUP(VALUE(MID($B1889,2,1)),_310_Table1,MATCH(MID($B1889,1,1),_310_Table1_ColumnLookup,0),FALSE)
+N("310"),
  IF(AND(VALUE(LEFT($A1889,3))=311,LEN($I1889)=4),VLOOKUP($I1889,_311_Table1,MATCH($B1889,_311_Table1_ColumnLookup,0),FALSE),
  IF(AND(VALUE(LEFT($A1889,3))=311,OR($B1889="I2",$B1889="J2",$B1889="K2",$B1889="L2")),VLOOKUP('311'!$G$58,_311_Table1,MATCH(MID($B1889,1,1),_311_Table1_ColumnLookup,0),FALSE),
  IF(AND(VALUE(LEFT($A1889,3))=311,RIGHT($B1889,5)="Total"),VLOOKUP('311'!$G$59,_311_Table1,MATCH(MID($B1889,1,1),_311_Table1_ColumnLookup,0),FALSE),
  IF(VALUE(LEFT($A1889,3))=311,VLOOKUP(VALUE(MID($B1889,2,1)),_311_Table1,MATCH(MID($B1889,1,1),_311_Table1_ColumnLookup,0),FALSE)
+N("311"),
  IF(AND(VALUE(LEFT($A1889,3))=312,LEFT($G1889,10)="Unincepted",$B1889="G "),VLOOKUP(" ULO",_312_Table1,MATCH('312'!$N$16,_312_Table1_ColumnLookup,0),FALSE),
  IF(AND(VALUE(LEFT($A1889,3))=312,LEFT($G1889,10)="Unincepted",$B1889="O "),VLOOKUP(" ULO",_312_Table1,MATCH('312'!$V$16,_312_Table1_ColumnLookup,0),FALSE),
  IF(AND(VALUE(LEFT($A1889,3))=312,LEFT($G1889,10)="Unincepted",$B1889="Q "),VLOOKUP(" ULO",_312_Table1,MATCH('312'!$X$16,_312_Table1_ColumnLookup,0),FALSE),
  IF(AND(VALUE(LEFT($A1889,3))=312,LEFT($G1889,10)="Unincepted"),VLOOKUP(" ULO",_312_Table1,MATCH(LEFT($B1889,1),_312_Table1_ColumnLookup,0),FALSE),
  IF(AND(VALUE(LEFT($A1889,3))=312,LEFT($G1889,5)="Total",$B1889="G "),VLOOKUP('312'!$F$80,_312_Table1,MATCH('312'!$N$16,_312_Table1_ColumnLookup,0),FALSE),
  IF(AND(VALUE(LEFT($A1889,3))=312,LEFT($G1889,5)="Total",$B1889="O "),VLOOKUP('312'!$F$80,_312_Table1,MATCH('312'!$V$16,_312_Table1_ColumnLookup,0),FALSE),
  IF(AND(VALUE(LEFT($A1889,3))=312,LEFT($G1889,5)="Total",$B1889="Q "),VLOOKUP('312'!$F$80,_312_Table1,MATCH('312'!$X$16,_312_Table1_ColumnLookup,0),FALSE),
  IF(AND(VALUE(LEFT($A1889,3))=312,LEFT($G1889,5)="Total"),VLOOKUP('312'!$F$80,_312_Table1,MATCH(LEFT($B1889,1),_312_Table1_ColumnLookup,0),FALSE),
  IF(AND(VALUE(LEFT($A1889,3))=312,LEN($I1889)=4,$B1889="G"),VLOOKUP($I1889,_312_Table1,MATCH('312'!$N$16,_312_Table1_ColumnLookup,0),FALSE),
  IF(AND(VALUE(LEFT($A1889,3))=312,LEN($I1889)=4,$B1889="O"),VLOOKUP($I1889,_312_Table1,MATCH('312'!$V$16,_312_Table1_ColumnLookup,0),FALSE),
  IF(AND(VALUE(LEFT($A1889,3))=312,LEN($I1889)=4,$B1889="Q"),VLOOKUP($I1889,_312_Table1,MATCH('312'!$X$16,_312_Table1_ColumnLookup,0),FALSE),
  IF(AND(VALUE(LEFT($A1889,3))=312,LEN($I1889)=4),VLOOKUP($I1889,_312_Table1,MATCH(LEFT($B1889,1),_312_Table1_ColumnLookup,0),FALSE)
+N("312"),
  IF(VALUE(LEFT($A1889,3))=313,VLOOKUP(VALUE(MID($B1889,2,1)),_313_Table1,MATCH(MID($B1889,1,1),_313_Table1_ColumnLookup,0),FALSE)
+N("313"),
  IF(AND(VALUE(LEFT($A1889,3))=314,LEN($B1889)=3),VLOOKUP(VALUE(MID($B1889,2,2)),_314_Table1,MATCH(MID($B1889,1,1),_314_Table1_ColumnLookup,0),FALSE),
  IF(VALUE(LEFT($A1889,3))=314,VLOOKUP(VALUE(MID($B1889,2,1)),_314_Table1,MATCH(MID($B1889,1,1),_314_Table1_ColumnLookup,0),FALSE)
+N("314"),
""))))))))))))))))))))))))</f>
        <v>#N/A</v>
      </c>
      <c r="E1889" s="238" t="e">
        <f>IF(AND(VALUE(LEFT($A1889,3))=309,LEN($B1889)=3),VLOOKUP(VALUE(MID($B1889,2,2)),_309_Table2,MATCH(MID($B1889,1,1),_309_Table2_ColumnLookup,0),FALSE),
  IF($C1889="309 LCR SummaryA",OneYearSCR,IF($C1889="309 LCR SummaryB",UltimateSCR,IF(VALUE(LEFT($A1889,3))=309,VLOOKUP(VALUE(MID($B1889,2,1)),_309_Table2,MATCH(MID($B1889,1,1),_309_Table2_ColumnLookup,0),FALSE)
+N("309"),
  IF(VALUE(LEFT($A1889,3))=310,VLOOKUP(VALUE(MID($B1889,2,1)),_310_Table2,MATCH(MID($B1889,1,1),_310_Table2_ColumnLookup,0),FALSE)
+N("310"),
  IF(AND(VALUE(LEFT($A1889,3))=311,LEN($I1889)=4),VLOOKUP($I1889,_311_Table2,MATCH($B1889,_311_Table2_ColumnLookup,0),FALSE),
  IF(AND(VALUE(LEFT($A1889,3))=311,OR($B1889="I2",$B1889="J2",$B1889="K2",$B1889="L2")),VLOOKUP('311'!$G$58,_311_Table2,MATCH(MID($B1889,1,1),_311_Table2_ColumnLookup,0),FALSE),
  IF(AND(VALUE(LEFT($A1889,3))=311,RIGHT($B1889,5)="Total"),VLOOKUP('311'!$G$59,_311_Table2,MATCH(MID($B1889,1,1),_311_Table2_ColumnLookup,0),FALSE),
  IF(VALUE(LEFT($A1889,3))=311,VLOOKUP(VALUE(MID($B1889,2,1)),_311_Table2,MATCH(MID($B1889,1,1),_311_Table2_ColumnLookup,0),FALSE)
+N("311"),
  IF(AND(VALUE(LEFT($A1889,3))=312,LEFT($G1889,10)="Unincepted",$B1889="G "),VLOOKUP(" ULO",_312_Table2,MATCH('312'!$N$16,_312_Table2_ColumnLookup,0),FALSE),
  IF(AND(VALUE(LEFT($A1889,3))=312,LEFT($G1889,10)="Unincepted",$B1889="O "),VLOOKUP(" ULO",_312_Table2,MATCH('312'!$V$16,_312_Table2_ColumnLookup,0),FALSE),
  IF(AND(VALUE(LEFT($A1889,3))=312,LEFT($G1889,10)="Unincepted",$B1889="Q "),VLOOKUP(" ULO",_312_Table2,MATCH('312'!$X$16,_312_Table2_ColumnLookup,0),FALSE),
  IF(AND(VALUE(LEFT($A1889,3))=312,LEFT($G1889,10)="Unincepted"),VLOOKUP(" ULO",_312_Table2,MATCH(LEFT($B1889,1),_312_Table2_ColumnLookup,0),FALSE),
  IF(AND(VALUE(LEFT($A1889,3))=312,LEFT($G1889,5)="Total",$B1889="G "),VLOOKUP('312'!$F$80,_312_Table2,MATCH('312'!$N$16,_312_Table2_ColumnLookup,0),FALSE),
  IF(AND(VALUE(LEFT($A1889,3))=312,LEFT($G1889,5)="Total",$B1889="O "),VLOOKUP('312'!$F$80,_312_Table2,MATCH('312'!$V$16,_312_Table2_ColumnLookup,0),FALSE),
  IF(AND(VALUE(LEFT($A1889,3))=312,LEFT($G1889,5)="Total",$B1889="Q "),VLOOKUP('312'!$F$80,_312_Table2,MATCH('312'!$X$16,_312_Table2_ColumnLookup,0),FALSE),
  IF(AND(VALUE(LEFT($A1889,3))=312,LEFT($G1889,5)="Total"),VLOOKUP('312'!$F$80,_312_Table2,MATCH(LEFT($B1889,1),_312_Table2_ColumnLookup,0),FALSE),
  IF(AND(VALUE(LEFT($A1889,3))=312,LEN($I1889)=4,$B1889="G"),VLOOKUP($I1889,_312_Table2,MATCH('312'!$N$16,_312_Table2_ColumnLookup,0),FALSE),
  IF(AND(VALUE(LEFT($A1889,3))=312,LEN($I1889)=4,$B1889="O"),VLOOKUP($I1889,_312_Table2,MATCH('312'!$V$16,_312_Table2_ColumnLookup,0),FALSE),
  IF(AND(VALUE(LEFT($A1889,3))=312,LEN($I1889)=4,$B1889="Q"),VLOOKUP($I1889,_312_Table2,MATCH('312'!$X$16,_312_Table2_ColumnLookup,0),FALSE),
  IF(AND(VALUE(LEFT($A1889,3))=312,LEN($I1889)=4),VLOOKUP($I1889,_312_Table2,MATCH(LEFT($B1889,1),_312_Table2_ColumnLookup,0),FALSE)
+N("312"),
  IF(VALUE(LEFT($A1889,3))=313,VLOOKUP(VALUE(MID($B1889,2,1)),_313_Table2,MATCH(MID($B1889,1,1),_313_Table2_ColumnLookup,0),FALSE)
+N("313"),
  IF(AND(VALUE(LEFT($A1889,3))=314,LEN($B1889)=3),VLOOKUP(VALUE(MID($B1889,2,2)),_314_Table2,MATCH(MID($B1889,1,1),_314_Table2_ColumnLookup,0),FALSE),
  IF(VALUE(LEFT($A1889,3))=314,VLOOKUP(VALUE(MID($B1889,2,1)),_314_Table2,MATCH(MID($B1889,1,1),_314_Table2_ColumnLookup,0),FALSE)
+N("314"),
""))))))))))))))))))))))))</f>
        <v>#N/A</v>
      </c>
      <c r="F1889" s="238" t="e">
        <f>IF(AND(VALUE(LEFT($A1889,3))=309,LEN($B1889)=3),VLOOKUP(VALUE(MID($B1889,2,2)),_309_Table3,MATCH(MID($B1889,1,1),_309_Table3_ColumnLookup,0),FALSE),
  IF($C1889="309 LCR SummaryA",OneYearSCR,IF($C1889="309 LCR SummaryB",UltimateSCR,IF(VALUE(LEFT($A1889,3))=309,VLOOKUP(VALUE(MID($B1889,2,1)),_309_Table3,MATCH(MID($B1889,1,1),_309_Table3_ColumnLookup,0),FALSE)
+N("309"),
  IF(VALUE(LEFT($A1889,3))=310,VLOOKUP(VALUE(MID($B1889,2,1)),_310_Table3,MATCH(MID($B1889,1,1),_310_Table3_ColumnLookup,0),FALSE)
+N("310"),
  IF(AND(VALUE(LEFT($A1889,3))=311,LEN($I1889)=4),VLOOKUP($I1889,_311_Table3,MATCH($B1889,_311_Table3_ColumnLookup,0),FALSE),
  IF(AND(VALUE(LEFT($A1889,3))=311,OR($B1889="I2",$B1889="J2",$B1889="K2",$B1889="L2")),VLOOKUP('311'!$G$58,_311_Table3,MATCH(MID($B1889,1,1),_311_Table3_ColumnLookup,0),FALSE),
  IF(AND(VALUE(LEFT($A1889,3))=311,RIGHT($B1889,5)="Total"),VLOOKUP('311'!$G$59,_311_Table3,MATCH(MID($B1889,1,1),_311_Table3_ColumnLookup,0),FALSE),
  IF(VALUE(LEFT($A1889,3))=311,VLOOKUP(VALUE(MID($B1889,2,1)),_311_Table3,MATCH(MID($B1889,1,1),_311_Table3_ColumnLookup,0),FALSE)
+N("311"),
  IF(AND(VALUE(LEFT($A1889,3))=312,LEFT($G1889,10)="Unincepted",$B1889="G "),VLOOKUP(" ULO",_312_Table3,MATCH('312'!$N$16,_312_Table3_ColumnLookup,0),FALSE),
  IF(AND(VALUE(LEFT($A1889,3))=312,LEFT($G1889,10)="Unincepted",$B1889="O "),VLOOKUP(" ULO",_312_Table3,MATCH('312'!$V$16,_312_Table3_ColumnLookup,0),FALSE),
  IF(AND(VALUE(LEFT($A1889,3))=312,LEFT($G1889,10)="Unincepted",$B1889="Q "),VLOOKUP(" ULO",_312_Table3,MATCH('312'!$X$16,_312_Table3_ColumnLookup,0),FALSE),
  IF(AND(VALUE(LEFT($A1889,3))=312,LEFT($G1889,10)="Unincepted"),VLOOKUP(" ULO",_312_Table3,MATCH(LEFT($B1889,1),_312_Table3_ColumnLookup,0),FALSE),
  IF(AND(VALUE(LEFT($A1889,3))=312,LEFT($G1889,5)="Total",$B1889="G "),VLOOKUP('312'!$F$80,_312_Table3,MATCH('312'!$N$16,_312_Table3_ColumnLookup,0),FALSE),
  IF(AND(VALUE(LEFT($A1889,3))=312,LEFT($G1889,5)="Total",$B1889="O "),VLOOKUP('312'!$F$80,_312_Table3,MATCH('312'!$V$16,_312_Table3_ColumnLookup,0),FALSE),
  IF(AND(VALUE(LEFT($A1889,3))=312,LEFT($G1889,5)="Total",$B1889="Q "),VLOOKUP('312'!$F$80,_312_Table3,MATCH('312'!$X$16,_312_Table3_ColumnLookup,0),FALSE),
  IF(AND(VALUE(LEFT($A1889,3))=312,LEFT($G1889,5)="Total"),VLOOKUP('312'!$F$80,_312_Table3,MATCH(LEFT($B1889,1),_312_Table3_ColumnLookup,0),FALSE),
  IF(AND(VALUE(LEFT($A1889,3))=312,LEN($I1889)=4,$B1889="G"),VLOOKUP($I1889,_312_Table3,MATCH('312'!$N$16,_312_Table3_ColumnLookup,0),FALSE),
  IF(AND(VALUE(LEFT($A1889,3))=312,LEN($I1889)=4,$B1889="O"),VLOOKUP($I1889,_312_Table3,MATCH('312'!$V$16,_312_Table3_ColumnLookup,0),FALSE),
  IF(AND(VALUE(LEFT($A1889,3))=312,LEN($I1889)=4,$B1889="Q"),VLOOKUP($I1889,_312_Table3,MATCH('312'!$X$16,_312_Table3_ColumnLookup,0),FALSE),
  IF(AND(VALUE(LEFT($A1889,3))=312,LEN($I1889)=4),VLOOKUP($I1889,_312_Table3,MATCH(LEFT($B1889,1),_312_Table3_ColumnLookup,0),FALSE)
+N("312"),
  IF(VALUE(LEFT($A1889,3))=313,VLOOKUP(VALUE(MID($B1889,2,1)),_313_Table3,MATCH(MID($B1889,1,1),_313_Table3_ColumnLookup,0),FALSE)
+N("313"),
  IF(AND(VALUE(LEFT($A1889,3))=314,LEN($B1889)=3),VLOOKUP(VALUE(MID($B1889,2,2)),_314_Table3,MATCH(MID($B1889,1,1),_314_Table3_ColumnLookup,0),FALSE),
  IF(VALUE(LEFT($A1889,3))=314,VLOOKUP(VALUE(MID($B1889,2,1)),_314_Table3,MATCH(MID($B1889,1,1),_314_Table3_ColumnLookup,0),FALSE)
+N("314"),
""))))))))))))))))))))))))</f>
        <v>#N/A</v>
      </c>
      <c r="H1889" s="321" t="str">
        <f>IFERROR(
IF(ISERROR($D1889)=FALSE,$D1889,IF(ISERROR($E1889)=FALSE,$E1889,IF(ISERROR($F1889)=FALSE,$F1889
+N("012 checkboxes"),
IF(
IF(OR(LEFT($A1889,9)="Syndicate",LEFT($A1889,12)="NewSyndicate"),VLOOKUP($A1889,'012'!$J:$ZW,MATCH("Link to button",'012'!$J$1:$ZW$1,0),0)
+N("309 checkbox"),
IF($C1889="309 LCR Summary0",VLOOKUP("Notes990",'309'!$P:$ZZ,MATCH("Link to button",'309'!$P$1:$ZZ$1,0),0)
+N("313 checkboxes"),
IF($C1889="313 Financial Information0LcmVsScr",IF($C1889="309 LCR Summary0",VLOOKUP("LcmVsScr",'309'!$N:$ZZ,MATCH("Link to button",'309'!$N$1:$ZZ$1,0),0),
IF($C1889="313 Financial Information0LcrDocAttached",IF($C1889="309 LCR Summary0",VLOOKUP("LcrDocAttached",'309'!$N:$ZZ,MATCH("Link to button",'309'!$N$1:$ZZ$1,0),
0)))))))=1,TRUE,FALSE)
))),"")</f>
        <v/>
      </c>
    </row>
    <row r="1890" spans="1:8">
      <c r="A1890" s="237" t="e">
        <f>VLOOKUP($G1890,CSVLookups!$B:$R,MATCH(A$1,CSVLookups!$B$1:$R$1,0),FALSE)</f>
        <v>#N/A</v>
      </c>
      <c r="B1890" s="237" t="e">
        <f>VLOOKUP($G1890,CSVLookups!$B:$R,MATCH(B$1,CSVLookups!$B$1:$R$1,0),FALSE)</f>
        <v>#N/A</v>
      </c>
      <c r="C1890" s="238" t="e">
        <f t="shared" si="30"/>
        <v>#N/A</v>
      </c>
      <c r="D1890" s="238" t="e">
        <f>IF(AND(VALUE(LEFT($A1890,3))=309,LEN($B1890)=3),VLOOKUP(VALUE(MID($B1890,2,2)),_309_Table1,MATCH(MID($B1890,1,1),_309_Table1_ColumnLookup,0),FALSE),
  IF($C1890="309 LCR SummaryA",OneYearSCR,IF($C1890="309 LCR SummaryB",UltimateSCR,IF(VALUE(LEFT($A1890,3))=309,VLOOKUP(VALUE(MID($B1890,2,1)),_309_Table1,MATCH(MID($B1890,1,1),_309_Table1_ColumnLookup,0),FALSE)
+N("309"),
  IF(VALUE(LEFT($A1890,3))=310,VLOOKUP(VALUE(MID($B1890,2,1)),_310_Table1,MATCH(MID($B1890,1,1),_310_Table1_ColumnLookup,0),FALSE)
+N("310"),
  IF(AND(VALUE(LEFT($A1890,3))=311,LEN($I1890)=4),VLOOKUP($I1890,_311_Table1,MATCH($B1890,_311_Table1_ColumnLookup,0),FALSE),
  IF(AND(VALUE(LEFT($A1890,3))=311,OR($B1890="I2",$B1890="J2",$B1890="K2",$B1890="L2")),VLOOKUP('311'!$G$58,_311_Table1,MATCH(MID($B1890,1,1),_311_Table1_ColumnLookup,0),FALSE),
  IF(AND(VALUE(LEFT($A1890,3))=311,RIGHT($B1890,5)="Total"),VLOOKUP('311'!$G$59,_311_Table1,MATCH(MID($B1890,1,1),_311_Table1_ColumnLookup,0),FALSE),
  IF(VALUE(LEFT($A1890,3))=311,VLOOKUP(VALUE(MID($B1890,2,1)),_311_Table1,MATCH(MID($B1890,1,1),_311_Table1_ColumnLookup,0),FALSE)
+N("311"),
  IF(AND(VALUE(LEFT($A1890,3))=312,LEFT($G1890,10)="Unincepted",$B1890="G "),VLOOKUP(" ULO",_312_Table1,MATCH('312'!$N$16,_312_Table1_ColumnLookup,0),FALSE),
  IF(AND(VALUE(LEFT($A1890,3))=312,LEFT($G1890,10)="Unincepted",$B1890="O "),VLOOKUP(" ULO",_312_Table1,MATCH('312'!$V$16,_312_Table1_ColumnLookup,0),FALSE),
  IF(AND(VALUE(LEFT($A1890,3))=312,LEFT($G1890,10)="Unincepted",$B1890="Q "),VLOOKUP(" ULO",_312_Table1,MATCH('312'!$X$16,_312_Table1_ColumnLookup,0),FALSE),
  IF(AND(VALUE(LEFT($A1890,3))=312,LEFT($G1890,10)="Unincepted"),VLOOKUP(" ULO",_312_Table1,MATCH(LEFT($B1890,1),_312_Table1_ColumnLookup,0),FALSE),
  IF(AND(VALUE(LEFT($A1890,3))=312,LEFT($G1890,5)="Total",$B1890="G "),VLOOKUP('312'!$F$80,_312_Table1,MATCH('312'!$N$16,_312_Table1_ColumnLookup,0),FALSE),
  IF(AND(VALUE(LEFT($A1890,3))=312,LEFT($G1890,5)="Total",$B1890="O "),VLOOKUP('312'!$F$80,_312_Table1,MATCH('312'!$V$16,_312_Table1_ColumnLookup,0),FALSE),
  IF(AND(VALUE(LEFT($A1890,3))=312,LEFT($G1890,5)="Total",$B1890="Q "),VLOOKUP('312'!$F$80,_312_Table1,MATCH('312'!$X$16,_312_Table1_ColumnLookup,0),FALSE),
  IF(AND(VALUE(LEFT($A1890,3))=312,LEFT($G1890,5)="Total"),VLOOKUP('312'!$F$80,_312_Table1,MATCH(LEFT($B1890,1),_312_Table1_ColumnLookup,0),FALSE),
  IF(AND(VALUE(LEFT($A1890,3))=312,LEN($I1890)=4,$B1890="G"),VLOOKUP($I1890,_312_Table1,MATCH('312'!$N$16,_312_Table1_ColumnLookup,0),FALSE),
  IF(AND(VALUE(LEFT($A1890,3))=312,LEN($I1890)=4,$B1890="O"),VLOOKUP($I1890,_312_Table1,MATCH('312'!$V$16,_312_Table1_ColumnLookup,0),FALSE),
  IF(AND(VALUE(LEFT($A1890,3))=312,LEN($I1890)=4,$B1890="Q"),VLOOKUP($I1890,_312_Table1,MATCH('312'!$X$16,_312_Table1_ColumnLookup,0),FALSE),
  IF(AND(VALUE(LEFT($A1890,3))=312,LEN($I1890)=4),VLOOKUP($I1890,_312_Table1,MATCH(LEFT($B1890,1),_312_Table1_ColumnLookup,0),FALSE)
+N("312"),
  IF(VALUE(LEFT($A1890,3))=313,VLOOKUP(VALUE(MID($B1890,2,1)),_313_Table1,MATCH(MID($B1890,1,1),_313_Table1_ColumnLookup,0),FALSE)
+N("313"),
  IF(AND(VALUE(LEFT($A1890,3))=314,LEN($B1890)=3),VLOOKUP(VALUE(MID($B1890,2,2)),_314_Table1,MATCH(MID($B1890,1,1),_314_Table1_ColumnLookup,0),FALSE),
  IF(VALUE(LEFT($A1890,3))=314,VLOOKUP(VALUE(MID($B1890,2,1)),_314_Table1,MATCH(MID($B1890,1,1),_314_Table1_ColumnLookup,0),FALSE)
+N("314"),
""))))))))))))))))))))))))</f>
        <v>#N/A</v>
      </c>
      <c r="E1890" s="238" t="e">
        <f>IF(AND(VALUE(LEFT($A1890,3))=309,LEN($B1890)=3),VLOOKUP(VALUE(MID($B1890,2,2)),_309_Table2,MATCH(MID($B1890,1,1),_309_Table2_ColumnLookup,0),FALSE),
  IF($C1890="309 LCR SummaryA",OneYearSCR,IF($C1890="309 LCR SummaryB",UltimateSCR,IF(VALUE(LEFT($A1890,3))=309,VLOOKUP(VALUE(MID($B1890,2,1)),_309_Table2,MATCH(MID($B1890,1,1),_309_Table2_ColumnLookup,0),FALSE)
+N("309"),
  IF(VALUE(LEFT($A1890,3))=310,VLOOKUP(VALUE(MID($B1890,2,1)),_310_Table2,MATCH(MID($B1890,1,1),_310_Table2_ColumnLookup,0),FALSE)
+N("310"),
  IF(AND(VALUE(LEFT($A1890,3))=311,LEN($I1890)=4),VLOOKUP($I1890,_311_Table2,MATCH($B1890,_311_Table2_ColumnLookup,0),FALSE),
  IF(AND(VALUE(LEFT($A1890,3))=311,OR($B1890="I2",$B1890="J2",$B1890="K2",$B1890="L2")),VLOOKUP('311'!$G$58,_311_Table2,MATCH(MID($B1890,1,1),_311_Table2_ColumnLookup,0),FALSE),
  IF(AND(VALUE(LEFT($A1890,3))=311,RIGHT($B1890,5)="Total"),VLOOKUP('311'!$G$59,_311_Table2,MATCH(MID($B1890,1,1),_311_Table2_ColumnLookup,0),FALSE),
  IF(VALUE(LEFT($A1890,3))=311,VLOOKUP(VALUE(MID($B1890,2,1)),_311_Table2,MATCH(MID($B1890,1,1),_311_Table2_ColumnLookup,0),FALSE)
+N("311"),
  IF(AND(VALUE(LEFT($A1890,3))=312,LEFT($G1890,10)="Unincepted",$B1890="G "),VLOOKUP(" ULO",_312_Table2,MATCH('312'!$N$16,_312_Table2_ColumnLookup,0),FALSE),
  IF(AND(VALUE(LEFT($A1890,3))=312,LEFT($G1890,10)="Unincepted",$B1890="O "),VLOOKUP(" ULO",_312_Table2,MATCH('312'!$V$16,_312_Table2_ColumnLookup,0),FALSE),
  IF(AND(VALUE(LEFT($A1890,3))=312,LEFT($G1890,10)="Unincepted",$B1890="Q "),VLOOKUP(" ULO",_312_Table2,MATCH('312'!$X$16,_312_Table2_ColumnLookup,0),FALSE),
  IF(AND(VALUE(LEFT($A1890,3))=312,LEFT($G1890,10)="Unincepted"),VLOOKUP(" ULO",_312_Table2,MATCH(LEFT($B1890,1),_312_Table2_ColumnLookup,0),FALSE),
  IF(AND(VALUE(LEFT($A1890,3))=312,LEFT($G1890,5)="Total",$B1890="G "),VLOOKUP('312'!$F$80,_312_Table2,MATCH('312'!$N$16,_312_Table2_ColumnLookup,0),FALSE),
  IF(AND(VALUE(LEFT($A1890,3))=312,LEFT($G1890,5)="Total",$B1890="O "),VLOOKUP('312'!$F$80,_312_Table2,MATCH('312'!$V$16,_312_Table2_ColumnLookup,0),FALSE),
  IF(AND(VALUE(LEFT($A1890,3))=312,LEFT($G1890,5)="Total",$B1890="Q "),VLOOKUP('312'!$F$80,_312_Table2,MATCH('312'!$X$16,_312_Table2_ColumnLookup,0),FALSE),
  IF(AND(VALUE(LEFT($A1890,3))=312,LEFT($G1890,5)="Total"),VLOOKUP('312'!$F$80,_312_Table2,MATCH(LEFT($B1890,1),_312_Table2_ColumnLookup,0),FALSE),
  IF(AND(VALUE(LEFT($A1890,3))=312,LEN($I1890)=4,$B1890="G"),VLOOKUP($I1890,_312_Table2,MATCH('312'!$N$16,_312_Table2_ColumnLookup,0),FALSE),
  IF(AND(VALUE(LEFT($A1890,3))=312,LEN($I1890)=4,$B1890="O"),VLOOKUP($I1890,_312_Table2,MATCH('312'!$V$16,_312_Table2_ColumnLookup,0),FALSE),
  IF(AND(VALUE(LEFT($A1890,3))=312,LEN($I1890)=4,$B1890="Q"),VLOOKUP($I1890,_312_Table2,MATCH('312'!$X$16,_312_Table2_ColumnLookup,0),FALSE),
  IF(AND(VALUE(LEFT($A1890,3))=312,LEN($I1890)=4),VLOOKUP($I1890,_312_Table2,MATCH(LEFT($B1890,1),_312_Table2_ColumnLookup,0),FALSE)
+N("312"),
  IF(VALUE(LEFT($A1890,3))=313,VLOOKUP(VALUE(MID($B1890,2,1)),_313_Table2,MATCH(MID($B1890,1,1),_313_Table2_ColumnLookup,0),FALSE)
+N("313"),
  IF(AND(VALUE(LEFT($A1890,3))=314,LEN($B1890)=3),VLOOKUP(VALUE(MID($B1890,2,2)),_314_Table2,MATCH(MID($B1890,1,1),_314_Table2_ColumnLookup,0),FALSE),
  IF(VALUE(LEFT($A1890,3))=314,VLOOKUP(VALUE(MID($B1890,2,1)),_314_Table2,MATCH(MID($B1890,1,1),_314_Table2_ColumnLookup,0),FALSE)
+N("314"),
""))))))))))))))))))))))))</f>
        <v>#N/A</v>
      </c>
      <c r="F1890" s="238" t="e">
        <f>IF(AND(VALUE(LEFT($A1890,3))=309,LEN($B1890)=3),VLOOKUP(VALUE(MID($B1890,2,2)),_309_Table3,MATCH(MID($B1890,1,1),_309_Table3_ColumnLookup,0),FALSE),
  IF($C1890="309 LCR SummaryA",OneYearSCR,IF($C1890="309 LCR SummaryB",UltimateSCR,IF(VALUE(LEFT($A1890,3))=309,VLOOKUP(VALUE(MID($B1890,2,1)),_309_Table3,MATCH(MID($B1890,1,1),_309_Table3_ColumnLookup,0),FALSE)
+N("309"),
  IF(VALUE(LEFT($A1890,3))=310,VLOOKUP(VALUE(MID($B1890,2,1)),_310_Table3,MATCH(MID($B1890,1,1),_310_Table3_ColumnLookup,0),FALSE)
+N("310"),
  IF(AND(VALUE(LEFT($A1890,3))=311,LEN($I1890)=4),VLOOKUP($I1890,_311_Table3,MATCH($B1890,_311_Table3_ColumnLookup,0),FALSE),
  IF(AND(VALUE(LEFT($A1890,3))=311,OR($B1890="I2",$B1890="J2",$B1890="K2",$B1890="L2")),VLOOKUP('311'!$G$58,_311_Table3,MATCH(MID($B1890,1,1),_311_Table3_ColumnLookup,0),FALSE),
  IF(AND(VALUE(LEFT($A1890,3))=311,RIGHT($B1890,5)="Total"),VLOOKUP('311'!$G$59,_311_Table3,MATCH(MID($B1890,1,1),_311_Table3_ColumnLookup,0),FALSE),
  IF(VALUE(LEFT($A1890,3))=311,VLOOKUP(VALUE(MID($B1890,2,1)),_311_Table3,MATCH(MID($B1890,1,1),_311_Table3_ColumnLookup,0),FALSE)
+N("311"),
  IF(AND(VALUE(LEFT($A1890,3))=312,LEFT($G1890,10)="Unincepted",$B1890="G "),VLOOKUP(" ULO",_312_Table3,MATCH('312'!$N$16,_312_Table3_ColumnLookup,0),FALSE),
  IF(AND(VALUE(LEFT($A1890,3))=312,LEFT($G1890,10)="Unincepted",$B1890="O "),VLOOKUP(" ULO",_312_Table3,MATCH('312'!$V$16,_312_Table3_ColumnLookup,0),FALSE),
  IF(AND(VALUE(LEFT($A1890,3))=312,LEFT($G1890,10)="Unincepted",$B1890="Q "),VLOOKUP(" ULO",_312_Table3,MATCH('312'!$X$16,_312_Table3_ColumnLookup,0),FALSE),
  IF(AND(VALUE(LEFT($A1890,3))=312,LEFT($G1890,10)="Unincepted"),VLOOKUP(" ULO",_312_Table3,MATCH(LEFT($B1890,1),_312_Table3_ColumnLookup,0),FALSE),
  IF(AND(VALUE(LEFT($A1890,3))=312,LEFT($G1890,5)="Total",$B1890="G "),VLOOKUP('312'!$F$80,_312_Table3,MATCH('312'!$N$16,_312_Table3_ColumnLookup,0),FALSE),
  IF(AND(VALUE(LEFT($A1890,3))=312,LEFT($G1890,5)="Total",$B1890="O "),VLOOKUP('312'!$F$80,_312_Table3,MATCH('312'!$V$16,_312_Table3_ColumnLookup,0),FALSE),
  IF(AND(VALUE(LEFT($A1890,3))=312,LEFT($G1890,5)="Total",$B1890="Q "),VLOOKUP('312'!$F$80,_312_Table3,MATCH('312'!$X$16,_312_Table3_ColumnLookup,0),FALSE),
  IF(AND(VALUE(LEFT($A1890,3))=312,LEFT($G1890,5)="Total"),VLOOKUP('312'!$F$80,_312_Table3,MATCH(LEFT($B1890,1),_312_Table3_ColumnLookup,0),FALSE),
  IF(AND(VALUE(LEFT($A1890,3))=312,LEN($I1890)=4,$B1890="G"),VLOOKUP($I1890,_312_Table3,MATCH('312'!$N$16,_312_Table3_ColumnLookup,0),FALSE),
  IF(AND(VALUE(LEFT($A1890,3))=312,LEN($I1890)=4,$B1890="O"),VLOOKUP($I1890,_312_Table3,MATCH('312'!$V$16,_312_Table3_ColumnLookup,0),FALSE),
  IF(AND(VALUE(LEFT($A1890,3))=312,LEN($I1890)=4,$B1890="Q"),VLOOKUP($I1890,_312_Table3,MATCH('312'!$X$16,_312_Table3_ColumnLookup,0),FALSE),
  IF(AND(VALUE(LEFT($A1890,3))=312,LEN($I1890)=4),VLOOKUP($I1890,_312_Table3,MATCH(LEFT($B1890,1),_312_Table3_ColumnLookup,0),FALSE)
+N("312"),
  IF(VALUE(LEFT($A1890,3))=313,VLOOKUP(VALUE(MID($B1890,2,1)),_313_Table3,MATCH(MID($B1890,1,1),_313_Table3_ColumnLookup,0),FALSE)
+N("313"),
  IF(AND(VALUE(LEFT($A1890,3))=314,LEN($B1890)=3),VLOOKUP(VALUE(MID($B1890,2,2)),_314_Table3,MATCH(MID($B1890,1,1),_314_Table3_ColumnLookup,0),FALSE),
  IF(VALUE(LEFT($A1890,3))=314,VLOOKUP(VALUE(MID($B1890,2,1)),_314_Table3,MATCH(MID($B1890,1,1),_314_Table3_ColumnLookup,0),FALSE)
+N("314"),
""))))))))))))))))))))))))</f>
        <v>#N/A</v>
      </c>
      <c r="H1890" s="321" t="str">
        <f>IFERROR(
IF(ISERROR($D1890)=FALSE,$D1890,IF(ISERROR($E1890)=FALSE,$E1890,IF(ISERROR($F1890)=FALSE,$F1890
+N("012 checkboxes"),
IF(
IF(OR(LEFT($A1890,9)="Syndicate",LEFT($A1890,12)="NewSyndicate"),VLOOKUP($A1890,'012'!$J:$ZW,MATCH("Link to button",'012'!$J$1:$ZW$1,0),0)
+N("309 checkbox"),
IF($C1890="309 LCR Summary0",VLOOKUP("Notes990",'309'!$P:$ZZ,MATCH("Link to button",'309'!$P$1:$ZZ$1,0),0)
+N("313 checkboxes"),
IF($C1890="313 Financial Information0LcmVsScr",IF($C1890="309 LCR Summary0",VLOOKUP("LcmVsScr",'309'!$N:$ZZ,MATCH("Link to button",'309'!$N$1:$ZZ$1,0),0),
IF($C1890="313 Financial Information0LcrDocAttached",IF($C1890="309 LCR Summary0",VLOOKUP("LcrDocAttached",'309'!$N:$ZZ,MATCH("Link to button",'309'!$N$1:$ZZ$1,0),
0)))))))=1,TRUE,FALSE)
))),"")</f>
        <v/>
      </c>
    </row>
    <row r="1891" spans="1:8">
      <c r="A1891" s="237" t="e">
        <f>VLOOKUP($G1891,CSVLookups!$B:$R,MATCH(A$1,CSVLookups!$B$1:$R$1,0),FALSE)</f>
        <v>#N/A</v>
      </c>
      <c r="B1891" s="237" t="e">
        <f>VLOOKUP($G1891,CSVLookups!$B:$R,MATCH(B$1,CSVLookups!$B$1:$R$1,0),FALSE)</f>
        <v>#N/A</v>
      </c>
      <c r="C1891" s="238" t="e">
        <f t="shared" si="30"/>
        <v>#N/A</v>
      </c>
      <c r="D1891" s="238" t="e">
        <f>IF(AND(VALUE(LEFT($A1891,3))=309,LEN($B1891)=3),VLOOKUP(VALUE(MID($B1891,2,2)),_309_Table1,MATCH(MID($B1891,1,1),_309_Table1_ColumnLookup,0),FALSE),
  IF($C1891="309 LCR SummaryA",OneYearSCR,IF($C1891="309 LCR SummaryB",UltimateSCR,IF(VALUE(LEFT($A1891,3))=309,VLOOKUP(VALUE(MID($B1891,2,1)),_309_Table1,MATCH(MID($B1891,1,1),_309_Table1_ColumnLookup,0),FALSE)
+N("309"),
  IF(VALUE(LEFT($A1891,3))=310,VLOOKUP(VALUE(MID($B1891,2,1)),_310_Table1,MATCH(MID($B1891,1,1),_310_Table1_ColumnLookup,0),FALSE)
+N("310"),
  IF(AND(VALUE(LEFT($A1891,3))=311,LEN($I1891)=4),VLOOKUP($I1891,_311_Table1,MATCH($B1891,_311_Table1_ColumnLookup,0),FALSE),
  IF(AND(VALUE(LEFT($A1891,3))=311,OR($B1891="I2",$B1891="J2",$B1891="K2",$B1891="L2")),VLOOKUP('311'!$G$58,_311_Table1,MATCH(MID($B1891,1,1),_311_Table1_ColumnLookup,0),FALSE),
  IF(AND(VALUE(LEFT($A1891,3))=311,RIGHT($B1891,5)="Total"),VLOOKUP('311'!$G$59,_311_Table1,MATCH(MID($B1891,1,1),_311_Table1_ColumnLookup,0),FALSE),
  IF(VALUE(LEFT($A1891,3))=311,VLOOKUP(VALUE(MID($B1891,2,1)),_311_Table1,MATCH(MID($B1891,1,1),_311_Table1_ColumnLookup,0),FALSE)
+N("311"),
  IF(AND(VALUE(LEFT($A1891,3))=312,LEFT($G1891,10)="Unincepted",$B1891="G "),VLOOKUP(" ULO",_312_Table1,MATCH('312'!$N$16,_312_Table1_ColumnLookup,0),FALSE),
  IF(AND(VALUE(LEFT($A1891,3))=312,LEFT($G1891,10)="Unincepted",$B1891="O "),VLOOKUP(" ULO",_312_Table1,MATCH('312'!$V$16,_312_Table1_ColumnLookup,0),FALSE),
  IF(AND(VALUE(LEFT($A1891,3))=312,LEFT($G1891,10)="Unincepted",$B1891="Q "),VLOOKUP(" ULO",_312_Table1,MATCH('312'!$X$16,_312_Table1_ColumnLookup,0),FALSE),
  IF(AND(VALUE(LEFT($A1891,3))=312,LEFT($G1891,10)="Unincepted"),VLOOKUP(" ULO",_312_Table1,MATCH(LEFT($B1891,1),_312_Table1_ColumnLookup,0),FALSE),
  IF(AND(VALUE(LEFT($A1891,3))=312,LEFT($G1891,5)="Total",$B1891="G "),VLOOKUP('312'!$F$80,_312_Table1,MATCH('312'!$N$16,_312_Table1_ColumnLookup,0),FALSE),
  IF(AND(VALUE(LEFT($A1891,3))=312,LEFT($G1891,5)="Total",$B1891="O "),VLOOKUP('312'!$F$80,_312_Table1,MATCH('312'!$V$16,_312_Table1_ColumnLookup,0),FALSE),
  IF(AND(VALUE(LEFT($A1891,3))=312,LEFT($G1891,5)="Total",$B1891="Q "),VLOOKUP('312'!$F$80,_312_Table1,MATCH('312'!$X$16,_312_Table1_ColumnLookup,0),FALSE),
  IF(AND(VALUE(LEFT($A1891,3))=312,LEFT($G1891,5)="Total"),VLOOKUP('312'!$F$80,_312_Table1,MATCH(LEFT($B1891,1),_312_Table1_ColumnLookup,0),FALSE),
  IF(AND(VALUE(LEFT($A1891,3))=312,LEN($I1891)=4,$B1891="G"),VLOOKUP($I1891,_312_Table1,MATCH('312'!$N$16,_312_Table1_ColumnLookup,0),FALSE),
  IF(AND(VALUE(LEFT($A1891,3))=312,LEN($I1891)=4,$B1891="O"),VLOOKUP($I1891,_312_Table1,MATCH('312'!$V$16,_312_Table1_ColumnLookup,0),FALSE),
  IF(AND(VALUE(LEFT($A1891,3))=312,LEN($I1891)=4,$B1891="Q"),VLOOKUP($I1891,_312_Table1,MATCH('312'!$X$16,_312_Table1_ColumnLookup,0),FALSE),
  IF(AND(VALUE(LEFT($A1891,3))=312,LEN($I1891)=4),VLOOKUP($I1891,_312_Table1,MATCH(LEFT($B1891,1),_312_Table1_ColumnLookup,0),FALSE)
+N("312"),
  IF(VALUE(LEFT($A1891,3))=313,VLOOKUP(VALUE(MID($B1891,2,1)),_313_Table1,MATCH(MID($B1891,1,1),_313_Table1_ColumnLookup,0),FALSE)
+N("313"),
  IF(AND(VALUE(LEFT($A1891,3))=314,LEN($B1891)=3),VLOOKUP(VALUE(MID($B1891,2,2)),_314_Table1,MATCH(MID($B1891,1,1),_314_Table1_ColumnLookup,0),FALSE),
  IF(VALUE(LEFT($A1891,3))=314,VLOOKUP(VALUE(MID($B1891,2,1)),_314_Table1,MATCH(MID($B1891,1,1),_314_Table1_ColumnLookup,0),FALSE)
+N("314"),
""))))))))))))))))))))))))</f>
        <v>#N/A</v>
      </c>
      <c r="E1891" s="238" t="e">
        <f>IF(AND(VALUE(LEFT($A1891,3))=309,LEN($B1891)=3),VLOOKUP(VALUE(MID($B1891,2,2)),_309_Table2,MATCH(MID($B1891,1,1),_309_Table2_ColumnLookup,0),FALSE),
  IF($C1891="309 LCR SummaryA",OneYearSCR,IF($C1891="309 LCR SummaryB",UltimateSCR,IF(VALUE(LEFT($A1891,3))=309,VLOOKUP(VALUE(MID($B1891,2,1)),_309_Table2,MATCH(MID($B1891,1,1),_309_Table2_ColumnLookup,0),FALSE)
+N("309"),
  IF(VALUE(LEFT($A1891,3))=310,VLOOKUP(VALUE(MID($B1891,2,1)),_310_Table2,MATCH(MID($B1891,1,1),_310_Table2_ColumnLookup,0),FALSE)
+N("310"),
  IF(AND(VALUE(LEFT($A1891,3))=311,LEN($I1891)=4),VLOOKUP($I1891,_311_Table2,MATCH($B1891,_311_Table2_ColumnLookup,0),FALSE),
  IF(AND(VALUE(LEFT($A1891,3))=311,OR($B1891="I2",$B1891="J2",$B1891="K2",$B1891="L2")),VLOOKUP('311'!$G$58,_311_Table2,MATCH(MID($B1891,1,1),_311_Table2_ColumnLookup,0),FALSE),
  IF(AND(VALUE(LEFT($A1891,3))=311,RIGHT($B1891,5)="Total"),VLOOKUP('311'!$G$59,_311_Table2,MATCH(MID($B1891,1,1),_311_Table2_ColumnLookup,0),FALSE),
  IF(VALUE(LEFT($A1891,3))=311,VLOOKUP(VALUE(MID($B1891,2,1)),_311_Table2,MATCH(MID($B1891,1,1),_311_Table2_ColumnLookup,0),FALSE)
+N("311"),
  IF(AND(VALUE(LEFT($A1891,3))=312,LEFT($G1891,10)="Unincepted",$B1891="G "),VLOOKUP(" ULO",_312_Table2,MATCH('312'!$N$16,_312_Table2_ColumnLookup,0),FALSE),
  IF(AND(VALUE(LEFT($A1891,3))=312,LEFT($G1891,10)="Unincepted",$B1891="O "),VLOOKUP(" ULO",_312_Table2,MATCH('312'!$V$16,_312_Table2_ColumnLookup,0),FALSE),
  IF(AND(VALUE(LEFT($A1891,3))=312,LEFT($G1891,10)="Unincepted",$B1891="Q "),VLOOKUP(" ULO",_312_Table2,MATCH('312'!$X$16,_312_Table2_ColumnLookup,0),FALSE),
  IF(AND(VALUE(LEFT($A1891,3))=312,LEFT($G1891,10)="Unincepted"),VLOOKUP(" ULO",_312_Table2,MATCH(LEFT($B1891,1),_312_Table2_ColumnLookup,0),FALSE),
  IF(AND(VALUE(LEFT($A1891,3))=312,LEFT($G1891,5)="Total",$B1891="G "),VLOOKUP('312'!$F$80,_312_Table2,MATCH('312'!$N$16,_312_Table2_ColumnLookup,0),FALSE),
  IF(AND(VALUE(LEFT($A1891,3))=312,LEFT($G1891,5)="Total",$B1891="O "),VLOOKUP('312'!$F$80,_312_Table2,MATCH('312'!$V$16,_312_Table2_ColumnLookup,0),FALSE),
  IF(AND(VALUE(LEFT($A1891,3))=312,LEFT($G1891,5)="Total",$B1891="Q "),VLOOKUP('312'!$F$80,_312_Table2,MATCH('312'!$X$16,_312_Table2_ColumnLookup,0),FALSE),
  IF(AND(VALUE(LEFT($A1891,3))=312,LEFT($G1891,5)="Total"),VLOOKUP('312'!$F$80,_312_Table2,MATCH(LEFT($B1891,1),_312_Table2_ColumnLookup,0),FALSE),
  IF(AND(VALUE(LEFT($A1891,3))=312,LEN($I1891)=4,$B1891="G"),VLOOKUP($I1891,_312_Table2,MATCH('312'!$N$16,_312_Table2_ColumnLookup,0),FALSE),
  IF(AND(VALUE(LEFT($A1891,3))=312,LEN($I1891)=4,$B1891="O"),VLOOKUP($I1891,_312_Table2,MATCH('312'!$V$16,_312_Table2_ColumnLookup,0),FALSE),
  IF(AND(VALUE(LEFT($A1891,3))=312,LEN($I1891)=4,$B1891="Q"),VLOOKUP($I1891,_312_Table2,MATCH('312'!$X$16,_312_Table2_ColumnLookup,0),FALSE),
  IF(AND(VALUE(LEFT($A1891,3))=312,LEN($I1891)=4),VLOOKUP($I1891,_312_Table2,MATCH(LEFT($B1891,1),_312_Table2_ColumnLookup,0),FALSE)
+N("312"),
  IF(VALUE(LEFT($A1891,3))=313,VLOOKUP(VALUE(MID($B1891,2,1)),_313_Table2,MATCH(MID($B1891,1,1),_313_Table2_ColumnLookup,0),FALSE)
+N("313"),
  IF(AND(VALUE(LEFT($A1891,3))=314,LEN($B1891)=3),VLOOKUP(VALUE(MID($B1891,2,2)),_314_Table2,MATCH(MID($B1891,1,1),_314_Table2_ColumnLookup,0),FALSE),
  IF(VALUE(LEFT($A1891,3))=314,VLOOKUP(VALUE(MID($B1891,2,1)),_314_Table2,MATCH(MID($B1891,1,1),_314_Table2_ColumnLookup,0),FALSE)
+N("314"),
""))))))))))))))))))))))))</f>
        <v>#N/A</v>
      </c>
      <c r="F1891" s="238" t="e">
        <f>IF(AND(VALUE(LEFT($A1891,3))=309,LEN($B1891)=3),VLOOKUP(VALUE(MID($B1891,2,2)),_309_Table3,MATCH(MID($B1891,1,1),_309_Table3_ColumnLookup,0),FALSE),
  IF($C1891="309 LCR SummaryA",OneYearSCR,IF($C1891="309 LCR SummaryB",UltimateSCR,IF(VALUE(LEFT($A1891,3))=309,VLOOKUP(VALUE(MID($B1891,2,1)),_309_Table3,MATCH(MID($B1891,1,1),_309_Table3_ColumnLookup,0),FALSE)
+N("309"),
  IF(VALUE(LEFT($A1891,3))=310,VLOOKUP(VALUE(MID($B1891,2,1)),_310_Table3,MATCH(MID($B1891,1,1),_310_Table3_ColumnLookup,0),FALSE)
+N("310"),
  IF(AND(VALUE(LEFT($A1891,3))=311,LEN($I1891)=4),VLOOKUP($I1891,_311_Table3,MATCH($B1891,_311_Table3_ColumnLookup,0),FALSE),
  IF(AND(VALUE(LEFT($A1891,3))=311,OR($B1891="I2",$B1891="J2",$B1891="K2",$B1891="L2")),VLOOKUP('311'!$G$58,_311_Table3,MATCH(MID($B1891,1,1),_311_Table3_ColumnLookup,0),FALSE),
  IF(AND(VALUE(LEFT($A1891,3))=311,RIGHT($B1891,5)="Total"),VLOOKUP('311'!$G$59,_311_Table3,MATCH(MID($B1891,1,1),_311_Table3_ColumnLookup,0),FALSE),
  IF(VALUE(LEFT($A1891,3))=311,VLOOKUP(VALUE(MID($B1891,2,1)),_311_Table3,MATCH(MID($B1891,1,1),_311_Table3_ColumnLookup,0),FALSE)
+N("311"),
  IF(AND(VALUE(LEFT($A1891,3))=312,LEFT($G1891,10)="Unincepted",$B1891="G "),VLOOKUP(" ULO",_312_Table3,MATCH('312'!$N$16,_312_Table3_ColumnLookup,0),FALSE),
  IF(AND(VALUE(LEFT($A1891,3))=312,LEFT($G1891,10)="Unincepted",$B1891="O "),VLOOKUP(" ULO",_312_Table3,MATCH('312'!$V$16,_312_Table3_ColumnLookup,0),FALSE),
  IF(AND(VALUE(LEFT($A1891,3))=312,LEFT($G1891,10)="Unincepted",$B1891="Q "),VLOOKUP(" ULO",_312_Table3,MATCH('312'!$X$16,_312_Table3_ColumnLookup,0),FALSE),
  IF(AND(VALUE(LEFT($A1891,3))=312,LEFT($G1891,10)="Unincepted"),VLOOKUP(" ULO",_312_Table3,MATCH(LEFT($B1891,1),_312_Table3_ColumnLookup,0),FALSE),
  IF(AND(VALUE(LEFT($A1891,3))=312,LEFT($G1891,5)="Total",$B1891="G "),VLOOKUP('312'!$F$80,_312_Table3,MATCH('312'!$N$16,_312_Table3_ColumnLookup,0),FALSE),
  IF(AND(VALUE(LEFT($A1891,3))=312,LEFT($G1891,5)="Total",$B1891="O "),VLOOKUP('312'!$F$80,_312_Table3,MATCH('312'!$V$16,_312_Table3_ColumnLookup,0),FALSE),
  IF(AND(VALUE(LEFT($A1891,3))=312,LEFT($G1891,5)="Total",$B1891="Q "),VLOOKUP('312'!$F$80,_312_Table3,MATCH('312'!$X$16,_312_Table3_ColumnLookup,0),FALSE),
  IF(AND(VALUE(LEFT($A1891,3))=312,LEFT($G1891,5)="Total"),VLOOKUP('312'!$F$80,_312_Table3,MATCH(LEFT($B1891,1),_312_Table3_ColumnLookup,0),FALSE),
  IF(AND(VALUE(LEFT($A1891,3))=312,LEN($I1891)=4,$B1891="G"),VLOOKUP($I1891,_312_Table3,MATCH('312'!$N$16,_312_Table3_ColumnLookup,0),FALSE),
  IF(AND(VALUE(LEFT($A1891,3))=312,LEN($I1891)=4,$B1891="O"),VLOOKUP($I1891,_312_Table3,MATCH('312'!$V$16,_312_Table3_ColumnLookup,0),FALSE),
  IF(AND(VALUE(LEFT($A1891,3))=312,LEN($I1891)=4,$B1891="Q"),VLOOKUP($I1891,_312_Table3,MATCH('312'!$X$16,_312_Table3_ColumnLookup,0),FALSE),
  IF(AND(VALUE(LEFT($A1891,3))=312,LEN($I1891)=4),VLOOKUP($I1891,_312_Table3,MATCH(LEFT($B1891,1),_312_Table3_ColumnLookup,0),FALSE)
+N("312"),
  IF(VALUE(LEFT($A1891,3))=313,VLOOKUP(VALUE(MID($B1891,2,1)),_313_Table3,MATCH(MID($B1891,1,1),_313_Table3_ColumnLookup,0),FALSE)
+N("313"),
  IF(AND(VALUE(LEFT($A1891,3))=314,LEN($B1891)=3),VLOOKUP(VALUE(MID($B1891,2,2)),_314_Table3,MATCH(MID($B1891,1,1),_314_Table3_ColumnLookup,0),FALSE),
  IF(VALUE(LEFT($A1891,3))=314,VLOOKUP(VALUE(MID($B1891,2,1)),_314_Table3,MATCH(MID($B1891,1,1),_314_Table3_ColumnLookup,0),FALSE)
+N("314"),
""))))))))))))))))))))))))</f>
        <v>#N/A</v>
      </c>
      <c r="H1891" s="321" t="str">
        <f>IFERROR(
IF(ISERROR($D1891)=FALSE,$D1891,IF(ISERROR($E1891)=FALSE,$E1891,IF(ISERROR($F1891)=FALSE,$F1891
+N("012 checkboxes"),
IF(
IF(OR(LEFT($A1891,9)="Syndicate",LEFT($A1891,12)="NewSyndicate"),VLOOKUP($A1891,'012'!$J:$ZW,MATCH("Link to button",'012'!$J$1:$ZW$1,0),0)
+N("309 checkbox"),
IF($C1891="309 LCR Summary0",VLOOKUP("Notes990",'309'!$P:$ZZ,MATCH("Link to button",'309'!$P$1:$ZZ$1,0),0)
+N("313 checkboxes"),
IF($C1891="313 Financial Information0LcmVsScr",IF($C1891="309 LCR Summary0",VLOOKUP("LcmVsScr",'309'!$N:$ZZ,MATCH("Link to button",'309'!$N$1:$ZZ$1,0),0),
IF($C1891="313 Financial Information0LcrDocAttached",IF($C1891="309 LCR Summary0",VLOOKUP("LcrDocAttached",'309'!$N:$ZZ,MATCH("Link to button",'309'!$N$1:$ZZ$1,0),
0)))))))=1,TRUE,FALSE)
))),"")</f>
        <v/>
      </c>
    </row>
    <row r="1892" spans="1:8">
      <c r="A1892" s="237" t="e">
        <f>VLOOKUP($G1892,CSVLookups!$B:$R,MATCH(A$1,CSVLookups!$B$1:$R$1,0),FALSE)</f>
        <v>#N/A</v>
      </c>
      <c r="B1892" s="237" t="e">
        <f>VLOOKUP($G1892,CSVLookups!$B:$R,MATCH(B$1,CSVLookups!$B$1:$R$1,0),FALSE)</f>
        <v>#N/A</v>
      </c>
      <c r="C1892" s="238" t="e">
        <f t="shared" si="30"/>
        <v>#N/A</v>
      </c>
      <c r="D1892" s="238" t="e">
        <f>IF(AND(VALUE(LEFT($A1892,3))=309,LEN($B1892)=3),VLOOKUP(VALUE(MID($B1892,2,2)),_309_Table1,MATCH(MID($B1892,1,1),_309_Table1_ColumnLookup,0),FALSE),
  IF($C1892="309 LCR SummaryA",OneYearSCR,IF($C1892="309 LCR SummaryB",UltimateSCR,IF(VALUE(LEFT($A1892,3))=309,VLOOKUP(VALUE(MID($B1892,2,1)),_309_Table1,MATCH(MID($B1892,1,1),_309_Table1_ColumnLookup,0),FALSE)
+N("309"),
  IF(VALUE(LEFT($A1892,3))=310,VLOOKUP(VALUE(MID($B1892,2,1)),_310_Table1,MATCH(MID($B1892,1,1),_310_Table1_ColumnLookup,0),FALSE)
+N("310"),
  IF(AND(VALUE(LEFT($A1892,3))=311,LEN($I1892)=4),VLOOKUP($I1892,_311_Table1,MATCH($B1892,_311_Table1_ColumnLookup,0),FALSE),
  IF(AND(VALUE(LEFT($A1892,3))=311,OR($B1892="I2",$B1892="J2",$B1892="K2",$B1892="L2")),VLOOKUP('311'!$G$58,_311_Table1,MATCH(MID($B1892,1,1),_311_Table1_ColumnLookup,0),FALSE),
  IF(AND(VALUE(LEFT($A1892,3))=311,RIGHT($B1892,5)="Total"),VLOOKUP('311'!$G$59,_311_Table1,MATCH(MID($B1892,1,1),_311_Table1_ColumnLookup,0),FALSE),
  IF(VALUE(LEFT($A1892,3))=311,VLOOKUP(VALUE(MID($B1892,2,1)),_311_Table1,MATCH(MID($B1892,1,1),_311_Table1_ColumnLookup,0),FALSE)
+N("311"),
  IF(AND(VALUE(LEFT($A1892,3))=312,LEFT($G1892,10)="Unincepted",$B1892="G "),VLOOKUP(" ULO",_312_Table1,MATCH('312'!$N$16,_312_Table1_ColumnLookup,0),FALSE),
  IF(AND(VALUE(LEFT($A1892,3))=312,LEFT($G1892,10)="Unincepted",$B1892="O "),VLOOKUP(" ULO",_312_Table1,MATCH('312'!$V$16,_312_Table1_ColumnLookup,0),FALSE),
  IF(AND(VALUE(LEFT($A1892,3))=312,LEFT($G1892,10)="Unincepted",$B1892="Q "),VLOOKUP(" ULO",_312_Table1,MATCH('312'!$X$16,_312_Table1_ColumnLookup,0),FALSE),
  IF(AND(VALUE(LEFT($A1892,3))=312,LEFT($G1892,10)="Unincepted"),VLOOKUP(" ULO",_312_Table1,MATCH(LEFT($B1892,1),_312_Table1_ColumnLookup,0),FALSE),
  IF(AND(VALUE(LEFT($A1892,3))=312,LEFT($G1892,5)="Total",$B1892="G "),VLOOKUP('312'!$F$80,_312_Table1,MATCH('312'!$N$16,_312_Table1_ColumnLookup,0),FALSE),
  IF(AND(VALUE(LEFT($A1892,3))=312,LEFT($G1892,5)="Total",$B1892="O "),VLOOKUP('312'!$F$80,_312_Table1,MATCH('312'!$V$16,_312_Table1_ColumnLookup,0),FALSE),
  IF(AND(VALUE(LEFT($A1892,3))=312,LEFT($G1892,5)="Total",$B1892="Q "),VLOOKUP('312'!$F$80,_312_Table1,MATCH('312'!$X$16,_312_Table1_ColumnLookup,0),FALSE),
  IF(AND(VALUE(LEFT($A1892,3))=312,LEFT($G1892,5)="Total"),VLOOKUP('312'!$F$80,_312_Table1,MATCH(LEFT($B1892,1),_312_Table1_ColumnLookup,0),FALSE),
  IF(AND(VALUE(LEFT($A1892,3))=312,LEN($I1892)=4,$B1892="G"),VLOOKUP($I1892,_312_Table1,MATCH('312'!$N$16,_312_Table1_ColumnLookup,0),FALSE),
  IF(AND(VALUE(LEFT($A1892,3))=312,LEN($I1892)=4,$B1892="O"),VLOOKUP($I1892,_312_Table1,MATCH('312'!$V$16,_312_Table1_ColumnLookup,0),FALSE),
  IF(AND(VALUE(LEFT($A1892,3))=312,LEN($I1892)=4,$B1892="Q"),VLOOKUP($I1892,_312_Table1,MATCH('312'!$X$16,_312_Table1_ColumnLookup,0),FALSE),
  IF(AND(VALUE(LEFT($A1892,3))=312,LEN($I1892)=4),VLOOKUP($I1892,_312_Table1,MATCH(LEFT($B1892,1),_312_Table1_ColumnLookup,0),FALSE)
+N("312"),
  IF(VALUE(LEFT($A1892,3))=313,VLOOKUP(VALUE(MID($B1892,2,1)),_313_Table1,MATCH(MID($B1892,1,1),_313_Table1_ColumnLookup,0),FALSE)
+N("313"),
  IF(AND(VALUE(LEFT($A1892,3))=314,LEN($B1892)=3),VLOOKUP(VALUE(MID($B1892,2,2)),_314_Table1,MATCH(MID($B1892,1,1),_314_Table1_ColumnLookup,0),FALSE),
  IF(VALUE(LEFT($A1892,3))=314,VLOOKUP(VALUE(MID($B1892,2,1)),_314_Table1,MATCH(MID($B1892,1,1),_314_Table1_ColumnLookup,0),FALSE)
+N("314"),
""))))))))))))))))))))))))</f>
        <v>#N/A</v>
      </c>
      <c r="E1892" s="238" t="e">
        <f>IF(AND(VALUE(LEFT($A1892,3))=309,LEN($B1892)=3),VLOOKUP(VALUE(MID($B1892,2,2)),_309_Table2,MATCH(MID($B1892,1,1),_309_Table2_ColumnLookup,0),FALSE),
  IF($C1892="309 LCR SummaryA",OneYearSCR,IF($C1892="309 LCR SummaryB",UltimateSCR,IF(VALUE(LEFT($A1892,3))=309,VLOOKUP(VALUE(MID($B1892,2,1)),_309_Table2,MATCH(MID($B1892,1,1),_309_Table2_ColumnLookup,0),FALSE)
+N("309"),
  IF(VALUE(LEFT($A1892,3))=310,VLOOKUP(VALUE(MID($B1892,2,1)),_310_Table2,MATCH(MID($B1892,1,1),_310_Table2_ColumnLookup,0),FALSE)
+N("310"),
  IF(AND(VALUE(LEFT($A1892,3))=311,LEN($I1892)=4),VLOOKUP($I1892,_311_Table2,MATCH($B1892,_311_Table2_ColumnLookup,0),FALSE),
  IF(AND(VALUE(LEFT($A1892,3))=311,OR($B1892="I2",$B1892="J2",$B1892="K2",$B1892="L2")),VLOOKUP('311'!$G$58,_311_Table2,MATCH(MID($B1892,1,1),_311_Table2_ColumnLookup,0),FALSE),
  IF(AND(VALUE(LEFT($A1892,3))=311,RIGHT($B1892,5)="Total"),VLOOKUP('311'!$G$59,_311_Table2,MATCH(MID($B1892,1,1),_311_Table2_ColumnLookup,0),FALSE),
  IF(VALUE(LEFT($A1892,3))=311,VLOOKUP(VALUE(MID($B1892,2,1)),_311_Table2,MATCH(MID($B1892,1,1),_311_Table2_ColumnLookup,0),FALSE)
+N("311"),
  IF(AND(VALUE(LEFT($A1892,3))=312,LEFT($G1892,10)="Unincepted",$B1892="G "),VLOOKUP(" ULO",_312_Table2,MATCH('312'!$N$16,_312_Table2_ColumnLookup,0),FALSE),
  IF(AND(VALUE(LEFT($A1892,3))=312,LEFT($G1892,10)="Unincepted",$B1892="O "),VLOOKUP(" ULO",_312_Table2,MATCH('312'!$V$16,_312_Table2_ColumnLookup,0),FALSE),
  IF(AND(VALUE(LEFT($A1892,3))=312,LEFT($G1892,10)="Unincepted",$B1892="Q "),VLOOKUP(" ULO",_312_Table2,MATCH('312'!$X$16,_312_Table2_ColumnLookup,0),FALSE),
  IF(AND(VALUE(LEFT($A1892,3))=312,LEFT($G1892,10)="Unincepted"),VLOOKUP(" ULO",_312_Table2,MATCH(LEFT($B1892,1),_312_Table2_ColumnLookup,0),FALSE),
  IF(AND(VALUE(LEFT($A1892,3))=312,LEFT($G1892,5)="Total",$B1892="G "),VLOOKUP('312'!$F$80,_312_Table2,MATCH('312'!$N$16,_312_Table2_ColumnLookup,0),FALSE),
  IF(AND(VALUE(LEFT($A1892,3))=312,LEFT($G1892,5)="Total",$B1892="O "),VLOOKUP('312'!$F$80,_312_Table2,MATCH('312'!$V$16,_312_Table2_ColumnLookup,0),FALSE),
  IF(AND(VALUE(LEFT($A1892,3))=312,LEFT($G1892,5)="Total",$B1892="Q "),VLOOKUP('312'!$F$80,_312_Table2,MATCH('312'!$X$16,_312_Table2_ColumnLookup,0),FALSE),
  IF(AND(VALUE(LEFT($A1892,3))=312,LEFT($G1892,5)="Total"),VLOOKUP('312'!$F$80,_312_Table2,MATCH(LEFT($B1892,1),_312_Table2_ColumnLookup,0),FALSE),
  IF(AND(VALUE(LEFT($A1892,3))=312,LEN($I1892)=4,$B1892="G"),VLOOKUP($I1892,_312_Table2,MATCH('312'!$N$16,_312_Table2_ColumnLookup,0),FALSE),
  IF(AND(VALUE(LEFT($A1892,3))=312,LEN($I1892)=4,$B1892="O"),VLOOKUP($I1892,_312_Table2,MATCH('312'!$V$16,_312_Table2_ColumnLookup,0),FALSE),
  IF(AND(VALUE(LEFT($A1892,3))=312,LEN($I1892)=4,$B1892="Q"),VLOOKUP($I1892,_312_Table2,MATCH('312'!$X$16,_312_Table2_ColumnLookup,0),FALSE),
  IF(AND(VALUE(LEFT($A1892,3))=312,LEN($I1892)=4),VLOOKUP($I1892,_312_Table2,MATCH(LEFT($B1892,1),_312_Table2_ColumnLookup,0),FALSE)
+N("312"),
  IF(VALUE(LEFT($A1892,3))=313,VLOOKUP(VALUE(MID($B1892,2,1)),_313_Table2,MATCH(MID($B1892,1,1),_313_Table2_ColumnLookup,0),FALSE)
+N("313"),
  IF(AND(VALUE(LEFT($A1892,3))=314,LEN($B1892)=3),VLOOKUP(VALUE(MID($B1892,2,2)),_314_Table2,MATCH(MID($B1892,1,1),_314_Table2_ColumnLookup,0),FALSE),
  IF(VALUE(LEFT($A1892,3))=314,VLOOKUP(VALUE(MID($B1892,2,1)),_314_Table2,MATCH(MID($B1892,1,1),_314_Table2_ColumnLookup,0),FALSE)
+N("314"),
""))))))))))))))))))))))))</f>
        <v>#N/A</v>
      </c>
      <c r="F1892" s="238" t="e">
        <f>IF(AND(VALUE(LEFT($A1892,3))=309,LEN($B1892)=3),VLOOKUP(VALUE(MID($B1892,2,2)),_309_Table3,MATCH(MID($B1892,1,1),_309_Table3_ColumnLookup,0),FALSE),
  IF($C1892="309 LCR SummaryA",OneYearSCR,IF($C1892="309 LCR SummaryB",UltimateSCR,IF(VALUE(LEFT($A1892,3))=309,VLOOKUP(VALUE(MID($B1892,2,1)),_309_Table3,MATCH(MID($B1892,1,1),_309_Table3_ColumnLookup,0),FALSE)
+N("309"),
  IF(VALUE(LEFT($A1892,3))=310,VLOOKUP(VALUE(MID($B1892,2,1)),_310_Table3,MATCH(MID($B1892,1,1),_310_Table3_ColumnLookup,0),FALSE)
+N("310"),
  IF(AND(VALUE(LEFT($A1892,3))=311,LEN($I1892)=4),VLOOKUP($I1892,_311_Table3,MATCH($B1892,_311_Table3_ColumnLookup,0),FALSE),
  IF(AND(VALUE(LEFT($A1892,3))=311,OR($B1892="I2",$B1892="J2",$B1892="K2",$B1892="L2")),VLOOKUP('311'!$G$58,_311_Table3,MATCH(MID($B1892,1,1),_311_Table3_ColumnLookup,0),FALSE),
  IF(AND(VALUE(LEFT($A1892,3))=311,RIGHT($B1892,5)="Total"),VLOOKUP('311'!$G$59,_311_Table3,MATCH(MID($B1892,1,1),_311_Table3_ColumnLookup,0),FALSE),
  IF(VALUE(LEFT($A1892,3))=311,VLOOKUP(VALUE(MID($B1892,2,1)),_311_Table3,MATCH(MID($B1892,1,1),_311_Table3_ColumnLookup,0),FALSE)
+N("311"),
  IF(AND(VALUE(LEFT($A1892,3))=312,LEFT($G1892,10)="Unincepted",$B1892="G "),VLOOKUP(" ULO",_312_Table3,MATCH('312'!$N$16,_312_Table3_ColumnLookup,0),FALSE),
  IF(AND(VALUE(LEFT($A1892,3))=312,LEFT($G1892,10)="Unincepted",$B1892="O "),VLOOKUP(" ULO",_312_Table3,MATCH('312'!$V$16,_312_Table3_ColumnLookup,0),FALSE),
  IF(AND(VALUE(LEFT($A1892,3))=312,LEFT($G1892,10)="Unincepted",$B1892="Q "),VLOOKUP(" ULO",_312_Table3,MATCH('312'!$X$16,_312_Table3_ColumnLookup,0),FALSE),
  IF(AND(VALUE(LEFT($A1892,3))=312,LEFT($G1892,10)="Unincepted"),VLOOKUP(" ULO",_312_Table3,MATCH(LEFT($B1892,1),_312_Table3_ColumnLookup,0),FALSE),
  IF(AND(VALUE(LEFT($A1892,3))=312,LEFT($G1892,5)="Total",$B1892="G "),VLOOKUP('312'!$F$80,_312_Table3,MATCH('312'!$N$16,_312_Table3_ColumnLookup,0),FALSE),
  IF(AND(VALUE(LEFT($A1892,3))=312,LEFT($G1892,5)="Total",$B1892="O "),VLOOKUP('312'!$F$80,_312_Table3,MATCH('312'!$V$16,_312_Table3_ColumnLookup,0),FALSE),
  IF(AND(VALUE(LEFT($A1892,3))=312,LEFT($G1892,5)="Total",$B1892="Q "),VLOOKUP('312'!$F$80,_312_Table3,MATCH('312'!$X$16,_312_Table3_ColumnLookup,0),FALSE),
  IF(AND(VALUE(LEFT($A1892,3))=312,LEFT($G1892,5)="Total"),VLOOKUP('312'!$F$80,_312_Table3,MATCH(LEFT($B1892,1),_312_Table3_ColumnLookup,0),FALSE),
  IF(AND(VALUE(LEFT($A1892,3))=312,LEN($I1892)=4,$B1892="G"),VLOOKUP($I1892,_312_Table3,MATCH('312'!$N$16,_312_Table3_ColumnLookup,0),FALSE),
  IF(AND(VALUE(LEFT($A1892,3))=312,LEN($I1892)=4,$B1892="O"),VLOOKUP($I1892,_312_Table3,MATCH('312'!$V$16,_312_Table3_ColumnLookup,0),FALSE),
  IF(AND(VALUE(LEFT($A1892,3))=312,LEN($I1892)=4,$B1892="Q"),VLOOKUP($I1892,_312_Table3,MATCH('312'!$X$16,_312_Table3_ColumnLookup,0),FALSE),
  IF(AND(VALUE(LEFT($A1892,3))=312,LEN($I1892)=4),VLOOKUP($I1892,_312_Table3,MATCH(LEFT($B1892,1),_312_Table3_ColumnLookup,0),FALSE)
+N("312"),
  IF(VALUE(LEFT($A1892,3))=313,VLOOKUP(VALUE(MID($B1892,2,1)),_313_Table3,MATCH(MID($B1892,1,1),_313_Table3_ColumnLookup,0),FALSE)
+N("313"),
  IF(AND(VALUE(LEFT($A1892,3))=314,LEN($B1892)=3),VLOOKUP(VALUE(MID($B1892,2,2)),_314_Table3,MATCH(MID($B1892,1,1),_314_Table3_ColumnLookup,0),FALSE),
  IF(VALUE(LEFT($A1892,3))=314,VLOOKUP(VALUE(MID($B1892,2,1)),_314_Table3,MATCH(MID($B1892,1,1),_314_Table3_ColumnLookup,0),FALSE)
+N("314"),
""))))))))))))))))))))))))</f>
        <v>#N/A</v>
      </c>
      <c r="H1892" s="321" t="str">
        <f>IFERROR(
IF(ISERROR($D1892)=FALSE,$D1892,IF(ISERROR($E1892)=FALSE,$E1892,IF(ISERROR($F1892)=FALSE,$F1892
+N("012 checkboxes"),
IF(
IF(OR(LEFT($A1892,9)="Syndicate",LEFT($A1892,12)="NewSyndicate"),VLOOKUP($A1892,'012'!$J:$ZW,MATCH("Link to button",'012'!$J$1:$ZW$1,0),0)
+N("309 checkbox"),
IF($C1892="309 LCR Summary0",VLOOKUP("Notes990",'309'!$P:$ZZ,MATCH("Link to button",'309'!$P$1:$ZZ$1,0),0)
+N("313 checkboxes"),
IF($C1892="313 Financial Information0LcmVsScr",IF($C1892="309 LCR Summary0",VLOOKUP("LcmVsScr",'309'!$N:$ZZ,MATCH("Link to button",'309'!$N$1:$ZZ$1,0),0),
IF($C1892="313 Financial Information0LcrDocAttached",IF($C1892="309 LCR Summary0",VLOOKUP("LcrDocAttached",'309'!$N:$ZZ,MATCH("Link to button",'309'!$N$1:$ZZ$1,0),
0)))))))=1,TRUE,FALSE)
))),"")</f>
        <v/>
      </c>
    </row>
    <row r="1893" spans="1:8">
      <c r="A1893" s="237" t="e">
        <f>VLOOKUP($G1893,CSVLookups!$B:$R,MATCH(A$1,CSVLookups!$B$1:$R$1,0),FALSE)</f>
        <v>#N/A</v>
      </c>
      <c r="B1893" s="237" t="e">
        <f>VLOOKUP($G1893,CSVLookups!$B:$R,MATCH(B$1,CSVLookups!$B$1:$R$1,0),FALSE)</f>
        <v>#N/A</v>
      </c>
      <c r="C1893" s="238" t="e">
        <f t="shared" si="30"/>
        <v>#N/A</v>
      </c>
      <c r="D1893" s="238" t="e">
        <f>IF(AND(VALUE(LEFT($A1893,3))=309,LEN($B1893)=3),VLOOKUP(VALUE(MID($B1893,2,2)),_309_Table1,MATCH(MID($B1893,1,1),_309_Table1_ColumnLookup,0),FALSE),
  IF($C1893="309 LCR SummaryA",OneYearSCR,IF($C1893="309 LCR SummaryB",UltimateSCR,IF(VALUE(LEFT($A1893,3))=309,VLOOKUP(VALUE(MID($B1893,2,1)),_309_Table1,MATCH(MID($B1893,1,1),_309_Table1_ColumnLookup,0),FALSE)
+N("309"),
  IF(VALUE(LEFT($A1893,3))=310,VLOOKUP(VALUE(MID($B1893,2,1)),_310_Table1,MATCH(MID($B1893,1,1),_310_Table1_ColumnLookup,0),FALSE)
+N("310"),
  IF(AND(VALUE(LEFT($A1893,3))=311,LEN($I1893)=4),VLOOKUP($I1893,_311_Table1,MATCH($B1893,_311_Table1_ColumnLookup,0),FALSE),
  IF(AND(VALUE(LEFT($A1893,3))=311,OR($B1893="I2",$B1893="J2",$B1893="K2",$B1893="L2")),VLOOKUP('311'!$G$58,_311_Table1,MATCH(MID($B1893,1,1),_311_Table1_ColumnLookup,0),FALSE),
  IF(AND(VALUE(LEFT($A1893,3))=311,RIGHT($B1893,5)="Total"),VLOOKUP('311'!$G$59,_311_Table1,MATCH(MID($B1893,1,1),_311_Table1_ColumnLookup,0),FALSE),
  IF(VALUE(LEFT($A1893,3))=311,VLOOKUP(VALUE(MID($B1893,2,1)),_311_Table1,MATCH(MID($B1893,1,1),_311_Table1_ColumnLookup,0),FALSE)
+N("311"),
  IF(AND(VALUE(LEFT($A1893,3))=312,LEFT($G1893,10)="Unincepted",$B1893="G "),VLOOKUP(" ULO",_312_Table1,MATCH('312'!$N$16,_312_Table1_ColumnLookup,0),FALSE),
  IF(AND(VALUE(LEFT($A1893,3))=312,LEFT($G1893,10)="Unincepted",$B1893="O "),VLOOKUP(" ULO",_312_Table1,MATCH('312'!$V$16,_312_Table1_ColumnLookup,0),FALSE),
  IF(AND(VALUE(LEFT($A1893,3))=312,LEFT($G1893,10)="Unincepted",$B1893="Q "),VLOOKUP(" ULO",_312_Table1,MATCH('312'!$X$16,_312_Table1_ColumnLookup,0),FALSE),
  IF(AND(VALUE(LEFT($A1893,3))=312,LEFT($G1893,10)="Unincepted"),VLOOKUP(" ULO",_312_Table1,MATCH(LEFT($B1893,1),_312_Table1_ColumnLookup,0),FALSE),
  IF(AND(VALUE(LEFT($A1893,3))=312,LEFT($G1893,5)="Total",$B1893="G "),VLOOKUP('312'!$F$80,_312_Table1,MATCH('312'!$N$16,_312_Table1_ColumnLookup,0),FALSE),
  IF(AND(VALUE(LEFT($A1893,3))=312,LEFT($G1893,5)="Total",$B1893="O "),VLOOKUP('312'!$F$80,_312_Table1,MATCH('312'!$V$16,_312_Table1_ColumnLookup,0),FALSE),
  IF(AND(VALUE(LEFT($A1893,3))=312,LEFT($G1893,5)="Total",$B1893="Q "),VLOOKUP('312'!$F$80,_312_Table1,MATCH('312'!$X$16,_312_Table1_ColumnLookup,0),FALSE),
  IF(AND(VALUE(LEFT($A1893,3))=312,LEFT($G1893,5)="Total"),VLOOKUP('312'!$F$80,_312_Table1,MATCH(LEFT($B1893,1),_312_Table1_ColumnLookup,0),FALSE),
  IF(AND(VALUE(LEFT($A1893,3))=312,LEN($I1893)=4,$B1893="G"),VLOOKUP($I1893,_312_Table1,MATCH('312'!$N$16,_312_Table1_ColumnLookup,0),FALSE),
  IF(AND(VALUE(LEFT($A1893,3))=312,LEN($I1893)=4,$B1893="O"),VLOOKUP($I1893,_312_Table1,MATCH('312'!$V$16,_312_Table1_ColumnLookup,0),FALSE),
  IF(AND(VALUE(LEFT($A1893,3))=312,LEN($I1893)=4,$B1893="Q"),VLOOKUP($I1893,_312_Table1,MATCH('312'!$X$16,_312_Table1_ColumnLookup,0),FALSE),
  IF(AND(VALUE(LEFT($A1893,3))=312,LEN($I1893)=4),VLOOKUP($I1893,_312_Table1,MATCH(LEFT($B1893,1),_312_Table1_ColumnLookup,0),FALSE)
+N("312"),
  IF(VALUE(LEFT($A1893,3))=313,VLOOKUP(VALUE(MID($B1893,2,1)),_313_Table1,MATCH(MID($B1893,1,1),_313_Table1_ColumnLookup,0),FALSE)
+N("313"),
  IF(AND(VALUE(LEFT($A1893,3))=314,LEN($B1893)=3),VLOOKUP(VALUE(MID($B1893,2,2)),_314_Table1,MATCH(MID($B1893,1,1),_314_Table1_ColumnLookup,0),FALSE),
  IF(VALUE(LEFT($A1893,3))=314,VLOOKUP(VALUE(MID($B1893,2,1)),_314_Table1,MATCH(MID($B1893,1,1),_314_Table1_ColumnLookup,0),FALSE)
+N("314"),
""))))))))))))))))))))))))</f>
        <v>#N/A</v>
      </c>
      <c r="E1893" s="238" t="e">
        <f>IF(AND(VALUE(LEFT($A1893,3))=309,LEN($B1893)=3),VLOOKUP(VALUE(MID($B1893,2,2)),_309_Table2,MATCH(MID($B1893,1,1),_309_Table2_ColumnLookup,0),FALSE),
  IF($C1893="309 LCR SummaryA",OneYearSCR,IF($C1893="309 LCR SummaryB",UltimateSCR,IF(VALUE(LEFT($A1893,3))=309,VLOOKUP(VALUE(MID($B1893,2,1)),_309_Table2,MATCH(MID($B1893,1,1),_309_Table2_ColumnLookup,0),FALSE)
+N("309"),
  IF(VALUE(LEFT($A1893,3))=310,VLOOKUP(VALUE(MID($B1893,2,1)),_310_Table2,MATCH(MID($B1893,1,1),_310_Table2_ColumnLookup,0),FALSE)
+N("310"),
  IF(AND(VALUE(LEFT($A1893,3))=311,LEN($I1893)=4),VLOOKUP($I1893,_311_Table2,MATCH($B1893,_311_Table2_ColumnLookup,0),FALSE),
  IF(AND(VALUE(LEFT($A1893,3))=311,OR($B1893="I2",$B1893="J2",$B1893="K2",$B1893="L2")),VLOOKUP('311'!$G$58,_311_Table2,MATCH(MID($B1893,1,1),_311_Table2_ColumnLookup,0),FALSE),
  IF(AND(VALUE(LEFT($A1893,3))=311,RIGHT($B1893,5)="Total"),VLOOKUP('311'!$G$59,_311_Table2,MATCH(MID($B1893,1,1),_311_Table2_ColumnLookup,0),FALSE),
  IF(VALUE(LEFT($A1893,3))=311,VLOOKUP(VALUE(MID($B1893,2,1)),_311_Table2,MATCH(MID($B1893,1,1),_311_Table2_ColumnLookup,0),FALSE)
+N("311"),
  IF(AND(VALUE(LEFT($A1893,3))=312,LEFT($G1893,10)="Unincepted",$B1893="G "),VLOOKUP(" ULO",_312_Table2,MATCH('312'!$N$16,_312_Table2_ColumnLookup,0),FALSE),
  IF(AND(VALUE(LEFT($A1893,3))=312,LEFT($G1893,10)="Unincepted",$B1893="O "),VLOOKUP(" ULO",_312_Table2,MATCH('312'!$V$16,_312_Table2_ColumnLookup,0),FALSE),
  IF(AND(VALUE(LEFT($A1893,3))=312,LEFT($G1893,10)="Unincepted",$B1893="Q "),VLOOKUP(" ULO",_312_Table2,MATCH('312'!$X$16,_312_Table2_ColumnLookup,0),FALSE),
  IF(AND(VALUE(LEFT($A1893,3))=312,LEFT($G1893,10)="Unincepted"),VLOOKUP(" ULO",_312_Table2,MATCH(LEFT($B1893,1),_312_Table2_ColumnLookup,0),FALSE),
  IF(AND(VALUE(LEFT($A1893,3))=312,LEFT($G1893,5)="Total",$B1893="G "),VLOOKUP('312'!$F$80,_312_Table2,MATCH('312'!$N$16,_312_Table2_ColumnLookup,0),FALSE),
  IF(AND(VALUE(LEFT($A1893,3))=312,LEFT($G1893,5)="Total",$B1893="O "),VLOOKUP('312'!$F$80,_312_Table2,MATCH('312'!$V$16,_312_Table2_ColumnLookup,0),FALSE),
  IF(AND(VALUE(LEFT($A1893,3))=312,LEFT($G1893,5)="Total",$B1893="Q "),VLOOKUP('312'!$F$80,_312_Table2,MATCH('312'!$X$16,_312_Table2_ColumnLookup,0),FALSE),
  IF(AND(VALUE(LEFT($A1893,3))=312,LEFT($G1893,5)="Total"),VLOOKUP('312'!$F$80,_312_Table2,MATCH(LEFT($B1893,1),_312_Table2_ColumnLookup,0),FALSE),
  IF(AND(VALUE(LEFT($A1893,3))=312,LEN($I1893)=4,$B1893="G"),VLOOKUP($I1893,_312_Table2,MATCH('312'!$N$16,_312_Table2_ColumnLookup,0),FALSE),
  IF(AND(VALUE(LEFT($A1893,3))=312,LEN($I1893)=4,$B1893="O"),VLOOKUP($I1893,_312_Table2,MATCH('312'!$V$16,_312_Table2_ColumnLookup,0),FALSE),
  IF(AND(VALUE(LEFT($A1893,3))=312,LEN($I1893)=4,$B1893="Q"),VLOOKUP($I1893,_312_Table2,MATCH('312'!$X$16,_312_Table2_ColumnLookup,0),FALSE),
  IF(AND(VALUE(LEFT($A1893,3))=312,LEN($I1893)=4),VLOOKUP($I1893,_312_Table2,MATCH(LEFT($B1893,1),_312_Table2_ColumnLookup,0),FALSE)
+N("312"),
  IF(VALUE(LEFT($A1893,3))=313,VLOOKUP(VALUE(MID($B1893,2,1)),_313_Table2,MATCH(MID($B1893,1,1),_313_Table2_ColumnLookup,0),FALSE)
+N("313"),
  IF(AND(VALUE(LEFT($A1893,3))=314,LEN($B1893)=3),VLOOKUP(VALUE(MID($B1893,2,2)),_314_Table2,MATCH(MID($B1893,1,1),_314_Table2_ColumnLookup,0),FALSE),
  IF(VALUE(LEFT($A1893,3))=314,VLOOKUP(VALUE(MID($B1893,2,1)),_314_Table2,MATCH(MID($B1893,1,1),_314_Table2_ColumnLookup,0),FALSE)
+N("314"),
""))))))))))))))))))))))))</f>
        <v>#N/A</v>
      </c>
      <c r="F1893" s="238" t="e">
        <f>IF(AND(VALUE(LEFT($A1893,3))=309,LEN($B1893)=3),VLOOKUP(VALUE(MID($B1893,2,2)),_309_Table3,MATCH(MID($B1893,1,1),_309_Table3_ColumnLookup,0),FALSE),
  IF($C1893="309 LCR SummaryA",OneYearSCR,IF($C1893="309 LCR SummaryB",UltimateSCR,IF(VALUE(LEFT($A1893,3))=309,VLOOKUP(VALUE(MID($B1893,2,1)),_309_Table3,MATCH(MID($B1893,1,1),_309_Table3_ColumnLookup,0),FALSE)
+N("309"),
  IF(VALUE(LEFT($A1893,3))=310,VLOOKUP(VALUE(MID($B1893,2,1)),_310_Table3,MATCH(MID($B1893,1,1),_310_Table3_ColumnLookup,0),FALSE)
+N("310"),
  IF(AND(VALUE(LEFT($A1893,3))=311,LEN($I1893)=4),VLOOKUP($I1893,_311_Table3,MATCH($B1893,_311_Table3_ColumnLookup,0),FALSE),
  IF(AND(VALUE(LEFT($A1893,3))=311,OR($B1893="I2",$B1893="J2",$B1893="K2",$B1893="L2")),VLOOKUP('311'!$G$58,_311_Table3,MATCH(MID($B1893,1,1),_311_Table3_ColumnLookup,0),FALSE),
  IF(AND(VALUE(LEFT($A1893,3))=311,RIGHT($B1893,5)="Total"),VLOOKUP('311'!$G$59,_311_Table3,MATCH(MID($B1893,1,1),_311_Table3_ColumnLookup,0),FALSE),
  IF(VALUE(LEFT($A1893,3))=311,VLOOKUP(VALUE(MID($B1893,2,1)),_311_Table3,MATCH(MID($B1893,1,1),_311_Table3_ColumnLookup,0),FALSE)
+N("311"),
  IF(AND(VALUE(LEFT($A1893,3))=312,LEFT($G1893,10)="Unincepted",$B1893="G "),VLOOKUP(" ULO",_312_Table3,MATCH('312'!$N$16,_312_Table3_ColumnLookup,0),FALSE),
  IF(AND(VALUE(LEFT($A1893,3))=312,LEFT($G1893,10)="Unincepted",$B1893="O "),VLOOKUP(" ULO",_312_Table3,MATCH('312'!$V$16,_312_Table3_ColumnLookup,0),FALSE),
  IF(AND(VALUE(LEFT($A1893,3))=312,LEFT($G1893,10)="Unincepted",$B1893="Q "),VLOOKUP(" ULO",_312_Table3,MATCH('312'!$X$16,_312_Table3_ColumnLookup,0),FALSE),
  IF(AND(VALUE(LEFT($A1893,3))=312,LEFT($G1893,10)="Unincepted"),VLOOKUP(" ULO",_312_Table3,MATCH(LEFT($B1893,1),_312_Table3_ColumnLookup,0),FALSE),
  IF(AND(VALUE(LEFT($A1893,3))=312,LEFT($G1893,5)="Total",$B1893="G "),VLOOKUP('312'!$F$80,_312_Table3,MATCH('312'!$N$16,_312_Table3_ColumnLookup,0),FALSE),
  IF(AND(VALUE(LEFT($A1893,3))=312,LEFT($G1893,5)="Total",$B1893="O "),VLOOKUP('312'!$F$80,_312_Table3,MATCH('312'!$V$16,_312_Table3_ColumnLookup,0),FALSE),
  IF(AND(VALUE(LEFT($A1893,3))=312,LEFT($G1893,5)="Total",$B1893="Q "),VLOOKUP('312'!$F$80,_312_Table3,MATCH('312'!$X$16,_312_Table3_ColumnLookup,0),FALSE),
  IF(AND(VALUE(LEFT($A1893,3))=312,LEFT($G1893,5)="Total"),VLOOKUP('312'!$F$80,_312_Table3,MATCH(LEFT($B1893,1),_312_Table3_ColumnLookup,0),FALSE),
  IF(AND(VALUE(LEFT($A1893,3))=312,LEN($I1893)=4,$B1893="G"),VLOOKUP($I1893,_312_Table3,MATCH('312'!$N$16,_312_Table3_ColumnLookup,0),FALSE),
  IF(AND(VALUE(LEFT($A1893,3))=312,LEN($I1893)=4,$B1893="O"),VLOOKUP($I1893,_312_Table3,MATCH('312'!$V$16,_312_Table3_ColumnLookup,0),FALSE),
  IF(AND(VALUE(LEFT($A1893,3))=312,LEN($I1893)=4,$B1893="Q"),VLOOKUP($I1893,_312_Table3,MATCH('312'!$X$16,_312_Table3_ColumnLookup,0),FALSE),
  IF(AND(VALUE(LEFT($A1893,3))=312,LEN($I1893)=4),VLOOKUP($I1893,_312_Table3,MATCH(LEFT($B1893,1),_312_Table3_ColumnLookup,0),FALSE)
+N("312"),
  IF(VALUE(LEFT($A1893,3))=313,VLOOKUP(VALUE(MID($B1893,2,1)),_313_Table3,MATCH(MID($B1893,1,1),_313_Table3_ColumnLookup,0),FALSE)
+N("313"),
  IF(AND(VALUE(LEFT($A1893,3))=314,LEN($B1893)=3),VLOOKUP(VALUE(MID($B1893,2,2)),_314_Table3,MATCH(MID($B1893,1,1),_314_Table3_ColumnLookup,0),FALSE),
  IF(VALUE(LEFT($A1893,3))=314,VLOOKUP(VALUE(MID($B1893,2,1)),_314_Table3,MATCH(MID($B1893,1,1),_314_Table3_ColumnLookup,0),FALSE)
+N("314"),
""))))))))))))))))))))))))</f>
        <v>#N/A</v>
      </c>
      <c r="H1893" s="321" t="str">
        <f>IFERROR(
IF(ISERROR($D1893)=FALSE,$D1893,IF(ISERROR($E1893)=FALSE,$E1893,IF(ISERROR($F1893)=FALSE,$F1893
+N("012 checkboxes"),
IF(
IF(OR(LEFT($A1893,9)="Syndicate",LEFT($A1893,12)="NewSyndicate"),VLOOKUP($A1893,'012'!$J:$ZW,MATCH("Link to button",'012'!$J$1:$ZW$1,0),0)
+N("309 checkbox"),
IF($C1893="309 LCR Summary0",VLOOKUP("Notes990",'309'!$P:$ZZ,MATCH("Link to button",'309'!$P$1:$ZZ$1,0),0)
+N("313 checkboxes"),
IF($C1893="313 Financial Information0LcmVsScr",IF($C1893="309 LCR Summary0",VLOOKUP("LcmVsScr",'309'!$N:$ZZ,MATCH("Link to button",'309'!$N$1:$ZZ$1,0),0),
IF($C1893="313 Financial Information0LcrDocAttached",IF($C1893="309 LCR Summary0",VLOOKUP("LcrDocAttached",'309'!$N:$ZZ,MATCH("Link to button",'309'!$N$1:$ZZ$1,0),
0)))))))=1,TRUE,FALSE)
))),"")</f>
        <v/>
      </c>
    </row>
    <row r="1894" spans="1:8">
      <c r="A1894" s="237" t="e">
        <f>VLOOKUP($G1894,CSVLookups!$B:$R,MATCH(A$1,CSVLookups!$B$1:$R$1,0),FALSE)</f>
        <v>#N/A</v>
      </c>
      <c r="B1894" s="237" t="e">
        <f>VLOOKUP($G1894,CSVLookups!$B:$R,MATCH(B$1,CSVLookups!$B$1:$R$1,0),FALSE)</f>
        <v>#N/A</v>
      </c>
      <c r="C1894" s="238" t="e">
        <f t="shared" si="30"/>
        <v>#N/A</v>
      </c>
      <c r="D1894" s="238" t="e">
        <f>IF(AND(VALUE(LEFT($A1894,3))=309,LEN($B1894)=3),VLOOKUP(VALUE(MID($B1894,2,2)),_309_Table1,MATCH(MID($B1894,1,1),_309_Table1_ColumnLookup,0),FALSE),
  IF($C1894="309 LCR SummaryA",OneYearSCR,IF($C1894="309 LCR SummaryB",UltimateSCR,IF(VALUE(LEFT($A1894,3))=309,VLOOKUP(VALUE(MID($B1894,2,1)),_309_Table1,MATCH(MID($B1894,1,1),_309_Table1_ColumnLookup,0),FALSE)
+N("309"),
  IF(VALUE(LEFT($A1894,3))=310,VLOOKUP(VALUE(MID($B1894,2,1)),_310_Table1,MATCH(MID($B1894,1,1),_310_Table1_ColumnLookup,0),FALSE)
+N("310"),
  IF(AND(VALUE(LEFT($A1894,3))=311,LEN($I1894)=4),VLOOKUP($I1894,_311_Table1,MATCH($B1894,_311_Table1_ColumnLookup,0),FALSE),
  IF(AND(VALUE(LEFT($A1894,3))=311,OR($B1894="I2",$B1894="J2",$B1894="K2",$B1894="L2")),VLOOKUP('311'!$G$58,_311_Table1,MATCH(MID($B1894,1,1),_311_Table1_ColumnLookup,0),FALSE),
  IF(AND(VALUE(LEFT($A1894,3))=311,RIGHT($B1894,5)="Total"),VLOOKUP('311'!$G$59,_311_Table1,MATCH(MID($B1894,1,1),_311_Table1_ColumnLookup,0),FALSE),
  IF(VALUE(LEFT($A1894,3))=311,VLOOKUP(VALUE(MID($B1894,2,1)),_311_Table1,MATCH(MID($B1894,1,1),_311_Table1_ColumnLookup,0),FALSE)
+N("311"),
  IF(AND(VALUE(LEFT($A1894,3))=312,LEFT($G1894,10)="Unincepted",$B1894="G "),VLOOKUP(" ULO",_312_Table1,MATCH('312'!$N$16,_312_Table1_ColumnLookup,0),FALSE),
  IF(AND(VALUE(LEFT($A1894,3))=312,LEFT($G1894,10)="Unincepted",$B1894="O "),VLOOKUP(" ULO",_312_Table1,MATCH('312'!$V$16,_312_Table1_ColumnLookup,0),FALSE),
  IF(AND(VALUE(LEFT($A1894,3))=312,LEFT($G1894,10)="Unincepted",$B1894="Q "),VLOOKUP(" ULO",_312_Table1,MATCH('312'!$X$16,_312_Table1_ColumnLookup,0),FALSE),
  IF(AND(VALUE(LEFT($A1894,3))=312,LEFT($G1894,10)="Unincepted"),VLOOKUP(" ULO",_312_Table1,MATCH(LEFT($B1894,1),_312_Table1_ColumnLookup,0),FALSE),
  IF(AND(VALUE(LEFT($A1894,3))=312,LEFT($G1894,5)="Total",$B1894="G "),VLOOKUP('312'!$F$80,_312_Table1,MATCH('312'!$N$16,_312_Table1_ColumnLookup,0),FALSE),
  IF(AND(VALUE(LEFT($A1894,3))=312,LEFT($G1894,5)="Total",$B1894="O "),VLOOKUP('312'!$F$80,_312_Table1,MATCH('312'!$V$16,_312_Table1_ColumnLookup,0),FALSE),
  IF(AND(VALUE(LEFT($A1894,3))=312,LEFT($G1894,5)="Total",$B1894="Q "),VLOOKUP('312'!$F$80,_312_Table1,MATCH('312'!$X$16,_312_Table1_ColumnLookup,0),FALSE),
  IF(AND(VALUE(LEFT($A1894,3))=312,LEFT($G1894,5)="Total"),VLOOKUP('312'!$F$80,_312_Table1,MATCH(LEFT($B1894,1),_312_Table1_ColumnLookup,0),FALSE),
  IF(AND(VALUE(LEFT($A1894,3))=312,LEN($I1894)=4,$B1894="G"),VLOOKUP($I1894,_312_Table1,MATCH('312'!$N$16,_312_Table1_ColumnLookup,0),FALSE),
  IF(AND(VALUE(LEFT($A1894,3))=312,LEN($I1894)=4,$B1894="O"),VLOOKUP($I1894,_312_Table1,MATCH('312'!$V$16,_312_Table1_ColumnLookup,0),FALSE),
  IF(AND(VALUE(LEFT($A1894,3))=312,LEN($I1894)=4,$B1894="Q"),VLOOKUP($I1894,_312_Table1,MATCH('312'!$X$16,_312_Table1_ColumnLookup,0),FALSE),
  IF(AND(VALUE(LEFT($A1894,3))=312,LEN($I1894)=4),VLOOKUP($I1894,_312_Table1,MATCH(LEFT($B1894,1),_312_Table1_ColumnLookup,0),FALSE)
+N("312"),
  IF(VALUE(LEFT($A1894,3))=313,VLOOKUP(VALUE(MID($B1894,2,1)),_313_Table1,MATCH(MID($B1894,1,1),_313_Table1_ColumnLookup,0),FALSE)
+N("313"),
  IF(AND(VALUE(LEFT($A1894,3))=314,LEN($B1894)=3),VLOOKUP(VALUE(MID($B1894,2,2)),_314_Table1,MATCH(MID($B1894,1,1),_314_Table1_ColumnLookup,0),FALSE),
  IF(VALUE(LEFT($A1894,3))=314,VLOOKUP(VALUE(MID($B1894,2,1)),_314_Table1,MATCH(MID($B1894,1,1),_314_Table1_ColumnLookup,0),FALSE)
+N("314"),
""))))))))))))))))))))))))</f>
        <v>#N/A</v>
      </c>
      <c r="E1894" s="238" t="e">
        <f>IF(AND(VALUE(LEFT($A1894,3))=309,LEN($B1894)=3),VLOOKUP(VALUE(MID($B1894,2,2)),_309_Table2,MATCH(MID($B1894,1,1),_309_Table2_ColumnLookup,0),FALSE),
  IF($C1894="309 LCR SummaryA",OneYearSCR,IF($C1894="309 LCR SummaryB",UltimateSCR,IF(VALUE(LEFT($A1894,3))=309,VLOOKUP(VALUE(MID($B1894,2,1)),_309_Table2,MATCH(MID($B1894,1,1),_309_Table2_ColumnLookup,0),FALSE)
+N("309"),
  IF(VALUE(LEFT($A1894,3))=310,VLOOKUP(VALUE(MID($B1894,2,1)),_310_Table2,MATCH(MID($B1894,1,1),_310_Table2_ColumnLookup,0),FALSE)
+N("310"),
  IF(AND(VALUE(LEFT($A1894,3))=311,LEN($I1894)=4),VLOOKUP($I1894,_311_Table2,MATCH($B1894,_311_Table2_ColumnLookup,0),FALSE),
  IF(AND(VALUE(LEFT($A1894,3))=311,OR($B1894="I2",$B1894="J2",$B1894="K2",$B1894="L2")),VLOOKUP('311'!$G$58,_311_Table2,MATCH(MID($B1894,1,1),_311_Table2_ColumnLookup,0),FALSE),
  IF(AND(VALUE(LEFT($A1894,3))=311,RIGHT($B1894,5)="Total"),VLOOKUP('311'!$G$59,_311_Table2,MATCH(MID($B1894,1,1),_311_Table2_ColumnLookup,0),FALSE),
  IF(VALUE(LEFT($A1894,3))=311,VLOOKUP(VALUE(MID($B1894,2,1)),_311_Table2,MATCH(MID($B1894,1,1),_311_Table2_ColumnLookup,0),FALSE)
+N("311"),
  IF(AND(VALUE(LEFT($A1894,3))=312,LEFT($G1894,10)="Unincepted",$B1894="G "),VLOOKUP(" ULO",_312_Table2,MATCH('312'!$N$16,_312_Table2_ColumnLookup,0),FALSE),
  IF(AND(VALUE(LEFT($A1894,3))=312,LEFT($G1894,10)="Unincepted",$B1894="O "),VLOOKUP(" ULO",_312_Table2,MATCH('312'!$V$16,_312_Table2_ColumnLookup,0),FALSE),
  IF(AND(VALUE(LEFT($A1894,3))=312,LEFT($G1894,10)="Unincepted",$B1894="Q "),VLOOKUP(" ULO",_312_Table2,MATCH('312'!$X$16,_312_Table2_ColumnLookup,0),FALSE),
  IF(AND(VALUE(LEFT($A1894,3))=312,LEFT($G1894,10)="Unincepted"),VLOOKUP(" ULO",_312_Table2,MATCH(LEFT($B1894,1),_312_Table2_ColumnLookup,0),FALSE),
  IF(AND(VALUE(LEFT($A1894,3))=312,LEFT($G1894,5)="Total",$B1894="G "),VLOOKUP('312'!$F$80,_312_Table2,MATCH('312'!$N$16,_312_Table2_ColumnLookup,0),FALSE),
  IF(AND(VALUE(LEFT($A1894,3))=312,LEFT($G1894,5)="Total",$B1894="O "),VLOOKUP('312'!$F$80,_312_Table2,MATCH('312'!$V$16,_312_Table2_ColumnLookup,0),FALSE),
  IF(AND(VALUE(LEFT($A1894,3))=312,LEFT($G1894,5)="Total",$B1894="Q "),VLOOKUP('312'!$F$80,_312_Table2,MATCH('312'!$X$16,_312_Table2_ColumnLookup,0),FALSE),
  IF(AND(VALUE(LEFT($A1894,3))=312,LEFT($G1894,5)="Total"),VLOOKUP('312'!$F$80,_312_Table2,MATCH(LEFT($B1894,1),_312_Table2_ColumnLookup,0),FALSE),
  IF(AND(VALUE(LEFT($A1894,3))=312,LEN($I1894)=4,$B1894="G"),VLOOKUP($I1894,_312_Table2,MATCH('312'!$N$16,_312_Table2_ColumnLookup,0),FALSE),
  IF(AND(VALUE(LEFT($A1894,3))=312,LEN($I1894)=4,$B1894="O"),VLOOKUP($I1894,_312_Table2,MATCH('312'!$V$16,_312_Table2_ColumnLookup,0),FALSE),
  IF(AND(VALUE(LEFT($A1894,3))=312,LEN($I1894)=4,$B1894="Q"),VLOOKUP($I1894,_312_Table2,MATCH('312'!$X$16,_312_Table2_ColumnLookup,0),FALSE),
  IF(AND(VALUE(LEFT($A1894,3))=312,LEN($I1894)=4),VLOOKUP($I1894,_312_Table2,MATCH(LEFT($B1894,1),_312_Table2_ColumnLookup,0),FALSE)
+N("312"),
  IF(VALUE(LEFT($A1894,3))=313,VLOOKUP(VALUE(MID($B1894,2,1)),_313_Table2,MATCH(MID($B1894,1,1),_313_Table2_ColumnLookup,0),FALSE)
+N("313"),
  IF(AND(VALUE(LEFT($A1894,3))=314,LEN($B1894)=3),VLOOKUP(VALUE(MID($B1894,2,2)),_314_Table2,MATCH(MID($B1894,1,1),_314_Table2_ColumnLookup,0),FALSE),
  IF(VALUE(LEFT($A1894,3))=314,VLOOKUP(VALUE(MID($B1894,2,1)),_314_Table2,MATCH(MID($B1894,1,1),_314_Table2_ColumnLookup,0),FALSE)
+N("314"),
""))))))))))))))))))))))))</f>
        <v>#N/A</v>
      </c>
      <c r="F1894" s="238" t="e">
        <f>IF(AND(VALUE(LEFT($A1894,3))=309,LEN($B1894)=3),VLOOKUP(VALUE(MID($B1894,2,2)),_309_Table3,MATCH(MID($B1894,1,1),_309_Table3_ColumnLookup,0),FALSE),
  IF($C1894="309 LCR SummaryA",OneYearSCR,IF($C1894="309 LCR SummaryB",UltimateSCR,IF(VALUE(LEFT($A1894,3))=309,VLOOKUP(VALUE(MID($B1894,2,1)),_309_Table3,MATCH(MID($B1894,1,1),_309_Table3_ColumnLookup,0),FALSE)
+N("309"),
  IF(VALUE(LEFT($A1894,3))=310,VLOOKUP(VALUE(MID($B1894,2,1)),_310_Table3,MATCH(MID($B1894,1,1),_310_Table3_ColumnLookup,0),FALSE)
+N("310"),
  IF(AND(VALUE(LEFT($A1894,3))=311,LEN($I1894)=4),VLOOKUP($I1894,_311_Table3,MATCH($B1894,_311_Table3_ColumnLookup,0),FALSE),
  IF(AND(VALUE(LEFT($A1894,3))=311,OR($B1894="I2",$B1894="J2",$B1894="K2",$B1894="L2")),VLOOKUP('311'!$G$58,_311_Table3,MATCH(MID($B1894,1,1),_311_Table3_ColumnLookup,0),FALSE),
  IF(AND(VALUE(LEFT($A1894,3))=311,RIGHT($B1894,5)="Total"),VLOOKUP('311'!$G$59,_311_Table3,MATCH(MID($B1894,1,1),_311_Table3_ColumnLookup,0),FALSE),
  IF(VALUE(LEFT($A1894,3))=311,VLOOKUP(VALUE(MID($B1894,2,1)),_311_Table3,MATCH(MID($B1894,1,1),_311_Table3_ColumnLookup,0),FALSE)
+N("311"),
  IF(AND(VALUE(LEFT($A1894,3))=312,LEFT($G1894,10)="Unincepted",$B1894="G "),VLOOKUP(" ULO",_312_Table3,MATCH('312'!$N$16,_312_Table3_ColumnLookup,0),FALSE),
  IF(AND(VALUE(LEFT($A1894,3))=312,LEFT($G1894,10)="Unincepted",$B1894="O "),VLOOKUP(" ULO",_312_Table3,MATCH('312'!$V$16,_312_Table3_ColumnLookup,0),FALSE),
  IF(AND(VALUE(LEFT($A1894,3))=312,LEFT($G1894,10)="Unincepted",$B1894="Q "),VLOOKUP(" ULO",_312_Table3,MATCH('312'!$X$16,_312_Table3_ColumnLookup,0),FALSE),
  IF(AND(VALUE(LEFT($A1894,3))=312,LEFT($G1894,10)="Unincepted"),VLOOKUP(" ULO",_312_Table3,MATCH(LEFT($B1894,1),_312_Table3_ColumnLookup,0),FALSE),
  IF(AND(VALUE(LEFT($A1894,3))=312,LEFT($G1894,5)="Total",$B1894="G "),VLOOKUP('312'!$F$80,_312_Table3,MATCH('312'!$N$16,_312_Table3_ColumnLookup,0),FALSE),
  IF(AND(VALUE(LEFT($A1894,3))=312,LEFT($G1894,5)="Total",$B1894="O "),VLOOKUP('312'!$F$80,_312_Table3,MATCH('312'!$V$16,_312_Table3_ColumnLookup,0),FALSE),
  IF(AND(VALUE(LEFT($A1894,3))=312,LEFT($G1894,5)="Total",$B1894="Q "),VLOOKUP('312'!$F$80,_312_Table3,MATCH('312'!$X$16,_312_Table3_ColumnLookup,0),FALSE),
  IF(AND(VALUE(LEFT($A1894,3))=312,LEFT($G1894,5)="Total"),VLOOKUP('312'!$F$80,_312_Table3,MATCH(LEFT($B1894,1),_312_Table3_ColumnLookup,0),FALSE),
  IF(AND(VALUE(LEFT($A1894,3))=312,LEN($I1894)=4,$B1894="G"),VLOOKUP($I1894,_312_Table3,MATCH('312'!$N$16,_312_Table3_ColumnLookup,0),FALSE),
  IF(AND(VALUE(LEFT($A1894,3))=312,LEN($I1894)=4,$B1894="O"),VLOOKUP($I1894,_312_Table3,MATCH('312'!$V$16,_312_Table3_ColumnLookup,0),FALSE),
  IF(AND(VALUE(LEFT($A1894,3))=312,LEN($I1894)=4,$B1894="Q"),VLOOKUP($I1894,_312_Table3,MATCH('312'!$X$16,_312_Table3_ColumnLookup,0),FALSE),
  IF(AND(VALUE(LEFT($A1894,3))=312,LEN($I1894)=4),VLOOKUP($I1894,_312_Table3,MATCH(LEFT($B1894,1),_312_Table3_ColumnLookup,0),FALSE)
+N("312"),
  IF(VALUE(LEFT($A1894,3))=313,VLOOKUP(VALUE(MID($B1894,2,1)),_313_Table3,MATCH(MID($B1894,1,1),_313_Table3_ColumnLookup,0),FALSE)
+N("313"),
  IF(AND(VALUE(LEFT($A1894,3))=314,LEN($B1894)=3),VLOOKUP(VALUE(MID($B1894,2,2)),_314_Table3,MATCH(MID($B1894,1,1),_314_Table3_ColumnLookup,0),FALSE),
  IF(VALUE(LEFT($A1894,3))=314,VLOOKUP(VALUE(MID($B1894,2,1)),_314_Table3,MATCH(MID($B1894,1,1),_314_Table3_ColumnLookup,0),FALSE)
+N("314"),
""))))))))))))))))))))))))</f>
        <v>#N/A</v>
      </c>
      <c r="H1894" s="321" t="str">
        <f>IFERROR(
IF(ISERROR($D1894)=FALSE,$D1894,IF(ISERROR($E1894)=FALSE,$E1894,IF(ISERROR($F1894)=FALSE,$F1894
+N("012 checkboxes"),
IF(
IF(OR(LEFT($A1894,9)="Syndicate",LEFT($A1894,12)="NewSyndicate"),VLOOKUP($A1894,'012'!$J:$ZW,MATCH("Link to button",'012'!$J$1:$ZW$1,0),0)
+N("309 checkbox"),
IF($C1894="309 LCR Summary0",VLOOKUP("Notes990",'309'!$P:$ZZ,MATCH("Link to button",'309'!$P$1:$ZZ$1,0),0)
+N("313 checkboxes"),
IF($C1894="313 Financial Information0LcmVsScr",IF($C1894="309 LCR Summary0",VLOOKUP("LcmVsScr",'309'!$N:$ZZ,MATCH("Link to button",'309'!$N$1:$ZZ$1,0),0),
IF($C1894="313 Financial Information0LcrDocAttached",IF($C1894="309 LCR Summary0",VLOOKUP("LcrDocAttached",'309'!$N:$ZZ,MATCH("Link to button",'309'!$N$1:$ZZ$1,0),
0)))))))=1,TRUE,FALSE)
))),"")</f>
        <v/>
      </c>
    </row>
    <row r="1895" spans="1:8">
      <c r="A1895" s="237" t="e">
        <f>VLOOKUP($G1895,CSVLookups!$B:$R,MATCH(A$1,CSVLookups!$B$1:$R$1,0),FALSE)</f>
        <v>#N/A</v>
      </c>
      <c r="B1895" s="237" t="e">
        <f>VLOOKUP($G1895,CSVLookups!$B:$R,MATCH(B$1,CSVLookups!$B$1:$R$1,0),FALSE)</f>
        <v>#N/A</v>
      </c>
      <c r="C1895" s="238" t="e">
        <f t="shared" si="30"/>
        <v>#N/A</v>
      </c>
      <c r="D1895" s="238" t="e">
        <f>IF(AND(VALUE(LEFT($A1895,3))=309,LEN($B1895)=3),VLOOKUP(VALUE(MID($B1895,2,2)),_309_Table1,MATCH(MID($B1895,1,1),_309_Table1_ColumnLookup,0),FALSE),
  IF($C1895="309 LCR SummaryA",OneYearSCR,IF($C1895="309 LCR SummaryB",UltimateSCR,IF(VALUE(LEFT($A1895,3))=309,VLOOKUP(VALUE(MID($B1895,2,1)),_309_Table1,MATCH(MID($B1895,1,1),_309_Table1_ColumnLookup,0),FALSE)
+N("309"),
  IF(VALUE(LEFT($A1895,3))=310,VLOOKUP(VALUE(MID($B1895,2,1)),_310_Table1,MATCH(MID($B1895,1,1),_310_Table1_ColumnLookup,0),FALSE)
+N("310"),
  IF(AND(VALUE(LEFT($A1895,3))=311,LEN($I1895)=4),VLOOKUP($I1895,_311_Table1,MATCH($B1895,_311_Table1_ColumnLookup,0),FALSE),
  IF(AND(VALUE(LEFT($A1895,3))=311,OR($B1895="I2",$B1895="J2",$B1895="K2",$B1895="L2")),VLOOKUP('311'!$G$58,_311_Table1,MATCH(MID($B1895,1,1),_311_Table1_ColumnLookup,0),FALSE),
  IF(AND(VALUE(LEFT($A1895,3))=311,RIGHT($B1895,5)="Total"),VLOOKUP('311'!$G$59,_311_Table1,MATCH(MID($B1895,1,1),_311_Table1_ColumnLookup,0),FALSE),
  IF(VALUE(LEFT($A1895,3))=311,VLOOKUP(VALUE(MID($B1895,2,1)),_311_Table1,MATCH(MID($B1895,1,1),_311_Table1_ColumnLookup,0),FALSE)
+N("311"),
  IF(AND(VALUE(LEFT($A1895,3))=312,LEFT($G1895,10)="Unincepted",$B1895="G "),VLOOKUP(" ULO",_312_Table1,MATCH('312'!$N$16,_312_Table1_ColumnLookup,0),FALSE),
  IF(AND(VALUE(LEFT($A1895,3))=312,LEFT($G1895,10)="Unincepted",$B1895="O "),VLOOKUP(" ULO",_312_Table1,MATCH('312'!$V$16,_312_Table1_ColumnLookup,0),FALSE),
  IF(AND(VALUE(LEFT($A1895,3))=312,LEFT($G1895,10)="Unincepted",$B1895="Q "),VLOOKUP(" ULO",_312_Table1,MATCH('312'!$X$16,_312_Table1_ColumnLookup,0),FALSE),
  IF(AND(VALUE(LEFT($A1895,3))=312,LEFT($G1895,10)="Unincepted"),VLOOKUP(" ULO",_312_Table1,MATCH(LEFT($B1895,1),_312_Table1_ColumnLookup,0),FALSE),
  IF(AND(VALUE(LEFT($A1895,3))=312,LEFT($G1895,5)="Total",$B1895="G "),VLOOKUP('312'!$F$80,_312_Table1,MATCH('312'!$N$16,_312_Table1_ColumnLookup,0),FALSE),
  IF(AND(VALUE(LEFT($A1895,3))=312,LEFT($G1895,5)="Total",$B1895="O "),VLOOKUP('312'!$F$80,_312_Table1,MATCH('312'!$V$16,_312_Table1_ColumnLookup,0),FALSE),
  IF(AND(VALUE(LEFT($A1895,3))=312,LEFT($G1895,5)="Total",$B1895="Q "),VLOOKUP('312'!$F$80,_312_Table1,MATCH('312'!$X$16,_312_Table1_ColumnLookup,0),FALSE),
  IF(AND(VALUE(LEFT($A1895,3))=312,LEFT($G1895,5)="Total"),VLOOKUP('312'!$F$80,_312_Table1,MATCH(LEFT($B1895,1),_312_Table1_ColumnLookup,0),FALSE),
  IF(AND(VALUE(LEFT($A1895,3))=312,LEN($I1895)=4,$B1895="G"),VLOOKUP($I1895,_312_Table1,MATCH('312'!$N$16,_312_Table1_ColumnLookup,0),FALSE),
  IF(AND(VALUE(LEFT($A1895,3))=312,LEN($I1895)=4,$B1895="O"),VLOOKUP($I1895,_312_Table1,MATCH('312'!$V$16,_312_Table1_ColumnLookup,0),FALSE),
  IF(AND(VALUE(LEFT($A1895,3))=312,LEN($I1895)=4,$B1895="Q"),VLOOKUP($I1895,_312_Table1,MATCH('312'!$X$16,_312_Table1_ColumnLookup,0),FALSE),
  IF(AND(VALUE(LEFT($A1895,3))=312,LEN($I1895)=4),VLOOKUP($I1895,_312_Table1,MATCH(LEFT($B1895,1),_312_Table1_ColumnLookup,0),FALSE)
+N("312"),
  IF(VALUE(LEFT($A1895,3))=313,VLOOKUP(VALUE(MID($B1895,2,1)),_313_Table1,MATCH(MID($B1895,1,1),_313_Table1_ColumnLookup,0),FALSE)
+N("313"),
  IF(AND(VALUE(LEFT($A1895,3))=314,LEN($B1895)=3),VLOOKUP(VALUE(MID($B1895,2,2)),_314_Table1,MATCH(MID($B1895,1,1),_314_Table1_ColumnLookup,0),FALSE),
  IF(VALUE(LEFT($A1895,3))=314,VLOOKUP(VALUE(MID($B1895,2,1)),_314_Table1,MATCH(MID($B1895,1,1),_314_Table1_ColumnLookup,0),FALSE)
+N("314"),
""))))))))))))))))))))))))</f>
        <v>#N/A</v>
      </c>
      <c r="E1895" s="238" t="e">
        <f>IF(AND(VALUE(LEFT($A1895,3))=309,LEN($B1895)=3),VLOOKUP(VALUE(MID($B1895,2,2)),_309_Table2,MATCH(MID($B1895,1,1),_309_Table2_ColumnLookup,0),FALSE),
  IF($C1895="309 LCR SummaryA",OneYearSCR,IF($C1895="309 LCR SummaryB",UltimateSCR,IF(VALUE(LEFT($A1895,3))=309,VLOOKUP(VALUE(MID($B1895,2,1)),_309_Table2,MATCH(MID($B1895,1,1),_309_Table2_ColumnLookup,0),FALSE)
+N("309"),
  IF(VALUE(LEFT($A1895,3))=310,VLOOKUP(VALUE(MID($B1895,2,1)),_310_Table2,MATCH(MID($B1895,1,1),_310_Table2_ColumnLookup,0),FALSE)
+N("310"),
  IF(AND(VALUE(LEFT($A1895,3))=311,LEN($I1895)=4),VLOOKUP($I1895,_311_Table2,MATCH($B1895,_311_Table2_ColumnLookup,0),FALSE),
  IF(AND(VALUE(LEFT($A1895,3))=311,OR($B1895="I2",$B1895="J2",$B1895="K2",$B1895="L2")),VLOOKUP('311'!$G$58,_311_Table2,MATCH(MID($B1895,1,1),_311_Table2_ColumnLookup,0),FALSE),
  IF(AND(VALUE(LEFT($A1895,3))=311,RIGHT($B1895,5)="Total"),VLOOKUP('311'!$G$59,_311_Table2,MATCH(MID($B1895,1,1),_311_Table2_ColumnLookup,0),FALSE),
  IF(VALUE(LEFT($A1895,3))=311,VLOOKUP(VALUE(MID($B1895,2,1)),_311_Table2,MATCH(MID($B1895,1,1),_311_Table2_ColumnLookup,0),FALSE)
+N("311"),
  IF(AND(VALUE(LEFT($A1895,3))=312,LEFT($G1895,10)="Unincepted",$B1895="G "),VLOOKUP(" ULO",_312_Table2,MATCH('312'!$N$16,_312_Table2_ColumnLookup,0),FALSE),
  IF(AND(VALUE(LEFT($A1895,3))=312,LEFT($G1895,10)="Unincepted",$B1895="O "),VLOOKUP(" ULO",_312_Table2,MATCH('312'!$V$16,_312_Table2_ColumnLookup,0),FALSE),
  IF(AND(VALUE(LEFT($A1895,3))=312,LEFT($G1895,10)="Unincepted",$B1895="Q "),VLOOKUP(" ULO",_312_Table2,MATCH('312'!$X$16,_312_Table2_ColumnLookup,0),FALSE),
  IF(AND(VALUE(LEFT($A1895,3))=312,LEFT($G1895,10)="Unincepted"),VLOOKUP(" ULO",_312_Table2,MATCH(LEFT($B1895,1),_312_Table2_ColumnLookup,0),FALSE),
  IF(AND(VALUE(LEFT($A1895,3))=312,LEFT($G1895,5)="Total",$B1895="G "),VLOOKUP('312'!$F$80,_312_Table2,MATCH('312'!$N$16,_312_Table2_ColumnLookup,0),FALSE),
  IF(AND(VALUE(LEFT($A1895,3))=312,LEFT($G1895,5)="Total",$B1895="O "),VLOOKUP('312'!$F$80,_312_Table2,MATCH('312'!$V$16,_312_Table2_ColumnLookup,0),FALSE),
  IF(AND(VALUE(LEFT($A1895,3))=312,LEFT($G1895,5)="Total",$B1895="Q "),VLOOKUP('312'!$F$80,_312_Table2,MATCH('312'!$X$16,_312_Table2_ColumnLookup,0),FALSE),
  IF(AND(VALUE(LEFT($A1895,3))=312,LEFT($G1895,5)="Total"),VLOOKUP('312'!$F$80,_312_Table2,MATCH(LEFT($B1895,1),_312_Table2_ColumnLookup,0),FALSE),
  IF(AND(VALUE(LEFT($A1895,3))=312,LEN($I1895)=4,$B1895="G"),VLOOKUP($I1895,_312_Table2,MATCH('312'!$N$16,_312_Table2_ColumnLookup,0),FALSE),
  IF(AND(VALUE(LEFT($A1895,3))=312,LEN($I1895)=4,$B1895="O"),VLOOKUP($I1895,_312_Table2,MATCH('312'!$V$16,_312_Table2_ColumnLookup,0),FALSE),
  IF(AND(VALUE(LEFT($A1895,3))=312,LEN($I1895)=4,$B1895="Q"),VLOOKUP($I1895,_312_Table2,MATCH('312'!$X$16,_312_Table2_ColumnLookup,0),FALSE),
  IF(AND(VALUE(LEFT($A1895,3))=312,LEN($I1895)=4),VLOOKUP($I1895,_312_Table2,MATCH(LEFT($B1895,1),_312_Table2_ColumnLookup,0),FALSE)
+N("312"),
  IF(VALUE(LEFT($A1895,3))=313,VLOOKUP(VALUE(MID($B1895,2,1)),_313_Table2,MATCH(MID($B1895,1,1),_313_Table2_ColumnLookup,0),FALSE)
+N("313"),
  IF(AND(VALUE(LEFT($A1895,3))=314,LEN($B1895)=3),VLOOKUP(VALUE(MID($B1895,2,2)),_314_Table2,MATCH(MID($B1895,1,1),_314_Table2_ColumnLookup,0),FALSE),
  IF(VALUE(LEFT($A1895,3))=314,VLOOKUP(VALUE(MID($B1895,2,1)),_314_Table2,MATCH(MID($B1895,1,1),_314_Table2_ColumnLookup,0),FALSE)
+N("314"),
""))))))))))))))))))))))))</f>
        <v>#N/A</v>
      </c>
      <c r="F1895" s="238" t="e">
        <f>IF(AND(VALUE(LEFT($A1895,3))=309,LEN($B1895)=3),VLOOKUP(VALUE(MID($B1895,2,2)),_309_Table3,MATCH(MID($B1895,1,1),_309_Table3_ColumnLookup,0),FALSE),
  IF($C1895="309 LCR SummaryA",OneYearSCR,IF($C1895="309 LCR SummaryB",UltimateSCR,IF(VALUE(LEFT($A1895,3))=309,VLOOKUP(VALUE(MID($B1895,2,1)),_309_Table3,MATCH(MID($B1895,1,1),_309_Table3_ColumnLookup,0),FALSE)
+N("309"),
  IF(VALUE(LEFT($A1895,3))=310,VLOOKUP(VALUE(MID($B1895,2,1)),_310_Table3,MATCH(MID($B1895,1,1),_310_Table3_ColumnLookup,0),FALSE)
+N("310"),
  IF(AND(VALUE(LEFT($A1895,3))=311,LEN($I1895)=4),VLOOKUP($I1895,_311_Table3,MATCH($B1895,_311_Table3_ColumnLookup,0),FALSE),
  IF(AND(VALUE(LEFT($A1895,3))=311,OR($B1895="I2",$B1895="J2",$B1895="K2",$B1895="L2")),VLOOKUP('311'!$G$58,_311_Table3,MATCH(MID($B1895,1,1),_311_Table3_ColumnLookup,0),FALSE),
  IF(AND(VALUE(LEFT($A1895,3))=311,RIGHT($B1895,5)="Total"),VLOOKUP('311'!$G$59,_311_Table3,MATCH(MID($B1895,1,1),_311_Table3_ColumnLookup,0),FALSE),
  IF(VALUE(LEFT($A1895,3))=311,VLOOKUP(VALUE(MID($B1895,2,1)),_311_Table3,MATCH(MID($B1895,1,1),_311_Table3_ColumnLookup,0),FALSE)
+N("311"),
  IF(AND(VALUE(LEFT($A1895,3))=312,LEFT($G1895,10)="Unincepted",$B1895="G "),VLOOKUP(" ULO",_312_Table3,MATCH('312'!$N$16,_312_Table3_ColumnLookup,0),FALSE),
  IF(AND(VALUE(LEFT($A1895,3))=312,LEFT($G1895,10)="Unincepted",$B1895="O "),VLOOKUP(" ULO",_312_Table3,MATCH('312'!$V$16,_312_Table3_ColumnLookup,0),FALSE),
  IF(AND(VALUE(LEFT($A1895,3))=312,LEFT($G1895,10)="Unincepted",$B1895="Q "),VLOOKUP(" ULO",_312_Table3,MATCH('312'!$X$16,_312_Table3_ColumnLookup,0),FALSE),
  IF(AND(VALUE(LEFT($A1895,3))=312,LEFT($G1895,10)="Unincepted"),VLOOKUP(" ULO",_312_Table3,MATCH(LEFT($B1895,1),_312_Table3_ColumnLookup,0),FALSE),
  IF(AND(VALUE(LEFT($A1895,3))=312,LEFT($G1895,5)="Total",$B1895="G "),VLOOKUP('312'!$F$80,_312_Table3,MATCH('312'!$N$16,_312_Table3_ColumnLookup,0),FALSE),
  IF(AND(VALUE(LEFT($A1895,3))=312,LEFT($G1895,5)="Total",$B1895="O "),VLOOKUP('312'!$F$80,_312_Table3,MATCH('312'!$V$16,_312_Table3_ColumnLookup,0),FALSE),
  IF(AND(VALUE(LEFT($A1895,3))=312,LEFT($G1895,5)="Total",$B1895="Q "),VLOOKUP('312'!$F$80,_312_Table3,MATCH('312'!$X$16,_312_Table3_ColumnLookup,0),FALSE),
  IF(AND(VALUE(LEFT($A1895,3))=312,LEFT($G1895,5)="Total"),VLOOKUP('312'!$F$80,_312_Table3,MATCH(LEFT($B1895,1),_312_Table3_ColumnLookup,0),FALSE),
  IF(AND(VALUE(LEFT($A1895,3))=312,LEN($I1895)=4,$B1895="G"),VLOOKUP($I1895,_312_Table3,MATCH('312'!$N$16,_312_Table3_ColumnLookup,0),FALSE),
  IF(AND(VALUE(LEFT($A1895,3))=312,LEN($I1895)=4,$B1895="O"),VLOOKUP($I1895,_312_Table3,MATCH('312'!$V$16,_312_Table3_ColumnLookup,0),FALSE),
  IF(AND(VALUE(LEFT($A1895,3))=312,LEN($I1895)=4,$B1895="Q"),VLOOKUP($I1895,_312_Table3,MATCH('312'!$X$16,_312_Table3_ColumnLookup,0),FALSE),
  IF(AND(VALUE(LEFT($A1895,3))=312,LEN($I1895)=4),VLOOKUP($I1895,_312_Table3,MATCH(LEFT($B1895,1),_312_Table3_ColumnLookup,0),FALSE)
+N("312"),
  IF(VALUE(LEFT($A1895,3))=313,VLOOKUP(VALUE(MID($B1895,2,1)),_313_Table3,MATCH(MID($B1895,1,1),_313_Table3_ColumnLookup,0),FALSE)
+N("313"),
  IF(AND(VALUE(LEFT($A1895,3))=314,LEN($B1895)=3),VLOOKUP(VALUE(MID($B1895,2,2)),_314_Table3,MATCH(MID($B1895,1,1),_314_Table3_ColumnLookup,0),FALSE),
  IF(VALUE(LEFT($A1895,3))=314,VLOOKUP(VALUE(MID($B1895,2,1)),_314_Table3,MATCH(MID($B1895,1,1),_314_Table3_ColumnLookup,0),FALSE)
+N("314"),
""))))))))))))))))))))))))</f>
        <v>#N/A</v>
      </c>
      <c r="H1895" s="321" t="str">
        <f>IFERROR(
IF(ISERROR($D1895)=FALSE,$D1895,IF(ISERROR($E1895)=FALSE,$E1895,IF(ISERROR($F1895)=FALSE,$F1895
+N("012 checkboxes"),
IF(
IF(OR(LEFT($A1895,9)="Syndicate",LEFT($A1895,12)="NewSyndicate"),VLOOKUP($A1895,'012'!$J:$ZW,MATCH("Link to button",'012'!$J$1:$ZW$1,0),0)
+N("309 checkbox"),
IF($C1895="309 LCR Summary0",VLOOKUP("Notes990",'309'!$P:$ZZ,MATCH("Link to button",'309'!$P$1:$ZZ$1,0),0)
+N("313 checkboxes"),
IF($C1895="313 Financial Information0LcmVsScr",IF($C1895="309 LCR Summary0",VLOOKUP("LcmVsScr",'309'!$N:$ZZ,MATCH("Link to button",'309'!$N$1:$ZZ$1,0),0),
IF($C1895="313 Financial Information0LcrDocAttached",IF($C1895="309 LCR Summary0",VLOOKUP("LcrDocAttached",'309'!$N:$ZZ,MATCH("Link to button",'309'!$N$1:$ZZ$1,0),
0)))))))=1,TRUE,FALSE)
))),"")</f>
        <v/>
      </c>
    </row>
    <row r="1896" spans="1:8">
      <c r="A1896" s="237" t="e">
        <f>VLOOKUP($G1896,CSVLookups!$B:$R,MATCH(A$1,CSVLookups!$B$1:$R$1,0),FALSE)</f>
        <v>#N/A</v>
      </c>
      <c r="B1896" s="237" t="e">
        <f>VLOOKUP($G1896,CSVLookups!$B:$R,MATCH(B$1,CSVLookups!$B$1:$R$1,0),FALSE)</f>
        <v>#N/A</v>
      </c>
      <c r="C1896" s="238" t="e">
        <f t="shared" si="30"/>
        <v>#N/A</v>
      </c>
      <c r="D1896" s="238" t="e">
        <f>IF(AND(VALUE(LEFT($A1896,3))=309,LEN($B1896)=3),VLOOKUP(VALUE(MID($B1896,2,2)),_309_Table1,MATCH(MID($B1896,1,1),_309_Table1_ColumnLookup,0),FALSE),
  IF($C1896="309 LCR SummaryA",OneYearSCR,IF($C1896="309 LCR SummaryB",UltimateSCR,IF(VALUE(LEFT($A1896,3))=309,VLOOKUP(VALUE(MID($B1896,2,1)),_309_Table1,MATCH(MID($B1896,1,1),_309_Table1_ColumnLookup,0),FALSE)
+N("309"),
  IF(VALUE(LEFT($A1896,3))=310,VLOOKUP(VALUE(MID($B1896,2,1)),_310_Table1,MATCH(MID($B1896,1,1),_310_Table1_ColumnLookup,0),FALSE)
+N("310"),
  IF(AND(VALUE(LEFT($A1896,3))=311,LEN($I1896)=4),VLOOKUP($I1896,_311_Table1,MATCH($B1896,_311_Table1_ColumnLookup,0),FALSE),
  IF(AND(VALUE(LEFT($A1896,3))=311,OR($B1896="I2",$B1896="J2",$B1896="K2",$B1896="L2")),VLOOKUP('311'!$G$58,_311_Table1,MATCH(MID($B1896,1,1),_311_Table1_ColumnLookup,0),FALSE),
  IF(AND(VALUE(LEFT($A1896,3))=311,RIGHT($B1896,5)="Total"),VLOOKUP('311'!$G$59,_311_Table1,MATCH(MID($B1896,1,1),_311_Table1_ColumnLookup,0),FALSE),
  IF(VALUE(LEFT($A1896,3))=311,VLOOKUP(VALUE(MID($B1896,2,1)),_311_Table1,MATCH(MID($B1896,1,1),_311_Table1_ColumnLookup,0),FALSE)
+N("311"),
  IF(AND(VALUE(LEFT($A1896,3))=312,LEFT($G1896,10)="Unincepted",$B1896="G "),VLOOKUP(" ULO",_312_Table1,MATCH('312'!$N$16,_312_Table1_ColumnLookup,0),FALSE),
  IF(AND(VALUE(LEFT($A1896,3))=312,LEFT($G1896,10)="Unincepted",$B1896="O "),VLOOKUP(" ULO",_312_Table1,MATCH('312'!$V$16,_312_Table1_ColumnLookup,0),FALSE),
  IF(AND(VALUE(LEFT($A1896,3))=312,LEFT($G1896,10)="Unincepted",$B1896="Q "),VLOOKUP(" ULO",_312_Table1,MATCH('312'!$X$16,_312_Table1_ColumnLookup,0),FALSE),
  IF(AND(VALUE(LEFT($A1896,3))=312,LEFT($G1896,10)="Unincepted"),VLOOKUP(" ULO",_312_Table1,MATCH(LEFT($B1896,1),_312_Table1_ColumnLookup,0),FALSE),
  IF(AND(VALUE(LEFT($A1896,3))=312,LEFT($G1896,5)="Total",$B1896="G "),VLOOKUP('312'!$F$80,_312_Table1,MATCH('312'!$N$16,_312_Table1_ColumnLookup,0),FALSE),
  IF(AND(VALUE(LEFT($A1896,3))=312,LEFT($G1896,5)="Total",$B1896="O "),VLOOKUP('312'!$F$80,_312_Table1,MATCH('312'!$V$16,_312_Table1_ColumnLookup,0),FALSE),
  IF(AND(VALUE(LEFT($A1896,3))=312,LEFT($G1896,5)="Total",$B1896="Q "),VLOOKUP('312'!$F$80,_312_Table1,MATCH('312'!$X$16,_312_Table1_ColumnLookup,0),FALSE),
  IF(AND(VALUE(LEFT($A1896,3))=312,LEFT($G1896,5)="Total"),VLOOKUP('312'!$F$80,_312_Table1,MATCH(LEFT($B1896,1),_312_Table1_ColumnLookup,0),FALSE),
  IF(AND(VALUE(LEFT($A1896,3))=312,LEN($I1896)=4,$B1896="G"),VLOOKUP($I1896,_312_Table1,MATCH('312'!$N$16,_312_Table1_ColumnLookup,0),FALSE),
  IF(AND(VALUE(LEFT($A1896,3))=312,LEN($I1896)=4,$B1896="O"),VLOOKUP($I1896,_312_Table1,MATCH('312'!$V$16,_312_Table1_ColumnLookup,0),FALSE),
  IF(AND(VALUE(LEFT($A1896,3))=312,LEN($I1896)=4,$B1896="Q"),VLOOKUP($I1896,_312_Table1,MATCH('312'!$X$16,_312_Table1_ColumnLookup,0),FALSE),
  IF(AND(VALUE(LEFT($A1896,3))=312,LEN($I1896)=4),VLOOKUP($I1896,_312_Table1,MATCH(LEFT($B1896,1),_312_Table1_ColumnLookup,0),FALSE)
+N("312"),
  IF(VALUE(LEFT($A1896,3))=313,VLOOKUP(VALUE(MID($B1896,2,1)),_313_Table1,MATCH(MID($B1896,1,1),_313_Table1_ColumnLookup,0),FALSE)
+N("313"),
  IF(AND(VALUE(LEFT($A1896,3))=314,LEN($B1896)=3),VLOOKUP(VALUE(MID($B1896,2,2)),_314_Table1,MATCH(MID($B1896,1,1),_314_Table1_ColumnLookup,0),FALSE),
  IF(VALUE(LEFT($A1896,3))=314,VLOOKUP(VALUE(MID($B1896,2,1)),_314_Table1,MATCH(MID($B1896,1,1),_314_Table1_ColumnLookup,0),FALSE)
+N("314"),
""))))))))))))))))))))))))</f>
        <v>#N/A</v>
      </c>
      <c r="E1896" s="238" t="e">
        <f>IF(AND(VALUE(LEFT($A1896,3))=309,LEN($B1896)=3),VLOOKUP(VALUE(MID($B1896,2,2)),_309_Table2,MATCH(MID($B1896,1,1),_309_Table2_ColumnLookup,0),FALSE),
  IF($C1896="309 LCR SummaryA",OneYearSCR,IF($C1896="309 LCR SummaryB",UltimateSCR,IF(VALUE(LEFT($A1896,3))=309,VLOOKUP(VALUE(MID($B1896,2,1)),_309_Table2,MATCH(MID($B1896,1,1),_309_Table2_ColumnLookup,0),FALSE)
+N("309"),
  IF(VALUE(LEFT($A1896,3))=310,VLOOKUP(VALUE(MID($B1896,2,1)),_310_Table2,MATCH(MID($B1896,1,1),_310_Table2_ColumnLookup,0),FALSE)
+N("310"),
  IF(AND(VALUE(LEFT($A1896,3))=311,LEN($I1896)=4),VLOOKUP($I1896,_311_Table2,MATCH($B1896,_311_Table2_ColumnLookup,0),FALSE),
  IF(AND(VALUE(LEFT($A1896,3))=311,OR($B1896="I2",$B1896="J2",$B1896="K2",$B1896="L2")),VLOOKUP('311'!$G$58,_311_Table2,MATCH(MID($B1896,1,1),_311_Table2_ColumnLookup,0),FALSE),
  IF(AND(VALUE(LEFT($A1896,3))=311,RIGHT($B1896,5)="Total"),VLOOKUP('311'!$G$59,_311_Table2,MATCH(MID($B1896,1,1),_311_Table2_ColumnLookup,0),FALSE),
  IF(VALUE(LEFT($A1896,3))=311,VLOOKUP(VALUE(MID($B1896,2,1)),_311_Table2,MATCH(MID($B1896,1,1),_311_Table2_ColumnLookup,0),FALSE)
+N("311"),
  IF(AND(VALUE(LEFT($A1896,3))=312,LEFT($G1896,10)="Unincepted",$B1896="G "),VLOOKUP(" ULO",_312_Table2,MATCH('312'!$N$16,_312_Table2_ColumnLookup,0),FALSE),
  IF(AND(VALUE(LEFT($A1896,3))=312,LEFT($G1896,10)="Unincepted",$B1896="O "),VLOOKUP(" ULO",_312_Table2,MATCH('312'!$V$16,_312_Table2_ColumnLookup,0),FALSE),
  IF(AND(VALUE(LEFT($A1896,3))=312,LEFT($G1896,10)="Unincepted",$B1896="Q "),VLOOKUP(" ULO",_312_Table2,MATCH('312'!$X$16,_312_Table2_ColumnLookup,0),FALSE),
  IF(AND(VALUE(LEFT($A1896,3))=312,LEFT($G1896,10)="Unincepted"),VLOOKUP(" ULO",_312_Table2,MATCH(LEFT($B1896,1),_312_Table2_ColumnLookup,0),FALSE),
  IF(AND(VALUE(LEFT($A1896,3))=312,LEFT($G1896,5)="Total",$B1896="G "),VLOOKUP('312'!$F$80,_312_Table2,MATCH('312'!$N$16,_312_Table2_ColumnLookup,0),FALSE),
  IF(AND(VALUE(LEFT($A1896,3))=312,LEFT($G1896,5)="Total",$B1896="O "),VLOOKUP('312'!$F$80,_312_Table2,MATCH('312'!$V$16,_312_Table2_ColumnLookup,0),FALSE),
  IF(AND(VALUE(LEFT($A1896,3))=312,LEFT($G1896,5)="Total",$B1896="Q "),VLOOKUP('312'!$F$80,_312_Table2,MATCH('312'!$X$16,_312_Table2_ColumnLookup,0),FALSE),
  IF(AND(VALUE(LEFT($A1896,3))=312,LEFT($G1896,5)="Total"),VLOOKUP('312'!$F$80,_312_Table2,MATCH(LEFT($B1896,1),_312_Table2_ColumnLookup,0),FALSE),
  IF(AND(VALUE(LEFT($A1896,3))=312,LEN($I1896)=4,$B1896="G"),VLOOKUP($I1896,_312_Table2,MATCH('312'!$N$16,_312_Table2_ColumnLookup,0),FALSE),
  IF(AND(VALUE(LEFT($A1896,3))=312,LEN($I1896)=4,$B1896="O"),VLOOKUP($I1896,_312_Table2,MATCH('312'!$V$16,_312_Table2_ColumnLookup,0),FALSE),
  IF(AND(VALUE(LEFT($A1896,3))=312,LEN($I1896)=4,$B1896="Q"),VLOOKUP($I1896,_312_Table2,MATCH('312'!$X$16,_312_Table2_ColumnLookup,0),FALSE),
  IF(AND(VALUE(LEFT($A1896,3))=312,LEN($I1896)=4),VLOOKUP($I1896,_312_Table2,MATCH(LEFT($B1896,1),_312_Table2_ColumnLookup,0),FALSE)
+N("312"),
  IF(VALUE(LEFT($A1896,3))=313,VLOOKUP(VALUE(MID($B1896,2,1)),_313_Table2,MATCH(MID($B1896,1,1),_313_Table2_ColumnLookup,0),FALSE)
+N("313"),
  IF(AND(VALUE(LEFT($A1896,3))=314,LEN($B1896)=3),VLOOKUP(VALUE(MID($B1896,2,2)),_314_Table2,MATCH(MID($B1896,1,1),_314_Table2_ColumnLookup,0),FALSE),
  IF(VALUE(LEFT($A1896,3))=314,VLOOKUP(VALUE(MID($B1896,2,1)),_314_Table2,MATCH(MID($B1896,1,1),_314_Table2_ColumnLookup,0),FALSE)
+N("314"),
""))))))))))))))))))))))))</f>
        <v>#N/A</v>
      </c>
      <c r="F1896" s="238" t="e">
        <f>IF(AND(VALUE(LEFT($A1896,3))=309,LEN($B1896)=3),VLOOKUP(VALUE(MID($B1896,2,2)),_309_Table3,MATCH(MID($B1896,1,1),_309_Table3_ColumnLookup,0),FALSE),
  IF($C1896="309 LCR SummaryA",OneYearSCR,IF($C1896="309 LCR SummaryB",UltimateSCR,IF(VALUE(LEFT($A1896,3))=309,VLOOKUP(VALUE(MID($B1896,2,1)),_309_Table3,MATCH(MID($B1896,1,1),_309_Table3_ColumnLookup,0),FALSE)
+N("309"),
  IF(VALUE(LEFT($A1896,3))=310,VLOOKUP(VALUE(MID($B1896,2,1)),_310_Table3,MATCH(MID($B1896,1,1),_310_Table3_ColumnLookup,0),FALSE)
+N("310"),
  IF(AND(VALUE(LEFT($A1896,3))=311,LEN($I1896)=4),VLOOKUP($I1896,_311_Table3,MATCH($B1896,_311_Table3_ColumnLookup,0),FALSE),
  IF(AND(VALUE(LEFT($A1896,3))=311,OR($B1896="I2",$B1896="J2",$B1896="K2",$B1896="L2")),VLOOKUP('311'!$G$58,_311_Table3,MATCH(MID($B1896,1,1),_311_Table3_ColumnLookup,0),FALSE),
  IF(AND(VALUE(LEFT($A1896,3))=311,RIGHT($B1896,5)="Total"),VLOOKUP('311'!$G$59,_311_Table3,MATCH(MID($B1896,1,1),_311_Table3_ColumnLookup,0),FALSE),
  IF(VALUE(LEFT($A1896,3))=311,VLOOKUP(VALUE(MID($B1896,2,1)),_311_Table3,MATCH(MID($B1896,1,1),_311_Table3_ColumnLookup,0),FALSE)
+N("311"),
  IF(AND(VALUE(LEFT($A1896,3))=312,LEFT($G1896,10)="Unincepted",$B1896="G "),VLOOKUP(" ULO",_312_Table3,MATCH('312'!$N$16,_312_Table3_ColumnLookup,0),FALSE),
  IF(AND(VALUE(LEFT($A1896,3))=312,LEFT($G1896,10)="Unincepted",$B1896="O "),VLOOKUP(" ULO",_312_Table3,MATCH('312'!$V$16,_312_Table3_ColumnLookup,0),FALSE),
  IF(AND(VALUE(LEFT($A1896,3))=312,LEFT($G1896,10)="Unincepted",$B1896="Q "),VLOOKUP(" ULO",_312_Table3,MATCH('312'!$X$16,_312_Table3_ColumnLookup,0),FALSE),
  IF(AND(VALUE(LEFT($A1896,3))=312,LEFT($G1896,10)="Unincepted"),VLOOKUP(" ULO",_312_Table3,MATCH(LEFT($B1896,1),_312_Table3_ColumnLookup,0),FALSE),
  IF(AND(VALUE(LEFT($A1896,3))=312,LEFT($G1896,5)="Total",$B1896="G "),VLOOKUP('312'!$F$80,_312_Table3,MATCH('312'!$N$16,_312_Table3_ColumnLookup,0),FALSE),
  IF(AND(VALUE(LEFT($A1896,3))=312,LEFT($G1896,5)="Total",$B1896="O "),VLOOKUP('312'!$F$80,_312_Table3,MATCH('312'!$V$16,_312_Table3_ColumnLookup,0),FALSE),
  IF(AND(VALUE(LEFT($A1896,3))=312,LEFT($G1896,5)="Total",$B1896="Q "),VLOOKUP('312'!$F$80,_312_Table3,MATCH('312'!$X$16,_312_Table3_ColumnLookup,0),FALSE),
  IF(AND(VALUE(LEFT($A1896,3))=312,LEFT($G1896,5)="Total"),VLOOKUP('312'!$F$80,_312_Table3,MATCH(LEFT($B1896,1),_312_Table3_ColumnLookup,0),FALSE),
  IF(AND(VALUE(LEFT($A1896,3))=312,LEN($I1896)=4,$B1896="G"),VLOOKUP($I1896,_312_Table3,MATCH('312'!$N$16,_312_Table3_ColumnLookup,0),FALSE),
  IF(AND(VALUE(LEFT($A1896,3))=312,LEN($I1896)=4,$B1896="O"),VLOOKUP($I1896,_312_Table3,MATCH('312'!$V$16,_312_Table3_ColumnLookup,0),FALSE),
  IF(AND(VALUE(LEFT($A1896,3))=312,LEN($I1896)=4,$B1896="Q"),VLOOKUP($I1896,_312_Table3,MATCH('312'!$X$16,_312_Table3_ColumnLookup,0),FALSE),
  IF(AND(VALUE(LEFT($A1896,3))=312,LEN($I1896)=4),VLOOKUP($I1896,_312_Table3,MATCH(LEFT($B1896,1),_312_Table3_ColumnLookup,0),FALSE)
+N("312"),
  IF(VALUE(LEFT($A1896,3))=313,VLOOKUP(VALUE(MID($B1896,2,1)),_313_Table3,MATCH(MID($B1896,1,1),_313_Table3_ColumnLookup,0),FALSE)
+N("313"),
  IF(AND(VALUE(LEFT($A1896,3))=314,LEN($B1896)=3),VLOOKUP(VALUE(MID($B1896,2,2)),_314_Table3,MATCH(MID($B1896,1,1),_314_Table3_ColumnLookup,0),FALSE),
  IF(VALUE(LEFT($A1896,3))=314,VLOOKUP(VALUE(MID($B1896,2,1)),_314_Table3,MATCH(MID($B1896,1,1),_314_Table3_ColumnLookup,0),FALSE)
+N("314"),
""))))))))))))))))))))))))</f>
        <v>#N/A</v>
      </c>
      <c r="H1896" s="321" t="str">
        <f>IFERROR(
IF(ISERROR($D1896)=FALSE,$D1896,IF(ISERROR($E1896)=FALSE,$E1896,IF(ISERROR($F1896)=FALSE,$F1896
+N("012 checkboxes"),
IF(
IF(OR(LEFT($A1896,9)="Syndicate",LEFT($A1896,12)="NewSyndicate"),VLOOKUP($A1896,'012'!$J:$ZW,MATCH("Link to button",'012'!$J$1:$ZW$1,0),0)
+N("309 checkbox"),
IF($C1896="309 LCR Summary0",VLOOKUP("Notes990",'309'!$P:$ZZ,MATCH("Link to button",'309'!$P$1:$ZZ$1,0),0)
+N("313 checkboxes"),
IF($C1896="313 Financial Information0LcmVsScr",IF($C1896="309 LCR Summary0",VLOOKUP("LcmVsScr",'309'!$N:$ZZ,MATCH("Link to button",'309'!$N$1:$ZZ$1,0),0),
IF($C1896="313 Financial Information0LcrDocAttached",IF($C1896="309 LCR Summary0",VLOOKUP("LcrDocAttached",'309'!$N:$ZZ,MATCH("Link to button",'309'!$N$1:$ZZ$1,0),
0)))))))=1,TRUE,FALSE)
))),"")</f>
        <v/>
      </c>
    </row>
    <row r="1897" spans="1:8">
      <c r="A1897" s="237" t="e">
        <f>VLOOKUP($G1897,CSVLookups!$B:$R,MATCH(A$1,CSVLookups!$B$1:$R$1,0),FALSE)</f>
        <v>#N/A</v>
      </c>
      <c r="B1897" s="237" t="e">
        <f>VLOOKUP($G1897,CSVLookups!$B:$R,MATCH(B$1,CSVLookups!$B$1:$R$1,0),FALSE)</f>
        <v>#N/A</v>
      </c>
      <c r="C1897" s="238" t="e">
        <f t="shared" si="30"/>
        <v>#N/A</v>
      </c>
      <c r="D1897" s="238" t="e">
        <f>IF(AND(VALUE(LEFT($A1897,3))=309,LEN($B1897)=3),VLOOKUP(VALUE(MID($B1897,2,2)),_309_Table1,MATCH(MID($B1897,1,1),_309_Table1_ColumnLookup,0),FALSE),
  IF($C1897="309 LCR SummaryA",OneYearSCR,IF($C1897="309 LCR SummaryB",UltimateSCR,IF(VALUE(LEFT($A1897,3))=309,VLOOKUP(VALUE(MID($B1897,2,1)),_309_Table1,MATCH(MID($B1897,1,1),_309_Table1_ColumnLookup,0),FALSE)
+N("309"),
  IF(VALUE(LEFT($A1897,3))=310,VLOOKUP(VALUE(MID($B1897,2,1)),_310_Table1,MATCH(MID($B1897,1,1),_310_Table1_ColumnLookup,0),FALSE)
+N("310"),
  IF(AND(VALUE(LEFT($A1897,3))=311,LEN($I1897)=4),VLOOKUP($I1897,_311_Table1,MATCH($B1897,_311_Table1_ColumnLookup,0),FALSE),
  IF(AND(VALUE(LEFT($A1897,3))=311,OR($B1897="I2",$B1897="J2",$B1897="K2",$B1897="L2")),VLOOKUP('311'!$G$58,_311_Table1,MATCH(MID($B1897,1,1),_311_Table1_ColumnLookup,0),FALSE),
  IF(AND(VALUE(LEFT($A1897,3))=311,RIGHT($B1897,5)="Total"),VLOOKUP('311'!$G$59,_311_Table1,MATCH(MID($B1897,1,1),_311_Table1_ColumnLookup,0),FALSE),
  IF(VALUE(LEFT($A1897,3))=311,VLOOKUP(VALUE(MID($B1897,2,1)),_311_Table1,MATCH(MID($B1897,1,1),_311_Table1_ColumnLookup,0),FALSE)
+N("311"),
  IF(AND(VALUE(LEFT($A1897,3))=312,LEFT($G1897,10)="Unincepted",$B1897="G "),VLOOKUP(" ULO",_312_Table1,MATCH('312'!$N$16,_312_Table1_ColumnLookup,0),FALSE),
  IF(AND(VALUE(LEFT($A1897,3))=312,LEFT($G1897,10)="Unincepted",$B1897="O "),VLOOKUP(" ULO",_312_Table1,MATCH('312'!$V$16,_312_Table1_ColumnLookup,0),FALSE),
  IF(AND(VALUE(LEFT($A1897,3))=312,LEFT($G1897,10)="Unincepted",$B1897="Q "),VLOOKUP(" ULO",_312_Table1,MATCH('312'!$X$16,_312_Table1_ColumnLookup,0),FALSE),
  IF(AND(VALUE(LEFT($A1897,3))=312,LEFT($G1897,10)="Unincepted"),VLOOKUP(" ULO",_312_Table1,MATCH(LEFT($B1897,1),_312_Table1_ColumnLookup,0),FALSE),
  IF(AND(VALUE(LEFT($A1897,3))=312,LEFT($G1897,5)="Total",$B1897="G "),VLOOKUP('312'!$F$80,_312_Table1,MATCH('312'!$N$16,_312_Table1_ColumnLookup,0),FALSE),
  IF(AND(VALUE(LEFT($A1897,3))=312,LEFT($G1897,5)="Total",$B1897="O "),VLOOKUP('312'!$F$80,_312_Table1,MATCH('312'!$V$16,_312_Table1_ColumnLookup,0),FALSE),
  IF(AND(VALUE(LEFT($A1897,3))=312,LEFT($G1897,5)="Total",$B1897="Q "),VLOOKUP('312'!$F$80,_312_Table1,MATCH('312'!$X$16,_312_Table1_ColumnLookup,0),FALSE),
  IF(AND(VALUE(LEFT($A1897,3))=312,LEFT($G1897,5)="Total"),VLOOKUP('312'!$F$80,_312_Table1,MATCH(LEFT($B1897,1),_312_Table1_ColumnLookup,0),FALSE),
  IF(AND(VALUE(LEFT($A1897,3))=312,LEN($I1897)=4,$B1897="G"),VLOOKUP($I1897,_312_Table1,MATCH('312'!$N$16,_312_Table1_ColumnLookup,0),FALSE),
  IF(AND(VALUE(LEFT($A1897,3))=312,LEN($I1897)=4,$B1897="O"),VLOOKUP($I1897,_312_Table1,MATCH('312'!$V$16,_312_Table1_ColumnLookup,0),FALSE),
  IF(AND(VALUE(LEFT($A1897,3))=312,LEN($I1897)=4,$B1897="Q"),VLOOKUP($I1897,_312_Table1,MATCH('312'!$X$16,_312_Table1_ColumnLookup,0),FALSE),
  IF(AND(VALUE(LEFT($A1897,3))=312,LEN($I1897)=4),VLOOKUP($I1897,_312_Table1,MATCH(LEFT($B1897,1),_312_Table1_ColumnLookup,0),FALSE)
+N("312"),
  IF(VALUE(LEFT($A1897,3))=313,VLOOKUP(VALUE(MID($B1897,2,1)),_313_Table1,MATCH(MID($B1897,1,1),_313_Table1_ColumnLookup,0),FALSE)
+N("313"),
  IF(AND(VALUE(LEFT($A1897,3))=314,LEN($B1897)=3),VLOOKUP(VALUE(MID($B1897,2,2)),_314_Table1,MATCH(MID($B1897,1,1),_314_Table1_ColumnLookup,0),FALSE),
  IF(VALUE(LEFT($A1897,3))=314,VLOOKUP(VALUE(MID($B1897,2,1)),_314_Table1,MATCH(MID($B1897,1,1),_314_Table1_ColumnLookup,0),FALSE)
+N("314"),
""))))))))))))))))))))))))</f>
        <v>#N/A</v>
      </c>
      <c r="E1897" s="238" t="e">
        <f>IF(AND(VALUE(LEFT($A1897,3))=309,LEN($B1897)=3),VLOOKUP(VALUE(MID($B1897,2,2)),_309_Table2,MATCH(MID($B1897,1,1),_309_Table2_ColumnLookup,0),FALSE),
  IF($C1897="309 LCR SummaryA",OneYearSCR,IF($C1897="309 LCR SummaryB",UltimateSCR,IF(VALUE(LEFT($A1897,3))=309,VLOOKUP(VALUE(MID($B1897,2,1)),_309_Table2,MATCH(MID($B1897,1,1),_309_Table2_ColumnLookup,0),FALSE)
+N("309"),
  IF(VALUE(LEFT($A1897,3))=310,VLOOKUP(VALUE(MID($B1897,2,1)),_310_Table2,MATCH(MID($B1897,1,1),_310_Table2_ColumnLookup,0),FALSE)
+N("310"),
  IF(AND(VALUE(LEFT($A1897,3))=311,LEN($I1897)=4),VLOOKUP($I1897,_311_Table2,MATCH($B1897,_311_Table2_ColumnLookup,0),FALSE),
  IF(AND(VALUE(LEFT($A1897,3))=311,OR($B1897="I2",$B1897="J2",$B1897="K2",$B1897="L2")),VLOOKUP('311'!$G$58,_311_Table2,MATCH(MID($B1897,1,1),_311_Table2_ColumnLookup,0),FALSE),
  IF(AND(VALUE(LEFT($A1897,3))=311,RIGHT($B1897,5)="Total"),VLOOKUP('311'!$G$59,_311_Table2,MATCH(MID($B1897,1,1),_311_Table2_ColumnLookup,0),FALSE),
  IF(VALUE(LEFT($A1897,3))=311,VLOOKUP(VALUE(MID($B1897,2,1)),_311_Table2,MATCH(MID($B1897,1,1),_311_Table2_ColumnLookup,0),FALSE)
+N("311"),
  IF(AND(VALUE(LEFT($A1897,3))=312,LEFT($G1897,10)="Unincepted",$B1897="G "),VLOOKUP(" ULO",_312_Table2,MATCH('312'!$N$16,_312_Table2_ColumnLookup,0),FALSE),
  IF(AND(VALUE(LEFT($A1897,3))=312,LEFT($G1897,10)="Unincepted",$B1897="O "),VLOOKUP(" ULO",_312_Table2,MATCH('312'!$V$16,_312_Table2_ColumnLookup,0),FALSE),
  IF(AND(VALUE(LEFT($A1897,3))=312,LEFT($G1897,10)="Unincepted",$B1897="Q "),VLOOKUP(" ULO",_312_Table2,MATCH('312'!$X$16,_312_Table2_ColumnLookup,0),FALSE),
  IF(AND(VALUE(LEFT($A1897,3))=312,LEFT($G1897,10)="Unincepted"),VLOOKUP(" ULO",_312_Table2,MATCH(LEFT($B1897,1),_312_Table2_ColumnLookup,0),FALSE),
  IF(AND(VALUE(LEFT($A1897,3))=312,LEFT($G1897,5)="Total",$B1897="G "),VLOOKUP('312'!$F$80,_312_Table2,MATCH('312'!$N$16,_312_Table2_ColumnLookup,0),FALSE),
  IF(AND(VALUE(LEFT($A1897,3))=312,LEFT($G1897,5)="Total",$B1897="O "),VLOOKUP('312'!$F$80,_312_Table2,MATCH('312'!$V$16,_312_Table2_ColumnLookup,0),FALSE),
  IF(AND(VALUE(LEFT($A1897,3))=312,LEFT($G1897,5)="Total",$B1897="Q "),VLOOKUP('312'!$F$80,_312_Table2,MATCH('312'!$X$16,_312_Table2_ColumnLookup,0),FALSE),
  IF(AND(VALUE(LEFT($A1897,3))=312,LEFT($G1897,5)="Total"),VLOOKUP('312'!$F$80,_312_Table2,MATCH(LEFT($B1897,1),_312_Table2_ColumnLookup,0),FALSE),
  IF(AND(VALUE(LEFT($A1897,3))=312,LEN($I1897)=4,$B1897="G"),VLOOKUP($I1897,_312_Table2,MATCH('312'!$N$16,_312_Table2_ColumnLookup,0),FALSE),
  IF(AND(VALUE(LEFT($A1897,3))=312,LEN($I1897)=4,$B1897="O"),VLOOKUP($I1897,_312_Table2,MATCH('312'!$V$16,_312_Table2_ColumnLookup,0),FALSE),
  IF(AND(VALUE(LEFT($A1897,3))=312,LEN($I1897)=4,$B1897="Q"),VLOOKUP($I1897,_312_Table2,MATCH('312'!$X$16,_312_Table2_ColumnLookup,0),FALSE),
  IF(AND(VALUE(LEFT($A1897,3))=312,LEN($I1897)=4),VLOOKUP($I1897,_312_Table2,MATCH(LEFT($B1897,1),_312_Table2_ColumnLookup,0),FALSE)
+N("312"),
  IF(VALUE(LEFT($A1897,3))=313,VLOOKUP(VALUE(MID($B1897,2,1)),_313_Table2,MATCH(MID($B1897,1,1),_313_Table2_ColumnLookup,0),FALSE)
+N("313"),
  IF(AND(VALUE(LEFT($A1897,3))=314,LEN($B1897)=3),VLOOKUP(VALUE(MID($B1897,2,2)),_314_Table2,MATCH(MID($B1897,1,1),_314_Table2_ColumnLookup,0),FALSE),
  IF(VALUE(LEFT($A1897,3))=314,VLOOKUP(VALUE(MID($B1897,2,1)),_314_Table2,MATCH(MID($B1897,1,1),_314_Table2_ColumnLookup,0),FALSE)
+N("314"),
""))))))))))))))))))))))))</f>
        <v>#N/A</v>
      </c>
      <c r="F1897" s="238" t="e">
        <f>IF(AND(VALUE(LEFT($A1897,3))=309,LEN($B1897)=3),VLOOKUP(VALUE(MID($B1897,2,2)),_309_Table3,MATCH(MID($B1897,1,1),_309_Table3_ColumnLookup,0),FALSE),
  IF($C1897="309 LCR SummaryA",OneYearSCR,IF($C1897="309 LCR SummaryB",UltimateSCR,IF(VALUE(LEFT($A1897,3))=309,VLOOKUP(VALUE(MID($B1897,2,1)),_309_Table3,MATCH(MID($B1897,1,1),_309_Table3_ColumnLookup,0),FALSE)
+N("309"),
  IF(VALUE(LEFT($A1897,3))=310,VLOOKUP(VALUE(MID($B1897,2,1)),_310_Table3,MATCH(MID($B1897,1,1),_310_Table3_ColumnLookup,0),FALSE)
+N("310"),
  IF(AND(VALUE(LEFT($A1897,3))=311,LEN($I1897)=4),VLOOKUP($I1897,_311_Table3,MATCH($B1897,_311_Table3_ColumnLookup,0),FALSE),
  IF(AND(VALUE(LEFT($A1897,3))=311,OR($B1897="I2",$B1897="J2",$B1897="K2",$B1897="L2")),VLOOKUP('311'!$G$58,_311_Table3,MATCH(MID($B1897,1,1),_311_Table3_ColumnLookup,0),FALSE),
  IF(AND(VALUE(LEFT($A1897,3))=311,RIGHT($B1897,5)="Total"),VLOOKUP('311'!$G$59,_311_Table3,MATCH(MID($B1897,1,1),_311_Table3_ColumnLookup,0),FALSE),
  IF(VALUE(LEFT($A1897,3))=311,VLOOKUP(VALUE(MID($B1897,2,1)),_311_Table3,MATCH(MID($B1897,1,1),_311_Table3_ColumnLookup,0),FALSE)
+N("311"),
  IF(AND(VALUE(LEFT($A1897,3))=312,LEFT($G1897,10)="Unincepted",$B1897="G "),VLOOKUP(" ULO",_312_Table3,MATCH('312'!$N$16,_312_Table3_ColumnLookup,0),FALSE),
  IF(AND(VALUE(LEFT($A1897,3))=312,LEFT($G1897,10)="Unincepted",$B1897="O "),VLOOKUP(" ULO",_312_Table3,MATCH('312'!$V$16,_312_Table3_ColumnLookup,0),FALSE),
  IF(AND(VALUE(LEFT($A1897,3))=312,LEFT($G1897,10)="Unincepted",$B1897="Q "),VLOOKUP(" ULO",_312_Table3,MATCH('312'!$X$16,_312_Table3_ColumnLookup,0),FALSE),
  IF(AND(VALUE(LEFT($A1897,3))=312,LEFT($G1897,10)="Unincepted"),VLOOKUP(" ULO",_312_Table3,MATCH(LEFT($B1897,1),_312_Table3_ColumnLookup,0),FALSE),
  IF(AND(VALUE(LEFT($A1897,3))=312,LEFT($G1897,5)="Total",$B1897="G "),VLOOKUP('312'!$F$80,_312_Table3,MATCH('312'!$N$16,_312_Table3_ColumnLookup,0),FALSE),
  IF(AND(VALUE(LEFT($A1897,3))=312,LEFT($G1897,5)="Total",$B1897="O "),VLOOKUP('312'!$F$80,_312_Table3,MATCH('312'!$V$16,_312_Table3_ColumnLookup,0),FALSE),
  IF(AND(VALUE(LEFT($A1897,3))=312,LEFT($G1897,5)="Total",$B1897="Q "),VLOOKUP('312'!$F$80,_312_Table3,MATCH('312'!$X$16,_312_Table3_ColumnLookup,0),FALSE),
  IF(AND(VALUE(LEFT($A1897,3))=312,LEFT($G1897,5)="Total"),VLOOKUP('312'!$F$80,_312_Table3,MATCH(LEFT($B1897,1),_312_Table3_ColumnLookup,0),FALSE),
  IF(AND(VALUE(LEFT($A1897,3))=312,LEN($I1897)=4,$B1897="G"),VLOOKUP($I1897,_312_Table3,MATCH('312'!$N$16,_312_Table3_ColumnLookup,0),FALSE),
  IF(AND(VALUE(LEFT($A1897,3))=312,LEN($I1897)=4,$B1897="O"),VLOOKUP($I1897,_312_Table3,MATCH('312'!$V$16,_312_Table3_ColumnLookup,0),FALSE),
  IF(AND(VALUE(LEFT($A1897,3))=312,LEN($I1897)=4,$B1897="Q"),VLOOKUP($I1897,_312_Table3,MATCH('312'!$X$16,_312_Table3_ColumnLookup,0),FALSE),
  IF(AND(VALUE(LEFT($A1897,3))=312,LEN($I1897)=4),VLOOKUP($I1897,_312_Table3,MATCH(LEFT($B1897,1),_312_Table3_ColumnLookup,0),FALSE)
+N("312"),
  IF(VALUE(LEFT($A1897,3))=313,VLOOKUP(VALUE(MID($B1897,2,1)),_313_Table3,MATCH(MID($B1897,1,1),_313_Table3_ColumnLookup,0),FALSE)
+N("313"),
  IF(AND(VALUE(LEFT($A1897,3))=314,LEN($B1897)=3),VLOOKUP(VALUE(MID($B1897,2,2)),_314_Table3,MATCH(MID($B1897,1,1),_314_Table3_ColumnLookup,0),FALSE),
  IF(VALUE(LEFT($A1897,3))=314,VLOOKUP(VALUE(MID($B1897,2,1)),_314_Table3,MATCH(MID($B1897,1,1),_314_Table3_ColumnLookup,0),FALSE)
+N("314"),
""))))))))))))))))))))))))</f>
        <v>#N/A</v>
      </c>
      <c r="H1897" s="321" t="str">
        <f>IFERROR(
IF(ISERROR($D1897)=FALSE,$D1897,IF(ISERROR($E1897)=FALSE,$E1897,IF(ISERROR($F1897)=FALSE,$F1897
+N("012 checkboxes"),
IF(
IF(OR(LEFT($A1897,9)="Syndicate",LEFT($A1897,12)="NewSyndicate"),VLOOKUP($A1897,'012'!$J:$ZW,MATCH("Link to button",'012'!$J$1:$ZW$1,0),0)
+N("309 checkbox"),
IF($C1897="309 LCR Summary0",VLOOKUP("Notes990",'309'!$P:$ZZ,MATCH("Link to button",'309'!$P$1:$ZZ$1,0),0)
+N("313 checkboxes"),
IF($C1897="313 Financial Information0LcmVsScr",IF($C1897="309 LCR Summary0",VLOOKUP("LcmVsScr",'309'!$N:$ZZ,MATCH("Link to button",'309'!$N$1:$ZZ$1,0),0),
IF($C1897="313 Financial Information0LcrDocAttached",IF($C1897="309 LCR Summary0",VLOOKUP("LcrDocAttached",'309'!$N:$ZZ,MATCH("Link to button",'309'!$N$1:$ZZ$1,0),
0)))))))=1,TRUE,FALSE)
))),"")</f>
        <v/>
      </c>
    </row>
    <row r="1898" spans="1:8">
      <c r="A1898" s="237" t="e">
        <f>VLOOKUP($G1898,CSVLookups!$B:$R,MATCH(A$1,CSVLookups!$B$1:$R$1,0),FALSE)</f>
        <v>#N/A</v>
      </c>
      <c r="B1898" s="237" t="e">
        <f>VLOOKUP($G1898,CSVLookups!$B:$R,MATCH(B$1,CSVLookups!$B$1:$R$1,0),FALSE)</f>
        <v>#N/A</v>
      </c>
      <c r="C1898" s="238" t="e">
        <f t="shared" si="30"/>
        <v>#N/A</v>
      </c>
      <c r="D1898" s="238" t="e">
        <f>IF(AND(VALUE(LEFT($A1898,3))=309,LEN($B1898)=3),VLOOKUP(VALUE(MID($B1898,2,2)),_309_Table1,MATCH(MID($B1898,1,1),_309_Table1_ColumnLookup,0),FALSE),
  IF($C1898="309 LCR SummaryA",OneYearSCR,IF($C1898="309 LCR SummaryB",UltimateSCR,IF(VALUE(LEFT($A1898,3))=309,VLOOKUP(VALUE(MID($B1898,2,1)),_309_Table1,MATCH(MID($B1898,1,1),_309_Table1_ColumnLookup,0),FALSE)
+N("309"),
  IF(VALUE(LEFT($A1898,3))=310,VLOOKUP(VALUE(MID($B1898,2,1)),_310_Table1,MATCH(MID($B1898,1,1),_310_Table1_ColumnLookup,0),FALSE)
+N("310"),
  IF(AND(VALUE(LEFT($A1898,3))=311,LEN($I1898)=4),VLOOKUP($I1898,_311_Table1,MATCH($B1898,_311_Table1_ColumnLookup,0),FALSE),
  IF(AND(VALUE(LEFT($A1898,3))=311,OR($B1898="I2",$B1898="J2",$B1898="K2",$B1898="L2")),VLOOKUP('311'!$G$58,_311_Table1,MATCH(MID($B1898,1,1),_311_Table1_ColumnLookup,0),FALSE),
  IF(AND(VALUE(LEFT($A1898,3))=311,RIGHT($B1898,5)="Total"),VLOOKUP('311'!$G$59,_311_Table1,MATCH(MID($B1898,1,1),_311_Table1_ColumnLookup,0),FALSE),
  IF(VALUE(LEFT($A1898,3))=311,VLOOKUP(VALUE(MID($B1898,2,1)),_311_Table1,MATCH(MID($B1898,1,1),_311_Table1_ColumnLookup,0),FALSE)
+N("311"),
  IF(AND(VALUE(LEFT($A1898,3))=312,LEFT($G1898,10)="Unincepted",$B1898="G "),VLOOKUP(" ULO",_312_Table1,MATCH('312'!$N$16,_312_Table1_ColumnLookup,0),FALSE),
  IF(AND(VALUE(LEFT($A1898,3))=312,LEFT($G1898,10)="Unincepted",$B1898="O "),VLOOKUP(" ULO",_312_Table1,MATCH('312'!$V$16,_312_Table1_ColumnLookup,0),FALSE),
  IF(AND(VALUE(LEFT($A1898,3))=312,LEFT($G1898,10)="Unincepted",$B1898="Q "),VLOOKUP(" ULO",_312_Table1,MATCH('312'!$X$16,_312_Table1_ColumnLookup,0),FALSE),
  IF(AND(VALUE(LEFT($A1898,3))=312,LEFT($G1898,10)="Unincepted"),VLOOKUP(" ULO",_312_Table1,MATCH(LEFT($B1898,1),_312_Table1_ColumnLookup,0),FALSE),
  IF(AND(VALUE(LEFT($A1898,3))=312,LEFT($G1898,5)="Total",$B1898="G "),VLOOKUP('312'!$F$80,_312_Table1,MATCH('312'!$N$16,_312_Table1_ColumnLookup,0),FALSE),
  IF(AND(VALUE(LEFT($A1898,3))=312,LEFT($G1898,5)="Total",$B1898="O "),VLOOKUP('312'!$F$80,_312_Table1,MATCH('312'!$V$16,_312_Table1_ColumnLookup,0),FALSE),
  IF(AND(VALUE(LEFT($A1898,3))=312,LEFT($G1898,5)="Total",$B1898="Q "),VLOOKUP('312'!$F$80,_312_Table1,MATCH('312'!$X$16,_312_Table1_ColumnLookup,0),FALSE),
  IF(AND(VALUE(LEFT($A1898,3))=312,LEFT($G1898,5)="Total"),VLOOKUP('312'!$F$80,_312_Table1,MATCH(LEFT($B1898,1),_312_Table1_ColumnLookup,0),FALSE),
  IF(AND(VALUE(LEFT($A1898,3))=312,LEN($I1898)=4,$B1898="G"),VLOOKUP($I1898,_312_Table1,MATCH('312'!$N$16,_312_Table1_ColumnLookup,0),FALSE),
  IF(AND(VALUE(LEFT($A1898,3))=312,LEN($I1898)=4,$B1898="O"),VLOOKUP($I1898,_312_Table1,MATCH('312'!$V$16,_312_Table1_ColumnLookup,0),FALSE),
  IF(AND(VALUE(LEFT($A1898,3))=312,LEN($I1898)=4,$B1898="Q"),VLOOKUP($I1898,_312_Table1,MATCH('312'!$X$16,_312_Table1_ColumnLookup,0),FALSE),
  IF(AND(VALUE(LEFT($A1898,3))=312,LEN($I1898)=4),VLOOKUP($I1898,_312_Table1,MATCH(LEFT($B1898,1),_312_Table1_ColumnLookup,0),FALSE)
+N("312"),
  IF(VALUE(LEFT($A1898,3))=313,VLOOKUP(VALUE(MID($B1898,2,1)),_313_Table1,MATCH(MID($B1898,1,1),_313_Table1_ColumnLookup,0),FALSE)
+N("313"),
  IF(AND(VALUE(LEFT($A1898,3))=314,LEN($B1898)=3),VLOOKUP(VALUE(MID($B1898,2,2)),_314_Table1,MATCH(MID($B1898,1,1),_314_Table1_ColumnLookup,0),FALSE),
  IF(VALUE(LEFT($A1898,3))=314,VLOOKUP(VALUE(MID($B1898,2,1)),_314_Table1,MATCH(MID($B1898,1,1),_314_Table1_ColumnLookup,0),FALSE)
+N("314"),
""))))))))))))))))))))))))</f>
        <v>#N/A</v>
      </c>
      <c r="E1898" s="238" t="e">
        <f>IF(AND(VALUE(LEFT($A1898,3))=309,LEN($B1898)=3),VLOOKUP(VALUE(MID($B1898,2,2)),_309_Table2,MATCH(MID($B1898,1,1),_309_Table2_ColumnLookup,0),FALSE),
  IF($C1898="309 LCR SummaryA",OneYearSCR,IF($C1898="309 LCR SummaryB",UltimateSCR,IF(VALUE(LEFT($A1898,3))=309,VLOOKUP(VALUE(MID($B1898,2,1)),_309_Table2,MATCH(MID($B1898,1,1),_309_Table2_ColumnLookup,0),FALSE)
+N("309"),
  IF(VALUE(LEFT($A1898,3))=310,VLOOKUP(VALUE(MID($B1898,2,1)),_310_Table2,MATCH(MID($B1898,1,1),_310_Table2_ColumnLookup,0),FALSE)
+N("310"),
  IF(AND(VALUE(LEFT($A1898,3))=311,LEN($I1898)=4),VLOOKUP($I1898,_311_Table2,MATCH($B1898,_311_Table2_ColumnLookup,0),FALSE),
  IF(AND(VALUE(LEFT($A1898,3))=311,OR($B1898="I2",$B1898="J2",$B1898="K2",$B1898="L2")),VLOOKUP('311'!$G$58,_311_Table2,MATCH(MID($B1898,1,1),_311_Table2_ColumnLookup,0),FALSE),
  IF(AND(VALUE(LEFT($A1898,3))=311,RIGHT($B1898,5)="Total"),VLOOKUP('311'!$G$59,_311_Table2,MATCH(MID($B1898,1,1),_311_Table2_ColumnLookup,0),FALSE),
  IF(VALUE(LEFT($A1898,3))=311,VLOOKUP(VALUE(MID($B1898,2,1)),_311_Table2,MATCH(MID($B1898,1,1),_311_Table2_ColumnLookup,0),FALSE)
+N("311"),
  IF(AND(VALUE(LEFT($A1898,3))=312,LEFT($G1898,10)="Unincepted",$B1898="G "),VLOOKUP(" ULO",_312_Table2,MATCH('312'!$N$16,_312_Table2_ColumnLookup,0),FALSE),
  IF(AND(VALUE(LEFT($A1898,3))=312,LEFT($G1898,10)="Unincepted",$B1898="O "),VLOOKUP(" ULO",_312_Table2,MATCH('312'!$V$16,_312_Table2_ColumnLookup,0),FALSE),
  IF(AND(VALUE(LEFT($A1898,3))=312,LEFT($G1898,10)="Unincepted",$B1898="Q "),VLOOKUP(" ULO",_312_Table2,MATCH('312'!$X$16,_312_Table2_ColumnLookup,0),FALSE),
  IF(AND(VALUE(LEFT($A1898,3))=312,LEFT($G1898,10)="Unincepted"),VLOOKUP(" ULO",_312_Table2,MATCH(LEFT($B1898,1),_312_Table2_ColumnLookup,0),FALSE),
  IF(AND(VALUE(LEFT($A1898,3))=312,LEFT($G1898,5)="Total",$B1898="G "),VLOOKUP('312'!$F$80,_312_Table2,MATCH('312'!$N$16,_312_Table2_ColumnLookup,0),FALSE),
  IF(AND(VALUE(LEFT($A1898,3))=312,LEFT($G1898,5)="Total",$B1898="O "),VLOOKUP('312'!$F$80,_312_Table2,MATCH('312'!$V$16,_312_Table2_ColumnLookup,0),FALSE),
  IF(AND(VALUE(LEFT($A1898,3))=312,LEFT($G1898,5)="Total",$B1898="Q "),VLOOKUP('312'!$F$80,_312_Table2,MATCH('312'!$X$16,_312_Table2_ColumnLookup,0),FALSE),
  IF(AND(VALUE(LEFT($A1898,3))=312,LEFT($G1898,5)="Total"),VLOOKUP('312'!$F$80,_312_Table2,MATCH(LEFT($B1898,1),_312_Table2_ColumnLookup,0),FALSE),
  IF(AND(VALUE(LEFT($A1898,3))=312,LEN($I1898)=4,$B1898="G"),VLOOKUP($I1898,_312_Table2,MATCH('312'!$N$16,_312_Table2_ColumnLookup,0),FALSE),
  IF(AND(VALUE(LEFT($A1898,3))=312,LEN($I1898)=4,$B1898="O"),VLOOKUP($I1898,_312_Table2,MATCH('312'!$V$16,_312_Table2_ColumnLookup,0),FALSE),
  IF(AND(VALUE(LEFT($A1898,3))=312,LEN($I1898)=4,$B1898="Q"),VLOOKUP($I1898,_312_Table2,MATCH('312'!$X$16,_312_Table2_ColumnLookup,0),FALSE),
  IF(AND(VALUE(LEFT($A1898,3))=312,LEN($I1898)=4),VLOOKUP($I1898,_312_Table2,MATCH(LEFT($B1898,1),_312_Table2_ColumnLookup,0),FALSE)
+N("312"),
  IF(VALUE(LEFT($A1898,3))=313,VLOOKUP(VALUE(MID($B1898,2,1)),_313_Table2,MATCH(MID($B1898,1,1),_313_Table2_ColumnLookup,0),FALSE)
+N("313"),
  IF(AND(VALUE(LEFT($A1898,3))=314,LEN($B1898)=3),VLOOKUP(VALUE(MID($B1898,2,2)),_314_Table2,MATCH(MID($B1898,1,1),_314_Table2_ColumnLookup,0),FALSE),
  IF(VALUE(LEFT($A1898,3))=314,VLOOKUP(VALUE(MID($B1898,2,1)),_314_Table2,MATCH(MID($B1898,1,1),_314_Table2_ColumnLookup,0),FALSE)
+N("314"),
""))))))))))))))))))))))))</f>
        <v>#N/A</v>
      </c>
      <c r="F1898" s="238" t="e">
        <f>IF(AND(VALUE(LEFT($A1898,3))=309,LEN($B1898)=3),VLOOKUP(VALUE(MID($B1898,2,2)),_309_Table3,MATCH(MID($B1898,1,1),_309_Table3_ColumnLookup,0),FALSE),
  IF($C1898="309 LCR SummaryA",OneYearSCR,IF($C1898="309 LCR SummaryB",UltimateSCR,IF(VALUE(LEFT($A1898,3))=309,VLOOKUP(VALUE(MID($B1898,2,1)),_309_Table3,MATCH(MID($B1898,1,1),_309_Table3_ColumnLookup,0),FALSE)
+N("309"),
  IF(VALUE(LEFT($A1898,3))=310,VLOOKUP(VALUE(MID($B1898,2,1)),_310_Table3,MATCH(MID($B1898,1,1),_310_Table3_ColumnLookup,0),FALSE)
+N("310"),
  IF(AND(VALUE(LEFT($A1898,3))=311,LEN($I1898)=4),VLOOKUP($I1898,_311_Table3,MATCH($B1898,_311_Table3_ColumnLookup,0),FALSE),
  IF(AND(VALUE(LEFT($A1898,3))=311,OR($B1898="I2",$B1898="J2",$B1898="K2",$B1898="L2")),VLOOKUP('311'!$G$58,_311_Table3,MATCH(MID($B1898,1,1),_311_Table3_ColumnLookup,0),FALSE),
  IF(AND(VALUE(LEFT($A1898,3))=311,RIGHT($B1898,5)="Total"),VLOOKUP('311'!$G$59,_311_Table3,MATCH(MID($B1898,1,1),_311_Table3_ColumnLookup,0),FALSE),
  IF(VALUE(LEFT($A1898,3))=311,VLOOKUP(VALUE(MID($B1898,2,1)),_311_Table3,MATCH(MID($B1898,1,1),_311_Table3_ColumnLookup,0),FALSE)
+N("311"),
  IF(AND(VALUE(LEFT($A1898,3))=312,LEFT($G1898,10)="Unincepted",$B1898="G "),VLOOKUP(" ULO",_312_Table3,MATCH('312'!$N$16,_312_Table3_ColumnLookup,0),FALSE),
  IF(AND(VALUE(LEFT($A1898,3))=312,LEFT($G1898,10)="Unincepted",$B1898="O "),VLOOKUP(" ULO",_312_Table3,MATCH('312'!$V$16,_312_Table3_ColumnLookup,0),FALSE),
  IF(AND(VALUE(LEFT($A1898,3))=312,LEFT($G1898,10)="Unincepted",$B1898="Q "),VLOOKUP(" ULO",_312_Table3,MATCH('312'!$X$16,_312_Table3_ColumnLookup,0),FALSE),
  IF(AND(VALUE(LEFT($A1898,3))=312,LEFT($G1898,10)="Unincepted"),VLOOKUP(" ULO",_312_Table3,MATCH(LEFT($B1898,1),_312_Table3_ColumnLookup,0),FALSE),
  IF(AND(VALUE(LEFT($A1898,3))=312,LEFT($G1898,5)="Total",$B1898="G "),VLOOKUP('312'!$F$80,_312_Table3,MATCH('312'!$N$16,_312_Table3_ColumnLookup,0),FALSE),
  IF(AND(VALUE(LEFT($A1898,3))=312,LEFT($G1898,5)="Total",$B1898="O "),VLOOKUP('312'!$F$80,_312_Table3,MATCH('312'!$V$16,_312_Table3_ColumnLookup,0),FALSE),
  IF(AND(VALUE(LEFT($A1898,3))=312,LEFT($G1898,5)="Total",$B1898="Q "),VLOOKUP('312'!$F$80,_312_Table3,MATCH('312'!$X$16,_312_Table3_ColumnLookup,0),FALSE),
  IF(AND(VALUE(LEFT($A1898,3))=312,LEFT($G1898,5)="Total"),VLOOKUP('312'!$F$80,_312_Table3,MATCH(LEFT($B1898,1),_312_Table3_ColumnLookup,0),FALSE),
  IF(AND(VALUE(LEFT($A1898,3))=312,LEN($I1898)=4,$B1898="G"),VLOOKUP($I1898,_312_Table3,MATCH('312'!$N$16,_312_Table3_ColumnLookup,0),FALSE),
  IF(AND(VALUE(LEFT($A1898,3))=312,LEN($I1898)=4,$B1898="O"),VLOOKUP($I1898,_312_Table3,MATCH('312'!$V$16,_312_Table3_ColumnLookup,0),FALSE),
  IF(AND(VALUE(LEFT($A1898,3))=312,LEN($I1898)=4,$B1898="Q"),VLOOKUP($I1898,_312_Table3,MATCH('312'!$X$16,_312_Table3_ColumnLookup,0),FALSE),
  IF(AND(VALUE(LEFT($A1898,3))=312,LEN($I1898)=4),VLOOKUP($I1898,_312_Table3,MATCH(LEFT($B1898,1),_312_Table3_ColumnLookup,0),FALSE)
+N("312"),
  IF(VALUE(LEFT($A1898,3))=313,VLOOKUP(VALUE(MID($B1898,2,1)),_313_Table3,MATCH(MID($B1898,1,1),_313_Table3_ColumnLookup,0),FALSE)
+N("313"),
  IF(AND(VALUE(LEFT($A1898,3))=314,LEN($B1898)=3),VLOOKUP(VALUE(MID($B1898,2,2)),_314_Table3,MATCH(MID($B1898,1,1),_314_Table3_ColumnLookup,0),FALSE),
  IF(VALUE(LEFT($A1898,3))=314,VLOOKUP(VALUE(MID($B1898,2,1)),_314_Table3,MATCH(MID($B1898,1,1),_314_Table3_ColumnLookup,0),FALSE)
+N("314"),
""))))))))))))))))))))))))</f>
        <v>#N/A</v>
      </c>
      <c r="H1898" s="321" t="str">
        <f>IFERROR(
IF(ISERROR($D1898)=FALSE,$D1898,IF(ISERROR($E1898)=FALSE,$E1898,IF(ISERROR($F1898)=FALSE,$F1898
+N("012 checkboxes"),
IF(
IF(OR(LEFT($A1898,9)="Syndicate",LEFT($A1898,12)="NewSyndicate"),VLOOKUP($A1898,'012'!$J:$ZW,MATCH("Link to button",'012'!$J$1:$ZW$1,0),0)
+N("309 checkbox"),
IF($C1898="309 LCR Summary0",VLOOKUP("Notes990",'309'!$P:$ZZ,MATCH("Link to button",'309'!$P$1:$ZZ$1,0),0)
+N("313 checkboxes"),
IF($C1898="313 Financial Information0LcmVsScr",IF($C1898="309 LCR Summary0",VLOOKUP("LcmVsScr",'309'!$N:$ZZ,MATCH("Link to button",'309'!$N$1:$ZZ$1,0),0),
IF($C1898="313 Financial Information0LcrDocAttached",IF($C1898="309 LCR Summary0",VLOOKUP("LcrDocAttached",'309'!$N:$ZZ,MATCH("Link to button",'309'!$N$1:$ZZ$1,0),
0)))))))=1,TRUE,FALSE)
))),"")</f>
        <v/>
      </c>
    </row>
    <row r="1899" spans="1:8">
      <c r="A1899" s="237" t="e">
        <f>VLOOKUP($G1899,CSVLookups!$B:$R,MATCH(A$1,CSVLookups!$B$1:$R$1,0),FALSE)</f>
        <v>#N/A</v>
      </c>
      <c r="B1899" s="237" t="e">
        <f>VLOOKUP($G1899,CSVLookups!$B:$R,MATCH(B$1,CSVLookups!$B$1:$R$1,0),FALSE)</f>
        <v>#N/A</v>
      </c>
      <c r="C1899" s="238" t="e">
        <f t="shared" si="30"/>
        <v>#N/A</v>
      </c>
      <c r="D1899" s="238" t="e">
        <f>IF(AND(VALUE(LEFT($A1899,3))=309,LEN($B1899)=3),VLOOKUP(VALUE(MID($B1899,2,2)),_309_Table1,MATCH(MID($B1899,1,1),_309_Table1_ColumnLookup,0),FALSE),
  IF($C1899="309 LCR SummaryA",OneYearSCR,IF($C1899="309 LCR SummaryB",UltimateSCR,IF(VALUE(LEFT($A1899,3))=309,VLOOKUP(VALUE(MID($B1899,2,1)),_309_Table1,MATCH(MID($B1899,1,1),_309_Table1_ColumnLookup,0),FALSE)
+N("309"),
  IF(VALUE(LEFT($A1899,3))=310,VLOOKUP(VALUE(MID($B1899,2,1)),_310_Table1,MATCH(MID($B1899,1,1),_310_Table1_ColumnLookup,0),FALSE)
+N("310"),
  IF(AND(VALUE(LEFT($A1899,3))=311,LEN($I1899)=4),VLOOKUP($I1899,_311_Table1,MATCH($B1899,_311_Table1_ColumnLookup,0),FALSE),
  IF(AND(VALUE(LEFT($A1899,3))=311,OR($B1899="I2",$B1899="J2",$B1899="K2",$B1899="L2")),VLOOKUP('311'!$G$58,_311_Table1,MATCH(MID($B1899,1,1),_311_Table1_ColumnLookup,0),FALSE),
  IF(AND(VALUE(LEFT($A1899,3))=311,RIGHT($B1899,5)="Total"),VLOOKUP('311'!$G$59,_311_Table1,MATCH(MID($B1899,1,1),_311_Table1_ColumnLookup,0),FALSE),
  IF(VALUE(LEFT($A1899,3))=311,VLOOKUP(VALUE(MID($B1899,2,1)),_311_Table1,MATCH(MID($B1899,1,1),_311_Table1_ColumnLookup,0),FALSE)
+N("311"),
  IF(AND(VALUE(LEFT($A1899,3))=312,LEFT($G1899,10)="Unincepted",$B1899="G "),VLOOKUP(" ULO",_312_Table1,MATCH('312'!$N$16,_312_Table1_ColumnLookup,0),FALSE),
  IF(AND(VALUE(LEFT($A1899,3))=312,LEFT($G1899,10)="Unincepted",$B1899="O "),VLOOKUP(" ULO",_312_Table1,MATCH('312'!$V$16,_312_Table1_ColumnLookup,0),FALSE),
  IF(AND(VALUE(LEFT($A1899,3))=312,LEFT($G1899,10)="Unincepted",$B1899="Q "),VLOOKUP(" ULO",_312_Table1,MATCH('312'!$X$16,_312_Table1_ColumnLookup,0),FALSE),
  IF(AND(VALUE(LEFT($A1899,3))=312,LEFT($G1899,10)="Unincepted"),VLOOKUP(" ULO",_312_Table1,MATCH(LEFT($B1899,1),_312_Table1_ColumnLookup,0),FALSE),
  IF(AND(VALUE(LEFT($A1899,3))=312,LEFT($G1899,5)="Total",$B1899="G "),VLOOKUP('312'!$F$80,_312_Table1,MATCH('312'!$N$16,_312_Table1_ColumnLookup,0),FALSE),
  IF(AND(VALUE(LEFT($A1899,3))=312,LEFT($G1899,5)="Total",$B1899="O "),VLOOKUP('312'!$F$80,_312_Table1,MATCH('312'!$V$16,_312_Table1_ColumnLookup,0),FALSE),
  IF(AND(VALUE(LEFT($A1899,3))=312,LEFT($G1899,5)="Total",$B1899="Q "),VLOOKUP('312'!$F$80,_312_Table1,MATCH('312'!$X$16,_312_Table1_ColumnLookup,0),FALSE),
  IF(AND(VALUE(LEFT($A1899,3))=312,LEFT($G1899,5)="Total"),VLOOKUP('312'!$F$80,_312_Table1,MATCH(LEFT($B1899,1),_312_Table1_ColumnLookup,0),FALSE),
  IF(AND(VALUE(LEFT($A1899,3))=312,LEN($I1899)=4,$B1899="G"),VLOOKUP($I1899,_312_Table1,MATCH('312'!$N$16,_312_Table1_ColumnLookup,0),FALSE),
  IF(AND(VALUE(LEFT($A1899,3))=312,LEN($I1899)=4,$B1899="O"),VLOOKUP($I1899,_312_Table1,MATCH('312'!$V$16,_312_Table1_ColumnLookup,0),FALSE),
  IF(AND(VALUE(LEFT($A1899,3))=312,LEN($I1899)=4,$B1899="Q"),VLOOKUP($I1899,_312_Table1,MATCH('312'!$X$16,_312_Table1_ColumnLookup,0),FALSE),
  IF(AND(VALUE(LEFT($A1899,3))=312,LEN($I1899)=4),VLOOKUP($I1899,_312_Table1,MATCH(LEFT($B1899,1),_312_Table1_ColumnLookup,0),FALSE)
+N("312"),
  IF(VALUE(LEFT($A1899,3))=313,VLOOKUP(VALUE(MID($B1899,2,1)),_313_Table1,MATCH(MID($B1899,1,1),_313_Table1_ColumnLookup,0),FALSE)
+N("313"),
  IF(AND(VALUE(LEFT($A1899,3))=314,LEN($B1899)=3),VLOOKUP(VALUE(MID($B1899,2,2)),_314_Table1,MATCH(MID($B1899,1,1),_314_Table1_ColumnLookup,0),FALSE),
  IF(VALUE(LEFT($A1899,3))=314,VLOOKUP(VALUE(MID($B1899,2,1)),_314_Table1,MATCH(MID($B1899,1,1),_314_Table1_ColumnLookup,0),FALSE)
+N("314"),
""))))))))))))))))))))))))</f>
        <v>#N/A</v>
      </c>
      <c r="E1899" s="238" t="e">
        <f>IF(AND(VALUE(LEFT($A1899,3))=309,LEN($B1899)=3),VLOOKUP(VALUE(MID($B1899,2,2)),_309_Table2,MATCH(MID($B1899,1,1),_309_Table2_ColumnLookup,0),FALSE),
  IF($C1899="309 LCR SummaryA",OneYearSCR,IF($C1899="309 LCR SummaryB",UltimateSCR,IF(VALUE(LEFT($A1899,3))=309,VLOOKUP(VALUE(MID($B1899,2,1)),_309_Table2,MATCH(MID($B1899,1,1),_309_Table2_ColumnLookup,0),FALSE)
+N("309"),
  IF(VALUE(LEFT($A1899,3))=310,VLOOKUP(VALUE(MID($B1899,2,1)),_310_Table2,MATCH(MID($B1899,1,1),_310_Table2_ColumnLookup,0),FALSE)
+N("310"),
  IF(AND(VALUE(LEFT($A1899,3))=311,LEN($I1899)=4),VLOOKUP($I1899,_311_Table2,MATCH($B1899,_311_Table2_ColumnLookup,0),FALSE),
  IF(AND(VALUE(LEFT($A1899,3))=311,OR($B1899="I2",$B1899="J2",$B1899="K2",$B1899="L2")),VLOOKUP('311'!$G$58,_311_Table2,MATCH(MID($B1899,1,1),_311_Table2_ColumnLookup,0),FALSE),
  IF(AND(VALUE(LEFT($A1899,3))=311,RIGHT($B1899,5)="Total"),VLOOKUP('311'!$G$59,_311_Table2,MATCH(MID($B1899,1,1),_311_Table2_ColumnLookup,0),FALSE),
  IF(VALUE(LEFT($A1899,3))=311,VLOOKUP(VALUE(MID($B1899,2,1)),_311_Table2,MATCH(MID($B1899,1,1),_311_Table2_ColumnLookup,0),FALSE)
+N("311"),
  IF(AND(VALUE(LEFT($A1899,3))=312,LEFT($G1899,10)="Unincepted",$B1899="G "),VLOOKUP(" ULO",_312_Table2,MATCH('312'!$N$16,_312_Table2_ColumnLookup,0),FALSE),
  IF(AND(VALUE(LEFT($A1899,3))=312,LEFT($G1899,10)="Unincepted",$B1899="O "),VLOOKUP(" ULO",_312_Table2,MATCH('312'!$V$16,_312_Table2_ColumnLookup,0),FALSE),
  IF(AND(VALUE(LEFT($A1899,3))=312,LEFT($G1899,10)="Unincepted",$B1899="Q "),VLOOKUP(" ULO",_312_Table2,MATCH('312'!$X$16,_312_Table2_ColumnLookup,0),FALSE),
  IF(AND(VALUE(LEFT($A1899,3))=312,LEFT($G1899,10)="Unincepted"),VLOOKUP(" ULO",_312_Table2,MATCH(LEFT($B1899,1),_312_Table2_ColumnLookup,0),FALSE),
  IF(AND(VALUE(LEFT($A1899,3))=312,LEFT($G1899,5)="Total",$B1899="G "),VLOOKUP('312'!$F$80,_312_Table2,MATCH('312'!$N$16,_312_Table2_ColumnLookup,0),FALSE),
  IF(AND(VALUE(LEFT($A1899,3))=312,LEFT($G1899,5)="Total",$B1899="O "),VLOOKUP('312'!$F$80,_312_Table2,MATCH('312'!$V$16,_312_Table2_ColumnLookup,0),FALSE),
  IF(AND(VALUE(LEFT($A1899,3))=312,LEFT($G1899,5)="Total",$B1899="Q "),VLOOKUP('312'!$F$80,_312_Table2,MATCH('312'!$X$16,_312_Table2_ColumnLookup,0),FALSE),
  IF(AND(VALUE(LEFT($A1899,3))=312,LEFT($G1899,5)="Total"),VLOOKUP('312'!$F$80,_312_Table2,MATCH(LEFT($B1899,1),_312_Table2_ColumnLookup,0),FALSE),
  IF(AND(VALUE(LEFT($A1899,3))=312,LEN($I1899)=4,$B1899="G"),VLOOKUP($I1899,_312_Table2,MATCH('312'!$N$16,_312_Table2_ColumnLookup,0),FALSE),
  IF(AND(VALUE(LEFT($A1899,3))=312,LEN($I1899)=4,$B1899="O"),VLOOKUP($I1899,_312_Table2,MATCH('312'!$V$16,_312_Table2_ColumnLookup,0),FALSE),
  IF(AND(VALUE(LEFT($A1899,3))=312,LEN($I1899)=4,$B1899="Q"),VLOOKUP($I1899,_312_Table2,MATCH('312'!$X$16,_312_Table2_ColumnLookup,0),FALSE),
  IF(AND(VALUE(LEFT($A1899,3))=312,LEN($I1899)=4),VLOOKUP($I1899,_312_Table2,MATCH(LEFT($B1899,1),_312_Table2_ColumnLookup,0),FALSE)
+N("312"),
  IF(VALUE(LEFT($A1899,3))=313,VLOOKUP(VALUE(MID($B1899,2,1)),_313_Table2,MATCH(MID($B1899,1,1),_313_Table2_ColumnLookup,0),FALSE)
+N("313"),
  IF(AND(VALUE(LEFT($A1899,3))=314,LEN($B1899)=3),VLOOKUP(VALUE(MID($B1899,2,2)),_314_Table2,MATCH(MID($B1899,1,1),_314_Table2_ColumnLookup,0),FALSE),
  IF(VALUE(LEFT($A1899,3))=314,VLOOKUP(VALUE(MID($B1899,2,1)),_314_Table2,MATCH(MID($B1899,1,1),_314_Table2_ColumnLookup,0),FALSE)
+N("314"),
""))))))))))))))))))))))))</f>
        <v>#N/A</v>
      </c>
      <c r="F1899" s="238" t="e">
        <f>IF(AND(VALUE(LEFT($A1899,3))=309,LEN($B1899)=3),VLOOKUP(VALUE(MID($B1899,2,2)),_309_Table3,MATCH(MID($B1899,1,1),_309_Table3_ColumnLookup,0),FALSE),
  IF($C1899="309 LCR SummaryA",OneYearSCR,IF($C1899="309 LCR SummaryB",UltimateSCR,IF(VALUE(LEFT($A1899,3))=309,VLOOKUP(VALUE(MID($B1899,2,1)),_309_Table3,MATCH(MID($B1899,1,1),_309_Table3_ColumnLookup,0),FALSE)
+N("309"),
  IF(VALUE(LEFT($A1899,3))=310,VLOOKUP(VALUE(MID($B1899,2,1)),_310_Table3,MATCH(MID($B1899,1,1),_310_Table3_ColumnLookup,0),FALSE)
+N("310"),
  IF(AND(VALUE(LEFT($A1899,3))=311,LEN($I1899)=4),VLOOKUP($I1899,_311_Table3,MATCH($B1899,_311_Table3_ColumnLookup,0),FALSE),
  IF(AND(VALUE(LEFT($A1899,3))=311,OR($B1899="I2",$B1899="J2",$B1899="K2",$B1899="L2")),VLOOKUP('311'!$G$58,_311_Table3,MATCH(MID($B1899,1,1),_311_Table3_ColumnLookup,0),FALSE),
  IF(AND(VALUE(LEFT($A1899,3))=311,RIGHT($B1899,5)="Total"),VLOOKUP('311'!$G$59,_311_Table3,MATCH(MID($B1899,1,1),_311_Table3_ColumnLookup,0),FALSE),
  IF(VALUE(LEFT($A1899,3))=311,VLOOKUP(VALUE(MID($B1899,2,1)),_311_Table3,MATCH(MID($B1899,1,1),_311_Table3_ColumnLookup,0),FALSE)
+N("311"),
  IF(AND(VALUE(LEFT($A1899,3))=312,LEFT($G1899,10)="Unincepted",$B1899="G "),VLOOKUP(" ULO",_312_Table3,MATCH('312'!$N$16,_312_Table3_ColumnLookup,0),FALSE),
  IF(AND(VALUE(LEFT($A1899,3))=312,LEFT($G1899,10)="Unincepted",$B1899="O "),VLOOKUP(" ULO",_312_Table3,MATCH('312'!$V$16,_312_Table3_ColumnLookup,0),FALSE),
  IF(AND(VALUE(LEFT($A1899,3))=312,LEFT($G1899,10)="Unincepted",$B1899="Q "),VLOOKUP(" ULO",_312_Table3,MATCH('312'!$X$16,_312_Table3_ColumnLookup,0),FALSE),
  IF(AND(VALUE(LEFT($A1899,3))=312,LEFT($G1899,10)="Unincepted"),VLOOKUP(" ULO",_312_Table3,MATCH(LEFT($B1899,1),_312_Table3_ColumnLookup,0),FALSE),
  IF(AND(VALUE(LEFT($A1899,3))=312,LEFT($G1899,5)="Total",$B1899="G "),VLOOKUP('312'!$F$80,_312_Table3,MATCH('312'!$N$16,_312_Table3_ColumnLookup,0),FALSE),
  IF(AND(VALUE(LEFT($A1899,3))=312,LEFT($G1899,5)="Total",$B1899="O "),VLOOKUP('312'!$F$80,_312_Table3,MATCH('312'!$V$16,_312_Table3_ColumnLookup,0),FALSE),
  IF(AND(VALUE(LEFT($A1899,3))=312,LEFT($G1899,5)="Total",$B1899="Q "),VLOOKUP('312'!$F$80,_312_Table3,MATCH('312'!$X$16,_312_Table3_ColumnLookup,0),FALSE),
  IF(AND(VALUE(LEFT($A1899,3))=312,LEFT($G1899,5)="Total"),VLOOKUP('312'!$F$80,_312_Table3,MATCH(LEFT($B1899,1),_312_Table3_ColumnLookup,0),FALSE),
  IF(AND(VALUE(LEFT($A1899,3))=312,LEN($I1899)=4,$B1899="G"),VLOOKUP($I1899,_312_Table3,MATCH('312'!$N$16,_312_Table3_ColumnLookup,0),FALSE),
  IF(AND(VALUE(LEFT($A1899,3))=312,LEN($I1899)=4,$B1899="O"),VLOOKUP($I1899,_312_Table3,MATCH('312'!$V$16,_312_Table3_ColumnLookup,0),FALSE),
  IF(AND(VALUE(LEFT($A1899,3))=312,LEN($I1899)=4,$B1899="Q"),VLOOKUP($I1899,_312_Table3,MATCH('312'!$X$16,_312_Table3_ColumnLookup,0),FALSE),
  IF(AND(VALUE(LEFT($A1899,3))=312,LEN($I1899)=4),VLOOKUP($I1899,_312_Table3,MATCH(LEFT($B1899,1),_312_Table3_ColumnLookup,0),FALSE)
+N("312"),
  IF(VALUE(LEFT($A1899,3))=313,VLOOKUP(VALUE(MID($B1899,2,1)),_313_Table3,MATCH(MID($B1899,1,1),_313_Table3_ColumnLookup,0),FALSE)
+N("313"),
  IF(AND(VALUE(LEFT($A1899,3))=314,LEN($B1899)=3),VLOOKUP(VALUE(MID($B1899,2,2)),_314_Table3,MATCH(MID($B1899,1,1),_314_Table3_ColumnLookup,0),FALSE),
  IF(VALUE(LEFT($A1899,3))=314,VLOOKUP(VALUE(MID($B1899,2,1)),_314_Table3,MATCH(MID($B1899,1,1),_314_Table3_ColumnLookup,0),FALSE)
+N("314"),
""))))))))))))))))))))))))</f>
        <v>#N/A</v>
      </c>
      <c r="H1899" s="321" t="str">
        <f>IFERROR(
IF(ISERROR($D1899)=FALSE,$D1899,IF(ISERROR($E1899)=FALSE,$E1899,IF(ISERROR($F1899)=FALSE,$F1899
+N("012 checkboxes"),
IF(
IF(OR(LEFT($A1899,9)="Syndicate",LEFT($A1899,12)="NewSyndicate"),VLOOKUP($A1899,'012'!$J:$ZW,MATCH("Link to button",'012'!$J$1:$ZW$1,0),0)
+N("309 checkbox"),
IF($C1899="309 LCR Summary0",VLOOKUP("Notes990",'309'!$P:$ZZ,MATCH("Link to button",'309'!$P$1:$ZZ$1,0),0)
+N("313 checkboxes"),
IF($C1899="313 Financial Information0LcmVsScr",IF($C1899="309 LCR Summary0",VLOOKUP("LcmVsScr",'309'!$N:$ZZ,MATCH("Link to button",'309'!$N$1:$ZZ$1,0),0),
IF($C1899="313 Financial Information0LcrDocAttached",IF($C1899="309 LCR Summary0",VLOOKUP("LcrDocAttached",'309'!$N:$ZZ,MATCH("Link to button",'309'!$N$1:$ZZ$1,0),
0)))))))=1,TRUE,FALSE)
))),"")</f>
        <v/>
      </c>
    </row>
    <row r="1900" spans="1:8">
      <c r="A1900" s="237" t="e">
        <f>VLOOKUP($G1900,CSVLookups!$B:$R,MATCH(A$1,CSVLookups!$B$1:$R$1,0),FALSE)</f>
        <v>#N/A</v>
      </c>
      <c r="B1900" s="237" t="e">
        <f>VLOOKUP($G1900,CSVLookups!$B:$R,MATCH(B$1,CSVLookups!$B$1:$R$1,0),FALSE)</f>
        <v>#N/A</v>
      </c>
      <c r="C1900" s="238" t="e">
        <f t="shared" si="30"/>
        <v>#N/A</v>
      </c>
      <c r="D1900" s="238" t="e">
        <f>IF(AND(VALUE(LEFT($A1900,3))=309,LEN($B1900)=3),VLOOKUP(VALUE(MID($B1900,2,2)),_309_Table1,MATCH(MID($B1900,1,1),_309_Table1_ColumnLookup,0),FALSE),
  IF($C1900="309 LCR SummaryA",OneYearSCR,IF($C1900="309 LCR SummaryB",UltimateSCR,IF(VALUE(LEFT($A1900,3))=309,VLOOKUP(VALUE(MID($B1900,2,1)),_309_Table1,MATCH(MID($B1900,1,1),_309_Table1_ColumnLookup,0),FALSE)
+N("309"),
  IF(VALUE(LEFT($A1900,3))=310,VLOOKUP(VALUE(MID($B1900,2,1)),_310_Table1,MATCH(MID($B1900,1,1),_310_Table1_ColumnLookup,0),FALSE)
+N("310"),
  IF(AND(VALUE(LEFT($A1900,3))=311,LEN($I1900)=4),VLOOKUP($I1900,_311_Table1,MATCH($B1900,_311_Table1_ColumnLookup,0),FALSE),
  IF(AND(VALUE(LEFT($A1900,3))=311,OR($B1900="I2",$B1900="J2",$B1900="K2",$B1900="L2")),VLOOKUP('311'!$G$58,_311_Table1,MATCH(MID($B1900,1,1),_311_Table1_ColumnLookup,0),FALSE),
  IF(AND(VALUE(LEFT($A1900,3))=311,RIGHT($B1900,5)="Total"),VLOOKUP('311'!$G$59,_311_Table1,MATCH(MID($B1900,1,1),_311_Table1_ColumnLookup,0),FALSE),
  IF(VALUE(LEFT($A1900,3))=311,VLOOKUP(VALUE(MID($B1900,2,1)),_311_Table1,MATCH(MID($B1900,1,1),_311_Table1_ColumnLookup,0),FALSE)
+N("311"),
  IF(AND(VALUE(LEFT($A1900,3))=312,LEFT($G1900,10)="Unincepted",$B1900="G "),VLOOKUP(" ULO",_312_Table1,MATCH('312'!$N$16,_312_Table1_ColumnLookup,0),FALSE),
  IF(AND(VALUE(LEFT($A1900,3))=312,LEFT($G1900,10)="Unincepted",$B1900="O "),VLOOKUP(" ULO",_312_Table1,MATCH('312'!$V$16,_312_Table1_ColumnLookup,0),FALSE),
  IF(AND(VALUE(LEFT($A1900,3))=312,LEFT($G1900,10)="Unincepted",$B1900="Q "),VLOOKUP(" ULO",_312_Table1,MATCH('312'!$X$16,_312_Table1_ColumnLookup,0),FALSE),
  IF(AND(VALUE(LEFT($A1900,3))=312,LEFT($G1900,10)="Unincepted"),VLOOKUP(" ULO",_312_Table1,MATCH(LEFT($B1900,1),_312_Table1_ColumnLookup,0),FALSE),
  IF(AND(VALUE(LEFT($A1900,3))=312,LEFT($G1900,5)="Total",$B1900="G "),VLOOKUP('312'!$F$80,_312_Table1,MATCH('312'!$N$16,_312_Table1_ColumnLookup,0),FALSE),
  IF(AND(VALUE(LEFT($A1900,3))=312,LEFT($G1900,5)="Total",$B1900="O "),VLOOKUP('312'!$F$80,_312_Table1,MATCH('312'!$V$16,_312_Table1_ColumnLookup,0),FALSE),
  IF(AND(VALUE(LEFT($A1900,3))=312,LEFT($G1900,5)="Total",$B1900="Q "),VLOOKUP('312'!$F$80,_312_Table1,MATCH('312'!$X$16,_312_Table1_ColumnLookup,0),FALSE),
  IF(AND(VALUE(LEFT($A1900,3))=312,LEFT($G1900,5)="Total"),VLOOKUP('312'!$F$80,_312_Table1,MATCH(LEFT($B1900,1),_312_Table1_ColumnLookup,0),FALSE),
  IF(AND(VALUE(LEFT($A1900,3))=312,LEN($I1900)=4,$B1900="G"),VLOOKUP($I1900,_312_Table1,MATCH('312'!$N$16,_312_Table1_ColumnLookup,0),FALSE),
  IF(AND(VALUE(LEFT($A1900,3))=312,LEN($I1900)=4,$B1900="O"),VLOOKUP($I1900,_312_Table1,MATCH('312'!$V$16,_312_Table1_ColumnLookup,0),FALSE),
  IF(AND(VALUE(LEFT($A1900,3))=312,LEN($I1900)=4,$B1900="Q"),VLOOKUP($I1900,_312_Table1,MATCH('312'!$X$16,_312_Table1_ColumnLookup,0),FALSE),
  IF(AND(VALUE(LEFT($A1900,3))=312,LEN($I1900)=4),VLOOKUP($I1900,_312_Table1,MATCH(LEFT($B1900,1),_312_Table1_ColumnLookup,0),FALSE)
+N("312"),
  IF(VALUE(LEFT($A1900,3))=313,VLOOKUP(VALUE(MID($B1900,2,1)),_313_Table1,MATCH(MID($B1900,1,1),_313_Table1_ColumnLookup,0),FALSE)
+N("313"),
  IF(AND(VALUE(LEFT($A1900,3))=314,LEN($B1900)=3),VLOOKUP(VALUE(MID($B1900,2,2)),_314_Table1,MATCH(MID($B1900,1,1),_314_Table1_ColumnLookup,0),FALSE),
  IF(VALUE(LEFT($A1900,3))=314,VLOOKUP(VALUE(MID($B1900,2,1)),_314_Table1,MATCH(MID($B1900,1,1),_314_Table1_ColumnLookup,0),FALSE)
+N("314"),
""))))))))))))))))))))))))</f>
        <v>#N/A</v>
      </c>
      <c r="E1900" s="238" t="e">
        <f>IF(AND(VALUE(LEFT($A1900,3))=309,LEN($B1900)=3),VLOOKUP(VALUE(MID($B1900,2,2)),_309_Table2,MATCH(MID($B1900,1,1),_309_Table2_ColumnLookup,0),FALSE),
  IF($C1900="309 LCR SummaryA",OneYearSCR,IF($C1900="309 LCR SummaryB",UltimateSCR,IF(VALUE(LEFT($A1900,3))=309,VLOOKUP(VALUE(MID($B1900,2,1)),_309_Table2,MATCH(MID($B1900,1,1),_309_Table2_ColumnLookup,0),FALSE)
+N("309"),
  IF(VALUE(LEFT($A1900,3))=310,VLOOKUP(VALUE(MID($B1900,2,1)),_310_Table2,MATCH(MID($B1900,1,1),_310_Table2_ColumnLookup,0),FALSE)
+N("310"),
  IF(AND(VALUE(LEFT($A1900,3))=311,LEN($I1900)=4),VLOOKUP($I1900,_311_Table2,MATCH($B1900,_311_Table2_ColumnLookup,0),FALSE),
  IF(AND(VALUE(LEFT($A1900,3))=311,OR($B1900="I2",$B1900="J2",$B1900="K2",$B1900="L2")),VLOOKUP('311'!$G$58,_311_Table2,MATCH(MID($B1900,1,1),_311_Table2_ColumnLookup,0),FALSE),
  IF(AND(VALUE(LEFT($A1900,3))=311,RIGHT($B1900,5)="Total"),VLOOKUP('311'!$G$59,_311_Table2,MATCH(MID($B1900,1,1),_311_Table2_ColumnLookup,0),FALSE),
  IF(VALUE(LEFT($A1900,3))=311,VLOOKUP(VALUE(MID($B1900,2,1)),_311_Table2,MATCH(MID($B1900,1,1),_311_Table2_ColumnLookup,0),FALSE)
+N("311"),
  IF(AND(VALUE(LEFT($A1900,3))=312,LEFT($G1900,10)="Unincepted",$B1900="G "),VLOOKUP(" ULO",_312_Table2,MATCH('312'!$N$16,_312_Table2_ColumnLookup,0),FALSE),
  IF(AND(VALUE(LEFT($A1900,3))=312,LEFT($G1900,10)="Unincepted",$B1900="O "),VLOOKUP(" ULO",_312_Table2,MATCH('312'!$V$16,_312_Table2_ColumnLookup,0),FALSE),
  IF(AND(VALUE(LEFT($A1900,3))=312,LEFT($G1900,10)="Unincepted",$B1900="Q "),VLOOKUP(" ULO",_312_Table2,MATCH('312'!$X$16,_312_Table2_ColumnLookup,0),FALSE),
  IF(AND(VALUE(LEFT($A1900,3))=312,LEFT($G1900,10)="Unincepted"),VLOOKUP(" ULO",_312_Table2,MATCH(LEFT($B1900,1),_312_Table2_ColumnLookup,0),FALSE),
  IF(AND(VALUE(LEFT($A1900,3))=312,LEFT($G1900,5)="Total",$B1900="G "),VLOOKUP('312'!$F$80,_312_Table2,MATCH('312'!$N$16,_312_Table2_ColumnLookup,0),FALSE),
  IF(AND(VALUE(LEFT($A1900,3))=312,LEFT($G1900,5)="Total",$B1900="O "),VLOOKUP('312'!$F$80,_312_Table2,MATCH('312'!$V$16,_312_Table2_ColumnLookup,0),FALSE),
  IF(AND(VALUE(LEFT($A1900,3))=312,LEFT($G1900,5)="Total",$B1900="Q "),VLOOKUP('312'!$F$80,_312_Table2,MATCH('312'!$X$16,_312_Table2_ColumnLookup,0),FALSE),
  IF(AND(VALUE(LEFT($A1900,3))=312,LEFT($G1900,5)="Total"),VLOOKUP('312'!$F$80,_312_Table2,MATCH(LEFT($B1900,1),_312_Table2_ColumnLookup,0),FALSE),
  IF(AND(VALUE(LEFT($A1900,3))=312,LEN($I1900)=4,$B1900="G"),VLOOKUP($I1900,_312_Table2,MATCH('312'!$N$16,_312_Table2_ColumnLookup,0),FALSE),
  IF(AND(VALUE(LEFT($A1900,3))=312,LEN($I1900)=4,$B1900="O"),VLOOKUP($I1900,_312_Table2,MATCH('312'!$V$16,_312_Table2_ColumnLookup,0),FALSE),
  IF(AND(VALUE(LEFT($A1900,3))=312,LEN($I1900)=4,$B1900="Q"),VLOOKUP($I1900,_312_Table2,MATCH('312'!$X$16,_312_Table2_ColumnLookup,0),FALSE),
  IF(AND(VALUE(LEFT($A1900,3))=312,LEN($I1900)=4),VLOOKUP($I1900,_312_Table2,MATCH(LEFT($B1900,1),_312_Table2_ColumnLookup,0),FALSE)
+N("312"),
  IF(VALUE(LEFT($A1900,3))=313,VLOOKUP(VALUE(MID($B1900,2,1)),_313_Table2,MATCH(MID($B1900,1,1),_313_Table2_ColumnLookup,0),FALSE)
+N("313"),
  IF(AND(VALUE(LEFT($A1900,3))=314,LEN($B1900)=3),VLOOKUP(VALUE(MID($B1900,2,2)),_314_Table2,MATCH(MID($B1900,1,1),_314_Table2_ColumnLookup,0),FALSE),
  IF(VALUE(LEFT($A1900,3))=314,VLOOKUP(VALUE(MID($B1900,2,1)),_314_Table2,MATCH(MID($B1900,1,1),_314_Table2_ColumnLookup,0),FALSE)
+N("314"),
""))))))))))))))))))))))))</f>
        <v>#N/A</v>
      </c>
      <c r="F1900" s="238" t="e">
        <f>IF(AND(VALUE(LEFT($A1900,3))=309,LEN($B1900)=3),VLOOKUP(VALUE(MID($B1900,2,2)),_309_Table3,MATCH(MID($B1900,1,1),_309_Table3_ColumnLookup,0),FALSE),
  IF($C1900="309 LCR SummaryA",OneYearSCR,IF($C1900="309 LCR SummaryB",UltimateSCR,IF(VALUE(LEFT($A1900,3))=309,VLOOKUP(VALUE(MID($B1900,2,1)),_309_Table3,MATCH(MID($B1900,1,1),_309_Table3_ColumnLookup,0),FALSE)
+N("309"),
  IF(VALUE(LEFT($A1900,3))=310,VLOOKUP(VALUE(MID($B1900,2,1)),_310_Table3,MATCH(MID($B1900,1,1),_310_Table3_ColumnLookup,0),FALSE)
+N("310"),
  IF(AND(VALUE(LEFT($A1900,3))=311,LEN($I1900)=4),VLOOKUP($I1900,_311_Table3,MATCH($B1900,_311_Table3_ColumnLookup,0),FALSE),
  IF(AND(VALUE(LEFT($A1900,3))=311,OR($B1900="I2",$B1900="J2",$B1900="K2",$B1900="L2")),VLOOKUP('311'!$G$58,_311_Table3,MATCH(MID($B1900,1,1),_311_Table3_ColumnLookup,0),FALSE),
  IF(AND(VALUE(LEFT($A1900,3))=311,RIGHT($B1900,5)="Total"),VLOOKUP('311'!$G$59,_311_Table3,MATCH(MID($B1900,1,1),_311_Table3_ColumnLookup,0),FALSE),
  IF(VALUE(LEFT($A1900,3))=311,VLOOKUP(VALUE(MID($B1900,2,1)),_311_Table3,MATCH(MID($B1900,1,1),_311_Table3_ColumnLookup,0),FALSE)
+N("311"),
  IF(AND(VALUE(LEFT($A1900,3))=312,LEFT($G1900,10)="Unincepted",$B1900="G "),VLOOKUP(" ULO",_312_Table3,MATCH('312'!$N$16,_312_Table3_ColumnLookup,0),FALSE),
  IF(AND(VALUE(LEFT($A1900,3))=312,LEFT($G1900,10)="Unincepted",$B1900="O "),VLOOKUP(" ULO",_312_Table3,MATCH('312'!$V$16,_312_Table3_ColumnLookup,0),FALSE),
  IF(AND(VALUE(LEFT($A1900,3))=312,LEFT($G1900,10)="Unincepted",$B1900="Q "),VLOOKUP(" ULO",_312_Table3,MATCH('312'!$X$16,_312_Table3_ColumnLookup,0),FALSE),
  IF(AND(VALUE(LEFT($A1900,3))=312,LEFT($G1900,10)="Unincepted"),VLOOKUP(" ULO",_312_Table3,MATCH(LEFT($B1900,1),_312_Table3_ColumnLookup,0),FALSE),
  IF(AND(VALUE(LEFT($A1900,3))=312,LEFT($G1900,5)="Total",$B1900="G "),VLOOKUP('312'!$F$80,_312_Table3,MATCH('312'!$N$16,_312_Table3_ColumnLookup,0),FALSE),
  IF(AND(VALUE(LEFT($A1900,3))=312,LEFT($G1900,5)="Total",$B1900="O "),VLOOKUP('312'!$F$80,_312_Table3,MATCH('312'!$V$16,_312_Table3_ColumnLookup,0),FALSE),
  IF(AND(VALUE(LEFT($A1900,3))=312,LEFT($G1900,5)="Total",$B1900="Q "),VLOOKUP('312'!$F$80,_312_Table3,MATCH('312'!$X$16,_312_Table3_ColumnLookup,0),FALSE),
  IF(AND(VALUE(LEFT($A1900,3))=312,LEFT($G1900,5)="Total"),VLOOKUP('312'!$F$80,_312_Table3,MATCH(LEFT($B1900,1),_312_Table3_ColumnLookup,0),FALSE),
  IF(AND(VALUE(LEFT($A1900,3))=312,LEN($I1900)=4,$B1900="G"),VLOOKUP($I1900,_312_Table3,MATCH('312'!$N$16,_312_Table3_ColumnLookup,0),FALSE),
  IF(AND(VALUE(LEFT($A1900,3))=312,LEN($I1900)=4,$B1900="O"),VLOOKUP($I1900,_312_Table3,MATCH('312'!$V$16,_312_Table3_ColumnLookup,0),FALSE),
  IF(AND(VALUE(LEFT($A1900,3))=312,LEN($I1900)=4,$B1900="Q"),VLOOKUP($I1900,_312_Table3,MATCH('312'!$X$16,_312_Table3_ColumnLookup,0),FALSE),
  IF(AND(VALUE(LEFT($A1900,3))=312,LEN($I1900)=4),VLOOKUP($I1900,_312_Table3,MATCH(LEFT($B1900,1),_312_Table3_ColumnLookup,0),FALSE)
+N("312"),
  IF(VALUE(LEFT($A1900,3))=313,VLOOKUP(VALUE(MID($B1900,2,1)),_313_Table3,MATCH(MID($B1900,1,1),_313_Table3_ColumnLookup,0),FALSE)
+N("313"),
  IF(AND(VALUE(LEFT($A1900,3))=314,LEN($B1900)=3),VLOOKUP(VALUE(MID($B1900,2,2)),_314_Table3,MATCH(MID($B1900,1,1),_314_Table3_ColumnLookup,0),FALSE),
  IF(VALUE(LEFT($A1900,3))=314,VLOOKUP(VALUE(MID($B1900,2,1)),_314_Table3,MATCH(MID($B1900,1,1),_314_Table3_ColumnLookup,0),FALSE)
+N("314"),
""))))))))))))))))))))))))</f>
        <v>#N/A</v>
      </c>
      <c r="H1900" s="321" t="str">
        <f>IFERROR(
IF(ISERROR($D1900)=FALSE,$D1900,IF(ISERROR($E1900)=FALSE,$E1900,IF(ISERROR($F1900)=FALSE,$F1900
+N("012 checkboxes"),
IF(
IF(OR(LEFT($A1900,9)="Syndicate",LEFT($A1900,12)="NewSyndicate"),VLOOKUP($A1900,'012'!$J:$ZW,MATCH("Link to button",'012'!$J$1:$ZW$1,0),0)
+N("309 checkbox"),
IF($C1900="309 LCR Summary0",VLOOKUP("Notes990",'309'!$P:$ZZ,MATCH("Link to button",'309'!$P$1:$ZZ$1,0),0)
+N("313 checkboxes"),
IF($C1900="313 Financial Information0LcmVsScr",IF($C1900="309 LCR Summary0",VLOOKUP("LcmVsScr",'309'!$N:$ZZ,MATCH("Link to button",'309'!$N$1:$ZZ$1,0),0),
IF($C1900="313 Financial Information0LcrDocAttached",IF($C1900="309 LCR Summary0",VLOOKUP("LcrDocAttached",'309'!$N:$ZZ,MATCH("Link to button",'309'!$N$1:$ZZ$1,0),
0)))))))=1,TRUE,FALSE)
))),"")</f>
        <v/>
      </c>
    </row>
    <row r="1901" spans="1:8">
      <c r="A1901" s="237" t="e">
        <f>VLOOKUP($G1901,CSVLookups!$B:$R,MATCH(A$1,CSVLookups!$B$1:$R$1,0),FALSE)</f>
        <v>#N/A</v>
      </c>
      <c r="B1901" s="237" t="e">
        <f>VLOOKUP($G1901,CSVLookups!$B:$R,MATCH(B$1,CSVLookups!$B$1:$R$1,0),FALSE)</f>
        <v>#N/A</v>
      </c>
      <c r="C1901" s="238" t="e">
        <f t="shared" si="30"/>
        <v>#N/A</v>
      </c>
      <c r="D1901" s="238" t="e">
        <f>IF(AND(VALUE(LEFT($A1901,3))=309,LEN($B1901)=3),VLOOKUP(VALUE(MID($B1901,2,2)),_309_Table1,MATCH(MID($B1901,1,1),_309_Table1_ColumnLookup,0),FALSE),
  IF($C1901="309 LCR SummaryA",OneYearSCR,IF($C1901="309 LCR SummaryB",UltimateSCR,IF(VALUE(LEFT($A1901,3))=309,VLOOKUP(VALUE(MID($B1901,2,1)),_309_Table1,MATCH(MID($B1901,1,1),_309_Table1_ColumnLookup,0),FALSE)
+N("309"),
  IF(VALUE(LEFT($A1901,3))=310,VLOOKUP(VALUE(MID($B1901,2,1)),_310_Table1,MATCH(MID($B1901,1,1),_310_Table1_ColumnLookup,0),FALSE)
+N("310"),
  IF(AND(VALUE(LEFT($A1901,3))=311,LEN($I1901)=4),VLOOKUP($I1901,_311_Table1,MATCH($B1901,_311_Table1_ColumnLookup,0),FALSE),
  IF(AND(VALUE(LEFT($A1901,3))=311,OR($B1901="I2",$B1901="J2",$B1901="K2",$B1901="L2")),VLOOKUP('311'!$G$58,_311_Table1,MATCH(MID($B1901,1,1),_311_Table1_ColumnLookup,0),FALSE),
  IF(AND(VALUE(LEFT($A1901,3))=311,RIGHT($B1901,5)="Total"),VLOOKUP('311'!$G$59,_311_Table1,MATCH(MID($B1901,1,1),_311_Table1_ColumnLookup,0),FALSE),
  IF(VALUE(LEFT($A1901,3))=311,VLOOKUP(VALUE(MID($B1901,2,1)),_311_Table1,MATCH(MID($B1901,1,1),_311_Table1_ColumnLookup,0),FALSE)
+N("311"),
  IF(AND(VALUE(LEFT($A1901,3))=312,LEFT($G1901,10)="Unincepted",$B1901="G "),VLOOKUP(" ULO",_312_Table1,MATCH('312'!$N$16,_312_Table1_ColumnLookup,0),FALSE),
  IF(AND(VALUE(LEFT($A1901,3))=312,LEFT($G1901,10)="Unincepted",$B1901="O "),VLOOKUP(" ULO",_312_Table1,MATCH('312'!$V$16,_312_Table1_ColumnLookup,0),FALSE),
  IF(AND(VALUE(LEFT($A1901,3))=312,LEFT($G1901,10)="Unincepted",$B1901="Q "),VLOOKUP(" ULO",_312_Table1,MATCH('312'!$X$16,_312_Table1_ColumnLookup,0),FALSE),
  IF(AND(VALUE(LEFT($A1901,3))=312,LEFT($G1901,10)="Unincepted"),VLOOKUP(" ULO",_312_Table1,MATCH(LEFT($B1901,1),_312_Table1_ColumnLookup,0),FALSE),
  IF(AND(VALUE(LEFT($A1901,3))=312,LEFT($G1901,5)="Total",$B1901="G "),VLOOKUP('312'!$F$80,_312_Table1,MATCH('312'!$N$16,_312_Table1_ColumnLookup,0),FALSE),
  IF(AND(VALUE(LEFT($A1901,3))=312,LEFT($G1901,5)="Total",$B1901="O "),VLOOKUP('312'!$F$80,_312_Table1,MATCH('312'!$V$16,_312_Table1_ColumnLookup,0),FALSE),
  IF(AND(VALUE(LEFT($A1901,3))=312,LEFT($G1901,5)="Total",$B1901="Q "),VLOOKUP('312'!$F$80,_312_Table1,MATCH('312'!$X$16,_312_Table1_ColumnLookup,0),FALSE),
  IF(AND(VALUE(LEFT($A1901,3))=312,LEFT($G1901,5)="Total"),VLOOKUP('312'!$F$80,_312_Table1,MATCH(LEFT($B1901,1),_312_Table1_ColumnLookup,0),FALSE),
  IF(AND(VALUE(LEFT($A1901,3))=312,LEN($I1901)=4,$B1901="G"),VLOOKUP($I1901,_312_Table1,MATCH('312'!$N$16,_312_Table1_ColumnLookup,0),FALSE),
  IF(AND(VALUE(LEFT($A1901,3))=312,LEN($I1901)=4,$B1901="O"),VLOOKUP($I1901,_312_Table1,MATCH('312'!$V$16,_312_Table1_ColumnLookup,0),FALSE),
  IF(AND(VALUE(LEFT($A1901,3))=312,LEN($I1901)=4,$B1901="Q"),VLOOKUP($I1901,_312_Table1,MATCH('312'!$X$16,_312_Table1_ColumnLookup,0),FALSE),
  IF(AND(VALUE(LEFT($A1901,3))=312,LEN($I1901)=4),VLOOKUP($I1901,_312_Table1,MATCH(LEFT($B1901,1),_312_Table1_ColumnLookup,0),FALSE)
+N("312"),
  IF(VALUE(LEFT($A1901,3))=313,VLOOKUP(VALUE(MID($B1901,2,1)),_313_Table1,MATCH(MID($B1901,1,1),_313_Table1_ColumnLookup,0),FALSE)
+N("313"),
  IF(AND(VALUE(LEFT($A1901,3))=314,LEN($B1901)=3),VLOOKUP(VALUE(MID($B1901,2,2)),_314_Table1,MATCH(MID($B1901,1,1),_314_Table1_ColumnLookup,0),FALSE),
  IF(VALUE(LEFT($A1901,3))=314,VLOOKUP(VALUE(MID($B1901,2,1)),_314_Table1,MATCH(MID($B1901,1,1),_314_Table1_ColumnLookup,0),FALSE)
+N("314"),
""))))))))))))))))))))))))</f>
        <v>#N/A</v>
      </c>
      <c r="E1901" s="238" t="e">
        <f>IF(AND(VALUE(LEFT($A1901,3))=309,LEN($B1901)=3),VLOOKUP(VALUE(MID($B1901,2,2)),_309_Table2,MATCH(MID($B1901,1,1),_309_Table2_ColumnLookup,0),FALSE),
  IF($C1901="309 LCR SummaryA",OneYearSCR,IF($C1901="309 LCR SummaryB",UltimateSCR,IF(VALUE(LEFT($A1901,3))=309,VLOOKUP(VALUE(MID($B1901,2,1)),_309_Table2,MATCH(MID($B1901,1,1),_309_Table2_ColumnLookup,0),FALSE)
+N("309"),
  IF(VALUE(LEFT($A1901,3))=310,VLOOKUP(VALUE(MID($B1901,2,1)),_310_Table2,MATCH(MID($B1901,1,1),_310_Table2_ColumnLookup,0),FALSE)
+N("310"),
  IF(AND(VALUE(LEFT($A1901,3))=311,LEN($I1901)=4),VLOOKUP($I1901,_311_Table2,MATCH($B1901,_311_Table2_ColumnLookup,0),FALSE),
  IF(AND(VALUE(LEFT($A1901,3))=311,OR($B1901="I2",$B1901="J2",$B1901="K2",$B1901="L2")),VLOOKUP('311'!$G$58,_311_Table2,MATCH(MID($B1901,1,1),_311_Table2_ColumnLookup,0),FALSE),
  IF(AND(VALUE(LEFT($A1901,3))=311,RIGHT($B1901,5)="Total"),VLOOKUP('311'!$G$59,_311_Table2,MATCH(MID($B1901,1,1),_311_Table2_ColumnLookup,0),FALSE),
  IF(VALUE(LEFT($A1901,3))=311,VLOOKUP(VALUE(MID($B1901,2,1)),_311_Table2,MATCH(MID($B1901,1,1),_311_Table2_ColumnLookup,0),FALSE)
+N("311"),
  IF(AND(VALUE(LEFT($A1901,3))=312,LEFT($G1901,10)="Unincepted",$B1901="G "),VLOOKUP(" ULO",_312_Table2,MATCH('312'!$N$16,_312_Table2_ColumnLookup,0),FALSE),
  IF(AND(VALUE(LEFT($A1901,3))=312,LEFT($G1901,10)="Unincepted",$B1901="O "),VLOOKUP(" ULO",_312_Table2,MATCH('312'!$V$16,_312_Table2_ColumnLookup,0),FALSE),
  IF(AND(VALUE(LEFT($A1901,3))=312,LEFT($G1901,10)="Unincepted",$B1901="Q "),VLOOKUP(" ULO",_312_Table2,MATCH('312'!$X$16,_312_Table2_ColumnLookup,0),FALSE),
  IF(AND(VALUE(LEFT($A1901,3))=312,LEFT($G1901,10)="Unincepted"),VLOOKUP(" ULO",_312_Table2,MATCH(LEFT($B1901,1),_312_Table2_ColumnLookup,0),FALSE),
  IF(AND(VALUE(LEFT($A1901,3))=312,LEFT($G1901,5)="Total",$B1901="G "),VLOOKUP('312'!$F$80,_312_Table2,MATCH('312'!$N$16,_312_Table2_ColumnLookup,0),FALSE),
  IF(AND(VALUE(LEFT($A1901,3))=312,LEFT($G1901,5)="Total",$B1901="O "),VLOOKUP('312'!$F$80,_312_Table2,MATCH('312'!$V$16,_312_Table2_ColumnLookup,0),FALSE),
  IF(AND(VALUE(LEFT($A1901,3))=312,LEFT($G1901,5)="Total",$B1901="Q "),VLOOKUP('312'!$F$80,_312_Table2,MATCH('312'!$X$16,_312_Table2_ColumnLookup,0),FALSE),
  IF(AND(VALUE(LEFT($A1901,3))=312,LEFT($G1901,5)="Total"),VLOOKUP('312'!$F$80,_312_Table2,MATCH(LEFT($B1901,1),_312_Table2_ColumnLookup,0),FALSE),
  IF(AND(VALUE(LEFT($A1901,3))=312,LEN($I1901)=4,$B1901="G"),VLOOKUP($I1901,_312_Table2,MATCH('312'!$N$16,_312_Table2_ColumnLookup,0),FALSE),
  IF(AND(VALUE(LEFT($A1901,3))=312,LEN($I1901)=4,$B1901="O"),VLOOKUP($I1901,_312_Table2,MATCH('312'!$V$16,_312_Table2_ColumnLookup,0),FALSE),
  IF(AND(VALUE(LEFT($A1901,3))=312,LEN($I1901)=4,$B1901="Q"),VLOOKUP($I1901,_312_Table2,MATCH('312'!$X$16,_312_Table2_ColumnLookup,0),FALSE),
  IF(AND(VALUE(LEFT($A1901,3))=312,LEN($I1901)=4),VLOOKUP($I1901,_312_Table2,MATCH(LEFT($B1901,1),_312_Table2_ColumnLookup,0),FALSE)
+N("312"),
  IF(VALUE(LEFT($A1901,3))=313,VLOOKUP(VALUE(MID($B1901,2,1)),_313_Table2,MATCH(MID($B1901,1,1),_313_Table2_ColumnLookup,0),FALSE)
+N("313"),
  IF(AND(VALUE(LEFT($A1901,3))=314,LEN($B1901)=3),VLOOKUP(VALUE(MID($B1901,2,2)),_314_Table2,MATCH(MID($B1901,1,1),_314_Table2_ColumnLookup,0),FALSE),
  IF(VALUE(LEFT($A1901,3))=314,VLOOKUP(VALUE(MID($B1901,2,1)),_314_Table2,MATCH(MID($B1901,1,1),_314_Table2_ColumnLookup,0),FALSE)
+N("314"),
""))))))))))))))))))))))))</f>
        <v>#N/A</v>
      </c>
      <c r="F1901" s="238" t="e">
        <f>IF(AND(VALUE(LEFT($A1901,3))=309,LEN($B1901)=3),VLOOKUP(VALUE(MID($B1901,2,2)),_309_Table3,MATCH(MID($B1901,1,1),_309_Table3_ColumnLookup,0),FALSE),
  IF($C1901="309 LCR SummaryA",OneYearSCR,IF($C1901="309 LCR SummaryB",UltimateSCR,IF(VALUE(LEFT($A1901,3))=309,VLOOKUP(VALUE(MID($B1901,2,1)),_309_Table3,MATCH(MID($B1901,1,1),_309_Table3_ColumnLookup,0),FALSE)
+N("309"),
  IF(VALUE(LEFT($A1901,3))=310,VLOOKUP(VALUE(MID($B1901,2,1)),_310_Table3,MATCH(MID($B1901,1,1),_310_Table3_ColumnLookup,0),FALSE)
+N("310"),
  IF(AND(VALUE(LEFT($A1901,3))=311,LEN($I1901)=4),VLOOKUP($I1901,_311_Table3,MATCH($B1901,_311_Table3_ColumnLookup,0),FALSE),
  IF(AND(VALUE(LEFT($A1901,3))=311,OR($B1901="I2",$B1901="J2",$B1901="K2",$B1901="L2")),VLOOKUP('311'!$G$58,_311_Table3,MATCH(MID($B1901,1,1),_311_Table3_ColumnLookup,0),FALSE),
  IF(AND(VALUE(LEFT($A1901,3))=311,RIGHT($B1901,5)="Total"),VLOOKUP('311'!$G$59,_311_Table3,MATCH(MID($B1901,1,1),_311_Table3_ColumnLookup,0),FALSE),
  IF(VALUE(LEFT($A1901,3))=311,VLOOKUP(VALUE(MID($B1901,2,1)),_311_Table3,MATCH(MID($B1901,1,1),_311_Table3_ColumnLookup,0),FALSE)
+N("311"),
  IF(AND(VALUE(LEFT($A1901,3))=312,LEFT($G1901,10)="Unincepted",$B1901="G "),VLOOKUP(" ULO",_312_Table3,MATCH('312'!$N$16,_312_Table3_ColumnLookup,0),FALSE),
  IF(AND(VALUE(LEFT($A1901,3))=312,LEFT($G1901,10)="Unincepted",$B1901="O "),VLOOKUP(" ULO",_312_Table3,MATCH('312'!$V$16,_312_Table3_ColumnLookup,0),FALSE),
  IF(AND(VALUE(LEFT($A1901,3))=312,LEFT($G1901,10)="Unincepted",$B1901="Q "),VLOOKUP(" ULO",_312_Table3,MATCH('312'!$X$16,_312_Table3_ColumnLookup,0),FALSE),
  IF(AND(VALUE(LEFT($A1901,3))=312,LEFT($G1901,10)="Unincepted"),VLOOKUP(" ULO",_312_Table3,MATCH(LEFT($B1901,1),_312_Table3_ColumnLookup,0),FALSE),
  IF(AND(VALUE(LEFT($A1901,3))=312,LEFT($G1901,5)="Total",$B1901="G "),VLOOKUP('312'!$F$80,_312_Table3,MATCH('312'!$N$16,_312_Table3_ColumnLookup,0),FALSE),
  IF(AND(VALUE(LEFT($A1901,3))=312,LEFT($G1901,5)="Total",$B1901="O "),VLOOKUP('312'!$F$80,_312_Table3,MATCH('312'!$V$16,_312_Table3_ColumnLookup,0),FALSE),
  IF(AND(VALUE(LEFT($A1901,3))=312,LEFT($G1901,5)="Total",$B1901="Q "),VLOOKUP('312'!$F$80,_312_Table3,MATCH('312'!$X$16,_312_Table3_ColumnLookup,0),FALSE),
  IF(AND(VALUE(LEFT($A1901,3))=312,LEFT($G1901,5)="Total"),VLOOKUP('312'!$F$80,_312_Table3,MATCH(LEFT($B1901,1),_312_Table3_ColumnLookup,0),FALSE),
  IF(AND(VALUE(LEFT($A1901,3))=312,LEN($I1901)=4,$B1901="G"),VLOOKUP($I1901,_312_Table3,MATCH('312'!$N$16,_312_Table3_ColumnLookup,0),FALSE),
  IF(AND(VALUE(LEFT($A1901,3))=312,LEN($I1901)=4,$B1901="O"),VLOOKUP($I1901,_312_Table3,MATCH('312'!$V$16,_312_Table3_ColumnLookup,0),FALSE),
  IF(AND(VALUE(LEFT($A1901,3))=312,LEN($I1901)=4,$B1901="Q"),VLOOKUP($I1901,_312_Table3,MATCH('312'!$X$16,_312_Table3_ColumnLookup,0),FALSE),
  IF(AND(VALUE(LEFT($A1901,3))=312,LEN($I1901)=4),VLOOKUP($I1901,_312_Table3,MATCH(LEFT($B1901,1),_312_Table3_ColumnLookup,0),FALSE)
+N("312"),
  IF(VALUE(LEFT($A1901,3))=313,VLOOKUP(VALUE(MID($B1901,2,1)),_313_Table3,MATCH(MID($B1901,1,1),_313_Table3_ColumnLookup,0),FALSE)
+N("313"),
  IF(AND(VALUE(LEFT($A1901,3))=314,LEN($B1901)=3),VLOOKUP(VALUE(MID($B1901,2,2)),_314_Table3,MATCH(MID($B1901,1,1),_314_Table3_ColumnLookup,0),FALSE),
  IF(VALUE(LEFT($A1901,3))=314,VLOOKUP(VALUE(MID($B1901,2,1)),_314_Table3,MATCH(MID($B1901,1,1),_314_Table3_ColumnLookup,0),FALSE)
+N("314"),
""))))))))))))))))))))))))</f>
        <v>#N/A</v>
      </c>
      <c r="H1901" s="321" t="str">
        <f>IFERROR(
IF(ISERROR($D1901)=FALSE,$D1901,IF(ISERROR($E1901)=FALSE,$E1901,IF(ISERROR($F1901)=FALSE,$F1901
+N("012 checkboxes"),
IF(
IF(OR(LEFT($A1901,9)="Syndicate",LEFT($A1901,12)="NewSyndicate"),VLOOKUP($A1901,'012'!$J:$ZW,MATCH("Link to button",'012'!$J$1:$ZW$1,0),0)
+N("309 checkbox"),
IF($C1901="309 LCR Summary0",VLOOKUP("Notes990",'309'!$P:$ZZ,MATCH("Link to button",'309'!$P$1:$ZZ$1,0),0)
+N("313 checkboxes"),
IF($C1901="313 Financial Information0LcmVsScr",IF($C1901="309 LCR Summary0",VLOOKUP("LcmVsScr",'309'!$N:$ZZ,MATCH("Link to button",'309'!$N$1:$ZZ$1,0),0),
IF($C1901="313 Financial Information0LcrDocAttached",IF($C1901="309 LCR Summary0",VLOOKUP("LcrDocAttached",'309'!$N:$ZZ,MATCH("Link to button",'309'!$N$1:$ZZ$1,0),
0)))))))=1,TRUE,FALSE)
))),"")</f>
        <v/>
      </c>
    </row>
    <row r="1902" spans="1:8">
      <c r="A1902" s="237" t="e">
        <f>VLOOKUP($G1902,CSVLookups!$B:$R,MATCH(A$1,CSVLookups!$B$1:$R$1,0),FALSE)</f>
        <v>#N/A</v>
      </c>
      <c r="B1902" s="237" t="e">
        <f>VLOOKUP($G1902,CSVLookups!$B:$R,MATCH(B$1,CSVLookups!$B$1:$R$1,0),FALSE)</f>
        <v>#N/A</v>
      </c>
      <c r="C1902" s="238" t="e">
        <f t="shared" si="30"/>
        <v>#N/A</v>
      </c>
      <c r="D1902" s="238" t="e">
        <f>IF(AND(VALUE(LEFT($A1902,3))=309,LEN($B1902)=3),VLOOKUP(VALUE(MID($B1902,2,2)),_309_Table1,MATCH(MID($B1902,1,1),_309_Table1_ColumnLookup,0),FALSE),
  IF($C1902="309 LCR SummaryA",OneYearSCR,IF($C1902="309 LCR SummaryB",UltimateSCR,IF(VALUE(LEFT($A1902,3))=309,VLOOKUP(VALUE(MID($B1902,2,1)),_309_Table1,MATCH(MID($B1902,1,1),_309_Table1_ColumnLookup,0),FALSE)
+N("309"),
  IF(VALUE(LEFT($A1902,3))=310,VLOOKUP(VALUE(MID($B1902,2,1)),_310_Table1,MATCH(MID($B1902,1,1),_310_Table1_ColumnLookup,0),FALSE)
+N("310"),
  IF(AND(VALUE(LEFT($A1902,3))=311,LEN($I1902)=4),VLOOKUP($I1902,_311_Table1,MATCH($B1902,_311_Table1_ColumnLookup,0),FALSE),
  IF(AND(VALUE(LEFT($A1902,3))=311,OR($B1902="I2",$B1902="J2",$B1902="K2",$B1902="L2")),VLOOKUP('311'!$G$58,_311_Table1,MATCH(MID($B1902,1,1),_311_Table1_ColumnLookup,0),FALSE),
  IF(AND(VALUE(LEFT($A1902,3))=311,RIGHT($B1902,5)="Total"),VLOOKUP('311'!$G$59,_311_Table1,MATCH(MID($B1902,1,1),_311_Table1_ColumnLookup,0),FALSE),
  IF(VALUE(LEFT($A1902,3))=311,VLOOKUP(VALUE(MID($B1902,2,1)),_311_Table1,MATCH(MID($B1902,1,1),_311_Table1_ColumnLookup,0),FALSE)
+N("311"),
  IF(AND(VALUE(LEFT($A1902,3))=312,LEFT($G1902,10)="Unincepted",$B1902="G "),VLOOKUP(" ULO",_312_Table1,MATCH('312'!$N$16,_312_Table1_ColumnLookup,0),FALSE),
  IF(AND(VALUE(LEFT($A1902,3))=312,LEFT($G1902,10)="Unincepted",$B1902="O "),VLOOKUP(" ULO",_312_Table1,MATCH('312'!$V$16,_312_Table1_ColumnLookup,0),FALSE),
  IF(AND(VALUE(LEFT($A1902,3))=312,LEFT($G1902,10)="Unincepted",$B1902="Q "),VLOOKUP(" ULO",_312_Table1,MATCH('312'!$X$16,_312_Table1_ColumnLookup,0),FALSE),
  IF(AND(VALUE(LEFT($A1902,3))=312,LEFT($G1902,10)="Unincepted"),VLOOKUP(" ULO",_312_Table1,MATCH(LEFT($B1902,1),_312_Table1_ColumnLookup,0),FALSE),
  IF(AND(VALUE(LEFT($A1902,3))=312,LEFT($G1902,5)="Total",$B1902="G "),VLOOKUP('312'!$F$80,_312_Table1,MATCH('312'!$N$16,_312_Table1_ColumnLookup,0),FALSE),
  IF(AND(VALUE(LEFT($A1902,3))=312,LEFT($G1902,5)="Total",$B1902="O "),VLOOKUP('312'!$F$80,_312_Table1,MATCH('312'!$V$16,_312_Table1_ColumnLookup,0),FALSE),
  IF(AND(VALUE(LEFT($A1902,3))=312,LEFT($G1902,5)="Total",$B1902="Q "),VLOOKUP('312'!$F$80,_312_Table1,MATCH('312'!$X$16,_312_Table1_ColumnLookup,0),FALSE),
  IF(AND(VALUE(LEFT($A1902,3))=312,LEFT($G1902,5)="Total"),VLOOKUP('312'!$F$80,_312_Table1,MATCH(LEFT($B1902,1),_312_Table1_ColumnLookup,0),FALSE),
  IF(AND(VALUE(LEFT($A1902,3))=312,LEN($I1902)=4,$B1902="G"),VLOOKUP($I1902,_312_Table1,MATCH('312'!$N$16,_312_Table1_ColumnLookup,0),FALSE),
  IF(AND(VALUE(LEFT($A1902,3))=312,LEN($I1902)=4,$B1902="O"),VLOOKUP($I1902,_312_Table1,MATCH('312'!$V$16,_312_Table1_ColumnLookup,0),FALSE),
  IF(AND(VALUE(LEFT($A1902,3))=312,LEN($I1902)=4,$B1902="Q"),VLOOKUP($I1902,_312_Table1,MATCH('312'!$X$16,_312_Table1_ColumnLookup,0),FALSE),
  IF(AND(VALUE(LEFT($A1902,3))=312,LEN($I1902)=4),VLOOKUP($I1902,_312_Table1,MATCH(LEFT($B1902,1),_312_Table1_ColumnLookup,0),FALSE)
+N("312"),
  IF(VALUE(LEFT($A1902,3))=313,VLOOKUP(VALUE(MID($B1902,2,1)),_313_Table1,MATCH(MID($B1902,1,1),_313_Table1_ColumnLookup,0),FALSE)
+N("313"),
  IF(AND(VALUE(LEFT($A1902,3))=314,LEN($B1902)=3),VLOOKUP(VALUE(MID($B1902,2,2)),_314_Table1,MATCH(MID($B1902,1,1),_314_Table1_ColumnLookup,0),FALSE),
  IF(VALUE(LEFT($A1902,3))=314,VLOOKUP(VALUE(MID($B1902,2,1)),_314_Table1,MATCH(MID($B1902,1,1),_314_Table1_ColumnLookup,0),FALSE)
+N("314"),
""))))))))))))))))))))))))</f>
        <v>#N/A</v>
      </c>
      <c r="E1902" s="238" t="e">
        <f>IF(AND(VALUE(LEFT($A1902,3))=309,LEN($B1902)=3),VLOOKUP(VALUE(MID($B1902,2,2)),_309_Table2,MATCH(MID($B1902,1,1),_309_Table2_ColumnLookup,0),FALSE),
  IF($C1902="309 LCR SummaryA",OneYearSCR,IF($C1902="309 LCR SummaryB",UltimateSCR,IF(VALUE(LEFT($A1902,3))=309,VLOOKUP(VALUE(MID($B1902,2,1)),_309_Table2,MATCH(MID($B1902,1,1),_309_Table2_ColumnLookup,0),FALSE)
+N("309"),
  IF(VALUE(LEFT($A1902,3))=310,VLOOKUP(VALUE(MID($B1902,2,1)),_310_Table2,MATCH(MID($B1902,1,1),_310_Table2_ColumnLookup,0),FALSE)
+N("310"),
  IF(AND(VALUE(LEFT($A1902,3))=311,LEN($I1902)=4),VLOOKUP($I1902,_311_Table2,MATCH($B1902,_311_Table2_ColumnLookup,0),FALSE),
  IF(AND(VALUE(LEFT($A1902,3))=311,OR($B1902="I2",$B1902="J2",$B1902="K2",$B1902="L2")),VLOOKUP('311'!$G$58,_311_Table2,MATCH(MID($B1902,1,1),_311_Table2_ColumnLookup,0),FALSE),
  IF(AND(VALUE(LEFT($A1902,3))=311,RIGHT($B1902,5)="Total"),VLOOKUP('311'!$G$59,_311_Table2,MATCH(MID($B1902,1,1),_311_Table2_ColumnLookup,0),FALSE),
  IF(VALUE(LEFT($A1902,3))=311,VLOOKUP(VALUE(MID($B1902,2,1)),_311_Table2,MATCH(MID($B1902,1,1),_311_Table2_ColumnLookup,0),FALSE)
+N("311"),
  IF(AND(VALUE(LEFT($A1902,3))=312,LEFT($G1902,10)="Unincepted",$B1902="G "),VLOOKUP(" ULO",_312_Table2,MATCH('312'!$N$16,_312_Table2_ColumnLookup,0),FALSE),
  IF(AND(VALUE(LEFT($A1902,3))=312,LEFT($G1902,10)="Unincepted",$B1902="O "),VLOOKUP(" ULO",_312_Table2,MATCH('312'!$V$16,_312_Table2_ColumnLookup,0),FALSE),
  IF(AND(VALUE(LEFT($A1902,3))=312,LEFT($G1902,10)="Unincepted",$B1902="Q "),VLOOKUP(" ULO",_312_Table2,MATCH('312'!$X$16,_312_Table2_ColumnLookup,0),FALSE),
  IF(AND(VALUE(LEFT($A1902,3))=312,LEFT($G1902,10)="Unincepted"),VLOOKUP(" ULO",_312_Table2,MATCH(LEFT($B1902,1),_312_Table2_ColumnLookup,0),FALSE),
  IF(AND(VALUE(LEFT($A1902,3))=312,LEFT($G1902,5)="Total",$B1902="G "),VLOOKUP('312'!$F$80,_312_Table2,MATCH('312'!$N$16,_312_Table2_ColumnLookup,0),FALSE),
  IF(AND(VALUE(LEFT($A1902,3))=312,LEFT($G1902,5)="Total",$B1902="O "),VLOOKUP('312'!$F$80,_312_Table2,MATCH('312'!$V$16,_312_Table2_ColumnLookup,0),FALSE),
  IF(AND(VALUE(LEFT($A1902,3))=312,LEFT($G1902,5)="Total",$B1902="Q "),VLOOKUP('312'!$F$80,_312_Table2,MATCH('312'!$X$16,_312_Table2_ColumnLookup,0),FALSE),
  IF(AND(VALUE(LEFT($A1902,3))=312,LEFT($G1902,5)="Total"),VLOOKUP('312'!$F$80,_312_Table2,MATCH(LEFT($B1902,1),_312_Table2_ColumnLookup,0),FALSE),
  IF(AND(VALUE(LEFT($A1902,3))=312,LEN($I1902)=4,$B1902="G"),VLOOKUP($I1902,_312_Table2,MATCH('312'!$N$16,_312_Table2_ColumnLookup,0),FALSE),
  IF(AND(VALUE(LEFT($A1902,3))=312,LEN($I1902)=4,$B1902="O"),VLOOKUP($I1902,_312_Table2,MATCH('312'!$V$16,_312_Table2_ColumnLookup,0),FALSE),
  IF(AND(VALUE(LEFT($A1902,3))=312,LEN($I1902)=4,$B1902="Q"),VLOOKUP($I1902,_312_Table2,MATCH('312'!$X$16,_312_Table2_ColumnLookup,0),FALSE),
  IF(AND(VALUE(LEFT($A1902,3))=312,LEN($I1902)=4),VLOOKUP($I1902,_312_Table2,MATCH(LEFT($B1902,1),_312_Table2_ColumnLookup,0),FALSE)
+N("312"),
  IF(VALUE(LEFT($A1902,3))=313,VLOOKUP(VALUE(MID($B1902,2,1)),_313_Table2,MATCH(MID($B1902,1,1),_313_Table2_ColumnLookup,0),FALSE)
+N("313"),
  IF(AND(VALUE(LEFT($A1902,3))=314,LEN($B1902)=3),VLOOKUP(VALUE(MID($B1902,2,2)),_314_Table2,MATCH(MID($B1902,1,1),_314_Table2_ColumnLookup,0),FALSE),
  IF(VALUE(LEFT($A1902,3))=314,VLOOKUP(VALUE(MID($B1902,2,1)),_314_Table2,MATCH(MID($B1902,1,1),_314_Table2_ColumnLookup,0),FALSE)
+N("314"),
""))))))))))))))))))))))))</f>
        <v>#N/A</v>
      </c>
      <c r="F1902" s="238" t="e">
        <f>IF(AND(VALUE(LEFT($A1902,3))=309,LEN($B1902)=3),VLOOKUP(VALUE(MID($B1902,2,2)),_309_Table3,MATCH(MID($B1902,1,1),_309_Table3_ColumnLookup,0),FALSE),
  IF($C1902="309 LCR SummaryA",OneYearSCR,IF($C1902="309 LCR SummaryB",UltimateSCR,IF(VALUE(LEFT($A1902,3))=309,VLOOKUP(VALUE(MID($B1902,2,1)),_309_Table3,MATCH(MID($B1902,1,1),_309_Table3_ColumnLookup,0),FALSE)
+N("309"),
  IF(VALUE(LEFT($A1902,3))=310,VLOOKUP(VALUE(MID($B1902,2,1)),_310_Table3,MATCH(MID($B1902,1,1),_310_Table3_ColumnLookup,0),FALSE)
+N("310"),
  IF(AND(VALUE(LEFT($A1902,3))=311,LEN($I1902)=4),VLOOKUP($I1902,_311_Table3,MATCH($B1902,_311_Table3_ColumnLookup,0),FALSE),
  IF(AND(VALUE(LEFT($A1902,3))=311,OR($B1902="I2",$B1902="J2",$B1902="K2",$B1902="L2")),VLOOKUP('311'!$G$58,_311_Table3,MATCH(MID($B1902,1,1),_311_Table3_ColumnLookup,0),FALSE),
  IF(AND(VALUE(LEFT($A1902,3))=311,RIGHT($B1902,5)="Total"),VLOOKUP('311'!$G$59,_311_Table3,MATCH(MID($B1902,1,1),_311_Table3_ColumnLookup,0),FALSE),
  IF(VALUE(LEFT($A1902,3))=311,VLOOKUP(VALUE(MID($B1902,2,1)),_311_Table3,MATCH(MID($B1902,1,1),_311_Table3_ColumnLookup,0),FALSE)
+N("311"),
  IF(AND(VALUE(LEFT($A1902,3))=312,LEFT($G1902,10)="Unincepted",$B1902="G "),VLOOKUP(" ULO",_312_Table3,MATCH('312'!$N$16,_312_Table3_ColumnLookup,0),FALSE),
  IF(AND(VALUE(LEFT($A1902,3))=312,LEFT($G1902,10)="Unincepted",$B1902="O "),VLOOKUP(" ULO",_312_Table3,MATCH('312'!$V$16,_312_Table3_ColumnLookup,0),FALSE),
  IF(AND(VALUE(LEFT($A1902,3))=312,LEFT($G1902,10)="Unincepted",$B1902="Q "),VLOOKUP(" ULO",_312_Table3,MATCH('312'!$X$16,_312_Table3_ColumnLookup,0),FALSE),
  IF(AND(VALUE(LEFT($A1902,3))=312,LEFT($G1902,10)="Unincepted"),VLOOKUP(" ULO",_312_Table3,MATCH(LEFT($B1902,1),_312_Table3_ColumnLookup,0),FALSE),
  IF(AND(VALUE(LEFT($A1902,3))=312,LEFT($G1902,5)="Total",$B1902="G "),VLOOKUP('312'!$F$80,_312_Table3,MATCH('312'!$N$16,_312_Table3_ColumnLookup,0),FALSE),
  IF(AND(VALUE(LEFT($A1902,3))=312,LEFT($G1902,5)="Total",$B1902="O "),VLOOKUP('312'!$F$80,_312_Table3,MATCH('312'!$V$16,_312_Table3_ColumnLookup,0),FALSE),
  IF(AND(VALUE(LEFT($A1902,3))=312,LEFT($G1902,5)="Total",$B1902="Q "),VLOOKUP('312'!$F$80,_312_Table3,MATCH('312'!$X$16,_312_Table3_ColumnLookup,0),FALSE),
  IF(AND(VALUE(LEFT($A1902,3))=312,LEFT($G1902,5)="Total"),VLOOKUP('312'!$F$80,_312_Table3,MATCH(LEFT($B1902,1),_312_Table3_ColumnLookup,0),FALSE),
  IF(AND(VALUE(LEFT($A1902,3))=312,LEN($I1902)=4,$B1902="G"),VLOOKUP($I1902,_312_Table3,MATCH('312'!$N$16,_312_Table3_ColumnLookup,0),FALSE),
  IF(AND(VALUE(LEFT($A1902,3))=312,LEN($I1902)=4,$B1902="O"),VLOOKUP($I1902,_312_Table3,MATCH('312'!$V$16,_312_Table3_ColumnLookup,0),FALSE),
  IF(AND(VALUE(LEFT($A1902,3))=312,LEN($I1902)=4,$B1902="Q"),VLOOKUP($I1902,_312_Table3,MATCH('312'!$X$16,_312_Table3_ColumnLookup,0),FALSE),
  IF(AND(VALUE(LEFT($A1902,3))=312,LEN($I1902)=4),VLOOKUP($I1902,_312_Table3,MATCH(LEFT($B1902,1),_312_Table3_ColumnLookup,0),FALSE)
+N("312"),
  IF(VALUE(LEFT($A1902,3))=313,VLOOKUP(VALUE(MID($B1902,2,1)),_313_Table3,MATCH(MID($B1902,1,1),_313_Table3_ColumnLookup,0),FALSE)
+N("313"),
  IF(AND(VALUE(LEFT($A1902,3))=314,LEN($B1902)=3),VLOOKUP(VALUE(MID($B1902,2,2)),_314_Table3,MATCH(MID($B1902,1,1),_314_Table3_ColumnLookup,0),FALSE),
  IF(VALUE(LEFT($A1902,3))=314,VLOOKUP(VALUE(MID($B1902,2,1)),_314_Table3,MATCH(MID($B1902,1,1),_314_Table3_ColumnLookup,0),FALSE)
+N("314"),
""))))))))))))))))))))))))</f>
        <v>#N/A</v>
      </c>
      <c r="H1902" s="321" t="str">
        <f>IFERROR(
IF(ISERROR($D1902)=FALSE,$D1902,IF(ISERROR($E1902)=FALSE,$E1902,IF(ISERROR($F1902)=FALSE,$F1902
+N("012 checkboxes"),
IF(
IF(OR(LEFT($A1902,9)="Syndicate",LEFT($A1902,12)="NewSyndicate"),VLOOKUP($A1902,'012'!$J:$ZW,MATCH("Link to button",'012'!$J$1:$ZW$1,0),0)
+N("309 checkbox"),
IF($C1902="309 LCR Summary0",VLOOKUP("Notes990",'309'!$P:$ZZ,MATCH("Link to button",'309'!$P$1:$ZZ$1,0),0)
+N("313 checkboxes"),
IF($C1902="313 Financial Information0LcmVsScr",IF($C1902="309 LCR Summary0",VLOOKUP("LcmVsScr",'309'!$N:$ZZ,MATCH("Link to button",'309'!$N$1:$ZZ$1,0),0),
IF($C1902="313 Financial Information0LcrDocAttached",IF($C1902="309 LCR Summary0",VLOOKUP("LcrDocAttached",'309'!$N:$ZZ,MATCH("Link to button",'309'!$N$1:$ZZ$1,0),
0)))))))=1,TRUE,FALSE)
))),"")</f>
        <v/>
      </c>
    </row>
    <row r="1903" spans="1:8">
      <c r="A1903" s="237" t="e">
        <f>VLOOKUP($G1903,CSVLookups!$B:$R,MATCH(A$1,CSVLookups!$B$1:$R$1,0),FALSE)</f>
        <v>#N/A</v>
      </c>
      <c r="B1903" s="237" t="e">
        <f>VLOOKUP($G1903,CSVLookups!$B:$R,MATCH(B$1,CSVLookups!$B$1:$R$1,0),FALSE)</f>
        <v>#N/A</v>
      </c>
      <c r="C1903" s="238" t="e">
        <f t="shared" si="30"/>
        <v>#N/A</v>
      </c>
      <c r="D1903" s="238" t="e">
        <f>IF(AND(VALUE(LEFT($A1903,3))=309,LEN($B1903)=3),VLOOKUP(VALUE(MID($B1903,2,2)),_309_Table1,MATCH(MID($B1903,1,1),_309_Table1_ColumnLookup,0),FALSE),
  IF($C1903="309 LCR SummaryA",OneYearSCR,IF($C1903="309 LCR SummaryB",UltimateSCR,IF(VALUE(LEFT($A1903,3))=309,VLOOKUP(VALUE(MID($B1903,2,1)),_309_Table1,MATCH(MID($B1903,1,1),_309_Table1_ColumnLookup,0),FALSE)
+N("309"),
  IF(VALUE(LEFT($A1903,3))=310,VLOOKUP(VALUE(MID($B1903,2,1)),_310_Table1,MATCH(MID($B1903,1,1),_310_Table1_ColumnLookup,0),FALSE)
+N("310"),
  IF(AND(VALUE(LEFT($A1903,3))=311,LEN($I1903)=4),VLOOKUP($I1903,_311_Table1,MATCH($B1903,_311_Table1_ColumnLookup,0),FALSE),
  IF(AND(VALUE(LEFT($A1903,3))=311,OR($B1903="I2",$B1903="J2",$B1903="K2",$B1903="L2")),VLOOKUP('311'!$G$58,_311_Table1,MATCH(MID($B1903,1,1),_311_Table1_ColumnLookup,0),FALSE),
  IF(AND(VALUE(LEFT($A1903,3))=311,RIGHT($B1903,5)="Total"),VLOOKUP('311'!$G$59,_311_Table1,MATCH(MID($B1903,1,1),_311_Table1_ColumnLookup,0),FALSE),
  IF(VALUE(LEFT($A1903,3))=311,VLOOKUP(VALUE(MID($B1903,2,1)),_311_Table1,MATCH(MID($B1903,1,1),_311_Table1_ColumnLookup,0),FALSE)
+N("311"),
  IF(AND(VALUE(LEFT($A1903,3))=312,LEFT($G1903,10)="Unincepted",$B1903="G "),VLOOKUP(" ULO",_312_Table1,MATCH('312'!$N$16,_312_Table1_ColumnLookup,0),FALSE),
  IF(AND(VALUE(LEFT($A1903,3))=312,LEFT($G1903,10)="Unincepted",$B1903="O "),VLOOKUP(" ULO",_312_Table1,MATCH('312'!$V$16,_312_Table1_ColumnLookup,0),FALSE),
  IF(AND(VALUE(LEFT($A1903,3))=312,LEFT($G1903,10)="Unincepted",$B1903="Q "),VLOOKUP(" ULO",_312_Table1,MATCH('312'!$X$16,_312_Table1_ColumnLookup,0),FALSE),
  IF(AND(VALUE(LEFT($A1903,3))=312,LEFT($G1903,10)="Unincepted"),VLOOKUP(" ULO",_312_Table1,MATCH(LEFT($B1903,1),_312_Table1_ColumnLookup,0),FALSE),
  IF(AND(VALUE(LEFT($A1903,3))=312,LEFT($G1903,5)="Total",$B1903="G "),VLOOKUP('312'!$F$80,_312_Table1,MATCH('312'!$N$16,_312_Table1_ColumnLookup,0),FALSE),
  IF(AND(VALUE(LEFT($A1903,3))=312,LEFT($G1903,5)="Total",$B1903="O "),VLOOKUP('312'!$F$80,_312_Table1,MATCH('312'!$V$16,_312_Table1_ColumnLookup,0),FALSE),
  IF(AND(VALUE(LEFT($A1903,3))=312,LEFT($G1903,5)="Total",$B1903="Q "),VLOOKUP('312'!$F$80,_312_Table1,MATCH('312'!$X$16,_312_Table1_ColumnLookup,0),FALSE),
  IF(AND(VALUE(LEFT($A1903,3))=312,LEFT($G1903,5)="Total"),VLOOKUP('312'!$F$80,_312_Table1,MATCH(LEFT($B1903,1),_312_Table1_ColumnLookup,0),FALSE),
  IF(AND(VALUE(LEFT($A1903,3))=312,LEN($I1903)=4,$B1903="G"),VLOOKUP($I1903,_312_Table1,MATCH('312'!$N$16,_312_Table1_ColumnLookup,0),FALSE),
  IF(AND(VALUE(LEFT($A1903,3))=312,LEN($I1903)=4,$B1903="O"),VLOOKUP($I1903,_312_Table1,MATCH('312'!$V$16,_312_Table1_ColumnLookup,0),FALSE),
  IF(AND(VALUE(LEFT($A1903,3))=312,LEN($I1903)=4,$B1903="Q"),VLOOKUP($I1903,_312_Table1,MATCH('312'!$X$16,_312_Table1_ColumnLookup,0),FALSE),
  IF(AND(VALUE(LEFT($A1903,3))=312,LEN($I1903)=4),VLOOKUP($I1903,_312_Table1,MATCH(LEFT($B1903,1),_312_Table1_ColumnLookup,0),FALSE)
+N("312"),
  IF(VALUE(LEFT($A1903,3))=313,VLOOKUP(VALUE(MID($B1903,2,1)),_313_Table1,MATCH(MID($B1903,1,1),_313_Table1_ColumnLookup,0),FALSE)
+N("313"),
  IF(AND(VALUE(LEFT($A1903,3))=314,LEN($B1903)=3),VLOOKUP(VALUE(MID($B1903,2,2)),_314_Table1,MATCH(MID($B1903,1,1),_314_Table1_ColumnLookup,0),FALSE),
  IF(VALUE(LEFT($A1903,3))=314,VLOOKUP(VALUE(MID($B1903,2,1)),_314_Table1,MATCH(MID($B1903,1,1),_314_Table1_ColumnLookup,0),FALSE)
+N("314"),
""))))))))))))))))))))))))</f>
        <v>#N/A</v>
      </c>
      <c r="E1903" s="238" t="e">
        <f>IF(AND(VALUE(LEFT($A1903,3))=309,LEN($B1903)=3),VLOOKUP(VALUE(MID($B1903,2,2)),_309_Table2,MATCH(MID($B1903,1,1),_309_Table2_ColumnLookup,0),FALSE),
  IF($C1903="309 LCR SummaryA",OneYearSCR,IF($C1903="309 LCR SummaryB",UltimateSCR,IF(VALUE(LEFT($A1903,3))=309,VLOOKUP(VALUE(MID($B1903,2,1)),_309_Table2,MATCH(MID($B1903,1,1),_309_Table2_ColumnLookup,0),FALSE)
+N("309"),
  IF(VALUE(LEFT($A1903,3))=310,VLOOKUP(VALUE(MID($B1903,2,1)),_310_Table2,MATCH(MID($B1903,1,1),_310_Table2_ColumnLookup,0),FALSE)
+N("310"),
  IF(AND(VALUE(LEFT($A1903,3))=311,LEN($I1903)=4),VLOOKUP($I1903,_311_Table2,MATCH($B1903,_311_Table2_ColumnLookup,0),FALSE),
  IF(AND(VALUE(LEFT($A1903,3))=311,OR($B1903="I2",$B1903="J2",$B1903="K2",$B1903="L2")),VLOOKUP('311'!$G$58,_311_Table2,MATCH(MID($B1903,1,1),_311_Table2_ColumnLookup,0),FALSE),
  IF(AND(VALUE(LEFT($A1903,3))=311,RIGHT($B1903,5)="Total"),VLOOKUP('311'!$G$59,_311_Table2,MATCH(MID($B1903,1,1),_311_Table2_ColumnLookup,0),FALSE),
  IF(VALUE(LEFT($A1903,3))=311,VLOOKUP(VALUE(MID($B1903,2,1)),_311_Table2,MATCH(MID($B1903,1,1),_311_Table2_ColumnLookup,0),FALSE)
+N("311"),
  IF(AND(VALUE(LEFT($A1903,3))=312,LEFT($G1903,10)="Unincepted",$B1903="G "),VLOOKUP(" ULO",_312_Table2,MATCH('312'!$N$16,_312_Table2_ColumnLookup,0),FALSE),
  IF(AND(VALUE(LEFT($A1903,3))=312,LEFT($G1903,10)="Unincepted",$B1903="O "),VLOOKUP(" ULO",_312_Table2,MATCH('312'!$V$16,_312_Table2_ColumnLookup,0),FALSE),
  IF(AND(VALUE(LEFT($A1903,3))=312,LEFT($G1903,10)="Unincepted",$B1903="Q "),VLOOKUP(" ULO",_312_Table2,MATCH('312'!$X$16,_312_Table2_ColumnLookup,0),FALSE),
  IF(AND(VALUE(LEFT($A1903,3))=312,LEFT($G1903,10)="Unincepted"),VLOOKUP(" ULO",_312_Table2,MATCH(LEFT($B1903,1),_312_Table2_ColumnLookup,0),FALSE),
  IF(AND(VALUE(LEFT($A1903,3))=312,LEFT($G1903,5)="Total",$B1903="G "),VLOOKUP('312'!$F$80,_312_Table2,MATCH('312'!$N$16,_312_Table2_ColumnLookup,0),FALSE),
  IF(AND(VALUE(LEFT($A1903,3))=312,LEFT($G1903,5)="Total",$B1903="O "),VLOOKUP('312'!$F$80,_312_Table2,MATCH('312'!$V$16,_312_Table2_ColumnLookup,0),FALSE),
  IF(AND(VALUE(LEFT($A1903,3))=312,LEFT($G1903,5)="Total",$B1903="Q "),VLOOKUP('312'!$F$80,_312_Table2,MATCH('312'!$X$16,_312_Table2_ColumnLookup,0),FALSE),
  IF(AND(VALUE(LEFT($A1903,3))=312,LEFT($G1903,5)="Total"),VLOOKUP('312'!$F$80,_312_Table2,MATCH(LEFT($B1903,1),_312_Table2_ColumnLookup,0),FALSE),
  IF(AND(VALUE(LEFT($A1903,3))=312,LEN($I1903)=4,$B1903="G"),VLOOKUP($I1903,_312_Table2,MATCH('312'!$N$16,_312_Table2_ColumnLookup,0),FALSE),
  IF(AND(VALUE(LEFT($A1903,3))=312,LEN($I1903)=4,$B1903="O"),VLOOKUP($I1903,_312_Table2,MATCH('312'!$V$16,_312_Table2_ColumnLookup,0),FALSE),
  IF(AND(VALUE(LEFT($A1903,3))=312,LEN($I1903)=4,$B1903="Q"),VLOOKUP($I1903,_312_Table2,MATCH('312'!$X$16,_312_Table2_ColumnLookup,0),FALSE),
  IF(AND(VALUE(LEFT($A1903,3))=312,LEN($I1903)=4),VLOOKUP($I1903,_312_Table2,MATCH(LEFT($B1903,1),_312_Table2_ColumnLookup,0),FALSE)
+N("312"),
  IF(VALUE(LEFT($A1903,3))=313,VLOOKUP(VALUE(MID($B1903,2,1)),_313_Table2,MATCH(MID($B1903,1,1),_313_Table2_ColumnLookup,0),FALSE)
+N("313"),
  IF(AND(VALUE(LEFT($A1903,3))=314,LEN($B1903)=3),VLOOKUP(VALUE(MID($B1903,2,2)),_314_Table2,MATCH(MID($B1903,1,1),_314_Table2_ColumnLookup,0),FALSE),
  IF(VALUE(LEFT($A1903,3))=314,VLOOKUP(VALUE(MID($B1903,2,1)),_314_Table2,MATCH(MID($B1903,1,1),_314_Table2_ColumnLookup,0),FALSE)
+N("314"),
""))))))))))))))))))))))))</f>
        <v>#N/A</v>
      </c>
      <c r="F1903" s="238" t="e">
        <f>IF(AND(VALUE(LEFT($A1903,3))=309,LEN($B1903)=3),VLOOKUP(VALUE(MID($B1903,2,2)),_309_Table3,MATCH(MID($B1903,1,1),_309_Table3_ColumnLookup,0),FALSE),
  IF($C1903="309 LCR SummaryA",OneYearSCR,IF($C1903="309 LCR SummaryB",UltimateSCR,IF(VALUE(LEFT($A1903,3))=309,VLOOKUP(VALUE(MID($B1903,2,1)),_309_Table3,MATCH(MID($B1903,1,1),_309_Table3_ColumnLookup,0),FALSE)
+N("309"),
  IF(VALUE(LEFT($A1903,3))=310,VLOOKUP(VALUE(MID($B1903,2,1)),_310_Table3,MATCH(MID($B1903,1,1),_310_Table3_ColumnLookup,0),FALSE)
+N("310"),
  IF(AND(VALUE(LEFT($A1903,3))=311,LEN($I1903)=4),VLOOKUP($I1903,_311_Table3,MATCH($B1903,_311_Table3_ColumnLookup,0),FALSE),
  IF(AND(VALUE(LEFT($A1903,3))=311,OR($B1903="I2",$B1903="J2",$B1903="K2",$B1903="L2")),VLOOKUP('311'!$G$58,_311_Table3,MATCH(MID($B1903,1,1),_311_Table3_ColumnLookup,0),FALSE),
  IF(AND(VALUE(LEFT($A1903,3))=311,RIGHT($B1903,5)="Total"),VLOOKUP('311'!$G$59,_311_Table3,MATCH(MID($B1903,1,1),_311_Table3_ColumnLookup,0),FALSE),
  IF(VALUE(LEFT($A1903,3))=311,VLOOKUP(VALUE(MID($B1903,2,1)),_311_Table3,MATCH(MID($B1903,1,1),_311_Table3_ColumnLookup,0),FALSE)
+N("311"),
  IF(AND(VALUE(LEFT($A1903,3))=312,LEFT($G1903,10)="Unincepted",$B1903="G "),VLOOKUP(" ULO",_312_Table3,MATCH('312'!$N$16,_312_Table3_ColumnLookup,0),FALSE),
  IF(AND(VALUE(LEFT($A1903,3))=312,LEFT($G1903,10)="Unincepted",$B1903="O "),VLOOKUP(" ULO",_312_Table3,MATCH('312'!$V$16,_312_Table3_ColumnLookup,0),FALSE),
  IF(AND(VALUE(LEFT($A1903,3))=312,LEFT($G1903,10)="Unincepted",$B1903="Q "),VLOOKUP(" ULO",_312_Table3,MATCH('312'!$X$16,_312_Table3_ColumnLookup,0),FALSE),
  IF(AND(VALUE(LEFT($A1903,3))=312,LEFT($G1903,10)="Unincepted"),VLOOKUP(" ULO",_312_Table3,MATCH(LEFT($B1903,1),_312_Table3_ColumnLookup,0),FALSE),
  IF(AND(VALUE(LEFT($A1903,3))=312,LEFT($G1903,5)="Total",$B1903="G "),VLOOKUP('312'!$F$80,_312_Table3,MATCH('312'!$N$16,_312_Table3_ColumnLookup,0),FALSE),
  IF(AND(VALUE(LEFT($A1903,3))=312,LEFT($G1903,5)="Total",$B1903="O "),VLOOKUP('312'!$F$80,_312_Table3,MATCH('312'!$V$16,_312_Table3_ColumnLookup,0),FALSE),
  IF(AND(VALUE(LEFT($A1903,3))=312,LEFT($G1903,5)="Total",$B1903="Q "),VLOOKUP('312'!$F$80,_312_Table3,MATCH('312'!$X$16,_312_Table3_ColumnLookup,0),FALSE),
  IF(AND(VALUE(LEFT($A1903,3))=312,LEFT($G1903,5)="Total"),VLOOKUP('312'!$F$80,_312_Table3,MATCH(LEFT($B1903,1),_312_Table3_ColumnLookup,0),FALSE),
  IF(AND(VALUE(LEFT($A1903,3))=312,LEN($I1903)=4,$B1903="G"),VLOOKUP($I1903,_312_Table3,MATCH('312'!$N$16,_312_Table3_ColumnLookup,0),FALSE),
  IF(AND(VALUE(LEFT($A1903,3))=312,LEN($I1903)=4,$B1903="O"),VLOOKUP($I1903,_312_Table3,MATCH('312'!$V$16,_312_Table3_ColumnLookup,0),FALSE),
  IF(AND(VALUE(LEFT($A1903,3))=312,LEN($I1903)=4,$B1903="Q"),VLOOKUP($I1903,_312_Table3,MATCH('312'!$X$16,_312_Table3_ColumnLookup,0),FALSE),
  IF(AND(VALUE(LEFT($A1903,3))=312,LEN($I1903)=4),VLOOKUP($I1903,_312_Table3,MATCH(LEFT($B1903,1),_312_Table3_ColumnLookup,0),FALSE)
+N("312"),
  IF(VALUE(LEFT($A1903,3))=313,VLOOKUP(VALUE(MID($B1903,2,1)),_313_Table3,MATCH(MID($B1903,1,1),_313_Table3_ColumnLookup,0),FALSE)
+N("313"),
  IF(AND(VALUE(LEFT($A1903,3))=314,LEN($B1903)=3),VLOOKUP(VALUE(MID($B1903,2,2)),_314_Table3,MATCH(MID($B1903,1,1),_314_Table3_ColumnLookup,0),FALSE),
  IF(VALUE(LEFT($A1903,3))=314,VLOOKUP(VALUE(MID($B1903,2,1)),_314_Table3,MATCH(MID($B1903,1,1),_314_Table3_ColumnLookup,0),FALSE)
+N("314"),
""))))))))))))))))))))))))</f>
        <v>#N/A</v>
      </c>
      <c r="H1903" s="321" t="str">
        <f>IFERROR(
IF(ISERROR($D1903)=FALSE,$D1903,IF(ISERROR($E1903)=FALSE,$E1903,IF(ISERROR($F1903)=FALSE,$F1903
+N("012 checkboxes"),
IF(
IF(OR(LEFT($A1903,9)="Syndicate",LEFT($A1903,12)="NewSyndicate"),VLOOKUP($A1903,'012'!$J:$ZW,MATCH("Link to button",'012'!$J$1:$ZW$1,0),0)
+N("309 checkbox"),
IF($C1903="309 LCR Summary0",VLOOKUP("Notes990",'309'!$P:$ZZ,MATCH("Link to button",'309'!$P$1:$ZZ$1,0),0)
+N("313 checkboxes"),
IF($C1903="313 Financial Information0LcmVsScr",IF($C1903="309 LCR Summary0",VLOOKUP("LcmVsScr",'309'!$N:$ZZ,MATCH("Link to button",'309'!$N$1:$ZZ$1,0),0),
IF($C1903="313 Financial Information0LcrDocAttached",IF($C1903="309 LCR Summary0",VLOOKUP("LcrDocAttached",'309'!$N:$ZZ,MATCH("Link to button",'309'!$N$1:$ZZ$1,0),
0)))))))=1,TRUE,FALSE)
))),"")</f>
        <v/>
      </c>
    </row>
    <row r="1904" spans="1:8">
      <c r="A1904" s="237" t="e">
        <f>VLOOKUP($G1904,CSVLookups!$B:$R,MATCH(A$1,CSVLookups!$B$1:$R$1,0),FALSE)</f>
        <v>#N/A</v>
      </c>
      <c r="B1904" s="237" t="e">
        <f>VLOOKUP($G1904,CSVLookups!$B:$R,MATCH(B$1,CSVLookups!$B$1:$R$1,0),FALSE)</f>
        <v>#N/A</v>
      </c>
      <c r="C1904" s="238" t="e">
        <f t="shared" si="30"/>
        <v>#N/A</v>
      </c>
      <c r="D1904" s="238" t="e">
        <f>IF(AND(VALUE(LEFT($A1904,3))=309,LEN($B1904)=3),VLOOKUP(VALUE(MID($B1904,2,2)),_309_Table1,MATCH(MID($B1904,1,1),_309_Table1_ColumnLookup,0),FALSE),
  IF($C1904="309 LCR SummaryA",OneYearSCR,IF($C1904="309 LCR SummaryB",UltimateSCR,IF(VALUE(LEFT($A1904,3))=309,VLOOKUP(VALUE(MID($B1904,2,1)),_309_Table1,MATCH(MID($B1904,1,1),_309_Table1_ColumnLookup,0),FALSE)
+N("309"),
  IF(VALUE(LEFT($A1904,3))=310,VLOOKUP(VALUE(MID($B1904,2,1)),_310_Table1,MATCH(MID($B1904,1,1),_310_Table1_ColumnLookup,0),FALSE)
+N("310"),
  IF(AND(VALUE(LEFT($A1904,3))=311,LEN($I1904)=4),VLOOKUP($I1904,_311_Table1,MATCH($B1904,_311_Table1_ColumnLookup,0),FALSE),
  IF(AND(VALUE(LEFT($A1904,3))=311,OR($B1904="I2",$B1904="J2",$B1904="K2",$B1904="L2")),VLOOKUP('311'!$G$58,_311_Table1,MATCH(MID($B1904,1,1),_311_Table1_ColumnLookup,0),FALSE),
  IF(AND(VALUE(LEFT($A1904,3))=311,RIGHT($B1904,5)="Total"),VLOOKUP('311'!$G$59,_311_Table1,MATCH(MID($B1904,1,1),_311_Table1_ColumnLookup,0),FALSE),
  IF(VALUE(LEFT($A1904,3))=311,VLOOKUP(VALUE(MID($B1904,2,1)),_311_Table1,MATCH(MID($B1904,1,1),_311_Table1_ColumnLookup,0),FALSE)
+N("311"),
  IF(AND(VALUE(LEFT($A1904,3))=312,LEFT($G1904,10)="Unincepted",$B1904="G "),VLOOKUP(" ULO",_312_Table1,MATCH('312'!$N$16,_312_Table1_ColumnLookup,0),FALSE),
  IF(AND(VALUE(LEFT($A1904,3))=312,LEFT($G1904,10)="Unincepted",$B1904="O "),VLOOKUP(" ULO",_312_Table1,MATCH('312'!$V$16,_312_Table1_ColumnLookup,0),FALSE),
  IF(AND(VALUE(LEFT($A1904,3))=312,LEFT($G1904,10)="Unincepted",$B1904="Q "),VLOOKUP(" ULO",_312_Table1,MATCH('312'!$X$16,_312_Table1_ColumnLookup,0),FALSE),
  IF(AND(VALUE(LEFT($A1904,3))=312,LEFT($G1904,10)="Unincepted"),VLOOKUP(" ULO",_312_Table1,MATCH(LEFT($B1904,1),_312_Table1_ColumnLookup,0),FALSE),
  IF(AND(VALUE(LEFT($A1904,3))=312,LEFT($G1904,5)="Total",$B1904="G "),VLOOKUP('312'!$F$80,_312_Table1,MATCH('312'!$N$16,_312_Table1_ColumnLookup,0),FALSE),
  IF(AND(VALUE(LEFT($A1904,3))=312,LEFT($G1904,5)="Total",$B1904="O "),VLOOKUP('312'!$F$80,_312_Table1,MATCH('312'!$V$16,_312_Table1_ColumnLookup,0),FALSE),
  IF(AND(VALUE(LEFT($A1904,3))=312,LEFT($G1904,5)="Total",$B1904="Q "),VLOOKUP('312'!$F$80,_312_Table1,MATCH('312'!$X$16,_312_Table1_ColumnLookup,0),FALSE),
  IF(AND(VALUE(LEFT($A1904,3))=312,LEFT($G1904,5)="Total"),VLOOKUP('312'!$F$80,_312_Table1,MATCH(LEFT($B1904,1),_312_Table1_ColumnLookup,0),FALSE),
  IF(AND(VALUE(LEFT($A1904,3))=312,LEN($I1904)=4,$B1904="G"),VLOOKUP($I1904,_312_Table1,MATCH('312'!$N$16,_312_Table1_ColumnLookup,0),FALSE),
  IF(AND(VALUE(LEFT($A1904,3))=312,LEN($I1904)=4,$B1904="O"),VLOOKUP($I1904,_312_Table1,MATCH('312'!$V$16,_312_Table1_ColumnLookup,0),FALSE),
  IF(AND(VALUE(LEFT($A1904,3))=312,LEN($I1904)=4,$B1904="Q"),VLOOKUP($I1904,_312_Table1,MATCH('312'!$X$16,_312_Table1_ColumnLookup,0),FALSE),
  IF(AND(VALUE(LEFT($A1904,3))=312,LEN($I1904)=4),VLOOKUP($I1904,_312_Table1,MATCH(LEFT($B1904,1),_312_Table1_ColumnLookup,0),FALSE)
+N("312"),
  IF(VALUE(LEFT($A1904,3))=313,VLOOKUP(VALUE(MID($B1904,2,1)),_313_Table1,MATCH(MID($B1904,1,1),_313_Table1_ColumnLookup,0),FALSE)
+N("313"),
  IF(AND(VALUE(LEFT($A1904,3))=314,LEN($B1904)=3),VLOOKUP(VALUE(MID($B1904,2,2)),_314_Table1,MATCH(MID($B1904,1,1),_314_Table1_ColumnLookup,0),FALSE),
  IF(VALUE(LEFT($A1904,3))=314,VLOOKUP(VALUE(MID($B1904,2,1)),_314_Table1,MATCH(MID($B1904,1,1),_314_Table1_ColumnLookup,0),FALSE)
+N("314"),
""))))))))))))))))))))))))</f>
        <v>#N/A</v>
      </c>
      <c r="E1904" s="238" t="e">
        <f>IF(AND(VALUE(LEFT($A1904,3))=309,LEN($B1904)=3),VLOOKUP(VALUE(MID($B1904,2,2)),_309_Table2,MATCH(MID($B1904,1,1),_309_Table2_ColumnLookup,0),FALSE),
  IF($C1904="309 LCR SummaryA",OneYearSCR,IF($C1904="309 LCR SummaryB",UltimateSCR,IF(VALUE(LEFT($A1904,3))=309,VLOOKUP(VALUE(MID($B1904,2,1)),_309_Table2,MATCH(MID($B1904,1,1),_309_Table2_ColumnLookup,0),FALSE)
+N("309"),
  IF(VALUE(LEFT($A1904,3))=310,VLOOKUP(VALUE(MID($B1904,2,1)),_310_Table2,MATCH(MID($B1904,1,1),_310_Table2_ColumnLookup,0),FALSE)
+N("310"),
  IF(AND(VALUE(LEFT($A1904,3))=311,LEN($I1904)=4),VLOOKUP($I1904,_311_Table2,MATCH($B1904,_311_Table2_ColumnLookup,0),FALSE),
  IF(AND(VALUE(LEFT($A1904,3))=311,OR($B1904="I2",$B1904="J2",$B1904="K2",$B1904="L2")),VLOOKUP('311'!$G$58,_311_Table2,MATCH(MID($B1904,1,1),_311_Table2_ColumnLookup,0),FALSE),
  IF(AND(VALUE(LEFT($A1904,3))=311,RIGHT($B1904,5)="Total"),VLOOKUP('311'!$G$59,_311_Table2,MATCH(MID($B1904,1,1),_311_Table2_ColumnLookup,0),FALSE),
  IF(VALUE(LEFT($A1904,3))=311,VLOOKUP(VALUE(MID($B1904,2,1)),_311_Table2,MATCH(MID($B1904,1,1),_311_Table2_ColumnLookup,0),FALSE)
+N("311"),
  IF(AND(VALUE(LEFT($A1904,3))=312,LEFT($G1904,10)="Unincepted",$B1904="G "),VLOOKUP(" ULO",_312_Table2,MATCH('312'!$N$16,_312_Table2_ColumnLookup,0),FALSE),
  IF(AND(VALUE(LEFT($A1904,3))=312,LEFT($G1904,10)="Unincepted",$B1904="O "),VLOOKUP(" ULO",_312_Table2,MATCH('312'!$V$16,_312_Table2_ColumnLookup,0),FALSE),
  IF(AND(VALUE(LEFT($A1904,3))=312,LEFT($G1904,10)="Unincepted",$B1904="Q "),VLOOKUP(" ULO",_312_Table2,MATCH('312'!$X$16,_312_Table2_ColumnLookup,0),FALSE),
  IF(AND(VALUE(LEFT($A1904,3))=312,LEFT($G1904,10)="Unincepted"),VLOOKUP(" ULO",_312_Table2,MATCH(LEFT($B1904,1),_312_Table2_ColumnLookup,0),FALSE),
  IF(AND(VALUE(LEFT($A1904,3))=312,LEFT($G1904,5)="Total",$B1904="G "),VLOOKUP('312'!$F$80,_312_Table2,MATCH('312'!$N$16,_312_Table2_ColumnLookup,0),FALSE),
  IF(AND(VALUE(LEFT($A1904,3))=312,LEFT($G1904,5)="Total",$B1904="O "),VLOOKUP('312'!$F$80,_312_Table2,MATCH('312'!$V$16,_312_Table2_ColumnLookup,0),FALSE),
  IF(AND(VALUE(LEFT($A1904,3))=312,LEFT($G1904,5)="Total",$B1904="Q "),VLOOKUP('312'!$F$80,_312_Table2,MATCH('312'!$X$16,_312_Table2_ColumnLookup,0),FALSE),
  IF(AND(VALUE(LEFT($A1904,3))=312,LEFT($G1904,5)="Total"),VLOOKUP('312'!$F$80,_312_Table2,MATCH(LEFT($B1904,1),_312_Table2_ColumnLookup,0),FALSE),
  IF(AND(VALUE(LEFT($A1904,3))=312,LEN($I1904)=4,$B1904="G"),VLOOKUP($I1904,_312_Table2,MATCH('312'!$N$16,_312_Table2_ColumnLookup,0),FALSE),
  IF(AND(VALUE(LEFT($A1904,3))=312,LEN($I1904)=4,$B1904="O"),VLOOKUP($I1904,_312_Table2,MATCH('312'!$V$16,_312_Table2_ColumnLookup,0),FALSE),
  IF(AND(VALUE(LEFT($A1904,3))=312,LEN($I1904)=4,$B1904="Q"),VLOOKUP($I1904,_312_Table2,MATCH('312'!$X$16,_312_Table2_ColumnLookup,0),FALSE),
  IF(AND(VALUE(LEFT($A1904,3))=312,LEN($I1904)=4),VLOOKUP($I1904,_312_Table2,MATCH(LEFT($B1904,1),_312_Table2_ColumnLookup,0),FALSE)
+N("312"),
  IF(VALUE(LEFT($A1904,3))=313,VLOOKUP(VALUE(MID($B1904,2,1)),_313_Table2,MATCH(MID($B1904,1,1),_313_Table2_ColumnLookup,0),FALSE)
+N("313"),
  IF(AND(VALUE(LEFT($A1904,3))=314,LEN($B1904)=3),VLOOKUP(VALUE(MID($B1904,2,2)),_314_Table2,MATCH(MID($B1904,1,1),_314_Table2_ColumnLookup,0),FALSE),
  IF(VALUE(LEFT($A1904,3))=314,VLOOKUP(VALUE(MID($B1904,2,1)),_314_Table2,MATCH(MID($B1904,1,1),_314_Table2_ColumnLookup,0),FALSE)
+N("314"),
""))))))))))))))))))))))))</f>
        <v>#N/A</v>
      </c>
      <c r="F1904" s="238" t="e">
        <f>IF(AND(VALUE(LEFT($A1904,3))=309,LEN($B1904)=3),VLOOKUP(VALUE(MID($B1904,2,2)),_309_Table3,MATCH(MID($B1904,1,1),_309_Table3_ColumnLookup,0),FALSE),
  IF($C1904="309 LCR SummaryA",OneYearSCR,IF($C1904="309 LCR SummaryB",UltimateSCR,IF(VALUE(LEFT($A1904,3))=309,VLOOKUP(VALUE(MID($B1904,2,1)),_309_Table3,MATCH(MID($B1904,1,1),_309_Table3_ColumnLookup,0),FALSE)
+N("309"),
  IF(VALUE(LEFT($A1904,3))=310,VLOOKUP(VALUE(MID($B1904,2,1)),_310_Table3,MATCH(MID($B1904,1,1),_310_Table3_ColumnLookup,0),FALSE)
+N("310"),
  IF(AND(VALUE(LEFT($A1904,3))=311,LEN($I1904)=4),VLOOKUP($I1904,_311_Table3,MATCH($B1904,_311_Table3_ColumnLookup,0),FALSE),
  IF(AND(VALUE(LEFT($A1904,3))=311,OR($B1904="I2",$B1904="J2",$B1904="K2",$B1904="L2")),VLOOKUP('311'!$G$58,_311_Table3,MATCH(MID($B1904,1,1),_311_Table3_ColumnLookup,0),FALSE),
  IF(AND(VALUE(LEFT($A1904,3))=311,RIGHT($B1904,5)="Total"),VLOOKUP('311'!$G$59,_311_Table3,MATCH(MID($B1904,1,1),_311_Table3_ColumnLookup,0),FALSE),
  IF(VALUE(LEFT($A1904,3))=311,VLOOKUP(VALUE(MID($B1904,2,1)),_311_Table3,MATCH(MID($B1904,1,1),_311_Table3_ColumnLookup,0),FALSE)
+N("311"),
  IF(AND(VALUE(LEFT($A1904,3))=312,LEFT($G1904,10)="Unincepted",$B1904="G "),VLOOKUP(" ULO",_312_Table3,MATCH('312'!$N$16,_312_Table3_ColumnLookup,0),FALSE),
  IF(AND(VALUE(LEFT($A1904,3))=312,LEFT($G1904,10)="Unincepted",$B1904="O "),VLOOKUP(" ULO",_312_Table3,MATCH('312'!$V$16,_312_Table3_ColumnLookup,0),FALSE),
  IF(AND(VALUE(LEFT($A1904,3))=312,LEFT($G1904,10)="Unincepted",$B1904="Q "),VLOOKUP(" ULO",_312_Table3,MATCH('312'!$X$16,_312_Table3_ColumnLookup,0),FALSE),
  IF(AND(VALUE(LEFT($A1904,3))=312,LEFT($G1904,10)="Unincepted"),VLOOKUP(" ULO",_312_Table3,MATCH(LEFT($B1904,1),_312_Table3_ColumnLookup,0),FALSE),
  IF(AND(VALUE(LEFT($A1904,3))=312,LEFT($G1904,5)="Total",$B1904="G "),VLOOKUP('312'!$F$80,_312_Table3,MATCH('312'!$N$16,_312_Table3_ColumnLookup,0),FALSE),
  IF(AND(VALUE(LEFT($A1904,3))=312,LEFT($G1904,5)="Total",$B1904="O "),VLOOKUP('312'!$F$80,_312_Table3,MATCH('312'!$V$16,_312_Table3_ColumnLookup,0),FALSE),
  IF(AND(VALUE(LEFT($A1904,3))=312,LEFT($G1904,5)="Total",$B1904="Q "),VLOOKUP('312'!$F$80,_312_Table3,MATCH('312'!$X$16,_312_Table3_ColumnLookup,0),FALSE),
  IF(AND(VALUE(LEFT($A1904,3))=312,LEFT($G1904,5)="Total"),VLOOKUP('312'!$F$80,_312_Table3,MATCH(LEFT($B1904,1),_312_Table3_ColumnLookup,0),FALSE),
  IF(AND(VALUE(LEFT($A1904,3))=312,LEN($I1904)=4,$B1904="G"),VLOOKUP($I1904,_312_Table3,MATCH('312'!$N$16,_312_Table3_ColumnLookup,0),FALSE),
  IF(AND(VALUE(LEFT($A1904,3))=312,LEN($I1904)=4,$B1904="O"),VLOOKUP($I1904,_312_Table3,MATCH('312'!$V$16,_312_Table3_ColumnLookup,0),FALSE),
  IF(AND(VALUE(LEFT($A1904,3))=312,LEN($I1904)=4,$B1904="Q"),VLOOKUP($I1904,_312_Table3,MATCH('312'!$X$16,_312_Table3_ColumnLookup,0),FALSE),
  IF(AND(VALUE(LEFT($A1904,3))=312,LEN($I1904)=4),VLOOKUP($I1904,_312_Table3,MATCH(LEFT($B1904,1),_312_Table3_ColumnLookup,0),FALSE)
+N("312"),
  IF(VALUE(LEFT($A1904,3))=313,VLOOKUP(VALUE(MID($B1904,2,1)),_313_Table3,MATCH(MID($B1904,1,1),_313_Table3_ColumnLookup,0),FALSE)
+N("313"),
  IF(AND(VALUE(LEFT($A1904,3))=314,LEN($B1904)=3),VLOOKUP(VALUE(MID($B1904,2,2)),_314_Table3,MATCH(MID($B1904,1,1),_314_Table3_ColumnLookup,0),FALSE),
  IF(VALUE(LEFT($A1904,3))=314,VLOOKUP(VALUE(MID($B1904,2,1)),_314_Table3,MATCH(MID($B1904,1,1),_314_Table3_ColumnLookup,0),FALSE)
+N("314"),
""))))))))))))))))))))))))</f>
        <v>#N/A</v>
      </c>
      <c r="H1904" s="321" t="str">
        <f>IFERROR(
IF(ISERROR($D1904)=FALSE,$D1904,IF(ISERROR($E1904)=FALSE,$E1904,IF(ISERROR($F1904)=FALSE,$F1904
+N("012 checkboxes"),
IF(
IF(OR(LEFT($A1904,9)="Syndicate",LEFT($A1904,12)="NewSyndicate"),VLOOKUP($A1904,'012'!$J:$ZW,MATCH("Link to button",'012'!$J$1:$ZW$1,0),0)
+N("309 checkbox"),
IF($C1904="309 LCR Summary0",VLOOKUP("Notes990",'309'!$P:$ZZ,MATCH("Link to button",'309'!$P$1:$ZZ$1,0),0)
+N("313 checkboxes"),
IF($C1904="313 Financial Information0LcmVsScr",IF($C1904="309 LCR Summary0",VLOOKUP("LcmVsScr",'309'!$N:$ZZ,MATCH("Link to button",'309'!$N$1:$ZZ$1,0),0),
IF($C1904="313 Financial Information0LcrDocAttached",IF($C1904="309 LCR Summary0",VLOOKUP("LcrDocAttached",'309'!$N:$ZZ,MATCH("Link to button",'309'!$N$1:$ZZ$1,0),
0)))))))=1,TRUE,FALSE)
))),"")</f>
        <v/>
      </c>
    </row>
    <row r="1905" spans="1:8">
      <c r="A1905" s="237" t="e">
        <f>VLOOKUP($G1905,CSVLookups!$B:$R,MATCH(A$1,CSVLookups!$B$1:$R$1,0),FALSE)</f>
        <v>#N/A</v>
      </c>
      <c r="B1905" s="237" t="e">
        <f>VLOOKUP($G1905,CSVLookups!$B:$R,MATCH(B$1,CSVLookups!$B$1:$R$1,0),FALSE)</f>
        <v>#N/A</v>
      </c>
      <c r="C1905" s="238" t="e">
        <f t="shared" si="30"/>
        <v>#N/A</v>
      </c>
      <c r="D1905" s="238" t="e">
        <f>IF(AND(VALUE(LEFT($A1905,3))=309,LEN($B1905)=3),VLOOKUP(VALUE(MID($B1905,2,2)),_309_Table1,MATCH(MID($B1905,1,1),_309_Table1_ColumnLookup,0),FALSE),
  IF($C1905="309 LCR SummaryA",OneYearSCR,IF($C1905="309 LCR SummaryB",UltimateSCR,IF(VALUE(LEFT($A1905,3))=309,VLOOKUP(VALUE(MID($B1905,2,1)),_309_Table1,MATCH(MID($B1905,1,1),_309_Table1_ColumnLookup,0),FALSE)
+N("309"),
  IF(VALUE(LEFT($A1905,3))=310,VLOOKUP(VALUE(MID($B1905,2,1)),_310_Table1,MATCH(MID($B1905,1,1),_310_Table1_ColumnLookup,0),FALSE)
+N("310"),
  IF(AND(VALUE(LEFT($A1905,3))=311,LEN($I1905)=4),VLOOKUP($I1905,_311_Table1,MATCH($B1905,_311_Table1_ColumnLookup,0),FALSE),
  IF(AND(VALUE(LEFT($A1905,3))=311,OR($B1905="I2",$B1905="J2",$B1905="K2",$B1905="L2")),VLOOKUP('311'!$G$58,_311_Table1,MATCH(MID($B1905,1,1),_311_Table1_ColumnLookup,0),FALSE),
  IF(AND(VALUE(LEFT($A1905,3))=311,RIGHT($B1905,5)="Total"),VLOOKUP('311'!$G$59,_311_Table1,MATCH(MID($B1905,1,1),_311_Table1_ColumnLookup,0),FALSE),
  IF(VALUE(LEFT($A1905,3))=311,VLOOKUP(VALUE(MID($B1905,2,1)),_311_Table1,MATCH(MID($B1905,1,1),_311_Table1_ColumnLookup,0),FALSE)
+N("311"),
  IF(AND(VALUE(LEFT($A1905,3))=312,LEFT($G1905,10)="Unincepted",$B1905="G "),VLOOKUP(" ULO",_312_Table1,MATCH('312'!$N$16,_312_Table1_ColumnLookup,0),FALSE),
  IF(AND(VALUE(LEFT($A1905,3))=312,LEFT($G1905,10)="Unincepted",$B1905="O "),VLOOKUP(" ULO",_312_Table1,MATCH('312'!$V$16,_312_Table1_ColumnLookup,0),FALSE),
  IF(AND(VALUE(LEFT($A1905,3))=312,LEFT($G1905,10)="Unincepted",$B1905="Q "),VLOOKUP(" ULO",_312_Table1,MATCH('312'!$X$16,_312_Table1_ColumnLookup,0),FALSE),
  IF(AND(VALUE(LEFT($A1905,3))=312,LEFT($G1905,10)="Unincepted"),VLOOKUP(" ULO",_312_Table1,MATCH(LEFT($B1905,1),_312_Table1_ColumnLookup,0),FALSE),
  IF(AND(VALUE(LEFT($A1905,3))=312,LEFT($G1905,5)="Total",$B1905="G "),VLOOKUP('312'!$F$80,_312_Table1,MATCH('312'!$N$16,_312_Table1_ColumnLookup,0),FALSE),
  IF(AND(VALUE(LEFT($A1905,3))=312,LEFT($G1905,5)="Total",$B1905="O "),VLOOKUP('312'!$F$80,_312_Table1,MATCH('312'!$V$16,_312_Table1_ColumnLookup,0),FALSE),
  IF(AND(VALUE(LEFT($A1905,3))=312,LEFT($G1905,5)="Total",$B1905="Q "),VLOOKUP('312'!$F$80,_312_Table1,MATCH('312'!$X$16,_312_Table1_ColumnLookup,0),FALSE),
  IF(AND(VALUE(LEFT($A1905,3))=312,LEFT($G1905,5)="Total"),VLOOKUP('312'!$F$80,_312_Table1,MATCH(LEFT($B1905,1),_312_Table1_ColumnLookup,0),FALSE),
  IF(AND(VALUE(LEFT($A1905,3))=312,LEN($I1905)=4,$B1905="G"),VLOOKUP($I1905,_312_Table1,MATCH('312'!$N$16,_312_Table1_ColumnLookup,0),FALSE),
  IF(AND(VALUE(LEFT($A1905,3))=312,LEN($I1905)=4,$B1905="O"),VLOOKUP($I1905,_312_Table1,MATCH('312'!$V$16,_312_Table1_ColumnLookup,0),FALSE),
  IF(AND(VALUE(LEFT($A1905,3))=312,LEN($I1905)=4,$B1905="Q"),VLOOKUP($I1905,_312_Table1,MATCH('312'!$X$16,_312_Table1_ColumnLookup,0),FALSE),
  IF(AND(VALUE(LEFT($A1905,3))=312,LEN($I1905)=4),VLOOKUP($I1905,_312_Table1,MATCH(LEFT($B1905,1),_312_Table1_ColumnLookup,0),FALSE)
+N("312"),
  IF(VALUE(LEFT($A1905,3))=313,VLOOKUP(VALUE(MID($B1905,2,1)),_313_Table1,MATCH(MID($B1905,1,1),_313_Table1_ColumnLookup,0),FALSE)
+N("313"),
  IF(AND(VALUE(LEFT($A1905,3))=314,LEN($B1905)=3),VLOOKUP(VALUE(MID($B1905,2,2)),_314_Table1,MATCH(MID($B1905,1,1),_314_Table1_ColumnLookup,0),FALSE),
  IF(VALUE(LEFT($A1905,3))=314,VLOOKUP(VALUE(MID($B1905,2,1)),_314_Table1,MATCH(MID($B1905,1,1),_314_Table1_ColumnLookup,0),FALSE)
+N("314"),
""))))))))))))))))))))))))</f>
        <v>#N/A</v>
      </c>
      <c r="E1905" s="238" t="e">
        <f>IF(AND(VALUE(LEFT($A1905,3))=309,LEN($B1905)=3),VLOOKUP(VALUE(MID($B1905,2,2)),_309_Table2,MATCH(MID($B1905,1,1),_309_Table2_ColumnLookup,0),FALSE),
  IF($C1905="309 LCR SummaryA",OneYearSCR,IF($C1905="309 LCR SummaryB",UltimateSCR,IF(VALUE(LEFT($A1905,3))=309,VLOOKUP(VALUE(MID($B1905,2,1)),_309_Table2,MATCH(MID($B1905,1,1),_309_Table2_ColumnLookup,0),FALSE)
+N("309"),
  IF(VALUE(LEFT($A1905,3))=310,VLOOKUP(VALUE(MID($B1905,2,1)),_310_Table2,MATCH(MID($B1905,1,1),_310_Table2_ColumnLookup,0),FALSE)
+N("310"),
  IF(AND(VALUE(LEFT($A1905,3))=311,LEN($I1905)=4),VLOOKUP($I1905,_311_Table2,MATCH($B1905,_311_Table2_ColumnLookup,0),FALSE),
  IF(AND(VALUE(LEFT($A1905,3))=311,OR($B1905="I2",$B1905="J2",$B1905="K2",$B1905="L2")),VLOOKUP('311'!$G$58,_311_Table2,MATCH(MID($B1905,1,1),_311_Table2_ColumnLookup,0),FALSE),
  IF(AND(VALUE(LEFT($A1905,3))=311,RIGHT($B1905,5)="Total"),VLOOKUP('311'!$G$59,_311_Table2,MATCH(MID($B1905,1,1),_311_Table2_ColumnLookup,0),FALSE),
  IF(VALUE(LEFT($A1905,3))=311,VLOOKUP(VALUE(MID($B1905,2,1)),_311_Table2,MATCH(MID($B1905,1,1),_311_Table2_ColumnLookup,0),FALSE)
+N("311"),
  IF(AND(VALUE(LEFT($A1905,3))=312,LEFT($G1905,10)="Unincepted",$B1905="G "),VLOOKUP(" ULO",_312_Table2,MATCH('312'!$N$16,_312_Table2_ColumnLookup,0),FALSE),
  IF(AND(VALUE(LEFT($A1905,3))=312,LEFT($G1905,10)="Unincepted",$B1905="O "),VLOOKUP(" ULO",_312_Table2,MATCH('312'!$V$16,_312_Table2_ColumnLookup,0),FALSE),
  IF(AND(VALUE(LEFT($A1905,3))=312,LEFT($G1905,10)="Unincepted",$B1905="Q "),VLOOKUP(" ULO",_312_Table2,MATCH('312'!$X$16,_312_Table2_ColumnLookup,0),FALSE),
  IF(AND(VALUE(LEFT($A1905,3))=312,LEFT($G1905,10)="Unincepted"),VLOOKUP(" ULO",_312_Table2,MATCH(LEFT($B1905,1),_312_Table2_ColumnLookup,0),FALSE),
  IF(AND(VALUE(LEFT($A1905,3))=312,LEFT($G1905,5)="Total",$B1905="G "),VLOOKUP('312'!$F$80,_312_Table2,MATCH('312'!$N$16,_312_Table2_ColumnLookup,0),FALSE),
  IF(AND(VALUE(LEFT($A1905,3))=312,LEFT($G1905,5)="Total",$B1905="O "),VLOOKUP('312'!$F$80,_312_Table2,MATCH('312'!$V$16,_312_Table2_ColumnLookup,0),FALSE),
  IF(AND(VALUE(LEFT($A1905,3))=312,LEFT($G1905,5)="Total",$B1905="Q "),VLOOKUP('312'!$F$80,_312_Table2,MATCH('312'!$X$16,_312_Table2_ColumnLookup,0),FALSE),
  IF(AND(VALUE(LEFT($A1905,3))=312,LEFT($G1905,5)="Total"),VLOOKUP('312'!$F$80,_312_Table2,MATCH(LEFT($B1905,1),_312_Table2_ColumnLookup,0),FALSE),
  IF(AND(VALUE(LEFT($A1905,3))=312,LEN($I1905)=4,$B1905="G"),VLOOKUP($I1905,_312_Table2,MATCH('312'!$N$16,_312_Table2_ColumnLookup,0),FALSE),
  IF(AND(VALUE(LEFT($A1905,3))=312,LEN($I1905)=4,$B1905="O"),VLOOKUP($I1905,_312_Table2,MATCH('312'!$V$16,_312_Table2_ColumnLookup,0),FALSE),
  IF(AND(VALUE(LEFT($A1905,3))=312,LEN($I1905)=4,$B1905="Q"),VLOOKUP($I1905,_312_Table2,MATCH('312'!$X$16,_312_Table2_ColumnLookup,0),FALSE),
  IF(AND(VALUE(LEFT($A1905,3))=312,LEN($I1905)=4),VLOOKUP($I1905,_312_Table2,MATCH(LEFT($B1905,1),_312_Table2_ColumnLookup,0),FALSE)
+N("312"),
  IF(VALUE(LEFT($A1905,3))=313,VLOOKUP(VALUE(MID($B1905,2,1)),_313_Table2,MATCH(MID($B1905,1,1),_313_Table2_ColumnLookup,0),FALSE)
+N("313"),
  IF(AND(VALUE(LEFT($A1905,3))=314,LEN($B1905)=3),VLOOKUP(VALUE(MID($B1905,2,2)),_314_Table2,MATCH(MID($B1905,1,1),_314_Table2_ColumnLookup,0),FALSE),
  IF(VALUE(LEFT($A1905,3))=314,VLOOKUP(VALUE(MID($B1905,2,1)),_314_Table2,MATCH(MID($B1905,1,1),_314_Table2_ColumnLookup,0),FALSE)
+N("314"),
""))))))))))))))))))))))))</f>
        <v>#N/A</v>
      </c>
      <c r="F1905" s="238" t="e">
        <f>IF(AND(VALUE(LEFT($A1905,3))=309,LEN($B1905)=3),VLOOKUP(VALUE(MID($B1905,2,2)),_309_Table3,MATCH(MID($B1905,1,1),_309_Table3_ColumnLookup,0),FALSE),
  IF($C1905="309 LCR SummaryA",OneYearSCR,IF($C1905="309 LCR SummaryB",UltimateSCR,IF(VALUE(LEFT($A1905,3))=309,VLOOKUP(VALUE(MID($B1905,2,1)),_309_Table3,MATCH(MID($B1905,1,1),_309_Table3_ColumnLookup,0),FALSE)
+N("309"),
  IF(VALUE(LEFT($A1905,3))=310,VLOOKUP(VALUE(MID($B1905,2,1)),_310_Table3,MATCH(MID($B1905,1,1),_310_Table3_ColumnLookup,0),FALSE)
+N("310"),
  IF(AND(VALUE(LEFT($A1905,3))=311,LEN($I1905)=4),VLOOKUP($I1905,_311_Table3,MATCH($B1905,_311_Table3_ColumnLookup,0),FALSE),
  IF(AND(VALUE(LEFT($A1905,3))=311,OR($B1905="I2",$B1905="J2",$B1905="K2",$B1905="L2")),VLOOKUP('311'!$G$58,_311_Table3,MATCH(MID($B1905,1,1),_311_Table3_ColumnLookup,0),FALSE),
  IF(AND(VALUE(LEFT($A1905,3))=311,RIGHT($B1905,5)="Total"),VLOOKUP('311'!$G$59,_311_Table3,MATCH(MID($B1905,1,1),_311_Table3_ColumnLookup,0),FALSE),
  IF(VALUE(LEFT($A1905,3))=311,VLOOKUP(VALUE(MID($B1905,2,1)),_311_Table3,MATCH(MID($B1905,1,1),_311_Table3_ColumnLookup,0),FALSE)
+N("311"),
  IF(AND(VALUE(LEFT($A1905,3))=312,LEFT($G1905,10)="Unincepted",$B1905="G "),VLOOKUP(" ULO",_312_Table3,MATCH('312'!$N$16,_312_Table3_ColumnLookup,0),FALSE),
  IF(AND(VALUE(LEFT($A1905,3))=312,LEFT($G1905,10)="Unincepted",$B1905="O "),VLOOKUP(" ULO",_312_Table3,MATCH('312'!$V$16,_312_Table3_ColumnLookup,0),FALSE),
  IF(AND(VALUE(LEFT($A1905,3))=312,LEFT($G1905,10)="Unincepted",$B1905="Q "),VLOOKUP(" ULO",_312_Table3,MATCH('312'!$X$16,_312_Table3_ColumnLookup,0),FALSE),
  IF(AND(VALUE(LEFT($A1905,3))=312,LEFT($G1905,10)="Unincepted"),VLOOKUP(" ULO",_312_Table3,MATCH(LEFT($B1905,1),_312_Table3_ColumnLookup,0),FALSE),
  IF(AND(VALUE(LEFT($A1905,3))=312,LEFT($G1905,5)="Total",$B1905="G "),VLOOKUP('312'!$F$80,_312_Table3,MATCH('312'!$N$16,_312_Table3_ColumnLookup,0),FALSE),
  IF(AND(VALUE(LEFT($A1905,3))=312,LEFT($G1905,5)="Total",$B1905="O "),VLOOKUP('312'!$F$80,_312_Table3,MATCH('312'!$V$16,_312_Table3_ColumnLookup,0),FALSE),
  IF(AND(VALUE(LEFT($A1905,3))=312,LEFT($G1905,5)="Total",$B1905="Q "),VLOOKUP('312'!$F$80,_312_Table3,MATCH('312'!$X$16,_312_Table3_ColumnLookup,0),FALSE),
  IF(AND(VALUE(LEFT($A1905,3))=312,LEFT($G1905,5)="Total"),VLOOKUP('312'!$F$80,_312_Table3,MATCH(LEFT($B1905,1),_312_Table3_ColumnLookup,0),FALSE),
  IF(AND(VALUE(LEFT($A1905,3))=312,LEN($I1905)=4,$B1905="G"),VLOOKUP($I1905,_312_Table3,MATCH('312'!$N$16,_312_Table3_ColumnLookup,0),FALSE),
  IF(AND(VALUE(LEFT($A1905,3))=312,LEN($I1905)=4,$B1905="O"),VLOOKUP($I1905,_312_Table3,MATCH('312'!$V$16,_312_Table3_ColumnLookup,0),FALSE),
  IF(AND(VALUE(LEFT($A1905,3))=312,LEN($I1905)=4,$B1905="Q"),VLOOKUP($I1905,_312_Table3,MATCH('312'!$X$16,_312_Table3_ColumnLookup,0),FALSE),
  IF(AND(VALUE(LEFT($A1905,3))=312,LEN($I1905)=4),VLOOKUP($I1905,_312_Table3,MATCH(LEFT($B1905,1),_312_Table3_ColumnLookup,0),FALSE)
+N("312"),
  IF(VALUE(LEFT($A1905,3))=313,VLOOKUP(VALUE(MID($B1905,2,1)),_313_Table3,MATCH(MID($B1905,1,1),_313_Table3_ColumnLookup,0),FALSE)
+N("313"),
  IF(AND(VALUE(LEFT($A1905,3))=314,LEN($B1905)=3),VLOOKUP(VALUE(MID($B1905,2,2)),_314_Table3,MATCH(MID($B1905,1,1),_314_Table3_ColumnLookup,0),FALSE),
  IF(VALUE(LEFT($A1905,3))=314,VLOOKUP(VALUE(MID($B1905,2,1)),_314_Table3,MATCH(MID($B1905,1,1),_314_Table3_ColumnLookup,0),FALSE)
+N("314"),
""))))))))))))))))))))))))</f>
        <v>#N/A</v>
      </c>
      <c r="H1905" s="321" t="str">
        <f>IFERROR(
IF(ISERROR($D1905)=FALSE,$D1905,IF(ISERROR($E1905)=FALSE,$E1905,IF(ISERROR($F1905)=FALSE,$F1905
+N("012 checkboxes"),
IF(
IF(OR(LEFT($A1905,9)="Syndicate",LEFT($A1905,12)="NewSyndicate"),VLOOKUP($A1905,'012'!$J:$ZW,MATCH("Link to button",'012'!$J$1:$ZW$1,0),0)
+N("309 checkbox"),
IF($C1905="309 LCR Summary0",VLOOKUP("Notes990",'309'!$P:$ZZ,MATCH("Link to button",'309'!$P$1:$ZZ$1,0),0)
+N("313 checkboxes"),
IF($C1905="313 Financial Information0LcmVsScr",IF($C1905="309 LCR Summary0",VLOOKUP("LcmVsScr",'309'!$N:$ZZ,MATCH("Link to button",'309'!$N$1:$ZZ$1,0),0),
IF($C1905="313 Financial Information0LcrDocAttached",IF($C1905="309 LCR Summary0",VLOOKUP("LcrDocAttached",'309'!$N:$ZZ,MATCH("Link to button",'309'!$N$1:$ZZ$1,0),
0)))))))=1,TRUE,FALSE)
))),"")</f>
        <v/>
      </c>
    </row>
    <row r="1906" spans="1:8">
      <c r="A1906" s="237" t="e">
        <f>VLOOKUP($G1906,CSVLookups!$B:$R,MATCH(A$1,CSVLookups!$B$1:$R$1,0),FALSE)</f>
        <v>#N/A</v>
      </c>
      <c r="B1906" s="237" t="e">
        <f>VLOOKUP($G1906,CSVLookups!$B:$R,MATCH(B$1,CSVLookups!$B$1:$R$1,0),FALSE)</f>
        <v>#N/A</v>
      </c>
      <c r="C1906" s="238" t="e">
        <f t="shared" si="30"/>
        <v>#N/A</v>
      </c>
      <c r="D1906" s="238" t="e">
        <f>IF(AND(VALUE(LEFT($A1906,3))=309,LEN($B1906)=3),VLOOKUP(VALUE(MID($B1906,2,2)),_309_Table1,MATCH(MID($B1906,1,1),_309_Table1_ColumnLookup,0),FALSE),
  IF($C1906="309 LCR SummaryA",OneYearSCR,IF($C1906="309 LCR SummaryB",UltimateSCR,IF(VALUE(LEFT($A1906,3))=309,VLOOKUP(VALUE(MID($B1906,2,1)),_309_Table1,MATCH(MID($B1906,1,1),_309_Table1_ColumnLookup,0),FALSE)
+N("309"),
  IF(VALUE(LEFT($A1906,3))=310,VLOOKUP(VALUE(MID($B1906,2,1)),_310_Table1,MATCH(MID($B1906,1,1),_310_Table1_ColumnLookup,0),FALSE)
+N("310"),
  IF(AND(VALUE(LEFT($A1906,3))=311,LEN($I1906)=4),VLOOKUP($I1906,_311_Table1,MATCH($B1906,_311_Table1_ColumnLookup,0),FALSE),
  IF(AND(VALUE(LEFT($A1906,3))=311,OR($B1906="I2",$B1906="J2",$B1906="K2",$B1906="L2")),VLOOKUP('311'!$G$58,_311_Table1,MATCH(MID($B1906,1,1),_311_Table1_ColumnLookup,0),FALSE),
  IF(AND(VALUE(LEFT($A1906,3))=311,RIGHT($B1906,5)="Total"),VLOOKUP('311'!$G$59,_311_Table1,MATCH(MID($B1906,1,1),_311_Table1_ColumnLookup,0),FALSE),
  IF(VALUE(LEFT($A1906,3))=311,VLOOKUP(VALUE(MID($B1906,2,1)),_311_Table1,MATCH(MID($B1906,1,1),_311_Table1_ColumnLookup,0),FALSE)
+N("311"),
  IF(AND(VALUE(LEFT($A1906,3))=312,LEFT($G1906,10)="Unincepted",$B1906="G "),VLOOKUP(" ULO",_312_Table1,MATCH('312'!$N$16,_312_Table1_ColumnLookup,0),FALSE),
  IF(AND(VALUE(LEFT($A1906,3))=312,LEFT($G1906,10)="Unincepted",$B1906="O "),VLOOKUP(" ULO",_312_Table1,MATCH('312'!$V$16,_312_Table1_ColumnLookup,0),FALSE),
  IF(AND(VALUE(LEFT($A1906,3))=312,LEFT($G1906,10)="Unincepted",$B1906="Q "),VLOOKUP(" ULO",_312_Table1,MATCH('312'!$X$16,_312_Table1_ColumnLookup,0),FALSE),
  IF(AND(VALUE(LEFT($A1906,3))=312,LEFT($G1906,10)="Unincepted"),VLOOKUP(" ULO",_312_Table1,MATCH(LEFT($B1906,1),_312_Table1_ColumnLookup,0),FALSE),
  IF(AND(VALUE(LEFT($A1906,3))=312,LEFT($G1906,5)="Total",$B1906="G "),VLOOKUP('312'!$F$80,_312_Table1,MATCH('312'!$N$16,_312_Table1_ColumnLookup,0),FALSE),
  IF(AND(VALUE(LEFT($A1906,3))=312,LEFT($G1906,5)="Total",$B1906="O "),VLOOKUP('312'!$F$80,_312_Table1,MATCH('312'!$V$16,_312_Table1_ColumnLookup,0),FALSE),
  IF(AND(VALUE(LEFT($A1906,3))=312,LEFT($G1906,5)="Total",$B1906="Q "),VLOOKUP('312'!$F$80,_312_Table1,MATCH('312'!$X$16,_312_Table1_ColumnLookup,0),FALSE),
  IF(AND(VALUE(LEFT($A1906,3))=312,LEFT($G1906,5)="Total"),VLOOKUP('312'!$F$80,_312_Table1,MATCH(LEFT($B1906,1),_312_Table1_ColumnLookup,0),FALSE),
  IF(AND(VALUE(LEFT($A1906,3))=312,LEN($I1906)=4,$B1906="G"),VLOOKUP($I1906,_312_Table1,MATCH('312'!$N$16,_312_Table1_ColumnLookup,0),FALSE),
  IF(AND(VALUE(LEFT($A1906,3))=312,LEN($I1906)=4,$B1906="O"),VLOOKUP($I1906,_312_Table1,MATCH('312'!$V$16,_312_Table1_ColumnLookup,0),FALSE),
  IF(AND(VALUE(LEFT($A1906,3))=312,LEN($I1906)=4,$B1906="Q"),VLOOKUP($I1906,_312_Table1,MATCH('312'!$X$16,_312_Table1_ColumnLookup,0),FALSE),
  IF(AND(VALUE(LEFT($A1906,3))=312,LEN($I1906)=4),VLOOKUP($I1906,_312_Table1,MATCH(LEFT($B1906,1),_312_Table1_ColumnLookup,0),FALSE)
+N("312"),
  IF(VALUE(LEFT($A1906,3))=313,VLOOKUP(VALUE(MID($B1906,2,1)),_313_Table1,MATCH(MID($B1906,1,1),_313_Table1_ColumnLookup,0),FALSE)
+N("313"),
  IF(AND(VALUE(LEFT($A1906,3))=314,LEN($B1906)=3),VLOOKUP(VALUE(MID($B1906,2,2)),_314_Table1,MATCH(MID($B1906,1,1),_314_Table1_ColumnLookup,0),FALSE),
  IF(VALUE(LEFT($A1906,3))=314,VLOOKUP(VALUE(MID($B1906,2,1)),_314_Table1,MATCH(MID($B1906,1,1),_314_Table1_ColumnLookup,0),FALSE)
+N("314"),
""))))))))))))))))))))))))</f>
        <v>#N/A</v>
      </c>
      <c r="E1906" s="238" t="e">
        <f>IF(AND(VALUE(LEFT($A1906,3))=309,LEN($B1906)=3),VLOOKUP(VALUE(MID($B1906,2,2)),_309_Table2,MATCH(MID($B1906,1,1),_309_Table2_ColumnLookup,0),FALSE),
  IF($C1906="309 LCR SummaryA",OneYearSCR,IF($C1906="309 LCR SummaryB",UltimateSCR,IF(VALUE(LEFT($A1906,3))=309,VLOOKUP(VALUE(MID($B1906,2,1)),_309_Table2,MATCH(MID($B1906,1,1),_309_Table2_ColumnLookup,0),FALSE)
+N("309"),
  IF(VALUE(LEFT($A1906,3))=310,VLOOKUP(VALUE(MID($B1906,2,1)),_310_Table2,MATCH(MID($B1906,1,1),_310_Table2_ColumnLookup,0),FALSE)
+N("310"),
  IF(AND(VALUE(LEFT($A1906,3))=311,LEN($I1906)=4),VLOOKUP($I1906,_311_Table2,MATCH($B1906,_311_Table2_ColumnLookup,0),FALSE),
  IF(AND(VALUE(LEFT($A1906,3))=311,OR($B1906="I2",$B1906="J2",$B1906="K2",$B1906="L2")),VLOOKUP('311'!$G$58,_311_Table2,MATCH(MID($B1906,1,1),_311_Table2_ColumnLookup,0),FALSE),
  IF(AND(VALUE(LEFT($A1906,3))=311,RIGHT($B1906,5)="Total"),VLOOKUP('311'!$G$59,_311_Table2,MATCH(MID($B1906,1,1),_311_Table2_ColumnLookup,0),FALSE),
  IF(VALUE(LEFT($A1906,3))=311,VLOOKUP(VALUE(MID($B1906,2,1)),_311_Table2,MATCH(MID($B1906,1,1),_311_Table2_ColumnLookup,0),FALSE)
+N("311"),
  IF(AND(VALUE(LEFT($A1906,3))=312,LEFT($G1906,10)="Unincepted",$B1906="G "),VLOOKUP(" ULO",_312_Table2,MATCH('312'!$N$16,_312_Table2_ColumnLookup,0),FALSE),
  IF(AND(VALUE(LEFT($A1906,3))=312,LEFT($G1906,10)="Unincepted",$B1906="O "),VLOOKUP(" ULO",_312_Table2,MATCH('312'!$V$16,_312_Table2_ColumnLookup,0),FALSE),
  IF(AND(VALUE(LEFT($A1906,3))=312,LEFT($G1906,10)="Unincepted",$B1906="Q "),VLOOKUP(" ULO",_312_Table2,MATCH('312'!$X$16,_312_Table2_ColumnLookup,0),FALSE),
  IF(AND(VALUE(LEFT($A1906,3))=312,LEFT($G1906,10)="Unincepted"),VLOOKUP(" ULO",_312_Table2,MATCH(LEFT($B1906,1),_312_Table2_ColumnLookup,0),FALSE),
  IF(AND(VALUE(LEFT($A1906,3))=312,LEFT($G1906,5)="Total",$B1906="G "),VLOOKUP('312'!$F$80,_312_Table2,MATCH('312'!$N$16,_312_Table2_ColumnLookup,0),FALSE),
  IF(AND(VALUE(LEFT($A1906,3))=312,LEFT($G1906,5)="Total",$B1906="O "),VLOOKUP('312'!$F$80,_312_Table2,MATCH('312'!$V$16,_312_Table2_ColumnLookup,0),FALSE),
  IF(AND(VALUE(LEFT($A1906,3))=312,LEFT($G1906,5)="Total",$B1906="Q "),VLOOKUP('312'!$F$80,_312_Table2,MATCH('312'!$X$16,_312_Table2_ColumnLookup,0),FALSE),
  IF(AND(VALUE(LEFT($A1906,3))=312,LEFT($G1906,5)="Total"),VLOOKUP('312'!$F$80,_312_Table2,MATCH(LEFT($B1906,1),_312_Table2_ColumnLookup,0),FALSE),
  IF(AND(VALUE(LEFT($A1906,3))=312,LEN($I1906)=4,$B1906="G"),VLOOKUP($I1906,_312_Table2,MATCH('312'!$N$16,_312_Table2_ColumnLookup,0),FALSE),
  IF(AND(VALUE(LEFT($A1906,3))=312,LEN($I1906)=4,$B1906="O"),VLOOKUP($I1906,_312_Table2,MATCH('312'!$V$16,_312_Table2_ColumnLookup,0),FALSE),
  IF(AND(VALUE(LEFT($A1906,3))=312,LEN($I1906)=4,$B1906="Q"),VLOOKUP($I1906,_312_Table2,MATCH('312'!$X$16,_312_Table2_ColumnLookup,0),FALSE),
  IF(AND(VALUE(LEFT($A1906,3))=312,LEN($I1906)=4),VLOOKUP($I1906,_312_Table2,MATCH(LEFT($B1906,1),_312_Table2_ColumnLookup,0),FALSE)
+N("312"),
  IF(VALUE(LEFT($A1906,3))=313,VLOOKUP(VALUE(MID($B1906,2,1)),_313_Table2,MATCH(MID($B1906,1,1),_313_Table2_ColumnLookup,0),FALSE)
+N("313"),
  IF(AND(VALUE(LEFT($A1906,3))=314,LEN($B1906)=3),VLOOKUP(VALUE(MID($B1906,2,2)),_314_Table2,MATCH(MID($B1906,1,1),_314_Table2_ColumnLookup,0),FALSE),
  IF(VALUE(LEFT($A1906,3))=314,VLOOKUP(VALUE(MID($B1906,2,1)),_314_Table2,MATCH(MID($B1906,1,1),_314_Table2_ColumnLookup,0),FALSE)
+N("314"),
""))))))))))))))))))))))))</f>
        <v>#N/A</v>
      </c>
      <c r="F1906" s="238" t="e">
        <f>IF(AND(VALUE(LEFT($A1906,3))=309,LEN($B1906)=3),VLOOKUP(VALUE(MID($B1906,2,2)),_309_Table3,MATCH(MID($B1906,1,1),_309_Table3_ColumnLookup,0),FALSE),
  IF($C1906="309 LCR SummaryA",OneYearSCR,IF($C1906="309 LCR SummaryB",UltimateSCR,IF(VALUE(LEFT($A1906,3))=309,VLOOKUP(VALUE(MID($B1906,2,1)),_309_Table3,MATCH(MID($B1906,1,1),_309_Table3_ColumnLookup,0),FALSE)
+N("309"),
  IF(VALUE(LEFT($A1906,3))=310,VLOOKUP(VALUE(MID($B1906,2,1)),_310_Table3,MATCH(MID($B1906,1,1),_310_Table3_ColumnLookup,0),FALSE)
+N("310"),
  IF(AND(VALUE(LEFT($A1906,3))=311,LEN($I1906)=4),VLOOKUP($I1906,_311_Table3,MATCH($B1906,_311_Table3_ColumnLookup,0),FALSE),
  IF(AND(VALUE(LEFT($A1906,3))=311,OR($B1906="I2",$B1906="J2",$B1906="K2",$B1906="L2")),VLOOKUP('311'!$G$58,_311_Table3,MATCH(MID($B1906,1,1),_311_Table3_ColumnLookup,0),FALSE),
  IF(AND(VALUE(LEFT($A1906,3))=311,RIGHT($B1906,5)="Total"),VLOOKUP('311'!$G$59,_311_Table3,MATCH(MID($B1906,1,1),_311_Table3_ColumnLookup,0),FALSE),
  IF(VALUE(LEFT($A1906,3))=311,VLOOKUP(VALUE(MID($B1906,2,1)),_311_Table3,MATCH(MID($B1906,1,1),_311_Table3_ColumnLookup,0),FALSE)
+N("311"),
  IF(AND(VALUE(LEFT($A1906,3))=312,LEFT($G1906,10)="Unincepted",$B1906="G "),VLOOKUP(" ULO",_312_Table3,MATCH('312'!$N$16,_312_Table3_ColumnLookup,0),FALSE),
  IF(AND(VALUE(LEFT($A1906,3))=312,LEFT($G1906,10)="Unincepted",$B1906="O "),VLOOKUP(" ULO",_312_Table3,MATCH('312'!$V$16,_312_Table3_ColumnLookup,0),FALSE),
  IF(AND(VALUE(LEFT($A1906,3))=312,LEFT($G1906,10)="Unincepted",$B1906="Q "),VLOOKUP(" ULO",_312_Table3,MATCH('312'!$X$16,_312_Table3_ColumnLookup,0),FALSE),
  IF(AND(VALUE(LEFT($A1906,3))=312,LEFT($G1906,10)="Unincepted"),VLOOKUP(" ULO",_312_Table3,MATCH(LEFT($B1906,1),_312_Table3_ColumnLookup,0),FALSE),
  IF(AND(VALUE(LEFT($A1906,3))=312,LEFT($G1906,5)="Total",$B1906="G "),VLOOKUP('312'!$F$80,_312_Table3,MATCH('312'!$N$16,_312_Table3_ColumnLookup,0),FALSE),
  IF(AND(VALUE(LEFT($A1906,3))=312,LEFT($G1906,5)="Total",$B1906="O "),VLOOKUP('312'!$F$80,_312_Table3,MATCH('312'!$V$16,_312_Table3_ColumnLookup,0),FALSE),
  IF(AND(VALUE(LEFT($A1906,3))=312,LEFT($G1906,5)="Total",$B1906="Q "),VLOOKUP('312'!$F$80,_312_Table3,MATCH('312'!$X$16,_312_Table3_ColumnLookup,0),FALSE),
  IF(AND(VALUE(LEFT($A1906,3))=312,LEFT($G1906,5)="Total"),VLOOKUP('312'!$F$80,_312_Table3,MATCH(LEFT($B1906,1),_312_Table3_ColumnLookup,0),FALSE),
  IF(AND(VALUE(LEFT($A1906,3))=312,LEN($I1906)=4,$B1906="G"),VLOOKUP($I1906,_312_Table3,MATCH('312'!$N$16,_312_Table3_ColumnLookup,0),FALSE),
  IF(AND(VALUE(LEFT($A1906,3))=312,LEN($I1906)=4,$B1906="O"),VLOOKUP($I1906,_312_Table3,MATCH('312'!$V$16,_312_Table3_ColumnLookup,0),FALSE),
  IF(AND(VALUE(LEFT($A1906,3))=312,LEN($I1906)=4,$B1906="Q"),VLOOKUP($I1906,_312_Table3,MATCH('312'!$X$16,_312_Table3_ColumnLookup,0),FALSE),
  IF(AND(VALUE(LEFT($A1906,3))=312,LEN($I1906)=4),VLOOKUP($I1906,_312_Table3,MATCH(LEFT($B1906,1),_312_Table3_ColumnLookup,0),FALSE)
+N("312"),
  IF(VALUE(LEFT($A1906,3))=313,VLOOKUP(VALUE(MID($B1906,2,1)),_313_Table3,MATCH(MID($B1906,1,1),_313_Table3_ColumnLookup,0),FALSE)
+N("313"),
  IF(AND(VALUE(LEFT($A1906,3))=314,LEN($B1906)=3),VLOOKUP(VALUE(MID($B1906,2,2)),_314_Table3,MATCH(MID($B1906,1,1),_314_Table3_ColumnLookup,0),FALSE),
  IF(VALUE(LEFT($A1906,3))=314,VLOOKUP(VALUE(MID($B1906,2,1)),_314_Table3,MATCH(MID($B1906,1,1),_314_Table3_ColumnLookup,0),FALSE)
+N("314"),
""))))))))))))))))))))))))</f>
        <v>#N/A</v>
      </c>
      <c r="H1906" s="321" t="str">
        <f>IFERROR(
IF(ISERROR($D1906)=FALSE,$D1906,IF(ISERROR($E1906)=FALSE,$E1906,IF(ISERROR($F1906)=FALSE,$F1906
+N("012 checkboxes"),
IF(
IF(OR(LEFT($A1906,9)="Syndicate",LEFT($A1906,12)="NewSyndicate"),VLOOKUP($A1906,'012'!$J:$ZW,MATCH("Link to button",'012'!$J$1:$ZW$1,0),0)
+N("309 checkbox"),
IF($C1906="309 LCR Summary0",VLOOKUP("Notes990",'309'!$P:$ZZ,MATCH("Link to button",'309'!$P$1:$ZZ$1,0),0)
+N("313 checkboxes"),
IF($C1906="313 Financial Information0LcmVsScr",IF($C1906="309 LCR Summary0",VLOOKUP("LcmVsScr",'309'!$N:$ZZ,MATCH("Link to button",'309'!$N$1:$ZZ$1,0),0),
IF($C1906="313 Financial Information0LcrDocAttached",IF($C1906="309 LCR Summary0",VLOOKUP("LcrDocAttached",'309'!$N:$ZZ,MATCH("Link to button",'309'!$N$1:$ZZ$1,0),
0)))))))=1,TRUE,FALSE)
))),"")</f>
        <v/>
      </c>
    </row>
    <row r="1907" spans="1:8">
      <c r="A1907" s="237" t="e">
        <f>VLOOKUP($G1907,CSVLookups!$B:$R,MATCH(A$1,CSVLookups!$B$1:$R$1,0),FALSE)</f>
        <v>#N/A</v>
      </c>
      <c r="B1907" s="237" t="e">
        <f>VLOOKUP($G1907,CSVLookups!$B:$R,MATCH(B$1,CSVLookups!$B$1:$R$1,0),FALSE)</f>
        <v>#N/A</v>
      </c>
      <c r="C1907" s="238" t="e">
        <f t="shared" si="30"/>
        <v>#N/A</v>
      </c>
      <c r="D1907" s="238" t="e">
        <f>IF(AND(VALUE(LEFT($A1907,3))=309,LEN($B1907)=3),VLOOKUP(VALUE(MID($B1907,2,2)),_309_Table1,MATCH(MID($B1907,1,1),_309_Table1_ColumnLookup,0),FALSE),
  IF($C1907="309 LCR SummaryA",OneYearSCR,IF($C1907="309 LCR SummaryB",UltimateSCR,IF(VALUE(LEFT($A1907,3))=309,VLOOKUP(VALUE(MID($B1907,2,1)),_309_Table1,MATCH(MID($B1907,1,1),_309_Table1_ColumnLookup,0),FALSE)
+N("309"),
  IF(VALUE(LEFT($A1907,3))=310,VLOOKUP(VALUE(MID($B1907,2,1)),_310_Table1,MATCH(MID($B1907,1,1),_310_Table1_ColumnLookup,0),FALSE)
+N("310"),
  IF(AND(VALUE(LEFT($A1907,3))=311,LEN($I1907)=4),VLOOKUP($I1907,_311_Table1,MATCH($B1907,_311_Table1_ColumnLookup,0),FALSE),
  IF(AND(VALUE(LEFT($A1907,3))=311,OR($B1907="I2",$B1907="J2",$B1907="K2",$B1907="L2")),VLOOKUP('311'!$G$58,_311_Table1,MATCH(MID($B1907,1,1),_311_Table1_ColumnLookup,0),FALSE),
  IF(AND(VALUE(LEFT($A1907,3))=311,RIGHT($B1907,5)="Total"),VLOOKUP('311'!$G$59,_311_Table1,MATCH(MID($B1907,1,1),_311_Table1_ColumnLookup,0),FALSE),
  IF(VALUE(LEFT($A1907,3))=311,VLOOKUP(VALUE(MID($B1907,2,1)),_311_Table1,MATCH(MID($B1907,1,1),_311_Table1_ColumnLookup,0),FALSE)
+N("311"),
  IF(AND(VALUE(LEFT($A1907,3))=312,LEFT($G1907,10)="Unincepted",$B1907="G "),VLOOKUP(" ULO",_312_Table1,MATCH('312'!$N$16,_312_Table1_ColumnLookup,0),FALSE),
  IF(AND(VALUE(LEFT($A1907,3))=312,LEFT($G1907,10)="Unincepted",$B1907="O "),VLOOKUP(" ULO",_312_Table1,MATCH('312'!$V$16,_312_Table1_ColumnLookup,0),FALSE),
  IF(AND(VALUE(LEFT($A1907,3))=312,LEFT($G1907,10)="Unincepted",$B1907="Q "),VLOOKUP(" ULO",_312_Table1,MATCH('312'!$X$16,_312_Table1_ColumnLookup,0),FALSE),
  IF(AND(VALUE(LEFT($A1907,3))=312,LEFT($G1907,10)="Unincepted"),VLOOKUP(" ULO",_312_Table1,MATCH(LEFT($B1907,1),_312_Table1_ColumnLookup,0),FALSE),
  IF(AND(VALUE(LEFT($A1907,3))=312,LEFT($G1907,5)="Total",$B1907="G "),VLOOKUP('312'!$F$80,_312_Table1,MATCH('312'!$N$16,_312_Table1_ColumnLookup,0),FALSE),
  IF(AND(VALUE(LEFT($A1907,3))=312,LEFT($G1907,5)="Total",$B1907="O "),VLOOKUP('312'!$F$80,_312_Table1,MATCH('312'!$V$16,_312_Table1_ColumnLookup,0),FALSE),
  IF(AND(VALUE(LEFT($A1907,3))=312,LEFT($G1907,5)="Total",$B1907="Q "),VLOOKUP('312'!$F$80,_312_Table1,MATCH('312'!$X$16,_312_Table1_ColumnLookup,0),FALSE),
  IF(AND(VALUE(LEFT($A1907,3))=312,LEFT($G1907,5)="Total"),VLOOKUP('312'!$F$80,_312_Table1,MATCH(LEFT($B1907,1),_312_Table1_ColumnLookup,0),FALSE),
  IF(AND(VALUE(LEFT($A1907,3))=312,LEN($I1907)=4,$B1907="G"),VLOOKUP($I1907,_312_Table1,MATCH('312'!$N$16,_312_Table1_ColumnLookup,0),FALSE),
  IF(AND(VALUE(LEFT($A1907,3))=312,LEN($I1907)=4,$B1907="O"),VLOOKUP($I1907,_312_Table1,MATCH('312'!$V$16,_312_Table1_ColumnLookup,0),FALSE),
  IF(AND(VALUE(LEFT($A1907,3))=312,LEN($I1907)=4,$B1907="Q"),VLOOKUP($I1907,_312_Table1,MATCH('312'!$X$16,_312_Table1_ColumnLookup,0),FALSE),
  IF(AND(VALUE(LEFT($A1907,3))=312,LEN($I1907)=4),VLOOKUP($I1907,_312_Table1,MATCH(LEFT($B1907,1),_312_Table1_ColumnLookup,0),FALSE)
+N("312"),
  IF(VALUE(LEFT($A1907,3))=313,VLOOKUP(VALUE(MID($B1907,2,1)),_313_Table1,MATCH(MID($B1907,1,1),_313_Table1_ColumnLookup,0),FALSE)
+N("313"),
  IF(AND(VALUE(LEFT($A1907,3))=314,LEN($B1907)=3),VLOOKUP(VALUE(MID($B1907,2,2)),_314_Table1,MATCH(MID($B1907,1,1),_314_Table1_ColumnLookup,0),FALSE),
  IF(VALUE(LEFT($A1907,3))=314,VLOOKUP(VALUE(MID($B1907,2,1)),_314_Table1,MATCH(MID($B1907,1,1),_314_Table1_ColumnLookup,0),FALSE)
+N("314"),
""))))))))))))))))))))))))</f>
        <v>#N/A</v>
      </c>
      <c r="E1907" s="238" t="e">
        <f>IF(AND(VALUE(LEFT($A1907,3))=309,LEN($B1907)=3),VLOOKUP(VALUE(MID($B1907,2,2)),_309_Table2,MATCH(MID($B1907,1,1),_309_Table2_ColumnLookup,0),FALSE),
  IF($C1907="309 LCR SummaryA",OneYearSCR,IF($C1907="309 LCR SummaryB",UltimateSCR,IF(VALUE(LEFT($A1907,3))=309,VLOOKUP(VALUE(MID($B1907,2,1)),_309_Table2,MATCH(MID($B1907,1,1),_309_Table2_ColumnLookup,0),FALSE)
+N("309"),
  IF(VALUE(LEFT($A1907,3))=310,VLOOKUP(VALUE(MID($B1907,2,1)),_310_Table2,MATCH(MID($B1907,1,1),_310_Table2_ColumnLookup,0),FALSE)
+N("310"),
  IF(AND(VALUE(LEFT($A1907,3))=311,LEN($I1907)=4),VLOOKUP($I1907,_311_Table2,MATCH($B1907,_311_Table2_ColumnLookup,0),FALSE),
  IF(AND(VALUE(LEFT($A1907,3))=311,OR($B1907="I2",$B1907="J2",$B1907="K2",$B1907="L2")),VLOOKUP('311'!$G$58,_311_Table2,MATCH(MID($B1907,1,1),_311_Table2_ColumnLookup,0),FALSE),
  IF(AND(VALUE(LEFT($A1907,3))=311,RIGHT($B1907,5)="Total"),VLOOKUP('311'!$G$59,_311_Table2,MATCH(MID($B1907,1,1),_311_Table2_ColumnLookup,0),FALSE),
  IF(VALUE(LEFT($A1907,3))=311,VLOOKUP(VALUE(MID($B1907,2,1)),_311_Table2,MATCH(MID($B1907,1,1),_311_Table2_ColumnLookup,0),FALSE)
+N("311"),
  IF(AND(VALUE(LEFT($A1907,3))=312,LEFT($G1907,10)="Unincepted",$B1907="G "),VLOOKUP(" ULO",_312_Table2,MATCH('312'!$N$16,_312_Table2_ColumnLookup,0),FALSE),
  IF(AND(VALUE(LEFT($A1907,3))=312,LEFT($G1907,10)="Unincepted",$B1907="O "),VLOOKUP(" ULO",_312_Table2,MATCH('312'!$V$16,_312_Table2_ColumnLookup,0),FALSE),
  IF(AND(VALUE(LEFT($A1907,3))=312,LEFT($G1907,10)="Unincepted",$B1907="Q "),VLOOKUP(" ULO",_312_Table2,MATCH('312'!$X$16,_312_Table2_ColumnLookup,0),FALSE),
  IF(AND(VALUE(LEFT($A1907,3))=312,LEFT($G1907,10)="Unincepted"),VLOOKUP(" ULO",_312_Table2,MATCH(LEFT($B1907,1),_312_Table2_ColumnLookup,0),FALSE),
  IF(AND(VALUE(LEFT($A1907,3))=312,LEFT($G1907,5)="Total",$B1907="G "),VLOOKUP('312'!$F$80,_312_Table2,MATCH('312'!$N$16,_312_Table2_ColumnLookup,0),FALSE),
  IF(AND(VALUE(LEFT($A1907,3))=312,LEFT($G1907,5)="Total",$B1907="O "),VLOOKUP('312'!$F$80,_312_Table2,MATCH('312'!$V$16,_312_Table2_ColumnLookup,0),FALSE),
  IF(AND(VALUE(LEFT($A1907,3))=312,LEFT($G1907,5)="Total",$B1907="Q "),VLOOKUP('312'!$F$80,_312_Table2,MATCH('312'!$X$16,_312_Table2_ColumnLookup,0),FALSE),
  IF(AND(VALUE(LEFT($A1907,3))=312,LEFT($G1907,5)="Total"),VLOOKUP('312'!$F$80,_312_Table2,MATCH(LEFT($B1907,1),_312_Table2_ColumnLookup,0),FALSE),
  IF(AND(VALUE(LEFT($A1907,3))=312,LEN($I1907)=4,$B1907="G"),VLOOKUP($I1907,_312_Table2,MATCH('312'!$N$16,_312_Table2_ColumnLookup,0),FALSE),
  IF(AND(VALUE(LEFT($A1907,3))=312,LEN($I1907)=4,$B1907="O"),VLOOKUP($I1907,_312_Table2,MATCH('312'!$V$16,_312_Table2_ColumnLookup,0),FALSE),
  IF(AND(VALUE(LEFT($A1907,3))=312,LEN($I1907)=4,$B1907="Q"),VLOOKUP($I1907,_312_Table2,MATCH('312'!$X$16,_312_Table2_ColumnLookup,0),FALSE),
  IF(AND(VALUE(LEFT($A1907,3))=312,LEN($I1907)=4),VLOOKUP($I1907,_312_Table2,MATCH(LEFT($B1907,1),_312_Table2_ColumnLookup,0),FALSE)
+N("312"),
  IF(VALUE(LEFT($A1907,3))=313,VLOOKUP(VALUE(MID($B1907,2,1)),_313_Table2,MATCH(MID($B1907,1,1),_313_Table2_ColumnLookup,0),FALSE)
+N("313"),
  IF(AND(VALUE(LEFT($A1907,3))=314,LEN($B1907)=3),VLOOKUP(VALUE(MID($B1907,2,2)),_314_Table2,MATCH(MID($B1907,1,1),_314_Table2_ColumnLookup,0),FALSE),
  IF(VALUE(LEFT($A1907,3))=314,VLOOKUP(VALUE(MID($B1907,2,1)),_314_Table2,MATCH(MID($B1907,1,1),_314_Table2_ColumnLookup,0),FALSE)
+N("314"),
""))))))))))))))))))))))))</f>
        <v>#N/A</v>
      </c>
      <c r="F1907" s="238" t="e">
        <f>IF(AND(VALUE(LEFT($A1907,3))=309,LEN($B1907)=3),VLOOKUP(VALUE(MID($B1907,2,2)),_309_Table3,MATCH(MID($B1907,1,1),_309_Table3_ColumnLookup,0),FALSE),
  IF($C1907="309 LCR SummaryA",OneYearSCR,IF($C1907="309 LCR SummaryB",UltimateSCR,IF(VALUE(LEFT($A1907,3))=309,VLOOKUP(VALUE(MID($B1907,2,1)),_309_Table3,MATCH(MID($B1907,1,1),_309_Table3_ColumnLookup,0),FALSE)
+N("309"),
  IF(VALUE(LEFT($A1907,3))=310,VLOOKUP(VALUE(MID($B1907,2,1)),_310_Table3,MATCH(MID($B1907,1,1),_310_Table3_ColumnLookup,0),FALSE)
+N("310"),
  IF(AND(VALUE(LEFT($A1907,3))=311,LEN($I1907)=4),VLOOKUP($I1907,_311_Table3,MATCH($B1907,_311_Table3_ColumnLookup,0),FALSE),
  IF(AND(VALUE(LEFT($A1907,3))=311,OR($B1907="I2",$B1907="J2",$B1907="K2",$B1907="L2")),VLOOKUP('311'!$G$58,_311_Table3,MATCH(MID($B1907,1,1),_311_Table3_ColumnLookup,0),FALSE),
  IF(AND(VALUE(LEFT($A1907,3))=311,RIGHT($B1907,5)="Total"),VLOOKUP('311'!$G$59,_311_Table3,MATCH(MID($B1907,1,1),_311_Table3_ColumnLookup,0),FALSE),
  IF(VALUE(LEFT($A1907,3))=311,VLOOKUP(VALUE(MID($B1907,2,1)),_311_Table3,MATCH(MID($B1907,1,1),_311_Table3_ColumnLookup,0),FALSE)
+N("311"),
  IF(AND(VALUE(LEFT($A1907,3))=312,LEFT($G1907,10)="Unincepted",$B1907="G "),VLOOKUP(" ULO",_312_Table3,MATCH('312'!$N$16,_312_Table3_ColumnLookup,0),FALSE),
  IF(AND(VALUE(LEFT($A1907,3))=312,LEFT($G1907,10)="Unincepted",$B1907="O "),VLOOKUP(" ULO",_312_Table3,MATCH('312'!$V$16,_312_Table3_ColumnLookup,0),FALSE),
  IF(AND(VALUE(LEFT($A1907,3))=312,LEFT($G1907,10)="Unincepted",$B1907="Q "),VLOOKUP(" ULO",_312_Table3,MATCH('312'!$X$16,_312_Table3_ColumnLookup,0),FALSE),
  IF(AND(VALUE(LEFT($A1907,3))=312,LEFT($G1907,10)="Unincepted"),VLOOKUP(" ULO",_312_Table3,MATCH(LEFT($B1907,1),_312_Table3_ColumnLookup,0),FALSE),
  IF(AND(VALUE(LEFT($A1907,3))=312,LEFT($G1907,5)="Total",$B1907="G "),VLOOKUP('312'!$F$80,_312_Table3,MATCH('312'!$N$16,_312_Table3_ColumnLookup,0),FALSE),
  IF(AND(VALUE(LEFT($A1907,3))=312,LEFT($G1907,5)="Total",$B1907="O "),VLOOKUP('312'!$F$80,_312_Table3,MATCH('312'!$V$16,_312_Table3_ColumnLookup,0),FALSE),
  IF(AND(VALUE(LEFT($A1907,3))=312,LEFT($G1907,5)="Total",$B1907="Q "),VLOOKUP('312'!$F$80,_312_Table3,MATCH('312'!$X$16,_312_Table3_ColumnLookup,0),FALSE),
  IF(AND(VALUE(LEFT($A1907,3))=312,LEFT($G1907,5)="Total"),VLOOKUP('312'!$F$80,_312_Table3,MATCH(LEFT($B1907,1),_312_Table3_ColumnLookup,0),FALSE),
  IF(AND(VALUE(LEFT($A1907,3))=312,LEN($I1907)=4,$B1907="G"),VLOOKUP($I1907,_312_Table3,MATCH('312'!$N$16,_312_Table3_ColumnLookup,0),FALSE),
  IF(AND(VALUE(LEFT($A1907,3))=312,LEN($I1907)=4,$B1907="O"),VLOOKUP($I1907,_312_Table3,MATCH('312'!$V$16,_312_Table3_ColumnLookup,0),FALSE),
  IF(AND(VALUE(LEFT($A1907,3))=312,LEN($I1907)=4,$B1907="Q"),VLOOKUP($I1907,_312_Table3,MATCH('312'!$X$16,_312_Table3_ColumnLookup,0),FALSE),
  IF(AND(VALUE(LEFT($A1907,3))=312,LEN($I1907)=4),VLOOKUP($I1907,_312_Table3,MATCH(LEFT($B1907,1),_312_Table3_ColumnLookup,0),FALSE)
+N("312"),
  IF(VALUE(LEFT($A1907,3))=313,VLOOKUP(VALUE(MID($B1907,2,1)),_313_Table3,MATCH(MID($B1907,1,1),_313_Table3_ColumnLookup,0),FALSE)
+N("313"),
  IF(AND(VALUE(LEFT($A1907,3))=314,LEN($B1907)=3),VLOOKUP(VALUE(MID($B1907,2,2)),_314_Table3,MATCH(MID($B1907,1,1),_314_Table3_ColumnLookup,0),FALSE),
  IF(VALUE(LEFT($A1907,3))=314,VLOOKUP(VALUE(MID($B1907,2,1)),_314_Table3,MATCH(MID($B1907,1,1),_314_Table3_ColumnLookup,0),FALSE)
+N("314"),
""))))))))))))))))))))))))</f>
        <v>#N/A</v>
      </c>
      <c r="H1907" s="321" t="str">
        <f>IFERROR(
IF(ISERROR($D1907)=FALSE,$D1907,IF(ISERROR($E1907)=FALSE,$E1907,IF(ISERROR($F1907)=FALSE,$F1907
+N("012 checkboxes"),
IF(
IF(OR(LEFT($A1907,9)="Syndicate",LEFT($A1907,12)="NewSyndicate"),VLOOKUP($A1907,'012'!$J:$ZW,MATCH("Link to button",'012'!$J$1:$ZW$1,0),0)
+N("309 checkbox"),
IF($C1907="309 LCR Summary0",VLOOKUP("Notes990",'309'!$P:$ZZ,MATCH("Link to button",'309'!$P$1:$ZZ$1,0),0)
+N("313 checkboxes"),
IF($C1907="313 Financial Information0LcmVsScr",IF($C1907="309 LCR Summary0",VLOOKUP("LcmVsScr",'309'!$N:$ZZ,MATCH("Link to button",'309'!$N$1:$ZZ$1,0),0),
IF($C1907="313 Financial Information0LcrDocAttached",IF($C1907="309 LCR Summary0",VLOOKUP("LcrDocAttached",'309'!$N:$ZZ,MATCH("Link to button",'309'!$N$1:$ZZ$1,0),
0)))))))=1,TRUE,FALSE)
))),"")</f>
        <v/>
      </c>
    </row>
    <row r="1908" spans="1:8">
      <c r="A1908" s="237" t="e">
        <f>VLOOKUP($G1908,CSVLookups!$B:$R,MATCH(A$1,CSVLookups!$B$1:$R$1,0),FALSE)</f>
        <v>#N/A</v>
      </c>
      <c r="B1908" s="237" t="e">
        <f>VLOOKUP($G1908,CSVLookups!$B:$R,MATCH(B$1,CSVLookups!$B$1:$R$1,0),FALSE)</f>
        <v>#N/A</v>
      </c>
      <c r="C1908" s="238" t="e">
        <f t="shared" si="30"/>
        <v>#N/A</v>
      </c>
      <c r="D1908" s="238" t="e">
        <f>IF(AND(VALUE(LEFT($A1908,3))=309,LEN($B1908)=3),VLOOKUP(VALUE(MID($B1908,2,2)),_309_Table1,MATCH(MID($B1908,1,1),_309_Table1_ColumnLookup,0),FALSE),
  IF($C1908="309 LCR SummaryA",OneYearSCR,IF($C1908="309 LCR SummaryB",UltimateSCR,IF(VALUE(LEFT($A1908,3))=309,VLOOKUP(VALUE(MID($B1908,2,1)),_309_Table1,MATCH(MID($B1908,1,1),_309_Table1_ColumnLookup,0),FALSE)
+N("309"),
  IF(VALUE(LEFT($A1908,3))=310,VLOOKUP(VALUE(MID($B1908,2,1)),_310_Table1,MATCH(MID($B1908,1,1),_310_Table1_ColumnLookup,0),FALSE)
+N("310"),
  IF(AND(VALUE(LEFT($A1908,3))=311,LEN($I1908)=4),VLOOKUP($I1908,_311_Table1,MATCH($B1908,_311_Table1_ColumnLookup,0),FALSE),
  IF(AND(VALUE(LEFT($A1908,3))=311,OR($B1908="I2",$B1908="J2",$B1908="K2",$B1908="L2")),VLOOKUP('311'!$G$58,_311_Table1,MATCH(MID($B1908,1,1),_311_Table1_ColumnLookup,0),FALSE),
  IF(AND(VALUE(LEFT($A1908,3))=311,RIGHT($B1908,5)="Total"),VLOOKUP('311'!$G$59,_311_Table1,MATCH(MID($B1908,1,1),_311_Table1_ColumnLookup,0),FALSE),
  IF(VALUE(LEFT($A1908,3))=311,VLOOKUP(VALUE(MID($B1908,2,1)),_311_Table1,MATCH(MID($B1908,1,1),_311_Table1_ColumnLookup,0),FALSE)
+N("311"),
  IF(AND(VALUE(LEFT($A1908,3))=312,LEFT($G1908,10)="Unincepted",$B1908="G "),VLOOKUP(" ULO",_312_Table1,MATCH('312'!$N$16,_312_Table1_ColumnLookup,0),FALSE),
  IF(AND(VALUE(LEFT($A1908,3))=312,LEFT($G1908,10)="Unincepted",$B1908="O "),VLOOKUP(" ULO",_312_Table1,MATCH('312'!$V$16,_312_Table1_ColumnLookup,0),FALSE),
  IF(AND(VALUE(LEFT($A1908,3))=312,LEFT($G1908,10)="Unincepted",$B1908="Q "),VLOOKUP(" ULO",_312_Table1,MATCH('312'!$X$16,_312_Table1_ColumnLookup,0),FALSE),
  IF(AND(VALUE(LEFT($A1908,3))=312,LEFT($G1908,10)="Unincepted"),VLOOKUP(" ULO",_312_Table1,MATCH(LEFT($B1908,1),_312_Table1_ColumnLookup,0),FALSE),
  IF(AND(VALUE(LEFT($A1908,3))=312,LEFT($G1908,5)="Total",$B1908="G "),VLOOKUP('312'!$F$80,_312_Table1,MATCH('312'!$N$16,_312_Table1_ColumnLookup,0),FALSE),
  IF(AND(VALUE(LEFT($A1908,3))=312,LEFT($G1908,5)="Total",$B1908="O "),VLOOKUP('312'!$F$80,_312_Table1,MATCH('312'!$V$16,_312_Table1_ColumnLookup,0),FALSE),
  IF(AND(VALUE(LEFT($A1908,3))=312,LEFT($G1908,5)="Total",$B1908="Q "),VLOOKUP('312'!$F$80,_312_Table1,MATCH('312'!$X$16,_312_Table1_ColumnLookup,0),FALSE),
  IF(AND(VALUE(LEFT($A1908,3))=312,LEFT($G1908,5)="Total"),VLOOKUP('312'!$F$80,_312_Table1,MATCH(LEFT($B1908,1),_312_Table1_ColumnLookup,0),FALSE),
  IF(AND(VALUE(LEFT($A1908,3))=312,LEN($I1908)=4,$B1908="G"),VLOOKUP($I1908,_312_Table1,MATCH('312'!$N$16,_312_Table1_ColumnLookup,0),FALSE),
  IF(AND(VALUE(LEFT($A1908,3))=312,LEN($I1908)=4,$B1908="O"),VLOOKUP($I1908,_312_Table1,MATCH('312'!$V$16,_312_Table1_ColumnLookup,0),FALSE),
  IF(AND(VALUE(LEFT($A1908,3))=312,LEN($I1908)=4,$B1908="Q"),VLOOKUP($I1908,_312_Table1,MATCH('312'!$X$16,_312_Table1_ColumnLookup,0),FALSE),
  IF(AND(VALUE(LEFT($A1908,3))=312,LEN($I1908)=4),VLOOKUP($I1908,_312_Table1,MATCH(LEFT($B1908,1),_312_Table1_ColumnLookup,0),FALSE)
+N("312"),
  IF(VALUE(LEFT($A1908,3))=313,VLOOKUP(VALUE(MID($B1908,2,1)),_313_Table1,MATCH(MID($B1908,1,1),_313_Table1_ColumnLookup,0),FALSE)
+N("313"),
  IF(AND(VALUE(LEFT($A1908,3))=314,LEN($B1908)=3),VLOOKUP(VALUE(MID($B1908,2,2)),_314_Table1,MATCH(MID($B1908,1,1),_314_Table1_ColumnLookup,0),FALSE),
  IF(VALUE(LEFT($A1908,3))=314,VLOOKUP(VALUE(MID($B1908,2,1)),_314_Table1,MATCH(MID($B1908,1,1),_314_Table1_ColumnLookup,0),FALSE)
+N("314"),
""))))))))))))))))))))))))</f>
        <v>#N/A</v>
      </c>
      <c r="E1908" s="238" t="e">
        <f>IF(AND(VALUE(LEFT($A1908,3))=309,LEN($B1908)=3),VLOOKUP(VALUE(MID($B1908,2,2)),_309_Table2,MATCH(MID($B1908,1,1),_309_Table2_ColumnLookup,0),FALSE),
  IF($C1908="309 LCR SummaryA",OneYearSCR,IF($C1908="309 LCR SummaryB",UltimateSCR,IF(VALUE(LEFT($A1908,3))=309,VLOOKUP(VALUE(MID($B1908,2,1)),_309_Table2,MATCH(MID($B1908,1,1),_309_Table2_ColumnLookup,0),FALSE)
+N("309"),
  IF(VALUE(LEFT($A1908,3))=310,VLOOKUP(VALUE(MID($B1908,2,1)),_310_Table2,MATCH(MID($B1908,1,1),_310_Table2_ColumnLookup,0),FALSE)
+N("310"),
  IF(AND(VALUE(LEFT($A1908,3))=311,LEN($I1908)=4),VLOOKUP($I1908,_311_Table2,MATCH($B1908,_311_Table2_ColumnLookup,0),FALSE),
  IF(AND(VALUE(LEFT($A1908,3))=311,OR($B1908="I2",$B1908="J2",$B1908="K2",$B1908="L2")),VLOOKUP('311'!$G$58,_311_Table2,MATCH(MID($B1908,1,1),_311_Table2_ColumnLookup,0),FALSE),
  IF(AND(VALUE(LEFT($A1908,3))=311,RIGHT($B1908,5)="Total"),VLOOKUP('311'!$G$59,_311_Table2,MATCH(MID($B1908,1,1),_311_Table2_ColumnLookup,0),FALSE),
  IF(VALUE(LEFT($A1908,3))=311,VLOOKUP(VALUE(MID($B1908,2,1)),_311_Table2,MATCH(MID($B1908,1,1),_311_Table2_ColumnLookup,0),FALSE)
+N("311"),
  IF(AND(VALUE(LEFT($A1908,3))=312,LEFT($G1908,10)="Unincepted",$B1908="G "),VLOOKUP(" ULO",_312_Table2,MATCH('312'!$N$16,_312_Table2_ColumnLookup,0),FALSE),
  IF(AND(VALUE(LEFT($A1908,3))=312,LEFT($G1908,10)="Unincepted",$B1908="O "),VLOOKUP(" ULO",_312_Table2,MATCH('312'!$V$16,_312_Table2_ColumnLookup,0),FALSE),
  IF(AND(VALUE(LEFT($A1908,3))=312,LEFT($G1908,10)="Unincepted",$B1908="Q "),VLOOKUP(" ULO",_312_Table2,MATCH('312'!$X$16,_312_Table2_ColumnLookup,0),FALSE),
  IF(AND(VALUE(LEFT($A1908,3))=312,LEFT($G1908,10)="Unincepted"),VLOOKUP(" ULO",_312_Table2,MATCH(LEFT($B1908,1),_312_Table2_ColumnLookup,0),FALSE),
  IF(AND(VALUE(LEFT($A1908,3))=312,LEFT($G1908,5)="Total",$B1908="G "),VLOOKUP('312'!$F$80,_312_Table2,MATCH('312'!$N$16,_312_Table2_ColumnLookup,0),FALSE),
  IF(AND(VALUE(LEFT($A1908,3))=312,LEFT($G1908,5)="Total",$B1908="O "),VLOOKUP('312'!$F$80,_312_Table2,MATCH('312'!$V$16,_312_Table2_ColumnLookup,0),FALSE),
  IF(AND(VALUE(LEFT($A1908,3))=312,LEFT($G1908,5)="Total",$B1908="Q "),VLOOKUP('312'!$F$80,_312_Table2,MATCH('312'!$X$16,_312_Table2_ColumnLookup,0),FALSE),
  IF(AND(VALUE(LEFT($A1908,3))=312,LEFT($G1908,5)="Total"),VLOOKUP('312'!$F$80,_312_Table2,MATCH(LEFT($B1908,1),_312_Table2_ColumnLookup,0),FALSE),
  IF(AND(VALUE(LEFT($A1908,3))=312,LEN($I1908)=4,$B1908="G"),VLOOKUP($I1908,_312_Table2,MATCH('312'!$N$16,_312_Table2_ColumnLookup,0),FALSE),
  IF(AND(VALUE(LEFT($A1908,3))=312,LEN($I1908)=4,$B1908="O"),VLOOKUP($I1908,_312_Table2,MATCH('312'!$V$16,_312_Table2_ColumnLookup,0),FALSE),
  IF(AND(VALUE(LEFT($A1908,3))=312,LEN($I1908)=4,$B1908="Q"),VLOOKUP($I1908,_312_Table2,MATCH('312'!$X$16,_312_Table2_ColumnLookup,0),FALSE),
  IF(AND(VALUE(LEFT($A1908,3))=312,LEN($I1908)=4),VLOOKUP($I1908,_312_Table2,MATCH(LEFT($B1908,1),_312_Table2_ColumnLookup,0),FALSE)
+N("312"),
  IF(VALUE(LEFT($A1908,3))=313,VLOOKUP(VALUE(MID($B1908,2,1)),_313_Table2,MATCH(MID($B1908,1,1),_313_Table2_ColumnLookup,0),FALSE)
+N("313"),
  IF(AND(VALUE(LEFT($A1908,3))=314,LEN($B1908)=3),VLOOKUP(VALUE(MID($B1908,2,2)),_314_Table2,MATCH(MID($B1908,1,1),_314_Table2_ColumnLookup,0),FALSE),
  IF(VALUE(LEFT($A1908,3))=314,VLOOKUP(VALUE(MID($B1908,2,1)),_314_Table2,MATCH(MID($B1908,1,1),_314_Table2_ColumnLookup,0),FALSE)
+N("314"),
""))))))))))))))))))))))))</f>
        <v>#N/A</v>
      </c>
      <c r="F1908" s="238" t="e">
        <f>IF(AND(VALUE(LEFT($A1908,3))=309,LEN($B1908)=3),VLOOKUP(VALUE(MID($B1908,2,2)),_309_Table3,MATCH(MID($B1908,1,1),_309_Table3_ColumnLookup,0),FALSE),
  IF($C1908="309 LCR SummaryA",OneYearSCR,IF($C1908="309 LCR SummaryB",UltimateSCR,IF(VALUE(LEFT($A1908,3))=309,VLOOKUP(VALUE(MID($B1908,2,1)),_309_Table3,MATCH(MID($B1908,1,1),_309_Table3_ColumnLookup,0),FALSE)
+N("309"),
  IF(VALUE(LEFT($A1908,3))=310,VLOOKUP(VALUE(MID($B1908,2,1)),_310_Table3,MATCH(MID($B1908,1,1),_310_Table3_ColumnLookup,0),FALSE)
+N("310"),
  IF(AND(VALUE(LEFT($A1908,3))=311,LEN($I1908)=4),VLOOKUP($I1908,_311_Table3,MATCH($B1908,_311_Table3_ColumnLookup,0),FALSE),
  IF(AND(VALUE(LEFT($A1908,3))=311,OR($B1908="I2",$B1908="J2",$B1908="K2",$B1908="L2")),VLOOKUP('311'!$G$58,_311_Table3,MATCH(MID($B1908,1,1),_311_Table3_ColumnLookup,0),FALSE),
  IF(AND(VALUE(LEFT($A1908,3))=311,RIGHT($B1908,5)="Total"),VLOOKUP('311'!$G$59,_311_Table3,MATCH(MID($B1908,1,1),_311_Table3_ColumnLookup,0),FALSE),
  IF(VALUE(LEFT($A1908,3))=311,VLOOKUP(VALUE(MID($B1908,2,1)),_311_Table3,MATCH(MID($B1908,1,1),_311_Table3_ColumnLookup,0),FALSE)
+N("311"),
  IF(AND(VALUE(LEFT($A1908,3))=312,LEFT($G1908,10)="Unincepted",$B1908="G "),VLOOKUP(" ULO",_312_Table3,MATCH('312'!$N$16,_312_Table3_ColumnLookup,0),FALSE),
  IF(AND(VALUE(LEFT($A1908,3))=312,LEFT($G1908,10)="Unincepted",$B1908="O "),VLOOKUP(" ULO",_312_Table3,MATCH('312'!$V$16,_312_Table3_ColumnLookup,0),FALSE),
  IF(AND(VALUE(LEFT($A1908,3))=312,LEFT($G1908,10)="Unincepted",$B1908="Q "),VLOOKUP(" ULO",_312_Table3,MATCH('312'!$X$16,_312_Table3_ColumnLookup,0),FALSE),
  IF(AND(VALUE(LEFT($A1908,3))=312,LEFT($G1908,10)="Unincepted"),VLOOKUP(" ULO",_312_Table3,MATCH(LEFT($B1908,1),_312_Table3_ColumnLookup,0),FALSE),
  IF(AND(VALUE(LEFT($A1908,3))=312,LEFT($G1908,5)="Total",$B1908="G "),VLOOKUP('312'!$F$80,_312_Table3,MATCH('312'!$N$16,_312_Table3_ColumnLookup,0),FALSE),
  IF(AND(VALUE(LEFT($A1908,3))=312,LEFT($G1908,5)="Total",$B1908="O "),VLOOKUP('312'!$F$80,_312_Table3,MATCH('312'!$V$16,_312_Table3_ColumnLookup,0),FALSE),
  IF(AND(VALUE(LEFT($A1908,3))=312,LEFT($G1908,5)="Total",$B1908="Q "),VLOOKUP('312'!$F$80,_312_Table3,MATCH('312'!$X$16,_312_Table3_ColumnLookup,0),FALSE),
  IF(AND(VALUE(LEFT($A1908,3))=312,LEFT($G1908,5)="Total"),VLOOKUP('312'!$F$80,_312_Table3,MATCH(LEFT($B1908,1),_312_Table3_ColumnLookup,0),FALSE),
  IF(AND(VALUE(LEFT($A1908,3))=312,LEN($I1908)=4,$B1908="G"),VLOOKUP($I1908,_312_Table3,MATCH('312'!$N$16,_312_Table3_ColumnLookup,0),FALSE),
  IF(AND(VALUE(LEFT($A1908,3))=312,LEN($I1908)=4,$B1908="O"),VLOOKUP($I1908,_312_Table3,MATCH('312'!$V$16,_312_Table3_ColumnLookup,0),FALSE),
  IF(AND(VALUE(LEFT($A1908,3))=312,LEN($I1908)=4,$B1908="Q"),VLOOKUP($I1908,_312_Table3,MATCH('312'!$X$16,_312_Table3_ColumnLookup,0),FALSE),
  IF(AND(VALUE(LEFT($A1908,3))=312,LEN($I1908)=4),VLOOKUP($I1908,_312_Table3,MATCH(LEFT($B1908,1),_312_Table3_ColumnLookup,0),FALSE)
+N("312"),
  IF(VALUE(LEFT($A1908,3))=313,VLOOKUP(VALUE(MID($B1908,2,1)),_313_Table3,MATCH(MID($B1908,1,1),_313_Table3_ColumnLookup,0),FALSE)
+N("313"),
  IF(AND(VALUE(LEFT($A1908,3))=314,LEN($B1908)=3),VLOOKUP(VALUE(MID($B1908,2,2)),_314_Table3,MATCH(MID($B1908,1,1),_314_Table3_ColumnLookup,0),FALSE),
  IF(VALUE(LEFT($A1908,3))=314,VLOOKUP(VALUE(MID($B1908,2,1)),_314_Table3,MATCH(MID($B1908,1,1),_314_Table3_ColumnLookup,0),FALSE)
+N("314"),
""))))))))))))))))))))))))</f>
        <v>#N/A</v>
      </c>
      <c r="H1908" s="321" t="str">
        <f>IFERROR(
IF(ISERROR($D1908)=FALSE,$D1908,IF(ISERROR($E1908)=FALSE,$E1908,IF(ISERROR($F1908)=FALSE,$F1908
+N("012 checkboxes"),
IF(
IF(OR(LEFT($A1908,9)="Syndicate",LEFT($A1908,12)="NewSyndicate"),VLOOKUP($A1908,'012'!$J:$ZW,MATCH("Link to button",'012'!$J$1:$ZW$1,0),0)
+N("309 checkbox"),
IF($C1908="309 LCR Summary0",VLOOKUP("Notes990",'309'!$P:$ZZ,MATCH("Link to button",'309'!$P$1:$ZZ$1,0),0)
+N("313 checkboxes"),
IF($C1908="313 Financial Information0LcmVsScr",IF($C1908="309 LCR Summary0",VLOOKUP("LcmVsScr",'309'!$N:$ZZ,MATCH("Link to button",'309'!$N$1:$ZZ$1,0),0),
IF($C1908="313 Financial Information0LcrDocAttached",IF($C1908="309 LCR Summary0",VLOOKUP("LcrDocAttached",'309'!$N:$ZZ,MATCH("Link to button",'309'!$N$1:$ZZ$1,0),
0)))))))=1,TRUE,FALSE)
))),"")</f>
        <v/>
      </c>
    </row>
    <row r="1909" spans="1:8">
      <c r="A1909" s="237" t="e">
        <f>VLOOKUP($G1909,CSVLookups!$B:$R,MATCH(A$1,CSVLookups!$B$1:$R$1,0),FALSE)</f>
        <v>#N/A</v>
      </c>
      <c r="B1909" s="237" t="e">
        <f>VLOOKUP($G1909,CSVLookups!$B:$R,MATCH(B$1,CSVLookups!$B$1:$R$1,0),FALSE)</f>
        <v>#N/A</v>
      </c>
      <c r="C1909" s="238" t="e">
        <f t="shared" si="30"/>
        <v>#N/A</v>
      </c>
      <c r="D1909" s="238" t="e">
        <f>IF(AND(VALUE(LEFT($A1909,3))=309,LEN($B1909)=3),VLOOKUP(VALUE(MID($B1909,2,2)),_309_Table1,MATCH(MID($B1909,1,1),_309_Table1_ColumnLookup,0),FALSE),
  IF($C1909="309 LCR SummaryA",OneYearSCR,IF($C1909="309 LCR SummaryB",UltimateSCR,IF(VALUE(LEFT($A1909,3))=309,VLOOKUP(VALUE(MID($B1909,2,1)),_309_Table1,MATCH(MID($B1909,1,1),_309_Table1_ColumnLookup,0),FALSE)
+N("309"),
  IF(VALUE(LEFT($A1909,3))=310,VLOOKUP(VALUE(MID($B1909,2,1)),_310_Table1,MATCH(MID($B1909,1,1),_310_Table1_ColumnLookup,0),FALSE)
+N("310"),
  IF(AND(VALUE(LEFT($A1909,3))=311,LEN($I1909)=4),VLOOKUP($I1909,_311_Table1,MATCH($B1909,_311_Table1_ColumnLookup,0),FALSE),
  IF(AND(VALUE(LEFT($A1909,3))=311,OR($B1909="I2",$B1909="J2",$B1909="K2",$B1909="L2")),VLOOKUP('311'!$G$58,_311_Table1,MATCH(MID($B1909,1,1),_311_Table1_ColumnLookup,0),FALSE),
  IF(AND(VALUE(LEFT($A1909,3))=311,RIGHT($B1909,5)="Total"),VLOOKUP('311'!$G$59,_311_Table1,MATCH(MID($B1909,1,1),_311_Table1_ColumnLookup,0),FALSE),
  IF(VALUE(LEFT($A1909,3))=311,VLOOKUP(VALUE(MID($B1909,2,1)),_311_Table1,MATCH(MID($B1909,1,1),_311_Table1_ColumnLookup,0),FALSE)
+N("311"),
  IF(AND(VALUE(LEFT($A1909,3))=312,LEFT($G1909,10)="Unincepted",$B1909="G "),VLOOKUP(" ULO",_312_Table1,MATCH('312'!$N$16,_312_Table1_ColumnLookup,0),FALSE),
  IF(AND(VALUE(LEFT($A1909,3))=312,LEFT($G1909,10)="Unincepted",$B1909="O "),VLOOKUP(" ULO",_312_Table1,MATCH('312'!$V$16,_312_Table1_ColumnLookup,0),FALSE),
  IF(AND(VALUE(LEFT($A1909,3))=312,LEFT($G1909,10)="Unincepted",$B1909="Q "),VLOOKUP(" ULO",_312_Table1,MATCH('312'!$X$16,_312_Table1_ColumnLookup,0),FALSE),
  IF(AND(VALUE(LEFT($A1909,3))=312,LEFT($G1909,10)="Unincepted"),VLOOKUP(" ULO",_312_Table1,MATCH(LEFT($B1909,1),_312_Table1_ColumnLookup,0),FALSE),
  IF(AND(VALUE(LEFT($A1909,3))=312,LEFT($G1909,5)="Total",$B1909="G "),VLOOKUP('312'!$F$80,_312_Table1,MATCH('312'!$N$16,_312_Table1_ColumnLookup,0),FALSE),
  IF(AND(VALUE(LEFT($A1909,3))=312,LEFT($G1909,5)="Total",$B1909="O "),VLOOKUP('312'!$F$80,_312_Table1,MATCH('312'!$V$16,_312_Table1_ColumnLookup,0),FALSE),
  IF(AND(VALUE(LEFT($A1909,3))=312,LEFT($G1909,5)="Total",$B1909="Q "),VLOOKUP('312'!$F$80,_312_Table1,MATCH('312'!$X$16,_312_Table1_ColumnLookup,0),FALSE),
  IF(AND(VALUE(LEFT($A1909,3))=312,LEFT($G1909,5)="Total"),VLOOKUP('312'!$F$80,_312_Table1,MATCH(LEFT($B1909,1),_312_Table1_ColumnLookup,0),FALSE),
  IF(AND(VALUE(LEFT($A1909,3))=312,LEN($I1909)=4,$B1909="G"),VLOOKUP($I1909,_312_Table1,MATCH('312'!$N$16,_312_Table1_ColumnLookup,0),FALSE),
  IF(AND(VALUE(LEFT($A1909,3))=312,LEN($I1909)=4,$B1909="O"),VLOOKUP($I1909,_312_Table1,MATCH('312'!$V$16,_312_Table1_ColumnLookup,0),FALSE),
  IF(AND(VALUE(LEFT($A1909,3))=312,LEN($I1909)=4,$B1909="Q"),VLOOKUP($I1909,_312_Table1,MATCH('312'!$X$16,_312_Table1_ColumnLookup,0),FALSE),
  IF(AND(VALUE(LEFT($A1909,3))=312,LEN($I1909)=4),VLOOKUP($I1909,_312_Table1,MATCH(LEFT($B1909,1),_312_Table1_ColumnLookup,0),FALSE)
+N("312"),
  IF(VALUE(LEFT($A1909,3))=313,VLOOKUP(VALUE(MID($B1909,2,1)),_313_Table1,MATCH(MID($B1909,1,1),_313_Table1_ColumnLookup,0),FALSE)
+N("313"),
  IF(AND(VALUE(LEFT($A1909,3))=314,LEN($B1909)=3),VLOOKUP(VALUE(MID($B1909,2,2)),_314_Table1,MATCH(MID($B1909,1,1),_314_Table1_ColumnLookup,0),FALSE),
  IF(VALUE(LEFT($A1909,3))=314,VLOOKUP(VALUE(MID($B1909,2,1)),_314_Table1,MATCH(MID($B1909,1,1),_314_Table1_ColumnLookup,0),FALSE)
+N("314"),
""))))))))))))))))))))))))</f>
        <v>#N/A</v>
      </c>
      <c r="E1909" s="238" t="e">
        <f>IF(AND(VALUE(LEFT($A1909,3))=309,LEN($B1909)=3),VLOOKUP(VALUE(MID($B1909,2,2)),_309_Table2,MATCH(MID($B1909,1,1),_309_Table2_ColumnLookup,0),FALSE),
  IF($C1909="309 LCR SummaryA",OneYearSCR,IF($C1909="309 LCR SummaryB",UltimateSCR,IF(VALUE(LEFT($A1909,3))=309,VLOOKUP(VALUE(MID($B1909,2,1)),_309_Table2,MATCH(MID($B1909,1,1),_309_Table2_ColumnLookup,0),FALSE)
+N("309"),
  IF(VALUE(LEFT($A1909,3))=310,VLOOKUP(VALUE(MID($B1909,2,1)),_310_Table2,MATCH(MID($B1909,1,1),_310_Table2_ColumnLookup,0),FALSE)
+N("310"),
  IF(AND(VALUE(LEFT($A1909,3))=311,LEN($I1909)=4),VLOOKUP($I1909,_311_Table2,MATCH($B1909,_311_Table2_ColumnLookup,0),FALSE),
  IF(AND(VALUE(LEFT($A1909,3))=311,OR($B1909="I2",$B1909="J2",$B1909="K2",$B1909="L2")),VLOOKUP('311'!$G$58,_311_Table2,MATCH(MID($B1909,1,1),_311_Table2_ColumnLookup,0),FALSE),
  IF(AND(VALUE(LEFT($A1909,3))=311,RIGHT($B1909,5)="Total"),VLOOKUP('311'!$G$59,_311_Table2,MATCH(MID($B1909,1,1),_311_Table2_ColumnLookup,0),FALSE),
  IF(VALUE(LEFT($A1909,3))=311,VLOOKUP(VALUE(MID($B1909,2,1)),_311_Table2,MATCH(MID($B1909,1,1),_311_Table2_ColumnLookup,0),FALSE)
+N("311"),
  IF(AND(VALUE(LEFT($A1909,3))=312,LEFT($G1909,10)="Unincepted",$B1909="G "),VLOOKUP(" ULO",_312_Table2,MATCH('312'!$N$16,_312_Table2_ColumnLookup,0),FALSE),
  IF(AND(VALUE(LEFT($A1909,3))=312,LEFT($G1909,10)="Unincepted",$B1909="O "),VLOOKUP(" ULO",_312_Table2,MATCH('312'!$V$16,_312_Table2_ColumnLookup,0),FALSE),
  IF(AND(VALUE(LEFT($A1909,3))=312,LEFT($G1909,10)="Unincepted",$B1909="Q "),VLOOKUP(" ULO",_312_Table2,MATCH('312'!$X$16,_312_Table2_ColumnLookup,0),FALSE),
  IF(AND(VALUE(LEFT($A1909,3))=312,LEFT($G1909,10)="Unincepted"),VLOOKUP(" ULO",_312_Table2,MATCH(LEFT($B1909,1),_312_Table2_ColumnLookup,0),FALSE),
  IF(AND(VALUE(LEFT($A1909,3))=312,LEFT($G1909,5)="Total",$B1909="G "),VLOOKUP('312'!$F$80,_312_Table2,MATCH('312'!$N$16,_312_Table2_ColumnLookup,0),FALSE),
  IF(AND(VALUE(LEFT($A1909,3))=312,LEFT($G1909,5)="Total",$B1909="O "),VLOOKUP('312'!$F$80,_312_Table2,MATCH('312'!$V$16,_312_Table2_ColumnLookup,0),FALSE),
  IF(AND(VALUE(LEFT($A1909,3))=312,LEFT($G1909,5)="Total",$B1909="Q "),VLOOKUP('312'!$F$80,_312_Table2,MATCH('312'!$X$16,_312_Table2_ColumnLookup,0),FALSE),
  IF(AND(VALUE(LEFT($A1909,3))=312,LEFT($G1909,5)="Total"),VLOOKUP('312'!$F$80,_312_Table2,MATCH(LEFT($B1909,1),_312_Table2_ColumnLookup,0),FALSE),
  IF(AND(VALUE(LEFT($A1909,3))=312,LEN($I1909)=4,$B1909="G"),VLOOKUP($I1909,_312_Table2,MATCH('312'!$N$16,_312_Table2_ColumnLookup,0),FALSE),
  IF(AND(VALUE(LEFT($A1909,3))=312,LEN($I1909)=4,$B1909="O"),VLOOKUP($I1909,_312_Table2,MATCH('312'!$V$16,_312_Table2_ColumnLookup,0),FALSE),
  IF(AND(VALUE(LEFT($A1909,3))=312,LEN($I1909)=4,$B1909="Q"),VLOOKUP($I1909,_312_Table2,MATCH('312'!$X$16,_312_Table2_ColumnLookup,0),FALSE),
  IF(AND(VALUE(LEFT($A1909,3))=312,LEN($I1909)=4),VLOOKUP($I1909,_312_Table2,MATCH(LEFT($B1909,1),_312_Table2_ColumnLookup,0),FALSE)
+N("312"),
  IF(VALUE(LEFT($A1909,3))=313,VLOOKUP(VALUE(MID($B1909,2,1)),_313_Table2,MATCH(MID($B1909,1,1),_313_Table2_ColumnLookup,0),FALSE)
+N("313"),
  IF(AND(VALUE(LEFT($A1909,3))=314,LEN($B1909)=3),VLOOKUP(VALUE(MID($B1909,2,2)),_314_Table2,MATCH(MID($B1909,1,1),_314_Table2_ColumnLookup,0),FALSE),
  IF(VALUE(LEFT($A1909,3))=314,VLOOKUP(VALUE(MID($B1909,2,1)),_314_Table2,MATCH(MID($B1909,1,1),_314_Table2_ColumnLookup,0),FALSE)
+N("314"),
""))))))))))))))))))))))))</f>
        <v>#N/A</v>
      </c>
      <c r="F1909" s="238" t="e">
        <f>IF(AND(VALUE(LEFT($A1909,3))=309,LEN($B1909)=3),VLOOKUP(VALUE(MID($B1909,2,2)),_309_Table3,MATCH(MID($B1909,1,1),_309_Table3_ColumnLookup,0),FALSE),
  IF($C1909="309 LCR SummaryA",OneYearSCR,IF($C1909="309 LCR SummaryB",UltimateSCR,IF(VALUE(LEFT($A1909,3))=309,VLOOKUP(VALUE(MID($B1909,2,1)),_309_Table3,MATCH(MID($B1909,1,1),_309_Table3_ColumnLookup,0),FALSE)
+N("309"),
  IF(VALUE(LEFT($A1909,3))=310,VLOOKUP(VALUE(MID($B1909,2,1)),_310_Table3,MATCH(MID($B1909,1,1),_310_Table3_ColumnLookup,0),FALSE)
+N("310"),
  IF(AND(VALUE(LEFT($A1909,3))=311,LEN($I1909)=4),VLOOKUP($I1909,_311_Table3,MATCH($B1909,_311_Table3_ColumnLookup,0),FALSE),
  IF(AND(VALUE(LEFT($A1909,3))=311,OR($B1909="I2",$B1909="J2",$B1909="K2",$B1909="L2")),VLOOKUP('311'!$G$58,_311_Table3,MATCH(MID($B1909,1,1),_311_Table3_ColumnLookup,0),FALSE),
  IF(AND(VALUE(LEFT($A1909,3))=311,RIGHT($B1909,5)="Total"),VLOOKUP('311'!$G$59,_311_Table3,MATCH(MID($B1909,1,1),_311_Table3_ColumnLookup,0),FALSE),
  IF(VALUE(LEFT($A1909,3))=311,VLOOKUP(VALUE(MID($B1909,2,1)),_311_Table3,MATCH(MID($B1909,1,1),_311_Table3_ColumnLookup,0),FALSE)
+N("311"),
  IF(AND(VALUE(LEFT($A1909,3))=312,LEFT($G1909,10)="Unincepted",$B1909="G "),VLOOKUP(" ULO",_312_Table3,MATCH('312'!$N$16,_312_Table3_ColumnLookup,0),FALSE),
  IF(AND(VALUE(LEFT($A1909,3))=312,LEFT($G1909,10)="Unincepted",$B1909="O "),VLOOKUP(" ULO",_312_Table3,MATCH('312'!$V$16,_312_Table3_ColumnLookup,0),FALSE),
  IF(AND(VALUE(LEFT($A1909,3))=312,LEFT($G1909,10)="Unincepted",$B1909="Q "),VLOOKUP(" ULO",_312_Table3,MATCH('312'!$X$16,_312_Table3_ColumnLookup,0),FALSE),
  IF(AND(VALUE(LEFT($A1909,3))=312,LEFT($G1909,10)="Unincepted"),VLOOKUP(" ULO",_312_Table3,MATCH(LEFT($B1909,1),_312_Table3_ColumnLookup,0),FALSE),
  IF(AND(VALUE(LEFT($A1909,3))=312,LEFT($G1909,5)="Total",$B1909="G "),VLOOKUP('312'!$F$80,_312_Table3,MATCH('312'!$N$16,_312_Table3_ColumnLookup,0),FALSE),
  IF(AND(VALUE(LEFT($A1909,3))=312,LEFT($G1909,5)="Total",$B1909="O "),VLOOKUP('312'!$F$80,_312_Table3,MATCH('312'!$V$16,_312_Table3_ColumnLookup,0),FALSE),
  IF(AND(VALUE(LEFT($A1909,3))=312,LEFT($G1909,5)="Total",$B1909="Q "),VLOOKUP('312'!$F$80,_312_Table3,MATCH('312'!$X$16,_312_Table3_ColumnLookup,0),FALSE),
  IF(AND(VALUE(LEFT($A1909,3))=312,LEFT($G1909,5)="Total"),VLOOKUP('312'!$F$80,_312_Table3,MATCH(LEFT($B1909,1),_312_Table3_ColumnLookup,0),FALSE),
  IF(AND(VALUE(LEFT($A1909,3))=312,LEN($I1909)=4,$B1909="G"),VLOOKUP($I1909,_312_Table3,MATCH('312'!$N$16,_312_Table3_ColumnLookup,0),FALSE),
  IF(AND(VALUE(LEFT($A1909,3))=312,LEN($I1909)=4,$B1909="O"),VLOOKUP($I1909,_312_Table3,MATCH('312'!$V$16,_312_Table3_ColumnLookup,0),FALSE),
  IF(AND(VALUE(LEFT($A1909,3))=312,LEN($I1909)=4,$B1909="Q"),VLOOKUP($I1909,_312_Table3,MATCH('312'!$X$16,_312_Table3_ColumnLookup,0),FALSE),
  IF(AND(VALUE(LEFT($A1909,3))=312,LEN($I1909)=4),VLOOKUP($I1909,_312_Table3,MATCH(LEFT($B1909,1),_312_Table3_ColumnLookup,0),FALSE)
+N("312"),
  IF(VALUE(LEFT($A1909,3))=313,VLOOKUP(VALUE(MID($B1909,2,1)),_313_Table3,MATCH(MID($B1909,1,1),_313_Table3_ColumnLookup,0),FALSE)
+N("313"),
  IF(AND(VALUE(LEFT($A1909,3))=314,LEN($B1909)=3),VLOOKUP(VALUE(MID($B1909,2,2)),_314_Table3,MATCH(MID($B1909,1,1),_314_Table3_ColumnLookup,0),FALSE),
  IF(VALUE(LEFT($A1909,3))=314,VLOOKUP(VALUE(MID($B1909,2,1)),_314_Table3,MATCH(MID($B1909,1,1),_314_Table3_ColumnLookup,0),FALSE)
+N("314"),
""))))))))))))))))))))))))</f>
        <v>#N/A</v>
      </c>
      <c r="H1909" s="321" t="str">
        <f>IFERROR(
IF(ISERROR($D1909)=FALSE,$D1909,IF(ISERROR($E1909)=FALSE,$E1909,IF(ISERROR($F1909)=FALSE,$F1909
+N("012 checkboxes"),
IF(
IF(OR(LEFT($A1909,9)="Syndicate",LEFT($A1909,12)="NewSyndicate"),VLOOKUP($A1909,'012'!$J:$ZW,MATCH("Link to button",'012'!$J$1:$ZW$1,0),0)
+N("309 checkbox"),
IF($C1909="309 LCR Summary0",VLOOKUP("Notes990",'309'!$P:$ZZ,MATCH("Link to button",'309'!$P$1:$ZZ$1,0),0)
+N("313 checkboxes"),
IF($C1909="313 Financial Information0LcmVsScr",IF($C1909="309 LCR Summary0",VLOOKUP("LcmVsScr",'309'!$N:$ZZ,MATCH("Link to button",'309'!$N$1:$ZZ$1,0),0),
IF($C1909="313 Financial Information0LcrDocAttached",IF($C1909="309 LCR Summary0",VLOOKUP("LcrDocAttached",'309'!$N:$ZZ,MATCH("Link to button",'309'!$N$1:$ZZ$1,0),
0)))))))=1,TRUE,FALSE)
))),"")</f>
        <v/>
      </c>
    </row>
    <row r="1910" spans="1:8">
      <c r="A1910" s="237" t="e">
        <f>VLOOKUP($G1910,CSVLookups!$B:$R,MATCH(A$1,CSVLookups!$B$1:$R$1,0),FALSE)</f>
        <v>#N/A</v>
      </c>
      <c r="B1910" s="237" t="e">
        <f>VLOOKUP($G1910,CSVLookups!$B:$R,MATCH(B$1,CSVLookups!$B$1:$R$1,0),FALSE)</f>
        <v>#N/A</v>
      </c>
      <c r="C1910" s="238" t="e">
        <f t="shared" si="30"/>
        <v>#N/A</v>
      </c>
      <c r="D1910" s="238" t="e">
        <f>IF(AND(VALUE(LEFT($A1910,3))=309,LEN($B1910)=3),VLOOKUP(VALUE(MID($B1910,2,2)),_309_Table1,MATCH(MID($B1910,1,1),_309_Table1_ColumnLookup,0),FALSE),
  IF($C1910="309 LCR SummaryA",OneYearSCR,IF($C1910="309 LCR SummaryB",UltimateSCR,IF(VALUE(LEFT($A1910,3))=309,VLOOKUP(VALUE(MID($B1910,2,1)),_309_Table1,MATCH(MID($B1910,1,1),_309_Table1_ColumnLookup,0),FALSE)
+N("309"),
  IF(VALUE(LEFT($A1910,3))=310,VLOOKUP(VALUE(MID($B1910,2,1)),_310_Table1,MATCH(MID($B1910,1,1),_310_Table1_ColumnLookup,0),FALSE)
+N("310"),
  IF(AND(VALUE(LEFT($A1910,3))=311,LEN($I1910)=4),VLOOKUP($I1910,_311_Table1,MATCH($B1910,_311_Table1_ColumnLookup,0),FALSE),
  IF(AND(VALUE(LEFT($A1910,3))=311,OR($B1910="I2",$B1910="J2",$B1910="K2",$B1910="L2")),VLOOKUP('311'!$G$58,_311_Table1,MATCH(MID($B1910,1,1),_311_Table1_ColumnLookup,0),FALSE),
  IF(AND(VALUE(LEFT($A1910,3))=311,RIGHT($B1910,5)="Total"),VLOOKUP('311'!$G$59,_311_Table1,MATCH(MID($B1910,1,1),_311_Table1_ColumnLookup,0),FALSE),
  IF(VALUE(LEFT($A1910,3))=311,VLOOKUP(VALUE(MID($B1910,2,1)),_311_Table1,MATCH(MID($B1910,1,1),_311_Table1_ColumnLookup,0),FALSE)
+N("311"),
  IF(AND(VALUE(LEFT($A1910,3))=312,LEFT($G1910,10)="Unincepted",$B1910="G "),VLOOKUP(" ULO",_312_Table1,MATCH('312'!$N$16,_312_Table1_ColumnLookup,0),FALSE),
  IF(AND(VALUE(LEFT($A1910,3))=312,LEFT($G1910,10)="Unincepted",$B1910="O "),VLOOKUP(" ULO",_312_Table1,MATCH('312'!$V$16,_312_Table1_ColumnLookup,0),FALSE),
  IF(AND(VALUE(LEFT($A1910,3))=312,LEFT($G1910,10)="Unincepted",$B1910="Q "),VLOOKUP(" ULO",_312_Table1,MATCH('312'!$X$16,_312_Table1_ColumnLookup,0),FALSE),
  IF(AND(VALUE(LEFT($A1910,3))=312,LEFT($G1910,10)="Unincepted"),VLOOKUP(" ULO",_312_Table1,MATCH(LEFT($B1910,1),_312_Table1_ColumnLookup,0),FALSE),
  IF(AND(VALUE(LEFT($A1910,3))=312,LEFT($G1910,5)="Total",$B1910="G "),VLOOKUP('312'!$F$80,_312_Table1,MATCH('312'!$N$16,_312_Table1_ColumnLookup,0),FALSE),
  IF(AND(VALUE(LEFT($A1910,3))=312,LEFT($G1910,5)="Total",$B1910="O "),VLOOKUP('312'!$F$80,_312_Table1,MATCH('312'!$V$16,_312_Table1_ColumnLookup,0),FALSE),
  IF(AND(VALUE(LEFT($A1910,3))=312,LEFT($G1910,5)="Total",$B1910="Q "),VLOOKUP('312'!$F$80,_312_Table1,MATCH('312'!$X$16,_312_Table1_ColumnLookup,0),FALSE),
  IF(AND(VALUE(LEFT($A1910,3))=312,LEFT($G1910,5)="Total"),VLOOKUP('312'!$F$80,_312_Table1,MATCH(LEFT($B1910,1),_312_Table1_ColumnLookup,0),FALSE),
  IF(AND(VALUE(LEFT($A1910,3))=312,LEN($I1910)=4,$B1910="G"),VLOOKUP($I1910,_312_Table1,MATCH('312'!$N$16,_312_Table1_ColumnLookup,0),FALSE),
  IF(AND(VALUE(LEFT($A1910,3))=312,LEN($I1910)=4,$B1910="O"),VLOOKUP($I1910,_312_Table1,MATCH('312'!$V$16,_312_Table1_ColumnLookup,0),FALSE),
  IF(AND(VALUE(LEFT($A1910,3))=312,LEN($I1910)=4,$B1910="Q"),VLOOKUP($I1910,_312_Table1,MATCH('312'!$X$16,_312_Table1_ColumnLookup,0),FALSE),
  IF(AND(VALUE(LEFT($A1910,3))=312,LEN($I1910)=4),VLOOKUP($I1910,_312_Table1,MATCH(LEFT($B1910,1),_312_Table1_ColumnLookup,0),FALSE)
+N("312"),
  IF(VALUE(LEFT($A1910,3))=313,VLOOKUP(VALUE(MID($B1910,2,1)),_313_Table1,MATCH(MID($B1910,1,1),_313_Table1_ColumnLookup,0),FALSE)
+N("313"),
  IF(AND(VALUE(LEFT($A1910,3))=314,LEN($B1910)=3),VLOOKUP(VALUE(MID($B1910,2,2)),_314_Table1,MATCH(MID($B1910,1,1),_314_Table1_ColumnLookup,0),FALSE),
  IF(VALUE(LEFT($A1910,3))=314,VLOOKUP(VALUE(MID($B1910,2,1)),_314_Table1,MATCH(MID($B1910,1,1),_314_Table1_ColumnLookup,0),FALSE)
+N("314"),
""))))))))))))))))))))))))</f>
        <v>#N/A</v>
      </c>
      <c r="E1910" s="238" t="e">
        <f>IF(AND(VALUE(LEFT($A1910,3))=309,LEN($B1910)=3),VLOOKUP(VALUE(MID($B1910,2,2)),_309_Table2,MATCH(MID($B1910,1,1),_309_Table2_ColumnLookup,0),FALSE),
  IF($C1910="309 LCR SummaryA",OneYearSCR,IF($C1910="309 LCR SummaryB",UltimateSCR,IF(VALUE(LEFT($A1910,3))=309,VLOOKUP(VALUE(MID($B1910,2,1)),_309_Table2,MATCH(MID($B1910,1,1),_309_Table2_ColumnLookup,0),FALSE)
+N("309"),
  IF(VALUE(LEFT($A1910,3))=310,VLOOKUP(VALUE(MID($B1910,2,1)),_310_Table2,MATCH(MID($B1910,1,1),_310_Table2_ColumnLookup,0),FALSE)
+N("310"),
  IF(AND(VALUE(LEFT($A1910,3))=311,LEN($I1910)=4),VLOOKUP($I1910,_311_Table2,MATCH($B1910,_311_Table2_ColumnLookup,0),FALSE),
  IF(AND(VALUE(LEFT($A1910,3))=311,OR($B1910="I2",$B1910="J2",$B1910="K2",$B1910="L2")),VLOOKUP('311'!$G$58,_311_Table2,MATCH(MID($B1910,1,1),_311_Table2_ColumnLookup,0),FALSE),
  IF(AND(VALUE(LEFT($A1910,3))=311,RIGHT($B1910,5)="Total"),VLOOKUP('311'!$G$59,_311_Table2,MATCH(MID($B1910,1,1),_311_Table2_ColumnLookup,0),FALSE),
  IF(VALUE(LEFT($A1910,3))=311,VLOOKUP(VALUE(MID($B1910,2,1)),_311_Table2,MATCH(MID($B1910,1,1),_311_Table2_ColumnLookup,0),FALSE)
+N("311"),
  IF(AND(VALUE(LEFT($A1910,3))=312,LEFT($G1910,10)="Unincepted",$B1910="G "),VLOOKUP(" ULO",_312_Table2,MATCH('312'!$N$16,_312_Table2_ColumnLookup,0),FALSE),
  IF(AND(VALUE(LEFT($A1910,3))=312,LEFT($G1910,10)="Unincepted",$B1910="O "),VLOOKUP(" ULO",_312_Table2,MATCH('312'!$V$16,_312_Table2_ColumnLookup,0),FALSE),
  IF(AND(VALUE(LEFT($A1910,3))=312,LEFT($G1910,10)="Unincepted",$B1910="Q "),VLOOKUP(" ULO",_312_Table2,MATCH('312'!$X$16,_312_Table2_ColumnLookup,0),FALSE),
  IF(AND(VALUE(LEFT($A1910,3))=312,LEFT($G1910,10)="Unincepted"),VLOOKUP(" ULO",_312_Table2,MATCH(LEFT($B1910,1),_312_Table2_ColumnLookup,0),FALSE),
  IF(AND(VALUE(LEFT($A1910,3))=312,LEFT($G1910,5)="Total",$B1910="G "),VLOOKUP('312'!$F$80,_312_Table2,MATCH('312'!$N$16,_312_Table2_ColumnLookup,0),FALSE),
  IF(AND(VALUE(LEFT($A1910,3))=312,LEFT($G1910,5)="Total",$B1910="O "),VLOOKUP('312'!$F$80,_312_Table2,MATCH('312'!$V$16,_312_Table2_ColumnLookup,0),FALSE),
  IF(AND(VALUE(LEFT($A1910,3))=312,LEFT($G1910,5)="Total",$B1910="Q "),VLOOKUP('312'!$F$80,_312_Table2,MATCH('312'!$X$16,_312_Table2_ColumnLookup,0),FALSE),
  IF(AND(VALUE(LEFT($A1910,3))=312,LEFT($G1910,5)="Total"),VLOOKUP('312'!$F$80,_312_Table2,MATCH(LEFT($B1910,1),_312_Table2_ColumnLookup,0),FALSE),
  IF(AND(VALUE(LEFT($A1910,3))=312,LEN($I1910)=4,$B1910="G"),VLOOKUP($I1910,_312_Table2,MATCH('312'!$N$16,_312_Table2_ColumnLookup,0),FALSE),
  IF(AND(VALUE(LEFT($A1910,3))=312,LEN($I1910)=4,$B1910="O"),VLOOKUP($I1910,_312_Table2,MATCH('312'!$V$16,_312_Table2_ColumnLookup,0),FALSE),
  IF(AND(VALUE(LEFT($A1910,3))=312,LEN($I1910)=4,$B1910="Q"),VLOOKUP($I1910,_312_Table2,MATCH('312'!$X$16,_312_Table2_ColumnLookup,0),FALSE),
  IF(AND(VALUE(LEFT($A1910,3))=312,LEN($I1910)=4),VLOOKUP($I1910,_312_Table2,MATCH(LEFT($B1910,1),_312_Table2_ColumnLookup,0),FALSE)
+N("312"),
  IF(VALUE(LEFT($A1910,3))=313,VLOOKUP(VALUE(MID($B1910,2,1)),_313_Table2,MATCH(MID($B1910,1,1),_313_Table2_ColumnLookup,0),FALSE)
+N("313"),
  IF(AND(VALUE(LEFT($A1910,3))=314,LEN($B1910)=3),VLOOKUP(VALUE(MID($B1910,2,2)),_314_Table2,MATCH(MID($B1910,1,1),_314_Table2_ColumnLookup,0),FALSE),
  IF(VALUE(LEFT($A1910,3))=314,VLOOKUP(VALUE(MID($B1910,2,1)),_314_Table2,MATCH(MID($B1910,1,1),_314_Table2_ColumnLookup,0),FALSE)
+N("314"),
""))))))))))))))))))))))))</f>
        <v>#N/A</v>
      </c>
      <c r="F1910" s="238" t="e">
        <f>IF(AND(VALUE(LEFT($A1910,3))=309,LEN($B1910)=3),VLOOKUP(VALUE(MID($B1910,2,2)),_309_Table3,MATCH(MID($B1910,1,1),_309_Table3_ColumnLookup,0),FALSE),
  IF($C1910="309 LCR SummaryA",OneYearSCR,IF($C1910="309 LCR SummaryB",UltimateSCR,IF(VALUE(LEFT($A1910,3))=309,VLOOKUP(VALUE(MID($B1910,2,1)),_309_Table3,MATCH(MID($B1910,1,1),_309_Table3_ColumnLookup,0),FALSE)
+N("309"),
  IF(VALUE(LEFT($A1910,3))=310,VLOOKUP(VALUE(MID($B1910,2,1)),_310_Table3,MATCH(MID($B1910,1,1),_310_Table3_ColumnLookup,0),FALSE)
+N("310"),
  IF(AND(VALUE(LEFT($A1910,3))=311,LEN($I1910)=4),VLOOKUP($I1910,_311_Table3,MATCH($B1910,_311_Table3_ColumnLookup,0),FALSE),
  IF(AND(VALUE(LEFT($A1910,3))=311,OR($B1910="I2",$B1910="J2",$B1910="K2",$B1910="L2")),VLOOKUP('311'!$G$58,_311_Table3,MATCH(MID($B1910,1,1),_311_Table3_ColumnLookup,0),FALSE),
  IF(AND(VALUE(LEFT($A1910,3))=311,RIGHT($B1910,5)="Total"),VLOOKUP('311'!$G$59,_311_Table3,MATCH(MID($B1910,1,1),_311_Table3_ColumnLookup,0),FALSE),
  IF(VALUE(LEFT($A1910,3))=311,VLOOKUP(VALUE(MID($B1910,2,1)),_311_Table3,MATCH(MID($B1910,1,1),_311_Table3_ColumnLookup,0),FALSE)
+N("311"),
  IF(AND(VALUE(LEFT($A1910,3))=312,LEFT($G1910,10)="Unincepted",$B1910="G "),VLOOKUP(" ULO",_312_Table3,MATCH('312'!$N$16,_312_Table3_ColumnLookup,0),FALSE),
  IF(AND(VALUE(LEFT($A1910,3))=312,LEFT($G1910,10)="Unincepted",$B1910="O "),VLOOKUP(" ULO",_312_Table3,MATCH('312'!$V$16,_312_Table3_ColumnLookup,0),FALSE),
  IF(AND(VALUE(LEFT($A1910,3))=312,LEFT($G1910,10)="Unincepted",$B1910="Q "),VLOOKUP(" ULO",_312_Table3,MATCH('312'!$X$16,_312_Table3_ColumnLookup,0),FALSE),
  IF(AND(VALUE(LEFT($A1910,3))=312,LEFT($G1910,10)="Unincepted"),VLOOKUP(" ULO",_312_Table3,MATCH(LEFT($B1910,1),_312_Table3_ColumnLookup,0),FALSE),
  IF(AND(VALUE(LEFT($A1910,3))=312,LEFT($G1910,5)="Total",$B1910="G "),VLOOKUP('312'!$F$80,_312_Table3,MATCH('312'!$N$16,_312_Table3_ColumnLookup,0),FALSE),
  IF(AND(VALUE(LEFT($A1910,3))=312,LEFT($G1910,5)="Total",$B1910="O "),VLOOKUP('312'!$F$80,_312_Table3,MATCH('312'!$V$16,_312_Table3_ColumnLookup,0),FALSE),
  IF(AND(VALUE(LEFT($A1910,3))=312,LEFT($G1910,5)="Total",$B1910="Q "),VLOOKUP('312'!$F$80,_312_Table3,MATCH('312'!$X$16,_312_Table3_ColumnLookup,0),FALSE),
  IF(AND(VALUE(LEFT($A1910,3))=312,LEFT($G1910,5)="Total"),VLOOKUP('312'!$F$80,_312_Table3,MATCH(LEFT($B1910,1),_312_Table3_ColumnLookup,0),FALSE),
  IF(AND(VALUE(LEFT($A1910,3))=312,LEN($I1910)=4,$B1910="G"),VLOOKUP($I1910,_312_Table3,MATCH('312'!$N$16,_312_Table3_ColumnLookup,0),FALSE),
  IF(AND(VALUE(LEFT($A1910,3))=312,LEN($I1910)=4,$B1910="O"),VLOOKUP($I1910,_312_Table3,MATCH('312'!$V$16,_312_Table3_ColumnLookup,0),FALSE),
  IF(AND(VALUE(LEFT($A1910,3))=312,LEN($I1910)=4,$B1910="Q"),VLOOKUP($I1910,_312_Table3,MATCH('312'!$X$16,_312_Table3_ColumnLookup,0),FALSE),
  IF(AND(VALUE(LEFT($A1910,3))=312,LEN($I1910)=4),VLOOKUP($I1910,_312_Table3,MATCH(LEFT($B1910,1),_312_Table3_ColumnLookup,0),FALSE)
+N("312"),
  IF(VALUE(LEFT($A1910,3))=313,VLOOKUP(VALUE(MID($B1910,2,1)),_313_Table3,MATCH(MID($B1910,1,1),_313_Table3_ColumnLookup,0),FALSE)
+N("313"),
  IF(AND(VALUE(LEFT($A1910,3))=314,LEN($B1910)=3),VLOOKUP(VALUE(MID($B1910,2,2)),_314_Table3,MATCH(MID($B1910,1,1),_314_Table3_ColumnLookup,0),FALSE),
  IF(VALUE(LEFT($A1910,3))=314,VLOOKUP(VALUE(MID($B1910,2,1)),_314_Table3,MATCH(MID($B1910,1,1),_314_Table3_ColumnLookup,0),FALSE)
+N("314"),
""))))))))))))))))))))))))</f>
        <v>#N/A</v>
      </c>
      <c r="H1910" s="321" t="str">
        <f>IFERROR(
IF(ISERROR($D1910)=FALSE,$D1910,IF(ISERROR($E1910)=FALSE,$E1910,IF(ISERROR($F1910)=FALSE,$F1910
+N("012 checkboxes"),
IF(
IF(OR(LEFT($A1910,9)="Syndicate",LEFT($A1910,12)="NewSyndicate"),VLOOKUP($A1910,'012'!$J:$ZW,MATCH("Link to button",'012'!$J$1:$ZW$1,0),0)
+N("309 checkbox"),
IF($C1910="309 LCR Summary0",VLOOKUP("Notes990",'309'!$P:$ZZ,MATCH("Link to button",'309'!$P$1:$ZZ$1,0),0)
+N("313 checkboxes"),
IF($C1910="313 Financial Information0LcmVsScr",IF($C1910="309 LCR Summary0",VLOOKUP("LcmVsScr",'309'!$N:$ZZ,MATCH("Link to button",'309'!$N$1:$ZZ$1,0),0),
IF($C1910="313 Financial Information0LcrDocAttached",IF($C1910="309 LCR Summary0",VLOOKUP("LcrDocAttached",'309'!$N:$ZZ,MATCH("Link to button",'309'!$N$1:$ZZ$1,0),
0)))))))=1,TRUE,FALSE)
))),"")</f>
        <v/>
      </c>
    </row>
    <row r="1911" spans="1:8">
      <c r="A1911" s="237" t="e">
        <f>VLOOKUP($G1911,CSVLookups!$B:$R,MATCH(A$1,CSVLookups!$B$1:$R$1,0),FALSE)</f>
        <v>#N/A</v>
      </c>
      <c r="B1911" s="237" t="e">
        <f>VLOOKUP($G1911,CSVLookups!$B:$R,MATCH(B$1,CSVLookups!$B$1:$R$1,0),FALSE)</f>
        <v>#N/A</v>
      </c>
      <c r="C1911" s="238" t="e">
        <f t="shared" si="30"/>
        <v>#N/A</v>
      </c>
      <c r="D1911" s="238" t="e">
        <f>IF(AND(VALUE(LEFT($A1911,3))=309,LEN($B1911)=3),VLOOKUP(VALUE(MID($B1911,2,2)),_309_Table1,MATCH(MID($B1911,1,1),_309_Table1_ColumnLookup,0),FALSE),
  IF($C1911="309 LCR SummaryA",OneYearSCR,IF($C1911="309 LCR SummaryB",UltimateSCR,IF(VALUE(LEFT($A1911,3))=309,VLOOKUP(VALUE(MID($B1911,2,1)),_309_Table1,MATCH(MID($B1911,1,1),_309_Table1_ColumnLookup,0),FALSE)
+N("309"),
  IF(VALUE(LEFT($A1911,3))=310,VLOOKUP(VALUE(MID($B1911,2,1)),_310_Table1,MATCH(MID($B1911,1,1),_310_Table1_ColumnLookup,0),FALSE)
+N("310"),
  IF(AND(VALUE(LEFT($A1911,3))=311,LEN($I1911)=4),VLOOKUP($I1911,_311_Table1,MATCH($B1911,_311_Table1_ColumnLookup,0),FALSE),
  IF(AND(VALUE(LEFT($A1911,3))=311,OR($B1911="I2",$B1911="J2",$B1911="K2",$B1911="L2")),VLOOKUP('311'!$G$58,_311_Table1,MATCH(MID($B1911,1,1),_311_Table1_ColumnLookup,0),FALSE),
  IF(AND(VALUE(LEFT($A1911,3))=311,RIGHT($B1911,5)="Total"),VLOOKUP('311'!$G$59,_311_Table1,MATCH(MID($B1911,1,1),_311_Table1_ColumnLookup,0),FALSE),
  IF(VALUE(LEFT($A1911,3))=311,VLOOKUP(VALUE(MID($B1911,2,1)),_311_Table1,MATCH(MID($B1911,1,1),_311_Table1_ColumnLookup,0),FALSE)
+N("311"),
  IF(AND(VALUE(LEFT($A1911,3))=312,LEFT($G1911,10)="Unincepted",$B1911="G "),VLOOKUP(" ULO",_312_Table1,MATCH('312'!$N$16,_312_Table1_ColumnLookup,0),FALSE),
  IF(AND(VALUE(LEFT($A1911,3))=312,LEFT($G1911,10)="Unincepted",$B1911="O "),VLOOKUP(" ULO",_312_Table1,MATCH('312'!$V$16,_312_Table1_ColumnLookup,0),FALSE),
  IF(AND(VALUE(LEFT($A1911,3))=312,LEFT($G1911,10)="Unincepted",$B1911="Q "),VLOOKUP(" ULO",_312_Table1,MATCH('312'!$X$16,_312_Table1_ColumnLookup,0),FALSE),
  IF(AND(VALUE(LEFT($A1911,3))=312,LEFT($G1911,10)="Unincepted"),VLOOKUP(" ULO",_312_Table1,MATCH(LEFT($B1911,1),_312_Table1_ColumnLookup,0),FALSE),
  IF(AND(VALUE(LEFT($A1911,3))=312,LEFT($G1911,5)="Total",$B1911="G "),VLOOKUP('312'!$F$80,_312_Table1,MATCH('312'!$N$16,_312_Table1_ColumnLookup,0),FALSE),
  IF(AND(VALUE(LEFT($A1911,3))=312,LEFT($G1911,5)="Total",$B1911="O "),VLOOKUP('312'!$F$80,_312_Table1,MATCH('312'!$V$16,_312_Table1_ColumnLookup,0),FALSE),
  IF(AND(VALUE(LEFT($A1911,3))=312,LEFT($G1911,5)="Total",$B1911="Q "),VLOOKUP('312'!$F$80,_312_Table1,MATCH('312'!$X$16,_312_Table1_ColumnLookup,0),FALSE),
  IF(AND(VALUE(LEFT($A1911,3))=312,LEFT($G1911,5)="Total"),VLOOKUP('312'!$F$80,_312_Table1,MATCH(LEFT($B1911,1),_312_Table1_ColumnLookup,0),FALSE),
  IF(AND(VALUE(LEFT($A1911,3))=312,LEN($I1911)=4,$B1911="G"),VLOOKUP($I1911,_312_Table1,MATCH('312'!$N$16,_312_Table1_ColumnLookup,0),FALSE),
  IF(AND(VALUE(LEFT($A1911,3))=312,LEN($I1911)=4,$B1911="O"),VLOOKUP($I1911,_312_Table1,MATCH('312'!$V$16,_312_Table1_ColumnLookup,0),FALSE),
  IF(AND(VALUE(LEFT($A1911,3))=312,LEN($I1911)=4,$B1911="Q"),VLOOKUP($I1911,_312_Table1,MATCH('312'!$X$16,_312_Table1_ColumnLookup,0),FALSE),
  IF(AND(VALUE(LEFT($A1911,3))=312,LEN($I1911)=4),VLOOKUP($I1911,_312_Table1,MATCH(LEFT($B1911,1),_312_Table1_ColumnLookup,0),FALSE)
+N("312"),
  IF(VALUE(LEFT($A1911,3))=313,VLOOKUP(VALUE(MID($B1911,2,1)),_313_Table1,MATCH(MID($B1911,1,1),_313_Table1_ColumnLookup,0),FALSE)
+N("313"),
  IF(AND(VALUE(LEFT($A1911,3))=314,LEN($B1911)=3),VLOOKUP(VALUE(MID($B1911,2,2)),_314_Table1,MATCH(MID($B1911,1,1),_314_Table1_ColumnLookup,0),FALSE),
  IF(VALUE(LEFT($A1911,3))=314,VLOOKUP(VALUE(MID($B1911,2,1)),_314_Table1,MATCH(MID($B1911,1,1),_314_Table1_ColumnLookup,0),FALSE)
+N("314"),
""))))))))))))))))))))))))</f>
        <v>#N/A</v>
      </c>
      <c r="E1911" s="238" t="e">
        <f>IF(AND(VALUE(LEFT($A1911,3))=309,LEN($B1911)=3),VLOOKUP(VALUE(MID($B1911,2,2)),_309_Table2,MATCH(MID($B1911,1,1),_309_Table2_ColumnLookup,0),FALSE),
  IF($C1911="309 LCR SummaryA",OneYearSCR,IF($C1911="309 LCR SummaryB",UltimateSCR,IF(VALUE(LEFT($A1911,3))=309,VLOOKUP(VALUE(MID($B1911,2,1)),_309_Table2,MATCH(MID($B1911,1,1),_309_Table2_ColumnLookup,0),FALSE)
+N("309"),
  IF(VALUE(LEFT($A1911,3))=310,VLOOKUP(VALUE(MID($B1911,2,1)),_310_Table2,MATCH(MID($B1911,1,1),_310_Table2_ColumnLookup,0),FALSE)
+N("310"),
  IF(AND(VALUE(LEFT($A1911,3))=311,LEN($I1911)=4),VLOOKUP($I1911,_311_Table2,MATCH($B1911,_311_Table2_ColumnLookup,0),FALSE),
  IF(AND(VALUE(LEFT($A1911,3))=311,OR($B1911="I2",$B1911="J2",$B1911="K2",$B1911="L2")),VLOOKUP('311'!$G$58,_311_Table2,MATCH(MID($B1911,1,1),_311_Table2_ColumnLookup,0),FALSE),
  IF(AND(VALUE(LEFT($A1911,3))=311,RIGHT($B1911,5)="Total"),VLOOKUP('311'!$G$59,_311_Table2,MATCH(MID($B1911,1,1),_311_Table2_ColumnLookup,0),FALSE),
  IF(VALUE(LEFT($A1911,3))=311,VLOOKUP(VALUE(MID($B1911,2,1)),_311_Table2,MATCH(MID($B1911,1,1),_311_Table2_ColumnLookup,0),FALSE)
+N("311"),
  IF(AND(VALUE(LEFT($A1911,3))=312,LEFT($G1911,10)="Unincepted",$B1911="G "),VLOOKUP(" ULO",_312_Table2,MATCH('312'!$N$16,_312_Table2_ColumnLookup,0),FALSE),
  IF(AND(VALUE(LEFT($A1911,3))=312,LEFT($G1911,10)="Unincepted",$B1911="O "),VLOOKUP(" ULO",_312_Table2,MATCH('312'!$V$16,_312_Table2_ColumnLookup,0),FALSE),
  IF(AND(VALUE(LEFT($A1911,3))=312,LEFT($G1911,10)="Unincepted",$B1911="Q "),VLOOKUP(" ULO",_312_Table2,MATCH('312'!$X$16,_312_Table2_ColumnLookup,0),FALSE),
  IF(AND(VALUE(LEFT($A1911,3))=312,LEFT($G1911,10)="Unincepted"),VLOOKUP(" ULO",_312_Table2,MATCH(LEFT($B1911,1),_312_Table2_ColumnLookup,0),FALSE),
  IF(AND(VALUE(LEFT($A1911,3))=312,LEFT($G1911,5)="Total",$B1911="G "),VLOOKUP('312'!$F$80,_312_Table2,MATCH('312'!$N$16,_312_Table2_ColumnLookup,0),FALSE),
  IF(AND(VALUE(LEFT($A1911,3))=312,LEFT($G1911,5)="Total",$B1911="O "),VLOOKUP('312'!$F$80,_312_Table2,MATCH('312'!$V$16,_312_Table2_ColumnLookup,0),FALSE),
  IF(AND(VALUE(LEFT($A1911,3))=312,LEFT($G1911,5)="Total",$B1911="Q "),VLOOKUP('312'!$F$80,_312_Table2,MATCH('312'!$X$16,_312_Table2_ColumnLookup,0),FALSE),
  IF(AND(VALUE(LEFT($A1911,3))=312,LEFT($G1911,5)="Total"),VLOOKUP('312'!$F$80,_312_Table2,MATCH(LEFT($B1911,1),_312_Table2_ColumnLookup,0),FALSE),
  IF(AND(VALUE(LEFT($A1911,3))=312,LEN($I1911)=4,$B1911="G"),VLOOKUP($I1911,_312_Table2,MATCH('312'!$N$16,_312_Table2_ColumnLookup,0),FALSE),
  IF(AND(VALUE(LEFT($A1911,3))=312,LEN($I1911)=4,$B1911="O"),VLOOKUP($I1911,_312_Table2,MATCH('312'!$V$16,_312_Table2_ColumnLookup,0),FALSE),
  IF(AND(VALUE(LEFT($A1911,3))=312,LEN($I1911)=4,$B1911="Q"),VLOOKUP($I1911,_312_Table2,MATCH('312'!$X$16,_312_Table2_ColumnLookup,0),FALSE),
  IF(AND(VALUE(LEFT($A1911,3))=312,LEN($I1911)=4),VLOOKUP($I1911,_312_Table2,MATCH(LEFT($B1911,1),_312_Table2_ColumnLookup,0),FALSE)
+N("312"),
  IF(VALUE(LEFT($A1911,3))=313,VLOOKUP(VALUE(MID($B1911,2,1)),_313_Table2,MATCH(MID($B1911,1,1),_313_Table2_ColumnLookup,0),FALSE)
+N("313"),
  IF(AND(VALUE(LEFT($A1911,3))=314,LEN($B1911)=3),VLOOKUP(VALUE(MID($B1911,2,2)),_314_Table2,MATCH(MID($B1911,1,1),_314_Table2_ColumnLookup,0),FALSE),
  IF(VALUE(LEFT($A1911,3))=314,VLOOKUP(VALUE(MID($B1911,2,1)),_314_Table2,MATCH(MID($B1911,1,1),_314_Table2_ColumnLookup,0),FALSE)
+N("314"),
""))))))))))))))))))))))))</f>
        <v>#N/A</v>
      </c>
      <c r="F1911" s="238" t="e">
        <f>IF(AND(VALUE(LEFT($A1911,3))=309,LEN($B1911)=3),VLOOKUP(VALUE(MID($B1911,2,2)),_309_Table3,MATCH(MID($B1911,1,1),_309_Table3_ColumnLookup,0),FALSE),
  IF($C1911="309 LCR SummaryA",OneYearSCR,IF($C1911="309 LCR SummaryB",UltimateSCR,IF(VALUE(LEFT($A1911,3))=309,VLOOKUP(VALUE(MID($B1911,2,1)),_309_Table3,MATCH(MID($B1911,1,1),_309_Table3_ColumnLookup,0),FALSE)
+N("309"),
  IF(VALUE(LEFT($A1911,3))=310,VLOOKUP(VALUE(MID($B1911,2,1)),_310_Table3,MATCH(MID($B1911,1,1),_310_Table3_ColumnLookup,0),FALSE)
+N("310"),
  IF(AND(VALUE(LEFT($A1911,3))=311,LEN($I1911)=4),VLOOKUP($I1911,_311_Table3,MATCH($B1911,_311_Table3_ColumnLookup,0),FALSE),
  IF(AND(VALUE(LEFT($A1911,3))=311,OR($B1911="I2",$B1911="J2",$B1911="K2",$B1911="L2")),VLOOKUP('311'!$G$58,_311_Table3,MATCH(MID($B1911,1,1),_311_Table3_ColumnLookup,0),FALSE),
  IF(AND(VALUE(LEFT($A1911,3))=311,RIGHT($B1911,5)="Total"),VLOOKUP('311'!$G$59,_311_Table3,MATCH(MID($B1911,1,1),_311_Table3_ColumnLookup,0),FALSE),
  IF(VALUE(LEFT($A1911,3))=311,VLOOKUP(VALUE(MID($B1911,2,1)),_311_Table3,MATCH(MID($B1911,1,1),_311_Table3_ColumnLookup,0),FALSE)
+N("311"),
  IF(AND(VALUE(LEFT($A1911,3))=312,LEFT($G1911,10)="Unincepted",$B1911="G "),VLOOKUP(" ULO",_312_Table3,MATCH('312'!$N$16,_312_Table3_ColumnLookup,0),FALSE),
  IF(AND(VALUE(LEFT($A1911,3))=312,LEFT($G1911,10)="Unincepted",$B1911="O "),VLOOKUP(" ULO",_312_Table3,MATCH('312'!$V$16,_312_Table3_ColumnLookup,0),FALSE),
  IF(AND(VALUE(LEFT($A1911,3))=312,LEFT($G1911,10)="Unincepted",$B1911="Q "),VLOOKUP(" ULO",_312_Table3,MATCH('312'!$X$16,_312_Table3_ColumnLookup,0),FALSE),
  IF(AND(VALUE(LEFT($A1911,3))=312,LEFT($G1911,10)="Unincepted"),VLOOKUP(" ULO",_312_Table3,MATCH(LEFT($B1911,1),_312_Table3_ColumnLookup,0),FALSE),
  IF(AND(VALUE(LEFT($A1911,3))=312,LEFT($G1911,5)="Total",$B1911="G "),VLOOKUP('312'!$F$80,_312_Table3,MATCH('312'!$N$16,_312_Table3_ColumnLookup,0),FALSE),
  IF(AND(VALUE(LEFT($A1911,3))=312,LEFT($G1911,5)="Total",$B1911="O "),VLOOKUP('312'!$F$80,_312_Table3,MATCH('312'!$V$16,_312_Table3_ColumnLookup,0),FALSE),
  IF(AND(VALUE(LEFT($A1911,3))=312,LEFT($G1911,5)="Total",$B1911="Q "),VLOOKUP('312'!$F$80,_312_Table3,MATCH('312'!$X$16,_312_Table3_ColumnLookup,0),FALSE),
  IF(AND(VALUE(LEFT($A1911,3))=312,LEFT($G1911,5)="Total"),VLOOKUP('312'!$F$80,_312_Table3,MATCH(LEFT($B1911,1),_312_Table3_ColumnLookup,0),FALSE),
  IF(AND(VALUE(LEFT($A1911,3))=312,LEN($I1911)=4,$B1911="G"),VLOOKUP($I1911,_312_Table3,MATCH('312'!$N$16,_312_Table3_ColumnLookup,0),FALSE),
  IF(AND(VALUE(LEFT($A1911,3))=312,LEN($I1911)=4,$B1911="O"),VLOOKUP($I1911,_312_Table3,MATCH('312'!$V$16,_312_Table3_ColumnLookup,0),FALSE),
  IF(AND(VALUE(LEFT($A1911,3))=312,LEN($I1911)=4,$B1911="Q"),VLOOKUP($I1911,_312_Table3,MATCH('312'!$X$16,_312_Table3_ColumnLookup,0),FALSE),
  IF(AND(VALUE(LEFT($A1911,3))=312,LEN($I1911)=4),VLOOKUP($I1911,_312_Table3,MATCH(LEFT($B1911,1),_312_Table3_ColumnLookup,0),FALSE)
+N("312"),
  IF(VALUE(LEFT($A1911,3))=313,VLOOKUP(VALUE(MID($B1911,2,1)),_313_Table3,MATCH(MID($B1911,1,1),_313_Table3_ColumnLookup,0),FALSE)
+N("313"),
  IF(AND(VALUE(LEFT($A1911,3))=314,LEN($B1911)=3),VLOOKUP(VALUE(MID($B1911,2,2)),_314_Table3,MATCH(MID($B1911,1,1),_314_Table3_ColumnLookup,0),FALSE),
  IF(VALUE(LEFT($A1911,3))=314,VLOOKUP(VALUE(MID($B1911,2,1)),_314_Table3,MATCH(MID($B1911,1,1),_314_Table3_ColumnLookup,0),FALSE)
+N("314"),
""))))))))))))))))))))))))</f>
        <v>#N/A</v>
      </c>
      <c r="H1911" s="321" t="str">
        <f>IFERROR(
IF(ISERROR($D1911)=FALSE,$D1911,IF(ISERROR($E1911)=FALSE,$E1911,IF(ISERROR($F1911)=FALSE,$F1911
+N("012 checkboxes"),
IF(
IF(OR(LEFT($A1911,9)="Syndicate",LEFT($A1911,12)="NewSyndicate"),VLOOKUP($A1911,'012'!$J:$ZW,MATCH("Link to button",'012'!$J$1:$ZW$1,0),0)
+N("309 checkbox"),
IF($C1911="309 LCR Summary0",VLOOKUP("Notes990",'309'!$P:$ZZ,MATCH("Link to button",'309'!$P$1:$ZZ$1,0),0)
+N("313 checkboxes"),
IF($C1911="313 Financial Information0LcmVsScr",IF($C1911="309 LCR Summary0",VLOOKUP("LcmVsScr",'309'!$N:$ZZ,MATCH("Link to button",'309'!$N$1:$ZZ$1,0),0),
IF($C1911="313 Financial Information0LcrDocAttached",IF($C1911="309 LCR Summary0",VLOOKUP("LcrDocAttached",'309'!$N:$ZZ,MATCH("Link to button",'309'!$N$1:$ZZ$1,0),
0)))))))=1,TRUE,FALSE)
))),"")</f>
        <v/>
      </c>
    </row>
    <row r="1912" spans="1:8">
      <c r="A1912" s="237" t="e">
        <f>VLOOKUP($G1912,CSVLookups!$B:$R,MATCH(A$1,CSVLookups!$B$1:$R$1,0),FALSE)</f>
        <v>#N/A</v>
      </c>
      <c r="B1912" s="237" t="e">
        <f>VLOOKUP($G1912,CSVLookups!$B:$R,MATCH(B$1,CSVLookups!$B$1:$R$1,0),FALSE)</f>
        <v>#N/A</v>
      </c>
      <c r="C1912" s="238" t="e">
        <f t="shared" si="30"/>
        <v>#N/A</v>
      </c>
      <c r="D1912" s="238" t="e">
        <f>IF(AND(VALUE(LEFT($A1912,3))=309,LEN($B1912)=3),VLOOKUP(VALUE(MID($B1912,2,2)),_309_Table1,MATCH(MID($B1912,1,1),_309_Table1_ColumnLookup,0),FALSE),
  IF($C1912="309 LCR SummaryA",OneYearSCR,IF($C1912="309 LCR SummaryB",UltimateSCR,IF(VALUE(LEFT($A1912,3))=309,VLOOKUP(VALUE(MID($B1912,2,1)),_309_Table1,MATCH(MID($B1912,1,1),_309_Table1_ColumnLookup,0),FALSE)
+N("309"),
  IF(VALUE(LEFT($A1912,3))=310,VLOOKUP(VALUE(MID($B1912,2,1)),_310_Table1,MATCH(MID($B1912,1,1),_310_Table1_ColumnLookup,0),FALSE)
+N("310"),
  IF(AND(VALUE(LEFT($A1912,3))=311,LEN($I1912)=4),VLOOKUP($I1912,_311_Table1,MATCH($B1912,_311_Table1_ColumnLookup,0),FALSE),
  IF(AND(VALUE(LEFT($A1912,3))=311,OR($B1912="I2",$B1912="J2",$B1912="K2",$B1912="L2")),VLOOKUP('311'!$G$58,_311_Table1,MATCH(MID($B1912,1,1),_311_Table1_ColumnLookup,0),FALSE),
  IF(AND(VALUE(LEFT($A1912,3))=311,RIGHT($B1912,5)="Total"),VLOOKUP('311'!$G$59,_311_Table1,MATCH(MID($B1912,1,1),_311_Table1_ColumnLookup,0),FALSE),
  IF(VALUE(LEFT($A1912,3))=311,VLOOKUP(VALUE(MID($B1912,2,1)),_311_Table1,MATCH(MID($B1912,1,1),_311_Table1_ColumnLookup,0),FALSE)
+N("311"),
  IF(AND(VALUE(LEFT($A1912,3))=312,LEFT($G1912,10)="Unincepted",$B1912="G "),VLOOKUP(" ULO",_312_Table1,MATCH('312'!$N$16,_312_Table1_ColumnLookup,0),FALSE),
  IF(AND(VALUE(LEFT($A1912,3))=312,LEFT($G1912,10)="Unincepted",$B1912="O "),VLOOKUP(" ULO",_312_Table1,MATCH('312'!$V$16,_312_Table1_ColumnLookup,0),FALSE),
  IF(AND(VALUE(LEFT($A1912,3))=312,LEFT($G1912,10)="Unincepted",$B1912="Q "),VLOOKUP(" ULO",_312_Table1,MATCH('312'!$X$16,_312_Table1_ColumnLookup,0),FALSE),
  IF(AND(VALUE(LEFT($A1912,3))=312,LEFT($G1912,10)="Unincepted"),VLOOKUP(" ULO",_312_Table1,MATCH(LEFT($B1912,1),_312_Table1_ColumnLookup,0),FALSE),
  IF(AND(VALUE(LEFT($A1912,3))=312,LEFT($G1912,5)="Total",$B1912="G "),VLOOKUP('312'!$F$80,_312_Table1,MATCH('312'!$N$16,_312_Table1_ColumnLookup,0),FALSE),
  IF(AND(VALUE(LEFT($A1912,3))=312,LEFT($G1912,5)="Total",$B1912="O "),VLOOKUP('312'!$F$80,_312_Table1,MATCH('312'!$V$16,_312_Table1_ColumnLookup,0),FALSE),
  IF(AND(VALUE(LEFT($A1912,3))=312,LEFT($G1912,5)="Total",$B1912="Q "),VLOOKUP('312'!$F$80,_312_Table1,MATCH('312'!$X$16,_312_Table1_ColumnLookup,0),FALSE),
  IF(AND(VALUE(LEFT($A1912,3))=312,LEFT($G1912,5)="Total"),VLOOKUP('312'!$F$80,_312_Table1,MATCH(LEFT($B1912,1),_312_Table1_ColumnLookup,0),FALSE),
  IF(AND(VALUE(LEFT($A1912,3))=312,LEN($I1912)=4,$B1912="G"),VLOOKUP($I1912,_312_Table1,MATCH('312'!$N$16,_312_Table1_ColumnLookup,0),FALSE),
  IF(AND(VALUE(LEFT($A1912,3))=312,LEN($I1912)=4,$B1912="O"),VLOOKUP($I1912,_312_Table1,MATCH('312'!$V$16,_312_Table1_ColumnLookup,0),FALSE),
  IF(AND(VALUE(LEFT($A1912,3))=312,LEN($I1912)=4,$B1912="Q"),VLOOKUP($I1912,_312_Table1,MATCH('312'!$X$16,_312_Table1_ColumnLookup,0),FALSE),
  IF(AND(VALUE(LEFT($A1912,3))=312,LEN($I1912)=4),VLOOKUP($I1912,_312_Table1,MATCH(LEFT($B1912,1),_312_Table1_ColumnLookup,0),FALSE)
+N("312"),
  IF(VALUE(LEFT($A1912,3))=313,VLOOKUP(VALUE(MID($B1912,2,1)),_313_Table1,MATCH(MID($B1912,1,1),_313_Table1_ColumnLookup,0),FALSE)
+N("313"),
  IF(AND(VALUE(LEFT($A1912,3))=314,LEN($B1912)=3),VLOOKUP(VALUE(MID($B1912,2,2)),_314_Table1,MATCH(MID($B1912,1,1),_314_Table1_ColumnLookup,0),FALSE),
  IF(VALUE(LEFT($A1912,3))=314,VLOOKUP(VALUE(MID($B1912,2,1)),_314_Table1,MATCH(MID($B1912,1,1),_314_Table1_ColumnLookup,0),FALSE)
+N("314"),
""))))))))))))))))))))))))</f>
        <v>#N/A</v>
      </c>
      <c r="E1912" s="238" t="e">
        <f>IF(AND(VALUE(LEFT($A1912,3))=309,LEN($B1912)=3),VLOOKUP(VALUE(MID($B1912,2,2)),_309_Table2,MATCH(MID($B1912,1,1),_309_Table2_ColumnLookup,0),FALSE),
  IF($C1912="309 LCR SummaryA",OneYearSCR,IF($C1912="309 LCR SummaryB",UltimateSCR,IF(VALUE(LEFT($A1912,3))=309,VLOOKUP(VALUE(MID($B1912,2,1)),_309_Table2,MATCH(MID($B1912,1,1),_309_Table2_ColumnLookup,0),FALSE)
+N("309"),
  IF(VALUE(LEFT($A1912,3))=310,VLOOKUP(VALUE(MID($B1912,2,1)),_310_Table2,MATCH(MID($B1912,1,1),_310_Table2_ColumnLookup,0),FALSE)
+N("310"),
  IF(AND(VALUE(LEFT($A1912,3))=311,LEN($I1912)=4),VLOOKUP($I1912,_311_Table2,MATCH($B1912,_311_Table2_ColumnLookup,0),FALSE),
  IF(AND(VALUE(LEFT($A1912,3))=311,OR($B1912="I2",$B1912="J2",$B1912="K2",$B1912="L2")),VLOOKUP('311'!$G$58,_311_Table2,MATCH(MID($B1912,1,1),_311_Table2_ColumnLookup,0),FALSE),
  IF(AND(VALUE(LEFT($A1912,3))=311,RIGHT($B1912,5)="Total"),VLOOKUP('311'!$G$59,_311_Table2,MATCH(MID($B1912,1,1),_311_Table2_ColumnLookup,0),FALSE),
  IF(VALUE(LEFT($A1912,3))=311,VLOOKUP(VALUE(MID($B1912,2,1)),_311_Table2,MATCH(MID($B1912,1,1),_311_Table2_ColumnLookup,0),FALSE)
+N("311"),
  IF(AND(VALUE(LEFT($A1912,3))=312,LEFT($G1912,10)="Unincepted",$B1912="G "),VLOOKUP(" ULO",_312_Table2,MATCH('312'!$N$16,_312_Table2_ColumnLookup,0),FALSE),
  IF(AND(VALUE(LEFT($A1912,3))=312,LEFT($G1912,10)="Unincepted",$B1912="O "),VLOOKUP(" ULO",_312_Table2,MATCH('312'!$V$16,_312_Table2_ColumnLookup,0),FALSE),
  IF(AND(VALUE(LEFT($A1912,3))=312,LEFT($G1912,10)="Unincepted",$B1912="Q "),VLOOKUP(" ULO",_312_Table2,MATCH('312'!$X$16,_312_Table2_ColumnLookup,0),FALSE),
  IF(AND(VALUE(LEFT($A1912,3))=312,LEFT($G1912,10)="Unincepted"),VLOOKUP(" ULO",_312_Table2,MATCH(LEFT($B1912,1),_312_Table2_ColumnLookup,0),FALSE),
  IF(AND(VALUE(LEFT($A1912,3))=312,LEFT($G1912,5)="Total",$B1912="G "),VLOOKUP('312'!$F$80,_312_Table2,MATCH('312'!$N$16,_312_Table2_ColumnLookup,0),FALSE),
  IF(AND(VALUE(LEFT($A1912,3))=312,LEFT($G1912,5)="Total",$B1912="O "),VLOOKUP('312'!$F$80,_312_Table2,MATCH('312'!$V$16,_312_Table2_ColumnLookup,0),FALSE),
  IF(AND(VALUE(LEFT($A1912,3))=312,LEFT($G1912,5)="Total",$B1912="Q "),VLOOKUP('312'!$F$80,_312_Table2,MATCH('312'!$X$16,_312_Table2_ColumnLookup,0),FALSE),
  IF(AND(VALUE(LEFT($A1912,3))=312,LEFT($G1912,5)="Total"),VLOOKUP('312'!$F$80,_312_Table2,MATCH(LEFT($B1912,1),_312_Table2_ColumnLookup,0),FALSE),
  IF(AND(VALUE(LEFT($A1912,3))=312,LEN($I1912)=4,$B1912="G"),VLOOKUP($I1912,_312_Table2,MATCH('312'!$N$16,_312_Table2_ColumnLookup,0),FALSE),
  IF(AND(VALUE(LEFT($A1912,3))=312,LEN($I1912)=4,$B1912="O"),VLOOKUP($I1912,_312_Table2,MATCH('312'!$V$16,_312_Table2_ColumnLookup,0),FALSE),
  IF(AND(VALUE(LEFT($A1912,3))=312,LEN($I1912)=4,$B1912="Q"),VLOOKUP($I1912,_312_Table2,MATCH('312'!$X$16,_312_Table2_ColumnLookup,0),FALSE),
  IF(AND(VALUE(LEFT($A1912,3))=312,LEN($I1912)=4),VLOOKUP($I1912,_312_Table2,MATCH(LEFT($B1912,1),_312_Table2_ColumnLookup,0),FALSE)
+N("312"),
  IF(VALUE(LEFT($A1912,3))=313,VLOOKUP(VALUE(MID($B1912,2,1)),_313_Table2,MATCH(MID($B1912,1,1),_313_Table2_ColumnLookup,0),FALSE)
+N("313"),
  IF(AND(VALUE(LEFT($A1912,3))=314,LEN($B1912)=3),VLOOKUP(VALUE(MID($B1912,2,2)),_314_Table2,MATCH(MID($B1912,1,1),_314_Table2_ColumnLookup,0),FALSE),
  IF(VALUE(LEFT($A1912,3))=314,VLOOKUP(VALUE(MID($B1912,2,1)),_314_Table2,MATCH(MID($B1912,1,1),_314_Table2_ColumnLookup,0),FALSE)
+N("314"),
""))))))))))))))))))))))))</f>
        <v>#N/A</v>
      </c>
      <c r="F1912" s="238" t="e">
        <f>IF(AND(VALUE(LEFT($A1912,3))=309,LEN($B1912)=3),VLOOKUP(VALUE(MID($B1912,2,2)),_309_Table3,MATCH(MID($B1912,1,1),_309_Table3_ColumnLookup,0),FALSE),
  IF($C1912="309 LCR SummaryA",OneYearSCR,IF($C1912="309 LCR SummaryB",UltimateSCR,IF(VALUE(LEFT($A1912,3))=309,VLOOKUP(VALUE(MID($B1912,2,1)),_309_Table3,MATCH(MID($B1912,1,1),_309_Table3_ColumnLookup,0),FALSE)
+N("309"),
  IF(VALUE(LEFT($A1912,3))=310,VLOOKUP(VALUE(MID($B1912,2,1)),_310_Table3,MATCH(MID($B1912,1,1),_310_Table3_ColumnLookup,0),FALSE)
+N("310"),
  IF(AND(VALUE(LEFT($A1912,3))=311,LEN($I1912)=4),VLOOKUP($I1912,_311_Table3,MATCH($B1912,_311_Table3_ColumnLookup,0),FALSE),
  IF(AND(VALUE(LEFT($A1912,3))=311,OR($B1912="I2",$B1912="J2",$B1912="K2",$B1912="L2")),VLOOKUP('311'!$G$58,_311_Table3,MATCH(MID($B1912,1,1),_311_Table3_ColumnLookup,0),FALSE),
  IF(AND(VALUE(LEFT($A1912,3))=311,RIGHT($B1912,5)="Total"),VLOOKUP('311'!$G$59,_311_Table3,MATCH(MID($B1912,1,1),_311_Table3_ColumnLookup,0),FALSE),
  IF(VALUE(LEFT($A1912,3))=311,VLOOKUP(VALUE(MID($B1912,2,1)),_311_Table3,MATCH(MID($B1912,1,1),_311_Table3_ColumnLookup,0),FALSE)
+N("311"),
  IF(AND(VALUE(LEFT($A1912,3))=312,LEFT($G1912,10)="Unincepted",$B1912="G "),VLOOKUP(" ULO",_312_Table3,MATCH('312'!$N$16,_312_Table3_ColumnLookup,0),FALSE),
  IF(AND(VALUE(LEFT($A1912,3))=312,LEFT($G1912,10)="Unincepted",$B1912="O "),VLOOKUP(" ULO",_312_Table3,MATCH('312'!$V$16,_312_Table3_ColumnLookup,0),FALSE),
  IF(AND(VALUE(LEFT($A1912,3))=312,LEFT($G1912,10)="Unincepted",$B1912="Q "),VLOOKUP(" ULO",_312_Table3,MATCH('312'!$X$16,_312_Table3_ColumnLookup,0),FALSE),
  IF(AND(VALUE(LEFT($A1912,3))=312,LEFT($G1912,10)="Unincepted"),VLOOKUP(" ULO",_312_Table3,MATCH(LEFT($B1912,1),_312_Table3_ColumnLookup,0),FALSE),
  IF(AND(VALUE(LEFT($A1912,3))=312,LEFT($G1912,5)="Total",$B1912="G "),VLOOKUP('312'!$F$80,_312_Table3,MATCH('312'!$N$16,_312_Table3_ColumnLookup,0),FALSE),
  IF(AND(VALUE(LEFT($A1912,3))=312,LEFT($G1912,5)="Total",$B1912="O "),VLOOKUP('312'!$F$80,_312_Table3,MATCH('312'!$V$16,_312_Table3_ColumnLookup,0),FALSE),
  IF(AND(VALUE(LEFT($A1912,3))=312,LEFT($G1912,5)="Total",$B1912="Q "),VLOOKUP('312'!$F$80,_312_Table3,MATCH('312'!$X$16,_312_Table3_ColumnLookup,0),FALSE),
  IF(AND(VALUE(LEFT($A1912,3))=312,LEFT($G1912,5)="Total"),VLOOKUP('312'!$F$80,_312_Table3,MATCH(LEFT($B1912,1),_312_Table3_ColumnLookup,0),FALSE),
  IF(AND(VALUE(LEFT($A1912,3))=312,LEN($I1912)=4,$B1912="G"),VLOOKUP($I1912,_312_Table3,MATCH('312'!$N$16,_312_Table3_ColumnLookup,0),FALSE),
  IF(AND(VALUE(LEFT($A1912,3))=312,LEN($I1912)=4,$B1912="O"),VLOOKUP($I1912,_312_Table3,MATCH('312'!$V$16,_312_Table3_ColumnLookup,0),FALSE),
  IF(AND(VALUE(LEFT($A1912,3))=312,LEN($I1912)=4,$B1912="Q"),VLOOKUP($I1912,_312_Table3,MATCH('312'!$X$16,_312_Table3_ColumnLookup,0),FALSE),
  IF(AND(VALUE(LEFT($A1912,3))=312,LEN($I1912)=4),VLOOKUP($I1912,_312_Table3,MATCH(LEFT($B1912,1),_312_Table3_ColumnLookup,0),FALSE)
+N("312"),
  IF(VALUE(LEFT($A1912,3))=313,VLOOKUP(VALUE(MID($B1912,2,1)),_313_Table3,MATCH(MID($B1912,1,1),_313_Table3_ColumnLookup,0),FALSE)
+N("313"),
  IF(AND(VALUE(LEFT($A1912,3))=314,LEN($B1912)=3),VLOOKUP(VALUE(MID($B1912,2,2)),_314_Table3,MATCH(MID($B1912,1,1),_314_Table3_ColumnLookup,0),FALSE),
  IF(VALUE(LEFT($A1912,3))=314,VLOOKUP(VALUE(MID($B1912,2,1)),_314_Table3,MATCH(MID($B1912,1,1),_314_Table3_ColumnLookup,0),FALSE)
+N("314"),
""))))))))))))))))))))))))</f>
        <v>#N/A</v>
      </c>
      <c r="H1912" s="321" t="str">
        <f>IFERROR(
IF(ISERROR($D1912)=FALSE,$D1912,IF(ISERROR($E1912)=FALSE,$E1912,IF(ISERROR($F1912)=FALSE,$F1912
+N("012 checkboxes"),
IF(
IF(OR(LEFT($A1912,9)="Syndicate",LEFT($A1912,12)="NewSyndicate"),VLOOKUP($A1912,'012'!$J:$ZW,MATCH("Link to button",'012'!$J$1:$ZW$1,0),0)
+N("309 checkbox"),
IF($C1912="309 LCR Summary0",VLOOKUP("Notes990",'309'!$P:$ZZ,MATCH("Link to button",'309'!$P$1:$ZZ$1,0),0)
+N("313 checkboxes"),
IF($C1912="313 Financial Information0LcmVsScr",IF($C1912="309 LCR Summary0",VLOOKUP("LcmVsScr",'309'!$N:$ZZ,MATCH("Link to button",'309'!$N$1:$ZZ$1,0),0),
IF($C1912="313 Financial Information0LcrDocAttached",IF($C1912="309 LCR Summary0",VLOOKUP("LcrDocAttached",'309'!$N:$ZZ,MATCH("Link to button",'309'!$N$1:$ZZ$1,0),
0)))))))=1,TRUE,FALSE)
))),"")</f>
        <v/>
      </c>
    </row>
    <row r="1913" spans="1:8">
      <c r="A1913" s="237" t="e">
        <f>VLOOKUP($G1913,CSVLookups!$B:$R,MATCH(A$1,CSVLookups!$B$1:$R$1,0),FALSE)</f>
        <v>#N/A</v>
      </c>
      <c r="B1913" s="237" t="e">
        <f>VLOOKUP($G1913,CSVLookups!$B:$R,MATCH(B$1,CSVLookups!$B$1:$R$1,0),FALSE)</f>
        <v>#N/A</v>
      </c>
      <c r="C1913" s="238" t="e">
        <f t="shared" si="30"/>
        <v>#N/A</v>
      </c>
      <c r="D1913" s="238" t="e">
        <f>IF(AND(VALUE(LEFT($A1913,3))=309,LEN($B1913)=3),VLOOKUP(VALUE(MID($B1913,2,2)),_309_Table1,MATCH(MID($B1913,1,1),_309_Table1_ColumnLookup,0),FALSE),
  IF($C1913="309 LCR SummaryA",OneYearSCR,IF($C1913="309 LCR SummaryB",UltimateSCR,IF(VALUE(LEFT($A1913,3))=309,VLOOKUP(VALUE(MID($B1913,2,1)),_309_Table1,MATCH(MID($B1913,1,1),_309_Table1_ColumnLookup,0),FALSE)
+N("309"),
  IF(VALUE(LEFT($A1913,3))=310,VLOOKUP(VALUE(MID($B1913,2,1)),_310_Table1,MATCH(MID($B1913,1,1),_310_Table1_ColumnLookup,0),FALSE)
+N("310"),
  IF(AND(VALUE(LEFT($A1913,3))=311,LEN($I1913)=4),VLOOKUP($I1913,_311_Table1,MATCH($B1913,_311_Table1_ColumnLookup,0),FALSE),
  IF(AND(VALUE(LEFT($A1913,3))=311,OR($B1913="I2",$B1913="J2",$B1913="K2",$B1913="L2")),VLOOKUP('311'!$G$58,_311_Table1,MATCH(MID($B1913,1,1),_311_Table1_ColumnLookup,0),FALSE),
  IF(AND(VALUE(LEFT($A1913,3))=311,RIGHT($B1913,5)="Total"),VLOOKUP('311'!$G$59,_311_Table1,MATCH(MID($B1913,1,1),_311_Table1_ColumnLookup,0),FALSE),
  IF(VALUE(LEFT($A1913,3))=311,VLOOKUP(VALUE(MID($B1913,2,1)),_311_Table1,MATCH(MID($B1913,1,1),_311_Table1_ColumnLookup,0),FALSE)
+N("311"),
  IF(AND(VALUE(LEFT($A1913,3))=312,LEFT($G1913,10)="Unincepted",$B1913="G "),VLOOKUP(" ULO",_312_Table1,MATCH('312'!$N$16,_312_Table1_ColumnLookup,0),FALSE),
  IF(AND(VALUE(LEFT($A1913,3))=312,LEFT($G1913,10)="Unincepted",$B1913="O "),VLOOKUP(" ULO",_312_Table1,MATCH('312'!$V$16,_312_Table1_ColumnLookup,0),FALSE),
  IF(AND(VALUE(LEFT($A1913,3))=312,LEFT($G1913,10)="Unincepted",$B1913="Q "),VLOOKUP(" ULO",_312_Table1,MATCH('312'!$X$16,_312_Table1_ColumnLookup,0),FALSE),
  IF(AND(VALUE(LEFT($A1913,3))=312,LEFT($G1913,10)="Unincepted"),VLOOKUP(" ULO",_312_Table1,MATCH(LEFT($B1913,1),_312_Table1_ColumnLookup,0),FALSE),
  IF(AND(VALUE(LEFT($A1913,3))=312,LEFT($G1913,5)="Total",$B1913="G "),VLOOKUP('312'!$F$80,_312_Table1,MATCH('312'!$N$16,_312_Table1_ColumnLookup,0),FALSE),
  IF(AND(VALUE(LEFT($A1913,3))=312,LEFT($G1913,5)="Total",$B1913="O "),VLOOKUP('312'!$F$80,_312_Table1,MATCH('312'!$V$16,_312_Table1_ColumnLookup,0),FALSE),
  IF(AND(VALUE(LEFT($A1913,3))=312,LEFT($G1913,5)="Total",$B1913="Q "),VLOOKUP('312'!$F$80,_312_Table1,MATCH('312'!$X$16,_312_Table1_ColumnLookup,0),FALSE),
  IF(AND(VALUE(LEFT($A1913,3))=312,LEFT($G1913,5)="Total"),VLOOKUP('312'!$F$80,_312_Table1,MATCH(LEFT($B1913,1),_312_Table1_ColumnLookup,0),FALSE),
  IF(AND(VALUE(LEFT($A1913,3))=312,LEN($I1913)=4,$B1913="G"),VLOOKUP($I1913,_312_Table1,MATCH('312'!$N$16,_312_Table1_ColumnLookup,0),FALSE),
  IF(AND(VALUE(LEFT($A1913,3))=312,LEN($I1913)=4,$B1913="O"),VLOOKUP($I1913,_312_Table1,MATCH('312'!$V$16,_312_Table1_ColumnLookup,0),FALSE),
  IF(AND(VALUE(LEFT($A1913,3))=312,LEN($I1913)=4,$B1913="Q"),VLOOKUP($I1913,_312_Table1,MATCH('312'!$X$16,_312_Table1_ColumnLookup,0),FALSE),
  IF(AND(VALUE(LEFT($A1913,3))=312,LEN($I1913)=4),VLOOKUP($I1913,_312_Table1,MATCH(LEFT($B1913,1),_312_Table1_ColumnLookup,0),FALSE)
+N("312"),
  IF(VALUE(LEFT($A1913,3))=313,VLOOKUP(VALUE(MID($B1913,2,1)),_313_Table1,MATCH(MID($B1913,1,1),_313_Table1_ColumnLookup,0),FALSE)
+N("313"),
  IF(AND(VALUE(LEFT($A1913,3))=314,LEN($B1913)=3),VLOOKUP(VALUE(MID($B1913,2,2)),_314_Table1,MATCH(MID($B1913,1,1),_314_Table1_ColumnLookup,0),FALSE),
  IF(VALUE(LEFT($A1913,3))=314,VLOOKUP(VALUE(MID($B1913,2,1)),_314_Table1,MATCH(MID($B1913,1,1),_314_Table1_ColumnLookup,0),FALSE)
+N("314"),
""))))))))))))))))))))))))</f>
        <v>#N/A</v>
      </c>
      <c r="E1913" s="238" t="e">
        <f>IF(AND(VALUE(LEFT($A1913,3))=309,LEN($B1913)=3),VLOOKUP(VALUE(MID($B1913,2,2)),_309_Table2,MATCH(MID($B1913,1,1),_309_Table2_ColumnLookup,0),FALSE),
  IF($C1913="309 LCR SummaryA",OneYearSCR,IF($C1913="309 LCR SummaryB",UltimateSCR,IF(VALUE(LEFT($A1913,3))=309,VLOOKUP(VALUE(MID($B1913,2,1)),_309_Table2,MATCH(MID($B1913,1,1),_309_Table2_ColumnLookup,0),FALSE)
+N("309"),
  IF(VALUE(LEFT($A1913,3))=310,VLOOKUP(VALUE(MID($B1913,2,1)),_310_Table2,MATCH(MID($B1913,1,1),_310_Table2_ColumnLookup,0),FALSE)
+N("310"),
  IF(AND(VALUE(LEFT($A1913,3))=311,LEN($I1913)=4),VLOOKUP($I1913,_311_Table2,MATCH($B1913,_311_Table2_ColumnLookup,0),FALSE),
  IF(AND(VALUE(LEFT($A1913,3))=311,OR($B1913="I2",$B1913="J2",$B1913="K2",$B1913="L2")),VLOOKUP('311'!$G$58,_311_Table2,MATCH(MID($B1913,1,1),_311_Table2_ColumnLookup,0),FALSE),
  IF(AND(VALUE(LEFT($A1913,3))=311,RIGHT($B1913,5)="Total"),VLOOKUP('311'!$G$59,_311_Table2,MATCH(MID($B1913,1,1),_311_Table2_ColumnLookup,0),FALSE),
  IF(VALUE(LEFT($A1913,3))=311,VLOOKUP(VALUE(MID($B1913,2,1)),_311_Table2,MATCH(MID($B1913,1,1),_311_Table2_ColumnLookup,0),FALSE)
+N("311"),
  IF(AND(VALUE(LEFT($A1913,3))=312,LEFT($G1913,10)="Unincepted",$B1913="G "),VLOOKUP(" ULO",_312_Table2,MATCH('312'!$N$16,_312_Table2_ColumnLookup,0),FALSE),
  IF(AND(VALUE(LEFT($A1913,3))=312,LEFT($G1913,10)="Unincepted",$B1913="O "),VLOOKUP(" ULO",_312_Table2,MATCH('312'!$V$16,_312_Table2_ColumnLookup,0),FALSE),
  IF(AND(VALUE(LEFT($A1913,3))=312,LEFT($G1913,10)="Unincepted",$B1913="Q "),VLOOKUP(" ULO",_312_Table2,MATCH('312'!$X$16,_312_Table2_ColumnLookup,0),FALSE),
  IF(AND(VALUE(LEFT($A1913,3))=312,LEFT($G1913,10)="Unincepted"),VLOOKUP(" ULO",_312_Table2,MATCH(LEFT($B1913,1),_312_Table2_ColumnLookup,0),FALSE),
  IF(AND(VALUE(LEFT($A1913,3))=312,LEFT($G1913,5)="Total",$B1913="G "),VLOOKUP('312'!$F$80,_312_Table2,MATCH('312'!$N$16,_312_Table2_ColumnLookup,0),FALSE),
  IF(AND(VALUE(LEFT($A1913,3))=312,LEFT($G1913,5)="Total",$B1913="O "),VLOOKUP('312'!$F$80,_312_Table2,MATCH('312'!$V$16,_312_Table2_ColumnLookup,0),FALSE),
  IF(AND(VALUE(LEFT($A1913,3))=312,LEFT($G1913,5)="Total",$B1913="Q "),VLOOKUP('312'!$F$80,_312_Table2,MATCH('312'!$X$16,_312_Table2_ColumnLookup,0),FALSE),
  IF(AND(VALUE(LEFT($A1913,3))=312,LEFT($G1913,5)="Total"),VLOOKUP('312'!$F$80,_312_Table2,MATCH(LEFT($B1913,1),_312_Table2_ColumnLookup,0),FALSE),
  IF(AND(VALUE(LEFT($A1913,3))=312,LEN($I1913)=4,$B1913="G"),VLOOKUP($I1913,_312_Table2,MATCH('312'!$N$16,_312_Table2_ColumnLookup,0),FALSE),
  IF(AND(VALUE(LEFT($A1913,3))=312,LEN($I1913)=4,$B1913="O"),VLOOKUP($I1913,_312_Table2,MATCH('312'!$V$16,_312_Table2_ColumnLookup,0),FALSE),
  IF(AND(VALUE(LEFT($A1913,3))=312,LEN($I1913)=4,$B1913="Q"),VLOOKUP($I1913,_312_Table2,MATCH('312'!$X$16,_312_Table2_ColumnLookup,0),FALSE),
  IF(AND(VALUE(LEFT($A1913,3))=312,LEN($I1913)=4),VLOOKUP($I1913,_312_Table2,MATCH(LEFT($B1913,1),_312_Table2_ColumnLookup,0),FALSE)
+N("312"),
  IF(VALUE(LEFT($A1913,3))=313,VLOOKUP(VALUE(MID($B1913,2,1)),_313_Table2,MATCH(MID($B1913,1,1),_313_Table2_ColumnLookup,0),FALSE)
+N("313"),
  IF(AND(VALUE(LEFT($A1913,3))=314,LEN($B1913)=3),VLOOKUP(VALUE(MID($B1913,2,2)),_314_Table2,MATCH(MID($B1913,1,1),_314_Table2_ColumnLookup,0),FALSE),
  IF(VALUE(LEFT($A1913,3))=314,VLOOKUP(VALUE(MID($B1913,2,1)),_314_Table2,MATCH(MID($B1913,1,1),_314_Table2_ColumnLookup,0),FALSE)
+N("314"),
""))))))))))))))))))))))))</f>
        <v>#N/A</v>
      </c>
      <c r="F1913" s="238" t="e">
        <f>IF(AND(VALUE(LEFT($A1913,3))=309,LEN($B1913)=3),VLOOKUP(VALUE(MID($B1913,2,2)),_309_Table3,MATCH(MID($B1913,1,1),_309_Table3_ColumnLookup,0),FALSE),
  IF($C1913="309 LCR SummaryA",OneYearSCR,IF($C1913="309 LCR SummaryB",UltimateSCR,IF(VALUE(LEFT($A1913,3))=309,VLOOKUP(VALUE(MID($B1913,2,1)),_309_Table3,MATCH(MID($B1913,1,1),_309_Table3_ColumnLookup,0),FALSE)
+N("309"),
  IF(VALUE(LEFT($A1913,3))=310,VLOOKUP(VALUE(MID($B1913,2,1)),_310_Table3,MATCH(MID($B1913,1,1),_310_Table3_ColumnLookup,0),FALSE)
+N("310"),
  IF(AND(VALUE(LEFT($A1913,3))=311,LEN($I1913)=4),VLOOKUP($I1913,_311_Table3,MATCH($B1913,_311_Table3_ColumnLookup,0),FALSE),
  IF(AND(VALUE(LEFT($A1913,3))=311,OR($B1913="I2",$B1913="J2",$B1913="K2",$B1913="L2")),VLOOKUP('311'!$G$58,_311_Table3,MATCH(MID($B1913,1,1),_311_Table3_ColumnLookup,0),FALSE),
  IF(AND(VALUE(LEFT($A1913,3))=311,RIGHT($B1913,5)="Total"),VLOOKUP('311'!$G$59,_311_Table3,MATCH(MID($B1913,1,1),_311_Table3_ColumnLookup,0),FALSE),
  IF(VALUE(LEFT($A1913,3))=311,VLOOKUP(VALUE(MID($B1913,2,1)),_311_Table3,MATCH(MID($B1913,1,1),_311_Table3_ColumnLookup,0),FALSE)
+N("311"),
  IF(AND(VALUE(LEFT($A1913,3))=312,LEFT($G1913,10)="Unincepted",$B1913="G "),VLOOKUP(" ULO",_312_Table3,MATCH('312'!$N$16,_312_Table3_ColumnLookup,0),FALSE),
  IF(AND(VALUE(LEFT($A1913,3))=312,LEFT($G1913,10)="Unincepted",$B1913="O "),VLOOKUP(" ULO",_312_Table3,MATCH('312'!$V$16,_312_Table3_ColumnLookup,0),FALSE),
  IF(AND(VALUE(LEFT($A1913,3))=312,LEFT($G1913,10)="Unincepted",$B1913="Q "),VLOOKUP(" ULO",_312_Table3,MATCH('312'!$X$16,_312_Table3_ColumnLookup,0),FALSE),
  IF(AND(VALUE(LEFT($A1913,3))=312,LEFT($G1913,10)="Unincepted"),VLOOKUP(" ULO",_312_Table3,MATCH(LEFT($B1913,1),_312_Table3_ColumnLookup,0),FALSE),
  IF(AND(VALUE(LEFT($A1913,3))=312,LEFT($G1913,5)="Total",$B1913="G "),VLOOKUP('312'!$F$80,_312_Table3,MATCH('312'!$N$16,_312_Table3_ColumnLookup,0),FALSE),
  IF(AND(VALUE(LEFT($A1913,3))=312,LEFT($G1913,5)="Total",$B1913="O "),VLOOKUP('312'!$F$80,_312_Table3,MATCH('312'!$V$16,_312_Table3_ColumnLookup,0),FALSE),
  IF(AND(VALUE(LEFT($A1913,3))=312,LEFT($G1913,5)="Total",$B1913="Q "),VLOOKUP('312'!$F$80,_312_Table3,MATCH('312'!$X$16,_312_Table3_ColumnLookup,0),FALSE),
  IF(AND(VALUE(LEFT($A1913,3))=312,LEFT($G1913,5)="Total"),VLOOKUP('312'!$F$80,_312_Table3,MATCH(LEFT($B1913,1),_312_Table3_ColumnLookup,0),FALSE),
  IF(AND(VALUE(LEFT($A1913,3))=312,LEN($I1913)=4,$B1913="G"),VLOOKUP($I1913,_312_Table3,MATCH('312'!$N$16,_312_Table3_ColumnLookup,0),FALSE),
  IF(AND(VALUE(LEFT($A1913,3))=312,LEN($I1913)=4,$B1913="O"),VLOOKUP($I1913,_312_Table3,MATCH('312'!$V$16,_312_Table3_ColumnLookup,0),FALSE),
  IF(AND(VALUE(LEFT($A1913,3))=312,LEN($I1913)=4,$B1913="Q"),VLOOKUP($I1913,_312_Table3,MATCH('312'!$X$16,_312_Table3_ColumnLookup,0),FALSE),
  IF(AND(VALUE(LEFT($A1913,3))=312,LEN($I1913)=4),VLOOKUP($I1913,_312_Table3,MATCH(LEFT($B1913,1),_312_Table3_ColumnLookup,0),FALSE)
+N("312"),
  IF(VALUE(LEFT($A1913,3))=313,VLOOKUP(VALUE(MID($B1913,2,1)),_313_Table3,MATCH(MID($B1913,1,1),_313_Table3_ColumnLookup,0),FALSE)
+N("313"),
  IF(AND(VALUE(LEFT($A1913,3))=314,LEN($B1913)=3),VLOOKUP(VALUE(MID($B1913,2,2)),_314_Table3,MATCH(MID($B1913,1,1),_314_Table3_ColumnLookup,0),FALSE),
  IF(VALUE(LEFT($A1913,3))=314,VLOOKUP(VALUE(MID($B1913,2,1)),_314_Table3,MATCH(MID($B1913,1,1),_314_Table3_ColumnLookup,0),FALSE)
+N("314"),
""))))))))))))))))))))))))</f>
        <v>#N/A</v>
      </c>
      <c r="H1913" s="321" t="str">
        <f>IFERROR(
IF(ISERROR($D1913)=FALSE,$D1913,IF(ISERROR($E1913)=FALSE,$E1913,IF(ISERROR($F1913)=FALSE,$F1913
+N("012 checkboxes"),
IF(
IF(OR(LEFT($A1913,9)="Syndicate",LEFT($A1913,12)="NewSyndicate"),VLOOKUP($A1913,'012'!$J:$ZW,MATCH("Link to button",'012'!$J$1:$ZW$1,0),0)
+N("309 checkbox"),
IF($C1913="309 LCR Summary0",VLOOKUP("Notes990",'309'!$P:$ZZ,MATCH("Link to button",'309'!$P$1:$ZZ$1,0),0)
+N("313 checkboxes"),
IF($C1913="313 Financial Information0LcmVsScr",IF($C1913="309 LCR Summary0",VLOOKUP("LcmVsScr",'309'!$N:$ZZ,MATCH("Link to button",'309'!$N$1:$ZZ$1,0),0),
IF($C1913="313 Financial Information0LcrDocAttached",IF($C1913="309 LCR Summary0",VLOOKUP("LcrDocAttached",'309'!$N:$ZZ,MATCH("Link to button",'309'!$N$1:$ZZ$1,0),
0)))))))=1,TRUE,FALSE)
))),"")</f>
        <v/>
      </c>
    </row>
    <row r="1914" spans="1:8">
      <c r="A1914" s="237" t="e">
        <f>VLOOKUP($G1914,CSVLookups!$B:$R,MATCH(A$1,CSVLookups!$B$1:$R$1,0),FALSE)</f>
        <v>#N/A</v>
      </c>
      <c r="B1914" s="237" t="e">
        <f>VLOOKUP($G1914,CSVLookups!$B:$R,MATCH(B$1,CSVLookups!$B$1:$R$1,0),FALSE)</f>
        <v>#N/A</v>
      </c>
      <c r="C1914" s="238" t="e">
        <f t="shared" si="30"/>
        <v>#N/A</v>
      </c>
      <c r="D1914" s="238" t="e">
        <f>IF(AND(VALUE(LEFT($A1914,3))=309,LEN($B1914)=3),VLOOKUP(VALUE(MID($B1914,2,2)),_309_Table1,MATCH(MID($B1914,1,1),_309_Table1_ColumnLookup,0),FALSE),
  IF($C1914="309 LCR SummaryA",OneYearSCR,IF($C1914="309 LCR SummaryB",UltimateSCR,IF(VALUE(LEFT($A1914,3))=309,VLOOKUP(VALUE(MID($B1914,2,1)),_309_Table1,MATCH(MID($B1914,1,1),_309_Table1_ColumnLookup,0),FALSE)
+N("309"),
  IF(VALUE(LEFT($A1914,3))=310,VLOOKUP(VALUE(MID($B1914,2,1)),_310_Table1,MATCH(MID($B1914,1,1),_310_Table1_ColumnLookup,0),FALSE)
+N("310"),
  IF(AND(VALUE(LEFT($A1914,3))=311,LEN($I1914)=4),VLOOKUP($I1914,_311_Table1,MATCH($B1914,_311_Table1_ColumnLookup,0),FALSE),
  IF(AND(VALUE(LEFT($A1914,3))=311,OR($B1914="I2",$B1914="J2",$B1914="K2",$B1914="L2")),VLOOKUP('311'!$G$58,_311_Table1,MATCH(MID($B1914,1,1),_311_Table1_ColumnLookup,0),FALSE),
  IF(AND(VALUE(LEFT($A1914,3))=311,RIGHT($B1914,5)="Total"),VLOOKUP('311'!$G$59,_311_Table1,MATCH(MID($B1914,1,1),_311_Table1_ColumnLookup,0),FALSE),
  IF(VALUE(LEFT($A1914,3))=311,VLOOKUP(VALUE(MID($B1914,2,1)),_311_Table1,MATCH(MID($B1914,1,1),_311_Table1_ColumnLookup,0),FALSE)
+N("311"),
  IF(AND(VALUE(LEFT($A1914,3))=312,LEFT($G1914,10)="Unincepted",$B1914="G "),VLOOKUP(" ULO",_312_Table1,MATCH('312'!$N$16,_312_Table1_ColumnLookup,0),FALSE),
  IF(AND(VALUE(LEFT($A1914,3))=312,LEFT($G1914,10)="Unincepted",$B1914="O "),VLOOKUP(" ULO",_312_Table1,MATCH('312'!$V$16,_312_Table1_ColumnLookup,0),FALSE),
  IF(AND(VALUE(LEFT($A1914,3))=312,LEFT($G1914,10)="Unincepted",$B1914="Q "),VLOOKUP(" ULO",_312_Table1,MATCH('312'!$X$16,_312_Table1_ColumnLookup,0),FALSE),
  IF(AND(VALUE(LEFT($A1914,3))=312,LEFT($G1914,10)="Unincepted"),VLOOKUP(" ULO",_312_Table1,MATCH(LEFT($B1914,1),_312_Table1_ColumnLookup,0),FALSE),
  IF(AND(VALUE(LEFT($A1914,3))=312,LEFT($G1914,5)="Total",$B1914="G "),VLOOKUP('312'!$F$80,_312_Table1,MATCH('312'!$N$16,_312_Table1_ColumnLookup,0),FALSE),
  IF(AND(VALUE(LEFT($A1914,3))=312,LEFT($G1914,5)="Total",$B1914="O "),VLOOKUP('312'!$F$80,_312_Table1,MATCH('312'!$V$16,_312_Table1_ColumnLookup,0),FALSE),
  IF(AND(VALUE(LEFT($A1914,3))=312,LEFT($G1914,5)="Total",$B1914="Q "),VLOOKUP('312'!$F$80,_312_Table1,MATCH('312'!$X$16,_312_Table1_ColumnLookup,0),FALSE),
  IF(AND(VALUE(LEFT($A1914,3))=312,LEFT($G1914,5)="Total"),VLOOKUP('312'!$F$80,_312_Table1,MATCH(LEFT($B1914,1),_312_Table1_ColumnLookup,0),FALSE),
  IF(AND(VALUE(LEFT($A1914,3))=312,LEN($I1914)=4,$B1914="G"),VLOOKUP($I1914,_312_Table1,MATCH('312'!$N$16,_312_Table1_ColumnLookup,0),FALSE),
  IF(AND(VALUE(LEFT($A1914,3))=312,LEN($I1914)=4,$B1914="O"),VLOOKUP($I1914,_312_Table1,MATCH('312'!$V$16,_312_Table1_ColumnLookup,0),FALSE),
  IF(AND(VALUE(LEFT($A1914,3))=312,LEN($I1914)=4,$B1914="Q"),VLOOKUP($I1914,_312_Table1,MATCH('312'!$X$16,_312_Table1_ColumnLookup,0),FALSE),
  IF(AND(VALUE(LEFT($A1914,3))=312,LEN($I1914)=4),VLOOKUP($I1914,_312_Table1,MATCH(LEFT($B1914,1),_312_Table1_ColumnLookup,0),FALSE)
+N("312"),
  IF(VALUE(LEFT($A1914,3))=313,VLOOKUP(VALUE(MID($B1914,2,1)),_313_Table1,MATCH(MID($B1914,1,1),_313_Table1_ColumnLookup,0),FALSE)
+N("313"),
  IF(AND(VALUE(LEFT($A1914,3))=314,LEN($B1914)=3),VLOOKUP(VALUE(MID($B1914,2,2)),_314_Table1,MATCH(MID($B1914,1,1),_314_Table1_ColumnLookup,0),FALSE),
  IF(VALUE(LEFT($A1914,3))=314,VLOOKUP(VALUE(MID($B1914,2,1)),_314_Table1,MATCH(MID($B1914,1,1),_314_Table1_ColumnLookup,0),FALSE)
+N("314"),
""))))))))))))))))))))))))</f>
        <v>#N/A</v>
      </c>
      <c r="E1914" s="238" t="e">
        <f>IF(AND(VALUE(LEFT($A1914,3))=309,LEN($B1914)=3),VLOOKUP(VALUE(MID($B1914,2,2)),_309_Table2,MATCH(MID($B1914,1,1),_309_Table2_ColumnLookup,0),FALSE),
  IF($C1914="309 LCR SummaryA",OneYearSCR,IF($C1914="309 LCR SummaryB",UltimateSCR,IF(VALUE(LEFT($A1914,3))=309,VLOOKUP(VALUE(MID($B1914,2,1)),_309_Table2,MATCH(MID($B1914,1,1),_309_Table2_ColumnLookup,0),FALSE)
+N("309"),
  IF(VALUE(LEFT($A1914,3))=310,VLOOKUP(VALUE(MID($B1914,2,1)),_310_Table2,MATCH(MID($B1914,1,1),_310_Table2_ColumnLookup,0),FALSE)
+N("310"),
  IF(AND(VALUE(LEFT($A1914,3))=311,LEN($I1914)=4),VLOOKUP($I1914,_311_Table2,MATCH($B1914,_311_Table2_ColumnLookup,0),FALSE),
  IF(AND(VALUE(LEFT($A1914,3))=311,OR($B1914="I2",$B1914="J2",$B1914="K2",$B1914="L2")),VLOOKUP('311'!$G$58,_311_Table2,MATCH(MID($B1914,1,1),_311_Table2_ColumnLookup,0),FALSE),
  IF(AND(VALUE(LEFT($A1914,3))=311,RIGHT($B1914,5)="Total"),VLOOKUP('311'!$G$59,_311_Table2,MATCH(MID($B1914,1,1),_311_Table2_ColumnLookup,0),FALSE),
  IF(VALUE(LEFT($A1914,3))=311,VLOOKUP(VALUE(MID($B1914,2,1)),_311_Table2,MATCH(MID($B1914,1,1),_311_Table2_ColumnLookup,0),FALSE)
+N("311"),
  IF(AND(VALUE(LEFT($A1914,3))=312,LEFT($G1914,10)="Unincepted",$B1914="G "),VLOOKUP(" ULO",_312_Table2,MATCH('312'!$N$16,_312_Table2_ColumnLookup,0),FALSE),
  IF(AND(VALUE(LEFT($A1914,3))=312,LEFT($G1914,10)="Unincepted",$B1914="O "),VLOOKUP(" ULO",_312_Table2,MATCH('312'!$V$16,_312_Table2_ColumnLookup,0),FALSE),
  IF(AND(VALUE(LEFT($A1914,3))=312,LEFT($G1914,10)="Unincepted",$B1914="Q "),VLOOKUP(" ULO",_312_Table2,MATCH('312'!$X$16,_312_Table2_ColumnLookup,0),FALSE),
  IF(AND(VALUE(LEFT($A1914,3))=312,LEFT($G1914,10)="Unincepted"),VLOOKUP(" ULO",_312_Table2,MATCH(LEFT($B1914,1),_312_Table2_ColumnLookup,0),FALSE),
  IF(AND(VALUE(LEFT($A1914,3))=312,LEFT($G1914,5)="Total",$B1914="G "),VLOOKUP('312'!$F$80,_312_Table2,MATCH('312'!$N$16,_312_Table2_ColumnLookup,0),FALSE),
  IF(AND(VALUE(LEFT($A1914,3))=312,LEFT($G1914,5)="Total",$B1914="O "),VLOOKUP('312'!$F$80,_312_Table2,MATCH('312'!$V$16,_312_Table2_ColumnLookup,0),FALSE),
  IF(AND(VALUE(LEFT($A1914,3))=312,LEFT($G1914,5)="Total",$B1914="Q "),VLOOKUP('312'!$F$80,_312_Table2,MATCH('312'!$X$16,_312_Table2_ColumnLookup,0),FALSE),
  IF(AND(VALUE(LEFT($A1914,3))=312,LEFT($G1914,5)="Total"),VLOOKUP('312'!$F$80,_312_Table2,MATCH(LEFT($B1914,1),_312_Table2_ColumnLookup,0),FALSE),
  IF(AND(VALUE(LEFT($A1914,3))=312,LEN($I1914)=4,$B1914="G"),VLOOKUP($I1914,_312_Table2,MATCH('312'!$N$16,_312_Table2_ColumnLookup,0),FALSE),
  IF(AND(VALUE(LEFT($A1914,3))=312,LEN($I1914)=4,$B1914="O"),VLOOKUP($I1914,_312_Table2,MATCH('312'!$V$16,_312_Table2_ColumnLookup,0),FALSE),
  IF(AND(VALUE(LEFT($A1914,3))=312,LEN($I1914)=4,$B1914="Q"),VLOOKUP($I1914,_312_Table2,MATCH('312'!$X$16,_312_Table2_ColumnLookup,0),FALSE),
  IF(AND(VALUE(LEFT($A1914,3))=312,LEN($I1914)=4),VLOOKUP($I1914,_312_Table2,MATCH(LEFT($B1914,1),_312_Table2_ColumnLookup,0),FALSE)
+N("312"),
  IF(VALUE(LEFT($A1914,3))=313,VLOOKUP(VALUE(MID($B1914,2,1)),_313_Table2,MATCH(MID($B1914,1,1),_313_Table2_ColumnLookup,0),FALSE)
+N("313"),
  IF(AND(VALUE(LEFT($A1914,3))=314,LEN($B1914)=3),VLOOKUP(VALUE(MID($B1914,2,2)),_314_Table2,MATCH(MID($B1914,1,1),_314_Table2_ColumnLookup,0),FALSE),
  IF(VALUE(LEFT($A1914,3))=314,VLOOKUP(VALUE(MID($B1914,2,1)),_314_Table2,MATCH(MID($B1914,1,1),_314_Table2_ColumnLookup,0),FALSE)
+N("314"),
""))))))))))))))))))))))))</f>
        <v>#N/A</v>
      </c>
      <c r="F1914" s="238" t="e">
        <f>IF(AND(VALUE(LEFT($A1914,3))=309,LEN($B1914)=3),VLOOKUP(VALUE(MID($B1914,2,2)),_309_Table3,MATCH(MID($B1914,1,1),_309_Table3_ColumnLookup,0),FALSE),
  IF($C1914="309 LCR SummaryA",OneYearSCR,IF($C1914="309 LCR SummaryB",UltimateSCR,IF(VALUE(LEFT($A1914,3))=309,VLOOKUP(VALUE(MID($B1914,2,1)),_309_Table3,MATCH(MID($B1914,1,1),_309_Table3_ColumnLookup,0),FALSE)
+N("309"),
  IF(VALUE(LEFT($A1914,3))=310,VLOOKUP(VALUE(MID($B1914,2,1)),_310_Table3,MATCH(MID($B1914,1,1),_310_Table3_ColumnLookup,0),FALSE)
+N("310"),
  IF(AND(VALUE(LEFT($A1914,3))=311,LEN($I1914)=4),VLOOKUP($I1914,_311_Table3,MATCH($B1914,_311_Table3_ColumnLookup,0),FALSE),
  IF(AND(VALUE(LEFT($A1914,3))=311,OR($B1914="I2",$B1914="J2",$B1914="K2",$B1914="L2")),VLOOKUP('311'!$G$58,_311_Table3,MATCH(MID($B1914,1,1),_311_Table3_ColumnLookup,0),FALSE),
  IF(AND(VALUE(LEFT($A1914,3))=311,RIGHT($B1914,5)="Total"),VLOOKUP('311'!$G$59,_311_Table3,MATCH(MID($B1914,1,1),_311_Table3_ColumnLookup,0),FALSE),
  IF(VALUE(LEFT($A1914,3))=311,VLOOKUP(VALUE(MID($B1914,2,1)),_311_Table3,MATCH(MID($B1914,1,1),_311_Table3_ColumnLookup,0),FALSE)
+N("311"),
  IF(AND(VALUE(LEFT($A1914,3))=312,LEFT($G1914,10)="Unincepted",$B1914="G "),VLOOKUP(" ULO",_312_Table3,MATCH('312'!$N$16,_312_Table3_ColumnLookup,0),FALSE),
  IF(AND(VALUE(LEFT($A1914,3))=312,LEFT($G1914,10)="Unincepted",$B1914="O "),VLOOKUP(" ULO",_312_Table3,MATCH('312'!$V$16,_312_Table3_ColumnLookup,0),FALSE),
  IF(AND(VALUE(LEFT($A1914,3))=312,LEFT($G1914,10)="Unincepted",$B1914="Q "),VLOOKUP(" ULO",_312_Table3,MATCH('312'!$X$16,_312_Table3_ColumnLookup,0),FALSE),
  IF(AND(VALUE(LEFT($A1914,3))=312,LEFT($G1914,10)="Unincepted"),VLOOKUP(" ULO",_312_Table3,MATCH(LEFT($B1914,1),_312_Table3_ColumnLookup,0),FALSE),
  IF(AND(VALUE(LEFT($A1914,3))=312,LEFT($G1914,5)="Total",$B1914="G "),VLOOKUP('312'!$F$80,_312_Table3,MATCH('312'!$N$16,_312_Table3_ColumnLookup,0),FALSE),
  IF(AND(VALUE(LEFT($A1914,3))=312,LEFT($G1914,5)="Total",$B1914="O "),VLOOKUP('312'!$F$80,_312_Table3,MATCH('312'!$V$16,_312_Table3_ColumnLookup,0),FALSE),
  IF(AND(VALUE(LEFT($A1914,3))=312,LEFT($G1914,5)="Total",$B1914="Q "),VLOOKUP('312'!$F$80,_312_Table3,MATCH('312'!$X$16,_312_Table3_ColumnLookup,0),FALSE),
  IF(AND(VALUE(LEFT($A1914,3))=312,LEFT($G1914,5)="Total"),VLOOKUP('312'!$F$80,_312_Table3,MATCH(LEFT($B1914,1),_312_Table3_ColumnLookup,0),FALSE),
  IF(AND(VALUE(LEFT($A1914,3))=312,LEN($I1914)=4,$B1914="G"),VLOOKUP($I1914,_312_Table3,MATCH('312'!$N$16,_312_Table3_ColumnLookup,0),FALSE),
  IF(AND(VALUE(LEFT($A1914,3))=312,LEN($I1914)=4,$B1914="O"),VLOOKUP($I1914,_312_Table3,MATCH('312'!$V$16,_312_Table3_ColumnLookup,0),FALSE),
  IF(AND(VALUE(LEFT($A1914,3))=312,LEN($I1914)=4,$B1914="Q"),VLOOKUP($I1914,_312_Table3,MATCH('312'!$X$16,_312_Table3_ColumnLookup,0),FALSE),
  IF(AND(VALUE(LEFT($A1914,3))=312,LEN($I1914)=4),VLOOKUP($I1914,_312_Table3,MATCH(LEFT($B1914,1),_312_Table3_ColumnLookup,0),FALSE)
+N("312"),
  IF(VALUE(LEFT($A1914,3))=313,VLOOKUP(VALUE(MID($B1914,2,1)),_313_Table3,MATCH(MID($B1914,1,1),_313_Table3_ColumnLookup,0),FALSE)
+N("313"),
  IF(AND(VALUE(LEFT($A1914,3))=314,LEN($B1914)=3),VLOOKUP(VALUE(MID($B1914,2,2)),_314_Table3,MATCH(MID($B1914,1,1),_314_Table3_ColumnLookup,0),FALSE),
  IF(VALUE(LEFT($A1914,3))=314,VLOOKUP(VALUE(MID($B1914,2,1)),_314_Table3,MATCH(MID($B1914,1,1),_314_Table3_ColumnLookup,0),FALSE)
+N("314"),
""))))))))))))))))))))))))</f>
        <v>#N/A</v>
      </c>
      <c r="H1914" s="321" t="str">
        <f>IFERROR(
IF(ISERROR($D1914)=FALSE,$D1914,IF(ISERROR($E1914)=FALSE,$E1914,IF(ISERROR($F1914)=FALSE,$F1914
+N("012 checkboxes"),
IF(
IF(OR(LEFT($A1914,9)="Syndicate",LEFT($A1914,12)="NewSyndicate"),VLOOKUP($A1914,'012'!$J:$ZW,MATCH("Link to button",'012'!$J$1:$ZW$1,0),0)
+N("309 checkbox"),
IF($C1914="309 LCR Summary0",VLOOKUP("Notes990",'309'!$P:$ZZ,MATCH("Link to button",'309'!$P$1:$ZZ$1,0),0)
+N("313 checkboxes"),
IF($C1914="313 Financial Information0LcmVsScr",IF($C1914="309 LCR Summary0",VLOOKUP("LcmVsScr",'309'!$N:$ZZ,MATCH("Link to button",'309'!$N$1:$ZZ$1,0),0),
IF($C1914="313 Financial Information0LcrDocAttached",IF($C1914="309 LCR Summary0",VLOOKUP("LcrDocAttached",'309'!$N:$ZZ,MATCH("Link to button",'309'!$N$1:$ZZ$1,0),
0)))))))=1,TRUE,FALSE)
))),"")</f>
        <v/>
      </c>
    </row>
    <row r="1915" spans="1:8">
      <c r="A1915" s="237" t="e">
        <f>VLOOKUP($G1915,CSVLookups!$B:$R,MATCH(A$1,CSVLookups!$B$1:$R$1,0),FALSE)</f>
        <v>#N/A</v>
      </c>
      <c r="B1915" s="237" t="e">
        <f>VLOOKUP($G1915,CSVLookups!$B:$R,MATCH(B$1,CSVLookups!$B$1:$R$1,0),FALSE)</f>
        <v>#N/A</v>
      </c>
      <c r="C1915" s="238" t="e">
        <f t="shared" si="30"/>
        <v>#N/A</v>
      </c>
      <c r="D1915" s="238" t="e">
        <f>IF(AND(VALUE(LEFT($A1915,3))=309,LEN($B1915)=3),VLOOKUP(VALUE(MID($B1915,2,2)),_309_Table1,MATCH(MID($B1915,1,1),_309_Table1_ColumnLookup,0),FALSE),
  IF($C1915="309 LCR SummaryA",OneYearSCR,IF($C1915="309 LCR SummaryB",UltimateSCR,IF(VALUE(LEFT($A1915,3))=309,VLOOKUP(VALUE(MID($B1915,2,1)),_309_Table1,MATCH(MID($B1915,1,1),_309_Table1_ColumnLookup,0),FALSE)
+N("309"),
  IF(VALUE(LEFT($A1915,3))=310,VLOOKUP(VALUE(MID($B1915,2,1)),_310_Table1,MATCH(MID($B1915,1,1),_310_Table1_ColumnLookup,0),FALSE)
+N("310"),
  IF(AND(VALUE(LEFT($A1915,3))=311,LEN($I1915)=4),VLOOKUP($I1915,_311_Table1,MATCH($B1915,_311_Table1_ColumnLookup,0),FALSE),
  IF(AND(VALUE(LEFT($A1915,3))=311,OR($B1915="I2",$B1915="J2",$B1915="K2",$B1915="L2")),VLOOKUP('311'!$G$58,_311_Table1,MATCH(MID($B1915,1,1),_311_Table1_ColumnLookup,0),FALSE),
  IF(AND(VALUE(LEFT($A1915,3))=311,RIGHT($B1915,5)="Total"),VLOOKUP('311'!$G$59,_311_Table1,MATCH(MID($B1915,1,1),_311_Table1_ColumnLookup,0),FALSE),
  IF(VALUE(LEFT($A1915,3))=311,VLOOKUP(VALUE(MID($B1915,2,1)),_311_Table1,MATCH(MID($B1915,1,1),_311_Table1_ColumnLookup,0),FALSE)
+N("311"),
  IF(AND(VALUE(LEFT($A1915,3))=312,LEFT($G1915,10)="Unincepted",$B1915="G "),VLOOKUP(" ULO",_312_Table1,MATCH('312'!$N$16,_312_Table1_ColumnLookup,0),FALSE),
  IF(AND(VALUE(LEFT($A1915,3))=312,LEFT($G1915,10)="Unincepted",$B1915="O "),VLOOKUP(" ULO",_312_Table1,MATCH('312'!$V$16,_312_Table1_ColumnLookup,0),FALSE),
  IF(AND(VALUE(LEFT($A1915,3))=312,LEFT($G1915,10)="Unincepted",$B1915="Q "),VLOOKUP(" ULO",_312_Table1,MATCH('312'!$X$16,_312_Table1_ColumnLookup,0),FALSE),
  IF(AND(VALUE(LEFT($A1915,3))=312,LEFT($G1915,10)="Unincepted"),VLOOKUP(" ULO",_312_Table1,MATCH(LEFT($B1915,1),_312_Table1_ColumnLookup,0),FALSE),
  IF(AND(VALUE(LEFT($A1915,3))=312,LEFT($G1915,5)="Total",$B1915="G "),VLOOKUP('312'!$F$80,_312_Table1,MATCH('312'!$N$16,_312_Table1_ColumnLookup,0),FALSE),
  IF(AND(VALUE(LEFT($A1915,3))=312,LEFT($G1915,5)="Total",$B1915="O "),VLOOKUP('312'!$F$80,_312_Table1,MATCH('312'!$V$16,_312_Table1_ColumnLookup,0),FALSE),
  IF(AND(VALUE(LEFT($A1915,3))=312,LEFT($G1915,5)="Total",$B1915="Q "),VLOOKUP('312'!$F$80,_312_Table1,MATCH('312'!$X$16,_312_Table1_ColumnLookup,0),FALSE),
  IF(AND(VALUE(LEFT($A1915,3))=312,LEFT($G1915,5)="Total"),VLOOKUP('312'!$F$80,_312_Table1,MATCH(LEFT($B1915,1),_312_Table1_ColumnLookup,0),FALSE),
  IF(AND(VALUE(LEFT($A1915,3))=312,LEN($I1915)=4,$B1915="G"),VLOOKUP($I1915,_312_Table1,MATCH('312'!$N$16,_312_Table1_ColumnLookup,0),FALSE),
  IF(AND(VALUE(LEFT($A1915,3))=312,LEN($I1915)=4,$B1915="O"),VLOOKUP($I1915,_312_Table1,MATCH('312'!$V$16,_312_Table1_ColumnLookup,0),FALSE),
  IF(AND(VALUE(LEFT($A1915,3))=312,LEN($I1915)=4,$B1915="Q"),VLOOKUP($I1915,_312_Table1,MATCH('312'!$X$16,_312_Table1_ColumnLookup,0),FALSE),
  IF(AND(VALUE(LEFT($A1915,3))=312,LEN($I1915)=4),VLOOKUP($I1915,_312_Table1,MATCH(LEFT($B1915,1),_312_Table1_ColumnLookup,0),FALSE)
+N("312"),
  IF(VALUE(LEFT($A1915,3))=313,VLOOKUP(VALUE(MID($B1915,2,1)),_313_Table1,MATCH(MID($B1915,1,1),_313_Table1_ColumnLookup,0),FALSE)
+N("313"),
  IF(AND(VALUE(LEFT($A1915,3))=314,LEN($B1915)=3),VLOOKUP(VALUE(MID($B1915,2,2)),_314_Table1,MATCH(MID($B1915,1,1),_314_Table1_ColumnLookup,0),FALSE),
  IF(VALUE(LEFT($A1915,3))=314,VLOOKUP(VALUE(MID($B1915,2,1)),_314_Table1,MATCH(MID($B1915,1,1),_314_Table1_ColumnLookup,0),FALSE)
+N("314"),
""))))))))))))))))))))))))</f>
        <v>#N/A</v>
      </c>
      <c r="E1915" s="238" t="e">
        <f>IF(AND(VALUE(LEFT($A1915,3))=309,LEN($B1915)=3),VLOOKUP(VALUE(MID($B1915,2,2)),_309_Table2,MATCH(MID($B1915,1,1),_309_Table2_ColumnLookup,0),FALSE),
  IF($C1915="309 LCR SummaryA",OneYearSCR,IF($C1915="309 LCR SummaryB",UltimateSCR,IF(VALUE(LEFT($A1915,3))=309,VLOOKUP(VALUE(MID($B1915,2,1)),_309_Table2,MATCH(MID($B1915,1,1),_309_Table2_ColumnLookup,0),FALSE)
+N("309"),
  IF(VALUE(LEFT($A1915,3))=310,VLOOKUP(VALUE(MID($B1915,2,1)),_310_Table2,MATCH(MID($B1915,1,1),_310_Table2_ColumnLookup,0),FALSE)
+N("310"),
  IF(AND(VALUE(LEFT($A1915,3))=311,LEN($I1915)=4),VLOOKUP($I1915,_311_Table2,MATCH($B1915,_311_Table2_ColumnLookup,0),FALSE),
  IF(AND(VALUE(LEFT($A1915,3))=311,OR($B1915="I2",$B1915="J2",$B1915="K2",$B1915="L2")),VLOOKUP('311'!$G$58,_311_Table2,MATCH(MID($B1915,1,1),_311_Table2_ColumnLookup,0),FALSE),
  IF(AND(VALUE(LEFT($A1915,3))=311,RIGHT($B1915,5)="Total"),VLOOKUP('311'!$G$59,_311_Table2,MATCH(MID($B1915,1,1),_311_Table2_ColumnLookup,0),FALSE),
  IF(VALUE(LEFT($A1915,3))=311,VLOOKUP(VALUE(MID($B1915,2,1)),_311_Table2,MATCH(MID($B1915,1,1),_311_Table2_ColumnLookup,0),FALSE)
+N("311"),
  IF(AND(VALUE(LEFT($A1915,3))=312,LEFT($G1915,10)="Unincepted",$B1915="G "),VLOOKUP(" ULO",_312_Table2,MATCH('312'!$N$16,_312_Table2_ColumnLookup,0),FALSE),
  IF(AND(VALUE(LEFT($A1915,3))=312,LEFT($G1915,10)="Unincepted",$B1915="O "),VLOOKUP(" ULO",_312_Table2,MATCH('312'!$V$16,_312_Table2_ColumnLookup,0),FALSE),
  IF(AND(VALUE(LEFT($A1915,3))=312,LEFT($G1915,10)="Unincepted",$B1915="Q "),VLOOKUP(" ULO",_312_Table2,MATCH('312'!$X$16,_312_Table2_ColumnLookup,0),FALSE),
  IF(AND(VALUE(LEFT($A1915,3))=312,LEFT($G1915,10)="Unincepted"),VLOOKUP(" ULO",_312_Table2,MATCH(LEFT($B1915,1),_312_Table2_ColumnLookup,0),FALSE),
  IF(AND(VALUE(LEFT($A1915,3))=312,LEFT($G1915,5)="Total",$B1915="G "),VLOOKUP('312'!$F$80,_312_Table2,MATCH('312'!$N$16,_312_Table2_ColumnLookup,0),FALSE),
  IF(AND(VALUE(LEFT($A1915,3))=312,LEFT($G1915,5)="Total",$B1915="O "),VLOOKUP('312'!$F$80,_312_Table2,MATCH('312'!$V$16,_312_Table2_ColumnLookup,0),FALSE),
  IF(AND(VALUE(LEFT($A1915,3))=312,LEFT($G1915,5)="Total",$B1915="Q "),VLOOKUP('312'!$F$80,_312_Table2,MATCH('312'!$X$16,_312_Table2_ColumnLookup,0),FALSE),
  IF(AND(VALUE(LEFT($A1915,3))=312,LEFT($G1915,5)="Total"),VLOOKUP('312'!$F$80,_312_Table2,MATCH(LEFT($B1915,1),_312_Table2_ColumnLookup,0),FALSE),
  IF(AND(VALUE(LEFT($A1915,3))=312,LEN($I1915)=4,$B1915="G"),VLOOKUP($I1915,_312_Table2,MATCH('312'!$N$16,_312_Table2_ColumnLookup,0),FALSE),
  IF(AND(VALUE(LEFT($A1915,3))=312,LEN($I1915)=4,$B1915="O"),VLOOKUP($I1915,_312_Table2,MATCH('312'!$V$16,_312_Table2_ColumnLookup,0),FALSE),
  IF(AND(VALUE(LEFT($A1915,3))=312,LEN($I1915)=4,$B1915="Q"),VLOOKUP($I1915,_312_Table2,MATCH('312'!$X$16,_312_Table2_ColumnLookup,0),FALSE),
  IF(AND(VALUE(LEFT($A1915,3))=312,LEN($I1915)=4),VLOOKUP($I1915,_312_Table2,MATCH(LEFT($B1915,1),_312_Table2_ColumnLookup,0),FALSE)
+N("312"),
  IF(VALUE(LEFT($A1915,3))=313,VLOOKUP(VALUE(MID($B1915,2,1)),_313_Table2,MATCH(MID($B1915,1,1),_313_Table2_ColumnLookup,0),FALSE)
+N("313"),
  IF(AND(VALUE(LEFT($A1915,3))=314,LEN($B1915)=3),VLOOKUP(VALUE(MID($B1915,2,2)),_314_Table2,MATCH(MID($B1915,1,1),_314_Table2_ColumnLookup,0),FALSE),
  IF(VALUE(LEFT($A1915,3))=314,VLOOKUP(VALUE(MID($B1915,2,1)),_314_Table2,MATCH(MID($B1915,1,1),_314_Table2_ColumnLookup,0),FALSE)
+N("314"),
""))))))))))))))))))))))))</f>
        <v>#N/A</v>
      </c>
      <c r="F1915" s="238" t="e">
        <f>IF(AND(VALUE(LEFT($A1915,3))=309,LEN($B1915)=3),VLOOKUP(VALUE(MID($B1915,2,2)),_309_Table3,MATCH(MID($B1915,1,1),_309_Table3_ColumnLookup,0),FALSE),
  IF($C1915="309 LCR SummaryA",OneYearSCR,IF($C1915="309 LCR SummaryB",UltimateSCR,IF(VALUE(LEFT($A1915,3))=309,VLOOKUP(VALUE(MID($B1915,2,1)),_309_Table3,MATCH(MID($B1915,1,1),_309_Table3_ColumnLookup,0),FALSE)
+N("309"),
  IF(VALUE(LEFT($A1915,3))=310,VLOOKUP(VALUE(MID($B1915,2,1)),_310_Table3,MATCH(MID($B1915,1,1),_310_Table3_ColumnLookup,0),FALSE)
+N("310"),
  IF(AND(VALUE(LEFT($A1915,3))=311,LEN($I1915)=4),VLOOKUP($I1915,_311_Table3,MATCH($B1915,_311_Table3_ColumnLookup,0),FALSE),
  IF(AND(VALUE(LEFT($A1915,3))=311,OR($B1915="I2",$B1915="J2",$B1915="K2",$B1915="L2")),VLOOKUP('311'!$G$58,_311_Table3,MATCH(MID($B1915,1,1),_311_Table3_ColumnLookup,0),FALSE),
  IF(AND(VALUE(LEFT($A1915,3))=311,RIGHT($B1915,5)="Total"),VLOOKUP('311'!$G$59,_311_Table3,MATCH(MID($B1915,1,1),_311_Table3_ColumnLookup,0),FALSE),
  IF(VALUE(LEFT($A1915,3))=311,VLOOKUP(VALUE(MID($B1915,2,1)),_311_Table3,MATCH(MID($B1915,1,1),_311_Table3_ColumnLookup,0),FALSE)
+N("311"),
  IF(AND(VALUE(LEFT($A1915,3))=312,LEFT($G1915,10)="Unincepted",$B1915="G "),VLOOKUP(" ULO",_312_Table3,MATCH('312'!$N$16,_312_Table3_ColumnLookup,0),FALSE),
  IF(AND(VALUE(LEFT($A1915,3))=312,LEFT($G1915,10)="Unincepted",$B1915="O "),VLOOKUP(" ULO",_312_Table3,MATCH('312'!$V$16,_312_Table3_ColumnLookup,0),FALSE),
  IF(AND(VALUE(LEFT($A1915,3))=312,LEFT($G1915,10)="Unincepted",$B1915="Q "),VLOOKUP(" ULO",_312_Table3,MATCH('312'!$X$16,_312_Table3_ColumnLookup,0),FALSE),
  IF(AND(VALUE(LEFT($A1915,3))=312,LEFT($G1915,10)="Unincepted"),VLOOKUP(" ULO",_312_Table3,MATCH(LEFT($B1915,1),_312_Table3_ColumnLookup,0),FALSE),
  IF(AND(VALUE(LEFT($A1915,3))=312,LEFT($G1915,5)="Total",$B1915="G "),VLOOKUP('312'!$F$80,_312_Table3,MATCH('312'!$N$16,_312_Table3_ColumnLookup,0),FALSE),
  IF(AND(VALUE(LEFT($A1915,3))=312,LEFT($G1915,5)="Total",$B1915="O "),VLOOKUP('312'!$F$80,_312_Table3,MATCH('312'!$V$16,_312_Table3_ColumnLookup,0),FALSE),
  IF(AND(VALUE(LEFT($A1915,3))=312,LEFT($G1915,5)="Total",$B1915="Q "),VLOOKUP('312'!$F$80,_312_Table3,MATCH('312'!$X$16,_312_Table3_ColumnLookup,0),FALSE),
  IF(AND(VALUE(LEFT($A1915,3))=312,LEFT($G1915,5)="Total"),VLOOKUP('312'!$F$80,_312_Table3,MATCH(LEFT($B1915,1),_312_Table3_ColumnLookup,0),FALSE),
  IF(AND(VALUE(LEFT($A1915,3))=312,LEN($I1915)=4,$B1915="G"),VLOOKUP($I1915,_312_Table3,MATCH('312'!$N$16,_312_Table3_ColumnLookup,0),FALSE),
  IF(AND(VALUE(LEFT($A1915,3))=312,LEN($I1915)=4,$B1915="O"),VLOOKUP($I1915,_312_Table3,MATCH('312'!$V$16,_312_Table3_ColumnLookup,0),FALSE),
  IF(AND(VALUE(LEFT($A1915,3))=312,LEN($I1915)=4,$B1915="Q"),VLOOKUP($I1915,_312_Table3,MATCH('312'!$X$16,_312_Table3_ColumnLookup,0),FALSE),
  IF(AND(VALUE(LEFT($A1915,3))=312,LEN($I1915)=4),VLOOKUP($I1915,_312_Table3,MATCH(LEFT($B1915,1),_312_Table3_ColumnLookup,0),FALSE)
+N("312"),
  IF(VALUE(LEFT($A1915,3))=313,VLOOKUP(VALUE(MID($B1915,2,1)),_313_Table3,MATCH(MID($B1915,1,1),_313_Table3_ColumnLookup,0),FALSE)
+N("313"),
  IF(AND(VALUE(LEFT($A1915,3))=314,LEN($B1915)=3),VLOOKUP(VALUE(MID($B1915,2,2)),_314_Table3,MATCH(MID($B1915,1,1),_314_Table3_ColumnLookup,0),FALSE),
  IF(VALUE(LEFT($A1915,3))=314,VLOOKUP(VALUE(MID($B1915,2,1)),_314_Table3,MATCH(MID($B1915,1,1),_314_Table3_ColumnLookup,0),FALSE)
+N("314"),
""))))))))))))))))))))))))</f>
        <v>#N/A</v>
      </c>
      <c r="H1915" s="321" t="str">
        <f>IFERROR(
IF(ISERROR($D1915)=FALSE,$D1915,IF(ISERROR($E1915)=FALSE,$E1915,IF(ISERROR($F1915)=FALSE,$F1915
+N("012 checkboxes"),
IF(
IF(OR(LEFT($A1915,9)="Syndicate",LEFT($A1915,12)="NewSyndicate"),VLOOKUP($A1915,'012'!$J:$ZW,MATCH("Link to button",'012'!$J$1:$ZW$1,0),0)
+N("309 checkbox"),
IF($C1915="309 LCR Summary0",VLOOKUP("Notes990",'309'!$P:$ZZ,MATCH("Link to button",'309'!$P$1:$ZZ$1,0),0)
+N("313 checkboxes"),
IF($C1915="313 Financial Information0LcmVsScr",IF($C1915="309 LCR Summary0",VLOOKUP("LcmVsScr",'309'!$N:$ZZ,MATCH("Link to button",'309'!$N$1:$ZZ$1,0),0),
IF($C1915="313 Financial Information0LcrDocAttached",IF($C1915="309 LCR Summary0",VLOOKUP("LcrDocAttached",'309'!$N:$ZZ,MATCH("Link to button",'309'!$N$1:$ZZ$1,0),
0)))))))=1,TRUE,FALSE)
))),"")</f>
        <v/>
      </c>
    </row>
    <row r="1916" spans="1:8">
      <c r="A1916" s="237" t="e">
        <f>VLOOKUP($G1916,CSVLookups!$B:$R,MATCH(A$1,CSVLookups!$B$1:$R$1,0),FALSE)</f>
        <v>#N/A</v>
      </c>
      <c r="B1916" s="237" t="e">
        <f>VLOOKUP($G1916,CSVLookups!$B:$R,MATCH(B$1,CSVLookups!$B$1:$R$1,0),FALSE)</f>
        <v>#N/A</v>
      </c>
      <c r="C1916" s="238" t="e">
        <f t="shared" si="30"/>
        <v>#N/A</v>
      </c>
      <c r="D1916" s="238" t="e">
        <f>IF(AND(VALUE(LEFT($A1916,3))=309,LEN($B1916)=3),VLOOKUP(VALUE(MID($B1916,2,2)),_309_Table1,MATCH(MID($B1916,1,1),_309_Table1_ColumnLookup,0),FALSE),
  IF($C1916="309 LCR SummaryA",OneYearSCR,IF($C1916="309 LCR SummaryB",UltimateSCR,IF(VALUE(LEFT($A1916,3))=309,VLOOKUP(VALUE(MID($B1916,2,1)),_309_Table1,MATCH(MID($B1916,1,1),_309_Table1_ColumnLookup,0),FALSE)
+N("309"),
  IF(VALUE(LEFT($A1916,3))=310,VLOOKUP(VALUE(MID($B1916,2,1)),_310_Table1,MATCH(MID($B1916,1,1),_310_Table1_ColumnLookup,0),FALSE)
+N("310"),
  IF(AND(VALUE(LEFT($A1916,3))=311,LEN($I1916)=4),VLOOKUP($I1916,_311_Table1,MATCH($B1916,_311_Table1_ColumnLookup,0),FALSE),
  IF(AND(VALUE(LEFT($A1916,3))=311,OR($B1916="I2",$B1916="J2",$B1916="K2",$B1916="L2")),VLOOKUP('311'!$G$58,_311_Table1,MATCH(MID($B1916,1,1),_311_Table1_ColumnLookup,0),FALSE),
  IF(AND(VALUE(LEFT($A1916,3))=311,RIGHT($B1916,5)="Total"),VLOOKUP('311'!$G$59,_311_Table1,MATCH(MID($B1916,1,1),_311_Table1_ColumnLookup,0),FALSE),
  IF(VALUE(LEFT($A1916,3))=311,VLOOKUP(VALUE(MID($B1916,2,1)),_311_Table1,MATCH(MID($B1916,1,1),_311_Table1_ColumnLookup,0),FALSE)
+N("311"),
  IF(AND(VALUE(LEFT($A1916,3))=312,LEFT($G1916,10)="Unincepted",$B1916="G "),VLOOKUP(" ULO",_312_Table1,MATCH('312'!$N$16,_312_Table1_ColumnLookup,0),FALSE),
  IF(AND(VALUE(LEFT($A1916,3))=312,LEFT($G1916,10)="Unincepted",$B1916="O "),VLOOKUP(" ULO",_312_Table1,MATCH('312'!$V$16,_312_Table1_ColumnLookup,0),FALSE),
  IF(AND(VALUE(LEFT($A1916,3))=312,LEFT($G1916,10)="Unincepted",$B1916="Q "),VLOOKUP(" ULO",_312_Table1,MATCH('312'!$X$16,_312_Table1_ColumnLookup,0),FALSE),
  IF(AND(VALUE(LEFT($A1916,3))=312,LEFT($G1916,10)="Unincepted"),VLOOKUP(" ULO",_312_Table1,MATCH(LEFT($B1916,1),_312_Table1_ColumnLookup,0),FALSE),
  IF(AND(VALUE(LEFT($A1916,3))=312,LEFT($G1916,5)="Total",$B1916="G "),VLOOKUP('312'!$F$80,_312_Table1,MATCH('312'!$N$16,_312_Table1_ColumnLookup,0),FALSE),
  IF(AND(VALUE(LEFT($A1916,3))=312,LEFT($G1916,5)="Total",$B1916="O "),VLOOKUP('312'!$F$80,_312_Table1,MATCH('312'!$V$16,_312_Table1_ColumnLookup,0),FALSE),
  IF(AND(VALUE(LEFT($A1916,3))=312,LEFT($G1916,5)="Total",$B1916="Q "),VLOOKUP('312'!$F$80,_312_Table1,MATCH('312'!$X$16,_312_Table1_ColumnLookup,0),FALSE),
  IF(AND(VALUE(LEFT($A1916,3))=312,LEFT($G1916,5)="Total"),VLOOKUP('312'!$F$80,_312_Table1,MATCH(LEFT($B1916,1),_312_Table1_ColumnLookup,0),FALSE),
  IF(AND(VALUE(LEFT($A1916,3))=312,LEN($I1916)=4,$B1916="G"),VLOOKUP($I1916,_312_Table1,MATCH('312'!$N$16,_312_Table1_ColumnLookup,0),FALSE),
  IF(AND(VALUE(LEFT($A1916,3))=312,LEN($I1916)=4,$B1916="O"),VLOOKUP($I1916,_312_Table1,MATCH('312'!$V$16,_312_Table1_ColumnLookup,0),FALSE),
  IF(AND(VALUE(LEFT($A1916,3))=312,LEN($I1916)=4,$B1916="Q"),VLOOKUP($I1916,_312_Table1,MATCH('312'!$X$16,_312_Table1_ColumnLookup,0),FALSE),
  IF(AND(VALUE(LEFT($A1916,3))=312,LEN($I1916)=4),VLOOKUP($I1916,_312_Table1,MATCH(LEFT($B1916,1),_312_Table1_ColumnLookup,0),FALSE)
+N("312"),
  IF(VALUE(LEFT($A1916,3))=313,VLOOKUP(VALUE(MID($B1916,2,1)),_313_Table1,MATCH(MID($B1916,1,1),_313_Table1_ColumnLookup,0),FALSE)
+N("313"),
  IF(AND(VALUE(LEFT($A1916,3))=314,LEN($B1916)=3),VLOOKUP(VALUE(MID($B1916,2,2)),_314_Table1,MATCH(MID($B1916,1,1),_314_Table1_ColumnLookup,0),FALSE),
  IF(VALUE(LEFT($A1916,3))=314,VLOOKUP(VALUE(MID($B1916,2,1)),_314_Table1,MATCH(MID($B1916,1,1),_314_Table1_ColumnLookup,0),FALSE)
+N("314"),
""))))))))))))))))))))))))</f>
        <v>#N/A</v>
      </c>
      <c r="E1916" s="238" t="e">
        <f>IF(AND(VALUE(LEFT($A1916,3))=309,LEN($B1916)=3),VLOOKUP(VALUE(MID($B1916,2,2)),_309_Table2,MATCH(MID($B1916,1,1),_309_Table2_ColumnLookup,0),FALSE),
  IF($C1916="309 LCR SummaryA",OneYearSCR,IF($C1916="309 LCR SummaryB",UltimateSCR,IF(VALUE(LEFT($A1916,3))=309,VLOOKUP(VALUE(MID($B1916,2,1)),_309_Table2,MATCH(MID($B1916,1,1),_309_Table2_ColumnLookup,0),FALSE)
+N("309"),
  IF(VALUE(LEFT($A1916,3))=310,VLOOKUP(VALUE(MID($B1916,2,1)),_310_Table2,MATCH(MID($B1916,1,1),_310_Table2_ColumnLookup,0),FALSE)
+N("310"),
  IF(AND(VALUE(LEFT($A1916,3))=311,LEN($I1916)=4),VLOOKUP($I1916,_311_Table2,MATCH($B1916,_311_Table2_ColumnLookup,0),FALSE),
  IF(AND(VALUE(LEFT($A1916,3))=311,OR($B1916="I2",$B1916="J2",$B1916="K2",$B1916="L2")),VLOOKUP('311'!$G$58,_311_Table2,MATCH(MID($B1916,1,1),_311_Table2_ColumnLookup,0),FALSE),
  IF(AND(VALUE(LEFT($A1916,3))=311,RIGHT($B1916,5)="Total"),VLOOKUP('311'!$G$59,_311_Table2,MATCH(MID($B1916,1,1),_311_Table2_ColumnLookup,0),FALSE),
  IF(VALUE(LEFT($A1916,3))=311,VLOOKUP(VALUE(MID($B1916,2,1)),_311_Table2,MATCH(MID($B1916,1,1),_311_Table2_ColumnLookup,0),FALSE)
+N("311"),
  IF(AND(VALUE(LEFT($A1916,3))=312,LEFT($G1916,10)="Unincepted",$B1916="G "),VLOOKUP(" ULO",_312_Table2,MATCH('312'!$N$16,_312_Table2_ColumnLookup,0),FALSE),
  IF(AND(VALUE(LEFT($A1916,3))=312,LEFT($G1916,10)="Unincepted",$B1916="O "),VLOOKUP(" ULO",_312_Table2,MATCH('312'!$V$16,_312_Table2_ColumnLookup,0),FALSE),
  IF(AND(VALUE(LEFT($A1916,3))=312,LEFT($G1916,10)="Unincepted",$B1916="Q "),VLOOKUP(" ULO",_312_Table2,MATCH('312'!$X$16,_312_Table2_ColumnLookup,0),FALSE),
  IF(AND(VALUE(LEFT($A1916,3))=312,LEFT($G1916,10)="Unincepted"),VLOOKUP(" ULO",_312_Table2,MATCH(LEFT($B1916,1),_312_Table2_ColumnLookup,0),FALSE),
  IF(AND(VALUE(LEFT($A1916,3))=312,LEFT($G1916,5)="Total",$B1916="G "),VLOOKUP('312'!$F$80,_312_Table2,MATCH('312'!$N$16,_312_Table2_ColumnLookup,0),FALSE),
  IF(AND(VALUE(LEFT($A1916,3))=312,LEFT($G1916,5)="Total",$B1916="O "),VLOOKUP('312'!$F$80,_312_Table2,MATCH('312'!$V$16,_312_Table2_ColumnLookup,0),FALSE),
  IF(AND(VALUE(LEFT($A1916,3))=312,LEFT($G1916,5)="Total",$B1916="Q "),VLOOKUP('312'!$F$80,_312_Table2,MATCH('312'!$X$16,_312_Table2_ColumnLookup,0),FALSE),
  IF(AND(VALUE(LEFT($A1916,3))=312,LEFT($G1916,5)="Total"),VLOOKUP('312'!$F$80,_312_Table2,MATCH(LEFT($B1916,1),_312_Table2_ColumnLookup,0),FALSE),
  IF(AND(VALUE(LEFT($A1916,3))=312,LEN($I1916)=4,$B1916="G"),VLOOKUP($I1916,_312_Table2,MATCH('312'!$N$16,_312_Table2_ColumnLookup,0),FALSE),
  IF(AND(VALUE(LEFT($A1916,3))=312,LEN($I1916)=4,$B1916="O"),VLOOKUP($I1916,_312_Table2,MATCH('312'!$V$16,_312_Table2_ColumnLookup,0),FALSE),
  IF(AND(VALUE(LEFT($A1916,3))=312,LEN($I1916)=4,$B1916="Q"),VLOOKUP($I1916,_312_Table2,MATCH('312'!$X$16,_312_Table2_ColumnLookup,0),FALSE),
  IF(AND(VALUE(LEFT($A1916,3))=312,LEN($I1916)=4),VLOOKUP($I1916,_312_Table2,MATCH(LEFT($B1916,1),_312_Table2_ColumnLookup,0),FALSE)
+N("312"),
  IF(VALUE(LEFT($A1916,3))=313,VLOOKUP(VALUE(MID($B1916,2,1)),_313_Table2,MATCH(MID($B1916,1,1),_313_Table2_ColumnLookup,0),FALSE)
+N("313"),
  IF(AND(VALUE(LEFT($A1916,3))=314,LEN($B1916)=3),VLOOKUP(VALUE(MID($B1916,2,2)),_314_Table2,MATCH(MID($B1916,1,1),_314_Table2_ColumnLookup,0),FALSE),
  IF(VALUE(LEFT($A1916,3))=314,VLOOKUP(VALUE(MID($B1916,2,1)),_314_Table2,MATCH(MID($B1916,1,1),_314_Table2_ColumnLookup,0),FALSE)
+N("314"),
""))))))))))))))))))))))))</f>
        <v>#N/A</v>
      </c>
      <c r="F1916" s="238" t="e">
        <f>IF(AND(VALUE(LEFT($A1916,3))=309,LEN($B1916)=3),VLOOKUP(VALUE(MID($B1916,2,2)),_309_Table3,MATCH(MID($B1916,1,1),_309_Table3_ColumnLookup,0),FALSE),
  IF($C1916="309 LCR SummaryA",OneYearSCR,IF($C1916="309 LCR SummaryB",UltimateSCR,IF(VALUE(LEFT($A1916,3))=309,VLOOKUP(VALUE(MID($B1916,2,1)),_309_Table3,MATCH(MID($B1916,1,1),_309_Table3_ColumnLookup,0),FALSE)
+N("309"),
  IF(VALUE(LEFT($A1916,3))=310,VLOOKUP(VALUE(MID($B1916,2,1)),_310_Table3,MATCH(MID($B1916,1,1),_310_Table3_ColumnLookup,0),FALSE)
+N("310"),
  IF(AND(VALUE(LEFT($A1916,3))=311,LEN($I1916)=4),VLOOKUP($I1916,_311_Table3,MATCH($B1916,_311_Table3_ColumnLookup,0),FALSE),
  IF(AND(VALUE(LEFT($A1916,3))=311,OR($B1916="I2",$B1916="J2",$B1916="K2",$B1916="L2")),VLOOKUP('311'!$G$58,_311_Table3,MATCH(MID($B1916,1,1),_311_Table3_ColumnLookup,0),FALSE),
  IF(AND(VALUE(LEFT($A1916,3))=311,RIGHT($B1916,5)="Total"),VLOOKUP('311'!$G$59,_311_Table3,MATCH(MID($B1916,1,1),_311_Table3_ColumnLookup,0),FALSE),
  IF(VALUE(LEFT($A1916,3))=311,VLOOKUP(VALUE(MID($B1916,2,1)),_311_Table3,MATCH(MID($B1916,1,1),_311_Table3_ColumnLookup,0),FALSE)
+N("311"),
  IF(AND(VALUE(LEFT($A1916,3))=312,LEFT($G1916,10)="Unincepted",$B1916="G "),VLOOKUP(" ULO",_312_Table3,MATCH('312'!$N$16,_312_Table3_ColumnLookup,0),FALSE),
  IF(AND(VALUE(LEFT($A1916,3))=312,LEFT($G1916,10)="Unincepted",$B1916="O "),VLOOKUP(" ULO",_312_Table3,MATCH('312'!$V$16,_312_Table3_ColumnLookup,0),FALSE),
  IF(AND(VALUE(LEFT($A1916,3))=312,LEFT($G1916,10)="Unincepted",$B1916="Q "),VLOOKUP(" ULO",_312_Table3,MATCH('312'!$X$16,_312_Table3_ColumnLookup,0),FALSE),
  IF(AND(VALUE(LEFT($A1916,3))=312,LEFT($G1916,10)="Unincepted"),VLOOKUP(" ULO",_312_Table3,MATCH(LEFT($B1916,1),_312_Table3_ColumnLookup,0),FALSE),
  IF(AND(VALUE(LEFT($A1916,3))=312,LEFT($G1916,5)="Total",$B1916="G "),VLOOKUP('312'!$F$80,_312_Table3,MATCH('312'!$N$16,_312_Table3_ColumnLookup,0),FALSE),
  IF(AND(VALUE(LEFT($A1916,3))=312,LEFT($G1916,5)="Total",$B1916="O "),VLOOKUP('312'!$F$80,_312_Table3,MATCH('312'!$V$16,_312_Table3_ColumnLookup,0),FALSE),
  IF(AND(VALUE(LEFT($A1916,3))=312,LEFT($G1916,5)="Total",$B1916="Q "),VLOOKUP('312'!$F$80,_312_Table3,MATCH('312'!$X$16,_312_Table3_ColumnLookup,0),FALSE),
  IF(AND(VALUE(LEFT($A1916,3))=312,LEFT($G1916,5)="Total"),VLOOKUP('312'!$F$80,_312_Table3,MATCH(LEFT($B1916,1),_312_Table3_ColumnLookup,0),FALSE),
  IF(AND(VALUE(LEFT($A1916,3))=312,LEN($I1916)=4,$B1916="G"),VLOOKUP($I1916,_312_Table3,MATCH('312'!$N$16,_312_Table3_ColumnLookup,0),FALSE),
  IF(AND(VALUE(LEFT($A1916,3))=312,LEN($I1916)=4,$B1916="O"),VLOOKUP($I1916,_312_Table3,MATCH('312'!$V$16,_312_Table3_ColumnLookup,0),FALSE),
  IF(AND(VALUE(LEFT($A1916,3))=312,LEN($I1916)=4,$B1916="Q"),VLOOKUP($I1916,_312_Table3,MATCH('312'!$X$16,_312_Table3_ColumnLookup,0),FALSE),
  IF(AND(VALUE(LEFT($A1916,3))=312,LEN($I1916)=4),VLOOKUP($I1916,_312_Table3,MATCH(LEFT($B1916,1),_312_Table3_ColumnLookup,0),FALSE)
+N("312"),
  IF(VALUE(LEFT($A1916,3))=313,VLOOKUP(VALUE(MID($B1916,2,1)),_313_Table3,MATCH(MID($B1916,1,1),_313_Table3_ColumnLookup,0),FALSE)
+N("313"),
  IF(AND(VALUE(LEFT($A1916,3))=314,LEN($B1916)=3),VLOOKUP(VALUE(MID($B1916,2,2)),_314_Table3,MATCH(MID($B1916,1,1),_314_Table3_ColumnLookup,0),FALSE),
  IF(VALUE(LEFT($A1916,3))=314,VLOOKUP(VALUE(MID($B1916,2,1)),_314_Table3,MATCH(MID($B1916,1,1),_314_Table3_ColumnLookup,0),FALSE)
+N("314"),
""))))))))))))))))))))))))</f>
        <v>#N/A</v>
      </c>
      <c r="H1916" s="321" t="str">
        <f>IFERROR(
IF(ISERROR($D1916)=FALSE,$D1916,IF(ISERROR($E1916)=FALSE,$E1916,IF(ISERROR($F1916)=FALSE,$F1916
+N("012 checkboxes"),
IF(
IF(OR(LEFT($A1916,9)="Syndicate",LEFT($A1916,12)="NewSyndicate"),VLOOKUP($A1916,'012'!$J:$ZW,MATCH("Link to button",'012'!$J$1:$ZW$1,0),0)
+N("309 checkbox"),
IF($C1916="309 LCR Summary0",VLOOKUP("Notes990",'309'!$P:$ZZ,MATCH("Link to button",'309'!$P$1:$ZZ$1,0),0)
+N("313 checkboxes"),
IF($C1916="313 Financial Information0LcmVsScr",IF($C1916="309 LCR Summary0",VLOOKUP("LcmVsScr",'309'!$N:$ZZ,MATCH("Link to button",'309'!$N$1:$ZZ$1,0),0),
IF($C1916="313 Financial Information0LcrDocAttached",IF($C1916="309 LCR Summary0",VLOOKUP("LcrDocAttached",'309'!$N:$ZZ,MATCH("Link to button",'309'!$N$1:$ZZ$1,0),
0)))))))=1,TRUE,FALSE)
))),"")</f>
        <v/>
      </c>
    </row>
    <row r="1917" spans="1:8">
      <c r="A1917" s="237" t="e">
        <f>VLOOKUP($G1917,CSVLookups!$B:$R,MATCH(A$1,CSVLookups!$B$1:$R$1,0),FALSE)</f>
        <v>#N/A</v>
      </c>
      <c r="B1917" s="237" t="e">
        <f>VLOOKUP($G1917,CSVLookups!$B:$R,MATCH(B$1,CSVLookups!$B$1:$R$1,0),FALSE)</f>
        <v>#N/A</v>
      </c>
      <c r="C1917" s="238" t="e">
        <f t="shared" si="30"/>
        <v>#N/A</v>
      </c>
      <c r="D1917" s="238" t="e">
        <f>IF(AND(VALUE(LEFT($A1917,3))=309,LEN($B1917)=3),VLOOKUP(VALUE(MID($B1917,2,2)),_309_Table1,MATCH(MID($B1917,1,1),_309_Table1_ColumnLookup,0),FALSE),
  IF($C1917="309 LCR SummaryA",OneYearSCR,IF($C1917="309 LCR SummaryB",UltimateSCR,IF(VALUE(LEFT($A1917,3))=309,VLOOKUP(VALUE(MID($B1917,2,1)),_309_Table1,MATCH(MID($B1917,1,1),_309_Table1_ColumnLookup,0),FALSE)
+N("309"),
  IF(VALUE(LEFT($A1917,3))=310,VLOOKUP(VALUE(MID($B1917,2,1)),_310_Table1,MATCH(MID($B1917,1,1),_310_Table1_ColumnLookup,0),FALSE)
+N("310"),
  IF(AND(VALUE(LEFT($A1917,3))=311,LEN($I1917)=4),VLOOKUP($I1917,_311_Table1,MATCH($B1917,_311_Table1_ColumnLookup,0),FALSE),
  IF(AND(VALUE(LEFT($A1917,3))=311,OR($B1917="I2",$B1917="J2",$B1917="K2",$B1917="L2")),VLOOKUP('311'!$G$58,_311_Table1,MATCH(MID($B1917,1,1),_311_Table1_ColumnLookup,0),FALSE),
  IF(AND(VALUE(LEFT($A1917,3))=311,RIGHT($B1917,5)="Total"),VLOOKUP('311'!$G$59,_311_Table1,MATCH(MID($B1917,1,1),_311_Table1_ColumnLookup,0),FALSE),
  IF(VALUE(LEFT($A1917,3))=311,VLOOKUP(VALUE(MID($B1917,2,1)),_311_Table1,MATCH(MID($B1917,1,1),_311_Table1_ColumnLookup,0),FALSE)
+N("311"),
  IF(AND(VALUE(LEFT($A1917,3))=312,LEFT($G1917,10)="Unincepted",$B1917="G "),VLOOKUP(" ULO",_312_Table1,MATCH('312'!$N$16,_312_Table1_ColumnLookup,0),FALSE),
  IF(AND(VALUE(LEFT($A1917,3))=312,LEFT($G1917,10)="Unincepted",$B1917="O "),VLOOKUP(" ULO",_312_Table1,MATCH('312'!$V$16,_312_Table1_ColumnLookup,0),FALSE),
  IF(AND(VALUE(LEFT($A1917,3))=312,LEFT($G1917,10)="Unincepted",$B1917="Q "),VLOOKUP(" ULO",_312_Table1,MATCH('312'!$X$16,_312_Table1_ColumnLookup,0),FALSE),
  IF(AND(VALUE(LEFT($A1917,3))=312,LEFT($G1917,10)="Unincepted"),VLOOKUP(" ULO",_312_Table1,MATCH(LEFT($B1917,1),_312_Table1_ColumnLookup,0),FALSE),
  IF(AND(VALUE(LEFT($A1917,3))=312,LEFT($G1917,5)="Total",$B1917="G "),VLOOKUP('312'!$F$80,_312_Table1,MATCH('312'!$N$16,_312_Table1_ColumnLookup,0),FALSE),
  IF(AND(VALUE(LEFT($A1917,3))=312,LEFT($G1917,5)="Total",$B1917="O "),VLOOKUP('312'!$F$80,_312_Table1,MATCH('312'!$V$16,_312_Table1_ColumnLookup,0),FALSE),
  IF(AND(VALUE(LEFT($A1917,3))=312,LEFT($G1917,5)="Total",$B1917="Q "),VLOOKUP('312'!$F$80,_312_Table1,MATCH('312'!$X$16,_312_Table1_ColumnLookup,0),FALSE),
  IF(AND(VALUE(LEFT($A1917,3))=312,LEFT($G1917,5)="Total"),VLOOKUP('312'!$F$80,_312_Table1,MATCH(LEFT($B1917,1),_312_Table1_ColumnLookup,0),FALSE),
  IF(AND(VALUE(LEFT($A1917,3))=312,LEN($I1917)=4,$B1917="G"),VLOOKUP($I1917,_312_Table1,MATCH('312'!$N$16,_312_Table1_ColumnLookup,0),FALSE),
  IF(AND(VALUE(LEFT($A1917,3))=312,LEN($I1917)=4,$B1917="O"),VLOOKUP($I1917,_312_Table1,MATCH('312'!$V$16,_312_Table1_ColumnLookup,0),FALSE),
  IF(AND(VALUE(LEFT($A1917,3))=312,LEN($I1917)=4,$B1917="Q"),VLOOKUP($I1917,_312_Table1,MATCH('312'!$X$16,_312_Table1_ColumnLookup,0),FALSE),
  IF(AND(VALUE(LEFT($A1917,3))=312,LEN($I1917)=4),VLOOKUP($I1917,_312_Table1,MATCH(LEFT($B1917,1),_312_Table1_ColumnLookup,0),FALSE)
+N("312"),
  IF(VALUE(LEFT($A1917,3))=313,VLOOKUP(VALUE(MID($B1917,2,1)),_313_Table1,MATCH(MID($B1917,1,1),_313_Table1_ColumnLookup,0),FALSE)
+N("313"),
  IF(AND(VALUE(LEFT($A1917,3))=314,LEN($B1917)=3),VLOOKUP(VALUE(MID($B1917,2,2)),_314_Table1,MATCH(MID($B1917,1,1),_314_Table1_ColumnLookup,0),FALSE),
  IF(VALUE(LEFT($A1917,3))=314,VLOOKUP(VALUE(MID($B1917,2,1)),_314_Table1,MATCH(MID($B1917,1,1),_314_Table1_ColumnLookup,0),FALSE)
+N("314"),
""))))))))))))))))))))))))</f>
        <v>#N/A</v>
      </c>
      <c r="E1917" s="238" t="e">
        <f>IF(AND(VALUE(LEFT($A1917,3))=309,LEN($B1917)=3),VLOOKUP(VALUE(MID($B1917,2,2)),_309_Table2,MATCH(MID($B1917,1,1),_309_Table2_ColumnLookup,0),FALSE),
  IF($C1917="309 LCR SummaryA",OneYearSCR,IF($C1917="309 LCR SummaryB",UltimateSCR,IF(VALUE(LEFT($A1917,3))=309,VLOOKUP(VALUE(MID($B1917,2,1)),_309_Table2,MATCH(MID($B1917,1,1),_309_Table2_ColumnLookup,0),FALSE)
+N("309"),
  IF(VALUE(LEFT($A1917,3))=310,VLOOKUP(VALUE(MID($B1917,2,1)),_310_Table2,MATCH(MID($B1917,1,1),_310_Table2_ColumnLookup,0),FALSE)
+N("310"),
  IF(AND(VALUE(LEFT($A1917,3))=311,LEN($I1917)=4),VLOOKUP($I1917,_311_Table2,MATCH($B1917,_311_Table2_ColumnLookup,0),FALSE),
  IF(AND(VALUE(LEFT($A1917,3))=311,OR($B1917="I2",$B1917="J2",$B1917="K2",$B1917="L2")),VLOOKUP('311'!$G$58,_311_Table2,MATCH(MID($B1917,1,1),_311_Table2_ColumnLookup,0),FALSE),
  IF(AND(VALUE(LEFT($A1917,3))=311,RIGHT($B1917,5)="Total"),VLOOKUP('311'!$G$59,_311_Table2,MATCH(MID($B1917,1,1),_311_Table2_ColumnLookup,0),FALSE),
  IF(VALUE(LEFT($A1917,3))=311,VLOOKUP(VALUE(MID($B1917,2,1)),_311_Table2,MATCH(MID($B1917,1,1),_311_Table2_ColumnLookup,0),FALSE)
+N("311"),
  IF(AND(VALUE(LEFT($A1917,3))=312,LEFT($G1917,10)="Unincepted",$B1917="G "),VLOOKUP(" ULO",_312_Table2,MATCH('312'!$N$16,_312_Table2_ColumnLookup,0),FALSE),
  IF(AND(VALUE(LEFT($A1917,3))=312,LEFT($G1917,10)="Unincepted",$B1917="O "),VLOOKUP(" ULO",_312_Table2,MATCH('312'!$V$16,_312_Table2_ColumnLookup,0),FALSE),
  IF(AND(VALUE(LEFT($A1917,3))=312,LEFT($G1917,10)="Unincepted",$B1917="Q "),VLOOKUP(" ULO",_312_Table2,MATCH('312'!$X$16,_312_Table2_ColumnLookup,0),FALSE),
  IF(AND(VALUE(LEFT($A1917,3))=312,LEFT($G1917,10)="Unincepted"),VLOOKUP(" ULO",_312_Table2,MATCH(LEFT($B1917,1),_312_Table2_ColumnLookup,0),FALSE),
  IF(AND(VALUE(LEFT($A1917,3))=312,LEFT($G1917,5)="Total",$B1917="G "),VLOOKUP('312'!$F$80,_312_Table2,MATCH('312'!$N$16,_312_Table2_ColumnLookup,0),FALSE),
  IF(AND(VALUE(LEFT($A1917,3))=312,LEFT($G1917,5)="Total",$B1917="O "),VLOOKUP('312'!$F$80,_312_Table2,MATCH('312'!$V$16,_312_Table2_ColumnLookup,0),FALSE),
  IF(AND(VALUE(LEFT($A1917,3))=312,LEFT($G1917,5)="Total",$B1917="Q "),VLOOKUP('312'!$F$80,_312_Table2,MATCH('312'!$X$16,_312_Table2_ColumnLookup,0),FALSE),
  IF(AND(VALUE(LEFT($A1917,3))=312,LEFT($G1917,5)="Total"),VLOOKUP('312'!$F$80,_312_Table2,MATCH(LEFT($B1917,1),_312_Table2_ColumnLookup,0),FALSE),
  IF(AND(VALUE(LEFT($A1917,3))=312,LEN($I1917)=4,$B1917="G"),VLOOKUP($I1917,_312_Table2,MATCH('312'!$N$16,_312_Table2_ColumnLookup,0),FALSE),
  IF(AND(VALUE(LEFT($A1917,3))=312,LEN($I1917)=4,$B1917="O"),VLOOKUP($I1917,_312_Table2,MATCH('312'!$V$16,_312_Table2_ColumnLookup,0),FALSE),
  IF(AND(VALUE(LEFT($A1917,3))=312,LEN($I1917)=4,$B1917="Q"),VLOOKUP($I1917,_312_Table2,MATCH('312'!$X$16,_312_Table2_ColumnLookup,0),FALSE),
  IF(AND(VALUE(LEFT($A1917,3))=312,LEN($I1917)=4),VLOOKUP($I1917,_312_Table2,MATCH(LEFT($B1917,1),_312_Table2_ColumnLookup,0),FALSE)
+N("312"),
  IF(VALUE(LEFT($A1917,3))=313,VLOOKUP(VALUE(MID($B1917,2,1)),_313_Table2,MATCH(MID($B1917,1,1),_313_Table2_ColumnLookup,0),FALSE)
+N("313"),
  IF(AND(VALUE(LEFT($A1917,3))=314,LEN($B1917)=3),VLOOKUP(VALUE(MID($B1917,2,2)),_314_Table2,MATCH(MID($B1917,1,1),_314_Table2_ColumnLookup,0),FALSE),
  IF(VALUE(LEFT($A1917,3))=314,VLOOKUP(VALUE(MID($B1917,2,1)),_314_Table2,MATCH(MID($B1917,1,1),_314_Table2_ColumnLookup,0),FALSE)
+N("314"),
""))))))))))))))))))))))))</f>
        <v>#N/A</v>
      </c>
      <c r="F1917" s="238" t="e">
        <f>IF(AND(VALUE(LEFT($A1917,3))=309,LEN($B1917)=3),VLOOKUP(VALUE(MID($B1917,2,2)),_309_Table3,MATCH(MID($B1917,1,1),_309_Table3_ColumnLookup,0),FALSE),
  IF($C1917="309 LCR SummaryA",OneYearSCR,IF($C1917="309 LCR SummaryB",UltimateSCR,IF(VALUE(LEFT($A1917,3))=309,VLOOKUP(VALUE(MID($B1917,2,1)),_309_Table3,MATCH(MID($B1917,1,1),_309_Table3_ColumnLookup,0),FALSE)
+N("309"),
  IF(VALUE(LEFT($A1917,3))=310,VLOOKUP(VALUE(MID($B1917,2,1)),_310_Table3,MATCH(MID($B1917,1,1),_310_Table3_ColumnLookup,0),FALSE)
+N("310"),
  IF(AND(VALUE(LEFT($A1917,3))=311,LEN($I1917)=4),VLOOKUP($I1917,_311_Table3,MATCH($B1917,_311_Table3_ColumnLookup,0),FALSE),
  IF(AND(VALUE(LEFT($A1917,3))=311,OR($B1917="I2",$B1917="J2",$B1917="K2",$B1917="L2")),VLOOKUP('311'!$G$58,_311_Table3,MATCH(MID($B1917,1,1),_311_Table3_ColumnLookup,0),FALSE),
  IF(AND(VALUE(LEFT($A1917,3))=311,RIGHT($B1917,5)="Total"),VLOOKUP('311'!$G$59,_311_Table3,MATCH(MID($B1917,1,1),_311_Table3_ColumnLookup,0),FALSE),
  IF(VALUE(LEFT($A1917,3))=311,VLOOKUP(VALUE(MID($B1917,2,1)),_311_Table3,MATCH(MID($B1917,1,1),_311_Table3_ColumnLookup,0),FALSE)
+N("311"),
  IF(AND(VALUE(LEFT($A1917,3))=312,LEFT($G1917,10)="Unincepted",$B1917="G "),VLOOKUP(" ULO",_312_Table3,MATCH('312'!$N$16,_312_Table3_ColumnLookup,0),FALSE),
  IF(AND(VALUE(LEFT($A1917,3))=312,LEFT($G1917,10)="Unincepted",$B1917="O "),VLOOKUP(" ULO",_312_Table3,MATCH('312'!$V$16,_312_Table3_ColumnLookup,0),FALSE),
  IF(AND(VALUE(LEFT($A1917,3))=312,LEFT($G1917,10)="Unincepted",$B1917="Q "),VLOOKUP(" ULO",_312_Table3,MATCH('312'!$X$16,_312_Table3_ColumnLookup,0),FALSE),
  IF(AND(VALUE(LEFT($A1917,3))=312,LEFT($G1917,10)="Unincepted"),VLOOKUP(" ULO",_312_Table3,MATCH(LEFT($B1917,1),_312_Table3_ColumnLookup,0),FALSE),
  IF(AND(VALUE(LEFT($A1917,3))=312,LEFT($G1917,5)="Total",$B1917="G "),VLOOKUP('312'!$F$80,_312_Table3,MATCH('312'!$N$16,_312_Table3_ColumnLookup,0),FALSE),
  IF(AND(VALUE(LEFT($A1917,3))=312,LEFT($G1917,5)="Total",$B1917="O "),VLOOKUP('312'!$F$80,_312_Table3,MATCH('312'!$V$16,_312_Table3_ColumnLookup,0),FALSE),
  IF(AND(VALUE(LEFT($A1917,3))=312,LEFT($G1917,5)="Total",$B1917="Q "),VLOOKUP('312'!$F$80,_312_Table3,MATCH('312'!$X$16,_312_Table3_ColumnLookup,0),FALSE),
  IF(AND(VALUE(LEFT($A1917,3))=312,LEFT($G1917,5)="Total"),VLOOKUP('312'!$F$80,_312_Table3,MATCH(LEFT($B1917,1),_312_Table3_ColumnLookup,0),FALSE),
  IF(AND(VALUE(LEFT($A1917,3))=312,LEN($I1917)=4,$B1917="G"),VLOOKUP($I1917,_312_Table3,MATCH('312'!$N$16,_312_Table3_ColumnLookup,0),FALSE),
  IF(AND(VALUE(LEFT($A1917,3))=312,LEN($I1917)=4,$B1917="O"),VLOOKUP($I1917,_312_Table3,MATCH('312'!$V$16,_312_Table3_ColumnLookup,0),FALSE),
  IF(AND(VALUE(LEFT($A1917,3))=312,LEN($I1917)=4,$B1917="Q"),VLOOKUP($I1917,_312_Table3,MATCH('312'!$X$16,_312_Table3_ColumnLookup,0),FALSE),
  IF(AND(VALUE(LEFT($A1917,3))=312,LEN($I1917)=4),VLOOKUP($I1917,_312_Table3,MATCH(LEFT($B1917,1),_312_Table3_ColumnLookup,0),FALSE)
+N("312"),
  IF(VALUE(LEFT($A1917,3))=313,VLOOKUP(VALUE(MID($B1917,2,1)),_313_Table3,MATCH(MID($B1917,1,1),_313_Table3_ColumnLookup,0),FALSE)
+N("313"),
  IF(AND(VALUE(LEFT($A1917,3))=314,LEN($B1917)=3),VLOOKUP(VALUE(MID($B1917,2,2)),_314_Table3,MATCH(MID($B1917,1,1),_314_Table3_ColumnLookup,0),FALSE),
  IF(VALUE(LEFT($A1917,3))=314,VLOOKUP(VALUE(MID($B1917,2,1)),_314_Table3,MATCH(MID($B1917,1,1),_314_Table3_ColumnLookup,0),FALSE)
+N("314"),
""))))))))))))))))))))))))</f>
        <v>#N/A</v>
      </c>
      <c r="H1917" s="321" t="str">
        <f>IFERROR(
IF(ISERROR($D1917)=FALSE,$D1917,IF(ISERROR($E1917)=FALSE,$E1917,IF(ISERROR($F1917)=FALSE,$F1917
+N("012 checkboxes"),
IF(
IF(OR(LEFT($A1917,9)="Syndicate",LEFT($A1917,12)="NewSyndicate"),VLOOKUP($A1917,'012'!$J:$ZW,MATCH("Link to button",'012'!$J$1:$ZW$1,0),0)
+N("309 checkbox"),
IF($C1917="309 LCR Summary0",VLOOKUP("Notes990",'309'!$P:$ZZ,MATCH("Link to button",'309'!$P$1:$ZZ$1,0),0)
+N("313 checkboxes"),
IF($C1917="313 Financial Information0LcmVsScr",IF($C1917="309 LCR Summary0",VLOOKUP("LcmVsScr",'309'!$N:$ZZ,MATCH("Link to button",'309'!$N$1:$ZZ$1,0),0),
IF($C1917="313 Financial Information0LcrDocAttached",IF($C1917="309 LCR Summary0",VLOOKUP("LcrDocAttached",'309'!$N:$ZZ,MATCH("Link to button",'309'!$N$1:$ZZ$1,0),
0)))))))=1,TRUE,FALSE)
))),"")</f>
        <v/>
      </c>
    </row>
    <row r="1918" spans="1:8">
      <c r="A1918" s="237" t="e">
        <f>VLOOKUP($G1918,CSVLookups!$B:$R,MATCH(A$1,CSVLookups!$B$1:$R$1,0),FALSE)</f>
        <v>#N/A</v>
      </c>
      <c r="B1918" s="237" t="e">
        <f>VLOOKUP($G1918,CSVLookups!$B:$R,MATCH(B$1,CSVLookups!$B$1:$R$1,0),FALSE)</f>
        <v>#N/A</v>
      </c>
      <c r="C1918" s="238" t="e">
        <f t="shared" si="30"/>
        <v>#N/A</v>
      </c>
      <c r="D1918" s="238" t="e">
        <f>IF(AND(VALUE(LEFT($A1918,3))=309,LEN($B1918)=3),VLOOKUP(VALUE(MID($B1918,2,2)),_309_Table1,MATCH(MID($B1918,1,1),_309_Table1_ColumnLookup,0),FALSE),
  IF($C1918="309 LCR SummaryA",OneYearSCR,IF($C1918="309 LCR SummaryB",UltimateSCR,IF(VALUE(LEFT($A1918,3))=309,VLOOKUP(VALUE(MID($B1918,2,1)),_309_Table1,MATCH(MID($B1918,1,1),_309_Table1_ColumnLookup,0),FALSE)
+N("309"),
  IF(VALUE(LEFT($A1918,3))=310,VLOOKUP(VALUE(MID($B1918,2,1)),_310_Table1,MATCH(MID($B1918,1,1),_310_Table1_ColumnLookup,0),FALSE)
+N("310"),
  IF(AND(VALUE(LEFT($A1918,3))=311,LEN($I1918)=4),VLOOKUP($I1918,_311_Table1,MATCH($B1918,_311_Table1_ColumnLookup,0),FALSE),
  IF(AND(VALUE(LEFT($A1918,3))=311,OR($B1918="I2",$B1918="J2",$B1918="K2",$B1918="L2")),VLOOKUP('311'!$G$58,_311_Table1,MATCH(MID($B1918,1,1),_311_Table1_ColumnLookup,0),FALSE),
  IF(AND(VALUE(LEFT($A1918,3))=311,RIGHT($B1918,5)="Total"),VLOOKUP('311'!$G$59,_311_Table1,MATCH(MID($B1918,1,1),_311_Table1_ColumnLookup,0),FALSE),
  IF(VALUE(LEFT($A1918,3))=311,VLOOKUP(VALUE(MID($B1918,2,1)),_311_Table1,MATCH(MID($B1918,1,1),_311_Table1_ColumnLookup,0),FALSE)
+N("311"),
  IF(AND(VALUE(LEFT($A1918,3))=312,LEFT($G1918,10)="Unincepted",$B1918="G "),VLOOKUP(" ULO",_312_Table1,MATCH('312'!$N$16,_312_Table1_ColumnLookup,0),FALSE),
  IF(AND(VALUE(LEFT($A1918,3))=312,LEFT($G1918,10)="Unincepted",$B1918="O "),VLOOKUP(" ULO",_312_Table1,MATCH('312'!$V$16,_312_Table1_ColumnLookup,0),FALSE),
  IF(AND(VALUE(LEFT($A1918,3))=312,LEFT($G1918,10)="Unincepted",$B1918="Q "),VLOOKUP(" ULO",_312_Table1,MATCH('312'!$X$16,_312_Table1_ColumnLookup,0),FALSE),
  IF(AND(VALUE(LEFT($A1918,3))=312,LEFT($G1918,10)="Unincepted"),VLOOKUP(" ULO",_312_Table1,MATCH(LEFT($B1918,1),_312_Table1_ColumnLookup,0),FALSE),
  IF(AND(VALUE(LEFT($A1918,3))=312,LEFT($G1918,5)="Total",$B1918="G "),VLOOKUP('312'!$F$80,_312_Table1,MATCH('312'!$N$16,_312_Table1_ColumnLookup,0),FALSE),
  IF(AND(VALUE(LEFT($A1918,3))=312,LEFT($G1918,5)="Total",$B1918="O "),VLOOKUP('312'!$F$80,_312_Table1,MATCH('312'!$V$16,_312_Table1_ColumnLookup,0),FALSE),
  IF(AND(VALUE(LEFT($A1918,3))=312,LEFT($G1918,5)="Total",$B1918="Q "),VLOOKUP('312'!$F$80,_312_Table1,MATCH('312'!$X$16,_312_Table1_ColumnLookup,0),FALSE),
  IF(AND(VALUE(LEFT($A1918,3))=312,LEFT($G1918,5)="Total"),VLOOKUP('312'!$F$80,_312_Table1,MATCH(LEFT($B1918,1),_312_Table1_ColumnLookup,0),FALSE),
  IF(AND(VALUE(LEFT($A1918,3))=312,LEN($I1918)=4,$B1918="G"),VLOOKUP($I1918,_312_Table1,MATCH('312'!$N$16,_312_Table1_ColumnLookup,0),FALSE),
  IF(AND(VALUE(LEFT($A1918,3))=312,LEN($I1918)=4,$B1918="O"),VLOOKUP($I1918,_312_Table1,MATCH('312'!$V$16,_312_Table1_ColumnLookup,0),FALSE),
  IF(AND(VALUE(LEFT($A1918,3))=312,LEN($I1918)=4,$B1918="Q"),VLOOKUP($I1918,_312_Table1,MATCH('312'!$X$16,_312_Table1_ColumnLookup,0),FALSE),
  IF(AND(VALUE(LEFT($A1918,3))=312,LEN($I1918)=4),VLOOKUP($I1918,_312_Table1,MATCH(LEFT($B1918,1),_312_Table1_ColumnLookup,0),FALSE)
+N("312"),
  IF(VALUE(LEFT($A1918,3))=313,VLOOKUP(VALUE(MID($B1918,2,1)),_313_Table1,MATCH(MID($B1918,1,1),_313_Table1_ColumnLookup,0),FALSE)
+N("313"),
  IF(AND(VALUE(LEFT($A1918,3))=314,LEN($B1918)=3),VLOOKUP(VALUE(MID($B1918,2,2)),_314_Table1,MATCH(MID($B1918,1,1),_314_Table1_ColumnLookup,0),FALSE),
  IF(VALUE(LEFT($A1918,3))=314,VLOOKUP(VALUE(MID($B1918,2,1)),_314_Table1,MATCH(MID($B1918,1,1),_314_Table1_ColumnLookup,0),FALSE)
+N("314"),
""))))))))))))))))))))))))</f>
        <v>#N/A</v>
      </c>
      <c r="E1918" s="238" t="e">
        <f>IF(AND(VALUE(LEFT($A1918,3))=309,LEN($B1918)=3),VLOOKUP(VALUE(MID($B1918,2,2)),_309_Table2,MATCH(MID($B1918,1,1),_309_Table2_ColumnLookup,0),FALSE),
  IF($C1918="309 LCR SummaryA",OneYearSCR,IF($C1918="309 LCR SummaryB",UltimateSCR,IF(VALUE(LEFT($A1918,3))=309,VLOOKUP(VALUE(MID($B1918,2,1)),_309_Table2,MATCH(MID($B1918,1,1),_309_Table2_ColumnLookup,0),FALSE)
+N("309"),
  IF(VALUE(LEFT($A1918,3))=310,VLOOKUP(VALUE(MID($B1918,2,1)),_310_Table2,MATCH(MID($B1918,1,1),_310_Table2_ColumnLookup,0),FALSE)
+N("310"),
  IF(AND(VALUE(LEFT($A1918,3))=311,LEN($I1918)=4),VLOOKUP($I1918,_311_Table2,MATCH($B1918,_311_Table2_ColumnLookup,0),FALSE),
  IF(AND(VALUE(LEFT($A1918,3))=311,OR($B1918="I2",$B1918="J2",$B1918="K2",$B1918="L2")),VLOOKUP('311'!$G$58,_311_Table2,MATCH(MID($B1918,1,1),_311_Table2_ColumnLookup,0),FALSE),
  IF(AND(VALUE(LEFT($A1918,3))=311,RIGHT($B1918,5)="Total"),VLOOKUP('311'!$G$59,_311_Table2,MATCH(MID($B1918,1,1),_311_Table2_ColumnLookup,0),FALSE),
  IF(VALUE(LEFT($A1918,3))=311,VLOOKUP(VALUE(MID($B1918,2,1)),_311_Table2,MATCH(MID($B1918,1,1),_311_Table2_ColumnLookup,0),FALSE)
+N("311"),
  IF(AND(VALUE(LEFT($A1918,3))=312,LEFT($G1918,10)="Unincepted",$B1918="G "),VLOOKUP(" ULO",_312_Table2,MATCH('312'!$N$16,_312_Table2_ColumnLookup,0),FALSE),
  IF(AND(VALUE(LEFT($A1918,3))=312,LEFT($G1918,10)="Unincepted",$B1918="O "),VLOOKUP(" ULO",_312_Table2,MATCH('312'!$V$16,_312_Table2_ColumnLookup,0),FALSE),
  IF(AND(VALUE(LEFT($A1918,3))=312,LEFT($G1918,10)="Unincepted",$B1918="Q "),VLOOKUP(" ULO",_312_Table2,MATCH('312'!$X$16,_312_Table2_ColumnLookup,0),FALSE),
  IF(AND(VALUE(LEFT($A1918,3))=312,LEFT($G1918,10)="Unincepted"),VLOOKUP(" ULO",_312_Table2,MATCH(LEFT($B1918,1),_312_Table2_ColumnLookup,0),FALSE),
  IF(AND(VALUE(LEFT($A1918,3))=312,LEFT($G1918,5)="Total",$B1918="G "),VLOOKUP('312'!$F$80,_312_Table2,MATCH('312'!$N$16,_312_Table2_ColumnLookup,0),FALSE),
  IF(AND(VALUE(LEFT($A1918,3))=312,LEFT($G1918,5)="Total",$B1918="O "),VLOOKUP('312'!$F$80,_312_Table2,MATCH('312'!$V$16,_312_Table2_ColumnLookup,0),FALSE),
  IF(AND(VALUE(LEFT($A1918,3))=312,LEFT($G1918,5)="Total",$B1918="Q "),VLOOKUP('312'!$F$80,_312_Table2,MATCH('312'!$X$16,_312_Table2_ColumnLookup,0),FALSE),
  IF(AND(VALUE(LEFT($A1918,3))=312,LEFT($G1918,5)="Total"),VLOOKUP('312'!$F$80,_312_Table2,MATCH(LEFT($B1918,1),_312_Table2_ColumnLookup,0),FALSE),
  IF(AND(VALUE(LEFT($A1918,3))=312,LEN($I1918)=4,$B1918="G"),VLOOKUP($I1918,_312_Table2,MATCH('312'!$N$16,_312_Table2_ColumnLookup,0),FALSE),
  IF(AND(VALUE(LEFT($A1918,3))=312,LEN($I1918)=4,$B1918="O"),VLOOKUP($I1918,_312_Table2,MATCH('312'!$V$16,_312_Table2_ColumnLookup,0),FALSE),
  IF(AND(VALUE(LEFT($A1918,3))=312,LEN($I1918)=4,$B1918="Q"),VLOOKUP($I1918,_312_Table2,MATCH('312'!$X$16,_312_Table2_ColumnLookup,0),FALSE),
  IF(AND(VALUE(LEFT($A1918,3))=312,LEN($I1918)=4),VLOOKUP($I1918,_312_Table2,MATCH(LEFT($B1918,1),_312_Table2_ColumnLookup,0),FALSE)
+N("312"),
  IF(VALUE(LEFT($A1918,3))=313,VLOOKUP(VALUE(MID($B1918,2,1)),_313_Table2,MATCH(MID($B1918,1,1),_313_Table2_ColumnLookup,0),FALSE)
+N("313"),
  IF(AND(VALUE(LEFT($A1918,3))=314,LEN($B1918)=3),VLOOKUP(VALUE(MID($B1918,2,2)),_314_Table2,MATCH(MID($B1918,1,1),_314_Table2_ColumnLookup,0),FALSE),
  IF(VALUE(LEFT($A1918,3))=314,VLOOKUP(VALUE(MID($B1918,2,1)),_314_Table2,MATCH(MID($B1918,1,1),_314_Table2_ColumnLookup,0),FALSE)
+N("314"),
""))))))))))))))))))))))))</f>
        <v>#N/A</v>
      </c>
      <c r="F1918" s="238" t="e">
        <f>IF(AND(VALUE(LEFT($A1918,3))=309,LEN($B1918)=3),VLOOKUP(VALUE(MID($B1918,2,2)),_309_Table3,MATCH(MID($B1918,1,1),_309_Table3_ColumnLookup,0),FALSE),
  IF($C1918="309 LCR SummaryA",OneYearSCR,IF($C1918="309 LCR SummaryB",UltimateSCR,IF(VALUE(LEFT($A1918,3))=309,VLOOKUP(VALUE(MID($B1918,2,1)),_309_Table3,MATCH(MID($B1918,1,1),_309_Table3_ColumnLookup,0),FALSE)
+N("309"),
  IF(VALUE(LEFT($A1918,3))=310,VLOOKUP(VALUE(MID($B1918,2,1)),_310_Table3,MATCH(MID($B1918,1,1),_310_Table3_ColumnLookup,0),FALSE)
+N("310"),
  IF(AND(VALUE(LEFT($A1918,3))=311,LEN($I1918)=4),VLOOKUP($I1918,_311_Table3,MATCH($B1918,_311_Table3_ColumnLookup,0),FALSE),
  IF(AND(VALUE(LEFT($A1918,3))=311,OR($B1918="I2",$B1918="J2",$B1918="K2",$B1918="L2")),VLOOKUP('311'!$G$58,_311_Table3,MATCH(MID($B1918,1,1),_311_Table3_ColumnLookup,0),FALSE),
  IF(AND(VALUE(LEFT($A1918,3))=311,RIGHT($B1918,5)="Total"),VLOOKUP('311'!$G$59,_311_Table3,MATCH(MID($B1918,1,1),_311_Table3_ColumnLookup,0),FALSE),
  IF(VALUE(LEFT($A1918,3))=311,VLOOKUP(VALUE(MID($B1918,2,1)),_311_Table3,MATCH(MID($B1918,1,1),_311_Table3_ColumnLookup,0),FALSE)
+N("311"),
  IF(AND(VALUE(LEFT($A1918,3))=312,LEFT($G1918,10)="Unincepted",$B1918="G "),VLOOKUP(" ULO",_312_Table3,MATCH('312'!$N$16,_312_Table3_ColumnLookup,0),FALSE),
  IF(AND(VALUE(LEFT($A1918,3))=312,LEFT($G1918,10)="Unincepted",$B1918="O "),VLOOKUP(" ULO",_312_Table3,MATCH('312'!$V$16,_312_Table3_ColumnLookup,0),FALSE),
  IF(AND(VALUE(LEFT($A1918,3))=312,LEFT($G1918,10)="Unincepted",$B1918="Q "),VLOOKUP(" ULO",_312_Table3,MATCH('312'!$X$16,_312_Table3_ColumnLookup,0),FALSE),
  IF(AND(VALUE(LEFT($A1918,3))=312,LEFT($G1918,10)="Unincepted"),VLOOKUP(" ULO",_312_Table3,MATCH(LEFT($B1918,1),_312_Table3_ColumnLookup,0),FALSE),
  IF(AND(VALUE(LEFT($A1918,3))=312,LEFT($G1918,5)="Total",$B1918="G "),VLOOKUP('312'!$F$80,_312_Table3,MATCH('312'!$N$16,_312_Table3_ColumnLookup,0),FALSE),
  IF(AND(VALUE(LEFT($A1918,3))=312,LEFT($G1918,5)="Total",$B1918="O "),VLOOKUP('312'!$F$80,_312_Table3,MATCH('312'!$V$16,_312_Table3_ColumnLookup,0),FALSE),
  IF(AND(VALUE(LEFT($A1918,3))=312,LEFT($G1918,5)="Total",$B1918="Q "),VLOOKUP('312'!$F$80,_312_Table3,MATCH('312'!$X$16,_312_Table3_ColumnLookup,0),FALSE),
  IF(AND(VALUE(LEFT($A1918,3))=312,LEFT($G1918,5)="Total"),VLOOKUP('312'!$F$80,_312_Table3,MATCH(LEFT($B1918,1),_312_Table3_ColumnLookup,0),FALSE),
  IF(AND(VALUE(LEFT($A1918,3))=312,LEN($I1918)=4,$B1918="G"),VLOOKUP($I1918,_312_Table3,MATCH('312'!$N$16,_312_Table3_ColumnLookup,0),FALSE),
  IF(AND(VALUE(LEFT($A1918,3))=312,LEN($I1918)=4,$B1918="O"),VLOOKUP($I1918,_312_Table3,MATCH('312'!$V$16,_312_Table3_ColumnLookup,0),FALSE),
  IF(AND(VALUE(LEFT($A1918,3))=312,LEN($I1918)=4,$B1918="Q"),VLOOKUP($I1918,_312_Table3,MATCH('312'!$X$16,_312_Table3_ColumnLookup,0),FALSE),
  IF(AND(VALUE(LEFT($A1918,3))=312,LEN($I1918)=4),VLOOKUP($I1918,_312_Table3,MATCH(LEFT($B1918,1),_312_Table3_ColumnLookup,0),FALSE)
+N("312"),
  IF(VALUE(LEFT($A1918,3))=313,VLOOKUP(VALUE(MID($B1918,2,1)),_313_Table3,MATCH(MID($B1918,1,1),_313_Table3_ColumnLookup,0),FALSE)
+N("313"),
  IF(AND(VALUE(LEFT($A1918,3))=314,LEN($B1918)=3),VLOOKUP(VALUE(MID($B1918,2,2)),_314_Table3,MATCH(MID($B1918,1,1),_314_Table3_ColumnLookup,0),FALSE),
  IF(VALUE(LEFT($A1918,3))=314,VLOOKUP(VALUE(MID($B1918,2,1)),_314_Table3,MATCH(MID($B1918,1,1),_314_Table3_ColumnLookup,0),FALSE)
+N("314"),
""))))))))))))))))))))))))</f>
        <v>#N/A</v>
      </c>
      <c r="H1918" s="321" t="str">
        <f>IFERROR(
IF(ISERROR($D1918)=FALSE,$D1918,IF(ISERROR($E1918)=FALSE,$E1918,IF(ISERROR($F1918)=FALSE,$F1918
+N("012 checkboxes"),
IF(
IF(OR(LEFT($A1918,9)="Syndicate",LEFT($A1918,12)="NewSyndicate"),VLOOKUP($A1918,'012'!$J:$ZW,MATCH("Link to button",'012'!$J$1:$ZW$1,0),0)
+N("309 checkbox"),
IF($C1918="309 LCR Summary0",VLOOKUP("Notes990",'309'!$P:$ZZ,MATCH("Link to button",'309'!$P$1:$ZZ$1,0),0)
+N("313 checkboxes"),
IF($C1918="313 Financial Information0LcmVsScr",IF($C1918="309 LCR Summary0",VLOOKUP("LcmVsScr",'309'!$N:$ZZ,MATCH("Link to button",'309'!$N$1:$ZZ$1,0),0),
IF($C1918="313 Financial Information0LcrDocAttached",IF($C1918="309 LCR Summary0",VLOOKUP("LcrDocAttached",'309'!$N:$ZZ,MATCH("Link to button",'309'!$N$1:$ZZ$1,0),
0)))))))=1,TRUE,FALSE)
))),"")</f>
        <v/>
      </c>
    </row>
    <row r="1919" spans="1:8">
      <c r="A1919" s="237" t="e">
        <f>VLOOKUP($G1919,CSVLookups!$B:$R,MATCH(A$1,CSVLookups!$B$1:$R$1,0),FALSE)</f>
        <v>#N/A</v>
      </c>
      <c r="B1919" s="237" t="e">
        <f>VLOOKUP($G1919,CSVLookups!$B:$R,MATCH(B$1,CSVLookups!$B$1:$R$1,0),FALSE)</f>
        <v>#N/A</v>
      </c>
      <c r="C1919" s="238" t="e">
        <f t="shared" si="30"/>
        <v>#N/A</v>
      </c>
      <c r="D1919" s="238" t="e">
        <f>IF(AND(VALUE(LEFT($A1919,3))=309,LEN($B1919)=3),VLOOKUP(VALUE(MID($B1919,2,2)),_309_Table1,MATCH(MID($B1919,1,1),_309_Table1_ColumnLookup,0),FALSE),
  IF($C1919="309 LCR SummaryA",OneYearSCR,IF($C1919="309 LCR SummaryB",UltimateSCR,IF(VALUE(LEFT($A1919,3))=309,VLOOKUP(VALUE(MID($B1919,2,1)),_309_Table1,MATCH(MID($B1919,1,1),_309_Table1_ColumnLookup,0),FALSE)
+N("309"),
  IF(VALUE(LEFT($A1919,3))=310,VLOOKUP(VALUE(MID($B1919,2,1)),_310_Table1,MATCH(MID($B1919,1,1),_310_Table1_ColumnLookup,0),FALSE)
+N("310"),
  IF(AND(VALUE(LEFT($A1919,3))=311,LEN($I1919)=4),VLOOKUP($I1919,_311_Table1,MATCH($B1919,_311_Table1_ColumnLookup,0),FALSE),
  IF(AND(VALUE(LEFT($A1919,3))=311,OR($B1919="I2",$B1919="J2",$B1919="K2",$B1919="L2")),VLOOKUP('311'!$G$58,_311_Table1,MATCH(MID($B1919,1,1),_311_Table1_ColumnLookup,0),FALSE),
  IF(AND(VALUE(LEFT($A1919,3))=311,RIGHT($B1919,5)="Total"),VLOOKUP('311'!$G$59,_311_Table1,MATCH(MID($B1919,1,1),_311_Table1_ColumnLookup,0),FALSE),
  IF(VALUE(LEFT($A1919,3))=311,VLOOKUP(VALUE(MID($B1919,2,1)),_311_Table1,MATCH(MID($B1919,1,1),_311_Table1_ColumnLookup,0),FALSE)
+N("311"),
  IF(AND(VALUE(LEFT($A1919,3))=312,LEFT($G1919,10)="Unincepted",$B1919="G "),VLOOKUP(" ULO",_312_Table1,MATCH('312'!$N$16,_312_Table1_ColumnLookup,0),FALSE),
  IF(AND(VALUE(LEFT($A1919,3))=312,LEFT($G1919,10)="Unincepted",$B1919="O "),VLOOKUP(" ULO",_312_Table1,MATCH('312'!$V$16,_312_Table1_ColumnLookup,0),FALSE),
  IF(AND(VALUE(LEFT($A1919,3))=312,LEFT($G1919,10)="Unincepted",$B1919="Q "),VLOOKUP(" ULO",_312_Table1,MATCH('312'!$X$16,_312_Table1_ColumnLookup,0),FALSE),
  IF(AND(VALUE(LEFT($A1919,3))=312,LEFT($G1919,10)="Unincepted"),VLOOKUP(" ULO",_312_Table1,MATCH(LEFT($B1919,1),_312_Table1_ColumnLookup,0),FALSE),
  IF(AND(VALUE(LEFT($A1919,3))=312,LEFT($G1919,5)="Total",$B1919="G "),VLOOKUP('312'!$F$80,_312_Table1,MATCH('312'!$N$16,_312_Table1_ColumnLookup,0),FALSE),
  IF(AND(VALUE(LEFT($A1919,3))=312,LEFT($G1919,5)="Total",$B1919="O "),VLOOKUP('312'!$F$80,_312_Table1,MATCH('312'!$V$16,_312_Table1_ColumnLookup,0),FALSE),
  IF(AND(VALUE(LEFT($A1919,3))=312,LEFT($G1919,5)="Total",$B1919="Q "),VLOOKUP('312'!$F$80,_312_Table1,MATCH('312'!$X$16,_312_Table1_ColumnLookup,0),FALSE),
  IF(AND(VALUE(LEFT($A1919,3))=312,LEFT($G1919,5)="Total"),VLOOKUP('312'!$F$80,_312_Table1,MATCH(LEFT($B1919,1),_312_Table1_ColumnLookup,0),FALSE),
  IF(AND(VALUE(LEFT($A1919,3))=312,LEN($I1919)=4,$B1919="G"),VLOOKUP($I1919,_312_Table1,MATCH('312'!$N$16,_312_Table1_ColumnLookup,0),FALSE),
  IF(AND(VALUE(LEFT($A1919,3))=312,LEN($I1919)=4,$B1919="O"),VLOOKUP($I1919,_312_Table1,MATCH('312'!$V$16,_312_Table1_ColumnLookup,0),FALSE),
  IF(AND(VALUE(LEFT($A1919,3))=312,LEN($I1919)=4,$B1919="Q"),VLOOKUP($I1919,_312_Table1,MATCH('312'!$X$16,_312_Table1_ColumnLookup,0),FALSE),
  IF(AND(VALUE(LEFT($A1919,3))=312,LEN($I1919)=4),VLOOKUP($I1919,_312_Table1,MATCH(LEFT($B1919,1),_312_Table1_ColumnLookup,0),FALSE)
+N("312"),
  IF(VALUE(LEFT($A1919,3))=313,VLOOKUP(VALUE(MID($B1919,2,1)),_313_Table1,MATCH(MID($B1919,1,1),_313_Table1_ColumnLookup,0),FALSE)
+N("313"),
  IF(AND(VALUE(LEFT($A1919,3))=314,LEN($B1919)=3),VLOOKUP(VALUE(MID($B1919,2,2)),_314_Table1,MATCH(MID($B1919,1,1),_314_Table1_ColumnLookup,0),FALSE),
  IF(VALUE(LEFT($A1919,3))=314,VLOOKUP(VALUE(MID($B1919,2,1)),_314_Table1,MATCH(MID($B1919,1,1),_314_Table1_ColumnLookup,0),FALSE)
+N("314"),
""))))))))))))))))))))))))</f>
        <v>#N/A</v>
      </c>
      <c r="E1919" s="238" t="e">
        <f>IF(AND(VALUE(LEFT($A1919,3))=309,LEN($B1919)=3),VLOOKUP(VALUE(MID($B1919,2,2)),_309_Table2,MATCH(MID($B1919,1,1),_309_Table2_ColumnLookup,0),FALSE),
  IF($C1919="309 LCR SummaryA",OneYearSCR,IF($C1919="309 LCR SummaryB",UltimateSCR,IF(VALUE(LEFT($A1919,3))=309,VLOOKUP(VALUE(MID($B1919,2,1)),_309_Table2,MATCH(MID($B1919,1,1),_309_Table2_ColumnLookup,0),FALSE)
+N("309"),
  IF(VALUE(LEFT($A1919,3))=310,VLOOKUP(VALUE(MID($B1919,2,1)),_310_Table2,MATCH(MID($B1919,1,1),_310_Table2_ColumnLookup,0),FALSE)
+N("310"),
  IF(AND(VALUE(LEFT($A1919,3))=311,LEN($I1919)=4),VLOOKUP($I1919,_311_Table2,MATCH($B1919,_311_Table2_ColumnLookup,0),FALSE),
  IF(AND(VALUE(LEFT($A1919,3))=311,OR($B1919="I2",$B1919="J2",$B1919="K2",$B1919="L2")),VLOOKUP('311'!$G$58,_311_Table2,MATCH(MID($B1919,1,1),_311_Table2_ColumnLookup,0),FALSE),
  IF(AND(VALUE(LEFT($A1919,3))=311,RIGHT($B1919,5)="Total"),VLOOKUP('311'!$G$59,_311_Table2,MATCH(MID($B1919,1,1),_311_Table2_ColumnLookup,0),FALSE),
  IF(VALUE(LEFT($A1919,3))=311,VLOOKUP(VALUE(MID($B1919,2,1)),_311_Table2,MATCH(MID($B1919,1,1),_311_Table2_ColumnLookup,0),FALSE)
+N("311"),
  IF(AND(VALUE(LEFT($A1919,3))=312,LEFT($G1919,10)="Unincepted",$B1919="G "),VLOOKUP(" ULO",_312_Table2,MATCH('312'!$N$16,_312_Table2_ColumnLookup,0),FALSE),
  IF(AND(VALUE(LEFT($A1919,3))=312,LEFT($G1919,10)="Unincepted",$B1919="O "),VLOOKUP(" ULO",_312_Table2,MATCH('312'!$V$16,_312_Table2_ColumnLookup,0),FALSE),
  IF(AND(VALUE(LEFT($A1919,3))=312,LEFT($G1919,10)="Unincepted",$B1919="Q "),VLOOKUP(" ULO",_312_Table2,MATCH('312'!$X$16,_312_Table2_ColumnLookup,0),FALSE),
  IF(AND(VALUE(LEFT($A1919,3))=312,LEFT($G1919,10)="Unincepted"),VLOOKUP(" ULO",_312_Table2,MATCH(LEFT($B1919,1),_312_Table2_ColumnLookup,0),FALSE),
  IF(AND(VALUE(LEFT($A1919,3))=312,LEFT($G1919,5)="Total",$B1919="G "),VLOOKUP('312'!$F$80,_312_Table2,MATCH('312'!$N$16,_312_Table2_ColumnLookup,0),FALSE),
  IF(AND(VALUE(LEFT($A1919,3))=312,LEFT($G1919,5)="Total",$B1919="O "),VLOOKUP('312'!$F$80,_312_Table2,MATCH('312'!$V$16,_312_Table2_ColumnLookup,0),FALSE),
  IF(AND(VALUE(LEFT($A1919,3))=312,LEFT($G1919,5)="Total",$B1919="Q "),VLOOKUP('312'!$F$80,_312_Table2,MATCH('312'!$X$16,_312_Table2_ColumnLookup,0),FALSE),
  IF(AND(VALUE(LEFT($A1919,3))=312,LEFT($G1919,5)="Total"),VLOOKUP('312'!$F$80,_312_Table2,MATCH(LEFT($B1919,1),_312_Table2_ColumnLookup,0),FALSE),
  IF(AND(VALUE(LEFT($A1919,3))=312,LEN($I1919)=4,$B1919="G"),VLOOKUP($I1919,_312_Table2,MATCH('312'!$N$16,_312_Table2_ColumnLookup,0),FALSE),
  IF(AND(VALUE(LEFT($A1919,3))=312,LEN($I1919)=4,$B1919="O"),VLOOKUP($I1919,_312_Table2,MATCH('312'!$V$16,_312_Table2_ColumnLookup,0),FALSE),
  IF(AND(VALUE(LEFT($A1919,3))=312,LEN($I1919)=4,$B1919="Q"),VLOOKUP($I1919,_312_Table2,MATCH('312'!$X$16,_312_Table2_ColumnLookup,0),FALSE),
  IF(AND(VALUE(LEFT($A1919,3))=312,LEN($I1919)=4),VLOOKUP($I1919,_312_Table2,MATCH(LEFT($B1919,1),_312_Table2_ColumnLookup,0),FALSE)
+N("312"),
  IF(VALUE(LEFT($A1919,3))=313,VLOOKUP(VALUE(MID($B1919,2,1)),_313_Table2,MATCH(MID($B1919,1,1),_313_Table2_ColumnLookup,0),FALSE)
+N("313"),
  IF(AND(VALUE(LEFT($A1919,3))=314,LEN($B1919)=3),VLOOKUP(VALUE(MID($B1919,2,2)),_314_Table2,MATCH(MID($B1919,1,1),_314_Table2_ColumnLookup,0),FALSE),
  IF(VALUE(LEFT($A1919,3))=314,VLOOKUP(VALUE(MID($B1919,2,1)),_314_Table2,MATCH(MID($B1919,1,1),_314_Table2_ColumnLookup,0),FALSE)
+N("314"),
""))))))))))))))))))))))))</f>
        <v>#N/A</v>
      </c>
      <c r="F1919" s="238" t="e">
        <f>IF(AND(VALUE(LEFT($A1919,3))=309,LEN($B1919)=3),VLOOKUP(VALUE(MID($B1919,2,2)),_309_Table3,MATCH(MID($B1919,1,1),_309_Table3_ColumnLookup,0),FALSE),
  IF($C1919="309 LCR SummaryA",OneYearSCR,IF($C1919="309 LCR SummaryB",UltimateSCR,IF(VALUE(LEFT($A1919,3))=309,VLOOKUP(VALUE(MID($B1919,2,1)),_309_Table3,MATCH(MID($B1919,1,1),_309_Table3_ColumnLookup,0),FALSE)
+N("309"),
  IF(VALUE(LEFT($A1919,3))=310,VLOOKUP(VALUE(MID($B1919,2,1)),_310_Table3,MATCH(MID($B1919,1,1),_310_Table3_ColumnLookup,0),FALSE)
+N("310"),
  IF(AND(VALUE(LEFT($A1919,3))=311,LEN($I1919)=4),VLOOKUP($I1919,_311_Table3,MATCH($B1919,_311_Table3_ColumnLookup,0),FALSE),
  IF(AND(VALUE(LEFT($A1919,3))=311,OR($B1919="I2",$B1919="J2",$B1919="K2",$B1919="L2")),VLOOKUP('311'!$G$58,_311_Table3,MATCH(MID($B1919,1,1),_311_Table3_ColumnLookup,0),FALSE),
  IF(AND(VALUE(LEFT($A1919,3))=311,RIGHT($B1919,5)="Total"),VLOOKUP('311'!$G$59,_311_Table3,MATCH(MID($B1919,1,1),_311_Table3_ColumnLookup,0),FALSE),
  IF(VALUE(LEFT($A1919,3))=311,VLOOKUP(VALUE(MID($B1919,2,1)),_311_Table3,MATCH(MID($B1919,1,1),_311_Table3_ColumnLookup,0),FALSE)
+N("311"),
  IF(AND(VALUE(LEFT($A1919,3))=312,LEFT($G1919,10)="Unincepted",$B1919="G "),VLOOKUP(" ULO",_312_Table3,MATCH('312'!$N$16,_312_Table3_ColumnLookup,0),FALSE),
  IF(AND(VALUE(LEFT($A1919,3))=312,LEFT($G1919,10)="Unincepted",$B1919="O "),VLOOKUP(" ULO",_312_Table3,MATCH('312'!$V$16,_312_Table3_ColumnLookup,0),FALSE),
  IF(AND(VALUE(LEFT($A1919,3))=312,LEFT($G1919,10)="Unincepted",$B1919="Q "),VLOOKUP(" ULO",_312_Table3,MATCH('312'!$X$16,_312_Table3_ColumnLookup,0),FALSE),
  IF(AND(VALUE(LEFT($A1919,3))=312,LEFT($G1919,10)="Unincepted"),VLOOKUP(" ULO",_312_Table3,MATCH(LEFT($B1919,1),_312_Table3_ColumnLookup,0),FALSE),
  IF(AND(VALUE(LEFT($A1919,3))=312,LEFT($G1919,5)="Total",$B1919="G "),VLOOKUP('312'!$F$80,_312_Table3,MATCH('312'!$N$16,_312_Table3_ColumnLookup,0),FALSE),
  IF(AND(VALUE(LEFT($A1919,3))=312,LEFT($G1919,5)="Total",$B1919="O "),VLOOKUP('312'!$F$80,_312_Table3,MATCH('312'!$V$16,_312_Table3_ColumnLookup,0),FALSE),
  IF(AND(VALUE(LEFT($A1919,3))=312,LEFT($G1919,5)="Total",$B1919="Q "),VLOOKUP('312'!$F$80,_312_Table3,MATCH('312'!$X$16,_312_Table3_ColumnLookup,0),FALSE),
  IF(AND(VALUE(LEFT($A1919,3))=312,LEFT($G1919,5)="Total"),VLOOKUP('312'!$F$80,_312_Table3,MATCH(LEFT($B1919,1),_312_Table3_ColumnLookup,0),FALSE),
  IF(AND(VALUE(LEFT($A1919,3))=312,LEN($I1919)=4,$B1919="G"),VLOOKUP($I1919,_312_Table3,MATCH('312'!$N$16,_312_Table3_ColumnLookup,0),FALSE),
  IF(AND(VALUE(LEFT($A1919,3))=312,LEN($I1919)=4,$B1919="O"),VLOOKUP($I1919,_312_Table3,MATCH('312'!$V$16,_312_Table3_ColumnLookup,0),FALSE),
  IF(AND(VALUE(LEFT($A1919,3))=312,LEN($I1919)=4,$B1919="Q"),VLOOKUP($I1919,_312_Table3,MATCH('312'!$X$16,_312_Table3_ColumnLookup,0),FALSE),
  IF(AND(VALUE(LEFT($A1919,3))=312,LEN($I1919)=4),VLOOKUP($I1919,_312_Table3,MATCH(LEFT($B1919,1),_312_Table3_ColumnLookup,0),FALSE)
+N("312"),
  IF(VALUE(LEFT($A1919,3))=313,VLOOKUP(VALUE(MID($B1919,2,1)),_313_Table3,MATCH(MID($B1919,1,1),_313_Table3_ColumnLookup,0),FALSE)
+N("313"),
  IF(AND(VALUE(LEFT($A1919,3))=314,LEN($B1919)=3),VLOOKUP(VALUE(MID($B1919,2,2)),_314_Table3,MATCH(MID($B1919,1,1),_314_Table3_ColumnLookup,0),FALSE),
  IF(VALUE(LEFT($A1919,3))=314,VLOOKUP(VALUE(MID($B1919,2,1)),_314_Table3,MATCH(MID($B1919,1,1),_314_Table3_ColumnLookup,0),FALSE)
+N("314"),
""))))))))))))))))))))))))</f>
        <v>#N/A</v>
      </c>
      <c r="H1919" s="321" t="str">
        <f>IFERROR(
IF(ISERROR($D1919)=FALSE,$D1919,IF(ISERROR($E1919)=FALSE,$E1919,IF(ISERROR($F1919)=FALSE,$F1919
+N("012 checkboxes"),
IF(
IF(OR(LEFT($A1919,9)="Syndicate",LEFT($A1919,12)="NewSyndicate"),VLOOKUP($A1919,'012'!$J:$ZW,MATCH("Link to button",'012'!$J$1:$ZW$1,0),0)
+N("309 checkbox"),
IF($C1919="309 LCR Summary0",VLOOKUP("Notes990",'309'!$P:$ZZ,MATCH("Link to button",'309'!$P$1:$ZZ$1,0),0)
+N("313 checkboxes"),
IF($C1919="313 Financial Information0LcmVsScr",IF($C1919="309 LCR Summary0",VLOOKUP("LcmVsScr",'309'!$N:$ZZ,MATCH("Link to button",'309'!$N$1:$ZZ$1,0),0),
IF($C1919="313 Financial Information0LcrDocAttached",IF($C1919="309 LCR Summary0",VLOOKUP("LcrDocAttached",'309'!$N:$ZZ,MATCH("Link to button",'309'!$N$1:$ZZ$1,0),
0)))))))=1,TRUE,FALSE)
))),"")</f>
        <v/>
      </c>
    </row>
    <row r="1920" spans="1:8">
      <c r="A1920" s="237" t="e">
        <f>VLOOKUP($G1920,CSVLookups!$B:$R,MATCH(A$1,CSVLookups!$B$1:$R$1,0),FALSE)</f>
        <v>#N/A</v>
      </c>
      <c r="B1920" s="237" t="e">
        <f>VLOOKUP($G1920,CSVLookups!$B:$R,MATCH(B$1,CSVLookups!$B$1:$R$1,0),FALSE)</f>
        <v>#N/A</v>
      </c>
      <c r="C1920" s="238" t="e">
        <f t="shared" si="30"/>
        <v>#N/A</v>
      </c>
      <c r="D1920" s="238" t="e">
        <f>IF(AND(VALUE(LEFT($A1920,3))=309,LEN($B1920)=3),VLOOKUP(VALUE(MID($B1920,2,2)),_309_Table1,MATCH(MID($B1920,1,1),_309_Table1_ColumnLookup,0),FALSE),
  IF($C1920="309 LCR SummaryA",OneYearSCR,IF($C1920="309 LCR SummaryB",UltimateSCR,IF(VALUE(LEFT($A1920,3))=309,VLOOKUP(VALUE(MID($B1920,2,1)),_309_Table1,MATCH(MID($B1920,1,1),_309_Table1_ColumnLookup,0),FALSE)
+N("309"),
  IF(VALUE(LEFT($A1920,3))=310,VLOOKUP(VALUE(MID($B1920,2,1)),_310_Table1,MATCH(MID($B1920,1,1),_310_Table1_ColumnLookup,0),FALSE)
+N("310"),
  IF(AND(VALUE(LEFT($A1920,3))=311,LEN($I1920)=4),VLOOKUP($I1920,_311_Table1,MATCH($B1920,_311_Table1_ColumnLookup,0),FALSE),
  IF(AND(VALUE(LEFT($A1920,3))=311,OR($B1920="I2",$B1920="J2",$B1920="K2",$B1920="L2")),VLOOKUP('311'!$G$58,_311_Table1,MATCH(MID($B1920,1,1),_311_Table1_ColumnLookup,0),FALSE),
  IF(AND(VALUE(LEFT($A1920,3))=311,RIGHT($B1920,5)="Total"),VLOOKUP('311'!$G$59,_311_Table1,MATCH(MID($B1920,1,1),_311_Table1_ColumnLookup,0),FALSE),
  IF(VALUE(LEFT($A1920,3))=311,VLOOKUP(VALUE(MID($B1920,2,1)),_311_Table1,MATCH(MID($B1920,1,1),_311_Table1_ColumnLookup,0),FALSE)
+N("311"),
  IF(AND(VALUE(LEFT($A1920,3))=312,LEFT($G1920,10)="Unincepted",$B1920="G "),VLOOKUP(" ULO",_312_Table1,MATCH('312'!$N$16,_312_Table1_ColumnLookup,0),FALSE),
  IF(AND(VALUE(LEFT($A1920,3))=312,LEFT($G1920,10)="Unincepted",$B1920="O "),VLOOKUP(" ULO",_312_Table1,MATCH('312'!$V$16,_312_Table1_ColumnLookup,0),FALSE),
  IF(AND(VALUE(LEFT($A1920,3))=312,LEFT($G1920,10)="Unincepted",$B1920="Q "),VLOOKUP(" ULO",_312_Table1,MATCH('312'!$X$16,_312_Table1_ColumnLookup,0),FALSE),
  IF(AND(VALUE(LEFT($A1920,3))=312,LEFT($G1920,10)="Unincepted"),VLOOKUP(" ULO",_312_Table1,MATCH(LEFT($B1920,1),_312_Table1_ColumnLookup,0),FALSE),
  IF(AND(VALUE(LEFT($A1920,3))=312,LEFT($G1920,5)="Total",$B1920="G "),VLOOKUP('312'!$F$80,_312_Table1,MATCH('312'!$N$16,_312_Table1_ColumnLookup,0),FALSE),
  IF(AND(VALUE(LEFT($A1920,3))=312,LEFT($G1920,5)="Total",$B1920="O "),VLOOKUP('312'!$F$80,_312_Table1,MATCH('312'!$V$16,_312_Table1_ColumnLookup,0),FALSE),
  IF(AND(VALUE(LEFT($A1920,3))=312,LEFT($G1920,5)="Total",$B1920="Q "),VLOOKUP('312'!$F$80,_312_Table1,MATCH('312'!$X$16,_312_Table1_ColumnLookup,0),FALSE),
  IF(AND(VALUE(LEFT($A1920,3))=312,LEFT($G1920,5)="Total"),VLOOKUP('312'!$F$80,_312_Table1,MATCH(LEFT($B1920,1),_312_Table1_ColumnLookup,0),FALSE),
  IF(AND(VALUE(LEFT($A1920,3))=312,LEN($I1920)=4,$B1920="G"),VLOOKUP($I1920,_312_Table1,MATCH('312'!$N$16,_312_Table1_ColumnLookup,0),FALSE),
  IF(AND(VALUE(LEFT($A1920,3))=312,LEN($I1920)=4,$B1920="O"),VLOOKUP($I1920,_312_Table1,MATCH('312'!$V$16,_312_Table1_ColumnLookup,0),FALSE),
  IF(AND(VALUE(LEFT($A1920,3))=312,LEN($I1920)=4,$B1920="Q"),VLOOKUP($I1920,_312_Table1,MATCH('312'!$X$16,_312_Table1_ColumnLookup,0),FALSE),
  IF(AND(VALUE(LEFT($A1920,3))=312,LEN($I1920)=4),VLOOKUP($I1920,_312_Table1,MATCH(LEFT($B1920,1),_312_Table1_ColumnLookup,0),FALSE)
+N("312"),
  IF(VALUE(LEFT($A1920,3))=313,VLOOKUP(VALUE(MID($B1920,2,1)),_313_Table1,MATCH(MID($B1920,1,1),_313_Table1_ColumnLookup,0),FALSE)
+N("313"),
  IF(AND(VALUE(LEFT($A1920,3))=314,LEN($B1920)=3),VLOOKUP(VALUE(MID($B1920,2,2)),_314_Table1,MATCH(MID($B1920,1,1),_314_Table1_ColumnLookup,0),FALSE),
  IF(VALUE(LEFT($A1920,3))=314,VLOOKUP(VALUE(MID($B1920,2,1)),_314_Table1,MATCH(MID($B1920,1,1),_314_Table1_ColumnLookup,0),FALSE)
+N("314"),
""))))))))))))))))))))))))</f>
        <v>#N/A</v>
      </c>
      <c r="E1920" s="238" t="e">
        <f>IF(AND(VALUE(LEFT($A1920,3))=309,LEN($B1920)=3),VLOOKUP(VALUE(MID($B1920,2,2)),_309_Table2,MATCH(MID($B1920,1,1),_309_Table2_ColumnLookup,0),FALSE),
  IF($C1920="309 LCR SummaryA",OneYearSCR,IF($C1920="309 LCR SummaryB",UltimateSCR,IF(VALUE(LEFT($A1920,3))=309,VLOOKUP(VALUE(MID($B1920,2,1)),_309_Table2,MATCH(MID($B1920,1,1),_309_Table2_ColumnLookup,0),FALSE)
+N("309"),
  IF(VALUE(LEFT($A1920,3))=310,VLOOKUP(VALUE(MID($B1920,2,1)),_310_Table2,MATCH(MID($B1920,1,1),_310_Table2_ColumnLookup,0),FALSE)
+N("310"),
  IF(AND(VALUE(LEFT($A1920,3))=311,LEN($I1920)=4),VLOOKUP($I1920,_311_Table2,MATCH($B1920,_311_Table2_ColumnLookup,0),FALSE),
  IF(AND(VALUE(LEFT($A1920,3))=311,OR($B1920="I2",$B1920="J2",$B1920="K2",$B1920="L2")),VLOOKUP('311'!$G$58,_311_Table2,MATCH(MID($B1920,1,1),_311_Table2_ColumnLookup,0),FALSE),
  IF(AND(VALUE(LEFT($A1920,3))=311,RIGHT($B1920,5)="Total"),VLOOKUP('311'!$G$59,_311_Table2,MATCH(MID($B1920,1,1),_311_Table2_ColumnLookup,0),FALSE),
  IF(VALUE(LEFT($A1920,3))=311,VLOOKUP(VALUE(MID($B1920,2,1)),_311_Table2,MATCH(MID($B1920,1,1),_311_Table2_ColumnLookup,0),FALSE)
+N("311"),
  IF(AND(VALUE(LEFT($A1920,3))=312,LEFT($G1920,10)="Unincepted",$B1920="G "),VLOOKUP(" ULO",_312_Table2,MATCH('312'!$N$16,_312_Table2_ColumnLookup,0),FALSE),
  IF(AND(VALUE(LEFT($A1920,3))=312,LEFT($G1920,10)="Unincepted",$B1920="O "),VLOOKUP(" ULO",_312_Table2,MATCH('312'!$V$16,_312_Table2_ColumnLookup,0),FALSE),
  IF(AND(VALUE(LEFT($A1920,3))=312,LEFT($G1920,10)="Unincepted",$B1920="Q "),VLOOKUP(" ULO",_312_Table2,MATCH('312'!$X$16,_312_Table2_ColumnLookup,0),FALSE),
  IF(AND(VALUE(LEFT($A1920,3))=312,LEFT($G1920,10)="Unincepted"),VLOOKUP(" ULO",_312_Table2,MATCH(LEFT($B1920,1),_312_Table2_ColumnLookup,0),FALSE),
  IF(AND(VALUE(LEFT($A1920,3))=312,LEFT($G1920,5)="Total",$B1920="G "),VLOOKUP('312'!$F$80,_312_Table2,MATCH('312'!$N$16,_312_Table2_ColumnLookup,0),FALSE),
  IF(AND(VALUE(LEFT($A1920,3))=312,LEFT($G1920,5)="Total",$B1920="O "),VLOOKUP('312'!$F$80,_312_Table2,MATCH('312'!$V$16,_312_Table2_ColumnLookup,0),FALSE),
  IF(AND(VALUE(LEFT($A1920,3))=312,LEFT($G1920,5)="Total",$B1920="Q "),VLOOKUP('312'!$F$80,_312_Table2,MATCH('312'!$X$16,_312_Table2_ColumnLookup,0),FALSE),
  IF(AND(VALUE(LEFT($A1920,3))=312,LEFT($G1920,5)="Total"),VLOOKUP('312'!$F$80,_312_Table2,MATCH(LEFT($B1920,1),_312_Table2_ColumnLookup,0),FALSE),
  IF(AND(VALUE(LEFT($A1920,3))=312,LEN($I1920)=4,$B1920="G"),VLOOKUP($I1920,_312_Table2,MATCH('312'!$N$16,_312_Table2_ColumnLookup,0),FALSE),
  IF(AND(VALUE(LEFT($A1920,3))=312,LEN($I1920)=4,$B1920="O"),VLOOKUP($I1920,_312_Table2,MATCH('312'!$V$16,_312_Table2_ColumnLookup,0),FALSE),
  IF(AND(VALUE(LEFT($A1920,3))=312,LEN($I1920)=4,$B1920="Q"),VLOOKUP($I1920,_312_Table2,MATCH('312'!$X$16,_312_Table2_ColumnLookup,0),FALSE),
  IF(AND(VALUE(LEFT($A1920,3))=312,LEN($I1920)=4),VLOOKUP($I1920,_312_Table2,MATCH(LEFT($B1920,1),_312_Table2_ColumnLookup,0),FALSE)
+N("312"),
  IF(VALUE(LEFT($A1920,3))=313,VLOOKUP(VALUE(MID($B1920,2,1)),_313_Table2,MATCH(MID($B1920,1,1),_313_Table2_ColumnLookup,0),FALSE)
+N("313"),
  IF(AND(VALUE(LEFT($A1920,3))=314,LEN($B1920)=3),VLOOKUP(VALUE(MID($B1920,2,2)),_314_Table2,MATCH(MID($B1920,1,1),_314_Table2_ColumnLookup,0),FALSE),
  IF(VALUE(LEFT($A1920,3))=314,VLOOKUP(VALUE(MID($B1920,2,1)),_314_Table2,MATCH(MID($B1920,1,1),_314_Table2_ColumnLookup,0),FALSE)
+N("314"),
""))))))))))))))))))))))))</f>
        <v>#N/A</v>
      </c>
      <c r="F1920" s="238" t="e">
        <f>IF(AND(VALUE(LEFT($A1920,3))=309,LEN($B1920)=3),VLOOKUP(VALUE(MID($B1920,2,2)),_309_Table3,MATCH(MID($B1920,1,1),_309_Table3_ColumnLookup,0),FALSE),
  IF($C1920="309 LCR SummaryA",OneYearSCR,IF($C1920="309 LCR SummaryB",UltimateSCR,IF(VALUE(LEFT($A1920,3))=309,VLOOKUP(VALUE(MID($B1920,2,1)),_309_Table3,MATCH(MID($B1920,1,1),_309_Table3_ColumnLookup,0),FALSE)
+N("309"),
  IF(VALUE(LEFT($A1920,3))=310,VLOOKUP(VALUE(MID($B1920,2,1)),_310_Table3,MATCH(MID($B1920,1,1),_310_Table3_ColumnLookup,0),FALSE)
+N("310"),
  IF(AND(VALUE(LEFT($A1920,3))=311,LEN($I1920)=4),VLOOKUP($I1920,_311_Table3,MATCH($B1920,_311_Table3_ColumnLookup,0),FALSE),
  IF(AND(VALUE(LEFT($A1920,3))=311,OR($B1920="I2",$B1920="J2",$B1920="K2",$B1920="L2")),VLOOKUP('311'!$G$58,_311_Table3,MATCH(MID($B1920,1,1),_311_Table3_ColumnLookup,0),FALSE),
  IF(AND(VALUE(LEFT($A1920,3))=311,RIGHT($B1920,5)="Total"),VLOOKUP('311'!$G$59,_311_Table3,MATCH(MID($B1920,1,1),_311_Table3_ColumnLookup,0),FALSE),
  IF(VALUE(LEFT($A1920,3))=311,VLOOKUP(VALUE(MID($B1920,2,1)),_311_Table3,MATCH(MID($B1920,1,1),_311_Table3_ColumnLookup,0),FALSE)
+N("311"),
  IF(AND(VALUE(LEFT($A1920,3))=312,LEFT($G1920,10)="Unincepted",$B1920="G "),VLOOKUP(" ULO",_312_Table3,MATCH('312'!$N$16,_312_Table3_ColumnLookup,0),FALSE),
  IF(AND(VALUE(LEFT($A1920,3))=312,LEFT($G1920,10)="Unincepted",$B1920="O "),VLOOKUP(" ULO",_312_Table3,MATCH('312'!$V$16,_312_Table3_ColumnLookup,0),FALSE),
  IF(AND(VALUE(LEFT($A1920,3))=312,LEFT($G1920,10)="Unincepted",$B1920="Q "),VLOOKUP(" ULO",_312_Table3,MATCH('312'!$X$16,_312_Table3_ColumnLookup,0),FALSE),
  IF(AND(VALUE(LEFT($A1920,3))=312,LEFT($G1920,10)="Unincepted"),VLOOKUP(" ULO",_312_Table3,MATCH(LEFT($B1920,1),_312_Table3_ColumnLookup,0),FALSE),
  IF(AND(VALUE(LEFT($A1920,3))=312,LEFT($G1920,5)="Total",$B1920="G "),VLOOKUP('312'!$F$80,_312_Table3,MATCH('312'!$N$16,_312_Table3_ColumnLookup,0),FALSE),
  IF(AND(VALUE(LEFT($A1920,3))=312,LEFT($G1920,5)="Total",$B1920="O "),VLOOKUP('312'!$F$80,_312_Table3,MATCH('312'!$V$16,_312_Table3_ColumnLookup,0),FALSE),
  IF(AND(VALUE(LEFT($A1920,3))=312,LEFT($G1920,5)="Total",$B1920="Q "),VLOOKUP('312'!$F$80,_312_Table3,MATCH('312'!$X$16,_312_Table3_ColumnLookup,0),FALSE),
  IF(AND(VALUE(LEFT($A1920,3))=312,LEFT($G1920,5)="Total"),VLOOKUP('312'!$F$80,_312_Table3,MATCH(LEFT($B1920,1),_312_Table3_ColumnLookup,0),FALSE),
  IF(AND(VALUE(LEFT($A1920,3))=312,LEN($I1920)=4,$B1920="G"),VLOOKUP($I1920,_312_Table3,MATCH('312'!$N$16,_312_Table3_ColumnLookup,0),FALSE),
  IF(AND(VALUE(LEFT($A1920,3))=312,LEN($I1920)=4,$B1920="O"),VLOOKUP($I1920,_312_Table3,MATCH('312'!$V$16,_312_Table3_ColumnLookup,0),FALSE),
  IF(AND(VALUE(LEFT($A1920,3))=312,LEN($I1920)=4,$B1920="Q"),VLOOKUP($I1920,_312_Table3,MATCH('312'!$X$16,_312_Table3_ColumnLookup,0),FALSE),
  IF(AND(VALUE(LEFT($A1920,3))=312,LEN($I1920)=4),VLOOKUP($I1920,_312_Table3,MATCH(LEFT($B1920,1),_312_Table3_ColumnLookup,0),FALSE)
+N("312"),
  IF(VALUE(LEFT($A1920,3))=313,VLOOKUP(VALUE(MID($B1920,2,1)),_313_Table3,MATCH(MID($B1920,1,1),_313_Table3_ColumnLookup,0),FALSE)
+N("313"),
  IF(AND(VALUE(LEFT($A1920,3))=314,LEN($B1920)=3),VLOOKUP(VALUE(MID($B1920,2,2)),_314_Table3,MATCH(MID($B1920,1,1),_314_Table3_ColumnLookup,0),FALSE),
  IF(VALUE(LEFT($A1920,3))=314,VLOOKUP(VALUE(MID($B1920,2,1)),_314_Table3,MATCH(MID($B1920,1,1),_314_Table3_ColumnLookup,0),FALSE)
+N("314"),
""))))))))))))))))))))))))</f>
        <v>#N/A</v>
      </c>
      <c r="H1920" s="321" t="str">
        <f>IFERROR(
IF(ISERROR($D1920)=FALSE,$D1920,IF(ISERROR($E1920)=FALSE,$E1920,IF(ISERROR($F1920)=FALSE,$F1920
+N("012 checkboxes"),
IF(
IF(OR(LEFT($A1920,9)="Syndicate",LEFT($A1920,12)="NewSyndicate"),VLOOKUP($A1920,'012'!$J:$ZW,MATCH("Link to button",'012'!$J$1:$ZW$1,0),0)
+N("309 checkbox"),
IF($C1920="309 LCR Summary0",VLOOKUP("Notes990",'309'!$P:$ZZ,MATCH("Link to button",'309'!$P$1:$ZZ$1,0),0)
+N("313 checkboxes"),
IF($C1920="313 Financial Information0LcmVsScr",IF($C1920="309 LCR Summary0",VLOOKUP("LcmVsScr",'309'!$N:$ZZ,MATCH("Link to button",'309'!$N$1:$ZZ$1,0),0),
IF($C1920="313 Financial Information0LcrDocAttached",IF($C1920="309 LCR Summary0",VLOOKUP("LcrDocAttached",'309'!$N:$ZZ,MATCH("Link to button",'309'!$N$1:$ZZ$1,0),
0)))))))=1,TRUE,FALSE)
))),"")</f>
        <v/>
      </c>
    </row>
    <row r="1921" spans="1:8">
      <c r="A1921" s="237" t="e">
        <f>VLOOKUP($G1921,CSVLookups!$B:$R,MATCH(A$1,CSVLookups!$B$1:$R$1,0),FALSE)</f>
        <v>#N/A</v>
      </c>
      <c r="B1921" s="237" t="e">
        <f>VLOOKUP($G1921,CSVLookups!$B:$R,MATCH(B$1,CSVLookups!$B$1:$R$1,0),FALSE)</f>
        <v>#N/A</v>
      </c>
      <c r="C1921" s="238" t="e">
        <f t="shared" si="30"/>
        <v>#N/A</v>
      </c>
      <c r="D1921" s="238" t="e">
        <f>IF(AND(VALUE(LEFT($A1921,3))=309,LEN($B1921)=3),VLOOKUP(VALUE(MID($B1921,2,2)),_309_Table1,MATCH(MID($B1921,1,1),_309_Table1_ColumnLookup,0),FALSE),
  IF($C1921="309 LCR SummaryA",OneYearSCR,IF($C1921="309 LCR SummaryB",UltimateSCR,IF(VALUE(LEFT($A1921,3))=309,VLOOKUP(VALUE(MID($B1921,2,1)),_309_Table1,MATCH(MID($B1921,1,1),_309_Table1_ColumnLookup,0),FALSE)
+N("309"),
  IF(VALUE(LEFT($A1921,3))=310,VLOOKUP(VALUE(MID($B1921,2,1)),_310_Table1,MATCH(MID($B1921,1,1),_310_Table1_ColumnLookup,0),FALSE)
+N("310"),
  IF(AND(VALUE(LEFT($A1921,3))=311,LEN($I1921)=4),VLOOKUP($I1921,_311_Table1,MATCH($B1921,_311_Table1_ColumnLookup,0),FALSE),
  IF(AND(VALUE(LEFT($A1921,3))=311,OR($B1921="I2",$B1921="J2",$B1921="K2",$B1921="L2")),VLOOKUP('311'!$G$58,_311_Table1,MATCH(MID($B1921,1,1),_311_Table1_ColumnLookup,0),FALSE),
  IF(AND(VALUE(LEFT($A1921,3))=311,RIGHT($B1921,5)="Total"),VLOOKUP('311'!$G$59,_311_Table1,MATCH(MID($B1921,1,1),_311_Table1_ColumnLookup,0),FALSE),
  IF(VALUE(LEFT($A1921,3))=311,VLOOKUP(VALUE(MID($B1921,2,1)),_311_Table1,MATCH(MID($B1921,1,1),_311_Table1_ColumnLookup,0),FALSE)
+N("311"),
  IF(AND(VALUE(LEFT($A1921,3))=312,LEFT($G1921,10)="Unincepted",$B1921="G "),VLOOKUP(" ULO",_312_Table1,MATCH('312'!$N$16,_312_Table1_ColumnLookup,0),FALSE),
  IF(AND(VALUE(LEFT($A1921,3))=312,LEFT($G1921,10)="Unincepted",$B1921="O "),VLOOKUP(" ULO",_312_Table1,MATCH('312'!$V$16,_312_Table1_ColumnLookup,0),FALSE),
  IF(AND(VALUE(LEFT($A1921,3))=312,LEFT($G1921,10)="Unincepted",$B1921="Q "),VLOOKUP(" ULO",_312_Table1,MATCH('312'!$X$16,_312_Table1_ColumnLookup,0),FALSE),
  IF(AND(VALUE(LEFT($A1921,3))=312,LEFT($G1921,10)="Unincepted"),VLOOKUP(" ULO",_312_Table1,MATCH(LEFT($B1921,1),_312_Table1_ColumnLookup,0),FALSE),
  IF(AND(VALUE(LEFT($A1921,3))=312,LEFT($G1921,5)="Total",$B1921="G "),VLOOKUP('312'!$F$80,_312_Table1,MATCH('312'!$N$16,_312_Table1_ColumnLookup,0),FALSE),
  IF(AND(VALUE(LEFT($A1921,3))=312,LEFT($G1921,5)="Total",$B1921="O "),VLOOKUP('312'!$F$80,_312_Table1,MATCH('312'!$V$16,_312_Table1_ColumnLookup,0),FALSE),
  IF(AND(VALUE(LEFT($A1921,3))=312,LEFT($G1921,5)="Total",$B1921="Q "),VLOOKUP('312'!$F$80,_312_Table1,MATCH('312'!$X$16,_312_Table1_ColumnLookup,0),FALSE),
  IF(AND(VALUE(LEFT($A1921,3))=312,LEFT($G1921,5)="Total"),VLOOKUP('312'!$F$80,_312_Table1,MATCH(LEFT($B1921,1),_312_Table1_ColumnLookup,0),FALSE),
  IF(AND(VALUE(LEFT($A1921,3))=312,LEN($I1921)=4,$B1921="G"),VLOOKUP($I1921,_312_Table1,MATCH('312'!$N$16,_312_Table1_ColumnLookup,0),FALSE),
  IF(AND(VALUE(LEFT($A1921,3))=312,LEN($I1921)=4,$B1921="O"),VLOOKUP($I1921,_312_Table1,MATCH('312'!$V$16,_312_Table1_ColumnLookup,0),FALSE),
  IF(AND(VALUE(LEFT($A1921,3))=312,LEN($I1921)=4,$B1921="Q"),VLOOKUP($I1921,_312_Table1,MATCH('312'!$X$16,_312_Table1_ColumnLookup,0),FALSE),
  IF(AND(VALUE(LEFT($A1921,3))=312,LEN($I1921)=4),VLOOKUP($I1921,_312_Table1,MATCH(LEFT($B1921,1),_312_Table1_ColumnLookup,0),FALSE)
+N("312"),
  IF(VALUE(LEFT($A1921,3))=313,VLOOKUP(VALUE(MID($B1921,2,1)),_313_Table1,MATCH(MID($B1921,1,1),_313_Table1_ColumnLookup,0),FALSE)
+N("313"),
  IF(AND(VALUE(LEFT($A1921,3))=314,LEN($B1921)=3),VLOOKUP(VALUE(MID($B1921,2,2)),_314_Table1,MATCH(MID($B1921,1,1),_314_Table1_ColumnLookup,0),FALSE),
  IF(VALUE(LEFT($A1921,3))=314,VLOOKUP(VALUE(MID($B1921,2,1)),_314_Table1,MATCH(MID($B1921,1,1),_314_Table1_ColumnLookup,0),FALSE)
+N("314"),
""))))))))))))))))))))))))</f>
        <v>#N/A</v>
      </c>
      <c r="E1921" s="238" t="e">
        <f>IF(AND(VALUE(LEFT($A1921,3))=309,LEN($B1921)=3),VLOOKUP(VALUE(MID($B1921,2,2)),_309_Table2,MATCH(MID($B1921,1,1),_309_Table2_ColumnLookup,0),FALSE),
  IF($C1921="309 LCR SummaryA",OneYearSCR,IF($C1921="309 LCR SummaryB",UltimateSCR,IF(VALUE(LEFT($A1921,3))=309,VLOOKUP(VALUE(MID($B1921,2,1)),_309_Table2,MATCH(MID($B1921,1,1),_309_Table2_ColumnLookup,0),FALSE)
+N("309"),
  IF(VALUE(LEFT($A1921,3))=310,VLOOKUP(VALUE(MID($B1921,2,1)),_310_Table2,MATCH(MID($B1921,1,1),_310_Table2_ColumnLookup,0),FALSE)
+N("310"),
  IF(AND(VALUE(LEFT($A1921,3))=311,LEN($I1921)=4),VLOOKUP($I1921,_311_Table2,MATCH($B1921,_311_Table2_ColumnLookup,0),FALSE),
  IF(AND(VALUE(LEFT($A1921,3))=311,OR($B1921="I2",$B1921="J2",$B1921="K2",$B1921="L2")),VLOOKUP('311'!$G$58,_311_Table2,MATCH(MID($B1921,1,1),_311_Table2_ColumnLookup,0),FALSE),
  IF(AND(VALUE(LEFT($A1921,3))=311,RIGHT($B1921,5)="Total"),VLOOKUP('311'!$G$59,_311_Table2,MATCH(MID($B1921,1,1),_311_Table2_ColumnLookup,0),FALSE),
  IF(VALUE(LEFT($A1921,3))=311,VLOOKUP(VALUE(MID($B1921,2,1)),_311_Table2,MATCH(MID($B1921,1,1),_311_Table2_ColumnLookup,0),FALSE)
+N("311"),
  IF(AND(VALUE(LEFT($A1921,3))=312,LEFT($G1921,10)="Unincepted",$B1921="G "),VLOOKUP(" ULO",_312_Table2,MATCH('312'!$N$16,_312_Table2_ColumnLookup,0),FALSE),
  IF(AND(VALUE(LEFT($A1921,3))=312,LEFT($G1921,10)="Unincepted",$B1921="O "),VLOOKUP(" ULO",_312_Table2,MATCH('312'!$V$16,_312_Table2_ColumnLookup,0),FALSE),
  IF(AND(VALUE(LEFT($A1921,3))=312,LEFT($G1921,10)="Unincepted",$B1921="Q "),VLOOKUP(" ULO",_312_Table2,MATCH('312'!$X$16,_312_Table2_ColumnLookup,0),FALSE),
  IF(AND(VALUE(LEFT($A1921,3))=312,LEFT($G1921,10)="Unincepted"),VLOOKUP(" ULO",_312_Table2,MATCH(LEFT($B1921,1),_312_Table2_ColumnLookup,0),FALSE),
  IF(AND(VALUE(LEFT($A1921,3))=312,LEFT($G1921,5)="Total",$B1921="G "),VLOOKUP('312'!$F$80,_312_Table2,MATCH('312'!$N$16,_312_Table2_ColumnLookup,0),FALSE),
  IF(AND(VALUE(LEFT($A1921,3))=312,LEFT($G1921,5)="Total",$B1921="O "),VLOOKUP('312'!$F$80,_312_Table2,MATCH('312'!$V$16,_312_Table2_ColumnLookup,0),FALSE),
  IF(AND(VALUE(LEFT($A1921,3))=312,LEFT($G1921,5)="Total",$B1921="Q "),VLOOKUP('312'!$F$80,_312_Table2,MATCH('312'!$X$16,_312_Table2_ColumnLookup,0),FALSE),
  IF(AND(VALUE(LEFT($A1921,3))=312,LEFT($G1921,5)="Total"),VLOOKUP('312'!$F$80,_312_Table2,MATCH(LEFT($B1921,1),_312_Table2_ColumnLookup,0),FALSE),
  IF(AND(VALUE(LEFT($A1921,3))=312,LEN($I1921)=4,$B1921="G"),VLOOKUP($I1921,_312_Table2,MATCH('312'!$N$16,_312_Table2_ColumnLookup,0),FALSE),
  IF(AND(VALUE(LEFT($A1921,3))=312,LEN($I1921)=4,$B1921="O"),VLOOKUP($I1921,_312_Table2,MATCH('312'!$V$16,_312_Table2_ColumnLookup,0),FALSE),
  IF(AND(VALUE(LEFT($A1921,3))=312,LEN($I1921)=4,$B1921="Q"),VLOOKUP($I1921,_312_Table2,MATCH('312'!$X$16,_312_Table2_ColumnLookup,0),FALSE),
  IF(AND(VALUE(LEFT($A1921,3))=312,LEN($I1921)=4),VLOOKUP($I1921,_312_Table2,MATCH(LEFT($B1921,1),_312_Table2_ColumnLookup,0),FALSE)
+N("312"),
  IF(VALUE(LEFT($A1921,3))=313,VLOOKUP(VALUE(MID($B1921,2,1)),_313_Table2,MATCH(MID($B1921,1,1),_313_Table2_ColumnLookup,0),FALSE)
+N("313"),
  IF(AND(VALUE(LEFT($A1921,3))=314,LEN($B1921)=3),VLOOKUP(VALUE(MID($B1921,2,2)),_314_Table2,MATCH(MID($B1921,1,1),_314_Table2_ColumnLookup,0),FALSE),
  IF(VALUE(LEFT($A1921,3))=314,VLOOKUP(VALUE(MID($B1921,2,1)),_314_Table2,MATCH(MID($B1921,1,1),_314_Table2_ColumnLookup,0),FALSE)
+N("314"),
""))))))))))))))))))))))))</f>
        <v>#N/A</v>
      </c>
      <c r="F1921" s="238" t="e">
        <f>IF(AND(VALUE(LEFT($A1921,3))=309,LEN($B1921)=3),VLOOKUP(VALUE(MID($B1921,2,2)),_309_Table3,MATCH(MID($B1921,1,1),_309_Table3_ColumnLookup,0),FALSE),
  IF($C1921="309 LCR SummaryA",OneYearSCR,IF($C1921="309 LCR SummaryB",UltimateSCR,IF(VALUE(LEFT($A1921,3))=309,VLOOKUP(VALUE(MID($B1921,2,1)),_309_Table3,MATCH(MID($B1921,1,1),_309_Table3_ColumnLookup,0),FALSE)
+N("309"),
  IF(VALUE(LEFT($A1921,3))=310,VLOOKUP(VALUE(MID($B1921,2,1)),_310_Table3,MATCH(MID($B1921,1,1),_310_Table3_ColumnLookup,0),FALSE)
+N("310"),
  IF(AND(VALUE(LEFT($A1921,3))=311,LEN($I1921)=4),VLOOKUP($I1921,_311_Table3,MATCH($B1921,_311_Table3_ColumnLookup,0),FALSE),
  IF(AND(VALUE(LEFT($A1921,3))=311,OR($B1921="I2",$B1921="J2",$B1921="K2",$B1921="L2")),VLOOKUP('311'!$G$58,_311_Table3,MATCH(MID($B1921,1,1),_311_Table3_ColumnLookup,0),FALSE),
  IF(AND(VALUE(LEFT($A1921,3))=311,RIGHT($B1921,5)="Total"),VLOOKUP('311'!$G$59,_311_Table3,MATCH(MID($B1921,1,1),_311_Table3_ColumnLookup,0),FALSE),
  IF(VALUE(LEFT($A1921,3))=311,VLOOKUP(VALUE(MID($B1921,2,1)),_311_Table3,MATCH(MID($B1921,1,1),_311_Table3_ColumnLookup,0),FALSE)
+N("311"),
  IF(AND(VALUE(LEFT($A1921,3))=312,LEFT($G1921,10)="Unincepted",$B1921="G "),VLOOKUP(" ULO",_312_Table3,MATCH('312'!$N$16,_312_Table3_ColumnLookup,0),FALSE),
  IF(AND(VALUE(LEFT($A1921,3))=312,LEFT($G1921,10)="Unincepted",$B1921="O "),VLOOKUP(" ULO",_312_Table3,MATCH('312'!$V$16,_312_Table3_ColumnLookup,0),FALSE),
  IF(AND(VALUE(LEFT($A1921,3))=312,LEFT($G1921,10)="Unincepted",$B1921="Q "),VLOOKUP(" ULO",_312_Table3,MATCH('312'!$X$16,_312_Table3_ColumnLookup,0),FALSE),
  IF(AND(VALUE(LEFT($A1921,3))=312,LEFT($G1921,10)="Unincepted"),VLOOKUP(" ULO",_312_Table3,MATCH(LEFT($B1921,1),_312_Table3_ColumnLookup,0),FALSE),
  IF(AND(VALUE(LEFT($A1921,3))=312,LEFT($G1921,5)="Total",$B1921="G "),VLOOKUP('312'!$F$80,_312_Table3,MATCH('312'!$N$16,_312_Table3_ColumnLookup,0),FALSE),
  IF(AND(VALUE(LEFT($A1921,3))=312,LEFT($G1921,5)="Total",$B1921="O "),VLOOKUP('312'!$F$80,_312_Table3,MATCH('312'!$V$16,_312_Table3_ColumnLookup,0),FALSE),
  IF(AND(VALUE(LEFT($A1921,3))=312,LEFT($G1921,5)="Total",$B1921="Q "),VLOOKUP('312'!$F$80,_312_Table3,MATCH('312'!$X$16,_312_Table3_ColumnLookup,0),FALSE),
  IF(AND(VALUE(LEFT($A1921,3))=312,LEFT($G1921,5)="Total"),VLOOKUP('312'!$F$80,_312_Table3,MATCH(LEFT($B1921,1),_312_Table3_ColumnLookup,0),FALSE),
  IF(AND(VALUE(LEFT($A1921,3))=312,LEN($I1921)=4,$B1921="G"),VLOOKUP($I1921,_312_Table3,MATCH('312'!$N$16,_312_Table3_ColumnLookup,0),FALSE),
  IF(AND(VALUE(LEFT($A1921,3))=312,LEN($I1921)=4,$B1921="O"),VLOOKUP($I1921,_312_Table3,MATCH('312'!$V$16,_312_Table3_ColumnLookup,0),FALSE),
  IF(AND(VALUE(LEFT($A1921,3))=312,LEN($I1921)=4,$B1921="Q"),VLOOKUP($I1921,_312_Table3,MATCH('312'!$X$16,_312_Table3_ColumnLookup,0),FALSE),
  IF(AND(VALUE(LEFT($A1921,3))=312,LEN($I1921)=4),VLOOKUP($I1921,_312_Table3,MATCH(LEFT($B1921,1),_312_Table3_ColumnLookup,0),FALSE)
+N("312"),
  IF(VALUE(LEFT($A1921,3))=313,VLOOKUP(VALUE(MID($B1921,2,1)),_313_Table3,MATCH(MID($B1921,1,1),_313_Table3_ColumnLookup,0),FALSE)
+N("313"),
  IF(AND(VALUE(LEFT($A1921,3))=314,LEN($B1921)=3),VLOOKUP(VALUE(MID($B1921,2,2)),_314_Table3,MATCH(MID($B1921,1,1),_314_Table3_ColumnLookup,0),FALSE),
  IF(VALUE(LEFT($A1921,3))=314,VLOOKUP(VALUE(MID($B1921,2,1)),_314_Table3,MATCH(MID($B1921,1,1),_314_Table3_ColumnLookup,0),FALSE)
+N("314"),
""))))))))))))))))))))))))</f>
        <v>#N/A</v>
      </c>
      <c r="H1921" s="321" t="str">
        <f>IFERROR(
IF(ISERROR($D1921)=FALSE,$D1921,IF(ISERROR($E1921)=FALSE,$E1921,IF(ISERROR($F1921)=FALSE,$F1921
+N("012 checkboxes"),
IF(
IF(OR(LEFT($A1921,9)="Syndicate",LEFT($A1921,12)="NewSyndicate"),VLOOKUP($A1921,'012'!$J:$ZW,MATCH("Link to button",'012'!$J$1:$ZW$1,0),0)
+N("309 checkbox"),
IF($C1921="309 LCR Summary0",VLOOKUP("Notes990",'309'!$P:$ZZ,MATCH("Link to button",'309'!$P$1:$ZZ$1,0),0)
+N("313 checkboxes"),
IF($C1921="313 Financial Information0LcmVsScr",IF($C1921="309 LCR Summary0",VLOOKUP("LcmVsScr",'309'!$N:$ZZ,MATCH("Link to button",'309'!$N$1:$ZZ$1,0),0),
IF($C1921="313 Financial Information0LcrDocAttached",IF($C1921="309 LCR Summary0",VLOOKUP("LcrDocAttached",'309'!$N:$ZZ,MATCH("Link to button",'309'!$N$1:$ZZ$1,0),
0)))))))=1,TRUE,FALSE)
))),"")</f>
        <v/>
      </c>
    </row>
    <row r="1922" spans="1:8">
      <c r="A1922" s="237" t="e">
        <f>VLOOKUP($G1922,CSVLookups!$B:$R,MATCH(A$1,CSVLookups!$B$1:$R$1,0),FALSE)</f>
        <v>#N/A</v>
      </c>
      <c r="B1922" s="237" t="e">
        <f>VLOOKUP($G1922,CSVLookups!$B:$R,MATCH(B$1,CSVLookups!$B$1:$R$1,0),FALSE)</f>
        <v>#N/A</v>
      </c>
      <c r="C1922" s="238" t="e">
        <f t="shared" si="30"/>
        <v>#N/A</v>
      </c>
      <c r="D1922" s="238" t="e">
        <f>IF(AND(VALUE(LEFT($A1922,3))=309,LEN($B1922)=3),VLOOKUP(VALUE(MID($B1922,2,2)),_309_Table1,MATCH(MID($B1922,1,1),_309_Table1_ColumnLookup,0),FALSE),
  IF($C1922="309 LCR SummaryA",OneYearSCR,IF($C1922="309 LCR SummaryB",UltimateSCR,IF(VALUE(LEFT($A1922,3))=309,VLOOKUP(VALUE(MID($B1922,2,1)),_309_Table1,MATCH(MID($B1922,1,1),_309_Table1_ColumnLookup,0),FALSE)
+N("309"),
  IF(VALUE(LEFT($A1922,3))=310,VLOOKUP(VALUE(MID($B1922,2,1)),_310_Table1,MATCH(MID($B1922,1,1),_310_Table1_ColumnLookup,0),FALSE)
+N("310"),
  IF(AND(VALUE(LEFT($A1922,3))=311,LEN($I1922)=4),VLOOKUP($I1922,_311_Table1,MATCH($B1922,_311_Table1_ColumnLookup,0),FALSE),
  IF(AND(VALUE(LEFT($A1922,3))=311,OR($B1922="I2",$B1922="J2",$B1922="K2",$B1922="L2")),VLOOKUP('311'!$G$58,_311_Table1,MATCH(MID($B1922,1,1),_311_Table1_ColumnLookup,0),FALSE),
  IF(AND(VALUE(LEFT($A1922,3))=311,RIGHT($B1922,5)="Total"),VLOOKUP('311'!$G$59,_311_Table1,MATCH(MID($B1922,1,1),_311_Table1_ColumnLookup,0),FALSE),
  IF(VALUE(LEFT($A1922,3))=311,VLOOKUP(VALUE(MID($B1922,2,1)),_311_Table1,MATCH(MID($B1922,1,1),_311_Table1_ColumnLookup,0),FALSE)
+N("311"),
  IF(AND(VALUE(LEFT($A1922,3))=312,LEFT($G1922,10)="Unincepted",$B1922="G "),VLOOKUP(" ULO",_312_Table1,MATCH('312'!$N$16,_312_Table1_ColumnLookup,0),FALSE),
  IF(AND(VALUE(LEFT($A1922,3))=312,LEFT($G1922,10)="Unincepted",$B1922="O "),VLOOKUP(" ULO",_312_Table1,MATCH('312'!$V$16,_312_Table1_ColumnLookup,0),FALSE),
  IF(AND(VALUE(LEFT($A1922,3))=312,LEFT($G1922,10)="Unincepted",$B1922="Q "),VLOOKUP(" ULO",_312_Table1,MATCH('312'!$X$16,_312_Table1_ColumnLookup,0),FALSE),
  IF(AND(VALUE(LEFT($A1922,3))=312,LEFT($G1922,10)="Unincepted"),VLOOKUP(" ULO",_312_Table1,MATCH(LEFT($B1922,1),_312_Table1_ColumnLookup,0),FALSE),
  IF(AND(VALUE(LEFT($A1922,3))=312,LEFT($G1922,5)="Total",$B1922="G "),VLOOKUP('312'!$F$80,_312_Table1,MATCH('312'!$N$16,_312_Table1_ColumnLookup,0),FALSE),
  IF(AND(VALUE(LEFT($A1922,3))=312,LEFT($G1922,5)="Total",$B1922="O "),VLOOKUP('312'!$F$80,_312_Table1,MATCH('312'!$V$16,_312_Table1_ColumnLookup,0),FALSE),
  IF(AND(VALUE(LEFT($A1922,3))=312,LEFT($G1922,5)="Total",$B1922="Q "),VLOOKUP('312'!$F$80,_312_Table1,MATCH('312'!$X$16,_312_Table1_ColumnLookup,0),FALSE),
  IF(AND(VALUE(LEFT($A1922,3))=312,LEFT($G1922,5)="Total"),VLOOKUP('312'!$F$80,_312_Table1,MATCH(LEFT($B1922,1),_312_Table1_ColumnLookup,0),FALSE),
  IF(AND(VALUE(LEFT($A1922,3))=312,LEN($I1922)=4,$B1922="G"),VLOOKUP($I1922,_312_Table1,MATCH('312'!$N$16,_312_Table1_ColumnLookup,0),FALSE),
  IF(AND(VALUE(LEFT($A1922,3))=312,LEN($I1922)=4,$B1922="O"),VLOOKUP($I1922,_312_Table1,MATCH('312'!$V$16,_312_Table1_ColumnLookup,0),FALSE),
  IF(AND(VALUE(LEFT($A1922,3))=312,LEN($I1922)=4,$B1922="Q"),VLOOKUP($I1922,_312_Table1,MATCH('312'!$X$16,_312_Table1_ColumnLookup,0),FALSE),
  IF(AND(VALUE(LEFT($A1922,3))=312,LEN($I1922)=4),VLOOKUP($I1922,_312_Table1,MATCH(LEFT($B1922,1),_312_Table1_ColumnLookup,0),FALSE)
+N("312"),
  IF(VALUE(LEFT($A1922,3))=313,VLOOKUP(VALUE(MID($B1922,2,1)),_313_Table1,MATCH(MID($B1922,1,1),_313_Table1_ColumnLookup,0),FALSE)
+N("313"),
  IF(AND(VALUE(LEFT($A1922,3))=314,LEN($B1922)=3),VLOOKUP(VALUE(MID($B1922,2,2)),_314_Table1,MATCH(MID($B1922,1,1),_314_Table1_ColumnLookup,0),FALSE),
  IF(VALUE(LEFT($A1922,3))=314,VLOOKUP(VALUE(MID($B1922,2,1)),_314_Table1,MATCH(MID($B1922,1,1),_314_Table1_ColumnLookup,0),FALSE)
+N("314"),
""))))))))))))))))))))))))</f>
        <v>#N/A</v>
      </c>
      <c r="E1922" s="238" t="e">
        <f>IF(AND(VALUE(LEFT($A1922,3))=309,LEN($B1922)=3),VLOOKUP(VALUE(MID($B1922,2,2)),_309_Table2,MATCH(MID($B1922,1,1),_309_Table2_ColumnLookup,0),FALSE),
  IF($C1922="309 LCR SummaryA",OneYearSCR,IF($C1922="309 LCR SummaryB",UltimateSCR,IF(VALUE(LEFT($A1922,3))=309,VLOOKUP(VALUE(MID($B1922,2,1)),_309_Table2,MATCH(MID($B1922,1,1),_309_Table2_ColumnLookup,0),FALSE)
+N("309"),
  IF(VALUE(LEFT($A1922,3))=310,VLOOKUP(VALUE(MID($B1922,2,1)),_310_Table2,MATCH(MID($B1922,1,1),_310_Table2_ColumnLookup,0),FALSE)
+N("310"),
  IF(AND(VALUE(LEFT($A1922,3))=311,LEN($I1922)=4),VLOOKUP($I1922,_311_Table2,MATCH($B1922,_311_Table2_ColumnLookup,0),FALSE),
  IF(AND(VALUE(LEFT($A1922,3))=311,OR($B1922="I2",$B1922="J2",$B1922="K2",$B1922="L2")),VLOOKUP('311'!$G$58,_311_Table2,MATCH(MID($B1922,1,1),_311_Table2_ColumnLookup,0),FALSE),
  IF(AND(VALUE(LEFT($A1922,3))=311,RIGHT($B1922,5)="Total"),VLOOKUP('311'!$G$59,_311_Table2,MATCH(MID($B1922,1,1),_311_Table2_ColumnLookup,0),FALSE),
  IF(VALUE(LEFT($A1922,3))=311,VLOOKUP(VALUE(MID($B1922,2,1)),_311_Table2,MATCH(MID($B1922,1,1),_311_Table2_ColumnLookup,0),FALSE)
+N("311"),
  IF(AND(VALUE(LEFT($A1922,3))=312,LEFT($G1922,10)="Unincepted",$B1922="G "),VLOOKUP(" ULO",_312_Table2,MATCH('312'!$N$16,_312_Table2_ColumnLookup,0),FALSE),
  IF(AND(VALUE(LEFT($A1922,3))=312,LEFT($G1922,10)="Unincepted",$B1922="O "),VLOOKUP(" ULO",_312_Table2,MATCH('312'!$V$16,_312_Table2_ColumnLookup,0),FALSE),
  IF(AND(VALUE(LEFT($A1922,3))=312,LEFT($G1922,10)="Unincepted",$B1922="Q "),VLOOKUP(" ULO",_312_Table2,MATCH('312'!$X$16,_312_Table2_ColumnLookup,0),FALSE),
  IF(AND(VALUE(LEFT($A1922,3))=312,LEFT($G1922,10)="Unincepted"),VLOOKUP(" ULO",_312_Table2,MATCH(LEFT($B1922,1),_312_Table2_ColumnLookup,0),FALSE),
  IF(AND(VALUE(LEFT($A1922,3))=312,LEFT($G1922,5)="Total",$B1922="G "),VLOOKUP('312'!$F$80,_312_Table2,MATCH('312'!$N$16,_312_Table2_ColumnLookup,0),FALSE),
  IF(AND(VALUE(LEFT($A1922,3))=312,LEFT($G1922,5)="Total",$B1922="O "),VLOOKUP('312'!$F$80,_312_Table2,MATCH('312'!$V$16,_312_Table2_ColumnLookup,0),FALSE),
  IF(AND(VALUE(LEFT($A1922,3))=312,LEFT($G1922,5)="Total",$B1922="Q "),VLOOKUP('312'!$F$80,_312_Table2,MATCH('312'!$X$16,_312_Table2_ColumnLookup,0),FALSE),
  IF(AND(VALUE(LEFT($A1922,3))=312,LEFT($G1922,5)="Total"),VLOOKUP('312'!$F$80,_312_Table2,MATCH(LEFT($B1922,1),_312_Table2_ColumnLookup,0),FALSE),
  IF(AND(VALUE(LEFT($A1922,3))=312,LEN($I1922)=4,$B1922="G"),VLOOKUP($I1922,_312_Table2,MATCH('312'!$N$16,_312_Table2_ColumnLookup,0),FALSE),
  IF(AND(VALUE(LEFT($A1922,3))=312,LEN($I1922)=4,$B1922="O"),VLOOKUP($I1922,_312_Table2,MATCH('312'!$V$16,_312_Table2_ColumnLookup,0),FALSE),
  IF(AND(VALUE(LEFT($A1922,3))=312,LEN($I1922)=4,$B1922="Q"),VLOOKUP($I1922,_312_Table2,MATCH('312'!$X$16,_312_Table2_ColumnLookup,0),FALSE),
  IF(AND(VALUE(LEFT($A1922,3))=312,LEN($I1922)=4),VLOOKUP($I1922,_312_Table2,MATCH(LEFT($B1922,1),_312_Table2_ColumnLookup,0),FALSE)
+N("312"),
  IF(VALUE(LEFT($A1922,3))=313,VLOOKUP(VALUE(MID($B1922,2,1)),_313_Table2,MATCH(MID($B1922,1,1),_313_Table2_ColumnLookup,0),FALSE)
+N("313"),
  IF(AND(VALUE(LEFT($A1922,3))=314,LEN($B1922)=3),VLOOKUP(VALUE(MID($B1922,2,2)),_314_Table2,MATCH(MID($B1922,1,1),_314_Table2_ColumnLookup,0),FALSE),
  IF(VALUE(LEFT($A1922,3))=314,VLOOKUP(VALUE(MID($B1922,2,1)),_314_Table2,MATCH(MID($B1922,1,1),_314_Table2_ColumnLookup,0),FALSE)
+N("314"),
""))))))))))))))))))))))))</f>
        <v>#N/A</v>
      </c>
      <c r="F1922" s="238" t="e">
        <f>IF(AND(VALUE(LEFT($A1922,3))=309,LEN($B1922)=3),VLOOKUP(VALUE(MID($B1922,2,2)),_309_Table3,MATCH(MID($B1922,1,1),_309_Table3_ColumnLookup,0),FALSE),
  IF($C1922="309 LCR SummaryA",OneYearSCR,IF($C1922="309 LCR SummaryB",UltimateSCR,IF(VALUE(LEFT($A1922,3))=309,VLOOKUP(VALUE(MID($B1922,2,1)),_309_Table3,MATCH(MID($B1922,1,1),_309_Table3_ColumnLookup,0),FALSE)
+N("309"),
  IF(VALUE(LEFT($A1922,3))=310,VLOOKUP(VALUE(MID($B1922,2,1)),_310_Table3,MATCH(MID($B1922,1,1),_310_Table3_ColumnLookup,0),FALSE)
+N("310"),
  IF(AND(VALUE(LEFT($A1922,3))=311,LEN($I1922)=4),VLOOKUP($I1922,_311_Table3,MATCH($B1922,_311_Table3_ColumnLookup,0),FALSE),
  IF(AND(VALUE(LEFT($A1922,3))=311,OR($B1922="I2",$B1922="J2",$B1922="K2",$B1922="L2")),VLOOKUP('311'!$G$58,_311_Table3,MATCH(MID($B1922,1,1),_311_Table3_ColumnLookup,0),FALSE),
  IF(AND(VALUE(LEFT($A1922,3))=311,RIGHT($B1922,5)="Total"),VLOOKUP('311'!$G$59,_311_Table3,MATCH(MID($B1922,1,1),_311_Table3_ColumnLookup,0),FALSE),
  IF(VALUE(LEFT($A1922,3))=311,VLOOKUP(VALUE(MID($B1922,2,1)),_311_Table3,MATCH(MID($B1922,1,1),_311_Table3_ColumnLookup,0),FALSE)
+N("311"),
  IF(AND(VALUE(LEFT($A1922,3))=312,LEFT($G1922,10)="Unincepted",$B1922="G "),VLOOKUP(" ULO",_312_Table3,MATCH('312'!$N$16,_312_Table3_ColumnLookup,0),FALSE),
  IF(AND(VALUE(LEFT($A1922,3))=312,LEFT($G1922,10)="Unincepted",$B1922="O "),VLOOKUP(" ULO",_312_Table3,MATCH('312'!$V$16,_312_Table3_ColumnLookup,0),FALSE),
  IF(AND(VALUE(LEFT($A1922,3))=312,LEFT($G1922,10)="Unincepted",$B1922="Q "),VLOOKUP(" ULO",_312_Table3,MATCH('312'!$X$16,_312_Table3_ColumnLookup,0),FALSE),
  IF(AND(VALUE(LEFT($A1922,3))=312,LEFT($G1922,10)="Unincepted"),VLOOKUP(" ULO",_312_Table3,MATCH(LEFT($B1922,1),_312_Table3_ColumnLookup,0),FALSE),
  IF(AND(VALUE(LEFT($A1922,3))=312,LEFT($G1922,5)="Total",$B1922="G "),VLOOKUP('312'!$F$80,_312_Table3,MATCH('312'!$N$16,_312_Table3_ColumnLookup,0),FALSE),
  IF(AND(VALUE(LEFT($A1922,3))=312,LEFT($G1922,5)="Total",$B1922="O "),VLOOKUP('312'!$F$80,_312_Table3,MATCH('312'!$V$16,_312_Table3_ColumnLookup,0),FALSE),
  IF(AND(VALUE(LEFT($A1922,3))=312,LEFT($G1922,5)="Total",$B1922="Q "),VLOOKUP('312'!$F$80,_312_Table3,MATCH('312'!$X$16,_312_Table3_ColumnLookup,0),FALSE),
  IF(AND(VALUE(LEFT($A1922,3))=312,LEFT($G1922,5)="Total"),VLOOKUP('312'!$F$80,_312_Table3,MATCH(LEFT($B1922,1),_312_Table3_ColumnLookup,0),FALSE),
  IF(AND(VALUE(LEFT($A1922,3))=312,LEN($I1922)=4,$B1922="G"),VLOOKUP($I1922,_312_Table3,MATCH('312'!$N$16,_312_Table3_ColumnLookup,0),FALSE),
  IF(AND(VALUE(LEFT($A1922,3))=312,LEN($I1922)=4,$B1922="O"),VLOOKUP($I1922,_312_Table3,MATCH('312'!$V$16,_312_Table3_ColumnLookup,0),FALSE),
  IF(AND(VALUE(LEFT($A1922,3))=312,LEN($I1922)=4,$B1922="Q"),VLOOKUP($I1922,_312_Table3,MATCH('312'!$X$16,_312_Table3_ColumnLookup,0),FALSE),
  IF(AND(VALUE(LEFT($A1922,3))=312,LEN($I1922)=4),VLOOKUP($I1922,_312_Table3,MATCH(LEFT($B1922,1),_312_Table3_ColumnLookup,0),FALSE)
+N("312"),
  IF(VALUE(LEFT($A1922,3))=313,VLOOKUP(VALUE(MID($B1922,2,1)),_313_Table3,MATCH(MID($B1922,1,1),_313_Table3_ColumnLookup,0),FALSE)
+N("313"),
  IF(AND(VALUE(LEFT($A1922,3))=314,LEN($B1922)=3),VLOOKUP(VALUE(MID($B1922,2,2)),_314_Table3,MATCH(MID($B1922,1,1),_314_Table3_ColumnLookup,0),FALSE),
  IF(VALUE(LEFT($A1922,3))=314,VLOOKUP(VALUE(MID($B1922,2,1)),_314_Table3,MATCH(MID($B1922,1,1),_314_Table3_ColumnLookup,0),FALSE)
+N("314"),
""))))))))))))))))))))))))</f>
        <v>#N/A</v>
      </c>
      <c r="H1922" s="321" t="str">
        <f>IFERROR(
IF(ISERROR($D1922)=FALSE,$D1922,IF(ISERROR($E1922)=FALSE,$E1922,IF(ISERROR($F1922)=FALSE,$F1922
+N("012 checkboxes"),
IF(
IF(OR(LEFT($A1922,9)="Syndicate",LEFT($A1922,12)="NewSyndicate"),VLOOKUP($A1922,'012'!$J:$ZW,MATCH("Link to button",'012'!$J$1:$ZW$1,0),0)
+N("309 checkbox"),
IF($C1922="309 LCR Summary0",VLOOKUP("Notes990",'309'!$P:$ZZ,MATCH("Link to button",'309'!$P$1:$ZZ$1,0),0)
+N("313 checkboxes"),
IF($C1922="313 Financial Information0LcmVsScr",IF($C1922="309 LCR Summary0",VLOOKUP("LcmVsScr",'309'!$N:$ZZ,MATCH("Link to button",'309'!$N$1:$ZZ$1,0),0),
IF($C1922="313 Financial Information0LcrDocAttached",IF($C1922="309 LCR Summary0",VLOOKUP("LcrDocAttached",'309'!$N:$ZZ,MATCH("Link to button",'309'!$N$1:$ZZ$1,0),
0)))))))=1,TRUE,FALSE)
))),"")</f>
        <v/>
      </c>
    </row>
    <row r="1923" spans="1:8">
      <c r="A1923" s="237" t="e">
        <f>VLOOKUP($G1923,CSVLookups!$B:$R,MATCH(A$1,CSVLookups!$B$1:$R$1,0),FALSE)</f>
        <v>#N/A</v>
      </c>
      <c r="B1923" s="237" t="e">
        <f>VLOOKUP($G1923,CSVLookups!$B:$R,MATCH(B$1,CSVLookups!$B$1:$R$1,0),FALSE)</f>
        <v>#N/A</v>
      </c>
      <c r="C1923" s="238" t="e">
        <f t="shared" si="30"/>
        <v>#N/A</v>
      </c>
      <c r="D1923" s="238" t="e">
        <f>IF(AND(VALUE(LEFT($A1923,3))=309,LEN($B1923)=3),VLOOKUP(VALUE(MID($B1923,2,2)),_309_Table1,MATCH(MID($B1923,1,1),_309_Table1_ColumnLookup,0),FALSE),
  IF($C1923="309 LCR SummaryA",OneYearSCR,IF($C1923="309 LCR SummaryB",UltimateSCR,IF(VALUE(LEFT($A1923,3))=309,VLOOKUP(VALUE(MID($B1923,2,1)),_309_Table1,MATCH(MID($B1923,1,1),_309_Table1_ColumnLookup,0),FALSE)
+N("309"),
  IF(VALUE(LEFT($A1923,3))=310,VLOOKUP(VALUE(MID($B1923,2,1)),_310_Table1,MATCH(MID($B1923,1,1),_310_Table1_ColumnLookup,0),FALSE)
+N("310"),
  IF(AND(VALUE(LEFT($A1923,3))=311,LEN($I1923)=4),VLOOKUP($I1923,_311_Table1,MATCH($B1923,_311_Table1_ColumnLookup,0),FALSE),
  IF(AND(VALUE(LEFT($A1923,3))=311,OR($B1923="I2",$B1923="J2",$B1923="K2",$B1923="L2")),VLOOKUP('311'!$G$58,_311_Table1,MATCH(MID($B1923,1,1),_311_Table1_ColumnLookup,0),FALSE),
  IF(AND(VALUE(LEFT($A1923,3))=311,RIGHT($B1923,5)="Total"),VLOOKUP('311'!$G$59,_311_Table1,MATCH(MID($B1923,1,1),_311_Table1_ColumnLookup,0),FALSE),
  IF(VALUE(LEFT($A1923,3))=311,VLOOKUP(VALUE(MID($B1923,2,1)),_311_Table1,MATCH(MID($B1923,1,1),_311_Table1_ColumnLookup,0),FALSE)
+N("311"),
  IF(AND(VALUE(LEFT($A1923,3))=312,LEFT($G1923,10)="Unincepted",$B1923="G "),VLOOKUP(" ULO",_312_Table1,MATCH('312'!$N$16,_312_Table1_ColumnLookup,0),FALSE),
  IF(AND(VALUE(LEFT($A1923,3))=312,LEFT($G1923,10)="Unincepted",$B1923="O "),VLOOKUP(" ULO",_312_Table1,MATCH('312'!$V$16,_312_Table1_ColumnLookup,0),FALSE),
  IF(AND(VALUE(LEFT($A1923,3))=312,LEFT($G1923,10)="Unincepted",$B1923="Q "),VLOOKUP(" ULO",_312_Table1,MATCH('312'!$X$16,_312_Table1_ColumnLookup,0),FALSE),
  IF(AND(VALUE(LEFT($A1923,3))=312,LEFT($G1923,10)="Unincepted"),VLOOKUP(" ULO",_312_Table1,MATCH(LEFT($B1923,1),_312_Table1_ColumnLookup,0),FALSE),
  IF(AND(VALUE(LEFT($A1923,3))=312,LEFT($G1923,5)="Total",$B1923="G "),VLOOKUP('312'!$F$80,_312_Table1,MATCH('312'!$N$16,_312_Table1_ColumnLookup,0),FALSE),
  IF(AND(VALUE(LEFT($A1923,3))=312,LEFT($G1923,5)="Total",$B1923="O "),VLOOKUP('312'!$F$80,_312_Table1,MATCH('312'!$V$16,_312_Table1_ColumnLookup,0),FALSE),
  IF(AND(VALUE(LEFT($A1923,3))=312,LEFT($G1923,5)="Total",$B1923="Q "),VLOOKUP('312'!$F$80,_312_Table1,MATCH('312'!$X$16,_312_Table1_ColumnLookup,0),FALSE),
  IF(AND(VALUE(LEFT($A1923,3))=312,LEFT($G1923,5)="Total"),VLOOKUP('312'!$F$80,_312_Table1,MATCH(LEFT($B1923,1),_312_Table1_ColumnLookup,0),FALSE),
  IF(AND(VALUE(LEFT($A1923,3))=312,LEN($I1923)=4,$B1923="G"),VLOOKUP($I1923,_312_Table1,MATCH('312'!$N$16,_312_Table1_ColumnLookup,0),FALSE),
  IF(AND(VALUE(LEFT($A1923,3))=312,LEN($I1923)=4,$B1923="O"),VLOOKUP($I1923,_312_Table1,MATCH('312'!$V$16,_312_Table1_ColumnLookup,0),FALSE),
  IF(AND(VALUE(LEFT($A1923,3))=312,LEN($I1923)=4,$B1923="Q"),VLOOKUP($I1923,_312_Table1,MATCH('312'!$X$16,_312_Table1_ColumnLookup,0),FALSE),
  IF(AND(VALUE(LEFT($A1923,3))=312,LEN($I1923)=4),VLOOKUP($I1923,_312_Table1,MATCH(LEFT($B1923,1),_312_Table1_ColumnLookup,0),FALSE)
+N("312"),
  IF(VALUE(LEFT($A1923,3))=313,VLOOKUP(VALUE(MID($B1923,2,1)),_313_Table1,MATCH(MID($B1923,1,1),_313_Table1_ColumnLookup,0),FALSE)
+N("313"),
  IF(AND(VALUE(LEFT($A1923,3))=314,LEN($B1923)=3),VLOOKUP(VALUE(MID($B1923,2,2)),_314_Table1,MATCH(MID($B1923,1,1),_314_Table1_ColumnLookup,0),FALSE),
  IF(VALUE(LEFT($A1923,3))=314,VLOOKUP(VALUE(MID($B1923,2,1)),_314_Table1,MATCH(MID($B1923,1,1),_314_Table1_ColumnLookup,0),FALSE)
+N("314"),
""))))))))))))))))))))))))</f>
        <v>#N/A</v>
      </c>
      <c r="E1923" s="238" t="e">
        <f>IF(AND(VALUE(LEFT($A1923,3))=309,LEN($B1923)=3),VLOOKUP(VALUE(MID($B1923,2,2)),_309_Table2,MATCH(MID($B1923,1,1),_309_Table2_ColumnLookup,0),FALSE),
  IF($C1923="309 LCR SummaryA",OneYearSCR,IF($C1923="309 LCR SummaryB",UltimateSCR,IF(VALUE(LEFT($A1923,3))=309,VLOOKUP(VALUE(MID($B1923,2,1)),_309_Table2,MATCH(MID($B1923,1,1),_309_Table2_ColumnLookup,0),FALSE)
+N("309"),
  IF(VALUE(LEFT($A1923,3))=310,VLOOKUP(VALUE(MID($B1923,2,1)),_310_Table2,MATCH(MID($B1923,1,1),_310_Table2_ColumnLookup,0),FALSE)
+N("310"),
  IF(AND(VALUE(LEFT($A1923,3))=311,LEN($I1923)=4),VLOOKUP($I1923,_311_Table2,MATCH($B1923,_311_Table2_ColumnLookup,0),FALSE),
  IF(AND(VALUE(LEFT($A1923,3))=311,OR($B1923="I2",$B1923="J2",$B1923="K2",$B1923="L2")),VLOOKUP('311'!$G$58,_311_Table2,MATCH(MID($B1923,1,1),_311_Table2_ColumnLookup,0),FALSE),
  IF(AND(VALUE(LEFT($A1923,3))=311,RIGHT($B1923,5)="Total"),VLOOKUP('311'!$G$59,_311_Table2,MATCH(MID($B1923,1,1),_311_Table2_ColumnLookup,0),FALSE),
  IF(VALUE(LEFT($A1923,3))=311,VLOOKUP(VALUE(MID($B1923,2,1)),_311_Table2,MATCH(MID($B1923,1,1),_311_Table2_ColumnLookup,0),FALSE)
+N("311"),
  IF(AND(VALUE(LEFT($A1923,3))=312,LEFT($G1923,10)="Unincepted",$B1923="G "),VLOOKUP(" ULO",_312_Table2,MATCH('312'!$N$16,_312_Table2_ColumnLookup,0),FALSE),
  IF(AND(VALUE(LEFT($A1923,3))=312,LEFT($G1923,10)="Unincepted",$B1923="O "),VLOOKUP(" ULO",_312_Table2,MATCH('312'!$V$16,_312_Table2_ColumnLookup,0),FALSE),
  IF(AND(VALUE(LEFT($A1923,3))=312,LEFT($G1923,10)="Unincepted",$B1923="Q "),VLOOKUP(" ULO",_312_Table2,MATCH('312'!$X$16,_312_Table2_ColumnLookup,0),FALSE),
  IF(AND(VALUE(LEFT($A1923,3))=312,LEFT($G1923,10)="Unincepted"),VLOOKUP(" ULO",_312_Table2,MATCH(LEFT($B1923,1),_312_Table2_ColumnLookup,0),FALSE),
  IF(AND(VALUE(LEFT($A1923,3))=312,LEFT($G1923,5)="Total",$B1923="G "),VLOOKUP('312'!$F$80,_312_Table2,MATCH('312'!$N$16,_312_Table2_ColumnLookup,0),FALSE),
  IF(AND(VALUE(LEFT($A1923,3))=312,LEFT($G1923,5)="Total",$B1923="O "),VLOOKUP('312'!$F$80,_312_Table2,MATCH('312'!$V$16,_312_Table2_ColumnLookup,0),FALSE),
  IF(AND(VALUE(LEFT($A1923,3))=312,LEFT($G1923,5)="Total",$B1923="Q "),VLOOKUP('312'!$F$80,_312_Table2,MATCH('312'!$X$16,_312_Table2_ColumnLookup,0),FALSE),
  IF(AND(VALUE(LEFT($A1923,3))=312,LEFT($G1923,5)="Total"),VLOOKUP('312'!$F$80,_312_Table2,MATCH(LEFT($B1923,1),_312_Table2_ColumnLookup,0),FALSE),
  IF(AND(VALUE(LEFT($A1923,3))=312,LEN($I1923)=4,$B1923="G"),VLOOKUP($I1923,_312_Table2,MATCH('312'!$N$16,_312_Table2_ColumnLookup,0),FALSE),
  IF(AND(VALUE(LEFT($A1923,3))=312,LEN($I1923)=4,$B1923="O"),VLOOKUP($I1923,_312_Table2,MATCH('312'!$V$16,_312_Table2_ColumnLookup,0),FALSE),
  IF(AND(VALUE(LEFT($A1923,3))=312,LEN($I1923)=4,$B1923="Q"),VLOOKUP($I1923,_312_Table2,MATCH('312'!$X$16,_312_Table2_ColumnLookup,0),FALSE),
  IF(AND(VALUE(LEFT($A1923,3))=312,LEN($I1923)=4),VLOOKUP($I1923,_312_Table2,MATCH(LEFT($B1923,1),_312_Table2_ColumnLookup,0),FALSE)
+N("312"),
  IF(VALUE(LEFT($A1923,3))=313,VLOOKUP(VALUE(MID($B1923,2,1)),_313_Table2,MATCH(MID($B1923,1,1),_313_Table2_ColumnLookup,0),FALSE)
+N("313"),
  IF(AND(VALUE(LEFT($A1923,3))=314,LEN($B1923)=3),VLOOKUP(VALUE(MID($B1923,2,2)),_314_Table2,MATCH(MID($B1923,1,1),_314_Table2_ColumnLookup,0),FALSE),
  IF(VALUE(LEFT($A1923,3))=314,VLOOKUP(VALUE(MID($B1923,2,1)),_314_Table2,MATCH(MID($B1923,1,1),_314_Table2_ColumnLookup,0),FALSE)
+N("314"),
""))))))))))))))))))))))))</f>
        <v>#N/A</v>
      </c>
      <c r="F1923" s="238" t="e">
        <f>IF(AND(VALUE(LEFT($A1923,3))=309,LEN($B1923)=3),VLOOKUP(VALUE(MID($B1923,2,2)),_309_Table3,MATCH(MID($B1923,1,1),_309_Table3_ColumnLookup,0),FALSE),
  IF($C1923="309 LCR SummaryA",OneYearSCR,IF($C1923="309 LCR SummaryB",UltimateSCR,IF(VALUE(LEFT($A1923,3))=309,VLOOKUP(VALUE(MID($B1923,2,1)),_309_Table3,MATCH(MID($B1923,1,1),_309_Table3_ColumnLookup,0),FALSE)
+N("309"),
  IF(VALUE(LEFT($A1923,3))=310,VLOOKUP(VALUE(MID($B1923,2,1)),_310_Table3,MATCH(MID($B1923,1,1),_310_Table3_ColumnLookup,0),FALSE)
+N("310"),
  IF(AND(VALUE(LEFT($A1923,3))=311,LEN($I1923)=4),VLOOKUP($I1923,_311_Table3,MATCH($B1923,_311_Table3_ColumnLookup,0),FALSE),
  IF(AND(VALUE(LEFT($A1923,3))=311,OR($B1923="I2",$B1923="J2",$B1923="K2",$B1923="L2")),VLOOKUP('311'!$G$58,_311_Table3,MATCH(MID($B1923,1,1),_311_Table3_ColumnLookup,0),FALSE),
  IF(AND(VALUE(LEFT($A1923,3))=311,RIGHT($B1923,5)="Total"),VLOOKUP('311'!$G$59,_311_Table3,MATCH(MID($B1923,1,1),_311_Table3_ColumnLookup,0),FALSE),
  IF(VALUE(LEFT($A1923,3))=311,VLOOKUP(VALUE(MID($B1923,2,1)),_311_Table3,MATCH(MID($B1923,1,1),_311_Table3_ColumnLookup,0),FALSE)
+N("311"),
  IF(AND(VALUE(LEFT($A1923,3))=312,LEFT($G1923,10)="Unincepted",$B1923="G "),VLOOKUP(" ULO",_312_Table3,MATCH('312'!$N$16,_312_Table3_ColumnLookup,0),FALSE),
  IF(AND(VALUE(LEFT($A1923,3))=312,LEFT($G1923,10)="Unincepted",$B1923="O "),VLOOKUP(" ULO",_312_Table3,MATCH('312'!$V$16,_312_Table3_ColumnLookup,0),FALSE),
  IF(AND(VALUE(LEFT($A1923,3))=312,LEFT($G1923,10)="Unincepted",$B1923="Q "),VLOOKUP(" ULO",_312_Table3,MATCH('312'!$X$16,_312_Table3_ColumnLookup,0),FALSE),
  IF(AND(VALUE(LEFT($A1923,3))=312,LEFT($G1923,10)="Unincepted"),VLOOKUP(" ULO",_312_Table3,MATCH(LEFT($B1923,1),_312_Table3_ColumnLookup,0),FALSE),
  IF(AND(VALUE(LEFT($A1923,3))=312,LEFT($G1923,5)="Total",$B1923="G "),VLOOKUP('312'!$F$80,_312_Table3,MATCH('312'!$N$16,_312_Table3_ColumnLookup,0),FALSE),
  IF(AND(VALUE(LEFT($A1923,3))=312,LEFT($G1923,5)="Total",$B1923="O "),VLOOKUP('312'!$F$80,_312_Table3,MATCH('312'!$V$16,_312_Table3_ColumnLookup,0),FALSE),
  IF(AND(VALUE(LEFT($A1923,3))=312,LEFT($G1923,5)="Total",$B1923="Q "),VLOOKUP('312'!$F$80,_312_Table3,MATCH('312'!$X$16,_312_Table3_ColumnLookup,0),FALSE),
  IF(AND(VALUE(LEFT($A1923,3))=312,LEFT($G1923,5)="Total"),VLOOKUP('312'!$F$80,_312_Table3,MATCH(LEFT($B1923,1),_312_Table3_ColumnLookup,0),FALSE),
  IF(AND(VALUE(LEFT($A1923,3))=312,LEN($I1923)=4,$B1923="G"),VLOOKUP($I1923,_312_Table3,MATCH('312'!$N$16,_312_Table3_ColumnLookup,0),FALSE),
  IF(AND(VALUE(LEFT($A1923,3))=312,LEN($I1923)=4,$B1923="O"),VLOOKUP($I1923,_312_Table3,MATCH('312'!$V$16,_312_Table3_ColumnLookup,0),FALSE),
  IF(AND(VALUE(LEFT($A1923,3))=312,LEN($I1923)=4,$B1923="Q"),VLOOKUP($I1923,_312_Table3,MATCH('312'!$X$16,_312_Table3_ColumnLookup,0),FALSE),
  IF(AND(VALUE(LEFT($A1923,3))=312,LEN($I1923)=4),VLOOKUP($I1923,_312_Table3,MATCH(LEFT($B1923,1),_312_Table3_ColumnLookup,0),FALSE)
+N("312"),
  IF(VALUE(LEFT($A1923,3))=313,VLOOKUP(VALUE(MID($B1923,2,1)),_313_Table3,MATCH(MID($B1923,1,1),_313_Table3_ColumnLookup,0),FALSE)
+N("313"),
  IF(AND(VALUE(LEFT($A1923,3))=314,LEN($B1923)=3),VLOOKUP(VALUE(MID($B1923,2,2)),_314_Table3,MATCH(MID($B1923,1,1),_314_Table3_ColumnLookup,0),FALSE),
  IF(VALUE(LEFT($A1923,3))=314,VLOOKUP(VALUE(MID($B1923,2,1)),_314_Table3,MATCH(MID($B1923,1,1),_314_Table3_ColumnLookup,0),FALSE)
+N("314"),
""))))))))))))))))))))))))</f>
        <v>#N/A</v>
      </c>
      <c r="H1923" s="321" t="str">
        <f>IFERROR(
IF(ISERROR($D1923)=FALSE,$D1923,IF(ISERROR($E1923)=FALSE,$E1923,IF(ISERROR($F1923)=FALSE,$F1923
+N("012 checkboxes"),
IF(
IF(OR(LEFT($A1923,9)="Syndicate",LEFT($A1923,12)="NewSyndicate"),VLOOKUP($A1923,'012'!$J:$ZW,MATCH("Link to button",'012'!$J$1:$ZW$1,0),0)
+N("309 checkbox"),
IF($C1923="309 LCR Summary0",VLOOKUP("Notes990",'309'!$P:$ZZ,MATCH("Link to button",'309'!$P$1:$ZZ$1,0),0)
+N("313 checkboxes"),
IF($C1923="313 Financial Information0LcmVsScr",IF($C1923="309 LCR Summary0",VLOOKUP("LcmVsScr",'309'!$N:$ZZ,MATCH("Link to button",'309'!$N$1:$ZZ$1,0),0),
IF($C1923="313 Financial Information0LcrDocAttached",IF($C1923="309 LCR Summary0",VLOOKUP("LcrDocAttached",'309'!$N:$ZZ,MATCH("Link to button",'309'!$N$1:$ZZ$1,0),
0)))))))=1,TRUE,FALSE)
))),"")</f>
        <v/>
      </c>
    </row>
    <row r="1924" spans="1:8">
      <c r="A1924" s="237" t="e">
        <f>VLOOKUP($G1924,CSVLookups!$B:$R,MATCH(A$1,CSVLookups!$B$1:$R$1,0),FALSE)</f>
        <v>#N/A</v>
      </c>
      <c r="B1924" s="237" t="e">
        <f>VLOOKUP($G1924,CSVLookups!$B:$R,MATCH(B$1,CSVLookups!$B$1:$R$1,0),FALSE)</f>
        <v>#N/A</v>
      </c>
      <c r="C1924" s="238" t="e">
        <f t="shared" si="30"/>
        <v>#N/A</v>
      </c>
      <c r="D1924" s="238" t="e">
        <f>IF(AND(VALUE(LEFT($A1924,3))=309,LEN($B1924)=3),VLOOKUP(VALUE(MID($B1924,2,2)),_309_Table1,MATCH(MID($B1924,1,1),_309_Table1_ColumnLookup,0),FALSE),
  IF($C1924="309 LCR SummaryA",OneYearSCR,IF($C1924="309 LCR SummaryB",UltimateSCR,IF(VALUE(LEFT($A1924,3))=309,VLOOKUP(VALUE(MID($B1924,2,1)),_309_Table1,MATCH(MID($B1924,1,1),_309_Table1_ColumnLookup,0),FALSE)
+N("309"),
  IF(VALUE(LEFT($A1924,3))=310,VLOOKUP(VALUE(MID($B1924,2,1)),_310_Table1,MATCH(MID($B1924,1,1),_310_Table1_ColumnLookup,0),FALSE)
+N("310"),
  IF(AND(VALUE(LEFT($A1924,3))=311,LEN($I1924)=4),VLOOKUP($I1924,_311_Table1,MATCH($B1924,_311_Table1_ColumnLookup,0),FALSE),
  IF(AND(VALUE(LEFT($A1924,3))=311,OR($B1924="I2",$B1924="J2",$B1924="K2",$B1924="L2")),VLOOKUP('311'!$G$58,_311_Table1,MATCH(MID($B1924,1,1),_311_Table1_ColumnLookup,0),FALSE),
  IF(AND(VALUE(LEFT($A1924,3))=311,RIGHT($B1924,5)="Total"),VLOOKUP('311'!$G$59,_311_Table1,MATCH(MID($B1924,1,1),_311_Table1_ColumnLookup,0),FALSE),
  IF(VALUE(LEFT($A1924,3))=311,VLOOKUP(VALUE(MID($B1924,2,1)),_311_Table1,MATCH(MID($B1924,1,1),_311_Table1_ColumnLookup,0),FALSE)
+N("311"),
  IF(AND(VALUE(LEFT($A1924,3))=312,LEFT($G1924,10)="Unincepted",$B1924="G "),VLOOKUP(" ULO",_312_Table1,MATCH('312'!$N$16,_312_Table1_ColumnLookup,0),FALSE),
  IF(AND(VALUE(LEFT($A1924,3))=312,LEFT($G1924,10)="Unincepted",$B1924="O "),VLOOKUP(" ULO",_312_Table1,MATCH('312'!$V$16,_312_Table1_ColumnLookup,0),FALSE),
  IF(AND(VALUE(LEFT($A1924,3))=312,LEFT($G1924,10)="Unincepted",$B1924="Q "),VLOOKUP(" ULO",_312_Table1,MATCH('312'!$X$16,_312_Table1_ColumnLookup,0),FALSE),
  IF(AND(VALUE(LEFT($A1924,3))=312,LEFT($G1924,10)="Unincepted"),VLOOKUP(" ULO",_312_Table1,MATCH(LEFT($B1924,1),_312_Table1_ColumnLookup,0),FALSE),
  IF(AND(VALUE(LEFT($A1924,3))=312,LEFT($G1924,5)="Total",$B1924="G "),VLOOKUP('312'!$F$80,_312_Table1,MATCH('312'!$N$16,_312_Table1_ColumnLookup,0),FALSE),
  IF(AND(VALUE(LEFT($A1924,3))=312,LEFT($G1924,5)="Total",$B1924="O "),VLOOKUP('312'!$F$80,_312_Table1,MATCH('312'!$V$16,_312_Table1_ColumnLookup,0),FALSE),
  IF(AND(VALUE(LEFT($A1924,3))=312,LEFT($G1924,5)="Total",$B1924="Q "),VLOOKUP('312'!$F$80,_312_Table1,MATCH('312'!$X$16,_312_Table1_ColumnLookup,0),FALSE),
  IF(AND(VALUE(LEFT($A1924,3))=312,LEFT($G1924,5)="Total"),VLOOKUP('312'!$F$80,_312_Table1,MATCH(LEFT($B1924,1),_312_Table1_ColumnLookup,0),FALSE),
  IF(AND(VALUE(LEFT($A1924,3))=312,LEN($I1924)=4,$B1924="G"),VLOOKUP($I1924,_312_Table1,MATCH('312'!$N$16,_312_Table1_ColumnLookup,0),FALSE),
  IF(AND(VALUE(LEFT($A1924,3))=312,LEN($I1924)=4,$B1924="O"),VLOOKUP($I1924,_312_Table1,MATCH('312'!$V$16,_312_Table1_ColumnLookup,0),FALSE),
  IF(AND(VALUE(LEFT($A1924,3))=312,LEN($I1924)=4,$B1924="Q"),VLOOKUP($I1924,_312_Table1,MATCH('312'!$X$16,_312_Table1_ColumnLookup,0),FALSE),
  IF(AND(VALUE(LEFT($A1924,3))=312,LEN($I1924)=4),VLOOKUP($I1924,_312_Table1,MATCH(LEFT($B1924,1),_312_Table1_ColumnLookup,0),FALSE)
+N("312"),
  IF(VALUE(LEFT($A1924,3))=313,VLOOKUP(VALUE(MID($B1924,2,1)),_313_Table1,MATCH(MID($B1924,1,1),_313_Table1_ColumnLookup,0),FALSE)
+N("313"),
  IF(AND(VALUE(LEFT($A1924,3))=314,LEN($B1924)=3),VLOOKUP(VALUE(MID($B1924,2,2)),_314_Table1,MATCH(MID($B1924,1,1),_314_Table1_ColumnLookup,0),FALSE),
  IF(VALUE(LEFT($A1924,3))=314,VLOOKUP(VALUE(MID($B1924,2,1)),_314_Table1,MATCH(MID($B1924,1,1),_314_Table1_ColumnLookup,0),FALSE)
+N("314"),
""))))))))))))))))))))))))</f>
        <v>#N/A</v>
      </c>
      <c r="E1924" s="238" t="e">
        <f>IF(AND(VALUE(LEFT($A1924,3))=309,LEN($B1924)=3),VLOOKUP(VALUE(MID($B1924,2,2)),_309_Table2,MATCH(MID($B1924,1,1),_309_Table2_ColumnLookup,0),FALSE),
  IF($C1924="309 LCR SummaryA",OneYearSCR,IF($C1924="309 LCR SummaryB",UltimateSCR,IF(VALUE(LEFT($A1924,3))=309,VLOOKUP(VALUE(MID($B1924,2,1)),_309_Table2,MATCH(MID($B1924,1,1),_309_Table2_ColumnLookup,0),FALSE)
+N("309"),
  IF(VALUE(LEFT($A1924,3))=310,VLOOKUP(VALUE(MID($B1924,2,1)),_310_Table2,MATCH(MID($B1924,1,1),_310_Table2_ColumnLookup,0),FALSE)
+N("310"),
  IF(AND(VALUE(LEFT($A1924,3))=311,LEN($I1924)=4),VLOOKUP($I1924,_311_Table2,MATCH($B1924,_311_Table2_ColumnLookup,0),FALSE),
  IF(AND(VALUE(LEFT($A1924,3))=311,OR($B1924="I2",$B1924="J2",$B1924="K2",$B1924="L2")),VLOOKUP('311'!$G$58,_311_Table2,MATCH(MID($B1924,1,1),_311_Table2_ColumnLookup,0),FALSE),
  IF(AND(VALUE(LEFT($A1924,3))=311,RIGHT($B1924,5)="Total"),VLOOKUP('311'!$G$59,_311_Table2,MATCH(MID($B1924,1,1),_311_Table2_ColumnLookup,0),FALSE),
  IF(VALUE(LEFT($A1924,3))=311,VLOOKUP(VALUE(MID($B1924,2,1)),_311_Table2,MATCH(MID($B1924,1,1),_311_Table2_ColumnLookup,0),FALSE)
+N("311"),
  IF(AND(VALUE(LEFT($A1924,3))=312,LEFT($G1924,10)="Unincepted",$B1924="G "),VLOOKUP(" ULO",_312_Table2,MATCH('312'!$N$16,_312_Table2_ColumnLookup,0),FALSE),
  IF(AND(VALUE(LEFT($A1924,3))=312,LEFT($G1924,10)="Unincepted",$B1924="O "),VLOOKUP(" ULO",_312_Table2,MATCH('312'!$V$16,_312_Table2_ColumnLookup,0),FALSE),
  IF(AND(VALUE(LEFT($A1924,3))=312,LEFT($G1924,10)="Unincepted",$B1924="Q "),VLOOKUP(" ULO",_312_Table2,MATCH('312'!$X$16,_312_Table2_ColumnLookup,0),FALSE),
  IF(AND(VALUE(LEFT($A1924,3))=312,LEFT($G1924,10)="Unincepted"),VLOOKUP(" ULO",_312_Table2,MATCH(LEFT($B1924,1),_312_Table2_ColumnLookup,0),FALSE),
  IF(AND(VALUE(LEFT($A1924,3))=312,LEFT($G1924,5)="Total",$B1924="G "),VLOOKUP('312'!$F$80,_312_Table2,MATCH('312'!$N$16,_312_Table2_ColumnLookup,0),FALSE),
  IF(AND(VALUE(LEFT($A1924,3))=312,LEFT($G1924,5)="Total",$B1924="O "),VLOOKUP('312'!$F$80,_312_Table2,MATCH('312'!$V$16,_312_Table2_ColumnLookup,0),FALSE),
  IF(AND(VALUE(LEFT($A1924,3))=312,LEFT($G1924,5)="Total",$B1924="Q "),VLOOKUP('312'!$F$80,_312_Table2,MATCH('312'!$X$16,_312_Table2_ColumnLookup,0),FALSE),
  IF(AND(VALUE(LEFT($A1924,3))=312,LEFT($G1924,5)="Total"),VLOOKUP('312'!$F$80,_312_Table2,MATCH(LEFT($B1924,1),_312_Table2_ColumnLookup,0),FALSE),
  IF(AND(VALUE(LEFT($A1924,3))=312,LEN($I1924)=4,$B1924="G"),VLOOKUP($I1924,_312_Table2,MATCH('312'!$N$16,_312_Table2_ColumnLookup,0),FALSE),
  IF(AND(VALUE(LEFT($A1924,3))=312,LEN($I1924)=4,$B1924="O"),VLOOKUP($I1924,_312_Table2,MATCH('312'!$V$16,_312_Table2_ColumnLookup,0),FALSE),
  IF(AND(VALUE(LEFT($A1924,3))=312,LEN($I1924)=4,$B1924="Q"),VLOOKUP($I1924,_312_Table2,MATCH('312'!$X$16,_312_Table2_ColumnLookup,0),FALSE),
  IF(AND(VALUE(LEFT($A1924,3))=312,LEN($I1924)=4),VLOOKUP($I1924,_312_Table2,MATCH(LEFT($B1924,1),_312_Table2_ColumnLookup,0),FALSE)
+N("312"),
  IF(VALUE(LEFT($A1924,3))=313,VLOOKUP(VALUE(MID($B1924,2,1)),_313_Table2,MATCH(MID($B1924,1,1),_313_Table2_ColumnLookup,0),FALSE)
+N("313"),
  IF(AND(VALUE(LEFT($A1924,3))=314,LEN($B1924)=3),VLOOKUP(VALUE(MID($B1924,2,2)),_314_Table2,MATCH(MID($B1924,1,1),_314_Table2_ColumnLookup,0),FALSE),
  IF(VALUE(LEFT($A1924,3))=314,VLOOKUP(VALUE(MID($B1924,2,1)),_314_Table2,MATCH(MID($B1924,1,1),_314_Table2_ColumnLookup,0),FALSE)
+N("314"),
""))))))))))))))))))))))))</f>
        <v>#N/A</v>
      </c>
      <c r="F1924" s="238" t="e">
        <f>IF(AND(VALUE(LEFT($A1924,3))=309,LEN($B1924)=3),VLOOKUP(VALUE(MID($B1924,2,2)),_309_Table3,MATCH(MID($B1924,1,1),_309_Table3_ColumnLookup,0),FALSE),
  IF($C1924="309 LCR SummaryA",OneYearSCR,IF($C1924="309 LCR SummaryB",UltimateSCR,IF(VALUE(LEFT($A1924,3))=309,VLOOKUP(VALUE(MID($B1924,2,1)),_309_Table3,MATCH(MID($B1924,1,1),_309_Table3_ColumnLookup,0),FALSE)
+N("309"),
  IF(VALUE(LEFT($A1924,3))=310,VLOOKUP(VALUE(MID($B1924,2,1)),_310_Table3,MATCH(MID($B1924,1,1),_310_Table3_ColumnLookup,0),FALSE)
+N("310"),
  IF(AND(VALUE(LEFT($A1924,3))=311,LEN($I1924)=4),VLOOKUP($I1924,_311_Table3,MATCH($B1924,_311_Table3_ColumnLookup,0),FALSE),
  IF(AND(VALUE(LEFT($A1924,3))=311,OR($B1924="I2",$B1924="J2",$B1924="K2",$B1924="L2")),VLOOKUP('311'!$G$58,_311_Table3,MATCH(MID($B1924,1,1),_311_Table3_ColumnLookup,0),FALSE),
  IF(AND(VALUE(LEFT($A1924,3))=311,RIGHT($B1924,5)="Total"),VLOOKUP('311'!$G$59,_311_Table3,MATCH(MID($B1924,1,1),_311_Table3_ColumnLookup,0),FALSE),
  IF(VALUE(LEFT($A1924,3))=311,VLOOKUP(VALUE(MID($B1924,2,1)),_311_Table3,MATCH(MID($B1924,1,1),_311_Table3_ColumnLookup,0),FALSE)
+N("311"),
  IF(AND(VALUE(LEFT($A1924,3))=312,LEFT($G1924,10)="Unincepted",$B1924="G "),VLOOKUP(" ULO",_312_Table3,MATCH('312'!$N$16,_312_Table3_ColumnLookup,0),FALSE),
  IF(AND(VALUE(LEFT($A1924,3))=312,LEFT($G1924,10)="Unincepted",$B1924="O "),VLOOKUP(" ULO",_312_Table3,MATCH('312'!$V$16,_312_Table3_ColumnLookup,0),FALSE),
  IF(AND(VALUE(LEFT($A1924,3))=312,LEFT($G1924,10)="Unincepted",$B1924="Q "),VLOOKUP(" ULO",_312_Table3,MATCH('312'!$X$16,_312_Table3_ColumnLookup,0),FALSE),
  IF(AND(VALUE(LEFT($A1924,3))=312,LEFT($G1924,10)="Unincepted"),VLOOKUP(" ULO",_312_Table3,MATCH(LEFT($B1924,1),_312_Table3_ColumnLookup,0),FALSE),
  IF(AND(VALUE(LEFT($A1924,3))=312,LEFT($G1924,5)="Total",$B1924="G "),VLOOKUP('312'!$F$80,_312_Table3,MATCH('312'!$N$16,_312_Table3_ColumnLookup,0),FALSE),
  IF(AND(VALUE(LEFT($A1924,3))=312,LEFT($G1924,5)="Total",$B1924="O "),VLOOKUP('312'!$F$80,_312_Table3,MATCH('312'!$V$16,_312_Table3_ColumnLookup,0),FALSE),
  IF(AND(VALUE(LEFT($A1924,3))=312,LEFT($G1924,5)="Total",$B1924="Q "),VLOOKUP('312'!$F$80,_312_Table3,MATCH('312'!$X$16,_312_Table3_ColumnLookup,0),FALSE),
  IF(AND(VALUE(LEFT($A1924,3))=312,LEFT($G1924,5)="Total"),VLOOKUP('312'!$F$80,_312_Table3,MATCH(LEFT($B1924,1),_312_Table3_ColumnLookup,0),FALSE),
  IF(AND(VALUE(LEFT($A1924,3))=312,LEN($I1924)=4,$B1924="G"),VLOOKUP($I1924,_312_Table3,MATCH('312'!$N$16,_312_Table3_ColumnLookup,0),FALSE),
  IF(AND(VALUE(LEFT($A1924,3))=312,LEN($I1924)=4,$B1924="O"),VLOOKUP($I1924,_312_Table3,MATCH('312'!$V$16,_312_Table3_ColumnLookup,0),FALSE),
  IF(AND(VALUE(LEFT($A1924,3))=312,LEN($I1924)=4,$B1924="Q"),VLOOKUP($I1924,_312_Table3,MATCH('312'!$X$16,_312_Table3_ColumnLookup,0),FALSE),
  IF(AND(VALUE(LEFT($A1924,3))=312,LEN($I1924)=4),VLOOKUP($I1924,_312_Table3,MATCH(LEFT($B1924,1),_312_Table3_ColumnLookup,0),FALSE)
+N("312"),
  IF(VALUE(LEFT($A1924,3))=313,VLOOKUP(VALUE(MID($B1924,2,1)),_313_Table3,MATCH(MID($B1924,1,1),_313_Table3_ColumnLookup,0),FALSE)
+N("313"),
  IF(AND(VALUE(LEFT($A1924,3))=314,LEN($B1924)=3),VLOOKUP(VALUE(MID($B1924,2,2)),_314_Table3,MATCH(MID($B1924,1,1),_314_Table3_ColumnLookup,0),FALSE),
  IF(VALUE(LEFT($A1924,3))=314,VLOOKUP(VALUE(MID($B1924,2,1)),_314_Table3,MATCH(MID($B1924,1,1),_314_Table3_ColumnLookup,0),FALSE)
+N("314"),
""))))))))))))))))))))))))</f>
        <v>#N/A</v>
      </c>
      <c r="H1924" s="321" t="str">
        <f>IFERROR(
IF(ISERROR($D1924)=FALSE,$D1924,IF(ISERROR($E1924)=FALSE,$E1924,IF(ISERROR($F1924)=FALSE,$F1924
+N("012 checkboxes"),
IF(
IF(OR(LEFT($A1924,9)="Syndicate",LEFT($A1924,12)="NewSyndicate"),VLOOKUP($A1924,'012'!$J:$ZW,MATCH("Link to button",'012'!$J$1:$ZW$1,0),0)
+N("309 checkbox"),
IF($C1924="309 LCR Summary0",VLOOKUP("Notes990",'309'!$P:$ZZ,MATCH("Link to button",'309'!$P$1:$ZZ$1,0),0)
+N("313 checkboxes"),
IF($C1924="313 Financial Information0LcmVsScr",IF($C1924="309 LCR Summary0",VLOOKUP("LcmVsScr",'309'!$N:$ZZ,MATCH("Link to button",'309'!$N$1:$ZZ$1,0),0),
IF($C1924="313 Financial Information0LcrDocAttached",IF($C1924="309 LCR Summary0",VLOOKUP("LcrDocAttached",'309'!$N:$ZZ,MATCH("Link to button",'309'!$N$1:$ZZ$1,0),
0)))))))=1,TRUE,FALSE)
))),"")</f>
        <v/>
      </c>
    </row>
    <row r="1925" spans="1:8">
      <c r="A1925" s="237" t="e">
        <f>VLOOKUP($G1925,CSVLookups!$B:$R,MATCH(A$1,CSVLookups!$B$1:$R$1,0),FALSE)</f>
        <v>#N/A</v>
      </c>
      <c r="B1925" s="237" t="e">
        <f>VLOOKUP($G1925,CSVLookups!$B:$R,MATCH(B$1,CSVLookups!$B$1:$R$1,0),FALSE)</f>
        <v>#N/A</v>
      </c>
      <c r="C1925" s="238" t="e">
        <f t="shared" si="30"/>
        <v>#N/A</v>
      </c>
      <c r="D1925" s="238" t="e">
        <f>IF(AND(VALUE(LEFT($A1925,3))=309,LEN($B1925)=3),VLOOKUP(VALUE(MID($B1925,2,2)),_309_Table1,MATCH(MID($B1925,1,1),_309_Table1_ColumnLookup,0),FALSE),
  IF($C1925="309 LCR SummaryA",OneYearSCR,IF($C1925="309 LCR SummaryB",UltimateSCR,IF(VALUE(LEFT($A1925,3))=309,VLOOKUP(VALUE(MID($B1925,2,1)),_309_Table1,MATCH(MID($B1925,1,1),_309_Table1_ColumnLookup,0),FALSE)
+N("309"),
  IF(VALUE(LEFT($A1925,3))=310,VLOOKUP(VALUE(MID($B1925,2,1)),_310_Table1,MATCH(MID($B1925,1,1),_310_Table1_ColumnLookup,0),FALSE)
+N("310"),
  IF(AND(VALUE(LEFT($A1925,3))=311,LEN($I1925)=4),VLOOKUP($I1925,_311_Table1,MATCH($B1925,_311_Table1_ColumnLookup,0),FALSE),
  IF(AND(VALUE(LEFT($A1925,3))=311,OR($B1925="I2",$B1925="J2",$B1925="K2",$B1925="L2")),VLOOKUP('311'!$G$58,_311_Table1,MATCH(MID($B1925,1,1),_311_Table1_ColumnLookup,0),FALSE),
  IF(AND(VALUE(LEFT($A1925,3))=311,RIGHT($B1925,5)="Total"),VLOOKUP('311'!$G$59,_311_Table1,MATCH(MID($B1925,1,1),_311_Table1_ColumnLookup,0),FALSE),
  IF(VALUE(LEFT($A1925,3))=311,VLOOKUP(VALUE(MID($B1925,2,1)),_311_Table1,MATCH(MID($B1925,1,1),_311_Table1_ColumnLookup,0),FALSE)
+N("311"),
  IF(AND(VALUE(LEFT($A1925,3))=312,LEFT($G1925,10)="Unincepted",$B1925="G "),VLOOKUP(" ULO",_312_Table1,MATCH('312'!$N$16,_312_Table1_ColumnLookup,0),FALSE),
  IF(AND(VALUE(LEFT($A1925,3))=312,LEFT($G1925,10)="Unincepted",$B1925="O "),VLOOKUP(" ULO",_312_Table1,MATCH('312'!$V$16,_312_Table1_ColumnLookup,0),FALSE),
  IF(AND(VALUE(LEFT($A1925,3))=312,LEFT($G1925,10)="Unincepted",$B1925="Q "),VLOOKUP(" ULO",_312_Table1,MATCH('312'!$X$16,_312_Table1_ColumnLookup,0),FALSE),
  IF(AND(VALUE(LEFT($A1925,3))=312,LEFT($G1925,10)="Unincepted"),VLOOKUP(" ULO",_312_Table1,MATCH(LEFT($B1925,1),_312_Table1_ColumnLookup,0),FALSE),
  IF(AND(VALUE(LEFT($A1925,3))=312,LEFT($G1925,5)="Total",$B1925="G "),VLOOKUP('312'!$F$80,_312_Table1,MATCH('312'!$N$16,_312_Table1_ColumnLookup,0),FALSE),
  IF(AND(VALUE(LEFT($A1925,3))=312,LEFT($G1925,5)="Total",$B1925="O "),VLOOKUP('312'!$F$80,_312_Table1,MATCH('312'!$V$16,_312_Table1_ColumnLookup,0),FALSE),
  IF(AND(VALUE(LEFT($A1925,3))=312,LEFT($G1925,5)="Total",$B1925="Q "),VLOOKUP('312'!$F$80,_312_Table1,MATCH('312'!$X$16,_312_Table1_ColumnLookup,0),FALSE),
  IF(AND(VALUE(LEFT($A1925,3))=312,LEFT($G1925,5)="Total"),VLOOKUP('312'!$F$80,_312_Table1,MATCH(LEFT($B1925,1),_312_Table1_ColumnLookup,0),FALSE),
  IF(AND(VALUE(LEFT($A1925,3))=312,LEN($I1925)=4,$B1925="G"),VLOOKUP($I1925,_312_Table1,MATCH('312'!$N$16,_312_Table1_ColumnLookup,0),FALSE),
  IF(AND(VALUE(LEFT($A1925,3))=312,LEN($I1925)=4,$B1925="O"),VLOOKUP($I1925,_312_Table1,MATCH('312'!$V$16,_312_Table1_ColumnLookup,0),FALSE),
  IF(AND(VALUE(LEFT($A1925,3))=312,LEN($I1925)=4,$B1925="Q"),VLOOKUP($I1925,_312_Table1,MATCH('312'!$X$16,_312_Table1_ColumnLookup,0),FALSE),
  IF(AND(VALUE(LEFT($A1925,3))=312,LEN($I1925)=4),VLOOKUP($I1925,_312_Table1,MATCH(LEFT($B1925,1),_312_Table1_ColumnLookup,0),FALSE)
+N("312"),
  IF(VALUE(LEFT($A1925,3))=313,VLOOKUP(VALUE(MID($B1925,2,1)),_313_Table1,MATCH(MID($B1925,1,1),_313_Table1_ColumnLookup,0),FALSE)
+N("313"),
  IF(AND(VALUE(LEFT($A1925,3))=314,LEN($B1925)=3),VLOOKUP(VALUE(MID($B1925,2,2)),_314_Table1,MATCH(MID($B1925,1,1),_314_Table1_ColumnLookup,0),FALSE),
  IF(VALUE(LEFT($A1925,3))=314,VLOOKUP(VALUE(MID($B1925,2,1)),_314_Table1,MATCH(MID($B1925,1,1),_314_Table1_ColumnLookup,0),FALSE)
+N("314"),
""))))))))))))))))))))))))</f>
        <v>#N/A</v>
      </c>
      <c r="E1925" s="238" t="e">
        <f>IF(AND(VALUE(LEFT($A1925,3))=309,LEN($B1925)=3),VLOOKUP(VALUE(MID($B1925,2,2)),_309_Table2,MATCH(MID($B1925,1,1),_309_Table2_ColumnLookup,0),FALSE),
  IF($C1925="309 LCR SummaryA",OneYearSCR,IF($C1925="309 LCR SummaryB",UltimateSCR,IF(VALUE(LEFT($A1925,3))=309,VLOOKUP(VALUE(MID($B1925,2,1)),_309_Table2,MATCH(MID($B1925,1,1),_309_Table2_ColumnLookup,0),FALSE)
+N("309"),
  IF(VALUE(LEFT($A1925,3))=310,VLOOKUP(VALUE(MID($B1925,2,1)),_310_Table2,MATCH(MID($B1925,1,1),_310_Table2_ColumnLookup,0),FALSE)
+N("310"),
  IF(AND(VALUE(LEFT($A1925,3))=311,LEN($I1925)=4),VLOOKUP($I1925,_311_Table2,MATCH($B1925,_311_Table2_ColumnLookup,0),FALSE),
  IF(AND(VALUE(LEFT($A1925,3))=311,OR($B1925="I2",$B1925="J2",$B1925="K2",$B1925="L2")),VLOOKUP('311'!$G$58,_311_Table2,MATCH(MID($B1925,1,1),_311_Table2_ColumnLookup,0),FALSE),
  IF(AND(VALUE(LEFT($A1925,3))=311,RIGHT($B1925,5)="Total"),VLOOKUP('311'!$G$59,_311_Table2,MATCH(MID($B1925,1,1),_311_Table2_ColumnLookup,0),FALSE),
  IF(VALUE(LEFT($A1925,3))=311,VLOOKUP(VALUE(MID($B1925,2,1)),_311_Table2,MATCH(MID($B1925,1,1),_311_Table2_ColumnLookup,0),FALSE)
+N("311"),
  IF(AND(VALUE(LEFT($A1925,3))=312,LEFT($G1925,10)="Unincepted",$B1925="G "),VLOOKUP(" ULO",_312_Table2,MATCH('312'!$N$16,_312_Table2_ColumnLookup,0),FALSE),
  IF(AND(VALUE(LEFT($A1925,3))=312,LEFT($G1925,10)="Unincepted",$B1925="O "),VLOOKUP(" ULO",_312_Table2,MATCH('312'!$V$16,_312_Table2_ColumnLookup,0),FALSE),
  IF(AND(VALUE(LEFT($A1925,3))=312,LEFT($G1925,10)="Unincepted",$B1925="Q "),VLOOKUP(" ULO",_312_Table2,MATCH('312'!$X$16,_312_Table2_ColumnLookup,0),FALSE),
  IF(AND(VALUE(LEFT($A1925,3))=312,LEFT($G1925,10)="Unincepted"),VLOOKUP(" ULO",_312_Table2,MATCH(LEFT($B1925,1),_312_Table2_ColumnLookup,0),FALSE),
  IF(AND(VALUE(LEFT($A1925,3))=312,LEFT($G1925,5)="Total",$B1925="G "),VLOOKUP('312'!$F$80,_312_Table2,MATCH('312'!$N$16,_312_Table2_ColumnLookup,0),FALSE),
  IF(AND(VALUE(LEFT($A1925,3))=312,LEFT($G1925,5)="Total",$B1925="O "),VLOOKUP('312'!$F$80,_312_Table2,MATCH('312'!$V$16,_312_Table2_ColumnLookup,0),FALSE),
  IF(AND(VALUE(LEFT($A1925,3))=312,LEFT($G1925,5)="Total",$B1925="Q "),VLOOKUP('312'!$F$80,_312_Table2,MATCH('312'!$X$16,_312_Table2_ColumnLookup,0),FALSE),
  IF(AND(VALUE(LEFT($A1925,3))=312,LEFT($G1925,5)="Total"),VLOOKUP('312'!$F$80,_312_Table2,MATCH(LEFT($B1925,1),_312_Table2_ColumnLookup,0),FALSE),
  IF(AND(VALUE(LEFT($A1925,3))=312,LEN($I1925)=4,$B1925="G"),VLOOKUP($I1925,_312_Table2,MATCH('312'!$N$16,_312_Table2_ColumnLookup,0),FALSE),
  IF(AND(VALUE(LEFT($A1925,3))=312,LEN($I1925)=4,$B1925="O"),VLOOKUP($I1925,_312_Table2,MATCH('312'!$V$16,_312_Table2_ColumnLookup,0),FALSE),
  IF(AND(VALUE(LEFT($A1925,3))=312,LEN($I1925)=4,$B1925="Q"),VLOOKUP($I1925,_312_Table2,MATCH('312'!$X$16,_312_Table2_ColumnLookup,0),FALSE),
  IF(AND(VALUE(LEFT($A1925,3))=312,LEN($I1925)=4),VLOOKUP($I1925,_312_Table2,MATCH(LEFT($B1925,1),_312_Table2_ColumnLookup,0),FALSE)
+N("312"),
  IF(VALUE(LEFT($A1925,3))=313,VLOOKUP(VALUE(MID($B1925,2,1)),_313_Table2,MATCH(MID($B1925,1,1),_313_Table2_ColumnLookup,0),FALSE)
+N("313"),
  IF(AND(VALUE(LEFT($A1925,3))=314,LEN($B1925)=3),VLOOKUP(VALUE(MID($B1925,2,2)),_314_Table2,MATCH(MID($B1925,1,1),_314_Table2_ColumnLookup,0),FALSE),
  IF(VALUE(LEFT($A1925,3))=314,VLOOKUP(VALUE(MID($B1925,2,1)),_314_Table2,MATCH(MID($B1925,1,1),_314_Table2_ColumnLookup,0),FALSE)
+N("314"),
""))))))))))))))))))))))))</f>
        <v>#N/A</v>
      </c>
      <c r="F1925" s="238" t="e">
        <f>IF(AND(VALUE(LEFT($A1925,3))=309,LEN($B1925)=3),VLOOKUP(VALUE(MID($B1925,2,2)),_309_Table3,MATCH(MID($B1925,1,1),_309_Table3_ColumnLookup,0),FALSE),
  IF($C1925="309 LCR SummaryA",OneYearSCR,IF($C1925="309 LCR SummaryB",UltimateSCR,IF(VALUE(LEFT($A1925,3))=309,VLOOKUP(VALUE(MID($B1925,2,1)),_309_Table3,MATCH(MID($B1925,1,1),_309_Table3_ColumnLookup,0),FALSE)
+N("309"),
  IF(VALUE(LEFT($A1925,3))=310,VLOOKUP(VALUE(MID($B1925,2,1)),_310_Table3,MATCH(MID($B1925,1,1),_310_Table3_ColumnLookup,0),FALSE)
+N("310"),
  IF(AND(VALUE(LEFT($A1925,3))=311,LEN($I1925)=4),VLOOKUP($I1925,_311_Table3,MATCH($B1925,_311_Table3_ColumnLookup,0),FALSE),
  IF(AND(VALUE(LEFT($A1925,3))=311,OR($B1925="I2",$B1925="J2",$B1925="K2",$B1925="L2")),VLOOKUP('311'!$G$58,_311_Table3,MATCH(MID($B1925,1,1),_311_Table3_ColumnLookup,0),FALSE),
  IF(AND(VALUE(LEFT($A1925,3))=311,RIGHT($B1925,5)="Total"),VLOOKUP('311'!$G$59,_311_Table3,MATCH(MID($B1925,1,1),_311_Table3_ColumnLookup,0),FALSE),
  IF(VALUE(LEFT($A1925,3))=311,VLOOKUP(VALUE(MID($B1925,2,1)),_311_Table3,MATCH(MID($B1925,1,1),_311_Table3_ColumnLookup,0),FALSE)
+N("311"),
  IF(AND(VALUE(LEFT($A1925,3))=312,LEFT($G1925,10)="Unincepted",$B1925="G "),VLOOKUP(" ULO",_312_Table3,MATCH('312'!$N$16,_312_Table3_ColumnLookup,0),FALSE),
  IF(AND(VALUE(LEFT($A1925,3))=312,LEFT($G1925,10)="Unincepted",$B1925="O "),VLOOKUP(" ULO",_312_Table3,MATCH('312'!$V$16,_312_Table3_ColumnLookup,0),FALSE),
  IF(AND(VALUE(LEFT($A1925,3))=312,LEFT($G1925,10)="Unincepted",$B1925="Q "),VLOOKUP(" ULO",_312_Table3,MATCH('312'!$X$16,_312_Table3_ColumnLookup,0),FALSE),
  IF(AND(VALUE(LEFT($A1925,3))=312,LEFT($G1925,10)="Unincepted"),VLOOKUP(" ULO",_312_Table3,MATCH(LEFT($B1925,1),_312_Table3_ColumnLookup,0),FALSE),
  IF(AND(VALUE(LEFT($A1925,3))=312,LEFT($G1925,5)="Total",$B1925="G "),VLOOKUP('312'!$F$80,_312_Table3,MATCH('312'!$N$16,_312_Table3_ColumnLookup,0),FALSE),
  IF(AND(VALUE(LEFT($A1925,3))=312,LEFT($G1925,5)="Total",$B1925="O "),VLOOKUP('312'!$F$80,_312_Table3,MATCH('312'!$V$16,_312_Table3_ColumnLookup,0),FALSE),
  IF(AND(VALUE(LEFT($A1925,3))=312,LEFT($G1925,5)="Total",$B1925="Q "),VLOOKUP('312'!$F$80,_312_Table3,MATCH('312'!$X$16,_312_Table3_ColumnLookup,0),FALSE),
  IF(AND(VALUE(LEFT($A1925,3))=312,LEFT($G1925,5)="Total"),VLOOKUP('312'!$F$80,_312_Table3,MATCH(LEFT($B1925,1),_312_Table3_ColumnLookup,0),FALSE),
  IF(AND(VALUE(LEFT($A1925,3))=312,LEN($I1925)=4,$B1925="G"),VLOOKUP($I1925,_312_Table3,MATCH('312'!$N$16,_312_Table3_ColumnLookup,0),FALSE),
  IF(AND(VALUE(LEFT($A1925,3))=312,LEN($I1925)=4,$B1925="O"),VLOOKUP($I1925,_312_Table3,MATCH('312'!$V$16,_312_Table3_ColumnLookup,0),FALSE),
  IF(AND(VALUE(LEFT($A1925,3))=312,LEN($I1925)=4,$B1925="Q"),VLOOKUP($I1925,_312_Table3,MATCH('312'!$X$16,_312_Table3_ColumnLookup,0),FALSE),
  IF(AND(VALUE(LEFT($A1925,3))=312,LEN($I1925)=4),VLOOKUP($I1925,_312_Table3,MATCH(LEFT($B1925,1),_312_Table3_ColumnLookup,0),FALSE)
+N("312"),
  IF(VALUE(LEFT($A1925,3))=313,VLOOKUP(VALUE(MID($B1925,2,1)),_313_Table3,MATCH(MID($B1925,1,1),_313_Table3_ColumnLookup,0),FALSE)
+N("313"),
  IF(AND(VALUE(LEFT($A1925,3))=314,LEN($B1925)=3),VLOOKUP(VALUE(MID($B1925,2,2)),_314_Table3,MATCH(MID($B1925,1,1),_314_Table3_ColumnLookup,0),FALSE),
  IF(VALUE(LEFT($A1925,3))=314,VLOOKUP(VALUE(MID($B1925,2,1)),_314_Table3,MATCH(MID($B1925,1,1),_314_Table3_ColumnLookup,0),FALSE)
+N("314"),
""))))))))))))))))))))))))</f>
        <v>#N/A</v>
      </c>
      <c r="H1925" s="321" t="str">
        <f>IFERROR(
IF(ISERROR($D1925)=FALSE,$D1925,IF(ISERROR($E1925)=FALSE,$E1925,IF(ISERROR($F1925)=FALSE,$F1925
+N("012 checkboxes"),
IF(
IF(OR(LEFT($A1925,9)="Syndicate",LEFT($A1925,12)="NewSyndicate"),VLOOKUP($A1925,'012'!$J:$ZW,MATCH("Link to button",'012'!$J$1:$ZW$1,0),0)
+N("309 checkbox"),
IF($C1925="309 LCR Summary0",VLOOKUP("Notes990",'309'!$P:$ZZ,MATCH("Link to button",'309'!$P$1:$ZZ$1,0),0)
+N("313 checkboxes"),
IF($C1925="313 Financial Information0LcmVsScr",IF($C1925="309 LCR Summary0",VLOOKUP("LcmVsScr",'309'!$N:$ZZ,MATCH("Link to button",'309'!$N$1:$ZZ$1,0),0),
IF($C1925="313 Financial Information0LcrDocAttached",IF($C1925="309 LCR Summary0",VLOOKUP("LcrDocAttached",'309'!$N:$ZZ,MATCH("Link to button",'309'!$N$1:$ZZ$1,0),
0)))))))=1,TRUE,FALSE)
))),"")</f>
        <v/>
      </c>
    </row>
    <row r="1926" spans="1:8">
      <c r="A1926" s="237" t="e">
        <f>VLOOKUP($G1926,CSVLookups!$B:$R,MATCH(A$1,CSVLookups!$B$1:$R$1,0),FALSE)</f>
        <v>#N/A</v>
      </c>
      <c r="B1926" s="237" t="e">
        <f>VLOOKUP($G1926,CSVLookups!$B:$R,MATCH(B$1,CSVLookups!$B$1:$R$1,0),FALSE)</f>
        <v>#N/A</v>
      </c>
      <c r="C1926" s="238" t="e">
        <f t="shared" si="30"/>
        <v>#N/A</v>
      </c>
      <c r="D1926" s="238" t="e">
        <f>IF(AND(VALUE(LEFT($A1926,3))=309,LEN($B1926)=3),VLOOKUP(VALUE(MID($B1926,2,2)),_309_Table1,MATCH(MID($B1926,1,1),_309_Table1_ColumnLookup,0),FALSE),
  IF($C1926="309 LCR SummaryA",OneYearSCR,IF($C1926="309 LCR SummaryB",UltimateSCR,IF(VALUE(LEFT($A1926,3))=309,VLOOKUP(VALUE(MID($B1926,2,1)),_309_Table1,MATCH(MID($B1926,1,1),_309_Table1_ColumnLookup,0),FALSE)
+N("309"),
  IF(VALUE(LEFT($A1926,3))=310,VLOOKUP(VALUE(MID($B1926,2,1)),_310_Table1,MATCH(MID($B1926,1,1),_310_Table1_ColumnLookup,0),FALSE)
+N("310"),
  IF(AND(VALUE(LEFT($A1926,3))=311,LEN($I1926)=4),VLOOKUP($I1926,_311_Table1,MATCH($B1926,_311_Table1_ColumnLookup,0),FALSE),
  IF(AND(VALUE(LEFT($A1926,3))=311,OR($B1926="I2",$B1926="J2",$B1926="K2",$B1926="L2")),VLOOKUP('311'!$G$58,_311_Table1,MATCH(MID($B1926,1,1),_311_Table1_ColumnLookup,0),FALSE),
  IF(AND(VALUE(LEFT($A1926,3))=311,RIGHT($B1926,5)="Total"),VLOOKUP('311'!$G$59,_311_Table1,MATCH(MID($B1926,1,1),_311_Table1_ColumnLookup,0),FALSE),
  IF(VALUE(LEFT($A1926,3))=311,VLOOKUP(VALUE(MID($B1926,2,1)),_311_Table1,MATCH(MID($B1926,1,1),_311_Table1_ColumnLookup,0),FALSE)
+N("311"),
  IF(AND(VALUE(LEFT($A1926,3))=312,LEFT($G1926,10)="Unincepted",$B1926="G "),VLOOKUP(" ULO",_312_Table1,MATCH('312'!$N$16,_312_Table1_ColumnLookup,0),FALSE),
  IF(AND(VALUE(LEFT($A1926,3))=312,LEFT($G1926,10)="Unincepted",$B1926="O "),VLOOKUP(" ULO",_312_Table1,MATCH('312'!$V$16,_312_Table1_ColumnLookup,0),FALSE),
  IF(AND(VALUE(LEFT($A1926,3))=312,LEFT($G1926,10)="Unincepted",$B1926="Q "),VLOOKUP(" ULO",_312_Table1,MATCH('312'!$X$16,_312_Table1_ColumnLookup,0),FALSE),
  IF(AND(VALUE(LEFT($A1926,3))=312,LEFT($G1926,10)="Unincepted"),VLOOKUP(" ULO",_312_Table1,MATCH(LEFT($B1926,1),_312_Table1_ColumnLookup,0),FALSE),
  IF(AND(VALUE(LEFT($A1926,3))=312,LEFT($G1926,5)="Total",$B1926="G "),VLOOKUP('312'!$F$80,_312_Table1,MATCH('312'!$N$16,_312_Table1_ColumnLookup,0),FALSE),
  IF(AND(VALUE(LEFT($A1926,3))=312,LEFT($G1926,5)="Total",$B1926="O "),VLOOKUP('312'!$F$80,_312_Table1,MATCH('312'!$V$16,_312_Table1_ColumnLookup,0),FALSE),
  IF(AND(VALUE(LEFT($A1926,3))=312,LEFT($G1926,5)="Total",$B1926="Q "),VLOOKUP('312'!$F$80,_312_Table1,MATCH('312'!$X$16,_312_Table1_ColumnLookup,0),FALSE),
  IF(AND(VALUE(LEFT($A1926,3))=312,LEFT($G1926,5)="Total"),VLOOKUP('312'!$F$80,_312_Table1,MATCH(LEFT($B1926,1),_312_Table1_ColumnLookup,0),FALSE),
  IF(AND(VALUE(LEFT($A1926,3))=312,LEN($I1926)=4,$B1926="G"),VLOOKUP($I1926,_312_Table1,MATCH('312'!$N$16,_312_Table1_ColumnLookup,0),FALSE),
  IF(AND(VALUE(LEFT($A1926,3))=312,LEN($I1926)=4,$B1926="O"),VLOOKUP($I1926,_312_Table1,MATCH('312'!$V$16,_312_Table1_ColumnLookup,0),FALSE),
  IF(AND(VALUE(LEFT($A1926,3))=312,LEN($I1926)=4,$B1926="Q"),VLOOKUP($I1926,_312_Table1,MATCH('312'!$X$16,_312_Table1_ColumnLookup,0),FALSE),
  IF(AND(VALUE(LEFT($A1926,3))=312,LEN($I1926)=4),VLOOKUP($I1926,_312_Table1,MATCH(LEFT($B1926,1),_312_Table1_ColumnLookup,0),FALSE)
+N("312"),
  IF(VALUE(LEFT($A1926,3))=313,VLOOKUP(VALUE(MID($B1926,2,1)),_313_Table1,MATCH(MID($B1926,1,1),_313_Table1_ColumnLookup,0),FALSE)
+N("313"),
  IF(AND(VALUE(LEFT($A1926,3))=314,LEN($B1926)=3),VLOOKUP(VALUE(MID($B1926,2,2)),_314_Table1,MATCH(MID($B1926,1,1),_314_Table1_ColumnLookup,0),FALSE),
  IF(VALUE(LEFT($A1926,3))=314,VLOOKUP(VALUE(MID($B1926,2,1)),_314_Table1,MATCH(MID($B1926,1,1),_314_Table1_ColumnLookup,0),FALSE)
+N("314"),
""))))))))))))))))))))))))</f>
        <v>#N/A</v>
      </c>
      <c r="E1926" s="238" t="e">
        <f>IF(AND(VALUE(LEFT($A1926,3))=309,LEN($B1926)=3),VLOOKUP(VALUE(MID($B1926,2,2)),_309_Table2,MATCH(MID($B1926,1,1),_309_Table2_ColumnLookup,0),FALSE),
  IF($C1926="309 LCR SummaryA",OneYearSCR,IF($C1926="309 LCR SummaryB",UltimateSCR,IF(VALUE(LEFT($A1926,3))=309,VLOOKUP(VALUE(MID($B1926,2,1)),_309_Table2,MATCH(MID($B1926,1,1),_309_Table2_ColumnLookup,0),FALSE)
+N("309"),
  IF(VALUE(LEFT($A1926,3))=310,VLOOKUP(VALUE(MID($B1926,2,1)),_310_Table2,MATCH(MID($B1926,1,1),_310_Table2_ColumnLookup,0),FALSE)
+N("310"),
  IF(AND(VALUE(LEFT($A1926,3))=311,LEN($I1926)=4),VLOOKUP($I1926,_311_Table2,MATCH($B1926,_311_Table2_ColumnLookup,0),FALSE),
  IF(AND(VALUE(LEFT($A1926,3))=311,OR($B1926="I2",$B1926="J2",$B1926="K2",$B1926="L2")),VLOOKUP('311'!$G$58,_311_Table2,MATCH(MID($B1926,1,1),_311_Table2_ColumnLookup,0),FALSE),
  IF(AND(VALUE(LEFT($A1926,3))=311,RIGHT($B1926,5)="Total"),VLOOKUP('311'!$G$59,_311_Table2,MATCH(MID($B1926,1,1),_311_Table2_ColumnLookup,0),FALSE),
  IF(VALUE(LEFT($A1926,3))=311,VLOOKUP(VALUE(MID($B1926,2,1)),_311_Table2,MATCH(MID($B1926,1,1),_311_Table2_ColumnLookup,0),FALSE)
+N("311"),
  IF(AND(VALUE(LEFT($A1926,3))=312,LEFT($G1926,10)="Unincepted",$B1926="G "),VLOOKUP(" ULO",_312_Table2,MATCH('312'!$N$16,_312_Table2_ColumnLookup,0),FALSE),
  IF(AND(VALUE(LEFT($A1926,3))=312,LEFT($G1926,10)="Unincepted",$B1926="O "),VLOOKUP(" ULO",_312_Table2,MATCH('312'!$V$16,_312_Table2_ColumnLookup,0),FALSE),
  IF(AND(VALUE(LEFT($A1926,3))=312,LEFT($G1926,10)="Unincepted",$B1926="Q "),VLOOKUP(" ULO",_312_Table2,MATCH('312'!$X$16,_312_Table2_ColumnLookup,0),FALSE),
  IF(AND(VALUE(LEFT($A1926,3))=312,LEFT($G1926,10)="Unincepted"),VLOOKUP(" ULO",_312_Table2,MATCH(LEFT($B1926,1),_312_Table2_ColumnLookup,0),FALSE),
  IF(AND(VALUE(LEFT($A1926,3))=312,LEFT($G1926,5)="Total",$B1926="G "),VLOOKUP('312'!$F$80,_312_Table2,MATCH('312'!$N$16,_312_Table2_ColumnLookup,0),FALSE),
  IF(AND(VALUE(LEFT($A1926,3))=312,LEFT($G1926,5)="Total",$B1926="O "),VLOOKUP('312'!$F$80,_312_Table2,MATCH('312'!$V$16,_312_Table2_ColumnLookup,0),FALSE),
  IF(AND(VALUE(LEFT($A1926,3))=312,LEFT($G1926,5)="Total",$B1926="Q "),VLOOKUP('312'!$F$80,_312_Table2,MATCH('312'!$X$16,_312_Table2_ColumnLookup,0),FALSE),
  IF(AND(VALUE(LEFT($A1926,3))=312,LEFT($G1926,5)="Total"),VLOOKUP('312'!$F$80,_312_Table2,MATCH(LEFT($B1926,1),_312_Table2_ColumnLookup,0),FALSE),
  IF(AND(VALUE(LEFT($A1926,3))=312,LEN($I1926)=4,$B1926="G"),VLOOKUP($I1926,_312_Table2,MATCH('312'!$N$16,_312_Table2_ColumnLookup,0),FALSE),
  IF(AND(VALUE(LEFT($A1926,3))=312,LEN($I1926)=4,$B1926="O"),VLOOKUP($I1926,_312_Table2,MATCH('312'!$V$16,_312_Table2_ColumnLookup,0),FALSE),
  IF(AND(VALUE(LEFT($A1926,3))=312,LEN($I1926)=4,$B1926="Q"),VLOOKUP($I1926,_312_Table2,MATCH('312'!$X$16,_312_Table2_ColumnLookup,0),FALSE),
  IF(AND(VALUE(LEFT($A1926,3))=312,LEN($I1926)=4),VLOOKUP($I1926,_312_Table2,MATCH(LEFT($B1926,1),_312_Table2_ColumnLookup,0),FALSE)
+N("312"),
  IF(VALUE(LEFT($A1926,3))=313,VLOOKUP(VALUE(MID($B1926,2,1)),_313_Table2,MATCH(MID($B1926,1,1),_313_Table2_ColumnLookup,0),FALSE)
+N("313"),
  IF(AND(VALUE(LEFT($A1926,3))=314,LEN($B1926)=3),VLOOKUP(VALUE(MID($B1926,2,2)),_314_Table2,MATCH(MID($B1926,1,1),_314_Table2_ColumnLookup,0),FALSE),
  IF(VALUE(LEFT($A1926,3))=314,VLOOKUP(VALUE(MID($B1926,2,1)),_314_Table2,MATCH(MID($B1926,1,1),_314_Table2_ColumnLookup,0),FALSE)
+N("314"),
""))))))))))))))))))))))))</f>
        <v>#N/A</v>
      </c>
      <c r="F1926" s="238" t="e">
        <f>IF(AND(VALUE(LEFT($A1926,3))=309,LEN($B1926)=3),VLOOKUP(VALUE(MID($B1926,2,2)),_309_Table3,MATCH(MID($B1926,1,1),_309_Table3_ColumnLookup,0),FALSE),
  IF($C1926="309 LCR SummaryA",OneYearSCR,IF($C1926="309 LCR SummaryB",UltimateSCR,IF(VALUE(LEFT($A1926,3))=309,VLOOKUP(VALUE(MID($B1926,2,1)),_309_Table3,MATCH(MID($B1926,1,1),_309_Table3_ColumnLookup,0),FALSE)
+N("309"),
  IF(VALUE(LEFT($A1926,3))=310,VLOOKUP(VALUE(MID($B1926,2,1)),_310_Table3,MATCH(MID($B1926,1,1),_310_Table3_ColumnLookup,0),FALSE)
+N("310"),
  IF(AND(VALUE(LEFT($A1926,3))=311,LEN($I1926)=4),VLOOKUP($I1926,_311_Table3,MATCH($B1926,_311_Table3_ColumnLookup,0),FALSE),
  IF(AND(VALUE(LEFT($A1926,3))=311,OR($B1926="I2",$B1926="J2",$B1926="K2",$B1926="L2")),VLOOKUP('311'!$G$58,_311_Table3,MATCH(MID($B1926,1,1),_311_Table3_ColumnLookup,0),FALSE),
  IF(AND(VALUE(LEFT($A1926,3))=311,RIGHT($B1926,5)="Total"),VLOOKUP('311'!$G$59,_311_Table3,MATCH(MID($B1926,1,1),_311_Table3_ColumnLookup,0),FALSE),
  IF(VALUE(LEFT($A1926,3))=311,VLOOKUP(VALUE(MID($B1926,2,1)),_311_Table3,MATCH(MID($B1926,1,1),_311_Table3_ColumnLookup,0),FALSE)
+N("311"),
  IF(AND(VALUE(LEFT($A1926,3))=312,LEFT($G1926,10)="Unincepted",$B1926="G "),VLOOKUP(" ULO",_312_Table3,MATCH('312'!$N$16,_312_Table3_ColumnLookup,0),FALSE),
  IF(AND(VALUE(LEFT($A1926,3))=312,LEFT($G1926,10)="Unincepted",$B1926="O "),VLOOKUP(" ULO",_312_Table3,MATCH('312'!$V$16,_312_Table3_ColumnLookup,0),FALSE),
  IF(AND(VALUE(LEFT($A1926,3))=312,LEFT($G1926,10)="Unincepted",$B1926="Q "),VLOOKUP(" ULO",_312_Table3,MATCH('312'!$X$16,_312_Table3_ColumnLookup,0),FALSE),
  IF(AND(VALUE(LEFT($A1926,3))=312,LEFT($G1926,10)="Unincepted"),VLOOKUP(" ULO",_312_Table3,MATCH(LEFT($B1926,1),_312_Table3_ColumnLookup,0),FALSE),
  IF(AND(VALUE(LEFT($A1926,3))=312,LEFT($G1926,5)="Total",$B1926="G "),VLOOKUP('312'!$F$80,_312_Table3,MATCH('312'!$N$16,_312_Table3_ColumnLookup,0),FALSE),
  IF(AND(VALUE(LEFT($A1926,3))=312,LEFT($G1926,5)="Total",$B1926="O "),VLOOKUP('312'!$F$80,_312_Table3,MATCH('312'!$V$16,_312_Table3_ColumnLookup,0),FALSE),
  IF(AND(VALUE(LEFT($A1926,3))=312,LEFT($G1926,5)="Total",$B1926="Q "),VLOOKUP('312'!$F$80,_312_Table3,MATCH('312'!$X$16,_312_Table3_ColumnLookup,0),FALSE),
  IF(AND(VALUE(LEFT($A1926,3))=312,LEFT($G1926,5)="Total"),VLOOKUP('312'!$F$80,_312_Table3,MATCH(LEFT($B1926,1),_312_Table3_ColumnLookup,0),FALSE),
  IF(AND(VALUE(LEFT($A1926,3))=312,LEN($I1926)=4,$B1926="G"),VLOOKUP($I1926,_312_Table3,MATCH('312'!$N$16,_312_Table3_ColumnLookup,0),FALSE),
  IF(AND(VALUE(LEFT($A1926,3))=312,LEN($I1926)=4,$B1926="O"),VLOOKUP($I1926,_312_Table3,MATCH('312'!$V$16,_312_Table3_ColumnLookup,0),FALSE),
  IF(AND(VALUE(LEFT($A1926,3))=312,LEN($I1926)=4,$B1926="Q"),VLOOKUP($I1926,_312_Table3,MATCH('312'!$X$16,_312_Table3_ColumnLookup,0),FALSE),
  IF(AND(VALUE(LEFT($A1926,3))=312,LEN($I1926)=4),VLOOKUP($I1926,_312_Table3,MATCH(LEFT($B1926,1),_312_Table3_ColumnLookup,0),FALSE)
+N("312"),
  IF(VALUE(LEFT($A1926,3))=313,VLOOKUP(VALUE(MID($B1926,2,1)),_313_Table3,MATCH(MID($B1926,1,1),_313_Table3_ColumnLookup,0),FALSE)
+N("313"),
  IF(AND(VALUE(LEFT($A1926,3))=314,LEN($B1926)=3),VLOOKUP(VALUE(MID($B1926,2,2)),_314_Table3,MATCH(MID($B1926,1,1),_314_Table3_ColumnLookup,0),FALSE),
  IF(VALUE(LEFT($A1926,3))=314,VLOOKUP(VALUE(MID($B1926,2,1)),_314_Table3,MATCH(MID($B1926,1,1),_314_Table3_ColumnLookup,0),FALSE)
+N("314"),
""))))))))))))))))))))))))</f>
        <v>#N/A</v>
      </c>
      <c r="H1926" s="321" t="str">
        <f>IFERROR(
IF(ISERROR($D1926)=FALSE,$D1926,IF(ISERROR($E1926)=FALSE,$E1926,IF(ISERROR($F1926)=FALSE,$F1926
+N("012 checkboxes"),
IF(
IF(OR(LEFT($A1926,9)="Syndicate",LEFT($A1926,12)="NewSyndicate"),VLOOKUP($A1926,'012'!$J:$ZW,MATCH("Link to button",'012'!$J$1:$ZW$1,0),0)
+N("309 checkbox"),
IF($C1926="309 LCR Summary0",VLOOKUP("Notes990",'309'!$P:$ZZ,MATCH("Link to button",'309'!$P$1:$ZZ$1,0),0)
+N("313 checkboxes"),
IF($C1926="313 Financial Information0LcmVsScr",IF($C1926="309 LCR Summary0",VLOOKUP("LcmVsScr",'309'!$N:$ZZ,MATCH("Link to button",'309'!$N$1:$ZZ$1,0),0),
IF($C1926="313 Financial Information0LcrDocAttached",IF($C1926="309 LCR Summary0",VLOOKUP("LcrDocAttached",'309'!$N:$ZZ,MATCH("Link to button",'309'!$N$1:$ZZ$1,0),
0)))))))=1,TRUE,FALSE)
))),"")</f>
        <v/>
      </c>
    </row>
    <row r="1927" spans="1:8">
      <c r="A1927" s="237" t="e">
        <f>VLOOKUP($G1927,CSVLookups!$B:$R,MATCH(A$1,CSVLookups!$B$1:$R$1,0),FALSE)</f>
        <v>#N/A</v>
      </c>
      <c r="B1927" s="237" t="e">
        <f>VLOOKUP($G1927,CSVLookups!$B:$R,MATCH(B$1,CSVLookups!$B$1:$R$1,0),FALSE)</f>
        <v>#N/A</v>
      </c>
      <c r="C1927" s="238" t="e">
        <f t="shared" si="30"/>
        <v>#N/A</v>
      </c>
      <c r="D1927" s="238" t="e">
        <f>IF(AND(VALUE(LEFT($A1927,3))=309,LEN($B1927)=3),VLOOKUP(VALUE(MID($B1927,2,2)),_309_Table1,MATCH(MID($B1927,1,1),_309_Table1_ColumnLookup,0),FALSE),
  IF($C1927="309 LCR SummaryA",OneYearSCR,IF($C1927="309 LCR SummaryB",UltimateSCR,IF(VALUE(LEFT($A1927,3))=309,VLOOKUP(VALUE(MID($B1927,2,1)),_309_Table1,MATCH(MID($B1927,1,1),_309_Table1_ColumnLookup,0),FALSE)
+N("309"),
  IF(VALUE(LEFT($A1927,3))=310,VLOOKUP(VALUE(MID($B1927,2,1)),_310_Table1,MATCH(MID($B1927,1,1),_310_Table1_ColumnLookup,0),FALSE)
+N("310"),
  IF(AND(VALUE(LEFT($A1927,3))=311,LEN($I1927)=4),VLOOKUP($I1927,_311_Table1,MATCH($B1927,_311_Table1_ColumnLookup,0),FALSE),
  IF(AND(VALUE(LEFT($A1927,3))=311,OR($B1927="I2",$B1927="J2",$B1927="K2",$B1927="L2")),VLOOKUP('311'!$G$58,_311_Table1,MATCH(MID($B1927,1,1),_311_Table1_ColumnLookup,0),FALSE),
  IF(AND(VALUE(LEFT($A1927,3))=311,RIGHT($B1927,5)="Total"),VLOOKUP('311'!$G$59,_311_Table1,MATCH(MID($B1927,1,1),_311_Table1_ColumnLookup,0),FALSE),
  IF(VALUE(LEFT($A1927,3))=311,VLOOKUP(VALUE(MID($B1927,2,1)),_311_Table1,MATCH(MID($B1927,1,1),_311_Table1_ColumnLookup,0),FALSE)
+N("311"),
  IF(AND(VALUE(LEFT($A1927,3))=312,LEFT($G1927,10)="Unincepted",$B1927="G "),VLOOKUP(" ULO",_312_Table1,MATCH('312'!$N$16,_312_Table1_ColumnLookup,0),FALSE),
  IF(AND(VALUE(LEFT($A1927,3))=312,LEFT($G1927,10)="Unincepted",$B1927="O "),VLOOKUP(" ULO",_312_Table1,MATCH('312'!$V$16,_312_Table1_ColumnLookup,0),FALSE),
  IF(AND(VALUE(LEFT($A1927,3))=312,LEFT($G1927,10)="Unincepted",$B1927="Q "),VLOOKUP(" ULO",_312_Table1,MATCH('312'!$X$16,_312_Table1_ColumnLookup,0),FALSE),
  IF(AND(VALUE(LEFT($A1927,3))=312,LEFT($G1927,10)="Unincepted"),VLOOKUP(" ULO",_312_Table1,MATCH(LEFT($B1927,1),_312_Table1_ColumnLookup,0),FALSE),
  IF(AND(VALUE(LEFT($A1927,3))=312,LEFT($G1927,5)="Total",$B1927="G "),VLOOKUP('312'!$F$80,_312_Table1,MATCH('312'!$N$16,_312_Table1_ColumnLookup,0),FALSE),
  IF(AND(VALUE(LEFT($A1927,3))=312,LEFT($G1927,5)="Total",$B1927="O "),VLOOKUP('312'!$F$80,_312_Table1,MATCH('312'!$V$16,_312_Table1_ColumnLookup,0),FALSE),
  IF(AND(VALUE(LEFT($A1927,3))=312,LEFT($G1927,5)="Total",$B1927="Q "),VLOOKUP('312'!$F$80,_312_Table1,MATCH('312'!$X$16,_312_Table1_ColumnLookup,0),FALSE),
  IF(AND(VALUE(LEFT($A1927,3))=312,LEFT($G1927,5)="Total"),VLOOKUP('312'!$F$80,_312_Table1,MATCH(LEFT($B1927,1),_312_Table1_ColumnLookup,0),FALSE),
  IF(AND(VALUE(LEFT($A1927,3))=312,LEN($I1927)=4,$B1927="G"),VLOOKUP($I1927,_312_Table1,MATCH('312'!$N$16,_312_Table1_ColumnLookup,0),FALSE),
  IF(AND(VALUE(LEFT($A1927,3))=312,LEN($I1927)=4,$B1927="O"),VLOOKUP($I1927,_312_Table1,MATCH('312'!$V$16,_312_Table1_ColumnLookup,0),FALSE),
  IF(AND(VALUE(LEFT($A1927,3))=312,LEN($I1927)=4,$B1927="Q"),VLOOKUP($I1927,_312_Table1,MATCH('312'!$X$16,_312_Table1_ColumnLookup,0),FALSE),
  IF(AND(VALUE(LEFT($A1927,3))=312,LEN($I1927)=4),VLOOKUP($I1927,_312_Table1,MATCH(LEFT($B1927,1),_312_Table1_ColumnLookup,0),FALSE)
+N("312"),
  IF(VALUE(LEFT($A1927,3))=313,VLOOKUP(VALUE(MID($B1927,2,1)),_313_Table1,MATCH(MID($B1927,1,1),_313_Table1_ColumnLookup,0),FALSE)
+N("313"),
  IF(AND(VALUE(LEFT($A1927,3))=314,LEN($B1927)=3),VLOOKUP(VALUE(MID($B1927,2,2)),_314_Table1,MATCH(MID($B1927,1,1),_314_Table1_ColumnLookup,0),FALSE),
  IF(VALUE(LEFT($A1927,3))=314,VLOOKUP(VALUE(MID($B1927,2,1)),_314_Table1,MATCH(MID($B1927,1,1),_314_Table1_ColumnLookup,0),FALSE)
+N("314"),
""))))))))))))))))))))))))</f>
        <v>#N/A</v>
      </c>
      <c r="E1927" s="238" t="e">
        <f>IF(AND(VALUE(LEFT($A1927,3))=309,LEN($B1927)=3),VLOOKUP(VALUE(MID($B1927,2,2)),_309_Table2,MATCH(MID($B1927,1,1),_309_Table2_ColumnLookup,0),FALSE),
  IF($C1927="309 LCR SummaryA",OneYearSCR,IF($C1927="309 LCR SummaryB",UltimateSCR,IF(VALUE(LEFT($A1927,3))=309,VLOOKUP(VALUE(MID($B1927,2,1)),_309_Table2,MATCH(MID($B1927,1,1),_309_Table2_ColumnLookup,0),FALSE)
+N("309"),
  IF(VALUE(LEFT($A1927,3))=310,VLOOKUP(VALUE(MID($B1927,2,1)),_310_Table2,MATCH(MID($B1927,1,1),_310_Table2_ColumnLookup,0),FALSE)
+N("310"),
  IF(AND(VALUE(LEFT($A1927,3))=311,LEN($I1927)=4),VLOOKUP($I1927,_311_Table2,MATCH($B1927,_311_Table2_ColumnLookup,0),FALSE),
  IF(AND(VALUE(LEFT($A1927,3))=311,OR($B1927="I2",$B1927="J2",$B1927="K2",$B1927="L2")),VLOOKUP('311'!$G$58,_311_Table2,MATCH(MID($B1927,1,1),_311_Table2_ColumnLookup,0),FALSE),
  IF(AND(VALUE(LEFT($A1927,3))=311,RIGHT($B1927,5)="Total"),VLOOKUP('311'!$G$59,_311_Table2,MATCH(MID($B1927,1,1),_311_Table2_ColumnLookup,0),FALSE),
  IF(VALUE(LEFT($A1927,3))=311,VLOOKUP(VALUE(MID($B1927,2,1)),_311_Table2,MATCH(MID($B1927,1,1),_311_Table2_ColumnLookup,0),FALSE)
+N("311"),
  IF(AND(VALUE(LEFT($A1927,3))=312,LEFT($G1927,10)="Unincepted",$B1927="G "),VLOOKUP(" ULO",_312_Table2,MATCH('312'!$N$16,_312_Table2_ColumnLookup,0),FALSE),
  IF(AND(VALUE(LEFT($A1927,3))=312,LEFT($G1927,10)="Unincepted",$B1927="O "),VLOOKUP(" ULO",_312_Table2,MATCH('312'!$V$16,_312_Table2_ColumnLookup,0),FALSE),
  IF(AND(VALUE(LEFT($A1927,3))=312,LEFT($G1927,10)="Unincepted",$B1927="Q "),VLOOKUP(" ULO",_312_Table2,MATCH('312'!$X$16,_312_Table2_ColumnLookup,0),FALSE),
  IF(AND(VALUE(LEFT($A1927,3))=312,LEFT($G1927,10)="Unincepted"),VLOOKUP(" ULO",_312_Table2,MATCH(LEFT($B1927,1),_312_Table2_ColumnLookup,0),FALSE),
  IF(AND(VALUE(LEFT($A1927,3))=312,LEFT($G1927,5)="Total",$B1927="G "),VLOOKUP('312'!$F$80,_312_Table2,MATCH('312'!$N$16,_312_Table2_ColumnLookup,0),FALSE),
  IF(AND(VALUE(LEFT($A1927,3))=312,LEFT($G1927,5)="Total",$B1927="O "),VLOOKUP('312'!$F$80,_312_Table2,MATCH('312'!$V$16,_312_Table2_ColumnLookup,0),FALSE),
  IF(AND(VALUE(LEFT($A1927,3))=312,LEFT($G1927,5)="Total",$B1927="Q "),VLOOKUP('312'!$F$80,_312_Table2,MATCH('312'!$X$16,_312_Table2_ColumnLookup,0),FALSE),
  IF(AND(VALUE(LEFT($A1927,3))=312,LEFT($G1927,5)="Total"),VLOOKUP('312'!$F$80,_312_Table2,MATCH(LEFT($B1927,1),_312_Table2_ColumnLookup,0),FALSE),
  IF(AND(VALUE(LEFT($A1927,3))=312,LEN($I1927)=4,$B1927="G"),VLOOKUP($I1927,_312_Table2,MATCH('312'!$N$16,_312_Table2_ColumnLookup,0),FALSE),
  IF(AND(VALUE(LEFT($A1927,3))=312,LEN($I1927)=4,$B1927="O"),VLOOKUP($I1927,_312_Table2,MATCH('312'!$V$16,_312_Table2_ColumnLookup,0),FALSE),
  IF(AND(VALUE(LEFT($A1927,3))=312,LEN($I1927)=4,$B1927="Q"),VLOOKUP($I1927,_312_Table2,MATCH('312'!$X$16,_312_Table2_ColumnLookup,0),FALSE),
  IF(AND(VALUE(LEFT($A1927,3))=312,LEN($I1927)=4),VLOOKUP($I1927,_312_Table2,MATCH(LEFT($B1927,1),_312_Table2_ColumnLookup,0),FALSE)
+N("312"),
  IF(VALUE(LEFT($A1927,3))=313,VLOOKUP(VALUE(MID($B1927,2,1)),_313_Table2,MATCH(MID($B1927,1,1),_313_Table2_ColumnLookup,0),FALSE)
+N("313"),
  IF(AND(VALUE(LEFT($A1927,3))=314,LEN($B1927)=3),VLOOKUP(VALUE(MID($B1927,2,2)),_314_Table2,MATCH(MID($B1927,1,1),_314_Table2_ColumnLookup,0),FALSE),
  IF(VALUE(LEFT($A1927,3))=314,VLOOKUP(VALUE(MID($B1927,2,1)),_314_Table2,MATCH(MID($B1927,1,1),_314_Table2_ColumnLookup,0),FALSE)
+N("314"),
""))))))))))))))))))))))))</f>
        <v>#N/A</v>
      </c>
      <c r="F1927" s="238" t="e">
        <f>IF(AND(VALUE(LEFT($A1927,3))=309,LEN($B1927)=3),VLOOKUP(VALUE(MID($B1927,2,2)),_309_Table3,MATCH(MID($B1927,1,1),_309_Table3_ColumnLookup,0),FALSE),
  IF($C1927="309 LCR SummaryA",OneYearSCR,IF($C1927="309 LCR SummaryB",UltimateSCR,IF(VALUE(LEFT($A1927,3))=309,VLOOKUP(VALUE(MID($B1927,2,1)),_309_Table3,MATCH(MID($B1927,1,1),_309_Table3_ColumnLookup,0),FALSE)
+N("309"),
  IF(VALUE(LEFT($A1927,3))=310,VLOOKUP(VALUE(MID($B1927,2,1)),_310_Table3,MATCH(MID($B1927,1,1),_310_Table3_ColumnLookup,0),FALSE)
+N("310"),
  IF(AND(VALUE(LEFT($A1927,3))=311,LEN($I1927)=4),VLOOKUP($I1927,_311_Table3,MATCH($B1927,_311_Table3_ColumnLookup,0),FALSE),
  IF(AND(VALUE(LEFT($A1927,3))=311,OR($B1927="I2",$B1927="J2",$B1927="K2",$B1927="L2")),VLOOKUP('311'!$G$58,_311_Table3,MATCH(MID($B1927,1,1),_311_Table3_ColumnLookup,0),FALSE),
  IF(AND(VALUE(LEFT($A1927,3))=311,RIGHT($B1927,5)="Total"),VLOOKUP('311'!$G$59,_311_Table3,MATCH(MID($B1927,1,1),_311_Table3_ColumnLookup,0),FALSE),
  IF(VALUE(LEFT($A1927,3))=311,VLOOKUP(VALUE(MID($B1927,2,1)),_311_Table3,MATCH(MID($B1927,1,1),_311_Table3_ColumnLookup,0),FALSE)
+N("311"),
  IF(AND(VALUE(LEFT($A1927,3))=312,LEFT($G1927,10)="Unincepted",$B1927="G "),VLOOKUP(" ULO",_312_Table3,MATCH('312'!$N$16,_312_Table3_ColumnLookup,0),FALSE),
  IF(AND(VALUE(LEFT($A1927,3))=312,LEFT($G1927,10)="Unincepted",$B1927="O "),VLOOKUP(" ULO",_312_Table3,MATCH('312'!$V$16,_312_Table3_ColumnLookup,0),FALSE),
  IF(AND(VALUE(LEFT($A1927,3))=312,LEFT($G1927,10)="Unincepted",$B1927="Q "),VLOOKUP(" ULO",_312_Table3,MATCH('312'!$X$16,_312_Table3_ColumnLookup,0),FALSE),
  IF(AND(VALUE(LEFT($A1927,3))=312,LEFT($G1927,10)="Unincepted"),VLOOKUP(" ULO",_312_Table3,MATCH(LEFT($B1927,1),_312_Table3_ColumnLookup,0),FALSE),
  IF(AND(VALUE(LEFT($A1927,3))=312,LEFT($G1927,5)="Total",$B1927="G "),VLOOKUP('312'!$F$80,_312_Table3,MATCH('312'!$N$16,_312_Table3_ColumnLookup,0),FALSE),
  IF(AND(VALUE(LEFT($A1927,3))=312,LEFT($G1927,5)="Total",$B1927="O "),VLOOKUP('312'!$F$80,_312_Table3,MATCH('312'!$V$16,_312_Table3_ColumnLookup,0),FALSE),
  IF(AND(VALUE(LEFT($A1927,3))=312,LEFT($G1927,5)="Total",$B1927="Q "),VLOOKUP('312'!$F$80,_312_Table3,MATCH('312'!$X$16,_312_Table3_ColumnLookup,0),FALSE),
  IF(AND(VALUE(LEFT($A1927,3))=312,LEFT($G1927,5)="Total"),VLOOKUP('312'!$F$80,_312_Table3,MATCH(LEFT($B1927,1),_312_Table3_ColumnLookup,0),FALSE),
  IF(AND(VALUE(LEFT($A1927,3))=312,LEN($I1927)=4,$B1927="G"),VLOOKUP($I1927,_312_Table3,MATCH('312'!$N$16,_312_Table3_ColumnLookup,0),FALSE),
  IF(AND(VALUE(LEFT($A1927,3))=312,LEN($I1927)=4,$B1927="O"),VLOOKUP($I1927,_312_Table3,MATCH('312'!$V$16,_312_Table3_ColumnLookup,0),FALSE),
  IF(AND(VALUE(LEFT($A1927,3))=312,LEN($I1927)=4,$B1927="Q"),VLOOKUP($I1927,_312_Table3,MATCH('312'!$X$16,_312_Table3_ColumnLookup,0),FALSE),
  IF(AND(VALUE(LEFT($A1927,3))=312,LEN($I1927)=4),VLOOKUP($I1927,_312_Table3,MATCH(LEFT($B1927,1),_312_Table3_ColumnLookup,0),FALSE)
+N("312"),
  IF(VALUE(LEFT($A1927,3))=313,VLOOKUP(VALUE(MID($B1927,2,1)),_313_Table3,MATCH(MID($B1927,1,1),_313_Table3_ColumnLookup,0),FALSE)
+N("313"),
  IF(AND(VALUE(LEFT($A1927,3))=314,LEN($B1927)=3),VLOOKUP(VALUE(MID($B1927,2,2)),_314_Table3,MATCH(MID($B1927,1,1),_314_Table3_ColumnLookup,0),FALSE),
  IF(VALUE(LEFT($A1927,3))=314,VLOOKUP(VALUE(MID($B1927,2,1)),_314_Table3,MATCH(MID($B1927,1,1),_314_Table3_ColumnLookup,0),FALSE)
+N("314"),
""))))))))))))))))))))))))</f>
        <v>#N/A</v>
      </c>
      <c r="H1927" s="321" t="str">
        <f>IFERROR(
IF(ISERROR($D1927)=FALSE,$D1927,IF(ISERROR($E1927)=FALSE,$E1927,IF(ISERROR($F1927)=FALSE,$F1927
+N("012 checkboxes"),
IF(
IF(OR(LEFT($A1927,9)="Syndicate",LEFT($A1927,12)="NewSyndicate"),VLOOKUP($A1927,'012'!$J:$ZW,MATCH("Link to button",'012'!$J$1:$ZW$1,0),0)
+N("309 checkbox"),
IF($C1927="309 LCR Summary0",VLOOKUP("Notes990",'309'!$P:$ZZ,MATCH("Link to button",'309'!$P$1:$ZZ$1,0),0)
+N("313 checkboxes"),
IF($C1927="313 Financial Information0LcmVsScr",IF($C1927="309 LCR Summary0",VLOOKUP("LcmVsScr",'309'!$N:$ZZ,MATCH("Link to button",'309'!$N$1:$ZZ$1,0),0),
IF($C1927="313 Financial Information0LcrDocAttached",IF($C1927="309 LCR Summary0",VLOOKUP("LcrDocAttached",'309'!$N:$ZZ,MATCH("Link to button",'309'!$N$1:$ZZ$1,0),
0)))))))=1,TRUE,FALSE)
))),"")</f>
        <v/>
      </c>
    </row>
    <row r="1928" spans="1:8">
      <c r="A1928" s="237" t="e">
        <f>VLOOKUP($G1928,CSVLookups!$B:$R,MATCH(A$1,CSVLookups!$B$1:$R$1,0),FALSE)</f>
        <v>#N/A</v>
      </c>
      <c r="B1928" s="237" t="e">
        <f>VLOOKUP($G1928,CSVLookups!$B:$R,MATCH(B$1,CSVLookups!$B$1:$R$1,0),FALSE)</f>
        <v>#N/A</v>
      </c>
      <c r="C1928" s="238" t="e">
        <f t="shared" si="30"/>
        <v>#N/A</v>
      </c>
      <c r="D1928" s="238" t="e">
        <f>IF(AND(VALUE(LEFT($A1928,3))=309,LEN($B1928)=3),VLOOKUP(VALUE(MID($B1928,2,2)),_309_Table1,MATCH(MID($B1928,1,1),_309_Table1_ColumnLookup,0),FALSE),
  IF($C1928="309 LCR SummaryA",OneYearSCR,IF($C1928="309 LCR SummaryB",UltimateSCR,IF(VALUE(LEFT($A1928,3))=309,VLOOKUP(VALUE(MID($B1928,2,1)),_309_Table1,MATCH(MID($B1928,1,1),_309_Table1_ColumnLookup,0),FALSE)
+N("309"),
  IF(VALUE(LEFT($A1928,3))=310,VLOOKUP(VALUE(MID($B1928,2,1)),_310_Table1,MATCH(MID($B1928,1,1),_310_Table1_ColumnLookup,0),FALSE)
+N("310"),
  IF(AND(VALUE(LEFT($A1928,3))=311,LEN($I1928)=4),VLOOKUP($I1928,_311_Table1,MATCH($B1928,_311_Table1_ColumnLookup,0),FALSE),
  IF(AND(VALUE(LEFT($A1928,3))=311,OR($B1928="I2",$B1928="J2",$B1928="K2",$B1928="L2")),VLOOKUP('311'!$G$58,_311_Table1,MATCH(MID($B1928,1,1),_311_Table1_ColumnLookup,0),FALSE),
  IF(AND(VALUE(LEFT($A1928,3))=311,RIGHT($B1928,5)="Total"),VLOOKUP('311'!$G$59,_311_Table1,MATCH(MID($B1928,1,1),_311_Table1_ColumnLookup,0),FALSE),
  IF(VALUE(LEFT($A1928,3))=311,VLOOKUP(VALUE(MID($B1928,2,1)),_311_Table1,MATCH(MID($B1928,1,1),_311_Table1_ColumnLookup,0),FALSE)
+N("311"),
  IF(AND(VALUE(LEFT($A1928,3))=312,LEFT($G1928,10)="Unincepted",$B1928="G "),VLOOKUP(" ULO",_312_Table1,MATCH('312'!$N$16,_312_Table1_ColumnLookup,0),FALSE),
  IF(AND(VALUE(LEFT($A1928,3))=312,LEFT($G1928,10)="Unincepted",$B1928="O "),VLOOKUP(" ULO",_312_Table1,MATCH('312'!$V$16,_312_Table1_ColumnLookup,0),FALSE),
  IF(AND(VALUE(LEFT($A1928,3))=312,LEFT($G1928,10)="Unincepted",$B1928="Q "),VLOOKUP(" ULO",_312_Table1,MATCH('312'!$X$16,_312_Table1_ColumnLookup,0),FALSE),
  IF(AND(VALUE(LEFT($A1928,3))=312,LEFT($G1928,10)="Unincepted"),VLOOKUP(" ULO",_312_Table1,MATCH(LEFT($B1928,1),_312_Table1_ColumnLookup,0),FALSE),
  IF(AND(VALUE(LEFT($A1928,3))=312,LEFT($G1928,5)="Total",$B1928="G "),VLOOKUP('312'!$F$80,_312_Table1,MATCH('312'!$N$16,_312_Table1_ColumnLookup,0),FALSE),
  IF(AND(VALUE(LEFT($A1928,3))=312,LEFT($G1928,5)="Total",$B1928="O "),VLOOKUP('312'!$F$80,_312_Table1,MATCH('312'!$V$16,_312_Table1_ColumnLookup,0),FALSE),
  IF(AND(VALUE(LEFT($A1928,3))=312,LEFT($G1928,5)="Total",$B1928="Q "),VLOOKUP('312'!$F$80,_312_Table1,MATCH('312'!$X$16,_312_Table1_ColumnLookup,0),FALSE),
  IF(AND(VALUE(LEFT($A1928,3))=312,LEFT($G1928,5)="Total"),VLOOKUP('312'!$F$80,_312_Table1,MATCH(LEFT($B1928,1),_312_Table1_ColumnLookup,0),FALSE),
  IF(AND(VALUE(LEFT($A1928,3))=312,LEN($I1928)=4,$B1928="G"),VLOOKUP($I1928,_312_Table1,MATCH('312'!$N$16,_312_Table1_ColumnLookup,0),FALSE),
  IF(AND(VALUE(LEFT($A1928,3))=312,LEN($I1928)=4,$B1928="O"),VLOOKUP($I1928,_312_Table1,MATCH('312'!$V$16,_312_Table1_ColumnLookup,0),FALSE),
  IF(AND(VALUE(LEFT($A1928,3))=312,LEN($I1928)=4,$B1928="Q"),VLOOKUP($I1928,_312_Table1,MATCH('312'!$X$16,_312_Table1_ColumnLookup,0),FALSE),
  IF(AND(VALUE(LEFT($A1928,3))=312,LEN($I1928)=4),VLOOKUP($I1928,_312_Table1,MATCH(LEFT($B1928,1),_312_Table1_ColumnLookup,0),FALSE)
+N("312"),
  IF(VALUE(LEFT($A1928,3))=313,VLOOKUP(VALUE(MID($B1928,2,1)),_313_Table1,MATCH(MID($B1928,1,1),_313_Table1_ColumnLookup,0),FALSE)
+N("313"),
  IF(AND(VALUE(LEFT($A1928,3))=314,LEN($B1928)=3),VLOOKUP(VALUE(MID($B1928,2,2)),_314_Table1,MATCH(MID($B1928,1,1),_314_Table1_ColumnLookup,0),FALSE),
  IF(VALUE(LEFT($A1928,3))=314,VLOOKUP(VALUE(MID($B1928,2,1)),_314_Table1,MATCH(MID($B1928,1,1),_314_Table1_ColumnLookup,0),FALSE)
+N("314"),
""))))))))))))))))))))))))</f>
        <v>#N/A</v>
      </c>
      <c r="E1928" s="238" t="e">
        <f>IF(AND(VALUE(LEFT($A1928,3))=309,LEN($B1928)=3),VLOOKUP(VALUE(MID($B1928,2,2)),_309_Table2,MATCH(MID($B1928,1,1),_309_Table2_ColumnLookup,0),FALSE),
  IF($C1928="309 LCR SummaryA",OneYearSCR,IF($C1928="309 LCR SummaryB",UltimateSCR,IF(VALUE(LEFT($A1928,3))=309,VLOOKUP(VALUE(MID($B1928,2,1)),_309_Table2,MATCH(MID($B1928,1,1),_309_Table2_ColumnLookup,0),FALSE)
+N("309"),
  IF(VALUE(LEFT($A1928,3))=310,VLOOKUP(VALUE(MID($B1928,2,1)),_310_Table2,MATCH(MID($B1928,1,1),_310_Table2_ColumnLookup,0),FALSE)
+N("310"),
  IF(AND(VALUE(LEFT($A1928,3))=311,LEN($I1928)=4),VLOOKUP($I1928,_311_Table2,MATCH($B1928,_311_Table2_ColumnLookup,0),FALSE),
  IF(AND(VALUE(LEFT($A1928,3))=311,OR($B1928="I2",$B1928="J2",$B1928="K2",$B1928="L2")),VLOOKUP('311'!$G$58,_311_Table2,MATCH(MID($B1928,1,1),_311_Table2_ColumnLookup,0),FALSE),
  IF(AND(VALUE(LEFT($A1928,3))=311,RIGHT($B1928,5)="Total"),VLOOKUP('311'!$G$59,_311_Table2,MATCH(MID($B1928,1,1),_311_Table2_ColumnLookup,0),FALSE),
  IF(VALUE(LEFT($A1928,3))=311,VLOOKUP(VALUE(MID($B1928,2,1)),_311_Table2,MATCH(MID($B1928,1,1),_311_Table2_ColumnLookup,0),FALSE)
+N("311"),
  IF(AND(VALUE(LEFT($A1928,3))=312,LEFT($G1928,10)="Unincepted",$B1928="G "),VLOOKUP(" ULO",_312_Table2,MATCH('312'!$N$16,_312_Table2_ColumnLookup,0),FALSE),
  IF(AND(VALUE(LEFT($A1928,3))=312,LEFT($G1928,10)="Unincepted",$B1928="O "),VLOOKUP(" ULO",_312_Table2,MATCH('312'!$V$16,_312_Table2_ColumnLookup,0),FALSE),
  IF(AND(VALUE(LEFT($A1928,3))=312,LEFT($G1928,10)="Unincepted",$B1928="Q "),VLOOKUP(" ULO",_312_Table2,MATCH('312'!$X$16,_312_Table2_ColumnLookup,0),FALSE),
  IF(AND(VALUE(LEFT($A1928,3))=312,LEFT($G1928,10)="Unincepted"),VLOOKUP(" ULO",_312_Table2,MATCH(LEFT($B1928,1),_312_Table2_ColumnLookup,0),FALSE),
  IF(AND(VALUE(LEFT($A1928,3))=312,LEFT($G1928,5)="Total",$B1928="G "),VLOOKUP('312'!$F$80,_312_Table2,MATCH('312'!$N$16,_312_Table2_ColumnLookup,0),FALSE),
  IF(AND(VALUE(LEFT($A1928,3))=312,LEFT($G1928,5)="Total",$B1928="O "),VLOOKUP('312'!$F$80,_312_Table2,MATCH('312'!$V$16,_312_Table2_ColumnLookup,0),FALSE),
  IF(AND(VALUE(LEFT($A1928,3))=312,LEFT($G1928,5)="Total",$B1928="Q "),VLOOKUP('312'!$F$80,_312_Table2,MATCH('312'!$X$16,_312_Table2_ColumnLookup,0),FALSE),
  IF(AND(VALUE(LEFT($A1928,3))=312,LEFT($G1928,5)="Total"),VLOOKUP('312'!$F$80,_312_Table2,MATCH(LEFT($B1928,1),_312_Table2_ColumnLookup,0),FALSE),
  IF(AND(VALUE(LEFT($A1928,3))=312,LEN($I1928)=4,$B1928="G"),VLOOKUP($I1928,_312_Table2,MATCH('312'!$N$16,_312_Table2_ColumnLookup,0),FALSE),
  IF(AND(VALUE(LEFT($A1928,3))=312,LEN($I1928)=4,$B1928="O"),VLOOKUP($I1928,_312_Table2,MATCH('312'!$V$16,_312_Table2_ColumnLookup,0),FALSE),
  IF(AND(VALUE(LEFT($A1928,3))=312,LEN($I1928)=4,$B1928="Q"),VLOOKUP($I1928,_312_Table2,MATCH('312'!$X$16,_312_Table2_ColumnLookup,0),FALSE),
  IF(AND(VALUE(LEFT($A1928,3))=312,LEN($I1928)=4),VLOOKUP($I1928,_312_Table2,MATCH(LEFT($B1928,1),_312_Table2_ColumnLookup,0),FALSE)
+N("312"),
  IF(VALUE(LEFT($A1928,3))=313,VLOOKUP(VALUE(MID($B1928,2,1)),_313_Table2,MATCH(MID($B1928,1,1),_313_Table2_ColumnLookup,0),FALSE)
+N("313"),
  IF(AND(VALUE(LEFT($A1928,3))=314,LEN($B1928)=3),VLOOKUP(VALUE(MID($B1928,2,2)),_314_Table2,MATCH(MID($B1928,1,1),_314_Table2_ColumnLookup,0),FALSE),
  IF(VALUE(LEFT($A1928,3))=314,VLOOKUP(VALUE(MID($B1928,2,1)),_314_Table2,MATCH(MID($B1928,1,1),_314_Table2_ColumnLookup,0),FALSE)
+N("314"),
""))))))))))))))))))))))))</f>
        <v>#N/A</v>
      </c>
      <c r="F1928" s="238" t="e">
        <f>IF(AND(VALUE(LEFT($A1928,3))=309,LEN($B1928)=3),VLOOKUP(VALUE(MID($B1928,2,2)),_309_Table3,MATCH(MID($B1928,1,1),_309_Table3_ColumnLookup,0),FALSE),
  IF($C1928="309 LCR SummaryA",OneYearSCR,IF($C1928="309 LCR SummaryB",UltimateSCR,IF(VALUE(LEFT($A1928,3))=309,VLOOKUP(VALUE(MID($B1928,2,1)),_309_Table3,MATCH(MID($B1928,1,1),_309_Table3_ColumnLookup,0),FALSE)
+N("309"),
  IF(VALUE(LEFT($A1928,3))=310,VLOOKUP(VALUE(MID($B1928,2,1)),_310_Table3,MATCH(MID($B1928,1,1),_310_Table3_ColumnLookup,0),FALSE)
+N("310"),
  IF(AND(VALUE(LEFT($A1928,3))=311,LEN($I1928)=4),VLOOKUP($I1928,_311_Table3,MATCH($B1928,_311_Table3_ColumnLookup,0),FALSE),
  IF(AND(VALUE(LEFT($A1928,3))=311,OR($B1928="I2",$B1928="J2",$B1928="K2",$B1928="L2")),VLOOKUP('311'!$G$58,_311_Table3,MATCH(MID($B1928,1,1),_311_Table3_ColumnLookup,0),FALSE),
  IF(AND(VALUE(LEFT($A1928,3))=311,RIGHT($B1928,5)="Total"),VLOOKUP('311'!$G$59,_311_Table3,MATCH(MID($B1928,1,1),_311_Table3_ColumnLookup,0),FALSE),
  IF(VALUE(LEFT($A1928,3))=311,VLOOKUP(VALUE(MID($B1928,2,1)),_311_Table3,MATCH(MID($B1928,1,1),_311_Table3_ColumnLookup,0),FALSE)
+N("311"),
  IF(AND(VALUE(LEFT($A1928,3))=312,LEFT($G1928,10)="Unincepted",$B1928="G "),VLOOKUP(" ULO",_312_Table3,MATCH('312'!$N$16,_312_Table3_ColumnLookup,0),FALSE),
  IF(AND(VALUE(LEFT($A1928,3))=312,LEFT($G1928,10)="Unincepted",$B1928="O "),VLOOKUP(" ULO",_312_Table3,MATCH('312'!$V$16,_312_Table3_ColumnLookup,0),FALSE),
  IF(AND(VALUE(LEFT($A1928,3))=312,LEFT($G1928,10)="Unincepted",$B1928="Q "),VLOOKUP(" ULO",_312_Table3,MATCH('312'!$X$16,_312_Table3_ColumnLookup,0),FALSE),
  IF(AND(VALUE(LEFT($A1928,3))=312,LEFT($G1928,10)="Unincepted"),VLOOKUP(" ULO",_312_Table3,MATCH(LEFT($B1928,1),_312_Table3_ColumnLookup,0),FALSE),
  IF(AND(VALUE(LEFT($A1928,3))=312,LEFT($G1928,5)="Total",$B1928="G "),VLOOKUP('312'!$F$80,_312_Table3,MATCH('312'!$N$16,_312_Table3_ColumnLookup,0),FALSE),
  IF(AND(VALUE(LEFT($A1928,3))=312,LEFT($G1928,5)="Total",$B1928="O "),VLOOKUP('312'!$F$80,_312_Table3,MATCH('312'!$V$16,_312_Table3_ColumnLookup,0),FALSE),
  IF(AND(VALUE(LEFT($A1928,3))=312,LEFT($G1928,5)="Total",$B1928="Q "),VLOOKUP('312'!$F$80,_312_Table3,MATCH('312'!$X$16,_312_Table3_ColumnLookup,0),FALSE),
  IF(AND(VALUE(LEFT($A1928,3))=312,LEFT($G1928,5)="Total"),VLOOKUP('312'!$F$80,_312_Table3,MATCH(LEFT($B1928,1),_312_Table3_ColumnLookup,0),FALSE),
  IF(AND(VALUE(LEFT($A1928,3))=312,LEN($I1928)=4,$B1928="G"),VLOOKUP($I1928,_312_Table3,MATCH('312'!$N$16,_312_Table3_ColumnLookup,0),FALSE),
  IF(AND(VALUE(LEFT($A1928,3))=312,LEN($I1928)=4,$B1928="O"),VLOOKUP($I1928,_312_Table3,MATCH('312'!$V$16,_312_Table3_ColumnLookup,0),FALSE),
  IF(AND(VALUE(LEFT($A1928,3))=312,LEN($I1928)=4,$B1928="Q"),VLOOKUP($I1928,_312_Table3,MATCH('312'!$X$16,_312_Table3_ColumnLookup,0),FALSE),
  IF(AND(VALUE(LEFT($A1928,3))=312,LEN($I1928)=4),VLOOKUP($I1928,_312_Table3,MATCH(LEFT($B1928,1),_312_Table3_ColumnLookup,0),FALSE)
+N("312"),
  IF(VALUE(LEFT($A1928,3))=313,VLOOKUP(VALUE(MID($B1928,2,1)),_313_Table3,MATCH(MID($B1928,1,1),_313_Table3_ColumnLookup,0),FALSE)
+N("313"),
  IF(AND(VALUE(LEFT($A1928,3))=314,LEN($B1928)=3),VLOOKUP(VALUE(MID($B1928,2,2)),_314_Table3,MATCH(MID($B1928,1,1),_314_Table3_ColumnLookup,0),FALSE),
  IF(VALUE(LEFT($A1928,3))=314,VLOOKUP(VALUE(MID($B1928,2,1)),_314_Table3,MATCH(MID($B1928,1,1),_314_Table3_ColumnLookup,0),FALSE)
+N("314"),
""))))))))))))))))))))))))</f>
        <v>#N/A</v>
      </c>
      <c r="H1928" s="321" t="str">
        <f>IFERROR(
IF(ISERROR($D1928)=FALSE,$D1928,IF(ISERROR($E1928)=FALSE,$E1928,IF(ISERROR($F1928)=FALSE,$F1928
+N("012 checkboxes"),
IF(
IF(OR(LEFT($A1928,9)="Syndicate",LEFT($A1928,12)="NewSyndicate"),VLOOKUP($A1928,'012'!$J:$ZW,MATCH("Link to button",'012'!$J$1:$ZW$1,0),0)
+N("309 checkbox"),
IF($C1928="309 LCR Summary0",VLOOKUP("Notes990",'309'!$P:$ZZ,MATCH("Link to button",'309'!$P$1:$ZZ$1,0),0)
+N("313 checkboxes"),
IF($C1928="313 Financial Information0LcmVsScr",IF($C1928="309 LCR Summary0",VLOOKUP("LcmVsScr",'309'!$N:$ZZ,MATCH("Link to button",'309'!$N$1:$ZZ$1,0),0),
IF($C1928="313 Financial Information0LcrDocAttached",IF($C1928="309 LCR Summary0",VLOOKUP("LcrDocAttached",'309'!$N:$ZZ,MATCH("Link to button",'309'!$N$1:$ZZ$1,0),
0)))))))=1,TRUE,FALSE)
))),"")</f>
        <v/>
      </c>
    </row>
    <row r="1929" spans="1:8">
      <c r="A1929" s="237" t="e">
        <f>VLOOKUP($G1929,CSVLookups!$B:$R,MATCH(A$1,CSVLookups!$B$1:$R$1,0),FALSE)</f>
        <v>#N/A</v>
      </c>
      <c r="B1929" s="237" t="e">
        <f>VLOOKUP($G1929,CSVLookups!$B:$R,MATCH(B$1,CSVLookups!$B$1:$R$1,0),FALSE)</f>
        <v>#N/A</v>
      </c>
      <c r="C1929" s="238" t="e">
        <f t="shared" si="30"/>
        <v>#N/A</v>
      </c>
      <c r="D1929" s="238" t="e">
        <f>IF(AND(VALUE(LEFT($A1929,3))=309,LEN($B1929)=3),VLOOKUP(VALUE(MID($B1929,2,2)),_309_Table1,MATCH(MID($B1929,1,1),_309_Table1_ColumnLookup,0),FALSE),
  IF($C1929="309 LCR SummaryA",OneYearSCR,IF($C1929="309 LCR SummaryB",UltimateSCR,IF(VALUE(LEFT($A1929,3))=309,VLOOKUP(VALUE(MID($B1929,2,1)),_309_Table1,MATCH(MID($B1929,1,1),_309_Table1_ColumnLookup,0),FALSE)
+N("309"),
  IF(VALUE(LEFT($A1929,3))=310,VLOOKUP(VALUE(MID($B1929,2,1)),_310_Table1,MATCH(MID($B1929,1,1),_310_Table1_ColumnLookup,0),FALSE)
+N("310"),
  IF(AND(VALUE(LEFT($A1929,3))=311,LEN($I1929)=4),VLOOKUP($I1929,_311_Table1,MATCH($B1929,_311_Table1_ColumnLookup,0),FALSE),
  IF(AND(VALUE(LEFT($A1929,3))=311,OR($B1929="I2",$B1929="J2",$B1929="K2",$B1929="L2")),VLOOKUP('311'!$G$58,_311_Table1,MATCH(MID($B1929,1,1),_311_Table1_ColumnLookup,0),FALSE),
  IF(AND(VALUE(LEFT($A1929,3))=311,RIGHT($B1929,5)="Total"),VLOOKUP('311'!$G$59,_311_Table1,MATCH(MID($B1929,1,1),_311_Table1_ColumnLookup,0),FALSE),
  IF(VALUE(LEFT($A1929,3))=311,VLOOKUP(VALUE(MID($B1929,2,1)),_311_Table1,MATCH(MID($B1929,1,1),_311_Table1_ColumnLookup,0),FALSE)
+N("311"),
  IF(AND(VALUE(LEFT($A1929,3))=312,LEFT($G1929,10)="Unincepted",$B1929="G "),VLOOKUP(" ULO",_312_Table1,MATCH('312'!$N$16,_312_Table1_ColumnLookup,0),FALSE),
  IF(AND(VALUE(LEFT($A1929,3))=312,LEFT($G1929,10)="Unincepted",$B1929="O "),VLOOKUP(" ULO",_312_Table1,MATCH('312'!$V$16,_312_Table1_ColumnLookup,0),FALSE),
  IF(AND(VALUE(LEFT($A1929,3))=312,LEFT($G1929,10)="Unincepted",$B1929="Q "),VLOOKUP(" ULO",_312_Table1,MATCH('312'!$X$16,_312_Table1_ColumnLookup,0),FALSE),
  IF(AND(VALUE(LEFT($A1929,3))=312,LEFT($G1929,10)="Unincepted"),VLOOKUP(" ULO",_312_Table1,MATCH(LEFT($B1929,1),_312_Table1_ColumnLookup,0),FALSE),
  IF(AND(VALUE(LEFT($A1929,3))=312,LEFT($G1929,5)="Total",$B1929="G "),VLOOKUP('312'!$F$80,_312_Table1,MATCH('312'!$N$16,_312_Table1_ColumnLookup,0),FALSE),
  IF(AND(VALUE(LEFT($A1929,3))=312,LEFT($G1929,5)="Total",$B1929="O "),VLOOKUP('312'!$F$80,_312_Table1,MATCH('312'!$V$16,_312_Table1_ColumnLookup,0),FALSE),
  IF(AND(VALUE(LEFT($A1929,3))=312,LEFT($G1929,5)="Total",$B1929="Q "),VLOOKUP('312'!$F$80,_312_Table1,MATCH('312'!$X$16,_312_Table1_ColumnLookup,0),FALSE),
  IF(AND(VALUE(LEFT($A1929,3))=312,LEFT($G1929,5)="Total"),VLOOKUP('312'!$F$80,_312_Table1,MATCH(LEFT($B1929,1),_312_Table1_ColumnLookup,0),FALSE),
  IF(AND(VALUE(LEFT($A1929,3))=312,LEN($I1929)=4,$B1929="G"),VLOOKUP($I1929,_312_Table1,MATCH('312'!$N$16,_312_Table1_ColumnLookup,0),FALSE),
  IF(AND(VALUE(LEFT($A1929,3))=312,LEN($I1929)=4,$B1929="O"),VLOOKUP($I1929,_312_Table1,MATCH('312'!$V$16,_312_Table1_ColumnLookup,0),FALSE),
  IF(AND(VALUE(LEFT($A1929,3))=312,LEN($I1929)=4,$B1929="Q"),VLOOKUP($I1929,_312_Table1,MATCH('312'!$X$16,_312_Table1_ColumnLookup,0),FALSE),
  IF(AND(VALUE(LEFT($A1929,3))=312,LEN($I1929)=4),VLOOKUP($I1929,_312_Table1,MATCH(LEFT($B1929,1),_312_Table1_ColumnLookup,0),FALSE)
+N("312"),
  IF(VALUE(LEFT($A1929,3))=313,VLOOKUP(VALUE(MID($B1929,2,1)),_313_Table1,MATCH(MID($B1929,1,1),_313_Table1_ColumnLookup,0),FALSE)
+N("313"),
  IF(AND(VALUE(LEFT($A1929,3))=314,LEN($B1929)=3),VLOOKUP(VALUE(MID($B1929,2,2)),_314_Table1,MATCH(MID($B1929,1,1),_314_Table1_ColumnLookup,0),FALSE),
  IF(VALUE(LEFT($A1929,3))=314,VLOOKUP(VALUE(MID($B1929,2,1)),_314_Table1,MATCH(MID($B1929,1,1),_314_Table1_ColumnLookup,0),FALSE)
+N("314"),
""))))))))))))))))))))))))</f>
        <v>#N/A</v>
      </c>
      <c r="E1929" s="238" t="e">
        <f>IF(AND(VALUE(LEFT($A1929,3))=309,LEN($B1929)=3),VLOOKUP(VALUE(MID($B1929,2,2)),_309_Table2,MATCH(MID($B1929,1,1),_309_Table2_ColumnLookup,0),FALSE),
  IF($C1929="309 LCR SummaryA",OneYearSCR,IF($C1929="309 LCR SummaryB",UltimateSCR,IF(VALUE(LEFT($A1929,3))=309,VLOOKUP(VALUE(MID($B1929,2,1)),_309_Table2,MATCH(MID($B1929,1,1),_309_Table2_ColumnLookup,0),FALSE)
+N("309"),
  IF(VALUE(LEFT($A1929,3))=310,VLOOKUP(VALUE(MID($B1929,2,1)),_310_Table2,MATCH(MID($B1929,1,1),_310_Table2_ColumnLookup,0),FALSE)
+N("310"),
  IF(AND(VALUE(LEFT($A1929,3))=311,LEN($I1929)=4),VLOOKUP($I1929,_311_Table2,MATCH($B1929,_311_Table2_ColumnLookup,0),FALSE),
  IF(AND(VALUE(LEFT($A1929,3))=311,OR($B1929="I2",$B1929="J2",$B1929="K2",$B1929="L2")),VLOOKUP('311'!$G$58,_311_Table2,MATCH(MID($B1929,1,1),_311_Table2_ColumnLookup,0),FALSE),
  IF(AND(VALUE(LEFT($A1929,3))=311,RIGHT($B1929,5)="Total"),VLOOKUP('311'!$G$59,_311_Table2,MATCH(MID($B1929,1,1),_311_Table2_ColumnLookup,0),FALSE),
  IF(VALUE(LEFT($A1929,3))=311,VLOOKUP(VALUE(MID($B1929,2,1)),_311_Table2,MATCH(MID($B1929,1,1),_311_Table2_ColumnLookup,0),FALSE)
+N("311"),
  IF(AND(VALUE(LEFT($A1929,3))=312,LEFT($G1929,10)="Unincepted",$B1929="G "),VLOOKUP(" ULO",_312_Table2,MATCH('312'!$N$16,_312_Table2_ColumnLookup,0),FALSE),
  IF(AND(VALUE(LEFT($A1929,3))=312,LEFT($G1929,10)="Unincepted",$B1929="O "),VLOOKUP(" ULO",_312_Table2,MATCH('312'!$V$16,_312_Table2_ColumnLookup,0),FALSE),
  IF(AND(VALUE(LEFT($A1929,3))=312,LEFT($G1929,10)="Unincepted",$B1929="Q "),VLOOKUP(" ULO",_312_Table2,MATCH('312'!$X$16,_312_Table2_ColumnLookup,0),FALSE),
  IF(AND(VALUE(LEFT($A1929,3))=312,LEFT($G1929,10)="Unincepted"),VLOOKUP(" ULO",_312_Table2,MATCH(LEFT($B1929,1),_312_Table2_ColumnLookup,0),FALSE),
  IF(AND(VALUE(LEFT($A1929,3))=312,LEFT($G1929,5)="Total",$B1929="G "),VLOOKUP('312'!$F$80,_312_Table2,MATCH('312'!$N$16,_312_Table2_ColumnLookup,0),FALSE),
  IF(AND(VALUE(LEFT($A1929,3))=312,LEFT($G1929,5)="Total",$B1929="O "),VLOOKUP('312'!$F$80,_312_Table2,MATCH('312'!$V$16,_312_Table2_ColumnLookup,0),FALSE),
  IF(AND(VALUE(LEFT($A1929,3))=312,LEFT($G1929,5)="Total",$B1929="Q "),VLOOKUP('312'!$F$80,_312_Table2,MATCH('312'!$X$16,_312_Table2_ColumnLookup,0),FALSE),
  IF(AND(VALUE(LEFT($A1929,3))=312,LEFT($G1929,5)="Total"),VLOOKUP('312'!$F$80,_312_Table2,MATCH(LEFT($B1929,1),_312_Table2_ColumnLookup,0),FALSE),
  IF(AND(VALUE(LEFT($A1929,3))=312,LEN($I1929)=4,$B1929="G"),VLOOKUP($I1929,_312_Table2,MATCH('312'!$N$16,_312_Table2_ColumnLookup,0),FALSE),
  IF(AND(VALUE(LEFT($A1929,3))=312,LEN($I1929)=4,$B1929="O"),VLOOKUP($I1929,_312_Table2,MATCH('312'!$V$16,_312_Table2_ColumnLookup,0),FALSE),
  IF(AND(VALUE(LEFT($A1929,3))=312,LEN($I1929)=4,$B1929="Q"),VLOOKUP($I1929,_312_Table2,MATCH('312'!$X$16,_312_Table2_ColumnLookup,0),FALSE),
  IF(AND(VALUE(LEFT($A1929,3))=312,LEN($I1929)=4),VLOOKUP($I1929,_312_Table2,MATCH(LEFT($B1929,1),_312_Table2_ColumnLookup,0),FALSE)
+N("312"),
  IF(VALUE(LEFT($A1929,3))=313,VLOOKUP(VALUE(MID($B1929,2,1)),_313_Table2,MATCH(MID($B1929,1,1),_313_Table2_ColumnLookup,0),FALSE)
+N("313"),
  IF(AND(VALUE(LEFT($A1929,3))=314,LEN($B1929)=3),VLOOKUP(VALUE(MID($B1929,2,2)),_314_Table2,MATCH(MID($B1929,1,1),_314_Table2_ColumnLookup,0),FALSE),
  IF(VALUE(LEFT($A1929,3))=314,VLOOKUP(VALUE(MID($B1929,2,1)),_314_Table2,MATCH(MID($B1929,1,1),_314_Table2_ColumnLookup,0),FALSE)
+N("314"),
""))))))))))))))))))))))))</f>
        <v>#N/A</v>
      </c>
      <c r="F1929" s="238" t="e">
        <f>IF(AND(VALUE(LEFT($A1929,3))=309,LEN($B1929)=3),VLOOKUP(VALUE(MID($B1929,2,2)),_309_Table3,MATCH(MID($B1929,1,1),_309_Table3_ColumnLookup,0),FALSE),
  IF($C1929="309 LCR SummaryA",OneYearSCR,IF($C1929="309 LCR SummaryB",UltimateSCR,IF(VALUE(LEFT($A1929,3))=309,VLOOKUP(VALUE(MID($B1929,2,1)),_309_Table3,MATCH(MID($B1929,1,1),_309_Table3_ColumnLookup,0),FALSE)
+N("309"),
  IF(VALUE(LEFT($A1929,3))=310,VLOOKUP(VALUE(MID($B1929,2,1)),_310_Table3,MATCH(MID($B1929,1,1),_310_Table3_ColumnLookup,0),FALSE)
+N("310"),
  IF(AND(VALUE(LEFT($A1929,3))=311,LEN($I1929)=4),VLOOKUP($I1929,_311_Table3,MATCH($B1929,_311_Table3_ColumnLookup,0),FALSE),
  IF(AND(VALUE(LEFT($A1929,3))=311,OR($B1929="I2",$B1929="J2",$B1929="K2",$B1929="L2")),VLOOKUP('311'!$G$58,_311_Table3,MATCH(MID($B1929,1,1),_311_Table3_ColumnLookup,0),FALSE),
  IF(AND(VALUE(LEFT($A1929,3))=311,RIGHT($B1929,5)="Total"),VLOOKUP('311'!$G$59,_311_Table3,MATCH(MID($B1929,1,1),_311_Table3_ColumnLookup,0),FALSE),
  IF(VALUE(LEFT($A1929,3))=311,VLOOKUP(VALUE(MID($B1929,2,1)),_311_Table3,MATCH(MID($B1929,1,1),_311_Table3_ColumnLookup,0),FALSE)
+N("311"),
  IF(AND(VALUE(LEFT($A1929,3))=312,LEFT($G1929,10)="Unincepted",$B1929="G "),VLOOKUP(" ULO",_312_Table3,MATCH('312'!$N$16,_312_Table3_ColumnLookup,0),FALSE),
  IF(AND(VALUE(LEFT($A1929,3))=312,LEFT($G1929,10)="Unincepted",$B1929="O "),VLOOKUP(" ULO",_312_Table3,MATCH('312'!$V$16,_312_Table3_ColumnLookup,0),FALSE),
  IF(AND(VALUE(LEFT($A1929,3))=312,LEFT($G1929,10)="Unincepted",$B1929="Q "),VLOOKUP(" ULO",_312_Table3,MATCH('312'!$X$16,_312_Table3_ColumnLookup,0),FALSE),
  IF(AND(VALUE(LEFT($A1929,3))=312,LEFT($G1929,10)="Unincepted"),VLOOKUP(" ULO",_312_Table3,MATCH(LEFT($B1929,1),_312_Table3_ColumnLookup,0),FALSE),
  IF(AND(VALUE(LEFT($A1929,3))=312,LEFT($G1929,5)="Total",$B1929="G "),VLOOKUP('312'!$F$80,_312_Table3,MATCH('312'!$N$16,_312_Table3_ColumnLookup,0),FALSE),
  IF(AND(VALUE(LEFT($A1929,3))=312,LEFT($G1929,5)="Total",$B1929="O "),VLOOKUP('312'!$F$80,_312_Table3,MATCH('312'!$V$16,_312_Table3_ColumnLookup,0),FALSE),
  IF(AND(VALUE(LEFT($A1929,3))=312,LEFT($G1929,5)="Total",$B1929="Q "),VLOOKUP('312'!$F$80,_312_Table3,MATCH('312'!$X$16,_312_Table3_ColumnLookup,0),FALSE),
  IF(AND(VALUE(LEFT($A1929,3))=312,LEFT($G1929,5)="Total"),VLOOKUP('312'!$F$80,_312_Table3,MATCH(LEFT($B1929,1),_312_Table3_ColumnLookup,0),FALSE),
  IF(AND(VALUE(LEFT($A1929,3))=312,LEN($I1929)=4,$B1929="G"),VLOOKUP($I1929,_312_Table3,MATCH('312'!$N$16,_312_Table3_ColumnLookup,0),FALSE),
  IF(AND(VALUE(LEFT($A1929,3))=312,LEN($I1929)=4,$B1929="O"),VLOOKUP($I1929,_312_Table3,MATCH('312'!$V$16,_312_Table3_ColumnLookup,0),FALSE),
  IF(AND(VALUE(LEFT($A1929,3))=312,LEN($I1929)=4,$B1929="Q"),VLOOKUP($I1929,_312_Table3,MATCH('312'!$X$16,_312_Table3_ColumnLookup,0),FALSE),
  IF(AND(VALUE(LEFT($A1929,3))=312,LEN($I1929)=4),VLOOKUP($I1929,_312_Table3,MATCH(LEFT($B1929,1),_312_Table3_ColumnLookup,0),FALSE)
+N("312"),
  IF(VALUE(LEFT($A1929,3))=313,VLOOKUP(VALUE(MID($B1929,2,1)),_313_Table3,MATCH(MID($B1929,1,1),_313_Table3_ColumnLookup,0),FALSE)
+N("313"),
  IF(AND(VALUE(LEFT($A1929,3))=314,LEN($B1929)=3),VLOOKUP(VALUE(MID($B1929,2,2)),_314_Table3,MATCH(MID($B1929,1,1),_314_Table3_ColumnLookup,0),FALSE),
  IF(VALUE(LEFT($A1929,3))=314,VLOOKUP(VALUE(MID($B1929,2,1)),_314_Table3,MATCH(MID($B1929,1,1),_314_Table3_ColumnLookup,0),FALSE)
+N("314"),
""))))))))))))))))))))))))</f>
        <v>#N/A</v>
      </c>
      <c r="H1929" s="321" t="str">
        <f>IFERROR(
IF(ISERROR($D1929)=FALSE,$D1929,IF(ISERROR($E1929)=FALSE,$E1929,IF(ISERROR($F1929)=FALSE,$F1929
+N("012 checkboxes"),
IF(
IF(OR(LEFT($A1929,9)="Syndicate",LEFT($A1929,12)="NewSyndicate"),VLOOKUP($A1929,'012'!$J:$ZW,MATCH("Link to button",'012'!$J$1:$ZW$1,0),0)
+N("309 checkbox"),
IF($C1929="309 LCR Summary0",VLOOKUP("Notes990",'309'!$P:$ZZ,MATCH("Link to button",'309'!$P$1:$ZZ$1,0),0)
+N("313 checkboxes"),
IF($C1929="313 Financial Information0LcmVsScr",IF($C1929="309 LCR Summary0",VLOOKUP("LcmVsScr",'309'!$N:$ZZ,MATCH("Link to button",'309'!$N$1:$ZZ$1,0),0),
IF($C1929="313 Financial Information0LcrDocAttached",IF($C1929="309 LCR Summary0",VLOOKUP("LcrDocAttached",'309'!$N:$ZZ,MATCH("Link to button",'309'!$N$1:$ZZ$1,0),
0)))))))=1,TRUE,FALSE)
))),"")</f>
        <v/>
      </c>
    </row>
    <row r="1930" spans="1:8">
      <c r="A1930" s="237" t="e">
        <f>VLOOKUP($G1930,CSVLookups!$B:$R,MATCH(A$1,CSVLookups!$B$1:$R$1,0),FALSE)</f>
        <v>#N/A</v>
      </c>
      <c r="B1930" s="237" t="e">
        <f>VLOOKUP($G1930,CSVLookups!$B:$R,MATCH(B$1,CSVLookups!$B$1:$R$1,0),FALSE)</f>
        <v>#N/A</v>
      </c>
      <c r="C1930" s="238" t="e">
        <f t="shared" si="30"/>
        <v>#N/A</v>
      </c>
      <c r="D1930" s="238" t="e">
        <f>IF(AND(VALUE(LEFT($A1930,3))=309,LEN($B1930)=3),VLOOKUP(VALUE(MID($B1930,2,2)),_309_Table1,MATCH(MID($B1930,1,1),_309_Table1_ColumnLookup,0),FALSE),
  IF($C1930="309 LCR SummaryA",OneYearSCR,IF($C1930="309 LCR SummaryB",UltimateSCR,IF(VALUE(LEFT($A1930,3))=309,VLOOKUP(VALUE(MID($B1930,2,1)),_309_Table1,MATCH(MID($B1930,1,1),_309_Table1_ColumnLookup,0),FALSE)
+N("309"),
  IF(VALUE(LEFT($A1930,3))=310,VLOOKUP(VALUE(MID($B1930,2,1)),_310_Table1,MATCH(MID($B1930,1,1),_310_Table1_ColumnLookup,0),FALSE)
+N("310"),
  IF(AND(VALUE(LEFT($A1930,3))=311,LEN($I1930)=4),VLOOKUP($I1930,_311_Table1,MATCH($B1930,_311_Table1_ColumnLookup,0),FALSE),
  IF(AND(VALUE(LEFT($A1930,3))=311,OR($B1930="I2",$B1930="J2",$B1930="K2",$B1930="L2")),VLOOKUP('311'!$G$58,_311_Table1,MATCH(MID($B1930,1,1),_311_Table1_ColumnLookup,0),FALSE),
  IF(AND(VALUE(LEFT($A1930,3))=311,RIGHT($B1930,5)="Total"),VLOOKUP('311'!$G$59,_311_Table1,MATCH(MID($B1930,1,1),_311_Table1_ColumnLookup,0),FALSE),
  IF(VALUE(LEFT($A1930,3))=311,VLOOKUP(VALUE(MID($B1930,2,1)),_311_Table1,MATCH(MID($B1930,1,1),_311_Table1_ColumnLookup,0),FALSE)
+N("311"),
  IF(AND(VALUE(LEFT($A1930,3))=312,LEFT($G1930,10)="Unincepted",$B1930="G "),VLOOKUP(" ULO",_312_Table1,MATCH('312'!$N$16,_312_Table1_ColumnLookup,0),FALSE),
  IF(AND(VALUE(LEFT($A1930,3))=312,LEFT($G1930,10)="Unincepted",$B1930="O "),VLOOKUP(" ULO",_312_Table1,MATCH('312'!$V$16,_312_Table1_ColumnLookup,0),FALSE),
  IF(AND(VALUE(LEFT($A1930,3))=312,LEFT($G1930,10)="Unincepted",$B1930="Q "),VLOOKUP(" ULO",_312_Table1,MATCH('312'!$X$16,_312_Table1_ColumnLookup,0),FALSE),
  IF(AND(VALUE(LEFT($A1930,3))=312,LEFT($G1930,10)="Unincepted"),VLOOKUP(" ULO",_312_Table1,MATCH(LEFT($B1930,1),_312_Table1_ColumnLookup,0),FALSE),
  IF(AND(VALUE(LEFT($A1930,3))=312,LEFT($G1930,5)="Total",$B1930="G "),VLOOKUP('312'!$F$80,_312_Table1,MATCH('312'!$N$16,_312_Table1_ColumnLookup,0),FALSE),
  IF(AND(VALUE(LEFT($A1930,3))=312,LEFT($G1930,5)="Total",$B1930="O "),VLOOKUP('312'!$F$80,_312_Table1,MATCH('312'!$V$16,_312_Table1_ColumnLookup,0),FALSE),
  IF(AND(VALUE(LEFT($A1930,3))=312,LEFT($G1930,5)="Total",$B1930="Q "),VLOOKUP('312'!$F$80,_312_Table1,MATCH('312'!$X$16,_312_Table1_ColumnLookup,0),FALSE),
  IF(AND(VALUE(LEFT($A1930,3))=312,LEFT($G1930,5)="Total"),VLOOKUP('312'!$F$80,_312_Table1,MATCH(LEFT($B1930,1),_312_Table1_ColumnLookup,0),FALSE),
  IF(AND(VALUE(LEFT($A1930,3))=312,LEN($I1930)=4,$B1930="G"),VLOOKUP($I1930,_312_Table1,MATCH('312'!$N$16,_312_Table1_ColumnLookup,0),FALSE),
  IF(AND(VALUE(LEFT($A1930,3))=312,LEN($I1930)=4,$B1930="O"),VLOOKUP($I1930,_312_Table1,MATCH('312'!$V$16,_312_Table1_ColumnLookup,0),FALSE),
  IF(AND(VALUE(LEFT($A1930,3))=312,LEN($I1930)=4,$B1930="Q"),VLOOKUP($I1930,_312_Table1,MATCH('312'!$X$16,_312_Table1_ColumnLookup,0),FALSE),
  IF(AND(VALUE(LEFT($A1930,3))=312,LEN($I1930)=4),VLOOKUP($I1930,_312_Table1,MATCH(LEFT($B1930,1),_312_Table1_ColumnLookup,0),FALSE)
+N("312"),
  IF(VALUE(LEFT($A1930,3))=313,VLOOKUP(VALUE(MID($B1930,2,1)),_313_Table1,MATCH(MID($B1930,1,1),_313_Table1_ColumnLookup,0),FALSE)
+N("313"),
  IF(AND(VALUE(LEFT($A1930,3))=314,LEN($B1930)=3),VLOOKUP(VALUE(MID($B1930,2,2)),_314_Table1,MATCH(MID($B1930,1,1),_314_Table1_ColumnLookup,0),FALSE),
  IF(VALUE(LEFT($A1930,3))=314,VLOOKUP(VALUE(MID($B1930,2,1)),_314_Table1,MATCH(MID($B1930,1,1),_314_Table1_ColumnLookup,0),FALSE)
+N("314"),
""))))))))))))))))))))))))</f>
        <v>#N/A</v>
      </c>
      <c r="E1930" s="238" t="e">
        <f>IF(AND(VALUE(LEFT($A1930,3))=309,LEN($B1930)=3),VLOOKUP(VALUE(MID($B1930,2,2)),_309_Table2,MATCH(MID($B1930,1,1),_309_Table2_ColumnLookup,0),FALSE),
  IF($C1930="309 LCR SummaryA",OneYearSCR,IF($C1930="309 LCR SummaryB",UltimateSCR,IF(VALUE(LEFT($A1930,3))=309,VLOOKUP(VALUE(MID($B1930,2,1)),_309_Table2,MATCH(MID($B1930,1,1),_309_Table2_ColumnLookup,0),FALSE)
+N("309"),
  IF(VALUE(LEFT($A1930,3))=310,VLOOKUP(VALUE(MID($B1930,2,1)),_310_Table2,MATCH(MID($B1930,1,1),_310_Table2_ColumnLookup,0),FALSE)
+N("310"),
  IF(AND(VALUE(LEFT($A1930,3))=311,LEN($I1930)=4),VLOOKUP($I1930,_311_Table2,MATCH($B1930,_311_Table2_ColumnLookup,0),FALSE),
  IF(AND(VALUE(LEFT($A1930,3))=311,OR($B1930="I2",$B1930="J2",$B1930="K2",$B1930="L2")),VLOOKUP('311'!$G$58,_311_Table2,MATCH(MID($B1930,1,1),_311_Table2_ColumnLookup,0),FALSE),
  IF(AND(VALUE(LEFT($A1930,3))=311,RIGHT($B1930,5)="Total"),VLOOKUP('311'!$G$59,_311_Table2,MATCH(MID($B1930,1,1),_311_Table2_ColumnLookup,0),FALSE),
  IF(VALUE(LEFT($A1930,3))=311,VLOOKUP(VALUE(MID($B1930,2,1)),_311_Table2,MATCH(MID($B1930,1,1),_311_Table2_ColumnLookup,0),FALSE)
+N("311"),
  IF(AND(VALUE(LEFT($A1930,3))=312,LEFT($G1930,10)="Unincepted",$B1930="G "),VLOOKUP(" ULO",_312_Table2,MATCH('312'!$N$16,_312_Table2_ColumnLookup,0),FALSE),
  IF(AND(VALUE(LEFT($A1930,3))=312,LEFT($G1930,10)="Unincepted",$B1930="O "),VLOOKUP(" ULO",_312_Table2,MATCH('312'!$V$16,_312_Table2_ColumnLookup,0),FALSE),
  IF(AND(VALUE(LEFT($A1930,3))=312,LEFT($G1930,10)="Unincepted",$B1930="Q "),VLOOKUP(" ULO",_312_Table2,MATCH('312'!$X$16,_312_Table2_ColumnLookup,0),FALSE),
  IF(AND(VALUE(LEFT($A1930,3))=312,LEFT($G1930,10)="Unincepted"),VLOOKUP(" ULO",_312_Table2,MATCH(LEFT($B1930,1),_312_Table2_ColumnLookup,0),FALSE),
  IF(AND(VALUE(LEFT($A1930,3))=312,LEFT($G1930,5)="Total",$B1930="G "),VLOOKUP('312'!$F$80,_312_Table2,MATCH('312'!$N$16,_312_Table2_ColumnLookup,0),FALSE),
  IF(AND(VALUE(LEFT($A1930,3))=312,LEFT($G1930,5)="Total",$B1930="O "),VLOOKUP('312'!$F$80,_312_Table2,MATCH('312'!$V$16,_312_Table2_ColumnLookup,0),FALSE),
  IF(AND(VALUE(LEFT($A1930,3))=312,LEFT($G1930,5)="Total",$B1930="Q "),VLOOKUP('312'!$F$80,_312_Table2,MATCH('312'!$X$16,_312_Table2_ColumnLookup,0),FALSE),
  IF(AND(VALUE(LEFT($A1930,3))=312,LEFT($G1930,5)="Total"),VLOOKUP('312'!$F$80,_312_Table2,MATCH(LEFT($B1930,1),_312_Table2_ColumnLookup,0),FALSE),
  IF(AND(VALUE(LEFT($A1930,3))=312,LEN($I1930)=4,$B1930="G"),VLOOKUP($I1930,_312_Table2,MATCH('312'!$N$16,_312_Table2_ColumnLookup,0),FALSE),
  IF(AND(VALUE(LEFT($A1930,3))=312,LEN($I1930)=4,$B1930="O"),VLOOKUP($I1930,_312_Table2,MATCH('312'!$V$16,_312_Table2_ColumnLookup,0),FALSE),
  IF(AND(VALUE(LEFT($A1930,3))=312,LEN($I1930)=4,$B1930="Q"),VLOOKUP($I1930,_312_Table2,MATCH('312'!$X$16,_312_Table2_ColumnLookup,0),FALSE),
  IF(AND(VALUE(LEFT($A1930,3))=312,LEN($I1930)=4),VLOOKUP($I1930,_312_Table2,MATCH(LEFT($B1930,1),_312_Table2_ColumnLookup,0),FALSE)
+N("312"),
  IF(VALUE(LEFT($A1930,3))=313,VLOOKUP(VALUE(MID($B1930,2,1)),_313_Table2,MATCH(MID($B1930,1,1),_313_Table2_ColumnLookup,0),FALSE)
+N("313"),
  IF(AND(VALUE(LEFT($A1930,3))=314,LEN($B1930)=3),VLOOKUP(VALUE(MID($B1930,2,2)),_314_Table2,MATCH(MID($B1930,1,1),_314_Table2_ColumnLookup,0),FALSE),
  IF(VALUE(LEFT($A1930,3))=314,VLOOKUP(VALUE(MID($B1930,2,1)),_314_Table2,MATCH(MID($B1930,1,1),_314_Table2_ColumnLookup,0),FALSE)
+N("314"),
""))))))))))))))))))))))))</f>
        <v>#N/A</v>
      </c>
      <c r="F1930" s="238" t="e">
        <f>IF(AND(VALUE(LEFT($A1930,3))=309,LEN($B1930)=3),VLOOKUP(VALUE(MID($B1930,2,2)),_309_Table3,MATCH(MID($B1930,1,1),_309_Table3_ColumnLookup,0),FALSE),
  IF($C1930="309 LCR SummaryA",OneYearSCR,IF($C1930="309 LCR SummaryB",UltimateSCR,IF(VALUE(LEFT($A1930,3))=309,VLOOKUP(VALUE(MID($B1930,2,1)),_309_Table3,MATCH(MID($B1930,1,1),_309_Table3_ColumnLookup,0),FALSE)
+N("309"),
  IF(VALUE(LEFT($A1930,3))=310,VLOOKUP(VALUE(MID($B1930,2,1)),_310_Table3,MATCH(MID($B1930,1,1),_310_Table3_ColumnLookup,0),FALSE)
+N("310"),
  IF(AND(VALUE(LEFT($A1930,3))=311,LEN($I1930)=4),VLOOKUP($I1930,_311_Table3,MATCH($B1930,_311_Table3_ColumnLookup,0),FALSE),
  IF(AND(VALUE(LEFT($A1930,3))=311,OR($B1930="I2",$B1930="J2",$B1930="K2",$B1930="L2")),VLOOKUP('311'!$G$58,_311_Table3,MATCH(MID($B1930,1,1),_311_Table3_ColumnLookup,0),FALSE),
  IF(AND(VALUE(LEFT($A1930,3))=311,RIGHT($B1930,5)="Total"),VLOOKUP('311'!$G$59,_311_Table3,MATCH(MID($B1930,1,1),_311_Table3_ColumnLookup,0),FALSE),
  IF(VALUE(LEFT($A1930,3))=311,VLOOKUP(VALUE(MID($B1930,2,1)),_311_Table3,MATCH(MID($B1930,1,1),_311_Table3_ColumnLookup,0),FALSE)
+N("311"),
  IF(AND(VALUE(LEFT($A1930,3))=312,LEFT($G1930,10)="Unincepted",$B1930="G "),VLOOKUP(" ULO",_312_Table3,MATCH('312'!$N$16,_312_Table3_ColumnLookup,0),FALSE),
  IF(AND(VALUE(LEFT($A1930,3))=312,LEFT($G1930,10)="Unincepted",$B1930="O "),VLOOKUP(" ULO",_312_Table3,MATCH('312'!$V$16,_312_Table3_ColumnLookup,0),FALSE),
  IF(AND(VALUE(LEFT($A1930,3))=312,LEFT($G1930,10)="Unincepted",$B1930="Q "),VLOOKUP(" ULO",_312_Table3,MATCH('312'!$X$16,_312_Table3_ColumnLookup,0),FALSE),
  IF(AND(VALUE(LEFT($A1930,3))=312,LEFT($G1930,10)="Unincepted"),VLOOKUP(" ULO",_312_Table3,MATCH(LEFT($B1930,1),_312_Table3_ColumnLookup,0),FALSE),
  IF(AND(VALUE(LEFT($A1930,3))=312,LEFT($G1930,5)="Total",$B1930="G "),VLOOKUP('312'!$F$80,_312_Table3,MATCH('312'!$N$16,_312_Table3_ColumnLookup,0),FALSE),
  IF(AND(VALUE(LEFT($A1930,3))=312,LEFT($G1930,5)="Total",$B1930="O "),VLOOKUP('312'!$F$80,_312_Table3,MATCH('312'!$V$16,_312_Table3_ColumnLookup,0),FALSE),
  IF(AND(VALUE(LEFT($A1930,3))=312,LEFT($G1930,5)="Total",$B1930="Q "),VLOOKUP('312'!$F$80,_312_Table3,MATCH('312'!$X$16,_312_Table3_ColumnLookup,0),FALSE),
  IF(AND(VALUE(LEFT($A1930,3))=312,LEFT($G1930,5)="Total"),VLOOKUP('312'!$F$80,_312_Table3,MATCH(LEFT($B1930,1),_312_Table3_ColumnLookup,0),FALSE),
  IF(AND(VALUE(LEFT($A1930,3))=312,LEN($I1930)=4,$B1930="G"),VLOOKUP($I1930,_312_Table3,MATCH('312'!$N$16,_312_Table3_ColumnLookup,0),FALSE),
  IF(AND(VALUE(LEFT($A1930,3))=312,LEN($I1930)=4,$B1930="O"),VLOOKUP($I1930,_312_Table3,MATCH('312'!$V$16,_312_Table3_ColumnLookup,0),FALSE),
  IF(AND(VALUE(LEFT($A1930,3))=312,LEN($I1930)=4,$B1930="Q"),VLOOKUP($I1930,_312_Table3,MATCH('312'!$X$16,_312_Table3_ColumnLookup,0),FALSE),
  IF(AND(VALUE(LEFT($A1930,3))=312,LEN($I1930)=4),VLOOKUP($I1930,_312_Table3,MATCH(LEFT($B1930,1),_312_Table3_ColumnLookup,0),FALSE)
+N("312"),
  IF(VALUE(LEFT($A1930,3))=313,VLOOKUP(VALUE(MID($B1930,2,1)),_313_Table3,MATCH(MID($B1930,1,1),_313_Table3_ColumnLookup,0),FALSE)
+N("313"),
  IF(AND(VALUE(LEFT($A1930,3))=314,LEN($B1930)=3),VLOOKUP(VALUE(MID($B1930,2,2)),_314_Table3,MATCH(MID($B1930,1,1),_314_Table3_ColumnLookup,0),FALSE),
  IF(VALUE(LEFT($A1930,3))=314,VLOOKUP(VALUE(MID($B1930,2,1)),_314_Table3,MATCH(MID($B1930,1,1),_314_Table3_ColumnLookup,0),FALSE)
+N("314"),
""))))))))))))))))))))))))</f>
        <v>#N/A</v>
      </c>
      <c r="H1930" s="321" t="str">
        <f>IFERROR(
IF(ISERROR($D1930)=FALSE,$D1930,IF(ISERROR($E1930)=FALSE,$E1930,IF(ISERROR($F1930)=FALSE,$F1930
+N("012 checkboxes"),
IF(
IF(OR(LEFT($A1930,9)="Syndicate",LEFT($A1930,12)="NewSyndicate"),VLOOKUP($A1930,'012'!$J:$ZW,MATCH("Link to button",'012'!$J$1:$ZW$1,0),0)
+N("309 checkbox"),
IF($C1930="309 LCR Summary0",VLOOKUP("Notes990",'309'!$P:$ZZ,MATCH("Link to button",'309'!$P$1:$ZZ$1,0),0)
+N("313 checkboxes"),
IF($C1930="313 Financial Information0LcmVsScr",IF($C1930="309 LCR Summary0",VLOOKUP("LcmVsScr",'309'!$N:$ZZ,MATCH("Link to button",'309'!$N$1:$ZZ$1,0),0),
IF($C1930="313 Financial Information0LcrDocAttached",IF($C1930="309 LCR Summary0",VLOOKUP("LcrDocAttached",'309'!$N:$ZZ,MATCH("Link to button",'309'!$N$1:$ZZ$1,0),
0)))))))=1,TRUE,FALSE)
))),"")</f>
        <v/>
      </c>
    </row>
    <row r="1931" spans="1:8">
      <c r="A1931" s="237" t="e">
        <f>VLOOKUP($G1931,CSVLookups!$B:$R,MATCH(A$1,CSVLookups!$B$1:$R$1,0),FALSE)</f>
        <v>#N/A</v>
      </c>
      <c r="B1931" s="237" t="e">
        <f>VLOOKUP($G1931,CSVLookups!$B:$R,MATCH(B$1,CSVLookups!$B$1:$R$1,0),FALSE)</f>
        <v>#N/A</v>
      </c>
      <c r="C1931" s="238" t="e">
        <f t="shared" si="30"/>
        <v>#N/A</v>
      </c>
      <c r="D1931" s="238" t="e">
        <f>IF(AND(VALUE(LEFT($A1931,3))=309,LEN($B1931)=3),VLOOKUP(VALUE(MID($B1931,2,2)),_309_Table1,MATCH(MID($B1931,1,1),_309_Table1_ColumnLookup,0),FALSE),
  IF($C1931="309 LCR SummaryA",OneYearSCR,IF($C1931="309 LCR SummaryB",UltimateSCR,IF(VALUE(LEFT($A1931,3))=309,VLOOKUP(VALUE(MID($B1931,2,1)),_309_Table1,MATCH(MID($B1931,1,1),_309_Table1_ColumnLookup,0),FALSE)
+N("309"),
  IF(VALUE(LEFT($A1931,3))=310,VLOOKUP(VALUE(MID($B1931,2,1)),_310_Table1,MATCH(MID($B1931,1,1),_310_Table1_ColumnLookup,0),FALSE)
+N("310"),
  IF(AND(VALUE(LEFT($A1931,3))=311,LEN($I1931)=4),VLOOKUP($I1931,_311_Table1,MATCH($B1931,_311_Table1_ColumnLookup,0),FALSE),
  IF(AND(VALUE(LEFT($A1931,3))=311,OR($B1931="I2",$B1931="J2",$B1931="K2",$B1931="L2")),VLOOKUP('311'!$G$58,_311_Table1,MATCH(MID($B1931,1,1),_311_Table1_ColumnLookup,0),FALSE),
  IF(AND(VALUE(LEFT($A1931,3))=311,RIGHT($B1931,5)="Total"),VLOOKUP('311'!$G$59,_311_Table1,MATCH(MID($B1931,1,1),_311_Table1_ColumnLookup,0),FALSE),
  IF(VALUE(LEFT($A1931,3))=311,VLOOKUP(VALUE(MID($B1931,2,1)),_311_Table1,MATCH(MID($B1931,1,1),_311_Table1_ColumnLookup,0),FALSE)
+N("311"),
  IF(AND(VALUE(LEFT($A1931,3))=312,LEFT($G1931,10)="Unincepted",$B1931="G "),VLOOKUP(" ULO",_312_Table1,MATCH('312'!$N$16,_312_Table1_ColumnLookup,0),FALSE),
  IF(AND(VALUE(LEFT($A1931,3))=312,LEFT($G1931,10)="Unincepted",$B1931="O "),VLOOKUP(" ULO",_312_Table1,MATCH('312'!$V$16,_312_Table1_ColumnLookup,0),FALSE),
  IF(AND(VALUE(LEFT($A1931,3))=312,LEFT($G1931,10)="Unincepted",$B1931="Q "),VLOOKUP(" ULO",_312_Table1,MATCH('312'!$X$16,_312_Table1_ColumnLookup,0),FALSE),
  IF(AND(VALUE(LEFT($A1931,3))=312,LEFT($G1931,10)="Unincepted"),VLOOKUP(" ULO",_312_Table1,MATCH(LEFT($B1931,1),_312_Table1_ColumnLookup,0),FALSE),
  IF(AND(VALUE(LEFT($A1931,3))=312,LEFT($G1931,5)="Total",$B1931="G "),VLOOKUP('312'!$F$80,_312_Table1,MATCH('312'!$N$16,_312_Table1_ColumnLookup,0),FALSE),
  IF(AND(VALUE(LEFT($A1931,3))=312,LEFT($G1931,5)="Total",$B1931="O "),VLOOKUP('312'!$F$80,_312_Table1,MATCH('312'!$V$16,_312_Table1_ColumnLookup,0),FALSE),
  IF(AND(VALUE(LEFT($A1931,3))=312,LEFT($G1931,5)="Total",$B1931="Q "),VLOOKUP('312'!$F$80,_312_Table1,MATCH('312'!$X$16,_312_Table1_ColumnLookup,0),FALSE),
  IF(AND(VALUE(LEFT($A1931,3))=312,LEFT($G1931,5)="Total"),VLOOKUP('312'!$F$80,_312_Table1,MATCH(LEFT($B1931,1),_312_Table1_ColumnLookup,0),FALSE),
  IF(AND(VALUE(LEFT($A1931,3))=312,LEN($I1931)=4,$B1931="G"),VLOOKUP($I1931,_312_Table1,MATCH('312'!$N$16,_312_Table1_ColumnLookup,0),FALSE),
  IF(AND(VALUE(LEFT($A1931,3))=312,LEN($I1931)=4,$B1931="O"),VLOOKUP($I1931,_312_Table1,MATCH('312'!$V$16,_312_Table1_ColumnLookup,0),FALSE),
  IF(AND(VALUE(LEFT($A1931,3))=312,LEN($I1931)=4,$B1931="Q"),VLOOKUP($I1931,_312_Table1,MATCH('312'!$X$16,_312_Table1_ColumnLookup,0),FALSE),
  IF(AND(VALUE(LEFT($A1931,3))=312,LEN($I1931)=4),VLOOKUP($I1931,_312_Table1,MATCH(LEFT($B1931,1),_312_Table1_ColumnLookup,0),FALSE)
+N("312"),
  IF(VALUE(LEFT($A1931,3))=313,VLOOKUP(VALUE(MID($B1931,2,1)),_313_Table1,MATCH(MID($B1931,1,1),_313_Table1_ColumnLookup,0),FALSE)
+N("313"),
  IF(AND(VALUE(LEFT($A1931,3))=314,LEN($B1931)=3),VLOOKUP(VALUE(MID($B1931,2,2)),_314_Table1,MATCH(MID($B1931,1,1),_314_Table1_ColumnLookup,0),FALSE),
  IF(VALUE(LEFT($A1931,3))=314,VLOOKUP(VALUE(MID($B1931,2,1)),_314_Table1,MATCH(MID($B1931,1,1),_314_Table1_ColumnLookup,0),FALSE)
+N("314"),
""))))))))))))))))))))))))</f>
        <v>#N/A</v>
      </c>
      <c r="E1931" s="238" t="e">
        <f>IF(AND(VALUE(LEFT($A1931,3))=309,LEN($B1931)=3),VLOOKUP(VALUE(MID($B1931,2,2)),_309_Table2,MATCH(MID($B1931,1,1),_309_Table2_ColumnLookup,0),FALSE),
  IF($C1931="309 LCR SummaryA",OneYearSCR,IF($C1931="309 LCR SummaryB",UltimateSCR,IF(VALUE(LEFT($A1931,3))=309,VLOOKUP(VALUE(MID($B1931,2,1)),_309_Table2,MATCH(MID($B1931,1,1),_309_Table2_ColumnLookup,0),FALSE)
+N("309"),
  IF(VALUE(LEFT($A1931,3))=310,VLOOKUP(VALUE(MID($B1931,2,1)),_310_Table2,MATCH(MID($B1931,1,1),_310_Table2_ColumnLookup,0),FALSE)
+N("310"),
  IF(AND(VALUE(LEFT($A1931,3))=311,LEN($I1931)=4),VLOOKUP($I1931,_311_Table2,MATCH($B1931,_311_Table2_ColumnLookup,0),FALSE),
  IF(AND(VALUE(LEFT($A1931,3))=311,OR($B1931="I2",$B1931="J2",$B1931="K2",$B1931="L2")),VLOOKUP('311'!$G$58,_311_Table2,MATCH(MID($B1931,1,1),_311_Table2_ColumnLookup,0),FALSE),
  IF(AND(VALUE(LEFT($A1931,3))=311,RIGHT($B1931,5)="Total"),VLOOKUP('311'!$G$59,_311_Table2,MATCH(MID($B1931,1,1),_311_Table2_ColumnLookup,0),FALSE),
  IF(VALUE(LEFT($A1931,3))=311,VLOOKUP(VALUE(MID($B1931,2,1)),_311_Table2,MATCH(MID($B1931,1,1),_311_Table2_ColumnLookup,0),FALSE)
+N("311"),
  IF(AND(VALUE(LEFT($A1931,3))=312,LEFT($G1931,10)="Unincepted",$B1931="G "),VLOOKUP(" ULO",_312_Table2,MATCH('312'!$N$16,_312_Table2_ColumnLookup,0),FALSE),
  IF(AND(VALUE(LEFT($A1931,3))=312,LEFT($G1931,10)="Unincepted",$B1931="O "),VLOOKUP(" ULO",_312_Table2,MATCH('312'!$V$16,_312_Table2_ColumnLookup,0),FALSE),
  IF(AND(VALUE(LEFT($A1931,3))=312,LEFT($G1931,10)="Unincepted",$B1931="Q "),VLOOKUP(" ULO",_312_Table2,MATCH('312'!$X$16,_312_Table2_ColumnLookup,0),FALSE),
  IF(AND(VALUE(LEFT($A1931,3))=312,LEFT($G1931,10)="Unincepted"),VLOOKUP(" ULO",_312_Table2,MATCH(LEFT($B1931,1),_312_Table2_ColumnLookup,0),FALSE),
  IF(AND(VALUE(LEFT($A1931,3))=312,LEFT($G1931,5)="Total",$B1931="G "),VLOOKUP('312'!$F$80,_312_Table2,MATCH('312'!$N$16,_312_Table2_ColumnLookup,0),FALSE),
  IF(AND(VALUE(LEFT($A1931,3))=312,LEFT($G1931,5)="Total",$B1931="O "),VLOOKUP('312'!$F$80,_312_Table2,MATCH('312'!$V$16,_312_Table2_ColumnLookup,0),FALSE),
  IF(AND(VALUE(LEFT($A1931,3))=312,LEFT($G1931,5)="Total",$B1931="Q "),VLOOKUP('312'!$F$80,_312_Table2,MATCH('312'!$X$16,_312_Table2_ColumnLookup,0),FALSE),
  IF(AND(VALUE(LEFT($A1931,3))=312,LEFT($G1931,5)="Total"),VLOOKUP('312'!$F$80,_312_Table2,MATCH(LEFT($B1931,1),_312_Table2_ColumnLookup,0),FALSE),
  IF(AND(VALUE(LEFT($A1931,3))=312,LEN($I1931)=4,$B1931="G"),VLOOKUP($I1931,_312_Table2,MATCH('312'!$N$16,_312_Table2_ColumnLookup,0),FALSE),
  IF(AND(VALUE(LEFT($A1931,3))=312,LEN($I1931)=4,$B1931="O"),VLOOKUP($I1931,_312_Table2,MATCH('312'!$V$16,_312_Table2_ColumnLookup,0),FALSE),
  IF(AND(VALUE(LEFT($A1931,3))=312,LEN($I1931)=4,$B1931="Q"),VLOOKUP($I1931,_312_Table2,MATCH('312'!$X$16,_312_Table2_ColumnLookup,0),FALSE),
  IF(AND(VALUE(LEFT($A1931,3))=312,LEN($I1931)=4),VLOOKUP($I1931,_312_Table2,MATCH(LEFT($B1931,1),_312_Table2_ColumnLookup,0),FALSE)
+N("312"),
  IF(VALUE(LEFT($A1931,3))=313,VLOOKUP(VALUE(MID($B1931,2,1)),_313_Table2,MATCH(MID($B1931,1,1),_313_Table2_ColumnLookup,0),FALSE)
+N("313"),
  IF(AND(VALUE(LEFT($A1931,3))=314,LEN($B1931)=3),VLOOKUP(VALUE(MID($B1931,2,2)),_314_Table2,MATCH(MID($B1931,1,1),_314_Table2_ColumnLookup,0),FALSE),
  IF(VALUE(LEFT($A1931,3))=314,VLOOKUP(VALUE(MID($B1931,2,1)),_314_Table2,MATCH(MID($B1931,1,1),_314_Table2_ColumnLookup,0),FALSE)
+N("314"),
""))))))))))))))))))))))))</f>
        <v>#N/A</v>
      </c>
      <c r="F1931" s="238" t="e">
        <f>IF(AND(VALUE(LEFT($A1931,3))=309,LEN($B1931)=3),VLOOKUP(VALUE(MID($B1931,2,2)),_309_Table3,MATCH(MID($B1931,1,1),_309_Table3_ColumnLookup,0),FALSE),
  IF($C1931="309 LCR SummaryA",OneYearSCR,IF($C1931="309 LCR SummaryB",UltimateSCR,IF(VALUE(LEFT($A1931,3))=309,VLOOKUP(VALUE(MID($B1931,2,1)),_309_Table3,MATCH(MID($B1931,1,1),_309_Table3_ColumnLookup,0),FALSE)
+N("309"),
  IF(VALUE(LEFT($A1931,3))=310,VLOOKUP(VALUE(MID($B1931,2,1)),_310_Table3,MATCH(MID($B1931,1,1),_310_Table3_ColumnLookup,0),FALSE)
+N("310"),
  IF(AND(VALUE(LEFT($A1931,3))=311,LEN($I1931)=4),VLOOKUP($I1931,_311_Table3,MATCH($B1931,_311_Table3_ColumnLookup,0),FALSE),
  IF(AND(VALUE(LEFT($A1931,3))=311,OR($B1931="I2",$B1931="J2",$B1931="K2",$B1931="L2")),VLOOKUP('311'!$G$58,_311_Table3,MATCH(MID($B1931,1,1),_311_Table3_ColumnLookup,0),FALSE),
  IF(AND(VALUE(LEFT($A1931,3))=311,RIGHT($B1931,5)="Total"),VLOOKUP('311'!$G$59,_311_Table3,MATCH(MID($B1931,1,1),_311_Table3_ColumnLookup,0),FALSE),
  IF(VALUE(LEFT($A1931,3))=311,VLOOKUP(VALUE(MID($B1931,2,1)),_311_Table3,MATCH(MID($B1931,1,1),_311_Table3_ColumnLookup,0),FALSE)
+N("311"),
  IF(AND(VALUE(LEFT($A1931,3))=312,LEFT($G1931,10)="Unincepted",$B1931="G "),VLOOKUP(" ULO",_312_Table3,MATCH('312'!$N$16,_312_Table3_ColumnLookup,0),FALSE),
  IF(AND(VALUE(LEFT($A1931,3))=312,LEFT($G1931,10)="Unincepted",$B1931="O "),VLOOKUP(" ULO",_312_Table3,MATCH('312'!$V$16,_312_Table3_ColumnLookup,0),FALSE),
  IF(AND(VALUE(LEFT($A1931,3))=312,LEFT($G1931,10)="Unincepted",$B1931="Q "),VLOOKUP(" ULO",_312_Table3,MATCH('312'!$X$16,_312_Table3_ColumnLookup,0),FALSE),
  IF(AND(VALUE(LEFT($A1931,3))=312,LEFT($G1931,10)="Unincepted"),VLOOKUP(" ULO",_312_Table3,MATCH(LEFT($B1931,1),_312_Table3_ColumnLookup,0),FALSE),
  IF(AND(VALUE(LEFT($A1931,3))=312,LEFT($G1931,5)="Total",$B1931="G "),VLOOKUP('312'!$F$80,_312_Table3,MATCH('312'!$N$16,_312_Table3_ColumnLookup,0),FALSE),
  IF(AND(VALUE(LEFT($A1931,3))=312,LEFT($G1931,5)="Total",$B1931="O "),VLOOKUP('312'!$F$80,_312_Table3,MATCH('312'!$V$16,_312_Table3_ColumnLookup,0),FALSE),
  IF(AND(VALUE(LEFT($A1931,3))=312,LEFT($G1931,5)="Total",$B1931="Q "),VLOOKUP('312'!$F$80,_312_Table3,MATCH('312'!$X$16,_312_Table3_ColumnLookup,0),FALSE),
  IF(AND(VALUE(LEFT($A1931,3))=312,LEFT($G1931,5)="Total"),VLOOKUP('312'!$F$80,_312_Table3,MATCH(LEFT($B1931,1),_312_Table3_ColumnLookup,0),FALSE),
  IF(AND(VALUE(LEFT($A1931,3))=312,LEN($I1931)=4,$B1931="G"),VLOOKUP($I1931,_312_Table3,MATCH('312'!$N$16,_312_Table3_ColumnLookup,0),FALSE),
  IF(AND(VALUE(LEFT($A1931,3))=312,LEN($I1931)=4,$B1931="O"),VLOOKUP($I1931,_312_Table3,MATCH('312'!$V$16,_312_Table3_ColumnLookup,0),FALSE),
  IF(AND(VALUE(LEFT($A1931,3))=312,LEN($I1931)=4,$B1931="Q"),VLOOKUP($I1931,_312_Table3,MATCH('312'!$X$16,_312_Table3_ColumnLookup,0),FALSE),
  IF(AND(VALUE(LEFT($A1931,3))=312,LEN($I1931)=4),VLOOKUP($I1931,_312_Table3,MATCH(LEFT($B1931,1),_312_Table3_ColumnLookup,0),FALSE)
+N("312"),
  IF(VALUE(LEFT($A1931,3))=313,VLOOKUP(VALUE(MID($B1931,2,1)),_313_Table3,MATCH(MID($B1931,1,1),_313_Table3_ColumnLookup,0),FALSE)
+N("313"),
  IF(AND(VALUE(LEFT($A1931,3))=314,LEN($B1931)=3),VLOOKUP(VALUE(MID($B1931,2,2)),_314_Table3,MATCH(MID($B1931,1,1),_314_Table3_ColumnLookup,0),FALSE),
  IF(VALUE(LEFT($A1931,3))=314,VLOOKUP(VALUE(MID($B1931,2,1)),_314_Table3,MATCH(MID($B1931,1,1),_314_Table3_ColumnLookup,0),FALSE)
+N("314"),
""))))))))))))))))))))))))</f>
        <v>#N/A</v>
      </c>
      <c r="H1931" s="321" t="str">
        <f>IFERROR(
IF(ISERROR($D1931)=FALSE,$D1931,IF(ISERROR($E1931)=FALSE,$E1931,IF(ISERROR($F1931)=FALSE,$F1931
+N("012 checkboxes"),
IF(
IF(OR(LEFT($A1931,9)="Syndicate",LEFT($A1931,12)="NewSyndicate"),VLOOKUP($A1931,'012'!$J:$ZW,MATCH("Link to button",'012'!$J$1:$ZW$1,0),0)
+N("309 checkbox"),
IF($C1931="309 LCR Summary0",VLOOKUP("Notes990",'309'!$P:$ZZ,MATCH("Link to button",'309'!$P$1:$ZZ$1,0),0)
+N("313 checkboxes"),
IF($C1931="313 Financial Information0LcmVsScr",IF($C1931="309 LCR Summary0",VLOOKUP("LcmVsScr",'309'!$N:$ZZ,MATCH("Link to button",'309'!$N$1:$ZZ$1,0),0),
IF($C1931="313 Financial Information0LcrDocAttached",IF($C1931="309 LCR Summary0",VLOOKUP("LcrDocAttached",'309'!$N:$ZZ,MATCH("Link to button",'309'!$N$1:$ZZ$1,0),
0)))))))=1,TRUE,FALSE)
))),"")</f>
        <v/>
      </c>
    </row>
    <row r="1932" spans="1:8">
      <c r="A1932" s="237" t="e">
        <f>VLOOKUP($G1932,CSVLookups!$B:$R,MATCH(A$1,CSVLookups!$B$1:$R$1,0),FALSE)</f>
        <v>#N/A</v>
      </c>
      <c r="B1932" s="237" t="e">
        <f>VLOOKUP($G1932,CSVLookups!$B:$R,MATCH(B$1,CSVLookups!$B$1:$R$1,0),FALSE)</f>
        <v>#N/A</v>
      </c>
      <c r="C1932" s="238" t="e">
        <f t="shared" si="30"/>
        <v>#N/A</v>
      </c>
      <c r="D1932" s="238" t="e">
        <f>IF(AND(VALUE(LEFT($A1932,3))=309,LEN($B1932)=3),VLOOKUP(VALUE(MID($B1932,2,2)),_309_Table1,MATCH(MID($B1932,1,1),_309_Table1_ColumnLookup,0),FALSE),
  IF($C1932="309 LCR SummaryA",OneYearSCR,IF($C1932="309 LCR SummaryB",UltimateSCR,IF(VALUE(LEFT($A1932,3))=309,VLOOKUP(VALUE(MID($B1932,2,1)),_309_Table1,MATCH(MID($B1932,1,1),_309_Table1_ColumnLookup,0),FALSE)
+N("309"),
  IF(VALUE(LEFT($A1932,3))=310,VLOOKUP(VALUE(MID($B1932,2,1)),_310_Table1,MATCH(MID($B1932,1,1),_310_Table1_ColumnLookup,0),FALSE)
+N("310"),
  IF(AND(VALUE(LEFT($A1932,3))=311,LEN($I1932)=4),VLOOKUP($I1932,_311_Table1,MATCH($B1932,_311_Table1_ColumnLookup,0),FALSE),
  IF(AND(VALUE(LEFT($A1932,3))=311,OR($B1932="I2",$B1932="J2",$B1932="K2",$B1932="L2")),VLOOKUP('311'!$G$58,_311_Table1,MATCH(MID($B1932,1,1),_311_Table1_ColumnLookup,0),FALSE),
  IF(AND(VALUE(LEFT($A1932,3))=311,RIGHT($B1932,5)="Total"),VLOOKUP('311'!$G$59,_311_Table1,MATCH(MID($B1932,1,1),_311_Table1_ColumnLookup,0),FALSE),
  IF(VALUE(LEFT($A1932,3))=311,VLOOKUP(VALUE(MID($B1932,2,1)),_311_Table1,MATCH(MID($B1932,1,1),_311_Table1_ColumnLookup,0),FALSE)
+N("311"),
  IF(AND(VALUE(LEFT($A1932,3))=312,LEFT($G1932,10)="Unincepted",$B1932="G "),VLOOKUP(" ULO",_312_Table1,MATCH('312'!$N$16,_312_Table1_ColumnLookup,0),FALSE),
  IF(AND(VALUE(LEFT($A1932,3))=312,LEFT($G1932,10)="Unincepted",$B1932="O "),VLOOKUP(" ULO",_312_Table1,MATCH('312'!$V$16,_312_Table1_ColumnLookup,0),FALSE),
  IF(AND(VALUE(LEFT($A1932,3))=312,LEFT($G1932,10)="Unincepted",$B1932="Q "),VLOOKUP(" ULO",_312_Table1,MATCH('312'!$X$16,_312_Table1_ColumnLookup,0),FALSE),
  IF(AND(VALUE(LEFT($A1932,3))=312,LEFT($G1932,10)="Unincepted"),VLOOKUP(" ULO",_312_Table1,MATCH(LEFT($B1932,1),_312_Table1_ColumnLookup,0),FALSE),
  IF(AND(VALUE(LEFT($A1932,3))=312,LEFT($G1932,5)="Total",$B1932="G "),VLOOKUP('312'!$F$80,_312_Table1,MATCH('312'!$N$16,_312_Table1_ColumnLookup,0),FALSE),
  IF(AND(VALUE(LEFT($A1932,3))=312,LEFT($G1932,5)="Total",$B1932="O "),VLOOKUP('312'!$F$80,_312_Table1,MATCH('312'!$V$16,_312_Table1_ColumnLookup,0),FALSE),
  IF(AND(VALUE(LEFT($A1932,3))=312,LEFT($G1932,5)="Total",$B1932="Q "),VLOOKUP('312'!$F$80,_312_Table1,MATCH('312'!$X$16,_312_Table1_ColumnLookup,0),FALSE),
  IF(AND(VALUE(LEFT($A1932,3))=312,LEFT($G1932,5)="Total"),VLOOKUP('312'!$F$80,_312_Table1,MATCH(LEFT($B1932,1),_312_Table1_ColumnLookup,0),FALSE),
  IF(AND(VALUE(LEFT($A1932,3))=312,LEN($I1932)=4,$B1932="G"),VLOOKUP($I1932,_312_Table1,MATCH('312'!$N$16,_312_Table1_ColumnLookup,0),FALSE),
  IF(AND(VALUE(LEFT($A1932,3))=312,LEN($I1932)=4,$B1932="O"),VLOOKUP($I1932,_312_Table1,MATCH('312'!$V$16,_312_Table1_ColumnLookup,0),FALSE),
  IF(AND(VALUE(LEFT($A1932,3))=312,LEN($I1932)=4,$B1932="Q"),VLOOKUP($I1932,_312_Table1,MATCH('312'!$X$16,_312_Table1_ColumnLookup,0),FALSE),
  IF(AND(VALUE(LEFT($A1932,3))=312,LEN($I1932)=4),VLOOKUP($I1932,_312_Table1,MATCH(LEFT($B1932,1),_312_Table1_ColumnLookup,0),FALSE)
+N("312"),
  IF(VALUE(LEFT($A1932,3))=313,VLOOKUP(VALUE(MID($B1932,2,1)),_313_Table1,MATCH(MID($B1932,1,1),_313_Table1_ColumnLookup,0),FALSE)
+N("313"),
  IF(AND(VALUE(LEFT($A1932,3))=314,LEN($B1932)=3),VLOOKUP(VALUE(MID($B1932,2,2)),_314_Table1,MATCH(MID($B1932,1,1),_314_Table1_ColumnLookup,0),FALSE),
  IF(VALUE(LEFT($A1932,3))=314,VLOOKUP(VALUE(MID($B1932,2,1)),_314_Table1,MATCH(MID($B1932,1,1),_314_Table1_ColumnLookup,0),FALSE)
+N("314"),
""))))))))))))))))))))))))</f>
        <v>#N/A</v>
      </c>
      <c r="E1932" s="238" t="e">
        <f>IF(AND(VALUE(LEFT($A1932,3))=309,LEN($B1932)=3),VLOOKUP(VALUE(MID($B1932,2,2)),_309_Table2,MATCH(MID($B1932,1,1),_309_Table2_ColumnLookup,0),FALSE),
  IF($C1932="309 LCR SummaryA",OneYearSCR,IF($C1932="309 LCR SummaryB",UltimateSCR,IF(VALUE(LEFT($A1932,3))=309,VLOOKUP(VALUE(MID($B1932,2,1)),_309_Table2,MATCH(MID($B1932,1,1),_309_Table2_ColumnLookup,0),FALSE)
+N("309"),
  IF(VALUE(LEFT($A1932,3))=310,VLOOKUP(VALUE(MID($B1932,2,1)),_310_Table2,MATCH(MID($B1932,1,1),_310_Table2_ColumnLookup,0),FALSE)
+N("310"),
  IF(AND(VALUE(LEFT($A1932,3))=311,LEN($I1932)=4),VLOOKUP($I1932,_311_Table2,MATCH($B1932,_311_Table2_ColumnLookup,0),FALSE),
  IF(AND(VALUE(LEFT($A1932,3))=311,OR($B1932="I2",$B1932="J2",$B1932="K2",$B1932="L2")),VLOOKUP('311'!$G$58,_311_Table2,MATCH(MID($B1932,1,1),_311_Table2_ColumnLookup,0),FALSE),
  IF(AND(VALUE(LEFT($A1932,3))=311,RIGHT($B1932,5)="Total"),VLOOKUP('311'!$G$59,_311_Table2,MATCH(MID($B1932,1,1),_311_Table2_ColumnLookup,0),FALSE),
  IF(VALUE(LEFT($A1932,3))=311,VLOOKUP(VALUE(MID($B1932,2,1)),_311_Table2,MATCH(MID($B1932,1,1),_311_Table2_ColumnLookup,0),FALSE)
+N("311"),
  IF(AND(VALUE(LEFT($A1932,3))=312,LEFT($G1932,10)="Unincepted",$B1932="G "),VLOOKUP(" ULO",_312_Table2,MATCH('312'!$N$16,_312_Table2_ColumnLookup,0),FALSE),
  IF(AND(VALUE(LEFT($A1932,3))=312,LEFT($G1932,10)="Unincepted",$B1932="O "),VLOOKUP(" ULO",_312_Table2,MATCH('312'!$V$16,_312_Table2_ColumnLookup,0),FALSE),
  IF(AND(VALUE(LEFT($A1932,3))=312,LEFT($G1932,10)="Unincepted",$B1932="Q "),VLOOKUP(" ULO",_312_Table2,MATCH('312'!$X$16,_312_Table2_ColumnLookup,0),FALSE),
  IF(AND(VALUE(LEFT($A1932,3))=312,LEFT($G1932,10)="Unincepted"),VLOOKUP(" ULO",_312_Table2,MATCH(LEFT($B1932,1),_312_Table2_ColumnLookup,0),FALSE),
  IF(AND(VALUE(LEFT($A1932,3))=312,LEFT($G1932,5)="Total",$B1932="G "),VLOOKUP('312'!$F$80,_312_Table2,MATCH('312'!$N$16,_312_Table2_ColumnLookup,0),FALSE),
  IF(AND(VALUE(LEFT($A1932,3))=312,LEFT($G1932,5)="Total",$B1932="O "),VLOOKUP('312'!$F$80,_312_Table2,MATCH('312'!$V$16,_312_Table2_ColumnLookup,0),FALSE),
  IF(AND(VALUE(LEFT($A1932,3))=312,LEFT($G1932,5)="Total",$B1932="Q "),VLOOKUP('312'!$F$80,_312_Table2,MATCH('312'!$X$16,_312_Table2_ColumnLookup,0),FALSE),
  IF(AND(VALUE(LEFT($A1932,3))=312,LEFT($G1932,5)="Total"),VLOOKUP('312'!$F$80,_312_Table2,MATCH(LEFT($B1932,1),_312_Table2_ColumnLookup,0),FALSE),
  IF(AND(VALUE(LEFT($A1932,3))=312,LEN($I1932)=4,$B1932="G"),VLOOKUP($I1932,_312_Table2,MATCH('312'!$N$16,_312_Table2_ColumnLookup,0),FALSE),
  IF(AND(VALUE(LEFT($A1932,3))=312,LEN($I1932)=4,$B1932="O"),VLOOKUP($I1932,_312_Table2,MATCH('312'!$V$16,_312_Table2_ColumnLookup,0),FALSE),
  IF(AND(VALUE(LEFT($A1932,3))=312,LEN($I1932)=4,$B1932="Q"),VLOOKUP($I1932,_312_Table2,MATCH('312'!$X$16,_312_Table2_ColumnLookup,0),FALSE),
  IF(AND(VALUE(LEFT($A1932,3))=312,LEN($I1932)=4),VLOOKUP($I1932,_312_Table2,MATCH(LEFT($B1932,1),_312_Table2_ColumnLookup,0),FALSE)
+N("312"),
  IF(VALUE(LEFT($A1932,3))=313,VLOOKUP(VALUE(MID($B1932,2,1)),_313_Table2,MATCH(MID($B1932,1,1),_313_Table2_ColumnLookup,0),FALSE)
+N("313"),
  IF(AND(VALUE(LEFT($A1932,3))=314,LEN($B1932)=3),VLOOKUP(VALUE(MID($B1932,2,2)),_314_Table2,MATCH(MID($B1932,1,1),_314_Table2_ColumnLookup,0),FALSE),
  IF(VALUE(LEFT($A1932,3))=314,VLOOKUP(VALUE(MID($B1932,2,1)),_314_Table2,MATCH(MID($B1932,1,1),_314_Table2_ColumnLookup,0),FALSE)
+N("314"),
""))))))))))))))))))))))))</f>
        <v>#N/A</v>
      </c>
      <c r="F1932" s="238" t="e">
        <f>IF(AND(VALUE(LEFT($A1932,3))=309,LEN($B1932)=3),VLOOKUP(VALUE(MID($B1932,2,2)),_309_Table3,MATCH(MID($B1932,1,1),_309_Table3_ColumnLookup,0),FALSE),
  IF($C1932="309 LCR SummaryA",OneYearSCR,IF($C1932="309 LCR SummaryB",UltimateSCR,IF(VALUE(LEFT($A1932,3))=309,VLOOKUP(VALUE(MID($B1932,2,1)),_309_Table3,MATCH(MID($B1932,1,1),_309_Table3_ColumnLookup,0),FALSE)
+N("309"),
  IF(VALUE(LEFT($A1932,3))=310,VLOOKUP(VALUE(MID($B1932,2,1)),_310_Table3,MATCH(MID($B1932,1,1),_310_Table3_ColumnLookup,0),FALSE)
+N("310"),
  IF(AND(VALUE(LEFT($A1932,3))=311,LEN($I1932)=4),VLOOKUP($I1932,_311_Table3,MATCH($B1932,_311_Table3_ColumnLookup,0),FALSE),
  IF(AND(VALUE(LEFT($A1932,3))=311,OR($B1932="I2",$B1932="J2",$B1932="K2",$B1932="L2")),VLOOKUP('311'!$G$58,_311_Table3,MATCH(MID($B1932,1,1),_311_Table3_ColumnLookup,0),FALSE),
  IF(AND(VALUE(LEFT($A1932,3))=311,RIGHT($B1932,5)="Total"),VLOOKUP('311'!$G$59,_311_Table3,MATCH(MID($B1932,1,1),_311_Table3_ColumnLookup,0),FALSE),
  IF(VALUE(LEFT($A1932,3))=311,VLOOKUP(VALUE(MID($B1932,2,1)),_311_Table3,MATCH(MID($B1932,1,1),_311_Table3_ColumnLookup,0),FALSE)
+N("311"),
  IF(AND(VALUE(LEFT($A1932,3))=312,LEFT($G1932,10)="Unincepted",$B1932="G "),VLOOKUP(" ULO",_312_Table3,MATCH('312'!$N$16,_312_Table3_ColumnLookup,0),FALSE),
  IF(AND(VALUE(LEFT($A1932,3))=312,LEFT($G1932,10)="Unincepted",$B1932="O "),VLOOKUP(" ULO",_312_Table3,MATCH('312'!$V$16,_312_Table3_ColumnLookup,0),FALSE),
  IF(AND(VALUE(LEFT($A1932,3))=312,LEFT($G1932,10)="Unincepted",$B1932="Q "),VLOOKUP(" ULO",_312_Table3,MATCH('312'!$X$16,_312_Table3_ColumnLookup,0),FALSE),
  IF(AND(VALUE(LEFT($A1932,3))=312,LEFT($G1932,10)="Unincepted"),VLOOKUP(" ULO",_312_Table3,MATCH(LEFT($B1932,1),_312_Table3_ColumnLookup,0),FALSE),
  IF(AND(VALUE(LEFT($A1932,3))=312,LEFT($G1932,5)="Total",$B1932="G "),VLOOKUP('312'!$F$80,_312_Table3,MATCH('312'!$N$16,_312_Table3_ColumnLookup,0),FALSE),
  IF(AND(VALUE(LEFT($A1932,3))=312,LEFT($G1932,5)="Total",$B1932="O "),VLOOKUP('312'!$F$80,_312_Table3,MATCH('312'!$V$16,_312_Table3_ColumnLookup,0),FALSE),
  IF(AND(VALUE(LEFT($A1932,3))=312,LEFT($G1932,5)="Total",$B1932="Q "),VLOOKUP('312'!$F$80,_312_Table3,MATCH('312'!$X$16,_312_Table3_ColumnLookup,0),FALSE),
  IF(AND(VALUE(LEFT($A1932,3))=312,LEFT($G1932,5)="Total"),VLOOKUP('312'!$F$80,_312_Table3,MATCH(LEFT($B1932,1),_312_Table3_ColumnLookup,0),FALSE),
  IF(AND(VALUE(LEFT($A1932,3))=312,LEN($I1932)=4,$B1932="G"),VLOOKUP($I1932,_312_Table3,MATCH('312'!$N$16,_312_Table3_ColumnLookup,0),FALSE),
  IF(AND(VALUE(LEFT($A1932,3))=312,LEN($I1932)=4,$B1932="O"),VLOOKUP($I1932,_312_Table3,MATCH('312'!$V$16,_312_Table3_ColumnLookup,0),FALSE),
  IF(AND(VALUE(LEFT($A1932,3))=312,LEN($I1932)=4,$B1932="Q"),VLOOKUP($I1932,_312_Table3,MATCH('312'!$X$16,_312_Table3_ColumnLookup,0),FALSE),
  IF(AND(VALUE(LEFT($A1932,3))=312,LEN($I1932)=4),VLOOKUP($I1932,_312_Table3,MATCH(LEFT($B1932,1),_312_Table3_ColumnLookup,0),FALSE)
+N("312"),
  IF(VALUE(LEFT($A1932,3))=313,VLOOKUP(VALUE(MID($B1932,2,1)),_313_Table3,MATCH(MID($B1932,1,1),_313_Table3_ColumnLookup,0),FALSE)
+N("313"),
  IF(AND(VALUE(LEFT($A1932,3))=314,LEN($B1932)=3),VLOOKUP(VALUE(MID($B1932,2,2)),_314_Table3,MATCH(MID($B1932,1,1),_314_Table3_ColumnLookup,0),FALSE),
  IF(VALUE(LEFT($A1932,3))=314,VLOOKUP(VALUE(MID($B1932,2,1)),_314_Table3,MATCH(MID($B1932,1,1),_314_Table3_ColumnLookup,0),FALSE)
+N("314"),
""))))))))))))))))))))))))</f>
        <v>#N/A</v>
      </c>
      <c r="H1932" s="321" t="str">
        <f>IFERROR(
IF(ISERROR($D1932)=FALSE,$D1932,IF(ISERROR($E1932)=FALSE,$E1932,IF(ISERROR($F1932)=FALSE,$F1932
+N("012 checkboxes"),
IF(
IF(OR(LEFT($A1932,9)="Syndicate",LEFT($A1932,12)="NewSyndicate"),VLOOKUP($A1932,'012'!$J:$ZW,MATCH("Link to button",'012'!$J$1:$ZW$1,0),0)
+N("309 checkbox"),
IF($C1932="309 LCR Summary0",VLOOKUP("Notes990",'309'!$P:$ZZ,MATCH("Link to button",'309'!$P$1:$ZZ$1,0),0)
+N("313 checkboxes"),
IF($C1932="313 Financial Information0LcmVsScr",IF($C1932="309 LCR Summary0",VLOOKUP("LcmVsScr",'309'!$N:$ZZ,MATCH("Link to button",'309'!$N$1:$ZZ$1,0),0),
IF($C1932="313 Financial Information0LcrDocAttached",IF($C1932="309 LCR Summary0",VLOOKUP("LcrDocAttached",'309'!$N:$ZZ,MATCH("Link to button",'309'!$N$1:$ZZ$1,0),
0)))))))=1,TRUE,FALSE)
))),"")</f>
        <v/>
      </c>
    </row>
    <row r="1933" spans="1:8">
      <c r="A1933" s="237" t="e">
        <f>VLOOKUP($G1933,CSVLookups!$B:$R,MATCH(A$1,CSVLookups!$B$1:$R$1,0),FALSE)</f>
        <v>#N/A</v>
      </c>
      <c r="B1933" s="237" t="e">
        <f>VLOOKUP($G1933,CSVLookups!$B:$R,MATCH(B$1,CSVLookups!$B$1:$R$1,0),FALSE)</f>
        <v>#N/A</v>
      </c>
      <c r="C1933" s="238" t="e">
        <f t="shared" si="30"/>
        <v>#N/A</v>
      </c>
      <c r="D1933" s="238" t="e">
        <f>IF(AND(VALUE(LEFT($A1933,3))=309,LEN($B1933)=3),VLOOKUP(VALUE(MID($B1933,2,2)),_309_Table1,MATCH(MID($B1933,1,1),_309_Table1_ColumnLookup,0),FALSE),
  IF($C1933="309 LCR SummaryA",OneYearSCR,IF($C1933="309 LCR SummaryB",UltimateSCR,IF(VALUE(LEFT($A1933,3))=309,VLOOKUP(VALUE(MID($B1933,2,1)),_309_Table1,MATCH(MID($B1933,1,1),_309_Table1_ColumnLookup,0),FALSE)
+N("309"),
  IF(VALUE(LEFT($A1933,3))=310,VLOOKUP(VALUE(MID($B1933,2,1)),_310_Table1,MATCH(MID($B1933,1,1),_310_Table1_ColumnLookup,0),FALSE)
+N("310"),
  IF(AND(VALUE(LEFT($A1933,3))=311,LEN($I1933)=4),VLOOKUP($I1933,_311_Table1,MATCH($B1933,_311_Table1_ColumnLookup,0),FALSE),
  IF(AND(VALUE(LEFT($A1933,3))=311,OR($B1933="I2",$B1933="J2",$B1933="K2",$B1933="L2")),VLOOKUP('311'!$G$58,_311_Table1,MATCH(MID($B1933,1,1),_311_Table1_ColumnLookup,0),FALSE),
  IF(AND(VALUE(LEFT($A1933,3))=311,RIGHT($B1933,5)="Total"),VLOOKUP('311'!$G$59,_311_Table1,MATCH(MID($B1933,1,1),_311_Table1_ColumnLookup,0),FALSE),
  IF(VALUE(LEFT($A1933,3))=311,VLOOKUP(VALUE(MID($B1933,2,1)),_311_Table1,MATCH(MID($B1933,1,1),_311_Table1_ColumnLookup,0),FALSE)
+N("311"),
  IF(AND(VALUE(LEFT($A1933,3))=312,LEFT($G1933,10)="Unincepted",$B1933="G "),VLOOKUP(" ULO",_312_Table1,MATCH('312'!$N$16,_312_Table1_ColumnLookup,0),FALSE),
  IF(AND(VALUE(LEFT($A1933,3))=312,LEFT($G1933,10)="Unincepted",$B1933="O "),VLOOKUP(" ULO",_312_Table1,MATCH('312'!$V$16,_312_Table1_ColumnLookup,0),FALSE),
  IF(AND(VALUE(LEFT($A1933,3))=312,LEFT($G1933,10)="Unincepted",$B1933="Q "),VLOOKUP(" ULO",_312_Table1,MATCH('312'!$X$16,_312_Table1_ColumnLookup,0),FALSE),
  IF(AND(VALUE(LEFT($A1933,3))=312,LEFT($G1933,10)="Unincepted"),VLOOKUP(" ULO",_312_Table1,MATCH(LEFT($B1933,1),_312_Table1_ColumnLookup,0),FALSE),
  IF(AND(VALUE(LEFT($A1933,3))=312,LEFT($G1933,5)="Total",$B1933="G "),VLOOKUP('312'!$F$80,_312_Table1,MATCH('312'!$N$16,_312_Table1_ColumnLookup,0),FALSE),
  IF(AND(VALUE(LEFT($A1933,3))=312,LEFT($G1933,5)="Total",$B1933="O "),VLOOKUP('312'!$F$80,_312_Table1,MATCH('312'!$V$16,_312_Table1_ColumnLookup,0),FALSE),
  IF(AND(VALUE(LEFT($A1933,3))=312,LEFT($G1933,5)="Total",$B1933="Q "),VLOOKUP('312'!$F$80,_312_Table1,MATCH('312'!$X$16,_312_Table1_ColumnLookup,0),FALSE),
  IF(AND(VALUE(LEFT($A1933,3))=312,LEFT($G1933,5)="Total"),VLOOKUP('312'!$F$80,_312_Table1,MATCH(LEFT($B1933,1),_312_Table1_ColumnLookup,0),FALSE),
  IF(AND(VALUE(LEFT($A1933,3))=312,LEN($I1933)=4,$B1933="G"),VLOOKUP($I1933,_312_Table1,MATCH('312'!$N$16,_312_Table1_ColumnLookup,0),FALSE),
  IF(AND(VALUE(LEFT($A1933,3))=312,LEN($I1933)=4,$B1933="O"),VLOOKUP($I1933,_312_Table1,MATCH('312'!$V$16,_312_Table1_ColumnLookup,0),FALSE),
  IF(AND(VALUE(LEFT($A1933,3))=312,LEN($I1933)=4,$B1933="Q"),VLOOKUP($I1933,_312_Table1,MATCH('312'!$X$16,_312_Table1_ColumnLookup,0),FALSE),
  IF(AND(VALUE(LEFT($A1933,3))=312,LEN($I1933)=4),VLOOKUP($I1933,_312_Table1,MATCH(LEFT($B1933,1),_312_Table1_ColumnLookup,0),FALSE)
+N("312"),
  IF(VALUE(LEFT($A1933,3))=313,VLOOKUP(VALUE(MID($B1933,2,1)),_313_Table1,MATCH(MID($B1933,1,1),_313_Table1_ColumnLookup,0),FALSE)
+N("313"),
  IF(AND(VALUE(LEFT($A1933,3))=314,LEN($B1933)=3),VLOOKUP(VALUE(MID($B1933,2,2)),_314_Table1,MATCH(MID($B1933,1,1),_314_Table1_ColumnLookup,0),FALSE),
  IF(VALUE(LEFT($A1933,3))=314,VLOOKUP(VALUE(MID($B1933,2,1)),_314_Table1,MATCH(MID($B1933,1,1),_314_Table1_ColumnLookup,0),FALSE)
+N("314"),
""))))))))))))))))))))))))</f>
        <v>#N/A</v>
      </c>
      <c r="E1933" s="238" t="e">
        <f>IF(AND(VALUE(LEFT($A1933,3))=309,LEN($B1933)=3),VLOOKUP(VALUE(MID($B1933,2,2)),_309_Table2,MATCH(MID($B1933,1,1),_309_Table2_ColumnLookup,0),FALSE),
  IF($C1933="309 LCR SummaryA",OneYearSCR,IF($C1933="309 LCR SummaryB",UltimateSCR,IF(VALUE(LEFT($A1933,3))=309,VLOOKUP(VALUE(MID($B1933,2,1)),_309_Table2,MATCH(MID($B1933,1,1),_309_Table2_ColumnLookup,0),FALSE)
+N("309"),
  IF(VALUE(LEFT($A1933,3))=310,VLOOKUP(VALUE(MID($B1933,2,1)),_310_Table2,MATCH(MID($B1933,1,1),_310_Table2_ColumnLookup,0),FALSE)
+N("310"),
  IF(AND(VALUE(LEFT($A1933,3))=311,LEN($I1933)=4),VLOOKUP($I1933,_311_Table2,MATCH($B1933,_311_Table2_ColumnLookup,0),FALSE),
  IF(AND(VALUE(LEFT($A1933,3))=311,OR($B1933="I2",$B1933="J2",$B1933="K2",$B1933="L2")),VLOOKUP('311'!$G$58,_311_Table2,MATCH(MID($B1933,1,1),_311_Table2_ColumnLookup,0),FALSE),
  IF(AND(VALUE(LEFT($A1933,3))=311,RIGHT($B1933,5)="Total"),VLOOKUP('311'!$G$59,_311_Table2,MATCH(MID($B1933,1,1),_311_Table2_ColumnLookup,0),FALSE),
  IF(VALUE(LEFT($A1933,3))=311,VLOOKUP(VALUE(MID($B1933,2,1)),_311_Table2,MATCH(MID($B1933,1,1),_311_Table2_ColumnLookup,0),FALSE)
+N("311"),
  IF(AND(VALUE(LEFT($A1933,3))=312,LEFT($G1933,10)="Unincepted",$B1933="G "),VLOOKUP(" ULO",_312_Table2,MATCH('312'!$N$16,_312_Table2_ColumnLookup,0),FALSE),
  IF(AND(VALUE(LEFT($A1933,3))=312,LEFT($G1933,10)="Unincepted",$B1933="O "),VLOOKUP(" ULO",_312_Table2,MATCH('312'!$V$16,_312_Table2_ColumnLookup,0),FALSE),
  IF(AND(VALUE(LEFT($A1933,3))=312,LEFT($G1933,10)="Unincepted",$B1933="Q "),VLOOKUP(" ULO",_312_Table2,MATCH('312'!$X$16,_312_Table2_ColumnLookup,0),FALSE),
  IF(AND(VALUE(LEFT($A1933,3))=312,LEFT($G1933,10)="Unincepted"),VLOOKUP(" ULO",_312_Table2,MATCH(LEFT($B1933,1),_312_Table2_ColumnLookup,0),FALSE),
  IF(AND(VALUE(LEFT($A1933,3))=312,LEFT($G1933,5)="Total",$B1933="G "),VLOOKUP('312'!$F$80,_312_Table2,MATCH('312'!$N$16,_312_Table2_ColumnLookup,0),FALSE),
  IF(AND(VALUE(LEFT($A1933,3))=312,LEFT($G1933,5)="Total",$B1933="O "),VLOOKUP('312'!$F$80,_312_Table2,MATCH('312'!$V$16,_312_Table2_ColumnLookup,0),FALSE),
  IF(AND(VALUE(LEFT($A1933,3))=312,LEFT($G1933,5)="Total",$B1933="Q "),VLOOKUP('312'!$F$80,_312_Table2,MATCH('312'!$X$16,_312_Table2_ColumnLookup,0),FALSE),
  IF(AND(VALUE(LEFT($A1933,3))=312,LEFT($G1933,5)="Total"),VLOOKUP('312'!$F$80,_312_Table2,MATCH(LEFT($B1933,1),_312_Table2_ColumnLookup,0),FALSE),
  IF(AND(VALUE(LEFT($A1933,3))=312,LEN($I1933)=4,$B1933="G"),VLOOKUP($I1933,_312_Table2,MATCH('312'!$N$16,_312_Table2_ColumnLookup,0),FALSE),
  IF(AND(VALUE(LEFT($A1933,3))=312,LEN($I1933)=4,$B1933="O"),VLOOKUP($I1933,_312_Table2,MATCH('312'!$V$16,_312_Table2_ColumnLookup,0),FALSE),
  IF(AND(VALUE(LEFT($A1933,3))=312,LEN($I1933)=4,$B1933="Q"),VLOOKUP($I1933,_312_Table2,MATCH('312'!$X$16,_312_Table2_ColumnLookup,0),FALSE),
  IF(AND(VALUE(LEFT($A1933,3))=312,LEN($I1933)=4),VLOOKUP($I1933,_312_Table2,MATCH(LEFT($B1933,1),_312_Table2_ColumnLookup,0),FALSE)
+N("312"),
  IF(VALUE(LEFT($A1933,3))=313,VLOOKUP(VALUE(MID($B1933,2,1)),_313_Table2,MATCH(MID($B1933,1,1),_313_Table2_ColumnLookup,0),FALSE)
+N("313"),
  IF(AND(VALUE(LEFT($A1933,3))=314,LEN($B1933)=3),VLOOKUP(VALUE(MID($B1933,2,2)),_314_Table2,MATCH(MID($B1933,1,1),_314_Table2_ColumnLookup,0),FALSE),
  IF(VALUE(LEFT($A1933,3))=314,VLOOKUP(VALUE(MID($B1933,2,1)),_314_Table2,MATCH(MID($B1933,1,1),_314_Table2_ColumnLookup,0),FALSE)
+N("314"),
""))))))))))))))))))))))))</f>
        <v>#N/A</v>
      </c>
      <c r="F1933" s="238" t="e">
        <f>IF(AND(VALUE(LEFT($A1933,3))=309,LEN($B1933)=3),VLOOKUP(VALUE(MID($B1933,2,2)),_309_Table3,MATCH(MID($B1933,1,1),_309_Table3_ColumnLookup,0),FALSE),
  IF($C1933="309 LCR SummaryA",OneYearSCR,IF($C1933="309 LCR SummaryB",UltimateSCR,IF(VALUE(LEFT($A1933,3))=309,VLOOKUP(VALUE(MID($B1933,2,1)),_309_Table3,MATCH(MID($B1933,1,1),_309_Table3_ColumnLookup,0),FALSE)
+N("309"),
  IF(VALUE(LEFT($A1933,3))=310,VLOOKUP(VALUE(MID($B1933,2,1)),_310_Table3,MATCH(MID($B1933,1,1),_310_Table3_ColumnLookup,0),FALSE)
+N("310"),
  IF(AND(VALUE(LEFT($A1933,3))=311,LEN($I1933)=4),VLOOKUP($I1933,_311_Table3,MATCH($B1933,_311_Table3_ColumnLookup,0),FALSE),
  IF(AND(VALUE(LEFT($A1933,3))=311,OR($B1933="I2",$B1933="J2",$B1933="K2",$B1933="L2")),VLOOKUP('311'!$G$58,_311_Table3,MATCH(MID($B1933,1,1),_311_Table3_ColumnLookup,0),FALSE),
  IF(AND(VALUE(LEFT($A1933,3))=311,RIGHT($B1933,5)="Total"),VLOOKUP('311'!$G$59,_311_Table3,MATCH(MID($B1933,1,1),_311_Table3_ColumnLookup,0),FALSE),
  IF(VALUE(LEFT($A1933,3))=311,VLOOKUP(VALUE(MID($B1933,2,1)),_311_Table3,MATCH(MID($B1933,1,1),_311_Table3_ColumnLookup,0),FALSE)
+N("311"),
  IF(AND(VALUE(LEFT($A1933,3))=312,LEFT($G1933,10)="Unincepted",$B1933="G "),VLOOKUP(" ULO",_312_Table3,MATCH('312'!$N$16,_312_Table3_ColumnLookup,0),FALSE),
  IF(AND(VALUE(LEFT($A1933,3))=312,LEFT($G1933,10)="Unincepted",$B1933="O "),VLOOKUP(" ULO",_312_Table3,MATCH('312'!$V$16,_312_Table3_ColumnLookup,0),FALSE),
  IF(AND(VALUE(LEFT($A1933,3))=312,LEFT($G1933,10)="Unincepted",$B1933="Q "),VLOOKUP(" ULO",_312_Table3,MATCH('312'!$X$16,_312_Table3_ColumnLookup,0),FALSE),
  IF(AND(VALUE(LEFT($A1933,3))=312,LEFT($G1933,10)="Unincepted"),VLOOKUP(" ULO",_312_Table3,MATCH(LEFT($B1933,1),_312_Table3_ColumnLookup,0),FALSE),
  IF(AND(VALUE(LEFT($A1933,3))=312,LEFT($G1933,5)="Total",$B1933="G "),VLOOKUP('312'!$F$80,_312_Table3,MATCH('312'!$N$16,_312_Table3_ColumnLookup,0),FALSE),
  IF(AND(VALUE(LEFT($A1933,3))=312,LEFT($G1933,5)="Total",$B1933="O "),VLOOKUP('312'!$F$80,_312_Table3,MATCH('312'!$V$16,_312_Table3_ColumnLookup,0),FALSE),
  IF(AND(VALUE(LEFT($A1933,3))=312,LEFT($G1933,5)="Total",$B1933="Q "),VLOOKUP('312'!$F$80,_312_Table3,MATCH('312'!$X$16,_312_Table3_ColumnLookup,0),FALSE),
  IF(AND(VALUE(LEFT($A1933,3))=312,LEFT($G1933,5)="Total"),VLOOKUP('312'!$F$80,_312_Table3,MATCH(LEFT($B1933,1),_312_Table3_ColumnLookup,0),FALSE),
  IF(AND(VALUE(LEFT($A1933,3))=312,LEN($I1933)=4,$B1933="G"),VLOOKUP($I1933,_312_Table3,MATCH('312'!$N$16,_312_Table3_ColumnLookup,0),FALSE),
  IF(AND(VALUE(LEFT($A1933,3))=312,LEN($I1933)=4,$B1933="O"),VLOOKUP($I1933,_312_Table3,MATCH('312'!$V$16,_312_Table3_ColumnLookup,0),FALSE),
  IF(AND(VALUE(LEFT($A1933,3))=312,LEN($I1933)=4,$B1933="Q"),VLOOKUP($I1933,_312_Table3,MATCH('312'!$X$16,_312_Table3_ColumnLookup,0),FALSE),
  IF(AND(VALUE(LEFT($A1933,3))=312,LEN($I1933)=4),VLOOKUP($I1933,_312_Table3,MATCH(LEFT($B1933,1),_312_Table3_ColumnLookup,0),FALSE)
+N("312"),
  IF(VALUE(LEFT($A1933,3))=313,VLOOKUP(VALUE(MID($B1933,2,1)),_313_Table3,MATCH(MID($B1933,1,1),_313_Table3_ColumnLookup,0),FALSE)
+N("313"),
  IF(AND(VALUE(LEFT($A1933,3))=314,LEN($B1933)=3),VLOOKUP(VALUE(MID($B1933,2,2)),_314_Table3,MATCH(MID($B1933,1,1),_314_Table3_ColumnLookup,0),FALSE),
  IF(VALUE(LEFT($A1933,3))=314,VLOOKUP(VALUE(MID($B1933,2,1)),_314_Table3,MATCH(MID($B1933,1,1),_314_Table3_ColumnLookup,0),FALSE)
+N("314"),
""))))))))))))))))))))))))</f>
        <v>#N/A</v>
      </c>
      <c r="H1933" s="321" t="str">
        <f>IFERROR(
IF(ISERROR($D1933)=FALSE,$D1933,IF(ISERROR($E1933)=FALSE,$E1933,IF(ISERROR($F1933)=FALSE,$F1933
+N("012 checkboxes"),
IF(
IF(OR(LEFT($A1933,9)="Syndicate",LEFT($A1933,12)="NewSyndicate"),VLOOKUP($A1933,'012'!$J:$ZW,MATCH("Link to button",'012'!$J$1:$ZW$1,0),0)
+N("309 checkbox"),
IF($C1933="309 LCR Summary0",VLOOKUP("Notes990",'309'!$P:$ZZ,MATCH("Link to button",'309'!$P$1:$ZZ$1,0),0)
+N("313 checkboxes"),
IF($C1933="313 Financial Information0LcmVsScr",IF($C1933="309 LCR Summary0",VLOOKUP("LcmVsScr",'309'!$N:$ZZ,MATCH("Link to button",'309'!$N$1:$ZZ$1,0),0),
IF($C1933="313 Financial Information0LcrDocAttached",IF($C1933="309 LCR Summary0",VLOOKUP("LcrDocAttached",'309'!$N:$ZZ,MATCH("Link to button",'309'!$N$1:$ZZ$1,0),
0)))))))=1,TRUE,FALSE)
))),"")</f>
        <v/>
      </c>
    </row>
    <row r="1934" spans="1:8">
      <c r="A1934" s="237" t="e">
        <f>VLOOKUP($G1934,CSVLookups!$B:$R,MATCH(A$1,CSVLookups!$B$1:$R$1,0),FALSE)</f>
        <v>#N/A</v>
      </c>
      <c r="B1934" s="237" t="e">
        <f>VLOOKUP($G1934,CSVLookups!$B:$R,MATCH(B$1,CSVLookups!$B$1:$R$1,0),FALSE)</f>
        <v>#N/A</v>
      </c>
      <c r="C1934" s="238" t="e">
        <f t="shared" si="30"/>
        <v>#N/A</v>
      </c>
      <c r="D1934" s="238" t="e">
        <f>IF(AND(VALUE(LEFT($A1934,3))=309,LEN($B1934)=3),VLOOKUP(VALUE(MID($B1934,2,2)),_309_Table1,MATCH(MID($B1934,1,1),_309_Table1_ColumnLookup,0),FALSE),
  IF($C1934="309 LCR SummaryA",OneYearSCR,IF($C1934="309 LCR SummaryB",UltimateSCR,IF(VALUE(LEFT($A1934,3))=309,VLOOKUP(VALUE(MID($B1934,2,1)),_309_Table1,MATCH(MID($B1934,1,1),_309_Table1_ColumnLookup,0),FALSE)
+N("309"),
  IF(VALUE(LEFT($A1934,3))=310,VLOOKUP(VALUE(MID($B1934,2,1)),_310_Table1,MATCH(MID($B1934,1,1),_310_Table1_ColumnLookup,0),FALSE)
+N("310"),
  IF(AND(VALUE(LEFT($A1934,3))=311,LEN($I1934)=4),VLOOKUP($I1934,_311_Table1,MATCH($B1934,_311_Table1_ColumnLookup,0),FALSE),
  IF(AND(VALUE(LEFT($A1934,3))=311,OR($B1934="I2",$B1934="J2",$B1934="K2",$B1934="L2")),VLOOKUP('311'!$G$58,_311_Table1,MATCH(MID($B1934,1,1),_311_Table1_ColumnLookup,0),FALSE),
  IF(AND(VALUE(LEFT($A1934,3))=311,RIGHT($B1934,5)="Total"),VLOOKUP('311'!$G$59,_311_Table1,MATCH(MID($B1934,1,1),_311_Table1_ColumnLookup,0),FALSE),
  IF(VALUE(LEFT($A1934,3))=311,VLOOKUP(VALUE(MID($B1934,2,1)),_311_Table1,MATCH(MID($B1934,1,1),_311_Table1_ColumnLookup,0),FALSE)
+N("311"),
  IF(AND(VALUE(LEFT($A1934,3))=312,LEFT($G1934,10)="Unincepted",$B1934="G "),VLOOKUP(" ULO",_312_Table1,MATCH('312'!$N$16,_312_Table1_ColumnLookup,0),FALSE),
  IF(AND(VALUE(LEFT($A1934,3))=312,LEFT($G1934,10)="Unincepted",$B1934="O "),VLOOKUP(" ULO",_312_Table1,MATCH('312'!$V$16,_312_Table1_ColumnLookup,0),FALSE),
  IF(AND(VALUE(LEFT($A1934,3))=312,LEFT($G1934,10)="Unincepted",$B1934="Q "),VLOOKUP(" ULO",_312_Table1,MATCH('312'!$X$16,_312_Table1_ColumnLookup,0),FALSE),
  IF(AND(VALUE(LEFT($A1934,3))=312,LEFT($G1934,10)="Unincepted"),VLOOKUP(" ULO",_312_Table1,MATCH(LEFT($B1934,1),_312_Table1_ColumnLookup,0),FALSE),
  IF(AND(VALUE(LEFT($A1934,3))=312,LEFT($G1934,5)="Total",$B1934="G "),VLOOKUP('312'!$F$80,_312_Table1,MATCH('312'!$N$16,_312_Table1_ColumnLookup,0),FALSE),
  IF(AND(VALUE(LEFT($A1934,3))=312,LEFT($G1934,5)="Total",$B1934="O "),VLOOKUP('312'!$F$80,_312_Table1,MATCH('312'!$V$16,_312_Table1_ColumnLookup,0),FALSE),
  IF(AND(VALUE(LEFT($A1934,3))=312,LEFT($G1934,5)="Total",$B1934="Q "),VLOOKUP('312'!$F$80,_312_Table1,MATCH('312'!$X$16,_312_Table1_ColumnLookup,0),FALSE),
  IF(AND(VALUE(LEFT($A1934,3))=312,LEFT($G1934,5)="Total"),VLOOKUP('312'!$F$80,_312_Table1,MATCH(LEFT($B1934,1),_312_Table1_ColumnLookup,0),FALSE),
  IF(AND(VALUE(LEFT($A1934,3))=312,LEN($I1934)=4,$B1934="G"),VLOOKUP($I1934,_312_Table1,MATCH('312'!$N$16,_312_Table1_ColumnLookup,0),FALSE),
  IF(AND(VALUE(LEFT($A1934,3))=312,LEN($I1934)=4,$B1934="O"),VLOOKUP($I1934,_312_Table1,MATCH('312'!$V$16,_312_Table1_ColumnLookup,0),FALSE),
  IF(AND(VALUE(LEFT($A1934,3))=312,LEN($I1934)=4,$B1934="Q"),VLOOKUP($I1934,_312_Table1,MATCH('312'!$X$16,_312_Table1_ColumnLookup,0),FALSE),
  IF(AND(VALUE(LEFT($A1934,3))=312,LEN($I1934)=4),VLOOKUP($I1934,_312_Table1,MATCH(LEFT($B1934,1),_312_Table1_ColumnLookup,0),FALSE)
+N("312"),
  IF(VALUE(LEFT($A1934,3))=313,VLOOKUP(VALUE(MID($B1934,2,1)),_313_Table1,MATCH(MID($B1934,1,1),_313_Table1_ColumnLookup,0),FALSE)
+N("313"),
  IF(AND(VALUE(LEFT($A1934,3))=314,LEN($B1934)=3),VLOOKUP(VALUE(MID($B1934,2,2)),_314_Table1,MATCH(MID($B1934,1,1),_314_Table1_ColumnLookup,0),FALSE),
  IF(VALUE(LEFT($A1934,3))=314,VLOOKUP(VALUE(MID($B1934,2,1)),_314_Table1,MATCH(MID($B1934,1,1),_314_Table1_ColumnLookup,0),FALSE)
+N("314"),
""))))))))))))))))))))))))</f>
        <v>#N/A</v>
      </c>
      <c r="E1934" s="238" t="e">
        <f>IF(AND(VALUE(LEFT($A1934,3))=309,LEN($B1934)=3),VLOOKUP(VALUE(MID($B1934,2,2)),_309_Table2,MATCH(MID($B1934,1,1),_309_Table2_ColumnLookup,0),FALSE),
  IF($C1934="309 LCR SummaryA",OneYearSCR,IF($C1934="309 LCR SummaryB",UltimateSCR,IF(VALUE(LEFT($A1934,3))=309,VLOOKUP(VALUE(MID($B1934,2,1)),_309_Table2,MATCH(MID($B1934,1,1),_309_Table2_ColumnLookup,0),FALSE)
+N("309"),
  IF(VALUE(LEFT($A1934,3))=310,VLOOKUP(VALUE(MID($B1934,2,1)),_310_Table2,MATCH(MID($B1934,1,1),_310_Table2_ColumnLookup,0),FALSE)
+N("310"),
  IF(AND(VALUE(LEFT($A1934,3))=311,LEN($I1934)=4),VLOOKUP($I1934,_311_Table2,MATCH($B1934,_311_Table2_ColumnLookup,0),FALSE),
  IF(AND(VALUE(LEFT($A1934,3))=311,OR($B1934="I2",$B1934="J2",$B1934="K2",$B1934="L2")),VLOOKUP('311'!$G$58,_311_Table2,MATCH(MID($B1934,1,1),_311_Table2_ColumnLookup,0),FALSE),
  IF(AND(VALUE(LEFT($A1934,3))=311,RIGHT($B1934,5)="Total"),VLOOKUP('311'!$G$59,_311_Table2,MATCH(MID($B1934,1,1),_311_Table2_ColumnLookup,0),FALSE),
  IF(VALUE(LEFT($A1934,3))=311,VLOOKUP(VALUE(MID($B1934,2,1)),_311_Table2,MATCH(MID($B1934,1,1),_311_Table2_ColumnLookup,0),FALSE)
+N("311"),
  IF(AND(VALUE(LEFT($A1934,3))=312,LEFT($G1934,10)="Unincepted",$B1934="G "),VLOOKUP(" ULO",_312_Table2,MATCH('312'!$N$16,_312_Table2_ColumnLookup,0),FALSE),
  IF(AND(VALUE(LEFT($A1934,3))=312,LEFT($G1934,10)="Unincepted",$B1934="O "),VLOOKUP(" ULO",_312_Table2,MATCH('312'!$V$16,_312_Table2_ColumnLookup,0),FALSE),
  IF(AND(VALUE(LEFT($A1934,3))=312,LEFT($G1934,10)="Unincepted",$B1934="Q "),VLOOKUP(" ULO",_312_Table2,MATCH('312'!$X$16,_312_Table2_ColumnLookup,0),FALSE),
  IF(AND(VALUE(LEFT($A1934,3))=312,LEFT($G1934,10)="Unincepted"),VLOOKUP(" ULO",_312_Table2,MATCH(LEFT($B1934,1),_312_Table2_ColumnLookup,0),FALSE),
  IF(AND(VALUE(LEFT($A1934,3))=312,LEFT($G1934,5)="Total",$B1934="G "),VLOOKUP('312'!$F$80,_312_Table2,MATCH('312'!$N$16,_312_Table2_ColumnLookup,0),FALSE),
  IF(AND(VALUE(LEFT($A1934,3))=312,LEFT($G1934,5)="Total",$B1934="O "),VLOOKUP('312'!$F$80,_312_Table2,MATCH('312'!$V$16,_312_Table2_ColumnLookup,0),FALSE),
  IF(AND(VALUE(LEFT($A1934,3))=312,LEFT($G1934,5)="Total",$B1934="Q "),VLOOKUP('312'!$F$80,_312_Table2,MATCH('312'!$X$16,_312_Table2_ColumnLookup,0),FALSE),
  IF(AND(VALUE(LEFT($A1934,3))=312,LEFT($G1934,5)="Total"),VLOOKUP('312'!$F$80,_312_Table2,MATCH(LEFT($B1934,1),_312_Table2_ColumnLookup,0),FALSE),
  IF(AND(VALUE(LEFT($A1934,3))=312,LEN($I1934)=4,$B1934="G"),VLOOKUP($I1934,_312_Table2,MATCH('312'!$N$16,_312_Table2_ColumnLookup,0),FALSE),
  IF(AND(VALUE(LEFT($A1934,3))=312,LEN($I1934)=4,$B1934="O"),VLOOKUP($I1934,_312_Table2,MATCH('312'!$V$16,_312_Table2_ColumnLookup,0),FALSE),
  IF(AND(VALUE(LEFT($A1934,3))=312,LEN($I1934)=4,$B1934="Q"),VLOOKUP($I1934,_312_Table2,MATCH('312'!$X$16,_312_Table2_ColumnLookup,0),FALSE),
  IF(AND(VALUE(LEFT($A1934,3))=312,LEN($I1934)=4),VLOOKUP($I1934,_312_Table2,MATCH(LEFT($B1934,1),_312_Table2_ColumnLookup,0),FALSE)
+N("312"),
  IF(VALUE(LEFT($A1934,3))=313,VLOOKUP(VALUE(MID($B1934,2,1)),_313_Table2,MATCH(MID($B1934,1,1),_313_Table2_ColumnLookup,0),FALSE)
+N("313"),
  IF(AND(VALUE(LEFT($A1934,3))=314,LEN($B1934)=3),VLOOKUP(VALUE(MID($B1934,2,2)),_314_Table2,MATCH(MID($B1934,1,1),_314_Table2_ColumnLookup,0),FALSE),
  IF(VALUE(LEFT($A1934,3))=314,VLOOKUP(VALUE(MID($B1934,2,1)),_314_Table2,MATCH(MID($B1934,1,1),_314_Table2_ColumnLookup,0),FALSE)
+N("314"),
""))))))))))))))))))))))))</f>
        <v>#N/A</v>
      </c>
      <c r="F1934" s="238" t="e">
        <f>IF(AND(VALUE(LEFT($A1934,3))=309,LEN($B1934)=3),VLOOKUP(VALUE(MID($B1934,2,2)),_309_Table3,MATCH(MID($B1934,1,1),_309_Table3_ColumnLookup,0),FALSE),
  IF($C1934="309 LCR SummaryA",OneYearSCR,IF($C1934="309 LCR SummaryB",UltimateSCR,IF(VALUE(LEFT($A1934,3))=309,VLOOKUP(VALUE(MID($B1934,2,1)),_309_Table3,MATCH(MID($B1934,1,1),_309_Table3_ColumnLookup,0),FALSE)
+N("309"),
  IF(VALUE(LEFT($A1934,3))=310,VLOOKUP(VALUE(MID($B1934,2,1)),_310_Table3,MATCH(MID($B1934,1,1),_310_Table3_ColumnLookup,0),FALSE)
+N("310"),
  IF(AND(VALUE(LEFT($A1934,3))=311,LEN($I1934)=4),VLOOKUP($I1934,_311_Table3,MATCH($B1934,_311_Table3_ColumnLookup,0),FALSE),
  IF(AND(VALUE(LEFT($A1934,3))=311,OR($B1934="I2",$B1934="J2",$B1934="K2",$B1934="L2")),VLOOKUP('311'!$G$58,_311_Table3,MATCH(MID($B1934,1,1),_311_Table3_ColumnLookup,0),FALSE),
  IF(AND(VALUE(LEFT($A1934,3))=311,RIGHT($B1934,5)="Total"),VLOOKUP('311'!$G$59,_311_Table3,MATCH(MID($B1934,1,1),_311_Table3_ColumnLookup,0),FALSE),
  IF(VALUE(LEFT($A1934,3))=311,VLOOKUP(VALUE(MID($B1934,2,1)),_311_Table3,MATCH(MID($B1934,1,1),_311_Table3_ColumnLookup,0),FALSE)
+N("311"),
  IF(AND(VALUE(LEFT($A1934,3))=312,LEFT($G1934,10)="Unincepted",$B1934="G "),VLOOKUP(" ULO",_312_Table3,MATCH('312'!$N$16,_312_Table3_ColumnLookup,0),FALSE),
  IF(AND(VALUE(LEFT($A1934,3))=312,LEFT($G1934,10)="Unincepted",$B1934="O "),VLOOKUP(" ULO",_312_Table3,MATCH('312'!$V$16,_312_Table3_ColumnLookup,0),FALSE),
  IF(AND(VALUE(LEFT($A1934,3))=312,LEFT($G1934,10)="Unincepted",$B1934="Q "),VLOOKUP(" ULO",_312_Table3,MATCH('312'!$X$16,_312_Table3_ColumnLookup,0),FALSE),
  IF(AND(VALUE(LEFT($A1934,3))=312,LEFT($G1934,10)="Unincepted"),VLOOKUP(" ULO",_312_Table3,MATCH(LEFT($B1934,1),_312_Table3_ColumnLookup,0),FALSE),
  IF(AND(VALUE(LEFT($A1934,3))=312,LEFT($G1934,5)="Total",$B1934="G "),VLOOKUP('312'!$F$80,_312_Table3,MATCH('312'!$N$16,_312_Table3_ColumnLookup,0),FALSE),
  IF(AND(VALUE(LEFT($A1934,3))=312,LEFT($G1934,5)="Total",$B1934="O "),VLOOKUP('312'!$F$80,_312_Table3,MATCH('312'!$V$16,_312_Table3_ColumnLookup,0),FALSE),
  IF(AND(VALUE(LEFT($A1934,3))=312,LEFT($G1934,5)="Total",$B1934="Q "),VLOOKUP('312'!$F$80,_312_Table3,MATCH('312'!$X$16,_312_Table3_ColumnLookup,0),FALSE),
  IF(AND(VALUE(LEFT($A1934,3))=312,LEFT($G1934,5)="Total"),VLOOKUP('312'!$F$80,_312_Table3,MATCH(LEFT($B1934,1),_312_Table3_ColumnLookup,0),FALSE),
  IF(AND(VALUE(LEFT($A1934,3))=312,LEN($I1934)=4,$B1934="G"),VLOOKUP($I1934,_312_Table3,MATCH('312'!$N$16,_312_Table3_ColumnLookup,0),FALSE),
  IF(AND(VALUE(LEFT($A1934,3))=312,LEN($I1934)=4,$B1934="O"),VLOOKUP($I1934,_312_Table3,MATCH('312'!$V$16,_312_Table3_ColumnLookup,0),FALSE),
  IF(AND(VALUE(LEFT($A1934,3))=312,LEN($I1934)=4,$B1934="Q"),VLOOKUP($I1934,_312_Table3,MATCH('312'!$X$16,_312_Table3_ColumnLookup,0),FALSE),
  IF(AND(VALUE(LEFT($A1934,3))=312,LEN($I1934)=4),VLOOKUP($I1934,_312_Table3,MATCH(LEFT($B1934,1),_312_Table3_ColumnLookup,0),FALSE)
+N("312"),
  IF(VALUE(LEFT($A1934,3))=313,VLOOKUP(VALUE(MID($B1934,2,1)),_313_Table3,MATCH(MID($B1934,1,1),_313_Table3_ColumnLookup,0),FALSE)
+N("313"),
  IF(AND(VALUE(LEFT($A1934,3))=314,LEN($B1934)=3),VLOOKUP(VALUE(MID($B1934,2,2)),_314_Table3,MATCH(MID($B1934,1,1),_314_Table3_ColumnLookup,0),FALSE),
  IF(VALUE(LEFT($A1934,3))=314,VLOOKUP(VALUE(MID($B1934,2,1)),_314_Table3,MATCH(MID($B1934,1,1),_314_Table3_ColumnLookup,0),FALSE)
+N("314"),
""))))))))))))))))))))))))</f>
        <v>#N/A</v>
      </c>
      <c r="H1934" s="321" t="str">
        <f>IFERROR(
IF(ISERROR($D1934)=FALSE,$D1934,IF(ISERROR($E1934)=FALSE,$E1934,IF(ISERROR($F1934)=FALSE,$F1934
+N("012 checkboxes"),
IF(
IF(OR(LEFT($A1934,9)="Syndicate",LEFT($A1934,12)="NewSyndicate"),VLOOKUP($A1934,'012'!$J:$ZW,MATCH("Link to button",'012'!$J$1:$ZW$1,0),0)
+N("309 checkbox"),
IF($C1934="309 LCR Summary0",VLOOKUP("Notes990",'309'!$P:$ZZ,MATCH("Link to button",'309'!$P$1:$ZZ$1,0),0)
+N("313 checkboxes"),
IF($C1934="313 Financial Information0LcmVsScr",IF($C1934="309 LCR Summary0",VLOOKUP("LcmVsScr",'309'!$N:$ZZ,MATCH("Link to button",'309'!$N$1:$ZZ$1,0),0),
IF($C1934="313 Financial Information0LcrDocAttached",IF($C1934="309 LCR Summary0",VLOOKUP("LcrDocAttached",'309'!$N:$ZZ,MATCH("Link to button",'309'!$N$1:$ZZ$1,0),
0)))))))=1,TRUE,FALSE)
))),"")</f>
        <v/>
      </c>
    </row>
    <row r="1935" spans="1:8">
      <c r="A1935" s="237" t="e">
        <f>VLOOKUP($G1935,CSVLookups!$B:$R,MATCH(A$1,CSVLookups!$B$1:$R$1,0),FALSE)</f>
        <v>#N/A</v>
      </c>
      <c r="B1935" s="237" t="e">
        <f>VLOOKUP($G1935,CSVLookups!$B:$R,MATCH(B$1,CSVLookups!$B$1:$R$1,0),FALSE)</f>
        <v>#N/A</v>
      </c>
      <c r="C1935" s="238" t="e">
        <f t="shared" si="30"/>
        <v>#N/A</v>
      </c>
      <c r="D1935" s="238" t="e">
        <f>IF(AND(VALUE(LEFT($A1935,3))=309,LEN($B1935)=3),VLOOKUP(VALUE(MID($B1935,2,2)),_309_Table1,MATCH(MID($B1935,1,1),_309_Table1_ColumnLookup,0),FALSE),
  IF($C1935="309 LCR SummaryA",OneYearSCR,IF($C1935="309 LCR SummaryB",UltimateSCR,IF(VALUE(LEFT($A1935,3))=309,VLOOKUP(VALUE(MID($B1935,2,1)),_309_Table1,MATCH(MID($B1935,1,1),_309_Table1_ColumnLookup,0),FALSE)
+N("309"),
  IF(VALUE(LEFT($A1935,3))=310,VLOOKUP(VALUE(MID($B1935,2,1)),_310_Table1,MATCH(MID($B1935,1,1),_310_Table1_ColumnLookup,0),FALSE)
+N("310"),
  IF(AND(VALUE(LEFT($A1935,3))=311,LEN($I1935)=4),VLOOKUP($I1935,_311_Table1,MATCH($B1935,_311_Table1_ColumnLookup,0),FALSE),
  IF(AND(VALUE(LEFT($A1935,3))=311,OR($B1935="I2",$B1935="J2",$B1935="K2",$B1935="L2")),VLOOKUP('311'!$G$58,_311_Table1,MATCH(MID($B1935,1,1),_311_Table1_ColumnLookup,0),FALSE),
  IF(AND(VALUE(LEFT($A1935,3))=311,RIGHT($B1935,5)="Total"),VLOOKUP('311'!$G$59,_311_Table1,MATCH(MID($B1935,1,1),_311_Table1_ColumnLookup,0),FALSE),
  IF(VALUE(LEFT($A1935,3))=311,VLOOKUP(VALUE(MID($B1935,2,1)),_311_Table1,MATCH(MID($B1935,1,1),_311_Table1_ColumnLookup,0),FALSE)
+N("311"),
  IF(AND(VALUE(LEFT($A1935,3))=312,LEFT($G1935,10)="Unincepted",$B1935="G "),VLOOKUP(" ULO",_312_Table1,MATCH('312'!$N$16,_312_Table1_ColumnLookup,0),FALSE),
  IF(AND(VALUE(LEFT($A1935,3))=312,LEFT($G1935,10)="Unincepted",$B1935="O "),VLOOKUP(" ULO",_312_Table1,MATCH('312'!$V$16,_312_Table1_ColumnLookup,0),FALSE),
  IF(AND(VALUE(LEFT($A1935,3))=312,LEFT($G1935,10)="Unincepted",$B1935="Q "),VLOOKUP(" ULO",_312_Table1,MATCH('312'!$X$16,_312_Table1_ColumnLookup,0),FALSE),
  IF(AND(VALUE(LEFT($A1935,3))=312,LEFT($G1935,10)="Unincepted"),VLOOKUP(" ULO",_312_Table1,MATCH(LEFT($B1935,1),_312_Table1_ColumnLookup,0),FALSE),
  IF(AND(VALUE(LEFT($A1935,3))=312,LEFT($G1935,5)="Total",$B1935="G "),VLOOKUP('312'!$F$80,_312_Table1,MATCH('312'!$N$16,_312_Table1_ColumnLookup,0),FALSE),
  IF(AND(VALUE(LEFT($A1935,3))=312,LEFT($G1935,5)="Total",$B1935="O "),VLOOKUP('312'!$F$80,_312_Table1,MATCH('312'!$V$16,_312_Table1_ColumnLookup,0),FALSE),
  IF(AND(VALUE(LEFT($A1935,3))=312,LEFT($G1935,5)="Total",$B1935="Q "),VLOOKUP('312'!$F$80,_312_Table1,MATCH('312'!$X$16,_312_Table1_ColumnLookup,0),FALSE),
  IF(AND(VALUE(LEFT($A1935,3))=312,LEFT($G1935,5)="Total"),VLOOKUP('312'!$F$80,_312_Table1,MATCH(LEFT($B1935,1),_312_Table1_ColumnLookup,0),FALSE),
  IF(AND(VALUE(LEFT($A1935,3))=312,LEN($I1935)=4,$B1935="G"),VLOOKUP($I1935,_312_Table1,MATCH('312'!$N$16,_312_Table1_ColumnLookup,0),FALSE),
  IF(AND(VALUE(LEFT($A1935,3))=312,LEN($I1935)=4,$B1935="O"),VLOOKUP($I1935,_312_Table1,MATCH('312'!$V$16,_312_Table1_ColumnLookup,0),FALSE),
  IF(AND(VALUE(LEFT($A1935,3))=312,LEN($I1935)=4,$B1935="Q"),VLOOKUP($I1935,_312_Table1,MATCH('312'!$X$16,_312_Table1_ColumnLookup,0),FALSE),
  IF(AND(VALUE(LEFT($A1935,3))=312,LEN($I1935)=4),VLOOKUP($I1935,_312_Table1,MATCH(LEFT($B1935,1),_312_Table1_ColumnLookup,0),FALSE)
+N("312"),
  IF(VALUE(LEFT($A1935,3))=313,VLOOKUP(VALUE(MID($B1935,2,1)),_313_Table1,MATCH(MID($B1935,1,1),_313_Table1_ColumnLookup,0),FALSE)
+N("313"),
  IF(AND(VALUE(LEFT($A1935,3))=314,LEN($B1935)=3),VLOOKUP(VALUE(MID($B1935,2,2)),_314_Table1,MATCH(MID($B1935,1,1),_314_Table1_ColumnLookup,0),FALSE),
  IF(VALUE(LEFT($A1935,3))=314,VLOOKUP(VALUE(MID($B1935,2,1)),_314_Table1,MATCH(MID($B1935,1,1),_314_Table1_ColumnLookup,0),FALSE)
+N("314"),
""))))))))))))))))))))))))</f>
        <v>#N/A</v>
      </c>
      <c r="E1935" s="238" t="e">
        <f>IF(AND(VALUE(LEFT($A1935,3))=309,LEN($B1935)=3),VLOOKUP(VALUE(MID($B1935,2,2)),_309_Table2,MATCH(MID($B1935,1,1),_309_Table2_ColumnLookup,0),FALSE),
  IF($C1935="309 LCR SummaryA",OneYearSCR,IF($C1935="309 LCR SummaryB",UltimateSCR,IF(VALUE(LEFT($A1935,3))=309,VLOOKUP(VALUE(MID($B1935,2,1)),_309_Table2,MATCH(MID($B1935,1,1),_309_Table2_ColumnLookup,0),FALSE)
+N("309"),
  IF(VALUE(LEFT($A1935,3))=310,VLOOKUP(VALUE(MID($B1935,2,1)),_310_Table2,MATCH(MID($B1935,1,1),_310_Table2_ColumnLookup,0),FALSE)
+N("310"),
  IF(AND(VALUE(LEFT($A1935,3))=311,LEN($I1935)=4),VLOOKUP($I1935,_311_Table2,MATCH($B1935,_311_Table2_ColumnLookup,0),FALSE),
  IF(AND(VALUE(LEFT($A1935,3))=311,OR($B1935="I2",$B1935="J2",$B1935="K2",$B1935="L2")),VLOOKUP('311'!$G$58,_311_Table2,MATCH(MID($B1935,1,1),_311_Table2_ColumnLookup,0),FALSE),
  IF(AND(VALUE(LEFT($A1935,3))=311,RIGHT($B1935,5)="Total"),VLOOKUP('311'!$G$59,_311_Table2,MATCH(MID($B1935,1,1),_311_Table2_ColumnLookup,0),FALSE),
  IF(VALUE(LEFT($A1935,3))=311,VLOOKUP(VALUE(MID($B1935,2,1)),_311_Table2,MATCH(MID($B1935,1,1),_311_Table2_ColumnLookup,0),FALSE)
+N("311"),
  IF(AND(VALUE(LEFT($A1935,3))=312,LEFT($G1935,10)="Unincepted",$B1935="G "),VLOOKUP(" ULO",_312_Table2,MATCH('312'!$N$16,_312_Table2_ColumnLookup,0),FALSE),
  IF(AND(VALUE(LEFT($A1935,3))=312,LEFT($G1935,10)="Unincepted",$B1935="O "),VLOOKUP(" ULO",_312_Table2,MATCH('312'!$V$16,_312_Table2_ColumnLookup,0),FALSE),
  IF(AND(VALUE(LEFT($A1935,3))=312,LEFT($G1935,10)="Unincepted",$B1935="Q "),VLOOKUP(" ULO",_312_Table2,MATCH('312'!$X$16,_312_Table2_ColumnLookup,0),FALSE),
  IF(AND(VALUE(LEFT($A1935,3))=312,LEFT($G1935,10)="Unincepted"),VLOOKUP(" ULO",_312_Table2,MATCH(LEFT($B1935,1),_312_Table2_ColumnLookup,0),FALSE),
  IF(AND(VALUE(LEFT($A1935,3))=312,LEFT($G1935,5)="Total",$B1935="G "),VLOOKUP('312'!$F$80,_312_Table2,MATCH('312'!$N$16,_312_Table2_ColumnLookup,0),FALSE),
  IF(AND(VALUE(LEFT($A1935,3))=312,LEFT($G1935,5)="Total",$B1935="O "),VLOOKUP('312'!$F$80,_312_Table2,MATCH('312'!$V$16,_312_Table2_ColumnLookup,0),FALSE),
  IF(AND(VALUE(LEFT($A1935,3))=312,LEFT($G1935,5)="Total",$B1935="Q "),VLOOKUP('312'!$F$80,_312_Table2,MATCH('312'!$X$16,_312_Table2_ColumnLookup,0),FALSE),
  IF(AND(VALUE(LEFT($A1935,3))=312,LEFT($G1935,5)="Total"),VLOOKUP('312'!$F$80,_312_Table2,MATCH(LEFT($B1935,1),_312_Table2_ColumnLookup,0),FALSE),
  IF(AND(VALUE(LEFT($A1935,3))=312,LEN($I1935)=4,$B1935="G"),VLOOKUP($I1935,_312_Table2,MATCH('312'!$N$16,_312_Table2_ColumnLookup,0),FALSE),
  IF(AND(VALUE(LEFT($A1935,3))=312,LEN($I1935)=4,$B1935="O"),VLOOKUP($I1935,_312_Table2,MATCH('312'!$V$16,_312_Table2_ColumnLookup,0),FALSE),
  IF(AND(VALUE(LEFT($A1935,3))=312,LEN($I1935)=4,$B1935="Q"),VLOOKUP($I1935,_312_Table2,MATCH('312'!$X$16,_312_Table2_ColumnLookup,0),FALSE),
  IF(AND(VALUE(LEFT($A1935,3))=312,LEN($I1935)=4),VLOOKUP($I1935,_312_Table2,MATCH(LEFT($B1935,1),_312_Table2_ColumnLookup,0),FALSE)
+N("312"),
  IF(VALUE(LEFT($A1935,3))=313,VLOOKUP(VALUE(MID($B1935,2,1)),_313_Table2,MATCH(MID($B1935,1,1),_313_Table2_ColumnLookup,0),FALSE)
+N("313"),
  IF(AND(VALUE(LEFT($A1935,3))=314,LEN($B1935)=3),VLOOKUP(VALUE(MID($B1935,2,2)),_314_Table2,MATCH(MID($B1935,1,1),_314_Table2_ColumnLookup,0),FALSE),
  IF(VALUE(LEFT($A1935,3))=314,VLOOKUP(VALUE(MID($B1935,2,1)),_314_Table2,MATCH(MID($B1935,1,1),_314_Table2_ColumnLookup,0),FALSE)
+N("314"),
""))))))))))))))))))))))))</f>
        <v>#N/A</v>
      </c>
      <c r="F1935" s="238" t="e">
        <f>IF(AND(VALUE(LEFT($A1935,3))=309,LEN($B1935)=3),VLOOKUP(VALUE(MID($B1935,2,2)),_309_Table3,MATCH(MID($B1935,1,1),_309_Table3_ColumnLookup,0),FALSE),
  IF($C1935="309 LCR SummaryA",OneYearSCR,IF($C1935="309 LCR SummaryB",UltimateSCR,IF(VALUE(LEFT($A1935,3))=309,VLOOKUP(VALUE(MID($B1935,2,1)),_309_Table3,MATCH(MID($B1935,1,1),_309_Table3_ColumnLookup,0),FALSE)
+N("309"),
  IF(VALUE(LEFT($A1935,3))=310,VLOOKUP(VALUE(MID($B1935,2,1)),_310_Table3,MATCH(MID($B1935,1,1),_310_Table3_ColumnLookup,0),FALSE)
+N("310"),
  IF(AND(VALUE(LEFT($A1935,3))=311,LEN($I1935)=4),VLOOKUP($I1935,_311_Table3,MATCH($B1935,_311_Table3_ColumnLookup,0),FALSE),
  IF(AND(VALUE(LEFT($A1935,3))=311,OR($B1935="I2",$B1935="J2",$B1935="K2",$B1935="L2")),VLOOKUP('311'!$G$58,_311_Table3,MATCH(MID($B1935,1,1),_311_Table3_ColumnLookup,0),FALSE),
  IF(AND(VALUE(LEFT($A1935,3))=311,RIGHT($B1935,5)="Total"),VLOOKUP('311'!$G$59,_311_Table3,MATCH(MID($B1935,1,1),_311_Table3_ColumnLookup,0),FALSE),
  IF(VALUE(LEFT($A1935,3))=311,VLOOKUP(VALUE(MID($B1935,2,1)),_311_Table3,MATCH(MID($B1935,1,1),_311_Table3_ColumnLookup,0),FALSE)
+N("311"),
  IF(AND(VALUE(LEFT($A1935,3))=312,LEFT($G1935,10)="Unincepted",$B1935="G "),VLOOKUP(" ULO",_312_Table3,MATCH('312'!$N$16,_312_Table3_ColumnLookup,0),FALSE),
  IF(AND(VALUE(LEFT($A1935,3))=312,LEFT($G1935,10)="Unincepted",$B1935="O "),VLOOKUP(" ULO",_312_Table3,MATCH('312'!$V$16,_312_Table3_ColumnLookup,0),FALSE),
  IF(AND(VALUE(LEFT($A1935,3))=312,LEFT($G1935,10)="Unincepted",$B1935="Q "),VLOOKUP(" ULO",_312_Table3,MATCH('312'!$X$16,_312_Table3_ColumnLookup,0),FALSE),
  IF(AND(VALUE(LEFT($A1935,3))=312,LEFT($G1935,10)="Unincepted"),VLOOKUP(" ULO",_312_Table3,MATCH(LEFT($B1935,1),_312_Table3_ColumnLookup,0),FALSE),
  IF(AND(VALUE(LEFT($A1935,3))=312,LEFT($G1935,5)="Total",$B1935="G "),VLOOKUP('312'!$F$80,_312_Table3,MATCH('312'!$N$16,_312_Table3_ColumnLookup,0),FALSE),
  IF(AND(VALUE(LEFT($A1935,3))=312,LEFT($G1935,5)="Total",$B1935="O "),VLOOKUP('312'!$F$80,_312_Table3,MATCH('312'!$V$16,_312_Table3_ColumnLookup,0),FALSE),
  IF(AND(VALUE(LEFT($A1935,3))=312,LEFT($G1935,5)="Total",$B1935="Q "),VLOOKUP('312'!$F$80,_312_Table3,MATCH('312'!$X$16,_312_Table3_ColumnLookup,0),FALSE),
  IF(AND(VALUE(LEFT($A1935,3))=312,LEFT($G1935,5)="Total"),VLOOKUP('312'!$F$80,_312_Table3,MATCH(LEFT($B1935,1),_312_Table3_ColumnLookup,0),FALSE),
  IF(AND(VALUE(LEFT($A1935,3))=312,LEN($I1935)=4,$B1935="G"),VLOOKUP($I1935,_312_Table3,MATCH('312'!$N$16,_312_Table3_ColumnLookup,0),FALSE),
  IF(AND(VALUE(LEFT($A1935,3))=312,LEN($I1935)=4,$B1935="O"),VLOOKUP($I1935,_312_Table3,MATCH('312'!$V$16,_312_Table3_ColumnLookup,0),FALSE),
  IF(AND(VALUE(LEFT($A1935,3))=312,LEN($I1935)=4,$B1935="Q"),VLOOKUP($I1935,_312_Table3,MATCH('312'!$X$16,_312_Table3_ColumnLookup,0),FALSE),
  IF(AND(VALUE(LEFT($A1935,3))=312,LEN($I1935)=4),VLOOKUP($I1935,_312_Table3,MATCH(LEFT($B1935,1),_312_Table3_ColumnLookup,0),FALSE)
+N("312"),
  IF(VALUE(LEFT($A1935,3))=313,VLOOKUP(VALUE(MID($B1935,2,1)),_313_Table3,MATCH(MID($B1935,1,1),_313_Table3_ColumnLookup,0),FALSE)
+N("313"),
  IF(AND(VALUE(LEFT($A1935,3))=314,LEN($B1935)=3),VLOOKUP(VALUE(MID($B1935,2,2)),_314_Table3,MATCH(MID($B1935,1,1),_314_Table3_ColumnLookup,0),FALSE),
  IF(VALUE(LEFT($A1935,3))=314,VLOOKUP(VALUE(MID($B1935,2,1)),_314_Table3,MATCH(MID($B1935,1,1),_314_Table3_ColumnLookup,0),FALSE)
+N("314"),
""))))))))))))))))))))))))</f>
        <v>#N/A</v>
      </c>
      <c r="H1935" s="321" t="str">
        <f>IFERROR(
IF(ISERROR($D1935)=FALSE,$D1935,IF(ISERROR($E1935)=FALSE,$E1935,IF(ISERROR($F1935)=FALSE,$F1935
+N("012 checkboxes"),
IF(
IF(OR(LEFT($A1935,9)="Syndicate",LEFT($A1935,12)="NewSyndicate"),VLOOKUP($A1935,'012'!$J:$ZW,MATCH("Link to button",'012'!$J$1:$ZW$1,0),0)
+N("309 checkbox"),
IF($C1935="309 LCR Summary0",VLOOKUP("Notes990",'309'!$P:$ZZ,MATCH("Link to button",'309'!$P$1:$ZZ$1,0),0)
+N("313 checkboxes"),
IF($C1935="313 Financial Information0LcmVsScr",IF($C1935="309 LCR Summary0",VLOOKUP("LcmVsScr",'309'!$N:$ZZ,MATCH("Link to button",'309'!$N$1:$ZZ$1,0),0),
IF($C1935="313 Financial Information0LcrDocAttached",IF($C1935="309 LCR Summary0",VLOOKUP("LcrDocAttached",'309'!$N:$ZZ,MATCH("Link to button",'309'!$N$1:$ZZ$1,0),
0)))))))=1,TRUE,FALSE)
))),"")</f>
        <v/>
      </c>
    </row>
    <row r="1936" spans="1:8">
      <c r="A1936" s="237" t="e">
        <f>VLOOKUP($G1936,CSVLookups!$B:$R,MATCH(A$1,CSVLookups!$B$1:$R$1,0),FALSE)</f>
        <v>#N/A</v>
      </c>
      <c r="B1936" s="237" t="e">
        <f>VLOOKUP($G1936,CSVLookups!$B:$R,MATCH(B$1,CSVLookups!$B$1:$R$1,0),FALSE)</f>
        <v>#N/A</v>
      </c>
      <c r="C1936" s="238" t="e">
        <f t="shared" si="30"/>
        <v>#N/A</v>
      </c>
      <c r="D1936" s="238" t="e">
        <f>IF(AND(VALUE(LEFT($A1936,3))=309,LEN($B1936)=3),VLOOKUP(VALUE(MID($B1936,2,2)),_309_Table1,MATCH(MID($B1936,1,1),_309_Table1_ColumnLookup,0),FALSE),
  IF($C1936="309 LCR SummaryA",OneYearSCR,IF($C1936="309 LCR SummaryB",UltimateSCR,IF(VALUE(LEFT($A1936,3))=309,VLOOKUP(VALUE(MID($B1936,2,1)),_309_Table1,MATCH(MID($B1936,1,1),_309_Table1_ColumnLookup,0),FALSE)
+N("309"),
  IF(VALUE(LEFT($A1936,3))=310,VLOOKUP(VALUE(MID($B1936,2,1)),_310_Table1,MATCH(MID($B1936,1,1),_310_Table1_ColumnLookup,0),FALSE)
+N("310"),
  IF(AND(VALUE(LEFT($A1936,3))=311,LEN($I1936)=4),VLOOKUP($I1936,_311_Table1,MATCH($B1936,_311_Table1_ColumnLookup,0),FALSE),
  IF(AND(VALUE(LEFT($A1936,3))=311,OR($B1936="I2",$B1936="J2",$B1936="K2",$B1936="L2")),VLOOKUP('311'!$G$58,_311_Table1,MATCH(MID($B1936,1,1),_311_Table1_ColumnLookup,0),FALSE),
  IF(AND(VALUE(LEFT($A1936,3))=311,RIGHT($B1936,5)="Total"),VLOOKUP('311'!$G$59,_311_Table1,MATCH(MID($B1936,1,1),_311_Table1_ColumnLookup,0),FALSE),
  IF(VALUE(LEFT($A1936,3))=311,VLOOKUP(VALUE(MID($B1936,2,1)),_311_Table1,MATCH(MID($B1936,1,1),_311_Table1_ColumnLookup,0),FALSE)
+N("311"),
  IF(AND(VALUE(LEFT($A1936,3))=312,LEFT($G1936,10)="Unincepted",$B1936="G "),VLOOKUP(" ULO",_312_Table1,MATCH('312'!$N$16,_312_Table1_ColumnLookup,0),FALSE),
  IF(AND(VALUE(LEFT($A1936,3))=312,LEFT($G1936,10)="Unincepted",$B1936="O "),VLOOKUP(" ULO",_312_Table1,MATCH('312'!$V$16,_312_Table1_ColumnLookup,0),FALSE),
  IF(AND(VALUE(LEFT($A1936,3))=312,LEFT($G1936,10)="Unincepted",$B1936="Q "),VLOOKUP(" ULO",_312_Table1,MATCH('312'!$X$16,_312_Table1_ColumnLookup,0),FALSE),
  IF(AND(VALUE(LEFT($A1936,3))=312,LEFT($G1936,10)="Unincepted"),VLOOKUP(" ULO",_312_Table1,MATCH(LEFT($B1936,1),_312_Table1_ColumnLookup,0),FALSE),
  IF(AND(VALUE(LEFT($A1936,3))=312,LEFT($G1936,5)="Total",$B1936="G "),VLOOKUP('312'!$F$80,_312_Table1,MATCH('312'!$N$16,_312_Table1_ColumnLookup,0),FALSE),
  IF(AND(VALUE(LEFT($A1936,3))=312,LEFT($G1936,5)="Total",$B1936="O "),VLOOKUP('312'!$F$80,_312_Table1,MATCH('312'!$V$16,_312_Table1_ColumnLookup,0),FALSE),
  IF(AND(VALUE(LEFT($A1936,3))=312,LEFT($G1936,5)="Total",$B1936="Q "),VLOOKUP('312'!$F$80,_312_Table1,MATCH('312'!$X$16,_312_Table1_ColumnLookup,0),FALSE),
  IF(AND(VALUE(LEFT($A1936,3))=312,LEFT($G1936,5)="Total"),VLOOKUP('312'!$F$80,_312_Table1,MATCH(LEFT($B1936,1),_312_Table1_ColumnLookup,0),FALSE),
  IF(AND(VALUE(LEFT($A1936,3))=312,LEN($I1936)=4,$B1936="G"),VLOOKUP($I1936,_312_Table1,MATCH('312'!$N$16,_312_Table1_ColumnLookup,0),FALSE),
  IF(AND(VALUE(LEFT($A1936,3))=312,LEN($I1936)=4,$B1936="O"),VLOOKUP($I1936,_312_Table1,MATCH('312'!$V$16,_312_Table1_ColumnLookup,0),FALSE),
  IF(AND(VALUE(LEFT($A1936,3))=312,LEN($I1936)=4,$B1936="Q"),VLOOKUP($I1936,_312_Table1,MATCH('312'!$X$16,_312_Table1_ColumnLookup,0),FALSE),
  IF(AND(VALUE(LEFT($A1936,3))=312,LEN($I1936)=4),VLOOKUP($I1936,_312_Table1,MATCH(LEFT($B1936,1),_312_Table1_ColumnLookup,0),FALSE)
+N("312"),
  IF(VALUE(LEFT($A1936,3))=313,VLOOKUP(VALUE(MID($B1936,2,1)),_313_Table1,MATCH(MID($B1936,1,1),_313_Table1_ColumnLookup,0),FALSE)
+N("313"),
  IF(AND(VALUE(LEFT($A1936,3))=314,LEN($B1936)=3),VLOOKUP(VALUE(MID($B1936,2,2)),_314_Table1,MATCH(MID($B1936,1,1),_314_Table1_ColumnLookup,0),FALSE),
  IF(VALUE(LEFT($A1936,3))=314,VLOOKUP(VALUE(MID($B1936,2,1)),_314_Table1,MATCH(MID($B1936,1,1),_314_Table1_ColumnLookup,0),FALSE)
+N("314"),
""))))))))))))))))))))))))</f>
        <v>#N/A</v>
      </c>
      <c r="E1936" s="238" t="e">
        <f>IF(AND(VALUE(LEFT($A1936,3))=309,LEN($B1936)=3),VLOOKUP(VALUE(MID($B1936,2,2)),_309_Table2,MATCH(MID($B1936,1,1),_309_Table2_ColumnLookup,0),FALSE),
  IF($C1936="309 LCR SummaryA",OneYearSCR,IF($C1936="309 LCR SummaryB",UltimateSCR,IF(VALUE(LEFT($A1936,3))=309,VLOOKUP(VALUE(MID($B1936,2,1)),_309_Table2,MATCH(MID($B1936,1,1),_309_Table2_ColumnLookup,0),FALSE)
+N("309"),
  IF(VALUE(LEFT($A1936,3))=310,VLOOKUP(VALUE(MID($B1936,2,1)),_310_Table2,MATCH(MID($B1936,1,1),_310_Table2_ColumnLookup,0),FALSE)
+N("310"),
  IF(AND(VALUE(LEFT($A1936,3))=311,LEN($I1936)=4),VLOOKUP($I1936,_311_Table2,MATCH($B1936,_311_Table2_ColumnLookup,0),FALSE),
  IF(AND(VALUE(LEFT($A1936,3))=311,OR($B1936="I2",$B1936="J2",$B1936="K2",$B1936="L2")),VLOOKUP('311'!$G$58,_311_Table2,MATCH(MID($B1936,1,1),_311_Table2_ColumnLookup,0),FALSE),
  IF(AND(VALUE(LEFT($A1936,3))=311,RIGHT($B1936,5)="Total"),VLOOKUP('311'!$G$59,_311_Table2,MATCH(MID($B1936,1,1),_311_Table2_ColumnLookup,0),FALSE),
  IF(VALUE(LEFT($A1936,3))=311,VLOOKUP(VALUE(MID($B1936,2,1)),_311_Table2,MATCH(MID($B1936,1,1),_311_Table2_ColumnLookup,0),FALSE)
+N("311"),
  IF(AND(VALUE(LEFT($A1936,3))=312,LEFT($G1936,10)="Unincepted",$B1936="G "),VLOOKUP(" ULO",_312_Table2,MATCH('312'!$N$16,_312_Table2_ColumnLookup,0),FALSE),
  IF(AND(VALUE(LEFT($A1936,3))=312,LEFT($G1936,10)="Unincepted",$B1936="O "),VLOOKUP(" ULO",_312_Table2,MATCH('312'!$V$16,_312_Table2_ColumnLookup,0),FALSE),
  IF(AND(VALUE(LEFT($A1936,3))=312,LEFT($G1936,10)="Unincepted",$B1936="Q "),VLOOKUP(" ULO",_312_Table2,MATCH('312'!$X$16,_312_Table2_ColumnLookup,0),FALSE),
  IF(AND(VALUE(LEFT($A1936,3))=312,LEFT($G1936,10)="Unincepted"),VLOOKUP(" ULO",_312_Table2,MATCH(LEFT($B1936,1),_312_Table2_ColumnLookup,0),FALSE),
  IF(AND(VALUE(LEFT($A1936,3))=312,LEFT($G1936,5)="Total",$B1936="G "),VLOOKUP('312'!$F$80,_312_Table2,MATCH('312'!$N$16,_312_Table2_ColumnLookup,0),FALSE),
  IF(AND(VALUE(LEFT($A1936,3))=312,LEFT($G1936,5)="Total",$B1936="O "),VLOOKUP('312'!$F$80,_312_Table2,MATCH('312'!$V$16,_312_Table2_ColumnLookup,0),FALSE),
  IF(AND(VALUE(LEFT($A1936,3))=312,LEFT($G1936,5)="Total",$B1936="Q "),VLOOKUP('312'!$F$80,_312_Table2,MATCH('312'!$X$16,_312_Table2_ColumnLookup,0),FALSE),
  IF(AND(VALUE(LEFT($A1936,3))=312,LEFT($G1936,5)="Total"),VLOOKUP('312'!$F$80,_312_Table2,MATCH(LEFT($B1936,1),_312_Table2_ColumnLookup,0),FALSE),
  IF(AND(VALUE(LEFT($A1936,3))=312,LEN($I1936)=4,$B1936="G"),VLOOKUP($I1936,_312_Table2,MATCH('312'!$N$16,_312_Table2_ColumnLookup,0),FALSE),
  IF(AND(VALUE(LEFT($A1936,3))=312,LEN($I1936)=4,$B1936="O"),VLOOKUP($I1936,_312_Table2,MATCH('312'!$V$16,_312_Table2_ColumnLookup,0),FALSE),
  IF(AND(VALUE(LEFT($A1936,3))=312,LEN($I1936)=4,$B1936="Q"),VLOOKUP($I1936,_312_Table2,MATCH('312'!$X$16,_312_Table2_ColumnLookup,0),FALSE),
  IF(AND(VALUE(LEFT($A1936,3))=312,LEN($I1936)=4),VLOOKUP($I1936,_312_Table2,MATCH(LEFT($B1936,1),_312_Table2_ColumnLookup,0),FALSE)
+N("312"),
  IF(VALUE(LEFT($A1936,3))=313,VLOOKUP(VALUE(MID($B1936,2,1)),_313_Table2,MATCH(MID($B1936,1,1),_313_Table2_ColumnLookup,0),FALSE)
+N("313"),
  IF(AND(VALUE(LEFT($A1936,3))=314,LEN($B1936)=3),VLOOKUP(VALUE(MID($B1936,2,2)),_314_Table2,MATCH(MID($B1936,1,1),_314_Table2_ColumnLookup,0),FALSE),
  IF(VALUE(LEFT($A1936,3))=314,VLOOKUP(VALUE(MID($B1936,2,1)),_314_Table2,MATCH(MID($B1936,1,1),_314_Table2_ColumnLookup,0),FALSE)
+N("314"),
""))))))))))))))))))))))))</f>
        <v>#N/A</v>
      </c>
      <c r="F1936" s="238" t="e">
        <f>IF(AND(VALUE(LEFT($A1936,3))=309,LEN($B1936)=3),VLOOKUP(VALUE(MID($B1936,2,2)),_309_Table3,MATCH(MID($B1936,1,1),_309_Table3_ColumnLookup,0),FALSE),
  IF($C1936="309 LCR SummaryA",OneYearSCR,IF($C1936="309 LCR SummaryB",UltimateSCR,IF(VALUE(LEFT($A1936,3))=309,VLOOKUP(VALUE(MID($B1936,2,1)),_309_Table3,MATCH(MID($B1936,1,1),_309_Table3_ColumnLookup,0),FALSE)
+N("309"),
  IF(VALUE(LEFT($A1936,3))=310,VLOOKUP(VALUE(MID($B1936,2,1)),_310_Table3,MATCH(MID($B1936,1,1),_310_Table3_ColumnLookup,0),FALSE)
+N("310"),
  IF(AND(VALUE(LEFT($A1936,3))=311,LEN($I1936)=4),VLOOKUP($I1936,_311_Table3,MATCH($B1936,_311_Table3_ColumnLookup,0),FALSE),
  IF(AND(VALUE(LEFT($A1936,3))=311,OR($B1936="I2",$B1936="J2",$B1936="K2",$B1936="L2")),VLOOKUP('311'!$G$58,_311_Table3,MATCH(MID($B1936,1,1),_311_Table3_ColumnLookup,0),FALSE),
  IF(AND(VALUE(LEFT($A1936,3))=311,RIGHT($B1936,5)="Total"),VLOOKUP('311'!$G$59,_311_Table3,MATCH(MID($B1936,1,1),_311_Table3_ColumnLookup,0),FALSE),
  IF(VALUE(LEFT($A1936,3))=311,VLOOKUP(VALUE(MID($B1936,2,1)),_311_Table3,MATCH(MID($B1936,1,1),_311_Table3_ColumnLookup,0),FALSE)
+N("311"),
  IF(AND(VALUE(LEFT($A1936,3))=312,LEFT($G1936,10)="Unincepted",$B1936="G "),VLOOKUP(" ULO",_312_Table3,MATCH('312'!$N$16,_312_Table3_ColumnLookup,0),FALSE),
  IF(AND(VALUE(LEFT($A1936,3))=312,LEFT($G1936,10)="Unincepted",$B1936="O "),VLOOKUP(" ULO",_312_Table3,MATCH('312'!$V$16,_312_Table3_ColumnLookup,0),FALSE),
  IF(AND(VALUE(LEFT($A1936,3))=312,LEFT($G1936,10)="Unincepted",$B1936="Q "),VLOOKUP(" ULO",_312_Table3,MATCH('312'!$X$16,_312_Table3_ColumnLookup,0),FALSE),
  IF(AND(VALUE(LEFT($A1936,3))=312,LEFT($G1936,10)="Unincepted"),VLOOKUP(" ULO",_312_Table3,MATCH(LEFT($B1936,1),_312_Table3_ColumnLookup,0),FALSE),
  IF(AND(VALUE(LEFT($A1936,3))=312,LEFT($G1936,5)="Total",$B1936="G "),VLOOKUP('312'!$F$80,_312_Table3,MATCH('312'!$N$16,_312_Table3_ColumnLookup,0),FALSE),
  IF(AND(VALUE(LEFT($A1936,3))=312,LEFT($G1936,5)="Total",$B1936="O "),VLOOKUP('312'!$F$80,_312_Table3,MATCH('312'!$V$16,_312_Table3_ColumnLookup,0),FALSE),
  IF(AND(VALUE(LEFT($A1936,3))=312,LEFT($G1936,5)="Total",$B1936="Q "),VLOOKUP('312'!$F$80,_312_Table3,MATCH('312'!$X$16,_312_Table3_ColumnLookup,0),FALSE),
  IF(AND(VALUE(LEFT($A1936,3))=312,LEFT($G1936,5)="Total"),VLOOKUP('312'!$F$80,_312_Table3,MATCH(LEFT($B1936,1),_312_Table3_ColumnLookup,0),FALSE),
  IF(AND(VALUE(LEFT($A1936,3))=312,LEN($I1936)=4,$B1936="G"),VLOOKUP($I1936,_312_Table3,MATCH('312'!$N$16,_312_Table3_ColumnLookup,0),FALSE),
  IF(AND(VALUE(LEFT($A1936,3))=312,LEN($I1936)=4,$B1936="O"),VLOOKUP($I1936,_312_Table3,MATCH('312'!$V$16,_312_Table3_ColumnLookup,0),FALSE),
  IF(AND(VALUE(LEFT($A1936,3))=312,LEN($I1936)=4,$B1936="Q"),VLOOKUP($I1936,_312_Table3,MATCH('312'!$X$16,_312_Table3_ColumnLookup,0),FALSE),
  IF(AND(VALUE(LEFT($A1936,3))=312,LEN($I1936)=4),VLOOKUP($I1936,_312_Table3,MATCH(LEFT($B1936,1),_312_Table3_ColumnLookup,0),FALSE)
+N("312"),
  IF(VALUE(LEFT($A1936,3))=313,VLOOKUP(VALUE(MID($B1936,2,1)),_313_Table3,MATCH(MID($B1936,1,1),_313_Table3_ColumnLookup,0),FALSE)
+N("313"),
  IF(AND(VALUE(LEFT($A1936,3))=314,LEN($B1936)=3),VLOOKUP(VALUE(MID($B1936,2,2)),_314_Table3,MATCH(MID($B1936,1,1),_314_Table3_ColumnLookup,0),FALSE),
  IF(VALUE(LEFT($A1936,3))=314,VLOOKUP(VALUE(MID($B1936,2,1)),_314_Table3,MATCH(MID($B1936,1,1),_314_Table3_ColumnLookup,0),FALSE)
+N("314"),
""))))))))))))))))))))))))</f>
        <v>#N/A</v>
      </c>
      <c r="H1936" s="321" t="str">
        <f>IFERROR(
IF(ISERROR($D1936)=FALSE,$D1936,IF(ISERROR($E1936)=FALSE,$E1936,IF(ISERROR($F1936)=FALSE,$F1936
+N("012 checkboxes"),
IF(
IF(OR(LEFT($A1936,9)="Syndicate",LEFT($A1936,12)="NewSyndicate"),VLOOKUP($A1936,'012'!$J:$ZW,MATCH("Link to button",'012'!$J$1:$ZW$1,0),0)
+N("309 checkbox"),
IF($C1936="309 LCR Summary0",VLOOKUP("Notes990",'309'!$P:$ZZ,MATCH("Link to button",'309'!$P$1:$ZZ$1,0),0)
+N("313 checkboxes"),
IF($C1936="313 Financial Information0LcmVsScr",IF($C1936="309 LCR Summary0",VLOOKUP("LcmVsScr",'309'!$N:$ZZ,MATCH("Link to button",'309'!$N$1:$ZZ$1,0),0),
IF($C1936="313 Financial Information0LcrDocAttached",IF($C1936="309 LCR Summary0",VLOOKUP("LcrDocAttached",'309'!$N:$ZZ,MATCH("Link to button",'309'!$N$1:$ZZ$1,0),
0)))))))=1,TRUE,FALSE)
))),"")</f>
        <v/>
      </c>
    </row>
    <row r="1937" spans="1:8">
      <c r="A1937" s="237" t="e">
        <f>VLOOKUP($G1937,CSVLookups!$B:$R,MATCH(A$1,CSVLookups!$B$1:$R$1,0),FALSE)</f>
        <v>#N/A</v>
      </c>
      <c r="B1937" s="237" t="e">
        <f>VLOOKUP($G1937,CSVLookups!$B:$R,MATCH(B$1,CSVLookups!$B$1:$R$1,0),FALSE)</f>
        <v>#N/A</v>
      </c>
      <c r="C1937" s="238" t="e">
        <f t="shared" si="30"/>
        <v>#N/A</v>
      </c>
      <c r="D1937" s="238" t="e">
        <f>IF(AND(VALUE(LEFT($A1937,3))=309,LEN($B1937)=3),VLOOKUP(VALUE(MID($B1937,2,2)),_309_Table1,MATCH(MID($B1937,1,1),_309_Table1_ColumnLookup,0),FALSE),
  IF($C1937="309 LCR SummaryA",OneYearSCR,IF($C1937="309 LCR SummaryB",UltimateSCR,IF(VALUE(LEFT($A1937,3))=309,VLOOKUP(VALUE(MID($B1937,2,1)),_309_Table1,MATCH(MID($B1937,1,1),_309_Table1_ColumnLookup,0),FALSE)
+N("309"),
  IF(VALUE(LEFT($A1937,3))=310,VLOOKUP(VALUE(MID($B1937,2,1)),_310_Table1,MATCH(MID($B1937,1,1),_310_Table1_ColumnLookup,0),FALSE)
+N("310"),
  IF(AND(VALUE(LEFT($A1937,3))=311,LEN($I1937)=4),VLOOKUP($I1937,_311_Table1,MATCH($B1937,_311_Table1_ColumnLookup,0),FALSE),
  IF(AND(VALUE(LEFT($A1937,3))=311,OR($B1937="I2",$B1937="J2",$B1937="K2",$B1937="L2")),VLOOKUP('311'!$G$58,_311_Table1,MATCH(MID($B1937,1,1),_311_Table1_ColumnLookup,0),FALSE),
  IF(AND(VALUE(LEFT($A1937,3))=311,RIGHT($B1937,5)="Total"),VLOOKUP('311'!$G$59,_311_Table1,MATCH(MID($B1937,1,1),_311_Table1_ColumnLookup,0),FALSE),
  IF(VALUE(LEFT($A1937,3))=311,VLOOKUP(VALUE(MID($B1937,2,1)),_311_Table1,MATCH(MID($B1937,1,1),_311_Table1_ColumnLookup,0),FALSE)
+N("311"),
  IF(AND(VALUE(LEFT($A1937,3))=312,LEFT($G1937,10)="Unincepted",$B1937="G "),VLOOKUP(" ULO",_312_Table1,MATCH('312'!$N$16,_312_Table1_ColumnLookup,0),FALSE),
  IF(AND(VALUE(LEFT($A1937,3))=312,LEFT($G1937,10)="Unincepted",$B1937="O "),VLOOKUP(" ULO",_312_Table1,MATCH('312'!$V$16,_312_Table1_ColumnLookup,0),FALSE),
  IF(AND(VALUE(LEFT($A1937,3))=312,LEFT($G1937,10)="Unincepted",$B1937="Q "),VLOOKUP(" ULO",_312_Table1,MATCH('312'!$X$16,_312_Table1_ColumnLookup,0),FALSE),
  IF(AND(VALUE(LEFT($A1937,3))=312,LEFT($G1937,10)="Unincepted"),VLOOKUP(" ULO",_312_Table1,MATCH(LEFT($B1937,1),_312_Table1_ColumnLookup,0),FALSE),
  IF(AND(VALUE(LEFT($A1937,3))=312,LEFT($G1937,5)="Total",$B1937="G "),VLOOKUP('312'!$F$80,_312_Table1,MATCH('312'!$N$16,_312_Table1_ColumnLookup,0),FALSE),
  IF(AND(VALUE(LEFT($A1937,3))=312,LEFT($G1937,5)="Total",$B1937="O "),VLOOKUP('312'!$F$80,_312_Table1,MATCH('312'!$V$16,_312_Table1_ColumnLookup,0),FALSE),
  IF(AND(VALUE(LEFT($A1937,3))=312,LEFT($G1937,5)="Total",$B1937="Q "),VLOOKUP('312'!$F$80,_312_Table1,MATCH('312'!$X$16,_312_Table1_ColumnLookup,0),FALSE),
  IF(AND(VALUE(LEFT($A1937,3))=312,LEFT($G1937,5)="Total"),VLOOKUP('312'!$F$80,_312_Table1,MATCH(LEFT($B1937,1),_312_Table1_ColumnLookup,0),FALSE),
  IF(AND(VALUE(LEFT($A1937,3))=312,LEN($I1937)=4,$B1937="G"),VLOOKUP($I1937,_312_Table1,MATCH('312'!$N$16,_312_Table1_ColumnLookup,0),FALSE),
  IF(AND(VALUE(LEFT($A1937,3))=312,LEN($I1937)=4,$B1937="O"),VLOOKUP($I1937,_312_Table1,MATCH('312'!$V$16,_312_Table1_ColumnLookup,0),FALSE),
  IF(AND(VALUE(LEFT($A1937,3))=312,LEN($I1937)=4,$B1937="Q"),VLOOKUP($I1937,_312_Table1,MATCH('312'!$X$16,_312_Table1_ColumnLookup,0),FALSE),
  IF(AND(VALUE(LEFT($A1937,3))=312,LEN($I1937)=4),VLOOKUP($I1937,_312_Table1,MATCH(LEFT($B1937,1),_312_Table1_ColumnLookup,0),FALSE)
+N("312"),
  IF(VALUE(LEFT($A1937,3))=313,VLOOKUP(VALUE(MID($B1937,2,1)),_313_Table1,MATCH(MID($B1937,1,1),_313_Table1_ColumnLookup,0),FALSE)
+N("313"),
  IF(AND(VALUE(LEFT($A1937,3))=314,LEN($B1937)=3),VLOOKUP(VALUE(MID($B1937,2,2)),_314_Table1,MATCH(MID($B1937,1,1),_314_Table1_ColumnLookup,0),FALSE),
  IF(VALUE(LEFT($A1937,3))=314,VLOOKUP(VALUE(MID($B1937,2,1)),_314_Table1,MATCH(MID($B1937,1,1),_314_Table1_ColumnLookup,0),FALSE)
+N("314"),
""))))))))))))))))))))))))</f>
        <v>#N/A</v>
      </c>
      <c r="E1937" s="238" t="e">
        <f>IF(AND(VALUE(LEFT($A1937,3))=309,LEN($B1937)=3),VLOOKUP(VALUE(MID($B1937,2,2)),_309_Table2,MATCH(MID($B1937,1,1),_309_Table2_ColumnLookup,0),FALSE),
  IF($C1937="309 LCR SummaryA",OneYearSCR,IF($C1937="309 LCR SummaryB",UltimateSCR,IF(VALUE(LEFT($A1937,3))=309,VLOOKUP(VALUE(MID($B1937,2,1)),_309_Table2,MATCH(MID($B1937,1,1),_309_Table2_ColumnLookup,0),FALSE)
+N("309"),
  IF(VALUE(LEFT($A1937,3))=310,VLOOKUP(VALUE(MID($B1937,2,1)),_310_Table2,MATCH(MID($B1937,1,1),_310_Table2_ColumnLookup,0),FALSE)
+N("310"),
  IF(AND(VALUE(LEFT($A1937,3))=311,LEN($I1937)=4),VLOOKUP($I1937,_311_Table2,MATCH($B1937,_311_Table2_ColumnLookup,0),FALSE),
  IF(AND(VALUE(LEFT($A1937,3))=311,OR($B1937="I2",$B1937="J2",$B1937="K2",$B1937="L2")),VLOOKUP('311'!$G$58,_311_Table2,MATCH(MID($B1937,1,1),_311_Table2_ColumnLookup,0),FALSE),
  IF(AND(VALUE(LEFT($A1937,3))=311,RIGHT($B1937,5)="Total"),VLOOKUP('311'!$G$59,_311_Table2,MATCH(MID($B1937,1,1),_311_Table2_ColumnLookup,0),FALSE),
  IF(VALUE(LEFT($A1937,3))=311,VLOOKUP(VALUE(MID($B1937,2,1)),_311_Table2,MATCH(MID($B1937,1,1),_311_Table2_ColumnLookup,0),FALSE)
+N("311"),
  IF(AND(VALUE(LEFT($A1937,3))=312,LEFT($G1937,10)="Unincepted",$B1937="G "),VLOOKUP(" ULO",_312_Table2,MATCH('312'!$N$16,_312_Table2_ColumnLookup,0),FALSE),
  IF(AND(VALUE(LEFT($A1937,3))=312,LEFT($G1937,10)="Unincepted",$B1937="O "),VLOOKUP(" ULO",_312_Table2,MATCH('312'!$V$16,_312_Table2_ColumnLookup,0),FALSE),
  IF(AND(VALUE(LEFT($A1937,3))=312,LEFT($G1937,10)="Unincepted",$B1937="Q "),VLOOKUP(" ULO",_312_Table2,MATCH('312'!$X$16,_312_Table2_ColumnLookup,0),FALSE),
  IF(AND(VALUE(LEFT($A1937,3))=312,LEFT($G1937,10)="Unincepted"),VLOOKUP(" ULO",_312_Table2,MATCH(LEFT($B1937,1),_312_Table2_ColumnLookup,0),FALSE),
  IF(AND(VALUE(LEFT($A1937,3))=312,LEFT($G1937,5)="Total",$B1937="G "),VLOOKUP('312'!$F$80,_312_Table2,MATCH('312'!$N$16,_312_Table2_ColumnLookup,0),FALSE),
  IF(AND(VALUE(LEFT($A1937,3))=312,LEFT($G1937,5)="Total",$B1937="O "),VLOOKUP('312'!$F$80,_312_Table2,MATCH('312'!$V$16,_312_Table2_ColumnLookup,0),FALSE),
  IF(AND(VALUE(LEFT($A1937,3))=312,LEFT($G1937,5)="Total",$B1937="Q "),VLOOKUP('312'!$F$80,_312_Table2,MATCH('312'!$X$16,_312_Table2_ColumnLookup,0),FALSE),
  IF(AND(VALUE(LEFT($A1937,3))=312,LEFT($G1937,5)="Total"),VLOOKUP('312'!$F$80,_312_Table2,MATCH(LEFT($B1937,1),_312_Table2_ColumnLookup,0),FALSE),
  IF(AND(VALUE(LEFT($A1937,3))=312,LEN($I1937)=4,$B1937="G"),VLOOKUP($I1937,_312_Table2,MATCH('312'!$N$16,_312_Table2_ColumnLookup,0),FALSE),
  IF(AND(VALUE(LEFT($A1937,3))=312,LEN($I1937)=4,$B1937="O"),VLOOKUP($I1937,_312_Table2,MATCH('312'!$V$16,_312_Table2_ColumnLookup,0),FALSE),
  IF(AND(VALUE(LEFT($A1937,3))=312,LEN($I1937)=4,$B1937="Q"),VLOOKUP($I1937,_312_Table2,MATCH('312'!$X$16,_312_Table2_ColumnLookup,0),FALSE),
  IF(AND(VALUE(LEFT($A1937,3))=312,LEN($I1937)=4),VLOOKUP($I1937,_312_Table2,MATCH(LEFT($B1937,1),_312_Table2_ColumnLookup,0),FALSE)
+N("312"),
  IF(VALUE(LEFT($A1937,3))=313,VLOOKUP(VALUE(MID($B1937,2,1)),_313_Table2,MATCH(MID($B1937,1,1),_313_Table2_ColumnLookup,0),FALSE)
+N("313"),
  IF(AND(VALUE(LEFT($A1937,3))=314,LEN($B1937)=3),VLOOKUP(VALUE(MID($B1937,2,2)),_314_Table2,MATCH(MID($B1937,1,1),_314_Table2_ColumnLookup,0),FALSE),
  IF(VALUE(LEFT($A1937,3))=314,VLOOKUP(VALUE(MID($B1937,2,1)),_314_Table2,MATCH(MID($B1937,1,1),_314_Table2_ColumnLookup,0),FALSE)
+N("314"),
""))))))))))))))))))))))))</f>
        <v>#N/A</v>
      </c>
      <c r="F1937" s="238" t="e">
        <f>IF(AND(VALUE(LEFT($A1937,3))=309,LEN($B1937)=3),VLOOKUP(VALUE(MID($B1937,2,2)),_309_Table3,MATCH(MID($B1937,1,1),_309_Table3_ColumnLookup,0),FALSE),
  IF($C1937="309 LCR SummaryA",OneYearSCR,IF($C1937="309 LCR SummaryB",UltimateSCR,IF(VALUE(LEFT($A1937,3))=309,VLOOKUP(VALUE(MID($B1937,2,1)),_309_Table3,MATCH(MID($B1937,1,1),_309_Table3_ColumnLookup,0),FALSE)
+N("309"),
  IF(VALUE(LEFT($A1937,3))=310,VLOOKUP(VALUE(MID($B1937,2,1)),_310_Table3,MATCH(MID($B1937,1,1),_310_Table3_ColumnLookup,0),FALSE)
+N("310"),
  IF(AND(VALUE(LEFT($A1937,3))=311,LEN($I1937)=4),VLOOKUP($I1937,_311_Table3,MATCH($B1937,_311_Table3_ColumnLookup,0),FALSE),
  IF(AND(VALUE(LEFT($A1937,3))=311,OR($B1937="I2",$B1937="J2",$B1937="K2",$B1937="L2")),VLOOKUP('311'!$G$58,_311_Table3,MATCH(MID($B1937,1,1),_311_Table3_ColumnLookup,0),FALSE),
  IF(AND(VALUE(LEFT($A1937,3))=311,RIGHT($B1937,5)="Total"),VLOOKUP('311'!$G$59,_311_Table3,MATCH(MID($B1937,1,1),_311_Table3_ColumnLookup,0),FALSE),
  IF(VALUE(LEFT($A1937,3))=311,VLOOKUP(VALUE(MID($B1937,2,1)),_311_Table3,MATCH(MID($B1937,1,1),_311_Table3_ColumnLookup,0),FALSE)
+N("311"),
  IF(AND(VALUE(LEFT($A1937,3))=312,LEFT($G1937,10)="Unincepted",$B1937="G "),VLOOKUP(" ULO",_312_Table3,MATCH('312'!$N$16,_312_Table3_ColumnLookup,0),FALSE),
  IF(AND(VALUE(LEFT($A1937,3))=312,LEFT($G1937,10)="Unincepted",$B1937="O "),VLOOKUP(" ULO",_312_Table3,MATCH('312'!$V$16,_312_Table3_ColumnLookup,0),FALSE),
  IF(AND(VALUE(LEFT($A1937,3))=312,LEFT($G1937,10)="Unincepted",$B1937="Q "),VLOOKUP(" ULO",_312_Table3,MATCH('312'!$X$16,_312_Table3_ColumnLookup,0),FALSE),
  IF(AND(VALUE(LEFT($A1937,3))=312,LEFT($G1937,10)="Unincepted"),VLOOKUP(" ULO",_312_Table3,MATCH(LEFT($B1937,1),_312_Table3_ColumnLookup,0),FALSE),
  IF(AND(VALUE(LEFT($A1937,3))=312,LEFT($G1937,5)="Total",$B1937="G "),VLOOKUP('312'!$F$80,_312_Table3,MATCH('312'!$N$16,_312_Table3_ColumnLookup,0),FALSE),
  IF(AND(VALUE(LEFT($A1937,3))=312,LEFT($G1937,5)="Total",$B1937="O "),VLOOKUP('312'!$F$80,_312_Table3,MATCH('312'!$V$16,_312_Table3_ColumnLookup,0),FALSE),
  IF(AND(VALUE(LEFT($A1937,3))=312,LEFT($G1937,5)="Total",$B1937="Q "),VLOOKUP('312'!$F$80,_312_Table3,MATCH('312'!$X$16,_312_Table3_ColumnLookup,0),FALSE),
  IF(AND(VALUE(LEFT($A1937,3))=312,LEFT($G1937,5)="Total"),VLOOKUP('312'!$F$80,_312_Table3,MATCH(LEFT($B1937,1),_312_Table3_ColumnLookup,0),FALSE),
  IF(AND(VALUE(LEFT($A1937,3))=312,LEN($I1937)=4,$B1937="G"),VLOOKUP($I1937,_312_Table3,MATCH('312'!$N$16,_312_Table3_ColumnLookup,0),FALSE),
  IF(AND(VALUE(LEFT($A1937,3))=312,LEN($I1937)=4,$B1937="O"),VLOOKUP($I1937,_312_Table3,MATCH('312'!$V$16,_312_Table3_ColumnLookup,0),FALSE),
  IF(AND(VALUE(LEFT($A1937,3))=312,LEN($I1937)=4,$B1937="Q"),VLOOKUP($I1937,_312_Table3,MATCH('312'!$X$16,_312_Table3_ColumnLookup,0),FALSE),
  IF(AND(VALUE(LEFT($A1937,3))=312,LEN($I1937)=4),VLOOKUP($I1937,_312_Table3,MATCH(LEFT($B1937,1),_312_Table3_ColumnLookup,0),FALSE)
+N("312"),
  IF(VALUE(LEFT($A1937,3))=313,VLOOKUP(VALUE(MID($B1937,2,1)),_313_Table3,MATCH(MID($B1937,1,1),_313_Table3_ColumnLookup,0),FALSE)
+N("313"),
  IF(AND(VALUE(LEFT($A1937,3))=314,LEN($B1937)=3),VLOOKUP(VALUE(MID($B1937,2,2)),_314_Table3,MATCH(MID($B1937,1,1),_314_Table3_ColumnLookup,0),FALSE),
  IF(VALUE(LEFT($A1937,3))=314,VLOOKUP(VALUE(MID($B1937,2,1)),_314_Table3,MATCH(MID($B1937,1,1),_314_Table3_ColumnLookup,0),FALSE)
+N("314"),
""))))))))))))))))))))))))</f>
        <v>#N/A</v>
      </c>
      <c r="H1937" s="321" t="str">
        <f>IFERROR(
IF(ISERROR($D1937)=FALSE,$D1937,IF(ISERROR($E1937)=FALSE,$E1937,IF(ISERROR($F1937)=FALSE,$F1937
+N("012 checkboxes"),
IF(
IF(OR(LEFT($A1937,9)="Syndicate",LEFT($A1937,12)="NewSyndicate"),VLOOKUP($A1937,'012'!$J:$ZW,MATCH("Link to button",'012'!$J$1:$ZW$1,0),0)
+N("309 checkbox"),
IF($C1937="309 LCR Summary0",VLOOKUP("Notes990",'309'!$P:$ZZ,MATCH("Link to button",'309'!$P$1:$ZZ$1,0),0)
+N("313 checkboxes"),
IF($C1937="313 Financial Information0LcmVsScr",IF($C1937="309 LCR Summary0",VLOOKUP("LcmVsScr",'309'!$N:$ZZ,MATCH("Link to button",'309'!$N$1:$ZZ$1,0),0),
IF($C1937="313 Financial Information0LcrDocAttached",IF($C1937="309 LCR Summary0",VLOOKUP("LcrDocAttached",'309'!$N:$ZZ,MATCH("Link to button",'309'!$N$1:$ZZ$1,0),
0)))))))=1,TRUE,FALSE)
))),"")</f>
        <v/>
      </c>
    </row>
    <row r="1938" spans="1:8">
      <c r="A1938" s="237" t="e">
        <f>VLOOKUP($G1938,CSVLookups!$B:$R,MATCH(A$1,CSVLookups!$B$1:$R$1,0),FALSE)</f>
        <v>#N/A</v>
      </c>
      <c r="B1938" s="237" t="e">
        <f>VLOOKUP($G1938,CSVLookups!$B:$R,MATCH(B$1,CSVLookups!$B$1:$R$1,0),FALSE)</f>
        <v>#N/A</v>
      </c>
      <c r="C1938" s="238" t="e">
        <f t="shared" si="30"/>
        <v>#N/A</v>
      </c>
      <c r="D1938" s="238" t="e">
        <f>IF(AND(VALUE(LEFT($A1938,3))=309,LEN($B1938)=3),VLOOKUP(VALUE(MID($B1938,2,2)),_309_Table1,MATCH(MID($B1938,1,1),_309_Table1_ColumnLookup,0),FALSE),
  IF($C1938="309 LCR SummaryA",OneYearSCR,IF($C1938="309 LCR SummaryB",UltimateSCR,IF(VALUE(LEFT($A1938,3))=309,VLOOKUP(VALUE(MID($B1938,2,1)),_309_Table1,MATCH(MID($B1938,1,1),_309_Table1_ColumnLookup,0),FALSE)
+N("309"),
  IF(VALUE(LEFT($A1938,3))=310,VLOOKUP(VALUE(MID($B1938,2,1)),_310_Table1,MATCH(MID($B1938,1,1),_310_Table1_ColumnLookup,0),FALSE)
+N("310"),
  IF(AND(VALUE(LEFT($A1938,3))=311,LEN($I1938)=4),VLOOKUP($I1938,_311_Table1,MATCH($B1938,_311_Table1_ColumnLookup,0),FALSE),
  IF(AND(VALUE(LEFT($A1938,3))=311,OR($B1938="I2",$B1938="J2",$B1938="K2",$B1938="L2")),VLOOKUP('311'!$G$58,_311_Table1,MATCH(MID($B1938,1,1),_311_Table1_ColumnLookup,0),FALSE),
  IF(AND(VALUE(LEFT($A1938,3))=311,RIGHT($B1938,5)="Total"),VLOOKUP('311'!$G$59,_311_Table1,MATCH(MID($B1938,1,1),_311_Table1_ColumnLookup,0),FALSE),
  IF(VALUE(LEFT($A1938,3))=311,VLOOKUP(VALUE(MID($B1938,2,1)),_311_Table1,MATCH(MID($B1938,1,1),_311_Table1_ColumnLookup,0),FALSE)
+N("311"),
  IF(AND(VALUE(LEFT($A1938,3))=312,LEFT($G1938,10)="Unincepted",$B1938="G "),VLOOKUP(" ULO",_312_Table1,MATCH('312'!$N$16,_312_Table1_ColumnLookup,0),FALSE),
  IF(AND(VALUE(LEFT($A1938,3))=312,LEFT($G1938,10)="Unincepted",$B1938="O "),VLOOKUP(" ULO",_312_Table1,MATCH('312'!$V$16,_312_Table1_ColumnLookup,0),FALSE),
  IF(AND(VALUE(LEFT($A1938,3))=312,LEFT($G1938,10)="Unincepted",$B1938="Q "),VLOOKUP(" ULO",_312_Table1,MATCH('312'!$X$16,_312_Table1_ColumnLookup,0),FALSE),
  IF(AND(VALUE(LEFT($A1938,3))=312,LEFT($G1938,10)="Unincepted"),VLOOKUP(" ULO",_312_Table1,MATCH(LEFT($B1938,1),_312_Table1_ColumnLookup,0),FALSE),
  IF(AND(VALUE(LEFT($A1938,3))=312,LEFT($G1938,5)="Total",$B1938="G "),VLOOKUP('312'!$F$80,_312_Table1,MATCH('312'!$N$16,_312_Table1_ColumnLookup,0),FALSE),
  IF(AND(VALUE(LEFT($A1938,3))=312,LEFT($G1938,5)="Total",$B1938="O "),VLOOKUP('312'!$F$80,_312_Table1,MATCH('312'!$V$16,_312_Table1_ColumnLookup,0),FALSE),
  IF(AND(VALUE(LEFT($A1938,3))=312,LEFT($G1938,5)="Total",$B1938="Q "),VLOOKUP('312'!$F$80,_312_Table1,MATCH('312'!$X$16,_312_Table1_ColumnLookup,0),FALSE),
  IF(AND(VALUE(LEFT($A1938,3))=312,LEFT($G1938,5)="Total"),VLOOKUP('312'!$F$80,_312_Table1,MATCH(LEFT($B1938,1),_312_Table1_ColumnLookup,0),FALSE),
  IF(AND(VALUE(LEFT($A1938,3))=312,LEN($I1938)=4,$B1938="G"),VLOOKUP($I1938,_312_Table1,MATCH('312'!$N$16,_312_Table1_ColumnLookup,0),FALSE),
  IF(AND(VALUE(LEFT($A1938,3))=312,LEN($I1938)=4,$B1938="O"),VLOOKUP($I1938,_312_Table1,MATCH('312'!$V$16,_312_Table1_ColumnLookup,0),FALSE),
  IF(AND(VALUE(LEFT($A1938,3))=312,LEN($I1938)=4,$B1938="Q"),VLOOKUP($I1938,_312_Table1,MATCH('312'!$X$16,_312_Table1_ColumnLookup,0),FALSE),
  IF(AND(VALUE(LEFT($A1938,3))=312,LEN($I1938)=4),VLOOKUP($I1938,_312_Table1,MATCH(LEFT($B1938,1),_312_Table1_ColumnLookup,0),FALSE)
+N("312"),
  IF(VALUE(LEFT($A1938,3))=313,VLOOKUP(VALUE(MID($B1938,2,1)),_313_Table1,MATCH(MID($B1938,1,1),_313_Table1_ColumnLookup,0),FALSE)
+N("313"),
  IF(AND(VALUE(LEFT($A1938,3))=314,LEN($B1938)=3),VLOOKUP(VALUE(MID($B1938,2,2)),_314_Table1,MATCH(MID($B1938,1,1),_314_Table1_ColumnLookup,0),FALSE),
  IF(VALUE(LEFT($A1938,3))=314,VLOOKUP(VALUE(MID($B1938,2,1)),_314_Table1,MATCH(MID($B1938,1,1),_314_Table1_ColumnLookup,0),FALSE)
+N("314"),
""))))))))))))))))))))))))</f>
        <v>#N/A</v>
      </c>
      <c r="E1938" s="238" t="e">
        <f>IF(AND(VALUE(LEFT($A1938,3))=309,LEN($B1938)=3),VLOOKUP(VALUE(MID($B1938,2,2)),_309_Table2,MATCH(MID($B1938,1,1),_309_Table2_ColumnLookup,0),FALSE),
  IF($C1938="309 LCR SummaryA",OneYearSCR,IF($C1938="309 LCR SummaryB",UltimateSCR,IF(VALUE(LEFT($A1938,3))=309,VLOOKUP(VALUE(MID($B1938,2,1)),_309_Table2,MATCH(MID($B1938,1,1),_309_Table2_ColumnLookup,0),FALSE)
+N("309"),
  IF(VALUE(LEFT($A1938,3))=310,VLOOKUP(VALUE(MID($B1938,2,1)),_310_Table2,MATCH(MID($B1938,1,1),_310_Table2_ColumnLookup,0),FALSE)
+N("310"),
  IF(AND(VALUE(LEFT($A1938,3))=311,LEN($I1938)=4),VLOOKUP($I1938,_311_Table2,MATCH($B1938,_311_Table2_ColumnLookup,0),FALSE),
  IF(AND(VALUE(LEFT($A1938,3))=311,OR($B1938="I2",$B1938="J2",$B1938="K2",$B1938="L2")),VLOOKUP('311'!$G$58,_311_Table2,MATCH(MID($B1938,1,1),_311_Table2_ColumnLookup,0),FALSE),
  IF(AND(VALUE(LEFT($A1938,3))=311,RIGHT($B1938,5)="Total"),VLOOKUP('311'!$G$59,_311_Table2,MATCH(MID($B1938,1,1),_311_Table2_ColumnLookup,0),FALSE),
  IF(VALUE(LEFT($A1938,3))=311,VLOOKUP(VALUE(MID($B1938,2,1)),_311_Table2,MATCH(MID($B1938,1,1),_311_Table2_ColumnLookup,0),FALSE)
+N("311"),
  IF(AND(VALUE(LEFT($A1938,3))=312,LEFT($G1938,10)="Unincepted",$B1938="G "),VLOOKUP(" ULO",_312_Table2,MATCH('312'!$N$16,_312_Table2_ColumnLookup,0),FALSE),
  IF(AND(VALUE(LEFT($A1938,3))=312,LEFT($G1938,10)="Unincepted",$B1938="O "),VLOOKUP(" ULO",_312_Table2,MATCH('312'!$V$16,_312_Table2_ColumnLookup,0),FALSE),
  IF(AND(VALUE(LEFT($A1938,3))=312,LEFT($G1938,10)="Unincepted",$B1938="Q "),VLOOKUP(" ULO",_312_Table2,MATCH('312'!$X$16,_312_Table2_ColumnLookup,0),FALSE),
  IF(AND(VALUE(LEFT($A1938,3))=312,LEFT($G1938,10)="Unincepted"),VLOOKUP(" ULO",_312_Table2,MATCH(LEFT($B1938,1),_312_Table2_ColumnLookup,0),FALSE),
  IF(AND(VALUE(LEFT($A1938,3))=312,LEFT($G1938,5)="Total",$B1938="G "),VLOOKUP('312'!$F$80,_312_Table2,MATCH('312'!$N$16,_312_Table2_ColumnLookup,0),FALSE),
  IF(AND(VALUE(LEFT($A1938,3))=312,LEFT($G1938,5)="Total",$B1938="O "),VLOOKUP('312'!$F$80,_312_Table2,MATCH('312'!$V$16,_312_Table2_ColumnLookup,0),FALSE),
  IF(AND(VALUE(LEFT($A1938,3))=312,LEFT($G1938,5)="Total",$B1938="Q "),VLOOKUP('312'!$F$80,_312_Table2,MATCH('312'!$X$16,_312_Table2_ColumnLookup,0),FALSE),
  IF(AND(VALUE(LEFT($A1938,3))=312,LEFT($G1938,5)="Total"),VLOOKUP('312'!$F$80,_312_Table2,MATCH(LEFT($B1938,1),_312_Table2_ColumnLookup,0),FALSE),
  IF(AND(VALUE(LEFT($A1938,3))=312,LEN($I1938)=4,$B1938="G"),VLOOKUP($I1938,_312_Table2,MATCH('312'!$N$16,_312_Table2_ColumnLookup,0),FALSE),
  IF(AND(VALUE(LEFT($A1938,3))=312,LEN($I1938)=4,$B1938="O"),VLOOKUP($I1938,_312_Table2,MATCH('312'!$V$16,_312_Table2_ColumnLookup,0),FALSE),
  IF(AND(VALUE(LEFT($A1938,3))=312,LEN($I1938)=4,$B1938="Q"),VLOOKUP($I1938,_312_Table2,MATCH('312'!$X$16,_312_Table2_ColumnLookup,0),FALSE),
  IF(AND(VALUE(LEFT($A1938,3))=312,LEN($I1938)=4),VLOOKUP($I1938,_312_Table2,MATCH(LEFT($B1938,1),_312_Table2_ColumnLookup,0),FALSE)
+N("312"),
  IF(VALUE(LEFT($A1938,3))=313,VLOOKUP(VALUE(MID($B1938,2,1)),_313_Table2,MATCH(MID($B1938,1,1),_313_Table2_ColumnLookup,0),FALSE)
+N("313"),
  IF(AND(VALUE(LEFT($A1938,3))=314,LEN($B1938)=3),VLOOKUP(VALUE(MID($B1938,2,2)),_314_Table2,MATCH(MID($B1938,1,1),_314_Table2_ColumnLookup,0),FALSE),
  IF(VALUE(LEFT($A1938,3))=314,VLOOKUP(VALUE(MID($B1938,2,1)),_314_Table2,MATCH(MID($B1938,1,1),_314_Table2_ColumnLookup,0),FALSE)
+N("314"),
""))))))))))))))))))))))))</f>
        <v>#N/A</v>
      </c>
      <c r="F1938" s="238" t="e">
        <f>IF(AND(VALUE(LEFT($A1938,3))=309,LEN($B1938)=3),VLOOKUP(VALUE(MID($B1938,2,2)),_309_Table3,MATCH(MID($B1938,1,1),_309_Table3_ColumnLookup,0),FALSE),
  IF($C1938="309 LCR SummaryA",OneYearSCR,IF($C1938="309 LCR SummaryB",UltimateSCR,IF(VALUE(LEFT($A1938,3))=309,VLOOKUP(VALUE(MID($B1938,2,1)),_309_Table3,MATCH(MID($B1938,1,1),_309_Table3_ColumnLookup,0),FALSE)
+N("309"),
  IF(VALUE(LEFT($A1938,3))=310,VLOOKUP(VALUE(MID($B1938,2,1)),_310_Table3,MATCH(MID($B1938,1,1),_310_Table3_ColumnLookup,0),FALSE)
+N("310"),
  IF(AND(VALUE(LEFT($A1938,3))=311,LEN($I1938)=4),VLOOKUP($I1938,_311_Table3,MATCH($B1938,_311_Table3_ColumnLookup,0),FALSE),
  IF(AND(VALUE(LEFT($A1938,3))=311,OR($B1938="I2",$B1938="J2",$B1938="K2",$B1938="L2")),VLOOKUP('311'!$G$58,_311_Table3,MATCH(MID($B1938,1,1),_311_Table3_ColumnLookup,0),FALSE),
  IF(AND(VALUE(LEFT($A1938,3))=311,RIGHT($B1938,5)="Total"),VLOOKUP('311'!$G$59,_311_Table3,MATCH(MID($B1938,1,1),_311_Table3_ColumnLookup,0),FALSE),
  IF(VALUE(LEFT($A1938,3))=311,VLOOKUP(VALUE(MID($B1938,2,1)),_311_Table3,MATCH(MID($B1938,1,1),_311_Table3_ColumnLookup,0),FALSE)
+N("311"),
  IF(AND(VALUE(LEFT($A1938,3))=312,LEFT($G1938,10)="Unincepted",$B1938="G "),VLOOKUP(" ULO",_312_Table3,MATCH('312'!$N$16,_312_Table3_ColumnLookup,0),FALSE),
  IF(AND(VALUE(LEFT($A1938,3))=312,LEFT($G1938,10)="Unincepted",$B1938="O "),VLOOKUP(" ULO",_312_Table3,MATCH('312'!$V$16,_312_Table3_ColumnLookup,0),FALSE),
  IF(AND(VALUE(LEFT($A1938,3))=312,LEFT($G1938,10)="Unincepted",$B1938="Q "),VLOOKUP(" ULO",_312_Table3,MATCH('312'!$X$16,_312_Table3_ColumnLookup,0),FALSE),
  IF(AND(VALUE(LEFT($A1938,3))=312,LEFT($G1938,10)="Unincepted"),VLOOKUP(" ULO",_312_Table3,MATCH(LEFT($B1938,1),_312_Table3_ColumnLookup,0),FALSE),
  IF(AND(VALUE(LEFT($A1938,3))=312,LEFT($G1938,5)="Total",$B1938="G "),VLOOKUP('312'!$F$80,_312_Table3,MATCH('312'!$N$16,_312_Table3_ColumnLookup,0),FALSE),
  IF(AND(VALUE(LEFT($A1938,3))=312,LEFT($G1938,5)="Total",$B1938="O "),VLOOKUP('312'!$F$80,_312_Table3,MATCH('312'!$V$16,_312_Table3_ColumnLookup,0),FALSE),
  IF(AND(VALUE(LEFT($A1938,3))=312,LEFT($G1938,5)="Total",$B1938="Q "),VLOOKUP('312'!$F$80,_312_Table3,MATCH('312'!$X$16,_312_Table3_ColumnLookup,0),FALSE),
  IF(AND(VALUE(LEFT($A1938,3))=312,LEFT($G1938,5)="Total"),VLOOKUP('312'!$F$80,_312_Table3,MATCH(LEFT($B1938,1),_312_Table3_ColumnLookup,0),FALSE),
  IF(AND(VALUE(LEFT($A1938,3))=312,LEN($I1938)=4,$B1938="G"),VLOOKUP($I1938,_312_Table3,MATCH('312'!$N$16,_312_Table3_ColumnLookup,0),FALSE),
  IF(AND(VALUE(LEFT($A1938,3))=312,LEN($I1938)=4,$B1938="O"),VLOOKUP($I1938,_312_Table3,MATCH('312'!$V$16,_312_Table3_ColumnLookup,0),FALSE),
  IF(AND(VALUE(LEFT($A1938,3))=312,LEN($I1938)=4,$B1938="Q"),VLOOKUP($I1938,_312_Table3,MATCH('312'!$X$16,_312_Table3_ColumnLookup,0),FALSE),
  IF(AND(VALUE(LEFT($A1938,3))=312,LEN($I1938)=4),VLOOKUP($I1938,_312_Table3,MATCH(LEFT($B1938,1),_312_Table3_ColumnLookup,0),FALSE)
+N("312"),
  IF(VALUE(LEFT($A1938,3))=313,VLOOKUP(VALUE(MID($B1938,2,1)),_313_Table3,MATCH(MID($B1938,1,1),_313_Table3_ColumnLookup,0),FALSE)
+N("313"),
  IF(AND(VALUE(LEFT($A1938,3))=314,LEN($B1938)=3),VLOOKUP(VALUE(MID($B1938,2,2)),_314_Table3,MATCH(MID($B1938,1,1),_314_Table3_ColumnLookup,0),FALSE),
  IF(VALUE(LEFT($A1938,3))=314,VLOOKUP(VALUE(MID($B1938,2,1)),_314_Table3,MATCH(MID($B1938,1,1),_314_Table3_ColumnLookup,0),FALSE)
+N("314"),
""))))))))))))))))))))))))</f>
        <v>#N/A</v>
      </c>
      <c r="H1938" s="321" t="str">
        <f>IFERROR(
IF(ISERROR($D1938)=FALSE,$D1938,IF(ISERROR($E1938)=FALSE,$E1938,IF(ISERROR($F1938)=FALSE,$F1938
+N("012 checkboxes"),
IF(
IF(OR(LEFT($A1938,9)="Syndicate",LEFT($A1938,12)="NewSyndicate"),VLOOKUP($A1938,'012'!$J:$ZW,MATCH("Link to button",'012'!$J$1:$ZW$1,0),0)
+N("309 checkbox"),
IF($C1938="309 LCR Summary0",VLOOKUP("Notes990",'309'!$P:$ZZ,MATCH("Link to button",'309'!$P$1:$ZZ$1,0),0)
+N("313 checkboxes"),
IF($C1938="313 Financial Information0LcmVsScr",IF($C1938="309 LCR Summary0",VLOOKUP("LcmVsScr",'309'!$N:$ZZ,MATCH("Link to button",'309'!$N$1:$ZZ$1,0),0),
IF($C1938="313 Financial Information0LcrDocAttached",IF($C1938="309 LCR Summary0",VLOOKUP("LcrDocAttached",'309'!$N:$ZZ,MATCH("Link to button",'309'!$N$1:$ZZ$1,0),
0)))))))=1,TRUE,FALSE)
))),"")</f>
        <v/>
      </c>
    </row>
    <row r="1939" spans="1:8">
      <c r="A1939" s="237" t="e">
        <f>VLOOKUP($G1939,CSVLookups!$B:$R,MATCH(A$1,CSVLookups!$B$1:$R$1,0),FALSE)</f>
        <v>#N/A</v>
      </c>
      <c r="B1939" s="237" t="e">
        <f>VLOOKUP($G1939,CSVLookups!$B:$R,MATCH(B$1,CSVLookups!$B$1:$R$1,0),FALSE)</f>
        <v>#N/A</v>
      </c>
      <c r="C1939" s="238" t="e">
        <f t="shared" si="30"/>
        <v>#N/A</v>
      </c>
      <c r="D1939" s="238" t="e">
        <f>IF(AND(VALUE(LEFT($A1939,3))=309,LEN($B1939)=3),VLOOKUP(VALUE(MID($B1939,2,2)),_309_Table1,MATCH(MID($B1939,1,1),_309_Table1_ColumnLookup,0),FALSE),
  IF($C1939="309 LCR SummaryA",OneYearSCR,IF($C1939="309 LCR SummaryB",UltimateSCR,IF(VALUE(LEFT($A1939,3))=309,VLOOKUP(VALUE(MID($B1939,2,1)),_309_Table1,MATCH(MID($B1939,1,1),_309_Table1_ColumnLookup,0),FALSE)
+N("309"),
  IF(VALUE(LEFT($A1939,3))=310,VLOOKUP(VALUE(MID($B1939,2,1)),_310_Table1,MATCH(MID($B1939,1,1),_310_Table1_ColumnLookup,0),FALSE)
+N("310"),
  IF(AND(VALUE(LEFT($A1939,3))=311,LEN($I1939)=4),VLOOKUP($I1939,_311_Table1,MATCH($B1939,_311_Table1_ColumnLookup,0),FALSE),
  IF(AND(VALUE(LEFT($A1939,3))=311,OR($B1939="I2",$B1939="J2",$B1939="K2",$B1939="L2")),VLOOKUP('311'!$G$58,_311_Table1,MATCH(MID($B1939,1,1),_311_Table1_ColumnLookup,0),FALSE),
  IF(AND(VALUE(LEFT($A1939,3))=311,RIGHT($B1939,5)="Total"),VLOOKUP('311'!$G$59,_311_Table1,MATCH(MID($B1939,1,1),_311_Table1_ColumnLookup,0),FALSE),
  IF(VALUE(LEFT($A1939,3))=311,VLOOKUP(VALUE(MID($B1939,2,1)),_311_Table1,MATCH(MID($B1939,1,1),_311_Table1_ColumnLookup,0),FALSE)
+N("311"),
  IF(AND(VALUE(LEFT($A1939,3))=312,LEFT($G1939,10)="Unincepted",$B1939="G "),VLOOKUP(" ULO",_312_Table1,MATCH('312'!$N$16,_312_Table1_ColumnLookup,0),FALSE),
  IF(AND(VALUE(LEFT($A1939,3))=312,LEFT($G1939,10)="Unincepted",$B1939="O "),VLOOKUP(" ULO",_312_Table1,MATCH('312'!$V$16,_312_Table1_ColumnLookup,0),FALSE),
  IF(AND(VALUE(LEFT($A1939,3))=312,LEFT($G1939,10)="Unincepted",$B1939="Q "),VLOOKUP(" ULO",_312_Table1,MATCH('312'!$X$16,_312_Table1_ColumnLookup,0),FALSE),
  IF(AND(VALUE(LEFT($A1939,3))=312,LEFT($G1939,10)="Unincepted"),VLOOKUP(" ULO",_312_Table1,MATCH(LEFT($B1939,1),_312_Table1_ColumnLookup,0),FALSE),
  IF(AND(VALUE(LEFT($A1939,3))=312,LEFT($G1939,5)="Total",$B1939="G "),VLOOKUP('312'!$F$80,_312_Table1,MATCH('312'!$N$16,_312_Table1_ColumnLookup,0),FALSE),
  IF(AND(VALUE(LEFT($A1939,3))=312,LEFT($G1939,5)="Total",$B1939="O "),VLOOKUP('312'!$F$80,_312_Table1,MATCH('312'!$V$16,_312_Table1_ColumnLookup,0),FALSE),
  IF(AND(VALUE(LEFT($A1939,3))=312,LEFT($G1939,5)="Total",$B1939="Q "),VLOOKUP('312'!$F$80,_312_Table1,MATCH('312'!$X$16,_312_Table1_ColumnLookup,0),FALSE),
  IF(AND(VALUE(LEFT($A1939,3))=312,LEFT($G1939,5)="Total"),VLOOKUP('312'!$F$80,_312_Table1,MATCH(LEFT($B1939,1),_312_Table1_ColumnLookup,0),FALSE),
  IF(AND(VALUE(LEFT($A1939,3))=312,LEN($I1939)=4,$B1939="G"),VLOOKUP($I1939,_312_Table1,MATCH('312'!$N$16,_312_Table1_ColumnLookup,0),FALSE),
  IF(AND(VALUE(LEFT($A1939,3))=312,LEN($I1939)=4,$B1939="O"),VLOOKUP($I1939,_312_Table1,MATCH('312'!$V$16,_312_Table1_ColumnLookup,0),FALSE),
  IF(AND(VALUE(LEFT($A1939,3))=312,LEN($I1939)=4,$B1939="Q"),VLOOKUP($I1939,_312_Table1,MATCH('312'!$X$16,_312_Table1_ColumnLookup,0),FALSE),
  IF(AND(VALUE(LEFT($A1939,3))=312,LEN($I1939)=4),VLOOKUP($I1939,_312_Table1,MATCH(LEFT($B1939,1),_312_Table1_ColumnLookup,0),FALSE)
+N("312"),
  IF(VALUE(LEFT($A1939,3))=313,VLOOKUP(VALUE(MID($B1939,2,1)),_313_Table1,MATCH(MID($B1939,1,1),_313_Table1_ColumnLookup,0),FALSE)
+N("313"),
  IF(AND(VALUE(LEFT($A1939,3))=314,LEN($B1939)=3),VLOOKUP(VALUE(MID($B1939,2,2)),_314_Table1,MATCH(MID($B1939,1,1),_314_Table1_ColumnLookup,0),FALSE),
  IF(VALUE(LEFT($A1939,3))=314,VLOOKUP(VALUE(MID($B1939,2,1)),_314_Table1,MATCH(MID($B1939,1,1),_314_Table1_ColumnLookup,0),FALSE)
+N("314"),
""))))))))))))))))))))))))</f>
        <v>#N/A</v>
      </c>
      <c r="E1939" s="238" t="e">
        <f>IF(AND(VALUE(LEFT($A1939,3))=309,LEN($B1939)=3),VLOOKUP(VALUE(MID($B1939,2,2)),_309_Table2,MATCH(MID($B1939,1,1),_309_Table2_ColumnLookup,0),FALSE),
  IF($C1939="309 LCR SummaryA",OneYearSCR,IF($C1939="309 LCR SummaryB",UltimateSCR,IF(VALUE(LEFT($A1939,3))=309,VLOOKUP(VALUE(MID($B1939,2,1)),_309_Table2,MATCH(MID($B1939,1,1),_309_Table2_ColumnLookup,0),FALSE)
+N("309"),
  IF(VALUE(LEFT($A1939,3))=310,VLOOKUP(VALUE(MID($B1939,2,1)),_310_Table2,MATCH(MID($B1939,1,1),_310_Table2_ColumnLookup,0),FALSE)
+N("310"),
  IF(AND(VALUE(LEFT($A1939,3))=311,LEN($I1939)=4),VLOOKUP($I1939,_311_Table2,MATCH($B1939,_311_Table2_ColumnLookup,0),FALSE),
  IF(AND(VALUE(LEFT($A1939,3))=311,OR($B1939="I2",$B1939="J2",$B1939="K2",$B1939="L2")),VLOOKUP('311'!$G$58,_311_Table2,MATCH(MID($B1939,1,1),_311_Table2_ColumnLookup,0),FALSE),
  IF(AND(VALUE(LEFT($A1939,3))=311,RIGHT($B1939,5)="Total"),VLOOKUP('311'!$G$59,_311_Table2,MATCH(MID($B1939,1,1),_311_Table2_ColumnLookup,0),FALSE),
  IF(VALUE(LEFT($A1939,3))=311,VLOOKUP(VALUE(MID($B1939,2,1)),_311_Table2,MATCH(MID($B1939,1,1),_311_Table2_ColumnLookup,0),FALSE)
+N("311"),
  IF(AND(VALUE(LEFT($A1939,3))=312,LEFT($G1939,10)="Unincepted",$B1939="G "),VLOOKUP(" ULO",_312_Table2,MATCH('312'!$N$16,_312_Table2_ColumnLookup,0),FALSE),
  IF(AND(VALUE(LEFT($A1939,3))=312,LEFT($G1939,10)="Unincepted",$B1939="O "),VLOOKUP(" ULO",_312_Table2,MATCH('312'!$V$16,_312_Table2_ColumnLookup,0),FALSE),
  IF(AND(VALUE(LEFT($A1939,3))=312,LEFT($G1939,10)="Unincepted",$B1939="Q "),VLOOKUP(" ULO",_312_Table2,MATCH('312'!$X$16,_312_Table2_ColumnLookup,0),FALSE),
  IF(AND(VALUE(LEFT($A1939,3))=312,LEFT($G1939,10)="Unincepted"),VLOOKUP(" ULO",_312_Table2,MATCH(LEFT($B1939,1),_312_Table2_ColumnLookup,0),FALSE),
  IF(AND(VALUE(LEFT($A1939,3))=312,LEFT($G1939,5)="Total",$B1939="G "),VLOOKUP('312'!$F$80,_312_Table2,MATCH('312'!$N$16,_312_Table2_ColumnLookup,0),FALSE),
  IF(AND(VALUE(LEFT($A1939,3))=312,LEFT($G1939,5)="Total",$B1939="O "),VLOOKUP('312'!$F$80,_312_Table2,MATCH('312'!$V$16,_312_Table2_ColumnLookup,0),FALSE),
  IF(AND(VALUE(LEFT($A1939,3))=312,LEFT($G1939,5)="Total",$B1939="Q "),VLOOKUP('312'!$F$80,_312_Table2,MATCH('312'!$X$16,_312_Table2_ColumnLookup,0),FALSE),
  IF(AND(VALUE(LEFT($A1939,3))=312,LEFT($G1939,5)="Total"),VLOOKUP('312'!$F$80,_312_Table2,MATCH(LEFT($B1939,1),_312_Table2_ColumnLookup,0),FALSE),
  IF(AND(VALUE(LEFT($A1939,3))=312,LEN($I1939)=4,$B1939="G"),VLOOKUP($I1939,_312_Table2,MATCH('312'!$N$16,_312_Table2_ColumnLookup,0),FALSE),
  IF(AND(VALUE(LEFT($A1939,3))=312,LEN($I1939)=4,$B1939="O"),VLOOKUP($I1939,_312_Table2,MATCH('312'!$V$16,_312_Table2_ColumnLookup,0),FALSE),
  IF(AND(VALUE(LEFT($A1939,3))=312,LEN($I1939)=4,$B1939="Q"),VLOOKUP($I1939,_312_Table2,MATCH('312'!$X$16,_312_Table2_ColumnLookup,0),FALSE),
  IF(AND(VALUE(LEFT($A1939,3))=312,LEN($I1939)=4),VLOOKUP($I1939,_312_Table2,MATCH(LEFT($B1939,1),_312_Table2_ColumnLookup,0),FALSE)
+N("312"),
  IF(VALUE(LEFT($A1939,3))=313,VLOOKUP(VALUE(MID($B1939,2,1)),_313_Table2,MATCH(MID($B1939,1,1),_313_Table2_ColumnLookup,0),FALSE)
+N("313"),
  IF(AND(VALUE(LEFT($A1939,3))=314,LEN($B1939)=3),VLOOKUP(VALUE(MID($B1939,2,2)),_314_Table2,MATCH(MID($B1939,1,1),_314_Table2_ColumnLookup,0),FALSE),
  IF(VALUE(LEFT($A1939,3))=314,VLOOKUP(VALUE(MID($B1939,2,1)),_314_Table2,MATCH(MID($B1939,1,1),_314_Table2_ColumnLookup,0),FALSE)
+N("314"),
""))))))))))))))))))))))))</f>
        <v>#N/A</v>
      </c>
      <c r="F1939" s="238" t="e">
        <f>IF(AND(VALUE(LEFT($A1939,3))=309,LEN($B1939)=3),VLOOKUP(VALUE(MID($B1939,2,2)),_309_Table3,MATCH(MID($B1939,1,1),_309_Table3_ColumnLookup,0),FALSE),
  IF($C1939="309 LCR SummaryA",OneYearSCR,IF($C1939="309 LCR SummaryB",UltimateSCR,IF(VALUE(LEFT($A1939,3))=309,VLOOKUP(VALUE(MID($B1939,2,1)),_309_Table3,MATCH(MID($B1939,1,1),_309_Table3_ColumnLookup,0),FALSE)
+N("309"),
  IF(VALUE(LEFT($A1939,3))=310,VLOOKUP(VALUE(MID($B1939,2,1)),_310_Table3,MATCH(MID($B1939,1,1),_310_Table3_ColumnLookup,0),FALSE)
+N("310"),
  IF(AND(VALUE(LEFT($A1939,3))=311,LEN($I1939)=4),VLOOKUP($I1939,_311_Table3,MATCH($B1939,_311_Table3_ColumnLookup,0),FALSE),
  IF(AND(VALUE(LEFT($A1939,3))=311,OR($B1939="I2",$B1939="J2",$B1939="K2",$B1939="L2")),VLOOKUP('311'!$G$58,_311_Table3,MATCH(MID($B1939,1,1),_311_Table3_ColumnLookup,0),FALSE),
  IF(AND(VALUE(LEFT($A1939,3))=311,RIGHT($B1939,5)="Total"),VLOOKUP('311'!$G$59,_311_Table3,MATCH(MID($B1939,1,1),_311_Table3_ColumnLookup,0),FALSE),
  IF(VALUE(LEFT($A1939,3))=311,VLOOKUP(VALUE(MID($B1939,2,1)),_311_Table3,MATCH(MID($B1939,1,1),_311_Table3_ColumnLookup,0),FALSE)
+N("311"),
  IF(AND(VALUE(LEFT($A1939,3))=312,LEFT($G1939,10)="Unincepted",$B1939="G "),VLOOKUP(" ULO",_312_Table3,MATCH('312'!$N$16,_312_Table3_ColumnLookup,0),FALSE),
  IF(AND(VALUE(LEFT($A1939,3))=312,LEFT($G1939,10)="Unincepted",$B1939="O "),VLOOKUP(" ULO",_312_Table3,MATCH('312'!$V$16,_312_Table3_ColumnLookup,0),FALSE),
  IF(AND(VALUE(LEFT($A1939,3))=312,LEFT($G1939,10)="Unincepted",$B1939="Q "),VLOOKUP(" ULO",_312_Table3,MATCH('312'!$X$16,_312_Table3_ColumnLookup,0),FALSE),
  IF(AND(VALUE(LEFT($A1939,3))=312,LEFT($G1939,10)="Unincepted"),VLOOKUP(" ULO",_312_Table3,MATCH(LEFT($B1939,1),_312_Table3_ColumnLookup,0),FALSE),
  IF(AND(VALUE(LEFT($A1939,3))=312,LEFT($G1939,5)="Total",$B1939="G "),VLOOKUP('312'!$F$80,_312_Table3,MATCH('312'!$N$16,_312_Table3_ColumnLookup,0),FALSE),
  IF(AND(VALUE(LEFT($A1939,3))=312,LEFT($G1939,5)="Total",$B1939="O "),VLOOKUP('312'!$F$80,_312_Table3,MATCH('312'!$V$16,_312_Table3_ColumnLookup,0),FALSE),
  IF(AND(VALUE(LEFT($A1939,3))=312,LEFT($G1939,5)="Total",$B1939="Q "),VLOOKUP('312'!$F$80,_312_Table3,MATCH('312'!$X$16,_312_Table3_ColumnLookup,0),FALSE),
  IF(AND(VALUE(LEFT($A1939,3))=312,LEFT($G1939,5)="Total"),VLOOKUP('312'!$F$80,_312_Table3,MATCH(LEFT($B1939,1),_312_Table3_ColumnLookup,0),FALSE),
  IF(AND(VALUE(LEFT($A1939,3))=312,LEN($I1939)=4,$B1939="G"),VLOOKUP($I1939,_312_Table3,MATCH('312'!$N$16,_312_Table3_ColumnLookup,0),FALSE),
  IF(AND(VALUE(LEFT($A1939,3))=312,LEN($I1939)=4,$B1939="O"),VLOOKUP($I1939,_312_Table3,MATCH('312'!$V$16,_312_Table3_ColumnLookup,0),FALSE),
  IF(AND(VALUE(LEFT($A1939,3))=312,LEN($I1939)=4,$B1939="Q"),VLOOKUP($I1939,_312_Table3,MATCH('312'!$X$16,_312_Table3_ColumnLookup,0),FALSE),
  IF(AND(VALUE(LEFT($A1939,3))=312,LEN($I1939)=4),VLOOKUP($I1939,_312_Table3,MATCH(LEFT($B1939,1),_312_Table3_ColumnLookup,0),FALSE)
+N("312"),
  IF(VALUE(LEFT($A1939,3))=313,VLOOKUP(VALUE(MID($B1939,2,1)),_313_Table3,MATCH(MID($B1939,1,1),_313_Table3_ColumnLookup,0),FALSE)
+N("313"),
  IF(AND(VALUE(LEFT($A1939,3))=314,LEN($B1939)=3),VLOOKUP(VALUE(MID($B1939,2,2)),_314_Table3,MATCH(MID($B1939,1,1),_314_Table3_ColumnLookup,0),FALSE),
  IF(VALUE(LEFT($A1939,3))=314,VLOOKUP(VALUE(MID($B1939,2,1)),_314_Table3,MATCH(MID($B1939,1,1),_314_Table3_ColumnLookup,0),FALSE)
+N("314"),
""))))))))))))))))))))))))</f>
        <v>#N/A</v>
      </c>
      <c r="H1939" s="321" t="str">
        <f>IFERROR(
IF(ISERROR($D1939)=FALSE,$D1939,IF(ISERROR($E1939)=FALSE,$E1939,IF(ISERROR($F1939)=FALSE,$F1939
+N("012 checkboxes"),
IF(
IF(OR(LEFT($A1939,9)="Syndicate",LEFT($A1939,12)="NewSyndicate"),VLOOKUP($A1939,'012'!$J:$ZW,MATCH("Link to button",'012'!$J$1:$ZW$1,0),0)
+N("309 checkbox"),
IF($C1939="309 LCR Summary0",VLOOKUP("Notes990",'309'!$P:$ZZ,MATCH("Link to button",'309'!$P$1:$ZZ$1,0),0)
+N("313 checkboxes"),
IF($C1939="313 Financial Information0LcmVsScr",IF($C1939="309 LCR Summary0",VLOOKUP("LcmVsScr",'309'!$N:$ZZ,MATCH("Link to button",'309'!$N$1:$ZZ$1,0),0),
IF($C1939="313 Financial Information0LcrDocAttached",IF($C1939="309 LCR Summary0",VLOOKUP("LcrDocAttached",'309'!$N:$ZZ,MATCH("Link to button",'309'!$N$1:$ZZ$1,0),
0)))))))=1,TRUE,FALSE)
))),"")</f>
        <v/>
      </c>
    </row>
    <row r="1940" spans="1:8">
      <c r="A1940" s="237" t="e">
        <f>VLOOKUP($G1940,CSVLookups!$B:$R,MATCH(A$1,CSVLookups!$B$1:$R$1,0),FALSE)</f>
        <v>#N/A</v>
      </c>
      <c r="B1940" s="237" t="e">
        <f>VLOOKUP($G1940,CSVLookups!$B:$R,MATCH(B$1,CSVLookups!$B$1:$R$1,0),FALSE)</f>
        <v>#N/A</v>
      </c>
      <c r="C1940" s="238" t="e">
        <f t="shared" si="30"/>
        <v>#N/A</v>
      </c>
      <c r="D1940" s="238" t="e">
        <f>IF(AND(VALUE(LEFT($A1940,3))=309,LEN($B1940)=3),VLOOKUP(VALUE(MID($B1940,2,2)),_309_Table1,MATCH(MID($B1940,1,1),_309_Table1_ColumnLookup,0),FALSE),
  IF($C1940="309 LCR SummaryA",OneYearSCR,IF($C1940="309 LCR SummaryB",UltimateSCR,IF(VALUE(LEFT($A1940,3))=309,VLOOKUP(VALUE(MID($B1940,2,1)),_309_Table1,MATCH(MID($B1940,1,1),_309_Table1_ColumnLookup,0),FALSE)
+N("309"),
  IF(VALUE(LEFT($A1940,3))=310,VLOOKUP(VALUE(MID($B1940,2,1)),_310_Table1,MATCH(MID($B1940,1,1),_310_Table1_ColumnLookup,0),FALSE)
+N("310"),
  IF(AND(VALUE(LEFT($A1940,3))=311,LEN($I1940)=4),VLOOKUP($I1940,_311_Table1,MATCH($B1940,_311_Table1_ColumnLookup,0),FALSE),
  IF(AND(VALUE(LEFT($A1940,3))=311,OR($B1940="I2",$B1940="J2",$B1940="K2",$B1940="L2")),VLOOKUP('311'!$G$58,_311_Table1,MATCH(MID($B1940,1,1),_311_Table1_ColumnLookup,0),FALSE),
  IF(AND(VALUE(LEFT($A1940,3))=311,RIGHT($B1940,5)="Total"),VLOOKUP('311'!$G$59,_311_Table1,MATCH(MID($B1940,1,1),_311_Table1_ColumnLookup,0),FALSE),
  IF(VALUE(LEFT($A1940,3))=311,VLOOKUP(VALUE(MID($B1940,2,1)),_311_Table1,MATCH(MID($B1940,1,1),_311_Table1_ColumnLookup,0),FALSE)
+N("311"),
  IF(AND(VALUE(LEFT($A1940,3))=312,LEFT($G1940,10)="Unincepted",$B1940="G "),VLOOKUP(" ULO",_312_Table1,MATCH('312'!$N$16,_312_Table1_ColumnLookup,0),FALSE),
  IF(AND(VALUE(LEFT($A1940,3))=312,LEFT($G1940,10)="Unincepted",$B1940="O "),VLOOKUP(" ULO",_312_Table1,MATCH('312'!$V$16,_312_Table1_ColumnLookup,0),FALSE),
  IF(AND(VALUE(LEFT($A1940,3))=312,LEFT($G1940,10)="Unincepted",$B1940="Q "),VLOOKUP(" ULO",_312_Table1,MATCH('312'!$X$16,_312_Table1_ColumnLookup,0),FALSE),
  IF(AND(VALUE(LEFT($A1940,3))=312,LEFT($G1940,10)="Unincepted"),VLOOKUP(" ULO",_312_Table1,MATCH(LEFT($B1940,1),_312_Table1_ColumnLookup,0),FALSE),
  IF(AND(VALUE(LEFT($A1940,3))=312,LEFT($G1940,5)="Total",$B1940="G "),VLOOKUP('312'!$F$80,_312_Table1,MATCH('312'!$N$16,_312_Table1_ColumnLookup,0),FALSE),
  IF(AND(VALUE(LEFT($A1940,3))=312,LEFT($G1940,5)="Total",$B1940="O "),VLOOKUP('312'!$F$80,_312_Table1,MATCH('312'!$V$16,_312_Table1_ColumnLookup,0),FALSE),
  IF(AND(VALUE(LEFT($A1940,3))=312,LEFT($G1940,5)="Total",$B1940="Q "),VLOOKUP('312'!$F$80,_312_Table1,MATCH('312'!$X$16,_312_Table1_ColumnLookup,0),FALSE),
  IF(AND(VALUE(LEFT($A1940,3))=312,LEFT($G1940,5)="Total"),VLOOKUP('312'!$F$80,_312_Table1,MATCH(LEFT($B1940,1),_312_Table1_ColumnLookup,0),FALSE),
  IF(AND(VALUE(LEFT($A1940,3))=312,LEN($I1940)=4,$B1940="G"),VLOOKUP($I1940,_312_Table1,MATCH('312'!$N$16,_312_Table1_ColumnLookup,0),FALSE),
  IF(AND(VALUE(LEFT($A1940,3))=312,LEN($I1940)=4,$B1940="O"),VLOOKUP($I1940,_312_Table1,MATCH('312'!$V$16,_312_Table1_ColumnLookup,0),FALSE),
  IF(AND(VALUE(LEFT($A1940,3))=312,LEN($I1940)=4,$B1940="Q"),VLOOKUP($I1940,_312_Table1,MATCH('312'!$X$16,_312_Table1_ColumnLookup,0),FALSE),
  IF(AND(VALUE(LEFT($A1940,3))=312,LEN($I1940)=4),VLOOKUP($I1940,_312_Table1,MATCH(LEFT($B1940,1),_312_Table1_ColumnLookup,0),FALSE)
+N("312"),
  IF(VALUE(LEFT($A1940,3))=313,VLOOKUP(VALUE(MID($B1940,2,1)),_313_Table1,MATCH(MID($B1940,1,1),_313_Table1_ColumnLookup,0),FALSE)
+N("313"),
  IF(AND(VALUE(LEFT($A1940,3))=314,LEN($B1940)=3),VLOOKUP(VALUE(MID($B1940,2,2)),_314_Table1,MATCH(MID($B1940,1,1),_314_Table1_ColumnLookup,0),FALSE),
  IF(VALUE(LEFT($A1940,3))=314,VLOOKUP(VALUE(MID($B1940,2,1)),_314_Table1,MATCH(MID($B1940,1,1),_314_Table1_ColumnLookup,0),FALSE)
+N("314"),
""))))))))))))))))))))))))</f>
        <v>#N/A</v>
      </c>
      <c r="E1940" s="238" t="e">
        <f>IF(AND(VALUE(LEFT($A1940,3))=309,LEN($B1940)=3),VLOOKUP(VALUE(MID($B1940,2,2)),_309_Table2,MATCH(MID($B1940,1,1),_309_Table2_ColumnLookup,0),FALSE),
  IF($C1940="309 LCR SummaryA",OneYearSCR,IF($C1940="309 LCR SummaryB",UltimateSCR,IF(VALUE(LEFT($A1940,3))=309,VLOOKUP(VALUE(MID($B1940,2,1)),_309_Table2,MATCH(MID($B1940,1,1),_309_Table2_ColumnLookup,0),FALSE)
+N("309"),
  IF(VALUE(LEFT($A1940,3))=310,VLOOKUP(VALUE(MID($B1940,2,1)),_310_Table2,MATCH(MID($B1940,1,1),_310_Table2_ColumnLookup,0),FALSE)
+N("310"),
  IF(AND(VALUE(LEFT($A1940,3))=311,LEN($I1940)=4),VLOOKUP($I1940,_311_Table2,MATCH($B1940,_311_Table2_ColumnLookup,0),FALSE),
  IF(AND(VALUE(LEFT($A1940,3))=311,OR($B1940="I2",$B1940="J2",$B1940="K2",$B1940="L2")),VLOOKUP('311'!$G$58,_311_Table2,MATCH(MID($B1940,1,1),_311_Table2_ColumnLookup,0),FALSE),
  IF(AND(VALUE(LEFT($A1940,3))=311,RIGHT($B1940,5)="Total"),VLOOKUP('311'!$G$59,_311_Table2,MATCH(MID($B1940,1,1),_311_Table2_ColumnLookup,0),FALSE),
  IF(VALUE(LEFT($A1940,3))=311,VLOOKUP(VALUE(MID($B1940,2,1)),_311_Table2,MATCH(MID($B1940,1,1),_311_Table2_ColumnLookup,0),FALSE)
+N("311"),
  IF(AND(VALUE(LEFT($A1940,3))=312,LEFT($G1940,10)="Unincepted",$B1940="G "),VLOOKUP(" ULO",_312_Table2,MATCH('312'!$N$16,_312_Table2_ColumnLookup,0),FALSE),
  IF(AND(VALUE(LEFT($A1940,3))=312,LEFT($G1940,10)="Unincepted",$B1940="O "),VLOOKUP(" ULO",_312_Table2,MATCH('312'!$V$16,_312_Table2_ColumnLookup,0),FALSE),
  IF(AND(VALUE(LEFT($A1940,3))=312,LEFT($G1940,10)="Unincepted",$B1940="Q "),VLOOKUP(" ULO",_312_Table2,MATCH('312'!$X$16,_312_Table2_ColumnLookup,0),FALSE),
  IF(AND(VALUE(LEFT($A1940,3))=312,LEFT($G1940,10)="Unincepted"),VLOOKUP(" ULO",_312_Table2,MATCH(LEFT($B1940,1),_312_Table2_ColumnLookup,0),FALSE),
  IF(AND(VALUE(LEFT($A1940,3))=312,LEFT($G1940,5)="Total",$B1940="G "),VLOOKUP('312'!$F$80,_312_Table2,MATCH('312'!$N$16,_312_Table2_ColumnLookup,0),FALSE),
  IF(AND(VALUE(LEFT($A1940,3))=312,LEFT($G1940,5)="Total",$B1940="O "),VLOOKUP('312'!$F$80,_312_Table2,MATCH('312'!$V$16,_312_Table2_ColumnLookup,0),FALSE),
  IF(AND(VALUE(LEFT($A1940,3))=312,LEFT($G1940,5)="Total",$B1940="Q "),VLOOKUP('312'!$F$80,_312_Table2,MATCH('312'!$X$16,_312_Table2_ColumnLookup,0),FALSE),
  IF(AND(VALUE(LEFT($A1940,3))=312,LEFT($G1940,5)="Total"),VLOOKUP('312'!$F$80,_312_Table2,MATCH(LEFT($B1940,1),_312_Table2_ColumnLookup,0),FALSE),
  IF(AND(VALUE(LEFT($A1940,3))=312,LEN($I1940)=4,$B1940="G"),VLOOKUP($I1940,_312_Table2,MATCH('312'!$N$16,_312_Table2_ColumnLookup,0),FALSE),
  IF(AND(VALUE(LEFT($A1940,3))=312,LEN($I1940)=4,$B1940="O"),VLOOKUP($I1940,_312_Table2,MATCH('312'!$V$16,_312_Table2_ColumnLookup,0),FALSE),
  IF(AND(VALUE(LEFT($A1940,3))=312,LEN($I1940)=4,$B1940="Q"),VLOOKUP($I1940,_312_Table2,MATCH('312'!$X$16,_312_Table2_ColumnLookup,0),FALSE),
  IF(AND(VALUE(LEFT($A1940,3))=312,LEN($I1940)=4),VLOOKUP($I1940,_312_Table2,MATCH(LEFT($B1940,1),_312_Table2_ColumnLookup,0),FALSE)
+N("312"),
  IF(VALUE(LEFT($A1940,3))=313,VLOOKUP(VALUE(MID($B1940,2,1)),_313_Table2,MATCH(MID($B1940,1,1),_313_Table2_ColumnLookup,0),FALSE)
+N("313"),
  IF(AND(VALUE(LEFT($A1940,3))=314,LEN($B1940)=3),VLOOKUP(VALUE(MID($B1940,2,2)),_314_Table2,MATCH(MID($B1940,1,1),_314_Table2_ColumnLookup,0),FALSE),
  IF(VALUE(LEFT($A1940,3))=314,VLOOKUP(VALUE(MID($B1940,2,1)),_314_Table2,MATCH(MID($B1940,1,1),_314_Table2_ColumnLookup,0),FALSE)
+N("314"),
""))))))))))))))))))))))))</f>
        <v>#N/A</v>
      </c>
      <c r="F1940" s="238" t="e">
        <f>IF(AND(VALUE(LEFT($A1940,3))=309,LEN($B1940)=3),VLOOKUP(VALUE(MID($B1940,2,2)),_309_Table3,MATCH(MID($B1940,1,1),_309_Table3_ColumnLookup,0),FALSE),
  IF($C1940="309 LCR SummaryA",OneYearSCR,IF($C1940="309 LCR SummaryB",UltimateSCR,IF(VALUE(LEFT($A1940,3))=309,VLOOKUP(VALUE(MID($B1940,2,1)),_309_Table3,MATCH(MID($B1940,1,1),_309_Table3_ColumnLookup,0),FALSE)
+N("309"),
  IF(VALUE(LEFT($A1940,3))=310,VLOOKUP(VALUE(MID($B1940,2,1)),_310_Table3,MATCH(MID($B1940,1,1),_310_Table3_ColumnLookup,0),FALSE)
+N("310"),
  IF(AND(VALUE(LEFT($A1940,3))=311,LEN($I1940)=4),VLOOKUP($I1940,_311_Table3,MATCH($B1940,_311_Table3_ColumnLookup,0),FALSE),
  IF(AND(VALUE(LEFT($A1940,3))=311,OR($B1940="I2",$B1940="J2",$B1940="K2",$B1940="L2")),VLOOKUP('311'!$G$58,_311_Table3,MATCH(MID($B1940,1,1),_311_Table3_ColumnLookup,0),FALSE),
  IF(AND(VALUE(LEFT($A1940,3))=311,RIGHT($B1940,5)="Total"),VLOOKUP('311'!$G$59,_311_Table3,MATCH(MID($B1940,1,1),_311_Table3_ColumnLookup,0),FALSE),
  IF(VALUE(LEFT($A1940,3))=311,VLOOKUP(VALUE(MID($B1940,2,1)),_311_Table3,MATCH(MID($B1940,1,1),_311_Table3_ColumnLookup,0),FALSE)
+N("311"),
  IF(AND(VALUE(LEFT($A1940,3))=312,LEFT($G1940,10)="Unincepted",$B1940="G "),VLOOKUP(" ULO",_312_Table3,MATCH('312'!$N$16,_312_Table3_ColumnLookup,0),FALSE),
  IF(AND(VALUE(LEFT($A1940,3))=312,LEFT($G1940,10)="Unincepted",$B1940="O "),VLOOKUP(" ULO",_312_Table3,MATCH('312'!$V$16,_312_Table3_ColumnLookup,0),FALSE),
  IF(AND(VALUE(LEFT($A1940,3))=312,LEFT($G1940,10)="Unincepted",$B1940="Q "),VLOOKUP(" ULO",_312_Table3,MATCH('312'!$X$16,_312_Table3_ColumnLookup,0),FALSE),
  IF(AND(VALUE(LEFT($A1940,3))=312,LEFT($G1940,10)="Unincepted"),VLOOKUP(" ULO",_312_Table3,MATCH(LEFT($B1940,1),_312_Table3_ColumnLookup,0),FALSE),
  IF(AND(VALUE(LEFT($A1940,3))=312,LEFT($G1940,5)="Total",$B1940="G "),VLOOKUP('312'!$F$80,_312_Table3,MATCH('312'!$N$16,_312_Table3_ColumnLookup,0),FALSE),
  IF(AND(VALUE(LEFT($A1940,3))=312,LEFT($G1940,5)="Total",$B1940="O "),VLOOKUP('312'!$F$80,_312_Table3,MATCH('312'!$V$16,_312_Table3_ColumnLookup,0),FALSE),
  IF(AND(VALUE(LEFT($A1940,3))=312,LEFT($G1940,5)="Total",$B1940="Q "),VLOOKUP('312'!$F$80,_312_Table3,MATCH('312'!$X$16,_312_Table3_ColumnLookup,0),FALSE),
  IF(AND(VALUE(LEFT($A1940,3))=312,LEFT($G1940,5)="Total"),VLOOKUP('312'!$F$80,_312_Table3,MATCH(LEFT($B1940,1),_312_Table3_ColumnLookup,0),FALSE),
  IF(AND(VALUE(LEFT($A1940,3))=312,LEN($I1940)=4,$B1940="G"),VLOOKUP($I1940,_312_Table3,MATCH('312'!$N$16,_312_Table3_ColumnLookup,0),FALSE),
  IF(AND(VALUE(LEFT($A1940,3))=312,LEN($I1940)=4,$B1940="O"),VLOOKUP($I1940,_312_Table3,MATCH('312'!$V$16,_312_Table3_ColumnLookup,0),FALSE),
  IF(AND(VALUE(LEFT($A1940,3))=312,LEN($I1940)=4,$B1940="Q"),VLOOKUP($I1940,_312_Table3,MATCH('312'!$X$16,_312_Table3_ColumnLookup,0),FALSE),
  IF(AND(VALUE(LEFT($A1940,3))=312,LEN($I1940)=4),VLOOKUP($I1940,_312_Table3,MATCH(LEFT($B1940,1),_312_Table3_ColumnLookup,0),FALSE)
+N("312"),
  IF(VALUE(LEFT($A1940,3))=313,VLOOKUP(VALUE(MID($B1940,2,1)),_313_Table3,MATCH(MID($B1940,1,1),_313_Table3_ColumnLookup,0),FALSE)
+N("313"),
  IF(AND(VALUE(LEFT($A1940,3))=314,LEN($B1940)=3),VLOOKUP(VALUE(MID($B1940,2,2)),_314_Table3,MATCH(MID($B1940,1,1),_314_Table3_ColumnLookup,0),FALSE),
  IF(VALUE(LEFT($A1940,3))=314,VLOOKUP(VALUE(MID($B1940,2,1)),_314_Table3,MATCH(MID($B1940,1,1),_314_Table3_ColumnLookup,0),FALSE)
+N("314"),
""))))))))))))))))))))))))</f>
        <v>#N/A</v>
      </c>
      <c r="H1940" s="321" t="str">
        <f>IFERROR(
IF(ISERROR($D1940)=FALSE,$D1940,IF(ISERROR($E1940)=FALSE,$E1940,IF(ISERROR($F1940)=FALSE,$F1940
+N("012 checkboxes"),
IF(
IF(OR(LEFT($A1940,9)="Syndicate",LEFT($A1940,12)="NewSyndicate"),VLOOKUP($A1940,'012'!$J:$ZW,MATCH("Link to button",'012'!$J$1:$ZW$1,0),0)
+N("309 checkbox"),
IF($C1940="309 LCR Summary0",VLOOKUP("Notes990",'309'!$P:$ZZ,MATCH("Link to button",'309'!$P$1:$ZZ$1,0),0)
+N("313 checkboxes"),
IF($C1940="313 Financial Information0LcmVsScr",IF($C1940="309 LCR Summary0",VLOOKUP("LcmVsScr",'309'!$N:$ZZ,MATCH("Link to button",'309'!$N$1:$ZZ$1,0),0),
IF($C1940="313 Financial Information0LcrDocAttached",IF($C1940="309 LCR Summary0",VLOOKUP("LcrDocAttached",'309'!$N:$ZZ,MATCH("Link to button",'309'!$N$1:$ZZ$1,0),
0)))))))=1,TRUE,FALSE)
))),"")</f>
        <v/>
      </c>
    </row>
    <row r="1941" spans="1:8">
      <c r="A1941" s="237" t="e">
        <f>VLOOKUP($G1941,CSVLookups!$B:$R,MATCH(A$1,CSVLookups!$B$1:$R$1,0),FALSE)</f>
        <v>#N/A</v>
      </c>
      <c r="B1941" s="237" t="e">
        <f>VLOOKUP($G1941,CSVLookups!$B:$R,MATCH(B$1,CSVLookups!$B$1:$R$1,0),FALSE)</f>
        <v>#N/A</v>
      </c>
      <c r="C1941" s="238" t="e">
        <f t="shared" si="30"/>
        <v>#N/A</v>
      </c>
      <c r="D1941" s="238" t="e">
        <f>IF(AND(VALUE(LEFT($A1941,3))=309,LEN($B1941)=3),VLOOKUP(VALUE(MID($B1941,2,2)),_309_Table1,MATCH(MID($B1941,1,1),_309_Table1_ColumnLookup,0),FALSE),
  IF($C1941="309 LCR SummaryA",OneYearSCR,IF($C1941="309 LCR SummaryB",UltimateSCR,IF(VALUE(LEFT($A1941,3))=309,VLOOKUP(VALUE(MID($B1941,2,1)),_309_Table1,MATCH(MID($B1941,1,1),_309_Table1_ColumnLookup,0),FALSE)
+N("309"),
  IF(VALUE(LEFT($A1941,3))=310,VLOOKUP(VALUE(MID($B1941,2,1)),_310_Table1,MATCH(MID($B1941,1,1),_310_Table1_ColumnLookup,0),FALSE)
+N("310"),
  IF(AND(VALUE(LEFT($A1941,3))=311,LEN($I1941)=4),VLOOKUP($I1941,_311_Table1,MATCH($B1941,_311_Table1_ColumnLookup,0),FALSE),
  IF(AND(VALUE(LEFT($A1941,3))=311,OR($B1941="I2",$B1941="J2",$B1941="K2",$B1941="L2")),VLOOKUP('311'!$G$58,_311_Table1,MATCH(MID($B1941,1,1),_311_Table1_ColumnLookup,0),FALSE),
  IF(AND(VALUE(LEFT($A1941,3))=311,RIGHT($B1941,5)="Total"),VLOOKUP('311'!$G$59,_311_Table1,MATCH(MID($B1941,1,1),_311_Table1_ColumnLookup,0),FALSE),
  IF(VALUE(LEFT($A1941,3))=311,VLOOKUP(VALUE(MID($B1941,2,1)),_311_Table1,MATCH(MID($B1941,1,1),_311_Table1_ColumnLookup,0),FALSE)
+N("311"),
  IF(AND(VALUE(LEFT($A1941,3))=312,LEFT($G1941,10)="Unincepted",$B1941="G "),VLOOKUP(" ULO",_312_Table1,MATCH('312'!$N$16,_312_Table1_ColumnLookup,0),FALSE),
  IF(AND(VALUE(LEFT($A1941,3))=312,LEFT($G1941,10)="Unincepted",$B1941="O "),VLOOKUP(" ULO",_312_Table1,MATCH('312'!$V$16,_312_Table1_ColumnLookup,0),FALSE),
  IF(AND(VALUE(LEFT($A1941,3))=312,LEFT($G1941,10)="Unincepted",$B1941="Q "),VLOOKUP(" ULO",_312_Table1,MATCH('312'!$X$16,_312_Table1_ColumnLookup,0),FALSE),
  IF(AND(VALUE(LEFT($A1941,3))=312,LEFT($G1941,10)="Unincepted"),VLOOKUP(" ULO",_312_Table1,MATCH(LEFT($B1941,1),_312_Table1_ColumnLookup,0),FALSE),
  IF(AND(VALUE(LEFT($A1941,3))=312,LEFT($G1941,5)="Total",$B1941="G "),VLOOKUP('312'!$F$80,_312_Table1,MATCH('312'!$N$16,_312_Table1_ColumnLookup,0),FALSE),
  IF(AND(VALUE(LEFT($A1941,3))=312,LEFT($G1941,5)="Total",$B1941="O "),VLOOKUP('312'!$F$80,_312_Table1,MATCH('312'!$V$16,_312_Table1_ColumnLookup,0),FALSE),
  IF(AND(VALUE(LEFT($A1941,3))=312,LEFT($G1941,5)="Total",$B1941="Q "),VLOOKUP('312'!$F$80,_312_Table1,MATCH('312'!$X$16,_312_Table1_ColumnLookup,0),FALSE),
  IF(AND(VALUE(LEFT($A1941,3))=312,LEFT($G1941,5)="Total"),VLOOKUP('312'!$F$80,_312_Table1,MATCH(LEFT($B1941,1),_312_Table1_ColumnLookup,0),FALSE),
  IF(AND(VALUE(LEFT($A1941,3))=312,LEN($I1941)=4,$B1941="G"),VLOOKUP($I1941,_312_Table1,MATCH('312'!$N$16,_312_Table1_ColumnLookup,0),FALSE),
  IF(AND(VALUE(LEFT($A1941,3))=312,LEN($I1941)=4,$B1941="O"),VLOOKUP($I1941,_312_Table1,MATCH('312'!$V$16,_312_Table1_ColumnLookup,0),FALSE),
  IF(AND(VALUE(LEFT($A1941,3))=312,LEN($I1941)=4,$B1941="Q"),VLOOKUP($I1941,_312_Table1,MATCH('312'!$X$16,_312_Table1_ColumnLookup,0),FALSE),
  IF(AND(VALUE(LEFT($A1941,3))=312,LEN($I1941)=4),VLOOKUP($I1941,_312_Table1,MATCH(LEFT($B1941,1),_312_Table1_ColumnLookup,0),FALSE)
+N("312"),
  IF(VALUE(LEFT($A1941,3))=313,VLOOKUP(VALUE(MID($B1941,2,1)),_313_Table1,MATCH(MID($B1941,1,1),_313_Table1_ColumnLookup,0),FALSE)
+N("313"),
  IF(AND(VALUE(LEFT($A1941,3))=314,LEN($B1941)=3),VLOOKUP(VALUE(MID($B1941,2,2)),_314_Table1,MATCH(MID($B1941,1,1),_314_Table1_ColumnLookup,0),FALSE),
  IF(VALUE(LEFT($A1941,3))=314,VLOOKUP(VALUE(MID($B1941,2,1)),_314_Table1,MATCH(MID($B1941,1,1),_314_Table1_ColumnLookup,0),FALSE)
+N("314"),
""))))))))))))))))))))))))</f>
        <v>#N/A</v>
      </c>
      <c r="E1941" s="238" t="e">
        <f>IF(AND(VALUE(LEFT($A1941,3))=309,LEN($B1941)=3),VLOOKUP(VALUE(MID($B1941,2,2)),_309_Table2,MATCH(MID($B1941,1,1),_309_Table2_ColumnLookup,0),FALSE),
  IF($C1941="309 LCR SummaryA",OneYearSCR,IF($C1941="309 LCR SummaryB",UltimateSCR,IF(VALUE(LEFT($A1941,3))=309,VLOOKUP(VALUE(MID($B1941,2,1)),_309_Table2,MATCH(MID($B1941,1,1),_309_Table2_ColumnLookup,0),FALSE)
+N("309"),
  IF(VALUE(LEFT($A1941,3))=310,VLOOKUP(VALUE(MID($B1941,2,1)),_310_Table2,MATCH(MID($B1941,1,1),_310_Table2_ColumnLookup,0),FALSE)
+N("310"),
  IF(AND(VALUE(LEFT($A1941,3))=311,LEN($I1941)=4),VLOOKUP($I1941,_311_Table2,MATCH($B1941,_311_Table2_ColumnLookup,0),FALSE),
  IF(AND(VALUE(LEFT($A1941,3))=311,OR($B1941="I2",$B1941="J2",$B1941="K2",$B1941="L2")),VLOOKUP('311'!$G$58,_311_Table2,MATCH(MID($B1941,1,1),_311_Table2_ColumnLookup,0),FALSE),
  IF(AND(VALUE(LEFT($A1941,3))=311,RIGHT($B1941,5)="Total"),VLOOKUP('311'!$G$59,_311_Table2,MATCH(MID($B1941,1,1),_311_Table2_ColumnLookup,0),FALSE),
  IF(VALUE(LEFT($A1941,3))=311,VLOOKUP(VALUE(MID($B1941,2,1)),_311_Table2,MATCH(MID($B1941,1,1),_311_Table2_ColumnLookup,0),FALSE)
+N("311"),
  IF(AND(VALUE(LEFT($A1941,3))=312,LEFT($G1941,10)="Unincepted",$B1941="G "),VLOOKUP(" ULO",_312_Table2,MATCH('312'!$N$16,_312_Table2_ColumnLookup,0),FALSE),
  IF(AND(VALUE(LEFT($A1941,3))=312,LEFT($G1941,10)="Unincepted",$B1941="O "),VLOOKUP(" ULO",_312_Table2,MATCH('312'!$V$16,_312_Table2_ColumnLookup,0),FALSE),
  IF(AND(VALUE(LEFT($A1941,3))=312,LEFT($G1941,10)="Unincepted",$B1941="Q "),VLOOKUP(" ULO",_312_Table2,MATCH('312'!$X$16,_312_Table2_ColumnLookup,0),FALSE),
  IF(AND(VALUE(LEFT($A1941,3))=312,LEFT($G1941,10)="Unincepted"),VLOOKUP(" ULO",_312_Table2,MATCH(LEFT($B1941,1),_312_Table2_ColumnLookup,0),FALSE),
  IF(AND(VALUE(LEFT($A1941,3))=312,LEFT($G1941,5)="Total",$B1941="G "),VLOOKUP('312'!$F$80,_312_Table2,MATCH('312'!$N$16,_312_Table2_ColumnLookup,0),FALSE),
  IF(AND(VALUE(LEFT($A1941,3))=312,LEFT($G1941,5)="Total",$B1941="O "),VLOOKUP('312'!$F$80,_312_Table2,MATCH('312'!$V$16,_312_Table2_ColumnLookup,0),FALSE),
  IF(AND(VALUE(LEFT($A1941,3))=312,LEFT($G1941,5)="Total",$B1941="Q "),VLOOKUP('312'!$F$80,_312_Table2,MATCH('312'!$X$16,_312_Table2_ColumnLookup,0),FALSE),
  IF(AND(VALUE(LEFT($A1941,3))=312,LEFT($G1941,5)="Total"),VLOOKUP('312'!$F$80,_312_Table2,MATCH(LEFT($B1941,1),_312_Table2_ColumnLookup,0),FALSE),
  IF(AND(VALUE(LEFT($A1941,3))=312,LEN($I1941)=4,$B1941="G"),VLOOKUP($I1941,_312_Table2,MATCH('312'!$N$16,_312_Table2_ColumnLookup,0),FALSE),
  IF(AND(VALUE(LEFT($A1941,3))=312,LEN($I1941)=4,$B1941="O"),VLOOKUP($I1941,_312_Table2,MATCH('312'!$V$16,_312_Table2_ColumnLookup,0),FALSE),
  IF(AND(VALUE(LEFT($A1941,3))=312,LEN($I1941)=4,$B1941="Q"),VLOOKUP($I1941,_312_Table2,MATCH('312'!$X$16,_312_Table2_ColumnLookup,0),FALSE),
  IF(AND(VALUE(LEFT($A1941,3))=312,LEN($I1941)=4),VLOOKUP($I1941,_312_Table2,MATCH(LEFT($B1941,1),_312_Table2_ColumnLookup,0),FALSE)
+N("312"),
  IF(VALUE(LEFT($A1941,3))=313,VLOOKUP(VALUE(MID($B1941,2,1)),_313_Table2,MATCH(MID($B1941,1,1),_313_Table2_ColumnLookup,0),FALSE)
+N("313"),
  IF(AND(VALUE(LEFT($A1941,3))=314,LEN($B1941)=3),VLOOKUP(VALUE(MID($B1941,2,2)),_314_Table2,MATCH(MID($B1941,1,1),_314_Table2_ColumnLookup,0),FALSE),
  IF(VALUE(LEFT($A1941,3))=314,VLOOKUP(VALUE(MID($B1941,2,1)),_314_Table2,MATCH(MID($B1941,1,1),_314_Table2_ColumnLookup,0),FALSE)
+N("314"),
""))))))))))))))))))))))))</f>
        <v>#N/A</v>
      </c>
      <c r="F1941" s="238" t="e">
        <f>IF(AND(VALUE(LEFT($A1941,3))=309,LEN($B1941)=3),VLOOKUP(VALUE(MID($B1941,2,2)),_309_Table3,MATCH(MID($B1941,1,1),_309_Table3_ColumnLookup,0),FALSE),
  IF($C1941="309 LCR SummaryA",OneYearSCR,IF($C1941="309 LCR SummaryB",UltimateSCR,IF(VALUE(LEFT($A1941,3))=309,VLOOKUP(VALUE(MID($B1941,2,1)),_309_Table3,MATCH(MID($B1941,1,1),_309_Table3_ColumnLookup,0),FALSE)
+N("309"),
  IF(VALUE(LEFT($A1941,3))=310,VLOOKUP(VALUE(MID($B1941,2,1)),_310_Table3,MATCH(MID($B1941,1,1),_310_Table3_ColumnLookup,0),FALSE)
+N("310"),
  IF(AND(VALUE(LEFT($A1941,3))=311,LEN($I1941)=4),VLOOKUP($I1941,_311_Table3,MATCH($B1941,_311_Table3_ColumnLookup,0),FALSE),
  IF(AND(VALUE(LEFT($A1941,3))=311,OR($B1941="I2",$B1941="J2",$B1941="K2",$B1941="L2")),VLOOKUP('311'!$G$58,_311_Table3,MATCH(MID($B1941,1,1),_311_Table3_ColumnLookup,0),FALSE),
  IF(AND(VALUE(LEFT($A1941,3))=311,RIGHT($B1941,5)="Total"),VLOOKUP('311'!$G$59,_311_Table3,MATCH(MID($B1941,1,1),_311_Table3_ColumnLookup,0),FALSE),
  IF(VALUE(LEFT($A1941,3))=311,VLOOKUP(VALUE(MID($B1941,2,1)),_311_Table3,MATCH(MID($B1941,1,1),_311_Table3_ColumnLookup,0),FALSE)
+N("311"),
  IF(AND(VALUE(LEFT($A1941,3))=312,LEFT($G1941,10)="Unincepted",$B1941="G "),VLOOKUP(" ULO",_312_Table3,MATCH('312'!$N$16,_312_Table3_ColumnLookup,0),FALSE),
  IF(AND(VALUE(LEFT($A1941,3))=312,LEFT($G1941,10)="Unincepted",$B1941="O "),VLOOKUP(" ULO",_312_Table3,MATCH('312'!$V$16,_312_Table3_ColumnLookup,0),FALSE),
  IF(AND(VALUE(LEFT($A1941,3))=312,LEFT($G1941,10)="Unincepted",$B1941="Q "),VLOOKUP(" ULO",_312_Table3,MATCH('312'!$X$16,_312_Table3_ColumnLookup,0),FALSE),
  IF(AND(VALUE(LEFT($A1941,3))=312,LEFT($G1941,10)="Unincepted"),VLOOKUP(" ULO",_312_Table3,MATCH(LEFT($B1941,1),_312_Table3_ColumnLookup,0),FALSE),
  IF(AND(VALUE(LEFT($A1941,3))=312,LEFT($G1941,5)="Total",$B1941="G "),VLOOKUP('312'!$F$80,_312_Table3,MATCH('312'!$N$16,_312_Table3_ColumnLookup,0),FALSE),
  IF(AND(VALUE(LEFT($A1941,3))=312,LEFT($G1941,5)="Total",$B1941="O "),VLOOKUP('312'!$F$80,_312_Table3,MATCH('312'!$V$16,_312_Table3_ColumnLookup,0),FALSE),
  IF(AND(VALUE(LEFT($A1941,3))=312,LEFT($G1941,5)="Total",$B1941="Q "),VLOOKUP('312'!$F$80,_312_Table3,MATCH('312'!$X$16,_312_Table3_ColumnLookup,0),FALSE),
  IF(AND(VALUE(LEFT($A1941,3))=312,LEFT($G1941,5)="Total"),VLOOKUP('312'!$F$80,_312_Table3,MATCH(LEFT($B1941,1),_312_Table3_ColumnLookup,0),FALSE),
  IF(AND(VALUE(LEFT($A1941,3))=312,LEN($I1941)=4,$B1941="G"),VLOOKUP($I1941,_312_Table3,MATCH('312'!$N$16,_312_Table3_ColumnLookup,0),FALSE),
  IF(AND(VALUE(LEFT($A1941,3))=312,LEN($I1941)=4,$B1941="O"),VLOOKUP($I1941,_312_Table3,MATCH('312'!$V$16,_312_Table3_ColumnLookup,0),FALSE),
  IF(AND(VALUE(LEFT($A1941,3))=312,LEN($I1941)=4,$B1941="Q"),VLOOKUP($I1941,_312_Table3,MATCH('312'!$X$16,_312_Table3_ColumnLookup,0),FALSE),
  IF(AND(VALUE(LEFT($A1941,3))=312,LEN($I1941)=4),VLOOKUP($I1941,_312_Table3,MATCH(LEFT($B1941,1),_312_Table3_ColumnLookup,0),FALSE)
+N("312"),
  IF(VALUE(LEFT($A1941,3))=313,VLOOKUP(VALUE(MID($B1941,2,1)),_313_Table3,MATCH(MID($B1941,1,1),_313_Table3_ColumnLookup,0),FALSE)
+N("313"),
  IF(AND(VALUE(LEFT($A1941,3))=314,LEN($B1941)=3),VLOOKUP(VALUE(MID($B1941,2,2)),_314_Table3,MATCH(MID($B1941,1,1),_314_Table3_ColumnLookup,0),FALSE),
  IF(VALUE(LEFT($A1941,3))=314,VLOOKUP(VALUE(MID($B1941,2,1)),_314_Table3,MATCH(MID($B1941,1,1),_314_Table3_ColumnLookup,0),FALSE)
+N("314"),
""))))))))))))))))))))))))</f>
        <v>#N/A</v>
      </c>
      <c r="H1941" s="321" t="str">
        <f>IFERROR(
IF(ISERROR($D1941)=FALSE,$D1941,IF(ISERROR($E1941)=FALSE,$E1941,IF(ISERROR($F1941)=FALSE,$F1941
+N("012 checkboxes"),
IF(
IF(OR(LEFT($A1941,9)="Syndicate",LEFT($A1941,12)="NewSyndicate"),VLOOKUP($A1941,'012'!$J:$ZW,MATCH("Link to button",'012'!$J$1:$ZW$1,0),0)
+N("309 checkbox"),
IF($C1941="309 LCR Summary0",VLOOKUP("Notes990",'309'!$P:$ZZ,MATCH("Link to button",'309'!$P$1:$ZZ$1,0),0)
+N("313 checkboxes"),
IF($C1941="313 Financial Information0LcmVsScr",IF($C1941="309 LCR Summary0",VLOOKUP("LcmVsScr",'309'!$N:$ZZ,MATCH("Link to button",'309'!$N$1:$ZZ$1,0),0),
IF($C1941="313 Financial Information0LcrDocAttached",IF($C1941="309 LCR Summary0",VLOOKUP("LcrDocAttached",'309'!$N:$ZZ,MATCH("Link to button",'309'!$N$1:$ZZ$1,0),
0)))))))=1,TRUE,FALSE)
))),"")</f>
        <v/>
      </c>
    </row>
    <row r="1942" spans="1:8">
      <c r="A1942" s="237" t="e">
        <f>VLOOKUP($G1942,CSVLookups!$B:$R,MATCH(A$1,CSVLookups!$B$1:$R$1,0),FALSE)</f>
        <v>#N/A</v>
      </c>
      <c r="B1942" s="237" t="e">
        <f>VLOOKUP($G1942,CSVLookups!$B:$R,MATCH(B$1,CSVLookups!$B$1:$R$1,0),FALSE)</f>
        <v>#N/A</v>
      </c>
      <c r="C1942" s="238" t="e">
        <f t="shared" si="30"/>
        <v>#N/A</v>
      </c>
      <c r="D1942" s="238" t="e">
        <f>IF(AND(VALUE(LEFT($A1942,3))=309,LEN($B1942)=3),VLOOKUP(VALUE(MID($B1942,2,2)),_309_Table1,MATCH(MID($B1942,1,1),_309_Table1_ColumnLookup,0),FALSE),
  IF($C1942="309 LCR SummaryA",OneYearSCR,IF($C1942="309 LCR SummaryB",UltimateSCR,IF(VALUE(LEFT($A1942,3))=309,VLOOKUP(VALUE(MID($B1942,2,1)),_309_Table1,MATCH(MID($B1942,1,1),_309_Table1_ColumnLookup,0),FALSE)
+N("309"),
  IF(VALUE(LEFT($A1942,3))=310,VLOOKUP(VALUE(MID($B1942,2,1)),_310_Table1,MATCH(MID($B1942,1,1),_310_Table1_ColumnLookup,0),FALSE)
+N("310"),
  IF(AND(VALUE(LEFT($A1942,3))=311,LEN($I1942)=4),VLOOKUP($I1942,_311_Table1,MATCH($B1942,_311_Table1_ColumnLookup,0),FALSE),
  IF(AND(VALUE(LEFT($A1942,3))=311,OR($B1942="I2",$B1942="J2",$B1942="K2",$B1942="L2")),VLOOKUP('311'!$G$58,_311_Table1,MATCH(MID($B1942,1,1),_311_Table1_ColumnLookup,0),FALSE),
  IF(AND(VALUE(LEFT($A1942,3))=311,RIGHT($B1942,5)="Total"),VLOOKUP('311'!$G$59,_311_Table1,MATCH(MID($B1942,1,1),_311_Table1_ColumnLookup,0),FALSE),
  IF(VALUE(LEFT($A1942,3))=311,VLOOKUP(VALUE(MID($B1942,2,1)),_311_Table1,MATCH(MID($B1942,1,1),_311_Table1_ColumnLookup,0),FALSE)
+N("311"),
  IF(AND(VALUE(LEFT($A1942,3))=312,LEFT($G1942,10)="Unincepted",$B1942="G "),VLOOKUP(" ULO",_312_Table1,MATCH('312'!$N$16,_312_Table1_ColumnLookup,0),FALSE),
  IF(AND(VALUE(LEFT($A1942,3))=312,LEFT($G1942,10)="Unincepted",$B1942="O "),VLOOKUP(" ULO",_312_Table1,MATCH('312'!$V$16,_312_Table1_ColumnLookup,0),FALSE),
  IF(AND(VALUE(LEFT($A1942,3))=312,LEFT($G1942,10)="Unincepted",$B1942="Q "),VLOOKUP(" ULO",_312_Table1,MATCH('312'!$X$16,_312_Table1_ColumnLookup,0),FALSE),
  IF(AND(VALUE(LEFT($A1942,3))=312,LEFT($G1942,10)="Unincepted"),VLOOKUP(" ULO",_312_Table1,MATCH(LEFT($B1942,1),_312_Table1_ColumnLookup,0),FALSE),
  IF(AND(VALUE(LEFT($A1942,3))=312,LEFT($G1942,5)="Total",$B1942="G "),VLOOKUP('312'!$F$80,_312_Table1,MATCH('312'!$N$16,_312_Table1_ColumnLookup,0),FALSE),
  IF(AND(VALUE(LEFT($A1942,3))=312,LEFT($G1942,5)="Total",$B1942="O "),VLOOKUP('312'!$F$80,_312_Table1,MATCH('312'!$V$16,_312_Table1_ColumnLookup,0),FALSE),
  IF(AND(VALUE(LEFT($A1942,3))=312,LEFT($G1942,5)="Total",$B1942="Q "),VLOOKUP('312'!$F$80,_312_Table1,MATCH('312'!$X$16,_312_Table1_ColumnLookup,0),FALSE),
  IF(AND(VALUE(LEFT($A1942,3))=312,LEFT($G1942,5)="Total"),VLOOKUP('312'!$F$80,_312_Table1,MATCH(LEFT($B1942,1),_312_Table1_ColumnLookup,0),FALSE),
  IF(AND(VALUE(LEFT($A1942,3))=312,LEN($I1942)=4,$B1942="G"),VLOOKUP($I1942,_312_Table1,MATCH('312'!$N$16,_312_Table1_ColumnLookup,0),FALSE),
  IF(AND(VALUE(LEFT($A1942,3))=312,LEN($I1942)=4,$B1942="O"),VLOOKUP($I1942,_312_Table1,MATCH('312'!$V$16,_312_Table1_ColumnLookup,0),FALSE),
  IF(AND(VALUE(LEFT($A1942,3))=312,LEN($I1942)=4,$B1942="Q"),VLOOKUP($I1942,_312_Table1,MATCH('312'!$X$16,_312_Table1_ColumnLookup,0),FALSE),
  IF(AND(VALUE(LEFT($A1942,3))=312,LEN($I1942)=4),VLOOKUP($I1942,_312_Table1,MATCH(LEFT($B1942,1),_312_Table1_ColumnLookup,0),FALSE)
+N("312"),
  IF(VALUE(LEFT($A1942,3))=313,VLOOKUP(VALUE(MID($B1942,2,1)),_313_Table1,MATCH(MID($B1942,1,1),_313_Table1_ColumnLookup,0),FALSE)
+N("313"),
  IF(AND(VALUE(LEFT($A1942,3))=314,LEN($B1942)=3),VLOOKUP(VALUE(MID($B1942,2,2)),_314_Table1,MATCH(MID($B1942,1,1),_314_Table1_ColumnLookup,0),FALSE),
  IF(VALUE(LEFT($A1942,3))=314,VLOOKUP(VALUE(MID($B1942,2,1)),_314_Table1,MATCH(MID($B1942,1,1),_314_Table1_ColumnLookup,0),FALSE)
+N("314"),
""))))))))))))))))))))))))</f>
        <v>#N/A</v>
      </c>
      <c r="E1942" s="238" t="e">
        <f>IF(AND(VALUE(LEFT($A1942,3))=309,LEN($B1942)=3),VLOOKUP(VALUE(MID($B1942,2,2)),_309_Table2,MATCH(MID($B1942,1,1),_309_Table2_ColumnLookup,0),FALSE),
  IF($C1942="309 LCR SummaryA",OneYearSCR,IF($C1942="309 LCR SummaryB",UltimateSCR,IF(VALUE(LEFT($A1942,3))=309,VLOOKUP(VALUE(MID($B1942,2,1)),_309_Table2,MATCH(MID($B1942,1,1),_309_Table2_ColumnLookup,0),FALSE)
+N("309"),
  IF(VALUE(LEFT($A1942,3))=310,VLOOKUP(VALUE(MID($B1942,2,1)),_310_Table2,MATCH(MID($B1942,1,1),_310_Table2_ColumnLookup,0),FALSE)
+N("310"),
  IF(AND(VALUE(LEFT($A1942,3))=311,LEN($I1942)=4),VLOOKUP($I1942,_311_Table2,MATCH($B1942,_311_Table2_ColumnLookup,0),FALSE),
  IF(AND(VALUE(LEFT($A1942,3))=311,OR($B1942="I2",$B1942="J2",$B1942="K2",$B1942="L2")),VLOOKUP('311'!$G$58,_311_Table2,MATCH(MID($B1942,1,1),_311_Table2_ColumnLookup,0),FALSE),
  IF(AND(VALUE(LEFT($A1942,3))=311,RIGHT($B1942,5)="Total"),VLOOKUP('311'!$G$59,_311_Table2,MATCH(MID($B1942,1,1),_311_Table2_ColumnLookup,0),FALSE),
  IF(VALUE(LEFT($A1942,3))=311,VLOOKUP(VALUE(MID($B1942,2,1)),_311_Table2,MATCH(MID($B1942,1,1),_311_Table2_ColumnLookup,0),FALSE)
+N("311"),
  IF(AND(VALUE(LEFT($A1942,3))=312,LEFT($G1942,10)="Unincepted",$B1942="G "),VLOOKUP(" ULO",_312_Table2,MATCH('312'!$N$16,_312_Table2_ColumnLookup,0),FALSE),
  IF(AND(VALUE(LEFT($A1942,3))=312,LEFT($G1942,10)="Unincepted",$B1942="O "),VLOOKUP(" ULO",_312_Table2,MATCH('312'!$V$16,_312_Table2_ColumnLookup,0),FALSE),
  IF(AND(VALUE(LEFT($A1942,3))=312,LEFT($G1942,10)="Unincepted",$B1942="Q "),VLOOKUP(" ULO",_312_Table2,MATCH('312'!$X$16,_312_Table2_ColumnLookup,0),FALSE),
  IF(AND(VALUE(LEFT($A1942,3))=312,LEFT($G1942,10)="Unincepted"),VLOOKUP(" ULO",_312_Table2,MATCH(LEFT($B1942,1),_312_Table2_ColumnLookup,0),FALSE),
  IF(AND(VALUE(LEFT($A1942,3))=312,LEFT($G1942,5)="Total",$B1942="G "),VLOOKUP('312'!$F$80,_312_Table2,MATCH('312'!$N$16,_312_Table2_ColumnLookup,0),FALSE),
  IF(AND(VALUE(LEFT($A1942,3))=312,LEFT($G1942,5)="Total",$B1942="O "),VLOOKUP('312'!$F$80,_312_Table2,MATCH('312'!$V$16,_312_Table2_ColumnLookup,0),FALSE),
  IF(AND(VALUE(LEFT($A1942,3))=312,LEFT($G1942,5)="Total",$B1942="Q "),VLOOKUP('312'!$F$80,_312_Table2,MATCH('312'!$X$16,_312_Table2_ColumnLookup,0),FALSE),
  IF(AND(VALUE(LEFT($A1942,3))=312,LEFT($G1942,5)="Total"),VLOOKUP('312'!$F$80,_312_Table2,MATCH(LEFT($B1942,1),_312_Table2_ColumnLookup,0),FALSE),
  IF(AND(VALUE(LEFT($A1942,3))=312,LEN($I1942)=4,$B1942="G"),VLOOKUP($I1942,_312_Table2,MATCH('312'!$N$16,_312_Table2_ColumnLookup,0),FALSE),
  IF(AND(VALUE(LEFT($A1942,3))=312,LEN($I1942)=4,$B1942="O"),VLOOKUP($I1942,_312_Table2,MATCH('312'!$V$16,_312_Table2_ColumnLookup,0),FALSE),
  IF(AND(VALUE(LEFT($A1942,3))=312,LEN($I1942)=4,$B1942="Q"),VLOOKUP($I1942,_312_Table2,MATCH('312'!$X$16,_312_Table2_ColumnLookup,0),FALSE),
  IF(AND(VALUE(LEFT($A1942,3))=312,LEN($I1942)=4),VLOOKUP($I1942,_312_Table2,MATCH(LEFT($B1942,1),_312_Table2_ColumnLookup,0),FALSE)
+N("312"),
  IF(VALUE(LEFT($A1942,3))=313,VLOOKUP(VALUE(MID($B1942,2,1)),_313_Table2,MATCH(MID($B1942,1,1),_313_Table2_ColumnLookup,0),FALSE)
+N("313"),
  IF(AND(VALUE(LEFT($A1942,3))=314,LEN($B1942)=3),VLOOKUP(VALUE(MID($B1942,2,2)),_314_Table2,MATCH(MID($B1942,1,1),_314_Table2_ColumnLookup,0),FALSE),
  IF(VALUE(LEFT($A1942,3))=314,VLOOKUP(VALUE(MID($B1942,2,1)),_314_Table2,MATCH(MID($B1942,1,1),_314_Table2_ColumnLookup,0),FALSE)
+N("314"),
""))))))))))))))))))))))))</f>
        <v>#N/A</v>
      </c>
      <c r="F1942" s="238" t="e">
        <f>IF(AND(VALUE(LEFT($A1942,3))=309,LEN($B1942)=3),VLOOKUP(VALUE(MID($B1942,2,2)),_309_Table3,MATCH(MID($B1942,1,1),_309_Table3_ColumnLookup,0),FALSE),
  IF($C1942="309 LCR SummaryA",OneYearSCR,IF($C1942="309 LCR SummaryB",UltimateSCR,IF(VALUE(LEFT($A1942,3))=309,VLOOKUP(VALUE(MID($B1942,2,1)),_309_Table3,MATCH(MID($B1942,1,1),_309_Table3_ColumnLookup,0),FALSE)
+N("309"),
  IF(VALUE(LEFT($A1942,3))=310,VLOOKUP(VALUE(MID($B1942,2,1)),_310_Table3,MATCH(MID($B1942,1,1),_310_Table3_ColumnLookup,0),FALSE)
+N("310"),
  IF(AND(VALUE(LEFT($A1942,3))=311,LEN($I1942)=4),VLOOKUP($I1942,_311_Table3,MATCH($B1942,_311_Table3_ColumnLookup,0),FALSE),
  IF(AND(VALUE(LEFT($A1942,3))=311,OR($B1942="I2",$B1942="J2",$B1942="K2",$B1942="L2")),VLOOKUP('311'!$G$58,_311_Table3,MATCH(MID($B1942,1,1),_311_Table3_ColumnLookup,0),FALSE),
  IF(AND(VALUE(LEFT($A1942,3))=311,RIGHT($B1942,5)="Total"),VLOOKUP('311'!$G$59,_311_Table3,MATCH(MID($B1942,1,1),_311_Table3_ColumnLookup,0),FALSE),
  IF(VALUE(LEFT($A1942,3))=311,VLOOKUP(VALUE(MID($B1942,2,1)),_311_Table3,MATCH(MID($B1942,1,1),_311_Table3_ColumnLookup,0),FALSE)
+N("311"),
  IF(AND(VALUE(LEFT($A1942,3))=312,LEFT($G1942,10)="Unincepted",$B1942="G "),VLOOKUP(" ULO",_312_Table3,MATCH('312'!$N$16,_312_Table3_ColumnLookup,0),FALSE),
  IF(AND(VALUE(LEFT($A1942,3))=312,LEFT($G1942,10)="Unincepted",$B1942="O "),VLOOKUP(" ULO",_312_Table3,MATCH('312'!$V$16,_312_Table3_ColumnLookup,0),FALSE),
  IF(AND(VALUE(LEFT($A1942,3))=312,LEFT($G1942,10)="Unincepted",$B1942="Q "),VLOOKUP(" ULO",_312_Table3,MATCH('312'!$X$16,_312_Table3_ColumnLookup,0),FALSE),
  IF(AND(VALUE(LEFT($A1942,3))=312,LEFT($G1942,10)="Unincepted"),VLOOKUP(" ULO",_312_Table3,MATCH(LEFT($B1942,1),_312_Table3_ColumnLookup,0),FALSE),
  IF(AND(VALUE(LEFT($A1942,3))=312,LEFT($G1942,5)="Total",$B1942="G "),VLOOKUP('312'!$F$80,_312_Table3,MATCH('312'!$N$16,_312_Table3_ColumnLookup,0),FALSE),
  IF(AND(VALUE(LEFT($A1942,3))=312,LEFT($G1942,5)="Total",$B1942="O "),VLOOKUP('312'!$F$80,_312_Table3,MATCH('312'!$V$16,_312_Table3_ColumnLookup,0),FALSE),
  IF(AND(VALUE(LEFT($A1942,3))=312,LEFT($G1942,5)="Total",$B1942="Q "),VLOOKUP('312'!$F$80,_312_Table3,MATCH('312'!$X$16,_312_Table3_ColumnLookup,0),FALSE),
  IF(AND(VALUE(LEFT($A1942,3))=312,LEFT($G1942,5)="Total"),VLOOKUP('312'!$F$80,_312_Table3,MATCH(LEFT($B1942,1),_312_Table3_ColumnLookup,0),FALSE),
  IF(AND(VALUE(LEFT($A1942,3))=312,LEN($I1942)=4,$B1942="G"),VLOOKUP($I1942,_312_Table3,MATCH('312'!$N$16,_312_Table3_ColumnLookup,0),FALSE),
  IF(AND(VALUE(LEFT($A1942,3))=312,LEN($I1942)=4,$B1942="O"),VLOOKUP($I1942,_312_Table3,MATCH('312'!$V$16,_312_Table3_ColumnLookup,0),FALSE),
  IF(AND(VALUE(LEFT($A1942,3))=312,LEN($I1942)=4,$B1942="Q"),VLOOKUP($I1942,_312_Table3,MATCH('312'!$X$16,_312_Table3_ColumnLookup,0),FALSE),
  IF(AND(VALUE(LEFT($A1942,3))=312,LEN($I1942)=4),VLOOKUP($I1942,_312_Table3,MATCH(LEFT($B1942,1),_312_Table3_ColumnLookup,0),FALSE)
+N("312"),
  IF(VALUE(LEFT($A1942,3))=313,VLOOKUP(VALUE(MID($B1942,2,1)),_313_Table3,MATCH(MID($B1942,1,1),_313_Table3_ColumnLookup,0),FALSE)
+N("313"),
  IF(AND(VALUE(LEFT($A1942,3))=314,LEN($B1942)=3),VLOOKUP(VALUE(MID($B1942,2,2)),_314_Table3,MATCH(MID($B1942,1,1),_314_Table3_ColumnLookup,0),FALSE),
  IF(VALUE(LEFT($A1942,3))=314,VLOOKUP(VALUE(MID($B1942,2,1)),_314_Table3,MATCH(MID($B1942,1,1),_314_Table3_ColumnLookup,0),FALSE)
+N("314"),
""))))))))))))))))))))))))</f>
        <v>#N/A</v>
      </c>
      <c r="H1942" s="321" t="str">
        <f>IFERROR(
IF(ISERROR($D1942)=FALSE,$D1942,IF(ISERROR($E1942)=FALSE,$E1942,IF(ISERROR($F1942)=FALSE,$F1942
+N("012 checkboxes"),
IF(
IF(OR(LEFT($A1942,9)="Syndicate",LEFT($A1942,12)="NewSyndicate"),VLOOKUP($A1942,'012'!$J:$ZW,MATCH("Link to button",'012'!$J$1:$ZW$1,0),0)
+N("309 checkbox"),
IF($C1942="309 LCR Summary0",VLOOKUP("Notes990",'309'!$P:$ZZ,MATCH("Link to button",'309'!$P$1:$ZZ$1,0),0)
+N("313 checkboxes"),
IF($C1942="313 Financial Information0LcmVsScr",IF($C1942="309 LCR Summary0",VLOOKUP("LcmVsScr",'309'!$N:$ZZ,MATCH("Link to button",'309'!$N$1:$ZZ$1,0),0),
IF($C1942="313 Financial Information0LcrDocAttached",IF($C1942="309 LCR Summary0",VLOOKUP("LcrDocAttached",'309'!$N:$ZZ,MATCH("Link to button",'309'!$N$1:$ZZ$1,0),
0)))))))=1,TRUE,FALSE)
))),"")</f>
        <v/>
      </c>
    </row>
    <row r="1943" spans="1:8">
      <c r="A1943" s="237" t="e">
        <f>VLOOKUP($G1943,CSVLookups!$B:$R,MATCH(A$1,CSVLookups!$B$1:$R$1,0),FALSE)</f>
        <v>#N/A</v>
      </c>
      <c r="B1943" s="237" t="e">
        <f>VLOOKUP($G1943,CSVLookups!$B:$R,MATCH(B$1,CSVLookups!$B$1:$R$1,0),FALSE)</f>
        <v>#N/A</v>
      </c>
      <c r="C1943" s="238" t="e">
        <f t="shared" si="30"/>
        <v>#N/A</v>
      </c>
      <c r="D1943" s="238" t="e">
        <f>IF(AND(VALUE(LEFT($A1943,3))=309,LEN($B1943)=3),VLOOKUP(VALUE(MID($B1943,2,2)),_309_Table1,MATCH(MID($B1943,1,1),_309_Table1_ColumnLookup,0),FALSE),
  IF($C1943="309 LCR SummaryA",OneYearSCR,IF($C1943="309 LCR SummaryB",UltimateSCR,IF(VALUE(LEFT($A1943,3))=309,VLOOKUP(VALUE(MID($B1943,2,1)),_309_Table1,MATCH(MID($B1943,1,1),_309_Table1_ColumnLookup,0),FALSE)
+N("309"),
  IF(VALUE(LEFT($A1943,3))=310,VLOOKUP(VALUE(MID($B1943,2,1)),_310_Table1,MATCH(MID($B1943,1,1),_310_Table1_ColumnLookup,0),FALSE)
+N("310"),
  IF(AND(VALUE(LEFT($A1943,3))=311,LEN($I1943)=4),VLOOKUP($I1943,_311_Table1,MATCH($B1943,_311_Table1_ColumnLookup,0),FALSE),
  IF(AND(VALUE(LEFT($A1943,3))=311,OR($B1943="I2",$B1943="J2",$B1943="K2",$B1943="L2")),VLOOKUP('311'!$G$58,_311_Table1,MATCH(MID($B1943,1,1),_311_Table1_ColumnLookup,0),FALSE),
  IF(AND(VALUE(LEFT($A1943,3))=311,RIGHT($B1943,5)="Total"),VLOOKUP('311'!$G$59,_311_Table1,MATCH(MID($B1943,1,1),_311_Table1_ColumnLookup,0),FALSE),
  IF(VALUE(LEFT($A1943,3))=311,VLOOKUP(VALUE(MID($B1943,2,1)),_311_Table1,MATCH(MID($B1943,1,1),_311_Table1_ColumnLookup,0),FALSE)
+N("311"),
  IF(AND(VALUE(LEFT($A1943,3))=312,LEFT($G1943,10)="Unincepted",$B1943="G "),VLOOKUP(" ULO",_312_Table1,MATCH('312'!$N$16,_312_Table1_ColumnLookup,0),FALSE),
  IF(AND(VALUE(LEFT($A1943,3))=312,LEFT($G1943,10)="Unincepted",$B1943="O "),VLOOKUP(" ULO",_312_Table1,MATCH('312'!$V$16,_312_Table1_ColumnLookup,0),FALSE),
  IF(AND(VALUE(LEFT($A1943,3))=312,LEFT($G1943,10)="Unincepted",$B1943="Q "),VLOOKUP(" ULO",_312_Table1,MATCH('312'!$X$16,_312_Table1_ColumnLookup,0),FALSE),
  IF(AND(VALUE(LEFT($A1943,3))=312,LEFT($G1943,10)="Unincepted"),VLOOKUP(" ULO",_312_Table1,MATCH(LEFT($B1943,1),_312_Table1_ColumnLookup,0),FALSE),
  IF(AND(VALUE(LEFT($A1943,3))=312,LEFT($G1943,5)="Total",$B1943="G "),VLOOKUP('312'!$F$80,_312_Table1,MATCH('312'!$N$16,_312_Table1_ColumnLookup,0),FALSE),
  IF(AND(VALUE(LEFT($A1943,3))=312,LEFT($G1943,5)="Total",$B1943="O "),VLOOKUP('312'!$F$80,_312_Table1,MATCH('312'!$V$16,_312_Table1_ColumnLookup,0),FALSE),
  IF(AND(VALUE(LEFT($A1943,3))=312,LEFT($G1943,5)="Total",$B1943="Q "),VLOOKUP('312'!$F$80,_312_Table1,MATCH('312'!$X$16,_312_Table1_ColumnLookup,0),FALSE),
  IF(AND(VALUE(LEFT($A1943,3))=312,LEFT($G1943,5)="Total"),VLOOKUP('312'!$F$80,_312_Table1,MATCH(LEFT($B1943,1),_312_Table1_ColumnLookup,0),FALSE),
  IF(AND(VALUE(LEFT($A1943,3))=312,LEN($I1943)=4,$B1943="G"),VLOOKUP($I1943,_312_Table1,MATCH('312'!$N$16,_312_Table1_ColumnLookup,0),FALSE),
  IF(AND(VALUE(LEFT($A1943,3))=312,LEN($I1943)=4,$B1943="O"),VLOOKUP($I1943,_312_Table1,MATCH('312'!$V$16,_312_Table1_ColumnLookup,0),FALSE),
  IF(AND(VALUE(LEFT($A1943,3))=312,LEN($I1943)=4,$B1943="Q"),VLOOKUP($I1943,_312_Table1,MATCH('312'!$X$16,_312_Table1_ColumnLookup,0),FALSE),
  IF(AND(VALUE(LEFT($A1943,3))=312,LEN($I1943)=4),VLOOKUP($I1943,_312_Table1,MATCH(LEFT($B1943,1),_312_Table1_ColumnLookup,0),FALSE)
+N("312"),
  IF(VALUE(LEFT($A1943,3))=313,VLOOKUP(VALUE(MID($B1943,2,1)),_313_Table1,MATCH(MID($B1943,1,1),_313_Table1_ColumnLookup,0),FALSE)
+N("313"),
  IF(AND(VALUE(LEFT($A1943,3))=314,LEN($B1943)=3),VLOOKUP(VALUE(MID($B1943,2,2)),_314_Table1,MATCH(MID($B1943,1,1),_314_Table1_ColumnLookup,0),FALSE),
  IF(VALUE(LEFT($A1943,3))=314,VLOOKUP(VALUE(MID($B1943,2,1)),_314_Table1,MATCH(MID($B1943,1,1),_314_Table1_ColumnLookup,0),FALSE)
+N("314"),
""))))))))))))))))))))))))</f>
        <v>#N/A</v>
      </c>
      <c r="E1943" s="238" t="e">
        <f>IF(AND(VALUE(LEFT($A1943,3))=309,LEN($B1943)=3),VLOOKUP(VALUE(MID($B1943,2,2)),_309_Table2,MATCH(MID($B1943,1,1),_309_Table2_ColumnLookup,0),FALSE),
  IF($C1943="309 LCR SummaryA",OneYearSCR,IF($C1943="309 LCR SummaryB",UltimateSCR,IF(VALUE(LEFT($A1943,3))=309,VLOOKUP(VALUE(MID($B1943,2,1)),_309_Table2,MATCH(MID($B1943,1,1),_309_Table2_ColumnLookup,0),FALSE)
+N("309"),
  IF(VALUE(LEFT($A1943,3))=310,VLOOKUP(VALUE(MID($B1943,2,1)),_310_Table2,MATCH(MID($B1943,1,1),_310_Table2_ColumnLookup,0),FALSE)
+N("310"),
  IF(AND(VALUE(LEFT($A1943,3))=311,LEN($I1943)=4),VLOOKUP($I1943,_311_Table2,MATCH($B1943,_311_Table2_ColumnLookup,0),FALSE),
  IF(AND(VALUE(LEFT($A1943,3))=311,OR($B1943="I2",$B1943="J2",$B1943="K2",$B1943="L2")),VLOOKUP('311'!$G$58,_311_Table2,MATCH(MID($B1943,1,1),_311_Table2_ColumnLookup,0),FALSE),
  IF(AND(VALUE(LEFT($A1943,3))=311,RIGHT($B1943,5)="Total"),VLOOKUP('311'!$G$59,_311_Table2,MATCH(MID($B1943,1,1),_311_Table2_ColumnLookup,0),FALSE),
  IF(VALUE(LEFT($A1943,3))=311,VLOOKUP(VALUE(MID($B1943,2,1)),_311_Table2,MATCH(MID($B1943,1,1),_311_Table2_ColumnLookup,0),FALSE)
+N("311"),
  IF(AND(VALUE(LEFT($A1943,3))=312,LEFT($G1943,10)="Unincepted",$B1943="G "),VLOOKUP(" ULO",_312_Table2,MATCH('312'!$N$16,_312_Table2_ColumnLookup,0),FALSE),
  IF(AND(VALUE(LEFT($A1943,3))=312,LEFT($G1943,10)="Unincepted",$B1943="O "),VLOOKUP(" ULO",_312_Table2,MATCH('312'!$V$16,_312_Table2_ColumnLookup,0),FALSE),
  IF(AND(VALUE(LEFT($A1943,3))=312,LEFT($G1943,10)="Unincepted",$B1943="Q "),VLOOKUP(" ULO",_312_Table2,MATCH('312'!$X$16,_312_Table2_ColumnLookup,0),FALSE),
  IF(AND(VALUE(LEFT($A1943,3))=312,LEFT($G1943,10)="Unincepted"),VLOOKUP(" ULO",_312_Table2,MATCH(LEFT($B1943,1),_312_Table2_ColumnLookup,0),FALSE),
  IF(AND(VALUE(LEFT($A1943,3))=312,LEFT($G1943,5)="Total",$B1943="G "),VLOOKUP('312'!$F$80,_312_Table2,MATCH('312'!$N$16,_312_Table2_ColumnLookup,0),FALSE),
  IF(AND(VALUE(LEFT($A1943,3))=312,LEFT($G1943,5)="Total",$B1943="O "),VLOOKUP('312'!$F$80,_312_Table2,MATCH('312'!$V$16,_312_Table2_ColumnLookup,0),FALSE),
  IF(AND(VALUE(LEFT($A1943,3))=312,LEFT($G1943,5)="Total",$B1943="Q "),VLOOKUP('312'!$F$80,_312_Table2,MATCH('312'!$X$16,_312_Table2_ColumnLookup,0),FALSE),
  IF(AND(VALUE(LEFT($A1943,3))=312,LEFT($G1943,5)="Total"),VLOOKUP('312'!$F$80,_312_Table2,MATCH(LEFT($B1943,1),_312_Table2_ColumnLookup,0),FALSE),
  IF(AND(VALUE(LEFT($A1943,3))=312,LEN($I1943)=4,$B1943="G"),VLOOKUP($I1943,_312_Table2,MATCH('312'!$N$16,_312_Table2_ColumnLookup,0),FALSE),
  IF(AND(VALUE(LEFT($A1943,3))=312,LEN($I1943)=4,$B1943="O"),VLOOKUP($I1943,_312_Table2,MATCH('312'!$V$16,_312_Table2_ColumnLookup,0),FALSE),
  IF(AND(VALUE(LEFT($A1943,3))=312,LEN($I1943)=4,$B1943="Q"),VLOOKUP($I1943,_312_Table2,MATCH('312'!$X$16,_312_Table2_ColumnLookup,0),FALSE),
  IF(AND(VALUE(LEFT($A1943,3))=312,LEN($I1943)=4),VLOOKUP($I1943,_312_Table2,MATCH(LEFT($B1943,1),_312_Table2_ColumnLookup,0),FALSE)
+N("312"),
  IF(VALUE(LEFT($A1943,3))=313,VLOOKUP(VALUE(MID($B1943,2,1)),_313_Table2,MATCH(MID($B1943,1,1),_313_Table2_ColumnLookup,0),FALSE)
+N("313"),
  IF(AND(VALUE(LEFT($A1943,3))=314,LEN($B1943)=3),VLOOKUP(VALUE(MID($B1943,2,2)),_314_Table2,MATCH(MID($B1943,1,1),_314_Table2_ColumnLookup,0),FALSE),
  IF(VALUE(LEFT($A1943,3))=314,VLOOKUP(VALUE(MID($B1943,2,1)),_314_Table2,MATCH(MID($B1943,1,1),_314_Table2_ColumnLookup,0),FALSE)
+N("314"),
""))))))))))))))))))))))))</f>
        <v>#N/A</v>
      </c>
      <c r="F1943" s="238" t="e">
        <f>IF(AND(VALUE(LEFT($A1943,3))=309,LEN($B1943)=3),VLOOKUP(VALUE(MID($B1943,2,2)),_309_Table3,MATCH(MID($B1943,1,1),_309_Table3_ColumnLookup,0),FALSE),
  IF($C1943="309 LCR SummaryA",OneYearSCR,IF($C1943="309 LCR SummaryB",UltimateSCR,IF(VALUE(LEFT($A1943,3))=309,VLOOKUP(VALUE(MID($B1943,2,1)),_309_Table3,MATCH(MID($B1943,1,1),_309_Table3_ColumnLookup,0),FALSE)
+N("309"),
  IF(VALUE(LEFT($A1943,3))=310,VLOOKUP(VALUE(MID($B1943,2,1)),_310_Table3,MATCH(MID($B1943,1,1),_310_Table3_ColumnLookup,0),FALSE)
+N("310"),
  IF(AND(VALUE(LEFT($A1943,3))=311,LEN($I1943)=4),VLOOKUP($I1943,_311_Table3,MATCH($B1943,_311_Table3_ColumnLookup,0),FALSE),
  IF(AND(VALUE(LEFT($A1943,3))=311,OR($B1943="I2",$B1943="J2",$B1943="K2",$B1943="L2")),VLOOKUP('311'!$G$58,_311_Table3,MATCH(MID($B1943,1,1),_311_Table3_ColumnLookup,0),FALSE),
  IF(AND(VALUE(LEFT($A1943,3))=311,RIGHT($B1943,5)="Total"),VLOOKUP('311'!$G$59,_311_Table3,MATCH(MID($B1943,1,1),_311_Table3_ColumnLookup,0),FALSE),
  IF(VALUE(LEFT($A1943,3))=311,VLOOKUP(VALUE(MID($B1943,2,1)),_311_Table3,MATCH(MID($B1943,1,1),_311_Table3_ColumnLookup,0),FALSE)
+N("311"),
  IF(AND(VALUE(LEFT($A1943,3))=312,LEFT($G1943,10)="Unincepted",$B1943="G "),VLOOKUP(" ULO",_312_Table3,MATCH('312'!$N$16,_312_Table3_ColumnLookup,0),FALSE),
  IF(AND(VALUE(LEFT($A1943,3))=312,LEFT($G1943,10)="Unincepted",$B1943="O "),VLOOKUP(" ULO",_312_Table3,MATCH('312'!$V$16,_312_Table3_ColumnLookup,0),FALSE),
  IF(AND(VALUE(LEFT($A1943,3))=312,LEFT($G1943,10)="Unincepted",$B1943="Q "),VLOOKUP(" ULO",_312_Table3,MATCH('312'!$X$16,_312_Table3_ColumnLookup,0),FALSE),
  IF(AND(VALUE(LEFT($A1943,3))=312,LEFT($G1943,10)="Unincepted"),VLOOKUP(" ULO",_312_Table3,MATCH(LEFT($B1943,1),_312_Table3_ColumnLookup,0),FALSE),
  IF(AND(VALUE(LEFT($A1943,3))=312,LEFT($G1943,5)="Total",$B1943="G "),VLOOKUP('312'!$F$80,_312_Table3,MATCH('312'!$N$16,_312_Table3_ColumnLookup,0),FALSE),
  IF(AND(VALUE(LEFT($A1943,3))=312,LEFT($G1943,5)="Total",$B1943="O "),VLOOKUP('312'!$F$80,_312_Table3,MATCH('312'!$V$16,_312_Table3_ColumnLookup,0),FALSE),
  IF(AND(VALUE(LEFT($A1943,3))=312,LEFT($G1943,5)="Total",$B1943="Q "),VLOOKUP('312'!$F$80,_312_Table3,MATCH('312'!$X$16,_312_Table3_ColumnLookup,0),FALSE),
  IF(AND(VALUE(LEFT($A1943,3))=312,LEFT($G1943,5)="Total"),VLOOKUP('312'!$F$80,_312_Table3,MATCH(LEFT($B1943,1),_312_Table3_ColumnLookup,0),FALSE),
  IF(AND(VALUE(LEFT($A1943,3))=312,LEN($I1943)=4,$B1943="G"),VLOOKUP($I1943,_312_Table3,MATCH('312'!$N$16,_312_Table3_ColumnLookup,0),FALSE),
  IF(AND(VALUE(LEFT($A1943,3))=312,LEN($I1943)=4,$B1943="O"),VLOOKUP($I1943,_312_Table3,MATCH('312'!$V$16,_312_Table3_ColumnLookup,0),FALSE),
  IF(AND(VALUE(LEFT($A1943,3))=312,LEN($I1943)=4,$B1943="Q"),VLOOKUP($I1943,_312_Table3,MATCH('312'!$X$16,_312_Table3_ColumnLookup,0),FALSE),
  IF(AND(VALUE(LEFT($A1943,3))=312,LEN($I1943)=4),VLOOKUP($I1943,_312_Table3,MATCH(LEFT($B1943,1),_312_Table3_ColumnLookup,0),FALSE)
+N("312"),
  IF(VALUE(LEFT($A1943,3))=313,VLOOKUP(VALUE(MID($B1943,2,1)),_313_Table3,MATCH(MID($B1943,1,1),_313_Table3_ColumnLookup,0),FALSE)
+N("313"),
  IF(AND(VALUE(LEFT($A1943,3))=314,LEN($B1943)=3),VLOOKUP(VALUE(MID($B1943,2,2)),_314_Table3,MATCH(MID($B1943,1,1),_314_Table3_ColumnLookup,0),FALSE),
  IF(VALUE(LEFT($A1943,3))=314,VLOOKUP(VALUE(MID($B1943,2,1)),_314_Table3,MATCH(MID($B1943,1,1),_314_Table3_ColumnLookup,0),FALSE)
+N("314"),
""))))))))))))))))))))))))</f>
        <v>#N/A</v>
      </c>
      <c r="H1943" s="321" t="str">
        <f>IFERROR(
IF(ISERROR($D1943)=FALSE,$D1943,IF(ISERROR($E1943)=FALSE,$E1943,IF(ISERROR($F1943)=FALSE,$F1943
+N("012 checkboxes"),
IF(
IF(OR(LEFT($A1943,9)="Syndicate",LEFT($A1943,12)="NewSyndicate"),VLOOKUP($A1943,'012'!$J:$ZW,MATCH("Link to button",'012'!$J$1:$ZW$1,0),0)
+N("309 checkbox"),
IF($C1943="309 LCR Summary0",VLOOKUP("Notes990",'309'!$P:$ZZ,MATCH("Link to button",'309'!$P$1:$ZZ$1,0),0)
+N("313 checkboxes"),
IF($C1943="313 Financial Information0LcmVsScr",IF($C1943="309 LCR Summary0",VLOOKUP("LcmVsScr",'309'!$N:$ZZ,MATCH("Link to button",'309'!$N$1:$ZZ$1,0),0),
IF($C1943="313 Financial Information0LcrDocAttached",IF($C1943="309 LCR Summary0",VLOOKUP("LcrDocAttached",'309'!$N:$ZZ,MATCH("Link to button",'309'!$N$1:$ZZ$1,0),
0)))))))=1,TRUE,FALSE)
))),"")</f>
        <v/>
      </c>
    </row>
    <row r="1944" spans="1:8">
      <c r="A1944" s="237" t="e">
        <f>VLOOKUP($G1944,CSVLookups!$B:$R,MATCH(A$1,CSVLookups!$B$1:$R$1,0),FALSE)</f>
        <v>#N/A</v>
      </c>
      <c r="B1944" s="237" t="e">
        <f>VLOOKUP($G1944,CSVLookups!$B:$R,MATCH(B$1,CSVLookups!$B$1:$R$1,0),FALSE)</f>
        <v>#N/A</v>
      </c>
      <c r="C1944" s="238" t="e">
        <f t="shared" si="30"/>
        <v>#N/A</v>
      </c>
      <c r="D1944" s="238" t="e">
        <f>IF(AND(VALUE(LEFT($A1944,3))=309,LEN($B1944)=3),VLOOKUP(VALUE(MID($B1944,2,2)),_309_Table1,MATCH(MID($B1944,1,1),_309_Table1_ColumnLookup,0),FALSE),
  IF($C1944="309 LCR SummaryA",OneYearSCR,IF($C1944="309 LCR SummaryB",UltimateSCR,IF(VALUE(LEFT($A1944,3))=309,VLOOKUP(VALUE(MID($B1944,2,1)),_309_Table1,MATCH(MID($B1944,1,1),_309_Table1_ColumnLookup,0),FALSE)
+N("309"),
  IF(VALUE(LEFT($A1944,3))=310,VLOOKUP(VALUE(MID($B1944,2,1)),_310_Table1,MATCH(MID($B1944,1,1),_310_Table1_ColumnLookup,0),FALSE)
+N("310"),
  IF(AND(VALUE(LEFT($A1944,3))=311,LEN($I1944)=4),VLOOKUP($I1944,_311_Table1,MATCH($B1944,_311_Table1_ColumnLookup,0),FALSE),
  IF(AND(VALUE(LEFT($A1944,3))=311,OR($B1944="I2",$B1944="J2",$B1944="K2",$B1944="L2")),VLOOKUP('311'!$G$58,_311_Table1,MATCH(MID($B1944,1,1),_311_Table1_ColumnLookup,0),FALSE),
  IF(AND(VALUE(LEFT($A1944,3))=311,RIGHT($B1944,5)="Total"),VLOOKUP('311'!$G$59,_311_Table1,MATCH(MID($B1944,1,1),_311_Table1_ColumnLookup,0),FALSE),
  IF(VALUE(LEFT($A1944,3))=311,VLOOKUP(VALUE(MID($B1944,2,1)),_311_Table1,MATCH(MID($B1944,1,1),_311_Table1_ColumnLookup,0),FALSE)
+N("311"),
  IF(AND(VALUE(LEFT($A1944,3))=312,LEFT($G1944,10)="Unincepted",$B1944="G "),VLOOKUP(" ULO",_312_Table1,MATCH('312'!$N$16,_312_Table1_ColumnLookup,0),FALSE),
  IF(AND(VALUE(LEFT($A1944,3))=312,LEFT($G1944,10)="Unincepted",$B1944="O "),VLOOKUP(" ULO",_312_Table1,MATCH('312'!$V$16,_312_Table1_ColumnLookup,0),FALSE),
  IF(AND(VALUE(LEFT($A1944,3))=312,LEFT($G1944,10)="Unincepted",$B1944="Q "),VLOOKUP(" ULO",_312_Table1,MATCH('312'!$X$16,_312_Table1_ColumnLookup,0),FALSE),
  IF(AND(VALUE(LEFT($A1944,3))=312,LEFT($G1944,10)="Unincepted"),VLOOKUP(" ULO",_312_Table1,MATCH(LEFT($B1944,1),_312_Table1_ColumnLookup,0),FALSE),
  IF(AND(VALUE(LEFT($A1944,3))=312,LEFT($G1944,5)="Total",$B1944="G "),VLOOKUP('312'!$F$80,_312_Table1,MATCH('312'!$N$16,_312_Table1_ColumnLookup,0),FALSE),
  IF(AND(VALUE(LEFT($A1944,3))=312,LEFT($G1944,5)="Total",$B1944="O "),VLOOKUP('312'!$F$80,_312_Table1,MATCH('312'!$V$16,_312_Table1_ColumnLookup,0),FALSE),
  IF(AND(VALUE(LEFT($A1944,3))=312,LEFT($G1944,5)="Total",$B1944="Q "),VLOOKUP('312'!$F$80,_312_Table1,MATCH('312'!$X$16,_312_Table1_ColumnLookup,0),FALSE),
  IF(AND(VALUE(LEFT($A1944,3))=312,LEFT($G1944,5)="Total"),VLOOKUP('312'!$F$80,_312_Table1,MATCH(LEFT($B1944,1),_312_Table1_ColumnLookup,0),FALSE),
  IF(AND(VALUE(LEFT($A1944,3))=312,LEN($I1944)=4,$B1944="G"),VLOOKUP($I1944,_312_Table1,MATCH('312'!$N$16,_312_Table1_ColumnLookup,0),FALSE),
  IF(AND(VALUE(LEFT($A1944,3))=312,LEN($I1944)=4,$B1944="O"),VLOOKUP($I1944,_312_Table1,MATCH('312'!$V$16,_312_Table1_ColumnLookup,0),FALSE),
  IF(AND(VALUE(LEFT($A1944,3))=312,LEN($I1944)=4,$B1944="Q"),VLOOKUP($I1944,_312_Table1,MATCH('312'!$X$16,_312_Table1_ColumnLookup,0),FALSE),
  IF(AND(VALUE(LEFT($A1944,3))=312,LEN($I1944)=4),VLOOKUP($I1944,_312_Table1,MATCH(LEFT($B1944,1),_312_Table1_ColumnLookup,0),FALSE)
+N("312"),
  IF(VALUE(LEFT($A1944,3))=313,VLOOKUP(VALUE(MID($B1944,2,1)),_313_Table1,MATCH(MID($B1944,1,1),_313_Table1_ColumnLookup,0),FALSE)
+N("313"),
  IF(AND(VALUE(LEFT($A1944,3))=314,LEN($B1944)=3),VLOOKUP(VALUE(MID($B1944,2,2)),_314_Table1,MATCH(MID($B1944,1,1),_314_Table1_ColumnLookup,0),FALSE),
  IF(VALUE(LEFT($A1944,3))=314,VLOOKUP(VALUE(MID($B1944,2,1)),_314_Table1,MATCH(MID($B1944,1,1),_314_Table1_ColumnLookup,0),FALSE)
+N("314"),
""))))))))))))))))))))))))</f>
        <v>#N/A</v>
      </c>
      <c r="E1944" s="238" t="e">
        <f>IF(AND(VALUE(LEFT($A1944,3))=309,LEN($B1944)=3),VLOOKUP(VALUE(MID($B1944,2,2)),_309_Table2,MATCH(MID($B1944,1,1),_309_Table2_ColumnLookup,0),FALSE),
  IF($C1944="309 LCR SummaryA",OneYearSCR,IF($C1944="309 LCR SummaryB",UltimateSCR,IF(VALUE(LEFT($A1944,3))=309,VLOOKUP(VALUE(MID($B1944,2,1)),_309_Table2,MATCH(MID($B1944,1,1),_309_Table2_ColumnLookup,0),FALSE)
+N("309"),
  IF(VALUE(LEFT($A1944,3))=310,VLOOKUP(VALUE(MID($B1944,2,1)),_310_Table2,MATCH(MID($B1944,1,1),_310_Table2_ColumnLookup,0),FALSE)
+N("310"),
  IF(AND(VALUE(LEFT($A1944,3))=311,LEN($I1944)=4),VLOOKUP($I1944,_311_Table2,MATCH($B1944,_311_Table2_ColumnLookup,0),FALSE),
  IF(AND(VALUE(LEFT($A1944,3))=311,OR($B1944="I2",$B1944="J2",$B1944="K2",$B1944="L2")),VLOOKUP('311'!$G$58,_311_Table2,MATCH(MID($B1944,1,1),_311_Table2_ColumnLookup,0),FALSE),
  IF(AND(VALUE(LEFT($A1944,3))=311,RIGHT($B1944,5)="Total"),VLOOKUP('311'!$G$59,_311_Table2,MATCH(MID($B1944,1,1),_311_Table2_ColumnLookup,0),FALSE),
  IF(VALUE(LEFT($A1944,3))=311,VLOOKUP(VALUE(MID($B1944,2,1)),_311_Table2,MATCH(MID($B1944,1,1),_311_Table2_ColumnLookup,0),FALSE)
+N("311"),
  IF(AND(VALUE(LEFT($A1944,3))=312,LEFT($G1944,10)="Unincepted",$B1944="G "),VLOOKUP(" ULO",_312_Table2,MATCH('312'!$N$16,_312_Table2_ColumnLookup,0),FALSE),
  IF(AND(VALUE(LEFT($A1944,3))=312,LEFT($G1944,10)="Unincepted",$B1944="O "),VLOOKUP(" ULO",_312_Table2,MATCH('312'!$V$16,_312_Table2_ColumnLookup,0),FALSE),
  IF(AND(VALUE(LEFT($A1944,3))=312,LEFT($G1944,10)="Unincepted",$B1944="Q "),VLOOKUP(" ULO",_312_Table2,MATCH('312'!$X$16,_312_Table2_ColumnLookup,0),FALSE),
  IF(AND(VALUE(LEFT($A1944,3))=312,LEFT($G1944,10)="Unincepted"),VLOOKUP(" ULO",_312_Table2,MATCH(LEFT($B1944,1),_312_Table2_ColumnLookup,0),FALSE),
  IF(AND(VALUE(LEFT($A1944,3))=312,LEFT($G1944,5)="Total",$B1944="G "),VLOOKUP('312'!$F$80,_312_Table2,MATCH('312'!$N$16,_312_Table2_ColumnLookup,0),FALSE),
  IF(AND(VALUE(LEFT($A1944,3))=312,LEFT($G1944,5)="Total",$B1944="O "),VLOOKUP('312'!$F$80,_312_Table2,MATCH('312'!$V$16,_312_Table2_ColumnLookup,0),FALSE),
  IF(AND(VALUE(LEFT($A1944,3))=312,LEFT($G1944,5)="Total",$B1944="Q "),VLOOKUP('312'!$F$80,_312_Table2,MATCH('312'!$X$16,_312_Table2_ColumnLookup,0),FALSE),
  IF(AND(VALUE(LEFT($A1944,3))=312,LEFT($G1944,5)="Total"),VLOOKUP('312'!$F$80,_312_Table2,MATCH(LEFT($B1944,1),_312_Table2_ColumnLookup,0),FALSE),
  IF(AND(VALUE(LEFT($A1944,3))=312,LEN($I1944)=4,$B1944="G"),VLOOKUP($I1944,_312_Table2,MATCH('312'!$N$16,_312_Table2_ColumnLookup,0),FALSE),
  IF(AND(VALUE(LEFT($A1944,3))=312,LEN($I1944)=4,$B1944="O"),VLOOKUP($I1944,_312_Table2,MATCH('312'!$V$16,_312_Table2_ColumnLookup,0),FALSE),
  IF(AND(VALUE(LEFT($A1944,3))=312,LEN($I1944)=4,$B1944="Q"),VLOOKUP($I1944,_312_Table2,MATCH('312'!$X$16,_312_Table2_ColumnLookup,0),FALSE),
  IF(AND(VALUE(LEFT($A1944,3))=312,LEN($I1944)=4),VLOOKUP($I1944,_312_Table2,MATCH(LEFT($B1944,1),_312_Table2_ColumnLookup,0),FALSE)
+N("312"),
  IF(VALUE(LEFT($A1944,3))=313,VLOOKUP(VALUE(MID($B1944,2,1)),_313_Table2,MATCH(MID($B1944,1,1),_313_Table2_ColumnLookup,0),FALSE)
+N("313"),
  IF(AND(VALUE(LEFT($A1944,3))=314,LEN($B1944)=3),VLOOKUP(VALUE(MID($B1944,2,2)),_314_Table2,MATCH(MID($B1944,1,1),_314_Table2_ColumnLookup,0),FALSE),
  IF(VALUE(LEFT($A1944,3))=314,VLOOKUP(VALUE(MID($B1944,2,1)),_314_Table2,MATCH(MID($B1944,1,1),_314_Table2_ColumnLookup,0),FALSE)
+N("314"),
""))))))))))))))))))))))))</f>
        <v>#N/A</v>
      </c>
      <c r="F1944" s="238" t="e">
        <f>IF(AND(VALUE(LEFT($A1944,3))=309,LEN($B1944)=3),VLOOKUP(VALUE(MID($B1944,2,2)),_309_Table3,MATCH(MID($B1944,1,1),_309_Table3_ColumnLookup,0),FALSE),
  IF($C1944="309 LCR SummaryA",OneYearSCR,IF($C1944="309 LCR SummaryB",UltimateSCR,IF(VALUE(LEFT($A1944,3))=309,VLOOKUP(VALUE(MID($B1944,2,1)),_309_Table3,MATCH(MID($B1944,1,1),_309_Table3_ColumnLookup,0),FALSE)
+N("309"),
  IF(VALUE(LEFT($A1944,3))=310,VLOOKUP(VALUE(MID($B1944,2,1)),_310_Table3,MATCH(MID($B1944,1,1),_310_Table3_ColumnLookup,0),FALSE)
+N("310"),
  IF(AND(VALUE(LEFT($A1944,3))=311,LEN($I1944)=4),VLOOKUP($I1944,_311_Table3,MATCH($B1944,_311_Table3_ColumnLookup,0),FALSE),
  IF(AND(VALUE(LEFT($A1944,3))=311,OR($B1944="I2",$B1944="J2",$B1944="K2",$B1944="L2")),VLOOKUP('311'!$G$58,_311_Table3,MATCH(MID($B1944,1,1),_311_Table3_ColumnLookup,0),FALSE),
  IF(AND(VALUE(LEFT($A1944,3))=311,RIGHT($B1944,5)="Total"),VLOOKUP('311'!$G$59,_311_Table3,MATCH(MID($B1944,1,1),_311_Table3_ColumnLookup,0),FALSE),
  IF(VALUE(LEFT($A1944,3))=311,VLOOKUP(VALUE(MID($B1944,2,1)),_311_Table3,MATCH(MID($B1944,1,1),_311_Table3_ColumnLookup,0),FALSE)
+N("311"),
  IF(AND(VALUE(LEFT($A1944,3))=312,LEFT($G1944,10)="Unincepted",$B1944="G "),VLOOKUP(" ULO",_312_Table3,MATCH('312'!$N$16,_312_Table3_ColumnLookup,0),FALSE),
  IF(AND(VALUE(LEFT($A1944,3))=312,LEFT($G1944,10)="Unincepted",$B1944="O "),VLOOKUP(" ULO",_312_Table3,MATCH('312'!$V$16,_312_Table3_ColumnLookup,0),FALSE),
  IF(AND(VALUE(LEFT($A1944,3))=312,LEFT($G1944,10)="Unincepted",$B1944="Q "),VLOOKUP(" ULO",_312_Table3,MATCH('312'!$X$16,_312_Table3_ColumnLookup,0),FALSE),
  IF(AND(VALUE(LEFT($A1944,3))=312,LEFT($G1944,10)="Unincepted"),VLOOKUP(" ULO",_312_Table3,MATCH(LEFT($B1944,1),_312_Table3_ColumnLookup,0),FALSE),
  IF(AND(VALUE(LEFT($A1944,3))=312,LEFT($G1944,5)="Total",$B1944="G "),VLOOKUP('312'!$F$80,_312_Table3,MATCH('312'!$N$16,_312_Table3_ColumnLookup,0),FALSE),
  IF(AND(VALUE(LEFT($A1944,3))=312,LEFT($G1944,5)="Total",$B1944="O "),VLOOKUP('312'!$F$80,_312_Table3,MATCH('312'!$V$16,_312_Table3_ColumnLookup,0),FALSE),
  IF(AND(VALUE(LEFT($A1944,3))=312,LEFT($G1944,5)="Total",$B1944="Q "),VLOOKUP('312'!$F$80,_312_Table3,MATCH('312'!$X$16,_312_Table3_ColumnLookup,0),FALSE),
  IF(AND(VALUE(LEFT($A1944,3))=312,LEFT($G1944,5)="Total"),VLOOKUP('312'!$F$80,_312_Table3,MATCH(LEFT($B1944,1),_312_Table3_ColumnLookup,0),FALSE),
  IF(AND(VALUE(LEFT($A1944,3))=312,LEN($I1944)=4,$B1944="G"),VLOOKUP($I1944,_312_Table3,MATCH('312'!$N$16,_312_Table3_ColumnLookup,0),FALSE),
  IF(AND(VALUE(LEFT($A1944,3))=312,LEN($I1944)=4,$B1944="O"),VLOOKUP($I1944,_312_Table3,MATCH('312'!$V$16,_312_Table3_ColumnLookup,0),FALSE),
  IF(AND(VALUE(LEFT($A1944,3))=312,LEN($I1944)=4,$B1944="Q"),VLOOKUP($I1944,_312_Table3,MATCH('312'!$X$16,_312_Table3_ColumnLookup,0),FALSE),
  IF(AND(VALUE(LEFT($A1944,3))=312,LEN($I1944)=4),VLOOKUP($I1944,_312_Table3,MATCH(LEFT($B1944,1),_312_Table3_ColumnLookup,0),FALSE)
+N("312"),
  IF(VALUE(LEFT($A1944,3))=313,VLOOKUP(VALUE(MID($B1944,2,1)),_313_Table3,MATCH(MID($B1944,1,1),_313_Table3_ColumnLookup,0),FALSE)
+N("313"),
  IF(AND(VALUE(LEFT($A1944,3))=314,LEN($B1944)=3),VLOOKUP(VALUE(MID($B1944,2,2)),_314_Table3,MATCH(MID($B1944,1,1),_314_Table3_ColumnLookup,0),FALSE),
  IF(VALUE(LEFT($A1944,3))=314,VLOOKUP(VALUE(MID($B1944,2,1)),_314_Table3,MATCH(MID($B1944,1,1),_314_Table3_ColumnLookup,0),FALSE)
+N("314"),
""))))))))))))))))))))))))</f>
        <v>#N/A</v>
      </c>
      <c r="H1944" s="321" t="str">
        <f>IFERROR(
IF(ISERROR($D1944)=FALSE,$D1944,IF(ISERROR($E1944)=FALSE,$E1944,IF(ISERROR($F1944)=FALSE,$F1944
+N("012 checkboxes"),
IF(
IF(OR(LEFT($A1944,9)="Syndicate",LEFT($A1944,12)="NewSyndicate"),VLOOKUP($A1944,'012'!$J:$ZW,MATCH("Link to button",'012'!$J$1:$ZW$1,0),0)
+N("309 checkbox"),
IF($C1944="309 LCR Summary0",VLOOKUP("Notes990",'309'!$P:$ZZ,MATCH("Link to button",'309'!$P$1:$ZZ$1,0),0)
+N("313 checkboxes"),
IF($C1944="313 Financial Information0LcmVsScr",IF($C1944="309 LCR Summary0",VLOOKUP("LcmVsScr",'309'!$N:$ZZ,MATCH("Link to button",'309'!$N$1:$ZZ$1,0),0),
IF($C1944="313 Financial Information0LcrDocAttached",IF($C1944="309 LCR Summary0",VLOOKUP("LcrDocAttached",'309'!$N:$ZZ,MATCH("Link to button",'309'!$N$1:$ZZ$1,0),
0)))))))=1,TRUE,FALSE)
))),"")</f>
        <v/>
      </c>
    </row>
    <row r="1945" spans="1:8">
      <c r="A1945" s="237" t="e">
        <f>VLOOKUP($G1945,CSVLookups!$B:$R,MATCH(A$1,CSVLookups!$B$1:$R$1,0),FALSE)</f>
        <v>#N/A</v>
      </c>
      <c r="B1945" s="237" t="e">
        <f>VLOOKUP($G1945,CSVLookups!$B:$R,MATCH(B$1,CSVLookups!$B$1:$R$1,0),FALSE)</f>
        <v>#N/A</v>
      </c>
      <c r="C1945" s="238" t="e">
        <f t="shared" si="30"/>
        <v>#N/A</v>
      </c>
      <c r="D1945" s="238" t="e">
        <f>IF(AND(VALUE(LEFT($A1945,3))=309,LEN($B1945)=3),VLOOKUP(VALUE(MID($B1945,2,2)),_309_Table1,MATCH(MID($B1945,1,1),_309_Table1_ColumnLookup,0),FALSE),
  IF($C1945="309 LCR SummaryA",OneYearSCR,IF($C1945="309 LCR SummaryB",UltimateSCR,IF(VALUE(LEFT($A1945,3))=309,VLOOKUP(VALUE(MID($B1945,2,1)),_309_Table1,MATCH(MID($B1945,1,1),_309_Table1_ColumnLookup,0),FALSE)
+N("309"),
  IF(VALUE(LEFT($A1945,3))=310,VLOOKUP(VALUE(MID($B1945,2,1)),_310_Table1,MATCH(MID($B1945,1,1),_310_Table1_ColumnLookup,0),FALSE)
+N("310"),
  IF(AND(VALUE(LEFT($A1945,3))=311,LEN($I1945)=4),VLOOKUP($I1945,_311_Table1,MATCH($B1945,_311_Table1_ColumnLookup,0),FALSE),
  IF(AND(VALUE(LEFT($A1945,3))=311,OR($B1945="I2",$B1945="J2",$B1945="K2",$B1945="L2")),VLOOKUP('311'!$G$58,_311_Table1,MATCH(MID($B1945,1,1),_311_Table1_ColumnLookup,0),FALSE),
  IF(AND(VALUE(LEFT($A1945,3))=311,RIGHT($B1945,5)="Total"),VLOOKUP('311'!$G$59,_311_Table1,MATCH(MID($B1945,1,1),_311_Table1_ColumnLookup,0),FALSE),
  IF(VALUE(LEFT($A1945,3))=311,VLOOKUP(VALUE(MID($B1945,2,1)),_311_Table1,MATCH(MID($B1945,1,1),_311_Table1_ColumnLookup,0),FALSE)
+N("311"),
  IF(AND(VALUE(LEFT($A1945,3))=312,LEFT($G1945,10)="Unincepted",$B1945="G "),VLOOKUP(" ULO",_312_Table1,MATCH('312'!$N$16,_312_Table1_ColumnLookup,0),FALSE),
  IF(AND(VALUE(LEFT($A1945,3))=312,LEFT($G1945,10)="Unincepted",$B1945="O "),VLOOKUP(" ULO",_312_Table1,MATCH('312'!$V$16,_312_Table1_ColumnLookup,0),FALSE),
  IF(AND(VALUE(LEFT($A1945,3))=312,LEFT($G1945,10)="Unincepted",$B1945="Q "),VLOOKUP(" ULO",_312_Table1,MATCH('312'!$X$16,_312_Table1_ColumnLookup,0),FALSE),
  IF(AND(VALUE(LEFT($A1945,3))=312,LEFT($G1945,10)="Unincepted"),VLOOKUP(" ULO",_312_Table1,MATCH(LEFT($B1945,1),_312_Table1_ColumnLookup,0),FALSE),
  IF(AND(VALUE(LEFT($A1945,3))=312,LEFT($G1945,5)="Total",$B1945="G "),VLOOKUP('312'!$F$80,_312_Table1,MATCH('312'!$N$16,_312_Table1_ColumnLookup,0),FALSE),
  IF(AND(VALUE(LEFT($A1945,3))=312,LEFT($G1945,5)="Total",$B1945="O "),VLOOKUP('312'!$F$80,_312_Table1,MATCH('312'!$V$16,_312_Table1_ColumnLookup,0),FALSE),
  IF(AND(VALUE(LEFT($A1945,3))=312,LEFT($G1945,5)="Total",$B1945="Q "),VLOOKUP('312'!$F$80,_312_Table1,MATCH('312'!$X$16,_312_Table1_ColumnLookup,0),FALSE),
  IF(AND(VALUE(LEFT($A1945,3))=312,LEFT($G1945,5)="Total"),VLOOKUP('312'!$F$80,_312_Table1,MATCH(LEFT($B1945,1),_312_Table1_ColumnLookup,0),FALSE),
  IF(AND(VALUE(LEFT($A1945,3))=312,LEN($I1945)=4,$B1945="G"),VLOOKUP($I1945,_312_Table1,MATCH('312'!$N$16,_312_Table1_ColumnLookup,0),FALSE),
  IF(AND(VALUE(LEFT($A1945,3))=312,LEN($I1945)=4,$B1945="O"),VLOOKUP($I1945,_312_Table1,MATCH('312'!$V$16,_312_Table1_ColumnLookup,0),FALSE),
  IF(AND(VALUE(LEFT($A1945,3))=312,LEN($I1945)=4,$B1945="Q"),VLOOKUP($I1945,_312_Table1,MATCH('312'!$X$16,_312_Table1_ColumnLookup,0),FALSE),
  IF(AND(VALUE(LEFT($A1945,3))=312,LEN($I1945)=4),VLOOKUP($I1945,_312_Table1,MATCH(LEFT($B1945,1),_312_Table1_ColumnLookup,0),FALSE)
+N("312"),
  IF(VALUE(LEFT($A1945,3))=313,VLOOKUP(VALUE(MID($B1945,2,1)),_313_Table1,MATCH(MID($B1945,1,1),_313_Table1_ColumnLookup,0),FALSE)
+N("313"),
  IF(AND(VALUE(LEFT($A1945,3))=314,LEN($B1945)=3),VLOOKUP(VALUE(MID($B1945,2,2)),_314_Table1,MATCH(MID($B1945,1,1),_314_Table1_ColumnLookup,0),FALSE),
  IF(VALUE(LEFT($A1945,3))=314,VLOOKUP(VALUE(MID($B1945,2,1)),_314_Table1,MATCH(MID($B1945,1,1),_314_Table1_ColumnLookup,0),FALSE)
+N("314"),
""))))))))))))))))))))))))</f>
        <v>#N/A</v>
      </c>
      <c r="E1945" s="238" t="e">
        <f>IF(AND(VALUE(LEFT($A1945,3))=309,LEN($B1945)=3),VLOOKUP(VALUE(MID($B1945,2,2)),_309_Table2,MATCH(MID($B1945,1,1),_309_Table2_ColumnLookup,0),FALSE),
  IF($C1945="309 LCR SummaryA",OneYearSCR,IF($C1945="309 LCR SummaryB",UltimateSCR,IF(VALUE(LEFT($A1945,3))=309,VLOOKUP(VALUE(MID($B1945,2,1)),_309_Table2,MATCH(MID($B1945,1,1),_309_Table2_ColumnLookup,0),FALSE)
+N("309"),
  IF(VALUE(LEFT($A1945,3))=310,VLOOKUP(VALUE(MID($B1945,2,1)),_310_Table2,MATCH(MID($B1945,1,1),_310_Table2_ColumnLookup,0),FALSE)
+N("310"),
  IF(AND(VALUE(LEFT($A1945,3))=311,LEN($I1945)=4),VLOOKUP($I1945,_311_Table2,MATCH($B1945,_311_Table2_ColumnLookup,0),FALSE),
  IF(AND(VALUE(LEFT($A1945,3))=311,OR($B1945="I2",$B1945="J2",$B1945="K2",$B1945="L2")),VLOOKUP('311'!$G$58,_311_Table2,MATCH(MID($B1945,1,1),_311_Table2_ColumnLookup,0),FALSE),
  IF(AND(VALUE(LEFT($A1945,3))=311,RIGHT($B1945,5)="Total"),VLOOKUP('311'!$G$59,_311_Table2,MATCH(MID($B1945,1,1),_311_Table2_ColumnLookup,0),FALSE),
  IF(VALUE(LEFT($A1945,3))=311,VLOOKUP(VALUE(MID($B1945,2,1)),_311_Table2,MATCH(MID($B1945,1,1),_311_Table2_ColumnLookup,0),FALSE)
+N("311"),
  IF(AND(VALUE(LEFT($A1945,3))=312,LEFT($G1945,10)="Unincepted",$B1945="G "),VLOOKUP(" ULO",_312_Table2,MATCH('312'!$N$16,_312_Table2_ColumnLookup,0),FALSE),
  IF(AND(VALUE(LEFT($A1945,3))=312,LEFT($G1945,10)="Unincepted",$B1945="O "),VLOOKUP(" ULO",_312_Table2,MATCH('312'!$V$16,_312_Table2_ColumnLookup,0),FALSE),
  IF(AND(VALUE(LEFT($A1945,3))=312,LEFT($G1945,10)="Unincepted",$B1945="Q "),VLOOKUP(" ULO",_312_Table2,MATCH('312'!$X$16,_312_Table2_ColumnLookup,0),FALSE),
  IF(AND(VALUE(LEFT($A1945,3))=312,LEFT($G1945,10)="Unincepted"),VLOOKUP(" ULO",_312_Table2,MATCH(LEFT($B1945,1),_312_Table2_ColumnLookup,0),FALSE),
  IF(AND(VALUE(LEFT($A1945,3))=312,LEFT($G1945,5)="Total",$B1945="G "),VLOOKUP('312'!$F$80,_312_Table2,MATCH('312'!$N$16,_312_Table2_ColumnLookup,0),FALSE),
  IF(AND(VALUE(LEFT($A1945,3))=312,LEFT($G1945,5)="Total",$B1945="O "),VLOOKUP('312'!$F$80,_312_Table2,MATCH('312'!$V$16,_312_Table2_ColumnLookup,0),FALSE),
  IF(AND(VALUE(LEFT($A1945,3))=312,LEFT($G1945,5)="Total",$B1945="Q "),VLOOKUP('312'!$F$80,_312_Table2,MATCH('312'!$X$16,_312_Table2_ColumnLookup,0),FALSE),
  IF(AND(VALUE(LEFT($A1945,3))=312,LEFT($G1945,5)="Total"),VLOOKUP('312'!$F$80,_312_Table2,MATCH(LEFT($B1945,1),_312_Table2_ColumnLookup,0),FALSE),
  IF(AND(VALUE(LEFT($A1945,3))=312,LEN($I1945)=4,$B1945="G"),VLOOKUP($I1945,_312_Table2,MATCH('312'!$N$16,_312_Table2_ColumnLookup,0),FALSE),
  IF(AND(VALUE(LEFT($A1945,3))=312,LEN($I1945)=4,$B1945="O"),VLOOKUP($I1945,_312_Table2,MATCH('312'!$V$16,_312_Table2_ColumnLookup,0),FALSE),
  IF(AND(VALUE(LEFT($A1945,3))=312,LEN($I1945)=4,$B1945="Q"),VLOOKUP($I1945,_312_Table2,MATCH('312'!$X$16,_312_Table2_ColumnLookup,0),FALSE),
  IF(AND(VALUE(LEFT($A1945,3))=312,LEN($I1945)=4),VLOOKUP($I1945,_312_Table2,MATCH(LEFT($B1945,1),_312_Table2_ColumnLookup,0),FALSE)
+N("312"),
  IF(VALUE(LEFT($A1945,3))=313,VLOOKUP(VALUE(MID($B1945,2,1)),_313_Table2,MATCH(MID($B1945,1,1),_313_Table2_ColumnLookup,0),FALSE)
+N("313"),
  IF(AND(VALUE(LEFT($A1945,3))=314,LEN($B1945)=3),VLOOKUP(VALUE(MID($B1945,2,2)),_314_Table2,MATCH(MID($B1945,1,1),_314_Table2_ColumnLookup,0),FALSE),
  IF(VALUE(LEFT($A1945,3))=314,VLOOKUP(VALUE(MID($B1945,2,1)),_314_Table2,MATCH(MID($B1945,1,1),_314_Table2_ColumnLookup,0),FALSE)
+N("314"),
""))))))))))))))))))))))))</f>
        <v>#N/A</v>
      </c>
      <c r="F1945" s="238" t="e">
        <f>IF(AND(VALUE(LEFT($A1945,3))=309,LEN($B1945)=3),VLOOKUP(VALUE(MID($B1945,2,2)),_309_Table3,MATCH(MID($B1945,1,1),_309_Table3_ColumnLookup,0),FALSE),
  IF($C1945="309 LCR SummaryA",OneYearSCR,IF($C1945="309 LCR SummaryB",UltimateSCR,IF(VALUE(LEFT($A1945,3))=309,VLOOKUP(VALUE(MID($B1945,2,1)),_309_Table3,MATCH(MID($B1945,1,1),_309_Table3_ColumnLookup,0),FALSE)
+N("309"),
  IF(VALUE(LEFT($A1945,3))=310,VLOOKUP(VALUE(MID($B1945,2,1)),_310_Table3,MATCH(MID($B1945,1,1),_310_Table3_ColumnLookup,0),FALSE)
+N("310"),
  IF(AND(VALUE(LEFT($A1945,3))=311,LEN($I1945)=4),VLOOKUP($I1945,_311_Table3,MATCH($B1945,_311_Table3_ColumnLookup,0),FALSE),
  IF(AND(VALUE(LEFT($A1945,3))=311,OR($B1945="I2",$B1945="J2",$B1945="K2",$B1945="L2")),VLOOKUP('311'!$G$58,_311_Table3,MATCH(MID($B1945,1,1),_311_Table3_ColumnLookup,0),FALSE),
  IF(AND(VALUE(LEFT($A1945,3))=311,RIGHT($B1945,5)="Total"),VLOOKUP('311'!$G$59,_311_Table3,MATCH(MID($B1945,1,1),_311_Table3_ColumnLookup,0),FALSE),
  IF(VALUE(LEFT($A1945,3))=311,VLOOKUP(VALUE(MID($B1945,2,1)),_311_Table3,MATCH(MID($B1945,1,1),_311_Table3_ColumnLookup,0),FALSE)
+N("311"),
  IF(AND(VALUE(LEFT($A1945,3))=312,LEFT($G1945,10)="Unincepted",$B1945="G "),VLOOKUP(" ULO",_312_Table3,MATCH('312'!$N$16,_312_Table3_ColumnLookup,0),FALSE),
  IF(AND(VALUE(LEFT($A1945,3))=312,LEFT($G1945,10)="Unincepted",$B1945="O "),VLOOKUP(" ULO",_312_Table3,MATCH('312'!$V$16,_312_Table3_ColumnLookup,0),FALSE),
  IF(AND(VALUE(LEFT($A1945,3))=312,LEFT($G1945,10)="Unincepted",$B1945="Q "),VLOOKUP(" ULO",_312_Table3,MATCH('312'!$X$16,_312_Table3_ColumnLookup,0),FALSE),
  IF(AND(VALUE(LEFT($A1945,3))=312,LEFT($G1945,10)="Unincepted"),VLOOKUP(" ULO",_312_Table3,MATCH(LEFT($B1945,1),_312_Table3_ColumnLookup,0),FALSE),
  IF(AND(VALUE(LEFT($A1945,3))=312,LEFT($G1945,5)="Total",$B1945="G "),VLOOKUP('312'!$F$80,_312_Table3,MATCH('312'!$N$16,_312_Table3_ColumnLookup,0),FALSE),
  IF(AND(VALUE(LEFT($A1945,3))=312,LEFT($G1945,5)="Total",$B1945="O "),VLOOKUP('312'!$F$80,_312_Table3,MATCH('312'!$V$16,_312_Table3_ColumnLookup,0),FALSE),
  IF(AND(VALUE(LEFT($A1945,3))=312,LEFT($G1945,5)="Total",$B1945="Q "),VLOOKUP('312'!$F$80,_312_Table3,MATCH('312'!$X$16,_312_Table3_ColumnLookup,0),FALSE),
  IF(AND(VALUE(LEFT($A1945,3))=312,LEFT($G1945,5)="Total"),VLOOKUP('312'!$F$80,_312_Table3,MATCH(LEFT($B1945,1),_312_Table3_ColumnLookup,0),FALSE),
  IF(AND(VALUE(LEFT($A1945,3))=312,LEN($I1945)=4,$B1945="G"),VLOOKUP($I1945,_312_Table3,MATCH('312'!$N$16,_312_Table3_ColumnLookup,0),FALSE),
  IF(AND(VALUE(LEFT($A1945,3))=312,LEN($I1945)=4,$B1945="O"),VLOOKUP($I1945,_312_Table3,MATCH('312'!$V$16,_312_Table3_ColumnLookup,0),FALSE),
  IF(AND(VALUE(LEFT($A1945,3))=312,LEN($I1945)=4,$B1945="Q"),VLOOKUP($I1945,_312_Table3,MATCH('312'!$X$16,_312_Table3_ColumnLookup,0),FALSE),
  IF(AND(VALUE(LEFT($A1945,3))=312,LEN($I1945)=4),VLOOKUP($I1945,_312_Table3,MATCH(LEFT($B1945,1),_312_Table3_ColumnLookup,0),FALSE)
+N("312"),
  IF(VALUE(LEFT($A1945,3))=313,VLOOKUP(VALUE(MID($B1945,2,1)),_313_Table3,MATCH(MID($B1945,1,1),_313_Table3_ColumnLookup,0),FALSE)
+N("313"),
  IF(AND(VALUE(LEFT($A1945,3))=314,LEN($B1945)=3),VLOOKUP(VALUE(MID($B1945,2,2)),_314_Table3,MATCH(MID($B1945,1,1),_314_Table3_ColumnLookup,0),FALSE),
  IF(VALUE(LEFT($A1945,3))=314,VLOOKUP(VALUE(MID($B1945,2,1)),_314_Table3,MATCH(MID($B1945,1,1),_314_Table3_ColumnLookup,0),FALSE)
+N("314"),
""))))))))))))))))))))))))</f>
        <v>#N/A</v>
      </c>
      <c r="H1945" s="321" t="str">
        <f>IFERROR(
IF(ISERROR($D1945)=FALSE,$D1945,IF(ISERROR($E1945)=FALSE,$E1945,IF(ISERROR($F1945)=FALSE,$F1945
+N("012 checkboxes"),
IF(
IF(OR(LEFT($A1945,9)="Syndicate",LEFT($A1945,12)="NewSyndicate"),VLOOKUP($A1945,'012'!$J:$ZW,MATCH("Link to button",'012'!$J$1:$ZW$1,0),0)
+N("309 checkbox"),
IF($C1945="309 LCR Summary0",VLOOKUP("Notes990",'309'!$P:$ZZ,MATCH("Link to button",'309'!$P$1:$ZZ$1,0),0)
+N("313 checkboxes"),
IF($C1945="313 Financial Information0LcmVsScr",IF($C1945="309 LCR Summary0",VLOOKUP("LcmVsScr",'309'!$N:$ZZ,MATCH("Link to button",'309'!$N$1:$ZZ$1,0),0),
IF($C1945="313 Financial Information0LcrDocAttached",IF($C1945="309 LCR Summary0",VLOOKUP("LcrDocAttached",'309'!$N:$ZZ,MATCH("Link to button",'309'!$N$1:$ZZ$1,0),
0)))))))=1,TRUE,FALSE)
))),"")</f>
        <v/>
      </c>
    </row>
    <row r="1946" spans="1:8">
      <c r="A1946" s="237" t="e">
        <f>VLOOKUP($G1946,CSVLookups!$B:$R,MATCH(A$1,CSVLookups!$B$1:$R$1,0),FALSE)</f>
        <v>#N/A</v>
      </c>
      <c r="B1946" s="237" t="e">
        <f>VLOOKUP($G1946,CSVLookups!$B:$R,MATCH(B$1,CSVLookups!$B$1:$R$1,0),FALSE)</f>
        <v>#N/A</v>
      </c>
      <c r="C1946" s="238" t="e">
        <f t="shared" si="30"/>
        <v>#N/A</v>
      </c>
      <c r="D1946" s="238" t="e">
        <f>IF(AND(VALUE(LEFT($A1946,3))=309,LEN($B1946)=3),VLOOKUP(VALUE(MID($B1946,2,2)),_309_Table1,MATCH(MID($B1946,1,1),_309_Table1_ColumnLookup,0),FALSE),
  IF($C1946="309 LCR SummaryA",OneYearSCR,IF($C1946="309 LCR SummaryB",UltimateSCR,IF(VALUE(LEFT($A1946,3))=309,VLOOKUP(VALUE(MID($B1946,2,1)),_309_Table1,MATCH(MID($B1946,1,1),_309_Table1_ColumnLookup,0),FALSE)
+N("309"),
  IF(VALUE(LEFT($A1946,3))=310,VLOOKUP(VALUE(MID($B1946,2,1)),_310_Table1,MATCH(MID($B1946,1,1),_310_Table1_ColumnLookup,0),FALSE)
+N("310"),
  IF(AND(VALUE(LEFT($A1946,3))=311,LEN($I1946)=4),VLOOKUP($I1946,_311_Table1,MATCH($B1946,_311_Table1_ColumnLookup,0),FALSE),
  IF(AND(VALUE(LEFT($A1946,3))=311,OR($B1946="I2",$B1946="J2",$B1946="K2",$B1946="L2")),VLOOKUP('311'!$G$58,_311_Table1,MATCH(MID($B1946,1,1),_311_Table1_ColumnLookup,0),FALSE),
  IF(AND(VALUE(LEFT($A1946,3))=311,RIGHT($B1946,5)="Total"),VLOOKUP('311'!$G$59,_311_Table1,MATCH(MID($B1946,1,1),_311_Table1_ColumnLookup,0),FALSE),
  IF(VALUE(LEFT($A1946,3))=311,VLOOKUP(VALUE(MID($B1946,2,1)),_311_Table1,MATCH(MID($B1946,1,1),_311_Table1_ColumnLookup,0),FALSE)
+N("311"),
  IF(AND(VALUE(LEFT($A1946,3))=312,LEFT($G1946,10)="Unincepted",$B1946="G "),VLOOKUP(" ULO",_312_Table1,MATCH('312'!$N$16,_312_Table1_ColumnLookup,0),FALSE),
  IF(AND(VALUE(LEFT($A1946,3))=312,LEFT($G1946,10)="Unincepted",$B1946="O "),VLOOKUP(" ULO",_312_Table1,MATCH('312'!$V$16,_312_Table1_ColumnLookup,0),FALSE),
  IF(AND(VALUE(LEFT($A1946,3))=312,LEFT($G1946,10)="Unincepted",$B1946="Q "),VLOOKUP(" ULO",_312_Table1,MATCH('312'!$X$16,_312_Table1_ColumnLookup,0),FALSE),
  IF(AND(VALUE(LEFT($A1946,3))=312,LEFT($G1946,10)="Unincepted"),VLOOKUP(" ULO",_312_Table1,MATCH(LEFT($B1946,1),_312_Table1_ColumnLookup,0),FALSE),
  IF(AND(VALUE(LEFT($A1946,3))=312,LEFT($G1946,5)="Total",$B1946="G "),VLOOKUP('312'!$F$80,_312_Table1,MATCH('312'!$N$16,_312_Table1_ColumnLookup,0),FALSE),
  IF(AND(VALUE(LEFT($A1946,3))=312,LEFT($G1946,5)="Total",$B1946="O "),VLOOKUP('312'!$F$80,_312_Table1,MATCH('312'!$V$16,_312_Table1_ColumnLookup,0),FALSE),
  IF(AND(VALUE(LEFT($A1946,3))=312,LEFT($G1946,5)="Total",$B1946="Q "),VLOOKUP('312'!$F$80,_312_Table1,MATCH('312'!$X$16,_312_Table1_ColumnLookup,0),FALSE),
  IF(AND(VALUE(LEFT($A1946,3))=312,LEFT($G1946,5)="Total"),VLOOKUP('312'!$F$80,_312_Table1,MATCH(LEFT($B1946,1),_312_Table1_ColumnLookup,0),FALSE),
  IF(AND(VALUE(LEFT($A1946,3))=312,LEN($I1946)=4,$B1946="G"),VLOOKUP($I1946,_312_Table1,MATCH('312'!$N$16,_312_Table1_ColumnLookup,0),FALSE),
  IF(AND(VALUE(LEFT($A1946,3))=312,LEN($I1946)=4,$B1946="O"),VLOOKUP($I1946,_312_Table1,MATCH('312'!$V$16,_312_Table1_ColumnLookup,0),FALSE),
  IF(AND(VALUE(LEFT($A1946,3))=312,LEN($I1946)=4,$B1946="Q"),VLOOKUP($I1946,_312_Table1,MATCH('312'!$X$16,_312_Table1_ColumnLookup,0),FALSE),
  IF(AND(VALUE(LEFT($A1946,3))=312,LEN($I1946)=4),VLOOKUP($I1946,_312_Table1,MATCH(LEFT($B1946,1),_312_Table1_ColumnLookup,0),FALSE)
+N("312"),
  IF(VALUE(LEFT($A1946,3))=313,VLOOKUP(VALUE(MID($B1946,2,1)),_313_Table1,MATCH(MID($B1946,1,1),_313_Table1_ColumnLookup,0),FALSE)
+N("313"),
  IF(AND(VALUE(LEFT($A1946,3))=314,LEN($B1946)=3),VLOOKUP(VALUE(MID($B1946,2,2)),_314_Table1,MATCH(MID($B1946,1,1),_314_Table1_ColumnLookup,0),FALSE),
  IF(VALUE(LEFT($A1946,3))=314,VLOOKUP(VALUE(MID($B1946,2,1)),_314_Table1,MATCH(MID($B1946,1,1),_314_Table1_ColumnLookup,0),FALSE)
+N("314"),
""))))))))))))))))))))))))</f>
        <v>#N/A</v>
      </c>
      <c r="E1946" s="238" t="e">
        <f>IF(AND(VALUE(LEFT($A1946,3))=309,LEN($B1946)=3),VLOOKUP(VALUE(MID($B1946,2,2)),_309_Table2,MATCH(MID($B1946,1,1),_309_Table2_ColumnLookup,0),FALSE),
  IF($C1946="309 LCR SummaryA",OneYearSCR,IF($C1946="309 LCR SummaryB",UltimateSCR,IF(VALUE(LEFT($A1946,3))=309,VLOOKUP(VALUE(MID($B1946,2,1)),_309_Table2,MATCH(MID($B1946,1,1),_309_Table2_ColumnLookup,0),FALSE)
+N("309"),
  IF(VALUE(LEFT($A1946,3))=310,VLOOKUP(VALUE(MID($B1946,2,1)),_310_Table2,MATCH(MID($B1946,1,1),_310_Table2_ColumnLookup,0),FALSE)
+N("310"),
  IF(AND(VALUE(LEFT($A1946,3))=311,LEN($I1946)=4),VLOOKUP($I1946,_311_Table2,MATCH($B1946,_311_Table2_ColumnLookup,0),FALSE),
  IF(AND(VALUE(LEFT($A1946,3))=311,OR($B1946="I2",$B1946="J2",$B1946="K2",$B1946="L2")),VLOOKUP('311'!$G$58,_311_Table2,MATCH(MID($B1946,1,1),_311_Table2_ColumnLookup,0),FALSE),
  IF(AND(VALUE(LEFT($A1946,3))=311,RIGHT($B1946,5)="Total"),VLOOKUP('311'!$G$59,_311_Table2,MATCH(MID($B1946,1,1),_311_Table2_ColumnLookup,0),FALSE),
  IF(VALUE(LEFT($A1946,3))=311,VLOOKUP(VALUE(MID($B1946,2,1)),_311_Table2,MATCH(MID($B1946,1,1),_311_Table2_ColumnLookup,0),FALSE)
+N("311"),
  IF(AND(VALUE(LEFT($A1946,3))=312,LEFT($G1946,10)="Unincepted",$B1946="G "),VLOOKUP(" ULO",_312_Table2,MATCH('312'!$N$16,_312_Table2_ColumnLookup,0),FALSE),
  IF(AND(VALUE(LEFT($A1946,3))=312,LEFT($G1946,10)="Unincepted",$B1946="O "),VLOOKUP(" ULO",_312_Table2,MATCH('312'!$V$16,_312_Table2_ColumnLookup,0),FALSE),
  IF(AND(VALUE(LEFT($A1946,3))=312,LEFT($G1946,10)="Unincepted",$B1946="Q "),VLOOKUP(" ULO",_312_Table2,MATCH('312'!$X$16,_312_Table2_ColumnLookup,0),FALSE),
  IF(AND(VALUE(LEFT($A1946,3))=312,LEFT($G1946,10)="Unincepted"),VLOOKUP(" ULO",_312_Table2,MATCH(LEFT($B1946,1),_312_Table2_ColumnLookup,0),FALSE),
  IF(AND(VALUE(LEFT($A1946,3))=312,LEFT($G1946,5)="Total",$B1946="G "),VLOOKUP('312'!$F$80,_312_Table2,MATCH('312'!$N$16,_312_Table2_ColumnLookup,0),FALSE),
  IF(AND(VALUE(LEFT($A1946,3))=312,LEFT($G1946,5)="Total",$B1946="O "),VLOOKUP('312'!$F$80,_312_Table2,MATCH('312'!$V$16,_312_Table2_ColumnLookup,0),FALSE),
  IF(AND(VALUE(LEFT($A1946,3))=312,LEFT($G1946,5)="Total",$B1946="Q "),VLOOKUP('312'!$F$80,_312_Table2,MATCH('312'!$X$16,_312_Table2_ColumnLookup,0),FALSE),
  IF(AND(VALUE(LEFT($A1946,3))=312,LEFT($G1946,5)="Total"),VLOOKUP('312'!$F$80,_312_Table2,MATCH(LEFT($B1946,1),_312_Table2_ColumnLookup,0),FALSE),
  IF(AND(VALUE(LEFT($A1946,3))=312,LEN($I1946)=4,$B1946="G"),VLOOKUP($I1946,_312_Table2,MATCH('312'!$N$16,_312_Table2_ColumnLookup,0),FALSE),
  IF(AND(VALUE(LEFT($A1946,3))=312,LEN($I1946)=4,$B1946="O"),VLOOKUP($I1946,_312_Table2,MATCH('312'!$V$16,_312_Table2_ColumnLookup,0),FALSE),
  IF(AND(VALUE(LEFT($A1946,3))=312,LEN($I1946)=4,$B1946="Q"),VLOOKUP($I1946,_312_Table2,MATCH('312'!$X$16,_312_Table2_ColumnLookup,0),FALSE),
  IF(AND(VALUE(LEFT($A1946,3))=312,LEN($I1946)=4),VLOOKUP($I1946,_312_Table2,MATCH(LEFT($B1946,1),_312_Table2_ColumnLookup,0),FALSE)
+N("312"),
  IF(VALUE(LEFT($A1946,3))=313,VLOOKUP(VALUE(MID($B1946,2,1)),_313_Table2,MATCH(MID($B1946,1,1),_313_Table2_ColumnLookup,0),FALSE)
+N("313"),
  IF(AND(VALUE(LEFT($A1946,3))=314,LEN($B1946)=3),VLOOKUP(VALUE(MID($B1946,2,2)),_314_Table2,MATCH(MID($B1946,1,1),_314_Table2_ColumnLookup,0),FALSE),
  IF(VALUE(LEFT($A1946,3))=314,VLOOKUP(VALUE(MID($B1946,2,1)),_314_Table2,MATCH(MID($B1946,1,1),_314_Table2_ColumnLookup,0),FALSE)
+N("314"),
""))))))))))))))))))))))))</f>
        <v>#N/A</v>
      </c>
      <c r="F1946" s="238" t="e">
        <f>IF(AND(VALUE(LEFT($A1946,3))=309,LEN($B1946)=3),VLOOKUP(VALUE(MID($B1946,2,2)),_309_Table3,MATCH(MID($B1946,1,1),_309_Table3_ColumnLookup,0),FALSE),
  IF($C1946="309 LCR SummaryA",OneYearSCR,IF($C1946="309 LCR SummaryB",UltimateSCR,IF(VALUE(LEFT($A1946,3))=309,VLOOKUP(VALUE(MID($B1946,2,1)),_309_Table3,MATCH(MID($B1946,1,1),_309_Table3_ColumnLookup,0),FALSE)
+N("309"),
  IF(VALUE(LEFT($A1946,3))=310,VLOOKUP(VALUE(MID($B1946,2,1)),_310_Table3,MATCH(MID($B1946,1,1),_310_Table3_ColumnLookup,0),FALSE)
+N("310"),
  IF(AND(VALUE(LEFT($A1946,3))=311,LEN($I1946)=4),VLOOKUP($I1946,_311_Table3,MATCH($B1946,_311_Table3_ColumnLookup,0),FALSE),
  IF(AND(VALUE(LEFT($A1946,3))=311,OR($B1946="I2",$B1946="J2",$B1946="K2",$B1946="L2")),VLOOKUP('311'!$G$58,_311_Table3,MATCH(MID($B1946,1,1),_311_Table3_ColumnLookup,0),FALSE),
  IF(AND(VALUE(LEFT($A1946,3))=311,RIGHT($B1946,5)="Total"),VLOOKUP('311'!$G$59,_311_Table3,MATCH(MID($B1946,1,1),_311_Table3_ColumnLookup,0),FALSE),
  IF(VALUE(LEFT($A1946,3))=311,VLOOKUP(VALUE(MID($B1946,2,1)),_311_Table3,MATCH(MID($B1946,1,1),_311_Table3_ColumnLookup,0),FALSE)
+N("311"),
  IF(AND(VALUE(LEFT($A1946,3))=312,LEFT($G1946,10)="Unincepted",$B1946="G "),VLOOKUP(" ULO",_312_Table3,MATCH('312'!$N$16,_312_Table3_ColumnLookup,0),FALSE),
  IF(AND(VALUE(LEFT($A1946,3))=312,LEFT($G1946,10)="Unincepted",$B1946="O "),VLOOKUP(" ULO",_312_Table3,MATCH('312'!$V$16,_312_Table3_ColumnLookup,0),FALSE),
  IF(AND(VALUE(LEFT($A1946,3))=312,LEFT($G1946,10)="Unincepted",$B1946="Q "),VLOOKUP(" ULO",_312_Table3,MATCH('312'!$X$16,_312_Table3_ColumnLookup,0),FALSE),
  IF(AND(VALUE(LEFT($A1946,3))=312,LEFT($G1946,10)="Unincepted"),VLOOKUP(" ULO",_312_Table3,MATCH(LEFT($B1946,1),_312_Table3_ColumnLookup,0),FALSE),
  IF(AND(VALUE(LEFT($A1946,3))=312,LEFT($G1946,5)="Total",$B1946="G "),VLOOKUP('312'!$F$80,_312_Table3,MATCH('312'!$N$16,_312_Table3_ColumnLookup,0),FALSE),
  IF(AND(VALUE(LEFT($A1946,3))=312,LEFT($G1946,5)="Total",$B1946="O "),VLOOKUP('312'!$F$80,_312_Table3,MATCH('312'!$V$16,_312_Table3_ColumnLookup,0),FALSE),
  IF(AND(VALUE(LEFT($A1946,3))=312,LEFT($G1946,5)="Total",$B1946="Q "),VLOOKUP('312'!$F$80,_312_Table3,MATCH('312'!$X$16,_312_Table3_ColumnLookup,0),FALSE),
  IF(AND(VALUE(LEFT($A1946,3))=312,LEFT($G1946,5)="Total"),VLOOKUP('312'!$F$80,_312_Table3,MATCH(LEFT($B1946,1),_312_Table3_ColumnLookup,0),FALSE),
  IF(AND(VALUE(LEFT($A1946,3))=312,LEN($I1946)=4,$B1946="G"),VLOOKUP($I1946,_312_Table3,MATCH('312'!$N$16,_312_Table3_ColumnLookup,0),FALSE),
  IF(AND(VALUE(LEFT($A1946,3))=312,LEN($I1946)=4,$B1946="O"),VLOOKUP($I1946,_312_Table3,MATCH('312'!$V$16,_312_Table3_ColumnLookup,0),FALSE),
  IF(AND(VALUE(LEFT($A1946,3))=312,LEN($I1946)=4,$B1946="Q"),VLOOKUP($I1946,_312_Table3,MATCH('312'!$X$16,_312_Table3_ColumnLookup,0),FALSE),
  IF(AND(VALUE(LEFT($A1946,3))=312,LEN($I1946)=4),VLOOKUP($I1946,_312_Table3,MATCH(LEFT($B1946,1),_312_Table3_ColumnLookup,0),FALSE)
+N("312"),
  IF(VALUE(LEFT($A1946,3))=313,VLOOKUP(VALUE(MID($B1946,2,1)),_313_Table3,MATCH(MID($B1946,1,1),_313_Table3_ColumnLookup,0),FALSE)
+N("313"),
  IF(AND(VALUE(LEFT($A1946,3))=314,LEN($B1946)=3),VLOOKUP(VALUE(MID($B1946,2,2)),_314_Table3,MATCH(MID($B1946,1,1),_314_Table3_ColumnLookup,0),FALSE),
  IF(VALUE(LEFT($A1946,3))=314,VLOOKUP(VALUE(MID($B1946,2,1)),_314_Table3,MATCH(MID($B1946,1,1),_314_Table3_ColumnLookup,0),FALSE)
+N("314"),
""))))))))))))))))))))))))</f>
        <v>#N/A</v>
      </c>
      <c r="H1946" s="321" t="str">
        <f>IFERROR(
IF(ISERROR($D1946)=FALSE,$D1946,IF(ISERROR($E1946)=FALSE,$E1946,IF(ISERROR($F1946)=FALSE,$F1946
+N("012 checkboxes"),
IF(
IF(OR(LEFT($A1946,9)="Syndicate",LEFT($A1946,12)="NewSyndicate"),VLOOKUP($A1946,'012'!$J:$ZW,MATCH("Link to button",'012'!$J$1:$ZW$1,0),0)
+N("309 checkbox"),
IF($C1946="309 LCR Summary0",VLOOKUP("Notes990",'309'!$P:$ZZ,MATCH("Link to button",'309'!$P$1:$ZZ$1,0),0)
+N("313 checkboxes"),
IF($C1946="313 Financial Information0LcmVsScr",IF($C1946="309 LCR Summary0",VLOOKUP("LcmVsScr",'309'!$N:$ZZ,MATCH("Link to button",'309'!$N$1:$ZZ$1,0),0),
IF($C1946="313 Financial Information0LcrDocAttached",IF($C1946="309 LCR Summary0",VLOOKUP("LcrDocAttached",'309'!$N:$ZZ,MATCH("Link to button",'309'!$N$1:$ZZ$1,0),
0)))))))=1,TRUE,FALSE)
))),"")</f>
        <v/>
      </c>
    </row>
    <row r="1947" spans="1:8">
      <c r="A1947" s="237" t="e">
        <f>VLOOKUP($G1947,CSVLookups!$B:$R,MATCH(A$1,CSVLookups!$B$1:$R$1,0),FALSE)</f>
        <v>#N/A</v>
      </c>
      <c r="B1947" s="237" t="e">
        <f>VLOOKUP($G1947,CSVLookups!$B:$R,MATCH(B$1,CSVLookups!$B$1:$R$1,0),FALSE)</f>
        <v>#N/A</v>
      </c>
      <c r="C1947" s="238" t="e">
        <f t="shared" si="30"/>
        <v>#N/A</v>
      </c>
      <c r="D1947" s="238" t="e">
        <f>IF(AND(VALUE(LEFT($A1947,3))=309,LEN($B1947)=3),VLOOKUP(VALUE(MID($B1947,2,2)),_309_Table1,MATCH(MID($B1947,1,1),_309_Table1_ColumnLookup,0),FALSE),
  IF($C1947="309 LCR SummaryA",OneYearSCR,IF($C1947="309 LCR SummaryB",UltimateSCR,IF(VALUE(LEFT($A1947,3))=309,VLOOKUP(VALUE(MID($B1947,2,1)),_309_Table1,MATCH(MID($B1947,1,1),_309_Table1_ColumnLookup,0),FALSE)
+N("309"),
  IF(VALUE(LEFT($A1947,3))=310,VLOOKUP(VALUE(MID($B1947,2,1)),_310_Table1,MATCH(MID($B1947,1,1),_310_Table1_ColumnLookup,0),FALSE)
+N("310"),
  IF(AND(VALUE(LEFT($A1947,3))=311,LEN($I1947)=4),VLOOKUP($I1947,_311_Table1,MATCH($B1947,_311_Table1_ColumnLookup,0),FALSE),
  IF(AND(VALUE(LEFT($A1947,3))=311,OR($B1947="I2",$B1947="J2",$B1947="K2",$B1947="L2")),VLOOKUP('311'!$G$58,_311_Table1,MATCH(MID($B1947,1,1),_311_Table1_ColumnLookup,0),FALSE),
  IF(AND(VALUE(LEFT($A1947,3))=311,RIGHT($B1947,5)="Total"),VLOOKUP('311'!$G$59,_311_Table1,MATCH(MID($B1947,1,1),_311_Table1_ColumnLookup,0),FALSE),
  IF(VALUE(LEFT($A1947,3))=311,VLOOKUP(VALUE(MID($B1947,2,1)),_311_Table1,MATCH(MID($B1947,1,1),_311_Table1_ColumnLookup,0),FALSE)
+N("311"),
  IF(AND(VALUE(LEFT($A1947,3))=312,LEFT($G1947,10)="Unincepted",$B1947="G "),VLOOKUP(" ULO",_312_Table1,MATCH('312'!$N$16,_312_Table1_ColumnLookup,0),FALSE),
  IF(AND(VALUE(LEFT($A1947,3))=312,LEFT($G1947,10)="Unincepted",$B1947="O "),VLOOKUP(" ULO",_312_Table1,MATCH('312'!$V$16,_312_Table1_ColumnLookup,0),FALSE),
  IF(AND(VALUE(LEFT($A1947,3))=312,LEFT($G1947,10)="Unincepted",$B1947="Q "),VLOOKUP(" ULO",_312_Table1,MATCH('312'!$X$16,_312_Table1_ColumnLookup,0),FALSE),
  IF(AND(VALUE(LEFT($A1947,3))=312,LEFT($G1947,10)="Unincepted"),VLOOKUP(" ULO",_312_Table1,MATCH(LEFT($B1947,1),_312_Table1_ColumnLookup,0),FALSE),
  IF(AND(VALUE(LEFT($A1947,3))=312,LEFT($G1947,5)="Total",$B1947="G "),VLOOKUP('312'!$F$80,_312_Table1,MATCH('312'!$N$16,_312_Table1_ColumnLookup,0),FALSE),
  IF(AND(VALUE(LEFT($A1947,3))=312,LEFT($G1947,5)="Total",$B1947="O "),VLOOKUP('312'!$F$80,_312_Table1,MATCH('312'!$V$16,_312_Table1_ColumnLookup,0),FALSE),
  IF(AND(VALUE(LEFT($A1947,3))=312,LEFT($G1947,5)="Total",$B1947="Q "),VLOOKUP('312'!$F$80,_312_Table1,MATCH('312'!$X$16,_312_Table1_ColumnLookup,0),FALSE),
  IF(AND(VALUE(LEFT($A1947,3))=312,LEFT($G1947,5)="Total"),VLOOKUP('312'!$F$80,_312_Table1,MATCH(LEFT($B1947,1),_312_Table1_ColumnLookup,0),FALSE),
  IF(AND(VALUE(LEFT($A1947,3))=312,LEN($I1947)=4,$B1947="G"),VLOOKUP($I1947,_312_Table1,MATCH('312'!$N$16,_312_Table1_ColumnLookup,0),FALSE),
  IF(AND(VALUE(LEFT($A1947,3))=312,LEN($I1947)=4,$B1947="O"),VLOOKUP($I1947,_312_Table1,MATCH('312'!$V$16,_312_Table1_ColumnLookup,0),FALSE),
  IF(AND(VALUE(LEFT($A1947,3))=312,LEN($I1947)=4,$B1947="Q"),VLOOKUP($I1947,_312_Table1,MATCH('312'!$X$16,_312_Table1_ColumnLookup,0),FALSE),
  IF(AND(VALUE(LEFT($A1947,3))=312,LEN($I1947)=4),VLOOKUP($I1947,_312_Table1,MATCH(LEFT($B1947,1),_312_Table1_ColumnLookup,0),FALSE)
+N("312"),
  IF(VALUE(LEFT($A1947,3))=313,VLOOKUP(VALUE(MID($B1947,2,1)),_313_Table1,MATCH(MID($B1947,1,1),_313_Table1_ColumnLookup,0),FALSE)
+N("313"),
  IF(AND(VALUE(LEFT($A1947,3))=314,LEN($B1947)=3),VLOOKUP(VALUE(MID($B1947,2,2)),_314_Table1,MATCH(MID($B1947,1,1),_314_Table1_ColumnLookup,0),FALSE),
  IF(VALUE(LEFT($A1947,3))=314,VLOOKUP(VALUE(MID($B1947,2,1)),_314_Table1,MATCH(MID($B1947,1,1),_314_Table1_ColumnLookup,0),FALSE)
+N("314"),
""))))))))))))))))))))))))</f>
        <v>#N/A</v>
      </c>
      <c r="E1947" s="238" t="e">
        <f>IF(AND(VALUE(LEFT($A1947,3))=309,LEN($B1947)=3),VLOOKUP(VALUE(MID($B1947,2,2)),_309_Table2,MATCH(MID($B1947,1,1),_309_Table2_ColumnLookup,0),FALSE),
  IF($C1947="309 LCR SummaryA",OneYearSCR,IF($C1947="309 LCR SummaryB",UltimateSCR,IF(VALUE(LEFT($A1947,3))=309,VLOOKUP(VALUE(MID($B1947,2,1)),_309_Table2,MATCH(MID($B1947,1,1),_309_Table2_ColumnLookup,0),FALSE)
+N("309"),
  IF(VALUE(LEFT($A1947,3))=310,VLOOKUP(VALUE(MID($B1947,2,1)),_310_Table2,MATCH(MID($B1947,1,1),_310_Table2_ColumnLookup,0),FALSE)
+N("310"),
  IF(AND(VALUE(LEFT($A1947,3))=311,LEN($I1947)=4),VLOOKUP($I1947,_311_Table2,MATCH($B1947,_311_Table2_ColumnLookup,0),FALSE),
  IF(AND(VALUE(LEFT($A1947,3))=311,OR($B1947="I2",$B1947="J2",$B1947="K2",$B1947="L2")),VLOOKUP('311'!$G$58,_311_Table2,MATCH(MID($B1947,1,1),_311_Table2_ColumnLookup,0),FALSE),
  IF(AND(VALUE(LEFT($A1947,3))=311,RIGHT($B1947,5)="Total"),VLOOKUP('311'!$G$59,_311_Table2,MATCH(MID($B1947,1,1),_311_Table2_ColumnLookup,0),FALSE),
  IF(VALUE(LEFT($A1947,3))=311,VLOOKUP(VALUE(MID($B1947,2,1)),_311_Table2,MATCH(MID($B1947,1,1),_311_Table2_ColumnLookup,0),FALSE)
+N("311"),
  IF(AND(VALUE(LEFT($A1947,3))=312,LEFT($G1947,10)="Unincepted",$B1947="G "),VLOOKUP(" ULO",_312_Table2,MATCH('312'!$N$16,_312_Table2_ColumnLookup,0),FALSE),
  IF(AND(VALUE(LEFT($A1947,3))=312,LEFT($G1947,10)="Unincepted",$B1947="O "),VLOOKUP(" ULO",_312_Table2,MATCH('312'!$V$16,_312_Table2_ColumnLookup,0),FALSE),
  IF(AND(VALUE(LEFT($A1947,3))=312,LEFT($G1947,10)="Unincepted",$B1947="Q "),VLOOKUP(" ULO",_312_Table2,MATCH('312'!$X$16,_312_Table2_ColumnLookup,0),FALSE),
  IF(AND(VALUE(LEFT($A1947,3))=312,LEFT($G1947,10)="Unincepted"),VLOOKUP(" ULO",_312_Table2,MATCH(LEFT($B1947,1),_312_Table2_ColumnLookup,0),FALSE),
  IF(AND(VALUE(LEFT($A1947,3))=312,LEFT($G1947,5)="Total",$B1947="G "),VLOOKUP('312'!$F$80,_312_Table2,MATCH('312'!$N$16,_312_Table2_ColumnLookup,0),FALSE),
  IF(AND(VALUE(LEFT($A1947,3))=312,LEFT($G1947,5)="Total",$B1947="O "),VLOOKUP('312'!$F$80,_312_Table2,MATCH('312'!$V$16,_312_Table2_ColumnLookup,0),FALSE),
  IF(AND(VALUE(LEFT($A1947,3))=312,LEFT($G1947,5)="Total",$B1947="Q "),VLOOKUP('312'!$F$80,_312_Table2,MATCH('312'!$X$16,_312_Table2_ColumnLookup,0),FALSE),
  IF(AND(VALUE(LEFT($A1947,3))=312,LEFT($G1947,5)="Total"),VLOOKUP('312'!$F$80,_312_Table2,MATCH(LEFT($B1947,1),_312_Table2_ColumnLookup,0),FALSE),
  IF(AND(VALUE(LEFT($A1947,3))=312,LEN($I1947)=4,$B1947="G"),VLOOKUP($I1947,_312_Table2,MATCH('312'!$N$16,_312_Table2_ColumnLookup,0),FALSE),
  IF(AND(VALUE(LEFT($A1947,3))=312,LEN($I1947)=4,$B1947="O"),VLOOKUP($I1947,_312_Table2,MATCH('312'!$V$16,_312_Table2_ColumnLookup,0),FALSE),
  IF(AND(VALUE(LEFT($A1947,3))=312,LEN($I1947)=4,$B1947="Q"),VLOOKUP($I1947,_312_Table2,MATCH('312'!$X$16,_312_Table2_ColumnLookup,0),FALSE),
  IF(AND(VALUE(LEFT($A1947,3))=312,LEN($I1947)=4),VLOOKUP($I1947,_312_Table2,MATCH(LEFT($B1947,1),_312_Table2_ColumnLookup,0),FALSE)
+N("312"),
  IF(VALUE(LEFT($A1947,3))=313,VLOOKUP(VALUE(MID($B1947,2,1)),_313_Table2,MATCH(MID($B1947,1,1),_313_Table2_ColumnLookup,0),FALSE)
+N("313"),
  IF(AND(VALUE(LEFT($A1947,3))=314,LEN($B1947)=3),VLOOKUP(VALUE(MID($B1947,2,2)),_314_Table2,MATCH(MID($B1947,1,1),_314_Table2_ColumnLookup,0),FALSE),
  IF(VALUE(LEFT($A1947,3))=314,VLOOKUP(VALUE(MID($B1947,2,1)),_314_Table2,MATCH(MID($B1947,1,1),_314_Table2_ColumnLookup,0),FALSE)
+N("314"),
""))))))))))))))))))))))))</f>
        <v>#N/A</v>
      </c>
      <c r="F1947" s="238" t="e">
        <f>IF(AND(VALUE(LEFT($A1947,3))=309,LEN($B1947)=3),VLOOKUP(VALUE(MID($B1947,2,2)),_309_Table3,MATCH(MID($B1947,1,1),_309_Table3_ColumnLookup,0),FALSE),
  IF($C1947="309 LCR SummaryA",OneYearSCR,IF($C1947="309 LCR SummaryB",UltimateSCR,IF(VALUE(LEFT($A1947,3))=309,VLOOKUP(VALUE(MID($B1947,2,1)),_309_Table3,MATCH(MID($B1947,1,1),_309_Table3_ColumnLookup,0),FALSE)
+N("309"),
  IF(VALUE(LEFT($A1947,3))=310,VLOOKUP(VALUE(MID($B1947,2,1)),_310_Table3,MATCH(MID($B1947,1,1),_310_Table3_ColumnLookup,0),FALSE)
+N("310"),
  IF(AND(VALUE(LEFT($A1947,3))=311,LEN($I1947)=4),VLOOKUP($I1947,_311_Table3,MATCH($B1947,_311_Table3_ColumnLookup,0),FALSE),
  IF(AND(VALUE(LEFT($A1947,3))=311,OR($B1947="I2",$B1947="J2",$B1947="K2",$B1947="L2")),VLOOKUP('311'!$G$58,_311_Table3,MATCH(MID($B1947,1,1),_311_Table3_ColumnLookup,0),FALSE),
  IF(AND(VALUE(LEFT($A1947,3))=311,RIGHT($B1947,5)="Total"),VLOOKUP('311'!$G$59,_311_Table3,MATCH(MID($B1947,1,1),_311_Table3_ColumnLookup,0),FALSE),
  IF(VALUE(LEFT($A1947,3))=311,VLOOKUP(VALUE(MID($B1947,2,1)),_311_Table3,MATCH(MID($B1947,1,1),_311_Table3_ColumnLookup,0),FALSE)
+N("311"),
  IF(AND(VALUE(LEFT($A1947,3))=312,LEFT($G1947,10)="Unincepted",$B1947="G "),VLOOKUP(" ULO",_312_Table3,MATCH('312'!$N$16,_312_Table3_ColumnLookup,0),FALSE),
  IF(AND(VALUE(LEFT($A1947,3))=312,LEFT($G1947,10)="Unincepted",$B1947="O "),VLOOKUP(" ULO",_312_Table3,MATCH('312'!$V$16,_312_Table3_ColumnLookup,0),FALSE),
  IF(AND(VALUE(LEFT($A1947,3))=312,LEFT($G1947,10)="Unincepted",$B1947="Q "),VLOOKUP(" ULO",_312_Table3,MATCH('312'!$X$16,_312_Table3_ColumnLookup,0),FALSE),
  IF(AND(VALUE(LEFT($A1947,3))=312,LEFT($G1947,10)="Unincepted"),VLOOKUP(" ULO",_312_Table3,MATCH(LEFT($B1947,1),_312_Table3_ColumnLookup,0),FALSE),
  IF(AND(VALUE(LEFT($A1947,3))=312,LEFT($G1947,5)="Total",$B1947="G "),VLOOKUP('312'!$F$80,_312_Table3,MATCH('312'!$N$16,_312_Table3_ColumnLookup,0),FALSE),
  IF(AND(VALUE(LEFT($A1947,3))=312,LEFT($G1947,5)="Total",$B1947="O "),VLOOKUP('312'!$F$80,_312_Table3,MATCH('312'!$V$16,_312_Table3_ColumnLookup,0),FALSE),
  IF(AND(VALUE(LEFT($A1947,3))=312,LEFT($G1947,5)="Total",$B1947="Q "),VLOOKUP('312'!$F$80,_312_Table3,MATCH('312'!$X$16,_312_Table3_ColumnLookup,0),FALSE),
  IF(AND(VALUE(LEFT($A1947,3))=312,LEFT($G1947,5)="Total"),VLOOKUP('312'!$F$80,_312_Table3,MATCH(LEFT($B1947,1),_312_Table3_ColumnLookup,0),FALSE),
  IF(AND(VALUE(LEFT($A1947,3))=312,LEN($I1947)=4,$B1947="G"),VLOOKUP($I1947,_312_Table3,MATCH('312'!$N$16,_312_Table3_ColumnLookup,0),FALSE),
  IF(AND(VALUE(LEFT($A1947,3))=312,LEN($I1947)=4,$B1947="O"),VLOOKUP($I1947,_312_Table3,MATCH('312'!$V$16,_312_Table3_ColumnLookup,0),FALSE),
  IF(AND(VALUE(LEFT($A1947,3))=312,LEN($I1947)=4,$B1947="Q"),VLOOKUP($I1947,_312_Table3,MATCH('312'!$X$16,_312_Table3_ColumnLookup,0),FALSE),
  IF(AND(VALUE(LEFT($A1947,3))=312,LEN($I1947)=4),VLOOKUP($I1947,_312_Table3,MATCH(LEFT($B1947,1),_312_Table3_ColumnLookup,0),FALSE)
+N("312"),
  IF(VALUE(LEFT($A1947,3))=313,VLOOKUP(VALUE(MID($B1947,2,1)),_313_Table3,MATCH(MID($B1947,1,1),_313_Table3_ColumnLookup,0),FALSE)
+N("313"),
  IF(AND(VALUE(LEFT($A1947,3))=314,LEN($B1947)=3),VLOOKUP(VALUE(MID($B1947,2,2)),_314_Table3,MATCH(MID($B1947,1,1),_314_Table3_ColumnLookup,0),FALSE),
  IF(VALUE(LEFT($A1947,3))=314,VLOOKUP(VALUE(MID($B1947,2,1)),_314_Table3,MATCH(MID($B1947,1,1),_314_Table3_ColumnLookup,0),FALSE)
+N("314"),
""))))))))))))))))))))))))</f>
        <v>#N/A</v>
      </c>
      <c r="H1947" s="321" t="str">
        <f>IFERROR(
IF(ISERROR($D1947)=FALSE,$D1947,IF(ISERROR($E1947)=FALSE,$E1947,IF(ISERROR($F1947)=FALSE,$F1947
+N("012 checkboxes"),
IF(
IF(OR(LEFT($A1947,9)="Syndicate",LEFT($A1947,12)="NewSyndicate"),VLOOKUP($A1947,'012'!$J:$ZW,MATCH("Link to button",'012'!$J$1:$ZW$1,0),0)
+N("309 checkbox"),
IF($C1947="309 LCR Summary0",VLOOKUP("Notes990",'309'!$P:$ZZ,MATCH("Link to button",'309'!$P$1:$ZZ$1,0),0)
+N("313 checkboxes"),
IF($C1947="313 Financial Information0LcmVsScr",IF($C1947="309 LCR Summary0",VLOOKUP("LcmVsScr",'309'!$N:$ZZ,MATCH("Link to button",'309'!$N$1:$ZZ$1,0),0),
IF($C1947="313 Financial Information0LcrDocAttached",IF($C1947="309 LCR Summary0",VLOOKUP("LcrDocAttached",'309'!$N:$ZZ,MATCH("Link to button",'309'!$N$1:$ZZ$1,0),
0)))))))=1,TRUE,FALSE)
))),"")</f>
        <v/>
      </c>
    </row>
    <row r="1948" spans="1:8">
      <c r="A1948" s="237" t="e">
        <f>VLOOKUP($G1948,CSVLookups!$B:$R,MATCH(A$1,CSVLookups!$B$1:$R$1,0),FALSE)</f>
        <v>#N/A</v>
      </c>
      <c r="B1948" s="237" t="e">
        <f>VLOOKUP($G1948,CSVLookups!$B:$R,MATCH(B$1,CSVLookups!$B$1:$R$1,0),FALSE)</f>
        <v>#N/A</v>
      </c>
      <c r="C1948" s="238" t="e">
        <f t="shared" si="30"/>
        <v>#N/A</v>
      </c>
      <c r="D1948" s="238" t="e">
        <f>IF(AND(VALUE(LEFT($A1948,3))=309,LEN($B1948)=3),VLOOKUP(VALUE(MID($B1948,2,2)),_309_Table1,MATCH(MID($B1948,1,1),_309_Table1_ColumnLookup,0),FALSE),
  IF($C1948="309 LCR SummaryA",OneYearSCR,IF($C1948="309 LCR SummaryB",UltimateSCR,IF(VALUE(LEFT($A1948,3))=309,VLOOKUP(VALUE(MID($B1948,2,1)),_309_Table1,MATCH(MID($B1948,1,1),_309_Table1_ColumnLookup,0),FALSE)
+N("309"),
  IF(VALUE(LEFT($A1948,3))=310,VLOOKUP(VALUE(MID($B1948,2,1)),_310_Table1,MATCH(MID($B1948,1,1),_310_Table1_ColumnLookup,0),FALSE)
+N("310"),
  IF(AND(VALUE(LEFT($A1948,3))=311,LEN($I1948)=4),VLOOKUP($I1948,_311_Table1,MATCH($B1948,_311_Table1_ColumnLookup,0),FALSE),
  IF(AND(VALUE(LEFT($A1948,3))=311,OR($B1948="I2",$B1948="J2",$B1948="K2",$B1948="L2")),VLOOKUP('311'!$G$58,_311_Table1,MATCH(MID($B1948,1,1),_311_Table1_ColumnLookup,0),FALSE),
  IF(AND(VALUE(LEFT($A1948,3))=311,RIGHT($B1948,5)="Total"),VLOOKUP('311'!$G$59,_311_Table1,MATCH(MID($B1948,1,1),_311_Table1_ColumnLookup,0),FALSE),
  IF(VALUE(LEFT($A1948,3))=311,VLOOKUP(VALUE(MID($B1948,2,1)),_311_Table1,MATCH(MID($B1948,1,1),_311_Table1_ColumnLookup,0),FALSE)
+N("311"),
  IF(AND(VALUE(LEFT($A1948,3))=312,LEFT($G1948,10)="Unincepted",$B1948="G "),VLOOKUP(" ULO",_312_Table1,MATCH('312'!$N$16,_312_Table1_ColumnLookup,0),FALSE),
  IF(AND(VALUE(LEFT($A1948,3))=312,LEFT($G1948,10)="Unincepted",$B1948="O "),VLOOKUP(" ULO",_312_Table1,MATCH('312'!$V$16,_312_Table1_ColumnLookup,0),FALSE),
  IF(AND(VALUE(LEFT($A1948,3))=312,LEFT($G1948,10)="Unincepted",$B1948="Q "),VLOOKUP(" ULO",_312_Table1,MATCH('312'!$X$16,_312_Table1_ColumnLookup,0),FALSE),
  IF(AND(VALUE(LEFT($A1948,3))=312,LEFT($G1948,10)="Unincepted"),VLOOKUP(" ULO",_312_Table1,MATCH(LEFT($B1948,1),_312_Table1_ColumnLookup,0),FALSE),
  IF(AND(VALUE(LEFT($A1948,3))=312,LEFT($G1948,5)="Total",$B1948="G "),VLOOKUP('312'!$F$80,_312_Table1,MATCH('312'!$N$16,_312_Table1_ColumnLookup,0),FALSE),
  IF(AND(VALUE(LEFT($A1948,3))=312,LEFT($G1948,5)="Total",$B1948="O "),VLOOKUP('312'!$F$80,_312_Table1,MATCH('312'!$V$16,_312_Table1_ColumnLookup,0),FALSE),
  IF(AND(VALUE(LEFT($A1948,3))=312,LEFT($G1948,5)="Total",$B1948="Q "),VLOOKUP('312'!$F$80,_312_Table1,MATCH('312'!$X$16,_312_Table1_ColumnLookup,0),FALSE),
  IF(AND(VALUE(LEFT($A1948,3))=312,LEFT($G1948,5)="Total"),VLOOKUP('312'!$F$80,_312_Table1,MATCH(LEFT($B1948,1),_312_Table1_ColumnLookup,0),FALSE),
  IF(AND(VALUE(LEFT($A1948,3))=312,LEN($I1948)=4,$B1948="G"),VLOOKUP($I1948,_312_Table1,MATCH('312'!$N$16,_312_Table1_ColumnLookup,0),FALSE),
  IF(AND(VALUE(LEFT($A1948,3))=312,LEN($I1948)=4,$B1948="O"),VLOOKUP($I1948,_312_Table1,MATCH('312'!$V$16,_312_Table1_ColumnLookup,0),FALSE),
  IF(AND(VALUE(LEFT($A1948,3))=312,LEN($I1948)=4,$B1948="Q"),VLOOKUP($I1948,_312_Table1,MATCH('312'!$X$16,_312_Table1_ColumnLookup,0),FALSE),
  IF(AND(VALUE(LEFT($A1948,3))=312,LEN($I1948)=4),VLOOKUP($I1948,_312_Table1,MATCH(LEFT($B1948,1),_312_Table1_ColumnLookup,0),FALSE)
+N("312"),
  IF(VALUE(LEFT($A1948,3))=313,VLOOKUP(VALUE(MID($B1948,2,1)),_313_Table1,MATCH(MID($B1948,1,1),_313_Table1_ColumnLookup,0),FALSE)
+N("313"),
  IF(AND(VALUE(LEFT($A1948,3))=314,LEN($B1948)=3),VLOOKUP(VALUE(MID($B1948,2,2)),_314_Table1,MATCH(MID($B1948,1,1),_314_Table1_ColumnLookup,0),FALSE),
  IF(VALUE(LEFT($A1948,3))=314,VLOOKUP(VALUE(MID($B1948,2,1)),_314_Table1,MATCH(MID($B1948,1,1),_314_Table1_ColumnLookup,0),FALSE)
+N("314"),
""))))))))))))))))))))))))</f>
        <v>#N/A</v>
      </c>
      <c r="E1948" s="238" t="e">
        <f>IF(AND(VALUE(LEFT($A1948,3))=309,LEN($B1948)=3),VLOOKUP(VALUE(MID($B1948,2,2)),_309_Table2,MATCH(MID($B1948,1,1),_309_Table2_ColumnLookup,0),FALSE),
  IF($C1948="309 LCR SummaryA",OneYearSCR,IF($C1948="309 LCR SummaryB",UltimateSCR,IF(VALUE(LEFT($A1948,3))=309,VLOOKUP(VALUE(MID($B1948,2,1)),_309_Table2,MATCH(MID($B1948,1,1),_309_Table2_ColumnLookup,0),FALSE)
+N("309"),
  IF(VALUE(LEFT($A1948,3))=310,VLOOKUP(VALUE(MID($B1948,2,1)),_310_Table2,MATCH(MID($B1948,1,1),_310_Table2_ColumnLookup,0),FALSE)
+N("310"),
  IF(AND(VALUE(LEFT($A1948,3))=311,LEN($I1948)=4),VLOOKUP($I1948,_311_Table2,MATCH($B1948,_311_Table2_ColumnLookup,0),FALSE),
  IF(AND(VALUE(LEFT($A1948,3))=311,OR($B1948="I2",$B1948="J2",$B1948="K2",$B1948="L2")),VLOOKUP('311'!$G$58,_311_Table2,MATCH(MID($B1948,1,1),_311_Table2_ColumnLookup,0),FALSE),
  IF(AND(VALUE(LEFT($A1948,3))=311,RIGHT($B1948,5)="Total"),VLOOKUP('311'!$G$59,_311_Table2,MATCH(MID($B1948,1,1),_311_Table2_ColumnLookup,0),FALSE),
  IF(VALUE(LEFT($A1948,3))=311,VLOOKUP(VALUE(MID($B1948,2,1)),_311_Table2,MATCH(MID($B1948,1,1),_311_Table2_ColumnLookup,0),FALSE)
+N("311"),
  IF(AND(VALUE(LEFT($A1948,3))=312,LEFT($G1948,10)="Unincepted",$B1948="G "),VLOOKUP(" ULO",_312_Table2,MATCH('312'!$N$16,_312_Table2_ColumnLookup,0),FALSE),
  IF(AND(VALUE(LEFT($A1948,3))=312,LEFT($G1948,10)="Unincepted",$B1948="O "),VLOOKUP(" ULO",_312_Table2,MATCH('312'!$V$16,_312_Table2_ColumnLookup,0),FALSE),
  IF(AND(VALUE(LEFT($A1948,3))=312,LEFT($G1948,10)="Unincepted",$B1948="Q "),VLOOKUP(" ULO",_312_Table2,MATCH('312'!$X$16,_312_Table2_ColumnLookup,0),FALSE),
  IF(AND(VALUE(LEFT($A1948,3))=312,LEFT($G1948,10)="Unincepted"),VLOOKUP(" ULO",_312_Table2,MATCH(LEFT($B1948,1),_312_Table2_ColumnLookup,0),FALSE),
  IF(AND(VALUE(LEFT($A1948,3))=312,LEFT($G1948,5)="Total",$B1948="G "),VLOOKUP('312'!$F$80,_312_Table2,MATCH('312'!$N$16,_312_Table2_ColumnLookup,0),FALSE),
  IF(AND(VALUE(LEFT($A1948,3))=312,LEFT($G1948,5)="Total",$B1948="O "),VLOOKUP('312'!$F$80,_312_Table2,MATCH('312'!$V$16,_312_Table2_ColumnLookup,0),FALSE),
  IF(AND(VALUE(LEFT($A1948,3))=312,LEFT($G1948,5)="Total",$B1948="Q "),VLOOKUP('312'!$F$80,_312_Table2,MATCH('312'!$X$16,_312_Table2_ColumnLookup,0),FALSE),
  IF(AND(VALUE(LEFT($A1948,3))=312,LEFT($G1948,5)="Total"),VLOOKUP('312'!$F$80,_312_Table2,MATCH(LEFT($B1948,1),_312_Table2_ColumnLookup,0),FALSE),
  IF(AND(VALUE(LEFT($A1948,3))=312,LEN($I1948)=4,$B1948="G"),VLOOKUP($I1948,_312_Table2,MATCH('312'!$N$16,_312_Table2_ColumnLookup,0),FALSE),
  IF(AND(VALUE(LEFT($A1948,3))=312,LEN($I1948)=4,$B1948="O"),VLOOKUP($I1948,_312_Table2,MATCH('312'!$V$16,_312_Table2_ColumnLookup,0),FALSE),
  IF(AND(VALUE(LEFT($A1948,3))=312,LEN($I1948)=4,$B1948="Q"),VLOOKUP($I1948,_312_Table2,MATCH('312'!$X$16,_312_Table2_ColumnLookup,0),FALSE),
  IF(AND(VALUE(LEFT($A1948,3))=312,LEN($I1948)=4),VLOOKUP($I1948,_312_Table2,MATCH(LEFT($B1948,1),_312_Table2_ColumnLookup,0),FALSE)
+N("312"),
  IF(VALUE(LEFT($A1948,3))=313,VLOOKUP(VALUE(MID($B1948,2,1)),_313_Table2,MATCH(MID($B1948,1,1),_313_Table2_ColumnLookup,0),FALSE)
+N("313"),
  IF(AND(VALUE(LEFT($A1948,3))=314,LEN($B1948)=3),VLOOKUP(VALUE(MID($B1948,2,2)),_314_Table2,MATCH(MID($B1948,1,1),_314_Table2_ColumnLookup,0),FALSE),
  IF(VALUE(LEFT($A1948,3))=314,VLOOKUP(VALUE(MID($B1948,2,1)),_314_Table2,MATCH(MID($B1948,1,1),_314_Table2_ColumnLookup,0),FALSE)
+N("314"),
""))))))))))))))))))))))))</f>
        <v>#N/A</v>
      </c>
      <c r="F1948" s="238" t="e">
        <f>IF(AND(VALUE(LEFT($A1948,3))=309,LEN($B1948)=3),VLOOKUP(VALUE(MID($B1948,2,2)),_309_Table3,MATCH(MID($B1948,1,1),_309_Table3_ColumnLookup,0),FALSE),
  IF($C1948="309 LCR SummaryA",OneYearSCR,IF($C1948="309 LCR SummaryB",UltimateSCR,IF(VALUE(LEFT($A1948,3))=309,VLOOKUP(VALUE(MID($B1948,2,1)),_309_Table3,MATCH(MID($B1948,1,1),_309_Table3_ColumnLookup,0),FALSE)
+N("309"),
  IF(VALUE(LEFT($A1948,3))=310,VLOOKUP(VALUE(MID($B1948,2,1)),_310_Table3,MATCH(MID($B1948,1,1),_310_Table3_ColumnLookup,0),FALSE)
+N("310"),
  IF(AND(VALUE(LEFT($A1948,3))=311,LEN($I1948)=4),VLOOKUP($I1948,_311_Table3,MATCH($B1948,_311_Table3_ColumnLookup,0),FALSE),
  IF(AND(VALUE(LEFT($A1948,3))=311,OR($B1948="I2",$B1948="J2",$B1948="K2",$B1948="L2")),VLOOKUP('311'!$G$58,_311_Table3,MATCH(MID($B1948,1,1),_311_Table3_ColumnLookup,0),FALSE),
  IF(AND(VALUE(LEFT($A1948,3))=311,RIGHT($B1948,5)="Total"),VLOOKUP('311'!$G$59,_311_Table3,MATCH(MID($B1948,1,1),_311_Table3_ColumnLookup,0),FALSE),
  IF(VALUE(LEFT($A1948,3))=311,VLOOKUP(VALUE(MID($B1948,2,1)),_311_Table3,MATCH(MID($B1948,1,1),_311_Table3_ColumnLookup,0),FALSE)
+N("311"),
  IF(AND(VALUE(LEFT($A1948,3))=312,LEFT($G1948,10)="Unincepted",$B1948="G "),VLOOKUP(" ULO",_312_Table3,MATCH('312'!$N$16,_312_Table3_ColumnLookup,0),FALSE),
  IF(AND(VALUE(LEFT($A1948,3))=312,LEFT($G1948,10)="Unincepted",$B1948="O "),VLOOKUP(" ULO",_312_Table3,MATCH('312'!$V$16,_312_Table3_ColumnLookup,0),FALSE),
  IF(AND(VALUE(LEFT($A1948,3))=312,LEFT($G1948,10)="Unincepted",$B1948="Q "),VLOOKUP(" ULO",_312_Table3,MATCH('312'!$X$16,_312_Table3_ColumnLookup,0),FALSE),
  IF(AND(VALUE(LEFT($A1948,3))=312,LEFT($G1948,10)="Unincepted"),VLOOKUP(" ULO",_312_Table3,MATCH(LEFT($B1948,1),_312_Table3_ColumnLookup,0),FALSE),
  IF(AND(VALUE(LEFT($A1948,3))=312,LEFT($G1948,5)="Total",$B1948="G "),VLOOKUP('312'!$F$80,_312_Table3,MATCH('312'!$N$16,_312_Table3_ColumnLookup,0),FALSE),
  IF(AND(VALUE(LEFT($A1948,3))=312,LEFT($G1948,5)="Total",$B1948="O "),VLOOKUP('312'!$F$80,_312_Table3,MATCH('312'!$V$16,_312_Table3_ColumnLookup,0),FALSE),
  IF(AND(VALUE(LEFT($A1948,3))=312,LEFT($G1948,5)="Total",$B1948="Q "),VLOOKUP('312'!$F$80,_312_Table3,MATCH('312'!$X$16,_312_Table3_ColumnLookup,0),FALSE),
  IF(AND(VALUE(LEFT($A1948,3))=312,LEFT($G1948,5)="Total"),VLOOKUP('312'!$F$80,_312_Table3,MATCH(LEFT($B1948,1),_312_Table3_ColumnLookup,0),FALSE),
  IF(AND(VALUE(LEFT($A1948,3))=312,LEN($I1948)=4,$B1948="G"),VLOOKUP($I1948,_312_Table3,MATCH('312'!$N$16,_312_Table3_ColumnLookup,0),FALSE),
  IF(AND(VALUE(LEFT($A1948,3))=312,LEN($I1948)=4,$B1948="O"),VLOOKUP($I1948,_312_Table3,MATCH('312'!$V$16,_312_Table3_ColumnLookup,0),FALSE),
  IF(AND(VALUE(LEFT($A1948,3))=312,LEN($I1948)=4,$B1948="Q"),VLOOKUP($I1948,_312_Table3,MATCH('312'!$X$16,_312_Table3_ColumnLookup,0),FALSE),
  IF(AND(VALUE(LEFT($A1948,3))=312,LEN($I1948)=4),VLOOKUP($I1948,_312_Table3,MATCH(LEFT($B1948,1),_312_Table3_ColumnLookup,0),FALSE)
+N("312"),
  IF(VALUE(LEFT($A1948,3))=313,VLOOKUP(VALUE(MID($B1948,2,1)),_313_Table3,MATCH(MID($B1948,1,1),_313_Table3_ColumnLookup,0),FALSE)
+N("313"),
  IF(AND(VALUE(LEFT($A1948,3))=314,LEN($B1948)=3),VLOOKUP(VALUE(MID($B1948,2,2)),_314_Table3,MATCH(MID($B1948,1,1),_314_Table3_ColumnLookup,0),FALSE),
  IF(VALUE(LEFT($A1948,3))=314,VLOOKUP(VALUE(MID($B1948,2,1)),_314_Table3,MATCH(MID($B1948,1,1),_314_Table3_ColumnLookup,0),FALSE)
+N("314"),
""))))))))))))))))))))))))</f>
        <v>#N/A</v>
      </c>
      <c r="H1948" s="321" t="str">
        <f>IFERROR(
IF(ISERROR($D1948)=FALSE,$D1948,IF(ISERROR($E1948)=FALSE,$E1948,IF(ISERROR($F1948)=FALSE,$F1948
+N("012 checkboxes"),
IF(
IF(OR(LEFT($A1948,9)="Syndicate",LEFT($A1948,12)="NewSyndicate"),VLOOKUP($A1948,'012'!$J:$ZW,MATCH("Link to button",'012'!$J$1:$ZW$1,0),0)
+N("309 checkbox"),
IF($C1948="309 LCR Summary0",VLOOKUP("Notes990",'309'!$P:$ZZ,MATCH("Link to button",'309'!$P$1:$ZZ$1,0),0)
+N("313 checkboxes"),
IF($C1948="313 Financial Information0LcmVsScr",IF($C1948="309 LCR Summary0",VLOOKUP("LcmVsScr",'309'!$N:$ZZ,MATCH("Link to button",'309'!$N$1:$ZZ$1,0),0),
IF($C1948="313 Financial Information0LcrDocAttached",IF($C1948="309 LCR Summary0",VLOOKUP("LcrDocAttached",'309'!$N:$ZZ,MATCH("Link to button",'309'!$N$1:$ZZ$1,0),
0)))))))=1,TRUE,FALSE)
))),"")</f>
        <v/>
      </c>
    </row>
    <row r="1949" spans="1:8">
      <c r="A1949" s="237" t="e">
        <f>VLOOKUP($G1949,CSVLookups!$B:$R,MATCH(A$1,CSVLookups!$B$1:$R$1,0),FALSE)</f>
        <v>#N/A</v>
      </c>
      <c r="B1949" s="237" t="e">
        <f>VLOOKUP($G1949,CSVLookups!$B:$R,MATCH(B$1,CSVLookups!$B$1:$R$1,0),FALSE)</f>
        <v>#N/A</v>
      </c>
      <c r="C1949" s="238" t="e">
        <f t="shared" si="30"/>
        <v>#N/A</v>
      </c>
      <c r="D1949" s="238" t="e">
        <f>IF(AND(VALUE(LEFT($A1949,3))=309,LEN($B1949)=3),VLOOKUP(VALUE(MID($B1949,2,2)),_309_Table1,MATCH(MID($B1949,1,1),_309_Table1_ColumnLookup,0),FALSE),
  IF($C1949="309 LCR SummaryA",OneYearSCR,IF($C1949="309 LCR SummaryB",UltimateSCR,IF(VALUE(LEFT($A1949,3))=309,VLOOKUP(VALUE(MID($B1949,2,1)),_309_Table1,MATCH(MID($B1949,1,1),_309_Table1_ColumnLookup,0),FALSE)
+N("309"),
  IF(VALUE(LEFT($A1949,3))=310,VLOOKUP(VALUE(MID($B1949,2,1)),_310_Table1,MATCH(MID($B1949,1,1),_310_Table1_ColumnLookup,0),FALSE)
+N("310"),
  IF(AND(VALUE(LEFT($A1949,3))=311,LEN($I1949)=4),VLOOKUP($I1949,_311_Table1,MATCH($B1949,_311_Table1_ColumnLookup,0),FALSE),
  IF(AND(VALUE(LEFT($A1949,3))=311,OR($B1949="I2",$B1949="J2",$B1949="K2",$B1949="L2")),VLOOKUP('311'!$G$58,_311_Table1,MATCH(MID($B1949,1,1),_311_Table1_ColumnLookup,0),FALSE),
  IF(AND(VALUE(LEFT($A1949,3))=311,RIGHT($B1949,5)="Total"),VLOOKUP('311'!$G$59,_311_Table1,MATCH(MID($B1949,1,1),_311_Table1_ColumnLookup,0),FALSE),
  IF(VALUE(LEFT($A1949,3))=311,VLOOKUP(VALUE(MID($B1949,2,1)),_311_Table1,MATCH(MID($B1949,1,1),_311_Table1_ColumnLookup,0),FALSE)
+N("311"),
  IF(AND(VALUE(LEFT($A1949,3))=312,LEFT($G1949,10)="Unincepted",$B1949="G "),VLOOKUP(" ULO",_312_Table1,MATCH('312'!$N$16,_312_Table1_ColumnLookup,0),FALSE),
  IF(AND(VALUE(LEFT($A1949,3))=312,LEFT($G1949,10)="Unincepted",$B1949="O "),VLOOKUP(" ULO",_312_Table1,MATCH('312'!$V$16,_312_Table1_ColumnLookup,0),FALSE),
  IF(AND(VALUE(LEFT($A1949,3))=312,LEFT($G1949,10)="Unincepted",$B1949="Q "),VLOOKUP(" ULO",_312_Table1,MATCH('312'!$X$16,_312_Table1_ColumnLookup,0),FALSE),
  IF(AND(VALUE(LEFT($A1949,3))=312,LEFT($G1949,10)="Unincepted"),VLOOKUP(" ULO",_312_Table1,MATCH(LEFT($B1949,1),_312_Table1_ColumnLookup,0),FALSE),
  IF(AND(VALUE(LEFT($A1949,3))=312,LEFT($G1949,5)="Total",$B1949="G "),VLOOKUP('312'!$F$80,_312_Table1,MATCH('312'!$N$16,_312_Table1_ColumnLookup,0),FALSE),
  IF(AND(VALUE(LEFT($A1949,3))=312,LEFT($G1949,5)="Total",$B1949="O "),VLOOKUP('312'!$F$80,_312_Table1,MATCH('312'!$V$16,_312_Table1_ColumnLookup,0),FALSE),
  IF(AND(VALUE(LEFT($A1949,3))=312,LEFT($G1949,5)="Total",$B1949="Q "),VLOOKUP('312'!$F$80,_312_Table1,MATCH('312'!$X$16,_312_Table1_ColumnLookup,0),FALSE),
  IF(AND(VALUE(LEFT($A1949,3))=312,LEFT($G1949,5)="Total"),VLOOKUP('312'!$F$80,_312_Table1,MATCH(LEFT($B1949,1),_312_Table1_ColumnLookup,0),FALSE),
  IF(AND(VALUE(LEFT($A1949,3))=312,LEN($I1949)=4,$B1949="G"),VLOOKUP($I1949,_312_Table1,MATCH('312'!$N$16,_312_Table1_ColumnLookup,0),FALSE),
  IF(AND(VALUE(LEFT($A1949,3))=312,LEN($I1949)=4,$B1949="O"),VLOOKUP($I1949,_312_Table1,MATCH('312'!$V$16,_312_Table1_ColumnLookup,0),FALSE),
  IF(AND(VALUE(LEFT($A1949,3))=312,LEN($I1949)=4,$B1949="Q"),VLOOKUP($I1949,_312_Table1,MATCH('312'!$X$16,_312_Table1_ColumnLookup,0),FALSE),
  IF(AND(VALUE(LEFT($A1949,3))=312,LEN($I1949)=4),VLOOKUP($I1949,_312_Table1,MATCH(LEFT($B1949,1),_312_Table1_ColumnLookup,0),FALSE)
+N("312"),
  IF(VALUE(LEFT($A1949,3))=313,VLOOKUP(VALUE(MID($B1949,2,1)),_313_Table1,MATCH(MID($B1949,1,1),_313_Table1_ColumnLookup,0),FALSE)
+N("313"),
  IF(AND(VALUE(LEFT($A1949,3))=314,LEN($B1949)=3),VLOOKUP(VALUE(MID($B1949,2,2)),_314_Table1,MATCH(MID($B1949,1,1),_314_Table1_ColumnLookup,0),FALSE),
  IF(VALUE(LEFT($A1949,3))=314,VLOOKUP(VALUE(MID($B1949,2,1)),_314_Table1,MATCH(MID($B1949,1,1),_314_Table1_ColumnLookup,0),FALSE)
+N("314"),
""))))))))))))))))))))))))</f>
        <v>#N/A</v>
      </c>
      <c r="E1949" s="238" t="e">
        <f>IF(AND(VALUE(LEFT($A1949,3))=309,LEN($B1949)=3),VLOOKUP(VALUE(MID($B1949,2,2)),_309_Table2,MATCH(MID($B1949,1,1),_309_Table2_ColumnLookup,0),FALSE),
  IF($C1949="309 LCR SummaryA",OneYearSCR,IF($C1949="309 LCR SummaryB",UltimateSCR,IF(VALUE(LEFT($A1949,3))=309,VLOOKUP(VALUE(MID($B1949,2,1)),_309_Table2,MATCH(MID($B1949,1,1),_309_Table2_ColumnLookup,0),FALSE)
+N("309"),
  IF(VALUE(LEFT($A1949,3))=310,VLOOKUP(VALUE(MID($B1949,2,1)),_310_Table2,MATCH(MID($B1949,1,1),_310_Table2_ColumnLookup,0),FALSE)
+N("310"),
  IF(AND(VALUE(LEFT($A1949,3))=311,LEN($I1949)=4),VLOOKUP($I1949,_311_Table2,MATCH($B1949,_311_Table2_ColumnLookup,0),FALSE),
  IF(AND(VALUE(LEFT($A1949,3))=311,OR($B1949="I2",$B1949="J2",$B1949="K2",$B1949="L2")),VLOOKUP('311'!$G$58,_311_Table2,MATCH(MID($B1949,1,1),_311_Table2_ColumnLookup,0),FALSE),
  IF(AND(VALUE(LEFT($A1949,3))=311,RIGHT($B1949,5)="Total"),VLOOKUP('311'!$G$59,_311_Table2,MATCH(MID($B1949,1,1),_311_Table2_ColumnLookup,0),FALSE),
  IF(VALUE(LEFT($A1949,3))=311,VLOOKUP(VALUE(MID($B1949,2,1)),_311_Table2,MATCH(MID($B1949,1,1),_311_Table2_ColumnLookup,0),FALSE)
+N("311"),
  IF(AND(VALUE(LEFT($A1949,3))=312,LEFT($G1949,10)="Unincepted",$B1949="G "),VLOOKUP(" ULO",_312_Table2,MATCH('312'!$N$16,_312_Table2_ColumnLookup,0),FALSE),
  IF(AND(VALUE(LEFT($A1949,3))=312,LEFT($G1949,10)="Unincepted",$B1949="O "),VLOOKUP(" ULO",_312_Table2,MATCH('312'!$V$16,_312_Table2_ColumnLookup,0),FALSE),
  IF(AND(VALUE(LEFT($A1949,3))=312,LEFT($G1949,10)="Unincepted",$B1949="Q "),VLOOKUP(" ULO",_312_Table2,MATCH('312'!$X$16,_312_Table2_ColumnLookup,0),FALSE),
  IF(AND(VALUE(LEFT($A1949,3))=312,LEFT($G1949,10)="Unincepted"),VLOOKUP(" ULO",_312_Table2,MATCH(LEFT($B1949,1),_312_Table2_ColumnLookup,0),FALSE),
  IF(AND(VALUE(LEFT($A1949,3))=312,LEFT($G1949,5)="Total",$B1949="G "),VLOOKUP('312'!$F$80,_312_Table2,MATCH('312'!$N$16,_312_Table2_ColumnLookup,0),FALSE),
  IF(AND(VALUE(LEFT($A1949,3))=312,LEFT($G1949,5)="Total",$B1949="O "),VLOOKUP('312'!$F$80,_312_Table2,MATCH('312'!$V$16,_312_Table2_ColumnLookup,0),FALSE),
  IF(AND(VALUE(LEFT($A1949,3))=312,LEFT($G1949,5)="Total",$B1949="Q "),VLOOKUP('312'!$F$80,_312_Table2,MATCH('312'!$X$16,_312_Table2_ColumnLookup,0),FALSE),
  IF(AND(VALUE(LEFT($A1949,3))=312,LEFT($G1949,5)="Total"),VLOOKUP('312'!$F$80,_312_Table2,MATCH(LEFT($B1949,1),_312_Table2_ColumnLookup,0),FALSE),
  IF(AND(VALUE(LEFT($A1949,3))=312,LEN($I1949)=4,$B1949="G"),VLOOKUP($I1949,_312_Table2,MATCH('312'!$N$16,_312_Table2_ColumnLookup,0),FALSE),
  IF(AND(VALUE(LEFT($A1949,3))=312,LEN($I1949)=4,$B1949="O"),VLOOKUP($I1949,_312_Table2,MATCH('312'!$V$16,_312_Table2_ColumnLookup,0),FALSE),
  IF(AND(VALUE(LEFT($A1949,3))=312,LEN($I1949)=4,$B1949="Q"),VLOOKUP($I1949,_312_Table2,MATCH('312'!$X$16,_312_Table2_ColumnLookup,0),FALSE),
  IF(AND(VALUE(LEFT($A1949,3))=312,LEN($I1949)=4),VLOOKUP($I1949,_312_Table2,MATCH(LEFT($B1949,1),_312_Table2_ColumnLookup,0),FALSE)
+N("312"),
  IF(VALUE(LEFT($A1949,3))=313,VLOOKUP(VALUE(MID($B1949,2,1)),_313_Table2,MATCH(MID($B1949,1,1),_313_Table2_ColumnLookup,0),FALSE)
+N("313"),
  IF(AND(VALUE(LEFT($A1949,3))=314,LEN($B1949)=3),VLOOKUP(VALUE(MID($B1949,2,2)),_314_Table2,MATCH(MID($B1949,1,1),_314_Table2_ColumnLookup,0),FALSE),
  IF(VALUE(LEFT($A1949,3))=314,VLOOKUP(VALUE(MID($B1949,2,1)),_314_Table2,MATCH(MID($B1949,1,1),_314_Table2_ColumnLookup,0),FALSE)
+N("314"),
""))))))))))))))))))))))))</f>
        <v>#N/A</v>
      </c>
      <c r="F1949" s="238" t="e">
        <f>IF(AND(VALUE(LEFT($A1949,3))=309,LEN($B1949)=3),VLOOKUP(VALUE(MID($B1949,2,2)),_309_Table3,MATCH(MID($B1949,1,1),_309_Table3_ColumnLookup,0),FALSE),
  IF($C1949="309 LCR SummaryA",OneYearSCR,IF($C1949="309 LCR SummaryB",UltimateSCR,IF(VALUE(LEFT($A1949,3))=309,VLOOKUP(VALUE(MID($B1949,2,1)),_309_Table3,MATCH(MID($B1949,1,1),_309_Table3_ColumnLookup,0),FALSE)
+N("309"),
  IF(VALUE(LEFT($A1949,3))=310,VLOOKUP(VALUE(MID($B1949,2,1)),_310_Table3,MATCH(MID($B1949,1,1),_310_Table3_ColumnLookup,0),FALSE)
+N("310"),
  IF(AND(VALUE(LEFT($A1949,3))=311,LEN($I1949)=4),VLOOKUP($I1949,_311_Table3,MATCH($B1949,_311_Table3_ColumnLookup,0),FALSE),
  IF(AND(VALUE(LEFT($A1949,3))=311,OR($B1949="I2",$B1949="J2",$B1949="K2",$B1949="L2")),VLOOKUP('311'!$G$58,_311_Table3,MATCH(MID($B1949,1,1),_311_Table3_ColumnLookup,0),FALSE),
  IF(AND(VALUE(LEFT($A1949,3))=311,RIGHT($B1949,5)="Total"),VLOOKUP('311'!$G$59,_311_Table3,MATCH(MID($B1949,1,1),_311_Table3_ColumnLookup,0),FALSE),
  IF(VALUE(LEFT($A1949,3))=311,VLOOKUP(VALUE(MID($B1949,2,1)),_311_Table3,MATCH(MID($B1949,1,1),_311_Table3_ColumnLookup,0),FALSE)
+N("311"),
  IF(AND(VALUE(LEFT($A1949,3))=312,LEFT($G1949,10)="Unincepted",$B1949="G "),VLOOKUP(" ULO",_312_Table3,MATCH('312'!$N$16,_312_Table3_ColumnLookup,0),FALSE),
  IF(AND(VALUE(LEFT($A1949,3))=312,LEFT($G1949,10)="Unincepted",$B1949="O "),VLOOKUP(" ULO",_312_Table3,MATCH('312'!$V$16,_312_Table3_ColumnLookup,0),FALSE),
  IF(AND(VALUE(LEFT($A1949,3))=312,LEFT($G1949,10)="Unincepted",$B1949="Q "),VLOOKUP(" ULO",_312_Table3,MATCH('312'!$X$16,_312_Table3_ColumnLookup,0),FALSE),
  IF(AND(VALUE(LEFT($A1949,3))=312,LEFT($G1949,10)="Unincepted"),VLOOKUP(" ULO",_312_Table3,MATCH(LEFT($B1949,1),_312_Table3_ColumnLookup,0),FALSE),
  IF(AND(VALUE(LEFT($A1949,3))=312,LEFT($G1949,5)="Total",$B1949="G "),VLOOKUP('312'!$F$80,_312_Table3,MATCH('312'!$N$16,_312_Table3_ColumnLookup,0),FALSE),
  IF(AND(VALUE(LEFT($A1949,3))=312,LEFT($G1949,5)="Total",$B1949="O "),VLOOKUP('312'!$F$80,_312_Table3,MATCH('312'!$V$16,_312_Table3_ColumnLookup,0),FALSE),
  IF(AND(VALUE(LEFT($A1949,3))=312,LEFT($G1949,5)="Total",$B1949="Q "),VLOOKUP('312'!$F$80,_312_Table3,MATCH('312'!$X$16,_312_Table3_ColumnLookup,0),FALSE),
  IF(AND(VALUE(LEFT($A1949,3))=312,LEFT($G1949,5)="Total"),VLOOKUP('312'!$F$80,_312_Table3,MATCH(LEFT($B1949,1),_312_Table3_ColumnLookup,0),FALSE),
  IF(AND(VALUE(LEFT($A1949,3))=312,LEN($I1949)=4,$B1949="G"),VLOOKUP($I1949,_312_Table3,MATCH('312'!$N$16,_312_Table3_ColumnLookup,0),FALSE),
  IF(AND(VALUE(LEFT($A1949,3))=312,LEN($I1949)=4,$B1949="O"),VLOOKUP($I1949,_312_Table3,MATCH('312'!$V$16,_312_Table3_ColumnLookup,0),FALSE),
  IF(AND(VALUE(LEFT($A1949,3))=312,LEN($I1949)=4,$B1949="Q"),VLOOKUP($I1949,_312_Table3,MATCH('312'!$X$16,_312_Table3_ColumnLookup,0),FALSE),
  IF(AND(VALUE(LEFT($A1949,3))=312,LEN($I1949)=4),VLOOKUP($I1949,_312_Table3,MATCH(LEFT($B1949,1),_312_Table3_ColumnLookup,0),FALSE)
+N("312"),
  IF(VALUE(LEFT($A1949,3))=313,VLOOKUP(VALUE(MID($B1949,2,1)),_313_Table3,MATCH(MID($B1949,1,1),_313_Table3_ColumnLookup,0),FALSE)
+N("313"),
  IF(AND(VALUE(LEFT($A1949,3))=314,LEN($B1949)=3),VLOOKUP(VALUE(MID($B1949,2,2)),_314_Table3,MATCH(MID($B1949,1,1),_314_Table3_ColumnLookup,0),FALSE),
  IF(VALUE(LEFT($A1949,3))=314,VLOOKUP(VALUE(MID($B1949,2,1)),_314_Table3,MATCH(MID($B1949,1,1),_314_Table3_ColumnLookup,0),FALSE)
+N("314"),
""))))))))))))))))))))))))</f>
        <v>#N/A</v>
      </c>
      <c r="H1949" s="321" t="str">
        <f>IFERROR(
IF(ISERROR($D1949)=FALSE,$D1949,IF(ISERROR($E1949)=FALSE,$E1949,IF(ISERROR($F1949)=FALSE,$F1949
+N("012 checkboxes"),
IF(
IF(OR(LEFT($A1949,9)="Syndicate",LEFT($A1949,12)="NewSyndicate"),VLOOKUP($A1949,'012'!$J:$ZW,MATCH("Link to button",'012'!$J$1:$ZW$1,0),0)
+N("309 checkbox"),
IF($C1949="309 LCR Summary0",VLOOKUP("Notes990",'309'!$P:$ZZ,MATCH("Link to button",'309'!$P$1:$ZZ$1,0),0)
+N("313 checkboxes"),
IF($C1949="313 Financial Information0LcmVsScr",IF($C1949="309 LCR Summary0",VLOOKUP("LcmVsScr",'309'!$N:$ZZ,MATCH("Link to button",'309'!$N$1:$ZZ$1,0),0),
IF($C1949="313 Financial Information0LcrDocAttached",IF($C1949="309 LCR Summary0",VLOOKUP("LcrDocAttached",'309'!$N:$ZZ,MATCH("Link to button",'309'!$N$1:$ZZ$1,0),
0)))))))=1,TRUE,FALSE)
))),"")</f>
        <v/>
      </c>
    </row>
    <row r="1950" spans="1:8">
      <c r="A1950" s="237" t="e">
        <f>VLOOKUP($G1950,CSVLookups!$B:$R,MATCH(A$1,CSVLookups!$B$1:$R$1,0),FALSE)</f>
        <v>#N/A</v>
      </c>
      <c r="B1950" s="237" t="e">
        <f>VLOOKUP($G1950,CSVLookups!$B:$R,MATCH(B$1,CSVLookups!$B$1:$R$1,0),FALSE)</f>
        <v>#N/A</v>
      </c>
      <c r="C1950" s="238" t="e">
        <f t="shared" si="30"/>
        <v>#N/A</v>
      </c>
      <c r="D1950" s="238" t="e">
        <f>IF(AND(VALUE(LEFT($A1950,3))=309,LEN($B1950)=3),VLOOKUP(VALUE(MID($B1950,2,2)),_309_Table1,MATCH(MID($B1950,1,1),_309_Table1_ColumnLookup,0),FALSE),
  IF($C1950="309 LCR SummaryA",OneYearSCR,IF($C1950="309 LCR SummaryB",UltimateSCR,IF(VALUE(LEFT($A1950,3))=309,VLOOKUP(VALUE(MID($B1950,2,1)),_309_Table1,MATCH(MID($B1950,1,1),_309_Table1_ColumnLookup,0),FALSE)
+N("309"),
  IF(VALUE(LEFT($A1950,3))=310,VLOOKUP(VALUE(MID($B1950,2,1)),_310_Table1,MATCH(MID($B1950,1,1),_310_Table1_ColumnLookup,0),FALSE)
+N("310"),
  IF(AND(VALUE(LEFT($A1950,3))=311,LEN($I1950)=4),VLOOKUP($I1950,_311_Table1,MATCH($B1950,_311_Table1_ColumnLookup,0),FALSE),
  IF(AND(VALUE(LEFT($A1950,3))=311,OR($B1950="I2",$B1950="J2",$B1950="K2",$B1950="L2")),VLOOKUP('311'!$G$58,_311_Table1,MATCH(MID($B1950,1,1),_311_Table1_ColumnLookup,0),FALSE),
  IF(AND(VALUE(LEFT($A1950,3))=311,RIGHT($B1950,5)="Total"),VLOOKUP('311'!$G$59,_311_Table1,MATCH(MID($B1950,1,1),_311_Table1_ColumnLookup,0),FALSE),
  IF(VALUE(LEFT($A1950,3))=311,VLOOKUP(VALUE(MID($B1950,2,1)),_311_Table1,MATCH(MID($B1950,1,1),_311_Table1_ColumnLookup,0),FALSE)
+N("311"),
  IF(AND(VALUE(LEFT($A1950,3))=312,LEFT($G1950,10)="Unincepted",$B1950="G "),VLOOKUP(" ULO",_312_Table1,MATCH('312'!$N$16,_312_Table1_ColumnLookup,0),FALSE),
  IF(AND(VALUE(LEFT($A1950,3))=312,LEFT($G1950,10)="Unincepted",$B1950="O "),VLOOKUP(" ULO",_312_Table1,MATCH('312'!$V$16,_312_Table1_ColumnLookup,0),FALSE),
  IF(AND(VALUE(LEFT($A1950,3))=312,LEFT($G1950,10)="Unincepted",$B1950="Q "),VLOOKUP(" ULO",_312_Table1,MATCH('312'!$X$16,_312_Table1_ColumnLookup,0),FALSE),
  IF(AND(VALUE(LEFT($A1950,3))=312,LEFT($G1950,10)="Unincepted"),VLOOKUP(" ULO",_312_Table1,MATCH(LEFT($B1950,1),_312_Table1_ColumnLookup,0),FALSE),
  IF(AND(VALUE(LEFT($A1950,3))=312,LEFT($G1950,5)="Total",$B1950="G "),VLOOKUP('312'!$F$80,_312_Table1,MATCH('312'!$N$16,_312_Table1_ColumnLookup,0),FALSE),
  IF(AND(VALUE(LEFT($A1950,3))=312,LEFT($G1950,5)="Total",$B1950="O "),VLOOKUP('312'!$F$80,_312_Table1,MATCH('312'!$V$16,_312_Table1_ColumnLookup,0),FALSE),
  IF(AND(VALUE(LEFT($A1950,3))=312,LEFT($G1950,5)="Total",$B1950="Q "),VLOOKUP('312'!$F$80,_312_Table1,MATCH('312'!$X$16,_312_Table1_ColumnLookup,0),FALSE),
  IF(AND(VALUE(LEFT($A1950,3))=312,LEFT($G1950,5)="Total"),VLOOKUP('312'!$F$80,_312_Table1,MATCH(LEFT($B1950,1),_312_Table1_ColumnLookup,0),FALSE),
  IF(AND(VALUE(LEFT($A1950,3))=312,LEN($I1950)=4,$B1950="G"),VLOOKUP($I1950,_312_Table1,MATCH('312'!$N$16,_312_Table1_ColumnLookup,0),FALSE),
  IF(AND(VALUE(LEFT($A1950,3))=312,LEN($I1950)=4,$B1950="O"),VLOOKUP($I1950,_312_Table1,MATCH('312'!$V$16,_312_Table1_ColumnLookup,0),FALSE),
  IF(AND(VALUE(LEFT($A1950,3))=312,LEN($I1950)=4,$B1950="Q"),VLOOKUP($I1950,_312_Table1,MATCH('312'!$X$16,_312_Table1_ColumnLookup,0),FALSE),
  IF(AND(VALUE(LEFT($A1950,3))=312,LEN($I1950)=4),VLOOKUP($I1950,_312_Table1,MATCH(LEFT($B1950,1),_312_Table1_ColumnLookup,0),FALSE)
+N("312"),
  IF(VALUE(LEFT($A1950,3))=313,VLOOKUP(VALUE(MID($B1950,2,1)),_313_Table1,MATCH(MID($B1950,1,1),_313_Table1_ColumnLookup,0),FALSE)
+N("313"),
  IF(AND(VALUE(LEFT($A1950,3))=314,LEN($B1950)=3),VLOOKUP(VALUE(MID($B1950,2,2)),_314_Table1,MATCH(MID($B1950,1,1),_314_Table1_ColumnLookup,0),FALSE),
  IF(VALUE(LEFT($A1950,3))=314,VLOOKUP(VALUE(MID($B1950,2,1)),_314_Table1,MATCH(MID($B1950,1,1),_314_Table1_ColumnLookup,0),FALSE)
+N("314"),
""))))))))))))))))))))))))</f>
        <v>#N/A</v>
      </c>
      <c r="E1950" s="238" t="e">
        <f>IF(AND(VALUE(LEFT($A1950,3))=309,LEN($B1950)=3),VLOOKUP(VALUE(MID($B1950,2,2)),_309_Table2,MATCH(MID($B1950,1,1),_309_Table2_ColumnLookup,0),FALSE),
  IF($C1950="309 LCR SummaryA",OneYearSCR,IF($C1950="309 LCR SummaryB",UltimateSCR,IF(VALUE(LEFT($A1950,3))=309,VLOOKUP(VALUE(MID($B1950,2,1)),_309_Table2,MATCH(MID($B1950,1,1),_309_Table2_ColumnLookup,0),FALSE)
+N("309"),
  IF(VALUE(LEFT($A1950,3))=310,VLOOKUP(VALUE(MID($B1950,2,1)),_310_Table2,MATCH(MID($B1950,1,1),_310_Table2_ColumnLookup,0),FALSE)
+N("310"),
  IF(AND(VALUE(LEFT($A1950,3))=311,LEN($I1950)=4),VLOOKUP($I1950,_311_Table2,MATCH($B1950,_311_Table2_ColumnLookup,0),FALSE),
  IF(AND(VALUE(LEFT($A1950,3))=311,OR($B1950="I2",$B1950="J2",$B1950="K2",$B1950="L2")),VLOOKUP('311'!$G$58,_311_Table2,MATCH(MID($B1950,1,1),_311_Table2_ColumnLookup,0),FALSE),
  IF(AND(VALUE(LEFT($A1950,3))=311,RIGHT($B1950,5)="Total"),VLOOKUP('311'!$G$59,_311_Table2,MATCH(MID($B1950,1,1),_311_Table2_ColumnLookup,0),FALSE),
  IF(VALUE(LEFT($A1950,3))=311,VLOOKUP(VALUE(MID($B1950,2,1)),_311_Table2,MATCH(MID($B1950,1,1),_311_Table2_ColumnLookup,0),FALSE)
+N("311"),
  IF(AND(VALUE(LEFT($A1950,3))=312,LEFT($G1950,10)="Unincepted",$B1950="G "),VLOOKUP(" ULO",_312_Table2,MATCH('312'!$N$16,_312_Table2_ColumnLookup,0),FALSE),
  IF(AND(VALUE(LEFT($A1950,3))=312,LEFT($G1950,10)="Unincepted",$B1950="O "),VLOOKUP(" ULO",_312_Table2,MATCH('312'!$V$16,_312_Table2_ColumnLookup,0),FALSE),
  IF(AND(VALUE(LEFT($A1950,3))=312,LEFT($G1950,10)="Unincepted",$B1950="Q "),VLOOKUP(" ULO",_312_Table2,MATCH('312'!$X$16,_312_Table2_ColumnLookup,0),FALSE),
  IF(AND(VALUE(LEFT($A1950,3))=312,LEFT($G1950,10)="Unincepted"),VLOOKUP(" ULO",_312_Table2,MATCH(LEFT($B1950,1),_312_Table2_ColumnLookup,0),FALSE),
  IF(AND(VALUE(LEFT($A1950,3))=312,LEFT($G1950,5)="Total",$B1950="G "),VLOOKUP('312'!$F$80,_312_Table2,MATCH('312'!$N$16,_312_Table2_ColumnLookup,0),FALSE),
  IF(AND(VALUE(LEFT($A1950,3))=312,LEFT($G1950,5)="Total",$B1950="O "),VLOOKUP('312'!$F$80,_312_Table2,MATCH('312'!$V$16,_312_Table2_ColumnLookup,0),FALSE),
  IF(AND(VALUE(LEFT($A1950,3))=312,LEFT($G1950,5)="Total",$B1950="Q "),VLOOKUP('312'!$F$80,_312_Table2,MATCH('312'!$X$16,_312_Table2_ColumnLookup,0),FALSE),
  IF(AND(VALUE(LEFT($A1950,3))=312,LEFT($G1950,5)="Total"),VLOOKUP('312'!$F$80,_312_Table2,MATCH(LEFT($B1950,1),_312_Table2_ColumnLookup,0),FALSE),
  IF(AND(VALUE(LEFT($A1950,3))=312,LEN($I1950)=4,$B1950="G"),VLOOKUP($I1950,_312_Table2,MATCH('312'!$N$16,_312_Table2_ColumnLookup,0),FALSE),
  IF(AND(VALUE(LEFT($A1950,3))=312,LEN($I1950)=4,$B1950="O"),VLOOKUP($I1950,_312_Table2,MATCH('312'!$V$16,_312_Table2_ColumnLookup,0),FALSE),
  IF(AND(VALUE(LEFT($A1950,3))=312,LEN($I1950)=4,$B1950="Q"),VLOOKUP($I1950,_312_Table2,MATCH('312'!$X$16,_312_Table2_ColumnLookup,0),FALSE),
  IF(AND(VALUE(LEFT($A1950,3))=312,LEN($I1950)=4),VLOOKUP($I1950,_312_Table2,MATCH(LEFT($B1950,1),_312_Table2_ColumnLookup,0),FALSE)
+N("312"),
  IF(VALUE(LEFT($A1950,3))=313,VLOOKUP(VALUE(MID($B1950,2,1)),_313_Table2,MATCH(MID($B1950,1,1),_313_Table2_ColumnLookup,0),FALSE)
+N("313"),
  IF(AND(VALUE(LEFT($A1950,3))=314,LEN($B1950)=3),VLOOKUP(VALUE(MID($B1950,2,2)),_314_Table2,MATCH(MID($B1950,1,1),_314_Table2_ColumnLookup,0),FALSE),
  IF(VALUE(LEFT($A1950,3))=314,VLOOKUP(VALUE(MID($B1950,2,1)),_314_Table2,MATCH(MID($B1950,1,1),_314_Table2_ColumnLookup,0),FALSE)
+N("314"),
""))))))))))))))))))))))))</f>
        <v>#N/A</v>
      </c>
      <c r="F1950" s="238" t="e">
        <f>IF(AND(VALUE(LEFT($A1950,3))=309,LEN($B1950)=3),VLOOKUP(VALUE(MID($B1950,2,2)),_309_Table3,MATCH(MID($B1950,1,1),_309_Table3_ColumnLookup,0),FALSE),
  IF($C1950="309 LCR SummaryA",OneYearSCR,IF($C1950="309 LCR SummaryB",UltimateSCR,IF(VALUE(LEFT($A1950,3))=309,VLOOKUP(VALUE(MID($B1950,2,1)),_309_Table3,MATCH(MID($B1950,1,1),_309_Table3_ColumnLookup,0),FALSE)
+N("309"),
  IF(VALUE(LEFT($A1950,3))=310,VLOOKUP(VALUE(MID($B1950,2,1)),_310_Table3,MATCH(MID($B1950,1,1),_310_Table3_ColumnLookup,0),FALSE)
+N("310"),
  IF(AND(VALUE(LEFT($A1950,3))=311,LEN($I1950)=4),VLOOKUP($I1950,_311_Table3,MATCH($B1950,_311_Table3_ColumnLookup,0),FALSE),
  IF(AND(VALUE(LEFT($A1950,3))=311,OR($B1950="I2",$B1950="J2",$B1950="K2",$B1950="L2")),VLOOKUP('311'!$G$58,_311_Table3,MATCH(MID($B1950,1,1),_311_Table3_ColumnLookup,0),FALSE),
  IF(AND(VALUE(LEFT($A1950,3))=311,RIGHT($B1950,5)="Total"),VLOOKUP('311'!$G$59,_311_Table3,MATCH(MID($B1950,1,1),_311_Table3_ColumnLookup,0),FALSE),
  IF(VALUE(LEFT($A1950,3))=311,VLOOKUP(VALUE(MID($B1950,2,1)),_311_Table3,MATCH(MID($B1950,1,1),_311_Table3_ColumnLookup,0),FALSE)
+N("311"),
  IF(AND(VALUE(LEFT($A1950,3))=312,LEFT($G1950,10)="Unincepted",$B1950="G "),VLOOKUP(" ULO",_312_Table3,MATCH('312'!$N$16,_312_Table3_ColumnLookup,0),FALSE),
  IF(AND(VALUE(LEFT($A1950,3))=312,LEFT($G1950,10)="Unincepted",$B1950="O "),VLOOKUP(" ULO",_312_Table3,MATCH('312'!$V$16,_312_Table3_ColumnLookup,0),FALSE),
  IF(AND(VALUE(LEFT($A1950,3))=312,LEFT($G1950,10)="Unincepted",$B1950="Q "),VLOOKUP(" ULO",_312_Table3,MATCH('312'!$X$16,_312_Table3_ColumnLookup,0),FALSE),
  IF(AND(VALUE(LEFT($A1950,3))=312,LEFT($G1950,10)="Unincepted"),VLOOKUP(" ULO",_312_Table3,MATCH(LEFT($B1950,1),_312_Table3_ColumnLookup,0),FALSE),
  IF(AND(VALUE(LEFT($A1950,3))=312,LEFT($G1950,5)="Total",$B1950="G "),VLOOKUP('312'!$F$80,_312_Table3,MATCH('312'!$N$16,_312_Table3_ColumnLookup,0),FALSE),
  IF(AND(VALUE(LEFT($A1950,3))=312,LEFT($G1950,5)="Total",$B1950="O "),VLOOKUP('312'!$F$80,_312_Table3,MATCH('312'!$V$16,_312_Table3_ColumnLookup,0),FALSE),
  IF(AND(VALUE(LEFT($A1950,3))=312,LEFT($G1950,5)="Total",$B1950="Q "),VLOOKUP('312'!$F$80,_312_Table3,MATCH('312'!$X$16,_312_Table3_ColumnLookup,0),FALSE),
  IF(AND(VALUE(LEFT($A1950,3))=312,LEFT($G1950,5)="Total"),VLOOKUP('312'!$F$80,_312_Table3,MATCH(LEFT($B1950,1),_312_Table3_ColumnLookup,0),FALSE),
  IF(AND(VALUE(LEFT($A1950,3))=312,LEN($I1950)=4,$B1950="G"),VLOOKUP($I1950,_312_Table3,MATCH('312'!$N$16,_312_Table3_ColumnLookup,0),FALSE),
  IF(AND(VALUE(LEFT($A1950,3))=312,LEN($I1950)=4,$B1950="O"),VLOOKUP($I1950,_312_Table3,MATCH('312'!$V$16,_312_Table3_ColumnLookup,0),FALSE),
  IF(AND(VALUE(LEFT($A1950,3))=312,LEN($I1950)=4,$B1950="Q"),VLOOKUP($I1950,_312_Table3,MATCH('312'!$X$16,_312_Table3_ColumnLookup,0),FALSE),
  IF(AND(VALUE(LEFT($A1950,3))=312,LEN($I1950)=4),VLOOKUP($I1950,_312_Table3,MATCH(LEFT($B1950,1),_312_Table3_ColumnLookup,0),FALSE)
+N("312"),
  IF(VALUE(LEFT($A1950,3))=313,VLOOKUP(VALUE(MID($B1950,2,1)),_313_Table3,MATCH(MID($B1950,1,1),_313_Table3_ColumnLookup,0),FALSE)
+N("313"),
  IF(AND(VALUE(LEFT($A1950,3))=314,LEN($B1950)=3),VLOOKUP(VALUE(MID($B1950,2,2)),_314_Table3,MATCH(MID($B1950,1,1),_314_Table3_ColumnLookup,0),FALSE),
  IF(VALUE(LEFT($A1950,3))=314,VLOOKUP(VALUE(MID($B1950,2,1)),_314_Table3,MATCH(MID($B1950,1,1),_314_Table3_ColumnLookup,0),FALSE)
+N("314"),
""))))))))))))))))))))))))</f>
        <v>#N/A</v>
      </c>
      <c r="H1950" s="321" t="str">
        <f>IFERROR(
IF(ISERROR($D1950)=FALSE,$D1950,IF(ISERROR($E1950)=FALSE,$E1950,IF(ISERROR($F1950)=FALSE,$F1950
+N("012 checkboxes"),
IF(
IF(OR(LEFT($A1950,9)="Syndicate",LEFT($A1950,12)="NewSyndicate"),VLOOKUP($A1950,'012'!$J:$ZW,MATCH("Link to button",'012'!$J$1:$ZW$1,0),0)
+N("309 checkbox"),
IF($C1950="309 LCR Summary0",VLOOKUP("Notes990",'309'!$P:$ZZ,MATCH("Link to button",'309'!$P$1:$ZZ$1,0),0)
+N("313 checkboxes"),
IF($C1950="313 Financial Information0LcmVsScr",IF($C1950="309 LCR Summary0",VLOOKUP("LcmVsScr",'309'!$N:$ZZ,MATCH("Link to button",'309'!$N$1:$ZZ$1,0),0),
IF($C1950="313 Financial Information0LcrDocAttached",IF($C1950="309 LCR Summary0",VLOOKUP("LcrDocAttached",'309'!$N:$ZZ,MATCH("Link to button",'309'!$N$1:$ZZ$1,0),
0)))))))=1,TRUE,FALSE)
))),"")</f>
        <v/>
      </c>
    </row>
    <row r="1951" spans="1:8">
      <c r="A1951" s="237" t="e">
        <f>VLOOKUP($G1951,CSVLookups!$B:$R,MATCH(A$1,CSVLookups!$B$1:$R$1,0),FALSE)</f>
        <v>#N/A</v>
      </c>
      <c r="B1951" s="237" t="e">
        <f>VLOOKUP($G1951,CSVLookups!$B:$R,MATCH(B$1,CSVLookups!$B$1:$R$1,0),FALSE)</f>
        <v>#N/A</v>
      </c>
      <c r="C1951" s="238" t="e">
        <f t="shared" si="30"/>
        <v>#N/A</v>
      </c>
      <c r="D1951" s="238" t="e">
        <f>IF(AND(VALUE(LEFT($A1951,3))=309,LEN($B1951)=3),VLOOKUP(VALUE(MID($B1951,2,2)),_309_Table1,MATCH(MID($B1951,1,1),_309_Table1_ColumnLookup,0),FALSE),
  IF($C1951="309 LCR SummaryA",OneYearSCR,IF($C1951="309 LCR SummaryB",UltimateSCR,IF(VALUE(LEFT($A1951,3))=309,VLOOKUP(VALUE(MID($B1951,2,1)),_309_Table1,MATCH(MID($B1951,1,1),_309_Table1_ColumnLookup,0),FALSE)
+N("309"),
  IF(VALUE(LEFT($A1951,3))=310,VLOOKUP(VALUE(MID($B1951,2,1)),_310_Table1,MATCH(MID($B1951,1,1),_310_Table1_ColumnLookup,0),FALSE)
+N("310"),
  IF(AND(VALUE(LEFT($A1951,3))=311,LEN($I1951)=4),VLOOKUP($I1951,_311_Table1,MATCH($B1951,_311_Table1_ColumnLookup,0),FALSE),
  IF(AND(VALUE(LEFT($A1951,3))=311,OR($B1951="I2",$B1951="J2",$B1951="K2",$B1951="L2")),VLOOKUP('311'!$G$58,_311_Table1,MATCH(MID($B1951,1,1),_311_Table1_ColumnLookup,0),FALSE),
  IF(AND(VALUE(LEFT($A1951,3))=311,RIGHT($B1951,5)="Total"),VLOOKUP('311'!$G$59,_311_Table1,MATCH(MID($B1951,1,1),_311_Table1_ColumnLookup,0),FALSE),
  IF(VALUE(LEFT($A1951,3))=311,VLOOKUP(VALUE(MID($B1951,2,1)),_311_Table1,MATCH(MID($B1951,1,1),_311_Table1_ColumnLookup,0),FALSE)
+N("311"),
  IF(AND(VALUE(LEFT($A1951,3))=312,LEFT($G1951,10)="Unincepted",$B1951="G "),VLOOKUP(" ULO",_312_Table1,MATCH('312'!$N$16,_312_Table1_ColumnLookup,0),FALSE),
  IF(AND(VALUE(LEFT($A1951,3))=312,LEFT($G1951,10)="Unincepted",$B1951="O "),VLOOKUP(" ULO",_312_Table1,MATCH('312'!$V$16,_312_Table1_ColumnLookup,0),FALSE),
  IF(AND(VALUE(LEFT($A1951,3))=312,LEFT($G1951,10)="Unincepted",$B1951="Q "),VLOOKUP(" ULO",_312_Table1,MATCH('312'!$X$16,_312_Table1_ColumnLookup,0),FALSE),
  IF(AND(VALUE(LEFT($A1951,3))=312,LEFT($G1951,10)="Unincepted"),VLOOKUP(" ULO",_312_Table1,MATCH(LEFT($B1951,1),_312_Table1_ColumnLookup,0),FALSE),
  IF(AND(VALUE(LEFT($A1951,3))=312,LEFT($G1951,5)="Total",$B1951="G "),VLOOKUP('312'!$F$80,_312_Table1,MATCH('312'!$N$16,_312_Table1_ColumnLookup,0),FALSE),
  IF(AND(VALUE(LEFT($A1951,3))=312,LEFT($G1951,5)="Total",$B1951="O "),VLOOKUP('312'!$F$80,_312_Table1,MATCH('312'!$V$16,_312_Table1_ColumnLookup,0),FALSE),
  IF(AND(VALUE(LEFT($A1951,3))=312,LEFT($G1951,5)="Total",$B1951="Q "),VLOOKUP('312'!$F$80,_312_Table1,MATCH('312'!$X$16,_312_Table1_ColumnLookup,0),FALSE),
  IF(AND(VALUE(LEFT($A1951,3))=312,LEFT($G1951,5)="Total"),VLOOKUP('312'!$F$80,_312_Table1,MATCH(LEFT($B1951,1),_312_Table1_ColumnLookup,0),FALSE),
  IF(AND(VALUE(LEFT($A1951,3))=312,LEN($I1951)=4,$B1951="G"),VLOOKUP($I1951,_312_Table1,MATCH('312'!$N$16,_312_Table1_ColumnLookup,0),FALSE),
  IF(AND(VALUE(LEFT($A1951,3))=312,LEN($I1951)=4,$B1951="O"),VLOOKUP($I1951,_312_Table1,MATCH('312'!$V$16,_312_Table1_ColumnLookup,0),FALSE),
  IF(AND(VALUE(LEFT($A1951,3))=312,LEN($I1951)=4,$B1951="Q"),VLOOKUP($I1951,_312_Table1,MATCH('312'!$X$16,_312_Table1_ColumnLookup,0),FALSE),
  IF(AND(VALUE(LEFT($A1951,3))=312,LEN($I1951)=4),VLOOKUP($I1951,_312_Table1,MATCH(LEFT($B1951,1),_312_Table1_ColumnLookup,0),FALSE)
+N("312"),
  IF(VALUE(LEFT($A1951,3))=313,VLOOKUP(VALUE(MID($B1951,2,1)),_313_Table1,MATCH(MID($B1951,1,1),_313_Table1_ColumnLookup,0),FALSE)
+N("313"),
  IF(AND(VALUE(LEFT($A1951,3))=314,LEN($B1951)=3),VLOOKUP(VALUE(MID($B1951,2,2)),_314_Table1,MATCH(MID($B1951,1,1),_314_Table1_ColumnLookup,0),FALSE),
  IF(VALUE(LEFT($A1951,3))=314,VLOOKUP(VALUE(MID($B1951,2,1)),_314_Table1,MATCH(MID($B1951,1,1),_314_Table1_ColumnLookup,0),FALSE)
+N("314"),
""))))))))))))))))))))))))</f>
        <v>#N/A</v>
      </c>
      <c r="E1951" s="238" t="e">
        <f>IF(AND(VALUE(LEFT($A1951,3))=309,LEN($B1951)=3),VLOOKUP(VALUE(MID($B1951,2,2)),_309_Table2,MATCH(MID($B1951,1,1),_309_Table2_ColumnLookup,0),FALSE),
  IF($C1951="309 LCR SummaryA",OneYearSCR,IF($C1951="309 LCR SummaryB",UltimateSCR,IF(VALUE(LEFT($A1951,3))=309,VLOOKUP(VALUE(MID($B1951,2,1)),_309_Table2,MATCH(MID($B1951,1,1),_309_Table2_ColumnLookup,0),FALSE)
+N("309"),
  IF(VALUE(LEFT($A1951,3))=310,VLOOKUP(VALUE(MID($B1951,2,1)),_310_Table2,MATCH(MID($B1951,1,1),_310_Table2_ColumnLookup,0),FALSE)
+N("310"),
  IF(AND(VALUE(LEFT($A1951,3))=311,LEN($I1951)=4),VLOOKUP($I1951,_311_Table2,MATCH($B1951,_311_Table2_ColumnLookup,0),FALSE),
  IF(AND(VALUE(LEFT($A1951,3))=311,OR($B1951="I2",$B1951="J2",$B1951="K2",$B1951="L2")),VLOOKUP('311'!$G$58,_311_Table2,MATCH(MID($B1951,1,1),_311_Table2_ColumnLookup,0),FALSE),
  IF(AND(VALUE(LEFT($A1951,3))=311,RIGHT($B1951,5)="Total"),VLOOKUP('311'!$G$59,_311_Table2,MATCH(MID($B1951,1,1),_311_Table2_ColumnLookup,0),FALSE),
  IF(VALUE(LEFT($A1951,3))=311,VLOOKUP(VALUE(MID($B1951,2,1)),_311_Table2,MATCH(MID($B1951,1,1),_311_Table2_ColumnLookup,0),FALSE)
+N("311"),
  IF(AND(VALUE(LEFT($A1951,3))=312,LEFT($G1951,10)="Unincepted",$B1951="G "),VLOOKUP(" ULO",_312_Table2,MATCH('312'!$N$16,_312_Table2_ColumnLookup,0),FALSE),
  IF(AND(VALUE(LEFT($A1951,3))=312,LEFT($G1951,10)="Unincepted",$B1951="O "),VLOOKUP(" ULO",_312_Table2,MATCH('312'!$V$16,_312_Table2_ColumnLookup,0),FALSE),
  IF(AND(VALUE(LEFT($A1951,3))=312,LEFT($G1951,10)="Unincepted",$B1951="Q "),VLOOKUP(" ULO",_312_Table2,MATCH('312'!$X$16,_312_Table2_ColumnLookup,0),FALSE),
  IF(AND(VALUE(LEFT($A1951,3))=312,LEFT($G1951,10)="Unincepted"),VLOOKUP(" ULO",_312_Table2,MATCH(LEFT($B1951,1),_312_Table2_ColumnLookup,0),FALSE),
  IF(AND(VALUE(LEFT($A1951,3))=312,LEFT($G1951,5)="Total",$B1951="G "),VLOOKUP('312'!$F$80,_312_Table2,MATCH('312'!$N$16,_312_Table2_ColumnLookup,0),FALSE),
  IF(AND(VALUE(LEFT($A1951,3))=312,LEFT($G1951,5)="Total",$B1951="O "),VLOOKUP('312'!$F$80,_312_Table2,MATCH('312'!$V$16,_312_Table2_ColumnLookup,0),FALSE),
  IF(AND(VALUE(LEFT($A1951,3))=312,LEFT($G1951,5)="Total",$B1951="Q "),VLOOKUP('312'!$F$80,_312_Table2,MATCH('312'!$X$16,_312_Table2_ColumnLookup,0),FALSE),
  IF(AND(VALUE(LEFT($A1951,3))=312,LEFT($G1951,5)="Total"),VLOOKUP('312'!$F$80,_312_Table2,MATCH(LEFT($B1951,1),_312_Table2_ColumnLookup,0),FALSE),
  IF(AND(VALUE(LEFT($A1951,3))=312,LEN($I1951)=4,$B1951="G"),VLOOKUP($I1951,_312_Table2,MATCH('312'!$N$16,_312_Table2_ColumnLookup,0),FALSE),
  IF(AND(VALUE(LEFT($A1951,3))=312,LEN($I1951)=4,$B1951="O"),VLOOKUP($I1951,_312_Table2,MATCH('312'!$V$16,_312_Table2_ColumnLookup,0),FALSE),
  IF(AND(VALUE(LEFT($A1951,3))=312,LEN($I1951)=4,$B1951="Q"),VLOOKUP($I1951,_312_Table2,MATCH('312'!$X$16,_312_Table2_ColumnLookup,0),FALSE),
  IF(AND(VALUE(LEFT($A1951,3))=312,LEN($I1951)=4),VLOOKUP($I1951,_312_Table2,MATCH(LEFT($B1951,1),_312_Table2_ColumnLookup,0),FALSE)
+N("312"),
  IF(VALUE(LEFT($A1951,3))=313,VLOOKUP(VALUE(MID($B1951,2,1)),_313_Table2,MATCH(MID($B1951,1,1),_313_Table2_ColumnLookup,0),FALSE)
+N("313"),
  IF(AND(VALUE(LEFT($A1951,3))=314,LEN($B1951)=3),VLOOKUP(VALUE(MID($B1951,2,2)),_314_Table2,MATCH(MID($B1951,1,1),_314_Table2_ColumnLookup,0),FALSE),
  IF(VALUE(LEFT($A1951,3))=314,VLOOKUP(VALUE(MID($B1951,2,1)),_314_Table2,MATCH(MID($B1951,1,1),_314_Table2_ColumnLookup,0),FALSE)
+N("314"),
""))))))))))))))))))))))))</f>
        <v>#N/A</v>
      </c>
      <c r="F1951" s="238" t="e">
        <f>IF(AND(VALUE(LEFT($A1951,3))=309,LEN($B1951)=3),VLOOKUP(VALUE(MID($B1951,2,2)),_309_Table3,MATCH(MID($B1951,1,1),_309_Table3_ColumnLookup,0),FALSE),
  IF($C1951="309 LCR SummaryA",OneYearSCR,IF($C1951="309 LCR SummaryB",UltimateSCR,IF(VALUE(LEFT($A1951,3))=309,VLOOKUP(VALUE(MID($B1951,2,1)),_309_Table3,MATCH(MID($B1951,1,1),_309_Table3_ColumnLookup,0),FALSE)
+N("309"),
  IF(VALUE(LEFT($A1951,3))=310,VLOOKUP(VALUE(MID($B1951,2,1)),_310_Table3,MATCH(MID($B1951,1,1),_310_Table3_ColumnLookup,0),FALSE)
+N("310"),
  IF(AND(VALUE(LEFT($A1951,3))=311,LEN($I1951)=4),VLOOKUP($I1951,_311_Table3,MATCH($B1951,_311_Table3_ColumnLookup,0),FALSE),
  IF(AND(VALUE(LEFT($A1951,3))=311,OR($B1951="I2",$B1951="J2",$B1951="K2",$B1951="L2")),VLOOKUP('311'!$G$58,_311_Table3,MATCH(MID($B1951,1,1),_311_Table3_ColumnLookup,0),FALSE),
  IF(AND(VALUE(LEFT($A1951,3))=311,RIGHT($B1951,5)="Total"),VLOOKUP('311'!$G$59,_311_Table3,MATCH(MID($B1951,1,1),_311_Table3_ColumnLookup,0),FALSE),
  IF(VALUE(LEFT($A1951,3))=311,VLOOKUP(VALUE(MID($B1951,2,1)),_311_Table3,MATCH(MID($B1951,1,1),_311_Table3_ColumnLookup,0),FALSE)
+N("311"),
  IF(AND(VALUE(LEFT($A1951,3))=312,LEFT($G1951,10)="Unincepted",$B1951="G "),VLOOKUP(" ULO",_312_Table3,MATCH('312'!$N$16,_312_Table3_ColumnLookup,0),FALSE),
  IF(AND(VALUE(LEFT($A1951,3))=312,LEFT($G1951,10)="Unincepted",$B1951="O "),VLOOKUP(" ULO",_312_Table3,MATCH('312'!$V$16,_312_Table3_ColumnLookup,0),FALSE),
  IF(AND(VALUE(LEFT($A1951,3))=312,LEFT($G1951,10)="Unincepted",$B1951="Q "),VLOOKUP(" ULO",_312_Table3,MATCH('312'!$X$16,_312_Table3_ColumnLookup,0),FALSE),
  IF(AND(VALUE(LEFT($A1951,3))=312,LEFT($G1951,10)="Unincepted"),VLOOKUP(" ULO",_312_Table3,MATCH(LEFT($B1951,1),_312_Table3_ColumnLookup,0),FALSE),
  IF(AND(VALUE(LEFT($A1951,3))=312,LEFT($G1951,5)="Total",$B1951="G "),VLOOKUP('312'!$F$80,_312_Table3,MATCH('312'!$N$16,_312_Table3_ColumnLookup,0),FALSE),
  IF(AND(VALUE(LEFT($A1951,3))=312,LEFT($G1951,5)="Total",$B1951="O "),VLOOKUP('312'!$F$80,_312_Table3,MATCH('312'!$V$16,_312_Table3_ColumnLookup,0),FALSE),
  IF(AND(VALUE(LEFT($A1951,3))=312,LEFT($G1951,5)="Total",$B1951="Q "),VLOOKUP('312'!$F$80,_312_Table3,MATCH('312'!$X$16,_312_Table3_ColumnLookup,0),FALSE),
  IF(AND(VALUE(LEFT($A1951,3))=312,LEFT($G1951,5)="Total"),VLOOKUP('312'!$F$80,_312_Table3,MATCH(LEFT($B1951,1),_312_Table3_ColumnLookup,0),FALSE),
  IF(AND(VALUE(LEFT($A1951,3))=312,LEN($I1951)=4,$B1951="G"),VLOOKUP($I1951,_312_Table3,MATCH('312'!$N$16,_312_Table3_ColumnLookup,0),FALSE),
  IF(AND(VALUE(LEFT($A1951,3))=312,LEN($I1951)=4,$B1951="O"),VLOOKUP($I1951,_312_Table3,MATCH('312'!$V$16,_312_Table3_ColumnLookup,0),FALSE),
  IF(AND(VALUE(LEFT($A1951,3))=312,LEN($I1951)=4,$B1951="Q"),VLOOKUP($I1951,_312_Table3,MATCH('312'!$X$16,_312_Table3_ColumnLookup,0),FALSE),
  IF(AND(VALUE(LEFT($A1951,3))=312,LEN($I1951)=4),VLOOKUP($I1951,_312_Table3,MATCH(LEFT($B1951,1),_312_Table3_ColumnLookup,0),FALSE)
+N("312"),
  IF(VALUE(LEFT($A1951,3))=313,VLOOKUP(VALUE(MID($B1951,2,1)),_313_Table3,MATCH(MID($B1951,1,1),_313_Table3_ColumnLookup,0),FALSE)
+N("313"),
  IF(AND(VALUE(LEFT($A1951,3))=314,LEN($B1951)=3),VLOOKUP(VALUE(MID($B1951,2,2)),_314_Table3,MATCH(MID($B1951,1,1),_314_Table3_ColumnLookup,0),FALSE),
  IF(VALUE(LEFT($A1951,3))=314,VLOOKUP(VALUE(MID($B1951,2,1)),_314_Table3,MATCH(MID($B1951,1,1),_314_Table3_ColumnLookup,0),FALSE)
+N("314"),
""))))))))))))))))))))))))</f>
        <v>#N/A</v>
      </c>
      <c r="H1951" s="321" t="str">
        <f>IFERROR(
IF(ISERROR($D1951)=FALSE,$D1951,IF(ISERROR($E1951)=FALSE,$E1951,IF(ISERROR($F1951)=FALSE,$F1951
+N("012 checkboxes"),
IF(
IF(OR(LEFT($A1951,9)="Syndicate",LEFT($A1951,12)="NewSyndicate"),VLOOKUP($A1951,'012'!$J:$ZW,MATCH("Link to button",'012'!$J$1:$ZW$1,0),0)
+N("309 checkbox"),
IF($C1951="309 LCR Summary0",VLOOKUP("Notes990",'309'!$P:$ZZ,MATCH("Link to button",'309'!$P$1:$ZZ$1,0),0)
+N("313 checkboxes"),
IF($C1951="313 Financial Information0LcmVsScr",IF($C1951="309 LCR Summary0",VLOOKUP("LcmVsScr",'309'!$N:$ZZ,MATCH("Link to button",'309'!$N$1:$ZZ$1,0),0),
IF($C1951="313 Financial Information0LcrDocAttached",IF($C1951="309 LCR Summary0",VLOOKUP("LcrDocAttached",'309'!$N:$ZZ,MATCH("Link to button",'309'!$N$1:$ZZ$1,0),
0)))))))=1,TRUE,FALSE)
))),"")</f>
        <v/>
      </c>
    </row>
    <row r="1952" spans="1:8">
      <c r="A1952" s="237" t="e">
        <f>VLOOKUP($G1952,CSVLookups!$B:$R,MATCH(A$1,CSVLookups!$B$1:$R$1,0),FALSE)</f>
        <v>#N/A</v>
      </c>
      <c r="B1952" s="237" t="e">
        <f>VLOOKUP($G1952,CSVLookups!$B:$R,MATCH(B$1,CSVLookups!$B$1:$R$1,0),FALSE)</f>
        <v>#N/A</v>
      </c>
      <c r="C1952" s="238" t="e">
        <f t="shared" ref="C1952:C2015" si="31">IF(OR(LEFT($A1952,4)="Base",LEFT($A1952,4)="Synd",LEFT($A1952,7)="NewSynd"),"",
IF(OR(AND(LEN($I1952=0),OR(LEFT($A1952,3)*1=311,LEFT($A1952,3)*1=312,LEFT($A1952,3)*1=313)),LEN($I1952)=4),
CONCATENATE($A1952,$B1952,$I1952,
IF(LEFT($G1952,LEN("NetOfRI"))="NetOfRI","Net Insurance Claims brought forward",
IF(LEFT($G1952,LEN("Adjustments"))="Adjustments","Adjustments",
IF(LEFT($G1952,LEN("NewBusiness"))="NewBusiness","New Business",
IF(LEFT($G1952,LEN("TotalClaims"))="TotalClaims","Total Claims",
IF(LEFT($G1952,LEN("TotalAdjustments"))="TotalAdjustments","Adjustments",
IF(LEFT($G1952,LEN("TotalNewBusiness"))="TotalNewBusiness","New Business",
IF(LEFT($G1952,LEN("Unincepted"))="Unincepted","Unincepted",
IF(LEFT($G1952,LEN("Total"))="Total","Total",
IF($G1952="LcmVsScr","LcmVsScr",
IF($G1952="LcrDocAttached","LcrDocAttached",
""))))))))))),CONCATENATE($A1952,$B1952)))</f>
        <v>#N/A</v>
      </c>
      <c r="D1952" s="238" t="e">
        <f>IF(AND(VALUE(LEFT($A1952,3))=309,LEN($B1952)=3),VLOOKUP(VALUE(MID($B1952,2,2)),_309_Table1,MATCH(MID($B1952,1,1),_309_Table1_ColumnLookup,0),FALSE),
  IF($C1952="309 LCR SummaryA",OneYearSCR,IF($C1952="309 LCR SummaryB",UltimateSCR,IF(VALUE(LEFT($A1952,3))=309,VLOOKUP(VALUE(MID($B1952,2,1)),_309_Table1,MATCH(MID($B1952,1,1),_309_Table1_ColumnLookup,0),FALSE)
+N("309"),
  IF(VALUE(LEFT($A1952,3))=310,VLOOKUP(VALUE(MID($B1952,2,1)),_310_Table1,MATCH(MID($B1952,1,1),_310_Table1_ColumnLookup,0),FALSE)
+N("310"),
  IF(AND(VALUE(LEFT($A1952,3))=311,LEN($I1952)=4),VLOOKUP($I1952,_311_Table1,MATCH($B1952,_311_Table1_ColumnLookup,0),FALSE),
  IF(AND(VALUE(LEFT($A1952,3))=311,OR($B1952="I2",$B1952="J2",$B1952="K2",$B1952="L2")),VLOOKUP('311'!$G$58,_311_Table1,MATCH(MID($B1952,1,1),_311_Table1_ColumnLookup,0),FALSE),
  IF(AND(VALUE(LEFT($A1952,3))=311,RIGHT($B1952,5)="Total"),VLOOKUP('311'!$G$59,_311_Table1,MATCH(MID($B1952,1,1),_311_Table1_ColumnLookup,0),FALSE),
  IF(VALUE(LEFT($A1952,3))=311,VLOOKUP(VALUE(MID($B1952,2,1)),_311_Table1,MATCH(MID($B1952,1,1),_311_Table1_ColumnLookup,0),FALSE)
+N("311"),
  IF(AND(VALUE(LEFT($A1952,3))=312,LEFT($G1952,10)="Unincepted",$B1952="G "),VLOOKUP(" ULO",_312_Table1,MATCH('312'!$N$16,_312_Table1_ColumnLookup,0),FALSE),
  IF(AND(VALUE(LEFT($A1952,3))=312,LEFT($G1952,10)="Unincepted",$B1952="O "),VLOOKUP(" ULO",_312_Table1,MATCH('312'!$V$16,_312_Table1_ColumnLookup,0),FALSE),
  IF(AND(VALUE(LEFT($A1952,3))=312,LEFT($G1952,10)="Unincepted",$B1952="Q "),VLOOKUP(" ULO",_312_Table1,MATCH('312'!$X$16,_312_Table1_ColumnLookup,0),FALSE),
  IF(AND(VALUE(LEFT($A1952,3))=312,LEFT($G1952,10)="Unincepted"),VLOOKUP(" ULO",_312_Table1,MATCH(LEFT($B1952,1),_312_Table1_ColumnLookup,0),FALSE),
  IF(AND(VALUE(LEFT($A1952,3))=312,LEFT($G1952,5)="Total",$B1952="G "),VLOOKUP('312'!$F$80,_312_Table1,MATCH('312'!$N$16,_312_Table1_ColumnLookup,0),FALSE),
  IF(AND(VALUE(LEFT($A1952,3))=312,LEFT($G1952,5)="Total",$B1952="O "),VLOOKUP('312'!$F$80,_312_Table1,MATCH('312'!$V$16,_312_Table1_ColumnLookup,0),FALSE),
  IF(AND(VALUE(LEFT($A1952,3))=312,LEFT($G1952,5)="Total",$B1952="Q "),VLOOKUP('312'!$F$80,_312_Table1,MATCH('312'!$X$16,_312_Table1_ColumnLookup,0),FALSE),
  IF(AND(VALUE(LEFT($A1952,3))=312,LEFT($G1952,5)="Total"),VLOOKUP('312'!$F$80,_312_Table1,MATCH(LEFT($B1952,1),_312_Table1_ColumnLookup,0),FALSE),
  IF(AND(VALUE(LEFT($A1952,3))=312,LEN($I1952)=4,$B1952="G"),VLOOKUP($I1952,_312_Table1,MATCH('312'!$N$16,_312_Table1_ColumnLookup,0),FALSE),
  IF(AND(VALUE(LEFT($A1952,3))=312,LEN($I1952)=4,$B1952="O"),VLOOKUP($I1952,_312_Table1,MATCH('312'!$V$16,_312_Table1_ColumnLookup,0),FALSE),
  IF(AND(VALUE(LEFT($A1952,3))=312,LEN($I1952)=4,$B1952="Q"),VLOOKUP($I1952,_312_Table1,MATCH('312'!$X$16,_312_Table1_ColumnLookup,0),FALSE),
  IF(AND(VALUE(LEFT($A1952,3))=312,LEN($I1952)=4),VLOOKUP($I1952,_312_Table1,MATCH(LEFT($B1952,1),_312_Table1_ColumnLookup,0),FALSE)
+N("312"),
  IF(VALUE(LEFT($A1952,3))=313,VLOOKUP(VALUE(MID($B1952,2,1)),_313_Table1,MATCH(MID($B1952,1,1),_313_Table1_ColumnLookup,0),FALSE)
+N("313"),
  IF(AND(VALUE(LEFT($A1952,3))=314,LEN($B1952)=3),VLOOKUP(VALUE(MID($B1952,2,2)),_314_Table1,MATCH(MID($B1952,1,1),_314_Table1_ColumnLookup,0),FALSE),
  IF(VALUE(LEFT($A1952,3))=314,VLOOKUP(VALUE(MID($B1952,2,1)),_314_Table1,MATCH(MID($B1952,1,1),_314_Table1_ColumnLookup,0),FALSE)
+N("314"),
""))))))))))))))))))))))))</f>
        <v>#N/A</v>
      </c>
      <c r="E1952" s="238" t="e">
        <f>IF(AND(VALUE(LEFT($A1952,3))=309,LEN($B1952)=3),VLOOKUP(VALUE(MID($B1952,2,2)),_309_Table2,MATCH(MID($B1952,1,1),_309_Table2_ColumnLookup,0),FALSE),
  IF($C1952="309 LCR SummaryA",OneYearSCR,IF($C1952="309 LCR SummaryB",UltimateSCR,IF(VALUE(LEFT($A1952,3))=309,VLOOKUP(VALUE(MID($B1952,2,1)),_309_Table2,MATCH(MID($B1952,1,1),_309_Table2_ColumnLookup,0),FALSE)
+N("309"),
  IF(VALUE(LEFT($A1952,3))=310,VLOOKUP(VALUE(MID($B1952,2,1)),_310_Table2,MATCH(MID($B1952,1,1),_310_Table2_ColumnLookup,0),FALSE)
+N("310"),
  IF(AND(VALUE(LEFT($A1952,3))=311,LEN($I1952)=4),VLOOKUP($I1952,_311_Table2,MATCH($B1952,_311_Table2_ColumnLookup,0),FALSE),
  IF(AND(VALUE(LEFT($A1952,3))=311,OR($B1952="I2",$B1952="J2",$B1952="K2",$B1952="L2")),VLOOKUP('311'!$G$58,_311_Table2,MATCH(MID($B1952,1,1),_311_Table2_ColumnLookup,0),FALSE),
  IF(AND(VALUE(LEFT($A1952,3))=311,RIGHT($B1952,5)="Total"),VLOOKUP('311'!$G$59,_311_Table2,MATCH(MID($B1952,1,1),_311_Table2_ColumnLookup,0),FALSE),
  IF(VALUE(LEFT($A1952,3))=311,VLOOKUP(VALUE(MID($B1952,2,1)),_311_Table2,MATCH(MID($B1952,1,1),_311_Table2_ColumnLookup,0),FALSE)
+N("311"),
  IF(AND(VALUE(LEFT($A1952,3))=312,LEFT($G1952,10)="Unincepted",$B1952="G "),VLOOKUP(" ULO",_312_Table2,MATCH('312'!$N$16,_312_Table2_ColumnLookup,0),FALSE),
  IF(AND(VALUE(LEFT($A1952,3))=312,LEFT($G1952,10)="Unincepted",$B1952="O "),VLOOKUP(" ULO",_312_Table2,MATCH('312'!$V$16,_312_Table2_ColumnLookup,0),FALSE),
  IF(AND(VALUE(LEFT($A1952,3))=312,LEFT($G1952,10)="Unincepted",$B1952="Q "),VLOOKUP(" ULO",_312_Table2,MATCH('312'!$X$16,_312_Table2_ColumnLookup,0),FALSE),
  IF(AND(VALUE(LEFT($A1952,3))=312,LEFT($G1952,10)="Unincepted"),VLOOKUP(" ULO",_312_Table2,MATCH(LEFT($B1952,1),_312_Table2_ColumnLookup,0),FALSE),
  IF(AND(VALUE(LEFT($A1952,3))=312,LEFT($G1952,5)="Total",$B1952="G "),VLOOKUP('312'!$F$80,_312_Table2,MATCH('312'!$N$16,_312_Table2_ColumnLookup,0),FALSE),
  IF(AND(VALUE(LEFT($A1952,3))=312,LEFT($G1952,5)="Total",$B1952="O "),VLOOKUP('312'!$F$80,_312_Table2,MATCH('312'!$V$16,_312_Table2_ColumnLookup,0),FALSE),
  IF(AND(VALUE(LEFT($A1952,3))=312,LEFT($G1952,5)="Total",$B1952="Q "),VLOOKUP('312'!$F$80,_312_Table2,MATCH('312'!$X$16,_312_Table2_ColumnLookup,0),FALSE),
  IF(AND(VALUE(LEFT($A1952,3))=312,LEFT($G1952,5)="Total"),VLOOKUP('312'!$F$80,_312_Table2,MATCH(LEFT($B1952,1),_312_Table2_ColumnLookup,0),FALSE),
  IF(AND(VALUE(LEFT($A1952,3))=312,LEN($I1952)=4,$B1952="G"),VLOOKUP($I1952,_312_Table2,MATCH('312'!$N$16,_312_Table2_ColumnLookup,0),FALSE),
  IF(AND(VALUE(LEFT($A1952,3))=312,LEN($I1952)=4,$B1952="O"),VLOOKUP($I1952,_312_Table2,MATCH('312'!$V$16,_312_Table2_ColumnLookup,0),FALSE),
  IF(AND(VALUE(LEFT($A1952,3))=312,LEN($I1952)=4,$B1952="Q"),VLOOKUP($I1952,_312_Table2,MATCH('312'!$X$16,_312_Table2_ColumnLookup,0),FALSE),
  IF(AND(VALUE(LEFT($A1952,3))=312,LEN($I1952)=4),VLOOKUP($I1952,_312_Table2,MATCH(LEFT($B1952,1),_312_Table2_ColumnLookup,0),FALSE)
+N("312"),
  IF(VALUE(LEFT($A1952,3))=313,VLOOKUP(VALUE(MID($B1952,2,1)),_313_Table2,MATCH(MID($B1952,1,1),_313_Table2_ColumnLookup,0),FALSE)
+N("313"),
  IF(AND(VALUE(LEFT($A1952,3))=314,LEN($B1952)=3),VLOOKUP(VALUE(MID($B1952,2,2)),_314_Table2,MATCH(MID($B1952,1,1),_314_Table2_ColumnLookup,0),FALSE),
  IF(VALUE(LEFT($A1952,3))=314,VLOOKUP(VALUE(MID($B1952,2,1)),_314_Table2,MATCH(MID($B1952,1,1),_314_Table2_ColumnLookup,0),FALSE)
+N("314"),
""))))))))))))))))))))))))</f>
        <v>#N/A</v>
      </c>
      <c r="F1952" s="238" t="e">
        <f>IF(AND(VALUE(LEFT($A1952,3))=309,LEN($B1952)=3),VLOOKUP(VALUE(MID($B1952,2,2)),_309_Table3,MATCH(MID($B1952,1,1),_309_Table3_ColumnLookup,0),FALSE),
  IF($C1952="309 LCR SummaryA",OneYearSCR,IF($C1952="309 LCR SummaryB",UltimateSCR,IF(VALUE(LEFT($A1952,3))=309,VLOOKUP(VALUE(MID($B1952,2,1)),_309_Table3,MATCH(MID($B1952,1,1),_309_Table3_ColumnLookup,0),FALSE)
+N("309"),
  IF(VALUE(LEFT($A1952,3))=310,VLOOKUP(VALUE(MID($B1952,2,1)),_310_Table3,MATCH(MID($B1952,1,1),_310_Table3_ColumnLookup,0),FALSE)
+N("310"),
  IF(AND(VALUE(LEFT($A1952,3))=311,LEN($I1952)=4),VLOOKUP($I1952,_311_Table3,MATCH($B1952,_311_Table3_ColumnLookup,0),FALSE),
  IF(AND(VALUE(LEFT($A1952,3))=311,OR($B1952="I2",$B1952="J2",$B1952="K2",$B1952="L2")),VLOOKUP('311'!$G$58,_311_Table3,MATCH(MID($B1952,1,1),_311_Table3_ColumnLookup,0),FALSE),
  IF(AND(VALUE(LEFT($A1952,3))=311,RIGHT($B1952,5)="Total"),VLOOKUP('311'!$G$59,_311_Table3,MATCH(MID($B1952,1,1),_311_Table3_ColumnLookup,0),FALSE),
  IF(VALUE(LEFT($A1952,3))=311,VLOOKUP(VALUE(MID($B1952,2,1)),_311_Table3,MATCH(MID($B1952,1,1),_311_Table3_ColumnLookup,0),FALSE)
+N("311"),
  IF(AND(VALUE(LEFT($A1952,3))=312,LEFT($G1952,10)="Unincepted",$B1952="G "),VLOOKUP(" ULO",_312_Table3,MATCH('312'!$N$16,_312_Table3_ColumnLookup,0),FALSE),
  IF(AND(VALUE(LEFT($A1952,3))=312,LEFT($G1952,10)="Unincepted",$B1952="O "),VLOOKUP(" ULO",_312_Table3,MATCH('312'!$V$16,_312_Table3_ColumnLookup,0),FALSE),
  IF(AND(VALUE(LEFT($A1952,3))=312,LEFT($G1952,10)="Unincepted",$B1952="Q "),VLOOKUP(" ULO",_312_Table3,MATCH('312'!$X$16,_312_Table3_ColumnLookup,0),FALSE),
  IF(AND(VALUE(LEFT($A1952,3))=312,LEFT($G1952,10)="Unincepted"),VLOOKUP(" ULO",_312_Table3,MATCH(LEFT($B1952,1),_312_Table3_ColumnLookup,0),FALSE),
  IF(AND(VALUE(LEFT($A1952,3))=312,LEFT($G1952,5)="Total",$B1952="G "),VLOOKUP('312'!$F$80,_312_Table3,MATCH('312'!$N$16,_312_Table3_ColumnLookup,0),FALSE),
  IF(AND(VALUE(LEFT($A1952,3))=312,LEFT($G1952,5)="Total",$B1952="O "),VLOOKUP('312'!$F$80,_312_Table3,MATCH('312'!$V$16,_312_Table3_ColumnLookup,0),FALSE),
  IF(AND(VALUE(LEFT($A1952,3))=312,LEFT($G1952,5)="Total",$B1952="Q "),VLOOKUP('312'!$F$80,_312_Table3,MATCH('312'!$X$16,_312_Table3_ColumnLookup,0),FALSE),
  IF(AND(VALUE(LEFT($A1952,3))=312,LEFT($G1952,5)="Total"),VLOOKUP('312'!$F$80,_312_Table3,MATCH(LEFT($B1952,1),_312_Table3_ColumnLookup,0),FALSE),
  IF(AND(VALUE(LEFT($A1952,3))=312,LEN($I1952)=4,$B1952="G"),VLOOKUP($I1952,_312_Table3,MATCH('312'!$N$16,_312_Table3_ColumnLookup,0),FALSE),
  IF(AND(VALUE(LEFT($A1952,3))=312,LEN($I1952)=4,$B1952="O"),VLOOKUP($I1952,_312_Table3,MATCH('312'!$V$16,_312_Table3_ColumnLookup,0),FALSE),
  IF(AND(VALUE(LEFT($A1952,3))=312,LEN($I1952)=4,$B1952="Q"),VLOOKUP($I1952,_312_Table3,MATCH('312'!$X$16,_312_Table3_ColumnLookup,0),FALSE),
  IF(AND(VALUE(LEFT($A1952,3))=312,LEN($I1952)=4),VLOOKUP($I1952,_312_Table3,MATCH(LEFT($B1952,1),_312_Table3_ColumnLookup,0),FALSE)
+N("312"),
  IF(VALUE(LEFT($A1952,3))=313,VLOOKUP(VALUE(MID($B1952,2,1)),_313_Table3,MATCH(MID($B1952,1,1),_313_Table3_ColumnLookup,0),FALSE)
+N("313"),
  IF(AND(VALUE(LEFT($A1952,3))=314,LEN($B1952)=3),VLOOKUP(VALUE(MID($B1952,2,2)),_314_Table3,MATCH(MID($B1952,1,1),_314_Table3_ColumnLookup,0),FALSE),
  IF(VALUE(LEFT($A1952,3))=314,VLOOKUP(VALUE(MID($B1952,2,1)),_314_Table3,MATCH(MID($B1952,1,1),_314_Table3_ColumnLookup,0),FALSE)
+N("314"),
""))))))))))))))))))))))))</f>
        <v>#N/A</v>
      </c>
      <c r="H1952" s="321" t="str">
        <f>IFERROR(
IF(ISERROR($D1952)=FALSE,$D1952,IF(ISERROR($E1952)=FALSE,$E1952,IF(ISERROR($F1952)=FALSE,$F1952
+N("012 checkboxes"),
IF(
IF(OR(LEFT($A1952,9)="Syndicate",LEFT($A1952,12)="NewSyndicate"),VLOOKUP($A1952,'012'!$J:$ZW,MATCH("Link to button",'012'!$J$1:$ZW$1,0),0)
+N("309 checkbox"),
IF($C1952="309 LCR Summary0",VLOOKUP("Notes990",'309'!$P:$ZZ,MATCH("Link to button",'309'!$P$1:$ZZ$1,0),0)
+N("313 checkboxes"),
IF($C1952="313 Financial Information0LcmVsScr",IF($C1952="309 LCR Summary0",VLOOKUP("LcmVsScr",'309'!$N:$ZZ,MATCH("Link to button",'309'!$N$1:$ZZ$1,0),0),
IF($C1952="313 Financial Information0LcrDocAttached",IF($C1952="309 LCR Summary0",VLOOKUP("LcrDocAttached",'309'!$N:$ZZ,MATCH("Link to button",'309'!$N$1:$ZZ$1,0),
0)))))))=1,TRUE,FALSE)
))),"")</f>
        <v/>
      </c>
    </row>
    <row r="1953" spans="1:8">
      <c r="A1953" s="237" t="e">
        <f>VLOOKUP($G1953,CSVLookups!$B:$R,MATCH(A$1,CSVLookups!$B$1:$R$1,0),FALSE)</f>
        <v>#N/A</v>
      </c>
      <c r="B1953" s="237" t="e">
        <f>VLOOKUP($G1953,CSVLookups!$B:$R,MATCH(B$1,CSVLookups!$B$1:$R$1,0),FALSE)</f>
        <v>#N/A</v>
      </c>
      <c r="C1953" s="238" t="e">
        <f t="shared" si="31"/>
        <v>#N/A</v>
      </c>
      <c r="D1953" s="238" t="e">
        <f>IF(AND(VALUE(LEFT($A1953,3))=309,LEN($B1953)=3),VLOOKUP(VALUE(MID($B1953,2,2)),_309_Table1,MATCH(MID($B1953,1,1),_309_Table1_ColumnLookup,0),FALSE),
  IF($C1953="309 LCR SummaryA",OneYearSCR,IF($C1953="309 LCR SummaryB",UltimateSCR,IF(VALUE(LEFT($A1953,3))=309,VLOOKUP(VALUE(MID($B1953,2,1)),_309_Table1,MATCH(MID($B1953,1,1),_309_Table1_ColumnLookup,0),FALSE)
+N("309"),
  IF(VALUE(LEFT($A1953,3))=310,VLOOKUP(VALUE(MID($B1953,2,1)),_310_Table1,MATCH(MID($B1953,1,1),_310_Table1_ColumnLookup,0),FALSE)
+N("310"),
  IF(AND(VALUE(LEFT($A1953,3))=311,LEN($I1953)=4),VLOOKUP($I1953,_311_Table1,MATCH($B1953,_311_Table1_ColumnLookup,0),FALSE),
  IF(AND(VALUE(LEFT($A1953,3))=311,OR($B1953="I2",$B1953="J2",$B1953="K2",$B1953="L2")),VLOOKUP('311'!$G$58,_311_Table1,MATCH(MID($B1953,1,1),_311_Table1_ColumnLookup,0),FALSE),
  IF(AND(VALUE(LEFT($A1953,3))=311,RIGHT($B1953,5)="Total"),VLOOKUP('311'!$G$59,_311_Table1,MATCH(MID($B1953,1,1),_311_Table1_ColumnLookup,0),FALSE),
  IF(VALUE(LEFT($A1953,3))=311,VLOOKUP(VALUE(MID($B1953,2,1)),_311_Table1,MATCH(MID($B1953,1,1),_311_Table1_ColumnLookup,0),FALSE)
+N("311"),
  IF(AND(VALUE(LEFT($A1953,3))=312,LEFT($G1953,10)="Unincepted",$B1953="G "),VLOOKUP(" ULO",_312_Table1,MATCH('312'!$N$16,_312_Table1_ColumnLookup,0),FALSE),
  IF(AND(VALUE(LEFT($A1953,3))=312,LEFT($G1953,10)="Unincepted",$B1953="O "),VLOOKUP(" ULO",_312_Table1,MATCH('312'!$V$16,_312_Table1_ColumnLookup,0),FALSE),
  IF(AND(VALUE(LEFT($A1953,3))=312,LEFT($G1953,10)="Unincepted",$B1953="Q "),VLOOKUP(" ULO",_312_Table1,MATCH('312'!$X$16,_312_Table1_ColumnLookup,0),FALSE),
  IF(AND(VALUE(LEFT($A1953,3))=312,LEFT($G1953,10)="Unincepted"),VLOOKUP(" ULO",_312_Table1,MATCH(LEFT($B1953,1),_312_Table1_ColumnLookup,0),FALSE),
  IF(AND(VALUE(LEFT($A1953,3))=312,LEFT($G1953,5)="Total",$B1953="G "),VLOOKUP('312'!$F$80,_312_Table1,MATCH('312'!$N$16,_312_Table1_ColumnLookup,0),FALSE),
  IF(AND(VALUE(LEFT($A1953,3))=312,LEFT($G1953,5)="Total",$B1953="O "),VLOOKUP('312'!$F$80,_312_Table1,MATCH('312'!$V$16,_312_Table1_ColumnLookup,0),FALSE),
  IF(AND(VALUE(LEFT($A1953,3))=312,LEFT($G1953,5)="Total",$B1953="Q "),VLOOKUP('312'!$F$80,_312_Table1,MATCH('312'!$X$16,_312_Table1_ColumnLookup,0),FALSE),
  IF(AND(VALUE(LEFT($A1953,3))=312,LEFT($G1953,5)="Total"),VLOOKUP('312'!$F$80,_312_Table1,MATCH(LEFT($B1953,1),_312_Table1_ColumnLookup,0),FALSE),
  IF(AND(VALUE(LEFT($A1953,3))=312,LEN($I1953)=4,$B1953="G"),VLOOKUP($I1953,_312_Table1,MATCH('312'!$N$16,_312_Table1_ColumnLookup,0),FALSE),
  IF(AND(VALUE(LEFT($A1953,3))=312,LEN($I1953)=4,$B1953="O"),VLOOKUP($I1953,_312_Table1,MATCH('312'!$V$16,_312_Table1_ColumnLookup,0),FALSE),
  IF(AND(VALUE(LEFT($A1953,3))=312,LEN($I1953)=4,$B1953="Q"),VLOOKUP($I1953,_312_Table1,MATCH('312'!$X$16,_312_Table1_ColumnLookup,0),FALSE),
  IF(AND(VALUE(LEFT($A1953,3))=312,LEN($I1953)=4),VLOOKUP($I1953,_312_Table1,MATCH(LEFT($B1953,1),_312_Table1_ColumnLookup,0),FALSE)
+N("312"),
  IF(VALUE(LEFT($A1953,3))=313,VLOOKUP(VALUE(MID($B1953,2,1)),_313_Table1,MATCH(MID($B1953,1,1),_313_Table1_ColumnLookup,0),FALSE)
+N("313"),
  IF(AND(VALUE(LEFT($A1953,3))=314,LEN($B1953)=3),VLOOKUP(VALUE(MID($B1953,2,2)),_314_Table1,MATCH(MID($B1953,1,1),_314_Table1_ColumnLookup,0),FALSE),
  IF(VALUE(LEFT($A1953,3))=314,VLOOKUP(VALUE(MID($B1953,2,1)),_314_Table1,MATCH(MID($B1953,1,1),_314_Table1_ColumnLookup,0),FALSE)
+N("314"),
""))))))))))))))))))))))))</f>
        <v>#N/A</v>
      </c>
      <c r="E1953" s="238" t="e">
        <f>IF(AND(VALUE(LEFT($A1953,3))=309,LEN($B1953)=3),VLOOKUP(VALUE(MID($B1953,2,2)),_309_Table2,MATCH(MID($B1953,1,1),_309_Table2_ColumnLookup,0),FALSE),
  IF($C1953="309 LCR SummaryA",OneYearSCR,IF($C1953="309 LCR SummaryB",UltimateSCR,IF(VALUE(LEFT($A1953,3))=309,VLOOKUP(VALUE(MID($B1953,2,1)),_309_Table2,MATCH(MID($B1953,1,1),_309_Table2_ColumnLookup,0),FALSE)
+N("309"),
  IF(VALUE(LEFT($A1953,3))=310,VLOOKUP(VALUE(MID($B1953,2,1)),_310_Table2,MATCH(MID($B1953,1,1),_310_Table2_ColumnLookup,0),FALSE)
+N("310"),
  IF(AND(VALUE(LEFT($A1953,3))=311,LEN($I1953)=4),VLOOKUP($I1953,_311_Table2,MATCH($B1953,_311_Table2_ColumnLookup,0),FALSE),
  IF(AND(VALUE(LEFT($A1953,3))=311,OR($B1953="I2",$B1953="J2",$B1953="K2",$B1953="L2")),VLOOKUP('311'!$G$58,_311_Table2,MATCH(MID($B1953,1,1),_311_Table2_ColumnLookup,0),FALSE),
  IF(AND(VALUE(LEFT($A1953,3))=311,RIGHT($B1953,5)="Total"),VLOOKUP('311'!$G$59,_311_Table2,MATCH(MID($B1953,1,1),_311_Table2_ColumnLookup,0),FALSE),
  IF(VALUE(LEFT($A1953,3))=311,VLOOKUP(VALUE(MID($B1953,2,1)),_311_Table2,MATCH(MID($B1953,1,1),_311_Table2_ColumnLookup,0),FALSE)
+N("311"),
  IF(AND(VALUE(LEFT($A1953,3))=312,LEFT($G1953,10)="Unincepted",$B1953="G "),VLOOKUP(" ULO",_312_Table2,MATCH('312'!$N$16,_312_Table2_ColumnLookup,0),FALSE),
  IF(AND(VALUE(LEFT($A1953,3))=312,LEFT($G1953,10)="Unincepted",$B1953="O "),VLOOKUP(" ULO",_312_Table2,MATCH('312'!$V$16,_312_Table2_ColumnLookup,0),FALSE),
  IF(AND(VALUE(LEFT($A1953,3))=312,LEFT($G1953,10)="Unincepted",$B1953="Q "),VLOOKUP(" ULO",_312_Table2,MATCH('312'!$X$16,_312_Table2_ColumnLookup,0),FALSE),
  IF(AND(VALUE(LEFT($A1953,3))=312,LEFT($G1953,10)="Unincepted"),VLOOKUP(" ULO",_312_Table2,MATCH(LEFT($B1953,1),_312_Table2_ColumnLookup,0),FALSE),
  IF(AND(VALUE(LEFT($A1953,3))=312,LEFT($G1953,5)="Total",$B1953="G "),VLOOKUP('312'!$F$80,_312_Table2,MATCH('312'!$N$16,_312_Table2_ColumnLookup,0),FALSE),
  IF(AND(VALUE(LEFT($A1953,3))=312,LEFT($G1953,5)="Total",$B1953="O "),VLOOKUP('312'!$F$80,_312_Table2,MATCH('312'!$V$16,_312_Table2_ColumnLookup,0),FALSE),
  IF(AND(VALUE(LEFT($A1953,3))=312,LEFT($G1953,5)="Total",$B1953="Q "),VLOOKUP('312'!$F$80,_312_Table2,MATCH('312'!$X$16,_312_Table2_ColumnLookup,0),FALSE),
  IF(AND(VALUE(LEFT($A1953,3))=312,LEFT($G1953,5)="Total"),VLOOKUP('312'!$F$80,_312_Table2,MATCH(LEFT($B1953,1),_312_Table2_ColumnLookup,0),FALSE),
  IF(AND(VALUE(LEFT($A1953,3))=312,LEN($I1953)=4,$B1953="G"),VLOOKUP($I1953,_312_Table2,MATCH('312'!$N$16,_312_Table2_ColumnLookup,0),FALSE),
  IF(AND(VALUE(LEFT($A1953,3))=312,LEN($I1953)=4,$B1953="O"),VLOOKUP($I1953,_312_Table2,MATCH('312'!$V$16,_312_Table2_ColumnLookup,0),FALSE),
  IF(AND(VALUE(LEFT($A1953,3))=312,LEN($I1953)=4,$B1953="Q"),VLOOKUP($I1953,_312_Table2,MATCH('312'!$X$16,_312_Table2_ColumnLookup,0),FALSE),
  IF(AND(VALUE(LEFT($A1953,3))=312,LEN($I1953)=4),VLOOKUP($I1953,_312_Table2,MATCH(LEFT($B1953,1),_312_Table2_ColumnLookup,0),FALSE)
+N("312"),
  IF(VALUE(LEFT($A1953,3))=313,VLOOKUP(VALUE(MID($B1953,2,1)),_313_Table2,MATCH(MID($B1953,1,1),_313_Table2_ColumnLookup,0),FALSE)
+N("313"),
  IF(AND(VALUE(LEFT($A1953,3))=314,LEN($B1953)=3),VLOOKUP(VALUE(MID($B1953,2,2)),_314_Table2,MATCH(MID($B1953,1,1),_314_Table2_ColumnLookup,0),FALSE),
  IF(VALUE(LEFT($A1953,3))=314,VLOOKUP(VALUE(MID($B1953,2,1)),_314_Table2,MATCH(MID($B1953,1,1),_314_Table2_ColumnLookup,0),FALSE)
+N("314"),
""))))))))))))))))))))))))</f>
        <v>#N/A</v>
      </c>
      <c r="F1953" s="238" t="e">
        <f>IF(AND(VALUE(LEFT($A1953,3))=309,LEN($B1953)=3),VLOOKUP(VALUE(MID($B1953,2,2)),_309_Table3,MATCH(MID($B1953,1,1),_309_Table3_ColumnLookup,0),FALSE),
  IF($C1953="309 LCR SummaryA",OneYearSCR,IF($C1953="309 LCR SummaryB",UltimateSCR,IF(VALUE(LEFT($A1953,3))=309,VLOOKUP(VALUE(MID($B1953,2,1)),_309_Table3,MATCH(MID($B1953,1,1),_309_Table3_ColumnLookup,0),FALSE)
+N("309"),
  IF(VALUE(LEFT($A1953,3))=310,VLOOKUP(VALUE(MID($B1953,2,1)),_310_Table3,MATCH(MID($B1953,1,1),_310_Table3_ColumnLookup,0),FALSE)
+N("310"),
  IF(AND(VALUE(LEFT($A1953,3))=311,LEN($I1953)=4),VLOOKUP($I1953,_311_Table3,MATCH($B1953,_311_Table3_ColumnLookup,0),FALSE),
  IF(AND(VALUE(LEFT($A1953,3))=311,OR($B1953="I2",$B1953="J2",$B1953="K2",$B1953="L2")),VLOOKUP('311'!$G$58,_311_Table3,MATCH(MID($B1953,1,1),_311_Table3_ColumnLookup,0),FALSE),
  IF(AND(VALUE(LEFT($A1953,3))=311,RIGHT($B1953,5)="Total"),VLOOKUP('311'!$G$59,_311_Table3,MATCH(MID($B1953,1,1),_311_Table3_ColumnLookup,0),FALSE),
  IF(VALUE(LEFT($A1953,3))=311,VLOOKUP(VALUE(MID($B1953,2,1)),_311_Table3,MATCH(MID($B1953,1,1),_311_Table3_ColumnLookup,0),FALSE)
+N("311"),
  IF(AND(VALUE(LEFT($A1953,3))=312,LEFT($G1953,10)="Unincepted",$B1953="G "),VLOOKUP(" ULO",_312_Table3,MATCH('312'!$N$16,_312_Table3_ColumnLookup,0),FALSE),
  IF(AND(VALUE(LEFT($A1953,3))=312,LEFT($G1953,10)="Unincepted",$B1953="O "),VLOOKUP(" ULO",_312_Table3,MATCH('312'!$V$16,_312_Table3_ColumnLookup,0),FALSE),
  IF(AND(VALUE(LEFT($A1953,3))=312,LEFT($G1953,10)="Unincepted",$B1953="Q "),VLOOKUP(" ULO",_312_Table3,MATCH('312'!$X$16,_312_Table3_ColumnLookup,0),FALSE),
  IF(AND(VALUE(LEFT($A1953,3))=312,LEFT($G1953,10)="Unincepted"),VLOOKUP(" ULO",_312_Table3,MATCH(LEFT($B1953,1),_312_Table3_ColumnLookup,0),FALSE),
  IF(AND(VALUE(LEFT($A1953,3))=312,LEFT($G1953,5)="Total",$B1953="G "),VLOOKUP('312'!$F$80,_312_Table3,MATCH('312'!$N$16,_312_Table3_ColumnLookup,0),FALSE),
  IF(AND(VALUE(LEFT($A1953,3))=312,LEFT($G1953,5)="Total",$B1953="O "),VLOOKUP('312'!$F$80,_312_Table3,MATCH('312'!$V$16,_312_Table3_ColumnLookup,0),FALSE),
  IF(AND(VALUE(LEFT($A1953,3))=312,LEFT($G1953,5)="Total",$B1953="Q "),VLOOKUP('312'!$F$80,_312_Table3,MATCH('312'!$X$16,_312_Table3_ColumnLookup,0),FALSE),
  IF(AND(VALUE(LEFT($A1953,3))=312,LEFT($G1953,5)="Total"),VLOOKUP('312'!$F$80,_312_Table3,MATCH(LEFT($B1953,1),_312_Table3_ColumnLookup,0),FALSE),
  IF(AND(VALUE(LEFT($A1953,3))=312,LEN($I1953)=4,$B1953="G"),VLOOKUP($I1953,_312_Table3,MATCH('312'!$N$16,_312_Table3_ColumnLookup,0),FALSE),
  IF(AND(VALUE(LEFT($A1953,3))=312,LEN($I1953)=4,$B1953="O"),VLOOKUP($I1953,_312_Table3,MATCH('312'!$V$16,_312_Table3_ColumnLookup,0),FALSE),
  IF(AND(VALUE(LEFT($A1953,3))=312,LEN($I1953)=4,$B1953="Q"),VLOOKUP($I1953,_312_Table3,MATCH('312'!$X$16,_312_Table3_ColumnLookup,0),FALSE),
  IF(AND(VALUE(LEFT($A1953,3))=312,LEN($I1953)=4),VLOOKUP($I1953,_312_Table3,MATCH(LEFT($B1953,1),_312_Table3_ColumnLookup,0),FALSE)
+N("312"),
  IF(VALUE(LEFT($A1953,3))=313,VLOOKUP(VALUE(MID($B1953,2,1)),_313_Table3,MATCH(MID($B1953,1,1),_313_Table3_ColumnLookup,0),FALSE)
+N("313"),
  IF(AND(VALUE(LEFT($A1953,3))=314,LEN($B1953)=3),VLOOKUP(VALUE(MID($B1953,2,2)),_314_Table3,MATCH(MID($B1953,1,1),_314_Table3_ColumnLookup,0),FALSE),
  IF(VALUE(LEFT($A1953,3))=314,VLOOKUP(VALUE(MID($B1953,2,1)),_314_Table3,MATCH(MID($B1953,1,1),_314_Table3_ColumnLookup,0),FALSE)
+N("314"),
""))))))))))))))))))))))))</f>
        <v>#N/A</v>
      </c>
      <c r="H1953" s="321" t="str">
        <f>IFERROR(
IF(ISERROR($D1953)=FALSE,$D1953,IF(ISERROR($E1953)=FALSE,$E1953,IF(ISERROR($F1953)=FALSE,$F1953
+N("012 checkboxes"),
IF(
IF(OR(LEFT($A1953,9)="Syndicate",LEFT($A1953,12)="NewSyndicate"),VLOOKUP($A1953,'012'!$J:$ZW,MATCH("Link to button",'012'!$J$1:$ZW$1,0),0)
+N("309 checkbox"),
IF($C1953="309 LCR Summary0",VLOOKUP("Notes990",'309'!$P:$ZZ,MATCH("Link to button",'309'!$P$1:$ZZ$1,0),0)
+N("313 checkboxes"),
IF($C1953="313 Financial Information0LcmVsScr",IF($C1953="309 LCR Summary0",VLOOKUP("LcmVsScr",'309'!$N:$ZZ,MATCH("Link to button",'309'!$N$1:$ZZ$1,0),0),
IF($C1953="313 Financial Information0LcrDocAttached",IF($C1953="309 LCR Summary0",VLOOKUP("LcrDocAttached",'309'!$N:$ZZ,MATCH("Link to button",'309'!$N$1:$ZZ$1,0),
0)))))))=1,TRUE,FALSE)
))),"")</f>
        <v/>
      </c>
    </row>
    <row r="1954" spans="1:8">
      <c r="A1954" s="237" t="e">
        <f>VLOOKUP($G1954,CSVLookups!$B:$R,MATCH(A$1,CSVLookups!$B$1:$R$1,0),FALSE)</f>
        <v>#N/A</v>
      </c>
      <c r="B1954" s="237" t="e">
        <f>VLOOKUP($G1954,CSVLookups!$B:$R,MATCH(B$1,CSVLookups!$B$1:$R$1,0),FALSE)</f>
        <v>#N/A</v>
      </c>
      <c r="C1954" s="238" t="e">
        <f t="shared" si="31"/>
        <v>#N/A</v>
      </c>
      <c r="D1954" s="238" t="e">
        <f>IF(AND(VALUE(LEFT($A1954,3))=309,LEN($B1954)=3),VLOOKUP(VALUE(MID($B1954,2,2)),_309_Table1,MATCH(MID($B1954,1,1),_309_Table1_ColumnLookup,0),FALSE),
  IF($C1954="309 LCR SummaryA",OneYearSCR,IF($C1954="309 LCR SummaryB",UltimateSCR,IF(VALUE(LEFT($A1954,3))=309,VLOOKUP(VALUE(MID($B1954,2,1)),_309_Table1,MATCH(MID($B1954,1,1),_309_Table1_ColumnLookup,0),FALSE)
+N("309"),
  IF(VALUE(LEFT($A1954,3))=310,VLOOKUP(VALUE(MID($B1954,2,1)),_310_Table1,MATCH(MID($B1954,1,1),_310_Table1_ColumnLookup,0),FALSE)
+N("310"),
  IF(AND(VALUE(LEFT($A1954,3))=311,LEN($I1954)=4),VLOOKUP($I1954,_311_Table1,MATCH($B1954,_311_Table1_ColumnLookup,0),FALSE),
  IF(AND(VALUE(LEFT($A1954,3))=311,OR($B1954="I2",$B1954="J2",$B1954="K2",$B1954="L2")),VLOOKUP('311'!$G$58,_311_Table1,MATCH(MID($B1954,1,1),_311_Table1_ColumnLookup,0),FALSE),
  IF(AND(VALUE(LEFT($A1954,3))=311,RIGHT($B1954,5)="Total"),VLOOKUP('311'!$G$59,_311_Table1,MATCH(MID($B1954,1,1),_311_Table1_ColumnLookup,0),FALSE),
  IF(VALUE(LEFT($A1954,3))=311,VLOOKUP(VALUE(MID($B1954,2,1)),_311_Table1,MATCH(MID($B1954,1,1),_311_Table1_ColumnLookup,0),FALSE)
+N("311"),
  IF(AND(VALUE(LEFT($A1954,3))=312,LEFT($G1954,10)="Unincepted",$B1954="G "),VLOOKUP(" ULO",_312_Table1,MATCH('312'!$N$16,_312_Table1_ColumnLookup,0),FALSE),
  IF(AND(VALUE(LEFT($A1954,3))=312,LEFT($G1954,10)="Unincepted",$B1954="O "),VLOOKUP(" ULO",_312_Table1,MATCH('312'!$V$16,_312_Table1_ColumnLookup,0),FALSE),
  IF(AND(VALUE(LEFT($A1954,3))=312,LEFT($G1954,10)="Unincepted",$B1954="Q "),VLOOKUP(" ULO",_312_Table1,MATCH('312'!$X$16,_312_Table1_ColumnLookup,0),FALSE),
  IF(AND(VALUE(LEFT($A1954,3))=312,LEFT($G1954,10)="Unincepted"),VLOOKUP(" ULO",_312_Table1,MATCH(LEFT($B1954,1),_312_Table1_ColumnLookup,0),FALSE),
  IF(AND(VALUE(LEFT($A1954,3))=312,LEFT($G1954,5)="Total",$B1954="G "),VLOOKUP('312'!$F$80,_312_Table1,MATCH('312'!$N$16,_312_Table1_ColumnLookup,0),FALSE),
  IF(AND(VALUE(LEFT($A1954,3))=312,LEFT($G1954,5)="Total",$B1954="O "),VLOOKUP('312'!$F$80,_312_Table1,MATCH('312'!$V$16,_312_Table1_ColumnLookup,0),FALSE),
  IF(AND(VALUE(LEFT($A1954,3))=312,LEFT($G1954,5)="Total",$B1954="Q "),VLOOKUP('312'!$F$80,_312_Table1,MATCH('312'!$X$16,_312_Table1_ColumnLookup,0),FALSE),
  IF(AND(VALUE(LEFT($A1954,3))=312,LEFT($G1954,5)="Total"),VLOOKUP('312'!$F$80,_312_Table1,MATCH(LEFT($B1954,1),_312_Table1_ColumnLookup,0),FALSE),
  IF(AND(VALUE(LEFT($A1954,3))=312,LEN($I1954)=4,$B1954="G"),VLOOKUP($I1954,_312_Table1,MATCH('312'!$N$16,_312_Table1_ColumnLookup,0),FALSE),
  IF(AND(VALUE(LEFT($A1954,3))=312,LEN($I1954)=4,$B1954="O"),VLOOKUP($I1954,_312_Table1,MATCH('312'!$V$16,_312_Table1_ColumnLookup,0),FALSE),
  IF(AND(VALUE(LEFT($A1954,3))=312,LEN($I1954)=4,$B1954="Q"),VLOOKUP($I1954,_312_Table1,MATCH('312'!$X$16,_312_Table1_ColumnLookup,0),FALSE),
  IF(AND(VALUE(LEFT($A1954,3))=312,LEN($I1954)=4),VLOOKUP($I1954,_312_Table1,MATCH(LEFT($B1954,1),_312_Table1_ColumnLookup,0),FALSE)
+N("312"),
  IF(VALUE(LEFT($A1954,3))=313,VLOOKUP(VALUE(MID($B1954,2,1)),_313_Table1,MATCH(MID($B1954,1,1),_313_Table1_ColumnLookup,0),FALSE)
+N("313"),
  IF(AND(VALUE(LEFT($A1954,3))=314,LEN($B1954)=3),VLOOKUP(VALUE(MID($B1954,2,2)),_314_Table1,MATCH(MID($B1954,1,1),_314_Table1_ColumnLookup,0),FALSE),
  IF(VALUE(LEFT($A1954,3))=314,VLOOKUP(VALUE(MID($B1954,2,1)),_314_Table1,MATCH(MID($B1954,1,1),_314_Table1_ColumnLookup,0),FALSE)
+N("314"),
""))))))))))))))))))))))))</f>
        <v>#N/A</v>
      </c>
      <c r="E1954" s="238" t="e">
        <f>IF(AND(VALUE(LEFT($A1954,3))=309,LEN($B1954)=3),VLOOKUP(VALUE(MID($B1954,2,2)),_309_Table2,MATCH(MID($B1954,1,1),_309_Table2_ColumnLookup,0),FALSE),
  IF($C1954="309 LCR SummaryA",OneYearSCR,IF($C1954="309 LCR SummaryB",UltimateSCR,IF(VALUE(LEFT($A1954,3))=309,VLOOKUP(VALUE(MID($B1954,2,1)),_309_Table2,MATCH(MID($B1954,1,1),_309_Table2_ColumnLookup,0),FALSE)
+N("309"),
  IF(VALUE(LEFT($A1954,3))=310,VLOOKUP(VALUE(MID($B1954,2,1)),_310_Table2,MATCH(MID($B1954,1,1),_310_Table2_ColumnLookup,0),FALSE)
+N("310"),
  IF(AND(VALUE(LEFT($A1954,3))=311,LEN($I1954)=4),VLOOKUP($I1954,_311_Table2,MATCH($B1954,_311_Table2_ColumnLookup,0),FALSE),
  IF(AND(VALUE(LEFT($A1954,3))=311,OR($B1954="I2",$B1954="J2",$B1954="K2",$B1954="L2")),VLOOKUP('311'!$G$58,_311_Table2,MATCH(MID($B1954,1,1),_311_Table2_ColumnLookup,0),FALSE),
  IF(AND(VALUE(LEFT($A1954,3))=311,RIGHT($B1954,5)="Total"),VLOOKUP('311'!$G$59,_311_Table2,MATCH(MID($B1954,1,1),_311_Table2_ColumnLookup,0),FALSE),
  IF(VALUE(LEFT($A1954,3))=311,VLOOKUP(VALUE(MID($B1954,2,1)),_311_Table2,MATCH(MID($B1954,1,1),_311_Table2_ColumnLookup,0),FALSE)
+N("311"),
  IF(AND(VALUE(LEFT($A1954,3))=312,LEFT($G1954,10)="Unincepted",$B1954="G "),VLOOKUP(" ULO",_312_Table2,MATCH('312'!$N$16,_312_Table2_ColumnLookup,0),FALSE),
  IF(AND(VALUE(LEFT($A1954,3))=312,LEFT($G1954,10)="Unincepted",$B1954="O "),VLOOKUP(" ULO",_312_Table2,MATCH('312'!$V$16,_312_Table2_ColumnLookup,0),FALSE),
  IF(AND(VALUE(LEFT($A1954,3))=312,LEFT($G1954,10)="Unincepted",$B1954="Q "),VLOOKUP(" ULO",_312_Table2,MATCH('312'!$X$16,_312_Table2_ColumnLookup,0),FALSE),
  IF(AND(VALUE(LEFT($A1954,3))=312,LEFT($G1954,10)="Unincepted"),VLOOKUP(" ULO",_312_Table2,MATCH(LEFT($B1954,1),_312_Table2_ColumnLookup,0),FALSE),
  IF(AND(VALUE(LEFT($A1954,3))=312,LEFT($G1954,5)="Total",$B1954="G "),VLOOKUP('312'!$F$80,_312_Table2,MATCH('312'!$N$16,_312_Table2_ColumnLookup,0),FALSE),
  IF(AND(VALUE(LEFT($A1954,3))=312,LEFT($G1954,5)="Total",$B1954="O "),VLOOKUP('312'!$F$80,_312_Table2,MATCH('312'!$V$16,_312_Table2_ColumnLookup,0),FALSE),
  IF(AND(VALUE(LEFT($A1954,3))=312,LEFT($G1954,5)="Total",$B1954="Q "),VLOOKUP('312'!$F$80,_312_Table2,MATCH('312'!$X$16,_312_Table2_ColumnLookup,0),FALSE),
  IF(AND(VALUE(LEFT($A1954,3))=312,LEFT($G1954,5)="Total"),VLOOKUP('312'!$F$80,_312_Table2,MATCH(LEFT($B1954,1),_312_Table2_ColumnLookup,0),FALSE),
  IF(AND(VALUE(LEFT($A1954,3))=312,LEN($I1954)=4,$B1954="G"),VLOOKUP($I1954,_312_Table2,MATCH('312'!$N$16,_312_Table2_ColumnLookup,0),FALSE),
  IF(AND(VALUE(LEFT($A1954,3))=312,LEN($I1954)=4,$B1954="O"),VLOOKUP($I1954,_312_Table2,MATCH('312'!$V$16,_312_Table2_ColumnLookup,0),FALSE),
  IF(AND(VALUE(LEFT($A1954,3))=312,LEN($I1954)=4,$B1954="Q"),VLOOKUP($I1954,_312_Table2,MATCH('312'!$X$16,_312_Table2_ColumnLookup,0),FALSE),
  IF(AND(VALUE(LEFT($A1954,3))=312,LEN($I1954)=4),VLOOKUP($I1954,_312_Table2,MATCH(LEFT($B1954,1),_312_Table2_ColumnLookup,0),FALSE)
+N("312"),
  IF(VALUE(LEFT($A1954,3))=313,VLOOKUP(VALUE(MID($B1954,2,1)),_313_Table2,MATCH(MID($B1954,1,1),_313_Table2_ColumnLookup,0),FALSE)
+N("313"),
  IF(AND(VALUE(LEFT($A1954,3))=314,LEN($B1954)=3),VLOOKUP(VALUE(MID($B1954,2,2)),_314_Table2,MATCH(MID($B1954,1,1),_314_Table2_ColumnLookup,0),FALSE),
  IF(VALUE(LEFT($A1954,3))=314,VLOOKUP(VALUE(MID($B1954,2,1)),_314_Table2,MATCH(MID($B1954,1,1),_314_Table2_ColumnLookup,0),FALSE)
+N("314"),
""))))))))))))))))))))))))</f>
        <v>#N/A</v>
      </c>
      <c r="F1954" s="238" t="e">
        <f>IF(AND(VALUE(LEFT($A1954,3))=309,LEN($B1954)=3),VLOOKUP(VALUE(MID($B1954,2,2)),_309_Table3,MATCH(MID($B1954,1,1),_309_Table3_ColumnLookup,0),FALSE),
  IF($C1954="309 LCR SummaryA",OneYearSCR,IF($C1954="309 LCR SummaryB",UltimateSCR,IF(VALUE(LEFT($A1954,3))=309,VLOOKUP(VALUE(MID($B1954,2,1)),_309_Table3,MATCH(MID($B1954,1,1),_309_Table3_ColumnLookup,0),FALSE)
+N("309"),
  IF(VALUE(LEFT($A1954,3))=310,VLOOKUP(VALUE(MID($B1954,2,1)),_310_Table3,MATCH(MID($B1954,1,1),_310_Table3_ColumnLookup,0),FALSE)
+N("310"),
  IF(AND(VALUE(LEFT($A1954,3))=311,LEN($I1954)=4),VLOOKUP($I1954,_311_Table3,MATCH($B1954,_311_Table3_ColumnLookup,0),FALSE),
  IF(AND(VALUE(LEFT($A1954,3))=311,OR($B1954="I2",$B1954="J2",$B1954="K2",$B1954="L2")),VLOOKUP('311'!$G$58,_311_Table3,MATCH(MID($B1954,1,1),_311_Table3_ColumnLookup,0),FALSE),
  IF(AND(VALUE(LEFT($A1954,3))=311,RIGHT($B1954,5)="Total"),VLOOKUP('311'!$G$59,_311_Table3,MATCH(MID($B1954,1,1),_311_Table3_ColumnLookup,0),FALSE),
  IF(VALUE(LEFT($A1954,3))=311,VLOOKUP(VALUE(MID($B1954,2,1)),_311_Table3,MATCH(MID($B1954,1,1),_311_Table3_ColumnLookup,0),FALSE)
+N("311"),
  IF(AND(VALUE(LEFT($A1954,3))=312,LEFT($G1954,10)="Unincepted",$B1954="G "),VLOOKUP(" ULO",_312_Table3,MATCH('312'!$N$16,_312_Table3_ColumnLookup,0),FALSE),
  IF(AND(VALUE(LEFT($A1954,3))=312,LEFT($G1954,10)="Unincepted",$B1954="O "),VLOOKUP(" ULO",_312_Table3,MATCH('312'!$V$16,_312_Table3_ColumnLookup,0),FALSE),
  IF(AND(VALUE(LEFT($A1954,3))=312,LEFT($G1954,10)="Unincepted",$B1954="Q "),VLOOKUP(" ULO",_312_Table3,MATCH('312'!$X$16,_312_Table3_ColumnLookup,0),FALSE),
  IF(AND(VALUE(LEFT($A1954,3))=312,LEFT($G1954,10)="Unincepted"),VLOOKUP(" ULO",_312_Table3,MATCH(LEFT($B1954,1),_312_Table3_ColumnLookup,0),FALSE),
  IF(AND(VALUE(LEFT($A1954,3))=312,LEFT($G1954,5)="Total",$B1954="G "),VLOOKUP('312'!$F$80,_312_Table3,MATCH('312'!$N$16,_312_Table3_ColumnLookup,0),FALSE),
  IF(AND(VALUE(LEFT($A1954,3))=312,LEFT($G1954,5)="Total",$B1954="O "),VLOOKUP('312'!$F$80,_312_Table3,MATCH('312'!$V$16,_312_Table3_ColumnLookup,0),FALSE),
  IF(AND(VALUE(LEFT($A1954,3))=312,LEFT($G1954,5)="Total",$B1954="Q "),VLOOKUP('312'!$F$80,_312_Table3,MATCH('312'!$X$16,_312_Table3_ColumnLookup,0),FALSE),
  IF(AND(VALUE(LEFT($A1954,3))=312,LEFT($G1954,5)="Total"),VLOOKUP('312'!$F$80,_312_Table3,MATCH(LEFT($B1954,1),_312_Table3_ColumnLookup,0),FALSE),
  IF(AND(VALUE(LEFT($A1954,3))=312,LEN($I1954)=4,$B1954="G"),VLOOKUP($I1954,_312_Table3,MATCH('312'!$N$16,_312_Table3_ColumnLookup,0),FALSE),
  IF(AND(VALUE(LEFT($A1954,3))=312,LEN($I1954)=4,$B1954="O"),VLOOKUP($I1954,_312_Table3,MATCH('312'!$V$16,_312_Table3_ColumnLookup,0),FALSE),
  IF(AND(VALUE(LEFT($A1954,3))=312,LEN($I1954)=4,$B1954="Q"),VLOOKUP($I1954,_312_Table3,MATCH('312'!$X$16,_312_Table3_ColumnLookup,0),FALSE),
  IF(AND(VALUE(LEFT($A1954,3))=312,LEN($I1954)=4),VLOOKUP($I1954,_312_Table3,MATCH(LEFT($B1954,1),_312_Table3_ColumnLookup,0),FALSE)
+N("312"),
  IF(VALUE(LEFT($A1954,3))=313,VLOOKUP(VALUE(MID($B1954,2,1)),_313_Table3,MATCH(MID($B1954,1,1),_313_Table3_ColumnLookup,0),FALSE)
+N("313"),
  IF(AND(VALUE(LEFT($A1954,3))=314,LEN($B1954)=3),VLOOKUP(VALUE(MID($B1954,2,2)),_314_Table3,MATCH(MID($B1954,1,1),_314_Table3_ColumnLookup,0),FALSE),
  IF(VALUE(LEFT($A1954,3))=314,VLOOKUP(VALUE(MID($B1954,2,1)),_314_Table3,MATCH(MID($B1954,1,1),_314_Table3_ColumnLookup,0),FALSE)
+N("314"),
""))))))))))))))))))))))))</f>
        <v>#N/A</v>
      </c>
      <c r="H1954" s="321" t="str">
        <f>IFERROR(
IF(ISERROR($D1954)=FALSE,$D1954,IF(ISERROR($E1954)=FALSE,$E1954,IF(ISERROR($F1954)=FALSE,$F1954
+N("012 checkboxes"),
IF(
IF(OR(LEFT($A1954,9)="Syndicate",LEFT($A1954,12)="NewSyndicate"),VLOOKUP($A1954,'012'!$J:$ZW,MATCH("Link to button",'012'!$J$1:$ZW$1,0),0)
+N("309 checkbox"),
IF($C1954="309 LCR Summary0",VLOOKUP("Notes990",'309'!$P:$ZZ,MATCH("Link to button",'309'!$P$1:$ZZ$1,0),0)
+N("313 checkboxes"),
IF($C1954="313 Financial Information0LcmVsScr",IF($C1954="309 LCR Summary0",VLOOKUP("LcmVsScr",'309'!$N:$ZZ,MATCH("Link to button",'309'!$N$1:$ZZ$1,0),0),
IF($C1954="313 Financial Information0LcrDocAttached",IF($C1954="309 LCR Summary0",VLOOKUP("LcrDocAttached",'309'!$N:$ZZ,MATCH("Link to button",'309'!$N$1:$ZZ$1,0),
0)))))))=1,TRUE,FALSE)
))),"")</f>
        <v/>
      </c>
    </row>
    <row r="1955" spans="1:8">
      <c r="A1955" s="237" t="e">
        <f>VLOOKUP($G1955,CSVLookups!$B:$R,MATCH(A$1,CSVLookups!$B$1:$R$1,0),FALSE)</f>
        <v>#N/A</v>
      </c>
      <c r="B1955" s="237" t="e">
        <f>VLOOKUP($G1955,CSVLookups!$B:$R,MATCH(B$1,CSVLookups!$B$1:$R$1,0),FALSE)</f>
        <v>#N/A</v>
      </c>
      <c r="C1955" s="238" t="e">
        <f t="shared" si="31"/>
        <v>#N/A</v>
      </c>
      <c r="D1955" s="238" t="e">
        <f>IF(AND(VALUE(LEFT($A1955,3))=309,LEN($B1955)=3),VLOOKUP(VALUE(MID($B1955,2,2)),_309_Table1,MATCH(MID($B1955,1,1),_309_Table1_ColumnLookup,0),FALSE),
  IF($C1955="309 LCR SummaryA",OneYearSCR,IF($C1955="309 LCR SummaryB",UltimateSCR,IF(VALUE(LEFT($A1955,3))=309,VLOOKUP(VALUE(MID($B1955,2,1)),_309_Table1,MATCH(MID($B1955,1,1),_309_Table1_ColumnLookup,0),FALSE)
+N("309"),
  IF(VALUE(LEFT($A1955,3))=310,VLOOKUP(VALUE(MID($B1955,2,1)),_310_Table1,MATCH(MID($B1955,1,1),_310_Table1_ColumnLookup,0),FALSE)
+N("310"),
  IF(AND(VALUE(LEFT($A1955,3))=311,LEN($I1955)=4),VLOOKUP($I1955,_311_Table1,MATCH($B1955,_311_Table1_ColumnLookup,0),FALSE),
  IF(AND(VALUE(LEFT($A1955,3))=311,OR($B1955="I2",$B1955="J2",$B1955="K2",$B1955="L2")),VLOOKUP('311'!$G$58,_311_Table1,MATCH(MID($B1955,1,1),_311_Table1_ColumnLookup,0),FALSE),
  IF(AND(VALUE(LEFT($A1955,3))=311,RIGHT($B1955,5)="Total"),VLOOKUP('311'!$G$59,_311_Table1,MATCH(MID($B1955,1,1),_311_Table1_ColumnLookup,0),FALSE),
  IF(VALUE(LEFT($A1955,3))=311,VLOOKUP(VALUE(MID($B1955,2,1)),_311_Table1,MATCH(MID($B1955,1,1),_311_Table1_ColumnLookup,0),FALSE)
+N("311"),
  IF(AND(VALUE(LEFT($A1955,3))=312,LEFT($G1955,10)="Unincepted",$B1955="G "),VLOOKUP(" ULO",_312_Table1,MATCH('312'!$N$16,_312_Table1_ColumnLookup,0),FALSE),
  IF(AND(VALUE(LEFT($A1955,3))=312,LEFT($G1955,10)="Unincepted",$B1955="O "),VLOOKUP(" ULO",_312_Table1,MATCH('312'!$V$16,_312_Table1_ColumnLookup,0),FALSE),
  IF(AND(VALUE(LEFT($A1955,3))=312,LEFT($G1955,10)="Unincepted",$B1955="Q "),VLOOKUP(" ULO",_312_Table1,MATCH('312'!$X$16,_312_Table1_ColumnLookup,0),FALSE),
  IF(AND(VALUE(LEFT($A1955,3))=312,LEFT($G1955,10)="Unincepted"),VLOOKUP(" ULO",_312_Table1,MATCH(LEFT($B1955,1),_312_Table1_ColumnLookup,0),FALSE),
  IF(AND(VALUE(LEFT($A1955,3))=312,LEFT($G1955,5)="Total",$B1955="G "),VLOOKUP('312'!$F$80,_312_Table1,MATCH('312'!$N$16,_312_Table1_ColumnLookup,0),FALSE),
  IF(AND(VALUE(LEFT($A1955,3))=312,LEFT($G1955,5)="Total",$B1955="O "),VLOOKUP('312'!$F$80,_312_Table1,MATCH('312'!$V$16,_312_Table1_ColumnLookup,0),FALSE),
  IF(AND(VALUE(LEFT($A1955,3))=312,LEFT($G1955,5)="Total",$B1955="Q "),VLOOKUP('312'!$F$80,_312_Table1,MATCH('312'!$X$16,_312_Table1_ColumnLookup,0),FALSE),
  IF(AND(VALUE(LEFT($A1955,3))=312,LEFT($G1955,5)="Total"),VLOOKUP('312'!$F$80,_312_Table1,MATCH(LEFT($B1955,1),_312_Table1_ColumnLookup,0),FALSE),
  IF(AND(VALUE(LEFT($A1955,3))=312,LEN($I1955)=4,$B1955="G"),VLOOKUP($I1955,_312_Table1,MATCH('312'!$N$16,_312_Table1_ColumnLookup,0),FALSE),
  IF(AND(VALUE(LEFT($A1955,3))=312,LEN($I1955)=4,$B1955="O"),VLOOKUP($I1955,_312_Table1,MATCH('312'!$V$16,_312_Table1_ColumnLookup,0),FALSE),
  IF(AND(VALUE(LEFT($A1955,3))=312,LEN($I1955)=4,$B1955="Q"),VLOOKUP($I1955,_312_Table1,MATCH('312'!$X$16,_312_Table1_ColumnLookup,0),FALSE),
  IF(AND(VALUE(LEFT($A1955,3))=312,LEN($I1955)=4),VLOOKUP($I1955,_312_Table1,MATCH(LEFT($B1955,1),_312_Table1_ColumnLookup,0),FALSE)
+N("312"),
  IF(VALUE(LEFT($A1955,3))=313,VLOOKUP(VALUE(MID($B1955,2,1)),_313_Table1,MATCH(MID($B1955,1,1),_313_Table1_ColumnLookup,0),FALSE)
+N("313"),
  IF(AND(VALUE(LEFT($A1955,3))=314,LEN($B1955)=3),VLOOKUP(VALUE(MID($B1955,2,2)),_314_Table1,MATCH(MID($B1955,1,1),_314_Table1_ColumnLookup,0),FALSE),
  IF(VALUE(LEFT($A1955,3))=314,VLOOKUP(VALUE(MID($B1955,2,1)),_314_Table1,MATCH(MID($B1955,1,1),_314_Table1_ColumnLookup,0),FALSE)
+N("314"),
""))))))))))))))))))))))))</f>
        <v>#N/A</v>
      </c>
      <c r="E1955" s="238" t="e">
        <f>IF(AND(VALUE(LEFT($A1955,3))=309,LEN($B1955)=3),VLOOKUP(VALUE(MID($B1955,2,2)),_309_Table2,MATCH(MID($B1955,1,1),_309_Table2_ColumnLookup,0),FALSE),
  IF($C1955="309 LCR SummaryA",OneYearSCR,IF($C1955="309 LCR SummaryB",UltimateSCR,IF(VALUE(LEFT($A1955,3))=309,VLOOKUP(VALUE(MID($B1955,2,1)),_309_Table2,MATCH(MID($B1955,1,1),_309_Table2_ColumnLookup,0),FALSE)
+N("309"),
  IF(VALUE(LEFT($A1955,3))=310,VLOOKUP(VALUE(MID($B1955,2,1)),_310_Table2,MATCH(MID($B1955,1,1),_310_Table2_ColumnLookup,0),FALSE)
+N("310"),
  IF(AND(VALUE(LEFT($A1955,3))=311,LEN($I1955)=4),VLOOKUP($I1955,_311_Table2,MATCH($B1955,_311_Table2_ColumnLookup,0),FALSE),
  IF(AND(VALUE(LEFT($A1955,3))=311,OR($B1955="I2",$B1955="J2",$B1955="K2",$B1955="L2")),VLOOKUP('311'!$G$58,_311_Table2,MATCH(MID($B1955,1,1),_311_Table2_ColumnLookup,0),FALSE),
  IF(AND(VALUE(LEFT($A1955,3))=311,RIGHT($B1955,5)="Total"),VLOOKUP('311'!$G$59,_311_Table2,MATCH(MID($B1955,1,1),_311_Table2_ColumnLookup,0),FALSE),
  IF(VALUE(LEFT($A1955,3))=311,VLOOKUP(VALUE(MID($B1955,2,1)),_311_Table2,MATCH(MID($B1955,1,1),_311_Table2_ColumnLookup,0),FALSE)
+N("311"),
  IF(AND(VALUE(LEFT($A1955,3))=312,LEFT($G1955,10)="Unincepted",$B1955="G "),VLOOKUP(" ULO",_312_Table2,MATCH('312'!$N$16,_312_Table2_ColumnLookup,0),FALSE),
  IF(AND(VALUE(LEFT($A1955,3))=312,LEFT($G1955,10)="Unincepted",$B1955="O "),VLOOKUP(" ULO",_312_Table2,MATCH('312'!$V$16,_312_Table2_ColumnLookup,0),FALSE),
  IF(AND(VALUE(LEFT($A1955,3))=312,LEFT($G1955,10)="Unincepted",$B1955="Q "),VLOOKUP(" ULO",_312_Table2,MATCH('312'!$X$16,_312_Table2_ColumnLookup,0),FALSE),
  IF(AND(VALUE(LEFT($A1955,3))=312,LEFT($G1955,10)="Unincepted"),VLOOKUP(" ULO",_312_Table2,MATCH(LEFT($B1955,1),_312_Table2_ColumnLookup,0),FALSE),
  IF(AND(VALUE(LEFT($A1955,3))=312,LEFT($G1955,5)="Total",$B1955="G "),VLOOKUP('312'!$F$80,_312_Table2,MATCH('312'!$N$16,_312_Table2_ColumnLookup,0),FALSE),
  IF(AND(VALUE(LEFT($A1955,3))=312,LEFT($G1955,5)="Total",$B1955="O "),VLOOKUP('312'!$F$80,_312_Table2,MATCH('312'!$V$16,_312_Table2_ColumnLookup,0),FALSE),
  IF(AND(VALUE(LEFT($A1955,3))=312,LEFT($G1955,5)="Total",$B1955="Q "),VLOOKUP('312'!$F$80,_312_Table2,MATCH('312'!$X$16,_312_Table2_ColumnLookup,0),FALSE),
  IF(AND(VALUE(LEFT($A1955,3))=312,LEFT($G1955,5)="Total"),VLOOKUP('312'!$F$80,_312_Table2,MATCH(LEFT($B1955,1),_312_Table2_ColumnLookup,0),FALSE),
  IF(AND(VALUE(LEFT($A1955,3))=312,LEN($I1955)=4,$B1955="G"),VLOOKUP($I1955,_312_Table2,MATCH('312'!$N$16,_312_Table2_ColumnLookup,0),FALSE),
  IF(AND(VALUE(LEFT($A1955,3))=312,LEN($I1955)=4,$B1955="O"),VLOOKUP($I1955,_312_Table2,MATCH('312'!$V$16,_312_Table2_ColumnLookup,0),FALSE),
  IF(AND(VALUE(LEFT($A1955,3))=312,LEN($I1955)=4,$B1955="Q"),VLOOKUP($I1955,_312_Table2,MATCH('312'!$X$16,_312_Table2_ColumnLookup,0),FALSE),
  IF(AND(VALUE(LEFT($A1955,3))=312,LEN($I1955)=4),VLOOKUP($I1955,_312_Table2,MATCH(LEFT($B1955,1),_312_Table2_ColumnLookup,0),FALSE)
+N("312"),
  IF(VALUE(LEFT($A1955,3))=313,VLOOKUP(VALUE(MID($B1955,2,1)),_313_Table2,MATCH(MID($B1955,1,1),_313_Table2_ColumnLookup,0),FALSE)
+N("313"),
  IF(AND(VALUE(LEFT($A1955,3))=314,LEN($B1955)=3),VLOOKUP(VALUE(MID($B1955,2,2)),_314_Table2,MATCH(MID($B1955,1,1),_314_Table2_ColumnLookup,0),FALSE),
  IF(VALUE(LEFT($A1955,3))=314,VLOOKUP(VALUE(MID($B1955,2,1)),_314_Table2,MATCH(MID($B1955,1,1),_314_Table2_ColumnLookup,0),FALSE)
+N("314"),
""))))))))))))))))))))))))</f>
        <v>#N/A</v>
      </c>
      <c r="F1955" s="238" t="e">
        <f>IF(AND(VALUE(LEFT($A1955,3))=309,LEN($B1955)=3),VLOOKUP(VALUE(MID($B1955,2,2)),_309_Table3,MATCH(MID($B1955,1,1),_309_Table3_ColumnLookup,0),FALSE),
  IF($C1955="309 LCR SummaryA",OneYearSCR,IF($C1955="309 LCR SummaryB",UltimateSCR,IF(VALUE(LEFT($A1955,3))=309,VLOOKUP(VALUE(MID($B1955,2,1)),_309_Table3,MATCH(MID($B1955,1,1),_309_Table3_ColumnLookup,0),FALSE)
+N("309"),
  IF(VALUE(LEFT($A1955,3))=310,VLOOKUP(VALUE(MID($B1955,2,1)),_310_Table3,MATCH(MID($B1955,1,1),_310_Table3_ColumnLookup,0),FALSE)
+N("310"),
  IF(AND(VALUE(LEFT($A1955,3))=311,LEN($I1955)=4),VLOOKUP($I1955,_311_Table3,MATCH($B1955,_311_Table3_ColumnLookup,0),FALSE),
  IF(AND(VALUE(LEFT($A1955,3))=311,OR($B1955="I2",$B1955="J2",$B1955="K2",$B1955="L2")),VLOOKUP('311'!$G$58,_311_Table3,MATCH(MID($B1955,1,1),_311_Table3_ColumnLookup,0),FALSE),
  IF(AND(VALUE(LEFT($A1955,3))=311,RIGHT($B1955,5)="Total"),VLOOKUP('311'!$G$59,_311_Table3,MATCH(MID($B1955,1,1),_311_Table3_ColumnLookup,0),FALSE),
  IF(VALUE(LEFT($A1955,3))=311,VLOOKUP(VALUE(MID($B1955,2,1)),_311_Table3,MATCH(MID($B1955,1,1),_311_Table3_ColumnLookup,0),FALSE)
+N("311"),
  IF(AND(VALUE(LEFT($A1955,3))=312,LEFT($G1955,10)="Unincepted",$B1955="G "),VLOOKUP(" ULO",_312_Table3,MATCH('312'!$N$16,_312_Table3_ColumnLookup,0),FALSE),
  IF(AND(VALUE(LEFT($A1955,3))=312,LEFT($G1955,10)="Unincepted",$B1955="O "),VLOOKUP(" ULO",_312_Table3,MATCH('312'!$V$16,_312_Table3_ColumnLookup,0),FALSE),
  IF(AND(VALUE(LEFT($A1955,3))=312,LEFT($G1955,10)="Unincepted",$B1955="Q "),VLOOKUP(" ULO",_312_Table3,MATCH('312'!$X$16,_312_Table3_ColumnLookup,0),FALSE),
  IF(AND(VALUE(LEFT($A1955,3))=312,LEFT($G1955,10)="Unincepted"),VLOOKUP(" ULO",_312_Table3,MATCH(LEFT($B1955,1),_312_Table3_ColumnLookup,0),FALSE),
  IF(AND(VALUE(LEFT($A1955,3))=312,LEFT($G1955,5)="Total",$B1955="G "),VLOOKUP('312'!$F$80,_312_Table3,MATCH('312'!$N$16,_312_Table3_ColumnLookup,0),FALSE),
  IF(AND(VALUE(LEFT($A1955,3))=312,LEFT($G1955,5)="Total",$B1955="O "),VLOOKUP('312'!$F$80,_312_Table3,MATCH('312'!$V$16,_312_Table3_ColumnLookup,0),FALSE),
  IF(AND(VALUE(LEFT($A1955,3))=312,LEFT($G1955,5)="Total",$B1955="Q "),VLOOKUP('312'!$F$80,_312_Table3,MATCH('312'!$X$16,_312_Table3_ColumnLookup,0),FALSE),
  IF(AND(VALUE(LEFT($A1955,3))=312,LEFT($G1955,5)="Total"),VLOOKUP('312'!$F$80,_312_Table3,MATCH(LEFT($B1955,1),_312_Table3_ColumnLookup,0),FALSE),
  IF(AND(VALUE(LEFT($A1955,3))=312,LEN($I1955)=4,$B1955="G"),VLOOKUP($I1955,_312_Table3,MATCH('312'!$N$16,_312_Table3_ColumnLookup,0),FALSE),
  IF(AND(VALUE(LEFT($A1955,3))=312,LEN($I1955)=4,$B1955="O"),VLOOKUP($I1955,_312_Table3,MATCH('312'!$V$16,_312_Table3_ColumnLookup,0),FALSE),
  IF(AND(VALUE(LEFT($A1955,3))=312,LEN($I1955)=4,$B1955="Q"),VLOOKUP($I1955,_312_Table3,MATCH('312'!$X$16,_312_Table3_ColumnLookup,0),FALSE),
  IF(AND(VALUE(LEFT($A1955,3))=312,LEN($I1955)=4),VLOOKUP($I1955,_312_Table3,MATCH(LEFT($B1955,1),_312_Table3_ColumnLookup,0),FALSE)
+N("312"),
  IF(VALUE(LEFT($A1955,3))=313,VLOOKUP(VALUE(MID($B1955,2,1)),_313_Table3,MATCH(MID($B1955,1,1),_313_Table3_ColumnLookup,0),FALSE)
+N("313"),
  IF(AND(VALUE(LEFT($A1955,3))=314,LEN($B1955)=3),VLOOKUP(VALUE(MID($B1955,2,2)),_314_Table3,MATCH(MID($B1955,1,1),_314_Table3_ColumnLookup,0),FALSE),
  IF(VALUE(LEFT($A1955,3))=314,VLOOKUP(VALUE(MID($B1955,2,1)),_314_Table3,MATCH(MID($B1955,1,1),_314_Table3_ColumnLookup,0),FALSE)
+N("314"),
""))))))))))))))))))))))))</f>
        <v>#N/A</v>
      </c>
      <c r="H1955" s="321" t="str">
        <f>IFERROR(
IF(ISERROR($D1955)=FALSE,$D1955,IF(ISERROR($E1955)=FALSE,$E1955,IF(ISERROR($F1955)=FALSE,$F1955
+N("012 checkboxes"),
IF(
IF(OR(LEFT($A1955,9)="Syndicate",LEFT($A1955,12)="NewSyndicate"),VLOOKUP($A1955,'012'!$J:$ZW,MATCH("Link to button",'012'!$J$1:$ZW$1,0),0)
+N("309 checkbox"),
IF($C1955="309 LCR Summary0",VLOOKUP("Notes990",'309'!$P:$ZZ,MATCH("Link to button",'309'!$P$1:$ZZ$1,0),0)
+N("313 checkboxes"),
IF($C1955="313 Financial Information0LcmVsScr",IF($C1955="309 LCR Summary0",VLOOKUP("LcmVsScr",'309'!$N:$ZZ,MATCH("Link to button",'309'!$N$1:$ZZ$1,0),0),
IF($C1955="313 Financial Information0LcrDocAttached",IF($C1955="309 LCR Summary0",VLOOKUP("LcrDocAttached",'309'!$N:$ZZ,MATCH("Link to button",'309'!$N$1:$ZZ$1,0),
0)))))))=1,TRUE,FALSE)
))),"")</f>
        <v/>
      </c>
    </row>
    <row r="1956" spans="1:8">
      <c r="A1956" s="237" t="e">
        <f>VLOOKUP($G1956,CSVLookups!$B:$R,MATCH(A$1,CSVLookups!$B$1:$R$1,0),FALSE)</f>
        <v>#N/A</v>
      </c>
      <c r="B1956" s="237" t="e">
        <f>VLOOKUP($G1956,CSVLookups!$B:$R,MATCH(B$1,CSVLookups!$B$1:$R$1,0),FALSE)</f>
        <v>#N/A</v>
      </c>
      <c r="C1956" s="238" t="e">
        <f t="shared" si="31"/>
        <v>#N/A</v>
      </c>
      <c r="D1956" s="238" t="e">
        <f>IF(AND(VALUE(LEFT($A1956,3))=309,LEN($B1956)=3),VLOOKUP(VALUE(MID($B1956,2,2)),_309_Table1,MATCH(MID($B1956,1,1),_309_Table1_ColumnLookup,0),FALSE),
  IF($C1956="309 LCR SummaryA",OneYearSCR,IF($C1956="309 LCR SummaryB",UltimateSCR,IF(VALUE(LEFT($A1956,3))=309,VLOOKUP(VALUE(MID($B1956,2,1)),_309_Table1,MATCH(MID($B1956,1,1),_309_Table1_ColumnLookup,0),FALSE)
+N("309"),
  IF(VALUE(LEFT($A1956,3))=310,VLOOKUP(VALUE(MID($B1956,2,1)),_310_Table1,MATCH(MID($B1956,1,1),_310_Table1_ColumnLookup,0),FALSE)
+N("310"),
  IF(AND(VALUE(LEFT($A1956,3))=311,LEN($I1956)=4),VLOOKUP($I1956,_311_Table1,MATCH($B1956,_311_Table1_ColumnLookup,0),FALSE),
  IF(AND(VALUE(LEFT($A1956,3))=311,OR($B1956="I2",$B1956="J2",$B1956="K2",$B1956="L2")),VLOOKUP('311'!$G$58,_311_Table1,MATCH(MID($B1956,1,1),_311_Table1_ColumnLookup,0),FALSE),
  IF(AND(VALUE(LEFT($A1956,3))=311,RIGHT($B1956,5)="Total"),VLOOKUP('311'!$G$59,_311_Table1,MATCH(MID($B1956,1,1),_311_Table1_ColumnLookup,0),FALSE),
  IF(VALUE(LEFT($A1956,3))=311,VLOOKUP(VALUE(MID($B1956,2,1)),_311_Table1,MATCH(MID($B1956,1,1),_311_Table1_ColumnLookup,0),FALSE)
+N("311"),
  IF(AND(VALUE(LEFT($A1956,3))=312,LEFT($G1956,10)="Unincepted",$B1956="G "),VLOOKUP(" ULO",_312_Table1,MATCH('312'!$N$16,_312_Table1_ColumnLookup,0),FALSE),
  IF(AND(VALUE(LEFT($A1956,3))=312,LEFT($G1956,10)="Unincepted",$B1956="O "),VLOOKUP(" ULO",_312_Table1,MATCH('312'!$V$16,_312_Table1_ColumnLookup,0),FALSE),
  IF(AND(VALUE(LEFT($A1956,3))=312,LEFT($G1956,10)="Unincepted",$B1956="Q "),VLOOKUP(" ULO",_312_Table1,MATCH('312'!$X$16,_312_Table1_ColumnLookup,0),FALSE),
  IF(AND(VALUE(LEFT($A1956,3))=312,LEFT($G1956,10)="Unincepted"),VLOOKUP(" ULO",_312_Table1,MATCH(LEFT($B1956,1),_312_Table1_ColumnLookup,0),FALSE),
  IF(AND(VALUE(LEFT($A1956,3))=312,LEFT($G1956,5)="Total",$B1956="G "),VLOOKUP('312'!$F$80,_312_Table1,MATCH('312'!$N$16,_312_Table1_ColumnLookup,0),FALSE),
  IF(AND(VALUE(LEFT($A1956,3))=312,LEFT($G1956,5)="Total",$B1956="O "),VLOOKUP('312'!$F$80,_312_Table1,MATCH('312'!$V$16,_312_Table1_ColumnLookup,0),FALSE),
  IF(AND(VALUE(LEFT($A1956,3))=312,LEFT($G1956,5)="Total",$B1956="Q "),VLOOKUP('312'!$F$80,_312_Table1,MATCH('312'!$X$16,_312_Table1_ColumnLookup,0),FALSE),
  IF(AND(VALUE(LEFT($A1956,3))=312,LEFT($G1956,5)="Total"),VLOOKUP('312'!$F$80,_312_Table1,MATCH(LEFT($B1956,1),_312_Table1_ColumnLookup,0),FALSE),
  IF(AND(VALUE(LEFT($A1956,3))=312,LEN($I1956)=4,$B1956="G"),VLOOKUP($I1956,_312_Table1,MATCH('312'!$N$16,_312_Table1_ColumnLookup,0),FALSE),
  IF(AND(VALUE(LEFT($A1956,3))=312,LEN($I1956)=4,$B1956="O"),VLOOKUP($I1956,_312_Table1,MATCH('312'!$V$16,_312_Table1_ColumnLookup,0),FALSE),
  IF(AND(VALUE(LEFT($A1956,3))=312,LEN($I1956)=4,$B1956="Q"),VLOOKUP($I1956,_312_Table1,MATCH('312'!$X$16,_312_Table1_ColumnLookup,0),FALSE),
  IF(AND(VALUE(LEFT($A1956,3))=312,LEN($I1956)=4),VLOOKUP($I1956,_312_Table1,MATCH(LEFT($B1956,1),_312_Table1_ColumnLookup,0),FALSE)
+N("312"),
  IF(VALUE(LEFT($A1956,3))=313,VLOOKUP(VALUE(MID($B1956,2,1)),_313_Table1,MATCH(MID($B1956,1,1),_313_Table1_ColumnLookup,0),FALSE)
+N("313"),
  IF(AND(VALUE(LEFT($A1956,3))=314,LEN($B1956)=3),VLOOKUP(VALUE(MID($B1956,2,2)),_314_Table1,MATCH(MID($B1956,1,1),_314_Table1_ColumnLookup,0),FALSE),
  IF(VALUE(LEFT($A1956,3))=314,VLOOKUP(VALUE(MID($B1956,2,1)),_314_Table1,MATCH(MID($B1956,1,1),_314_Table1_ColumnLookup,0),FALSE)
+N("314"),
""))))))))))))))))))))))))</f>
        <v>#N/A</v>
      </c>
      <c r="E1956" s="238" t="e">
        <f>IF(AND(VALUE(LEFT($A1956,3))=309,LEN($B1956)=3),VLOOKUP(VALUE(MID($B1956,2,2)),_309_Table2,MATCH(MID($B1956,1,1),_309_Table2_ColumnLookup,0),FALSE),
  IF($C1956="309 LCR SummaryA",OneYearSCR,IF($C1956="309 LCR SummaryB",UltimateSCR,IF(VALUE(LEFT($A1956,3))=309,VLOOKUP(VALUE(MID($B1956,2,1)),_309_Table2,MATCH(MID($B1956,1,1),_309_Table2_ColumnLookup,0),FALSE)
+N("309"),
  IF(VALUE(LEFT($A1956,3))=310,VLOOKUP(VALUE(MID($B1956,2,1)),_310_Table2,MATCH(MID($B1956,1,1),_310_Table2_ColumnLookup,0),FALSE)
+N("310"),
  IF(AND(VALUE(LEFT($A1956,3))=311,LEN($I1956)=4),VLOOKUP($I1956,_311_Table2,MATCH($B1956,_311_Table2_ColumnLookup,0),FALSE),
  IF(AND(VALUE(LEFT($A1956,3))=311,OR($B1956="I2",$B1956="J2",$B1956="K2",$B1956="L2")),VLOOKUP('311'!$G$58,_311_Table2,MATCH(MID($B1956,1,1),_311_Table2_ColumnLookup,0),FALSE),
  IF(AND(VALUE(LEFT($A1956,3))=311,RIGHT($B1956,5)="Total"),VLOOKUP('311'!$G$59,_311_Table2,MATCH(MID($B1956,1,1),_311_Table2_ColumnLookup,0),FALSE),
  IF(VALUE(LEFT($A1956,3))=311,VLOOKUP(VALUE(MID($B1956,2,1)),_311_Table2,MATCH(MID($B1956,1,1),_311_Table2_ColumnLookup,0),FALSE)
+N("311"),
  IF(AND(VALUE(LEFT($A1956,3))=312,LEFT($G1956,10)="Unincepted",$B1956="G "),VLOOKUP(" ULO",_312_Table2,MATCH('312'!$N$16,_312_Table2_ColumnLookup,0),FALSE),
  IF(AND(VALUE(LEFT($A1956,3))=312,LEFT($G1956,10)="Unincepted",$B1956="O "),VLOOKUP(" ULO",_312_Table2,MATCH('312'!$V$16,_312_Table2_ColumnLookup,0),FALSE),
  IF(AND(VALUE(LEFT($A1956,3))=312,LEFT($G1956,10)="Unincepted",$B1956="Q "),VLOOKUP(" ULO",_312_Table2,MATCH('312'!$X$16,_312_Table2_ColumnLookup,0),FALSE),
  IF(AND(VALUE(LEFT($A1956,3))=312,LEFT($G1956,10)="Unincepted"),VLOOKUP(" ULO",_312_Table2,MATCH(LEFT($B1956,1),_312_Table2_ColumnLookup,0),FALSE),
  IF(AND(VALUE(LEFT($A1956,3))=312,LEFT($G1956,5)="Total",$B1956="G "),VLOOKUP('312'!$F$80,_312_Table2,MATCH('312'!$N$16,_312_Table2_ColumnLookup,0),FALSE),
  IF(AND(VALUE(LEFT($A1956,3))=312,LEFT($G1956,5)="Total",$B1956="O "),VLOOKUP('312'!$F$80,_312_Table2,MATCH('312'!$V$16,_312_Table2_ColumnLookup,0),FALSE),
  IF(AND(VALUE(LEFT($A1956,3))=312,LEFT($G1956,5)="Total",$B1956="Q "),VLOOKUP('312'!$F$80,_312_Table2,MATCH('312'!$X$16,_312_Table2_ColumnLookup,0),FALSE),
  IF(AND(VALUE(LEFT($A1956,3))=312,LEFT($G1956,5)="Total"),VLOOKUP('312'!$F$80,_312_Table2,MATCH(LEFT($B1956,1),_312_Table2_ColumnLookup,0),FALSE),
  IF(AND(VALUE(LEFT($A1956,3))=312,LEN($I1956)=4,$B1956="G"),VLOOKUP($I1956,_312_Table2,MATCH('312'!$N$16,_312_Table2_ColumnLookup,0),FALSE),
  IF(AND(VALUE(LEFT($A1956,3))=312,LEN($I1956)=4,$B1956="O"),VLOOKUP($I1956,_312_Table2,MATCH('312'!$V$16,_312_Table2_ColumnLookup,0),FALSE),
  IF(AND(VALUE(LEFT($A1956,3))=312,LEN($I1956)=4,$B1956="Q"),VLOOKUP($I1956,_312_Table2,MATCH('312'!$X$16,_312_Table2_ColumnLookup,0),FALSE),
  IF(AND(VALUE(LEFT($A1956,3))=312,LEN($I1956)=4),VLOOKUP($I1956,_312_Table2,MATCH(LEFT($B1956,1),_312_Table2_ColumnLookup,0),FALSE)
+N("312"),
  IF(VALUE(LEFT($A1956,3))=313,VLOOKUP(VALUE(MID($B1956,2,1)),_313_Table2,MATCH(MID($B1956,1,1),_313_Table2_ColumnLookup,0),FALSE)
+N("313"),
  IF(AND(VALUE(LEFT($A1956,3))=314,LEN($B1956)=3),VLOOKUP(VALUE(MID($B1956,2,2)),_314_Table2,MATCH(MID($B1956,1,1),_314_Table2_ColumnLookup,0),FALSE),
  IF(VALUE(LEFT($A1956,3))=314,VLOOKUP(VALUE(MID($B1956,2,1)),_314_Table2,MATCH(MID($B1956,1,1),_314_Table2_ColumnLookup,0),FALSE)
+N("314"),
""))))))))))))))))))))))))</f>
        <v>#N/A</v>
      </c>
      <c r="F1956" s="238" t="e">
        <f>IF(AND(VALUE(LEFT($A1956,3))=309,LEN($B1956)=3),VLOOKUP(VALUE(MID($B1956,2,2)),_309_Table3,MATCH(MID($B1956,1,1),_309_Table3_ColumnLookup,0),FALSE),
  IF($C1956="309 LCR SummaryA",OneYearSCR,IF($C1956="309 LCR SummaryB",UltimateSCR,IF(VALUE(LEFT($A1956,3))=309,VLOOKUP(VALUE(MID($B1956,2,1)),_309_Table3,MATCH(MID($B1956,1,1),_309_Table3_ColumnLookup,0),FALSE)
+N("309"),
  IF(VALUE(LEFT($A1956,3))=310,VLOOKUP(VALUE(MID($B1956,2,1)),_310_Table3,MATCH(MID($B1956,1,1),_310_Table3_ColumnLookup,0),FALSE)
+N("310"),
  IF(AND(VALUE(LEFT($A1956,3))=311,LEN($I1956)=4),VLOOKUP($I1956,_311_Table3,MATCH($B1956,_311_Table3_ColumnLookup,0),FALSE),
  IF(AND(VALUE(LEFT($A1956,3))=311,OR($B1956="I2",$B1956="J2",$B1956="K2",$B1956="L2")),VLOOKUP('311'!$G$58,_311_Table3,MATCH(MID($B1956,1,1),_311_Table3_ColumnLookup,0),FALSE),
  IF(AND(VALUE(LEFT($A1956,3))=311,RIGHT($B1956,5)="Total"),VLOOKUP('311'!$G$59,_311_Table3,MATCH(MID($B1956,1,1),_311_Table3_ColumnLookup,0),FALSE),
  IF(VALUE(LEFT($A1956,3))=311,VLOOKUP(VALUE(MID($B1956,2,1)),_311_Table3,MATCH(MID($B1956,1,1),_311_Table3_ColumnLookup,0),FALSE)
+N("311"),
  IF(AND(VALUE(LEFT($A1956,3))=312,LEFT($G1956,10)="Unincepted",$B1956="G "),VLOOKUP(" ULO",_312_Table3,MATCH('312'!$N$16,_312_Table3_ColumnLookup,0),FALSE),
  IF(AND(VALUE(LEFT($A1956,3))=312,LEFT($G1956,10)="Unincepted",$B1956="O "),VLOOKUP(" ULO",_312_Table3,MATCH('312'!$V$16,_312_Table3_ColumnLookup,0),FALSE),
  IF(AND(VALUE(LEFT($A1956,3))=312,LEFT($G1956,10)="Unincepted",$B1956="Q "),VLOOKUP(" ULO",_312_Table3,MATCH('312'!$X$16,_312_Table3_ColumnLookup,0),FALSE),
  IF(AND(VALUE(LEFT($A1956,3))=312,LEFT($G1956,10)="Unincepted"),VLOOKUP(" ULO",_312_Table3,MATCH(LEFT($B1956,1),_312_Table3_ColumnLookup,0),FALSE),
  IF(AND(VALUE(LEFT($A1956,3))=312,LEFT($G1956,5)="Total",$B1956="G "),VLOOKUP('312'!$F$80,_312_Table3,MATCH('312'!$N$16,_312_Table3_ColumnLookup,0),FALSE),
  IF(AND(VALUE(LEFT($A1956,3))=312,LEFT($G1956,5)="Total",$B1956="O "),VLOOKUP('312'!$F$80,_312_Table3,MATCH('312'!$V$16,_312_Table3_ColumnLookup,0),FALSE),
  IF(AND(VALUE(LEFT($A1956,3))=312,LEFT($G1956,5)="Total",$B1956="Q "),VLOOKUP('312'!$F$80,_312_Table3,MATCH('312'!$X$16,_312_Table3_ColumnLookup,0),FALSE),
  IF(AND(VALUE(LEFT($A1956,3))=312,LEFT($G1956,5)="Total"),VLOOKUP('312'!$F$80,_312_Table3,MATCH(LEFT($B1956,1),_312_Table3_ColumnLookup,0),FALSE),
  IF(AND(VALUE(LEFT($A1956,3))=312,LEN($I1956)=4,$B1956="G"),VLOOKUP($I1956,_312_Table3,MATCH('312'!$N$16,_312_Table3_ColumnLookup,0),FALSE),
  IF(AND(VALUE(LEFT($A1956,3))=312,LEN($I1956)=4,$B1956="O"),VLOOKUP($I1956,_312_Table3,MATCH('312'!$V$16,_312_Table3_ColumnLookup,0),FALSE),
  IF(AND(VALUE(LEFT($A1956,3))=312,LEN($I1956)=4,$B1956="Q"),VLOOKUP($I1956,_312_Table3,MATCH('312'!$X$16,_312_Table3_ColumnLookup,0),FALSE),
  IF(AND(VALUE(LEFT($A1956,3))=312,LEN($I1956)=4),VLOOKUP($I1956,_312_Table3,MATCH(LEFT($B1956,1),_312_Table3_ColumnLookup,0),FALSE)
+N("312"),
  IF(VALUE(LEFT($A1956,3))=313,VLOOKUP(VALUE(MID($B1956,2,1)),_313_Table3,MATCH(MID($B1956,1,1),_313_Table3_ColumnLookup,0),FALSE)
+N("313"),
  IF(AND(VALUE(LEFT($A1956,3))=314,LEN($B1956)=3),VLOOKUP(VALUE(MID($B1956,2,2)),_314_Table3,MATCH(MID($B1956,1,1),_314_Table3_ColumnLookup,0),FALSE),
  IF(VALUE(LEFT($A1956,3))=314,VLOOKUP(VALUE(MID($B1956,2,1)),_314_Table3,MATCH(MID($B1956,1,1),_314_Table3_ColumnLookup,0),FALSE)
+N("314"),
""))))))))))))))))))))))))</f>
        <v>#N/A</v>
      </c>
      <c r="H1956" s="321" t="str">
        <f>IFERROR(
IF(ISERROR($D1956)=FALSE,$D1956,IF(ISERROR($E1956)=FALSE,$E1956,IF(ISERROR($F1956)=FALSE,$F1956
+N("012 checkboxes"),
IF(
IF(OR(LEFT($A1956,9)="Syndicate",LEFT($A1956,12)="NewSyndicate"),VLOOKUP($A1956,'012'!$J:$ZW,MATCH("Link to button",'012'!$J$1:$ZW$1,0),0)
+N("309 checkbox"),
IF($C1956="309 LCR Summary0",VLOOKUP("Notes990",'309'!$P:$ZZ,MATCH("Link to button",'309'!$P$1:$ZZ$1,0),0)
+N("313 checkboxes"),
IF($C1956="313 Financial Information0LcmVsScr",IF($C1956="309 LCR Summary0",VLOOKUP("LcmVsScr",'309'!$N:$ZZ,MATCH("Link to button",'309'!$N$1:$ZZ$1,0),0),
IF($C1956="313 Financial Information0LcrDocAttached",IF($C1956="309 LCR Summary0",VLOOKUP("LcrDocAttached",'309'!$N:$ZZ,MATCH("Link to button",'309'!$N$1:$ZZ$1,0),
0)))))))=1,TRUE,FALSE)
))),"")</f>
        <v/>
      </c>
    </row>
    <row r="1957" spans="1:8">
      <c r="A1957" s="237" t="e">
        <f>VLOOKUP($G1957,CSVLookups!$B:$R,MATCH(A$1,CSVLookups!$B$1:$R$1,0),FALSE)</f>
        <v>#N/A</v>
      </c>
      <c r="B1957" s="237" t="e">
        <f>VLOOKUP($G1957,CSVLookups!$B:$R,MATCH(B$1,CSVLookups!$B$1:$R$1,0),FALSE)</f>
        <v>#N/A</v>
      </c>
      <c r="C1957" s="238" t="e">
        <f t="shared" si="31"/>
        <v>#N/A</v>
      </c>
      <c r="D1957" s="238" t="e">
        <f>IF(AND(VALUE(LEFT($A1957,3))=309,LEN($B1957)=3),VLOOKUP(VALUE(MID($B1957,2,2)),_309_Table1,MATCH(MID($B1957,1,1),_309_Table1_ColumnLookup,0),FALSE),
  IF($C1957="309 LCR SummaryA",OneYearSCR,IF($C1957="309 LCR SummaryB",UltimateSCR,IF(VALUE(LEFT($A1957,3))=309,VLOOKUP(VALUE(MID($B1957,2,1)),_309_Table1,MATCH(MID($B1957,1,1),_309_Table1_ColumnLookup,0),FALSE)
+N("309"),
  IF(VALUE(LEFT($A1957,3))=310,VLOOKUP(VALUE(MID($B1957,2,1)),_310_Table1,MATCH(MID($B1957,1,1),_310_Table1_ColumnLookup,0),FALSE)
+N("310"),
  IF(AND(VALUE(LEFT($A1957,3))=311,LEN($I1957)=4),VLOOKUP($I1957,_311_Table1,MATCH($B1957,_311_Table1_ColumnLookup,0),FALSE),
  IF(AND(VALUE(LEFT($A1957,3))=311,OR($B1957="I2",$B1957="J2",$B1957="K2",$B1957="L2")),VLOOKUP('311'!$G$58,_311_Table1,MATCH(MID($B1957,1,1),_311_Table1_ColumnLookup,0),FALSE),
  IF(AND(VALUE(LEFT($A1957,3))=311,RIGHT($B1957,5)="Total"),VLOOKUP('311'!$G$59,_311_Table1,MATCH(MID($B1957,1,1),_311_Table1_ColumnLookup,0),FALSE),
  IF(VALUE(LEFT($A1957,3))=311,VLOOKUP(VALUE(MID($B1957,2,1)),_311_Table1,MATCH(MID($B1957,1,1),_311_Table1_ColumnLookup,0),FALSE)
+N("311"),
  IF(AND(VALUE(LEFT($A1957,3))=312,LEFT($G1957,10)="Unincepted",$B1957="G "),VLOOKUP(" ULO",_312_Table1,MATCH('312'!$N$16,_312_Table1_ColumnLookup,0),FALSE),
  IF(AND(VALUE(LEFT($A1957,3))=312,LEFT($G1957,10)="Unincepted",$B1957="O "),VLOOKUP(" ULO",_312_Table1,MATCH('312'!$V$16,_312_Table1_ColumnLookup,0),FALSE),
  IF(AND(VALUE(LEFT($A1957,3))=312,LEFT($G1957,10)="Unincepted",$B1957="Q "),VLOOKUP(" ULO",_312_Table1,MATCH('312'!$X$16,_312_Table1_ColumnLookup,0),FALSE),
  IF(AND(VALUE(LEFT($A1957,3))=312,LEFT($G1957,10)="Unincepted"),VLOOKUP(" ULO",_312_Table1,MATCH(LEFT($B1957,1),_312_Table1_ColumnLookup,0),FALSE),
  IF(AND(VALUE(LEFT($A1957,3))=312,LEFT($G1957,5)="Total",$B1957="G "),VLOOKUP('312'!$F$80,_312_Table1,MATCH('312'!$N$16,_312_Table1_ColumnLookup,0),FALSE),
  IF(AND(VALUE(LEFT($A1957,3))=312,LEFT($G1957,5)="Total",$B1957="O "),VLOOKUP('312'!$F$80,_312_Table1,MATCH('312'!$V$16,_312_Table1_ColumnLookup,0),FALSE),
  IF(AND(VALUE(LEFT($A1957,3))=312,LEFT($G1957,5)="Total",$B1957="Q "),VLOOKUP('312'!$F$80,_312_Table1,MATCH('312'!$X$16,_312_Table1_ColumnLookup,0),FALSE),
  IF(AND(VALUE(LEFT($A1957,3))=312,LEFT($G1957,5)="Total"),VLOOKUP('312'!$F$80,_312_Table1,MATCH(LEFT($B1957,1),_312_Table1_ColumnLookup,0),FALSE),
  IF(AND(VALUE(LEFT($A1957,3))=312,LEN($I1957)=4,$B1957="G"),VLOOKUP($I1957,_312_Table1,MATCH('312'!$N$16,_312_Table1_ColumnLookup,0),FALSE),
  IF(AND(VALUE(LEFT($A1957,3))=312,LEN($I1957)=4,$B1957="O"),VLOOKUP($I1957,_312_Table1,MATCH('312'!$V$16,_312_Table1_ColumnLookup,0),FALSE),
  IF(AND(VALUE(LEFT($A1957,3))=312,LEN($I1957)=4,$B1957="Q"),VLOOKUP($I1957,_312_Table1,MATCH('312'!$X$16,_312_Table1_ColumnLookup,0),FALSE),
  IF(AND(VALUE(LEFT($A1957,3))=312,LEN($I1957)=4),VLOOKUP($I1957,_312_Table1,MATCH(LEFT($B1957,1),_312_Table1_ColumnLookup,0),FALSE)
+N("312"),
  IF(VALUE(LEFT($A1957,3))=313,VLOOKUP(VALUE(MID($B1957,2,1)),_313_Table1,MATCH(MID($B1957,1,1),_313_Table1_ColumnLookup,0),FALSE)
+N("313"),
  IF(AND(VALUE(LEFT($A1957,3))=314,LEN($B1957)=3),VLOOKUP(VALUE(MID($B1957,2,2)),_314_Table1,MATCH(MID($B1957,1,1),_314_Table1_ColumnLookup,0),FALSE),
  IF(VALUE(LEFT($A1957,3))=314,VLOOKUP(VALUE(MID($B1957,2,1)),_314_Table1,MATCH(MID($B1957,1,1),_314_Table1_ColumnLookup,0),FALSE)
+N("314"),
""))))))))))))))))))))))))</f>
        <v>#N/A</v>
      </c>
      <c r="E1957" s="238" t="e">
        <f>IF(AND(VALUE(LEFT($A1957,3))=309,LEN($B1957)=3),VLOOKUP(VALUE(MID($B1957,2,2)),_309_Table2,MATCH(MID($B1957,1,1),_309_Table2_ColumnLookup,0),FALSE),
  IF($C1957="309 LCR SummaryA",OneYearSCR,IF($C1957="309 LCR SummaryB",UltimateSCR,IF(VALUE(LEFT($A1957,3))=309,VLOOKUP(VALUE(MID($B1957,2,1)),_309_Table2,MATCH(MID($B1957,1,1),_309_Table2_ColumnLookup,0),FALSE)
+N("309"),
  IF(VALUE(LEFT($A1957,3))=310,VLOOKUP(VALUE(MID($B1957,2,1)),_310_Table2,MATCH(MID($B1957,1,1),_310_Table2_ColumnLookup,0),FALSE)
+N("310"),
  IF(AND(VALUE(LEFT($A1957,3))=311,LEN($I1957)=4),VLOOKUP($I1957,_311_Table2,MATCH($B1957,_311_Table2_ColumnLookup,0),FALSE),
  IF(AND(VALUE(LEFT($A1957,3))=311,OR($B1957="I2",$B1957="J2",$B1957="K2",$B1957="L2")),VLOOKUP('311'!$G$58,_311_Table2,MATCH(MID($B1957,1,1),_311_Table2_ColumnLookup,0),FALSE),
  IF(AND(VALUE(LEFT($A1957,3))=311,RIGHT($B1957,5)="Total"),VLOOKUP('311'!$G$59,_311_Table2,MATCH(MID($B1957,1,1),_311_Table2_ColumnLookup,0),FALSE),
  IF(VALUE(LEFT($A1957,3))=311,VLOOKUP(VALUE(MID($B1957,2,1)),_311_Table2,MATCH(MID($B1957,1,1),_311_Table2_ColumnLookup,0),FALSE)
+N("311"),
  IF(AND(VALUE(LEFT($A1957,3))=312,LEFT($G1957,10)="Unincepted",$B1957="G "),VLOOKUP(" ULO",_312_Table2,MATCH('312'!$N$16,_312_Table2_ColumnLookup,0),FALSE),
  IF(AND(VALUE(LEFT($A1957,3))=312,LEFT($G1957,10)="Unincepted",$B1957="O "),VLOOKUP(" ULO",_312_Table2,MATCH('312'!$V$16,_312_Table2_ColumnLookup,0),FALSE),
  IF(AND(VALUE(LEFT($A1957,3))=312,LEFT($G1957,10)="Unincepted",$B1957="Q "),VLOOKUP(" ULO",_312_Table2,MATCH('312'!$X$16,_312_Table2_ColumnLookup,0),FALSE),
  IF(AND(VALUE(LEFT($A1957,3))=312,LEFT($G1957,10)="Unincepted"),VLOOKUP(" ULO",_312_Table2,MATCH(LEFT($B1957,1),_312_Table2_ColumnLookup,0),FALSE),
  IF(AND(VALUE(LEFT($A1957,3))=312,LEFT($G1957,5)="Total",$B1957="G "),VLOOKUP('312'!$F$80,_312_Table2,MATCH('312'!$N$16,_312_Table2_ColumnLookup,0),FALSE),
  IF(AND(VALUE(LEFT($A1957,3))=312,LEFT($G1957,5)="Total",$B1957="O "),VLOOKUP('312'!$F$80,_312_Table2,MATCH('312'!$V$16,_312_Table2_ColumnLookup,0),FALSE),
  IF(AND(VALUE(LEFT($A1957,3))=312,LEFT($G1957,5)="Total",$B1957="Q "),VLOOKUP('312'!$F$80,_312_Table2,MATCH('312'!$X$16,_312_Table2_ColumnLookup,0),FALSE),
  IF(AND(VALUE(LEFT($A1957,3))=312,LEFT($G1957,5)="Total"),VLOOKUP('312'!$F$80,_312_Table2,MATCH(LEFT($B1957,1),_312_Table2_ColumnLookup,0),FALSE),
  IF(AND(VALUE(LEFT($A1957,3))=312,LEN($I1957)=4,$B1957="G"),VLOOKUP($I1957,_312_Table2,MATCH('312'!$N$16,_312_Table2_ColumnLookup,0),FALSE),
  IF(AND(VALUE(LEFT($A1957,3))=312,LEN($I1957)=4,$B1957="O"),VLOOKUP($I1957,_312_Table2,MATCH('312'!$V$16,_312_Table2_ColumnLookup,0),FALSE),
  IF(AND(VALUE(LEFT($A1957,3))=312,LEN($I1957)=4,$B1957="Q"),VLOOKUP($I1957,_312_Table2,MATCH('312'!$X$16,_312_Table2_ColumnLookup,0),FALSE),
  IF(AND(VALUE(LEFT($A1957,3))=312,LEN($I1957)=4),VLOOKUP($I1957,_312_Table2,MATCH(LEFT($B1957,1),_312_Table2_ColumnLookup,0),FALSE)
+N("312"),
  IF(VALUE(LEFT($A1957,3))=313,VLOOKUP(VALUE(MID($B1957,2,1)),_313_Table2,MATCH(MID($B1957,1,1),_313_Table2_ColumnLookup,0),FALSE)
+N("313"),
  IF(AND(VALUE(LEFT($A1957,3))=314,LEN($B1957)=3),VLOOKUP(VALUE(MID($B1957,2,2)),_314_Table2,MATCH(MID($B1957,1,1),_314_Table2_ColumnLookup,0),FALSE),
  IF(VALUE(LEFT($A1957,3))=314,VLOOKUP(VALUE(MID($B1957,2,1)),_314_Table2,MATCH(MID($B1957,1,1),_314_Table2_ColumnLookup,0),FALSE)
+N("314"),
""))))))))))))))))))))))))</f>
        <v>#N/A</v>
      </c>
      <c r="F1957" s="238" t="e">
        <f>IF(AND(VALUE(LEFT($A1957,3))=309,LEN($B1957)=3),VLOOKUP(VALUE(MID($B1957,2,2)),_309_Table3,MATCH(MID($B1957,1,1),_309_Table3_ColumnLookup,0),FALSE),
  IF($C1957="309 LCR SummaryA",OneYearSCR,IF($C1957="309 LCR SummaryB",UltimateSCR,IF(VALUE(LEFT($A1957,3))=309,VLOOKUP(VALUE(MID($B1957,2,1)),_309_Table3,MATCH(MID($B1957,1,1),_309_Table3_ColumnLookup,0),FALSE)
+N("309"),
  IF(VALUE(LEFT($A1957,3))=310,VLOOKUP(VALUE(MID($B1957,2,1)),_310_Table3,MATCH(MID($B1957,1,1),_310_Table3_ColumnLookup,0),FALSE)
+N("310"),
  IF(AND(VALUE(LEFT($A1957,3))=311,LEN($I1957)=4),VLOOKUP($I1957,_311_Table3,MATCH($B1957,_311_Table3_ColumnLookup,0),FALSE),
  IF(AND(VALUE(LEFT($A1957,3))=311,OR($B1957="I2",$B1957="J2",$B1957="K2",$B1957="L2")),VLOOKUP('311'!$G$58,_311_Table3,MATCH(MID($B1957,1,1),_311_Table3_ColumnLookup,0),FALSE),
  IF(AND(VALUE(LEFT($A1957,3))=311,RIGHT($B1957,5)="Total"),VLOOKUP('311'!$G$59,_311_Table3,MATCH(MID($B1957,1,1),_311_Table3_ColumnLookup,0),FALSE),
  IF(VALUE(LEFT($A1957,3))=311,VLOOKUP(VALUE(MID($B1957,2,1)),_311_Table3,MATCH(MID($B1957,1,1),_311_Table3_ColumnLookup,0),FALSE)
+N("311"),
  IF(AND(VALUE(LEFT($A1957,3))=312,LEFT($G1957,10)="Unincepted",$B1957="G "),VLOOKUP(" ULO",_312_Table3,MATCH('312'!$N$16,_312_Table3_ColumnLookup,0),FALSE),
  IF(AND(VALUE(LEFT($A1957,3))=312,LEFT($G1957,10)="Unincepted",$B1957="O "),VLOOKUP(" ULO",_312_Table3,MATCH('312'!$V$16,_312_Table3_ColumnLookup,0),FALSE),
  IF(AND(VALUE(LEFT($A1957,3))=312,LEFT($G1957,10)="Unincepted",$B1957="Q "),VLOOKUP(" ULO",_312_Table3,MATCH('312'!$X$16,_312_Table3_ColumnLookup,0),FALSE),
  IF(AND(VALUE(LEFT($A1957,3))=312,LEFT($G1957,10)="Unincepted"),VLOOKUP(" ULO",_312_Table3,MATCH(LEFT($B1957,1),_312_Table3_ColumnLookup,0),FALSE),
  IF(AND(VALUE(LEFT($A1957,3))=312,LEFT($G1957,5)="Total",$B1957="G "),VLOOKUP('312'!$F$80,_312_Table3,MATCH('312'!$N$16,_312_Table3_ColumnLookup,0),FALSE),
  IF(AND(VALUE(LEFT($A1957,3))=312,LEFT($G1957,5)="Total",$B1957="O "),VLOOKUP('312'!$F$80,_312_Table3,MATCH('312'!$V$16,_312_Table3_ColumnLookup,0),FALSE),
  IF(AND(VALUE(LEFT($A1957,3))=312,LEFT($G1957,5)="Total",$B1957="Q "),VLOOKUP('312'!$F$80,_312_Table3,MATCH('312'!$X$16,_312_Table3_ColumnLookup,0),FALSE),
  IF(AND(VALUE(LEFT($A1957,3))=312,LEFT($G1957,5)="Total"),VLOOKUP('312'!$F$80,_312_Table3,MATCH(LEFT($B1957,1),_312_Table3_ColumnLookup,0),FALSE),
  IF(AND(VALUE(LEFT($A1957,3))=312,LEN($I1957)=4,$B1957="G"),VLOOKUP($I1957,_312_Table3,MATCH('312'!$N$16,_312_Table3_ColumnLookup,0),FALSE),
  IF(AND(VALUE(LEFT($A1957,3))=312,LEN($I1957)=4,$B1957="O"),VLOOKUP($I1957,_312_Table3,MATCH('312'!$V$16,_312_Table3_ColumnLookup,0),FALSE),
  IF(AND(VALUE(LEFT($A1957,3))=312,LEN($I1957)=4,$B1957="Q"),VLOOKUP($I1957,_312_Table3,MATCH('312'!$X$16,_312_Table3_ColumnLookup,0),FALSE),
  IF(AND(VALUE(LEFT($A1957,3))=312,LEN($I1957)=4),VLOOKUP($I1957,_312_Table3,MATCH(LEFT($B1957,1),_312_Table3_ColumnLookup,0),FALSE)
+N("312"),
  IF(VALUE(LEFT($A1957,3))=313,VLOOKUP(VALUE(MID($B1957,2,1)),_313_Table3,MATCH(MID($B1957,1,1),_313_Table3_ColumnLookup,0),FALSE)
+N("313"),
  IF(AND(VALUE(LEFT($A1957,3))=314,LEN($B1957)=3),VLOOKUP(VALUE(MID($B1957,2,2)),_314_Table3,MATCH(MID($B1957,1,1),_314_Table3_ColumnLookup,0),FALSE),
  IF(VALUE(LEFT($A1957,3))=314,VLOOKUP(VALUE(MID($B1957,2,1)),_314_Table3,MATCH(MID($B1957,1,1),_314_Table3_ColumnLookup,0),FALSE)
+N("314"),
""))))))))))))))))))))))))</f>
        <v>#N/A</v>
      </c>
      <c r="H1957" s="321" t="str">
        <f>IFERROR(
IF(ISERROR($D1957)=FALSE,$D1957,IF(ISERROR($E1957)=FALSE,$E1957,IF(ISERROR($F1957)=FALSE,$F1957
+N("012 checkboxes"),
IF(
IF(OR(LEFT($A1957,9)="Syndicate",LEFT($A1957,12)="NewSyndicate"),VLOOKUP($A1957,'012'!$J:$ZW,MATCH("Link to button",'012'!$J$1:$ZW$1,0),0)
+N("309 checkbox"),
IF($C1957="309 LCR Summary0",VLOOKUP("Notes990",'309'!$P:$ZZ,MATCH("Link to button",'309'!$P$1:$ZZ$1,0),0)
+N("313 checkboxes"),
IF($C1957="313 Financial Information0LcmVsScr",IF($C1957="309 LCR Summary0",VLOOKUP("LcmVsScr",'309'!$N:$ZZ,MATCH("Link to button",'309'!$N$1:$ZZ$1,0),0),
IF($C1957="313 Financial Information0LcrDocAttached",IF($C1957="309 LCR Summary0",VLOOKUP("LcrDocAttached",'309'!$N:$ZZ,MATCH("Link to button",'309'!$N$1:$ZZ$1,0),
0)))))))=1,TRUE,FALSE)
))),"")</f>
        <v/>
      </c>
    </row>
    <row r="1958" spans="1:8">
      <c r="A1958" s="237" t="e">
        <f>VLOOKUP($G1958,CSVLookups!$B:$R,MATCH(A$1,CSVLookups!$B$1:$R$1,0),FALSE)</f>
        <v>#N/A</v>
      </c>
      <c r="B1958" s="237" t="e">
        <f>VLOOKUP($G1958,CSVLookups!$B:$R,MATCH(B$1,CSVLookups!$B$1:$R$1,0),FALSE)</f>
        <v>#N/A</v>
      </c>
      <c r="C1958" s="238" t="e">
        <f t="shared" si="31"/>
        <v>#N/A</v>
      </c>
      <c r="D1958" s="238" t="e">
        <f>IF(AND(VALUE(LEFT($A1958,3))=309,LEN($B1958)=3),VLOOKUP(VALUE(MID($B1958,2,2)),_309_Table1,MATCH(MID($B1958,1,1),_309_Table1_ColumnLookup,0),FALSE),
  IF($C1958="309 LCR SummaryA",OneYearSCR,IF($C1958="309 LCR SummaryB",UltimateSCR,IF(VALUE(LEFT($A1958,3))=309,VLOOKUP(VALUE(MID($B1958,2,1)),_309_Table1,MATCH(MID($B1958,1,1),_309_Table1_ColumnLookup,0),FALSE)
+N("309"),
  IF(VALUE(LEFT($A1958,3))=310,VLOOKUP(VALUE(MID($B1958,2,1)),_310_Table1,MATCH(MID($B1958,1,1),_310_Table1_ColumnLookup,0),FALSE)
+N("310"),
  IF(AND(VALUE(LEFT($A1958,3))=311,LEN($I1958)=4),VLOOKUP($I1958,_311_Table1,MATCH($B1958,_311_Table1_ColumnLookup,0),FALSE),
  IF(AND(VALUE(LEFT($A1958,3))=311,OR($B1958="I2",$B1958="J2",$B1958="K2",$B1958="L2")),VLOOKUP('311'!$G$58,_311_Table1,MATCH(MID($B1958,1,1),_311_Table1_ColumnLookup,0),FALSE),
  IF(AND(VALUE(LEFT($A1958,3))=311,RIGHT($B1958,5)="Total"),VLOOKUP('311'!$G$59,_311_Table1,MATCH(MID($B1958,1,1),_311_Table1_ColumnLookup,0),FALSE),
  IF(VALUE(LEFT($A1958,3))=311,VLOOKUP(VALUE(MID($B1958,2,1)),_311_Table1,MATCH(MID($B1958,1,1),_311_Table1_ColumnLookup,0),FALSE)
+N("311"),
  IF(AND(VALUE(LEFT($A1958,3))=312,LEFT($G1958,10)="Unincepted",$B1958="G "),VLOOKUP(" ULO",_312_Table1,MATCH('312'!$N$16,_312_Table1_ColumnLookup,0),FALSE),
  IF(AND(VALUE(LEFT($A1958,3))=312,LEFT($G1958,10)="Unincepted",$B1958="O "),VLOOKUP(" ULO",_312_Table1,MATCH('312'!$V$16,_312_Table1_ColumnLookup,0),FALSE),
  IF(AND(VALUE(LEFT($A1958,3))=312,LEFT($G1958,10)="Unincepted",$B1958="Q "),VLOOKUP(" ULO",_312_Table1,MATCH('312'!$X$16,_312_Table1_ColumnLookup,0),FALSE),
  IF(AND(VALUE(LEFT($A1958,3))=312,LEFT($G1958,10)="Unincepted"),VLOOKUP(" ULO",_312_Table1,MATCH(LEFT($B1958,1),_312_Table1_ColumnLookup,0),FALSE),
  IF(AND(VALUE(LEFT($A1958,3))=312,LEFT($G1958,5)="Total",$B1958="G "),VLOOKUP('312'!$F$80,_312_Table1,MATCH('312'!$N$16,_312_Table1_ColumnLookup,0),FALSE),
  IF(AND(VALUE(LEFT($A1958,3))=312,LEFT($G1958,5)="Total",$B1958="O "),VLOOKUP('312'!$F$80,_312_Table1,MATCH('312'!$V$16,_312_Table1_ColumnLookup,0),FALSE),
  IF(AND(VALUE(LEFT($A1958,3))=312,LEFT($G1958,5)="Total",$B1958="Q "),VLOOKUP('312'!$F$80,_312_Table1,MATCH('312'!$X$16,_312_Table1_ColumnLookup,0),FALSE),
  IF(AND(VALUE(LEFT($A1958,3))=312,LEFT($G1958,5)="Total"),VLOOKUP('312'!$F$80,_312_Table1,MATCH(LEFT($B1958,1),_312_Table1_ColumnLookup,0),FALSE),
  IF(AND(VALUE(LEFT($A1958,3))=312,LEN($I1958)=4,$B1958="G"),VLOOKUP($I1958,_312_Table1,MATCH('312'!$N$16,_312_Table1_ColumnLookup,0),FALSE),
  IF(AND(VALUE(LEFT($A1958,3))=312,LEN($I1958)=4,$B1958="O"),VLOOKUP($I1958,_312_Table1,MATCH('312'!$V$16,_312_Table1_ColumnLookup,0),FALSE),
  IF(AND(VALUE(LEFT($A1958,3))=312,LEN($I1958)=4,$B1958="Q"),VLOOKUP($I1958,_312_Table1,MATCH('312'!$X$16,_312_Table1_ColumnLookup,0),FALSE),
  IF(AND(VALUE(LEFT($A1958,3))=312,LEN($I1958)=4),VLOOKUP($I1958,_312_Table1,MATCH(LEFT($B1958,1),_312_Table1_ColumnLookup,0),FALSE)
+N("312"),
  IF(VALUE(LEFT($A1958,3))=313,VLOOKUP(VALUE(MID($B1958,2,1)),_313_Table1,MATCH(MID($B1958,1,1),_313_Table1_ColumnLookup,0),FALSE)
+N("313"),
  IF(AND(VALUE(LEFT($A1958,3))=314,LEN($B1958)=3),VLOOKUP(VALUE(MID($B1958,2,2)),_314_Table1,MATCH(MID($B1958,1,1),_314_Table1_ColumnLookup,0),FALSE),
  IF(VALUE(LEFT($A1958,3))=314,VLOOKUP(VALUE(MID($B1958,2,1)),_314_Table1,MATCH(MID($B1958,1,1),_314_Table1_ColumnLookup,0),FALSE)
+N("314"),
""))))))))))))))))))))))))</f>
        <v>#N/A</v>
      </c>
      <c r="E1958" s="238" t="e">
        <f>IF(AND(VALUE(LEFT($A1958,3))=309,LEN($B1958)=3),VLOOKUP(VALUE(MID($B1958,2,2)),_309_Table2,MATCH(MID($B1958,1,1),_309_Table2_ColumnLookup,0),FALSE),
  IF($C1958="309 LCR SummaryA",OneYearSCR,IF($C1958="309 LCR SummaryB",UltimateSCR,IF(VALUE(LEFT($A1958,3))=309,VLOOKUP(VALUE(MID($B1958,2,1)),_309_Table2,MATCH(MID($B1958,1,1),_309_Table2_ColumnLookup,0),FALSE)
+N("309"),
  IF(VALUE(LEFT($A1958,3))=310,VLOOKUP(VALUE(MID($B1958,2,1)),_310_Table2,MATCH(MID($B1958,1,1),_310_Table2_ColumnLookup,0),FALSE)
+N("310"),
  IF(AND(VALUE(LEFT($A1958,3))=311,LEN($I1958)=4),VLOOKUP($I1958,_311_Table2,MATCH($B1958,_311_Table2_ColumnLookup,0),FALSE),
  IF(AND(VALUE(LEFT($A1958,3))=311,OR($B1958="I2",$B1958="J2",$B1958="K2",$B1958="L2")),VLOOKUP('311'!$G$58,_311_Table2,MATCH(MID($B1958,1,1),_311_Table2_ColumnLookup,0),FALSE),
  IF(AND(VALUE(LEFT($A1958,3))=311,RIGHT($B1958,5)="Total"),VLOOKUP('311'!$G$59,_311_Table2,MATCH(MID($B1958,1,1),_311_Table2_ColumnLookup,0),FALSE),
  IF(VALUE(LEFT($A1958,3))=311,VLOOKUP(VALUE(MID($B1958,2,1)),_311_Table2,MATCH(MID($B1958,1,1),_311_Table2_ColumnLookup,0),FALSE)
+N("311"),
  IF(AND(VALUE(LEFT($A1958,3))=312,LEFT($G1958,10)="Unincepted",$B1958="G "),VLOOKUP(" ULO",_312_Table2,MATCH('312'!$N$16,_312_Table2_ColumnLookup,0),FALSE),
  IF(AND(VALUE(LEFT($A1958,3))=312,LEFT($G1958,10)="Unincepted",$B1958="O "),VLOOKUP(" ULO",_312_Table2,MATCH('312'!$V$16,_312_Table2_ColumnLookup,0),FALSE),
  IF(AND(VALUE(LEFT($A1958,3))=312,LEFT($G1958,10)="Unincepted",$B1958="Q "),VLOOKUP(" ULO",_312_Table2,MATCH('312'!$X$16,_312_Table2_ColumnLookup,0),FALSE),
  IF(AND(VALUE(LEFT($A1958,3))=312,LEFT($G1958,10)="Unincepted"),VLOOKUP(" ULO",_312_Table2,MATCH(LEFT($B1958,1),_312_Table2_ColumnLookup,0),FALSE),
  IF(AND(VALUE(LEFT($A1958,3))=312,LEFT($G1958,5)="Total",$B1958="G "),VLOOKUP('312'!$F$80,_312_Table2,MATCH('312'!$N$16,_312_Table2_ColumnLookup,0),FALSE),
  IF(AND(VALUE(LEFT($A1958,3))=312,LEFT($G1958,5)="Total",$B1958="O "),VLOOKUP('312'!$F$80,_312_Table2,MATCH('312'!$V$16,_312_Table2_ColumnLookup,0),FALSE),
  IF(AND(VALUE(LEFT($A1958,3))=312,LEFT($G1958,5)="Total",$B1958="Q "),VLOOKUP('312'!$F$80,_312_Table2,MATCH('312'!$X$16,_312_Table2_ColumnLookup,0),FALSE),
  IF(AND(VALUE(LEFT($A1958,3))=312,LEFT($G1958,5)="Total"),VLOOKUP('312'!$F$80,_312_Table2,MATCH(LEFT($B1958,1),_312_Table2_ColumnLookup,0),FALSE),
  IF(AND(VALUE(LEFT($A1958,3))=312,LEN($I1958)=4,$B1958="G"),VLOOKUP($I1958,_312_Table2,MATCH('312'!$N$16,_312_Table2_ColumnLookup,0),FALSE),
  IF(AND(VALUE(LEFT($A1958,3))=312,LEN($I1958)=4,$B1958="O"),VLOOKUP($I1958,_312_Table2,MATCH('312'!$V$16,_312_Table2_ColumnLookup,0),FALSE),
  IF(AND(VALUE(LEFT($A1958,3))=312,LEN($I1958)=4,$B1958="Q"),VLOOKUP($I1958,_312_Table2,MATCH('312'!$X$16,_312_Table2_ColumnLookup,0),FALSE),
  IF(AND(VALUE(LEFT($A1958,3))=312,LEN($I1958)=4),VLOOKUP($I1958,_312_Table2,MATCH(LEFT($B1958,1),_312_Table2_ColumnLookup,0),FALSE)
+N("312"),
  IF(VALUE(LEFT($A1958,3))=313,VLOOKUP(VALUE(MID($B1958,2,1)),_313_Table2,MATCH(MID($B1958,1,1),_313_Table2_ColumnLookup,0),FALSE)
+N("313"),
  IF(AND(VALUE(LEFT($A1958,3))=314,LEN($B1958)=3),VLOOKUP(VALUE(MID($B1958,2,2)),_314_Table2,MATCH(MID($B1958,1,1),_314_Table2_ColumnLookup,0),FALSE),
  IF(VALUE(LEFT($A1958,3))=314,VLOOKUP(VALUE(MID($B1958,2,1)),_314_Table2,MATCH(MID($B1958,1,1),_314_Table2_ColumnLookup,0),FALSE)
+N("314"),
""))))))))))))))))))))))))</f>
        <v>#N/A</v>
      </c>
      <c r="F1958" s="238" t="e">
        <f>IF(AND(VALUE(LEFT($A1958,3))=309,LEN($B1958)=3),VLOOKUP(VALUE(MID($B1958,2,2)),_309_Table3,MATCH(MID($B1958,1,1),_309_Table3_ColumnLookup,0),FALSE),
  IF($C1958="309 LCR SummaryA",OneYearSCR,IF($C1958="309 LCR SummaryB",UltimateSCR,IF(VALUE(LEFT($A1958,3))=309,VLOOKUP(VALUE(MID($B1958,2,1)),_309_Table3,MATCH(MID($B1958,1,1),_309_Table3_ColumnLookup,0),FALSE)
+N("309"),
  IF(VALUE(LEFT($A1958,3))=310,VLOOKUP(VALUE(MID($B1958,2,1)),_310_Table3,MATCH(MID($B1958,1,1),_310_Table3_ColumnLookup,0),FALSE)
+N("310"),
  IF(AND(VALUE(LEFT($A1958,3))=311,LEN($I1958)=4),VLOOKUP($I1958,_311_Table3,MATCH($B1958,_311_Table3_ColumnLookup,0),FALSE),
  IF(AND(VALUE(LEFT($A1958,3))=311,OR($B1958="I2",$B1958="J2",$B1958="K2",$B1958="L2")),VLOOKUP('311'!$G$58,_311_Table3,MATCH(MID($B1958,1,1),_311_Table3_ColumnLookup,0),FALSE),
  IF(AND(VALUE(LEFT($A1958,3))=311,RIGHT($B1958,5)="Total"),VLOOKUP('311'!$G$59,_311_Table3,MATCH(MID($B1958,1,1),_311_Table3_ColumnLookup,0),FALSE),
  IF(VALUE(LEFT($A1958,3))=311,VLOOKUP(VALUE(MID($B1958,2,1)),_311_Table3,MATCH(MID($B1958,1,1),_311_Table3_ColumnLookup,0),FALSE)
+N("311"),
  IF(AND(VALUE(LEFT($A1958,3))=312,LEFT($G1958,10)="Unincepted",$B1958="G "),VLOOKUP(" ULO",_312_Table3,MATCH('312'!$N$16,_312_Table3_ColumnLookup,0),FALSE),
  IF(AND(VALUE(LEFT($A1958,3))=312,LEFT($G1958,10)="Unincepted",$B1958="O "),VLOOKUP(" ULO",_312_Table3,MATCH('312'!$V$16,_312_Table3_ColumnLookup,0),FALSE),
  IF(AND(VALUE(LEFT($A1958,3))=312,LEFT($G1958,10)="Unincepted",$B1958="Q "),VLOOKUP(" ULO",_312_Table3,MATCH('312'!$X$16,_312_Table3_ColumnLookup,0),FALSE),
  IF(AND(VALUE(LEFT($A1958,3))=312,LEFT($G1958,10)="Unincepted"),VLOOKUP(" ULO",_312_Table3,MATCH(LEFT($B1958,1),_312_Table3_ColumnLookup,0),FALSE),
  IF(AND(VALUE(LEFT($A1958,3))=312,LEFT($G1958,5)="Total",$B1958="G "),VLOOKUP('312'!$F$80,_312_Table3,MATCH('312'!$N$16,_312_Table3_ColumnLookup,0),FALSE),
  IF(AND(VALUE(LEFT($A1958,3))=312,LEFT($G1958,5)="Total",$B1958="O "),VLOOKUP('312'!$F$80,_312_Table3,MATCH('312'!$V$16,_312_Table3_ColumnLookup,0),FALSE),
  IF(AND(VALUE(LEFT($A1958,3))=312,LEFT($G1958,5)="Total",$B1958="Q "),VLOOKUP('312'!$F$80,_312_Table3,MATCH('312'!$X$16,_312_Table3_ColumnLookup,0),FALSE),
  IF(AND(VALUE(LEFT($A1958,3))=312,LEFT($G1958,5)="Total"),VLOOKUP('312'!$F$80,_312_Table3,MATCH(LEFT($B1958,1),_312_Table3_ColumnLookup,0),FALSE),
  IF(AND(VALUE(LEFT($A1958,3))=312,LEN($I1958)=4,$B1958="G"),VLOOKUP($I1958,_312_Table3,MATCH('312'!$N$16,_312_Table3_ColumnLookup,0),FALSE),
  IF(AND(VALUE(LEFT($A1958,3))=312,LEN($I1958)=4,$B1958="O"),VLOOKUP($I1958,_312_Table3,MATCH('312'!$V$16,_312_Table3_ColumnLookup,0),FALSE),
  IF(AND(VALUE(LEFT($A1958,3))=312,LEN($I1958)=4,$B1958="Q"),VLOOKUP($I1958,_312_Table3,MATCH('312'!$X$16,_312_Table3_ColumnLookup,0),FALSE),
  IF(AND(VALUE(LEFT($A1958,3))=312,LEN($I1958)=4),VLOOKUP($I1958,_312_Table3,MATCH(LEFT($B1958,1),_312_Table3_ColumnLookup,0),FALSE)
+N("312"),
  IF(VALUE(LEFT($A1958,3))=313,VLOOKUP(VALUE(MID($B1958,2,1)),_313_Table3,MATCH(MID($B1958,1,1),_313_Table3_ColumnLookup,0),FALSE)
+N("313"),
  IF(AND(VALUE(LEFT($A1958,3))=314,LEN($B1958)=3),VLOOKUP(VALUE(MID($B1958,2,2)),_314_Table3,MATCH(MID($B1958,1,1),_314_Table3_ColumnLookup,0),FALSE),
  IF(VALUE(LEFT($A1958,3))=314,VLOOKUP(VALUE(MID($B1958,2,1)),_314_Table3,MATCH(MID($B1958,1,1),_314_Table3_ColumnLookup,0),FALSE)
+N("314"),
""))))))))))))))))))))))))</f>
        <v>#N/A</v>
      </c>
      <c r="H1958" s="321" t="str">
        <f>IFERROR(
IF(ISERROR($D1958)=FALSE,$D1958,IF(ISERROR($E1958)=FALSE,$E1958,IF(ISERROR($F1958)=FALSE,$F1958
+N("012 checkboxes"),
IF(
IF(OR(LEFT($A1958,9)="Syndicate",LEFT($A1958,12)="NewSyndicate"),VLOOKUP($A1958,'012'!$J:$ZW,MATCH("Link to button",'012'!$J$1:$ZW$1,0),0)
+N("309 checkbox"),
IF($C1958="309 LCR Summary0",VLOOKUP("Notes990",'309'!$P:$ZZ,MATCH("Link to button",'309'!$P$1:$ZZ$1,0),0)
+N("313 checkboxes"),
IF($C1958="313 Financial Information0LcmVsScr",IF($C1958="309 LCR Summary0",VLOOKUP("LcmVsScr",'309'!$N:$ZZ,MATCH("Link to button",'309'!$N$1:$ZZ$1,0),0),
IF($C1958="313 Financial Information0LcrDocAttached",IF($C1958="309 LCR Summary0",VLOOKUP("LcrDocAttached",'309'!$N:$ZZ,MATCH("Link to button",'309'!$N$1:$ZZ$1,0),
0)))))))=1,TRUE,FALSE)
))),"")</f>
        <v/>
      </c>
    </row>
    <row r="1959" spans="1:8">
      <c r="A1959" s="237" t="e">
        <f>VLOOKUP($G1959,CSVLookups!$B:$R,MATCH(A$1,CSVLookups!$B$1:$R$1,0),FALSE)</f>
        <v>#N/A</v>
      </c>
      <c r="B1959" s="237" t="e">
        <f>VLOOKUP($G1959,CSVLookups!$B:$R,MATCH(B$1,CSVLookups!$B$1:$R$1,0),FALSE)</f>
        <v>#N/A</v>
      </c>
      <c r="C1959" s="238" t="e">
        <f t="shared" si="31"/>
        <v>#N/A</v>
      </c>
      <c r="D1959" s="238" t="e">
        <f>IF(AND(VALUE(LEFT($A1959,3))=309,LEN($B1959)=3),VLOOKUP(VALUE(MID($B1959,2,2)),_309_Table1,MATCH(MID($B1959,1,1),_309_Table1_ColumnLookup,0),FALSE),
  IF($C1959="309 LCR SummaryA",OneYearSCR,IF($C1959="309 LCR SummaryB",UltimateSCR,IF(VALUE(LEFT($A1959,3))=309,VLOOKUP(VALUE(MID($B1959,2,1)),_309_Table1,MATCH(MID($B1959,1,1),_309_Table1_ColumnLookup,0),FALSE)
+N("309"),
  IF(VALUE(LEFT($A1959,3))=310,VLOOKUP(VALUE(MID($B1959,2,1)),_310_Table1,MATCH(MID($B1959,1,1),_310_Table1_ColumnLookup,0),FALSE)
+N("310"),
  IF(AND(VALUE(LEFT($A1959,3))=311,LEN($I1959)=4),VLOOKUP($I1959,_311_Table1,MATCH($B1959,_311_Table1_ColumnLookup,0),FALSE),
  IF(AND(VALUE(LEFT($A1959,3))=311,OR($B1959="I2",$B1959="J2",$B1959="K2",$B1959="L2")),VLOOKUP('311'!$G$58,_311_Table1,MATCH(MID($B1959,1,1),_311_Table1_ColumnLookup,0),FALSE),
  IF(AND(VALUE(LEFT($A1959,3))=311,RIGHT($B1959,5)="Total"),VLOOKUP('311'!$G$59,_311_Table1,MATCH(MID($B1959,1,1),_311_Table1_ColumnLookup,0),FALSE),
  IF(VALUE(LEFT($A1959,3))=311,VLOOKUP(VALUE(MID($B1959,2,1)),_311_Table1,MATCH(MID($B1959,1,1),_311_Table1_ColumnLookup,0),FALSE)
+N("311"),
  IF(AND(VALUE(LEFT($A1959,3))=312,LEFT($G1959,10)="Unincepted",$B1959="G "),VLOOKUP(" ULO",_312_Table1,MATCH('312'!$N$16,_312_Table1_ColumnLookup,0),FALSE),
  IF(AND(VALUE(LEFT($A1959,3))=312,LEFT($G1959,10)="Unincepted",$B1959="O "),VLOOKUP(" ULO",_312_Table1,MATCH('312'!$V$16,_312_Table1_ColumnLookup,0),FALSE),
  IF(AND(VALUE(LEFT($A1959,3))=312,LEFT($G1959,10)="Unincepted",$B1959="Q "),VLOOKUP(" ULO",_312_Table1,MATCH('312'!$X$16,_312_Table1_ColumnLookup,0),FALSE),
  IF(AND(VALUE(LEFT($A1959,3))=312,LEFT($G1959,10)="Unincepted"),VLOOKUP(" ULO",_312_Table1,MATCH(LEFT($B1959,1),_312_Table1_ColumnLookup,0),FALSE),
  IF(AND(VALUE(LEFT($A1959,3))=312,LEFT($G1959,5)="Total",$B1959="G "),VLOOKUP('312'!$F$80,_312_Table1,MATCH('312'!$N$16,_312_Table1_ColumnLookup,0),FALSE),
  IF(AND(VALUE(LEFT($A1959,3))=312,LEFT($G1959,5)="Total",$B1959="O "),VLOOKUP('312'!$F$80,_312_Table1,MATCH('312'!$V$16,_312_Table1_ColumnLookup,0),FALSE),
  IF(AND(VALUE(LEFT($A1959,3))=312,LEFT($G1959,5)="Total",$B1959="Q "),VLOOKUP('312'!$F$80,_312_Table1,MATCH('312'!$X$16,_312_Table1_ColumnLookup,0),FALSE),
  IF(AND(VALUE(LEFT($A1959,3))=312,LEFT($G1959,5)="Total"),VLOOKUP('312'!$F$80,_312_Table1,MATCH(LEFT($B1959,1),_312_Table1_ColumnLookup,0),FALSE),
  IF(AND(VALUE(LEFT($A1959,3))=312,LEN($I1959)=4,$B1959="G"),VLOOKUP($I1959,_312_Table1,MATCH('312'!$N$16,_312_Table1_ColumnLookup,0),FALSE),
  IF(AND(VALUE(LEFT($A1959,3))=312,LEN($I1959)=4,$B1959="O"),VLOOKUP($I1959,_312_Table1,MATCH('312'!$V$16,_312_Table1_ColumnLookup,0),FALSE),
  IF(AND(VALUE(LEFT($A1959,3))=312,LEN($I1959)=4,$B1959="Q"),VLOOKUP($I1959,_312_Table1,MATCH('312'!$X$16,_312_Table1_ColumnLookup,0),FALSE),
  IF(AND(VALUE(LEFT($A1959,3))=312,LEN($I1959)=4),VLOOKUP($I1959,_312_Table1,MATCH(LEFT($B1959,1),_312_Table1_ColumnLookup,0),FALSE)
+N("312"),
  IF(VALUE(LEFT($A1959,3))=313,VLOOKUP(VALUE(MID($B1959,2,1)),_313_Table1,MATCH(MID($B1959,1,1),_313_Table1_ColumnLookup,0),FALSE)
+N("313"),
  IF(AND(VALUE(LEFT($A1959,3))=314,LEN($B1959)=3),VLOOKUP(VALUE(MID($B1959,2,2)),_314_Table1,MATCH(MID($B1959,1,1),_314_Table1_ColumnLookup,0),FALSE),
  IF(VALUE(LEFT($A1959,3))=314,VLOOKUP(VALUE(MID($B1959,2,1)),_314_Table1,MATCH(MID($B1959,1,1),_314_Table1_ColumnLookup,0),FALSE)
+N("314"),
""))))))))))))))))))))))))</f>
        <v>#N/A</v>
      </c>
      <c r="E1959" s="238" t="e">
        <f>IF(AND(VALUE(LEFT($A1959,3))=309,LEN($B1959)=3),VLOOKUP(VALUE(MID($B1959,2,2)),_309_Table2,MATCH(MID($B1959,1,1),_309_Table2_ColumnLookup,0),FALSE),
  IF($C1959="309 LCR SummaryA",OneYearSCR,IF($C1959="309 LCR SummaryB",UltimateSCR,IF(VALUE(LEFT($A1959,3))=309,VLOOKUP(VALUE(MID($B1959,2,1)),_309_Table2,MATCH(MID($B1959,1,1),_309_Table2_ColumnLookup,0),FALSE)
+N("309"),
  IF(VALUE(LEFT($A1959,3))=310,VLOOKUP(VALUE(MID($B1959,2,1)),_310_Table2,MATCH(MID($B1959,1,1),_310_Table2_ColumnLookup,0),FALSE)
+N("310"),
  IF(AND(VALUE(LEFT($A1959,3))=311,LEN($I1959)=4),VLOOKUP($I1959,_311_Table2,MATCH($B1959,_311_Table2_ColumnLookup,0),FALSE),
  IF(AND(VALUE(LEFT($A1959,3))=311,OR($B1959="I2",$B1959="J2",$B1959="K2",$B1959="L2")),VLOOKUP('311'!$G$58,_311_Table2,MATCH(MID($B1959,1,1),_311_Table2_ColumnLookup,0),FALSE),
  IF(AND(VALUE(LEFT($A1959,3))=311,RIGHT($B1959,5)="Total"),VLOOKUP('311'!$G$59,_311_Table2,MATCH(MID($B1959,1,1),_311_Table2_ColumnLookup,0),FALSE),
  IF(VALUE(LEFT($A1959,3))=311,VLOOKUP(VALUE(MID($B1959,2,1)),_311_Table2,MATCH(MID($B1959,1,1),_311_Table2_ColumnLookup,0),FALSE)
+N("311"),
  IF(AND(VALUE(LEFT($A1959,3))=312,LEFT($G1959,10)="Unincepted",$B1959="G "),VLOOKUP(" ULO",_312_Table2,MATCH('312'!$N$16,_312_Table2_ColumnLookup,0),FALSE),
  IF(AND(VALUE(LEFT($A1959,3))=312,LEFT($G1959,10)="Unincepted",$B1959="O "),VLOOKUP(" ULO",_312_Table2,MATCH('312'!$V$16,_312_Table2_ColumnLookup,0),FALSE),
  IF(AND(VALUE(LEFT($A1959,3))=312,LEFT($G1959,10)="Unincepted",$B1959="Q "),VLOOKUP(" ULO",_312_Table2,MATCH('312'!$X$16,_312_Table2_ColumnLookup,0),FALSE),
  IF(AND(VALUE(LEFT($A1959,3))=312,LEFT($G1959,10)="Unincepted"),VLOOKUP(" ULO",_312_Table2,MATCH(LEFT($B1959,1),_312_Table2_ColumnLookup,0),FALSE),
  IF(AND(VALUE(LEFT($A1959,3))=312,LEFT($G1959,5)="Total",$B1959="G "),VLOOKUP('312'!$F$80,_312_Table2,MATCH('312'!$N$16,_312_Table2_ColumnLookup,0),FALSE),
  IF(AND(VALUE(LEFT($A1959,3))=312,LEFT($G1959,5)="Total",$B1959="O "),VLOOKUP('312'!$F$80,_312_Table2,MATCH('312'!$V$16,_312_Table2_ColumnLookup,0),FALSE),
  IF(AND(VALUE(LEFT($A1959,3))=312,LEFT($G1959,5)="Total",$B1959="Q "),VLOOKUP('312'!$F$80,_312_Table2,MATCH('312'!$X$16,_312_Table2_ColumnLookup,0),FALSE),
  IF(AND(VALUE(LEFT($A1959,3))=312,LEFT($G1959,5)="Total"),VLOOKUP('312'!$F$80,_312_Table2,MATCH(LEFT($B1959,1),_312_Table2_ColumnLookup,0),FALSE),
  IF(AND(VALUE(LEFT($A1959,3))=312,LEN($I1959)=4,$B1959="G"),VLOOKUP($I1959,_312_Table2,MATCH('312'!$N$16,_312_Table2_ColumnLookup,0),FALSE),
  IF(AND(VALUE(LEFT($A1959,3))=312,LEN($I1959)=4,$B1959="O"),VLOOKUP($I1959,_312_Table2,MATCH('312'!$V$16,_312_Table2_ColumnLookup,0),FALSE),
  IF(AND(VALUE(LEFT($A1959,3))=312,LEN($I1959)=4,$B1959="Q"),VLOOKUP($I1959,_312_Table2,MATCH('312'!$X$16,_312_Table2_ColumnLookup,0),FALSE),
  IF(AND(VALUE(LEFT($A1959,3))=312,LEN($I1959)=4),VLOOKUP($I1959,_312_Table2,MATCH(LEFT($B1959,1),_312_Table2_ColumnLookup,0),FALSE)
+N("312"),
  IF(VALUE(LEFT($A1959,3))=313,VLOOKUP(VALUE(MID($B1959,2,1)),_313_Table2,MATCH(MID($B1959,1,1),_313_Table2_ColumnLookup,0),FALSE)
+N("313"),
  IF(AND(VALUE(LEFT($A1959,3))=314,LEN($B1959)=3),VLOOKUP(VALUE(MID($B1959,2,2)),_314_Table2,MATCH(MID($B1959,1,1),_314_Table2_ColumnLookup,0),FALSE),
  IF(VALUE(LEFT($A1959,3))=314,VLOOKUP(VALUE(MID($B1959,2,1)),_314_Table2,MATCH(MID($B1959,1,1),_314_Table2_ColumnLookup,0),FALSE)
+N("314"),
""))))))))))))))))))))))))</f>
        <v>#N/A</v>
      </c>
      <c r="F1959" s="238" t="e">
        <f>IF(AND(VALUE(LEFT($A1959,3))=309,LEN($B1959)=3),VLOOKUP(VALUE(MID($B1959,2,2)),_309_Table3,MATCH(MID($B1959,1,1),_309_Table3_ColumnLookup,0),FALSE),
  IF($C1959="309 LCR SummaryA",OneYearSCR,IF($C1959="309 LCR SummaryB",UltimateSCR,IF(VALUE(LEFT($A1959,3))=309,VLOOKUP(VALUE(MID($B1959,2,1)),_309_Table3,MATCH(MID($B1959,1,1),_309_Table3_ColumnLookup,0),FALSE)
+N("309"),
  IF(VALUE(LEFT($A1959,3))=310,VLOOKUP(VALUE(MID($B1959,2,1)),_310_Table3,MATCH(MID($B1959,1,1),_310_Table3_ColumnLookup,0),FALSE)
+N("310"),
  IF(AND(VALUE(LEFT($A1959,3))=311,LEN($I1959)=4),VLOOKUP($I1959,_311_Table3,MATCH($B1959,_311_Table3_ColumnLookup,0),FALSE),
  IF(AND(VALUE(LEFT($A1959,3))=311,OR($B1959="I2",$B1959="J2",$B1959="K2",$B1959="L2")),VLOOKUP('311'!$G$58,_311_Table3,MATCH(MID($B1959,1,1),_311_Table3_ColumnLookup,0),FALSE),
  IF(AND(VALUE(LEFT($A1959,3))=311,RIGHT($B1959,5)="Total"),VLOOKUP('311'!$G$59,_311_Table3,MATCH(MID($B1959,1,1),_311_Table3_ColumnLookup,0),FALSE),
  IF(VALUE(LEFT($A1959,3))=311,VLOOKUP(VALUE(MID($B1959,2,1)),_311_Table3,MATCH(MID($B1959,1,1),_311_Table3_ColumnLookup,0),FALSE)
+N("311"),
  IF(AND(VALUE(LEFT($A1959,3))=312,LEFT($G1959,10)="Unincepted",$B1959="G "),VLOOKUP(" ULO",_312_Table3,MATCH('312'!$N$16,_312_Table3_ColumnLookup,0),FALSE),
  IF(AND(VALUE(LEFT($A1959,3))=312,LEFT($G1959,10)="Unincepted",$B1959="O "),VLOOKUP(" ULO",_312_Table3,MATCH('312'!$V$16,_312_Table3_ColumnLookup,0),FALSE),
  IF(AND(VALUE(LEFT($A1959,3))=312,LEFT($G1959,10)="Unincepted",$B1959="Q "),VLOOKUP(" ULO",_312_Table3,MATCH('312'!$X$16,_312_Table3_ColumnLookup,0),FALSE),
  IF(AND(VALUE(LEFT($A1959,3))=312,LEFT($G1959,10)="Unincepted"),VLOOKUP(" ULO",_312_Table3,MATCH(LEFT($B1959,1),_312_Table3_ColumnLookup,0),FALSE),
  IF(AND(VALUE(LEFT($A1959,3))=312,LEFT($G1959,5)="Total",$B1959="G "),VLOOKUP('312'!$F$80,_312_Table3,MATCH('312'!$N$16,_312_Table3_ColumnLookup,0),FALSE),
  IF(AND(VALUE(LEFT($A1959,3))=312,LEFT($G1959,5)="Total",$B1959="O "),VLOOKUP('312'!$F$80,_312_Table3,MATCH('312'!$V$16,_312_Table3_ColumnLookup,0),FALSE),
  IF(AND(VALUE(LEFT($A1959,3))=312,LEFT($G1959,5)="Total",$B1959="Q "),VLOOKUP('312'!$F$80,_312_Table3,MATCH('312'!$X$16,_312_Table3_ColumnLookup,0),FALSE),
  IF(AND(VALUE(LEFT($A1959,3))=312,LEFT($G1959,5)="Total"),VLOOKUP('312'!$F$80,_312_Table3,MATCH(LEFT($B1959,1),_312_Table3_ColumnLookup,0),FALSE),
  IF(AND(VALUE(LEFT($A1959,3))=312,LEN($I1959)=4,$B1959="G"),VLOOKUP($I1959,_312_Table3,MATCH('312'!$N$16,_312_Table3_ColumnLookup,0),FALSE),
  IF(AND(VALUE(LEFT($A1959,3))=312,LEN($I1959)=4,$B1959="O"),VLOOKUP($I1959,_312_Table3,MATCH('312'!$V$16,_312_Table3_ColumnLookup,0),FALSE),
  IF(AND(VALUE(LEFT($A1959,3))=312,LEN($I1959)=4,$B1959="Q"),VLOOKUP($I1959,_312_Table3,MATCH('312'!$X$16,_312_Table3_ColumnLookup,0),FALSE),
  IF(AND(VALUE(LEFT($A1959,3))=312,LEN($I1959)=4),VLOOKUP($I1959,_312_Table3,MATCH(LEFT($B1959,1),_312_Table3_ColumnLookup,0),FALSE)
+N("312"),
  IF(VALUE(LEFT($A1959,3))=313,VLOOKUP(VALUE(MID($B1959,2,1)),_313_Table3,MATCH(MID($B1959,1,1),_313_Table3_ColumnLookup,0),FALSE)
+N("313"),
  IF(AND(VALUE(LEFT($A1959,3))=314,LEN($B1959)=3),VLOOKUP(VALUE(MID($B1959,2,2)),_314_Table3,MATCH(MID($B1959,1,1),_314_Table3_ColumnLookup,0),FALSE),
  IF(VALUE(LEFT($A1959,3))=314,VLOOKUP(VALUE(MID($B1959,2,1)),_314_Table3,MATCH(MID($B1959,1,1),_314_Table3_ColumnLookup,0),FALSE)
+N("314"),
""))))))))))))))))))))))))</f>
        <v>#N/A</v>
      </c>
      <c r="H1959" s="321" t="str">
        <f>IFERROR(
IF(ISERROR($D1959)=FALSE,$D1959,IF(ISERROR($E1959)=FALSE,$E1959,IF(ISERROR($F1959)=FALSE,$F1959
+N("012 checkboxes"),
IF(
IF(OR(LEFT($A1959,9)="Syndicate",LEFT($A1959,12)="NewSyndicate"),VLOOKUP($A1959,'012'!$J:$ZW,MATCH("Link to button",'012'!$J$1:$ZW$1,0),0)
+N("309 checkbox"),
IF($C1959="309 LCR Summary0",VLOOKUP("Notes990",'309'!$P:$ZZ,MATCH("Link to button",'309'!$P$1:$ZZ$1,0),0)
+N("313 checkboxes"),
IF($C1959="313 Financial Information0LcmVsScr",IF($C1959="309 LCR Summary0",VLOOKUP("LcmVsScr",'309'!$N:$ZZ,MATCH("Link to button",'309'!$N$1:$ZZ$1,0),0),
IF($C1959="313 Financial Information0LcrDocAttached",IF($C1959="309 LCR Summary0",VLOOKUP("LcrDocAttached",'309'!$N:$ZZ,MATCH("Link to button",'309'!$N$1:$ZZ$1,0),
0)))))))=1,TRUE,FALSE)
))),"")</f>
        <v/>
      </c>
    </row>
    <row r="1960" spans="1:8">
      <c r="A1960" s="237" t="e">
        <f>VLOOKUP($G1960,CSVLookups!$B:$R,MATCH(A$1,CSVLookups!$B$1:$R$1,0),FALSE)</f>
        <v>#N/A</v>
      </c>
      <c r="B1960" s="237" t="e">
        <f>VLOOKUP($G1960,CSVLookups!$B:$R,MATCH(B$1,CSVLookups!$B$1:$R$1,0),FALSE)</f>
        <v>#N/A</v>
      </c>
      <c r="C1960" s="238" t="e">
        <f t="shared" si="31"/>
        <v>#N/A</v>
      </c>
      <c r="D1960" s="238" t="e">
        <f>IF(AND(VALUE(LEFT($A1960,3))=309,LEN($B1960)=3),VLOOKUP(VALUE(MID($B1960,2,2)),_309_Table1,MATCH(MID($B1960,1,1),_309_Table1_ColumnLookup,0),FALSE),
  IF($C1960="309 LCR SummaryA",OneYearSCR,IF($C1960="309 LCR SummaryB",UltimateSCR,IF(VALUE(LEFT($A1960,3))=309,VLOOKUP(VALUE(MID($B1960,2,1)),_309_Table1,MATCH(MID($B1960,1,1),_309_Table1_ColumnLookup,0),FALSE)
+N("309"),
  IF(VALUE(LEFT($A1960,3))=310,VLOOKUP(VALUE(MID($B1960,2,1)),_310_Table1,MATCH(MID($B1960,1,1),_310_Table1_ColumnLookup,0),FALSE)
+N("310"),
  IF(AND(VALUE(LEFT($A1960,3))=311,LEN($I1960)=4),VLOOKUP($I1960,_311_Table1,MATCH($B1960,_311_Table1_ColumnLookup,0),FALSE),
  IF(AND(VALUE(LEFT($A1960,3))=311,OR($B1960="I2",$B1960="J2",$B1960="K2",$B1960="L2")),VLOOKUP('311'!$G$58,_311_Table1,MATCH(MID($B1960,1,1),_311_Table1_ColumnLookup,0),FALSE),
  IF(AND(VALUE(LEFT($A1960,3))=311,RIGHT($B1960,5)="Total"),VLOOKUP('311'!$G$59,_311_Table1,MATCH(MID($B1960,1,1),_311_Table1_ColumnLookup,0),FALSE),
  IF(VALUE(LEFT($A1960,3))=311,VLOOKUP(VALUE(MID($B1960,2,1)),_311_Table1,MATCH(MID($B1960,1,1),_311_Table1_ColumnLookup,0),FALSE)
+N("311"),
  IF(AND(VALUE(LEFT($A1960,3))=312,LEFT($G1960,10)="Unincepted",$B1960="G "),VLOOKUP(" ULO",_312_Table1,MATCH('312'!$N$16,_312_Table1_ColumnLookup,0),FALSE),
  IF(AND(VALUE(LEFT($A1960,3))=312,LEFT($G1960,10)="Unincepted",$B1960="O "),VLOOKUP(" ULO",_312_Table1,MATCH('312'!$V$16,_312_Table1_ColumnLookup,0),FALSE),
  IF(AND(VALUE(LEFT($A1960,3))=312,LEFT($G1960,10)="Unincepted",$B1960="Q "),VLOOKUP(" ULO",_312_Table1,MATCH('312'!$X$16,_312_Table1_ColumnLookup,0),FALSE),
  IF(AND(VALUE(LEFT($A1960,3))=312,LEFT($G1960,10)="Unincepted"),VLOOKUP(" ULO",_312_Table1,MATCH(LEFT($B1960,1),_312_Table1_ColumnLookup,0),FALSE),
  IF(AND(VALUE(LEFT($A1960,3))=312,LEFT($G1960,5)="Total",$B1960="G "),VLOOKUP('312'!$F$80,_312_Table1,MATCH('312'!$N$16,_312_Table1_ColumnLookup,0),FALSE),
  IF(AND(VALUE(LEFT($A1960,3))=312,LEFT($G1960,5)="Total",$B1960="O "),VLOOKUP('312'!$F$80,_312_Table1,MATCH('312'!$V$16,_312_Table1_ColumnLookup,0),FALSE),
  IF(AND(VALUE(LEFT($A1960,3))=312,LEFT($G1960,5)="Total",$B1960="Q "),VLOOKUP('312'!$F$80,_312_Table1,MATCH('312'!$X$16,_312_Table1_ColumnLookup,0),FALSE),
  IF(AND(VALUE(LEFT($A1960,3))=312,LEFT($G1960,5)="Total"),VLOOKUP('312'!$F$80,_312_Table1,MATCH(LEFT($B1960,1),_312_Table1_ColumnLookup,0),FALSE),
  IF(AND(VALUE(LEFT($A1960,3))=312,LEN($I1960)=4,$B1960="G"),VLOOKUP($I1960,_312_Table1,MATCH('312'!$N$16,_312_Table1_ColumnLookup,0),FALSE),
  IF(AND(VALUE(LEFT($A1960,3))=312,LEN($I1960)=4,$B1960="O"),VLOOKUP($I1960,_312_Table1,MATCH('312'!$V$16,_312_Table1_ColumnLookup,0),FALSE),
  IF(AND(VALUE(LEFT($A1960,3))=312,LEN($I1960)=4,$B1960="Q"),VLOOKUP($I1960,_312_Table1,MATCH('312'!$X$16,_312_Table1_ColumnLookup,0),FALSE),
  IF(AND(VALUE(LEFT($A1960,3))=312,LEN($I1960)=4),VLOOKUP($I1960,_312_Table1,MATCH(LEFT($B1960,1),_312_Table1_ColumnLookup,0),FALSE)
+N("312"),
  IF(VALUE(LEFT($A1960,3))=313,VLOOKUP(VALUE(MID($B1960,2,1)),_313_Table1,MATCH(MID($B1960,1,1),_313_Table1_ColumnLookup,0),FALSE)
+N("313"),
  IF(AND(VALUE(LEFT($A1960,3))=314,LEN($B1960)=3),VLOOKUP(VALUE(MID($B1960,2,2)),_314_Table1,MATCH(MID($B1960,1,1),_314_Table1_ColumnLookup,0),FALSE),
  IF(VALUE(LEFT($A1960,3))=314,VLOOKUP(VALUE(MID($B1960,2,1)),_314_Table1,MATCH(MID($B1960,1,1),_314_Table1_ColumnLookup,0),FALSE)
+N("314"),
""))))))))))))))))))))))))</f>
        <v>#N/A</v>
      </c>
      <c r="E1960" s="238" t="e">
        <f>IF(AND(VALUE(LEFT($A1960,3))=309,LEN($B1960)=3),VLOOKUP(VALUE(MID($B1960,2,2)),_309_Table2,MATCH(MID($B1960,1,1),_309_Table2_ColumnLookup,0),FALSE),
  IF($C1960="309 LCR SummaryA",OneYearSCR,IF($C1960="309 LCR SummaryB",UltimateSCR,IF(VALUE(LEFT($A1960,3))=309,VLOOKUP(VALUE(MID($B1960,2,1)),_309_Table2,MATCH(MID($B1960,1,1),_309_Table2_ColumnLookup,0),FALSE)
+N("309"),
  IF(VALUE(LEFT($A1960,3))=310,VLOOKUP(VALUE(MID($B1960,2,1)),_310_Table2,MATCH(MID($B1960,1,1),_310_Table2_ColumnLookup,0),FALSE)
+N("310"),
  IF(AND(VALUE(LEFT($A1960,3))=311,LEN($I1960)=4),VLOOKUP($I1960,_311_Table2,MATCH($B1960,_311_Table2_ColumnLookup,0),FALSE),
  IF(AND(VALUE(LEFT($A1960,3))=311,OR($B1960="I2",$B1960="J2",$B1960="K2",$B1960="L2")),VLOOKUP('311'!$G$58,_311_Table2,MATCH(MID($B1960,1,1),_311_Table2_ColumnLookup,0),FALSE),
  IF(AND(VALUE(LEFT($A1960,3))=311,RIGHT($B1960,5)="Total"),VLOOKUP('311'!$G$59,_311_Table2,MATCH(MID($B1960,1,1),_311_Table2_ColumnLookup,0),FALSE),
  IF(VALUE(LEFT($A1960,3))=311,VLOOKUP(VALUE(MID($B1960,2,1)),_311_Table2,MATCH(MID($B1960,1,1),_311_Table2_ColumnLookup,0),FALSE)
+N("311"),
  IF(AND(VALUE(LEFT($A1960,3))=312,LEFT($G1960,10)="Unincepted",$B1960="G "),VLOOKUP(" ULO",_312_Table2,MATCH('312'!$N$16,_312_Table2_ColumnLookup,0),FALSE),
  IF(AND(VALUE(LEFT($A1960,3))=312,LEFT($G1960,10)="Unincepted",$B1960="O "),VLOOKUP(" ULO",_312_Table2,MATCH('312'!$V$16,_312_Table2_ColumnLookup,0),FALSE),
  IF(AND(VALUE(LEFT($A1960,3))=312,LEFT($G1960,10)="Unincepted",$B1960="Q "),VLOOKUP(" ULO",_312_Table2,MATCH('312'!$X$16,_312_Table2_ColumnLookup,0),FALSE),
  IF(AND(VALUE(LEFT($A1960,3))=312,LEFT($G1960,10)="Unincepted"),VLOOKUP(" ULO",_312_Table2,MATCH(LEFT($B1960,1),_312_Table2_ColumnLookup,0),FALSE),
  IF(AND(VALUE(LEFT($A1960,3))=312,LEFT($G1960,5)="Total",$B1960="G "),VLOOKUP('312'!$F$80,_312_Table2,MATCH('312'!$N$16,_312_Table2_ColumnLookup,0),FALSE),
  IF(AND(VALUE(LEFT($A1960,3))=312,LEFT($G1960,5)="Total",$B1960="O "),VLOOKUP('312'!$F$80,_312_Table2,MATCH('312'!$V$16,_312_Table2_ColumnLookup,0),FALSE),
  IF(AND(VALUE(LEFT($A1960,3))=312,LEFT($G1960,5)="Total",$B1960="Q "),VLOOKUP('312'!$F$80,_312_Table2,MATCH('312'!$X$16,_312_Table2_ColumnLookup,0),FALSE),
  IF(AND(VALUE(LEFT($A1960,3))=312,LEFT($G1960,5)="Total"),VLOOKUP('312'!$F$80,_312_Table2,MATCH(LEFT($B1960,1),_312_Table2_ColumnLookup,0),FALSE),
  IF(AND(VALUE(LEFT($A1960,3))=312,LEN($I1960)=4,$B1960="G"),VLOOKUP($I1960,_312_Table2,MATCH('312'!$N$16,_312_Table2_ColumnLookup,0),FALSE),
  IF(AND(VALUE(LEFT($A1960,3))=312,LEN($I1960)=4,$B1960="O"),VLOOKUP($I1960,_312_Table2,MATCH('312'!$V$16,_312_Table2_ColumnLookup,0),FALSE),
  IF(AND(VALUE(LEFT($A1960,3))=312,LEN($I1960)=4,$B1960="Q"),VLOOKUP($I1960,_312_Table2,MATCH('312'!$X$16,_312_Table2_ColumnLookup,0),FALSE),
  IF(AND(VALUE(LEFT($A1960,3))=312,LEN($I1960)=4),VLOOKUP($I1960,_312_Table2,MATCH(LEFT($B1960,1),_312_Table2_ColumnLookup,0),FALSE)
+N("312"),
  IF(VALUE(LEFT($A1960,3))=313,VLOOKUP(VALUE(MID($B1960,2,1)),_313_Table2,MATCH(MID($B1960,1,1),_313_Table2_ColumnLookup,0),FALSE)
+N("313"),
  IF(AND(VALUE(LEFT($A1960,3))=314,LEN($B1960)=3),VLOOKUP(VALUE(MID($B1960,2,2)),_314_Table2,MATCH(MID($B1960,1,1),_314_Table2_ColumnLookup,0),FALSE),
  IF(VALUE(LEFT($A1960,3))=314,VLOOKUP(VALUE(MID($B1960,2,1)),_314_Table2,MATCH(MID($B1960,1,1),_314_Table2_ColumnLookup,0),FALSE)
+N("314"),
""))))))))))))))))))))))))</f>
        <v>#N/A</v>
      </c>
      <c r="F1960" s="238" t="e">
        <f>IF(AND(VALUE(LEFT($A1960,3))=309,LEN($B1960)=3),VLOOKUP(VALUE(MID($B1960,2,2)),_309_Table3,MATCH(MID($B1960,1,1),_309_Table3_ColumnLookup,0),FALSE),
  IF($C1960="309 LCR SummaryA",OneYearSCR,IF($C1960="309 LCR SummaryB",UltimateSCR,IF(VALUE(LEFT($A1960,3))=309,VLOOKUP(VALUE(MID($B1960,2,1)),_309_Table3,MATCH(MID($B1960,1,1),_309_Table3_ColumnLookup,0),FALSE)
+N("309"),
  IF(VALUE(LEFT($A1960,3))=310,VLOOKUP(VALUE(MID($B1960,2,1)),_310_Table3,MATCH(MID($B1960,1,1),_310_Table3_ColumnLookup,0),FALSE)
+N("310"),
  IF(AND(VALUE(LEFT($A1960,3))=311,LEN($I1960)=4),VLOOKUP($I1960,_311_Table3,MATCH($B1960,_311_Table3_ColumnLookup,0),FALSE),
  IF(AND(VALUE(LEFT($A1960,3))=311,OR($B1960="I2",$B1960="J2",$B1960="K2",$B1960="L2")),VLOOKUP('311'!$G$58,_311_Table3,MATCH(MID($B1960,1,1),_311_Table3_ColumnLookup,0),FALSE),
  IF(AND(VALUE(LEFT($A1960,3))=311,RIGHT($B1960,5)="Total"),VLOOKUP('311'!$G$59,_311_Table3,MATCH(MID($B1960,1,1),_311_Table3_ColumnLookup,0),FALSE),
  IF(VALUE(LEFT($A1960,3))=311,VLOOKUP(VALUE(MID($B1960,2,1)),_311_Table3,MATCH(MID($B1960,1,1),_311_Table3_ColumnLookup,0),FALSE)
+N("311"),
  IF(AND(VALUE(LEFT($A1960,3))=312,LEFT($G1960,10)="Unincepted",$B1960="G "),VLOOKUP(" ULO",_312_Table3,MATCH('312'!$N$16,_312_Table3_ColumnLookup,0),FALSE),
  IF(AND(VALUE(LEFT($A1960,3))=312,LEFT($G1960,10)="Unincepted",$B1960="O "),VLOOKUP(" ULO",_312_Table3,MATCH('312'!$V$16,_312_Table3_ColumnLookup,0),FALSE),
  IF(AND(VALUE(LEFT($A1960,3))=312,LEFT($G1960,10)="Unincepted",$B1960="Q "),VLOOKUP(" ULO",_312_Table3,MATCH('312'!$X$16,_312_Table3_ColumnLookup,0),FALSE),
  IF(AND(VALUE(LEFT($A1960,3))=312,LEFT($G1960,10)="Unincepted"),VLOOKUP(" ULO",_312_Table3,MATCH(LEFT($B1960,1),_312_Table3_ColumnLookup,0),FALSE),
  IF(AND(VALUE(LEFT($A1960,3))=312,LEFT($G1960,5)="Total",$B1960="G "),VLOOKUP('312'!$F$80,_312_Table3,MATCH('312'!$N$16,_312_Table3_ColumnLookup,0),FALSE),
  IF(AND(VALUE(LEFT($A1960,3))=312,LEFT($G1960,5)="Total",$B1960="O "),VLOOKUP('312'!$F$80,_312_Table3,MATCH('312'!$V$16,_312_Table3_ColumnLookup,0),FALSE),
  IF(AND(VALUE(LEFT($A1960,3))=312,LEFT($G1960,5)="Total",$B1960="Q "),VLOOKUP('312'!$F$80,_312_Table3,MATCH('312'!$X$16,_312_Table3_ColumnLookup,0),FALSE),
  IF(AND(VALUE(LEFT($A1960,3))=312,LEFT($G1960,5)="Total"),VLOOKUP('312'!$F$80,_312_Table3,MATCH(LEFT($B1960,1),_312_Table3_ColumnLookup,0),FALSE),
  IF(AND(VALUE(LEFT($A1960,3))=312,LEN($I1960)=4,$B1960="G"),VLOOKUP($I1960,_312_Table3,MATCH('312'!$N$16,_312_Table3_ColumnLookup,0),FALSE),
  IF(AND(VALUE(LEFT($A1960,3))=312,LEN($I1960)=4,$B1960="O"),VLOOKUP($I1960,_312_Table3,MATCH('312'!$V$16,_312_Table3_ColumnLookup,0),FALSE),
  IF(AND(VALUE(LEFT($A1960,3))=312,LEN($I1960)=4,$B1960="Q"),VLOOKUP($I1960,_312_Table3,MATCH('312'!$X$16,_312_Table3_ColumnLookup,0),FALSE),
  IF(AND(VALUE(LEFT($A1960,3))=312,LEN($I1960)=4),VLOOKUP($I1960,_312_Table3,MATCH(LEFT($B1960,1),_312_Table3_ColumnLookup,0),FALSE)
+N("312"),
  IF(VALUE(LEFT($A1960,3))=313,VLOOKUP(VALUE(MID($B1960,2,1)),_313_Table3,MATCH(MID($B1960,1,1),_313_Table3_ColumnLookup,0),FALSE)
+N("313"),
  IF(AND(VALUE(LEFT($A1960,3))=314,LEN($B1960)=3),VLOOKUP(VALUE(MID($B1960,2,2)),_314_Table3,MATCH(MID($B1960,1,1),_314_Table3_ColumnLookup,0),FALSE),
  IF(VALUE(LEFT($A1960,3))=314,VLOOKUP(VALUE(MID($B1960,2,1)),_314_Table3,MATCH(MID($B1960,1,1),_314_Table3_ColumnLookup,0),FALSE)
+N("314"),
""))))))))))))))))))))))))</f>
        <v>#N/A</v>
      </c>
      <c r="H1960" s="321" t="str">
        <f>IFERROR(
IF(ISERROR($D1960)=FALSE,$D1960,IF(ISERROR($E1960)=FALSE,$E1960,IF(ISERROR($F1960)=FALSE,$F1960
+N("012 checkboxes"),
IF(
IF(OR(LEFT($A1960,9)="Syndicate",LEFT($A1960,12)="NewSyndicate"),VLOOKUP($A1960,'012'!$J:$ZW,MATCH("Link to button",'012'!$J$1:$ZW$1,0),0)
+N("309 checkbox"),
IF($C1960="309 LCR Summary0",VLOOKUP("Notes990",'309'!$P:$ZZ,MATCH("Link to button",'309'!$P$1:$ZZ$1,0),0)
+N("313 checkboxes"),
IF($C1960="313 Financial Information0LcmVsScr",IF($C1960="309 LCR Summary0",VLOOKUP("LcmVsScr",'309'!$N:$ZZ,MATCH("Link to button",'309'!$N$1:$ZZ$1,0),0),
IF($C1960="313 Financial Information0LcrDocAttached",IF($C1960="309 LCR Summary0",VLOOKUP("LcrDocAttached",'309'!$N:$ZZ,MATCH("Link to button",'309'!$N$1:$ZZ$1,0),
0)))))))=1,TRUE,FALSE)
))),"")</f>
        <v/>
      </c>
    </row>
    <row r="1961" spans="1:8">
      <c r="A1961" s="237" t="e">
        <f>VLOOKUP($G1961,CSVLookups!$B:$R,MATCH(A$1,CSVLookups!$B$1:$R$1,0),FALSE)</f>
        <v>#N/A</v>
      </c>
      <c r="B1961" s="237" t="e">
        <f>VLOOKUP($G1961,CSVLookups!$B:$R,MATCH(B$1,CSVLookups!$B$1:$R$1,0),FALSE)</f>
        <v>#N/A</v>
      </c>
      <c r="C1961" s="238" t="e">
        <f t="shared" si="31"/>
        <v>#N/A</v>
      </c>
      <c r="D1961" s="238" t="e">
        <f>IF(AND(VALUE(LEFT($A1961,3))=309,LEN($B1961)=3),VLOOKUP(VALUE(MID($B1961,2,2)),_309_Table1,MATCH(MID($B1961,1,1),_309_Table1_ColumnLookup,0),FALSE),
  IF($C1961="309 LCR SummaryA",OneYearSCR,IF($C1961="309 LCR SummaryB",UltimateSCR,IF(VALUE(LEFT($A1961,3))=309,VLOOKUP(VALUE(MID($B1961,2,1)),_309_Table1,MATCH(MID($B1961,1,1),_309_Table1_ColumnLookup,0),FALSE)
+N("309"),
  IF(VALUE(LEFT($A1961,3))=310,VLOOKUP(VALUE(MID($B1961,2,1)),_310_Table1,MATCH(MID($B1961,1,1),_310_Table1_ColumnLookup,0),FALSE)
+N("310"),
  IF(AND(VALUE(LEFT($A1961,3))=311,LEN($I1961)=4),VLOOKUP($I1961,_311_Table1,MATCH($B1961,_311_Table1_ColumnLookup,0),FALSE),
  IF(AND(VALUE(LEFT($A1961,3))=311,OR($B1961="I2",$B1961="J2",$B1961="K2",$B1961="L2")),VLOOKUP('311'!$G$58,_311_Table1,MATCH(MID($B1961,1,1),_311_Table1_ColumnLookup,0),FALSE),
  IF(AND(VALUE(LEFT($A1961,3))=311,RIGHT($B1961,5)="Total"),VLOOKUP('311'!$G$59,_311_Table1,MATCH(MID($B1961,1,1),_311_Table1_ColumnLookup,0),FALSE),
  IF(VALUE(LEFT($A1961,3))=311,VLOOKUP(VALUE(MID($B1961,2,1)),_311_Table1,MATCH(MID($B1961,1,1),_311_Table1_ColumnLookup,0),FALSE)
+N("311"),
  IF(AND(VALUE(LEFT($A1961,3))=312,LEFT($G1961,10)="Unincepted",$B1961="G "),VLOOKUP(" ULO",_312_Table1,MATCH('312'!$N$16,_312_Table1_ColumnLookup,0),FALSE),
  IF(AND(VALUE(LEFT($A1961,3))=312,LEFT($G1961,10)="Unincepted",$B1961="O "),VLOOKUP(" ULO",_312_Table1,MATCH('312'!$V$16,_312_Table1_ColumnLookup,0),FALSE),
  IF(AND(VALUE(LEFT($A1961,3))=312,LEFT($G1961,10)="Unincepted",$B1961="Q "),VLOOKUP(" ULO",_312_Table1,MATCH('312'!$X$16,_312_Table1_ColumnLookup,0),FALSE),
  IF(AND(VALUE(LEFT($A1961,3))=312,LEFT($G1961,10)="Unincepted"),VLOOKUP(" ULO",_312_Table1,MATCH(LEFT($B1961,1),_312_Table1_ColumnLookup,0),FALSE),
  IF(AND(VALUE(LEFT($A1961,3))=312,LEFT($G1961,5)="Total",$B1961="G "),VLOOKUP('312'!$F$80,_312_Table1,MATCH('312'!$N$16,_312_Table1_ColumnLookup,0),FALSE),
  IF(AND(VALUE(LEFT($A1961,3))=312,LEFT($G1961,5)="Total",$B1961="O "),VLOOKUP('312'!$F$80,_312_Table1,MATCH('312'!$V$16,_312_Table1_ColumnLookup,0),FALSE),
  IF(AND(VALUE(LEFT($A1961,3))=312,LEFT($G1961,5)="Total",$B1961="Q "),VLOOKUP('312'!$F$80,_312_Table1,MATCH('312'!$X$16,_312_Table1_ColumnLookup,0),FALSE),
  IF(AND(VALUE(LEFT($A1961,3))=312,LEFT($G1961,5)="Total"),VLOOKUP('312'!$F$80,_312_Table1,MATCH(LEFT($B1961,1),_312_Table1_ColumnLookup,0),FALSE),
  IF(AND(VALUE(LEFT($A1961,3))=312,LEN($I1961)=4,$B1961="G"),VLOOKUP($I1961,_312_Table1,MATCH('312'!$N$16,_312_Table1_ColumnLookup,0),FALSE),
  IF(AND(VALUE(LEFT($A1961,3))=312,LEN($I1961)=4,$B1961="O"),VLOOKUP($I1961,_312_Table1,MATCH('312'!$V$16,_312_Table1_ColumnLookup,0),FALSE),
  IF(AND(VALUE(LEFT($A1961,3))=312,LEN($I1961)=4,$B1961="Q"),VLOOKUP($I1961,_312_Table1,MATCH('312'!$X$16,_312_Table1_ColumnLookup,0),FALSE),
  IF(AND(VALUE(LEFT($A1961,3))=312,LEN($I1961)=4),VLOOKUP($I1961,_312_Table1,MATCH(LEFT($B1961,1),_312_Table1_ColumnLookup,0),FALSE)
+N("312"),
  IF(VALUE(LEFT($A1961,3))=313,VLOOKUP(VALUE(MID($B1961,2,1)),_313_Table1,MATCH(MID($B1961,1,1),_313_Table1_ColumnLookup,0),FALSE)
+N("313"),
  IF(AND(VALUE(LEFT($A1961,3))=314,LEN($B1961)=3),VLOOKUP(VALUE(MID($B1961,2,2)),_314_Table1,MATCH(MID($B1961,1,1),_314_Table1_ColumnLookup,0),FALSE),
  IF(VALUE(LEFT($A1961,3))=314,VLOOKUP(VALUE(MID($B1961,2,1)),_314_Table1,MATCH(MID($B1961,1,1),_314_Table1_ColumnLookup,0),FALSE)
+N("314"),
""))))))))))))))))))))))))</f>
        <v>#N/A</v>
      </c>
      <c r="E1961" s="238" t="e">
        <f>IF(AND(VALUE(LEFT($A1961,3))=309,LEN($B1961)=3),VLOOKUP(VALUE(MID($B1961,2,2)),_309_Table2,MATCH(MID($B1961,1,1),_309_Table2_ColumnLookup,0),FALSE),
  IF($C1961="309 LCR SummaryA",OneYearSCR,IF($C1961="309 LCR SummaryB",UltimateSCR,IF(VALUE(LEFT($A1961,3))=309,VLOOKUP(VALUE(MID($B1961,2,1)),_309_Table2,MATCH(MID($B1961,1,1),_309_Table2_ColumnLookup,0),FALSE)
+N("309"),
  IF(VALUE(LEFT($A1961,3))=310,VLOOKUP(VALUE(MID($B1961,2,1)),_310_Table2,MATCH(MID($B1961,1,1),_310_Table2_ColumnLookup,0),FALSE)
+N("310"),
  IF(AND(VALUE(LEFT($A1961,3))=311,LEN($I1961)=4),VLOOKUP($I1961,_311_Table2,MATCH($B1961,_311_Table2_ColumnLookup,0),FALSE),
  IF(AND(VALUE(LEFT($A1961,3))=311,OR($B1961="I2",$B1961="J2",$B1961="K2",$B1961="L2")),VLOOKUP('311'!$G$58,_311_Table2,MATCH(MID($B1961,1,1),_311_Table2_ColumnLookup,0),FALSE),
  IF(AND(VALUE(LEFT($A1961,3))=311,RIGHT($B1961,5)="Total"),VLOOKUP('311'!$G$59,_311_Table2,MATCH(MID($B1961,1,1),_311_Table2_ColumnLookup,0),FALSE),
  IF(VALUE(LEFT($A1961,3))=311,VLOOKUP(VALUE(MID($B1961,2,1)),_311_Table2,MATCH(MID($B1961,1,1),_311_Table2_ColumnLookup,0),FALSE)
+N("311"),
  IF(AND(VALUE(LEFT($A1961,3))=312,LEFT($G1961,10)="Unincepted",$B1961="G "),VLOOKUP(" ULO",_312_Table2,MATCH('312'!$N$16,_312_Table2_ColumnLookup,0),FALSE),
  IF(AND(VALUE(LEFT($A1961,3))=312,LEFT($G1961,10)="Unincepted",$B1961="O "),VLOOKUP(" ULO",_312_Table2,MATCH('312'!$V$16,_312_Table2_ColumnLookup,0),FALSE),
  IF(AND(VALUE(LEFT($A1961,3))=312,LEFT($G1961,10)="Unincepted",$B1961="Q "),VLOOKUP(" ULO",_312_Table2,MATCH('312'!$X$16,_312_Table2_ColumnLookup,0),FALSE),
  IF(AND(VALUE(LEFT($A1961,3))=312,LEFT($G1961,10)="Unincepted"),VLOOKUP(" ULO",_312_Table2,MATCH(LEFT($B1961,1),_312_Table2_ColumnLookup,0),FALSE),
  IF(AND(VALUE(LEFT($A1961,3))=312,LEFT($G1961,5)="Total",$B1961="G "),VLOOKUP('312'!$F$80,_312_Table2,MATCH('312'!$N$16,_312_Table2_ColumnLookup,0),FALSE),
  IF(AND(VALUE(LEFT($A1961,3))=312,LEFT($G1961,5)="Total",$B1961="O "),VLOOKUP('312'!$F$80,_312_Table2,MATCH('312'!$V$16,_312_Table2_ColumnLookup,0),FALSE),
  IF(AND(VALUE(LEFT($A1961,3))=312,LEFT($G1961,5)="Total",$B1961="Q "),VLOOKUP('312'!$F$80,_312_Table2,MATCH('312'!$X$16,_312_Table2_ColumnLookup,0),FALSE),
  IF(AND(VALUE(LEFT($A1961,3))=312,LEFT($G1961,5)="Total"),VLOOKUP('312'!$F$80,_312_Table2,MATCH(LEFT($B1961,1),_312_Table2_ColumnLookup,0),FALSE),
  IF(AND(VALUE(LEFT($A1961,3))=312,LEN($I1961)=4,$B1961="G"),VLOOKUP($I1961,_312_Table2,MATCH('312'!$N$16,_312_Table2_ColumnLookup,0),FALSE),
  IF(AND(VALUE(LEFT($A1961,3))=312,LEN($I1961)=4,$B1961="O"),VLOOKUP($I1961,_312_Table2,MATCH('312'!$V$16,_312_Table2_ColumnLookup,0),FALSE),
  IF(AND(VALUE(LEFT($A1961,3))=312,LEN($I1961)=4,$B1961="Q"),VLOOKUP($I1961,_312_Table2,MATCH('312'!$X$16,_312_Table2_ColumnLookup,0),FALSE),
  IF(AND(VALUE(LEFT($A1961,3))=312,LEN($I1961)=4),VLOOKUP($I1961,_312_Table2,MATCH(LEFT($B1961,1),_312_Table2_ColumnLookup,0),FALSE)
+N("312"),
  IF(VALUE(LEFT($A1961,3))=313,VLOOKUP(VALUE(MID($B1961,2,1)),_313_Table2,MATCH(MID($B1961,1,1),_313_Table2_ColumnLookup,0),FALSE)
+N("313"),
  IF(AND(VALUE(LEFT($A1961,3))=314,LEN($B1961)=3),VLOOKUP(VALUE(MID($B1961,2,2)),_314_Table2,MATCH(MID($B1961,1,1),_314_Table2_ColumnLookup,0),FALSE),
  IF(VALUE(LEFT($A1961,3))=314,VLOOKUP(VALUE(MID($B1961,2,1)),_314_Table2,MATCH(MID($B1961,1,1),_314_Table2_ColumnLookup,0),FALSE)
+N("314"),
""))))))))))))))))))))))))</f>
        <v>#N/A</v>
      </c>
      <c r="F1961" s="238" t="e">
        <f>IF(AND(VALUE(LEFT($A1961,3))=309,LEN($B1961)=3),VLOOKUP(VALUE(MID($B1961,2,2)),_309_Table3,MATCH(MID($B1961,1,1),_309_Table3_ColumnLookup,0),FALSE),
  IF($C1961="309 LCR SummaryA",OneYearSCR,IF($C1961="309 LCR SummaryB",UltimateSCR,IF(VALUE(LEFT($A1961,3))=309,VLOOKUP(VALUE(MID($B1961,2,1)),_309_Table3,MATCH(MID($B1961,1,1),_309_Table3_ColumnLookup,0),FALSE)
+N("309"),
  IF(VALUE(LEFT($A1961,3))=310,VLOOKUP(VALUE(MID($B1961,2,1)),_310_Table3,MATCH(MID($B1961,1,1),_310_Table3_ColumnLookup,0),FALSE)
+N("310"),
  IF(AND(VALUE(LEFT($A1961,3))=311,LEN($I1961)=4),VLOOKUP($I1961,_311_Table3,MATCH($B1961,_311_Table3_ColumnLookup,0),FALSE),
  IF(AND(VALUE(LEFT($A1961,3))=311,OR($B1961="I2",$B1961="J2",$B1961="K2",$B1961="L2")),VLOOKUP('311'!$G$58,_311_Table3,MATCH(MID($B1961,1,1),_311_Table3_ColumnLookup,0),FALSE),
  IF(AND(VALUE(LEFT($A1961,3))=311,RIGHT($B1961,5)="Total"),VLOOKUP('311'!$G$59,_311_Table3,MATCH(MID($B1961,1,1),_311_Table3_ColumnLookup,0),FALSE),
  IF(VALUE(LEFT($A1961,3))=311,VLOOKUP(VALUE(MID($B1961,2,1)),_311_Table3,MATCH(MID($B1961,1,1),_311_Table3_ColumnLookup,0),FALSE)
+N("311"),
  IF(AND(VALUE(LEFT($A1961,3))=312,LEFT($G1961,10)="Unincepted",$B1961="G "),VLOOKUP(" ULO",_312_Table3,MATCH('312'!$N$16,_312_Table3_ColumnLookup,0),FALSE),
  IF(AND(VALUE(LEFT($A1961,3))=312,LEFT($G1961,10)="Unincepted",$B1961="O "),VLOOKUP(" ULO",_312_Table3,MATCH('312'!$V$16,_312_Table3_ColumnLookup,0),FALSE),
  IF(AND(VALUE(LEFT($A1961,3))=312,LEFT($G1961,10)="Unincepted",$B1961="Q "),VLOOKUP(" ULO",_312_Table3,MATCH('312'!$X$16,_312_Table3_ColumnLookup,0),FALSE),
  IF(AND(VALUE(LEFT($A1961,3))=312,LEFT($G1961,10)="Unincepted"),VLOOKUP(" ULO",_312_Table3,MATCH(LEFT($B1961,1),_312_Table3_ColumnLookup,0),FALSE),
  IF(AND(VALUE(LEFT($A1961,3))=312,LEFT($G1961,5)="Total",$B1961="G "),VLOOKUP('312'!$F$80,_312_Table3,MATCH('312'!$N$16,_312_Table3_ColumnLookup,0),FALSE),
  IF(AND(VALUE(LEFT($A1961,3))=312,LEFT($G1961,5)="Total",$B1961="O "),VLOOKUP('312'!$F$80,_312_Table3,MATCH('312'!$V$16,_312_Table3_ColumnLookup,0),FALSE),
  IF(AND(VALUE(LEFT($A1961,3))=312,LEFT($G1961,5)="Total",$B1961="Q "),VLOOKUP('312'!$F$80,_312_Table3,MATCH('312'!$X$16,_312_Table3_ColumnLookup,0),FALSE),
  IF(AND(VALUE(LEFT($A1961,3))=312,LEFT($G1961,5)="Total"),VLOOKUP('312'!$F$80,_312_Table3,MATCH(LEFT($B1961,1),_312_Table3_ColumnLookup,0),FALSE),
  IF(AND(VALUE(LEFT($A1961,3))=312,LEN($I1961)=4,$B1961="G"),VLOOKUP($I1961,_312_Table3,MATCH('312'!$N$16,_312_Table3_ColumnLookup,0),FALSE),
  IF(AND(VALUE(LEFT($A1961,3))=312,LEN($I1961)=4,$B1961="O"),VLOOKUP($I1961,_312_Table3,MATCH('312'!$V$16,_312_Table3_ColumnLookup,0),FALSE),
  IF(AND(VALUE(LEFT($A1961,3))=312,LEN($I1961)=4,$B1961="Q"),VLOOKUP($I1961,_312_Table3,MATCH('312'!$X$16,_312_Table3_ColumnLookup,0),FALSE),
  IF(AND(VALUE(LEFT($A1961,3))=312,LEN($I1961)=4),VLOOKUP($I1961,_312_Table3,MATCH(LEFT($B1961,1),_312_Table3_ColumnLookup,0),FALSE)
+N("312"),
  IF(VALUE(LEFT($A1961,3))=313,VLOOKUP(VALUE(MID($B1961,2,1)),_313_Table3,MATCH(MID($B1961,1,1),_313_Table3_ColumnLookup,0),FALSE)
+N("313"),
  IF(AND(VALUE(LEFT($A1961,3))=314,LEN($B1961)=3),VLOOKUP(VALUE(MID($B1961,2,2)),_314_Table3,MATCH(MID($B1961,1,1),_314_Table3_ColumnLookup,0),FALSE),
  IF(VALUE(LEFT($A1961,3))=314,VLOOKUP(VALUE(MID($B1961,2,1)),_314_Table3,MATCH(MID($B1961,1,1),_314_Table3_ColumnLookup,0),FALSE)
+N("314"),
""))))))))))))))))))))))))</f>
        <v>#N/A</v>
      </c>
      <c r="H1961" s="321" t="str">
        <f>IFERROR(
IF(ISERROR($D1961)=FALSE,$D1961,IF(ISERROR($E1961)=FALSE,$E1961,IF(ISERROR($F1961)=FALSE,$F1961
+N("012 checkboxes"),
IF(
IF(OR(LEFT($A1961,9)="Syndicate",LEFT($A1961,12)="NewSyndicate"),VLOOKUP($A1961,'012'!$J:$ZW,MATCH("Link to button",'012'!$J$1:$ZW$1,0),0)
+N("309 checkbox"),
IF($C1961="309 LCR Summary0",VLOOKUP("Notes990",'309'!$P:$ZZ,MATCH("Link to button",'309'!$P$1:$ZZ$1,0),0)
+N("313 checkboxes"),
IF($C1961="313 Financial Information0LcmVsScr",IF($C1961="309 LCR Summary0",VLOOKUP("LcmVsScr",'309'!$N:$ZZ,MATCH("Link to button",'309'!$N$1:$ZZ$1,0),0),
IF($C1961="313 Financial Information0LcrDocAttached",IF($C1961="309 LCR Summary0",VLOOKUP("LcrDocAttached",'309'!$N:$ZZ,MATCH("Link to button",'309'!$N$1:$ZZ$1,0),
0)))))))=1,TRUE,FALSE)
))),"")</f>
        <v/>
      </c>
    </row>
    <row r="1962" spans="1:8">
      <c r="A1962" s="237" t="e">
        <f>VLOOKUP($G1962,CSVLookups!$B:$R,MATCH(A$1,CSVLookups!$B$1:$R$1,0),FALSE)</f>
        <v>#N/A</v>
      </c>
      <c r="B1962" s="237" t="e">
        <f>VLOOKUP($G1962,CSVLookups!$B:$R,MATCH(B$1,CSVLookups!$B$1:$R$1,0),FALSE)</f>
        <v>#N/A</v>
      </c>
      <c r="C1962" s="238" t="e">
        <f t="shared" si="31"/>
        <v>#N/A</v>
      </c>
      <c r="D1962" s="238" t="e">
        <f>IF(AND(VALUE(LEFT($A1962,3))=309,LEN($B1962)=3),VLOOKUP(VALUE(MID($B1962,2,2)),_309_Table1,MATCH(MID($B1962,1,1),_309_Table1_ColumnLookup,0),FALSE),
  IF($C1962="309 LCR SummaryA",OneYearSCR,IF($C1962="309 LCR SummaryB",UltimateSCR,IF(VALUE(LEFT($A1962,3))=309,VLOOKUP(VALUE(MID($B1962,2,1)),_309_Table1,MATCH(MID($B1962,1,1),_309_Table1_ColumnLookup,0),FALSE)
+N("309"),
  IF(VALUE(LEFT($A1962,3))=310,VLOOKUP(VALUE(MID($B1962,2,1)),_310_Table1,MATCH(MID($B1962,1,1),_310_Table1_ColumnLookup,0),FALSE)
+N("310"),
  IF(AND(VALUE(LEFT($A1962,3))=311,LEN($I1962)=4),VLOOKUP($I1962,_311_Table1,MATCH($B1962,_311_Table1_ColumnLookup,0),FALSE),
  IF(AND(VALUE(LEFT($A1962,3))=311,OR($B1962="I2",$B1962="J2",$B1962="K2",$B1962="L2")),VLOOKUP('311'!$G$58,_311_Table1,MATCH(MID($B1962,1,1),_311_Table1_ColumnLookup,0),FALSE),
  IF(AND(VALUE(LEFT($A1962,3))=311,RIGHT($B1962,5)="Total"),VLOOKUP('311'!$G$59,_311_Table1,MATCH(MID($B1962,1,1),_311_Table1_ColumnLookup,0),FALSE),
  IF(VALUE(LEFT($A1962,3))=311,VLOOKUP(VALUE(MID($B1962,2,1)),_311_Table1,MATCH(MID($B1962,1,1),_311_Table1_ColumnLookup,0),FALSE)
+N("311"),
  IF(AND(VALUE(LEFT($A1962,3))=312,LEFT($G1962,10)="Unincepted",$B1962="G "),VLOOKUP(" ULO",_312_Table1,MATCH('312'!$N$16,_312_Table1_ColumnLookup,0),FALSE),
  IF(AND(VALUE(LEFT($A1962,3))=312,LEFT($G1962,10)="Unincepted",$B1962="O "),VLOOKUP(" ULO",_312_Table1,MATCH('312'!$V$16,_312_Table1_ColumnLookup,0),FALSE),
  IF(AND(VALUE(LEFT($A1962,3))=312,LEFT($G1962,10)="Unincepted",$B1962="Q "),VLOOKUP(" ULO",_312_Table1,MATCH('312'!$X$16,_312_Table1_ColumnLookup,0),FALSE),
  IF(AND(VALUE(LEFT($A1962,3))=312,LEFT($G1962,10)="Unincepted"),VLOOKUP(" ULO",_312_Table1,MATCH(LEFT($B1962,1),_312_Table1_ColumnLookup,0),FALSE),
  IF(AND(VALUE(LEFT($A1962,3))=312,LEFT($G1962,5)="Total",$B1962="G "),VLOOKUP('312'!$F$80,_312_Table1,MATCH('312'!$N$16,_312_Table1_ColumnLookup,0),FALSE),
  IF(AND(VALUE(LEFT($A1962,3))=312,LEFT($G1962,5)="Total",$B1962="O "),VLOOKUP('312'!$F$80,_312_Table1,MATCH('312'!$V$16,_312_Table1_ColumnLookup,0),FALSE),
  IF(AND(VALUE(LEFT($A1962,3))=312,LEFT($G1962,5)="Total",$B1962="Q "),VLOOKUP('312'!$F$80,_312_Table1,MATCH('312'!$X$16,_312_Table1_ColumnLookup,0),FALSE),
  IF(AND(VALUE(LEFT($A1962,3))=312,LEFT($G1962,5)="Total"),VLOOKUP('312'!$F$80,_312_Table1,MATCH(LEFT($B1962,1),_312_Table1_ColumnLookup,0),FALSE),
  IF(AND(VALUE(LEFT($A1962,3))=312,LEN($I1962)=4,$B1962="G"),VLOOKUP($I1962,_312_Table1,MATCH('312'!$N$16,_312_Table1_ColumnLookup,0),FALSE),
  IF(AND(VALUE(LEFT($A1962,3))=312,LEN($I1962)=4,$B1962="O"),VLOOKUP($I1962,_312_Table1,MATCH('312'!$V$16,_312_Table1_ColumnLookup,0),FALSE),
  IF(AND(VALUE(LEFT($A1962,3))=312,LEN($I1962)=4,$B1962="Q"),VLOOKUP($I1962,_312_Table1,MATCH('312'!$X$16,_312_Table1_ColumnLookup,0),FALSE),
  IF(AND(VALUE(LEFT($A1962,3))=312,LEN($I1962)=4),VLOOKUP($I1962,_312_Table1,MATCH(LEFT($B1962,1),_312_Table1_ColumnLookup,0),FALSE)
+N("312"),
  IF(VALUE(LEFT($A1962,3))=313,VLOOKUP(VALUE(MID($B1962,2,1)),_313_Table1,MATCH(MID($B1962,1,1),_313_Table1_ColumnLookup,0),FALSE)
+N("313"),
  IF(AND(VALUE(LEFT($A1962,3))=314,LEN($B1962)=3),VLOOKUP(VALUE(MID($B1962,2,2)),_314_Table1,MATCH(MID($B1962,1,1),_314_Table1_ColumnLookup,0),FALSE),
  IF(VALUE(LEFT($A1962,3))=314,VLOOKUP(VALUE(MID($B1962,2,1)),_314_Table1,MATCH(MID($B1962,1,1),_314_Table1_ColumnLookup,0),FALSE)
+N("314"),
""))))))))))))))))))))))))</f>
        <v>#N/A</v>
      </c>
      <c r="E1962" s="238" t="e">
        <f>IF(AND(VALUE(LEFT($A1962,3))=309,LEN($B1962)=3),VLOOKUP(VALUE(MID($B1962,2,2)),_309_Table2,MATCH(MID($B1962,1,1),_309_Table2_ColumnLookup,0),FALSE),
  IF($C1962="309 LCR SummaryA",OneYearSCR,IF($C1962="309 LCR SummaryB",UltimateSCR,IF(VALUE(LEFT($A1962,3))=309,VLOOKUP(VALUE(MID($B1962,2,1)),_309_Table2,MATCH(MID($B1962,1,1),_309_Table2_ColumnLookup,0),FALSE)
+N("309"),
  IF(VALUE(LEFT($A1962,3))=310,VLOOKUP(VALUE(MID($B1962,2,1)),_310_Table2,MATCH(MID($B1962,1,1),_310_Table2_ColumnLookup,0),FALSE)
+N("310"),
  IF(AND(VALUE(LEFT($A1962,3))=311,LEN($I1962)=4),VLOOKUP($I1962,_311_Table2,MATCH($B1962,_311_Table2_ColumnLookup,0),FALSE),
  IF(AND(VALUE(LEFT($A1962,3))=311,OR($B1962="I2",$B1962="J2",$B1962="K2",$B1962="L2")),VLOOKUP('311'!$G$58,_311_Table2,MATCH(MID($B1962,1,1),_311_Table2_ColumnLookup,0),FALSE),
  IF(AND(VALUE(LEFT($A1962,3))=311,RIGHT($B1962,5)="Total"),VLOOKUP('311'!$G$59,_311_Table2,MATCH(MID($B1962,1,1),_311_Table2_ColumnLookup,0),FALSE),
  IF(VALUE(LEFT($A1962,3))=311,VLOOKUP(VALUE(MID($B1962,2,1)),_311_Table2,MATCH(MID($B1962,1,1),_311_Table2_ColumnLookup,0),FALSE)
+N("311"),
  IF(AND(VALUE(LEFT($A1962,3))=312,LEFT($G1962,10)="Unincepted",$B1962="G "),VLOOKUP(" ULO",_312_Table2,MATCH('312'!$N$16,_312_Table2_ColumnLookup,0),FALSE),
  IF(AND(VALUE(LEFT($A1962,3))=312,LEFT($G1962,10)="Unincepted",$B1962="O "),VLOOKUP(" ULO",_312_Table2,MATCH('312'!$V$16,_312_Table2_ColumnLookup,0),FALSE),
  IF(AND(VALUE(LEFT($A1962,3))=312,LEFT($G1962,10)="Unincepted",$B1962="Q "),VLOOKUP(" ULO",_312_Table2,MATCH('312'!$X$16,_312_Table2_ColumnLookup,0),FALSE),
  IF(AND(VALUE(LEFT($A1962,3))=312,LEFT($G1962,10)="Unincepted"),VLOOKUP(" ULO",_312_Table2,MATCH(LEFT($B1962,1),_312_Table2_ColumnLookup,0),FALSE),
  IF(AND(VALUE(LEFT($A1962,3))=312,LEFT($G1962,5)="Total",$B1962="G "),VLOOKUP('312'!$F$80,_312_Table2,MATCH('312'!$N$16,_312_Table2_ColumnLookup,0),FALSE),
  IF(AND(VALUE(LEFT($A1962,3))=312,LEFT($G1962,5)="Total",$B1962="O "),VLOOKUP('312'!$F$80,_312_Table2,MATCH('312'!$V$16,_312_Table2_ColumnLookup,0),FALSE),
  IF(AND(VALUE(LEFT($A1962,3))=312,LEFT($G1962,5)="Total",$B1962="Q "),VLOOKUP('312'!$F$80,_312_Table2,MATCH('312'!$X$16,_312_Table2_ColumnLookup,0),FALSE),
  IF(AND(VALUE(LEFT($A1962,3))=312,LEFT($G1962,5)="Total"),VLOOKUP('312'!$F$80,_312_Table2,MATCH(LEFT($B1962,1),_312_Table2_ColumnLookup,0),FALSE),
  IF(AND(VALUE(LEFT($A1962,3))=312,LEN($I1962)=4,$B1962="G"),VLOOKUP($I1962,_312_Table2,MATCH('312'!$N$16,_312_Table2_ColumnLookup,0),FALSE),
  IF(AND(VALUE(LEFT($A1962,3))=312,LEN($I1962)=4,$B1962="O"),VLOOKUP($I1962,_312_Table2,MATCH('312'!$V$16,_312_Table2_ColumnLookup,0),FALSE),
  IF(AND(VALUE(LEFT($A1962,3))=312,LEN($I1962)=4,$B1962="Q"),VLOOKUP($I1962,_312_Table2,MATCH('312'!$X$16,_312_Table2_ColumnLookup,0),FALSE),
  IF(AND(VALUE(LEFT($A1962,3))=312,LEN($I1962)=4),VLOOKUP($I1962,_312_Table2,MATCH(LEFT($B1962,1),_312_Table2_ColumnLookup,0),FALSE)
+N("312"),
  IF(VALUE(LEFT($A1962,3))=313,VLOOKUP(VALUE(MID($B1962,2,1)),_313_Table2,MATCH(MID($B1962,1,1),_313_Table2_ColumnLookup,0),FALSE)
+N("313"),
  IF(AND(VALUE(LEFT($A1962,3))=314,LEN($B1962)=3),VLOOKUP(VALUE(MID($B1962,2,2)),_314_Table2,MATCH(MID($B1962,1,1),_314_Table2_ColumnLookup,0),FALSE),
  IF(VALUE(LEFT($A1962,3))=314,VLOOKUP(VALUE(MID($B1962,2,1)),_314_Table2,MATCH(MID($B1962,1,1),_314_Table2_ColumnLookup,0),FALSE)
+N("314"),
""))))))))))))))))))))))))</f>
        <v>#N/A</v>
      </c>
      <c r="F1962" s="238" t="e">
        <f>IF(AND(VALUE(LEFT($A1962,3))=309,LEN($B1962)=3),VLOOKUP(VALUE(MID($B1962,2,2)),_309_Table3,MATCH(MID($B1962,1,1),_309_Table3_ColumnLookup,0),FALSE),
  IF($C1962="309 LCR SummaryA",OneYearSCR,IF($C1962="309 LCR SummaryB",UltimateSCR,IF(VALUE(LEFT($A1962,3))=309,VLOOKUP(VALUE(MID($B1962,2,1)),_309_Table3,MATCH(MID($B1962,1,1),_309_Table3_ColumnLookup,0),FALSE)
+N("309"),
  IF(VALUE(LEFT($A1962,3))=310,VLOOKUP(VALUE(MID($B1962,2,1)),_310_Table3,MATCH(MID($B1962,1,1),_310_Table3_ColumnLookup,0),FALSE)
+N("310"),
  IF(AND(VALUE(LEFT($A1962,3))=311,LEN($I1962)=4),VLOOKUP($I1962,_311_Table3,MATCH($B1962,_311_Table3_ColumnLookup,0),FALSE),
  IF(AND(VALUE(LEFT($A1962,3))=311,OR($B1962="I2",$B1962="J2",$B1962="K2",$B1962="L2")),VLOOKUP('311'!$G$58,_311_Table3,MATCH(MID($B1962,1,1),_311_Table3_ColumnLookup,0),FALSE),
  IF(AND(VALUE(LEFT($A1962,3))=311,RIGHT($B1962,5)="Total"),VLOOKUP('311'!$G$59,_311_Table3,MATCH(MID($B1962,1,1),_311_Table3_ColumnLookup,0),FALSE),
  IF(VALUE(LEFT($A1962,3))=311,VLOOKUP(VALUE(MID($B1962,2,1)),_311_Table3,MATCH(MID($B1962,1,1),_311_Table3_ColumnLookup,0),FALSE)
+N("311"),
  IF(AND(VALUE(LEFT($A1962,3))=312,LEFT($G1962,10)="Unincepted",$B1962="G "),VLOOKUP(" ULO",_312_Table3,MATCH('312'!$N$16,_312_Table3_ColumnLookup,0),FALSE),
  IF(AND(VALUE(LEFT($A1962,3))=312,LEFT($G1962,10)="Unincepted",$B1962="O "),VLOOKUP(" ULO",_312_Table3,MATCH('312'!$V$16,_312_Table3_ColumnLookup,0),FALSE),
  IF(AND(VALUE(LEFT($A1962,3))=312,LEFT($G1962,10)="Unincepted",$B1962="Q "),VLOOKUP(" ULO",_312_Table3,MATCH('312'!$X$16,_312_Table3_ColumnLookup,0),FALSE),
  IF(AND(VALUE(LEFT($A1962,3))=312,LEFT($G1962,10)="Unincepted"),VLOOKUP(" ULO",_312_Table3,MATCH(LEFT($B1962,1),_312_Table3_ColumnLookup,0),FALSE),
  IF(AND(VALUE(LEFT($A1962,3))=312,LEFT($G1962,5)="Total",$B1962="G "),VLOOKUP('312'!$F$80,_312_Table3,MATCH('312'!$N$16,_312_Table3_ColumnLookup,0),FALSE),
  IF(AND(VALUE(LEFT($A1962,3))=312,LEFT($G1962,5)="Total",$B1962="O "),VLOOKUP('312'!$F$80,_312_Table3,MATCH('312'!$V$16,_312_Table3_ColumnLookup,0),FALSE),
  IF(AND(VALUE(LEFT($A1962,3))=312,LEFT($G1962,5)="Total",$B1962="Q "),VLOOKUP('312'!$F$80,_312_Table3,MATCH('312'!$X$16,_312_Table3_ColumnLookup,0),FALSE),
  IF(AND(VALUE(LEFT($A1962,3))=312,LEFT($G1962,5)="Total"),VLOOKUP('312'!$F$80,_312_Table3,MATCH(LEFT($B1962,1),_312_Table3_ColumnLookup,0),FALSE),
  IF(AND(VALUE(LEFT($A1962,3))=312,LEN($I1962)=4,$B1962="G"),VLOOKUP($I1962,_312_Table3,MATCH('312'!$N$16,_312_Table3_ColumnLookup,0),FALSE),
  IF(AND(VALUE(LEFT($A1962,3))=312,LEN($I1962)=4,$B1962="O"),VLOOKUP($I1962,_312_Table3,MATCH('312'!$V$16,_312_Table3_ColumnLookup,0),FALSE),
  IF(AND(VALUE(LEFT($A1962,3))=312,LEN($I1962)=4,$B1962="Q"),VLOOKUP($I1962,_312_Table3,MATCH('312'!$X$16,_312_Table3_ColumnLookup,0),FALSE),
  IF(AND(VALUE(LEFT($A1962,3))=312,LEN($I1962)=4),VLOOKUP($I1962,_312_Table3,MATCH(LEFT($B1962,1),_312_Table3_ColumnLookup,0),FALSE)
+N("312"),
  IF(VALUE(LEFT($A1962,3))=313,VLOOKUP(VALUE(MID($B1962,2,1)),_313_Table3,MATCH(MID($B1962,1,1),_313_Table3_ColumnLookup,0),FALSE)
+N("313"),
  IF(AND(VALUE(LEFT($A1962,3))=314,LEN($B1962)=3),VLOOKUP(VALUE(MID($B1962,2,2)),_314_Table3,MATCH(MID($B1962,1,1),_314_Table3_ColumnLookup,0),FALSE),
  IF(VALUE(LEFT($A1962,3))=314,VLOOKUP(VALUE(MID($B1962,2,1)),_314_Table3,MATCH(MID($B1962,1,1),_314_Table3_ColumnLookup,0),FALSE)
+N("314"),
""))))))))))))))))))))))))</f>
        <v>#N/A</v>
      </c>
      <c r="H1962" s="321" t="str">
        <f>IFERROR(
IF(ISERROR($D1962)=FALSE,$D1962,IF(ISERROR($E1962)=FALSE,$E1962,IF(ISERROR($F1962)=FALSE,$F1962
+N("012 checkboxes"),
IF(
IF(OR(LEFT($A1962,9)="Syndicate",LEFT($A1962,12)="NewSyndicate"),VLOOKUP($A1962,'012'!$J:$ZW,MATCH("Link to button",'012'!$J$1:$ZW$1,0),0)
+N("309 checkbox"),
IF($C1962="309 LCR Summary0",VLOOKUP("Notes990",'309'!$P:$ZZ,MATCH("Link to button",'309'!$P$1:$ZZ$1,0),0)
+N("313 checkboxes"),
IF($C1962="313 Financial Information0LcmVsScr",IF($C1962="309 LCR Summary0",VLOOKUP("LcmVsScr",'309'!$N:$ZZ,MATCH("Link to button",'309'!$N$1:$ZZ$1,0),0),
IF($C1962="313 Financial Information0LcrDocAttached",IF($C1962="309 LCR Summary0",VLOOKUP("LcrDocAttached",'309'!$N:$ZZ,MATCH("Link to button",'309'!$N$1:$ZZ$1,0),
0)))))))=1,TRUE,FALSE)
))),"")</f>
        <v/>
      </c>
    </row>
    <row r="1963" spans="1:8">
      <c r="A1963" s="237" t="e">
        <f>VLOOKUP($G1963,CSVLookups!$B:$R,MATCH(A$1,CSVLookups!$B$1:$R$1,0),FALSE)</f>
        <v>#N/A</v>
      </c>
      <c r="B1963" s="237" t="e">
        <f>VLOOKUP($G1963,CSVLookups!$B:$R,MATCH(B$1,CSVLookups!$B$1:$R$1,0),FALSE)</f>
        <v>#N/A</v>
      </c>
      <c r="C1963" s="238" t="e">
        <f t="shared" si="31"/>
        <v>#N/A</v>
      </c>
      <c r="D1963" s="238" t="e">
        <f>IF(AND(VALUE(LEFT($A1963,3))=309,LEN($B1963)=3),VLOOKUP(VALUE(MID($B1963,2,2)),_309_Table1,MATCH(MID($B1963,1,1),_309_Table1_ColumnLookup,0),FALSE),
  IF($C1963="309 LCR SummaryA",OneYearSCR,IF($C1963="309 LCR SummaryB",UltimateSCR,IF(VALUE(LEFT($A1963,3))=309,VLOOKUP(VALUE(MID($B1963,2,1)),_309_Table1,MATCH(MID($B1963,1,1),_309_Table1_ColumnLookup,0),FALSE)
+N("309"),
  IF(VALUE(LEFT($A1963,3))=310,VLOOKUP(VALUE(MID($B1963,2,1)),_310_Table1,MATCH(MID($B1963,1,1),_310_Table1_ColumnLookup,0),FALSE)
+N("310"),
  IF(AND(VALUE(LEFT($A1963,3))=311,LEN($I1963)=4),VLOOKUP($I1963,_311_Table1,MATCH($B1963,_311_Table1_ColumnLookup,0),FALSE),
  IF(AND(VALUE(LEFT($A1963,3))=311,OR($B1963="I2",$B1963="J2",$B1963="K2",$B1963="L2")),VLOOKUP('311'!$G$58,_311_Table1,MATCH(MID($B1963,1,1),_311_Table1_ColumnLookup,0),FALSE),
  IF(AND(VALUE(LEFT($A1963,3))=311,RIGHT($B1963,5)="Total"),VLOOKUP('311'!$G$59,_311_Table1,MATCH(MID($B1963,1,1),_311_Table1_ColumnLookup,0),FALSE),
  IF(VALUE(LEFT($A1963,3))=311,VLOOKUP(VALUE(MID($B1963,2,1)),_311_Table1,MATCH(MID($B1963,1,1),_311_Table1_ColumnLookup,0),FALSE)
+N("311"),
  IF(AND(VALUE(LEFT($A1963,3))=312,LEFT($G1963,10)="Unincepted",$B1963="G "),VLOOKUP(" ULO",_312_Table1,MATCH('312'!$N$16,_312_Table1_ColumnLookup,0),FALSE),
  IF(AND(VALUE(LEFT($A1963,3))=312,LEFT($G1963,10)="Unincepted",$B1963="O "),VLOOKUP(" ULO",_312_Table1,MATCH('312'!$V$16,_312_Table1_ColumnLookup,0),FALSE),
  IF(AND(VALUE(LEFT($A1963,3))=312,LEFT($G1963,10)="Unincepted",$B1963="Q "),VLOOKUP(" ULO",_312_Table1,MATCH('312'!$X$16,_312_Table1_ColumnLookup,0),FALSE),
  IF(AND(VALUE(LEFT($A1963,3))=312,LEFT($G1963,10)="Unincepted"),VLOOKUP(" ULO",_312_Table1,MATCH(LEFT($B1963,1),_312_Table1_ColumnLookup,0),FALSE),
  IF(AND(VALUE(LEFT($A1963,3))=312,LEFT($G1963,5)="Total",$B1963="G "),VLOOKUP('312'!$F$80,_312_Table1,MATCH('312'!$N$16,_312_Table1_ColumnLookup,0),FALSE),
  IF(AND(VALUE(LEFT($A1963,3))=312,LEFT($G1963,5)="Total",$B1963="O "),VLOOKUP('312'!$F$80,_312_Table1,MATCH('312'!$V$16,_312_Table1_ColumnLookup,0),FALSE),
  IF(AND(VALUE(LEFT($A1963,3))=312,LEFT($G1963,5)="Total",$B1963="Q "),VLOOKUP('312'!$F$80,_312_Table1,MATCH('312'!$X$16,_312_Table1_ColumnLookup,0),FALSE),
  IF(AND(VALUE(LEFT($A1963,3))=312,LEFT($G1963,5)="Total"),VLOOKUP('312'!$F$80,_312_Table1,MATCH(LEFT($B1963,1),_312_Table1_ColumnLookup,0),FALSE),
  IF(AND(VALUE(LEFT($A1963,3))=312,LEN($I1963)=4,$B1963="G"),VLOOKUP($I1963,_312_Table1,MATCH('312'!$N$16,_312_Table1_ColumnLookup,0),FALSE),
  IF(AND(VALUE(LEFT($A1963,3))=312,LEN($I1963)=4,$B1963="O"),VLOOKUP($I1963,_312_Table1,MATCH('312'!$V$16,_312_Table1_ColumnLookup,0),FALSE),
  IF(AND(VALUE(LEFT($A1963,3))=312,LEN($I1963)=4,$B1963="Q"),VLOOKUP($I1963,_312_Table1,MATCH('312'!$X$16,_312_Table1_ColumnLookup,0),FALSE),
  IF(AND(VALUE(LEFT($A1963,3))=312,LEN($I1963)=4),VLOOKUP($I1963,_312_Table1,MATCH(LEFT($B1963,1),_312_Table1_ColumnLookup,0),FALSE)
+N("312"),
  IF(VALUE(LEFT($A1963,3))=313,VLOOKUP(VALUE(MID($B1963,2,1)),_313_Table1,MATCH(MID($B1963,1,1),_313_Table1_ColumnLookup,0),FALSE)
+N("313"),
  IF(AND(VALUE(LEFT($A1963,3))=314,LEN($B1963)=3),VLOOKUP(VALUE(MID($B1963,2,2)),_314_Table1,MATCH(MID($B1963,1,1),_314_Table1_ColumnLookup,0),FALSE),
  IF(VALUE(LEFT($A1963,3))=314,VLOOKUP(VALUE(MID($B1963,2,1)),_314_Table1,MATCH(MID($B1963,1,1),_314_Table1_ColumnLookup,0),FALSE)
+N("314"),
""))))))))))))))))))))))))</f>
        <v>#N/A</v>
      </c>
      <c r="E1963" s="238" t="e">
        <f>IF(AND(VALUE(LEFT($A1963,3))=309,LEN($B1963)=3),VLOOKUP(VALUE(MID($B1963,2,2)),_309_Table2,MATCH(MID($B1963,1,1),_309_Table2_ColumnLookup,0),FALSE),
  IF($C1963="309 LCR SummaryA",OneYearSCR,IF($C1963="309 LCR SummaryB",UltimateSCR,IF(VALUE(LEFT($A1963,3))=309,VLOOKUP(VALUE(MID($B1963,2,1)),_309_Table2,MATCH(MID($B1963,1,1),_309_Table2_ColumnLookup,0),FALSE)
+N("309"),
  IF(VALUE(LEFT($A1963,3))=310,VLOOKUP(VALUE(MID($B1963,2,1)),_310_Table2,MATCH(MID($B1963,1,1),_310_Table2_ColumnLookup,0),FALSE)
+N("310"),
  IF(AND(VALUE(LEFT($A1963,3))=311,LEN($I1963)=4),VLOOKUP($I1963,_311_Table2,MATCH($B1963,_311_Table2_ColumnLookup,0),FALSE),
  IF(AND(VALUE(LEFT($A1963,3))=311,OR($B1963="I2",$B1963="J2",$B1963="K2",$B1963="L2")),VLOOKUP('311'!$G$58,_311_Table2,MATCH(MID($B1963,1,1),_311_Table2_ColumnLookup,0),FALSE),
  IF(AND(VALUE(LEFT($A1963,3))=311,RIGHT($B1963,5)="Total"),VLOOKUP('311'!$G$59,_311_Table2,MATCH(MID($B1963,1,1),_311_Table2_ColumnLookup,0),FALSE),
  IF(VALUE(LEFT($A1963,3))=311,VLOOKUP(VALUE(MID($B1963,2,1)),_311_Table2,MATCH(MID($B1963,1,1),_311_Table2_ColumnLookup,0),FALSE)
+N("311"),
  IF(AND(VALUE(LEFT($A1963,3))=312,LEFT($G1963,10)="Unincepted",$B1963="G "),VLOOKUP(" ULO",_312_Table2,MATCH('312'!$N$16,_312_Table2_ColumnLookup,0),FALSE),
  IF(AND(VALUE(LEFT($A1963,3))=312,LEFT($G1963,10)="Unincepted",$B1963="O "),VLOOKUP(" ULO",_312_Table2,MATCH('312'!$V$16,_312_Table2_ColumnLookup,0),FALSE),
  IF(AND(VALUE(LEFT($A1963,3))=312,LEFT($G1963,10)="Unincepted",$B1963="Q "),VLOOKUP(" ULO",_312_Table2,MATCH('312'!$X$16,_312_Table2_ColumnLookup,0),FALSE),
  IF(AND(VALUE(LEFT($A1963,3))=312,LEFT($G1963,10)="Unincepted"),VLOOKUP(" ULO",_312_Table2,MATCH(LEFT($B1963,1),_312_Table2_ColumnLookup,0),FALSE),
  IF(AND(VALUE(LEFT($A1963,3))=312,LEFT($G1963,5)="Total",$B1963="G "),VLOOKUP('312'!$F$80,_312_Table2,MATCH('312'!$N$16,_312_Table2_ColumnLookup,0),FALSE),
  IF(AND(VALUE(LEFT($A1963,3))=312,LEFT($G1963,5)="Total",$B1963="O "),VLOOKUP('312'!$F$80,_312_Table2,MATCH('312'!$V$16,_312_Table2_ColumnLookup,0),FALSE),
  IF(AND(VALUE(LEFT($A1963,3))=312,LEFT($G1963,5)="Total",$B1963="Q "),VLOOKUP('312'!$F$80,_312_Table2,MATCH('312'!$X$16,_312_Table2_ColumnLookup,0),FALSE),
  IF(AND(VALUE(LEFT($A1963,3))=312,LEFT($G1963,5)="Total"),VLOOKUP('312'!$F$80,_312_Table2,MATCH(LEFT($B1963,1),_312_Table2_ColumnLookup,0),FALSE),
  IF(AND(VALUE(LEFT($A1963,3))=312,LEN($I1963)=4,$B1963="G"),VLOOKUP($I1963,_312_Table2,MATCH('312'!$N$16,_312_Table2_ColumnLookup,0),FALSE),
  IF(AND(VALUE(LEFT($A1963,3))=312,LEN($I1963)=4,$B1963="O"),VLOOKUP($I1963,_312_Table2,MATCH('312'!$V$16,_312_Table2_ColumnLookup,0),FALSE),
  IF(AND(VALUE(LEFT($A1963,3))=312,LEN($I1963)=4,$B1963="Q"),VLOOKUP($I1963,_312_Table2,MATCH('312'!$X$16,_312_Table2_ColumnLookup,0),FALSE),
  IF(AND(VALUE(LEFT($A1963,3))=312,LEN($I1963)=4),VLOOKUP($I1963,_312_Table2,MATCH(LEFT($B1963,1),_312_Table2_ColumnLookup,0),FALSE)
+N("312"),
  IF(VALUE(LEFT($A1963,3))=313,VLOOKUP(VALUE(MID($B1963,2,1)),_313_Table2,MATCH(MID($B1963,1,1),_313_Table2_ColumnLookup,0),FALSE)
+N("313"),
  IF(AND(VALUE(LEFT($A1963,3))=314,LEN($B1963)=3),VLOOKUP(VALUE(MID($B1963,2,2)),_314_Table2,MATCH(MID($B1963,1,1),_314_Table2_ColumnLookup,0),FALSE),
  IF(VALUE(LEFT($A1963,3))=314,VLOOKUP(VALUE(MID($B1963,2,1)),_314_Table2,MATCH(MID($B1963,1,1),_314_Table2_ColumnLookup,0),FALSE)
+N("314"),
""))))))))))))))))))))))))</f>
        <v>#N/A</v>
      </c>
      <c r="F1963" s="238" t="e">
        <f>IF(AND(VALUE(LEFT($A1963,3))=309,LEN($B1963)=3),VLOOKUP(VALUE(MID($B1963,2,2)),_309_Table3,MATCH(MID($B1963,1,1),_309_Table3_ColumnLookup,0),FALSE),
  IF($C1963="309 LCR SummaryA",OneYearSCR,IF($C1963="309 LCR SummaryB",UltimateSCR,IF(VALUE(LEFT($A1963,3))=309,VLOOKUP(VALUE(MID($B1963,2,1)),_309_Table3,MATCH(MID($B1963,1,1),_309_Table3_ColumnLookup,0),FALSE)
+N("309"),
  IF(VALUE(LEFT($A1963,3))=310,VLOOKUP(VALUE(MID($B1963,2,1)),_310_Table3,MATCH(MID($B1963,1,1),_310_Table3_ColumnLookup,0),FALSE)
+N("310"),
  IF(AND(VALUE(LEFT($A1963,3))=311,LEN($I1963)=4),VLOOKUP($I1963,_311_Table3,MATCH($B1963,_311_Table3_ColumnLookup,0),FALSE),
  IF(AND(VALUE(LEFT($A1963,3))=311,OR($B1963="I2",$B1963="J2",$B1963="K2",$B1963="L2")),VLOOKUP('311'!$G$58,_311_Table3,MATCH(MID($B1963,1,1),_311_Table3_ColumnLookup,0),FALSE),
  IF(AND(VALUE(LEFT($A1963,3))=311,RIGHT($B1963,5)="Total"),VLOOKUP('311'!$G$59,_311_Table3,MATCH(MID($B1963,1,1),_311_Table3_ColumnLookup,0),FALSE),
  IF(VALUE(LEFT($A1963,3))=311,VLOOKUP(VALUE(MID($B1963,2,1)),_311_Table3,MATCH(MID($B1963,1,1),_311_Table3_ColumnLookup,0),FALSE)
+N("311"),
  IF(AND(VALUE(LEFT($A1963,3))=312,LEFT($G1963,10)="Unincepted",$B1963="G "),VLOOKUP(" ULO",_312_Table3,MATCH('312'!$N$16,_312_Table3_ColumnLookup,0),FALSE),
  IF(AND(VALUE(LEFT($A1963,3))=312,LEFT($G1963,10)="Unincepted",$B1963="O "),VLOOKUP(" ULO",_312_Table3,MATCH('312'!$V$16,_312_Table3_ColumnLookup,0),FALSE),
  IF(AND(VALUE(LEFT($A1963,3))=312,LEFT($G1963,10)="Unincepted",$B1963="Q "),VLOOKUP(" ULO",_312_Table3,MATCH('312'!$X$16,_312_Table3_ColumnLookup,0),FALSE),
  IF(AND(VALUE(LEFT($A1963,3))=312,LEFT($G1963,10)="Unincepted"),VLOOKUP(" ULO",_312_Table3,MATCH(LEFT($B1963,1),_312_Table3_ColumnLookup,0),FALSE),
  IF(AND(VALUE(LEFT($A1963,3))=312,LEFT($G1963,5)="Total",$B1963="G "),VLOOKUP('312'!$F$80,_312_Table3,MATCH('312'!$N$16,_312_Table3_ColumnLookup,0),FALSE),
  IF(AND(VALUE(LEFT($A1963,3))=312,LEFT($G1963,5)="Total",$B1963="O "),VLOOKUP('312'!$F$80,_312_Table3,MATCH('312'!$V$16,_312_Table3_ColumnLookup,0),FALSE),
  IF(AND(VALUE(LEFT($A1963,3))=312,LEFT($G1963,5)="Total",$B1963="Q "),VLOOKUP('312'!$F$80,_312_Table3,MATCH('312'!$X$16,_312_Table3_ColumnLookup,0),FALSE),
  IF(AND(VALUE(LEFT($A1963,3))=312,LEFT($G1963,5)="Total"),VLOOKUP('312'!$F$80,_312_Table3,MATCH(LEFT($B1963,1),_312_Table3_ColumnLookup,0),FALSE),
  IF(AND(VALUE(LEFT($A1963,3))=312,LEN($I1963)=4,$B1963="G"),VLOOKUP($I1963,_312_Table3,MATCH('312'!$N$16,_312_Table3_ColumnLookup,0),FALSE),
  IF(AND(VALUE(LEFT($A1963,3))=312,LEN($I1963)=4,$B1963="O"),VLOOKUP($I1963,_312_Table3,MATCH('312'!$V$16,_312_Table3_ColumnLookup,0),FALSE),
  IF(AND(VALUE(LEFT($A1963,3))=312,LEN($I1963)=4,$B1963="Q"),VLOOKUP($I1963,_312_Table3,MATCH('312'!$X$16,_312_Table3_ColumnLookup,0),FALSE),
  IF(AND(VALUE(LEFT($A1963,3))=312,LEN($I1963)=4),VLOOKUP($I1963,_312_Table3,MATCH(LEFT($B1963,1),_312_Table3_ColumnLookup,0),FALSE)
+N("312"),
  IF(VALUE(LEFT($A1963,3))=313,VLOOKUP(VALUE(MID($B1963,2,1)),_313_Table3,MATCH(MID($B1963,1,1),_313_Table3_ColumnLookup,0),FALSE)
+N("313"),
  IF(AND(VALUE(LEFT($A1963,3))=314,LEN($B1963)=3),VLOOKUP(VALUE(MID($B1963,2,2)),_314_Table3,MATCH(MID($B1963,1,1),_314_Table3_ColumnLookup,0),FALSE),
  IF(VALUE(LEFT($A1963,3))=314,VLOOKUP(VALUE(MID($B1963,2,1)),_314_Table3,MATCH(MID($B1963,1,1),_314_Table3_ColumnLookup,0),FALSE)
+N("314"),
""))))))))))))))))))))))))</f>
        <v>#N/A</v>
      </c>
      <c r="H1963" s="321" t="str">
        <f>IFERROR(
IF(ISERROR($D1963)=FALSE,$D1963,IF(ISERROR($E1963)=FALSE,$E1963,IF(ISERROR($F1963)=FALSE,$F1963
+N("012 checkboxes"),
IF(
IF(OR(LEFT($A1963,9)="Syndicate",LEFT($A1963,12)="NewSyndicate"),VLOOKUP($A1963,'012'!$J:$ZW,MATCH("Link to button",'012'!$J$1:$ZW$1,0),0)
+N("309 checkbox"),
IF($C1963="309 LCR Summary0",VLOOKUP("Notes990",'309'!$P:$ZZ,MATCH("Link to button",'309'!$P$1:$ZZ$1,0),0)
+N("313 checkboxes"),
IF($C1963="313 Financial Information0LcmVsScr",IF($C1963="309 LCR Summary0",VLOOKUP("LcmVsScr",'309'!$N:$ZZ,MATCH("Link to button",'309'!$N$1:$ZZ$1,0),0),
IF($C1963="313 Financial Information0LcrDocAttached",IF($C1963="309 LCR Summary0",VLOOKUP("LcrDocAttached",'309'!$N:$ZZ,MATCH("Link to button",'309'!$N$1:$ZZ$1,0),
0)))))))=1,TRUE,FALSE)
))),"")</f>
        <v/>
      </c>
    </row>
    <row r="1964" spans="1:8">
      <c r="A1964" s="237" t="e">
        <f>VLOOKUP($G1964,CSVLookups!$B:$R,MATCH(A$1,CSVLookups!$B$1:$R$1,0),FALSE)</f>
        <v>#N/A</v>
      </c>
      <c r="B1964" s="237" t="e">
        <f>VLOOKUP($G1964,CSVLookups!$B:$R,MATCH(B$1,CSVLookups!$B$1:$R$1,0),FALSE)</f>
        <v>#N/A</v>
      </c>
      <c r="C1964" s="238" t="e">
        <f t="shared" si="31"/>
        <v>#N/A</v>
      </c>
      <c r="D1964" s="238" t="e">
        <f>IF(AND(VALUE(LEFT($A1964,3))=309,LEN($B1964)=3),VLOOKUP(VALUE(MID($B1964,2,2)),_309_Table1,MATCH(MID($B1964,1,1),_309_Table1_ColumnLookup,0),FALSE),
  IF($C1964="309 LCR SummaryA",OneYearSCR,IF($C1964="309 LCR SummaryB",UltimateSCR,IF(VALUE(LEFT($A1964,3))=309,VLOOKUP(VALUE(MID($B1964,2,1)),_309_Table1,MATCH(MID($B1964,1,1),_309_Table1_ColumnLookup,0),FALSE)
+N("309"),
  IF(VALUE(LEFT($A1964,3))=310,VLOOKUP(VALUE(MID($B1964,2,1)),_310_Table1,MATCH(MID($B1964,1,1),_310_Table1_ColumnLookup,0),FALSE)
+N("310"),
  IF(AND(VALUE(LEFT($A1964,3))=311,LEN($I1964)=4),VLOOKUP($I1964,_311_Table1,MATCH($B1964,_311_Table1_ColumnLookup,0),FALSE),
  IF(AND(VALUE(LEFT($A1964,3))=311,OR($B1964="I2",$B1964="J2",$B1964="K2",$B1964="L2")),VLOOKUP('311'!$G$58,_311_Table1,MATCH(MID($B1964,1,1),_311_Table1_ColumnLookup,0),FALSE),
  IF(AND(VALUE(LEFT($A1964,3))=311,RIGHT($B1964,5)="Total"),VLOOKUP('311'!$G$59,_311_Table1,MATCH(MID($B1964,1,1),_311_Table1_ColumnLookup,0),FALSE),
  IF(VALUE(LEFT($A1964,3))=311,VLOOKUP(VALUE(MID($B1964,2,1)),_311_Table1,MATCH(MID($B1964,1,1),_311_Table1_ColumnLookup,0),FALSE)
+N("311"),
  IF(AND(VALUE(LEFT($A1964,3))=312,LEFT($G1964,10)="Unincepted",$B1964="G "),VLOOKUP(" ULO",_312_Table1,MATCH('312'!$N$16,_312_Table1_ColumnLookup,0),FALSE),
  IF(AND(VALUE(LEFT($A1964,3))=312,LEFT($G1964,10)="Unincepted",$B1964="O "),VLOOKUP(" ULO",_312_Table1,MATCH('312'!$V$16,_312_Table1_ColumnLookup,0),FALSE),
  IF(AND(VALUE(LEFT($A1964,3))=312,LEFT($G1964,10)="Unincepted",$B1964="Q "),VLOOKUP(" ULO",_312_Table1,MATCH('312'!$X$16,_312_Table1_ColumnLookup,0),FALSE),
  IF(AND(VALUE(LEFT($A1964,3))=312,LEFT($G1964,10)="Unincepted"),VLOOKUP(" ULO",_312_Table1,MATCH(LEFT($B1964,1),_312_Table1_ColumnLookup,0),FALSE),
  IF(AND(VALUE(LEFT($A1964,3))=312,LEFT($G1964,5)="Total",$B1964="G "),VLOOKUP('312'!$F$80,_312_Table1,MATCH('312'!$N$16,_312_Table1_ColumnLookup,0),FALSE),
  IF(AND(VALUE(LEFT($A1964,3))=312,LEFT($G1964,5)="Total",$B1964="O "),VLOOKUP('312'!$F$80,_312_Table1,MATCH('312'!$V$16,_312_Table1_ColumnLookup,0),FALSE),
  IF(AND(VALUE(LEFT($A1964,3))=312,LEFT($G1964,5)="Total",$B1964="Q "),VLOOKUP('312'!$F$80,_312_Table1,MATCH('312'!$X$16,_312_Table1_ColumnLookup,0),FALSE),
  IF(AND(VALUE(LEFT($A1964,3))=312,LEFT($G1964,5)="Total"),VLOOKUP('312'!$F$80,_312_Table1,MATCH(LEFT($B1964,1),_312_Table1_ColumnLookup,0),FALSE),
  IF(AND(VALUE(LEFT($A1964,3))=312,LEN($I1964)=4,$B1964="G"),VLOOKUP($I1964,_312_Table1,MATCH('312'!$N$16,_312_Table1_ColumnLookup,0),FALSE),
  IF(AND(VALUE(LEFT($A1964,3))=312,LEN($I1964)=4,$B1964="O"),VLOOKUP($I1964,_312_Table1,MATCH('312'!$V$16,_312_Table1_ColumnLookup,0),FALSE),
  IF(AND(VALUE(LEFT($A1964,3))=312,LEN($I1964)=4,$B1964="Q"),VLOOKUP($I1964,_312_Table1,MATCH('312'!$X$16,_312_Table1_ColumnLookup,0),FALSE),
  IF(AND(VALUE(LEFT($A1964,3))=312,LEN($I1964)=4),VLOOKUP($I1964,_312_Table1,MATCH(LEFT($B1964,1),_312_Table1_ColumnLookup,0),FALSE)
+N("312"),
  IF(VALUE(LEFT($A1964,3))=313,VLOOKUP(VALUE(MID($B1964,2,1)),_313_Table1,MATCH(MID($B1964,1,1),_313_Table1_ColumnLookup,0),FALSE)
+N("313"),
  IF(AND(VALUE(LEFT($A1964,3))=314,LEN($B1964)=3),VLOOKUP(VALUE(MID($B1964,2,2)),_314_Table1,MATCH(MID($B1964,1,1),_314_Table1_ColumnLookup,0),FALSE),
  IF(VALUE(LEFT($A1964,3))=314,VLOOKUP(VALUE(MID($B1964,2,1)),_314_Table1,MATCH(MID($B1964,1,1),_314_Table1_ColumnLookup,0),FALSE)
+N("314"),
""))))))))))))))))))))))))</f>
        <v>#N/A</v>
      </c>
      <c r="E1964" s="238" t="e">
        <f>IF(AND(VALUE(LEFT($A1964,3))=309,LEN($B1964)=3),VLOOKUP(VALUE(MID($B1964,2,2)),_309_Table2,MATCH(MID($B1964,1,1),_309_Table2_ColumnLookup,0),FALSE),
  IF($C1964="309 LCR SummaryA",OneYearSCR,IF($C1964="309 LCR SummaryB",UltimateSCR,IF(VALUE(LEFT($A1964,3))=309,VLOOKUP(VALUE(MID($B1964,2,1)),_309_Table2,MATCH(MID($B1964,1,1),_309_Table2_ColumnLookup,0),FALSE)
+N("309"),
  IF(VALUE(LEFT($A1964,3))=310,VLOOKUP(VALUE(MID($B1964,2,1)),_310_Table2,MATCH(MID($B1964,1,1),_310_Table2_ColumnLookup,0),FALSE)
+N("310"),
  IF(AND(VALUE(LEFT($A1964,3))=311,LEN($I1964)=4),VLOOKUP($I1964,_311_Table2,MATCH($B1964,_311_Table2_ColumnLookup,0),FALSE),
  IF(AND(VALUE(LEFT($A1964,3))=311,OR($B1964="I2",$B1964="J2",$B1964="K2",$B1964="L2")),VLOOKUP('311'!$G$58,_311_Table2,MATCH(MID($B1964,1,1),_311_Table2_ColumnLookup,0),FALSE),
  IF(AND(VALUE(LEFT($A1964,3))=311,RIGHT($B1964,5)="Total"),VLOOKUP('311'!$G$59,_311_Table2,MATCH(MID($B1964,1,1),_311_Table2_ColumnLookup,0),FALSE),
  IF(VALUE(LEFT($A1964,3))=311,VLOOKUP(VALUE(MID($B1964,2,1)),_311_Table2,MATCH(MID($B1964,1,1),_311_Table2_ColumnLookup,0),FALSE)
+N("311"),
  IF(AND(VALUE(LEFT($A1964,3))=312,LEFT($G1964,10)="Unincepted",$B1964="G "),VLOOKUP(" ULO",_312_Table2,MATCH('312'!$N$16,_312_Table2_ColumnLookup,0),FALSE),
  IF(AND(VALUE(LEFT($A1964,3))=312,LEFT($G1964,10)="Unincepted",$B1964="O "),VLOOKUP(" ULO",_312_Table2,MATCH('312'!$V$16,_312_Table2_ColumnLookup,0),FALSE),
  IF(AND(VALUE(LEFT($A1964,3))=312,LEFT($G1964,10)="Unincepted",$B1964="Q "),VLOOKUP(" ULO",_312_Table2,MATCH('312'!$X$16,_312_Table2_ColumnLookup,0),FALSE),
  IF(AND(VALUE(LEFT($A1964,3))=312,LEFT($G1964,10)="Unincepted"),VLOOKUP(" ULO",_312_Table2,MATCH(LEFT($B1964,1),_312_Table2_ColumnLookup,0),FALSE),
  IF(AND(VALUE(LEFT($A1964,3))=312,LEFT($G1964,5)="Total",$B1964="G "),VLOOKUP('312'!$F$80,_312_Table2,MATCH('312'!$N$16,_312_Table2_ColumnLookup,0),FALSE),
  IF(AND(VALUE(LEFT($A1964,3))=312,LEFT($G1964,5)="Total",$B1964="O "),VLOOKUP('312'!$F$80,_312_Table2,MATCH('312'!$V$16,_312_Table2_ColumnLookup,0),FALSE),
  IF(AND(VALUE(LEFT($A1964,3))=312,LEFT($G1964,5)="Total",$B1964="Q "),VLOOKUP('312'!$F$80,_312_Table2,MATCH('312'!$X$16,_312_Table2_ColumnLookup,0),FALSE),
  IF(AND(VALUE(LEFT($A1964,3))=312,LEFT($G1964,5)="Total"),VLOOKUP('312'!$F$80,_312_Table2,MATCH(LEFT($B1964,1),_312_Table2_ColumnLookup,0),FALSE),
  IF(AND(VALUE(LEFT($A1964,3))=312,LEN($I1964)=4,$B1964="G"),VLOOKUP($I1964,_312_Table2,MATCH('312'!$N$16,_312_Table2_ColumnLookup,0),FALSE),
  IF(AND(VALUE(LEFT($A1964,3))=312,LEN($I1964)=4,$B1964="O"),VLOOKUP($I1964,_312_Table2,MATCH('312'!$V$16,_312_Table2_ColumnLookup,0),FALSE),
  IF(AND(VALUE(LEFT($A1964,3))=312,LEN($I1964)=4,$B1964="Q"),VLOOKUP($I1964,_312_Table2,MATCH('312'!$X$16,_312_Table2_ColumnLookup,0),FALSE),
  IF(AND(VALUE(LEFT($A1964,3))=312,LEN($I1964)=4),VLOOKUP($I1964,_312_Table2,MATCH(LEFT($B1964,1),_312_Table2_ColumnLookup,0),FALSE)
+N("312"),
  IF(VALUE(LEFT($A1964,3))=313,VLOOKUP(VALUE(MID($B1964,2,1)),_313_Table2,MATCH(MID($B1964,1,1),_313_Table2_ColumnLookup,0),FALSE)
+N("313"),
  IF(AND(VALUE(LEFT($A1964,3))=314,LEN($B1964)=3),VLOOKUP(VALUE(MID($B1964,2,2)),_314_Table2,MATCH(MID($B1964,1,1),_314_Table2_ColumnLookup,0),FALSE),
  IF(VALUE(LEFT($A1964,3))=314,VLOOKUP(VALUE(MID($B1964,2,1)),_314_Table2,MATCH(MID($B1964,1,1),_314_Table2_ColumnLookup,0),FALSE)
+N("314"),
""))))))))))))))))))))))))</f>
        <v>#N/A</v>
      </c>
      <c r="F1964" s="238" t="e">
        <f>IF(AND(VALUE(LEFT($A1964,3))=309,LEN($B1964)=3),VLOOKUP(VALUE(MID($B1964,2,2)),_309_Table3,MATCH(MID($B1964,1,1),_309_Table3_ColumnLookup,0),FALSE),
  IF($C1964="309 LCR SummaryA",OneYearSCR,IF($C1964="309 LCR SummaryB",UltimateSCR,IF(VALUE(LEFT($A1964,3))=309,VLOOKUP(VALUE(MID($B1964,2,1)),_309_Table3,MATCH(MID($B1964,1,1),_309_Table3_ColumnLookup,0),FALSE)
+N("309"),
  IF(VALUE(LEFT($A1964,3))=310,VLOOKUP(VALUE(MID($B1964,2,1)),_310_Table3,MATCH(MID($B1964,1,1),_310_Table3_ColumnLookup,0),FALSE)
+N("310"),
  IF(AND(VALUE(LEFT($A1964,3))=311,LEN($I1964)=4),VLOOKUP($I1964,_311_Table3,MATCH($B1964,_311_Table3_ColumnLookup,0),FALSE),
  IF(AND(VALUE(LEFT($A1964,3))=311,OR($B1964="I2",$B1964="J2",$B1964="K2",$B1964="L2")),VLOOKUP('311'!$G$58,_311_Table3,MATCH(MID($B1964,1,1),_311_Table3_ColumnLookup,0),FALSE),
  IF(AND(VALUE(LEFT($A1964,3))=311,RIGHT($B1964,5)="Total"),VLOOKUP('311'!$G$59,_311_Table3,MATCH(MID($B1964,1,1),_311_Table3_ColumnLookup,0),FALSE),
  IF(VALUE(LEFT($A1964,3))=311,VLOOKUP(VALUE(MID($B1964,2,1)),_311_Table3,MATCH(MID($B1964,1,1),_311_Table3_ColumnLookup,0),FALSE)
+N("311"),
  IF(AND(VALUE(LEFT($A1964,3))=312,LEFT($G1964,10)="Unincepted",$B1964="G "),VLOOKUP(" ULO",_312_Table3,MATCH('312'!$N$16,_312_Table3_ColumnLookup,0),FALSE),
  IF(AND(VALUE(LEFT($A1964,3))=312,LEFT($G1964,10)="Unincepted",$B1964="O "),VLOOKUP(" ULO",_312_Table3,MATCH('312'!$V$16,_312_Table3_ColumnLookup,0),FALSE),
  IF(AND(VALUE(LEFT($A1964,3))=312,LEFT($G1964,10)="Unincepted",$B1964="Q "),VLOOKUP(" ULO",_312_Table3,MATCH('312'!$X$16,_312_Table3_ColumnLookup,0),FALSE),
  IF(AND(VALUE(LEFT($A1964,3))=312,LEFT($G1964,10)="Unincepted"),VLOOKUP(" ULO",_312_Table3,MATCH(LEFT($B1964,1),_312_Table3_ColumnLookup,0),FALSE),
  IF(AND(VALUE(LEFT($A1964,3))=312,LEFT($G1964,5)="Total",$B1964="G "),VLOOKUP('312'!$F$80,_312_Table3,MATCH('312'!$N$16,_312_Table3_ColumnLookup,0),FALSE),
  IF(AND(VALUE(LEFT($A1964,3))=312,LEFT($G1964,5)="Total",$B1964="O "),VLOOKUP('312'!$F$80,_312_Table3,MATCH('312'!$V$16,_312_Table3_ColumnLookup,0),FALSE),
  IF(AND(VALUE(LEFT($A1964,3))=312,LEFT($G1964,5)="Total",$B1964="Q "),VLOOKUP('312'!$F$80,_312_Table3,MATCH('312'!$X$16,_312_Table3_ColumnLookup,0),FALSE),
  IF(AND(VALUE(LEFT($A1964,3))=312,LEFT($G1964,5)="Total"),VLOOKUP('312'!$F$80,_312_Table3,MATCH(LEFT($B1964,1),_312_Table3_ColumnLookup,0),FALSE),
  IF(AND(VALUE(LEFT($A1964,3))=312,LEN($I1964)=4,$B1964="G"),VLOOKUP($I1964,_312_Table3,MATCH('312'!$N$16,_312_Table3_ColumnLookup,0),FALSE),
  IF(AND(VALUE(LEFT($A1964,3))=312,LEN($I1964)=4,$B1964="O"),VLOOKUP($I1964,_312_Table3,MATCH('312'!$V$16,_312_Table3_ColumnLookup,0),FALSE),
  IF(AND(VALUE(LEFT($A1964,3))=312,LEN($I1964)=4,$B1964="Q"),VLOOKUP($I1964,_312_Table3,MATCH('312'!$X$16,_312_Table3_ColumnLookup,0),FALSE),
  IF(AND(VALUE(LEFT($A1964,3))=312,LEN($I1964)=4),VLOOKUP($I1964,_312_Table3,MATCH(LEFT($B1964,1),_312_Table3_ColumnLookup,0),FALSE)
+N("312"),
  IF(VALUE(LEFT($A1964,3))=313,VLOOKUP(VALUE(MID($B1964,2,1)),_313_Table3,MATCH(MID($B1964,1,1),_313_Table3_ColumnLookup,0),FALSE)
+N("313"),
  IF(AND(VALUE(LEFT($A1964,3))=314,LEN($B1964)=3),VLOOKUP(VALUE(MID($B1964,2,2)),_314_Table3,MATCH(MID($B1964,1,1),_314_Table3_ColumnLookup,0),FALSE),
  IF(VALUE(LEFT($A1964,3))=314,VLOOKUP(VALUE(MID($B1964,2,1)),_314_Table3,MATCH(MID($B1964,1,1),_314_Table3_ColumnLookup,0),FALSE)
+N("314"),
""))))))))))))))))))))))))</f>
        <v>#N/A</v>
      </c>
      <c r="H1964" s="321" t="str">
        <f>IFERROR(
IF(ISERROR($D1964)=FALSE,$D1964,IF(ISERROR($E1964)=FALSE,$E1964,IF(ISERROR($F1964)=FALSE,$F1964
+N("012 checkboxes"),
IF(
IF(OR(LEFT($A1964,9)="Syndicate",LEFT($A1964,12)="NewSyndicate"),VLOOKUP($A1964,'012'!$J:$ZW,MATCH("Link to button",'012'!$J$1:$ZW$1,0),0)
+N("309 checkbox"),
IF($C1964="309 LCR Summary0",VLOOKUP("Notes990",'309'!$P:$ZZ,MATCH("Link to button",'309'!$P$1:$ZZ$1,0),0)
+N("313 checkboxes"),
IF($C1964="313 Financial Information0LcmVsScr",IF($C1964="309 LCR Summary0",VLOOKUP("LcmVsScr",'309'!$N:$ZZ,MATCH("Link to button",'309'!$N$1:$ZZ$1,0),0),
IF($C1964="313 Financial Information0LcrDocAttached",IF($C1964="309 LCR Summary0",VLOOKUP("LcrDocAttached",'309'!$N:$ZZ,MATCH("Link to button",'309'!$N$1:$ZZ$1,0),
0)))))))=1,TRUE,FALSE)
))),"")</f>
        <v/>
      </c>
    </row>
    <row r="1965" spans="1:8">
      <c r="A1965" s="237" t="e">
        <f>VLOOKUP($G1965,CSVLookups!$B:$R,MATCH(A$1,CSVLookups!$B$1:$R$1,0),FALSE)</f>
        <v>#N/A</v>
      </c>
      <c r="B1965" s="237" t="e">
        <f>VLOOKUP($G1965,CSVLookups!$B:$R,MATCH(B$1,CSVLookups!$B$1:$R$1,0),FALSE)</f>
        <v>#N/A</v>
      </c>
      <c r="C1965" s="238" t="e">
        <f t="shared" si="31"/>
        <v>#N/A</v>
      </c>
      <c r="D1965" s="238" t="e">
        <f>IF(AND(VALUE(LEFT($A1965,3))=309,LEN($B1965)=3),VLOOKUP(VALUE(MID($B1965,2,2)),_309_Table1,MATCH(MID($B1965,1,1),_309_Table1_ColumnLookup,0),FALSE),
  IF($C1965="309 LCR SummaryA",OneYearSCR,IF($C1965="309 LCR SummaryB",UltimateSCR,IF(VALUE(LEFT($A1965,3))=309,VLOOKUP(VALUE(MID($B1965,2,1)),_309_Table1,MATCH(MID($B1965,1,1),_309_Table1_ColumnLookup,0),FALSE)
+N("309"),
  IF(VALUE(LEFT($A1965,3))=310,VLOOKUP(VALUE(MID($B1965,2,1)),_310_Table1,MATCH(MID($B1965,1,1),_310_Table1_ColumnLookup,0),FALSE)
+N("310"),
  IF(AND(VALUE(LEFT($A1965,3))=311,LEN($I1965)=4),VLOOKUP($I1965,_311_Table1,MATCH($B1965,_311_Table1_ColumnLookup,0),FALSE),
  IF(AND(VALUE(LEFT($A1965,3))=311,OR($B1965="I2",$B1965="J2",$B1965="K2",$B1965="L2")),VLOOKUP('311'!$G$58,_311_Table1,MATCH(MID($B1965,1,1),_311_Table1_ColumnLookup,0),FALSE),
  IF(AND(VALUE(LEFT($A1965,3))=311,RIGHT($B1965,5)="Total"),VLOOKUP('311'!$G$59,_311_Table1,MATCH(MID($B1965,1,1),_311_Table1_ColumnLookup,0),FALSE),
  IF(VALUE(LEFT($A1965,3))=311,VLOOKUP(VALUE(MID($B1965,2,1)),_311_Table1,MATCH(MID($B1965,1,1),_311_Table1_ColumnLookup,0),FALSE)
+N("311"),
  IF(AND(VALUE(LEFT($A1965,3))=312,LEFT($G1965,10)="Unincepted",$B1965="G "),VLOOKUP(" ULO",_312_Table1,MATCH('312'!$N$16,_312_Table1_ColumnLookup,0),FALSE),
  IF(AND(VALUE(LEFT($A1965,3))=312,LEFT($G1965,10)="Unincepted",$B1965="O "),VLOOKUP(" ULO",_312_Table1,MATCH('312'!$V$16,_312_Table1_ColumnLookup,0),FALSE),
  IF(AND(VALUE(LEFT($A1965,3))=312,LEFT($G1965,10)="Unincepted",$B1965="Q "),VLOOKUP(" ULO",_312_Table1,MATCH('312'!$X$16,_312_Table1_ColumnLookup,0),FALSE),
  IF(AND(VALUE(LEFT($A1965,3))=312,LEFT($G1965,10)="Unincepted"),VLOOKUP(" ULO",_312_Table1,MATCH(LEFT($B1965,1),_312_Table1_ColumnLookup,0),FALSE),
  IF(AND(VALUE(LEFT($A1965,3))=312,LEFT($G1965,5)="Total",$B1965="G "),VLOOKUP('312'!$F$80,_312_Table1,MATCH('312'!$N$16,_312_Table1_ColumnLookup,0),FALSE),
  IF(AND(VALUE(LEFT($A1965,3))=312,LEFT($G1965,5)="Total",$B1965="O "),VLOOKUP('312'!$F$80,_312_Table1,MATCH('312'!$V$16,_312_Table1_ColumnLookup,0),FALSE),
  IF(AND(VALUE(LEFT($A1965,3))=312,LEFT($G1965,5)="Total",$B1965="Q "),VLOOKUP('312'!$F$80,_312_Table1,MATCH('312'!$X$16,_312_Table1_ColumnLookup,0),FALSE),
  IF(AND(VALUE(LEFT($A1965,3))=312,LEFT($G1965,5)="Total"),VLOOKUP('312'!$F$80,_312_Table1,MATCH(LEFT($B1965,1),_312_Table1_ColumnLookup,0),FALSE),
  IF(AND(VALUE(LEFT($A1965,3))=312,LEN($I1965)=4,$B1965="G"),VLOOKUP($I1965,_312_Table1,MATCH('312'!$N$16,_312_Table1_ColumnLookup,0),FALSE),
  IF(AND(VALUE(LEFT($A1965,3))=312,LEN($I1965)=4,$B1965="O"),VLOOKUP($I1965,_312_Table1,MATCH('312'!$V$16,_312_Table1_ColumnLookup,0),FALSE),
  IF(AND(VALUE(LEFT($A1965,3))=312,LEN($I1965)=4,$B1965="Q"),VLOOKUP($I1965,_312_Table1,MATCH('312'!$X$16,_312_Table1_ColumnLookup,0),FALSE),
  IF(AND(VALUE(LEFT($A1965,3))=312,LEN($I1965)=4),VLOOKUP($I1965,_312_Table1,MATCH(LEFT($B1965,1),_312_Table1_ColumnLookup,0),FALSE)
+N("312"),
  IF(VALUE(LEFT($A1965,3))=313,VLOOKUP(VALUE(MID($B1965,2,1)),_313_Table1,MATCH(MID($B1965,1,1),_313_Table1_ColumnLookup,0),FALSE)
+N("313"),
  IF(AND(VALUE(LEFT($A1965,3))=314,LEN($B1965)=3),VLOOKUP(VALUE(MID($B1965,2,2)),_314_Table1,MATCH(MID($B1965,1,1),_314_Table1_ColumnLookup,0),FALSE),
  IF(VALUE(LEFT($A1965,3))=314,VLOOKUP(VALUE(MID($B1965,2,1)),_314_Table1,MATCH(MID($B1965,1,1),_314_Table1_ColumnLookup,0),FALSE)
+N("314"),
""))))))))))))))))))))))))</f>
        <v>#N/A</v>
      </c>
      <c r="E1965" s="238" t="e">
        <f>IF(AND(VALUE(LEFT($A1965,3))=309,LEN($B1965)=3),VLOOKUP(VALUE(MID($B1965,2,2)),_309_Table2,MATCH(MID($B1965,1,1),_309_Table2_ColumnLookup,0),FALSE),
  IF($C1965="309 LCR SummaryA",OneYearSCR,IF($C1965="309 LCR SummaryB",UltimateSCR,IF(VALUE(LEFT($A1965,3))=309,VLOOKUP(VALUE(MID($B1965,2,1)),_309_Table2,MATCH(MID($B1965,1,1),_309_Table2_ColumnLookup,0),FALSE)
+N("309"),
  IF(VALUE(LEFT($A1965,3))=310,VLOOKUP(VALUE(MID($B1965,2,1)),_310_Table2,MATCH(MID($B1965,1,1),_310_Table2_ColumnLookup,0),FALSE)
+N("310"),
  IF(AND(VALUE(LEFT($A1965,3))=311,LEN($I1965)=4),VLOOKUP($I1965,_311_Table2,MATCH($B1965,_311_Table2_ColumnLookup,0),FALSE),
  IF(AND(VALUE(LEFT($A1965,3))=311,OR($B1965="I2",$B1965="J2",$B1965="K2",$B1965="L2")),VLOOKUP('311'!$G$58,_311_Table2,MATCH(MID($B1965,1,1),_311_Table2_ColumnLookup,0),FALSE),
  IF(AND(VALUE(LEFT($A1965,3))=311,RIGHT($B1965,5)="Total"),VLOOKUP('311'!$G$59,_311_Table2,MATCH(MID($B1965,1,1),_311_Table2_ColumnLookup,0),FALSE),
  IF(VALUE(LEFT($A1965,3))=311,VLOOKUP(VALUE(MID($B1965,2,1)),_311_Table2,MATCH(MID($B1965,1,1),_311_Table2_ColumnLookup,0),FALSE)
+N("311"),
  IF(AND(VALUE(LEFT($A1965,3))=312,LEFT($G1965,10)="Unincepted",$B1965="G "),VLOOKUP(" ULO",_312_Table2,MATCH('312'!$N$16,_312_Table2_ColumnLookup,0),FALSE),
  IF(AND(VALUE(LEFT($A1965,3))=312,LEFT($G1965,10)="Unincepted",$B1965="O "),VLOOKUP(" ULO",_312_Table2,MATCH('312'!$V$16,_312_Table2_ColumnLookup,0),FALSE),
  IF(AND(VALUE(LEFT($A1965,3))=312,LEFT($G1965,10)="Unincepted",$B1965="Q "),VLOOKUP(" ULO",_312_Table2,MATCH('312'!$X$16,_312_Table2_ColumnLookup,0),FALSE),
  IF(AND(VALUE(LEFT($A1965,3))=312,LEFT($G1965,10)="Unincepted"),VLOOKUP(" ULO",_312_Table2,MATCH(LEFT($B1965,1),_312_Table2_ColumnLookup,0),FALSE),
  IF(AND(VALUE(LEFT($A1965,3))=312,LEFT($G1965,5)="Total",$B1965="G "),VLOOKUP('312'!$F$80,_312_Table2,MATCH('312'!$N$16,_312_Table2_ColumnLookup,0),FALSE),
  IF(AND(VALUE(LEFT($A1965,3))=312,LEFT($G1965,5)="Total",$B1965="O "),VLOOKUP('312'!$F$80,_312_Table2,MATCH('312'!$V$16,_312_Table2_ColumnLookup,0),FALSE),
  IF(AND(VALUE(LEFT($A1965,3))=312,LEFT($G1965,5)="Total",$B1965="Q "),VLOOKUP('312'!$F$80,_312_Table2,MATCH('312'!$X$16,_312_Table2_ColumnLookup,0),FALSE),
  IF(AND(VALUE(LEFT($A1965,3))=312,LEFT($G1965,5)="Total"),VLOOKUP('312'!$F$80,_312_Table2,MATCH(LEFT($B1965,1),_312_Table2_ColumnLookup,0),FALSE),
  IF(AND(VALUE(LEFT($A1965,3))=312,LEN($I1965)=4,$B1965="G"),VLOOKUP($I1965,_312_Table2,MATCH('312'!$N$16,_312_Table2_ColumnLookup,0),FALSE),
  IF(AND(VALUE(LEFT($A1965,3))=312,LEN($I1965)=4,$B1965="O"),VLOOKUP($I1965,_312_Table2,MATCH('312'!$V$16,_312_Table2_ColumnLookup,0),FALSE),
  IF(AND(VALUE(LEFT($A1965,3))=312,LEN($I1965)=4,$B1965="Q"),VLOOKUP($I1965,_312_Table2,MATCH('312'!$X$16,_312_Table2_ColumnLookup,0),FALSE),
  IF(AND(VALUE(LEFT($A1965,3))=312,LEN($I1965)=4),VLOOKUP($I1965,_312_Table2,MATCH(LEFT($B1965,1),_312_Table2_ColumnLookup,0),FALSE)
+N("312"),
  IF(VALUE(LEFT($A1965,3))=313,VLOOKUP(VALUE(MID($B1965,2,1)),_313_Table2,MATCH(MID($B1965,1,1),_313_Table2_ColumnLookup,0),FALSE)
+N("313"),
  IF(AND(VALUE(LEFT($A1965,3))=314,LEN($B1965)=3),VLOOKUP(VALUE(MID($B1965,2,2)),_314_Table2,MATCH(MID($B1965,1,1),_314_Table2_ColumnLookup,0),FALSE),
  IF(VALUE(LEFT($A1965,3))=314,VLOOKUP(VALUE(MID($B1965,2,1)),_314_Table2,MATCH(MID($B1965,1,1),_314_Table2_ColumnLookup,0),FALSE)
+N("314"),
""))))))))))))))))))))))))</f>
        <v>#N/A</v>
      </c>
      <c r="F1965" s="238" t="e">
        <f>IF(AND(VALUE(LEFT($A1965,3))=309,LEN($B1965)=3),VLOOKUP(VALUE(MID($B1965,2,2)),_309_Table3,MATCH(MID($B1965,1,1),_309_Table3_ColumnLookup,0),FALSE),
  IF($C1965="309 LCR SummaryA",OneYearSCR,IF($C1965="309 LCR SummaryB",UltimateSCR,IF(VALUE(LEFT($A1965,3))=309,VLOOKUP(VALUE(MID($B1965,2,1)),_309_Table3,MATCH(MID($B1965,1,1),_309_Table3_ColumnLookup,0),FALSE)
+N("309"),
  IF(VALUE(LEFT($A1965,3))=310,VLOOKUP(VALUE(MID($B1965,2,1)),_310_Table3,MATCH(MID($B1965,1,1),_310_Table3_ColumnLookup,0),FALSE)
+N("310"),
  IF(AND(VALUE(LEFT($A1965,3))=311,LEN($I1965)=4),VLOOKUP($I1965,_311_Table3,MATCH($B1965,_311_Table3_ColumnLookup,0),FALSE),
  IF(AND(VALUE(LEFT($A1965,3))=311,OR($B1965="I2",$B1965="J2",$B1965="K2",$B1965="L2")),VLOOKUP('311'!$G$58,_311_Table3,MATCH(MID($B1965,1,1),_311_Table3_ColumnLookup,0),FALSE),
  IF(AND(VALUE(LEFT($A1965,3))=311,RIGHT($B1965,5)="Total"),VLOOKUP('311'!$G$59,_311_Table3,MATCH(MID($B1965,1,1),_311_Table3_ColumnLookup,0),FALSE),
  IF(VALUE(LEFT($A1965,3))=311,VLOOKUP(VALUE(MID($B1965,2,1)),_311_Table3,MATCH(MID($B1965,1,1),_311_Table3_ColumnLookup,0),FALSE)
+N("311"),
  IF(AND(VALUE(LEFT($A1965,3))=312,LEFT($G1965,10)="Unincepted",$B1965="G "),VLOOKUP(" ULO",_312_Table3,MATCH('312'!$N$16,_312_Table3_ColumnLookup,0),FALSE),
  IF(AND(VALUE(LEFT($A1965,3))=312,LEFT($G1965,10)="Unincepted",$B1965="O "),VLOOKUP(" ULO",_312_Table3,MATCH('312'!$V$16,_312_Table3_ColumnLookup,0),FALSE),
  IF(AND(VALUE(LEFT($A1965,3))=312,LEFT($G1965,10)="Unincepted",$B1965="Q "),VLOOKUP(" ULO",_312_Table3,MATCH('312'!$X$16,_312_Table3_ColumnLookup,0),FALSE),
  IF(AND(VALUE(LEFT($A1965,3))=312,LEFT($G1965,10)="Unincepted"),VLOOKUP(" ULO",_312_Table3,MATCH(LEFT($B1965,1),_312_Table3_ColumnLookup,0),FALSE),
  IF(AND(VALUE(LEFT($A1965,3))=312,LEFT($G1965,5)="Total",$B1965="G "),VLOOKUP('312'!$F$80,_312_Table3,MATCH('312'!$N$16,_312_Table3_ColumnLookup,0),FALSE),
  IF(AND(VALUE(LEFT($A1965,3))=312,LEFT($G1965,5)="Total",$B1965="O "),VLOOKUP('312'!$F$80,_312_Table3,MATCH('312'!$V$16,_312_Table3_ColumnLookup,0),FALSE),
  IF(AND(VALUE(LEFT($A1965,3))=312,LEFT($G1965,5)="Total",$B1965="Q "),VLOOKUP('312'!$F$80,_312_Table3,MATCH('312'!$X$16,_312_Table3_ColumnLookup,0),FALSE),
  IF(AND(VALUE(LEFT($A1965,3))=312,LEFT($G1965,5)="Total"),VLOOKUP('312'!$F$80,_312_Table3,MATCH(LEFT($B1965,1),_312_Table3_ColumnLookup,0),FALSE),
  IF(AND(VALUE(LEFT($A1965,3))=312,LEN($I1965)=4,$B1965="G"),VLOOKUP($I1965,_312_Table3,MATCH('312'!$N$16,_312_Table3_ColumnLookup,0),FALSE),
  IF(AND(VALUE(LEFT($A1965,3))=312,LEN($I1965)=4,$B1965="O"),VLOOKUP($I1965,_312_Table3,MATCH('312'!$V$16,_312_Table3_ColumnLookup,0),FALSE),
  IF(AND(VALUE(LEFT($A1965,3))=312,LEN($I1965)=4,$B1965="Q"),VLOOKUP($I1965,_312_Table3,MATCH('312'!$X$16,_312_Table3_ColumnLookup,0),FALSE),
  IF(AND(VALUE(LEFT($A1965,3))=312,LEN($I1965)=4),VLOOKUP($I1965,_312_Table3,MATCH(LEFT($B1965,1),_312_Table3_ColumnLookup,0),FALSE)
+N("312"),
  IF(VALUE(LEFT($A1965,3))=313,VLOOKUP(VALUE(MID($B1965,2,1)),_313_Table3,MATCH(MID($B1965,1,1),_313_Table3_ColumnLookup,0),FALSE)
+N("313"),
  IF(AND(VALUE(LEFT($A1965,3))=314,LEN($B1965)=3),VLOOKUP(VALUE(MID($B1965,2,2)),_314_Table3,MATCH(MID($B1965,1,1),_314_Table3_ColumnLookup,0),FALSE),
  IF(VALUE(LEFT($A1965,3))=314,VLOOKUP(VALUE(MID($B1965,2,1)),_314_Table3,MATCH(MID($B1965,1,1),_314_Table3_ColumnLookup,0),FALSE)
+N("314"),
""))))))))))))))))))))))))</f>
        <v>#N/A</v>
      </c>
      <c r="H1965" s="321" t="str">
        <f>IFERROR(
IF(ISERROR($D1965)=FALSE,$D1965,IF(ISERROR($E1965)=FALSE,$E1965,IF(ISERROR($F1965)=FALSE,$F1965
+N("012 checkboxes"),
IF(
IF(OR(LEFT($A1965,9)="Syndicate",LEFT($A1965,12)="NewSyndicate"),VLOOKUP($A1965,'012'!$J:$ZW,MATCH("Link to button",'012'!$J$1:$ZW$1,0),0)
+N("309 checkbox"),
IF($C1965="309 LCR Summary0",VLOOKUP("Notes990",'309'!$P:$ZZ,MATCH("Link to button",'309'!$P$1:$ZZ$1,0),0)
+N("313 checkboxes"),
IF($C1965="313 Financial Information0LcmVsScr",IF($C1965="309 LCR Summary0",VLOOKUP("LcmVsScr",'309'!$N:$ZZ,MATCH("Link to button",'309'!$N$1:$ZZ$1,0),0),
IF($C1965="313 Financial Information0LcrDocAttached",IF($C1965="309 LCR Summary0",VLOOKUP("LcrDocAttached",'309'!$N:$ZZ,MATCH("Link to button",'309'!$N$1:$ZZ$1,0),
0)))))))=1,TRUE,FALSE)
))),"")</f>
        <v/>
      </c>
    </row>
    <row r="1966" spans="1:8">
      <c r="A1966" s="237" t="e">
        <f>VLOOKUP($G1966,CSVLookups!$B:$R,MATCH(A$1,CSVLookups!$B$1:$R$1,0),FALSE)</f>
        <v>#N/A</v>
      </c>
      <c r="B1966" s="237" t="e">
        <f>VLOOKUP($G1966,CSVLookups!$B:$R,MATCH(B$1,CSVLookups!$B$1:$R$1,0),FALSE)</f>
        <v>#N/A</v>
      </c>
      <c r="C1966" s="238" t="e">
        <f t="shared" si="31"/>
        <v>#N/A</v>
      </c>
      <c r="D1966" s="238" t="e">
        <f>IF(AND(VALUE(LEFT($A1966,3))=309,LEN($B1966)=3),VLOOKUP(VALUE(MID($B1966,2,2)),_309_Table1,MATCH(MID($B1966,1,1),_309_Table1_ColumnLookup,0),FALSE),
  IF($C1966="309 LCR SummaryA",OneYearSCR,IF($C1966="309 LCR SummaryB",UltimateSCR,IF(VALUE(LEFT($A1966,3))=309,VLOOKUP(VALUE(MID($B1966,2,1)),_309_Table1,MATCH(MID($B1966,1,1),_309_Table1_ColumnLookup,0),FALSE)
+N("309"),
  IF(VALUE(LEFT($A1966,3))=310,VLOOKUP(VALUE(MID($B1966,2,1)),_310_Table1,MATCH(MID($B1966,1,1),_310_Table1_ColumnLookup,0),FALSE)
+N("310"),
  IF(AND(VALUE(LEFT($A1966,3))=311,LEN($I1966)=4),VLOOKUP($I1966,_311_Table1,MATCH($B1966,_311_Table1_ColumnLookup,0),FALSE),
  IF(AND(VALUE(LEFT($A1966,3))=311,OR($B1966="I2",$B1966="J2",$B1966="K2",$B1966="L2")),VLOOKUP('311'!$G$58,_311_Table1,MATCH(MID($B1966,1,1),_311_Table1_ColumnLookup,0),FALSE),
  IF(AND(VALUE(LEFT($A1966,3))=311,RIGHT($B1966,5)="Total"),VLOOKUP('311'!$G$59,_311_Table1,MATCH(MID($B1966,1,1),_311_Table1_ColumnLookup,0),FALSE),
  IF(VALUE(LEFT($A1966,3))=311,VLOOKUP(VALUE(MID($B1966,2,1)),_311_Table1,MATCH(MID($B1966,1,1),_311_Table1_ColumnLookup,0),FALSE)
+N("311"),
  IF(AND(VALUE(LEFT($A1966,3))=312,LEFT($G1966,10)="Unincepted",$B1966="G "),VLOOKUP(" ULO",_312_Table1,MATCH('312'!$N$16,_312_Table1_ColumnLookup,0),FALSE),
  IF(AND(VALUE(LEFT($A1966,3))=312,LEFT($G1966,10)="Unincepted",$B1966="O "),VLOOKUP(" ULO",_312_Table1,MATCH('312'!$V$16,_312_Table1_ColumnLookup,0),FALSE),
  IF(AND(VALUE(LEFT($A1966,3))=312,LEFT($G1966,10)="Unincepted",$B1966="Q "),VLOOKUP(" ULO",_312_Table1,MATCH('312'!$X$16,_312_Table1_ColumnLookup,0),FALSE),
  IF(AND(VALUE(LEFT($A1966,3))=312,LEFT($G1966,10)="Unincepted"),VLOOKUP(" ULO",_312_Table1,MATCH(LEFT($B1966,1),_312_Table1_ColumnLookup,0),FALSE),
  IF(AND(VALUE(LEFT($A1966,3))=312,LEFT($G1966,5)="Total",$B1966="G "),VLOOKUP('312'!$F$80,_312_Table1,MATCH('312'!$N$16,_312_Table1_ColumnLookup,0),FALSE),
  IF(AND(VALUE(LEFT($A1966,3))=312,LEFT($G1966,5)="Total",$B1966="O "),VLOOKUP('312'!$F$80,_312_Table1,MATCH('312'!$V$16,_312_Table1_ColumnLookup,0),FALSE),
  IF(AND(VALUE(LEFT($A1966,3))=312,LEFT($G1966,5)="Total",$B1966="Q "),VLOOKUP('312'!$F$80,_312_Table1,MATCH('312'!$X$16,_312_Table1_ColumnLookup,0),FALSE),
  IF(AND(VALUE(LEFT($A1966,3))=312,LEFT($G1966,5)="Total"),VLOOKUP('312'!$F$80,_312_Table1,MATCH(LEFT($B1966,1),_312_Table1_ColumnLookup,0),FALSE),
  IF(AND(VALUE(LEFT($A1966,3))=312,LEN($I1966)=4,$B1966="G"),VLOOKUP($I1966,_312_Table1,MATCH('312'!$N$16,_312_Table1_ColumnLookup,0),FALSE),
  IF(AND(VALUE(LEFT($A1966,3))=312,LEN($I1966)=4,$B1966="O"),VLOOKUP($I1966,_312_Table1,MATCH('312'!$V$16,_312_Table1_ColumnLookup,0),FALSE),
  IF(AND(VALUE(LEFT($A1966,3))=312,LEN($I1966)=4,$B1966="Q"),VLOOKUP($I1966,_312_Table1,MATCH('312'!$X$16,_312_Table1_ColumnLookup,0),FALSE),
  IF(AND(VALUE(LEFT($A1966,3))=312,LEN($I1966)=4),VLOOKUP($I1966,_312_Table1,MATCH(LEFT($B1966,1),_312_Table1_ColumnLookup,0),FALSE)
+N("312"),
  IF(VALUE(LEFT($A1966,3))=313,VLOOKUP(VALUE(MID($B1966,2,1)),_313_Table1,MATCH(MID($B1966,1,1),_313_Table1_ColumnLookup,0),FALSE)
+N("313"),
  IF(AND(VALUE(LEFT($A1966,3))=314,LEN($B1966)=3),VLOOKUP(VALUE(MID($B1966,2,2)),_314_Table1,MATCH(MID($B1966,1,1),_314_Table1_ColumnLookup,0),FALSE),
  IF(VALUE(LEFT($A1966,3))=314,VLOOKUP(VALUE(MID($B1966,2,1)),_314_Table1,MATCH(MID($B1966,1,1),_314_Table1_ColumnLookup,0),FALSE)
+N("314"),
""))))))))))))))))))))))))</f>
        <v>#N/A</v>
      </c>
      <c r="E1966" s="238" t="e">
        <f>IF(AND(VALUE(LEFT($A1966,3))=309,LEN($B1966)=3),VLOOKUP(VALUE(MID($B1966,2,2)),_309_Table2,MATCH(MID($B1966,1,1),_309_Table2_ColumnLookup,0),FALSE),
  IF($C1966="309 LCR SummaryA",OneYearSCR,IF($C1966="309 LCR SummaryB",UltimateSCR,IF(VALUE(LEFT($A1966,3))=309,VLOOKUP(VALUE(MID($B1966,2,1)),_309_Table2,MATCH(MID($B1966,1,1),_309_Table2_ColumnLookup,0),FALSE)
+N("309"),
  IF(VALUE(LEFT($A1966,3))=310,VLOOKUP(VALUE(MID($B1966,2,1)),_310_Table2,MATCH(MID($B1966,1,1),_310_Table2_ColumnLookup,0),FALSE)
+N("310"),
  IF(AND(VALUE(LEFT($A1966,3))=311,LEN($I1966)=4),VLOOKUP($I1966,_311_Table2,MATCH($B1966,_311_Table2_ColumnLookup,0),FALSE),
  IF(AND(VALUE(LEFT($A1966,3))=311,OR($B1966="I2",$B1966="J2",$B1966="K2",$B1966="L2")),VLOOKUP('311'!$G$58,_311_Table2,MATCH(MID($B1966,1,1),_311_Table2_ColumnLookup,0),FALSE),
  IF(AND(VALUE(LEFT($A1966,3))=311,RIGHT($B1966,5)="Total"),VLOOKUP('311'!$G$59,_311_Table2,MATCH(MID($B1966,1,1),_311_Table2_ColumnLookup,0),FALSE),
  IF(VALUE(LEFT($A1966,3))=311,VLOOKUP(VALUE(MID($B1966,2,1)),_311_Table2,MATCH(MID($B1966,1,1),_311_Table2_ColumnLookup,0),FALSE)
+N("311"),
  IF(AND(VALUE(LEFT($A1966,3))=312,LEFT($G1966,10)="Unincepted",$B1966="G "),VLOOKUP(" ULO",_312_Table2,MATCH('312'!$N$16,_312_Table2_ColumnLookup,0),FALSE),
  IF(AND(VALUE(LEFT($A1966,3))=312,LEFT($G1966,10)="Unincepted",$B1966="O "),VLOOKUP(" ULO",_312_Table2,MATCH('312'!$V$16,_312_Table2_ColumnLookup,0),FALSE),
  IF(AND(VALUE(LEFT($A1966,3))=312,LEFT($G1966,10)="Unincepted",$B1966="Q "),VLOOKUP(" ULO",_312_Table2,MATCH('312'!$X$16,_312_Table2_ColumnLookup,0),FALSE),
  IF(AND(VALUE(LEFT($A1966,3))=312,LEFT($G1966,10)="Unincepted"),VLOOKUP(" ULO",_312_Table2,MATCH(LEFT($B1966,1),_312_Table2_ColumnLookup,0),FALSE),
  IF(AND(VALUE(LEFT($A1966,3))=312,LEFT($G1966,5)="Total",$B1966="G "),VLOOKUP('312'!$F$80,_312_Table2,MATCH('312'!$N$16,_312_Table2_ColumnLookup,0),FALSE),
  IF(AND(VALUE(LEFT($A1966,3))=312,LEFT($G1966,5)="Total",$B1966="O "),VLOOKUP('312'!$F$80,_312_Table2,MATCH('312'!$V$16,_312_Table2_ColumnLookup,0),FALSE),
  IF(AND(VALUE(LEFT($A1966,3))=312,LEFT($G1966,5)="Total",$B1966="Q "),VLOOKUP('312'!$F$80,_312_Table2,MATCH('312'!$X$16,_312_Table2_ColumnLookup,0),FALSE),
  IF(AND(VALUE(LEFT($A1966,3))=312,LEFT($G1966,5)="Total"),VLOOKUP('312'!$F$80,_312_Table2,MATCH(LEFT($B1966,1),_312_Table2_ColumnLookup,0),FALSE),
  IF(AND(VALUE(LEFT($A1966,3))=312,LEN($I1966)=4,$B1966="G"),VLOOKUP($I1966,_312_Table2,MATCH('312'!$N$16,_312_Table2_ColumnLookup,0),FALSE),
  IF(AND(VALUE(LEFT($A1966,3))=312,LEN($I1966)=4,$B1966="O"),VLOOKUP($I1966,_312_Table2,MATCH('312'!$V$16,_312_Table2_ColumnLookup,0),FALSE),
  IF(AND(VALUE(LEFT($A1966,3))=312,LEN($I1966)=4,$B1966="Q"),VLOOKUP($I1966,_312_Table2,MATCH('312'!$X$16,_312_Table2_ColumnLookup,0),FALSE),
  IF(AND(VALUE(LEFT($A1966,3))=312,LEN($I1966)=4),VLOOKUP($I1966,_312_Table2,MATCH(LEFT($B1966,1),_312_Table2_ColumnLookup,0),FALSE)
+N("312"),
  IF(VALUE(LEFT($A1966,3))=313,VLOOKUP(VALUE(MID($B1966,2,1)),_313_Table2,MATCH(MID($B1966,1,1),_313_Table2_ColumnLookup,0),FALSE)
+N("313"),
  IF(AND(VALUE(LEFT($A1966,3))=314,LEN($B1966)=3),VLOOKUP(VALUE(MID($B1966,2,2)),_314_Table2,MATCH(MID($B1966,1,1),_314_Table2_ColumnLookup,0),FALSE),
  IF(VALUE(LEFT($A1966,3))=314,VLOOKUP(VALUE(MID($B1966,2,1)),_314_Table2,MATCH(MID($B1966,1,1),_314_Table2_ColumnLookup,0),FALSE)
+N("314"),
""))))))))))))))))))))))))</f>
        <v>#N/A</v>
      </c>
      <c r="F1966" s="238" t="e">
        <f>IF(AND(VALUE(LEFT($A1966,3))=309,LEN($B1966)=3),VLOOKUP(VALUE(MID($B1966,2,2)),_309_Table3,MATCH(MID($B1966,1,1),_309_Table3_ColumnLookup,0),FALSE),
  IF($C1966="309 LCR SummaryA",OneYearSCR,IF($C1966="309 LCR SummaryB",UltimateSCR,IF(VALUE(LEFT($A1966,3))=309,VLOOKUP(VALUE(MID($B1966,2,1)),_309_Table3,MATCH(MID($B1966,1,1),_309_Table3_ColumnLookup,0),FALSE)
+N("309"),
  IF(VALUE(LEFT($A1966,3))=310,VLOOKUP(VALUE(MID($B1966,2,1)),_310_Table3,MATCH(MID($B1966,1,1),_310_Table3_ColumnLookup,0),FALSE)
+N("310"),
  IF(AND(VALUE(LEFT($A1966,3))=311,LEN($I1966)=4),VLOOKUP($I1966,_311_Table3,MATCH($B1966,_311_Table3_ColumnLookup,0),FALSE),
  IF(AND(VALUE(LEFT($A1966,3))=311,OR($B1966="I2",$B1966="J2",$B1966="K2",$B1966="L2")),VLOOKUP('311'!$G$58,_311_Table3,MATCH(MID($B1966,1,1),_311_Table3_ColumnLookup,0),FALSE),
  IF(AND(VALUE(LEFT($A1966,3))=311,RIGHT($B1966,5)="Total"),VLOOKUP('311'!$G$59,_311_Table3,MATCH(MID($B1966,1,1),_311_Table3_ColumnLookup,0),FALSE),
  IF(VALUE(LEFT($A1966,3))=311,VLOOKUP(VALUE(MID($B1966,2,1)),_311_Table3,MATCH(MID($B1966,1,1),_311_Table3_ColumnLookup,0),FALSE)
+N("311"),
  IF(AND(VALUE(LEFT($A1966,3))=312,LEFT($G1966,10)="Unincepted",$B1966="G "),VLOOKUP(" ULO",_312_Table3,MATCH('312'!$N$16,_312_Table3_ColumnLookup,0),FALSE),
  IF(AND(VALUE(LEFT($A1966,3))=312,LEFT($G1966,10)="Unincepted",$B1966="O "),VLOOKUP(" ULO",_312_Table3,MATCH('312'!$V$16,_312_Table3_ColumnLookup,0),FALSE),
  IF(AND(VALUE(LEFT($A1966,3))=312,LEFT($G1966,10)="Unincepted",$B1966="Q "),VLOOKUP(" ULO",_312_Table3,MATCH('312'!$X$16,_312_Table3_ColumnLookup,0),FALSE),
  IF(AND(VALUE(LEFT($A1966,3))=312,LEFT($G1966,10)="Unincepted"),VLOOKUP(" ULO",_312_Table3,MATCH(LEFT($B1966,1),_312_Table3_ColumnLookup,0),FALSE),
  IF(AND(VALUE(LEFT($A1966,3))=312,LEFT($G1966,5)="Total",$B1966="G "),VLOOKUP('312'!$F$80,_312_Table3,MATCH('312'!$N$16,_312_Table3_ColumnLookup,0),FALSE),
  IF(AND(VALUE(LEFT($A1966,3))=312,LEFT($G1966,5)="Total",$B1966="O "),VLOOKUP('312'!$F$80,_312_Table3,MATCH('312'!$V$16,_312_Table3_ColumnLookup,0),FALSE),
  IF(AND(VALUE(LEFT($A1966,3))=312,LEFT($G1966,5)="Total",$B1966="Q "),VLOOKUP('312'!$F$80,_312_Table3,MATCH('312'!$X$16,_312_Table3_ColumnLookup,0),FALSE),
  IF(AND(VALUE(LEFT($A1966,3))=312,LEFT($G1966,5)="Total"),VLOOKUP('312'!$F$80,_312_Table3,MATCH(LEFT($B1966,1),_312_Table3_ColumnLookup,0),FALSE),
  IF(AND(VALUE(LEFT($A1966,3))=312,LEN($I1966)=4,$B1966="G"),VLOOKUP($I1966,_312_Table3,MATCH('312'!$N$16,_312_Table3_ColumnLookup,0),FALSE),
  IF(AND(VALUE(LEFT($A1966,3))=312,LEN($I1966)=4,$B1966="O"),VLOOKUP($I1966,_312_Table3,MATCH('312'!$V$16,_312_Table3_ColumnLookup,0),FALSE),
  IF(AND(VALUE(LEFT($A1966,3))=312,LEN($I1966)=4,$B1966="Q"),VLOOKUP($I1966,_312_Table3,MATCH('312'!$X$16,_312_Table3_ColumnLookup,0),FALSE),
  IF(AND(VALUE(LEFT($A1966,3))=312,LEN($I1966)=4),VLOOKUP($I1966,_312_Table3,MATCH(LEFT($B1966,1),_312_Table3_ColumnLookup,0),FALSE)
+N("312"),
  IF(VALUE(LEFT($A1966,3))=313,VLOOKUP(VALUE(MID($B1966,2,1)),_313_Table3,MATCH(MID($B1966,1,1),_313_Table3_ColumnLookup,0),FALSE)
+N("313"),
  IF(AND(VALUE(LEFT($A1966,3))=314,LEN($B1966)=3),VLOOKUP(VALUE(MID($B1966,2,2)),_314_Table3,MATCH(MID($B1966,1,1),_314_Table3_ColumnLookup,0),FALSE),
  IF(VALUE(LEFT($A1966,3))=314,VLOOKUP(VALUE(MID($B1966,2,1)),_314_Table3,MATCH(MID($B1966,1,1),_314_Table3_ColumnLookup,0),FALSE)
+N("314"),
""))))))))))))))))))))))))</f>
        <v>#N/A</v>
      </c>
      <c r="H1966" s="321" t="str">
        <f>IFERROR(
IF(ISERROR($D1966)=FALSE,$D1966,IF(ISERROR($E1966)=FALSE,$E1966,IF(ISERROR($F1966)=FALSE,$F1966
+N("012 checkboxes"),
IF(
IF(OR(LEFT($A1966,9)="Syndicate",LEFT($A1966,12)="NewSyndicate"),VLOOKUP($A1966,'012'!$J:$ZW,MATCH("Link to button",'012'!$J$1:$ZW$1,0),0)
+N("309 checkbox"),
IF($C1966="309 LCR Summary0",VLOOKUP("Notes990",'309'!$P:$ZZ,MATCH("Link to button",'309'!$P$1:$ZZ$1,0),0)
+N("313 checkboxes"),
IF($C1966="313 Financial Information0LcmVsScr",IF($C1966="309 LCR Summary0",VLOOKUP("LcmVsScr",'309'!$N:$ZZ,MATCH("Link to button",'309'!$N$1:$ZZ$1,0),0),
IF($C1966="313 Financial Information0LcrDocAttached",IF($C1966="309 LCR Summary0",VLOOKUP("LcrDocAttached",'309'!$N:$ZZ,MATCH("Link to button",'309'!$N$1:$ZZ$1,0),
0)))))))=1,TRUE,FALSE)
))),"")</f>
        <v/>
      </c>
    </row>
    <row r="1967" spans="1:8">
      <c r="A1967" s="237" t="e">
        <f>VLOOKUP($G1967,CSVLookups!$B:$R,MATCH(A$1,CSVLookups!$B$1:$R$1,0),FALSE)</f>
        <v>#N/A</v>
      </c>
      <c r="B1967" s="237" t="e">
        <f>VLOOKUP($G1967,CSVLookups!$B:$R,MATCH(B$1,CSVLookups!$B$1:$R$1,0),FALSE)</f>
        <v>#N/A</v>
      </c>
      <c r="C1967" s="238" t="e">
        <f t="shared" si="31"/>
        <v>#N/A</v>
      </c>
      <c r="D1967" s="238" t="e">
        <f>IF(AND(VALUE(LEFT($A1967,3))=309,LEN($B1967)=3),VLOOKUP(VALUE(MID($B1967,2,2)),_309_Table1,MATCH(MID($B1967,1,1),_309_Table1_ColumnLookup,0),FALSE),
  IF($C1967="309 LCR SummaryA",OneYearSCR,IF($C1967="309 LCR SummaryB",UltimateSCR,IF(VALUE(LEFT($A1967,3))=309,VLOOKUP(VALUE(MID($B1967,2,1)),_309_Table1,MATCH(MID($B1967,1,1),_309_Table1_ColumnLookup,0),FALSE)
+N("309"),
  IF(VALUE(LEFT($A1967,3))=310,VLOOKUP(VALUE(MID($B1967,2,1)),_310_Table1,MATCH(MID($B1967,1,1),_310_Table1_ColumnLookup,0),FALSE)
+N("310"),
  IF(AND(VALUE(LEFT($A1967,3))=311,LEN($I1967)=4),VLOOKUP($I1967,_311_Table1,MATCH($B1967,_311_Table1_ColumnLookup,0),FALSE),
  IF(AND(VALUE(LEFT($A1967,3))=311,OR($B1967="I2",$B1967="J2",$B1967="K2",$B1967="L2")),VLOOKUP('311'!$G$58,_311_Table1,MATCH(MID($B1967,1,1),_311_Table1_ColumnLookup,0),FALSE),
  IF(AND(VALUE(LEFT($A1967,3))=311,RIGHT($B1967,5)="Total"),VLOOKUP('311'!$G$59,_311_Table1,MATCH(MID($B1967,1,1),_311_Table1_ColumnLookup,0),FALSE),
  IF(VALUE(LEFT($A1967,3))=311,VLOOKUP(VALUE(MID($B1967,2,1)),_311_Table1,MATCH(MID($B1967,1,1),_311_Table1_ColumnLookup,0),FALSE)
+N("311"),
  IF(AND(VALUE(LEFT($A1967,3))=312,LEFT($G1967,10)="Unincepted",$B1967="G "),VLOOKUP(" ULO",_312_Table1,MATCH('312'!$N$16,_312_Table1_ColumnLookup,0),FALSE),
  IF(AND(VALUE(LEFT($A1967,3))=312,LEFT($G1967,10)="Unincepted",$B1967="O "),VLOOKUP(" ULO",_312_Table1,MATCH('312'!$V$16,_312_Table1_ColumnLookup,0),FALSE),
  IF(AND(VALUE(LEFT($A1967,3))=312,LEFT($G1967,10)="Unincepted",$B1967="Q "),VLOOKUP(" ULO",_312_Table1,MATCH('312'!$X$16,_312_Table1_ColumnLookup,0),FALSE),
  IF(AND(VALUE(LEFT($A1967,3))=312,LEFT($G1967,10)="Unincepted"),VLOOKUP(" ULO",_312_Table1,MATCH(LEFT($B1967,1),_312_Table1_ColumnLookup,0),FALSE),
  IF(AND(VALUE(LEFT($A1967,3))=312,LEFT($G1967,5)="Total",$B1967="G "),VLOOKUP('312'!$F$80,_312_Table1,MATCH('312'!$N$16,_312_Table1_ColumnLookup,0),FALSE),
  IF(AND(VALUE(LEFT($A1967,3))=312,LEFT($G1967,5)="Total",$B1967="O "),VLOOKUP('312'!$F$80,_312_Table1,MATCH('312'!$V$16,_312_Table1_ColumnLookup,0),FALSE),
  IF(AND(VALUE(LEFT($A1967,3))=312,LEFT($G1967,5)="Total",$B1967="Q "),VLOOKUP('312'!$F$80,_312_Table1,MATCH('312'!$X$16,_312_Table1_ColumnLookup,0),FALSE),
  IF(AND(VALUE(LEFT($A1967,3))=312,LEFT($G1967,5)="Total"),VLOOKUP('312'!$F$80,_312_Table1,MATCH(LEFT($B1967,1),_312_Table1_ColumnLookup,0),FALSE),
  IF(AND(VALUE(LEFT($A1967,3))=312,LEN($I1967)=4,$B1967="G"),VLOOKUP($I1967,_312_Table1,MATCH('312'!$N$16,_312_Table1_ColumnLookup,0),FALSE),
  IF(AND(VALUE(LEFT($A1967,3))=312,LEN($I1967)=4,$B1967="O"),VLOOKUP($I1967,_312_Table1,MATCH('312'!$V$16,_312_Table1_ColumnLookup,0),FALSE),
  IF(AND(VALUE(LEFT($A1967,3))=312,LEN($I1967)=4,$B1967="Q"),VLOOKUP($I1967,_312_Table1,MATCH('312'!$X$16,_312_Table1_ColumnLookup,0),FALSE),
  IF(AND(VALUE(LEFT($A1967,3))=312,LEN($I1967)=4),VLOOKUP($I1967,_312_Table1,MATCH(LEFT($B1967,1),_312_Table1_ColumnLookup,0),FALSE)
+N("312"),
  IF(VALUE(LEFT($A1967,3))=313,VLOOKUP(VALUE(MID($B1967,2,1)),_313_Table1,MATCH(MID($B1967,1,1),_313_Table1_ColumnLookup,0),FALSE)
+N("313"),
  IF(AND(VALUE(LEFT($A1967,3))=314,LEN($B1967)=3),VLOOKUP(VALUE(MID($B1967,2,2)),_314_Table1,MATCH(MID($B1967,1,1),_314_Table1_ColumnLookup,0),FALSE),
  IF(VALUE(LEFT($A1967,3))=314,VLOOKUP(VALUE(MID($B1967,2,1)),_314_Table1,MATCH(MID($B1967,1,1),_314_Table1_ColumnLookup,0),FALSE)
+N("314"),
""))))))))))))))))))))))))</f>
        <v>#N/A</v>
      </c>
      <c r="E1967" s="238" t="e">
        <f>IF(AND(VALUE(LEFT($A1967,3))=309,LEN($B1967)=3),VLOOKUP(VALUE(MID($B1967,2,2)),_309_Table2,MATCH(MID($B1967,1,1),_309_Table2_ColumnLookup,0),FALSE),
  IF($C1967="309 LCR SummaryA",OneYearSCR,IF($C1967="309 LCR SummaryB",UltimateSCR,IF(VALUE(LEFT($A1967,3))=309,VLOOKUP(VALUE(MID($B1967,2,1)),_309_Table2,MATCH(MID($B1967,1,1),_309_Table2_ColumnLookup,0),FALSE)
+N("309"),
  IF(VALUE(LEFT($A1967,3))=310,VLOOKUP(VALUE(MID($B1967,2,1)),_310_Table2,MATCH(MID($B1967,1,1),_310_Table2_ColumnLookup,0),FALSE)
+N("310"),
  IF(AND(VALUE(LEFT($A1967,3))=311,LEN($I1967)=4),VLOOKUP($I1967,_311_Table2,MATCH($B1967,_311_Table2_ColumnLookup,0),FALSE),
  IF(AND(VALUE(LEFT($A1967,3))=311,OR($B1967="I2",$B1967="J2",$B1967="K2",$B1967="L2")),VLOOKUP('311'!$G$58,_311_Table2,MATCH(MID($B1967,1,1),_311_Table2_ColumnLookup,0),FALSE),
  IF(AND(VALUE(LEFT($A1967,3))=311,RIGHT($B1967,5)="Total"),VLOOKUP('311'!$G$59,_311_Table2,MATCH(MID($B1967,1,1),_311_Table2_ColumnLookup,0),FALSE),
  IF(VALUE(LEFT($A1967,3))=311,VLOOKUP(VALUE(MID($B1967,2,1)),_311_Table2,MATCH(MID($B1967,1,1),_311_Table2_ColumnLookup,0),FALSE)
+N("311"),
  IF(AND(VALUE(LEFT($A1967,3))=312,LEFT($G1967,10)="Unincepted",$B1967="G "),VLOOKUP(" ULO",_312_Table2,MATCH('312'!$N$16,_312_Table2_ColumnLookup,0),FALSE),
  IF(AND(VALUE(LEFT($A1967,3))=312,LEFT($G1967,10)="Unincepted",$B1967="O "),VLOOKUP(" ULO",_312_Table2,MATCH('312'!$V$16,_312_Table2_ColumnLookup,0),FALSE),
  IF(AND(VALUE(LEFT($A1967,3))=312,LEFT($G1967,10)="Unincepted",$B1967="Q "),VLOOKUP(" ULO",_312_Table2,MATCH('312'!$X$16,_312_Table2_ColumnLookup,0),FALSE),
  IF(AND(VALUE(LEFT($A1967,3))=312,LEFT($G1967,10)="Unincepted"),VLOOKUP(" ULO",_312_Table2,MATCH(LEFT($B1967,1),_312_Table2_ColumnLookup,0),FALSE),
  IF(AND(VALUE(LEFT($A1967,3))=312,LEFT($G1967,5)="Total",$B1967="G "),VLOOKUP('312'!$F$80,_312_Table2,MATCH('312'!$N$16,_312_Table2_ColumnLookup,0),FALSE),
  IF(AND(VALUE(LEFT($A1967,3))=312,LEFT($G1967,5)="Total",$B1967="O "),VLOOKUP('312'!$F$80,_312_Table2,MATCH('312'!$V$16,_312_Table2_ColumnLookup,0),FALSE),
  IF(AND(VALUE(LEFT($A1967,3))=312,LEFT($G1967,5)="Total",$B1967="Q "),VLOOKUP('312'!$F$80,_312_Table2,MATCH('312'!$X$16,_312_Table2_ColumnLookup,0),FALSE),
  IF(AND(VALUE(LEFT($A1967,3))=312,LEFT($G1967,5)="Total"),VLOOKUP('312'!$F$80,_312_Table2,MATCH(LEFT($B1967,1),_312_Table2_ColumnLookup,0),FALSE),
  IF(AND(VALUE(LEFT($A1967,3))=312,LEN($I1967)=4,$B1967="G"),VLOOKUP($I1967,_312_Table2,MATCH('312'!$N$16,_312_Table2_ColumnLookup,0),FALSE),
  IF(AND(VALUE(LEFT($A1967,3))=312,LEN($I1967)=4,$B1967="O"),VLOOKUP($I1967,_312_Table2,MATCH('312'!$V$16,_312_Table2_ColumnLookup,0),FALSE),
  IF(AND(VALUE(LEFT($A1967,3))=312,LEN($I1967)=4,$B1967="Q"),VLOOKUP($I1967,_312_Table2,MATCH('312'!$X$16,_312_Table2_ColumnLookup,0),FALSE),
  IF(AND(VALUE(LEFT($A1967,3))=312,LEN($I1967)=4),VLOOKUP($I1967,_312_Table2,MATCH(LEFT($B1967,1),_312_Table2_ColumnLookup,0),FALSE)
+N("312"),
  IF(VALUE(LEFT($A1967,3))=313,VLOOKUP(VALUE(MID($B1967,2,1)),_313_Table2,MATCH(MID($B1967,1,1),_313_Table2_ColumnLookup,0),FALSE)
+N("313"),
  IF(AND(VALUE(LEFT($A1967,3))=314,LEN($B1967)=3),VLOOKUP(VALUE(MID($B1967,2,2)),_314_Table2,MATCH(MID($B1967,1,1),_314_Table2_ColumnLookup,0),FALSE),
  IF(VALUE(LEFT($A1967,3))=314,VLOOKUP(VALUE(MID($B1967,2,1)),_314_Table2,MATCH(MID($B1967,1,1),_314_Table2_ColumnLookup,0),FALSE)
+N("314"),
""))))))))))))))))))))))))</f>
        <v>#N/A</v>
      </c>
      <c r="F1967" s="238" t="e">
        <f>IF(AND(VALUE(LEFT($A1967,3))=309,LEN($B1967)=3),VLOOKUP(VALUE(MID($B1967,2,2)),_309_Table3,MATCH(MID($B1967,1,1),_309_Table3_ColumnLookup,0),FALSE),
  IF($C1967="309 LCR SummaryA",OneYearSCR,IF($C1967="309 LCR SummaryB",UltimateSCR,IF(VALUE(LEFT($A1967,3))=309,VLOOKUP(VALUE(MID($B1967,2,1)),_309_Table3,MATCH(MID($B1967,1,1),_309_Table3_ColumnLookup,0),FALSE)
+N("309"),
  IF(VALUE(LEFT($A1967,3))=310,VLOOKUP(VALUE(MID($B1967,2,1)),_310_Table3,MATCH(MID($B1967,1,1),_310_Table3_ColumnLookup,0),FALSE)
+N("310"),
  IF(AND(VALUE(LEFT($A1967,3))=311,LEN($I1967)=4),VLOOKUP($I1967,_311_Table3,MATCH($B1967,_311_Table3_ColumnLookup,0),FALSE),
  IF(AND(VALUE(LEFT($A1967,3))=311,OR($B1967="I2",$B1967="J2",$B1967="K2",$B1967="L2")),VLOOKUP('311'!$G$58,_311_Table3,MATCH(MID($B1967,1,1),_311_Table3_ColumnLookup,0),FALSE),
  IF(AND(VALUE(LEFT($A1967,3))=311,RIGHT($B1967,5)="Total"),VLOOKUP('311'!$G$59,_311_Table3,MATCH(MID($B1967,1,1),_311_Table3_ColumnLookup,0),FALSE),
  IF(VALUE(LEFT($A1967,3))=311,VLOOKUP(VALUE(MID($B1967,2,1)),_311_Table3,MATCH(MID($B1967,1,1),_311_Table3_ColumnLookup,0),FALSE)
+N("311"),
  IF(AND(VALUE(LEFT($A1967,3))=312,LEFT($G1967,10)="Unincepted",$B1967="G "),VLOOKUP(" ULO",_312_Table3,MATCH('312'!$N$16,_312_Table3_ColumnLookup,0),FALSE),
  IF(AND(VALUE(LEFT($A1967,3))=312,LEFT($G1967,10)="Unincepted",$B1967="O "),VLOOKUP(" ULO",_312_Table3,MATCH('312'!$V$16,_312_Table3_ColumnLookup,0),FALSE),
  IF(AND(VALUE(LEFT($A1967,3))=312,LEFT($G1967,10)="Unincepted",$B1967="Q "),VLOOKUP(" ULO",_312_Table3,MATCH('312'!$X$16,_312_Table3_ColumnLookup,0),FALSE),
  IF(AND(VALUE(LEFT($A1967,3))=312,LEFT($G1967,10)="Unincepted"),VLOOKUP(" ULO",_312_Table3,MATCH(LEFT($B1967,1),_312_Table3_ColumnLookup,0),FALSE),
  IF(AND(VALUE(LEFT($A1967,3))=312,LEFT($G1967,5)="Total",$B1967="G "),VLOOKUP('312'!$F$80,_312_Table3,MATCH('312'!$N$16,_312_Table3_ColumnLookup,0),FALSE),
  IF(AND(VALUE(LEFT($A1967,3))=312,LEFT($G1967,5)="Total",$B1967="O "),VLOOKUP('312'!$F$80,_312_Table3,MATCH('312'!$V$16,_312_Table3_ColumnLookup,0),FALSE),
  IF(AND(VALUE(LEFT($A1967,3))=312,LEFT($G1967,5)="Total",$B1967="Q "),VLOOKUP('312'!$F$80,_312_Table3,MATCH('312'!$X$16,_312_Table3_ColumnLookup,0),FALSE),
  IF(AND(VALUE(LEFT($A1967,3))=312,LEFT($G1967,5)="Total"),VLOOKUP('312'!$F$80,_312_Table3,MATCH(LEFT($B1967,1),_312_Table3_ColumnLookup,0),FALSE),
  IF(AND(VALUE(LEFT($A1967,3))=312,LEN($I1967)=4,$B1967="G"),VLOOKUP($I1967,_312_Table3,MATCH('312'!$N$16,_312_Table3_ColumnLookup,0),FALSE),
  IF(AND(VALUE(LEFT($A1967,3))=312,LEN($I1967)=4,$B1967="O"),VLOOKUP($I1967,_312_Table3,MATCH('312'!$V$16,_312_Table3_ColumnLookup,0),FALSE),
  IF(AND(VALUE(LEFT($A1967,3))=312,LEN($I1967)=4,$B1967="Q"),VLOOKUP($I1967,_312_Table3,MATCH('312'!$X$16,_312_Table3_ColumnLookup,0),FALSE),
  IF(AND(VALUE(LEFT($A1967,3))=312,LEN($I1967)=4),VLOOKUP($I1967,_312_Table3,MATCH(LEFT($B1967,1),_312_Table3_ColumnLookup,0),FALSE)
+N("312"),
  IF(VALUE(LEFT($A1967,3))=313,VLOOKUP(VALUE(MID($B1967,2,1)),_313_Table3,MATCH(MID($B1967,1,1),_313_Table3_ColumnLookup,0),FALSE)
+N("313"),
  IF(AND(VALUE(LEFT($A1967,3))=314,LEN($B1967)=3),VLOOKUP(VALUE(MID($B1967,2,2)),_314_Table3,MATCH(MID($B1967,1,1),_314_Table3_ColumnLookup,0),FALSE),
  IF(VALUE(LEFT($A1967,3))=314,VLOOKUP(VALUE(MID($B1967,2,1)),_314_Table3,MATCH(MID($B1967,1,1),_314_Table3_ColumnLookup,0),FALSE)
+N("314"),
""))))))))))))))))))))))))</f>
        <v>#N/A</v>
      </c>
      <c r="H1967" s="321" t="str">
        <f>IFERROR(
IF(ISERROR($D1967)=FALSE,$D1967,IF(ISERROR($E1967)=FALSE,$E1967,IF(ISERROR($F1967)=FALSE,$F1967
+N("012 checkboxes"),
IF(
IF(OR(LEFT($A1967,9)="Syndicate",LEFT($A1967,12)="NewSyndicate"),VLOOKUP($A1967,'012'!$J:$ZW,MATCH("Link to button",'012'!$J$1:$ZW$1,0),0)
+N("309 checkbox"),
IF($C1967="309 LCR Summary0",VLOOKUP("Notes990",'309'!$P:$ZZ,MATCH("Link to button",'309'!$P$1:$ZZ$1,0),0)
+N("313 checkboxes"),
IF($C1967="313 Financial Information0LcmVsScr",IF($C1967="309 LCR Summary0",VLOOKUP("LcmVsScr",'309'!$N:$ZZ,MATCH("Link to button",'309'!$N$1:$ZZ$1,0),0),
IF($C1967="313 Financial Information0LcrDocAttached",IF($C1967="309 LCR Summary0",VLOOKUP("LcrDocAttached",'309'!$N:$ZZ,MATCH("Link to button",'309'!$N$1:$ZZ$1,0),
0)))))))=1,TRUE,FALSE)
))),"")</f>
        <v/>
      </c>
    </row>
    <row r="1968" spans="1:8">
      <c r="A1968" s="237" t="e">
        <f>VLOOKUP($G1968,CSVLookups!$B:$R,MATCH(A$1,CSVLookups!$B$1:$R$1,0),FALSE)</f>
        <v>#N/A</v>
      </c>
      <c r="B1968" s="237" t="e">
        <f>VLOOKUP($G1968,CSVLookups!$B:$R,MATCH(B$1,CSVLookups!$B$1:$R$1,0),FALSE)</f>
        <v>#N/A</v>
      </c>
      <c r="C1968" s="238" t="e">
        <f t="shared" si="31"/>
        <v>#N/A</v>
      </c>
      <c r="D1968" s="238" t="e">
        <f>IF(AND(VALUE(LEFT($A1968,3))=309,LEN($B1968)=3),VLOOKUP(VALUE(MID($B1968,2,2)),_309_Table1,MATCH(MID($B1968,1,1),_309_Table1_ColumnLookup,0),FALSE),
  IF($C1968="309 LCR SummaryA",OneYearSCR,IF($C1968="309 LCR SummaryB",UltimateSCR,IF(VALUE(LEFT($A1968,3))=309,VLOOKUP(VALUE(MID($B1968,2,1)),_309_Table1,MATCH(MID($B1968,1,1),_309_Table1_ColumnLookup,0),FALSE)
+N("309"),
  IF(VALUE(LEFT($A1968,3))=310,VLOOKUP(VALUE(MID($B1968,2,1)),_310_Table1,MATCH(MID($B1968,1,1),_310_Table1_ColumnLookup,0),FALSE)
+N("310"),
  IF(AND(VALUE(LEFT($A1968,3))=311,LEN($I1968)=4),VLOOKUP($I1968,_311_Table1,MATCH($B1968,_311_Table1_ColumnLookup,0),FALSE),
  IF(AND(VALUE(LEFT($A1968,3))=311,OR($B1968="I2",$B1968="J2",$B1968="K2",$B1968="L2")),VLOOKUP('311'!$G$58,_311_Table1,MATCH(MID($B1968,1,1),_311_Table1_ColumnLookup,0),FALSE),
  IF(AND(VALUE(LEFT($A1968,3))=311,RIGHT($B1968,5)="Total"),VLOOKUP('311'!$G$59,_311_Table1,MATCH(MID($B1968,1,1),_311_Table1_ColumnLookup,0),FALSE),
  IF(VALUE(LEFT($A1968,3))=311,VLOOKUP(VALUE(MID($B1968,2,1)),_311_Table1,MATCH(MID($B1968,1,1),_311_Table1_ColumnLookup,0),FALSE)
+N("311"),
  IF(AND(VALUE(LEFT($A1968,3))=312,LEFT($G1968,10)="Unincepted",$B1968="G "),VLOOKUP(" ULO",_312_Table1,MATCH('312'!$N$16,_312_Table1_ColumnLookup,0),FALSE),
  IF(AND(VALUE(LEFT($A1968,3))=312,LEFT($G1968,10)="Unincepted",$B1968="O "),VLOOKUP(" ULO",_312_Table1,MATCH('312'!$V$16,_312_Table1_ColumnLookup,0),FALSE),
  IF(AND(VALUE(LEFT($A1968,3))=312,LEFT($G1968,10)="Unincepted",$B1968="Q "),VLOOKUP(" ULO",_312_Table1,MATCH('312'!$X$16,_312_Table1_ColumnLookup,0),FALSE),
  IF(AND(VALUE(LEFT($A1968,3))=312,LEFT($G1968,10)="Unincepted"),VLOOKUP(" ULO",_312_Table1,MATCH(LEFT($B1968,1),_312_Table1_ColumnLookup,0),FALSE),
  IF(AND(VALUE(LEFT($A1968,3))=312,LEFT($G1968,5)="Total",$B1968="G "),VLOOKUP('312'!$F$80,_312_Table1,MATCH('312'!$N$16,_312_Table1_ColumnLookup,0),FALSE),
  IF(AND(VALUE(LEFT($A1968,3))=312,LEFT($G1968,5)="Total",$B1968="O "),VLOOKUP('312'!$F$80,_312_Table1,MATCH('312'!$V$16,_312_Table1_ColumnLookup,0),FALSE),
  IF(AND(VALUE(LEFT($A1968,3))=312,LEFT($G1968,5)="Total",$B1968="Q "),VLOOKUP('312'!$F$80,_312_Table1,MATCH('312'!$X$16,_312_Table1_ColumnLookup,0),FALSE),
  IF(AND(VALUE(LEFT($A1968,3))=312,LEFT($G1968,5)="Total"),VLOOKUP('312'!$F$80,_312_Table1,MATCH(LEFT($B1968,1),_312_Table1_ColumnLookup,0),FALSE),
  IF(AND(VALUE(LEFT($A1968,3))=312,LEN($I1968)=4,$B1968="G"),VLOOKUP($I1968,_312_Table1,MATCH('312'!$N$16,_312_Table1_ColumnLookup,0),FALSE),
  IF(AND(VALUE(LEFT($A1968,3))=312,LEN($I1968)=4,$B1968="O"),VLOOKUP($I1968,_312_Table1,MATCH('312'!$V$16,_312_Table1_ColumnLookup,0),FALSE),
  IF(AND(VALUE(LEFT($A1968,3))=312,LEN($I1968)=4,$B1968="Q"),VLOOKUP($I1968,_312_Table1,MATCH('312'!$X$16,_312_Table1_ColumnLookup,0),FALSE),
  IF(AND(VALUE(LEFT($A1968,3))=312,LEN($I1968)=4),VLOOKUP($I1968,_312_Table1,MATCH(LEFT($B1968,1),_312_Table1_ColumnLookup,0),FALSE)
+N("312"),
  IF(VALUE(LEFT($A1968,3))=313,VLOOKUP(VALUE(MID($B1968,2,1)),_313_Table1,MATCH(MID($B1968,1,1),_313_Table1_ColumnLookup,0),FALSE)
+N("313"),
  IF(AND(VALUE(LEFT($A1968,3))=314,LEN($B1968)=3),VLOOKUP(VALUE(MID($B1968,2,2)),_314_Table1,MATCH(MID($B1968,1,1),_314_Table1_ColumnLookup,0),FALSE),
  IF(VALUE(LEFT($A1968,3))=314,VLOOKUP(VALUE(MID($B1968,2,1)),_314_Table1,MATCH(MID($B1968,1,1),_314_Table1_ColumnLookup,0),FALSE)
+N("314"),
""))))))))))))))))))))))))</f>
        <v>#N/A</v>
      </c>
      <c r="E1968" s="238" t="e">
        <f>IF(AND(VALUE(LEFT($A1968,3))=309,LEN($B1968)=3),VLOOKUP(VALUE(MID($B1968,2,2)),_309_Table2,MATCH(MID($B1968,1,1),_309_Table2_ColumnLookup,0),FALSE),
  IF($C1968="309 LCR SummaryA",OneYearSCR,IF($C1968="309 LCR SummaryB",UltimateSCR,IF(VALUE(LEFT($A1968,3))=309,VLOOKUP(VALUE(MID($B1968,2,1)),_309_Table2,MATCH(MID($B1968,1,1),_309_Table2_ColumnLookup,0),FALSE)
+N("309"),
  IF(VALUE(LEFT($A1968,3))=310,VLOOKUP(VALUE(MID($B1968,2,1)),_310_Table2,MATCH(MID($B1968,1,1),_310_Table2_ColumnLookup,0),FALSE)
+N("310"),
  IF(AND(VALUE(LEFT($A1968,3))=311,LEN($I1968)=4),VLOOKUP($I1968,_311_Table2,MATCH($B1968,_311_Table2_ColumnLookup,0),FALSE),
  IF(AND(VALUE(LEFT($A1968,3))=311,OR($B1968="I2",$B1968="J2",$B1968="K2",$B1968="L2")),VLOOKUP('311'!$G$58,_311_Table2,MATCH(MID($B1968,1,1),_311_Table2_ColumnLookup,0),FALSE),
  IF(AND(VALUE(LEFT($A1968,3))=311,RIGHT($B1968,5)="Total"),VLOOKUP('311'!$G$59,_311_Table2,MATCH(MID($B1968,1,1),_311_Table2_ColumnLookup,0),FALSE),
  IF(VALUE(LEFT($A1968,3))=311,VLOOKUP(VALUE(MID($B1968,2,1)),_311_Table2,MATCH(MID($B1968,1,1),_311_Table2_ColumnLookup,0),FALSE)
+N("311"),
  IF(AND(VALUE(LEFT($A1968,3))=312,LEFT($G1968,10)="Unincepted",$B1968="G "),VLOOKUP(" ULO",_312_Table2,MATCH('312'!$N$16,_312_Table2_ColumnLookup,0),FALSE),
  IF(AND(VALUE(LEFT($A1968,3))=312,LEFT($G1968,10)="Unincepted",$B1968="O "),VLOOKUP(" ULO",_312_Table2,MATCH('312'!$V$16,_312_Table2_ColumnLookup,0),FALSE),
  IF(AND(VALUE(LEFT($A1968,3))=312,LEFT($G1968,10)="Unincepted",$B1968="Q "),VLOOKUP(" ULO",_312_Table2,MATCH('312'!$X$16,_312_Table2_ColumnLookup,0),FALSE),
  IF(AND(VALUE(LEFT($A1968,3))=312,LEFT($G1968,10)="Unincepted"),VLOOKUP(" ULO",_312_Table2,MATCH(LEFT($B1968,1),_312_Table2_ColumnLookup,0),FALSE),
  IF(AND(VALUE(LEFT($A1968,3))=312,LEFT($G1968,5)="Total",$B1968="G "),VLOOKUP('312'!$F$80,_312_Table2,MATCH('312'!$N$16,_312_Table2_ColumnLookup,0),FALSE),
  IF(AND(VALUE(LEFT($A1968,3))=312,LEFT($G1968,5)="Total",$B1968="O "),VLOOKUP('312'!$F$80,_312_Table2,MATCH('312'!$V$16,_312_Table2_ColumnLookup,0),FALSE),
  IF(AND(VALUE(LEFT($A1968,3))=312,LEFT($G1968,5)="Total",$B1968="Q "),VLOOKUP('312'!$F$80,_312_Table2,MATCH('312'!$X$16,_312_Table2_ColumnLookup,0),FALSE),
  IF(AND(VALUE(LEFT($A1968,3))=312,LEFT($G1968,5)="Total"),VLOOKUP('312'!$F$80,_312_Table2,MATCH(LEFT($B1968,1),_312_Table2_ColumnLookup,0),FALSE),
  IF(AND(VALUE(LEFT($A1968,3))=312,LEN($I1968)=4,$B1968="G"),VLOOKUP($I1968,_312_Table2,MATCH('312'!$N$16,_312_Table2_ColumnLookup,0),FALSE),
  IF(AND(VALUE(LEFT($A1968,3))=312,LEN($I1968)=4,$B1968="O"),VLOOKUP($I1968,_312_Table2,MATCH('312'!$V$16,_312_Table2_ColumnLookup,0),FALSE),
  IF(AND(VALUE(LEFT($A1968,3))=312,LEN($I1968)=4,$B1968="Q"),VLOOKUP($I1968,_312_Table2,MATCH('312'!$X$16,_312_Table2_ColumnLookup,0),FALSE),
  IF(AND(VALUE(LEFT($A1968,3))=312,LEN($I1968)=4),VLOOKUP($I1968,_312_Table2,MATCH(LEFT($B1968,1),_312_Table2_ColumnLookup,0),FALSE)
+N("312"),
  IF(VALUE(LEFT($A1968,3))=313,VLOOKUP(VALUE(MID($B1968,2,1)),_313_Table2,MATCH(MID($B1968,1,1),_313_Table2_ColumnLookup,0),FALSE)
+N("313"),
  IF(AND(VALUE(LEFT($A1968,3))=314,LEN($B1968)=3),VLOOKUP(VALUE(MID($B1968,2,2)),_314_Table2,MATCH(MID($B1968,1,1),_314_Table2_ColumnLookup,0),FALSE),
  IF(VALUE(LEFT($A1968,3))=314,VLOOKUP(VALUE(MID($B1968,2,1)),_314_Table2,MATCH(MID($B1968,1,1),_314_Table2_ColumnLookup,0),FALSE)
+N("314"),
""))))))))))))))))))))))))</f>
        <v>#N/A</v>
      </c>
      <c r="F1968" s="238" t="e">
        <f>IF(AND(VALUE(LEFT($A1968,3))=309,LEN($B1968)=3),VLOOKUP(VALUE(MID($B1968,2,2)),_309_Table3,MATCH(MID($B1968,1,1),_309_Table3_ColumnLookup,0),FALSE),
  IF($C1968="309 LCR SummaryA",OneYearSCR,IF($C1968="309 LCR SummaryB",UltimateSCR,IF(VALUE(LEFT($A1968,3))=309,VLOOKUP(VALUE(MID($B1968,2,1)),_309_Table3,MATCH(MID($B1968,1,1),_309_Table3_ColumnLookup,0),FALSE)
+N("309"),
  IF(VALUE(LEFT($A1968,3))=310,VLOOKUP(VALUE(MID($B1968,2,1)),_310_Table3,MATCH(MID($B1968,1,1),_310_Table3_ColumnLookup,0),FALSE)
+N("310"),
  IF(AND(VALUE(LEFT($A1968,3))=311,LEN($I1968)=4),VLOOKUP($I1968,_311_Table3,MATCH($B1968,_311_Table3_ColumnLookup,0),FALSE),
  IF(AND(VALUE(LEFT($A1968,3))=311,OR($B1968="I2",$B1968="J2",$B1968="K2",$B1968="L2")),VLOOKUP('311'!$G$58,_311_Table3,MATCH(MID($B1968,1,1),_311_Table3_ColumnLookup,0),FALSE),
  IF(AND(VALUE(LEFT($A1968,3))=311,RIGHT($B1968,5)="Total"),VLOOKUP('311'!$G$59,_311_Table3,MATCH(MID($B1968,1,1),_311_Table3_ColumnLookup,0),FALSE),
  IF(VALUE(LEFT($A1968,3))=311,VLOOKUP(VALUE(MID($B1968,2,1)),_311_Table3,MATCH(MID($B1968,1,1),_311_Table3_ColumnLookup,0),FALSE)
+N("311"),
  IF(AND(VALUE(LEFT($A1968,3))=312,LEFT($G1968,10)="Unincepted",$B1968="G "),VLOOKUP(" ULO",_312_Table3,MATCH('312'!$N$16,_312_Table3_ColumnLookup,0),FALSE),
  IF(AND(VALUE(LEFT($A1968,3))=312,LEFT($G1968,10)="Unincepted",$B1968="O "),VLOOKUP(" ULO",_312_Table3,MATCH('312'!$V$16,_312_Table3_ColumnLookup,0),FALSE),
  IF(AND(VALUE(LEFT($A1968,3))=312,LEFT($G1968,10)="Unincepted",$B1968="Q "),VLOOKUP(" ULO",_312_Table3,MATCH('312'!$X$16,_312_Table3_ColumnLookup,0),FALSE),
  IF(AND(VALUE(LEFT($A1968,3))=312,LEFT($G1968,10)="Unincepted"),VLOOKUP(" ULO",_312_Table3,MATCH(LEFT($B1968,1),_312_Table3_ColumnLookup,0),FALSE),
  IF(AND(VALUE(LEFT($A1968,3))=312,LEFT($G1968,5)="Total",$B1968="G "),VLOOKUP('312'!$F$80,_312_Table3,MATCH('312'!$N$16,_312_Table3_ColumnLookup,0),FALSE),
  IF(AND(VALUE(LEFT($A1968,3))=312,LEFT($G1968,5)="Total",$B1968="O "),VLOOKUP('312'!$F$80,_312_Table3,MATCH('312'!$V$16,_312_Table3_ColumnLookup,0),FALSE),
  IF(AND(VALUE(LEFT($A1968,3))=312,LEFT($G1968,5)="Total",$B1968="Q "),VLOOKUP('312'!$F$80,_312_Table3,MATCH('312'!$X$16,_312_Table3_ColumnLookup,0),FALSE),
  IF(AND(VALUE(LEFT($A1968,3))=312,LEFT($G1968,5)="Total"),VLOOKUP('312'!$F$80,_312_Table3,MATCH(LEFT($B1968,1),_312_Table3_ColumnLookup,0),FALSE),
  IF(AND(VALUE(LEFT($A1968,3))=312,LEN($I1968)=4,$B1968="G"),VLOOKUP($I1968,_312_Table3,MATCH('312'!$N$16,_312_Table3_ColumnLookup,0),FALSE),
  IF(AND(VALUE(LEFT($A1968,3))=312,LEN($I1968)=4,$B1968="O"),VLOOKUP($I1968,_312_Table3,MATCH('312'!$V$16,_312_Table3_ColumnLookup,0),FALSE),
  IF(AND(VALUE(LEFT($A1968,3))=312,LEN($I1968)=4,$B1968="Q"),VLOOKUP($I1968,_312_Table3,MATCH('312'!$X$16,_312_Table3_ColumnLookup,0),FALSE),
  IF(AND(VALUE(LEFT($A1968,3))=312,LEN($I1968)=4),VLOOKUP($I1968,_312_Table3,MATCH(LEFT($B1968,1),_312_Table3_ColumnLookup,0),FALSE)
+N("312"),
  IF(VALUE(LEFT($A1968,3))=313,VLOOKUP(VALUE(MID($B1968,2,1)),_313_Table3,MATCH(MID($B1968,1,1),_313_Table3_ColumnLookup,0),FALSE)
+N("313"),
  IF(AND(VALUE(LEFT($A1968,3))=314,LEN($B1968)=3),VLOOKUP(VALUE(MID($B1968,2,2)),_314_Table3,MATCH(MID($B1968,1,1),_314_Table3_ColumnLookup,0),FALSE),
  IF(VALUE(LEFT($A1968,3))=314,VLOOKUP(VALUE(MID($B1968,2,1)),_314_Table3,MATCH(MID($B1968,1,1),_314_Table3_ColumnLookup,0),FALSE)
+N("314"),
""))))))))))))))))))))))))</f>
        <v>#N/A</v>
      </c>
      <c r="H1968" s="321" t="str">
        <f>IFERROR(
IF(ISERROR($D1968)=FALSE,$D1968,IF(ISERROR($E1968)=FALSE,$E1968,IF(ISERROR($F1968)=FALSE,$F1968
+N("012 checkboxes"),
IF(
IF(OR(LEFT($A1968,9)="Syndicate",LEFT($A1968,12)="NewSyndicate"),VLOOKUP($A1968,'012'!$J:$ZW,MATCH("Link to button",'012'!$J$1:$ZW$1,0),0)
+N("309 checkbox"),
IF($C1968="309 LCR Summary0",VLOOKUP("Notes990",'309'!$P:$ZZ,MATCH("Link to button",'309'!$P$1:$ZZ$1,0),0)
+N("313 checkboxes"),
IF($C1968="313 Financial Information0LcmVsScr",IF($C1968="309 LCR Summary0",VLOOKUP("LcmVsScr",'309'!$N:$ZZ,MATCH("Link to button",'309'!$N$1:$ZZ$1,0),0),
IF($C1968="313 Financial Information0LcrDocAttached",IF($C1968="309 LCR Summary0",VLOOKUP("LcrDocAttached",'309'!$N:$ZZ,MATCH("Link to button",'309'!$N$1:$ZZ$1,0),
0)))))))=1,TRUE,FALSE)
))),"")</f>
        <v/>
      </c>
    </row>
    <row r="1969" spans="1:8">
      <c r="A1969" s="237" t="e">
        <f>VLOOKUP($G1969,CSVLookups!$B:$R,MATCH(A$1,CSVLookups!$B$1:$R$1,0),FALSE)</f>
        <v>#N/A</v>
      </c>
      <c r="B1969" s="237" t="e">
        <f>VLOOKUP($G1969,CSVLookups!$B:$R,MATCH(B$1,CSVLookups!$B$1:$R$1,0),FALSE)</f>
        <v>#N/A</v>
      </c>
      <c r="C1969" s="238" t="e">
        <f t="shared" si="31"/>
        <v>#N/A</v>
      </c>
      <c r="D1969" s="238" t="e">
        <f>IF(AND(VALUE(LEFT($A1969,3))=309,LEN($B1969)=3),VLOOKUP(VALUE(MID($B1969,2,2)),_309_Table1,MATCH(MID($B1969,1,1),_309_Table1_ColumnLookup,0),FALSE),
  IF($C1969="309 LCR SummaryA",OneYearSCR,IF($C1969="309 LCR SummaryB",UltimateSCR,IF(VALUE(LEFT($A1969,3))=309,VLOOKUP(VALUE(MID($B1969,2,1)),_309_Table1,MATCH(MID($B1969,1,1),_309_Table1_ColumnLookup,0),FALSE)
+N("309"),
  IF(VALUE(LEFT($A1969,3))=310,VLOOKUP(VALUE(MID($B1969,2,1)),_310_Table1,MATCH(MID($B1969,1,1),_310_Table1_ColumnLookup,0),FALSE)
+N("310"),
  IF(AND(VALUE(LEFT($A1969,3))=311,LEN($I1969)=4),VLOOKUP($I1969,_311_Table1,MATCH($B1969,_311_Table1_ColumnLookup,0),FALSE),
  IF(AND(VALUE(LEFT($A1969,3))=311,OR($B1969="I2",$B1969="J2",$B1969="K2",$B1969="L2")),VLOOKUP('311'!$G$58,_311_Table1,MATCH(MID($B1969,1,1),_311_Table1_ColumnLookup,0),FALSE),
  IF(AND(VALUE(LEFT($A1969,3))=311,RIGHT($B1969,5)="Total"),VLOOKUP('311'!$G$59,_311_Table1,MATCH(MID($B1969,1,1),_311_Table1_ColumnLookup,0),FALSE),
  IF(VALUE(LEFT($A1969,3))=311,VLOOKUP(VALUE(MID($B1969,2,1)),_311_Table1,MATCH(MID($B1969,1,1),_311_Table1_ColumnLookup,0),FALSE)
+N("311"),
  IF(AND(VALUE(LEFT($A1969,3))=312,LEFT($G1969,10)="Unincepted",$B1969="G "),VLOOKUP(" ULO",_312_Table1,MATCH('312'!$N$16,_312_Table1_ColumnLookup,0),FALSE),
  IF(AND(VALUE(LEFT($A1969,3))=312,LEFT($G1969,10)="Unincepted",$B1969="O "),VLOOKUP(" ULO",_312_Table1,MATCH('312'!$V$16,_312_Table1_ColumnLookup,0),FALSE),
  IF(AND(VALUE(LEFT($A1969,3))=312,LEFT($G1969,10)="Unincepted",$B1969="Q "),VLOOKUP(" ULO",_312_Table1,MATCH('312'!$X$16,_312_Table1_ColumnLookup,0),FALSE),
  IF(AND(VALUE(LEFT($A1969,3))=312,LEFT($G1969,10)="Unincepted"),VLOOKUP(" ULO",_312_Table1,MATCH(LEFT($B1969,1),_312_Table1_ColumnLookup,0),FALSE),
  IF(AND(VALUE(LEFT($A1969,3))=312,LEFT($G1969,5)="Total",$B1969="G "),VLOOKUP('312'!$F$80,_312_Table1,MATCH('312'!$N$16,_312_Table1_ColumnLookup,0),FALSE),
  IF(AND(VALUE(LEFT($A1969,3))=312,LEFT($G1969,5)="Total",$B1969="O "),VLOOKUP('312'!$F$80,_312_Table1,MATCH('312'!$V$16,_312_Table1_ColumnLookup,0),FALSE),
  IF(AND(VALUE(LEFT($A1969,3))=312,LEFT($G1969,5)="Total",$B1969="Q "),VLOOKUP('312'!$F$80,_312_Table1,MATCH('312'!$X$16,_312_Table1_ColumnLookup,0),FALSE),
  IF(AND(VALUE(LEFT($A1969,3))=312,LEFT($G1969,5)="Total"),VLOOKUP('312'!$F$80,_312_Table1,MATCH(LEFT($B1969,1),_312_Table1_ColumnLookup,0),FALSE),
  IF(AND(VALUE(LEFT($A1969,3))=312,LEN($I1969)=4,$B1969="G"),VLOOKUP($I1969,_312_Table1,MATCH('312'!$N$16,_312_Table1_ColumnLookup,0),FALSE),
  IF(AND(VALUE(LEFT($A1969,3))=312,LEN($I1969)=4,$B1969="O"),VLOOKUP($I1969,_312_Table1,MATCH('312'!$V$16,_312_Table1_ColumnLookup,0),FALSE),
  IF(AND(VALUE(LEFT($A1969,3))=312,LEN($I1969)=4,$B1969="Q"),VLOOKUP($I1969,_312_Table1,MATCH('312'!$X$16,_312_Table1_ColumnLookup,0),FALSE),
  IF(AND(VALUE(LEFT($A1969,3))=312,LEN($I1969)=4),VLOOKUP($I1969,_312_Table1,MATCH(LEFT($B1969,1),_312_Table1_ColumnLookup,0),FALSE)
+N("312"),
  IF(VALUE(LEFT($A1969,3))=313,VLOOKUP(VALUE(MID($B1969,2,1)),_313_Table1,MATCH(MID($B1969,1,1),_313_Table1_ColumnLookup,0),FALSE)
+N("313"),
  IF(AND(VALUE(LEFT($A1969,3))=314,LEN($B1969)=3),VLOOKUP(VALUE(MID($B1969,2,2)),_314_Table1,MATCH(MID($B1969,1,1),_314_Table1_ColumnLookup,0),FALSE),
  IF(VALUE(LEFT($A1969,3))=314,VLOOKUP(VALUE(MID($B1969,2,1)),_314_Table1,MATCH(MID($B1969,1,1),_314_Table1_ColumnLookup,0),FALSE)
+N("314"),
""))))))))))))))))))))))))</f>
        <v>#N/A</v>
      </c>
      <c r="E1969" s="238" t="e">
        <f>IF(AND(VALUE(LEFT($A1969,3))=309,LEN($B1969)=3),VLOOKUP(VALUE(MID($B1969,2,2)),_309_Table2,MATCH(MID($B1969,1,1),_309_Table2_ColumnLookup,0),FALSE),
  IF($C1969="309 LCR SummaryA",OneYearSCR,IF($C1969="309 LCR SummaryB",UltimateSCR,IF(VALUE(LEFT($A1969,3))=309,VLOOKUP(VALUE(MID($B1969,2,1)),_309_Table2,MATCH(MID($B1969,1,1),_309_Table2_ColumnLookup,0),FALSE)
+N("309"),
  IF(VALUE(LEFT($A1969,3))=310,VLOOKUP(VALUE(MID($B1969,2,1)),_310_Table2,MATCH(MID($B1969,1,1),_310_Table2_ColumnLookup,0),FALSE)
+N("310"),
  IF(AND(VALUE(LEFT($A1969,3))=311,LEN($I1969)=4),VLOOKUP($I1969,_311_Table2,MATCH($B1969,_311_Table2_ColumnLookup,0),FALSE),
  IF(AND(VALUE(LEFT($A1969,3))=311,OR($B1969="I2",$B1969="J2",$B1969="K2",$B1969="L2")),VLOOKUP('311'!$G$58,_311_Table2,MATCH(MID($B1969,1,1),_311_Table2_ColumnLookup,0),FALSE),
  IF(AND(VALUE(LEFT($A1969,3))=311,RIGHT($B1969,5)="Total"),VLOOKUP('311'!$G$59,_311_Table2,MATCH(MID($B1969,1,1),_311_Table2_ColumnLookup,0),FALSE),
  IF(VALUE(LEFT($A1969,3))=311,VLOOKUP(VALUE(MID($B1969,2,1)),_311_Table2,MATCH(MID($B1969,1,1),_311_Table2_ColumnLookup,0),FALSE)
+N("311"),
  IF(AND(VALUE(LEFT($A1969,3))=312,LEFT($G1969,10)="Unincepted",$B1969="G "),VLOOKUP(" ULO",_312_Table2,MATCH('312'!$N$16,_312_Table2_ColumnLookup,0),FALSE),
  IF(AND(VALUE(LEFT($A1969,3))=312,LEFT($G1969,10)="Unincepted",$B1969="O "),VLOOKUP(" ULO",_312_Table2,MATCH('312'!$V$16,_312_Table2_ColumnLookup,0),FALSE),
  IF(AND(VALUE(LEFT($A1969,3))=312,LEFT($G1969,10)="Unincepted",$B1969="Q "),VLOOKUP(" ULO",_312_Table2,MATCH('312'!$X$16,_312_Table2_ColumnLookup,0),FALSE),
  IF(AND(VALUE(LEFT($A1969,3))=312,LEFT($G1969,10)="Unincepted"),VLOOKUP(" ULO",_312_Table2,MATCH(LEFT($B1969,1),_312_Table2_ColumnLookup,0),FALSE),
  IF(AND(VALUE(LEFT($A1969,3))=312,LEFT($G1969,5)="Total",$B1969="G "),VLOOKUP('312'!$F$80,_312_Table2,MATCH('312'!$N$16,_312_Table2_ColumnLookup,0),FALSE),
  IF(AND(VALUE(LEFT($A1969,3))=312,LEFT($G1969,5)="Total",$B1969="O "),VLOOKUP('312'!$F$80,_312_Table2,MATCH('312'!$V$16,_312_Table2_ColumnLookup,0),FALSE),
  IF(AND(VALUE(LEFT($A1969,3))=312,LEFT($G1969,5)="Total",$B1969="Q "),VLOOKUP('312'!$F$80,_312_Table2,MATCH('312'!$X$16,_312_Table2_ColumnLookup,0),FALSE),
  IF(AND(VALUE(LEFT($A1969,3))=312,LEFT($G1969,5)="Total"),VLOOKUP('312'!$F$80,_312_Table2,MATCH(LEFT($B1969,1),_312_Table2_ColumnLookup,0),FALSE),
  IF(AND(VALUE(LEFT($A1969,3))=312,LEN($I1969)=4,$B1969="G"),VLOOKUP($I1969,_312_Table2,MATCH('312'!$N$16,_312_Table2_ColumnLookup,0),FALSE),
  IF(AND(VALUE(LEFT($A1969,3))=312,LEN($I1969)=4,$B1969="O"),VLOOKUP($I1969,_312_Table2,MATCH('312'!$V$16,_312_Table2_ColumnLookup,0),FALSE),
  IF(AND(VALUE(LEFT($A1969,3))=312,LEN($I1969)=4,$B1969="Q"),VLOOKUP($I1969,_312_Table2,MATCH('312'!$X$16,_312_Table2_ColumnLookup,0),FALSE),
  IF(AND(VALUE(LEFT($A1969,3))=312,LEN($I1969)=4),VLOOKUP($I1969,_312_Table2,MATCH(LEFT($B1969,1),_312_Table2_ColumnLookup,0),FALSE)
+N("312"),
  IF(VALUE(LEFT($A1969,3))=313,VLOOKUP(VALUE(MID($B1969,2,1)),_313_Table2,MATCH(MID($B1969,1,1),_313_Table2_ColumnLookup,0),FALSE)
+N("313"),
  IF(AND(VALUE(LEFT($A1969,3))=314,LEN($B1969)=3),VLOOKUP(VALUE(MID($B1969,2,2)),_314_Table2,MATCH(MID($B1969,1,1),_314_Table2_ColumnLookup,0),FALSE),
  IF(VALUE(LEFT($A1969,3))=314,VLOOKUP(VALUE(MID($B1969,2,1)),_314_Table2,MATCH(MID($B1969,1,1),_314_Table2_ColumnLookup,0),FALSE)
+N("314"),
""))))))))))))))))))))))))</f>
        <v>#N/A</v>
      </c>
      <c r="F1969" s="238" t="e">
        <f>IF(AND(VALUE(LEFT($A1969,3))=309,LEN($B1969)=3),VLOOKUP(VALUE(MID($B1969,2,2)),_309_Table3,MATCH(MID($B1969,1,1),_309_Table3_ColumnLookup,0),FALSE),
  IF($C1969="309 LCR SummaryA",OneYearSCR,IF($C1969="309 LCR SummaryB",UltimateSCR,IF(VALUE(LEFT($A1969,3))=309,VLOOKUP(VALUE(MID($B1969,2,1)),_309_Table3,MATCH(MID($B1969,1,1),_309_Table3_ColumnLookup,0),FALSE)
+N("309"),
  IF(VALUE(LEFT($A1969,3))=310,VLOOKUP(VALUE(MID($B1969,2,1)),_310_Table3,MATCH(MID($B1969,1,1),_310_Table3_ColumnLookup,0),FALSE)
+N("310"),
  IF(AND(VALUE(LEFT($A1969,3))=311,LEN($I1969)=4),VLOOKUP($I1969,_311_Table3,MATCH($B1969,_311_Table3_ColumnLookup,0),FALSE),
  IF(AND(VALUE(LEFT($A1969,3))=311,OR($B1969="I2",$B1969="J2",$B1969="K2",$B1969="L2")),VLOOKUP('311'!$G$58,_311_Table3,MATCH(MID($B1969,1,1),_311_Table3_ColumnLookup,0),FALSE),
  IF(AND(VALUE(LEFT($A1969,3))=311,RIGHT($B1969,5)="Total"),VLOOKUP('311'!$G$59,_311_Table3,MATCH(MID($B1969,1,1),_311_Table3_ColumnLookup,0),FALSE),
  IF(VALUE(LEFT($A1969,3))=311,VLOOKUP(VALUE(MID($B1969,2,1)),_311_Table3,MATCH(MID($B1969,1,1),_311_Table3_ColumnLookup,0),FALSE)
+N("311"),
  IF(AND(VALUE(LEFT($A1969,3))=312,LEFT($G1969,10)="Unincepted",$B1969="G "),VLOOKUP(" ULO",_312_Table3,MATCH('312'!$N$16,_312_Table3_ColumnLookup,0),FALSE),
  IF(AND(VALUE(LEFT($A1969,3))=312,LEFT($G1969,10)="Unincepted",$B1969="O "),VLOOKUP(" ULO",_312_Table3,MATCH('312'!$V$16,_312_Table3_ColumnLookup,0),FALSE),
  IF(AND(VALUE(LEFT($A1969,3))=312,LEFT($G1969,10)="Unincepted",$B1969="Q "),VLOOKUP(" ULO",_312_Table3,MATCH('312'!$X$16,_312_Table3_ColumnLookup,0),FALSE),
  IF(AND(VALUE(LEFT($A1969,3))=312,LEFT($G1969,10)="Unincepted"),VLOOKUP(" ULO",_312_Table3,MATCH(LEFT($B1969,1),_312_Table3_ColumnLookup,0),FALSE),
  IF(AND(VALUE(LEFT($A1969,3))=312,LEFT($G1969,5)="Total",$B1969="G "),VLOOKUP('312'!$F$80,_312_Table3,MATCH('312'!$N$16,_312_Table3_ColumnLookup,0),FALSE),
  IF(AND(VALUE(LEFT($A1969,3))=312,LEFT($G1969,5)="Total",$B1969="O "),VLOOKUP('312'!$F$80,_312_Table3,MATCH('312'!$V$16,_312_Table3_ColumnLookup,0),FALSE),
  IF(AND(VALUE(LEFT($A1969,3))=312,LEFT($G1969,5)="Total",$B1969="Q "),VLOOKUP('312'!$F$80,_312_Table3,MATCH('312'!$X$16,_312_Table3_ColumnLookup,0),FALSE),
  IF(AND(VALUE(LEFT($A1969,3))=312,LEFT($G1969,5)="Total"),VLOOKUP('312'!$F$80,_312_Table3,MATCH(LEFT($B1969,1),_312_Table3_ColumnLookup,0),FALSE),
  IF(AND(VALUE(LEFT($A1969,3))=312,LEN($I1969)=4,$B1969="G"),VLOOKUP($I1969,_312_Table3,MATCH('312'!$N$16,_312_Table3_ColumnLookup,0),FALSE),
  IF(AND(VALUE(LEFT($A1969,3))=312,LEN($I1969)=4,$B1969="O"),VLOOKUP($I1969,_312_Table3,MATCH('312'!$V$16,_312_Table3_ColumnLookup,0),FALSE),
  IF(AND(VALUE(LEFT($A1969,3))=312,LEN($I1969)=4,$B1969="Q"),VLOOKUP($I1969,_312_Table3,MATCH('312'!$X$16,_312_Table3_ColumnLookup,0),FALSE),
  IF(AND(VALUE(LEFT($A1969,3))=312,LEN($I1969)=4),VLOOKUP($I1969,_312_Table3,MATCH(LEFT($B1969,1),_312_Table3_ColumnLookup,0),FALSE)
+N("312"),
  IF(VALUE(LEFT($A1969,3))=313,VLOOKUP(VALUE(MID($B1969,2,1)),_313_Table3,MATCH(MID($B1969,1,1),_313_Table3_ColumnLookup,0),FALSE)
+N("313"),
  IF(AND(VALUE(LEFT($A1969,3))=314,LEN($B1969)=3),VLOOKUP(VALUE(MID($B1969,2,2)),_314_Table3,MATCH(MID($B1969,1,1),_314_Table3_ColumnLookup,0),FALSE),
  IF(VALUE(LEFT($A1969,3))=314,VLOOKUP(VALUE(MID($B1969,2,1)),_314_Table3,MATCH(MID($B1969,1,1),_314_Table3_ColumnLookup,0),FALSE)
+N("314"),
""))))))))))))))))))))))))</f>
        <v>#N/A</v>
      </c>
      <c r="H1969" s="321" t="str">
        <f>IFERROR(
IF(ISERROR($D1969)=FALSE,$D1969,IF(ISERROR($E1969)=FALSE,$E1969,IF(ISERROR($F1969)=FALSE,$F1969
+N("012 checkboxes"),
IF(
IF(OR(LEFT($A1969,9)="Syndicate",LEFT($A1969,12)="NewSyndicate"),VLOOKUP($A1969,'012'!$J:$ZW,MATCH("Link to button",'012'!$J$1:$ZW$1,0),0)
+N("309 checkbox"),
IF($C1969="309 LCR Summary0",VLOOKUP("Notes990",'309'!$P:$ZZ,MATCH("Link to button",'309'!$P$1:$ZZ$1,0),0)
+N("313 checkboxes"),
IF($C1969="313 Financial Information0LcmVsScr",IF($C1969="309 LCR Summary0",VLOOKUP("LcmVsScr",'309'!$N:$ZZ,MATCH("Link to button",'309'!$N$1:$ZZ$1,0),0),
IF($C1969="313 Financial Information0LcrDocAttached",IF($C1969="309 LCR Summary0",VLOOKUP("LcrDocAttached",'309'!$N:$ZZ,MATCH("Link to button",'309'!$N$1:$ZZ$1,0),
0)))))))=1,TRUE,FALSE)
))),"")</f>
        <v/>
      </c>
    </row>
    <row r="1970" spans="1:8">
      <c r="A1970" s="237" t="e">
        <f>VLOOKUP($G1970,CSVLookups!$B:$R,MATCH(A$1,CSVLookups!$B$1:$R$1,0),FALSE)</f>
        <v>#N/A</v>
      </c>
      <c r="B1970" s="237" t="e">
        <f>VLOOKUP($G1970,CSVLookups!$B:$R,MATCH(B$1,CSVLookups!$B$1:$R$1,0),FALSE)</f>
        <v>#N/A</v>
      </c>
      <c r="C1970" s="238" t="e">
        <f t="shared" si="31"/>
        <v>#N/A</v>
      </c>
      <c r="D1970" s="238" t="e">
        <f>IF(AND(VALUE(LEFT($A1970,3))=309,LEN($B1970)=3),VLOOKUP(VALUE(MID($B1970,2,2)),_309_Table1,MATCH(MID($B1970,1,1),_309_Table1_ColumnLookup,0),FALSE),
  IF($C1970="309 LCR SummaryA",OneYearSCR,IF($C1970="309 LCR SummaryB",UltimateSCR,IF(VALUE(LEFT($A1970,3))=309,VLOOKUP(VALUE(MID($B1970,2,1)),_309_Table1,MATCH(MID($B1970,1,1),_309_Table1_ColumnLookup,0),FALSE)
+N("309"),
  IF(VALUE(LEFT($A1970,3))=310,VLOOKUP(VALUE(MID($B1970,2,1)),_310_Table1,MATCH(MID($B1970,1,1),_310_Table1_ColumnLookup,0),FALSE)
+N("310"),
  IF(AND(VALUE(LEFT($A1970,3))=311,LEN($I1970)=4),VLOOKUP($I1970,_311_Table1,MATCH($B1970,_311_Table1_ColumnLookup,0),FALSE),
  IF(AND(VALUE(LEFT($A1970,3))=311,OR($B1970="I2",$B1970="J2",$B1970="K2",$B1970="L2")),VLOOKUP('311'!$G$58,_311_Table1,MATCH(MID($B1970,1,1),_311_Table1_ColumnLookup,0),FALSE),
  IF(AND(VALUE(LEFT($A1970,3))=311,RIGHT($B1970,5)="Total"),VLOOKUP('311'!$G$59,_311_Table1,MATCH(MID($B1970,1,1),_311_Table1_ColumnLookup,0),FALSE),
  IF(VALUE(LEFT($A1970,3))=311,VLOOKUP(VALUE(MID($B1970,2,1)),_311_Table1,MATCH(MID($B1970,1,1),_311_Table1_ColumnLookup,0),FALSE)
+N("311"),
  IF(AND(VALUE(LEFT($A1970,3))=312,LEFT($G1970,10)="Unincepted",$B1970="G "),VLOOKUP(" ULO",_312_Table1,MATCH('312'!$N$16,_312_Table1_ColumnLookup,0),FALSE),
  IF(AND(VALUE(LEFT($A1970,3))=312,LEFT($G1970,10)="Unincepted",$B1970="O "),VLOOKUP(" ULO",_312_Table1,MATCH('312'!$V$16,_312_Table1_ColumnLookup,0),FALSE),
  IF(AND(VALUE(LEFT($A1970,3))=312,LEFT($G1970,10)="Unincepted",$B1970="Q "),VLOOKUP(" ULO",_312_Table1,MATCH('312'!$X$16,_312_Table1_ColumnLookup,0),FALSE),
  IF(AND(VALUE(LEFT($A1970,3))=312,LEFT($G1970,10)="Unincepted"),VLOOKUP(" ULO",_312_Table1,MATCH(LEFT($B1970,1),_312_Table1_ColumnLookup,0),FALSE),
  IF(AND(VALUE(LEFT($A1970,3))=312,LEFT($G1970,5)="Total",$B1970="G "),VLOOKUP('312'!$F$80,_312_Table1,MATCH('312'!$N$16,_312_Table1_ColumnLookup,0),FALSE),
  IF(AND(VALUE(LEFT($A1970,3))=312,LEFT($G1970,5)="Total",$B1970="O "),VLOOKUP('312'!$F$80,_312_Table1,MATCH('312'!$V$16,_312_Table1_ColumnLookup,0),FALSE),
  IF(AND(VALUE(LEFT($A1970,3))=312,LEFT($G1970,5)="Total",$B1970="Q "),VLOOKUP('312'!$F$80,_312_Table1,MATCH('312'!$X$16,_312_Table1_ColumnLookup,0),FALSE),
  IF(AND(VALUE(LEFT($A1970,3))=312,LEFT($G1970,5)="Total"),VLOOKUP('312'!$F$80,_312_Table1,MATCH(LEFT($B1970,1),_312_Table1_ColumnLookup,0),FALSE),
  IF(AND(VALUE(LEFT($A1970,3))=312,LEN($I1970)=4,$B1970="G"),VLOOKUP($I1970,_312_Table1,MATCH('312'!$N$16,_312_Table1_ColumnLookup,0),FALSE),
  IF(AND(VALUE(LEFT($A1970,3))=312,LEN($I1970)=4,$B1970="O"),VLOOKUP($I1970,_312_Table1,MATCH('312'!$V$16,_312_Table1_ColumnLookup,0),FALSE),
  IF(AND(VALUE(LEFT($A1970,3))=312,LEN($I1970)=4,$B1970="Q"),VLOOKUP($I1970,_312_Table1,MATCH('312'!$X$16,_312_Table1_ColumnLookup,0),FALSE),
  IF(AND(VALUE(LEFT($A1970,3))=312,LEN($I1970)=4),VLOOKUP($I1970,_312_Table1,MATCH(LEFT($B1970,1),_312_Table1_ColumnLookup,0),FALSE)
+N("312"),
  IF(VALUE(LEFT($A1970,3))=313,VLOOKUP(VALUE(MID($B1970,2,1)),_313_Table1,MATCH(MID($B1970,1,1),_313_Table1_ColumnLookup,0),FALSE)
+N("313"),
  IF(AND(VALUE(LEFT($A1970,3))=314,LEN($B1970)=3),VLOOKUP(VALUE(MID($B1970,2,2)),_314_Table1,MATCH(MID($B1970,1,1),_314_Table1_ColumnLookup,0),FALSE),
  IF(VALUE(LEFT($A1970,3))=314,VLOOKUP(VALUE(MID($B1970,2,1)),_314_Table1,MATCH(MID($B1970,1,1),_314_Table1_ColumnLookup,0),FALSE)
+N("314"),
""))))))))))))))))))))))))</f>
        <v>#N/A</v>
      </c>
      <c r="E1970" s="238" t="e">
        <f>IF(AND(VALUE(LEFT($A1970,3))=309,LEN($B1970)=3),VLOOKUP(VALUE(MID($B1970,2,2)),_309_Table2,MATCH(MID($B1970,1,1),_309_Table2_ColumnLookup,0),FALSE),
  IF($C1970="309 LCR SummaryA",OneYearSCR,IF($C1970="309 LCR SummaryB",UltimateSCR,IF(VALUE(LEFT($A1970,3))=309,VLOOKUP(VALUE(MID($B1970,2,1)),_309_Table2,MATCH(MID($B1970,1,1),_309_Table2_ColumnLookup,0),FALSE)
+N("309"),
  IF(VALUE(LEFT($A1970,3))=310,VLOOKUP(VALUE(MID($B1970,2,1)),_310_Table2,MATCH(MID($B1970,1,1),_310_Table2_ColumnLookup,0),FALSE)
+N("310"),
  IF(AND(VALUE(LEFT($A1970,3))=311,LEN($I1970)=4),VLOOKUP($I1970,_311_Table2,MATCH($B1970,_311_Table2_ColumnLookup,0),FALSE),
  IF(AND(VALUE(LEFT($A1970,3))=311,OR($B1970="I2",$B1970="J2",$B1970="K2",$B1970="L2")),VLOOKUP('311'!$G$58,_311_Table2,MATCH(MID($B1970,1,1),_311_Table2_ColumnLookup,0),FALSE),
  IF(AND(VALUE(LEFT($A1970,3))=311,RIGHT($B1970,5)="Total"),VLOOKUP('311'!$G$59,_311_Table2,MATCH(MID($B1970,1,1),_311_Table2_ColumnLookup,0),FALSE),
  IF(VALUE(LEFT($A1970,3))=311,VLOOKUP(VALUE(MID($B1970,2,1)),_311_Table2,MATCH(MID($B1970,1,1),_311_Table2_ColumnLookup,0),FALSE)
+N("311"),
  IF(AND(VALUE(LEFT($A1970,3))=312,LEFT($G1970,10)="Unincepted",$B1970="G "),VLOOKUP(" ULO",_312_Table2,MATCH('312'!$N$16,_312_Table2_ColumnLookup,0),FALSE),
  IF(AND(VALUE(LEFT($A1970,3))=312,LEFT($G1970,10)="Unincepted",$B1970="O "),VLOOKUP(" ULO",_312_Table2,MATCH('312'!$V$16,_312_Table2_ColumnLookup,0),FALSE),
  IF(AND(VALUE(LEFT($A1970,3))=312,LEFT($G1970,10)="Unincepted",$B1970="Q "),VLOOKUP(" ULO",_312_Table2,MATCH('312'!$X$16,_312_Table2_ColumnLookup,0),FALSE),
  IF(AND(VALUE(LEFT($A1970,3))=312,LEFT($G1970,10)="Unincepted"),VLOOKUP(" ULO",_312_Table2,MATCH(LEFT($B1970,1),_312_Table2_ColumnLookup,0),FALSE),
  IF(AND(VALUE(LEFT($A1970,3))=312,LEFT($G1970,5)="Total",$B1970="G "),VLOOKUP('312'!$F$80,_312_Table2,MATCH('312'!$N$16,_312_Table2_ColumnLookup,0),FALSE),
  IF(AND(VALUE(LEFT($A1970,3))=312,LEFT($G1970,5)="Total",$B1970="O "),VLOOKUP('312'!$F$80,_312_Table2,MATCH('312'!$V$16,_312_Table2_ColumnLookup,0),FALSE),
  IF(AND(VALUE(LEFT($A1970,3))=312,LEFT($G1970,5)="Total",$B1970="Q "),VLOOKUP('312'!$F$80,_312_Table2,MATCH('312'!$X$16,_312_Table2_ColumnLookup,0),FALSE),
  IF(AND(VALUE(LEFT($A1970,3))=312,LEFT($G1970,5)="Total"),VLOOKUP('312'!$F$80,_312_Table2,MATCH(LEFT($B1970,1),_312_Table2_ColumnLookup,0),FALSE),
  IF(AND(VALUE(LEFT($A1970,3))=312,LEN($I1970)=4,$B1970="G"),VLOOKUP($I1970,_312_Table2,MATCH('312'!$N$16,_312_Table2_ColumnLookup,0),FALSE),
  IF(AND(VALUE(LEFT($A1970,3))=312,LEN($I1970)=4,$B1970="O"),VLOOKUP($I1970,_312_Table2,MATCH('312'!$V$16,_312_Table2_ColumnLookup,0),FALSE),
  IF(AND(VALUE(LEFT($A1970,3))=312,LEN($I1970)=4,$B1970="Q"),VLOOKUP($I1970,_312_Table2,MATCH('312'!$X$16,_312_Table2_ColumnLookup,0),FALSE),
  IF(AND(VALUE(LEFT($A1970,3))=312,LEN($I1970)=4),VLOOKUP($I1970,_312_Table2,MATCH(LEFT($B1970,1),_312_Table2_ColumnLookup,0),FALSE)
+N("312"),
  IF(VALUE(LEFT($A1970,3))=313,VLOOKUP(VALUE(MID($B1970,2,1)),_313_Table2,MATCH(MID($B1970,1,1),_313_Table2_ColumnLookup,0),FALSE)
+N("313"),
  IF(AND(VALUE(LEFT($A1970,3))=314,LEN($B1970)=3),VLOOKUP(VALUE(MID($B1970,2,2)),_314_Table2,MATCH(MID($B1970,1,1),_314_Table2_ColumnLookup,0),FALSE),
  IF(VALUE(LEFT($A1970,3))=314,VLOOKUP(VALUE(MID($B1970,2,1)),_314_Table2,MATCH(MID($B1970,1,1),_314_Table2_ColumnLookup,0),FALSE)
+N("314"),
""))))))))))))))))))))))))</f>
        <v>#N/A</v>
      </c>
      <c r="F1970" s="238" t="e">
        <f>IF(AND(VALUE(LEFT($A1970,3))=309,LEN($B1970)=3),VLOOKUP(VALUE(MID($B1970,2,2)),_309_Table3,MATCH(MID($B1970,1,1),_309_Table3_ColumnLookup,0),FALSE),
  IF($C1970="309 LCR SummaryA",OneYearSCR,IF($C1970="309 LCR SummaryB",UltimateSCR,IF(VALUE(LEFT($A1970,3))=309,VLOOKUP(VALUE(MID($B1970,2,1)),_309_Table3,MATCH(MID($B1970,1,1),_309_Table3_ColumnLookup,0),FALSE)
+N("309"),
  IF(VALUE(LEFT($A1970,3))=310,VLOOKUP(VALUE(MID($B1970,2,1)),_310_Table3,MATCH(MID($B1970,1,1),_310_Table3_ColumnLookup,0),FALSE)
+N("310"),
  IF(AND(VALUE(LEFT($A1970,3))=311,LEN($I1970)=4),VLOOKUP($I1970,_311_Table3,MATCH($B1970,_311_Table3_ColumnLookup,0),FALSE),
  IF(AND(VALUE(LEFT($A1970,3))=311,OR($B1970="I2",$B1970="J2",$B1970="K2",$B1970="L2")),VLOOKUP('311'!$G$58,_311_Table3,MATCH(MID($B1970,1,1),_311_Table3_ColumnLookup,0),FALSE),
  IF(AND(VALUE(LEFT($A1970,3))=311,RIGHT($B1970,5)="Total"),VLOOKUP('311'!$G$59,_311_Table3,MATCH(MID($B1970,1,1),_311_Table3_ColumnLookup,0),FALSE),
  IF(VALUE(LEFT($A1970,3))=311,VLOOKUP(VALUE(MID($B1970,2,1)),_311_Table3,MATCH(MID($B1970,1,1),_311_Table3_ColumnLookup,0),FALSE)
+N("311"),
  IF(AND(VALUE(LEFT($A1970,3))=312,LEFT($G1970,10)="Unincepted",$B1970="G "),VLOOKUP(" ULO",_312_Table3,MATCH('312'!$N$16,_312_Table3_ColumnLookup,0),FALSE),
  IF(AND(VALUE(LEFT($A1970,3))=312,LEFT($G1970,10)="Unincepted",$B1970="O "),VLOOKUP(" ULO",_312_Table3,MATCH('312'!$V$16,_312_Table3_ColumnLookup,0),FALSE),
  IF(AND(VALUE(LEFT($A1970,3))=312,LEFT($G1970,10)="Unincepted",$B1970="Q "),VLOOKUP(" ULO",_312_Table3,MATCH('312'!$X$16,_312_Table3_ColumnLookup,0),FALSE),
  IF(AND(VALUE(LEFT($A1970,3))=312,LEFT($G1970,10)="Unincepted"),VLOOKUP(" ULO",_312_Table3,MATCH(LEFT($B1970,1),_312_Table3_ColumnLookup,0),FALSE),
  IF(AND(VALUE(LEFT($A1970,3))=312,LEFT($G1970,5)="Total",$B1970="G "),VLOOKUP('312'!$F$80,_312_Table3,MATCH('312'!$N$16,_312_Table3_ColumnLookup,0),FALSE),
  IF(AND(VALUE(LEFT($A1970,3))=312,LEFT($G1970,5)="Total",$B1970="O "),VLOOKUP('312'!$F$80,_312_Table3,MATCH('312'!$V$16,_312_Table3_ColumnLookup,0),FALSE),
  IF(AND(VALUE(LEFT($A1970,3))=312,LEFT($G1970,5)="Total",$B1970="Q "),VLOOKUP('312'!$F$80,_312_Table3,MATCH('312'!$X$16,_312_Table3_ColumnLookup,0),FALSE),
  IF(AND(VALUE(LEFT($A1970,3))=312,LEFT($G1970,5)="Total"),VLOOKUP('312'!$F$80,_312_Table3,MATCH(LEFT($B1970,1),_312_Table3_ColumnLookup,0),FALSE),
  IF(AND(VALUE(LEFT($A1970,3))=312,LEN($I1970)=4,$B1970="G"),VLOOKUP($I1970,_312_Table3,MATCH('312'!$N$16,_312_Table3_ColumnLookup,0),FALSE),
  IF(AND(VALUE(LEFT($A1970,3))=312,LEN($I1970)=4,$B1970="O"),VLOOKUP($I1970,_312_Table3,MATCH('312'!$V$16,_312_Table3_ColumnLookup,0),FALSE),
  IF(AND(VALUE(LEFT($A1970,3))=312,LEN($I1970)=4,$B1970="Q"),VLOOKUP($I1970,_312_Table3,MATCH('312'!$X$16,_312_Table3_ColumnLookup,0),FALSE),
  IF(AND(VALUE(LEFT($A1970,3))=312,LEN($I1970)=4),VLOOKUP($I1970,_312_Table3,MATCH(LEFT($B1970,1),_312_Table3_ColumnLookup,0),FALSE)
+N("312"),
  IF(VALUE(LEFT($A1970,3))=313,VLOOKUP(VALUE(MID($B1970,2,1)),_313_Table3,MATCH(MID($B1970,1,1),_313_Table3_ColumnLookup,0),FALSE)
+N("313"),
  IF(AND(VALUE(LEFT($A1970,3))=314,LEN($B1970)=3),VLOOKUP(VALUE(MID($B1970,2,2)),_314_Table3,MATCH(MID($B1970,1,1),_314_Table3_ColumnLookup,0),FALSE),
  IF(VALUE(LEFT($A1970,3))=314,VLOOKUP(VALUE(MID($B1970,2,1)),_314_Table3,MATCH(MID($B1970,1,1),_314_Table3_ColumnLookup,0),FALSE)
+N("314"),
""))))))))))))))))))))))))</f>
        <v>#N/A</v>
      </c>
      <c r="H1970" s="321" t="str">
        <f>IFERROR(
IF(ISERROR($D1970)=FALSE,$D1970,IF(ISERROR($E1970)=FALSE,$E1970,IF(ISERROR($F1970)=FALSE,$F1970
+N("012 checkboxes"),
IF(
IF(OR(LEFT($A1970,9)="Syndicate",LEFT($A1970,12)="NewSyndicate"),VLOOKUP($A1970,'012'!$J:$ZW,MATCH("Link to button",'012'!$J$1:$ZW$1,0),0)
+N("309 checkbox"),
IF($C1970="309 LCR Summary0",VLOOKUP("Notes990",'309'!$P:$ZZ,MATCH("Link to button",'309'!$P$1:$ZZ$1,0),0)
+N("313 checkboxes"),
IF($C1970="313 Financial Information0LcmVsScr",IF($C1970="309 LCR Summary0",VLOOKUP("LcmVsScr",'309'!$N:$ZZ,MATCH("Link to button",'309'!$N$1:$ZZ$1,0),0),
IF($C1970="313 Financial Information0LcrDocAttached",IF($C1970="309 LCR Summary0",VLOOKUP("LcrDocAttached",'309'!$N:$ZZ,MATCH("Link to button",'309'!$N$1:$ZZ$1,0),
0)))))))=1,TRUE,FALSE)
))),"")</f>
        <v/>
      </c>
    </row>
    <row r="1971" spans="1:8">
      <c r="A1971" s="237" t="e">
        <f>VLOOKUP($G1971,CSVLookups!$B:$R,MATCH(A$1,CSVLookups!$B$1:$R$1,0),FALSE)</f>
        <v>#N/A</v>
      </c>
      <c r="B1971" s="237" t="e">
        <f>VLOOKUP($G1971,CSVLookups!$B:$R,MATCH(B$1,CSVLookups!$B$1:$R$1,0),FALSE)</f>
        <v>#N/A</v>
      </c>
      <c r="C1971" s="238" t="e">
        <f t="shared" si="31"/>
        <v>#N/A</v>
      </c>
      <c r="D1971" s="238" t="e">
        <f>IF(AND(VALUE(LEFT($A1971,3))=309,LEN($B1971)=3),VLOOKUP(VALUE(MID($B1971,2,2)),_309_Table1,MATCH(MID($B1971,1,1),_309_Table1_ColumnLookup,0),FALSE),
  IF($C1971="309 LCR SummaryA",OneYearSCR,IF($C1971="309 LCR SummaryB",UltimateSCR,IF(VALUE(LEFT($A1971,3))=309,VLOOKUP(VALUE(MID($B1971,2,1)),_309_Table1,MATCH(MID($B1971,1,1),_309_Table1_ColumnLookup,0),FALSE)
+N("309"),
  IF(VALUE(LEFT($A1971,3))=310,VLOOKUP(VALUE(MID($B1971,2,1)),_310_Table1,MATCH(MID($B1971,1,1),_310_Table1_ColumnLookup,0),FALSE)
+N("310"),
  IF(AND(VALUE(LEFT($A1971,3))=311,LEN($I1971)=4),VLOOKUP($I1971,_311_Table1,MATCH($B1971,_311_Table1_ColumnLookup,0),FALSE),
  IF(AND(VALUE(LEFT($A1971,3))=311,OR($B1971="I2",$B1971="J2",$B1971="K2",$B1971="L2")),VLOOKUP('311'!$G$58,_311_Table1,MATCH(MID($B1971,1,1),_311_Table1_ColumnLookup,0),FALSE),
  IF(AND(VALUE(LEFT($A1971,3))=311,RIGHT($B1971,5)="Total"),VLOOKUP('311'!$G$59,_311_Table1,MATCH(MID($B1971,1,1),_311_Table1_ColumnLookup,0),FALSE),
  IF(VALUE(LEFT($A1971,3))=311,VLOOKUP(VALUE(MID($B1971,2,1)),_311_Table1,MATCH(MID($B1971,1,1),_311_Table1_ColumnLookup,0),FALSE)
+N("311"),
  IF(AND(VALUE(LEFT($A1971,3))=312,LEFT($G1971,10)="Unincepted",$B1971="G "),VLOOKUP(" ULO",_312_Table1,MATCH('312'!$N$16,_312_Table1_ColumnLookup,0),FALSE),
  IF(AND(VALUE(LEFT($A1971,3))=312,LEFT($G1971,10)="Unincepted",$B1971="O "),VLOOKUP(" ULO",_312_Table1,MATCH('312'!$V$16,_312_Table1_ColumnLookup,0),FALSE),
  IF(AND(VALUE(LEFT($A1971,3))=312,LEFT($G1971,10)="Unincepted",$B1971="Q "),VLOOKUP(" ULO",_312_Table1,MATCH('312'!$X$16,_312_Table1_ColumnLookup,0),FALSE),
  IF(AND(VALUE(LEFT($A1971,3))=312,LEFT($G1971,10)="Unincepted"),VLOOKUP(" ULO",_312_Table1,MATCH(LEFT($B1971,1),_312_Table1_ColumnLookup,0),FALSE),
  IF(AND(VALUE(LEFT($A1971,3))=312,LEFT($G1971,5)="Total",$B1971="G "),VLOOKUP('312'!$F$80,_312_Table1,MATCH('312'!$N$16,_312_Table1_ColumnLookup,0),FALSE),
  IF(AND(VALUE(LEFT($A1971,3))=312,LEFT($G1971,5)="Total",$B1971="O "),VLOOKUP('312'!$F$80,_312_Table1,MATCH('312'!$V$16,_312_Table1_ColumnLookup,0),FALSE),
  IF(AND(VALUE(LEFT($A1971,3))=312,LEFT($G1971,5)="Total",$B1971="Q "),VLOOKUP('312'!$F$80,_312_Table1,MATCH('312'!$X$16,_312_Table1_ColumnLookup,0),FALSE),
  IF(AND(VALUE(LEFT($A1971,3))=312,LEFT($G1971,5)="Total"),VLOOKUP('312'!$F$80,_312_Table1,MATCH(LEFT($B1971,1),_312_Table1_ColumnLookup,0),FALSE),
  IF(AND(VALUE(LEFT($A1971,3))=312,LEN($I1971)=4,$B1971="G"),VLOOKUP($I1971,_312_Table1,MATCH('312'!$N$16,_312_Table1_ColumnLookup,0),FALSE),
  IF(AND(VALUE(LEFT($A1971,3))=312,LEN($I1971)=4,$B1971="O"),VLOOKUP($I1971,_312_Table1,MATCH('312'!$V$16,_312_Table1_ColumnLookup,0),FALSE),
  IF(AND(VALUE(LEFT($A1971,3))=312,LEN($I1971)=4,$B1971="Q"),VLOOKUP($I1971,_312_Table1,MATCH('312'!$X$16,_312_Table1_ColumnLookup,0),FALSE),
  IF(AND(VALUE(LEFT($A1971,3))=312,LEN($I1971)=4),VLOOKUP($I1971,_312_Table1,MATCH(LEFT($B1971,1),_312_Table1_ColumnLookup,0),FALSE)
+N("312"),
  IF(VALUE(LEFT($A1971,3))=313,VLOOKUP(VALUE(MID($B1971,2,1)),_313_Table1,MATCH(MID($B1971,1,1),_313_Table1_ColumnLookup,0),FALSE)
+N("313"),
  IF(AND(VALUE(LEFT($A1971,3))=314,LEN($B1971)=3),VLOOKUP(VALUE(MID($B1971,2,2)),_314_Table1,MATCH(MID($B1971,1,1),_314_Table1_ColumnLookup,0),FALSE),
  IF(VALUE(LEFT($A1971,3))=314,VLOOKUP(VALUE(MID($B1971,2,1)),_314_Table1,MATCH(MID($B1971,1,1),_314_Table1_ColumnLookup,0),FALSE)
+N("314"),
""))))))))))))))))))))))))</f>
        <v>#N/A</v>
      </c>
      <c r="E1971" s="238" t="e">
        <f>IF(AND(VALUE(LEFT($A1971,3))=309,LEN($B1971)=3),VLOOKUP(VALUE(MID($B1971,2,2)),_309_Table2,MATCH(MID($B1971,1,1),_309_Table2_ColumnLookup,0),FALSE),
  IF($C1971="309 LCR SummaryA",OneYearSCR,IF($C1971="309 LCR SummaryB",UltimateSCR,IF(VALUE(LEFT($A1971,3))=309,VLOOKUP(VALUE(MID($B1971,2,1)),_309_Table2,MATCH(MID($B1971,1,1),_309_Table2_ColumnLookup,0),FALSE)
+N("309"),
  IF(VALUE(LEFT($A1971,3))=310,VLOOKUP(VALUE(MID($B1971,2,1)),_310_Table2,MATCH(MID($B1971,1,1),_310_Table2_ColumnLookup,0),FALSE)
+N("310"),
  IF(AND(VALUE(LEFT($A1971,3))=311,LEN($I1971)=4),VLOOKUP($I1971,_311_Table2,MATCH($B1971,_311_Table2_ColumnLookup,0),FALSE),
  IF(AND(VALUE(LEFT($A1971,3))=311,OR($B1971="I2",$B1971="J2",$B1971="K2",$B1971="L2")),VLOOKUP('311'!$G$58,_311_Table2,MATCH(MID($B1971,1,1),_311_Table2_ColumnLookup,0),FALSE),
  IF(AND(VALUE(LEFT($A1971,3))=311,RIGHT($B1971,5)="Total"),VLOOKUP('311'!$G$59,_311_Table2,MATCH(MID($B1971,1,1),_311_Table2_ColumnLookup,0),FALSE),
  IF(VALUE(LEFT($A1971,3))=311,VLOOKUP(VALUE(MID($B1971,2,1)),_311_Table2,MATCH(MID($B1971,1,1),_311_Table2_ColumnLookup,0),FALSE)
+N("311"),
  IF(AND(VALUE(LEFT($A1971,3))=312,LEFT($G1971,10)="Unincepted",$B1971="G "),VLOOKUP(" ULO",_312_Table2,MATCH('312'!$N$16,_312_Table2_ColumnLookup,0),FALSE),
  IF(AND(VALUE(LEFT($A1971,3))=312,LEFT($G1971,10)="Unincepted",$B1971="O "),VLOOKUP(" ULO",_312_Table2,MATCH('312'!$V$16,_312_Table2_ColumnLookup,0),FALSE),
  IF(AND(VALUE(LEFT($A1971,3))=312,LEFT($G1971,10)="Unincepted",$B1971="Q "),VLOOKUP(" ULO",_312_Table2,MATCH('312'!$X$16,_312_Table2_ColumnLookup,0),FALSE),
  IF(AND(VALUE(LEFT($A1971,3))=312,LEFT($G1971,10)="Unincepted"),VLOOKUP(" ULO",_312_Table2,MATCH(LEFT($B1971,1),_312_Table2_ColumnLookup,0),FALSE),
  IF(AND(VALUE(LEFT($A1971,3))=312,LEFT($G1971,5)="Total",$B1971="G "),VLOOKUP('312'!$F$80,_312_Table2,MATCH('312'!$N$16,_312_Table2_ColumnLookup,0),FALSE),
  IF(AND(VALUE(LEFT($A1971,3))=312,LEFT($G1971,5)="Total",$B1971="O "),VLOOKUP('312'!$F$80,_312_Table2,MATCH('312'!$V$16,_312_Table2_ColumnLookup,0),FALSE),
  IF(AND(VALUE(LEFT($A1971,3))=312,LEFT($G1971,5)="Total",$B1971="Q "),VLOOKUP('312'!$F$80,_312_Table2,MATCH('312'!$X$16,_312_Table2_ColumnLookup,0),FALSE),
  IF(AND(VALUE(LEFT($A1971,3))=312,LEFT($G1971,5)="Total"),VLOOKUP('312'!$F$80,_312_Table2,MATCH(LEFT($B1971,1),_312_Table2_ColumnLookup,0),FALSE),
  IF(AND(VALUE(LEFT($A1971,3))=312,LEN($I1971)=4,$B1971="G"),VLOOKUP($I1971,_312_Table2,MATCH('312'!$N$16,_312_Table2_ColumnLookup,0),FALSE),
  IF(AND(VALUE(LEFT($A1971,3))=312,LEN($I1971)=4,$B1971="O"),VLOOKUP($I1971,_312_Table2,MATCH('312'!$V$16,_312_Table2_ColumnLookup,0),FALSE),
  IF(AND(VALUE(LEFT($A1971,3))=312,LEN($I1971)=4,$B1971="Q"),VLOOKUP($I1971,_312_Table2,MATCH('312'!$X$16,_312_Table2_ColumnLookup,0),FALSE),
  IF(AND(VALUE(LEFT($A1971,3))=312,LEN($I1971)=4),VLOOKUP($I1971,_312_Table2,MATCH(LEFT($B1971,1),_312_Table2_ColumnLookup,0),FALSE)
+N("312"),
  IF(VALUE(LEFT($A1971,3))=313,VLOOKUP(VALUE(MID($B1971,2,1)),_313_Table2,MATCH(MID($B1971,1,1),_313_Table2_ColumnLookup,0),FALSE)
+N("313"),
  IF(AND(VALUE(LEFT($A1971,3))=314,LEN($B1971)=3),VLOOKUP(VALUE(MID($B1971,2,2)),_314_Table2,MATCH(MID($B1971,1,1),_314_Table2_ColumnLookup,0),FALSE),
  IF(VALUE(LEFT($A1971,3))=314,VLOOKUP(VALUE(MID($B1971,2,1)),_314_Table2,MATCH(MID($B1971,1,1),_314_Table2_ColumnLookup,0),FALSE)
+N("314"),
""))))))))))))))))))))))))</f>
        <v>#N/A</v>
      </c>
      <c r="F1971" s="238" t="e">
        <f>IF(AND(VALUE(LEFT($A1971,3))=309,LEN($B1971)=3),VLOOKUP(VALUE(MID($B1971,2,2)),_309_Table3,MATCH(MID($B1971,1,1),_309_Table3_ColumnLookup,0),FALSE),
  IF($C1971="309 LCR SummaryA",OneYearSCR,IF($C1971="309 LCR SummaryB",UltimateSCR,IF(VALUE(LEFT($A1971,3))=309,VLOOKUP(VALUE(MID($B1971,2,1)),_309_Table3,MATCH(MID($B1971,1,1),_309_Table3_ColumnLookup,0),FALSE)
+N("309"),
  IF(VALUE(LEFT($A1971,3))=310,VLOOKUP(VALUE(MID($B1971,2,1)),_310_Table3,MATCH(MID($B1971,1,1),_310_Table3_ColumnLookup,0),FALSE)
+N("310"),
  IF(AND(VALUE(LEFT($A1971,3))=311,LEN($I1971)=4),VLOOKUP($I1971,_311_Table3,MATCH($B1971,_311_Table3_ColumnLookup,0),FALSE),
  IF(AND(VALUE(LEFT($A1971,3))=311,OR($B1971="I2",$B1971="J2",$B1971="K2",$B1971="L2")),VLOOKUP('311'!$G$58,_311_Table3,MATCH(MID($B1971,1,1),_311_Table3_ColumnLookup,0),FALSE),
  IF(AND(VALUE(LEFT($A1971,3))=311,RIGHT($B1971,5)="Total"),VLOOKUP('311'!$G$59,_311_Table3,MATCH(MID($B1971,1,1),_311_Table3_ColumnLookup,0),FALSE),
  IF(VALUE(LEFT($A1971,3))=311,VLOOKUP(VALUE(MID($B1971,2,1)),_311_Table3,MATCH(MID($B1971,1,1),_311_Table3_ColumnLookup,0),FALSE)
+N("311"),
  IF(AND(VALUE(LEFT($A1971,3))=312,LEFT($G1971,10)="Unincepted",$B1971="G "),VLOOKUP(" ULO",_312_Table3,MATCH('312'!$N$16,_312_Table3_ColumnLookup,0),FALSE),
  IF(AND(VALUE(LEFT($A1971,3))=312,LEFT($G1971,10)="Unincepted",$B1971="O "),VLOOKUP(" ULO",_312_Table3,MATCH('312'!$V$16,_312_Table3_ColumnLookup,0),FALSE),
  IF(AND(VALUE(LEFT($A1971,3))=312,LEFT($G1971,10)="Unincepted",$B1971="Q "),VLOOKUP(" ULO",_312_Table3,MATCH('312'!$X$16,_312_Table3_ColumnLookup,0),FALSE),
  IF(AND(VALUE(LEFT($A1971,3))=312,LEFT($G1971,10)="Unincepted"),VLOOKUP(" ULO",_312_Table3,MATCH(LEFT($B1971,1),_312_Table3_ColumnLookup,0),FALSE),
  IF(AND(VALUE(LEFT($A1971,3))=312,LEFT($G1971,5)="Total",$B1971="G "),VLOOKUP('312'!$F$80,_312_Table3,MATCH('312'!$N$16,_312_Table3_ColumnLookup,0),FALSE),
  IF(AND(VALUE(LEFT($A1971,3))=312,LEFT($G1971,5)="Total",$B1971="O "),VLOOKUP('312'!$F$80,_312_Table3,MATCH('312'!$V$16,_312_Table3_ColumnLookup,0),FALSE),
  IF(AND(VALUE(LEFT($A1971,3))=312,LEFT($G1971,5)="Total",$B1971="Q "),VLOOKUP('312'!$F$80,_312_Table3,MATCH('312'!$X$16,_312_Table3_ColumnLookup,0),FALSE),
  IF(AND(VALUE(LEFT($A1971,3))=312,LEFT($G1971,5)="Total"),VLOOKUP('312'!$F$80,_312_Table3,MATCH(LEFT($B1971,1),_312_Table3_ColumnLookup,0),FALSE),
  IF(AND(VALUE(LEFT($A1971,3))=312,LEN($I1971)=4,$B1971="G"),VLOOKUP($I1971,_312_Table3,MATCH('312'!$N$16,_312_Table3_ColumnLookup,0),FALSE),
  IF(AND(VALUE(LEFT($A1971,3))=312,LEN($I1971)=4,$B1971="O"),VLOOKUP($I1971,_312_Table3,MATCH('312'!$V$16,_312_Table3_ColumnLookup,0),FALSE),
  IF(AND(VALUE(LEFT($A1971,3))=312,LEN($I1971)=4,$B1971="Q"),VLOOKUP($I1971,_312_Table3,MATCH('312'!$X$16,_312_Table3_ColumnLookup,0),FALSE),
  IF(AND(VALUE(LEFT($A1971,3))=312,LEN($I1971)=4),VLOOKUP($I1971,_312_Table3,MATCH(LEFT($B1971,1),_312_Table3_ColumnLookup,0),FALSE)
+N("312"),
  IF(VALUE(LEFT($A1971,3))=313,VLOOKUP(VALUE(MID($B1971,2,1)),_313_Table3,MATCH(MID($B1971,1,1),_313_Table3_ColumnLookup,0),FALSE)
+N("313"),
  IF(AND(VALUE(LEFT($A1971,3))=314,LEN($B1971)=3),VLOOKUP(VALUE(MID($B1971,2,2)),_314_Table3,MATCH(MID($B1971,1,1),_314_Table3_ColumnLookup,0),FALSE),
  IF(VALUE(LEFT($A1971,3))=314,VLOOKUP(VALUE(MID($B1971,2,1)),_314_Table3,MATCH(MID($B1971,1,1),_314_Table3_ColumnLookup,0),FALSE)
+N("314"),
""))))))))))))))))))))))))</f>
        <v>#N/A</v>
      </c>
      <c r="H1971" s="321" t="str">
        <f>IFERROR(
IF(ISERROR($D1971)=FALSE,$D1971,IF(ISERROR($E1971)=FALSE,$E1971,IF(ISERROR($F1971)=FALSE,$F1971
+N("012 checkboxes"),
IF(
IF(OR(LEFT($A1971,9)="Syndicate",LEFT($A1971,12)="NewSyndicate"),VLOOKUP($A1971,'012'!$J:$ZW,MATCH("Link to button",'012'!$J$1:$ZW$1,0),0)
+N("309 checkbox"),
IF($C1971="309 LCR Summary0",VLOOKUP("Notes990",'309'!$P:$ZZ,MATCH("Link to button",'309'!$P$1:$ZZ$1,0),0)
+N("313 checkboxes"),
IF($C1971="313 Financial Information0LcmVsScr",IF($C1971="309 LCR Summary0",VLOOKUP("LcmVsScr",'309'!$N:$ZZ,MATCH("Link to button",'309'!$N$1:$ZZ$1,0),0),
IF($C1971="313 Financial Information0LcrDocAttached",IF($C1971="309 LCR Summary0",VLOOKUP("LcrDocAttached",'309'!$N:$ZZ,MATCH("Link to button",'309'!$N$1:$ZZ$1,0),
0)))))))=1,TRUE,FALSE)
))),"")</f>
        <v/>
      </c>
    </row>
    <row r="1972" spans="1:8">
      <c r="A1972" s="237" t="e">
        <f>VLOOKUP($G1972,CSVLookups!$B:$R,MATCH(A$1,CSVLookups!$B$1:$R$1,0),FALSE)</f>
        <v>#N/A</v>
      </c>
      <c r="B1972" s="237" t="e">
        <f>VLOOKUP($G1972,CSVLookups!$B:$R,MATCH(B$1,CSVLookups!$B$1:$R$1,0),FALSE)</f>
        <v>#N/A</v>
      </c>
      <c r="C1972" s="238" t="e">
        <f t="shared" si="31"/>
        <v>#N/A</v>
      </c>
      <c r="D1972" s="238" t="e">
        <f>IF(AND(VALUE(LEFT($A1972,3))=309,LEN($B1972)=3),VLOOKUP(VALUE(MID($B1972,2,2)),_309_Table1,MATCH(MID($B1972,1,1),_309_Table1_ColumnLookup,0),FALSE),
  IF($C1972="309 LCR SummaryA",OneYearSCR,IF($C1972="309 LCR SummaryB",UltimateSCR,IF(VALUE(LEFT($A1972,3))=309,VLOOKUP(VALUE(MID($B1972,2,1)),_309_Table1,MATCH(MID($B1972,1,1),_309_Table1_ColumnLookup,0),FALSE)
+N("309"),
  IF(VALUE(LEFT($A1972,3))=310,VLOOKUP(VALUE(MID($B1972,2,1)),_310_Table1,MATCH(MID($B1972,1,1),_310_Table1_ColumnLookup,0),FALSE)
+N("310"),
  IF(AND(VALUE(LEFT($A1972,3))=311,LEN($I1972)=4),VLOOKUP($I1972,_311_Table1,MATCH($B1972,_311_Table1_ColumnLookup,0),FALSE),
  IF(AND(VALUE(LEFT($A1972,3))=311,OR($B1972="I2",$B1972="J2",$B1972="K2",$B1972="L2")),VLOOKUP('311'!$G$58,_311_Table1,MATCH(MID($B1972,1,1),_311_Table1_ColumnLookup,0),FALSE),
  IF(AND(VALUE(LEFT($A1972,3))=311,RIGHT($B1972,5)="Total"),VLOOKUP('311'!$G$59,_311_Table1,MATCH(MID($B1972,1,1),_311_Table1_ColumnLookup,0),FALSE),
  IF(VALUE(LEFT($A1972,3))=311,VLOOKUP(VALUE(MID($B1972,2,1)),_311_Table1,MATCH(MID($B1972,1,1),_311_Table1_ColumnLookup,0),FALSE)
+N("311"),
  IF(AND(VALUE(LEFT($A1972,3))=312,LEFT($G1972,10)="Unincepted",$B1972="G "),VLOOKUP(" ULO",_312_Table1,MATCH('312'!$N$16,_312_Table1_ColumnLookup,0),FALSE),
  IF(AND(VALUE(LEFT($A1972,3))=312,LEFT($G1972,10)="Unincepted",$B1972="O "),VLOOKUP(" ULO",_312_Table1,MATCH('312'!$V$16,_312_Table1_ColumnLookup,0),FALSE),
  IF(AND(VALUE(LEFT($A1972,3))=312,LEFT($G1972,10)="Unincepted",$B1972="Q "),VLOOKUP(" ULO",_312_Table1,MATCH('312'!$X$16,_312_Table1_ColumnLookup,0),FALSE),
  IF(AND(VALUE(LEFT($A1972,3))=312,LEFT($G1972,10)="Unincepted"),VLOOKUP(" ULO",_312_Table1,MATCH(LEFT($B1972,1),_312_Table1_ColumnLookup,0),FALSE),
  IF(AND(VALUE(LEFT($A1972,3))=312,LEFT($G1972,5)="Total",$B1972="G "),VLOOKUP('312'!$F$80,_312_Table1,MATCH('312'!$N$16,_312_Table1_ColumnLookup,0),FALSE),
  IF(AND(VALUE(LEFT($A1972,3))=312,LEFT($G1972,5)="Total",$B1972="O "),VLOOKUP('312'!$F$80,_312_Table1,MATCH('312'!$V$16,_312_Table1_ColumnLookup,0),FALSE),
  IF(AND(VALUE(LEFT($A1972,3))=312,LEFT($G1972,5)="Total",$B1972="Q "),VLOOKUP('312'!$F$80,_312_Table1,MATCH('312'!$X$16,_312_Table1_ColumnLookup,0),FALSE),
  IF(AND(VALUE(LEFT($A1972,3))=312,LEFT($G1972,5)="Total"),VLOOKUP('312'!$F$80,_312_Table1,MATCH(LEFT($B1972,1),_312_Table1_ColumnLookup,0),FALSE),
  IF(AND(VALUE(LEFT($A1972,3))=312,LEN($I1972)=4,$B1972="G"),VLOOKUP($I1972,_312_Table1,MATCH('312'!$N$16,_312_Table1_ColumnLookup,0),FALSE),
  IF(AND(VALUE(LEFT($A1972,3))=312,LEN($I1972)=4,$B1972="O"),VLOOKUP($I1972,_312_Table1,MATCH('312'!$V$16,_312_Table1_ColumnLookup,0),FALSE),
  IF(AND(VALUE(LEFT($A1972,3))=312,LEN($I1972)=4,$B1972="Q"),VLOOKUP($I1972,_312_Table1,MATCH('312'!$X$16,_312_Table1_ColumnLookup,0),FALSE),
  IF(AND(VALUE(LEFT($A1972,3))=312,LEN($I1972)=4),VLOOKUP($I1972,_312_Table1,MATCH(LEFT($B1972,1),_312_Table1_ColumnLookup,0),FALSE)
+N("312"),
  IF(VALUE(LEFT($A1972,3))=313,VLOOKUP(VALUE(MID($B1972,2,1)),_313_Table1,MATCH(MID($B1972,1,1),_313_Table1_ColumnLookup,0),FALSE)
+N("313"),
  IF(AND(VALUE(LEFT($A1972,3))=314,LEN($B1972)=3),VLOOKUP(VALUE(MID($B1972,2,2)),_314_Table1,MATCH(MID($B1972,1,1),_314_Table1_ColumnLookup,0),FALSE),
  IF(VALUE(LEFT($A1972,3))=314,VLOOKUP(VALUE(MID($B1972,2,1)),_314_Table1,MATCH(MID($B1972,1,1),_314_Table1_ColumnLookup,0),FALSE)
+N("314"),
""))))))))))))))))))))))))</f>
        <v>#N/A</v>
      </c>
      <c r="E1972" s="238" t="e">
        <f>IF(AND(VALUE(LEFT($A1972,3))=309,LEN($B1972)=3),VLOOKUP(VALUE(MID($B1972,2,2)),_309_Table2,MATCH(MID($B1972,1,1),_309_Table2_ColumnLookup,0),FALSE),
  IF($C1972="309 LCR SummaryA",OneYearSCR,IF($C1972="309 LCR SummaryB",UltimateSCR,IF(VALUE(LEFT($A1972,3))=309,VLOOKUP(VALUE(MID($B1972,2,1)),_309_Table2,MATCH(MID($B1972,1,1),_309_Table2_ColumnLookup,0),FALSE)
+N("309"),
  IF(VALUE(LEFT($A1972,3))=310,VLOOKUP(VALUE(MID($B1972,2,1)),_310_Table2,MATCH(MID($B1972,1,1),_310_Table2_ColumnLookup,0),FALSE)
+N("310"),
  IF(AND(VALUE(LEFT($A1972,3))=311,LEN($I1972)=4),VLOOKUP($I1972,_311_Table2,MATCH($B1972,_311_Table2_ColumnLookup,0),FALSE),
  IF(AND(VALUE(LEFT($A1972,3))=311,OR($B1972="I2",$B1972="J2",$B1972="K2",$B1972="L2")),VLOOKUP('311'!$G$58,_311_Table2,MATCH(MID($B1972,1,1),_311_Table2_ColumnLookup,0),FALSE),
  IF(AND(VALUE(LEFT($A1972,3))=311,RIGHT($B1972,5)="Total"),VLOOKUP('311'!$G$59,_311_Table2,MATCH(MID($B1972,1,1),_311_Table2_ColumnLookup,0),FALSE),
  IF(VALUE(LEFT($A1972,3))=311,VLOOKUP(VALUE(MID($B1972,2,1)),_311_Table2,MATCH(MID($B1972,1,1),_311_Table2_ColumnLookup,0),FALSE)
+N("311"),
  IF(AND(VALUE(LEFT($A1972,3))=312,LEFT($G1972,10)="Unincepted",$B1972="G "),VLOOKUP(" ULO",_312_Table2,MATCH('312'!$N$16,_312_Table2_ColumnLookup,0),FALSE),
  IF(AND(VALUE(LEFT($A1972,3))=312,LEFT($G1972,10)="Unincepted",$B1972="O "),VLOOKUP(" ULO",_312_Table2,MATCH('312'!$V$16,_312_Table2_ColumnLookup,0),FALSE),
  IF(AND(VALUE(LEFT($A1972,3))=312,LEFT($G1972,10)="Unincepted",$B1972="Q "),VLOOKUP(" ULO",_312_Table2,MATCH('312'!$X$16,_312_Table2_ColumnLookup,0),FALSE),
  IF(AND(VALUE(LEFT($A1972,3))=312,LEFT($G1972,10)="Unincepted"),VLOOKUP(" ULO",_312_Table2,MATCH(LEFT($B1972,1),_312_Table2_ColumnLookup,0),FALSE),
  IF(AND(VALUE(LEFT($A1972,3))=312,LEFT($G1972,5)="Total",$B1972="G "),VLOOKUP('312'!$F$80,_312_Table2,MATCH('312'!$N$16,_312_Table2_ColumnLookup,0),FALSE),
  IF(AND(VALUE(LEFT($A1972,3))=312,LEFT($G1972,5)="Total",$B1972="O "),VLOOKUP('312'!$F$80,_312_Table2,MATCH('312'!$V$16,_312_Table2_ColumnLookup,0),FALSE),
  IF(AND(VALUE(LEFT($A1972,3))=312,LEFT($G1972,5)="Total",$B1972="Q "),VLOOKUP('312'!$F$80,_312_Table2,MATCH('312'!$X$16,_312_Table2_ColumnLookup,0),FALSE),
  IF(AND(VALUE(LEFT($A1972,3))=312,LEFT($G1972,5)="Total"),VLOOKUP('312'!$F$80,_312_Table2,MATCH(LEFT($B1972,1),_312_Table2_ColumnLookup,0),FALSE),
  IF(AND(VALUE(LEFT($A1972,3))=312,LEN($I1972)=4,$B1972="G"),VLOOKUP($I1972,_312_Table2,MATCH('312'!$N$16,_312_Table2_ColumnLookup,0),FALSE),
  IF(AND(VALUE(LEFT($A1972,3))=312,LEN($I1972)=4,$B1972="O"),VLOOKUP($I1972,_312_Table2,MATCH('312'!$V$16,_312_Table2_ColumnLookup,0),FALSE),
  IF(AND(VALUE(LEFT($A1972,3))=312,LEN($I1972)=4,$B1972="Q"),VLOOKUP($I1972,_312_Table2,MATCH('312'!$X$16,_312_Table2_ColumnLookup,0),FALSE),
  IF(AND(VALUE(LEFT($A1972,3))=312,LEN($I1972)=4),VLOOKUP($I1972,_312_Table2,MATCH(LEFT($B1972,1),_312_Table2_ColumnLookup,0),FALSE)
+N("312"),
  IF(VALUE(LEFT($A1972,3))=313,VLOOKUP(VALUE(MID($B1972,2,1)),_313_Table2,MATCH(MID($B1972,1,1),_313_Table2_ColumnLookup,0),FALSE)
+N("313"),
  IF(AND(VALUE(LEFT($A1972,3))=314,LEN($B1972)=3),VLOOKUP(VALUE(MID($B1972,2,2)),_314_Table2,MATCH(MID($B1972,1,1),_314_Table2_ColumnLookup,0),FALSE),
  IF(VALUE(LEFT($A1972,3))=314,VLOOKUP(VALUE(MID($B1972,2,1)),_314_Table2,MATCH(MID($B1972,1,1),_314_Table2_ColumnLookup,0),FALSE)
+N("314"),
""))))))))))))))))))))))))</f>
        <v>#N/A</v>
      </c>
      <c r="F1972" s="238" t="e">
        <f>IF(AND(VALUE(LEFT($A1972,3))=309,LEN($B1972)=3),VLOOKUP(VALUE(MID($B1972,2,2)),_309_Table3,MATCH(MID($B1972,1,1),_309_Table3_ColumnLookup,0),FALSE),
  IF($C1972="309 LCR SummaryA",OneYearSCR,IF($C1972="309 LCR SummaryB",UltimateSCR,IF(VALUE(LEFT($A1972,3))=309,VLOOKUP(VALUE(MID($B1972,2,1)),_309_Table3,MATCH(MID($B1972,1,1),_309_Table3_ColumnLookup,0),FALSE)
+N("309"),
  IF(VALUE(LEFT($A1972,3))=310,VLOOKUP(VALUE(MID($B1972,2,1)),_310_Table3,MATCH(MID($B1972,1,1),_310_Table3_ColumnLookup,0),FALSE)
+N("310"),
  IF(AND(VALUE(LEFT($A1972,3))=311,LEN($I1972)=4),VLOOKUP($I1972,_311_Table3,MATCH($B1972,_311_Table3_ColumnLookup,0),FALSE),
  IF(AND(VALUE(LEFT($A1972,3))=311,OR($B1972="I2",$B1972="J2",$B1972="K2",$B1972="L2")),VLOOKUP('311'!$G$58,_311_Table3,MATCH(MID($B1972,1,1),_311_Table3_ColumnLookup,0),FALSE),
  IF(AND(VALUE(LEFT($A1972,3))=311,RIGHT($B1972,5)="Total"),VLOOKUP('311'!$G$59,_311_Table3,MATCH(MID($B1972,1,1),_311_Table3_ColumnLookup,0),FALSE),
  IF(VALUE(LEFT($A1972,3))=311,VLOOKUP(VALUE(MID($B1972,2,1)),_311_Table3,MATCH(MID($B1972,1,1),_311_Table3_ColumnLookup,0),FALSE)
+N("311"),
  IF(AND(VALUE(LEFT($A1972,3))=312,LEFT($G1972,10)="Unincepted",$B1972="G "),VLOOKUP(" ULO",_312_Table3,MATCH('312'!$N$16,_312_Table3_ColumnLookup,0),FALSE),
  IF(AND(VALUE(LEFT($A1972,3))=312,LEFT($G1972,10)="Unincepted",$B1972="O "),VLOOKUP(" ULO",_312_Table3,MATCH('312'!$V$16,_312_Table3_ColumnLookup,0),FALSE),
  IF(AND(VALUE(LEFT($A1972,3))=312,LEFT($G1972,10)="Unincepted",$B1972="Q "),VLOOKUP(" ULO",_312_Table3,MATCH('312'!$X$16,_312_Table3_ColumnLookup,0),FALSE),
  IF(AND(VALUE(LEFT($A1972,3))=312,LEFT($G1972,10)="Unincepted"),VLOOKUP(" ULO",_312_Table3,MATCH(LEFT($B1972,1),_312_Table3_ColumnLookup,0),FALSE),
  IF(AND(VALUE(LEFT($A1972,3))=312,LEFT($G1972,5)="Total",$B1972="G "),VLOOKUP('312'!$F$80,_312_Table3,MATCH('312'!$N$16,_312_Table3_ColumnLookup,0),FALSE),
  IF(AND(VALUE(LEFT($A1972,3))=312,LEFT($G1972,5)="Total",$B1972="O "),VLOOKUP('312'!$F$80,_312_Table3,MATCH('312'!$V$16,_312_Table3_ColumnLookup,0),FALSE),
  IF(AND(VALUE(LEFT($A1972,3))=312,LEFT($G1972,5)="Total",$B1972="Q "),VLOOKUP('312'!$F$80,_312_Table3,MATCH('312'!$X$16,_312_Table3_ColumnLookup,0),FALSE),
  IF(AND(VALUE(LEFT($A1972,3))=312,LEFT($G1972,5)="Total"),VLOOKUP('312'!$F$80,_312_Table3,MATCH(LEFT($B1972,1),_312_Table3_ColumnLookup,0),FALSE),
  IF(AND(VALUE(LEFT($A1972,3))=312,LEN($I1972)=4,$B1972="G"),VLOOKUP($I1972,_312_Table3,MATCH('312'!$N$16,_312_Table3_ColumnLookup,0),FALSE),
  IF(AND(VALUE(LEFT($A1972,3))=312,LEN($I1972)=4,$B1972="O"),VLOOKUP($I1972,_312_Table3,MATCH('312'!$V$16,_312_Table3_ColumnLookup,0),FALSE),
  IF(AND(VALUE(LEFT($A1972,3))=312,LEN($I1972)=4,$B1972="Q"),VLOOKUP($I1972,_312_Table3,MATCH('312'!$X$16,_312_Table3_ColumnLookup,0),FALSE),
  IF(AND(VALUE(LEFT($A1972,3))=312,LEN($I1972)=4),VLOOKUP($I1972,_312_Table3,MATCH(LEFT($B1972,1),_312_Table3_ColumnLookup,0),FALSE)
+N("312"),
  IF(VALUE(LEFT($A1972,3))=313,VLOOKUP(VALUE(MID($B1972,2,1)),_313_Table3,MATCH(MID($B1972,1,1),_313_Table3_ColumnLookup,0),FALSE)
+N("313"),
  IF(AND(VALUE(LEFT($A1972,3))=314,LEN($B1972)=3),VLOOKUP(VALUE(MID($B1972,2,2)),_314_Table3,MATCH(MID($B1972,1,1),_314_Table3_ColumnLookup,0),FALSE),
  IF(VALUE(LEFT($A1972,3))=314,VLOOKUP(VALUE(MID($B1972,2,1)),_314_Table3,MATCH(MID($B1972,1,1),_314_Table3_ColumnLookup,0),FALSE)
+N("314"),
""))))))))))))))))))))))))</f>
        <v>#N/A</v>
      </c>
      <c r="H1972" s="321" t="str">
        <f>IFERROR(
IF(ISERROR($D1972)=FALSE,$D1972,IF(ISERROR($E1972)=FALSE,$E1972,IF(ISERROR($F1972)=FALSE,$F1972
+N("012 checkboxes"),
IF(
IF(OR(LEFT($A1972,9)="Syndicate",LEFT($A1972,12)="NewSyndicate"),VLOOKUP($A1972,'012'!$J:$ZW,MATCH("Link to button",'012'!$J$1:$ZW$1,0),0)
+N("309 checkbox"),
IF($C1972="309 LCR Summary0",VLOOKUP("Notes990",'309'!$P:$ZZ,MATCH("Link to button",'309'!$P$1:$ZZ$1,0),0)
+N("313 checkboxes"),
IF($C1972="313 Financial Information0LcmVsScr",IF($C1972="309 LCR Summary0",VLOOKUP("LcmVsScr",'309'!$N:$ZZ,MATCH("Link to button",'309'!$N$1:$ZZ$1,0),0),
IF($C1972="313 Financial Information0LcrDocAttached",IF($C1972="309 LCR Summary0",VLOOKUP("LcrDocAttached",'309'!$N:$ZZ,MATCH("Link to button",'309'!$N$1:$ZZ$1,0),
0)))))))=1,TRUE,FALSE)
))),"")</f>
        <v/>
      </c>
    </row>
    <row r="1973" spans="1:8">
      <c r="A1973" s="237" t="e">
        <f>VLOOKUP($G1973,CSVLookups!$B:$R,MATCH(A$1,CSVLookups!$B$1:$R$1,0),FALSE)</f>
        <v>#N/A</v>
      </c>
      <c r="B1973" s="237" t="e">
        <f>VLOOKUP($G1973,CSVLookups!$B:$R,MATCH(B$1,CSVLookups!$B$1:$R$1,0),FALSE)</f>
        <v>#N/A</v>
      </c>
      <c r="C1973" s="238" t="e">
        <f t="shared" si="31"/>
        <v>#N/A</v>
      </c>
      <c r="D1973" s="238" t="e">
        <f>IF(AND(VALUE(LEFT($A1973,3))=309,LEN($B1973)=3),VLOOKUP(VALUE(MID($B1973,2,2)),_309_Table1,MATCH(MID($B1973,1,1),_309_Table1_ColumnLookup,0),FALSE),
  IF($C1973="309 LCR SummaryA",OneYearSCR,IF($C1973="309 LCR SummaryB",UltimateSCR,IF(VALUE(LEFT($A1973,3))=309,VLOOKUP(VALUE(MID($B1973,2,1)),_309_Table1,MATCH(MID($B1973,1,1),_309_Table1_ColumnLookup,0),FALSE)
+N("309"),
  IF(VALUE(LEFT($A1973,3))=310,VLOOKUP(VALUE(MID($B1973,2,1)),_310_Table1,MATCH(MID($B1973,1,1),_310_Table1_ColumnLookup,0),FALSE)
+N("310"),
  IF(AND(VALUE(LEFT($A1973,3))=311,LEN($I1973)=4),VLOOKUP($I1973,_311_Table1,MATCH($B1973,_311_Table1_ColumnLookup,0),FALSE),
  IF(AND(VALUE(LEFT($A1973,3))=311,OR($B1973="I2",$B1973="J2",$B1973="K2",$B1973="L2")),VLOOKUP('311'!$G$58,_311_Table1,MATCH(MID($B1973,1,1),_311_Table1_ColumnLookup,0),FALSE),
  IF(AND(VALUE(LEFT($A1973,3))=311,RIGHT($B1973,5)="Total"),VLOOKUP('311'!$G$59,_311_Table1,MATCH(MID($B1973,1,1),_311_Table1_ColumnLookup,0),FALSE),
  IF(VALUE(LEFT($A1973,3))=311,VLOOKUP(VALUE(MID($B1973,2,1)),_311_Table1,MATCH(MID($B1973,1,1),_311_Table1_ColumnLookup,0),FALSE)
+N("311"),
  IF(AND(VALUE(LEFT($A1973,3))=312,LEFT($G1973,10)="Unincepted",$B1973="G "),VLOOKUP(" ULO",_312_Table1,MATCH('312'!$N$16,_312_Table1_ColumnLookup,0),FALSE),
  IF(AND(VALUE(LEFT($A1973,3))=312,LEFT($G1973,10)="Unincepted",$B1973="O "),VLOOKUP(" ULO",_312_Table1,MATCH('312'!$V$16,_312_Table1_ColumnLookup,0),FALSE),
  IF(AND(VALUE(LEFT($A1973,3))=312,LEFT($G1973,10)="Unincepted",$B1973="Q "),VLOOKUP(" ULO",_312_Table1,MATCH('312'!$X$16,_312_Table1_ColumnLookup,0),FALSE),
  IF(AND(VALUE(LEFT($A1973,3))=312,LEFT($G1973,10)="Unincepted"),VLOOKUP(" ULO",_312_Table1,MATCH(LEFT($B1973,1),_312_Table1_ColumnLookup,0),FALSE),
  IF(AND(VALUE(LEFT($A1973,3))=312,LEFT($G1973,5)="Total",$B1973="G "),VLOOKUP('312'!$F$80,_312_Table1,MATCH('312'!$N$16,_312_Table1_ColumnLookup,0),FALSE),
  IF(AND(VALUE(LEFT($A1973,3))=312,LEFT($G1973,5)="Total",$B1973="O "),VLOOKUP('312'!$F$80,_312_Table1,MATCH('312'!$V$16,_312_Table1_ColumnLookup,0),FALSE),
  IF(AND(VALUE(LEFT($A1973,3))=312,LEFT($G1973,5)="Total",$B1973="Q "),VLOOKUP('312'!$F$80,_312_Table1,MATCH('312'!$X$16,_312_Table1_ColumnLookup,0),FALSE),
  IF(AND(VALUE(LEFT($A1973,3))=312,LEFT($G1973,5)="Total"),VLOOKUP('312'!$F$80,_312_Table1,MATCH(LEFT($B1973,1),_312_Table1_ColumnLookup,0),FALSE),
  IF(AND(VALUE(LEFT($A1973,3))=312,LEN($I1973)=4,$B1973="G"),VLOOKUP($I1973,_312_Table1,MATCH('312'!$N$16,_312_Table1_ColumnLookup,0),FALSE),
  IF(AND(VALUE(LEFT($A1973,3))=312,LEN($I1973)=4,$B1973="O"),VLOOKUP($I1973,_312_Table1,MATCH('312'!$V$16,_312_Table1_ColumnLookup,0),FALSE),
  IF(AND(VALUE(LEFT($A1973,3))=312,LEN($I1973)=4,$B1973="Q"),VLOOKUP($I1973,_312_Table1,MATCH('312'!$X$16,_312_Table1_ColumnLookup,0),FALSE),
  IF(AND(VALUE(LEFT($A1973,3))=312,LEN($I1973)=4),VLOOKUP($I1973,_312_Table1,MATCH(LEFT($B1973,1),_312_Table1_ColumnLookup,0),FALSE)
+N("312"),
  IF(VALUE(LEFT($A1973,3))=313,VLOOKUP(VALUE(MID($B1973,2,1)),_313_Table1,MATCH(MID($B1973,1,1),_313_Table1_ColumnLookup,0),FALSE)
+N("313"),
  IF(AND(VALUE(LEFT($A1973,3))=314,LEN($B1973)=3),VLOOKUP(VALUE(MID($B1973,2,2)),_314_Table1,MATCH(MID($B1973,1,1),_314_Table1_ColumnLookup,0),FALSE),
  IF(VALUE(LEFT($A1973,3))=314,VLOOKUP(VALUE(MID($B1973,2,1)),_314_Table1,MATCH(MID($B1973,1,1),_314_Table1_ColumnLookup,0),FALSE)
+N("314"),
""))))))))))))))))))))))))</f>
        <v>#N/A</v>
      </c>
      <c r="E1973" s="238" t="e">
        <f>IF(AND(VALUE(LEFT($A1973,3))=309,LEN($B1973)=3),VLOOKUP(VALUE(MID($B1973,2,2)),_309_Table2,MATCH(MID($B1973,1,1),_309_Table2_ColumnLookup,0),FALSE),
  IF($C1973="309 LCR SummaryA",OneYearSCR,IF($C1973="309 LCR SummaryB",UltimateSCR,IF(VALUE(LEFT($A1973,3))=309,VLOOKUP(VALUE(MID($B1973,2,1)),_309_Table2,MATCH(MID($B1973,1,1),_309_Table2_ColumnLookup,0),FALSE)
+N("309"),
  IF(VALUE(LEFT($A1973,3))=310,VLOOKUP(VALUE(MID($B1973,2,1)),_310_Table2,MATCH(MID($B1973,1,1),_310_Table2_ColumnLookup,0),FALSE)
+N("310"),
  IF(AND(VALUE(LEFT($A1973,3))=311,LEN($I1973)=4),VLOOKUP($I1973,_311_Table2,MATCH($B1973,_311_Table2_ColumnLookup,0),FALSE),
  IF(AND(VALUE(LEFT($A1973,3))=311,OR($B1973="I2",$B1973="J2",$B1973="K2",$B1973="L2")),VLOOKUP('311'!$G$58,_311_Table2,MATCH(MID($B1973,1,1),_311_Table2_ColumnLookup,0),FALSE),
  IF(AND(VALUE(LEFT($A1973,3))=311,RIGHT($B1973,5)="Total"),VLOOKUP('311'!$G$59,_311_Table2,MATCH(MID($B1973,1,1),_311_Table2_ColumnLookup,0),FALSE),
  IF(VALUE(LEFT($A1973,3))=311,VLOOKUP(VALUE(MID($B1973,2,1)),_311_Table2,MATCH(MID($B1973,1,1),_311_Table2_ColumnLookup,0),FALSE)
+N("311"),
  IF(AND(VALUE(LEFT($A1973,3))=312,LEFT($G1973,10)="Unincepted",$B1973="G "),VLOOKUP(" ULO",_312_Table2,MATCH('312'!$N$16,_312_Table2_ColumnLookup,0),FALSE),
  IF(AND(VALUE(LEFT($A1973,3))=312,LEFT($G1973,10)="Unincepted",$B1973="O "),VLOOKUP(" ULO",_312_Table2,MATCH('312'!$V$16,_312_Table2_ColumnLookup,0),FALSE),
  IF(AND(VALUE(LEFT($A1973,3))=312,LEFT($G1973,10)="Unincepted",$B1973="Q "),VLOOKUP(" ULO",_312_Table2,MATCH('312'!$X$16,_312_Table2_ColumnLookup,0),FALSE),
  IF(AND(VALUE(LEFT($A1973,3))=312,LEFT($G1973,10)="Unincepted"),VLOOKUP(" ULO",_312_Table2,MATCH(LEFT($B1973,1),_312_Table2_ColumnLookup,0),FALSE),
  IF(AND(VALUE(LEFT($A1973,3))=312,LEFT($G1973,5)="Total",$B1973="G "),VLOOKUP('312'!$F$80,_312_Table2,MATCH('312'!$N$16,_312_Table2_ColumnLookup,0),FALSE),
  IF(AND(VALUE(LEFT($A1973,3))=312,LEFT($G1973,5)="Total",$B1973="O "),VLOOKUP('312'!$F$80,_312_Table2,MATCH('312'!$V$16,_312_Table2_ColumnLookup,0),FALSE),
  IF(AND(VALUE(LEFT($A1973,3))=312,LEFT($G1973,5)="Total",$B1973="Q "),VLOOKUP('312'!$F$80,_312_Table2,MATCH('312'!$X$16,_312_Table2_ColumnLookup,0),FALSE),
  IF(AND(VALUE(LEFT($A1973,3))=312,LEFT($G1973,5)="Total"),VLOOKUP('312'!$F$80,_312_Table2,MATCH(LEFT($B1973,1),_312_Table2_ColumnLookup,0),FALSE),
  IF(AND(VALUE(LEFT($A1973,3))=312,LEN($I1973)=4,$B1973="G"),VLOOKUP($I1973,_312_Table2,MATCH('312'!$N$16,_312_Table2_ColumnLookup,0),FALSE),
  IF(AND(VALUE(LEFT($A1973,3))=312,LEN($I1973)=4,$B1973="O"),VLOOKUP($I1973,_312_Table2,MATCH('312'!$V$16,_312_Table2_ColumnLookup,0),FALSE),
  IF(AND(VALUE(LEFT($A1973,3))=312,LEN($I1973)=4,$B1973="Q"),VLOOKUP($I1973,_312_Table2,MATCH('312'!$X$16,_312_Table2_ColumnLookup,0),FALSE),
  IF(AND(VALUE(LEFT($A1973,3))=312,LEN($I1973)=4),VLOOKUP($I1973,_312_Table2,MATCH(LEFT($B1973,1),_312_Table2_ColumnLookup,0),FALSE)
+N("312"),
  IF(VALUE(LEFT($A1973,3))=313,VLOOKUP(VALUE(MID($B1973,2,1)),_313_Table2,MATCH(MID($B1973,1,1),_313_Table2_ColumnLookup,0),FALSE)
+N("313"),
  IF(AND(VALUE(LEFT($A1973,3))=314,LEN($B1973)=3),VLOOKUP(VALUE(MID($B1973,2,2)),_314_Table2,MATCH(MID($B1973,1,1),_314_Table2_ColumnLookup,0),FALSE),
  IF(VALUE(LEFT($A1973,3))=314,VLOOKUP(VALUE(MID($B1973,2,1)),_314_Table2,MATCH(MID($B1973,1,1),_314_Table2_ColumnLookup,0),FALSE)
+N("314"),
""))))))))))))))))))))))))</f>
        <v>#N/A</v>
      </c>
      <c r="F1973" s="238" t="e">
        <f>IF(AND(VALUE(LEFT($A1973,3))=309,LEN($B1973)=3),VLOOKUP(VALUE(MID($B1973,2,2)),_309_Table3,MATCH(MID($B1973,1,1),_309_Table3_ColumnLookup,0),FALSE),
  IF($C1973="309 LCR SummaryA",OneYearSCR,IF($C1973="309 LCR SummaryB",UltimateSCR,IF(VALUE(LEFT($A1973,3))=309,VLOOKUP(VALUE(MID($B1973,2,1)),_309_Table3,MATCH(MID($B1973,1,1),_309_Table3_ColumnLookup,0),FALSE)
+N("309"),
  IF(VALUE(LEFT($A1973,3))=310,VLOOKUP(VALUE(MID($B1973,2,1)),_310_Table3,MATCH(MID($B1973,1,1),_310_Table3_ColumnLookup,0),FALSE)
+N("310"),
  IF(AND(VALUE(LEFT($A1973,3))=311,LEN($I1973)=4),VLOOKUP($I1973,_311_Table3,MATCH($B1973,_311_Table3_ColumnLookup,0),FALSE),
  IF(AND(VALUE(LEFT($A1973,3))=311,OR($B1973="I2",$B1973="J2",$B1973="K2",$B1973="L2")),VLOOKUP('311'!$G$58,_311_Table3,MATCH(MID($B1973,1,1),_311_Table3_ColumnLookup,0),FALSE),
  IF(AND(VALUE(LEFT($A1973,3))=311,RIGHT($B1973,5)="Total"),VLOOKUP('311'!$G$59,_311_Table3,MATCH(MID($B1973,1,1),_311_Table3_ColumnLookup,0),FALSE),
  IF(VALUE(LEFT($A1973,3))=311,VLOOKUP(VALUE(MID($B1973,2,1)),_311_Table3,MATCH(MID($B1973,1,1),_311_Table3_ColumnLookup,0),FALSE)
+N("311"),
  IF(AND(VALUE(LEFT($A1973,3))=312,LEFT($G1973,10)="Unincepted",$B1973="G "),VLOOKUP(" ULO",_312_Table3,MATCH('312'!$N$16,_312_Table3_ColumnLookup,0),FALSE),
  IF(AND(VALUE(LEFT($A1973,3))=312,LEFT($G1973,10)="Unincepted",$B1973="O "),VLOOKUP(" ULO",_312_Table3,MATCH('312'!$V$16,_312_Table3_ColumnLookup,0),FALSE),
  IF(AND(VALUE(LEFT($A1973,3))=312,LEFT($G1973,10)="Unincepted",$B1973="Q "),VLOOKUP(" ULO",_312_Table3,MATCH('312'!$X$16,_312_Table3_ColumnLookup,0),FALSE),
  IF(AND(VALUE(LEFT($A1973,3))=312,LEFT($G1973,10)="Unincepted"),VLOOKUP(" ULO",_312_Table3,MATCH(LEFT($B1973,1),_312_Table3_ColumnLookup,0),FALSE),
  IF(AND(VALUE(LEFT($A1973,3))=312,LEFT($G1973,5)="Total",$B1973="G "),VLOOKUP('312'!$F$80,_312_Table3,MATCH('312'!$N$16,_312_Table3_ColumnLookup,0),FALSE),
  IF(AND(VALUE(LEFT($A1973,3))=312,LEFT($G1973,5)="Total",$B1973="O "),VLOOKUP('312'!$F$80,_312_Table3,MATCH('312'!$V$16,_312_Table3_ColumnLookup,0),FALSE),
  IF(AND(VALUE(LEFT($A1973,3))=312,LEFT($G1973,5)="Total",$B1973="Q "),VLOOKUP('312'!$F$80,_312_Table3,MATCH('312'!$X$16,_312_Table3_ColumnLookup,0),FALSE),
  IF(AND(VALUE(LEFT($A1973,3))=312,LEFT($G1973,5)="Total"),VLOOKUP('312'!$F$80,_312_Table3,MATCH(LEFT($B1973,1),_312_Table3_ColumnLookup,0),FALSE),
  IF(AND(VALUE(LEFT($A1973,3))=312,LEN($I1973)=4,$B1973="G"),VLOOKUP($I1973,_312_Table3,MATCH('312'!$N$16,_312_Table3_ColumnLookup,0),FALSE),
  IF(AND(VALUE(LEFT($A1973,3))=312,LEN($I1973)=4,$B1973="O"),VLOOKUP($I1973,_312_Table3,MATCH('312'!$V$16,_312_Table3_ColumnLookup,0),FALSE),
  IF(AND(VALUE(LEFT($A1973,3))=312,LEN($I1973)=4,$B1973="Q"),VLOOKUP($I1973,_312_Table3,MATCH('312'!$X$16,_312_Table3_ColumnLookup,0),FALSE),
  IF(AND(VALUE(LEFT($A1973,3))=312,LEN($I1973)=4),VLOOKUP($I1973,_312_Table3,MATCH(LEFT($B1973,1),_312_Table3_ColumnLookup,0),FALSE)
+N("312"),
  IF(VALUE(LEFT($A1973,3))=313,VLOOKUP(VALUE(MID($B1973,2,1)),_313_Table3,MATCH(MID($B1973,1,1),_313_Table3_ColumnLookup,0),FALSE)
+N("313"),
  IF(AND(VALUE(LEFT($A1973,3))=314,LEN($B1973)=3),VLOOKUP(VALUE(MID($B1973,2,2)),_314_Table3,MATCH(MID($B1973,1,1),_314_Table3_ColumnLookup,0),FALSE),
  IF(VALUE(LEFT($A1973,3))=314,VLOOKUP(VALUE(MID($B1973,2,1)),_314_Table3,MATCH(MID($B1973,1,1),_314_Table3_ColumnLookup,0),FALSE)
+N("314"),
""))))))))))))))))))))))))</f>
        <v>#N/A</v>
      </c>
      <c r="H1973" s="321" t="str">
        <f>IFERROR(
IF(ISERROR($D1973)=FALSE,$D1973,IF(ISERROR($E1973)=FALSE,$E1973,IF(ISERROR($F1973)=FALSE,$F1973
+N("012 checkboxes"),
IF(
IF(OR(LEFT($A1973,9)="Syndicate",LEFT($A1973,12)="NewSyndicate"),VLOOKUP($A1973,'012'!$J:$ZW,MATCH("Link to button",'012'!$J$1:$ZW$1,0),0)
+N("309 checkbox"),
IF($C1973="309 LCR Summary0",VLOOKUP("Notes990",'309'!$P:$ZZ,MATCH("Link to button",'309'!$P$1:$ZZ$1,0),0)
+N("313 checkboxes"),
IF($C1973="313 Financial Information0LcmVsScr",IF($C1973="309 LCR Summary0",VLOOKUP("LcmVsScr",'309'!$N:$ZZ,MATCH("Link to button",'309'!$N$1:$ZZ$1,0),0),
IF($C1973="313 Financial Information0LcrDocAttached",IF($C1973="309 LCR Summary0",VLOOKUP("LcrDocAttached",'309'!$N:$ZZ,MATCH("Link to button",'309'!$N$1:$ZZ$1,0),
0)))))))=1,TRUE,FALSE)
))),"")</f>
        <v/>
      </c>
    </row>
    <row r="1974" spans="1:8">
      <c r="A1974" s="237" t="e">
        <f>VLOOKUP($G1974,CSVLookups!$B:$R,MATCH(A$1,CSVLookups!$B$1:$R$1,0),FALSE)</f>
        <v>#N/A</v>
      </c>
      <c r="B1974" s="237" t="e">
        <f>VLOOKUP($G1974,CSVLookups!$B:$R,MATCH(B$1,CSVLookups!$B$1:$R$1,0),FALSE)</f>
        <v>#N/A</v>
      </c>
      <c r="C1974" s="238" t="e">
        <f t="shared" si="31"/>
        <v>#N/A</v>
      </c>
      <c r="D1974" s="238" t="e">
        <f>IF(AND(VALUE(LEFT($A1974,3))=309,LEN($B1974)=3),VLOOKUP(VALUE(MID($B1974,2,2)),_309_Table1,MATCH(MID($B1974,1,1),_309_Table1_ColumnLookup,0),FALSE),
  IF($C1974="309 LCR SummaryA",OneYearSCR,IF($C1974="309 LCR SummaryB",UltimateSCR,IF(VALUE(LEFT($A1974,3))=309,VLOOKUP(VALUE(MID($B1974,2,1)),_309_Table1,MATCH(MID($B1974,1,1),_309_Table1_ColumnLookup,0),FALSE)
+N("309"),
  IF(VALUE(LEFT($A1974,3))=310,VLOOKUP(VALUE(MID($B1974,2,1)),_310_Table1,MATCH(MID($B1974,1,1),_310_Table1_ColumnLookup,0),FALSE)
+N("310"),
  IF(AND(VALUE(LEFT($A1974,3))=311,LEN($I1974)=4),VLOOKUP($I1974,_311_Table1,MATCH($B1974,_311_Table1_ColumnLookup,0),FALSE),
  IF(AND(VALUE(LEFT($A1974,3))=311,OR($B1974="I2",$B1974="J2",$B1974="K2",$B1974="L2")),VLOOKUP('311'!$G$58,_311_Table1,MATCH(MID($B1974,1,1),_311_Table1_ColumnLookup,0),FALSE),
  IF(AND(VALUE(LEFT($A1974,3))=311,RIGHT($B1974,5)="Total"),VLOOKUP('311'!$G$59,_311_Table1,MATCH(MID($B1974,1,1),_311_Table1_ColumnLookup,0),FALSE),
  IF(VALUE(LEFT($A1974,3))=311,VLOOKUP(VALUE(MID($B1974,2,1)),_311_Table1,MATCH(MID($B1974,1,1),_311_Table1_ColumnLookup,0),FALSE)
+N("311"),
  IF(AND(VALUE(LEFT($A1974,3))=312,LEFT($G1974,10)="Unincepted",$B1974="G "),VLOOKUP(" ULO",_312_Table1,MATCH('312'!$N$16,_312_Table1_ColumnLookup,0),FALSE),
  IF(AND(VALUE(LEFT($A1974,3))=312,LEFT($G1974,10)="Unincepted",$B1974="O "),VLOOKUP(" ULO",_312_Table1,MATCH('312'!$V$16,_312_Table1_ColumnLookup,0),FALSE),
  IF(AND(VALUE(LEFT($A1974,3))=312,LEFT($G1974,10)="Unincepted",$B1974="Q "),VLOOKUP(" ULO",_312_Table1,MATCH('312'!$X$16,_312_Table1_ColumnLookup,0),FALSE),
  IF(AND(VALUE(LEFT($A1974,3))=312,LEFT($G1974,10)="Unincepted"),VLOOKUP(" ULO",_312_Table1,MATCH(LEFT($B1974,1),_312_Table1_ColumnLookup,0),FALSE),
  IF(AND(VALUE(LEFT($A1974,3))=312,LEFT($G1974,5)="Total",$B1974="G "),VLOOKUP('312'!$F$80,_312_Table1,MATCH('312'!$N$16,_312_Table1_ColumnLookup,0),FALSE),
  IF(AND(VALUE(LEFT($A1974,3))=312,LEFT($G1974,5)="Total",$B1974="O "),VLOOKUP('312'!$F$80,_312_Table1,MATCH('312'!$V$16,_312_Table1_ColumnLookup,0),FALSE),
  IF(AND(VALUE(LEFT($A1974,3))=312,LEFT($G1974,5)="Total",$B1974="Q "),VLOOKUP('312'!$F$80,_312_Table1,MATCH('312'!$X$16,_312_Table1_ColumnLookup,0),FALSE),
  IF(AND(VALUE(LEFT($A1974,3))=312,LEFT($G1974,5)="Total"),VLOOKUP('312'!$F$80,_312_Table1,MATCH(LEFT($B1974,1),_312_Table1_ColumnLookup,0),FALSE),
  IF(AND(VALUE(LEFT($A1974,3))=312,LEN($I1974)=4,$B1974="G"),VLOOKUP($I1974,_312_Table1,MATCH('312'!$N$16,_312_Table1_ColumnLookup,0),FALSE),
  IF(AND(VALUE(LEFT($A1974,3))=312,LEN($I1974)=4,$B1974="O"),VLOOKUP($I1974,_312_Table1,MATCH('312'!$V$16,_312_Table1_ColumnLookup,0),FALSE),
  IF(AND(VALUE(LEFT($A1974,3))=312,LEN($I1974)=4,$B1974="Q"),VLOOKUP($I1974,_312_Table1,MATCH('312'!$X$16,_312_Table1_ColumnLookup,0),FALSE),
  IF(AND(VALUE(LEFT($A1974,3))=312,LEN($I1974)=4),VLOOKUP($I1974,_312_Table1,MATCH(LEFT($B1974,1),_312_Table1_ColumnLookup,0),FALSE)
+N("312"),
  IF(VALUE(LEFT($A1974,3))=313,VLOOKUP(VALUE(MID($B1974,2,1)),_313_Table1,MATCH(MID($B1974,1,1),_313_Table1_ColumnLookup,0),FALSE)
+N("313"),
  IF(AND(VALUE(LEFT($A1974,3))=314,LEN($B1974)=3),VLOOKUP(VALUE(MID($B1974,2,2)),_314_Table1,MATCH(MID($B1974,1,1),_314_Table1_ColumnLookup,0),FALSE),
  IF(VALUE(LEFT($A1974,3))=314,VLOOKUP(VALUE(MID($B1974,2,1)),_314_Table1,MATCH(MID($B1974,1,1),_314_Table1_ColumnLookup,0),FALSE)
+N("314"),
""))))))))))))))))))))))))</f>
        <v>#N/A</v>
      </c>
      <c r="E1974" s="238" t="e">
        <f>IF(AND(VALUE(LEFT($A1974,3))=309,LEN($B1974)=3),VLOOKUP(VALUE(MID($B1974,2,2)),_309_Table2,MATCH(MID($B1974,1,1),_309_Table2_ColumnLookup,0),FALSE),
  IF($C1974="309 LCR SummaryA",OneYearSCR,IF($C1974="309 LCR SummaryB",UltimateSCR,IF(VALUE(LEFT($A1974,3))=309,VLOOKUP(VALUE(MID($B1974,2,1)),_309_Table2,MATCH(MID($B1974,1,1),_309_Table2_ColumnLookup,0),FALSE)
+N("309"),
  IF(VALUE(LEFT($A1974,3))=310,VLOOKUP(VALUE(MID($B1974,2,1)),_310_Table2,MATCH(MID($B1974,1,1),_310_Table2_ColumnLookup,0),FALSE)
+N("310"),
  IF(AND(VALUE(LEFT($A1974,3))=311,LEN($I1974)=4),VLOOKUP($I1974,_311_Table2,MATCH($B1974,_311_Table2_ColumnLookup,0),FALSE),
  IF(AND(VALUE(LEFT($A1974,3))=311,OR($B1974="I2",$B1974="J2",$B1974="K2",$B1974="L2")),VLOOKUP('311'!$G$58,_311_Table2,MATCH(MID($B1974,1,1),_311_Table2_ColumnLookup,0),FALSE),
  IF(AND(VALUE(LEFT($A1974,3))=311,RIGHT($B1974,5)="Total"),VLOOKUP('311'!$G$59,_311_Table2,MATCH(MID($B1974,1,1),_311_Table2_ColumnLookup,0),FALSE),
  IF(VALUE(LEFT($A1974,3))=311,VLOOKUP(VALUE(MID($B1974,2,1)),_311_Table2,MATCH(MID($B1974,1,1),_311_Table2_ColumnLookup,0),FALSE)
+N("311"),
  IF(AND(VALUE(LEFT($A1974,3))=312,LEFT($G1974,10)="Unincepted",$B1974="G "),VLOOKUP(" ULO",_312_Table2,MATCH('312'!$N$16,_312_Table2_ColumnLookup,0),FALSE),
  IF(AND(VALUE(LEFT($A1974,3))=312,LEFT($G1974,10)="Unincepted",$B1974="O "),VLOOKUP(" ULO",_312_Table2,MATCH('312'!$V$16,_312_Table2_ColumnLookup,0),FALSE),
  IF(AND(VALUE(LEFT($A1974,3))=312,LEFT($G1974,10)="Unincepted",$B1974="Q "),VLOOKUP(" ULO",_312_Table2,MATCH('312'!$X$16,_312_Table2_ColumnLookup,0),FALSE),
  IF(AND(VALUE(LEFT($A1974,3))=312,LEFT($G1974,10)="Unincepted"),VLOOKUP(" ULO",_312_Table2,MATCH(LEFT($B1974,1),_312_Table2_ColumnLookup,0),FALSE),
  IF(AND(VALUE(LEFT($A1974,3))=312,LEFT($G1974,5)="Total",$B1974="G "),VLOOKUP('312'!$F$80,_312_Table2,MATCH('312'!$N$16,_312_Table2_ColumnLookup,0),FALSE),
  IF(AND(VALUE(LEFT($A1974,3))=312,LEFT($G1974,5)="Total",$B1974="O "),VLOOKUP('312'!$F$80,_312_Table2,MATCH('312'!$V$16,_312_Table2_ColumnLookup,0),FALSE),
  IF(AND(VALUE(LEFT($A1974,3))=312,LEFT($G1974,5)="Total",$B1974="Q "),VLOOKUP('312'!$F$80,_312_Table2,MATCH('312'!$X$16,_312_Table2_ColumnLookup,0),FALSE),
  IF(AND(VALUE(LEFT($A1974,3))=312,LEFT($G1974,5)="Total"),VLOOKUP('312'!$F$80,_312_Table2,MATCH(LEFT($B1974,1),_312_Table2_ColumnLookup,0),FALSE),
  IF(AND(VALUE(LEFT($A1974,3))=312,LEN($I1974)=4,$B1974="G"),VLOOKUP($I1974,_312_Table2,MATCH('312'!$N$16,_312_Table2_ColumnLookup,0),FALSE),
  IF(AND(VALUE(LEFT($A1974,3))=312,LEN($I1974)=4,$B1974="O"),VLOOKUP($I1974,_312_Table2,MATCH('312'!$V$16,_312_Table2_ColumnLookup,0),FALSE),
  IF(AND(VALUE(LEFT($A1974,3))=312,LEN($I1974)=4,$B1974="Q"),VLOOKUP($I1974,_312_Table2,MATCH('312'!$X$16,_312_Table2_ColumnLookup,0),FALSE),
  IF(AND(VALUE(LEFT($A1974,3))=312,LEN($I1974)=4),VLOOKUP($I1974,_312_Table2,MATCH(LEFT($B1974,1),_312_Table2_ColumnLookup,0),FALSE)
+N("312"),
  IF(VALUE(LEFT($A1974,3))=313,VLOOKUP(VALUE(MID($B1974,2,1)),_313_Table2,MATCH(MID($B1974,1,1),_313_Table2_ColumnLookup,0),FALSE)
+N("313"),
  IF(AND(VALUE(LEFT($A1974,3))=314,LEN($B1974)=3),VLOOKUP(VALUE(MID($B1974,2,2)),_314_Table2,MATCH(MID($B1974,1,1),_314_Table2_ColumnLookup,0),FALSE),
  IF(VALUE(LEFT($A1974,3))=314,VLOOKUP(VALUE(MID($B1974,2,1)),_314_Table2,MATCH(MID($B1974,1,1),_314_Table2_ColumnLookup,0),FALSE)
+N("314"),
""))))))))))))))))))))))))</f>
        <v>#N/A</v>
      </c>
      <c r="F1974" s="238" t="e">
        <f>IF(AND(VALUE(LEFT($A1974,3))=309,LEN($B1974)=3),VLOOKUP(VALUE(MID($B1974,2,2)),_309_Table3,MATCH(MID($B1974,1,1),_309_Table3_ColumnLookup,0),FALSE),
  IF($C1974="309 LCR SummaryA",OneYearSCR,IF($C1974="309 LCR SummaryB",UltimateSCR,IF(VALUE(LEFT($A1974,3))=309,VLOOKUP(VALUE(MID($B1974,2,1)),_309_Table3,MATCH(MID($B1974,1,1),_309_Table3_ColumnLookup,0),FALSE)
+N("309"),
  IF(VALUE(LEFT($A1974,3))=310,VLOOKUP(VALUE(MID($B1974,2,1)),_310_Table3,MATCH(MID($B1974,1,1),_310_Table3_ColumnLookup,0),FALSE)
+N("310"),
  IF(AND(VALUE(LEFT($A1974,3))=311,LEN($I1974)=4),VLOOKUP($I1974,_311_Table3,MATCH($B1974,_311_Table3_ColumnLookup,0),FALSE),
  IF(AND(VALUE(LEFT($A1974,3))=311,OR($B1974="I2",$B1974="J2",$B1974="K2",$B1974="L2")),VLOOKUP('311'!$G$58,_311_Table3,MATCH(MID($B1974,1,1),_311_Table3_ColumnLookup,0),FALSE),
  IF(AND(VALUE(LEFT($A1974,3))=311,RIGHT($B1974,5)="Total"),VLOOKUP('311'!$G$59,_311_Table3,MATCH(MID($B1974,1,1),_311_Table3_ColumnLookup,0),FALSE),
  IF(VALUE(LEFT($A1974,3))=311,VLOOKUP(VALUE(MID($B1974,2,1)),_311_Table3,MATCH(MID($B1974,1,1),_311_Table3_ColumnLookup,0),FALSE)
+N("311"),
  IF(AND(VALUE(LEFT($A1974,3))=312,LEFT($G1974,10)="Unincepted",$B1974="G "),VLOOKUP(" ULO",_312_Table3,MATCH('312'!$N$16,_312_Table3_ColumnLookup,0),FALSE),
  IF(AND(VALUE(LEFT($A1974,3))=312,LEFT($G1974,10)="Unincepted",$B1974="O "),VLOOKUP(" ULO",_312_Table3,MATCH('312'!$V$16,_312_Table3_ColumnLookup,0),FALSE),
  IF(AND(VALUE(LEFT($A1974,3))=312,LEFT($G1974,10)="Unincepted",$B1974="Q "),VLOOKUP(" ULO",_312_Table3,MATCH('312'!$X$16,_312_Table3_ColumnLookup,0),FALSE),
  IF(AND(VALUE(LEFT($A1974,3))=312,LEFT($G1974,10)="Unincepted"),VLOOKUP(" ULO",_312_Table3,MATCH(LEFT($B1974,1),_312_Table3_ColumnLookup,0),FALSE),
  IF(AND(VALUE(LEFT($A1974,3))=312,LEFT($G1974,5)="Total",$B1974="G "),VLOOKUP('312'!$F$80,_312_Table3,MATCH('312'!$N$16,_312_Table3_ColumnLookup,0),FALSE),
  IF(AND(VALUE(LEFT($A1974,3))=312,LEFT($G1974,5)="Total",$B1974="O "),VLOOKUP('312'!$F$80,_312_Table3,MATCH('312'!$V$16,_312_Table3_ColumnLookup,0),FALSE),
  IF(AND(VALUE(LEFT($A1974,3))=312,LEFT($G1974,5)="Total",$B1974="Q "),VLOOKUP('312'!$F$80,_312_Table3,MATCH('312'!$X$16,_312_Table3_ColumnLookup,0),FALSE),
  IF(AND(VALUE(LEFT($A1974,3))=312,LEFT($G1974,5)="Total"),VLOOKUP('312'!$F$80,_312_Table3,MATCH(LEFT($B1974,1),_312_Table3_ColumnLookup,0),FALSE),
  IF(AND(VALUE(LEFT($A1974,3))=312,LEN($I1974)=4,$B1974="G"),VLOOKUP($I1974,_312_Table3,MATCH('312'!$N$16,_312_Table3_ColumnLookup,0),FALSE),
  IF(AND(VALUE(LEFT($A1974,3))=312,LEN($I1974)=4,$B1974="O"),VLOOKUP($I1974,_312_Table3,MATCH('312'!$V$16,_312_Table3_ColumnLookup,0),FALSE),
  IF(AND(VALUE(LEFT($A1974,3))=312,LEN($I1974)=4,$B1974="Q"),VLOOKUP($I1974,_312_Table3,MATCH('312'!$X$16,_312_Table3_ColumnLookup,0),FALSE),
  IF(AND(VALUE(LEFT($A1974,3))=312,LEN($I1974)=4),VLOOKUP($I1974,_312_Table3,MATCH(LEFT($B1974,1),_312_Table3_ColumnLookup,0),FALSE)
+N("312"),
  IF(VALUE(LEFT($A1974,3))=313,VLOOKUP(VALUE(MID($B1974,2,1)),_313_Table3,MATCH(MID($B1974,1,1),_313_Table3_ColumnLookup,0),FALSE)
+N("313"),
  IF(AND(VALUE(LEFT($A1974,3))=314,LEN($B1974)=3),VLOOKUP(VALUE(MID($B1974,2,2)),_314_Table3,MATCH(MID($B1974,1,1),_314_Table3_ColumnLookup,0),FALSE),
  IF(VALUE(LEFT($A1974,3))=314,VLOOKUP(VALUE(MID($B1974,2,1)),_314_Table3,MATCH(MID($B1974,1,1),_314_Table3_ColumnLookup,0),FALSE)
+N("314"),
""))))))))))))))))))))))))</f>
        <v>#N/A</v>
      </c>
      <c r="H1974" s="321" t="str">
        <f>IFERROR(
IF(ISERROR($D1974)=FALSE,$D1974,IF(ISERROR($E1974)=FALSE,$E1974,IF(ISERROR($F1974)=FALSE,$F1974
+N("012 checkboxes"),
IF(
IF(OR(LEFT($A1974,9)="Syndicate",LEFT($A1974,12)="NewSyndicate"),VLOOKUP($A1974,'012'!$J:$ZW,MATCH("Link to button",'012'!$J$1:$ZW$1,0),0)
+N("309 checkbox"),
IF($C1974="309 LCR Summary0",VLOOKUP("Notes990",'309'!$P:$ZZ,MATCH("Link to button",'309'!$P$1:$ZZ$1,0),0)
+N("313 checkboxes"),
IF($C1974="313 Financial Information0LcmVsScr",IF($C1974="309 LCR Summary0",VLOOKUP("LcmVsScr",'309'!$N:$ZZ,MATCH("Link to button",'309'!$N$1:$ZZ$1,0),0),
IF($C1974="313 Financial Information0LcrDocAttached",IF($C1974="309 LCR Summary0",VLOOKUP("LcrDocAttached",'309'!$N:$ZZ,MATCH("Link to button",'309'!$N$1:$ZZ$1,0),
0)))))))=1,TRUE,FALSE)
))),"")</f>
        <v/>
      </c>
    </row>
    <row r="1975" spans="1:8">
      <c r="A1975" s="237" t="e">
        <f>VLOOKUP($G1975,CSVLookups!$B:$R,MATCH(A$1,CSVLookups!$B$1:$R$1,0),FALSE)</f>
        <v>#N/A</v>
      </c>
      <c r="B1975" s="237" t="e">
        <f>VLOOKUP($G1975,CSVLookups!$B:$R,MATCH(B$1,CSVLookups!$B$1:$R$1,0),FALSE)</f>
        <v>#N/A</v>
      </c>
      <c r="C1975" s="238" t="e">
        <f t="shared" si="31"/>
        <v>#N/A</v>
      </c>
      <c r="D1975" s="238" t="e">
        <f>IF(AND(VALUE(LEFT($A1975,3))=309,LEN($B1975)=3),VLOOKUP(VALUE(MID($B1975,2,2)),_309_Table1,MATCH(MID($B1975,1,1),_309_Table1_ColumnLookup,0),FALSE),
  IF($C1975="309 LCR SummaryA",OneYearSCR,IF($C1975="309 LCR SummaryB",UltimateSCR,IF(VALUE(LEFT($A1975,3))=309,VLOOKUP(VALUE(MID($B1975,2,1)),_309_Table1,MATCH(MID($B1975,1,1),_309_Table1_ColumnLookup,0),FALSE)
+N("309"),
  IF(VALUE(LEFT($A1975,3))=310,VLOOKUP(VALUE(MID($B1975,2,1)),_310_Table1,MATCH(MID($B1975,1,1),_310_Table1_ColumnLookup,0),FALSE)
+N("310"),
  IF(AND(VALUE(LEFT($A1975,3))=311,LEN($I1975)=4),VLOOKUP($I1975,_311_Table1,MATCH($B1975,_311_Table1_ColumnLookup,0),FALSE),
  IF(AND(VALUE(LEFT($A1975,3))=311,OR($B1975="I2",$B1975="J2",$B1975="K2",$B1975="L2")),VLOOKUP('311'!$G$58,_311_Table1,MATCH(MID($B1975,1,1),_311_Table1_ColumnLookup,0),FALSE),
  IF(AND(VALUE(LEFT($A1975,3))=311,RIGHT($B1975,5)="Total"),VLOOKUP('311'!$G$59,_311_Table1,MATCH(MID($B1975,1,1),_311_Table1_ColumnLookup,0),FALSE),
  IF(VALUE(LEFT($A1975,3))=311,VLOOKUP(VALUE(MID($B1975,2,1)),_311_Table1,MATCH(MID($B1975,1,1),_311_Table1_ColumnLookup,0),FALSE)
+N("311"),
  IF(AND(VALUE(LEFT($A1975,3))=312,LEFT($G1975,10)="Unincepted",$B1975="G "),VLOOKUP(" ULO",_312_Table1,MATCH('312'!$N$16,_312_Table1_ColumnLookup,0),FALSE),
  IF(AND(VALUE(LEFT($A1975,3))=312,LEFT($G1975,10)="Unincepted",$B1975="O "),VLOOKUP(" ULO",_312_Table1,MATCH('312'!$V$16,_312_Table1_ColumnLookup,0),FALSE),
  IF(AND(VALUE(LEFT($A1975,3))=312,LEFT($G1975,10)="Unincepted",$B1975="Q "),VLOOKUP(" ULO",_312_Table1,MATCH('312'!$X$16,_312_Table1_ColumnLookup,0),FALSE),
  IF(AND(VALUE(LEFT($A1975,3))=312,LEFT($G1975,10)="Unincepted"),VLOOKUP(" ULO",_312_Table1,MATCH(LEFT($B1975,1),_312_Table1_ColumnLookup,0),FALSE),
  IF(AND(VALUE(LEFT($A1975,3))=312,LEFT($G1975,5)="Total",$B1975="G "),VLOOKUP('312'!$F$80,_312_Table1,MATCH('312'!$N$16,_312_Table1_ColumnLookup,0),FALSE),
  IF(AND(VALUE(LEFT($A1975,3))=312,LEFT($G1975,5)="Total",$B1975="O "),VLOOKUP('312'!$F$80,_312_Table1,MATCH('312'!$V$16,_312_Table1_ColumnLookup,0),FALSE),
  IF(AND(VALUE(LEFT($A1975,3))=312,LEFT($G1975,5)="Total",$B1975="Q "),VLOOKUP('312'!$F$80,_312_Table1,MATCH('312'!$X$16,_312_Table1_ColumnLookup,0),FALSE),
  IF(AND(VALUE(LEFT($A1975,3))=312,LEFT($G1975,5)="Total"),VLOOKUP('312'!$F$80,_312_Table1,MATCH(LEFT($B1975,1),_312_Table1_ColumnLookup,0),FALSE),
  IF(AND(VALUE(LEFT($A1975,3))=312,LEN($I1975)=4,$B1975="G"),VLOOKUP($I1975,_312_Table1,MATCH('312'!$N$16,_312_Table1_ColumnLookup,0),FALSE),
  IF(AND(VALUE(LEFT($A1975,3))=312,LEN($I1975)=4,$B1975="O"),VLOOKUP($I1975,_312_Table1,MATCH('312'!$V$16,_312_Table1_ColumnLookup,0),FALSE),
  IF(AND(VALUE(LEFT($A1975,3))=312,LEN($I1975)=4,$B1975="Q"),VLOOKUP($I1975,_312_Table1,MATCH('312'!$X$16,_312_Table1_ColumnLookup,0),FALSE),
  IF(AND(VALUE(LEFT($A1975,3))=312,LEN($I1975)=4),VLOOKUP($I1975,_312_Table1,MATCH(LEFT($B1975,1),_312_Table1_ColumnLookup,0),FALSE)
+N("312"),
  IF(VALUE(LEFT($A1975,3))=313,VLOOKUP(VALUE(MID($B1975,2,1)),_313_Table1,MATCH(MID($B1975,1,1),_313_Table1_ColumnLookup,0),FALSE)
+N("313"),
  IF(AND(VALUE(LEFT($A1975,3))=314,LEN($B1975)=3),VLOOKUP(VALUE(MID($B1975,2,2)),_314_Table1,MATCH(MID($B1975,1,1),_314_Table1_ColumnLookup,0),FALSE),
  IF(VALUE(LEFT($A1975,3))=314,VLOOKUP(VALUE(MID($B1975,2,1)),_314_Table1,MATCH(MID($B1975,1,1),_314_Table1_ColumnLookup,0),FALSE)
+N("314"),
""))))))))))))))))))))))))</f>
        <v>#N/A</v>
      </c>
      <c r="E1975" s="238" t="e">
        <f>IF(AND(VALUE(LEFT($A1975,3))=309,LEN($B1975)=3),VLOOKUP(VALUE(MID($B1975,2,2)),_309_Table2,MATCH(MID($B1975,1,1),_309_Table2_ColumnLookup,0),FALSE),
  IF($C1975="309 LCR SummaryA",OneYearSCR,IF($C1975="309 LCR SummaryB",UltimateSCR,IF(VALUE(LEFT($A1975,3))=309,VLOOKUP(VALUE(MID($B1975,2,1)),_309_Table2,MATCH(MID($B1975,1,1),_309_Table2_ColumnLookup,0),FALSE)
+N("309"),
  IF(VALUE(LEFT($A1975,3))=310,VLOOKUP(VALUE(MID($B1975,2,1)),_310_Table2,MATCH(MID($B1975,1,1),_310_Table2_ColumnLookup,0),FALSE)
+N("310"),
  IF(AND(VALUE(LEFT($A1975,3))=311,LEN($I1975)=4),VLOOKUP($I1975,_311_Table2,MATCH($B1975,_311_Table2_ColumnLookup,0),FALSE),
  IF(AND(VALUE(LEFT($A1975,3))=311,OR($B1975="I2",$B1975="J2",$B1975="K2",$B1975="L2")),VLOOKUP('311'!$G$58,_311_Table2,MATCH(MID($B1975,1,1),_311_Table2_ColumnLookup,0),FALSE),
  IF(AND(VALUE(LEFT($A1975,3))=311,RIGHT($B1975,5)="Total"),VLOOKUP('311'!$G$59,_311_Table2,MATCH(MID($B1975,1,1),_311_Table2_ColumnLookup,0),FALSE),
  IF(VALUE(LEFT($A1975,3))=311,VLOOKUP(VALUE(MID($B1975,2,1)),_311_Table2,MATCH(MID($B1975,1,1),_311_Table2_ColumnLookup,0),FALSE)
+N("311"),
  IF(AND(VALUE(LEFT($A1975,3))=312,LEFT($G1975,10)="Unincepted",$B1975="G "),VLOOKUP(" ULO",_312_Table2,MATCH('312'!$N$16,_312_Table2_ColumnLookup,0),FALSE),
  IF(AND(VALUE(LEFT($A1975,3))=312,LEFT($G1975,10)="Unincepted",$B1975="O "),VLOOKUP(" ULO",_312_Table2,MATCH('312'!$V$16,_312_Table2_ColumnLookup,0),FALSE),
  IF(AND(VALUE(LEFT($A1975,3))=312,LEFT($G1975,10)="Unincepted",$B1975="Q "),VLOOKUP(" ULO",_312_Table2,MATCH('312'!$X$16,_312_Table2_ColumnLookup,0),FALSE),
  IF(AND(VALUE(LEFT($A1975,3))=312,LEFT($G1975,10)="Unincepted"),VLOOKUP(" ULO",_312_Table2,MATCH(LEFT($B1975,1),_312_Table2_ColumnLookup,0),FALSE),
  IF(AND(VALUE(LEFT($A1975,3))=312,LEFT($G1975,5)="Total",$B1975="G "),VLOOKUP('312'!$F$80,_312_Table2,MATCH('312'!$N$16,_312_Table2_ColumnLookup,0),FALSE),
  IF(AND(VALUE(LEFT($A1975,3))=312,LEFT($G1975,5)="Total",$B1975="O "),VLOOKUP('312'!$F$80,_312_Table2,MATCH('312'!$V$16,_312_Table2_ColumnLookup,0),FALSE),
  IF(AND(VALUE(LEFT($A1975,3))=312,LEFT($G1975,5)="Total",$B1975="Q "),VLOOKUP('312'!$F$80,_312_Table2,MATCH('312'!$X$16,_312_Table2_ColumnLookup,0),FALSE),
  IF(AND(VALUE(LEFT($A1975,3))=312,LEFT($G1975,5)="Total"),VLOOKUP('312'!$F$80,_312_Table2,MATCH(LEFT($B1975,1),_312_Table2_ColumnLookup,0),FALSE),
  IF(AND(VALUE(LEFT($A1975,3))=312,LEN($I1975)=4,$B1975="G"),VLOOKUP($I1975,_312_Table2,MATCH('312'!$N$16,_312_Table2_ColumnLookup,0),FALSE),
  IF(AND(VALUE(LEFT($A1975,3))=312,LEN($I1975)=4,$B1975="O"),VLOOKUP($I1975,_312_Table2,MATCH('312'!$V$16,_312_Table2_ColumnLookup,0),FALSE),
  IF(AND(VALUE(LEFT($A1975,3))=312,LEN($I1975)=4,$B1975="Q"),VLOOKUP($I1975,_312_Table2,MATCH('312'!$X$16,_312_Table2_ColumnLookup,0),FALSE),
  IF(AND(VALUE(LEFT($A1975,3))=312,LEN($I1975)=4),VLOOKUP($I1975,_312_Table2,MATCH(LEFT($B1975,1),_312_Table2_ColumnLookup,0),FALSE)
+N("312"),
  IF(VALUE(LEFT($A1975,3))=313,VLOOKUP(VALUE(MID($B1975,2,1)),_313_Table2,MATCH(MID($B1975,1,1),_313_Table2_ColumnLookup,0),FALSE)
+N("313"),
  IF(AND(VALUE(LEFT($A1975,3))=314,LEN($B1975)=3),VLOOKUP(VALUE(MID($B1975,2,2)),_314_Table2,MATCH(MID($B1975,1,1),_314_Table2_ColumnLookup,0),FALSE),
  IF(VALUE(LEFT($A1975,3))=314,VLOOKUP(VALUE(MID($B1975,2,1)),_314_Table2,MATCH(MID($B1975,1,1),_314_Table2_ColumnLookup,0),FALSE)
+N("314"),
""))))))))))))))))))))))))</f>
        <v>#N/A</v>
      </c>
      <c r="F1975" s="238" t="e">
        <f>IF(AND(VALUE(LEFT($A1975,3))=309,LEN($B1975)=3),VLOOKUP(VALUE(MID($B1975,2,2)),_309_Table3,MATCH(MID($B1975,1,1),_309_Table3_ColumnLookup,0),FALSE),
  IF($C1975="309 LCR SummaryA",OneYearSCR,IF($C1975="309 LCR SummaryB",UltimateSCR,IF(VALUE(LEFT($A1975,3))=309,VLOOKUP(VALUE(MID($B1975,2,1)),_309_Table3,MATCH(MID($B1975,1,1),_309_Table3_ColumnLookup,0),FALSE)
+N("309"),
  IF(VALUE(LEFT($A1975,3))=310,VLOOKUP(VALUE(MID($B1975,2,1)),_310_Table3,MATCH(MID($B1975,1,1),_310_Table3_ColumnLookup,0),FALSE)
+N("310"),
  IF(AND(VALUE(LEFT($A1975,3))=311,LEN($I1975)=4),VLOOKUP($I1975,_311_Table3,MATCH($B1975,_311_Table3_ColumnLookup,0),FALSE),
  IF(AND(VALUE(LEFT($A1975,3))=311,OR($B1975="I2",$B1975="J2",$B1975="K2",$B1975="L2")),VLOOKUP('311'!$G$58,_311_Table3,MATCH(MID($B1975,1,1),_311_Table3_ColumnLookup,0),FALSE),
  IF(AND(VALUE(LEFT($A1975,3))=311,RIGHT($B1975,5)="Total"),VLOOKUP('311'!$G$59,_311_Table3,MATCH(MID($B1975,1,1),_311_Table3_ColumnLookup,0),FALSE),
  IF(VALUE(LEFT($A1975,3))=311,VLOOKUP(VALUE(MID($B1975,2,1)),_311_Table3,MATCH(MID($B1975,1,1),_311_Table3_ColumnLookup,0),FALSE)
+N("311"),
  IF(AND(VALUE(LEFT($A1975,3))=312,LEFT($G1975,10)="Unincepted",$B1975="G "),VLOOKUP(" ULO",_312_Table3,MATCH('312'!$N$16,_312_Table3_ColumnLookup,0),FALSE),
  IF(AND(VALUE(LEFT($A1975,3))=312,LEFT($G1975,10)="Unincepted",$B1975="O "),VLOOKUP(" ULO",_312_Table3,MATCH('312'!$V$16,_312_Table3_ColumnLookup,0),FALSE),
  IF(AND(VALUE(LEFT($A1975,3))=312,LEFT($G1975,10)="Unincepted",$B1975="Q "),VLOOKUP(" ULO",_312_Table3,MATCH('312'!$X$16,_312_Table3_ColumnLookup,0),FALSE),
  IF(AND(VALUE(LEFT($A1975,3))=312,LEFT($G1975,10)="Unincepted"),VLOOKUP(" ULO",_312_Table3,MATCH(LEFT($B1975,1),_312_Table3_ColumnLookup,0),FALSE),
  IF(AND(VALUE(LEFT($A1975,3))=312,LEFT($G1975,5)="Total",$B1975="G "),VLOOKUP('312'!$F$80,_312_Table3,MATCH('312'!$N$16,_312_Table3_ColumnLookup,0),FALSE),
  IF(AND(VALUE(LEFT($A1975,3))=312,LEFT($G1975,5)="Total",$B1975="O "),VLOOKUP('312'!$F$80,_312_Table3,MATCH('312'!$V$16,_312_Table3_ColumnLookup,0),FALSE),
  IF(AND(VALUE(LEFT($A1975,3))=312,LEFT($G1975,5)="Total",$B1975="Q "),VLOOKUP('312'!$F$80,_312_Table3,MATCH('312'!$X$16,_312_Table3_ColumnLookup,0),FALSE),
  IF(AND(VALUE(LEFT($A1975,3))=312,LEFT($G1975,5)="Total"),VLOOKUP('312'!$F$80,_312_Table3,MATCH(LEFT($B1975,1),_312_Table3_ColumnLookup,0),FALSE),
  IF(AND(VALUE(LEFT($A1975,3))=312,LEN($I1975)=4,$B1975="G"),VLOOKUP($I1975,_312_Table3,MATCH('312'!$N$16,_312_Table3_ColumnLookup,0),FALSE),
  IF(AND(VALUE(LEFT($A1975,3))=312,LEN($I1975)=4,$B1975="O"),VLOOKUP($I1975,_312_Table3,MATCH('312'!$V$16,_312_Table3_ColumnLookup,0),FALSE),
  IF(AND(VALUE(LEFT($A1975,3))=312,LEN($I1975)=4,$B1975="Q"),VLOOKUP($I1975,_312_Table3,MATCH('312'!$X$16,_312_Table3_ColumnLookup,0),FALSE),
  IF(AND(VALUE(LEFT($A1975,3))=312,LEN($I1975)=4),VLOOKUP($I1975,_312_Table3,MATCH(LEFT($B1975,1),_312_Table3_ColumnLookup,0),FALSE)
+N("312"),
  IF(VALUE(LEFT($A1975,3))=313,VLOOKUP(VALUE(MID($B1975,2,1)),_313_Table3,MATCH(MID($B1975,1,1),_313_Table3_ColumnLookup,0),FALSE)
+N("313"),
  IF(AND(VALUE(LEFT($A1975,3))=314,LEN($B1975)=3),VLOOKUP(VALUE(MID($B1975,2,2)),_314_Table3,MATCH(MID($B1975,1,1),_314_Table3_ColumnLookup,0),FALSE),
  IF(VALUE(LEFT($A1975,3))=314,VLOOKUP(VALUE(MID($B1975,2,1)),_314_Table3,MATCH(MID($B1975,1,1),_314_Table3_ColumnLookup,0),FALSE)
+N("314"),
""))))))))))))))))))))))))</f>
        <v>#N/A</v>
      </c>
      <c r="H1975" s="321" t="str">
        <f>IFERROR(
IF(ISERROR($D1975)=FALSE,$D1975,IF(ISERROR($E1975)=FALSE,$E1975,IF(ISERROR($F1975)=FALSE,$F1975
+N("012 checkboxes"),
IF(
IF(OR(LEFT($A1975,9)="Syndicate",LEFT($A1975,12)="NewSyndicate"),VLOOKUP($A1975,'012'!$J:$ZW,MATCH("Link to button",'012'!$J$1:$ZW$1,0),0)
+N("309 checkbox"),
IF($C1975="309 LCR Summary0",VLOOKUP("Notes990",'309'!$P:$ZZ,MATCH("Link to button",'309'!$P$1:$ZZ$1,0),0)
+N("313 checkboxes"),
IF($C1975="313 Financial Information0LcmVsScr",IF($C1975="309 LCR Summary0",VLOOKUP("LcmVsScr",'309'!$N:$ZZ,MATCH("Link to button",'309'!$N$1:$ZZ$1,0),0),
IF($C1975="313 Financial Information0LcrDocAttached",IF($C1975="309 LCR Summary0",VLOOKUP("LcrDocAttached",'309'!$N:$ZZ,MATCH("Link to button",'309'!$N$1:$ZZ$1,0),
0)))))))=1,TRUE,FALSE)
))),"")</f>
        <v/>
      </c>
    </row>
    <row r="1976" spans="1:8">
      <c r="A1976" s="237" t="e">
        <f>VLOOKUP($G1976,CSVLookups!$B:$R,MATCH(A$1,CSVLookups!$B$1:$R$1,0),FALSE)</f>
        <v>#N/A</v>
      </c>
      <c r="B1976" s="237" t="e">
        <f>VLOOKUP($G1976,CSVLookups!$B:$R,MATCH(B$1,CSVLookups!$B$1:$R$1,0),FALSE)</f>
        <v>#N/A</v>
      </c>
      <c r="C1976" s="238" t="e">
        <f t="shared" si="31"/>
        <v>#N/A</v>
      </c>
      <c r="D1976" s="238" t="e">
        <f>IF(AND(VALUE(LEFT($A1976,3))=309,LEN($B1976)=3),VLOOKUP(VALUE(MID($B1976,2,2)),_309_Table1,MATCH(MID($B1976,1,1),_309_Table1_ColumnLookup,0),FALSE),
  IF($C1976="309 LCR SummaryA",OneYearSCR,IF($C1976="309 LCR SummaryB",UltimateSCR,IF(VALUE(LEFT($A1976,3))=309,VLOOKUP(VALUE(MID($B1976,2,1)),_309_Table1,MATCH(MID($B1976,1,1),_309_Table1_ColumnLookup,0),FALSE)
+N("309"),
  IF(VALUE(LEFT($A1976,3))=310,VLOOKUP(VALUE(MID($B1976,2,1)),_310_Table1,MATCH(MID($B1976,1,1),_310_Table1_ColumnLookup,0),FALSE)
+N("310"),
  IF(AND(VALUE(LEFT($A1976,3))=311,LEN($I1976)=4),VLOOKUP($I1976,_311_Table1,MATCH($B1976,_311_Table1_ColumnLookup,0),FALSE),
  IF(AND(VALUE(LEFT($A1976,3))=311,OR($B1976="I2",$B1976="J2",$B1976="K2",$B1976="L2")),VLOOKUP('311'!$G$58,_311_Table1,MATCH(MID($B1976,1,1),_311_Table1_ColumnLookup,0),FALSE),
  IF(AND(VALUE(LEFT($A1976,3))=311,RIGHT($B1976,5)="Total"),VLOOKUP('311'!$G$59,_311_Table1,MATCH(MID($B1976,1,1),_311_Table1_ColumnLookup,0),FALSE),
  IF(VALUE(LEFT($A1976,3))=311,VLOOKUP(VALUE(MID($B1976,2,1)),_311_Table1,MATCH(MID($B1976,1,1),_311_Table1_ColumnLookup,0),FALSE)
+N("311"),
  IF(AND(VALUE(LEFT($A1976,3))=312,LEFT($G1976,10)="Unincepted",$B1976="G "),VLOOKUP(" ULO",_312_Table1,MATCH('312'!$N$16,_312_Table1_ColumnLookup,0),FALSE),
  IF(AND(VALUE(LEFT($A1976,3))=312,LEFT($G1976,10)="Unincepted",$B1976="O "),VLOOKUP(" ULO",_312_Table1,MATCH('312'!$V$16,_312_Table1_ColumnLookup,0),FALSE),
  IF(AND(VALUE(LEFT($A1976,3))=312,LEFT($G1976,10)="Unincepted",$B1976="Q "),VLOOKUP(" ULO",_312_Table1,MATCH('312'!$X$16,_312_Table1_ColumnLookup,0),FALSE),
  IF(AND(VALUE(LEFT($A1976,3))=312,LEFT($G1976,10)="Unincepted"),VLOOKUP(" ULO",_312_Table1,MATCH(LEFT($B1976,1),_312_Table1_ColumnLookup,0),FALSE),
  IF(AND(VALUE(LEFT($A1976,3))=312,LEFT($G1976,5)="Total",$B1976="G "),VLOOKUP('312'!$F$80,_312_Table1,MATCH('312'!$N$16,_312_Table1_ColumnLookup,0),FALSE),
  IF(AND(VALUE(LEFT($A1976,3))=312,LEFT($G1976,5)="Total",$B1976="O "),VLOOKUP('312'!$F$80,_312_Table1,MATCH('312'!$V$16,_312_Table1_ColumnLookup,0),FALSE),
  IF(AND(VALUE(LEFT($A1976,3))=312,LEFT($G1976,5)="Total",$B1976="Q "),VLOOKUP('312'!$F$80,_312_Table1,MATCH('312'!$X$16,_312_Table1_ColumnLookup,0),FALSE),
  IF(AND(VALUE(LEFT($A1976,3))=312,LEFT($G1976,5)="Total"),VLOOKUP('312'!$F$80,_312_Table1,MATCH(LEFT($B1976,1),_312_Table1_ColumnLookup,0),FALSE),
  IF(AND(VALUE(LEFT($A1976,3))=312,LEN($I1976)=4,$B1976="G"),VLOOKUP($I1976,_312_Table1,MATCH('312'!$N$16,_312_Table1_ColumnLookup,0),FALSE),
  IF(AND(VALUE(LEFT($A1976,3))=312,LEN($I1976)=4,$B1976="O"),VLOOKUP($I1976,_312_Table1,MATCH('312'!$V$16,_312_Table1_ColumnLookup,0),FALSE),
  IF(AND(VALUE(LEFT($A1976,3))=312,LEN($I1976)=4,$B1976="Q"),VLOOKUP($I1976,_312_Table1,MATCH('312'!$X$16,_312_Table1_ColumnLookup,0),FALSE),
  IF(AND(VALUE(LEFT($A1976,3))=312,LEN($I1976)=4),VLOOKUP($I1976,_312_Table1,MATCH(LEFT($B1976,1),_312_Table1_ColumnLookup,0),FALSE)
+N("312"),
  IF(VALUE(LEFT($A1976,3))=313,VLOOKUP(VALUE(MID($B1976,2,1)),_313_Table1,MATCH(MID($B1976,1,1),_313_Table1_ColumnLookup,0),FALSE)
+N("313"),
  IF(AND(VALUE(LEFT($A1976,3))=314,LEN($B1976)=3),VLOOKUP(VALUE(MID($B1976,2,2)),_314_Table1,MATCH(MID($B1976,1,1),_314_Table1_ColumnLookup,0),FALSE),
  IF(VALUE(LEFT($A1976,3))=314,VLOOKUP(VALUE(MID($B1976,2,1)),_314_Table1,MATCH(MID($B1976,1,1),_314_Table1_ColumnLookup,0),FALSE)
+N("314"),
""))))))))))))))))))))))))</f>
        <v>#N/A</v>
      </c>
      <c r="E1976" s="238" t="e">
        <f>IF(AND(VALUE(LEFT($A1976,3))=309,LEN($B1976)=3),VLOOKUP(VALUE(MID($B1976,2,2)),_309_Table2,MATCH(MID($B1976,1,1),_309_Table2_ColumnLookup,0),FALSE),
  IF($C1976="309 LCR SummaryA",OneYearSCR,IF($C1976="309 LCR SummaryB",UltimateSCR,IF(VALUE(LEFT($A1976,3))=309,VLOOKUP(VALUE(MID($B1976,2,1)),_309_Table2,MATCH(MID($B1976,1,1),_309_Table2_ColumnLookup,0),FALSE)
+N("309"),
  IF(VALUE(LEFT($A1976,3))=310,VLOOKUP(VALUE(MID($B1976,2,1)),_310_Table2,MATCH(MID($B1976,1,1),_310_Table2_ColumnLookup,0),FALSE)
+N("310"),
  IF(AND(VALUE(LEFT($A1976,3))=311,LEN($I1976)=4),VLOOKUP($I1976,_311_Table2,MATCH($B1976,_311_Table2_ColumnLookup,0),FALSE),
  IF(AND(VALUE(LEFT($A1976,3))=311,OR($B1976="I2",$B1976="J2",$B1976="K2",$B1976="L2")),VLOOKUP('311'!$G$58,_311_Table2,MATCH(MID($B1976,1,1),_311_Table2_ColumnLookup,0),FALSE),
  IF(AND(VALUE(LEFT($A1976,3))=311,RIGHT($B1976,5)="Total"),VLOOKUP('311'!$G$59,_311_Table2,MATCH(MID($B1976,1,1),_311_Table2_ColumnLookup,0),FALSE),
  IF(VALUE(LEFT($A1976,3))=311,VLOOKUP(VALUE(MID($B1976,2,1)),_311_Table2,MATCH(MID($B1976,1,1),_311_Table2_ColumnLookup,0),FALSE)
+N("311"),
  IF(AND(VALUE(LEFT($A1976,3))=312,LEFT($G1976,10)="Unincepted",$B1976="G "),VLOOKUP(" ULO",_312_Table2,MATCH('312'!$N$16,_312_Table2_ColumnLookup,0),FALSE),
  IF(AND(VALUE(LEFT($A1976,3))=312,LEFT($G1976,10)="Unincepted",$B1976="O "),VLOOKUP(" ULO",_312_Table2,MATCH('312'!$V$16,_312_Table2_ColumnLookup,0),FALSE),
  IF(AND(VALUE(LEFT($A1976,3))=312,LEFT($G1976,10)="Unincepted",$B1976="Q "),VLOOKUP(" ULO",_312_Table2,MATCH('312'!$X$16,_312_Table2_ColumnLookup,0),FALSE),
  IF(AND(VALUE(LEFT($A1976,3))=312,LEFT($G1976,10)="Unincepted"),VLOOKUP(" ULO",_312_Table2,MATCH(LEFT($B1976,1),_312_Table2_ColumnLookup,0),FALSE),
  IF(AND(VALUE(LEFT($A1976,3))=312,LEFT($G1976,5)="Total",$B1976="G "),VLOOKUP('312'!$F$80,_312_Table2,MATCH('312'!$N$16,_312_Table2_ColumnLookup,0),FALSE),
  IF(AND(VALUE(LEFT($A1976,3))=312,LEFT($G1976,5)="Total",$B1976="O "),VLOOKUP('312'!$F$80,_312_Table2,MATCH('312'!$V$16,_312_Table2_ColumnLookup,0),FALSE),
  IF(AND(VALUE(LEFT($A1976,3))=312,LEFT($G1976,5)="Total",$B1976="Q "),VLOOKUP('312'!$F$80,_312_Table2,MATCH('312'!$X$16,_312_Table2_ColumnLookup,0),FALSE),
  IF(AND(VALUE(LEFT($A1976,3))=312,LEFT($G1976,5)="Total"),VLOOKUP('312'!$F$80,_312_Table2,MATCH(LEFT($B1976,1),_312_Table2_ColumnLookup,0),FALSE),
  IF(AND(VALUE(LEFT($A1976,3))=312,LEN($I1976)=4,$B1976="G"),VLOOKUP($I1976,_312_Table2,MATCH('312'!$N$16,_312_Table2_ColumnLookup,0),FALSE),
  IF(AND(VALUE(LEFT($A1976,3))=312,LEN($I1976)=4,$B1976="O"),VLOOKUP($I1976,_312_Table2,MATCH('312'!$V$16,_312_Table2_ColumnLookup,0),FALSE),
  IF(AND(VALUE(LEFT($A1976,3))=312,LEN($I1976)=4,$B1976="Q"),VLOOKUP($I1976,_312_Table2,MATCH('312'!$X$16,_312_Table2_ColumnLookup,0),FALSE),
  IF(AND(VALUE(LEFT($A1976,3))=312,LEN($I1976)=4),VLOOKUP($I1976,_312_Table2,MATCH(LEFT($B1976,1),_312_Table2_ColumnLookup,0),FALSE)
+N("312"),
  IF(VALUE(LEFT($A1976,3))=313,VLOOKUP(VALUE(MID($B1976,2,1)),_313_Table2,MATCH(MID($B1976,1,1),_313_Table2_ColumnLookup,0),FALSE)
+N("313"),
  IF(AND(VALUE(LEFT($A1976,3))=314,LEN($B1976)=3),VLOOKUP(VALUE(MID($B1976,2,2)),_314_Table2,MATCH(MID($B1976,1,1),_314_Table2_ColumnLookup,0),FALSE),
  IF(VALUE(LEFT($A1976,3))=314,VLOOKUP(VALUE(MID($B1976,2,1)),_314_Table2,MATCH(MID($B1976,1,1),_314_Table2_ColumnLookup,0),FALSE)
+N("314"),
""))))))))))))))))))))))))</f>
        <v>#N/A</v>
      </c>
      <c r="F1976" s="238" t="e">
        <f>IF(AND(VALUE(LEFT($A1976,3))=309,LEN($B1976)=3),VLOOKUP(VALUE(MID($B1976,2,2)),_309_Table3,MATCH(MID($B1976,1,1),_309_Table3_ColumnLookup,0),FALSE),
  IF($C1976="309 LCR SummaryA",OneYearSCR,IF($C1976="309 LCR SummaryB",UltimateSCR,IF(VALUE(LEFT($A1976,3))=309,VLOOKUP(VALUE(MID($B1976,2,1)),_309_Table3,MATCH(MID($B1976,1,1),_309_Table3_ColumnLookup,0),FALSE)
+N("309"),
  IF(VALUE(LEFT($A1976,3))=310,VLOOKUP(VALUE(MID($B1976,2,1)),_310_Table3,MATCH(MID($B1976,1,1),_310_Table3_ColumnLookup,0),FALSE)
+N("310"),
  IF(AND(VALUE(LEFT($A1976,3))=311,LEN($I1976)=4),VLOOKUP($I1976,_311_Table3,MATCH($B1976,_311_Table3_ColumnLookup,0),FALSE),
  IF(AND(VALUE(LEFT($A1976,3))=311,OR($B1976="I2",$B1976="J2",$B1976="K2",$B1976="L2")),VLOOKUP('311'!$G$58,_311_Table3,MATCH(MID($B1976,1,1),_311_Table3_ColumnLookup,0),FALSE),
  IF(AND(VALUE(LEFT($A1976,3))=311,RIGHT($B1976,5)="Total"),VLOOKUP('311'!$G$59,_311_Table3,MATCH(MID($B1976,1,1),_311_Table3_ColumnLookup,0),FALSE),
  IF(VALUE(LEFT($A1976,3))=311,VLOOKUP(VALUE(MID($B1976,2,1)),_311_Table3,MATCH(MID($B1976,1,1),_311_Table3_ColumnLookup,0),FALSE)
+N("311"),
  IF(AND(VALUE(LEFT($A1976,3))=312,LEFT($G1976,10)="Unincepted",$B1976="G "),VLOOKUP(" ULO",_312_Table3,MATCH('312'!$N$16,_312_Table3_ColumnLookup,0),FALSE),
  IF(AND(VALUE(LEFT($A1976,3))=312,LEFT($G1976,10)="Unincepted",$B1976="O "),VLOOKUP(" ULO",_312_Table3,MATCH('312'!$V$16,_312_Table3_ColumnLookup,0),FALSE),
  IF(AND(VALUE(LEFT($A1976,3))=312,LEFT($G1976,10)="Unincepted",$B1976="Q "),VLOOKUP(" ULO",_312_Table3,MATCH('312'!$X$16,_312_Table3_ColumnLookup,0),FALSE),
  IF(AND(VALUE(LEFT($A1976,3))=312,LEFT($G1976,10)="Unincepted"),VLOOKUP(" ULO",_312_Table3,MATCH(LEFT($B1976,1),_312_Table3_ColumnLookup,0),FALSE),
  IF(AND(VALUE(LEFT($A1976,3))=312,LEFT($G1976,5)="Total",$B1976="G "),VLOOKUP('312'!$F$80,_312_Table3,MATCH('312'!$N$16,_312_Table3_ColumnLookup,0),FALSE),
  IF(AND(VALUE(LEFT($A1976,3))=312,LEFT($G1976,5)="Total",$B1976="O "),VLOOKUP('312'!$F$80,_312_Table3,MATCH('312'!$V$16,_312_Table3_ColumnLookup,0),FALSE),
  IF(AND(VALUE(LEFT($A1976,3))=312,LEFT($G1976,5)="Total",$B1976="Q "),VLOOKUP('312'!$F$80,_312_Table3,MATCH('312'!$X$16,_312_Table3_ColumnLookup,0),FALSE),
  IF(AND(VALUE(LEFT($A1976,3))=312,LEFT($G1976,5)="Total"),VLOOKUP('312'!$F$80,_312_Table3,MATCH(LEFT($B1976,1),_312_Table3_ColumnLookup,0),FALSE),
  IF(AND(VALUE(LEFT($A1976,3))=312,LEN($I1976)=4,$B1976="G"),VLOOKUP($I1976,_312_Table3,MATCH('312'!$N$16,_312_Table3_ColumnLookup,0),FALSE),
  IF(AND(VALUE(LEFT($A1976,3))=312,LEN($I1976)=4,$B1976="O"),VLOOKUP($I1976,_312_Table3,MATCH('312'!$V$16,_312_Table3_ColumnLookup,0),FALSE),
  IF(AND(VALUE(LEFT($A1976,3))=312,LEN($I1976)=4,$B1976="Q"),VLOOKUP($I1976,_312_Table3,MATCH('312'!$X$16,_312_Table3_ColumnLookup,0),FALSE),
  IF(AND(VALUE(LEFT($A1976,3))=312,LEN($I1976)=4),VLOOKUP($I1976,_312_Table3,MATCH(LEFT($B1976,1),_312_Table3_ColumnLookup,0),FALSE)
+N("312"),
  IF(VALUE(LEFT($A1976,3))=313,VLOOKUP(VALUE(MID($B1976,2,1)),_313_Table3,MATCH(MID($B1976,1,1),_313_Table3_ColumnLookup,0),FALSE)
+N("313"),
  IF(AND(VALUE(LEFT($A1976,3))=314,LEN($B1976)=3),VLOOKUP(VALUE(MID($B1976,2,2)),_314_Table3,MATCH(MID($B1976,1,1),_314_Table3_ColumnLookup,0),FALSE),
  IF(VALUE(LEFT($A1976,3))=314,VLOOKUP(VALUE(MID($B1976,2,1)),_314_Table3,MATCH(MID($B1976,1,1),_314_Table3_ColumnLookup,0),FALSE)
+N("314"),
""))))))))))))))))))))))))</f>
        <v>#N/A</v>
      </c>
      <c r="H1976" s="321" t="str">
        <f>IFERROR(
IF(ISERROR($D1976)=FALSE,$D1976,IF(ISERROR($E1976)=FALSE,$E1976,IF(ISERROR($F1976)=FALSE,$F1976
+N("012 checkboxes"),
IF(
IF(OR(LEFT($A1976,9)="Syndicate",LEFT($A1976,12)="NewSyndicate"),VLOOKUP($A1976,'012'!$J:$ZW,MATCH("Link to button",'012'!$J$1:$ZW$1,0),0)
+N("309 checkbox"),
IF($C1976="309 LCR Summary0",VLOOKUP("Notes990",'309'!$P:$ZZ,MATCH("Link to button",'309'!$P$1:$ZZ$1,0),0)
+N("313 checkboxes"),
IF($C1976="313 Financial Information0LcmVsScr",IF($C1976="309 LCR Summary0",VLOOKUP("LcmVsScr",'309'!$N:$ZZ,MATCH("Link to button",'309'!$N$1:$ZZ$1,0),0),
IF($C1976="313 Financial Information0LcrDocAttached",IF($C1976="309 LCR Summary0",VLOOKUP("LcrDocAttached",'309'!$N:$ZZ,MATCH("Link to button",'309'!$N$1:$ZZ$1,0),
0)))))))=1,TRUE,FALSE)
))),"")</f>
        <v/>
      </c>
    </row>
    <row r="1977" spans="1:8">
      <c r="A1977" s="237" t="e">
        <f>VLOOKUP($G1977,CSVLookups!$B:$R,MATCH(A$1,CSVLookups!$B$1:$R$1,0),FALSE)</f>
        <v>#N/A</v>
      </c>
      <c r="B1977" s="237" t="e">
        <f>VLOOKUP($G1977,CSVLookups!$B:$R,MATCH(B$1,CSVLookups!$B$1:$R$1,0),FALSE)</f>
        <v>#N/A</v>
      </c>
      <c r="C1977" s="238" t="e">
        <f t="shared" si="31"/>
        <v>#N/A</v>
      </c>
      <c r="D1977" s="238" t="e">
        <f>IF(AND(VALUE(LEFT($A1977,3))=309,LEN($B1977)=3),VLOOKUP(VALUE(MID($B1977,2,2)),_309_Table1,MATCH(MID($B1977,1,1),_309_Table1_ColumnLookup,0),FALSE),
  IF($C1977="309 LCR SummaryA",OneYearSCR,IF($C1977="309 LCR SummaryB",UltimateSCR,IF(VALUE(LEFT($A1977,3))=309,VLOOKUP(VALUE(MID($B1977,2,1)),_309_Table1,MATCH(MID($B1977,1,1),_309_Table1_ColumnLookup,0),FALSE)
+N("309"),
  IF(VALUE(LEFT($A1977,3))=310,VLOOKUP(VALUE(MID($B1977,2,1)),_310_Table1,MATCH(MID($B1977,1,1),_310_Table1_ColumnLookup,0),FALSE)
+N("310"),
  IF(AND(VALUE(LEFT($A1977,3))=311,LEN($I1977)=4),VLOOKUP($I1977,_311_Table1,MATCH($B1977,_311_Table1_ColumnLookup,0),FALSE),
  IF(AND(VALUE(LEFT($A1977,3))=311,OR($B1977="I2",$B1977="J2",$B1977="K2",$B1977="L2")),VLOOKUP('311'!$G$58,_311_Table1,MATCH(MID($B1977,1,1),_311_Table1_ColumnLookup,0),FALSE),
  IF(AND(VALUE(LEFT($A1977,3))=311,RIGHT($B1977,5)="Total"),VLOOKUP('311'!$G$59,_311_Table1,MATCH(MID($B1977,1,1),_311_Table1_ColumnLookup,0),FALSE),
  IF(VALUE(LEFT($A1977,3))=311,VLOOKUP(VALUE(MID($B1977,2,1)),_311_Table1,MATCH(MID($B1977,1,1),_311_Table1_ColumnLookup,0),FALSE)
+N("311"),
  IF(AND(VALUE(LEFT($A1977,3))=312,LEFT($G1977,10)="Unincepted",$B1977="G "),VLOOKUP(" ULO",_312_Table1,MATCH('312'!$N$16,_312_Table1_ColumnLookup,0),FALSE),
  IF(AND(VALUE(LEFT($A1977,3))=312,LEFT($G1977,10)="Unincepted",$B1977="O "),VLOOKUP(" ULO",_312_Table1,MATCH('312'!$V$16,_312_Table1_ColumnLookup,0),FALSE),
  IF(AND(VALUE(LEFT($A1977,3))=312,LEFT($G1977,10)="Unincepted",$B1977="Q "),VLOOKUP(" ULO",_312_Table1,MATCH('312'!$X$16,_312_Table1_ColumnLookup,0),FALSE),
  IF(AND(VALUE(LEFT($A1977,3))=312,LEFT($G1977,10)="Unincepted"),VLOOKUP(" ULO",_312_Table1,MATCH(LEFT($B1977,1),_312_Table1_ColumnLookup,0),FALSE),
  IF(AND(VALUE(LEFT($A1977,3))=312,LEFT($G1977,5)="Total",$B1977="G "),VLOOKUP('312'!$F$80,_312_Table1,MATCH('312'!$N$16,_312_Table1_ColumnLookup,0),FALSE),
  IF(AND(VALUE(LEFT($A1977,3))=312,LEFT($G1977,5)="Total",$B1977="O "),VLOOKUP('312'!$F$80,_312_Table1,MATCH('312'!$V$16,_312_Table1_ColumnLookup,0),FALSE),
  IF(AND(VALUE(LEFT($A1977,3))=312,LEFT($G1977,5)="Total",$B1977="Q "),VLOOKUP('312'!$F$80,_312_Table1,MATCH('312'!$X$16,_312_Table1_ColumnLookup,0),FALSE),
  IF(AND(VALUE(LEFT($A1977,3))=312,LEFT($G1977,5)="Total"),VLOOKUP('312'!$F$80,_312_Table1,MATCH(LEFT($B1977,1),_312_Table1_ColumnLookup,0),FALSE),
  IF(AND(VALUE(LEFT($A1977,3))=312,LEN($I1977)=4,$B1977="G"),VLOOKUP($I1977,_312_Table1,MATCH('312'!$N$16,_312_Table1_ColumnLookup,0),FALSE),
  IF(AND(VALUE(LEFT($A1977,3))=312,LEN($I1977)=4,$B1977="O"),VLOOKUP($I1977,_312_Table1,MATCH('312'!$V$16,_312_Table1_ColumnLookup,0),FALSE),
  IF(AND(VALUE(LEFT($A1977,3))=312,LEN($I1977)=4,$B1977="Q"),VLOOKUP($I1977,_312_Table1,MATCH('312'!$X$16,_312_Table1_ColumnLookup,0),FALSE),
  IF(AND(VALUE(LEFT($A1977,3))=312,LEN($I1977)=4),VLOOKUP($I1977,_312_Table1,MATCH(LEFT($B1977,1),_312_Table1_ColumnLookup,0),FALSE)
+N("312"),
  IF(VALUE(LEFT($A1977,3))=313,VLOOKUP(VALUE(MID($B1977,2,1)),_313_Table1,MATCH(MID($B1977,1,1),_313_Table1_ColumnLookup,0),FALSE)
+N("313"),
  IF(AND(VALUE(LEFT($A1977,3))=314,LEN($B1977)=3),VLOOKUP(VALUE(MID($B1977,2,2)),_314_Table1,MATCH(MID($B1977,1,1),_314_Table1_ColumnLookup,0),FALSE),
  IF(VALUE(LEFT($A1977,3))=314,VLOOKUP(VALUE(MID($B1977,2,1)),_314_Table1,MATCH(MID($B1977,1,1),_314_Table1_ColumnLookup,0),FALSE)
+N("314"),
""))))))))))))))))))))))))</f>
        <v>#N/A</v>
      </c>
      <c r="E1977" s="238" t="e">
        <f>IF(AND(VALUE(LEFT($A1977,3))=309,LEN($B1977)=3),VLOOKUP(VALUE(MID($B1977,2,2)),_309_Table2,MATCH(MID($B1977,1,1),_309_Table2_ColumnLookup,0),FALSE),
  IF($C1977="309 LCR SummaryA",OneYearSCR,IF($C1977="309 LCR SummaryB",UltimateSCR,IF(VALUE(LEFT($A1977,3))=309,VLOOKUP(VALUE(MID($B1977,2,1)),_309_Table2,MATCH(MID($B1977,1,1),_309_Table2_ColumnLookup,0),FALSE)
+N("309"),
  IF(VALUE(LEFT($A1977,3))=310,VLOOKUP(VALUE(MID($B1977,2,1)),_310_Table2,MATCH(MID($B1977,1,1),_310_Table2_ColumnLookup,0),FALSE)
+N("310"),
  IF(AND(VALUE(LEFT($A1977,3))=311,LEN($I1977)=4),VLOOKUP($I1977,_311_Table2,MATCH($B1977,_311_Table2_ColumnLookup,0),FALSE),
  IF(AND(VALUE(LEFT($A1977,3))=311,OR($B1977="I2",$B1977="J2",$B1977="K2",$B1977="L2")),VLOOKUP('311'!$G$58,_311_Table2,MATCH(MID($B1977,1,1),_311_Table2_ColumnLookup,0),FALSE),
  IF(AND(VALUE(LEFT($A1977,3))=311,RIGHT($B1977,5)="Total"),VLOOKUP('311'!$G$59,_311_Table2,MATCH(MID($B1977,1,1),_311_Table2_ColumnLookup,0),FALSE),
  IF(VALUE(LEFT($A1977,3))=311,VLOOKUP(VALUE(MID($B1977,2,1)),_311_Table2,MATCH(MID($B1977,1,1),_311_Table2_ColumnLookup,0),FALSE)
+N("311"),
  IF(AND(VALUE(LEFT($A1977,3))=312,LEFT($G1977,10)="Unincepted",$B1977="G "),VLOOKUP(" ULO",_312_Table2,MATCH('312'!$N$16,_312_Table2_ColumnLookup,0),FALSE),
  IF(AND(VALUE(LEFT($A1977,3))=312,LEFT($G1977,10)="Unincepted",$B1977="O "),VLOOKUP(" ULO",_312_Table2,MATCH('312'!$V$16,_312_Table2_ColumnLookup,0),FALSE),
  IF(AND(VALUE(LEFT($A1977,3))=312,LEFT($G1977,10)="Unincepted",$B1977="Q "),VLOOKUP(" ULO",_312_Table2,MATCH('312'!$X$16,_312_Table2_ColumnLookup,0),FALSE),
  IF(AND(VALUE(LEFT($A1977,3))=312,LEFT($G1977,10)="Unincepted"),VLOOKUP(" ULO",_312_Table2,MATCH(LEFT($B1977,1),_312_Table2_ColumnLookup,0),FALSE),
  IF(AND(VALUE(LEFT($A1977,3))=312,LEFT($G1977,5)="Total",$B1977="G "),VLOOKUP('312'!$F$80,_312_Table2,MATCH('312'!$N$16,_312_Table2_ColumnLookup,0),FALSE),
  IF(AND(VALUE(LEFT($A1977,3))=312,LEFT($G1977,5)="Total",$B1977="O "),VLOOKUP('312'!$F$80,_312_Table2,MATCH('312'!$V$16,_312_Table2_ColumnLookup,0),FALSE),
  IF(AND(VALUE(LEFT($A1977,3))=312,LEFT($G1977,5)="Total",$B1977="Q "),VLOOKUP('312'!$F$80,_312_Table2,MATCH('312'!$X$16,_312_Table2_ColumnLookup,0),FALSE),
  IF(AND(VALUE(LEFT($A1977,3))=312,LEFT($G1977,5)="Total"),VLOOKUP('312'!$F$80,_312_Table2,MATCH(LEFT($B1977,1),_312_Table2_ColumnLookup,0),FALSE),
  IF(AND(VALUE(LEFT($A1977,3))=312,LEN($I1977)=4,$B1977="G"),VLOOKUP($I1977,_312_Table2,MATCH('312'!$N$16,_312_Table2_ColumnLookup,0),FALSE),
  IF(AND(VALUE(LEFT($A1977,3))=312,LEN($I1977)=4,$B1977="O"),VLOOKUP($I1977,_312_Table2,MATCH('312'!$V$16,_312_Table2_ColumnLookup,0),FALSE),
  IF(AND(VALUE(LEFT($A1977,3))=312,LEN($I1977)=4,$B1977="Q"),VLOOKUP($I1977,_312_Table2,MATCH('312'!$X$16,_312_Table2_ColumnLookup,0),FALSE),
  IF(AND(VALUE(LEFT($A1977,3))=312,LEN($I1977)=4),VLOOKUP($I1977,_312_Table2,MATCH(LEFT($B1977,1),_312_Table2_ColumnLookup,0),FALSE)
+N("312"),
  IF(VALUE(LEFT($A1977,3))=313,VLOOKUP(VALUE(MID($B1977,2,1)),_313_Table2,MATCH(MID($B1977,1,1),_313_Table2_ColumnLookup,0),FALSE)
+N("313"),
  IF(AND(VALUE(LEFT($A1977,3))=314,LEN($B1977)=3),VLOOKUP(VALUE(MID($B1977,2,2)),_314_Table2,MATCH(MID($B1977,1,1),_314_Table2_ColumnLookup,0),FALSE),
  IF(VALUE(LEFT($A1977,3))=314,VLOOKUP(VALUE(MID($B1977,2,1)),_314_Table2,MATCH(MID($B1977,1,1),_314_Table2_ColumnLookup,0),FALSE)
+N("314"),
""))))))))))))))))))))))))</f>
        <v>#N/A</v>
      </c>
      <c r="F1977" s="238" t="e">
        <f>IF(AND(VALUE(LEFT($A1977,3))=309,LEN($B1977)=3),VLOOKUP(VALUE(MID($B1977,2,2)),_309_Table3,MATCH(MID($B1977,1,1),_309_Table3_ColumnLookup,0),FALSE),
  IF($C1977="309 LCR SummaryA",OneYearSCR,IF($C1977="309 LCR SummaryB",UltimateSCR,IF(VALUE(LEFT($A1977,3))=309,VLOOKUP(VALUE(MID($B1977,2,1)),_309_Table3,MATCH(MID($B1977,1,1),_309_Table3_ColumnLookup,0),FALSE)
+N("309"),
  IF(VALUE(LEFT($A1977,3))=310,VLOOKUP(VALUE(MID($B1977,2,1)),_310_Table3,MATCH(MID($B1977,1,1),_310_Table3_ColumnLookup,0),FALSE)
+N("310"),
  IF(AND(VALUE(LEFT($A1977,3))=311,LEN($I1977)=4),VLOOKUP($I1977,_311_Table3,MATCH($B1977,_311_Table3_ColumnLookup,0),FALSE),
  IF(AND(VALUE(LEFT($A1977,3))=311,OR($B1977="I2",$B1977="J2",$B1977="K2",$B1977="L2")),VLOOKUP('311'!$G$58,_311_Table3,MATCH(MID($B1977,1,1),_311_Table3_ColumnLookup,0),FALSE),
  IF(AND(VALUE(LEFT($A1977,3))=311,RIGHT($B1977,5)="Total"),VLOOKUP('311'!$G$59,_311_Table3,MATCH(MID($B1977,1,1),_311_Table3_ColumnLookup,0),FALSE),
  IF(VALUE(LEFT($A1977,3))=311,VLOOKUP(VALUE(MID($B1977,2,1)),_311_Table3,MATCH(MID($B1977,1,1),_311_Table3_ColumnLookup,0),FALSE)
+N("311"),
  IF(AND(VALUE(LEFT($A1977,3))=312,LEFT($G1977,10)="Unincepted",$B1977="G "),VLOOKUP(" ULO",_312_Table3,MATCH('312'!$N$16,_312_Table3_ColumnLookup,0),FALSE),
  IF(AND(VALUE(LEFT($A1977,3))=312,LEFT($G1977,10)="Unincepted",$B1977="O "),VLOOKUP(" ULO",_312_Table3,MATCH('312'!$V$16,_312_Table3_ColumnLookup,0),FALSE),
  IF(AND(VALUE(LEFT($A1977,3))=312,LEFT($G1977,10)="Unincepted",$B1977="Q "),VLOOKUP(" ULO",_312_Table3,MATCH('312'!$X$16,_312_Table3_ColumnLookup,0),FALSE),
  IF(AND(VALUE(LEFT($A1977,3))=312,LEFT($G1977,10)="Unincepted"),VLOOKUP(" ULO",_312_Table3,MATCH(LEFT($B1977,1),_312_Table3_ColumnLookup,0),FALSE),
  IF(AND(VALUE(LEFT($A1977,3))=312,LEFT($G1977,5)="Total",$B1977="G "),VLOOKUP('312'!$F$80,_312_Table3,MATCH('312'!$N$16,_312_Table3_ColumnLookup,0),FALSE),
  IF(AND(VALUE(LEFT($A1977,3))=312,LEFT($G1977,5)="Total",$B1977="O "),VLOOKUP('312'!$F$80,_312_Table3,MATCH('312'!$V$16,_312_Table3_ColumnLookup,0),FALSE),
  IF(AND(VALUE(LEFT($A1977,3))=312,LEFT($G1977,5)="Total",$B1977="Q "),VLOOKUP('312'!$F$80,_312_Table3,MATCH('312'!$X$16,_312_Table3_ColumnLookup,0),FALSE),
  IF(AND(VALUE(LEFT($A1977,3))=312,LEFT($G1977,5)="Total"),VLOOKUP('312'!$F$80,_312_Table3,MATCH(LEFT($B1977,1),_312_Table3_ColumnLookup,0),FALSE),
  IF(AND(VALUE(LEFT($A1977,3))=312,LEN($I1977)=4,$B1977="G"),VLOOKUP($I1977,_312_Table3,MATCH('312'!$N$16,_312_Table3_ColumnLookup,0),FALSE),
  IF(AND(VALUE(LEFT($A1977,3))=312,LEN($I1977)=4,$B1977="O"),VLOOKUP($I1977,_312_Table3,MATCH('312'!$V$16,_312_Table3_ColumnLookup,0),FALSE),
  IF(AND(VALUE(LEFT($A1977,3))=312,LEN($I1977)=4,$B1977="Q"),VLOOKUP($I1977,_312_Table3,MATCH('312'!$X$16,_312_Table3_ColumnLookup,0),FALSE),
  IF(AND(VALUE(LEFT($A1977,3))=312,LEN($I1977)=4),VLOOKUP($I1977,_312_Table3,MATCH(LEFT($B1977,1),_312_Table3_ColumnLookup,0),FALSE)
+N("312"),
  IF(VALUE(LEFT($A1977,3))=313,VLOOKUP(VALUE(MID($B1977,2,1)),_313_Table3,MATCH(MID($B1977,1,1),_313_Table3_ColumnLookup,0),FALSE)
+N("313"),
  IF(AND(VALUE(LEFT($A1977,3))=314,LEN($B1977)=3),VLOOKUP(VALUE(MID($B1977,2,2)),_314_Table3,MATCH(MID($B1977,1,1),_314_Table3_ColumnLookup,0),FALSE),
  IF(VALUE(LEFT($A1977,3))=314,VLOOKUP(VALUE(MID($B1977,2,1)),_314_Table3,MATCH(MID($B1977,1,1),_314_Table3_ColumnLookup,0),FALSE)
+N("314"),
""))))))))))))))))))))))))</f>
        <v>#N/A</v>
      </c>
      <c r="H1977" s="321" t="str">
        <f>IFERROR(
IF(ISERROR($D1977)=FALSE,$D1977,IF(ISERROR($E1977)=FALSE,$E1977,IF(ISERROR($F1977)=FALSE,$F1977
+N("012 checkboxes"),
IF(
IF(OR(LEFT($A1977,9)="Syndicate",LEFT($A1977,12)="NewSyndicate"),VLOOKUP($A1977,'012'!$J:$ZW,MATCH("Link to button",'012'!$J$1:$ZW$1,0),0)
+N("309 checkbox"),
IF($C1977="309 LCR Summary0",VLOOKUP("Notes990",'309'!$P:$ZZ,MATCH("Link to button",'309'!$P$1:$ZZ$1,0),0)
+N("313 checkboxes"),
IF($C1977="313 Financial Information0LcmVsScr",IF($C1977="309 LCR Summary0",VLOOKUP("LcmVsScr",'309'!$N:$ZZ,MATCH("Link to button",'309'!$N$1:$ZZ$1,0),0),
IF($C1977="313 Financial Information0LcrDocAttached",IF($C1977="309 LCR Summary0",VLOOKUP("LcrDocAttached",'309'!$N:$ZZ,MATCH("Link to button",'309'!$N$1:$ZZ$1,0),
0)))))))=1,TRUE,FALSE)
))),"")</f>
        <v/>
      </c>
    </row>
    <row r="1978" spans="1:8">
      <c r="A1978" s="237" t="e">
        <f>VLOOKUP($G1978,CSVLookups!$B:$R,MATCH(A$1,CSVLookups!$B$1:$R$1,0),FALSE)</f>
        <v>#N/A</v>
      </c>
      <c r="B1978" s="237" t="e">
        <f>VLOOKUP($G1978,CSVLookups!$B:$R,MATCH(B$1,CSVLookups!$B$1:$R$1,0),FALSE)</f>
        <v>#N/A</v>
      </c>
      <c r="C1978" s="238" t="e">
        <f t="shared" si="31"/>
        <v>#N/A</v>
      </c>
      <c r="D1978" s="238" t="e">
        <f>IF(AND(VALUE(LEFT($A1978,3))=309,LEN($B1978)=3),VLOOKUP(VALUE(MID($B1978,2,2)),_309_Table1,MATCH(MID($B1978,1,1),_309_Table1_ColumnLookup,0),FALSE),
  IF($C1978="309 LCR SummaryA",OneYearSCR,IF($C1978="309 LCR SummaryB",UltimateSCR,IF(VALUE(LEFT($A1978,3))=309,VLOOKUP(VALUE(MID($B1978,2,1)),_309_Table1,MATCH(MID($B1978,1,1),_309_Table1_ColumnLookup,0),FALSE)
+N("309"),
  IF(VALUE(LEFT($A1978,3))=310,VLOOKUP(VALUE(MID($B1978,2,1)),_310_Table1,MATCH(MID($B1978,1,1),_310_Table1_ColumnLookup,0),FALSE)
+N("310"),
  IF(AND(VALUE(LEFT($A1978,3))=311,LEN($I1978)=4),VLOOKUP($I1978,_311_Table1,MATCH($B1978,_311_Table1_ColumnLookup,0),FALSE),
  IF(AND(VALUE(LEFT($A1978,3))=311,OR($B1978="I2",$B1978="J2",$B1978="K2",$B1978="L2")),VLOOKUP('311'!$G$58,_311_Table1,MATCH(MID($B1978,1,1),_311_Table1_ColumnLookup,0),FALSE),
  IF(AND(VALUE(LEFT($A1978,3))=311,RIGHT($B1978,5)="Total"),VLOOKUP('311'!$G$59,_311_Table1,MATCH(MID($B1978,1,1),_311_Table1_ColumnLookup,0),FALSE),
  IF(VALUE(LEFT($A1978,3))=311,VLOOKUP(VALUE(MID($B1978,2,1)),_311_Table1,MATCH(MID($B1978,1,1),_311_Table1_ColumnLookup,0),FALSE)
+N("311"),
  IF(AND(VALUE(LEFT($A1978,3))=312,LEFT($G1978,10)="Unincepted",$B1978="G "),VLOOKUP(" ULO",_312_Table1,MATCH('312'!$N$16,_312_Table1_ColumnLookup,0),FALSE),
  IF(AND(VALUE(LEFT($A1978,3))=312,LEFT($G1978,10)="Unincepted",$B1978="O "),VLOOKUP(" ULO",_312_Table1,MATCH('312'!$V$16,_312_Table1_ColumnLookup,0),FALSE),
  IF(AND(VALUE(LEFT($A1978,3))=312,LEFT($G1978,10)="Unincepted",$B1978="Q "),VLOOKUP(" ULO",_312_Table1,MATCH('312'!$X$16,_312_Table1_ColumnLookup,0),FALSE),
  IF(AND(VALUE(LEFT($A1978,3))=312,LEFT($G1978,10)="Unincepted"),VLOOKUP(" ULO",_312_Table1,MATCH(LEFT($B1978,1),_312_Table1_ColumnLookup,0),FALSE),
  IF(AND(VALUE(LEFT($A1978,3))=312,LEFT($G1978,5)="Total",$B1978="G "),VLOOKUP('312'!$F$80,_312_Table1,MATCH('312'!$N$16,_312_Table1_ColumnLookup,0),FALSE),
  IF(AND(VALUE(LEFT($A1978,3))=312,LEFT($G1978,5)="Total",$B1978="O "),VLOOKUP('312'!$F$80,_312_Table1,MATCH('312'!$V$16,_312_Table1_ColumnLookup,0),FALSE),
  IF(AND(VALUE(LEFT($A1978,3))=312,LEFT($G1978,5)="Total",$B1978="Q "),VLOOKUP('312'!$F$80,_312_Table1,MATCH('312'!$X$16,_312_Table1_ColumnLookup,0),FALSE),
  IF(AND(VALUE(LEFT($A1978,3))=312,LEFT($G1978,5)="Total"),VLOOKUP('312'!$F$80,_312_Table1,MATCH(LEFT($B1978,1),_312_Table1_ColumnLookup,0),FALSE),
  IF(AND(VALUE(LEFT($A1978,3))=312,LEN($I1978)=4,$B1978="G"),VLOOKUP($I1978,_312_Table1,MATCH('312'!$N$16,_312_Table1_ColumnLookup,0),FALSE),
  IF(AND(VALUE(LEFT($A1978,3))=312,LEN($I1978)=4,$B1978="O"),VLOOKUP($I1978,_312_Table1,MATCH('312'!$V$16,_312_Table1_ColumnLookup,0),FALSE),
  IF(AND(VALUE(LEFT($A1978,3))=312,LEN($I1978)=4,$B1978="Q"),VLOOKUP($I1978,_312_Table1,MATCH('312'!$X$16,_312_Table1_ColumnLookup,0),FALSE),
  IF(AND(VALUE(LEFT($A1978,3))=312,LEN($I1978)=4),VLOOKUP($I1978,_312_Table1,MATCH(LEFT($B1978,1),_312_Table1_ColumnLookup,0),FALSE)
+N("312"),
  IF(VALUE(LEFT($A1978,3))=313,VLOOKUP(VALUE(MID($B1978,2,1)),_313_Table1,MATCH(MID($B1978,1,1),_313_Table1_ColumnLookup,0),FALSE)
+N("313"),
  IF(AND(VALUE(LEFT($A1978,3))=314,LEN($B1978)=3),VLOOKUP(VALUE(MID($B1978,2,2)),_314_Table1,MATCH(MID($B1978,1,1),_314_Table1_ColumnLookup,0),FALSE),
  IF(VALUE(LEFT($A1978,3))=314,VLOOKUP(VALUE(MID($B1978,2,1)),_314_Table1,MATCH(MID($B1978,1,1),_314_Table1_ColumnLookup,0),FALSE)
+N("314"),
""))))))))))))))))))))))))</f>
        <v>#N/A</v>
      </c>
      <c r="E1978" s="238" t="e">
        <f>IF(AND(VALUE(LEFT($A1978,3))=309,LEN($B1978)=3),VLOOKUP(VALUE(MID($B1978,2,2)),_309_Table2,MATCH(MID($B1978,1,1),_309_Table2_ColumnLookup,0),FALSE),
  IF($C1978="309 LCR SummaryA",OneYearSCR,IF($C1978="309 LCR SummaryB",UltimateSCR,IF(VALUE(LEFT($A1978,3))=309,VLOOKUP(VALUE(MID($B1978,2,1)),_309_Table2,MATCH(MID($B1978,1,1),_309_Table2_ColumnLookup,0),FALSE)
+N("309"),
  IF(VALUE(LEFT($A1978,3))=310,VLOOKUP(VALUE(MID($B1978,2,1)),_310_Table2,MATCH(MID($B1978,1,1),_310_Table2_ColumnLookup,0),FALSE)
+N("310"),
  IF(AND(VALUE(LEFT($A1978,3))=311,LEN($I1978)=4),VLOOKUP($I1978,_311_Table2,MATCH($B1978,_311_Table2_ColumnLookup,0),FALSE),
  IF(AND(VALUE(LEFT($A1978,3))=311,OR($B1978="I2",$B1978="J2",$B1978="K2",$B1978="L2")),VLOOKUP('311'!$G$58,_311_Table2,MATCH(MID($B1978,1,1),_311_Table2_ColumnLookup,0),FALSE),
  IF(AND(VALUE(LEFT($A1978,3))=311,RIGHT($B1978,5)="Total"),VLOOKUP('311'!$G$59,_311_Table2,MATCH(MID($B1978,1,1),_311_Table2_ColumnLookup,0),FALSE),
  IF(VALUE(LEFT($A1978,3))=311,VLOOKUP(VALUE(MID($B1978,2,1)),_311_Table2,MATCH(MID($B1978,1,1),_311_Table2_ColumnLookup,0),FALSE)
+N("311"),
  IF(AND(VALUE(LEFT($A1978,3))=312,LEFT($G1978,10)="Unincepted",$B1978="G "),VLOOKUP(" ULO",_312_Table2,MATCH('312'!$N$16,_312_Table2_ColumnLookup,0),FALSE),
  IF(AND(VALUE(LEFT($A1978,3))=312,LEFT($G1978,10)="Unincepted",$B1978="O "),VLOOKUP(" ULO",_312_Table2,MATCH('312'!$V$16,_312_Table2_ColumnLookup,0),FALSE),
  IF(AND(VALUE(LEFT($A1978,3))=312,LEFT($G1978,10)="Unincepted",$B1978="Q "),VLOOKUP(" ULO",_312_Table2,MATCH('312'!$X$16,_312_Table2_ColumnLookup,0),FALSE),
  IF(AND(VALUE(LEFT($A1978,3))=312,LEFT($G1978,10)="Unincepted"),VLOOKUP(" ULO",_312_Table2,MATCH(LEFT($B1978,1),_312_Table2_ColumnLookup,0),FALSE),
  IF(AND(VALUE(LEFT($A1978,3))=312,LEFT($G1978,5)="Total",$B1978="G "),VLOOKUP('312'!$F$80,_312_Table2,MATCH('312'!$N$16,_312_Table2_ColumnLookup,0),FALSE),
  IF(AND(VALUE(LEFT($A1978,3))=312,LEFT($G1978,5)="Total",$B1978="O "),VLOOKUP('312'!$F$80,_312_Table2,MATCH('312'!$V$16,_312_Table2_ColumnLookup,0),FALSE),
  IF(AND(VALUE(LEFT($A1978,3))=312,LEFT($G1978,5)="Total",$B1978="Q "),VLOOKUP('312'!$F$80,_312_Table2,MATCH('312'!$X$16,_312_Table2_ColumnLookup,0),FALSE),
  IF(AND(VALUE(LEFT($A1978,3))=312,LEFT($G1978,5)="Total"),VLOOKUP('312'!$F$80,_312_Table2,MATCH(LEFT($B1978,1),_312_Table2_ColumnLookup,0),FALSE),
  IF(AND(VALUE(LEFT($A1978,3))=312,LEN($I1978)=4,$B1978="G"),VLOOKUP($I1978,_312_Table2,MATCH('312'!$N$16,_312_Table2_ColumnLookup,0),FALSE),
  IF(AND(VALUE(LEFT($A1978,3))=312,LEN($I1978)=4,$B1978="O"),VLOOKUP($I1978,_312_Table2,MATCH('312'!$V$16,_312_Table2_ColumnLookup,0),FALSE),
  IF(AND(VALUE(LEFT($A1978,3))=312,LEN($I1978)=4,$B1978="Q"),VLOOKUP($I1978,_312_Table2,MATCH('312'!$X$16,_312_Table2_ColumnLookup,0),FALSE),
  IF(AND(VALUE(LEFT($A1978,3))=312,LEN($I1978)=4),VLOOKUP($I1978,_312_Table2,MATCH(LEFT($B1978,1),_312_Table2_ColumnLookup,0),FALSE)
+N("312"),
  IF(VALUE(LEFT($A1978,3))=313,VLOOKUP(VALUE(MID($B1978,2,1)),_313_Table2,MATCH(MID($B1978,1,1),_313_Table2_ColumnLookup,0),FALSE)
+N("313"),
  IF(AND(VALUE(LEFT($A1978,3))=314,LEN($B1978)=3),VLOOKUP(VALUE(MID($B1978,2,2)),_314_Table2,MATCH(MID($B1978,1,1),_314_Table2_ColumnLookup,0),FALSE),
  IF(VALUE(LEFT($A1978,3))=314,VLOOKUP(VALUE(MID($B1978,2,1)),_314_Table2,MATCH(MID($B1978,1,1),_314_Table2_ColumnLookup,0),FALSE)
+N("314"),
""))))))))))))))))))))))))</f>
        <v>#N/A</v>
      </c>
      <c r="F1978" s="238" t="e">
        <f>IF(AND(VALUE(LEFT($A1978,3))=309,LEN($B1978)=3),VLOOKUP(VALUE(MID($B1978,2,2)),_309_Table3,MATCH(MID($B1978,1,1),_309_Table3_ColumnLookup,0),FALSE),
  IF($C1978="309 LCR SummaryA",OneYearSCR,IF($C1978="309 LCR SummaryB",UltimateSCR,IF(VALUE(LEFT($A1978,3))=309,VLOOKUP(VALUE(MID($B1978,2,1)),_309_Table3,MATCH(MID($B1978,1,1),_309_Table3_ColumnLookup,0),FALSE)
+N("309"),
  IF(VALUE(LEFT($A1978,3))=310,VLOOKUP(VALUE(MID($B1978,2,1)),_310_Table3,MATCH(MID($B1978,1,1),_310_Table3_ColumnLookup,0),FALSE)
+N("310"),
  IF(AND(VALUE(LEFT($A1978,3))=311,LEN($I1978)=4),VLOOKUP($I1978,_311_Table3,MATCH($B1978,_311_Table3_ColumnLookup,0),FALSE),
  IF(AND(VALUE(LEFT($A1978,3))=311,OR($B1978="I2",$B1978="J2",$B1978="K2",$B1978="L2")),VLOOKUP('311'!$G$58,_311_Table3,MATCH(MID($B1978,1,1),_311_Table3_ColumnLookup,0),FALSE),
  IF(AND(VALUE(LEFT($A1978,3))=311,RIGHT($B1978,5)="Total"),VLOOKUP('311'!$G$59,_311_Table3,MATCH(MID($B1978,1,1),_311_Table3_ColumnLookup,0),FALSE),
  IF(VALUE(LEFT($A1978,3))=311,VLOOKUP(VALUE(MID($B1978,2,1)),_311_Table3,MATCH(MID($B1978,1,1),_311_Table3_ColumnLookup,0),FALSE)
+N("311"),
  IF(AND(VALUE(LEFT($A1978,3))=312,LEFT($G1978,10)="Unincepted",$B1978="G "),VLOOKUP(" ULO",_312_Table3,MATCH('312'!$N$16,_312_Table3_ColumnLookup,0),FALSE),
  IF(AND(VALUE(LEFT($A1978,3))=312,LEFT($G1978,10)="Unincepted",$B1978="O "),VLOOKUP(" ULO",_312_Table3,MATCH('312'!$V$16,_312_Table3_ColumnLookup,0),FALSE),
  IF(AND(VALUE(LEFT($A1978,3))=312,LEFT($G1978,10)="Unincepted",$B1978="Q "),VLOOKUP(" ULO",_312_Table3,MATCH('312'!$X$16,_312_Table3_ColumnLookup,0),FALSE),
  IF(AND(VALUE(LEFT($A1978,3))=312,LEFT($G1978,10)="Unincepted"),VLOOKUP(" ULO",_312_Table3,MATCH(LEFT($B1978,1),_312_Table3_ColumnLookup,0),FALSE),
  IF(AND(VALUE(LEFT($A1978,3))=312,LEFT($G1978,5)="Total",$B1978="G "),VLOOKUP('312'!$F$80,_312_Table3,MATCH('312'!$N$16,_312_Table3_ColumnLookup,0),FALSE),
  IF(AND(VALUE(LEFT($A1978,3))=312,LEFT($G1978,5)="Total",$B1978="O "),VLOOKUP('312'!$F$80,_312_Table3,MATCH('312'!$V$16,_312_Table3_ColumnLookup,0),FALSE),
  IF(AND(VALUE(LEFT($A1978,3))=312,LEFT($G1978,5)="Total",$B1978="Q "),VLOOKUP('312'!$F$80,_312_Table3,MATCH('312'!$X$16,_312_Table3_ColumnLookup,0),FALSE),
  IF(AND(VALUE(LEFT($A1978,3))=312,LEFT($G1978,5)="Total"),VLOOKUP('312'!$F$80,_312_Table3,MATCH(LEFT($B1978,1),_312_Table3_ColumnLookup,0),FALSE),
  IF(AND(VALUE(LEFT($A1978,3))=312,LEN($I1978)=4,$B1978="G"),VLOOKUP($I1978,_312_Table3,MATCH('312'!$N$16,_312_Table3_ColumnLookup,0),FALSE),
  IF(AND(VALUE(LEFT($A1978,3))=312,LEN($I1978)=4,$B1978="O"),VLOOKUP($I1978,_312_Table3,MATCH('312'!$V$16,_312_Table3_ColumnLookup,0),FALSE),
  IF(AND(VALUE(LEFT($A1978,3))=312,LEN($I1978)=4,$B1978="Q"),VLOOKUP($I1978,_312_Table3,MATCH('312'!$X$16,_312_Table3_ColumnLookup,0),FALSE),
  IF(AND(VALUE(LEFT($A1978,3))=312,LEN($I1978)=4),VLOOKUP($I1978,_312_Table3,MATCH(LEFT($B1978,1),_312_Table3_ColumnLookup,0),FALSE)
+N("312"),
  IF(VALUE(LEFT($A1978,3))=313,VLOOKUP(VALUE(MID($B1978,2,1)),_313_Table3,MATCH(MID($B1978,1,1),_313_Table3_ColumnLookup,0),FALSE)
+N("313"),
  IF(AND(VALUE(LEFT($A1978,3))=314,LEN($B1978)=3),VLOOKUP(VALUE(MID($B1978,2,2)),_314_Table3,MATCH(MID($B1978,1,1),_314_Table3_ColumnLookup,0),FALSE),
  IF(VALUE(LEFT($A1978,3))=314,VLOOKUP(VALUE(MID($B1978,2,1)),_314_Table3,MATCH(MID($B1978,1,1),_314_Table3_ColumnLookup,0),FALSE)
+N("314"),
""))))))))))))))))))))))))</f>
        <v>#N/A</v>
      </c>
      <c r="H1978" s="321" t="str">
        <f>IFERROR(
IF(ISERROR($D1978)=FALSE,$D1978,IF(ISERROR($E1978)=FALSE,$E1978,IF(ISERROR($F1978)=FALSE,$F1978
+N("012 checkboxes"),
IF(
IF(OR(LEFT($A1978,9)="Syndicate",LEFT($A1978,12)="NewSyndicate"),VLOOKUP($A1978,'012'!$J:$ZW,MATCH("Link to button",'012'!$J$1:$ZW$1,0),0)
+N("309 checkbox"),
IF($C1978="309 LCR Summary0",VLOOKUP("Notes990",'309'!$P:$ZZ,MATCH("Link to button",'309'!$P$1:$ZZ$1,0),0)
+N("313 checkboxes"),
IF($C1978="313 Financial Information0LcmVsScr",IF($C1978="309 LCR Summary0",VLOOKUP("LcmVsScr",'309'!$N:$ZZ,MATCH("Link to button",'309'!$N$1:$ZZ$1,0),0),
IF($C1978="313 Financial Information0LcrDocAttached",IF($C1978="309 LCR Summary0",VLOOKUP("LcrDocAttached",'309'!$N:$ZZ,MATCH("Link to button",'309'!$N$1:$ZZ$1,0),
0)))))))=1,TRUE,FALSE)
))),"")</f>
        <v/>
      </c>
    </row>
    <row r="1979" spans="1:8">
      <c r="A1979" s="237" t="e">
        <f>VLOOKUP($G1979,CSVLookups!$B:$R,MATCH(A$1,CSVLookups!$B$1:$R$1,0),FALSE)</f>
        <v>#N/A</v>
      </c>
      <c r="B1979" s="237" t="e">
        <f>VLOOKUP($G1979,CSVLookups!$B:$R,MATCH(B$1,CSVLookups!$B$1:$R$1,0),FALSE)</f>
        <v>#N/A</v>
      </c>
      <c r="C1979" s="238" t="e">
        <f t="shared" si="31"/>
        <v>#N/A</v>
      </c>
      <c r="D1979" s="238" t="e">
        <f>IF(AND(VALUE(LEFT($A1979,3))=309,LEN($B1979)=3),VLOOKUP(VALUE(MID($B1979,2,2)),_309_Table1,MATCH(MID($B1979,1,1),_309_Table1_ColumnLookup,0),FALSE),
  IF($C1979="309 LCR SummaryA",OneYearSCR,IF($C1979="309 LCR SummaryB",UltimateSCR,IF(VALUE(LEFT($A1979,3))=309,VLOOKUP(VALUE(MID($B1979,2,1)),_309_Table1,MATCH(MID($B1979,1,1),_309_Table1_ColumnLookup,0),FALSE)
+N("309"),
  IF(VALUE(LEFT($A1979,3))=310,VLOOKUP(VALUE(MID($B1979,2,1)),_310_Table1,MATCH(MID($B1979,1,1),_310_Table1_ColumnLookup,0),FALSE)
+N("310"),
  IF(AND(VALUE(LEFT($A1979,3))=311,LEN($I1979)=4),VLOOKUP($I1979,_311_Table1,MATCH($B1979,_311_Table1_ColumnLookup,0),FALSE),
  IF(AND(VALUE(LEFT($A1979,3))=311,OR($B1979="I2",$B1979="J2",$B1979="K2",$B1979="L2")),VLOOKUP('311'!$G$58,_311_Table1,MATCH(MID($B1979,1,1),_311_Table1_ColumnLookup,0),FALSE),
  IF(AND(VALUE(LEFT($A1979,3))=311,RIGHT($B1979,5)="Total"),VLOOKUP('311'!$G$59,_311_Table1,MATCH(MID($B1979,1,1),_311_Table1_ColumnLookup,0),FALSE),
  IF(VALUE(LEFT($A1979,3))=311,VLOOKUP(VALUE(MID($B1979,2,1)),_311_Table1,MATCH(MID($B1979,1,1),_311_Table1_ColumnLookup,0),FALSE)
+N("311"),
  IF(AND(VALUE(LEFT($A1979,3))=312,LEFT($G1979,10)="Unincepted",$B1979="G "),VLOOKUP(" ULO",_312_Table1,MATCH('312'!$N$16,_312_Table1_ColumnLookup,0),FALSE),
  IF(AND(VALUE(LEFT($A1979,3))=312,LEFT($G1979,10)="Unincepted",$B1979="O "),VLOOKUP(" ULO",_312_Table1,MATCH('312'!$V$16,_312_Table1_ColumnLookup,0),FALSE),
  IF(AND(VALUE(LEFT($A1979,3))=312,LEFT($G1979,10)="Unincepted",$B1979="Q "),VLOOKUP(" ULO",_312_Table1,MATCH('312'!$X$16,_312_Table1_ColumnLookup,0),FALSE),
  IF(AND(VALUE(LEFT($A1979,3))=312,LEFT($G1979,10)="Unincepted"),VLOOKUP(" ULO",_312_Table1,MATCH(LEFT($B1979,1),_312_Table1_ColumnLookup,0),FALSE),
  IF(AND(VALUE(LEFT($A1979,3))=312,LEFT($G1979,5)="Total",$B1979="G "),VLOOKUP('312'!$F$80,_312_Table1,MATCH('312'!$N$16,_312_Table1_ColumnLookup,0),FALSE),
  IF(AND(VALUE(LEFT($A1979,3))=312,LEFT($G1979,5)="Total",$B1979="O "),VLOOKUP('312'!$F$80,_312_Table1,MATCH('312'!$V$16,_312_Table1_ColumnLookup,0),FALSE),
  IF(AND(VALUE(LEFT($A1979,3))=312,LEFT($G1979,5)="Total",$B1979="Q "),VLOOKUP('312'!$F$80,_312_Table1,MATCH('312'!$X$16,_312_Table1_ColumnLookup,0),FALSE),
  IF(AND(VALUE(LEFT($A1979,3))=312,LEFT($G1979,5)="Total"),VLOOKUP('312'!$F$80,_312_Table1,MATCH(LEFT($B1979,1),_312_Table1_ColumnLookup,0),FALSE),
  IF(AND(VALUE(LEFT($A1979,3))=312,LEN($I1979)=4,$B1979="G"),VLOOKUP($I1979,_312_Table1,MATCH('312'!$N$16,_312_Table1_ColumnLookup,0),FALSE),
  IF(AND(VALUE(LEFT($A1979,3))=312,LEN($I1979)=4,$B1979="O"),VLOOKUP($I1979,_312_Table1,MATCH('312'!$V$16,_312_Table1_ColumnLookup,0),FALSE),
  IF(AND(VALUE(LEFT($A1979,3))=312,LEN($I1979)=4,$B1979="Q"),VLOOKUP($I1979,_312_Table1,MATCH('312'!$X$16,_312_Table1_ColumnLookup,0),FALSE),
  IF(AND(VALUE(LEFT($A1979,3))=312,LEN($I1979)=4),VLOOKUP($I1979,_312_Table1,MATCH(LEFT($B1979,1),_312_Table1_ColumnLookup,0),FALSE)
+N("312"),
  IF(VALUE(LEFT($A1979,3))=313,VLOOKUP(VALUE(MID($B1979,2,1)),_313_Table1,MATCH(MID($B1979,1,1),_313_Table1_ColumnLookup,0),FALSE)
+N("313"),
  IF(AND(VALUE(LEFT($A1979,3))=314,LEN($B1979)=3),VLOOKUP(VALUE(MID($B1979,2,2)),_314_Table1,MATCH(MID($B1979,1,1),_314_Table1_ColumnLookup,0),FALSE),
  IF(VALUE(LEFT($A1979,3))=314,VLOOKUP(VALUE(MID($B1979,2,1)),_314_Table1,MATCH(MID($B1979,1,1),_314_Table1_ColumnLookup,0),FALSE)
+N("314"),
""))))))))))))))))))))))))</f>
        <v>#N/A</v>
      </c>
      <c r="E1979" s="238" t="e">
        <f>IF(AND(VALUE(LEFT($A1979,3))=309,LEN($B1979)=3),VLOOKUP(VALUE(MID($B1979,2,2)),_309_Table2,MATCH(MID($B1979,1,1),_309_Table2_ColumnLookup,0),FALSE),
  IF($C1979="309 LCR SummaryA",OneYearSCR,IF($C1979="309 LCR SummaryB",UltimateSCR,IF(VALUE(LEFT($A1979,3))=309,VLOOKUP(VALUE(MID($B1979,2,1)),_309_Table2,MATCH(MID($B1979,1,1),_309_Table2_ColumnLookup,0),FALSE)
+N("309"),
  IF(VALUE(LEFT($A1979,3))=310,VLOOKUP(VALUE(MID($B1979,2,1)),_310_Table2,MATCH(MID($B1979,1,1),_310_Table2_ColumnLookup,0),FALSE)
+N("310"),
  IF(AND(VALUE(LEFT($A1979,3))=311,LEN($I1979)=4),VLOOKUP($I1979,_311_Table2,MATCH($B1979,_311_Table2_ColumnLookup,0),FALSE),
  IF(AND(VALUE(LEFT($A1979,3))=311,OR($B1979="I2",$B1979="J2",$B1979="K2",$B1979="L2")),VLOOKUP('311'!$G$58,_311_Table2,MATCH(MID($B1979,1,1),_311_Table2_ColumnLookup,0),FALSE),
  IF(AND(VALUE(LEFT($A1979,3))=311,RIGHT($B1979,5)="Total"),VLOOKUP('311'!$G$59,_311_Table2,MATCH(MID($B1979,1,1),_311_Table2_ColumnLookup,0),FALSE),
  IF(VALUE(LEFT($A1979,3))=311,VLOOKUP(VALUE(MID($B1979,2,1)),_311_Table2,MATCH(MID($B1979,1,1),_311_Table2_ColumnLookup,0),FALSE)
+N("311"),
  IF(AND(VALUE(LEFT($A1979,3))=312,LEFT($G1979,10)="Unincepted",$B1979="G "),VLOOKUP(" ULO",_312_Table2,MATCH('312'!$N$16,_312_Table2_ColumnLookup,0),FALSE),
  IF(AND(VALUE(LEFT($A1979,3))=312,LEFT($G1979,10)="Unincepted",$B1979="O "),VLOOKUP(" ULO",_312_Table2,MATCH('312'!$V$16,_312_Table2_ColumnLookup,0),FALSE),
  IF(AND(VALUE(LEFT($A1979,3))=312,LEFT($G1979,10)="Unincepted",$B1979="Q "),VLOOKUP(" ULO",_312_Table2,MATCH('312'!$X$16,_312_Table2_ColumnLookup,0),FALSE),
  IF(AND(VALUE(LEFT($A1979,3))=312,LEFT($G1979,10)="Unincepted"),VLOOKUP(" ULO",_312_Table2,MATCH(LEFT($B1979,1),_312_Table2_ColumnLookup,0),FALSE),
  IF(AND(VALUE(LEFT($A1979,3))=312,LEFT($G1979,5)="Total",$B1979="G "),VLOOKUP('312'!$F$80,_312_Table2,MATCH('312'!$N$16,_312_Table2_ColumnLookup,0),FALSE),
  IF(AND(VALUE(LEFT($A1979,3))=312,LEFT($G1979,5)="Total",$B1979="O "),VLOOKUP('312'!$F$80,_312_Table2,MATCH('312'!$V$16,_312_Table2_ColumnLookup,0),FALSE),
  IF(AND(VALUE(LEFT($A1979,3))=312,LEFT($G1979,5)="Total",$B1979="Q "),VLOOKUP('312'!$F$80,_312_Table2,MATCH('312'!$X$16,_312_Table2_ColumnLookup,0),FALSE),
  IF(AND(VALUE(LEFT($A1979,3))=312,LEFT($G1979,5)="Total"),VLOOKUP('312'!$F$80,_312_Table2,MATCH(LEFT($B1979,1),_312_Table2_ColumnLookup,0),FALSE),
  IF(AND(VALUE(LEFT($A1979,3))=312,LEN($I1979)=4,$B1979="G"),VLOOKUP($I1979,_312_Table2,MATCH('312'!$N$16,_312_Table2_ColumnLookup,0),FALSE),
  IF(AND(VALUE(LEFT($A1979,3))=312,LEN($I1979)=4,$B1979="O"),VLOOKUP($I1979,_312_Table2,MATCH('312'!$V$16,_312_Table2_ColumnLookup,0),FALSE),
  IF(AND(VALUE(LEFT($A1979,3))=312,LEN($I1979)=4,$B1979="Q"),VLOOKUP($I1979,_312_Table2,MATCH('312'!$X$16,_312_Table2_ColumnLookup,0),FALSE),
  IF(AND(VALUE(LEFT($A1979,3))=312,LEN($I1979)=4),VLOOKUP($I1979,_312_Table2,MATCH(LEFT($B1979,1),_312_Table2_ColumnLookup,0),FALSE)
+N("312"),
  IF(VALUE(LEFT($A1979,3))=313,VLOOKUP(VALUE(MID($B1979,2,1)),_313_Table2,MATCH(MID($B1979,1,1),_313_Table2_ColumnLookup,0),FALSE)
+N("313"),
  IF(AND(VALUE(LEFT($A1979,3))=314,LEN($B1979)=3),VLOOKUP(VALUE(MID($B1979,2,2)),_314_Table2,MATCH(MID($B1979,1,1),_314_Table2_ColumnLookup,0),FALSE),
  IF(VALUE(LEFT($A1979,3))=314,VLOOKUP(VALUE(MID($B1979,2,1)),_314_Table2,MATCH(MID($B1979,1,1),_314_Table2_ColumnLookup,0),FALSE)
+N("314"),
""))))))))))))))))))))))))</f>
        <v>#N/A</v>
      </c>
      <c r="F1979" s="238" t="e">
        <f>IF(AND(VALUE(LEFT($A1979,3))=309,LEN($B1979)=3),VLOOKUP(VALUE(MID($B1979,2,2)),_309_Table3,MATCH(MID($B1979,1,1),_309_Table3_ColumnLookup,0),FALSE),
  IF($C1979="309 LCR SummaryA",OneYearSCR,IF($C1979="309 LCR SummaryB",UltimateSCR,IF(VALUE(LEFT($A1979,3))=309,VLOOKUP(VALUE(MID($B1979,2,1)),_309_Table3,MATCH(MID($B1979,1,1),_309_Table3_ColumnLookup,0),FALSE)
+N("309"),
  IF(VALUE(LEFT($A1979,3))=310,VLOOKUP(VALUE(MID($B1979,2,1)),_310_Table3,MATCH(MID($B1979,1,1),_310_Table3_ColumnLookup,0),FALSE)
+N("310"),
  IF(AND(VALUE(LEFT($A1979,3))=311,LEN($I1979)=4),VLOOKUP($I1979,_311_Table3,MATCH($B1979,_311_Table3_ColumnLookup,0),FALSE),
  IF(AND(VALUE(LEFT($A1979,3))=311,OR($B1979="I2",$B1979="J2",$B1979="K2",$B1979="L2")),VLOOKUP('311'!$G$58,_311_Table3,MATCH(MID($B1979,1,1),_311_Table3_ColumnLookup,0),FALSE),
  IF(AND(VALUE(LEFT($A1979,3))=311,RIGHT($B1979,5)="Total"),VLOOKUP('311'!$G$59,_311_Table3,MATCH(MID($B1979,1,1),_311_Table3_ColumnLookup,0),FALSE),
  IF(VALUE(LEFT($A1979,3))=311,VLOOKUP(VALUE(MID($B1979,2,1)),_311_Table3,MATCH(MID($B1979,1,1),_311_Table3_ColumnLookup,0),FALSE)
+N("311"),
  IF(AND(VALUE(LEFT($A1979,3))=312,LEFT($G1979,10)="Unincepted",$B1979="G "),VLOOKUP(" ULO",_312_Table3,MATCH('312'!$N$16,_312_Table3_ColumnLookup,0),FALSE),
  IF(AND(VALUE(LEFT($A1979,3))=312,LEFT($G1979,10)="Unincepted",$B1979="O "),VLOOKUP(" ULO",_312_Table3,MATCH('312'!$V$16,_312_Table3_ColumnLookup,0),FALSE),
  IF(AND(VALUE(LEFT($A1979,3))=312,LEFT($G1979,10)="Unincepted",$B1979="Q "),VLOOKUP(" ULO",_312_Table3,MATCH('312'!$X$16,_312_Table3_ColumnLookup,0),FALSE),
  IF(AND(VALUE(LEFT($A1979,3))=312,LEFT($G1979,10)="Unincepted"),VLOOKUP(" ULO",_312_Table3,MATCH(LEFT($B1979,1),_312_Table3_ColumnLookup,0),FALSE),
  IF(AND(VALUE(LEFT($A1979,3))=312,LEFT($G1979,5)="Total",$B1979="G "),VLOOKUP('312'!$F$80,_312_Table3,MATCH('312'!$N$16,_312_Table3_ColumnLookup,0),FALSE),
  IF(AND(VALUE(LEFT($A1979,3))=312,LEFT($G1979,5)="Total",$B1979="O "),VLOOKUP('312'!$F$80,_312_Table3,MATCH('312'!$V$16,_312_Table3_ColumnLookup,0),FALSE),
  IF(AND(VALUE(LEFT($A1979,3))=312,LEFT($G1979,5)="Total",$B1979="Q "),VLOOKUP('312'!$F$80,_312_Table3,MATCH('312'!$X$16,_312_Table3_ColumnLookup,0),FALSE),
  IF(AND(VALUE(LEFT($A1979,3))=312,LEFT($G1979,5)="Total"),VLOOKUP('312'!$F$80,_312_Table3,MATCH(LEFT($B1979,1),_312_Table3_ColumnLookup,0),FALSE),
  IF(AND(VALUE(LEFT($A1979,3))=312,LEN($I1979)=4,$B1979="G"),VLOOKUP($I1979,_312_Table3,MATCH('312'!$N$16,_312_Table3_ColumnLookup,0),FALSE),
  IF(AND(VALUE(LEFT($A1979,3))=312,LEN($I1979)=4,$B1979="O"),VLOOKUP($I1979,_312_Table3,MATCH('312'!$V$16,_312_Table3_ColumnLookup,0),FALSE),
  IF(AND(VALUE(LEFT($A1979,3))=312,LEN($I1979)=4,$B1979="Q"),VLOOKUP($I1979,_312_Table3,MATCH('312'!$X$16,_312_Table3_ColumnLookup,0),FALSE),
  IF(AND(VALUE(LEFT($A1979,3))=312,LEN($I1979)=4),VLOOKUP($I1979,_312_Table3,MATCH(LEFT($B1979,1),_312_Table3_ColumnLookup,0),FALSE)
+N("312"),
  IF(VALUE(LEFT($A1979,3))=313,VLOOKUP(VALUE(MID($B1979,2,1)),_313_Table3,MATCH(MID($B1979,1,1),_313_Table3_ColumnLookup,0),FALSE)
+N("313"),
  IF(AND(VALUE(LEFT($A1979,3))=314,LEN($B1979)=3),VLOOKUP(VALUE(MID($B1979,2,2)),_314_Table3,MATCH(MID($B1979,1,1),_314_Table3_ColumnLookup,0),FALSE),
  IF(VALUE(LEFT($A1979,3))=314,VLOOKUP(VALUE(MID($B1979,2,1)),_314_Table3,MATCH(MID($B1979,1,1),_314_Table3_ColumnLookup,0),FALSE)
+N("314"),
""))))))))))))))))))))))))</f>
        <v>#N/A</v>
      </c>
      <c r="H1979" s="321" t="str">
        <f>IFERROR(
IF(ISERROR($D1979)=FALSE,$D1979,IF(ISERROR($E1979)=FALSE,$E1979,IF(ISERROR($F1979)=FALSE,$F1979
+N("012 checkboxes"),
IF(
IF(OR(LEFT($A1979,9)="Syndicate",LEFT($A1979,12)="NewSyndicate"),VLOOKUP($A1979,'012'!$J:$ZW,MATCH("Link to button",'012'!$J$1:$ZW$1,0),0)
+N("309 checkbox"),
IF($C1979="309 LCR Summary0",VLOOKUP("Notes990",'309'!$P:$ZZ,MATCH("Link to button",'309'!$P$1:$ZZ$1,0),0)
+N("313 checkboxes"),
IF($C1979="313 Financial Information0LcmVsScr",IF($C1979="309 LCR Summary0",VLOOKUP("LcmVsScr",'309'!$N:$ZZ,MATCH("Link to button",'309'!$N$1:$ZZ$1,0),0),
IF($C1979="313 Financial Information0LcrDocAttached",IF($C1979="309 LCR Summary0",VLOOKUP("LcrDocAttached",'309'!$N:$ZZ,MATCH("Link to button",'309'!$N$1:$ZZ$1,0),
0)))))))=1,TRUE,FALSE)
))),"")</f>
        <v/>
      </c>
    </row>
    <row r="1980" spans="1:8">
      <c r="A1980" s="237" t="e">
        <f>VLOOKUP($G1980,CSVLookups!$B:$R,MATCH(A$1,CSVLookups!$B$1:$R$1,0),FALSE)</f>
        <v>#N/A</v>
      </c>
      <c r="B1980" s="237" t="e">
        <f>VLOOKUP($G1980,CSVLookups!$B:$R,MATCH(B$1,CSVLookups!$B$1:$R$1,0),FALSE)</f>
        <v>#N/A</v>
      </c>
      <c r="C1980" s="238" t="e">
        <f t="shared" si="31"/>
        <v>#N/A</v>
      </c>
      <c r="D1980" s="238" t="e">
        <f>IF(AND(VALUE(LEFT($A1980,3))=309,LEN($B1980)=3),VLOOKUP(VALUE(MID($B1980,2,2)),_309_Table1,MATCH(MID($B1980,1,1),_309_Table1_ColumnLookup,0),FALSE),
  IF($C1980="309 LCR SummaryA",OneYearSCR,IF($C1980="309 LCR SummaryB",UltimateSCR,IF(VALUE(LEFT($A1980,3))=309,VLOOKUP(VALUE(MID($B1980,2,1)),_309_Table1,MATCH(MID($B1980,1,1),_309_Table1_ColumnLookup,0),FALSE)
+N("309"),
  IF(VALUE(LEFT($A1980,3))=310,VLOOKUP(VALUE(MID($B1980,2,1)),_310_Table1,MATCH(MID($B1980,1,1),_310_Table1_ColumnLookup,0),FALSE)
+N("310"),
  IF(AND(VALUE(LEFT($A1980,3))=311,LEN($I1980)=4),VLOOKUP($I1980,_311_Table1,MATCH($B1980,_311_Table1_ColumnLookup,0),FALSE),
  IF(AND(VALUE(LEFT($A1980,3))=311,OR($B1980="I2",$B1980="J2",$B1980="K2",$B1980="L2")),VLOOKUP('311'!$G$58,_311_Table1,MATCH(MID($B1980,1,1),_311_Table1_ColumnLookup,0),FALSE),
  IF(AND(VALUE(LEFT($A1980,3))=311,RIGHT($B1980,5)="Total"),VLOOKUP('311'!$G$59,_311_Table1,MATCH(MID($B1980,1,1),_311_Table1_ColumnLookup,0),FALSE),
  IF(VALUE(LEFT($A1980,3))=311,VLOOKUP(VALUE(MID($B1980,2,1)),_311_Table1,MATCH(MID($B1980,1,1),_311_Table1_ColumnLookup,0),FALSE)
+N("311"),
  IF(AND(VALUE(LEFT($A1980,3))=312,LEFT($G1980,10)="Unincepted",$B1980="G "),VLOOKUP(" ULO",_312_Table1,MATCH('312'!$N$16,_312_Table1_ColumnLookup,0),FALSE),
  IF(AND(VALUE(LEFT($A1980,3))=312,LEFT($G1980,10)="Unincepted",$B1980="O "),VLOOKUP(" ULO",_312_Table1,MATCH('312'!$V$16,_312_Table1_ColumnLookup,0),FALSE),
  IF(AND(VALUE(LEFT($A1980,3))=312,LEFT($G1980,10)="Unincepted",$B1980="Q "),VLOOKUP(" ULO",_312_Table1,MATCH('312'!$X$16,_312_Table1_ColumnLookup,0),FALSE),
  IF(AND(VALUE(LEFT($A1980,3))=312,LEFT($G1980,10)="Unincepted"),VLOOKUP(" ULO",_312_Table1,MATCH(LEFT($B1980,1),_312_Table1_ColumnLookup,0),FALSE),
  IF(AND(VALUE(LEFT($A1980,3))=312,LEFT($G1980,5)="Total",$B1980="G "),VLOOKUP('312'!$F$80,_312_Table1,MATCH('312'!$N$16,_312_Table1_ColumnLookup,0),FALSE),
  IF(AND(VALUE(LEFT($A1980,3))=312,LEFT($G1980,5)="Total",$B1980="O "),VLOOKUP('312'!$F$80,_312_Table1,MATCH('312'!$V$16,_312_Table1_ColumnLookup,0),FALSE),
  IF(AND(VALUE(LEFT($A1980,3))=312,LEFT($G1980,5)="Total",$B1980="Q "),VLOOKUP('312'!$F$80,_312_Table1,MATCH('312'!$X$16,_312_Table1_ColumnLookup,0),FALSE),
  IF(AND(VALUE(LEFT($A1980,3))=312,LEFT($G1980,5)="Total"),VLOOKUP('312'!$F$80,_312_Table1,MATCH(LEFT($B1980,1),_312_Table1_ColumnLookup,0),FALSE),
  IF(AND(VALUE(LEFT($A1980,3))=312,LEN($I1980)=4,$B1980="G"),VLOOKUP($I1980,_312_Table1,MATCH('312'!$N$16,_312_Table1_ColumnLookup,0),FALSE),
  IF(AND(VALUE(LEFT($A1980,3))=312,LEN($I1980)=4,$B1980="O"),VLOOKUP($I1980,_312_Table1,MATCH('312'!$V$16,_312_Table1_ColumnLookup,0),FALSE),
  IF(AND(VALUE(LEFT($A1980,3))=312,LEN($I1980)=4,$B1980="Q"),VLOOKUP($I1980,_312_Table1,MATCH('312'!$X$16,_312_Table1_ColumnLookup,0),FALSE),
  IF(AND(VALUE(LEFT($A1980,3))=312,LEN($I1980)=4),VLOOKUP($I1980,_312_Table1,MATCH(LEFT($B1980,1),_312_Table1_ColumnLookup,0),FALSE)
+N("312"),
  IF(VALUE(LEFT($A1980,3))=313,VLOOKUP(VALUE(MID($B1980,2,1)),_313_Table1,MATCH(MID($B1980,1,1),_313_Table1_ColumnLookup,0),FALSE)
+N("313"),
  IF(AND(VALUE(LEFT($A1980,3))=314,LEN($B1980)=3),VLOOKUP(VALUE(MID($B1980,2,2)),_314_Table1,MATCH(MID($B1980,1,1),_314_Table1_ColumnLookup,0),FALSE),
  IF(VALUE(LEFT($A1980,3))=314,VLOOKUP(VALUE(MID($B1980,2,1)),_314_Table1,MATCH(MID($B1980,1,1),_314_Table1_ColumnLookup,0),FALSE)
+N("314"),
""))))))))))))))))))))))))</f>
        <v>#N/A</v>
      </c>
      <c r="E1980" s="238" t="e">
        <f>IF(AND(VALUE(LEFT($A1980,3))=309,LEN($B1980)=3),VLOOKUP(VALUE(MID($B1980,2,2)),_309_Table2,MATCH(MID($B1980,1,1),_309_Table2_ColumnLookup,0),FALSE),
  IF($C1980="309 LCR SummaryA",OneYearSCR,IF($C1980="309 LCR SummaryB",UltimateSCR,IF(VALUE(LEFT($A1980,3))=309,VLOOKUP(VALUE(MID($B1980,2,1)),_309_Table2,MATCH(MID($B1980,1,1),_309_Table2_ColumnLookup,0),FALSE)
+N("309"),
  IF(VALUE(LEFT($A1980,3))=310,VLOOKUP(VALUE(MID($B1980,2,1)),_310_Table2,MATCH(MID($B1980,1,1),_310_Table2_ColumnLookup,0),FALSE)
+N("310"),
  IF(AND(VALUE(LEFT($A1980,3))=311,LEN($I1980)=4),VLOOKUP($I1980,_311_Table2,MATCH($B1980,_311_Table2_ColumnLookup,0),FALSE),
  IF(AND(VALUE(LEFT($A1980,3))=311,OR($B1980="I2",$B1980="J2",$B1980="K2",$B1980="L2")),VLOOKUP('311'!$G$58,_311_Table2,MATCH(MID($B1980,1,1),_311_Table2_ColumnLookup,0),FALSE),
  IF(AND(VALUE(LEFT($A1980,3))=311,RIGHT($B1980,5)="Total"),VLOOKUP('311'!$G$59,_311_Table2,MATCH(MID($B1980,1,1),_311_Table2_ColumnLookup,0),FALSE),
  IF(VALUE(LEFT($A1980,3))=311,VLOOKUP(VALUE(MID($B1980,2,1)),_311_Table2,MATCH(MID($B1980,1,1),_311_Table2_ColumnLookup,0),FALSE)
+N("311"),
  IF(AND(VALUE(LEFT($A1980,3))=312,LEFT($G1980,10)="Unincepted",$B1980="G "),VLOOKUP(" ULO",_312_Table2,MATCH('312'!$N$16,_312_Table2_ColumnLookup,0),FALSE),
  IF(AND(VALUE(LEFT($A1980,3))=312,LEFT($G1980,10)="Unincepted",$B1980="O "),VLOOKUP(" ULO",_312_Table2,MATCH('312'!$V$16,_312_Table2_ColumnLookup,0),FALSE),
  IF(AND(VALUE(LEFT($A1980,3))=312,LEFT($G1980,10)="Unincepted",$B1980="Q "),VLOOKUP(" ULO",_312_Table2,MATCH('312'!$X$16,_312_Table2_ColumnLookup,0),FALSE),
  IF(AND(VALUE(LEFT($A1980,3))=312,LEFT($G1980,10)="Unincepted"),VLOOKUP(" ULO",_312_Table2,MATCH(LEFT($B1980,1),_312_Table2_ColumnLookup,0),FALSE),
  IF(AND(VALUE(LEFT($A1980,3))=312,LEFT($G1980,5)="Total",$B1980="G "),VLOOKUP('312'!$F$80,_312_Table2,MATCH('312'!$N$16,_312_Table2_ColumnLookup,0),FALSE),
  IF(AND(VALUE(LEFT($A1980,3))=312,LEFT($G1980,5)="Total",$B1980="O "),VLOOKUP('312'!$F$80,_312_Table2,MATCH('312'!$V$16,_312_Table2_ColumnLookup,0),FALSE),
  IF(AND(VALUE(LEFT($A1980,3))=312,LEFT($G1980,5)="Total",$B1980="Q "),VLOOKUP('312'!$F$80,_312_Table2,MATCH('312'!$X$16,_312_Table2_ColumnLookup,0),FALSE),
  IF(AND(VALUE(LEFT($A1980,3))=312,LEFT($G1980,5)="Total"),VLOOKUP('312'!$F$80,_312_Table2,MATCH(LEFT($B1980,1),_312_Table2_ColumnLookup,0),FALSE),
  IF(AND(VALUE(LEFT($A1980,3))=312,LEN($I1980)=4,$B1980="G"),VLOOKUP($I1980,_312_Table2,MATCH('312'!$N$16,_312_Table2_ColumnLookup,0),FALSE),
  IF(AND(VALUE(LEFT($A1980,3))=312,LEN($I1980)=4,$B1980="O"),VLOOKUP($I1980,_312_Table2,MATCH('312'!$V$16,_312_Table2_ColumnLookup,0),FALSE),
  IF(AND(VALUE(LEFT($A1980,3))=312,LEN($I1980)=4,$B1980="Q"),VLOOKUP($I1980,_312_Table2,MATCH('312'!$X$16,_312_Table2_ColumnLookup,0),FALSE),
  IF(AND(VALUE(LEFT($A1980,3))=312,LEN($I1980)=4),VLOOKUP($I1980,_312_Table2,MATCH(LEFT($B1980,1),_312_Table2_ColumnLookup,0),FALSE)
+N("312"),
  IF(VALUE(LEFT($A1980,3))=313,VLOOKUP(VALUE(MID($B1980,2,1)),_313_Table2,MATCH(MID($B1980,1,1),_313_Table2_ColumnLookup,0),FALSE)
+N("313"),
  IF(AND(VALUE(LEFT($A1980,3))=314,LEN($B1980)=3),VLOOKUP(VALUE(MID($B1980,2,2)),_314_Table2,MATCH(MID($B1980,1,1),_314_Table2_ColumnLookup,0),FALSE),
  IF(VALUE(LEFT($A1980,3))=314,VLOOKUP(VALUE(MID($B1980,2,1)),_314_Table2,MATCH(MID($B1980,1,1),_314_Table2_ColumnLookup,0),FALSE)
+N("314"),
""))))))))))))))))))))))))</f>
        <v>#N/A</v>
      </c>
      <c r="F1980" s="238" t="e">
        <f>IF(AND(VALUE(LEFT($A1980,3))=309,LEN($B1980)=3),VLOOKUP(VALUE(MID($B1980,2,2)),_309_Table3,MATCH(MID($B1980,1,1),_309_Table3_ColumnLookup,0),FALSE),
  IF($C1980="309 LCR SummaryA",OneYearSCR,IF($C1980="309 LCR SummaryB",UltimateSCR,IF(VALUE(LEFT($A1980,3))=309,VLOOKUP(VALUE(MID($B1980,2,1)),_309_Table3,MATCH(MID($B1980,1,1),_309_Table3_ColumnLookup,0),FALSE)
+N("309"),
  IF(VALUE(LEFT($A1980,3))=310,VLOOKUP(VALUE(MID($B1980,2,1)),_310_Table3,MATCH(MID($B1980,1,1),_310_Table3_ColumnLookup,0),FALSE)
+N("310"),
  IF(AND(VALUE(LEFT($A1980,3))=311,LEN($I1980)=4),VLOOKUP($I1980,_311_Table3,MATCH($B1980,_311_Table3_ColumnLookup,0),FALSE),
  IF(AND(VALUE(LEFT($A1980,3))=311,OR($B1980="I2",$B1980="J2",$B1980="K2",$B1980="L2")),VLOOKUP('311'!$G$58,_311_Table3,MATCH(MID($B1980,1,1),_311_Table3_ColumnLookup,0),FALSE),
  IF(AND(VALUE(LEFT($A1980,3))=311,RIGHT($B1980,5)="Total"),VLOOKUP('311'!$G$59,_311_Table3,MATCH(MID($B1980,1,1),_311_Table3_ColumnLookup,0),FALSE),
  IF(VALUE(LEFT($A1980,3))=311,VLOOKUP(VALUE(MID($B1980,2,1)),_311_Table3,MATCH(MID($B1980,1,1),_311_Table3_ColumnLookup,0),FALSE)
+N("311"),
  IF(AND(VALUE(LEFT($A1980,3))=312,LEFT($G1980,10)="Unincepted",$B1980="G "),VLOOKUP(" ULO",_312_Table3,MATCH('312'!$N$16,_312_Table3_ColumnLookup,0),FALSE),
  IF(AND(VALUE(LEFT($A1980,3))=312,LEFT($G1980,10)="Unincepted",$B1980="O "),VLOOKUP(" ULO",_312_Table3,MATCH('312'!$V$16,_312_Table3_ColumnLookup,0),FALSE),
  IF(AND(VALUE(LEFT($A1980,3))=312,LEFT($G1980,10)="Unincepted",$B1980="Q "),VLOOKUP(" ULO",_312_Table3,MATCH('312'!$X$16,_312_Table3_ColumnLookup,0),FALSE),
  IF(AND(VALUE(LEFT($A1980,3))=312,LEFT($G1980,10)="Unincepted"),VLOOKUP(" ULO",_312_Table3,MATCH(LEFT($B1980,1),_312_Table3_ColumnLookup,0),FALSE),
  IF(AND(VALUE(LEFT($A1980,3))=312,LEFT($G1980,5)="Total",$B1980="G "),VLOOKUP('312'!$F$80,_312_Table3,MATCH('312'!$N$16,_312_Table3_ColumnLookup,0),FALSE),
  IF(AND(VALUE(LEFT($A1980,3))=312,LEFT($G1980,5)="Total",$B1980="O "),VLOOKUP('312'!$F$80,_312_Table3,MATCH('312'!$V$16,_312_Table3_ColumnLookup,0),FALSE),
  IF(AND(VALUE(LEFT($A1980,3))=312,LEFT($G1980,5)="Total",$B1980="Q "),VLOOKUP('312'!$F$80,_312_Table3,MATCH('312'!$X$16,_312_Table3_ColumnLookup,0),FALSE),
  IF(AND(VALUE(LEFT($A1980,3))=312,LEFT($G1980,5)="Total"),VLOOKUP('312'!$F$80,_312_Table3,MATCH(LEFT($B1980,1),_312_Table3_ColumnLookup,0),FALSE),
  IF(AND(VALUE(LEFT($A1980,3))=312,LEN($I1980)=4,$B1980="G"),VLOOKUP($I1980,_312_Table3,MATCH('312'!$N$16,_312_Table3_ColumnLookup,0),FALSE),
  IF(AND(VALUE(LEFT($A1980,3))=312,LEN($I1980)=4,$B1980="O"),VLOOKUP($I1980,_312_Table3,MATCH('312'!$V$16,_312_Table3_ColumnLookup,0),FALSE),
  IF(AND(VALUE(LEFT($A1980,3))=312,LEN($I1980)=4,$B1980="Q"),VLOOKUP($I1980,_312_Table3,MATCH('312'!$X$16,_312_Table3_ColumnLookup,0),FALSE),
  IF(AND(VALUE(LEFT($A1980,3))=312,LEN($I1980)=4),VLOOKUP($I1980,_312_Table3,MATCH(LEFT($B1980,1),_312_Table3_ColumnLookup,0),FALSE)
+N("312"),
  IF(VALUE(LEFT($A1980,3))=313,VLOOKUP(VALUE(MID($B1980,2,1)),_313_Table3,MATCH(MID($B1980,1,1),_313_Table3_ColumnLookup,0),FALSE)
+N("313"),
  IF(AND(VALUE(LEFT($A1980,3))=314,LEN($B1980)=3),VLOOKUP(VALUE(MID($B1980,2,2)),_314_Table3,MATCH(MID($B1980,1,1),_314_Table3_ColumnLookup,0),FALSE),
  IF(VALUE(LEFT($A1980,3))=314,VLOOKUP(VALUE(MID($B1980,2,1)),_314_Table3,MATCH(MID($B1980,1,1),_314_Table3_ColumnLookup,0),FALSE)
+N("314"),
""))))))))))))))))))))))))</f>
        <v>#N/A</v>
      </c>
      <c r="H1980" s="321" t="str">
        <f>IFERROR(
IF(ISERROR($D1980)=FALSE,$D1980,IF(ISERROR($E1980)=FALSE,$E1980,IF(ISERROR($F1980)=FALSE,$F1980
+N("012 checkboxes"),
IF(
IF(OR(LEFT($A1980,9)="Syndicate",LEFT($A1980,12)="NewSyndicate"),VLOOKUP($A1980,'012'!$J:$ZW,MATCH("Link to button",'012'!$J$1:$ZW$1,0),0)
+N("309 checkbox"),
IF($C1980="309 LCR Summary0",VLOOKUP("Notes990",'309'!$P:$ZZ,MATCH("Link to button",'309'!$P$1:$ZZ$1,0),0)
+N("313 checkboxes"),
IF($C1980="313 Financial Information0LcmVsScr",IF($C1980="309 LCR Summary0",VLOOKUP("LcmVsScr",'309'!$N:$ZZ,MATCH("Link to button",'309'!$N$1:$ZZ$1,0),0),
IF($C1980="313 Financial Information0LcrDocAttached",IF($C1980="309 LCR Summary0",VLOOKUP("LcrDocAttached",'309'!$N:$ZZ,MATCH("Link to button",'309'!$N$1:$ZZ$1,0),
0)))))))=1,TRUE,FALSE)
))),"")</f>
        <v/>
      </c>
    </row>
    <row r="1981" spans="1:8">
      <c r="A1981" s="237" t="e">
        <f>VLOOKUP($G1981,CSVLookups!$B:$R,MATCH(A$1,CSVLookups!$B$1:$R$1,0),FALSE)</f>
        <v>#N/A</v>
      </c>
      <c r="B1981" s="237" t="e">
        <f>VLOOKUP($G1981,CSVLookups!$B:$R,MATCH(B$1,CSVLookups!$B$1:$R$1,0),FALSE)</f>
        <v>#N/A</v>
      </c>
      <c r="C1981" s="238" t="e">
        <f t="shared" si="31"/>
        <v>#N/A</v>
      </c>
      <c r="D1981" s="238" t="e">
        <f>IF(AND(VALUE(LEFT($A1981,3))=309,LEN($B1981)=3),VLOOKUP(VALUE(MID($B1981,2,2)),_309_Table1,MATCH(MID($B1981,1,1),_309_Table1_ColumnLookup,0),FALSE),
  IF($C1981="309 LCR SummaryA",OneYearSCR,IF($C1981="309 LCR SummaryB",UltimateSCR,IF(VALUE(LEFT($A1981,3))=309,VLOOKUP(VALUE(MID($B1981,2,1)),_309_Table1,MATCH(MID($B1981,1,1),_309_Table1_ColumnLookup,0),FALSE)
+N("309"),
  IF(VALUE(LEFT($A1981,3))=310,VLOOKUP(VALUE(MID($B1981,2,1)),_310_Table1,MATCH(MID($B1981,1,1),_310_Table1_ColumnLookup,0),FALSE)
+N("310"),
  IF(AND(VALUE(LEFT($A1981,3))=311,LEN($I1981)=4),VLOOKUP($I1981,_311_Table1,MATCH($B1981,_311_Table1_ColumnLookup,0),FALSE),
  IF(AND(VALUE(LEFT($A1981,3))=311,OR($B1981="I2",$B1981="J2",$B1981="K2",$B1981="L2")),VLOOKUP('311'!$G$58,_311_Table1,MATCH(MID($B1981,1,1),_311_Table1_ColumnLookup,0),FALSE),
  IF(AND(VALUE(LEFT($A1981,3))=311,RIGHT($B1981,5)="Total"),VLOOKUP('311'!$G$59,_311_Table1,MATCH(MID($B1981,1,1),_311_Table1_ColumnLookup,0),FALSE),
  IF(VALUE(LEFT($A1981,3))=311,VLOOKUP(VALUE(MID($B1981,2,1)),_311_Table1,MATCH(MID($B1981,1,1),_311_Table1_ColumnLookup,0),FALSE)
+N("311"),
  IF(AND(VALUE(LEFT($A1981,3))=312,LEFT($G1981,10)="Unincepted",$B1981="G "),VLOOKUP(" ULO",_312_Table1,MATCH('312'!$N$16,_312_Table1_ColumnLookup,0),FALSE),
  IF(AND(VALUE(LEFT($A1981,3))=312,LEFT($G1981,10)="Unincepted",$B1981="O "),VLOOKUP(" ULO",_312_Table1,MATCH('312'!$V$16,_312_Table1_ColumnLookup,0),FALSE),
  IF(AND(VALUE(LEFT($A1981,3))=312,LEFT($G1981,10)="Unincepted",$B1981="Q "),VLOOKUP(" ULO",_312_Table1,MATCH('312'!$X$16,_312_Table1_ColumnLookup,0),FALSE),
  IF(AND(VALUE(LEFT($A1981,3))=312,LEFT($G1981,10)="Unincepted"),VLOOKUP(" ULO",_312_Table1,MATCH(LEFT($B1981,1),_312_Table1_ColumnLookup,0),FALSE),
  IF(AND(VALUE(LEFT($A1981,3))=312,LEFT($G1981,5)="Total",$B1981="G "),VLOOKUP('312'!$F$80,_312_Table1,MATCH('312'!$N$16,_312_Table1_ColumnLookup,0),FALSE),
  IF(AND(VALUE(LEFT($A1981,3))=312,LEFT($G1981,5)="Total",$B1981="O "),VLOOKUP('312'!$F$80,_312_Table1,MATCH('312'!$V$16,_312_Table1_ColumnLookup,0),FALSE),
  IF(AND(VALUE(LEFT($A1981,3))=312,LEFT($G1981,5)="Total",$B1981="Q "),VLOOKUP('312'!$F$80,_312_Table1,MATCH('312'!$X$16,_312_Table1_ColumnLookup,0),FALSE),
  IF(AND(VALUE(LEFT($A1981,3))=312,LEFT($G1981,5)="Total"),VLOOKUP('312'!$F$80,_312_Table1,MATCH(LEFT($B1981,1),_312_Table1_ColumnLookup,0),FALSE),
  IF(AND(VALUE(LEFT($A1981,3))=312,LEN($I1981)=4,$B1981="G"),VLOOKUP($I1981,_312_Table1,MATCH('312'!$N$16,_312_Table1_ColumnLookup,0),FALSE),
  IF(AND(VALUE(LEFT($A1981,3))=312,LEN($I1981)=4,$B1981="O"),VLOOKUP($I1981,_312_Table1,MATCH('312'!$V$16,_312_Table1_ColumnLookup,0),FALSE),
  IF(AND(VALUE(LEFT($A1981,3))=312,LEN($I1981)=4,$B1981="Q"),VLOOKUP($I1981,_312_Table1,MATCH('312'!$X$16,_312_Table1_ColumnLookup,0),FALSE),
  IF(AND(VALUE(LEFT($A1981,3))=312,LEN($I1981)=4),VLOOKUP($I1981,_312_Table1,MATCH(LEFT($B1981,1),_312_Table1_ColumnLookup,0),FALSE)
+N("312"),
  IF(VALUE(LEFT($A1981,3))=313,VLOOKUP(VALUE(MID($B1981,2,1)),_313_Table1,MATCH(MID($B1981,1,1),_313_Table1_ColumnLookup,0),FALSE)
+N("313"),
  IF(AND(VALUE(LEFT($A1981,3))=314,LEN($B1981)=3),VLOOKUP(VALUE(MID($B1981,2,2)),_314_Table1,MATCH(MID($B1981,1,1),_314_Table1_ColumnLookup,0),FALSE),
  IF(VALUE(LEFT($A1981,3))=314,VLOOKUP(VALUE(MID($B1981,2,1)),_314_Table1,MATCH(MID($B1981,1,1),_314_Table1_ColumnLookup,0),FALSE)
+N("314"),
""))))))))))))))))))))))))</f>
        <v>#N/A</v>
      </c>
      <c r="E1981" s="238" t="e">
        <f>IF(AND(VALUE(LEFT($A1981,3))=309,LEN($B1981)=3),VLOOKUP(VALUE(MID($B1981,2,2)),_309_Table2,MATCH(MID($B1981,1,1),_309_Table2_ColumnLookup,0),FALSE),
  IF($C1981="309 LCR SummaryA",OneYearSCR,IF($C1981="309 LCR SummaryB",UltimateSCR,IF(VALUE(LEFT($A1981,3))=309,VLOOKUP(VALUE(MID($B1981,2,1)),_309_Table2,MATCH(MID($B1981,1,1),_309_Table2_ColumnLookup,0),FALSE)
+N("309"),
  IF(VALUE(LEFT($A1981,3))=310,VLOOKUP(VALUE(MID($B1981,2,1)),_310_Table2,MATCH(MID($B1981,1,1),_310_Table2_ColumnLookup,0),FALSE)
+N("310"),
  IF(AND(VALUE(LEFT($A1981,3))=311,LEN($I1981)=4),VLOOKUP($I1981,_311_Table2,MATCH($B1981,_311_Table2_ColumnLookup,0),FALSE),
  IF(AND(VALUE(LEFT($A1981,3))=311,OR($B1981="I2",$B1981="J2",$B1981="K2",$B1981="L2")),VLOOKUP('311'!$G$58,_311_Table2,MATCH(MID($B1981,1,1),_311_Table2_ColumnLookup,0),FALSE),
  IF(AND(VALUE(LEFT($A1981,3))=311,RIGHT($B1981,5)="Total"),VLOOKUP('311'!$G$59,_311_Table2,MATCH(MID($B1981,1,1),_311_Table2_ColumnLookup,0),FALSE),
  IF(VALUE(LEFT($A1981,3))=311,VLOOKUP(VALUE(MID($B1981,2,1)),_311_Table2,MATCH(MID($B1981,1,1),_311_Table2_ColumnLookup,0),FALSE)
+N("311"),
  IF(AND(VALUE(LEFT($A1981,3))=312,LEFT($G1981,10)="Unincepted",$B1981="G "),VLOOKUP(" ULO",_312_Table2,MATCH('312'!$N$16,_312_Table2_ColumnLookup,0),FALSE),
  IF(AND(VALUE(LEFT($A1981,3))=312,LEFT($G1981,10)="Unincepted",$B1981="O "),VLOOKUP(" ULO",_312_Table2,MATCH('312'!$V$16,_312_Table2_ColumnLookup,0),FALSE),
  IF(AND(VALUE(LEFT($A1981,3))=312,LEFT($G1981,10)="Unincepted",$B1981="Q "),VLOOKUP(" ULO",_312_Table2,MATCH('312'!$X$16,_312_Table2_ColumnLookup,0),FALSE),
  IF(AND(VALUE(LEFT($A1981,3))=312,LEFT($G1981,10)="Unincepted"),VLOOKUP(" ULO",_312_Table2,MATCH(LEFT($B1981,1),_312_Table2_ColumnLookup,0),FALSE),
  IF(AND(VALUE(LEFT($A1981,3))=312,LEFT($G1981,5)="Total",$B1981="G "),VLOOKUP('312'!$F$80,_312_Table2,MATCH('312'!$N$16,_312_Table2_ColumnLookup,0),FALSE),
  IF(AND(VALUE(LEFT($A1981,3))=312,LEFT($G1981,5)="Total",$B1981="O "),VLOOKUP('312'!$F$80,_312_Table2,MATCH('312'!$V$16,_312_Table2_ColumnLookup,0),FALSE),
  IF(AND(VALUE(LEFT($A1981,3))=312,LEFT($G1981,5)="Total",$B1981="Q "),VLOOKUP('312'!$F$80,_312_Table2,MATCH('312'!$X$16,_312_Table2_ColumnLookup,0),FALSE),
  IF(AND(VALUE(LEFT($A1981,3))=312,LEFT($G1981,5)="Total"),VLOOKUP('312'!$F$80,_312_Table2,MATCH(LEFT($B1981,1),_312_Table2_ColumnLookup,0),FALSE),
  IF(AND(VALUE(LEFT($A1981,3))=312,LEN($I1981)=4,$B1981="G"),VLOOKUP($I1981,_312_Table2,MATCH('312'!$N$16,_312_Table2_ColumnLookup,0),FALSE),
  IF(AND(VALUE(LEFT($A1981,3))=312,LEN($I1981)=4,$B1981="O"),VLOOKUP($I1981,_312_Table2,MATCH('312'!$V$16,_312_Table2_ColumnLookup,0),FALSE),
  IF(AND(VALUE(LEFT($A1981,3))=312,LEN($I1981)=4,$B1981="Q"),VLOOKUP($I1981,_312_Table2,MATCH('312'!$X$16,_312_Table2_ColumnLookup,0),FALSE),
  IF(AND(VALUE(LEFT($A1981,3))=312,LEN($I1981)=4),VLOOKUP($I1981,_312_Table2,MATCH(LEFT($B1981,1),_312_Table2_ColumnLookup,0),FALSE)
+N("312"),
  IF(VALUE(LEFT($A1981,3))=313,VLOOKUP(VALUE(MID($B1981,2,1)),_313_Table2,MATCH(MID($B1981,1,1),_313_Table2_ColumnLookup,0),FALSE)
+N("313"),
  IF(AND(VALUE(LEFT($A1981,3))=314,LEN($B1981)=3),VLOOKUP(VALUE(MID($B1981,2,2)),_314_Table2,MATCH(MID($B1981,1,1),_314_Table2_ColumnLookup,0),FALSE),
  IF(VALUE(LEFT($A1981,3))=314,VLOOKUP(VALUE(MID($B1981,2,1)),_314_Table2,MATCH(MID($B1981,1,1),_314_Table2_ColumnLookup,0),FALSE)
+N("314"),
""))))))))))))))))))))))))</f>
        <v>#N/A</v>
      </c>
      <c r="F1981" s="238" t="e">
        <f>IF(AND(VALUE(LEFT($A1981,3))=309,LEN($B1981)=3),VLOOKUP(VALUE(MID($B1981,2,2)),_309_Table3,MATCH(MID($B1981,1,1),_309_Table3_ColumnLookup,0),FALSE),
  IF($C1981="309 LCR SummaryA",OneYearSCR,IF($C1981="309 LCR SummaryB",UltimateSCR,IF(VALUE(LEFT($A1981,3))=309,VLOOKUP(VALUE(MID($B1981,2,1)),_309_Table3,MATCH(MID($B1981,1,1),_309_Table3_ColumnLookup,0),FALSE)
+N("309"),
  IF(VALUE(LEFT($A1981,3))=310,VLOOKUP(VALUE(MID($B1981,2,1)),_310_Table3,MATCH(MID($B1981,1,1),_310_Table3_ColumnLookup,0),FALSE)
+N("310"),
  IF(AND(VALUE(LEFT($A1981,3))=311,LEN($I1981)=4),VLOOKUP($I1981,_311_Table3,MATCH($B1981,_311_Table3_ColumnLookup,0),FALSE),
  IF(AND(VALUE(LEFT($A1981,3))=311,OR($B1981="I2",$B1981="J2",$B1981="K2",$B1981="L2")),VLOOKUP('311'!$G$58,_311_Table3,MATCH(MID($B1981,1,1),_311_Table3_ColumnLookup,0),FALSE),
  IF(AND(VALUE(LEFT($A1981,3))=311,RIGHT($B1981,5)="Total"),VLOOKUP('311'!$G$59,_311_Table3,MATCH(MID($B1981,1,1),_311_Table3_ColumnLookup,0),FALSE),
  IF(VALUE(LEFT($A1981,3))=311,VLOOKUP(VALUE(MID($B1981,2,1)),_311_Table3,MATCH(MID($B1981,1,1),_311_Table3_ColumnLookup,0),FALSE)
+N("311"),
  IF(AND(VALUE(LEFT($A1981,3))=312,LEFT($G1981,10)="Unincepted",$B1981="G "),VLOOKUP(" ULO",_312_Table3,MATCH('312'!$N$16,_312_Table3_ColumnLookup,0),FALSE),
  IF(AND(VALUE(LEFT($A1981,3))=312,LEFT($G1981,10)="Unincepted",$B1981="O "),VLOOKUP(" ULO",_312_Table3,MATCH('312'!$V$16,_312_Table3_ColumnLookup,0),FALSE),
  IF(AND(VALUE(LEFT($A1981,3))=312,LEFT($G1981,10)="Unincepted",$B1981="Q "),VLOOKUP(" ULO",_312_Table3,MATCH('312'!$X$16,_312_Table3_ColumnLookup,0),FALSE),
  IF(AND(VALUE(LEFT($A1981,3))=312,LEFT($G1981,10)="Unincepted"),VLOOKUP(" ULO",_312_Table3,MATCH(LEFT($B1981,1),_312_Table3_ColumnLookup,0),FALSE),
  IF(AND(VALUE(LEFT($A1981,3))=312,LEFT($G1981,5)="Total",$B1981="G "),VLOOKUP('312'!$F$80,_312_Table3,MATCH('312'!$N$16,_312_Table3_ColumnLookup,0),FALSE),
  IF(AND(VALUE(LEFT($A1981,3))=312,LEFT($G1981,5)="Total",$B1981="O "),VLOOKUP('312'!$F$80,_312_Table3,MATCH('312'!$V$16,_312_Table3_ColumnLookup,0),FALSE),
  IF(AND(VALUE(LEFT($A1981,3))=312,LEFT($G1981,5)="Total",$B1981="Q "),VLOOKUP('312'!$F$80,_312_Table3,MATCH('312'!$X$16,_312_Table3_ColumnLookup,0),FALSE),
  IF(AND(VALUE(LEFT($A1981,3))=312,LEFT($G1981,5)="Total"),VLOOKUP('312'!$F$80,_312_Table3,MATCH(LEFT($B1981,1),_312_Table3_ColumnLookup,0),FALSE),
  IF(AND(VALUE(LEFT($A1981,3))=312,LEN($I1981)=4,$B1981="G"),VLOOKUP($I1981,_312_Table3,MATCH('312'!$N$16,_312_Table3_ColumnLookup,0),FALSE),
  IF(AND(VALUE(LEFT($A1981,3))=312,LEN($I1981)=4,$B1981="O"),VLOOKUP($I1981,_312_Table3,MATCH('312'!$V$16,_312_Table3_ColumnLookup,0),FALSE),
  IF(AND(VALUE(LEFT($A1981,3))=312,LEN($I1981)=4,$B1981="Q"),VLOOKUP($I1981,_312_Table3,MATCH('312'!$X$16,_312_Table3_ColumnLookup,0),FALSE),
  IF(AND(VALUE(LEFT($A1981,3))=312,LEN($I1981)=4),VLOOKUP($I1981,_312_Table3,MATCH(LEFT($B1981,1),_312_Table3_ColumnLookup,0),FALSE)
+N("312"),
  IF(VALUE(LEFT($A1981,3))=313,VLOOKUP(VALUE(MID($B1981,2,1)),_313_Table3,MATCH(MID($B1981,1,1),_313_Table3_ColumnLookup,0),FALSE)
+N("313"),
  IF(AND(VALUE(LEFT($A1981,3))=314,LEN($B1981)=3),VLOOKUP(VALUE(MID($B1981,2,2)),_314_Table3,MATCH(MID($B1981,1,1),_314_Table3_ColumnLookup,0),FALSE),
  IF(VALUE(LEFT($A1981,3))=314,VLOOKUP(VALUE(MID($B1981,2,1)),_314_Table3,MATCH(MID($B1981,1,1),_314_Table3_ColumnLookup,0),FALSE)
+N("314"),
""))))))))))))))))))))))))</f>
        <v>#N/A</v>
      </c>
      <c r="H1981" s="321" t="str">
        <f>IFERROR(
IF(ISERROR($D1981)=FALSE,$D1981,IF(ISERROR($E1981)=FALSE,$E1981,IF(ISERROR($F1981)=FALSE,$F1981
+N("012 checkboxes"),
IF(
IF(OR(LEFT($A1981,9)="Syndicate",LEFT($A1981,12)="NewSyndicate"),VLOOKUP($A1981,'012'!$J:$ZW,MATCH("Link to button",'012'!$J$1:$ZW$1,0),0)
+N("309 checkbox"),
IF($C1981="309 LCR Summary0",VLOOKUP("Notes990",'309'!$P:$ZZ,MATCH("Link to button",'309'!$P$1:$ZZ$1,0),0)
+N("313 checkboxes"),
IF($C1981="313 Financial Information0LcmVsScr",IF($C1981="309 LCR Summary0",VLOOKUP("LcmVsScr",'309'!$N:$ZZ,MATCH("Link to button",'309'!$N$1:$ZZ$1,0),0),
IF($C1981="313 Financial Information0LcrDocAttached",IF($C1981="309 LCR Summary0",VLOOKUP("LcrDocAttached",'309'!$N:$ZZ,MATCH("Link to button",'309'!$N$1:$ZZ$1,0),
0)))))))=1,TRUE,FALSE)
))),"")</f>
        <v/>
      </c>
    </row>
    <row r="1982" spans="1:8">
      <c r="A1982" s="237" t="e">
        <f>VLOOKUP($G1982,CSVLookups!$B:$R,MATCH(A$1,CSVLookups!$B$1:$R$1,0),FALSE)</f>
        <v>#N/A</v>
      </c>
      <c r="B1982" s="237" t="e">
        <f>VLOOKUP($G1982,CSVLookups!$B:$R,MATCH(B$1,CSVLookups!$B$1:$R$1,0),FALSE)</f>
        <v>#N/A</v>
      </c>
      <c r="C1982" s="238" t="e">
        <f t="shared" si="31"/>
        <v>#N/A</v>
      </c>
      <c r="D1982" s="238" t="e">
        <f>IF(AND(VALUE(LEFT($A1982,3))=309,LEN($B1982)=3),VLOOKUP(VALUE(MID($B1982,2,2)),_309_Table1,MATCH(MID($B1982,1,1),_309_Table1_ColumnLookup,0),FALSE),
  IF($C1982="309 LCR SummaryA",OneYearSCR,IF($C1982="309 LCR SummaryB",UltimateSCR,IF(VALUE(LEFT($A1982,3))=309,VLOOKUP(VALUE(MID($B1982,2,1)),_309_Table1,MATCH(MID($B1982,1,1),_309_Table1_ColumnLookup,0),FALSE)
+N("309"),
  IF(VALUE(LEFT($A1982,3))=310,VLOOKUP(VALUE(MID($B1982,2,1)),_310_Table1,MATCH(MID($B1982,1,1),_310_Table1_ColumnLookup,0),FALSE)
+N("310"),
  IF(AND(VALUE(LEFT($A1982,3))=311,LEN($I1982)=4),VLOOKUP($I1982,_311_Table1,MATCH($B1982,_311_Table1_ColumnLookup,0),FALSE),
  IF(AND(VALUE(LEFT($A1982,3))=311,OR($B1982="I2",$B1982="J2",$B1982="K2",$B1982="L2")),VLOOKUP('311'!$G$58,_311_Table1,MATCH(MID($B1982,1,1),_311_Table1_ColumnLookup,0),FALSE),
  IF(AND(VALUE(LEFT($A1982,3))=311,RIGHT($B1982,5)="Total"),VLOOKUP('311'!$G$59,_311_Table1,MATCH(MID($B1982,1,1),_311_Table1_ColumnLookup,0),FALSE),
  IF(VALUE(LEFT($A1982,3))=311,VLOOKUP(VALUE(MID($B1982,2,1)),_311_Table1,MATCH(MID($B1982,1,1),_311_Table1_ColumnLookup,0),FALSE)
+N("311"),
  IF(AND(VALUE(LEFT($A1982,3))=312,LEFT($G1982,10)="Unincepted",$B1982="G "),VLOOKUP(" ULO",_312_Table1,MATCH('312'!$N$16,_312_Table1_ColumnLookup,0),FALSE),
  IF(AND(VALUE(LEFT($A1982,3))=312,LEFT($G1982,10)="Unincepted",$B1982="O "),VLOOKUP(" ULO",_312_Table1,MATCH('312'!$V$16,_312_Table1_ColumnLookup,0),FALSE),
  IF(AND(VALUE(LEFT($A1982,3))=312,LEFT($G1982,10)="Unincepted",$B1982="Q "),VLOOKUP(" ULO",_312_Table1,MATCH('312'!$X$16,_312_Table1_ColumnLookup,0),FALSE),
  IF(AND(VALUE(LEFT($A1982,3))=312,LEFT($G1982,10)="Unincepted"),VLOOKUP(" ULO",_312_Table1,MATCH(LEFT($B1982,1),_312_Table1_ColumnLookup,0),FALSE),
  IF(AND(VALUE(LEFT($A1982,3))=312,LEFT($G1982,5)="Total",$B1982="G "),VLOOKUP('312'!$F$80,_312_Table1,MATCH('312'!$N$16,_312_Table1_ColumnLookup,0),FALSE),
  IF(AND(VALUE(LEFT($A1982,3))=312,LEFT($G1982,5)="Total",$B1982="O "),VLOOKUP('312'!$F$80,_312_Table1,MATCH('312'!$V$16,_312_Table1_ColumnLookup,0),FALSE),
  IF(AND(VALUE(LEFT($A1982,3))=312,LEFT($G1982,5)="Total",$B1982="Q "),VLOOKUP('312'!$F$80,_312_Table1,MATCH('312'!$X$16,_312_Table1_ColumnLookup,0),FALSE),
  IF(AND(VALUE(LEFT($A1982,3))=312,LEFT($G1982,5)="Total"),VLOOKUP('312'!$F$80,_312_Table1,MATCH(LEFT($B1982,1),_312_Table1_ColumnLookup,0),FALSE),
  IF(AND(VALUE(LEFT($A1982,3))=312,LEN($I1982)=4,$B1982="G"),VLOOKUP($I1982,_312_Table1,MATCH('312'!$N$16,_312_Table1_ColumnLookup,0),FALSE),
  IF(AND(VALUE(LEFT($A1982,3))=312,LEN($I1982)=4,$B1982="O"),VLOOKUP($I1982,_312_Table1,MATCH('312'!$V$16,_312_Table1_ColumnLookup,0),FALSE),
  IF(AND(VALUE(LEFT($A1982,3))=312,LEN($I1982)=4,$B1982="Q"),VLOOKUP($I1982,_312_Table1,MATCH('312'!$X$16,_312_Table1_ColumnLookup,0),FALSE),
  IF(AND(VALUE(LEFT($A1982,3))=312,LEN($I1982)=4),VLOOKUP($I1982,_312_Table1,MATCH(LEFT($B1982,1),_312_Table1_ColumnLookup,0),FALSE)
+N("312"),
  IF(VALUE(LEFT($A1982,3))=313,VLOOKUP(VALUE(MID($B1982,2,1)),_313_Table1,MATCH(MID($B1982,1,1),_313_Table1_ColumnLookup,0),FALSE)
+N("313"),
  IF(AND(VALUE(LEFT($A1982,3))=314,LEN($B1982)=3),VLOOKUP(VALUE(MID($B1982,2,2)),_314_Table1,MATCH(MID($B1982,1,1),_314_Table1_ColumnLookup,0),FALSE),
  IF(VALUE(LEFT($A1982,3))=314,VLOOKUP(VALUE(MID($B1982,2,1)),_314_Table1,MATCH(MID($B1982,1,1),_314_Table1_ColumnLookup,0),FALSE)
+N("314"),
""))))))))))))))))))))))))</f>
        <v>#N/A</v>
      </c>
      <c r="E1982" s="238" t="e">
        <f>IF(AND(VALUE(LEFT($A1982,3))=309,LEN($B1982)=3),VLOOKUP(VALUE(MID($B1982,2,2)),_309_Table2,MATCH(MID($B1982,1,1),_309_Table2_ColumnLookup,0),FALSE),
  IF($C1982="309 LCR SummaryA",OneYearSCR,IF($C1982="309 LCR SummaryB",UltimateSCR,IF(VALUE(LEFT($A1982,3))=309,VLOOKUP(VALUE(MID($B1982,2,1)),_309_Table2,MATCH(MID($B1982,1,1),_309_Table2_ColumnLookup,0),FALSE)
+N("309"),
  IF(VALUE(LEFT($A1982,3))=310,VLOOKUP(VALUE(MID($B1982,2,1)),_310_Table2,MATCH(MID($B1982,1,1),_310_Table2_ColumnLookup,0),FALSE)
+N("310"),
  IF(AND(VALUE(LEFT($A1982,3))=311,LEN($I1982)=4),VLOOKUP($I1982,_311_Table2,MATCH($B1982,_311_Table2_ColumnLookup,0),FALSE),
  IF(AND(VALUE(LEFT($A1982,3))=311,OR($B1982="I2",$B1982="J2",$B1982="K2",$B1982="L2")),VLOOKUP('311'!$G$58,_311_Table2,MATCH(MID($B1982,1,1),_311_Table2_ColumnLookup,0),FALSE),
  IF(AND(VALUE(LEFT($A1982,3))=311,RIGHT($B1982,5)="Total"),VLOOKUP('311'!$G$59,_311_Table2,MATCH(MID($B1982,1,1),_311_Table2_ColumnLookup,0),FALSE),
  IF(VALUE(LEFT($A1982,3))=311,VLOOKUP(VALUE(MID($B1982,2,1)),_311_Table2,MATCH(MID($B1982,1,1),_311_Table2_ColumnLookup,0),FALSE)
+N("311"),
  IF(AND(VALUE(LEFT($A1982,3))=312,LEFT($G1982,10)="Unincepted",$B1982="G "),VLOOKUP(" ULO",_312_Table2,MATCH('312'!$N$16,_312_Table2_ColumnLookup,0),FALSE),
  IF(AND(VALUE(LEFT($A1982,3))=312,LEFT($G1982,10)="Unincepted",$B1982="O "),VLOOKUP(" ULO",_312_Table2,MATCH('312'!$V$16,_312_Table2_ColumnLookup,0),FALSE),
  IF(AND(VALUE(LEFT($A1982,3))=312,LEFT($G1982,10)="Unincepted",$B1982="Q "),VLOOKUP(" ULO",_312_Table2,MATCH('312'!$X$16,_312_Table2_ColumnLookup,0),FALSE),
  IF(AND(VALUE(LEFT($A1982,3))=312,LEFT($G1982,10)="Unincepted"),VLOOKUP(" ULO",_312_Table2,MATCH(LEFT($B1982,1),_312_Table2_ColumnLookup,0),FALSE),
  IF(AND(VALUE(LEFT($A1982,3))=312,LEFT($G1982,5)="Total",$B1982="G "),VLOOKUP('312'!$F$80,_312_Table2,MATCH('312'!$N$16,_312_Table2_ColumnLookup,0),FALSE),
  IF(AND(VALUE(LEFT($A1982,3))=312,LEFT($G1982,5)="Total",$B1982="O "),VLOOKUP('312'!$F$80,_312_Table2,MATCH('312'!$V$16,_312_Table2_ColumnLookup,0),FALSE),
  IF(AND(VALUE(LEFT($A1982,3))=312,LEFT($G1982,5)="Total",$B1982="Q "),VLOOKUP('312'!$F$80,_312_Table2,MATCH('312'!$X$16,_312_Table2_ColumnLookup,0),FALSE),
  IF(AND(VALUE(LEFT($A1982,3))=312,LEFT($G1982,5)="Total"),VLOOKUP('312'!$F$80,_312_Table2,MATCH(LEFT($B1982,1),_312_Table2_ColumnLookup,0),FALSE),
  IF(AND(VALUE(LEFT($A1982,3))=312,LEN($I1982)=4,$B1982="G"),VLOOKUP($I1982,_312_Table2,MATCH('312'!$N$16,_312_Table2_ColumnLookup,0),FALSE),
  IF(AND(VALUE(LEFT($A1982,3))=312,LEN($I1982)=4,$B1982="O"),VLOOKUP($I1982,_312_Table2,MATCH('312'!$V$16,_312_Table2_ColumnLookup,0),FALSE),
  IF(AND(VALUE(LEFT($A1982,3))=312,LEN($I1982)=4,$B1982="Q"),VLOOKUP($I1982,_312_Table2,MATCH('312'!$X$16,_312_Table2_ColumnLookup,0),FALSE),
  IF(AND(VALUE(LEFT($A1982,3))=312,LEN($I1982)=4),VLOOKUP($I1982,_312_Table2,MATCH(LEFT($B1982,1),_312_Table2_ColumnLookup,0),FALSE)
+N("312"),
  IF(VALUE(LEFT($A1982,3))=313,VLOOKUP(VALUE(MID($B1982,2,1)),_313_Table2,MATCH(MID($B1982,1,1),_313_Table2_ColumnLookup,0),FALSE)
+N("313"),
  IF(AND(VALUE(LEFT($A1982,3))=314,LEN($B1982)=3),VLOOKUP(VALUE(MID($B1982,2,2)),_314_Table2,MATCH(MID($B1982,1,1),_314_Table2_ColumnLookup,0),FALSE),
  IF(VALUE(LEFT($A1982,3))=314,VLOOKUP(VALUE(MID($B1982,2,1)),_314_Table2,MATCH(MID($B1982,1,1),_314_Table2_ColumnLookup,0),FALSE)
+N("314"),
""))))))))))))))))))))))))</f>
        <v>#N/A</v>
      </c>
      <c r="F1982" s="238" t="e">
        <f>IF(AND(VALUE(LEFT($A1982,3))=309,LEN($B1982)=3),VLOOKUP(VALUE(MID($B1982,2,2)),_309_Table3,MATCH(MID($B1982,1,1),_309_Table3_ColumnLookup,0),FALSE),
  IF($C1982="309 LCR SummaryA",OneYearSCR,IF($C1982="309 LCR SummaryB",UltimateSCR,IF(VALUE(LEFT($A1982,3))=309,VLOOKUP(VALUE(MID($B1982,2,1)),_309_Table3,MATCH(MID($B1982,1,1),_309_Table3_ColumnLookup,0),FALSE)
+N("309"),
  IF(VALUE(LEFT($A1982,3))=310,VLOOKUP(VALUE(MID($B1982,2,1)),_310_Table3,MATCH(MID($B1982,1,1),_310_Table3_ColumnLookup,0),FALSE)
+N("310"),
  IF(AND(VALUE(LEFT($A1982,3))=311,LEN($I1982)=4),VLOOKUP($I1982,_311_Table3,MATCH($B1982,_311_Table3_ColumnLookup,0),FALSE),
  IF(AND(VALUE(LEFT($A1982,3))=311,OR($B1982="I2",$B1982="J2",$B1982="K2",$B1982="L2")),VLOOKUP('311'!$G$58,_311_Table3,MATCH(MID($B1982,1,1),_311_Table3_ColumnLookup,0),FALSE),
  IF(AND(VALUE(LEFT($A1982,3))=311,RIGHT($B1982,5)="Total"),VLOOKUP('311'!$G$59,_311_Table3,MATCH(MID($B1982,1,1),_311_Table3_ColumnLookup,0),FALSE),
  IF(VALUE(LEFT($A1982,3))=311,VLOOKUP(VALUE(MID($B1982,2,1)),_311_Table3,MATCH(MID($B1982,1,1),_311_Table3_ColumnLookup,0),FALSE)
+N("311"),
  IF(AND(VALUE(LEFT($A1982,3))=312,LEFT($G1982,10)="Unincepted",$B1982="G "),VLOOKUP(" ULO",_312_Table3,MATCH('312'!$N$16,_312_Table3_ColumnLookup,0),FALSE),
  IF(AND(VALUE(LEFT($A1982,3))=312,LEFT($G1982,10)="Unincepted",$B1982="O "),VLOOKUP(" ULO",_312_Table3,MATCH('312'!$V$16,_312_Table3_ColumnLookup,0),FALSE),
  IF(AND(VALUE(LEFT($A1982,3))=312,LEFT($G1982,10)="Unincepted",$B1982="Q "),VLOOKUP(" ULO",_312_Table3,MATCH('312'!$X$16,_312_Table3_ColumnLookup,0),FALSE),
  IF(AND(VALUE(LEFT($A1982,3))=312,LEFT($G1982,10)="Unincepted"),VLOOKUP(" ULO",_312_Table3,MATCH(LEFT($B1982,1),_312_Table3_ColumnLookup,0),FALSE),
  IF(AND(VALUE(LEFT($A1982,3))=312,LEFT($G1982,5)="Total",$B1982="G "),VLOOKUP('312'!$F$80,_312_Table3,MATCH('312'!$N$16,_312_Table3_ColumnLookup,0),FALSE),
  IF(AND(VALUE(LEFT($A1982,3))=312,LEFT($G1982,5)="Total",$B1982="O "),VLOOKUP('312'!$F$80,_312_Table3,MATCH('312'!$V$16,_312_Table3_ColumnLookup,0),FALSE),
  IF(AND(VALUE(LEFT($A1982,3))=312,LEFT($G1982,5)="Total",$B1982="Q "),VLOOKUP('312'!$F$80,_312_Table3,MATCH('312'!$X$16,_312_Table3_ColumnLookup,0),FALSE),
  IF(AND(VALUE(LEFT($A1982,3))=312,LEFT($G1982,5)="Total"),VLOOKUP('312'!$F$80,_312_Table3,MATCH(LEFT($B1982,1),_312_Table3_ColumnLookup,0),FALSE),
  IF(AND(VALUE(LEFT($A1982,3))=312,LEN($I1982)=4,$B1982="G"),VLOOKUP($I1982,_312_Table3,MATCH('312'!$N$16,_312_Table3_ColumnLookup,0),FALSE),
  IF(AND(VALUE(LEFT($A1982,3))=312,LEN($I1982)=4,$B1982="O"),VLOOKUP($I1982,_312_Table3,MATCH('312'!$V$16,_312_Table3_ColumnLookup,0),FALSE),
  IF(AND(VALUE(LEFT($A1982,3))=312,LEN($I1982)=4,$B1982="Q"),VLOOKUP($I1982,_312_Table3,MATCH('312'!$X$16,_312_Table3_ColumnLookup,0),FALSE),
  IF(AND(VALUE(LEFT($A1982,3))=312,LEN($I1982)=4),VLOOKUP($I1982,_312_Table3,MATCH(LEFT($B1982,1),_312_Table3_ColumnLookup,0),FALSE)
+N("312"),
  IF(VALUE(LEFT($A1982,3))=313,VLOOKUP(VALUE(MID($B1982,2,1)),_313_Table3,MATCH(MID($B1982,1,1),_313_Table3_ColumnLookup,0),FALSE)
+N("313"),
  IF(AND(VALUE(LEFT($A1982,3))=314,LEN($B1982)=3),VLOOKUP(VALUE(MID($B1982,2,2)),_314_Table3,MATCH(MID($B1982,1,1),_314_Table3_ColumnLookup,0),FALSE),
  IF(VALUE(LEFT($A1982,3))=314,VLOOKUP(VALUE(MID($B1982,2,1)),_314_Table3,MATCH(MID($B1982,1,1),_314_Table3_ColumnLookup,0),FALSE)
+N("314"),
""))))))))))))))))))))))))</f>
        <v>#N/A</v>
      </c>
      <c r="H1982" s="321" t="str">
        <f>IFERROR(
IF(ISERROR($D1982)=FALSE,$D1982,IF(ISERROR($E1982)=FALSE,$E1982,IF(ISERROR($F1982)=FALSE,$F1982
+N("012 checkboxes"),
IF(
IF(OR(LEFT($A1982,9)="Syndicate",LEFT($A1982,12)="NewSyndicate"),VLOOKUP($A1982,'012'!$J:$ZW,MATCH("Link to button",'012'!$J$1:$ZW$1,0),0)
+N("309 checkbox"),
IF($C1982="309 LCR Summary0",VLOOKUP("Notes990",'309'!$P:$ZZ,MATCH("Link to button",'309'!$P$1:$ZZ$1,0),0)
+N("313 checkboxes"),
IF($C1982="313 Financial Information0LcmVsScr",IF($C1982="309 LCR Summary0",VLOOKUP("LcmVsScr",'309'!$N:$ZZ,MATCH("Link to button",'309'!$N$1:$ZZ$1,0),0),
IF($C1982="313 Financial Information0LcrDocAttached",IF($C1982="309 LCR Summary0",VLOOKUP("LcrDocAttached",'309'!$N:$ZZ,MATCH("Link to button",'309'!$N$1:$ZZ$1,0),
0)))))))=1,TRUE,FALSE)
))),"")</f>
        <v/>
      </c>
    </row>
    <row r="1983" spans="1:8">
      <c r="A1983" s="237" t="e">
        <f>VLOOKUP($G1983,CSVLookups!$B:$R,MATCH(A$1,CSVLookups!$B$1:$R$1,0),FALSE)</f>
        <v>#N/A</v>
      </c>
      <c r="B1983" s="237" t="e">
        <f>VLOOKUP($G1983,CSVLookups!$B:$R,MATCH(B$1,CSVLookups!$B$1:$R$1,0),FALSE)</f>
        <v>#N/A</v>
      </c>
      <c r="C1983" s="238" t="e">
        <f t="shared" si="31"/>
        <v>#N/A</v>
      </c>
      <c r="D1983" s="238" t="e">
        <f>IF(AND(VALUE(LEFT($A1983,3))=309,LEN($B1983)=3),VLOOKUP(VALUE(MID($B1983,2,2)),_309_Table1,MATCH(MID($B1983,1,1),_309_Table1_ColumnLookup,0),FALSE),
  IF($C1983="309 LCR SummaryA",OneYearSCR,IF($C1983="309 LCR SummaryB",UltimateSCR,IF(VALUE(LEFT($A1983,3))=309,VLOOKUP(VALUE(MID($B1983,2,1)),_309_Table1,MATCH(MID($B1983,1,1),_309_Table1_ColumnLookup,0),FALSE)
+N("309"),
  IF(VALUE(LEFT($A1983,3))=310,VLOOKUP(VALUE(MID($B1983,2,1)),_310_Table1,MATCH(MID($B1983,1,1),_310_Table1_ColumnLookup,0),FALSE)
+N("310"),
  IF(AND(VALUE(LEFT($A1983,3))=311,LEN($I1983)=4),VLOOKUP($I1983,_311_Table1,MATCH($B1983,_311_Table1_ColumnLookup,0),FALSE),
  IF(AND(VALUE(LEFT($A1983,3))=311,OR($B1983="I2",$B1983="J2",$B1983="K2",$B1983="L2")),VLOOKUP('311'!$G$58,_311_Table1,MATCH(MID($B1983,1,1),_311_Table1_ColumnLookup,0),FALSE),
  IF(AND(VALUE(LEFT($A1983,3))=311,RIGHT($B1983,5)="Total"),VLOOKUP('311'!$G$59,_311_Table1,MATCH(MID($B1983,1,1),_311_Table1_ColumnLookup,0),FALSE),
  IF(VALUE(LEFT($A1983,3))=311,VLOOKUP(VALUE(MID($B1983,2,1)),_311_Table1,MATCH(MID($B1983,1,1),_311_Table1_ColumnLookup,0),FALSE)
+N("311"),
  IF(AND(VALUE(LEFT($A1983,3))=312,LEFT($G1983,10)="Unincepted",$B1983="G "),VLOOKUP(" ULO",_312_Table1,MATCH('312'!$N$16,_312_Table1_ColumnLookup,0),FALSE),
  IF(AND(VALUE(LEFT($A1983,3))=312,LEFT($G1983,10)="Unincepted",$B1983="O "),VLOOKUP(" ULO",_312_Table1,MATCH('312'!$V$16,_312_Table1_ColumnLookup,0),FALSE),
  IF(AND(VALUE(LEFT($A1983,3))=312,LEFT($G1983,10)="Unincepted",$B1983="Q "),VLOOKUP(" ULO",_312_Table1,MATCH('312'!$X$16,_312_Table1_ColumnLookup,0),FALSE),
  IF(AND(VALUE(LEFT($A1983,3))=312,LEFT($G1983,10)="Unincepted"),VLOOKUP(" ULO",_312_Table1,MATCH(LEFT($B1983,1),_312_Table1_ColumnLookup,0),FALSE),
  IF(AND(VALUE(LEFT($A1983,3))=312,LEFT($G1983,5)="Total",$B1983="G "),VLOOKUP('312'!$F$80,_312_Table1,MATCH('312'!$N$16,_312_Table1_ColumnLookup,0),FALSE),
  IF(AND(VALUE(LEFT($A1983,3))=312,LEFT($G1983,5)="Total",$B1983="O "),VLOOKUP('312'!$F$80,_312_Table1,MATCH('312'!$V$16,_312_Table1_ColumnLookup,0),FALSE),
  IF(AND(VALUE(LEFT($A1983,3))=312,LEFT($G1983,5)="Total",$B1983="Q "),VLOOKUP('312'!$F$80,_312_Table1,MATCH('312'!$X$16,_312_Table1_ColumnLookup,0),FALSE),
  IF(AND(VALUE(LEFT($A1983,3))=312,LEFT($G1983,5)="Total"),VLOOKUP('312'!$F$80,_312_Table1,MATCH(LEFT($B1983,1),_312_Table1_ColumnLookup,0),FALSE),
  IF(AND(VALUE(LEFT($A1983,3))=312,LEN($I1983)=4,$B1983="G"),VLOOKUP($I1983,_312_Table1,MATCH('312'!$N$16,_312_Table1_ColumnLookup,0),FALSE),
  IF(AND(VALUE(LEFT($A1983,3))=312,LEN($I1983)=4,$B1983="O"),VLOOKUP($I1983,_312_Table1,MATCH('312'!$V$16,_312_Table1_ColumnLookup,0),FALSE),
  IF(AND(VALUE(LEFT($A1983,3))=312,LEN($I1983)=4,$B1983="Q"),VLOOKUP($I1983,_312_Table1,MATCH('312'!$X$16,_312_Table1_ColumnLookup,0),FALSE),
  IF(AND(VALUE(LEFT($A1983,3))=312,LEN($I1983)=4),VLOOKUP($I1983,_312_Table1,MATCH(LEFT($B1983,1),_312_Table1_ColumnLookup,0),FALSE)
+N("312"),
  IF(VALUE(LEFT($A1983,3))=313,VLOOKUP(VALUE(MID($B1983,2,1)),_313_Table1,MATCH(MID($B1983,1,1),_313_Table1_ColumnLookup,0),FALSE)
+N("313"),
  IF(AND(VALUE(LEFT($A1983,3))=314,LEN($B1983)=3),VLOOKUP(VALUE(MID($B1983,2,2)),_314_Table1,MATCH(MID($B1983,1,1),_314_Table1_ColumnLookup,0),FALSE),
  IF(VALUE(LEFT($A1983,3))=314,VLOOKUP(VALUE(MID($B1983,2,1)),_314_Table1,MATCH(MID($B1983,1,1),_314_Table1_ColumnLookup,0),FALSE)
+N("314"),
""))))))))))))))))))))))))</f>
        <v>#N/A</v>
      </c>
      <c r="E1983" s="238" t="e">
        <f>IF(AND(VALUE(LEFT($A1983,3))=309,LEN($B1983)=3),VLOOKUP(VALUE(MID($B1983,2,2)),_309_Table2,MATCH(MID($B1983,1,1),_309_Table2_ColumnLookup,0),FALSE),
  IF($C1983="309 LCR SummaryA",OneYearSCR,IF($C1983="309 LCR SummaryB",UltimateSCR,IF(VALUE(LEFT($A1983,3))=309,VLOOKUP(VALUE(MID($B1983,2,1)),_309_Table2,MATCH(MID($B1983,1,1),_309_Table2_ColumnLookup,0),FALSE)
+N("309"),
  IF(VALUE(LEFT($A1983,3))=310,VLOOKUP(VALUE(MID($B1983,2,1)),_310_Table2,MATCH(MID($B1983,1,1),_310_Table2_ColumnLookup,0),FALSE)
+N("310"),
  IF(AND(VALUE(LEFT($A1983,3))=311,LEN($I1983)=4),VLOOKUP($I1983,_311_Table2,MATCH($B1983,_311_Table2_ColumnLookup,0),FALSE),
  IF(AND(VALUE(LEFT($A1983,3))=311,OR($B1983="I2",$B1983="J2",$B1983="K2",$B1983="L2")),VLOOKUP('311'!$G$58,_311_Table2,MATCH(MID($B1983,1,1),_311_Table2_ColumnLookup,0),FALSE),
  IF(AND(VALUE(LEFT($A1983,3))=311,RIGHT($B1983,5)="Total"),VLOOKUP('311'!$G$59,_311_Table2,MATCH(MID($B1983,1,1),_311_Table2_ColumnLookup,0),FALSE),
  IF(VALUE(LEFT($A1983,3))=311,VLOOKUP(VALUE(MID($B1983,2,1)),_311_Table2,MATCH(MID($B1983,1,1),_311_Table2_ColumnLookup,0),FALSE)
+N("311"),
  IF(AND(VALUE(LEFT($A1983,3))=312,LEFT($G1983,10)="Unincepted",$B1983="G "),VLOOKUP(" ULO",_312_Table2,MATCH('312'!$N$16,_312_Table2_ColumnLookup,0),FALSE),
  IF(AND(VALUE(LEFT($A1983,3))=312,LEFT($G1983,10)="Unincepted",$B1983="O "),VLOOKUP(" ULO",_312_Table2,MATCH('312'!$V$16,_312_Table2_ColumnLookup,0),FALSE),
  IF(AND(VALUE(LEFT($A1983,3))=312,LEFT($G1983,10)="Unincepted",$B1983="Q "),VLOOKUP(" ULO",_312_Table2,MATCH('312'!$X$16,_312_Table2_ColumnLookup,0),FALSE),
  IF(AND(VALUE(LEFT($A1983,3))=312,LEFT($G1983,10)="Unincepted"),VLOOKUP(" ULO",_312_Table2,MATCH(LEFT($B1983,1),_312_Table2_ColumnLookup,0),FALSE),
  IF(AND(VALUE(LEFT($A1983,3))=312,LEFT($G1983,5)="Total",$B1983="G "),VLOOKUP('312'!$F$80,_312_Table2,MATCH('312'!$N$16,_312_Table2_ColumnLookup,0),FALSE),
  IF(AND(VALUE(LEFT($A1983,3))=312,LEFT($G1983,5)="Total",$B1983="O "),VLOOKUP('312'!$F$80,_312_Table2,MATCH('312'!$V$16,_312_Table2_ColumnLookup,0),FALSE),
  IF(AND(VALUE(LEFT($A1983,3))=312,LEFT($G1983,5)="Total",$B1983="Q "),VLOOKUP('312'!$F$80,_312_Table2,MATCH('312'!$X$16,_312_Table2_ColumnLookup,0),FALSE),
  IF(AND(VALUE(LEFT($A1983,3))=312,LEFT($G1983,5)="Total"),VLOOKUP('312'!$F$80,_312_Table2,MATCH(LEFT($B1983,1),_312_Table2_ColumnLookup,0),FALSE),
  IF(AND(VALUE(LEFT($A1983,3))=312,LEN($I1983)=4,$B1983="G"),VLOOKUP($I1983,_312_Table2,MATCH('312'!$N$16,_312_Table2_ColumnLookup,0),FALSE),
  IF(AND(VALUE(LEFT($A1983,3))=312,LEN($I1983)=4,$B1983="O"),VLOOKUP($I1983,_312_Table2,MATCH('312'!$V$16,_312_Table2_ColumnLookup,0),FALSE),
  IF(AND(VALUE(LEFT($A1983,3))=312,LEN($I1983)=4,$B1983="Q"),VLOOKUP($I1983,_312_Table2,MATCH('312'!$X$16,_312_Table2_ColumnLookup,0),FALSE),
  IF(AND(VALUE(LEFT($A1983,3))=312,LEN($I1983)=4),VLOOKUP($I1983,_312_Table2,MATCH(LEFT($B1983,1),_312_Table2_ColumnLookup,0),FALSE)
+N("312"),
  IF(VALUE(LEFT($A1983,3))=313,VLOOKUP(VALUE(MID($B1983,2,1)),_313_Table2,MATCH(MID($B1983,1,1),_313_Table2_ColumnLookup,0),FALSE)
+N("313"),
  IF(AND(VALUE(LEFT($A1983,3))=314,LEN($B1983)=3),VLOOKUP(VALUE(MID($B1983,2,2)),_314_Table2,MATCH(MID($B1983,1,1),_314_Table2_ColumnLookup,0),FALSE),
  IF(VALUE(LEFT($A1983,3))=314,VLOOKUP(VALUE(MID($B1983,2,1)),_314_Table2,MATCH(MID($B1983,1,1),_314_Table2_ColumnLookup,0),FALSE)
+N("314"),
""))))))))))))))))))))))))</f>
        <v>#N/A</v>
      </c>
      <c r="F1983" s="238" t="e">
        <f>IF(AND(VALUE(LEFT($A1983,3))=309,LEN($B1983)=3),VLOOKUP(VALUE(MID($B1983,2,2)),_309_Table3,MATCH(MID($B1983,1,1),_309_Table3_ColumnLookup,0),FALSE),
  IF($C1983="309 LCR SummaryA",OneYearSCR,IF($C1983="309 LCR SummaryB",UltimateSCR,IF(VALUE(LEFT($A1983,3))=309,VLOOKUP(VALUE(MID($B1983,2,1)),_309_Table3,MATCH(MID($B1983,1,1),_309_Table3_ColumnLookup,0),FALSE)
+N("309"),
  IF(VALUE(LEFT($A1983,3))=310,VLOOKUP(VALUE(MID($B1983,2,1)),_310_Table3,MATCH(MID($B1983,1,1),_310_Table3_ColumnLookup,0),FALSE)
+N("310"),
  IF(AND(VALUE(LEFT($A1983,3))=311,LEN($I1983)=4),VLOOKUP($I1983,_311_Table3,MATCH($B1983,_311_Table3_ColumnLookup,0),FALSE),
  IF(AND(VALUE(LEFT($A1983,3))=311,OR($B1983="I2",$B1983="J2",$B1983="K2",$B1983="L2")),VLOOKUP('311'!$G$58,_311_Table3,MATCH(MID($B1983,1,1),_311_Table3_ColumnLookup,0),FALSE),
  IF(AND(VALUE(LEFT($A1983,3))=311,RIGHT($B1983,5)="Total"),VLOOKUP('311'!$G$59,_311_Table3,MATCH(MID($B1983,1,1),_311_Table3_ColumnLookup,0),FALSE),
  IF(VALUE(LEFT($A1983,3))=311,VLOOKUP(VALUE(MID($B1983,2,1)),_311_Table3,MATCH(MID($B1983,1,1),_311_Table3_ColumnLookup,0),FALSE)
+N("311"),
  IF(AND(VALUE(LEFT($A1983,3))=312,LEFT($G1983,10)="Unincepted",$B1983="G "),VLOOKUP(" ULO",_312_Table3,MATCH('312'!$N$16,_312_Table3_ColumnLookup,0),FALSE),
  IF(AND(VALUE(LEFT($A1983,3))=312,LEFT($G1983,10)="Unincepted",$B1983="O "),VLOOKUP(" ULO",_312_Table3,MATCH('312'!$V$16,_312_Table3_ColumnLookup,0),FALSE),
  IF(AND(VALUE(LEFT($A1983,3))=312,LEFT($G1983,10)="Unincepted",$B1983="Q "),VLOOKUP(" ULO",_312_Table3,MATCH('312'!$X$16,_312_Table3_ColumnLookup,0),FALSE),
  IF(AND(VALUE(LEFT($A1983,3))=312,LEFT($G1983,10)="Unincepted"),VLOOKUP(" ULO",_312_Table3,MATCH(LEFT($B1983,1),_312_Table3_ColumnLookup,0),FALSE),
  IF(AND(VALUE(LEFT($A1983,3))=312,LEFT($G1983,5)="Total",$B1983="G "),VLOOKUP('312'!$F$80,_312_Table3,MATCH('312'!$N$16,_312_Table3_ColumnLookup,0),FALSE),
  IF(AND(VALUE(LEFT($A1983,3))=312,LEFT($G1983,5)="Total",$B1983="O "),VLOOKUP('312'!$F$80,_312_Table3,MATCH('312'!$V$16,_312_Table3_ColumnLookup,0),FALSE),
  IF(AND(VALUE(LEFT($A1983,3))=312,LEFT($G1983,5)="Total",$B1983="Q "),VLOOKUP('312'!$F$80,_312_Table3,MATCH('312'!$X$16,_312_Table3_ColumnLookup,0),FALSE),
  IF(AND(VALUE(LEFT($A1983,3))=312,LEFT($G1983,5)="Total"),VLOOKUP('312'!$F$80,_312_Table3,MATCH(LEFT($B1983,1),_312_Table3_ColumnLookup,0),FALSE),
  IF(AND(VALUE(LEFT($A1983,3))=312,LEN($I1983)=4,$B1983="G"),VLOOKUP($I1983,_312_Table3,MATCH('312'!$N$16,_312_Table3_ColumnLookup,0),FALSE),
  IF(AND(VALUE(LEFT($A1983,3))=312,LEN($I1983)=4,$B1983="O"),VLOOKUP($I1983,_312_Table3,MATCH('312'!$V$16,_312_Table3_ColumnLookup,0),FALSE),
  IF(AND(VALUE(LEFT($A1983,3))=312,LEN($I1983)=4,$B1983="Q"),VLOOKUP($I1983,_312_Table3,MATCH('312'!$X$16,_312_Table3_ColumnLookup,0),FALSE),
  IF(AND(VALUE(LEFT($A1983,3))=312,LEN($I1983)=4),VLOOKUP($I1983,_312_Table3,MATCH(LEFT($B1983,1),_312_Table3_ColumnLookup,0),FALSE)
+N("312"),
  IF(VALUE(LEFT($A1983,3))=313,VLOOKUP(VALUE(MID($B1983,2,1)),_313_Table3,MATCH(MID($B1983,1,1),_313_Table3_ColumnLookup,0),FALSE)
+N("313"),
  IF(AND(VALUE(LEFT($A1983,3))=314,LEN($B1983)=3),VLOOKUP(VALUE(MID($B1983,2,2)),_314_Table3,MATCH(MID($B1983,1,1),_314_Table3_ColumnLookup,0),FALSE),
  IF(VALUE(LEFT($A1983,3))=314,VLOOKUP(VALUE(MID($B1983,2,1)),_314_Table3,MATCH(MID($B1983,1,1),_314_Table3_ColumnLookup,0),FALSE)
+N("314"),
""))))))))))))))))))))))))</f>
        <v>#N/A</v>
      </c>
      <c r="H1983" s="321" t="str">
        <f>IFERROR(
IF(ISERROR($D1983)=FALSE,$D1983,IF(ISERROR($E1983)=FALSE,$E1983,IF(ISERROR($F1983)=FALSE,$F1983
+N("012 checkboxes"),
IF(
IF(OR(LEFT($A1983,9)="Syndicate",LEFT($A1983,12)="NewSyndicate"),VLOOKUP($A1983,'012'!$J:$ZW,MATCH("Link to button",'012'!$J$1:$ZW$1,0),0)
+N("309 checkbox"),
IF($C1983="309 LCR Summary0",VLOOKUP("Notes990",'309'!$P:$ZZ,MATCH("Link to button",'309'!$P$1:$ZZ$1,0),0)
+N("313 checkboxes"),
IF($C1983="313 Financial Information0LcmVsScr",IF($C1983="309 LCR Summary0",VLOOKUP("LcmVsScr",'309'!$N:$ZZ,MATCH("Link to button",'309'!$N$1:$ZZ$1,0),0),
IF($C1983="313 Financial Information0LcrDocAttached",IF($C1983="309 LCR Summary0",VLOOKUP("LcrDocAttached",'309'!$N:$ZZ,MATCH("Link to button",'309'!$N$1:$ZZ$1,0),
0)))))))=1,TRUE,FALSE)
))),"")</f>
        <v/>
      </c>
    </row>
    <row r="1984" spans="1:8">
      <c r="A1984" s="237" t="e">
        <f>VLOOKUP($G1984,CSVLookups!$B:$R,MATCH(A$1,CSVLookups!$B$1:$R$1,0),FALSE)</f>
        <v>#N/A</v>
      </c>
      <c r="B1984" s="237" t="e">
        <f>VLOOKUP($G1984,CSVLookups!$B:$R,MATCH(B$1,CSVLookups!$B$1:$R$1,0),FALSE)</f>
        <v>#N/A</v>
      </c>
      <c r="C1984" s="238" t="e">
        <f t="shared" si="31"/>
        <v>#N/A</v>
      </c>
      <c r="D1984" s="238" t="e">
        <f>IF(AND(VALUE(LEFT($A1984,3))=309,LEN($B1984)=3),VLOOKUP(VALUE(MID($B1984,2,2)),_309_Table1,MATCH(MID($B1984,1,1),_309_Table1_ColumnLookup,0),FALSE),
  IF($C1984="309 LCR SummaryA",OneYearSCR,IF($C1984="309 LCR SummaryB",UltimateSCR,IF(VALUE(LEFT($A1984,3))=309,VLOOKUP(VALUE(MID($B1984,2,1)),_309_Table1,MATCH(MID($B1984,1,1),_309_Table1_ColumnLookup,0),FALSE)
+N("309"),
  IF(VALUE(LEFT($A1984,3))=310,VLOOKUP(VALUE(MID($B1984,2,1)),_310_Table1,MATCH(MID($B1984,1,1),_310_Table1_ColumnLookup,0),FALSE)
+N("310"),
  IF(AND(VALUE(LEFT($A1984,3))=311,LEN($I1984)=4),VLOOKUP($I1984,_311_Table1,MATCH($B1984,_311_Table1_ColumnLookup,0),FALSE),
  IF(AND(VALUE(LEFT($A1984,3))=311,OR($B1984="I2",$B1984="J2",$B1984="K2",$B1984="L2")),VLOOKUP('311'!$G$58,_311_Table1,MATCH(MID($B1984,1,1),_311_Table1_ColumnLookup,0),FALSE),
  IF(AND(VALUE(LEFT($A1984,3))=311,RIGHT($B1984,5)="Total"),VLOOKUP('311'!$G$59,_311_Table1,MATCH(MID($B1984,1,1),_311_Table1_ColumnLookup,0),FALSE),
  IF(VALUE(LEFT($A1984,3))=311,VLOOKUP(VALUE(MID($B1984,2,1)),_311_Table1,MATCH(MID($B1984,1,1),_311_Table1_ColumnLookup,0),FALSE)
+N("311"),
  IF(AND(VALUE(LEFT($A1984,3))=312,LEFT($G1984,10)="Unincepted",$B1984="G "),VLOOKUP(" ULO",_312_Table1,MATCH('312'!$N$16,_312_Table1_ColumnLookup,0),FALSE),
  IF(AND(VALUE(LEFT($A1984,3))=312,LEFT($G1984,10)="Unincepted",$B1984="O "),VLOOKUP(" ULO",_312_Table1,MATCH('312'!$V$16,_312_Table1_ColumnLookup,0),FALSE),
  IF(AND(VALUE(LEFT($A1984,3))=312,LEFT($G1984,10)="Unincepted",$B1984="Q "),VLOOKUP(" ULO",_312_Table1,MATCH('312'!$X$16,_312_Table1_ColumnLookup,0),FALSE),
  IF(AND(VALUE(LEFT($A1984,3))=312,LEFT($G1984,10)="Unincepted"),VLOOKUP(" ULO",_312_Table1,MATCH(LEFT($B1984,1),_312_Table1_ColumnLookup,0),FALSE),
  IF(AND(VALUE(LEFT($A1984,3))=312,LEFT($G1984,5)="Total",$B1984="G "),VLOOKUP('312'!$F$80,_312_Table1,MATCH('312'!$N$16,_312_Table1_ColumnLookup,0),FALSE),
  IF(AND(VALUE(LEFT($A1984,3))=312,LEFT($G1984,5)="Total",$B1984="O "),VLOOKUP('312'!$F$80,_312_Table1,MATCH('312'!$V$16,_312_Table1_ColumnLookup,0),FALSE),
  IF(AND(VALUE(LEFT($A1984,3))=312,LEFT($G1984,5)="Total",$B1984="Q "),VLOOKUP('312'!$F$80,_312_Table1,MATCH('312'!$X$16,_312_Table1_ColumnLookup,0),FALSE),
  IF(AND(VALUE(LEFT($A1984,3))=312,LEFT($G1984,5)="Total"),VLOOKUP('312'!$F$80,_312_Table1,MATCH(LEFT($B1984,1),_312_Table1_ColumnLookup,0),FALSE),
  IF(AND(VALUE(LEFT($A1984,3))=312,LEN($I1984)=4,$B1984="G"),VLOOKUP($I1984,_312_Table1,MATCH('312'!$N$16,_312_Table1_ColumnLookup,0),FALSE),
  IF(AND(VALUE(LEFT($A1984,3))=312,LEN($I1984)=4,$B1984="O"),VLOOKUP($I1984,_312_Table1,MATCH('312'!$V$16,_312_Table1_ColumnLookup,0),FALSE),
  IF(AND(VALUE(LEFT($A1984,3))=312,LEN($I1984)=4,$B1984="Q"),VLOOKUP($I1984,_312_Table1,MATCH('312'!$X$16,_312_Table1_ColumnLookup,0),FALSE),
  IF(AND(VALUE(LEFT($A1984,3))=312,LEN($I1984)=4),VLOOKUP($I1984,_312_Table1,MATCH(LEFT($B1984,1),_312_Table1_ColumnLookup,0),FALSE)
+N("312"),
  IF(VALUE(LEFT($A1984,3))=313,VLOOKUP(VALUE(MID($B1984,2,1)),_313_Table1,MATCH(MID($B1984,1,1),_313_Table1_ColumnLookup,0),FALSE)
+N("313"),
  IF(AND(VALUE(LEFT($A1984,3))=314,LEN($B1984)=3),VLOOKUP(VALUE(MID($B1984,2,2)),_314_Table1,MATCH(MID($B1984,1,1),_314_Table1_ColumnLookup,0),FALSE),
  IF(VALUE(LEFT($A1984,3))=314,VLOOKUP(VALUE(MID($B1984,2,1)),_314_Table1,MATCH(MID($B1984,1,1),_314_Table1_ColumnLookup,0),FALSE)
+N("314"),
""))))))))))))))))))))))))</f>
        <v>#N/A</v>
      </c>
      <c r="E1984" s="238" t="e">
        <f>IF(AND(VALUE(LEFT($A1984,3))=309,LEN($B1984)=3),VLOOKUP(VALUE(MID($B1984,2,2)),_309_Table2,MATCH(MID($B1984,1,1),_309_Table2_ColumnLookup,0),FALSE),
  IF($C1984="309 LCR SummaryA",OneYearSCR,IF($C1984="309 LCR SummaryB",UltimateSCR,IF(VALUE(LEFT($A1984,3))=309,VLOOKUP(VALUE(MID($B1984,2,1)),_309_Table2,MATCH(MID($B1984,1,1),_309_Table2_ColumnLookup,0),FALSE)
+N("309"),
  IF(VALUE(LEFT($A1984,3))=310,VLOOKUP(VALUE(MID($B1984,2,1)),_310_Table2,MATCH(MID($B1984,1,1),_310_Table2_ColumnLookup,0),FALSE)
+N("310"),
  IF(AND(VALUE(LEFT($A1984,3))=311,LEN($I1984)=4),VLOOKUP($I1984,_311_Table2,MATCH($B1984,_311_Table2_ColumnLookup,0),FALSE),
  IF(AND(VALUE(LEFT($A1984,3))=311,OR($B1984="I2",$B1984="J2",$B1984="K2",$B1984="L2")),VLOOKUP('311'!$G$58,_311_Table2,MATCH(MID($B1984,1,1),_311_Table2_ColumnLookup,0),FALSE),
  IF(AND(VALUE(LEFT($A1984,3))=311,RIGHT($B1984,5)="Total"),VLOOKUP('311'!$G$59,_311_Table2,MATCH(MID($B1984,1,1),_311_Table2_ColumnLookup,0),FALSE),
  IF(VALUE(LEFT($A1984,3))=311,VLOOKUP(VALUE(MID($B1984,2,1)),_311_Table2,MATCH(MID($B1984,1,1),_311_Table2_ColumnLookup,0),FALSE)
+N("311"),
  IF(AND(VALUE(LEFT($A1984,3))=312,LEFT($G1984,10)="Unincepted",$B1984="G "),VLOOKUP(" ULO",_312_Table2,MATCH('312'!$N$16,_312_Table2_ColumnLookup,0),FALSE),
  IF(AND(VALUE(LEFT($A1984,3))=312,LEFT($G1984,10)="Unincepted",$B1984="O "),VLOOKUP(" ULO",_312_Table2,MATCH('312'!$V$16,_312_Table2_ColumnLookup,0),FALSE),
  IF(AND(VALUE(LEFT($A1984,3))=312,LEFT($G1984,10)="Unincepted",$B1984="Q "),VLOOKUP(" ULO",_312_Table2,MATCH('312'!$X$16,_312_Table2_ColumnLookup,0),FALSE),
  IF(AND(VALUE(LEFT($A1984,3))=312,LEFT($G1984,10)="Unincepted"),VLOOKUP(" ULO",_312_Table2,MATCH(LEFT($B1984,1),_312_Table2_ColumnLookup,0),FALSE),
  IF(AND(VALUE(LEFT($A1984,3))=312,LEFT($G1984,5)="Total",$B1984="G "),VLOOKUP('312'!$F$80,_312_Table2,MATCH('312'!$N$16,_312_Table2_ColumnLookup,0),FALSE),
  IF(AND(VALUE(LEFT($A1984,3))=312,LEFT($G1984,5)="Total",$B1984="O "),VLOOKUP('312'!$F$80,_312_Table2,MATCH('312'!$V$16,_312_Table2_ColumnLookup,0),FALSE),
  IF(AND(VALUE(LEFT($A1984,3))=312,LEFT($G1984,5)="Total",$B1984="Q "),VLOOKUP('312'!$F$80,_312_Table2,MATCH('312'!$X$16,_312_Table2_ColumnLookup,0),FALSE),
  IF(AND(VALUE(LEFT($A1984,3))=312,LEFT($G1984,5)="Total"),VLOOKUP('312'!$F$80,_312_Table2,MATCH(LEFT($B1984,1),_312_Table2_ColumnLookup,0),FALSE),
  IF(AND(VALUE(LEFT($A1984,3))=312,LEN($I1984)=4,$B1984="G"),VLOOKUP($I1984,_312_Table2,MATCH('312'!$N$16,_312_Table2_ColumnLookup,0),FALSE),
  IF(AND(VALUE(LEFT($A1984,3))=312,LEN($I1984)=4,$B1984="O"),VLOOKUP($I1984,_312_Table2,MATCH('312'!$V$16,_312_Table2_ColumnLookup,0),FALSE),
  IF(AND(VALUE(LEFT($A1984,3))=312,LEN($I1984)=4,$B1984="Q"),VLOOKUP($I1984,_312_Table2,MATCH('312'!$X$16,_312_Table2_ColumnLookup,0),FALSE),
  IF(AND(VALUE(LEFT($A1984,3))=312,LEN($I1984)=4),VLOOKUP($I1984,_312_Table2,MATCH(LEFT($B1984,1),_312_Table2_ColumnLookup,0),FALSE)
+N("312"),
  IF(VALUE(LEFT($A1984,3))=313,VLOOKUP(VALUE(MID($B1984,2,1)),_313_Table2,MATCH(MID($B1984,1,1),_313_Table2_ColumnLookup,0),FALSE)
+N("313"),
  IF(AND(VALUE(LEFT($A1984,3))=314,LEN($B1984)=3),VLOOKUP(VALUE(MID($B1984,2,2)),_314_Table2,MATCH(MID($B1984,1,1),_314_Table2_ColumnLookup,0),FALSE),
  IF(VALUE(LEFT($A1984,3))=314,VLOOKUP(VALUE(MID($B1984,2,1)),_314_Table2,MATCH(MID($B1984,1,1),_314_Table2_ColumnLookup,0),FALSE)
+N("314"),
""))))))))))))))))))))))))</f>
        <v>#N/A</v>
      </c>
      <c r="F1984" s="238" t="e">
        <f>IF(AND(VALUE(LEFT($A1984,3))=309,LEN($B1984)=3),VLOOKUP(VALUE(MID($B1984,2,2)),_309_Table3,MATCH(MID($B1984,1,1),_309_Table3_ColumnLookup,0),FALSE),
  IF($C1984="309 LCR SummaryA",OneYearSCR,IF($C1984="309 LCR SummaryB",UltimateSCR,IF(VALUE(LEFT($A1984,3))=309,VLOOKUP(VALUE(MID($B1984,2,1)),_309_Table3,MATCH(MID($B1984,1,1),_309_Table3_ColumnLookup,0),FALSE)
+N("309"),
  IF(VALUE(LEFT($A1984,3))=310,VLOOKUP(VALUE(MID($B1984,2,1)),_310_Table3,MATCH(MID($B1984,1,1),_310_Table3_ColumnLookup,0),FALSE)
+N("310"),
  IF(AND(VALUE(LEFT($A1984,3))=311,LEN($I1984)=4),VLOOKUP($I1984,_311_Table3,MATCH($B1984,_311_Table3_ColumnLookup,0),FALSE),
  IF(AND(VALUE(LEFT($A1984,3))=311,OR($B1984="I2",$B1984="J2",$B1984="K2",$B1984="L2")),VLOOKUP('311'!$G$58,_311_Table3,MATCH(MID($B1984,1,1),_311_Table3_ColumnLookup,0),FALSE),
  IF(AND(VALUE(LEFT($A1984,3))=311,RIGHT($B1984,5)="Total"),VLOOKUP('311'!$G$59,_311_Table3,MATCH(MID($B1984,1,1),_311_Table3_ColumnLookup,0),FALSE),
  IF(VALUE(LEFT($A1984,3))=311,VLOOKUP(VALUE(MID($B1984,2,1)),_311_Table3,MATCH(MID($B1984,1,1),_311_Table3_ColumnLookup,0),FALSE)
+N("311"),
  IF(AND(VALUE(LEFT($A1984,3))=312,LEFT($G1984,10)="Unincepted",$B1984="G "),VLOOKUP(" ULO",_312_Table3,MATCH('312'!$N$16,_312_Table3_ColumnLookup,0),FALSE),
  IF(AND(VALUE(LEFT($A1984,3))=312,LEFT($G1984,10)="Unincepted",$B1984="O "),VLOOKUP(" ULO",_312_Table3,MATCH('312'!$V$16,_312_Table3_ColumnLookup,0),FALSE),
  IF(AND(VALUE(LEFT($A1984,3))=312,LEFT($G1984,10)="Unincepted",$B1984="Q "),VLOOKUP(" ULO",_312_Table3,MATCH('312'!$X$16,_312_Table3_ColumnLookup,0),FALSE),
  IF(AND(VALUE(LEFT($A1984,3))=312,LEFT($G1984,10)="Unincepted"),VLOOKUP(" ULO",_312_Table3,MATCH(LEFT($B1984,1),_312_Table3_ColumnLookup,0),FALSE),
  IF(AND(VALUE(LEFT($A1984,3))=312,LEFT($G1984,5)="Total",$B1984="G "),VLOOKUP('312'!$F$80,_312_Table3,MATCH('312'!$N$16,_312_Table3_ColumnLookup,0),FALSE),
  IF(AND(VALUE(LEFT($A1984,3))=312,LEFT($G1984,5)="Total",$B1984="O "),VLOOKUP('312'!$F$80,_312_Table3,MATCH('312'!$V$16,_312_Table3_ColumnLookup,0),FALSE),
  IF(AND(VALUE(LEFT($A1984,3))=312,LEFT($G1984,5)="Total",$B1984="Q "),VLOOKUP('312'!$F$80,_312_Table3,MATCH('312'!$X$16,_312_Table3_ColumnLookup,0),FALSE),
  IF(AND(VALUE(LEFT($A1984,3))=312,LEFT($G1984,5)="Total"),VLOOKUP('312'!$F$80,_312_Table3,MATCH(LEFT($B1984,1),_312_Table3_ColumnLookup,0),FALSE),
  IF(AND(VALUE(LEFT($A1984,3))=312,LEN($I1984)=4,$B1984="G"),VLOOKUP($I1984,_312_Table3,MATCH('312'!$N$16,_312_Table3_ColumnLookup,0),FALSE),
  IF(AND(VALUE(LEFT($A1984,3))=312,LEN($I1984)=4,$B1984="O"),VLOOKUP($I1984,_312_Table3,MATCH('312'!$V$16,_312_Table3_ColumnLookup,0),FALSE),
  IF(AND(VALUE(LEFT($A1984,3))=312,LEN($I1984)=4,$B1984="Q"),VLOOKUP($I1984,_312_Table3,MATCH('312'!$X$16,_312_Table3_ColumnLookup,0),FALSE),
  IF(AND(VALUE(LEFT($A1984,3))=312,LEN($I1984)=4),VLOOKUP($I1984,_312_Table3,MATCH(LEFT($B1984,1),_312_Table3_ColumnLookup,0),FALSE)
+N("312"),
  IF(VALUE(LEFT($A1984,3))=313,VLOOKUP(VALUE(MID($B1984,2,1)),_313_Table3,MATCH(MID($B1984,1,1),_313_Table3_ColumnLookup,0),FALSE)
+N("313"),
  IF(AND(VALUE(LEFT($A1984,3))=314,LEN($B1984)=3),VLOOKUP(VALUE(MID($B1984,2,2)),_314_Table3,MATCH(MID($B1984,1,1),_314_Table3_ColumnLookup,0),FALSE),
  IF(VALUE(LEFT($A1984,3))=314,VLOOKUP(VALUE(MID($B1984,2,1)),_314_Table3,MATCH(MID($B1984,1,1),_314_Table3_ColumnLookup,0),FALSE)
+N("314"),
""))))))))))))))))))))))))</f>
        <v>#N/A</v>
      </c>
      <c r="H1984" s="321" t="str">
        <f>IFERROR(
IF(ISERROR($D1984)=FALSE,$D1984,IF(ISERROR($E1984)=FALSE,$E1984,IF(ISERROR($F1984)=FALSE,$F1984
+N("012 checkboxes"),
IF(
IF(OR(LEFT($A1984,9)="Syndicate",LEFT($A1984,12)="NewSyndicate"),VLOOKUP($A1984,'012'!$J:$ZW,MATCH("Link to button",'012'!$J$1:$ZW$1,0),0)
+N("309 checkbox"),
IF($C1984="309 LCR Summary0",VLOOKUP("Notes990",'309'!$P:$ZZ,MATCH("Link to button",'309'!$P$1:$ZZ$1,0),0)
+N("313 checkboxes"),
IF($C1984="313 Financial Information0LcmVsScr",IF($C1984="309 LCR Summary0",VLOOKUP("LcmVsScr",'309'!$N:$ZZ,MATCH("Link to button",'309'!$N$1:$ZZ$1,0),0),
IF($C1984="313 Financial Information0LcrDocAttached",IF($C1984="309 LCR Summary0",VLOOKUP("LcrDocAttached",'309'!$N:$ZZ,MATCH("Link to button",'309'!$N$1:$ZZ$1,0),
0)))))))=1,TRUE,FALSE)
))),"")</f>
        <v/>
      </c>
    </row>
    <row r="1985" spans="1:8">
      <c r="A1985" s="237" t="e">
        <f>VLOOKUP($G1985,CSVLookups!$B:$R,MATCH(A$1,CSVLookups!$B$1:$R$1,0),FALSE)</f>
        <v>#N/A</v>
      </c>
      <c r="B1985" s="237" t="e">
        <f>VLOOKUP($G1985,CSVLookups!$B:$R,MATCH(B$1,CSVLookups!$B$1:$R$1,0),FALSE)</f>
        <v>#N/A</v>
      </c>
      <c r="C1985" s="238" t="e">
        <f t="shared" si="31"/>
        <v>#N/A</v>
      </c>
      <c r="D1985" s="238" t="e">
        <f>IF(AND(VALUE(LEFT($A1985,3))=309,LEN($B1985)=3),VLOOKUP(VALUE(MID($B1985,2,2)),_309_Table1,MATCH(MID($B1985,1,1),_309_Table1_ColumnLookup,0),FALSE),
  IF($C1985="309 LCR SummaryA",OneYearSCR,IF($C1985="309 LCR SummaryB",UltimateSCR,IF(VALUE(LEFT($A1985,3))=309,VLOOKUP(VALUE(MID($B1985,2,1)),_309_Table1,MATCH(MID($B1985,1,1),_309_Table1_ColumnLookup,0),FALSE)
+N("309"),
  IF(VALUE(LEFT($A1985,3))=310,VLOOKUP(VALUE(MID($B1985,2,1)),_310_Table1,MATCH(MID($B1985,1,1),_310_Table1_ColumnLookup,0),FALSE)
+N("310"),
  IF(AND(VALUE(LEFT($A1985,3))=311,LEN($I1985)=4),VLOOKUP($I1985,_311_Table1,MATCH($B1985,_311_Table1_ColumnLookup,0),FALSE),
  IF(AND(VALUE(LEFT($A1985,3))=311,OR($B1985="I2",$B1985="J2",$B1985="K2",$B1985="L2")),VLOOKUP('311'!$G$58,_311_Table1,MATCH(MID($B1985,1,1),_311_Table1_ColumnLookup,0),FALSE),
  IF(AND(VALUE(LEFT($A1985,3))=311,RIGHT($B1985,5)="Total"),VLOOKUP('311'!$G$59,_311_Table1,MATCH(MID($B1985,1,1),_311_Table1_ColumnLookup,0),FALSE),
  IF(VALUE(LEFT($A1985,3))=311,VLOOKUP(VALUE(MID($B1985,2,1)),_311_Table1,MATCH(MID($B1985,1,1),_311_Table1_ColumnLookup,0),FALSE)
+N("311"),
  IF(AND(VALUE(LEFT($A1985,3))=312,LEFT($G1985,10)="Unincepted",$B1985="G "),VLOOKUP(" ULO",_312_Table1,MATCH('312'!$N$16,_312_Table1_ColumnLookup,0),FALSE),
  IF(AND(VALUE(LEFT($A1985,3))=312,LEFT($G1985,10)="Unincepted",$B1985="O "),VLOOKUP(" ULO",_312_Table1,MATCH('312'!$V$16,_312_Table1_ColumnLookup,0),FALSE),
  IF(AND(VALUE(LEFT($A1985,3))=312,LEFT($G1985,10)="Unincepted",$B1985="Q "),VLOOKUP(" ULO",_312_Table1,MATCH('312'!$X$16,_312_Table1_ColumnLookup,0),FALSE),
  IF(AND(VALUE(LEFT($A1985,3))=312,LEFT($G1985,10)="Unincepted"),VLOOKUP(" ULO",_312_Table1,MATCH(LEFT($B1985,1),_312_Table1_ColumnLookup,0),FALSE),
  IF(AND(VALUE(LEFT($A1985,3))=312,LEFT($G1985,5)="Total",$B1985="G "),VLOOKUP('312'!$F$80,_312_Table1,MATCH('312'!$N$16,_312_Table1_ColumnLookup,0),FALSE),
  IF(AND(VALUE(LEFT($A1985,3))=312,LEFT($G1985,5)="Total",$B1985="O "),VLOOKUP('312'!$F$80,_312_Table1,MATCH('312'!$V$16,_312_Table1_ColumnLookup,0),FALSE),
  IF(AND(VALUE(LEFT($A1985,3))=312,LEFT($G1985,5)="Total",$B1985="Q "),VLOOKUP('312'!$F$80,_312_Table1,MATCH('312'!$X$16,_312_Table1_ColumnLookup,0),FALSE),
  IF(AND(VALUE(LEFT($A1985,3))=312,LEFT($G1985,5)="Total"),VLOOKUP('312'!$F$80,_312_Table1,MATCH(LEFT($B1985,1),_312_Table1_ColumnLookup,0),FALSE),
  IF(AND(VALUE(LEFT($A1985,3))=312,LEN($I1985)=4,$B1985="G"),VLOOKUP($I1985,_312_Table1,MATCH('312'!$N$16,_312_Table1_ColumnLookup,0),FALSE),
  IF(AND(VALUE(LEFT($A1985,3))=312,LEN($I1985)=4,$B1985="O"),VLOOKUP($I1985,_312_Table1,MATCH('312'!$V$16,_312_Table1_ColumnLookup,0),FALSE),
  IF(AND(VALUE(LEFT($A1985,3))=312,LEN($I1985)=4,$B1985="Q"),VLOOKUP($I1985,_312_Table1,MATCH('312'!$X$16,_312_Table1_ColumnLookup,0),FALSE),
  IF(AND(VALUE(LEFT($A1985,3))=312,LEN($I1985)=4),VLOOKUP($I1985,_312_Table1,MATCH(LEFT($B1985,1),_312_Table1_ColumnLookup,0),FALSE)
+N("312"),
  IF(VALUE(LEFT($A1985,3))=313,VLOOKUP(VALUE(MID($B1985,2,1)),_313_Table1,MATCH(MID($B1985,1,1),_313_Table1_ColumnLookup,0),FALSE)
+N("313"),
  IF(AND(VALUE(LEFT($A1985,3))=314,LEN($B1985)=3),VLOOKUP(VALUE(MID($B1985,2,2)),_314_Table1,MATCH(MID($B1985,1,1),_314_Table1_ColumnLookup,0),FALSE),
  IF(VALUE(LEFT($A1985,3))=314,VLOOKUP(VALUE(MID($B1985,2,1)),_314_Table1,MATCH(MID($B1985,1,1),_314_Table1_ColumnLookup,0),FALSE)
+N("314"),
""))))))))))))))))))))))))</f>
        <v>#N/A</v>
      </c>
      <c r="E1985" s="238" t="e">
        <f>IF(AND(VALUE(LEFT($A1985,3))=309,LEN($B1985)=3),VLOOKUP(VALUE(MID($B1985,2,2)),_309_Table2,MATCH(MID($B1985,1,1),_309_Table2_ColumnLookup,0),FALSE),
  IF($C1985="309 LCR SummaryA",OneYearSCR,IF($C1985="309 LCR SummaryB",UltimateSCR,IF(VALUE(LEFT($A1985,3))=309,VLOOKUP(VALUE(MID($B1985,2,1)),_309_Table2,MATCH(MID($B1985,1,1),_309_Table2_ColumnLookup,0),FALSE)
+N("309"),
  IF(VALUE(LEFT($A1985,3))=310,VLOOKUP(VALUE(MID($B1985,2,1)),_310_Table2,MATCH(MID($B1985,1,1),_310_Table2_ColumnLookup,0),FALSE)
+N("310"),
  IF(AND(VALUE(LEFT($A1985,3))=311,LEN($I1985)=4),VLOOKUP($I1985,_311_Table2,MATCH($B1985,_311_Table2_ColumnLookup,0),FALSE),
  IF(AND(VALUE(LEFT($A1985,3))=311,OR($B1985="I2",$B1985="J2",$B1985="K2",$B1985="L2")),VLOOKUP('311'!$G$58,_311_Table2,MATCH(MID($B1985,1,1),_311_Table2_ColumnLookup,0),FALSE),
  IF(AND(VALUE(LEFT($A1985,3))=311,RIGHT($B1985,5)="Total"),VLOOKUP('311'!$G$59,_311_Table2,MATCH(MID($B1985,1,1),_311_Table2_ColumnLookup,0),FALSE),
  IF(VALUE(LEFT($A1985,3))=311,VLOOKUP(VALUE(MID($B1985,2,1)),_311_Table2,MATCH(MID($B1985,1,1),_311_Table2_ColumnLookup,0),FALSE)
+N("311"),
  IF(AND(VALUE(LEFT($A1985,3))=312,LEFT($G1985,10)="Unincepted",$B1985="G "),VLOOKUP(" ULO",_312_Table2,MATCH('312'!$N$16,_312_Table2_ColumnLookup,0),FALSE),
  IF(AND(VALUE(LEFT($A1985,3))=312,LEFT($G1985,10)="Unincepted",$B1985="O "),VLOOKUP(" ULO",_312_Table2,MATCH('312'!$V$16,_312_Table2_ColumnLookup,0),FALSE),
  IF(AND(VALUE(LEFT($A1985,3))=312,LEFT($G1985,10)="Unincepted",$B1985="Q "),VLOOKUP(" ULO",_312_Table2,MATCH('312'!$X$16,_312_Table2_ColumnLookup,0),FALSE),
  IF(AND(VALUE(LEFT($A1985,3))=312,LEFT($G1985,10)="Unincepted"),VLOOKUP(" ULO",_312_Table2,MATCH(LEFT($B1985,1),_312_Table2_ColumnLookup,0),FALSE),
  IF(AND(VALUE(LEFT($A1985,3))=312,LEFT($G1985,5)="Total",$B1985="G "),VLOOKUP('312'!$F$80,_312_Table2,MATCH('312'!$N$16,_312_Table2_ColumnLookup,0),FALSE),
  IF(AND(VALUE(LEFT($A1985,3))=312,LEFT($G1985,5)="Total",$B1985="O "),VLOOKUP('312'!$F$80,_312_Table2,MATCH('312'!$V$16,_312_Table2_ColumnLookup,0),FALSE),
  IF(AND(VALUE(LEFT($A1985,3))=312,LEFT($G1985,5)="Total",$B1985="Q "),VLOOKUP('312'!$F$80,_312_Table2,MATCH('312'!$X$16,_312_Table2_ColumnLookup,0),FALSE),
  IF(AND(VALUE(LEFT($A1985,3))=312,LEFT($G1985,5)="Total"),VLOOKUP('312'!$F$80,_312_Table2,MATCH(LEFT($B1985,1),_312_Table2_ColumnLookup,0),FALSE),
  IF(AND(VALUE(LEFT($A1985,3))=312,LEN($I1985)=4,$B1985="G"),VLOOKUP($I1985,_312_Table2,MATCH('312'!$N$16,_312_Table2_ColumnLookup,0),FALSE),
  IF(AND(VALUE(LEFT($A1985,3))=312,LEN($I1985)=4,$B1985="O"),VLOOKUP($I1985,_312_Table2,MATCH('312'!$V$16,_312_Table2_ColumnLookup,0),FALSE),
  IF(AND(VALUE(LEFT($A1985,3))=312,LEN($I1985)=4,$B1985="Q"),VLOOKUP($I1985,_312_Table2,MATCH('312'!$X$16,_312_Table2_ColumnLookup,0),FALSE),
  IF(AND(VALUE(LEFT($A1985,3))=312,LEN($I1985)=4),VLOOKUP($I1985,_312_Table2,MATCH(LEFT($B1985,1),_312_Table2_ColumnLookup,0),FALSE)
+N("312"),
  IF(VALUE(LEFT($A1985,3))=313,VLOOKUP(VALUE(MID($B1985,2,1)),_313_Table2,MATCH(MID($B1985,1,1),_313_Table2_ColumnLookup,0),FALSE)
+N("313"),
  IF(AND(VALUE(LEFT($A1985,3))=314,LEN($B1985)=3),VLOOKUP(VALUE(MID($B1985,2,2)),_314_Table2,MATCH(MID($B1985,1,1),_314_Table2_ColumnLookup,0),FALSE),
  IF(VALUE(LEFT($A1985,3))=314,VLOOKUP(VALUE(MID($B1985,2,1)),_314_Table2,MATCH(MID($B1985,1,1),_314_Table2_ColumnLookup,0),FALSE)
+N("314"),
""))))))))))))))))))))))))</f>
        <v>#N/A</v>
      </c>
      <c r="F1985" s="238" t="e">
        <f>IF(AND(VALUE(LEFT($A1985,3))=309,LEN($B1985)=3),VLOOKUP(VALUE(MID($B1985,2,2)),_309_Table3,MATCH(MID($B1985,1,1),_309_Table3_ColumnLookup,0),FALSE),
  IF($C1985="309 LCR SummaryA",OneYearSCR,IF($C1985="309 LCR SummaryB",UltimateSCR,IF(VALUE(LEFT($A1985,3))=309,VLOOKUP(VALUE(MID($B1985,2,1)),_309_Table3,MATCH(MID($B1985,1,1),_309_Table3_ColumnLookup,0),FALSE)
+N("309"),
  IF(VALUE(LEFT($A1985,3))=310,VLOOKUP(VALUE(MID($B1985,2,1)),_310_Table3,MATCH(MID($B1985,1,1),_310_Table3_ColumnLookup,0),FALSE)
+N("310"),
  IF(AND(VALUE(LEFT($A1985,3))=311,LEN($I1985)=4),VLOOKUP($I1985,_311_Table3,MATCH($B1985,_311_Table3_ColumnLookup,0),FALSE),
  IF(AND(VALUE(LEFT($A1985,3))=311,OR($B1985="I2",$B1985="J2",$B1985="K2",$B1985="L2")),VLOOKUP('311'!$G$58,_311_Table3,MATCH(MID($B1985,1,1),_311_Table3_ColumnLookup,0),FALSE),
  IF(AND(VALUE(LEFT($A1985,3))=311,RIGHT($B1985,5)="Total"),VLOOKUP('311'!$G$59,_311_Table3,MATCH(MID($B1985,1,1),_311_Table3_ColumnLookup,0),FALSE),
  IF(VALUE(LEFT($A1985,3))=311,VLOOKUP(VALUE(MID($B1985,2,1)),_311_Table3,MATCH(MID($B1985,1,1),_311_Table3_ColumnLookup,0),FALSE)
+N("311"),
  IF(AND(VALUE(LEFT($A1985,3))=312,LEFT($G1985,10)="Unincepted",$B1985="G "),VLOOKUP(" ULO",_312_Table3,MATCH('312'!$N$16,_312_Table3_ColumnLookup,0),FALSE),
  IF(AND(VALUE(LEFT($A1985,3))=312,LEFT($G1985,10)="Unincepted",$B1985="O "),VLOOKUP(" ULO",_312_Table3,MATCH('312'!$V$16,_312_Table3_ColumnLookup,0),FALSE),
  IF(AND(VALUE(LEFT($A1985,3))=312,LEFT($G1985,10)="Unincepted",$B1985="Q "),VLOOKUP(" ULO",_312_Table3,MATCH('312'!$X$16,_312_Table3_ColumnLookup,0),FALSE),
  IF(AND(VALUE(LEFT($A1985,3))=312,LEFT($G1985,10)="Unincepted"),VLOOKUP(" ULO",_312_Table3,MATCH(LEFT($B1985,1),_312_Table3_ColumnLookup,0),FALSE),
  IF(AND(VALUE(LEFT($A1985,3))=312,LEFT($G1985,5)="Total",$B1985="G "),VLOOKUP('312'!$F$80,_312_Table3,MATCH('312'!$N$16,_312_Table3_ColumnLookup,0),FALSE),
  IF(AND(VALUE(LEFT($A1985,3))=312,LEFT($G1985,5)="Total",$B1985="O "),VLOOKUP('312'!$F$80,_312_Table3,MATCH('312'!$V$16,_312_Table3_ColumnLookup,0),FALSE),
  IF(AND(VALUE(LEFT($A1985,3))=312,LEFT($G1985,5)="Total",$B1985="Q "),VLOOKUP('312'!$F$80,_312_Table3,MATCH('312'!$X$16,_312_Table3_ColumnLookup,0),FALSE),
  IF(AND(VALUE(LEFT($A1985,3))=312,LEFT($G1985,5)="Total"),VLOOKUP('312'!$F$80,_312_Table3,MATCH(LEFT($B1985,1),_312_Table3_ColumnLookup,0),FALSE),
  IF(AND(VALUE(LEFT($A1985,3))=312,LEN($I1985)=4,$B1985="G"),VLOOKUP($I1985,_312_Table3,MATCH('312'!$N$16,_312_Table3_ColumnLookup,0),FALSE),
  IF(AND(VALUE(LEFT($A1985,3))=312,LEN($I1985)=4,$B1985="O"),VLOOKUP($I1985,_312_Table3,MATCH('312'!$V$16,_312_Table3_ColumnLookup,0),FALSE),
  IF(AND(VALUE(LEFT($A1985,3))=312,LEN($I1985)=4,$B1985="Q"),VLOOKUP($I1985,_312_Table3,MATCH('312'!$X$16,_312_Table3_ColumnLookup,0),FALSE),
  IF(AND(VALUE(LEFT($A1985,3))=312,LEN($I1985)=4),VLOOKUP($I1985,_312_Table3,MATCH(LEFT($B1985,1),_312_Table3_ColumnLookup,0),FALSE)
+N("312"),
  IF(VALUE(LEFT($A1985,3))=313,VLOOKUP(VALUE(MID($B1985,2,1)),_313_Table3,MATCH(MID($B1985,1,1),_313_Table3_ColumnLookup,0),FALSE)
+N("313"),
  IF(AND(VALUE(LEFT($A1985,3))=314,LEN($B1985)=3),VLOOKUP(VALUE(MID($B1985,2,2)),_314_Table3,MATCH(MID($B1985,1,1),_314_Table3_ColumnLookup,0),FALSE),
  IF(VALUE(LEFT($A1985,3))=314,VLOOKUP(VALUE(MID($B1985,2,1)),_314_Table3,MATCH(MID($B1985,1,1),_314_Table3_ColumnLookup,0),FALSE)
+N("314"),
""))))))))))))))))))))))))</f>
        <v>#N/A</v>
      </c>
      <c r="H1985" s="321" t="str">
        <f>IFERROR(
IF(ISERROR($D1985)=FALSE,$D1985,IF(ISERROR($E1985)=FALSE,$E1985,IF(ISERROR($F1985)=FALSE,$F1985
+N("012 checkboxes"),
IF(
IF(OR(LEFT($A1985,9)="Syndicate",LEFT($A1985,12)="NewSyndicate"),VLOOKUP($A1985,'012'!$J:$ZW,MATCH("Link to button",'012'!$J$1:$ZW$1,0),0)
+N("309 checkbox"),
IF($C1985="309 LCR Summary0",VLOOKUP("Notes990",'309'!$P:$ZZ,MATCH("Link to button",'309'!$P$1:$ZZ$1,0),0)
+N("313 checkboxes"),
IF($C1985="313 Financial Information0LcmVsScr",IF($C1985="309 LCR Summary0",VLOOKUP("LcmVsScr",'309'!$N:$ZZ,MATCH("Link to button",'309'!$N$1:$ZZ$1,0),0),
IF($C1985="313 Financial Information0LcrDocAttached",IF($C1985="309 LCR Summary0",VLOOKUP("LcrDocAttached",'309'!$N:$ZZ,MATCH("Link to button",'309'!$N$1:$ZZ$1,0),
0)))))))=1,TRUE,FALSE)
))),"")</f>
        <v/>
      </c>
    </row>
    <row r="1986" spans="1:8">
      <c r="A1986" s="237" t="e">
        <f>VLOOKUP($G1986,CSVLookups!$B:$R,MATCH(A$1,CSVLookups!$B$1:$R$1,0),FALSE)</f>
        <v>#N/A</v>
      </c>
      <c r="B1986" s="237" t="e">
        <f>VLOOKUP($G1986,CSVLookups!$B:$R,MATCH(B$1,CSVLookups!$B$1:$R$1,0),FALSE)</f>
        <v>#N/A</v>
      </c>
      <c r="C1986" s="238" t="e">
        <f t="shared" si="31"/>
        <v>#N/A</v>
      </c>
      <c r="D1986" s="238" t="e">
        <f>IF(AND(VALUE(LEFT($A1986,3))=309,LEN($B1986)=3),VLOOKUP(VALUE(MID($B1986,2,2)),_309_Table1,MATCH(MID($B1986,1,1),_309_Table1_ColumnLookup,0),FALSE),
  IF($C1986="309 LCR SummaryA",OneYearSCR,IF($C1986="309 LCR SummaryB",UltimateSCR,IF(VALUE(LEFT($A1986,3))=309,VLOOKUP(VALUE(MID($B1986,2,1)),_309_Table1,MATCH(MID($B1986,1,1),_309_Table1_ColumnLookup,0),FALSE)
+N("309"),
  IF(VALUE(LEFT($A1986,3))=310,VLOOKUP(VALUE(MID($B1986,2,1)),_310_Table1,MATCH(MID($B1986,1,1),_310_Table1_ColumnLookup,0),FALSE)
+N("310"),
  IF(AND(VALUE(LEFT($A1986,3))=311,LEN($I1986)=4),VLOOKUP($I1986,_311_Table1,MATCH($B1986,_311_Table1_ColumnLookup,0),FALSE),
  IF(AND(VALUE(LEFT($A1986,3))=311,OR($B1986="I2",$B1986="J2",$B1986="K2",$B1986="L2")),VLOOKUP('311'!$G$58,_311_Table1,MATCH(MID($B1986,1,1),_311_Table1_ColumnLookup,0),FALSE),
  IF(AND(VALUE(LEFT($A1986,3))=311,RIGHT($B1986,5)="Total"),VLOOKUP('311'!$G$59,_311_Table1,MATCH(MID($B1986,1,1),_311_Table1_ColumnLookup,0),FALSE),
  IF(VALUE(LEFT($A1986,3))=311,VLOOKUP(VALUE(MID($B1986,2,1)),_311_Table1,MATCH(MID($B1986,1,1),_311_Table1_ColumnLookup,0),FALSE)
+N("311"),
  IF(AND(VALUE(LEFT($A1986,3))=312,LEFT($G1986,10)="Unincepted",$B1986="G "),VLOOKUP(" ULO",_312_Table1,MATCH('312'!$N$16,_312_Table1_ColumnLookup,0),FALSE),
  IF(AND(VALUE(LEFT($A1986,3))=312,LEFT($G1986,10)="Unincepted",$B1986="O "),VLOOKUP(" ULO",_312_Table1,MATCH('312'!$V$16,_312_Table1_ColumnLookup,0),FALSE),
  IF(AND(VALUE(LEFT($A1986,3))=312,LEFT($G1986,10)="Unincepted",$B1986="Q "),VLOOKUP(" ULO",_312_Table1,MATCH('312'!$X$16,_312_Table1_ColumnLookup,0),FALSE),
  IF(AND(VALUE(LEFT($A1986,3))=312,LEFT($G1986,10)="Unincepted"),VLOOKUP(" ULO",_312_Table1,MATCH(LEFT($B1986,1),_312_Table1_ColumnLookup,0),FALSE),
  IF(AND(VALUE(LEFT($A1986,3))=312,LEFT($G1986,5)="Total",$B1986="G "),VLOOKUP('312'!$F$80,_312_Table1,MATCH('312'!$N$16,_312_Table1_ColumnLookup,0),FALSE),
  IF(AND(VALUE(LEFT($A1986,3))=312,LEFT($G1986,5)="Total",$B1986="O "),VLOOKUP('312'!$F$80,_312_Table1,MATCH('312'!$V$16,_312_Table1_ColumnLookup,0),FALSE),
  IF(AND(VALUE(LEFT($A1986,3))=312,LEFT($G1986,5)="Total",$B1986="Q "),VLOOKUP('312'!$F$80,_312_Table1,MATCH('312'!$X$16,_312_Table1_ColumnLookup,0),FALSE),
  IF(AND(VALUE(LEFT($A1986,3))=312,LEFT($G1986,5)="Total"),VLOOKUP('312'!$F$80,_312_Table1,MATCH(LEFT($B1986,1),_312_Table1_ColumnLookup,0),FALSE),
  IF(AND(VALUE(LEFT($A1986,3))=312,LEN($I1986)=4,$B1986="G"),VLOOKUP($I1986,_312_Table1,MATCH('312'!$N$16,_312_Table1_ColumnLookup,0),FALSE),
  IF(AND(VALUE(LEFT($A1986,3))=312,LEN($I1986)=4,$B1986="O"),VLOOKUP($I1986,_312_Table1,MATCH('312'!$V$16,_312_Table1_ColumnLookup,0),FALSE),
  IF(AND(VALUE(LEFT($A1986,3))=312,LEN($I1986)=4,$B1986="Q"),VLOOKUP($I1986,_312_Table1,MATCH('312'!$X$16,_312_Table1_ColumnLookup,0),FALSE),
  IF(AND(VALUE(LEFT($A1986,3))=312,LEN($I1986)=4),VLOOKUP($I1986,_312_Table1,MATCH(LEFT($B1986,1),_312_Table1_ColumnLookup,0),FALSE)
+N("312"),
  IF(VALUE(LEFT($A1986,3))=313,VLOOKUP(VALUE(MID($B1986,2,1)),_313_Table1,MATCH(MID($B1986,1,1),_313_Table1_ColumnLookup,0),FALSE)
+N("313"),
  IF(AND(VALUE(LEFT($A1986,3))=314,LEN($B1986)=3),VLOOKUP(VALUE(MID($B1986,2,2)),_314_Table1,MATCH(MID($B1986,1,1),_314_Table1_ColumnLookup,0),FALSE),
  IF(VALUE(LEFT($A1986,3))=314,VLOOKUP(VALUE(MID($B1986,2,1)),_314_Table1,MATCH(MID($B1986,1,1),_314_Table1_ColumnLookup,0),FALSE)
+N("314"),
""))))))))))))))))))))))))</f>
        <v>#N/A</v>
      </c>
      <c r="E1986" s="238" t="e">
        <f>IF(AND(VALUE(LEFT($A1986,3))=309,LEN($B1986)=3),VLOOKUP(VALUE(MID($B1986,2,2)),_309_Table2,MATCH(MID($B1986,1,1),_309_Table2_ColumnLookup,0),FALSE),
  IF($C1986="309 LCR SummaryA",OneYearSCR,IF($C1986="309 LCR SummaryB",UltimateSCR,IF(VALUE(LEFT($A1986,3))=309,VLOOKUP(VALUE(MID($B1986,2,1)),_309_Table2,MATCH(MID($B1986,1,1),_309_Table2_ColumnLookup,0),FALSE)
+N("309"),
  IF(VALUE(LEFT($A1986,3))=310,VLOOKUP(VALUE(MID($B1986,2,1)),_310_Table2,MATCH(MID($B1986,1,1),_310_Table2_ColumnLookup,0),FALSE)
+N("310"),
  IF(AND(VALUE(LEFT($A1986,3))=311,LEN($I1986)=4),VLOOKUP($I1986,_311_Table2,MATCH($B1986,_311_Table2_ColumnLookup,0),FALSE),
  IF(AND(VALUE(LEFT($A1986,3))=311,OR($B1986="I2",$B1986="J2",$B1986="K2",$B1986="L2")),VLOOKUP('311'!$G$58,_311_Table2,MATCH(MID($B1986,1,1),_311_Table2_ColumnLookup,0),FALSE),
  IF(AND(VALUE(LEFT($A1986,3))=311,RIGHT($B1986,5)="Total"),VLOOKUP('311'!$G$59,_311_Table2,MATCH(MID($B1986,1,1),_311_Table2_ColumnLookup,0),FALSE),
  IF(VALUE(LEFT($A1986,3))=311,VLOOKUP(VALUE(MID($B1986,2,1)),_311_Table2,MATCH(MID($B1986,1,1),_311_Table2_ColumnLookup,0),FALSE)
+N("311"),
  IF(AND(VALUE(LEFT($A1986,3))=312,LEFT($G1986,10)="Unincepted",$B1986="G "),VLOOKUP(" ULO",_312_Table2,MATCH('312'!$N$16,_312_Table2_ColumnLookup,0),FALSE),
  IF(AND(VALUE(LEFT($A1986,3))=312,LEFT($G1986,10)="Unincepted",$B1986="O "),VLOOKUP(" ULO",_312_Table2,MATCH('312'!$V$16,_312_Table2_ColumnLookup,0),FALSE),
  IF(AND(VALUE(LEFT($A1986,3))=312,LEFT($G1986,10)="Unincepted",$B1986="Q "),VLOOKUP(" ULO",_312_Table2,MATCH('312'!$X$16,_312_Table2_ColumnLookup,0),FALSE),
  IF(AND(VALUE(LEFT($A1986,3))=312,LEFT($G1986,10)="Unincepted"),VLOOKUP(" ULO",_312_Table2,MATCH(LEFT($B1986,1),_312_Table2_ColumnLookup,0),FALSE),
  IF(AND(VALUE(LEFT($A1986,3))=312,LEFT($G1986,5)="Total",$B1986="G "),VLOOKUP('312'!$F$80,_312_Table2,MATCH('312'!$N$16,_312_Table2_ColumnLookup,0),FALSE),
  IF(AND(VALUE(LEFT($A1986,3))=312,LEFT($G1986,5)="Total",$B1986="O "),VLOOKUP('312'!$F$80,_312_Table2,MATCH('312'!$V$16,_312_Table2_ColumnLookup,0),FALSE),
  IF(AND(VALUE(LEFT($A1986,3))=312,LEFT($G1986,5)="Total",$B1986="Q "),VLOOKUP('312'!$F$80,_312_Table2,MATCH('312'!$X$16,_312_Table2_ColumnLookup,0),FALSE),
  IF(AND(VALUE(LEFT($A1986,3))=312,LEFT($G1986,5)="Total"),VLOOKUP('312'!$F$80,_312_Table2,MATCH(LEFT($B1986,1),_312_Table2_ColumnLookup,0),FALSE),
  IF(AND(VALUE(LEFT($A1986,3))=312,LEN($I1986)=4,$B1986="G"),VLOOKUP($I1986,_312_Table2,MATCH('312'!$N$16,_312_Table2_ColumnLookup,0),FALSE),
  IF(AND(VALUE(LEFT($A1986,3))=312,LEN($I1986)=4,$B1986="O"),VLOOKUP($I1986,_312_Table2,MATCH('312'!$V$16,_312_Table2_ColumnLookup,0),FALSE),
  IF(AND(VALUE(LEFT($A1986,3))=312,LEN($I1986)=4,$B1986="Q"),VLOOKUP($I1986,_312_Table2,MATCH('312'!$X$16,_312_Table2_ColumnLookup,0),FALSE),
  IF(AND(VALUE(LEFT($A1986,3))=312,LEN($I1986)=4),VLOOKUP($I1986,_312_Table2,MATCH(LEFT($B1986,1),_312_Table2_ColumnLookup,0),FALSE)
+N("312"),
  IF(VALUE(LEFT($A1986,3))=313,VLOOKUP(VALUE(MID($B1986,2,1)),_313_Table2,MATCH(MID($B1986,1,1),_313_Table2_ColumnLookup,0),FALSE)
+N("313"),
  IF(AND(VALUE(LEFT($A1986,3))=314,LEN($B1986)=3),VLOOKUP(VALUE(MID($B1986,2,2)),_314_Table2,MATCH(MID($B1986,1,1),_314_Table2_ColumnLookup,0),FALSE),
  IF(VALUE(LEFT($A1986,3))=314,VLOOKUP(VALUE(MID($B1986,2,1)),_314_Table2,MATCH(MID($B1986,1,1),_314_Table2_ColumnLookup,0),FALSE)
+N("314"),
""))))))))))))))))))))))))</f>
        <v>#N/A</v>
      </c>
      <c r="F1986" s="238" t="e">
        <f>IF(AND(VALUE(LEFT($A1986,3))=309,LEN($B1986)=3),VLOOKUP(VALUE(MID($B1986,2,2)),_309_Table3,MATCH(MID($B1986,1,1),_309_Table3_ColumnLookup,0),FALSE),
  IF($C1986="309 LCR SummaryA",OneYearSCR,IF($C1986="309 LCR SummaryB",UltimateSCR,IF(VALUE(LEFT($A1986,3))=309,VLOOKUP(VALUE(MID($B1986,2,1)),_309_Table3,MATCH(MID($B1986,1,1),_309_Table3_ColumnLookup,0),FALSE)
+N("309"),
  IF(VALUE(LEFT($A1986,3))=310,VLOOKUP(VALUE(MID($B1986,2,1)),_310_Table3,MATCH(MID($B1986,1,1),_310_Table3_ColumnLookup,0),FALSE)
+N("310"),
  IF(AND(VALUE(LEFT($A1986,3))=311,LEN($I1986)=4),VLOOKUP($I1986,_311_Table3,MATCH($B1986,_311_Table3_ColumnLookup,0),FALSE),
  IF(AND(VALUE(LEFT($A1986,3))=311,OR($B1986="I2",$B1986="J2",$B1986="K2",$B1986="L2")),VLOOKUP('311'!$G$58,_311_Table3,MATCH(MID($B1986,1,1),_311_Table3_ColumnLookup,0),FALSE),
  IF(AND(VALUE(LEFT($A1986,3))=311,RIGHT($B1986,5)="Total"),VLOOKUP('311'!$G$59,_311_Table3,MATCH(MID($B1986,1,1),_311_Table3_ColumnLookup,0),FALSE),
  IF(VALUE(LEFT($A1986,3))=311,VLOOKUP(VALUE(MID($B1986,2,1)),_311_Table3,MATCH(MID($B1986,1,1),_311_Table3_ColumnLookup,0),FALSE)
+N("311"),
  IF(AND(VALUE(LEFT($A1986,3))=312,LEFT($G1986,10)="Unincepted",$B1986="G "),VLOOKUP(" ULO",_312_Table3,MATCH('312'!$N$16,_312_Table3_ColumnLookup,0),FALSE),
  IF(AND(VALUE(LEFT($A1986,3))=312,LEFT($G1986,10)="Unincepted",$B1986="O "),VLOOKUP(" ULO",_312_Table3,MATCH('312'!$V$16,_312_Table3_ColumnLookup,0),FALSE),
  IF(AND(VALUE(LEFT($A1986,3))=312,LEFT($G1986,10)="Unincepted",$B1986="Q "),VLOOKUP(" ULO",_312_Table3,MATCH('312'!$X$16,_312_Table3_ColumnLookup,0),FALSE),
  IF(AND(VALUE(LEFT($A1986,3))=312,LEFT($G1986,10)="Unincepted"),VLOOKUP(" ULO",_312_Table3,MATCH(LEFT($B1986,1),_312_Table3_ColumnLookup,0),FALSE),
  IF(AND(VALUE(LEFT($A1986,3))=312,LEFT($G1986,5)="Total",$B1986="G "),VLOOKUP('312'!$F$80,_312_Table3,MATCH('312'!$N$16,_312_Table3_ColumnLookup,0),FALSE),
  IF(AND(VALUE(LEFT($A1986,3))=312,LEFT($G1986,5)="Total",$B1986="O "),VLOOKUP('312'!$F$80,_312_Table3,MATCH('312'!$V$16,_312_Table3_ColumnLookup,0),FALSE),
  IF(AND(VALUE(LEFT($A1986,3))=312,LEFT($G1986,5)="Total",$B1986="Q "),VLOOKUP('312'!$F$80,_312_Table3,MATCH('312'!$X$16,_312_Table3_ColumnLookup,0),FALSE),
  IF(AND(VALUE(LEFT($A1986,3))=312,LEFT($G1986,5)="Total"),VLOOKUP('312'!$F$80,_312_Table3,MATCH(LEFT($B1986,1),_312_Table3_ColumnLookup,0),FALSE),
  IF(AND(VALUE(LEFT($A1986,3))=312,LEN($I1986)=4,$B1986="G"),VLOOKUP($I1986,_312_Table3,MATCH('312'!$N$16,_312_Table3_ColumnLookup,0),FALSE),
  IF(AND(VALUE(LEFT($A1986,3))=312,LEN($I1986)=4,$B1986="O"),VLOOKUP($I1986,_312_Table3,MATCH('312'!$V$16,_312_Table3_ColumnLookup,0),FALSE),
  IF(AND(VALUE(LEFT($A1986,3))=312,LEN($I1986)=4,$B1986="Q"),VLOOKUP($I1986,_312_Table3,MATCH('312'!$X$16,_312_Table3_ColumnLookup,0),FALSE),
  IF(AND(VALUE(LEFT($A1986,3))=312,LEN($I1986)=4),VLOOKUP($I1986,_312_Table3,MATCH(LEFT($B1986,1),_312_Table3_ColumnLookup,0),FALSE)
+N("312"),
  IF(VALUE(LEFT($A1986,3))=313,VLOOKUP(VALUE(MID($B1986,2,1)),_313_Table3,MATCH(MID($B1986,1,1),_313_Table3_ColumnLookup,0),FALSE)
+N("313"),
  IF(AND(VALUE(LEFT($A1986,3))=314,LEN($B1986)=3),VLOOKUP(VALUE(MID($B1986,2,2)),_314_Table3,MATCH(MID($B1986,1,1),_314_Table3_ColumnLookup,0),FALSE),
  IF(VALUE(LEFT($A1986,3))=314,VLOOKUP(VALUE(MID($B1986,2,1)),_314_Table3,MATCH(MID($B1986,1,1),_314_Table3_ColumnLookup,0),FALSE)
+N("314"),
""))))))))))))))))))))))))</f>
        <v>#N/A</v>
      </c>
      <c r="H1986" s="321" t="str">
        <f>IFERROR(
IF(ISERROR($D1986)=FALSE,$D1986,IF(ISERROR($E1986)=FALSE,$E1986,IF(ISERROR($F1986)=FALSE,$F1986
+N("012 checkboxes"),
IF(
IF(OR(LEFT($A1986,9)="Syndicate",LEFT($A1986,12)="NewSyndicate"),VLOOKUP($A1986,'012'!$J:$ZW,MATCH("Link to button",'012'!$J$1:$ZW$1,0),0)
+N("309 checkbox"),
IF($C1986="309 LCR Summary0",VLOOKUP("Notes990",'309'!$P:$ZZ,MATCH("Link to button",'309'!$P$1:$ZZ$1,0),0)
+N("313 checkboxes"),
IF($C1986="313 Financial Information0LcmVsScr",IF($C1986="309 LCR Summary0",VLOOKUP("LcmVsScr",'309'!$N:$ZZ,MATCH("Link to button",'309'!$N$1:$ZZ$1,0),0),
IF($C1986="313 Financial Information0LcrDocAttached",IF($C1986="309 LCR Summary0",VLOOKUP("LcrDocAttached",'309'!$N:$ZZ,MATCH("Link to button",'309'!$N$1:$ZZ$1,0),
0)))))))=1,TRUE,FALSE)
))),"")</f>
        <v/>
      </c>
    </row>
    <row r="1987" spans="1:8">
      <c r="A1987" s="237" t="e">
        <f>VLOOKUP($G1987,CSVLookups!$B:$R,MATCH(A$1,CSVLookups!$B$1:$R$1,0),FALSE)</f>
        <v>#N/A</v>
      </c>
      <c r="B1987" s="237" t="e">
        <f>VLOOKUP($G1987,CSVLookups!$B:$R,MATCH(B$1,CSVLookups!$B$1:$R$1,0),FALSE)</f>
        <v>#N/A</v>
      </c>
      <c r="C1987" s="238" t="e">
        <f t="shared" si="31"/>
        <v>#N/A</v>
      </c>
      <c r="D1987" s="238" t="e">
        <f>IF(AND(VALUE(LEFT($A1987,3))=309,LEN($B1987)=3),VLOOKUP(VALUE(MID($B1987,2,2)),_309_Table1,MATCH(MID($B1987,1,1),_309_Table1_ColumnLookup,0),FALSE),
  IF($C1987="309 LCR SummaryA",OneYearSCR,IF($C1987="309 LCR SummaryB",UltimateSCR,IF(VALUE(LEFT($A1987,3))=309,VLOOKUP(VALUE(MID($B1987,2,1)),_309_Table1,MATCH(MID($B1987,1,1),_309_Table1_ColumnLookup,0),FALSE)
+N("309"),
  IF(VALUE(LEFT($A1987,3))=310,VLOOKUP(VALUE(MID($B1987,2,1)),_310_Table1,MATCH(MID($B1987,1,1),_310_Table1_ColumnLookup,0),FALSE)
+N("310"),
  IF(AND(VALUE(LEFT($A1987,3))=311,LEN($I1987)=4),VLOOKUP($I1987,_311_Table1,MATCH($B1987,_311_Table1_ColumnLookup,0),FALSE),
  IF(AND(VALUE(LEFT($A1987,3))=311,OR($B1987="I2",$B1987="J2",$B1987="K2",$B1987="L2")),VLOOKUP('311'!$G$58,_311_Table1,MATCH(MID($B1987,1,1),_311_Table1_ColumnLookup,0),FALSE),
  IF(AND(VALUE(LEFT($A1987,3))=311,RIGHT($B1987,5)="Total"),VLOOKUP('311'!$G$59,_311_Table1,MATCH(MID($B1987,1,1),_311_Table1_ColumnLookup,0),FALSE),
  IF(VALUE(LEFT($A1987,3))=311,VLOOKUP(VALUE(MID($B1987,2,1)),_311_Table1,MATCH(MID($B1987,1,1),_311_Table1_ColumnLookup,0),FALSE)
+N("311"),
  IF(AND(VALUE(LEFT($A1987,3))=312,LEFT($G1987,10)="Unincepted",$B1987="G "),VLOOKUP(" ULO",_312_Table1,MATCH('312'!$N$16,_312_Table1_ColumnLookup,0),FALSE),
  IF(AND(VALUE(LEFT($A1987,3))=312,LEFT($G1987,10)="Unincepted",$B1987="O "),VLOOKUP(" ULO",_312_Table1,MATCH('312'!$V$16,_312_Table1_ColumnLookup,0),FALSE),
  IF(AND(VALUE(LEFT($A1987,3))=312,LEFT($G1987,10)="Unincepted",$B1987="Q "),VLOOKUP(" ULO",_312_Table1,MATCH('312'!$X$16,_312_Table1_ColumnLookup,0),FALSE),
  IF(AND(VALUE(LEFT($A1987,3))=312,LEFT($G1987,10)="Unincepted"),VLOOKUP(" ULO",_312_Table1,MATCH(LEFT($B1987,1),_312_Table1_ColumnLookup,0),FALSE),
  IF(AND(VALUE(LEFT($A1987,3))=312,LEFT($G1987,5)="Total",$B1987="G "),VLOOKUP('312'!$F$80,_312_Table1,MATCH('312'!$N$16,_312_Table1_ColumnLookup,0),FALSE),
  IF(AND(VALUE(LEFT($A1987,3))=312,LEFT($G1987,5)="Total",$B1987="O "),VLOOKUP('312'!$F$80,_312_Table1,MATCH('312'!$V$16,_312_Table1_ColumnLookup,0),FALSE),
  IF(AND(VALUE(LEFT($A1987,3))=312,LEFT($G1987,5)="Total",$B1987="Q "),VLOOKUP('312'!$F$80,_312_Table1,MATCH('312'!$X$16,_312_Table1_ColumnLookup,0),FALSE),
  IF(AND(VALUE(LEFT($A1987,3))=312,LEFT($G1987,5)="Total"),VLOOKUP('312'!$F$80,_312_Table1,MATCH(LEFT($B1987,1),_312_Table1_ColumnLookup,0),FALSE),
  IF(AND(VALUE(LEFT($A1987,3))=312,LEN($I1987)=4,$B1987="G"),VLOOKUP($I1987,_312_Table1,MATCH('312'!$N$16,_312_Table1_ColumnLookup,0),FALSE),
  IF(AND(VALUE(LEFT($A1987,3))=312,LEN($I1987)=4,$B1987="O"),VLOOKUP($I1987,_312_Table1,MATCH('312'!$V$16,_312_Table1_ColumnLookup,0),FALSE),
  IF(AND(VALUE(LEFT($A1987,3))=312,LEN($I1987)=4,$B1987="Q"),VLOOKUP($I1987,_312_Table1,MATCH('312'!$X$16,_312_Table1_ColumnLookup,0),FALSE),
  IF(AND(VALUE(LEFT($A1987,3))=312,LEN($I1987)=4),VLOOKUP($I1987,_312_Table1,MATCH(LEFT($B1987,1),_312_Table1_ColumnLookup,0),FALSE)
+N("312"),
  IF(VALUE(LEFT($A1987,3))=313,VLOOKUP(VALUE(MID($B1987,2,1)),_313_Table1,MATCH(MID($B1987,1,1),_313_Table1_ColumnLookup,0),FALSE)
+N("313"),
  IF(AND(VALUE(LEFT($A1987,3))=314,LEN($B1987)=3),VLOOKUP(VALUE(MID($B1987,2,2)),_314_Table1,MATCH(MID($B1987,1,1),_314_Table1_ColumnLookup,0),FALSE),
  IF(VALUE(LEFT($A1987,3))=314,VLOOKUP(VALUE(MID($B1987,2,1)),_314_Table1,MATCH(MID($B1987,1,1),_314_Table1_ColumnLookup,0),FALSE)
+N("314"),
""))))))))))))))))))))))))</f>
        <v>#N/A</v>
      </c>
      <c r="E1987" s="238" t="e">
        <f>IF(AND(VALUE(LEFT($A1987,3))=309,LEN($B1987)=3),VLOOKUP(VALUE(MID($B1987,2,2)),_309_Table2,MATCH(MID($B1987,1,1),_309_Table2_ColumnLookup,0),FALSE),
  IF($C1987="309 LCR SummaryA",OneYearSCR,IF($C1987="309 LCR SummaryB",UltimateSCR,IF(VALUE(LEFT($A1987,3))=309,VLOOKUP(VALUE(MID($B1987,2,1)),_309_Table2,MATCH(MID($B1987,1,1),_309_Table2_ColumnLookup,0),FALSE)
+N("309"),
  IF(VALUE(LEFT($A1987,3))=310,VLOOKUP(VALUE(MID($B1987,2,1)),_310_Table2,MATCH(MID($B1987,1,1),_310_Table2_ColumnLookup,0),FALSE)
+N("310"),
  IF(AND(VALUE(LEFT($A1987,3))=311,LEN($I1987)=4),VLOOKUP($I1987,_311_Table2,MATCH($B1987,_311_Table2_ColumnLookup,0),FALSE),
  IF(AND(VALUE(LEFT($A1987,3))=311,OR($B1987="I2",$B1987="J2",$B1987="K2",$B1987="L2")),VLOOKUP('311'!$G$58,_311_Table2,MATCH(MID($B1987,1,1),_311_Table2_ColumnLookup,0),FALSE),
  IF(AND(VALUE(LEFT($A1987,3))=311,RIGHT($B1987,5)="Total"),VLOOKUP('311'!$G$59,_311_Table2,MATCH(MID($B1987,1,1),_311_Table2_ColumnLookup,0),FALSE),
  IF(VALUE(LEFT($A1987,3))=311,VLOOKUP(VALUE(MID($B1987,2,1)),_311_Table2,MATCH(MID($B1987,1,1),_311_Table2_ColumnLookup,0),FALSE)
+N("311"),
  IF(AND(VALUE(LEFT($A1987,3))=312,LEFT($G1987,10)="Unincepted",$B1987="G "),VLOOKUP(" ULO",_312_Table2,MATCH('312'!$N$16,_312_Table2_ColumnLookup,0),FALSE),
  IF(AND(VALUE(LEFT($A1987,3))=312,LEFT($G1987,10)="Unincepted",$B1987="O "),VLOOKUP(" ULO",_312_Table2,MATCH('312'!$V$16,_312_Table2_ColumnLookup,0),FALSE),
  IF(AND(VALUE(LEFT($A1987,3))=312,LEFT($G1987,10)="Unincepted",$B1987="Q "),VLOOKUP(" ULO",_312_Table2,MATCH('312'!$X$16,_312_Table2_ColumnLookup,0),FALSE),
  IF(AND(VALUE(LEFT($A1987,3))=312,LEFT($G1987,10)="Unincepted"),VLOOKUP(" ULO",_312_Table2,MATCH(LEFT($B1987,1),_312_Table2_ColumnLookup,0),FALSE),
  IF(AND(VALUE(LEFT($A1987,3))=312,LEFT($G1987,5)="Total",$B1987="G "),VLOOKUP('312'!$F$80,_312_Table2,MATCH('312'!$N$16,_312_Table2_ColumnLookup,0),FALSE),
  IF(AND(VALUE(LEFT($A1987,3))=312,LEFT($G1987,5)="Total",$B1987="O "),VLOOKUP('312'!$F$80,_312_Table2,MATCH('312'!$V$16,_312_Table2_ColumnLookup,0),FALSE),
  IF(AND(VALUE(LEFT($A1987,3))=312,LEFT($G1987,5)="Total",$B1987="Q "),VLOOKUP('312'!$F$80,_312_Table2,MATCH('312'!$X$16,_312_Table2_ColumnLookup,0),FALSE),
  IF(AND(VALUE(LEFT($A1987,3))=312,LEFT($G1987,5)="Total"),VLOOKUP('312'!$F$80,_312_Table2,MATCH(LEFT($B1987,1),_312_Table2_ColumnLookup,0),FALSE),
  IF(AND(VALUE(LEFT($A1987,3))=312,LEN($I1987)=4,$B1987="G"),VLOOKUP($I1987,_312_Table2,MATCH('312'!$N$16,_312_Table2_ColumnLookup,0),FALSE),
  IF(AND(VALUE(LEFT($A1987,3))=312,LEN($I1987)=4,$B1987="O"),VLOOKUP($I1987,_312_Table2,MATCH('312'!$V$16,_312_Table2_ColumnLookup,0),FALSE),
  IF(AND(VALUE(LEFT($A1987,3))=312,LEN($I1987)=4,$B1987="Q"),VLOOKUP($I1987,_312_Table2,MATCH('312'!$X$16,_312_Table2_ColumnLookup,0),FALSE),
  IF(AND(VALUE(LEFT($A1987,3))=312,LEN($I1987)=4),VLOOKUP($I1987,_312_Table2,MATCH(LEFT($B1987,1),_312_Table2_ColumnLookup,0),FALSE)
+N("312"),
  IF(VALUE(LEFT($A1987,3))=313,VLOOKUP(VALUE(MID($B1987,2,1)),_313_Table2,MATCH(MID($B1987,1,1),_313_Table2_ColumnLookup,0),FALSE)
+N("313"),
  IF(AND(VALUE(LEFT($A1987,3))=314,LEN($B1987)=3),VLOOKUP(VALUE(MID($B1987,2,2)),_314_Table2,MATCH(MID($B1987,1,1),_314_Table2_ColumnLookup,0),FALSE),
  IF(VALUE(LEFT($A1987,3))=314,VLOOKUP(VALUE(MID($B1987,2,1)),_314_Table2,MATCH(MID($B1987,1,1),_314_Table2_ColumnLookup,0),FALSE)
+N("314"),
""))))))))))))))))))))))))</f>
        <v>#N/A</v>
      </c>
      <c r="F1987" s="238" t="e">
        <f>IF(AND(VALUE(LEFT($A1987,3))=309,LEN($B1987)=3),VLOOKUP(VALUE(MID($B1987,2,2)),_309_Table3,MATCH(MID($B1987,1,1),_309_Table3_ColumnLookup,0),FALSE),
  IF($C1987="309 LCR SummaryA",OneYearSCR,IF($C1987="309 LCR SummaryB",UltimateSCR,IF(VALUE(LEFT($A1987,3))=309,VLOOKUP(VALUE(MID($B1987,2,1)),_309_Table3,MATCH(MID($B1987,1,1),_309_Table3_ColumnLookup,0),FALSE)
+N("309"),
  IF(VALUE(LEFT($A1987,3))=310,VLOOKUP(VALUE(MID($B1987,2,1)),_310_Table3,MATCH(MID($B1987,1,1),_310_Table3_ColumnLookup,0),FALSE)
+N("310"),
  IF(AND(VALUE(LEFT($A1987,3))=311,LEN($I1987)=4),VLOOKUP($I1987,_311_Table3,MATCH($B1987,_311_Table3_ColumnLookup,0),FALSE),
  IF(AND(VALUE(LEFT($A1987,3))=311,OR($B1987="I2",$B1987="J2",$B1987="K2",$B1987="L2")),VLOOKUP('311'!$G$58,_311_Table3,MATCH(MID($B1987,1,1),_311_Table3_ColumnLookup,0),FALSE),
  IF(AND(VALUE(LEFT($A1987,3))=311,RIGHT($B1987,5)="Total"),VLOOKUP('311'!$G$59,_311_Table3,MATCH(MID($B1987,1,1),_311_Table3_ColumnLookup,0),FALSE),
  IF(VALUE(LEFT($A1987,3))=311,VLOOKUP(VALUE(MID($B1987,2,1)),_311_Table3,MATCH(MID($B1987,1,1),_311_Table3_ColumnLookup,0),FALSE)
+N("311"),
  IF(AND(VALUE(LEFT($A1987,3))=312,LEFT($G1987,10)="Unincepted",$B1987="G "),VLOOKUP(" ULO",_312_Table3,MATCH('312'!$N$16,_312_Table3_ColumnLookup,0),FALSE),
  IF(AND(VALUE(LEFT($A1987,3))=312,LEFT($G1987,10)="Unincepted",$B1987="O "),VLOOKUP(" ULO",_312_Table3,MATCH('312'!$V$16,_312_Table3_ColumnLookup,0),FALSE),
  IF(AND(VALUE(LEFT($A1987,3))=312,LEFT($G1987,10)="Unincepted",$B1987="Q "),VLOOKUP(" ULO",_312_Table3,MATCH('312'!$X$16,_312_Table3_ColumnLookup,0),FALSE),
  IF(AND(VALUE(LEFT($A1987,3))=312,LEFT($G1987,10)="Unincepted"),VLOOKUP(" ULO",_312_Table3,MATCH(LEFT($B1987,1),_312_Table3_ColumnLookup,0),FALSE),
  IF(AND(VALUE(LEFT($A1987,3))=312,LEFT($G1987,5)="Total",$B1987="G "),VLOOKUP('312'!$F$80,_312_Table3,MATCH('312'!$N$16,_312_Table3_ColumnLookup,0),FALSE),
  IF(AND(VALUE(LEFT($A1987,3))=312,LEFT($G1987,5)="Total",$B1987="O "),VLOOKUP('312'!$F$80,_312_Table3,MATCH('312'!$V$16,_312_Table3_ColumnLookup,0),FALSE),
  IF(AND(VALUE(LEFT($A1987,3))=312,LEFT($G1987,5)="Total",$B1987="Q "),VLOOKUP('312'!$F$80,_312_Table3,MATCH('312'!$X$16,_312_Table3_ColumnLookup,0),FALSE),
  IF(AND(VALUE(LEFT($A1987,3))=312,LEFT($G1987,5)="Total"),VLOOKUP('312'!$F$80,_312_Table3,MATCH(LEFT($B1987,1),_312_Table3_ColumnLookup,0),FALSE),
  IF(AND(VALUE(LEFT($A1987,3))=312,LEN($I1987)=4,$B1987="G"),VLOOKUP($I1987,_312_Table3,MATCH('312'!$N$16,_312_Table3_ColumnLookup,0),FALSE),
  IF(AND(VALUE(LEFT($A1987,3))=312,LEN($I1987)=4,$B1987="O"),VLOOKUP($I1987,_312_Table3,MATCH('312'!$V$16,_312_Table3_ColumnLookup,0),FALSE),
  IF(AND(VALUE(LEFT($A1987,3))=312,LEN($I1987)=4,$B1987="Q"),VLOOKUP($I1987,_312_Table3,MATCH('312'!$X$16,_312_Table3_ColumnLookup,0),FALSE),
  IF(AND(VALUE(LEFT($A1987,3))=312,LEN($I1987)=4),VLOOKUP($I1987,_312_Table3,MATCH(LEFT($B1987,1),_312_Table3_ColumnLookup,0),FALSE)
+N("312"),
  IF(VALUE(LEFT($A1987,3))=313,VLOOKUP(VALUE(MID($B1987,2,1)),_313_Table3,MATCH(MID($B1987,1,1),_313_Table3_ColumnLookup,0),FALSE)
+N("313"),
  IF(AND(VALUE(LEFT($A1987,3))=314,LEN($B1987)=3),VLOOKUP(VALUE(MID($B1987,2,2)),_314_Table3,MATCH(MID($B1987,1,1),_314_Table3_ColumnLookup,0),FALSE),
  IF(VALUE(LEFT($A1987,3))=314,VLOOKUP(VALUE(MID($B1987,2,1)),_314_Table3,MATCH(MID($B1987,1,1),_314_Table3_ColumnLookup,0),FALSE)
+N("314"),
""))))))))))))))))))))))))</f>
        <v>#N/A</v>
      </c>
      <c r="H1987" s="321" t="str">
        <f>IFERROR(
IF(ISERROR($D1987)=FALSE,$D1987,IF(ISERROR($E1987)=FALSE,$E1987,IF(ISERROR($F1987)=FALSE,$F1987
+N("012 checkboxes"),
IF(
IF(OR(LEFT($A1987,9)="Syndicate",LEFT($A1987,12)="NewSyndicate"),VLOOKUP($A1987,'012'!$J:$ZW,MATCH("Link to button",'012'!$J$1:$ZW$1,0),0)
+N("309 checkbox"),
IF($C1987="309 LCR Summary0",VLOOKUP("Notes990",'309'!$P:$ZZ,MATCH("Link to button",'309'!$P$1:$ZZ$1,0),0)
+N("313 checkboxes"),
IF($C1987="313 Financial Information0LcmVsScr",IF($C1987="309 LCR Summary0",VLOOKUP("LcmVsScr",'309'!$N:$ZZ,MATCH("Link to button",'309'!$N$1:$ZZ$1,0),0),
IF($C1987="313 Financial Information0LcrDocAttached",IF($C1987="309 LCR Summary0",VLOOKUP("LcrDocAttached",'309'!$N:$ZZ,MATCH("Link to button",'309'!$N$1:$ZZ$1,0),
0)))))))=1,TRUE,FALSE)
))),"")</f>
        <v/>
      </c>
    </row>
    <row r="1988" spans="1:8">
      <c r="A1988" s="237" t="e">
        <f>VLOOKUP($G1988,CSVLookups!$B:$R,MATCH(A$1,CSVLookups!$B$1:$R$1,0),FALSE)</f>
        <v>#N/A</v>
      </c>
      <c r="B1988" s="237" t="e">
        <f>VLOOKUP($G1988,CSVLookups!$B:$R,MATCH(B$1,CSVLookups!$B$1:$R$1,0),FALSE)</f>
        <v>#N/A</v>
      </c>
      <c r="C1988" s="238" t="e">
        <f t="shared" si="31"/>
        <v>#N/A</v>
      </c>
      <c r="D1988" s="238" t="e">
        <f>IF(AND(VALUE(LEFT($A1988,3))=309,LEN($B1988)=3),VLOOKUP(VALUE(MID($B1988,2,2)),_309_Table1,MATCH(MID($B1988,1,1),_309_Table1_ColumnLookup,0),FALSE),
  IF($C1988="309 LCR SummaryA",OneYearSCR,IF($C1988="309 LCR SummaryB",UltimateSCR,IF(VALUE(LEFT($A1988,3))=309,VLOOKUP(VALUE(MID($B1988,2,1)),_309_Table1,MATCH(MID($B1988,1,1),_309_Table1_ColumnLookup,0),FALSE)
+N("309"),
  IF(VALUE(LEFT($A1988,3))=310,VLOOKUP(VALUE(MID($B1988,2,1)),_310_Table1,MATCH(MID($B1988,1,1),_310_Table1_ColumnLookup,0),FALSE)
+N("310"),
  IF(AND(VALUE(LEFT($A1988,3))=311,LEN($I1988)=4),VLOOKUP($I1988,_311_Table1,MATCH($B1988,_311_Table1_ColumnLookup,0),FALSE),
  IF(AND(VALUE(LEFT($A1988,3))=311,OR($B1988="I2",$B1988="J2",$B1988="K2",$B1988="L2")),VLOOKUP('311'!$G$58,_311_Table1,MATCH(MID($B1988,1,1),_311_Table1_ColumnLookup,0),FALSE),
  IF(AND(VALUE(LEFT($A1988,3))=311,RIGHT($B1988,5)="Total"),VLOOKUP('311'!$G$59,_311_Table1,MATCH(MID($B1988,1,1),_311_Table1_ColumnLookup,0),FALSE),
  IF(VALUE(LEFT($A1988,3))=311,VLOOKUP(VALUE(MID($B1988,2,1)),_311_Table1,MATCH(MID($B1988,1,1),_311_Table1_ColumnLookup,0),FALSE)
+N("311"),
  IF(AND(VALUE(LEFT($A1988,3))=312,LEFT($G1988,10)="Unincepted",$B1988="G "),VLOOKUP(" ULO",_312_Table1,MATCH('312'!$N$16,_312_Table1_ColumnLookup,0),FALSE),
  IF(AND(VALUE(LEFT($A1988,3))=312,LEFT($G1988,10)="Unincepted",$B1988="O "),VLOOKUP(" ULO",_312_Table1,MATCH('312'!$V$16,_312_Table1_ColumnLookup,0),FALSE),
  IF(AND(VALUE(LEFT($A1988,3))=312,LEFT($G1988,10)="Unincepted",$B1988="Q "),VLOOKUP(" ULO",_312_Table1,MATCH('312'!$X$16,_312_Table1_ColumnLookup,0),FALSE),
  IF(AND(VALUE(LEFT($A1988,3))=312,LEFT($G1988,10)="Unincepted"),VLOOKUP(" ULO",_312_Table1,MATCH(LEFT($B1988,1),_312_Table1_ColumnLookup,0),FALSE),
  IF(AND(VALUE(LEFT($A1988,3))=312,LEFT($G1988,5)="Total",$B1988="G "),VLOOKUP('312'!$F$80,_312_Table1,MATCH('312'!$N$16,_312_Table1_ColumnLookup,0),FALSE),
  IF(AND(VALUE(LEFT($A1988,3))=312,LEFT($G1988,5)="Total",$B1988="O "),VLOOKUP('312'!$F$80,_312_Table1,MATCH('312'!$V$16,_312_Table1_ColumnLookup,0),FALSE),
  IF(AND(VALUE(LEFT($A1988,3))=312,LEFT($G1988,5)="Total",$B1988="Q "),VLOOKUP('312'!$F$80,_312_Table1,MATCH('312'!$X$16,_312_Table1_ColumnLookup,0),FALSE),
  IF(AND(VALUE(LEFT($A1988,3))=312,LEFT($G1988,5)="Total"),VLOOKUP('312'!$F$80,_312_Table1,MATCH(LEFT($B1988,1),_312_Table1_ColumnLookup,0),FALSE),
  IF(AND(VALUE(LEFT($A1988,3))=312,LEN($I1988)=4,$B1988="G"),VLOOKUP($I1988,_312_Table1,MATCH('312'!$N$16,_312_Table1_ColumnLookup,0),FALSE),
  IF(AND(VALUE(LEFT($A1988,3))=312,LEN($I1988)=4,$B1988="O"),VLOOKUP($I1988,_312_Table1,MATCH('312'!$V$16,_312_Table1_ColumnLookup,0),FALSE),
  IF(AND(VALUE(LEFT($A1988,3))=312,LEN($I1988)=4,$B1988="Q"),VLOOKUP($I1988,_312_Table1,MATCH('312'!$X$16,_312_Table1_ColumnLookup,0),FALSE),
  IF(AND(VALUE(LEFT($A1988,3))=312,LEN($I1988)=4),VLOOKUP($I1988,_312_Table1,MATCH(LEFT($B1988,1),_312_Table1_ColumnLookup,0),FALSE)
+N("312"),
  IF(VALUE(LEFT($A1988,3))=313,VLOOKUP(VALUE(MID($B1988,2,1)),_313_Table1,MATCH(MID($B1988,1,1),_313_Table1_ColumnLookup,0),FALSE)
+N("313"),
  IF(AND(VALUE(LEFT($A1988,3))=314,LEN($B1988)=3),VLOOKUP(VALUE(MID($B1988,2,2)),_314_Table1,MATCH(MID($B1988,1,1),_314_Table1_ColumnLookup,0),FALSE),
  IF(VALUE(LEFT($A1988,3))=314,VLOOKUP(VALUE(MID($B1988,2,1)),_314_Table1,MATCH(MID($B1988,1,1),_314_Table1_ColumnLookup,0),FALSE)
+N("314"),
""))))))))))))))))))))))))</f>
        <v>#N/A</v>
      </c>
      <c r="E1988" s="238" t="e">
        <f>IF(AND(VALUE(LEFT($A1988,3))=309,LEN($B1988)=3),VLOOKUP(VALUE(MID($B1988,2,2)),_309_Table2,MATCH(MID($B1988,1,1),_309_Table2_ColumnLookup,0),FALSE),
  IF($C1988="309 LCR SummaryA",OneYearSCR,IF($C1988="309 LCR SummaryB",UltimateSCR,IF(VALUE(LEFT($A1988,3))=309,VLOOKUP(VALUE(MID($B1988,2,1)),_309_Table2,MATCH(MID($B1988,1,1),_309_Table2_ColumnLookup,0),FALSE)
+N("309"),
  IF(VALUE(LEFT($A1988,3))=310,VLOOKUP(VALUE(MID($B1988,2,1)),_310_Table2,MATCH(MID($B1988,1,1),_310_Table2_ColumnLookup,0),FALSE)
+N("310"),
  IF(AND(VALUE(LEFT($A1988,3))=311,LEN($I1988)=4),VLOOKUP($I1988,_311_Table2,MATCH($B1988,_311_Table2_ColumnLookup,0),FALSE),
  IF(AND(VALUE(LEFT($A1988,3))=311,OR($B1988="I2",$B1988="J2",$B1988="K2",$B1988="L2")),VLOOKUP('311'!$G$58,_311_Table2,MATCH(MID($B1988,1,1),_311_Table2_ColumnLookup,0),FALSE),
  IF(AND(VALUE(LEFT($A1988,3))=311,RIGHT($B1988,5)="Total"),VLOOKUP('311'!$G$59,_311_Table2,MATCH(MID($B1988,1,1),_311_Table2_ColumnLookup,0),FALSE),
  IF(VALUE(LEFT($A1988,3))=311,VLOOKUP(VALUE(MID($B1988,2,1)),_311_Table2,MATCH(MID($B1988,1,1),_311_Table2_ColumnLookup,0),FALSE)
+N("311"),
  IF(AND(VALUE(LEFT($A1988,3))=312,LEFT($G1988,10)="Unincepted",$B1988="G "),VLOOKUP(" ULO",_312_Table2,MATCH('312'!$N$16,_312_Table2_ColumnLookup,0),FALSE),
  IF(AND(VALUE(LEFT($A1988,3))=312,LEFT($G1988,10)="Unincepted",$B1988="O "),VLOOKUP(" ULO",_312_Table2,MATCH('312'!$V$16,_312_Table2_ColumnLookup,0),FALSE),
  IF(AND(VALUE(LEFT($A1988,3))=312,LEFT($G1988,10)="Unincepted",$B1988="Q "),VLOOKUP(" ULO",_312_Table2,MATCH('312'!$X$16,_312_Table2_ColumnLookup,0),FALSE),
  IF(AND(VALUE(LEFT($A1988,3))=312,LEFT($G1988,10)="Unincepted"),VLOOKUP(" ULO",_312_Table2,MATCH(LEFT($B1988,1),_312_Table2_ColumnLookup,0),FALSE),
  IF(AND(VALUE(LEFT($A1988,3))=312,LEFT($G1988,5)="Total",$B1988="G "),VLOOKUP('312'!$F$80,_312_Table2,MATCH('312'!$N$16,_312_Table2_ColumnLookup,0),FALSE),
  IF(AND(VALUE(LEFT($A1988,3))=312,LEFT($G1988,5)="Total",$B1988="O "),VLOOKUP('312'!$F$80,_312_Table2,MATCH('312'!$V$16,_312_Table2_ColumnLookup,0),FALSE),
  IF(AND(VALUE(LEFT($A1988,3))=312,LEFT($G1988,5)="Total",$B1988="Q "),VLOOKUP('312'!$F$80,_312_Table2,MATCH('312'!$X$16,_312_Table2_ColumnLookup,0),FALSE),
  IF(AND(VALUE(LEFT($A1988,3))=312,LEFT($G1988,5)="Total"),VLOOKUP('312'!$F$80,_312_Table2,MATCH(LEFT($B1988,1),_312_Table2_ColumnLookup,0),FALSE),
  IF(AND(VALUE(LEFT($A1988,3))=312,LEN($I1988)=4,$B1988="G"),VLOOKUP($I1988,_312_Table2,MATCH('312'!$N$16,_312_Table2_ColumnLookup,0),FALSE),
  IF(AND(VALUE(LEFT($A1988,3))=312,LEN($I1988)=4,$B1988="O"),VLOOKUP($I1988,_312_Table2,MATCH('312'!$V$16,_312_Table2_ColumnLookup,0),FALSE),
  IF(AND(VALUE(LEFT($A1988,3))=312,LEN($I1988)=4,$B1988="Q"),VLOOKUP($I1988,_312_Table2,MATCH('312'!$X$16,_312_Table2_ColumnLookup,0),FALSE),
  IF(AND(VALUE(LEFT($A1988,3))=312,LEN($I1988)=4),VLOOKUP($I1988,_312_Table2,MATCH(LEFT($B1988,1),_312_Table2_ColumnLookup,0),FALSE)
+N("312"),
  IF(VALUE(LEFT($A1988,3))=313,VLOOKUP(VALUE(MID($B1988,2,1)),_313_Table2,MATCH(MID($B1988,1,1),_313_Table2_ColumnLookup,0),FALSE)
+N("313"),
  IF(AND(VALUE(LEFT($A1988,3))=314,LEN($B1988)=3),VLOOKUP(VALUE(MID($B1988,2,2)),_314_Table2,MATCH(MID($B1988,1,1),_314_Table2_ColumnLookup,0),FALSE),
  IF(VALUE(LEFT($A1988,3))=314,VLOOKUP(VALUE(MID($B1988,2,1)),_314_Table2,MATCH(MID($B1988,1,1),_314_Table2_ColumnLookup,0),FALSE)
+N("314"),
""))))))))))))))))))))))))</f>
        <v>#N/A</v>
      </c>
      <c r="F1988" s="238" t="e">
        <f>IF(AND(VALUE(LEFT($A1988,3))=309,LEN($B1988)=3),VLOOKUP(VALUE(MID($B1988,2,2)),_309_Table3,MATCH(MID($B1988,1,1),_309_Table3_ColumnLookup,0),FALSE),
  IF($C1988="309 LCR SummaryA",OneYearSCR,IF($C1988="309 LCR SummaryB",UltimateSCR,IF(VALUE(LEFT($A1988,3))=309,VLOOKUP(VALUE(MID($B1988,2,1)),_309_Table3,MATCH(MID($B1988,1,1),_309_Table3_ColumnLookup,0),FALSE)
+N("309"),
  IF(VALUE(LEFT($A1988,3))=310,VLOOKUP(VALUE(MID($B1988,2,1)),_310_Table3,MATCH(MID($B1988,1,1),_310_Table3_ColumnLookup,0),FALSE)
+N("310"),
  IF(AND(VALUE(LEFT($A1988,3))=311,LEN($I1988)=4),VLOOKUP($I1988,_311_Table3,MATCH($B1988,_311_Table3_ColumnLookup,0),FALSE),
  IF(AND(VALUE(LEFT($A1988,3))=311,OR($B1988="I2",$B1988="J2",$B1988="K2",$B1988="L2")),VLOOKUP('311'!$G$58,_311_Table3,MATCH(MID($B1988,1,1),_311_Table3_ColumnLookup,0),FALSE),
  IF(AND(VALUE(LEFT($A1988,3))=311,RIGHT($B1988,5)="Total"),VLOOKUP('311'!$G$59,_311_Table3,MATCH(MID($B1988,1,1),_311_Table3_ColumnLookup,0),FALSE),
  IF(VALUE(LEFT($A1988,3))=311,VLOOKUP(VALUE(MID($B1988,2,1)),_311_Table3,MATCH(MID($B1988,1,1),_311_Table3_ColumnLookup,0),FALSE)
+N("311"),
  IF(AND(VALUE(LEFT($A1988,3))=312,LEFT($G1988,10)="Unincepted",$B1988="G "),VLOOKUP(" ULO",_312_Table3,MATCH('312'!$N$16,_312_Table3_ColumnLookup,0),FALSE),
  IF(AND(VALUE(LEFT($A1988,3))=312,LEFT($G1988,10)="Unincepted",$B1988="O "),VLOOKUP(" ULO",_312_Table3,MATCH('312'!$V$16,_312_Table3_ColumnLookup,0),FALSE),
  IF(AND(VALUE(LEFT($A1988,3))=312,LEFT($G1988,10)="Unincepted",$B1988="Q "),VLOOKUP(" ULO",_312_Table3,MATCH('312'!$X$16,_312_Table3_ColumnLookup,0),FALSE),
  IF(AND(VALUE(LEFT($A1988,3))=312,LEFT($G1988,10)="Unincepted"),VLOOKUP(" ULO",_312_Table3,MATCH(LEFT($B1988,1),_312_Table3_ColumnLookup,0),FALSE),
  IF(AND(VALUE(LEFT($A1988,3))=312,LEFT($G1988,5)="Total",$B1988="G "),VLOOKUP('312'!$F$80,_312_Table3,MATCH('312'!$N$16,_312_Table3_ColumnLookup,0),FALSE),
  IF(AND(VALUE(LEFT($A1988,3))=312,LEFT($G1988,5)="Total",$B1988="O "),VLOOKUP('312'!$F$80,_312_Table3,MATCH('312'!$V$16,_312_Table3_ColumnLookup,0),FALSE),
  IF(AND(VALUE(LEFT($A1988,3))=312,LEFT($G1988,5)="Total",$B1988="Q "),VLOOKUP('312'!$F$80,_312_Table3,MATCH('312'!$X$16,_312_Table3_ColumnLookup,0),FALSE),
  IF(AND(VALUE(LEFT($A1988,3))=312,LEFT($G1988,5)="Total"),VLOOKUP('312'!$F$80,_312_Table3,MATCH(LEFT($B1988,1),_312_Table3_ColumnLookup,0),FALSE),
  IF(AND(VALUE(LEFT($A1988,3))=312,LEN($I1988)=4,$B1988="G"),VLOOKUP($I1988,_312_Table3,MATCH('312'!$N$16,_312_Table3_ColumnLookup,0),FALSE),
  IF(AND(VALUE(LEFT($A1988,3))=312,LEN($I1988)=4,$B1988="O"),VLOOKUP($I1988,_312_Table3,MATCH('312'!$V$16,_312_Table3_ColumnLookup,0),FALSE),
  IF(AND(VALUE(LEFT($A1988,3))=312,LEN($I1988)=4,$B1988="Q"),VLOOKUP($I1988,_312_Table3,MATCH('312'!$X$16,_312_Table3_ColumnLookup,0),FALSE),
  IF(AND(VALUE(LEFT($A1988,3))=312,LEN($I1988)=4),VLOOKUP($I1988,_312_Table3,MATCH(LEFT($B1988,1),_312_Table3_ColumnLookup,0),FALSE)
+N("312"),
  IF(VALUE(LEFT($A1988,3))=313,VLOOKUP(VALUE(MID($B1988,2,1)),_313_Table3,MATCH(MID($B1988,1,1),_313_Table3_ColumnLookup,0),FALSE)
+N("313"),
  IF(AND(VALUE(LEFT($A1988,3))=314,LEN($B1988)=3),VLOOKUP(VALUE(MID($B1988,2,2)),_314_Table3,MATCH(MID($B1988,1,1),_314_Table3_ColumnLookup,0),FALSE),
  IF(VALUE(LEFT($A1988,3))=314,VLOOKUP(VALUE(MID($B1988,2,1)),_314_Table3,MATCH(MID($B1988,1,1),_314_Table3_ColumnLookup,0),FALSE)
+N("314"),
""))))))))))))))))))))))))</f>
        <v>#N/A</v>
      </c>
      <c r="H1988" s="321" t="str">
        <f>IFERROR(
IF(ISERROR($D1988)=FALSE,$D1988,IF(ISERROR($E1988)=FALSE,$E1988,IF(ISERROR($F1988)=FALSE,$F1988
+N("012 checkboxes"),
IF(
IF(OR(LEFT($A1988,9)="Syndicate",LEFT($A1988,12)="NewSyndicate"),VLOOKUP($A1988,'012'!$J:$ZW,MATCH("Link to button",'012'!$J$1:$ZW$1,0),0)
+N("309 checkbox"),
IF($C1988="309 LCR Summary0",VLOOKUP("Notes990",'309'!$P:$ZZ,MATCH("Link to button",'309'!$P$1:$ZZ$1,0),0)
+N("313 checkboxes"),
IF($C1988="313 Financial Information0LcmVsScr",IF($C1988="309 LCR Summary0",VLOOKUP("LcmVsScr",'309'!$N:$ZZ,MATCH("Link to button",'309'!$N$1:$ZZ$1,0),0),
IF($C1988="313 Financial Information0LcrDocAttached",IF($C1988="309 LCR Summary0",VLOOKUP("LcrDocAttached",'309'!$N:$ZZ,MATCH("Link to button",'309'!$N$1:$ZZ$1,0),
0)))))))=1,TRUE,FALSE)
))),"")</f>
        <v/>
      </c>
    </row>
    <row r="1989" spans="1:8">
      <c r="A1989" s="237" t="e">
        <f>VLOOKUP($G1989,CSVLookups!$B:$R,MATCH(A$1,CSVLookups!$B$1:$R$1,0),FALSE)</f>
        <v>#N/A</v>
      </c>
      <c r="B1989" s="237" t="e">
        <f>VLOOKUP($G1989,CSVLookups!$B:$R,MATCH(B$1,CSVLookups!$B$1:$R$1,0),FALSE)</f>
        <v>#N/A</v>
      </c>
      <c r="C1989" s="238" t="e">
        <f t="shared" si="31"/>
        <v>#N/A</v>
      </c>
      <c r="D1989" s="238" t="e">
        <f>IF(AND(VALUE(LEFT($A1989,3))=309,LEN($B1989)=3),VLOOKUP(VALUE(MID($B1989,2,2)),_309_Table1,MATCH(MID($B1989,1,1),_309_Table1_ColumnLookup,0),FALSE),
  IF($C1989="309 LCR SummaryA",OneYearSCR,IF($C1989="309 LCR SummaryB",UltimateSCR,IF(VALUE(LEFT($A1989,3))=309,VLOOKUP(VALUE(MID($B1989,2,1)),_309_Table1,MATCH(MID($B1989,1,1),_309_Table1_ColumnLookup,0),FALSE)
+N("309"),
  IF(VALUE(LEFT($A1989,3))=310,VLOOKUP(VALUE(MID($B1989,2,1)),_310_Table1,MATCH(MID($B1989,1,1),_310_Table1_ColumnLookup,0),FALSE)
+N("310"),
  IF(AND(VALUE(LEFT($A1989,3))=311,LEN($I1989)=4),VLOOKUP($I1989,_311_Table1,MATCH($B1989,_311_Table1_ColumnLookup,0),FALSE),
  IF(AND(VALUE(LEFT($A1989,3))=311,OR($B1989="I2",$B1989="J2",$B1989="K2",$B1989="L2")),VLOOKUP('311'!$G$58,_311_Table1,MATCH(MID($B1989,1,1),_311_Table1_ColumnLookup,0),FALSE),
  IF(AND(VALUE(LEFT($A1989,3))=311,RIGHT($B1989,5)="Total"),VLOOKUP('311'!$G$59,_311_Table1,MATCH(MID($B1989,1,1),_311_Table1_ColumnLookup,0),FALSE),
  IF(VALUE(LEFT($A1989,3))=311,VLOOKUP(VALUE(MID($B1989,2,1)),_311_Table1,MATCH(MID($B1989,1,1),_311_Table1_ColumnLookup,0),FALSE)
+N("311"),
  IF(AND(VALUE(LEFT($A1989,3))=312,LEFT($G1989,10)="Unincepted",$B1989="G "),VLOOKUP(" ULO",_312_Table1,MATCH('312'!$N$16,_312_Table1_ColumnLookup,0),FALSE),
  IF(AND(VALUE(LEFT($A1989,3))=312,LEFT($G1989,10)="Unincepted",$B1989="O "),VLOOKUP(" ULO",_312_Table1,MATCH('312'!$V$16,_312_Table1_ColumnLookup,0),FALSE),
  IF(AND(VALUE(LEFT($A1989,3))=312,LEFT($G1989,10)="Unincepted",$B1989="Q "),VLOOKUP(" ULO",_312_Table1,MATCH('312'!$X$16,_312_Table1_ColumnLookup,0),FALSE),
  IF(AND(VALUE(LEFT($A1989,3))=312,LEFT($G1989,10)="Unincepted"),VLOOKUP(" ULO",_312_Table1,MATCH(LEFT($B1989,1),_312_Table1_ColumnLookup,0),FALSE),
  IF(AND(VALUE(LEFT($A1989,3))=312,LEFT($G1989,5)="Total",$B1989="G "),VLOOKUP('312'!$F$80,_312_Table1,MATCH('312'!$N$16,_312_Table1_ColumnLookup,0),FALSE),
  IF(AND(VALUE(LEFT($A1989,3))=312,LEFT($G1989,5)="Total",$B1989="O "),VLOOKUP('312'!$F$80,_312_Table1,MATCH('312'!$V$16,_312_Table1_ColumnLookup,0),FALSE),
  IF(AND(VALUE(LEFT($A1989,3))=312,LEFT($G1989,5)="Total",$B1989="Q "),VLOOKUP('312'!$F$80,_312_Table1,MATCH('312'!$X$16,_312_Table1_ColumnLookup,0),FALSE),
  IF(AND(VALUE(LEFT($A1989,3))=312,LEFT($G1989,5)="Total"),VLOOKUP('312'!$F$80,_312_Table1,MATCH(LEFT($B1989,1),_312_Table1_ColumnLookup,0),FALSE),
  IF(AND(VALUE(LEFT($A1989,3))=312,LEN($I1989)=4,$B1989="G"),VLOOKUP($I1989,_312_Table1,MATCH('312'!$N$16,_312_Table1_ColumnLookup,0),FALSE),
  IF(AND(VALUE(LEFT($A1989,3))=312,LEN($I1989)=4,$B1989="O"),VLOOKUP($I1989,_312_Table1,MATCH('312'!$V$16,_312_Table1_ColumnLookup,0),FALSE),
  IF(AND(VALUE(LEFT($A1989,3))=312,LEN($I1989)=4,$B1989="Q"),VLOOKUP($I1989,_312_Table1,MATCH('312'!$X$16,_312_Table1_ColumnLookup,0),FALSE),
  IF(AND(VALUE(LEFT($A1989,3))=312,LEN($I1989)=4),VLOOKUP($I1989,_312_Table1,MATCH(LEFT($B1989,1),_312_Table1_ColumnLookup,0),FALSE)
+N("312"),
  IF(VALUE(LEFT($A1989,3))=313,VLOOKUP(VALUE(MID($B1989,2,1)),_313_Table1,MATCH(MID($B1989,1,1),_313_Table1_ColumnLookup,0),FALSE)
+N("313"),
  IF(AND(VALUE(LEFT($A1989,3))=314,LEN($B1989)=3),VLOOKUP(VALUE(MID($B1989,2,2)),_314_Table1,MATCH(MID($B1989,1,1),_314_Table1_ColumnLookup,0),FALSE),
  IF(VALUE(LEFT($A1989,3))=314,VLOOKUP(VALUE(MID($B1989,2,1)),_314_Table1,MATCH(MID($B1989,1,1),_314_Table1_ColumnLookup,0),FALSE)
+N("314"),
""))))))))))))))))))))))))</f>
        <v>#N/A</v>
      </c>
      <c r="E1989" s="238" t="e">
        <f>IF(AND(VALUE(LEFT($A1989,3))=309,LEN($B1989)=3),VLOOKUP(VALUE(MID($B1989,2,2)),_309_Table2,MATCH(MID($B1989,1,1),_309_Table2_ColumnLookup,0),FALSE),
  IF($C1989="309 LCR SummaryA",OneYearSCR,IF($C1989="309 LCR SummaryB",UltimateSCR,IF(VALUE(LEFT($A1989,3))=309,VLOOKUP(VALUE(MID($B1989,2,1)),_309_Table2,MATCH(MID($B1989,1,1),_309_Table2_ColumnLookup,0),FALSE)
+N("309"),
  IF(VALUE(LEFT($A1989,3))=310,VLOOKUP(VALUE(MID($B1989,2,1)),_310_Table2,MATCH(MID($B1989,1,1),_310_Table2_ColumnLookup,0),FALSE)
+N("310"),
  IF(AND(VALUE(LEFT($A1989,3))=311,LEN($I1989)=4),VLOOKUP($I1989,_311_Table2,MATCH($B1989,_311_Table2_ColumnLookup,0),FALSE),
  IF(AND(VALUE(LEFT($A1989,3))=311,OR($B1989="I2",$B1989="J2",$B1989="K2",$B1989="L2")),VLOOKUP('311'!$G$58,_311_Table2,MATCH(MID($B1989,1,1),_311_Table2_ColumnLookup,0),FALSE),
  IF(AND(VALUE(LEFT($A1989,3))=311,RIGHT($B1989,5)="Total"),VLOOKUP('311'!$G$59,_311_Table2,MATCH(MID($B1989,1,1),_311_Table2_ColumnLookup,0),FALSE),
  IF(VALUE(LEFT($A1989,3))=311,VLOOKUP(VALUE(MID($B1989,2,1)),_311_Table2,MATCH(MID($B1989,1,1),_311_Table2_ColumnLookup,0),FALSE)
+N("311"),
  IF(AND(VALUE(LEFT($A1989,3))=312,LEFT($G1989,10)="Unincepted",$B1989="G "),VLOOKUP(" ULO",_312_Table2,MATCH('312'!$N$16,_312_Table2_ColumnLookup,0),FALSE),
  IF(AND(VALUE(LEFT($A1989,3))=312,LEFT($G1989,10)="Unincepted",$B1989="O "),VLOOKUP(" ULO",_312_Table2,MATCH('312'!$V$16,_312_Table2_ColumnLookup,0),FALSE),
  IF(AND(VALUE(LEFT($A1989,3))=312,LEFT($G1989,10)="Unincepted",$B1989="Q "),VLOOKUP(" ULO",_312_Table2,MATCH('312'!$X$16,_312_Table2_ColumnLookup,0),FALSE),
  IF(AND(VALUE(LEFT($A1989,3))=312,LEFT($G1989,10)="Unincepted"),VLOOKUP(" ULO",_312_Table2,MATCH(LEFT($B1989,1),_312_Table2_ColumnLookup,0),FALSE),
  IF(AND(VALUE(LEFT($A1989,3))=312,LEFT($G1989,5)="Total",$B1989="G "),VLOOKUP('312'!$F$80,_312_Table2,MATCH('312'!$N$16,_312_Table2_ColumnLookup,0),FALSE),
  IF(AND(VALUE(LEFT($A1989,3))=312,LEFT($G1989,5)="Total",$B1989="O "),VLOOKUP('312'!$F$80,_312_Table2,MATCH('312'!$V$16,_312_Table2_ColumnLookup,0),FALSE),
  IF(AND(VALUE(LEFT($A1989,3))=312,LEFT($G1989,5)="Total",$B1989="Q "),VLOOKUP('312'!$F$80,_312_Table2,MATCH('312'!$X$16,_312_Table2_ColumnLookup,0),FALSE),
  IF(AND(VALUE(LEFT($A1989,3))=312,LEFT($G1989,5)="Total"),VLOOKUP('312'!$F$80,_312_Table2,MATCH(LEFT($B1989,1),_312_Table2_ColumnLookup,0),FALSE),
  IF(AND(VALUE(LEFT($A1989,3))=312,LEN($I1989)=4,$B1989="G"),VLOOKUP($I1989,_312_Table2,MATCH('312'!$N$16,_312_Table2_ColumnLookup,0),FALSE),
  IF(AND(VALUE(LEFT($A1989,3))=312,LEN($I1989)=4,$B1989="O"),VLOOKUP($I1989,_312_Table2,MATCH('312'!$V$16,_312_Table2_ColumnLookup,0),FALSE),
  IF(AND(VALUE(LEFT($A1989,3))=312,LEN($I1989)=4,$B1989="Q"),VLOOKUP($I1989,_312_Table2,MATCH('312'!$X$16,_312_Table2_ColumnLookup,0),FALSE),
  IF(AND(VALUE(LEFT($A1989,3))=312,LEN($I1989)=4),VLOOKUP($I1989,_312_Table2,MATCH(LEFT($B1989,1),_312_Table2_ColumnLookup,0),FALSE)
+N("312"),
  IF(VALUE(LEFT($A1989,3))=313,VLOOKUP(VALUE(MID($B1989,2,1)),_313_Table2,MATCH(MID($B1989,1,1),_313_Table2_ColumnLookup,0),FALSE)
+N("313"),
  IF(AND(VALUE(LEFT($A1989,3))=314,LEN($B1989)=3),VLOOKUP(VALUE(MID($B1989,2,2)),_314_Table2,MATCH(MID($B1989,1,1),_314_Table2_ColumnLookup,0),FALSE),
  IF(VALUE(LEFT($A1989,3))=314,VLOOKUP(VALUE(MID($B1989,2,1)),_314_Table2,MATCH(MID($B1989,1,1),_314_Table2_ColumnLookup,0),FALSE)
+N("314"),
""))))))))))))))))))))))))</f>
        <v>#N/A</v>
      </c>
      <c r="F1989" s="238" t="e">
        <f>IF(AND(VALUE(LEFT($A1989,3))=309,LEN($B1989)=3),VLOOKUP(VALUE(MID($B1989,2,2)),_309_Table3,MATCH(MID($B1989,1,1),_309_Table3_ColumnLookup,0),FALSE),
  IF($C1989="309 LCR SummaryA",OneYearSCR,IF($C1989="309 LCR SummaryB",UltimateSCR,IF(VALUE(LEFT($A1989,3))=309,VLOOKUP(VALUE(MID($B1989,2,1)),_309_Table3,MATCH(MID($B1989,1,1),_309_Table3_ColumnLookup,0),FALSE)
+N("309"),
  IF(VALUE(LEFT($A1989,3))=310,VLOOKUP(VALUE(MID($B1989,2,1)),_310_Table3,MATCH(MID($B1989,1,1),_310_Table3_ColumnLookup,0),FALSE)
+N("310"),
  IF(AND(VALUE(LEFT($A1989,3))=311,LEN($I1989)=4),VLOOKUP($I1989,_311_Table3,MATCH($B1989,_311_Table3_ColumnLookup,0),FALSE),
  IF(AND(VALUE(LEFT($A1989,3))=311,OR($B1989="I2",$B1989="J2",$B1989="K2",$B1989="L2")),VLOOKUP('311'!$G$58,_311_Table3,MATCH(MID($B1989,1,1),_311_Table3_ColumnLookup,0),FALSE),
  IF(AND(VALUE(LEFT($A1989,3))=311,RIGHT($B1989,5)="Total"),VLOOKUP('311'!$G$59,_311_Table3,MATCH(MID($B1989,1,1),_311_Table3_ColumnLookup,0),FALSE),
  IF(VALUE(LEFT($A1989,3))=311,VLOOKUP(VALUE(MID($B1989,2,1)),_311_Table3,MATCH(MID($B1989,1,1),_311_Table3_ColumnLookup,0),FALSE)
+N("311"),
  IF(AND(VALUE(LEFT($A1989,3))=312,LEFT($G1989,10)="Unincepted",$B1989="G "),VLOOKUP(" ULO",_312_Table3,MATCH('312'!$N$16,_312_Table3_ColumnLookup,0),FALSE),
  IF(AND(VALUE(LEFT($A1989,3))=312,LEFT($G1989,10)="Unincepted",$B1989="O "),VLOOKUP(" ULO",_312_Table3,MATCH('312'!$V$16,_312_Table3_ColumnLookup,0),FALSE),
  IF(AND(VALUE(LEFT($A1989,3))=312,LEFT($G1989,10)="Unincepted",$B1989="Q "),VLOOKUP(" ULO",_312_Table3,MATCH('312'!$X$16,_312_Table3_ColumnLookup,0),FALSE),
  IF(AND(VALUE(LEFT($A1989,3))=312,LEFT($G1989,10)="Unincepted"),VLOOKUP(" ULO",_312_Table3,MATCH(LEFT($B1989,1),_312_Table3_ColumnLookup,0),FALSE),
  IF(AND(VALUE(LEFT($A1989,3))=312,LEFT($G1989,5)="Total",$B1989="G "),VLOOKUP('312'!$F$80,_312_Table3,MATCH('312'!$N$16,_312_Table3_ColumnLookup,0),FALSE),
  IF(AND(VALUE(LEFT($A1989,3))=312,LEFT($G1989,5)="Total",$B1989="O "),VLOOKUP('312'!$F$80,_312_Table3,MATCH('312'!$V$16,_312_Table3_ColumnLookup,0),FALSE),
  IF(AND(VALUE(LEFT($A1989,3))=312,LEFT($G1989,5)="Total",$B1989="Q "),VLOOKUP('312'!$F$80,_312_Table3,MATCH('312'!$X$16,_312_Table3_ColumnLookup,0),FALSE),
  IF(AND(VALUE(LEFT($A1989,3))=312,LEFT($G1989,5)="Total"),VLOOKUP('312'!$F$80,_312_Table3,MATCH(LEFT($B1989,1),_312_Table3_ColumnLookup,0),FALSE),
  IF(AND(VALUE(LEFT($A1989,3))=312,LEN($I1989)=4,$B1989="G"),VLOOKUP($I1989,_312_Table3,MATCH('312'!$N$16,_312_Table3_ColumnLookup,0),FALSE),
  IF(AND(VALUE(LEFT($A1989,3))=312,LEN($I1989)=4,$B1989="O"),VLOOKUP($I1989,_312_Table3,MATCH('312'!$V$16,_312_Table3_ColumnLookup,0),FALSE),
  IF(AND(VALUE(LEFT($A1989,3))=312,LEN($I1989)=4,$B1989="Q"),VLOOKUP($I1989,_312_Table3,MATCH('312'!$X$16,_312_Table3_ColumnLookup,0),FALSE),
  IF(AND(VALUE(LEFT($A1989,3))=312,LEN($I1989)=4),VLOOKUP($I1989,_312_Table3,MATCH(LEFT($B1989,1),_312_Table3_ColumnLookup,0),FALSE)
+N("312"),
  IF(VALUE(LEFT($A1989,3))=313,VLOOKUP(VALUE(MID($B1989,2,1)),_313_Table3,MATCH(MID($B1989,1,1),_313_Table3_ColumnLookup,0),FALSE)
+N("313"),
  IF(AND(VALUE(LEFT($A1989,3))=314,LEN($B1989)=3),VLOOKUP(VALUE(MID($B1989,2,2)),_314_Table3,MATCH(MID($B1989,1,1),_314_Table3_ColumnLookup,0),FALSE),
  IF(VALUE(LEFT($A1989,3))=314,VLOOKUP(VALUE(MID($B1989,2,1)),_314_Table3,MATCH(MID($B1989,1,1),_314_Table3_ColumnLookup,0),FALSE)
+N("314"),
""))))))))))))))))))))))))</f>
        <v>#N/A</v>
      </c>
      <c r="H1989" s="321" t="str">
        <f>IFERROR(
IF(ISERROR($D1989)=FALSE,$D1989,IF(ISERROR($E1989)=FALSE,$E1989,IF(ISERROR($F1989)=FALSE,$F1989
+N("012 checkboxes"),
IF(
IF(OR(LEFT($A1989,9)="Syndicate",LEFT($A1989,12)="NewSyndicate"),VLOOKUP($A1989,'012'!$J:$ZW,MATCH("Link to button",'012'!$J$1:$ZW$1,0),0)
+N("309 checkbox"),
IF($C1989="309 LCR Summary0",VLOOKUP("Notes990",'309'!$P:$ZZ,MATCH("Link to button",'309'!$P$1:$ZZ$1,0),0)
+N("313 checkboxes"),
IF($C1989="313 Financial Information0LcmVsScr",IF($C1989="309 LCR Summary0",VLOOKUP("LcmVsScr",'309'!$N:$ZZ,MATCH("Link to button",'309'!$N$1:$ZZ$1,0),0),
IF($C1989="313 Financial Information0LcrDocAttached",IF($C1989="309 LCR Summary0",VLOOKUP("LcrDocAttached",'309'!$N:$ZZ,MATCH("Link to button",'309'!$N$1:$ZZ$1,0),
0)))))))=1,TRUE,FALSE)
))),"")</f>
        <v/>
      </c>
    </row>
    <row r="1990" spans="1:8">
      <c r="A1990" s="237" t="e">
        <f>VLOOKUP($G1990,CSVLookups!$B:$R,MATCH(A$1,CSVLookups!$B$1:$R$1,0),FALSE)</f>
        <v>#N/A</v>
      </c>
      <c r="B1990" s="237" t="e">
        <f>VLOOKUP($G1990,CSVLookups!$B:$R,MATCH(B$1,CSVLookups!$B$1:$R$1,0),FALSE)</f>
        <v>#N/A</v>
      </c>
      <c r="C1990" s="238" t="e">
        <f t="shared" si="31"/>
        <v>#N/A</v>
      </c>
      <c r="D1990" s="238" t="e">
        <f>IF(AND(VALUE(LEFT($A1990,3))=309,LEN($B1990)=3),VLOOKUP(VALUE(MID($B1990,2,2)),_309_Table1,MATCH(MID($B1990,1,1),_309_Table1_ColumnLookup,0),FALSE),
  IF($C1990="309 LCR SummaryA",OneYearSCR,IF($C1990="309 LCR SummaryB",UltimateSCR,IF(VALUE(LEFT($A1990,3))=309,VLOOKUP(VALUE(MID($B1990,2,1)),_309_Table1,MATCH(MID($B1990,1,1),_309_Table1_ColumnLookup,0),FALSE)
+N("309"),
  IF(VALUE(LEFT($A1990,3))=310,VLOOKUP(VALUE(MID($B1990,2,1)),_310_Table1,MATCH(MID($B1990,1,1),_310_Table1_ColumnLookup,0),FALSE)
+N("310"),
  IF(AND(VALUE(LEFT($A1990,3))=311,LEN($I1990)=4),VLOOKUP($I1990,_311_Table1,MATCH($B1990,_311_Table1_ColumnLookup,0),FALSE),
  IF(AND(VALUE(LEFT($A1990,3))=311,OR($B1990="I2",$B1990="J2",$B1990="K2",$B1990="L2")),VLOOKUP('311'!$G$58,_311_Table1,MATCH(MID($B1990,1,1),_311_Table1_ColumnLookup,0),FALSE),
  IF(AND(VALUE(LEFT($A1990,3))=311,RIGHT($B1990,5)="Total"),VLOOKUP('311'!$G$59,_311_Table1,MATCH(MID($B1990,1,1),_311_Table1_ColumnLookup,0),FALSE),
  IF(VALUE(LEFT($A1990,3))=311,VLOOKUP(VALUE(MID($B1990,2,1)),_311_Table1,MATCH(MID($B1990,1,1),_311_Table1_ColumnLookup,0),FALSE)
+N("311"),
  IF(AND(VALUE(LEFT($A1990,3))=312,LEFT($G1990,10)="Unincepted",$B1990="G "),VLOOKUP(" ULO",_312_Table1,MATCH('312'!$N$16,_312_Table1_ColumnLookup,0),FALSE),
  IF(AND(VALUE(LEFT($A1990,3))=312,LEFT($G1990,10)="Unincepted",$B1990="O "),VLOOKUP(" ULO",_312_Table1,MATCH('312'!$V$16,_312_Table1_ColumnLookup,0),FALSE),
  IF(AND(VALUE(LEFT($A1990,3))=312,LEFT($G1990,10)="Unincepted",$B1990="Q "),VLOOKUP(" ULO",_312_Table1,MATCH('312'!$X$16,_312_Table1_ColumnLookup,0),FALSE),
  IF(AND(VALUE(LEFT($A1990,3))=312,LEFT($G1990,10)="Unincepted"),VLOOKUP(" ULO",_312_Table1,MATCH(LEFT($B1990,1),_312_Table1_ColumnLookup,0),FALSE),
  IF(AND(VALUE(LEFT($A1990,3))=312,LEFT($G1990,5)="Total",$B1990="G "),VLOOKUP('312'!$F$80,_312_Table1,MATCH('312'!$N$16,_312_Table1_ColumnLookup,0),FALSE),
  IF(AND(VALUE(LEFT($A1990,3))=312,LEFT($G1990,5)="Total",$B1990="O "),VLOOKUP('312'!$F$80,_312_Table1,MATCH('312'!$V$16,_312_Table1_ColumnLookup,0),FALSE),
  IF(AND(VALUE(LEFT($A1990,3))=312,LEFT($G1990,5)="Total",$B1990="Q "),VLOOKUP('312'!$F$80,_312_Table1,MATCH('312'!$X$16,_312_Table1_ColumnLookup,0),FALSE),
  IF(AND(VALUE(LEFT($A1990,3))=312,LEFT($G1990,5)="Total"),VLOOKUP('312'!$F$80,_312_Table1,MATCH(LEFT($B1990,1),_312_Table1_ColumnLookup,0),FALSE),
  IF(AND(VALUE(LEFT($A1990,3))=312,LEN($I1990)=4,$B1990="G"),VLOOKUP($I1990,_312_Table1,MATCH('312'!$N$16,_312_Table1_ColumnLookup,0),FALSE),
  IF(AND(VALUE(LEFT($A1990,3))=312,LEN($I1990)=4,$B1990="O"),VLOOKUP($I1990,_312_Table1,MATCH('312'!$V$16,_312_Table1_ColumnLookup,0),FALSE),
  IF(AND(VALUE(LEFT($A1990,3))=312,LEN($I1990)=4,$B1990="Q"),VLOOKUP($I1990,_312_Table1,MATCH('312'!$X$16,_312_Table1_ColumnLookup,0),FALSE),
  IF(AND(VALUE(LEFT($A1990,3))=312,LEN($I1990)=4),VLOOKUP($I1990,_312_Table1,MATCH(LEFT($B1990,1),_312_Table1_ColumnLookup,0),FALSE)
+N("312"),
  IF(VALUE(LEFT($A1990,3))=313,VLOOKUP(VALUE(MID($B1990,2,1)),_313_Table1,MATCH(MID($B1990,1,1),_313_Table1_ColumnLookup,0),FALSE)
+N("313"),
  IF(AND(VALUE(LEFT($A1990,3))=314,LEN($B1990)=3),VLOOKUP(VALUE(MID($B1990,2,2)),_314_Table1,MATCH(MID($B1990,1,1),_314_Table1_ColumnLookup,0),FALSE),
  IF(VALUE(LEFT($A1990,3))=314,VLOOKUP(VALUE(MID($B1990,2,1)),_314_Table1,MATCH(MID($B1990,1,1),_314_Table1_ColumnLookup,0),FALSE)
+N("314"),
""))))))))))))))))))))))))</f>
        <v>#N/A</v>
      </c>
      <c r="E1990" s="238" t="e">
        <f>IF(AND(VALUE(LEFT($A1990,3))=309,LEN($B1990)=3),VLOOKUP(VALUE(MID($B1990,2,2)),_309_Table2,MATCH(MID($B1990,1,1),_309_Table2_ColumnLookup,0),FALSE),
  IF($C1990="309 LCR SummaryA",OneYearSCR,IF($C1990="309 LCR SummaryB",UltimateSCR,IF(VALUE(LEFT($A1990,3))=309,VLOOKUP(VALUE(MID($B1990,2,1)),_309_Table2,MATCH(MID($B1990,1,1),_309_Table2_ColumnLookup,0),FALSE)
+N("309"),
  IF(VALUE(LEFT($A1990,3))=310,VLOOKUP(VALUE(MID($B1990,2,1)),_310_Table2,MATCH(MID($B1990,1,1),_310_Table2_ColumnLookup,0),FALSE)
+N("310"),
  IF(AND(VALUE(LEFT($A1990,3))=311,LEN($I1990)=4),VLOOKUP($I1990,_311_Table2,MATCH($B1990,_311_Table2_ColumnLookup,0),FALSE),
  IF(AND(VALUE(LEFT($A1990,3))=311,OR($B1990="I2",$B1990="J2",$B1990="K2",$B1990="L2")),VLOOKUP('311'!$G$58,_311_Table2,MATCH(MID($B1990,1,1),_311_Table2_ColumnLookup,0),FALSE),
  IF(AND(VALUE(LEFT($A1990,3))=311,RIGHT($B1990,5)="Total"),VLOOKUP('311'!$G$59,_311_Table2,MATCH(MID($B1990,1,1),_311_Table2_ColumnLookup,0),FALSE),
  IF(VALUE(LEFT($A1990,3))=311,VLOOKUP(VALUE(MID($B1990,2,1)),_311_Table2,MATCH(MID($B1990,1,1),_311_Table2_ColumnLookup,0),FALSE)
+N("311"),
  IF(AND(VALUE(LEFT($A1990,3))=312,LEFT($G1990,10)="Unincepted",$B1990="G "),VLOOKUP(" ULO",_312_Table2,MATCH('312'!$N$16,_312_Table2_ColumnLookup,0),FALSE),
  IF(AND(VALUE(LEFT($A1990,3))=312,LEFT($G1990,10)="Unincepted",$B1990="O "),VLOOKUP(" ULO",_312_Table2,MATCH('312'!$V$16,_312_Table2_ColumnLookup,0),FALSE),
  IF(AND(VALUE(LEFT($A1990,3))=312,LEFT($G1990,10)="Unincepted",$B1990="Q "),VLOOKUP(" ULO",_312_Table2,MATCH('312'!$X$16,_312_Table2_ColumnLookup,0),FALSE),
  IF(AND(VALUE(LEFT($A1990,3))=312,LEFT($G1990,10)="Unincepted"),VLOOKUP(" ULO",_312_Table2,MATCH(LEFT($B1990,1),_312_Table2_ColumnLookup,0),FALSE),
  IF(AND(VALUE(LEFT($A1990,3))=312,LEFT($G1990,5)="Total",$B1990="G "),VLOOKUP('312'!$F$80,_312_Table2,MATCH('312'!$N$16,_312_Table2_ColumnLookup,0),FALSE),
  IF(AND(VALUE(LEFT($A1990,3))=312,LEFT($G1990,5)="Total",$B1990="O "),VLOOKUP('312'!$F$80,_312_Table2,MATCH('312'!$V$16,_312_Table2_ColumnLookup,0),FALSE),
  IF(AND(VALUE(LEFT($A1990,3))=312,LEFT($G1990,5)="Total",$B1990="Q "),VLOOKUP('312'!$F$80,_312_Table2,MATCH('312'!$X$16,_312_Table2_ColumnLookup,0),FALSE),
  IF(AND(VALUE(LEFT($A1990,3))=312,LEFT($G1990,5)="Total"),VLOOKUP('312'!$F$80,_312_Table2,MATCH(LEFT($B1990,1),_312_Table2_ColumnLookup,0),FALSE),
  IF(AND(VALUE(LEFT($A1990,3))=312,LEN($I1990)=4,$B1990="G"),VLOOKUP($I1990,_312_Table2,MATCH('312'!$N$16,_312_Table2_ColumnLookup,0),FALSE),
  IF(AND(VALUE(LEFT($A1990,3))=312,LEN($I1990)=4,$B1990="O"),VLOOKUP($I1990,_312_Table2,MATCH('312'!$V$16,_312_Table2_ColumnLookup,0),FALSE),
  IF(AND(VALUE(LEFT($A1990,3))=312,LEN($I1990)=4,$B1990="Q"),VLOOKUP($I1990,_312_Table2,MATCH('312'!$X$16,_312_Table2_ColumnLookup,0),FALSE),
  IF(AND(VALUE(LEFT($A1990,3))=312,LEN($I1990)=4),VLOOKUP($I1990,_312_Table2,MATCH(LEFT($B1990,1),_312_Table2_ColumnLookup,0),FALSE)
+N("312"),
  IF(VALUE(LEFT($A1990,3))=313,VLOOKUP(VALUE(MID($B1990,2,1)),_313_Table2,MATCH(MID($B1990,1,1),_313_Table2_ColumnLookup,0),FALSE)
+N("313"),
  IF(AND(VALUE(LEFT($A1990,3))=314,LEN($B1990)=3),VLOOKUP(VALUE(MID($B1990,2,2)),_314_Table2,MATCH(MID($B1990,1,1),_314_Table2_ColumnLookup,0),FALSE),
  IF(VALUE(LEFT($A1990,3))=314,VLOOKUP(VALUE(MID($B1990,2,1)),_314_Table2,MATCH(MID($B1990,1,1),_314_Table2_ColumnLookup,0),FALSE)
+N("314"),
""))))))))))))))))))))))))</f>
        <v>#N/A</v>
      </c>
      <c r="F1990" s="238" t="e">
        <f>IF(AND(VALUE(LEFT($A1990,3))=309,LEN($B1990)=3),VLOOKUP(VALUE(MID($B1990,2,2)),_309_Table3,MATCH(MID($B1990,1,1),_309_Table3_ColumnLookup,0),FALSE),
  IF($C1990="309 LCR SummaryA",OneYearSCR,IF($C1990="309 LCR SummaryB",UltimateSCR,IF(VALUE(LEFT($A1990,3))=309,VLOOKUP(VALUE(MID($B1990,2,1)),_309_Table3,MATCH(MID($B1990,1,1),_309_Table3_ColumnLookup,0),FALSE)
+N("309"),
  IF(VALUE(LEFT($A1990,3))=310,VLOOKUP(VALUE(MID($B1990,2,1)),_310_Table3,MATCH(MID($B1990,1,1),_310_Table3_ColumnLookup,0),FALSE)
+N("310"),
  IF(AND(VALUE(LEFT($A1990,3))=311,LEN($I1990)=4),VLOOKUP($I1990,_311_Table3,MATCH($B1990,_311_Table3_ColumnLookup,0),FALSE),
  IF(AND(VALUE(LEFT($A1990,3))=311,OR($B1990="I2",$B1990="J2",$B1990="K2",$B1990="L2")),VLOOKUP('311'!$G$58,_311_Table3,MATCH(MID($B1990,1,1),_311_Table3_ColumnLookup,0),FALSE),
  IF(AND(VALUE(LEFT($A1990,3))=311,RIGHT($B1990,5)="Total"),VLOOKUP('311'!$G$59,_311_Table3,MATCH(MID($B1990,1,1),_311_Table3_ColumnLookup,0),FALSE),
  IF(VALUE(LEFT($A1990,3))=311,VLOOKUP(VALUE(MID($B1990,2,1)),_311_Table3,MATCH(MID($B1990,1,1),_311_Table3_ColumnLookup,0),FALSE)
+N("311"),
  IF(AND(VALUE(LEFT($A1990,3))=312,LEFT($G1990,10)="Unincepted",$B1990="G "),VLOOKUP(" ULO",_312_Table3,MATCH('312'!$N$16,_312_Table3_ColumnLookup,0),FALSE),
  IF(AND(VALUE(LEFT($A1990,3))=312,LEFT($G1990,10)="Unincepted",$B1990="O "),VLOOKUP(" ULO",_312_Table3,MATCH('312'!$V$16,_312_Table3_ColumnLookup,0),FALSE),
  IF(AND(VALUE(LEFT($A1990,3))=312,LEFT($G1990,10)="Unincepted",$B1990="Q "),VLOOKUP(" ULO",_312_Table3,MATCH('312'!$X$16,_312_Table3_ColumnLookup,0),FALSE),
  IF(AND(VALUE(LEFT($A1990,3))=312,LEFT($G1990,10)="Unincepted"),VLOOKUP(" ULO",_312_Table3,MATCH(LEFT($B1990,1),_312_Table3_ColumnLookup,0),FALSE),
  IF(AND(VALUE(LEFT($A1990,3))=312,LEFT($G1990,5)="Total",$B1990="G "),VLOOKUP('312'!$F$80,_312_Table3,MATCH('312'!$N$16,_312_Table3_ColumnLookup,0),FALSE),
  IF(AND(VALUE(LEFT($A1990,3))=312,LEFT($G1990,5)="Total",$B1990="O "),VLOOKUP('312'!$F$80,_312_Table3,MATCH('312'!$V$16,_312_Table3_ColumnLookup,0),FALSE),
  IF(AND(VALUE(LEFT($A1990,3))=312,LEFT($G1990,5)="Total",$B1990="Q "),VLOOKUP('312'!$F$80,_312_Table3,MATCH('312'!$X$16,_312_Table3_ColumnLookup,0),FALSE),
  IF(AND(VALUE(LEFT($A1990,3))=312,LEFT($G1990,5)="Total"),VLOOKUP('312'!$F$80,_312_Table3,MATCH(LEFT($B1990,1),_312_Table3_ColumnLookup,0),FALSE),
  IF(AND(VALUE(LEFT($A1990,3))=312,LEN($I1990)=4,$B1990="G"),VLOOKUP($I1990,_312_Table3,MATCH('312'!$N$16,_312_Table3_ColumnLookup,0),FALSE),
  IF(AND(VALUE(LEFT($A1990,3))=312,LEN($I1990)=4,$B1990="O"),VLOOKUP($I1990,_312_Table3,MATCH('312'!$V$16,_312_Table3_ColumnLookup,0),FALSE),
  IF(AND(VALUE(LEFT($A1990,3))=312,LEN($I1990)=4,$B1990="Q"),VLOOKUP($I1990,_312_Table3,MATCH('312'!$X$16,_312_Table3_ColumnLookup,0),FALSE),
  IF(AND(VALUE(LEFT($A1990,3))=312,LEN($I1990)=4),VLOOKUP($I1990,_312_Table3,MATCH(LEFT($B1990,1),_312_Table3_ColumnLookup,0),FALSE)
+N("312"),
  IF(VALUE(LEFT($A1990,3))=313,VLOOKUP(VALUE(MID($B1990,2,1)),_313_Table3,MATCH(MID($B1990,1,1),_313_Table3_ColumnLookup,0),FALSE)
+N("313"),
  IF(AND(VALUE(LEFT($A1990,3))=314,LEN($B1990)=3),VLOOKUP(VALUE(MID($B1990,2,2)),_314_Table3,MATCH(MID($B1990,1,1),_314_Table3_ColumnLookup,0),FALSE),
  IF(VALUE(LEFT($A1990,3))=314,VLOOKUP(VALUE(MID($B1990,2,1)),_314_Table3,MATCH(MID($B1990,1,1),_314_Table3_ColumnLookup,0),FALSE)
+N("314"),
""))))))))))))))))))))))))</f>
        <v>#N/A</v>
      </c>
      <c r="H1990" s="321" t="str">
        <f>IFERROR(
IF(ISERROR($D1990)=FALSE,$D1990,IF(ISERROR($E1990)=FALSE,$E1990,IF(ISERROR($F1990)=FALSE,$F1990
+N("012 checkboxes"),
IF(
IF(OR(LEFT($A1990,9)="Syndicate",LEFT($A1990,12)="NewSyndicate"),VLOOKUP($A1990,'012'!$J:$ZW,MATCH("Link to button",'012'!$J$1:$ZW$1,0),0)
+N("309 checkbox"),
IF($C1990="309 LCR Summary0",VLOOKUP("Notes990",'309'!$P:$ZZ,MATCH("Link to button",'309'!$P$1:$ZZ$1,0),0)
+N("313 checkboxes"),
IF($C1990="313 Financial Information0LcmVsScr",IF($C1990="309 LCR Summary0",VLOOKUP("LcmVsScr",'309'!$N:$ZZ,MATCH("Link to button",'309'!$N$1:$ZZ$1,0),0),
IF($C1990="313 Financial Information0LcrDocAttached",IF($C1990="309 LCR Summary0",VLOOKUP("LcrDocAttached",'309'!$N:$ZZ,MATCH("Link to button",'309'!$N$1:$ZZ$1,0),
0)))))))=1,TRUE,FALSE)
))),"")</f>
        <v/>
      </c>
    </row>
    <row r="1991" spans="1:8">
      <c r="A1991" s="237" t="e">
        <f>VLOOKUP($G1991,CSVLookups!$B:$R,MATCH(A$1,CSVLookups!$B$1:$R$1,0),FALSE)</f>
        <v>#N/A</v>
      </c>
      <c r="B1991" s="237" t="e">
        <f>VLOOKUP($G1991,CSVLookups!$B:$R,MATCH(B$1,CSVLookups!$B$1:$R$1,0),FALSE)</f>
        <v>#N/A</v>
      </c>
      <c r="C1991" s="238" t="e">
        <f t="shared" si="31"/>
        <v>#N/A</v>
      </c>
      <c r="D1991" s="238" t="e">
        <f>IF(AND(VALUE(LEFT($A1991,3))=309,LEN($B1991)=3),VLOOKUP(VALUE(MID($B1991,2,2)),_309_Table1,MATCH(MID($B1991,1,1),_309_Table1_ColumnLookup,0),FALSE),
  IF($C1991="309 LCR SummaryA",OneYearSCR,IF($C1991="309 LCR SummaryB",UltimateSCR,IF(VALUE(LEFT($A1991,3))=309,VLOOKUP(VALUE(MID($B1991,2,1)),_309_Table1,MATCH(MID($B1991,1,1),_309_Table1_ColumnLookup,0),FALSE)
+N("309"),
  IF(VALUE(LEFT($A1991,3))=310,VLOOKUP(VALUE(MID($B1991,2,1)),_310_Table1,MATCH(MID($B1991,1,1),_310_Table1_ColumnLookup,0),FALSE)
+N("310"),
  IF(AND(VALUE(LEFT($A1991,3))=311,LEN($I1991)=4),VLOOKUP($I1991,_311_Table1,MATCH($B1991,_311_Table1_ColumnLookup,0),FALSE),
  IF(AND(VALUE(LEFT($A1991,3))=311,OR($B1991="I2",$B1991="J2",$B1991="K2",$B1991="L2")),VLOOKUP('311'!$G$58,_311_Table1,MATCH(MID($B1991,1,1),_311_Table1_ColumnLookup,0),FALSE),
  IF(AND(VALUE(LEFT($A1991,3))=311,RIGHT($B1991,5)="Total"),VLOOKUP('311'!$G$59,_311_Table1,MATCH(MID($B1991,1,1),_311_Table1_ColumnLookup,0),FALSE),
  IF(VALUE(LEFT($A1991,3))=311,VLOOKUP(VALUE(MID($B1991,2,1)),_311_Table1,MATCH(MID($B1991,1,1),_311_Table1_ColumnLookup,0),FALSE)
+N("311"),
  IF(AND(VALUE(LEFT($A1991,3))=312,LEFT($G1991,10)="Unincepted",$B1991="G "),VLOOKUP(" ULO",_312_Table1,MATCH('312'!$N$16,_312_Table1_ColumnLookup,0),FALSE),
  IF(AND(VALUE(LEFT($A1991,3))=312,LEFT($G1991,10)="Unincepted",$B1991="O "),VLOOKUP(" ULO",_312_Table1,MATCH('312'!$V$16,_312_Table1_ColumnLookup,0),FALSE),
  IF(AND(VALUE(LEFT($A1991,3))=312,LEFT($G1991,10)="Unincepted",$B1991="Q "),VLOOKUP(" ULO",_312_Table1,MATCH('312'!$X$16,_312_Table1_ColumnLookup,0),FALSE),
  IF(AND(VALUE(LEFT($A1991,3))=312,LEFT($G1991,10)="Unincepted"),VLOOKUP(" ULO",_312_Table1,MATCH(LEFT($B1991,1),_312_Table1_ColumnLookup,0),FALSE),
  IF(AND(VALUE(LEFT($A1991,3))=312,LEFT($G1991,5)="Total",$B1991="G "),VLOOKUP('312'!$F$80,_312_Table1,MATCH('312'!$N$16,_312_Table1_ColumnLookup,0),FALSE),
  IF(AND(VALUE(LEFT($A1991,3))=312,LEFT($G1991,5)="Total",$B1991="O "),VLOOKUP('312'!$F$80,_312_Table1,MATCH('312'!$V$16,_312_Table1_ColumnLookup,0),FALSE),
  IF(AND(VALUE(LEFT($A1991,3))=312,LEFT($G1991,5)="Total",$B1991="Q "),VLOOKUP('312'!$F$80,_312_Table1,MATCH('312'!$X$16,_312_Table1_ColumnLookup,0),FALSE),
  IF(AND(VALUE(LEFT($A1991,3))=312,LEFT($G1991,5)="Total"),VLOOKUP('312'!$F$80,_312_Table1,MATCH(LEFT($B1991,1),_312_Table1_ColumnLookup,0),FALSE),
  IF(AND(VALUE(LEFT($A1991,3))=312,LEN($I1991)=4,$B1991="G"),VLOOKUP($I1991,_312_Table1,MATCH('312'!$N$16,_312_Table1_ColumnLookup,0),FALSE),
  IF(AND(VALUE(LEFT($A1991,3))=312,LEN($I1991)=4,$B1991="O"),VLOOKUP($I1991,_312_Table1,MATCH('312'!$V$16,_312_Table1_ColumnLookup,0),FALSE),
  IF(AND(VALUE(LEFT($A1991,3))=312,LEN($I1991)=4,$B1991="Q"),VLOOKUP($I1991,_312_Table1,MATCH('312'!$X$16,_312_Table1_ColumnLookup,0),FALSE),
  IF(AND(VALUE(LEFT($A1991,3))=312,LEN($I1991)=4),VLOOKUP($I1991,_312_Table1,MATCH(LEFT($B1991,1),_312_Table1_ColumnLookup,0),FALSE)
+N("312"),
  IF(VALUE(LEFT($A1991,3))=313,VLOOKUP(VALUE(MID($B1991,2,1)),_313_Table1,MATCH(MID($B1991,1,1),_313_Table1_ColumnLookup,0),FALSE)
+N("313"),
  IF(AND(VALUE(LEFT($A1991,3))=314,LEN($B1991)=3),VLOOKUP(VALUE(MID($B1991,2,2)),_314_Table1,MATCH(MID($B1991,1,1),_314_Table1_ColumnLookup,0),FALSE),
  IF(VALUE(LEFT($A1991,3))=314,VLOOKUP(VALUE(MID($B1991,2,1)),_314_Table1,MATCH(MID($B1991,1,1),_314_Table1_ColumnLookup,0),FALSE)
+N("314"),
""))))))))))))))))))))))))</f>
        <v>#N/A</v>
      </c>
      <c r="E1991" s="238" t="e">
        <f>IF(AND(VALUE(LEFT($A1991,3))=309,LEN($B1991)=3),VLOOKUP(VALUE(MID($B1991,2,2)),_309_Table2,MATCH(MID($B1991,1,1),_309_Table2_ColumnLookup,0),FALSE),
  IF($C1991="309 LCR SummaryA",OneYearSCR,IF($C1991="309 LCR SummaryB",UltimateSCR,IF(VALUE(LEFT($A1991,3))=309,VLOOKUP(VALUE(MID($B1991,2,1)),_309_Table2,MATCH(MID($B1991,1,1),_309_Table2_ColumnLookup,0),FALSE)
+N("309"),
  IF(VALUE(LEFT($A1991,3))=310,VLOOKUP(VALUE(MID($B1991,2,1)),_310_Table2,MATCH(MID($B1991,1,1),_310_Table2_ColumnLookup,0),FALSE)
+N("310"),
  IF(AND(VALUE(LEFT($A1991,3))=311,LEN($I1991)=4),VLOOKUP($I1991,_311_Table2,MATCH($B1991,_311_Table2_ColumnLookup,0),FALSE),
  IF(AND(VALUE(LEFT($A1991,3))=311,OR($B1991="I2",$B1991="J2",$B1991="K2",$B1991="L2")),VLOOKUP('311'!$G$58,_311_Table2,MATCH(MID($B1991,1,1),_311_Table2_ColumnLookup,0),FALSE),
  IF(AND(VALUE(LEFT($A1991,3))=311,RIGHT($B1991,5)="Total"),VLOOKUP('311'!$G$59,_311_Table2,MATCH(MID($B1991,1,1),_311_Table2_ColumnLookup,0),FALSE),
  IF(VALUE(LEFT($A1991,3))=311,VLOOKUP(VALUE(MID($B1991,2,1)),_311_Table2,MATCH(MID($B1991,1,1),_311_Table2_ColumnLookup,0),FALSE)
+N("311"),
  IF(AND(VALUE(LEFT($A1991,3))=312,LEFT($G1991,10)="Unincepted",$B1991="G "),VLOOKUP(" ULO",_312_Table2,MATCH('312'!$N$16,_312_Table2_ColumnLookup,0),FALSE),
  IF(AND(VALUE(LEFT($A1991,3))=312,LEFT($G1991,10)="Unincepted",$B1991="O "),VLOOKUP(" ULO",_312_Table2,MATCH('312'!$V$16,_312_Table2_ColumnLookup,0),FALSE),
  IF(AND(VALUE(LEFT($A1991,3))=312,LEFT($G1991,10)="Unincepted",$B1991="Q "),VLOOKUP(" ULO",_312_Table2,MATCH('312'!$X$16,_312_Table2_ColumnLookup,0),FALSE),
  IF(AND(VALUE(LEFT($A1991,3))=312,LEFT($G1991,10)="Unincepted"),VLOOKUP(" ULO",_312_Table2,MATCH(LEFT($B1991,1),_312_Table2_ColumnLookup,0),FALSE),
  IF(AND(VALUE(LEFT($A1991,3))=312,LEFT($G1991,5)="Total",$B1991="G "),VLOOKUP('312'!$F$80,_312_Table2,MATCH('312'!$N$16,_312_Table2_ColumnLookup,0),FALSE),
  IF(AND(VALUE(LEFT($A1991,3))=312,LEFT($G1991,5)="Total",$B1991="O "),VLOOKUP('312'!$F$80,_312_Table2,MATCH('312'!$V$16,_312_Table2_ColumnLookup,0),FALSE),
  IF(AND(VALUE(LEFT($A1991,3))=312,LEFT($G1991,5)="Total",$B1991="Q "),VLOOKUP('312'!$F$80,_312_Table2,MATCH('312'!$X$16,_312_Table2_ColumnLookup,0),FALSE),
  IF(AND(VALUE(LEFT($A1991,3))=312,LEFT($G1991,5)="Total"),VLOOKUP('312'!$F$80,_312_Table2,MATCH(LEFT($B1991,1),_312_Table2_ColumnLookup,0),FALSE),
  IF(AND(VALUE(LEFT($A1991,3))=312,LEN($I1991)=4,$B1991="G"),VLOOKUP($I1991,_312_Table2,MATCH('312'!$N$16,_312_Table2_ColumnLookup,0),FALSE),
  IF(AND(VALUE(LEFT($A1991,3))=312,LEN($I1991)=4,$B1991="O"),VLOOKUP($I1991,_312_Table2,MATCH('312'!$V$16,_312_Table2_ColumnLookup,0),FALSE),
  IF(AND(VALUE(LEFT($A1991,3))=312,LEN($I1991)=4,$B1991="Q"),VLOOKUP($I1991,_312_Table2,MATCH('312'!$X$16,_312_Table2_ColumnLookup,0),FALSE),
  IF(AND(VALUE(LEFT($A1991,3))=312,LEN($I1991)=4),VLOOKUP($I1991,_312_Table2,MATCH(LEFT($B1991,1),_312_Table2_ColumnLookup,0),FALSE)
+N("312"),
  IF(VALUE(LEFT($A1991,3))=313,VLOOKUP(VALUE(MID($B1991,2,1)),_313_Table2,MATCH(MID($B1991,1,1),_313_Table2_ColumnLookup,0),FALSE)
+N("313"),
  IF(AND(VALUE(LEFT($A1991,3))=314,LEN($B1991)=3),VLOOKUP(VALUE(MID($B1991,2,2)),_314_Table2,MATCH(MID($B1991,1,1),_314_Table2_ColumnLookup,0),FALSE),
  IF(VALUE(LEFT($A1991,3))=314,VLOOKUP(VALUE(MID($B1991,2,1)),_314_Table2,MATCH(MID($B1991,1,1),_314_Table2_ColumnLookup,0),FALSE)
+N("314"),
""))))))))))))))))))))))))</f>
        <v>#N/A</v>
      </c>
      <c r="F1991" s="238" t="e">
        <f>IF(AND(VALUE(LEFT($A1991,3))=309,LEN($B1991)=3),VLOOKUP(VALUE(MID($B1991,2,2)),_309_Table3,MATCH(MID($B1991,1,1),_309_Table3_ColumnLookup,0),FALSE),
  IF($C1991="309 LCR SummaryA",OneYearSCR,IF($C1991="309 LCR SummaryB",UltimateSCR,IF(VALUE(LEFT($A1991,3))=309,VLOOKUP(VALUE(MID($B1991,2,1)),_309_Table3,MATCH(MID($B1991,1,1),_309_Table3_ColumnLookup,0),FALSE)
+N("309"),
  IF(VALUE(LEFT($A1991,3))=310,VLOOKUP(VALUE(MID($B1991,2,1)),_310_Table3,MATCH(MID($B1991,1,1),_310_Table3_ColumnLookup,0),FALSE)
+N("310"),
  IF(AND(VALUE(LEFT($A1991,3))=311,LEN($I1991)=4),VLOOKUP($I1991,_311_Table3,MATCH($B1991,_311_Table3_ColumnLookup,0),FALSE),
  IF(AND(VALUE(LEFT($A1991,3))=311,OR($B1991="I2",$B1991="J2",$B1991="K2",$B1991="L2")),VLOOKUP('311'!$G$58,_311_Table3,MATCH(MID($B1991,1,1),_311_Table3_ColumnLookup,0),FALSE),
  IF(AND(VALUE(LEFT($A1991,3))=311,RIGHT($B1991,5)="Total"),VLOOKUP('311'!$G$59,_311_Table3,MATCH(MID($B1991,1,1),_311_Table3_ColumnLookup,0),FALSE),
  IF(VALUE(LEFT($A1991,3))=311,VLOOKUP(VALUE(MID($B1991,2,1)),_311_Table3,MATCH(MID($B1991,1,1),_311_Table3_ColumnLookup,0),FALSE)
+N("311"),
  IF(AND(VALUE(LEFT($A1991,3))=312,LEFT($G1991,10)="Unincepted",$B1991="G "),VLOOKUP(" ULO",_312_Table3,MATCH('312'!$N$16,_312_Table3_ColumnLookup,0),FALSE),
  IF(AND(VALUE(LEFT($A1991,3))=312,LEFT($G1991,10)="Unincepted",$B1991="O "),VLOOKUP(" ULO",_312_Table3,MATCH('312'!$V$16,_312_Table3_ColumnLookup,0),FALSE),
  IF(AND(VALUE(LEFT($A1991,3))=312,LEFT($G1991,10)="Unincepted",$B1991="Q "),VLOOKUP(" ULO",_312_Table3,MATCH('312'!$X$16,_312_Table3_ColumnLookup,0),FALSE),
  IF(AND(VALUE(LEFT($A1991,3))=312,LEFT($G1991,10)="Unincepted"),VLOOKUP(" ULO",_312_Table3,MATCH(LEFT($B1991,1),_312_Table3_ColumnLookup,0),FALSE),
  IF(AND(VALUE(LEFT($A1991,3))=312,LEFT($G1991,5)="Total",$B1991="G "),VLOOKUP('312'!$F$80,_312_Table3,MATCH('312'!$N$16,_312_Table3_ColumnLookup,0),FALSE),
  IF(AND(VALUE(LEFT($A1991,3))=312,LEFT($G1991,5)="Total",$B1991="O "),VLOOKUP('312'!$F$80,_312_Table3,MATCH('312'!$V$16,_312_Table3_ColumnLookup,0),FALSE),
  IF(AND(VALUE(LEFT($A1991,3))=312,LEFT($G1991,5)="Total",$B1991="Q "),VLOOKUP('312'!$F$80,_312_Table3,MATCH('312'!$X$16,_312_Table3_ColumnLookup,0),FALSE),
  IF(AND(VALUE(LEFT($A1991,3))=312,LEFT($G1991,5)="Total"),VLOOKUP('312'!$F$80,_312_Table3,MATCH(LEFT($B1991,1),_312_Table3_ColumnLookup,0),FALSE),
  IF(AND(VALUE(LEFT($A1991,3))=312,LEN($I1991)=4,$B1991="G"),VLOOKUP($I1991,_312_Table3,MATCH('312'!$N$16,_312_Table3_ColumnLookup,0),FALSE),
  IF(AND(VALUE(LEFT($A1991,3))=312,LEN($I1991)=4,$B1991="O"),VLOOKUP($I1991,_312_Table3,MATCH('312'!$V$16,_312_Table3_ColumnLookup,0),FALSE),
  IF(AND(VALUE(LEFT($A1991,3))=312,LEN($I1991)=4,$B1991="Q"),VLOOKUP($I1991,_312_Table3,MATCH('312'!$X$16,_312_Table3_ColumnLookup,0),FALSE),
  IF(AND(VALUE(LEFT($A1991,3))=312,LEN($I1991)=4),VLOOKUP($I1991,_312_Table3,MATCH(LEFT($B1991,1),_312_Table3_ColumnLookup,0),FALSE)
+N("312"),
  IF(VALUE(LEFT($A1991,3))=313,VLOOKUP(VALUE(MID($B1991,2,1)),_313_Table3,MATCH(MID($B1991,1,1),_313_Table3_ColumnLookup,0),FALSE)
+N("313"),
  IF(AND(VALUE(LEFT($A1991,3))=314,LEN($B1991)=3),VLOOKUP(VALUE(MID($B1991,2,2)),_314_Table3,MATCH(MID($B1991,1,1),_314_Table3_ColumnLookup,0),FALSE),
  IF(VALUE(LEFT($A1991,3))=314,VLOOKUP(VALUE(MID($B1991,2,1)),_314_Table3,MATCH(MID($B1991,1,1),_314_Table3_ColumnLookup,0),FALSE)
+N("314"),
""))))))))))))))))))))))))</f>
        <v>#N/A</v>
      </c>
      <c r="H1991" s="321" t="str">
        <f>IFERROR(
IF(ISERROR($D1991)=FALSE,$D1991,IF(ISERROR($E1991)=FALSE,$E1991,IF(ISERROR($F1991)=FALSE,$F1991
+N("012 checkboxes"),
IF(
IF(OR(LEFT($A1991,9)="Syndicate",LEFT($A1991,12)="NewSyndicate"),VLOOKUP($A1991,'012'!$J:$ZW,MATCH("Link to button",'012'!$J$1:$ZW$1,0),0)
+N("309 checkbox"),
IF($C1991="309 LCR Summary0",VLOOKUP("Notes990",'309'!$P:$ZZ,MATCH("Link to button",'309'!$P$1:$ZZ$1,0),0)
+N("313 checkboxes"),
IF($C1991="313 Financial Information0LcmVsScr",IF($C1991="309 LCR Summary0",VLOOKUP("LcmVsScr",'309'!$N:$ZZ,MATCH("Link to button",'309'!$N$1:$ZZ$1,0),0),
IF($C1991="313 Financial Information0LcrDocAttached",IF($C1991="309 LCR Summary0",VLOOKUP("LcrDocAttached",'309'!$N:$ZZ,MATCH("Link to button",'309'!$N$1:$ZZ$1,0),
0)))))))=1,TRUE,FALSE)
))),"")</f>
        <v/>
      </c>
    </row>
    <row r="1992" spans="1:8">
      <c r="A1992" s="237" t="e">
        <f>VLOOKUP($G1992,CSVLookups!$B:$R,MATCH(A$1,CSVLookups!$B$1:$R$1,0),FALSE)</f>
        <v>#N/A</v>
      </c>
      <c r="B1992" s="237" t="e">
        <f>VLOOKUP($G1992,CSVLookups!$B:$R,MATCH(B$1,CSVLookups!$B$1:$R$1,0),FALSE)</f>
        <v>#N/A</v>
      </c>
      <c r="C1992" s="238" t="e">
        <f t="shared" si="31"/>
        <v>#N/A</v>
      </c>
      <c r="D1992" s="238" t="e">
        <f>IF(AND(VALUE(LEFT($A1992,3))=309,LEN($B1992)=3),VLOOKUP(VALUE(MID($B1992,2,2)),_309_Table1,MATCH(MID($B1992,1,1),_309_Table1_ColumnLookup,0),FALSE),
  IF($C1992="309 LCR SummaryA",OneYearSCR,IF($C1992="309 LCR SummaryB",UltimateSCR,IF(VALUE(LEFT($A1992,3))=309,VLOOKUP(VALUE(MID($B1992,2,1)),_309_Table1,MATCH(MID($B1992,1,1),_309_Table1_ColumnLookup,0),FALSE)
+N("309"),
  IF(VALUE(LEFT($A1992,3))=310,VLOOKUP(VALUE(MID($B1992,2,1)),_310_Table1,MATCH(MID($B1992,1,1),_310_Table1_ColumnLookup,0),FALSE)
+N("310"),
  IF(AND(VALUE(LEFT($A1992,3))=311,LEN($I1992)=4),VLOOKUP($I1992,_311_Table1,MATCH($B1992,_311_Table1_ColumnLookup,0),FALSE),
  IF(AND(VALUE(LEFT($A1992,3))=311,OR($B1992="I2",$B1992="J2",$B1992="K2",$B1992="L2")),VLOOKUP('311'!$G$58,_311_Table1,MATCH(MID($B1992,1,1),_311_Table1_ColumnLookup,0),FALSE),
  IF(AND(VALUE(LEFT($A1992,3))=311,RIGHT($B1992,5)="Total"),VLOOKUP('311'!$G$59,_311_Table1,MATCH(MID($B1992,1,1),_311_Table1_ColumnLookup,0),FALSE),
  IF(VALUE(LEFT($A1992,3))=311,VLOOKUP(VALUE(MID($B1992,2,1)),_311_Table1,MATCH(MID($B1992,1,1),_311_Table1_ColumnLookup,0),FALSE)
+N("311"),
  IF(AND(VALUE(LEFT($A1992,3))=312,LEFT($G1992,10)="Unincepted",$B1992="G "),VLOOKUP(" ULO",_312_Table1,MATCH('312'!$N$16,_312_Table1_ColumnLookup,0),FALSE),
  IF(AND(VALUE(LEFT($A1992,3))=312,LEFT($G1992,10)="Unincepted",$B1992="O "),VLOOKUP(" ULO",_312_Table1,MATCH('312'!$V$16,_312_Table1_ColumnLookup,0),FALSE),
  IF(AND(VALUE(LEFT($A1992,3))=312,LEFT($G1992,10)="Unincepted",$B1992="Q "),VLOOKUP(" ULO",_312_Table1,MATCH('312'!$X$16,_312_Table1_ColumnLookup,0),FALSE),
  IF(AND(VALUE(LEFT($A1992,3))=312,LEFT($G1992,10)="Unincepted"),VLOOKUP(" ULO",_312_Table1,MATCH(LEFT($B1992,1),_312_Table1_ColumnLookup,0),FALSE),
  IF(AND(VALUE(LEFT($A1992,3))=312,LEFT($G1992,5)="Total",$B1992="G "),VLOOKUP('312'!$F$80,_312_Table1,MATCH('312'!$N$16,_312_Table1_ColumnLookup,0),FALSE),
  IF(AND(VALUE(LEFT($A1992,3))=312,LEFT($G1992,5)="Total",$B1992="O "),VLOOKUP('312'!$F$80,_312_Table1,MATCH('312'!$V$16,_312_Table1_ColumnLookup,0),FALSE),
  IF(AND(VALUE(LEFT($A1992,3))=312,LEFT($G1992,5)="Total",$B1992="Q "),VLOOKUP('312'!$F$80,_312_Table1,MATCH('312'!$X$16,_312_Table1_ColumnLookup,0),FALSE),
  IF(AND(VALUE(LEFT($A1992,3))=312,LEFT($G1992,5)="Total"),VLOOKUP('312'!$F$80,_312_Table1,MATCH(LEFT($B1992,1),_312_Table1_ColumnLookup,0),FALSE),
  IF(AND(VALUE(LEFT($A1992,3))=312,LEN($I1992)=4,$B1992="G"),VLOOKUP($I1992,_312_Table1,MATCH('312'!$N$16,_312_Table1_ColumnLookup,0),FALSE),
  IF(AND(VALUE(LEFT($A1992,3))=312,LEN($I1992)=4,$B1992="O"),VLOOKUP($I1992,_312_Table1,MATCH('312'!$V$16,_312_Table1_ColumnLookup,0),FALSE),
  IF(AND(VALUE(LEFT($A1992,3))=312,LEN($I1992)=4,$B1992="Q"),VLOOKUP($I1992,_312_Table1,MATCH('312'!$X$16,_312_Table1_ColumnLookup,0),FALSE),
  IF(AND(VALUE(LEFT($A1992,3))=312,LEN($I1992)=4),VLOOKUP($I1992,_312_Table1,MATCH(LEFT($B1992,1),_312_Table1_ColumnLookup,0),FALSE)
+N("312"),
  IF(VALUE(LEFT($A1992,3))=313,VLOOKUP(VALUE(MID($B1992,2,1)),_313_Table1,MATCH(MID($B1992,1,1),_313_Table1_ColumnLookup,0),FALSE)
+N("313"),
  IF(AND(VALUE(LEFT($A1992,3))=314,LEN($B1992)=3),VLOOKUP(VALUE(MID($B1992,2,2)),_314_Table1,MATCH(MID($B1992,1,1),_314_Table1_ColumnLookup,0),FALSE),
  IF(VALUE(LEFT($A1992,3))=314,VLOOKUP(VALUE(MID($B1992,2,1)),_314_Table1,MATCH(MID($B1992,1,1),_314_Table1_ColumnLookup,0),FALSE)
+N("314"),
""))))))))))))))))))))))))</f>
        <v>#N/A</v>
      </c>
      <c r="E1992" s="238" t="e">
        <f>IF(AND(VALUE(LEFT($A1992,3))=309,LEN($B1992)=3),VLOOKUP(VALUE(MID($B1992,2,2)),_309_Table2,MATCH(MID($B1992,1,1),_309_Table2_ColumnLookup,0),FALSE),
  IF($C1992="309 LCR SummaryA",OneYearSCR,IF($C1992="309 LCR SummaryB",UltimateSCR,IF(VALUE(LEFT($A1992,3))=309,VLOOKUP(VALUE(MID($B1992,2,1)),_309_Table2,MATCH(MID($B1992,1,1),_309_Table2_ColumnLookup,0),FALSE)
+N("309"),
  IF(VALUE(LEFT($A1992,3))=310,VLOOKUP(VALUE(MID($B1992,2,1)),_310_Table2,MATCH(MID($B1992,1,1),_310_Table2_ColumnLookup,0),FALSE)
+N("310"),
  IF(AND(VALUE(LEFT($A1992,3))=311,LEN($I1992)=4),VLOOKUP($I1992,_311_Table2,MATCH($B1992,_311_Table2_ColumnLookup,0),FALSE),
  IF(AND(VALUE(LEFT($A1992,3))=311,OR($B1992="I2",$B1992="J2",$B1992="K2",$B1992="L2")),VLOOKUP('311'!$G$58,_311_Table2,MATCH(MID($B1992,1,1),_311_Table2_ColumnLookup,0),FALSE),
  IF(AND(VALUE(LEFT($A1992,3))=311,RIGHT($B1992,5)="Total"),VLOOKUP('311'!$G$59,_311_Table2,MATCH(MID($B1992,1,1),_311_Table2_ColumnLookup,0),FALSE),
  IF(VALUE(LEFT($A1992,3))=311,VLOOKUP(VALUE(MID($B1992,2,1)),_311_Table2,MATCH(MID($B1992,1,1),_311_Table2_ColumnLookup,0),FALSE)
+N("311"),
  IF(AND(VALUE(LEFT($A1992,3))=312,LEFT($G1992,10)="Unincepted",$B1992="G "),VLOOKUP(" ULO",_312_Table2,MATCH('312'!$N$16,_312_Table2_ColumnLookup,0),FALSE),
  IF(AND(VALUE(LEFT($A1992,3))=312,LEFT($G1992,10)="Unincepted",$B1992="O "),VLOOKUP(" ULO",_312_Table2,MATCH('312'!$V$16,_312_Table2_ColumnLookup,0),FALSE),
  IF(AND(VALUE(LEFT($A1992,3))=312,LEFT($G1992,10)="Unincepted",$B1992="Q "),VLOOKUP(" ULO",_312_Table2,MATCH('312'!$X$16,_312_Table2_ColumnLookup,0),FALSE),
  IF(AND(VALUE(LEFT($A1992,3))=312,LEFT($G1992,10)="Unincepted"),VLOOKUP(" ULO",_312_Table2,MATCH(LEFT($B1992,1),_312_Table2_ColumnLookup,0),FALSE),
  IF(AND(VALUE(LEFT($A1992,3))=312,LEFT($G1992,5)="Total",$B1992="G "),VLOOKUP('312'!$F$80,_312_Table2,MATCH('312'!$N$16,_312_Table2_ColumnLookup,0),FALSE),
  IF(AND(VALUE(LEFT($A1992,3))=312,LEFT($G1992,5)="Total",$B1992="O "),VLOOKUP('312'!$F$80,_312_Table2,MATCH('312'!$V$16,_312_Table2_ColumnLookup,0),FALSE),
  IF(AND(VALUE(LEFT($A1992,3))=312,LEFT($G1992,5)="Total",$B1992="Q "),VLOOKUP('312'!$F$80,_312_Table2,MATCH('312'!$X$16,_312_Table2_ColumnLookup,0),FALSE),
  IF(AND(VALUE(LEFT($A1992,3))=312,LEFT($G1992,5)="Total"),VLOOKUP('312'!$F$80,_312_Table2,MATCH(LEFT($B1992,1),_312_Table2_ColumnLookup,0),FALSE),
  IF(AND(VALUE(LEFT($A1992,3))=312,LEN($I1992)=4,$B1992="G"),VLOOKUP($I1992,_312_Table2,MATCH('312'!$N$16,_312_Table2_ColumnLookup,0),FALSE),
  IF(AND(VALUE(LEFT($A1992,3))=312,LEN($I1992)=4,$B1992="O"),VLOOKUP($I1992,_312_Table2,MATCH('312'!$V$16,_312_Table2_ColumnLookup,0),FALSE),
  IF(AND(VALUE(LEFT($A1992,3))=312,LEN($I1992)=4,$B1992="Q"),VLOOKUP($I1992,_312_Table2,MATCH('312'!$X$16,_312_Table2_ColumnLookup,0),FALSE),
  IF(AND(VALUE(LEFT($A1992,3))=312,LEN($I1992)=4),VLOOKUP($I1992,_312_Table2,MATCH(LEFT($B1992,1),_312_Table2_ColumnLookup,0),FALSE)
+N("312"),
  IF(VALUE(LEFT($A1992,3))=313,VLOOKUP(VALUE(MID($B1992,2,1)),_313_Table2,MATCH(MID($B1992,1,1),_313_Table2_ColumnLookup,0),FALSE)
+N("313"),
  IF(AND(VALUE(LEFT($A1992,3))=314,LEN($B1992)=3),VLOOKUP(VALUE(MID($B1992,2,2)),_314_Table2,MATCH(MID($B1992,1,1),_314_Table2_ColumnLookup,0),FALSE),
  IF(VALUE(LEFT($A1992,3))=314,VLOOKUP(VALUE(MID($B1992,2,1)),_314_Table2,MATCH(MID($B1992,1,1),_314_Table2_ColumnLookup,0),FALSE)
+N("314"),
""))))))))))))))))))))))))</f>
        <v>#N/A</v>
      </c>
      <c r="F1992" s="238" t="e">
        <f>IF(AND(VALUE(LEFT($A1992,3))=309,LEN($B1992)=3),VLOOKUP(VALUE(MID($B1992,2,2)),_309_Table3,MATCH(MID($B1992,1,1),_309_Table3_ColumnLookup,0),FALSE),
  IF($C1992="309 LCR SummaryA",OneYearSCR,IF($C1992="309 LCR SummaryB",UltimateSCR,IF(VALUE(LEFT($A1992,3))=309,VLOOKUP(VALUE(MID($B1992,2,1)),_309_Table3,MATCH(MID($B1992,1,1),_309_Table3_ColumnLookup,0),FALSE)
+N("309"),
  IF(VALUE(LEFT($A1992,3))=310,VLOOKUP(VALUE(MID($B1992,2,1)),_310_Table3,MATCH(MID($B1992,1,1),_310_Table3_ColumnLookup,0),FALSE)
+N("310"),
  IF(AND(VALUE(LEFT($A1992,3))=311,LEN($I1992)=4),VLOOKUP($I1992,_311_Table3,MATCH($B1992,_311_Table3_ColumnLookup,0),FALSE),
  IF(AND(VALUE(LEFT($A1992,3))=311,OR($B1992="I2",$B1992="J2",$B1992="K2",$B1992="L2")),VLOOKUP('311'!$G$58,_311_Table3,MATCH(MID($B1992,1,1),_311_Table3_ColumnLookup,0),FALSE),
  IF(AND(VALUE(LEFT($A1992,3))=311,RIGHT($B1992,5)="Total"),VLOOKUP('311'!$G$59,_311_Table3,MATCH(MID($B1992,1,1),_311_Table3_ColumnLookup,0),FALSE),
  IF(VALUE(LEFT($A1992,3))=311,VLOOKUP(VALUE(MID($B1992,2,1)),_311_Table3,MATCH(MID($B1992,1,1),_311_Table3_ColumnLookup,0),FALSE)
+N("311"),
  IF(AND(VALUE(LEFT($A1992,3))=312,LEFT($G1992,10)="Unincepted",$B1992="G "),VLOOKUP(" ULO",_312_Table3,MATCH('312'!$N$16,_312_Table3_ColumnLookup,0),FALSE),
  IF(AND(VALUE(LEFT($A1992,3))=312,LEFT($G1992,10)="Unincepted",$B1992="O "),VLOOKUP(" ULO",_312_Table3,MATCH('312'!$V$16,_312_Table3_ColumnLookup,0),FALSE),
  IF(AND(VALUE(LEFT($A1992,3))=312,LEFT($G1992,10)="Unincepted",$B1992="Q "),VLOOKUP(" ULO",_312_Table3,MATCH('312'!$X$16,_312_Table3_ColumnLookup,0),FALSE),
  IF(AND(VALUE(LEFT($A1992,3))=312,LEFT($G1992,10)="Unincepted"),VLOOKUP(" ULO",_312_Table3,MATCH(LEFT($B1992,1),_312_Table3_ColumnLookup,0),FALSE),
  IF(AND(VALUE(LEFT($A1992,3))=312,LEFT($G1992,5)="Total",$B1992="G "),VLOOKUP('312'!$F$80,_312_Table3,MATCH('312'!$N$16,_312_Table3_ColumnLookup,0),FALSE),
  IF(AND(VALUE(LEFT($A1992,3))=312,LEFT($G1992,5)="Total",$B1992="O "),VLOOKUP('312'!$F$80,_312_Table3,MATCH('312'!$V$16,_312_Table3_ColumnLookup,0),FALSE),
  IF(AND(VALUE(LEFT($A1992,3))=312,LEFT($G1992,5)="Total",$B1992="Q "),VLOOKUP('312'!$F$80,_312_Table3,MATCH('312'!$X$16,_312_Table3_ColumnLookup,0),FALSE),
  IF(AND(VALUE(LEFT($A1992,3))=312,LEFT($G1992,5)="Total"),VLOOKUP('312'!$F$80,_312_Table3,MATCH(LEFT($B1992,1),_312_Table3_ColumnLookup,0),FALSE),
  IF(AND(VALUE(LEFT($A1992,3))=312,LEN($I1992)=4,$B1992="G"),VLOOKUP($I1992,_312_Table3,MATCH('312'!$N$16,_312_Table3_ColumnLookup,0),FALSE),
  IF(AND(VALUE(LEFT($A1992,3))=312,LEN($I1992)=4,$B1992="O"),VLOOKUP($I1992,_312_Table3,MATCH('312'!$V$16,_312_Table3_ColumnLookup,0),FALSE),
  IF(AND(VALUE(LEFT($A1992,3))=312,LEN($I1992)=4,$B1992="Q"),VLOOKUP($I1992,_312_Table3,MATCH('312'!$X$16,_312_Table3_ColumnLookup,0),FALSE),
  IF(AND(VALUE(LEFT($A1992,3))=312,LEN($I1992)=4),VLOOKUP($I1992,_312_Table3,MATCH(LEFT($B1992,1),_312_Table3_ColumnLookup,0),FALSE)
+N("312"),
  IF(VALUE(LEFT($A1992,3))=313,VLOOKUP(VALUE(MID($B1992,2,1)),_313_Table3,MATCH(MID($B1992,1,1),_313_Table3_ColumnLookup,0),FALSE)
+N("313"),
  IF(AND(VALUE(LEFT($A1992,3))=314,LEN($B1992)=3),VLOOKUP(VALUE(MID($B1992,2,2)),_314_Table3,MATCH(MID($B1992,1,1),_314_Table3_ColumnLookup,0),FALSE),
  IF(VALUE(LEFT($A1992,3))=314,VLOOKUP(VALUE(MID($B1992,2,1)),_314_Table3,MATCH(MID($B1992,1,1),_314_Table3_ColumnLookup,0),FALSE)
+N("314"),
""))))))))))))))))))))))))</f>
        <v>#N/A</v>
      </c>
      <c r="H1992" s="321" t="str">
        <f>IFERROR(
IF(ISERROR($D1992)=FALSE,$D1992,IF(ISERROR($E1992)=FALSE,$E1992,IF(ISERROR($F1992)=FALSE,$F1992
+N("012 checkboxes"),
IF(
IF(OR(LEFT($A1992,9)="Syndicate",LEFT($A1992,12)="NewSyndicate"),VLOOKUP($A1992,'012'!$J:$ZW,MATCH("Link to button",'012'!$J$1:$ZW$1,0),0)
+N("309 checkbox"),
IF($C1992="309 LCR Summary0",VLOOKUP("Notes990",'309'!$P:$ZZ,MATCH("Link to button",'309'!$P$1:$ZZ$1,0),0)
+N("313 checkboxes"),
IF($C1992="313 Financial Information0LcmVsScr",IF($C1992="309 LCR Summary0",VLOOKUP("LcmVsScr",'309'!$N:$ZZ,MATCH("Link to button",'309'!$N$1:$ZZ$1,0),0),
IF($C1992="313 Financial Information0LcrDocAttached",IF($C1992="309 LCR Summary0",VLOOKUP("LcrDocAttached",'309'!$N:$ZZ,MATCH("Link to button",'309'!$N$1:$ZZ$1,0),
0)))))))=1,TRUE,FALSE)
))),"")</f>
        <v/>
      </c>
    </row>
    <row r="1993" spans="1:8">
      <c r="A1993" s="237" t="e">
        <f>VLOOKUP($G1993,CSVLookups!$B:$R,MATCH(A$1,CSVLookups!$B$1:$R$1,0),FALSE)</f>
        <v>#N/A</v>
      </c>
      <c r="B1993" s="237" t="e">
        <f>VLOOKUP($G1993,CSVLookups!$B:$R,MATCH(B$1,CSVLookups!$B$1:$R$1,0),FALSE)</f>
        <v>#N/A</v>
      </c>
      <c r="C1993" s="238" t="e">
        <f t="shared" si="31"/>
        <v>#N/A</v>
      </c>
      <c r="D1993" s="238" t="e">
        <f>IF(AND(VALUE(LEFT($A1993,3))=309,LEN($B1993)=3),VLOOKUP(VALUE(MID($B1993,2,2)),_309_Table1,MATCH(MID($B1993,1,1),_309_Table1_ColumnLookup,0),FALSE),
  IF($C1993="309 LCR SummaryA",OneYearSCR,IF($C1993="309 LCR SummaryB",UltimateSCR,IF(VALUE(LEFT($A1993,3))=309,VLOOKUP(VALUE(MID($B1993,2,1)),_309_Table1,MATCH(MID($B1993,1,1),_309_Table1_ColumnLookup,0),FALSE)
+N("309"),
  IF(VALUE(LEFT($A1993,3))=310,VLOOKUP(VALUE(MID($B1993,2,1)),_310_Table1,MATCH(MID($B1993,1,1),_310_Table1_ColumnLookup,0),FALSE)
+N("310"),
  IF(AND(VALUE(LEFT($A1993,3))=311,LEN($I1993)=4),VLOOKUP($I1993,_311_Table1,MATCH($B1993,_311_Table1_ColumnLookup,0),FALSE),
  IF(AND(VALUE(LEFT($A1993,3))=311,OR($B1993="I2",$B1993="J2",$B1993="K2",$B1993="L2")),VLOOKUP('311'!$G$58,_311_Table1,MATCH(MID($B1993,1,1),_311_Table1_ColumnLookup,0),FALSE),
  IF(AND(VALUE(LEFT($A1993,3))=311,RIGHT($B1993,5)="Total"),VLOOKUP('311'!$G$59,_311_Table1,MATCH(MID($B1993,1,1),_311_Table1_ColumnLookup,0),FALSE),
  IF(VALUE(LEFT($A1993,3))=311,VLOOKUP(VALUE(MID($B1993,2,1)),_311_Table1,MATCH(MID($B1993,1,1),_311_Table1_ColumnLookup,0),FALSE)
+N("311"),
  IF(AND(VALUE(LEFT($A1993,3))=312,LEFT($G1993,10)="Unincepted",$B1993="G "),VLOOKUP(" ULO",_312_Table1,MATCH('312'!$N$16,_312_Table1_ColumnLookup,0),FALSE),
  IF(AND(VALUE(LEFT($A1993,3))=312,LEFT($G1993,10)="Unincepted",$B1993="O "),VLOOKUP(" ULO",_312_Table1,MATCH('312'!$V$16,_312_Table1_ColumnLookup,0),FALSE),
  IF(AND(VALUE(LEFT($A1993,3))=312,LEFT($G1993,10)="Unincepted",$B1993="Q "),VLOOKUP(" ULO",_312_Table1,MATCH('312'!$X$16,_312_Table1_ColumnLookup,0),FALSE),
  IF(AND(VALUE(LEFT($A1993,3))=312,LEFT($G1993,10)="Unincepted"),VLOOKUP(" ULO",_312_Table1,MATCH(LEFT($B1993,1),_312_Table1_ColumnLookup,0),FALSE),
  IF(AND(VALUE(LEFT($A1993,3))=312,LEFT($G1993,5)="Total",$B1993="G "),VLOOKUP('312'!$F$80,_312_Table1,MATCH('312'!$N$16,_312_Table1_ColumnLookup,0),FALSE),
  IF(AND(VALUE(LEFT($A1993,3))=312,LEFT($G1993,5)="Total",$B1993="O "),VLOOKUP('312'!$F$80,_312_Table1,MATCH('312'!$V$16,_312_Table1_ColumnLookup,0),FALSE),
  IF(AND(VALUE(LEFT($A1993,3))=312,LEFT($G1993,5)="Total",$B1993="Q "),VLOOKUP('312'!$F$80,_312_Table1,MATCH('312'!$X$16,_312_Table1_ColumnLookup,0),FALSE),
  IF(AND(VALUE(LEFT($A1993,3))=312,LEFT($G1993,5)="Total"),VLOOKUP('312'!$F$80,_312_Table1,MATCH(LEFT($B1993,1),_312_Table1_ColumnLookup,0),FALSE),
  IF(AND(VALUE(LEFT($A1993,3))=312,LEN($I1993)=4,$B1993="G"),VLOOKUP($I1993,_312_Table1,MATCH('312'!$N$16,_312_Table1_ColumnLookup,0),FALSE),
  IF(AND(VALUE(LEFT($A1993,3))=312,LEN($I1993)=4,$B1993="O"),VLOOKUP($I1993,_312_Table1,MATCH('312'!$V$16,_312_Table1_ColumnLookup,0),FALSE),
  IF(AND(VALUE(LEFT($A1993,3))=312,LEN($I1993)=4,$B1993="Q"),VLOOKUP($I1993,_312_Table1,MATCH('312'!$X$16,_312_Table1_ColumnLookup,0),FALSE),
  IF(AND(VALUE(LEFT($A1993,3))=312,LEN($I1993)=4),VLOOKUP($I1993,_312_Table1,MATCH(LEFT($B1993,1),_312_Table1_ColumnLookup,0),FALSE)
+N("312"),
  IF(VALUE(LEFT($A1993,3))=313,VLOOKUP(VALUE(MID($B1993,2,1)),_313_Table1,MATCH(MID($B1993,1,1),_313_Table1_ColumnLookup,0),FALSE)
+N("313"),
  IF(AND(VALUE(LEFT($A1993,3))=314,LEN($B1993)=3),VLOOKUP(VALUE(MID($B1993,2,2)),_314_Table1,MATCH(MID($B1993,1,1),_314_Table1_ColumnLookup,0),FALSE),
  IF(VALUE(LEFT($A1993,3))=314,VLOOKUP(VALUE(MID($B1993,2,1)),_314_Table1,MATCH(MID($B1993,1,1),_314_Table1_ColumnLookup,0),FALSE)
+N("314"),
""))))))))))))))))))))))))</f>
        <v>#N/A</v>
      </c>
      <c r="E1993" s="238" t="e">
        <f>IF(AND(VALUE(LEFT($A1993,3))=309,LEN($B1993)=3),VLOOKUP(VALUE(MID($B1993,2,2)),_309_Table2,MATCH(MID($B1993,1,1),_309_Table2_ColumnLookup,0),FALSE),
  IF($C1993="309 LCR SummaryA",OneYearSCR,IF($C1993="309 LCR SummaryB",UltimateSCR,IF(VALUE(LEFT($A1993,3))=309,VLOOKUP(VALUE(MID($B1993,2,1)),_309_Table2,MATCH(MID($B1993,1,1),_309_Table2_ColumnLookup,0),FALSE)
+N("309"),
  IF(VALUE(LEFT($A1993,3))=310,VLOOKUP(VALUE(MID($B1993,2,1)),_310_Table2,MATCH(MID($B1993,1,1),_310_Table2_ColumnLookup,0),FALSE)
+N("310"),
  IF(AND(VALUE(LEFT($A1993,3))=311,LEN($I1993)=4),VLOOKUP($I1993,_311_Table2,MATCH($B1993,_311_Table2_ColumnLookup,0),FALSE),
  IF(AND(VALUE(LEFT($A1993,3))=311,OR($B1993="I2",$B1993="J2",$B1993="K2",$B1993="L2")),VLOOKUP('311'!$G$58,_311_Table2,MATCH(MID($B1993,1,1),_311_Table2_ColumnLookup,0),FALSE),
  IF(AND(VALUE(LEFT($A1993,3))=311,RIGHT($B1993,5)="Total"),VLOOKUP('311'!$G$59,_311_Table2,MATCH(MID($B1993,1,1),_311_Table2_ColumnLookup,0),FALSE),
  IF(VALUE(LEFT($A1993,3))=311,VLOOKUP(VALUE(MID($B1993,2,1)),_311_Table2,MATCH(MID($B1993,1,1),_311_Table2_ColumnLookup,0),FALSE)
+N("311"),
  IF(AND(VALUE(LEFT($A1993,3))=312,LEFT($G1993,10)="Unincepted",$B1993="G "),VLOOKUP(" ULO",_312_Table2,MATCH('312'!$N$16,_312_Table2_ColumnLookup,0),FALSE),
  IF(AND(VALUE(LEFT($A1993,3))=312,LEFT($G1993,10)="Unincepted",$B1993="O "),VLOOKUP(" ULO",_312_Table2,MATCH('312'!$V$16,_312_Table2_ColumnLookup,0),FALSE),
  IF(AND(VALUE(LEFT($A1993,3))=312,LEFT($G1993,10)="Unincepted",$B1993="Q "),VLOOKUP(" ULO",_312_Table2,MATCH('312'!$X$16,_312_Table2_ColumnLookup,0),FALSE),
  IF(AND(VALUE(LEFT($A1993,3))=312,LEFT($G1993,10)="Unincepted"),VLOOKUP(" ULO",_312_Table2,MATCH(LEFT($B1993,1),_312_Table2_ColumnLookup,0),FALSE),
  IF(AND(VALUE(LEFT($A1993,3))=312,LEFT($G1993,5)="Total",$B1993="G "),VLOOKUP('312'!$F$80,_312_Table2,MATCH('312'!$N$16,_312_Table2_ColumnLookup,0),FALSE),
  IF(AND(VALUE(LEFT($A1993,3))=312,LEFT($G1993,5)="Total",$B1993="O "),VLOOKUP('312'!$F$80,_312_Table2,MATCH('312'!$V$16,_312_Table2_ColumnLookup,0),FALSE),
  IF(AND(VALUE(LEFT($A1993,3))=312,LEFT($G1993,5)="Total",$B1993="Q "),VLOOKUP('312'!$F$80,_312_Table2,MATCH('312'!$X$16,_312_Table2_ColumnLookup,0),FALSE),
  IF(AND(VALUE(LEFT($A1993,3))=312,LEFT($G1993,5)="Total"),VLOOKUP('312'!$F$80,_312_Table2,MATCH(LEFT($B1993,1),_312_Table2_ColumnLookup,0),FALSE),
  IF(AND(VALUE(LEFT($A1993,3))=312,LEN($I1993)=4,$B1993="G"),VLOOKUP($I1993,_312_Table2,MATCH('312'!$N$16,_312_Table2_ColumnLookup,0),FALSE),
  IF(AND(VALUE(LEFT($A1993,3))=312,LEN($I1993)=4,$B1993="O"),VLOOKUP($I1993,_312_Table2,MATCH('312'!$V$16,_312_Table2_ColumnLookup,0),FALSE),
  IF(AND(VALUE(LEFT($A1993,3))=312,LEN($I1993)=4,$B1993="Q"),VLOOKUP($I1993,_312_Table2,MATCH('312'!$X$16,_312_Table2_ColumnLookup,0),FALSE),
  IF(AND(VALUE(LEFT($A1993,3))=312,LEN($I1993)=4),VLOOKUP($I1993,_312_Table2,MATCH(LEFT($B1993,1),_312_Table2_ColumnLookup,0),FALSE)
+N("312"),
  IF(VALUE(LEFT($A1993,3))=313,VLOOKUP(VALUE(MID($B1993,2,1)),_313_Table2,MATCH(MID($B1993,1,1),_313_Table2_ColumnLookup,0),FALSE)
+N("313"),
  IF(AND(VALUE(LEFT($A1993,3))=314,LEN($B1993)=3),VLOOKUP(VALUE(MID($B1993,2,2)),_314_Table2,MATCH(MID($B1993,1,1),_314_Table2_ColumnLookup,0),FALSE),
  IF(VALUE(LEFT($A1993,3))=314,VLOOKUP(VALUE(MID($B1993,2,1)),_314_Table2,MATCH(MID($B1993,1,1),_314_Table2_ColumnLookup,0),FALSE)
+N("314"),
""))))))))))))))))))))))))</f>
        <v>#N/A</v>
      </c>
      <c r="F1993" s="238" t="e">
        <f>IF(AND(VALUE(LEFT($A1993,3))=309,LEN($B1993)=3),VLOOKUP(VALUE(MID($B1993,2,2)),_309_Table3,MATCH(MID($B1993,1,1),_309_Table3_ColumnLookup,0),FALSE),
  IF($C1993="309 LCR SummaryA",OneYearSCR,IF($C1993="309 LCR SummaryB",UltimateSCR,IF(VALUE(LEFT($A1993,3))=309,VLOOKUP(VALUE(MID($B1993,2,1)),_309_Table3,MATCH(MID($B1993,1,1),_309_Table3_ColumnLookup,0),FALSE)
+N("309"),
  IF(VALUE(LEFT($A1993,3))=310,VLOOKUP(VALUE(MID($B1993,2,1)),_310_Table3,MATCH(MID($B1993,1,1),_310_Table3_ColumnLookup,0),FALSE)
+N("310"),
  IF(AND(VALUE(LEFT($A1993,3))=311,LEN($I1993)=4),VLOOKUP($I1993,_311_Table3,MATCH($B1993,_311_Table3_ColumnLookup,0),FALSE),
  IF(AND(VALUE(LEFT($A1993,3))=311,OR($B1993="I2",$B1993="J2",$B1993="K2",$B1993="L2")),VLOOKUP('311'!$G$58,_311_Table3,MATCH(MID($B1993,1,1),_311_Table3_ColumnLookup,0),FALSE),
  IF(AND(VALUE(LEFT($A1993,3))=311,RIGHT($B1993,5)="Total"),VLOOKUP('311'!$G$59,_311_Table3,MATCH(MID($B1993,1,1),_311_Table3_ColumnLookup,0),FALSE),
  IF(VALUE(LEFT($A1993,3))=311,VLOOKUP(VALUE(MID($B1993,2,1)),_311_Table3,MATCH(MID($B1993,1,1),_311_Table3_ColumnLookup,0),FALSE)
+N("311"),
  IF(AND(VALUE(LEFT($A1993,3))=312,LEFT($G1993,10)="Unincepted",$B1993="G "),VLOOKUP(" ULO",_312_Table3,MATCH('312'!$N$16,_312_Table3_ColumnLookup,0),FALSE),
  IF(AND(VALUE(LEFT($A1993,3))=312,LEFT($G1993,10)="Unincepted",$B1993="O "),VLOOKUP(" ULO",_312_Table3,MATCH('312'!$V$16,_312_Table3_ColumnLookup,0),FALSE),
  IF(AND(VALUE(LEFT($A1993,3))=312,LEFT($G1993,10)="Unincepted",$B1993="Q "),VLOOKUP(" ULO",_312_Table3,MATCH('312'!$X$16,_312_Table3_ColumnLookup,0),FALSE),
  IF(AND(VALUE(LEFT($A1993,3))=312,LEFT($G1993,10)="Unincepted"),VLOOKUP(" ULO",_312_Table3,MATCH(LEFT($B1993,1),_312_Table3_ColumnLookup,0),FALSE),
  IF(AND(VALUE(LEFT($A1993,3))=312,LEFT($G1993,5)="Total",$B1993="G "),VLOOKUP('312'!$F$80,_312_Table3,MATCH('312'!$N$16,_312_Table3_ColumnLookup,0),FALSE),
  IF(AND(VALUE(LEFT($A1993,3))=312,LEFT($G1993,5)="Total",$B1993="O "),VLOOKUP('312'!$F$80,_312_Table3,MATCH('312'!$V$16,_312_Table3_ColumnLookup,0),FALSE),
  IF(AND(VALUE(LEFT($A1993,3))=312,LEFT($G1993,5)="Total",$B1993="Q "),VLOOKUP('312'!$F$80,_312_Table3,MATCH('312'!$X$16,_312_Table3_ColumnLookup,0),FALSE),
  IF(AND(VALUE(LEFT($A1993,3))=312,LEFT($G1993,5)="Total"),VLOOKUP('312'!$F$80,_312_Table3,MATCH(LEFT($B1993,1),_312_Table3_ColumnLookup,0),FALSE),
  IF(AND(VALUE(LEFT($A1993,3))=312,LEN($I1993)=4,$B1993="G"),VLOOKUP($I1993,_312_Table3,MATCH('312'!$N$16,_312_Table3_ColumnLookup,0),FALSE),
  IF(AND(VALUE(LEFT($A1993,3))=312,LEN($I1993)=4,$B1993="O"),VLOOKUP($I1993,_312_Table3,MATCH('312'!$V$16,_312_Table3_ColumnLookup,0),FALSE),
  IF(AND(VALUE(LEFT($A1993,3))=312,LEN($I1993)=4,$B1993="Q"),VLOOKUP($I1993,_312_Table3,MATCH('312'!$X$16,_312_Table3_ColumnLookup,0),FALSE),
  IF(AND(VALUE(LEFT($A1993,3))=312,LEN($I1993)=4),VLOOKUP($I1993,_312_Table3,MATCH(LEFT($B1993,1),_312_Table3_ColumnLookup,0),FALSE)
+N("312"),
  IF(VALUE(LEFT($A1993,3))=313,VLOOKUP(VALUE(MID($B1993,2,1)),_313_Table3,MATCH(MID($B1993,1,1),_313_Table3_ColumnLookup,0),FALSE)
+N("313"),
  IF(AND(VALUE(LEFT($A1993,3))=314,LEN($B1993)=3),VLOOKUP(VALUE(MID($B1993,2,2)),_314_Table3,MATCH(MID($B1993,1,1),_314_Table3_ColumnLookup,0),FALSE),
  IF(VALUE(LEFT($A1993,3))=314,VLOOKUP(VALUE(MID($B1993,2,1)),_314_Table3,MATCH(MID($B1993,1,1),_314_Table3_ColumnLookup,0),FALSE)
+N("314"),
""))))))))))))))))))))))))</f>
        <v>#N/A</v>
      </c>
      <c r="H1993" s="321" t="str">
        <f>IFERROR(
IF(ISERROR($D1993)=FALSE,$D1993,IF(ISERROR($E1993)=FALSE,$E1993,IF(ISERROR($F1993)=FALSE,$F1993
+N("012 checkboxes"),
IF(
IF(OR(LEFT($A1993,9)="Syndicate",LEFT($A1993,12)="NewSyndicate"),VLOOKUP($A1993,'012'!$J:$ZW,MATCH("Link to button",'012'!$J$1:$ZW$1,0),0)
+N("309 checkbox"),
IF($C1993="309 LCR Summary0",VLOOKUP("Notes990",'309'!$P:$ZZ,MATCH("Link to button",'309'!$P$1:$ZZ$1,0),0)
+N("313 checkboxes"),
IF($C1993="313 Financial Information0LcmVsScr",IF($C1993="309 LCR Summary0",VLOOKUP("LcmVsScr",'309'!$N:$ZZ,MATCH("Link to button",'309'!$N$1:$ZZ$1,0),0),
IF($C1993="313 Financial Information0LcrDocAttached",IF($C1993="309 LCR Summary0",VLOOKUP("LcrDocAttached",'309'!$N:$ZZ,MATCH("Link to button",'309'!$N$1:$ZZ$1,0),
0)))))))=1,TRUE,FALSE)
))),"")</f>
        <v/>
      </c>
    </row>
    <row r="1994" spans="1:8">
      <c r="A1994" s="237" t="e">
        <f>VLOOKUP($G1994,CSVLookups!$B:$R,MATCH(A$1,CSVLookups!$B$1:$R$1,0),FALSE)</f>
        <v>#N/A</v>
      </c>
      <c r="B1994" s="237" t="e">
        <f>VLOOKUP($G1994,CSVLookups!$B:$R,MATCH(B$1,CSVLookups!$B$1:$R$1,0),FALSE)</f>
        <v>#N/A</v>
      </c>
      <c r="C1994" s="238" t="e">
        <f t="shared" si="31"/>
        <v>#N/A</v>
      </c>
      <c r="D1994" s="238" t="e">
        <f>IF(AND(VALUE(LEFT($A1994,3))=309,LEN($B1994)=3),VLOOKUP(VALUE(MID($B1994,2,2)),_309_Table1,MATCH(MID($B1994,1,1),_309_Table1_ColumnLookup,0),FALSE),
  IF($C1994="309 LCR SummaryA",OneYearSCR,IF($C1994="309 LCR SummaryB",UltimateSCR,IF(VALUE(LEFT($A1994,3))=309,VLOOKUP(VALUE(MID($B1994,2,1)),_309_Table1,MATCH(MID($B1994,1,1),_309_Table1_ColumnLookup,0),FALSE)
+N("309"),
  IF(VALUE(LEFT($A1994,3))=310,VLOOKUP(VALUE(MID($B1994,2,1)),_310_Table1,MATCH(MID($B1994,1,1),_310_Table1_ColumnLookup,0),FALSE)
+N("310"),
  IF(AND(VALUE(LEFT($A1994,3))=311,LEN($I1994)=4),VLOOKUP($I1994,_311_Table1,MATCH($B1994,_311_Table1_ColumnLookup,0),FALSE),
  IF(AND(VALUE(LEFT($A1994,3))=311,OR($B1994="I2",$B1994="J2",$B1994="K2",$B1994="L2")),VLOOKUP('311'!$G$58,_311_Table1,MATCH(MID($B1994,1,1),_311_Table1_ColumnLookup,0),FALSE),
  IF(AND(VALUE(LEFT($A1994,3))=311,RIGHT($B1994,5)="Total"),VLOOKUP('311'!$G$59,_311_Table1,MATCH(MID($B1994,1,1),_311_Table1_ColumnLookup,0),FALSE),
  IF(VALUE(LEFT($A1994,3))=311,VLOOKUP(VALUE(MID($B1994,2,1)),_311_Table1,MATCH(MID($B1994,1,1),_311_Table1_ColumnLookup,0),FALSE)
+N("311"),
  IF(AND(VALUE(LEFT($A1994,3))=312,LEFT($G1994,10)="Unincepted",$B1994="G "),VLOOKUP(" ULO",_312_Table1,MATCH('312'!$N$16,_312_Table1_ColumnLookup,0),FALSE),
  IF(AND(VALUE(LEFT($A1994,3))=312,LEFT($G1994,10)="Unincepted",$B1994="O "),VLOOKUP(" ULO",_312_Table1,MATCH('312'!$V$16,_312_Table1_ColumnLookup,0),FALSE),
  IF(AND(VALUE(LEFT($A1994,3))=312,LEFT($G1994,10)="Unincepted",$B1994="Q "),VLOOKUP(" ULO",_312_Table1,MATCH('312'!$X$16,_312_Table1_ColumnLookup,0),FALSE),
  IF(AND(VALUE(LEFT($A1994,3))=312,LEFT($G1994,10)="Unincepted"),VLOOKUP(" ULO",_312_Table1,MATCH(LEFT($B1994,1),_312_Table1_ColumnLookup,0),FALSE),
  IF(AND(VALUE(LEFT($A1994,3))=312,LEFT($G1994,5)="Total",$B1994="G "),VLOOKUP('312'!$F$80,_312_Table1,MATCH('312'!$N$16,_312_Table1_ColumnLookup,0),FALSE),
  IF(AND(VALUE(LEFT($A1994,3))=312,LEFT($G1994,5)="Total",$B1994="O "),VLOOKUP('312'!$F$80,_312_Table1,MATCH('312'!$V$16,_312_Table1_ColumnLookup,0),FALSE),
  IF(AND(VALUE(LEFT($A1994,3))=312,LEFT($G1994,5)="Total",$B1994="Q "),VLOOKUP('312'!$F$80,_312_Table1,MATCH('312'!$X$16,_312_Table1_ColumnLookup,0),FALSE),
  IF(AND(VALUE(LEFT($A1994,3))=312,LEFT($G1994,5)="Total"),VLOOKUP('312'!$F$80,_312_Table1,MATCH(LEFT($B1994,1),_312_Table1_ColumnLookup,0),FALSE),
  IF(AND(VALUE(LEFT($A1994,3))=312,LEN($I1994)=4,$B1994="G"),VLOOKUP($I1994,_312_Table1,MATCH('312'!$N$16,_312_Table1_ColumnLookup,0),FALSE),
  IF(AND(VALUE(LEFT($A1994,3))=312,LEN($I1994)=4,$B1994="O"),VLOOKUP($I1994,_312_Table1,MATCH('312'!$V$16,_312_Table1_ColumnLookup,0),FALSE),
  IF(AND(VALUE(LEFT($A1994,3))=312,LEN($I1994)=4,$B1994="Q"),VLOOKUP($I1994,_312_Table1,MATCH('312'!$X$16,_312_Table1_ColumnLookup,0),FALSE),
  IF(AND(VALUE(LEFT($A1994,3))=312,LEN($I1994)=4),VLOOKUP($I1994,_312_Table1,MATCH(LEFT($B1994,1),_312_Table1_ColumnLookup,0),FALSE)
+N("312"),
  IF(VALUE(LEFT($A1994,3))=313,VLOOKUP(VALUE(MID($B1994,2,1)),_313_Table1,MATCH(MID($B1994,1,1),_313_Table1_ColumnLookup,0),FALSE)
+N("313"),
  IF(AND(VALUE(LEFT($A1994,3))=314,LEN($B1994)=3),VLOOKUP(VALUE(MID($B1994,2,2)),_314_Table1,MATCH(MID($B1994,1,1),_314_Table1_ColumnLookup,0),FALSE),
  IF(VALUE(LEFT($A1994,3))=314,VLOOKUP(VALUE(MID($B1994,2,1)),_314_Table1,MATCH(MID($B1994,1,1),_314_Table1_ColumnLookup,0),FALSE)
+N("314"),
""))))))))))))))))))))))))</f>
        <v>#N/A</v>
      </c>
      <c r="E1994" s="238" t="e">
        <f>IF(AND(VALUE(LEFT($A1994,3))=309,LEN($B1994)=3),VLOOKUP(VALUE(MID($B1994,2,2)),_309_Table2,MATCH(MID($B1994,1,1),_309_Table2_ColumnLookup,0),FALSE),
  IF($C1994="309 LCR SummaryA",OneYearSCR,IF($C1994="309 LCR SummaryB",UltimateSCR,IF(VALUE(LEFT($A1994,3))=309,VLOOKUP(VALUE(MID($B1994,2,1)),_309_Table2,MATCH(MID($B1994,1,1),_309_Table2_ColumnLookup,0),FALSE)
+N("309"),
  IF(VALUE(LEFT($A1994,3))=310,VLOOKUP(VALUE(MID($B1994,2,1)),_310_Table2,MATCH(MID($B1994,1,1),_310_Table2_ColumnLookup,0),FALSE)
+N("310"),
  IF(AND(VALUE(LEFT($A1994,3))=311,LEN($I1994)=4),VLOOKUP($I1994,_311_Table2,MATCH($B1994,_311_Table2_ColumnLookup,0),FALSE),
  IF(AND(VALUE(LEFT($A1994,3))=311,OR($B1994="I2",$B1994="J2",$B1994="K2",$B1994="L2")),VLOOKUP('311'!$G$58,_311_Table2,MATCH(MID($B1994,1,1),_311_Table2_ColumnLookup,0),FALSE),
  IF(AND(VALUE(LEFT($A1994,3))=311,RIGHT($B1994,5)="Total"),VLOOKUP('311'!$G$59,_311_Table2,MATCH(MID($B1994,1,1),_311_Table2_ColumnLookup,0),FALSE),
  IF(VALUE(LEFT($A1994,3))=311,VLOOKUP(VALUE(MID($B1994,2,1)),_311_Table2,MATCH(MID($B1994,1,1),_311_Table2_ColumnLookup,0),FALSE)
+N("311"),
  IF(AND(VALUE(LEFT($A1994,3))=312,LEFT($G1994,10)="Unincepted",$B1994="G "),VLOOKUP(" ULO",_312_Table2,MATCH('312'!$N$16,_312_Table2_ColumnLookup,0),FALSE),
  IF(AND(VALUE(LEFT($A1994,3))=312,LEFT($G1994,10)="Unincepted",$B1994="O "),VLOOKUP(" ULO",_312_Table2,MATCH('312'!$V$16,_312_Table2_ColumnLookup,0),FALSE),
  IF(AND(VALUE(LEFT($A1994,3))=312,LEFT($G1994,10)="Unincepted",$B1994="Q "),VLOOKUP(" ULO",_312_Table2,MATCH('312'!$X$16,_312_Table2_ColumnLookup,0),FALSE),
  IF(AND(VALUE(LEFT($A1994,3))=312,LEFT($G1994,10)="Unincepted"),VLOOKUP(" ULO",_312_Table2,MATCH(LEFT($B1994,1),_312_Table2_ColumnLookup,0),FALSE),
  IF(AND(VALUE(LEFT($A1994,3))=312,LEFT($G1994,5)="Total",$B1994="G "),VLOOKUP('312'!$F$80,_312_Table2,MATCH('312'!$N$16,_312_Table2_ColumnLookup,0),FALSE),
  IF(AND(VALUE(LEFT($A1994,3))=312,LEFT($G1994,5)="Total",$B1994="O "),VLOOKUP('312'!$F$80,_312_Table2,MATCH('312'!$V$16,_312_Table2_ColumnLookup,0),FALSE),
  IF(AND(VALUE(LEFT($A1994,3))=312,LEFT($G1994,5)="Total",$B1994="Q "),VLOOKUP('312'!$F$80,_312_Table2,MATCH('312'!$X$16,_312_Table2_ColumnLookup,0),FALSE),
  IF(AND(VALUE(LEFT($A1994,3))=312,LEFT($G1994,5)="Total"),VLOOKUP('312'!$F$80,_312_Table2,MATCH(LEFT($B1994,1),_312_Table2_ColumnLookup,0),FALSE),
  IF(AND(VALUE(LEFT($A1994,3))=312,LEN($I1994)=4,$B1994="G"),VLOOKUP($I1994,_312_Table2,MATCH('312'!$N$16,_312_Table2_ColumnLookup,0),FALSE),
  IF(AND(VALUE(LEFT($A1994,3))=312,LEN($I1994)=4,$B1994="O"),VLOOKUP($I1994,_312_Table2,MATCH('312'!$V$16,_312_Table2_ColumnLookup,0),FALSE),
  IF(AND(VALUE(LEFT($A1994,3))=312,LEN($I1994)=4,$B1994="Q"),VLOOKUP($I1994,_312_Table2,MATCH('312'!$X$16,_312_Table2_ColumnLookup,0),FALSE),
  IF(AND(VALUE(LEFT($A1994,3))=312,LEN($I1994)=4),VLOOKUP($I1994,_312_Table2,MATCH(LEFT($B1994,1),_312_Table2_ColumnLookup,0),FALSE)
+N("312"),
  IF(VALUE(LEFT($A1994,3))=313,VLOOKUP(VALUE(MID($B1994,2,1)),_313_Table2,MATCH(MID($B1994,1,1),_313_Table2_ColumnLookup,0),FALSE)
+N("313"),
  IF(AND(VALUE(LEFT($A1994,3))=314,LEN($B1994)=3),VLOOKUP(VALUE(MID($B1994,2,2)),_314_Table2,MATCH(MID($B1994,1,1),_314_Table2_ColumnLookup,0),FALSE),
  IF(VALUE(LEFT($A1994,3))=314,VLOOKUP(VALUE(MID($B1994,2,1)),_314_Table2,MATCH(MID($B1994,1,1),_314_Table2_ColumnLookup,0),FALSE)
+N("314"),
""))))))))))))))))))))))))</f>
        <v>#N/A</v>
      </c>
      <c r="F1994" s="238" t="e">
        <f>IF(AND(VALUE(LEFT($A1994,3))=309,LEN($B1994)=3),VLOOKUP(VALUE(MID($B1994,2,2)),_309_Table3,MATCH(MID($B1994,1,1),_309_Table3_ColumnLookup,0),FALSE),
  IF($C1994="309 LCR SummaryA",OneYearSCR,IF($C1994="309 LCR SummaryB",UltimateSCR,IF(VALUE(LEFT($A1994,3))=309,VLOOKUP(VALUE(MID($B1994,2,1)),_309_Table3,MATCH(MID($B1994,1,1),_309_Table3_ColumnLookup,0),FALSE)
+N("309"),
  IF(VALUE(LEFT($A1994,3))=310,VLOOKUP(VALUE(MID($B1994,2,1)),_310_Table3,MATCH(MID($B1994,1,1),_310_Table3_ColumnLookup,0),FALSE)
+N("310"),
  IF(AND(VALUE(LEFT($A1994,3))=311,LEN($I1994)=4),VLOOKUP($I1994,_311_Table3,MATCH($B1994,_311_Table3_ColumnLookup,0),FALSE),
  IF(AND(VALUE(LEFT($A1994,3))=311,OR($B1994="I2",$B1994="J2",$B1994="K2",$B1994="L2")),VLOOKUP('311'!$G$58,_311_Table3,MATCH(MID($B1994,1,1),_311_Table3_ColumnLookup,0),FALSE),
  IF(AND(VALUE(LEFT($A1994,3))=311,RIGHT($B1994,5)="Total"),VLOOKUP('311'!$G$59,_311_Table3,MATCH(MID($B1994,1,1),_311_Table3_ColumnLookup,0),FALSE),
  IF(VALUE(LEFT($A1994,3))=311,VLOOKUP(VALUE(MID($B1994,2,1)),_311_Table3,MATCH(MID($B1994,1,1),_311_Table3_ColumnLookup,0),FALSE)
+N("311"),
  IF(AND(VALUE(LEFT($A1994,3))=312,LEFT($G1994,10)="Unincepted",$B1994="G "),VLOOKUP(" ULO",_312_Table3,MATCH('312'!$N$16,_312_Table3_ColumnLookup,0),FALSE),
  IF(AND(VALUE(LEFT($A1994,3))=312,LEFT($G1994,10)="Unincepted",$B1994="O "),VLOOKUP(" ULO",_312_Table3,MATCH('312'!$V$16,_312_Table3_ColumnLookup,0),FALSE),
  IF(AND(VALUE(LEFT($A1994,3))=312,LEFT($G1994,10)="Unincepted",$B1994="Q "),VLOOKUP(" ULO",_312_Table3,MATCH('312'!$X$16,_312_Table3_ColumnLookup,0),FALSE),
  IF(AND(VALUE(LEFT($A1994,3))=312,LEFT($G1994,10)="Unincepted"),VLOOKUP(" ULO",_312_Table3,MATCH(LEFT($B1994,1),_312_Table3_ColumnLookup,0),FALSE),
  IF(AND(VALUE(LEFT($A1994,3))=312,LEFT($G1994,5)="Total",$B1994="G "),VLOOKUP('312'!$F$80,_312_Table3,MATCH('312'!$N$16,_312_Table3_ColumnLookup,0),FALSE),
  IF(AND(VALUE(LEFT($A1994,3))=312,LEFT($G1994,5)="Total",$B1994="O "),VLOOKUP('312'!$F$80,_312_Table3,MATCH('312'!$V$16,_312_Table3_ColumnLookup,0),FALSE),
  IF(AND(VALUE(LEFT($A1994,3))=312,LEFT($G1994,5)="Total",$B1994="Q "),VLOOKUP('312'!$F$80,_312_Table3,MATCH('312'!$X$16,_312_Table3_ColumnLookup,0),FALSE),
  IF(AND(VALUE(LEFT($A1994,3))=312,LEFT($G1994,5)="Total"),VLOOKUP('312'!$F$80,_312_Table3,MATCH(LEFT($B1994,1),_312_Table3_ColumnLookup,0),FALSE),
  IF(AND(VALUE(LEFT($A1994,3))=312,LEN($I1994)=4,$B1994="G"),VLOOKUP($I1994,_312_Table3,MATCH('312'!$N$16,_312_Table3_ColumnLookup,0),FALSE),
  IF(AND(VALUE(LEFT($A1994,3))=312,LEN($I1994)=4,$B1994="O"),VLOOKUP($I1994,_312_Table3,MATCH('312'!$V$16,_312_Table3_ColumnLookup,0),FALSE),
  IF(AND(VALUE(LEFT($A1994,3))=312,LEN($I1994)=4,$B1994="Q"),VLOOKUP($I1994,_312_Table3,MATCH('312'!$X$16,_312_Table3_ColumnLookup,0),FALSE),
  IF(AND(VALUE(LEFT($A1994,3))=312,LEN($I1994)=4),VLOOKUP($I1994,_312_Table3,MATCH(LEFT($B1994,1),_312_Table3_ColumnLookup,0),FALSE)
+N("312"),
  IF(VALUE(LEFT($A1994,3))=313,VLOOKUP(VALUE(MID($B1994,2,1)),_313_Table3,MATCH(MID($B1994,1,1),_313_Table3_ColumnLookup,0),FALSE)
+N("313"),
  IF(AND(VALUE(LEFT($A1994,3))=314,LEN($B1994)=3),VLOOKUP(VALUE(MID($B1994,2,2)),_314_Table3,MATCH(MID($B1994,1,1),_314_Table3_ColumnLookup,0),FALSE),
  IF(VALUE(LEFT($A1994,3))=314,VLOOKUP(VALUE(MID($B1994,2,1)),_314_Table3,MATCH(MID($B1994,1,1),_314_Table3_ColumnLookup,0),FALSE)
+N("314"),
""))))))))))))))))))))))))</f>
        <v>#N/A</v>
      </c>
      <c r="H1994" s="321" t="str">
        <f>IFERROR(
IF(ISERROR($D1994)=FALSE,$D1994,IF(ISERROR($E1994)=FALSE,$E1994,IF(ISERROR($F1994)=FALSE,$F1994
+N("012 checkboxes"),
IF(
IF(OR(LEFT($A1994,9)="Syndicate",LEFT($A1994,12)="NewSyndicate"),VLOOKUP($A1994,'012'!$J:$ZW,MATCH("Link to button",'012'!$J$1:$ZW$1,0),0)
+N("309 checkbox"),
IF($C1994="309 LCR Summary0",VLOOKUP("Notes990",'309'!$P:$ZZ,MATCH("Link to button",'309'!$P$1:$ZZ$1,0),0)
+N("313 checkboxes"),
IF($C1994="313 Financial Information0LcmVsScr",IF($C1994="309 LCR Summary0",VLOOKUP("LcmVsScr",'309'!$N:$ZZ,MATCH("Link to button",'309'!$N$1:$ZZ$1,0),0),
IF($C1994="313 Financial Information0LcrDocAttached",IF($C1994="309 LCR Summary0",VLOOKUP("LcrDocAttached",'309'!$N:$ZZ,MATCH("Link to button",'309'!$N$1:$ZZ$1,0),
0)))))))=1,TRUE,FALSE)
))),"")</f>
        <v/>
      </c>
    </row>
    <row r="1995" spans="1:8">
      <c r="A1995" s="237" t="e">
        <f>VLOOKUP($G1995,CSVLookups!$B:$R,MATCH(A$1,CSVLookups!$B$1:$R$1,0),FALSE)</f>
        <v>#N/A</v>
      </c>
      <c r="B1995" s="237" t="e">
        <f>VLOOKUP($G1995,CSVLookups!$B:$R,MATCH(B$1,CSVLookups!$B$1:$R$1,0),FALSE)</f>
        <v>#N/A</v>
      </c>
      <c r="C1995" s="238" t="e">
        <f t="shared" si="31"/>
        <v>#N/A</v>
      </c>
      <c r="D1995" s="238" t="e">
        <f>IF(AND(VALUE(LEFT($A1995,3))=309,LEN($B1995)=3),VLOOKUP(VALUE(MID($B1995,2,2)),_309_Table1,MATCH(MID($B1995,1,1),_309_Table1_ColumnLookup,0),FALSE),
  IF($C1995="309 LCR SummaryA",OneYearSCR,IF($C1995="309 LCR SummaryB",UltimateSCR,IF(VALUE(LEFT($A1995,3))=309,VLOOKUP(VALUE(MID($B1995,2,1)),_309_Table1,MATCH(MID($B1995,1,1),_309_Table1_ColumnLookup,0),FALSE)
+N("309"),
  IF(VALUE(LEFT($A1995,3))=310,VLOOKUP(VALUE(MID($B1995,2,1)),_310_Table1,MATCH(MID($B1995,1,1),_310_Table1_ColumnLookup,0),FALSE)
+N("310"),
  IF(AND(VALUE(LEFT($A1995,3))=311,LEN($I1995)=4),VLOOKUP($I1995,_311_Table1,MATCH($B1995,_311_Table1_ColumnLookup,0),FALSE),
  IF(AND(VALUE(LEFT($A1995,3))=311,OR($B1995="I2",$B1995="J2",$B1995="K2",$B1995="L2")),VLOOKUP('311'!$G$58,_311_Table1,MATCH(MID($B1995,1,1),_311_Table1_ColumnLookup,0),FALSE),
  IF(AND(VALUE(LEFT($A1995,3))=311,RIGHT($B1995,5)="Total"),VLOOKUP('311'!$G$59,_311_Table1,MATCH(MID($B1995,1,1),_311_Table1_ColumnLookup,0),FALSE),
  IF(VALUE(LEFT($A1995,3))=311,VLOOKUP(VALUE(MID($B1995,2,1)),_311_Table1,MATCH(MID($B1995,1,1),_311_Table1_ColumnLookup,0),FALSE)
+N("311"),
  IF(AND(VALUE(LEFT($A1995,3))=312,LEFT($G1995,10)="Unincepted",$B1995="G "),VLOOKUP(" ULO",_312_Table1,MATCH('312'!$N$16,_312_Table1_ColumnLookup,0),FALSE),
  IF(AND(VALUE(LEFT($A1995,3))=312,LEFT($G1995,10)="Unincepted",$B1995="O "),VLOOKUP(" ULO",_312_Table1,MATCH('312'!$V$16,_312_Table1_ColumnLookup,0),FALSE),
  IF(AND(VALUE(LEFT($A1995,3))=312,LEFT($G1995,10)="Unincepted",$B1995="Q "),VLOOKUP(" ULO",_312_Table1,MATCH('312'!$X$16,_312_Table1_ColumnLookup,0),FALSE),
  IF(AND(VALUE(LEFT($A1995,3))=312,LEFT($G1995,10)="Unincepted"),VLOOKUP(" ULO",_312_Table1,MATCH(LEFT($B1995,1),_312_Table1_ColumnLookup,0),FALSE),
  IF(AND(VALUE(LEFT($A1995,3))=312,LEFT($G1995,5)="Total",$B1995="G "),VLOOKUP('312'!$F$80,_312_Table1,MATCH('312'!$N$16,_312_Table1_ColumnLookup,0),FALSE),
  IF(AND(VALUE(LEFT($A1995,3))=312,LEFT($G1995,5)="Total",$B1995="O "),VLOOKUP('312'!$F$80,_312_Table1,MATCH('312'!$V$16,_312_Table1_ColumnLookup,0),FALSE),
  IF(AND(VALUE(LEFT($A1995,3))=312,LEFT($G1995,5)="Total",$B1995="Q "),VLOOKUP('312'!$F$80,_312_Table1,MATCH('312'!$X$16,_312_Table1_ColumnLookup,0),FALSE),
  IF(AND(VALUE(LEFT($A1995,3))=312,LEFT($G1995,5)="Total"),VLOOKUP('312'!$F$80,_312_Table1,MATCH(LEFT($B1995,1),_312_Table1_ColumnLookup,0),FALSE),
  IF(AND(VALUE(LEFT($A1995,3))=312,LEN($I1995)=4,$B1995="G"),VLOOKUP($I1995,_312_Table1,MATCH('312'!$N$16,_312_Table1_ColumnLookup,0),FALSE),
  IF(AND(VALUE(LEFT($A1995,3))=312,LEN($I1995)=4,$B1995="O"),VLOOKUP($I1995,_312_Table1,MATCH('312'!$V$16,_312_Table1_ColumnLookup,0),FALSE),
  IF(AND(VALUE(LEFT($A1995,3))=312,LEN($I1995)=4,$B1995="Q"),VLOOKUP($I1995,_312_Table1,MATCH('312'!$X$16,_312_Table1_ColumnLookup,0),FALSE),
  IF(AND(VALUE(LEFT($A1995,3))=312,LEN($I1995)=4),VLOOKUP($I1995,_312_Table1,MATCH(LEFT($B1995,1),_312_Table1_ColumnLookup,0),FALSE)
+N("312"),
  IF(VALUE(LEFT($A1995,3))=313,VLOOKUP(VALUE(MID($B1995,2,1)),_313_Table1,MATCH(MID($B1995,1,1),_313_Table1_ColumnLookup,0),FALSE)
+N("313"),
  IF(AND(VALUE(LEFT($A1995,3))=314,LEN($B1995)=3),VLOOKUP(VALUE(MID($B1995,2,2)),_314_Table1,MATCH(MID($B1995,1,1),_314_Table1_ColumnLookup,0),FALSE),
  IF(VALUE(LEFT($A1995,3))=314,VLOOKUP(VALUE(MID($B1995,2,1)),_314_Table1,MATCH(MID($B1995,1,1),_314_Table1_ColumnLookup,0),FALSE)
+N("314"),
""))))))))))))))))))))))))</f>
        <v>#N/A</v>
      </c>
      <c r="E1995" s="238" t="e">
        <f>IF(AND(VALUE(LEFT($A1995,3))=309,LEN($B1995)=3),VLOOKUP(VALUE(MID($B1995,2,2)),_309_Table2,MATCH(MID($B1995,1,1),_309_Table2_ColumnLookup,0),FALSE),
  IF($C1995="309 LCR SummaryA",OneYearSCR,IF($C1995="309 LCR SummaryB",UltimateSCR,IF(VALUE(LEFT($A1995,3))=309,VLOOKUP(VALUE(MID($B1995,2,1)),_309_Table2,MATCH(MID($B1995,1,1),_309_Table2_ColumnLookup,0),FALSE)
+N("309"),
  IF(VALUE(LEFT($A1995,3))=310,VLOOKUP(VALUE(MID($B1995,2,1)),_310_Table2,MATCH(MID($B1995,1,1),_310_Table2_ColumnLookup,0),FALSE)
+N("310"),
  IF(AND(VALUE(LEFT($A1995,3))=311,LEN($I1995)=4),VLOOKUP($I1995,_311_Table2,MATCH($B1995,_311_Table2_ColumnLookup,0),FALSE),
  IF(AND(VALUE(LEFT($A1995,3))=311,OR($B1995="I2",$B1995="J2",$B1995="K2",$B1995="L2")),VLOOKUP('311'!$G$58,_311_Table2,MATCH(MID($B1995,1,1),_311_Table2_ColumnLookup,0),FALSE),
  IF(AND(VALUE(LEFT($A1995,3))=311,RIGHT($B1995,5)="Total"),VLOOKUP('311'!$G$59,_311_Table2,MATCH(MID($B1995,1,1),_311_Table2_ColumnLookup,0),FALSE),
  IF(VALUE(LEFT($A1995,3))=311,VLOOKUP(VALUE(MID($B1995,2,1)),_311_Table2,MATCH(MID($B1995,1,1),_311_Table2_ColumnLookup,0),FALSE)
+N("311"),
  IF(AND(VALUE(LEFT($A1995,3))=312,LEFT($G1995,10)="Unincepted",$B1995="G "),VLOOKUP(" ULO",_312_Table2,MATCH('312'!$N$16,_312_Table2_ColumnLookup,0),FALSE),
  IF(AND(VALUE(LEFT($A1995,3))=312,LEFT($G1995,10)="Unincepted",$B1995="O "),VLOOKUP(" ULO",_312_Table2,MATCH('312'!$V$16,_312_Table2_ColumnLookup,0),FALSE),
  IF(AND(VALUE(LEFT($A1995,3))=312,LEFT($G1995,10)="Unincepted",$B1995="Q "),VLOOKUP(" ULO",_312_Table2,MATCH('312'!$X$16,_312_Table2_ColumnLookup,0),FALSE),
  IF(AND(VALUE(LEFT($A1995,3))=312,LEFT($G1995,10)="Unincepted"),VLOOKUP(" ULO",_312_Table2,MATCH(LEFT($B1995,1),_312_Table2_ColumnLookup,0),FALSE),
  IF(AND(VALUE(LEFT($A1995,3))=312,LEFT($G1995,5)="Total",$B1995="G "),VLOOKUP('312'!$F$80,_312_Table2,MATCH('312'!$N$16,_312_Table2_ColumnLookup,0),FALSE),
  IF(AND(VALUE(LEFT($A1995,3))=312,LEFT($G1995,5)="Total",$B1995="O "),VLOOKUP('312'!$F$80,_312_Table2,MATCH('312'!$V$16,_312_Table2_ColumnLookup,0),FALSE),
  IF(AND(VALUE(LEFT($A1995,3))=312,LEFT($G1995,5)="Total",$B1995="Q "),VLOOKUP('312'!$F$80,_312_Table2,MATCH('312'!$X$16,_312_Table2_ColumnLookup,0),FALSE),
  IF(AND(VALUE(LEFT($A1995,3))=312,LEFT($G1995,5)="Total"),VLOOKUP('312'!$F$80,_312_Table2,MATCH(LEFT($B1995,1),_312_Table2_ColumnLookup,0),FALSE),
  IF(AND(VALUE(LEFT($A1995,3))=312,LEN($I1995)=4,$B1995="G"),VLOOKUP($I1995,_312_Table2,MATCH('312'!$N$16,_312_Table2_ColumnLookup,0),FALSE),
  IF(AND(VALUE(LEFT($A1995,3))=312,LEN($I1995)=4,$B1995="O"),VLOOKUP($I1995,_312_Table2,MATCH('312'!$V$16,_312_Table2_ColumnLookup,0),FALSE),
  IF(AND(VALUE(LEFT($A1995,3))=312,LEN($I1995)=4,$B1995="Q"),VLOOKUP($I1995,_312_Table2,MATCH('312'!$X$16,_312_Table2_ColumnLookup,0),FALSE),
  IF(AND(VALUE(LEFT($A1995,3))=312,LEN($I1995)=4),VLOOKUP($I1995,_312_Table2,MATCH(LEFT($B1995,1),_312_Table2_ColumnLookup,0),FALSE)
+N("312"),
  IF(VALUE(LEFT($A1995,3))=313,VLOOKUP(VALUE(MID($B1995,2,1)),_313_Table2,MATCH(MID($B1995,1,1),_313_Table2_ColumnLookup,0),FALSE)
+N("313"),
  IF(AND(VALUE(LEFT($A1995,3))=314,LEN($B1995)=3),VLOOKUP(VALUE(MID($B1995,2,2)),_314_Table2,MATCH(MID($B1995,1,1),_314_Table2_ColumnLookup,0),FALSE),
  IF(VALUE(LEFT($A1995,3))=314,VLOOKUP(VALUE(MID($B1995,2,1)),_314_Table2,MATCH(MID($B1995,1,1),_314_Table2_ColumnLookup,0),FALSE)
+N("314"),
""))))))))))))))))))))))))</f>
        <v>#N/A</v>
      </c>
      <c r="F1995" s="238" t="e">
        <f>IF(AND(VALUE(LEFT($A1995,3))=309,LEN($B1995)=3),VLOOKUP(VALUE(MID($B1995,2,2)),_309_Table3,MATCH(MID($B1995,1,1),_309_Table3_ColumnLookup,0),FALSE),
  IF($C1995="309 LCR SummaryA",OneYearSCR,IF($C1995="309 LCR SummaryB",UltimateSCR,IF(VALUE(LEFT($A1995,3))=309,VLOOKUP(VALUE(MID($B1995,2,1)),_309_Table3,MATCH(MID($B1995,1,1),_309_Table3_ColumnLookup,0),FALSE)
+N("309"),
  IF(VALUE(LEFT($A1995,3))=310,VLOOKUP(VALUE(MID($B1995,2,1)),_310_Table3,MATCH(MID($B1995,1,1),_310_Table3_ColumnLookup,0),FALSE)
+N("310"),
  IF(AND(VALUE(LEFT($A1995,3))=311,LEN($I1995)=4),VLOOKUP($I1995,_311_Table3,MATCH($B1995,_311_Table3_ColumnLookup,0),FALSE),
  IF(AND(VALUE(LEFT($A1995,3))=311,OR($B1995="I2",$B1995="J2",$B1995="K2",$B1995="L2")),VLOOKUP('311'!$G$58,_311_Table3,MATCH(MID($B1995,1,1),_311_Table3_ColumnLookup,0),FALSE),
  IF(AND(VALUE(LEFT($A1995,3))=311,RIGHT($B1995,5)="Total"),VLOOKUP('311'!$G$59,_311_Table3,MATCH(MID($B1995,1,1),_311_Table3_ColumnLookup,0),FALSE),
  IF(VALUE(LEFT($A1995,3))=311,VLOOKUP(VALUE(MID($B1995,2,1)),_311_Table3,MATCH(MID($B1995,1,1),_311_Table3_ColumnLookup,0),FALSE)
+N("311"),
  IF(AND(VALUE(LEFT($A1995,3))=312,LEFT($G1995,10)="Unincepted",$B1995="G "),VLOOKUP(" ULO",_312_Table3,MATCH('312'!$N$16,_312_Table3_ColumnLookup,0),FALSE),
  IF(AND(VALUE(LEFT($A1995,3))=312,LEFT($G1995,10)="Unincepted",$B1995="O "),VLOOKUP(" ULO",_312_Table3,MATCH('312'!$V$16,_312_Table3_ColumnLookup,0),FALSE),
  IF(AND(VALUE(LEFT($A1995,3))=312,LEFT($G1995,10)="Unincepted",$B1995="Q "),VLOOKUP(" ULO",_312_Table3,MATCH('312'!$X$16,_312_Table3_ColumnLookup,0),FALSE),
  IF(AND(VALUE(LEFT($A1995,3))=312,LEFT($G1995,10)="Unincepted"),VLOOKUP(" ULO",_312_Table3,MATCH(LEFT($B1995,1),_312_Table3_ColumnLookup,0),FALSE),
  IF(AND(VALUE(LEFT($A1995,3))=312,LEFT($G1995,5)="Total",$B1995="G "),VLOOKUP('312'!$F$80,_312_Table3,MATCH('312'!$N$16,_312_Table3_ColumnLookup,0),FALSE),
  IF(AND(VALUE(LEFT($A1995,3))=312,LEFT($G1995,5)="Total",$B1995="O "),VLOOKUP('312'!$F$80,_312_Table3,MATCH('312'!$V$16,_312_Table3_ColumnLookup,0),FALSE),
  IF(AND(VALUE(LEFT($A1995,3))=312,LEFT($G1995,5)="Total",$B1995="Q "),VLOOKUP('312'!$F$80,_312_Table3,MATCH('312'!$X$16,_312_Table3_ColumnLookup,0),FALSE),
  IF(AND(VALUE(LEFT($A1995,3))=312,LEFT($G1995,5)="Total"),VLOOKUP('312'!$F$80,_312_Table3,MATCH(LEFT($B1995,1),_312_Table3_ColumnLookup,0),FALSE),
  IF(AND(VALUE(LEFT($A1995,3))=312,LEN($I1995)=4,$B1995="G"),VLOOKUP($I1995,_312_Table3,MATCH('312'!$N$16,_312_Table3_ColumnLookup,0),FALSE),
  IF(AND(VALUE(LEFT($A1995,3))=312,LEN($I1995)=4,$B1995="O"),VLOOKUP($I1995,_312_Table3,MATCH('312'!$V$16,_312_Table3_ColumnLookup,0),FALSE),
  IF(AND(VALUE(LEFT($A1995,3))=312,LEN($I1995)=4,$B1995="Q"),VLOOKUP($I1995,_312_Table3,MATCH('312'!$X$16,_312_Table3_ColumnLookup,0),FALSE),
  IF(AND(VALUE(LEFT($A1995,3))=312,LEN($I1995)=4),VLOOKUP($I1995,_312_Table3,MATCH(LEFT($B1995,1),_312_Table3_ColumnLookup,0),FALSE)
+N("312"),
  IF(VALUE(LEFT($A1995,3))=313,VLOOKUP(VALUE(MID($B1995,2,1)),_313_Table3,MATCH(MID($B1995,1,1),_313_Table3_ColumnLookup,0),FALSE)
+N("313"),
  IF(AND(VALUE(LEFT($A1995,3))=314,LEN($B1995)=3),VLOOKUP(VALUE(MID($B1995,2,2)),_314_Table3,MATCH(MID($B1995,1,1),_314_Table3_ColumnLookup,0),FALSE),
  IF(VALUE(LEFT($A1995,3))=314,VLOOKUP(VALUE(MID($B1995,2,1)),_314_Table3,MATCH(MID($B1995,1,1),_314_Table3_ColumnLookup,0),FALSE)
+N("314"),
""))))))))))))))))))))))))</f>
        <v>#N/A</v>
      </c>
      <c r="H1995" s="321" t="str">
        <f>IFERROR(
IF(ISERROR($D1995)=FALSE,$D1995,IF(ISERROR($E1995)=FALSE,$E1995,IF(ISERROR($F1995)=FALSE,$F1995
+N("012 checkboxes"),
IF(
IF(OR(LEFT($A1995,9)="Syndicate",LEFT($A1995,12)="NewSyndicate"),VLOOKUP($A1995,'012'!$J:$ZW,MATCH("Link to button",'012'!$J$1:$ZW$1,0),0)
+N("309 checkbox"),
IF($C1995="309 LCR Summary0",VLOOKUP("Notes990",'309'!$P:$ZZ,MATCH("Link to button",'309'!$P$1:$ZZ$1,0),0)
+N("313 checkboxes"),
IF($C1995="313 Financial Information0LcmVsScr",IF($C1995="309 LCR Summary0",VLOOKUP("LcmVsScr",'309'!$N:$ZZ,MATCH("Link to button",'309'!$N$1:$ZZ$1,0),0),
IF($C1995="313 Financial Information0LcrDocAttached",IF($C1995="309 LCR Summary0",VLOOKUP("LcrDocAttached",'309'!$N:$ZZ,MATCH("Link to button",'309'!$N$1:$ZZ$1,0),
0)))))))=1,TRUE,FALSE)
))),"")</f>
        <v/>
      </c>
    </row>
    <row r="1996" spans="1:8">
      <c r="A1996" s="237" t="e">
        <f>VLOOKUP($G1996,CSVLookups!$B:$R,MATCH(A$1,CSVLookups!$B$1:$R$1,0),FALSE)</f>
        <v>#N/A</v>
      </c>
      <c r="B1996" s="237" t="e">
        <f>VLOOKUP($G1996,CSVLookups!$B:$R,MATCH(B$1,CSVLookups!$B$1:$R$1,0),FALSE)</f>
        <v>#N/A</v>
      </c>
      <c r="C1996" s="238" t="e">
        <f t="shared" si="31"/>
        <v>#N/A</v>
      </c>
      <c r="D1996" s="238" t="e">
        <f>IF(AND(VALUE(LEFT($A1996,3))=309,LEN($B1996)=3),VLOOKUP(VALUE(MID($B1996,2,2)),_309_Table1,MATCH(MID($B1996,1,1),_309_Table1_ColumnLookup,0),FALSE),
  IF($C1996="309 LCR SummaryA",OneYearSCR,IF($C1996="309 LCR SummaryB",UltimateSCR,IF(VALUE(LEFT($A1996,3))=309,VLOOKUP(VALUE(MID($B1996,2,1)),_309_Table1,MATCH(MID($B1996,1,1),_309_Table1_ColumnLookup,0),FALSE)
+N("309"),
  IF(VALUE(LEFT($A1996,3))=310,VLOOKUP(VALUE(MID($B1996,2,1)),_310_Table1,MATCH(MID($B1996,1,1),_310_Table1_ColumnLookup,0),FALSE)
+N("310"),
  IF(AND(VALUE(LEFT($A1996,3))=311,LEN($I1996)=4),VLOOKUP($I1996,_311_Table1,MATCH($B1996,_311_Table1_ColumnLookup,0),FALSE),
  IF(AND(VALUE(LEFT($A1996,3))=311,OR($B1996="I2",$B1996="J2",$B1996="K2",$B1996="L2")),VLOOKUP('311'!$G$58,_311_Table1,MATCH(MID($B1996,1,1),_311_Table1_ColumnLookup,0),FALSE),
  IF(AND(VALUE(LEFT($A1996,3))=311,RIGHT($B1996,5)="Total"),VLOOKUP('311'!$G$59,_311_Table1,MATCH(MID($B1996,1,1),_311_Table1_ColumnLookup,0),FALSE),
  IF(VALUE(LEFT($A1996,3))=311,VLOOKUP(VALUE(MID($B1996,2,1)),_311_Table1,MATCH(MID($B1996,1,1),_311_Table1_ColumnLookup,0),FALSE)
+N("311"),
  IF(AND(VALUE(LEFT($A1996,3))=312,LEFT($G1996,10)="Unincepted",$B1996="G "),VLOOKUP(" ULO",_312_Table1,MATCH('312'!$N$16,_312_Table1_ColumnLookup,0),FALSE),
  IF(AND(VALUE(LEFT($A1996,3))=312,LEFT($G1996,10)="Unincepted",$B1996="O "),VLOOKUP(" ULO",_312_Table1,MATCH('312'!$V$16,_312_Table1_ColumnLookup,0),FALSE),
  IF(AND(VALUE(LEFT($A1996,3))=312,LEFT($G1996,10)="Unincepted",$B1996="Q "),VLOOKUP(" ULO",_312_Table1,MATCH('312'!$X$16,_312_Table1_ColumnLookup,0),FALSE),
  IF(AND(VALUE(LEFT($A1996,3))=312,LEFT($G1996,10)="Unincepted"),VLOOKUP(" ULO",_312_Table1,MATCH(LEFT($B1996,1),_312_Table1_ColumnLookup,0),FALSE),
  IF(AND(VALUE(LEFT($A1996,3))=312,LEFT($G1996,5)="Total",$B1996="G "),VLOOKUP('312'!$F$80,_312_Table1,MATCH('312'!$N$16,_312_Table1_ColumnLookup,0),FALSE),
  IF(AND(VALUE(LEFT($A1996,3))=312,LEFT($G1996,5)="Total",$B1996="O "),VLOOKUP('312'!$F$80,_312_Table1,MATCH('312'!$V$16,_312_Table1_ColumnLookup,0),FALSE),
  IF(AND(VALUE(LEFT($A1996,3))=312,LEFT($G1996,5)="Total",$B1996="Q "),VLOOKUP('312'!$F$80,_312_Table1,MATCH('312'!$X$16,_312_Table1_ColumnLookup,0),FALSE),
  IF(AND(VALUE(LEFT($A1996,3))=312,LEFT($G1996,5)="Total"),VLOOKUP('312'!$F$80,_312_Table1,MATCH(LEFT($B1996,1),_312_Table1_ColumnLookup,0),FALSE),
  IF(AND(VALUE(LEFT($A1996,3))=312,LEN($I1996)=4,$B1996="G"),VLOOKUP($I1996,_312_Table1,MATCH('312'!$N$16,_312_Table1_ColumnLookup,0),FALSE),
  IF(AND(VALUE(LEFT($A1996,3))=312,LEN($I1996)=4,$B1996="O"),VLOOKUP($I1996,_312_Table1,MATCH('312'!$V$16,_312_Table1_ColumnLookup,0),FALSE),
  IF(AND(VALUE(LEFT($A1996,3))=312,LEN($I1996)=4,$B1996="Q"),VLOOKUP($I1996,_312_Table1,MATCH('312'!$X$16,_312_Table1_ColumnLookup,0),FALSE),
  IF(AND(VALUE(LEFT($A1996,3))=312,LEN($I1996)=4),VLOOKUP($I1996,_312_Table1,MATCH(LEFT($B1996,1),_312_Table1_ColumnLookup,0),FALSE)
+N("312"),
  IF(VALUE(LEFT($A1996,3))=313,VLOOKUP(VALUE(MID($B1996,2,1)),_313_Table1,MATCH(MID($B1996,1,1),_313_Table1_ColumnLookup,0),FALSE)
+N("313"),
  IF(AND(VALUE(LEFT($A1996,3))=314,LEN($B1996)=3),VLOOKUP(VALUE(MID($B1996,2,2)),_314_Table1,MATCH(MID($B1996,1,1),_314_Table1_ColumnLookup,0),FALSE),
  IF(VALUE(LEFT($A1996,3))=314,VLOOKUP(VALUE(MID($B1996,2,1)),_314_Table1,MATCH(MID($B1996,1,1),_314_Table1_ColumnLookup,0),FALSE)
+N("314"),
""))))))))))))))))))))))))</f>
        <v>#N/A</v>
      </c>
      <c r="E1996" s="238" t="e">
        <f>IF(AND(VALUE(LEFT($A1996,3))=309,LEN($B1996)=3),VLOOKUP(VALUE(MID($B1996,2,2)),_309_Table2,MATCH(MID($B1996,1,1),_309_Table2_ColumnLookup,0),FALSE),
  IF($C1996="309 LCR SummaryA",OneYearSCR,IF($C1996="309 LCR SummaryB",UltimateSCR,IF(VALUE(LEFT($A1996,3))=309,VLOOKUP(VALUE(MID($B1996,2,1)),_309_Table2,MATCH(MID($B1996,1,1),_309_Table2_ColumnLookup,0),FALSE)
+N("309"),
  IF(VALUE(LEFT($A1996,3))=310,VLOOKUP(VALUE(MID($B1996,2,1)),_310_Table2,MATCH(MID($B1996,1,1),_310_Table2_ColumnLookup,0),FALSE)
+N("310"),
  IF(AND(VALUE(LEFT($A1996,3))=311,LEN($I1996)=4),VLOOKUP($I1996,_311_Table2,MATCH($B1996,_311_Table2_ColumnLookup,0),FALSE),
  IF(AND(VALUE(LEFT($A1996,3))=311,OR($B1996="I2",$B1996="J2",$B1996="K2",$B1996="L2")),VLOOKUP('311'!$G$58,_311_Table2,MATCH(MID($B1996,1,1),_311_Table2_ColumnLookup,0),FALSE),
  IF(AND(VALUE(LEFT($A1996,3))=311,RIGHT($B1996,5)="Total"),VLOOKUP('311'!$G$59,_311_Table2,MATCH(MID($B1996,1,1),_311_Table2_ColumnLookup,0),FALSE),
  IF(VALUE(LEFT($A1996,3))=311,VLOOKUP(VALUE(MID($B1996,2,1)),_311_Table2,MATCH(MID($B1996,1,1),_311_Table2_ColumnLookup,0),FALSE)
+N("311"),
  IF(AND(VALUE(LEFT($A1996,3))=312,LEFT($G1996,10)="Unincepted",$B1996="G "),VLOOKUP(" ULO",_312_Table2,MATCH('312'!$N$16,_312_Table2_ColumnLookup,0),FALSE),
  IF(AND(VALUE(LEFT($A1996,3))=312,LEFT($G1996,10)="Unincepted",$B1996="O "),VLOOKUP(" ULO",_312_Table2,MATCH('312'!$V$16,_312_Table2_ColumnLookup,0),FALSE),
  IF(AND(VALUE(LEFT($A1996,3))=312,LEFT($G1996,10)="Unincepted",$B1996="Q "),VLOOKUP(" ULO",_312_Table2,MATCH('312'!$X$16,_312_Table2_ColumnLookup,0),FALSE),
  IF(AND(VALUE(LEFT($A1996,3))=312,LEFT($G1996,10)="Unincepted"),VLOOKUP(" ULO",_312_Table2,MATCH(LEFT($B1996,1),_312_Table2_ColumnLookup,0),FALSE),
  IF(AND(VALUE(LEFT($A1996,3))=312,LEFT($G1996,5)="Total",$B1996="G "),VLOOKUP('312'!$F$80,_312_Table2,MATCH('312'!$N$16,_312_Table2_ColumnLookup,0),FALSE),
  IF(AND(VALUE(LEFT($A1996,3))=312,LEFT($G1996,5)="Total",$B1996="O "),VLOOKUP('312'!$F$80,_312_Table2,MATCH('312'!$V$16,_312_Table2_ColumnLookup,0),FALSE),
  IF(AND(VALUE(LEFT($A1996,3))=312,LEFT($G1996,5)="Total",$B1996="Q "),VLOOKUP('312'!$F$80,_312_Table2,MATCH('312'!$X$16,_312_Table2_ColumnLookup,0),FALSE),
  IF(AND(VALUE(LEFT($A1996,3))=312,LEFT($G1996,5)="Total"),VLOOKUP('312'!$F$80,_312_Table2,MATCH(LEFT($B1996,1),_312_Table2_ColumnLookup,0),FALSE),
  IF(AND(VALUE(LEFT($A1996,3))=312,LEN($I1996)=4,$B1996="G"),VLOOKUP($I1996,_312_Table2,MATCH('312'!$N$16,_312_Table2_ColumnLookup,0),FALSE),
  IF(AND(VALUE(LEFT($A1996,3))=312,LEN($I1996)=4,$B1996="O"),VLOOKUP($I1996,_312_Table2,MATCH('312'!$V$16,_312_Table2_ColumnLookup,0),FALSE),
  IF(AND(VALUE(LEFT($A1996,3))=312,LEN($I1996)=4,$B1996="Q"),VLOOKUP($I1996,_312_Table2,MATCH('312'!$X$16,_312_Table2_ColumnLookup,0),FALSE),
  IF(AND(VALUE(LEFT($A1996,3))=312,LEN($I1996)=4),VLOOKUP($I1996,_312_Table2,MATCH(LEFT($B1996,1),_312_Table2_ColumnLookup,0),FALSE)
+N("312"),
  IF(VALUE(LEFT($A1996,3))=313,VLOOKUP(VALUE(MID($B1996,2,1)),_313_Table2,MATCH(MID($B1996,1,1),_313_Table2_ColumnLookup,0),FALSE)
+N("313"),
  IF(AND(VALUE(LEFT($A1996,3))=314,LEN($B1996)=3),VLOOKUP(VALUE(MID($B1996,2,2)),_314_Table2,MATCH(MID($B1996,1,1),_314_Table2_ColumnLookup,0),FALSE),
  IF(VALUE(LEFT($A1996,3))=314,VLOOKUP(VALUE(MID($B1996,2,1)),_314_Table2,MATCH(MID($B1996,1,1),_314_Table2_ColumnLookup,0),FALSE)
+N("314"),
""))))))))))))))))))))))))</f>
        <v>#N/A</v>
      </c>
      <c r="F1996" s="238" t="e">
        <f>IF(AND(VALUE(LEFT($A1996,3))=309,LEN($B1996)=3),VLOOKUP(VALUE(MID($B1996,2,2)),_309_Table3,MATCH(MID($B1996,1,1),_309_Table3_ColumnLookup,0),FALSE),
  IF($C1996="309 LCR SummaryA",OneYearSCR,IF($C1996="309 LCR SummaryB",UltimateSCR,IF(VALUE(LEFT($A1996,3))=309,VLOOKUP(VALUE(MID($B1996,2,1)),_309_Table3,MATCH(MID($B1996,1,1),_309_Table3_ColumnLookup,0),FALSE)
+N("309"),
  IF(VALUE(LEFT($A1996,3))=310,VLOOKUP(VALUE(MID($B1996,2,1)),_310_Table3,MATCH(MID($B1996,1,1),_310_Table3_ColumnLookup,0),FALSE)
+N("310"),
  IF(AND(VALUE(LEFT($A1996,3))=311,LEN($I1996)=4),VLOOKUP($I1996,_311_Table3,MATCH($B1996,_311_Table3_ColumnLookup,0),FALSE),
  IF(AND(VALUE(LEFT($A1996,3))=311,OR($B1996="I2",$B1996="J2",$B1996="K2",$B1996="L2")),VLOOKUP('311'!$G$58,_311_Table3,MATCH(MID($B1996,1,1),_311_Table3_ColumnLookup,0),FALSE),
  IF(AND(VALUE(LEFT($A1996,3))=311,RIGHT($B1996,5)="Total"),VLOOKUP('311'!$G$59,_311_Table3,MATCH(MID($B1996,1,1),_311_Table3_ColumnLookup,0),FALSE),
  IF(VALUE(LEFT($A1996,3))=311,VLOOKUP(VALUE(MID($B1996,2,1)),_311_Table3,MATCH(MID($B1996,1,1),_311_Table3_ColumnLookup,0),FALSE)
+N("311"),
  IF(AND(VALUE(LEFT($A1996,3))=312,LEFT($G1996,10)="Unincepted",$B1996="G "),VLOOKUP(" ULO",_312_Table3,MATCH('312'!$N$16,_312_Table3_ColumnLookup,0),FALSE),
  IF(AND(VALUE(LEFT($A1996,3))=312,LEFT($G1996,10)="Unincepted",$B1996="O "),VLOOKUP(" ULO",_312_Table3,MATCH('312'!$V$16,_312_Table3_ColumnLookup,0),FALSE),
  IF(AND(VALUE(LEFT($A1996,3))=312,LEFT($G1996,10)="Unincepted",$B1996="Q "),VLOOKUP(" ULO",_312_Table3,MATCH('312'!$X$16,_312_Table3_ColumnLookup,0),FALSE),
  IF(AND(VALUE(LEFT($A1996,3))=312,LEFT($G1996,10)="Unincepted"),VLOOKUP(" ULO",_312_Table3,MATCH(LEFT($B1996,1),_312_Table3_ColumnLookup,0),FALSE),
  IF(AND(VALUE(LEFT($A1996,3))=312,LEFT($G1996,5)="Total",$B1996="G "),VLOOKUP('312'!$F$80,_312_Table3,MATCH('312'!$N$16,_312_Table3_ColumnLookup,0),FALSE),
  IF(AND(VALUE(LEFT($A1996,3))=312,LEFT($G1996,5)="Total",$B1996="O "),VLOOKUP('312'!$F$80,_312_Table3,MATCH('312'!$V$16,_312_Table3_ColumnLookup,0),FALSE),
  IF(AND(VALUE(LEFT($A1996,3))=312,LEFT($G1996,5)="Total",$B1996="Q "),VLOOKUP('312'!$F$80,_312_Table3,MATCH('312'!$X$16,_312_Table3_ColumnLookup,0),FALSE),
  IF(AND(VALUE(LEFT($A1996,3))=312,LEFT($G1996,5)="Total"),VLOOKUP('312'!$F$80,_312_Table3,MATCH(LEFT($B1996,1),_312_Table3_ColumnLookup,0),FALSE),
  IF(AND(VALUE(LEFT($A1996,3))=312,LEN($I1996)=4,$B1996="G"),VLOOKUP($I1996,_312_Table3,MATCH('312'!$N$16,_312_Table3_ColumnLookup,0),FALSE),
  IF(AND(VALUE(LEFT($A1996,3))=312,LEN($I1996)=4,$B1996="O"),VLOOKUP($I1996,_312_Table3,MATCH('312'!$V$16,_312_Table3_ColumnLookup,0),FALSE),
  IF(AND(VALUE(LEFT($A1996,3))=312,LEN($I1996)=4,$B1996="Q"),VLOOKUP($I1996,_312_Table3,MATCH('312'!$X$16,_312_Table3_ColumnLookup,0),FALSE),
  IF(AND(VALUE(LEFT($A1996,3))=312,LEN($I1996)=4),VLOOKUP($I1996,_312_Table3,MATCH(LEFT($B1996,1),_312_Table3_ColumnLookup,0),FALSE)
+N("312"),
  IF(VALUE(LEFT($A1996,3))=313,VLOOKUP(VALUE(MID($B1996,2,1)),_313_Table3,MATCH(MID($B1996,1,1),_313_Table3_ColumnLookup,0),FALSE)
+N("313"),
  IF(AND(VALUE(LEFT($A1996,3))=314,LEN($B1996)=3),VLOOKUP(VALUE(MID($B1996,2,2)),_314_Table3,MATCH(MID($B1996,1,1),_314_Table3_ColumnLookup,0),FALSE),
  IF(VALUE(LEFT($A1996,3))=314,VLOOKUP(VALUE(MID($B1996,2,1)),_314_Table3,MATCH(MID($B1996,1,1),_314_Table3_ColumnLookup,0),FALSE)
+N("314"),
""))))))))))))))))))))))))</f>
        <v>#N/A</v>
      </c>
      <c r="H1996" s="321" t="str">
        <f>IFERROR(
IF(ISERROR($D1996)=FALSE,$D1996,IF(ISERROR($E1996)=FALSE,$E1996,IF(ISERROR($F1996)=FALSE,$F1996
+N("012 checkboxes"),
IF(
IF(OR(LEFT($A1996,9)="Syndicate",LEFT($A1996,12)="NewSyndicate"),VLOOKUP($A1996,'012'!$J:$ZW,MATCH("Link to button",'012'!$J$1:$ZW$1,0),0)
+N("309 checkbox"),
IF($C1996="309 LCR Summary0",VLOOKUP("Notes990",'309'!$P:$ZZ,MATCH("Link to button",'309'!$P$1:$ZZ$1,0),0)
+N("313 checkboxes"),
IF($C1996="313 Financial Information0LcmVsScr",IF($C1996="309 LCR Summary0",VLOOKUP("LcmVsScr",'309'!$N:$ZZ,MATCH("Link to button",'309'!$N$1:$ZZ$1,0),0),
IF($C1996="313 Financial Information0LcrDocAttached",IF($C1996="309 LCR Summary0",VLOOKUP("LcrDocAttached",'309'!$N:$ZZ,MATCH("Link to button",'309'!$N$1:$ZZ$1,0),
0)))))))=1,TRUE,FALSE)
))),"")</f>
        <v/>
      </c>
    </row>
    <row r="1997" spans="1:8">
      <c r="A1997" s="237" t="e">
        <f>VLOOKUP($G1997,CSVLookups!$B:$R,MATCH(A$1,CSVLookups!$B$1:$R$1,0),FALSE)</f>
        <v>#N/A</v>
      </c>
      <c r="B1997" s="237" t="e">
        <f>VLOOKUP($G1997,CSVLookups!$B:$R,MATCH(B$1,CSVLookups!$B$1:$R$1,0),FALSE)</f>
        <v>#N/A</v>
      </c>
      <c r="C1997" s="238" t="e">
        <f t="shared" si="31"/>
        <v>#N/A</v>
      </c>
      <c r="D1997" s="238" t="e">
        <f>IF(AND(VALUE(LEFT($A1997,3))=309,LEN($B1997)=3),VLOOKUP(VALUE(MID($B1997,2,2)),_309_Table1,MATCH(MID($B1997,1,1),_309_Table1_ColumnLookup,0),FALSE),
  IF($C1997="309 LCR SummaryA",OneYearSCR,IF($C1997="309 LCR SummaryB",UltimateSCR,IF(VALUE(LEFT($A1997,3))=309,VLOOKUP(VALUE(MID($B1997,2,1)),_309_Table1,MATCH(MID($B1997,1,1),_309_Table1_ColumnLookup,0),FALSE)
+N("309"),
  IF(VALUE(LEFT($A1997,3))=310,VLOOKUP(VALUE(MID($B1997,2,1)),_310_Table1,MATCH(MID($B1997,1,1),_310_Table1_ColumnLookup,0),FALSE)
+N("310"),
  IF(AND(VALUE(LEFT($A1997,3))=311,LEN($I1997)=4),VLOOKUP($I1997,_311_Table1,MATCH($B1997,_311_Table1_ColumnLookup,0),FALSE),
  IF(AND(VALUE(LEFT($A1997,3))=311,OR($B1997="I2",$B1997="J2",$B1997="K2",$B1997="L2")),VLOOKUP('311'!$G$58,_311_Table1,MATCH(MID($B1997,1,1),_311_Table1_ColumnLookup,0),FALSE),
  IF(AND(VALUE(LEFT($A1997,3))=311,RIGHT($B1997,5)="Total"),VLOOKUP('311'!$G$59,_311_Table1,MATCH(MID($B1997,1,1),_311_Table1_ColumnLookup,0),FALSE),
  IF(VALUE(LEFT($A1997,3))=311,VLOOKUP(VALUE(MID($B1997,2,1)),_311_Table1,MATCH(MID($B1997,1,1),_311_Table1_ColumnLookup,0),FALSE)
+N("311"),
  IF(AND(VALUE(LEFT($A1997,3))=312,LEFT($G1997,10)="Unincepted",$B1997="G "),VLOOKUP(" ULO",_312_Table1,MATCH('312'!$N$16,_312_Table1_ColumnLookup,0),FALSE),
  IF(AND(VALUE(LEFT($A1997,3))=312,LEFT($G1997,10)="Unincepted",$B1997="O "),VLOOKUP(" ULO",_312_Table1,MATCH('312'!$V$16,_312_Table1_ColumnLookup,0),FALSE),
  IF(AND(VALUE(LEFT($A1997,3))=312,LEFT($G1997,10)="Unincepted",$B1997="Q "),VLOOKUP(" ULO",_312_Table1,MATCH('312'!$X$16,_312_Table1_ColumnLookup,0),FALSE),
  IF(AND(VALUE(LEFT($A1997,3))=312,LEFT($G1997,10)="Unincepted"),VLOOKUP(" ULO",_312_Table1,MATCH(LEFT($B1997,1),_312_Table1_ColumnLookup,0),FALSE),
  IF(AND(VALUE(LEFT($A1997,3))=312,LEFT($G1997,5)="Total",$B1997="G "),VLOOKUP('312'!$F$80,_312_Table1,MATCH('312'!$N$16,_312_Table1_ColumnLookup,0),FALSE),
  IF(AND(VALUE(LEFT($A1997,3))=312,LEFT($G1997,5)="Total",$B1997="O "),VLOOKUP('312'!$F$80,_312_Table1,MATCH('312'!$V$16,_312_Table1_ColumnLookup,0),FALSE),
  IF(AND(VALUE(LEFT($A1997,3))=312,LEFT($G1997,5)="Total",$B1997="Q "),VLOOKUP('312'!$F$80,_312_Table1,MATCH('312'!$X$16,_312_Table1_ColumnLookup,0),FALSE),
  IF(AND(VALUE(LEFT($A1997,3))=312,LEFT($G1997,5)="Total"),VLOOKUP('312'!$F$80,_312_Table1,MATCH(LEFT($B1997,1),_312_Table1_ColumnLookup,0),FALSE),
  IF(AND(VALUE(LEFT($A1997,3))=312,LEN($I1997)=4,$B1997="G"),VLOOKUP($I1997,_312_Table1,MATCH('312'!$N$16,_312_Table1_ColumnLookup,0),FALSE),
  IF(AND(VALUE(LEFT($A1997,3))=312,LEN($I1997)=4,$B1997="O"),VLOOKUP($I1997,_312_Table1,MATCH('312'!$V$16,_312_Table1_ColumnLookup,0),FALSE),
  IF(AND(VALUE(LEFT($A1997,3))=312,LEN($I1997)=4,$B1997="Q"),VLOOKUP($I1997,_312_Table1,MATCH('312'!$X$16,_312_Table1_ColumnLookup,0),FALSE),
  IF(AND(VALUE(LEFT($A1997,3))=312,LEN($I1997)=4),VLOOKUP($I1997,_312_Table1,MATCH(LEFT($B1997,1),_312_Table1_ColumnLookup,0),FALSE)
+N("312"),
  IF(VALUE(LEFT($A1997,3))=313,VLOOKUP(VALUE(MID($B1997,2,1)),_313_Table1,MATCH(MID($B1997,1,1),_313_Table1_ColumnLookup,0),FALSE)
+N("313"),
  IF(AND(VALUE(LEFT($A1997,3))=314,LEN($B1997)=3),VLOOKUP(VALUE(MID($B1997,2,2)),_314_Table1,MATCH(MID($B1997,1,1),_314_Table1_ColumnLookup,0),FALSE),
  IF(VALUE(LEFT($A1997,3))=314,VLOOKUP(VALUE(MID($B1997,2,1)),_314_Table1,MATCH(MID($B1997,1,1),_314_Table1_ColumnLookup,0),FALSE)
+N("314"),
""))))))))))))))))))))))))</f>
        <v>#N/A</v>
      </c>
      <c r="E1997" s="238" t="e">
        <f>IF(AND(VALUE(LEFT($A1997,3))=309,LEN($B1997)=3),VLOOKUP(VALUE(MID($B1997,2,2)),_309_Table2,MATCH(MID($B1997,1,1),_309_Table2_ColumnLookup,0),FALSE),
  IF($C1997="309 LCR SummaryA",OneYearSCR,IF($C1997="309 LCR SummaryB",UltimateSCR,IF(VALUE(LEFT($A1997,3))=309,VLOOKUP(VALUE(MID($B1997,2,1)),_309_Table2,MATCH(MID($B1997,1,1),_309_Table2_ColumnLookup,0),FALSE)
+N("309"),
  IF(VALUE(LEFT($A1997,3))=310,VLOOKUP(VALUE(MID($B1997,2,1)),_310_Table2,MATCH(MID($B1997,1,1),_310_Table2_ColumnLookup,0),FALSE)
+N("310"),
  IF(AND(VALUE(LEFT($A1997,3))=311,LEN($I1997)=4),VLOOKUP($I1997,_311_Table2,MATCH($B1997,_311_Table2_ColumnLookup,0),FALSE),
  IF(AND(VALUE(LEFT($A1997,3))=311,OR($B1997="I2",$B1997="J2",$B1997="K2",$B1997="L2")),VLOOKUP('311'!$G$58,_311_Table2,MATCH(MID($B1997,1,1),_311_Table2_ColumnLookup,0),FALSE),
  IF(AND(VALUE(LEFT($A1997,3))=311,RIGHT($B1997,5)="Total"),VLOOKUP('311'!$G$59,_311_Table2,MATCH(MID($B1997,1,1),_311_Table2_ColumnLookup,0),FALSE),
  IF(VALUE(LEFT($A1997,3))=311,VLOOKUP(VALUE(MID($B1997,2,1)),_311_Table2,MATCH(MID($B1997,1,1),_311_Table2_ColumnLookup,0),FALSE)
+N("311"),
  IF(AND(VALUE(LEFT($A1997,3))=312,LEFT($G1997,10)="Unincepted",$B1997="G "),VLOOKUP(" ULO",_312_Table2,MATCH('312'!$N$16,_312_Table2_ColumnLookup,0),FALSE),
  IF(AND(VALUE(LEFT($A1997,3))=312,LEFT($G1997,10)="Unincepted",$B1997="O "),VLOOKUP(" ULO",_312_Table2,MATCH('312'!$V$16,_312_Table2_ColumnLookup,0),FALSE),
  IF(AND(VALUE(LEFT($A1997,3))=312,LEFT($G1997,10)="Unincepted",$B1997="Q "),VLOOKUP(" ULO",_312_Table2,MATCH('312'!$X$16,_312_Table2_ColumnLookup,0),FALSE),
  IF(AND(VALUE(LEFT($A1997,3))=312,LEFT($G1997,10)="Unincepted"),VLOOKUP(" ULO",_312_Table2,MATCH(LEFT($B1997,1),_312_Table2_ColumnLookup,0),FALSE),
  IF(AND(VALUE(LEFT($A1997,3))=312,LEFT($G1997,5)="Total",$B1997="G "),VLOOKUP('312'!$F$80,_312_Table2,MATCH('312'!$N$16,_312_Table2_ColumnLookup,0),FALSE),
  IF(AND(VALUE(LEFT($A1997,3))=312,LEFT($G1997,5)="Total",$B1997="O "),VLOOKUP('312'!$F$80,_312_Table2,MATCH('312'!$V$16,_312_Table2_ColumnLookup,0),FALSE),
  IF(AND(VALUE(LEFT($A1997,3))=312,LEFT($G1997,5)="Total",$B1997="Q "),VLOOKUP('312'!$F$80,_312_Table2,MATCH('312'!$X$16,_312_Table2_ColumnLookup,0),FALSE),
  IF(AND(VALUE(LEFT($A1997,3))=312,LEFT($G1997,5)="Total"),VLOOKUP('312'!$F$80,_312_Table2,MATCH(LEFT($B1997,1),_312_Table2_ColumnLookup,0),FALSE),
  IF(AND(VALUE(LEFT($A1997,3))=312,LEN($I1997)=4,$B1997="G"),VLOOKUP($I1997,_312_Table2,MATCH('312'!$N$16,_312_Table2_ColumnLookup,0),FALSE),
  IF(AND(VALUE(LEFT($A1997,3))=312,LEN($I1997)=4,$B1997="O"),VLOOKUP($I1997,_312_Table2,MATCH('312'!$V$16,_312_Table2_ColumnLookup,0),FALSE),
  IF(AND(VALUE(LEFT($A1997,3))=312,LEN($I1997)=4,$B1997="Q"),VLOOKUP($I1997,_312_Table2,MATCH('312'!$X$16,_312_Table2_ColumnLookup,0),FALSE),
  IF(AND(VALUE(LEFT($A1997,3))=312,LEN($I1997)=4),VLOOKUP($I1997,_312_Table2,MATCH(LEFT($B1997,1),_312_Table2_ColumnLookup,0),FALSE)
+N("312"),
  IF(VALUE(LEFT($A1997,3))=313,VLOOKUP(VALUE(MID($B1997,2,1)),_313_Table2,MATCH(MID($B1997,1,1),_313_Table2_ColumnLookup,0),FALSE)
+N("313"),
  IF(AND(VALUE(LEFT($A1997,3))=314,LEN($B1997)=3),VLOOKUP(VALUE(MID($B1997,2,2)),_314_Table2,MATCH(MID($B1997,1,1),_314_Table2_ColumnLookup,0),FALSE),
  IF(VALUE(LEFT($A1997,3))=314,VLOOKUP(VALUE(MID($B1997,2,1)),_314_Table2,MATCH(MID($B1997,1,1),_314_Table2_ColumnLookup,0),FALSE)
+N("314"),
""))))))))))))))))))))))))</f>
        <v>#N/A</v>
      </c>
      <c r="F1997" s="238" t="e">
        <f>IF(AND(VALUE(LEFT($A1997,3))=309,LEN($B1997)=3),VLOOKUP(VALUE(MID($B1997,2,2)),_309_Table3,MATCH(MID($B1997,1,1),_309_Table3_ColumnLookup,0),FALSE),
  IF($C1997="309 LCR SummaryA",OneYearSCR,IF($C1997="309 LCR SummaryB",UltimateSCR,IF(VALUE(LEFT($A1997,3))=309,VLOOKUP(VALUE(MID($B1997,2,1)),_309_Table3,MATCH(MID($B1997,1,1),_309_Table3_ColumnLookup,0),FALSE)
+N("309"),
  IF(VALUE(LEFT($A1997,3))=310,VLOOKUP(VALUE(MID($B1997,2,1)),_310_Table3,MATCH(MID($B1997,1,1),_310_Table3_ColumnLookup,0),FALSE)
+N("310"),
  IF(AND(VALUE(LEFT($A1997,3))=311,LEN($I1997)=4),VLOOKUP($I1997,_311_Table3,MATCH($B1997,_311_Table3_ColumnLookup,0),FALSE),
  IF(AND(VALUE(LEFT($A1997,3))=311,OR($B1997="I2",$B1997="J2",$B1997="K2",$B1997="L2")),VLOOKUP('311'!$G$58,_311_Table3,MATCH(MID($B1997,1,1),_311_Table3_ColumnLookup,0),FALSE),
  IF(AND(VALUE(LEFT($A1997,3))=311,RIGHT($B1997,5)="Total"),VLOOKUP('311'!$G$59,_311_Table3,MATCH(MID($B1997,1,1),_311_Table3_ColumnLookup,0),FALSE),
  IF(VALUE(LEFT($A1997,3))=311,VLOOKUP(VALUE(MID($B1997,2,1)),_311_Table3,MATCH(MID($B1997,1,1),_311_Table3_ColumnLookup,0),FALSE)
+N("311"),
  IF(AND(VALUE(LEFT($A1997,3))=312,LEFT($G1997,10)="Unincepted",$B1997="G "),VLOOKUP(" ULO",_312_Table3,MATCH('312'!$N$16,_312_Table3_ColumnLookup,0),FALSE),
  IF(AND(VALUE(LEFT($A1997,3))=312,LEFT($G1997,10)="Unincepted",$B1997="O "),VLOOKUP(" ULO",_312_Table3,MATCH('312'!$V$16,_312_Table3_ColumnLookup,0),FALSE),
  IF(AND(VALUE(LEFT($A1997,3))=312,LEFT($G1997,10)="Unincepted",$B1997="Q "),VLOOKUP(" ULO",_312_Table3,MATCH('312'!$X$16,_312_Table3_ColumnLookup,0),FALSE),
  IF(AND(VALUE(LEFT($A1997,3))=312,LEFT($G1997,10)="Unincepted"),VLOOKUP(" ULO",_312_Table3,MATCH(LEFT($B1997,1),_312_Table3_ColumnLookup,0),FALSE),
  IF(AND(VALUE(LEFT($A1997,3))=312,LEFT($G1997,5)="Total",$B1997="G "),VLOOKUP('312'!$F$80,_312_Table3,MATCH('312'!$N$16,_312_Table3_ColumnLookup,0),FALSE),
  IF(AND(VALUE(LEFT($A1997,3))=312,LEFT($G1997,5)="Total",$B1997="O "),VLOOKUP('312'!$F$80,_312_Table3,MATCH('312'!$V$16,_312_Table3_ColumnLookup,0),FALSE),
  IF(AND(VALUE(LEFT($A1997,3))=312,LEFT($G1997,5)="Total",$B1997="Q "),VLOOKUP('312'!$F$80,_312_Table3,MATCH('312'!$X$16,_312_Table3_ColumnLookup,0),FALSE),
  IF(AND(VALUE(LEFT($A1997,3))=312,LEFT($G1997,5)="Total"),VLOOKUP('312'!$F$80,_312_Table3,MATCH(LEFT($B1997,1),_312_Table3_ColumnLookup,0),FALSE),
  IF(AND(VALUE(LEFT($A1997,3))=312,LEN($I1997)=4,$B1997="G"),VLOOKUP($I1997,_312_Table3,MATCH('312'!$N$16,_312_Table3_ColumnLookup,0),FALSE),
  IF(AND(VALUE(LEFT($A1997,3))=312,LEN($I1997)=4,$B1997="O"),VLOOKUP($I1997,_312_Table3,MATCH('312'!$V$16,_312_Table3_ColumnLookup,0),FALSE),
  IF(AND(VALUE(LEFT($A1997,3))=312,LEN($I1997)=4,$B1997="Q"),VLOOKUP($I1997,_312_Table3,MATCH('312'!$X$16,_312_Table3_ColumnLookup,0),FALSE),
  IF(AND(VALUE(LEFT($A1997,3))=312,LEN($I1997)=4),VLOOKUP($I1997,_312_Table3,MATCH(LEFT($B1997,1),_312_Table3_ColumnLookup,0),FALSE)
+N("312"),
  IF(VALUE(LEFT($A1997,3))=313,VLOOKUP(VALUE(MID($B1997,2,1)),_313_Table3,MATCH(MID($B1997,1,1),_313_Table3_ColumnLookup,0),FALSE)
+N("313"),
  IF(AND(VALUE(LEFT($A1997,3))=314,LEN($B1997)=3),VLOOKUP(VALUE(MID($B1997,2,2)),_314_Table3,MATCH(MID($B1997,1,1),_314_Table3_ColumnLookup,0),FALSE),
  IF(VALUE(LEFT($A1997,3))=314,VLOOKUP(VALUE(MID($B1997,2,1)),_314_Table3,MATCH(MID($B1997,1,1),_314_Table3_ColumnLookup,0),FALSE)
+N("314"),
""))))))))))))))))))))))))</f>
        <v>#N/A</v>
      </c>
      <c r="H1997" s="321" t="str">
        <f>IFERROR(
IF(ISERROR($D1997)=FALSE,$D1997,IF(ISERROR($E1997)=FALSE,$E1997,IF(ISERROR($F1997)=FALSE,$F1997
+N("012 checkboxes"),
IF(
IF(OR(LEFT($A1997,9)="Syndicate",LEFT($A1997,12)="NewSyndicate"),VLOOKUP($A1997,'012'!$J:$ZW,MATCH("Link to button",'012'!$J$1:$ZW$1,0),0)
+N("309 checkbox"),
IF($C1997="309 LCR Summary0",VLOOKUP("Notes990",'309'!$P:$ZZ,MATCH("Link to button",'309'!$P$1:$ZZ$1,0),0)
+N("313 checkboxes"),
IF($C1997="313 Financial Information0LcmVsScr",IF($C1997="309 LCR Summary0",VLOOKUP("LcmVsScr",'309'!$N:$ZZ,MATCH("Link to button",'309'!$N$1:$ZZ$1,0),0),
IF($C1997="313 Financial Information0LcrDocAttached",IF($C1997="309 LCR Summary0",VLOOKUP("LcrDocAttached",'309'!$N:$ZZ,MATCH("Link to button",'309'!$N$1:$ZZ$1,0),
0)))))))=1,TRUE,FALSE)
))),"")</f>
        <v/>
      </c>
    </row>
    <row r="1998" spans="1:8">
      <c r="A1998" s="237" t="e">
        <f>VLOOKUP($G1998,CSVLookups!$B:$R,MATCH(A$1,CSVLookups!$B$1:$R$1,0),FALSE)</f>
        <v>#N/A</v>
      </c>
      <c r="B1998" s="237" t="e">
        <f>VLOOKUP($G1998,CSVLookups!$B:$R,MATCH(B$1,CSVLookups!$B$1:$R$1,0),FALSE)</f>
        <v>#N/A</v>
      </c>
      <c r="C1998" s="238" t="e">
        <f t="shared" si="31"/>
        <v>#N/A</v>
      </c>
      <c r="D1998" s="238" t="e">
        <f>IF(AND(VALUE(LEFT($A1998,3))=309,LEN($B1998)=3),VLOOKUP(VALUE(MID($B1998,2,2)),_309_Table1,MATCH(MID($B1998,1,1),_309_Table1_ColumnLookup,0),FALSE),
  IF($C1998="309 LCR SummaryA",OneYearSCR,IF($C1998="309 LCR SummaryB",UltimateSCR,IF(VALUE(LEFT($A1998,3))=309,VLOOKUP(VALUE(MID($B1998,2,1)),_309_Table1,MATCH(MID($B1998,1,1),_309_Table1_ColumnLookup,0),FALSE)
+N("309"),
  IF(VALUE(LEFT($A1998,3))=310,VLOOKUP(VALUE(MID($B1998,2,1)),_310_Table1,MATCH(MID($B1998,1,1),_310_Table1_ColumnLookup,0),FALSE)
+N("310"),
  IF(AND(VALUE(LEFT($A1998,3))=311,LEN($I1998)=4),VLOOKUP($I1998,_311_Table1,MATCH($B1998,_311_Table1_ColumnLookup,0),FALSE),
  IF(AND(VALUE(LEFT($A1998,3))=311,OR($B1998="I2",$B1998="J2",$B1998="K2",$B1998="L2")),VLOOKUP('311'!$G$58,_311_Table1,MATCH(MID($B1998,1,1),_311_Table1_ColumnLookup,0),FALSE),
  IF(AND(VALUE(LEFT($A1998,3))=311,RIGHT($B1998,5)="Total"),VLOOKUP('311'!$G$59,_311_Table1,MATCH(MID($B1998,1,1),_311_Table1_ColumnLookup,0),FALSE),
  IF(VALUE(LEFT($A1998,3))=311,VLOOKUP(VALUE(MID($B1998,2,1)),_311_Table1,MATCH(MID($B1998,1,1),_311_Table1_ColumnLookup,0),FALSE)
+N("311"),
  IF(AND(VALUE(LEFT($A1998,3))=312,LEFT($G1998,10)="Unincepted",$B1998="G "),VLOOKUP(" ULO",_312_Table1,MATCH('312'!$N$16,_312_Table1_ColumnLookup,0),FALSE),
  IF(AND(VALUE(LEFT($A1998,3))=312,LEFT($G1998,10)="Unincepted",$B1998="O "),VLOOKUP(" ULO",_312_Table1,MATCH('312'!$V$16,_312_Table1_ColumnLookup,0),FALSE),
  IF(AND(VALUE(LEFT($A1998,3))=312,LEFT($G1998,10)="Unincepted",$B1998="Q "),VLOOKUP(" ULO",_312_Table1,MATCH('312'!$X$16,_312_Table1_ColumnLookup,0),FALSE),
  IF(AND(VALUE(LEFT($A1998,3))=312,LEFT($G1998,10)="Unincepted"),VLOOKUP(" ULO",_312_Table1,MATCH(LEFT($B1998,1),_312_Table1_ColumnLookup,0),FALSE),
  IF(AND(VALUE(LEFT($A1998,3))=312,LEFT($G1998,5)="Total",$B1998="G "),VLOOKUP('312'!$F$80,_312_Table1,MATCH('312'!$N$16,_312_Table1_ColumnLookup,0),FALSE),
  IF(AND(VALUE(LEFT($A1998,3))=312,LEFT($G1998,5)="Total",$B1998="O "),VLOOKUP('312'!$F$80,_312_Table1,MATCH('312'!$V$16,_312_Table1_ColumnLookup,0),FALSE),
  IF(AND(VALUE(LEFT($A1998,3))=312,LEFT($G1998,5)="Total",$B1998="Q "),VLOOKUP('312'!$F$80,_312_Table1,MATCH('312'!$X$16,_312_Table1_ColumnLookup,0),FALSE),
  IF(AND(VALUE(LEFT($A1998,3))=312,LEFT($G1998,5)="Total"),VLOOKUP('312'!$F$80,_312_Table1,MATCH(LEFT($B1998,1),_312_Table1_ColumnLookup,0),FALSE),
  IF(AND(VALUE(LEFT($A1998,3))=312,LEN($I1998)=4,$B1998="G"),VLOOKUP($I1998,_312_Table1,MATCH('312'!$N$16,_312_Table1_ColumnLookup,0),FALSE),
  IF(AND(VALUE(LEFT($A1998,3))=312,LEN($I1998)=4,$B1998="O"),VLOOKUP($I1998,_312_Table1,MATCH('312'!$V$16,_312_Table1_ColumnLookup,0),FALSE),
  IF(AND(VALUE(LEFT($A1998,3))=312,LEN($I1998)=4,$B1998="Q"),VLOOKUP($I1998,_312_Table1,MATCH('312'!$X$16,_312_Table1_ColumnLookup,0),FALSE),
  IF(AND(VALUE(LEFT($A1998,3))=312,LEN($I1998)=4),VLOOKUP($I1998,_312_Table1,MATCH(LEFT($B1998,1),_312_Table1_ColumnLookup,0),FALSE)
+N("312"),
  IF(VALUE(LEFT($A1998,3))=313,VLOOKUP(VALUE(MID($B1998,2,1)),_313_Table1,MATCH(MID($B1998,1,1),_313_Table1_ColumnLookup,0),FALSE)
+N("313"),
  IF(AND(VALUE(LEFT($A1998,3))=314,LEN($B1998)=3),VLOOKUP(VALUE(MID($B1998,2,2)),_314_Table1,MATCH(MID($B1998,1,1),_314_Table1_ColumnLookup,0),FALSE),
  IF(VALUE(LEFT($A1998,3))=314,VLOOKUP(VALUE(MID($B1998,2,1)),_314_Table1,MATCH(MID($B1998,1,1),_314_Table1_ColumnLookup,0),FALSE)
+N("314"),
""))))))))))))))))))))))))</f>
        <v>#N/A</v>
      </c>
      <c r="E1998" s="238" t="e">
        <f>IF(AND(VALUE(LEFT($A1998,3))=309,LEN($B1998)=3),VLOOKUP(VALUE(MID($B1998,2,2)),_309_Table2,MATCH(MID($B1998,1,1),_309_Table2_ColumnLookup,0),FALSE),
  IF($C1998="309 LCR SummaryA",OneYearSCR,IF($C1998="309 LCR SummaryB",UltimateSCR,IF(VALUE(LEFT($A1998,3))=309,VLOOKUP(VALUE(MID($B1998,2,1)),_309_Table2,MATCH(MID($B1998,1,1),_309_Table2_ColumnLookup,0),FALSE)
+N("309"),
  IF(VALUE(LEFT($A1998,3))=310,VLOOKUP(VALUE(MID($B1998,2,1)),_310_Table2,MATCH(MID($B1998,1,1),_310_Table2_ColumnLookup,0),FALSE)
+N("310"),
  IF(AND(VALUE(LEFT($A1998,3))=311,LEN($I1998)=4),VLOOKUP($I1998,_311_Table2,MATCH($B1998,_311_Table2_ColumnLookup,0),FALSE),
  IF(AND(VALUE(LEFT($A1998,3))=311,OR($B1998="I2",$B1998="J2",$B1998="K2",$B1998="L2")),VLOOKUP('311'!$G$58,_311_Table2,MATCH(MID($B1998,1,1),_311_Table2_ColumnLookup,0),FALSE),
  IF(AND(VALUE(LEFT($A1998,3))=311,RIGHT($B1998,5)="Total"),VLOOKUP('311'!$G$59,_311_Table2,MATCH(MID($B1998,1,1),_311_Table2_ColumnLookup,0),FALSE),
  IF(VALUE(LEFT($A1998,3))=311,VLOOKUP(VALUE(MID($B1998,2,1)),_311_Table2,MATCH(MID($B1998,1,1),_311_Table2_ColumnLookup,0),FALSE)
+N("311"),
  IF(AND(VALUE(LEFT($A1998,3))=312,LEFT($G1998,10)="Unincepted",$B1998="G "),VLOOKUP(" ULO",_312_Table2,MATCH('312'!$N$16,_312_Table2_ColumnLookup,0),FALSE),
  IF(AND(VALUE(LEFT($A1998,3))=312,LEFT($G1998,10)="Unincepted",$B1998="O "),VLOOKUP(" ULO",_312_Table2,MATCH('312'!$V$16,_312_Table2_ColumnLookup,0),FALSE),
  IF(AND(VALUE(LEFT($A1998,3))=312,LEFT($G1998,10)="Unincepted",$B1998="Q "),VLOOKUP(" ULO",_312_Table2,MATCH('312'!$X$16,_312_Table2_ColumnLookup,0),FALSE),
  IF(AND(VALUE(LEFT($A1998,3))=312,LEFT($G1998,10)="Unincepted"),VLOOKUP(" ULO",_312_Table2,MATCH(LEFT($B1998,1),_312_Table2_ColumnLookup,0),FALSE),
  IF(AND(VALUE(LEFT($A1998,3))=312,LEFT($G1998,5)="Total",$B1998="G "),VLOOKUP('312'!$F$80,_312_Table2,MATCH('312'!$N$16,_312_Table2_ColumnLookup,0),FALSE),
  IF(AND(VALUE(LEFT($A1998,3))=312,LEFT($G1998,5)="Total",$B1998="O "),VLOOKUP('312'!$F$80,_312_Table2,MATCH('312'!$V$16,_312_Table2_ColumnLookup,0),FALSE),
  IF(AND(VALUE(LEFT($A1998,3))=312,LEFT($G1998,5)="Total",$B1998="Q "),VLOOKUP('312'!$F$80,_312_Table2,MATCH('312'!$X$16,_312_Table2_ColumnLookup,0),FALSE),
  IF(AND(VALUE(LEFT($A1998,3))=312,LEFT($G1998,5)="Total"),VLOOKUP('312'!$F$80,_312_Table2,MATCH(LEFT($B1998,1),_312_Table2_ColumnLookup,0),FALSE),
  IF(AND(VALUE(LEFT($A1998,3))=312,LEN($I1998)=4,$B1998="G"),VLOOKUP($I1998,_312_Table2,MATCH('312'!$N$16,_312_Table2_ColumnLookup,0),FALSE),
  IF(AND(VALUE(LEFT($A1998,3))=312,LEN($I1998)=4,$B1998="O"),VLOOKUP($I1998,_312_Table2,MATCH('312'!$V$16,_312_Table2_ColumnLookup,0),FALSE),
  IF(AND(VALUE(LEFT($A1998,3))=312,LEN($I1998)=4,$B1998="Q"),VLOOKUP($I1998,_312_Table2,MATCH('312'!$X$16,_312_Table2_ColumnLookup,0),FALSE),
  IF(AND(VALUE(LEFT($A1998,3))=312,LEN($I1998)=4),VLOOKUP($I1998,_312_Table2,MATCH(LEFT($B1998,1),_312_Table2_ColumnLookup,0),FALSE)
+N("312"),
  IF(VALUE(LEFT($A1998,3))=313,VLOOKUP(VALUE(MID($B1998,2,1)),_313_Table2,MATCH(MID($B1998,1,1),_313_Table2_ColumnLookup,0),FALSE)
+N("313"),
  IF(AND(VALUE(LEFT($A1998,3))=314,LEN($B1998)=3),VLOOKUP(VALUE(MID($B1998,2,2)),_314_Table2,MATCH(MID($B1998,1,1),_314_Table2_ColumnLookup,0),FALSE),
  IF(VALUE(LEFT($A1998,3))=314,VLOOKUP(VALUE(MID($B1998,2,1)),_314_Table2,MATCH(MID($B1998,1,1),_314_Table2_ColumnLookup,0),FALSE)
+N("314"),
""))))))))))))))))))))))))</f>
        <v>#N/A</v>
      </c>
      <c r="F1998" s="238" t="e">
        <f>IF(AND(VALUE(LEFT($A1998,3))=309,LEN($B1998)=3),VLOOKUP(VALUE(MID($B1998,2,2)),_309_Table3,MATCH(MID($B1998,1,1),_309_Table3_ColumnLookup,0),FALSE),
  IF($C1998="309 LCR SummaryA",OneYearSCR,IF($C1998="309 LCR SummaryB",UltimateSCR,IF(VALUE(LEFT($A1998,3))=309,VLOOKUP(VALUE(MID($B1998,2,1)),_309_Table3,MATCH(MID($B1998,1,1),_309_Table3_ColumnLookup,0),FALSE)
+N("309"),
  IF(VALUE(LEFT($A1998,3))=310,VLOOKUP(VALUE(MID($B1998,2,1)),_310_Table3,MATCH(MID($B1998,1,1),_310_Table3_ColumnLookup,0),FALSE)
+N("310"),
  IF(AND(VALUE(LEFT($A1998,3))=311,LEN($I1998)=4),VLOOKUP($I1998,_311_Table3,MATCH($B1998,_311_Table3_ColumnLookup,0),FALSE),
  IF(AND(VALUE(LEFT($A1998,3))=311,OR($B1998="I2",$B1998="J2",$B1998="K2",$B1998="L2")),VLOOKUP('311'!$G$58,_311_Table3,MATCH(MID($B1998,1,1),_311_Table3_ColumnLookup,0),FALSE),
  IF(AND(VALUE(LEFT($A1998,3))=311,RIGHT($B1998,5)="Total"),VLOOKUP('311'!$G$59,_311_Table3,MATCH(MID($B1998,1,1),_311_Table3_ColumnLookup,0),FALSE),
  IF(VALUE(LEFT($A1998,3))=311,VLOOKUP(VALUE(MID($B1998,2,1)),_311_Table3,MATCH(MID($B1998,1,1),_311_Table3_ColumnLookup,0),FALSE)
+N("311"),
  IF(AND(VALUE(LEFT($A1998,3))=312,LEFT($G1998,10)="Unincepted",$B1998="G "),VLOOKUP(" ULO",_312_Table3,MATCH('312'!$N$16,_312_Table3_ColumnLookup,0),FALSE),
  IF(AND(VALUE(LEFT($A1998,3))=312,LEFT($G1998,10)="Unincepted",$B1998="O "),VLOOKUP(" ULO",_312_Table3,MATCH('312'!$V$16,_312_Table3_ColumnLookup,0),FALSE),
  IF(AND(VALUE(LEFT($A1998,3))=312,LEFT($G1998,10)="Unincepted",$B1998="Q "),VLOOKUP(" ULO",_312_Table3,MATCH('312'!$X$16,_312_Table3_ColumnLookup,0),FALSE),
  IF(AND(VALUE(LEFT($A1998,3))=312,LEFT($G1998,10)="Unincepted"),VLOOKUP(" ULO",_312_Table3,MATCH(LEFT($B1998,1),_312_Table3_ColumnLookup,0),FALSE),
  IF(AND(VALUE(LEFT($A1998,3))=312,LEFT($G1998,5)="Total",$B1998="G "),VLOOKUP('312'!$F$80,_312_Table3,MATCH('312'!$N$16,_312_Table3_ColumnLookup,0),FALSE),
  IF(AND(VALUE(LEFT($A1998,3))=312,LEFT($G1998,5)="Total",$B1998="O "),VLOOKUP('312'!$F$80,_312_Table3,MATCH('312'!$V$16,_312_Table3_ColumnLookup,0),FALSE),
  IF(AND(VALUE(LEFT($A1998,3))=312,LEFT($G1998,5)="Total",$B1998="Q "),VLOOKUP('312'!$F$80,_312_Table3,MATCH('312'!$X$16,_312_Table3_ColumnLookup,0),FALSE),
  IF(AND(VALUE(LEFT($A1998,3))=312,LEFT($G1998,5)="Total"),VLOOKUP('312'!$F$80,_312_Table3,MATCH(LEFT($B1998,1),_312_Table3_ColumnLookup,0),FALSE),
  IF(AND(VALUE(LEFT($A1998,3))=312,LEN($I1998)=4,$B1998="G"),VLOOKUP($I1998,_312_Table3,MATCH('312'!$N$16,_312_Table3_ColumnLookup,0),FALSE),
  IF(AND(VALUE(LEFT($A1998,3))=312,LEN($I1998)=4,$B1998="O"),VLOOKUP($I1998,_312_Table3,MATCH('312'!$V$16,_312_Table3_ColumnLookup,0),FALSE),
  IF(AND(VALUE(LEFT($A1998,3))=312,LEN($I1998)=4,$B1998="Q"),VLOOKUP($I1998,_312_Table3,MATCH('312'!$X$16,_312_Table3_ColumnLookup,0),FALSE),
  IF(AND(VALUE(LEFT($A1998,3))=312,LEN($I1998)=4),VLOOKUP($I1998,_312_Table3,MATCH(LEFT($B1998,1),_312_Table3_ColumnLookup,0),FALSE)
+N("312"),
  IF(VALUE(LEFT($A1998,3))=313,VLOOKUP(VALUE(MID($B1998,2,1)),_313_Table3,MATCH(MID($B1998,1,1),_313_Table3_ColumnLookup,0),FALSE)
+N("313"),
  IF(AND(VALUE(LEFT($A1998,3))=314,LEN($B1998)=3),VLOOKUP(VALUE(MID($B1998,2,2)),_314_Table3,MATCH(MID($B1998,1,1),_314_Table3_ColumnLookup,0),FALSE),
  IF(VALUE(LEFT($A1998,3))=314,VLOOKUP(VALUE(MID($B1998,2,1)),_314_Table3,MATCH(MID($B1998,1,1),_314_Table3_ColumnLookup,0),FALSE)
+N("314"),
""))))))))))))))))))))))))</f>
        <v>#N/A</v>
      </c>
      <c r="H1998" s="321" t="str">
        <f>IFERROR(
IF(ISERROR($D1998)=FALSE,$D1998,IF(ISERROR($E1998)=FALSE,$E1998,IF(ISERROR($F1998)=FALSE,$F1998
+N("012 checkboxes"),
IF(
IF(OR(LEFT($A1998,9)="Syndicate",LEFT($A1998,12)="NewSyndicate"),VLOOKUP($A1998,'012'!$J:$ZW,MATCH("Link to button",'012'!$J$1:$ZW$1,0),0)
+N("309 checkbox"),
IF($C1998="309 LCR Summary0",VLOOKUP("Notes990",'309'!$P:$ZZ,MATCH("Link to button",'309'!$P$1:$ZZ$1,0),0)
+N("313 checkboxes"),
IF($C1998="313 Financial Information0LcmVsScr",IF($C1998="309 LCR Summary0",VLOOKUP("LcmVsScr",'309'!$N:$ZZ,MATCH("Link to button",'309'!$N$1:$ZZ$1,0),0),
IF($C1998="313 Financial Information0LcrDocAttached",IF($C1998="309 LCR Summary0",VLOOKUP("LcrDocAttached",'309'!$N:$ZZ,MATCH("Link to button",'309'!$N$1:$ZZ$1,0),
0)))))))=1,TRUE,FALSE)
))),"")</f>
        <v/>
      </c>
    </row>
    <row r="1999" spans="1:8">
      <c r="A1999" s="237" t="e">
        <f>VLOOKUP($G1999,CSVLookups!$B:$R,MATCH(A$1,CSVLookups!$B$1:$R$1,0),FALSE)</f>
        <v>#N/A</v>
      </c>
      <c r="B1999" s="237" t="e">
        <f>VLOOKUP($G1999,CSVLookups!$B:$R,MATCH(B$1,CSVLookups!$B$1:$R$1,0),FALSE)</f>
        <v>#N/A</v>
      </c>
      <c r="C1999" s="238" t="e">
        <f t="shared" si="31"/>
        <v>#N/A</v>
      </c>
      <c r="D1999" s="238" t="e">
        <f>IF(AND(VALUE(LEFT($A1999,3))=309,LEN($B1999)=3),VLOOKUP(VALUE(MID($B1999,2,2)),_309_Table1,MATCH(MID($B1999,1,1),_309_Table1_ColumnLookup,0),FALSE),
  IF($C1999="309 LCR SummaryA",OneYearSCR,IF($C1999="309 LCR SummaryB",UltimateSCR,IF(VALUE(LEFT($A1999,3))=309,VLOOKUP(VALUE(MID($B1999,2,1)),_309_Table1,MATCH(MID($B1999,1,1),_309_Table1_ColumnLookup,0),FALSE)
+N("309"),
  IF(VALUE(LEFT($A1999,3))=310,VLOOKUP(VALUE(MID($B1999,2,1)),_310_Table1,MATCH(MID($B1999,1,1),_310_Table1_ColumnLookup,0),FALSE)
+N("310"),
  IF(AND(VALUE(LEFT($A1999,3))=311,LEN($I1999)=4),VLOOKUP($I1999,_311_Table1,MATCH($B1999,_311_Table1_ColumnLookup,0),FALSE),
  IF(AND(VALUE(LEFT($A1999,3))=311,OR($B1999="I2",$B1999="J2",$B1999="K2",$B1999="L2")),VLOOKUP('311'!$G$58,_311_Table1,MATCH(MID($B1999,1,1),_311_Table1_ColumnLookup,0),FALSE),
  IF(AND(VALUE(LEFT($A1999,3))=311,RIGHT($B1999,5)="Total"),VLOOKUP('311'!$G$59,_311_Table1,MATCH(MID($B1999,1,1),_311_Table1_ColumnLookup,0),FALSE),
  IF(VALUE(LEFT($A1999,3))=311,VLOOKUP(VALUE(MID($B1999,2,1)),_311_Table1,MATCH(MID($B1999,1,1),_311_Table1_ColumnLookup,0),FALSE)
+N("311"),
  IF(AND(VALUE(LEFT($A1999,3))=312,LEFT($G1999,10)="Unincepted",$B1999="G "),VLOOKUP(" ULO",_312_Table1,MATCH('312'!$N$16,_312_Table1_ColumnLookup,0),FALSE),
  IF(AND(VALUE(LEFT($A1999,3))=312,LEFT($G1999,10)="Unincepted",$B1999="O "),VLOOKUP(" ULO",_312_Table1,MATCH('312'!$V$16,_312_Table1_ColumnLookup,0),FALSE),
  IF(AND(VALUE(LEFT($A1999,3))=312,LEFT($G1999,10)="Unincepted",$B1999="Q "),VLOOKUP(" ULO",_312_Table1,MATCH('312'!$X$16,_312_Table1_ColumnLookup,0),FALSE),
  IF(AND(VALUE(LEFT($A1999,3))=312,LEFT($G1999,10)="Unincepted"),VLOOKUP(" ULO",_312_Table1,MATCH(LEFT($B1999,1),_312_Table1_ColumnLookup,0),FALSE),
  IF(AND(VALUE(LEFT($A1999,3))=312,LEFT($G1999,5)="Total",$B1999="G "),VLOOKUP('312'!$F$80,_312_Table1,MATCH('312'!$N$16,_312_Table1_ColumnLookup,0),FALSE),
  IF(AND(VALUE(LEFT($A1999,3))=312,LEFT($G1999,5)="Total",$B1999="O "),VLOOKUP('312'!$F$80,_312_Table1,MATCH('312'!$V$16,_312_Table1_ColumnLookup,0),FALSE),
  IF(AND(VALUE(LEFT($A1999,3))=312,LEFT($G1999,5)="Total",$B1999="Q "),VLOOKUP('312'!$F$80,_312_Table1,MATCH('312'!$X$16,_312_Table1_ColumnLookup,0),FALSE),
  IF(AND(VALUE(LEFT($A1999,3))=312,LEFT($G1999,5)="Total"),VLOOKUP('312'!$F$80,_312_Table1,MATCH(LEFT($B1999,1),_312_Table1_ColumnLookup,0),FALSE),
  IF(AND(VALUE(LEFT($A1999,3))=312,LEN($I1999)=4,$B1999="G"),VLOOKUP($I1999,_312_Table1,MATCH('312'!$N$16,_312_Table1_ColumnLookup,0),FALSE),
  IF(AND(VALUE(LEFT($A1999,3))=312,LEN($I1999)=4,$B1999="O"),VLOOKUP($I1999,_312_Table1,MATCH('312'!$V$16,_312_Table1_ColumnLookup,0),FALSE),
  IF(AND(VALUE(LEFT($A1999,3))=312,LEN($I1999)=4,$B1999="Q"),VLOOKUP($I1999,_312_Table1,MATCH('312'!$X$16,_312_Table1_ColumnLookup,0),FALSE),
  IF(AND(VALUE(LEFT($A1999,3))=312,LEN($I1999)=4),VLOOKUP($I1999,_312_Table1,MATCH(LEFT($B1999,1),_312_Table1_ColumnLookup,0),FALSE)
+N("312"),
  IF(VALUE(LEFT($A1999,3))=313,VLOOKUP(VALUE(MID($B1999,2,1)),_313_Table1,MATCH(MID($B1999,1,1),_313_Table1_ColumnLookup,0),FALSE)
+N("313"),
  IF(AND(VALUE(LEFT($A1999,3))=314,LEN($B1999)=3),VLOOKUP(VALUE(MID($B1999,2,2)),_314_Table1,MATCH(MID($B1999,1,1),_314_Table1_ColumnLookup,0),FALSE),
  IF(VALUE(LEFT($A1999,3))=314,VLOOKUP(VALUE(MID($B1999,2,1)),_314_Table1,MATCH(MID($B1999,1,1),_314_Table1_ColumnLookup,0),FALSE)
+N("314"),
""))))))))))))))))))))))))</f>
        <v>#N/A</v>
      </c>
      <c r="E1999" s="238" t="e">
        <f>IF(AND(VALUE(LEFT($A1999,3))=309,LEN($B1999)=3),VLOOKUP(VALUE(MID($B1999,2,2)),_309_Table2,MATCH(MID($B1999,1,1),_309_Table2_ColumnLookup,0),FALSE),
  IF($C1999="309 LCR SummaryA",OneYearSCR,IF($C1999="309 LCR SummaryB",UltimateSCR,IF(VALUE(LEFT($A1999,3))=309,VLOOKUP(VALUE(MID($B1999,2,1)),_309_Table2,MATCH(MID($B1999,1,1),_309_Table2_ColumnLookup,0),FALSE)
+N("309"),
  IF(VALUE(LEFT($A1999,3))=310,VLOOKUP(VALUE(MID($B1999,2,1)),_310_Table2,MATCH(MID($B1999,1,1),_310_Table2_ColumnLookup,0),FALSE)
+N("310"),
  IF(AND(VALUE(LEFT($A1999,3))=311,LEN($I1999)=4),VLOOKUP($I1999,_311_Table2,MATCH($B1999,_311_Table2_ColumnLookup,0),FALSE),
  IF(AND(VALUE(LEFT($A1999,3))=311,OR($B1999="I2",$B1999="J2",$B1999="K2",$B1999="L2")),VLOOKUP('311'!$G$58,_311_Table2,MATCH(MID($B1999,1,1),_311_Table2_ColumnLookup,0),FALSE),
  IF(AND(VALUE(LEFT($A1999,3))=311,RIGHT($B1999,5)="Total"),VLOOKUP('311'!$G$59,_311_Table2,MATCH(MID($B1999,1,1),_311_Table2_ColumnLookup,0),FALSE),
  IF(VALUE(LEFT($A1999,3))=311,VLOOKUP(VALUE(MID($B1999,2,1)),_311_Table2,MATCH(MID($B1999,1,1),_311_Table2_ColumnLookup,0),FALSE)
+N("311"),
  IF(AND(VALUE(LEFT($A1999,3))=312,LEFT($G1999,10)="Unincepted",$B1999="G "),VLOOKUP(" ULO",_312_Table2,MATCH('312'!$N$16,_312_Table2_ColumnLookup,0),FALSE),
  IF(AND(VALUE(LEFT($A1999,3))=312,LEFT($G1999,10)="Unincepted",$B1999="O "),VLOOKUP(" ULO",_312_Table2,MATCH('312'!$V$16,_312_Table2_ColumnLookup,0),FALSE),
  IF(AND(VALUE(LEFT($A1999,3))=312,LEFT($G1999,10)="Unincepted",$B1999="Q "),VLOOKUP(" ULO",_312_Table2,MATCH('312'!$X$16,_312_Table2_ColumnLookup,0),FALSE),
  IF(AND(VALUE(LEFT($A1999,3))=312,LEFT($G1999,10)="Unincepted"),VLOOKUP(" ULO",_312_Table2,MATCH(LEFT($B1999,1),_312_Table2_ColumnLookup,0),FALSE),
  IF(AND(VALUE(LEFT($A1999,3))=312,LEFT($G1999,5)="Total",$B1999="G "),VLOOKUP('312'!$F$80,_312_Table2,MATCH('312'!$N$16,_312_Table2_ColumnLookup,0),FALSE),
  IF(AND(VALUE(LEFT($A1999,3))=312,LEFT($G1999,5)="Total",$B1999="O "),VLOOKUP('312'!$F$80,_312_Table2,MATCH('312'!$V$16,_312_Table2_ColumnLookup,0),FALSE),
  IF(AND(VALUE(LEFT($A1999,3))=312,LEFT($G1999,5)="Total",$B1999="Q "),VLOOKUP('312'!$F$80,_312_Table2,MATCH('312'!$X$16,_312_Table2_ColumnLookup,0),FALSE),
  IF(AND(VALUE(LEFT($A1999,3))=312,LEFT($G1999,5)="Total"),VLOOKUP('312'!$F$80,_312_Table2,MATCH(LEFT($B1999,1),_312_Table2_ColumnLookup,0),FALSE),
  IF(AND(VALUE(LEFT($A1999,3))=312,LEN($I1999)=4,$B1999="G"),VLOOKUP($I1999,_312_Table2,MATCH('312'!$N$16,_312_Table2_ColumnLookup,0),FALSE),
  IF(AND(VALUE(LEFT($A1999,3))=312,LEN($I1999)=4,$B1999="O"),VLOOKUP($I1999,_312_Table2,MATCH('312'!$V$16,_312_Table2_ColumnLookup,0),FALSE),
  IF(AND(VALUE(LEFT($A1999,3))=312,LEN($I1999)=4,$B1999="Q"),VLOOKUP($I1999,_312_Table2,MATCH('312'!$X$16,_312_Table2_ColumnLookup,0),FALSE),
  IF(AND(VALUE(LEFT($A1999,3))=312,LEN($I1999)=4),VLOOKUP($I1999,_312_Table2,MATCH(LEFT($B1999,1),_312_Table2_ColumnLookup,0),FALSE)
+N("312"),
  IF(VALUE(LEFT($A1999,3))=313,VLOOKUP(VALUE(MID($B1999,2,1)),_313_Table2,MATCH(MID($B1999,1,1),_313_Table2_ColumnLookup,0),FALSE)
+N("313"),
  IF(AND(VALUE(LEFT($A1999,3))=314,LEN($B1999)=3),VLOOKUP(VALUE(MID($B1999,2,2)),_314_Table2,MATCH(MID($B1999,1,1),_314_Table2_ColumnLookup,0),FALSE),
  IF(VALUE(LEFT($A1999,3))=314,VLOOKUP(VALUE(MID($B1999,2,1)),_314_Table2,MATCH(MID($B1999,1,1),_314_Table2_ColumnLookup,0),FALSE)
+N("314"),
""))))))))))))))))))))))))</f>
        <v>#N/A</v>
      </c>
      <c r="F1999" s="238" t="e">
        <f>IF(AND(VALUE(LEFT($A1999,3))=309,LEN($B1999)=3),VLOOKUP(VALUE(MID($B1999,2,2)),_309_Table3,MATCH(MID($B1999,1,1),_309_Table3_ColumnLookup,0),FALSE),
  IF($C1999="309 LCR SummaryA",OneYearSCR,IF($C1999="309 LCR SummaryB",UltimateSCR,IF(VALUE(LEFT($A1999,3))=309,VLOOKUP(VALUE(MID($B1999,2,1)),_309_Table3,MATCH(MID($B1999,1,1),_309_Table3_ColumnLookup,0),FALSE)
+N("309"),
  IF(VALUE(LEFT($A1999,3))=310,VLOOKUP(VALUE(MID($B1999,2,1)),_310_Table3,MATCH(MID($B1999,1,1),_310_Table3_ColumnLookup,0),FALSE)
+N("310"),
  IF(AND(VALUE(LEFT($A1999,3))=311,LEN($I1999)=4),VLOOKUP($I1999,_311_Table3,MATCH($B1999,_311_Table3_ColumnLookup,0),FALSE),
  IF(AND(VALUE(LEFT($A1999,3))=311,OR($B1999="I2",$B1999="J2",$B1999="K2",$B1999="L2")),VLOOKUP('311'!$G$58,_311_Table3,MATCH(MID($B1999,1,1),_311_Table3_ColumnLookup,0),FALSE),
  IF(AND(VALUE(LEFT($A1999,3))=311,RIGHT($B1999,5)="Total"),VLOOKUP('311'!$G$59,_311_Table3,MATCH(MID($B1999,1,1),_311_Table3_ColumnLookup,0),FALSE),
  IF(VALUE(LEFT($A1999,3))=311,VLOOKUP(VALUE(MID($B1999,2,1)),_311_Table3,MATCH(MID($B1999,1,1),_311_Table3_ColumnLookup,0),FALSE)
+N("311"),
  IF(AND(VALUE(LEFT($A1999,3))=312,LEFT($G1999,10)="Unincepted",$B1999="G "),VLOOKUP(" ULO",_312_Table3,MATCH('312'!$N$16,_312_Table3_ColumnLookup,0),FALSE),
  IF(AND(VALUE(LEFT($A1999,3))=312,LEFT($G1999,10)="Unincepted",$B1999="O "),VLOOKUP(" ULO",_312_Table3,MATCH('312'!$V$16,_312_Table3_ColumnLookup,0),FALSE),
  IF(AND(VALUE(LEFT($A1999,3))=312,LEFT($G1999,10)="Unincepted",$B1999="Q "),VLOOKUP(" ULO",_312_Table3,MATCH('312'!$X$16,_312_Table3_ColumnLookup,0),FALSE),
  IF(AND(VALUE(LEFT($A1999,3))=312,LEFT($G1999,10)="Unincepted"),VLOOKUP(" ULO",_312_Table3,MATCH(LEFT($B1999,1),_312_Table3_ColumnLookup,0),FALSE),
  IF(AND(VALUE(LEFT($A1999,3))=312,LEFT($G1999,5)="Total",$B1999="G "),VLOOKUP('312'!$F$80,_312_Table3,MATCH('312'!$N$16,_312_Table3_ColumnLookup,0),FALSE),
  IF(AND(VALUE(LEFT($A1999,3))=312,LEFT($G1999,5)="Total",$B1999="O "),VLOOKUP('312'!$F$80,_312_Table3,MATCH('312'!$V$16,_312_Table3_ColumnLookup,0),FALSE),
  IF(AND(VALUE(LEFT($A1999,3))=312,LEFT($G1999,5)="Total",$B1999="Q "),VLOOKUP('312'!$F$80,_312_Table3,MATCH('312'!$X$16,_312_Table3_ColumnLookup,0),FALSE),
  IF(AND(VALUE(LEFT($A1999,3))=312,LEFT($G1999,5)="Total"),VLOOKUP('312'!$F$80,_312_Table3,MATCH(LEFT($B1999,1),_312_Table3_ColumnLookup,0),FALSE),
  IF(AND(VALUE(LEFT($A1999,3))=312,LEN($I1999)=4,$B1999="G"),VLOOKUP($I1999,_312_Table3,MATCH('312'!$N$16,_312_Table3_ColumnLookup,0),FALSE),
  IF(AND(VALUE(LEFT($A1999,3))=312,LEN($I1999)=4,$B1999="O"),VLOOKUP($I1999,_312_Table3,MATCH('312'!$V$16,_312_Table3_ColumnLookup,0),FALSE),
  IF(AND(VALUE(LEFT($A1999,3))=312,LEN($I1999)=4,$B1999="Q"),VLOOKUP($I1999,_312_Table3,MATCH('312'!$X$16,_312_Table3_ColumnLookup,0),FALSE),
  IF(AND(VALUE(LEFT($A1999,3))=312,LEN($I1999)=4),VLOOKUP($I1999,_312_Table3,MATCH(LEFT($B1999,1),_312_Table3_ColumnLookup,0),FALSE)
+N("312"),
  IF(VALUE(LEFT($A1999,3))=313,VLOOKUP(VALUE(MID($B1999,2,1)),_313_Table3,MATCH(MID($B1999,1,1),_313_Table3_ColumnLookup,0),FALSE)
+N("313"),
  IF(AND(VALUE(LEFT($A1999,3))=314,LEN($B1999)=3),VLOOKUP(VALUE(MID($B1999,2,2)),_314_Table3,MATCH(MID($B1999,1,1),_314_Table3_ColumnLookup,0),FALSE),
  IF(VALUE(LEFT($A1999,3))=314,VLOOKUP(VALUE(MID($B1999,2,1)),_314_Table3,MATCH(MID($B1999,1,1),_314_Table3_ColumnLookup,0),FALSE)
+N("314"),
""))))))))))))))))))))))))</f>
        <v>#N/A</v>
      </c>
      <c r="H1999" s="321" t="str">
        <f>IFERROR(
IF(ISERROR($D1999)=FALSE,$D1999,IF(ISERROR($E1999)=FALSE,$E1999,IF(ISERROR($F1999)=FALSE,$F1999
+N("012 checkboxes"),
IF(
IF(OR(LEFT($A1999,9)="Syndicate",LEFT($A1999,12)="NewSyndicate"),VLOOKUP($A1999,'012'!$J:$ZW,MATCH("Link to button",'012'!$J$1:$ZW$1,0),0)
+N("309 checkbox"),
IF($C1999="309 LCR Summary0",VLOOKUP("Notes990",'309'!$P:$ZZ,MATCH("Link to button",'309'!$P$1:$ZZ$1,0),0)
+N("313 checkboxes"),
IF($C1999="313 Financial Information0LcmVsScr",IF($C1999="309 LCR Summary0",VLOOKUP("LcmVsScr",'309'!$N:$ZZ,MATCH("Link to button",'309'!$N$1:$ZZ$1,0),0),
IF($C1999="313 Financial Information0LcrDocAttached",IF($C1999="309 LCR Summary0",VLOOKUP("LcrDocAttached",'309'!$N:$ZZ,MATCH("Link to button",'309'!$N$1:$ZZ$1,0),
0)))))))=1,TRUE,FALSE)
))),"")</f>
        <v/>
      </c>
    </row>
    <row r="2000" spans="1:8">
      <c r="A2000" s="237" t="e">
        <f>VLOOKUP($G2000,CSVLookups!$B:$R,MATCH(A$1,CSVLookups!$B$1:$R$1,0),FALSE)</f>
        <v>#N/A</v>
      </c>
      <c r="B2000" s="237" t="e">
        <f>VLOOKUP($G2000,CSVLookups!$B:$R,MATCH(B$1,CSVLookups!$B$1:$R$1,0),FALSE)</f>
        <v>#N/A</v>
      </c>
      <c r="C2000" s="238" t="e">
        <f t="shared" si="31"/>
        <v>#N/A</v>
      </c>
      <c r="D2000" s="238" t="e">
        <f>IF(AND(VALUE(LEFT($A2000,3))=309,LEN($B2000)=3),VLOOKUP(VALUE(MID($B2000,2,2)),_309_Table1,MATCH(MID($B2000,1,1),_309_Table1_ColumnLookup,0),FALSE),
  IF($C2000="309 LCR SummaryA",OneYearSCR,IF($C2000="309 LCR SummaryB",UltimateSCR,IF(VALUE(LEFT($A2000,3))=309,VLOOKUP(VALUE(MID($B2000,2,1)),_309_Table1,MATCH(MID($B2000,1,1),_309_Table1_ColumnLookup,0),FALSE)
+N("309"),
  IF(VALUE(LEFT($A2000,3))=310,VLOOKUP(VALUE(MID($B2000,2,1)),_310_Table1,MATCH(MID($B2000,1,1),_310_Table1_ColumnLookup,0),FALSE)
+N("310"),
  IF(AND(VALUE(LEFT($A2000,3))=311,LEN($I2000)=4),VLOOKUP($I2000,_311_Table1,MATCH($B2000,_311_Table1_ColumnLookup,0),FALSE),
  IF(AND(VALUE(LEFT($A2000,3))=311,OR($B2000="I2",$B2000="J2",$B2000="K2",$B2000="L2")),VLOOKUP('311'!$G$58,_311_Table1,MATCH(MID($B2000,1,1),_311_Table1_ColumnLookup,0),FALSE),
  IF(AND(VALUE(LEFT($A2000,3))=311,RIGHT($B2000,5)="Total"),VLOOKUP('311'!$G$59,_311_Table1,MATCH(MID($B2000,1,1),_311_Table1_ColumnLookup,0),FALSE),
  IF(VALUE(LEFT($A2000,3))=311,VLOOKUP(VALUE(MID($B2000,2,1)),_311_Table1,MATCH(MID($B2000,1,1),_311_Table1_ColumnLookup,0),FALSE)
+N("311"),
  IF(AND(VALUE(LEFT($A2000,3))=312,LEFT($G2000,10)="Unincepted",$B2000="G "),VLOOKUP(" ULO",_312_Table1,MATCH('312'!$N$16,_312_Table1_ColumnLookup,0),FALSE),
  IF(AND(VALUE(LEFT($A2000,3))=312,LEFT($G2000,10)="Unincepted",$B2000="O "),VLOOKUP(" ULO",_312_Table1,MATCH('312'!$V$16,_312_Table1_ColumnLookup,0),FALSE),
  IF(AND(VALUE(LEFT($A2000,3))=312,LEFT($G2000,10)="Unincepted",$B2000="Q "),VLOOKUP(" ULO",_312_Table1,MATCH('312'!$X$16,_312_Table1_ColumnLookup,0),FALSE),
  IF(AND(VALUE(LEFT($A2000,3))=312,LEFT($G2000,10)="Unincepted"),VLOOKUP(" ULO",_312_Table1,MATCH(LEFT($B2000,1),_312_Table1_ColumnLookup,0),FALSE),
  IF(AND(VALUE(LEFT($A2000,3))=312,LEFT($G2000,5)="Total",$B2000="G "),VLOOKUP('312'!$F$80,_312_Table1,MATCH('312'!$N$16,_312_Table1_ColumnLookup,0),FALSE),
  IF(AND(VALUE(LEFT($A2000,3))=312,LEFT($G2000,5)="Total",$B2000="O "),VLOOKUP('312'!$F$80,_312_Table1,MATCH('312'!$V$16,_312_Table1_ColumnLookup,0),FALSE),
  IF(AND(VALUE(LEFT($A2000,3))=312,LEFT($G2000,5)="Total",$B2000="Q "),VLOOKUP('312'!$F$80,_312_Table1,MATCH('312'!$X$16,_312_Table1_ColumnLookup,0),FALSE),
  IF(AND(VALUE(LEFT($A2000,3))=312,LEFT($G2000,5)="Total"),VLOOKUP('312'!$F$80,_312_Table1,MATCH(LEFT($B2000,1),_312_Table1_ColumnLookup,0),FALSE),
  IF(AND(VALUE(LEFT($A2000,3))=312,LEN($I2000)=4,$B2000="G"),VLOOKUP($I2000,_312_Table1,MATCH('312'!$N$16,_312_Table1_ColumnLookup,0),FALSE),
  IF(AND(VALUE(LEFT($A2000,3))=312,LEN($I2000)=4,$B2000="O"),VLOOKUP($I2000,_312_Table1,MATCH('312'!$V$16,_312_Table1_ColumnLookup,0),FALSE),
  IF(AND(VALUE(LEFT($A2000,3))=312,LEN($I2000)=4,$B2000="Q"),VLOOKUP($I2000,_312_Table1,MATCH('312'!$X$16,_312_Table1_ColumnLookup,0),FALSE),
  IF(AND(VALUE(LEFT($A2000,3))=312,LEN($I2000)=4),VLOOKUP($I2000,_312_Table1,MATCH(LEFT($B2000,1),_312_Table1_ColumnLookup,0),FALSE)
+N("312"),
  IF(VALUE(LEFT($A2000,3))=313,VLOOKUP(VALUE(MID($B2000,2,1)),_313_Table1,MATCH(MID($B2000,1,1),_313_Table1_ColumnLookup,0),FALSE)
+N("313"),
  IF(AND(VALUE(LEFT($A2000,3))=314,LEN($B2000)=3),VLOOKUP(VALUE(MID($B2000,2,2)),_314_Table1,MATCH(MID($B2000,1,1),_314_Table1_ColumnLookup,0),FALSE),
  IF(VALUE(LEFT($A2000,3))=314,VLOOKUP(VALUE(MID($B2000,2,1)),_314_Table1,MATCH(MID($B2000,1,1),_314_Table1_ColumnLookup,0),FALSE)
+N("314"),
""))))))))))))))))))))))))</f>
        <v>#N/A</v>
      </c>
      <c r="E2000" s="238" t="e">
        <f>IF(AND(VALUE(LEFT($A2000,3))=309,LEN($B2000)=3),VLOOKUP(VALUE(MID($B2000,2,2)),_309_Table2,MATCH(MID($B2000,1,1),_309_Table2_ColumnLookup,0),FALSE),
  IF($C2000="309 LCR SummaryA",OneYearSCR,IF($C2000="309 LCR SummaryB",UltimateSCR,IF(VALUE(LEFT($A2000,3))=309,VLOOKUP(VALUE(MID($B2000,2,1)),_309_Table2,MATCH(MID($B2000,1,1),_309_Table2_ColumnLookup,0),FALSE)
+N("309"),
  IF(VALUE(LEFT($A2000,3))=310,VLOOKUP(VALUE(MID($B2000,2,1)),_310_Table2,MATCH(MID($B2000,1,1),_310_Table2_ColumnLookup,0),FALSE)
+N("310"),
  IF(AND(VALUE(LEFT($A2000,3))=311,LEN($I2000)=4),VLOOKUP($I2000,_311_Table2,MATCH($B2000,_311_Table2_ColumnLookup,0),FALSE),
  IF(AND(VALUE(LEFT($A2000,3))=311,OR($B2000="I2",$B2000="J2",$B2000="K2",$B2000="L2")),VLOOKUP('311'!$G$58,_311_Table2,MATCH(MID($B2000,1,1),_311_Table2_ColumnLookup,0),FALSE),
  IF(AND(VALUE(LEFT($A2000,3))=311,RIGHT($B2000,5)="Total"),VLOOKUP('311'!$G$59,_311_Table2,MATCH(MID($B2000,1,1),_311_Table2_ColumnLookup,0),FALSE),
  IF(VALUE(LEFT($A2000,3))=311,VLOOKUP(VALUE(MID($B2000,2,1)),_311_Table2,MATCH(MID($B2000,1,1),_311_Table2_ColumnLookup,0),FALSE)
+N("311"),
  IF(AND(VALUE(LEFT($A2000,3))=312,LEFT($G2000,10)="Unincepted",$B2000="G "),VLOOKUP(" ULO",_312_Table2,MATCH('312'!$N$16,_312_Table2_ColumnLookup,0),FALSE),
  IF(AND(VALUE(LEFT($A2000,3))=312,LEFT($G2000,10)="Unincepted",$B2000="O "),VLOOKUP(" ULO",_312_Table2,MATCH('312'!$V$16,_312_Table2_ColumnLookup,0),FALSE),
  IF(AND(VALUE(LEFT($A2000,3))=312,LEFT($G2000,10)="Unincepted",$B2000="Q "),VLOOKUP(" ULO",_312_Table2,MATCH('312'!$X$16,_312_Table2_ColumnLookup,0),FALSE),
  IF(AND(VALUE(LEFT($A2000,3))=312,LEFT($G2000,10)="Unincepted"),VLOOKUP(" ULO",_312_Table2,MATCH(LEFT($B2000,1),_312_Table2_ColumnLookup,0),FALSE),
  IF(AND(VALUE(LEFT($A2000,3))=312,LEFT($G2000,5)="Total",$B2000="G "),VLOOKUP('312'!$F$80,_312_Table2,MATCH('312'!$N$16,_312_Table2_ColumnLookup,0),FALSE),
  IF(AND(VALUE(LEFT($A2000,3))=312,LEFT($G2000,5)="Total",$B2000="O "),VLOOKUP('312'!$F$80,_312_Table2,MATCH('312'!$V$16,_312_Table2_ColumnLookup,0),FALSE),
  IF(AND(VALUE(LEFT($A2000,3))=312,LEFT($G2000,5)="Total",$B2000="Q "),VLOOKUP('312'!$F$80,_312_Table2,MATCH('312'!$X$16,_312_Table2_ColumnLookup,0),FALSE),
  IF(AND(VALUE(LEFT($A2000,3))=312,LEFT($G2000,5)="Total"),VLOOKUP('312'!$F$80,_312_Table2,MATCH(LEFT($B2000,1),_312_Table2_ColumnLookup,0),FALSE),
  IF(AND(VALUE(LEFT($A2000,3))=312,LEN($I2000)=4,$B2000="G"),VLOOKUP($I2000,_312_Table2,MATCH('312'!$N$16,_312_Table2_ColumnLookup,0),FALSE),
  IF(AND(VALUE(LEFT($A2000,3))=312,LEN($I2000)=4,$B2000="O"),VLOOKUP($I2000,_312_Table2,MATCH('312'!$V$16,_312_Table2_ColumnLookup,0),FALSE),
  IF(AND(VALUE(LEFT($A2000,3))=312,LEN($I2000)=4,$B2000="Q"),VLOOKUP($I2000,_312_Table2,MATCH('312'!$X$16,_312_Table2_ColumnLookup,0),FALSE),
  IF(AND(VALUE(LEFT($A2000,3))=312,LEN($I2000)=4),VLOOKUP($I2000,_312_Table2,MATCH(LEFT($B2000,1),_312_Table2_ColumnLookup,0),FALSE)
+N("312"),
  IF(VALUE(LEFT($A2000,3))=313,VLOOKUP(VALUE(MID($B2000,2,1)),_313_Table2,MATCH(MID($B2000,1,1),_313_Table2_ColumnLookup,0),FALSE)
+N("313"),
  IF(AND(VALUE(LEFT($A2000,3))=314,LEN($B2000)=3),VLOOKUP(VALUE(MID($B2000,2,2)),_314_Table2,MATCH(MID($B2000,1,1),_314_Table2_ColumnLookup,0),FALSE),
  IF(VALUE(LEFT($A2000,3))=314,VLOOKUP(VALUE(MID($B2000,2,1)),_314_Table2,MATCH(MID($B2000,1,1),_314_Table2_ColumnLookup,0),FALSE)
+N("314"),
""))))))))))))))))))))))))</f>
        <v>#N/A</v>
      </c>
      <c r="F2000" s="238" t="e">
        <f>IF(AND(VALUE(LEFT($A2000,3))=309,LEN($B2000)=3),VLOOKUP(VALUE(MID($B2000,2,2)),_309_Table3,MATCH(MID($B2000,1,1),_309_Table3_ColumnLookup,0),FALSE),
  IF($C2000="309 LCR SummaryA",OneYearSCR,IF($C2000="309 LCR SummaryB",UltimateSCR,IF(VALUE(LEFT($A2000,3))=309,VLOOKUP(VALUE(MID($B2000,2,1)),_309_Table3,MATCH(MID($B2000,1,1),_309_Table3_ColumnLookup,0),FALSE)
+N("309"),
  IF(VALUE(LEFT($A2000,3))=310,VLOOKUP(VALUE(MID($B2000,2,1)),_310_Table3,MATCH(MID($B2000,1,1),_310_Table3_ColumnLookup,0),FALSE)
+N("310"),
  IF(AND(VALUE(LEFT($A2000,3))=311,LEN($I2000)=4),VLOOKUP($I2000,_311_Table3,MATCH($B2000,_311_Table3_ColumnLookup,0),FALSE),
  IF(AND(VALUE(LEFT($A2000,3))=311,OR($B2000="I2",$B2000="J2",$B2000="K2",$B2000="L2")),VLOOKUP('311'!$G$58,_311_Table3,MATCH(MID($B2000,1,1),_311_Table3_ColumnLookup,0),FALSE),
  IF(AND(VALUE(LEFT($A2000,3))=311,RIGHT($B2000,5)="Total"),VLOOKUP('311'!$G$59,_311_Table3,MATCH(MID($B2000,1,1),_311_Table3_ColumnLookup,0),FALSE),
  IF(VALUE(LEFT($A2000,3))=311,VLOOKUP(VALUE(MID($B2000,2,1)),_311_Table3,MATCH(MID($B2000,1,1),_311_Table3_ColumnLookup,0),FALSE)
+N("311"),
  IF(AND(VALUE(LEFT($A2000,3))=312,LEFT($G2000,10)="Unincepted",$B2000="G "),VLOOKUP(" ULO",_312_Table3,MATCH('312'!$N$16,_312_Table3_ColumnLookup,0),FALSE),
  IF(AND(VALUE(LEFT($A2000,3))=312,LEFT($G2000,10)="Unincepted",$B2000="O "),VLOOKUP(" ULO",_312_Table3,MATCH('312'!$V$16,_312_Table3_ColumnLookup,0),FALSE),
  IF(AND(VALUE(LEFT($A2000,3))=312,LEFT($G2000,10)="Unincepted",$B2000="Q "),VLOOKUP(" ULO",_312_Table3,MATCH('312'!$X$16,_312_Table3_ColumnLookup,0),FALSE),
  IF(AND(VALUE(LEFT($A2000,3))=312,LEFT($G2000,10)="Unincepted"),VLOOKUP(" ULO",_312_Table3,MATCH(LEFT($B2000,1),_312_Table3_ColumnLookup,0),FALSE),
  IF(AND(VALUE(LEFT($A2000,3))=312,LEFT($G2000,5)="Total",$B2000="G "),VLOOKUP('312'!$F$80,_312_Table3,MATCH('312'!$N$16,_312_Table3_ColumnLookup,0),FALSE),
  IF(AND(VALUE(LEFT($A2000,3))=312,LEFT($G2000,5)="Total",$B2000="O "),VLOOKUP('312'!$F$80,_312_Table3,MATCH('312'!$V$16,_312_Table3_ColumnLookup,0),FALSE),
  IF(AND(VALUE(LEFT($A2000,3))=312,LEFT($G2000,5)="Total",$B2000="Q "),VLOOKUP('312'!$F$80,_312_Table3,MATCH('312'!$X$16,_312_Table3_ColumnLookup,0),FALSE),
  IF(AND(VALUE(LEFT($A2000,3))=312,LEFT($G2000,5)="Total"),VLOOKUP('312'!$F$80,_312_Table3,MATCH(LEFT($B2000,1),_312_Table3_ColumnLookup,0),FALSE),
  IF(AND(VALUE(LEFT($A2000,3))=312,LEN($I2000)=4,$B2000="G"),VLOOKUP($I2000,_312_Table3,MATCH('312'!$N$16,_312_Table3_ColumnLookup,0),FALSE),
  IF(AND(VALUE(LEFT($A2000,3))=312,LEN($I2000)=4,$B2000="O"),VLOOKUP($I2000,_312_Table3,MATCH('312'!$V$16,_312_Table3_ColumnLookup,0),FALSE),
  IF(AND(VALUE(LEFT($A2000,3))=312,LEN($I2000)=4,$B2000="Q"),VLOOKUP($I2000,_312_Table3,MATCH('312'!$X$16,_312_Table3_ColumnLookup,0),FALSE),
  IF(AND(VALUE(LEFT($A2000,3))=312,LEN($I2000)=4),VLOOKUP($I2000,_312_Table3,MATCH(LEFT($B2000,1),_312_Table3_ColumnLookup,0),FALSE)
+N("312"),
  IF(VALUE(LEFT($A2000,3))=313,VLOOKUP(VALUE(MID($B2000,2,1)),_313_Table3,MATCH(MID($B2000,1,1),_313_Table3_ColumnLookup,0),FALSE)
+N("313"),
  IF(AND(VALUE(LEFT($A2000,3))=314,LEN($B2000)=3),VLOOKUP(VALUE(MID($B2000,2,2)),_314_Table3,MATCH(MID($B2000,1,1),_314_Table3_ColumnLookup,0),FALSE),
  IF(VALUE(LEFT($A2000,3))=314,VLOOKUP(VALUE(MID($B2000,2,1)),_314_Table3,MATCH(MID($B2000,1,1),_314_Table3_ColumnLookup,0),FALSE)
+N("314"),
""))))))))))))))))))))))))</f>
        <v>#N/A</v>
      </c>
      <c r="H2000" s="321" t="str">
        <f>IFERROR(
IF(ISERROR($D2000)=FALSE,$D2000,IF(ISERROR($E2000)=FALSE,$E2000,IF(ISERROR($F2000)=FALSE,$F2000
+N("012 checkboxes"),
IF(
IF(OR(LEFT($A2000,9)="Syndicate",LEFT($A2000,12)="NewSyndicate"),VLOOKUP($A2000,'012'!$J:$ZW,MATCH("Link to button",'012'!$J$1:$ZW$1,0),0)
+N("309 checkbox"),
IF($C2000="309 LCR Summary0",VLOOKUP("Notes990",'309'!$P:$ZZ,MATCH("Link to button",'309'!$P$1:$ZZ$1,0),0)
+N("313 checkboxes"),
IF($C2000="313 Financial Information0LcmVsScr",IF($C2000="309 LCR Summary0",VLOOKUP("LcmVsScr",'309'!$N:$ZZ,MATCH("Link to button",'309'!$N$1:$ZZ$1,0),0),
IF($C2000="313 Financial Information0LcrDocAttached",IF($C2000="309 LCR Summary0",VLOOKUP("LcrDocAttached",'309'!$N:$ZZ,MATCH("Link to button",'309'!$N$1:$ZZ$1,0),
0)))))))=1,TRUE,FALSE)
))),"")</f>
        <v/>
      </c>
    </row>
    <row r="2001" spans="1:8">
      <c r="A2001" s="237" t="e">
        <f>VLOOKUP($G2001,CSVLookups!$B:$R,MATCH(A$1,CSVLookups!$B$1:$R$1,0),FALSE)</f>
        <v>#N/A</v>
      </c>
      <c r="B2001" s="237" t="e">
        <f>VLOOKUP($G2001,CSVLookups!$B:$R,MATCH(B$1,CSVLookups!$B$1:$R$1,0),FALSE)</f>
        <v>#N/A</v>
      </c>
      <c r="C2001" s="238" t="e">
        <f t="shared" si="31"/>
        <v>#N/A</v>
      </c>
      <c r="D2001" s="238" t="e">
        <f>IF(AND(VALUE(LEFT($A2001,3))=309,LEN($B2001)=3),VLOOKUP(VALUE(MID($B2001,2,2)),_309_Table1,MATCH(MID($B2001,1,1),_309_Table1_ColumnLookup,0),FALSE),
  IF($C2001="309 LCR SummaryA",OneYearSCR,IF($C2001="309 LCR SummaryB",UltimateSCR,IF(VALUE(LEFT($A2001,3))=309,VLOOKUP(VALUE(MID($B2001,2,1)),_309_Table1,MATCH(MID($B2001,1,1),_309_Table1_ColumnLookup,0),FALSE)
+N("309"),
  IF(VALUE(LEFT($A2001,3))=310,VLOOKUP(VALUE(MID($B2001,2,1)),_310_Table1,MATCH(MID($B2001,1,1),_310_Table1_ColumnLookup,0),FALSE)
+N("310"),
  IF(AND(VALUE(LEFT($A2001,3))=311,LEN($I2001)=4),VLOOKUP($I2001,_311_Table1,MATCH($B2001,_311_Table1_ColumnLookup,0),FALSE),
  IF(AND(VALUE(LEFT($A2001,3))=311,OR($B2001="I2",$B2001="J2",$B2001="K2",$B2001="L2")),VLOOKUP('311'!$G$58,_311_Table1,MATCH(MID($B2001,1,1),_311_Table1_ColumnLookup,0),FALSE),
  IF(AND(VALUE(LEFT($A2001,3))=311,RIGHT($B2001,5)="Total"),VLOOKUP('311'!$G$59,_311_Table1,MATCH(MID($B2001,1,1),_311_Table1_ColumnLookup,0),FALSE),
  IF(VALUE(LEFT($A2001,3))=311,VLOOKUP(VALUE(MID($B2001,2,1)),_311_Table1,MATCH(MID($B2001,1,1),_311_Table1_ColumnLookup,0),FALSE)
+N("311"),
  IF(AND(VALUE(LEFT($A2001,3))=312,LEFT($G2001,10)="Unincepted",$B2001="G "),VLOOKUP(" ULO",_312_Table1,MATCH('312'!$N$16,_312_Table1_ColumnLookup,0),FALSE),
  IF(AND(VALUE(LEFT($A2001,3))=312,LEFT($G2001,10)="Unincepted",$B2001="O "),VLOOKUP(" ULO",_312_Table1,MATCH('312'!$V$16,_312_Table1_ColumnLookup,0),FALSE),
  IF(AND(VALUE(LEFT($A2001,3))=312,LEFT($G2001,10)="Unincepted",$B2001="Q "),VLOOKUP(" ULO",_312_Table1,MATCH('312'!$X$16,_312_Table1_ColumnLookup,0),FALSE),
  IF(AND(VALUE(LEFT($A2001,3))=312,LEFT($G2001,10)="Unincepted"),VLOOKUP(" ULO",_312_Table1,MATCH(LEFT($B2001,1),_312_Table1_ColumnLookup,0),FALSE),
  IF(AND(VALUE(LEFT($A2001,3))=312,LEFT($G2001,5)="Total",$B2001="G "),VLOOKUP('312'!$F$80,_312_Table1,MATCH('312'!$N$16,_312_Table1_ColumnLookup,0),FALSE),
  IF(AND(VALUE(LEFT($A2001,3))=312,LEFT($G2001,5)="Total",$B2001="O "),VLOOKUP('312'!$F$80,_312_Table1,MATCH('312'!$V$16,_312_Table1_ColumnLookup,0),FALSE),
  IF(AND(VALUE(LEFT($A2001,3))=312,LEFT($G2001,5)="Total",$B2001="Q "),VLOOKUP('312'!$F$80,_312_Table1,MATCH('312'!$X$16,_312_Table1_ColumnLookup,0),FALSE),
  IF(AND(VALUE(LEFT($A2001,3))=312,LEFT($G2001,5)="Total"),VLOOKUP('312'!$F$80,_312_Table1,MATCH(LEFT($B2001,1),_312_Table1_ColumnLookup,0),FALSE),
  IF(AND(VALUE(LEFT($A2001,3))=312,LEN($I2001)=4,$B2001="G"),VLOOKUP($I2001,_312_Table1,MATCH('312'!$N$16,_312_Table1_ColumnLookup,0),FALSE),
  IF(AND(VALUE(LEFT($A2001,3))=312,LEN($I2001)=4,$B2001="O"),VLOOKUP($I2001,_312_Table1,MATCH('312'!$V$16,_312_Table1_ColumnLookup,0),FALSE),
  IF(AND(VALUE(LEFT($A2001,3))=312,LEN($I2001)=4,$B2001="Q"),VLOOKUP($I2001,_312_Table1,MATCH('312'!$X$16,_312_Table1_ColumnLookup,0),FALSE),
  IF(AND(VALUE(LEFT($A2001,3))=312,LEN($I2001)=4),VLOOKUP($I2001,_312_Table1,MATCH(LEFT($B2001,1),_312_Table1_ColumnLookup,0),FALSE)
+N("312"),
  IF(VALUE(LEFT($A2001,3))=313,VLOOKUP(VALUE(MID($B2001,2,1)),_313_Table1,MATCH(MID($B2001,1,1),_313_Table1_ColumnLookup,0),FALSE)
+N("313"),
  IF(AND(VALUE(LEFT($A2001,3))=314,LEN($B2001)=3),VLOOKUP(VALUE(MID($B2001,2,2)),_314_Table1,MATCH(MID($B2001,1,1),_314_Table1_ColumnLookup,0),FALSE),
  IF(VALUE(LEFT($A2001,3))=314,VLOOKUP(VALUE(MID($B2001,2,1)),_314_Table1,MATCH(MID($B2001,1,1),_314_Table1_ColumnLookup,0),FALSE)
+N("314"),
""))))))))))))))))))))))))</f>
        <v>#N/A</v>
      </c>
      <c r="E2001" s="238" t="e">
        <f>IF(AND(VALUE(LEFT($A2001,3))=309,LEN($B2001)=3),VLOOKUP(VALUE(MID($B2001,2,2)),_309_Table2,MATCH(MID($B2001,1,1),_309_Table2_ColumnLookup,0),FALSE),
  IF($C2001="309 LCR SummaryA",OneYearSCR,IF($C2001="309 LCR SummaryB",UltimateSCR,IF(VALUE(LEFT($A2001,3))=309,VLOOKUP(VALUE(MID($B2001,2,1)),_309_Table2,MATCH(MID($B2001,1,1),_309_Table2_ColumnLookup,0),FALSE)
+N("309"),
  IF(VALUE(LEFT($A2001,3))=310,VLOOKUP(VALUE(MID($B2001,2,1)),_310_Table2,MATCH(MID($B2001,1,1),_310_Table2_ColumnLookup,0),FALSE)
+N("310"),
  IF(AND(VALUE(LEFT($A2001,3))=311,LEN($I2001)=4),VLOOKUP($I2001,_311_Table2,MATCH($B2001,_311_Table2_ColumnLookup,0),FALSE),
  IF(AND(VALUE(LEFT($A2001,3))=311,OR($B2001="I2",$B2001="J2",$B2001="K2",$B2001="L2")),VLOOKUP('311'!$G$58,_311_Table2,MATCH(MID($B2001,1,1),_311_Table2_ColumnLookup,0),FALSE),
  IF(AND(VALUE(LEFT($A2001,3))=311,RIGHT($B2001,5)="Total"),VLOOKUP('311'!$G$59,_311_Table2,MATCH(MID($B2001,1,1),_311_Table2_ColumnLookup,0),FALSE),
  IF(VALUE(LEFT($A2001,3))=311,VLOOKUP(VALUE(MID($B2001,2,1)),_311_Table2,MATCH(MID($B2001,1,1),_311_Table2_ColumnLookup,0),FALSE)
+N("311"),
  IF(AND(VALUE(LEFT($A2001,3))=312,LEFT($G2001,10)="Unincepted",$B2001="G "),VLOOKUP(" ULO",_312_Table2,MATCH('312'!$N$16,_312_Table2_ColumnLookup,0),FALSE),
  IF(AND(VALUE(LEFT($A2001,3))=312,LEFT($G2001,10)="Unincepted",$B2001="O "),VLOOKUP(" ULO",_312_Table2,MATCH('312'!$V$16,_312_Table2_ColumnLookup,0),FALSE),
  IF(AND(VALUE(LEFT($A2001,3))=312,LEFT($G2001,10)="Unincepted",$B2001="Q "),VLOOKUP(" ULO",_312_Table2,MATCH('312'!$X$16,_312_Table2_ColumnLookup,0),FALSE),
  IF(AND(VALUE(LEFT($A2001,3))=312,LEFT($G2001,10)="Unincepted"),VLOOKUP(" ULO",_312_Table2,MATCH(LEFT($B2001,1),_312_Table2_ColumnLookup,0),FALSE),
  IF(AND(VALUE(LEFT($A2001,3))=312,LEFT($G2001,5)="Total",$B2001="G "),VLOOKUP('312'!$F$80,_312_Table2,MATCH('312'!$N$16,_312_Table2_ColumnLookup,0),FALSE),
  IF(AND(VALUE(LEFT($A2001,3))=312,LEFT($G2001,5)="Total",$B2001="O "),VLOOKUP('312'!$F$80,_312_Table2,MATCH('312'!$V$16,_312_Table2_ColumnLookup,0),FALSE),
  IF(AND(VALUE(LEFT($A2001,3))=312,LEFT($G2001,5)="Total",$B2001="Q "),VLOOKUP('312'!$F$80,_312_Table2,MATCH('312'!$X$16,_312_Table2_ColumnLookup,0),FALSE),
  IF(AND(VALUE(LEFT($A2001,3))=312,LEFT($G2001,5)="Total"),VLOOKUP('312'!$F$80,_312_Table2,MATCH(LEFT($B2001,1),_312_Table2_ColumnLookup,0),FALSE),
  IF(AND(VALUE(LEFT($A2001,3))=312,LEN($I2001)=4,$B2001="G"),VLOOKUP($I2001,_312_Table2,MATCH('312'!$N$16,_312_Table2_ColumnLookup,0),FALSE),
  IF(AND(VALUE(LEFT($A2001,3))=312,LEN($I2001)=4,$B2001="O"),VLOOKUP($I2001,_312_Table2,MATCH('312'!$V$16,_312_Table2_ColumnLookup,0),FALSE),
  IF(AND(VALUE(LEFT($A2001,3))=312,LEN($I2001)=4,$B2001="Q"),VLOOKUP($I2001,_312_Table2,MATCH('312'!$X$16,_312_Table2_ColumnLookup,0),FALSE),
  IF(AND(VALUE(LEFT($A2001,3))=312,LEN($I2001)=4),VLOOKUP($I2001,_312_Table2,MATCH(LEFT($B2001,1),_312_Table2_ColumnLookup,0),FALSE)
+N("312"),
  IF(VALUE(LEFT($A2001,3))=313,VLOOKUP(VALUE(MID($B2001,2,1)),_313_Table2,MATCH(MID($B2001,1,1),_313_Table2_ColumnLookup,0),FALSE)
+N("313"),
  IF(AND(VALUE(LEFT($A2001,3))=314,LEN($B2001)=3),VLOOKUP(VALUE(MID($B2001,2,2)),_314_Table2,MATCH(MID($B2001,1,1),_314_Table2_ColumnLookup,0),FALSE),
  IF(VALUE(LEFT($A2001,3))=314,VLOOKUP(VALUE(MID($B2001,2,1)),_314_Table2,MATCH(MID($B2001,1,1),_314_Table2_ColumnLookup,0),FALSE)
+N("314"),
""))))))))))))))))))))))))</f>
        <v>#N/A</v>
      </c>
      <c r="F2001" s="238" t="e">
        <f>IF(AND(VALUE(LEFT($A2001,3))=309,LEN($B2001)=3),VLOOKUP(VALUE(MID($B2001,2,2)),_309_Table3,MATCH(MID($B2001,1,1),_309_Table3_ColumnLookup,0),FALSE),
  IF($C2001="309 LCR SummaryA",OneYearSCR,IF($C2001="309 LCR SummaryB",UltimateSCR,IF(VALUE(LEFT($A2001,3))=309,VLOOKUP(VALUE(MID($B2001,2,1)),_309_Table3,MATCH(MID($B2001,1,1),_309_Table3_ColumnLookup,0),FALSE)
+N("309"),
  IF(VALUE(LEFT($A2001,3))=310,VLOOKUP(VALUE(MID($B2001,2,1)),_310_Table3,MATCH(MID($B2001,1,1),_310_Table3_ColumnLookup,0),FALSE)
+N("310"),
  IF(AND(VALUE(LEFT($A2001,3))=311,LEN($I2001)=4),VLOOKUP($I2001,_311_Table3,MATCH($B2001,_311_Table3_ColumnLookup,0),FALSE),
  IF(AND(VALUE(LEFT($A2001,3))=311,OR($B2001="I2",$B2001="J2",$B2001="K2",$B2001="L2")),VLOOKUP('311'!$G$58,_311_Table3,MATCH(MID($B2001,1,1),_311_Table3_ColumnLookup,0),FALSE),
  IF(AND(VALUE(LEFT($A2001,3))=311,RIGHT($B2001,5)="Total"),VLOOKUP('311'!$G$59,_311_Table3,MATCH(MID($B2001,1,1),_311_Table3_ColumnLookup,0),FALSE),
  IF(VALUE(LEFT($A2001,3))=311,VLOOKUP(VALUE(MID($B2001,2,1)),_311_Table3,MATCH(MID($B2001,1,1),_311_Table3_ColumnLookup,0),FALSE)
+N("311"),
  IF(AND(VALUE(LEFT($A2001,3))=312,LEFT($G2001,10)="Unincepted",$B2001="G "),VLOOKUP(" ULO",_312_Table3,MATCH('312'!$N$16,_312_Table3_ColumnLookup,0),FALSE),
  IF(AND(VALUE(LEFT($A2001,3))=312,LEFT($G2001,10)="Unincepted",$B2001="O "),VLOOKUP(" ULO",_312_Table3,MATCH('312'!$V$16,_312_Table3_ColumnLookup,0),FALSE),
  IF(AND(VALUE(LEFT($A2001,3))=312,LEFT($G2001,10)="Unincepted",$B2001="Q "),VLOOKUP(" ULO",_312_Table3,MATCH('312'!$X$16,_312_Table3_ColumnLookup,0),FALSE),
  IF(AND(VALUE(LEFT($A2001,3))=312,LEFT($G2001,10)="Unincepted"),VLOOKUP(" ULO",_312_Table3,MATCH(LEFT($B2001,1),_312_Table3_ColumnLookup,0),FALSE),
  IF(AND(VALUE(LEFT($A2001,3))=312,LEFT($G2001,5)="Total",$B2001="G "),VLOOKUP('312'!$F$80,_312_Table3,MATCH('312'!$N$16,_312_Table3_ColumnLookup,0),FALSE),
  IF(AND(VALUE(LEFT($A2001,3))=312,LEFT($G2001,5)="Total",$B2001="O "),VLOOKUP('312'!$F$80,_312_Table3,MATCH('312'!$V$16,_312_Table3_ColumnLookup,0),FALSE),
  IF(AND(VALUE(LEFT($A2001,3))=312,LEFT($G2001,5)="Total",$B2001="Q "),VLOOKUP('312'!$F$80,_312_Table3,MATCH('312'!$X$16,_312_Table3_ColumnLookup,0),FALSE),
  IF(AND(VALUE(LEFT($A2001,3))=312,LEFT($G2001,5)="Total"),VLOOKUP('312'!$F$80,_312_Table3,MATCH(LEFT($B2001,1),_312_Table3_ColumnLookup,0),FALSE),
  IF(AND(VALUE(LEFT($A2001,3))=312,LEN($I2001)=4,$B2001="G"),VLOOKUP($I2001,_312_Table3,MATCH('312'!$N$16,_312_Table3_ColumnLookup,0),FALSE),
  IF(AND(VALUE(LEFT($A2001,3))=312,LEN($I2001)=4,$B2001="O"),VLOOKUP($I2001,_312_Table3,MATCH('312'!$V$16,_312_Table3_ColumnLookup,0),FALSE),
  IF(AND(VALUE(LEFT($A2001,3))=312,LEN($I2001)=4,$B2001="Q"),VLOOKUP($I2001,_312_Table3,MATCH('312'!$X$16,_312_Table3_ColumnLookup,0),FALSE),
  IF(AND(VALUE(LEFT($A2001,3))=312,LEN($I2001)=4),VLOOKUP($I2001,_312_Table3,MATCH(LEFT($B2001,1),_312_Table3_ColumnLookup,0),FALSE)
+N("312"),
  IF(VALUE(LEFT($A2001,3))=313,VLOOKUP(VALUE(MID($B2001,2,1)),_313_Table3,MATCH(MID($B2001,1,1),_313_Table3_ColumnLookup,0),FALSE)
+N("313"),
  IF(AND(VALUE(LEFT($A2001,3))=314,LEN($B2001)=3),VLOOKUP(VALUE(MID($B2001,2,2)),_314_Table3,MATCH(MID($B2001,1,1),_314_Table3_ColumnLookup,0),FALSE),
  IF(VALUE(LEFT($A2001,3))=314,VLOOKUP(VALUE(MID($B2001,2,1)),_314_Table3,MATCH(MID($B2001,1,1),_314_Table3_ColumnLookup,0),FALSE)
+N("314"),
""))))))))))))))))))))))))</f>
        <v>#N/A</v>
      </c>
      <c r="H2001" s="321" t="str">
        <f>IFERROR(
IF(ISERROR($D2001)=FALSE,$D2001,IF(ISERROR($E2001)=FALSE,$E2001,IF(ISERROR($F2001)=FALSE,$F2001
+N("012 checkboxes"),
IF(
IF(OR(LEFT($A2001,9)="Syndicate",LEFT($A2001,12)="NewSyndicate"),VLOOKUP($A2001,'012'!$J:$ZW,MATCH("Link to button",'012'!$J$1:$ZW$1,0),0)
+N("309 checkbox"),
IF($C2001="309 LCR Summary0",VLOOKUP("Notes990",'309'!$P:$ZZ,MATCH("Link to button",'309'!$P$1:$ZZ$1,0),0)
+N("313 checkboxes"),
IF($C2001="313 Financial Information0LcmVsScr",IF($C2001="309 LCR Summary0",VLOOKUP("LcmVsScr",'309'!$N:$ZZ,MATCH("Link to button",'309'!$N$1:$ZZ$1,0),0),
IF($C2001="313 Financial Information0LcrDocAttached",IF($C2001="309 LCR Summary0",VLOOKUP("LcrDocAttached",'309'!$N:$ZZ,MATCH("Link to button",'309'!$N$1:$ZZ$1,0),
0)))))))=1,TRUE,FALSE)
))),"")</f>
        <v/>
      </c>
    </row>
    <row r="2002" spans="1:8">
      <c r="A2002" s="237" t="e">
        <f>VLOOKUP($G2002,CSVLookups!$B:$R,MATCH(A$1,CSVLookups!$B$1:$R$1,0),FALSE)</f>
        <v>#N/A</v>
      </c>
      <c r="B2002" s="237" t="e">
        <f>VLOOKUP($G2002,CSVLookups!$B:$R,MATCH(B$1,CSVLookups!$B$1:$R$1,0),FALSE)</f>
        <v>#N/A</v>
      </c>
      <c r="C2002" s="238" t="e">
        <f t="shared" si="31"/>
        <v>#N/A</v>
      </c>
      <c r="D2002" s="238" t="e">
        <f>IF(AND(VALUE(LEFT($A2002,3))=309,LEN($B2002)=3),VLOOKUP(VALUE(MID($B2002,2,2)),_309_Table1,MATCH(MID($B2002,1,1),_309_Table1_ColumnLookup,0),FALSE),
  IF($C2002="309 LCR SummaryA",OneYearSCR,IF($C2002="309 LCR SummaryB",UltimateSCR,IF(VALUE(LEFT($A2002,3))=309,VLOOKUP(VALUE(MID($B2002,2,1)),_309_Table1,MATCH(MID($B2002,1,1),_309_Table1_ColumnLookup,0),FALSE)
+N("309"),
  IF(VALUE(LEFT($A2002,3))=310,VLOOKUP(VALUE(MID($B2002,2,1)),_310_Table1,MATCH(MID($B2002,1,1),_310_Table1_ColumnLookup,0),FALSE)
+N("310"),
  IF(AND(VALUE(LEFT($A2002,3))=311,LEN($I2002)=4),VLOOKUP($I2002,_311_Table1,MATCH($B2002,_311_Table1_ColumnLookup,0),FALSE),
  IF(AND(VALUE(LEFT($A2002,3))=311,OR($B2002="I2",$B2002="J2",$B2002="K2",$B2002="L2")),VLOOKUP('311'!$G$58,_311_Table1,MATCH(MID($B2002,1,1),_311_Table1_ColumnLookup,0),FALSE),
  IF(AND(VALUE(LEFT($A2002,3))=311,RIGHT($B2002,5)="Total"),VLOOKUP('311'!$G$59,_311_Table1,MATCH(MID($B2002,1,1),_311_Table1_ColumnLookup,0),FALSE),
  IF(VALUE(LEFT($A2002,3))=311,VLOOKUP(VALUE(MID($B2002,2,1)),_311_Table1,MATCH(MID($B2002,1,1),_311_Table1_ColumnLookup,0),FALSE)
+N("311"),
  IF(AND(VALUE(LEFT($A2002,3))=312,LEFT($G2002,10)="Unincepted",$B2002="G "),VLOOKUP(" ULO",_312_Table1,MATCH('312'!$N$16,_312_Table1_ColumnLookup,0),FALSE),
  IF(AND(VALUE(LEFT($A2002,3))=312,LEFT($G2002,10)="Unincepted",$B2002="O "),VLOOKUP(" ULO",_312_Table1,MATCH('312'!$V$16,_312_Table1_ColumnLookup,0),FALSE),
  IF(AND(VALUE(LEFT($A2002,3))=312,LEFT($G2002,10)="Unincepted",$B2002="Q "),VLOOKUP(" ULO",_312_Table1,MATCH('312'!$X$16,_312_Table1_ColumnLookup,0),FALSE),
  IF(AND(VALUE(LEFT($A2002,3))=312,LEFT($G2002,10)="Unincepted"),VLOOKUP(" ULO",_312_Table1,MATCH(LEFT($B2002,1),_312_Table1_ColumnLookup,0),FALSE),
  IF(AND(VALUE(LEFT($A2002,3))=312,LEFT($G2002,5)="Total",$B2002="G "),VLOOKUP('312'!$F$80,_312_Table1,MATCH('312'!$N$16,_312_Table1_ColumnLookup,0),FALSE),
  IF(AND(VALUE(LEFT($A2002,3))=312,LEFT($G2002,5)="Total",$B2002="O "),VLOOKUP('312'!$F$80,_312_Table1,MATCH('312'!$V$16,_312_Table1_ColumnLookup,0),FALSE),
  IF(AND(VALUE(LEFT($A2002,3))=312,LEFT($G2002,5)="Total",$B2002="Q "),VLOOKUP('312'!$F$80,_312_Table1,MATCH('312'!$X$16,_312_Table1_ColumnLookup,0),FALSE),
  IF(AND(VALUE(LEFT($A2002,3))=312,LEFT($G2002,5)="Total"),VLOOKUP('312'!$F$80,_312_Table1,MATCH(LEFT($B2002,1),_312_Table1_ColumnLookup,0),FALSE),
  IF(AND(VALUE(LEFT($A2002,3))=312,LEN($I2002)=4,$B2002="G"),VLOOKUP($I2002,_312_Table1,MATCH('312'!$N$16,_312_Table1_ColumnLookup,0),FALSE),
  IF(AND(VALUE(LEFT($A2002,3))=312,LEN($I2002)=4,$B2002="O"),VLOOKUP($I2002,_312_Table1,MATCH('312'!$V$16,_312_Table1_ColumnLookup,0),FALSE),
  IF(AND(VALUE(LEFT($A2002,3))=312,LEN($I2002)=4,$B2002="Q"),VLOOKUP($I2002,_312_Table1,MATCH('312'!$X$16,_312_Table1_ColumnLookup,0),FALSE),
  IF(AND(VALUE(LEFT($A2002,3))=312,LEN($I2002)=4),VLOOKUP($I2002,_312_Table1,MATCH(LEFT($B2002,1),_312_Table1_ColumnLookup,0),FALSE)
+N("312"),
  IF(VALUE(LEFT($A2002,3))=313,VLOOKUP(VALUE(MID($B2002,2,1)),_313_Table1,MATCH(MID($B2002,1,1),_313_Table1_ColumnLookup,0),FALSE)
+N("313"),
  IF(AND(VALUE(LEFT($A2002,3))=314,LEN($B2002)=3),VLOOKUP(VALUE(MID($B2002,2,2)),_314_Table1,MATCH(MID($B2002,1,1),_314_Table1_ColumnLookup,0),FALSE),
  IF(VALUE(LEFT($A2002,3))=314,VLOOKUP(VALUE(MID($B2002,2,1)),_314_Table1,MATCH(MID($B2002,1,1),_314_Table1_ColumnLookup,0),FALSE)
+N("314"),
""))))))))))))))))))))))))</f>
        <v>#N/A</v>
      </c>
      <c r="E2002" s="238" t="e">
        <f>IF(AND(VALUE(LEFT($A2002,3))=309,LEN($B2002)=3),VLOOKUP(VALUE(MID($B2002,2,2)),_309_Table2,MATCH(MID($B2002,1,1),_309_Table2_ColumnLookup,0),FALSE),
  IF($C2002="309 LCR SummaryA",OneYearSCR,IF($C2002="309 LCR SummaryB",UltimateSCR,IF(VALUE(LEFT($A2002,3))=309,VLOOKUP(VALUE(MID($B2002,2,1)),_309_Table2,MATCH(MID($B2002,1,1),_309_Table2_ColumnLookup,0),FALSE)
+N("309"),
  IF(VALUE(LEFT($A2002,3))=310,VLOOKUP(VALUE(MID($B2002,2,1)),_310_Table2,MATCH(MID($B2002,1,1),_310_Table2_ColumnLookup,0),FALSE)
+N("310"),
  IF(AND(VALUE(LEFT($A2002,3))=311,LEN($I2002)=4),VLOOKUP($I2002,_311_Table2,MATCH($B2002,_311_Table2_ColumnLookup,0),FALSE),
  IF(AND(VALUE(LEFT($A2002,3))=311,OR($B2002="I2",$B2002="J2",$B2002="K2",$B2002="L2")),VLOOKUP('311'!$G$58,_311_Table2,MATCH(MID($B2002,1,1),_311_Table2_ColumnLookup,0),FALSE),
  IF(AND(VALUE(LEFT($A2002,3))=311,RIGHT($B2002,5)="Total"),VLOOKUP('311'!$G$59,_311_Table2,MATCH(MID($B2002,1,1),_311_Table2_ColumnLookup,0),FALSE),
  IF(VALUE(LEFT($A2002,3))=311,VLOOKUP(VALUE(MID($B2002,2,1)),_311_Table2,MATCH(MID($B2002,1,1),_311_Table2_ColumnLookup,0),FALSE)
+N("311"),
  IF(AND(VALUE(LEFT($A2002,3))=312,LEFT($G2002,10)="Unincepted",$B2002="G "),VLOOKUP(" ULO",_312_Table2,MATCH('312'!$N$16,_312_Table2_ColumnLookup,0),FALSE),
  IF(AND(VALUE(LEFT($A2002,3))=312,LEFT($G2002,10)="Unincepted",$B2002="O "),VLOOKUP(" ULO",_312_Table2,MATCH('312'!$V$16,_312_Table2_ColumnLookup,0),FALSE),
  IF(AND(VALUE(LEFT($A2002,3))=312,LEFT($G2002,10)="Unincepted",$B2002="Q "),VLOOKUP(" ULO",_312_Table2,MATCH('312'!$X$16,_312_Table2_ColumnLookup,0),FALSE),
  IF(AND(VALUE(LEFT($A2002,3))=312,LEFT($G2002,10)="Unincepted"),VLOOKUP(" ULO",_312_Table2,MATCH(LEFT($B2002,1),_312_Table2_ColumnLookup,0),FALSE),
  IF(AND(VALUE(LEFT($A2002,3))=312,LEFT($G2002,5)="Total",$B2002="G "),VLOOKUP('312'!$F$80,_312_Table2,MATCH('312'!$N$16,_312_Table2_ColumnLookup,0),FALSE),
  IF(AND(VALUE(LEFT($A2002,3))=312,LEFT($G2002,5)="Total",$B2002="O "),VLOOKUP('312'!$F$80,_312_Table2,MATCH('312'!$V$16,_312_Table2_ColumnLookup,0),FALSE),
  IF(AND(VALUE(LEFT($A2002,3))=312,LEFT($G2002,5)="Total",$B2002="Q "),VLOOKUP('312'!$F$80,_312_Table2,MATCH('312'!$X$16,_312_Table2_ColumnLookup,0),FALSE),
  IF(AND(VALUE(LEFT($A2002,3))=312,LEFT($G2002,5)="Total"),VLOOKUP('312'!$F$80,_312_Table2,MATCH(LEFT($B2002,1),_312_Table2_ColumnLookup,0),FALSE),
  IF(AND(VALUE(LEFT($A2002,3))=312,LEN($I2002)=4,$B2002="G"),VLOOKUP($I2002,_312_Table2,MATCH('312'!$N$16,_312_Table2_ColumnLookup,0),FALSE),
  IF(AND(VALUE(LEFT($A2002,3))=312,LEN($I2002)=4,$B2002="O"),VLOOKUP($I2002,_312_Table2,MATCH('312'!$V$16,_312_Table2_ColumnLookup,0),FALSE),
  IF(AND(VALUE(LEFT($A2002,3))=312,LEN($I2002)=4,$B2002="Q"),VLOOKUP($I2002,_312_Table2,MATCH('312'!$X$16,_312_Table2_ColumnLookup,0),FALSE),
  IF(AND(VALUE(LEFT($A2002,3))=312,LEN($I2002)=4),VLOOKUP($I2002,_312_Table2,MATCH(LEFT($B2002,1),_312_Table2_ColumnLookup,0),FALSE)
+N("312"),
  IF(VALUE(LEFT($A2002,3))=313,VLOOKUP(VALUE(MID($B2002,2,1)),_313_Table2,MATCH(MID($B2002,1,1),_313_Table2_ColumnLookup,0),FALSE)
+N("313"),
  IF(AND(VALUE(LEFT($A2002,3))=314,LEN($B2002)=3),VLOOKUP(VALUE(MID($B2002,2,2)),_314_Table2,MATCH(MID($B2002,1,1),_314_Table2_ColumnLookup,0),FALSE),
  IF(VALUE(LEFT($A2002,3))=314,VLOOKUP(VALUE(MID($B2002,2,1)),_314_Table2,MATCH(MID($B2002,1,1),_314_Table2_ColumnLookup,0),FALSE)
+N("314"),
""))))))))))))))))))))))))</f>
        <v>#N/A</v>
      </c>
      <c r="F2002" s="238" t="e">
        <f>IF(AND(VALUE(LEFT($A2002,3))=309,LEN($B2002)=3),VLOOKUP(VALUE(MID($B2002,2,2)),_309_Table3,MATCH(MID($B2002,1,1),_309_Table3_ColumnLookup,0),FALSE),
  IF($C2002="309 LCR SummaryA",OneYearSCR,IF($C2002="309 LCR SummaryB",UltimateSCR,IF(VALUE(LEFT($A2002,3))=309,VLOOKUP(VALUE(MID($B2002,2,1)),_309_Table3,MATCH(MID($B2002,1,1),_309_Table3_ColumnLookup,0),FALSE)
+N("309"),
  IF(VALUE(LEFT($A2002,3))=310,VLOOKUP(VALUE(MID($B2002,2,1)),_310_Table3,MATCH(MID($B2002,1,1),_310_Table3_ColumnLookup,0),FALSE)
+N("310"),
  IF(AND(VALUE(LEFT($A2002,3))=311,LEN($I2002)=4),VLOOKUP($I2002,_311_Table3,MATCH($B2002,_311_Table3_ColumnLookup,0),FALSE),
  IF(AND(VALUE(LEFT($A2002,3))=311,OR($B2002="I2",$B2002="J2",$B2002="K2",$B2002="L2")),VLOOKUP('311'!$G$58,_311_Table3,MATCH(MID($B2002,1,1),_311_Table3_ColumnLookup,0),FALSE),
  IF(AND(VALUE(LEFT($A2002,3))=311,RIGHT($B2002,5)="Total"),VLOOKUP('311'!$G$59,_311_Table3,MATCH(MID($B2002,1,1),_311_Table3_ColumnLookup,0),FALSE),
  IF(VALUE(LEFT($A2002,3))=311,VLOOKUP(VALUE(MID($B2002,2,1)),_311_Table3,MATCH(MID($B2002,1,1),_311_Table3_ColumnLookup,0),FALSE)
+N("311"),
  IF(AND(VALUE(LEFT($A2002,3))=312,LEFT($G2002,10)="Unincepted",$B2002="G "),VLOOKUP(" ULO",_312_Table3,MATCH('312'!$N$16,_312_Table3_ColumnLookup,0),FALSE),
  IF(AND(VALUE(LEFT($A2002,3))=312,LEFT($G2002,10)="Unincepted",$B2002="O "),VLOOKUP(" ULO",_312_Table3,MATCH('312'!$V$16,_312_Table3_ColumnLookup,0),FALSE),
  IF(AND(VALUE(LEFT($A2002,3))=312,LEFT($G2002,10)="Unincepted",$B2002="Q "),VLOOKUP(" ULO",_312_Table3,MATCH('312'!$X$16,_312_Table3_ColumnLookup,0),FALSE),
  IF(AND(VALUE(LEFT($A2002,3))=312,LEFT($G2002,10)="Unincepted"),VLOOKUP(" ULO",_312_Table3,MATCH(LEFT($B2002,1),_312_Table3_ColumnLookup,0),FALSE),
  IF(AND(VALUE(LEFT($A2002,3))=312,LEFT($G2002,5)="Total",$B2002="G "),VLOOKUP('312'!$F$80,_312_Table3,MATCH('312'!$N$16,_312_Table3_ColumnLookup,0),FALSE),
  IF(AND(VALUE(LEFT($A2002,3))=312,LEFT($G2002,5)="Total",$B2002="O "),VLOOKUP('312'!$F$80,_312_Table3,MATCH('312'!$V$16,_312_Table3_ColumnLookup,0),FALSE),
  IF(AND(VALUE(LEFT($A2002,3))=312,LEFT($G2002,5)="Total",$B2002="Q "),VLOOKUP('312'!$F$80,_312_Table3,MATCH('312'!$X$16,_312_Table3_ColumnLookup,0),FALSE),
  IF(AND(VALUE(LEFT($A2002,3))=312,LEFT($G2002,5)="Total"),VLOOKUP('312'!$F$80,_312_Table3,MATCH(LEFT($B2002,1),_312_Table3_ColumnLookup,0),FALSE),
  IF(AND(VALUE(LEFT($A2002,3))=312,LEN($I2002)=4,$B2002="G"),VLOOKUP($I2002,_312_Table3,MATCH('312'!$N$16,_312_Table3_ColumnLookup,0),FALSE),
  IF(AND(VALUE(LEFT($A2002,3))=312,LEN($I2002)=4,$B2002="O"),VLOOKUP($I2002,_312_Table3,MATCH('312'!$V$16,_312_Table3_ColumnLookup,0),FALSE),
  IF(AND(VALUE(LEFT($A2002,3))=312,LEN($I2002)=4,$B2002="Q"),VLOOKUP($I2002,_312_Table3,MATCH('312'!$X$16,_312_Table3_ColumnLookup,0),FALSE),
  IF(AND(VALUE(LEFT($A2002,3))=312,LEN($I2002)=4),VLOOKUP($I2002,_312_Table3,MATCH(LEFT($B2002,1),_312_Table3_ColumnLookup,0),FALSE)
+N("312"),
  IF(VALUE(LEFT($A2002,3))=313,VLOOKUP(VALUE(MID($B2002,2,1)),_313_Table3,MATCH(MID($B2002,1,1),_313_Table3_ColumnLookup,0),FALSE)
+N("313"),
  IF(AND(VALUE(LEFT($A2002,3))=314,LEN($B2002)=3),VLOOKUP(VALUE(MID($B2002,2,2)),_314_Table3,MATCH(MID($B2002,1,1),_314_Table3_ColumnLookup,0),FALSE),
  IF(VALUE(LEFT($A2002,3))=314,VLOOKUP(VALUE(MID($B2002,2,1)),_314_Table3,MATCH(MID($B2002,1,1),_314_Table3_ColumnLookup,0),FALSE)
+N("314"),
""))))))))))))))))))))))))</f>
        <v>#N/A</v>
      </c>
      <c r="H2002" s="321" t="str">
        <f>IFERROR(
IF(ISERROR($D2002)=FALSE,$D2002,IF(ISERROR($E2002)=FALSE,$E2002,IF(ISERROR($F2002)=FALSE,$F2002
+N("012 checkboxes"),
IF(
IF(OR(LEFT($A2002,9)="Syndicate",LEFT($A2002,12)="NewSyndicate"),VLOOKUP($A2002,'012'!$J:$ZW,MATCH("Link to button",'012'!$J$1:$ZW$1,0),0)
+N("309 checkbox"),
IF($C2002="309 LCR Summary0",VLOOKUP("Notes990",'309'!$P:$ZZ,MATCH("Link to button",'309'!$P$1:$ZZ$1,0),0)
+N("313 checkboxes"),
IF($C2002="313 Financial Information0LcmVsScr",IF($C2002="309 LCR Summary0",VLOOKUP("LcmVsScr",'309'!$N:$ZZ,MATCH("Link to button",'309'!$N$1:$ZZ$1,0),0),
IF($C2002="313 Financial Information0LcrDocAttached",IF($C2002="309 LCR Summary0",VLOOKUP("LcrDocAttached",'309'!$N:$ZZ,MATCH("Link to button",'309'!$N$1:$ZZ$1,0),
0)))))))=1,TRUE,FALSE)
))),"")</f>
        <v/>
      </c>
    </row>
    <row r="2003" spans="1:8">
      <c r="A2003" s="237" t="e">
        <f>VLOOKUP($G2003,CSVLookups!$B:$R,MATCH(A$1,CSVLookups!$B$1:$R$1,0),FALSE)</f>
        <v>#N/A</v>
      </c>
      <c r="B2003" s="237" t="e">
        <f>VLOOKUP($G2003,CSVLookups!$B:$R,MATCH(B$1,CSVLookups!$B$1:$R$1,0),FALSE)</f>
        <v>#N/A</v>
      </c>
      <c r="C2003" s="238" t="e">
        <f t="shared" si="31"/>
        <v>#N/A</v>
      </c>
      <c r="D2003" s="238" t="e">
        <f>IF(AND(VALUE(LEFT($A2003,3))=309,LEN($B2003)=3),VLOOKUP(VALUE(MID($B2003,2,2)),_309_Table1,MATCH(MID($B2003,1,1),_309_Table1_ColumnLookup,0),FALSE),
  IF($C2003="309 LCR SummaryA",OneYearSCR,IF($C2003="309 LCR SummaryB",UltimateSCR,IF(VALUE(LEFT($A2003,3))=309,VLOOKUP(VALUE(MID($B2003,2,1)),_309_Table1,MATCH(MID($B2003,1,1),_309_Table1_ColumnLookup,0),FALSE)
+N("309"),
  IF(VALUE(LEFT($A2003,3))=310,VLOOKUP(VALUE(MID($B2003,2,1)),_310_Table1,MATCH(MID($B2003,1,1),_310_Table1_ColumnLookup,0),FALSE)
+N("310"),
  IF(AND(VALUE(LEFT($A2003,3))=311,LEN($I2003)=4),VLOOKUP($I2003,_311_Table1,MATCH($B2003,_311_Table1_ColumnLookup,0),FALSE),
  IF(AND(VALUE(LEFT($A2003,3))=311,OR($B2003="I2",$B2003="J2",$B2003="K2",$B2003="L2")),VLOOKUP('311'!$G$58,_311_Table1,MATCH(MID($B2003,1,1),_311_Table1_ColumnLookup,0),FALSE),
  IF(AND(VALUE(LEFT($A2003,3))=311,RIGHT($B2003,5)="Total"),VLOOKUP('311'!$G$59,_311_Table1,MATCH(MID($B2003,1,1),_311_Table1_ColumnLookup,0),FALSE),
  IF(VALUE(LEFT($A2003,3))=311,VLOOKUP(VALUE(MID($B2003,2,1)),_311_Table1,MATCH(MID($B2003,1,1),_311_Table1_ColumnLookup,0),FALSE)
+N("311"),
  IF(AND(VALUE(LEFT($A2003,3))=312,LEFT($G2003,10)="Unincepted",$B2003="G "),VLOOKUP(" ULO",_312_Table1,MATCH('312'!$N$16,_312_Table1_ColumnLookup,0),FALSE),
  IF(AND(VALUE(LEFT($A2003,3))=312,LEFT($G2003,10)="Unincepted",$B2003="O "),VLOOKUP(" ULO",_312_Table1,MATCH('312'!$V$16,_312_Table1_ColumnLookup,0),FALSE),
  IF(AND(VALUE(LEFT($A2003,3))=312,LEFT($G2003,10)="Unincepted",$B2003="Q "),VLOOKUP(" ULO",_312_Table1,MATCH('312'!$X$16,_312_Table1_ColumnLookup,0),FALSE),
  IF(AND(VALUE(LEFT($A2003,3))=312,LEFT($G2003,10)="Unincepted"),VLOOKUP(" ULO",_312_Table1,MATCH(LEFT($B2003,1),_312_Table1_ColumnLookup,0),FALSE),
  IF(AND(VALUE(LEFT($A2003,3))=312,LEFT($G2003,5)="Total",$B2003="G "),VLOOKUP('312'!$F$80,_312_Table1,MATCH('312'!$N$16,_312_Table1_ColumnLookup,0),FALSE),
  IF(AND(VALUE(LEFT($A2003,3))=312,LEFT($G2003,5)="Total",$B2003="O "),VLOOKUP('312'!$F$80,_312_Table1,MATCH('312'!$V$16,_312_Table1_ColumnLookup,0),FALSE),
  IF(AND(VALUE(LEFT($A2003,3))=312,LEFT($G2003,5)="Total",$B2003="Q "),VLOOKUP('312'!$F$80,_312_Table1,MATCH('312'!$X$16,_312_Table1_ColumnLookup,0),FALSE),
  IF(AND(VALUE(LEFT($A2003,3))=312,LEFT($G2003,5)="Total"),VLOOKUP('312'!$F$80,_312_Table1,MATCH(LEFT($B2003,1),_312_Table1_ColumnLookup,0),FALSE),
  IF(AND(VALUE(LEFT($A2003,3))=312,LEN($I2003)=4,$B2003="G"),VLOOKUP($I2003,_312_Table1,MATCH('312'!$N$16,_312_Table1_ColumnLookup,0),FALSE),
  IF(AND(VALUE(LEFT($A2003,3))=312,LEN($I2003)=4,$B2003="O"),VLOOKUP($I2003,_312_Table1,MATCH('312'!$V$16,_312_Table1_ColumnLookup,0),FALSE),
  IF(AND(VALUE(LEFT($A2003,3))=312,LEN($I2003)=4,$B2003="Q"),VLOOKUP($I2003,_312_Table1,MATCH('312'!$X$16,_312_Table1_ColumnLookup,0),FALSE),
  IF(AND(VALUE(LEFT($A2003,3))=312,LEN($I2003)=4),VLOOKUP($I2003,_312_Table1,MATCH(LEFT($B2003,1),_312_Table1_ColumnLookup,0),FALSE)
+N("312"),
  IF(VALUE(LEFT($A2003,3))=313,VLOOKUP(VALUE(MID($B2003,2,1)),_313_Table1,MATCH(MID($B2003,1,1),_313_Table1_ColumnLookup,0),FALSE)
+N("313"),
  IF(AND(VALUE(LEFT($A2003,3))=314,LEN($B2003)=3),VLOOKUP(VALUE(MID($B2003,2,2)),_314_Table1,MATCH(MID($B2003,1,1),_314_Table1_ColumnLookup,0),FALSE),
  IF(VALUE(LEFT($A2003,3))=314,VLOOKUP(VALUE(MID($B2003,2,1)),_314_Table1,MATCH(MID($B2003,1,1),_314_Table1_ColumnLookup,0),FALSE)
+N("314"),
""))))))))))))))))))))))))</f>
        <v>#N/A</v>
      </c>
      <c r="E2003" s="238" t="e">
        <f>IF(AND(VALUE(LEFT($A2003,3))=309,LEN($B2003)=3),VLOOKUP(VALUE(MID($B2003,2,2)),_309_Table2,MATCH(MID($B2003,1,1),_309_Table2_ColumnLookup,0),FALSE),
  IF($C2003="309 LCR SummaryA",OneYearSCR,IF($C2003="309 LCR SummaryB",UltimateSCR,IF(VALUE(LEFT($A2003,3))=309,VLOOKUP(VALUE(MID($B2003,2,1)),_309_Table2,MATCH(MID($B2003,1,1),_309_Table2_ColumnLookup,0),FALSE)
+N("309"),
  IF(VALUE(LEFT($A2003,3))=310,VLOOKUP(VALUE(MID($B2003,2,1)),_310_Table2,MATCH(MID($B2003,1,1),_310_Table2_ColumnLookup,0),FALSE)
+N("310"),
  IF(AND(VALUE(LEFT($A2003,3))=311,LEN($I2003)=4),VLOOKUP($I2003,_311_Table2,MATCH($B2003,_311_Table2_ColumnLookup,0),FALSE),
  IF(AND(VALUE(LEFT($A2003,3))=311,OR($B2003="I2",$B2003="J2",$B2003="K2",$B2003="L2")),VLOOKUP('311'!$G$58,_311_Table2,MATCH(MID($B2003,1,1),_311_Table2_ColumnLookup,0),FALSE),
  IF(AND(VALUE(LEFT($A2003,3))=311,RIGHT($B2003,5)="Total"),VLOOKUP('311'!$G$59,_311_Table2,MATCH(MID($B2003,1,1),_311_Table2_ColumnLookup,0),FALSE),
  IF(VALUE(LEFT($A2003,3))=311,VLOOKUP(VALUE(MID($B2003,2,1)),_311_Table2,MATCH(MID($B2003,1,1),_311_Table2_ColumnLookup,0),FALSE)
+N("311"),
  IF(AND(VALUE(LEFT($A2003,3))=312,LEFT($G2003,10)="Unincepted",$B2003="G "),VLOOKUP(" ULO",_312_Table2,MATCH('312'!$N$16,_312_Table2_ColumnLookup,0),FALSE),
  IF(AND(VALUE(LEFT($A2003,3))=312,LEFT($G2003,10)="Unincepted",$B2003="O "),VLOOKUP(" ULO",_312_Table2,MATCH('312'!$V$16,_312_Table2_ColumnLookup,0),FALSE),
  IF(AND(VALUE(LEFT($A2003,3))=312,LEFT($G2003,10)="Unincepted",$B2003="Q "),VLOOKUP(" ULO",_312_Table2,MATCH('312'!$X$16,_312_Table2_ColumnLookup,0),FALSE),
  IF(AND(VALUE(LEFT($A2003,3))=312,LEFT($G2003,10)="Unincepted"),VLOOKUP(" ULO",_312_Table2,MATCH(LEFT($B2003,1),_312_Table2_ColumnLookup,0),FALSE),
  IF(AND(VALUE(LEFT($A2003,3))=312,LEFT($G2003,5)="Total",$B2003="G "),VLOOKUP('312'!$F$80,_312_Table2,MATCH('312'!$N$16,_312_Table2_ColumnLookup,0),FALSE),
  IF(AND(VALUE(LEFT($A2003,3))=312,LEFT($G2003,5)="Total",$B2003="O "),VLOOKUP('312'!$F$80,_312_Table2,MATCH('312'!$V$16,_312_Table2_ColumnLookup,0),FALSE),
  IF(AND(VALUE(LEFT($A2003,3))=312,LEFT($G2003,5)="Total",$B2003="Q "),VLOOKUP('312'!$F$80,_312_Table2,MATCH('312'!$X$16,_312_Table2_ColumnLookup,0),FALSE),
  IF(AND(VALUE(LEFT($A2003,3))=312,LEFT($G2003,5)="Total"),VLOOKUP('312'!$F$80,_312_Table2,MATCH(LEFT($B2003,1),_312_Table2_ColumnLookup,0),FALSE),
  IF(AND(VALUE(LEFT($A2003,3))=312,LEN($I2003)=4,$B2003="G"),VLOOKUP($I2003,_312_Table2,MATCH('312'!$N$16,_312_Table2_ColumnLookup,0),FALSE),
  IF(AND(VALUE(LEFT($A2003,3))=312,LEN($I2003)=4,$B2003="O"),VLOOKUP($I2003,_312_Table2,MATCH('312'!$V$16,_312_Table2_ColumnLookup,0),FALSE),
  IF(AND(VALUE(LEFT($A2003,3))=312,LEN($I2003)=4,$B2003="Q"),VLOOKUP($I2003,_312_Table2,MATCH('312'!$X$16,_312_Table2_ColumnLookup,0),FALSE),
  IF(AND(VALUE(LEFT($A2003,3))=312,LEN($I2003)=4),VLOOKUP($I2003,_312_Table2,MATCH(LEFT($B2003,1),_312_Table2_ColumnLookup,0),FALSE)
+N("312"),
  IF(VALUE(LEFT($A2003,3))=313,VLOOKUP(VALUE(MID($B2003,2,1)),_313_Table2,MATCH(MID($B2003,1,1),_313_Table2_ColumnLookup,0),FALSE)
+N("313"),
  IF(AND(VALUE(LEFT($A2003,3))=314,LEN($B2003)=3),VLOOKUP(VALUE(MID($B2003,2,2)),_314_Table2,MATCH(MID($B2003,1,1),_314_Table2_ColumnLookup,0),FALSE),
  IF(VALUE(LEFT($A2003,3))=314,VLOOKUP(VALUE(MID($B2003,2,1)),_314_Table2,MATCH(MID($B2003,1,1),_314_Table2_ColumnLookup,0),FALSE)
+N("314"),
""))))))))))))))))))))))))</f>
        <v>#N/A</v>
      </c>
      <c r="F2003" s="238" t="e">
        <f>IF(AND(VALUE(LEFT($A2003,3))=309,LEN($B2003)=3),VLOOKUP(VALUE(MID($B2003,2,2)),_309_Table3,MATCH(MID($B2003,1,1),_309_Table3_ColumnLookup,0),FALSE),
  IF($C2003="309 LCR SummaryA",OneYearSCR,IF($C2003="309 LCR SummaryB",UltimateSCR,IF(VALUE(LEFT($A2003,3))=309,VLOOKUP(VALUE(MID($B2003,2,1)),_309_Table3,MATCH(MID($B2003,1,1),_309_Table3_ColumnLookup,0),FALSE)
+N("309"),
  IF(VALUE(LEFT($A2003,3))=310,VLOOKUP(VALUE(MID($B2003,2,1)),_310_Table3,MATCH(MID($B2003,1,1),_310_Table3_ColumnLookup,0),FALSE)
+N("310"),
  IF(AND(VALUE(LEFT($A2003,3))=311,LEN($I2003)=4),VLOOKUP($I2003,_311_Table3,MATCH($B2003,_311_Table3_ColumnLookup,0),FALSE),
  IF(AND(VALUE(LEFT($A2003,3))=311,OR($B2003="I2",$B2003="J2",$B2003="K2",$B2003="L2")),VLOOKUP('311'!$G$58,_311_Table3,MATCH(MID($B2003,1,1),_311_Table3_ColumnLookup,0),FALSE),
  IF(AND(VALUE(LEFT($A2003,3))=311,RIGHT($B2003,5)="Total"),VLOOKUP('311'!$G$59,_311_Table3,MATCH(MID($B2003,1,1),_311_Table3_ColumnLookup,0),FALSE),
  IF(VALUE(LEFT($A2003,3))=311,VLOOKUP(VALUE(MID($B2003,2,1)),_311_Table3,MATCH(MID($B2003,1,1),_311_Table3_ColumnLookup,0),FALSE)
+N("311"),
  IF(AND(VALUE(LEFT($A2003,3))=312,LEFT($G2003,10)="Unincepted",$B2003="G "),VLOOKUP(" ULO",_312_Table3,MATCH('312'!$N$16,_312_Table3_ColumnLookup,0),FALSE),
  IF(AND(VALUE(LEFT($A2003,3))=312,LEFT($G2003,10)="Unincepted",$B2003="O "),VLOOKUP(" ULO",_312_Table3,MATCH('312'!$V$16,_312_Table3_ColumnLookup,0),FALSE),
  IF(AND(VALUE(LEFT($A2003,3))=312,LEFT($G2003,10)="Unincepted",$B2003="Q "),VLOOKUP(" ULO",_312_Table3,MATCH('312'!$X$16,_312_Table3_ColumnLookup,0),FALSE),
  IF(AND(VALUE(LEFT($A2003,3))=312,LEFT($G2003,10)="Unincepted"),VLOOKUP(" ULO",_312_Table3,MATCH(LEFT($B2003,1),_312_Table3_ColumnLookup,0),FALSE),
  IF(AND(VALUE(LEFT($A2003,3))=312,LEFT($G2003,5)="Total",$B2003="G "),VLOOKUP('312'!$F$80,_312_Table3,MATCH('312'!$N$16,_312_Table3_ColumnLookup,0),FALSE),
  IF(AND(VALUE(LEFT($A2003,3))=312,LEFT($G2003,5)="Total",$B2003="O "),VLOOKUP('312'!$F$80,_312_Table3,MATCH('312'!$V$16,_312_Table3_ColumnLookup,0),FALSE),
  IF(AND(VALUE(LEFT($A2003,3))=312,LEFT($G2003,5)="Total",$B2003="Q "),VLOOKUP('312'!$F$80,_312_Table3,MATCH('312'!$X$16,_312_Table3_ColumnLookup,0),FALSE),
  IF(AND(VALUE(LEFT($A2003,3))=312,LEFT($G2003,5)="Total"),VLOOKUP('312'!$F$80,_312_Table3,MATCH(LEFT($B2003,1),_312_Table3_ColumnLookup,0),FALSE),
  IF(AND(VALUE(LEFT($A2003,3))=312,LEN($I2003)=4,$B2003="G"),VLOOKUP($I2003,_312_Table3,MATCH('312'!$N$16,_312_Table3_ColumnLookup,0),FALSE),
  IF(AND(VALUE(LEFT($A2003,3))=312,LEN($I2003)=4,$B2003="O"),VLOOKUP($I2003,_312_Table3,MATCH('312'!$V$16,_312_Table3_ColumnLookup,0),FALSE),
  IF(AND(VALUE(LEFT($A2003,3))=312,LEN($I2003)=4,$B2003="Q"),VLOOKUP($I2003,_312_Table3,MATCH('312'!$X$16,_312_Table3_ColumnLookup,0),FALSE),
  IF(AND(VALUE(LEFT($A2003,3))=312,LEN($I2003)=4),VLOOKUP($I2003,_312_Table3,MATCH(LEFT($B2003,1),_312_Table3_ColumnLookup,0),FALSE)
+N("312"),
  IF(VALUE(LEFT($A2003,3))=313,VLOOKUP(VALUE(MID($B2003,2,1)),_313_Table3,MATCH(MID($B2003,1,1),_313_Table3_ColumnLookup,0),FALSE)
+N("313"),
  IF(AND(VALUE(LEFT($A2003,3))=314,LEN($B2003)=3),VLOOKUP(VALUE(MID($B2003,2,2)),_314_Table3,MATCH(MID($B2003,1,1),_314_Table3_ColumnLookup,0),FALSE),
  IF(VALUE(LEFT($A2003,3))=314,VLOOKUP(VALUE(MID($B2003,2,1)),_314_Table3,MATCH(MID($B2003,1,1),_314_Table3_ColumnLookup,0),FALSE)
+N("314"),
""))))))))))))))))))))))))</f>
        <v>#N/A</v>
      </c>
      <c r="H2003" s="321" t="str">
        <f>IFERROR(
IF(ISERROR($D2003)=FALSE,$D2003,IF(ISERROR($E2003)=FALSE,$E2003,IF(ISERROR($F2003)=FALSE,$F2003
+N("012 checkboxes"),
IF(
IF(OR(LEFT($A2003,9)="Syndicate",LEFT($A2003,12)="NewSyndicate"),VLOOKUP($A2003,'012'!$J:$ZW,MATCH("Link to button",'012'!$J$1:$ZW$1,0),0)
+N("309 checkbox"),
IF($C2003="309 LCR Summary0",VLOOKUP("Notes990",'309'!$P:$ZZ,MATCH("Link to button",'309'!$P$1:$ZZ$1,0),0)
+N("313 checkboxes"),
IF($C2003="313 Financial Information0LcmVsScr",IF($C2003="309 LCR Summary0",VLOOKUP("LcmVsScr",'309'!$N:$ZZ,MATCH("Link to button",'309'!$N$1:$ZZ$1,0),0),
IF($C2003="313 Financial Information0LcrDocAttached",IF($C2003="309 LCR Summary0",VLOOKUP("LcrDocAttached",'309'!$N:$ZZ,MATCH("Link to button",'309'!$N$1:$ZZ$1,0),
0)))))))=1,TRUE,FALSE)
))),"")</f>
        <v/>
      </c>
    </row>
    <row r="2004" spans="1:8">
      <c r="A2004" s="237" t="e">
        <f>VLOOKUP($G2004,CSVLookups!$B:$R,MATCH(A$1,CSVLookups!$B$1:$R$1,0),FALSE)</f>
        <v>#N/A</v>
      </c>
      <c r="B2004" s="237" t="e">
        <f>VLOOKUP($G2004,CSVLookups!$B:$R,MATCH(B$1,CSVLookups!$B$1:$R$1,0),FALSE)</f>
        <v>#N/A</v>
      </c>
      <c r="C2004" s="238" t="e">
        <f t="shared" si="31"/>
        <v>#N/A</v>
      </c>
      <c r="D2004" s="238" t="e">
        <f>IF(AND(VALUE(LEFT($A2004,3))=309,LEN($B2004)=3),VLOOKUP(VALUE(MID($B2004,2,2)),_309_Table1,MATCH(MID($B2004,1,1),_309_Table1_ColumnLookup,0),FALSE),
  IF($C2004="309 LCR SummaryA",OneYearSCR,IF($C2004="309 LCR SummaryB",UltimateSCR,IF(VALUE(LEFT($A2004,3))=309,VLOOKUP(VALUE(MID($B2004,2,1)),_309_Table1,MATCH(MID($B2004,1,1),_309_Table1_ColumnLookup,0),FALSE)
+N("309"),
  IF(VALUE(LEFT($A2004,3))=310,VLOOKUP(VALUE(MID($B2004,2,1)),_310_Table1,MATCH(MID($B2004,1,1),_310_Table1_ColumnLookup,0),FALSE)
+N("310"),
  IF(AND(VALUE(LEFT($A2004,3))=311,LEN($I2004)=4),VLOOKUP($I2004,_311_Table1,MATCH($B2004,_311_Table1_ColumnLookup,0),FALSE),
  IF(AND(VALUE(LEFT($A2004,3))=311,OR($B2004="I2",$B2004="J2",$B2004="K2",$B2004="L2")),VLOOKUP('311'!$G$58,_311_Table1,MATCH(MID($B2004,1,1),_311_Table1_ColumnLookup,0),FALSE),
  IF(AND(VALUE(LEFT($A2004,3))=311,RIGHT($B2004,5)="Total"),VLOOKUP('311'!$G$59,_311_Table1,MATCH(MID($B2004,1,1),_311_Table1_ColumnLookup,0),FALSE),
  IF(VALUE(LEFT($A2004,3))=311,VLOOKUP(VALUE(MID($B2004,2,1)),_311_Table1,MATCH(MID($B2004,1,1),_311_Table1_ColumnLookup,0),FALSE)
+N("311"),
  IF(AND(VALUE(LEFT($A2004,3))=312,LEFT($G2004,10)="Unincepted",$B2004="G "),VLOOKUP(" ULO",_312_Table1,MATCH('312'!$N$16,_312_Table1_ColumnLookup,0),FALSE),
  IF(AND(VALUE(LEFT($A2004,3))=312,LEFT($G2004,10)="Unincepted",$B2004="O "),VLOOKUP(" ULO",_312_Table1,MATCH('312'!$V$16,_312_Table1_ColumnLookup,0),FALSE),
  IF(AND(VALUE(LEFT($A2004,3))=312,LEFT($G2004,10)="Unincepted",$B2004="Q "),VLOOKUP(" ULO",_312_Table1,MATCH('312'!$X$16,_312_Table1_ColumnLookup,0),FALSE),
  IF(AND(VALUE(LEFT($A2004,3))=312,LEFT($G2004,10)="Unincepted"),VLOOKUP(" ULO",_312_Table1,MATCH(LEFT($B2004,1),_312_Table1_ColumnLookup,0),FALSE),
  IF(AND(VALUE(LEFT($A2004,3))=312,LEFT($G2004,5)="Total",$B2004="G "),VLOOKUP('312'!$F$80,_312_Table1,MATCH('312'!$N$16,_312_Table1_ColumnLookup,0),FALSE),
  IF(AND(VALUE(LEFT($A2004,3))=312,LEFT($G2004,5)="Total",$B2004="O "),VLOOKUP('312'!$F$80,_312_Table1,MATCH('312'!$V$16,_312_Table1_ColumnLookup,0),FALSE),
  IF(AND(VALUE(LEFT($A2004,3))=312,LEFT($G2004,5)="Total",$B2004="Q "),VLOOKUP('312'!$F$80,_312_Table1,MATCH('312'!$X$16,_312_Table1_ColumnLookup,0),FALSE),
  IF(AND(VALUE(LEFT($A2004,3))=312,LEFT($G2004,5)="Total"),VLOOKUP('312'!$F$80,_312_Table1,MATCH(LEFT($B2004,1),_312_Table1_ColumnLookup,0),FALSE),
  IF(AND(VALUE(LEFT($A2004,3))=312,LEN($I2004)=4,$B2004="G"),VLOOKUP($I2004,_312_Table1,MATCH('312'!$N$16,_312_Table1_ColumnLookup,0),FALSE),
  IF(AND(VALUE(LEFT($A2004,3))=312,LEN($I2004)=4,$B2004="O"),VLOOKUP($I2004,_312_Table1,MATCH('312'!$V$16,_312_Table1_ColumnLookup,0),FALSE),
  IF(AND(VALUE(LEFT($A2004,3))=312,LEN($I2004)=4,$B2004="Q"),VLOOKUP($I2004,_312_Table1,MATCH('312'!$X$16,_312_Table1_ColumnLookup,0),FALSE),
  IF(AND(VALUE(LEFT($A2004,3))=312,LEN($I2004)=4),VLOOKUP($I2004,_312_Table1,MATCH(LEFT($B2004,1),_312_Table1_ColumnLookup,0),FALSE)
+N("312"),
  IF(VALUE(LEFT($A2004,3))=313,VLOOKUP(VALUE(MID($B2004,2,1)),_313_Table1,MATCH(MID($B2004,1,1),_313_Table1_ColumnLookup,0),FALSE)
+N("313"),
  IF(AND(VALUE(LEFT($A2004,3))=314,LEN($B2004)=3),VLOOKUP(VALUE(MID($B2004,2,2)),_314_Table1,MATCH(MID($B2004,1,1),_314_Table1_ColumnLookup,0),FALSE),
  IF(VALUE(LEFT($A2004,3))=314,VLOOKUP(VALUE(MID($B2004,2,1)),_314_Table1,MATCH(MID($B2004,1,1),_314_Table1_ColumnLookup,0),FALSE)
+N("314"),
""))))))))))))))))))))))))</f>
        <v>#N/A</v>
      </c>
      <c r="E2004" s="238" t="e">
        <f>IF(AND(VALUE(LEFT($A2004,3))=309,LEN($B2004)=3),VLOOKUP(VALUE(MID($B2004,2,2)),_309_Table2,MATCH(MID($B2004,1,1),_309_Table2_ColumnLookup,0),FALSE),
  IF($C2004="309 LCR SummaryA",OneYearSCR,IF($C2004="309 LCR SummaryB",UltimateSCR,IF(VALUE(LEFT($A2004,3))=309,VLOOKUP(VALUE(MID($B2004,2,1)),_309_Table2,MATCH(MID($B2004,1,1),_309_Table2_ColumnLookup,0),FALSE)
+N("309"),
  IF(VALUE(LEFT($A2004,3))=310,VLOOKUP(VALUE(MID($B2004,2,1)),_310_Table2,MATCH(MID($B2004,1,1),_310_Table2_ColumnLookup,0),FALSE)
+N("310"),
  IF(AND(VALUE(LEFT($A2004,3))=311,LEN($I2004)=4),VLOOKUP($I2004,_311_Table2,MATCH($B2004,_311_Table2_ColumnLookup,0),FALSE),
  IF(AND(VALUE(LEFT($A2004,3))=311,OR($B2004="I2",$B2004="J2",$B2004="K2",$B2004="L2")),VLOOKUP('311'!$G$58,_311_Table2,MATCH(MID($B2004,1,1),_311_Table2_ColumnLookup,0),FALSE),
  IF(AND(VALUE(LEFT($A2004,3))=311,RIGHT($B2004,5)="Total"),VLOOKUP('311'!$G$59,_311_Table2,MATCH(MID($B2004,1,1),_311_Table2_ColumnLookup,0),FALSE),
  IF(VALUE(LEFT($A2004,3))=311,VLOOKUP(VALUE(MID($B2004,2,1)),_311_Table2,MATCH(MID($B2004,1,1),_311_Table2_ColumnLookup,0),FALSE)
+N("311"),
  IF(AND(VALUE(LEFT($A2004,3))=312,LEFT($G2004,10)="Unincepted",$B2004="G "),VLOOKUP(" ULO",_312_Table2,MATCH('312'!$N$16,_312_Table2_ColumnLookup,0),FALSE),
  IF(AND(VALUE(LEFT($A2004,3))=312,LEFT($G2004,10)="Unincepted",$B2004="O "),VLOOKUP(" ULO",_312_Table2,MATCH('312'!$V$16,_312_Table2_ColumnLookup,0),FALSE),
  IF(AND(VALUE(LEFT($A2004,3))=312,LEFT($G2004,10)="Unincepted",$B2004="Q "),VLOOKUP(" ULO",_312_Table2,MATCH('312'!$X$16,_312_Table2_ColumnLookup,0),FALSE),
  IF(AND(VALUE(LEFT($A2004,3))=312,LEFT($G2004,10)="Unincepted"),VLOOKUP(" ULO",_312_Table2,MATCH(LEFT($B2004,1),_312_Table2_ColumnLookup,0),FALSE),
  IF(AND(VALUE(LEFT($A2004,3))=312,LEFT($G2004,5)="Total",$B2004="G "),VLOOKUP('312'!$F$80,_312_Table2,MATCH('312'!$N$16,_312_Table2_ColumnLookup,0),FALSE),
  IF(AND(VALUE(LEFT($A2004,3))=312,LEFT($G2004,5)="Total",$B2004="O "),VLOOKUP('312'!$F$80,_312_Table2,MATCH('312'!$V$16,_312_Table2_ColumnLookup,0),FALSE),
  IF(AND(VALUE(LEFT($A2004,3))=312,LEFT($G2004,5)="Total",$B2004="Q "),VLOOKUP('312'!$F$80,_312_Table2,MATCH('312'!$X$16,_312_Table2_ColumnLookup,0),FALSE),
  IF(AND(VALUE(LEFT($A2004,3))=312,LEFT($G2004,5)="Total"),VLOOKUP('312'!$F$80,_312_Table2,MATCH(LEFT($B2004,1),_312_Table2_ColumnLookup,0),FALSE),
  IF(AND(VALUE(LEFT($A2004,3))=312,LEN($I2004)=4,$B2004="G"),VLOOKUP($I2004,_312_Table2,MATCH('312'!$N$16,_312_Table2_ColumnLookup,0),FALSE),
  IF(AND(VALUE(LEFT($A2004,3))=312,LEN($I2004)=4,$B2004="O"),VLOOKUP($I2004,_312_Table2,MATCH('312'!$V$16,_312_Table2_ColumnLookup,0),FALSE),
  IF(AND(VALUE(LEFT($A2004,3))=312,LEN($I2004)=4,$B2004="Q"),VLOOKUP($I2004,_312_Table2,MATCH('312'!$X$16,_312_Table2_ColumnLookup,0),FALSE),
  IF(AND(VALUE(LEFT($A2004,3))=312,LEN($I2004)=4),VLOOKUP($I2004,_312_Table2,MATCH(LEFT($B2004,1),_312_Table2_ColumnLookup,0),FALSE)
+N("312"),
  IF(VALUE(LEFT($A2004,3))=313,VLOOKUP(VALUE(MID($B2004,2,1)),_313_Table2,MATCH(MID($B2004,1,1),_313_Table2_ColumnLookup,0),FALSE)
+N("313"),
  IF(AND(VALUE(LEFT($A2004,3))=314,LEN($B2004)=3),VLOOKUP(VALUE(MID($B2004,2,2)),_314_Table2,MATCH(MID($B2004,1,1),_314_Table2_ColumnLookup,0),FALSE),
  IF(VALUE(LEFT($A2004,3))=314,VLOOKUP(VALUE(MID($B2004,2,1)),_314_Table2,MATCH(MID($B2004,1,1),_314_Table2_ColumnLookup,0),FALSE)
+N("314"),
""))))))))))))))))))))))))</f>
        <v>#N/A</v>
      </c>
      <c r="F2004" s="238" t="e">
        <f>IF(AND(VALUE(LEFT($A2004,3))=309,LEN($B2004)=3),VLOOKUP(VALUE(MID($B2004,2,2)),_309_Table3,MATCH(MID($B2004,1,1),_309_Table3_ColumnLookup,0),FALSE),
  IF($C2004="309 LCR SummaryA",OneYearSCR,IF($C2004="309 LCR SummaryB",UltimateSCR,IF(VALUE(LEFT($A2004,3))=309,VLOOKUP(VALUE(MID($B2004,2,1)),_309_Table3,MATCH(MID($B2004,1,1),_309_Table3_ColumnLookup,0),FALSE)
+N("309"),
  IF(VALUE(LEFT($A2004,3))=310,VLOOKUP(VALUE(MID($B2004,2,1)),_310_Table3,MATCH(MID($B2004,1,1),_310_Table3_ColumnLookup,0),FALSE)
+N("310"),
  IF(AND(VALUE(LEFT($A2004,3))=311,LEN($I2004)=4),VLOOKUP($I2004,_311_Table3,MATCH($B2004,_311_Table3_ColumnLookup,0),FALSE),
  IF(AND(VALUE(LEFT($A2004,3))=311,OR($B2004="I2",$B2004="J2",$B2004="K2",$B2004="L2")),VLOOKUP('311'!$G$58,_311_Table3,MATCH(MID($B2004,1,1),_311_Table3_ColumnLookup,0),FALSE),
  IF(AND(VALUE(LEFT($A2004,3))=311,RIGHT($B2004,5)="Total"),VLOOKUP('311'!$G$59,_311_Table3,MATCH(MID($B2004,1,1),_311_Table3_ColumnLookup,0),FALSE),
  IF(VALUE(LEFT($A2004,3))=311,VLOOKUP(VALUE(MID($B2004,2,1)),_311_Table3,MATCH(MID($B2004,1,1),_311_Table3_ColumnLookup,0),FALSE)
+N("311"),
  IF(AND(VALUE(LEFT($A2004,3))=312,LEFT($G2004,10)="Unincepted",$B2004="G "),VLOOKUP(" ULO",_312_Table3,MATCH('312'!$N$16,_312_Table3_ColumnLookup,0),FALSE),
  IF(AND(VALUE(LEFT($A2004,3))=312,LEFT($G2004,10)="Unincepted",$B2004="O "),VLOOKUP(" ULO",_312_Table3,MATCH('312'!$V$16,_312_Table3_ColumnLookup,0),FALSE),
  IF(AND(VALUE(LEFT($A2004,3))=312,LEFT($G2004,10)="Unincepted",$B2004="Q "),VLOOKUP(" ULO",_312_Table3,MATCH('312'!$X$16,_312_Table3_ColumnLookup,0),FALSE),
  IF(AND(VALUE(LEFT($A2004,3))=312,LEFT($G2004,10)="Unincepted"),VLOOKUP(" ULO",_312_Table3,MATCH(LEFT($B2004,1),_312_Table3_ColumnLookup,0),FALSE),
  IF(AND(VALUE(LEFT($A2004,3))=312,LEFT($G2004,5)="Total",$B2004="G "),VLOOKUP('312'!$F$80,_312_Table3,MATCH('312'!$N$16,_312_Table3_ColumnLookup,0),FALSE),
  IF(AND(VALUE(LEFT($A2004,3))=312,LEFT($G2004,5)="Total",$B2004="O "),VLOOKUP('312'!$F$80,_312_Table3,MATCH('312'!$V$16,_312_Table3_ColumnLookup,0),FALSE),
  IF(AND(VALUE(LEFT($A2004,3))=312,LEFT($G2004,5)="Total",$B2004="Q "),VLOOKUP('312'!$F$80,_312_Table3,MATCH('312'!$X$16,_312_Table3_ColumnLookup,0),FALSE),
  IF(AND(VALUE(LEFT($A2004,3))=312,LEFT($G2004,5)="Total"),VLOOKUP('312'!$F$80,_312_Table3,MATCH(LEFT($B2004,1),_312_Table3_ColumnLookup,0),FALSE),
  IF(AND(VALUE(LEFT($A2004,3))=312,LEN($I2004)=4,$B2004="G"),VLOOKUP($I2004,_312_Table3,MATCH('312'!$N$16,_312_Table3_ColumnLookup,0),FALSE),
  IF(AND(VALUE(LEFT($A2004,3))=312,LEN($I2004)=4,$B2004="O"),VLOOKUP($I2004,_312_Table3,MATCH('312'!$V$16,_312_Table3_ColumnLookup,0),FALSE),
  IF(AND(VALUE(LEFT($A2004,3))=312,LEN($I2004)=4,$B2004="Q"),VLOOKUP($I2004,_312_Table3,MATCH('312'!$X$16,_312_Table3_ColumnLookup,0),FALSE),
  IF(AND(VALUE(LEFT($A2004,3))=312,LEN($I2004)=4),VLOOKUP($I2004,_312_Table3,MATCH(LEFT($B2004,1),_312_Table3_ColumnLookup,0),FALSE)
+N("312"),
  IF(VALUE(LEFT($A2004,3))=313,VLOOKUP(VALUE(MID($B2004,2,1)),_313_Table3,MATCH(MID($B2004,1,1),_313_Table3_ColumnLookup,0),FALSE)
+N("313"),
  IF(AND(VALUE(LEFT($A2004,3))=314,LEN($B2004)=3),VLOOKUP(VALUE(MID($B2004,2,2)),_314_Table3,MATCH(MID($B2004,1,1),_314_Table3_ColumnLookup,0),FALSE),
  IF(VALUE(LEFT($A2004,3))=314,VLOOKUP(VALUE(MID($B2004,2,1)),_314_Table3,MATCH(MID($B2004,1,1),_314_Table3_ColumnLookup,0),FALSE)
+N("314"),
""))))))))))))))))))))))))</f>
        <v>#N/A</v>
      </c>
      <c r="H2004" s="321" t="str">
        <f>IFERROR(
IF(ISERROR($D2004)=FALSE,$D2004,IF(ISERROR($E2004)=FALSE,$E2004,IF(ISERROR($F2004)=FALSE,$F2004
+N("012 checkboxes"),
IF(
IF(OR(LEFT($A2004,9)="Syndicate",LEFT($A2004,12)="NewSyndicate"),VLOOKUP($A2004,'012'!$J:$ZW,MATCH("Link to button",'012'!$J$1:$ZW$1,0),0)
+N("309 checkbox"),
IF($C2004="309 LCR Summary0",VLOOKUP("Notes990",'309'!$P:$ZZ,MATCH("Link to button",'309'!$P$1:$ZZ$1,0),0)
+N("313 checkboxes"),
IF($C2004="313 Financial Information0LcmVsScr",IF($C2004="309 LCR Summary0",VLOOKUP("LcmVsScr",'309'!$N:$ZZ,MATCH("Link to button",'309'!$N$1:$ZZ$1,0),0),
IF($C2004="313 Financial Information0LcrDocAttached",IF($C2004="309 LCR Summary0",VLOOKUP("LcrDocAttached",'309'!$N:$ZZ,MATCH("Link to button",'309'!$N$1:$ZZ$1,0),
0)))))))=1,TRUE,FALSE)
))),"")</f>
        <v/>
      </c>
    </row>
    <row r="2005" spans="1:8">
      <c r="A2005" s="237" t="e">
        <f>VLOOKUP($G2005,CSVLookups!$B:$R,MATCH(A$1,CSVLookups!$B$1:$R$1,0),FALSE)</f>
        <v>#N/A</v>
      </c>
      <c r="B2005" s="237" t="e">
        <f>VLOOKUP($G2005,CSVLookups!$B:$R,MATCH(B$1,CSVLookups!$B$1:$R$1,0),FALSE)</f>
        <v>#N/A</v>
      </c>
      <c r="C2005" s="238" t="e">
        <f t="shared" si="31"/>
        <v>#N/A</v>
      </c>
      <c r="D2005" s="238" t="e">
        <f>IF(AND(VALUE(LEFT($A2005,3))=309,LEN($B2005)=3),VLOOKUP(VALUE(MID($B2005,2,2)),_309_Table1,MATCH(MID($B2005,1,1),_309_Table1_ColumnLookup,0),FALSE),
  IF($C2005="309 LCR SummaryA",OneYearSCR,IF($C2005="309 LCR SummaryB",UltimateSCR,IF(VALUE(LEFT($A2005,3))=309,VLOOKUP(VALUE(MID($B2005,2,1)),_309_Table1,MATCH(MID($B2005,1,1),_309_Table1_ColumnLookup,0),FALSE)
+N("309"),
  IF(VALUE(LEFT($A2005,3))=310,VLOOKUP(VALUE(MID($B2005,2,1)),_310_Table1,MATCH(MID($B2005,1,1),_310_Table1_ColumnLookup,0),FALSE)
+N("310"),
  IF(AND(VALUE(LEFT($A2005,3))=311,LEN($I2005)=4),VLOOKUP($I2005,_311_Table1,MATCH($B2005,_311_Table1_ColumnLookup,0),FALSE),
  IF(AND(VALUE(LEFT($A2005,3))=311,OR($B2005="I2",$B2005="J2",$B2005="K2",$B2005="L2")),VLOOKUP('311'!$G$58,_311_Table1,MATCH(MID($B2005,1,1),_311_Table1_ColumnLookup,0),FALSE),
  IF(AND(VALUE(LEFT($A2005,3))=311,RIGHT($B2005,5)="Total"),VLOOKUP('311'!$G$59,_311_Table1,MATCH(MID($B2005,1,1),_311_Table1_ColumnLookup,0),FALSE),
  IF(VALUE(LEFT($A2005,3))=311,VLOOKUP(VALUE(MID($B2005,2,1)),_311_Table1,MATCH(MID($B2005,1,1),_311_Table1_ColumnLookup,0),FALSE)
+N("311"),
  IF(AND(VALUE(LEFT($A2005,3))=312,LEFT($G2005,10)="Unincepted",$B2005="G "),VLOOKUP(" ULO",_312_Table1,MATCH('312'!$N$16,_312_Table1_ColumnLookup,0),FALSE),
  IF(AND(VALUE(LEFT($A2005,3))=312,LEFT($G2005,10)="Unincepted",$B2005="O "),VLOOKUP(" ULO",_312_Table1,MATCH('312'!$V$16,_312_Table1_ColumnLookup,0),FALSE),
  IF(AND(VALUE(LEFT($A2005,3))=312,LEFT($G2005,10)="Unincepted",$B2005="Q "),VLOOKUP(" ULO",_312_Table1,MATCH('312'!$X$16,_312_Table1_ColumnLookup,0),FALSE),
  IF(AND(VALUE(LEFT($A2005,3))=312,LEFT($G2005,10)="Unincepted"),VLOOKUP(" ULO",_312_Table1,MATCH(LEFT($B2005,1),_312_Table1_ColumnLookup,0),FALSE),
  IF(AND(VALUE(LEFT($A2005,3))=312,LEFT($G2005,5)="Total",$B2005="G "),VLOOKUP('312'!$F$80,_312_Table1,MATCH('312'!$N$16,_312_Table1_ColumnLookup,0),FALSE),
  IF(AND(VALUE(LEFT($A2005,3))=312,LEFT($G2005,5)="Total",$B2005="O "),VLOOKUP('312'!$F$80,_312_Table1,MATCH('312'!$V$16,_312_Table1_ColumnLookup,0),FALSE),
  IF(AND(VALUE(LEFT($A2005,3))=312,LEFT($G2005,5)="Total",$B2005="Q "),VLOOKUP('312'!$F$80,_312_Table1,MATCH('312'!$X$16,_312_Table1_ColumnLookup,0),FALSE),
  IF(AND(VALUE(LEFT($A2005,3))=312,LEFT($G2005,5)="Total"),VLOOKUP('312'!$F$80,_312_Table1,MATCH(LEFT($B2005,1),_312_Table1_ColumnLookup,0),FALSE),
  IF(AND(VALUE(LEFT($A2005,3))=312,LEN($I2005)=4,$B2005="G"),VLOOKUP($I2005,_312_Table1,MATCH('312'!$N$16,_312_Table1_ColumnLookup,0),FALSE),
  IF(AND(VALUE(LEFT($A2005,3))=312,LEN($I2005)=4,$B2005="O"),VLOOKUP($I2005,_312_Table1,MATCH('312'!$V$16,_312_Table1_ColumnLookup,0),FALSE),
  IF(AND(VALUE(LEFT($A2005,3))=312,LEN($I2005)=4,$B2005="Q"),VLOOKUP($I2005,_312_Table1,MATCH('312'!$X$16,_312_Table1_ColumnLookup,0),FALSE),
  IF(AND(VALUE(LEFT($A2005,3))=312,LEN($I2005)=4),VLOOKUP($I2005,_312_Table1,MATCH(LEFT($B2005,1),_312_Table1_ColumnLookup,0),FALSE)
+N("312"),
  IF(VALUE(LEFT($A2005,3))=313,VLOOKUP(VALUE(MID($B2005,2,1)),_313_Table1,MATCH(MID($B2005,1,1),_313_Table1_ColumnLookup,0),FALSE)
+N("313"),
  IF(AND(VALUE(LEFT($A2005,3))=314,LEN($B2005)=3),VLOOKUP(VALUE(MID($B2005,2,2)),_314_Table1,MATCH(MID($B2005,1,1),_314_Table1_ColumnLookup,0),FALSE),
  IF(VALUE(LEFT($A2005,3))=314,VLOOKUP(VALUE(MID($B2005,2,1)),_314_Table1,MATCH(MID($B2005,1,1),_314_Table1_ColumnLookup,0),FALSE)
+N("314"),
""))))))))))))))))))))))))</f>
        <v>#N/A</v>
      </c>
      <c r="E2005" s="238" t="e">
        <f>IF(AND(VALUE(LEFT($A2005,3))=309,LEN($B2005)=3),VLOOKUP(VALUE(MID($B2005,2,2)),_309_Table2,MATCH(MID($B2005,1,1),_309_Table2_ColumnLookup,0),FALSE),
  IF($C2005="309 LCR SummaryA",OneYearSCR,IF($C2005="309 LCR SummaryB",UltimateSCR,IF(VALUE(LEFT($A2005,3))=309,VLOOKUP(VALUE(MID($B2005,2,1)),_309_Table2,MATCH(MID($B2005,1,1),_309_Table2_ColumnLookup,0),FALSE)
+N("309"),
  IF(VALUE(LEFT($A2005,3))=310,VLOOKUP(VALUE(MID($B2005,2,1)),_310_Table2,MATCH(MID($B2005,1,1),_310_Table2_ColumnLookup,0),FALSE)
+N("310"),
  IF(AND(VALUE(LEFT($A2005,3))=311,LEN($I2005)=4),VLOOKUP($I2005,_311_Table2,MATCH($B2005,_311_Table2_ColumnLookup,0),FALSE),
  IF(AND(VALUE(LEFT($A2005,3))=311,OR($B2005="I2",$B2005="J2",$B2005="K2",$B2005="L2")),VLOOKUP('311'!$G$58,_311_Table2,MATCH(MID($B2005,1,1),_311_Table2_ColumnLookup,0),FALSE),
  IF(AND(VALUE(LEFT($A2005,3))=311,RIGHT($B2005,5)="Total"),VLOOKUP('311'!$G$59,_311_Table2,MATCH(MID($B2005,1,1),_311_Table2_ColumnLookup,0),FALSE),
  IF(VALUE(LEFT($A2005,3))=311,VLOOKUP(VALUE(MID($B2005,2,1)),_311_Table2,MATCH(MID($B2005,1,1),_311_Table2_ColumnLookup,0),FALSE)
+N("311"),
  IF(AND(VALUE(LEFT($A2005,3))=312,LEFT($G2005,10)="Unincepted",$B2005="G "),VLOOKUP(" ULO",_312_Table2,MATCH('312'!$N$16,_312_Table2_ColumnLookup,0),FALSE),
  IF(AND(VALUE(LEFT($A2005,3))=312,LEFT($G2005,10)="Unincepted",$B2005="O "),VLOOKUP(" ULO",_312_Table2,MATCH('312'!$V$16,_312_Table2_ColumnLookup,0),FALSE),
  IF(AND(VALUE(LEFT($A2005,3))=312,LEFT($G2005,10)="Unincepted",$B2005="Q "),VLOOKUP(" ULO",_312_Table2,MATCH('312'!$X$16,_312_Table2_ColumnLookup,0),FALSE),
  IF(AND(VALUE(LEFT($A2005,3))=312,LEFT($G2005,10)="Unincepted"),VLOOKUP(" ULO",_312_Table2,MATCH(LEFT($B2005,1),_312_Table2_ColumnLookup,0),FALSE),
  IF(AND(VALUE(LEFT($A2005,3))=312,LEFT($G2005,5)="Total",$B2005="G "),VLOOKUP('312'!$F$80,_312_Table2,MATCH('312'!$N$16,_312_Table2_ColumnLookup,0),FALSE),
  IF(AND(VALUE(LEFT($A2005,3))=312,LEFT($G2005,5)="Total",$B2005="O "),VLOOKUP('312'!$F$80,_312_Table2,MATCH('312'!$V$16,_312_Table2_ColumnLookup,0),FALSE),
  IF(AND(VALUE(LEFT($A2005,3))=312,LEFT($G2005,5)="Total",$B2005="Q "),VLOOKUP('312'!$F$80,_312_Table2,MATCH('312'!$X$16,_312_Table2_ColumnLookup,0),FALSE),
  IF(AND(VALUE(LEFT($A2005,3))=312,LEFT($G2005,5)="Total"),VLOOKUP('312'!$F$80,_312_Table2,MATCH(LEFT($B2005,1),_312_Table2_ColumnLookup,0),FALSE),
  IF(AND(VALUE(LEFT($A2005,3))=312,LEN($I2005)=4,$B2005="G"),VLOOKUP($I2005,_312_Table2,MATCH('312'!$N$16,_312_Table2_ColumnLookup,0),FALSE),
  IF(AND(VALUE(LEFT($A2005,3))=312,LEN($I2005)=4,$B2005="O"),VLOOKUP($I2005,_312_Table2,MATCH('312'!$V$16,_312_Table2_ColumnLookup,0),FALSE),
  IF(AND(VALUE(LEFT($A2005,3))=312,LEN($I2005)=4,$B2005="Q"),VLOOKUP($I2005,_312_Table2,MATCH('312'!$X$16,_312_Table2_ColumnLookup,0),FALSE),
  IF(AND(VALUE(LEFT($A2005,3))=312,LEN($I2005)=4),VLOOKUP($I2005,_312_Table2,MATCH(LEFT($B2005,1),_312_Table2_ColumnLookup,0),FALSE)
+N("312"),
  IF(VALUE(LEFT($A2005,3))=313,VLOOKUP(VALUE(MID($B2005,2,1)),_313_Table2,MATCH(MID($B2005,1,1),_313_Table2_ColumnLookup,0),FALSE)
+N("313"),
  IF(AND(VALUE(LEFT($A2005,3))=314,LEN($B2005)=3),VLOOKUP(VALUE(MID($B2005,2,2)),_314_Table2,MATCH(MID($B2005,1,1),_314_Table2_ColumnLookup,0),FALSE),
  IF(VALUE(LEFT($A2005,3))=314,VLOOKUP(VALUE(MID($B2005,2,1)),_314_Table2,MATCH(MID($B2005,1,1),_314_Table2_ColumnLookup,0),FALSE)
+N("314"),
""))))))))))))))))))))))))</f>
        <v>#N/A</v>
      </c>
      <c r="F2005" s="238" t="e">
        <f>IF(AND(VALUE(LEFT($A2005,3))=309,LEN($B2005)=3),VLOOKUP(VALUE(MID($B2005,2,2)),_309_Table3,MATCH(MID($B2005,1,1),_309_Table3_ColumnLookup,0),FALSE),
  IF($C2005="309 LCR SummaryA",OneYearSCR,IF($C2005="309 LCR SummaryB",UltimateSCR,IF(VALUE(LEFT($A2005,3))=309,VLOOKUP(VALUE(MID($B2005,2,1)),_309_Table3,MATCH(MID($B2005,1,1),_309_Table3_ColumnLookup,0),FALSE)
+N("309"),
  IF(VALUE(LEFT($A2005,3))=310,VLOOKUP(VALUE(MID($B2005,2,1)),_310_Table3,MATCH(MID($B2005,1,1),_310_Table3_ColumnLookup,0),FALSE)
+N("310"),
  IF(AND(VALUE(LEFT($A2005,3))=311,LEN($I2005)=4),VLOOKUP($I2005,_311_Table3,MATCH($B2005,_311_Table3_ColumnLookup,0),FALSE),
  IF(AND(VALUE(LEFT($A2005,3))=311,OR($B2005="I2",$B2005="J2",$B2005="K2",$B2005="L2")),VLOOKUP('311'!$G$58,_311_Table3,MATCH(MID($B2005,1,1),_311_Table3_ColumnLookup,0),FALSE),
  IF(AND(VALUE(LEFT($A2005,3))=311,RIGHT($B2005,5)="Total"),VLOOKUP('311'!$G$59,_311_Table3,MATCH(MID($B2005,1,1),_311_Table3_ColumnLookup,0),FALSE),
  IF(VALUE(LEFT($A2005,3))=311,VLOOKUP(VALUE(MID($B2005,2,1)),_311_Table3,MATCH(MID($B2005,1,1),_311_Table3_ColumnLookup,0),FALSE)
+N("311"),
  IF(AND(VALUE(LEFT($A2005,3))=312,LEFT($G2005,10)="Unincepted",$B2005="G "),VLOOKUP(" ULO",_312_Table3,MATCH('312'!$N$16,_312_Table3_ColumnLookup,0),FALSE),
  IF(AND(VALUE(LEFT($A2005,3))=312,LEFT($G2005,10)="Unincepted",$B2005="O "),VLOOKUP(" ULO",_312_Table3,MATCH('312'!$V$16,_312_Table3_ColumnLookup,0),FALSE),
  IF(AND(VALUE(LEFT($A2005,3))=312,LEFT($G2005,10)="Unincepted",$B2005="Q "),VLOOKUP(" ULO",_312_Table3,MATCH('312'!$X$16,_312_Table3_ColumnLookup,0),FALSE),
  IF(AND(VALUE(LEFT($A2005,3))=312,LEFT($G2005,10)="Unincepted"),VLOOKUP(" ULO",_312_Table3,MATCH(LEFT($B2005,1),_312_Table3_ColumnLookup,0),FALSE),
  IF(AND(VALUE(LEFT($A2005,3))=312,LEFT($G2005,5)="Total",$B2005="G "),VLOOKUP('312'!$F$80,_312_Table3,MATCH('312'!$N$16,_312_Table3_ColumnLookup,0),FALSE),
  IF(AND(VALUE(LEFT($A2005,3))=312,LEFT($G2005,5)="Total",$B2005="O "),VLOOKUP('312'!$F$80,_312_Table3,MATCH('312'!$V$16,_312_Table3_ColumnLookup,0),FALSE),
  IF(AND(VALUE(LEFT($A2005,3))=312,LEFT($G2005,5)="Total",$B2005="Q "),VLOOKUP('312'!$F$80,_312_Table3,MATCH('312'!$X$16,_312_Table3_ColumnLookup,0),FALSE),
  IF(AND(VALUE(LEFT($A2005,3))=312,LEFT($G2005,5)="Total"),VLOOKUP('312'!$F$80,_312_Table3,MATCH(LEFT($B2005,1),_312_Table3_ColumnLookup,0),FALSE),
  IF(AND(VALUE(LEFT($A2005,3))=312,LEN($I2005)=4,$B2005="G"),VLOOKUP($I2005,_312_Table3,MATCH('312'!$N$16,_312_Table3_ColumnLookup,0),FALSE),
  IF(AND(VALUE(LEFT($A2005,3))=312,LEN($I2005)=4,$B2005="O"),VLOOKUP($I2005,_312_Table3,MATCH('312'!$V$16,_312_Table3_ColumnLookup,0),FALSE),
  IF(AND(VALUE(LEFT($A2005,3))=312,LEN($I2005)=4,$B2005="Q"),VLOOKUP($I2005,_312_Table3,MATCH('312'!$X$16,_312_Table3_ColumnLookup,0),FALSE),
  IF(AND(VALUE(LEFT($A2005,3))=312,LEN($I2005)=4),VLOOKUP($I2005,_312_Table3,MATCH(LEFT($B2005,1),_312_Table3_ColumnLookup,0),FALSE)
+N("312"),
  IF(VALUE(LEFT($A2005,3))=313,VLOOKUP(VALUE(MID($B2005,2,1)),_313_Table3,MATCH(MID($B2005,1,1),_313_Table3_ColumnLookup,0),FALSE)
+N("313"),
  IF(AND(VALUE(LEFT($A2005,3))=314,LEN($B2005)=3),VLOOKUP(VALUE(MID($B2005,2,2)),_314_Table3,MATCH(MID($B2005,1,1),_314_Table3_ColumnLookup,0),FALSE),
  IF(VALUE(LEFT($A2005,3))=314,VLOOKUP(VALUE(MID($B2005,2,1)),_314_Table3,MATCH(MID($B2005,1,1),_314_Table3_ColumnLookup,0),FALSE)
+N("314"),
""))))))))))))))))))))))))</f>
        <v>#N/A</v>
      </c>
      <c r="H2005" s="321" t="str">
        <f>IFERROR(
IF(ISERROR($D2005)=FALSE,$D2005,IF(ISERROR($E2005)=FALSE,$E2005,IF(ISERROR($F2005)=FALSE,$F2005
+N("012 checkboxes"),
IF(
IF(OR(LEFT($A2005,9)="Syndicate",LEFT($A2005,12)="NewSyndicate"),VLOOKUP($A2005,'012'!$J:$ZW,MATCH("Link to button",'012'!$J$1:$ZW$1,0),0)
+N("309 checkbox"),
IF($C2005="309 LCR Summary0",VLOOKUP("Notes990",'309'!$P:$ZZ,MATCH("Link to button",'309'!$P$1:$ZZ$1,0),0)
+N("313 checkboxes"),
IF($C2005="313 Financial Information0LcmVsScr",IF($C2005="309 LCR Summary0",VLOOKUP("LcmVsScr",'309'!$N:$ZZ,MATCH("Link to button",'309'!$N$1:$ZZ$1,0),0),
IF($C2005="313 Financial Information0LcrDocAttached",IF($C2005="309 LCR Summary0",VLOOKUP("LcrDocAttached",'309'!$N:$ZZ,MATCH("Link to button",'309'!$N$1:$ZZ$1,0),
0)))))))=1,TRUE,FALSE)
))),"")</f>
        <v/>
      </c>
    </row>
    <row r="2006" spans="1:8">
      <c r="A2006" s="237" t="e">
        <f>VLOOKUP($G2006,CSVLookups!$B:$R,MATCH(A$1,CSVLookups!$B$1:$R$1,0),FALSE)</f>
        <v>#N/A</v>
      </c>
      <c r="B2006" s="237" t="e">
        <f>VLOOKUP($G2006,CSVLookups!$B:$R,MATCH(B$1,CSVLookups!$B$1:$R$1,0),FALSE)</f>
        <v>#N/A</v>
      </c>
      <c r="C2006" s="238" t="e">
        <f t="shared" si="31"/>
        <v>#N/A</v>
      </c>
      <c r="D2006" s="238" t="e">
        <f>IF(AND(VALUE(LEFT($A2006,3))=309,LEN($B2006)=3),VLOOKUP(VALUE(MID($B2006,2,2)),_309_Table1,MATCH(MID($B2006,1,1),_309_Table1_ColumnLookup,0),FALSE),
  IF($C2006="309 LCR SummaryA",OneYearSCR,IF($C2006="309 LCR SummaryB",UltimateSCR,IF(VALUE(LEFT($A2006,3))=309,VLOOKUP(VALUE(MID($B2006,2,1)),_309_Table1,MATCH(MID($B2006,1,1),_309_Table1_ColumnLookup,0),FALSE)
+N("309"),
  IF(VALUE(LEFT($A2006,3))=310,VLOOKUP(VALUE(MID($B2006,2,1)),_310_Table1,MATCH(MID($B2006,1,1),_310_Table1_ColumnLookup,0),FALSE)
+N("310"),
  IF(AND(VALUE(LEFT($A2006,3))=311,LEN($I2006)=4),VLOOKUP($I2006,_311_Table1,MATCH($B2006,_311_Table1_ColumnLookup,0),FALSE),
  IF(AND(VALUE(LEFT($A2006,3))=311,OR($B2006="I2",$B2006="J2",$B2006="K2",$B2006="L2")),VLOOKUP('311'!$G$58,_311_Table1,MATCH(MID($B2006,1,1),_311_Table1_ColumnLookup,0),FALSE),
  IF(AND(VALUE(LEFT($A2006,3))=311,RIGHT($B2006,5)="Total"),VLOOKUP('311'!$G$59,_311_Table1,MATCH(MID($B2006,1,1),_311_Table1_ColumnLookup,0),FALSE),
  IF(VALUE(LEFT($A2006,3))=311,VLOOKUP(VALUE(MID($B2006,2,1)),_311_Table1,MATCH(MID($B2006,1,1),_311_Table1_ColumnLookup,0),FALSE)
+N("311"),
  IF(AND(VALUE(LEFT($A2006,3))=312,LEFT($G2006,10)="Unincepted",$B2006="G "),VLOOKUP(" ULO",_312_Table1,MATCH('312'!$N$16,_312_Table1_ColumnLookup,0),FALSE),
  IF(AND(VALUE(LEFT($A2006,3))=312,LEFT($G2006,10)="Unincepted",$B2006="O "),VLOOKUP(" ULO",_312_Table1,MATCH('312'!$V$16,_312_Table1_ColumnLookup,0),FALSE),
  IF(AND(VALUE(LEFT($A2006,3))=312,LEFT($G2006,10)="Unincepted",$B2006="Q "),VLOOKUP(" ULO",_312_Table1,MATCH('312'!$X$16,_312_Table1_ColumnLookup,0),FALSE),
  IF(AND(VALUE(LEFT($A2006,3))=312,LEFT($G2006,10)="Unincepted"),VLOOKUP(" ULO",_312_Table1,MATCH(LEFT($B2006,1),_312_Table1_ColumnLookup,0),FALSE),
  IF(AND(VALUE(LEFT($A2006,3))=312,LEFT($G2006,5)="Total",$B2006="G "),VLOOKUP('312'!$F$80,_312_Table1,MATCH('312'!$N$16,_312_Table1_ColumnLookup,0),FALSE),
  IF(AND(VALUE(LEFT($A2006,3))=312,LEFT($G2006,5)="Total",$B2006="O "),VLOOKUP('312'!$F$80,_312_Table1,MATCH('312'!$V$16,_312_Table1_ColumnLookup,0),FALSE),
  IF(AND(VALUE(LEFT($A2006,3))=312,LEFT($G2006,5)="Total",$B2006="Q "),VLOOKUP('312'!$F$80,_312_Table1,MATCH('312'!$X$16,_312_Table1_ColumnLookup,0),FALSE),
  IF(AND(VALUE(LEFT($A2006,3))=312,LEFT($G2006,5)="Total"),VLOOKUP('312'!$F$80,_312_Table1,MATCH(LEFT($B2006,1),_312_Table1_ColumnLookup,0),FALSE),
  IF(AND(VALUE(LEFT($A2006,3))=312,LEN($I2006)=4,$B2006="G"),VLOOKUP($I2006,_312_Table1,MATCH('312'!$N$16,_312_Table1_ColumnLookup,0),FALSE),
  IF(AND(VALUE(LEFT($A2006,3))=312,LEN($I2006)=4,$B2006="O"),VLOOKUP($I2006,_312_Table1,MATCH('312'!$V$16,_312_Table1_ColumnLookup,0),FALSE),
  IF(AND(VALUE(LEFT($A2006,3))=312,LEN($I2006)=4,$B2006="Q"),VLOOKUP($I2006,_312_Table1,MATCH('312'!$X$16,_312_Table1_ColumnLookup,0),FALSE),
  IF(AND(VALUE(LEFT($A2006,3))=312,LEN($I2006)=4),VLOOKUP($I2006,_312_Table1,MATCH(LEFT($B2006,1),_312_Table1_ColumnLookup,0),FALSE)
+N("312"),
  IF(VALUE(LEFT($A2006,3))=313,VLOOKUP(VALUE(MID($B2006,2,1)),_313_Table1,MATCH(MID($B2006,1,1),_313_Table1_ColumnLookup,0),FALSE)
+N("313"),
  IF(AND(VALUE(LEFT($A2006,3))=314,LEN($B2006)=3),VLOOKUP(VALUE(MID($B2006,2,2)),_314_Table1,MATCH(MID($B2006,1,1),_314_Table1_ColumnLookup,0),FALSE),
  IF(VALUE(LEFT($A2006,3))=314,VLOOKUP(VALUE(MID($B2006,2,1)),_314_Table1,MATCH(MID($B2006,1,1),_314_Table1_ColumnLookup,0),FALSE)
+N("314"),
""))))))))))))))))))))))))</f>
        <v>#N/A</v>
      </c>
      <c r="E2006" s="238" t="e">
        <f>IF(AND(VALUE(LEFT($A2006,3))=309,LEN($B2006)=3),VLOOKUP(VALUE(MID($B2006,2,2)),_309_Table2,MATCH(MID($B2006,1,1),_309_Table2_ColumnLookup,0),FALSE),
  IF($C2006="309 LCR SummaryA",OneYearSCR,IF($C2006="309 LCR SummaryB",UltimateSCR,IF(VALUE(LEFT($A2006,3))=309,VLOOKUP(VALUE(MID($B2006,2,1)),_309_Table2,MATCH(MID($B2006,1,1),_309_Table2_ColumnLookup,0),FALSE)
+N("309"),
  IF(VALUE(LEFT($A2006,3))=310,VLOOKUP(VALUE(MID($B2006,2,1)),_310_Table2,MATCH(MID($B2006,1,1),_310_Table2_ColumnLookup,0),FALSE)
+N("310"),
  IF(AND(VALUE(LEFT($A2006,3))=311,LEN($I2006)=4),VLOOKUP($I2006,_311_Table2,MATCH($B2006,_311_Table2_ColumnLookup,0),FALSE),
  IF(AND(VALUE(LEFT($A2006,3))=311,OR($B2006="I2",$B2006="J2",$B2006="K2",$B2006="L2")),VLOOKUP('311'!$G$58,_311_Table2,MATCH(MID($B2006,1,1),_311_Table2_ColumnLookup,0),FALSE),
  IF(AND(VALUE(LEFT($A2006,3))=311,RIGHT($B2006,5)="Total"),VLOOKUP('311'!$G$59,_311_Table2,MATCH(MID($B2006,1,1),_311_Table2_ColumnLookup,0),FALSE),
  IF(VALUE(LEFT($A2006,3))=311,VLOOKUP(VALUE(MID($B2006,2,1)),_311_Table2,MATCH(MID($B2006,1,1),_311_Table2_ColumnLookup,0),FALSE)
+N("311"),
  IF(AND(VALUE(LEFT($A2006,3))=312,LEFT($G2006,10)="Unincepted",$B2006="G "),VLOOKUP(" ULO",_312_Table2,MATCH('312'!$N$16,_312_Table2_ColumnLookup,0),FALSE),
  IF(AND(VALUE(LEFT($A2006,3))=312,LEFT($G2006,10)="Unincepted",$B2006="O "),VLOOKUP(" ULO",_312_Table2,MATCH('312'!$V$16,_312_Table2_ColumnLookup,0),FALSE),
  IF(AND(VALUE(LEFT($A2006,3))=312,LEFT($G2006,10)="Unincepted",$B2006="Q "),VLOOKUP(" ULO",_312_Table2,MATCH('312'!$X$16,_312_Table2_ColumnLookup,0),FALSE),
  IF(AND(VALUE(LEFT($A2006,3))=312,LEFT($G2006,10)="Unincepted"),VLOOKUP(" ULO",_312_Table2,MATCH(LEFT($B2006,1),_312_Table2_ColumnLookup,0),FALSE),
  IF(AND(VALUE(LEFT($A2006,3))=312,LEFT($G2006,5)="Total",$B2006="G "),VLOOKUP('312'!$F$80,_312_Table2,MATCH('312'!$N$16,_312_Table2_ColumnLookup,0),FALSE),
  IF(AND(VALUE(LEFT($A2006,3))=312,LEFT($G2006,5)="Total",$B2006="O "),VLOOKUP('312'!$F$80,_312_Table2,MATCH('312'!$V$16,_312_Table2_ColumnLookup,0),FALSE),
  IF(AND(VALUE(LEFT($A2006,3))=312,LEFT($G2006,5)="Total",$B2006="Q "),VLOOKUP('312'!$F$80,_312_Table2,MATCH('312'!$X$16,_312_Table2_ColumnLookup,0),FALSE),
  IF(AND(VALUE(LEFT($A2006,3))=312,LEFT($G2006,5)="Total"),VLOOKUP('312'!$F$80,_312_Table2,MATCH(LEFT($B2006,1),_312_Table2_ColumnLookup,0),FALSE),
  IF(AND(VALUE(LEFT($A2006,3))=312,LEN($I2006)=4,$B2006="G"),VLOOKUP($I2006,_312_Table2,MATCH('312'!$N$16,_312_Table2_ColumnLookup,0),FALSE),
  IF(AND(VALUE(LEFT($A2006,3))=312,LEN($I2006)=4,$B2006="O"),VLOOKUP($I2006,_312_Table2,MATCH('312'!$V$16,_312_Table2_ColumnLookup,0),FALSE),
  IF(AND(VALUE(LEFT($A2006,3))=312,LEN($I2006)=4,$B2006="Q"),VLOOKUP($I2006,_312_Table2,MATCH('312'!$X$16,_312_Table2_ColumnLookup,0),FALSE),
  IF(AND(VALUE(LEFT($A2006,3))=312,LEN($I2006)=4),VLOOKUP($I2006,_312_Table2,MATCH(LEFT($B2006,1),_312_Table2_ColumnLookup,0),FALSE)
+N("312"),
  IF(VALUE(LEFT($A2006,3))=313,VLOOKUP(VALUE(MID($B2006,2,1)),_313_Table2,MATCH(MID($B2006,1,1),_313_Table2_ColumnLookup,0),FALSE)
+N("313"),
  IF(AND(VALUE(LEFT($A2006,3))=314,LEN($B2006)=3),VLOOKUP(VALUE(MID($B2006,2,2)),_314_Table2,MATCH(MID($B2006,1,1),_314_Table2_ColumnLookup,0),FALSE),
  IF(VALUE(LEFT($A2006,3))=314,VLOOKUP(VALUE(MID($B2006,2,1)),_314_Table2,MATCH(MID($B2006,1,1),_314_Table2_ColumnLookup,0),FALSE)
+N("314"),
""))))))))))))))))))))))))</f>
        <v>#N/A</v>
      </c>
      <c r="F2006" s="238" t="e">
        <f>IF(AND(VALUE(LEFT($A2006,3))=309,LEN($B2006)=3),VLOOKUP(VALUE(MID($B2006,2,2)),_309_Table3,MATCH(MID($B2006,1,1),_309_Table3_ColumnLookup,0),FALSE),
  IF($C2006="309 LCR SummaryA",OneYearSCR,IF($C2006="309 LCR SummaryB",UltimateSCR,IF(VALUE(LEFT($A2006,3))=309,VLOOKUP(VALUE(MID($B2006,2,1)),_309_Table3,MATCH(MID($B2006,1,1),_309_Table3_ColumnLookup,0),FALSE)
+N("309"),
  IF(VALUE(LEFT($A2006,3))=310,VLOOKUP(VALUE(MID($B2006,2,1)),_310_Table3,MATCH(MID($B2006,1,1),_310_Table3_ColumnLookup,0),FALSE)
+N("310"),
  IF(AND(VALUE(LEFT($A2006,3))=311,LEN($I2006)=4),VLOOKUP($I2006,_311_Table3,MATCH($B2006,_311_Table3_ColumnLookup,0),FALSE),
  IF(AND(VALUE(LEFT($A2006,3))=311,OR($B2006="I2",$B2006="J2",$B2006="K2",$B2006="L2")),VLOOKUP('311'!$G$58,_311_Table3,MATCH(MID($B2006,1,1),_311_Table3_ColumnLookup,0),FALSE),
  IF(AND(VALUE(LEFT($A2006,3))=311,RIGHT($B2006,5)="Total"),VLOOKUP('311'!$G$59,_311_Table3,MATCH(MID($B2006,1,1),_311_Table3_ColumnLookup,0),FALSE),
  IF(VALUE(LEFT($A2006,3))=311,VLOOKUP(VALUE(MID($B2006,2,1)),_311_Table3,MATCH(MID($B2006,1,1),_311_Table3_ColumnLookup,0),FALSE)
+N("311"),
  IF(AND(VALUE(LEFT($A2006,3))=312,LEFT($G2006,10)="Unincepted",$B2006="G "),VLOOKUP(" ULO",_312_Table3,MATCH('312'!$N$16,_312_Table3_ColumnLookup,0),FALSE),
  IF(AND(VALUE(LEFT($A2006,3))=312,LEFT($G2006,10)="Unincepted",$B2006="O "),VLOOKUP(" ULO",_312_Table3,MATCH('312'!$V$16,_312_Table3_ColumnLookup,0),FALSE),
  IF(AND(VALUE(LEFT($A2006,3))=312,LEFT($G2006,10)="Unincepted",$B2006="Q "),VLOOKUP(" ULO",_312_Table3,MATCH('312'!$X$16,_312_Table3_ColumnLookup,0),FALSE),
  IF(AND(VALUE(LEFT($A2006,3))=312,LEFT($G2006,10)="Unincepted"),VLOOKUP(" ULO",_312_Table3,MATCH(LEFT($B2006,1),_312_Table3_ColumnLookup,0),FALSE),
  IF(AND(VALUE(LEFT($A2006,3))=312,LEFT($G2006,5)="Total",$B2006="G "),VLOOKUP('312'!$F$80,_312_Table3,MATCH('312'!$N$16,_312_Table3_ColumnLookup,0),FALSE),
  IF(AND(VALUE(LEFT($A2006,3))=312,LEFT($G2006,5)="Total",$B2006="O "),VLOOKUP('312'!$F$80,_312_Table3,MATCH('312'!$V$16,_312_Table3_ColumnLookup,0),FALSE),
  IF(AND(VALUE(LEFT($A2006,3))=312,LEFT($G2006,5)="Total",$B2006="Q "),VLOOKUP('312'!$F$80,_312_Table3,MATCH('312'!$X$16,_312_Table3_ColumnLookup,0),FALSE),
  IF(AND(VALUE(LEFT($A2006,3))=312,LEFT($G2006,5)="Total"),VLOOKUP('312'!$F$80,_312_Table3,MATCH(LEFT($B2006,1),_312_Table3_ColumnLookup,0),FALSE),
  IF(AND(VALUE(LEFT($A2006,3))=312,LEN($I2006)=4,$B2006="G"),VLOOKUP($I2006,_312_Table3,MATCH('312'!$N$16,_312_Table3_ColumnLookup,0),FALSE),
  IF(AND(VALUE(LEFT($A2006,3))=312,LEN($I2006)=4,$B2006="O"),VLOOKUP($I2006,_312_Table3,MATCH('312'!$V$16,_312_Table3_ColumnLookup,0),FALSE),
  IF(AND(VALUE(LEFT($A2006,3))=312,LEN($I2006)=4,$B2006="Q"),VLOOKUP($I2006,_312_Table3,MATCH('312'!$X$16,_312_Table3_ColumnLookup,0),FALSE),
  IF(AND(VALUE(LEFT($A2006,3))=312,LEN($I2006)=4),VLOOKUP($I2006,_312_Table3,MATCH(LEFT($B2006,1),_312_Table3_ColumnLookup,0),FALSE)
+N("312"),
  IF(VALUE(LEFT($A2006,3))=313,VLOOKUP(VALUE(MID($B2006,2,1)),_313_Table3,MATCH(MID($B2006,1,1),_313_Table3_ColumnLookup,0),FALSE)
+N("313"),
  IF(AND(VALUE(LEFT($A2006,3))=314,LEN($B2006)=3),VLOOKUP(VALUE(MID($B2006,2,2)),_314_Table3,MATCH(MID($B2006,1,1),_314_Table3_ColumnLookup,0),FALSE),
  IF(VALUE(LEFT($A2006,3))=314,VLOOKUP(VALUE(MID($B2006,2,1)),_314_Table3,MATCH(MID($B2006,1,1),_314_Table3_ColumnLookup,0),FALSE)
+N("314"),
""))))))))))))))))))))))))</f>
        <v>#N/A</v>
      </c>
      <c r="H2006" s="321" t="str">
        <f>IFERROR(
IF(ISERROR($D2006)=FALSE,$D2006,IF(ISERROR($E2006)=FALSE,$E2006,IF(ISERROR($F2006)=FALSE,$F2006
+N("012 checkboxes"),
IF(
IF(OR(LEFT($A2006,9)="Syndicate",LEFT($A2006,12)="NewSyndicate"),VLOOKUP($A2006,'012'!$J:$ZW,MATCH("Link to button",'012'!$J$1:$ZW$1,0),0)
+N("309 checkbox"),
IF($C2006="309 LCR Summary0",VLOOKUP("Notes990",'309'!$P:$ZZ,MATCH("Link to button",'309'!$P$1:$ZZ$1,0),0)
+N("313 checkboxes"),
IF($C2006="313 Financial Information0LcmVsScr",IF($C2006="309 LCR Summary0",VLOOKUP("LcmVsScr",'309'!$N:$ZZ,MATCH("Link to button",'309'!$N$1:$ZZ$1,0),0),
IF($C2006="313 Financial Information0LcrDocAttached",IF($C2006="309 LCR Summary0",VLOOKUP("LcrDocAttached",'309'!$N:$ZZ,MATCH("Link to button",'309'!$N$1:$ZZ$1,0),
0)))))))=1,TRUE,FALSE)
))),"")</f>
        <v/>
      </c>
    </row>
    <row r="2007" spans="1:8">
      <c r="A2007" s="237" t="e">
        <f>VLOOKUP($G2007,CSVLookups!$B:$R,MATCH(A$1,CSVLookups!$B$1:$R$1,0),FALSE)</f>
        <v>#N/A</v>
      </c>
      <c r="B2007" s="237" t="e">
        <f>VLOOKUP($G2007,CSVLookups!$B:$R,MATCH(B$1,CSVLookups!$B$1:$R$1,0),FALSE)</f>
        <v>#N/A</v>
      </c>
      <c r="C2007" s="238" t="e">
        <f t="shared" si="31"/>
        <v>#N/A</v>
      </c>
      <c r="D2007" s="238" t="e">
        <f>IF(AND(VALUE(LEFT($A2007,3))=309,LEN($B2007)=3),VLOOKUP(VALUE(MID($B2007,2,2)),_309_Table1,MATCH(MID($B2007,1,1),_309_Table1_ColumnLookup,0),FALSE),
  IF($C2007="309 LCR SummaryA",OneYearSCR,IF($C2007="309 LCR SummaryB",UltimateSCR,IF(VALUE(LEFT($A2007,3))=309,VLOOKUP(VALUE(MID($B2007,2,1)),_309_Table1,MATCH(MID($B2007,1,1),_309_Table1_ColumnLookup,0),FALSE)
+N("309"),
  IF(VALUE(LEFT($A2007,3))=310,VLOOKUP(VALUE(MID($B2007,2,1)),_310_Table1,MATCH(MID($B2007,1,1),_310_Table1_ColumnLookup,0),FALSE)
+N("310"),
  IF(AND(VALUE(LEFT($A2007,3))=311,LEN($I2007)=4),VLOOKUP($I2007,_311_Table1,MATCH($B2007,_311_Table1_ColumnLookup,0),FALSE),
  IF(AND(VALUE(LEFT($A2007,3))=311,OR($B2007="I2",$B2007="J2",$B2007="K2",$B2007="L2")),VLOOKUP('311'!$G$58,_311_Table1,MATCH(MID($B2007,1,1),_311_Table1_ColumnLookup,0),FALSE),
  IF(AND(VALUE(LEFT($A2007,3))=311,RIGHT($B2007,5)="Total"),VLOOKUP('311'!$G$59,_311_Table1,MATCH(MID($B2007,1,1),_311_Table1_ColumnLookup,0),FALSE),
  IF(VALUE(LEFT($A2007,3))=311,VLOOKUP(VALUE(MID($B2007,2,1)),_311_Table1,MATCH(MID($B2007,1,1),_311_Table1_ColumnLookup,0),FALSE)
+N("311"),
  IF(AND(VALUE(LEFT($A2007,3))=312,LEFT($G2007,10)="Unincepted",$B2007="G "),VLOOKUP(" ULO",_312_Table1,MATCH('312'!$N$16,_312_Table1_ColumnLookup,0),FALSE),
  IF(AND(VALUE(LEFT($A2007,3))=312,LEFT($G2007,10)="Unincepted",$B2007="O "),VLOOKUP(" ULO",_312_Table1,MATCH('312'!$V$16,_312_Table1_ColumnLookup,0),FALSE),
  IF(AND(VALUE(LEFT($A2007,3))=312,LEFT($G2007,10)="Unincepted",$B2007="Q "),VLOOKUP(" ULO",_312_Table1,MATCH('312'!$X$16,_312_Table1_ColumnLookup,0),FALSE),
  IF(AND(VALUE(LEFT($A2007,3))=312,LEFT($G2007,10)="Unincepted"),VLOOKUP(" ULO",_312_Table1,MATCH(LEFT($B2007,1),_312_Table1_ColumnLookup,0),FALSE),
  IF(AND(VALUE(LEFT($A2007,3))=312,LEFT($G2007,5)="Total",$B2007="G "),VLOOKUP('312'!$F$80,_312_Table1,MATCH('312'!$N$16,_312_Table1_ColumnLookup,0),FALSE),
  IF(AND(VALUE(LEFT($A2007,3))=312,LEFT($G2007,5)="Total",$B2007="O "),VLOOKUP('312'!$F$80,_312_Table1,MATCH('312'!$V$16,_312_Table1_ColumnLookup,0),FALSE),
  IF(AND(VALUE(LEFT($A2007,3))=312,LEFT($G2007,5)="Total",$B2007="Q "),VLOOKUP('312'!$F$80,_312_Table1,MATCH('312'!$X$16,_312_Table1_ColumnLookup,0),FALSE),
  IF(AND(VALUE(LEFT($A2007,3))=312,LEFT($G2007,5)="Total"),VLOOKUP('312'!$F$80,_312_Table1,MATCH(LEFT($B2007,1),_312_Table1_ColumnLookup,0),FALSE),
  IF(AND(VALUE(LEFT($A2007,3))=312,LEN($I2007)=4,$B2007="G"),VLOOKUP($I2007,_312_Table1,MATCH('312'!$N$16,_312_Table1_ColumnLookup,0),FALSE),
  IF(AND(VALUE(LEFT($A2007,3))=312,LEN($I2007)=4,$B2007="O"),VLOOKUP($I2007,_312_Table1,MATCH('312'!$V$16,_312_Table1_ColumnLookup,0),FALSE),
  IF(AND(VALUE(LEFT($A2007,3))=312,LEN($I2007)=4,$B2007="Q"),VLOOKUP($I2007,_312_Table1,MATCH('312'!$X$16,_312_Table1_ColumnLookup,0),FALSE),
  IF(AND(VALUE(LEFT($A2007,3))=312,LEN($I2007)=4),VLOOKUP($I2007,_312_Table1,MATCH(LEFT($B2007,1),_312_Table1_ColumnLookup,0),FALSE)
+N("312"),
  IF(VALUE(LEFT($A2007,3))=313,VLOOKUP(VALUE(MID($B2007,2,1)),_313_Table1,MATCH(MID($B2007,1,1),_313_Table1_ColumnLookup,0),FALSE)
+N("313"),
  IF(AND(VALUE(LEFT($A2007,3))=314,LEN($B2007)=3),VLOOKUP(VALUE(MID($B2007,2,2)),_314_Table1,MATCH(MID($B2007,1,1),_314_Table1_ColumnLookup,0),FALSE),
  IF(VALUE(LEFT($A2007,3))=314,VLOOKUP(VALUE(MID($B2007,2,1)),_314_Table1,MATCH(MID($B2007,1,1),_314_Table1_ColumnLookup,0),FALSE)
+N("314"),
""))))))))))))))))))))))))</f>
        <v>#N/A</v>
      </c>
      <c r="E2007" s="238" t="e">
        <f>IF(AND(VALUE(LEFT($A2007,3))=309,LEN($B2007)=3),VLOOKUP(VALUE(MID($B2007,2,2)),_309_Table2,MATCH(MID($B2007,1,1),_309_Table2_ColumnLookup,0),FALSE),
  IF($C2007="309 LCR SummaryA",OneYearSCR,IF($C2007="309 LCR SummaryB",UltimateSCR,IF(VALUE(LEFT($A2007,3))=309,VLOOKUP(VALUE(MID($B2007,2,1)),_309_Table2,MATCH(MID($B2007,1,1),_309_Table2_ColumnLookup,0),FALSE)
+N("309"),
  IF(VALUE(LEFT($A2007,3))=310,VLOOKUP(VALUE(MID($B2007,2,1)),_310_Table2,MATCH(MID($B2007,1,1),_310_Table2_ColumnLookup,0),FALSE)
+N("310"),
  IF(AND(VALUE(LEFT($A2007,3))=311,LEN($I2007)=4),VLOOKUP($I2007,_311_Table2,MATCH($B2007,_311_Table2_ColumnLookup,0),FALSE),
  IF(AND(VALUE(LEFT($A2007,3))=311,OR($B2007="I2",$B2007="J2",$B2007="K2",$B2007="L2")),VLOOKUP('311'!$G$58,_311_Table2,MATCH(MID($B2007,1,1),_311_Table2_ColumnLookup,0),FALSE),
  IF(AND(VALUE(LEFT($A2007,3))=311,RIGHT($B2007,5)="Total"),VLOOKUP('311'!$G$59,_311_Table2,MATCH(MID($B2007,1,1),_311_Table2_ColumnLookup,0),FALSE),
  IF(VALUE(LEFT($A2007,3))=311,VLOOKUP(VALUE(MID($B2007,2,1)),_311_Table2,MATCH(MID($B2007,1,1),_311_Table2_ColumnLookup,0),FALSE)
+N("311"),
  IF(AND(VALUE(LEFT($A2007,3))=312,LEFT($G2007,10)="Unincepted",$B2007="G "),VLOOKUP(" ULO",_312_Table2,MATCH('312'!$N$16,_312_Table2_ColumnLookup,0),FALSE),
  IF(AND(VALUE(LEFT($A2007,3))=312,LEFT($G2007,10)="Unincepted",$B2007="O "),VLOOKUP(" ULO",_312_Table2,MATCH('312'!$V$16,_312_Table2_ColumnLookup,0),FALSE),
  IF(AND(VALUE(LEFT($A2007,3))=312,LEFT($G2007,10)="Unincepted",$B2007="Q "),VLOOKUP(" ULO",_312_Table2,MATCH('312'!$X$16,_312_Table2_ColumnLookup,0),FALSE),
  IF(AND(VALUE(LEFT($A2007,3))=312,LEFT($G2007,10)="Unincepted"),VLOOKUP(" ULO",_312_Table2,MATCH(LEFT($B2007,1),_312_Table2_ColumnLookup,0),FALSE),
  IF(AND(VALUE(LEFT($A2007,3))=312,LEFT($G2007,5)="Total",$B2007="G "),VLOOKUP('312'!$F$80,_312_Table2,MATCH('312'!$N$16,_312_Table2_ColumnLookup,0),FALSE),
  IF(AND(VALUE(LEFT($A2007,3))=312,LEFT($G2007,5)="Total",$B2007="O "),VLOOKUP('312'!$F$80,_312_Table2,MATCH('312'!$V$16,_312_Table2_ColumnLookup,0),FALSE),
  IF(AND(VALUE(LEFT($A2007,3))=312,LEFT($G2007,5)="Total",$B2007="Q "),VLOOKUP('312'!$F$80,_312_Table2,MATCH('312'!$X$16,_312_Table2_ColumnLookup,0),FALSE),
  IF(AND(VALUE(LEFT($A2007,3))=312,LEFT($G2007,5)="Total"),VLOOKUP('312'!$F$80,_312_Table2,MATCH(LEFT($B2007,1),_312_Table2_ColumnLookup,0),FALSE),
  IF(AND(VALUE(LEFT($A2007,3))=312,LEN($I2007)=4,$B2007="G"),VLOOKUP($I2007,_312_Table2,MATCH('312'!$N$16,_312_Table2_ColumnLookup,0),FALSE),
  IF(AND(VALUE(LEFT($A2007,3))=312,LEN($I2007)=4,$B2007="O"),VLOOKUP($I2007,_312_Table2,MATCH('312'!$V$16,_312_Table2_ColumnLookup,0),FALSE),
  IF(AND(VALUE(LEFT($A2007,3))=312,LEN($I2007)=4,$B2007="Q"),VLOOKUP($I2007,_312_Table2,MATCH('312'!$X$16,_312_Table2_ColumnLookup,0),FALSE),
  IF(AND(VALUE(LEFT($A2007,3))=312,LEN($I2007)=4),VLOOKUP($I2007,_312_Table2,MATCH(LEFT($B2007,1),_312_Table2_ColumnLookup,0),FALSE)
+N("312"),
  IF(VALUE(LEFT($A2007,3))=313,VLOOKUP(VALUE(MID($B2007,2,1)),_313_Table2,MATCH(MID($B2007,1,1),_313_Table2_ColumnLookup,0),FALSE)
+N("313"),
  IF(AND(VALUE(LEFT($A2007,3))=314,LEN($B2007)=3),VLOOKUP(VALUE(MID($B2007,2,2)),_314_Table2,MATCH(MID($B2007,1,1),_314_Table2_ColumnLookup,0),FALSE),
  IF(VALUE(LEFT($A2007,3))=314,VLOOKUP(VALUE(MID($B2007,2,1)),_314_Table2,MATCH(MID($B2007,1,1),_314_Table2_ColumnLookup,0),FALSE)
+N("314"),
""))))))))))))))))))))))))</f>
        <v>#N/A</v>
      </c>
      <c r="F2007" s="238" t="e">
        <f>IF(AND(VALUE(LEFT($A2007,3))=309,LEN($B2007)=3),VLOOKUP(VALUE(MID($B2007,2,2)),_309_Table3,MATCH(MID($B2007,1,1),_309_Table3_ColumnLookup,0),FALSE),
  IF($C2007="309 LCR SummaryA",OneYearSCR,IF($C2007="309 LCR SummaryB",UltimateSCR,IF(VALUE(LEFT($A2007,3))=309,VLOOKUP(VALUE(MID($B2007,2,1)),_309_Table3,MATCH(MID($B2007,1,1),_309_Table3_ColumnLookup,0),FALSE)
+N("309"),
  IF(VALUE(LEFT($A2007,3))=310,VLOOKUP(VALUE(MID($B2007,2,1)),_310_Table3,MATCH(MID($B2007,1,1),_310_Table3_ColumnLookup,0),FALSE)
+N("310"),
  IF(AND(VALUE(LEFT($A2007,3))=311,LEN($I2007)=4),VLOOKUP($I2007,_311_Table3,MATCH($B2007,_311_Table3_ColumnLookup,0),FALSE),
  IF(AND(VALUE(LEFT($A2007,3))=311,OR($B2007="I2",$B2007="J2",$B2007="K2",$B2007="L2")),VLOOKUP('311'!$G$58,_311_Table3,MATCH(MID($B2007,1,1),_311_Table3_ColumnLookup,0),FALSE),
  IF(AND(VALUE(LEFT($A2007,3))=311,RIGHT($B2007,5)="Total"),VLOOKUP('311'!$G$59,_311_Table3,MATCH(MID($B2007,1,1),_311_Table3_ColumnLookup,0),FALSE),
  IF(VALUE(LEFT($A2007,3))=311,VLOOKUP(VALUE(MID($B2007,2,1)),_311_Table3,MATCH(MID($B2007,1,1),_311_Table3_ColumnLookup,0),FALSE)
+N("311"),
  IF(AND(VALUE(LEFT($A2007,3))=312,LEFT($G2007,10)="Unincepted",$B2007="G "),VLOOKUP(" ULO",_312_Table3,MATCH('312'!$N$16,_312_Table3_ColumnLookup,0),FALSE),
  IF(AND(VALUE(LEFT($A2007,3))=312,LEFT($G2007,10)="Unincepted",$B2007="O "),VLOOKUP(" ULO",_312_Table3,MATCH('312'!$V$16,_312_Table3_ColumnLookup,0),FALSE),
  IF(AND(VALUE(LEFT($A2007,3))=312,LEFT($G2007,10)="Unincepted",$B2007="Q "),VLOOKUP(" ULO",_312_Table3,MATCH('312'!$X$16,_312_Table3_ColumnLookup,0),FALSE),
  IF(AND(VALUE(LEFT($A2007,3))=312,LEFT($G2007,10)="Unincepted"),VLOOKUP(" ULO",_312_Table3,MATCH(LEFT($B2007,1),_312_Table3_ColumnLookup,0),FALSE),
  IF(AND(VALUE(LEFT($A2007,3))=312,LEFT($G2007,5)="Total",$B2007="G "),VLOOKUP('312'!$F$80,_312_Table3,MATCH('312'!$N$16,_312_Table3_ColumnLookup,0),FALSE),
  IF(AND(VALUE(LEFT($A2007,3))=312,LEFT($G2007,5)="Total",$B2007="O "),VLOOKUP('312'!$F$80,_312_Table3,MATCH('312'!$V$16,_312_Table3_ColumnLookup,0),FALSE),
  IF(AND(VALUE(LEFT($A2007,3))=312,LEFT($G2007,5)="Total",$B2007="Q "),VLOOKUP('312'!$F$80,_312_Table3,MATCH('312'!$X$16,_312_Table3_ColumnLookup,0),FALSE),
  IF(AND(VALUE(LEFT($A2007,3))=312,LEFT($G2007,5)="Total"),VLOOKUP('312'!$F$80,_312_Table3,MATCH(LEFT($B2007,1),_312_Table3_ColumnLookup,0),FALSE),
  IF(AND(VALUE(LEFT($A2007,3))=312,LEN($I2007)=4,$B2007="G"),VLOOKUP($I2007,_312_Table3,MATCH('312'!$N$16,_312_Table3_ColumnLookup,0),FALSE),
  IF(AND(VALUE(LEFT($A2007,3))=312,LEN($I2007)=4,$B2007="O"),VLOOKUP($I2007,_312_Table3,MATCH('312'!$V$16,_312_Table3_ColumnLookup,0),FALSE),
  IF(AND(VALUE(LEFT($A2007,3))=312,LEN($I2007)=4,$B2007="Q"),VLOOKUP($I2007,_312_Table3,MATCH('312'!$X$16,_312_Table3_ColumnLookup,0),FALSE),
  IF(AND(VALUE(LEFT($A2007,3))=312,LEN($I2007)=4),VLOOKUP($I2007,_312_Table3,MATCH(LEFT($B2007,1),_312_Table3_ColumnLookup,0),FALSE)
+N("312"),
  IF(VALUE(LEFT($A2007,3))=313,VLOOKUP(VALUE(MID($B2007,2,1)),_313_Table3,MATCH(MID($B2007,1,1),_313_Table3_ColumnLookup,0),FALSE)
+N("313"),
  IF(AND(VALUE(LEFT($A2007,3))=314,LEN($B2007)=3),VLOOKUP(VALUE(MID($B2007,2,2)),_314_Table3,MATCH(MID($B2007,1,1),_314_Table3_ColumnLookup,0),FALSE),
  IF(VALUE(LEFT($A2007,3))=314,VLOOKUP(VALUE(MID($B2007,2,1)),_314_Table3,MATCH(MID($B2007,1,1),_314_Table3_ColumnLookup,0),FALSE)
+N("314"),
""))))))))))))))))))))))))</f>
        <v>#N/A</v>
      </c>
      <c r="H2007" s="321" t="str">
        <f>IFERROR(
IF(ISERROR($D2007)=FALSE,$D2007,IF(ISERROR($E2007)=FALSE,$E2007,IF(ISERROR($F2007)=FALSE,$F2007
+N("012 checkboxes"),
IF(
IF(OR(LEFT($A2007,9)="Syndicate",LEFT($A2007,12)="NewSyndicate"),VLOOKUP($A2007,'012'!$J:$ZW,MATCH("Link to button",'012'!$J$1:$ZW$1,0),0)
+N("309 checkbox"),
IF($C2007="309 LCR Summary0",VLOOKUP("Notes990",'309'!$P:$ZZ,MATCH("Link to button",'309'!$P$1:$ZZ$1,0),0)
+N("313 checkboxes"),
IF($C2007="313 Financial Information0LcmVsScr",IF($C2007="309 LCR Summary0",VLOOKUP("LcmVsScr",'309'!$N:$ZZ,MATCH("Link to button",'309'!$N$1:$ZZ$1,0),0),
IF($C2007="313 Financial Information0LcrDocAttached",IF($C2007="309 LCR Summary0",VLOOKUP("LcrDocAttached",'309'!$N:$ZZ,MATCH("Link to button",'309'!$N$1:$ZZ$1,0),
0)))))))=1,TRUE,FALSE)
))),"")</f>
        <v/>
      </c>
    </row>
    <row r="2008" spans="1:8">
      <c r="A2008" s="237" t="e">
        <f>VLOOKUP($G2008,CSVLookups!$B:$R,MATCH(A$1,CSVLookups!$B$1:$R$1,0),FALSE)</f>
        <v>#N/A</v>
      </c>
      <c r="B2008" s="237" t="e">
        <f>VLOOKUP($G2008,CSVLookups!$B:$R,MATCH(B$1,CSVLookups!$B$1:$R$1,0),FALSE)</f>
        <v>#N/A</v>
      </c>
      <c r="C2008" s="238" t="e">
        <f t="shared" si="31"/>
        <v>#N/A</v>
      </c>
      <c r="D2008" s="238" t="e">
        <f>IF(AND(VALUE(LEFT($A2008,3))=309,LEN($B2008)=3),VLOOKUP(VALUE(MID($B2008,2,2)),_309_Table1,MATCH(MID($B2008,1,1),_309_Table1_ColumnLookup,0),FALSE),
  IF($C2008="309 LCR SummaryA",OneYearSCR,IF($C2008="309 LCR SummaryB",UltimateSCR,IF(VALUE(LEFT($A2008,3))=309,VLOOKUP(VALUE(MID($B2008,2,1)),_309_Table1,MATCH(MID($B2008,1,1),_309_Table1_ColumnLookup,0),FALSE)
+N("309"),
  IF(VALUE(LEFT($A2008,3))=310,VLOOKUP(VALUE(MID($B2008,2,1)),_310_Table1,MATCH(MID($B2008,1,1),_310_Table1_ColumnLookup,0),FALSE)
+N("310"),
  IF(AND(VALUE(LEFT($A2008,3))=311,LEN($I2008)=4),VLOOKUP($I2008,_311_Table1,MATCH($B2008,_311_Table1_ColumnLookup,0),FALSE),
  IF(AND(VALUE(LEFT($A2008,3))=311,OR($B2008="I2",$B2008="J2",$B2008="K2",$B2008="L2")),VLOOKUP('311'!$G$58,_311_Table1,MATCH(MID($B2008,1,1),_311_Table1_ColumnLookup,0),FALSE),
  IF(AND(VALUE(LEFT($A2008,3))=311,RIGHT($B2008,5)="Total"),VLOOKUP('311'!$G$59,_311_Table1,MATCH(MID($B2008,1,1),_311_Table1_ColumnLookup,0),FALSE),
  IF(VALUE(LEFT($A2008,3))=311,VLOOKUP(VALUE(MID($B2008,2,1)),_311_Table1,MATCH(MID($B2008,1,1),_311_Table1_ColumnLookup,0),FALSE)
+N("311"),
  IF(AND(VALUE(LEFT($A2008,3))=312,LEFT($G2008,10)="Unincepted",$B2008="G "),VLOOKUP(" ULO",_312_Table1,MATCH('312'!$N$16,_312_Table1_ColumnLookup,0),FALSE),
  IF(AND(VALUE(LEFT($A2008,3))=312,LEFT($G2008,10)="Unincepted",$B2008="O "),VLOOKUP(" ULO",_312_Table1,MATCH('312'!$V$16,_312_Table1_ColumnLookup,0),FALSE),
  IF(AND(VALUE(LEFT($A2008,3))=312,LEFT($G2008,10)="Unincepted",$B2008="Q "),VLOOKUP(" ULO",_312_Table1,MATCH('312'!$X$16,_312_Table1_ColumnLookup,0),FALSE),
  IF(AND(VALUE(LEFT($A2008,3))=312,LEFT($G2008,10)="Unincepted"),VLOOKUP(" ULO",_312_Table1,MATCH(LEFT($B2008,1),_312_Table1_ColumnLookup,0),FALSE),
  IF(AND(VALUE(LEFT($A2008,3))=312,LEFT($G2008,5)="Total",$B2008="G "),VLOOKUP('312'!$F$80,_312_Table1,MATCH('312'!$N$16,_312_Table1_ColumnLookup,0),FALSE),
  IF(AND(VALUE(LEFT($A2008,3))=312,LEFT($G2008,5)="Total",$B2008="O "),VLOOKUP('312'!$F$80,_312_Table1,MATCH('312'!$V$16,_312_Table1_ColumnLookup,0),FALSE),
  IF(AND(VALUE(LEFT($A2008,3))=312,LEFT($G2008,5)="Total",$B2008="Q "),VLOOKUP('312'!$F$80,_312_Table1,MATCH('312'!$X$16,_312_Table1_ColumnLookup,0),FALSE),
  IF(AND(VALUE(LEFT($A2008,3))=312,LEFT($G2008,5)="Total"),VLOOKUP('312'!$F$80,_312_Table1,MATCH(LEFT($B2008,1),_312_Table1_ColumnLookup,0),FALSE),
  IF(AND(VALUE(LEFT($A2008,3))=312,LEN($I2008)=4,$B2008="G"),VLOOKUP($I2008,_312_Table1,MATCH('312'!$N$16,_312_Table1_ColumnLookup,0),FALSE),
  IF(AND(VALUE(LEFT($A2008,3))=312,LEN($I2008)=4,$B2008="O"),VLOOKUP($I2008,_312_Table1,MATCH('312'!$V$16,_312_Table1_ColumnLookup,0),FALSE),
  IF(AND(VALUE(LEFT($A2008,3))=312,LEN($I2008)=4,$B2008="Q"),VLOOKUP($I2008,_312_Table1,MATCH('312'!$X$16,_312_Table1_ColumnLookup,0),FALSE),
  IF(AND(VALUE(LEFT($A2008,3))=312,LEN($I2008)=4),VLOOKUP($I2008,_312_Table1,MATCH(LEFT($B2008,1),_312_Table1_ColumnLookup,0),FALSE)
+N("312"),
  IF(VALUE(LEFT($A2008,3))=313,VLOOKUP(VALUE(MID($B2008,2,1)),_313_Table1,MATCH(MID($B2008,1,1),_313_Table1_ColumnLookup,0),FALSE)
+N("313"),
  IF(AND(VALUE(LEFT($A2008,3))=314,LEN($B2008)=3),VLOOKUP(VALUE(MID($B2008,2,2)),_314_Table1,MATCH(MID($B2008,1,1),_314_Table1_ColumnLookup,0),FALSE),
  IF(VALUE(LEFT($A2008,3))=314,VLOOKUP(VALUE(MID($B2008,2,1)),_314_Table1,MATCH(MID($B2008,1,1),_314_Table1_ColumnLookup,0),FALSE)
+N("314"),
""))))))))))))))))))))))))</f>
        <v>#N/A</v>
      </c>
      <c r="E2008" s="238" t="e">
        <f>IF(AND(VALUE(LEFT($A2008,3))=309,LEN($B2008)=3),VLOOKUP(VALUE(MID($B2008,2,2)),_309_Table2,MATCH(MID($B2008,1,1),_309_Table2_ColumnLookup,0),FALSE),
  IF($C2008="309 LCR SummaryA",OneYearSCR,IF($C2008="309 LCR SummaryB",UltimateSCR,IF(VALUE(LEFT($A2008,3))=309,VLOOKUP(VALUE(MID($B2008,2,1)),_309_Table2,MATCH(MID($B2008,1,1),_309_Table2_ColumnLookup,0),FALSE)
+N("309"),
  IF(VALUE(LEFT($A2008,3))=310,VLOOKUP(VALUE(MID($B2008,2,1)),_310_Table2,MATCH(MID($B2008,1,1),_310_Table2_ColumnLookup,0),FALSE)
+N("310"),
  IF(AND(VALUE(LEFT($A2008,3))=311,LEN($I2008)=4),VLOOKUP($I2008,_311_Table2,MATCH($B2008,_311_Table2_ColumnLookup,0),FALSE),
  IF(AND(VALUE(LEFT($A2008,3))=311,OR($B2008="I2",$B2008="J2",$B2008="K2",$B2008="L2")),VLOOKUP('311'!$G$58,_311_Table2,MATCH(MID($B2008,1,1),_311_Table2_ColumnLookup,0),FALSE),
  IF(AND(VALUE(LEFT($A2008,3))=311,RIGHT($B2008,5)="Total"),VLOOKUP('311'!$G$59,_311_Table2,MATCH(MID($B2008,1,1),_311_Table2_ColumnLookup,0),FALSE),
  IF(VALUE(LEFT($A2008,3))=311,VLOOKUP(VALUE(MID($B2008,2,1)),_311_Table2,MATCH(MID($B2008,1,1),_311_Table2_ColumnLookup,0),FALSE)
+N("311"),
  IF(AND(VALUE(LEFT($A2008,3))=312,LEFT($G2008,10)="Unincepted",$B2008="G "),VLOOKUP(" ULO",_312_Table2,MATCH('312'!$N$16,_312_Table2_ColumnLookup,0),FALSE),
  IF(AND(VALUE(LEFT($A2008,3))=312,LEFT($G2008,10)="Unincepted",$B2008="O "),VLOOKUP(" ULO",_312_Table2,MATCH('312'!$V$16,_312_Table2_ColumnLookup,0),FALSE),
  IF(AND(VALUE(LEFT($A2008,3))=312,LEFT($G2008,10)="Unincepted",$B2008="Q "),VLOOKUP(" ULO",_312_Table2,MATCH('312'!$X$16,_312_Table2_ColumnLookup,0),FALSE),
  IF(AND(VALUE(LEFT($A2008,3))=312,LEFT($G2008,10)="Unincepted"),VLOOKUP(" ULO",_312_Table2,MATCH(LEFT($B2008,1),_312_Table2_ColumnLookup,0),FALSE),
  IF(AND(VALUE(LEFT($A2008,3))=312,LEFT($G2008,5)="Total",$B2008="G "),VLOOKUP('312'!$F$80,_312_Table2,MATCH('312'!$N$16,_312_Table2_ColumnLookup,0),FALSE),
  IF(AND(VALUE(LEFT($A2008,3))=312,LEFT($G2008,5)="Total",$B2008="O "),VLOOKUP('312'!$F$80,_312_Table2,MATCH('312'!$V$16,_312_Table2_ColumnLookup,0),FALSE),
  IF(AND(VALUE(LEFT($A2008,3))=312,LEFT($G2008,5)="Total",$B2008="Q "),VLOOKUP('312'!$F$80,_312_Table2,MATCH('312'!$X$16,_312_Table2_ColumnLookup,0),FALSE),
  IF(AND(VALUE(LEFT($A2008,3))=312,LEFT($G2008,5)="Total"),VLOOKUP('312'!$F$80,_312_Table2,MATCH(LEFT($B2008,1),_312_Table2_ColumnLookup,0),FALSE),
  IF(AND(VALUE(LEFT($A2008,3))=312,LEN($I2008)=4,$B2008="G"),VLOOKUP($I2008,_312_Table2,MATCH('312'!$N$16,_312_Table2_ColumnLookup,0),FALSE),
  IF(AND(VALUE(LEFT($A2008,3))=312,LEN($I2008)=4,$B2008="O"),VLOOKUP($I2008,_312_Table2,MATCH('312'!$V$16,_312_Table2_ColumnLookup,0),FALSE),
  IF(AND(VALUE(LEFT($A2008,3))=312,LEN($I2008)=4,$B2008="Q"),VLOOKUP($I2008,_312_Table2,MATCH('312'!$X$16,_312_Table2_ColumnLookup,0),FALSE),
  IF(AND(VALUE(LEFT($A2008,3))=312,LEN($I2008)=4),VLOOKUP($I2008,_312_Table2,MATCH(LEFT($B2008,1),_312_Table2_ColumnLookup,0),FALSE)
+N("312"),
  IF(VALUE(LEFT($A2008,3))=313,VLOOKUP(VALUE(MID($B2008,2,1)),_313_Table2,MATCH(MID($B2008,1,1),_313_Table2_ColumnLookup,0),FALSE)
+N("313"),
  IF(AND(VALUE(LEFT($A2008,3))=314,LEN($B2008)=3),VLOOKUP(VALUE(MID($B2008,2,2)),_314_Table2,MATCH(MID($B2008,1,1),_314_Table2_ColumnLookup,0),FALSE),
  IF(VALUE(LEFT($A2008,3))=314,VLOOKUP(VALUE(MID($B2008,2,1)),_314_Table2,MATCH(MID($B2008,1,1),_314_Table2_ColumnLookup,0),FALSE)
+N("314"),
""))))))))))))))))))))))))</f>
        <v>#N/A</v>
      </c>
      <c r="F2008" s="238" t="e">
        <f>IF(AND(VALUE(LEFT($A2008,3))=309,LEN($B2008)=3),VLOOKUP(VALUE(MID($B2008,2,2)),_309_Table3,MATCH(MID($B2008,1,1),_309_Table3_ColumnLookup,0),FALSE),
  IF($C2008="309 LCR SummaryA",OneYearSCR,IF($C2008="309 LCR SummaryB",UltimateSCR,IF(VALUE(LEFT($A2008,3))=309,VLOOKUP(VALUE(MID($B2008,2,1)),_309_Table3,MATCH(MID($B2008,1,1),_309_Table3_ColumnLookup,0),FALSE)
+N("309"),
  IF(VALUE(LEFT($A2008,3))=310,VLOOKUP(VALUE(MID($B2008,2,1)),_310_Table3,MATCH(MID($B2008,1,1),_310_Table3_ColumnLookup,0),FALSE)
+N("310"),
  IF(AND(VALUE(LEFT($A2008,3))=311,LEN($I2008)=4),VLOOKUP($I2008,_311_Table3,MATCH($B2008,_311_Table3_ColumnLookup,0),FALSE),
  IF(AND(VALUE(LEFT($A2008,3))=311,OR($B2008="I2",$B2008="J2",$B2008="K2",$B2008="L2")),VLOOKUP('311'!$G$58,_311_Table3,MATCH(MID($B2008,1,1),_311_Table3_ColumnLookup,0),FALSE),
  IF(AND(VALUE(LEFT($A2008,3))=311,RIGHT($B2008,5)="Total"),VLOOKUP('311'!$G$59,_311_Table3,MATCH(MID($B2008,1,1),_311_Table3_ColumnLookup,0),FALSE),
  IF(VALUE(LEFT($A2008,3))=311,VLOOKUP(VALUE(MID($B2008,2,1)),_311_Table3,MATCH(MID($B2008,1,1),_311_Table3_ColumnLookup,0),FALSE)
+N("311"),
  IF(AND(VALUE(LEFT($A2008,3))=312,LEFT($G2008,10)="Unincepted",$B2008="G "),VLOOKUP(" ULO",_312_Table3,MATCH('312'!$N$16,_312_Table3_ColumnLookup,0),FALSE),
  IF(AND(VALUE(LEFT($A2008,3))=312,LEFT($G2008,10)="Unincepted",$B2008="O "),VLOOKUP(" ULO",_312_Table3,MATCH('312'!$V$16,_312_Table3_ColumnLookup,0),FALSE),
  IF(AND(VALUE(LEFT($A2008,3))=312,LEFT($G2008,10)="Unincepted",$B2008="Q "),VLOOKUP(" ULO",_312_Table3,MATCH('312'!$X$16,_312_Table3_ColumnLookup,0),FALSE),
  IF(AND(VALUE(LEFT($A2008,3))=312,LEFT($G2008,10)="Unincepted"),VLOOKUP(" ULO",_312_Table3,MATCH(LEFT($B2008,1),_312_Table3_ColumnLookup,0),FALSE),
  IF(AND(VALUE(LEFT($A2008,3))=312,LEFT($G2008,5)="Total",$B2008="G "),VLOOKUP('312'!$F$80,_312_Table3,MATCH('312'!$N$16,_312_Table3_ColumnLookup,0),FALSE),
  IF(AND(VALUE(LEFT($A2008,3))=312,LEFT($G2008,5)="Total",$B2008="O "),VLOOKUP('312'!$F$80,_312_Table3,MATCH('312'!$V$16,_312_Table3_ColumnLookup,0),FALSE),
  IF(AND(VALUE(LEFT($A2008,3))=312,LEFT($G2008,5)="Total",$B2008="Q "),VLOOKUP('312'!$F$80,_312_Table3,MATCH('312'!$X$16,_312_Table3_ColumnLookup,0),FALSE),
  IF(AND(VALUE(LEFT($A2008,3))=312,LEFT($G2008,5)="Total"),VLOOKUP('312'!$F$80,_312_Table3,MATCH(LEFT($B2008,1),_312_Table3_ColumnLookup,0),FALSE),
  IF(AND(VALUE(LEFT($A2008,3))=312,LEN($I2008)=4,$B2008="G"),VLOOKUP($I2008,_312_Table3,MATCH('312'!$N$16,_312_Table3_ColumnLookup,0),FALSE),
  IF(AND(VALUE(LEFT($A2008,3))=312,LEN($I2008)=4,$B2008="O"),VLOOKUP($I2008,_312_Table3,MATCH('312'!$V$16,_312_Table3_ColumnLookup,0),FALSE),
  IF(AND(VALUE(LEFT($A2008,3))=312,LEN($I2008)=4,$B2008="Q"),VLOOKUP($I2008,_312_Table3,MATCH('312'!$X$16,_312_Table3_ColumnLookup,0),FALSE),
  IF(AND(VALUE(LEFT($A2008,3))=312,LEN($I2008)=4),VLOOKUP($I2008,_312_Table3,MATCH(LEFT($B2008,1),_312_Table3_ColumnLookup,0),FALSE)
+N("312"),
  IF(VALUE(LEFT($A2008,3))=313,VLOOKUP(VALUE(MID($B2008,2,1)),_313_Table3,MATCH(MID($B2008,1,1),_313_Table3_ColumnLookup,0),FALSE)
+N("313"),
  IF(AND(VALUE(LEFT($A2008,3))=314,LEN($B2008)=3),VLOOKUP(VALUE(MID($B2008,2,2)),_314_Table3,MATCH(MID($B2008,1,1),_314_Table3_ColumnLookup,0),FALSE),
  IF(VALUE(LEFT($A2008,3))=314,VLOOKUP(VALUE(MID($B2008,2,1)),_314_Table3,MATCH(MID($B2008,1,1),_314_Table3_ColumnLookup,0),FALSE)
+N("314"),
""))))))))))))))))))))))))</f>
        <v>#N/A</v>
      </c>
      <c r="H2008" s="321" t="str">
        <f>IFERROR(
IF(ISERROR($D2008)=FALSE,$D2008,IF(ISERROR($E2008)=FALSE,$E2008,IF(ISERROR($F2008)=FALSE,$F2008
+N("012 checkboxes"),
IF(
IF(OR(LEFT($A2008,9)="Syndicate",LEFT($A2008,12)="NewSyndicate"),VLOOKUP($A2008,'012'!$J:$ZW,MATCH("Link to button",'012'!$J$1:$ZW$1,0),0)
+N("309 checkbox"),
IF($C2008="309 LCR Summary0",VLOOKUP("Notes990",'309'!$P:$ZZ,MATCH("Link to button",'309'!$P$1:$ZZ$1,0),0)
+N("313 checkboxes"),
IF($C2008="313 Financial Information0LcmVsScr",IF($C2008="309 LCR Summary0",VLOOKUP("LcmVsScr",'309'!$N:$ZZ,MATCH("Link to button",'309'!$N$1:$ZZ$1,0),0),
IF($C2008="313 Financial Information0LcrDocAttached",IF($C2008="309 LCR Summary0",VLOOKUP("LcrDocAttached",'309'!$N:$ZZ,MATCH("Link to button",'309'!$N$1:$ZZ$1,0),
0)))))))=1,TRUE,FALSE)
))),"")</f>
        <v/>
      </c>
    </row>
    <row r="2009" spans="1:8">
      <c r="A2009" s="237" t="e">
        <f>VLOOKUP($G2009,CSVLookups!$B:$R,MATCH(A$1,CSVLookups!$B$1:$R$1,0),FALSE)</f>
        <v>#N/A</v>
      </c>
      <c r="B2009" s="237" t="e">
        <f>VLOOKUP($G2009,CSVLookups!$B:$R,MATCH(B$1,CSVLookups!$B$1:$R$1,0),FALSE)</f>
        <v>#N/A</v>
      </c>
      <c r="C2009" s="238" t="e">
        <f t="shared" si="31"/>
        <v>#N/A</v>
      </c>
      <c r="D2009" s="238" t="e">
        <f>IF(AND(VALUE(LEFT($A2009,3))=309,LEN($B2009)=3),VLOOKUP(VALUE(MID($B2009,2,2)),_309_Table1,MATCH(MID($B2009,1,1),_309_Table1_ColumnLookup,0),FALSE),
  IF($C2009="309 LCR SummaryA",OneYearSCR,IF($C2009="309 LCR SummaryB",UltimateSCR,IF(VALUE(LEFT($A2009,3))=309,VLOOKUP(VALUE(MID($B2009,2,1)),_309_Table1,MATCH(MID($B2009,1,1),_309_Table1_ColumnLookup,0),FALSE)
+N("309"),
  IF(VALUE(LEFT($A2009,3))=310,VLOOKUP(VALUE(MID($B2009,2,1)),_310_Table1,MATCH(MID($B2009,1,1),_310_Table1_ColumnLookup,0),FALSE)
+N("310"),
  IF(AND(VALUE(LEFT($A2009,3))=311,LEN($I2009)=4),VLOOKUP($I2009,_311_Table1,MATCH($B2009,_311_Table1_ColumnLookup,0),FALSE),
  IF(AND(VALUE(LEFT($A2009,3))=311,OR($B2009="I2",$B2009="J2",$B2009="K2",$B2009="L2")),VLOOKUP('311'!$G$58,_311_Table1,MATCH(MID($B2009,1,1),_311_Table1_ColumnLookup,0),FALSE),
  IF(AND(VALUE(LEFT($A2009,3))=311,RIGHT($B2009,5)="Total"),VLOOKUP('311'!$G$59,_311_Table1,MATCH(MID($B2009,1,1),_311_Table1_ColumnLookup,0),FALSE),
  IF(VALUE(LEFT($A2009,3))=311,VLOOKUP(VALUE(MID($B2009,2,1)),_311_Table1,MATCH(MID($B2009,1,1),_311_Table1_ColumnLookup,0),FALSE)
+N("311"),
  IF(AND(VALUE(LEFT($A2009,3))=312,LEFT($G2009,10)="Unincepted",$B2009="G "),VLOOKUP(" ULO",_312_Table1,MATCH('312'!$N$16,_312_Table1_ColumnLookup,0),FALSE),
  IF(AND(VALUE(LEFT($A2009,3))=312,LEFT($G2009,10)="Unincepted",$B2009="O "),VLOOKUP(" ULO",_312_Table1,MATCH('312'!$V$16,_312_Table1_ColumnLookup,0),FALSE),
  IF(AND(VALUE(LEFT($A2009,3))=312,LEFT($G2009,10)="Unincepted",$B2009="Q "),VLOOKUP(" ULO",_312_Table1,MATCH('312'!$X$16,_312_Table1_ColumnLookup,0),FALSE),
  IF(AND(VALUE(LEFT($A2009,3))=312,LEFT($G2009,10)="Unincepted"),VLOOKUP(" ULO",_312_Table1,MATCH(LEFT($B2009,1),_312_Table1_ColumnLookup,0),FALSE),
  IF(AND(VALUE(LEFT($A2009,3))=312,LEFT($G2009,5)="Total",$B2009="G "),VLOOKUP('312'!$F$80,_312_Table1,MATCH('312'!$N$16,_312_Table1_ColumnLookup,0),FALSE),
  IF(AND(VALUE(LEFT($A2009,3))=312,LEFT($G2009,5)="Total",$B2009="O "),VLOOKUP('312'!$F$80,_312_Table1,MATCH('312'!$V$16,_312_Table1_ColumnLookup,0),FALSE),
  IF(AND(VALUE(LEFT($A2009,3))=312,LEFT($G2009,5)="Total",$B2009="Q "),VLOOKUP('312'!$F$80,_312_Table1,MATCH('312'!$X$16,_312_Table1_ColumnLookup,0),FALSE),
  IF(AND(VALUE(LEFT($A2009,3))=312,LEFT($G2009,5)="Total"),VLOOKUP('312'!$F$80,_312_Table1,MATCH(LEFT($B2009,1),_312_Table1_ColumnLookup,0),FALSE),
  IF(AND(VALUE(LEFT($A2009,3))=312,LEN($I2009)=4,$B2009="G"),VLOOKUP($I2009,_312_Table1,MATCH('312'!$N$16,_312_Table1_ColumnLookup,0),FALSE),
  IF(AND(VALUE(LEFT($A2009,3))=312,LEN($I2009)=4,$B2009="O"),VLOOKUP($I2009,_312_Table1,MATCH('312'!$V$16,_312_Table1_ColumnLookup,0),FALSE),
  IF(AND(VALUE(LEFT($A2009,3))=312,LEN($I2009)=4,$B2009="Q"),VLOOKUP($I2009,_312_Table1,MATCH('312'!$X$16,_312_Table1_ColumnLookup,0),FALSE),
  IF(AND(VALUE(LEFT($A2009,3))=312,LEN($I2009)=4),VLOOKUP($I2009,_312_Table1,MATCH(LEFT($B2009,1),_312_Table1_ColumnLookup,0),FALSE)
+N("312"),
  IF(VALUE(LEFT($A2009,3))=313,VLOOKUP(VALUE(MID($B2009,2,1)),_313_Table1,MATCH(MID($B2009,1,1),_313_Table1_ColumnLookup,0),FALSE)
+N("313"),
  IF(AND(VALUE(LEFT($A2009,3))=314,LEN($B2009)=3),VLOOKUP(VALUE(MID($B2009,2,2)),_314_Table1,MATCH(MID($B2009,1,1),_314_Table1_ColumnLookup,0),FALSE),
  IF(VALUE(LEFT($A2009,3))=314,VLOOKUP(VALUE(MID($B2009,2,1)),_314_Table1,MATCH(MID($B2009,1,1),_314_Table1_ColumnLookup,0),FALSE)
+N("314"),
""))))))))))))))))))))))))</f>
        <v>#N/A</v>
      </c>
      <c r="E2009" s="238" t="e">
        <f>IF(AND(VALUE(LEFT($A2009,3))=309,LEN($B2009)=3),VLOOKUP(VALUE(MID($B2009,2,2)),_309_Table2,MATCH(MID($B2009,1,1),_309_Table2_ColumnLookup,0),FALSE),
  IF($C2009="309 LCR SummaryA",OneYearSCR,IF($C2009="309 LCR SummaryB",UltimateSCR,IF(VALUE(LEFT($A2009,3))=309,VLOOKUP(VALUE(MID($B2009,2,1)),_309_Table2,MATCH(MID($B2009,1,1),_309_Table2_ColumnLookup,0),FALSE)
+N("309"),
  IF(VALUE(LEFT($A2009,3))=310,VLOOKUP(VALUE(MID($B2009,2,1)),_310_Table2,MATCH(MID($B2009,1,1),_310_Table2_ColumnLookup,0),FALSE)
+N("310"),
  IF(AND(VALUE(LEFT($A2009,3))=311,LEN($I2009)=4),VLOOKUP($I2009,_311_Table2,MATCH($B2009,_311_Table2_ColumnLookup,0),FALSE),
  IF(AND(VALUE(LEFT($A2009,3))=311,OR($B2009="I2",$B2009="J2",$B2009="K2",$B2009="L2")),VLOOKUP('311'!$G$58,_311_Table2,MATCH(MID($B2009,1,1),_311_Table2_ColumnLookup,0),FALSE),
  IF(AND(VALUE(LEFT($A2009,3))=311,RIGHT($B2009,5)="Total"),VLOOKUP('311'!$G$59,_311_Table2,MATCH(MID($B2009,1,1),_311_Table2_ColumnLookup,0),FALSE),
  IF(VALUE(LEFT($A2009,3))=311,VLOOKUP(VALUE(MID($B2009,2,1)),_311_Table2,MATCH(MID($B2009,1,1),_311_Table2_ColumnLookup,0),FALSE)
+N("311"),
  IF(AND(VALUE(LEFT($A2009,3))=312,LEFT($G2009,10)="Unincepted",$B2009="G "),VLOOKUP(" ULO",_312_Table2,MATCH('312'!$N$16,_312_Table2_ColumnLookup,0),FALSE),
  IF(AND(VALUE(LEFT($A2009,3))=312,LEFT($G2009,10)="Unincepted",$B2009="O "),VLOOKUP(" ULO",_312_Table2,MATCH('312'!$V$16,_312_Table2_ColumnLookup,0),FALSE),
  IF(AND(VALUE(LEFT($A2009,3))=312,LEFT($G2009,10)="Unincepted",$B2009="Q "),VLOOKUP(" ULO",_312_Table2,MATCH('312'!$X$16,_312_Table2_ColumnLookup,0),FALSE),
  IF(AND(VALUE(LEFT($A2009,3))=312,LEFT($G2009,10)="Unincepted"),VLOOKUP(" ULO",_312_Table2,MATCH(LEFT($B2009,1),_312_Table2_ColumnLookup,0),FALSE),
  IF(AND(VALUE(LEFT($A2009,3))=312,LEFT($G2009,5)="Total",$B2009="G "),VLOOKUP('312'!$F$80,_312_Table2,MATCH('312'!$N$16,_312_Table2_ColumnLookup,0),FALSE),
  IF(AND(VALUE(LEFT($A2009,3))=312,LEFT($G2009,5)="Total",$B2009="O "),VLOOKUP('312'!$F$80,_312_Table2,MATCH('312'!$V$16,_312_Table2_ColumnLookup,0),FALSE),
  IF(AND(VALUE(LEFT($A2009,3))=312,LEFT($G2009,5)="Total",$B2009="Q "),VLOOKUP('312'!$F$80,_312_Table2,MATCH('312'!$X$16,_312_Table2_ColumnLookup,0),FALSE),
  IF(AND(VALUE(LEFT($A2009,3))=312,LEFT($G2009,5)="Total"),VLOOKUP('312'!$F$80,_312_Table2,MATCH(LEFT($B2009,1),_312_Table2_ColumnLookup,0),FALSE),
  IF(AND(VALUE(LEFT($A2009,3))=312,LEN($I2009)=4,$B2009="G"),VLOOKUP($I2009,_312_Table2,MATCH('312'!$N$16,_312_Table2_ColumnLookup,0),FALSE),
  IF(AND(VALUE(LEFT($A2009,3))=312,LEN($I2009)=4,$B2009="O"),VLOOKUP($I2009,_312_Table2,MATCH('312'!$V$16,_312_Table2_ColumnLookup,0),FALSE),
  IF(AND(VALUE(LEFT($A2009,3))=312,LEN($I2009)=4,$B2009="Q"),VLOOKUP($I2009,_312_Table2,MATCH('312'!$X$16,_312_Table2_ColumnLookup,0),FALSE),
  IF(AND(VALUE(LEFT($A2009,3))=312,LEN($I2009)=4),VLOOKUP($I2009,_312_Table2,MATCH(LEFT($B2009,1),_312_Table2_ColumnLookup,0),FALSE)
+N("312"),
  IF(VALUE(LEFT($A2009,3))=313,VLOOKUP(VALUE(MID($B2009,2,1)),_313_Table2,MATCH(MID($B2009,1,1),_313_Table2_ColumnLookup,0),FALSE)
+N("313"),
  IF(AND(VALUE(LEFT($A2009,3))=314,LEN($B2009)=3),VLOOKUP(VALUE(MID($B2009,2,2)),_314_Table2,MATCH(MID($B2009,1,1),_314_Table2_ColumnLookup,0),FALSE),
  IF(VALUE(LEFT($A2009,3))=314,VLOOKUP(VALUE(MID($B2009,2,1)),_314_Table2,MATCH(MID($B2009,1,1),_314_Table2_ColumnLookup,0),FALSE)
+N("314"),
""))))))))))))))))))))))))</f>
        <v>#N/A</v>
      </c>
      <c r="F2009" s="238" t="e">
        <f>IF(AND(VALUE(LEFT($A2009,3))=309,LEN($B2009)=3),VLOOKUP(VALUE(MID($B2009,2,2)),_309_Table3,MATCH(MID($B2009,1,1),_309_Table3_ColumnLookup,0),FALSE),
  IF($C2009="309 LCR SummaryA",OneYearSCR,IF($C2009="309 LCR SummaryB",UltimateSCR,IF(VALUE(LEFT($A2009,3))=309,VLOOKUP(VALUE(MID($B2009,2,1)),_309_Table3,MATCH(MID($B2009,1,1),_309_Table3_ColumnLookup,0),FALSE)
+N("309"),
  IF(VALUE(LEFT($A2009,3))=310,VLOOKUP(VALUE(MID($B2009,2,1)),_310_Table3,MATCH(MID($B2009,1,1),_310_Table3_ColumnLookup,0),FALSE)
+N("310"),
  IF(AND(VALUE(LEFT($A2009,3))=311,LEN($I2009)=4),VLOOKUP($I2009,_311_Table3,MATCH($B2009,_311_Table3_ColumnLookup,0),FALSE),
  IF(AND(VALUE(LEFT($A2009,3))=311,OR($B2009="I2",$B2009="J2",$B2009="K2",$B2009="L2")),VLOOKUP('311'!$G$58,_311_Table3,MATCH(MID($B2009,1,1),_311_Table3_ColumnLookup,0),FALSE),
  IF(AND(VALUE(LEFT($A2009,3))=311,RIGHT($B2009,5)="Total"),VLOOKUP('311'!$G$59,_311_Table3,MATCH(MID($B2009,1,1),_311_Table3_ColumnLookup,0),FALSE),
  IF(VALUE(LEFT($A2009,3))=311,VLOOKUP(VALUE(MID($B2009,2,1)),_311_Table3,MATCH(MID($B2009,1,1),_311_Table3_ColumnLookup,0),FALSE)
+N("311"),
  IF(AND(VALUE(LEFT($A2009,3))=312,LEFT($G2009,10)="Unincepted",$B2009="G "),VLOOKUP(" ULO",_312_Table3,MATCH('312'!$N$16,_312_Table3_ColumnLookup,0),FALSE),
  IF(AND(VALUE(LEFT($A2009,3))=312,LEFT($G2009,10)="Unincepted",$B2009="O "),VLOOKUP(" ULO",_312_Table3,MATCH('312'!$V$16,_312_Table3_ColumnLookup,0),FALSE),
  IF(AND(VALUE(LEFT($A2009,3))=312,LEFT($G2009,10)="Unincepted",$B2009="Q "),VLOOKUP(" ULO",_312_Table3,MATCH('312'!$X$16,_312_Table3_ColumnLookup,0),FALSE),
  IF(AND(VALUE(LEFT($A2009,3))=312,LEFT($G2009,10)="Unincepted"),VLOOKUP(" ULO",_312_Table3,MATCH(LEFT($B2009,1),_312_Table3_ColumnLookup,0),FALSE),
  IF(AND(VALUE(LEFT($A2009,3))=312,LEFT($G2009,5)="Total",$B2009="G "),VLOOKUP('312'!$F$80,_312_Table3,MATCH('312'!$N$16,_312_Table3_ColumnLookup,0),FALSE),
  IF(AND(VALUE(LEFT($A2009,3))=312,LEFT($G2009,5)="Total",$B2009="O "),VLOOKUP('312'!$F$80,_312_Table3,MATCH('312'!$V$16,_312_Table3_ColumnLookup,0),FALSE),
  IF(AND(VALUE(LEFT($A2009,3))=312,LEFT($G2009,5)="Total",$B2009="Q "),VLOOKUP('312'!$F$80,_312_Table3,MATCH('312'!$X$16,_312_Table3_ColumnLookup,0),FALSE),
  IF(AND(VALUE(LEFT($A2009,3))=312,LEFT($G2009,5)="Total"),VLOOKUP('312'!$F$80,_312_Table3,MATCH(LEFT($B2009,1),_312_Table3_ColumnLookup,0),FALSE),
  IF(AND(VALUE(LEFT($A2009,3))=312,LEN($I2009)=4,$B2009="G"),VLOOKUP($I2009,_312_Table3,MATCH('312'!$N$16,_312_Table3_ColumnLookup,0),FALSE),
  IF(AND(VALUE(LEFT($A2009,3))=312,LEN($I2009)=4,$B2009="O"),VLOOKUP($I2009,_312_Table3,MATCH('312'!$V$16,_312_Table3_ColumnLookup,0),FALSE),
  IF(AND(VALUE(LEFT($A2009,3))=312,LEN($I2009)=4,$B2009="Q"),VLOOKUP($I2009,_312_Table3,MATCH('312'!$X$16,_312_Table3_ColumnLookup,0),FALSE),
  IF(AND(VALUE(LEFT($A2009,3))=312,LEN($I2009)=4),VLOOKUP($I2009,_312_Table3,MATCH(LEFT($B2009,1),_312_Table3_ColumnLookup,0),FALSE)
+N("312"),
  IF(VALUE(LEFT($A2009,3))=313,VLOOKUP(VALUE(MID($B2009,2,1)),_313_Table3,MATCH(MID($B2009,1,1),_313_Table3_ColumnLookup,0),FALSE)
+N("313"),
  IF(AND(VALUE(LEFT($A2009,3))=314,LEN($B2009)=3),VLOOKUP(VALUE(MID($B2009,2,2)),_314_Table3,MATCH(MID($B2009,1,1),_314_Table3_ColumnLookup,0),FALSE),
  IF(VALUE(LEFT($A2009,3))=314,VLOOKUP(VALUE(MID($B2009,2,1)),_314_Table3,MATCH(MID($B2009,1,1),_314_Table3_ColumnLookup,0),FALSE)
+N("314"),
""))))))))))))))))))))))))</f>
        <v>#N/A</v>
      </c>
      <c r="H2009" s="321" t="str">
        <f>IFERROR(
IF(ISERROR($D2009)=FALSE,$D2009,IF(ISERROR($E2009)=FALSE,$E2009,IF(ISERROR($F2009)=FALSE,$F2009
+N("012 checkboxes"),
IF(
IF(OR(LEFT($A2009,9)="Syndicate",LEFT($A2009,12)="NewSyndicate"),VLOOKUP($A2009,'012'!$J:$ZW,MATCH("Link to button",'012'!$J$1:$ZW$1,0),0)
+N("309 checkbox"),
IF($C2009="309 LCR Summary0",VLOOKUP("Notes990",'309'!$P:$ZZ,MATCH("Link to button",'309'!$P$1:$ZZ$1,0),0)
+N("313 checkboxes"),
IF($C2009="313 Financial Information0LcmVsScr",IF($C2009="309 LCR Summary0",VLOOKUP("LcmVsScr",'309'!$N:$ZZ,MATCH("Link to button",'309'!$N$1:$ZZ$1,0),0),
IF($C2009="313 Financial Information0LcrDocAttached",IF($C2009="309 LCR Summary0",VLOOKUP("LcrDocAttached",'309'!$N:$ZZ,MATCH("Link to button",'309'!$N$1:$ZZ$1,0),
0)))))))=1,TRUE,FALSE)
))),"")</f>
        <v/>
      </c>
    </row>
    <row r="2010" spans="1:8">
      <c r="A2010" s="237" t="e">
        <f>VLOOKUP($G2010,CSVLookups!$B:$R,MATCH(A$1,CSVLookups!$B$1:$R$1,0),FALSE)</f>
        <v>#N/A</v>
      </c>
      <c r="B2010" s="237" t="e">
        <f>VLOOKUP($G2010,CSVLookups!$B:$R,MATCH(B$1,CSVLookups!$B$1:$R$1,0),FALSE)</f>
        <v>#N/A</v>
      </c>
      <c r="C2010" s="238" t="e">
        <f t="shared" si="31"/>
        <v>#N/A</v>
      </c>
      <c r="D2010" s="238" t="e">
        <f>IF(AND(VALUE(LEFT($A2010,3))=309,LEN($B2010)=3),VLOOKUP(VALUE(MID($B2010,2,2)),_309_Table1,MATCH(MID($B2010,1,1),_309_Table1_ColumnLookup,0),FALSE),
  IF($C2010="309 LCR SummaryA",OneYearSCR,IF($C2010="309 LCR SummaryB",UltimateSCR,IF(VALUE(LEFT($A2010,3))=309,VLOOKUP(VALUE(MID($B2010,2,1)),_309_Table1,MATCH(MID($B2010,1,1),_309_Table1_ColumnLookup,0),FALSE)
+N("309"),
  IF(VALUE(LEFT($A2010,3))=310,VLOOKUP(VALUE(MID($B2010,2,1)),_310_Table1,MATCH(MID($B2010,1,1),_310_Table1_ColumnLookup,0),FALSE)
+N("310"),
  IF(AND(VALUE(LEFT($A2010,3))=311,LEN($I2010)=4),VLOOKUP($I2010,_311_Table1,MATCH($B2010,_311_Table1_ColumnLookup,0),FALSE),
  IF(AND(VALUE(LEFT($A2010,3))=311,OR($B2010="I2",$B2010="J2",$B2010="K2",$B2010="L2")),VLOOKUP('311'!$G$58,_311_Table1,MATCH(MID($B2010,1,1),_311_Table1_ColumnLookup,0),FALSE),
  IF(AND(VALUE(LEFT($A2010,3))=311,RIGHT($B2010,5)="Total"),VLOOKUP('311'!$G$59,_311_Table1,MATCH(MID($B2010,1,1),_311_Table1_ColumnLookup,0),FALSE),
  IF(VALUE(LEFT($A2010,3))=311,VLOOKUP(VALUE(MID($B2010,2,1)),_311_Table1,MATCH(MID($B2010,1,1),_311_Table1_ColumnLookup,0),FALSE)
+N("311"),
  IF(AND(VALUE(LEFT($A2010,3))=312,LEFT($G2010,10)="Unincepted",$B2010="G "),VLOOKUP(" ULO",_312_Table1,MATCH('312'!$N$16,_312_Table1_ColumnLookup,0),FALSE),
  IF(AND(VALUE(LEFT($A2010,3))=312,LEFT($G2010,10)="Unincepted",$B2010="O "),VLOOKUP(" ULO",_312_Table1,MATCH('312'!$V$16,_312_Table1_ColumnLookup,0),FALSE),
  IF(AND(VALUE(LEFT($A2010,3))=312,LEFT($G2010,10)="Unincepted",$B2010="Q "),VLOOKUP(" ULO",_312_Table1,MATCH('312'!$X$16,_312_Table1_ColumnLookup,0),FALSE),
  IF(AND(VALUE(LEFT($A2010,3))=312,LEFT($G2010,10)="Unincepted"),VLOOKUP(" ULO",_312_Table1,MATCH(LEFT($B2010,1),_312_Table1_ColumnLookup,0),FALSE),
  IF(AND(VALUE(LEFT($A2010,3))=312,LEFT($G2010,5)="Total",$B2010="G "),VLOOKUP('312'!$F$80,_312_Table1,MATCH('312'!$N$16,_312_Table1_ColumnLookup,0),FALSE),
  IF(AND(VALUE(LEFT($A2010,3))=312,LEFT($G2010,5)="Total",$B2010="O "),VLOOKUP('312'!$F$80,_312_Table1,MATCH('312'!$V$16,_312_Table1_ColumnLookup,0),FALSE),
  IF(AND(VALUE(LEFT($A2010,3))=312,LEFT($G2010,5)="Total",$B2010="Q "),VLOOKUP('312'!$F$80,_312_Table1,MATCH('312'!$X$16,_312_Table1_ColumnLookup,0),FALSE),
  IF(AND(VALUE(LEFT($A2010,3))=312,LEFT($G2010,5)="Total"),VLOOKUP('312'!$F$80,_312_Table1,MATCH(LEFT($B2010,1),_312_Table1_ColumnLookup,0),FALSE),
  IF(AND(VALUE(LEFT($A2010,3))=312,LEN($I2010)=4,$B2010="G"),VLOOKUP($I2010,_312_Table1,MATCH('312'!$N$16,_312_Table1_ColumnLookup,0),FALSE),
  IF(AND(VALUE(LEFT($A2010,3))=312,LEN($I2010)=4,$B2010="O"),VLOOKUP($I2010,_312_Table1,MATCH('312'!$V$16,_312_Table1_ColumnLookup,0),FALSE),
  IF(AND(VALUE(LEFT($A2010,3))=312,LEN($I2010)=4,$B2010="Q"),VLOOKUP($I2010,_312_Table1,MATCH('312'!$X$16,_312_Table1_ColumnLookup,0),FALSE),
  IF(AND(VALUE(LEFT($A2010,3))=312,LEN($I2010)=4),VLOOKUP($I2010,_312_Table1,MATCH(LEFT($B2010,1),_312_Table1_ColumnLookup,0),FALSE)
+N("312"),
  IF(VALUE(LEFT($A2010,3))=313,VLOOKUP(VALUE(MID($B2010,2,1)),_313_Table1,MATCH(MID($B2010,1,1),_313_Table1_ColumnLookup,0),FALSE)
+N("313"),
  IF(AND(VALUE(LEFT($A2010,3))=314,LEN($B2010)=3),VLOOKUP(VALUE(MID($B2010,2,2)),_314_Table1,MATCH(MID($B2010,1,1),_314_Table1_ColumnLookup,0),FALSE),
  IF(VALUE(LEFT($A2010,3))=314,VLOOKUP(VALUE(MID($B2010,2,1)),_314_Table1,MATCH(MID($B2010,1,1),_314_Table1_ColumnLookup,0),FALSE)
+N("314"),
""))))))))))))))))))))))))</f>
        <v>#N/A</v>
      </c>
      <c r="E2010" s="238" t="e">
        <f>IF(AND(VALUE(LEFT($A2010,3))=309,LEN($B2010)=3),VLOOKUP(VALUE(MID($B2010,2,2)),_309_Table2,MATCH(MID($B2010,1,1),_309_Table2_ColumnLookup,0),FALSE),
  IF($C2010="309 LCR SummaryA",OneYearSCR,IF($C2010="309 LCR SummaryB",UltimateSCR,IF(VALUE(LEFT($A2010,3))=309,VLOOKUP(VALUE(MID($B2010,2,1)),_309_Table2,MATCH(MID($B2010,1,1),_309_Table2_ColumnLookup,0),FALSE)
+N("309"),
  IF(VALUE(LEFT($A2010,3))=310,VLOOKUP(VALUE(MID($B2010,2,1)),_310_Table2,MATCH(MID($B2010,1,1),_310_Table2_ColumnLookup,0),FALSE)
+N("310"),
  IF(AND(VALUE(LEFT($A2010,3))=311,LEN($I2010)=4),VLOOKUP($I2010,_311_Table2,MATCH($B2010,_311_Table2_ColumnLookup,0),FALSE),
  IF(AND(VALUE(LEFT($A2010,3))=311,OR($B2010="I2",$B2010="J2",$B2010="K2",$B2010="L2")),VLOOKUP('311'!$G$58,_311_Table2,MATCH(MID($B2010,1,1),_311_Table2_ColumnLookup,0),FALSE),
  IF(AND(VALUE(LEFT($A2010,3))=311,RIGHT($B2010,5)="Total"),VLOOKUP('311'!$G$59,_311_Table2,MATCH(MID($B2010,1,1),_311_Table2_ColumnLookup,0),FALSE),
  IF(VALUE(LEFT($A2010,3))=311,VLOOKUP(VALUE(MID($B2010,2,1)),_311_Table2,MATCH(MID($B2010,1,1),_311_Table2_ColumnLookup,0),FALSE)
+N("311"),
  IF(AND(VALUE(LEFT($A2010,3))=312,LEFT($G2010,10)="Unincepted",$B2010="G "),VLOOKUP(" ULO",_312_Table2,MATCH('312'!$N$16,_312_Table2_ColumnLookup,0),FALSE),
  IF(AND(VALUE(LEFT($A2010,3))=312,LEFT($G2010,10)="Unincepted",$B2010="O "),VLOOKUP(" ULO",_312_Table2,MATCH('312'!$V$16,_312_Table2_ColumnLookup,0),FALSE),
  IF(AND(VALUE(LEFT($A2010,3))=312,LEFT($G2010,10)="Unincepted",$B2010="Q "),VLOOKUP(" ULO",_312_Table2,MATCH('312'!$X$16,_312_Table2_ColumnLookup,0),FALSE),
  IF(AND(VALUE(LEFT($A2010,3))=312,LEFT($G2010,10)="Unincepted"),VLOOKUP(" ULO",_312_Table2,MATCH(LEFT($B2010,1),_312_Table2_ColumnLookup,0),FALSE),
  IF(AND(VALUE(LEFT($A2010,3))=312,LEFT($G2010,5)="Total",$B2010="G "),VLOOKUP('312'!$F$80,_312_Table2,MATCH('312'!$N$16,_312_Table2_ColumnLookup,0),FALSE),
  IF(AND(VALUE(LEFT($A2010,3))=312,LEFT($G2010,5)="Total",$B2010="O "),VLOOKUP('312'!$F$80,_312_Table2,MATCH('312'!$V$16,_312_Table2_ColumnLookup,0),FALSE),
  IF(AND(VALUE(LEFT($A2010,3))=312,LEFT($G2010,5)="Total",$B2010="Q "),VLOOKUP('312'!$F$80,_312_Table2,MATCH('312'!$X$16,_312_Table2_ColumnLookup,0),FALSE),
  IF(AND(VALUE(LEFT($A2010,3))=312,LEFT($G2010,5)="Total"),VLOOKUP('312'!$F$80,_312_Table2,MATCH(LEFT($B2010,1),_312_Table2_ColumnLookup,0),FALSE),
  IF(AND(VALUE(LEFT($A2010,3))=312,LEN($I2010)=4,$B2010="G"),VLOOKUP($I2010,_312_Table2,MATCH('312'!$N$16,_312_Table2_ColumnLookup,0),FALSE),
  IF(AND(VALUE(LEFT($A2010,3))=312,LEN($I2010)=4,$B2010="O"),VLOOKUP($I2010,_312_Table2,MATCH('312'!$V$16,_312_Table2_ColumnLookup,0),FALSE),
  IF(AND(VALUE(LEFT($A2010,3))=312,LEN($I2010)=4,$B2010="Q"),VLOOKUP($I2010,_312_Table2,MATCH('312'!$X$16,_312_Table2_ColumnLookup,0),FALSE),
  IF(AND(VALUE(LEFT($A2010,3))=312,LEN($I2010)=4),VLOOKUP($I2010,_312_Table2,MATCH(LEFT($B2010,1),_312_Table2_ColumnLookup,0),FALSE)
+N("312"),
  IF(VALUE(LEFT($A2010,3))=313,VLOOKUP(VALUE(MID($B2010,2,1)),_313_Table2,MATCH(MID($B2010,1,1),_313_Table2_ColumnLookup,0),FALSE)
+N("313"),
  IF(AND(VALUE(LEFT($A2010,3))=314,LEN($B2010)=3),VLOOKUP(VALUE(MID($B2010,2,2)),_314_Table2,MATCH(MID($B2010,1,1),_314_Table2_ColumnLookup,0),FALSE),
  IF(VALUE(LEFT($A2010,3))=314,VLOOKUP(VALUE(MID($B2010,2,1)),_314_Table2,MATCH(MID($B2010,1,1),_314_Table2_ColumnLookup,0),FALSE)
+N("314"),
""))))))))))))))))))))))))</f>
        <v>#N/A</v>
      </c>
      <c r="F2010" s="238" t="e">
        <f>IF(AND(VALUE(LEFT($A2010,3))=309,LEN($B2010)=3),VLOOKUP(VALUE(MID($B2010,2,2)),_309_Table3,MATCH(MID($B2010,1,1),_309_Table3_ColumnLookup,0),FALSE),
  IF($C2010="309 LCR SummaryA",OneYearSCR,IF($C2010="309 LCR SummaryB",UltimateSCR,IF(VALUE(LEFT($A2010,3))=309,VLOOKUP(VALUE(MID($B2010,2,1)),_309_Table3,MATCH(MID($B2010,1,1),_309_Table3_ColumnLookup,0),FALSE)
+N("309"),
  IF(VALUE(LEFT($A2010,3))=310,VLOOKUP(VALUE(MID($B2010,2,1)),_310_Table3,MATCH(MID($B2010,1,1),_310_Table3_ColumnLookup,0),FALSE)
+N("310"),
  IF(AND(VALUE(LEFT($A2010,3))=311,LEN($I2010)=4),VLOOKUP($I2010,_311_Table3,MATCH($B2010,_311_Table3_ColumnLookup,0),FALSE),
  IF(AND(VALUE(LEFT($A2010,3))=311,OR($B2010="I2",$B2010="J2",$B2010="K2",$B2010="L2")),VLOOKUP('311'!$G$58,_311_Table3,MATCH(MID($B2010,1,1),_311_Table3_ColumnLookup,0),FALSE),
  IF(AND(VALUE(LEFT($A2010,3))=311,RIGHT($B2010,5)="Total"),VLOOKUP('311'!$G$59,_311_Table3,MATCH(MID($B2010,1,1),_311_Table3_ColumnLookup,0),FALSE),
  IF(VALUE(LEFT($A2010,3))=311,VLOOKUP(VALUE(MID($B2010,2,1)),_311_Table3,MATCH(MID($B2010,1,1),_311_Table3_ColumnLookup,0),FALSE)
+N("311"),
  IF(AND(VALUE(LEFT($A2010,3))=312,LEFT($G2010,10)="Unincepted",$B2010="G "),VLOOKUP(" ULO",_312_Table3,MATCH('312'!$N$16,_312_Table3_ColumnLookup,0),FALSE),
  IF(AND(VALUE(LEFT($A2010,3))=312,LEFT($G2010,10)="Unincepted",$B2010="O "),VLOOKUP(" ULO",_312_Table3,MATCH('312'!$V$16,_312_Table3_ColumnLookup,0),FALSE),
  IF(AND(VALUE(LEFT($A2010,3))=312,LEFT($G2010,10)="Unincepted",$B2010="Q "),VLOOKUP(" ULO",_312_Table3,MATCH('312'!$X$16,_312_Table3_ColumnLookup,0),FALSE),
  IF(AND(VALUE(LEFT($A2010,3))=312,LEFT($G2010,10)="Unincepted"),VLOOKUP(" ULO",_312_Table3,MATCH(LEFT($B2010,1),_312_Table3_ColumnLookup,0),FALSE),
  IF(AND(VALUE(LEFT($A2010,3))=312,LEFT($G2010,5)="Total",$B2010="G "),VLOOKUP('312'!$F$80,_312_Table3,MATCH('312'!$N$16,_312_Table3_ColumnLookup,0),FALSE),
  IF(AND(VALUE(LEFT($A2010,3))=312,LEFT($G2010,5)="Total",$B2010="O "),VLOOKUP('312'!$F$80,_312_Table3,MATCH('312'!$V$16,_312_Table3_ColumnLookup,0),FALSE),
  IF(AND(VALUE(LEFT($A2010,3))=312,LEFT($G2010,5)="Total",$B2010="Q "),VLOOKUP('312'!$F$80,_312_Table3,MATCH('312'!$X$16,_312_Table3_ColumnLookup,0),FALSE),
  IF(AND(VALUE(LEFT($A2010,3))=312,LEFT($G2010,5)="Total"),VLOOKUP('312'!$F$80,_312_Table3,MATCH(LEFT($B2010,1),_312_Table3_ColumnLookup,0),FALSE),
  IF(AND(VALUE(LEFT($A2010,3))=312,LEN($I2010)=4,$B2010="G"),VLOOKUP($I2010,_312_Table3,MATCH('312'!$N$16,_312_Table3_ColumnLookup,0),FALSE),
  IF(AND(VALUE(LEFT($A2010,3))=312,LEN($I2010)=4,$B2010="O"),VLOOKUP($I2010,_312_Table3,MATCH('312'!$V$16,_312_Table3_ColumnLookup,0),FALSE),
  IF(AND(VALUE(LEFT($A2010,3))=312,LEN($I2010)=4,$B2010="Q"),VLOOKUP($I2010,_312_Table3,MATCH('312'!$X$16,_312_Table3_ColumnLookup,0),FALSE),
  IF(AND(VALUE(LEFT($A2010,3))=312,LEN($I2010)=4),VLOOKUP($I2010,_312_Table3,MATCH(LEFT($B2010,1),_312_Table3_ColumnLookup,0),FALSE)
+N("312"),
  IF(VALUE(LEFT($A2010,3))=313,VLOOKUP(VALUE(MID($B2010,2,1)),_313_Table3,MATCH(MID($B2010,1,1),_313_Table3_ColumnLookup,0),FALSE)
+N("313"),
  IF(AND(VALUE(LEFT($A2010,3))=314,LEN($B2010)=3),VLOOKUP(VALUE(MID($B2010,2,2)),_314_Table3,MATCH(MID($B2010,1,1),_314_Table3_ColumnLookup,0),FALSE),
  IF(VALUE(LEFT($A2010,3))=314,VLOOKUP(VALUE(MID($B2010,2,1)),_314_Table3,MATCH(MID($B2010,1,1),_314_Table3_ColumnLookup,0),FALSE)
+N("314"),
""))))))))))))))))))))))))</f>
        <v>#N/A</v>
      </c>
      <c r="H2010" s="321" t="str">
        <f>IFERROR(
IF(ISERROR($D2010)=FALSE,$D2010,IF(ISERROR($E2010)=FALSE,$E2010,IF(ISERROR($F2010)=FALSE,$F2010
+N("012 checkboxes"),
IF(
IF(OR(LEFT($A2010,9)="Syndicate",LEFT($A2010,12)="NewSyndicate"),VLOOKUP($A2010,'012'!$J:$ZW,MATCH("Link to button",'012'!$J$1:$ZW$1,0),0)
+N("309 checkbox"),
IF($C2010="309 LCR Summary0",VLOOKUP("Notes990",'309'!$P:$ZZ,MATCH("Link to button",'309'!$P$1:$ZZ$1,0),0)
+N("313 checkboxes"),
IF($C2010="313 Financial Information0LcmVsScr",IF($C2010="309 LCR Summary0",VLOOKUP("LcmVsScr",'309'!$N:$ZZ,MATCH("Link to button",'309'!$N$1:$ZZ$1,0),0),
IF($C2010="313 Financial Information0LcrDocAttached",IF($C2010="309 LCR Summary0",VLOOKUP("LcrDocAttached",'309'!$N:$ZZ,MATCH("Link to button",'309'!$N$1:$ZZ$1,0),
0)))))))=1,TRUE,FALSE)
))),"")</f>
        <v/>
      </c>
    </row>
    <row r="2011" spans="1:8">
      <c r="A2011" s="237" t="e">
        <f>VLOOKUP($G2011,CSVLookups!$B:$R,MATCH(A$1,CSVLookups!$B$1:$R$1,0),FALSE)</f>
        <v>#N/A</v>
      </c>
      <c r="B2011" s="237" t="e">
        <f>VLOOKUP($G2011,CSVLookups!$B:$R,MATCH(B$1,CSVLookups!$B$1:$R$1,0),FALSE)</f>
        <v>#N/A</v>
      </c>
      <c r="C2011" s="238" t="e">
        <f t="shared" si="31"/>
        <v>#N/A</v>
      </c>
      <c r="D2011" s="238" t="e">
        <f>IF(AND(VALUE(LEFT($A2011,3))=309,LEN($B2011)=3),VLOOKUP(VALUE(MID($B2011,2,2)),_309_Table1,MATCH(MID($B2011,1,1),_309_Table1_ColumnLookup,0),FALSE),
  IF($C2011="309 LCR SummaryA",OneYearSCR,IF($C2011="309 LCR SummaryB",UltimateSCR,IF(VALUE(LEFT($A2011,3))=309,VLOOKUP(VALUE(MID($B2011,2,1)),_309_Table1,MATCH(MID($B2011,1,1),_309_Table1_ColumnLookup,0),FALSE)
+N("309"),
  IF(VALUE(LEFT($A2011,3))=310,VLOOKUP(VALUE(MID($B2011,2,1)),_310_Table1,MATCH(MID($B2011,1,1),_310_Table1_ColumnLookup,0),FALSE)
+N("310"),
  IF(AND(VALUE(LEFT($A2011,3))=311,LEN($I2011)=4),VLOOKUP($I2011,_311_Table1,MATCH($B2011,_311_Table1_ColumnLookup,0),FALSE),
  IF(AND(VALUE(LEFT($A2011,3))=311,OR($B2011="I2",$B2011="J2",$B2011="K2",$B2011="L2")),VLOOKUP('311'!$G$58,_311_Table1,MATCH(MID($B2011,1,1),_311_Table1_ColumnLookup,0),FALSE),
  IF(AND(VALUE(LEFT($A2011,3))=311,RIGHT($B2011,5)="Total"),VLOOKUP('311'!$G$59,_311_Table1,MATCH(MID($B2011,1,1),_311_Table1_ColumnLookup,0),FALSE),
  IF(VALUE(LEFT($A2011,3))=311,VLOOKUP(VALUE(MID($B2011,2,1)),_311_Table1,MATCH(MID($B2011,1,1),_311_Table1_ColumnLookup,0),FALSE)
+N("311"),
  IF(AND(VALUE(LEFT($A2011,3))=312,LEFT($G2011,10)="Unincepted",$B2011="G "),VLOOKUP(" ULO",_312_Table1,MATCH('312'!$N$16,_312_Table1_ColumnLookup,0),FALSE),
  IF(AND(VALUE(LEFT($A2011,3))=312,LEFT($G2011,10)="Unincepted",$B2011="O "),VLOOKUP(" ULO",_312_Table1,MATCH('312'!$V$16,_312_Table1_ColumnLookup,0),FALSE),
  IF(AND(VALUE(LEFT($A2011,3))=312,LEFT($G2011,10)="Unincepted",$B2011="Q "),VLOOKUP(" ULO",_312_Table1,MATCH('312'!$X$16,_312_Table1_ColumnLookup,0),FALSE),
  IF(AND(VALUE(LEFT($A2011,3))=312,LEFT($G2011,10)="Unincepted"),VLOOKUP(" ULO",_312_Table1,MATCH(LEFT($B2011,1),_312_Table1_ColumnLookup,0),FALSE),
  IF(AND(VALUE(LEFT($A2011,3))=312,LEFT($G2011,5)="Total",$B2011="G "),VLOOKUP('312'!$F$80,_312_Table1,MATCH('312'!$N$16,_312_Table1_ColumnLookup,0),FALSE),
  IF(AND(VALUE(LEFT($A2011,3))=312,LEFT($G2011,5)="Total",$B2011="O "),VLOOKUP('312'!$F$80,_312_Table1,MATCH('312'!$V$16,_312_Table1_ColumnLookup,0),FALSE),
  IF(AND(VALUE(LEFT($A2011,3))=312,LEFT($G2011,5)="Total",$B2011="Q "),VLOOKUP('312'!$F$80,_312_Table1,MATCH('312'!$X$16,_312_Table1_ColumnLookup,0),FALSE),
  IF(AND(VALUE(LEFT($A2011,3))=312,LEFT($G2011,5)="Total"),VLOOKUP('312'!$F$80,_312_Table1,MATCH(LEFT($B2011,1),_312_Table1_ColumnLookup,0),FALSE),
  IF(AND(VALUE(LEFT($A2011,3))=312,LEN($I2011)=4,$B2011="G"),VLOOKUP($I2011,_312_Table1,MATCH('312'!$N$16,_312_Table1_ColumnLookup,0),FALSE),
  IF(AND(VALUE(LEFT($A2011,3))=312,LEN($I2011)=4,$B2011="O"),VLOOKUP($I2011,_312_Table1,MATCH('312'!$V$16,_312_Table1_ColumnLookup,0),FALSE),
  IF(AND(VALUE(LEFT($A2011,3))=312,LEN($I2011)=4,$B2011="Q"),VLOOKUP($I2011,_312_Table1,MATCH('312'!$X$16,_312_Table1_ColumnLookup,0),FALSE),
  IF(AND(VALUE(LEFT($A2011,3))=312,LEN($I2011)=4),VLOOKUP($I2011,_312_Table1,MATCH(LEFT($B2011,1),_312_Table1_ColumnLookup,0),FALSE)
+N("312"),
  IF(VALUE(LEFT($A2011,3))=313,VLOOKUP(VALUE(MID($B2011,2,1)),_313_Table1,MATCH(MID($B2011,1,1),_313_Table1_ColumnLookup,0),FALSE)
+N("313"),
  IF(AND(VALUE(LEFT($A2011,3))=314,LEN($B2011)=3),VLOOKUP(VALUE(MID($B2011,2,2)),_314_Table1,MATCH(MID($B2011,1,1),_314_Table1_ColumnLookup,0),FALSE),
  IF(VALUE(LEFT($A2011,3))=314,VLOOKUP(VALUE(MID($B2011,2,1)),_314_Table1,MATCH(MID($B2011,1,1),_314_Table1_ColumnLookup,0),FALSE)
+N("314"),
""))))))))))))))))))))))))</f>
        <v>#N/A</v>
      </c>
      <c r="E2011" s="238" t="e">
        <f>IF(AND(VALUE(LEFT($A2011,3))=309,LEN($B2011)=3),VLOOKUP(VALUE(MID($B2011,2,2)),_309_Table2,MATCH(MID($B2011,1,1),_309_Table2_ColumnLookup,0),FALSE),
  IF($C2011="309 LCR SummaryA",OneYearSCR,IF($C2011="309 LCR SummaryB",UltimateSCR,IF(VALUE(LEFT($A2011,3))=309,VLOOKUP(VALUE(MID($B2011,2,1)),_309_Table2,MATCH(MID($B2011,1,1),_309_Table2_ColumnLookup,0),FALSE)
+N("309"),
  IF(VALUE(LEFT($A2011,3))=310,VLOOKUP(VALUE(MID($B2011,2,1)),_310_Table2,MATCH(MID($B2011,1,1),_310_Table2_ColumnLookup,0),FALSE)
+N("310"),
  IF(AND(VALUE(LEFT($A2011,3))=311,LEN($I2011)=4),VLOOKUP($I2011,_311_Table2,MATCH($B2011,_311_Table2_ColumnLookup,0),FALSE),
  IF(AND(VALUE(LEFT($A2011,3))=311,OR($B2011="I2",$B2011="J2",$B2011="K2",$B2011="L2")),VLOOKUP('311'!$G$58,_311_Table2,MATCH(MID($B2011,1,1),_311_Table2_ColumnLookup,0),FALSE),
  IF(AND(VALUE(LEFT($A2011,3))=311,RIGHT($B2011,5)="Total"),VLOOKUP('311'!$G$59,_311_Table2,MATCH(MID($B2011,1,1),_311_Table2_ColumnLookup,0),FALSE),
  IF(VALUE(LEFT($A2011,3))=311,VLOOKUP(VALUE(MID($B2011,2,1)),_311_Table2,MATCH(MID($B2011,1,1),_311_Table2_ColumnLookup,0),FALSE)
+N("311"),
  IF(AND(VALUE(LEFT($A2011,3))=312,LEFT($G2011,10)="Unincepted",$B2011="G "),VLOOKUP(" ULO",_312_Table2,MATCH('312'!$N$16,_312_Table2_ColumnLookup,0),FALSE),
  IF(AND(VALUE(LEFT($A2011,3))=312,LEFT($G2011,10)="Unincepted",$B2011="O "),VLOOKUP(" ULO",_312_Table2,MATCH('312'!$V$16,_312_Table2_ColumnLookup,0),FALSE),
  IF(AND(VALUE(LEFT($A2011,3))=312,LEFT($G2011,10)="Unincepted",$B2011="Q "),VLOOKUP(" ULO",_312_Table2,MATCH('312'!$X$16,_312_Table2_ColumnLookup,0),FALSE),
  IF(AND(VALUE(LEFT($A2011,3))=312,LEFT($G2011,10)="Unincepted"),VLOOKUP(" ULO",_312_Table2,MATCH(LEFT($B2011,1),_312_Table2_ColumnLookup,0),FALSE),
  IF(AND(VALUE(LEFT($A2011,3))=312,LEFT($G2011,5)="Total",$B2011="G "),VLOOKUP('312'!$F$80,_312_Table2,MATCH('312'!$N$16,_312_Table2_ColumnLookup,0),FALSE),
  IF(AND(VALUE(LEFT($A2011,3))=312,LEFT($G2011,5)="Total",$B2011="O "),VLOOKUP('312'!$F$80,_312_Table2,MATCH('312'!$V$16,_312_Table2_ColumnLookup,0),FALSE),
  IF(AND(VALUE(LEFT($A2011,3))=312,LEFT($G2011,5)="Total",$B2011="Q "),VLOOKUP('312'!$F$80,_312_Table2,MATCH('312'!$X$16,_312_Table2_ColumnLookup,0),FALSE),
  IF(AND(VALUE(LEFT($A2011,3))=312,LEFT($G2011,5)="Total"),VLOOKUP('312'!$F$80,_312_Table2,MATCH(LEFT($B2011,1),_312_Table2_ColumnLookup,0),FALSE),
  IF(AND(VALUE(LEFT($A2011,3))=312,LEN($I2011)=4,$B2011="G"),VLOOKUP($I2011,_312_Table2,MATCH('312'!$N$16,_312_Table2_ColumnLookup,0),FALSE),
  IF(AND(VALUE(LEFT($A2011,3))=312,LEN($I2011)=4,$B2011="O"),VLOOKUP($I2011,_312_Table2,MATCH('312'!$V$16,_312_Table2_ColumnLookup,0),FALSE),
  IF(AND(VALUE(LEFT($A2011,3))=312,LEN($I2011)=4,$B2011="Q"),VLOOKUP($I2011,_312_Table2,MATCH('312'!$X$16,_312_Table2_ColumnLookup,0),FALSE),
  IF(AND(VALUE(LEFT($A2011,3))=312,LEN($I2011)=4),VLOOKUP($I2011,_312_Table2,MATCH(LEFT($B2011,1),_312_Table2_ColumnLookup,0),FALSE)
+N("312"),
  IF(VALUE(LEFT($A2011,3))=313,VLOOKUP(VALUE(MID($B2011,2,1)),_313_Table2,MATCH(MID($B2011,1,1),_313_Table2_ColumnLookup,0),FALSE)
+N("313"),
  IF(AND(VALUE(LEFT($A2011,3))=314,LEN($B2011)=3),VLOOKUP(VALUE(MID($B2011,2,2)),_314_Table2,MATCH(MID($B2011,1,1),_314_Table2_ColumnLookup,0),FALSE),
  IF(VALUE(LEFT($A2011,3))=314,VLOOKUP(VALUE(MID($B2011,2,1)),_314_Table2,MATCH(MID($B2011,1,1),_314_Table2_ColumnLookup,0),FALSE)
+N("314"),
""))))))))))))))))))))))))</f>
        <v>#N/A</v>
      </c>
      <c r="F2011" s="238" t="e">
        <f>IF(AND(VALUE(LEFT($A2011,3))=309,LEN($B2011)=3),VLOOKUP(VALUE(MID($B2011,2,2)),_309_Table3,MATCH(MID($B2011,1,1),_309_Table3_ColumnLookup,0),FALSE),
  IF($C2011="309 LCR SummaryA",OneYearSCR,IF($C2011="309 LCR SummaryB",UltimateSCR,IF(VALUE(LEFT($A2011,3))=309,VLOOKUP(VALUE(MID($B2011,2,1)),_309_Table3,MATCH(MID($B2011,1,1),_309_Table3_ColumnLookup,0),FALSE)
+N("309"),
  IF(VALUE(LEFT($A2011,3))=310,VLOOKUP(VALUE(MID($B2011,2,1)),_310_Table3,MATCH(MID($B2011,1,1),_310_Table3_ColumnLookup,0),FALSE)
+N("310"),
  IF(AND(VALUE(LEFT($A2011,3))=311,LEN($I2011)=4),VLOOKUP($I2011,_311_Table3,MATCH($B2011,_311_Table3_ColumnLookup,0),FALSE),
  IF(AND(VALUE(LEFT($A2011,3))=311,OR($B2011="I2",$B2011="J2",$B2011="K2",$B2011="L2")),VLOOKUP('311'!$G$58,_311_Table3,MATCH(MID($B2011,1,1),_311_Table3_ColumnLookup,0),FALSE),
  IF(AND(VALUE(LEFT($A2011,3))=311,RIGHT($B2011,5)="Total"),VLOOKUP('311'!$G$59,_311_Table3,MATCH(MID($B2011,1,1),_311_Table3_ColumnLookup,0),FALSE),
  IF(VALUE(LEFT($A2011,3))=311,VLOOKUP(VALUE(MID($B2011,2,1)),_311_Table3,MATCH(MID($B2011,1,1),_311_Table3_ColumnLookup,0),FALSE)
+N("311"),
  IF(AND(VALUE(LEFT($A2011,3))=312,LEFT($G2011,10)="Unincepted",$B2011="G "),VLOOKUP(" ULO",_312_Table3,MATCH('312'!$N$16,_312_Table3_ColumnLookup,0),FALSE),
  IF(AND(VALUE(LEFT($A2011,3))=312,LEFT($G2011,10)="Unincepted",$B2011="O "),VLOOKUP(" ULO",_312_Table3,MATCH('312'!$V$16,_312_Table3_ColumnLookup,0),FALSE),
  IF(AND(VALUE(LEFT($A2011,3))=312,LEFT($G2011,10)="Unincepted",$B2011="Q "),VLOOKUP(" ULO",_312_Table3,MATCH('312'!$X$16,_312_Table3_ColumnLookup,0),FALSE),
  IF(AND(VALUE(LEFT($A2011,3))=312,LEFT($G2011,10)="Unincepted"),VLOOKUP(" ULO",_312_Table3,MATCH(LEFT($B2011,1),_312_Table3_ColumnLookup,0),FALSE),
  IF(AND(VALUE(LEFT($A2011,3))=312,LEFT($G2011,5)="Total",$B2011="G "),VLOOKUP('312'!$F$80,_312_Table3,MATCH('312'!$N$16,_312_Table3_ColumnLookup,0),FALSE),
  IF(AND(VALUE(LEFT($A2011,3))=312,LEFT($G2011,5)="Total",$B2011="O "),VLOOKUP('312'!$F$80,_312_Table3,MATCH('312'!$V$16,_312_Table3_ColumnLookup,0),FALSE),
  IF(AND(VALUE(LEFT($A2011,3))=312,LEFT($G2011,5)="Total",$B2011="Q "),VLOOKUP('312'!$F$80,_312_Table3,MATCH('312'!$X$16,_312_Table3_ColumnLookup,0),FALSE),
  IF(AND(VALUE(LEFT($A2011,3))=312,LEFT($G2011,5)="Total"),VLOOKUP('312'!$F$80,_312_Table3,MATCH(LEFT($B2011,1),_312_Table3_ColumnLookup,0),FALSE),
  IF(AND(VALUE(LEFT($A2011,3))=312,LEN($I2011)=4,$B2011="G"),VLOOKUP($I2011,_312_Table3,MATCH('312'!$N$16,_312_Table3_ColumnLookup,0),FALSE),
  IF(AND(VALUE(LEFT($A2011,3))=312,LEN($I2011)=4,$B2011="O"),VLOOKUP($I2011,_312_Table3,MATCH('312'!$V$16,_312_Table3_ColumnLookup,0),FALSE),
  IF(AND(VALUE(LEFT($A2011,3))=312,LEN($I2011)=4,$B2011="Q"),VLOOKUP($I2011,_312_Table3,MATCH('312'!$X$16,_312_Table3_ColumnLookup,0),FALSE),
  IF(AND(VALUE(LEFT($A2011,3))=312,LEN($I2011)=4),VLOOKUP($I2011,_312_Table3,MATCH(LEFT($B2011,1),_312_Table3_ColumnLookup,0),FALSE)
+N("312"),
  IF(VALUE(LEFT($A2011,3))=313,VLOOKUP(VALUE(MID($B2011,2,1)),_313_Table3,MATCH(MID($B2011,1,1),_313_Table3_ColumnLookup,0),FALSE)
+N("313"),
  IF(AND(VALUE(LEFT($A2011,3))=314,LEN($B2011)=3),VLOOKUP(VALUE(MID($B2011,2,2)),_314_Table3,MATCH(MID($B2011,1,1),_314_Table3_ColumnLookup,0),FALSE),
  IF(VALUE(LEFT($A2011,3))=314,VLOOKUP(VALUE(MID($B2011,2,1)),_314_Table3,MATCH(MID($B2011,1,1),_314_Table3_ColumnLookup,0),FALSE)
+N("314"),
""))))))))))))))))))))))))</f>
        <v>#N/A</v>
      </c>
      <c r="H2011" s="321" t="str">
        <f>IFERROR(
IF(ISERROR($D2011)=FALSE,$D2011,IF(ISERROR($E2011)=FALSE,$E2011,IF(ISERROR($F2011)=FALSE,$F2011
+N("012 checkboxes"),
IF(
IF(OR(LEFT($A2011,9)="Syndicate",LEFT($A2011,12)="NewSyndicate"),VLOOKUP($A2011,'012'!$J:$ZW,MATCH("Link to button",'012'!$J$1:$ZW$1,0),0)
+N("309 checkbox"),
IF($C2011="309 LCR Summary0",VLOOKUP("Notes990",'309'!$P:$ZZ,MATCH("Link to button",'309'!$P$1:$ZZ$1,0),0)
+N("313 checkboxes"),
IF($C2011="313 Financial Information0LcmVsScr",IF($C2011="309 LCR Summary0",VLOOKUP("LcmVsScr",'309'!$N:$ZZ,MATCH("Link to button",'309'!$N$1:$ZZ$1,0),0),
IF($C2011="313 Financial Information0LcrDocAttached",IF($C2011="309 LCR Summary0",VLOOKUP("LcrDocAttached",'309'!$N:$ZZ,MATCH("Link to button",'309'!$N$1:$ZZ$1,0),
0)))))))=1,TRUE,FALSE)
))),"")</f>
        <v/>
      </c>
    </row>
    <row r="2012" spans="1:8">
      <c r="A2012" s="237" t="e">
        <f>VLOOKUP($G2012,CSVLookups!$B:$R,MATCH(A$1,CSVLookups!$B$1:$R$1,0),FALSE)</f>
        <v>#N/A</v>
      </c>
      <c r="B2012" s="237" t="e">
        <f>VLOOKUP($G2012,CSVLookups!$B:$R,MATCH(B$1,CSVLookups!$B$1:$R$1,0),FALSE)</f>
        <v>#N/A</v>
      </c>
      <c r="C2012" s="238" t="e">
        <f t="shared" si="31"/>
        <v>#N/A</v>
      </c>
      <c r="D2012" s="238" t="e">
        <f>IF(AND(VALUE(LEFT($A2012,3))=309,LEN($B2012)=3),VLOOKUP(VALUE(MID($B2012,2,2)),_309_Table1,MATCH(MID($B2012,1,1),_309_Table1_ColumnLookup,0),FALSE),
  IF($C2012="309 LCR SummaryA",OneYearSCR,IF($C2012="309 LCR SummaryB",UltimateSCR,IF(VALUE(LEFT($A2012,3))=309,VLOOKUP(VALUE(MID($B2012,2,1)),_309_Table1,MATCH(MID($B2012,1,1),_309_Table1_ColumnLookup,0),FALSE)
+N("309"),
  IF(VALUE(LEFT($A2012,3))=310,VLOOKUP(VALUE(MID($B2012,2,1)),_310_Table1,MATCH(MID($B2012,1,1),_310_Table1_ColumnLookup,0),FALSE)
+N("310"),
  IF(AND(VALUE(LEFT($A2012,3))=311,LEN($I2012)=4),VLOOKUP($I2012,_311_Table1,MATCH($B2012,_311_Table1_ColumnLookup,0),FALSE),
  IF(AND(VALUE(LEFT($A2012,3))=311,OR($B2012="I2",$B2012="J2",$B2012="K2",$B2012="L2")),VLOOKUP('311'!$G$58,_311_Table1,MATCH(MID($B2012,1,1),_311_Table1_ColumnLookup,0),FALSE),
  IF(AND(VALUE(LEFT($A2012,3))=311,RIGHT($B2012,5)="Total"),VLOOKUP('311'!$G$59,_311_Table1,MATCH(MID($B2012,1,1),_311_Table1_ColumnLookup,0),FALSE),
  IF(VALUE(LEFT($A2012,3))=311,VLOOKUP(VALUE(MID($B2012,2,1)),_311_Table1,MATCH(MID($B2012,1,1),_311_Table1_ColumnLookup,0),FALSE)
+N("311"),
  IF(AND(VALUE(LEFT($A2012,3))=312,LEFT($G2012,10)="Unincepted",$B2012="G "),VLOOKUP(" ULO",_312_Table1,MATCH('312'!$N$16,_312_Table1_ColumnLookup,0),FALSE),
  IF(AND(VALUE(LEFT($A2012,3))=312,LEFT($G2012,10)="Unincepted",$B2012="O "),VLOOKUP(" ULO",_312_Table1,MATCH('312'!$V$16,_312_Table1_ColumnLookup,0),FALSE),
  IF(AND(VALUE(LEFT($A2012,3))=312,LEFT($G2012,10)="Unincepted",$B2012="Q "),VLOOKUP(" ULO",_312_Table1,MATCH('312'!$X$16,_312_Table1_ColumnLookup,0),FALSE),
  IF(AND(VALUE(LEFT($A2012,3))=312,LEFT($G2012,10)="Unincepted"),VLOOKUP(" ULO",_312_Table1,MATCH(LEFT($B2012,1),_312_Table1_ColumnLookup,0),FALSE),
  IF(AND(VALUE(LEFT($A2012,3))=312,LEFT($G2012,5)="Total",$B2012="G "),VLOOKUP('312'!$F$80,_312_Table1,MATCH('312'!$N$16,_312_Table1_ColumnLookup,0),FALSE),
  IF(AND(VALUE(LEFT($A2012,3))=312,LEFT($G2012,5)="Total",$B2012="O "),VLOOKUP('312'!$F$80,_312_Table1,MATCH('312'!$V$16,_312_Table1_ColumnLookup,0),FALSE),
  IF(AND(VALUE(LEFT($A2012,3))=312,LEFT($G2012,5)="Total",$B2012="Q "),VLOOKUP('312'!$F$80,_312_Table1,MATCH('312'!$X$16,_312_Table1_ColumnLookup,0),FALSE),
  IF(AND(VALUE(LEFT($A2012,3))=312,LEFT($G2012,5)="Total"),VLOOKUP('312'!$F$80,_312_Table1,MATCH(LEFT($B2012,1),_312_Table1_ColumnLookup,0),FALSE),
  IF(AND(VALUE(LEFT($A2012,3))=312,LEN($I2012)=4,$B2012="G"),VLOOKUP($I2012,_312_Table1,MATCH('312'!$N$16,_312_Table1_ColumnLookup,0),FALSE),
  IF(AND(VALUE(LEFT($A2012,3))=312,LEN($I2012)=4,$B2012="O"),VLOOKUP($I2012,_312_Table1,MATCH('312'!$V$16,_312_Table1_ColumnLookup,0),FALSE),
  IF(AND(VALUE(LEFT($A2012,3))=312,LEN($I2012)=4,$B2012="Q"),VLOOKUP($I2012,_312_Table1,MATCH('312'!$X$16,_312_Table1_ColumnLookup,0),FALSE),
  IF(AND(VALUE(LEFT($A2012,3))=312,LEN($I2012)=4),VLOOKUP($I2012,_312_Table1,MATCH(LEFT($B2012,1),_312_Table1_ColumnLookup,0),FALSE)
+N("312"),
  IF(VALUE(LEFT($A2012,3))=313,VLOOKUP(VALUE(MID($B2012,2,1)),_313_Table1,MATCH(MID($B2012,1,1),_313_Table1_ColumnLookup,0),FALSE)
+N("313"),
  IF(AND(VALUE(LEFT($A2012,3))=314,LEN($B2012)=3),VLOOKUP(VALUE(MID($B2012,2,2)),_314_Table1,MATCH(MID($B2012,1,1),_314_Table1_ColumnLookup,0),FALSE),
  IF(VALUE(LEFT($A2012,3))=314,VLOOKUP(VALUE(MID($B2012,2,1)),_314_Table1,MATCH(MID($B2012,1,1),_314_Table1_ColumnLookup,0),FALSE)
+N("314"),
""))))))))))))))))))))))))</f>
        <v>#N/A</v>
      </c>
      <c r="E2012" s="238" t="e">
        <f>IF(AND(VALUE(LEFT($A2012,3))=309,LEN($B2012)=3),VLOOKUP(VALUE(MID($B2012,2,2)),_309_Table2,MATCH(MID($B2012,1,1),_309_Table2_ColumnLookup,0),FALSE),
  IF($C2012="309 LCR SummaryA",OneYearSCR,IF($C2012="309 LCR SummaryB",UltimateSCR,IF(VALUE(LEFT($A2012,3))=309,VLOOKUP(VALUE(MID($B2012,2,1)),_309_Table2,MATCH(MID($B2012,1,1),_309_Table2_ColumnLookup,0),FALSE)
+N("309"),
  IF(VALUE(LEFT($A2012,3))=310,VLOOKUP(VALUE(MID($B2012,2,1)),_310_Table2,MATCH(MID($B2012,1,1),_310_Table2_ColumnLookup,0),FALSE)
+N("310"),
  IF(AND(VALUE(LEFT($A2012,3))=311,LEN($I2012)=4),VLOOKUP($I2012,_311_Table2,MATCH($B2012,_311_Table2_ColumnLookup,0),FALSE),
  IF(AND(VALUE(LEFT($A2012,3))=311,OR($B2012="I2",$B2012="J2",$B2012="K2",$B2012="L2")),VLOOKUP('311'!$G$58,_311_Table2,MATCH(MID($B2012,1,1),_311_Table2_ColumnLookup,0),FALSE),
  IF(AND(VALUE(LEFT($A2012,3))=311,RIGHT($B2012,5)="Total"),VLOOKUP('311'!$G$59,_311_Table2,MATCH(MID($B2012,1,1),_311_Table2_ColumnLookup,0),FALSE),
  IF(VALUE(LEFT($A2012,3))=311,VLOOKUP(VALUE(MID($B2012,2,1)),_311_Table2,MATCH(MID($B2012,1,1),_311_Table2_ColumnLookup,0),FALSE)
+N("311"),
  IF(AND(VALUE(LEFT($A2012,3))=312,LEFT($G2012,10)="Unincepted",$B2012="G "),VLOOKUP(" ULO",_312_Table2,MATCH('312'!$N$16,_312_Table2_ColumnLookup,0),FALSE),
  IF(AND(VALUE(LEFT($A2012,3))=312,LEFT($G2012,10)="Unincepted",$B2012="O "),VLOOKUP(" ULO",_312_Table2,MATCH('312'!$V$16,_312_Table2_ColumnLookup,0),FALSE),
  IF(AND(VALUE(LEFT($A2012,3))=312,LEFT($G2012,10)="Unincepted",$B2012="Q "),VLOOKUP(" ULO",_312_Table2,MATCH('312'!$X$16,_312_Table2_ColumnLookup,0),FALSE),
  IF(AND(VALUE(LEFT($A2012,3))=312,LEFT($G2012,10)="Unincepted"),VLOOKUP(" ULO",_312_Table2,MATCH(LEFT($B2012,1),_312_Table2_ColumnLookup,0),FALSE),
  IF(AND(VALUE(LEFT($A2012,3))=312,LEFT($G2012,5)="Total",$B2012="G "),VLOOKUP('312'!$F$80,_312_Table2,MATCH('312'!$N$16,_312_Table2_ColumnLookup,0),FALSE),
  IF(AND(VALUE(LEFT($A2012,3))=312,LEFT($G2012,5)="Total",$B2012="O "),VLOOKUP('312'!$F$80,_312_Table2,MATCH('312'!$V$16,_312_Table2_ColumnLookup,0),FALSE),
  IF(AND(VALUE(LEFT($A2012,3))=312,LEFT($G2012,5)="Total",$B2012="Q "),VLOOKUP('312'!$F$80,_312_Table2,MATCH('312'!$X$16,_312_Table2_ColumnLookup,0),FALSE),
  IF(AND(VALUE(LEFT($A2012,3))=312,LEFT($G2012,5)="Total"),VLOOKUP('312'!$F$80,_312_Table2,MATCH(LEFT($B2012,1),_312_Table2_ColumnLookup,0),FALSE),
  IF(AND(VALUE(LEFT($A2012,3))=312,LEN($I2012)=4,$B2012="G"),VLOOKUP($I2012,_312_Table2,MATCH('312'!$N$16,_312_Table2_ColumnLookup,0),FALSE),
  IF(AND(VALUE(LEFT($A2012,3))=312,LEN($I2012)=4,$B2012="O"),VLOOKUP($I2012,_312_Table2,MATCH('312'!$V$16,_312_Table2_ColumnLookup,0),FALSE),
  IF(AND(VALUE(LEFT($A2012,3))=312,LEN($I2012)=4,$B2012="Q"),VLOOKUP($I2012,_312_Table2,MATCH('312'!$X$16,_312_Table2_ColumnLookup,0),FALSE),
  IF(AND(VALUE(LEFT($A2012,3))=312,LEN($I2012)=4),VLOOKUP($I2012,_312_Table2,MATCH(LEFT($B2012,1),_312_Table2_ColumnLookup,0),FALSE)
+N("312"),
  IF(VALUE(LEFT($A2012,3))=313,VLOOKUP(VALUE(MID($B2012,2,1)),_313_Table2,MATCH(MID($B2012,1,1),_313_Table2_ColumnLookup,0),FALSE)
+N("313"),
  IF(AND(VALUE(LEFT($A2012,3))=314,LEN($B2012)=3),VLOOKUP(VALUE(MID($B2012,2,2)),_314_Table2,MATCH(MID($B2012,1,1),_314_Table2_ColumnLookup,0),FALSE),
  IF(VALUE(LEFT($A2012,3))=314,VLOOKUP(VALUE(MID($B2012,2,1)),_314_Table2,MATCH(MID($B2012,1,1),_314_Table2_ColumnLookup,0),FALSE)
+N("314"),
""))))))))))))))))))))))))</f>
        <v>#N/A</v>
      </c>
      <c r="F2012" s="238" t="e">
        <f>IF(AND(VALUE(LEFT($A2012,3))=309,LEN($B2012)=3),VLOOKUP(VALUE(MID($B2012,2,2)),_309_Table3,MATCH(MID($B2012,1,1),_309_Table3_ColumnLookup,0),FALSE),
  IF($C2012="309 LCR SummaryA",OneYearSCR,IF($C2012="309 LCR SummaryB",UltimateSCR,IF(VALUE(LEFT($A2012,3))=309,VLOOKUP(VALUE(MID($B2012,2,1)),_309_Table3,MATCH(MID($B2012,1,1),_309_Table3_ColumnLookup,0),FALSE)
+N("309"),
  IF(VALUE(LEFT($A2012,3))=310,VLOOKUP(VALUE(MID($B2012,2,1)),_310_Table3,MATCH(MID($B2012,1,1),_310_Table3_ColumnLookup,0),FALSE)
+N("310"),
  IF(AND(VALUE(LEFT($A2012,3))=311,LEN($I2012)=4),VLOOKUP($I2012,_311_Table3,MATCH($B2012,_311_Table3_ColumnLookup,0),FALSE),
  IF(AND(VALUE(LEFT($A2012,3))=311,OR($B2012="I2",$B2012="J2",$B2012="K2",$B2012="L2")),VLOOKUP('311'!$G$58,_311_Table3,MATCH(MID($B2012,1,1),_311_Table3_ColumnLookup,0),FALSE),
  IF(AND(VALUE(LEFT($A2012,3))=311,RIGHT($B2012,5)="Total"),VLOOKUP('311'!$G$59,_311_Table3,MATCH(MID($B2012,1,1),_311_Table3_ColumnLookup,0),FALSE),
  IF(VALUE(LEFT($A2012,3))=311,VLOOKUP(VALUE(MID($B2012,2,1)),_311_Table3,MATCH(MID($B2012,1,1),_311_Table3_ColumnLookup,0),FALSE)
+N("311"),
  IF(AND(VALUE(LEFT($A2012,3))=312,LEFT($G2012,10)="Unincepted",$B2012="G "),VLOOKUP(" ULO",_312_Table3,MATCH('312'!$N$16,_312_Table3_ColumnLookup,0),FALSE),
  IF(AND(VALUE(LEFT($A2012,3))=312,LEFT($G2012,10)="Unincepted",$B2012="O "),VLOOKUP(" ULO",_312_Table3,MATCH('312'!$V$16,_312_Table3_ColumnLookup,0),FALSE),
  IF(AND(VALUE(LEFT($A2012,3))=312,LEFT($G2012,10)="Unincepted",$B2012="Q "),VLOOKUP(" ULO",_312_Table3,MATCH('312'!$X$16,_312_Table3_ColumnLookup,0),FALSE),
  IF(AND(VALUE(LEFT($A2012,3))=312,LEFT($G2012,10)="Unincepted"),VLOOKUP(" ULO",_312_Table3,MATCH(LEFT($B2012,1),_312_Table3_ColumnLookup,0),FALSE),
  IF(AND(VALUE(LEFT($A2012,3))=312,LEFT($G2012,5)="Total",$B2012="G "),VLOOKUP('312'!$F$80,_312_Table3,MATCH('312'!$N$16,_312_Table3_ColumnLookup,0),FALSE),
  IF(AND(VALUE(LEFT($A2012,3))=312,LEFT($G2012,5)="Total",$B2012="O "),VLOOKUP('312'!$F$80,_312_Table3,MATCH('312'!$V$16,_312_Table3_ColumnLookup,0),FALSE),
  IF(AND(VALUE(LEFT($A2012,3))=312,LEFT($G2012,5)="Total",$B2012="Q "),VLOOKUP('312'!$F$80,_312_Table3,MATCH('312'!$X$16,_312_Table3_ColumnLookup,0),FALSE),
  IF(AND(VALUE(LEFT($A2012,3))=312,LEFT($G2012,5)="Total"),VLOOKUP('312'!$F$80,_312_Table3,MATCH(LEFT($B2012,1),_312_Table3_ColumnLookup,0),FALSE),
  IF(AND(VALUE(LEFT($A2012,3))=312,LEN($I2012)=4,$B2012="G"),VLOOKUP($I2012,_312_Table3,MATCH('312'!$N$16,_312_Table3_ColumnLookup,0),FALSE),
  IF(AND(VALUE(LEFT($A2012,3))=312,LEN($I2012)=4,$B2012="O"),VLOOKUP($I2012,_312_Table3,MATCH('312'!$V$16,_312_Table3_ColumnLookup,0),FALSE),
  IF(AND(VALUE(LEFT($A2012,3))=312,LEN($I2012)=4,$B2012="Q"),VLOOKUP($I2012,_312_Table3,MATCH('312'!$X$16,_312_Table3_ColumnLookup,0),FALSE),
  IF(AND(VALUE(LEFT($A2012,3))=312,LEN($I2012)=4),VLOOKUP($I2012,_312_Table3,MATCH(LEFT($B2012,1),_312_Table3_ColumnLookup,0),FALSE)
+N("312"),
  IF(VALUE(LEFT($A2012,3))=313,VLOOKUP(VALUE(MID($B2012,2,1)),_313_Table3,MATCH(MID($B2012,1,1),_313_Table3_ColumnLookup,0),FALSE)
+N("313"),
  IF(AND(VALUE(LEFT($A2012,3))=314,LEN($B2012)=3),VLOOKUP(VALUE(MID($B2012,2,2)),_314_Table3,MATCH(MID($B2012,1,1),_314_Table3_ColumnLookup,0),FALSE),
  IF(VALUE(LEFT($A2012,3))=314,VLOOKUP(VALUE(MID($B2012,2,1)),_314_Table3,MATCH(MID($B2012,1,1),_314_Table3_ColumnLookup,0),FALSE)
+N("314"),
""))))))))))))))))))))))))</f>
        <v>#N/A</v>
      </c>
      <c r="H2012" s="321" t="str">
        <f>IFERROR(
IF(ISERROR($D2012)=FALSE,$D2012,IF(ISERROR($E2012)=FALSE,$E2012,IF(ISERROR($F2012)=FALSE,$F2012
+N("012 checkboxes"),
IF(
IF(OR(LEFT($A2012,9)="Syndicate",LEFT($A2012,12)="NewSyndicate"),VLOOKUP($A2012,'012'!$J:$ZW,MATCH("Link to button",'012'!$J$1:$ZW$1,0),0)
+N("309 checkbox"),
IF($C2012="309 LCR Summary0",VLOOKUP("Notes990",'309'!$P:$ZZ,MATCH("Link to button",'309'!$P$1:$ZZ$1,0),0)
+N("313 checkboxes"),
IF($C2012="313 Financial Information0LcmVsScr",IF($C2012="309 LCR Summary0",VLOOKUP("LcmVsScr",'309'!$N:$ZZ,MATCH("Link to button",'309'!$N$1:$ZZ$1,0),0),
IF($C2012="313 Financial Information0LcrDocAttached",IF($C2012="309 LCR Summary0",VLOOKUP("LcrDocAttached",'309'!$N:$ZZ,MATCH("Link to button",'309'!$N$1:$ZZ$1,0),
0)))))))=1,TRUE,FALSE)
))),"")</f>
        <v/>
      </c>
    </row>
    <row r="2013" spans="1:8">
      <c r="A2013" s="237" t="e">
        <f>VLOOKUP($G2013,CSVLookups!$B:$R,MATCH(A$1,CSVLookups!$B$1:$R$1,0),FALSE)</f>
        <v>#N/A</v>
      </c>
      <c r="B2013" s="237" t="e">
        <f>VLOOKUP($G2013,CSVLookups!$B:$R,MATCH(B$1,CSVLookups!$B$1:$R$1,0),FALSE)</f>
        <v>#N/A</v>
      </c>
      <c r="C2013" s="238" t="e">
        <f t="shared" si="31"/>
        <v>#N/A</v>
      </c>
      <c r="D2013" s="238" t="e">
        <f>IF(AND(VALUE(LEFT($A2013,3))=309,LEN($B2013)=3),VLOOKUP(VALUE(MID($B2013,2,2)),_309_Table1,MATCH(MID($B2013,1,1),_309_Table1_ColumnLookup,0),FALSE),
  IF($C2013="309 LCR SummaryA",OneYearSCR,IF($C2013="309 LCR SummaryB",UltimateSCR,IF(VALUE(LEFT($A2013,3))=309,VLOOKUP(VALUE(MID($B2013,2,1)),_309_Table1,MATCH(MID($B2013,1,1),_309_Table1_ColumnLookup,0),FALSE)
+N("309"),
  IF(VALUE(LEFT($A2013,3))=310,VLOOKUP(VALUE(MID($B2013,2,1)),_310_Table1,MATCH(MID($B2013,1,1),_310_Table1_ColumnLookup,0),FALSE)
+N("310"),
  IF(AND(VALUE(LEFT($A2013,3))=311,LEN($I2013)=4),VLOOKUP($I2013,_311_Table1,MATCH($B2013,_311_Table1_ColumnLookup,0),FALSE),
  IF(AND(VALUE(LEFT($A2013,3))=311,OR($B2013="I2",$B2013="J2",$B2013="K2",$B2013="L2")),VLOOKUP('311'!$G$58,_311_Table1,MATCH(MID($B2013,1,1),_311_Table1_ColumnLookup,0),FALSE),
  IF(AND(VALUE(LEFT($A2013,3))=311,RIGHT($B2013,5)="Total"),VLOOKUP('311'!$G$59,_311_Table1,MATCH(MID($B2013,1,1),_311_Table1_ColumnLookup,0),FALSE),
  IF(VALUE(LEFT($A2013,3))=311,VLOOKUP(VALUE(MID($B2013,2,1)),_311_Table1,MATCH(MID($B2013,1,1),_311_Table1_ColumnLookup,0),FALSE)
+N("311"),
  IF(AND(VALUE(LEFT($A2013,3))=312,LEFT($G2013,10)="Unincepted",$B2013="G "),VLOOKUP(" ULO",_312_Table1,MATCH('312'!$N$16,_312_Table1_ColumnLookup,0),FALSE),
  IF(AND(VALUE(LEFT($A2013,3))=312,LEFT($G2013,10)="Unincepted",$B2013="O "),VLOOKUP(" ULO",_312_Table1,MATCH('312'!$V$16,_312_Table1_ColumnLookup,0),FALSE),
  IF(AND(VALUE(LEFT($A2013,3))=312,LEFT($G2013,10)="Unincepted",$B2013="Q "),VLOOKUP(" ULO",_312_Table1,MATCH('312'!$X$16,_312_Table1_ColumnLookup,0),FALSE),
  IF(AND(VALUE(LEFT($A2013,3))=312,LEFT($G2013,10)="Unincepted"),VLOOKUP(" ULO",_312_Table1,MATCH(LEFT($B2013,1),_312_Table1_ColumnLookup,0),FALSE),
  IF(AND(VALUE(LEFT($A2013,3))=312,LEFT($G2013,5)="Total",$B2013="G "),VLOOKUP('312'!$F$80,_312_Table1,MATCH('312'!$N$16,_312_Table1_ColumnLookup,0),FALSE),
  IF(AND(VALUE(LEFT($A2013,3))=312,LEFT($G2013,5)="Total",$B2013="O "),VLOOKUP('312'!$F$80,_312_Table1,MATCH('312'!$V$16,_312_Table1_ColumnLookup,0),FALSE),
  IF(AND(VALUE(LEFT($A2013,3))=312,LEFT($G2013,5)="Total",$B2013="Q "),VLOOKUP('312'!$F$80,_312_Table1,MATCH('312'!$X$16,_312_Table1_ColumnLookup,0),FALSE),
  IF(AND(VALUE(LEFT($A2013,3))=312,LEFT($G2013,5)="Total"),VLOOKUP('312'!$F$80,_312_Table1,MATCH(LEFT($B2013,1),_312_Table1_ColumnLookup,0),FALSE),
  IF(AND(VALUE(LEFT($A2013,3))=312,LEN($I2013)=4,$B2013="G"),VLOOKUP($I2013,_312_Table1,MATCH('312'!$N$16,_312_Table1_ColumnLookup,0),FALSE),
  IF(AND(VALUE(LEFT($A2013,3))=312,LEN($I2013)=4,$B2013="O"),VLOOKUP($I2013,_312_Table1,MATCH('312'!$V$16,_312_Table1_ColumnLookup,0),FALSE),
  IF(AND(VALUE(LEFT($A2013,3))=312,LEN($I2013)=4,$B2013="Q"),VLOOKUP($I2013,_312_Table1,MATCH('312'!$X$16,_312_Table1_ColumnLookup,0),FALSE),
  IF(AND(VALUE(LEFT($A2013,3))=312,LEN($I2013)=4),VLOOKUP($I2013,_312_Table1,MATCH(LEFT($B2013,1),_312_Table1_ColumnLookup,0),FALSE)
+N("312"),
  IF(VALUE(LEFT($A2013,3))=313,VLOOKUP(VALUE(MID($B2013,2,1)),_313_Table1,MATCH(MID($B2013,1,1),_313_Table1_ColumnLookup,0),FALSE)
+N("313"),
  IF(AND(VALUE(LEFT($A2013,3))=314,LEN($B2013)=3),VLOOKUP(VALUE(MID($B2013,2,2)),_314_Table1,MATCH(MID($B2013,1,1),_314_Table1_ColumnLookup,0),FALSE),
  IF(VALUE(LEFT($A2013,3))=314,VLOOKUP(VALUE(MID($B2013,2,1)),_314_Table1,MATCH(MID($B2013,1,1),_314_Table1_ColumnLookup,0),FALSE)
+N("314"),
""))))))))))))))))))))))))</f>
        <v>#N/A</v>
      </c>
      <c r="E2013" s="238" t="e">
        <f>IF(AND(VALUE(LEFT($A2013,3))=309,LEN($B2013)=3),VLOOKUP(VALUE(MID($B2013,2,2)),_309_Table2,MATCH(MID($B2013,1,1),_309_Table2_ColumnLookup,0),FALSE),
  IF($C2013="309 LCR SummaryA",OneYearSCR,IF($C2013="309 LCR SummaryB",UltimateSCR,IF(VALUE(LEFT($A2013,3))=309,VLOOKUP(VALUE(MID($B2013,2,1)),_309_Table2,MATCH(MID($B2013,1,1),_309_Table2_ColumnLookup,0),FALSE)
+N("309"),
  IF(VALUE(LEFT($A2013,3))=310,VLOOKUP(VALUE(MID($B2013,2,1)),_310_Table2,MATCH(MID($B2013,1,1),_310_Table2_ColumnLookup,0),FALSE)
+N("310"),
  IF(AND(VALUE(LEFT($A2013,3))=311,LEN($I2013)=4),VLOOKUP($I2013,_311_Table2,MATCH($B2013,_311_Table2_ColumnLookup,0),FALSE),
  IF(AND(VALUE(LEFT($A2013,3))=311,OR($B2013="I2",$B2013="J2",$B2013="K2",$B2013="L2")),VLOOKUP('311'!$G$58,_311_Table2,MATCH(MID($B2013,1,1),_311_Table2_ColumnLookup,0),FALSE),
  IF(AND(VALUE(LEFT($A2013,3))=311,RIGHT($B2013,5)="Total"),VLOOKUP('311'!$G$59,_311_Table2,MATCH(MID($B2013,1,1),_311_Table2_ColumnLookup,0),FALSE),
  IF(VALUE(LEFT($A2013,3))=311,VLOOKUP(VALUE(MID($B2013,2,1)),_311_Table2,MATCH(MID($B2013,1,1),_311_Table2_ColumnLookup,0),FALSE)
+N("311"),
  IF(AND(VALUE(LEFT($A2013,3))=312,LEFT($G2013,10)="Unincepted",$B2013="G "),VLOOKUP(" ULO",_312_Table2,MATCH('312'!$N$16,_312_Table2_ColumnLookup,0),FALSE),
  IF(AND(VALUE(LEFT($A2013,3))=312,LEFT($G2013,10)="Unincepted",$B2013="O "),VLOOKUP(" ULO",_312_Table2,MATCH('312'!$V$16,_312_Table2_ColumnLookup,0),FALSE),
  IF(AND(VALUE(LEFT($A2013,3))=312,LEFT($G2013,10)="Unincepted",$B2013="Q "),VLOOKUP(" ULO",_312_Table2,MATCH('312'!$X$16,_312_Table2_ColumnLookup,0),FALSE),
  IF(AND(VALUE(LEFT($A2013,3))=312,LEFT($G2013,10)="Unincepted"),VLOOKUP(" ULO",_312_Table2,MATCH(LEFT($B2013,1),_312_Table2_ColumnLookup,0),FALSE),
  IF(AND(VALUE(LEFT($A2013,3))=312,LEFT($G2013,5)="Total",$B2013="G "),VLOOKUP('312'!$F$80,_312_Table2,MATCH('312'!$N$16,_312_Table2_ColumnLookup,0),FALSE),
  IF(AND(VALUE(LEFT($A2013,3))=312,LEFT($G2013,5)="Total",$B2013="O "),VLOOKUP('312'!$F$80,_312_Table2,MATCH('312'!$V$16,_312_Table2_ColumnLookup,0),FALSE),
  IF(AND(VALUE(LEFT($A2013,3))=312,LEFT($G2013,5)="Total",$B2013="Q "),VLOOKUP('312'!$F$80,_312_Table2,MATCH('312'!$X$16,_312_Table2_ColumnLookup,0),FALSE),
  IF(AND(VALUE(LEFT($A2013,3))=312,LEFT($G2013,5)="Total"),VLOOKUP('312'!$F$80,_312_Table2,MATCH(LEFT($B2013,1),_312_Table2_ColumnLookup,0),FALSE),
  IF(AND(VALUE(LEFT($A2013,3))=312,LEN($I2013)=4,$B2013="G"),VLOOKUP($I2013,_312_Table2,MATCH('312'!$N$16,_312_Table2_ColumnLookup,0),FALSE),
  IF(AND(VALUE(LEFT($A2013,3))=312,LEN($I2013)=4,$B2013="O"),VLOOKUP($I2013,_312_Table2,MATCH('312'!$V$16,_312_Table2_ColumnLookup,0),FALSE),
  IF(AND(VALUE(LEFT($A2013,3))=312,LEN($I2013)=4,$B2013="Q"),VLOOKUP($I2013,_312_Table2,MATCH('312'!$X$16,_312_Table2_ColumnLookup,0),FALSE),
  IF(AND(VALUE(LEFT($A2013,3))=312,LEN($I2013)=4),VLOOKUP($I2013,_312_Table2,MATCH(LEFT($B2013,1),_312_Table2_ColumnLookup,0),FALSE)
+N("312"),
  IF(VALUE(LEFT($A2013,3))=313,VLOOKUP(VALUE(MID($B2013,2,1)),_313_Table2,MATCH(MID($B2013,1,1),_313_Table2_ColumnLookup,0),FALSE)
+N("313"),
  IF(AND(VALUE(LEFT($A2013,3))=314,LEN($B2013)=3),VLOOKUP(VALUE(MID($B2013,2,2)),_314_Table2,MATCH(MID($B2013,1,1),_314_Table2_ColumnLookup,0),FALSE),
  IF(VALUE(LEFT($A2013,3))=314,VLOOKUP(VALUE(MID($B2013,2,1)),_314_Table2,MATCH(MID($B2013,1,1),_314_Table2_ColumnLookup,0),FALSE)
+N("314"),
""))))))))))))))))))))))))</f>
        <v>#N/A</v>
      </c>
      <c r="F2013" s="238" t="e">
        <f>IF(AND(VALUE(LEFT($A2013,3))=309,LEN($B2013)=3),VLOOKUP(VALUE(MID($B2013,2,2)),_309_Table3,MATCH(MID($B2013,1,1),_309_Table3_ColumnLookup,0),FALSE),
  IF($C2013="309 LCR SummaryA",OneYearSCR,IF($C2013="309 LCR SummaryB",UltimateSCR,IF(VALUE(LEFT($A2013,3))=309,VLOOKUP(VALUE(MID($B2013,2,1)),_309_Table3,MATCH(MID($B2013,1,1),_309_Table3_ColumnLookup,0),FALSE)
+N("309"),
  IF(VALUE(LEFT($A2013,3))=310,VLOOKUP(VALUE(MID($B2013,2,1)),_310_Table3,MATCH(MID($B2013,1,1),_310_Table3_ColumnLookup,0),FALSE)
+N("310"),
  IF(AND(VALUE(LEFT($A2013,3))=311,LEN($I2013)=4),VLOOKUP($I2013,_311_Table3,MATCH($B2013,_311_Table3_ColumnLookup,0),FALSE),
  IF(AND(VALUE(LEFT($A2013,3))=311,OR($B2013="I2",$B2013="J2",$B2013="K2",$B2013="L2")),VLOOKUP('311'!$G$58,_311_Table3,MATCH(MID($B2013,1,1),_311_Table3_ColumnLookup,0),FALSE),
  IF(AND(VALUE(LEFT($A2013,3))=311,RIGHT($B2013,5)="Total"),VLOOKUP('311'!$G$59,_311_Table3,MATCH(MID($B2013,1,1),_311_Table3_ColumnLookup,0),FALSE),
  IF(VALUE(LEFT($A2013,3))=311,VLOOKUP(VALUE(MID($B2013,2,1)),_311_Table3,MATCH(MID($B2013,1,1),_311_Table3_ColumnLookup,0),FALSE)
+N("311"),
  IF(AND(VALUE(LEFT($A2013,3))=312,LEFT($G2013,10)="Unincepted",$B2013="G "),VLOOKUP(" ULO",_312_Table3,MATCH('312'!$N$16,_312_Table3_ColumnLookup,0),FALSE),
  IF(AND(VALUE(LEFT($A2013,3))=312,LEFT($G2013,10)="Unincepted",$B2013="O "),VLOOKUP(" ULO",_312_Table3,MATCH('312'!$V$16,_312_Table3_ColumnLookup,0),FALSE),
  IF(AND(VALUE(LEFT($A2013,3))=312,LEFT($G2013,10)="Unincepted",$B2013="Q "),VLOOKUP(" ULO",_312_Table3,MATCH('312'!$X$16,_312_Table3_ColumnLookup,0),FALSE),
  IF(AND(VALUE(LEFT($A2013,3))=312,LEFT($G2013,10)="Unincepted"),VLOOKUP(" ULO",_312_Table3,MATCH(LEFT($B2013,1),_312_Table3_ColumnLookup,0),FALSE),
  IF(AND(VALUE(LEFT($A2013,3))=312,LEFT($G2013,5)="Total",$B2013="G "),VLOOKUP('312'!$F$80,_312_Table3,MATCH('312'!$N$16,_312_Table3_ColumnLookup,0),FALSE),
  IF(AND(VALUE(LEFT($A2013,3))=312,LEFT($G2013,5)="Total",$B2013="O "),VLOOKUP('312'!$F$80,_312_Table3,MATCH('312'!$V$16,_312_Table3_ColumnLookup,0),FALSE),
  IF(AND(VALUE(LEFT($A2013,3))=312,LEFT($G2013,5)="Total",$B2013="Q "),VLOOKUP('312'!$F$80,_312_Table3,MATCH('312'!$X$16,_312_Table3_ColumnLookup,0),FALSE),
  IF(AND(VALUE(LEFT($A2013,3))=312,LEFT($G2013,5)="Total"),VLOOKUP('312'!$F$80,_312_Table3,MATCH(LEFT($B2013,1),_312_Table3_ColumnLookup,0),FALSE),
  IF(AND(VALUE(LEFT($A2013,3))=312,LEN($I2013)=4,$B2013="G"),VLOOKUP($I2013,_312_Table3,MATCH('312'!$N$16,_312_Table3_ColumnLookup,0),FALSE),
  IF(AND(VALUE(LEFT($A2013,3))=312,LEN($I2013)=4,$B2013="O"),VLOOKUP($I2013,_312_Table3,MATCH('312'!$V$16,_312_Table3_ColumnLookup,0),FALSE),
  IF(AND(VALUE(LEFT($A2013,3))=312,LEN($I2013)=4,$B2013="Q"),VLOOKUP($I2013,_312_Table3,MATCH('312'!$X$16,_312_Table3_ColumnLookup,0),FALSE),
  IF(AND(VALUE(LEFT($A2013,3))=312,LEN($I2013)=4),VLOOKUP($I2013,_312_Table3,MATCH(LEFT($B2013,1),_312_Table3_ColumnLookup,0),FALSE)
+N("312"),
  IF(VALUE(LEFT($A2013,3))=313,VLOOKUP(VALUE(MID($B2013,2,1)),_313_Table3,MATCH(MID($B2013,1,1),_313_Table3_ColumnLookup,0),FALSE)
+N("313"),
  IF(AND(VALUE(LEFT($A2013,3))=314,LEN($B2013)=3),VLOOKUP(VALUE(MID($B2013,2,2)),_314_Table3,MATCH(MID($B2013,1,1),_314_Table3_ColumnLookup,0),FALSE),
  IF(VALUE(LEFT($A2013,3))=314,VLOOKUP(VALUE(MID($B2013,2,1)),_314_Table3,MATCH(MID($B2013,1,1),_314_Table3_ColumnLookup,0),FALSE)
+N("314"),
""))))))))))))))))))))))))</f>
        <v>#N/A</v>
      </c>
      <c r="H2013" s="321" t="str">
        <f>IFERROR(
IF(ISERROR($D2013)=FALSE,$D2013,IF(ISERROR($E2013)=FALSE,$E2013,IF(ISERROR($F2013)=FALSE,$F2013
+N("012 checkboxes"),
IF(
IF(OR(LEFT($A2013,9)="Syndicate",LEFT($A2013,12)="NewSyndicate"),VLOOKUP($A2013,'012'!$J:$ZW,MATCH("Link to button",'012'!$J$1:$ZW$1,0),0)
+N("309 checkbox"),
IF($C2013="309 LCR Summary0",VLOOKUP("Notes990",'309'!$P:$ZZ,MATCH("Link to button",'309'!$P$1:$ZZ$1,0),0)
+N("313 checkboxes"),
IF($C2013="313 Financial Information0LcmVsScr",IF($C2013="309 LCR Summary0",VLOOKUP("LcmVsScr",'309'!$N:$ZZ,MATCH("Link to button",'309'!$N$1:$ZZ$1,0),0),
IF($C2013="313 Financial Information0LcrDocAttached",IF($C2013="309 LCR Summary0",VLOOKUP("LcrDocAttached",'309'!$N:$ZZ,MATCH("Link to button",'309'!$N$1:$ZZ$1,0),
0)))))))=1,TRUE,FALSE)
))),"")</f>
        <v/>
      </c>
    </row>
    <row r="2014" spans="1:8">
      <c r="A2014" s="237" t="e">
        <f>VLOOKUP($G2014,CSVLookups!$B:$R,MATCH(A$1,CSVLookups!$B$1:$R$1,0),FALSE)</f>
        <v>#N/A</v>
      </c>
      <c r="B2014" s="237" t="e">
        <f>VLOOKUP($G2014,CSVLookups!$B:$R,MATCH(B$1,CSVLookups!$B$1:$R$1,0),FALSE)</f>
        <v>#N/A</v>
      </c>
      <c r="C2014" s="238" t="e">
        <f t="shared" si="31"/>
        <v>#N/A</v>
      </c>
      <c r="D2014" s="238" t="e">
        <f>IF(AND(VALUE(LEFT($A2014,3))=309,LEN($B2014)=3),VLOOKUP(VALUE(MID($B2014,2,2)),_309_Table1,MATCH(MID($B2014,1,1),_309_Table1_ColumnLookup,0),FALSE),
  IF($C2014="309 LCR SummaryA",OneYearSCR,IF($C2014="309 LCR SummaryB",UltimateSCR,IF(VALUE(LEFT($A2014,3))=309,VLOOKUP(VALUE(MID($B2014,2,1)),_309_Table1,MATCH(MID($B2014,1,1),_309_Table1_ColumnLookup,0),FALSE)
+N("309"),
  IF(VALUE(LEFT($A2014,3))=310,VLOOKUP(VALUE(MID($B2014,2,1)),_310_Table1,MATCH(MID($B2014,1,1),_310_Table1_ColumnLookup,0),FALSE)
+N("310"),
  IF(AND(VALUE(LEFT($A2014,3))=311,LEN($I2014)=4),VLOOKUP($I2014,_311_Table1,MATCH($B2014,_311_Table1_ColumnLookup,0),FALSE),
  IF(AND(VALUE(LEFT($A2014,3))=311,OR($B2014="I2",$B2014="J2",$B2014="K2",$B2014="L2")),VLOOKUP('311'!$G$58,_311_Table1,MATCH(MID($B2014,1,1),_311_Table1_ColumnLookup,0),FALSE),
  IF(AND(VALUE(LEFT($A2014,3))=311,RIGHT($B2014,5)="Total"),VLOOKUP('311'!$G$59,_311_Table1,MATCH(MID($B2014,1,1),_311_Table1_ColumnLookup,0),FALSE),
  IF(VALUE(LEFT($A2014,3))=311,VLOOKUP(VALUE(MID($B2014,2,1)),_311_Table1,MATCH(MID($B2014,1,1),_311_Table1_ColumnLookup,0),FALSE)
+N("311"),
  IF(AND(VALUE(LEFT($A2014,3))=312,LEFT($G2014,10)="Unincepted",$B2014="G "),VLOOKUP(" ULO",_312_Table1,MATCH('312'!$N$16,_312_Table1_ColumnLookup,0),FALSE),
  IF(AND(VALUE(LEFT($A2014,3))=312,LEFT($G2014,10)="Unincepted",$B2014="O "),VLOOKUP(" ULO",_312_Table1,MATCH('312'!$V$16,_312_Table1_ColumnLookup,0),FALSE),
  IF(AND(VALUE(LEFT($A2014,3))=312,LEFT($G2014,10)="Unincepted",$B2014="Q "),VLOOKUP(" ULO",_312_Table1,MATCH('312'!$X$16,_312_Table1_ColumnLookup,0),FALSE),
  IF(AND(VALUE(LEFT($A2014,3))=312,LEFT($G2014,10)="Unincepted"),VLOOKUP(" ULO",_312_Table1,MATCH(LEFT($B2014,1),_312_Table1_ColumnLookup,0),FALSE),
  IF(AND(VALUE(LEFT($A2014,3))=312,LEFT($G2014,5)="Total",$B2014="G "),VLOOKUP('312'!$F$80,_312_Table1,MATCH('312'!$N$16,_312_Table1_ColumnLookup,0),FALSE),
  IF(AND(VALUE(LEFT($A2014,3))=312,LEFT($G2014,5)="Total",$B2014="O "),VLOOKUP('312'!$F$80,_312_Table1,MATCH('312'!$V$16,_312_Table1_ColumnLookup,0),FALSE),
  IF(AND(VALUE(LEFT($A2014,3))=312,LEFT($G2014,5)="Total",$B2014="Q "),VLOOKUP('312'!$F$80,_312_Table1,MATCH('312'!$X$16,_312_Table1_ColumnLookup,0),FALSE),
  IF(AND(VALUE(LEFT($A2014,3))=312,LEFT($G2014,5)="Total"),VLOOKUP('312'!$F$80,_312_Table1,MATCH(LEFT($B2014,1),_312_Table1_ColumnLookup,0),FALSE),
  IF(AND(VALUE(LEFT($A2014,3))=312,LEN($I2014)=4,$B2014="G"),VLOOKUP($I2014,_312_Table1,MATCH('312'!$N$16,_312_Table1_ColumnLookup,0),FALSE),
  IF(AND(VALUE(LEFT($A2014,3))=312,LEN($I2014)=4,$B2014="O"),VLOOKUP($I2014,_312_Table1,MATCH('312'!$V$16,_312_Table1_ColumnLookup,0),FALSE),
  IF(AND(VALUE(LEFT($A2014,3))=312,LEN($I2014)=4,$B2014="Q"),VLOOKUP($I2014,_312_Table1,MATCH('312'!$X$16,_312_Table1_ColumnLookup,0),FALSE),
  IF(AND(VALUE(LEFT($A2014,3))=312,LEN($I2014)=4),VLOOKUP($I2014,_312_Table1,MATCH(LEFT($B2014,1),_312_Table1_ColumnLookup,0),FALSE)
+N("312"),
  IF(VALUE(LEFT($A2014,3))=313,VLOOKUP(VALUE(MID($B2014,2,1)),_313_Table1,MATCH(MID($B2014,1,1),_313_Table1_ColumnLookup,0),FALSE)
+N("313"),
  IF(AND(VALUE(LEFT($A2014,3))=314,LEN($B2014)=3),VLOOKUP(VALUE(MID($B2014,2,2)),_314_Table1,MATCH(MID($B2014,1,1),_314_Table1_ColumnLookup,0),FALSE),
  IF(VALUE(LEFT($A2014,3))=314,VLOOKUP(VALUE(MID($B2014,2,1)),_314_Table1,MATCH(MID($B2014,1,1),_314_Table1_ColumnLookup,0),FALSE)
+N("314"),
""))))))))))))))))))))))))</f>
        <v>#N/A</v>
      </c>
      <c r="E2014" s="238" t="e">
        <f>IF(AND(VALUE(LEFT($A2014,3))=309,LEN($B2014)=3),VLOOKUP(VALUE(MID($B2014,2,2)),_309_Table2,MATCH(MID($B2014,1,1),_309_Table2_ColumnLookup,0),FALSE),
  IF($C2014="309 LCR SummaryA",OneYearSCR,IF($C2014="309 LCR SummaryB",UltimateSCR,IF(VALUE(LEFT($A2014,3))=309,VLOOKUP(VALUE(MID($B2014,2,1)),_309_Table2,MATCH(MID($B2014,1,1),_309_Table2_ColumnLookup,0),FALSE)
+N("309"),
  IF(VALUE(LEFT($A2014,3))=310,VLOOKUP(VALUE(MID($B2014,2,1)),_310_Table2,MATCH(MID($B2014,1,1),_310_Table2_ColumnLookup,0),FALSE)
+N("310"),
  IF(AND(VALUE(LEFT($A2014,3))=311,LEN($I2014)=4),VLOOKUP($I2014,_311_Table2,MATCH($B2014,_311_Table2_ColumnLookup,0),FALSE),
  IF(AND(VALUE(LEFT($A2014,3))=311,OR($B2014="I2",$B2014="J2",$B2014="K2",$B2014="L2")),VLOOKUP('311'!$G$58,_311_Table2,MATCH(MID($B2014,1,1),_311_Table2_ColumnLookup,0),FALSE),
  IF(AND(VALUE(LEFT($A2014,3))=311,RIGHT($B2014,5)="Total"),VLOOKUP('311'!$G$59,_311_Table2,MATCH(MID($B2014,1,1),_311_Table2_ColumnLookup,0),FALSE),
  IF(VALUE(LEFT($A2014,3))=311,VLOOKUP(VALUE(MID($B2014,2,1)),_311_Table2,MATCH(MID($B2014,1,1),_311_Table2_ColumnLookup,0),FALSE)
+N("311"),
  IF(AND(VALUE(LEFT($A2014,3))=312,LEFT($G2014,10)="Unincepted",$B2014="G "),VLOOKUP(" ULO",_312_Table2,MATCH('312'!$N$16,_312_Table2_ColumnLookup,0),FALSE),
  IF(AND(VALUE(LEFT($A2014,3))=312,LEFT($G2014,10)="Unincepted",$B2014="O "),VLOOKUP(" ULO",_312_Table2,MATCH('312'!$V$16,_312_Table2_ColumnLookup,0),FALSE),
  IF(AND(VALUE(LEFT($A2014,3))=312,LEFT($G2014,10)="Unincepted",$B2014="Q "),VLOOKUP(" ULO",_312_Table2,MATCH('312'!$X$16,_312_Table2_ColumnLookup,0),FALSE),
  IF(AND(VALUE(LEFT($A2014,3))=312,LEFT($G2014,10)="Unincepted"),VLOOKUP(" ULO",_312_Table2,MATCH(LEFT($B2014,1),_312_Table2_ColumnLookup,0),FALSE),
  IF(AND(VALUE(LEFT($A2014,3))=312,LEFT($G2014,5)="Total",$B2014="G "),VLOOKUP('312'!$F$80,_312_Table2,MATCH('312'!$N$16,_312_Table2_ColumnLookup,0),FALSE),
  IF(AND(VALUE(LEFT($A2014,3))=312,LEFT($G2014,5)="Total",$B2014="O "),VLOOKUP('312'!$F$80,_312_Table2,MATCH('312'!$V$16,_312_Table2_ColumnLookup,0),FALSE),
  IF(AND(VALUE(LEFT($A2014,3))=312,LEFT($G2014,5)="Total",$B2014="Q "),VLOOKUP('312'!$F$80,_312_Table2,MATCH('312'!$X$16,_312_Table2_ColumnLookup,0),FALSE),
  IF(AND(VALUE(LEFT($A2014,3))=312,LEFT($G2014,5)="Total"),VLOOKUP('312'!$F$80,_312_Table2,MATCH(LEFT($B2014,1),_312_Table2_ColumnLookup,0),FALSE),
  IF(AND(VALUE(LEFT($A2014,3))=312,LEN($I2014)=4,$B2014="G"),VLOOKUP($I2014,_312_Table2,MATCH('312'!$N$16,_312_Table2_ColumnLookup,0),FALSE),
  IF(AND(VALUE(LEFT($A2014,3))=312,LEN($I2014)=4,$B2014="O"),VLOOKUP($I2014,_312_Table2,MATCH('312'!$V$16,_312_Table2_ColumnLookup,0),FALSE),
  IF(AND(VALUE(LEFT($A2014,3))=312,LEN($I2014)=4,$B2014="Q"),VLOOKUP($I2014,_312_Table2,MATCH('312'!$X$16,_312_Table2_ColumnLookup,0),FALSE),
  IF(AND(VALUE(LEFT($A2014,3))=312,LEN($I2014)=4),VLOOKUP($I2014,_312_Table2,MATCH(LEFT($B2014,1),_312_Table2_ColumnLookup,0),FALSE)
+N("312"),
  IF(VALUE(LEFT($A2014,3))=313,VLOOKUP(VALUE(MID($B2014,2,1)),_313_Table2,MATCH(MID($B2014,1,1),_313_Table2_ColumnLookup,0),FALSE)
+N("313"),
  IF(AND(VALUE(LEFT($A2014,3))=314,LEN($B2014)=3),VLOOKUP(VALUE(MID($B2014,2,2)),_314_Table2,MATCH(MID($B2014,1,1),_314_Table2_ColumnLookup,0),FALSE),
  IF(VALUE(LEFT($A2014,3))=314,VLOOKUP(VALUE(MID($B2014,2,1)),_314_Table2,MATCH(MID($B2014,1,1),_314_Table2_ColumnLookup,0),FALSE)
+N("314"),
""))))))))))))))))))))))))</f>
        <v>#N/A</v>
      </c>
      <c r="F2014" s="238" t="e">
        <f>IF(AND(VALUE(LEFT($A2014,3))=309,LEN($B2014)=3),VLOOKUP(VALUE(MID($B2014,2,2)),_309_Table3,MATCH(MID($B2014,1,1),_309_Table3_ColumnLookup,0),FALSE),
  IF($C2014="309 LCR SummaryA",OneYearSCR,IF($C2014="309 LCR SummaryB",UltimateSCR,IF(VALUE(LEFT($A2014,3))=309,VLOOKUP(VALUE(MID($B2014,2,1)),_309_Table3,MATCH(MID($B2014,1,1),_309_Table3_ColumnLookup,0),FALSE)
+N("309"),
  IF(VALUE(LEFT($A2014,3))=310,VLOOKUP(VALUE(MID($B2014,2,1)),_310_Table3,MATCH(MID($B2014,1,1),_310_Table3_ColumnLookup,0),FALSE)
+N("310"),
  IF(AND(VALUE(LEFT($A2014,3))=311,LEN($I2014)=4),VLOOKUP($I2014,_311_Table3,MATCH($B2014,_311_Table3_ColumnLookup,0),FALSE),
  IF(AND(VALUE(LEFT($A2014,3))=311,OR($B2014="I2",$B2014="J2",$B2014="K2",$B2014="L2")),VLOOKUP('311'!$G$58,_311_Table3,MATCH(MID($B2014,1,1),_311_Table3_ColumnLookup,0),FALSE),
  IF(AND(VALUE(LEFT($A2014,3))=311,RIGHT($B2014,5)="Total"),VLOOKUP('311'!$G$59,_311_Table3,MATCH(MID($B2014,1,1),_311_Table3_ColumnLookup,0),FALSE),
  IF(VALUE(LEFT($A2014,3))=311,VLOOKUP(VALUE(MID($B2014,2,1)),_311_Table3,MATCH(MID($B2014,1,1),_311_Table3_ColumnLookup,0),FALSE)
+N("311"),
  IF(AND(VALUE(LEFT($A2014,3))=312,LEFT($G2014,10)="Unincepted",$B2014="G "),VLOOKUP(" ULO",_312_Table3,MATCH('312'!$N$16,_312_Table3_ColumnLookup,0),FALSE),
  IF(AND(VALUE(LEFT($A2014,3))=312,LEFT($G2014,10)="Unincepted",$B2014="O "),VLOOKUP(" ULO",_312_Table3,MATCH('312'!$V$16,_312_Table3_ColumnLookup,0),FALSE),
  IF(AND(VALUE(LEFT($A2014,3))=312,LEFT($G2014,10)="Unincepted",$B2014="Q "),VLOOKUP(" ULO",_312_Table3,MATCH('312'!$X$16,_312_Table3_ColumnLookup,0),FALSE),
  IF(AND(VALUE(LEFT($A2014,3))=312,LEFT($G2014,10)="Unincepted"),VLOOKUP(" ULO",_312_Table3,MATCH(LEFT($B2014,1),_312_Table3_ColumnLookup,0),FALSE),
  IF(AND(VALUE(LEFT($A2014,3))=312,LEFT($G2014,5)="Total",$B2014="G "),VLOOKUP('312'!$F$80,_312_Table3,MATCH('312'!$N$16,_312_Table3_ColumnLookup,0),FALSE),
  IF(AND(VALUE(LEFT($A2014,3))=312,LEFT($G2014,5)="Total",$B2014="O "),VLOOKUP('312'!$F$80,_312_Table3,MATCH('312'!$V$16,_312_Table3_ColumnLookup,0),FALSE),
  IF(AND(VALUE(LEFT($A2014,3))=312,LEFT($G2014,5)="Total",$B2014="Q "),VLOOKUP('312'!$F$80,_312_Table3,MATCH('312'!$X$16,_312_Table3_ColumnLookup,0),FALSE),
  IF(AND(VALUE(LEFT($A2014,3))=312,LEFT($G2014,5)="Total"),VLOOKUP('312'!$F$80,_312_Table3,MATCH(LEFT($B2014,1),_312_Table3_ColumnLookup,0),FALSE),
  IF(AND(VALUE(LEFT($A2014,3))=312,LEN($I2014)=4,$B2014="G"),VLOOKUP($I2014,_312_Table3,MATCH('312'!$N$16,_312_Table3_ColumnLookup,0),FALSE),
  IF(AND(VALUE(LEFT($A2014,3))=312,LEN($I2014)=4,$B2014="O"),VLOOKUP($I2014,_312_Table3,MATCH('312'!$V$16,_312_Table3_ColumnLookup,0),FALSE),
  IF(AND(VALUE(LEFT($A2014,3))=312,LEN($I2014)=4,$B2014="Q"),VLOOKUP($I2014,_312_Table3,MATCH('312'!$X$16,_312_Table3_ColumnLookup,0),FALSE),
  IF(AND(VALUE(LEFT($A2014,3))=312,LEN($I2014)=4),VLOOKUP($I2014,_312_Table3,MATCH(LEFT($B2014,1),_312_Table3_ColumnLookup,0),FALSE)
+N("312"),
  IF(VALUE(LEFT($A2014,3))=313,VLOOKUP(VALUE(MID($B2014,2,1)),_313_Table3,MATCH(MID($B2014,1,1),_313_Table3_ColumnLookup,0),FALSE)
+N("313"),
  IF(AND(VALUE(LEFT($A2014,3))=314,LEN($B2014)=3),VLOOKUP(VALUE(MID($B2014,2,2)),_314_Table3,MATCH(MID($B2014,1,1),_314_Table3_ColumnLookup,0),FALSE),
  IF(VALUE(LEFT($A2014,3))=314,VLOOKUP(VALUE(MID($B2014,2,1)),_314_Table3,MATCH(MID($B2014,1,1),_314_Table3_ColumnLookup,0),FALSE)
+N("314"),
""))))))))))))))))))))))))</f>
        <v>#N/A</v>
      </c>
      <c r="H2014" s="321" t="str">
        <f>IFERROR(
IF(ISERROR($D2014)=FALSE,$D2014,IF(ISERROR($E2014)=FALSE,$E2014,IF(ISERROR($F2014)=FALSE,$F2014
+N("012 checkboxes"),
IF(
IF(OR(LEFT($A2014,9)="Syndicate",LEFT($A2014,12)="NewSyndicate"),VLOOKUP($A2014,'012'!$J:$ZW,MATCH("Link to button",'012'!$J$1:$ZW$1,0),0)
+N("309 checkbox"),
IF($C2014="309 LCR Summary0",VLOOKUP("Notes990",'309'!$P:$ZZ,MATCH("Link to button",'309'!$P$1:$ZZ$1,0),0)
+N("313 checkboxes"),
IF($C2014="313 Financial Information0LcmVsScr",IF($C2014="309 LCR Summary0",VLOOKUP("LcmVsScr",'309'!$N:$ZZ,MATCH("Link to button",'309'!$N$1:$ZZ$1,0),0),
IF($C2014="313 Financial Information0LcrDocAttached",IF($C2014="309 LCR Summary0",VLOOKUP("LcrDocAttached",'309'!$N:$ZZ,MATCH("Link to button",'309'!$N$1:$ZZ$1,0),
0)))))))=1,TRUE,FALSE)
))),"")</f>
        <v/>
      </c>
    </row>
    <row r="2015" spans="1:8">
      <c r="A2015" s="237" t="e">
        <f>VLOOKUP($G2015,CSVLookups!$B:$R,MATCH(A$1,CSVLookups!$B$1:$R$1,0),FALSE)</f>
        <v>#N/A</v>
      </c>
      <c r="B2015" s="237" t="e">
        <f>VLOOKUP($G2015,CSVLookups!$B:$R,MATCH(B$1,CSVLookups!$B$1:$R$1,0),FALSE)</f>
        <v>#N/A</v>
      </c>
      <c r="C2015" s="238" t="e">
        <f t="shared" si="31"/>
        <v>#N/A</v>
      </c>
      <c r="D2015" s="238" t="e">
        <f>IF(AND(VALUE(LEFT($A2015,3))=309,LEN($B2015)=3),VLOOKUP(VALUE(MID($B2015,2,2)),_309_Table1,MATCH(MID($B2015,1,1),_309_Table1_ColumnLookup,0),FALSE),
  IF($C2015="309 LCR SummaryA",OneYearSCR,IF($C2015="309 LCR SummaryB",UltimateSCR,IF(VALUE(LEFT($A2015,3))=309,VLOOKUP(VALUE(MID($B2015,2,1)),_309_Table1,MATCH(MID($B2015,1,1),_309_Table1_ColumnLookup,0),FALSE)
+N("309"),
  IF(VALUE(LEFT($A2015,3))=310,VLOOKUP(VALUE(MID($B2015,2,1)),_310_Table1,MATCH(MID($B2015,1,1),_310_Table1_ColumnLookup,0),FALSE)
+N("310"),
  IF(AND(VALUE(LEFT($A2015,3))=311,LEN($I2015)=4),VLOOKUP($I2015,_311_Table1,MATCH($B2015,_311_Table1_ColumnLookup,0),FALSE),
  IF(AND(VALUE(LEFT($A2015,3))=311,OR($B2015="I2",$B2015="J2",$B2015="K2",$B2015="L2")),VLOOKUP('311'!$G$58,_311_Table1,MATCH(MID($B2015,1,1),_311_Table1_ColumnLookup,0),FALSE),
  IF(AND(VALUE(LEFT($A2015,3))=311,RIGHT($B2015,5)="Total"),VLOOKUP('311'!$G$59,_311_Table1,MATCH(MID($B2015,1,1),_311_Table1_ColumnLookup,0),FALSE),
  IF(VALUE(LEFT($A2015,3))=311,VLOOKUP(VALUE(MID($B2015,2,1)),_311_Table1,MATCH(MID($B2015,1,1),_311_Table1_ColumnLookup,0),FALSE)
+N("311"),
  IF(AND(VALUE(LEFT($A2015,3))=312,LEFT($G2015,10)="Unincepted",$B2015="G "),VLOOKUP(" ULO",_312_Table1,MATCH('312'!$N$16,_312_Table1_ColumnLookup,0),FALSE),
  IF(AND(VALUE(LEFT($A2015,3))=312,LEFT($G2015,10)="Unincepted",$B2015="O "),VLOOKUP(" ULO",_312_Table1,MATCH('312'!$V$16,_312_Table1_ColumnLookup,0),FALSE),
  IF(AND(VALUE(LEFT($A2015,3))=312,LEFT($G2015,10)="Unincepted",$B2015="Q "),VLOOKUP(" ULO",_312_Table1,MATCH('312'!$X$16,_312_Table1_ColumnLookup,0),FALSE),
  IF(AND(VALUE(LEFT($A2015,3))=312,LEFT($G2015,10)="Unincepted"),VLOOKUP(" ULO",_312_Table1,MATCH(LEFT($B2015,1),_312_Table1_ColumnLookup,0),FALSE),
  IF(AND(VALUE(LEFT($A2015,3))=312,LEFT($G2015,5)="Total",$B2015="G "),VLOOKUP('312'!$F$80,_312_Table1,MATCH('312'!$N$16,_312_Table1_ColumnLookup,0),FALSE),
  IF(AND(VALUE(LEFT($A2015,3))=312,LEFT($G2015,5)="Total",$B2015="O "),VLOOKUP('312'!$F$80,_312_Table1,MATCH('312'!$V$16,_312_Table1_ColumnLookup,0),FALSE),
  IF(AND(VALUE(LEFT($A2015,3))=312,LEFT($G2015,5)="Total",$B2015="Q "),VLOOKUP('312'!$F$80,_312_Table1,MATCH('312'!$X$16,_312_Table1_ColumnLookup,0),FALSE),
  IF(AND(VALUE(LEFT($A2015,3))=312,LEFT($G2015,5)="Total"),VLOOKUP('312'!$F$80,_312_Table1,MATCH(LEFT($B2015,1),_312_Table1_ColumnLookup,0),FALSE),
  IF(AND(VALUE(LEFT($A2015,3))=312,LEN($I2015)=4,$B2015="G"),VLOOKUP($I2015,_312_Table1,MATCH('312'!$N$16,_312_Table1_ColumnLookup,0),FALSE),
  IF(AND(VALUE(LEFT($A2015,3))=312,LEN($I2015)=4,$B2015="O"),VLOOKUP($I2015,_312_Table1,MATCH('312'!$V$16,_312_Table1_ColumnLookup,0),FALSE),
  IF(AND(VALUE(LEFT($A2015,3))=312,LEN($I2015)=4,$B2015="Q"),VLOOKUP($I2015,_312_Table1,MATCH('312'!$X$16,_312_Table1_ColumnLookup,0),FALSE),
  IF(AND(VALUE(LEFT($A2015,3))=312,LEN($I2015)=4),VLOOKUP($I2015,_312_Table1,MATCH(LEFT($B2015,1),_312_Table1_ColumnLookup,0),FALSE)
+N("312"),
  IF(VALUE(LEFT($A2015,3))=313,VLOOKUP(VALUE(MID($B2015,2,1)),_313_Table1,MATCH(MID($B2015,1,1),_313_Table1_ColumnLookup,0),FALSE)
+N("313"),
  IF(AND(VALUE(LEFT($A2015,3))=314,LEN($B2015)=3),VLOOKUP(VALUE(MID($B2015,2,2)),_314_Table1,MATCH(MID($B2015,1,1),_314_Table1_ColumnLookup,0),FALSE),
  IF(VALUE(LEFT($A2015,3))=314,VLOOKUP(VALUE(MID($B2015,2,1)),_314_Table1,MATCH(MID($B2015,1,1),_314_Table1_ColumnLookup,0),FALSE)
+N("314"),
""))))))))))))))))))))))))</f>
        <v>#N/A</v>
      </c>
      <c r="E2015" s="238" t="e">
        <f>IF(AND(VALUE(LEFT($A2015,3))=309,LEN($B2015)=3),VLOOKUP(VALUE(MID($B2015,2,2)),_309_Table2,MATCH(MID($B2015,1,1),_309_Table2_ColumnLookup,0),FALSE),
  IF($C2015="309 LCR SummaryA",OneYearSCR,IF($C2015="309 LCR SummaryB",UltimateSCR,IF(VALUE(LEFT($A2015,3))=309,VLOOKUP(VALUE(MID($B2015,2,1)),_309_Table2,MATCH(MID($B2015,1,1),_309_Table2_ColumnLookup,0),FALSE)
+N("309"),
  IF(VALUE(LEFT($A2015,3))=310,VLOOKUP(VALUE(MID($B2015,2,1)),_310_Table2,MATCH(MID($B2015,1,1),_310_Table2_ColumnLookup,0),FALSE)
+N("310"),
  IF(AND(VALUE(LEFT($A2015,3))=311,LEN($I2015)=4),VLOOKUP($I2015,_311_Table2,MATCH($B2015,_311_Table2_ColumnLookup,0),FALSE),
  IF(AND(VALUE(LEFT($A2015,3))=311,OR($B2015="I2",$B2015="J2",$B2015="K2",$B2015="L2")),VLOOKUP('311'!$G$58,_311_Table2,MATCH(MID($B2015,1,1),_311_Table2_ColumnLookup,0),FALSE),
  IF(AND(VALUE(LEFT($A2015,3))=311,RIGHT($B2015,5)="Total"),VLOOKUP('311'!$G$59,_311_Table2,MATCH(MID($B2015,1,1),_311_Table2_ColumnLookup,0),FALSE),
  IF(VALUE(LEFT($A2015,3))=311,VLOOKUP(VALUE(MID($B2015,2,1)),_311_Table2,MATCH(MID($B2015,1,1),_311_Table2_ColumnLookup,0),FALSE)
+N("311"),
  IF(AND(VALUE(LEFT($A2015,3))=312,LEFT($G2015,10)="Unincepted",$B2015="G "),VLOOKUP(" ULO",_312_Table2,MATCH('312'!$N$16,_312_Table2_ColumnLookup,0),FALSE),
  IF(AND(VALUE(LEFT($A2015,3))=312,LEFT($G2015,10)="Unincepted",$B2015="O "),VLOOKUP(" ULO",_312_Table2,MATCH('312'!$V$16,_312_Table2_ColumnLookup,0),FALSE),
  IF(AND(VALUE(LEFT($A2015,3))=312,LEFT($G2015,10)="Unincepted",$B2015="Q "),VLOOKUP(" ULO",_312_Table2,MATCH('312'!$X$16,_312_Table2_ColumnLookup,0),FALSE),
  IF(AND(VALUE(LEFT($A2015,3))=312,LEFT($G2015,10)="Unincepted"),VLOOKUP(" ULO",_312_Table2,MATCH(LEFT($B2015,1),_312_Table2_ColumnLookup,0),FALSE),
  IF(AND(VALUE(LEFT($A2015,3))=312,LEFT($G2015,5)="Total",$B2015="G "),VLOOKUP('312'!$F$80,_312_Table2,MATCH('312'!$N$16,_312_Table2_ColumnLookup,0),FALSE),
  IF(AND(VALUE(LEFT($A2015,3))=312,LEFT($G2015,5)="Total",$B2015="O "),VLOOKUP('312'!$F$80,_312_Table2,MATCH('312'!$V$16,_312_Table2_ColumnLookup,0),FALSE),
  IF(AND(VALUE(LEFT($A2015,3))=312,LEFT($G2015,5)="Total",$B2015="Q "),VLOOKUP('312'!$F$80,_312_Table2,MATCH('312'!$X$16,_312_Table2_ColumnLookup,0),FALSE),
  IF(AND(VALUE(LEFT($A2015,3))=312,LEFT($G2015,5)="Total"),VLOOKUP('312'!$F$80,_312_Table2,MATCH(LEFT($B2015,1),_312_Table2_ColumnLookup,0),FALSE),
  IF(AND(VALUE(LEFT($A2015,3))=312,LEN($I2015)=4,$B2015="G"),VLOOKUP($I2015,_312_Table2,MATCH('312'!$N$16,_312_Table2_ColumnLookup,0),FALSE),
  IF(AND(VALUE(LEFT($A2015,3))=312,LEN($I2015)=4,$B2015="O"),VLOOKUP($I2015,_312_Table2,MATCH('312'!$V$16,_312_Table2_ColumnLookup,0),FALSE),
  IF(AND(VALUE(LEFT($A2015,3))=312,LEN($I2015)=4,$B2015="Q"),VLOOKUP($I2015,_312_Table2,MATCH('312'!$X$16,_312_Table2_ColumnLookup,0),FALSE),
  IF(AND(VALUE(LEFT($A2015,3))=312,LEN($I2015)=4),VLOOKUP($I2015,_312_Table2,MATCH(LEFT($B2015,1),_312_Table2_ColumnLookup,0),FALSE)
+N("312"),
  IF(VALUE(LEFT($A2015,3))=313,VLOOKUP(VALUE(MID($B2015,2,1)),_313_Table2,MATCH(MID($B2015,1,1),_313_Table2_ColumnLookup,0),FALSE)
+N("313"),
  IF(AND(VALUE(LEFT($A2015,3))=314,LEN($B2015)=3),VLOOKUP(VALUE(MID($B2015,2,2)),_314_Table2,MATCH(MID($B2015,1,1),_314_Table2_ColumnLookup,0),FALSE),
  IF(VALUE(LEFT($A2015,3))=314,VLOOKUP(VALUE(MID($B2015,2,1)),_314_Table2,MATCH(MID($B2015,1,1),_314_Table2_ColumnLookup,0),FALSE)
+N("314"),
""))))))))))))))))))))))))</f>
        <v>#N/A</v>
      </c>
      <c r="F2015" s="238" t="e">
        <f>IF(AND(VALUE(LEFT($A2015,3))=309,LEN($B2015)=3),VLOOKUP(VALUE(MID($B2015,2,2)),_309_Table3,MATCH(MID($B2015,1,1),_309_Table3_ColumnLookup,0),FALSE),
  IF($C2015="309 LCR SummaryA",OneYearSCR,IF($C2015="309 LCR SummaryB",UltimateSCR,IF(VALUE(LEFT($A2015,3))=309,VLOOKUP(VALUE(MID($B2015,2,1)),_309_Table3,MATCH(MID($B2015,1,1),_309_Table3_ColumnLookup,0),FALSE)
+N("309"),
  IF(VALUE(LEFT($A2015,3))=310,VLOOKUP(VALUE(MID($B2015,2,1)),_310_Table3,MATCH(MID($B2015,1,1),_310_Table3_ColumnLookup,0),FALSE)
+N("310"),
  IF(AND(VALUE(LEFT($A2015,3))=311,LEN($I2015)=4),VLOOKUP($I2015,_311_Table3,MATCH($B2015,_311_Table3_ColumnLookup,0),FALSE),
  IF(AND(VALUE(LEFT($A2015,3))=311,OR($B2015="I2",$B2015="J2",$B2015="K2",$B2015="L2")),VLOOKUP('311'!$G$58,_311_Table3,MATCH(MID($B2015,1,1),_311_Table3_ColumnLookup,0),FALSE),
  IF(AND(VALUE(LEFT($A2015,3))=311,RIGHT($B2015,5)="Total"),VLOOKUP('311'!$G$59,_311_Table3,MATCH(MID($B2015,1,1),_311_Table3_ColumnLookup,0),FALSE),
  IF(VALUE(LEFT($A2015,3))=311,VLOOKUP(VALUE(MID($B2015,2,1)),_311_Table3,MATCH(MID($B2015,1,1),_311_Table3_ColumnLookup,0),FALSE)
+N("311"),
  IF(AND(VALUE(LEFT($A2015,3))=312,LEFT($G2015,10)="Unincepted",$B2015="G "),VLOOKUP(" ULO",_312_Table3,MATCH('312'!$N$16,_312_Table3_ColumnLookup,0),FALSE),
  IF(AND(VALUE(LEFT($A2015,3))=312,LEFT($G2015,10)="Unincepted",$B2015="O "),VLOOKUP(" ULO",_312_Table3,MATCH('312'!$V$16,_312_Table3_ColumnLookup,0),FALSE),
  IF(AND(VALUE(LEFT($A2015,3))=312,LEFT($G2015,10)="Unincepted",$B2015="Q "),VLOOKUP(" ULO",_312_Table3,MATCH('312'!$X$16,_312_Table3_ColumnLookup,0),FALSE),
  IF(AND(VALUE(LEFT($A2015,3))=312,LEFT($G2015,10)="Unincepted"),VLOOKUP(" ULO",_312_Table3,MATCH(LEFT($B2015,1),_312_Table3_ColumnLookup,0),FALSE),
  IF(AND(VALUE(LEFT($A2015,3))=312,LEFT($G2015,5)="Total",$B2015="G "),VLOOKUP('312'!$F$80,_312_Table3,MATCH('312'!$N$16,_312_Table3_ColumnLookup,0),FALSE),
  IF(AND(VALUE(LEFT($A2015,3))=312,LEFT($G2015,5)="Total",$B2015="O "),VLOOKUP('312'!$F$80,_312_Table3,MATCH('312'!$V$16,_312_Table3_ColumnLookup,0),FALSE),
  IF(AND(VALUE(LEFT($A2015,3))=312,LEFT($G2015,5)="Total",$B2015="Q "),VLOOKUP('312'!$F$80,_312_Table3,MATCH('312'!$X$16,_312_Table3_ColumnLookup,0),FALSE),
  IF(AND(VALUE(LEFT($A2015,3))=312,LEFT($G2015,5)="Total"),VLOOKUP('312'!$F$80,_312_Table3,MATCH(LEFT($B2015,1),_312_Table3_ColumnLookup,0),FALSE),
  IF(AND(VALUE(LEFT($A2015,3))=312,LEN($I2015)=4,$B2015="G"),VLOOKUP($I2015,_312_Table3,MATCH('312'!$N$16,_312_Table3_ColumnLookup,0),FALSE),
  IF(AND(VALUE(LEFT($A2015,3))=312,LEN($I2015)=4,$B2015="O"),VLOOKUP($I2015,_312_Table3,MATCH('312'!$V$16,_312_Table3_ColumnLookup,0),FALSE),
  IF(AND(VALUE(LEFT($A2015,3))=312,LEN($I2015)=4,$B2015="Q"),VLOOKUP($I2015,_312_Table3,MATCH('312'!$X$16,_312_Table3_ColumnLookup,0),FALSE),
  IF(AND(VALUE(LEFT($A2015,3))=312,LEN($I2015)=4),VLOOKUP($I2015,_312_Table3,MATCH(LEFT($B2015,1),_312_Table3_ColumnLookup,0),FALSE)
+N("312"),
  IF(VALUE(LEFT($A2015,3))=313,VLOOKUP(VALUE(MID($B2015,2,1)),_313_Table3,MATCH(MID($B2015,1,1),_313_Table3_ColumnLookup,0),FALSE)
+N("313"),
  IF(AND(VALUE(LEFT($A2015,3))=314,LEN($B2015)=3),VLOOKUP(VALUE(MID($B2015,2,2)),_314_Table3,MATCH(MID($B2015,1,1),_314_Table3_ColumnLookup,0),FALSE),
  IF(VALUE(LEFT($A2015,3))=314,VLOOKUP(VALUE(MID($B2015,2,1)),_314_Table3,MATCH(MID($B2015,1,1),_314_Table3_ColumnLookup,0),FALSE)
+N("314"),
""))))))))))))))))))))))))</f>
        <v>#N/A</v>
      </c>
      <c r="H2015" s="321" t="str">
        <f>IFERROR(
IF(ISERROR($D2015)=FALSE,$D2015,IF(ISERROR($E2015)=FALSE,$E2015,IF(ISERROR($F2015)=FALSE,$F2015
+N("012 checkboxes"),
IF(
IF(OR(LEFT($A2015,9)="Syndicate",LEFT($A2015,12)="NewSyndicate"),VLOOKUP($A2015,'012'!$J:$ZW,MATCH("Link to button",'012'!$J$1:$ZW$1,0),0)
+N("309 checkbox"),
IF($C2015="309 LCR Summary0",VLOOKUP("Notes990",'309'!$P:$ZZ,MATCH("Link to button",'309'!$P$1:$ZZ$1,0),0)
+N("313 checkboxes"),
IF($C2015="313 Financial Information0LcmVsScr",IF($C2015="309 LCR Summary0",VLOOKUP("LcmVsScr",'309'!$N:$ZZ,MATCH("Link to button",'309'!$N$1:$ZZ$1,0),0),
IF($C2015="313 Financial Information0LcrDocAttached",IF($C2015="309 LCR Summary0",VLOOKUP("LcrDocAttached",'309'!$N:$ZZ,MATCH("Link to button",'309'!$N$1:$ZZ$1,0),
0)))))))=1,TRUE,FALSE)
))),"")</f>
        <v/>
      </c>
    </row>
    <row r="2016" spans="1:8">
      <c r="A2016" s="237" t="e">
        <f>VLOOKUP($G2016,CSVLookups!$B:$R,MATCH(A$1,CSVLookups!$B$1:$R$1,0),FALSE)</f>
        <v>#N/A</v>
      </c>
      <c r="B2016" s="237" t="e">
        <f>VLOOKUP($G2016,CSVLookups!$B:$R,MATCH(B$1,CSVLookups!$B$1:$R$1,0),FALSE)</f>
        <v>#N/A</v>
      </c>
      <c r="C2016" s="238" t="e">
        <f t="shared" ref="C2016:C2079" si="32">IF(OR(LEFT($A2016,4)="Base",LEFT($A2016,4)="Synd",LEFT($A2016,7)="NewSynd"),"",
IF(OR(AND(LEN($I2016=0),OR(LEFT($A2016,3)*1=311,LEFT($A2016,3)*1=312,LEFT($A2016,3)*1=313)),LEN($I2016)=4),
CONCATENATE($A2016,$B2016,$I2016,
IF(LEFT($G2016,LEN("NetOfRI"))="NetOfRI","Net Insurance Claims brought forward",
IF(LEFT($G2016,LEN("Adjustments"))="Adjustments","Adjustments",
IF(LEFT($G2016,LEN("NewBusiness"))="NewBusiness","New Business",
IF(LEFT($G2016,LEN("TotalClaims"))="TotalClaims","Total Claims",
IF(LEFT($G2016,LEN("TotalAdjustments"))="TotalAdjustments","Adjustments",
IF(LEFT($G2016,LEN("TotalNewBusiness"))="TotalNewBusiness","New Business",
IF(LEFT($G2016,LEN("Unincepted"))="Unincepted","Unincepted",
IF(LEFT($G2016,LEN("Total"))="Total","Total",
IF($G2016="LcmVsScr","LcmVsScr",
IF($G2016="LcrDocAttached","LcrDocAttached",
""))))))))))),CONCATENATE($A2016,$B2016)))</f>
        <v>#N/A</v>
      </c>
      <c r="D2016" s="238" t="e">
        <f>IF(AND(VALUE(LEFT($A2016,3))=309,LEN($B2016)=3),VLOOKUP(VALUE(MID($B2016,2,2)),_309_Table1,MATCH(MID($B2016,1,1),_309_Table1_ColumnLookup,0),FALSE),
  IF($C2016="309 LCR SummaryA",OneYearSCR,IF($C2016="309 LCR SummaryB",UltimateSCR,IF(VALUE(LEFT($A2016,3))=309,VLOOKUP(VALUE(MID($B2016,2,1)),_309_Table1,MATCH(MID($B2016,1,1),_309_Table1_ColumnLookup,0),FALSE)
+N("309"),
  IF(VALUE(LEFT($A2016,3))=310,VLOOKUP(VALUE(MID($B2016,2,1)),_310_Table1,MATCH(MID($B2016,1,1),_310_Table1_ColumnLookup,0),FALSE)
+N("310"),
  IF(AND(VALUE(LEFT($A2016,3))=311,LEN($I2016)=4),VLOOKUP($I2016,_311_Table1,MATCH($B2016,_311_Table1_ColumnLookup,0),FALSE),
  IF(AND(VALUE(LEFT($A2016,3))=311,OR($B2016="I2",$B2016="J2",$B2016="K2",$B2016="L2")),VLOOKUP('311'!$G$58,_311_Table1,MATCH(MID($B2016,1,1),_311_Table1_ColumnLookup,0),FALSE),
  IF(AND(VALUE(LEFT($A2016,3))=311,RIGHT($B2016,5)="Total"),VLOOKUP('311'!$G$59,_311_Table1,MATCH(MID($B2016,1,1),_311_Table1_ColumnLookup,0),FALSE),
  IF(VALUE(LEFT($A2016,3))=311,VLOOKUP(VALUE(MID($B2016,2,1)),_311_Table1,MATCH(MID($B2016,1,1),_311_Table1_ColumnLookup,0),FALSE)
+N("311"),
  IF(AND(VALUE(LEFT($A2016,3))=312,LEFT($G2016,10)="Unincepted",$B2016="G "),VLOOKUP(" ULO",_312_Table1,MATCH('312'!$N$16,_312_Table1_ColumnLookup,0),FALSE),
  IF(AND(VALUE(LEFT($A2016,3))=312,LEFT($G2016,10)="Unincepted",$B2016="O "),VLOOKUP(" ULO",_312_Table1,MATCH('312'!$V$16,_312_Table1_ColumnLookup,0),FALSE),
  IF(AND(VALUE(LEFT($A2016,3))=312,LEFT($G2016,10)="Unincepted",$B2016="Q "),VLOOKUP(" ULO",_312_Table1,MATCH('312'!$X$16,_312_Table1_ColumnLookup,0),FALSE),
  IF(AND(VALUE(LEFT($A2016,3))=312,LEFT($G2016,10)="Unincepted"),VLOOKUP(" ULO",_312_Table1,MATCH(LEFT($B2016,1),_312_Table1_ColumnLookup,0),FALSE),
  IF(AND(VALUE(LEFT($A2016,3))=312,LEFT($G2016,5)="Total",$B2016="G "),VLOOKUP('312'!$F$80,_312_Table1,MATCH('312'!$N$16,_312_Table1_ColumnLookup,0),FALSE),
  IF(AND(VALUE(LEFT($A2016,3))=312,LEFT($G2016,5)="Total",$B2016="O "),VLOOKUP('312'!$F$80,_312_Table1,MATCH('312'!$V$16,_312_Table1_ColumnLookup,0),FALSE),
  IF(AND(VALUE(LEFT($A2016,3))=312,LEFT($G2016,5)="Total",$B2016="Q "),VLOOKUP('312'!$F$80,_312_Table1,MATCH('312'!$X$16,_312_Table1_ColumnLookup,0),FALSE),
  IF(AND(VALUE(LEFT($A2016,3))=312,LEFT($G2016,5)="Total"),VLOOKUP('312'!$F$80,_312_Table1,MATCH(LEFT($B2016,1),_312_Table1_ColumnLookup,0),FALSE),
  IF(AND(VALUE(LEFT($A2016,3))=312,LEN($I2016)=4,$B2016="G"),VLOOKUP($I2016,_312_Table1,MATCH('312'!$N$16,_312_Table1_ColumnLookup,0),FALSE),
  IF(AND(VALUE(LEFT($A2016,3))=312,LEN($I2016)=4,$B2016="O"),VLOOKUP($I2016,_312_Table1,MATCH('312'!$V$16,_312_Table1_ColumnLookup,0),FALSE),
  IF(AND(VALUE(LEFT($A2016,3))=312,LEN($I2016)=4,$B2016="Q"),VLOOKUP($I2016,_312_Table1,MATCH('312'!$X$16,_312_Table1_ColumnLookup,0),FALSE),
  IF(AND(VALUE(LEFT($A2016,3))=312,LEN($I2016)=4),VLOOKUP($I2016,_312_Table1,MATCH(LEFT($B2016,1),_312_Table1_ColumnLookup,0),FALSE)
+N("312"),
  IF(VALUE(LEFT($A2016,3))=313,VLOOKUP(VALUE(MID($B2016,2,1)),_313_Table1,MATCH(MID($B2016,1,1),_313_Table1_ColumnLookup,0),FALSE)
+N("313"),
  IF(AND(VALUE(LEFT($A2016,3))=314,LEN($B2016)=3),VLOOKUP(VALUE(MID($B2016,2,2)),_314_Table1,MATCH(MID($B2016,1,1),_314_Table1_ColumnLookup,0),FALSE),
  IF(VALUE(LEFT($A2016,3))=314,VLOOKUP(VALUE(MID($B2016,2,1)),_314_Table1,MATCH(MID($B2016,1,1),_314_Table1_ColumnLookup,0),FALSE)
+N("314"),
""))))))))))))))))))))))))</f>
        <v>#N/A</v>
      </c>
      <c r="E2016" s="238" t="e">
        <f>IF(AND(VALUE(LEFT($A2016,3))=309,LEN($B2016)=3),VLOOKUP(VALUE(MID($B2016,2,2)),_309_Table2,MATCH(MID($B2016,1,1),_309_Table2_ColumnLookup,0),FALSE),
  IF($C2016="309 LCR SummaryA",OneYearSCR,IF($C2016="309 LCR SummaryB",UltimateSCR,IF(VALUE(LEFT($A2016,3))=309,VLOOKUP(VALUE(MID($B2016,2,1)),_309_Table2,MATCH(MID($B2016,1,1),_309_Table2_ColumnLookup,0),FALSE)
+N("309"),
  IF(VALUE(LEFT($A2016,3))=310,VLOOKUP(VALUE(MID($B2016,2,1)),_310_Table2,MATCH(MID($B2016,1,1),_310_Table2_ColumnLookup,0),FALSE)
+N("310"),
  IF(AND(VALUE(LEFT($A2016,3))=311,LEN($I2016)=4),VLOOKUP($I2016,_311_Table2,MATCH($B2016,_311_Table2_ColumnLookup,0),FALSE),
  IF(AND(VALUE(LEFT($A2016,3))=311,OR($B2016="I2",$B2016="J2",$B2016="K2",$B2016="L2")),VLOOKUP('311'!$G$58,_311_Table2,MATCH(MID($B2016,1,1),_311_Table2_ColumnLookup,0),FALSE),
  IF(AND(VALUE(LEFT($A2016,3))=311,RIGHT($B2016,5)="Total"),VLOOKUP('311'!$G$59,_311_Table2,MATCH(MID($B2016,1,1),_311_Table2_ColumnLookup,0),FALSE),
  IF(VALUE(LEFT($A2016,3))=311,VLOOKUP(VALUE(MID($B2016,2,1)),_311_Table2,MATCH(MID($B2016,1,1),_311_Table2_ColumnLookup,0),FALSE)
+N("311"),
  IF(AND(VALUE(LEFT($A2016,3))=312,LEFT($G2016,10)="Unincepted",$B2016="G "),VLOOKUP(" ULO",_312_Table2,MATCH('312'!$N$16,_312_Table2_ColumnLookup,0),FALSE),
  IF(AND(VALUE(LEFT($A2016,3))=312,LEFT($G2016,10)="Unincepted",$B2016="O "),VLOOKUP(" ULO",_312_Table2,MATCH('312'!$V$16,_312_Table2_ColumnLookup,0),FALSE),
  IF(AND(VALUE(LEFT($A2016,3))=312,LEFT($G2016,10)="Unincepted",$B2016="Q "),VLOOKUP(" ULO",_312_Table2,MATCH('312'!$X$16,_312_Table2_ColumnLookup,0),FALSE),
  IF(AND(VALUE(LEFT($A2016,3))=312,LEFT($G2016,10)="Unincepted"),VLOOKUP(" ULO",_312_Table2,MATCH(LEFT($B2016,1),_312_Table2_ColumnLookup,0),FALSE),
  IF(AND(VALUE(LEFT($A2016,3))=312,LEFT($G2016,5)="Total",$B2016="G "),VLOOKUP('312'!$F$80,_312_Table2,MATCH('312'!$N$16,_312_Table2_ColumnLookup,0),FALSE),
  IF(AND(VALUE(LEFT($A2016,3))=312,LEFT($G2016,5)="Total",$B2016="O "),VLOOKUP('312'!$F$80,_312_Table2,MATCH('312'!$V$16,_312_Table2_ColumnLookup,0),FALSE),
  IF(AND(VALUE(LEFT($A2016,3))=312,LEFT($G2016,5)="Total",$B2016="Q "),VLOOKUP('312'!$F$80,_312_Table2,MATCH('312'!$X$16,_312_Table2_ColumnLookup,0),FALSE),
  IF(AND(VALUE(LEFT($A2016,3))=312,LEFT($G2016,5)="Total"),VLOOKUP('312'!$F$80,_312_Table2,MATCH(LEFT($B2016,1),_312_Table2_ColumnLookup,0),FALSE),
  IF(AND(VALUE(LEFT($A2016,3))=312,LEN($I2016)=4,$B2016="G"),VLOOKUP($I2016,_312_Table2,MATCH('312'!$N$16,_312_Table2_ColumnLookup,0),FALSE),
  IF(AND(VALUE(LEFT($A2016,3))=312,LEN($I2016)=4,$B2016="O"),VLOOKUP($I2016,_312_Table2,MATCH('312'!$V$16,_312_Table2_ColumnLookup,0),FALSE),
  IF(AND(VALUE(LEFT($A2016,3))=312,LEN($I2016)=4,$B2016="Q"),VLOOKUP($I2016,_312_Table2,MATCH('312'!$X$16,_312_Table2_ColumnLookup,0),FALSE),
  IF(AND(VALUE(LEFT($A2016,3))=312,LEN($I2016)=4),VLOOKUP($I2016,_312_Table2,MATCH(LEFT($B2016,1),_312_Table2_ColumnLookup,0),FALSE)
+N("312"),
  IF(VALUE(LEFT($A2016,3))=313,VLOOKUP(VALUE(MID($B2016,2,1)),_313_Table2,MATCH(MID($B2016,1,1),_313_Table2_ColumnLookup,0),FALSE)
+N("313"),
  IF(AND(VALUE(LEFT($A2016,3))=314,LEN($B2016)=3),VLOOKUP(VALUE(MID($B2016,2,2)),_314_Table2,MATCH(MID($B2016,1,1),_314_Table2_ColumnLookup,0),FALSE),
  IF(VALUE(LEFT($A2016,3))=314,VLOOKUP(VALUE(MID($B2016,2,1)),_314_Table2,MATCH(MID($B2016,1,1),_314_Table2_ColumnLookup,0),FALSE)
+N("314"),
""))))))))))))))))))))))))</f>
        <v>#N/A</v>
      </c>
      <c r="F2016" s="238" t="e">
        <f>IF(AND(VALUE(LEFT($A2016,3))=309,LEN($B2016)=3),VLOOKUP(VALUE(MID($B2016,2,2)),_309_Table3,MATCH(MID($B2016,1,1),_309_Table3_ColumnLookup,0),FALSE),
  IF($C2016="309 LCR SummaryA",OneYearSCR,IF($C2016="309 LCR SummaryB",UltimateSCR,IF(VALUE(LEFT($A2016,3))=309,VLOOKUP(VALUE(MID($B2016,2,1)),_309_Table3,MATCH(MID($B2016,1,1),_309_Table3_ColumnLookup,0),FALSE)
+N("309"),
  IF(VALUE(LEFT($A2016,3))=310,VLOOKUP(VALUE(MID($B2016,2,1)),_310_Table3,MATCH(MID($B2016,1,1),_310_Table3_ColumnLookup,0),FALSE)
+N("310"),
  IF(AND(VALUE(LEFT($A2016,3))=311,LEN($I2016)=4),VLOOKUP($I2016,_311_Table3,MATCH($B2016,_311_Table3_ColumnLookup,0),FALSE),
  IF(AND(VALUE(LEFT($A2016,3))=311,OR($B2016="I2",$B2016="J2",$B2016="K2",$B2016="L2")),VLOOKUP('311'!$G$58,_311_Table3,MATCH(MID($B2016,1,1),_311_Table3_ColumnLookup,0),FALSE),
  IF(AND(VALUE(LEFT($A2016,3))=311,RIGHT($B2016,5)="Total"),VLOOKUP('311'!$G$59,_311_Table3,MATCH(MID($B2016,1,1),_311_Table3_ColumnLookup,0),FALSE),
  IF(VALUE(LEFT($A2016,3))=311,VLOOKUP(VALUE(MID($B2016,2,1)),_311_Table3,MATCH(MID($B2016,1,1),_311_Table3_ColumnLookup,0),FALSE)
+N("311"),
  IF(AND(VALUE(LEFT($A2016,3))=312,LEFT($G2016,10)="Unincepted",$B2016="G "),VLOOKUP(" ULO",_312_Table3,MATCH('312'!$N$16,_312_Table3_ColumnLookup,0),FALSE),
  IF(AND(VALUE(LEFT($A2016,3))=312,LEFT($G2016,10)="Unincepted",$B2016="O "),VLOOKUP(" ULO",_312_Table3,MATCH('312'!$V$16,_312_Table3_ColumnLookup,0),FALSE),
  IF(AND(VALUE(LEFT($A2016,3))=312,LEFT($G2016,10)="Unincepted",$B2016="Q "),VLOOKUP(" ULO",_312_Table3,MATCH('312'!$X$16,_312_Table3_ColumnLookup,0),FALSE),
  IF(AND(VALUE(LEFT($A2016,3))=312,LEFT($G2016,10)="Unincepted"),VLOOKUP(" ULO",_312_Table3,MATCH(LEFT($B2016,1),_312_Table3_ColumnLookup,0),FALSE),
  IF(AND(VALUE(LEFT($A2016,3))=312,LEFT($G2016,5)="Total",$B2016="G "),VLOOKUP('312'!$F$80,_312_Table3,MATCH('312'!$N$16,_312_Table3_ColumnLookup,0),FALSE),
  IF(AND(VALUE(LEFT($A2016,3))=312,LEFT($G2016,5)="Total",$B2016="O "),VLOOKUP('312'!$F$80,_312_Table3,MATCH('312'!$V$16,_312_Table3_ColumnLookup,0),FALSE),
  IF(AND(VALUE(LEFT($A2016,3))=312,LEFT($G2016,5)="Total",$B2016="Q "),VLOOKUP('312'!$F$80,_312_Table3,MATCH('312'!$X$16,_312_Table3_ColumnLookup,0),FALSE),
  IF(AND(VALUE(LEFT($A2016,3))=312,LEFT($G2016,5)="Total"),VLOOKUP('312'!$F$80,_312_Table3,MATCH(LEFT($B2016,1),_312_Table3_ColumnLookup,0),FALSE),
  IF(AND(VALUE(LEFT($A2016,3))=312,LEN($I2016)=4,$B2016="G"),VLOOKUP($I2016,_312_Table3,MATCH('312'!$N$16,_312_Table3_ColumnLookup,0),FALSE),
  IF(AND(VALUE(LEFT($A2016,3))=312,LEN($I2016)=4,$B2016="O"),VLOOKUP($I2016,_312_Table3,MATCH('312'!$V$16,_312_Table3_ColumnLookup,0),FALSE),
  IF(AND(VALUE(LEFT($A2016,3))=312,LEN($I2016)=4,$B2016="Q"),VLOOKUP($I2016,_312_Table3,MATCH('312'!$X$16,_312_Table3_ColumnLookup,0),FALSE),
  IF(AND(VALUE(LEFT($A2016,3))=312,LEN($I2016)=4),VLOOKUP($I2016,_312_Table3,MATCH(LEFT($B2016,1),_312_Table3_ColumnLookup,0),FALSE)
+N("312"),
  IF(VALUE(LEFT($A2016,3))=313,VLOOKUP(VALUE(MID($B2016,2,1)),_313_Table3,MATCH(MID($B2016,1,1),_313_Table3_ColumnLookup,0),FALSE)
+N("313"),
  IF(AND(VALUE(LEFT($A2016,3))=314,LEN($B2016)=3),VLOOKUP(VALUE(MID($B2016,2,2)),_314_Table3,MATCH(MID($B2016,1,1),_314_Table3_ColumnLookup,0),FALSE),
  IF(VALUE(LEFT($A2016,3))=314,VLOOKUP(VALUE(MID($B2016,2,1)),_314_Table3,MATCH(MID($B2016,1,1),_314_Table3_ColumnLookup,0),FALSE)
+N("314"),
""))))))))))))))))))))))))</f>
        <v>#N/A</v>
      </c>
      <c r="H2016" s="321" t="str">
        <f>IFERROR(
IF(ISERROR($D2016)=FALSE,$D2016,IF(ISERROR($E2016)=FALSE,$E2016,IF(ISERROR($F2016)=FALSE,$F2016
+N("012 checkboxes"),
IF(
IF(OR(LEFT($A2016,9)="Syndicate",LEFT($A2016,12)="NewSyndicate"),VLOOKUP($A2016,'012'!$J:$ZW,MATCH("Link to button",'012'!$J$1:$ZW$1,0),0)
+N("309 checkbox"),
IF($C2016="309 LCR Summary0",VLOOKUP("Notes990",'309'!$P:$ZZ,MATCH("Link to button",'309'!$P$1:$ZZ$1,0),0)
+N("313 checkboxes"),
IF($C2016="313 Financial Information0LcmVsScr",IF($C2016="309 LCR Summary0",VLOOKUP("LcmVsScr",'309'!$N:$ZZ,MATCH("Link to button",'309'!$N$1:$ZZ$1,0),0),
IF($C2016="313 Financial Information0LcrDocAttached",IF($C2016="309 LCR Summary0",VLOOKUP("LcrDocAttached",'309'!$N:$ZZ,MATCH("Link to button",'309'!$N$1:$ZZ$1,0),
0)))))))=1,TRUE,FALSE)
))),"")</f>
        <v/>
      </c>
    </row>
    <row r="2017" spans="1:8">
      <c r="A2017" s="237" t="e">
        <f>VLOOKUP($G2017,CSVLookups!$B:$R,MATCH(A$1,CSVLookups!$B$1:$R$1,0),FALSE)</f>
        <v>#N/A</v>
      </c>
      <c r="B2017" s="237" t="e">
        <f>VLOOKUP($G2017,CSVLookups!$B:$R,MATCH(B$1,CSVLookups!$B$1:$R$1,0),FALSE)</f>
        <v>#N/A</v>
      </c>
      <c r="C2017" s="238" t="e">
        <f t="shared" si="32"/>
        <v>#N/A</v>
      </c>
      <c r="D2017" s="238" t="e">
        <f>IF(AND(VALUE(LEFT($A2017,3))=309,LEN($B2017)=3),VLOOKUP(VALUE(MID($B2017,2,2)),_309_Table1,MATCH(MID($B2017,1,1),_309_Table1_ColumnLookup,0),FALSE),
  IF($C2017="309 LCR SummaryA",OneYearSCR,IF($C2017="309 LCR SummaryB",UltimateSCR,IF(VALUE(LEFT($A2017,3))=309,VLOOKUP(VALUE(MID($B2017,2,1)),_309_Table1,MATCH(MID($B2017,1,1),_309_Table1_ColumnLookup,0),FALSE)
+N("309"),
  IF(VALUE(LEFT($A2017,3))=310,VLOOKUP(VALUE(MID($B2017,2,1)),_310_Table1,MATCH(MID($B2017,1,1),_310_Table1_ColumnLookup,0),FALSE)
+N("310"),
  IF(AND(VALUE(LEFT($A2017,3))=311,LEN($I2017)=4),VLOOKUP($I2017,_311_Table1,MATCH($B2017,_311_Table1_ColumnLookup,0),FALSE),
  IF(AND(VALUE(LEFT($A2017,3))=311,OR($B2017="I2",$B2017="J2",$B2017="K2",$B2017="L2")),VLOOKUP('311'!$G$58,_311_Table1,MATCH(MID($B2017,1,1),_311_Table1_ColumnLookup,0),FALSE),
  IF(AND(VALUE(LEFT($A2017,3))=311,RIGHT($B2017,5)="Total"),VLOOKUP('311'!$G$59,_311_Table1,MATCH(MID($B2017,1,1),_311_Table1_ColumnLookup,0),FALSE),
  IF(VALUE(LEFT($A2017,3))=311,VLOOKUP(VALUE(MID($B2017,2,1)),_311_Table1,MATCH(MID($B2017,1,1),_311_Table1_ColumnLookup,0),FALSE)
+N("311"),
  IF(AND(VALUE(LEFT($A2017,3))=312,LEFT($G2017,10)="Unincepted",$B2017="G "),VLOOKUP(" ULO",_312_Table1,MATCH('312'!$N$16,_312_Table1_ColumnLookup,0),FALSE),
  IF(AND(VALUE(LEFT($A2017,3))=312,LEFT($G2017,10)="Unincepted",$B2017="O "),VLOOKUP(" ULO",_312_Table1,MATCH('312'!$V$16,_312_Table1_ColumnLookup,0),FALSE),
  IF(AND(VALUE(LEFT($A2017,3))=312,LEFT($G2017,10)="Unincepted",$B2017="Q "),VLOOKUP(" ULO",_312_Table1,MATCH('312'!$X$16,_312_Table1_ColumnLookup,0),FALSE),
  IF(AND(VALUE(LEFT($A2017,3))=312,LEFT($G2017,10)="Unincepted"),VLOOKUP(" ULO",_312_Table1,MATCH(LEFT($B2017,1),_312_Table1_ColumnLookup,0),FALSE),
  IF(AND(VALUE(LEFT($A2017,3))=312,LEFT($G2017,5)="Total",$B2017="G "),VLOOKUP('312'!$F$80,_312_Table1,MATCH('312'!$N$16,_312_Table1_ColumnLookup,0),FALSE),
  IF(AND(VALUE(LEFT($A2017,3))=312,LEFT($G2017,5)="Total",$B2017="O "),VLOOKUP('312'!$F$80,_312_Table1,MATCH('312'!$V$16,_312_Table1_ColumnLookup,0),FALSE),
  IF(AND(VALUE(LEFT($A2017,3))=312,LEFT($G2017,5)="Total",$B2017="Q "),VLOOKUP('312'!$F$80,_312_Table1,MATCH('312'!$X$16,_312_Table1_ColumnLookup,0),FALSE),
  IF(AND(VALUE(LEFT($A2017,3))=312,LEFT($G2017,5)="Total"),VLOOKUP('312'!$F$80,_312_Table1,MATCH(LEFT($B2017,1),_312_Table1_ColumnLookup,0),FALSE),
  IF(AND(VALUE(LEFT($A2017,3))=312,LEN($I2017)=4,$B2017="G"),VLOOKUP($I2017,_312_Table1,MATCH('312'!$N$16,_312_Table1_ColumnLookup,0),FALSE),
  IF(AND(VALUE(LEFT($A2017,3))=312,LEN($I2017)=4,$B2017="O"),VLOOKUP($I2017,_312_Table1,MATCH('312'!$V$16,_312_Table1_ColumnLookup,0),FALSE),
  IF(AND(VALUE(LEFT($A2017,3))=312,LEN($I2017)=4,$B2017="Q"),VLOOKUP($I2017,_312_Table1,MATCH('312'!$X$16,_312_Table1_ColumnLookup,0),FALSE),
  IF(AND(VALUE(LEFT($A2017,3))=312,LEN($I2017)=4),VLOOKUP($I2017,_312_Table1,MATCH(LEFT($B2017,1),_312_Table1_ColumnLookup,0),FALSE)
+N("312"),
  IF(VALUE(LEFT($A2017,3))=313,VLOOKUP(VALUE(MID($B2017,2,1)),_313_Table1,MATCH(MID($B2017,1,1),_313_Table1_ColumnLookup,0),FALSE)
+N("313"),
  IF(AND(VALUE(LEFT($A2017,3))=314,LEN($B2017)=3),VLOOKUP(VALUE(MID($B2017,2,2)),_314_Table1,MATCH(MID($B2017,1,1),_314_Table1_ColumnLookup,0),FALSE),
  IF(VALUE(LEFT($A2017,3))=314,VLOOKUP(VALUE(MID($B2017,2,1)),_314_Table1,MATCH(MID($B2017,1,1),_314_Table1_ColumnLookup,0),FALSE)
+N("314"),
""))))))))))))))))))))))))</f>
        <v>#N/A</v>
      </c>
      <c r="E2017" s="238" t="e">
        <f>IF(AND(VALUE(LEFT($A2017,3))=309,LEN($B2017)=3),VLOOKUP(VALUE(MID($B2017,2,2)),_309_Table2,MATCH(MID($B2017,1,1),_309_Table2_ColumnLookup,0),FALSE),
  IF($C2017="309 LCR SummaryA",OneYearSCR,IF($C2017="309 LCR SummaryB",UltimateSCR,IF(VALUE(LEFT($A2017,3))=309,VLOOKUP(VALUE(MID($B2017,2,1)),_309_Table2,MATCH(MID($B2017,1,1),_309_Table2_ColumnLookup,0),FALSE)
+N("309"),
  IF(VALUE(LEFT($A2017,3))=310,VLOOKUP(VALUE(MID($B2017,2,1)),_310_Table2,MATCH(MID($B2017,1,1),_310_Table2_ColumnLookup,0),FALSE)
+N("310"),
  IF(AND(VALUE(LEFT($A2017,3))=311,LEN($I2017)=4),VLOOKUP($I2017,_311_Table2,MATCH($B2017,_311_Table2_ColumnLookup,0),FALSE),
  IF(AND(VALUE(LEFT($A2017,3))=311,OR($B2017="I2",$B2017="J2",$B2017="K2",$B2017="L2")),VLOOKUP('311'!$G$58,_311_Table2,MATCH(MID($B2017,1,1),_311_Table2_ColumnLookup,0),FALSE),
  IF(AND(VALUE(LEFT($A2017,3))=311,RIGHT($B2017,5)="Total"),VLOOKUP('311'!$G$59,_311_Table2,MATCH(MID($B2017,1,1),_311_Table2_ColumnLookup,0),FALSE),
  IF(VALUE(LEFT($A2017,3))=311,VLOOKUP(VALUE(MID($B2017,2,1)),_311_Table2,MATCH(MID($B2017,1,1),_311_Table2_ColumnLookup,0),FALSE)
+N("311"),
  IF(AND(VALUE(LEFT($A2017,3))=312,LEFT($G2017,10)="Unincepted",$B2017="G "),VLOOKUP(" ULO",_312_Table2,MATCH('312'!$N$16,_312_Table2_ColumnLookup,0),FALSE),
  IF(AND(VALUE(LEFT($A2017,3))=312,LEFT($G2017,10)="Unincepted",$B2017="O "),VLOOKUP(" ULO",_312_Table2,MATCH('312'!$V$16,_312_Table2_ColumnLookup,0),FALSE),
  IF(AND(VALUE(LEFT($A2017,3))=312,LEFT($G2017,10)="Unincepted",$B2017="Q "),VLOOKUP(" ULO",_312_Table2,MATCH('312'!$X$16,_312_Table2_ColumnLookup,0),FALSE),
  IF(AND(VALUE(LEFT($A2017,3))=312,LEFT($G2017,10)="Unincepted"),VLOOKUP(" ULO",_312_Table2,MATCH(LEFT($B2017,1),_312_Table2_ColumnLookup,0),FALSE),
  IF(AND(VALUE(LEFT($A2017,3))=312,LEFT($G2017,5)="Total",$B2017="G "),VLOOKUP('312'!$F$80,_312_Table2,MATCH('312'!$N$16,_312_Table2_ColumnLookup,0),FALSE),
  IF(AND(VALUE(LEFT($A2017,3))=312,LEFT($G2017,5)="Total",$B2017="O "),VLOOKUP('312'!$F$80,_312_Table2,MATCH('312'!$V$16,_312_Table2_ColumnLookup,0),FALSE),
  IF(AND(VALUE(LEFT($A2017,3))=312,LEFT($G2017,5)="Total",$B2017="Q "),VLOOKUP('312'!$F$80,_312_Table2,MATCH('312'!$X$16,_312_Table2_ColumnLookup,0),FALSE),
  IF(AND(VALUE(LEFT($A2017,3))=312,LEFT($G2017,5)="Total"),VLOOKUP('312'!$F$80,_312_Table2,MATCH(LEFT($B2017,1),_312_Table2_ColumnLookup,0),FALSE),
  IF(AND(VALUE(LEFT($A2017,3))=312,LEN($I2017)=4,$B2017="G"),VLOOKUP($I2017,_312_Table2,MATCH('312'!$N$16,_312_Table2_ColumnLookup,0),FALSE),
  IF(AND(VALUE(LEFT($A2017,3))=312,LEN($I2017)=4,$B2017="O"),VLOOKUP($I2017,_312_Table2,MATCH('312'!$V$16,_312_Table2_ColumnLookup,0),FALSE),
  IF(AND(VALUE(LEFT($A2017,3))=312,LEN($I2017)=4,$B2017="Q"),VLOOKUP($I2017,_312_Table2,MATCH('312'!$X$16,_312_Table2_ColumnLookup,0),FALSE),
  IF(AND(VALUE(LEFT($A2017,3))=312,LEN($I2017)=4),VLOOKUP($I2017,_312_Table2,MATCH(LEFT($B2017,1),_312_Table2_ColumnLookup,0),FALSE)
+N("312"),
  IF(VALUE(LEFT($A2017,3))=313,VLOOKUP(VALUE(MID($B2017,2,1)),_313_Table2,MATCH(MID($B2017,1,1),_313_Table2_ColumnLookup,0),FALSE)
+N("313"),
  IF(AND(VALUE(LEFT($A2017,3))=314,LEN($B2017)=3),VLOOKUP(VALUE(MID($B2017,2,2)),_314_Table2,MATCH(MID($B2017,1,1),_314_Table2_ColumnLookup,0),FALSE),
  IF(VALUE(LEFT($A2017,3))=314,VLOOKUP(VALUE(MID($B2017,2,1)),_314_Table2,MATCH(MID($B2017,1,1),_314_Table2_ColumnLookup,0),FALSE)
+N("314"),
""))))))))))))))))))))))))</f>
        <v>#N/A</v>
      </c>
      <c r="F2017" s="238" t="e">
        <f>IF(AND(VALUE(LEFT($A2017,3))=309,LEN($B2017)=3),VLOOKUP(VALUE(MID($B2017,2,2)),_309_Table3,MATCH(MID($B2017,1,1),_309_Table3_ColumnLookup,0),FALSE),
  IF($C2017="309 LCR SummaryA",OneYearSCR,IF($C2017="309 LCR SummaryB",UltimateSCR,IF(VALUE(LEFT($A2017,3))=309,VLOOKUP(VALUE(MID($B2017,2,1)),_309_Table3,MATCH(MID($B2017,1,1),_309_Table3_ColumnLookup,0),FALSE)
+N("309"),
  IF(VALUE(LEFT($A2017,3))=310,VLOOKUP(VALUE(MID($B2017,2,1)),_310_Table3,MATCH(MID($B2017,1,1),_310_Table3_ColumnLookup,0),FALSE)
+N("310"),
  IF(AND(VALUE(LEFT($A2017,3))=311,LEN($I2017)=4),VLOOKUP($I2017,_311_Table3,MATCH($B2017,_311_Table3_ColumnLookup,0),FALSE),
  IF(AND(VALUE(LEFT($A2017,3))=311,OR($B2017="I2",$B2017="J2",$B2017="K2",$B2017="L2")),VLOOKUP('311'!$G$58,_311_Table3,MATCH(MID($B2017,1,1),_311_Table3_ColumnLookup,0),FALSE),
  IF(AND(VALUE(LEFT($A2017,3))=311,RIGHT($B2017,5)="Total"),VLOOKUP('311'!$G$59,_311_Table3,MATCH(MID($B2017,1,1),_311_Table3_ColumnLookup,0),FALSE),
  IF(VALUE(LEFT($A2017,3))=311,VLOOKUP(VALUE(MID($B2017,2,1)),_311_Table3,MATCH(MID($B2017,1,1),_311_Table3_ColumnLookup,0),FALSE)
+N("311"),
  IF(AND(VALUE(LEFT($A2017,3))=312,LEFT($G2017,10)="Unincepted",$B2017="G "),VLOOKUP(" ULO",_312_Table3,MATCH('312'!$N$16,_312_Table3_ColumnLookup,0),FALSE),
  IF(AND(VALUE(LEFT($A2017,3))=312,LEFT($G2017,10)="Unincepted",$B2017="O "),VLOOKUP(" ULO",_312_Table3,MATCH('312'!$V$16,_312_Table3_ColumnLookup,0),FALSE),
  IF(AND(VALUE(LEFT($A2017,3))=312,LEFT($G2017,10)="Unincepted",$B2017="Q "),VLOOKUP(" ULO",_312_Table3,MATCH('312'!$X$16,_312_Table3_ColumnLookup,0),FALSE),
  IF(AND(VALUE(LEFT($A2017,3))=312,LEFT($G2017,10)="Unincepted"),VLOOKUP(" ULO",_312_Table3,MATCH(LEFT($B2017,1),_312_Table3_ColumnLookup,0),FALSE),
  IF(AND(VALUE(LEFT($A2017,3))=312,LEFT($G2017,5)="Total",$B2017="G "),VLOOKUP('312'!$F$80,_312_Table3,MATCH('312'!$N$16,_312_Table3_ColumnLookup,0),FALSE),
  IF(AND(VALUE(LEFT($A2017,3))=312,LEFT($G2017,5)="Total",$B2017="O "),VLOOKUP('312'!$F$80,_312_Table3,MATCH('312'!$V$16,_312_Table3_ColumnLookup,0),FALSE),
  IF(AND(VALUE(LEFT($A2017,3))=312,LEFT($G2017,5)="Total",$B2017="Q "),VLOOKUP('312'!$F$80,_312_Table3,MATCH('312'!$X$16,_312_Table3_ColumnLookup,0),FALSE),
  IF(AND(VALUE(LEFT($A2017,3))=312,LEFT($G2017,5)="Total"),VLOOKUP('312'!$F$80,_312_Table3,MATCH(LEFT($B2017,1),_312_Table3_ColumnLookup,0),FALSE),
  IF(AND(VALUE(LEFT($A2017,3))=312,LEN($I2017)=4,$B2017="G"),VLOOKUP($I2017,_312_Table3,MATCH('312'!$N$16,_312_Table3_ColumnLookup,0),FALSE),
  IF(AND(VALUE(LEFT($A2017,3))=312,LEN($I2017)=4,$B2017="O"),VLOOKUP($I2017,_312_Table3,MATCH('312'!$V$16,_312_Table3_ColumnLookup,0),FALSE),
  IF(AND(VALUE(LEFT($A2017,3))=312,LEN($I2017)=4,$B2017="Q"),VLOOKUP($I2017,_312_Table3,MATCH('312'!$X$16,_312_Table3_ColumnLookup,0),FALSE),
  IF(AND(VALUE(LEFT($A2017,3))=312,LEN($I2017)=4),VLOOKUP($I2017,_312_Table3,MATCH(LEFT($B2017,1),_312_Table3_ColumnLookup,0),FALSE)
+N("312"),
  IF(VALUE(LEFT($A2017,3))=313,VLOOKUP(VALUE(MID($B2017,2,1)),_313_Table3,MATCH(MID($B2017,1,1),_313_Table3_ColumnLookup,0),FALSE)
+N("313"),
  IF(AND(VALUE(LEFT($A2017,3))=314,LEN($B2017)=3),VLOOKUP(VALUE(MID($B2017,2,2)),_314_Table3,MATCH(MID($B2017,1,1),_314_Table3_ColumnLookup,0),FALSE),
  IF(VALUE(LEFT($A2017,3))=314,VLOOKUP(VALUE(MID($B2017,2,1)),_314_Table3,MATCH(MID($B2017,1,1),_314_Table3_ColumnLookup,0),FALSE)
+N("314"),
""))))))))))))))))))))))))</f>
        <v>#N/A</v>
      </c>
      <c r="H2017" s="321" t="str">
        <f>IFERROR(
IF(ISERROR($D2017)=FALSE,$D2017,IF(ISERROR($E2017)=FALSE,$E2017,IF(ISERROR($F2017)=FALSE,$F2017
+N("012 checkboxes"),
IF(
IF(OR(LEFT($A2017,9)="Syndicate",LEFT($A2017,12)="NewSyndicate"),VLOOKUP($A2017,'012'!$J:$ZW,MATCH("Link to button",'012'!$J$1:$ZW$1,0),0)
+N("309 checkbox"),
IF($C2017="309 LCR Summary0",VLOOKUP("Notes990",'309'!$P:$ZZ,MATCH("Link to button",'309'!$P$1:$ZZ$1,0),0)
+N("313 checkboxes"),
IF($C2017="313 Financial Information0LcmVsScr",IF($C2017="309 LCR Summary0",VLOOKUP("LcmVsScr",'309'!$N:$ZZ,MATCH("Link to button",'309'!$N$1:$ZZ$1,0),0),
IF($C2017="313 Financial Information0LcrDocAttached",IF($C2017="309 LCR Summary0",VLOOKUP("LcrDocAttached",'309'!$N:$ZZ,MATCH("Link to button",'309'!$N$1:$ZZ$1,0),
0)))))))=1,TRUE,FALSE)
))),"")</f>
        <v/>
      </c>
    </row>
    <row r="2018" spans="1:8">
      <c r="A2018" s="237" t="e">
        <f>VLOOKUP($G2018,CSVLookups!$B:$R,MATCH(A$1,CSVLookups!$B$1:$R$1,0),FALSE)</f>
        <v>#N/A</v>
      </c>
      <c r="B2018" s="237" t="e">
        <f>VLOOKUP($G2018,CSVLookups!$B:$R,MATCH(B$1,CSVLookups!$B$1:$R$1,0),FALSE)</f>
        <v>#N/A</v>
      </c>
      <c r="C2018" s="238" t="e">
        <f t="shared" si="32"/>
        <v>#N/A</v>
      </c>
      <c r="D2018" s="238" t="e">
        <f>IF(AND(VALUE(LEFT($A2018,3))=309,LEN($B2018)=3),VLOOKUP(VALUE(MID($B2018,2,2)),_309_Table1,MATCH(MID($B2018,1,1),_309_Table1_ColumnLookup,0),FALSE),
  IF($C2018="309 LCR SummaryA",OneYearSCR,IF($C2018="309 LCR SummaryB",UltimateSCR,IF(VALUE(LEFT($A2018,3))=309,VLOOKUP(VALUE(MID($B2018,2,1)),_309_Table1,MATCH(MID($B2018,1,1),_309_Table1_ColumnLookup,0),FALSE)
+N("309"),
  IF(VALUE(LEFT($A2018,3))=310,VLOOKUP(VALUE(MID($B2018,2,1)),_310_Table1,MATCH(MID($B2018,1,1),_310_Table1_ColumnLookup,0),FALSE)
+N("310"),
  IF(AND(VALUE(LEFT($A2018,3))=311,LEN($I2018)=4),VLOOKUP($I2018,_311_Table1,MATCH($B2018,_311_Table1_ColumnLookup,0),FALSE),
  IF(AND(VALUE(LEFT($A2018,3))=311,OR($B2018="I2",$B2018="J2",$B2018="K2",$B2018="L2")),VLOOKUP('311'!$G$58,_311_Table1,MATCH(MID($B2018,1,1),_311_Table1_ColumnLookup,0),FALSE),
  IF(AND(VALUE(LEFT($A2018,3))=311,RIGHT($B2018,5)="Total"),VLOOKUP('311'!$G$59,_311_Table1,MATCH(MID($B2018,1,1),_311_Table1_ColumnLookup,0),FALSE),
  IF(VALUE(LEFT($A2018,3))=311,VLOOKUP(VALUE(MID($B2018,2,1)),_311_Table1,MATCH(MID($B2018,1,1),_311_Table1_ColumnLookup,0),FALSE)
+N("311"),
  IF(AND(VALUE(LEFT($A2018,3))=312,LEFT($G2018,10)="Unincepted",$B2018="G "),VLOOKUP(" ULO",_312_Table1,MATCH('312'!$N$16,_312_Table1_ColumnLookup,0),FALSE),
  IF(AND(VALUE(LEFT($A2018,3))=312,LEFT($G2018,10)="Unincepted",$B2018="O "),VLOOKUP(" ULO",_312_Table1,MATCH('312'!$V$16,_312_Table1_ColumnLookup,0),FALSE),
  IF(AND(VALUE(LEFT($A2018,3))=312,LEFT($G2018,10)="Unincepted",$B2018="Q "),VLOOKUP(" ULO",_312_Table1,MATCH('312'!$X$16,_312_Table1_ColumnLookup,0),FALSE),
  IF(AND(VALUE(LEFT($A2018,3))=312,LEFT($G2018,10)="Unincepted"),VLOOKUP(" ULO",_312_Table1,MATCH(LEFT($B2018,1),_312_Table1_ColumnLookup,0),FALSE),
  IF(AND(VALUE(LEFT($A2018,3))=312,LEFT($G2018,5)="Total",$B2018="G "),VLOOKUP('312'!$F$80,_312_Table1,MATCH('312'!$N$16,_312_Table1_ColumnLookup,0),FALSE),
  IF(AND(VALUE(LEFT($A2018,3))=312,LEFT($G2018,5)="Total",$B2018="O "),VLOOKUP('312'!$F$80,_312_Table1,MATCH('312'!$V$16,_312_Table1_ColumnLookup,0),FALSE),
  IF(AND(VALUE(LEFT($A2018,3))=312,LEFT($G2018,5)="Total",$B2018="Q "),VLOOKUP('312'!$F$80,_312_Table1,MATCH('312'!$X$16,_312_Table1_ColumnLookup,0),FALSE),
  IF(AND(VALUE(LEFT($A2018,3))=312,LEFT($G2018,5)="Total"),VLOOKUP('312'!$F$80,_312_Table1,MATCH(LEFT($B2018,1),_312_Table1_ColumnLookup,0),FALSE),
  IF(AND(VALUE(LEFT($A2018,3))=312,LEN($I2018)=4,$B2018="G"),VLOOKUP($I2018,_312_Table1,MATCH('312'!$N$16,_312_Table1_ColumnLookup,0),FALSE),
  IF(AND(VALUE(LEFT($A2018,3))=312,LEN($I2018)=4,$B2018="O"),VLOOKUP($I2018,_312_Table1,MATCH('312'!$V$16,_312_Table1_ColumnLookup,0),FALSE),
  IF(AND(VALUE(LEFT($A2018,3))=312,LEN($I2018)=4,$B2018="Q"),VLOOKUP($I2018,_312_Table1,MATCH('312'!$X$16,_312_Table1_ColumnLookup,0),FALSE),
  IF(AND(VALUE(LEFT($A2018,3))=312,LEN($I2018)=4),VLOOKUP($I2018,_312_Table1,MATCH(LEFT($B2018,1),_312_Table1_ColumnLookup,0),FALSE)
+N("312"),
  IF(VALUE(LEFT($A2018,3))=313,VLOOKUP(VALUE(MID($B2018,2,1)),_313_Table1,MATCH(MID($B2018,1,1),_313_Table1_ColumnLookup,0),FALSE)
+N("313"),
  IF(AND(VALUE(LEFT($A2018,3))=314,LEN($B2018)=3),VLOOKUP(VALUE(MID($B2018,2,2)),_314_Table1,MATCH(MID($B2018,1,1),_314_Table1_ColumnLookup,0),FALSE),
  IF(VALUE(LEFT($A2018,3))=314,VLOOKUP(VALUE(MID($B2018,2,1)),_314_Table1,MATCH(MID($B2018,1,1),_314_Table1_ColumnLookup,0),FALSE)
+N("314"),
""))))))))))))))))))))))))</f>
        <v>#N/A</v>
      </c>
      <c r="E2018" s="238" t="e">
        <f>IF(AND(VALUE(LEFT($A2018,3))=309,LEN($B2018)=3),VLOOKUP(VALUE(MID($B2018,2,2)),_309_Table2,MATCH(MID($B2018,1,1),_309_Table2_ColumnLookup,0),FALSE),
  IF($C2018="309 LCR SummaryA",OneYearSCR,IF($C2018="309 LCR SummaryB",UltimateSCR,IF(VALUE(LEFT($A2018,3))=309,VLOOKUP(VALUE(MID($B2018,2,1)),_309_Table2,MATCH(MID($B2018,1,1),_309_Table2_ColumnLookup,0),FALSE)
+N("309"),
  IF(VALUE(LEFT($A2018,3))=310,VLOOKUP(VALUE(MID($B2018,2,1)),_310_Table2,MATCH(MID($B2018,1,1),_310_Table2_ColumnLookup,0),FALSE)
+N("310"),
  IF(AND(VALUE(LEFT($A2018,3))=311,LEN($I2018)=4),VLOOKUP($I2018,_311_Table2,MATCH($B2018,_311_Table2_ColumnLookup,0),FALSE),
  IF(AND(VALUE(LEFT($A2018,3))=311,OR($B2018="I2",$B2018="J2",$B2018="K2",$B2018="L2")),VLOOKUP('311'!$G$58,_311_Table2,MATCH(MID($B2018,1,1),_311_Table2_ColumnLookup,0),FALSE),
  IF(AND(VALUE(LEFT($A2018,3))=311,RIGHT($B2018,5)="Total"),VLOOKUP('311'!$G$59,_311_Table2,MATCH(MID($B2018,1,1),_311_Table2_ColumnLookup,0),FALSE),
  IF(VALUE(LEFT($A2018,3))=311,VLOOKUP(VALUE(MID($B2018,2,1)),_311_Table2,MATCH(MID($B2018,1,1),_311_Table2_ColumnLookup,0),FALSE)
+N("311"),
  IF(AND(VALUE(LEFT($A2018,3))=312,LEFT($G2018,10)="Unincepted",$B2018="G "),VLOOKUP(" ULO",_312_Table2,MATCH('312'!$N$16,_312_Table2_ColumnLookup,0),FALSE),
  IF(AND(VALUE(LEFT($A2018,3))=312,LEFT($G2018,10)="Unincepted",$B2018="O "),VLOOKUP(" ULO",_312_Table2,MATCH('312'!$V$16,_312_Table2_ColumnLookup,0),FALSE),
  IF(AND(VALUE(LEFT($A2018,3))=312,LEFT($G2018,10)="Unincepted",$B2018="Q "),VLOOKUP(" ULO",_312_Table2,MATCH('312'!$X$16,_312_Table2_ColumnLookup,0),FALSE),
  IF(AND(VALUE(LEFT($A2018,3))=312,LEFT($G2018,10)="Unincepted"),VLOOKUP(" ULO",_312_Table2,MATCH(LEFT($B2018,1),_312_Table2_ColumnLookup,0),FALSE),
  IF(AND(VALUE(LEFT($A2018,3))=312,LEFT($G2018,5)="Total",$B2018="G "),VLOOKUP('312'!$F$80,_312_Table2,MATCH('312'!$N$16,_312_Table2_ColumnLookup,0),FALSE),
  IF(AND(VALUE(LEFT($A2018,3))=312,LEFT($G2018,5)="Total",$B2018="O "),VLOOKUP('312'!$F$80,_312_Table2,MATCH('312'!$V$16,_312_Table2_ColumnLookup,0),FALSE),
  IF(AND(VALUE(LEFT($A2018,3))=312,LEFT($G2018,5)="Total",$B2018="Q "),VLOOKUP('312'!$F$80,_312_Table2,MATCH('312'!$X$16,_312_Table2_ColumnLookup,0),FALSE),
  IF(AND(VALUE(LEFT($A2018,3))=312,LEFT($G2018,5)="Total"),VLOOKUP('312'!$F$80,_312_Table2,MATCH(LEFT($B2018,1),_312_Table2_ColumnLookup,0),FALSE),
  IF(AND(VALUE(LEFT($A2018,3))=312,LEN($I2018)=4,$B2018="G"),VLOOKUP($I2018,_312_Table2,MATCH('312'!$N$16,_312_Table2_ColumnLookup,0),FALSE),
  IF(AND(VALUE(LEFT($A2018,3))=312,LEN($I2018)=4,$B2018="O"),VLOOKUP($I2018,_312_Table2,MATCH('312'!$V$16,_312_Table2_ColumnLookup,0),FALSE),
  IF(AND(VALUE(LEFT($A2018,3))=312,LEN($I2018)=4,$B2018="Q"),VLOOKUP($I2018,_312_Table2,MATCH('312'!$X$16,_312_Table2_ColumnLookup,0),FALSE),
  IF(AND(VALUE(LEFT($A2018,3))=312,LEN($I2018)=4),VLOOKUP($I2018,_312_Table2,MATCH(LEFT($B2018,1),_312_Table2_ColumnLookup,0),FALSE)
+N("312"),
  IF(VALUE(LEFT($A2018,3))=313,VLOOKUP(VALUE(MID($B2018,2,1)),_313_Table2,MATCH(MID($B2018,1,1),_313_Table2_ColumnLookup,0),FALSE)
+N("313"),
  IF(AND(VALUE(LEFT($A2018,3))=314,LEN($B2018)=3),VLOOKUP(VALUE(MID($B2018,2,2)),_314_Table2,MATCH(MID($B2018,1,1),_314_Table2_ColumnLookup,0),FALSE),
  IF(VALUE(LEFT($A2018,3))=314,VLOOKUP(VALUE(MID($B2018,2,1)),_314_Table2,MATCH(MID($B2018,1,1),_314_Table2_ColumnLookup,0),FALSE)
+N("314"),
""))))))))))))))))))))))))</f>
        <v>#N/A</v>
      </c>
      <c r="F2018" s="238" t="e">
        <f>IF(AND(VALUE(LEFT($A2018,3))=309,LEN($B2018)=3),VLOOKUP(VALUE(MID($B2018,2,2)),_309_Table3,MATCH(MID($B2018,1,1),_309_Table3_ColumnLookup,0),FALSE),
  IF($C2018="309 LCR SummaryA",OneYearSCR,IF($C2018="309 LCR SummaryB",UltimateSCR,IF(VALUE(LEFT($A2018,3))=309,VLOOKUP(VALUE(MID($B2018,2,1)),_309_Table3,MATCH(MID($B2018,1,1),_309_Table3_ColumnLookup,0),FALSE)
+N("309"),
  IF(VALUE(LEFT($A2018,3))=310,VLOOKUP(VALUE(MID($B2018,2,1)),_310_Table3,MATCH(MID($B2018,1,1),_310_Table3_ColumnLookup,0),FALSE)
+N("310"),
  IF(AND(VALUE(LEFT($A2018,3))=311,LEN($I2018)=4),VLOOKUP($I2018,_311_Table3,MATCH($B2018,_311_Table3_ColumnLookup,0),FALSE),
  IF(AND(VALUE(LEFT($A2018,3))=311,OR($B2018="I2",$B2018="J2",$B2018="K2",$B2018="L2")),VLOOKUP('311'!$G$58,_311_Table3,MATCH(MID($B2018,1,1),_311_Table3_ColumnLookup,0),FALSE),
  IF(AND(VALUE(LEFT($A2018,3))=311,RIGHT($B2018,5)="Total"),VLOOKUP('311'!$G$59,_311_Table3,MATCH(MID($B2018,1,1),_311_Table3_ColumnLookup,0),FALSE),
  IF(VALUE(LEFT($A2018,3))=311,VLOOKUP(VALUE(MID($B2018,2,1)),_311_Table3,MATCH(MID($B2018,1,1),_311_Table3_ColumnLookup,0),FALSE)
+N("311"),
  IF(AND(VALUE(LEFT($A2018,3))=312,LEFT($G2018,10)="Unincepted",$B2018="G "),VLOOKUP(" ULO",_312_Table3,MATCH('312'!$N$16,_312_Table3_ColumnLookup,0),FALSE),
  IF(AND(VALUE(LEFT($A2018,3))=312,LEFT($G2018,10)="Unincepted",$B2018="O "),VLOOKUP(" ULO",_312_Table3,MATCH('312'!$V$16,_312_Table3_ColumnLookup,0),FALSE),
  IF(AND(VALUE(LEFT($A2018,3))=312,LEFT($G2018,10)="Unincepted",$B2018="Q "),VLOOKUP(" ULO",_312_Table3,MATCH('312'!$X$16,_312_Table3_ColumnLookup,0),FALSE),
  IF(AND(VALUE(LEFT($A2018,3))=312,LEFT($G2018,10)="Unincepted"),VLOOKUP(" ULO",_312_Table3,MATCH(LEFT($B2018,1),_312_Table3_ColumnLookup,0),FALSE),
  IF(AND(VALUE(LEFT($A2018,3))=312,LEFT($G2018,5)="Total",$B2018="G "),VLOOKUP('312'!$F$80,_312_Table3,MATCH('312'!$N$16,_312_Table3_ColumnLookup,0),FALSE),
  IF(AND(VALUE(LEFT($A2018,3))=312,LEFT($G2018,5)="Total",$B2018="O "),VLOOKUP('312'!$F$80,_312_Table3,MATCH('312'!$V$16,_312_Table3_ColumnLookup,0),FALSE),
  IF(AND(VALUE(LEFT($A2018,3))=312,LEFT($G2018,5)="Total",$B2018="Q "),VLOOKUP('312'!$F$80,_312_Table3,MATCH('312'!$X$16,_312_Table3_ColumnLookup,0),FALSE),
  IF(AND(VALUE(LEFT($A2018,3))=312,LEFT($G2018,5)="Total"),VLOOKUP('312'!$F$80,_312_Table3,MATCH(LEFT($B2018,1),_312_Table3_ColumnLookup,0),FALSE),
  IF(AND(VALUE(LEFT($A2018,3))=312,LEN($I2018)=4,$B2018="G"),VLOOKUP($I2018,_312_Table3,MATCH('312'!$N$16,_312_Table3_ColumnLookup,0),FALSE),
  IF(AND(VALUE(LEFT($A2018,3))=312,LEN($I2018)=4,$B2018="O"),VLOOKUP($I2018,_312_Table3,MATCH('312'!$V$16,_312_Table3_ColumnLookup,0),FALSE),
  IF(AND(VALUE(LEFT($A2018,3))=312,LEN($I2018)=4,$B2018="Q"),VLOOKUP($I2018,_312_Table3,MATCH('312'!$X$16,_312_Table3_ColumnLookup,0),FALSE),
  IF(AND(VALUE(LEFT($A2018,3))=312,LEN($I2018)=4),VLOOKUP($I2018,_312_Table3,MATCH(LEFT($B2018,1),_312_Table3_ColumnLookup,0),FALSE)
+N("312"),
  IF(VALUE(LEFT($A2018,3))=313,VLOOKUP(VALUE(MID($B2018,2,1)),_313_Table3,MATCH(MID($B2018,1,1),_313_Table3_ColumnLookup,0),FALSE)
+N("313"),
  IF(AND(VALUE(LEFT($A2018,3))=314,LEN($B2018)=3),VLOOKUP(VALUE(MID($B2018,2,2)),_314_Table3,MATCH(MID($B2018,1,1),_314_Table3_ColumnLookup,0),FALSE),
  IF(VALUE(LEFT($A2018,3))=314,VLOOKUP(VALUE(MID($B2018,2,1)),_314_Table3,MATCH(MID($B2018,1,1),_314_Table3_ColumnLookup,0),FALSE)
+N("314"),
""))))))))))))))))))))))))</f>
        <v>#N/A</v>
      </c>
      <c r="H2018" s="321" t="str">
        <f>IFERROR(
IF(ISERROR($D2018)=FALSE,$D2018,IF(ISERROR($E2018)=FALSE,$E2018,IF(ISERROR($F2018)=FALSE,$F2018
+N("012 checkboxes"),
IF(
IF(OR(LEFT($A2018,9)="Syndicate",LEFT($A2018,12)="NewSyndicate"),VLOOKUP($A2018,'012'!$J:$ZW,MATCH("Link to button",'012'!$J$1:$ZW$1,0),0)
+N("309 checkbox"),
IF($C2018="309 LCR Summary0",VLOOKUP("Notes990",'309'!$P:$ZZ,MATCH("Link to button",'309'!$P$1:$ZZ$1,0),0)
+N("313 checkboxes"),
IF($C2018="313 Financial Information0LcmVsScr",IF($C2018="309 LCR Summary0",VLOOKUP("LcmVsScr",'309'!$N:$ZZ,MATCH("Link to button",'309'!$N$1:$ZZ$1,0),0),
IF($C2018="313 Financial Information0LcrDocAttached",IF($C2018="309 LCR Summary0",VLOOKUP("LcrDocAttached",'309'!$N:$ZZ,MATCH("Link to button",'309'!$N$1:$ZZ$1,0),
0)))))))=1,TRUE,FALSE)
))),"")</f>
        <v/>
      </c>
    </row>
    <row r="2019" spans="1:8">
      <c r="A2019" s="237" t="e">
        <f>VLOOKUP($G2019,CSVLookups!$B:$R,MATCH(A$1,CSVLookups!$B$1:$R$1,0),FALSE)</f>
        <v>#N/A</v>
      </c>
      <c r="B2019" s="237" t="e">
        <f>VLOOKUP($G2019,CSVLookups!$B:$R,MATCH(B$1,CSVLookups!$B$1:$R$1,0),FALSE)</f>
        <v>#N/A</v>
      </c>
      <c r="C2019" s="238" t="e">
        <f t="shared" si="32"/>
        <v>#N/A</v>
      </c>
      <c r="D2019" s="238" t="e">
        <f>IF(AND(VALUE(LEFT($A2019,3))=309,LEN($B2019)=3),VLOOKUP(VALUE(MID($B2019,2,2)),_309_Table1,MATCH(MID($B2019,1,1),_309_Table1_ColumnLookup,0),FALSE),
  IF($C2019="309 LCR SummaryA",OneYearSCR,IF($C2019="309 LCR SummaryB",UltimateSCR,IF(VALUE(LEFT($A2019,3))=309,VLOOKUP(VALUE(MID($B2019,2,1)),_309_Table1,MATCH(MID($B2019,1,1),_309_Table1_ColumnLookup,0),FALSE)
+N("309"),
  IF(VALUE(LEFT($A2019,3))=310,VLOOKUP(VALUE(MID($B2019,2,1)),_310_Table1,MATCH(MID($B2019,1,1),_310_Table1_ColumnLookup,0),FALSE)
+N("310"),
  IF(AND(VALUE(LEFT($A2019,3))=311,LEN($I2019)=4),VLOOKUP($I2019,_311_Table1,MATCH($B2019,_311_Table1_ColumnLookup,0),FALSE),
  IF(AND(VALUE(LEFT($A2019,3))=311,OR($B2019="I2",$B2019="J2",$B2019="K2",$B2019="L2")),VLOOKUP('311'!$G$58,_311_Table1,MATCH(MID($B2019,1,1),_311_Table1_ColumnLookup,0),FALSE),
  IF(AND(VALUE(LEFT($A2019,3))=311,RIGHT($B2019,5)="Total"),VLOOKUP('311'!$G$59,_311_Table1,MATCH(MID($B2019,1,1),_311_Table1_ColumnLookup,0),FALSE),
  IF(VALUE(LEFT($A2019,3))=311,VLOOKUP(VALUE(MID($B2019,2,1)),_311_Table1,MATCH(MID($B2019,1,1),_311_Table1_ColumnLookup,0),FALSE)
+N("311"),
  IF(AND(VALUE(LEFT($A2019,3))=312,LEFT($G2019,10)="Unincepted",$B2019="G "),VLOOKUP(" ULO",_312_Table1,MATCH('312'!$N$16,_312_Table1_ColumnLookup,0),FALSE),
  IF(AND(VALUE(LEFT($A2019,3))=312,LEFT($G2019,10)="Unincepted",$B2019="O "),VLOOKUP(" ULO",_312_Table1,MATCH('312'!$V$16,_312_Table1_ColumnLookup,0),FALSE),
  IF(AND(VALUE(LEFT($A2019,3))=312,LEFT($G2019,10)="Unincepted",$B2019="Q "),VLOOKUP(" ULO",_312_Table1,MATCH('312'!$X$16,_312_Table1_ColumnLookup,0),FALSE),
  IF(AND(VALUE(LEFT($A2019,3))=312,LEFT($G2019,10)="Unincepted"),VLOOKUP(" ULO",_312_Table1,MATCH(LEFT($B2019,1),_312_Table1_ColumnLookup,0),FALSE),
  IF(AND(VALUE(LEFT($A2019,3))=312,LEFT($G2019,5)="Total",$B2019="G "),VLOOKUP('312'!$F$80,_312_Table1,MATCH('312'!$N$16,_312_Table1_ColumnLookup,0),FALSE),
  IF(AND(VALUE(LEFT($A2019,3))=312,LEFT($G2019,5)="Total",$B2019="O "),VLOOKUP('312'!$F$80,_312_Table1,MATCH('312'!$V$16,_312_Table1_ColumnLookup,0),FALSE),
  IF(AND(VALUE(LEFT($A2019,3))=312,LEFT($G2019,5)="Total",$B2019="Q "),VLOOKUP('312'!$F$80,_312_Table1,MATCH('312'!$X$16,_312_Table1_ColumnLookup,0),FALSE),
  IF(AND(VALUE(LEFT($A2019,3))=312,LEFT($G2019,5)="Total"),VLOOKUP('312'!$F$80,_312_Table1,MATCH(LEFT($B2019,1),_312_Table1_ColumnLookup,0),FALSE),
  IF(AND(VALUE(LEFT($A2019,3))=312,LEN($I2019)=4,$B2019="G"),VLOOKUP($I2019,_312_Table1,MATCH('312'!$N$16,_312_Table1_ColumnLookup,0),FALSE),
  IF(AND(VALUE(LEFT($A2019,3))=312,LEN($I2019)=4,$B2019="O"),VLOOKUP($I2019,_312_Table1,MATCH('312'!$V$16,_312_Table1_ColumnLookup,0),FALSE),
  IF(AND(VALUE(LEFT($A2019,3))=312,LEN($I2019)=4,$B2019="Q"),VLOOKUP($I2019,_312_Table1,MATCH('312'!$X$16,_312_Table1_ColumnLookup,0),FALSE),
  IF(AND(VALUE(LEFT($A2019,3))=312,LEN($I2019)=4),VLOOKUP($I2019,_312_Table1,MATCH(LEFT($B2019,1),_312_Table1_ColumnLookup,0),FALSE)
+N("312"),
  IF(VALUE(LEFT($A2019,3))=313,VLOOKUP(VALUE(MID($B2019,2,1)),_313_Table1,MATCH(MID($B2019,1,1),_313_Table1_ColumnLookup,0),FALSE)
+N("313"),
  IF(AND(VALUE(LEFT($A2019,3))=314,LEN($B2019)=3),VLOOKUP(VALUE(MID($B2019,2,2)),_314_Table1,MATCH(MID($B2019,1,1),_314_Table1_ColumnLookup,0),FALSE),
  IF(VALUE(LEFT($A2019,3))=314,VLOOKUP(VALUE(MID($B2019,2,1)),_314_Table1,MATCH(MID($B2019,1,1),_314_Table1_ColumnLookup,0),FALSE)
+N("314"),
""))))))))))))))))))))))))</f>
        <v>#N/A</v>
      </c>
      <c r="E2019" s="238" t="e">
        <f>IF(AND(VALUE(LEFT($A2019,3))=309,LEN($B2019)=3),VLOOKUP(VALUE(MID($B2019,2,2)),_309_Table2,MATCH(MID($B2019,1,1),_309_Table2_ColumnLookup,0),FALSE),
  IF($C2019="309 LCR SummaryA",OneYearSCR,IF($C2019="309 LCR SummaryB",UltimateSCR,IF(VALUE(LEFT($A2019,3))=309,VLOOKUP(VALUE(MID($B2019,2,1)),_309_Table2,MATCH(MID($B2019,1,1),_309_Table2_ColumnLookup,0),FALSE)
+N("309"),
  IF(VALUE(LEFT($A2019,3))=310,VLOOKUP(VALUE(MID($B2019,2,1)),_310_Table2,MATCH(MID($B2019,1,1),_310_Table2_ColumnLookup,0),FALSE)
+N("310"),
  IF(AND(VALUE(LEFT($A2019,3))=311,LEN($I2019)=4),VLOOKUP($I2019,_311_Table2,MATCH($B2019,_311_Table2_ColumnLookup,0),FALSE),
  IF(AND(VALUE(LEFT($A2019,3))=311,OR($B2019="I2",$B2019="J2",$B2019="K2",$B2019="L2")),VLOOKUP('311'!$G$58,_311_Table2,MATCH(MID($B2019,1,1),_311_Table2_ColumnLookup,0),FALSE),
  IF(AND(VALUE(LEFT($A2019,3))=311,RIGHT($B2019,5)="Total"),VLOOKUP('311'!$G$59,_311_Table2,MATCH(MID($B2019,1,1),_311_Table2_ColumnLookup,0),FALSE),
  IF(VALUE(LEFT($A2019,3))=311,VLOOKUP(VALUE(MID($B2019,2,1)),_311_Table2,MATCH(MID($B2019,1,1),_311_Table2_ColumnLookup,0),FALSE)
+N("311"),
  IF(AND(VALUE(LEFT($A2019,3))=312,LEFT($G2019,10)="Unincepted",$B2019="G "),VLOOKUP(" ULO",_312_Table2,MATCH('312'!$N$16,_312_Table2_ColumnLookup,0),FALSE),
  IF(AND(VALUE(LEFT($A2019,3))=312,LEFT($G2019,10)="Unincepted",$B2019="O "),VLOOKUP(" ULO",_312_Table2,MATCH('312'!$V$16,_312_Table2_ColumnLookup,0),FALSE),
  IF(AND(VALUE(LEFT($A2019,3))=312,LEFT($G2019,10)="Unincepted",$B2019="Q "),VLOOKUP(" ULO",_312_Table2,MATCH('312'!$X$16,_312_Table2_ColumnLookup,0),FALSE),
  IF(AND(VALUE(LEFT($A2019,3))=312,LEFT($G2019,10)="Unincepted"),VLOOKUP(" ULO",_312_Table2,MATCH(LEFT($B2019,1),_312_Table2_ColumnLookup,0),FALSE),
  IF(AND(VALUE(LEFT($A2019,3))=312,LEFT($G2019,5)="Total",$B2019="G "),VLOOKUP('312'!$F$80,_312_Table2,MATCH('312'!$N$16,_312_Table2_ColumnLookup,0),FALSE),
  IF(AND(VALUE(LEFT($A2019,3))=312,LEFT($G2019,5)="Total",$B2019="O "),VLOOKUP('312'!$F$80,_312_Table2,MATCH('312'!$V$16,_312_Table2_ColumnLookup,0),FALSE),
  IF(AND(VALUE(LEFT($A2019,3))=312,LEFT($G2019,5)="Total",$B2019="Q "),VLOOKUP('312'!$F$80,_312_Table2,MATCH('312'!$X$16,_312_Table2_ColumnLookup,0),FALSE),
  IF(AND(VALUE(LEFT($A2019,3))=312,LEFT($G2019,5)="Total"),VLOOKUP('312'!$F$80,_312_Table2,MATCH(LEFT($B2019,1),_312_Table2_ColumnLookup,0),FALSE),
  IF(AND(VALUE(LEFT($A2019,3))=312,LEN($I2019)=4,$B2019="G"),VLOOKUP($I2019,_312_Table2,MATCH('312'!$N$16,_312_Table2_ColumnLookup,0),FALSE),
  IF(AND(VALUE(LEFT($A2019,3))=312,LEN($I2019)=4,$B2019="O"),VLOOKUP($I2019,_312_Table2,MATCH('312'!$V$16,_312_Table2_ColumnLookup,0),FALSE),
  IF(AND(VALUE(LEFT($A2019,3))=312,LEN($I2019)=4,$B2019="Q"),VLOOKUP($I2019,_312_Table2,MATCH('312'!$X$16,_312_Table2_ColumnLookup,0),FALSE),
  IF(AND(VALUE(LEFT($A2019,3))=312,LEN($I2019)=4),VLOOKUP($I2019,_312_Table2,MATCH(LEFT($B2019,1),_312_Table2_ColumnLookup,0),FALSE)
+N("312"),
  IF(VALUE(LEFT($A2019,3))=313,VLOOKUP(VALUE(MID($B2019,2,1)),_313_Table2,MATCH(MID($B2019,1,1),_313_Table2_ColumnLookup,0),FALSE)
+N("313"),
  IF(AND(VALUE(LEFT($A2019,3))=314,LEN($B2019)=3),VLOOKUP(VALUE(MID($B2019,2,2)),_314_Table2,MATCH(MID($B2019,1,1),_314_Table2_ColumnLookup,0),FALSE),
  IF(VALUE(LEFT($A2019,3))=314,VLOOKUP(VALUE(MID($B2019,2,1)),_314_Table2,MATCH(MID($B2019,1,1),_314_Table2_ColumnLookup,0),FALSE)
+N("314"),
""))))))))))))))))))))))))</f>
        <v>#N/A</v>
      </c>
      <c r="F2019" s="238" t="e">
        <f>IF(AND(VALUE(LEFT($A2019,3))=309,LEN($B2019)=3),VLOOKUP(VALUE(MID($B2019,2,2)),_309_Table3,MATCH(MID($B2019,1,1),_309_Table3_ColumnLookup,0),FALSE),
  IF($C2019="309 LCR SummaryA",OneYearSCR,IF($C2019="309 LCR SummaryB",UltimateSCR,IF(VALUE(LEFT($A2019,3))=309,VLOOKUP(VALUE(MID($B2019,2,1)),_309_Table3,MATCH(MID($B2019,1,1),_309_Table3_ColumnLookup,0),FALSE)
+N("309"),
  IF(VALUE(LEFT($A2019,3))=310,VLOOKUP(VALUE(MID($B2019,2,1)),_310_Table3,MATCH(MID($B2019,1,1),_310_Table3_ColumnLookup,0),FALSE)
+N("310"),
  IF(AND(VALUE(LEFT($A2019,3))=311,LEN($I2019)=4),VLOOKUP($I2019,_311_Table3,MATCH($B2019,_311_Table3_ColumnLookup,0),FALSE),
  IF(AND(VALUE(LEFT($A2019,3))=311,OR($B2019="I2",$B2019="J2",$B2019="K2",$B2019="L2")),VLOOKUP('311'!$G$58,_311_Table3,MATCH(MID($B2019,1,1),_311_Table3_ColumnLookup,0),FALSE),
  IF(AND(VALUE(LEFT($A2019,3))=311,RIGHT($B2019,5)="Total"),VLOOKUP('311'!$G$59,_311_Table3,MATCH(MID($B2019,1,1),_311_Table3_ColumnLookup,0),FALSE),
  IF(VALUE(LEFT($A2019,3))=311,VLOOKUP(VALUE(MID($B2019,2,1)),_311_Table3,MATCH(MID($B2019,1,1),_311_Table3_ColumnLookup,0),FALSE)
+N("311"),
  IF(AND(VALUE(LEFT($A2019,3))=312,LEFT($G2019,10)="Unincepted",$B2019="G "),VLOOKUP(" ULO",_312_Table3,MATCH('312'!$N$16,_312_Table3_ColumnLookup,0),FALSE),
  IF(AND(VALUE(LEFT($A2019,3))=312,LEFT($G2019,10)="Unincepted",$B2019="O "),VLOOKUP(" ULO",_312_Table3,MATCH('312'!$V$16,_312_Table3_ColumnLookup,0),FALSE),
  IF(AND(VALUE(LEFT($A2019,3))=312,LEFT($G2019,10)="Unincepted",$B2019="Q "),VLOOKUP(" ULO",_312_Table3,MATCH('312'!$X$16,_312_Table3_ColumnLookup,0),FALSE),
  IF(AND(VALUE(LEFT($A2019,3))=312,LEFT($G2019,10)="Unincepted"),VLOOKUP(" ULO",_312_Table3,MATCH(LEFT($B2019,1),_312_Table3_ColumnLookup,0),FALSE),
  IF(AND(VALUE(LEFT($A2019,3))=312,LEFT($G2019,5)="Total",$B2019="G "),VLOOKUP('312'!$F$80,_312_Table3,MATCH('312'!$N$16,_312_Table3_ColumnLookup,0),FALSE),
  IF(AND(VALUE(LEFT($A2019,3))=312,LEFT($G2019,5)="Total",$B2019="O "),VLOOKUP('312'!$F$80,_312_Table3,MATCH('312'!$V$16,_312_Table3_ColumnLookup,0),FALSE),
  IF(AND(VALUE(LEFT($A2019,3))=312,LEFT($G2019,5)="Total",$B2019="Q "),VLOOKUP('312'!$F$80,_312_Table3,MATCH('312'!$X$16,_312_Table3_ColumnLookup,0),FALSE),
  IF(AND(VALUE(LEFT($A2019,3))=312,LEFT($G2019,5)="Total"),VLOOKUP('312'!$F$80,_312_Table3,MATCH(LEFT($B2019,1),_312_Table3_ColumnLookup,0),FALSE),
  IF(AND(VALUE(LEFT($A2019,3))=312,LEN($I2019)=4,$B2019="G"),VLOOKUP($I2019,_312_Table3,MATCH('312'!$N$16,_312_Table3_ColumnLookup,0),FALSE),
  IF(AND(VALUE(LEFT($A2019,3))=312,LEN($I2019)=4,$B2019="O"),VLOOKUP($I2019,_312_Table3,MATCH('312'!$V$16,_312_Table3_ColumnLookup,0),FALSE),
  IF(AND(VALUE(LEFT($A2019,3))=312,LEN($I2019)=4,$B2019="Q"),VLOOKUP($I2019,_312_Table3,MATCH('312'!$X$16,_312_Table3_ColumnLookup,0),FALSE),
  IF(AND(VALUE(LEFT($A2019,3))=312,LEN($I2019)=4),VLOOKUP($I2019,_312_Table3,MATCH(LEFT($B2019,1),_312_Table3_ColumnLookup,0),FALSE)
+N("312"),
  IF(VALUE(LEFT($A2019,3))=313,VLOOKUP(VALUE(MID($B2019,2,1)),_313_Table3,MATCH(MID($B2019,1,1),_313_Table3_ColumnLookup,0),FALSE)
+N("313"),
  IF(AND(VALUE(LEFT($A2019,3))=314,LEN($B2019)=3),VLOOKUP(VALUE(MID($B2019,2,2)),_314_Table3,MATCH(MID($B2019,1,1),_314_Table3_ColumnLookup,0),FALSE),
  IF(VALUE(LEFT($A2019,3))=314,VLOOKUP(VALUE(MID($B2019,2,1)),_314_Table3,MATCH(MID($B2019,1,1),_314_Table3_ColumnLookup,0),FALSE)
+N("314"),
""))))))))))))))))))))))))</f>
        <v>#N/A</v>
      </c>
      <c r="H2019" s="321" t="str">
        <f>IFERROR(
IF(ISERROR($D2019)=FALSE,$D2019,IF(ISERROR($E2019)=FALSE,$E2019,IF(ISERROR($F2019)=FALSE,$F2019
+N("012 checkboxes"),
IF(
IF(OR(LEFT($A2019,9)="Syndicate",LEFT($A2019,12)="NewSyndicate"),VLOOKUP($A2019,'012'!$J:$ZW,MATCH("Link to button",'012'!$J$1:$ZW$1,0),0)
+N("309 checkbox"),
IF($C2019="309 LCR Summary0",VLOOKUP("Notes990",'309'!$P:$ZZ,MATCH("Link to button",'309'!$P$1:$ZZ$1,0),0)
+N("313 checkboxes"),
IF($C2019="313 Financial Information0LcmVsScr",IF($C2019="309 LCR Summary0",VLOOKUP("LcmVsScr",'309'!$N:$ZZ,MATCH("Link to button",'309'!$N$1:$ZZ$1,0),0),
IF($C2019="313 Financial Information0LcrDocAttached",IF($C2019="309 LCR Summary0",VLOOKUP("LcrDocAttached",'309'!$N:$ZZ,MATCH("Link to button",'309'!$N$1:$ZZ$1,0),
0)))))))=1,TRUE,FALSE)
))),"")</f>
        <v/>
      </c>
    </row>
    <row r="2020" spans="1:8">
      <c r="A2020" s="237" t="e">
        <f>VLOOKUP($G2020,CSVLookups!$B:$R,MATCH(A$1,CSVLookups!$B$1:$R$1,0),FALSE)</f>
        <v>#N/A</v>
      </c>
      <c r="B2020" s="237" t="e">
        <f>VLOOKUP($G2020,CSVLookups!$B:$R,MATCH(B$1,CSVLookups!$B$1:$R$1,0),FALSE)</f>
        <v>#N/A</v>
      </c>
      <c r="C2020" s="238" t="e">
        <f t="shared" si="32"/>
        <v>#N/A</v>
      </c>
      <c r="D2020" s="238" t="e">
        <f>IF(AND(VALUE(LEFT($A2020,3))=309,LEN($B2020)=3),VLOOKUP(VALUE(MID($B2020,2,2)),_309_Table1,MATCH(MID($B2020,1,1),_309_Table1_ColumnLookup,0),FALSE),
  IF($C2020="309 LCR SummaryA",OneYearSCR,IF($C2020="309 LCR SummaryB",UltimateSCR,IF(VALUE(LEFT($A2020,3))=309,VLOOKUP(VALUE(MID($B2020,2,1)),_309_Table1,MATCH(MID($B2020,1,1),_309_Table1_ColumnLookup,0),FALSE)
+N("309"),
  IF(VALUE(LEFT($A2020,3))=310,VLOOKUP(VALUE(MID($B2020,2,1)),_310_Table1,MATCH(MID($B2020,1,1),_310_Table1_ColumnLookup,0),FALSE)
+N("310"),
  IF(AND(VALUE(LEFT($A2020,3))=311,LEN($I2020)=4),VLOOKUP($I2020,_311_Table1,MATCH($B2020,_311_Table1_ColumnLookup,0),FALSE),
  IF(AND(VALUE(LEFT($A2020,3))=311,OR($B2020="I2",$B2020="J2",$B2020="K2",$B2020="L2")),VLOOKUP('311'!$G$58,_311_Table1,MATCH(MID($B2020,1,1),_311_Table1_ColumnLookup,0),FALSE),
  IF(AND(VALUE(LEFT($A2020,3))=311,RIGHT($B2020,5)="Total"),VLOOKUP('311'!$G$59,_311_Table1,MATCH(MID($B2020,1,1),_311_Table1_ColumnLookup,0),FALSE),
  IF(VALUE(LEFT($A2020,3))=311,VLOOKUP(VALUE(MID($B2020,2,1)),_311_Table1,MATCH(MID($B2020,1,1),_311_Table1_ColumnLookup,0),FALSE)
+N("311"),
  IF(AND(VALUE(LEFT($A2020,3))=312,LEFT($G2020,10)="Unincepted",$B2020="G "),VLOOKUP(" ULO",_312_Table1,MATCH('312'!$N$16,_312_Table1_ColumnLookup,0),FALSE),
  IF(AND(VALUE(LEFT($A2020,3))=312,LEFT($G2020,10)="Unincepted",$B2020="O "),VLOOKUP(" ULO",_312_Table1,MATCH('312'!$V$16,_312_Table1_ColumnLookup,0),FALSE),
  IF(AND(VALUE(LEFT($A2020,3))=312,LEFT($G2020,10)="Unincepted",$B2020="Q "),VLOOKUP(" ULO",_312_Table1,MATCH('312'!$X$16,_312_Table1_ColumnLookup,0),FALSE),
  IF(AND(VALUE(LEFT($A2020,3))=312,LEFT($G2020,10)="Unincepted"),VLOOKUP(" ULO",_312_Table1,MATCH(LEFT($B2020,1),_312_Table1_ColumnLookup,0),FALSE),
  IF(AND(VALUE(LEFT($A2020,3))=312,LEFT($G2020,5)="Total",$B2020="G "),VLOOKUP('312'!$F$80,_312_Table1,MATCH('312'!$N$16,_312_Table1_ColumnLookup,0),FALSE),
  IF(AND(VALUE(LEFT($A2020,3))=312,LEFT($G2020,5)="Total",$B2020="O "),VLOOKUP('312'!$F$80,_312_Table1,MATCH('312'!$V$16,_312_Table1_ColumnLookup,0),FALSE),
  IF(AND(VALUE(LEFT($A2020,3))=312,LEFT($G2020,5)="Total",$B2020="Q "),VLOOKUP('312'!$F$80,_312_Table1,MATCH('312'!$X$16,_312_Table1_ColumnLookup,0),FALSE),
  IF(AND(VALUE(LEFT($A2020,3))=312,LEFT($G2020,5)="Total"),VLOOKUP('312'!$F$80,_312_Table1,MATCH(LEFT($B2020,1),_312_Table1_ColumnLookup,0),FALSE),
  IF(AND(VALUE(LEFT($A2020,3))=312,LEN($I2020)=4,$B2020="G"),VLOOKUP($I2020,_312_Table1,MATCH('312'!$N$16,_312_Table1_ColumnLookup,0),FALSE),
  IF(AND(VALUE(LEFT($A2020,3))=312,LEN($I2020)=4,$B2020="O"),VLOOKUP($I2020,_312_Table1,MATCH('312'!$V$16,_312_Table1_ColumnLookup,0),FALSE),
  IF(AND(VALUE(LEFT($A2020,3))=312,LEN($I2020)=4,$B2020="Q"),VLOOKUP($I2020,_312_Table1,MATCH('312'!$X$16,_312_Table1_ColumnLookup,0),FALSE),
  IF(AND(VALUE(LEFT($A2020,3))=312,LEN($I2020)=4),VLOOKUP($I2020,_312_Table1,MATCH(LEFT($B2020,1),_312_Table1_ColumnLookup,0),FALSE)
+N("312"),
  IF(VALUE(LEFT($A2020,3))=313,VLOOKUP(VALUE(MID($B2020,2,1)),_313_Table1,MATCH(MID($B2020,1,1),_313_Table1_ColumnLookup,0),FALSE)
+N("313"),
  IF(AND(VALUE(LEFT($A2020,3))=314,LEN($B2020)=3),VLOOKUP(VALUE(MID($B2020,2,2)),_314_Table1,MATCH(MID($B2020,1,1),_314_Table1_ColumnLookup,0),FALSE),
  IF(VALUE(LEFT($A2020,3))=314,VLOOKUP(VALUE(MID($B2020,2,1)),_314_Table1,MATCH(MID($B2020,1,1),_314_Table1_ColumnLookup,0),FALSE)
+N("314"),
""))))))))))))))))))))))))</f>
        <v>#N/A</v>
      </c>
      <c r="E2020" s="238" t="e">
        <f>IF(AND(VALUE(LEFT($A2020,3))=309,LEN($B2020)=3),VLOOKUP(VALUE(MID($B2020,2,2)),_309_Table2,MATCH(MID($B2020,1,1),_309_Table2_ColumnLookup,0),FALSE),
  IF($C2020="309 LCR SummaryA",OneYearSCR,IF($C2020="309 LCR SummaryB",UltimateSCR,IF(VALUE(LEFT($A2020,3))=309,VLOOKUP(VALUE(MID($B2020,2,1)),_309_Table2,MATCH(MID($B2020,1,1),_309_Table2_ColumnLookup,0),FALSE)
+N("309"),
  IF(VALUE(LEFT($A2020,3))=310,VLOOKUP(VALUE(MID($B2020,2,1)),_310_Table2,MATCH(MID($B2020,1,1),_310_Table2_ColumnLookup,0),FALSE)
+N("310"),
  IF(AND(VALUE(LEFT($A2020,3))=311,LEN($I2020)=4),VLOOKUP($I2020,_311_Table2,MATCH($B2020,_311_Table2_ColumnLookup,0),FALSE),
  IF(AND(VALUE(LEFT($A2020,3))=311,OR($B2020="I2",$B2020="J2",$B2020="K2",$B2020="L2")),VLOOKUP('311'!$G$58,_311_Table2,MATCH(MID($B2020,1,1),_311_Table2_ColumnLookup,0),FALSE),
  IF(AND(VALUE(LEFT($A2020,3))=311,RIGHT($B2020,5)="Total"),VLOOKUP('311'!$G$59,_311_Table2,MATCH(MID($B2020,1,1),_311_Table2_ColumnLookup,0),FALSE),
  IF(VALUE(LEFT($A2020,3))=311,VLOOKUP(VALUE(MID($B2020,2,1)),_311_Table2,MATCH(MID($B2020,1,1),_311_Table2_ColumnLookup,0),FALSE)
+N("311"),
  IF(AND(VALUE(LEFT($A2020,3))=312,LEFT($G2020,10)="Unincepted",$B2020="G "),VLOOKUP(" ULO",_312_Table2,MATCH('312'!$N$16,_312_Table2_ColumnLookup,0),FALSE),
  IF(AND(VALUE(LEFT($A2020,3))=312,LEFT($G2020,10)="Unincepted",$B2020="O "),VLOOKUP(" ULO",_312_Table2,MATCH('312'!$V$16,_312_Table2_ColumnLookup,0),FALSE),
  IF(AND(VALUE(LEFT($A2020,3))=312,LEFT($G2020,10)="Unincepted",$B2020="Q "),VLOOKUP(" ULO",_312_Table2,MATCH('312'!$X$16,_312_Table2_ColumnLookup,0),FALSE),
  IF(AND(VALUE(LEFT($A2020,3))=312,LEFT($G2020,10)="Unincepted"),VLOOKUP(" ULO",_312_Table2,MATCH(LEFT($B2020,1),_312_Table2_ColumnLookup,0),FALSE),
  IF(AND(VALUE(LEFT($A2020,3))=312,LEFT($G2020,5)="Total",$B2020="G "),VLOOKUP('312'!$F$80,_312_Table2,MATCH('312'!$N$16,_312_Table2_ColumnLookup,0),FALSE),
  IF(AND(VALUE(LEFT($A2020,3))=312,LEFT($G2020,5)="Total",$B2020="O "),VLOOKUP('312'!$F$80,_312_Table2,MATCH('312'!$V$16,_312_Table2_ColumnLookup,0),FALSE),
  IF(AND(VALUE(LEFT($A2020,3))=312,LEFT($G2020,5)="Total",$B2020="Q "),VLOOKUP('312'!$F$80,_312_Table2,MATCH('312'!$X$16,_312_Table2_ColumnLookup,0),FALSE),
  IF(AND(VALUE(LEFT($A2020,3))=312,LEFT($G2020,5)="Total"),VLOOKUP('312'!$F$80,_312_Table2,MATCH(LEFT($B2020,1),_312_Table2_ColumnLookup,0),FALSE),
  IF(AND(VALUE(LEFT($A2020,3))=312,LEN($I2020)=4,$B2020="G"),VLOOKUP($I2020,_312_Table2,MATCH('312'!$N$16,_312_Table2_ColumnLookup,0),FALSE),
  IF(AND(VALUE(LEFT($A2020,3))=312,LEN($I2020)=4,$B2020="O"),VLOOKUP($I2020,_312_Table2,MATCH('312'!$V$16,_312_Table2_ColumnLookup,0),FALSE),
  IF(AND(VALUE(LEFT($A2020,3))=312,LEN($I2020)=4,$B2020="Q"),VLOOKUP($I2020,_312_Table2,MATCH('312'!$X$16,_312_Table2_ColumnLookup,0),FALSE),
  IF(AND(VALUE(LEFT($A2020,3))=312,LEN($I2020)=4),VLOOKUP($I2020,_312_Table2,MATCH(LEFT($B2020,1),_312_Table2_ColumnLookup,0),FALSE)
+N("312"),
  IF(VALUE(LEFT($A2020,3))=313,VLOOKUP(VALUE(MID($B2020,2,1)),_313_Table2,MATCH(MID($B2020,1,1),_313_Table2_ColumnLookup,0),FALSE)
+N("313"),
  IF(AND(VALUE(LEFT($A2020,3))=314,LEN($B2020)=3),VLOOKUP(VALUE(MID($B2020,2,2)),_314_Table2,MATCH(MID($B2020,1,1),_314_Table2_ColumnLookup,0),FALSE),
  IF(VALUE(LEFT($A2020,3))=314,VLOOKUP(VALUE(MID($B2020,2,1)),_314_Table2,MATCH(MID($B2020,1,1),_314_Table2_ColumnLookup,0),FALSE)
+N("314"),
""))))))))))))))))))))))))</f>
        <v>#N/A</v>
      </c>
      <c r="F2020" s="238" t="e">
        <f>IF(AND(VALUE(LEFT($A2020,3))=309,LEN($B2020)=3),VLOOKUP(VALUE(MID($B2020,2,2)),_309_Table3,MATCH(MID($B2020,1,1),_309_Table3_ColumnLookup,0),FALSE),
  IF($C2020="309 LCR SummaryA",OneYearSCR,IF($C2020="309 LCR SummaryB",UltimateSCR,IF(VALUE(LEFT($A2020,3))=309,VLOOKUP(VALUE(MID($B2020,2,1)),_309_Table3,MATCH(MID($B2020,1,1),_309_Table3_ColumnLookup,0),FALSE)
+N("309"),
  IF(VALUE(LEFT($A2020,3))=310,VLOOKUP(VALUE(MID($B2020,2,1)),_310_Table3,MATCH(MID($B2020,1,1),_310_Table3_ColumnLookup,0),FALSE)
+N("310"),
  IF(AND(VALUE(LEFT($A2020,3))=311,LEN($I2020)=4),VLOOKUP($I2020,_311_Table3,MATCH($B2020,_311_Table3_ColumnLookup,0),FALSE),
  IF(AND(VALUE(LEFT($A2020,3))=311,OR($B2020="I2",$B2020="J2",$B2020="K2",$B2020="L2")),VLOOKUP('311'!$G$58,_311_Table3,MATCH(MID($B2020,1,1),_311_Table3_ColumnLookup,0),FALSE),
  IF(AND(VALUE(LEFT($A2020,3))=311,RIGHT($B2020,5)="Total"),VLOOKUP('311'!$G$59,_311_Table3,MATCH(MID($B2020,1,1),_311_Table3_ColumnLookup,0),FALSE),
  IF(VALUE(LEFT($A2020,3))=311,VLOOKUP(VALUE(MID($B2020,2,1)),_311_Table3,MATCH(MID($B2020,1,1),_311_Table3_ColumnLookup,0),FALSE)
+N("311"),
  IF(AND(VALUE(LEFT($A2020,3))=312,LEFT($G2020,10)="Unincepted",$B2020="G "),VLOOKUP(" ULO",_312_Table3,MATCH('312'!$N$16,_312_Table3_ColumnLookup,0),FALSE),
  IF(AND(VALUE(LEFT($A2020,3))=312,LEFT($G2020,10)="Unincepted",$B2020="O "),VLOOKUP(" ULO",_312_Table3,MATCH('312'!$V$16,_312_Table3_ColumnLookup,0),FALSE),
  IF(AND(VALUE(LEFT($A2020,3))=312,LEFT($G2020,10)="Unincepted",$B2020="Q "),VLOOKUP(" ULO",_312_Table3,MATCH('312'!$X$16,_312_Table3_ColumnLookup,0),FALSE),
  IF(AND(VALUE(LEFT($A2020,3))=312,LEFT($G2020,10)="Unincepted"),VLOOKUP(" ULO",_312_Table3,MATCH(LEFT($B2020,1),_312_Table3_ColumnLookup,0),FALSE),
  IF(AND(VALUE(LEFT($A2020,3))=312,LEFT($G2020,5)="Total",$B2020="G "),VLOOKUP('312'!$F$80,_312_Table3,MATCH('312'!$N$16,_312_Table3_ColumnLookup,0),FALSE),
  IF(AND(VALUE(LEFT($A2020,3))=312,LEFT($G2020,5)="Total",$B2020="O "),VLOOKUP('312'!$F$80,_312_Table3,MATCH('312'!$V$16,_312_Table3_ColumnLookup,0),FALSE),
  IF(AND(VALUE(LEFT($A2020,3))=312,LEFT($G2020,5)="Total",$B2020="Q "),VLOOKUP('312'!$F$80,_312_Table3,MATCH('312'!$X$16,_312_Table3_ColumnLookup,0),FALSE),
  IF(AND(VALUE(LEFT($A2020,3))=312,LEFT($G2020,5)="Total"),VLOOKUP('312'!$F$80,_312_Table3,MATCH(LEFT($B2020,1),_312_Table3_ColumnLookup,0),FALSE),
  IF(AND(VALUE(LEFT($A2020,3))=312,LEN($I2020)=4,$B2020="G"),VLOOKUP($I2020,_312_Table3,MATCH('312'!$N$16,_312_Table3_ColumnLookup,0),FALSE),
  IF(AND(VALUE(LEFT($A2020,3))=312,LEN($I2020)=4,$B2020="O"),VLOOKUP($I2020,_312_Table3,MATCH('312'!$V$16,_312_Table3_ColumnLookup,0),FALSE),
  IF(AND(VALUE(LEFT($A2020,3))=312,LEN($I2020)=4,$B2020="Q"),VLOOKUP($I2020,_312_Table3,MATCH('312'!$X$16,_312_Table3_ColumnLookup,0),FALSE),
  IF(AND(VALUE(LEFT($A2020,3))=312,LEN($I2020)=4),VLOOKUP($I2020,_312_Table3,MATCH(LEFT($B2020,1),_312_Table3_ColumnLookup,0),FALSE)
+N("312"),
  IF(VALUE(LEFT($A2020,3))=313,VLOOKUP(VALUE(MID($B2020,2,1)),_313_Table3,MATCH(MID($B2020,1,1),_313_Table3_ColumnLookup,0),FALSE)
+N("313"),
  IF(AND(VALUE(LEFT($A2020,3))=314,LEN($B2020)=3),VLOOKUP(VALUE(MID($B2020,2,2)),_314_Table3,MATCH(MID($B2020,1,1),_314_Table3_ColumnLookup,0),FALSE),
  IF(VALUE(LEFT($A2020,3))=314,VLOOKUP(VALUE(MID($B2020,2,1)),_314_Table3,MATCH(MID($B2020,1,1),_314_Table3_ColumnLookup,0),FALSE)
+N("314"),
""))))))))))))))))))))))))</f>
        <v>#N/A</v>
      </c>
      <c r="H2020" s="321" t="str">
        <f>IFERROR(
IF(ISERROR($D2020)=FALSE,$D2020,IF(ISERROR($E2020)=FALSE,$E2020,IF(ISERROR($F2020)=FALSE,$F2020
+N("012 checkboxes"),
IF(
IF(OR(LEFT($A2020,9)="Syndicate",LEFT($A2020,12)="NewSyndicate"),VLOOKUP($A2020,'012'!$J:$ZW,MATCH("Link to button",'012'!$J$1:$ZW$1,0),0)
+N("309 checkbox"),
IF($C2020="309 LCR Summary0",VLOOKUP("Notes990",'309'!$P:$ZZ,MATCH("Link to button",'309'!$P$1:$ZZ$1,0),0)
+N("313 checkboxes"),
IF($C2020="313 Financial Information0LcmVsScr",IF($C2020="309 LCR Summary0",VLOOKUP("LcmVsScr",'309'!$N:$ZZ,MATCH("Link to button",'309'!$N$1:$ZZ$1,0),0),
IF($C2020="313 Financial Information0LcrDocAttached",IF($C2020="309 LCR Summary0",VLOOKUP("LcrDocAttached",'309'!$N:$ZZ,MATCH("Link to button",'309'!$N$1:$ZZ$1,0),
0)))))))=1,TRUE,FALSE)
))),"")</f>
        <v/>
      </c>
    </row>
    <row r="2021" spans="1:8">
      <c r="A2021" s="237" t="e">
        <f>VLOOKUP($G2021,CSVLookups!$B:$R,MATCH(A$1,CSVLookups!$B$1:$R$1,0),FALSE)</f>
        <v>#N/A</v>
      </c>
      <c r="B2021" s="237" t="e">
        <f>VLOOKUP($G2021,CSVLookups!$B:$R,MATCH(B$1,CSVLookups!$B$1:$R$1,0),FALSE)</f>
        <v>#N/A</v>
      </c>
      <c r="C2021" s="238" t="e">
        <f t="shared" si="32"/>
        <v>#N/A</v>
      </c>
      <c r="D2021" s="238" t="e">
        <f>IF(AND(VALUE(LEFT($A2021,3))=309,LEN($B2021)=3),VLOOKUP(VALUE(MID($B2021,2,2)),_309_Table1,MATCH(MID($B2021,1,1),_309_Table1_ColumnLookup,0),FALSE),
  IF($C2021="309 LCR SummaryA",OneYearSCR,IF($C2021="309 LCR SummaryB",UltimateSCR,IF(VALUE(LEFT($A2021,3))=309,VLOOKUP(VALUE(MID($B2021,2,1)),_309_Table1,MATCH(MID($B2021,1,1),_309_Table1_ColumnLookup,0),FALSE)
+N("309"),
  IF(VALUE(LEFT($A2021,3))=310,VLOOKUP(VALUE(MID($B2021,2,1)),_310_Table1,MATCH(MID($B2021,1,1),_310_Table1_ColumnLookup,0),FALSE)
+N("310"),
  IF(AND(VALUE(LEFT($A2021,3))=311,LEN($I2021)=4),VLOOKUP($I2021,_311_Table1,MATCH($B2021,_311_Table1_ColumnLookup,0),FALSE),
  IF(AND(VALUE(LEFT($A2021,3))=311,OR($B2021="I2",$B2021="J2",$B2021="K2",$B2021="L2")),VLOOKUP('311'!$G$58,_311_Table1,MATCH(MID($B2021,1,1),_311_Table1_ColumnLookup,0),FALSE),
  IF(AND(VALUE(LEFT($A2021,3))=311,RIGHT($B2021,5)="Total"),VLOOKUP('311'!$G$59,_311_Table1,MATCH(MID($B2021,1,1),_311_Table1_ColumnLookup,0),FALSE),
  IF(VALUE(LEFT($A2021,3))=311,VLOOKUP(VALUE(MID($B2021,2,1)),_311_Table1,MATCH(MID($B2021,1,1),_311_Table1_ColumnLookup,0),FALSE)
+N("311"),
  IF(AND(VALUE(LEFT($A2021,3))=312,LEFT($G2021,10)="Unincepted",$B2021="G "),VLOOKUP(" ULO",_312_Table1,MATCH('312'!$N$16,_312_Table1_ColumnLookup,0),FALSE),
  IF(AND(VALUE(LEFT($A2021,3))=312,LEFT($G2021,10)="Unincepted",$B2021="O "),VLOOKUP(" ULO",_312_Table1,MATCH('312'!$V$16,_312_Table1_ColumnLookup,0),FALSE),
  IF(AND(VALUE(LEFT($A2021,3))=312,LEFT($G2021,10)="Unincepted",$B2021="Q "),VLOOKUP(" ULO",_312_Table1,MATCH('312'!$X$16,_312_Table1_ColumnLookup,0),FALSE),
  IF(AND(VALUE(LEFT($A2021,3))=312,LEFT($G2021,10)="Unincepted"),VLOOKUP(" ULO",_312_Table1,MATCH(LEFT($B2021,1),_312_Table1_ColumnLookup,0),FALSE),
  IF(AND(VALUE(LEFT($A2021,3))=312,LEFT($G2021,5)="Total",$B2021="G "),VLOOKUP('312'!$F$80,_312_Table1,MATCH('312'!$N$16,_312_Table1_ColumnLookup,0),FALSE),
  IF(AND(VALUE(LEFT($A2021,3))=312,LEFT($G2021,5)="Total",$B2021="O "),VLOOKUP('312'!$F$80,_312_Table1,MATCH('312'!$V$16,_312_Table1_ColumnLookup,0),FALSE),
  IF(AND(VALUE(LEFT($A2021,3))=312,LEFT($G2021,5)="Total",$B2021="Q "),VLOOKUP('312'!$F$80,_312_Table1,MATCH('312'!$X$16,_312_Table1_ColumnLookup,0),FALSE),
  IF(AND(VALUE(LEFT($A2021,3))=312,LEFT($G2021,5)="Total"),VLOOKUP('312'!$F$80,_312_Table1,MATCH(LEFT($B2021,1),_312_Table1_ColumnLookup,0),FALSE),
  IF(AND(VALUE(LEFT($A2021,3))=312,LEN($I2021)=4,$B2021="G"),VLOOKUP($I2021,_312_Table1,MATCH('312'!$N$16,_312_Table1_ColumnLookup,0),FALSE),
  IF(AND(VALUE(LEFT($A2021,3))=312,LEN($I2021)=4,$B2021="O"),VLOOKUP($I2021,_312_Table1,MATCH('312'!$V$16,_312_Table1_ColumnLookup,0),FALSE),
  IF(AND(VALUE(LEFT($A2021,3))=312,LEN($I2021)=4,$B2021="Q"),VLOOKUP($I2021,_312_Table1,MATCH('312'!$X$16,_312_Table1_ColumnLookup,0),FALSE),
  IF(AND(VALUE(LEFT($A2021,3))=312,LEN($I2021)=4),VLOOKUP($I2021,_312_Table1,MATCH(LEFT($B2021,1),_312_Table1_ColumnLookup,0),FALSE)
+N("312"),
  IF(VALUE(LEFT($A2021,3))=313,VLOOKUP(VALUE(MID($B2021,2,1)),_313_Table1,MATCH(MID($B2021,1,1),_313_Table1_ColumnLookup,0),FALSE)
+N("313"),
  IF(AND(VALUE(LEFT($A2021,3))=314,LEN($B2021)=3),VLOOKUP(VALUE(MID($B2021,2,2)),_314_Table1,MATCH(MID($B2021,1,1),_314_Table1_ColumnLookup,0),FALSE),
  IF(VALUE(LEFT($A2021,3))=314,VLOOKUP(VALUE(MID($B2021,2,1)),_314_Table1,MATCH(MID($B2021,1,1),_314_Table1_ColumnLookup,0),FALSE)
+N("314"),
""))))))))))))))))))))))))</f>
        <v>#N/A</v>
      </c>
      <c r="E2021" s="238" t="e">
        <f>IF(AND(VALUE(LEFT($A2021,3))=309,LEN($B2021)=3),VLOOKUP(VALUE(MID($B2021,2,2)),_309_Table2,MATCH(MID($B2021,1,1),_309_Table2_ColumnLookup,0),FALSE),
  IF($C2021="309 LCR SummaryA",OneYearSCR,IF($C2021="309 LCR SummaryB",UltimateSCR,IF(VALUE(LEFT($A2021,3))=309,VLOOKUP(VALUE(MID($B2021,2,1)),_309_Table2,MATCH(MID($B2021,1,1),_309_Table2_ColumnLookup,0),FALSE)
+N("309"),
  IF(VALUE(LEFT($A2021,3))=310,VLOOKUP(VALUE(MID($B2021,2,1)),_310_Table2,MATCH(MID($B2021,1,1),_310_Table2_ColumnLookup,0),FALSE)
+N("310"),
  IF(AND(VALUE(LEFT($A2021,3))=311,LEN($I2021)=4),VLOOKUP($I2021,_311_Table2,MATCH($B2021,_311_Table2_ColumnLookup,0),FALSE),
  IF(AND(VALUE(LEFT($A2021,3))=311,OR($B2021="I2",$B2021="J2",$B2021="K2",$B2021="L2")),VLOOKUP('311'!$G$58,_311_Table2,MATCH(MID($B2021,1,1),_311_Table2_ColumnLookup,0),FALSE),
  IF(AND(VALUE(LEFT($A2021,3))=311,RIGHT($B2021,5)="Total"),VLOOKUP('311'!$G$59,_311_Table2,MATCH(MID($B2021,1,1),_311_Table2_ColumnLookup,0),FALSE),
  IF(VALUE(LEFT($A2021,3))=311,VLOOKUP(VALUE(MID($B2021,2,1)),_311_Table2,MATCH(MID($B2021,1,1),_311_Table2_ColumnLookup,0),FALSE)
+N("311"),
  IF(AND(VALUE(LEFT($A2021,3))=312,LEFT($G2021,10)="Unincepted",$B2021="G "),VLOOKUP(" ULO",_312_Table2,MATCH('312'!$N$16,_312_Table2_ColumnLookup,0),FALSE),
  IF(AND(VALUE(LEFT($A2021,3))=312,LEFT($G2021,10)="Unincepted",$B2021="O "),VLOOKUP(" ULO",_312_Table2,MATCH('312'!$V$16,_312_Table2_ColumnLookup,0),FALSE),
  IF(AND(VALUE(LEFT($A2021,3))=312,LEFT($G2021,10)="Unincepted",$B2021="Q "),VLOOKUP(" ULO",_312_Table2,MATCH('312'!$X$16,_312_Table2_ColumnLookup,0),FALSE),
  IF(AND(VALUE(LEFT($A2021,3))=312,LEFT($G2021,10)="Unincepted"),VLOOKUP(" ULO",_312_Table2,MATCH(LEFT($B2021,1),_312_Table2_ColumnLookup,0),FALSE),
  IF(AND(VALUE(LEFT($A2021,3))=312,LEFT($G2021,5)="Total",$B2021="G "),VLOOKUP('312'!$F$80,_312_Table2,MATCH('312'!$N$16,_312_Table2_ColumnLookup,0),FALSE),
  IF(AND(VALUE(LEFT($A2021,3))=312,LEFT($G2021,5)="Total",$B2021="O "),VLOOKUP('312'!$F$80,_312_Table2,MATCH('312'!$V$16,_312_Table2_ColumnLookup,0),FALSE),
  IF(AND(VALUE(LEFT($A2021,3))=312,LEFT($G2021,5)="Total",$B2021="Q "),VLOOKUP('312'!$F$80,_312_Table2,MATCH('312'!$X$16,_312_Table2_ColumnLookup,0),FALSE),
  IF(AND(VALUE(LEFT($A2021,3))=312,LEFT($G2021,5)="Total"),VLOOKUP('312'!$F$80,_312_Table2,MATCH(LEFT($B2021,1),_312_Table2_ColumnLookup,0),FALSE),
  IF(AND(VALUE(LEFT($A2021,3))=312,LEN($I2021)=4,$B2021="G"),VLOOKUP($I2021,_312_Table2,MATCH('312'!$N$16,_312_Table2_ColumnLookup,0),FALSE),
  IF(AND(VALUE(LEFT($A2021,3))=312,LEN($I2021)=4,$B2021="O"),VLOOKUP($I2021,_312_Table2,MATCH('312'!$V$16,_312_Table2_ColumnLookup,0),FALSE),
  IF(AND(VALUE(LEFT($A2021,3))=312,LEN($I2021)=4,$B2021="Q"),VLOOKUP($I2021,_312_Table2,MATCH('312'!$X$16,_312_Table2_ColumnLookup,0),FALSE),
  IF(AND(VALUE(LEFT($A2021,3))=312,LEN($I2021)=4),VLOOKUP($I2021,_312_Table2,MATCH(LEFT($B2021,1),_312_Table2_ColumnLookup,0),FALSE)
+N("312"),
  IF(VALUE(LEFT($A2021,3))=313,VLOOKUP(VALUE(MID($B2021,2,1)),_313_Table2,MATCH(MID($B2021,1,1),_313_Table2_ColumnLookup,0),FALSE)
+N("313"),
  IF(AND(VALUE(LEFT($A2021,3))=314,LEN($B2021)=3),VLOOKUP(VALUE(MID($B2021,2,2)),_314_Table2,MATCH(MID($B2021,1,1),_314_Table2_ColumnLookup,0),FALSE),
  IF(VALUE(LEFT($A2021,3))=314,VLOOKUP(VALUE(MID($B2021,2,1)),_314_Table2,MATCH(MID($B2021,1,1),_314_Table2_ColumnLookup,0),FALSE)
+N("314"),
""))))))))))))))))))))))))</f>
        <v>#N/A</v>
      </c>
      <c r="F2021" s="238" t="e">
        <f>IF(AND(VALUE(LEFT($A2021,3))=309,LEN($B2021)=3),VLOOKUP(VALUE(MID($B2021,2,2)),_309_Table3,MATCH(MID($B2021,1,1),_309_Table3_ColumnLookup,0),FALSE),
  IF($C2021="309 LCR SummaryA",OneYearSCR,IF($C2021="309 LCR SummaryB",UltimateSCR,IF(VALUE(LEFT($A2021,3))=309,VLOOKUP(VALUE(MID($B2021,2,1)),_309_Table3,MATCH(MID($B2021,1,1),_309_Table3_ColumnLookup,0),FALSE)
+N("309"),
  IF(VALUE(LEFT($A2021,3))=310,VLOOKUP(VALUE(MID($B2021,2,1)),_310_Table3,MATCH(MID($B2021,1,1),_310_Table3_ColumnLookup,0),FALSE)
+N("310"),
  IF(AND(VALUE(LEFT($A2021,3))=311,LEN($I2021)=4),VLOOKUP($I2021,_311_Table3,MATCH($B2021,_311_Table3_ColumnLookup,0),FALSE),
  IF(AND(VALUE(LEFT($A2021,3))=311,OR($B2021="I2",$B2021="J2",$B2021="K2",$B2021="L2")),VLOOKUP('311'!$G$58,_311_Table3,MATCH(MID($B2021,1,1),_311_Table3_ColumnLookup,0),FALSE),
  IF(AND(VALUE(LEFT($A2021,3))=311,RIGHT($B2021,5)="Total"),VLOOKUP('311'!$G$59,_311_Table3,MATCH(MID($B2021,1,1),_311_Table3_ColumnLookup,0),FALSE),
  IF(VALUE(LEFT($A2021,3))=311,VLOOKUP(VALUE(MID($B2021,2,1)),_311_Table3,MATCH(MID($B2021,1,1),_311_Table3_ColumnLookup,0),FALSE)
+N("311"),
  IF(AND(VALUE(LEFT($A2021,3))=312,LEFT($G2021,10)="Unincepted",$B2021="G "),VLOOKUP(" ULO",_312_Table3,MATCH('312'!$N$16,_312_Table3_ColumnLookup,0),FALSE),
  IF(AND(VALUE(LEFT($A2021,3))=312,LEFT($G2021,10)="Unincepted",$B2021="O "),VLOOKUP(" ULO",_312_Table3,MATCH('312'!$V$16,_312_Table3_ColumnLookup,0),FALSE),
  IF(AND(VALUE(LEFT($A2021,3))=312,LEFT($G2021,10)="Unincepted",$B2021="Q "),VLOOKUP(" ULO",_312_Table3,MATCH('312'!$X$16,_312_Table3_ColumnLookup,0),FALSE),
  IF(AND(VALUE(LEFT($A2021,3))=312,LEFT($G2021,10)="Unincepted"),VLOOKUP(" ULO",_312_Table3,MATCH(LEFT($B2021,1),_312_Table3_ColumnLookup,0),FALSE),
  IF(AND(VALUE(LEFT($A2021,3))=312,LEFT($G2021,5)="Total",$B2021="G "),VLOOKUP('312'!$F$80,_312_Table3,MATCH('312'!$N$16,_312_Table3_ColumnLookup,0),FALSE),
  IF(AND(VALUE(LEFT($A2021,3))=312,LEFT($G2021,5)="Total",$B2021="O "),VLOOKUP('312'!$F$80,_312_Table3,MATCH('312'!$V$16,_312_Table3_ColumnLookup,0),FALSE),
  IF(AND(VALUE(LEFT($A2021,3))=312,LEFT($G2021,5)="Total",$B2021="Q "),VLOOKUP('312'!$F$80,_312_Table3,MATCH('312'!$X$16,_312_Table3_ColumnLookup,0),FALSE),
  IF(AND(VALUE(LEFT($A2021,3))=312,LEFT($G2021,5)="Total"),VLOOKUP('312'!$F$80,_312_Table3,MATCH(LEFT($B2021,1),_312_Table3_ColumnLookup,0),FALSE),
  IF(AND(VALUE(LEFT($A2021,3))=312,LEN($I2021)=4,$B2021="G"),VLOOKUP($I2021,_312_Table3,MATCH('312'!$N$16,_312_Table3_ColumnLookup,0),FALSE),
  IF(AND(VALUE(LEFT($A2021,3))=312,LEN($I2021)=4,$B2021="O"),VLOOKUP($I2021,_312_Table3,MATCH('312'!$V$16,_312_Table3_ColumnLookup,0),FALSE),
  IF(AND(VALUE(LEFT($A2021,3))=312,LEN($I2021)=4,$B2021="Q"),VLOOKUP($I2021,_312_Table3,MATCH('312'!$X$16,_312_Table3_ColumnLookup,0),FALSE),
  IF(AND(VALUE(LEFT($A2021,3))=312,LEN($I2021)=4),VLOOKUP($I2021,_312_Table3,MATCH(LEFT($B2021,1),_312_Table3_ColumnLookup,0),FALSE)
+N("312"),
  IF(VALUE(LEFT($A2021,3))=313,VLOOKUP(VALUE(MID($B2021,2,1)),_313_Table3,MATCH(MID($B2021,1,1),_313_Table3_ColumnLookup,0),FALSE)
+N("313"),
  IF(AND(VALUE(LEFT($A2021,3))=314,LEN($B2021)=3),VLOOKUP(VALUE(MID($B2021,2,2)),_314_Table3,MATCH(MID($B2021,1,1),_314_Table3_ColumnLookup,0),FALSE),
  IF(VALUE(LEFT($A2021,3))=314,VLOOKUP(VALUE(MID($B2021,2,1)),_314_Table3,MATCH(MID($B2021,1,1),_314_Table3_ColumnLookup,0),FALSE)
+N("314"),
""))))))))))))))))))))))))</f>
        <v>#N/A</v>
      </c>
      <c r="H2021" s="321" t="str">
        <f>IFERROR(
IF(ISERROR($D2021)=FALSE,$D2021,IF(ISERROR($E2021)=FALSE,$E2021,IF(ISERROR($F2021)=FALSE,$F2021
+N("012 checkboxes"),
IF(
IF(OR(LEFT($A2021,9)="Syndicate",LEFT($A2021,12)="NewSyndicate"),VLOOKUP($A2021,'012'!$J:$ZW,MATCH("Link to button",'012'!$J$1:$ZW$1,0),0)
+N("309 checkbox"),
IF($C2021="309 LCR Summary0",VLOOKUP("Notes990",'309'!$P:$ZZ,MATCH("Link to button",'309'!$P$1:$ZZ$1,0),0)
+N("313 checkboxes"),
IF($C2021="313 Financial Information0LcmVsScr",IF($C2021="309 LCR Summary0",VLOOKUP("LcmVsScr",'309'!$N:$ZZ,MATCH("Link to button",'309'!$N$1:$ZZ$1,0),0),
IF($C2021="313 Financial Information0LcrDocAttached",IF($C2021="309 LCR Summary0",VLOOKUP("LcrDocAttached",'309'!$N:$ZZ,MATCH("Link to button",'309'!$N$1:$ZZ$1,0),
0)))))))=1,TRUE,FALSE)
))),"")</f>
        <v/>
      </c>
    </row>
    <row r="2022" spans="1:8">
      <c r="A2022" s="237" t="e">
        <f>VLOOKUP($G2022,CSVLookups!$B:$R,MATCH(A$1,CSVLookups!$B$1:$R$1,0),FALSE)</f>
        <v>#N/A</v>
      </c>
      <c r="B2022" s="237" t="e">
        <f>VLOOKUP($G2022,CSVLookups!$B:$R,MATCH(B$1,CSVLookups!$B$1:$R$1,0),FALSE)</f>
        <v>#N/A</v>
      </c>
      <c r="C2022" s="238" t="e">
        <f t="shared" si="32"/>
        <v>#N/A</v>
      </c>
      <c r="D2022" s="238" t="e">
        <f>IF(AND(VALUE(LEFT($A2022,3))=309,LEN($B2022)=3),VLOOKUP(VALUE(MID($B2022,2,2)),_309_Table1,MATCH(MID($B2022,1,1),_309_Table1_ColumnLookup,0),FALSE),
  IF($C2022="309 LCR SummaryA",OneYearSCR,IF($C2022="309 LCR SummaryB",UltimateSCR,IF(VALUE(LEFT($A2022,3))=309,VLOOKUP(VALUE(MID($B2022,2,1)),_309_Table1,MATCH(MID($B2022,1,1),_309_Table1_ColumnLookup,0),FALSE)
+N("309"),
  IF(VALUE(LEFT($A2022,3))=310,VLOOKUP(VALUE(MID($B2022,2,1)),_310_Table1,MATCH(MID($B2022,1,1),_310_Table1_ColumnLookup,0),FALSE)
+N("310"),
  IF(AND(VALUE(LEFT($A2022,3))=311,LEN($I2022)=4),VLOOKUP($I2022,_311_Table1,MATCH($B2022,_311_Table1_ColumnLookup,0),FALSE),
  IF(AND(VALUE(LEFT($A2022,3))=311,OR($B2022="I2",$B2022="J2",$B2022="K2",$B2022="L2")),VLOOKUP('311'!$G$58,_311_Table1,MATCH(MID($B2022,1,1),_311_Table1_ColumnLookup,0),FALSE),
  IF(AND(VALUE(LEFT($A2022,3))=311,RIGHT($B2022,5)="Total"),VLOOKUP('311'!$G$59,_311_Table1,MATCH(MID($B2022,1,1),_311_Table1_ColumnLookup,0),FALSE),
  IF(VALUE(LEFT($A2022,3))=311,VLOOKUP(VALUE(MID($B2022,2,1)),_311_Table1,MATCH(MID($B2022,1,1),_311_Table1_ColumnLookup,0),FALSE)
+N("311"),
  IF(AND(VALUE(LEFT($A2022,3))=312,LEFT($G2022,10)="Unincepted",$B2022="G "),VLOOKUP(" ULO",_312_Table1,MATCH('312'!$N$16,_312_Table1_ColumnLookup,0),FALSE),
  IF(AND(VALUE(LEFT($A2022,3))=312,LEFT($G2022,10)="Unincepted",$B2022="O "),VLOOKUP(" ULO",_312_Table1,MATCH('312'!$V$16,_312_Table1_ColumnLookup,0),FALSE),
  IF(AND(VALUE(LEFT($A2022,3))=312,LEFT($G2022,10)="Unincepted",$B2022="Q "),VLOOKUP(" ULO",_312_Table1,MATCH('312'!$X$16,_312_Table1_ColumnLookup,0),FALSE),
  IF(AND(VALUE(LEFT($A2022,3))=312,LEFT($G2022,10)="Unincepted"),VLOOKUP(" ULO",_312_Table1,MATCH(LEFT($B2022,1),_312_Table1_ColumnLookup,0),FALSE),
  IF(AND(VALUE(LEFT($A2022,3))=312,LEFT($G2022,5)="Total",$B2022="G "),VLOOKUP('312'!$F$80,_312_Table1,MATCH('312'!$N$16,_312_Table1_ColumnLookup,0),FALSE),
  IF(AND(VALUE(LEFT($A2022,3))=312,LEFT($G2022,5)="Total",$B2022="O "),VLOOKUP('312'!$F$80,_312_Table1,MATCH('312'!$V$16,_312_Table1_ColumnLookup,0),FALSE),
  IF(AND(VALUE(LEFT($A2022,3))=312,LEFT($G2022,5)="Total",$B2022="Q "),VLOOKUP('312'!$F$80,_312_Table1,MATCH('312'!$X$16,_312_Table1_ColumnLookup,0),FALSE),
  IF(AND(VALUE(LEFT($A2022,3))=312,LEFT($G2022,5)="Total"),VLOOKUP('312'!$F$80,_312_Table1,MATCH(LEFT($B2022,1),_312_Table1_ColumnLookup,0),FALSE),
  IF(AND(VALUE(LEFT($A2022,3))=312,LEN($I2022)=4,$B2022="G"),VLOOKUP($I2022,_312_Table1,MATCH('312'!$N$16,_312_Table1_ColumnLookup,0),FALSE),
  IF(AND(VALUE(LEFT($A2022,3))=312,LEN($I2022)=4,$B2022="O"),VLOOKUP($I2022,_312_Table1,MATCH('312'!$V$16,_312_Table1_ColumnLookup,0),FALSE),
  IF(AND(VALUE(LEFT($A2022,3))=312,LEN($I2022)=4,$B2022="Q"),VLOOKUP($I2022,_312_Table1,MATCH('312'!$X$16,_312_Table1_ColumnLookup,0),FALSE),
  IF(AND(VALUE(LEFT($A2022,3))=312,LEN($I2022)=4),VLOOKUP($I2022,_312_Table1,MATCH(LEFT($B2022,1),_312_Table1_ColumnLookup,0),FALSE)
+N("312"),
  IF(VALUE(LEFT($A2022,3))=313,VLOOKUP(VALUE(MID($B2022,2,1)),_313_Table1,MATCH(MID($B2022,1,1),_313_Table1_ColumnLookup,0),FALSE)
+N("313"),
  IF(AND(VALUE(LEFT($A2022,3))=314,LEN($B2022)=3),VLOOKUP(VALUE(MID($B2022,2,2)),_314_Table1,MATCH(MID($B2022,1,1),_314_Table1_ColumnLookup,0),FALSE),
  IF(VALUE(LEFT($A2022,3))=314,VLOOKUP(VALUE(MID($B2022,2,1)),_314_Table1,MATCH(MID($B2022,1,1),_314_Table1_ColumnLookup,0),FALSE)
+N("314"),
""))))))))))))))))))))))))</f>
        <v>#N/A</v>
      </c>
      <c r="E2022" s="238" t="e">
        <f>IF(AND(VALUE(LEFT($A2022,3))=309,LEN($B2022)=3),VLOOKUP(VALUE(MID($B2022,2,2)),_309_Table2,MATCH(MID($B2022,1,1),_309_Table2_ColumnLookup,0),FALSE),
  IF($C2022="309 LCR SummaryA",OneYearSCR,IF($C2022="309 LCR SummaryB",UltimateSCR,IF(VALUE(LEFT($A2022,3))=309,VLOOKUP(VALUE(MID($B2022,2,1)),_309_Table2,MATCH(MID($B2022,1,1),_309_Table2_ColumnLookup,0),FALSE)
+N("309"),
  IF(VALUE(LEFT($A2022,3))=310,VLOOKUP(VALUE(MID($B2022,2,1)),_310_Table2,MATCH(MID($B2022,1,1),_310_Table2_ColumnLookup,0),FALSE)
+N("310"),
  IF(AND(VALUE(LEFT($A2022,3))=311,LEN($I2022)=4),VLOOKUP($I2022,_311_Table2,MATCH($B2022,_311_Table2_ColumnLookup,0),FALSE),
  IF(AND(VALUE(LEFT($A2022,3))=311,OR($B2022="I2",$B2022="J2",$B2022="K2",$B2022="L2")),VLOOKUP('311'!$G$58,_311_Table2,MATCH(MID($B2022,1,1),_311_Table2_ColumnLookup,0),FALSE),
  IF(AND(VALUE(LEFT($A2022,3))=311,RIGHT($B2022,5)="Total"),VLOOKUP('311'!$G$59,_311_Table2,MATCH(MID($B2022,1,1),_311_Table2_ColumnLookup,0),FALSE),
  IF(VALUE(LEFT($A2022,3))=311,VLOOKUP(VALUE(MID($B2022,2,1)),_311_Table2,MATCH(MID($B2022,1,1),_311_Table2_ColumnLookup,0),FALSE)
+N("311"),
  IF(AND(VALUE(LEFT($A2022,3))=312,LEFT($G2022,10)="Unincepted",$B2022="G "),VLOOKUP(" ULO",_312_Table2,MATCH('312'!$N$16,_312_Table2_ColumnLookup,0),FALSE),
  IF(AND(VALUE(LEFT($A2022,3))=312,LEFT($G2022,10)="Unincepted",$B2022="O "),VLOOKUP(" ULO",_312_Table2,MATCH('312'!$V$16,_312_Table2_ColumnLookup,0),FALSE),
  IF(AND(VALUE(LEFT($A2022,3))=312,LEFT($G2022,10)="Unincepted",$B2022="Q "),VLOOKUP(" ULO",_312_Table2,MATCH('312'!$X$16,_312_Table2_ColumnLookup,0),FALSE),
  IF(AND(VALUE(LEFT($A2022,3))=312,LEFT($G2022,10)="Unincepted"),VLOOKUP(" ULO",_312_Table2,MATCH(LEFT($B2022,1),_312_Table2_ColumnLookup,0),FALSE),
  IF(AND(VALUE(LEFT($A2022,3))=312,LEFT($G2022,5)="Total",$B2022="G "),VLOOKUP('312'!$F$80,_312_Table2,MATCH('312'!$N$16,_312_Table2_ColumnLookup,0),FALSE),
  IF(AND(VALUE(LEFT($A2022,3))=312,LEFT($G2022,5)="Total",$B2022="O "),VLOOKUP('312'!$F$80,_312_Table2,MATCH('312'!$V$16,_312_Table2_ColumnLookup,0),FALSE),
  IF(AND(VALUE(LEFT($A2022,3))=312,LEFT($G2022,5)="Total",$B2022="Q "),VLOOKUP('312'!$F$80,_312_Table2,MATCH('312'!$X$16,_312_Table2_ColumnLookup,0),FALSE),
  IF(AND(VALUE(LEFT($A2022,3))=312,LEFT($G2022,5)="Total"),VLOOKUP('312'!$F$80,_312_Table2,MATCH(LEFT($B2022,1),_312_Table2_ColumnLookup,0),FALSE),
  IF(AND(VALUE(LEFT($A2022,3))=312,LEN($I2022)=4,$B2022="G"),VLOOKUP($I2022,_312_Table2,MATCH('312'!$N$16,_312_Table2_ColumnLookup,0),FALSE),
  IF(AND(VALUE(LEFT($A2022,3))=312,LEN($I2022)=4,$B2022="O"),VLOOKUP($I2022,_312_Table2,MATCH('312'!$V$16,_312_Table2_ColumnLookup,0),FALSE),
  IF(AND(VALUE(LEFT($A2022,3))=312,LEN($I2022)=4,$B2022="Q"),VLOOKUP($I2022,_312_Table2,MATCH('312'!$X$16,_312_Table2_ColumnLookup,0),FALSE),
  IF(AND(VALUE(LEFT($A2022,3))=312,LEN($I2022)=4),VLOOKUP($I2022,_312_Table2,MATCH(LEFT($B2022,1),_312_Table2_ColumnLookup,0),FALSE)
+N("312"),
  IF(VALUE(LEFT($A2022,3))=313,VLOOKUP(VALUE(MID($B2022,2,1)),_313_Table2,MATCH(MID($B2022,1,1),_313_Table2_ColumnLookup,0),FALSE)
+N("313"),
  IF(AND(VALUE(LEFT($A2022,3))=314,LEN($B2022)=3),VLOOKUP(VALUE(MID($B2022,2,2)),_314_Table2,MATCH(MID($B2022,1,1),_314_Table2_ColumnLookup,0),FALSE),
  IF(VALUE(LEFT($A2022,3))=314,VLOOKUP(VALUE(MID($B2022,2,1)),_314_Table2,MATCH(MID($B2022,1,1),_314_Table2_ColumnLookup,0),FALSE)
+N("314"),
""))))))))))))))))))))))))</f>
        <v>#N/A</v>
      </c>
      <c r="F2022" s="238" t="e">
        <f>IF(AND(VALUE(LEFT($A2022,3))=309,LEN($B2022)=3),VLOOKUP(VALUE(MID($B2022,2,2)),_309_Table3,MATCH(MID($B2022,1,1),_309_Table3_ColumnLookup,0),FALSE),
  IF($C2022="309 LCR SummaryA",OneYearSCR,IF($C2022="309 LCR SummaryB",UltimateSCR,IF(VALUE(LEFT($A2022,3))=309,VLOOKUP(VALUE(MID($B2022,2,1)),_309_Table3,MATCH(MID($B2022,1,1),_309_Table3_ColumnLookup,0),FALSE)
+N("309"),
  IF(VALUE(LEFT($A2022,3))=310,VLOOKUP(VALUE(MID($B2022,2,1)),_310_Table3,MATCH(MID($B2022,1,1),_310_Table3_ColumnLookup,0),FALSE)
+N("310"),
  IF(AND(VALUE(LEFT($A2022,3))=311,LEN($I2022)=4),VLOOKUP($I2022,_311_Table3,MATCH($B2022,_311_Table3_ColumnLookup,0),FALSE),
  IF(AND(VALUE(LEFT($A2022,3))=311,OR($B2022="I2",$B2022="J2",$B2022="K2",$B2022="L2")),VLOOKUP('311'!$G$58,_311_Table3,MATCH(MID($B2022,1,1),_311_Table3_ColumnLookup,0),FALSE),
  IF(AND(VALUE(LEFT($A2022,3))=311,RIGHT($B2022,5)="Total"),VLOOKUP('311'!$G$59,_311_Table3,MATCH(MID($B2022,1,1),_311_Table3_ColumnLookup,0),FALSE),
  IF(VALUE(LEFT($A2022,3))=311,VLOOKUP(VALUE(MID($B2022,2,1)),_311_Table3,MATCH(MID($B2022,1,1),_311_Table3_ColumnLookup,0),FALSE)
+N("311"),
  IF(AND(VALUE(LEFT($A2022,3))=312,LEFT($G2022,10)="Unincepted",$B2022="G "),VLOOKUP(" ULO",_312_Table3,MATCH('312'!$N$16,_312_Table3_ColumnLookup,0),FALSE),
  IF(AND(VALUE(LEFT($A2022,3))=312,LEFT($G2022,10)="Unincepted",$B2022="O "),VLOOKUP(" ULO",_312_Table3,MATCH('312'!$V$16,_312_Table3_ColumnLookup,0),FALSE),
  IF(AND(VALUE(LEFT($A2022,3))=312,LEFT($G2022,10)="Unincepted",$B2022="Q "),VLOOKUP(" ULO",_312_Table3,MATCH('312'!$X$16,_312_Table3_ColumnLookup,0),FALSE),
  IF(AND(VALUE(LEFT($A2022,3))=312,LEFT($G2022,10)="Unincepted"),VLOOKUP(" ULO",_312_Table3,MATCH(LEFT($B2022,1),_312_Table3_ColumnLookup,0),FALSE),
  IF(AND(VALUE(LEFT($A2022,3))=312,LEFT($G2022,5)="Total",$B2022="G "),VLOOKUP('312'!$F$80,_312_Table3,MATCH('312'!$N$16,_312_Table3_ColumnLookup,0),FALSE),
  IF(AND(VALUE(LEFT($A2022,3))=312,LEFT($G2022,5)="Total",$B2022="O "),VLOOKUP('312'!$F$80,_312_Table3,MATCH('312'!$V$16,_312_Table3_ColumnLookup,0),FALSE),
  IF(AND(VALUE(LEFT($A2022,3))=312,LEFT($G2022,5)="Total",$B2022="Q "),VLOOKUP('312'!$F$80,_312_Table3,MATCH('312'!$X$16,_312_Table3_ColumnLookup,0),FALSE),
  IF(AND(VALUE(LEFT($A2022,3))=312,LEFT($G2022,5)="Total"),VLOOKUP('312'!$F$80,_312_Table3,MATCH(LEFT($B2022,1),_312_Table3_ColumnLookup,0),FALSE),
  IF(AND(VALUE(LEFT($A2022,3))=312,LEN($I2022)=4,$B2022="G"),VLOOKUP($I2022,_312_Table3,MATCH('312'!$N$16,_312_Table3_ColumnLookup,0),FALSE),
  IF(AND(VALUE(LEFT($A2022,3))=312,LEN($I2022)=4,$B2022="O"),VLOOKUP($I2022,_312_Table3,MATCH('312'!$V$16,_312_Table3_ColumnLookup,0),FALSE),
  IF(AND(VALUE(LEFT($A2022,3))=312,LEN($I2022)=4,$B2022="Q"),VLOOKUP($I2022,_312_Table3,MATCH('312'!$X$16,_312_Table3_ColumnLookup,0),FALSE),
  IF(AND(VALUE(LEFT($A2022,3))=312,LEN($I2022)=4),VLOOKUP($I2022,_312_Table3,MATCH(LEFT($B2022,1),_312_Table3_ColumnLookup,0),FALSE)
+N("312"),
  IF(VALUE(LEFT($A2022,3))=313,VLOOKUP(VALUE(MID($B2022,2,1)),_313_Table3,MATCH(MID($B2022,1,1),_313_Table3_ColumnLookup,0),FALSE)
+N("313"),
  IF(AND(VALUE(LEFT($A2022,3))=314,LEN($B2022)=3),VLOOKUP(VALUE(MID($B2022,2,2)),_314_Table3,MATCH(MID($B2022,1,1),_314_Table3_ColumnLookup,0),FALSE),
  IF(VALUE(LEFT($A2022,3))=314,VLOOKUP(VALUE(MID($B2022,2,1)),_314_Table3,MATCH(MID($B2022,1,1),_314_Table3_ColumnLookup,0),FALSE)
+N("314"),
""))))))))))))))))))))))))</f>
        <v>#N/A</v>
      </c>
      <c r="H2022" s="321" t="str">
        <f>IFERROR(
IF(ISERROR($D2022)=FALSE,$D2022,IF(ISERROR($E2022)=FALSE,$E2022,IF(ISERROR($F2022)=FALSE,$F2022
+N("012 checkboxes"),
IF(
IF(OR(LEFT($A2022,9)="Syndicate",LEFT($A2022,12)="NewSyndicate"),VLOOKUP($A2022,'012'!$J:$ZW,MATCH("Link to button",'012'!$J$1:$ZW$1,0),0)
+N("309 checkbox"),
IF($C2022="309 LCR Summary0",VLOOKUP("Notes990",'309'!$P:$ZZ,MATCH("Link to button",'309'!$P$1:$ZZ$1,0),0)
+N("313 checkboxes"),
IF($C2022="313 Financial Information0LcmVsScr",IF($C2022="309 LCR Summary0",VLOOKUP("LcmVsScr",'309'!$N:$ZZ,MATCH("Link to button",'309'!$N$1:$ZZ$1,0),0),
IF($C2022="313 Financial Information0LcrDocAttached",IF($C2022="309 LCR Summary0",VLOOKUP("LcrDocAttached",'309'!$N:$ZZ,MATCH("Link to button",'309'!$N$1:$ZZ$1,0),
0)))))))=1,TRUE,FALSE)
))),"")</f>
        <v/>
      </c>
    </row>
    <row r="2023" spans="1:8">
      <c r="A2023" s="237" t="e">
        <f>VLOOKUP($G2023,CSVLookups!$B:$R,MATCH(A$1,CSVLookups!$B$1:$R$1,0),FALSE)</f>
        <v>#N/A</v>
      </c>
      <c r="B2023" s="237" t="e">
        <f>VLOOKUP($G2023,CSVLookups!$B:$R,MATCH(B$1,CSVLookups!$B$1:$R$1,0),FALSE)</f>
        <v>#N/A</v>
      </c>
      <c r="C2023" s="238" t="e">
        <f t="shared" si="32"/>
        <v>#N/A</v>
      </c>
      <c r="D2023" s="238" t="e">
        <f>IF(AND(VALUE(LEFT($A2023,3))=309,LEN($B2023)=3),VLOOKUP(VALUE(MID($B2023,2,2)),_309_Table1,MATCH(MID($B2023,1,1),_309_Table1_ColumnLookup,0),FALSE),
  IF($C2023="309 LCR SummaryA",OneYearSCR,IF($C2023="309 LCR SummaryB",UltimateSCR,IF(VALUE(LEFT($A2023,3))=309,VLOOKUP(VALUE(MID($B2023,2,1)),_309_Table1,MATCH(MID($B2023,1,1),_309_Table1_ColumnLookup,0),FALSE)
+N("309"),
  IF(VALUE(LEFT($A2023,3))=310,VLOOKUP(VALUE(MID($B2023,2,1)),_310_Table1,MATCH(MID($B2023,1,1),_310_Table1_ColumnLookup,0),FALSE)
+N("310"),
  IF(AND(VALUE(LEFT($A2023,3))=311,LEN($I2023)=4),VLOOKUP($I2023,_311_Table1,MATCH($B2023,_311_Table1_ColumnLookup,0),FALSE),
  IF(AND(VALUE(LEFT($A2023,3))=311,OR($B2023="I2",$B2023="J2",$B2023="K2",$B2023="L2")),VLOOKUP('311'!$G$58,_311_Table1,MATCH(MID($B2023,1,1),_311_Table1_ColumnLookup,0),FALSE),
  IF(AND(VALUE(LEFT($A2023,3))=311,RIGHT($B2023,5)="Total"),VLOOKUP('311'!$G$59,_311_Table1,MATCH(MID($B2023,1,1),_311_Table1_ColumnLookup,0),FALSE),
  IF(VALUE(LEFT($A2023,3))=311,VLOOKUP(VALUE(MID($B2023,2,1)),_311_Table1,MATCH(MID($B2023,1,1),_311_Table1_ColumnLookup,0),FALSE)
+N("311"),
  IF(AND(VALUE(LEFT($A2023,3))=312,LEFT($G2023,10)="Unincepted",$B2023="G "),VLOOKUP(" ULO",_312_Table1,MATCH('312'!$N$16,_312_Table1_ColumnLookup,0),FALSE),
  IF(AND(VALUE(LEFT($A2023,3))=312,LEFT($G2023,10)="Unincepted",$B2023="O "),VLOOKUP(" ULO",_312_Table1,MATCH('312'!$V$16,_312_Table1_ColumnLookup,0),FALSE),
  IF(AND(VALUE(LEFT($A2023,3))=312,LEFT($G2023,10)="Unincepted",$B2023="Q "),VLOOKUP(" ULO",_312_Table1,MATCH('312'!$X$16,_312_Table1_ColumnLookup,0),FALSE),
  IF(AND(VALUE(LEFT($A2023,3))=312,LEFT($G2023,10)="Unincepted"),VLOOKUP(" ULO",_312_Table1,MATCH(LEFT($B2023,1),_312_Table1_ColumnLookup,0),FALSE),
  IF(AND(VALUE(LEFT($A2023,3))=312,LEFT($G2023,5)="Total",$B2023="G "),VLOOKUP('312'!$F$80,_312_Table1,MATCH('312'!$N$16,_312_Table1_ColumnLookup,0),FALSE),
  IF(AND(VALUE(LEFT($A2023,3))=312,LEFT($G2023,5)="Total",$B2023="O "),VLOOKUP('312'!$F$80,_312_Table1,MATCH('312'!$V$16,_312_Table1_ColumnLookup,0),FALSE),
  IF(AND(VALUE(LEFT($A2023,3))=312,LEFT($G2023,5)="Total",$B2023="Q "),VLOOKUP('312'!$F$80,_312_Table1,MATCH('312'!$X$16,_312_Table1_ColumnLookup,0),FALSE),
  IF(AND(VALUE(LEFT($A2023,3))=312,LEFT($G2023,5)="Total"),VLOOKUP('312'!$F$80,_312_Table1,MATCH(LEFT($B2023,1),_312_Table1_ColumnLookup,0),FALSE),
  IF(AND(VALUE(LEFT($A2023,3))=312,LEN($I2023)=4,$B2023="G"),VLOOKUP($I2023,_312_Table1,MATCH('312'!$N$16,_312_Table1_ColumnLookup,0),FALSE),
  IF(AND(VALUE(LEFT($A2023,3))=312,LEN($I2023)=4,$B2023="O"),VLOOKUP($I2023,_312_Table1,MATCH('312'!$V$16,_312_Table1_ColumnLookup,0),FALSE),
  IF(AND(VALUE(LEFT($A2023,3))=312,LEN($I2023)=4,$B2023="Q"),VLOOKUP($I2023,_312_Table1,MATCH('312'!$X$16,_312_Table1_ColumnLookup,0),FALSE),
  IF(AND(VALUE(LEFT($A2023,3))=312,LEN($I2023)=4),VLOOKUP($I2023,_312_Table1,MATCH(LEFT($B2023,1),_312_Table1_ColumnLookup,0),FALSE)
+N("312"),
  IF(VALUE(LEFT($A2023,3))=313,VLOOKUP(VALUE(MID($B2023,2,1)),_313_Table1,MATCH(MID($B2023,1,1),_313_Table1_ColumnLookup,0),FALSE)
+N("313"),
  IF(AND(VALUE(LEFT($A2023,3))=314,LEN($B2023)=3),VLOOKUP(VALUE(MID($B2023,2,2)),_314_Table1,MATCH(MID($B2023,1,1),_314_Table1_ColumnLookup,0),FALSE),
  IF(VALUE(LEFT($A2023,3))=314,VLOOKUP(VALUE(MID($B2023,2,1)),_314_Table1,MATCH(MID($B2023,1,1),_314_Table1_ColumnLookup,0),FALSE)
+N("314"),
""))))))))))))))))))))))))</f>
        <v>#N/A</v>
      </c>
      <c r="E2023" s="238" t="e">
        <f>IF(AND(VALUE(LEFT($A2023,3))=309,LEN($B2023)=3),VLOOKUP(VALUE(MID($B2023,2,2)),_309_Table2,MATCH(MID($B2023,1,1),_309_Table2_ColumnLookup,0),FALSE),
  IF($C2023="309 LCR SummaryA",OneYearSCR,IF($C2023="309 LCR SummaryB",UltimateSCR,IF(VALUE(LEFT($A2023,3))=309,VLOOKUP(VALUE(MID($B2023,2,1)),_309_Table2,MATCH(MID($B2023,1,1),_309_Table2_ColumnLookup,0),FALSE)
+N("309"),
  IF(VALUE(LEFT($A2023,3))=310,VLOOKUP(VALUE(MID($B2023,2,1)),_310_Table2,MATCH(MID($B2023,1,1),_310_Table2_ColumnLookup,0),FALSE)
+N("310"),
  IF(AND(VALUE(LEFT($A2023,3))=311,LEN($I2023)=4),VLOOKUP($I2023,_311_Table2,MATCH($B2023,_311_Table2_ColumnLookup,0),FALSE),
  IF(AND(VALUE(LEFT($A2023,3))=311,OR($B2023="I2",$B2023="J2",$B2023="K2",$B2023="L2")),VLOOKUP('311'!$G$58,_311_Table2,MATCH(MID($B2023,1,1),_311_Table2_ColumnLookup,0),FALSE),
  IF(AND(VALUE(LEFT($A2023,3))=311,RIGHT($B2023,5)="Total"),VLOOKUP('311'!$G$59,_311_Table2,MATCH(MID($B2023,1,1),_311_Table2_ColumnLookup,0),FALSE),
  IF(VALUE(LEFT($A2023,3))=311,VLOOKUP(VALUE(MID($B2023,2,1)),_311_Table2,MATCH(MID($B2023,1,1),_311_Table2_ColumnLookup,0),FALSE)
+N("311"),
  IF(AND(VALUE(LEFT($A2023,3))=312,LEFT($G2023,10)="Unincepted",$B2023="G "),VLOOKUP(" ULO",_312_Table2,MATCH('312'!$N$16,_312_Table2_ColumnLookup,0),FALSE),
  IF(AND(VALUE(LEFT($A2023,3))=312,LEFT($G2023,10)="Unincepted",$B2023="O "),VLOOKUP(" ULO",_312_Table2,MATCH('312'!$V$16,_312_Table2_ColumnLookup,0),FALSE),
  IF(AND(VALUE(LEFT($A2023,3))=312,LEFT($G2023,10)="Unincepted",$B2023="Q "),VLOOKUP(" ULO",_312_Table2,MATCH('312'!$X$16,_312_Table2_ColumnLookup,0),FALSE),
  IF(AND(VALUE(LEFT($A2023,3))=312,LEFT($G2023,10)="Unincepted"),VLOOKUP(" ULO",_312_Table2,MATCH(LEFT($B2023,1),_312_Table2_ColumnLookup,0),FALSE),
  IF(AND(VALUE(LEFT($A2023,3))=312,LEFT($G2023,5)="Total",$B2023="G "),VLOOKUP('312'!$F$80,_312_Table2,MATCH('312'!$N$16,_312_Table2_ColumnLookup,0),FALSE),
  IF(AND(VALUE(LEFT($A2023,3))=312,LEFT($G2023,5)="Total",$B2023="O "),VLOOKUP('312'!$F$80,_312_Table2,MATCH('312'!$V$16,_312_Table2_ColumnLookup,0),FALSE),
  IF(AND(VALUE(LEFT($A2023,3))=312,LEFT($G2023,5)="Total",$B2023="Q "),VLOOKUP('312'!$F$80,_312_Table2,MATCH('312'!$X$16,_312_Table2_ColumnLookup,0),FALSE),
  IF(AND(VALUE(LEFT($A2023,3))=312,LEFT($G2023,5)="Total"),VLOOKUP('312'!$F$80,_312_Table2,MATCH(LEFT($B2023,1),_312_Table2_ColumnLookup,0),FALSE),
  IF(AND(VALUE(LEFT($A2023,3))=312,LEN($I2023)=4,$B2023="G"),VLOOKUP($I2023,_312_Table2,MATCH('312'!$N$16,_312_Table2_ColumnLookup,0),FALSE),
  IF(AND(VALUE(LEFT($A2023,3))=312,LEN($I2023)=4,$B2023="O"),VLOOKUP($I2023,_312_Table2,MATCH('312'!$V$16,_312_Table2_ColumnLookup,0),FALSE),
  IF(AND(VALUE(LEFT($A2023,3))=312,LEN($I2023)=4,$B2023="Q"),VLOOKUP($I2023,_312_Table2,MATCH('312'!$X$16,_312_Table2_ColumnLookup,0),FALSE),
  IF(AND(VALUE(LEFT($A2023,3))=312,LEN($I2023)=4),VLOOKUP($I2023,_312_Table2,MATCH(LEFT($B2023,1),_312_Table2_ColumnLookup,0),FALSE)
+N("312"),
  IF(VALUE(LEFT($A2023,3))=313,VLOOKUP(VALUE(MID($B2023,2,1)),_313_Table2,MATCH(MID($B2023,1,1),_313_Table2_ColumnLookup,0),FALSE)
+N("313"),
  IF(AND(VALUE(LEFT($A2023,3))=314,LEN($B2023)=3),VLOOKUP(VALUE(MID($B2023,2,2)),_314_Table2,MATCH(MID($B2023,1,1),_314_Table2_ColumnLookup,0),FALSE),
  IF(VALUE(LEFT($A2023,3))=314,VLOOKUP(VALUE(MID($B2023,2,1)),_314_Table2,MATCH(MID($B2023,1,1),_314_Table2_ColumnLookup,0),FALSE)
+N("314"),
""))))))))))))))))))))))))</f>
        <v>#N/A</v>
      </c>
      <c r="F2023" s="238" t="e">
        <f>IF(AND(VALUE(LEFT($A2023,3))=309,LEN($B2023)=3),VLOOKUP(VALUE(MID($B2023,2,2)),_309_Table3,MATCH(MID($B2023,1,1),_309_Table3_ColumnLookup,0),FALSE),
  IF($C2023="309 LCR SummaryA",OneYearSCR,IF($C2023="309 LCR SummaryB",UltimateSCR,IF(VALUE(LEFT($A2023,3))=309,VLOOKUP(VALUE(MID($B2023,2,1)),_309_Table3,MATCH(MID($B2023,1,1),_309_Table3_ColumnLookup,0),FALSE)
+N("309"),
  IF(VALUE(LEFT($A2023,3))=310,VLOOKUP(VALUE(MID($B2023,2,1)),_310_Table3,MATCH(MID($B2023,1,1),_310_Table3_ColumnLookup,0),FALSE)
+N("310"),
  IF(AND(VALUE(LEFT($A2023,3))=311,LEN($I2023)=4),VLOOKUP($I2023,_311_Table3,MATCH($B2023,_311_Table3_ColumnLookup,0),FALSE),
  IF(AND(VALUE(LEFT($A2023,3))=311,OR($B2023="I2",$B2023="J2",$B2023="K2",$B2023="L2")),VLOOKUP('311'!$G$58,_311_Table3,MATCH(MID($B2023,1,1),_311_Table3_ColumnLookup,0),FALSE),
  IF(AND(VALUE(LEFT($A2023,3))=311,RIGHT($B2023,5)="Total"),VLOOKUP('311'!$G$59,_311_Table3,MATCH(MID($B2023,1,1),_311_Table3_ColumnLookup,0),FALSE),
  IF(VALUE(LEFT($A2023,3))=311,VLOOKUP(VALUE(MID($B2023,2,1)),_311_Table3,MATCH(MID($B2023,1,1),_311_Table3_ColumnLookup,0),FALSE)
+N("311"),
  IF(AND(VALUE(LEFT($A2023,3))=312,LEFT($G2023,10)="Unincepted",$B2023="G "),VLOOKUP(" ULO",_312_Table3,MATCH('312'!$N$16,_312_Table3_ColumnLookup,0),FALSE),
  IF(AND(VALUE(LEFT($A2023,3))=312,LEFT($G2023,10)="Unincepted",$B2023="O "),VLOOKUP(" ULO",_312_Table3,MATCH('312'!$V$16,_312_Table3_ColumnLookup,0),FALSE),
  IF(AND(VALUE(LEFT($A2023,3))=312,LEFT($G2023,10)="Unincepted",$B2023="Q "),VLOOKUP(" ULO",_312_Table3,MATCH('312'!$X$16,_312_Table3_ColumnLookup,0),FALSE),
  IF(AND(VALUE(LEFT($A2023,3))=312,LEFT($G2023,10)="Unincepted"),VLOOKUP(" ULO",_312_Table3,MATCH(LEFT($B2023,1),_312_Table3_ColumnLookup,0),FALSE),
  IF(AND(VALUE(LEFT($A2023,3))=312,LEFT($G2023,5)="Total",$B2023="G "),VLOOKUP('312'!$F$80,_312_Table3,MATCH('312'!$N$16,_312_Table3_ColumnLookup,0),FALSE),
  IF(AND(VALUE(LEFT($A2023,3))=312,LEFT($G2023,5)="Total",$B2023="O "),VLOOKUP('312'!$F$80,_312_Table3,MATCH('312'!$V$16,_312_Table3_ColumnLookup,0),FALSE),
  IF(AND(VALUE(LEFT($A2023,3))=312,LEFT($G2023,5)="Total",$B2023="Q "),VLOOKUP('312'!$F$80,_312_Table3,MATCH('312'!$X$16,_312_Table3_ColumnLookup,0),FALSE),
  IF(AND(VALUE(LEFT($A2023,3))=312,LEFT($G2023,5)="Total"),VLOOKUP('312'!$F$80,_312_Table3,MATCH(LEFT($B2023,1),_312_Table3_ColumnLookup,0),FALSE),
  IF(AND(VALUE(LEFT($A2023,3))=312,LEN($I2023)=4,$B2023="G"),VLOOKUP($I2023,_312_Table3,MATCH('312'!$N$16,_312_Table3_ColumnLookup,0),FALSE),
  IF(AND(VALUE(LEFT($A2023,3))=312,LEN($I2023)=4,$B2023="O"),VLOOKUP($I2023,_312_Table3,MATCH('312'!$V$16,_312_Table3_ColumnLookup,0),FALSE),
  IF(AND(VALUE(LEFT($A2023,3))=312,LEN($I2023)=4,$B2023="Q"),VLOOKUP($I2023,_312_Table3,MATCH('312'!$X$16,_312_Table3_ColumnLookup,0),FALSE),
  IF(AND(VALUE(LEFT($A2023,3))=312,LEN($I2023)=4),VLOOKUP($I2023,_312_Table3,MATCH(LEFT($B2023,1),_312_Table3_ColumnLookup,0),FALSE)
+N("312"),
  IF(VALUE(LEFT($A2023,3))=313,VLOOKUP(VALUE(MID($B2023,2,1)),_313_Table3,MATCH(MID($B2023,1,1),_313_Table3_ColumnLookup,0),FALSE)
+N("313"),
  IF(AND(VALUE(LEFT($A2023,3))=314,LEN($B2023)=3),VLOOKUP(VALUE(MID($B2023,2,2)),_314_Table3,MATCH(MID($B2023,1,1),_314_Table3_ColumnLookup,0),FALSE),
  IF(VALUE(LEFT($A2023,3))=314,VLOOKUP(VALUE(MID($B2023,2,1)),_314_Table3,MATCH(MID($B2023,1,1),_314_Table3_ColumnLookup,0),FALSE)
+N("314"),
""))))))))))))))))))))))))</f>
        <v>#N/A</v>
      </c>
      <c r="H2023" s="321" t="str">
        <f>IFERROR(
IF(ISERROR($D2023)=FALSE,$D2023,IF(ISERROR($E2023)=FALSE,$E2023,IF(ISERROR($F2023)=FALSE,$F2023
+N("012 checkboxes"),
IF(
IF(OR(LEFT($A2023,9)="Syndicate",LEFT($A2023,12)="NewSyndicate"),VLOOKUP($A2023,'012'!$J:$ZW,MATCH("Link to button",'012'!$J$1:$ZW$1,0),0)
+N("309 checkbox"),
IF($C2023="309 LCR Summary0",VLOOKUP("Notes990",'309'!$P:$ZZ,MATCH("Link to button",'309'!$P$1:$ZZ$1,0),0)
+N("313 checkboxes"),
IF($C2023="313 Financial Information0LcmVsScr",IF($C2023="309 LCR Summary0",VLOOKUP("LcmVsScr",'309'!$N:$ZZ,MATCH("Link to button",'309'!$N$1:$ZZ$1,0),0),
IF($C2023="313 Financial Information0LcrDocAttached",IF($C2023="309 LCR Summary0",VLOOKUP("LcrDocAttached",'309'!$N:$ZZ,MATCH("Link to button",'309'!$N$1:$ZZ$1,0),
0)))))))=1,TRUE,FALSE)
))),"")</f>
        <v/>
      </c>
    </row>
    <row r="2024" spans="1:8">
      <c r="A2024" s="237" t="e">
        <f>VLOOKUP($G2024,CSVLookups!$B:$R,MATCH(A$1,CSVLookups!$B$1:$R$1,0),FALSE)</f>
        <v>#N/A</v>
      </c>
      <c r="B2024" s="237" t="e">
        <f>VLOOKUP($G2024,CSVLookups!$B:$R,MATCH(B$1,CSVLookups!$B$1:$R$1,0),FALSE)</f>
        <v>#N/A</v>
      </c>
      <c r="C2024" s="238" t="e">
        <f t="shared" si="32"/>
        <v>#N/A</v>
      </c>
      <c r="D2024" s="238" t="e">
        <f>IF(AND(VALUE(LEFT($A2024,3))=309,LEN($B2024)=3),VLOOKUP(VALUE(MID($B2024,2,2)),_309_Table1,MATCH(MID($B2024,1,1),_309_Table1_ColumnLookup,0),FALSE),
  IF($C2024="309 LCR SummaryA",OneYearSCR,IF($C2024="309 LCR SummaryB",UltimateSCR,IF(VALUE(LEFT($A2024,3))=309,VLOOKUP(VALUE(MID($B2024,2,1)),_309_Table1,MATCH(MID($B2024,1,1),_309_Table1_ColumnLookup,0),FALSE)
+N("309"),
  IF(VALUE(LEFT($A2024,3))=310,VLOOKUP(VALUE(MID($B2024,2,1)),_310_Table1,MATCH(MID($B2024,1,1),_310_Table1_ColumnLookup,0),FALSE)
+N("310"),
  IF(AND(VALUE(LEFT($A2024,3))=311,LEN($I2024)=4),VLOOKUP($I2024,_311_Table1,MATCH($B2024,_311_Table1_ColumnLookup,0),FALSE),
  IF(AND(VALUE(LEFT($A2024,3))=311,OR($B2024="I2",$B2024="J2",$B2024="K2",$B2024="L2")),VLOOKUP('311'!$G$58,_311_Table1,MATCH(MID($B2024,1,1),_311_Table1_ColumnLookup,0),FALSE),
  IF(AND(VALUE(LEFT($A2024,3))=311,RIGHT($B2024,5)="Total"),VLOOKUP('311'!$G$59,_311_Table1,MATCH(MID($B2024,1,1),_311_Table1_ColumnLookup,0),FALSE),
  IF(VALUE(LEFT($A2024,3))=311,VLOOKUP(VALUE(MID($B2024,2,1)),_311_Table1,MATCH(MID($B2024,1,1),_311_Table1_ColumnLookup,0),FALSE)
+N("311"),
  IF(AND(VALUE(LEFT($A2024,3))=312,LEFT($G2024,10)="Unincepted",$B2024="G "),VLOOKUP(" ULO",_312_Table1,MATCH('312'!$N$16,_312_Table1_ColumnLookup,0),FALSE),
  IF(AND(VALUE(LEFT($A2024,3))=312,LEFT($G2024,10)="Unincepted",$B2024="O "),VLOOKUP(" ULO",_312_Table1,MATCH('312'!$V$16,_312_Table1_ColumnLookup,0),FALSE),
  IF(AND(VALUE(LEFT($A2024,3))=312,LEFT($G2024,10)="Unincepted",$B2024="Q "),VLOOKUP(" ULO",_312_Table1,MATCH('312'!$X$16,_312_Table1_ColumnLookup,0),FALSE),
  IF(AND(VALUE(LEFT($A2024,3))=312,LEFT($G2024,10)="Unincepted"),VLOOKUP(" ULO",_312_Table1,MATCH(LEFT($B2024,1),_312_Table1_ColumnLookup,0),FALSE),
  IF(AND(VALUE(LEFT($A2024,3))=312,LEFT($G2024,5)="Total",$B2024="G "),VLOOKUP('312'!$F$80,_312_Table1,MATCH('312'!$N$16,_312_Table1_ColumnLookup,0),FALSE),
  IF(AND(VALUE(LEFT($A2024,3))=312,LEFT($G2024,5)="Total",$B2024="O "),VLOOKUP('312'!$F$80,_312_Table1,MATCH('312'!$V$16,_312_Table1_ColumnLookup,0),FALSE),
  IF(AND(VALUE(LEFT($A2024,3))=312,LEFT($G2024,5)="Total",$B2024="Q "),VLOOKUP('312'!$F$80,_312_Table1,MATCH('312'!$X$16,_312_Table1_ColumnLookup,0),FALSE),
  IF(AND(VALUE(LEFT($A2024,3))=312,LEFT($G2024,5)="Total"),VLOOKUP('312'!$F$80,_312_Table1,MATCH(LEFT($B2024,1),_312_Table1_ColumnLookup,0),FALSE),
  IF(AND(VALUE(LEFT($A2024,3))=312,LEN($I2024)=4,$B2024="G"),VLOOKUP($I2024,_312_Table1,MATCH('312'!$N$16,_312_Table1_ColumnLookup,0),FALSE),
  IF(AND(VALUE(LEFT($A2024,3))=312,LEN($I2024)=4,$B2024="O"),VLOOKUP($I2024,_312_Table1,MATCH('312'!$V$16,_312_Table1_ColumnLookup,0),FALSE),
  IF(AND(VALUE(LEFT($A2024,3))=312,LEN($I2024)=4,$B2024="Q"),VLOOKUP($I2024,_312_Table1,MATCH('312'!$X$16,_312_Table1_ColumnLookup,0),FALSE),
  IF(AND(VALUE(LEFT($A2024,3))=312,LEN($I2024)=4),VLOOKUP($I2024,_312_Table1,MATCH(LEFT($B2024,1),_312_Table1_ColumnLookup,0),FALSE)
+N("312"),
  IF(VALUE(LEFT($A2024,3))=313,VLOOKUP(VALUE(MID($B2024,2,1)),_313_Table1,MATCH(MID($B2024,1,1),_313_Table1_ColumnLookup,0),FALSE)
+N("313"),
  IF(AND(VALUE(LEFT($A2024,3))=314,LEN($B2024)=3),VLOOKUP(VALUE(MID($B2024,2,2)),_314_Table1,MATCH(MID($B2024,1,1),_314_Table1_ColumnLookup,0),FALSE),
  IF(VALUE(LEFT($A2024,3))=314,VLOOKUP(VALUE(MID($B2024,2,1)),_314_Table1,MATCH(MID($B2024,1,1),_314_Table1_ColumnLookup,0),FALSE)
+N("314"),
""))))))))))))))))))))))))</f>
        <v>#N/A</v>
      </c>
      <c r="E2024" s="238" t="e">
        <f>IF(AND(VALUE(LEFT($A2024,3))=309,LEN($B2024)=3),VLOOKUP(VALUE(MID($B2024,2,2)),_309_Table2,MATCH(MID($B2024,1,1),_309_Table2_ColumnLookup,0),FALSE),
  IF($C2024="309 LCR SummaryA",OneYearSCR,IF($C2024="309 LCR SummaryB",UltimateSCR,IF(VALUE(LEFT($A2024,3))=309,VLOOKUP(VALUE(MID($B2024,2,1)),_309_Table2,MATCH(MID($B2024,1,1),_309_Table2_ColumnLookup,0),FALSE)
+N("309"),
  IF(VALUE(LEFT($A2024,3))=310,VLOOKUP(VALUE(MID($B2024,2,1)),_310_Table2,MATCH(MID($B2024,1,1),_310_Table2_ColumnLookup,0),FALSE)
+N("310"),
  IF(AND(VALUE(LEFT($A2024,3))=311,LEN($I2024)=4),VLOOKUP($I2024,_311_Table2,MATCH($B2024,_311_Table2_ColumnLookup,0),FALSE),
  IF(AND(VALUE(LEFT($A2024,3))=311,OR($B2024="I2",$B2024="J2",$B2024="K2",$B2024="L2")),VLOOKUP('311'!$G$58,_311_Table2,MATCH(MID($B2024,1,1),_311_Table2_ColumnLookup,0),FALSE),
  IF(AND(VALUE(LEFT($A2024,3))=311,RIGHT($B2024,5)="Total"),VLOOKUP('311'!$G$59,_311_Table2,MATCH(MID($B2024,1,1),_311_Table2_ColumnLookup,0),FALSE),
  IF(VALUE(LEFT($A2024,3))=311,VLOOKUP(VALUE(MID($B2024,2,1)),_311_Table2,MATCH(MID($B2024,1,1),_311_Table2_ColumnLookup,0),FALSE)
+N("311"),
  IF(AND(VALUE(LEFT($A2024,3))=312,LEFT($G2024,10)="Unincepted",$B2024="G "),VLOOKUP(" ULO",_312_Table2,MATCH('312'!$N$16,_312_Table2_ColumnLookup,0),FALSE),
  IF(AND(VALUE(LEFT($A2024,3))=312,LEFT($G2024,10)="Unincepted",$B2024="O "),VLOOKUP(" ULO",_312_Table2,MATCH('312'!$V$16,_312_Table2_ColumnLookup,0),FALSE),
  IF(AND(VALUE(LEFT($A2024,3))=312,LEFT($G2024,10)="Unincepted",$B2024="Q "),VLOOKUP(" ULO",_312_Table2,MATCH('312'!$X$16,_312_Table2_ColumnLookup,0),FALSE),
  IF(AND(VALUE(LEFT($A2024,3))=312,LEFT($G2024,10)="Unincepted"),VLOOKUP(" ULO",_312_Table2,MATCH(LEFT($B2024,1),_312_Table2_ColumnLookup,0),FALSE),
  IF(AND(VALUE(LEFT($A2024,3))=312,LEFT($G2024,5)="Total",$B2024="G "),VLOOKUP('312'!$F$80,_312_Table2,MATCH('312'!$N$16,_312_Table2_ColumnLookup,0),FALSE),
  IF(AND(VALUE(LEFT($A2024,3))=312,LEFT($G2024,5)="Total",$B2024="O "),VLOOKUP('312'!$F$80,_312_Table2,MATCH('312'!$V$16,_312_Table2_ColumnLookup,0),FALSE),
  IF(AND(VALUE(LEFT($A2024,3))=312,LEFT($G2024,5)="Total",$B2024="Q "),VLOOKUP('312'!$F$80,_312_Table2,MATCH('312'!$X$16,_312_Table2_ColumnLookup,0),FALSE),
  IF(AND(VALUE(LEFT($A2024,3))=312,LEFT($G2024,5)="Total"),VLOOKUP('312'!$F$80,_312_Table2,MATCH(LEFT($B2024,1),_312_Table2_ColumnLookup,0),FALSE),
  IF(AND(VALUE(LEFT($A2024,3))=312,LEN($I2024)=4,$B2024="G"),VLOOKUP($I2024,_312_Table2,MATCH('312'!$N$16,_312_Table2_ColumnLookup,0),FALSE),
  IF(AND(VALUE(LEFT($A2024,3))=312,LEN($I2024)=4,$B2024="O"),VLOOKUP($I2024,_312_Table2,MATCH('312'!$V$16,_312_Table2_ColumnLookup,0),FALSE),
  IF(AND(VALUE(LEFT($A2024,3))=312,LEN($I2024)=4,$B2024="Q"),VLOOKUP($I2024,_312_Table2,MATCH('312'!$X$16,_312_Table2_ColumnLookup,0),FALSE),
  IF(AND(VALUE(LEFT($A2024,3))=312,LEN($I2024)=4),VLOOKUP($I2024,_312_Table2,MATCH(LEFT($B2024,1),_312_Table2_ColumnLookup,0),FALSE)
+N("312"),
  IF(VALUE(LEFT($A2024,3))=313,VLOOKUP(VALUE(MID($B2024,2,1)),_313_Table2,MATCH(MID($B2024,1,1),_313_Table2_ColumnLookup,0),FALSE)
+N("313"),
  IF(AND(VALUE(LEFT($A2024,3))=314,LEN($B2024)=3),VLOOKUP(VALUE(MID($B2024,2,2)),_314_Table2,MATCH(MID($B2024,1,1),_314_Table2_ColumnLookup,0),FALSE),
  IF(VALUE(LEFT($A2024,3))=314,VLOOKUP(VALUE(MID($B2024,2,1)),_314_Table2,MATCH(MID($B2024,1,1),_314_Table2_ColumnLookup,0),FALSE)
+N("314"),
""))))))))))))))))))))))))</f>
        <v>#N/A</v>
      </c>
      <c r="F2024" s="238" t="e">
        <f>IF(AND(VALUE(LEFT($A2024,3))=309,LEN($B2024)=3),VLOOKUP(VALUE(MID($B2024,2,2)),_309_Table3,MATCH(MID($B2024,1,1),_309_Table3_ColumnLookup,0),FALSE),
  IF($C2024="309 LCR SummaryA",OneYearSCR,IF($C2024="309 LCR SummaryB",UltimateSCR,IF(VALUE(LEFT($A2024,3))=309,VLOOKUP(VALUE(MID($B2024,2,1)),_309_Table3,MATCH(MID($B2024,1,1),_309_Table3_ColumnLookup,0),FALSE)
+N("309"),
  IF(VALUE(LEFT($A2024,3))=310,VLOOKUP(VALUE(MID($B2024,2,1)),_310_Table3,MATCH(MID($B2024,1,1),_310_Table3_ColumnLookup,0),FALSE)
+N("310"),
  IF(AND(VALUE(LEFT($A2024,3))=311,LEN($I2024)=4),VLOOKUP($I2024,_311_Table3,MATCH($B2024,_311_Table3_ColumnLookup,0),FALSE),
  IF(AND(VALUE(LEFT($A2024,3))=311,OR($B2024="I2",$B2024="J2",$B2024="K2",$B2024="L2")),VLOOKUP('311'!$G$58,_311_Table3,MATCH(MID($B2024,1,1),_311_Table3_ColumnLookup,0),FALSE),
  IF(AND(VALUE(LEFT($A2024,3))=311,RIGHT($B2024,5)="Total"),VLOOKUP('311'!$G$59,_311_Table3,MATCH(MID($B2024,1,1),_311_Table3_ColumnLookup,0),FALSE),
  IF(VALUE(LEFT($A2024,3))=311,VLOOKUP(VALUE(MID($B2024,2,1)),_311_Table3,MATCH(MID($B2024,1,1),_311_Table3_ColumnLookup,0),FALSE)
+N("311"),
  IF(AND(VALUE(LEFT($A2024,3))=312,LEFT($G2024,10)="Unincepted",$B2024="G "),VLOOKUP(" ULO",_312_Table3,MATCH('312'!$N$16,_312_Table3_ColumnLookup,0),FALSE),
  IF(AND(VALUE(LEFT($A2024,3))=312,LEFT($G2024,10)="Unincepted",$B2024="O "),VLOOKUP(" ULO",_312_Table3,MATCH('312'!$V$16,_312_Table3_ColumnLookup,0),FALSE),
  IF(AND(VALUE(LEFT($A2024,3))=312,LEFT($G2024,10)="Unincepted",$B2024="Q "),VLOOKUP(" ULO",_312_Table3,MATCH('312'!$X$16,_312_Table3_ColumnLookup,0),FALSE),
  IF(AND(VALUE(LEFT($A2024,3))=312,LEFT($G2024,10)="Unincepted"),VLOOKUP(" ULO",_312_Table3,MATCH(LEFT($B2024,1),_312_Table3_ColumnLookup,0),FALSE),
  IF(AND(VALUE(LEFT($A2024,3))=312,LEFT($G2024,5)="Total",$B2024="G "),VLOOKUP('312'!$F$80,_312_Table3,MATCH('312'!$N$16,_312_Table3_ColumnLookup,0),FALSE),
  IF(AND(VALUE(LEFT($A2024,3))=312,LEFT($G2024,5)="Total",$B2024="O "),VLOOKUP('312'!$F$80,_312_Table3,MATCH('312'!$V$16,_312_Table3_ColumnLookup,0),FALSE),
  IF(AND(VALUE(LEFT($A2024,3))=312,LEFT($G2024,5)="Total",$B2024="Q "),VLOOKUP('312'!$F$80,_312_Table3,MATCH('312'!$X$16,_312_Table3_ColumnLookup,0),FALSE),
  IF(AND(VALUE(LEFT($A2024,3))=312,LEFT($G2024,5)="Total"),VLOOKUP('312'!$F$80,_312_Table3,MATCH(LEFT($B2024,1),_312_Table3_ColumnLookup,0),FALSE),
  IF(AND(VALUE(LEFT($A2024,3))=312,LEN($I2024)=4,$B2024="G"),VLOOKUP($I2024,_312_Table3,MATCH('312'!$N$16,_312_Table3_ColumnLookup,0),FALSE),
  IF(AND(VALUE(LEFT($A2024,3))=312,LEN($I2024)=4,$B2024="O"),VLOOKUP($I2024,_312_Table3,MATCH('312'!$V$16,_312_Table3_ColumnLookup,0),FALSE),
  IF(AND(VALUE(LEFT($A2024,3))=312,LEN($I2024)=4,$B2024="Q"),VLOOKUP($I2024,_312_Table3,MATCH('312'!$X$16,_312_Table3_ColumnLookup,0),FALSE),
  IF(AND(VALUE(LEFT($A2024,3))=312,LEN($I2024)=4),VLOOKUP($I2024,_312_Table3,MATCH(LEFT($B2024,1),_312_Table3_ColumnLookup,0),FALSE)
+N("312"),
  IF(VALUE(LEFT($A2024,3))=313,VLOOKUP(VALUE(MID($B2024,2,1)),_313_Table3,MATCH(MID($B2024,1,1),_313_Table3_ColumnLookup,0),FALSE)
+N("313"),
  IF(AND(VALUE(LEFT($A2024,3))=314,LEN($B2024)=3),VLOOKUP(VALUE(MID($B2024,2,2)),_314_Table3,MATCH(MID($B2024,1,1),_314_Table3_ColumnLookup,0),FALSE),
  IF(VALUE(LEFT($A2024,3))=314,VLOOKUP(VALUE(MID($B2024,2,1)),_314_Table3,MATCH(MID($B2024,1,1),_314_Table3_ColumnLookup,0),FALSE)
+N("314"),
""))))))))))))))))))))))))</f>
        <v>#N/A</v>
      </c>
      <c r="H2024" s="321" t="str">
        <f>IFERROR(
IF(ISERROR($D2024)=FALSE,$D2024,IF(ISERROR($E2024)=FALSE,$E2024,IF(ISERROR($F2024)=FALSE,$F2024
+N("012 checkboxes"),
IF(
IF(OR(LEFT($A2024,9)="Syndicate",LEFT($A2024,12)="NewSyndicate"),VLOOKUP($A2024,'012'!$J:$ZW,MATCH("Link to button",'012'!$J$1:$ZW$1,0),0)
+N("309 checkbox"),
IF($C2024="309 LCR Summary0",VLOOKUP("Notes990",'309'!$P:$ZZ,MATCH("Link to button",'309'!$P$1:$ZZ$1,0),0)
+N("313 checkboxes"),
IF($C2024="313 Financial Information0LcmVsScr",IF($C2024="309 LCR Summary0",VLOOKUP("LcmVsScr",'309'!$N:$ZZ,MATCH("Link to button",'309'!$N$1:$ZZ$1,0),0),
IF($C2024="313 Financial Information0LcrDocAttached",IF($C2024="309 LCR Summary0",VLOOKUP("LcrDocAttached",'309'!$N:$ZZ,MATCH("Link to button",'309'!$N$1:$ZZ$1,0),
0)))))))=1,TRUE,FALSE)
))),"")</f>
        <v/>
      </c>
    </row>
    <row r="2025" spans="1:8">
      <c r="A2025" s="237" t="e">
        <f>VLOOKUP($G2025,CSVLookups!$B:$R,MATCH(A$1,CSVLookups!$B$1:$R$1,0),FALSE)</f>
        <v>#N/A</v>
      </c>
      <c r="B2025" s="237" t="e">
        <f>VLOOKUP($G2025,CSVLookups!$B:$R,MATCH(B$1,CSVLookups!$B$1:$R$1,0),FALSE)</f>
        <v>#N/A</v>
      </c>
      <c r="C2025" s="238" t="e">
        <f t="shared" si="32"/>
        <v>#N/A</v>
      </c>
      <c r="D2025" s="238" t="e">
        <f>IF(AND(VALUE(LEFT($A2025,3))=309,LEN($B2025)=3),VLOOKUP(VALUE(MID($B2025,2,2)),_309_Table1,MATCH(MID($B2025,1,1),_309_Table1_ColumnLookup,0),FALSE),
  IF($C2025="309 LCR SummaryA",OneYearSCR,IF($C2025="309 LCR SummaryB",UltimateSCR,IF(VALUE(LEFT($A2025,3))=309,VLOOKUP(VALUE(MID($B2025,2,1)),_309_Table1,MATCH(MID($B2025,1,1),_309_Table1_ColumnLookup,0),FALSE)
+N("309"),
  IF(VALUE(LEFT($A2025,3))=310,VLOOKUP(VALUE(MID($B2025,2,1)),_310_Table1,MATCH(MID($B2025,1,1),_310_Table1_ColumnLookup,0),FALSE)
+N("310"),
  IF(AND(VALUE(LEFT($A2025,3))=311,LEN($I2025)=4),VLOOKUP($I2025,_311_Table1,MATCH($B2025,_311_Table1_ColumnLookup,0),FALSE),
  IF(AND(VALUE(LEFT($A2025,3))=311,OR($B2025="I2",$B2025="J2",$B2025="K2",$B2025="L2")),VLOOKUP('311'!$G$58,_311_Table1,MATCH(MID($B2025,1,1),_311_Table1_ColumnLookup,0),FALSE),
  IF(AND(VALUE(LEFT($A2025,3))=311,RIGHT($B2025,5)="Total"),VLOOKUP('311'!$G$59,_311_Table1,MATCH(MID($B2025,1,1),_311_Table1_ColumnLookup,0),FALSE),
  IF(VALUE(LEFT($A2025,3))=311,VLOOKUP(VALUE(MID($B2025,2,1)),_311_Table1,MATCH(MID($B2025,1,1),_311_Table1_ColumnLookup,0),FALSE)
+N("311"),
  IF(AND(VALUE(LEFT($A2025,3))=312,LEFT($G2025,10)="Unincepted",$B2025="G "),VLOOKUP(" ULO",_312_Table1,MATCH('312'!$N$16,_312_Table1_ColumnLookup,0),FALSE),
  IF(AND(VALUE(LEFT($A2025,3))=312,LEFT($G2025,10)="Unincepted",$B2025="O "),VLOOKUP(" ULO",_312_Table1,MATCH('312'!$V$16,_312_Table1_ColumnLookup,0),FALSE),
  IF(AND(VALUE(LEFT($A2025,3))=312,LEFT($G2025,10)="Unincepted",$B2025="Q "),VLOOKUP(" ULO",_312_Table1,MATCH('312'!$X$16,_312_Table1_ColumnLookup,0),FALSE),
  IF(AND(VALUE(LEFT($A2025,3))=312,LEFT($G2025,10)="Unincepted"),VLOOKUP(" ULO",_312_Table1,MATCH(LEFT($B2025,1),_312_Table1_ColumnLookup,0),FALSE),
  IF(AND(VALUE(LEFT($A2025,3))=312,LEFT($G2025,5)="Total",$B2025="G "),VLOOKUP('312'!$F$80,_312_Table1,MATCH('312'!$N$16,_312_Table1_ColumnLookup,0),FALSE),
  IF(AND(VALUE(LEFT($A2025,3))=312,LEFT($G2025,5)="Total",$B2025="O "),VLOOKUP('312'!$F$80,_312_Table1,MATCH('312'!$V$16,_312_Table1_ColumnLookup,0),FALSE),
  IF(AND(VALUE(LEFT($A2025,3))=312,LEFT($G2025,5)="Total",$B2025="Q "),VLOOKUP('312'!$F$80,_312_Table1,MATCH('312'!$X$16,_312_Table1_ColumnLookup,0),FALSE),
  IF(AND(VALUE(LEFT($A2025,3))=312,LEFT($G2025,5)="Total"),VLOOKUP('312'!$F$80,_312_Table1,MATCH(LEFT($B2025,1),_312_Table1_ColumnLookup,0),FALSE),
  IF(AND(VALUE(LEFT($A2025,3))=312,LEN($I2025)=4,$B2025="G"),VLOOKUP($I2025,_312_Table1,MATCH('312'!$N$16,_312_Table1_ColumnLookup,0),FALSE),
  IF(AND(VALUE(LEFT($A2025,3))=312,LEN($I2025)=4,$B2025="O"),VLOOKUP($I2025,_312_Table1,MATCH('312'!$V$16,_312_Table1_ColumnLookup,0),FALSE),
  IF(AND(VALUE(LEFT($A2025,3))=312,LEN($I2025)=4,$B2025="Q"),VLOOKUP($I2025,_312_Table1,MATCH('312'!$X$16,_312_Table1_ColumnLookup,0),FALSE),
  IF(AND(VALUE(LEFT($A2025,3))=312,LEN($I2025)=4),VLOOKUP($I2025,_312_Table1,MATCH(LEFT($B2025,1),_312_Table1_ColumnLookup,0),FALSE)
+N("312"),
  IF(VALUE(LEFT($A2025,3))=313,VLOOKUP(VALUE(MID($B2025,2,1)),_313_Table1,MATCH(MID($B2025,1,1),_313_Table1_ColumnLookup,0),FALSE)
+N("313"),
  IF(AND(VALUE(LEFT($A2025,3))=314,LEN($B2025)=3),VLOOKUP(VALUE(MID($B2025,2,2)),_314_Table1,MATCH(MID($B2025,1,1),_314_Table1_ColumnLookup,0),FALSE),
  IF(VALUE(LEFT($A2025,3))=314,VLOOKUP(VALUE(MID($B2025,2,1)),_314_Table1,MATCH(MID($B2025,1,1),_314_Table1_ColumnLookup,0),FALSE)
+N("314"),
""))))))))))))))))))))))))</f>
        <v>#N/A</v>
      </c>
      <c r="E2025" s="238" t="e">
        <f>IF(AND(VALUE(LEFT($A2025,3))=309,LEN($B2025)=3),VLOOKUP(VALUE(MID($B2025,2,2)),_309_Table2,MATCH(MID($B2025,1,1),_309_Table2_ColumnLookup,0),FALSE),
  IF($C2025="309 LCR SummaryA",OneYearSCR,IF($C2025="309 LCR SummaryB",UltimateSCR,IF(VALUE(LEFT($A2025,3))=309,VLOOKUP(VALUE(MID($B2025,2,1)),_309_Table2,MATCH(MID($B2025,1,1),_309_Table2_ColumnLookup,0),FALSE)
+N("309"),
  IF(VALUE(LEFT($A2025,3))=310,VLOOKUP(VALUE(MID($B2025,2,1)),_310_Table2,MATCH(MID($B2025,1,1),_310_Table2_ColumnLookup,0),FALSE)
+N("310"),
  IF(AND(VALUE(LEFT($A2025,3))=311,LEN($I2025)=4),VLOOKUP($I2025,_311_Table2,MATCH($B2025,_311_Table2_ColumnLookup,0),FALSE),
  IF(AND(VALUE(LEFT($A2025,3))=311,OR($B2025="I2",$B2025="J2",$B2025="K2",$B2025="L2")),VLOOKUP('311'!$G$58,_311_Table2,MATCH(MID($B2025,1,1),_311_Table2_ColumnLookup,0),FALSE),
  IF(AND(VALUE(LEFT($A2025,3))=311,RIGHT($B2025,5)="Total"),VLOOKUP('311'!$G$59,_311_Table2,MATCH(MID($B2025,1,1),_311_Table2_ColumnLookup,0),FALSE),
  IF(VALUE(LEFT($A2025,3))=311,VLOOKUP(VALUE(MID($B2025,2,1)),_311_Table2,MATCH(MID($B2025,1,1),_311_Table2_ColumnLookup,0),FALSE)
+N("311"),
  IF(AND(VALUE(LEFT($A2025,3))=312,LEFT($G2025,10)="Unincepted",$B2025="G "),VLOOKUP(" ULO",_312_Table2,MATCH('312'!$N$16,_312_Table2_ColumnLookup,0),FALSE),
  IF(AND(VALUE(LEFT($A2025,3))=312,LEFT($G2025,10)="Unincepted",$B2025="O "),VLOOKUP(" ULO",_312_Table2,MATCH('312'!$V$16,_312_Table2_ColumnLookup,0),FALSE),
  IF(AND(VALUE(LEFT($A2025,3))=312,LEFT($G2025,10)="Unincepted",$B2025="Q "),VLOOKUP(" ULO",_312_Table2,MATCH('312'!$X$16,_312_Table2_ColumnLookup,0),FALSE),
  IF(AND(VALUE(LEFT($A2025,3))=312,LEFT($G2025,10)="Unincepted"),VLOOKUP(" ULO",_312_Table2,MATCH(LEFT($B2025,1),_312_Table2_ColumnLookup,0),FALSE),
  IF(AND(VALUE(LEFT($A2025,3))=312,LEFT($G2025,5)="Total",$B2025="G "),VLOOKUP('312'!$F$80,_312_Table2,MATCH('312'!$N$16,_312_Table2_ColumnLookup,0),FALSE),
  IF(AND(VALUE(LEFT($A2025,3))=312,LEFT($G2025,5)="Total",$B2025="O "),VLOOKUP('312'!$F$80,_312_Table2,MATCH('312'!$V$16,_312_Table2_ColumnLookup,0),FALSE),
  IF(AND(VALUE(LEFT($A2025,3))=312,LEFT($G2025,5)="Total",$B2025="Q "),VLOOKUP('312'!$F$80,_312_Table2,MATCH('312'!$X$16,_312_Table2_ColumnLookup,0),FALSE),
  IF(AND(VALUE(LEFT($A2025,3))=312,LEFT($G2025,5)="Total"),VLOOKUP('312'!$F$80,_312_Table2,MATCH(LEFT($B2025,1),_312_Table2_ColumnLookup,0),FALSE),
  IF(AND(VALUE(LEFT($A2025,3))=312,LEN($I2025)=4,$B2025="G"),VLOOKUP($I2025,_312_Table2,MATCH('312'!$N$16,_312_Table2_ColumnLookup,0),FALSE),
  IF(AND(VALUE(LEFT($A2025,3))=312,LEN($I2025)=4,$B2025="O"),VLOOKUP($I2025,_312_Table2,MATCH('312'!$V$16,_312_Table2_ColumnLookup,0),FALSE),
  IF(AND(VALUE(LEFT($A2025,3))=312,LEN($I2025)=4,$B2025="Q"),VLOOKUP($I2025,_312_Table2,MATCH('312'!$X$16,_312_Table2_ColumnLookup,0),FALSE),
  IF(AND(VALUE(LEFT($A2025,3))=312,LEN($I2025)=4),VLOOKUP($I2025,_312_Table2,MATCH(LEFT($B2025,1),_312_Table2_ColumnLookup,0),FALSE)
+N("312"),
  IF(VALUE(LEFT($A2025,3))=313,VLOOKUP(VALUE(MID($B2025,2,1)),_313_Table2,MATCH(MID($B2025,1,1),_313_Table2_ColumnLookup,0),FALSE)
+N("313"),
  IF(AND(VALUE(LEFT($A2025,3))=314,LEN($B2025)=3),VLOOKUP(VALUE(MID($B2025,2,2)),_314_Table2,MATCH(MID($B2025,1,1),_314_Table2_ColumnLookup,0),FALSE),
  IF(VALUE(LEFT($A2025,3))=314,VLOOKUP(VALUE(MID($B2025,2,1)),_314_Table2,MATCH(MID($B2025,1,1),_314_Table2_ColumnLookup,0),FALSE)
+N("314"),
""))))))))))))))))))))))))</f>
        <v>#N/A</v>
      </c>
      <c r="F2025" s="238" t="e">
        <f>IF(AND(VALUE(LEFT($A2025,3))=309,LEN($B2025)=3),VLOOKUP(VALUE(MID($B2025,2,2)),_309_Table3,MATCH(MID($B2025,1,1),_309_Table3_ColumnLookup,0),FALSE),
  IF($C2025="309 LCR SummaryA",OneYearSCR,IF($C2025="309 LCR SummaryB",UltimateSCR,IF(VALUE(LEFT($A2025,3))=309,VLOOKUP(VALUE(MID($B2025,2,1)),_309_Table3,MATCH(MID($B2025,1,1),_309_Table3_ColumnLookup,0),FALSE)
+N("309"),
  IF(VALUE(LEFT($A2025,3))=310,VLOOKUP(VALUE(MID($B2025,2,1)),_310_Table3,MATCH(MID($B2025,1,1),_310_Table3_ColumnLookup,0),FALSE)
+N("310"),
  IF(AND(VALUE(LEFT($A2025,3))=311,LEN($I2025)=4),VLOOKUP($I2025,_311_Table3,MATCH($B2025,_311_Table3_ColumnLookup,0),FALSE),
  IF(AND(VALUE(LEFT($A2025,3))=311,OR($B2025="I2",$B2025="J2",$B2025="K2",$B2025="L2")),VLOOKUP('311'!$G$58,_311_Table3,MATCH(MID($B2025,1,1),_311_Table3_ColumnLookup,0),FALSE),
  IF(AND(VALUE(LEFT($A2025,3))=311,RIGHT($B2025,5)="Total"),VLOOKUP('311'!$G$59,_311_Table3,MATCH(MID($B2025,1,1),_311_Table3_ColumnLookup,0),FALSE),
  IF(VALUE(LEFT($A2025,3))=311,VLOOKUP(VALUE(MID($B2025,2,1)),_311_Table3,MATCH(MID($B2025,1,1),_311_Table3_ColumnLookup,0),FALSE)
+N("311"),
  IF(AND(VALUE(LEFT($A2025,3))=312,LEFT($G2025,10)="Unincepted",$B2025="G "),VLOOKUP(" ULO",_312_Table3,MATCH('312'!$N$16,_312_Table3_ColumnLookup,0),FALSE),
  IF(AND(VALUE(LEFT($A2025,3))=312,LEFT($G2025,10)="Unincepted",$B2025="O "),VLOOKUP(" ULO",_312_Table3,MATCH('312'!$V$16,_312_Table3_ColumnLookup,0),FALSE),
  IF(AND(VALUE(LEFT($A2025,3))=312,LEFT($G2025,10)="Unincepted",$B2025="Q "),VLOOKUP(" ULO",_312_Table3,MATCH('312'!$X$16,_312_Table3_ColumnLookup,0),FALSE),
  IF(AND(VALUE(LEFT($A2025,3))=312,LEFT($G2025,10)="Unincepted"),VLOOKUP(" ULO",_312_Table3,MATCH(LEFT($B2025,1),_312_Table3_ColumnLookup,0),FALSE),
  IF(AND(VALUE(LEFT($A2025,3))=312,LEFT($G2025,5)="Total",$B2025="G "),VLOOKUP('312'!$F$80,_312_Table3,MATCH('312'!$N$16,_312_Table3_ColumnLookup,0),FALSE),
  IF(AND(VALUE(LEFT($A2025,3))=312,LEFT($G2025,5)="Total",$B2025="O "),VLOOKUP('312'!$F$80,_312_Table3,MATCH('312'!$V$16,_312_Table3_ColumnLookup,0),FALSE),
  IF(AND(VALUE(LEFT($A2025,3))=312,LEFT($G2025,5)="Total",$B2025="Q "),VLOOKUP('312'!$F$80,_312_Table3,MATCH('312'!$X$16,_312_Table3_ColumnLookup,0),FALSE),
  IF(AND(VALUE(LEFT($A2025,3))=312,LEFT($G2025,5)="Total"),VLOOKUP('312'!$F$80,_312_Table3,MATCH(LEFT($B2025,1),_312_Table3_ColumnLookup,0),FALSE),
  IF(AND(VALUE(LEFT($A2025,3))=312,LEN($I2025)=4,$B2025="G"),VLOOKUP($I2025,_312_Table3,MATCH('312'!$N$16,_312_Table3_ColumnLookup,0),FALSE),
  IF(AND(VALUE(LEFT($A2025,3))=312,LEN($I2025)=4,$B2025="O"),VLOOKUP($I2025,_312_Table3,MATCH('312'!$V$16,_312_Table3_ColumnLookup,0),FALSE),
  IF(AND(VALUE(LEFT($A2025,3))=312,LEN($I2025)=4,$B2025="Q"),VLOOKUP($I2025,_312_Table3,MATCH('312'!$X$16,_312_Table3_ColumnLookup,0),FALSE),
  IF(AND(VALUE(LEFT($A2025,3))=312,LEN($I2025)=4),VLOOKUP($I2025,_312_Table3,MATCH(LEFT($B2025,1),_312_Table3_ColumnLookup,0),FALSE)
+N("312"),
  IF(VALUE(LEFT($A2025,3))=313,VLOOKUP(VALUE(MID($B2025,2,1)),_313_Table3,MATCH(MID($B2025,1,1),_313_Table3_ColumnLookup,0),FALSE)
+N("313"),
  IF(AND(VALUE(LEFT($A2025,3))=314,LEN($B2025)=3),VLOOKUP(VALUE(MID($B2025,2,2)),_314_Table3,MATCH(MID($B2025,1,1),_314_Table3_ColumnLookup,0),FALSE),
  IF(VALUE(LEFT($A2025,3))=314,VLOOKUP(VALUE(MID($B2025,2,1)),_314_Table3,MATCH(MID($B2025,1,1),_314_Table3_ColumnLookup,0),FALSE)
+N("314"),
""))))))))))))))))))))))))</f>
        <v>#N/A</v>
      </c>
      <c r="H2025" s="321" t="str">
        <f>IFERROR(
IF(ISERROR($D2025)=FALSE,$D2025,IF(ISERROR($E2025)=FALSE,$E2025,IF(ISERROR($F2025)=FALSE,$F2025
+N("012 checkboxes"),
IF(
IF(OR(LEFT($A2025,9)="Syndicate",LEFT($A2025,12)="NewSyndicate"),VLOOKUP($A2025,'012'!$J:$ZW,MATCH("Link to button",'012'!$J$1:$ZW$1,0),0)
+N("309 checkbox"),
IF($C2025="309 LCR Summary0",VLOOKUP("Notes990",'309'!$P:$ZZ,MATCH("Link to button",'309'!$P$1:$ZZ$1,0),0)
+N("313 checkboxes"),
IF($C2025="313 Financial Information0LcmVsScr",IF($C2025="309 LCR Summary0",VLOOKUP("LcmVsScr",'309'!$N:$ZZ,MATCH("Link to button",'309'!$N$1:$ZZ$1,0),0),
IF($C2025="313 Financial Information0LcrDocAttached",IF($C2025="309 LCR Summary0",VLOOKUP("LcrDocAttached",'309'!$N:$ZZ,MATCH("Link to button",'309'!$N$1:$ZZ$1,0),
0)))))))=1,TRUE,FALSE)
))),"")</f>
        <v/>
      </c>
    </row>
    <row r="2026" spans="1:8">
      <c r="A2026" s="237" t="e">
        <f>VLOOKUP($G2026,CSVLookups!$B:$R,MATCH(A$1,CSVLookups!$B$1:$R$1,0),FALSE)</f>
        <v>#N/A</v>
      </c>
      <c r="B2026" s="237" t="e">
        <f>VLOOKUP($G2026,CSVLookups!$B:$R,MATCH(B$1,CSVLookups!$B$1:$R$1,0),FALSE)</f>
        <v>#N/A</v>
      </c>
      <c r="C2026" s="238" t="e">
        <f t="shared" si="32"/>
        <v>#N/A</v>
      </c>
      <c r="D2026" s="238" t="e">
        <f>IF(AND(VALUE(LEFT($A2026,3))=309,LEN($B2026)=3),VLOOKUP(VALUE(MID($B2026,2,2)),_309_Table1,MATCH(MID($B2026,1,1),_309_Table1_ColumnLookup,0),FALSE),
  IF($C2026="309 LCR SummaryA",OneYearSCR,IF($C2026="309 LCR SummaryB",UltimateSCR,IF(VALUE(LEFT($A2026,3))=309,VLOOKUP(VALUE(MID($B2026,2,1)),_309_Table1,MATCH(MID($B2026,1,1),_309_Table1_ColumnLookup,0),FALSE)
+N("309"),
  IF(VALUE(LEFT($A2026,3))=310,VLOOKUP(VALUE(MID($B2026,2,1)),_310_Table1,MATCH(MID($B2026,1,1),_310_Table1_ColumnLookup,0),FALSE)
+N("310"),
  IF(AND(VALUE(LEFT($A2026,3))=311,LEN($I2026)=4),VLOOKUP($I2026,_311_Table1,MATCH($B2026,_311_Table1_ColumnLookup,0),FALSE),
  IF(AND(VALUE(LEFT($A2026,3))=311,OR($B2026="I2",$B2026="J2",$B2026="K2",$B2026="L2")),VLOOKUP('311'!$G$58,_311_Table1,MATCH(MID($B2026,1,1),_311_Table1_ColumnLookup,0),FALSE),
  IF(AND(VALUE(LEFT($A2026,3))=311,RIGHT($B2026,5)="Total"),VLOOKUP('311'!$G$59,_311_Table1,MATCH(MID($B2026,1,1),_311_Table1_ColumnLookup,0),FALSE),
  IF(VALUE(LEFT($A2026,3))=311,VLOOKUP(VALUE(MID($B2026,2,1)),_311_Table1,MATCH(MID($B2026,1,1),_311_Table1_ColumnLookup,0),FALSE)
+N("311"),
  IF(AND(VALUE(LEFT($A2026,3))=312,LEFT($G2026,10)="Unincepted",$B2026="G "),VLOOKUP(" ULO",_312_Table1,MATCH('312'!$N$16,_312_Table1_ColumnLookup,0),FALSE),
  IF(AND(VALUE(LEFT($A2026,3))=312,LEFT($G2026,10)="Unincepted",$B2026="O "),VLOOKUP(" ULO",_312_Table1,MATCH('312'!$V$16,_312_Table1_ColumnLookup,0),FALSE),
  IF(AND(VALUE(LEFT($A2026,3))=312,LEFT($G2026,10)="Unincepted",$B2026="Q "),VLOOKUP(" ULO",_312_Table1,MATCH('312'!$X$16,_312_Table1_ColumnLookup,0),FALSE),
  IF(AND(VALUE(LEFT($A2026,3))=312,LEFT($G2026,10)="Unincepted"),VLOOKUP(" ULO",_312_Table1,MATCH(LEFT($B2026,1),_312_Table1_ColumnLookup,0),FALSE),
  IF(AND(VALUE(LEFT($A2026,3))=312,LEFT($G2026,5)="Total",$B2026="G "),VLOOKUP('312'!$F$80,_312_Table1,MATCH('312'!$N$16,_312_Table1_ColumnLookup,0),FALSE),
  IF(AND(VALUE(LEFT($A2026,3))=312,LEFT($G2026,5)="Total",$B2026="O "),VLOOKUP('312'!$F$80,_312_Table1,MATCH('312'!$V$16,_312_Table1_ColumnLookup,0),FALSE),
  IF(AND(VALUE(LEFT($A2026,3))=312,LEFT($G2026,5)="Total",$B2026="Q "),VLOOKUP('312'!$F$80,_312_Table1,MATCH('312'!$X$16,_312_Table1_ColumnLookup,0),FALSE),
  IF(AND(VALUE(LEFT($A2026,3))=312,LEFT($G2026,5)="Total"),VLOOKUP('312'!$F$80,_312_Table1,MATCH(LEFT($B2026,1),_312_Table1_ColumnLookup,0),FALSE),
  IF(AND(VALUE(LEFT($A2026,3))=312,LEN($I2026)=4,$B2026="G"),VLOOKUP($I2026,_312_Table1,MATCH('312'!$N$16,_312_Table1_ColumnLookup,0),FALSE),
  IF(AND(VALUE(LEFT($A2026,3))=312,LEN($I2026)=4,$B2026="O"),VLOOKUP($I2026,_312_Table1,MATCH('312'!$V$16,_312_Table1_ColumnLookup,0),FALSE),
  IF(AND(VALUE(LEFT($A2026,3))=312,LEN($I2026)=4,$B2026="Q"),VLOOKUP($I2026,_312_Table1,MATCH('312'!$X$16,_312_Table1_ColumnLookup,0),FALSE),
  IF(AND(VALUE(LEFT($A2026,3))=312,LEN($I2026)=4),VLOOKUP($I2026,_312_Table1,MATCH(LEFT($B2026,1),_312_Table1_ColumnLookup,0),FALSE)
+N("312"),
  IF(VALUE(LEFT($A2026,3))=313,VLOOKUP(VALUE(MID($B2026,2,1)),_313_Table1,MATCH(MID($B2026,1,1),_313_Table1_ColumnLookup,0),FALSE)
+N("313"),
  IF(AND(VALUE(LEFT($A2026,3))=314,LEN($B2026)=3),VLOOKUP(VALUE(MID($B2026,2,2)),_314_Table1,MATCH(MID($B2026,1,1),_314_Table1_ColumnLookup,0),FALSE),
  IF(VALUE(LEFT($A2026,3))=314,VLOOKUP(VALUE(MID($B2026,2,1)),_314_Table1,MATCH(MID($B2026,1,1),_314_Table1_ColumnLookup,0),FALSE)
+N("314"),
""))))))))))))))))))))))))</f>
        <v>#N/A</v>
      </c>
      <c r="E2026" s="238" t="e">
        <f>IF(AND(VALUE(LEFT($A2026,3))=309,LEN($B2026)=3),VLOOKUP(VALUE(MID($B2026,2,2)),_309_Table2,MATCH(MID($B2026,1,1),_309_Table2_ColumnLookup,0),FALSE),
  IF($C2026="309 LCR SummaryA",OneYearSCR,IF($C2026="309 LCR SummaryB",UltimateSCR,IF(VALUE(LEFT($A2026,3))=309,VLOOKUP(VALUE(MID($B2026,2,1)),_309_Table2,MATCH(MID($B2026,1,1),_309_Table2_ColumnLookup,0),FALSE)
+N("309"),
  IF(VALUE(LEFT($A2026,3))=310,VLOOKUP(VALUE(MID($B2026,2,1)),_310_Table2,MATCH(MID($B2026,1,1),_310_Table2_ColumnLookup,0),FALSE)
+N("310"),
  IF(AND(VALUE(LEFT($A2026,3))=311,LEN($I2026)=4),VLOOKUP($I2026,_311_Table2,MATCH($B2026,_311_Table2_ColumnLookup,0),FALSE),
  IF(AND(VALUE(LEFT($A2026,3))=311,OR($B2026="I2",$B2026="J2",$B2026="K2",$B2026="L2")),VLOOKUP('311'!$G$58,_311_Table2,MATCH(MID($B2026,1,1),_311_Table2_ColumnLookup,0),FALSE),
  IF(AND(VALUE(LEFT($A2026,3))=311,RIGHT($B2026,5)="Total"),VLOOKUP('311'!$G$59,_311_Table2,MATCH(MID($B2026,1,1),_311_Table2_ColumnLookup,0),FALSE),
  IF(VALUE(LEFT($A2026,3))=311,VLOOKUP(VALUE(MID($B2026,2,1)),_311_Table2,MATCH(MID($B2026,1,1),_311_Table2_ColumnLookup,0),FALSE)
+N("311"),
  IF(AND(VALUE(LEFT($A2026,3))=312,LEFT($G2026,10)="Unincepted",$B2026="G "),VLOOKUP(" ULO",_312_Table2,MATCH('312'!$N$16,_312_Table2_ColumnLookup,0),FALSE),
  IF(AND(VALUE(LEFT($A2026,3))=312,LEFT($G2026,10)="Unincepted",$B2026="O "),VLOOKUP(" ULO",_312_Table2,MATCH('312'!$V$16,_312_Table2_ColumnLookup,0),FALSE),
  IF(AND(VALUE(LEFT($A2026,3))=312,LEFT($G2026,10)="Unincepted",$B2026="Q "),VLOOKUP(" ULO",_312_Table2,MATCH('312'!$X$16,_312_Table2_ColumnLookup,0),FALSE),
  IF(AND(VALUE(LEFT($A2026,3))=312,LEFT($G2026,10)="Unincepted"),VLOOKUP(" ULO",_312_Table2,MATCH(LEFT($B2026,1),_312_Table2_ColumnLookup,0),FALSE),
  IF(AND(VALUE(LEFT($A2026,3))=312,LEFT($G2026,5)="Total",$B2026="G "),VLOOKUP('312'!$F$80,_312_Table2,MATCH('312'!$N$16,_312_Table2_ColumnLookup,0),FALSE),
  IF(AND(VALUE(LEFT($A2026,3))=312,LEFT($G2026,5)="Total",$B2026="O "),VLOOKUP('312'!$F$80,_312_Table2,MATCH('312'!$V$16,_312_Table2_ColumnLookup,0),FALSE),
  IF(AND(VALUE(LEFT($A2026,3))=312,LEFT($G2026,5)="Total",$B2026="Q "),VLOOKUP('312'!$F$80,_312_Table2,MATCH('312'!$X$16,_312_Table2_ColumnLookup,0),FALSE),
  IF(AND(VALUE(LEFT($A2026,3))=312,LEFT($G2026,5)="Total"),VLOOKUP('312'!$F$80,_312_Table2,MATCH(LEFT($B2026,1),_312_Table2_ColumnLookup,0),FALSE),
  IF(AND(VALUE(LEFT($A2026,3))=312,LEN($I2026)=4,$B2026="G"),VLOOKUP($I2026,_312_Table2,MATCH('312'!$N$16,_312_Table2_ColumnLookup,0),FALSE),
  IF(AND(VALUE(LEFT($A2026,3))=312,LEN($I2026)=4,$B2026="O"),VLOOKUP($I2026,_312_Table2,MATCH('312'!$V$16,_312_Table2_ColumnLookup,0),FALSE),
  IF(AND(VALUE(LEFT($A2026,3))=312,LEN($I2026)=4,$B2026="Q"),VLOOKUP($I2026,_312_Table2,MATCH('312'!$X$16,_312_Table2_ColumnLookup,0),FALSE),
  IF(AND(VALUE(LEFT($A2026,3))=312,LEN($I2026)=4),VLOOKUP($I2026,_312_Table2,MATCH(LEFT($B2026,1),_312_Table2_ColumnLookup,0),FALSE)
+N("312"),
  IF(VALUE(LEFT($A2026,3))=313,VLOOKUP(VALUE(MID($B2026,2,1)),_313_Table2,MATCH(MID($B2026,1,1),_313_Table2_ColumnLookup,0),FALSE)
+N("313"),
  IF(AND(VALUE(LEFT($A2026,3))=314,LEN($B2026)=3),VLOOKUP(VALUE(MID($B2026,2,2)),_314_Table2,MATCH(MID($B2026,1,1),_314_Table2_ColumnLookup,0),FALSE),
  IF(VALUE(LEFT($A2026,3))=314,VLOOKUP(VALUE(MID($B2026,2,1)),_314_Table2,MATCH(MID($B2026,1,1),_314_Table2_ColumnLookup,0),FALSE)
+N("314"),
""))))))))))))))))))))))))</f>
        <v>#N/A</v>
      </c>
      <c r="F2026" s="238" t="e">
        <f>IF(AND(VALUE(LEFT($A2026,3))=309,LEN($B2026)=3),VLOOKUP(VALUE(MID($B2026,2,2)),_309_Table3,MATCH(MID($B2026,1,1),_309_Table3_ColumnLookup,0),FALSE),
  IF($C2026="309 LCR SummaryA",OneYearSCR,IF($C2026="309 LCR SummaryB",UltimateSCR,IF(VALUE(LEFT($A2026,3))=309,VLOOKUP(VALUE(MID($B2026,2,1)),_309_Table3,MATCH(MID($B2026,1,1),_309_Table3_ColumnLookup,0),FALSE)
+N("309"),
  IF(VALUE(LEFT($A2026,3))=310,VLOOKUP(VALUE(MID($B2026,2,1)),_310_Table3,MATCH(MID($B2026,1,1),_310_Table3_ColumnLookup,0),FALSE)
+N("310"),
  IF(AND(VALUE(LEFT($A2026,3))=311,LEN($I2026)=4),VLOOKUP($I2026,_311_Table3,MATCH($B2026,_311_Table3_ColumnLookup,0),FALSE),
  IF(AND(VALUE(LEFT($A2026,3))=311,OR($B2026="I2",$B2026="J2",$B2026="K2",$B2026="L2")),VLOOKUP('311'!$G$58,_311_Table3,MATCH(MID($B2026,1,1),_311_Table3_ColumnLookup,0),FALSE),
  IF(AND(VALUE(LEFT($A2026,3))=311,RIGHT($B2026,5)="Total"),VLOOKUP('311'!$G$59,_311_Table3,MATCH(MID($B2026,1,1),_311_Table3_ColumnLookup,0),FALSE),
  IF(VALUE(LEFT($A2026,3))=311,VLOOKUP(VALUE(MID($B2026,2,1)),_311_Table3,MATCH(MID($B2026,1,1),_311_Table3_ColumnLookup,0),FALSE)
+N("311"),
  IF(AND(VALUE(LEFT($A2026,3))=312,LEFT($G2026,10)="Unincepted",$B2026="G "),VLOOKUP(" ULO",_312_Table3,MATCH('312'!$N$16,_312_Table3_ColumnLookup,0),FALSE),
  IF(AND(VALUE(LEFT($A2026,3))=312,LEFT($G2026,10)="Unincepted",$B2026="O "),VLOOKUP(" ULO",_312_Table3,MATCH('312'!$V$16,_312_Table3_ColumnLookup,0),FALSE),
  IF(AND(VALUE(LEFT($A2026,3))=312,LEFT($G2026,10)="Unincepted",$B2026="Q "),VLOOKUP(" ULO",_312_Table3,MATCH('312'!$X$16,_312_Table3_ColumnLookup,0),FALSE),
  IF(AND(VALUE(LEFT($A2026,3))=312,LEFT($G2026,10)="Unincepted"),VLOOKUP(" ULO",_312_Table3,MATCH(LEFT($B2026,1),_312_Table3_ColumnLookup,0),FALSE),
  IF(AND(VALUE(LEFT($A2026,3))=312,LEFT($G2026,5)="Total",$B2026="G "),VLOOKUP('312'!$F$80,_312_Table3,MATCH('312'!$N$16,_312_Table3_ColumnLookup,0),FALSE),
  IF(AND(VALUE(LEFT($A2026,3))=312,LEFT($G2026,5)="Total",$B2026="O "),VLOOKUP('312'!$F$80,_312_Table3,MATCH('312'!$V$16,_312_Table3_ColumnLookup,0),FALSE),
  IF(AND(VALUE(LEFT($A2026,3))=312,LEFT($G2026,5)="Total",$B2026="Q "),VLOOKUP('312'!$F$80,_312_Table3,MATCH('312'!$X$16,_312_Table3_ColumnLookup,0),FALSE),
  IF(AND(VALUE(LEFT($A2026,3))=312,LEFT($G2026,5)="Total"),VLOOKUP('312'!$F$80,_312_Table3,MATCH(LEFT($B2026,1),_312_Table3_ColumnLookup,0),FALSE),
  IF(AND(VALUE(LEFT($A2026,3))=312,LEN($I2026)=4,$B2026="G"),VLOOKUP($I2026,_312_Table3,MATCH('312'!$N$16,_312_Table3_ColumnLookup,0),FALSE),
  IF(AND(VALUE(LEFT($A2026,3))=312,LEN($I2026)=4,$B2026="O"),VLOOKUP($I2026,_312_Table3,MATCH('312'!$V$16,_312_Table3_ColumnLookup,0),FALSE),
  IF(AND(VALUE(LEFT($A2026,3))=312,LEN($I2026)=4,$B2026="Q"),VLOOKUP($I2026,_312_Table3,MATCH('312'!$X$16,_312_Table3_ColumnLookup,0),FALSE),
  IF(AND(VALUE(LEFT($A2026,3))=312,LEN($I2026)=4),VLOOKUP($I2026,_312_Table3,MATCH(LEFT($B2026,1),_312_Table3_ColumnLookup,0),FALSE)
+N("312"),
  IF(VALUE(LEFT($A2026,3))=313,VLOOKUP(VALUE(MID($B2026,2,1)),_313_Table3,MATCH(MID($B2026,1,1),_313_Table3_ColumnLookup,0),FALSE)
+N("313"),
  IF(AND(VALUE(LEFT($A2026,3))=314,LEN($B2026)=3),VLOOKUP(VALUE(MID($B2026,2,2)),_314_Table3,MATCH(MID($B2026,1,1),_314_Table3_ColumnLookup,0),FALSE),
  IF(VALUE(LEFT($A2026,3))=314,VLOOKUP(VALUE(MID($B2026,2,1)),_314_Table3,MATCH(MID($B2026,1,1),_314_Table3_ColumnLookup,0),FALSE)
+N("314"),
""))))))))))))))))))))))))</f>
        <v>#N/A</v>
      </c>
      <c r="H2026" s="321" t="str">
        <f>IFERROR(
IF(ISERROR($D2026)=FALSE,$D2026,IF(ISERROR($E2026)=FALSE,$E2026,IF(ISERROR($F2026)=FALSE,$F2026
+N("012 checkboxes"),
IF(
IF(OR(LEFT($A2026,9)="Syndicate",LEFT($A2026,12)="NewSyndicate"),VLOOKUP($A2026,'012'!$J:$ZW,MATCH("Link to button",'012'!$J$1:$ZW$1,0),0)
+N("309 checkbox"),
IF($C2026="309 LCR Summary0",VLOOKUP("Notes990",'309'!$P:$ZZ,MATCH("Link to button",'309'!$P$1:$ZZ$1,0),0)
+N("313 checkboxes"),
IF($C2026="313 Financial Information0LcmVsScr",IF($C2026="309 LCR Summary0",VLOOKUP("LcmVsScr",'309'!$N:$ZZ,MATCH("Link to button",'309'!$N$1:$ZZ$1,0),0),
IF($C2026="313 Financial Information0LcrDocAttached",IF($C2026="309 LCR Summary0",VLOOKUP("LcrDocAttached",'309'!$N:$ZZ,MATCH("Link to button",'309'!$N$1:$ZZ$1,0),
0)))))))=1,TRUE,FALSE)
))),"")</f>
        <v/>
      </c>
    </row>
    <row r="2027" spans="1:8">
      <c r="A2027" s="237" t="e">
        <f>VLOOKUP($G2027,CSVLookups!$B:$R,MATCH(A$1,CSVLookups!$B$1:$R$1,0),FALSE)</f>
        <v>#N/A</v>
      </c>
      <c r="B2027" s="237" t="e">
        <f>VLOOKUP($G2027,CSVLookups!$B:$R,MATCH(B$1,CSVLookups!$B$1:$R$1,0),FALSE)</f>
        <v>#N/A</v>
      </c>
      <c r="C2027" s="238" t="e">
        <f t="shared" si="32"/>
        <v>#N/A</v>
      </c>
      <c r="D2027" s="238" t="e">
        <f>IF(AND(VALUE(LEFT($A2027,3))=309,LEN($B2027)=3),VLOOKUP(VALUE(MID($B2027,2,2)),_309_Table1,MATCH(MID($B2027,1,1),_309_Table1_ColumnLookup,0),FALSE),
  IF($C2027="309 LCR SummaryA",OneYearSCR,IF($C2027="309 LCR SummaryB",UltimateSCR,IF(VALUE(LEFT($A2027,3))=309,VLOOKUP(VALUE(MID($B2027,2,1)),_309_Table1,MATCH(MID($B2027,1,1),_309_Table1_ColumnLookup,0),FALSE)
+N("309"),
  IF(VALUE(LEFT($A2027,3))=310,VLOOKUP(VALUE(MID($B2027,2,1)),_310_Table1,MATCH(MID($B2027,1,1),_310_Table1_ColumnLookup,0),FALSE)
+N("310"),
  IF(AND(VALUE(LEFT($A2027,3))=311,LEN($I2027)=4),VLOOKUP($I2027,_311_Table1,MATCH($B2027,_311_Table1_ColumnLookup,0),FALSE),
  IF(AND(VALUE(LEFT($A2027,3))=311,OR($B2027="I2",$B2027="J2",$B2027="K2",$B2027="L2")),VLOOKUP('311'!$G$58,_311_Table1,MATCH(MID($B2027,1,1),_311_Table1_ColumnLookup,0),FALSE),
  IF(AND(VALUE(LEFT($A2027,3))=311,RIGHT($B2027,5)="Total"),VLOOKUP('311'!$G$59,_311_Table1,MATCH(MID($B2027,1,1),_311_Table1_ColumnLookup,0),FALSE),
  IF(VALUE(LEFT($A2027,3))=311,VLOOKUP(VALUE(MID($B2027,2,1)),_311_Table1,MATCH(MID($B2027,1,1),_311_Table1_ColumnLookup,0),FALSE)
+N("311"),
  IF(AND(VALUE(LEFT($A2027,3))=312,LEFT($G2027,10)="Unincepted",$B2027="G "),VLOOKUP(" ULO",_312_Table1,MATCH('312'!$N$16,_312_Table1_ColumnLookup,0),FALSE),
  IF(AND(VALUE(LEFT($A2027,3))=312,LEFT($G2027,10)="Unincepted",$B2027="O "),VLOOKUP(" ULO",_312_Table1,MATCH('312'!$V$16,_312_Table1_ColumnLookup,0),FALSE),
  IF(AND(VALUE(LEFT($A2027,3))=312,LEFT($G2027,10)="Unincepted",$B2027="Q "),VLOOKUP(" ULO",_312_Table1,MATCH('312'!$X$16,_312_Table1_ColumnLookup,0),FALSE),
  IF(AND(VALUE(LEFT($A2027,3))=312,LEFT($G2027,10)="Unincepted"),VLOOKUP(" ULO",_312_Table1,MATCH(LEFT($B2027,1),_312_Table1_ColumnLookup,0),FALSE),
  IF(AND(VALUE(LEFT($A2027,3))=312,LEFT($G2027,5)="Total",$B2027="G "),VLOOKUP('312'!$F$80,_312_Table1,MATCH('312'!$N$16,_312_Table1_ColumnLookup,0),FALSE),
  IF(AND(VALUE(LEFT($A2027,3))=312,LEFT($G2027,5)="Total",$B2027="O "),VLOOKUP('312'!$F$80,_312_Table1,MATCH('312'!$V$16,_312_Table1_ColumnLookup,0),FALSE),
  IF(AND(VALUE(LEFT($A2027,3))=312,LEFT($G2027,5)="Total",$B2027="Q "),VLOOKUP('312'!$F$80,_312_Table1,MATCH('312'!$X$16,_312_Table1_ColumnLookup,0),FALSE),
  IF(AND(VALUE(LEFT($A2027,3))=312,LEFT($G2027,5)="Total"),VLOOKUP('312'!$F$80,_312_Table1,MATCH(LEFT($B2027,1),_312_Table1_ColumnLookup,0),FALSE),
  IF(AND(VALUE(LEFT($A2027,3))=312,LEN($I2027)=4,$B2027="G"),VLOOKUP($I2027,_312_Table1,MATCH('312'!$N$16,_312_Table1_ColumnLookup,0),FALSE),
  IF(AND(VALUE(LEFT($A2027,3))=312,LEN($I2027)=4,$B2027="O"),VLOOKUP($I2027,_312_Table1,MATCH('312'!$V$16,_312_Table1_ColumnLookup,0),FALSE),
  IF(AND(VALUE(LEFT($A2027,3))=312,LEN($I2027)=4,$B2027="Q"),VLOOKUP($I2027,_312_Table1,MATCH('312'!$X$16,_312_Table1_ColumnLookup,0),FALSE),
  IF(AND(VALUE(LEFT($A2027,3))=312,LEN($I2027)=4),VLOOKUP($I2027,_312_Table1,MATCH(LEFT($B2027,1),_312_Table1_ColumnLookup,0),FALSE)
+N("312"),
  IF(VALUE(LEFT($A2027,3))=313,VLOOKUP(VALUE(MID($B2027,2,1)),_313_Table1,MATCH(MID($B2027,1,1),_313_Table1_ColumnLookup,0),FALSE)
+N("313"),
  IF(AND(VALUE(LEFT($A2027,3))=314,LEN($B2027)=3),VLOOKUP(VALUE(MID($B2027,2,2)),_314_Table1,MATCH(MID($B2027,1,1),_314_Table1_ColumnLookup,0),FALSE),
  IF(VALUE(LEFT($A2027,3))=314,VLOOKUP(VALUE(MID($B2027,2,1)),_314_Table1,MATCH(MID($B2027,1,1),_314_Table1_ColumnLookup,0),FALSE)
+N("314"),
""))))))))))))))))))))))))</f>
        <v>#N/A</v>
      </c>
      <c r="E2027" s="238" t="e">
        <f>IF(AND(VALUE(LEFT($A2027,3))=309,LEN($B2027)=3),VLOOKUP(VALUE(MID($B2027,2,2)),_309_Table2,MATCH(MID($B2027,1,1),_309_Table2_ColumnLookup,0),FALSE),
  IF($C2027="309 LCR SummaryA",OneYearSCR,IF($C2027="309 LCR SummaryB",UltimateSCR,IF(VALUE(LEFT($A2027,3))=309,VLOOKUP(VALUE(MID($B2027,2,1)),_309_Table2,MATCH(MID($B2027,1,1),_309_Table2_ColumnLookup,0),FALSE)
+N("309"),
  IF(VALUE(LEFT($A2027,3))=310,VLOOKUP(VALUE(MID($B2027,2,1)),_310_Table2,MATCH(MID($B2027,1,1),_310_Table2_ColumnLookup,0),FALSE)
+N("310"),
  IF(AND(VALUE(LEFT($A2027,3))=311,LEN($I2027)=4),VLOOKUP($I2027,_311_Table2,MATCH($B2027,_311_Table2_ColumnLookup,0),FALSE),
  IF(AND(VALUE(LEFT($A2027,3))=311,OR($B2027="I2",$B2027="J2",$B2027="K2",$B2027="L2")),VLOOKUP('311'!$G$58,_311_Table2,MATCH(MID($B2027,1,1),_311_Table2_ColumnLookup,0),FALSE),
  IF(AND(VALUE(LEFT($A2027,3))=311,RIGHT($B2027,5)="Total"),VLOOKUP('311'!$G$59,_311_Table2,MATCH(MID($B2027,1,1),_311_Table2_ColumnLookup,0),FALSE),
  IF(VALUE(LEFT($A2027,3))=311,VLOOKUP(VALUE(MID($B2027,2,1)),_311_Table2,MATCH(MID($B2027,1,1),_311_Table2_ColumnLookup,0),FALSE)
+N("311"),
  IF(AND(VALUE(LEFT($A2027,3))=312,LEFT($G2027,10)="Unincepted",$B2027="G "),VLOOKUP(" ULO",_312_Table2,MATCH('312'!$N$16,_312_Table2_ColumnLookup,0),FALSE),
  IF(AND(VALUE(LEFT($A2027,3))=312,LEFT($G2027,10)="Unincepted",$B2027="O "),VLOOKUP(" ULO",_312_Table2,MATCH('312'!$V$16,_312_Table2_ColumnLookup,0),FALSE),
  IF(AND(VALUE(LEFT($A2027,3))=312,LEFT($G2027,10)="Unincepted",$B2027="Q "),VLOOKUP(" ULO",_312_Table2,MATCH('312'!$X$16,_312_Table2_ColumnLookup,0),FALSE),
  IF(AND(VALUE(LEFT($A2027,3))=312,LEFT($G2027,10)="Unincepted"),VLOOKUP(" ULO",_312_Table2,MATCH(LEFT($B2027,1),_312_Table2_ColumnLookup,0),FALSE),
  IF(AND(VALUE(LEFT($A2027,3))=312,LEFT($G2027,5)="Total",$B2027="G "),VLOOKUP('312'!$F$80,_312_Table2,MATCH('312'!$N$16,_312_Table2_ColumnLookup,0),FALSE),
  IF(AND(VALUE(LEFT($A2027,3))=312,LEFT($G2027,5)="Total",$B2027="O "),VLOOKUP('312'!$F$80,_312_Table2,MATCH('312'!$V$16,_312_Table2_ColumnLookup,0),FALSE),
  IF(AND(VALUE(LEFT($A2027,3))=312,LEFT($G2027,5)="Total",$B2027="Q "),VLOOKUP('312'!$F$80,_312_Table2,MATCH('312'!$X$16,_312_Table2_ColumnLookup,0),FALSE),
  IF(AND(VALUE(LEFT($A2027,3))=312,LEFT($G2027,5)="Total"),VLOOKUP('312'!$F$80,_312_Table2,MATCH(LEFT($B2027,1),_312_Table2_ColumnLookup,0),FALSE),
  IF(AND(VALUE(LEFT($A2027,3))=312,LEN($I2027)=4,$B2027="G"),VLOOKUP($I2027,_312_Table2,MATCH('312'!$N$16,_312_Table2_ColumnLookup,0),FALSE),
  IF(AND(VALUE(LEFT($A2027,3))=312,LEN($I2027)=4,$B2027="O"),VLOOKUP($I2027,_312_Table2,MATCH('312'!$V$16,_312_Table2_ColumnLookup,0),FALSE),
  IF(AND(VALUE(LEFT($A2027,3))=312,LEN($I2027)=4,$B2027="Q"),VLOOKUP($I2027,_312_Table2,MATCH('312'!$X$16,_312_Table2_ColumnLookup,0),FALSE),
  IF(AND(VALUE(LEFT($A2027,3))=312,LEN($I2027)=4),VLOOKUP($I2027,_312_Table2,MATCH(LEFT($B2027,1),_312_Table2_ColumnLookup,0),FALSE)
+N("312"),
  IF(VALUE(LEFT($A2027,3))=313,VLOOKUP(VALUE(MID($B2027,2,1)),_313_Table2,MATCH(MID($B2027,1,1),_313_Table2_ColumnLookup,0),FALSE)
+N("313"),
  IF(AND(VALUE(LEFT($A2027,3))=314,LEN($B2027)=3),VLOOKUP(VALUE(MID($B2027,2,2)),_314_Table2,MATCH(MID($B2027,1,1),_314_Table2_ColumnLookup,0),FALSE),
  IF(VALUE(LEFT($A2027,3))=314,VLOOKUP(VALUE(MID($B2027,2,1)),_314_Table2,MATCH(MID($B2027,1,1),_314_Table2_ColumnLookup,0),FALSE)
+N("314"),
""))))))))))))))))))))))))</f>
        <v>#N/A</v>
      </c>
      <c r="F2027" s="238" t="e">
        <f>IF(AND(VALUE(LEFT($A2027,3))=309,LEN($B2027)=3),VLOOKUP(VALUE(MID($B2027,2,2)),_309_Table3,MATCH(MID($B2027,1,1),_309_Table3_ColumnLookup,0),FALSE),
  IF($C2027="309 LCR SummaryA",OneYearSCR,IF($C2027="309 LCR SummaryB",UltimateSCR,IF(VALUE(LEFT($A2027,3))=309,VLOOKUP(VALUE(MID($B2027,2,1)),_309_Table3,MATCH(MID($B2027,1,1),_309_Table3_ColumnLookup,0),FALSE)
+N("309"),
  IF(VALUE(LEFT($A2027,3))=310,VLOOKUP(VALUE(MID($B2027,2,1)),_310_Table3,MATCH(MID($B2027,1,1),_310_Table3_ColumnLookup,0),FALSE)
+N("310"),
  IF(AND(VALUE(LEFT($A2027,3))=311,LEN($I2027)=4),VLOOKUP($I2027,_311_Table3,MATCH($B2027,_311_Table3_ColumnLookup,0),FALSE),
  IF(AND(VALUE(LEFT($A2027,3))=311,OR($B2027="I2",$B2027="J2",$B2027="K2",$B2027="L2")),VLOOKUP('311'!$G$58,_311_Table3,MATCH(MID($B2027,1,1),_311_Table3_ColumnLookup,0),FALSE),
  IF(AND(VALUE(LEFT($A2027,3))=311,RIGHT($B2027,5)="Total"),VLOOKUP('311'!$G$59,_311_Table3,MATCH(MID($B2027,1,1),_311_Table3_ColumnLookup,0),FALSE),
  IF(VALUE(LEFT($A2027,3))=311,VLOOKUP(VALUE(MID($B2027,2,1)),_311_Table3,MATCH(MID($B2027,1,1),_311_Table3_ColumnLookup,0),FALSE)
+N("311"),
  IF(AND(VALUE(LEFT($A2027,3))=312,LEFT($G2027,10)="Unincepted",$B2027="G "),VLOOKUP(" ULO",_312_Table3,MATCH('312'!$N$16,_312_Table3_ColumnLookup,0),FALSE),
  IF(AND(VALUE(LEFT($A2027,3))=312,LEFT($G2027,10)="Unincepted",$B2027="O "),VLOOKUP(" ULO",_312_Table3,MATCH('312'!$V$16,_312_Table3_ColumnLookup,0),FALSE),
  IF(AND(VALUE(LEFT($A2027,3))=312,LEFT($G2027,10)="Unincepted",$B2027="Q "),VLOOKUP(" ULO",_312_Table3,MATCH('312'!$X$16,_312_Table3_ColumnLookup,0),FALSE),
  IF(AND(VALUE(LEFT($A2027,3))=312,LEFT($G2027,10)="Unincepted"),VLOOKUP(" ULO",_312_Table3,MATCH(LEFT($B2027,1),_312_Table3_ColumnLookup,0),FALSE),
  IF(AND(VALUE(LEFT($A2027,3))=312,LEFT($G2027,5)="Total",$B2027="G "),VLOOKUP('312'!$F$80,_312_Table3,MATCH('312'!$N$16,_312_Table3_ColumnLookup,0),FALSE),
  IF(AND(VALUE(LEFT($A2027,3))=312,LEFT($G2027,5)="Total",$B2027="O "),VLOOKUP('312'!$F$80,_312_Table3,MATCH('312'!$V$16,_312_Table3_ColumnLookup,0),FALSE),
  IF(AND(VALUE(LEFT($A2027,3))=312,LEFT($G2027,5)="Total",$B2027="Q "),VLOOKUP('312'!$F$80,_312_Table3,MATCH('312'!$X$16,_312_Table3_ColumnLookup,0),FALSE),
  IF(AND(VALUE(LEFT($A2027,3))=312,LEFT($G2027,5)="Total"),VLOOKUP('312'!$F$80,_312_Table3,MATCH(LEFT($B2027,1),_312_Table3_ColumnLookup,0),FALSE),
  IF(AND(VALUE(LEFT($A2027,3))=312,LEN($I2027)=4,$B2027="G"),VLOOKUP($I2027,_312_Table3,MATCH('312'!$N$16,_312_Table3_ColumnLookup,0),FALSE),
  IF(AND(VALUE(LEFT($A2027,3))=312,LEN($I2027)=4,$B2027="O"),VLOOKUP($I2027,_312_Table3,MATCH('312'!$V$16,_312_Table3_ColumnLookup,0),FALSE),
  IF(AND(VALUE(LEFT($A2027,3))=312,LEN($I2027)=4,$B2027="Q"),VLOOKUP($I2027,_312_Table3,MATCH('312'!$X$16,_312_Table3_ColumnLookup,0),FALSE),
  IF(AND(VALUE(LEFT($A2027,3))=312,LEN($I2027)=4),VLOOKUP($I2027,_312_Table3,MATCH(LEFT($B2027,1),_312_Table3_ColumnLookup,0),FALSE)
+N("312"),
  IF(VALUE(LEFT($A2027,3))=313,VLOOKUP(VALUE(MID($B2027,2,1)),_313_Table3,MATCH(MID($B2027,1,1),_313_Table3_ColumnLookup,0),FALSE)
+N("313"),
  IF(AND(VALUE(LEFT($A2027,3))=314,LEN($B2027)=3),VLOOKUP(VALUE(MID($B2027,2,2)),_314_Table3,MATCH(MID($B2027,1,1),_314_Table3_ColumnLookup,0),FALSE),
  IF(VALUE(LEFT($A2027,3))=314,VLOOKUP(VALUE(MID($B2027,2,1)),_314_Table3,MATCH(MID($B2027,1,1),_314_Table3_ColumnLookup,0),FALSE)
+N("314"),
""))))))))))))))))))))))))</f>
        <v>#N/A</v>
      </c>
      <c r="H2027" s="321" t="str">
        <f>IFERROR(
IF(ISERROR($D2027)=FALSE,$D2027,IF(ISERROR($E2027)=FALSE,$E2027,IF(ISERROR($F2027)=FALSE,$F2027
+N("012 checkboxes"),
IF(
IF(OR(LEFT($A2027,9)="Syndicate",LEFT($A2027,12)="NewSyndicate"),VLOOKUP($A2027,'012'!$J:$ZW,MATCH("Link to button",'012'!$J$1:$ZW$1,0),0)
+N("309 checkbox"),
IF($C2027="309 LCR Summary0",VLOOKUP("Notes990",'309'!$P:$ZZ,MATCH("Link to button",'309'!$P$1:$ZZ$1,0),0)
+N("313 checkboxes"),
IF($C2027="313 Financial Information0LcmVsScr",IF($C2027="309 LCR Summary0",VLOOKUP("LcmVsScr",'309'!$N:$ZZ,MATCH("Link to button",'309'!$N$1:$ZZ$1,0),0),
IF($C2027="313 Financial Information0LcrDocAttached",IF($C2027="309 LCR Summary0",VLOOKUP("LcrDocAttached",'309'!$N:$ZZ,MATCH("Link to button",'309'!$N$1:$ZZ$1,0),
0)))))))=1,TRUE,FALSE)
))),"")</f>
        <v/>
      </c>
    </row>
    <row r="2028" spans="1:8">
      <c r="A2028" s="237" t="e">
        <f>VLOOKUP($G2028,CSVLookups!$B:$R,MATCH(A$1,CSVLookups!$B$1:$R$1,0),FALSE)</f>
        <v>#N/A</v>
      </c>
      <c r="B2028" s="237" t="e">
        <f>VLOOKUP($G2028,CSVLookups!$B:$R,MATCH(B$1,CSVLookups!$B$1:$R$1,0),FALSE)</f>
        <v>#N/A</v>
      </c>
      <c r="C2028" s="238" t="e">
        <f t="shared" si="32"/>
        <v>#N/A</v>
      </c>
      <c r="D2028" s="238" t="e">
        <f>IF(AND(VALUE(LEFT($A2028,3))=309,LEN($B2028)=3),VLOOKUP(VALUE(MID($B2028,2,2)),_309_Table1,MATCH(MID($B2028,1,1),_309_Table1_ColumnLookup,0),FALSE),
  IF($C2028="309 LCR SummaryA",OneYearSCR,IF($C2028="309 LCR SummaryB",UltimateSCR,IF(VALUE(LEFT($A2028,3))=309,VLOOKUP(VALUE(MID($B2028,2,1)),_309_Table1,MATCH(MID($B2028,1,1),_309_Table1_ColumnLookup,0),FALSE)
+N("309"),
  IF(VALUE(LEFT($A2028,3))=310,VLOOKUP(VALUE(MID($B2028,2,1)),_310_Table1,MATCH(MID($B2028,1,1),_310_Table1_ColumnLookup,0),FALSE)
+N("310"),
  IF(AND(VALUE(LEFT($A2028,3))=311,LEN($I2028)=4),VLOOKUP($I2028,_311_Table1,MATCH($B2028,_311_Table1_ColumnLookup,0),FALSE),
  IF(AND(VALUE(LEFT($A2028,3))=311,OR($B2028="I2",$B2028="J2",$B2028="K2",$B2028="L2")),VLOOKUP('311'!$G$58,_311_Table1,MATCH(MID($B2028,1,1),_311_Table1_ColumnLookup,0),FALSE),
  IF(AND(VALUE(LEFT($A2028,3))=311,RIGHT($B2028,5)="Total"),VLOOKUP('311'!$G$59,_311_Table1,MATCH(MID($B2028,1,1),_311_Table1_ColumnLookup,0),FALSE),
  IF(VALUE(LEFT($A2028,3))=311,VLOOKUP(VALUE(MID($B2028,2,1)),_311_Table1,MATCH(MID($B2028,1,1),_311_Table1_ColumnLookup,0),FALSE)
+N("311"),
  IF(AND(VALUE(LEFT($A2028,3))=312,LEFT($G2028,10)="Unincepted",$B2028="G "),VLOOKUP(" ULO",_312_Table1,MATCH('312'!$N$16,_312_Table1_ColumnLookup,0),FALSE),
  IF(AND(VALUE(LEFT($A2028,3))=312,LEFT($G2028,10)="Unincepted",$B2028="O "),VLOOKUP(" ULO",_312_Table1,MATCH('312'!$V$16,_312_Table1_ColumnLookup,0),FALSE),
  IF(AND(VALUE(LEFT($A2028,3))=312,LEFT($G2028,10)="Unincepted",$B2028="Q "),VLOOKUP(" ULO",_312_Table1,MATCH('312'!$X$16,_312_Table1_ColumnLookup,0),FALSE),
  IF(AND(VALUE(LEFT($A2028,3))=312,LEFT($G2028,10)="Unincepted"),VLOOKUP(" ULO",_312_Table1,MATCH(LEFT($B2028,1),_312_Table1_ColumnLookup,0),FALSE),
  IF(AND(VALUE(LEFT($A2028,3))=312,LEFT($G2028,5)="Total",$B2028="G "),VLOOKUP('312'!$F$80,_312_Table1,MATCH('312'!$N$16,_312_Table1_ColumnLookup,0),FALSE),
  IF(AND(VALUE(LEFT($A2028,3))=312,LEFT($G2028,5)="Total",$B2028="O "),VLOOKUP('312'!$F$80,_312_Table1,MATCH('312'!$V$16,_312_Table1_ColumnLookup,0),FALSE),
  IF(AND(VALUE(LEFT($A2028,3))=312,LEFT($G2028,5)="Total",$B2028="Q "),VLOOKUP('312'!$F$80,_312_Table1,MATCH('312'!$X$16,_312_Table1_ColumnLookup,0),FALSE),
  IF(AND(VALUE(LEFT($A2028,3))=312,LEFT($G2028,5)="Total"),VLOOKUP('312'!$F$80,_312_Table1,MATCH(LEFT($B2028,1),_312_Table1_ColumnLookup,0),FALSE),
  IF(AND(VALUE(LEFT($A2028,3))=312,LEN($I2028)=4,$B2028="G"),VLOOKUP($I2028,_312_Table1,MATCH('312'!$N$16,_312_Table1_ColumnLookup,0),FALSE),
  IF(AND(VALUE(LEFT($A2028,3))=312,LEN($I2028)=4,$B2028="O"),VLOOKUP($I2028,_312_Table1,MATCH('312'!$V$16,_312_Table1_ColumnLookup,0),FALSE),
  IF(AND(VALUE(LEFT($A2028,3))=312,LEN($I2028)=4,$B2028="Q"),VLOOKUP($I2028,_312_Table1,MATCH('312'!$X$16,_312_Table1_ColumnLookup,0),FALSE),
  IF(AND(VALUE(LEFT($A2028,3))=312,LEN($I2028)=4),VLOOKUP($I2028,_312_Table1,MATCH(LEFT($B2028,1),_312_Table1_ColumnLookup,0),FALSE)
+N("312"),
  IF(VALUE(LEFT($A2028,3))=313,VLOOKUP(VALUE(MID($B2028,2,1)),_313_Table1,MATCH(MID($B2028,1,1),_313_Table1_ColumnLookup,0),FALSE)
+N("313"),
  IF(AND(VALUE(LEFT($A2028,3))=314,LEN($B2028)=3),VLOOKUP(VALUE(MID($B2028,2,2)),_314_Table1,MATCH(MID($B2028,1,1),_314_Table1_ColumnLookup,0),FALSE),
  IF(VALUE(LEFT($A2028,3))=314,VLOOKUP(VALUE(MID($B2028,2,1)),_314_Table1,MATCH(MID($B2028,1,1),_314_Table1_ColumnLookup,0),FALSE)
+N("314"),
""))))))))))))))))))))))))</f>
        <v>#N/A</v>
      </c>
      <c r="E2028" s="238" t="e">
        <f>IF(AND(VALUE(LEFT($A2028,3))=309,LEN($B2028)=3),VLOOKUP(VALUE(MID($B2028,2,2)),_309_Table2,MATCH(MID($B2028,1,1),_309_Table2_ColumnLookup,0),FALSE),
  IF($C2028="309 LCR SummaryA",OneYearSCR,IF($C2028="309 LCR SummaryB",UltimateSCR,IF(VALUE(LEFT($A2028,3))=309,VLOOKUP(VALUE(MID($B2028,2,1)),_309_Table2,MATCH(MID($B2028,1,1),_309_Table2_ColumnLookup,0),FALSE)
+N("309"),
  IF(VALUE(LEFT($A2028,3))=310,VLOOKUP(VALUE(MID($B2028,2,1)),_310_Table2,MATCH(MID($B2028,1,1),_310_Table2_ColumnLookup,0),FALSE)
+N("310"),
  IF(AND(VALUE(LEFT($A2028,3))=311,LEN($I2028)=4),VLOOKUP($I2028,_311_Table2,MATCH($B2028,_311_Table2_ColumnLookup,0),FALSE),
  IF(AND(VALUE(LEFT($A2028,3))=311,OR($B2028="I2",$B2028="J2",$B2028="K2",$B2028="L2")),VLOOKUP('311'!$G$58,_311_Table2,MATCH(MID($B2028,1,1),_311_Table2_ColumnLookup,0),FALSE),
  IF(AND(VALUE(LEFT($A2028,3))=311,RIGHT($B2028,5)="Total"),VLOOKUP('311'!$G$59,_311_Table2,MATCH(MID($B2028,1,1),_311_Table2_ColumnLookup,0),FALSE),
  IF(VALUE(LEFT($A2028,3))=311,VLOOKUP(VALUE(MID($B2028,2,1)),_311_Table2,MATCH(MID($B2028,1,1),_311_Table2_ColumnLookup,0),FALSE)
+N("311"),
  IF(AND(VALUE(LEFT($A2028,3))=312,LEFT($G2028,10)="Unincepted",$B2028="G "),VLOOKUP(" ULO",_312_Table2,MATCH('312'!$N$16,_312_Table2_ColumnLookup,0),FALSE),
  IF(AND(VALUE(LEFT($A2028,3))=312,LEFT($G2028,10)="Unincepted",$B2028="O "),VLOOKUP(" ULO",_312_Table2,MATCH('312'!$V$16,_312_Table2_ColumnLookup,0),FALSE),
  IF(AND(VALUE(LEFT($A2028,3))=312,LEFT($G2028,10)="Unincepted",$B2028="Q "),VLOOKUP(" ULO",_312_Table2,MATCH('312'!$X$16,_312_Table2_ColumnLookup,0),FALSE),
  IF(AND(VALUE(LEFT($A2028,3))=312,LEFT($G2028,10)="Unincepted"),VLOOKUP(" ULO",_312_Table2,MATCH(LEFT($B2028,1),_312_Table2_ColumnLookup,0),FALSE),
  IF(AND(VALUE(LEFT($A2028,3))=312,LEFT($G2028,5)="Total",$B2028="G "),VLOOKUP('312'!$F$80,_312_Table2,MATCH('312'!$N$16,_312_Table2_ColumnLookup,0),FALSE),
  IF(AND(VALUE(LEFT($A2028,3))=312,LEFT($G2028,5)="Total",$B2028="O "),VLOOKUP('312'!$F$80,_312_Table2,MATCH('312'!$V$16,_312_Table2_ColumnLookup,0),FALSE),
  IF(AND(VALUE(LEFT($A2028,3))=312,LEFT($G2028,5)="Total",$B2028="Q "),VLOOKUP('312'!$F$80,_312_Table2,MATCH('312'!$X$16,_312_Table2_ColumnLookup,0),FALSE),
  IF(AND(VALUE(LEFT($A2028,3))=312,LEFT($G2028,5)="Total"),VLOOKUP('312'!$F$80,_312_Table2,MATCH(LEFT($B2028,1),_312_Table2_ColumnLookup,0),FALSE),
  IF(AND(VALUE(LEFT($A2028,3))=312,LEN($I2028)=4,$B2028="G"),VLOOKUP($I2028,_312_Table2,MATCH('312'!$N$16,_312_Table2_ColumnLookup,0),FALSE),
  IF(AND(VALUE(LEFT($A2028,3))=312,LEN($I2028)=4,$B2028="O"),VLOOKUP($I2028,_312_Table2,MATCH('312'!$V$16,_312_Table2_ColumnLookup,0),FALSE),
  IF(AND(VALUE(LEFT($A2028,3))=312,LEN($I2028)=4,$B2028="Q"),VLOOKUP($I2028,_312_Table2,MATCH('312'!$X$16,_312_Table2_ColumnLookup,0),FALSE),
  IF(AND(VALUE(LEFT($A2028,3))=312,LEN($I2028)=4),VLOOKUP($I2028,_312_Table2,MATCH(LEFT($B2028,1),_312_Table2_ColumnLookup,0),FALSE)
+N("312"),
  IF(VALUE(LEFT($A2028,3))=313,VLOOKUP(VALUE(MID($B2028,2,1)),_313_Table2,MATCH(MID($B2028,1,1),_313_Table2_ColumnLookup,0),FALSE)
+N("313"),
  IF(AND(VALUE(LEFT($A2028,3))=314,LEN($B2028)=3),VLOOKUP(VALUE(MID($B2028,2,2)),_314_Table2,MATCH(MID($B2028,1,1),_314_Table2_ColumnLookup,0),FALSE),
  IF(VALUE(LEFT($A2028,3))=314,VLOOKUP(VALUE(MID($B2028,2,1)),_314_Table2,MATCH(MID($B2028,1,1),_314_Table2_ColumnLookup,0),FALSE)
+N("314"),
""))))))))))))))))))))))))</f>
        <v>#N/A</v>
      </c>
      <c r="F2028" s="238" t="e">
        <f>IF(AND(VALUE(LEFT($A2028,3))=309,LEN($B2028)=3),VLOOKUP(VALUE(MID($B2028,2,2)),_309_Table3,MATCH(MID($B2028,1,1),_309_Table3_ColumnLookup,0),FALSE),
  IF($C2028="309 LCR SummaryA",OneYearSCR,IF($C2028="309 LCR SummaryB",UltimateSCR,IF(VALUE(LEFT($A2028,3))=309,VLOOKUP(VALUE(MID($B2028,2,1)),_309_Table3,MATCH(MID($B2028,1,1),_309_Table3_ColumnLookup,0),FALSE)
+N("309"),
  IF(VALUE(LEFT($A2028,3))=310,VLOOKUP(VALUE(MID($B2028,2,1)),_310_Table3,MATCH(MID($B2028,1,1),_310_Table3_ColumnLookup,0),FALSE)
+N("310"),
  IF(AND(VALUE(LEFT($A2028,3))=311,LEN($I2028)=4),VLOOKUP($I2028,_311_Table3,MATCH($B2028,_311_Table3_ColumnLookup,0),FALSE),
  IF(AND(VALUE(LEFT($A2028,3))=311,OR($B2028="I2",$B2028="J2",$B2028="K2",$B2028="L2")),VLOOKUP('311'!$G$58,_311_Table3,MATCH(MID($B2028,1,1),_311_Table3_ColumnLookup,0),FALSE),
  IF(AND(VALUE(LEFT($A2028,3))=311,RIGHT($B2028,5)="Total"),VLOOKUP('311'!$G$59,_311_Table3,MATCH(MID($B2028,1,1),_311_Table3_ColumnLookup,0),FALSE),
  IF(VALUE(LEFT($A2028,3))=311,VLOOKUP(VALUE(MID($B2028,2,1)),_311_Table3,MATCH(MID($B2028,1,1),_311_Table3_ColumnLookup,0),FALSE)
+N("311"),
  IF(AND(VALUE(LEFT($A2028,3))=312,LEFT($G2028,10)="Unincepted",$B2028="G "),VLOOKUP(" ULO",_312_Table3,MATCH('312'!$N$16,_312_Table3_ColumnLookup,0),FALSE),
  IF(AND(VALUE(LEFT($A2028,3))=312,LEFT($G2028,10)="Unincepted",$B2028="O "),VLOOKUP(" ULO",_312_Table3,MATCH('312'!$V$16,_312_Table3_ColumnLookup,0),FALSE),
  IF(AND(VALUE(LEFT($A2028,3))=312,LEFT($G2028,10)="Unincepted",$B2028="Q "),VLOOKUP(" ULO",_312_Table3,MATCH('312'!$X$16,_312_Table3_ColumnLookup,0),FALSE),
  IF(AND(VALUE(LEFT($A2028,3))=312,LEFT($G2028,10)="Unincepted"),VLOOKUP(" ULO",_312_Table3,MATCH(LEFT($B2028,1),_312_Table3_ColumnLookup,0),FALSE),
  IF(AND(VALUE(LEFT($A2028,3))=312,LEFT($G2028,5)="Total",$B2028="G "),VLOOKUP('312'!$F$80,_312_Table3,MATCH('312'!$N$16,_312_Table3_ColumnLookup,0),FALSE),
  IF(AND(VALUE(LEFT($A2028,3))=312,LEFT($G2028,5)="Total",$B2028="O "),VLOOKUP('312'!$F$80,_312_Table3,MATCH('312'!$V$16,_312_Table3_ColumnLookup,0),FALSE),
  IF(AND(VALUE(LEFT($A2028,3))=312,LEFT($G2028,5)="Total",$B2028="Q "),VLOOKUP('312'!$F$80,_312_Table3,MATCH('312'!$X$16,_312_Table3_ColumnLookup,0),FALSE),
  IF(AND(VALUE(LEFT($A2028,3))=312,LEFT($G2028,5)="Total"),VLOOKUP('312'!$F$80,_312_Table3,MATCH(LEFT($B2028,1),_312_Table3_ColumnLookup,0),FALSE),
  IF(AND(VALUE(LEFT($A2028,3))=312,LEN($I2028)=4,$B2028="G"),VLOOKUP($I2028,_312_Table3,MATCH('312'!$N$16,_312_Table3_ColumnLookup,0),FALSE),
  IF(AND(VALUE(LEFT($A2028,3))=312,LEN($I2028)=4,$B2028="O"),VLOOKUP($I2028,_312_Table3,MATCH('312'!$V$16,_312_Table3_ColumnLookup,0),FALSE),
  IF(AND(VALUE(LEFT($A2028,3))=312,LEN($I2028)=4,$B2028="Q"),VLOOKUP($I2028,_312_Table3,MATCH('312'!$X$16,_312_Table3_ColumnLookup,0),FALSE),
  IF(AND(VALUE(LEFT($A2028,3))=312,LEN($I2028)=4),VLOOKUP($I2028,_312_Table3,MATCH(LEFT($B2028,1),_312_Table3_ColumnLookup,0),FALSE)
+N("312"),
  IF(VALUE(LEFT($A2028,3))=313,VLOOKUP(VALUE(MID($B2028,2,1)),_313_Table3,MATCH(MID($B2028,1,1),_313_Table3_ColumnLookup,0),FALSE)
+N("313"),
  IF(AND(VALUE(LEFT($A2028,3))=314,LEN($B2028)=3),VLOOKUP(VALUE(MID($B2028,2,2)),_314_Table3,MATCH(MID($B2028,1,1),_314_Table3_ColumnLookup,0),FALSE),
  IF(VALUE(LEFT($A2028,3))=314,VLOOKUP(VALUE(MID($B2028,2,1)),_314_Table3,MATCH(MID($B2028,1,1),_314_Table3_ColumnLookup,0),FALSE)
+N("314"),
""))))))))))))))))))))))))</f>
        <v>#N/A</v>
      </c>
      <c r="H2028" s="321" t="str">
        <f>IFERROR(
IF(ISERROR($D2028)=FALSE,$D2028,IF(ISERROR($E2028)=FALSE,$E2028,IF(ISERROR($F2028)=FALSE,$F2028
+N("012 checkboxes"),
IF(
IF(OR(LEFT($A2028,9)="Syndicate",LEFT($A2028,12)="NewSyndicate"),VLOOKUP($A2028,'012'!$J:$ZW,MATCH("Link to button",'012'!$J$1:$ZW$1,0),0)
+N("309 checkbox"),
IF($C2028="309 LCR Summary0",VLOOKUP("Notes990",'309'!$P:$ZZ,MATCH("Link to button",'309'!$P$1:$ZZ$1,0),0)
+N("313 checkboxes"),
IF($C2028="313 Financial Information0LcmVsScr",IF($C2028="309 LCR Summary0",VLOOKUP("LcmVsScr",'309'!$N:$ZZ,MATCH("Link to button",'309'!$N$1:$ZZ$1,0),0),
IF($C2028="313 Financial Information0LcrDocAttached",IF($C2028="309 LCR Summary0",VLOOKUP("LcrDocAttached",'309'!$N:$ZZ,MATCH("Link to button",'309'!$N$1:$ZZ$1,0),
0)))))))=1,TRUE,FALSE)
))),"")</f>
        <v/>
      </c>
    </row>
    <row r="2029" spans="1:8">
      <c r="A2029" s="237" t="e">
        <f>VLOOKUP($G2029,CSVLookups!$B:$R,MATCH(A$1,CSVLookups!$B$1:$R$1,0),FALSE)</f>
        <v>#N/A</v>
      </c>
      <c r="B2029" s="237" t="e">
        <f>VLOOKUP($G2029,CSVLookups!$B:$R,MATCH(B$1,CSVLookups!$B$1:$R$1,0),FALSE)</f>
        <v>#N/A</v>
      </c>
      <c r="C2029" s="238" t="e">
        <f t="shared" si="32"/>
        <v>#N/A</v>
      </c>
      <c r="D2029" s="238" t="e">
        <f>IF(AND(VALUE(LEFT($A2029,3))=309,LEN($B2029)=3),VLOOKUP(VALUE(MID($B2029,2,2)),_309_Table1,MATCH(MID($B2029,1,1),_309_Table1_ColumnLookup,0),FALSE),
  IF($C2029="309 LCR SummaryA",OneYearSCR,IF($C2029="309 LCR SummaryB",UltimateSCR,IF(VALUE(LEFT($A2029,3))=309,VLOOKUP(VALUE(MID($B2029,2,1)),_309_Table1,MATCH(MID($B2029,1,1),_309_Table1_ColumnLookup,0),FALSE)
+N("309"),
  IF(VALUE(LEFT($A2029,3))=310,VLOOKUP(VALUE(MID($B2029,2,1)),_310_Table1,MATCH(MID($B2029,1,1),_310_Table1_ColumnLookup,0),FALSE)
+N("310"),
  IF(AND(VALUE(LEFT($A2029,3))=311,LEN($I2029)=4),VLOOKUP($I2029,_311_Table1,MATCH($B2029,_311_Table1_ColumnLookup,0),FALSE),
  IF(AND(VALUE(LEFT($A2029,3))=311,OR($B2029="I2",$B2029="J2",$B2029="K2",$B2029="L2")),VLOOKUP('311'!$G$58,_311_Table1,MATCH(MID($B2029,1,1),_311_Table1_ColumnLookup,0),FALSE),
  IF(AND(VALUE(LEFT($A2029,3))=311,RIGHT($B2029,5)="Total"),VLOOKUP('311'!$G$59,_311_Table1,MATCH(MID($B2029,1,1),_311_Table1_ColumnLookup,0),FALSE),
  IF(VALUE(LEFT($A2029,3))=311,VLOOKUP(VALUE(MID($B2029,2,1)),_311_Table1,MATCH(MID($B2029,1,1),_311_Table1_ColumnLookup,0),FALSE)
+N("311"),
  IF(AND(VALUE(LEFT($A2029,3))=312,LEFT($G2029,10)="Unincepted",$B2029="G "),VLOOKUP(" ULO",_312_Table1,MATCH('312'!$N$16,_312_Table1_ColumnLookup,0),FALSE),
  IF(AND(VALUE(LEFT($A2029,3))=312,LEFT($G2029,10)="Unincepted",$B2029="O "),VLOOKUP(" ULO",_312_Table1,MATCH('312'!$V$16,_312_Table1_ColumnLookup,0),FALSE),
  IF(AND(VALUE(LEFT($A2029,3))=312,LEFT($G2029,10)="Unincepted",$B2029="Q "),VLOOKUP(" ULO",_312_Table1,MATCH('312'!$X$16,_312_Table1_ColumnLookup,0),FALSE),
  IF(AND(VALUE(LEFT($A2029,3))=312,LEFT($G2029,10)="Unincepted"),VLOOKUP(" ULO",_312_Table1,MATCH(LEFT($B2029,1),_312_Table1_ColumnLookup,0),FALSE),
  IF(AND(VALUE(LEFT($A2029,3))=312,LEFT($G2029,5)="Total",$B2029="G "),VLOOKUP('312'!$F$80,_312_Table1,MATCH('312'!$N$16,_312_Table1_ColumnLookup,0),FALSE),
  IF(AND(VALUE(LEFT($A2029,3))=312,LEFT($G2029,5)="Total",$B2029="O "),VLOOKUP('312'!$F$80,_312_Table1,MATCH('312'!$V$16,_312_Table1_ColumnLookup,0),FALSE),
  IF(AND(VALUE(LEFT($A2029,3))=312,LEFT($G2029,5)="Total",$B2029="Q "),VLOOKUP('312'!$F$80,_312_Table1,MATCH('312'!$X$16,_312_Table1_ColumnLookup,0),FALSE),
  IF(AND(VALUE(LEFT($A2029,3))=312,LEFT($G2029,5)="Total"),VLOOKUP('312'!$F$80,_312_Table1,MATCH(LEFT($B2029,1),_312_Table1_ColumnLookup,0),FALSE),
  IF(AND(VALUE(LEFT($A2029,3))=312,LEN($I2029)=4,$B2029="G"),VLOOKUP($I2029,_312_Table1,MATCH('312'!$N$16,_312_Table1_ColumnLookup,0),FALSE),
  IF(AND(VALUE(LEFT($A2029,3))=312,LEN($I2029)=4,$B2029="O"),VLOOKUP($I2029,_312_Table1,MATCH('312'!$V$16,_312_Table1_ColumnLookup,0),FALSE),
  IF(AND(VALUE(LEFT($A2029,3))=312,LEN($I2029)=4,$B2029="Q"),VLOOKUP($I2029,_312_Table1,MATCH('312'!$X$16,_312_Table1_ColumnLookup,0),FALSE),
  IF(AND(VALUE(LEFT($A2029,3))=312,LEN($I2029)=4),VLOOKUP($I2029,_312_Table1,MATCH(LEFT($B2029,1),_312_Table1_ColumnLookup,0),FALSE)
+N("312"),
  IF(VALUE(LEFT($A2029,3))=313,VLOOKUP(VALUE(MID($B2029,2,1)),_313_Table1,MATCH(MID($B2029,1,1),_313_Table1_ColumnLookup,0),FALSE)
+N("313"),
  IF(AND(VALUE(LEFT($A2029,3))=314,LEN($B2029)=3),VLOOKUP(VALUE(MID($B2029,2,2)),_314_Table1,MATCH(MID($B2029,1,1),_314_Table1_ColumnLookup,0),FALSE),
  IF(VALUE(LEFT($A2029,3))=314,VLOOKUP(VALUE(MID($B2029,2,1)),_314_Table1,MATCH(MID($B2029,1,1),_314_Table1_ColumnLookup,0),FALSE)
+N("314"),
""))))))))))))))))))))))))</f>
        <v>#N/A</v>
      </c>
      <c r="E2029" s="238" t="e">
        <f>IF(AND(VALUE(LEFT($A2029,3))=309,LEN($B2029)=3),VLOOKUP(VALUE(MID($B2029,2,2)),_309_Table2,MATCH(MID($B2029,1,1),_309_Table2_ColumnLookup,0),FALSE),
  IF($C2029="309 LCR SummaryA",OneYearSCR,IF($C2029="309 LCR SummaryB",UltimateSCR,IF(VALUE(LEFT($A2029,3))=309,VLOOKUP(VALUE(MID($B2029,2,1)),_309_Table2,MATCH(MID($B2029,1,1),_309_Table2_ColumnLookup,0),FALSE)
+N("309"),
  IF(VALUE(LEFT($A2029,3))=310,VLOOKUP(VALUE(MID($B2029,2,1)),_310_Table2,MATCH(MID($B2029,1,1),_310_Table2_ColumnLookup,0),FALSE)
+N("310"),
  IF(AND(VALUE(LEFT($A2029,3))=311,LEN($I2029)=4),VLOOKUP($I2029,_311_Table2,MATCH($B2029,_311_Table2_ColumnLookup,0),FALSE),
  IF(AND(VALUE(LEFT($A2029,3))=311,OR($B2029="I2",$B2029="J2",$B2029="K2",$B2029="L2")),VLOOKUP('311'!$G$58,_311_Table2,MATCH(MID($B2029,1,1),_311_Table2_ColumnLookup,0),FALSE),
  IF(AND(VALUE(LEFT($A2029,3))=311,RIGHT($B2029,5)="Total"),VLOOKUP('311'!$G$59,_311_Table2,MATCH(MID($B2029,1,1),_311_Table2_ColumnLookup,0),FALSE),
  IF(VALUE(LEFT($A2029,3))=311,VLOOKUP(VALUE(MID($B2029,2,1)),_311_Table2,MATCH(MID($B2029,1,1),_311_Table2_ColumnLookup,0),FALSE)
+N("311"),
  IF(AND(VALUE(LEFT($A2029,3))=312,LEFT($G2029,10)="Unincepted",$B2029="G "),VLOOKUP(" ULO",_312_Table2,MATCH('312'!$N$16,_312_Table2_ColumnLookup,0),FALSE),
  IF(AND(VALUE(LEFT($A2029,3))=312,LEFT($G2029,10)="Unincepted",$B2029="O "),VLOOKUP(" ULO",_312_Table2,MATCH('312'!$V$16,_312_Table2_ColumnLookup,0),FALSE),
  IF(AND(VALUE(LEFT($A2029,3))=312,LEFT($G2029,10)="Unincepted",$B2029="Q "),VLOOKUP(" ULO",_312_Table2,MATCH('312'!$X$16,_312_Table2_ColumnLookup,0),FALSE),
  IF(AND(VALUE(LEFT($A2029,3))=312,LEFT($G2029,10)="Unincepted"),VLOOKUP(" ULO",_312_Table2,MATCH(LEFT($B2029,1),_312_Table2_ColumnLookup,0),FALSE),
  IF(AND(VALUE(LEFT($A2029,3))=312,LEFT($G2029,5)="Total",$B2029="G "),VLOOKUP('312'!$F$80,_312_Table2,MATCH('312'!$N$16,_312_Table2_ColumnLookup,0),FALSE),
  IF(AND(VALUE(LEFT($A2029,3))=312,LEFT($G2029,5)="Total",$B2029="O "),VLOOKUP('312'!$F$80,_312_Table2,MATCH('312'!$V$16,_312_Table2_ColumnLookup,0),FALSE),
  IF(AND(VALUE(LEFT($A2029,3))=312,LEFT($G2029,5)="Total",$B2029="Q "),VLOOKUP('312'!$F$80,_312_Table2,MATCH('312'!$X$16,_312_Table2_ColumnLookup,0),FALSE),
  IF(AND(VALUE(LEFT($A2029,3))=312,LEFT($G2029,5)="Total"),VLOOKUP('312'!$F$80,_312_Table2,MATCH(LEFT($B2029,1),_312_Table2_ColumnLookup,0),FALSE),
  IF(AND(VALUE(LEFT($A2029,3))=312,LEN($I2029)=4,$B2029="G"),VLOOKUP($I2029,_312_Table2,MATCH('312'!$N$16,_312_Table2_ColumnLookup,0),FALSE),
  IF(AND(VALUE(LEFT($A2029,3))=312,LEN($I2029)=4,$B2029="O"),VLOOKUP($I2029,_312_Table2,MATCH('312'!$V$16,_312_Table2_ColumnLookup,0),FALSE),
  IF(AND(VALUE(LEFT($A2029,3))=312,LEN($I2029)=4,$B2029="Q"),VLOOKUP($I2029,_312_Table2,MATCH('312'!$X$16,_312_Table2_ColumnLookup,0),FALSE),
  IF(AND(VALUE(LEFT($A2029,3))=312,LEN($I2029)=4),VLOOKUP($I2029,_312_Table2,MATCH(LEFT($B2029,1),_312_Table2_ColumnLookup,0),FALSE)
+N("312"),
  IF(VALUE(LEFT($A2029,3))=313,VLOOKUP(VALUE(MID($B2029,2,1)),_313_Table2,MATCH(MID($B2029,1,1),_313_Table2_ColumnLookup,0),FALSE)
+N("313"),
  IF(AND(VALUE(LEFT($A2029,3))=314,LEN($B2029)=3),VLOOKUP(VALUE(MID($B2029,2,2)),_314_Table2,MATCH(MID($B2029,1,1),_314_Table2_ColumnLookup,0),FALSE),
  IF(VALUE(LEFT($A2029,3))=314,VLOOKUP(VALUE(MID($B2029,2,1)),_314_Table2,MATCH(MID($B2029,1,1),_314_Table2_ColumnLookup,0),FALSE)
+N("314"),
""))))))))))))))))))))))))</f>
        <v>#N/A</v>
      </c>
      <c r="F2029" s="238" t="e">
        <f>IF(AND(VALUE(LEFT($A2029,3))=309,LEN($B2029)=3),VLOOKUP(VALUE(MID($B2029,2,2)),_309_Table3,MATCH(MID($B2029,1,1),_309_Table3_ColumnLookup,0),FALSE),
  IF($C2029="309 LCR SummaryA",OneYearSCR,IF($C2029="309 LCR SummaryB",UltimateSCR,IF(VALUE(LEFT($A2029,3))=309,VLOOKUP(VALUE(MID($B2029,2,1)),_309_Table3,MATCH(MID($B2029,1,1),_309_Table3_ColumnLookup,0),FALSE)
+N("309"),
  IF(VALUE(LEFT($A2029,3))=310,VLOOKUP(VALUE(MID($B2029,2,1)),_310_Table3,MATCH(MID($B2029,1,1),_310_Table3_ColumnLookup,0),FALSE)
+N("310"),
  IF(AND(VALUE(LEFT($A2029,3))=311,LEN($I2029)=4),VLOOKUP($I2029,_311_Table3,MATCH($B2029,_311_Table3_ColumnLookup,0),FALSE),
  IF(AND(VALUE(LEFT($A2029,3))=311,OR($B2029="I2",$B2029="J2",$B2029="K2",$B2029="L2")),VLOOKUP('311'!$G$58,_311_Table3,MATCH(MID($B2029,1,1),_311_Table3_ColumnLookup,0),FALSE),
  IF(AND(VALUE(LEFT($A2029,3))=311,RIGHT($B2029,5)="Total"),VLOOKUP('311'!$G$59,_311_Table3,MATCH(MID($B2029,1,1),_311_Table3_ColumnLookup,0),FALSE),
  IF(VALUE(LEFT($A2029,3))=311,VLOOKUP(VALUE(MID($B2029,2,1)),_311_Table3,MATCH(MID($B2029,1,1),_311_Table3_ColumnLookup,0),FALSE)
+N("311"),
  IF(AND(VALUE(LEFT($A2029,3))=312,LEFT($G2029,10)="Unincepted",$B2029="G "),VLOOKUP(" ULO",_312_Table3,MATCH('312'!$N$16,_312_Table3_ColumnLookup,0),FALSE),
  IF(AND(VALUE(LEFT($A2029,3))=312,LEFT($G2029,10)="Unincepted",$B2029="O "),VLOOKUP(" ULO",_312_Table3,MATCH('312'!$V$16,_312_Table3_ColumnLookup,0),FALSE),
  IF(AND(VALUE(LEFT($A2029,3))=312,LEFT($G2029,10)="Unincepted",$B2029="Q "),VLOOKUP(" ULO",_312_Table3,MATCH('312'!$X$16,_312_Table3_ColumnLookup,0),FALSE),
  IF(AND(VALUE(LEFT($A2029,3))=312,LEFT($G2029,10)="Unincepted"),VLOOKUP(" ULO",_312_Table3,MATCH(LEFT($B2029,1),_312_Table3_ColumnLookup,0),FALSE),
  IF(AND(VALUE(LEFT($A2029,3))=312,LEFT($G2029,5)="Total",$B2029="G "),VLOOKUP('312'!$F$80,_312_Table3,MATCH('312'!$N$16,_312_Table3_ColumnLookup,0),FALSE),
  IF(AND(VALUE(LEFT($A2029,3))=312,LEFT($G2029,5)="Total",$B2029="O "),VLOOKUP('312'!$F$80,_312_Table3,MATCH('312'!$V$16,_312_Table3_ColumnLookup,0),FALSE),
  IF(AND(VALUE(LEFT($A2029,3))=312,LEFT($G2029,5)="Total",$B2029="Q "),VLOOKUP('312'!$F$80,_312_Table3,MATCH('312'!$X$16,_312_Table3_ColumnLookup,0),FALSE),
  IF(AND(VALUE(LEFT($A2029,3))=312,LEFT($G2029,5)="Total"),VLOOKUP('312'!$F$80,_312_Table3,MATCH(LEFT($B2029,1),_312_Table3_ColumnLookup,0),FALSE),
  IF(AND(VALUE(LEFT($A2029,3))=312,LEN($I2029)=4,$B2029="G"),VLOOKUP($I2029,_312_Table3,MATCH('312'!$N$16,_312_Table3_ColumnLookup,0),FALSE),
  IF(AND(VALUE(LEFT($A2029,3))=312,LEN($I2029)=4,$B2029="O"),VLOOKUP($I2029,_312_Table3,MATCH('312'!$V$16,_312_Table3_ColumnLookup,0),FALSE),
  IF(AND(VALUE(LEFT($A2029,3))=312,LEN($I2029)=4,$B2029="Q"),VLOOKUP($I2029,_312_Table3,MATCH('312'!$X$16,_312_Table3_ColumnLookup,0),FALSE),
  IF(AND(VALUE(LEFT($A2029,3))=312,LEN($I2029)=4),VLOOKUP($I2029,_312_Table3,MATCH(LEFT($B2029,1),_312_Table3_ColumnLookup,0),FALSE)
+N("312"),
  IF(VALUE(LEFT($A2029,3))=313,VLOOKUP(VALUE(MID($B2029,2,1)),_313_Table3,MATCH(MID($B2029,1,1),_313_Table3_ColumnLookup,0),FALSE)
+N("313"),
  IF(AND(VALUE(LEFT($A2029,3))=314,LEN($B2029)=3),VLOOKUP(VALUE(MID($B2029,2,2)),_314_Table3,MATCH(MID($B2029,1,1),_314_Table3_ColumnLookup,0),FALSE),
  IF(VALUE(LEFT($A2029,3))=314,VLOOKUP(VALUE(MID($B2029,2,1)),_314_Table3,MATCH(MID($B2029,1,1),_314_Table3_ColumnLookup,0),FALSE)
+N("314"),
""))))))))))))))))))))))))</f>
        <v>#N/A</v>
      </c>
      <c r="H2029" s="321" t="str">
        <f>IFERROR(
IF(ISERROR($D2029)=FALSE,$D2029,IF(ISERROR($E2029)=FALSE,$E2029,IF(ISERROR($F2029)=FALSE,$F2029
+N("012 checkboxes"),
IF(
IF(OR(LEFT($A2029,9)="Syndicate",LEFT($A2029,12)="NewSyndicate"),VLOOKUP($A2029,'012'!$J:$ZW,MATCH("Link to button",'012'!$J$1:$ZW$1,0),0)
+N("309 checkbox"),
IF($C2029="309 LCR Summary0",VLOOKUP("Notes990",'309'!$P:$ZZ,MATCH("Link to button",'309'!$P$1:$ZZ$1,0),0)
+N("313 checkboxes"),
IF($C2029="313 Financial Information0LcmVsScr",IF($C2029="309 LCR Summary0",VLOOKUP("LcmVsScr",'309'!$N:$ZZ,MATCH("Link to button",'309'!$N$1:$ZZ$1,0),0),
IF($C2029="313 Financial Information0LcrDocAttached",IF($C2029="309 LCR Summary0",VLOOKUP("LcrDocAttached",'309'!$N:$ZZ,MATCH("Link to button",'309'!$N$1:$ZZ$1,0),
0)))))))=1,TRUE,FALSE)
))),"")</f>
        <v/>
      </c>
    </row>
    <row r="2030" spans="1:8">
      <c r="A2030" s="237" t="e">
        <f>VLOOKUP($G2030,CSVLookups!$B:$R,MATCH(A$1,CSVLookups!$B$1:$R$1,0),FALSE)</f>
        <v>#N/A</v>
      </c>
      <c r="B2030" s="237" t="e">
        <f>VLOOKUP($G2030,CSVLookups!$B:$R,MATCH(B$1,CSVLookups!$B$1:$R$1,0),FALSE)</f>
        <v>#N/A</v>
      </c>
      <c r="C2030" s="238" t="e">
        <f t="shared" si="32"/>
        <v>#N/A</v>
      </c>
      <c r="D2030" s="238" t="e">
        <f>IF(AND(VALUE(LEFT($A2030,3))=309,LEN($B2030)=3),VLOOKUP(VALUE(MID($B2030,2,2)),_309_Table1,MATCH(MID($B2030,1,1),_309_Table1_ColumnLookup,0),FALSE),
  IF($C2030="309 LCR SummaryA",OneYearSCR,IF($C2030="309 LCR SummaryB",UltimateSCR,IF(VALUE(LEFT($A2030,3))=309,VLOOKUP(VALUE(MID($B2030,2,1)),_309_Table1,MATCH(MID($B2030,1,1),_309_Table1_ColumnLookup,0),FALSE)
+N("309"),
  IF(VALUE(LEFT($A2030,3))=310,VLOOKUP(VALUE(MID($B2030,2,1)),_310_Table1,MATCH(MID($B2030,1,1),_310_Table1_ColumnLookup,0),FALSE)
+N("310"),
  IF(AND(VALUE(LEFT($A2030,3))=311,LEN($I2030)=4),VLOOKUP($I2030,_311_Table1,MATCH($B2030,_311_Table1_ColumnLookup,0),FALSE),
  IF(AND(VALUE(LEFT($A2030,3))=311,OR($B2030="I2",$B2030="J2",$B2030="K2",$B2030="L2")),VLOOKUP('311'!$G$58,_311_Table1,MATCH(MID($B2030,1,1),_311_Table1_ColumnLookup,0),FALSE),
  IF(AND(VALUE(LEFT($A2030,3))=311,RIGHT($B2030,5)="Total"),VLOOKUP('311'!$G$59,_311_Table1,MATCH(MID($B2030,1,1),_311_Table1_ColumnLookup,0),FALSE),
  IF(VALUE(LEFT($A2030,3))=311,VLOOKUP(VALUE(MID($B2030,2,1)),_311_Table1,MATCH(MID($B2030,1,1),_311_Table1_ColumnLookup,0),FALSE)
+N("311"),
  IF(AND(VALUE(LEFT($A2030,3))=312,LEFT($G2030,10)="Unincepted",$B2030="G "),VLOOKUP(" ULO",_312_Table1,MATCH('312'!$N$16,_312_Table1_ColumnLookup,0),FALSE),
  IF(AND(VALUE(LEFT($A2030,3))=312,LEFT($G2030,10)="Unincepted",$B2030="O "),VLOOKUP(" ULO",_312_Table1,MATCH('312'!$V$16,_312_Table1_ColumnLookup,0),FALSE),
  IF(AND(VALUE(LEFT($A2030,3))=312,LEFT($G2030,10)="Unincepted",$B2030="Q "),VLOOKUP(" ULO",_312_Table1,MATCH('312'!$X$16,_312_Table1_ColumnLookup,0),FALSE),
  IF(AND(VALUE(LEFT($A2030,3))=312,LEFT($G2030,10)="Unincepted"),VLOOKUP(" ULO",_312_Table1,MATCH(LEFT($B2030,1),_312_Table1_ColumnLookup,0),FALSE),
  IF(AND(VALUE(LEFT($A2030,3))=312,LEFT($G2030,5)="Total",$B2030="G "),VLOOKUP('312'!$F$80,_312_Table1,MATCH('312'!$N$16,_312_Table1_ColumnLookup,0),FALSE),
  IF(AND(VALUE(LEFT($A2030,3))=312,LEFT($G2030,5)="Total",$B2030="O "),VLOOKUP('312'!$F$80,_312_Table1,MATCH('312'!$V$16,_312_Table1_ColumnLookup,0),FALSE),
  IF(AND(VALUE(LEFT($A2030,3))=312,LEFT($G2030,5)="Total",$B2030="Q "),VLOOKUP('312'!$F$80,_312_Table1,MATCH('312'!$X$16,_312_Table1_ColumnLookup,0),FALSE),
  IF(AND(VALUE(LEFT($A2030,3))=312,LEFT($G2030,5)="Total"),VLOOKUP('312'!$F$80,_312_Table1,MATCH(LEFT($B2030,1),_312_Table1_ColumnLookup,0),FALSE),
  IF(AND(VALUE(LEFT($A2030,3))=312,LEN($I2030)=4,$B2030="G"),VLOOKUP($I2030,_312_Table1,MATCH('312'!$N$16,_312_Table1_ColumnLookup,0),FALSE),
  IF(AND(VALUE(LEFT($A2030,3))=312,LEN($I2030)=4,$B2030="O"),VLOOKUP($I2030,_312_Table1,MATCH('312'!$V$16,_312_Table1_ColumnLookup,0),FALSE),
  IF(AND(VALUE(LEFT($A2030,3))=312,LEN($I2030)=4,$B2030="Q"),VLOOKUP($I2030,_312_Table1,MATCH('312'!$X$16,_312_Table1_ColumnLookup,0),FALSE),
  IF(AND(VALUE(LEFT($A2030,3))=312,LEN($I2030)=4),VLOOKUP($I2030,_312_Table1,MATCH(LEFT($B2030,1),_312_Table1_ColumnLookup,0),FALSE)
+N("312"),
  IF(VALUE(LEFT($A2030,3))=313,VLOOKUP(VALUE(MID($B2030,2,1)),_313_Table1,MATCH(MID($B2030,1,1),_313_Table1_ColumnLookup,0),FALSE)
+N("313"),
  IF(AND(VALUE(LEFT($A2030,3))=314,LEN($B2030)=3),VLOOKUP(VALUE(MID($B2030,2,2)),_314_Table1,MATCH(MID($B2030,1,1),_314_Table1_ColumnLookup,0),FALSE),
  IF(VALUE(LEFT($A2030,3))=314,VLOOKUP(VALUE(MID($B2030,2,1)),_314_Table1,MATCH(MID($B2030,1,1),_314_Table1_ColumnLookup,0),FALSE)
+N("314"),
""))))))))))))))))))))))))</f>
        <v>#N/A</v>
      </c>
      <c r="E2030" s="238" t="e">
        <f>IF(AND(VALUE(LEFT($A2030,3))=309,LEN($B2030)=3),VLOOKUP(VALUE(MID($B2030,2,2)),_309_Table2,MATCH(MID($B2030,1,1),_309_Table2_ColumnLookup,0),FALSE),
  IF($C2030="309 LCR SummaryA",OneYearSCR,IF($C2030="309 LCR SummaryB",UltimateSCR,IF(VALUE(LEFT($A2030,3))=309,VLOOKUP(VALUE(MID($B2030,2,1)),_309_Table2,MATCH(MID($B2030,1,1),_309_Table2_ColumnLookup,0),FALSE)
+N("309"),
  IF(VALUE(LEFT($A2030,3))=310,VLOOKUP(VALUE(MID($B2030,2,1)),_310_Table2,MATCH(MID($B2030,1,1),_310_Table2_ColumnLookup,0),FALSE)
+N("310"),
  IF(AND(VALUE(LEFT($A2030,3))=311,LEN($I2030)=4),VLOOKUP($I2030,_311_Table2,MATCH($B2030,_311_Table2_ColumnLookup,0),FALSE),
  IF(AND(VALUE(LEFT($A2030,3))=311,OR($B2030="I2",$B2030="J2",$B2030="K2",$B2030="L2")),VLOOKUP('311'!$G$58,_311_Table2,MATCH(MID($B2030,1,1),_311_Table2_ColumnLookup,0),FALSE),
  IF(AND(VALUE(LEFT($A2030,3))=311,RIGHT($B2030,5)="Total"),VLOOKUP('311'!$G$59,_311_Table2,MATCH(MID($B2030,1,1),_311_Table2_ColumnLookup,0),FALSE),
  IF(VALUE(LEFT($A2030,3))=311,VLOOKUP(VALUE(MID($B2030,2,1)),_311_Table2,MATCH(MID($B2030,1,1),_311_Table2_ColumnLookup,0),FALSE)
+N("311"),
  IF(AND(VALUE(LEFT($A2030,3))=312,LEFT($G2030,10)="Unincepted",$B2030="G "),VLOOKUP(" ULO",_312_Table2,MATCH('312'!$N$16,_312_Table2_ColumnLookup,0),FALSE),
  IF(AND(VALUE(LEFT($A2030,3))=312,LEFT($G2030,10)="Unincepted",$B2030="O "),VLOOKUP(" ULO",_312_Table2,MATCH('312'!$V$16,_312_Table2_ColumnLookup,0),FALSE),
  IF(AND(VALUE(LEFT($A2030,3))=312,LEFT($G2030,10)="Unincepted",$B2030="Q "),VLOOKUP(" ULO",_312_Table2,MATCH('312'!$X$16,_312_Table2_ColumnLookup,0),FALSE),
  IF(AND(VALUE(LEFT($A2030,3))=312,LEFT($G2030,10)="Unincepted"),VLOOKUP(" ULO",_312_Table2,MATCH(LEFT($B2030,1),_312_Table2_ColumnLookup,0),FALSE),
  IF(AND(VALUE(LEFT($A2030,3))=312,LEFT($G2030,5)="Total",$B2030="G "),VLOOKUP('312'!$F$80,_312_Table2,MATCH('312'!$N$16,_312_Table2_ColumnLookup,0),FALSE),
  IF(AND(VALUE(LEFT($A2030,3))=312,LEFT($G2030,5)="Total",$B2030="O "),VLOOKUP('312'!$F$80,_312_Table2,MATCH('312'!$V$16,_312_Table2_ColumnLookup,0),FALSE),
  IF(AND(VALUE(LEFT($A2030,3))=312,LEFT($G2030,5)="Total",$B2030="Q "),VLOOKUP('312'!$F$80,_312_Table2,MATCH('312'!$X$16,_312_Table2_ColumnLookup,0),FALSE),
  IF(AND(VALUE(LEFT($A2030,3))=312,LEFT($G2030,5)="Total"),VLOOKUP('312'!$F$80,_312_Table2,MATCH(LEFT($B2030,1),_312_Table2_ColumnLookup,0),FALSE),
  IF(AND(VALUE(LEFT($A2030,3))=312,LEN($I2030)=4,$B2030="G"),VLOOKUP($I2030,_312_Table2,MATCH('312'!$N$16,_312_Table2_ColumnLookup,0),FALSE),
  IF(AND(VALUE(LEFT($A2030,3))=312,LEN($I2030)=4,$B2030="O"),VLOOKUP($I2030,_312_Table2,MATCH('312'!$V$16,_312_Table2_ColumnLookup,0),FALSE),
  IF(AND(VALUE(LEFT($A2030,3))=312,LEN($I2030)=4,$B2030="Q"),VLOOKUP($I2030,_312_Table2,MATCH('312'!$X$16,_312_Table2_ColumnLookup,0),FALSE),
  IF(AND(VALUE(LEFT($A2030,3))=312,LEN($I2030)=4),VLOOKUP($I2030,_312_Table2,MATCH(LEFT($B2030,1),_312_Table2_ColumnLookup,0),FALSE)
+N("312"),
  IF(VALUE(LEFT($A2030,3))=313,VLOOKUP(VALUE(MID($B2030,2,1)),_313_Table2,MATCH(MID($B2030,1,1),_313_Table2_ColumnLookup,0),FALSE)
+N("313"),
  IF(AND(VALUE(LEFT($A2030,3))=314,LEN($B2030)=3),VLOOKUP(VALUE(MID($B2030,2,2)),_314_Table2,MATCH(MID($B2030,1,1),_314_Table2_ColumnLookup,0),FALSE),
  IF(VALUE(LEFT($A2030,3))=314,VLOOKUP(VALUE(MID($B2030,2,1)),_314_Table2,MATCH(MID($B2030,1,1),_314_Table2_ColumnLookup,0),FALSE)
+N("314"),
""))))))))))))))))))))))))</f>
        <v>#N/A</v>
      </c>
      <c r="F2030" s="238" t="e">
        <f>IF(AND(VALUE(LEFT($A2030,3))=309,LEN($B2030)=3),VLOOKUP(VALUE(MID($B2030,2,2)),_309_Table3,MATCH(MID($B2030,1,1),_309_Table3_ColumnLookup,0),FALSE),
  IF($C2030="309 LCR SummaryA",OneYearSCR,IF($C2030="309 LCR SummaryB",UltimateSCR,IF(VALUE(LEFT($A2030,3))=309,VLOOKUP(VALUE(MID($B2030,2,1)),_309_Table3,MATCH(MID($B2030,1,1),_309_Table3_ColumnLookup,0),FALSE)
+N("309"),
  IF(VALUE(LEFT($A2030,3))=310,VLOOKUP(VALUE(MID($B2030,2,1)),_310_Table3,MATCH(MID($B2030,1,1),_310_Table3_ColumnLookup,0),FALSE)
+N("310"),
  IF(AND(VALUE(LEFT($A2030,3))=311,LEN($I2030)=4),VLOOKUP($I2030,_311_Table3,MATCH($B2030,_311_Table3_ColumnLookup,0),FALSE),
  IF(AND(VALUE(LEFT($A2030,3))=311,OR($B2030="I2",$B2030="J2",$B2030="K2",$B2030="L2")),VLOOKUP('311'!$G$58,_311_Table3,MATCH(MID($B2030,1,1),_311_Table3_ColumnLookup,0),FALSE),
  IF(AND(VALUE(LEFT($A2030,3))=311,RIGHT($B2030,5)="Total"),VLOOKUP('311'!$G$59,_311_Table3,MATCH(MID($B2030,1,1),_311_Table3_ColumnLookup,0),FALSE),
  IF(VALUE(LEFT($A2030,3))=311,VLOOKUP(VALUE(MID($B2030,2,1)),_311_Table3,MATCH(MID($B2030,1,1),_311_Table3_ColumnLookup,0),FALSE)
+N("311"),
  IF(AND(VALUE(LEFT($A2030,3))=312,LEFT($G2030,10)="Unincepted",$B2030="G "),VLOOKUP(" ULO",_312_Table3,MATCH('312'!$N$16,_312_Table3_ColumnLookup,0),FALSE),
  IF(AND(VALUE(LEFT($A2030,3))=312,LEFT($G2030,10)="Unincepted",$B2030="O "),VLOOKUP(" ULO",_312_Table3,MATCH('312'!$V$16,_312_Table3_ColumnLookup,0),FALSE),
  IF(AND(VALUE(LEFT($A2030,3))=312,LEFT($G2030,10)="Unincepted",$B2030="Q "),VLOOKUP(" ULO",_312_Table3,MATCH('312'!$X$16,_312_Table3_ColumnLookup,0),FALSE),
  IF(AND(VALUE(LEFT($A2030,3))=312,LEFT($G2030,10)="Unincepted"),VLOOKUP(" ULO",_312_Table3,MATCH(LEFT($B2030,1),_312_Table3_ColumnLookup,0),FALSE),
  IF(AND(VALUE(LEFT($A2030,3))=312,LEFT($G2030,5)="Total",$B2030="G "),VLOOKUP('312'!$F$80,_312_Table3,MATCH('312'!$N$16,_312_Table3_ColumnLookup,0),FALSE),
  IF(AND(VALUE(LEFT($A2030,3))=312,LEFT($G2030,5)="Total",$B2030="O "),VLOOKUP('312'!$F$80,_312_Table3,MATCH('312'!$V$16,_312_Table3_ColumnLookup,0),FALSE),
  IF(AND(VALUE(LEFT($A2030,3))=312,LEFT($G2030,5)="Total",$B2030="Q "),VLOOKUP('312'!$F$80,_312_Table3,MATCH('312'!$X$16,_312_Table3_ColumnLookup,0),FALSE),
  IF(AND(VALUE(LEFT($A2030,3))=312,LEFT($G2030,5)="Total"),VLOOKUP('312'!$F$80,_312_Table3,MATCH(LEFT($B2030,1),_312_Table3_ColumnLookup,0),FALSE),
  IF(AND(VALUE(LEFT($A2030,3))=312,LEN($I2030)=4,$B2030="G"),VLOOKUP($I2030,_312_Table3,MATCH('312'!$N$16,_312_Table3_ColumnLookup,0),FALSE),
  IF(AND(VALUE(LEFT($A2030,3))=312,LEN($I2030)=4,$B2030="O"),VLOOKUP($I2030,_312_Table3,MATCH('312'!$V$16,_312_Table3_ColumnLookup,0),FALSE),
  IF(AND(VALUE(LEFT($A2030,3))=312,LEN($I2030)=4,$B2030="Q"),VLOOKUP($I2030,_312_Table3,MATCH('312'!$X$16,_312_Table3_ColumnLookup,0),FALSE),
  IF(AND(VALUE(LEFT($A2030,3))=312,LEN($I2030)=4),VLOOKUP($I2030,_312_Table3,MATCH(LEFT($B2030,1),_312_Table3_ColumnLookup,0),FALSE)
+N("312"),
  IF(VALUE(LEFT($A2030,3))=313,VLOOKUP(VALUE(MID($B2030,2,1)),_313_Table3,MATCH(MID($B2030,1,1),_313_Table3_ColumnLookup,0),FALSE)
+N("313"),
  IF(AND(VALUE(LEFT($A2030,3))=314,LEN($B2030)=3),VLOOKUP(VALUE(MID($B2030,2,2)),_314_Table3,MATCH(MID($B2030,1,1),_314_Table3_ColumnLookup,0),FALSE),
  IF(VALUE(LEFT($A2030,3))=314,VLOOKUP(VALUE(MID($B2030,2,1)),_314_Table3,MATCH(MID($B2030,1,1),_314_Table3_ColumnLookup,0),FALSE)
+N("314"),
""))))))))))))))))))))))))</f>
        <v>#N/A</v>
      </c>
      <c r="H2030" s="321" t="str">
        <f>IFERROR(
IF(ISERROR($D2030)=FALSE,$D2030,IF(ISERROR($E2030)=FALSE,$E2030,IF(ISERROR($F2030)=FALSE,$F2030
+N("012 checkboxes"),
IF(
IF(OR(LEFT($A2030,9)="Syndicate",LEFT($A2030,12)="NewSyndicate"),VLOOKUP($A2030,'012'!$J:$ZW,MATCH("Link to button",'012'!$J$1:$ZW$1,0),0)
+N("309 checkbox"),
IF($C2030="309 LCR Summary0",VLOOKUP("Notes990",'309'!$P:$ZZ,MATCH("Link to button",'309'!$P$1:$ZZ$1,0),0)
+N("313 checkboxes"),
IF($C2030="313 Financial Information0LcmVsScr",IF($C2030="309 LCR Summary0",VLOOKUP("LcmVsScr",'309'!$N:$ZZ,MATCH("Link to button",'309'!$N$1:$ZZ$1,0),0),
IF($C2030="313 Financial Information0LcrDocAttached",IF($C2030="309 LCR Summary0",VLOOKUP("LcrDocAttached",'309'!$N:$ZZ,MATCH("Link to button",'309'!$N$1:$ZZ$1,0),
0)))))))=1,TRUE,FALSE)
))),"")</f>
        <v/>
      </c>
    </row>
    <row r="2031" spans="1:8">
      <c r="A2031" s="237" t="e">
        <f>VLOOKUP($G2031,CSVLookups!$B:$R,MATCH(A$1,CSVLookups!$B$1:$R$1,0),FALSE)</f>
        <v>#N/A</v>
      </c>
      <c r="B2031" s="237" t="e">
        <f>VLOOKUP($G2031,CSVLookups!$B:$R,MATCH(B$1,CSVLookups!$B$1:$R$1,0),FALSE)</f>
        <v>#N/A</v>
      </c>
      <c r="C2031" s="238" t="e">
        <f t="shared" si="32"/>
        <v>#N/A</v>
      </c>
      <c r="D2031" s="238" t="e">
        <f>IF(AND(VALUE(LEFT($A2031,3))=309,LEN($B2031)=3),VLOOKUP(VALUE(MID($B2031,2,2)),_309_Table1,MATCH(MID($B2031,1,1),_309_Table1_ColumnLookup,0),FALSE),
  IF($C2031="309 LCR SummaryA",OneYearSCR,IF($C2031="309 LCR SummaryB",UltimateSCR,IF(VALUE(LEFT($A2031,3))=309,VLOOKUP(VALUE(MID($B2031,2,1)),_309_Table1,MATCH(MID($B2031,1,1),_309_Table1_ColumnLookup,0),FALSE)
+N("309"),
  IF(VALUE(LEFT($A2031,3))=310,VLOOKUP(VALUE(MID($B2031,2,1)),_310_Table1,MATCH(MID($B2031,1,1),_310_Table1_ColumnLookup,0),FALSE)
+N("310"),
  IF(AND(VALUE(LEFT($A2031,3))=311,LEN($I2031)=4),VLOOKUP($I2031,_311_Table1,MATCH($B2031,_311_Table1_ColumnLookup,0),FALSE),
  IF(AND(VALUE(LEFT($A2031,3))=311,OR($B2031="I2",$B2031="J2",$B2031="K2",$B2031="L2")),VLOOKUP('311'!$G$58,_311_Table1,MATCH(MID($B2031,1,1),_311_Table1_ColumnLookup,0),FALSE),
  IF(AND(VALUE(LEFT($A2031,3))=311,RIGHT($B2031,5)="Total"),VLOOKUP('311'!$G$59,_311_Table1,MATCH(MID($B2031,1,1),_311_Table1_ColumnLookup,0),FALSE),
  IF(VALUE(LEFT($A2031,3))=311,VLOOKUP(VALUE(MID($B2031,2,1)),_311_Table1,MATCH(MID($B2031,1,1),_311_Table1_ColumnLookup,0),FALSE)
+N("311"),
  IF(AND(VALUE(LEFT($A2031,3))=312,LEFT($G2031,10)="Unincepted",$B2031="G "),VLOOKUP(" ULO",_312_Table1,MATCH('312'!$N$16,_312_Table1_ColumnLookup,0),FALSE),
  IF(AND(VALUE(LEFT($A2031,3))=312,LEFT($G2031,10)="Unincepted",$B2031="O "),VLOOKUP(" ULO",_312_Table1,MATCH('312'!$V$16,_312_Table1_ColumnLookup,0),FALSE),
  IF(AND(VALUE(LEFT($A2031,3))=312,LEFT($G2031,10)="Unincepted",$B2031="Q "),VLOOKUP(" ULO",_312_Table1,MATCH('312'!$X$16,_312_Table1_ColumnLookup,0),FALSE),
  IF(AND(VALUE(LEFT($A2031,3))=312,LEFT($G2031,10)="Unincepted"),VLOOKUP(" ULO",_312_Table1,MATCH(LEFT($B2031,1),_312_Table1_ColumnLookup,0),FALSE),
  IF(AND(VALUE(LEFT($A2031,3))=312,LEFT($G2031,5)="Total",$B2031="G "),VLOOKUP('312'!$F$80,_312_Table1,MATCH('312'!$N$16,_312_Table1_ColumnLookup,0),FALSE),
  IF(AND(VALUE(LEFT($A2031,3))=312,LEFT($G2031,5)="Total",$B2031="O "),VLOOKUP('312'!$F$80,_312_Table1,MATCH('312'!$V$16,_312_Table1_ColumnLookup,0),FALSE),
  IF(AND(VALUE(LEFT($A2031,3))=312,LEFT($G2031,5)="Total",$B2031="Q "),VLOOKUP('312'!$F$80,_312_Table1,MATCH('312'!$X$16,_312_Table1_ColumnLookup,0),FALSE),
  IF(AND(VALUE(LEFT($A2031,3))=312,LEFT($G2031,5)="Total"),VLOOKUP('312'!$F$80,_312_Table1,MATCH(LEFT($B2031,1),_312_Table1_ColumnLookup,0),FALSE),
  IF(AND(VALUE(LEFT($A2031,3))=312,LEN($I2031)=4,$B2031="G"),VLOOKUP($I2031,_312_Table1,MATCH('312'!$N$16,_312_Table1_ColumnLookup,0),FALSE),
  IF(AND(VALUE(LEFT($A2031,3))=312,LEN($I2031)=4,$B2031="O"),VLOOKUP($I2031,_312_Table1,MATCH('312'!$V$16,_312_Table1_ColumnLookup,0),FALSE),
  IF(AND(VALUE(LEFT($A2031,3))=312,LEN($I2031)=4,$B2031="Q"),VLOOKUP($I2031,_312_Table1,MATCH('312'!$X$16,_312_Table1_ColumnLookup,0),FALSE),
  IF(AND(VALUE(LEFT($A2031,3))=312,LEN($I2031)=4),VLOOKUP($I2031,_312_Table1,MATCH(LEFT($B2031,1),_312_Table1_ColumnLookup,0),FALSE)
+N("312"),
  IF(VALUE(LEFT($A2031,3))=313,VLOOKUP(VALUE(MID($B2031,2,1)),_313_Table1,MATCH(MID($B2031,1,1),_313_Table1_ColumnLookup,0),FALSE)
+N("313"),
  IF(AND(VALUE(LEFT($A2031,3))=314,LEN($B2031)=3),VLOOKUP(VALUE(MID($B2031,2,2)),_314_Table1,MATCH(MID($B2031,1,1),_314_Table1_ColumnLookup,0),FALSE),
  IF(VALUE(LEFT($A2031,3))=314,VLOOKUP(VALUE(MID($B2031,2,1)),_314_Table1,MATCH(MID($B2031,1,1),_314_Table1_ColumnLookup,0),FALSE)
+N("314"),
""))))))))))))))))))))))))</f>
        <v>#N/A</v>
      </c>
      <c r="E2031" s="238" t="e">
        <f>IF(AND(VALUE(LEFT($A2031,3))=309,LEN($B2031)=3),VLOOKUP(VALUE(MID($B2031,2,2)),_309_Table2,MATCH(MID($B2031,1,1),_309_Table2_ColumnLookup,0),FALSE),
  IF($C2031="309 LCR SummaryA",OneYearSCR,IF($C2031="309 LCR SummaryB",UltimateSCR,IF(VALUE(LEFT($A2031,3))=309,VLOOKUP(VALUE(MID($B2031,2,1)),_309_Table2,MATCH(MID($B2031,1,1),_309_Table2_ColumnLookup,0),FALSE)
+N("309"),
  IF(VALUE(LEFT($A2031,3))=310,VLOOKUP(VALUE(MID($B2031,2,1)),_310_Table2,MATCH(MID($B2031,1,1),_310_Table2_ColumnLookup,0),FALSE)
+N("310"),
  IF(AND(VALUE(LEFT($A2031,3))=311,LEN($I2031)=4),VLOOKUP($I2031,_311_Table2,MATCH($B2031,_311_Table2_ColumnLookup,0),FALSE),
  IF(AND(VALUE(LEFT($A2031,3))=311,OR($B2031="I2",$B2031="J2",$B2031="K2",$B2031="L2")),VLOOKUP('311'!$G$58,_311_Table2,MATCH(MID($B2031,1,1),_311_Table2_ColumnLookup,0),FALSE),
  IF(AND(VALUE(LEFT($A2031,3))=311,RIGHT($B2031,5)="Total"),VLOOKUP('311'!$G$59,_311_Table2,MATCH(MID($B2031,1,1),_311_Table2_ColumnLookup,0),FALSE),
  IF(VALUE(LEFT($A2031,3))=311,VLOOKUP(VALUE(MID($B2031,2,1)),_311_Table2,MATCH(MID($B2031,1,1),_311_Table2_ColumnLookup,0),FALSE)
+N("311"),
  IF(AND(VALUE(LEFT($A2031,3))=312,LEFT($G2031,10)="Unincepted",$B2031="G "),VLOOKUP(" ULO",_312_Table2,MATCH('312'!$N$16,_312_Table2_ColumnLookup,0),FALSE),
  IF(AND(VALUE(LEFT($A2031,3))=312,LEFT($G2031,10)="Unincepted",$B2031="O "),VLOOKUP(" ULO",_312_Table2,MATCH('312'!$V$16,_312_Table2_ColumnLookup,0),FALSE),
  IF(AND(VALUE(LEFT($A2031,3))=312,LEFT($G2031,10)="Unincepted",$B2031="Q "),VLOOKUP(" ULO",_312_Table2,MATCH('312'!$X$16,_312_Table2_ColumnLookup,0),FALSE),
  IF(AND(VALUE(LEFT($A2031,3))=312,LEFT($G2031,10)="Unincepted"),VLOOKUP(" ULO",_312_Table2,MATCH(LEFT($B2031,1),_312_Table2_ColumnLookup,0),FALSE),
  IF(AND(VALUE(LEFT($A2031,3))=312,LEFT($G2031,5)="Total",$B2031="G "),VLOOKUP('312'!$F$80,_312_Table2,MATCH('312'!$N$16,_312_Table2_ColumnLookup,0),FALSE),
  IF(AND(VALUE(LEFT($A2031,3))=312,LEFT($G2031,5)="Total",$B2031="O "),VLOOKUP('312'!$F$80,_312_Table2,MATCH('312'!$V$16,_312_Table2_ColumnLookup,0),FALSE),
  IF(AND(VALUE(LEFT($A2031,3))=312,LEFT($G2031,5)="Total",$B2031="Q "),VLOOKUP('312'!$F$80,_312_Table2,MATCH('312'!$X$16,_312_Table2_ColumnLookup,0),FALSE),
  IF(AND(VALUE(LEFT($A2031,3))=312,LEFT($G2031,5)="Total"),VLOOKUP('312'!$F$80,_312_Table2,MATCH(LEFT($B2031,1),_312_Table2_ColumnLookup,0),FALSE),
  IF(AND(VALUE(LEFT($A2031,3))=312,LEN($I2031)=4,$B2031="G"),VLOOKUP($I2031,_312_Table2,MATCH('312'!$N$16,_312_Table2_ColumnLookup,0),FALSE),
  IF(AND(VALUE(LEFT($A2031,3))=312,LEN($I2031)=4,$B2031="O"),VLOOKUP($I2031,_312_Table2,MATCH('312'!$V$16,_312_Table2_ColumnLookup,0),FALSE),
  IF(AND(VALUE(LEFT($A2031,3))=312,LEN($I2031)=4,$B2031="Q"),VLOOKUP($I2031,_312_Table2,MATCH('312'!$X$16,_312_Table2_ColumnLookup,0),FALSE),
  IF(AND(VALUE(LEFT($A2031,3))=312,LEN($I2031)=4),VLOOKUP($I2031,_312_Table2,MATCH(LEFT($B2031,1),_312_Table2_ColumnLookup,0),FALSE)
+N("312"),
  IF(VALUE(LEFT($A2031,3))=313,VLOOKUP(VALUE(MID($B2031,2,1)),_313_Table2,MATCH(MID($B2031,1,1),_313_Table2_ColumnLookup,0),FALSE)
+N("313"),
  IF(AND(VALUE(LEFT($A2031,3))=314,LEN($B2031)=3),VLOOKUP(VALUE(MID($B2031,2,2)),_314_Table2,MATCH(MID($B2031,1,1),_314_Table2_ColumnLookup,0),FALSE),
  IF(VALUE(LEFT($A2031,3))=314,VLOOKUP(VALUE(MID($B2031,2,1)),_314_Table2,MATCH(MID($B2031,1,1),_314_Table2_ColumnLookup,0),FALSE)
+N("314"),
""))))))))))))))))))))))))</f>
        <v>#N/A</v>
      </c>
      <c r="F2031" s="238" t="e">
        <f>IF(AND(VALUE(LEFT($A2031,3))=309,LEN($B2031)=3),VLOOKUP(VALUE(MID($B2031,2,2)),_309_Table3,MATCH(MID($B2031,1,1),_309_Table3_ColumnLookup,0),FALSE),
  IF($C2031="309 LCR SummaryA",OneYearSCR,IF($C2031="309 LCR SummaryB",UltimateSCR,IF(VALUE(LEFT($A2031,3))=309,VLOOKUP(VALUE(MID($B2031,2,1)),_309_Table3,MATCH(MID($B2031,1,1),_309_Table3_ColumnLookup,0),FALSE)
+N("309"),
  IF(VALUE(LEFT($A2031,3))=310,VLOOKUP(VALUE(MID($B2031,2,1)),_310_Table3,MATCH(MID($B2031,1,1),_310_Table3_ColumnLookup,0),FALSE)
+N("310"),
  IF(AND(VALUE(LEFT($A2031,3))=311,LEN($I2031)=4),VLOOKUP($I2031,_311_Table3,MATCH($B2031,_311_Table3_ColumnLookup,0),FALSE),
  IF(AND(VALUE(LEFT($A2031,3))=311,OR($B2031="I2",$B2031="J2",$B2031="K2",$B2031="L2")),VLOOKUP('311'!$G$58,_311_Table3,MATCH(MID($B2031,1,1),_311_Table3_ColumnLookup,0),FALSE),
  IF(AND(VALUE(LEFT($A2031,3))=311,RIGHT($B2031,5)="Total"),VLOOKUP('311'!$G$59,_311_Table3,MATCH(MID($B2031,1,1),_311_Table3_ColumnLookup,0),FALSE),
  IF(VALUE(LEFT($A2031,3))=311,VLOOKUP(VALUE(MID($B2031,2,1)),_311_Table3,MATCH(MID($B2031,1,1),_311_Table3_ColumnLookup,0),FALSE)
+N("311"),
  IF(AND(VALUE(LEFT($A2031,3))=312,LEFT($G2031,10)="Unincepted",$B2031="G "),VLOOKUP(" ULO",_312_Table3,MATCH('312'!$N$16,_312_Table3_ColumnLookup,0),FALSE),
  IF(AND(VALUE(LEFT($A2031,3))=312,LEFT($G2031,10)="Unincepted",$B2031="O "),VLOOKUP(" ULO",_312_Table3,MATCH('312'!$V$16,_312_Table3_ColumnLookup,0),FALSE),
  IF(AND(VALUE(LEFT($A2031,3))=312,LEFT($G2031,10)="Unincepted",$B2031="Q "),VLOOKUP(" ULO",_312_Table3,MATCH('312'!$X$16,_312_Table3_ColumnLookup,0),FALSE),
  IF(AND(VALUE(LEFT($A2031,3))=312,LEFT($G2031,10)="Unincepted"),VLOOKUP(" ULO",_312_Table3,MATCH(LEFT($B2031,1),_312_Table3_ColumnLookup,0),FALSE),
  IF(AND(VALUE(LEFT($A2031,3))=312,LEFT($G2031,5)="Total",$B2031="G "),VLOOKUP('312'!$F$80,_312_Table3,MATCH('312'!$N$16,_312_Table3_ColumnLookup,0),FALSE),
  IF(AND(VALUE(LEFT($A2031,3))=312,LEFT($G2031,5)="Total",$B2031="O "),VLOOKUP('312'!$F$80,_312_Table3,MATCH('312'!$V$16,_312_Table3_ColumnLookup,0),FALSE),
  IF(AND(VALUE(LEFT($A2031,3))=312,LEFT($G2031,5)="Total",$B2031="Q "),VLOOKUP('312'!$F$80,_312_Table3,MATCH('312'!$X$16,_312_Table3_ColumnLookup,0),FALSE),
  IF(AND(VALUE(LEFT($A2031,3))=312,LEFT($G2031,5)="Total"),VLOOKUP('312'!$F$80,_312_Table3,MATCH(LEFT($B2031,1),_312_Table3_ColumnLookup,0),FALSE),
  IF(AND(VALUE(LEFT($A2031,3))=312,LEN($I2031)=4,$B2031="G"),VLOOKUP($I2031,_312_Table3,MATCH('312'!$N$16,_312_Table3_ColumnLookup,0),FALSE),
  IF(AND(VALUE(LEFT($A2031,3))=312,LEN($I2031)=4,$B2031="O"),VLOOKUP($I2031,_312_Table3,MATCH('312'!$V$16,_312_Table3_ColumnLookup,0),FALSE),
  IF(AND(VALUE(LEFT($A2031,3))=312,LEN($I2031)=4,$B2031="Q"),VLOOKUP($I2031,_312_Table3,MATCH('312'!$X$16,_312_Table3_ColumnLookup,0),FALSE),
  IF(AND(VALUE(LEFT($A2031,3))=312,LEN($I2031)=4),VLOOKUP($I2031,_312_Table3,MATCH(LEFT($B2031,1),_312_Table3_ColumnLookup,0),FALSE)
+N("312"),
  IF(VALUE(LEFT($A2031,3))=313,VLOOKUP(VALUE(MID($B2031,2,1)),_313_Table3,MATCH(MID($B2031,1,1),_313_Table3_ColumnLookup,0),FALSE)
+N("313"),
  IF(AND(VALUE(LEFT($A2031,3))=314,LEN($B2031)=3),VLOOKUP(VALUE(MID($B2031,2,2)),_314_Table3,MATCH(MID($B2031,1,1),_314_Table3_ColumnLookup,0),FALSE),
  IF(VALUE(LEFT($A2031,3))=314,VLOOKUP(VALUE(MID($B2031,2,1)),_314_Table3,MATCH(MID($B2031,1,1),_314_Table3_ColumnLookup,0),FALSE)
+N("314"),
""))))))))))))))))))))))))</f>
        <v>#N/A</v>
      </c>
      <c r="H2031" s="321" t="str">
        <f>IFERROR(
IF(ISERROR($D2031)=FALSE,$D2031,IF(ISERROR($E2031)=FALSE,$E2031,IF(ISERROR($F2031)=FALSE,$F2031
+N("012 checkboxes"),
IF(
IF(OR(LEFT($A2031,9)="Syndicate",LEFT($A2031,12)="NewSyndicate"),VLOOKUP($A2031,'012'!$J:$ZW,MATCH("Link to button",'012'!$J$1:$ZW$1,0),0)
+N("309 checkbox"),
IF($C2031="309 LCR Summary0",VLOOKUP("Notes990",'309'!$P:$ZZ,MATCH("Link to button",'309'!$P$1:$ZZ$1,0),0)
+N("313 checkboxes"),
IF($C2031="313 Financial Information0LcmVsScr",IF($C2031="309 LCR Summary0",VLOOKUP("LcmVsScr",'309'!$N:$ZZ,MATCH("Link to button",'309'!$N$1:$ZZ$1,0),0),
IF($C2031="313 Financial Information0LcrDocAttached",IF($C2031="309 LCR Summary0",VLOOKUP("LcrDocAttached",'309'!$N:$ZZ,MATCH("Link to button",'309'!$N$1:$ZZ$1,0),
0)))))))=1,TRUE,FALSE)
))),"")</f>
        <v/>
      </c>
    </row>
    <row r="2032" spans="1:8">
      <c r="A2032" s="237" t="e">
        <f>VLOOKUP($G2032,CSVLookups!$B:$R,MATCH(A$1,CSVLookups!$B$1:$R$1,0),FALSE)</f>
        <v>#N/A</v>
      </c>
      <c r="B2032" s="237" t="e">
        <f>VLOOKUP($G2032,CSVLookups!$B:$R,MATCH(B$1,CSVLookups!$B$1:$R$1,0),FALSE)</f>
        <v>#N/A</v>
      </c>
      <c r="C2032" s="238" t="e">
        <f t="shared" si="32"/>
        <v>#N/A</v>
      </c>
      <c r="D2032" s="238" t="e">
        <f>IF(AND(VALUE(LEFT($A2032,3))=309,LEN($B2032)=3),VLOOKUP(VALUE(MID($B2032,2,2)),_309_Table1,MATCH(MID($B2032,1,1),_309_Table1_ColumnLookup,0),FALSE),
  IF($C2032="309 LCR SummaryA",OneYearSCR,IF($C2032="309 LCR SummaryB",UltimateSCR,IF(VALUE(LEFT($A2032,3))=309,VLOOKUP(VALUE(MID($B2032,2,1)),_309_Table1,MATCH(MID($B2032,1,1),_309_Table1_ColumnLookup,0),FALSE)
+N("309"),
  IF(VALUE(LEFT($A2032,3))=310,VLOOKUP(VALUE(MID($B2032,2,1)),_310_Table1,MATCH(MID($B2032,1,1),_310_Table1_ColumnLookup,0),FALSE)
+N("310"),
  IF(AND(VALUE(LEFT($A2032,3))=311,LEN($I2032)=4),VLOOKUP($I2032,_311_Table1,MATCH($B2032,_311_Table1_ColumnLookup,0),FALSE),
  IF(AND(VALUE(LEFT($A2032,3))=311,OR($B2032="I2",$B2032="J2",$B2032="K2",$B2032="L2")),VLOOKUP('311'!$G$58,_311_Table1,MATCH(MID($B2032,1,1),_311_Table1_ColumnLookup,0),FALSE),
  IF(AND(VALUE(LEFT($A2032,3))=311,RIGHT($B2032,5)="Total"),VLOOKUP('311'!$G$59,_311_Table1,MATCH(MID($B2032,1,1),_311_Table1_ColumnLookup,0),FALSE),
  IF(VALUE(LEFT($A2032,3))=311,VLOOKUP(VALUE(MID($B2032,2,1)),_311_Table1,MATCH(MID($B2032,1,1),_311_Table1_ColumnLookup,0),FALSE)
+N("311"),
  IF(AND(VALUE(LEFT($A2032,3))=312,LEFT($G2032,10)="Unincepted",$B2032="G "),VLOOKUP(" ULO",_312_Table1,MATCH('312'!$N$16,_312_Table1_ColumnLookup,0),FALSE),
  IF(AND(VALUE(LEFT($A2032,3))=312,LEFT($G2032,10)="Unincepted",$B2032="O "),VLOOKUP(" ULO",_312_Table1,MATCH('312'!$V$16,_312_Table1_ColumnLookup,0),FALSE),
  IF(AND(VALUE(LEFT($A2032,3))=312,LEFT($G2032,10)="Unincepted",$B2032="Q "),VLOOKUP(" ULO",_312_Table1,MATCH('312'!$X$16,_312_Table1_ColumnLookup,0),FALSE),
  IF(AND(VALUE(LEFT($A2032,3))=312,LEFT($G2032,10)="Unincepted"),VLOOKUP(" ULO",_312_Table1,MATCH(LEFT($B2032,1),_312_Table1_ColumnLookup,0),FALSE),
  IF(AND(VALUE(LEFT($A2032,3))=312,LEFT($G2032,5)="Total",$B2032="G "),VLOOKUP('312'!$F$80,_312_Table1,MATCH('312'!$N$16,_312_Table1_ColumnLookup,0),FALSE),
  IF(AND(VALUE(LEFT($A2032,3))=312,LEFT($G2032,5)="Total",$B2032="O "),VLOOKUP('312'!$F$80,_312_Table1,MATCH('312'!$V$16,_312_Table1_ColumnLookup,0),FALSE),
  IF(AND(VALUE(LEFT($A2032,3))=312,LEFT($G2032,5)="Total",$B2032="Q "),VLOOKUP('312'!$F$80,_312_Table1,MATCH('312'!$X$16,_312_Table1_ColumnLookup,0),FALSE),
  IF(AND(VALUE(LEFT($A2032,3))=312,LEFT($G2032,5)="Total"),VLOOKUP('312'!$F$80,_312_Table1,MATCH(LEFT($B2032,1),_312_Table1_ColumnLookup,0),FALSE),
  IF(AND(VALUE(LEFT($A2032,3))=312,LEN($I2032)=4,$B2032="G"),VLOOKUP($I2032,_312_Table1,MATCH('312'!$N$16,_312_Table1_ColumnLookup,0),FALSE),
  IF(AND(VALUE(LEFT($A2032,3))=312,LEN($I2032)=4,$B2032="O"),VLOOKUP($I2032,_312_Table1,MATCH('312'!$V$16,_312_Table1_ColumnLookup,0),FALSE),
  IF(AND(VALUE(LEFT($A2032,3))=312,LEN($I2032)=4,$B2032="Q"),VLOOKUP($I2032,_312_Table1,MATCH('312'!$X$16,_312_Table1_ColumnLookup,0),FALSE),
  IF(AND(VALUE(LEFT($A2032,3))=312,LEN($I2032)=4),VLOOKUP($I2032,_312_Table1,MATCH(LEFT($B2032,1),_312_Table1_ColumnLookup,0),FALSE)
+N("312"),
  IF(VALUE(LEFT($A2032,3))=313,VLOOKUP(VALUE(MID($B2032,2,1)),_313_Table1,MATCH(MID($B2032,1,1),_313_Table1_ColumnLookup,0),FALSE)
+N("313"),
  IF(AND(VALUE(LEFT($A2032,3))=314,LEN($B2032)=3),VLOOKUP(VALUE(MID($B2032,2,2)),_314_Table1,MATCH(MID($B2032,1,1),_314_Table1_ColumnLookup,0),FALSE),
  IF(VALUE(LEFT($A2032,3))=314,VLOOKUP(VALUE(MID($B2032,2,1)),_314_Table1,MATCH(MID($B2032,1,1),_314_Table1_ColumnLookup,0),FALSE)
+N("314"),
""))))))))))))))))))))))))</f>
        <v>#N/A</v>
      </c>
      <c r="E2032" s="238" t="e">
        <f>IF(AND(VALUE(LEFT($A2032,3))=309,LEN($B2032)=3),VLOOKUP(VALUE(MID($B2032,2,2)),_309_Table2,MATCH(MID($B2032,1,1),_309_Table2_ColumnLookup,0),FALSE),
  IF($C2032="309 LCR SummaryA",OneYearSCR,IF($C2032="309 LCR SummaryB",UltimateSCR,IF(VALUE(LEFT($A2032,3))=309,VLOOKUP(VALUE(MID($B2032,2,1)),_309_Table2,MATCH(MID($B2032,1,1),_309_Table2_ColumnLookup,0),FALSE)
+N("309"),
  IF(VALUE(LEFT($A2032,3))=310,VLOOKUP(VALUE(MID($B2032,2,1)),_310_Table2,MATCH(MID($B2032,1,1),_310_Table2_ColumnLookup,0),FALSE)
+N("310"),
  IF(AND(VALUE(LEFT($A2032,3))=311,LEN($I2032)=4),VLOOKUP($I2032,_311_Table2,MATCH($B2032,_311_Table2_ColumnLookup,0),FALSE),
  IF(AND(VALUE(LEFT($A2032,3))=311,OR($B2032="I2",$B2032="J2",$B2032="K2",$B2032="L2")),VLOOKUP('311'!$G$58,_311_Table2,MATCH(MID($B2032,1,1),_311_Table2_ColumnLookup,0),FALSE),
  IF(AND(VALUE(LEFT($A2032,3))=311,RIGHT($B2032,5)="Total"),VLOOKUP('311'!$G$59,_311_Table2,MATCH(MID($B2032,1,1),_311_Table2_ColumnLookup,0),FALSE),
  IF(VALUE(LEFT($A2032,3))=311,VLOOKUP(VALUE(MID($B2032,2,1)),_311_Table2,MATCH(MID($B2032,1,1),_311_Table2_ColumnLookup,0),FALSE)
+N("311"),
  IF(AND(VALUE(LEFT($A2032,3))=312,LEFT($G2032,10)="Unincepted",$B2032="G "),VLOOKUP(" ULO",_312_Table2,MATCH('312'!$N$16,_312_Table2_ColumnLookup,0),FALSE),
  IF(AND(VALUE(LEFT($A2032,3))=312,LEFT($G2032,10)="Unincepted",$B2032="O "),VLOOKUP(" ULO",_312_Table2,MATCH('312'!$V$16,_312_Table2_ColumnLookup,0),FALSE),
  IF(AND(VALUE(LEFT($A2032,3))=312,LEFT($G2032,10)="Unincepted",$B2032="Q "),VLOOKUP(" ULO",_312_Table2,MATCH('312'!$X$16,_312_Table2_ColumnLookup,0),FALSE),
  IF(AND(VALUE(LEFT($A2032,3))=312,LEFT($G2032,10)="Unincepted"),VLOOKUP(" ULO",_312_Table2,MATCH(LEFT($B2032,1),_312_Table2_ColumnLookup,0),FALSE),
  IF(AND(VALUE(LEFT($A2032,3))=312,LEFT($G2032,5)="Total",$B2032="G "),VLOOKUP('312'!$F$80,_312_Table2,MATCH('312'!$N$16,_312_Table2_ColumnLookup,0),FALSE),
  IF(AND(VALUE(LEFT($A2032,3))=312,LEFT($G2032,5)="Total",$B2032="O "),VLOOKUP('312'!$F$80,_312_Table2,MATCH('312'!$V$16,_312_Table2_ColumnLookup,0),FALSE),
  IF(AND(VALUE(LEFT($A2032,3))=312,LEFT($G2032,5)="Total",$B2032="Q "),VLOOKUP('312'!$F$80,_312_Table2,MATCH('312'!$X$16,_312_Table2_ColumnLookup,0),FALSE),
  IF(AND(VALUE(LEFT($A2032,3))=312,LEFT($G2032,5)="Total"),VLOOKUP('312'!$F$80,_312_Table2,MATCH(LEFT($B2032,1),_312_Table2_ColumnLookup,0),FALSE),
  IF(AND(VALUE(LEFT($A2032,3))=312,LEN($I2032)=4,$B2032="G"),VLOOKUP($I2032,_312_Table2,MATCH('312'!$N$16,_312_Table2_ColumnLookup,0),FALSE),
  IF(AND(VALUE(LEFT($A2032,3))=312,LEN($I2032)=4,$B2032="O"),VLOOKUP($I2032,_312_Table2,MATCH('312'!$V$16,_312_Table2_ColumnLookup,0),FALSE),
  IF(AND(VALUE(LEFT($A2032,3))=312,LEN($I2032)=4,$B2032="Q"),VLOOKUP($I2032,_312_Table2,MATCH('312'!$X$16,_312_Table2_ColumnLookup,0),FALSE),
  IF(AND(VALUE(LEFT($A2032,3))=312,LEN($I2032)=4),VLOOKUP($I2032,_312_Table2,MATCH(LEFT($B2032,1),_312_Table2_ColumnLookup,0),FALSE)
+N("312"),
  IF(VALUE(LEFT($A2032,3))=313,VLOOKUP(VALUE(MID($B2032,2,1)),_313_Table2,MATCH(MID($B2032,1,1),_313_Table2_ColumnLookup,0),FALSE)
+N("313"),
  IF(AND(VALUE(LEFT($A2032,3))=314,LEN($B2032)=3),VLOOKUP(VALUE(MID($B2032,2,2)),_314_Table2,MATCH(MID($B2032,1,1),_314_Table2_ColumnLookup,0),FALSE),
  IF(VALUE(LEFT($A2032,3))=314,VLOOKUP(VALUE(MID($B2032,2,1)),_314_Table2,MATCH(MID($B2032,1,1),_314_Table2_ColumnLookup,0),FALSE)
+N("314"),
""))))))))))))))))))))))))</f>
        <v>#N/A</v>
      </c>
      <c r="F2032" s="238" t="e">
        <f>IF(AND(VALUE(LEFT($A2032,3))=309,LEN($B2032)=3),VLOOKUP(VALUE(MID($B2032,2,2)),_309_Table3,MATCH(MID($B2032,1,1),_309_Table3_ColumnLookup,0),FALSE),
  IF($C2032="309 LCR SummaryA",OneYearSCR,IF($C2032="309 LCR SummaryB",UltimateSCR,IF(VALUE(LEFT($A2032,3))=309,VLOOKUP(VALUE(MID($B2032,2,1)),_309_Table3,MATCH(MID($B2032,1,1),_309_Table3_ColumnLookup,0),FALSE)
+N("309"),
  IF(VALUE(LEFT($A2032,3))=310,VLOOKUP(VALUE(MID($B2032,2,1)),_310_Table3,MATCH(MID($B2032,1,1),_310_Table3_ColumnLookup,0),FALSE)
+N("310"),
  IF(AND(VALUE(LEFT($A2032,3))=311,LEN($I2032)=4),VLOOKUP($I2032,_311_Table3,MATCH($B2032,_311_Table3_ColumnLookup,0),FALSE),
  IF(AND(VALUE(LEFT($A2032,3))=311,OR($B2032="I2",$B2032="J2",$B2032="K2",$B2032="L2")),VLOOKUP('311'!$G$58,_311_Table3,MATCH(MID($B2032,1,1),_311_Table3_ColumnLookup,0),FALSE),
  IF(AND(VALUE(LEFT($A2032,3))=311,RIGHT($B2032,5)="Total"),VLOOKUP('311'!$G$59,_311_Table3,MATCH(MID($B2032,1,1),_311_Table3_ColumnLookup,0),FALSE),
  IF(VALUE(LEFT($A2032,3))=311,VLOOKUP(VALUE(MID($B2032,2,1)),_311_Table3,MATCH(MID($B2032,1,1),_311_Table3_ColumnLookup,0),FALSE)
+N("311"),
  IF(AND(VALUE(LEFT($A2032,3))=312,LEFT($G2032,10)="Unincepted",$B2032="G "),VLOOKUP(" ULO",_312_Table3,MATCH('312'!$N$16,_312_Table3_ColumnLookup,0),FALSE),
  IF(AND(VALUE(LEFT($A2032,3))=312,LEFT($G2032,10)="Unincepted",$B2032="O "),VLOOKUP(" ULO",_312_Table3,MATCH('312'!$V$16,_312_Table3_ColumnLookup,0),FALSE),
  IF(AND(VALUE(LEFT($A2032,3))=312,LEFT($G2032,10)="Unincepted",$B2032="Q "),VLOOKUP(" ULO",_312_Table3,MATCH('312'!$X$16,_312_Table3_ColumnLookup,0),FALSE),
  IF(AND(VALUE(LEFT($A2032,3))=312,LEFT($G2032,10)="Unincepted"),VLOOKUP(" ULO",_312_Table3,MATCH(LEFT($B2032,1),_312_Table3_ColumnLookup,0),FALSE),
  IF(AND(VALUE(LEFT($A2032,3))=312,LEFT($G2032,5)="Total",$B2032="G "),VLOOKUP('312'!$F$80,_312_Table3,MATCH('312'!$N$16,_312_Table3_ColumnLookup,0),FALSE),
  IF(AND(VALUE(LEFT($A2032,3))=312,LEFT($G2032,5)="Total",$B2032="O "),VLOOKUP('312'!$F$80,_312_Table3,MATCH('312'!$V$16,_312_Table3_ColumnLookup,0),FALSE),
  IF(AND(VALUE(LEFT($A2032,3))=312,LEFT($G2032,5)="Total",$B2032="Q "),VLOOKUP('312'!$F$80,_312_Table3,MATCH('312'!$X$16,_312_Table3_ColumnLookup,0),FALSE),
  IF(AND(VALUE(LEFT($A2032,3))=312,LEFT($G2032,5)="Total"),VLOOKUP('312'!$F$80,_312_Table3,MATCH(LEFT($B2032,1),_312_Table3_ColumnLookup,0),FALSE),
  IF(AND(VALUE(LEFT($A2032,3))=312,LEN($I2032)=4,$B2032="G"),VLOOKUP($I2032,_312_Table3,MATCH('312'!$N$16,_312_Table3_ColumnLookup,0),FALSE),
  IF(AND(VALUE(LEFT($A2032,3))=312,LEN($I2032)=4,$B2032="O"),VLOOKUP($I2032,_312_Table3,MATCH('312'!$V$16,_312_Table3_ColumnLookup,0),FALSE),
  IF(AND(VALUE(LEFT($A2032,3))=312,LEN($I2032)=4,$B2032="Q"),VLOOKUP($I2032,_312_Table3,MATCH('312'!$X$16,_312_Table3_ColumnLookup,0),FALSE),
  IF(AND(VALUE(LEFT($A2032,3))=312,LEN($I2032)=4),VLOOKUP($I2032,_312_Table3,MATCH(LEFT($B2032,1),_312_Table3_ColumnLookup,0),FALSE)
+N("312"),
  IF(VALUE(LEFT($A2032,3))=313,VLOOKUP(VALUE(MID($B2032,2,1)),_313_Table3,MATCH(MID($B2032,1,1),_313_Table3_ColumnLookup,0),FALSE)
+N("313"),
  IF(AND(VALUE(LEFT($A2032,3))=314,LEN($B2032)=3),VLOOKUP(VALUE(MID($B2032,2,2)),_314_Table3,MATCH(MID($B2032,1,1),_314_Table3_ColumnLookup,0),FALSE),
  IF(VALUE(LEFT($A2032,3))=314,VLOOKUP(VALUE(MID($B2032,2,1)),_314_Table3,MATCH(MID($B2032,1,1),_314_Table3_ColumnLookup,0),FALSE)
+N("314"),
""))))))))))))))))))))))))</f>
        <v>#N/A</v>
      </c>
      <c r="H2032" s="321" t="str">
        <f>IFERROR(
IF(ISERROR($D2032)=FALSE,$D2032,IF(ISERROR($E2032)=FALSE,$E2032,IF(ISERROR($F2032)=FALSE,$F2032
+N("012 checkboxes"),
IF(
IF(OR(LEFT($A2032,9)="Syndicate",LEFT($A2032,12)="NewSyndicate"),VLOOKUP($A2032,'012'!$J:$ZW,MATCH("Link to button",'012'!$J$1:$ZW$1,0),0)
+N("309 checkbox"),
IF($C2032="309 LCR Summary0",VLOOKUP("Notes990",'309'!$P:$ZZ,MATCH("Link to button",'309'!$P$1:$ZZ$1,0),0)
+N("313 checkboxes"),
IF($C2032="313 Financial Information0LcmVsScr",IF($C2032="309 LCR Summary0",VLOOKUP("LcmVsScr",'309'!$N:$ZZ,MATCH("Link to button",'309'!$N$1:$ZZ$1,0),0),
IF($C2032="313 Financial Information0LcrDocAttached",IF($C2032="309 LCR Summary0",VLOOKUP("LcrDocAttached",'309'!$N:$ZZ,MATCH("Link to button",'309'!$N$1:$ZZ$1,0),
0)))))))=1,TRUE,FALSE)
))),"")</f>
        <v/>
      </c>
    </row>
    <row r="2033" spans="1:8">
      <c r="A2033" s="237" t="e">
        <f>VLOOKUP($G2033,CSVLookups!$B:$R,MATCH(A$1,CSVLookups!$B$1:$R$1,0),FALSE)</f>
        <v>#N/A</v>
      </c>
      <c r="B2033" s="237" t="e">
        <f>VLOOKUP($G2033,CSVLookups!$B:$R,MATCH(B$1,CSVLookups!$B$1:$R$1,0),FALSE)</f>
        <v>#N/A</v>
      </c>
      <c r="C2033" s="238" t="e">
        <f t="shared" si="32"/>
        <v>#N/A</v>
      </c>
      <c r="D2033" s="238" t="e">
        <f>IF(AND(VALUE(LEFT($A2033,3))=309,LEN($B2033)=3),VLOOKUP(VALUE(MID($B2033,2,2)),_309_Table1,MATCH(MID($B2033,1,1),_309_Table1_ColumnLookup,0),FALSE),
  IF($C2033="309 LCR SummaryA",OneYearSCR,IF($C2033="309 LCR SummaryB",UltimateSCR,IF(VALUE(LEFT($A2033,3))=309,VLOOKUP(VALUE(MID($B2033,2,1)),_309_Table1,MATCH(MID($B2033,1,1),_309_Table1_ColumnLookup,0),FALSE)
+N("309"),
  IF(VALUE(LEFT($A2033,3))=310,VLOOKUP(VALUE(MID($B2033,2,1)),_310_Table1,MATCH(MID($B2033,1,1),_310_Table1_ColumnLookup,0),FALSE)
+N("310"),
  IF(AND(VALUE(LEFT($A2033,3))=311,LEN($I2033)=4),VLOOKUP($I2033,_311_Table1,MATCH($B2033,_311_Table1_ColumnLookup,0),FALSE),
  IF(AND(VALUE(LEFT($A2033,3))=311,OR($B2033="I2",$B2033="J2",$B2033="K2",$B2033="L2")),VLOOKUP('311'!$G$58,_311_Table1,MATCH(MID($B2033,1,1),_311_Table1_ColumnLookup,0),FALSE),
  IF(AND(VALUE(LEFT($A2033,3))=311,RIGHT($B2033,5)="Total"),VLOOKUP('311'!$G$59,_311_Table1,MATCH(MID($B2033,1,1),_311_Table1_ColumnLookup,0),FALSE),
  IF(VALUE(LEFT($A2033,3))=311,VLOOKUP(VALUE(MID($B2033,2,1)),_311_Table1,MATCH(MID($B2033,1,1),_311_Table1_ColumnLookup,0),FALSE)
+N("311"),
  IF(AND(VALUE(LEFT($A2033,3))=312,LEFT($G2033,10)="Unincepted",$B2033="G "),VLOOKUP(" ULO",_312_Table1,MATCH('312'!$N$16,_312_Table1_ColumnLookup,0),FALSE),
  IF(AND(VALUE(LEFT($A2033,3))=312,LEFT($G2033,10)="Unincepted",$B2033="O "),VLOOKUP(" ULO",_312_Table1,MATCH('312'!$V$16,_312_Table1_ColumnLookup,0),FALSE),
  IF(AND(VALUE(LEFT($A2033,3))=312,LEFT($G2033,10)="Unincepted",$B2033="Q "),VLOOKUP(" ULO",_312_Table1,MATCH('312'!$X$16,_312_Table1_ColumnLookup,0),FALSE),
  IF(AND(VALUE(LEFT($A2033,3))=312,LEFT($G2033,10)="Unincepted"),VLOOKUP(" ULO",_312_Table1,MATCH(LEFT($B2033,1),_312_Table1_ColumnLookup,0),FALSE),
  IF(AND(VALUE(LEFT($A2033,3))=312,LEFT($G2033,5)="Total",$B2033="G "),VLOOKUP('312'!$F$80,_312_Table1,MATCH('312'!$N$16,_312_Table1_ColumnLookup,0),FALSE),
  IF(AND(VALUE(LEFT($A2033,3))=312,LEFT($G2033,5)="Total",$B2033="O "),VLOOKUP('312'!$F$80,_312_Table1,MATCH('312'!$V$16,_312_Table1_ColumnLookup,0),FALSE),
  IF(AND(VALUE(LEFT($A2033,3))=312,LEFT($G2033,5)="Total",$B2033="Q "),VLOOKUP('312'!$F$80,_312_Table1,MATCH('312'!$X$16,_312_Table1_ColumnLookup,0),FALSE),
  IF(AND(VALUE(LEFT($A2033,3))=312,LEFT($G2033,5)="Total"),VLOOKUP('312'!$F$80,_312_Table1,MATCH(LEFT($B2033,1),_312_Table1_ColumnLookup,0),FALSE),
  IF(AND(VALUE(LEFT($A2033,3))=312,LEN($I2033)=4,$B2033="G"),VLOOKUP($I2033,_312_Table1,MATCH('312'!$N$16,_312_Table1_ColumnLookup,0),FALSE),
  IF(AND(VALUE(LEFT($A2033,3))=312,LEN($I2033)=4,$B2033="O"),VLOOKUP($I2033,_312_Table1,MATCH('312'!$V$16,_312_Table1_ColumnLookup,0),FALSE),
  IF(AND(VALUE(LEFT($A2033,3))=312,LEN($I2033)=4,$B2033="Q"),VLOOKUP($I2033,_312_Table1,MATCH('312'!$X$16,_312_Table1_ColumnLookup,0),FALSE),
  IF(AND(VALUE(LEFT($A2033,3))=312,LEN($I2033)=4),VLOOKUP($I2033,_312_Table1,MATCH(LEFT($B2033,1),_312_Table1_ColumnLookup,0),FALSE)
+N("312"),
  IF(VALUE(LEFT($A2033,3))=313,VLOOKUP(VALUE(MID($B2033,2,1)),_313_Table1,MATCH(MID($B2033,1,1),_313_Table1_ColumnLookup,0),FALSE)
+N("313"),
  IF(AND(VALUE(LEFT($A2033,3))=314,LEN($B2033)=3),VLOOKUP(VALUE(MID($B2033,2,2)),_314_Table1,MATCH(MID($B2033,1,1),_314_Table1_ColumnLookup,0),FALSE),
  IF(VALUE(LEFT($A2033,3))=314,VLOOKUP(VALUE(MID($B2033,2,1)),_314_Table1,MATCH(MID($B2033,1,1),_314_Table1_ColumnLookup,0),FALSE)
+N("314"),
""))))))))))))))))))))))))</f>
        <v>#N/A</v>
      </c>
      <c r="E2033" s="238" t="e">
        <f>IF(AND(VALUE(LEFT($A2033,3))=309,LEN($B2033)=3),VLOOKUP(VALUE(MID($B2033,2,2)),_309_Table2,MATCH(MID($B2033,1,1),_309_Table2_ColumnLookup,0),FALSE),
  IF($C2033="309 LCR SummaryA",OneYearSCR,IF($C2033="309 LCR SummaryB",UltimateSCR,IF(VALUE(LEFT($A2033,3))=309,VLOOKUP(VALUE(MID($B2033,2,1)),_309_Table2,MATCH(MID($B2033,1,1),_309_Table2_ColumnLookup,0),FALSE)
+N("309"),
  IF(VALUE(LEFT($A2033,3))=310,VLOOKUP(VALUE(MID($B2033,2,1)),_310_Table2,MATCH(MID($B2033,1,1),_310_Table2_ColumnLookup,0),FALSE)
+N("310"),
  IF(AND(VALUE(LEFT($A2033,3))=311,LEN($I2033)=4),VLOOKUP($I2033,_311_Table2,MATCH($B2033,_311_Table2_ColumnLookup,0),FALSE),
  IF(AND(VALUE(LEFT($A2033,3))=311,OR($B2033="I2",$B2033="J2",$B2033="K2",$B2033="L2")),VLOOKUP('311'!$G$58,_311_Table2,MATCH(MID($B2033,1,1),_311_Table2_ColumnLookup,0),FALSE),
  IF(AND(VALUE(LEFT($A2033,3))=311,RIGHT($B2033,5)="Total"),VLOOKUP('311'!$G$59,_311_Table2,MATCH(MID($B2033,1,1),_311_Table2_ColumnLookup,0),FALSE),
  IF(VALUE(LEFT($A2033,3))=311,VLOOKUP(VALUE(MID($B2033,2,1)),_311_Table2,MATCH(MID($B2033,1,1),_311_Table2_ColumnLookup,0),FALSE)
+N("311"),
  IF(AND(VALUE(LEFT($A2033,3))=312,LEFT($G2033,10)="Unincepted",$B2033="G "),VLOOKUP(" ULO",_312_Table2,MATCH('312'!$N$16,_312_Table2_ColumnLookup,0),FALSE),
  IF(AND(VALUE(LEFT($A2033,3))=312,LEFT($G2033,10)="Unincepted",$B2033="O "),VLOOKUP(" ULO",_312_Table2,MATCH('312'!$V$16,_312_Table2_ColumnLookup,0),FALSE),
  IF(AND(VALUE(LEFT($A2033,3))=312,LEFT($G2033,10)="Unincepted",$B2033="Q "),VLOOKUP(" ULO",_312_Table2,MATCH('312'!$X$16,_312_Table2_ColumnLookup,0),FALSE),
  IF(AND(VALUE(LEFT($A2033,3))=312,LEFT($G2033,10)="Unincepted"),VLOOKUP(" ULO",_312_Table2,MATCH(LEFT($B2033,1),_312_Table2_ColumnLookup,0),FALSE),
  IF(AND(VALUE(LEFT($A2033,3))=312,LEFT($G2033,5)="Total",$B2033="G "),VLOOKUP('312'!$F$80,_312_Table2,MATCH('312'!$N$16,_312_Table2_ColumnLookup,0),FALSE),
  IF(AND(VALUE(LEFT($A2033,3))=312,LEFT($G2033,5)="Total",$B2033="O "),VLOOKUP('312'!$F$80,_312_Table2,MATCH('312'!$V$16,_312_Table2_ColumnLookup,0),FALSE),
  IF(AND(VALUE(LEFT($A2033,3))=312,LEFT($G2033,5)="Total",$B2033="Q "),VLOOKUP('312'!$F$80,_312_Table2,MATCH('312'!$X$16,_312_Table2_ColumnLookup,0),FALSE),
  IF(AND(VALUE(LEFT($A2033,3))=312,LEFT($G2033,5)="Total"),VLOOKUP('312'!$F$80,_312_Table2,MATCH(LEFT($B2033,1),_312_Table2_ColumnLookup,0),FALSE),
  IF(AND(VALUE(LEFT($A2033,3))=312,LEN($I2033)=4,$B2033="G"),VLOOKUP($I2033,_312_Table2,MATCH('312'!$N$16,_312_Table2_ColumnLookup,0),FALSE),
  IF(AND(VALUE(LEFT($A2033,3))=312,LEN($I2033)=4,$B2033="O"),VLOOKUP($I2033,_312_Table2,MATCH('312'!$V$16,_312_Table2_ColumnLookup,0),FALSE),
  IF(AND(VALUE(LEFT($A2033,3))=312,LEN($I2033)=4,$B2033="Q"),VLOOKUP($I2033,_312_Table2,MATCH('312'!$X$16,_312_Table2_ColumnLookup,0),FALSE),
  IF(AND(VALUE(LEFT($A2033,3))=312,LEN($I2033)=4),VLOOKUP($I2033,_312_Table2,MATCH(LEFT($B2033,1),_312_Table2_ColumnLookup,0),FALSE)
+N("312"),
  IF(VALUE(LEFT($A2033,3))=313,VLOOKUP(VALUE(MID($B2033,2,1)),_313_Table2,MATCH(MID($B2033,1,1),_313_Table2_ColumnLookup,0),FALSE)
+N("313"),
  IF(AND(VALUE(LEFT($A2033,3))=314,LEN($B2033)=3),VLOOKUP(VALUE(MID($B2033,2,2)),_314_Table2,MATCH(MID($B2033,1,1),_314_Table2_ColumnLookup,0),FALSE),
  IF(VALUE(LEFT($A2033,3))=314,VLOOKUP(VALUE(MID($B2033,2,1)),_314_Table2,MATCH(MID($B2033,1,1),_314_Table2_ColumnLookup,0),FALSE)
+N("314"),
""))))))))))))))))))))))))</f>
        <v>#N/A</v>
      </c>
      <c r="F2033" s="238" t="e">
        <f>IF(AND(VALUE(LEFT($A2033,3))=309,LEN($B2033)=3),VLOOKUP(VALUE(MID($B2033,2,2)),_309_Table3,MATCH(MID($B2033,1,1),_309_Table3_ColumnLookup,0),FALSE),
  IF($C2033="309 LCR SummaryA",OneYearSCR,IF($C2033="309 LCR SummaryB",UltimateSCR,IF(VALUE(LEFT($A2033,3))=309,VLOOKUP(VALUE(MID($B2033,2,1)),_309_Table3,MATCH(MID($B2033,1,1),_309_Table3_ColumnLookup,0),FALSE)
+N("309"),
  IF(VALUE(LEFT($A2033,3))=310,VLOOKUP(VALUE(MID($B2033,2,1)),_310_Table3,MATCH(MID($B2033,1,1),_310_Table3_ColumnLookup,0),FALSE)
+N("310"),
  IF(AND(VALUE(LEFT($A2033,3))=311,LEN($I2033)=4),VLOOKUP($I2033,_311_Table3,MATCH($B2033,_311_Table3_ColumnLookup,0),FALSE),
  IF(AND(VALUE(LEFT($A2033,3))=311,OR($B2033="I2",$B2033="J2",$B2033="K2",$B2033="L2")),VLOOKUP('311'!$G$58,_311_Table3,MATCH(MID($B2033,1,1),_311_Table3_ColumnLookup,0),FALSE),
  IF(AND(VALUE(LEFT($A2033,3))=311,RIGHT($B2033,5)="Total"),VLOOKUP('311'!$G$59,_311_Table3,MATCH(MID($B2033,1,1),_311_Table3_ColumnLookup,0),FALSE),
  IF(VALUE(LEFT($A2033,3))=311,VLOOKUP(VALUE(MID($B2033,2,1)),_311_Table3,MATCH(MID($B2033,1,1),_311_Table3_ColumnLookup,0),FALSE)
+N("311"),
  IF(AND(VALUE(LEFT($A2033,3))=312,LEFT($G2033,10)="Unincepted",$B2033="G "),VLOOKUP(" ULO",_312_Table3,MATCH('312'!$N$16,_312_Table3_ColumnLookup,0),FALSE),
  IF(AND(VALUE(LEFT($A2033,3))=312,LEFT($G2033,10)="Unincepted",$B2033="O "),VLOOKUP(" ULO",_312_Table3,MATCH('312'!$V$16,_312_Table3_ColumnLookup,0),FALSE),
  IF(AND(VALUE(LEFT($A2033,3))=312,LEFT($G2033,10)="Unincepted",$B2033="Q "),VLOOKUP(" ULO",_312_Table3,MATCH('312'!$X$16,_312_Table3_ColumnLookup,0),FALSE),
  IF(AND(VALUE(LEFT($A2033,3))=312,LEFT($G2033,10)="Unincepted"),VLOOKUP(" ULO",_312_Table3,MATCH(LEFT($B2033,1),_312_Table3_ColumnLookup,0),FALSE),
  IF(AND(VALUE(LEFT($A2033,3))=312,LEFT($G2033,5)="Total",$B2033="G "),VLOOKUP('312'!$F$80,_312_Table3,MATCH('312'!$N$16,_312_Table3_ColumnLookup,0),FALSE),
  IF(AND(VALUE(LEFT($A2033,3))=312,LEFT($G2033,5)="Total",$B2033="O "),VLOOKUP('312'!$F$80,_312_Table3,MATCH('312'!$V$16,_312_Table3_ColumnLookup,0),FALSE),
  IF(AND(VALUE(LEFT($A2033,3))=312,LEFT($G2033,5)="Total",$B2033="Q "),VLOOKUP('312'!$F$80,_312_Table3,MATCH('312'!$X$16,_312_Table3_ColumnLookup,0),FALSE),
  IF(AND(VALUE(LEFT($A2033,3))=312,LEFT($G2033,5)="Total"),VLOOKUP('312'!$F$80,_312_Table3,MATCH(LEFT($B2033,1),_312_Table3_ColumnLookup,0),FALSE),
  IF(AND(VALUE(LEFT($A2033,3))=312,LEN($I2033)=4,$B2033="G"),VLOOKUP($I2033,_312_Table3,MATCH('312'!$N$16,_312_Table3_ColumnLookup,0),FALSE),
  IF(AND(VALUE(LEFT($A2033,3))=312,LEN($I2033)=4,$B2033="O"),VLOOKUP($I2033,_312_Table3,MATCH('312'!$V$16,_312_Table3_ColumnLookup,0),FALSE),
  IF(AND(VALUE(LEFT($A2033,3))=312,LEN($I2033)=4,$B2033="Q"),VLOOKUP($I2033,_312_Table3,MATCH('312'!$X$16,_312_Table3_ColumnLookup,0),FALSE),
  IF(AND(VALUE(LEFT($A2033,3))=312,LEN($I2033)=4),VLOOKUP($I2033,_312_Table3,MATCH(LEFT($B2033,1),_312_Table3_ColumnLookup,0),FALSE)
+N("312"),
  IF(VALUE(LEFT($A2033,3))=313,VLOOKUP(VALUE(MID($B2033,2,1)),_313_Table3,MATCH(MID($B2033,1,1),_313_Table3_ColumnLookup,0),FALSE)
+N("313"),
  IF(AND(VALUE(LEFT($A2033,3))=314,LEN($B2033)=3),VLOOKUP(VALUE(MID($B2033,2,2)),_314_Table3,MATCH(MID($B2033,1,1),_314_Table3_ColumnLookup,0),FALSE),
  IF(VALUE(LEFT($A2033,3))=314,VLOOKUP(VALUE(MID($B2033,2,1)),_314_Table3,MATCH(MID($B2033,1,1),_314_Table3_ColumnLookup,0),FALSE)
+N("314"),
""))))))))))))))))))))))))</f>
        <v>#N/A</v>
      </c>
      <c r="H2033" s="321" t="str">
        <f>IFERROR(
IF(ISERROR($D2033)=FALSE,$D2033,IF(ISERROR($E2033)=FALSE,$E2033,IF(ISERROR($F2033)=FALSE,$F2033
+N("012 checkboxes"),
IF(
IF(OR(LEFT($A2033,9)="Syndicate",LEFT($A2033,12)="NewSyndicate"),VLOOKUP($A2033,'012'!$J:$ZW,MATCH("Link to button",'012'!$J$1:$ZW$1,0),0)
+N("309 checkbox"),
IF($C2033="309 LCR Summary0",VLOOKUP("Notes990",'309'!$P:$ZZ,MATCH("Link to button",'309'!$P$1:$ZZ$1,0),0)
+N("313 checkboxes"),
IF($C2033="313 Financial Information0LcmVsScr",IF($C2033="309 LCR Summary0",VLOOKUP("LcmVsScr",'309'!$N:$ZZ,MATCH("Link to button",'309'!$N$1:$ZZ$1,0),0),
IF($C2033="313 Financial Information0LcrDocAttached",IF($C2033="309 LCR Summary0",VLOOKUP("LcrDocAttached",'309'!$N:$ZZ,MATCH("Link to button",'309'!$N$1:$ZZ$1,0),
0)))))))=1,TRUE,FALSE)
))),"")</f>
        <v/>
      </c>
    </row>
    <row r="2034" spans="1:8">
      <c r="A2034" s="237" t="e">
        <f>VLOOKUP($G2034,CSVLookups!$B:$R,MATCH(A$1,CSVLookups!$B$1:$R$1,0),FALSE)</f>
        <v>#N/A</v>
      </c>
      <c r="B2034" s="237" t="e">
        <f>VLOOKUP($G2034,CSVLookups!$B:$R,MATCH(B$1,CSVLookups!$B$1:$R$1,0),FALSE)</f>
        <v>#N/A</v>
      </c>
      <c r="C2034" s="238" t="e">
        <f t="shared" si="32"/>
        <v>#N/A</v>
      </c>
      <c r="D2034" s="238" t="e">
        <f>IF(AND(VALUE(LEFT($A2034,3))=309,LEN($B2034)=3),VLOOKUP(VALUE(MID($B2034,2,2)),_309_Table1,MATCH(MID($B2034,1,1),_309_Table1_ColumnLookup,0),FALSE),
  IF($C2034="309 LCR SummaryA",OneYearSCR,IF($C2034="309 LCR SummaryB",UltimateSCR,IF(VALUE(LEFT($A2034,3))=309,VLOOKUP(VALUE(MID($B2034,2,1)),_309_Table1,MATCH(MID($B2034,1,1),_309_Table1_ColumnLookup,0),FALSE)
+N("309"),
  IF(VALUE(LEFT($A2034,3))=310,VLOOKUP(VALUE(MID($B2034,2,1)),_310_Table1,MATCH(MID($B2034,1,1),_310_Table1_ColumnLookup,0),FALSE)
+N("310"),
  IF(AND(VALUE(LEFT($A2034,3))=311,LEN($I2034)=4),VLOOKUP($I2034,_311_Table1,MATCH($B2034,_311_Table1_ColumnLookup,0),FALSE),
  IF(AND(VALUE(LEFT($A2034,3))=311,OR($B2034="I2",$B2034="J2",$B2034="K2",$B2034="L2")),VLOOKUP('311'!$G$58,_311_Table1,MATCH(MID($B2034,1,1),_311_Table1_ColumnLookup,0),FALSE),
  IF(AND(VALUE(LEFT($A2034,3))=311,RIGHT($B2034,5)="Total"),VLOOKUP('311'!$G$59,_311_Table1,MATCH(MID($B2034,1,1),_311_Table1_ColumnLookup,0),FALSE),
  IF(VALUE(LEFT($A2034,3))=311,VLOOKUP(VALUE(MID($B2034,2,1)),_311_Table1,MATCH(MID($B2034,1,1),_311_Table1_ColumnLookup,0),FALSE)
+N("311"),
  IF(AND(VALUE(LEFT($A2034,3))=312,LEFT($G2034,10)="Unincepted",$B2034="G "),VLOOKUP(" ULO",_312_Table1,MATCH('312'!$N$16,_312_Table1_ColumnLookup,0),FALSE),
  IF(AND(VALUE(LEFT($A2034,3))=312,LEFT($G2034,10)="Unincepted",$B2034="O "),VLOOKUP(" ULO",_312_Table1,MATCH('312'!$V$16,_312_Table1_ColumnLookup,0),FALSE),
  IF(AND(VALUE(LEFT($A2034,3))=312,LEFT($G2034,10)="Unincepted",$B2034="Q "),VLOOKUP(" ULO",_312_Table1,MATCH('312'!$X$16,_312_Table1_ColumnLookup,0),FALSE),
  IF(AND(VALUE(LEFT($A2034,3))=312,LEFT($G2034,10)="Unincepted"),VLOOKUP(" ULO",_312_Table1,MATCH(LEFT($B2034,1),_312_Table1_ColumnLookup,0),FALSE),
  IF(AND(VALUE(LEFT($A2034,3))=312,LEFT($G2034,5)="Total",$B2034="G "),VLOOKUP('312'!$F$80,_312_Table1,MATCH('312'!$N$16,_312_Table1_ColumnLookup,0),FALSE),
  IF(AND(VALUE(LEFT($A2034,3))=312,LEFT($G2034,5)="Total",$B2034="O "),VLOOKUP('312'!$F$80,_312_Table1,MATCH('312'!$V$16,_312_Table1_ColumnLookup,0),FALSE),
  IF(AND(VALUE(LEFT($A2034,3))=312,LEFT($G2034,5)="Total",$B2034="Q "),VLOOKUP('312'!$F$80,_312_Table1,MATCH('312'!$X$16,_312_Table1_ColumnLookup,0),FALSE),
  IF(AND(VALUE(LEFT($A2034,3))=312,LEFT($G2034,5)="Total"),VLOOKUP('312'!$F$80,_312_Table1,MATCH(LEFT($B2034,1),_312_Table1_ColumnLookup,0),FALSE),
  IF(AND(VALUE(LEFT($A2034,3))=312,LEN($I2034)=4,$B2034="G"),VLOOKUP($I2034,_312_Table1,MATCH('312'!$N$16,_312_Table1_ColumnLookup,0),FALSE),
  IF(AND(VALUE(LEFT($A2034,3))=312,LEN($I2034)=4,$B2034="O"),VLOOKUP($I2034,_312_Table1,MATCH('312'!$V$16,_312_Table1_ColumnLookup,0),FALSE),
  IF(AND(VALUE(LEFT($A2034,3))=312,LEN($I2034)=4,$B2034="Q"),VLOOKUP($I2034,_312_Table1,MATCH('312'!$X$16,_312_Table1_ColumnLookup,0),FALSE),
  IF(AND(VALUE(LEFT($A2034,3))=312,LEN($I2034)=4),VLOOKUP($I2034,_312_Table1,MATCH(LEFT($B2034,1),_312_Table1_ColumnLookup,0),FALSE)
+N("312"),
  IF(VALUE(LEFT($A2034,3))=313,VLOOKUP(VALUE(MID($B2034,2,1)),_313_Table1,MATCH(MID($B2034,1,1),_313_Table1_ColumnLookup,0),FALSE)
+N("313"),
  IF(AND(VALUE(LEFT($A2034,3))=314,LEN($B2034)=3),VLOOKUP(VALUE(MID($B2034,2,2)),_314_Table1,MATCH(MID($B2034,1,1),_314_Table1_ColumnLookup,0),FALSE),
  IF(VALUE(LEFT($A2034,3))=314,VLOOKUP(VALUE(MID($B2034,2,1)),_314_Table1,MATCH(MID($B2034,1,1),_314_Table1_ColumnLookup,0),FALSE)
+N("314"),
""))))))))))))))))))))))))</f>
        <v>#N/A</v>
      </c>
      <c r="E2034" s="238" t="e">
        <f>IF(AND(VALUE(LEFT($A2034,3))=309,LEN($B2034)=3),VLOOKUP(VALUE(MID($B2034,2,2)),_309_Table2,MATCH(MID($B2034,1,1),_309_Table2_ColumnLookup,0),FALSE),
  IF($C2034="309 LCR SummaryA",OneYearSCR,IF($C2034="309 LCR SummaryB",UltimateSCR,IF(VALUE(LEFT($A2034,3))=309,VLOOKUP(VALUE(MID($B2034,2,1)),_309_Table2,MATCH(MID($B2034,1,1),_309_Table2_ColumnLookup,0),FALSE)
+N("309"),
  IF(VALUE(LEFT($A2034,3))=310,VLOOKUP(VALUE(MID($B2034,2,1)),_310_Table2,MATCH(MID($B2034,1,1),_310_Table2_ColumnLookup,0),FALSE)
+N("310"),
  IF(AND(VALUE(LEFT($A2034,3))=311,LEN($I2034)=4),VLOOKUP($I2034,_311_Table2,MATCH($B2034,_311_Table2_ColumnLookup,0),FALSE),
  IF(AND(VALUE(LEFT($A2034,3))=311,OR($B2034="I2",$B2034="J2",$B2034="K2",$B2034="L2")),VLOOKUP('311'!$G$58,_311_Table2,MATCH(MID($B2034,1,1),_311_Table2_ColumnLookup,0),FALSE),
  IF(AND(VALUE(LEFT($A2034,3))=311,RIGHT($B2034,5)="Total"),VLOOKUP('311'!$G$59,_311_Table2,MATCH(MID($B2034,1,1),_311_Table2_ColumnLookup,0),FALSE),
  IF(VALUE(LEFT($A2034,3))=311,VLOOKUP(VALUE(MID($B2034,2,1)),_311_Table2,MATCH(MID($B2034,1,1),_311_Table2_ColumnLookup,0),FALSE)
+N("311"),
  IF(AND(VALUE(LEFT($A2034,3))=312,LEFT($G2034,10)="Unincepted",$B2034="G "),VLOOKUP(" ULO",_312_Table2,MATCH('312'!$N$16,_312_Table2_ColumnLookup,0),FALSE),
  IF(AND(VALUE(LEFT($A2034,3))=312,LEFT($G2034,10)="Unincepted",$B2034="O "),VLOOKUP(" ULO",_312_Table2,MATCH('312'!$V$16,_312_Table2_ColumnLookup,0),FALSE),
  IF(AND(VALUE(LEFT($A2034,3))=312,LEFT($G2034,10)="Unincepted",$B2034="Q "),VLOOKUP(" ULO",_312_Table2,MATCH('312'!$X$16,_312_Table2_ColumnLookup,0),FALSE),
  IF(AND(VALUE(LEFT($A2034,3))=312,LEFT($G2034,10)="Unincepted"),VLOOKUP(" ULO",_312_Table2,MATCH(LEFT($B2034,1),_312_Table2_ColumnLookup,0),FALSE),
  IF(AND(VALUE(LEFT($A2034,3))=312,LEFT($G2034,5)="Total",$B2034="G "),VLOOKUP('312'!$F$80,_312_Table2,MATCH('312'!$N$16,_312_Table2_ColumnLookup,0),FALSE),
  IF(AND(VALUE(LEFT($A2034,3))=312,LEFT($G2034,5)="Total",$B2034="O "),VLOOKUP('312'!$F$80,_312_Table2,MATCH('312'!$V$16,_312_Table2_ColumnLookup,0),FALSE),
  IF(AND(VALUE(LEFT($A2034,3))=312,LEFT($G2034,5)="Total",$B2034="Q "),VLOOKUP('312'!$F$80,_312_Table2,MATCH('312'!$X$16,_312_Table2_ColumnLookup,0),FALSE),
  IF(AND(VALUE(LEFT($A2034,3))=312,LEFT($G2034,5)="Total"),VLOOKUP('312'!$F$80,_312_Table2,MATCH(LEFT($B2034,1),_312_Table2_ColumnLookup,0),FALSE),
  IF(AND(VALUE(LEFT($A2034,3))=312,LEN($I2034)=4,$B2034="G"),VLOOKUP($I2034,_312_Table2,MATCH('312'!$N$16,_312_Table2_ColumnLookup,0),FALSE),
  IF(AND(VALUE(LEFT($A2034,3))=312,LEN($I2034)=4,$B2034="O"),VLOOKUP($I2034,_312_Table2,MATCH('312'!$V$16,_312_Table2_ColumnLookup,0),FALSE),
  IF(AND(VALUE(LEFT($A2034,3))=312,LEN($I2034)=4,$B2034="Q"),VLOOKUP($I2034,_312_Table2,MATCH('312'!$X$16,_312_Table2_ColumnLookup,0),FALSE),
  IF(AND(VALUE(LEFT($A2034,3))=312,LEN($I2034)=4),VLOOKUP($I2034,_312_Table2,MATCH(LEFT($B2034,1),_312_Table2_ColumnLookup,0),FALSE)
+N("312"),
  IF(VALUE(LEFT($A2034,3))=313,VLOOKUP(VALUE(MID($B2034,2,1)),_313_Table2,MATCH(MID($B2034,1,1),_313_Table2_ColumnLookup,0),FALSE)
+N("313"),
  IF(AND(VALUE(LEFT($A2034,3))=314,LEN($B2034)=3),VLOOKUP(VALUE(MID($B2034,2,2)),_314_Table2,MATCH(MID($B2034,1,1),_314_Table2_ColumnLookup,0),FALSE),
  IF(VALUE(LEFT($A2034,3))=314,VLOOKUP(VALUE(MID($B2034,2,1)),_314_Table2,MATCH(MID($B2034,1,1),_314_Table2_ColumnLookup,0),FALSE)
+N("314"),
""))))))))))))))))))))))))</f>
        <v>#N/A</v>
      </c>
      <c r="F2034" s="238" t="e">
        <f>IF(AND(VALUE(LEFT($A2034,3))=309,LEN($B2034)=3),VLOOKUP(VALUE(MID($B2034,2,2)),_309_Table3,MATCH(MID($B2034,1,1),_309_Table3_ColumnLookup,0),FALSE),
  IF($C2034="309 LCR SummaryA",OneYearSCR,IF($C2034="309 LCR SummaryB",UltimateSCR,IF(VALUE(LEFT($A2034,3))=309,VLOOKUP(VALUE(MID($B2034,2,1)),_309_Table3,MATCH(MID($B2034,1,1),_309_Table3_ColumnLookup,0),FALSE)
+N("309"),
  IF(VALUE(LEFT($A2034,3))=310,VLOOKUP(VALUE(MID($B2034,2,1)),_310_Table3,MATCH(MID($B2034,1,1),_310_Table3_ColumnLookup,0),FALSE)
+N("310"),
  IF(AND(VALUE(LEFT($A2034,3))=311,LEN($I2034)=4),VLOOKUP($I2034,_311_Table3,MATCH($B2034,_311_Table3_ColumnLookup,0),FALSE),
  IF(AND(VALUE(LEFT($A2034,3))=311,OR($B2034="I2",$B2034="J2",$B2034="K2",$B2034="L2")),VLOOKUP('311'!$G$58,_311_Table3,MATCH(MID($B2034,1,1),_311_Table3_ColumnLookup,0),FALSE),
  IF(AND(VALUE(LEFT($A2034,3))=311,RIGHT($B2034,5)="Total"),VLOOKUP('311'!$G$59,_311_Table3,MATCH(MID($B2034,1,1),_311_Table3_ColumnLookup,0),FALSE),
  IF(VALUE(LEFT($A2034,3))=311,VLOOKUP(VALUE(MID($B2034,2,1)),_311_Table3,MATCH(MID($B2034,1,1),_311_Table3_ColumnLookup,0),FALSE)
+N("311"),
  IF(AND(VALUE(LEFT($A2034,3))=312,LEFT($G2034,10)="Unincepted",$B2034="G "),VLOOKUP(" ULO",_312_Table3,MATCH('312'!$N$16,_312_Table3_ColumnLookup,0),FALSE),
  IF(AND(VALUE(LEFT($A2034,3))=312,LEFT($G2034,10)="Unincepted",$B2034="O "),VLOOKUP(" ULO",_312_Table3,MATCH('312'!$V$16,_312_Table3_ColumnLookup,0),FALSE),
  IF(AND(VALUE(LEFT($A2034,3))=312,LEFT($G2034,10)="Unincepted",$B2034="Q "),VLOOKUP(" ULO",_312_Table3,MATCH('312'!$X$16,_312_Table3_ColumnLookup,0),FALSE),
  IF(AND(VALUE(LEFT($A2034,3))=312,LEFT($G2034,10)="Unincepted"),VLOOKUP(" ULO",_312_Table3,MATCH(LEFT($B2034,1),_312_Table3_ColumnLookup,0),FALSE),
  IF(AND(VALUE(LEFT($A2034,3))=312,LEFT($G2034,5)="Total",$B2034="G "),VLOOKUP('312'!$F$80,_312_Table3,MATCH('312'!$N$16,_312_Table3_ColumnLookup,0),FALSE),
  IF(AND(VALUE(LEFT($A2034,3))=312,LEFT($G2034,5)="Total",$B2034="O "),VLOOKUP('312'!$F$80,_312_Table3,MATCH('312'!$V$16,_312_Table3_ColumnLookup,0),FALSE),
  IF(AND(VALUE(LEFT($A2034,3))=312,LEFT($G2034,5)="Total",$B2034="Q "),VLOOKUP('312'!$F$80,_312_Table3,MATCH('312'!$X$16,_312_Table3_ColumnLookup,0),FALSE),
  IF(AND(VALUE(LEFT($A2034,3))=312,LEFT($G2034,5)="Total"),VLOOKUP('312'!$F$80,_312_Table3,MATCH(LEFT($B2034,1),_312_Table3_ColumnLookup,0),FALSE),
  IF(AND(VALUE(LEFT($A2034,3))=312,LEN($I2034)=4,$B2034="G"),VLOOKUP($I2034,_312_Table3,MATCH('312'!$N$16,_312_Table3_ColumnLookup,0),FALSE),
  IF(AND(VALUE(LEFT($A2034,3))=312,LEN($I2034)=4,$B2034="O"),VLOOKUP($I2034,_312_Table3,MATCH('312'!$V$16,_312_Table3_ColumnLookup,0),FALSE),
  IF(AND(VALUE(LEFT($A2034,3))=312,LEN($I2034)=4,$B2034="Q"),VLOOKUP($I2034,_312_Table3,MATCH('312'!$X$16,_312_Table3_ColumnLookup,0),FALSE),
  IF(AND(VALUE(LEFT($A2034,3))=312,LEN($I2034)=4),VLOOKUP($I2034,_312_Table3,MATCH(LEFT($B2034,1),_312_Table3_ColumnLookup,0),FALSE)
+N("312"),
  IF(VALUE(LEFT($A2034,3))=313,VLOOKUP(VALUE(MID($B2034,2,1)),_313_Table3,MATCH(MID($B2034,1,1),_313_Table3_ColumnLookup,0),FALSE)
+N("313"),
  IF(AND(VALUE(LEFT($A2034,3))=314,LEN($B2034)=3),VLOOKUP(VALUE(MID($B2034,2,2)),_314_Table3,MATCH(MID($B2034,1,1),_314_Table3_ColumnLookup,0),FALSE),
  IF(VALUE(LEFT($A2034,3))=314,VLOOKUP(VALUE(MID($B2034,2,1)),_314_Table3,MATCH(MID($B2034,1,1),_314_Table3_ColumnLookup,0),FALSE)
+N("314"),
""))))))))))))))))))))))))</f>
        <v>#N/A</v>
      </c>
      <c r="H2034" s="321" t="str">
        <f>IFERROR(
IF(ISERROR($D2034)=FALSE,$D2034,IF(ISERROR($E2034)=FALSE,$E2034,IF(ISERROR($F2034)=FALSE,$F2034
+N("012 checkboxes"),
IF(
IF(OR(LEFT($A2034,9)="Syndicate",LEFT($A2034,12)="NewSyndicate"),VLOOKUP($A2034,'012'!$J:$ZW,MATCH("Link to button",'012'!$J$1:$ZW$1,0),0)
+N("309 checkbox"),
IF($C2034="309 LCR Summary0",VLOOKUP("Notes990",'309'!$P:$ZZ,MATCH("Link to button",'309'!$P$1:$ZZ$1,0),0)
+N("313 checkboxes"),
IF($C2034="313 Financial Information0LcmVsScr",IF($C2034="309 LCR Summary0",VLOOKUP("LcmVsScr",'309'!$N:$ZZ,MATCH("Link to button",'309'!$N$1:$ZZ$1,0),0),
IF($C2034="313 Financial Information0LcrDocAttached",IF($C2034="309 LCR Summary0",VLOOKUP("LcrDocAttached",'309'!$N:$ZZ,MATCH("Link to button",'309'!$N$1:$ZZ$1,0),
0)))))))=1,TRUE,FALSE)
))),"")</f>
        <v/>
      </c>
    </row>
    <row r="2035" spans="1:8">
      <c r="A2035" s="237" t="e">
        <f>VLOOKUP($G2035,CSVLookups!$B:$R,MATCH(A$1,CSVLookups!$B$1:$R$1,0),FALSE)</f>
        <v>#N/A</v>
      </c>
      <c r="B2035" s="237" t="e">
        <f>VLOOKUP($G2035,CSVLookups!$B:$R,MATCH(B$1,CSVLookups!$B$1:$R$1,0),FALSE)</f>
        <v>#N/A</v>
      </c>
      <c r="C2035" s="238" t="e">
        <f t="shared" si="32"/>
        <v>#N/A</v>
      </c>
      <c r="D2035" s="238" t="e">
        <f>IF(AND(VALUE(LEFT($A2035,3))=309,LEN($B2035)=3),VLOOKUP(VALUE(MID($B2035,2,2)),_309_Table1,MATCH(MID($B2035,1,1),_309_Table1_ColumnLookup,0),FALSE),
  IF($C2035="309 LCR SummaryA",OneYearSCR,IF($C2035="309 LCR SummaryB",UltimateSCR,IF(VALUE(LEFT($A2035,3))=309,VLOOKUP(VALUE(MID($B2035,2,1)),_309_Table1,MATCH(MID($B2035,1,1),_309_Table1_ColumnLookup,0),FALSE)
+N("309"),
  IF(VALUE(LEFT($A2035,3))=310,VLOOKUP(VALUE(MID($B2035,2,1)),_310_Table1,MATCH(MID($B2035,1,1),_310_Table1_ColumnLookup,0),FALSE)
+N("310"),
  IF(AND(VALUE(LEFT($A2035,3))=311,LEN($I2035)=4),VLOOKUP($I2035,_311_Table1,MATCH($B2035,_311_Table1_ColumnLookup,0),FALSE),
  IF(AND(VALUE(LEFT($A2035,3))=311,OR($B2035="I2",$B2035="J2",$B2035="K2",$B2035="L2")),VLOOKUP('311'!$G$58,_311_Table1,MATCH(MID($B2035,1,1),_311_Table1_ColumnLookup,0),FALSE),
  IF(AND(VALUE(LEFT($A2035,3))=311,RIGHT($B2035,5)="Total"),VLOOKUP('311'!$G$59,_311_Table1,MATCH(MID($B2035,1,1),_311_Table1_ColumnLookup,0),FALSE),
  IF(VALUE(LEFT($A2035,3))=311,VLOOKUP(VALUE(MID($B2035,2,1)),_311_Table1,MATCH(MID($B2035,1,1),_311_Table1_ColumnLookup,0),FALSE)
+N("311"),
  IF(AND(VALUE(LEFT($A2035,3))=312,LEFT($G2035,10)="Unincepted",$B2035="G "),VLOOKUP(" ULO",_312_Table1,MATCH('312'!$N$16,_312_Table1_ColumnLookup,0),FALSE),
  IF(AND(VALUE(LEFT($A2035,3))=312,LEFT($G2035,10)="Unincepted",$B2035="O "),VLOOKUP(" ULO",_312_Table1,MATCH('312'!$V$16,_312_Table1_ColumnLookup,0),FALSE),
  IF(AND(VALUE(LEFT($A2035,3))=312,LEFT($G2035,10)="Unincepted",$B2035="Q "),VLOOKUP(" ULO",_312_Table1,MATCH('312'!$X$16,_312_Table1_ColumnLookup,0),FALSE),
  IF(AND(VALUE(LEFT($A2035,3))=312,LEFT($G2035,10)="Unincepted"),VLOOKUP(" ULO",_312_Table1,MATCH(LEFT($B2035,1),_312_Table1_ColumnLookup,0),FALSE),
  IF(AND(VALUE(LEFT($A2035,3))=312,LEFT($G2035,5)="Total",$B2035="G "),VLOOKUP('312'!$F$80,_312_Table1,MATCH('312'!$N$16,_312_Table1_ColumnLookup,0),FALSE),
  IF(AND(VALUE(LEFT($A2035,3))=312,LEFT($G2035,5)="Total",$B2035="O "),VLOOKUP('312'!$F$80,_312_Table1,MATCH('312'!$V$16,_312_Table1_ColumnLookup,0),FALSE),
  IF(AND(VALUE(LEFT($A2035,3))=312,LEFT($G2035,5)="Total",$B2035="Q "),VLOOKUP('312'!$F$80,_312_Table1,MATCH('312'!$X$16,_312_Table1_ColumnLookup,0),FALSE),
  IF(AND(VALUE(LEFT($A2035,3))=312,LEFT($G2035,5)="Total"),VLOOKUP('312'!$F$80,_312_Table1,MATCH(LEFT($B2035,1),_312_Table1_ColumnLookup,0),FALSE),
  IF(AND(VALUE(LEFT($A2035,3))=312,LEN($I2035)=4,$B2035="G"),VLOOKUP($I2035,_312_Table1,MATCH('312'!$N$16,_312_Table1_ColumnLookup,0),FALSE),
  IF(AND(VALUE(LEFT($A2035,3))=312,LEN($I2035)=4,$B2035="O"),VLOOKUP($I2035,_312_Table1,MATCH('312'!$V$16,_312_Table1_ColumnLookup,0),FALSE),
  IF(AND(VALUE(LEFT($A2035,3))=312,LEN($I2035)=4,$B2035="Q"),VLOOKUP($I2035,_312_Table1,MATCH('312'!$X$16,_312_Table1_ColumnLookup,0),FALSE),
  IF(AND(VALUE(LEFT($A2035,3))=312,LEN($I2035)=4),VLOOKUP($I2035,_312_Table1,MATCH(LEFT($B2035,1),_312_Table1_ColumnLookup,0),FALSE)
+N("312"),
  IF(VALUE(LEFT($A2035,3))=313,VLOOKUP(VALUE(MID($B2035,2,1)),_313_Table1,MATCH(MID($B2035,1,1),_313_Table1_ColumnLookup,0),FALSE)
+N("313"),
  IF(AND(VALUE(LEFT($A2035,3))=314,LEN($B2035)=3),VLOOKUP(VALUE(MID($B2035,2,2)),_314_Table1,MATCH(MID($B2035,1,1),_314_Table1_ColumnLookup,0),FALSE),
  IF(VALUE(LEFT($A2035,3))=314,VLOOKUP(VALUE(MID($B2035,2,1)),_314_Table1,MATCH(MID($B2035,1,1),_314_Table1_ColumnLookup,0),FALSE)
+N("314"),
""))))))))))))))))))))))))</f>
        <v>#N/A</v>
      </c>
      <c r="E2035" s="238" t="e">
        <f>IF(AND(VALUE(LEFT($A2035,3))=309,LEN($B2035)=3),VLOOKUP(VALUE(MID($B2035,2,2)),_309_Table2,MATCH(MID($B2035,1,1),_309_Table2_ColumnLookup,0),FALSE),
  IF($C2035="309 LCR SummaryA",OneYearSCR,IF($C2035="309 LCR SummaryB",UltimateSCR,IF(VALUE(LEFT($A2035,3))=309,VLOOKUP(VALUE(MID($B2035,2,1)),_309_Table2,MATCH(MID($B2035,1,1),_309_Table2_ColumnLookup,0),FALSE)
+N("309"),
  IF(VALUE(LEFT($A2035,3))=310,VLOOKUP(VALUE(MID($B2035,2,1)),_310_Table2,MATCH(MID($B2035,1,1),_310_Table2_ColumnLookup,0),FALSE)
+N("310"),
  IF(AND(VALUE(LEFT($A2035,3))=311,LEN($I2035)=4),VLOOKUP($I2035,_311_Table2,MATCH($B2035,_311_Table2_ColumnLookup,0),FALSE),
  IF(AND(VALUE(LEFT($A2035,3))=311,OR($B2035="I2",$B2035="J2",$B2035="K2",$B2035="L2")),VLOOKUP('311'!$G$58,_311_Table2,MATCH(MID($B2035,1,1),_311_Table2_ColumnLookup,0),FALSE),
  IF(AND(VALUE(LEFT($A2035,3))=311,RIGHT($B2035,5)="Total"),VLOOKUP('311'!$G$59,_311_Table2,MATCH(MID($B2035,1,1),_311_Table2_ColumnLookup,0),FALSE),
  IF(VALUE(LEFT($A2035,3))=311,VLOOKUP(VALUE(MID($B2035,2,1)),_311_Table2,MATCH(MID($B2035,1,1),_311_Table2_ColumnLookup,0),FALSE)
+N("311"),
  IF(AND(VALUE(LEFT($A2035,3))=312,LEFT($G2035,10)="Unincepted",$B2035="G "),VLOOKUP(" ULO",_312_Table2,MATCH('312'!$N$16,_312_Table2_ColumnLookup,0),FALSE),
  IF(AND(VALUE(LEFT($A2035,3))=312,LEFT($G2035,10)="Unincepted",$B2035="O "),VLOOKUP(" ULO",_312_Table2,MATCH('312'!$V$16,_312_Table2_ColumnLookup,0),FALSE),
  IF(AND(VALUE(LEFT($A2035,3))=312,LEFT($G2035,10)="Unincepted",$B2035="Q "),VLOOKUP(" ULO",_312_Table2,MATCH('312'!$X$16,_312_Table2_ColumnLookup,0),FALSE),
  IF(AND(VALUE(LEFT($A2035,3))=312,LEFT($G2035,10)="Unincepted"),VLOOKUP(" ULO",_312_Table2,MATCH(LEFT($B2035,1),_312_Table2_ColumnLookup,0),FALSE),
  IF(AND(VALUE(LEFT($A2035,3))=312,LEFT($G2035,5)="Total",$B2035="G "),VLOOKUP('312'!$F$80,_312_Table2,MATCH('312'!$N$16,_312_Table2_ColumnLookup,0),FALSE),
  IF(AND(VALUE(LEFT($A2035,3))=312,LEFT($G2035,5)="Total",$B2035="O "),VLOOKUP('312'!$F$80,_312_Table2,MATCH('312'!$V$16,_312_Table2_ColumnLookup,0),FALSE),
  IF(AND(VALUE(LEFT($A2035,3))=312,LEFT($G2035,5)="Total",$B2035="Q "),VLOOKUP('312'!$F$80,_312_Table2,MATCH('312'!$X$16,_312_Table2_ColumnLookup,0),FALSE),
  IF(AND(VALUE(LEFT($A2035,3))=312,LEFT($G2035,5)="Total"),VLOOKUP('312'!$F$80,_312_Table2,MATCH(LEFT($B2035,1),_312_Table2_ColumnLookup,0),FALSE),
  IF(AND(VALUE(LEFT($A2035,3))=312,LEN($I2035)=4,$B2035="G"),VLOOKUP($I2035,_312_Table2,MATCH('312'!$N$16,_312_Table2_ColumnLookup,0),FALSE),
  IF(AND(VALUE(LEFT($A2035,3))=312,LEN($I2035)=4,$B2035="O"),VLOOKUP($I2035,_312_Table2,MATCH('312'!$V$16,_312_Table2_ColumnLookup,0),FALSE),
  IF(AND(VALUE(LEFT($A2035,3))=312,LEN($I2035)=4,$B2035="Q"),VLOOKUP($I2035,_312_Table2,MATCH('312'!$X$16,_312_Table2_ColumnLookup,0),FALSE),
  IF(AND(VALUE(LEFT($A2035,3))=312,LEN($I2035)=4),VLOOKUP($I2035,_312_Table2,MATCH(LEFT($B2035,1),_312_Table2_ColumnLookup,0),FALSE)
+N("312"),
  IF(VALUE(LEFT($A2035,3))=313,VLOOKUP(VALUE(MID($B2035,2,1)),_313_Table2,MATCH(MID($B2035,1,1),_313_Table2_ColumnLookup,0),FALSE)
+N("313"),
  IF(AND(VALUE(LEFT($A2035,3))=314,LEN($B2035)=3),VLOOKUP(VALUE(MID($B2035,2,2)),_314_Table2,MATCH(MID($B2035,1,1),_314_Table2_ColumnLookup,0),FALSE),
  IF(VALUE(LEFT($A2035,3))=314,VLOOKUP(VALUE(MID($B2035,2,1)),_314_Table2,MATCH(MID($B2035,1,1),_314_Table2_ColumnLookup,0),FALSE)
+N("314"),
""))))))))))))))))))))))))</f>
        <v>#N/A</v>
      </c>
      <c r="F2035" s="238" t="e">
        <f>IF(AND(VALUE(LEFT($A2035,3))=309,LEN($B2035)=3),VLOOKUP(VALUE(MID($B2035,2,2)),_309_Table3,MATCH(MID($B2035,1,1),_309_Table3_ColumnLookup,0),FALSE),
  IF($C2035="309 LCR SummaryA",OneYearSCR,IF($C2035="309 LCR SummaryB",UltimateSCR,IF(VALUE(LEFT($A2035,3))=309,VLOOKUP(VALUE(MID($B2035,2,1)),_309_Table3,MATCH(MID($B2035,1,1),_309_Table3_ColumnLookup,0),FALSE)
+N("309"),
  IF(VALUE(LEFT($A2035,3))=310,VLOOKUP(VALUE(MID($B2035,2,1)),_310_Table3,MATCH(MID($B2035,1,1),_310_Table3_ColumnLookup,0),FALSE)
+N("310"),
  IF(AND(VALUE(LEFT($A2035,3))=311,LEN($I2035)=4),VLOOKUP($I2035,_311_Table3,MATCH($B2035,_311_Table3_ColumnLookup,0),FALSE),
  IF(AND(VALUE(LEFT($A2035,3))=311,OR($B2035="I2",$B2035="J2",$B2035="K2",$B2035="L2")),VLOOKUP('311'!$G$58,_311_Table3,MATCH(MID($B2035,1,1),_311_Table3_ColumnLookup,0),FALSE),
  IF(AND(VALUE(LEFT($A2035,3))=311,RIGHT($B2035,5)="Total"),VLOOKUP('311'!$G$59,_311_Table3,MATCH(MID($B2035,1,1),_311_Table3_ColumnLookup,0),FALSE),
  IF(VALUE(LEFT($A2035,3))=311,VLOOKUP(VALUE(MID($B2035,2,1)),_311_Table3,MATCH(MID($B2035,1,1),_311_Table3_ColumnLookup,0),FALSE)
+N("311"),
  IF(AND(VALUE(LEFT($A2035,3))=312,LEFT($G2035,10)="Unincepted",$B2035="G "),VLOOKUP(" ULO",_312_Table3,MATCH('312'!$N$16,_312_Table3_ColumnLookup,0),FALSE),
  IF(AND(VALUE(LEFT($A2035,3))=312,LEFT($G2035,10)="Unincepted",$B2035="O "),VLOOKUP(" ULO",_312_Table3,MATCH('312'!$V$16,_312_Table3_ColumnLookup,0),FALSE),
  IF(AND(VALUE(LEFT($A2035,3))=312,LEFT($G2035,10)="Unincepted",$B2035="Q "),VLOOKUP(" ULO",_312_Table3,MATCH('312'!$X$16,_312_Table3_ColumnLookup,0),FALSE),
  IF(AND(VALUE(LEFT($A2035,3))=312,LEFT($G2035,10)="Unincepted"),VLOOKUP(" ULO",_312_Table3,MATCH(LEFT($B2035,1),_312_Table3_ColumnLookup,0),FALSE),
  IF(AND(VALUE(LEFT($A2035,3))=312,LEFT($G2035,5)="Total",$B2035="G "),VLOOKUP('312'!$F$80,_312_Table3,MATCH('312'!$N$16,_312_Table3_ColumnLookup,0),FALSE),
  IF(AND(VALUE(LEFT($A2035,3))=312,LEFT($G2035,5)="Total",$B2035="O "),VLOOKUP('312'!$F$80,_312_Table3,MATCH('312'!$V$16,_312_Table3_ColumnLookup,0),FALSE),
  IF(AND(VALUE(LEFT($A2035,3))=312,LEFT($G2035,5)="Total",$B2035="Q "),VLOOKUP('312'!$F$80,_312_Table3,MATCH('312'!$X$16,_312_Table3_ColumnLookup,0),FALSE),
  IF(AND(VALUE(LEFT($A2035,3))=312,LEFT($G2035,5)="Total"),VLOOKUP('312'!$F$80,_312_Table3,MATCH(LEFT($B2035,1),_312_Table3_ColumnLookup,0),FALSE),
  IF(AND(VALUE(LEFT($A2035,3))=312,LEN($I2035)=4,$B2035="G"),VLOOKUP($I2035,_312_Table3,MATCH('312'!$N$16,_312_Table3_ColumnLookup,0),FALSE),
  IF(AND(VALUE(LEFT($A2035,3))=312,LEN($I2035)=4,$B2035="O"),VLOOKUP($I2035,_312_Table3,MATCH('312'!$V$16,_312_Table3_ColumnLookup,0),FALSE),
  IF(AND(VALUE(LEFT($A2035,3))=312,LEN($I2035)=4,$B2035="Q"),VLOOKUP($I2035,_312_Table3,MATCH('312'!$X$16,_312_Table3_ColumnLookup,0),FALSE),
  IF(AND(VALUE(LEFT($A2035,3))=312,LEN($I2035)=4),VLOOKUP($I2035,_312_Table3,MATCH(LEFT($B2035,1),_312_Table3_ColumnLookup,0),FALSE)
+N("312"),
  IF(VALUE(LEFT($A2035,3))=313,VLOOKUP(VALUE(MID($B2035,2,1)),_313_Table3,MATCH(MID($B2035,1,1),_313_Table3_ColumnLookup,0),FALSE)
+N("313"),
  IF(AND(VALUE(LEFT($A2035,3))=314,LEN($B2035)=3),VLOOKUP(VALUE(MID($B2035,2,2)),_314_Table3,MATCH(MID($B2035,1,1),_314_Table3_ColumnLookup,0),FALSE),
  IF(VALUE(LEFT($A2035,3))=314,VLOOKUP(VALUE(MID($B2035,2,1)),_314_Table3,MATCH(MID($B2035,1,1),_314_Table3_ColumnLookup,0),FALSE)
+N("314"),
""))))))))))))))))))))))))</f>
        <v>#N/A</v>
      </c>
      <c r="H2035" s="321" t="str">
        <f>IFERROR(
IF(ISERROR($D2035)=FALSE,$D2035,IF(ISERROR($E2035)=FALSE,$E2035,IF(ISERROR($F2035)=FALSE,$F2035
+N("012 checkboxes"),
IF(
IF(OR(LEFT($A2035,9)="Syndicate",LEFT($A2035,12)="NewSyndicate"),VLOOKUP($A2035,'012'!$J:$ZW,MATCH("Link to button",'012'!$J$1:$ZW$1,0),0)
+N("309 checkbox"),
IF($C2035="309 LCR Summary0",VLOOKUP("Notes990",'309'!$P:$ZZ,MATCH("Link to button",'309'!$P$1:$ZZ$1,0),0)
+N("313 checkboxes"),
IF($C2035="313 Financial Information0LcmVsScr",IF($C2035="309 LCR Summary0",VLOOKUP("LcmVsScr",'309'!$N:$ZZ,MATCH("Link to button",'309'!$N$1:$ZZ$1,0),0),
IF($C2035="313 Financial Information0LcrDocAttached",IF($C2035="309 LCR Summary0",VLOOKUP("LcrDocAttached",'309'!$N:$ZZ,MATCH("Link to button",'309'!$N$1:$ZZ$1,0),
0)))))))=1,TRUE,FALSE)
))),"")</f>
        <v/>
      </c>
    </row>
    <row r="2036" spans="1:8">
      <c r="A2036" s="237" t="e">
        <f>VLOOKUP($G2036,CSVLookups!$B:$R,MATCH(A$1,CSVLookups!$B$1:$R$1,0),FALSE)</f>
        <v>#N/A</v>
      </c>
      <c r="B2036" s="237" t="e">
        <f>VLOOKUP($G2036,CSVLookups!$B:$R,MATCH(B$1,CSVLookups!$B$1:$R$1,0),FALSE)</f>
        <v>#N/A</v>
      </c>
      <c r="C2036" s="238" t="e">
        <f t="shared" si="32"/>
        <v>#N/A</v>
      </c>
      <c r="D2036" s="238" t="e">
        <f>IF(AND(VALUE(LEFT($A2036,3))=309,LEN($B2036)=3),VLOOKUP(VALUE(MID($B2036,2,2)),_309_Table1,MATCH(MID($B2036,1,1),_309_Table1_ColumnLookup,0),FALSE),
  IF($C2036="309 LCR SummaryA",OneYearSCR,IF($C2036="309 LCR SummaryB",UltimateSCR,IF(VALUE(LEFT($A2036,3))=309,VLOOKUP(VALUE(MID($B2036,2,1)),_309_Table1,MATCH(MID($B2036,1,1),_309_Table1_ColumnLookup,0),FALSE)
+N("309"),
  IF(VALUE(LEFT($A2036,3))=310,VLOOKUP(VALUE(MID($B2036,2,1)),_310_Table1,MATCH(MID($B2036,1,1),_310_Table1_ColumnLookup,0),FALSE)
+N("310"),
  IF(AND(VALUE(LEFT($A2036,3))=311,LEN($I2036)=4),VLOOKUP($I2036,_311_Table1,MATCH($B2036,_311_Table1_ColumnLookup,0),FALSE),
  IF(AND(VALUE(LEFT($A2036,3))=311,OR($B2036="I2",$B2036="J2",$B2036="K2",$B2036="L2")),VLOOKUP('311'!$G$58,_311_Table1,MATCH(MID($B2036,1,1),_311_Table1_ColumnLookup,0),FALSE),
  IF(AND(VALUE(LEFT($A2036,3))=311,RIGHT($B2036,5)="Total"),VLOOKUP('311'!$G$59,_311_Table1,MATCH(MID($B2036,1,1),_311_Table1_ColumnLookup,0),FALSE),
  IF(VALUE(LEFT($A2036,3))=311,VLOOKUP(VALUE(MID($B2036,2,1)),_311_Table1,MATCH(MID($B2036,1,1),_311_Table1_ColumnLookup,0),FALSE)
+N("311"),
  IF(AND(VALUE(LEFT($A2036,3))=312,LEFT($G2036,10)="Unincepted",$B2036="G "),VLOOKUP(" ULO",_312_Table1,MATCH('312'!$N$16,_312_Table1_ColumnLookup,0),FALSE),
  IF(AND(VALUE(LEFT($A2036,3))=312,LEFT($G2036,10)="Unincepted",$B2036="O "),VLOOKUP(" ULO",_312_Table1,MATCH('312'!$V$16,_312_Table1_ColumnLookup,0),FALSE),
  IF(AND(VALUE(LEFT($A2036,3))=312,LEFT($G2036,10)="Unincepted",$B2036="Q "),VLOOKUP(" ULO",_312_Table1,MATCH('312'!$X$16,_312_Table1_ColumnLookup,0),FALSE),
  IF(AND(VALUE(LEFT($A2036,3))=312,LEFT($G2036,10)="Unincepted"),VLOOKUP(" ULO",_312_Table1,MATCH(LEFT($B2036,1),_312_Table1_ColumnLookup,0),FALSE),
  IF(AND(VALUE(LEFT($A2036,3))=312,LEFT($G2036,5)="Total",$B2036="G "),VLOOKUP('312'!$F$80,_312_Table1,MATCH('312'!$N$16,_312_Table1_ColumnLookup,0),FALSE),
  IF(AND(VALUE(LEFT($A2036,3))=312,LEFT($G2036,5)="Total",$B2036="O "),VLOOKUP('312'!$F$80,_312_Table1,MATCH('312'!$V$16,_312_Table1_ColumnLookup,0),FALSE),
  IF(AND(VALUE(LEFT($A2036,3))=312,LEFT($G2036,5)="Total",$B2036="Q "),VLOOKUP('312'!$F$80,_312_Table1,MATCH('312'!$X$16,_312_Table1_ColumnLookup,0),FALSE),
  IF(AND(VALUE(LEFT($A2036,3))=312,LEFT($G2036,5)="Total"),VLOOKUP('312'!$F$80,_312_Table1,MATCH(LEFT($B2036,1),_312_Table1_ColumnLookup,0),FALSE),
  IF(AND(VALUE(LEFT($A2036,3))=312,LEN($I2036)=4,$B2036="G"),VLOOKUP($I2036,_312_Table1,MATCH('312'!$N$16,_312_Table1_ColumnLookup,0),FALSE),
  IF(AND(VALUE(LEFT($A2036,3))=312,LEN($I2036)=4,$B2036="O"),VLOOKUP($I2036,_312_Table1,MATCH('312'!$V$16,_312_Table1_ColumnLookup,0),FALSE),
  IF(AND(VALUE(LEFT($A2036,3))=312,LEN($I2036)=4,$B2036="Q"),VLOOKUP($I2036,_312_Table1,MATCH('312'!$X$16,_312_Table1_ColumnLookup,0),FALSE),
  IF(AND(VALUE(LEFT($A2036,3))=312,LEN($I2036)=4),VLOOKUP($I2036,_312_Table1,MATCH(LEFT($B2036,1),_312_Table1_ColumnLookup,0),FALSE)
+N("312"),
  IF(VALUE(LEFT($A2036,3))=313,VLOOKUP(VALUE(MID($B2036,2,1)),_313_Table1,MATCH(MID($B2036,1,1),_313_Table1_ColumnLookup,0),FALSE)
+N("313"),
  IF(AND(VALUE(LEFT($A2036,3))=314,LEN($B2036)=3),VLOOKUP(VALUE(MID($B2036,2,2)),_314_Table1,MATCH(MID($B2036,1,1),_314_Table1_ColumnLookup,0),FALSE),
  IF(VALUE(LEFT($A2036,3))=314,VLOOKUP(VALUE(MID($B2036,2,1)),_314_Table1,MATCH(MID($B2036,1,1),_314_Table1_ColumnLookup,0),FALSE)
+N("314"),
""))))))))))))))))))))))))</f>
        <v>#N/A</v>
      </c>
      <c r="E2036" s="238" t="e">
        <f>IF(AND(VALUE(LEFT($A2036,3))=309,LEN($B2036)=3),VLOOKUP(VALUE(MID($B2036,2,2)),_309_Table2,MATCH(MID($B2036,1,1),_309_Table2_ColumnLookup,0),FALSE),
  IF($C2036="309 LCR SummaryA",OneYearSCR,IF($C2036="309 LCR SummaryB",UltimateSCR,IF(VALUE(LEFT($A2036,3))=309,VLOOKUP(VALUE(MID($B2036,2,1)),_309_Table2,MATCH(MID($B2036,1,1),_309_Table2_ColumnLookup,0),FALSE)
+N("309"),
  IF(VALUE(LEFT($A2036,3))=310,VLOOKUP(VALUE(MID($B2036,2,1)),_310_Table2,MATCH(MID($B2036,1,1),_310_Table2_ColumnLookup,0),FALSE)
+N("310"),
  IF(AND(VALUE(LEFT($A2036,3))=311,LEN($I2036)=4),VLOOKUP($I2036,_311_Table2,MATCH($B2036,_311_Table2_ColumnLookup,0),FALSE),
  IF(AND(VALUE(LEFT($A2036,3))=311,OR($B2036="I2",$B2036="J2",$B2036="K2",$B2036="L2")),VLOOKUP('311'!$G$58,_311_Table2,MATCH(MID($B2036,1,1),_311_Table2_ColumnLookup,0),FALSE),
  IF(AND(VALUE(LEFT($A2036,3))=311,RIGHT($B2036,5)="Total"),VLOOKUP('311'!$G$59,_311_Table2,MATCH(MID($B2036,1,1),_311_Table2_ColumnLookup,0),FALSE),
  IF(VALUE(LEFT($A2036,3))=311,VLOOKUP(VALUE(MID($B2036,2,1)),_311_Table2,MATCH(MID($B2036,1,1),_311_Table2_ColumnLookup,0),FALSE)
+N("311"),
  IF(AND(VALUE(LEFT($A2036,3))=312,LEFT($G2036,10)="Unincepted",$B2036="G "),VLOOKUP(" ULO",_312_Table2,MATCH('312'!$N$16,_312_Table2_ColumnLookup,0),FALSE),
  IF(AND(VALUE(LEFT($A2036,3))=312,LEFT($G2036,10)="Unincepted",$B2036="O "),VLOOKUP(" ULO",_312_Table2,MATCH('312'!$V$16,_312_Table2_ColumnLookup,0),FALSE),
  IF(AND(VALUE(LEFT($A2036,3))=312,LEFT($G2036,10)="Unincepted",$B2036="Q "),VLOOKUP(" ULO",_312_Table2,MATCH('312'!$X$16,_312_Table2_ColumnLookup,0),FALSE),
  IF(AND(VALUE(LEFT($A2036,3))=312,LEFT($G2036,10)="Unincepted"),VLOOKUP(" ULO",_312_Table2,MATCH(LEFT($B2036,1),_312_Table2_ColumnLookup,0),FALSE),
  IF(AND(VALUE(LEFT($A2036,3))=312,LEFT($G2036,5)="Total",$B2036="G "),VLOOKUP('312'!$F$80,_312_Table2,MATCH('312'!$N$16,_312_Table2_ColumnLookup,0),FALSE),
  IF(AND(VALUE(LEFT($A2036,3))=312,LEFT($G2036,5)="Total",$B2036="O "),VLOOKUP('312'!$F$80,_312_Table2,MATCH('312'!$V$16,_312_Table2_ColumnLookup,0),FALSE),
  IF(AND(VALUE(LEFT($A2036,3))=312,LEFT($G2036,5)="Total",$B2036="Q "),VLOOKUP('312'!$F$80,_312_Table2,MATCH('312'!$X$16,_312_Table2_ColumnLookup,0),FALSE),
  IF(AND(VALUE(LEFT($A2036,3))=312,LEFT($G2036,5)="Total"),VLOOKUP('312'!$F$80,_312_Table2,MATCH(LEFT($B2036,1),_312_Table2_ColumnLookup,0),FALSE),
  IF(AND(VALUE(LEFT($A2036,3))=312,LEN($I2036)=4,$B2036="G"),VLOOKUP($I2036,_312_Table2,MATCH('312'!$N$16,_312_Table2_ColumnLookup,0),FALSE),
  IF(AND(VALUE(LEFT($A2036,3))=312,LEN($I2036)=4,$B2036="O"),VLOOKUP($I2036,_312_Table2,MATCH('312'!$V$16,_312_Table2_ColumnLookup,0),FALSE),
  IF(AND(VALUE(LEFT($A2036,3))=312,LEN($I2036)=4,$B2036="Q"),VLOOKUP($I2036,_312_Table2,MATCH('312'!$X$16,_312_Table2_ColumnLookup,0),FALSE),
  IF(AND(VALUE(LEFT($A2036,3))=312,LEN($I2036)=4),VLOOKUP($I2036,_312_Table2,MATCH(LEFT($B2036,1),_312_Table2_ColumnLookup,0),FALSE)
+N("312"),
  IF(VALUE(LEFT($A2036,3))=313,VLOOKUP(VALUE(MID($B2036,2,1)),_313_Table2,MATCH(MID($B2036,1,1),_313_Table2_ColumnLookup,0),FALSE)
+N("313"),
  IF(AND(VALUE(LEFT($A2036,3))=314,LEN($B2036)=3),VLOOKUP(VALUE(MID($B2036,2,2)),_314_Table2,MATCH(MID($B2036,1,1),_314_Table2_ColumnLookup,0),FALSE),
  IF(VALUE(LEFT($A2036,3))=314,VLOOKUP(VALUE(MID($B2036,2,1)),_314_Table2,MATCH(MID($B2036,1,1),_314_Table2_ColumnLookup,0),FALSE)
+N("314"),
""))))))))))))))))))))))))</f>
        <v>#N/A</v>
      </c>
      <c r="F2036" s="238" t="e">
        <f>IF(AND(VALUE(LEFT($A2036,3))=309,LEN($B2036)=3),VLOOKUP(VALUE(MID($B2036,2,2)),_309_Table3,MATCH(MID($B2036,1,1),_309_Table3_ColumnLookup,0),FALSE),
  IF($C2036="309 LCR SummaryA",OneYearSCR,IF($C2036="309 LCR SummaryB",UltimateSCR,IF(VALUE(LEFT($A2036,3))=309,VLOOKUP(VALUE(MID($B2036,2,1)),_309_Table3,MATCH(MID($B2036,1,1),_309_Table3_ColumnLookup,0),FALSE)
+N("309"),
  IF(VALUE(LEFT($A2036,3))=310,VLOOKUP(VALUE(MID($B2036,2,1)),_310_Table3,MATCH(MID($B2036,1,1),_310_Table3_ColumnLookup,0),FALSE)
+N("310"),
  IF(AND(VALUE(LEFT($A2036,3))=311,LEN($I2036)=4),VLOOKUP($I2036,_311_Table3,MATCH($B2036,_311_Table3_ColumnLookup,0),FALSE),
  IF(AND(VALUE(LEFT($A2036,3))=311,OR($B2036="I2",$B2036="J2",$B2036="K2",$B2036="L2")),VLOOKUP('311'!$G$58,_311_Table3,MATCH(MID($B2036,1,1),_311_Table3_ColumnLookup,0),FALSE),
  IF(AND(VALUE(LEFT($A2036,3))=311,RIGHT($B2036,5)="Total"),VLOOKUP('311'!$G$59,_311_Table3,MATCH(MID($B2036,1,1),_311_Table3_ColumnLookup,0),FALSE),
  IF(VALUE(LEFT($A2036,3))=311,VLOOKUP(VALUE(MID($B2036,2,1)),_311_Table3,MATCH(MID($B2036,1,1),_311_Table3_ColumnLookup,0),FALSE)
+N("311"),
  IF(AND(VALUE(LEFT($A2036,3))=312,LEFT($G2036,10)="Unincepted",$B2036="G "),VLOOKUP(" ULO",_312_Table3,MATCH('312'!$N$16,_312_Table3_ColumnLookup,0),FALSE),
  IF(AND(VALUE(LEFT($A2036,3))=312,LEFT($G2036,10)="Unincepted",$B2036="O "),VLOOKUP(" ULO",_312_Table3,MATCH('312'!$V$16,_312_Table3_ColumnLookup,0),FALSE),
  IF(AND(VALUE(LEFT($A2036,3))=312,LEFT($G2036,10)="Unincepted",$B2036="Q "),VLOOKUP(" ULO",_312_Table3,MATCH('312'!$X$16,_312_Table3_ColumnLookup,0),FALSE),
  IF(AND(VALUE(LEFT($A2036,3))=312,LEFT($G2036,10)="Unincepted"),VLOOKUP(" ULO",_312_Table3,MATCH(LEFT($B2036,1),_312_Table3_ColumnLookup,0),FALSE),
  IF(AND(VALUE(LEFT($A2036,3))=312,LEFT($G2036,5)="Total",$B2036="G "),VLOOKUP('312'!$F$80,_312_Table3,MATCH('312'!$N$16,_312_Table3_ColumnLookup,0),FALSE),
  IF(AND(VALUE(LEFT($A2036,3))=312,LEFT($G2036,5)="Total",$B2036="O "),VLOOKUP('312'!$F$80,_312_Table3,MATCH('312'!$V$16,_312_Table3_ColumnLookup,0),FALSE),
  IF(AND(VALUE(LEFT($A2036,3))=312,LEFT($G2036,5)="Total",$B2036="Q "),VLOOKUP('312'!$F$80,_312_Table3,MATCH('312'!$X$16,_312_Table3_ColumnLookup,0),FALSE),
  IF(AND(VALUE(LEFT($A2036,3))=312,LEFT($G2036,5)="Total"),VLOOKUP('312'!$F$80,_312_Table3,MATCH(LEFT($B2036,1),_312_Table3_ColumnLookup,0),FALSE),
  IF(AND(VALUE(LEFT($A2036,3))=312,LEN($I2036)=4,$B2036="G"),VLOOKUP($I2036,_312_Table3,MATCH('312'!$N$16,_312_Table3_ColumnLookup,0),FALSE),
  IF(AND(VALUE(LEFT($A2036,3))=312,LEN($I2036)=4,$B2036="O"),VLOOKUP($I2036,_312_Table3,MATCH('312'!$V$16,_312_Table3_ColumnLookup,0),FALSE),
  IF(AND(VALUE(LEFT($A2036,3))=312,LEN($I2036)=4,$B2036="Q"),VLOOKUP($I2036,_312_Table3,MATCH('312'!$X$16,_312_Table3_ColumnLookup,0),FALSE),
  IF(AND(VALUE(LEFT($A2036,3))=312,LEN($I2036)=4),VLOOKUP($I2036,_312_Table3,MATCH(LEFT($B2036,1),_312_Table3_ColumnLookup,0),FALSE)
+N("312"),
  IF(VALUE(LEFT($A2036,3))=313,VLOOKUP(VALUE(MID($B2036,2,1)),_313_Table3,MATCH(MID($B2036,1,1),_313_Table3_ColumnLookup,0),FALSE)
+N("313"),
  IF(AND(VALUE(LEFT($A2036,3))=314,LEN($B2036)=3),VLOOKUP(VALUE(MID($B2036,2,2)),_314_Table3,MATCH(MID($B2036,1,1),_314_Table3_ColumnLookup,0),FALSE),
  IF(VALUE(LEFT($A2036,3))=314,VLOOKUP(VALUE(MID($B2036,2,1)),_314_Table3,MATCH(MID($B2036,1,1),_314_Table3_ColumnLookup,0),FALSE)
+N("314"),
""))))))))))))))))))))))))</f>
        <v>#N/A</v>
      </c>
      <c r="H2036" s="321" t="str">
        <f>IFERROR(
IF(ISERROR($D2036)=FALSE,$D2036,IF(ISERROR($E2036)=FALSE,$E2036,IF(ISERROR($F2036)=FALSE,$F2036
+N("012 checkboxes"),
IF(
IF(OR(LEFT($A2036,9)="Syndicate",LEFT($A2036,12)="NewSyndicate"),VLOOKUP($A2036,'012'!$J:$ZW,MATCH("Link to button",'012'!$J$1:$ZW$1,0),0)
+N("309 checkbox"),
IF($C2036="309 LCR Summary0",VLOOKUP("Notes990",'309'!$P:$ZZ,MATCH("Link to button",'309'!$P$1:$ZZ$1,0),0)
+N("313 checkboxes"),
IF($C2036="313 Financial Information0LcmVsScr",IF($C2036="309 LCR Summary0",VLOOKUP("LcmVsScr",'309'!$N:$ZZ,MATCH("Link to button",'309'!$N$1:$ZZ$1,0),0),
IF($C2036="313 Financial Information0LcrDocAttached",IF($C2036="309 LCR Summary0",VLOOKUP("LcrDocAttached",'309'!$N:$ZZ,MATCH("Link to button",'309'!$N$1:$ZZ$1,0),
0)))))))=1,TRUE,FALSE)
))),"")</f>
        <v/>
      </c>
    </row>
    <row r="2037" spans="1:8">
      <c r="A2037" s="237" t="e">
        <f>VLOOKUP($G2037,CSVLookups!$B:$R,MATCH(A$1,CSVLookups!$B$1:$R$1,0),FALSE)</f>
        <v>#N/A</v>
      </c>
      <c r="B2037" s="237" t="e">
        <f>VLOOKUP($G2037,CSVLookups!$B:$R,MATCH(B$1,CSVLookups!$B$1:$R$1,0),FALSE)</f>
        <v>#N/A</v>
      </c>
      <c r="C2037" s="238" t="e">
        <f t="shared" si="32"/>
        <v>#N/A</v>
      </c>
      <c r="D2037" s="238" t="e">
        <f>IF(AND(VALUE(LEFT($A2037,3))=309,LEN($B2037)=3),VLOOKUP(VALUE(MID($B2037,2,2)),_309_Table1,MATCH(MID($B2037,1,1),_309_Table1_ColumnLookup,0),FALSE),
  IF($C2037="309 LCR SummaryA",OneYearSCR,IF($C2037="309 LCR SummaryB",UltimateSCR,IF(VALUE(LEFT($A2037,3))=309,VLOOKUP(VALUE(MID($B2037,2,1)),_309_Table1,MATCH(MID($B2037,1,1),_309_Table1_ColumnLookup,0),FALSE)
+N("309"),
  IF(VALUE(LEFT($A2037,3))=310,VLOOKUP(VALUE(MID($B2037,2,1)),_310_Table1,MATCH(MID($B2037,1,1),_310_Table1_ColumnLookup,0),FALSE)
+N("310"),
  IF(AND(VALUE(LEFT($A2037,3))=311,LEN($I2037)=4),VLOOKUP($I2037,_311_Table1,MATCH($B2037,_311_Table1_ColumnLookup,0),FALSE),
  IF(AND(VALUE(LEFT($A2037,3))=311,OR($B2037="I2",$B2037="J2",$B2037="K2",$B2037="L2")),VLOOKUP('311'!$G$58,_311_Table1,MATCH(MID($B2037,1,1),_311_Table1_ColumnLookup,0),FALSE),
  IF(AND(VALUE(LEFT($A2037,3))=311,RIGHT($B2037,5)="Total"),VLOOKUP('311'!$G$59,_311_Table1,MATCH(MID($B2037,1,1),_311_Table1_ColumnLookup,0),FALSE),
  IF(VALUE(LEFT($A2037,3))=311,VLOOKUP(VALUE(MID($B2037,2,1)),_311_Table1,MATCH(MID($B2037,1,1),_311_Table1_ColumnLookup,0),FALSE)
+N("311"),
  IF(AND(VALUE(LEFT($A2037,3))=312,LEFT($G2037,10)="Unincepted",$B2037="G "),VLOOKUP(" ULO",_312_Table1,MATCH('312'!$N$16,_312_Table1_ColumnLookup,0),FALSE),
  IF(AND(VALUE(LEFT($A2037,3))=312,LEFT($G2037,10)="Unincepted",$B2037="O "),VLOOKUP(" ULO",_312_Table1,MATCH('312'!$V$16,_312_Table1_ColumnLookup,0),FALSE),
  IF(AND(VALUE(LEFT($A2037,3))=312,LEFT($G2037,10)="Unincepted",$B2037="Q "),VLOOKUP(" ULO",_312_Table1,MATCH('312'!$X$16,_312_Table1_ColumnLookup,0),FALSE),
  IF(AND(VALUE(LEFT($A2037,3))=312,LEFT($G2037,10)="Unincepted"),VLOOKUP(" ULO",_312_Table1,MATCH(LEFT($B2037,1),_312_Table1_ColumnLookup,0),FALSE),
  IF(AND(VALUE(LEFT($A2037,3))=312,LEFT($G2037,5)="Total",$B2037="G "),VLOOKUP('312'!$F$80,_312_Table1,MATCH('312'!$N$16,_312_Table1_ColumnLookup,0),FALSE),
  IF(AND(VALUE(LEFT($A2037,3))=312,LEFT($G2037,5)="Total",$B2037="O "),VLOOKUP('312'!$F$80,_312_Table1,MATCH('312'!$V$16,_312_Table1_ColumnLookup,0),FALSE),
  IF(AND(VALUE(LEFT($A2037,3))=312,LEFT($G2037,5)="Total",$B2037="Q "),VLOOKUP('312'!$F$80,_312_Table1,MATCH('312'!$X$16,_312_Table1_ColumnLookup,0),FALSE),
  IF(AND(VALUE(LEFT($A2037,3))=312,LEFT($G2037,5)="Total"),VLOOKUP('312'!$F$80,_312_Table1,MATCH(LEFT($B2037,1),_312_Table1_ColumnLookup,0),FALSE),
  IF(AND(VALUE(LEFT($A2037,3))=312,LEN($I2037)=4,$B2037="G"),VLOOKUP($I2037,_312_Table1,MATCH('312'!$N$16,_312_Table1_ColumnLookup,0),FALSE),
  IF(AND(VALUE(LEFT($A2037,3))=312,LEN($I2037)=4,$B2037="O"),VLOOKUP($I2037,_312_Table1,MATCH('312'!$V$16,_312_Table1_ColumnLookup,0),FALSE),
  IF(AND(VALUE(LEFT($A2037,3))=312,LEN($I2037)=4,$B2037="Q"),VLOOKUP($I2037,_312_Table1,MATCH('312'!$X$16,_312_Table1_ColumnLookup,0),FALSE),
  IF(AND(VALUE(LEFT($A2037,3))=312,LEN($I2037)=4),VLOOKUP($I2037,_312_Table1,MATCH(LEFT($B2037,1),_312_Table1_ColumnLookup,0),FALSE)
+N("312"),
  IF(VALUE(LEFT($A2037,3))=313,VLOOKUP(VALUE(MID($B2037,2,1)),_313_Table1,MATCH(MID($B2037,1,1),_313_Table1_ColumnLookup,0),FALSE)
+N("313"),
  IF(AND(VALUE(LEFT($A2037,3))=314,LEN($B2037)=3),VLOOKUP(VALUE(MID($B2037,2,2)),_314_Table1,MATCH(MID($B2037,1,1),_314_Table1_ColumnLookup,0),FALSE),
  IF(VALUE(LEFT($A2037,3))=314,VLOOKUP(VALUE(MID($B2037,2,1)),_314_Table1,MATCH(MID($B2037,1,1),_314_Table1_ColumnLookup,0),FALSE)
+N("314"),
""))))))))))))))))))))))))</f>
        <v>#N/A</v>
      </c>
      <c r="E2037" s="238" t="e">
        <f>IF(AND(VALUE(LEFT($A2037,3))=309,LEN($B2037)=3),VLOOKUP(VALUE(MID($B2037,2,2)),_309_Table2,MATCH(MID($B2037,1,1),_309_Table2_ColumnLookup,0),FALSE),
  IF($C2037="309 LCR SummaryA",OneYearSCR,IF($C2037="309 LCR SummaryB",UltimateSCR,IF(VALUE(LEFT($A2037,3))=309,VLOOKUP(VALUE(MID($B2037,2,1)),_309_Table2,MATCH(MID($B2037,1,1),_309_Table2_ColumnLookup,0),FALSE)
+N("309"),
  IF(VALUE(LEFT($A2037,3))=310,VLOOKUP(VALUE(MID($B2037,2,1)),_310_Table2,MATCH(MID($B2037,1,1),_310_Table2_ColumnLookup,0),FALSE)
+N("310"),
  IF(AND(VALUE(LEFT($A2037,3))=311,LEN($I2037)=4),VLOOKUP($I2037,_311_Table2,MATCH($B2037,_311_Table2_ColumnLookup,0),FALSE),
  IF(AND(VALUE(LEFT($A2037,3))=311,OR($B2037="I2",$B2037="J2",$B2037="K2",$B2037="L2")),VLOOKUP('311'!$G$58,_311_Table2,MATCH(MID($B2037,1,1),_311_Table2_ColumnLookup,0),FALSE),
  IF(AND(VALUE(LEFT($A2037,3))=311,RIGHT($B2037,5)="Total"),VLOOKUP('311'!$G$59,_311_Table2,MATCH(MID($B2037,1,1),_311_Table2_ColumnLookup,0),FALSE),
  IF(VALUE(LEFT($A2037,3))=311,VLOOKUP(VALUE(MID($B2037,2,1)),_311_Table2,MATCH(MID($B2037,1,1),_311_Table2_ColumnLookup,0),FALSE)
+N("311"),
  IF(AND(VALUE(LEFT($A2037,3))=312,LEFT($G2037,10)="Unincepted",$B2037="G "),VLOOKUP(" ULO",_312_Table2,MATCH('312'!$N$16,_312_Table2_ColumnLookup,0),FALSE),
  IF(AND(VALUE(LEFT($A2037,3))=312,LEFT($G2037,10)="Unincepted",$B2037="O "),VLOOKUP(" ULO",_312_Table2,MATCH('312'!$V$16,_312_Table2_ColumnLookup,0),FALSE),
  IF(AND(VALUE(LEFT($A2037,3))=312,LEFT($G2037,10)="Unincepted",$B2037="Q "),VLOOKUP(" ULO",_312_Table2,MATCH('312'!$X$16,_312_Table2_ColumnLookup,0),FALSE),
  IF(AND(VALUE(LEFT($A2037,3))=312,LEFT($G2037,10)="Unincepted"),VLOOKUP(" ULO",_312_Table2,MATCH(LEFT($B2037,1),_312_Table2_ColumnLookup,0),FALSE),
  IF(AND(VALUE(LEFT($A2037,3))=312,LEFT($G2037,5)="Total",$B2037="G "),VLOOKUP('312'!$F$80,_312_Table2,MATCH('312'!$N$16,_312_Table2_ColumnLookup,0),FALSE),
  IF(AND(VALUE(LEFT($A2037,3))=312,LEFT($G2037,5)="Total",$B2037="O "),VLOOKUP('312'!$F$80,_312_Table2,MATCH('312'!$V$16,_312_Table2_ColumnLookup,0),FALSE),
  IF(AND(VALUE(LEFT($A2037,3))=312,LEFT($G2037,5)="Total",$B2037="Q "),VLOOKUP('312'!$F$80,_312_Table2,MATCH('312'!$X$16,_312_Table2_ColumnLookup,0),FALSE),
  IF(AND(VALUE(LEFT($A2037,3))=312,LEFT($G2037,5)="Total"),VLOOKUP('312'!$F$80,_312_Table2,MATCH(LEFT($B2037,1),_312_Table2_ColumnLookup,0),FALSE),
  IF(AND(VALUE(LEFT($A2037,3))=312,LEN($I2037)=4,$B2037="G"),VLOOKUP($I2037,_312_Table2,MATCH('312'!$N$16,_312_Table2_ColumnLookup,0),FALSE),
  IF(AND(VALUE(LEFT($A2037,3))=312,LEN($I2037)=4,$B2037="O"),VLOOKUP($I2037,_312_Table2,MATCH('312'!$V$16,_312_Table2_ColumnLookup,0),FALSE),
  IF(AND(VALUE(LEFT($A2037,3))=312,LEN($I2037)=4,$B2037="Q"),VLOOKUP($I2037,_312_Table2,MATCH('312'!$X$16,_312_Table2_ColumnLookup,0),FALSE),
  IF(AND(VALUE(LEFT($A2037,3))=312,LEN($I2037)=4),VLOOKUP($I2037,_312_Table2,MATCH(LEFT($B2037,1),_312_Table2_ColumnLookup,0),FALSE)
+N("312"),
  IF(VALUE(LEFT($A2037,3))=313,VLOOKUP(VALUE(MID($B2037,2,1)),_313_Table2,MATCH(MID($B2037,1,1),_313_Table2_ColumnLookup,0),FALSE)
+N("313"),
  IF(AND(VALUE(LEFT($A2037,3))=314,LEN($B2037)=3),VLOOKUP(VALUE(MID($B2037,2,2)),_314_Table2,MATCH(MID($B2037,1,1),_314_Table2_ColumnLookup,0),FALSE),
  IF(VALUE(LEFT($A2037,3))=314,VLOOKUP(VALUE(MID($B2037,2,1)),_314_Table2,MATCH(MID($B2037,1,1),_314_Table2_ColumnLookup,0),FALSE)
+N("314"),
""))))))))))))))))))))))))</f>
        <v>#N/A</v>
      </c>
      <c r="F2037" s="238" t="e">
        <f>IF(AND(VALUE(LEFT($A2037,3))=309,LEN($B2037)=3),VLOOKUP(VALUE(MID($B2037,2,2)),_309_Table3,MATCH(MID($B2037,1,1),_309_Table3_ColumnLookup,0),FALSE),
  IF($C2037="309 LCR SummaryA",OneYearSCR,IF($C2037="309 LCR SummaryB",UltimateSCR,IF(VALUE(LEFT($A2037,3))=309,VLOOKUP(VALUE(MID($B2037,2,1)),_309_Table3,MATCH(MID($B2037,1,1),_309_Table3_ColumnLookup,0),FALSE)
+N("309"),
  IF(VALUE(LEFT($A2037,3))=310,VLOOKUP(VALUE(MID($B2037,2,1)),_310_Table3,MATCH(MID($B2037,1,1),_310_Table3_ColumnLookup,0),FALSE)
+N("310"),
  IF(AND(VALUE(LEFT($A2037,3))=311,LEN($I2037)=4),VLOOKUP($I2037,_311_Table3,MATCH($B2037,_311_Table3_ColumnLookup,0),FALSE),
  IF(AND(VALUE(LEFT($A2037,3))=311,OR($B2037="I2",$B2037="J2",$B2037="K2",$B2037="L2")),VLOOKUP('311'!$G$58,_311_Table3,MATCH(MID($B2037,1,1),_311_Table3_ColumnLookup,0),FALSE),
  IF(AND(VALUE(LEFT($A2037,3))=311,RIGHT($B2037,5)="Total"),VLOOKUP('311'!$G$59,_311_Table3,MATCH(MID($B2037,1,1),_311_Table3_ColumnLookup,0),FALSE),
  IF(VALUE(LEFT($A2037,3))=311,VLOOKUP(VALUE(MID($B2037,2,1)),_311_Table3,MATCH(MID($B2037,1,1),_311_Table3_ColumnLookup,0),FALSE)
+N("311"),
  IF(AND(VALUE(LEFT($A2037,3))=312,LEFT($G2037,10)="Unincepted",$B2037="G "),VLOOKUP(" ULO",_312_Table3,MATCH('312'!$N$16,_312_Table3_ColumnLookup,0),FALSE),
  IF(AND(VALUE(LEFT($A2037,3))=312,LEFT($G2037,10)="Unincepted",$B2037="O "),VLOOKUP(" ULO",_312_Table3,MATCH('312'!$V$16,_312_Table3_ColumnLookup,0),FALSE),
  IF(AND(VALUE(LEFT($A2037,3))=312,LEFT($G2037,10)="Unincepted",$B2037="Q "),VLOOKUP(" ULO",_312_Table3,MATCH('312'!$X$16,_312_Table3_ColumnLookup,0),FALSE),
  IF(AND(VALUE(LEFT($A2037,3))=312,LEFT($G2037,10)="Unincepted"),VLOOKUP(" ULO",_312_Table3,MATCH(LEFT($B2037,1),_312_Table3_ColumnLookup,0),FALSE),
  IF(AND(VALUE(LEFT($A2037,3))=312,LEFT($G2037,5)="Total",$B2037="G "),VLOOKUP('312'!$F$80,_312_Table3,MATCH('312'!$N$16,_312_Table3_ColumnLookup,0),FALSE),
  IF(AND(VALUE(LEFT($A2037,3))=312,LEFT($G2037,5)="Total",$B2037="O "),VLOOKUP('312'!$F$80,_312_Table3,MATCH('312'!$V$16,_312_Table3_ColumnLookup,0),FALSE),
  IF(AND(VALUE(LEFT($A2037,3))=312,LEFT($G2037,5)="Total",$B2037="Q "),VLOOKUP('312'!$F$80,_312_Table3,MATCH('312'!$X$16,_312_Table3_ColumnLookup,0),FALSE),
  IF(AND(VALUE(LEFT($A2037,3))=312,LEFT($G2037,5)="Total"),VLOOKUP('312'!$F$80,_312_Table3,MATCH(LEFT($B2037,1),_312_Table3_ColumnLookup,0),FALSE),
  IF(AND(VALUE(LEFT($A2037,3))=312,LEN($I2037)=4,$B2037="G"),VLOOKUP($I2037,_312_Table3,MATCH('312'!$N$16,_312_Table3_ColumnLookup,0),FALSE),
  IF(AND(VALUE(LEFT($A2037,3))=312,LEN($I2037)=4,$B2037="O"),VLOOKUP($I2037,_312_Table3,MATCH('312'!$V$16,_312_Table3_ColumnLookup,0),FALSE),
  IF(AND(VALUE(LEFT($A2037,3))=312,LEN($I2037)=4,$B2037="Q"),VLOOKUP($I2037,_312_Table3,MATCH('312'!$X$16,_312_Table3_ColumnLookup,0),FALSE),
  IF(AND(VALUE(LEFT($A2037,3))=312,LEN($I2037)=4),VLOOKUP($I2037,_312_Table3,MATCH(LEFT($B2037,1),_312_Table3_ColumnLookup,0),FALSE)
+N("312"),
  IF(VALUE(LEFT($A2037,3))=313,VLOOKUP(VALUE(MID($B2037,2,1)),_313_Table3,MATCH(MID($B2037,1,1),_313_Table3_ColumnLookup,0),FALSE)
+N("313"),
  IF(AND(VALUE(LEFT($A2037,3))=314,LEN($B2037)=3),VLOOKUP(VALUE(MID($B2037,2,2)),_314_Table3,MATCH(MID($B2037,1,1),_314_Table3_ColumnLookup,0),FALSE),
  IF(VALUE(LEFT($A2037,3))=314,VLOOKUP(VALUE(MID($B2037,2,1)),_314_Table3,MATCH(MID($B2037,1,1),_314_Table3_ColumnLookup,0),FALSE)
+N("314"),
""))))))))))))))))))))))))</f>
        <v>#N/A</v>
      </c>
      <c r="H2037" s="321" t="str">
        <f>IFERROR(
IF(ISERROR($D2037)=FALSE,$D2037,IF(ISERROR($E2037)=FALSE,$E2037,IF(ISERROR($F2037)=FALSE,$F2037
+N("012 checkboxes"),
IF(
IF(OR(LEFT($A2037,9)="Syndicate",LEFT($A2037,12)="NewSyndicate"),VLOOKUP($A2037,'012'!$J:$ZW,MATCH("Link to button",'012'!$J$1:$ZW$1,0),0)
+N("309 checkbox"),
IF($C2037="309 LCR Summary0",VLOOKUP("Notes990",'309'!$P:$ZZ,MATCH("Link to button",'309'!$P$1:$ZZ$1,0),0)
+N("313 checkboxes"),
IF($C2037="313 Financial Information0LcmVsScr",IF($C2037="309 LCR Summary0",VLOOKUP("LcmVsScr",'309'!$N:$ZZ,MATCH("Link to button",'309'!$N$1:$ZZ$1,0),0),
IF($C2037="313 Financial Information0LcrDocAttached",IF($C2037="309 LCR Summary0",VLOOKUP("LcrDocAttached",'309'!$N:$ZZ,MATCH("Link to button",'309'!$N$1:$ZZ$1,0),
0)))))))=1,TRUE,FALSE)
))),"")</f>
        <v/>
      </c>
    </row>
    <row r="2038" spans="1:8">
      <c r="A2038" s="237" t="e">
        <f>VLOOKUP($G2038,CSVLookups!$B:$R,MATCH(A$1,CSVLookups!$B$1:$R$1,0),FALSE)</f>
        <v>#N/A</v>
      </c>
      <c r="B2038" s="237" t="e">
        <f>VLOOKUP($G2038,CSVLookups!$B:$R,MATCH(B$1,CSVLookups!$B$1:$R$1,0),FALSE)</f>
        <v>#N/A</v>
      </c>
      <c r="C2038" s="238" t="e">
        <f t="shared" si="32"/>
        <v>#N/A</v>
      </c>
      <c r="D2038" s="238" t="e">
        <f>IF(AND(VALUE(LEFT($A2038,3))=309,LEN($B2038)=3),VLOOKUP(VALUE(MID($B2038,2,2)),_309_Table1,MATCH(MID($B2038,1,1),_309_Table1_ColumnLookup,0),FALSE),
  IF($C2038="309 LCR SummaryA",OneYearSCR,IF($C2038="309 LCR SummaryB",UltimateSCR,IF(VALUE(LEFT($A2038,3))=309,VLOOKUP(VALUE(MID($B2038,2,1)),_309_Table1,MATCH(MID($B2038,1,1),_309_Table1_ColumnLookup,0),FALSE)
+N("309"),
  IF(VALUE(LEFT($A2038,3))=310,VLOOKUP(VALUE(MID($B2038,2,1)),_310_Table1,MATCH(MID($B2038,1,1),_310_Table1_ColumnLookup,0),FALSE)
+N("310"),
  IF(AND(VALUE(LEFT($A2038,3))=311,LEN($I2038)=4),VLOOKUP($I2038,_311_Table1,MATCH($B2038,_311_Table1_ColumnLookup,0),FALSE),
  IF(AND(VALUE(LEFT($A2038,3))=311,OR($B2038="I2",$B2038="J2",$B2038="K2",$B2038="L2")),VLOOKUP('311'!$G$58,_311_Table1,MATCH(MID($B2038,1,1),_311_Table1_ColumnLookup,0),FALSE),
  IF(AND(VALUE(LEFT($A2038,3))=311,RIGHT($B2038,5)="Total"),VLOOKUP('311'!$G$59,_311_Table1,MATCH(MID($B2038,1,1),_311_Table1_ColumnLookup,0),FALSE),
  IF(VALUE(LEFT($A2038,3))=311,VLOOKUP(VALUE(MID($B2038,2,1)),_311_Table1,MATCH(MID($B2038,1,1),_311_Table1_ColumnLookup,0),FALSE)
+N("311"),
  IF(AND(VALUE(LEFT($A2038,3))=312,LEFT($G2038,10)="Unincepted",$B2038="G "),VLOOKUP(" ULO",_312_Table1,MATCH('312'!$N$16,_312_Table1_ColumnLookup,0),FALSE),
  IF(AND(VALUE(LEFT($A2038,3))=312,LEFT($G2038,10)="Unincepted",$B2038="O "),VLOOKUP(" ULO",_312_Table1,MATCH('312'!$V$16,_312_Table1_ColumnLookup,0),FALSE),
  IF(AND(VALUE(LEFT($A2038,3))=312,LEFT($G2038,10)="Unincepted",$B2038="Q "),VLOOKUP(" ULO",_312_Table1,MATCH('312'!$X$16,_312_Table1_ColumnLookup,0),FALSE),
  IF(AND(VALUE(LEFT($A2038,3))=312,LEFT($G2038,10)="Unincepted"),VLOOKUP(" ULO",_312_Table1,MATCH(LEFT($B2038,1),_312_Table1_ColumnLookup,0),FALSE),
  IF(AND(VALUE(LEFT($A2038,3))=312,LEFT($G2038,5)="Total",$B2038="G "),VLOOKUP('312'!$F$80,_312_Table1,MATCH('312'!$N$16,_312_Table1_ColumnLookup,0),FALSE),
  IF(AND(VALUE(LEFT($A2038,3))=312,LEFT($G2038,5)="Total",$B2038="O "),VLOOKUP('312'!$F$80,_312_Table1,MATCH('312'!$V$16,_312_Table1_ColumnLookup,0),FALSE),
  IF(AND(VALUE(LEFT($A2038,3))=312,LEFT($G2038,5)="Total",$B2038="Q "),VLOOKUP('312'!$F$80,_312_Table1,MATCH('312'!$X$16,_312_Table1_ColumnLookup,0),FALSE),
  IF(AND(VALUE(LEFT($A2038,3))=312,LEFT($G2038,5)="Total"),VLOOKUP('312'!$F$80,_312_Table1,MATCH(LEFT($B2038,1),_312_Table1_ColumnLookup,0),FALSE),
  IF(AND(VALUE(LEFT($A2038,3))=312,LEN($I2038)=4,$B2038="G"),VLOOKUP($I2038,_312_Table1,MATCH('312'!$N$16,_312_Table1_ColumnLookup,0),FALSE),
  IF(AND(VALUE(LEFT($A2038,3))=312,LEN($I2038)=4,$B2038="O"),VLOOKUP($I2038,_312_Table1,MATCH('312'!$V$16,_312_Table1_ColumnLookup,0),FALSE),
  IF(AND(VALUE(LEFT($A2038,3))=312,LEN($I2038)=4,$B2038="Q"),VLOOKUP($I2038,_312_Table1,MATCH('312'!$X$16,_312_Table1_ColumnLookup,0),FALSE),
  IF(AND(VALUE(LEFT($A2038,3))=312,LEN($I2038)=4),VLOOKUP($I2038,_312_Table1,MATCH(LEFT($B2038,1),_312_Table1_ColumnLookup,0),FALSE)
+N("312"),
  IF(VALUE(LEFT($A2038,3))=313,VLOOKUP(VALUE(MID($B2038,2,1)),_313_Table1,MATCH(MID($B2038,1,1),_313_Table1_ColumnLookup,0),FALSE)
+N("313"),
  IF(AND(VALUE(LEFT($A2038,3))=314,LEN($B2038)=3),VLOOKUP(VALUE(MID($B2038,2,2)),_314_Table1,MATCH(MID($B2038,1,1),_314_Table1_ColumnLookup,0),FALSE),
  IF(VALUE(LEFT($A2038,3))=314,VLOOKUP(VALUE(MID($B2038,2,1)),_314_Table1,MATCH(MID($B2038,1,1),_314_Table1_ColumnLookup,0),FALSE)
+N("314"),
""))))))))))))))))))))))))</f>
        <v>#N/A</v>
      </c>
      <c r="E2038" s="238" t="e">
        <f>IF(AND(VALUE(LEFT($A2038,3))=309,LEN($B2038)=3),VLOOKUP(VALUE(MID($B2038,2,2)),_309_Table2,MATCH(MID($B2038,1,1),_309_Table2_ColumnLookup,0),FALSE),
  IF($C2038="309 LCR SummaryA",OneYearSCR,IF($C2038="309 LCR SummaryB",UltimateSCR,IF(VALUE(LEFT($A2038,3))=309,VLOOKUP(VALUE(MID($B2038,2,1)),_309_Table2,MATCH(MID($B2038,1,1),_309_Table2_ColumnLookup,0),FALSE)
+N("309"),
  IF(VALUE(LEFT($A2038,3))=310,VLOOKUP(VALUE(MID($B2038,2,1)),_310_Table2,MATCH(MID($B2038,1,1),_310_Table2_ColumnLookup,0),FALSE)
+N("310"),
  IF(AND(VALUE(LEFT($A2038,3))=311,LEN($I2038)=4),VLOOKUP($I2038,_311_Table2,MATCH($B2038,_311_Table2_ColumnLookup,0),FALSE),
  IF(AND(VALUE(LEFT($A2038,3))=311,OR($B2038="I2",$B2038="J2",$B2038="K2",$B2038="L2")),VLOOKUP('311'!$G$58,_311_Table2,MATCH(MID($B2038,1,1),_311_Table2_ColumnLookup,0),FALSE),
  IF(AND(VALUE(LEFT($A2038,3))=311,RIGHT($B2038,5)="Total"),VLOOKUP('311'!$G$59,_311_Table2,MATCH(MID($B2038,1,1),_311_Table2_ColumnLookup,0),FALSE),
  IF(VALUE(LEFT($A2038,3))=311,VLOOKUP(VALUE(MID($B2038,2,1)),_311_Table2,MATCH(MID($B2038,1,1),_311_Table2_ColumnLookup,0),FALSE)
+N("311"),
  IF(AND(VALUE(LEFT($A2038,3))=312,LEFT($G2038,10)="Unincepted",$B2038="G "),VLOOKUP(" ULO",_312_Table2,MATCH('312'!$N$16,_312_Table2_ColumnLookup,0),FALSE),
  IF(AND(VALUE(LEFT($A2038,3))=312,LEFT($G2038,10)="Unincepted",$B2038="O "),VLOOKUP(" ULO",_312_Table2,MATCH('312'!$V$16,_312_Table2_ColumnLookup,0),FALSE),
  IF(AND(VALUE(LEFT($A2038,3))=312,LEFT($G2038,10)="Unincepted",$B2038="Q "),VLOOKUP(" ULO",_312_Table2,MATCH('312'!$X$16,_312_Table2_ColumnLookup,0),FALSE),
  IF(AND(VALUE(LEFT($A2038,3))=312,LEFT($G2038,10)="Unincepted"),VLOOKUP(" ULO",_312_Table2,MATCH(LEFT($B2038,1),_312_Table2_ColumnLookup,0),FALSE),
  IF(AND(VALUE(LEFT($A2038,3))=312,LEFT($G2038,5)="Total",$B2038="G "),VLOOKUP('312'!$F$80,_312_Table2,MATCH('312'!$N$16,_312_Table2_ColumnLookup,0),FALSE),
  IF(AND(VALUE(LEFT($A2038,3))=312,LEFT($G2038,5)="Total",$B2038="O "),VLOOKUP('312'!$F$80,_312_Table2,MATCH('312'!$V$16,_312_Table2_ColumnLookup,0),FALSE),
  IF(AND(VALUE(LEFT($A2038,3))=312,LEFT($G2038,5)="Total",$B2038="Q "),VLOOKUP('312'!$F$80,_312_Table2,MATCH('312'!$X$16,_312_Table2_ColumnLookup,0),FALSE),
  IF(AND(VALUE(LEFT($A2038,3))=312,LEFT($G2038,5)="Total"),VLOOKUP('312'!$F$80,_312_Table2,MATCH(LEFT($B2038,1),_312_Table2_ColumnLookup,0),FALSE),
  IF(AND(VALUE(LEFT($A2038,3))=312,LEN($I2038)=4,$B2038="G"),VLOOKUP($I2038,_312_Table2,MATCH('312'!$N$16,_312_Table2_ColumnLookup,0),FALSE),
  IF(AND(VALUE(LEFT($A2038,3))=312,LEN($I2038)=4,$B2038="O"),VLOOKUP($I2038,_312_Table2,MATCH('312'!$V$16,_312_Table2_ColumnLookup,0),FALSE),
  IF(AND(VALUE(LEFT($A2038,3))=312,LEN($I2038)=4,$B2038="Q"),VLOOKUP($I2038,_312_Table2,MATCH('312'!$X$16,_312_Table2_ColumnLookup,0),FALSE),
  IF(AND(VALUE(LEFT($A2038,3))=312,LEN($I2038)=4),VLOOKUP($I2038,_312_Table2,MATCH(LEFT($B2038,1),_312_Table2_ColumnLookup,0),FALSE)
+N("312"),
  IF(VALUE(LEFT($A2038,3))=313,VLOOKUP(VALUE(MID($B2038,2,1)),_313_Table2,MATCH(MID($B2038,1,1),_313_Table2_ColumnLookup,0),FALSE)
+N("313"),
  IF(AND(VALUE(LEFT($A2038,3))=314,LEN($B2038)=3),VLOOKUP(VALUE(MID($B2038,2,2)),_314_Table2,MATCH(MID($B2038,1,1),_314_Table2_ColumnLookup,0),FALSE),
  IF(VALUE(LEFT($A2038,3))=314,VLOOKUP(VALUE(MID($B2038,2,1)),_314_Table2,MATCH(MID($B2038,1,1),_314_Table2_ColumnLookup,0),FALSE)
+N("314"),
""))))))))))))))))))))))))</f>
        <v>#N/A</v>
      </c>
      <c r="F2038" s="238" t="e">
        <f>IF(AND(VALUE(LEFT($A2038,3))=309,LEN($B2038)=3),VLOOKUP(VALUE(MID($B2038,2,2)),_309_Table3,MATCH(MID($B2038,1,1),_309_Table3_ColumnLookup,0),FALSE),
  IF($C2038="309 LCR SummaryA",OneYearSCR,IF($C2038="309 LCR SummaryB",UltimateSCR,IF(VALUE(LEFT($A2038,3))=309,VLOOKUP(VALUE(MID($B2038,2,1)),_309_Table3,MATCH(MID($B2038,1,1),_309_Table3_ColumnLookup,0),FALSE)
+N("309"),
  IF(VALUE(LEFT($A2038,3))=310,VLOOKUP(VALUE(MID($B2038,2,1)),_310_Table3,MATCH(MID($B2038,1,1),_310_Table3_ColumnLookup,0),FALSE)
+N("310"),
  IF(AND(VALUE(LEFT($A2038,3))=311,LEN($I2038)=4),VLOOKUP($I2038,_311_Table3,MATCH($B2038,_311_Table3_ColumnLookup,0),FALSE),
  IF(AND(VALUE(LEFT($A2038,3))=311,OR($B2038="I2",$B2038="J2",$B2038="K2",$B2038="L2")),VLOOKUP('311'!$G$58,_311_Table3,MATCH(MID($B2038,1,1),_311_Table3_ColumnLookup,0),FALSE),
  IF(AND(VALUE(LEFT($A2038,3))=311,RIGHT($B2038,5)="Total"),VLOOKUP('311'!$G$59,_311_Table3,MATCH(MID($B2038,1,1),_311_Table3_ColumnLookup,0),FALSE),
  IF(VALUE(LEFT($A2038,3))=311,VLOOKUP(VALUE(MID($B2038,2,1)),_311_Table3,MATCH(MID($B2038,1,1),_311_Table3_ColumnLookup,0),FALSE)
+N("311"),
  IF(AND(VALUE(LEFT($A2038,3))=312,LEFT($G2038,10)="Unincepted",$B2038="G "),VLOOKUP(" ULO",_312_Table3,MATCH('312'!$N$16,_312_Table3_ColumnLookup,0),FALSE),
  IF(AND(VALUE(LEFT($A2038,3))=312,LEFT($G2038,10)="Unincepted",$B2038="O "),VLOOKUP(" ULO",_312_Table3,MATCH('312'!$V$16,_312_Table3_ColumnLookup,0),FALSE),
  IF(AND(VALUE(LEFT($A2038,3))=312,LEFT($G2038,10)="Unincepted",$B2038="Q "),VLOOKUP(" ULO",_312_Table3,MATCH('312'!$X$16,_312_Table3_ColumnLookup,0),FALSE),
  IF(AND(VALUE(LEFT($A2038,3))=312,LEFT($G2038,10)="Unincepted"),VLOOKUP(" ULO",_312_Table3,MATCH(LEFT($B2038,1),_312_Table3_ColumnLookup,0),FALSE),
  IF(AND(VALUE(LEFT($A2038,3))=312,LEFT($G2038,5)="Total",$B2038="G "),VLOOKUP('312'!$F$80,_312_Table3,MATCH('312'!$N$16,_312_Table3_ColumnLookup,0),FALSE),
  IF(AND(VALUE(LEFT($A2038,3))=312,LEFT($G2038,5)="Total",$B2038="O "),VLOOKUP('312'!$F$80,_312_Table3,MATCH('312'!$V$16,_312_Table3_ColumnLookup,0),FALSE),
  IF(AND(VALUE(LEFT($A2038,3))=312,LEFT($G2038,5)="Total",$B2038="Q "),VLOOKUP('312'!$F$80,_312_Table3,MATCH('312'!$X$16,_312_Table3_ColumnLookup,0),FALSE),
  IF(AND(VALUE(LEFT($A2038,3))=312,LEFT($G2038,5)="Total"),VLOOKUP('312'!$F$80,_312_Table3,MATCH(LEFT($B2038,1),_312_Table3_ColumnLookup,0),FALSE),
  IF(AND(VALUE(LEFT($A2038,3))=312,LEN($I2038)=4,$B2038="G"),VLOOKUP($I2038,_312_Table3,MATCH('312'!$N$16,_312_Table3_ColumnLookup,0),FALSE),
  IF(AND(VALUE(LEFT($A2038,3))=312,LEN($I2038)=4,$B2038="O"),VLOOKUP($I2038,_312_Table3,MATCH('312'!$V$16,_312_Table3_ColumnLookup,0),FALSE),
  IF(AND(VALUE(LEFT($A2038,3))=312,LEN($I2038)=4,$B2038="Q"),VLOOKUP($I2038,_312_Table3,MATCH('312'!$X$16,_312_Table3_ColumnLookup,0),FALSE),
  IF(AND(VALUE(LEFT($A2038,3))=312,LEN($I2038)=4),VLOOKUP($I2038,_312_Table3,MATCH(LEFT($B2038,1),_312_Table3_ColumnLookup,0),FALSE)
+N("312"),
  IF(VALUE(LEFT($A2038,3))=313,VLOOKUP(VALUE(MID($B2038,2,1)),_313_Table3,MATCH(MID($B2038,1,1),_313_Table3_ColumnLookup,0),FALSE)
+N("313"),
  IF(AND(VALUE(LEFT($A2038,3))=314,LEN($B2038)=3),VLOOKUP(VALUE(MID($B2038,2,2)),_314_Table3,MATCH(MID($B2038,1,1),_314_Table3_ColumnLookup,0),FALSE),
  IF(VALUE(LEFT($A2038,3))=314,VLOOKUP(VALUE(MID($B2038,2,1)),_314_Table3,MATCH(MID($B2038,1,1),_314_Table3_ColumnLookup,0),FALSE)
+N("314"),
""))))))))))))))))))))))))</f>
        <v>#N/A</v>
      </c>
      <c r="H2038" s="321" t="str">
        <f>IFERROR(
IF(ISERROR($D2038)=FALSE,$D2038,IF(ISERROR($E2038)=FALSE,$E2038,IF(ISERROR($F2038)=FALSE,$F2038
+N("012 checkboxes"),
IF(
IF(OR(LEFT($A2038,9)="Syndicate",LEFT($A2038,12)="NewSyndicate"),VLOOKUP($A2038,'012'!$J:$ZW,MATCH("Link to button",'012'!$J$1:$ZW$1,0),0)
+N("309 checkbox"),
IF($C2038="309 LCR Summary0",VLOOKUP("Notes990",'309'!$P:$ZZ,MATCH("Link to button",'309'!$P$1:$ZZ$1,0),0)
+N("313 checkboxes"),
IF($C2038="313 Financial Information0LcmVsScr",IF($C2038="309 LCR Summary0",VLOOKUP("LcmVsScr",'309'!$N:$ZZ,MATCH("Link to button",'309'!$N$1:$ZZ$1,0),0),
IF($C2038="313 Financial Information0LcrDocAttached",IF($C2038="309 LCR Summary0",VLOOKUP("LcrDocAttached",'309'!$N:$ZZ,MATCH("Link to button",'309'!$N$1:$ZZ$1,0),
0)))))))=1,TRUE,FALSE)
))),"")</f>
        <v/>
      </c>
    </row>
    <row r="2039" spans="1:8">
      <c r="A2039" s="237" t="e">
        <f>VLOOKUP($G2039,CSVLookups!$B:$R,MATCH(A$1,CSVLookups!$B$1:$R$1,0),FALSE)</f>
        <v>#N/A</v>
      </c>
      <c r="B2039" s="237" t="e">
        <f>VLOOKUP($G2039,CSVLookups!$B:$R,MATCH(B$1,CSVLookups!$B$1:$R$1,0),FALSE)</f>
        <v>#N/A</v>
      </c>
      <c r="C2039" s="238" t="e">
        <f t="shared" si="32"/>
        <v>#N/A</v>
      </c>
      <c r="D2039" s="238" t="e">
        <f>IF(AND(VALUE(LEFT($A2039,3))=309,LEN($B2039)=3),VLOOKUP(VALUE(MID($B2039,2,2)),_309_Table1,MATCH(MID($B2039,1,1),_309_Table1_ColumnLookup,0),FALSE),
  IF($C2039="309 LCR SummaryA",OneYearSCR,IF($C2039="309 LCR SummaryB",UltimateSCR,IF(VALUE(LEFT($A2039,3))=309,VLOOKUP(VALUE(MID($B2039,2,1)),_309_Table1,MATCH(MID($B2039,1,1),_309_Table1_ColumnLookup,0),FALSE)
+N("309"),
  IF(VALUE(LEFT($A2039,3))=310,VLOOKUP(VALUE(MID($B2039,2,1)),_310_Table1,MATCH(MID($B2039,1,1),_310_Table1_ColumnLookup,0),FALSE)
+N("310"),
  IF(AND(VALUE(LEFT($A2039,3))=311,LEN($I2039)=4),VLOOKUP($I2039,_311_Table1,MATCH($B2039,_311_Table1_ColumnLookup,0),FALSE),
  IF(AND(VALUE(LEFT($A2039,3))=311,OR($B2039="I2",$B2039="J2",$B2039="K2",$B2039="L2")),VLOOKUP('311'!$G$58,_311_Table1,MATCH(MID($B2039,1,1),_311_Table1_ColumnLookup,0),FALSE),
  IF(AND(VALUE(LEFT($A2039,3))=311,RIGHT($B2039,5)="Total"),VLOOKUP('311'!$G$59,_311_Table1,MATCH(MID($B2039,1,1),_311_Table1_ColumnLookup,0),FALSE),
  IF(VALUE(LEFT($A2039,3))=311,VLOOKUP(VALUE(MID($B2039,2,1)),_311_Table1,MATCH(MID($B2039,1,1),_311_Table1_ColumnLookup,0),FALSE)
+N("311"),
  IF(AND(VALUE(LEFT($A2039,3))=312,LEFT($G2039,10)="Unincepted",$B2039="G "),VLOOKUP(" ULO",_312_Table1,MATCH('312'!$N$16,_312_Table1_ColumnLookup,0),FALSE),
  IF(AND(VALUE(LEFT($A2039,3))=312,LEFT($G2039,10)="Unincepted",$B2039="O "),VLOOKUP(" ULO",_312_Table1,MATCH('312'!$V$16,_312_Table1_ColumnLookup,0),FALSE),
  IF(AND(VALUE(LEFT($A2039,3))=312,LEFT($G2039,10)="Unincepted",$B2039="Q "),VLOOKUP(" ULO",_312_Table1,MATCH('312'!$X$16,_312_Table1_ColumnLookup,0),FALSE),
  IF(AND(VALUE(LEFT($A2039,3))=312,LEFT($G2039,10)="Unincepted"),VLOOKUP(" ULO",_312_Table1,MATCH(LEFT($B2039,1),_312_Table1_ColumnLookup,0),FALSE),
  IF(AND(VALUE(LEFT($A2039,3))=312,LEFT($G2039,5)="Total",$B2039="G "),VLOOKUP('312'!$F$80,_312_Table1,MATCH('312'!$N$16,_312_Table1_ColumnLookup,0),FALSE),
  IF(AND(VALUE(LEFT($A2039,3))=312,LEFT($G2039,5)="Total",$B2039="O "),VLOOKUP('312'!$F$80,_312_Table1,MATCH('312'!$V$16,_312_Table1_ColumnLookup,0),FALSE),
  IF(AND(VALUE(LEFT($A2039,3))=312,LEFT($G2039,5)="Total",$B2039="Q "),VLOOKUP('312'!$F$80,_312_Table1,MATCH('312'!$X$16,_312_Table1_ColumnLookup,0),FALSE),
  IF(AND(VALUE(LEFT($A2039,3))=312,LEFT($G2039,5)="Total"),VLOOKUP('312'!$F$80,_312_Table1,MATCH(LEFT($B2039,1),_312_Table1_ColumnLookup,0),FALSE),
  IF(AND(VALUE(LEFT($A2039,3))=312,LEN($I2039)=4,$B2039="G"),VLOOKUP($I2039,_312_Table1,MATCH('312'!$N$16,_312_Table1_ColumnLookup,0),FALSE),
  IF(AND(VALUE(LEFT($A2039,3))=312,LEN($I2039)=4,$B2039="O"),VLOOKUP($I2039,_312_Table1,MATCH('312'!$V$16,_312_Table1_ColumnLookup,0),FALSE),
  IF(AND(VALUE(LEFT($A2039,3))=312,LEN($I2039)=4,$B2039="Q"),VLOOKUP($I2039,_312_Table1,MATCH('312'!$X$16,_312_Table1_ColumnLookup,0),FALSE),
  IF(AND(VALUE(LEFT($A2039,3))=312,LEN($I2039)=4),VLOOKUP($I2039,_312_Table1,MATCH(LEFT($B2039,1),_312_Table1_ColumnLookup,0),FALSE)
+N("312"),
  IF(VALUE(LEFT($A2039,3))=313,VLOOKUP(VALUE(MID($B2039,2,1)),_313_Table1,MATCH(MID($B2039,1,1),_313_Table1_ColumnLookup,0),FALSE)
+N("313"),
  IF(AND(VALUE(LEFT($A2039,3))=314,LEN($B2039)=3),VLOOKUP(VALUE(MID($B2039,2,2)),_314_Table1,MATCH(MID($B2039,1,1),_314_Table1_ColumnLookup,0),FALSE),
  IF(VALUE(LEFT($A2039,3))=314,VLOOKUP(VALUE(MID($B2039,2,1)),_314_Table1,MATCH(MID($B2039,1,1),_314_Table1_ColumnLookup,0),FALSE)
+N("314"),
""))))))))))))))))))))))))</f>
        <v>#N/A</v>
      </c>
      <c r="E2039" s="238" t="e">
        <f>IF(AND(VALUE(LEFT($A2039,3))=309,LEN($B2039)=3),VLOOKUP(VALUE(MID($B2039,2,2)),_309_Table2,MATCH(MID($B2039,1,1),_309_Table2_ColumnLookup,0),FALSE),
  IF($C2039="309 LCR SummaryA",OneYearSCR,IF($C2039="309 LCR SummaryB",UltimateSCR,IF(VALUE(LEFT($A2039,3))=309,VLOOKUP(VALUE(MID($B2039,2,1)),_309_Table2,MATCH(MID($B2039,1,1),_309_Table2_ColumnLookup,0),FALSE)
+N("309"),
  IF(VALUE(LEFT($A2039,3))=310,VLOOKUP(VALUE(MID($B2039,2,1)),_310_Table2,MATCH(MID($B2039,1,1),_310_Table2_ColumnLookup,0),FALSE)
+N("310"),
  IF(AND(VALUE(LEFT($A2039,3))=311,LEN($I2039)=4),VLOOKUP($I2039,_311_Table2,MATCH($B2039,_311_Table2_ColumnLookup,0),FALSE),
  IF(AND(VALUE(LEFT($A2039,3))=311,OR($B2039="I2",$B2039="J2",$B2039="K2",$B2039="L2")),VLOOKUP('311'!$G$58,_311_Table2,MATCH(MID($B2039,1,1),_311_Table2_ColumnLookup,0),FALSE),
  IF(AND(VALUE(LEFT($A2039,3))=311,RIGHT($B2039,5)="Total"),VLOOKUP('311'!$G$59,_311_Table2,MATCH(MID($B2039,1,1),_311_Table2_ColumnLookup,0),FALSE),
  IF(VALUE(LEFT($A2039,3))=311,VLOOKUP(VALUE(MID($B2039,2,1)),_311_Table2,MATCH(MID($B2039,1,1),_311_Table2_ColumnLookup,0),FALSE)
+N("311"),
  IF(AND(VALUE(LEFT($A2039,3))=312,LEFT($G2039,10)="Unincepted",$B2039="G "),VLOOKUP(" ULO",_312_Table2,MATCH('312'!$N$16,_312_Table2_ColumnLookup,0),FALSE),
  IF(AND(VALUE(LEFT($A2039,3))=312,LEFT($G2039,10)="Unincepted",$B2039="O "),VLOOKUP(" ULO",_312_Table2,MATCH('312'!$V$16,_312_Table2_ColumnLookup,0),FALSE),
  IF(AND(VALUE(LEFT($A2039,3))=312,LEFT($G2039,10)="Unincepted",$B2039="Q "),VLOOKUP(" ULO",_312_Table2,MATCH('312'!$X$16,_312_Table2_ColumnLookup,0),FALSE),
  IF(AND(VALUE(LEFT($A2039,3))=312,LEFT($G2039,10)="Unincepted"),VLOOKUP(" ULO",_312_Table2,MATCH(LEFT($B2039,1),_312_Table2_ColumnLookup,0),FALSE),
  IF(AND(VALUE(LEFT($A2039,3))=312,LEFT($G2039,5)="Total",$B2039="G "),VLOOKUP('312'!$F$80,_312_Table2,MATCH('312'!$N$16,_312_Table2_ColumnLookup,0),FALSE),
  IF(AND(VALUE(LEFT($A2039,3))=312,LEFT($G2039,5)="Total",$B2039="O "),VLOOKUP('312'!$F$80,_312_Table2,MATCH('312'!$V$16,_312_Table2_ColumnLookup,0),FALSE),
  IF(AND(VALUE(LEFT($A2039,3))=312,LEFT($G2039,5)="Total",$B2039="Q "),VLOOKUP('312'!$F$80,_312_Table2,MATCH('312'!$X$16,_312_Table2_ColumnLookup,0),FALSE),
  IF(AND(VALUE(LEFT($A2039,3))=312,LEFT($G2039,5)="Total"),VLOOKUP('312'!$F$80,_312_Table2,MATCH(LEFT($B2039,1),_312_Table2_ColumnLookup,0),FALSE),
  IF(AND(VALUE(LEFT($A2039,3))=312,LEN($I2039)=4,$B2039="G"),VLOOKUP($I2039,_312_Table2,MATCH('312'!$N$16,_312_Table2_ColumnLookup,0),FALSE),
  IF(AND(VALUE(LEFT($A2039,3))=312,LEN($I2039)=4,$B2039="O"),VLOOKUP($I2039,_312_Table2,MATCH('312'!$V$16,_312_Table2_ColumnLookup,0),FALSE),
  IF(AND(VALUE(LEFT($A2039,3))=312,LEN($I2039)=4,$B2039="Q"),VLOOKUP($I2039,_312_Table2,MATCH('312'!$X$16,_312_Table2_ColumnLookup,0),FALSE),
  IF(AND(VALUE(LEFT($A2039,3))=312,LEN($I2039)=4),VLOOKUP($I2039,_312_Table2,MATCH(LEFT($B2039,1),_312_Table2_ColumnLookup,0),FALSE)
+N("312"),
  IF(VALUE(LEFT($A2039,3))=313,VLOOKUP(VALUE(MID($B2039,2,1)),_313_Table2,MATCH(MID($B2039,1,1),_313_Table2_ColumnLookup,0),FALSE)
+N("313"),
  IF(AND(VALUE(LEFT($A2039,3))=314,LEN($B2039)=3),VLOOKUP(VALUE(MID($B2039,2,2)),_314_Table2,MATCH(MID($B2039,1,1),_314_Table2_ColumnLookup,0),FALSE),
  IF(VALUE(LEFT($A2039,3))=314,VLOOKUP(VALUE(MID($B2039,2,1)),_314_Table2,MATCH(MID($B2039,1,1),_314_Table2_ColumnLookup,0),FALSE)
+N("314"),
""))))))))))))))))))))))))</f>
        <v>#N/A</v>
      </c>
      <c r="F2039" s="238" t="e">
        <f>IF(AND(VALUE(LEFT($A2039,3))=309,LEN($B2039)=3),VLOOKUP(VALUE(MID($B2039,2,2)),_309_Table3,MATCH(MID($B2039,1,1),_309_Table3_ColumnLookup,0),FALSE),
  IF($C2039="309 LCR SummaryA",OneYearSCR,IF($C2039="309 LCR SummaryB",UltimateSCR,IF(VALUE(LEFT($A2039,3))=309,VLOOKUP(VALUE(MID($B2039,2,1)),_309_Table3,MATCH(MID($B2039,1,1),_309_Table3_ColumnLookup,0),FALSE)
+N("309"),
  IF(VALUE(LEFT($A2039,3))=310,VLOOKUP(VALUE(MID($B2039,2,1)),_310_Table3,MATCH(MID($B2039,1,1),_310_Table3_ColumnLookup,0),FALSE)
+N("310"),
  IF(AND(VALUE(LEFT($A2039,3))=311,LEN($I2039)=4),VLOOKUP($I2039,_311_Table3,MATCH($B2039,_311_Table3_ColumnLookup,0),FALSE),
  IF(AND(VALUE(LEFT($A2039,3))=311,OR($B2039="I2",$B2039="J2",$B2039="K2",$B2039="L2")),VLOOKUP('311'!$G$58,_311_Table3,MATCH(MID($B2039,1,1),_311_Table3_ColumnLookup,0),FALSE),
  IF(AND(VALUE(LEFT($A2039,3))=311,RIGHT($B2039,5)="Total"),VLOOKUP('311'!$G$59,_311_Table3,MATCH(MID($B2039,1,1),_311_Table3_ColumnLookup,0),FALSE),
  IF(VALUE(LEFT($A2039,3))=311,VLOOKUP(VALUE(MID($B2039,2,1)),_311_Table3,MATCH(MID($B2039,1,1),_311_Table3_ColumnLookup,0),FALSE)
+N("311"),
  IF(AND(VALUE(LEFT($A2039,3))=312,LEFT($G2039,10)="Unincepted",$B2039="G "),VLOOKUP(" ULO",_312_Table3,MATCH('312'!$N$16,_312_Table3_ColumnLookup,0),FALSE),
  IF(AND(VALUE(LEFT($A2039,3))=312,LEFT($G2039,10)="Unincepted",$B2039="O "),VLOOKUP(" ULO",_312_Table3,MATCH('312'!$V$16,_312_Table3_ColumnLookup,0),FALSE),
  IF(AND(VALUE(LEFT($A2039,3))=312,LEFT($G2039,10)="Unincepted",$B2039="Q "),VLOOKUP(" ULO",_312_Table3,MATCH('312'!$X$16,_312_Table3_ColumnLookup,0),FALSE),
  IF(AND(VALUE(LEFT($A2039,3))=312,LEFT($G2039,10)="Unincepted"),VLOOKUP(" ULO",_312_Table3,MATCH(LEFT($B2039,1),_312_Table3_ColumnLookup,0),FALSE),
  IF(AND(VALUE(LEFT($A2039,3))=312,LEFT($G2039,5)="Total",$B2039="G "),VLOOKUP('312'!$F$80,_312_Table3,MATCH('312'!$N$16,_312_Table3_ColumnLookup,0),FALSE),
  IF(AND(VALUE(LEFT($A2039,3))=312,LEFT($G2039,5)="Total",$B2039="O "),VLOOKUP('312'!$F$80,_312_Table3,MATCH('312'!$V$16,_312_Table3_ColumnLookup,0),FALSE),
  IF(AND(VALUE(LEFT($A2039,3))=312,LEFT($G2039,5)="Total",$B2039="Q "),VLOOKUP('312'!$F$80,_312_Table3,MATCH('312'!$X$16,_312_Table3_ColumnLookup,0),FALSE),
  IF(AND(VALUE(LEFT($A2039,3))=312,LEFT($G2039,5)="Total"),VLOOKUP('312'!$F$80,_312_Table3,MATCH(LEFT($B2039,1),_312_Table3_ColumnLookup,0),FALSE),
  IF(AND(VALUE(LEFT($A2039,3))=312,LEN($I2039)=4,$B2039="G"),VLOOKUP($I2039,_312_Table3,MATCH('312'!$N$16,_312_Table3_ColumnLookup,0),FALSE),
  IF(AND(VALUE(LEFT($A2039,3))=312,LEN($I2039)=4,$B2039="O"),VLOOKUP($I2039,_312_Table3,MATCH('312'!$V$16,_312_Table3_ColumnLookup,0),FALSE),
  IF(AND(VALUE(LEFT($A2039,3))=312,LEN($I2039)=4,$B2039="Q"),VLOOKUP($I2039,_312_Table3,MATCH('312'!$X$16,_312_Table3_ColumnLookup,0),FALSE),
  IF(AND(VALUE(LEFT($A2039,3))=312,LEN($I2039)=4),VLOOKUP($I2039,_312_Table3,MATCH(LEFT($B2039,1),_312_Table3_ColumnLookup,0),FALSE)
+N("312"),
  IF(VALUE(LEFT($A2039,3))=313,VLOOKUP(VALUE(MID($B2039,2,1)),_313_Table3,MATCH(MID($B2039,1,1),_313_Table3_ColumnLookup,0),FALSE)
+N("313"),
  IF(AND(VALUE(LEFT($A2039,3))=314,LEN($B2039)=3),VLOOKUP(VALUE(MID($B2039,2,2)),_314_Table3,MATCH(MID($B2039,1,1),_314_Table3_ColumnLookup,0),FALSE),
  IF(VALUE(LEFT($A2039,3))=314,VLOOKUP(VALUE(MID($B2039,2,1)),_314_Table3,MATCH(MID($B2039,1,1),_314_Table3_ColumnLookup,0),FALSE)
+N("314"),
""))))))))))))))))))))))))</f>
        <v>#N/A</v>
      </c>
      <c r="H2039" s="321" t="str">
        <f>IFERROR(
IF(ISERROR($D2039)=FALSE,$D2039,IF(ISERROR($E2039)=FALSE,$E2039,IF(ISERROR($F2039)=FALSE,$F2039
+N("012 checkboxes"),
IF(
IF(OR(LEFT($A2039,9)="Syndicate",LEFT($A2039,12)="NewSyndicate"),VLOOKUP($A2039,'012'!$J:$ZW,MATCH("Link to button",'012'!$J$1:$ZW$1,0),0)
+N("309 checkbox"),
IF($C2039="309 LCR Summary0",VLOOKUP("Notes990",'309'!$P:$ZZ,MATCH("Link to button",'309'!$P$1:$ZZ$1,0),0)
+N("313 checkboxes"),
IF($C2039="313 Financial Information0LcmVsScr",IF($C2039="309 LCR Summary0",VLOOKUP("LcmVsScr",'309'!$N:$ZZ,MATCH("Link to button",'309'!$N$1:$ZZ$1,0),0),
IF($C2039="313 Financial Information0LcrDocAttached",IF($C2039="309 LCR Summary0",VLOOKUP("LcrDocAttached",'309'!$N:$ZZ,MATCH("Link to button",'309'!$N$1:$ZZ$1,0),
0)))))))=1,TRUE,FALSE)
))),"")</f>
        <v/>
      </c>
    </row>
    <row r="2040" spans="1:8">
      <c r="A2040" s="237" t="e">
        <f>VLOOKUP($G2040,CSVLookups!$B:$R,MATCH(A$1,CSVLookups!$B$1:$R$1,0),FALSE)</f>
        <v>#N/A</v>
      </c>
      <c r="B2040" s="237" t="e">
        <f>VLOOKUP($G2040,CSVLookups!$B:$R,MATCH(B$1,CSVLookups!$B$1:$R$1,0),FALSE)</f>
        <v>#N/A</v>
      </c>
      <c r="C2040" s="238" t="e">
        <f t="shared" si="32"/>
        <v>#N/A</v>
      </c>
      <c r="D2040" s="238" t="e">
        <f>IF(AND(VALUE(LEFT($A2040,3))=309,LEN($B2040)=3),VLOOKUP(VALUE(MID($B2040,2,2)),_309_Table1,MATCH(MID($B2040,1,1),_309_Table1_ColumnLookup,0),FALSE),
  IF($C2040="309 LCR SummaryA",OneYearSCR,IF($C2040="309 LCR SummaryB",UltimateSCR,IF(VALUE(LEFT($A2040,3))=309,VLOOKUP(VALUE(MID($B2040,2,1)),_309_Table1,MATCH(MID($B2040,1,1),_309_Table1_ColumnLookup,0),FALSE)
+N("309"),
  IF(VALUE(LEFT($A2040,3))=310,VLOOKUP(VALUE(MID($B2040,2,1)),_310_Table1,MATCH(MID($B2040,1,1),_310_Table1_ColumnLookup,0),FALSE)
+N("310"),
  IF(AND(VALUE(LEFT($A2040,3))=311,LEN($I2040)=4),VLOOKUP($I2040,_311_Table1,MATCH($B2040,_311_Table1_ColumnLookup,0),FALSE),
  IF(AND(VALUE(LEFT($A2040,3))=311,OR($B2040="I2",$B2040="J2",$B2040="K2",$B2040="L2")),VLOOKUP('311'!$G$58,_311_Table1,MATCH(MID($B2040,1,1),_311_Table1_ColumnLookup,0),FALSE),
  IF(AND(VALUE(LEFT($A2040,3))=311,RIGHT($B2040,5)="Total"),VLOOKUP('311'!$G$59,_311_Table1,MATCH(MID($B2040,1,1),_311_Table1_ColumnLookup,0),FALSE),
  IF(VALUE(LEFT($A2040,3))=311,VLOOKUP(VALUE(MID($B2040,2,1)),_311_Table1,MATCH(MID($B2040,1,1),_311_Table1_ColumnLookup,0),FALSE)
+N("311"),
  IF(AND(VALUE(LEFT($A2040,3))=312,LEFT($G2040,10)="Unincepted",$B2040="G "),VLOOKUP(" ULO",_312_Table1,MATCH('312'!$N$16,_312_Table1_ColumnLookup,0),FALSE),
  IF(AND(VALUE(LEFT($A2040,3))=312,LEFT($G2040,10)="Unincepted",$B2040="O "),VLOOKUP(" ULO",_312_Table1,MATCH('312'!$V$16,_312_Table1_ColumnLookup,0),FALSE),
  IF(AND(VALUE(LEFT($A2040,3))=312,LEFT($G2040,10)="Unincepted",$B2040="Q "),VLOOKUP(" ULO",_312_Table1,MATCH('312'!$X$16,_312_Table1_ColumnLookup,0),FALSE),
  IF(AND(VALUE(LEFT($A2040,3))=312,LEFT($G2040,10)="Unincepted"),VLOOKUP(" ULO",_312_Table1,MATCH(LEFT($B2040,1),_312_Table1_ColumnLookup,0),FALSE),
  IF(AND(VALUE(LEFT($A2040,3))=312,LEFT($G2040,5)="Total",$B2040="G "),VLOOKUP('312'!$F$80,_312_Table1,MATCH('312'!$N$16,_312_Table1_ColumnLookup,0),FALSE),
  IF(AND(VALUE(LEFT($A2040,3))=312,LEFT($G2040,5)="Total",$B2040="O "),VLOOKUP('312'!$F$80,_312_Table1,MATCH('312'!$V$16,_312_Table1_ColumnLookup,0),FALSE),
  IF(AND(VALUE(LEFT($A2040,3))=312,LEFT($G2040,5)="Total",$B2040="Q "),VLOOKUP('312'!$F$80,_312_Table1,MATCH('312'!$X$16,_312_Table1_ColumnLookup,0),FALSE),
  IF(AND(VALUE(LEFT($A2040,3))=312,LEFT($G2040,5)="Total"),VLOOKUP('312'!$F$80,_312_Table1,MATCH(LEFT($B2040,1),_312_Table1_ColumnLookup,0),FALSE),
  IF(AND(VALUE(LEFT($A2040,3))=312,LEN($I2040)=4,$B2040="G"),VLOOKUP($I2040,_312_Table1,MATCH('312'!$N$16,_312_Table1_ColumnLookup,0),FALSE),
  IF(AND(VALUE(LEFT($A2040,3))=312,LEN($I2040)=4,$B2040="O"),VLOOKUP($I2040,_312_Table1,MATCH('312'!$V$16,_312_Table1_ColumnLookup,0),FALSE),
  IF(AND(VALUE(LEFT($A2040,3))=312,LEN($I2040)=4,$B2040="Q"),VLOOKUP($I2040,_312_Table1,MATCH('312'!$X$16,_312_Table1_ColumnLookup,0),FALSE),
  IF(AND(VALUE(LEFT($A2040,3))=312,LEN($I2040)=4),VLOOKUP($I2040,_312_Table1,MATCH(LEFT($B2040,1),_312_Table1_ColumnLookup,0),FALSE)
+N("312"),
  IF(VALUE(LEFT($A2040,3))=313,VLOOKUP(VALUE(MID($B2040,2,1)),_313_Table1,MATCH(MID($B2040,1,1),_313_Table1_ColumnLookup,0),FALSE)
+N("313"),
  IF(AND(VALUE(LEFT($A2040,3))=314,LEN($B2040)=3),VLOOKUP(VALUE(MID($B2040,2,2)),_314_Table1,MATCH(MID($B2040,1,1),_314_Table1_ColumnLookup,0),FALSE),
  IF(VALUE(LEFT($A2040,3))=314,VLOOKUP(VALUE(MID($B2040,2,1)),_314_Table1,MATCH(MID($B2040,1,1),_314_Table1_ColumnLookup,0),FALSE)
+N("314"),
""))))))))))))))))))))))))</f>
        <v>#N/A</v>
      </c>
      <c r="E2040" s="238" t="e">
        <f>IF(AND(VALUE(LEFT($A2040,3))=309,LEN($B2040)=3),VLOOKUP(VALUE(MID($B2040,2,2)),_309_Table2,MATCH(MID($B2040,1,1),_309_Table2_ColumnLookup,0),FALSE),
  IF($C2040="309 LCR SummaryA",OneYearSCR,IF($C2040="309 LCR SummaryB",UltimateSCR,IF(VALUE(LEFT($A2040,3))=309,VLOOKUP(VALUE(MID($B2040,2,1)),_309_Table2,MATCH(MID($B2040,1,1),_309_Table2_ColumnLookup,0),FALSE)
+N("309"),
  IF(VALUE(LEFT($A2040,3))=310,VLOOKUP(VALUE(MID($B2040,2,1)),_310_Table2,MATCH(MID($B2040,1,1),_310_Table2_ColumnLookup,0),FALSE)
+N("310"),
  IF(AND(VALUE(LEFT($A2040,3))=311,LEN($I2040)=4),VLOOKUP($I2040,_311_Table2,MATCH($B2040,_311_Table2_ColumnLookup,0),FALSE),
  IF(AND(VALUE(LEFT($A2040,3))=311,OR($B2040="I2",$B2040="J2",$B2040="K2",$B2040="L2")),VLOOKUP('311'!$G$58,_311_Table2,MATCH(MID($B2040,1,1),_311_Table2_ColumnLookup,0),FALSE),
  IF(AND(VALUE(LEFT($A2040,3))=311,RIGHT($B2040,5)="Total"),VLOOKUP('311'!$G$59,_311_Table2,MATCH(MID($B2040,1,1),_311_Table2_ColumnLookup,0),FALSE),
  IF(VALUE(LEFT($A2040,3))=311,VLOOKUP(VALUE(MID($B2040,2,1)),_311_Table2,MATCH(MID($B2040,1,1),_311_Table2_ColumnLookup,0),FALSE)
+N("311"),
  IF(AND(VALUE(LEFT($A2040,3))=312,LEFT($G2040,10)="Unincepted",$B2040="G "),VLOOKUP(" ULO",_312_Table2,MATCH('312'!$N$16,_312_Table2_ColumnLookup,0),FALSE),
  IF(AND(VALUE(LEFT($A2040,3))=312,LEFT($G2040,10)="Unincepted",$B2040="O "),VLOOKUP(" ULO",_312_Table2,MATCH('312'!$V$16,_312_Table2_ColumnLookup,0),FALSE),
  IF(AND(VALUE(LEFT($A2040,3))=312,LEFT($G2040,10)="Unincepted",$B2040="Q "),VLOOKUP(" ULO",_312_Table2,MATCH('312'!$X$16,_312_Table2_ColumnLookup,0),FALSE),
  IF(AND(VALUE(LEFT($A2040,3))=312,LEFT($G2040,10)="Unincepted"),VLOOKUP(" ULO",_312_Table2,MATCH(LEFT($B2040,1),_312_Table2_ColumnLookup,0),FALSE),
  IF(AND(VALUE(LEFT($A2040,3))=312,LEFT($G2040,5)="Total",$B2040="G "),VLOOKUP('312'!$F$80,_312_Table2,MATCH('312'!$N$16,_312_Table2_ColumnLookup,0),FALSE),
  IF(AND(VALUE(LEFT($A2040,3))=312,LEFT($G2040,5)="Total",$B2040="O "),VLOOKUP('312'!$F$80,_312_Table2,MATCH('312'!$V$16,_312_Table2_ColumnLookup,0),FALSE),
  IF(AND(VALUE(LEFT($A2040,3))=312,LEFT($G2040,5)="Total",$B2040="Q "),VLOOKUP('312'!$F$80,_312_Table2,MATCH('312'!$X$16,_312_Table2_ColumnLookup,0),FALSE),
  IF(AND(VALUE(LEFT($A2040,3))=312,LEFT($G2040,5)="Total"),VLOOKUP('312'!$F$80,_312_Table2,MATCH(LEFT($B2040,1),_312_Table2_ColumnLookup,0),FALSE),
  IF(AND(VALUE(LEFT($A2040,3))=312,LEN($I2040)=4,$B2040="G"),VLOOKUP($I2040,_312_Table2,MATCH('312'!$N$16,_312_Table2_ColumnLookup,0),FALSE),
  IF(AND(VALUE(LEFT($A2040,3))=312,LEN($I2040)=4,$B2040="O"),VLOOKUP($I2040,_312_Table2,MATCH('312'!$V$16,_312_Table2_ColumnLookup,0),FALSE),
  IF(AND(VALUE(LEFT($A2040,3))=312,LEN($I2040)=4,$B2040="Q"),VLOOKUP($I2040,_312_Table2,MATCH('312'!$X$16,_312_Table2_ColumnLookup,0),FALSE),
  IF(AND(VALUE(LEFT($A2040,3))=312,LEN($I2040)=4),VLOOKUP($I2040,_312_Table2,MATCH(LEFT($B2040,1),_312_Table2_ColumnLookup,0),FALSE)
+N("312"),
  IF(VALUE(LEFT($A2040,3))=313,VLOOKUP(VALUE(MID($B2040,2,1)),_313_Table2,MATCH(MID($B2040,1,1),_313_Table2_ColumnLookup,0),FALSE)
+N("313"),
  IF(AND(VALUE(LEFT($A2040,3))=314,LEN($B2040)=3),VLOOKUP(VALUE(MID($B2040,2,2)),_314_Table2,MATCH(MID($B2040,1,1),_314_Table2_ColumnLookup,0),FALSE),
  IF(VALUE(LEFT($A2040,3))=314,VLOOKUP(VALUE(MID($B2040,2,1)),_314_Table2,MATCH(MID($B2040,1,1),_314_Table2_ColumnLookup,0),FALSE)
+N("314"),
""))))))))))))))))))))))))</f>
        <v>#N/A</v>
      </c>
      <c r="F2040" s="238" t="e">
        <f>IF(AND(VALUE(LEFT($A2040,3))=309,LEN($B2040)=3),VLOOKUP(VALUE(MID($B2040,2,2)),_309_Table3,MATCH(MID($B2040,1,1),_309_Table3_ColumnLookup,0),FALSE),
  IF($C2040="309 LCR SummaryA",OneYearSCR,IF($C2040="309 LCR SummaryB",UltimateSCR,IF(VALUE(LEFT($A2040,3))=309,VLOOKUP(VALUE(MID($B2040,2,1)),_309_Table3,MATCH(MID($B2040,1,1),_309_Table3_ColumnLookup,0),FALSE)
+N("309"),
  IF(VALUE(LEFT($A2040,3))=310,VLOOKUP(VALUE(MID($B2040,2,1)),_310_Table3,MATCH(MID($B2040,1,1),_310_Table3_ColumnLookup,0),FALSE)
+N("310"),
  IF(AND(VALUE(LEFT($A2040,3))=311,LEN($I2040)=4),VLOOKUP($I2040,_311_Table3,MATCH($B2040,_311_Table3_ColumnLookup,0),FALSE),
  IF(AND(VALUE(LEFT($A2040,3))=311,OR($B2040="I2",$B2040="J2",$B2040="K2",$B2040="L2")),VLOOKUP('311'!$G$58,_311_Table3,MATCH(MID($B2040,1,1),_311_Table3_ColumnLookup,0),FALSE),
  IF(AND(VALUE(LEFT($A2040,3))=311,RIGHT($B2040,5)="Total"),VLOOKUP('311'!$G$59,_311_Table3,MATCH(MID($B2040,1,1),_311_Table3_ColumnLookup,0),FALSE),
  IF(VALUE(LEFT($A2040,3))=311,VLOOKUP(VALUE(MID($B2040,2,1)),_311_Table3,MATCH(MID($B2040,1,1),_311_Table3_ColumnLookup,0),FALSE)
+N("311"),
  IF(AND(VALUE(LEFT($A2040,3))=312,LEFT($G2040,10)="Unincepted",$B2040="G "),VLOOKUP(" ULO",_312_Table3,MATCH('312'!$N$16,_312_Table3_ColumnLookup,0),FALSE),
  IF(AND(VALUE(LEFT($A2040,3))=312,LEFT($G2040,10)="Unincepted",$B2040="O "),VLOOKUP(" ULO",_312_Table3,MATCH('312'!$V$16,_312_Table3_ColumnLookup,0),FALSE),
  IF(AND(VALUE(LEFT($A2040,3))=312,LEFT($G2040,10)="Unincepted",$B2040="Q "),VLOOKUP(" ULO",_312_Table3,MATCH('312'!$X$16,_312_Table3_ColumnLookup,0),FALSE),
  IF(AND(VALUE(LEFT($A2040,3))=312,LEFT($G2040,10)="Unincepted"),VLOOKUP(" ULO",_312_Table3,MATCH(LEFT($B2040,1),_312_Table3_ColumnLookup,0),FALSE),
  IF(AND(VALUE(LEFT($A2040,3))=312,LEFT($G2040,5)="Total",$B2040="G "),VLOOKUP('312'!$F$80,_312_Table3,MATCH('312'!$N$16,_312_Table3_ColumnLookup,0),FALSE),
  IF(AND(VALUE(LEFT($A2040,3))=312,LEFT($G2040,5)="Total",$B2040="O "),VLOOKUP('312'!$F$80,_312_Table3,MATCH('312'!$V$16,_312_Table3_ColumnLookup,0),FALSE),
  IF(AND(VALUE(LEFT($A2040,3))=312,LEFT($G2040,5)="Total",$B2040="Q "),VLOOKUP('312'!$F$80,_312_Table3,MATCH('312'!$X$16,_312_Table3_ColumnLookup,0),FALSE),
  IF(AND(VALUE(LEFT($A2040,3))=312,LEFT($G2040,5)="Total"),VLOOKUP('312'!$F$80,_312_Table3,MATCH(LEFT($B2040,1),_312_Table3_ColumnLookup,0),FALSE),
  IF(AND(VALUE(LEFT($A2040,3))=312,LEN($I2040)=4,$B2040="G"),VLOOKUP($I2040,_312_Table3,MATCH('312'!$N$16,_312_Table3_ColumnLookup,0),FALSE),
  IF(AND(VALUE(LEFT($A2040,3))=312,LEN($I2040)=4,$B2040="O"),VLOOKUP($I2040,_312_Table3,MATCH('312'!$V$16,_312_Table3_ColumnLookup,0),FALSE),
  IF(AND(VALUE(LEFT($A2040,3))=312,LEN($I2040)=4,$B2040="Q"),VLOOKUP($I2040,_312_Table3,MATCH('312'!$X$16,_312_Table3_ColumnLookup,0),FALSE),
  IF(AND(VALUE(LEFT($A2040,3))=312,LEN($I2040)=4),VLOOKUP($I2040,_312_Table3,MATCH(LEFT($B2040,1),_312_Table3_ColumnLookup,0),FALSE)
+N("312"),
  IF(VALUE(LEFT($A2040,3))=313,VLOOKUP(VALUE(MID($B2040,2,1)),_313_Table3,MATCH(MID($B2040,1,1),_313_Table3_ColumnLookup,0),FALSE)
+N("313"),
  IF(AND(VALUE(LEFT($A2040,3))=314,LEN($B2040)=3),VLOOKUP(VALUE(MID($B2040,2,2)),_314_Table3,MATCH(MID($B2040,1,1),_314_Table3_ColumnLookup,0),FALSE),
  IF(VALUE(LEFT($A2040,3))=314,VLOOKUP(VALUE(MID($B2040,2,1)),_314_Table3,MATCH(MID($B2040,1,1),_314_Table3_ColumnLookup,0),FALSE)
+N("314"),
""))))))))))))))))))))))))</f>
        <v>#N/A</v>
      </c>
      <c r="H2040" s="321" t="str">
        <f>IFERROR(
IF(ISERROR($D2040)=FALSE,$D2040,IF(ISERROR($E2040)=FALSE,$E2040,IF(ISERROR($F2040)=FALSE,$F2040
+N("012 checkboxes"),
IF(
IF(OR(LEFT($A2040,9)="Syndicate",LEFT($A2040,12)="NewSyndicate"),VLOOKUP($A2040,'012'!$J:$ZW,MATCH("Link to button",'012'!$J$1:$ZW$1,0),0)
+N("309 checkbox"),
IF($C2040="309 LCR Summary0",VLOOKUP("Notes990",'309'!$P:$ZZ,MATCH("Link to button",'309'!$P$1:$ZZ$1,0),0)
+N("313 checkboxes"),
IF($C2040="313 Financial Information0LcmVsScr",IF($C2040="309 LCR Summary0",VLOOKUP("LcmVsScr",'309'!$N:$ZZ,MATCH("Link to button",'309'!$N$1:$ZZ$1,0),0),
IF($C2040="313 Financial Information0LcrDocAttached",IF($C2040="309 LCR Summary0",VLOOKUP("LcrDocAttached",'309'!$N:$ZZ,MATCH("Link to button",'309'!$N$1:$ZZ$1,0),
0)))))))=1,TRUE,FALSE)
))),"")</f>
        <v/>
      </c>
    </row>
    <row r="2041" spans="1:8">
      <c r="A2041" s="237" t="e">
        <f>VLOOKUP($G2041,CSVLookups!$B:$R,MATCH(A$1,CSVLookups!$B$1:$R$1,0),FALSE)</f>
        <v>#N/A</v>
      </c>
      <c r="B2041" s="237" t="e">
        <f>VLOOKUP($G2041,CSVLookups!$B:$R,MATCH(B$1,CSVLookups!$B$1:$R$1,0),FALSE)</f>
        <v>#N/A</v>
      </c>
      <c r="C2041" s="238" t="e">
        <f t="shared" si="32"/>
        <v>#N/A</v>
      </c>
      <c r="D2041" s="238" t="e">
        <f>IF(AND(VALUE(LEFT($A2041,3))=309,LEN($B2041)=3),VLOOKUP(VALUE(MID($B2041,2,2)),_309_Table1,MATCH(MID($B2041,1,1),_309_Table1_ColumnLookup,0),FALSE),
  IF($C2041="309 LCR SummaryA",OneYearSCR,IF($C2041="309 LCR SummaryB",UltimateSCR,IF(VALUE(LEFT($A2041,3))=309,VLOOKUP(VALUE(MID($B2041,2,1)),_309_Table1,MATCH(MID($B2041,1,1),_309_Table1_ColumnLookup,0),FALSE)
+N("309"),
  IF(VALUE(LEFT($A2041,3))=310,VLOOKUP(VALUE(MID($B2041,2,1)),_310_Table1,MATCH(MID($B2041,1,1),_310_Table1_ColumnLookup,0),FALSE)
+N("310"),
  IF(AND(VALUE(LEFT($A2041,3))=311,LEN($I2041)=4),VLOOKUP($I2041,_311_Table1,MATCH($B2041,_311_Table1_ColumnLookup,0),FALSE),
  IF(AND(VALUE(LEFT($A2041,3))=311,OR($B2041="I2",$B2041="J2",$B2041="K2",$B2041="L2")),VLOOKUP('311'!$G$58,_311_Table1,MATCH(MID($B2041,1,1),_311_Table1_ColumnLookup,0),FALSE),
  IF(AND(VALUE(LEFT($A2041,3))=311,RIGHT($B2041,5)="Total"),VLOOKUP('311'!$G$59,_311_Table1,MATCH(MID($B2041,1,1),_311_Table1_ColumnLookup,0),FALSE),
  IF(VALUE(LEFT($A2041,3))=311,VLOOKUP(VALUE(MID($B2041,2,1)),_311_Table1,MATCH(MID($B2041,1,1),_311_Table1_ColumnLookup,0),FALSE)
+N("311"),
  IF(AND(VALUE(LEFT($A2041,3))=312,LEFT($G2041,10)="Unincepted",$B2041="G "),VLOOKUP(" ULO",_312_Table1,MATCH('312'!$N$16,_312_Table1_ColumnLookup,0),FALSE),
  IF(AND(VALUE(LEFT($A2041,3))=312,LEFT($G2041,10)="Unincepted",$B2041="O "),VLOOKUP(" ULO",_312_Table1,MATCH('312'!$V$16,_312_Table1_ColumnLookup,0),FALSE),
  IF(AND(VALUE(LEFT($A2041,3))=312,LEFT($G2041,10)="Unincepted",$B2041="Q "),VLOOKUP(" ULO",_312_Table1,MATCH('312'!$X$16,_312_Table1_ColumnLookup,0),FALSE),
  IF(AND(VALUE(LEFT($A2041,3))=312,LEFT($G2041,10)="Unincepted"),VLOOKUP(" ULO",_312_Table1,MATCH(LEFT($B2041,1),_312_Table1_ColumnLookup,0),FALSE),
  IF(AND(VALUE(LEFT($A2041,3))=312,LEFT($G2041,5)="Total",$B2041="G "),VLOOKUP('312'!$F$80,_312_Table1,MATCH('312'!$N$16,_312_Table1_ColumnLookup,0),FALSE),
  IF(AND(VALUE(LEFT($A2041,3))=312,LEFT($G2041,5)="Total",$B2041="O "),VLOOKUP('312'!$F$80,_312_Table1,MATCH('312'!$V$16,_312_Table1_ColumnLookup,0),FALSE),
  IF(AND(VALUE(LEFT($A2041,3))=312,LEFT($G2041,5)="Total",$B2041="Q "),VLOOKUP('312'!$F$80,_312_Table1,MATCH('312'!$X$16,_312_Table1_ColumnLookup,0),FALSE),
  IF(AND(VALUE(LEFT($A2041,3))=312,LEFT($G2041,5)="Total"),VLOOKUP('312'!$F$80,_312_Table1,MATCH(LEFT($B2041,1),_312_Table1_ColumnLookup,0),FALSE),
  IF(AND(VALUE(LEFT($A2041,3))=312,LEN($I2041)=4,$B2041="G"),VLOOKUP($I2041,_312_Table1,MATCH('312'!$N$16,_312_Table1_ColumnLookup,0),FALSE),
  IF(AND(VALUE(LEFT($A2041,3))=312,LEN($I2041)=4,$B2041="O"),VLOOKUP($I2041,_312_Table1,MATCH('312'!$V$16,_312_Table1_ColumnLookup,0),FALSE),
  IF(AND(VALUE(LEFT($A2041,3))=312,LEN($I2041)=4,$B2041="Q"),VLOOKUP($I2041,_312_Table1,MATCH('312'!$X$16,_312_Table1_ColumnLookup,0),FALSE),
  IF(AND(VALUE(LEFT($A2041,3))=312,LEN($I2041)=4),VLOOKUP($I2041,_312_Table1,MATCH(LEFT($B2041,1),_312_Table1_ColumnLookup,0),FALSE)
+N("312"),
  IF(VALUE(LEFT($A2041,3))=313,VLOOKUP(VALUE(MID($B2041,2,1)),_313_Table1,MATCH(MID($B2041,1,1),_313_Table1_ColumnLookup,0),FALSE)
+N("313"),
  IF(AND(VALUE(LEFT($A2041,3))=314,LEN($B2041)=3),VLOOKUP(VALUE(MID($B2041,2,2)),_314_Table1,MATCH(MID($B2041,1,1),_314_Table1_ColumnLookup,0),FALSE),
  IF(VALUE(LEFT($A2041,3))=314,VLOOKUP(VALUE(MID($B2041,2,1)),_314_Table1,MATCH(MID($B2041,1,1),_314_Table1_ColumnLookup,0),FALSE)
+N("314"),
""))))))))))))))))))))))))</f>
        <v>#N/A</v>
      </c>
      <c r="E2041" s="238" t="e">
        <f>IF(AND(VALUE(LEFT($A2041,3))=309,LEN($B2041)=3),VLOOKUP(VALUE(MID($B2041,2,2)),_309_Table2,MATCH(MID($B2041,1,1),_309_Table2_ColumnLookup,0),FALSE),
  IF($C2041="309 LCR SummaryA",OneYearSCR,IF($C2041="309 LCR SummaryB",UltimateSCR,IF(VALUE(LEFT($A2041,3))=309,VLOOKUP(VALUE(MID($B2041,2,1)),_309_Table2,MATCH(MID($B2041,1,1),_309_Table2_ColumnLookup,0),FALSE)
+N("309"),
  IF(VALUE(LEFT($A2041,3))=310,VLOOKUP(VALUE(MID($B2041,2,1)),_310_Table2,MATCH(MID($B2041,1,1),_310_Table2_ColumnLookup,0),FALSE)
+N("310"),
  IF(AND(VALUE(LEFT($A2041,3))=311,LEN($I2041)=4),VLOOKUP($I2041,_311_Table2,MATCH($B2041,_311_Table2_ColumnLookup,0),FALSE),
  IF(AND(VALUE(LEFT($A2041,3))=311,OR($B2041="I2",$B2041="J2",$B2041="K2",$B2041="L2")),VLOOKUP('311'!$G$58,_311_Table2,MATCH(MID($B2041,1,1),_311_Table2_ColumnLookup,0),FALSE),
  IF(AND(VALUE(LEFT($A2041,3))=311,RIGHT($B2041,5)="Total"),VLOOKUP('311'!$G$59,_311_Table2,MATCH(MID($B2041,1,1),_311_Table2_ColumnLookup,0),FALSE),
  IF(VALUE(LEFT($A2041,3))=311,VLOOKUP(VALUE(MID($B2041,2,1)),_311_Table2,MATCH(MID($B2041,1,1),_311_Table2_ColumnLookup,0),FALSE)
+N("311"),
  IF(AND(VALUE(LEFT($A2041,3))=312,LEFT($G2041,10)="Unincepted",$B2041="G "),VLOOKUP(" ULO",_312_Table2,MATCH('312'!$N$16,_312_Table2_ColumnLookup,0),FALSE),
  IF(AND(VALUE(LEFT($A2041,3))=312,LEFT($G2041,10)="Unincepted",$B2041="O "),VLOOKUP(" ULO",_312_Table2,MATCH('312'!$V$16,_312_Table2_ColumnLookup,0),FALSE),
  IF(AND(VALUE(LEFT($A2041,3))=312,LEFT($G2041,10)="Unincepted",$B2041="Q "),VLOOKUP(" ULO",_312_Table2,MATCH('312'!$X$16,_312_Table2_ColumnLookup,0),FALSE),
  IF(AND(VALUE(LEFT($A2041,3))=312,LEFT($G2041,10)="Unincepted"),VLOOKUP(" ULO",_312_Table2,MATCH(LEFT($B2041,1),_312_Table2_ColumnLookup,0),FALSE),
  IF(AND(VALUE(LEFT($A2041,3))=312,LEFT($G2041,5)="Total",$B2041="G "),VLOOKUP('312'!$F$80,_312_Table2,MATCH('312'!$N$16,_312_Table2_ColumnLookup,0),FALSE),
  IF(AND(VALUE(LEFT($A2041,3))=312,LEFT($G2041,5)="Total",$B2041="O "),VLOOKUP('312'!$F$80,_312_Table2,MATCH('312'!$V$16,_312_Table2_ColumnLookup,0),FALSE),
  IF(AND(VALUE(LEFT($A2041,3))=312,LEFT($G2041,5)="Total",$B2041="Q "),VLOOKUP('312'!$F$80,_312_Table2,MATCH('312'!$X$16,_312_Table2_ColumnLookup,0),FALSE),
  IF(AND(VALUE(LEFT($A2041,3))=312,LEFT($G2041,5)="Total"),VLOOKUP('312'!$F$80,_312_Table2,MATCH(LEFT($B2041,1),_312_Table2_ColumnLookup,0),FALSE),
  IF(AND(VALUE(LEFT($A2041,3))=312,LEN($I2041)=4,$B2041="G"),VLOOKUP($I2041,_312_Table2,MATCH('312'!$N$16,_312_Table2_ColumnLookup,0),FALSE),
  IF(AND(VALUE(LEFT($A2041,3))=312,LEN($I2041)=4,$B2041="O"),VLOOKUP($I2041,_312_Table2,MATCH('312'!$V$16,_312_Table2_ColumnLookup,0),FALSE),
  IF(AND(VALUE(LEFT($A2041,3))=312,LEN($I2041)=4,$B2041="Q"),VLOOKUP($I2041,_312_Table2,MATCH('312'!$X$16,_312_Table2_ColumnLookup,0),FALSE),
  IF(AND(VALUE(LEFT($A2041,3))=312,LEN($I2041)=4),VLOOKUP($I2041,_312_Table2,MATCH(LEFT($B2041,1),_312_Table2_ColumnLookup,0),FALSE)
+N("312"),
  IF(VALUE(LEFT($A2041,3))=313,VLOOKUP(VALUE(MID($B2041,2,1)),_313_Table2,MATCH(MID($B2041,1,1),_313_Table2_ColumnLookup,0),FALSE)
+N("313"),
  IF(AND(VALUE(LEFT($A2041,3))=314,LEN($B2041)=3),VLOOKUP(VALUE(MID($B2041,2,2)),_314_Table2,MATCH(MID($B2041,1,1),_314_Table2_ColumnLookup,0),FALSE),
  IF(VALUE(LEFT($A2041,3))=314,VLOOKUP(VALUE(MID($B2041,2,1)),_314_Table2,MATCH(MID($B2041,1,1),_314_Table2_ColumnLookup,0),FALSE)
+N("314"),
""))))))))))))))))))))))))</f>
        <v>#N/A</v>
      </c>
      <c r="F2041" s="238" t="e">
        <f>IF(AND(VALUE(LEFT($A2041,3))=309,LEN($B2041)=3),VLOOKUP(VALUE(MID($B2041,2,2)),_309_Table3,MATCH(MID($B2041,1,1),_309_Table3_ColumnLookup,0),FALSE),
  IF($C2041="309 LCR SummaryA",OneYearSCR,IF($C2041="309 LCR SummaryB",UltimateSCR,IF(VALUE(LEFT($A2041,3))=309,VLOOKUP(VALUE(MID($B2041,2,1)),_309_Table3,MATCH(MID($B2041,1,1),_309_Table3_ColumnLookup,0),FALSE)
+N("309"),
  IF(VALUE(LEFT($A2041,3))=310,VLOOKUP(VALUE(MID($B2041,2,1)),_310_Table3,MATCH(MID($B2041,1,1),_310_Table3_ColumnLookup,0),FALSE)
+N("310"),
  IF(AND(VALUE(LEFT($A2041,3))=311,LEN($I2041)=4),VLOOKUP($I2041,_311_Table3,MATCH($B2041,_311_Table3_ColumnLookup,0),FALSE),
  IF(AND(VALUE(LEFT($A2041,3))=311,OR($B2041="I2",$B2041="J2",$B2041="K2",$B2041="L2")),VLOOKUP('311'!$G$58,_311_Table3,MATCH(MID($B2041,1,1),_311_Table3_ColumnLookup,0),FALSE),
  IF(AND(VALUE(LEFT($A2041,3))=311,RIGHT($B2041,5)="Total"),VLOOKUP('311'!$G$59,_311_Table3,MATCH(MID($B2041,1,1),_311_Table3_ColumnLookup,0),FALSE),
  IF(VALUE(LEFT($A2041,3))=311,VLOOKUP(VALUE(MID($B2041,2,1)),_311_Table3,MATCH(MID($B2041,1,1),_311_Table3_ColumnLookup,0),FALSE)
+N("311"),
  IF(AND(VALUE(LEFT($A2041,3))=312,LEFT($G2041,10)="Unincepted",$B2041="G "),VLOOKUP(" ULO",_312_Table3,MATCH('312'!$N$16,_312_Table3_ColumnLookup,0),FALSE),
  IF(AND(VALUE(LEFT($A2041,3))=312,LEFT($G2041,10)="Unincepted",$B2041="O "),VLOOKUP(" ULO",_312_Table3,MATCH('312'!$V$16,_312_Table3_ColumnLookup,0),FALSE),
  IF(AND(VALUE(LEFT($A2041,3))=312,LEFT($G2041,10)="Unincepted",$B2041="Q "),VLOOKUP(" ULO",_312_Table3,MATCH('312'!$X$16,_312_Table3_ColumnLookup,0),FALSE),
  IF(AND(VALUE(LEFT($A2041,3))=312,LEFT($G2041,10)="Unincepted"),VLOOKUP(" ULO",_312_Table3,MATCH(LEFT($B2041,1),_312_Table3_ColumnLookup,0),FALSE),
  IF(AND(VALUE(LEFT($A2041,3))=312,LEFT($G2041,5)="Total",$B2041="G "),VLOOKUP('312'!$F$80,_312_Table3,MATCH('312'!$N$16,_312_Table3_ColumnLookup,0),FALSE),
  IF(AND(VALUE(LEFT($A2041,3))=312,LEFT($G2041,5)="Total",$B2041="O "),VLOOKUP('312'!$F$80,_312_Table3,MATCH('312'!$V$16,_312_Table3_ColumnLookup,0),FALSE),
  IF(AND(VALUE(LEFT($A2041,3))=312,LEFT($G2041,5)="Total",$B2041="Q "),VLOOKUP('312'!$F$80,_312_Table3,MATCH('312'!$X$16,_312_Table3_ColumnLookup,0),FALSE),
  IF(AND(VALUE(LEFT($A2041,3))=312,LEFT($G2041,5)="Total"),VLOOKUP('312'!$F$80,_312_Table3,MATCH(LEFT($B2041,1),_312_Table3_ColumnLookup,0),FALSE),
  IF(AND(VALUE(LEFT($A2041,3))=312,LEN($I2041)=4,$B2041="G"),VLOOKUP($I2041,_312_Table3,MATCH('312'!$N$16,_312_Table3_ColumnLookup,0),FALSE),
  IF(AND(VALUE(LEFT($A2041,3))=312,LEN($I2041)=4,$B2041="O"),VLOOKUP($I2041,_312_Table3,MATCH('312'!$V$16,_312_Table3_ColumnLookup,0),FALSE),
  IF(AND(VALUE(LEFT($A2041,3))=312,LEN($I2041)=4,$B2041="Q"),VLOOKUP($I2041,_312_Table3,MATCH('312'!$X$16,_312_Table3_ColumnLookup,0),FALSE),
  IF(AND(VALUE(LEFT($A2041,3))=312,LEN($I2041)=4),VLOOKUP($I2041,_312_Table3,MATCH(LEFT($B2041,1),_312_Table3_ColumnLookup,0),FALSE)
+N("312"),
  IF(VALUE(LEFT($A2041,3))=313,VLOOKUP(VALUE(MID($B2041,2,1)),_313_Table3,MATCH(MID($B2041,1,1),_313_Table3_ColumnLookup,0),FALSE)
+N("313"),
  IF(AND(VALUE(LEFT($A2041,3))=314,LEN($B2041)=3),VLOOKUP(VALUE(MID($B2041,2,2)),_314_Table3,MATCH(MID($B2041,1,1),_314_Table3_ColumnLookup,0),FALSE),
  IF(VALUE(LEFT($A2041,3))=314,VLOOKUP(VALUE(MID($B2041,2,1)),_314_Table3,MATCH(MID($B2041,1,1),_314_Table3_ColumnLookup,0),FALSE)
+N("314"),
""))))))))))))))))))))))))</f>
        <v>#N/A</v>
      </c>
      <c r="H2041" s="321" t="str">
        <f>IFERROR(
IF(ISERROR($D2041)=FALSE,$D2041,IF(ISERROR($E2041)=FALSE,$E2041,IF(ISERROR($F2041)=FALSE,$F2041
+N("012 checkboxes"),
IF(
IF(OR(LEFT($A2041,9)="Syndicate",LEFT($A2041,12)="NewSyndicate"),VLOOKUP($A2041,'012'!$J:$ZW,MATCH("Link to button",'012'!$J$1:$ZW$1,0),0)
+N("309 checkbox"),
IF($C2041="309 LCR Summary0",VLOOKUP("Notes990",'309'!$P:$ZZ,MATCH("Link to button",'309'!$P$1:$ZZ$1,0),0)
+N("313 checkboxes"),
IF($C2041="313 Financial Information0LcmVsScr",IF($C2041="309 LCR Summary0",VLOOKUP("LcmVsScr",'309'!$N:$ZZ,MATCH("Link to button",'309'!$N$1:$ZZ$1,0),0),
IF($C2041="313 Financial Information0LcrDocAttached",IF($C2041="309 LCR Summary0",VLOOKUP("LcrDocAttached",'309'!$N:$ZZ,MATCH("Link to button",'309'!$N$1:$ZZ$1,0),
0)))))))=1,TRUE,FALSE)
))),"")</f>
        <v/>
      </c>
    </row>
    <row r="2042" spans="1:8">
      <c r="A2042" s="237" t="e">
        <f>VLOOKUP($G2042,CSVLookups!$B:$R,MATCH(A$1,CSVLookups!$B$1:$R$1,0),FALSE)</f>
        <v>#N/A</v>
      </c>
      <c r="B2042" s="237" t="e">
        <f>VLOOKUP($G2042,CSVLookups!$B:$R,MATCH(B$1,CSVLookups!$B$1:$R$1,0),FALSE)</f>
        <v>#N/A</v>
      </c>
      <c r="C2042" s="238" t="e">
        <f t="shared" si="32"/>
        <v>#N/A</v>
      </c>
      <c r="D2042" s="238" t="e">
        <f>IF(AND(VALUE(LEFT($A2042,3))=309,LEN($B2042)=3),VLOOKUP(VALUE(MID($B2042,2,2)),_309_Table1,MATCH(MID($B2042,1,1),_309_Table1_ColumnLookup,0),FALSE),
  IF($C2042="309 LCR SummaryA",OneYearSCR,IF($C2042="309 LCR SummaryB",UltimateSCR,IF(VALUE(LEFT($A2042,3))=309,VLOOKUP(VALUE(MID($B2042,2,1)),_309_Table1,MATCH(MID($B2042,1,1),_309_Table1_ColumnLookup,0),FALSE)
+N("309"),
  IF(VALUE(LEFT($A2042,3))=310,VLOOKUP(VALUE(MID($B2042,2,1)),_310_Table1,MATCH(MID($B2042,1,1),_310_Table1_ColumnLookup,0),FALSE)
+N("310"),
  IF(AND(VALUE(LEFT($A2042,3))=311,LEN($I2042)=4),VLOOKUP($I2042,_311_Table1,MATCH($B2042,_311_Table1_ColumnLookup,0),FALSE),
  IF(AND(VALUE(LEFT($A2042,3))=311,OR($B2042="I2",$B2042="J2",$B2042="K2",$B2042="L2")),VLOOKUP('311'!$G$58,_311_Table1,MATCH(MID($B2042,1,1),_311_Table1_ColumnLookup,0),FALSE),
  IF(AND(VALUE(LEFT($A2042,3))=311,RIGHT($B2042,5)="Total"),VLOOKUP('311'!$G$59,_311_Table1,MATCH(MID($B2042,1,1),_311_Table1_ColumnLookup,0),FALSE),
  IF(VALUE(LEFT($A2042,3))=311,VLOOKUP(VALUE(MID($B2042,2,1)),_311_Table1,MATCH(MID($B2042,1,1),_311_Table1_ColumnLookup,0),FALSE)
+N("311"),
  IF(AND(VALUE(LEFT($A2042,3))=312,LEFT($G2042,10)="Unincepted",$B2042="G "),VLOOKUP(" ULO",_312_Table1,MATCH('312'!$N$16,_312_Table1_ColumnLookup,0),FALSE),
  IF(AND(VALUE(LEFT($A2042,3))=312,LEFT($G2042,10)="Unincepted",$B2042="O "),VLOOKUP(" ULO",_312_Table1,MATCH('312'!$V$16,_312_Table1_ColumnLookup,0),FALSE),
  IF(AND(VALUE(LEFT($A2042,3))=312,LEFT($G2042,10)="Unincepted",$B2042="Q "),VLOOKUP(" ULO",_312_Table1,MATCH('312'!$X$16,_312_Table1_ColumnLookup,0),FALSE),
  IF(AND(VALUE(LEFT($A2042,3))=312,LEFT($G2042,10)="Unincepted"),VLOOKUP(" ULO",_312_Table1,MATCH(LEFT($B2042,1),_312_Table1_ColumnLookup,0),FALSE),
  IF(AND(VALUE(LEFT($A2042,3))=312,LEFT($G2042,5)="Total",$B2042="G "),VLOOKUP('312'!$F$80,_312_Table1,MATCH('312'!$N$16,_312_Table1_ColumnLookup,0),FALSE),
  IF(AND(VALUE(LEFT($A2042,3))=312,LEFT($G2042,5)="Total",$B2042="O "),VLOOKUP('312'!$F$80,_312_Table1,MATCH('312'!$V$16,_312_Table1_ColumnLookup,0),FALSE),
  IF(AND(VALUE(LEFT($A2042,3))=312,LEFT($G2042,5)="Total",$B2042="Q "),VLOOKUP('312'!$F$80,_312_Table1,MATCH('312'!$X$16,_312_Table1_ColumnLookup,0),FALSE),
  IF(AND(VALUE(LEFT($A2042,3))=312,LEFT($G2042,5)="Total"),VLOOKUP('312'!$F$80,_312_Table1,MATCH(LEFT($B2042,1),_312_Table1_ColumnLookup,0),FALSE),
  IF(AND(VALUE(LEFT($A2042,3))=312,LEN($I2042)=4,$B2042="G"),VLOOKUP($I2042,_312_Table1,MATCH('312'!$N$16,_312_Table1_ColumnLookup,0),FALSE),
  IF(AND(VALUE(LEFT($A2042,3))=312,LEN($I2042)=4,$B2042="O"),VLOOKUP($I2042,_312_Table1,MATCH('312'!$V$16,_312_Table1_ColumnLookup,0),FALSE),
  IF(AND(VALUE(LEFT($A2042,3))=312,LEN($I2042)=4,$B2042="Q"),VLOOKUP($I2042,_312_Table1,MATCH('312'!$X$16,_312_Table1_ColumnLookup,0),FALSE),
  IF(AND(VALUE(LEFT($A2042,3))=312,LEN($I2042)=4),VLOOKUP($I2042,_312_Table1,MATCH(LEFT($B2042,1),_312_Table1_ColumnLookup,0),FALSE)
+N("312"),
  IF(VALUE(LEFT($A2042,3))=313,VLOOKUP(VALUE(MID($B2042,2,1)),_313_Table1,MATCH(MID($B2042,1,1),_313_Table1_ColumnLookup,0),FALSE)
+N("313"),
  IF(AND(VALUE(LEFT($A2042,3))=314,LEN($B2042)=3),VLOOKUP(VALUE(MID($B2042,2,2)),_314_Table1,MATCH(MID($B2042,1,1),_314_Table1_ColumnLookup,0),FALSE),
  IF(VALUE(LEFT($A2042,3))=314,VLOOKUP(VALUE(MID($B2042,2,1)),_314_Table1,MATCH(MID($B2042,1,1),_314_Table1_ColumnLookup,0),FALSE)
+N("314"),
""))))))))))))))))))))))))</f>
        <v>#N/A</v>
      </c>
      <c r="E2042" s="238" t="e">
        <f>IF(AND(VALUE(LEFT($A2042,3))=309,LEN($B2042)=3),VLOOKUP(VALUE(MID($B2042,2,2)),_309_Table2,MATCH(MID($B2042,1,1),_309_Table2_ColumnLookup,0),FALSE),
  IF($C2042="309 LCR SummaryA",OneYearSCR,IF($C2042="309 LCR SummaryB",UltimateSCR,IF(VALUE(LEFT($A2042,3))=309,VLOOKUP(VALUE(MID($B2042,2,1)),_309_Table2,MATCH(MID($B2042,1,1),_309_Table2_ColumnLookup,0),FALSE)
+N("309"),
  IF(VALUE(LEFT($A2042,3))=310,VLOOKUP(VALUE(MID($B2042,2,1)),_310_Table2,MATCH(MID($B2042,1,1),_310_Table2_ColumnLookup,0),FALSE)
+N("310"),
  IF(AND(VALUE(LEFT($A2042,3))=311,LEN($I2042)=4),VLOOKUP($I2042,_311_Table2,MATCH($B2042,_311_Table2_ColumnLookup,0),FALSE),
  IF(AND(VALUE(LEFT($A2042,3))=311,OR($B2042="I2",$B2042="J2",$B2042="K2",$B2042="L2")),VLOOKUP('311'!$G$58,_311_Table2,MATCH(MID($B2042,1,1),_311_Table2_ColumnLookup,0),FALSE),
  IF(AND(VALUE(LEFT($A2042,3))=311,RIGHT($B2042,5)="Total"),VLOOKUP('311'!$G$59,_311_Table2,MATCH(MID($B2042,1,1),_311_Table2_ColumnLookup,0),FALSE),
  IF(VALUE(LEFT($A2042,3))=311,VLOOKUP(VALUE(MID($B2042,2,1)),_311_Table2,MATCH(MID($B2042,1,1),_311_Table2_ColumnLookup,0),FALSE)
+N("311"),
  IF(AND(VALUE(LEFT($A2042,3))=312,LEFT($G2042,10)="Unincepted",$B2042="G "),VLOOKUP(" ULO",_312_Table2,MATCH('312'!$N$16,_312_Table2_ColumnLookup,0),FALSE),
  IF(AND(VALUE(LEFT($A2042,3))=312,LEFT($G2042,10)="Unincepted",$B2042="O "),VLOOKUP(" ULO",_312_Table2,MATCH('312'!$V$16,_312_Table2_ColumnLookup,0),FALSE),
  IF(AND(VALUE(LEFT($A2042,3))=312,LEFT($G2042,10)="Unincepted",$B2042="Q "),VLOOKUP(" ULO",_312_Table2,MATCH('312'!$X$16,_312_Table2_ColumnLookup,0),FALSE),
  IF(AND(VALUE(LEFT($A2042,3))=312,LEFT($G2042,10)="Unincepted"),VLOOKUP(" ULO",_312_Table2,MATCH(LEFT($B2042,1),_312_Table2_ColumnLookup,0),FALSE),
  IF(AND(VALUE(LEFT($A2042,3))=312,LEFT($G2042,5)="Total",$B2042="G "),VLOOKUP('312'!$F$80,_312_Table2,MATCH('312'!$N$16,_312_Table2_ColumnLookup,0),FALSE),
  IF(AND(VALUE(LEFT($A2042,3))=312,LEFT($G2042,5)="Total",$B2042="O "),VLOOKUP('312'!$F$80,_312_Table2,MATCH('312'!$V$16,_312_Table2_ColumnLookup,0),FALSE),
  IF(AND(VALUE(LEFT($A2042,3))=312,LEFT($G2042,5)="Total",$B2042="Q "),VLOOKUP('312'!$F$80,_312_Table2,MATCH('312'!$X$16,_312_Table2_ColumnLookup,0),FALSE),
  IF(AND(VALUE(LEFT($A2042,3))=312,LEFT($G2042,5)="Total"),VLOOKUP('312'!$F$80,_312_Table2,MATCH(LEFT($B2042,1),_312_Table2_ColumnLookup,0),FALSE),
  IF(AND(VALUE(LEFT($A2042,3))=312,LEN($I2042)=4,$B2042="G"),VLOOKUP($I2042,_312_Table2,MATCH('312'!$N$16,_312_Table2_ColumnLookup,0),FALSE),
  IF(AND(VALUE(LEFT($A2042,3))=312,LEN($I2042)=4,$B2042="O"),VLOOKUP($I2042,_312_Table2,MATCH('312'!$V$16,_312_Table2_ColumnLookup,0),FALSE),
  IF(AND(VALUE(LEFT($A2042,3))=312,LEN($I2042)=4,$B2042="Q"),VLOOKUP($I2042,_312_Table2,MATCH('312'!$X$16,_312_Table2_ColumnLookup,0),FALSE),
  IF(AND(VALUE(LEFT($A2042,3))=312,LEN($I2042)=4),VLOOKUP($I2042,_312_Table2,MATCH(LEFT($B2042,1),_312_Table2_ColumnLookup,0),FALSE)
+N("312"),
  IF(VALUE(LEFT($A2042,3))=313,VLOOKUP(VALUE(MID($B2042,2,1)),_313_Table2,MATCH(MID($B2042,1,1),_313_Table2_ColumnLookup,0),FALSE)
+N("313"),
  IF(AND(VALUE(LEFT($A2042,3))=314,LEN($B2042)=3),VLOOKUP(VALUE(MID($B2042,2,2)),_314_Table2,MATCH(MID($B2042,1,1),_314_Table2_ColumnLookup,0),FALSE),
  IF(VALUE(LEFT($A2042,3))=314,VLOOKUP(VALUE(MID($B2042,2,1)),_314_Table2,MATCH(MID($B2042,1,1),_314_Table2_ColumnLookup,0),FALSE)
+N("314"),
""))))))))))))))))))))))))</f>
        <v>#N/A</v>
      </c>
      <c r="F2042" s="238" t="e">
        <f>IF(AND(VALUE(LEFT($A2042,3))=309,LEN($B2042)=3),VLOOKUP(VALUE(MID($B2042,2,2)),_309_Table3,MATCH(MID($B2042,1,1),_309_Table3_ColumnLookup,0),FALSE),
  IF($C2042="309 LCR SummaryA",OneYearSCR,IF($C2042="309 LCR SummaryB",UltimateSCR,IF(VALUE(LEFT($A2042,3))=309,VLOOKUP(VALUE(MID($B2042,2,1)),_309_Table3,MATCH(MID($B2042,1,1),_309_Table3_ColumnLookup,0),FALSE)
+N("309"),
  IF(VALUE(LEFT($A2042,3))=310,VLOOKUP(VALUE(MID($B2042,2,1)),_310_Table3,MATCH(MID($B2042,1,1),_310_Table3_ColumnLookup,0),FALSE)
+N("310"),
  IF(AND(VALUE(LEFT($A2042,3))=311,LEN($I2042)=4),VLOOKUP($I2042,_311_Table3,MATCH($B2042,_311_Table3_ColumnLookup,0),FALSE),
  IF(AND(VALUE(LEFT($A2042,3))=311,OR($B2042="I2",$B2042="J2",$B2042="K2",$B2042="L2")),VLOOKUP('311'!$G$58,_311_Table3,MATCH(MID($B2042,1,1),_311_Table3_ColumnLookup,0),FALSE),
  IF(AND(VALUE(LEFT($A2042,3))=311,RIGHT($B2042,5)="Total"),VLOOKUP('311'!$G$59,_311_Table3,MATCH(MID($B2042,1,1),_311_Table3_ColumnLookup,0),FALSE),
  IF(VALUE(LEFT($A2042,3))=311,VLOOKUP(VALUE(MID($B2042,2,1)),_311_Table3,MATCH(MID($B2042,1,1),_311_Table3_ColumnLookup,0),FALSE)
+N("311"),
  IF(AND(VALUE(LEFT($A2042,3))=312,LEFT($G2042,10)="Unincepted",$B2042="G "),VLOOKUP(" ULO",_312_Table3,MATCH('312'!$N$16,_312_Table3_ColumnLookup,0),FALSE),
  IF(AND(VALUE(LEFT($A2042,3))=312,LEFT($G2042,10)="Unincepted",$B2042="O "),VLOOKUP(" ULO",_312_Table3,MATCH('312'!$V$16,_312_Table3_ColumnLookup,0),FALSE),
  IF(AND(VALUE(LEFT($A2042,3))=312,LEFT($G2042,10)="Unincepted",$B2042="Q "),VLOOKUP(" ULO",_312_Table3,MATCH('312'!$X$16,_312_Table3_ColumnLookup,0),FALSE),
  IF(AND(VALUE(LEFT($A2042,3))=312,LEFT($G2042,10)="Unincepted"),VLOOKUP(" ULO",_312_Table3,MATCH(LEFT($B2042,1),_312_Table3_ColumnLookup,0),FALSE),
  IF(AND(VALUE(LEFT($A2042,3))=312,LEFT($G2042,5)="Total",$B2042="G "),VLOOKUP('312'!$F$80,_312_Table3,MATCH('312'!$N$16,_312_Table3_ColumnLookup,0),FALSE),
  IF(AND(VALUE(LEFT($A2042,3))=312,LEFT($G2042,5)="Total",$B2042="O "),VLOOKUP('312'!$F$80,_312_Table3,MATCH('312'!$V$16,_312_Table3_ColumnLookup,0),FALSE),
  IF(AND(VALUE(LEFT($A2042,3))=312,LEFT($G2042,5)="Total",$B2042="Q "),VLOOKUP('312'!$F$80,_312_Table3,MATCH('312'!$X$16,_312_Table3_ColumnLookup,0),FALSE),
  IF(AND(VALUE(LEFT($A2042,3))=312,LEFT($G2042,5)="Total"),VLOOKUP('312'!$F$80,_312_Table3,MATCH(LEFT($B2042,1),_312_Table3_ColumnLookup,0),FALSE),
  IF(AND(VALUE(LEFT($A2042,3))=312,LEN($I2042)=4,$B2042="G"),VLOOKUP($I2042,_312_Table3,MATCH('312'!$N$16,_312_Table3_ColumnLookup,0),FALSE),
  IF(AND(VALUE(LEFT($A2042,3))=312,LEN($I2042)=4,$B2042="O"),VLOOKUP($I2042,_312_Table3,MATCH('312'!$V$16,_312_Table3_ColumnLookup,0),FALSE),
  IF(AND(VALUE(LEFT($A2042,3))=312,LEN($I2042)=4,$B2042="Q"),VLOOKUP($I2042,_312_Table3,MATCH('312'!$X$16,_312_Table3_ColumnLookup,0),FALSE),
  IF(AND(VALUE(LEFT($A2042,3))=312,LEN($I2042)=4),VLOOKUP($I2042,_312_Table3,MATCH(LEFT($B2042,1),_312_Table3_ColumnLookup,0),FALSE)
+N("312"),
  IF(VALUE(LEFT($A2042,3))=313,VLOOKUP(VALUE(MID($B2042,2,1)),_313_Table3,MATCH(MID($B2042,1,1),_313_Table3_ColumnLookup,0),FALSE)
+N("313"),
  IF(AND(VALUE(LEFT($A2042,3))=314,LEN($B2042)=3),VLOOKUP(VALUE(MID($B2042,2,2)),_314_Table3,MATCH(MID($B2042,1,1),_314_Table3_ColumnLookup,0),FALSE),
  IF(VALUE(LEFT($A2042,3))=314,VLOOKUP(VALUE(MID($B2042,2,1)),_314_Table3,MATCH(MID($B2042,1,1),_314_Table3_ColumnLookup,0),FALSE)
+N("314"),
""))))))))))))))))))))))))</f>
        <v>#N/A</v>
      </c>
      <c r="H2042" s="321" t="str">
        <f>IFERROR(
IF(ISERROR($D2042)=FALSE,$D2042,IF(ISERROR($E2042)=FALSE,$E2042,IF(ISERROR($F2042)=FALSE,$F2042
+N("012 checkboxes"),
IF(
IF(OR(LEFT($A2042,9)="Syndicate",LEFT($A2042,12)="NewSyndicate"),VLOOKUP($A2042,'012'!$J:$ZW,MATCH("Link to button",'012'!$J$1:$ZW$1,0),0)
+N("309 checkbox"),
IF($C2042="309 LCR Summary0",VLOOKUP("Notes990",'309'!$P:$ZZ,MATCH("Link to button",'309'!$P$1:$ZZ$1,0),0)
+N("313 checkboxes"),
IF($C2042="313 Financial Information0LcmVsScr",IF($C2042="309 LCR Summary0",VLOOKUP("LcmVsScr",'309'!$N:$ZZ,MATCH("Link to button",'309'!$N$1:$ZZ$1,0),0),
IF($C2042="313 Financial Information0LcrDocAttached",IF($C2042="309 LCR Summary0",VLOOKUP("LcrDocAttached",'309'!$N:$ZZ,MATCH("Link to button",'309'!$N$1:$ZZ$1,0),
0)))))))=1,TRUE,FALSE)
))),"")</f>
        <v/>
      </c>
    </row>
    <row r="2043" spans="1:8">
      <c r="A2043" s="237" t="e">
        <f>VLOOKUP($G2043,CSVLookups!$B:$R,MATCH(A$1,CSVLookups!$B$1:$R$1,0),FALSE)</f>
        <v>#N/A</v>
      </c>
      <c r="B2043" s="237" t="e">
        <f>VLOOKUP($G2043,CSVLookups!$B:$R,MATCH(B$1,CSVLookups!$B$1:$R$1,0),FALSE)</f>
        <v>#N/A</v>
      </c>
      <c r="C2043" s="238" t="e">
        <f t="shared" si="32"/>
        <v>#N/A</v>
      </c>
      <c r="D2043" s="238" t="e">
        <f>IF(AND(VALUE(LEFT($A2043,3))=309,LEN($B2043)=3),VLOOKUP(VALUE(MID($B2043,2,2)),_309_Table1,MATCH(MID($B2043,1,1),_309_Table1_ColumnLookup,0),FALSE),
  IF($C2043="309 LCR SummaryA",OneYearSCR,IF($C2043="309 LCR SummaryB",UltimateSCR,IF(VALUE(LEFT($A2043,3))=309,VLOOKUP(VALUE(MID($B2043,2,1)),_309_Table1,MATCH(MID($B2043,1,1),_309_Table1_ColumnLookup,0),FALSE)
+N("309"),
  IF(VALUE(LEFT($A2043,3))=310,VLOOKUP(VALUE(MID($B2043,2,1)),_310_Table1,MATCH(MID($B2043,1,1),_310_Table1_ColumnLookup,0),FALSE)
+N("310"),
  IF(AND(VALUE(LEFT($A2043,3))=311,LEN($I2043)=4),VLOOKUP($I2043,_311_Table1,MATCH($B2043,_311_Table1_ColumnLookup,0),FALSE),
  IF(AND(VALUE(LEFT($A2043,3))=311,OR($B2043="I2",$B2043="J2",$B2043="K2",$B2043="L2")),VLOOKUP('311'!$G$58,_311_Table1,MATCH(MID($B2043,1,1),_311_Table1_ColumnLookup,0),FALSE),
  IF(AND(VALUE(LEFT($A2043,3))=311,RIGHT($B2043,5)="Total"),VLOOKUP('311'!$G$59,_311_Table1,MATCH(MID($B2043,1,1),_311_Table1_ColumnLookup,0),FALSE),
  IF(VALUE(LEFT($A2043,3))=311,VLOOKUP(VALUE(MID($B2043,2,1)),_311_Table1,MATCH(MID($B2043,1,1),_311_Table1_ColumnLookup,0),FALSE)
+N("311"),
  IF(AND(VALUE(LEFT($A2043,3))=312,LEFT($G2043,10)="Unincepted",$B2043="G "),VLOOKUP(" ULO",_312_Table1,MATCH('312'!$N$16,_312_Table1_ColumnLookup,0),FALSE),
  IF(AND(VALUE(LEFT($A2043,3))=312,LEFT($G2043,10)="Unincepted",$B2043="O "),VLOOKUP(" ULO",_312_Table1,MATCH('312'!$V$16,_312_Table1_ColumnLookup,0),FALSE),
  IF(AND(VALUE(LEFT($A2043,3))=312,LEFT($G2043,10)="Unincepted",$B2043="Q "),VLOOKUP(" ULO",_312_Table1,MATCH('312'!$X$16,_312_Table1_ColumnLookup,0),FALSE),
  IF(AND(VALUE(LEFT($A2043,3))=312,LEFT($G2043,10)="Unincepted"),VLOOKUP(" ULO",_312_Table1,MATCH(LEFT($B2043,1),_312_Table1_ColumnLookup,0),FALSE),
  IF(AND(VALUE(LEFT($A2043,3))=312,LEFT($G2043,5)="Total",$B2043="G "),VLOOKUP('312'!$F$80,_312_Table1,MATCH('312'!$N$16,_312_Table1_ColumnLookup,0),FALSE),
  IF(AND(VALUE(LEFT($A2043,3))=312,LEFT($G2043,5)="Total",$B2043="O "),VLOOKUP('312'!$F$80,_312_Table1,MATCH('312'!$V$16,_312_Table1_ColumnLookup,0),FALSE),
  IF(AND(VALUE(LEFT($A2043,3))=312,LEFT($G2043,5)="Total",$B2043="Q "),VLOOKUP('312'!$F$80,_312_Table1,MATCH('312'!$X$16,_312_Table1_ColumnLookup,0),FALSE),
  IF(AND(VALUE(LEFT($A2043,3))=312,LEFT($G2043,5)="Total"),VLOOKUP('312'!$F$80,_312_Table1,MATCH(LEFT($B2043,1),_312_Table1_ColumnLookup,0),FALSE),
  IF(AND(VALUE(LEFT($A2043,3))=312,LEN($I2043)=4,$B2043="G"),VLOOKUP($I2043,_312_Table1,MATCH('312'!$N$16,_312_Table1_ColumnLookup,0),FALSE),
  IF(AND(VALUE(LEFT($A2043,3))=312,LEN($I2043)=4,$B2043="O"),VLOOKUP($I2043,_312_Table1,MATCH('312'!$V$16,_312_Table1_ColumnLookup,0),FALSE),
  IF(AND(VALUE(LEFT($A2043,3))=312,LEN($I2043)=4,$B2043="Q"),VLOOKUP($I2043,_312_Table1,MATCH('312'!$X$16,_312_Table1_ColumnLookup,0),FALSE),
  IF(AND(VALUE(LEFT($A2043,3))=312,LEN($I2043)=4),VLOOKUP($I2043,_312_Table1,MATCH(LEFT($B2043,1),_312_Table1_ColumnLookup,0),FALSE)
+N("312"),
  IF(VALUE(LEFT($A2043,3))=313,VLOOKUP(VALUE(MID($B2043,2,1)),_313_Table1,MATCH(MID($B2043,1,1),_313_Table1_ColumnLookup,0),FALSE)
+N("313"),
  IF(AND(VALUE(LEFT($A2043,3))=314,LEN($B2043)=3),VLOOKUP(VALUE(MID($B2043,2,2)),_314_Table1,MATCH(MID($B2043,1,1),_314_Table1_ColumnLookup,0),FALSE),
  IF(VALUE(LEFT($A2043,3))=314,VLOOKUP(VALUE(MID($B2043,2,1)),_314_Table1,MATCH(MID($B2043,1,1),_314_Table1_ColumnLookup,0),FALSE)
+N("314"),
""))))))))))))))))))))))))</f>
        <v>#N/A</v>
      </c>
      <c r="E2043" s="238" t="e">
        <f>IF(AND(VALUE(LEFT($A2043,3))=309,LEN($B2043)=3),VLOOKUP(VALUE(MID($B2043,2,2)),_309_Table2,MATCH(MID($B2043,1,1),_309_Table2_ColumnLookup,0),FALSE),
  IF($C2043="309 LCR SummaryA",OneYearSCR,IF($C2043="309 LCR SummaryB",UltimateSCR,IF(VALUE(LEFT($A2043,3))=309,VLOOKUP(VALUE(MID($B2043,2,1)),_309_Table2,MATCH(MID($B2043,1,1),_309_Table2_ColumnLookup,0),FALSE)
+N("309"),
  IF(VALUE(LEFT($A2043,3))=310,VLOOKUP(VALUE(MID($B2043,2,1)),_310_Table2,MATCH(MID($B2043,1,1),_310_Table2_ColumnLookup,0),FALSE)
+N("310"),
  IF(AND(VALUE(LEFT($A2043,3))=311,LEN($I2043)=4),VLOOKUP($I2043,_311_Table2,MATCH($B2043,_311_Table2_ColumnLookup,0),FALSE),
  IF(AND(VALUE(LEFT($A2043,3))=311,OR($B2043="I2",$B2043="J2",$B2043="K2",$B2043="L2")),VLOOKUP('311'!$G$58,_311_Table2,MATCH(MID($B2043,1,1),_311_Table2_ColumnLookup,0),FALSE),
  IF(AND(VALUE(LEFT($A2043,3))=311,RIGHT($B2043,5)="Total"),VLOOKUP('311'!$G$59,_311_Table2,MATCH(MID($B2043,1,1),_311_Table2_ColumnLookup,0),FALSE),
  IF(VALUE(LEFT($A2043,3))=311,VLOOKUP(VALUE(MID($B2043,2,1)),_311_Table2,MATCH(MID($B2043,1,1),_311_Table2_ColumnLookup,0),FALSE)
+N("311"),
  IF(AND(VALUE(LEFT($A2043,3))=312,LEFT($G2043,10)="Unincepted",$B2043="G "),VLOOKUP(" ULO",_312_Table2,MATCH('312'!$N$16,_312_Table2_ColumnLookup,0),FALSE),
  IF(AND(VALUE(LEFT($A2043,3))=312,LEFT($G2043,10)="Unincepted",$B2043="O "),VLOOKUP(" ULO",_312_Table2,MATCH('312'!$V$16,_312_Table2_ColumnLookup,0),FALSE),
  IF(AND(VALUE(LEFT($A2043,3))=312,LEFT($G2043,10)="Unincepted",$B2043="Q "),VLOOKUP(" ULO",_312_Table2,MATCH('312'!$X$16,_312_Table2_ColumnLookup,0),FALSE),
  IF(AND(VALUE(LEFT($A2043,3))=312,LEFT($G2043,10)="Unincepted"),VLOOKUP(" ULO",_312_Table2,MATCH(LEFT($B2043,1),_312_Table2_ColumnLookup,0),FALSE),
  IF(AND(VALUE(LEFT($A2043,3))=312,LEFT($G2043,5)="Total",$B2043="G "),VLOOKUP('312'!$F$80,_312_Table2,MATCH('312'!$N$16,_312_Table2_ColumnLookup,0),FALSE),
  IF(AND(VALUE(LEFT($A2043,3))=312,LEFT($G2043,5)="Total",$B2043="O "),VLOOKUP('312'!$F$80,_312_Table2,MATCH('312'!$V$16,_312_Table2_ColumnLookup,0),FALSE),
  IF(AND(VALUE(LEFT($A2043,3))=312,LEFT($G2043,5)="Total",$B2043="Q "),VLOOKUP('312'!$F$80,_312_Table2,MATCH('312'!$X$16,_312_Table2_ColumnLookup,0),FALSE),
  IF(AND(VALUE(LEFT($A2043,3))=312,LEFT($G2043,5)="Total"),VLOOKUP('312'!$F$80,_312_Table2,MATCH(LEFT($B2043,1),_312_Table2_ColumnLookup,0),FALSE),
  IF(AND(VALUE(LEFT($A2043,3))=312,LEN($I2043)=4,$B2043="G"),VLOOKUP($I2043,_312_Table2,MATCH('312'!$N$16,_312_Table2_ColumnLookup,0),FALSE),
  IF(AND(VALUE(LEFT($A2043,3))=312,LEN($I2043)=4,$B2043="O"),VLOOKUP($I2043,_312_Table2,MATCH('312'!$V$16,_312_Table2_ColumnLookup,0),FALSE),
  IF(AND(VALUE(LEFT($A2043,3))=312,LEN($I2043)=4,$B2043="Q"),VLOOKUP($I2043,_312_Table2,MATCH('312'!$X$16,_312_Table2_ColumnLookup,0),FALSE),
  IF(AND(VALUE(LEFT($A2043,3))=312,LEN($I2043)=4),VLOOKUP($I2043,_312_Table2,MATCH(LEFT($B2043,1),_312_Table2_ColumnLookup,0),FALSE)
+N("312"),
  IF(VALUE(LEFT($A2043,3))=313,VLOOKUP(VALUE(MID($B2043,2,1)),_313_Table2,MATCH(MID($B2043,1,1),_313_Table2_ColumnLookup,0),FALSE)
+N("313"),
  IF(AND(VALUE(LEFT($A2043,3))=314,LEN($B2043)=3),VLOOKUP(VALUE(MID($B2043,2,2)),_314_Table2,MATCH(MID($B2043,1,1),_314_Table2_ColumnLookup,0),FALSE),
  IF(VALUE(LEFT($A2043,3))=314,VLOOKUP(VALUE(MID($B2043,2,1)),_314_Table2,MATCH(MID($B2043,1,1),_314_Table2_ColumnLookup,0),FALSE)
+N("314"),
""))))))))))))))))))))))))</f>
        <v>#N/A</v>
      </c>
      <c r="F2043" s="238" t="e">
        <f>IF(AND(VALUE(LEFT($A2043,3))=309,LEN($B2043)=3),VLOOKUP(VALUE(MID($B2043,2,2)),_309_Table3,MATCH(MID($B2043,1,1),_309_Table3_ColumnLookup,0),FALSE),
  IF($C2043="309 LCR SummaryA",OneYearSCR,IF($C2043="309 LCR SummaryB",UltimateSCR,IF(VALUE(LEFT($A2043,3))=309,VLOOKUP(VALUE(MID($B2043,2,1)),_309_Table3,MATCH(MID($B2043,1,1),_309_Table3_ColumnLookup,0),FALSE)
+N("309"),
  IF(VALUE(LEFT($A2043,3))=310,VLOOKUP(VALUE(MID($B2043,2,1)),_310_Table3,MATCH(MID($B2043,1,1),_310_Table3_ColumnLookup,0),FALSE)
+N("310"),
  IF(AND(VALUE(LEFT($A2043,3))=311,LEN($I2043)=4),VLOOKUP($I2043,_311_Table3,MATCH($B2043,_311_Table3_ColumnLookup,0),FALSE),
  IF(AND(VALUE(LEFT($A2043,3))=311,OR($B2043="I2",$B2043="J2",$B2043="K2",$B2043="L2")),VLOOKUP('311'!$G$58,_311_Table3,MATCH(MID($B2043,1,1),_311_Table3_ColumnLookup,0),FALSE),
  IF(AND(VALUE(LEFT($A2043,3))=311,RIGHT($B2043,5)="Total"),VLOOKUP('311'!$G$59,_311_Table3,MATCH(MID($B2043,1,1),_311_Table3_ColumnLookup,0),FALSE),
  IF(VALUE(LEFT($A2043,3))=311,VLOOKUP(VALUE(MID($B2043,2,1)),_311_Table3,MATCH(MID($B2043,1,1),_311_Table3_ColumnLookup,0),FALSE)
+N("311"),
  IF(AND(VALUE(LEFT($A2043,3))=312,LEFT($G2043,10)="Unincepted",$B2043="G "),VLOOKUP(" ULO",_312_Table3,MATCH('312'!$N$16,_312_Table3_ColumnLookup,0),FALSE),
  IF(AND(VALUE(LEFT($A2043,3))=312,LEFT($G2043,10)="Unincepted",$B2043="O "),VLOOKUP(" ULO",_312_Table3,MATCH('312'!$V$16,_312_Table3_ColumnLookup,0),FALSE),
  IF(AND(VALUE(LEFT($A2043,3))=312,LEFT($G2043,10)="Unincepted",$B2043="Q "),VLOOKUP(" ULO",_312_Table3,MATCH('312'!$X$16,_312_Table3_ColumnLookup,0),FALSE),
  IF(AND(VALUE(LEFT($A2043,3))=312,LEFT($G2043,10)="Unincepted"),VLOOKUP(" ULO",_312_Table3,MATCH(LEFT($B2043,1),_312_Table3_ColumnLookup,0),FALSE),
  IF(AND(VALUE(LEFT($A2043,3))=312,LEFT($G2043,5)="Total",$B2043="G "),VLOOKUP('312'!$F$80,_312_Table3,MATCH('312'!$N$16,_312_Table3_ColumnLookup,0),FALSE),
  IF(AND(VALUE(LEFT($A2043,3))=312,LEFT($G2043,5)="Total",$B2043="O "),VLOOKUP('312'!$F$80,_312_Table3,MATCH('312'!$V$16,_312_Table3_ColumnLookup,0),FALSE),
  IF(AND(VALUE(LEFT($A2043,3))=312,LEFT($G2043,5)="Total",$B2043="Q "),VLOOKUP('312'!$F$80,_312_Table3,MATCH('312'!$X$16,_312_Table3_ColumnLookup,0),FALSE),
  IF(AND(VALUE(LEFT($A2043,3))=312,LEFT($G2043,5)="Total"),VLOOKUP('312'!$F$80,_312_Table3,MATCH(LEFT($B2043,1),_312_Table3_ColumnLookup,0),FALSE),
  IF(AND(VALUE(LEFT($A2043,3))=312,LEN($I2043)=4,$B2043="G"),VLOOKUP($I2043,_312_Table3,MATCH('312'!$N$16,_312_Table3_ColumnLookup,0),FALSE),
  IF(AND(VALUE(LEFT($A2043,3))=312,LEN($I2043)=4,$B2043="O"),VLOOKUP($I2043,_312_Table3,MATCH('312'!$V$16,_312_Table3_ColumnLookup,0),FALSE),
  IF(AND(VALUE(LEFT($A2043,3))=312,LEN($I2043)=4,$B2043="Q"),VLOOKUP($I2043,_312_Table3,MATCH('312'!$X$16,_312_Table3_ColumnLookup,0),FALSE),
  IF(AND(VALUE(LEFT($A2043,3))=312,LEN($I2043)=4),VLOOKUP($I2043,_312_Table3,MATCH(LEFT($B2043,1),_312_Table3_ColumnLookup,0),FALSE)
+N("312"),
  IF(VALUE(LEFT($A2043,3))=313,VLOOKUP(VALUE(MID($B2043,2,1)),_313_Table3,MATCH(MID($B2043,1,1),_313_Table3_ColumnLookup,0),FALSE)
+N("313"),
  IF(AND(VALUE(LEFT($A2043,3))=314,LEN($B2043)=3),VLOOKUP(VALUE(MID($B2043,2,2)),_314_Table3,MATCH(MID($B2043,1,1),_314_Table3_ColumnLookup,0),FALSE),
  IF(VALUE(LEFT($A2043,3))=314,VLOOKUP(VALUE(MID($B2043,2,1)),_314_Table3,MATCH(MID($B2043,1,1),_314_Table3_ColumnLookup,0),FALSE)
+N("314"),
""))))))))))))))))))))))))</f>
        <v>#N/A</v>
      </c>
      <c r="H2043" s="321" t="str">
        <f>IFERROR(
IF(ISERROR($D2043)=FALSE,$D2043,IF(ISERROR($E2043)=FALSE,$E2043,IF(ISERROR($F2043)=FALSE,$F2043
+N("012 checkboxes"),
IF(
IF(OR(LEFT($A2043,9)="Syndicate",LEFT($A2043,12)="NewSyndicate"),VLOOKUP($A2043,'012'!$J:$ZW,MATCH("Link to button",'012'!$J$1:$ZW$1,0),0)
+N("309 checkbox"),
IF($C2043="309 LCR Summary0",VLOOKUP("Notes990",'309'!$P:$ZZ,MATCH("Link to button",'309'!$P$1:$ZZ$1,0),0)
+N("313 checkboxes"),
IF($C2043="313 Financial Information0LcmVsScr",IF($C2043="309 LCR Summary0",VLOOKUP("LcmVsScr",'309'!$N:$ZZ,MATCH("Link to button",'309'!$N$1:$ZZ$1,0),0),
IF($C2043="313 Financial Information0LcrDocAttached",IF($C2043="309 LCR Summary0",VLOOKUP("LcrDocAttached",'309'!$N:$ZZ,MATCH("Link to button",'309'!$N$1:$ZZ$1,0),
0)))))))=1,TRUE,FALSE)
))),"")</f>
        <v/>
      </c>
    </row>
    <row r="2044" spans="1:8">
      <c r="A2044" s="237" t="e">
        <f>VLOOKUP($G2044,CSVLookups!$B:$R,MATCH(A$1,CSVLookups!$B$1:$R$1,0),FALSE)</f>
        <v>#N/A</v>
      </c>
      <c r="B2044" s="237" t="e">
        <f>VLOOKUP($G2044,CSVLookups!$B:$R,MATCH(B$1,CSVLookups!$B$1:$R$1,0),FALSE)</f>
        <v>#N/A</v>
      </c>
      <c r="C2044" s="238" t="e">
        <f t="shared" si="32"/>
        <v>#N/A</v>
      </c>
      <c r="D2044" s="238" t="e">
        <f>IF(AND(VALUE(LEFT($A2044,3))=309,LEN($B2044)=3),VLOOKUP(VALUE(MID($B2044,2,2)),_309_Table1,MATCH(MID($B2044,1,1),_309_Table1_ColumnLookup,0),FALSE),
  IF($C2044="309 LCR SummaryA",OneYearSCR,IF($C2044="309 LCR SummaryB",UltimateSCR,IF(VALUE(LEFT($A2044,3))=309,VLOOKUP(VALUE(MID($B2044,2,1)),_309_Table1,MATCH(MID($B2044,1,1),_309_Table1_ColumnLookup,0),FALSE)
+N("309"),
  IF(VALUE(LEFT($A2044,3))=310,VLOOKUP(VALUE(MID($B2044,2,1)),_310_Table1,MATCH(MID($B2044,1,1),_310_Table1_ColumnLookup,0),FALSE)
+N("310"),
  IF(AND(VALUE(LEFT($A2044,3))=311,LEN($I2044)=4),VLOOKUP($I2044,_311_Table1,MATCH($B2044,_311_Table1_ColumnLookup,0),FALSE),
  IF(AND(VALUE(LEFT($A2044,3))=311,OR($B2044="I2",$B2044="J2",$B2044="K2",$B2044="L2")),VLOOKUP('311'!$G$58,_311_Table1,MATCH(MID($B2044,1,1),_311_Table1_ColumnLookup,0),FALSE),
  IF(AND(VALUE(LEFT($A2044,3))=311,RIGHT($B2044,5)="Total"),VLOOKUP('311'!$G$59,_311_Table1,MATCH(MID($B2044,1,1),_311_Table1_ColumnLookup,0),FALSE),
  IF(VALUE(LEFT($A2044,3))=311,VLOOKUP(VALUE(MID($B2044,2,1)),_311_Table1,MATCH(MID($B2044,1,1),_311_Table1_ColumnLookup,0),FALSE)
+N("311"),
  IF(AND(VALUE(LEFT($A2044,3))=312,LEFT($G2044,10)="Unincepted",$B2044="G "),VLOOKUP(" ULO",_312_Table1,MATCH('312'!$N$16,_312_Table1_ColumnLookup,0),FALSE),
  IF(AND(VALUE(LEFT($A2044,3))=312,LEFT($G2044,10)="Unincepted",$B2044="O "),VLOOKUP(" ULO",_312_Table1,MATCH('312'!$V$16,_312_Table1_ColumnLookup,0),FALSE),
  IF(AND(VALUE(LEFT($A2044,3))=312,LEFT($G2044,10)="Unincepted",$B2044="Q "),VLOOKUP(" ULO",_312_Table1,MATCH('312'!$X$16,_312_Table1_ColumnLookup,0),FALSE),
  IF(AND(VALUE(LEFT($A2044,3))=312,LEFT($G2044,10)="Unincepted"),VLOOKUP(" ULO",_312_Table1,MATCH(LEFT($B2044,1),_312_Table1_ColumnLookup,0),FALSE),
  IF(AND(VALUE(LEFT($A2044,3))=312,LEFT($G2044,5)="Total",$B2044="G "),VLOOKUP('312'!$F$80,_312_Table1,MATCH('312'!$N$16,_312_Table1_ColumnLookup,0),FALSE),
  IF(AND(VALUE(LEFT($A2044,3))=312,LEFT($G2044,5)="Total",$B2044="O "),VLOOKUP('312'!$F$80,_312_Table1,MATCH('312'!$V$16,_312_Table1_ColumnLookup,0),FALSE),
  IF(AND(VALUE(LEFT($A2044,3))=312,LEFT($G2044,5)="Total",$B2044="Q "),VLOOKUP('312'!$F$80,_312_Table1,MATCH('312'!$X$16,_312_Table1_ColumnLookup,0),FALSE),
  IF(AND(VALUE(LEFT($A2044,3))=312,LEFT($G2044,5)="Total"),VLOOKUP('312'!$F$80,_312_Table1,MATCH(LEFT($B2044,1),_312_Table1_ColumnLookup,0),FALSE),
  IF(AND(VALUE(LEFT($A2044,3))=312,LEN($I2044)=4,$B2044="G"),VLOOKUP($I2044,_312_Table1,MATCH('312'!$N$16,_312_Table1_ColumnLookup,0),FALSE),
  IF(AND(VALUE(LEFT($A2044,3))=312,LEN($I2044)=4,$B2044="O"),VLOOKUP($I2044,_312_Table1,MATCH('312'!$V$16,_312_Table1_ColumnLookup,0),FALSE),
  IF(AND(VALUE(LEFT($A2044,3))=312,LEN($I2044)=4,$B2044="Q"),VLOOKUP($I2044,_312_Table1,MATCH('312'!$X$16,_312_Table1_ColumnLookup,0),FALSE),
  IF(AND(VALUE(LEFT($A2044,3))=312,LEN($I2044)=4),VLOOKUP($I2044,_312_Table1,MATCH(LEFT($B2044,1),_312_Table1_ColumnLookup,0),FALSE)
+N("312"),
  IF(VALUE(LEFT($A2044,3))=313,VLOOKUP(VALUE(MID($B2044,2,1)),_313_Table1,MATCH(MID($B2044,1,1),_313_Table1_ColumnLookup,0),FALSE)
+N("313"),
  IF(AND(VALUE(LEFT($A2044,3))=314,LEN($B2044)=3),VLOOKUP(VALUE(MID($B2044,2,2)),_314_Table1,MATCH(MID($B2044,1,1),_314_Table1_ColumnLookup,0),FALSE),
  IF(VALUE(LEFT($A2044,3))=314,VLOOKUP(VALUE(MID($B2044,2,1)),_314_Table1,MATCH(MID($B2044,1,1),_314_Table1_ColumnLookup,0),FALSE)
+N("314"),
""))))))))))))))))))))))))</f>
        <v>#N/A</v>
      </c>
      <c r="E2044" s="238" t="e">
        <f>IF(AND(VALUE(LEFT($A2044,3))=309,LEN($B2044)=3),VLOOKUP(VALUE(MID($B2044,2,2)),_309_Table2,MATCH(MID($B2044,1,1),_309_Table2_ColumnLookup,0),FALSE),
  IF($C2044="309 LCR SummaryA",OneYearSCR,IF($C2044="309 LCR SummaryB",UltimateSCR,IF(VALUE(LEFT($A2044,3))=309,VLOOKUP(VALUE(MID($B2044,2,1)),_309_Table2,MATCH(MID($B2044,1,1),_309_Table2_ColumnLookup,0),FALSE)
+N("309"),
  IF(VALUE(LEFT($A2044,3))=310,VLOOKUP(VALUE(MID($B2044,2,1)),_310_Table2,MATCH(MID($B2044,1,1),_310_Table2_ColumnLookup,0),FALSE)
+N("310"),
  IF(AND(VALUE(LEFT($A2044,3))=311,LEN($I2044)=4),VLOOKUP($I2044,_311_Table2,MATCH($B2044,_311_Table2_ColumnLookup,0),FALSE),
  IF(AND(VALUE(LEFT($A2044,3))=311,OR($B2044="I2",$B2044="J2",$B2044="K2",$B2044="L2")),VLOOKUP('311'!$G$58,_311_Table2,MATCH(MID($B2044,1,1),_311_Table2_ColumnLookup,0),FALSE),
  IF(AND(VALUE(LEFT($A2044,3))=311,RIGHT($B2044,5)="Total"),VLOOKUP('311'!$G$59,_311_Table2,MATCH(MID($B2044,1,1),_311_Table2_ColumnLookup,0),FALSE),
  IF(VALUE(LEFT($A2044,3))=311,VLOOKUP(VALUE(MID($B2044,2,1)),_311_Table2,MATCH(MID($B2044,1,1),_311_Table2_ColumnLookup,0),FALSE)
+N("311"),
  IF(AND(VALUE(LEFT($A2044,3))=312,LEFT($G2044,10)="Unincepted",$B2044="G "),VLOOKUP(" ULO",_312_Table2,MATCH('312'!$N$16,_312_Table2_ColumnLookup,0),FALSE),
  IF(AND(VALUE(LEFT($A2044,3))=312,LEFT($G2044,10)="Unincepted",$B2044="O "),VLOOKUP(" ULO",_312_Table2,MATCH('312'!$V$16,_312_Table2_ColumnLookup,0),FALSE),
  IF(AND(VALUE(LEFT($A2044,3))=312,LEFT($G2044,10)="Unincepted",$B2044="Q "),VLOOKUP(" ULO",_312_Table2,MATCH('312'!$X$16,_312_Table2_ColumnLookup,0),FALSE),
  IF(AND(VALUE(LEFT($A2044,3))=312,LEFT($G2044,10)="Unincepted"),VLOOKUP(" ULO",_312_Table2,MATCH(LEFT($B2044,1),_312_Table2_ColumnLookup,0),FALSE),
  IF(AND(VALUE(LEFT($A2044,3))=312,LEFT($G2044,5)="Total",$B2044="G "),VLOOKUP('312'!$F$80,_312_Table2,MATCH('312'!$N$16,_312_Table2_ColumnLookup,0),FALSE),
  IF(AND(VALUE(LEFT($A2044,3))=312,LEFT($G2044,5)="Total",$B2044="O "),VLOOKUP('312'!$F$80,_312_Table2,MATCH('312'!$V$16,_312_Table2_ColumnLookup,0),FALSE),
  IF(AND(VALUE(LEFT($A2044,3))=312,LEFT($G2044,5)="Total",$B2044="Q "),VLOOKUP('312'!$F$80,_312_Table2,MATCH('312'!$X$16,_312_Table2_ColumnLookup,0),FALSE),
  IF(AND(VALUE(LEFT($A2044,3))=312,LEFT($G2044,5)="Total"),VLOOKUP('312'!$F$80,_312_Table2,MATCH(LEFT($B2044,1),_312_Table2_ColumnLookup,0),FALSE),
  IF(AND(VALUE(LEFT($A2044,3))=312,LEN($I2044)=4,$B2044="G"),VLOOKUP($I2044,_312_Table2,MATCH('312'!$N$16,_312_Table2_ColumnLookup,0),FALSE),
  IF(AND(VALUE(LEFT($A2044,3))=312,LEN($I2044)=4,$B2044="O"),VLOOKUP($I2044,_312_Table2,MATCH('312'!$V$16,_312_Table2_ColumnLookup,0),FALSE),
  IF(AND(VALUE(LEFT($A2044,3))=312,LEN($I2044)=4,$B2044="Q"),VLOOKUP($I2044,_312_Table2,MATCH('312'!$X$16,_312_Table2_ColumnLookup,0),FALSE),
  IF(AND(VALUE(LEFT($A2044,3))=312,LEN($I2044)=4),VLOOKUP($I2044,_312_Table2,MATCH(LEFT($B2044,1),_312_Table2_ColumnLookup,0),FALSE)
+N("312"),
  IF(VALUE(LEFT($A2044,3))=313,VLOOKUP(VALUE(MID($B2044,2,1)),_313_Table2,MATCH(MID($B2044,1,1),_313_Table2_ColumnLookup,0),FALSE)
+N("313"),
  IF(AND(VALUE(LEFT($A2044,3))=314,LEN($B2044)=3),VLOOKUP(VALUE(MID($B2044,2,2)),_314_Table2,MATCH(MID($B2044,1,1),_314_Table2_ColumnLookup,0),FALSE),
  IF(VALUE(LEFT($A2044,3))=314,VLOOKUP(VALUE(MID($B2044,2,1)),_314_Table2,MATCH(MID($B2044,1,1),_314_Table2_ColumnLookup,0),FALSE)
+N("314"),
""))))))))))))))))))))))))</f>
        <v>#N/A</v>
      </c>
      <c r="F2044" s="238" t="e">
        <f>IF(AND(VALUE(LEFT($A2044,3))=309,LEN($B2044)=3),VLOOKUP(VALUE(MID($B2044,2,2)),_309_Table3,MATCH(MID($B2044,1,1),_309_Table3_ColumnLookup,0),FALSE),
  IF($C2044="309 LCR SummaryA",OneYearSCR,IF($C2044="309 LCR SummaryB",UltimateSCR,IF(VALUE(LEFT($A2044,3))=309,VLOOKUP(VALUE(MID($B2044,2,1)),_309_Table3,MATCH(MID($B2044,1,1),_309_Table3_ColumnLookup,0),FALSE)
+N("309"),
  IF(VALUE(LEFT($A2044,3))=310,VLOOKUP(VALUE(MID($B2044,2,1)),_310_Table3,MATCH(MID($B2044,1,1),_310_Table3_ColumnLookup,0),FALSE)
+N("310"),
  IF(AND(VALUE(LEFT($A2044,3))=311,LEN($I2044)=4),VLOOKUP($I2044,_311_Table3,MATCH($B2044,_311_Table3_ColumnLookup,0),FALSE),
  IF(AND(VALUE(LEFT($A2044,3))=311,OR($B2044="I2",$B2044="J2",$B2044="K2",$B2044="L2")),VLOOKUP('311'!$G$58,_311_Table3,MATCH(MID($B2044,1,1),_311_Table3_ColumnLookup,0),FALSE),
  IF(AND(VALUE(LEFT($A2044,3))=311,RIGHT($B2044,5)="Total"),VLOOKUP('311'!$G$59,_311_Table3,MATCH(MID($B2044,1,1),_311_Table3_ColumnLookup,0),FALSE),
  IF(VALUE(LEFT($A2044,3))=311,VLOOKUP(VALUE(MID($B2044,2,1)),_311_Table3,MATCH(MID($B2044,1,1),_311_Table3_ColumnLookup,0),FALSE)
+N("311"),
  IF(AND(VALUE(LEFT($A2044,3))=312,LEFT($G2044,10)="Unincepted",$B2044="G "),VLOOKUP(" ULO",_312_Table3,MATCH('312'!$N$16,_312_Table3_ColumnLookup,0),FALSE),
  IF(AND(VALUE(LEFT($A2044,3))=312,LEFT($G2044,10)="Unincepted",$B2044="O "),VLOOKUP(" ULO",_312_Table3,MATCH('312'!$V$16,_312_Table3_ColumnLookup,0),FALSE),
  IF(AND(VALUE(LEFT($A2044,3))=312,LEFT($G2044,10)="Unincepted",$B2044="Q "),VLOOKUP(" ULO",_312_Table3,MATCH('312'!$X$16,_312_Table3_ColumnLookup,0),FALSE),
  IF(AND(VALUE(LEFT($A2044,3))=312,LEFT($G2044,10)="Unincepted"),VLOOKUP(" ULO",_312_Table3,MATCH(LEFT($B2044,1),_312_Table3_ColumnLookup,0),FALSE),
  IF(AND(VALUE(LEFT($A2044,3))=312,LEFT($G2044,5)="Total",$B2044="G "),VLOOKUP('312'!$F$80,_312_Table3,MATCH('312'!$N$16,_312_Table3_ColumnLookup,0),FALSE),
  IF(AND(VALUE(LEFT($A2044,3))=312,LEFT($G2044,5)="Total",$B2044="O "),VLOOKUP('312'!$F$80,_312_Table3,MATCH('312'!$V$16,_312_Table3_ColumnLookup,0),FALSE),
  IF(AND(VALUE(LEFT($A2044,3))=312,LEFT($G2044,5)="Total",$B2044="Q "),VLOOKUP('312'!$F$80,_312_Table3,MATCH('312'!$X$16,_312_Table3_ColumnLookup,0),FALSE),
  IF(AND(VALUE(LEFT($A2044,3))=312,LEFT($G2044,5)="Total"),VLOOKUP('312'!$F$80,_312_Table3,MATCH(LEFT($B2044,1),_312_Table3_ColumnLookup,0),FALSE),
  IF(AND(VALUE(LEFT($A2044,3))=312,LEN($I2044)=4,$B2044="G"),VLOOKUP($I2044,_312_Table3,MATCH('312'!$N$16,_312_Table3_ColumnLookup,0),FALSE),
  IF(AND(VALUE(LEFT($A2044,3))=312,LEN($I2044)=4,$B2044="O"),VLOOKUP($I2044,_312_Table3,MATCH('312'!$V$16,_312_Table3_ColumnLookup,0),FALSE),
  IF(AND(VALUE(LEFT($A2044,3))=312,LEN($I2044)=4,$B2044="Q"),VLOOKUP($I2044,_312_Table3,MATCH('312'!$X$16,_312_Table3_ColumnLookup,0),FALSE),
  IF(AND(VALUE(LEFT($A2044,3))=312,LEN($I2044)=4),VLOOKUP($I2044,_312_Table3,MATCH(LEFT($B2044,1),_312_Table3_ColumnLookup,0),FALSE)
+N("312"),
  IF(VALUE(LEFT($A2044,3))=313,VLOOKUP(VALUE(MID($B2044,2,1)),_313_Table3,MATCH(MID($B2044,1,1),_313_Table3_ColumnLookup,0),FALSE)
+N("313"),
  IF(AND(VALUE(LEFT($A2044,3))=314,LEN($B2044)=3),VLOOKUP(VALUE(MID($B2044,2,2)),_314_Table3,MATCH(MID($B2044,1,1),_314_Table3_ColumnLookup,0),FALSE),
  IF(VALUE(LEFT($A2044,3))=314,VLOOKUP(VALUE(MID($B2044,2,1)),_314_Table3,MATCH(MID($B2044,1,1),_314_Table3_ColumnLookup,0),FALSE)
+N("314"),
""))))))))))))))))))))))))</f>
        <v>#N/A</v>
      </c>
      <c r="H2044" s="321" t="str">
        <f>IFERROR(
IF(ISERROR($D2044)=FALSE,$D2044,IF(ISERROR($E2044)=FALSE,$E2044,IF(ISERROR($F2044)=FALSE,$F2044
+N("012 checkboxes"),
IF(
IF(OR(LEFT($A2044,9)="Syndicate",LEFT($A2044,12)="NewSyndicate"),VLOOKUP($A2044,'012'!$J:$ZW,MATCH("Link to button",'012'!$J$1:$ZW$1,0),0)
+N("309 checkbox"),
IF($C2044="309 LCR Summary0",VLOOKUP("Notes990",'309'!$P:$ZZ,MATCH("Link to button",'309'!$P$1:$ZZ$1,0),0)
+N("313 checkboxes"),
IF($C2044="313 Financial Information0LcmVsScr",IF($C2044="309 LCR Summary0",VLOOKUP("LcmVsScr",'309'!$N:$ZZ,MATCH("Link to button",'309'!$N$1:$ZZ$1,0),0),
IF($C2044="313 Financial Information0LcrDocAttached",IF($C2044="309 LCR Summary0",VLOOKUP("LcrDocAttached",'309'!$N:$ZZ,MATCH("Link to button",'309'!$N$1:$ZZ$1,0),
0)))))))=1,TRUE,FALSE)
))),"")</f>
        <v/>
      </c>
    </row>
    <row r="2045" spans="1:8">
      <c r="A2045" s="237" t="e">
        <f>VLOOKUP($G2045,CSVLookups!$B:$R,MATCH(A$1,CSVLookups!$B$1:$R$1,0),FALSE)</f>
        <v>#N/A</v>
      </c>
      <c r="B2045" s="237" t="e">
        <f>VLOOKUP($G2045,CSVLookups!$B:$R,MATCH(B$1,CSVLookups!$B$1:$R$1,0),FALSE)</f>
        <v>#N/A</v>
      </c>
      <c r="C2045" s="238" t="e">
        <f t="shared" si="32"/>
        <v>#N/A</v>
      </c>
      <c r="D2045" s="238" t="e">
        <f>IF(AND(VALUE(LEFT($A2045,3))=309,LEN($B2045)=3),VLOOKUP(VALUE(MID($B2045,2,2)),_309_Table1,MATCH(MID($B2045,1,1),_309_Table1_ColumnLookup,0),FALSE),
  IF($C2045="309 LCR SummaryA",OneYearSCR,IF($C2045="309 LCR SummaryB",UltimateSCR,IF(VALUE(LEFT($A2045,3))=309,VLOOKUP(VALUE(MID($B2045,2,1)),_309_Table1,MATCH(MID($B2045,1,1),_309_Table1_ColumnLookup,0),FALSE)
+N("309"),
  IF(VALUE(LEFT($A2045,3))=310,VLOOKUP(VALUE(MID($B2045,2,1)),_310_Table1,MATCH(MID($B2045,1,1),_310_Table1_ColumnLookup,0),FALSE)
+N("310"),
  IF(AND(VALUE(LEFT($A2045,3))=311,LEN($I2045)=4),VLOOKUP($I2045,_311_Table1,MATCH($B2045,_311_Table1_ColumnLookup,0),FALSE),
  IF(AND(VALUE(LEFT($A2045,3))=311,OR($B2045="I2",$B2045="J2",$B2045="K2",$B2045="L2")),VLOOKUP('311'!$G$58,_311_Table1,MATCH(MID($B2045,1,1),_311_Table1_ColumnLookup,0),FALSE),
  IF(AND(VALUE(LEFT($A2045,3))=311,RIGHT($B2045,5)="Total"),VLOOKUP('311'!$G$59,_311_Table1,MATCH(MID($B2045,1,1),_311_Table1_ColumnLookup,0),FALSE),
  IF(VALUE(LEFT($A2045,3))=311,VLOOKUP(VALUE(MID($B2045,2,1)),_311_Table1,MATCH(MID($B2045,1,1),_311_Table1_ColumnLookup,0),FALSE)
+N("311"),
  IF(AND(VALUE(LEFT($A2045,3))=312,LEFT($G2045,10)="Unincepted",$B2045="G "),VLOOKUP(" ULO",_312_Table1,MATCH('312'!$N$16,_312_Table1_ColumnLookup,0),FALSE),
  IF(AND(VALUE(LEFT($A2045,3))=312,LEFT($G2045,10)="Unincepted",$B2045="O "),VLOOKUP(" ULO",_312_Table1,MATCH('312'!$V$16,_312_Table1_ColumnLookup,0),FALSE),
  IF(AND(VALUE(LEFT($A2045,3))=312,LEFT($G2045,10)="Unincepted",$B2045="Q "),VLOOKUP(" ULO",_312_Table1,MATCH('312'!$X$16,_312_Table1_ColumnLookup,0),FALSE),
  IF(AND(VALUE(LEFT($A2045,3))=312,LEFT($G2045,10)="Unincepted"),VLOOKUP(" ULO",_312_Table1,MATCH(LEFT($B2045,1),_312_Table1_ColumnLookup,0),FALSE),
  IF(AND(VALUE(LEFT($A2045,3))=312,LEFT($G2045,5)="Total",$B2045="G "),VLOOKUP('312'!$F$80,_312_Table1,MATCH('312'!$N$16,_312_Table1_ColumnLookup,0),FALSE),
  IF(AND(VALUE(LEFT($A2045,3))=312,LEFT($G2045,5)="Total",$B2045="O "),VLOOKUP('312'!$F$80,_312_Table1,MATCH('312'!$V$16,_312_Table1_ColumnLookup,0),FALSE),
  IF(AND(VALUE(LEFT($A2045,3))=312,LEFT($G2045,5)="Total",$B2045="Q "),VLOOKUP('312'!$F$80,_312_Table1,MATCH('312'!$X$16,_312_Table1_ColumnLookup,0),FALSE),
  IF(AND(VALUE(LEFT($A2045,3))=312,LEFT($G2045,5)="Total"),VLOOKUP('312'!$F$80,_312_Table1,MATCH(LEFT($B2045,1),_312_Table1_ColumnLookup,0),FALSE),
  IF(AND(VALUE(LEFT($A2045,3))=312,LEN($I2045)=4,$B2045="G"),VLOOKUP($I2045,_312_Table1,MATCH('312'!$N$16,_312_Table1_ColumnLookup,0),FALSE),
  IF(AND(VALUE(LEFT($A2045,3))=312,LEN($I2045)=4,$B2045="O"),VLOOKUP($I2045,_312_Table1,MATCH('312'!$V$16,_312_Table1_ColumnLookup,0),FALSE),
  IF(AND(VALUE(LEFT($A2045,3))=312,LEN($I2045)=4,$B2045="Q"),VLOOKUP($I2045,_312_Table1,MATCH('312'!$X$16,_312_Table1_ColumnLookup,0),FALSE),
  IF(AND(VALUE(LEFT($A2045,3))=312,LEN($I2045)=4),VLOOKUP($I2045,_312_Table1,MATCH(LEFT($B2045,1),_312_Table1_ColumnLookup,0),FALSE)
+N("312"),
  IF(VALUE(LEFT($A2045,3))=313,VLOOKUP(VALUE(MID($B2045,2,1)),_313_Table1,MATCH(MID($B2045,1,1),_313_Table1_ColumnLookup,0),FALSE)
+N("313"),
  IF(AND(VALUE(LEFT($A2045,3))=314,LEN($B2045)=3),VLOOKUP(VALUE(MID($B2045,2,2)),_314_Table1,MATCH(MID($B2045,1,1),_314_Table1_ColumnLookup,0),FALSE),
  IF(VALUE(LEFT($A2045,3))=314,VLOOKUP(VALUE(MID($B2045,2,1)),_314_Table1,MATCH(MID($B2045,1,1),_314_Table1_ColumnLookup,0),FALSE)
+N("314"),
""))))))))))))))))))))))))</f>
        <v>#N/A</v>
      </c>
      <c r="E2045" s="238" t="e">
        <f>IF(AND(VALUE(LEFT($A2045,3))=309,LEN($B2045)=3),VLOOKUP(VALUE(MID($B2045,2,2)),_309_Table2,MATCH(MID($B2045,1,1),_309_Table2_ColumnLookup,0),FALSE),
  IF($C2045="309 LCR SummaryA",OneYearSCR,IF($C2045="309 LCR SummaryB",UltimateSCR,IF(VALUE(LEFT($A2045,3))=309,VLOOKUP(VALUE(MID($B2045,2,1)),_309_Table2,MATCH(MID($B2045,1,1),_309_Table2_ColumnLookup,0),FALSE)
+N("309"),
  IF(VALUE(LEFT($A2045,3))=310,VLOOKUP(VALUE(MID($B2045,2,1)),_310_Table2,MATCH(MID($B2045,1,1),_310_Table2_ColumnLookup,0),FALSE)
+N("310"),
  IF(AND(VALUE(LEFT($A2045,3))=311,LEN($I2045)=4),VLOOKUP($I2045,_311_Table2,MATCH($B2045,_311_Table2_ColumnLookup,0),FALSE),
  IF(AND(VALUE(LEFT($A2045,3))=311,OR($B2045="I2",$B2045="J2",$B2045="K2",$B2045="L2")),VLOOKUP('311'!$G$58,_311_Table2,MATCH(MID($B2045,1,1),_311_Table2_ColumnLookup,0),FALSE),
  IF(AND(VALUE(LEFT($A2045,3))=311,RIGHT($B2045,5)="Total"),VLOOKUP('311'!$G$59,_311_Table2,MATCH(MID($B2045,1,1),_311_Table2_ColumnLookup,0),FALSE),
  IF(VALUE(LEFT($A2045,3))=311,VLOOKUP(VALUE(MID($B2045,2,1)),_311_Table2,MATCH(MID($B2045,1,1),_311_Table2_ColumnLookup,0),FALSE)
+N("311"),
  IF(AND(VALUE(LEFT($A2045,3))=312,LEFT($G2045,10)="Unincepted",$B2045="G "),VLOOKUP(" ULO",_312_Table2,MATCH('312'!$N$16,_312_Table2_ColumnLookup,0),FALSE),
  IF(AND(VALUE(LEFT($A2045,3))=312,LEFT($G2045,10)="Unincepted",$B2045="O "),VLOOKUP(" ULO",_312_Table2,MATCH('312'!$V$16,_312_Table2_ColumnLookup,0),FALSE),
  IF(AND(VALUE(LEFT($A2045,3))=312,LEFT($G2045,10)="Unincepted",$B2045="Q "),VLOOKUP(" ULO",_312_Table2,MATCH('312'!$X$16,_312_Table2_ColumnLookup,0),FALSE),
  IF(AND(VALUE(LEFT($A2045,3))=312,LEFT($G2045,10)="Unincepted"),VLOOKUP(" ULO",_312_Table2,MATCH(LEFT($B2045,1),_312_Table2_ColumnLookup,0),FALSE),
  IF(AND(VALUE(LEFT($A2045,3))=312,LEFT($G2045,5)="Total",$B2045="G "),VLOOKUP('312'!$F$80,_312_Table2,MATCH('312'!$N$16,_312_Table2_ColumnLookup,0),FALSE),
  IF(AND(VALUE(LEFT($A2045,3))=312,LEFT($G2045,5)="Total",$B2045="O "),VLOOKUP('312'!$F$80,_312_Table2,MATCH('312'!$V$16,_312_Table2_ColumnLookup,0),FALSE),
  IF(AND(VALUE(LEFT($A2045,3))=312,LEFT($G2045,5)="Total",$B2045="Q "),VLOOKUP('312'!$F$80,_312_Table2,MATCH('312'!$X$16,_312_Table2_ColumnLookup,0),FALSE),
  IF(AND(VALUE(LEFT($A2045,3))=312,LEFT($G2045,5)="Total"),VLOOKUP('312'!$F$80,_312_Table2,MATCH(LEFT($B2045,1),_312_Table2_ColumnLookup,0),FALSE),
  IF(AND(VALUE(LEFT($A2045,3))=312,LEN($I2045)=4,$B2045="G"),VLOOKUP($I2045,_312_Table2,MATCH('312'!$N$16,_312_Table2_ColumnLookup,0),FALSE),
  IF(AND(VALUE(LEFT($A2045,3))=312,LEN($I2045)=4,$B2045="O"),VLOOKUP($I2045,_312_Table2,MATCH('312'!$V$16,_312_Table2_ColumnLookup,0),FALSE),
  IF(AND(VALUE(LEFT($A2045,3))=312,LEN($I2045)=4,$B2045="Q"),VLOOKUP($I2045,_312_Table2,MATCH('312'!$X$16,_312_Table2_ColumnLookup,0),FALSE),
  IF(AND(VALUE(LEFT($A2045,3))=312,LEN($I2045)=4),VLOOKUP($I2045,_312_Table2,MATCH(LEFT($B2045,1),_312_Table2_ColumnLookup,0),FALSE)
+N("312"),
  IF(VALUE(LEFT($A2045,3))=313,VLOOKUP(VALUE(MID($B2045,2,1)),_313_Table2,MATCH(MID($B2045,1,1),_313_Table2_ColumnLookup,0),FALSE)
+N("313"),
  IF(AND(VALUE(LEFT($A2045,3))=314,LEN($B2045)=3),VLOOKUP(VALUE(MID($B2045,2,2)),_314_Table2,MATCH(MID($B2045,1,1),_314_Table2_ColumnLookup,0),FALSE),
  IF(VALUE(LEFT($A2045,3))=314,VLOOKUP(VALUE(MID($B2045,2,1)),_314_Table2,MATCH(MID($B2045,1,1),_314_Table2_ColumnLookup,0),FALSE)
+N("314"),
""))))))))))))))))))))))))</f>
        <v>#N/A</v>
      </c>
      <c r="F2045" s="238" t="e">
        <f>IF(AND(VALUE(LEFT($A2045,3))=309,LEN($B2045)=3),VLOOKUP(VALUE(MID($B2045,2,2)),_309_Table3,MATCH(MID($B2045,1,1),_309_Table3_ColumnLookup,0),FALSE),
  IF($C2045="309 LCR SummaryA",OneYearSCR,IF($C2045="309 LCR SummaryB",UltimateSCR,IF(VALUE(LEFT($A2045,3))=309,VLOOKUP(VALUE(MID($B2045,2,1)),_309_Table3,MATCH(MID($B2045,1,1),_309_Table3_ColumnLookup,0),FALSE)
+N("309"),
  IF(VALUE(LEFT($A2045,3))=310,VLOOKUP(VALUE(MID($B2045,2,1)),_310_Table3,MATCH(MID($B2045,1,1),_310_Table3_ColumnLookup,0),FALSE)
+N("310"),
  IF(AND(VALUE(LEFT($A2045,3))=311,LEN($I2045)=4),VLOOKUP($I2045,_311_Table3,MATCH($B2045,_311_Table3_ColumnLookup,0),FALSE),
  IF(AND(VALUE(LEFT($A2045,3))=311,OR($B2045="I2",$B2045="J2",$B2045="K2",$B2045="L2")),VLOOKUP('311'!$G$58,_311_Table3,MATCH(MID($B2045,1,1),_311_Table3_ColumnLookup,0),FALSE),
  IF(AND(VALUE(LEFT($A2045,3))=311,RIGHT($B2045,5)="Total"),VLOOKUP('311'!$G$59,_311_Table3,MATCH(MID($B2045,1,1),_311_Table3_ColumnLookup,0),FALSE),
  IF(VALUE(LEFT($A2045,3))=311,VLOOKUP(VALUE(MID($B2045,2,1)),_311_Table3,MATCH(MID($B2045,1,1),_311_Table3_ColumnLookup,0),FALSE)
+N("311"),
  IF(AND(VALUE(LEFT($A2045,3))=312,LEFT($G2045,10)="Unincepted",$B2045="G "),VLOOKUP(" ULO",_312_Table3,MATCH('312'!$N$16,_312_Table3_ColumnLookup,0),FALSE),
  IF(AND(VALUE(LEFT($A2045,3))=312,LEFT($G2045,10)="Unincepted",$B2045="O "),VLOOKUP(" ULO",_312_Table3,MATCH('312'!$V$16,_312_Table3_ColumnLookup,0),FALSE),
  IF(AND(VALUE(LEFT($A2045,3))=312,LEFT($G2045,10)="Unincepted",$B2045="Q "),VLOOKUP(" ULO",_312_Table3,MATCH('312'!$X$16,_312_Table3_ColumnLookup,0),FALSE),
  IF(AND(VALUE(LEFT($A2045,3))=312,LEFT($G2045,10)="Unincepted"),VLOOKUP(" ULO",_312_Table3,MATCH(LEFT($B2045,1),_312_Table3_ColumnLookup,0),FALSE),
  IF(AND(VALUE(LEFT($A2045,3))=312,LEFT($G2045,5)="Total",$B2045="G "),VLOOKUP('312'!$F$80,_312_Table3,MATCH('312'!$N$16,_312_Table3_ColumnLookup,0),FALSE),
  IF(AND(VALUE(LEFT($A2045,3))=312,LEFT($G2045,5)="Total",$B2045="O "),VLOOKUP('312'!$F$80,_312_Table3,MATCH('312'!$V$16,_312_Table3_ColumnLookup,0),FALSE),
  IF(AND(VALUE(LEFT($A2045,3))=312,LEFT($G2045,5)="Total",$B2045="Q "),VLOOKUP('312'!$F$80,_312_Table3,MATCH('312'!$X$16,_312_Table3_ColumnLookup,0),FALSE),
  IF(AND(VALUE(LEFT($A2045,3))=312,LEFT($G2045,5)="Total"),VLOOKUP('312'!$F$80,_312_Table3,MATCH(LEFT($B2045,1),_312_Table3_ColumnLookup,0),FALSE),
  IF(AND(VALUE(LEFT($A2045,3))=312,LEN($I2045)=4,$B2045="G"),VLOOKUP($I2045,_312_Table3,MATCH('312'!$N$16,_312_Table3_ColumnLookup,0),FALSE),
  IF(AND(VALUE(LEFT($A2045,3))=312,LEN($I2045)=4,$B2045="O"),VLOOKUP($I2045,_312_Table3,MATCH('312'!$V$16,_312_Table3_ColumnLookup,0),FALSE),
  IF(AND(VALUE(LEFT($A2045,3))=312,LEN($I2045)=4,$B2045="Q"),VLOOKUP($I2045,_312_Table3,MATCH('312'!$X$16,_312_Table3_ColumnLookup,0),FALSE),
  IF(AND(VALUE(LEFT($A2045,3))=312,LEN($I2045)=4),VLOOKUP($I2045,_312_Table3,MATCH(LEFT($B2045,1),_312_Table3_ColumnLookup,0),FALSE)
+N("312"),
  IF(VALUE(LEFT($A2045,3))=313,VLOOKUP(VALUE(MID($B2045,2,1)),_313_Table3,MATCH(MID($B2045,1,1),_313_Table3_ColumnLookup,0),FALSE)
+N("313"),
  IF(AND(VALUE(LEFT($A2045,3))=314,LEN($B2045)=3),VLOOKUP(VALUE(MID($B2045,2,2)),_314_Table3,MATCH(MID($B2045,1,1),_314_Table3_ColumnLookup,0),FALSE),
  IF(VALUE(LEFT($A2045,3))=314,VLOOKUP(VALUE(MID($B2045,2,1)),_314_Table3,MATCH(MID($B2045,1,1),_314_Table3_ColumnLookup,0),FALSE)
+N("314"),
""))))))))))))))))))))))))</f>
        <v>#N/A</v>
      </c>
      <c r="H2045" s="321" t="str">
        <f>IFERROR(
IF(ISERROR($D2045)=FALSE,$D2045,IF(ISERROR($E2045)=FALSE,$E2045,IF(ISERROR($F2045)=FALSE,$F2045
+N("012 checkboxes"),
IF(
IF(OR(LEFT($A2045,9)="Syndicate",LEFT($A2045,12)="NewSyndicate"),VLOOKUP($A2045,'012'!$J:$ZW,MATCH("Link to button",'012'!$J$1:$ZW$1,0),0)
+N("309 checkbox"),
IF($C2045="309 LCR Summary0",VLOOKUP("Notes990",'309'!$P:$ZZ,MATCH("Link to button",'309'!$P$1:$ZZ$1,0),0)
+N("313 checkboxes"),
IF($C2045="313 Financial Information0LcmVsScr",IF($C2045="309 LCR Summary0",VLOOKUP("LcmVsScr",'309'!$N:$ZZ,MATCH("Link to button",'309'!$N$1:$ZZ$1,0),0),
IF($C2045="313 Financial Information0LcrDocAttached",IF($C2045="309 LCR Summary0",VLOOKUP("LcrDocAttached",'309'!$N:$ZZ,MATCH("Link to button",'309'!$N$1:$ZZ$1,0),
0)))))))=1,TRUE,FALSE)
))),"")</f>
        <v/>
      </c>
    </row>
    <row r="2046" spans="1:8">
      <c r="A2046" s="237" t="e">
        <f>VLOOKUP($G2046,CSVLookups!$B:$R,MATCH(A$1,CSVLookups!$B$1:$R$1,0),FALSE)</f>
        <v>#N/A</v>
      </c>
      <c r="B2046" s="237" t="e">
        <f>VLOOKUP($G2046,CSVLookups!$B:$R,MATCH(B$1,CSVLookups!$B$1:$R$1,0),FALSE)</f>
        <v>#N/A</v>
      </c>
      <c r="C2046" s="238" t="e">
        <f t="shared" si="32"/>
        <v>#N/A</v>
      </c>
      <c r="D2046" s="238" t="e">
        <f>IF(AND(VALUE(LEFT($A2046,3))=309,LEN($B2046)=3),VLOOKUP(VALUE(MID($B2046,2,2)),_309_Table1,MATCH(MID($B2046,1,1),_309_Table1_ColumnLookup,0),FALSE),
  IF($C2046="309 LCR SummaryA",OneYearSCR,IF($C2046="309 LCR SummaryB",UltimateSCR,IF(VALUE(LEFT($A2046,3))=309,VLOOKUP(VALUE(MID($B2046,2,1)),_309_Table1,MATCH(MID($B2046,1,1),_309_Table1_ColumnLookup,0),FALSE)
+N("309"),
  IF(VALUE(LEFT($A2046,3))=310,VLOOKUP(VALUE(MID($B2046,2,1)),_310_Table1,MATCH(MID($B2046,1,1),_310_Table1_ColumnLookup,0),FALSE)
+N("310"),
  IF(AND(VALUE(LEFT($A2046,3))=311,LEN($I2046)=4),VLOOKUP($I2046,_311_Table1,MATCH($B2046,_311_Table1_ColumnLookup,0),FALSE),
  IF(AND(VALUE(LEFT($A2046,3))=311,OR($B2046="I2",$B2046="J2",$B2046="K2",$B2046="L2")),VLOOKUP('311'!$G$58,_311_Table1,MATCH(MID($B2046,1,1),_311_Table1_ColumnLookup,0),FALSE),
  IF(AND(VALUE(LEFT($A2046,3))=311,RIGHT($B2046,5)="Total"),VLOOKUP('311'!$G$59,_311_Table1,MATCH(MID($B2046,1,1),_311_Table1_ColumnLookup,0),FALSE),
  IF(VALUE(LEFT($A2046,3))=311,VLOOKUP(VALUE(MID($B2046,2,1)),_311_Table1,MATCH(MID($B2046,1,1),_311_Table1_ColumnLookup,0),FALSE)
+N("311"),
  IF(AND(VALUE(LEFT($A2046,3))=312,LEFT($G2046,10)="Unincepted",$B2046="G "),VLOOKUP(" ULO",_312_Table1,MATCH('312'!$N$16,_312_Table1_ColumnLookup,0),FALSE),
  IF(AND(VALUE(LEFT($A2046,3))=312,LEFT($G2046,10)="Unincepted",$B2046="O "),VLOOKUP(" ULO",_312_Table1,MATCH('312'!$V$16,_312_Table1_ColumnLookup,0),FALSE),
  IF(AND(VALUE(LEFT($A2046,3))=312,LEFT($G2046,10)="Unincepted",$B2046="Q "),VLOOKUP(" ULO",_312_Table1,MATCH('312'!$X$16,_312_Table1_ColumnLookup,0),FALSE),
  IF(AND(VALUE(LEFT($A2046,3))=312,LEFT($G2046,10)="Unincepted"),VLOOKUP(" ULO",_312_Table1,MATCH(LEFT($B2046,1),_312_Table1_ColumnLookup,0),FALSE),
  IF(AND(VALUE(LEFT($A2046,3))=312,LEFT($G2046,5)="Total",$B2046="G "),VLOOKUP('312'!$F$80,_312_Table1,MATCH('312'!$N$16,_312_Table1_ColumnLookup,0),FALSE),
  IF(AND(VALUE(LEFT($A2046,3))=312,LEFT($G2046,5)="Total",$B2046="O "),VLOOKUP('312'!$F$80,_312_Table1,MATCH('312'!$V$16,_312_Table1_ColumnLookup,0),FALSE),
  IF(AND(VALUE(LEFT($A2046,3))=312,LEFT($G2046,5)="Total",$B2046="Q "),VLOOKUP('312'!$F$80,_312_Table1,MATCH('312'!$X$16,_312_Table1_ColumnLookup,0),FALSE),
  IF(AND(VALUE(LEFT($A2046,3))=312,LEFT($G2046,5)="Total"),VLOOKUP('312'!$F$80,_312_Table1,MATCH(LEFT($B2046,1),_312_Table1_ColumnLookup,0),FALSE),
  IF(AND(VALUE(LEFT($A2046,3))=312,LEN($I2046)=4,$B2046="G"),VLOOKUP($I2046,_312_Table1,MATCH('312'!$N$16,_312_Table1_ColumnLookup,0),FALSE),
  IF(AND(VALUE(LEFT($A2046,3))=312,LEN($I2046)=4,$B2046="O"),VLOOKUP($I2046,_312_Table1,MATCH('312'!$V$16,_312_Table1_ColumnLookup,0),FALSE),
  IF(AND(VALUE(LEFT($A2046,3))=312,LEN($I2046)=4,$B2046="Q"),VLOOKUP($I2046,_312_Table1,MATCH('312'!$X$16,_312_Table1_ColumnLookup,0),FALSE),
  IF(AND(VALUE(LEFT($A2046,3))=312,LEN($I2046)=4),VLOOKUP($I2046,_312_Table1,MATCH(LEFT($B2046,1),_312_Table1_ColumnLookup,0),FALSE)
+N("312"),
  IF(VALUE(LEFT($A2046,3))=313,VLOOKUP(VALUE(MID($B2046,2,1)),_313_Table1,MATCH(MID($B2046,1,1),_313_Table1_ColumnLookup,0),FALSE)
+N("313"),
  IF(AND(VALUE(LEFT($A2046,3))=314,LEN($B2046)=3),VLOOKUP(VALUE(MID($B2046,2,2)),_314_Table1,MATCH(MID($B2046,1,1),_314_Table1_ColumnLookup,0),FALSE),
  IF(VALUE(LEFT($A2046,3))=314,VLOOKUP(VALUE(MID($B2046,2,1)),_314_Table1,MATCH(MID($B2046,1,1),_314_Table1_ColumnLookup,0),FALSE)
+N("314"),
""))))))))))))))))))))))))</f>
        <v>#N/A</v>
      </c>
      <c r="E2046" s="238" t="e">
        <f>IF(AND(VALUE(LEFT($A2046,3))=309,LEN($B2046)=3),VLOOKUP(VALUE(MID($B2046,2,2)),_309_Table2,MATCH(MID($B2046,1,1),_309_Table2_ColumnLookup,0),FALSE),
  IF($C2046="309 LCR SummaryA",OneYearSCR,IF($C2046="309 LCR SummaryB",UltimateSCR,IF(VALUE(LEFT($A2046,3))=309,VLOOKUP(VALUE(MID($B2046,2,1)),_309_Table2,MATCH(MID($B2046,1,1),_309_Table2_ColumnLookup,0),FALSE)
+N("309"),
  IF(VALUE(LEFT($A2046,3))=310,VLOOKUP(VALUE(MID($B2046,2,1)),_310_Table2,MATCH(MID($B2046,1,1),_310_Table2_ColumnLookup,0),FALSE)
+N("310"),
  IF(AND(VALUE(LEFT($A2046,3))=311,LEN($I2046)=4),VLOOKUP($I2046,_311_Table2,MATCH($B2046,_311_Table2_ColumnLookup,0),FALSE),
  IF(AND(VALUE(LEFT($A2046,3))=311,OR($B2046="I2",$B2046="J2",$B2046="K2",$B2046="L2")),VLOOKUP('311'!$G$58,_311_Table2,MATCH(MID($B2046,1,1),_311_Table2_ColumnLookup,0),FALSE),
  IF(AND(VALUE(LEFT($A2046,3))=311,RIGHT($B2046,5)="Total"),VLOOKUP('311'!$G$59,_311_Table2,MATCH(MID($B2046,1,1),_311_Table2_ColumnLookup,0),FALSE),
  IF(VALUE(LEFT($A2046,3))=311,VLOOKUP(VALUE(MID($B2046,2,1)),_311_Table2,MATCH(MID($B2046,1,1),_311_Table2_ColumnLookup,0),FALSE)
+N("311"),
  IF(AND(VALUE(LEFT($A2046,3))=312,LEFT($G2046,10)="Unincepted",$B2046="G "),VLOOKUP(" ULO",_312_Table2,MATCH('312'!$N$16,_312_Table2_ColumnLookup,0),FALSE),
  IF(AND(VALUE(LEFT($A2046,3))=312,LEFT($G2046,10)="Unincepted",$B2046="O "),VLOOKUP(" ULO",_312_Table2,MATCH('312'!$V$16,_312_Table2_ColumnLookup,0),FALSE),
  IF(AND(VALUE(LEFT($A2046,3))=312,LEFT($G2046,10)="Unincepted",$B2046="Q "),VLOOKUP(" ULO",_312_Table2,MATCH('312'!$X$16,_312_Table2_ColumnLookup,0),FALSE),
  IF(AND(VALUE(LEFT($A2046,3))=312,LEFT($G2046,10)="Unincepted"),VLOOKUP(" ULO",_312_Table2,MATCH(LEFT($B2046,1),_312_Table2_ColumnLookup,0),FALSE),
  IF(AND(VALUE(LEFT($A2046,3))=312,LEFT($G2046,5)="Total",$B2046="G "),VLOOKUP('312'!$F$80,_312_Table2,MATCH('312'!$N$16,_312_Table2_ColumnLookup,0),FALSE),
  IF(AND(VALUE(LEFT($A2046,3))=312,LEFT($G2046,5)="Total",$B2046="O "),VLOOKUP('312'!$F$80,_312_Table2,MATCH('312'!$V$16,_312_Table2_ColumnLookup,0),FALSE),
  IF(AND(VALUE(LEFT($A2046,3))=312,LEFT($G2046,5)="Total",$B2046="Q "),VLOOKUP('312'!$F$80,_312_Table2,MATCH('312'!$X$16,_312_Table2_ColumnLookup,0),FALSE),
  IF(AND(VALUE(LEFT($A2046,3))=312,LEFT($G2046,5)="Total"),VLOOKUP('312'!$F$80,_312_Table2,MATCH(LEFT($B2046,1),_312_Table2_ColumnLookup,0),FALSE),
  IF(AND(VALUE(LEFT($A2046,3))=312,LEN($I2046)=4,$B2046="G"),VLOOKUP($I2046,_312_Table2,MATCH('312'!$N$16,_312_Table2_ColumnLookup,0),FALSE),
  IF(AND(VALUE(LEFT($A2046,3))=312,LEN($I2046)=4,$B2046="O"),VLOOKUP($I2046,_312_Table2,MATCH('312'!$V$16,_312_Table2_ColumnLookup,0),FALSE),
  IF(AND(VALUE(LEFT($A2046,3))=312,LEN($I2046)=4,$B2046="Q"),VLOOKUP($I2046,_312_Table2,MATCH('312'!$X$16,_312_Table2_ColumnLookup,0),FALSE),
  IF(AND(VALUE(LEFT($A2046,3))=312,LEN($I2046)=4),VLOOKUP($I2046,_312_Table2,MATCH(LEFT($B2046,1),_312_Table2_ColumnLookup,0),FALSE)
+N("312"),
  IF(VALUE(LEFT($A2046,3))=313,VLOOKUP(VALUE(MID($B2046,2,1)),_313_Table2,MATCH(MID($B2046,1,1),_313_Table2_ColumnLookup,0),FALSE)
+N("313"),
  IF(AND(VALUE(LEFT($A2046,3))=314,LEN($B2046)=3),VLOOKUP(VALUE(MID($B2046,2,2)),_314_Table2,MATCH(MID($B2046,1,1),_314_Table2_ColumnLookup,0),FALSE),
  IF(VALUE(LEFT($A2046,3))=314,VLOOKUP(VALUE(MID($B2046,2,1)),_314_Table2,MATCH(MID($B2046,1,1),_314_Table2_ColumnLookup,0),FALSE)
+N("314"),
""))))))))))))))))))))))))</f>
        <v>#N/A</v>
      </c>
      <c r="F2046" s="238" t="e">
        <f>IF(AND(VALUE(LEFT($A2046,3))=309,LEN($B2046)=3),VLOOKUP(VALUE(MID($B2046,2,2)),_309_Table3,MATCH(MID($B2046,1,1),_309_Table3_ColumnLookup,0),FALSE),
  IF($C2046="309 LCR SummaryA",OneYearSCR,IF($C2046="309 LCR SummaryB",UltimateSCR,IF(VALUE(LEFT($A2046,3))=309,VLOOKUP(VALUE(MID($B2046,2,1)),_309_Table3,MATCH(MID($B2046,1,1),_309_Table3_ColumnLookup,0),FALSE)
+N("309"),
  IF(VALUE(LEFT($A2046,3))=310,VLOOKUP(VALUE(MID($B2046,2,1)),_310_Table3,MATCH(MID($B2046,1,1),_310_Table3_ColumnLookup,0),FALSE)
+N("310"),
  IF(AND(VALUE(LEFT($A2046,3))=311,LEN($I2046)=4),VLOOKUP($I2046,_311_Table3,MATCH($B2046,_311_Table3_ColumnLookup,0),FALSE),
  IF(AND(VALUE(LEFT($A2046,3))=311,OR($B2046="I2",$B2046="J2",$B2046="K2",$B2046="L2")),VLOOKUP('311'!$G$58,_311_Table3,MATCH(MID($B2046,1,1),_311_Table3_ColumnLookup,0),FALSE),
  IF(AND(VALUE(LEFT($A2046,3))=311,RIGHT($B2046,5)="Total"),VLOOKUP('311'!$G$59,_311_Table3,MATCH(MID($B2046,1,1),_311_Table3_ColumnLookup,0),FALSE),
  IF(VALUE(LEFT($A2046,3))=311,VLOOKUP(VALUE(MID($B2046,2,1)),_311_Table3,MATCH(MID($B2046,1,1),_311_Table3_ColumnLookup,0),FALSE)
+N("311"),
  IF(AND(VALUE(LEFT($A2046,3))=312,LEFT($G2046,10)="Unincepted",$B2046="G "),VLOOKUP(" ULO",_312_Table3,MATCH('312'!$N$16,_312_Table3_ColumnLookup,0),FALSE),
  IF(AND(VALUE(LEFT($A2046,3))=312,LEFT($G2046,10)="Unincepted",$B2046="O "),VLOOKUP(" ULO",_312_Table3,MATCH('312'!$V$16,_312_Table3_ColumnLookup,0),FALSE),
  IF(AND(VALUE(LEFT($A2046,3))=312,LEFT($G2046,10)="Unincepted",$B2046="Q "),VLOOKUP(" ULO",_312_Table3,MATCH('312'!$X$16,_312_Table3_ColumnLookup,0),FALSE),
  IF(AND(VALUE(LEFT($A2046,3))=312,LEFT($G2046,10)="Unincepted"),VLOOKUP(" ULO",_312_Table3,MATCH(LEFT($B2046,1),_312_Table3_ColumnLookup,0),FALSE),
  IF(AND(VALUE(LEFT($A2046,3))=312,LEFT($G2046,5)="Total",$B2046="G "),VLOOKUP('312'!$F$80,_312_Table3,MATCH('312'!$N$16,_312_Table3_ColumnLookup,0),FALSE),
  IF(AND(VALUE(LEFT($A2046,3))=312,LEFT($G2046,5)="Total",$B2046="O "),VLOOKUP('312'!$F$80,_312_Table3,MATCH('312'!$V$16,_312_Table3_ColumnLookup,0),FALSE),
  IF(AND(VALUE(LEFT($A2046,3))=312,LEFT($G2046,5)="Total",$B2046="Q "),VLOOKUP('312'!$F$80,_312_Table3,MATCH('312'!$X$16,_312_Table3_ColumnLookup,0),FALSE),
  IF(AND(VALUE(LEFT($A2046,3))=312,LEFT($G2046,5)="Total"),VLOOKUP('312'!$F$80,_312_Table3,MATCH(LEFT($B2046,1),_312_Table3_ColumnLookup,0),FALSE),
  IF(AND(VALUE(LEFT($A2046,3))=312,LEN($I2046)=4,$B2046="G"),VLOOKUP($I2046,_312_Table3,MATCH('312'!$N$16,_312_Table3_ColumnLookup,0),FALSE),
  IF(AND(VALUE(LEFT($A2046,3))=312,LEN($I2046)=4,$B2046="O"),VLOOKUP($I2046,_312_Table3,MATCH('312'!$V$16,_312_Table3_ColumnLookup,0),FALSE),
  IF(AND(VALUE(LEFT($A2046,3))=312,LEN($I2046)=4,$B2046="Q"),VLOOKUP($I2046,_312_Table3,MATCH('312'!$X$16,_312_Table3_ColumnLookup,0),FALSE),
  IF(AND(VALUE(LEFT($A2046,3))=312,LEN($I2046)=4),VLOOKUP($I2046,_312_Table3,MATCH(LEFT($B2046,1),_312_Table3_ColumnLookup,0),FALSE)
+N("312"),
  IF(VALUE(LEFT($A2046,3))=313,VLOOKUP(VALUE(MID($B2046,2,1)),_313_Table3,MATCH(MID($B2046,1,1),_313_Table3_ColumnLookup,0),FALSE)
+N("313"),
  IF(AND(VALUE(LEFT($A2046,3))=314,LEN($B2046)=3),VLOOKUP(VALUE(MID($B2046,2,2)),_314_Table3,MATCH(MID($B2046,1,1),_314_Table3_ColumnLookup,0),FALSE),
  IF(VALUE(LEFT($A2046,3))=314,VLOOKUP(VALUE(MID($B2046,2,1)),_314_Table3,MATCH(MID($B2046,1,1),_314_Table3_ColumnLookup,0),FALSE)
+N("314"),
""))))))))))))))))))))))))</f>
        <v>#N/A</v>
      </c>
      <c r="H2046" s="321" t="str">
        <f>IFERROR(
IF(ISERROR($D2046)=FALSE,$D2046,IF(ISERROR($E2046)=FALSE,$E2046,IF(ISERROR($F2046)=FALSE,$F2046
+N("012 checkboxes"),
IF(
IF(OR(LEFT($A2046,9)="Syndicate",LEFT($A2046,12)="NewSyndicate"),VLOOKUP($A2046,'012'!$J:$ZW,MATCH("Link to button",'012'!$J$1:$ZW$1,0),0)
+N("309 checkbox"),
IF($C2046="309 LCR Summary0",VLOOKUP("Notes990",'309'!$P:$ZZ,MATCH("Link to button",'309'!$P$1:$ZZ$1,0),0)
+N("313 checkboxes"),
IF($C2046="313 Financial Information0LcmVsScr",IF($C2046="309 LCR Summary0",VLOOKUP("LcmVsScr",'309'!$N:$ZZ,MATCH("Link to button",'309'!$N$1:$ZZ$1,0),0),
IF($C2046="313 Financial Information0LcrDocAttached",IF($C2046="309 LCR Summary0",VLOOKUP("LcrDocAttached",'309'!$N:$ZZ,MATCH("Link to button",'309'!$N$1:$ZZ$1,0),
0)))))))=1,TRUE,FALSE)
))),"")</f>
        <v/>
      </c>
    </row>
    <row r="2047" spans="1:8">
      <c r="A2047" s="237" t="e">
        <f>VLOOKUP($G2047,CSVLookups!$B:$R,MATCH(A$1,CSVLookups!$B$1:$R$1,0),FALSE)</f>
        <v>#N/A</v>
      </c>
      <c r="B2047" s="237" t="e">
        <f>VLOOKUP($G2047,CSVLookups!$B:$R,MATCH(B$1,CSVLookups!$B$1:$R$1,0),FALSE)</f>
        <v>#N/A</v>
      </c>
      <c r="C2047" s="238" t="e">
        <f t="shared" si="32"/>
        <v>#N/A</v>
      </c>
      <c r="D2047" s="238" t="e">
        <f>IF(AND(VALUE(LEFT($A2047,3))=309,LEN($B2047)=3),VLOOKUP(VALUE(MID($B2047,2,2)),_309_Table1,MATCH(MID($B2047,1,1),_309_Table1_ColumnLookup,0),FALSE),
  IF($C2047="309 LCR SummaryA",OneYearSCR,IF($C2047="309 LCR SummaryB",UltimateSCR,IF(VALUE(LEFT($A2047,3))=309,VLOOKUP(VALUE(MID($B2047,2,1)),_309_Table1,MATCH(MID($B2047,1,1),_309_Table1_ColumnLookup,0),FALSE)
+N("309"),
  IF(VALUE(LEFT($A2047,3))=310,VLOOKUP(VALUE(MID($B2047,2,1)),_310_Table1,MATCH(MID($B2047,1,1),_310_Table1_ColumnLookup,0),FALSE)
+N("310"),
  IF(AND(VALUE(LEFT($A2047,3))=311,LEN($I2047)=4),VLOOKUP($I2047,_311_Table1,MATCH($B2047,_311_Table1_ColumnLookup,0),FALSE),
  IF(AND(VALUE(LEFT($A2047,3))=311,OR($B2047="I2",$B2047="J2",$B2047="K2",$B2047="L2")),VLOOKUP('311'!$G$58,_311_Table1,MATCH(MID($B2047,1,1),_311_Table1_ColumnLookup,0),FALSE),
  IF(AND(VALUE(LEFT($A2047,3))=311,RIGHT($B2047,5)="Total"),VLOOKUP('311'!$G$59,_311_Table1,MATCH(MID($B2047,1,1),_311_Table1_ColumnLookup,0),FALSE),
  IF(VALUE(LEFT($A2047,3))=311,VLOOKUP(VALUE(MID($B2047,2,1)),_311_Table1,MATCH(MID($B2047,1,1),_311_Table1_ColumnLookup,0),FALSE)
+N("311"),
  IF(AND(VALUE(LEFT($A2047,3))=312,LEFT($G2047,10)="Unincepted",$B2047="G "),VLOOKUP(" ULO",_312_Table1,MATCH('312'!$N$16,_312_Table1_ColumnLookup,0),FALSE),
  IF(AND(VALUE(LEFT($A2047,3))=312,LEFT($G2047,10)="Unincepted",$B2047="O "),VLOOKUP(" ULO",_312_Table1,MATCH('312'!$V$16,_312_Table1_ColumnLookup,0),FALSE),
  IF(AND(VALUE(LEFT($A2047,3))=312,LEFT($G2047,10)="Unincepted",$B2047="Q "),VLOOKUP(" ULO",_312_Table1,MATCH('312'!$X$16,_312_Table1_ColumnLookup,0),FALSE),
  IF(AND(VALUE(LEFT($A2047,3))=312,LEFT($G2047,10)="Unincepted"),VLOOKUP(" ULO",_312_Table1,MATCH(LEFT($B2047,1),_312_Table1_ColumnLookup,0),FALSE),
  IF(AND(VALUE(LEFT($A2047,3))=312,LEFT($G2047,5)="Total",$B2047="G "),VLOOKUP('312'!$F$80,_312_Table1,MATCH('312'!$N$16,_312_Table1_ColumnLookup,0),FALSE),
  IF(AND(VALUE(LEFT($A2047,3))=312,LEFT($G2047,5)="Total",$B2047="O "),VLOOKUP('312'!$F$80,_312_Table1,MATCH('312'!$V$16,_312_Table1_ColumnLookup,0),FALSE),
  IF(AND(VALUE(LEFT($A2047,3))=312,LEFT($G2047,5)="Total",$B2047="Q "),VLOOKUP('312'!$F$80,_312_Table1,MATCH('312'!$X$16,_312_Table1_ColumnLookup,0),FALSE),
  IF(AND(VALUE(LEFT($A2047,3))=312,LEFT($G2047,5)="Total"),VLOOKUP('312'!$F$80,_312_Table1,MATCH(LEFT($B2047,1),_312_Table1_ColumnLookup,0),FALSE),
  IF(AND(VALUE(LEFT($A2047,3))=312,LEN($I2047)=4,$B2047="G"),VLOOKUP($I2047,_312_Table1,MATCH('312'!$N$16,_312_Table1_ColumnLookup,0),FALSE),
  IF(AND(VALUE(LEFT($A2047,3))=312,LEN($I2047)=4,$B2047="O"),VLOOKUP($I2047,_312_Table1,MATCH('312'!$V$16,_312_Table1_ColumnLookup,0),FALSE),
  IF(AND(VALUE(LEFT($A2047,3))=312,LEN($I2047)=4,$B2047="Q"),VLOOKUP($I2047,_312_Table1,MATCH('312'!$X$16,_312_Table1_ColumnLookup,0),FALSE),
  IF(AND(VALUE(LEFT($A2047,3))=312,LEN($I2047)=4),VLOOKUP($I2047,_312_Table1,MATCH(LEFT($B2047,1),_312_Table1_ColumnLookup,0),FALSE)
+N("312"),
  IF(VALUE(LEFT($A2047,3))=313,VLOOKUP(VALUE(MID($B2047,2,1)),_313_Table1,MATCH(MID($B2047,1,1),_313_Table1_ColumnLookup,0),FALSE)
+N("313"),
  IF(AND(VALUE(LEFT($A2047,3))=314,LEN($B2047)=3),VLOOKUP(VALUE(MID($B2047,2,2)),_314_Table1,MATCH(MID($B2047,1,1),_314_Table1_ColumnLookup,0),FALSE),
  IF(VALUE(LEFT($A2047,3))=314,VLOOKUP(VALUE(MID($B2047,2,1)),_314_Table1,MATCH(MID($B2047,1,1),_314_Table1_ColumnLookup,0),FALSE)
+N("314"),
""))))))))))))))))))))))))</f>
        <v>#N/A</v>
      </c>
      <c r="E2047" s="238" t="e">
        <f>IF(AND(VALUE(LEFT($A2047,3))=309,LEN($B2047)=3),VLOOKUP(VALUE(MID($B2047,2,2)),_309_Table2,MATCH(MID($B2047,1,1),_309_Table2_ColumnLookup,0),FALSE),
  IF($C2047="309 LCR SummaryA",OneYearSCR,IF($C2047="309 LCR SummaryB",UltimateSCR,IF(VALUE(LEFT($A2047,3))=309,VLOOKUP(VALUE(MID($B2047,2,1)),_309_Table2,MATCH(MID($B2047,1,1),_309_Table2_ColumnLookup,0),FALSE)
+N("309"),
  IF(VALUE(LEFT($A2047,3))=310,VLOOKUP(VALUE(MID($B2047,2,1)),_310_Table2,MATCH(MID($B2047,1,1),_310_Table2_ColumnLookup,0),FALSE)
+N("310"),
  IF(AND(VALUE(LEFT($A2047,3))=311,LEN($I2047)=4),VLOOKUP($I2047,_311_Table2,MATCH($B2047,_311_Table2_ColumnLookup,0),FALSE),
  IF(AND(VALUE(LEFT($A2047,3))=311,OR($B2047="I2",$B2047="J2",$B2047="K2",$B2047="L2")),VLOOKUP('311'!$G$58,_311_Table2,MATCH(MID($B2047,1,1),_311_Table2_ColumnLookup,0),FALSE),
  IF(AND(VALUE(LEFT($A2047,3))=311,RIGHT($B2047,5)="Total"),VLOOKUP('311'!$G$59,_311_Table2,MATCH(MID($B2047,1,1),_311_Table2_ColumnLookup,0),FALSE),
  IF(VALUE(LEFT($A2047,3))=311,VLOOKUP(VALUE(MID($B2047,2,1)),_311_Table2,MATCH(MID($B2047,1,1),_311_Table2_ColumnLookup,0),FALSE)
+N("311"),
  IF(AND(VALUE(LEFT($A2047,3))=312,LEFT($G2047,10)="Unincepted",$B2047="G "),VLOOKUP(" ULO",_312_Table2,MATCH('312'!$N$16,_312_Table2_ColumnLookup,0),FALSE),
  IF(AND(VALUE(LEFT($A2047,3))=312,LEFT($G2047,10)="Unincepted",$B2047="O "),VLOOKUP(" ULO",_312_Table2,MATCH('312'!$V$16,_312_Table2_ColumnLookup,0),FALSE),
  IF(AND(VALUE(LEFT($A2047,3))=312,LEFT($G2047,10)="Unincepted",$B2047="Q "),VLOOKUP(" ULO",_312_Table2,MATCH('312'!$X$16,_312_Table2_ColumnLookup,0),FALSE),
  IF(AND(VALUE(LEFT($A2047,3))=312,LEFT($G2047,10)="Unincepted"),VLOOKUP(" ULO",_312_Table2,MATCH(LEFT($B2047,1),_312_Table2_ColumnLookup,0),FALSE),
  IF(AND(VALUE(LEFT($A2047,3))=312,LEFT($G2047,5)="Total",$B2047="G "),VLOOKUP('312'!$F$80,_312_Table2,MATCH('312'!$N$16,_312_Table2_ColumnLookup,0),FALSE),
  IF(AND(VALUE(LEFT($A2047,3))=312,LEFT($G2047,5)="Total",$B2047="O "),VLOOKUP('312'!$F$80,_312_Table2,MATCH('312'!$V$16,_312_Table2_ColumnLookup,0),FALSE),
  IF(AND(VALUE(LEFT($A2047,3))=312,LEFT($G2047,5)="Total",$B2047="Q "),VLOOKUP('312'!$F$80,_312_Table2,MATCH('312'!$X$16,_312_Table2_ColumnLookup,0),FALSE),
  IF(AND(VALUE(LEFT($A2047,3))=312,LEFT($G2047,5)="Total"),VLOOKUP('312'!$F$80,_312_Table2,MATCH(LEFT($B2047,1),_312_Table2_ColumnLookup,0),FALSE),
  IF(AND(VALUE(LEFT($A2047,3))=312,LEN($I2047)=4,$B2047="G"),VLOOKUP($I2047,_312_Table2,MATCH('312'!$N$16,_312_Table2_ColumnLookup,0),FALSE),
  IF(AND(VALUE(LEFT($A2047,3))=312,LEN($I2047)=4,$B2047="O"),VLOOKUP($I2047,_312_Table2,MATCH('312'!$V$16,_312_Table2_ColumnLookup,0),FALSE),
  IF(AND(VALUE(LEFT($A2047,3))=312,LEN($I2047)=4,$B2047="Q"),VLOOKUP($I2047,_312_Table2,MATCH('312'!$X$16,_312_Table2_ColumnLookup,0),FALSE),
  IF(AND(VALUE(LEFT($A2047,3))=312,LEN($I2047)=4),VLOOKUP($I2047,_312_Table2,MATCH(LEFT($B2047,1),_312_Table2_ColumnLookup,0),FALSE)
+N("312"),
  IF(VALUE(LEFT($A2047,3))=313,VLOOKUP(VALUE(MID($B2047,2,1)),_313_Table2,MATCH(MID($B2047,1,1),_313_Table2_ColumnLookup,0),FALSE)
+N("313"),
  IF(AND(VALUE(LEFT($A2047,3))=314,LEN($B2047)=3),VLOOKUP(VALUE(MID($B2047,2,2)),_314_Table2,MATCH(MID($B2047,1,1),_314_Table2_ColumnLookup,0),FALSE),
  IF(VALUE(LEFT($A2047,3))=314,VLOOKUP(VALUE(MID($B2047,2,1)),_314_Table2,MATCH(MID($B2047,1,1),_314_Table2_ColumnLookup,0),FALSE)
+N("314"),
""))))))))))))))))))))))))</f>
        <v>#N/A</v>
      </c>
      <c r="F2047" s="238" t="e">
        <f>IF(AND(VALUE(LEFT($A2047,3))=309,LEN($B2047)=3),VLOOKUP(VALUE(MID($B2047,2,2)),_309_Table3,MATCH(MID($B2047,1,1),_309_Table3_ColumnLookup,0),FALSE),
  IF($C2047="309 LCR SummaryA",OneYearSCR,IF($C2047="309 LCR SummaryB",UltimateSCR,IF(VALUE(LEFT($A2047,3))=309,VLOOKUP(VALUE(MID($B2047,2,1)),_309_Table3,MATCH(MID($B2047,1,1),_309_Table3_ColumnLookup,0),FALSE)
+N("309"),
  IF(VALUE(LEFT($A2047,3))=310,VLOOKUP(VALUE(MID($B2047,2,1)),_310_Table3,MATCH(MID($B2047,1,1),_310_Table3_ColumnLookup,0),FALSE)
+N("310"),
  IF(AND(VALUE(LEFT($A2047,3))=311,LEN($I2047)=4),VLOOKUP($I2047,_311_Table3,MATCH($B2047,_311_Table3_ColumnLookup,0),FALSE),
  IF(AND(VALUE(LEFT($A2047,3))=311,OR($B2047="I2",$B2047="J2",$B2047="K2",$B2047="L2")),VLOOKUP('311'!$G$58,_311_Table3,MATCH(MID($B2047,1,1),_311_Table3_ColumnLookup,0),FALSE),
  IF(AND(VALUE(LEFT($A2047,3))=311,RIGHT($B2047,5)="Total"),VLOOKUP('311'!$G$59,_311_Table3,MATCH(MID($B2047,1,1),_311_Table3_ColumnLookup,0),FALSE),
  IF(VALUE(LEFT($A2047,3))=311,VLOOKUP(VALUE(MID($B2047,2,1)),_311_Table3,MATCH(MID($B2047,1,1),_311_Table3_ColumnLookup,0),FALSE)
+N("311"),
  IF(AND(VALUE(LEFT($A2047,3))=312,LEFT($G2047,10)="Unincepted",$B2047="G "),VLOOKUP(" ULO",_312_Table3,MATCH('312'!$N$16,_312_Table3_ColumnLookup,0),FALSE),
  IF(AND(VALUE(LEFT($A2047,3))=312,LEFT($G2047,10)="Unincepted",$B2047="O "),VLOOKUP(" ULO",_312_Table3,MATCH('312'!$V$16,_312_Table3_ColumnLookup,0),FALSE),
  IF(AND(VALUE(LEFT($A2047,3))=312,LEFT($G2047,10)="Unincepted",$B2047="Q "),VLOOKUP(" ULO",_312_Table3,MATCH('312'!$X$16,_312_Table3_ColumnLookup,0),FALSE),
  IF(AND(VALUE(LEFT($A2047,3))=312,LEFT($G2047,10)="Unincepted"),VLOOKUP(" ULO",_312_Table3,MATCH(LEFT($B2047,1),_312_Table3_ColumnLookup,0),FALSE),
  IF(AND(VALUE(LEFT($A2047,3))=312,LEFT($G2047,5)="Total",$B2047="G "),VLOOKUP('312'!$F$80,_312_Table3,MATCH('312'!$N$16,_312_Table3_ColumnLookup,0),FALSE),
  IF(AND(VALUE(LEFT($A2047,3))=312,LEFT($G2047,5)="Total",$B2047="O "),VLOOKUP('312'!$F$80,_312_Table3,MATCH('312'!$V$16,_312_Table3_ColumnLookup,0),FALSE),
  IF(AND(VALUE(LEFT($A2047,3))=312,LEFT($G2047,5)="Total",$B2047="Q "),VLOOKUP('312'!$F$80,_312_Table3,MATCH('312'!$X$16,_312_Table3_ColumnLookup,0),FALSE),
  IF(AND(VALUE(LEFT($A2047,3))=312,LEFT($G2047,5)="Total"),VLOOKUP('312'!$F$80,_312_Table3,MATCH(LEFT($B2047,1),_312_Table3_ColumnLookup,0),FALSE),
  IF(AND(VALUE(LEFT($A2047,3))=312,LEN($I2047)=4,$B2047="G"),VLOOKUP($I2047,_312_Table3,MATCH('312'!$N$16,_312_Table3_ColumnLookup,0),FALSE),
  IF(AND(VALUE(LEFT($A2047,3))=312,LEN($I2047)=4,$B2047="O"),VLOOKUP($I2047,_312_Table3,MATCH('312'!$V$16,_312_Table3_ColumnLookup,0),FALSE),
  IF(AND(VALUE(LEFT($A2047,3))=312,LEN($I2047)=4,$B2047="Q"),VLOOKUP($I2047,_312_Table3,MATCH('312'!$X$16,_312_Table3_ColumnLookup,0),FALSE),
  IF(AND(VALUE(LEFT($A2047,3))=312,LEN($I2047)=4),VLOOKUP($I2047,_312_Table3,MATCH(LEFT($B2047,1),_312_Table3_ColumnLookup,0),FALSE)
+N("312"),
  IF(VALUE(LEFT($A2047,3))=313,VLOOKUP(VALUE(MID($B2047,2,1)),_313_Table3,MATCH(MID($B2047,1,1),_313_Table3_ColumnLookup,0),FALSE)
+N("313"),
  IF(AND(VALUE(LEFT($A2047,3))=314,LEN($B2047)=3),VLOOKUP(VALUE(MID($B2047,2,2)),_314_Table3,MATCH(MID($B2047,1,1),_314_Table3_ColumnLookup,0),FALSE),
  IF(VALUE(LEFT($A2047,3))=314,VLOOKUP(VALUE(MID($B2047,2,1)),_314_Table3,MATCH(MID($B2047,1,1),_314_Table3_ColumnLookup,0),FALSE)
+N("314"),
""))))))))))))))))))))))))</f>
        <v>#N/A</v>
      </c>
      <c r="H2047" s="321" t="str">
        <f>IFERROR(
IF(ISERROR($D2047)=FALSE,$D2047,IF(ISERROR($E2047)=FALSE,$E2047,IF(ISERROR($F2047)=FALSE,$F2047
+N("012 checkboxes"),
IF(
IF(OR(LEFT($A2047,9)="Syndicate",LEFT($A2047,12)="NewSyndicate"),VLOOKUP($A2047,'012'!$J:$ZW,MATCH("Link to button",'012'!$J$1:$ZW$1,0),0)
+N("309 checkbox"),
IF($C2047="309 LCR Summary0",VLOOKUP("Notes990",'309'!$P:$ZZ,MATCH("Link to button",'309'!$P$1:$ZZ$1,0),0)
+N("313 checkboxes"),
IF($C2047="313 Financial Information0LcmVsScr",IF($C2047="309 LCR Summary0",VLOOKUP("LcmVsScr",'309'!$N:$ZZ,MATCH("Link to button",'309'!$N$1:$ZZ$1,0),0),
IF($C2047="313 Financial Information0LcrDocAttached",IF($C2047="309 LCR Summary0",VLOOKUP("LcrDocAttached",'309'!$N:$ZZ,MATCH("Link to button",'309'!$N$1:$ZZ$1,0),
0)))))))=1,TRUE,FALSE)
))),"")</f>
        <v/>
      </c>
    </row>
    <row r="2048" spans="1:8">
      <c r="A2048" s="237" t="e">
        <f>VLOOKUP($G2048,CSVLookups!$B:$R,MATCH(A$1,CSVLookups!$B$1:$R$1,0),FALSE)</f>
        <v>#N/A</v>
      </c>
      <c r="B2048" s="237" t="e">
        <f>VLOOKUP($G2048,CSVLookups!$B:$R,MATCH(B$1,CSVLookups!$B$1:$R$1,0),FALSE)</f>
        <v>#N/A</v>
      </c>
      <c r="C2048" s="238" t="e">
        <f t="shared" si="32"/>
        <v>#N/A</v>
      </c>
      <c r="D2048" s="238" t="e">
        <f>IF(AND(VALUE(LEFT($A2048,3))=309,LEN($B2048)=3),VLOOKUP(VALUE(MID($B2048,2,2)),_309_Table1,MATCH(MID($B2048,1,1),_309_Table1_ColumnLookup,0),FALSE),
  IF($C2048="309 LCR SummaryA",OneYearSCR,IF($C2048="309 LCR SummaryB",UltimateSCR,IF(VALUE(LEFT($A2048,3))=309,VLOOKUP(VALUE(MID($B2048,2,1)),_309_Table1,MATCH(MID($B2048,1,1),_309_Table1_ColumnLookup,0),FALSE)
+N("309"),
  IF(VALUE(LEFT($A2048,3))=310,VLOOKUP(VALUE(MID($B2048,2,1)),_310_Table1,MATCH(MID($B2048,1,1),_310_Table1_ColumnLookup,0),FALSE)
+N("310"),
  IF(AND(VALUE(LEFT($A2048,3))=311,LEN($I2048)=4),VLOOKUP($I2048,_311_Table1,MATCH($B2048,_311_Table1_ColumnLookup,0),FALSE),
  IF(AND(VALUE(LEFT($A2048,3))=311,OR($B2048="I2",$B2048="J2",$B2048="K2",$B2048="L2")),VLOOKUP('311'!$G$58,_311_Table1,MATCH(MID($B2048,1,1),_311_Table1_ColumnLookup,0),FALSE),
  IF(AND(VALUE(LEFT($A2048,3))=311,RIGHT($B2048,5)="Total"),VLOOKUP('311'!$G$59,_311_Table1,MATCH(MID($B2048,1,1),_311_Table1_ColumnLookup,0),FALSE),
  IF(VALUE(LEFT($A2048,3))=311,VLOOKUP(VALUE(MID($B2048,2,1)),_311_Table1,MATCH(MID($B2048,1,1),_311_Table1_ColumnLookup,0),FALSE)
+N("311"),
  IF(AND(VALUE(LEFT($A2048,3))=312,LEFT($G2048,10)="Unincepted",$B2048="G "),VLOOKUP(" ULO",_312_Table1,MATCH('312'!$N$16,_312_Table1_ColumnLookup,0),FALSE),
  IF(AND(VALUE(LEFT($A2048,3))=312,LEFT($G2048,10)="Unincepted",$B2048="O "),VLOOKUP(" ULO",_312_Table1,MATCH('312'!$V$16,_312_Table1_ColumnLookup,0),FALSE),
  IF(AND(VALUE(LEFT($A2048,3))=312,LEFT($G2048,10)="Unincepted",$B2048="Q "),VLOOKUP(" ULO",_312_Table1,MATCH('312'!$X$16,_312_Table1_ColumnLookup,0),FALSE),
  IF(AND(VALUE(LEFT($A2048,3))=312,LEFT($G2048,10)="Unincepted"),VLOOKUP(" ULO",_312_Table1,MATCH(LEFT($B2048,1),_312_Table1_ColumnLookup,0),FALSE),
  IF(AND(VALUE(LEFT($A2048,3))=312,LEFT($G2048,5)="Total",$B2048="G "),VLOOKUP('312'!$F$80,_312_Table1,MATCH('312'!$N$16,_312_Table1_ColumnLookup,0),FALSE),
  IF(AND(VALUE(LEFT($A2048,3))=312,LEFT($G2048,5)="Total",$B2048="O "),VLOOKUP('312'!$F$80,_312_Table1,MATCH('312'!$V$16,_312_Table1_ColumnLookup,0),FALSE),
  IF(AND(VALUE(LEFT($A2048,3))=312,LEFT($G2048,5)="Total",$B2048="Q "),VLOOKUP('312'!$F$80,_312_Table1,MATCH('312'!$X$16,_312_Table1_ColumnLookup,0),FALSE),
  IF(AND(VALUE(LEFT($A2048,3))=312,LEFT($G2048,5)="Total"),VLOOKUP('312'!$F$80,_312_Table1,MATCH(LEFT($B2048,1),_312_Table1_ColumnLookup,0),FALSE),
  IF(AND(VALUE(LEFT($A2048,3))=312,LEN($I2048)=4,$B2048="G"),VLOOKUP($I2048,_312_Table1,MATCH('312'!$N$16,_312_Table1_ColumnLookup,0),FALSE),
  IF(AND(VALUE(LEFT($A2048,3))=312,LEN($I2048)=4,$B2048="O"),VLOOKUP($I2048,_312_Table1,MATCH('312'!$V$16,_312_Table1_ColumnLookup,0),FALSE),
  IF(AND(VALUE(LEFT($A2048,3))=312,LEN($I2048)=4,$B2048="Q"),VLOOKUP($I2048,_312_Table1,MATCH('312'!$X$16,_312_Table1_ColumnLookup,0),FALSE),
  IF(AND(VALUE(LEFT($A2048,3))=312,LEN($I2048)=4),VLOOKUP($I2048,_312_Table1,MATCH(LEFT($B2048,1),_312_Table1_ColumnLookup,0),FALSE)
+N("312"),
  IF(VALUE(LEFT($A2048,3))=313,VLOOKUP(VALUE(MID($B2048,2,1)),_313_Table1,MATCH(MID($B2048,1,1),_313_Table1_ColumnLookup,0),FALSE)
+N("313"),
  IF(AND(VALUE(LEFT($A2048,3))=314,LEN($B2048)=3),VLOOKUP(VALUE(MID($B2048,2,2)),_314_Table1,MATCH(MID($B2048,1,1),_314_Table1_ColumnLookup,0),FALSE),
  IF(VALUE(LEFT($A2048,3))=314,VLOOKUP(VALUE(MID($B2048,2,1)),_314_Table1,MATCH(MID($B2048,1,1),_314_Table1_ColumnLookup,0),FALSE)
+N("314"),
""))))))))))))))))))))))))</f>
        <v>#N/A</v>
      </c>
      <c r="E2048" s="238" t="e">
        <f>IF(AND(VALUE(LEFT($A2048,3))=309,LEN($B2048)=3),VLOOKUP(VALUE(MID($B2048,2,2)),_309_Table2,MATCH(MID($B2048,1,1),_309_Table2_ColumnLookup,0),FALSE),
  IF($C2048="309 LCR SummaryA",OneYearSCR,IF($C2048="309 LCR SummaryB",UltimateSCR,IF(VALUE(LEFT($A2048,3))=309,VLOOKUP(VALUE(MID($B2048,2,1)),_309_Table2,MATCH(MID($B2048,1,1),_309_Table2_ColumnLookup,0),FALSE)
+N("309"),
  IF(VALUE(LEFT($A2048,3))=310,VLOOKUP(VALUE(MID($B2048,2,1)),_310_Table2,MATCH(MID($B2048,1,1),_310_Table2_ColumnLookup,0),FALSE)
+N("310"),
  IF(AND(VALUE(LEFT($A2048,3))=311,LEN($I2048)=4),VLOOKUP($I2048,_311_Table2,MATCH($B2048,_311_Table2_ColumnLookup,0),FALSE),
  IF(AND(VALUE(LEFT($A2048,3))=311,OR($B2048="I2",$B2048="J2",$B2048="K2",$B2048="L2")),VLOOKUP('311'!$G$58,_311_Table2,MATCH(MID($B2048,1,1),_311_Table2_ColumnLookup,0),FALSE),
  IF(AND(VALUE(LEFT($A2048,3))=311,RIGHT($B2048,5)="Total"),VLOOKUP('311'!$G$59,_311_Table2,MATCH(MID($B2048,1,1),_311_Table2_ColumnLookup,0),FALSE),
  IF(VALUE(LEFT($A2048,3))=311,VLOOKUP(VALUE(MID($B2048,2,1)),_311_Table2,MATCH(MID($B2048,1,1),_311_Table2_ColumnLookup,0),FALSE)
+N("311"),
  IF(AND(VALUE(LEFT($A2048,3))=312,LEFT($G2048,10)="Unincepted",$B2048="G "),VLOOKUP(" ULO",_312_Table2,MATCH('312'!$N$16,_312_Table2_ColumnLookup,0),FALSE),
  IF(AND(VALUE(LEFT($A2048,3))=312,LEFT($G2048,10)="Unincepted",$B2048="O "),VLOOKUP(" ULO",_312_Table2,MATCH('312'!$V$16,_312_Table2_ColumnLookup,0),FALSE),
  IF(AND(VALUE(LEFT($A2048,3))=312,LEFT($G2048,10)="Unincepted",$B2048="Q "),VLOOKUP(" ULO",_312_Table2,MATCH('312'!$X$16,_312_Table2_ColumnLookup,0),FALSE),
  IF(AND(VALUE(LEFT($A2048,3))=312,LEFT($G2048,10)="Unincepted"),VLOOKUP(" ULO",_312_Table2,MATCH(LEFT($B2048,1),_312_Table2_ColumnLookup,0),FALSE),
  IF(AND(VALUE(LEFT($A2048,3))=312,LEFT($G2048,5)="Total",$B2048="G "),VLOOKUP('312'!$F$80,_312_Table2,MATCH('312'!$N$16,_312_Table2_ColumnLookup,0),FALSE),
  IF(AND(VALUE(LEFT($A2048,3))=312,LEFT($G2048,5)="Total",$B2048="O "),VLOOKUP('312'!$F$80,_312_Table2,MATCH('312'!$V$16,_312_Table2_ColumnLookup,0),FALSE),
  IF(AND(VALUE(LEFT($A2048,3))=312,LEFT($G2048,5)="Total",$B2048="Q "),VLOOKUP('312'!$F$80,_312_Table2,MATCH('312'!$X$16,_312_Table2_ColumnLookup,0),FALSE),
  IF(AND(VALUE(LEFT($A2048,3))=312,LEFT($G2048,5)="Total"),VLOOKUP('312'!$F$80,_312_Table2,MATCH(LEFT($B2048,1),_312_Table2_ColumnLookup,0),FALSE),
  IF(AND(VALUE(LEFT($A2048,3))=312,LEN($I2048)=4,$B2048="G"),VLOOKUP($I2048,_312_Table2,MATCH('312'!$N$16,_312_Table2_ColumnLookup,0),FALSE),
  IF(AND(VALUE(LEFT($A2048,3))=312,LEN($I2048)=4,$B2048="O"),VLOOKUP($I2048,_312_Table2,MATCH('312'!$V$16,_312_Table2_ColumnLookup,0),FALSE),
  IF(AND(VALUE(LEFT($A2048,3))=312,LEN($I2048)=4,$B2048="Q"),VLOOKUP($I2048,_312_Table2,MATCH('312'!$X$16,_312_Table2_ColumnLookup,0),FALSE),
  IF(AND(VALUE(LEFT($A2048,3))=312,LEN($I2048)=4),VLOOKUP($I2048,_312_Table2,MATCH(LEFT($B2048,1),_312_Table2_ColumnLookup,0),FALSE)
+N("312"),
  IF(VALUE(LEFT($A2048,3))=313,VLOOKUP(VALUE(MID($B2048,2,1)),_313_Table2,MATCH(MID($B2048,1,1),_313_Table2_ColumnLookup,0),FALSE)
+N("313"),
  IF(AND(VALUE(LEFT($A2048,3))=314,LEN($B2048)=3),VLOOKUP(VALUE(MID($B2048,2,2)),_314_Table2,MATCH(MID($B2048,1,1),_314_Table2_ColumnLookup,0),FALSE),
  IF(VALUE(LEFT($A2048,3))=314,VLOOKUP(VALUE(MID($B2048,2,1)),_314_Table2,MATCH(MID($B2048,1,1),_314_Table2_ColumnLookup,0),FALSE)
+N("314"),
""))))))))))))))))))))))))</f>
        <v>#N/A</v>
      </c>
      <c r="F2048" s="238" t="e">
        <f>IF(AND(VALUE(LEFT($A2048,3))=309,LEN($B2048)=3),VLOOKUP(VALUE(MID($B2048,2,2)),_309_Table3,MATCH(MID($B2048,1,1),_309_Table3_ColumnLookup,0),FALSE),
  IF($C2048="309 LCR SummaryA",OneYearSCR,IF($C2048="309 LCR SummaryB",UltimateSCR,IF(VALUE(LEFT($A2048,3))=309,VLOOKUP(VALUE(MID($B2048,2,1)),_309_Table3,MATCH(MID($B2048,1,1),_309_Table3_ColumnLookup,0),FALSE)
+N("309"),
  IF(VALUE(LEFT($A2048,3))=310,VLOOKUP(VALUE(MID($B2048,2,1)),_310_Table3,MATCH(MID($B2048,1,1),_310_Table3_ColumnLookup,0),FALSE)
+N("310"),
  IF(AND(VALUE(LEFT($A2048,3))=311,LEN($I2048)=4),VLOOKUP($I2048,_311_Table3,MATCH($B2048,_311_Table3_ColumnLookup,0),FALSE),
  IF(AND(VALUE(LEFT($A2048,3))=311,OR($B2048="I2",$B2048="J2",$B2048="K2",$B2048="L2")),VLOOKUP('311'!$G$58,_311_Table3,MATCH(MID($B2048,1,1),_311_Table3_ColumnLookup,0),FALSE),
  IF(AND(VALUE(LEFT($A2048,3))=311,RIGHT($B2048,5)="Total"),VLOOKUP('311'!$G$59,_311_Table3,MATCH(MID($B2048,1,1),_311_Table3_ColumnLookup,0),FALSE),
  IF(VALUE(LEFT($A2048,3))=311,VLOOKUP(VALUE(MID($B2048,2,1)),_311_Table3,MATCH(MID($B2048,1,1),_311_Table3_ColumnLookup,0),FALSE)
+N("311"),
  IF(AND(VALUE(LEFT($A2048,3))=312,LEFT($G2048,10)="Unincepted",$B2048="G "),VLOOKUP(" ULO",_312_Table3,MATCH('312'!$N$16,_312_Table3_ColumnLookup,0),FALSE),
  IF(AND(VALUE(LEFT($A2048,3))=312,LEFT($G2048,10)="Unincepted",$B2048="O "),VLOOKUP(" ULO",_312_Table3,MATCH('312'!$V$16,_312_Table3_ColumnLookup,0),FALSE),
  IF(AND(VALUE(LEFT($A2048,3))=312,LEFT($G2048,10)="Unincepted",$B2048="Q "),VLOOKUP(" ULO",_312_Table3,MATCH('312'!$X$16,_312_Table3_ColumnLookup,0),FALSE),
  IF(AND(VALUE(LEFT($A2048,3))=312,LEFT($G2048,10)="Unincepted"),VLOOKUP(" ULO",_312_Table3,MATCH(LEFT($B2048,1),_312_Table3_ColumnLookup,0),FALSE),
  IF(AND(VALUE(LEFT($A2048,3))=312,LEFT($G2048,5)="Total",$B2048="G "),VLOOKUP('312'!$F$80,_312_Table3,MATCH('312'!$N$16,_312_Table3_ColumnLookup,0),FALSE),
  IF(AND(VALUE(LEFT($A2048,3))=312,LEFT($G2048,5)="Total",$B2048="O "),VLOOKUP('312'!$F$80,_312_Table3,MATCH('312'!$V$16,_312_Table3_ColumnLookup,0),FALSE),
  IF(AND(VALUE(LEFT($A2048,3))=312,LEFT($G2048,5)="Total",$B2048="Q "),VLOOKUP('312'!$F$80,_312_Table3,MATCH('312'!$X$16,_312_Table3_ColumnLookup,0),FALSE),
  IF(AND(VALUE(LEFT($A2048,3))=312,LEFT($G2048,5)="Total"),VLOOKUP('312'!$F$80,_312_Table3,MATCH(LEFT($B2048,1),_312_Table3_ColumnLookup,0),FALSE),
  IF(AND(VALUE(LEFT($A2048,3))=312,LEN($I2048)=4,$B2048="G"),VLOOKUP($I2048,_312_Table3,MATCH('312'!$N$16,_312_Table3_ColumnLookup,0),FALSE),
  IF(AND(VALUE(LEFT($A2048,3))=312,LEN($I2048)=4,$B2048="O"),VLOOKUP($I2048,_312_Table3,MATCH('312'!$V$16,_312_Table3_ColumnLookup,0),FALSE),
  IF(AND(VALUE(LEFT($A2048,3))=312,LEN($I2048)=4,$B2048="Q"),VLOOKUP($I2048,_312_Table3,MATCH('312'!$X$16,_312_Table3_ColumnLookup,0),FALSE),
  IF(AND(VALUE(LEFT($A2048,3))=312,LEN($I2048)=4),VLOOKUP($I2048,_312_Table3,MATCH(LEFT($B2048,1),_312_Table3_ColumnLookup,0),FALSE)
+N("312"),
  IF(VALUE(LEFT($A2048,3))=313,VLOOKUP(VALUE(MID($B2048,2,1)),_313_Table3,MATCH(MID($B2048,1,1),_313_Table3_ColumnLookup,0),FALSE)
+N("313"),
  IF(AND(VALUE(LEFT($A2048,3))=314,LEN($B2048)=3),VLOOKUP(VALUE(MID($B2048,2,2)),_314_Table3,MATCH(MID($B2048,1,1),_314_Table3_ColumnLookup,0),FALSE),
  IF(VALUE(LEFT($A2048,3))=314,VLOOKUP(VALUE(MID($B2048,2,1)),_314_Table3,MATCH(MID($B2048,1,1),_314_Table3_ColumnLookup,0),FALSE)
+N("314"),
""))))))))))))))))))))))))</f>
        <v>#N/A</v>
      </c>
      <c r="H2048" s="321" t="str">
        <f>IFERROR(
IF(ISERROR($D2048)=FALSE,$D2048,IF(ISERROR($E2048)=FALSE,$E2048,IF(ISERROR($F2048)=FALSE,$F2048
+N("012 checkboxes"),
IF(
IF(OR(LEFT($A2048,9)="Syndicate",LEFT($A2048,12)="NewSyndicate"),VLOOKUP($A2048,'012'!$J:$ZW,MATCH("Link to button",'012'!$J$1:$ZW$1,0),0)
+N("309 checkbox"),
IF($C2048="309 LCR Summary0",VLOOKUP("Notes990",'309'!$P:$ZZ,MATCH("Link to button",'309'!$P$1:$ZZ$1,0),0)
+N("313 checkboxes"),
IF($C2048="313 Financial Information0LcmVsScr",IF($C2048="309 LCR Summary0",VLOOKUP("LcmVsScr",'309'!$N:$ZZ,MATCH("Link to button",'309'!$N$1:$ZZ$1,0),0),
IF($C2048="313 Financial Information0LcrDocAttached",IF($C2048="309 LCR Summary0",VLOOKUP("LcrDocAttached",'309'!$N:$ZZ,MATCH("Link to button",'309'!$N$1:$ZZ$1,0),
0)))))))=1,TRUE,FALSE)
))),"")</f>
        <v/>
      </c>
    </row>
    <row r="2049" spans="1:8">
      <c r="A2049" s="237" t="e">
        <f>VLOOKUP($G2049,CSVLookups!$B:$R,MATCH(A$1,CSVLookups!$B$1:$R$1,0),FALSE)</f>
        <v>#N/A</v>
      </c>
      <c r="B2049" s="237" t="e">
        <f>VLOOKUP($G2049,CSVLookups!$B:$R,MATCH(B$1,CSVLookups!$B$1:$R$1,0),FALSE)</f>
        <v>#N/A</v>
      </c>
      <c r="C2049" s="238" t="e">
        <f t="shared" si="32"/>
        <v>#N/A</v>
      </c>
      <c r="D2049" s="238" t="e">
        <f>IF(AND(VALUE(LEFT($A2049,3))=309,LEN($B2049)=3),VLOOKUP(VALUE(MID($B2049,2,2)),_309_Table1,MATCH(MID($B2049,1,1),_309_Table1_ColumnLookup,0),FALSE),
  IF($C2049="309 LCR SummaryA",OneYearSCR,IF($C2049="309 LCR SummaryB",UltimateSCR,IF(VALUE(LEFT($A2049,3))=309,VLOOKUP(VALUE(MID($B2049,2,1)),_309_Table1,MATCH(MID($B2049,1,1),_309_Table1_ColumnLookup,0),FALSE)
+N("309"),
  IF(VALUE(LEFT($A2049,3))=310,VLOOKUP(VALUE(MID($B2049,2,1)),_310_Table1,MATCH(MID($B2049,1,1),_310_Table1_ColumnLookup,0),FALSE)
+N("310"),
  IF(AND(VALUE(LEFT($A2049,3))=311,LEN($I2049)=4),VLOOKUP($I2049,_311_Table1,MATCH($B2049,_311_Table1_ColumnLookup,0),FALSE),
  IF(AND(VALUE(LEFT($A2049,3))=311,OR($B2049="I2",$B2049="J2",$B2049="K2",$B2049="L2")),VLOOKUP('311'!$G$58,_311_Table1,MATCH(MID($B2049,1,1),_311_Table1_ColumnLookup,0),FALSE),
  IF(AND(VALUE(LEFT($A2049,3))=311,RIGHT($B2049,5)="Total"),VLOOKUP('311'!$G$59,_311_Table1,MATCH(MID($B2049,1,1),_311_Table1_ColumnLookup,0),FALSE),
  IF(VALUE(LEFT($A2049,3))=311,VLOOKUP(VALUE(MID($B2049,2,1)),_311_Table1,MATCH(MID($B2049,1,1),_311_Table1_ColumnLookup,0),FALSE)
+N("311"),
  IF(AND(VALUE(LEFT($A2049,3))=312,LEFT($G2049,10)="Unincepted",$B2049="G "),VLOOKUP(" ULO",_312_Table1,MATCH('312'!$N$16,_312_Table1_ColumnLookup,0),FALSE),
  IF(AND(VALUE(LEFT($A2049,3))=312,LEFT($G2049,10)="Unincepted",$B2049="O "),VLOOKUP(" ULO",_312_Table1,MATCH('312'!$V$16,_312_Table1_ColumnLookup,0),FALSE),
  IF(AND(VALUE(LEFT($A2049,3))=312,LEFT($G2049,10)="Unincepted",$B2049="Q "),VLOOKUP(" ULO",_312_Table1,MATCH('312'!$X$16,_312_Table1_ColumnLookup,0),FALSE),
  IF(AND(VALUE(LEFT($A2049,3))=312,LEFT($G2049,10)="Unincepted"),VLOOKUP(" ULO",_312_Table1,MATCH(LEFT($B2049,1),_312_Table1_ColumnLookup,0),FALSE),
  IF(AND(VALUE(LEFT($A2049,3))=312,LEFT($G2049,5)="Total",$B2049="G "),VLOOKUP('312'!$F$80,_312_Table1,MATCH('312'!$N$16,_312_Table1_ColumnLookup,0),FALSE),
  IF(AND(VALUE(LEFT($A2049,3))=312,LEFT($G2049,5)="Total",$B2049="O "),VLOOKUP('312'!$F$80,_312_Table1,MATCH('312'!$V$16,_312_Table1_ColumnLookup,0),FALSE),
  IF(AND(VALUE(LEFT($A2049,3))=312,LEFT($G2049,5)="Total",$B2049="Q "),VLOOKUP('312'!$F$80,_312_Table1,MATCH('312'!$X$16,_312_Table1_ColumnLookup,0),FALSE),
  IF(AND(VALUE(LEFT($A2049,3))=312,LEFT($G2049,5)="Total"),VLOOKUP('312'!$F$80,_312_Table1,MATCH(LEFT($B2049,1),_312_Table1_ColumnLookup,0),FALSE),
  IF(AND(VALUE(LEFT($A2049,3))=312,LEN($I2049)=4,$B2049="G"),VLOOKUP($I2049,_312_Table1,MATCH('312'!$N$16,_312_Table1_ColumnLookup,0),FALSE),
  IF(AND(VALUE(LEFT($A2049,3))=312,LEN($I2049)=4,$B2049="O"),VLOOKUP($I2049,_312_Table1,MATCH('312'!$V$16,_312_Table1_ColumnLookup,0),FALSE),
  IF(AND(VALUE(LEFT($A2049,3))=312,LEN($I2049)=4,$B2049="Q"),VLOOKUP($I2049,_312_Table1,MATCH('312'!$X$16,_312_Table1_ColumnLookup,0),FALSE),
  IF(AND(VALUE(LEFT($A2049,3))=312,LEN($I2049)=4),VLOOKUP($I2049,_312_Table1,MATCH(LEFT($B2049,1),_312_Table1_ColumnLookup,0),FALSE)
+N("312"),
  IF(VALUE(LEFT($A2049,3))=313,VLOOKUP(VALUE(MID($B2049,2,1)),_313_Table1,MATCH(MID($B2049,1,1),_313_Table1_ColumnLookup,0),FALSE)
+N("313"),
  IF(AND(VALUE(LEFT($A2049,3))=314,LEN($B2049)=3),VLOOKUP(VALUE(MID($B2049,2,2)),_314_Table1,MATCH(MID($B2049,1,1),_314_Table1_ColumnLookup,0),FALSE),
  IF(VALUE(LEFT($A2049,3))=314,VLOOKUP(VALUE(MID($B2049,2,1)),_314_Table1,MATCH(MID($B2049,1,1),_314_Table1_ColumnLookup,0),FALSE)
+N("314"),
""))))))))))))))))))))))))</f>
        <v>#N/A</v>
      </c>
      <c r="E2049" s="238" t="e">
        <f>IF(AND(VALUE(LEFT($A2049,3))=309,LEN($B2049)=3),VLOOKUP(VALUE(MID($B2049,2,2)),_309_Table2,MATCH(MID($B2049,1,1),_309_Table2_ColumnLookup,0),FALSE),
  IF($C2049="309 LCR SummaryA",OneYearSCR,IF($C2049="309 LCR SummaryB",UltimateSCR,IF(VALUE(LEFT($A2049,3))=309,VLOOKUP(VALUE(MID($B2049,2,1)),_309_Table2,MATCH(MID($B2049,1,1),_309_Table2_ColumnLookup,0),FALSE)
+N("309"),
  IF(VALUE(LEFT($A2049,3))=310,VLOOKUP(VALUE(MID($B2049,2,1)),_310_Table2,MATCH(MID($B2049,1,1),_310_Table2_ColumnLookup,0),FALSE)
+N("310"),
  IF(AND(VALUE(LEFT($A2049,3))=311,LEN($I2049)=4),VLOOKUP($I2049,_311_Table2,MATCH($B2049,_311_Table2_ColumnLookup,0),FALSE),
  IF(AND(VALUE(LEFT($A2049,3))=311,OR($B2049="I2",$B2049="J2",$B2049="K2",$B2049="L2")),VLOOKUP('311'!$G$58,_311_Table2,MATCH(MID($B2049,1,1),_311_Table2_ColumnLookup,0),FALSE),
  IF(AND(VALUE(LEFT($A2049,3))=311,RIGHT($B2049,5)="Total"),VLOOKUP('311'!$G$59,_311_Table2,MATCH(MID($B2049,1,1),_311_Table2_ColumnLookup,0),FALSE),
  IF(VALUE(LEFT($A2049,3))=311,VLOOKUP(VALUE(MID($B2049,2,1)),_311_Table2,MATCH(MID($B2049,1,1),_311_Table2_ColumnLookup,0),FALSE)
+N("311"),
  IF(AND(VALUE(LEFT($A2049,3))=312,LEFT($G2049,10)="Unincepted",$B2049="G "),VLOOKUP(" ULO",_312_Table2,MATCH('312'!$N$16,_312_Table2_ColumnLookup,0),FALSE),
  IF(AND(VALUE(LEFT($A2049,3))=312,LEFT($G2049,10)="Unincepted",$B2049="O "),VLOOKUP(" ULO",_312_Table2,MATCH('312'!$V$16,_312_Table2_ColumnLookup,0),FALSE),
  IF(AND(VALUE(LEFT($A2049,3))=312,LEFT($G2049,10)="Unincepted",$B2049="Q "),VLOOKUP(" ULO",_312_Table2,MATCH('312'!$X$16,_312_Table2_ColumnLookup,0),FALSE),
  IF(AND(VALUE(LEFT($A2049,3))=312,LEFT($G2049,10)="Unincepted"),VLOOKUP(" ULO",_312_Table2,MATCH(LEFT($B2049,1),_312_Table2_ColumnLookup,0),FALSE),
  IF(AND(VALUE(LEFT($A2049,3))=312,LEFT($G2049,5)="Total",$B2049="G "),VLOOKUP('312'!$F$80,_312_Table2,MATCH('312'!$N$16,_312_Table2_ColumnLookup,0),FALSE),
  IF(AND(VALUE(LEFT($A2049,3))=312,LEFT($G2049,5)="Total",$B2049="O "),VLOOKUP('312'!$F$80,_312_Table2,MATCH('312'!$V$16,_312_Table2_ColumnLookup,0),FALSE),
  IF(AND(VALUE(LEFT($A2049,3))=312,LEFT($G2049,5)="Total",$B2049="Q "),VLOOKUP('312'!$F$80,_312_Table2,MATCH('312'!$X$16,_312_Table2_ColumnLookup,0),FALSE),
  IF(AND(VALUE(LEFT($A2049,3))=312,LEFT($G2049,5)="Total"),VLOOKUP('312'!$F$80,_312_Table2,MATCH(LEFT($B2049,1),_312_Table2_ColumnLookup,0),FALSE),
  IF(AND(VALUE(LEFT($A2049,3))=312,LEN($I2049)=4,$B2049="G"),VLOOKUP($I2049,_312_Table2,MATCH('312'!$N$16,_312_Table2_ColumnLookup,0),FALSE),
  IF(AND(VALUE(LEFT($A2049,3))=312,LEN($I2049)=4,$B2049="O"),VLOOKUP($I2049,_312_Table2,MATCH('312'!$V$16,_312_Table2_ColumnLookup,0),FALSE),
  IF(AND(VALUE(LEFT($A2049,3))=312,LEN($I2049)=4,$B2049="Q"),VLOOKUP($I2049,_312_Table2,MATCH('312'!$X$16,_312_Table2_ColumnLookup,0),FALSE),
  IF(AND(VALUE(LEFT($A2049,3))=312,LEN($I2049)=4),VLOOKUP($I2049,_312_Table2,MATCH(LEFT($B2049,1),_312_Table2_ColumnLookup,0),FALSE)
+N("312"),
  IF(VALUE(LEFT($A2049,3))=313,VLOOKUP(VALUE(MID($B2049,2,1)),_313_Table2,MATCH(MID($B2049,1,1),_313_Table2_ColumnLookup,0),FALSE)
+N("313"),
  IF(AND(VALUE(LEFT($A2049,3))=314,LEN($B2049)=3),VLOOKUP(VALUE(MID($B2049,2,2)),_314_Table2,MATCH(MID($B2049,1,1),_314_Table2_ColumnLookup,0),FALSE),
  IF(VALUE(LEFT($A2049,3))=314,VLOOKUP(VALUE(MID($B2049,2,1)),_314_Table2,MATCH(MID($B2049,1,1),_314_Table2_ColumnLookup,0),FALSE)
+N("314"),
""))))))))))))))))))))))))</f>
        <v>#N/A</v>
      </c>
      <c r="F2049" s="238" t="e">
        <f>IF(AND(VALUE(LEFT($A2049,3))=309,LEN($B2049)=3),VLOOKUP(VALUE(MID($B2049,2,2)),_309_Table3,MATCH(MID($B2049,1,1),_309_Table3_ColumnLookup,0),FALSE),
  IF($C2049="309 LCR SummaryA",OneYearSCR,IF($C2049="309 LCR SummaryB",UltimateSCR,IF(VALUE(LEFT($A2049,3))=309,VLOOKUP(VALUE(MID($B2049,2,1)),_309_Table3,MATCH(MID($B2049,1,1),_309_Table3_ColumnLookup,0),FALSE)
+N("309"),
  IF(VALUE(LEFT($A2049,3))=310,VLOOKUP(VALUE(MID($B2049,2,1)),_310_Table3,MATCH(MID($B2049,1,1),_310_Table3_ColumnLookup,0),FALSE)
+N("310"),
  IF(AND(VALUE(LEFT($A2049,3))=311,LEN($I2049)=4),VLOOKUP($I2049,_311_Table3,MATCH($B2049,_311_Table3_ColumnLookup,0),FALSE),
  IF(AND(VALUE(LEFT($A2049,3))=311,OR($B2049="I2",$B2049="J2",$B2049="K2",$B2049="L2")),VLOOKUP('311'!$G$58,_311_Table3,MATCH(MID($B2049,1,1),_311_Table3_ColumnLookup,0),FALSE),
  IF(AND(VALUE(LEFT($A2049,3))=311,RIGHT($B2049,5)="Total"),VLOOKUP('311'!$G$59,_311_Table3,MATCH(MID($B2049,1,1),_311_Table3_ColumnLookup,0),FALSE),
  IF(VALUE(LEFT($A2049,3))=311,VLOOKUP(VALUE(MID($B2049,2,1)),_311_Table3,MATCH(MID($B2049,1,1),_311_Table3_ColumnLookup,0),FALSE)
+N("311"),
  IF(AND(VALUE(LEFT($A2049,3))=312,LEFT($G2049,10)="Unincepted",$B2049="G "),VLOOKUP(" ULO",_312_Table3,MATCH('312'!$N$16,_312_Table3_ColumnLookup,0),FALSE),
  IF(AND(VALUE(LEFT($A2049,3))=312,LEFT($G2049,10)="Unincepted",$B2049="O "),VLOOKUP(" ULO",_312_Table3,MATCH('312'!$V$16,_312_Table3_ColumnLookup,0),FALSE),
  IF(AND(VALUE(LEFT($A2049,3))=312,LEFT($G2049,10)="Unincepted",$B2049="Q "),VLOOKUP(" ULO",_312_Table3,MATCH('312'!$X$16,_312_Table3_ColumnLookup,0),FALSE),
  IF(AND(VALUE(LEFT($A2049,3))=312,LEFT($G2049,10)="Unincepted"),VLOOKUP(" ULO",_312_Table3,MATCH(LEFT($B2049,1),_312_Table3_ColumnLookup,0),FALSE),
  IF(AND(VALUE(LEFT($A2049,3))=312,LEFT($G2049,5)="Total",$B2049="G "),VLOOKUP('312'!$F$80,_312_Table3,MATCH('312'!$N$16,_312_Table3_ColumnLookup,0),FALSE),
  IF(AND(VALUE(LEFT($A2049,3))=312,LEFT($G2049,5)="Total",$B2049="O "),VLOOKUP('312'!$F$80,_312_Table3,MATCH('312'!$V$16,_312_Table3_ColumnLookup,0),FALSE),
  IF(AND(VALUE(LEFT($A2049,3))=312,LEFT($G2049,5)="Total",$B2049="Q "),VLOOKUP('312'!$F$80,_312_Table3,MATCH('312'!$X$16,_312_Table3_ColumnLookup,0),FALSE),
  IF(AND(VALUE(LEFT($A2049,3))=312,LEFT($G2049,5)="Total"),VLOOKUP('312'!$F$80,_312_Table3,MATCH(LEFT($B2049,1),_312_Table3_ColumnLookup,0),FALSE),
  IF(AND(VALUE(LEFT($A2049,3))=312,LEN($I2049)=4,$B2049="G"),VLOOKUP($I2049,_312_Table3,MATCH('312'!$N$16,_312_Table3_ColumnLookup,0),FALSE),
  IF(AND(VALUE(LEFT($A2049,3))=312,LEN($I2049)=4,$B2049="O"),VLOOKUP($I2049,_312_Table3,MATCH('312'!$V$16,_312_Table3_ColumnLookup,0),FALSE),
  IF(AND(VALUE(LEFT($A2049,3))=312,LEN($I2049)=4,$B2049="Q"),VLOOKUP($I2049,_312_Table3,MATCH('312'!$X$16,_312_Table3_ColumnLookup,0),FALSE),
  IF(AND(VALUE(LEFT($A2049,3))=312,LEN($I2049)=4),VLOOKUP($I2049,_312_Table3,MATCH(LEFT($B2049,1),_312_Table3_ColumnLookup,0),FALSE)
+N("312"),
  IF(VALUE(LEFT($A2049,3))=313,VLOOKUP(VALUE(MID($B2049,2,1)),_313_Table3,MATCH(MID($B2049,1,1),_313_Table3_ColumnLookup,0),FALSE)
+N("313"),
  IF(AND(VALUE(LEFT($A2049,3))=314,LEN($B2049)=3),VLOOKUP(VALUE(MID($B2049,2,2)),_314_Table3,MATCH(MID($B2049,1,1),_314_Table3_ColumnLookup,0),FALSE),
  IF(VALUE(LEFT($A2049,3))=314,VLOOKUP(VALUE(MID($B2049,2,1)),_314_Table3,MATCH(MID($B2049,1,1),_314_Table3_ColumnLookup,0),FALSE)
+N("314"),
""))))))))))))))))))))))))</f>
        <v>#N/A</v>
      </c>
      <c r="H2049" s="321" t="str">
        <f>IFERROR(
IF(ISERROR($D2049)=FALSE,$D2049,IF(ISERROR($E2049)=FALSE,$E2049,IF(ISERROR($F2049)=FALSE,$F2049
+N("012 checkboxes"),
IF(
IF(OR(LEFT($A2049,9)="Syndicate",LEFT($A2049,12)="NewSyndicate"),VLOOKUP($A2049,'012'!$J:$ZW,MATCH("Link to button",'012'!$J$1:$ZW$1,0),0)
+N("309 checkbox"),
IF($C2049="309 LCR Summary0",VLOOKUP("Notes990",'309'!$P:$ZZ,MATCH("Link to button",'309'!$P$1:$ZZ$1,0),0)
+N("313 checkboxes"),
IF($C2049="313 Financial Information0LcmVsScr",IF($C2049="309 LCR Summary0",VLOOKUP("LcmVsScr",'309'!$N:$ZZ,MATCH("Link to button",'309'!$N$1:$ZZ$1,0),0),
IF($C2049="313 Financial Information0LcrDocAttached",IF($C2049="309 LCR Summary0",VLOOKUP("LcrDocAttached",'309'!$N:$ZZ,MATCH("Link to button",'309'!$N$1:$ZZ$1,0),
0)))))))=1,TRUE,FALSE)
))),"")</f>
        <v/>
      </c>
    </row>
    <row r="2050" spans="1:8">
      <c r="A2050" s="237" t="e">
        <f>VLOOKUP($G2050,CSVLookups!$B:$R,MATCH(A$1,CSVLookups!$B$1:$R$1,0),FALSE)</f>
        <v>#N/A</v>
      </c>
      <c r="B2050" s="237" t="e">
        <f>VLOOKUP($G2050,CSVLookups!$B:$R,MATCH(B$1,CSVLookups!$B$1:$R$1,0),FALSE)</f>
        <v>#N/A</v>
      </c>
      <c r="C2050" s="238" t="e">
        <f t="shared" si="32"/>
        <v>#N/A</v>
      </c>
      <c r="D2050" s="238" t="e">
        <f>IF(AND(VALUE(LEFT($A2050,3))=309,LEN($B2050)=3),VLOOKUP(VALUE(MID($B2050,2,2)),_309_Table1,MATCH(MID($B2050,1,1),_309_Table1_ColumnLookup,0),FALSE),
  IF($C2050="309 LCR SummaryA",OneYearSCR,IF($C2050="309 LCR SummaryB",UltimateSCR,IF(VALUE(LEFT($A2050,3))=309,VLOOKUP(VALUE(MID($B2050,2,1)),_309_Table1,MATCH(MID($B2050,1,1),_309_Table1_ColumnLookup,0),FALSE)
+N("309"),
  IF(VALUE(LEFT($A2050,3))=310,VLOOKUP(VALUE(MID($B2050,2,1)),_310_Table1,MATCH(MID($B2050,1,1),_310_Table1_ColumnLookup,0),FALSE)
+N("310"),
  IF(AND(VALUE(LEFT($A2050,3))=311,LEN($I2050)=4),VLOOKUP($I2050,_311_Table1,MATCH($B2050,_311_Table1_ColumnLookup,0),FALSE),
  IF(AND(VALUE(LEFT($A2050,3))=311,OR($B2050="I2",$B2050="J2",$B2050="K2",$B2050="L2")),VLOOKUP('311'!$G$58,_311_Table1,MATCH(MID($B2050,1,1),_311_Table1_ColumnLookup,0),FALSE),
  IF(AND(VALUE(LEFT($A2050,3))=311,RIGHT($B2050,5)="Total"),VLOOKUP('311'!$G$59,_311_Table1,MATCH(MID($B2050,1,1),_311_Table1_ColumnLookup,0),FALSE),
  IF(VALUE(LEFT($A2050,3))=311,VLOOKUP(VALUE(MID($B2050,2,1)),_311_Table1,MATCH(MID($B2050,1,1),_311_Table1_ColumnLookup,0),FALSE)
+N("311"),
  IF(AND(VALUE(LEFT($A2050,3))=312,LEFT($G2050,10)="Unincepted",$B2050="G "),VLOOKUP(" ULO",_312_Table1,MATCH('312'!$N$16,_312_Table1_ColumnLookup,0),FALSE),
  IF(AND(VALUE(LEFT($A2050,3))=312,LEFT($G2050,10)="Unincepted",$B2050="O "),VLOOKUP(" ULO",_312_Table1,MATCH('312'!$V$16,_312_Table1_ColumnLookup,0),FALSE),
  IF(AND(VALUE(LEFT($A2050,3))=312,LEFT($G2050,10)="Unincepted",$B2050="Q "),VLOOKUP(" ULO",_312_Table1,MATCH('312'!$X$16,_312_Table1_ColumnLookup,0),FALSE),
  IF(AND(VALUE(LEFT($A2050,3))=312,LEFT($G2050,10)="Unincepted"),VLOOKUP(" ULO",_312_Table1,MATCH(LEFT($B2050,1),_312_Table1_ColumnLookup,0),FALSE),
  IF(AND(VALUE(LEFT($A2050,3))=312,LEFT($G2050,5)="Total",$B2050="G "),VLOOKUP('312'!$F$80,_312_Table1,MATCH('312'!$N$16,_312_Table1_ColumnLookup,0),FALSE),
  IF(AND(VALUE(LEFT($A2050,3))=312,LEFT($G2050,5)="Total",$B2050="O "),VLOOKUP('312'!$F$80,_312_Table1,MATCH('312'!$V$16,_312_Table1_ColumnLookup,0),FALSE),
  IF(AND(VALUE(LEFT($A2050,3))=312,LEFT($G2050,5)="Total",$B2050="Q "),VLOOKUP('312'!$F$80,_312_Table1,MATCH('312'!$X$16,_312_Table1_ColumnLookup,0),FALSE),
  IF(AND(VALUE(LEFT($A2050,3))=312,LEFT($G2050,5)="Total"),VLOOKUP('312'!$F$80,_312_Table1,MATCH(LEFT($B2050,1),_312_Table1_ColumnLookup,0),FALSE),
  IF(AND(VALUE(LEFT($A2050,3))=312,LEN($I2050)=4,$B2050="G"),VLOOKUP($I2050,_312_Table1,MATCH('312'!$N$16,_312_Table1_ColumnLookup,0),FALSE),
  IF(AND(VALUE(LEFT($A2050,3))=312,LEN($I2050)=4,$B2050="O"),VLOOKUP($I2050,_312_Table1,MATCH('312'!$V$16,_312_Table1_ColumnLookup,0),FALSE),
  IF(AND(VALUE(LEFT($A2050,3))=312,LEN($I2050)=4,$B2050="Q"),VLOOKUP($I2050,_312_Table1,MATCH('312'!$X$16,_312_Table1_ColumnLookup,0),FALSE),
  IF(AND(VALUE(LEFT($A2050,3))=312,LEN($I2050)=4),VLOOKUP($I2050,_312_Table1,MATCH(LEFT($B2050,1),_312_Table1_ColumnLookup,0),FALSE)
+N("312"),
  IF(VALUE(LEFT($A2050,3))=313,VLOOKUP(VALUE(MID($B2050,2,1)),_313_Table1,MATCH(MID($B2050,1,1),_313_Table1_ColumnLookup,0),FALSE)
+N("313"),
  IF(AND(VALUE(LEFT($A2050,3))=314,LEN($B2050)=3),VLOOKUP(VALUE(MID($B2050,2,2)),_314_Table1,MATCH(MID($B2050,1,1),_314_Table1_ColumnLookup,0),FALSE),
  IF(VALUE(LEFT($A2050,3))=314,VLOOKUP(VALUE(MID($B2050,2,1)),_314_Table1,MATCH(MID($B2050,1,1),_314_Table1_ColumnLookup,0),FALSE)
+N("314"),
""))))))))))))))))))))))))</f>
        <v>#N/A</v>
      </c>
      <c r="E2050" s="238" t="e">
        <f>IF(AND(VALUE(LEFT($A2050,3))=309,LEN($B2050)=3),VLOOKUP(VALUE(MID($B2050,2,2)),_309_Table2,MATCH(MID($B2050,1,1),_309_Table2_ColumnLookup,0),FALSE),
  IF($C2050="309 LCR SummaryA",OneYearSCR,IF($C2050="309 LCR SummaryB",UltimateSCR,IF(VALUE(LEFT($A2050,3))=309,VLOOKUP(VALUE(MID($B2050,2,1)),_309_Table2,MATCH(MID($B2050,1,1),_309_Table2_ColumnLookup,0),FALSE)
+N("309"),
  IF(VALUE(LEFT($A2050,3))=310,VLOOKUP(VALUE(MID($B2050,2,1)),_310_Table2,MATCH(MID($B2050,1,1),_310_Table2_ColumnLookup,0),FALSE)
+N("310"),
  IF(AND(VALUE(LEFT($A2050,3))=311,LEN($I2050)=4),VLOOKUP($I2050,_311_Table2,MATCH($B2050,_311_Table2_ColumnLookup,0),FALSE),
  IF(AND(VALUE(LEFT($A2050,3))=311,OR($B2050="I2",$B2050="J2",$B2050="K2",$B2050="L2")),VLOOKUP('311'!$G$58,_311_Table2,MATCH(MID($B2050,1,1),_311_Table2_ColumnLookup,0),FALSE),
  IF(AND(VALUE(LEFT($A2050,3))=311,RIGHT($B2050,5)="Total"),VLOOKUP('311'!$G$59,_311_Table2,MATCH(MID($B2050,1,1),_311_Table2_ColumnLookup,0),FALSE),
  IF(VALUE(LEFT($A2050,3))=311,VLOOKUP(VALUE(MID($B2050,2,1)),_311_Table2,MATCH(MID($B2050,1,1),_311_Table2_ColumnLookup,0),FALSE)
+N("311"),
  IF(AND(VALUE(LEFT($A2050,3))=312,LEFT($G2050,10)="Unincepted",$B2050="G "),VLOOKUP(" ULO",_312_Table2,MATCH('312'!$N$16,_312_Table2_ColumnLookup,0),FALSE),
  IF(AND(VALUE(LEFT($A2050,3))=312,LEFT($G2050,10)="Unincepted",$B2050="O "),VLOOKUP(" ULO",_312_Table2,MATCH('312'!$V$16,_312_Table2_ColumnLookup,0),FALSE),
  IF(AND(VALUE(LEFT($A2050,3))=312,LEFT($G2050,10)="Unincepted",$B2050="Q "),VLOOKUP(" ULO",_312_Table2,MATCH('312'!$X$16,_312_Table2_ColumnLookup,0),FALSE),
  IF(AND(VALUE(LEFT($A2050,3))=312,LEFT($G2050,10)="Unincepted"),VLOOKUP(" ULO",_312_Table2,MATCH(LEFT($B2050,1),_312_Table2_ColumnLookup,0),FALSE),
  IF(AND(VALUE(LEFT($A2050,3))=312,LEFT($G2050,5)="Total",$B2050="G "),VLOOKUP('312'!$F$80,_312_Table2,MATCH('312'!$N$16,_312_Table2_ColumnLookup,0),FALSE),
  IF(AND(VALUE(LEFT($A2050,3))=312,LEFT($G2050,5)="Total",$B2050="O "),VLOOKUP('312'!$F$80,_312_Table2,MATCH('312'!$V$16,_312_Table2_ColumnLookup,0),FALSE),
  IF(AND(VALUE(LEFT($A2050,3))=312,LEFT($G2050,5)="Total",$B2050="Q "),VLOOKUP('312'!$F$80,_312_Table2,MATCH('312'!$X$16,_312_Table2_ColumnLookup,0),FALSE),
  IF(AND(VALUE(LEFT($A2050,3))=312,LEFT($G2050,5)="Total"),VLOOKUP('312'!$F$80,_312_Table2,MATCH(LEFT($B2050,1),_312_Table2_ColumnLookup,0),FALSE),
  IF(AND(VALUE(LEFT($A2050,3))=312,LEN($I2050)=4,$B2050="G"),VLOOKUP($I2050,_312_Table2,MATCH('312'!$N$16,_312_Table2_ColumnLookup,0),FALSE),
  IF(AND(VALUE(LEFT($A2050,3))=312,LEN($I2050)=4,$B2050="O"),VLOOKUP($I2050,_312_Table2,MATCH('312'!$V$16,_312_Table2_ColumnLookup,0),FALSE),
  IF(AND(VALUE(LEFT($A2050,3))=312,LEN($I2050)=4,$B2050="Q"),VLOOKUP($I2050,_312_Table2,MATCH('312'!$X$16,_312_Table2_ColumnLookup,0),FALSE),
  IF(AND(VALUE(LEFT($A2050,3))=312,LEN($I2050)=4),VLOOKUP($I2050,_312_Table2,MATCH(LEFT($B2050,1),_312_Table2_ColumnLookup,0),FALSE)
+N("312"),
  IF(VALUE(LEFT($A2050,3))=313,VLOOKUP(VALUE(MID($B2050,2,1)),_313_Table2,MATCH(MID($B2050,1,1),_313_Table2_ColumnLookup,0),FALSE)
+N("313"),
  IF(AND(VALUE(LEFT($A2050,3))=314,LEN($B2050)=3),VLOOKUP(VALUE(MID($B2050,2,2)),_314_Table2,MATCH(MID($B2050,1,1),_314_Table2_ColumnLookup,0),FALSE),
  IF(VALUE(LEFT($A2050,3))=314,VLOOKUP(VALUE(MID($B2050,2,1)),_314_Table2,MATCH(MID($B2050,1,1),_314_Table2_ColumnLookup,0),FALSE)
+N("314"),
""))))))))))))))))))))))))</f>
        <v>#N/A</v>
      </c>
      <c r="F2050" s="238" t="e">
        <f>IF(AND(VALUE(LEFT($A2050,3))=309,LEN($B2050)=3),VLOOKUP(VALUE(MID($B2050,2,2)),_309_Table3,MATCH(MID($B2050,1,1),_309_Table3_ColumnLookup,0),FALSE),
  IF($C2050="309 LCR SummaryA",OneYearSCR,IF($C2050="309 LCR SummaryB",UltimateSCR,IF(VALUE(LEFT($A2050,3))=309,VLOOKUP(VALUE(MID($B2050,2,1)),_309_Table3,MATCH(MID($B2050,1,1),_309_Table3_ColumnLookup,0),FALSE)
+N("309"),
  IF(VALUE(LEFT($A2050,3))=310,VLOOKUP(VALUE(MID($B2050,2,1)),_310_Table3,MATCH(MID($B2050,1,1),_310_Table3_ColumnLookup,0),FALSE)
+N("310"),
  IF(AND(VALUE(LEFT($A2050,3))=311,LEN($I2050)=4),VLOOKUP($I2050,_311_Table3,MATCH($B2050,_311_Table3_ColumnLookup,0),FALSE),
  IF(AND(VALUE(LEFT($A2050,3))=311,OR($B2050="I2",$B2050="J2",$B2050="K2",$B2050="L2")),VLOOKUP('311'!$G$58,_311_Table3,MATCH(MID($B2050,1,1),_311_Table3_ColumnLookup,0),FALSE),
  IF(AND(VALUE(LEFT($A2050,3))=311,RIGHT($B2050,5)="Total"),VLOOKUP('311'!$G$59,_311_Table3,MATCH(MID($B2050,1,1),_311_Table3_ColumnLookup,0),FALSE),
  IF(VALUE(LEFT($A2050,3))=311,VLOOKUP(VALUE(MID($B2050,2,1)),_311_Table3,MATCH(MID($B2050,1,1),_311_Table3_ColumnLookup,0),FALSE)
+N("311"),
  IF(AND(VALUE(LEFT($A2050,3))=312,LEFT($G2050,10)="Unincepted",$B2050="G "),VLOOKUP(" ULO",_312_Table3,MATCH('312'!$N$16,_312_Table3_ColumnLookup,0),FALSE),
  IF(AND(VALUE(LEFT($A2050,3))=312,LEFT($G2050,10)="Unincepted",$B2050="O "),VLOOKUP(" ULO",_312_Table3,MATCH('312'!$V$16,_312_Table3_ColumnLookup,0),FALSE),
  IF(AND(VALUE(LEFT($A2050,3))=312,LEFT($G2050,10)="Unincepted",$B2050="Q "),VLOOKUP(" ULO",_312_Table3,MATCH('312'!$X$16,_312_Table3_ColumnLookup,0),FALSE),
  IF(AND(VALUE(LEFT($A2050,3))=312,LEFT($G2050,10)="Unincepted"),VLOOKUP(" ULO",_312_Table3,MATCH(LEFT($B2050,1),_312_Table3_ColumnLookup,0),FALSE),
  IF(AND(VALUE(LEFT($A2050,3))=312,LEFT($G2050,5)="Total",$B2050="G "),VLOOKUP('312'!$F$80,_312_Table3,MATCH('312'!$N$16,_312_Table3_ColumnLookup,0),FALSE),
  IF(AND(VALUE(LEFT($A2050,3))=312,LEFT($G2050,5)="Total",$B2050="O "),VLOOKUP('312'!$F$80,_312_Table3,MATCH('312'!$V$16,_312_Table3_ColumnLookup,0),FALSE),
  IF(AND(VALUE(LEFT($A2050,3))=312,LEFT($G2050,5)="Total",$B2050="Q "),VLOOKUP('312'!$F$80,_312_Table3,MATCH('312'!$X$16,_312_Table3_ColumnLookup,0),FALSE),
  IF(AND(VALUE(LEFT($A2050,3))=312,LEFT($G2050,5)="Total"),VLOOKUP('312'!$F$80,_312_Table3,MATCH(LEFT($B2050,1),_312_Table3_ColumnLookup,0),FALSE),
  IF(AND(VALUE(LEFT($A2050,3))=312,LEN($I2050)=4,$B2050="G"),VLOOKUP($I2050,_312_Table3,MATCH('312'!$N$16,_312_Table3_ColumnLookup,0),FALSE),
  IF(AND(VALUE(LEFT($A2050,3))=312,LEN($I2050)=4,$B2050="O"),VLOOKUP($I2050,_312_Table3,MATCH('312'!$V$16,_312_Table3_ColumnLookup,0),FALSE),
  IF(AND(VALUE(LEFT($A2050,3))=312,LEN($I2050)=4,$B2050="Q"),VLOOKUP($I2050,_312_Table3,MATCH('312'!$X$16,_312_Table3_ColumnLookup,0),FALSE),
  IF(AND(VALUE(LEFT($A2050,3))=312,LEN($I2050)=4),VLOOKUP($I2050,_312_Table3,MATCH(LEFT($B2050,1),_312_Table3_ColumnLookup,0),FALSE)
+N("312"),
  IF(VALUE(LEFT($A2050,3))=313,VLOOKUP(VALUE(MID($B2050,2,1)),_313_Table3,MATCH(MID($B2050,1,1),_313_Table3_ColumnLookup,0),FALSE)
+N("313"),
  IF(AND(VALUE(LEFT($A2050,3))=314,LEN($B2050)=3),VLOOKUP(VALUE(MID($B2050,2,2)),_314_Table3,MATCH(MID($B2050,1,1),_314_Table3_ColumnLookup,0),FALSE),
  IF(VALUE(LEFT($A2050,3))=314,VLOOKUP(VALUE(MID($B2050,2,1)),_314_Table3,MATCH(MID($B2050,1,1),_314_Table3_ColumnLookup,0),FALSE)
+N("314"),
""))))))))))))))))))))))))</f>
        <v>#N/A</v>
      </c>
      <c r="H2050" s="321" t="str">
        <f>IFERROR(
IF(ISERROR($D2050)=FALSE,$D2050,IF(ISERROR($E2050)=FALSE,$E2050,IF(ISERROR($F2050)=FALSE,$F2050
+N("012 checkboxes"),
IF(
IF(OR(LEFT($A2050,9)="Syndicate",LEFT($A2050,12)="NewSyndicate"),VLOOKUP($A2050,'012'!$J:$ZW,MATCH("Link to button",'012'!$J$1:$ZW$1,0),0)
+N("309 checkbox"),
IF($C2050="309 LCR Summary0",VLOOKUP("Notes990",'309'!$P:$ZZ,MATCH("Link to button",'309'!$P$1:$ZZ$1,0),0)
+N("313 checkboxes"),
IF($C2050="313 Financial Information0LcmVsScr",IF($C2050="309 LCR Summary0",VLOOKUP("LcmVsScr",'309'!$N:$ZZ,MATCH("Link to button",'309'!$N$1:$ZZ$1,0),0),
IF($C2050="313 Financial Information0LcrDocAttached",IF($C2050="309 LCR Summary0",VLOOKUP("LcrDocAttached",'309'!$N:$ZZ,MATCH("Link to button",'309'!$N$1:$ZZ$1,0),
0)))))))=1,TRUE,FALSE)
))),"")</f>
        <v/>
      </c>
    </row>
    <row r="2051" spans="1:8">
      <c r="A2051" s="237" t="e">
        <f>VLOOKUP($G2051,CSVLookups!$B:$R,MATCH(A$1,CSVLookups!$B$1:$R$1,0),FALSE)</f>
        <v>#N/A</v>
      </c>
      <c r="B2051" s="237" t="e">
        <f>VLOOKUP($G2051,CSVLookups!$B:$R,MATCH(B$1,CSVLookups!$B$1:$R$1,0),FALSE)</f>
        <v>#N/A</v>
      </c>
      <c r="C2051" s="238" t="e">
        <f t="shared" si="32"/>
        <v>#N/A</v>
      </c>
      <c r="D2051" s="238" t="e">
        <f>IF(AND(VALUE(LEFT($A2051,3))=309,LEN($B2051)=3),VLOOKUP(VALUE(MID($B2051,2,2)),_309_Table1,MATCH(MID($B2051,1,1),_309_Table1_ColumnLookup,0),FALSE),
  IF($C2051="309 LCR SummaryA",OneYearSCR,IF($C2051="309 LCR SummaryB",UltimateSCR,IF(VALUE(LEFT($A2051,3))=309,VLOOKUP(VALUE(MID($B2051,2,1)),_309_Table1,MATCH(MID($B2051,1,1),_309_Table1_ColumnLookup,0),FALSE)
+N("309"),
  IF(VALUE(LEFT($A2051,3))=310,VLOOKUP(VALUE(MID($B2051,2,1)),_310_Table1,MATCH(MID($B2051,1,1),_310_Table1_ColumnLookup,0),FALSE)
+N("310"),
  IF(AND(VALUE(LEFT($A2051,3))=311,LEN($I2051)=4),VLOOKUP($I2051,_311_Table1,MATCH($B2051,_311_Table1_ColumnLookup,0),FALSE),
  IF(AND(VALUE(LEFT($A2051,3))=311,OR($B2051="I2",$B2051="J2",$B2051="K2",$B2051="L2")),VLOOKUP('311'!$G$58,_311_Table1,MATCH(MID($B2051,1,1),_311_Table1_ColumnLookup,0),FALSE),
  IF(AND(VALUE(LEFT($A2051,3))=311,RIGHT($B2051,5)="Total"),VLOOKUP('311'!$G$59,_311_Table1,MATCH(MID($B2051,1,1),_311_Table1_ColumnLookup,0),FALSE),
  IF(VALUE(LEFT($A2051,3))=311,VLOOKUP(VALUE(MID($B2051,2,1)),_311_Table1,MATCH(MID($B2051,1,1),_311_Table1_ColumnLookup,0),FALSE)
+N("311"),
  IF(AND(VALUE(LEFT($A2051,3))=312,LEFT($G2051,10)="Unincepted",$B2051="G "),VLOOKUP(" ULO",_312_Table1,MATCH('312'!$N$16,_312_Table1_ColumnLookup,0),FALSE),
  IF(AND(VALUE(LEFT($A2051,3))=312,LEFT($G2051,10)="Unincepted",$B2051="O "),VLOOKUP(" ULO",_312_Table1,MATCH('312'!$V$16,_312_Table1_ColumnLookup,0),FALSE),
  IF(AND(VALUE(LEFT($A2051,3))=312,LEFT($G2051,10)="Unincepted",$B2051="Q "),VLOOKUP(" ULO",_312_Table1,MATCH('312'!$X$16,_312_Table1_ColumnLookup,0),FALSE),
  IF(AND(VALUE(LEFT($A2051,3))=312,LEFT($G2051,10)="Unincepted"),VLOOKUP(" ULO",_312_Table1,MATCH(LEFT($B2051,1),_312_Table1_ColumnLookup,0),FALSE),
  IF(AND(VALUE(LEFT($A2051,3))=312,LEFT($G2051,5)="Total",$B2051="G "),VLOOKUP('312'!$F$80,_312_Table1,MATCH('312'!$N$16,_312_Table1_ColumnLookup,0),FALSE),
  IF(AND(VALUE(LEFT($A2051,3))=312,LEFT($G2051,5)="Total",$B2051="O "),VLOOKUP('312'!$F$80,_312_Table1,MATCH('312'!$V$16,_312_Table1_ColumnLookup,0),FALSE),
  IF(AND(VALUE(LEFT($A2051,3))=312,LEFT($G2051,5)="Total",$B2051="Q "),VLOOKUP('312'!$F$80,_312_Table1,MATCH('312'!$X$16,_312_Table1_ColumnLookup,0),FALSE),
  IF(AND(VALUE(LEFT($A2051,3))=312,LEFT($G2051,5)="Total"),VLOOKUP('312'!$F$80,_312_Table1,MATCH(LEFT($B2051,1),_312_Table1_ColumnLookup,0),FALSE),
  IF(AND(VALUE(LEFT($A2051,3))=312,LEN($I2051)=4,$B2051="G"),VLOOKUP($I2051,_312_Table1,MATCH('312'!$N$16,_312_Table1_ColumnLookup,0),FALSE),
  IF(AND(VALUE(LEFT($A2051,3))=312,LEN($I2051)=4,$B2051="O"),VLOOKUP($I2051,_312_Table1,MATCH('312'!$V$16,_312_Table1_ColumnLookup,0),FALSE),
  IF(AND(VALUE(LEFT($A2051,3))=312,LEN($I2051)=4,$B2051="Q"),VLOOKUP($I2051,_312_Table1,MATCH('312'!$X$16,_312_Table1_ColumnLookup,0),FALSE),
  IF(AND(VALUE(LEFT($A2051,3))=312,LEN($I2051)=4),VLOOKUP($I2051,_312_Table1,MATCH(LEFT($B2051,1),_312_Table1_ColumnLookup,0),FALSE)
+N("312"),
  IF(VALUE(LEFT($A2051,3))=313,VLOOKUP(VALUE(MID($B2051,2,1)),_313_Table1,MATCH(MID($B2051,1,1),_313_Table1_ColumnLookup,0),FALSE)
+N("313"),
  IF(AND(VALUE(LEFT($A2051,3))=314,LEN($B2051)=3),VLOOKUP(VALUE(MID($B2051,2,2)),_314_Table1,MATCH(MID($B2051,1,1),_314_Table1_ColumnLookup,0),FALSE),
  IF(VALUE(LEFT($A2051,3))=314,VLOOKUP(VALUE(MID($B2051,2,1)),_314_Table1,MATCH(MID($B2051,1,1),_314_Table1_ColumnLookup,0),FALSE)
+N("314"),
""))))))))))))))))))))))))</f>
        <v>#N/A</v>
      </c>
      <c r="E2051" s="238" t="e">
        <f>IF(AND(VALUE(LEFT($A2051,3))=309,LEN($B2051)=3),VLOOKUP(VALUE(MID($B2051,2,2)),_309_Table2,MATCH(MID($B2051,1,1),_309_Table2_ColumnLookup,0),FALSE),
  IF($C2051="309 LCR SummaryA",OneYearSCR,IF($C2051="309 LCR SummaryB",UltimateSCR,IF(VALUE(LEFT($A2051,3))=309,VLOOKUP(VALUE(MID($B2051,2,1)),_309_Table2,MATCH(MID($B2051,1,1),_309_Table2_ColumnLookup,0),FALSE)
+N("309"),
  IF(VALUE(LEFT($A2051,3))=310,VLOOKUP(VALUE(MID($B2051,2,1)),_310_Table2,MATCH(MID($B2051,1,1),_310_Table2_ColumnLookup,0),FALSE)
+N("310"),
  IF(AND(VALUE(LEFT($A2051,3))=311,LEN($I2051)=4),VLOOKUP($I2051,_311_Table2,MATCH($B2051,_311_Table2_ColumnLookup,0),FALSE),
  IF(AND(VALUE(LEFT($A2051,3))=311,OR($B2051="I2",$B2051="J2",$B2051="K2",$B2051="L2")),VLOOKUP('311'!$G$58,_311_Table2,MATCH(MID($B2051,1,1),_311_Table2_ColumnLookup,0),FALSE),
  IF(AND(VALUE(LEFT($A2051,3))=311,RIGHT($B2051,5)="Total"),VLOOKUP('311'!$G$59,_311_Table2,MATCH(MID($B2051,1,1),_311_Table2_ColumnLookup,0),FALSE),
  IF(VALUE(LEFT($A2051,3))=311,VLOOKUP(VALUE(MID($B2051,2,1)),_311_Table2,MATCH(MID($B2051,1,1),_311_Table2_ColumnLookup,0),FALSE)
+N("311"),
  IF(AND(VALUE(LEFT($A2051,3))=312,LEFT($G2051,10)="Unincepted",$B2051="G "),VLOOKUP(" ULO",_312_Table2,MATCH('312'!$N$16,_312_Table2_ColumnLookup,0),FALSE),
  IF(AND(VALUE(LEFT($A2051,3))=312,LEFT($G2051,10)="Unincepted",$B2051="O "),VLOOKUP(" ULO",_312_Table2,MATCH('312'!$V$16,_312_Table2_ColumnLookup,0),FALSE),
  IF(AND(VALUE(LEFT($A2051,3))=312,LEFT($G2051,10)="Unincepted",$B2051="Q "),VLOOKUP(" ULO",_312_Table2,MATCH('312'!$X$16,_312_Table2_ColumnLookup,0),FALSE),
  IF(AND(VALUE(LEFT($A2051,3))=312,LEFT($G2051,10)="Unincepted"),VLOOKUP(" ULO",_312_Table2,MATCH(LEFT($B2051,1),_312_Table2_ColumnLookup,0),FALSE),
  IF(AND(VALUE(LEFT($A2051,3))=312,LEFT($G2051,5)="Total",$B2051="G "),VLOOKUP('312'!$F$80,_312_Table2,MATCH('312'!$N$16,_312_Table2_ColumnLookup,0),FALSE),
  IF(AND(VALUE(LEFT($A2051,3))=312,LEFT($G2051,5)="Total",$B2051="O "),VLOOKUP('312'!$F$80,_312_Table2,MATCH('312'!$V$16,_312_Table2_ColumnLookup,0),FALSE),
  IF(AND(VALUE(LEFT($A2051,3))=312,LEFT($G2051,5)="Total",$B2051="Q "),VLOOKUP('312'!$F$80,_312_Table2,MATCH('312'!$X$16,_312_Table2_ColumnLookup,0),FALSE),
  IF(AND(VALUE(LEFT($A2051,3))=312,LEFT($G2051,5)="Total"),VLOOKUP('312'!$F$80,_312_Table2,MATCH(LEFT($B2051,1),_312_Table2_ColumnLookup,0),FALSE),
  IF(AND(VALUE(LEFT($A2051,3))=312,LEN($I2051)=4,$B2051="G"),VLOOKUP($I2051,_312_Table2,MATCH('312'!$N$16,_312_Table2_ColumnLookup,0),FALSE),
  IF(AND(VALUE(LEFT($A2051,3))=312,LEN($I2051)=4,$B2051="O"),VLOOKUP($I2051,_312_Table2,MATCH('312'!$V$16,_312_Table2_ColumnLookup,0),FALSE),
  IF(AND(VALUE(LEFT($A2051,3))=312,LEN($I2051)=4,$B2051="Q"),VLOOKUP($I2051,_312_Table2,MATCH('312'!$X$16,_312_Table2_ColumnLookup,0),FALSE),
  IF(AND(VALUE(LEFT($A2051,3))=312,LEN($I2051)=4),VLOOKUP($I2051,_312_Table2,MATCH(LEFT($B2051,1),_312_Table2_ColumnLookup,0),FALSE)
+N("312"),
  IF(VALUE(LEFT($A2051,3))=313,VLOOKUP(VALUE(MID($B2051,2,1)),_313_Table2,MATCH(MID($B2051,1,1),_313_Table2_ColumnLookup,0),FALSE)
+N("313"),
  IF(AND(VALUE(LEFT($A2051,3))=314,LEN($B2051)=3),VLOOKUP(VALUE(MID($B2051,2,2)),_314_Table2,MATCH(MID($B2051,1,1),_314_Table2_ColumnLookup,0),FALSE),
  IF(VALUE(LEFT($A2051,3))=314,VLOOKUP(VALUE(MID($B2051,2,1)),_314_Table2,MATCH(MID($B2051,1,1),_314_Table2_ColumnLookup,0),FALSE)
+N("314"),
""))))))))))))))))))))))))</f>
        <v>#N/A</v>
      </c>
      <c r="F2051" s="238" t="e">
        <f>IF(AND(VALUE(LEFT($A2051,3))=309,LEN($B2051)=3),VLOOKUP(VALUE(MID($B2051,2,2)),_309_Table3,MATCH(MID($B2051,1,1),_309_Table3_ColumnLookup,0),FALSE),
  IF($C2051="309 LCR SummaryA",OneYearSCR,IF($C2051="309 LCR SummaryB",UltimateSCR,IF(VALUE(LEFT($A2051,3))=309,VLOOKUP(VALUE(MID($B2051,2,1)),_309_Table3,MATCH(MID($B2051,1,1),_309_Table3_ColumnLookup,0),FALSE)
+N("309"),
  IF(VALUE(LEFT($A2051,3))=310,VLOOKUP(VALUE(MID($B2051,2,1)),_310_Table3,MATCH(MID($B2051,1,1),_310_Table3_ColumnLookup,0),FALSE)
+N("310"),
  IF(AND(VALUE(LEFT($A2051,3))=311,LEN($I2051)=4),VLOOKUP($I2051,_311_Table3,MATCH($B2051,_311_Table3_ColumnLookup,0),FALSE),
  IF(AND(VALUE(LEFT($A2051,3))=311,OR($B2051="I2",$B2051="J2",$B2051="K2",$B2051="L2")),VLOOKUP('311'!$G$58,_311_Table3,MATCH(MID($B2051,1,1),_311_Table3_ColumnLookup,0),FALSE),
  IF(AND(VALUE(LEFT($A2051,3))=311,RIGHT($B2051,5)="Total"),VLOOKUP('311'!$G$59,_311_Table3,MATCH(MID($B2051,1,1),_311_Table3_ColumnLookup,0),FALSE),
  IF(VALUE(LEFT($A2051,3))=311,VLOOKUP(VALUE(MID($B2051,2,1)),_311_Table3,MATCH(MID($B2051,1,1),_311_Table3_ColumnLookup,0),FALSE)
+N("311"),
  IF(AND(VALUE(LEFT($A2051,3))=312,LEFT($G2051,10)="Unincepted",$B2051="G "),VLOOKUP(" ULO",_312_Table3,MATCH('312'!$N$16,_312_Table3_ColumnLookup,0),FALSE),
  IF(AND(VALUE(LEFT($A2051,3))=312,LEFT($G2051,10)="Unincepted",$B2051="O "),VLOOKUP(" ULO",_312_Table3,MATCH('312'!$V$16,_312_Table3_ColumnLookup,0),FALSE),
  IF(AND(VALUE(LEFT($A2051,3))=312,LEFT($G2051,10)="Unincepted",$B2051="Q "),VLOOKUP(" ULO",_312_Table3,MATCH('312'!$X$16,_312_Table3_ColumnLookup,0),FALSE),
  IF(AND(VALUE(LEFT($A2051,3))=312,LEFT($G2051,10)="Unincepted"),VLOOKUP(" ULO",_312_Table3,MATCH(LEFT($B2051,1),_312_Table3_ColumnLookup,0),FALSE),
  IF(AND(VALUE(LEFT($A2051,3))=312,LEFT($G2051,5)="Total",$B2051="G "),VLOOKUP('312'!$F$80,_312_Table3,MATCH('312'!$N$16,_312_Table3_ColumnLookup,0),FALSE),
  IF(AND(VALUE(LEFT($A2051,3))=312,LEFT($G2051,5)="Total",$B2051="O "),VLOOKUP('312'!$F$80,_312_Table3,MATCH('312'!$V$16,_312_Table3_ColumnLookup,0),FALSE),
  IF(AND(VALUE(LEFT($A2051,3))=312,LEFT($G2051,5)="Total",$B2051="Q "),VLOOKUP('312'!$F$80,_312_Table3,MATCH('312'!$X$16,_312_Table3_ColumnLookup,0),FALSE),
  IF(AND(VALUE(LEFT($A2051,3))=312,LEFT($G2051,5)="Total"),VLOOKUP('312'!$F$80,_312_Table3,MATCH(LEFT($B2051,1),_312_Table3_ColumnLookup,0),FALSE),
  IF(AND(VALUE(LEFT($A2051,3))=312,LEN($I2051)=4,$B2051="G"),VLOOKUP($I2051,_312_Table3,MATCH('312'!$N$16,_312_Table3_ColumnLookup,0),FALSE),
  IF(AND(VALUE(LEFT($A2051,3))=312,LEN($I2051)=4,$B2051="O"),VLOOKUP($I2051,_312_Table3,MATCH('312'!$V$16,_312_Table3_ColumnLookup,0),FALSE),
  IF(AND(VALUE(LEFT($A2051,3))=312,LEN($I2051)=4,$B2051="Q"),VLOOKUP($I2051,_312_Table3,MATCH('312'!$X$16,_312_Table3_ColumnLookup,0),FALSE),
  IF(AND(VALUE(LEFT($A2051,3))=312,LEN($I2051)=4),VLOOKUP($I2051,_312_Table3,MATCH(LEFT($B2051,1),_312_Table3_ColumnLookup,0),FALSE)
+N("312"),
  IF(VALUE(LEFT($A2051,3))=313,VLOOKUP(VALUE(MID($B2051,2,1)),_313_Table3,MATCH(MID($B2051,1,1),_313_Table3_ColumnLookup,0),FALSE)
+N("313"),
  IF(AND(VALUE(LEFT($A2051,3))=314,LEN($B2051)=3),VLOOKUP(VALUE(MID($B2051,2,2)),_314_Table3,MATCH(MID($B2051,1,1),_314_Table3_ColumnLookup,0),FALSE),
  IF(VALUE(LEFT($A2051,3))=314,VLOOKUP(VALUE(MID($B2051,2,1)),_314_Table3,MATCH(MID($B2051,1,1),_314_Table3_ColumnLookup,0),FALSE)
+N("314"),
""))))))))))))))))))))))))</f>
        <v>#N/A</v>
      </c>
      <c r="H2051" s="321" t="str">
        <f>IFERROR(
IF(ISERROR($D2051)=FALSE,$D2051,IF(ISERROR($E2051)=FALSE,$E2051,IF(ISERROR($F2051)=FALSE,$F2051
+N("012 checkboxes"),
IF(
IF(OR(LEFT($A2051,9)="Syndicate",LEFT($A2051,12)="NewSyndicate"),VLOOKUP($A2051,'012'!$J:$ZW,MATCH("Link to button",'012'!$J$1:$ZW$1,0),0)
+N("309 checkbox"),
IF($C2051="309 LCR Summary0",VLOOKUP("Notes990",'309'!$P:$ZZ,MATCH("Link to button",'309'!$P$1:$ZZ$1,0),0)
+N("313 checkboxes"),
IF($C2051="313 Financial Information0LcmVsScr",IF($C2051="309 LCR Summary0",VLOOKUP("LcmVsScr",'309'!$N:$ZZ,MATCH("Link to button",'309'!$N$1:$ZZ$1,0),0),
IF($C2051="313 Financial Information0LcrDocAttached",IF($C2051="309 LCR Summary0",VLOOKUP("LcrDocAttached",'309'!$N:$ZZ,MATCH("Link to button",'309'!$N$1:$ZZ$1,0),
0)))))))=1,TRUE,FALSE)
))),"")</f>
        <v/>
      </c>
    </row>
    <row r="2052" spans="1:8">
      <c r="A2052" s="237" t="e">
        <f>VLOOKUP($G2052,CSVLookups!$B:$R,MATCH(A$1,CSVLookups!$B$1:$R$1,0),FALSE)</f>
        <v>#N/A</v>
      </c>
      <c r="B2052" s="237" t="e">
        <f>VLOOKUP($G2052,CSVLookups!$B:$R,MATCH(B$1,CSVLookups!$B$1:$R$1,0),FALSE)</f>
        <v>#N/A</v>
      </c>
      <c r="C2052" s="238" t="e">
        <f t="shared" si="32"/>
        <v>#N/A</v>
      </c>
      <c r="D2052" s="238" t="e">
        <f>IF(AND(VALUE(LEFT($A2052,3))=309,LEN($B2052)=3),VLOOKUP(VALUE(MID($B2052,2,2)),_309_Table1,MATCH(MID($B2052,1,1),_309_Table1_ColumnLookup,0),FALSE),
  IF($C2052="309 LCR SummaryA",OneYearSCR,IF($C2052="309 LCR SummaryB",UltimateSCR,IF(VALUE(LEFT($A2052,3))=309,VLOOKUP(VALUE(MID($B2052,2,1)),_309_Table1,MATCH(MID($B2052,1,1),_309_Table1_ColumnLookup,0),FALSE)
+N("309"),
  IF(VALUE(LEFT($A2052,3))=310,VLOOKUP(VALUE(MID($B2052,2,1)),_310_Table1,MATCH(MID($B2052,1,1),_310_Table1_ColumnLookup,0),FALSE)
+N("310"),
  IF(AND(VALUE(LEFT($A2052,3))=311,LEN($I2052)=4),VLOOKUP($I2052,_311_Table1,MATCH($B2052,_311_Table1_ColumnLookup,0),FALSE),
  IF(AND(VALUE(LEFT($A2052,3))=311,OR($B2052="I2",$B2052="J2",$B2052="K2",$B2052="L2")),VLOOKUP('311'!$G$58,_311_Table1,MATCH(MID($B2052,1,1),_311_Table1_ColumnLookup,0),FALSE),
  IF(AND(VALUE(LEFT($A2052,3))=311,RIGHT($B2052,5)="Total"),VLOOKUP('311'!$G$59,_311_Table1,MATCH(MID($B2052,1,1),_311_Table1_ColumnLookup,0),FALSE),
  IF(VALUE(LEFT($A2052,3))=311,VLOOKUP(VALUE(MID($B2052,2,1)),_311_Table1,MATCH(MID($B2052,1,1),_311_Table1_ColumnLookup,0),FALSE)
+N("311"),
  IF(AND(VALUE(LEFT($A2052,3))=312,LEFT($G2052,10)="Unincepted",$B2052="G "),VLOOKUP(" ULO",_312_Table1,MATCH('312'!$N$16,_312_Table1_ColumnLookup,0),FALSE),
  IF(AND(VALUE(LEFT($A2052,3))=312,LEFT($G2052,10)="Unincepted",$B2052="O "),VLOOKUP(" ULO",_312_Table1,MATCH('312'!$V$16,_312_Table1_ColumnLookup,0),FALSE),
  IF(AND(VALUE(LEFT($A2052,3))=312,LEFT($G2052,10)="Unincepted",$B2052="Q "),VLOOKUP(" ULO",_312_Table1,MATCH('312'!$X$16,_312_Table1_ColumnLookup,0),FALSE),
  IF(AND(VALUE(LEFT($A2052,3))=312,LEFT($G2052,10)="Unincepted"),VLOOKUP(" ULO",_312_Table1,MATCH(LEFT($B2052,1),_312_Table1_ColumnLookup,0),FALSE),
  IF(AND(VALUE(LEFT($A2052,3))=312,LEFT($G2052,5)="Total",$B2052="G "),VLOOKUP('312'!$F$80,_312_Table1,MATCH('312'!$N$16,_312_Table1_ColumnLookup,0),FALSE),
  IF(AND(VALUE(LEFT($A2052,3))=312,LEFT($G2052,5)="Total",$B2052="O "),VLOOKUP('312'!$F$80,_312_Table1,MATCH('312'!$V$16,_312_Table1_ColumnLookup,0),FALSE),
  IF(AND(VALUE(LEFT($A2052,3))=312,LEFT($G2052,5)="Total",$B2052="Q "),VLOOKUP('312'!$F$80,_312_Table1,MATCH('312'!$X$16,_312_Table1_ColumnLookup,0),FALSE),
  IF(AND(VALUE(LEFT($A2052,3))=312,LEFT($G2052,5)="Total"),VLOOKUP('312'!$F$80,_312_Table1,MATCH(LEFT($B2052,1),_312_Table1_ColumnLookup,0),FALSE),
  IF(AND(VALUE(LEFT($A2052,3))=312,LEN($I2052)=4,$B2052="G"),VLOOKUP($I2052,_312_Table1,MATCH('312'!$N$16,_312_Table1_ColumnLookup,0),FALSE),
  IF(AND(VALUE(LEFT($A2052,3))=312,LEN($I2052)=4,$B2052="O"),VLOOKUP($I2052,_312_Table1,MATCH('312'!$V$16,_312_Table1_ColumnLookup,0),FALSE),
  IF(AND(VALUE(LEFT($A2052,3))=312,LEN($I2052)=4,$B2052="Q"),VLOOKUP($I2052,_312_Table1,MATCH('312'!$X$16,_312_Table1_ColumnLookup,0),FALSE),
  IF(AND(VALUE(LEFT($A2052,3))=312,LEN($I2052)=4),VLOOKUP($I2052,_312_Table1,MATCH(LEFT($B2052,1),_312_Table1_ColumnLookup,0),FALSE)
+N("312"),
  IF(VALUE(LEFT($A2052,3))=313,VLOOKUP(VALUE(MID($B2052,2,1)),_313_Table1,MATCH(MID($B2052,1,1),_313_Table1_ColumnLookup,0),FALSE)
+N("313"),
  IF(AND(VALUE(LEFT($A2052,3))=314,LEN($B2052)=3),VLOOKUP(VALUE(MID($B2052,2,2)),_314_Table1,MATCH(MID($B2052,1,1),_314_Table1_ColumnLookup,0),FALSE),
  IF(VALUE(LEFT($A2052,3))=314,VLOOKUP(VALUE(MID($B2052,2,1)),_314_Table1,MATCH(MID($B2052,1,1),_314_Table1_ColumnLookup,0),FALSE)
+N("314"),
""))))))))))))))))))))))))</f>
        <v>#N/A</v>
      </c>
      <c r="E2052" s="238" t="e">
        <f>IF(AND(VALUE(LEFT($A2052,3))=309,LEN($B2052)=3),VLOOKUP(VALUE(MID($B2052,2,2)),_309_Table2,MATCH(MID($B2052,1,1),_309_Table2_ColumnLookup,0),FALSE),
  IF($C2052="309 LCR SummaryA",OneYearSCR,IF($C2052="309 LCR SummaryB",UltimateSCR,IF(VALUE(LEFT($A2052,3))=309,VLOOKUP(VALUE(MID($B2052,2,1)),_309_Table2,MATCH(MID($B2052,1,1),_309_Table2_ColumnLookup,0),FALSE)
+N("309"),
  IF(VALUE(LEFT($A2052,3))=310,VLOOKUP(VALUE(MID($B2052,2,1)),_310_Table2,MATCH(MID($B2052,1,1),_310_Table2_ColumnLookup,0),FALSE)
+N("310"),
  IF(AND(VALUE(LEFT($A2052,3))=311,LEN($I2052)=4),VLOOKUP($I2052,_311_Table2,MATCH($B2052,_311_Table2_ColumnLookup,0),FALSE),
  IF(AND(VALUE(LEFT($A2052,3))=311,OR($B2052="I2",$B2052="J2",$B2052="K2",$B2052="L2")),VLOOKUP('311'!$G$58,_311_Table2,MATCH(MID($B2052,1,1),_311_Table2_ColumnLookup,0),FALSE),
  IF(AND(VALUE(LEFT($A2052,3))=311,RIGHT($B2052,5)="Total"),VLOOKUP('311'!$G$59,_311_Table2,MATCH(MID($B2052,1,1),_311_Table2_ColumnLookup,0),FALSE),
  IF(VALUE(LEFT($A2052,3))=311,VLOOKUP(VALUE(MID($B2052,2,1)),_311_Table2,MATCH(MID($B2052,1,1),_311_Table2_ColumnLookup,0),FALSE)
+N("311"),
  IF(AND(VALUE(LEFT($A2052,3))=312,LEFT($G2052,10)="Unincepted",$B2052="G "),VLOOKUP(" ULO",_312_Table2,MATCH('312'!$N$16,_312_Table2_ColumnLookup,0),FALSE),
  IF(AND(VALUE(LEFT($A2052,3))=312,LEFT($G2052,10)="Unincepted",$B2052="O "),VLOOKUP(" ULO",_312_Table2,MATCH('312'!$V$16,_312_Table2_ColumnLookup,0),FALSE),
  IF(AND(VALUE(LEFT($A2052,3))=312,LEFT($G2052,10)="Unincepted",$B2052="Q "),VLOOKUP(" ULO",_312_Table2,MATCH('312'!$X$16,_312_Table2_ColumnLookup,0),FALSE),
  IF(AND(VALUE(LEFT($A2052,3))=312,LEFT($G2052,10)="Unincepted"),VLOOKUP(" ULO",_312_Table2,MATCH(LEFT($B2052,1),_312_Table2_ColumnLookup,0),FALSE),
  IF(AND(VALUE(LEFT($A2052,3))=312,LEFT($G2052,5)="Total",$B2052="G "),VLOOKUP('312'!$F$80,_312_Table2,MATCH('312'!$N$16,_312_Table2_ColumnLookup,0),FALSE),
  IF(AND(VALUE(LEFT($A2052,3))=312,LEFT($G2052,5)="Total",$B2052="O "),VLOOKUP('312'!$F$80,_312_Table2,MATCH('312'!$V$16,_312_Table2_ColumnLookup,0),FALSE),
  IF(AND(VALUE(LEFT($A2052,3))=312,LEFT($G2052,5)="Total",$B2052="Q "),VLOOKUP('312'!$F$80,_312_Table2,MATCH('312'!$X$16,_312_Table2_ColumnLookup,0),FALSE),
  IF(AND(VALUE(LEFT($A2052,3))=312,LEFT($G2052,5)="Total"),VLOOKUP('312'!$F$80,_312_Table2,MATCH(LEFT($B2052,1),_312_Table2_ColumnLookup,0),FALSE),
  IF(AND(VALUE(LEFT($A2052,3))=312,LEN($I2052)=4,$B2052="G"),VLOOKUP($I2052,_312_Table2,MATCH('312'!$N$16,_312_Table2_ColumnLookup,0),FALSE),
  IF(AND(VALUE(LEFT($A2052,3))=312,LEN($I2052)=4,$B2052="O"),VLOOKUP($I2052,_312_Table2,MATCH('312'!$V$16,_312_Table2_ColumnLookup,0),FALSE),
  IF(AND(VALUE(LEFT($A2052,3))=312,LEN($I2052)=4,$B2052="Q"),VLOOKUP($I2052,_312_Table2,MATCH('312'!$X$16,_312_Table2_ColumnLookup,0),FALSE),
  IF(AND(VALUE(LEFT($A2052,3))=312,LEN($I2052)=4),VLOOKUP($I2052,_312_Table2,MATCH(LEFT($B2052,1),_312_Table2_ColumnLookup,0),FALSE)
+N("312"),
  IF(VALUE(LEFT($A2052,3))=313,VLOOKUP(VALUE(MID($B2052,2,1)),_313_Table2,MATCH(MID($B2052,1,1),_313_Table2_ColumnLookup,0),FALSE)
+N("313"),
  IF(AND(VALUE(LEFT($A2052,3))=314,LEN($B2052)=3),VLOOKUP(VALUE(MID($B2052,2,2)),_314_Table2,MATCH(MID($B2052,1,1),_314_Table2_ColumnLookup,0),FALSE),
  IF(VALUE(LEFT($A2052,3))=314,VLOOKUP(VALUE(MID($B2052,2,1)),_314_Table2,MATCH(MID($B2052,1,1),_314_Table2_ColumnLookup,0),FALSE)
+N("314"),
""))))))))))))))))))))))))</f>
        <v>#N/A</v>
      </c>
      <c r="F2052" s="238" t="e">
        <f>IF(AND(VALUE(LEFT($A2052,3))=309,LEN($B2052)=3),VLOOKUP(VALUE(MID($B2052,2,2)),_309_Table3,MATCH(MID($B2052,1,1),_309_Table3_ColumnLookup,0),FALSE),
  IF($C2052="309 LCR SummaryA",OneYearSCR,IF($C2052="309 LCR SummaryB",UltimateSCR,IF(VALUE(LEFT($A2052,3))=309,VLOOKUP(VALUE(MID($B2052,2,1)),_309_Table3,MATCH(MID($B2052,1,1),_309_Table3_ColumnLookup,0),FALSE)
+N("309"),
  IF(VALUE(LEFT($A2052,3))=310,VLOOKUP(VALUE(MID($B2052,2,1)),_310_Table3,MATCH(MID($B2052,1,1),_310_Table3_ColumnLookup,0),FALSE)
+N("310"),
  IF(AND(VALUE(LEFT($A2052,3))=311,LEN($I2052)=4),VLOOKUP($I2052,_311_Table3,MATCH($B2052,_311_Table3_ColumnLookup,0),FALSE),
  IF(AND(VALUE(LEFT($A2052,3))=311,OR($B2052="I2",$B2052="J2",$B2052="K2",$B2052="L2")),VLOOKUP('311'!$G$58,_311_Table3,MATCH(MID($B2052,1,1),_311_Table3_ColumnLookup,0),FALSE),
  IF(AND(VALUE(LEFT($A2052,3))=311,RIGHT($B2052,5)="Total"),VLOOKUP('311'!$G$59,_311_Table3,MATCH(MID($B2052,1,1),_311_Table3_ColumnLookup,0),FALSE),
  IF(VALUE(LEFT($A2052,3))=311,VLOOKUP(VALUE(MID($B2052,2,1)),_311_Table3,MATCH(MID($B2052,1,1),_311_Table3_ColumnLookup,0),FALSE)
+N("311"),
  IF(AND(VALUE(LEFT($A2052,3))=312,LEFT($G2052,10)="Unincepted",$B2052="G "),VLOOKUP(" ULO",_312_Table3,MATCH('312'!$N$16,_312_Table3_ColumnLookup,0),FALSE),
  IF(AND(VALUE(LEFT($A2052,3))=312,LEFT($G2052,10)="Unincepted",$B2052="O "),VLOOKUP(" ULO",_312_Table3,MATCH('312'!$V$16,_312_Table3_ColumnLookup,0),FALSE),
  IF(AND(VALUE(LEFT($A2052,3))=312,LEFT($G2052,10)="Unincepted",$B2052="Q "),VLOOKUP(" ULO",_312_Table3,MATCH('312'!$X$16,_312_Table3_ColumnLookup,0),FALSE),
  IF(AND(VALUE(LEFT($A2052,3))=312,LEFT($G2052,10)="Unincepted"),VLOOKUP(" ULO",_312_Table3,MATCH(LEFT($B2052,1),_312_Table3_ColumnLookup,0),FALSE),
  IF(AND(VALUE(LEFT($A2052,3))=312,LEFT($G2052,5)="Total",$B2052="G "),VLOOKUP('312'!$F$80,_312_Table3,MATCH('312'!$N$16,_312_Table3_ColumnLookup,0),FALSE),
  IF(AND(VALUE(LEFT($A2052,3))=312,LEFT($G2052,5)="Total",$B2052="O "),VLOOKUP('312'!$F$80,_312_Table3,MATCH('312'!$V$16,_312_Table3_ColumnLookup,0),FALSE),
  IF(AND(VALUE(LEFT($A2052,3))=312,LEFT($G2052,5)="Total",$B2052="Q "),VLOOKUP('312'!$F$80,_312_Table3,MATCH('312'!$X$16,_312_Table3_ColumnLookup,0),FALSE),
  IF(AND(VALUE(LEFT($A2052,3))=312,LEFT($G2052,5)="Total"),VLOOKUP('312'!$F$80,_312_Table3,MATCH(LEFT($B2052,1),_312_Table3_ColumnLookup,0),FALSE),
  IF(AND(VALUE(LEFT($A2052,3))=312,LEN($I2052)=4,$B2052="G"),VLOOKUP($I2052,_312_Table3,MATCH('312'!$N$16,_312_Table3_ColumnLookup,0),FALSE),
  IF(AND(VALUE(LEFT($A2052,3))=312,LEN($I2052)=4,$B2052="O"),VLOOKUP($I2052,_312_Table3,MATCH('312'!$V$16,_312_Table3_ColumnLookup,0),FALSE),
  IF(AND(VALUE(LEFT($A2052,3))=312,LEN($I2052)=4,$B2052="Q"),VLOOKUP($I2052,_312_Table3,MATCH('312'!$X$16,_312_Table3_ColumnLookup,0),FALSE),
  IF(AND(VALUE(LEFT($A2052,3))=312,LEN($I2052)=4),VLOOKUP($I2052,_312_Table3,MATCH(LEFT($B2052,1),_312_Table3_ColumnLookup,0),FALSE)
+N("312"),
  IF(VALUE(LEFT($A2052,3))=313,VLOOKUP(VALUE(MID($B2052,2,1)),_313_Table3,MATCH(MID($B2052,1,1),_313_Table3_ColumnLookup,0),FALSE)
+N("313"),
  IF(AND(VALUE(LEFT($A2052,3))=314,LEN($B2052)=3),VLOOKUP(VALUE(MID($B2052,2,2)),_314_Table3,MATCH(MID($B2052,1,1),_314_Table3_ColumnLookup,0),FALSE),
  IF(VALUE(LEFT($A2052,3))=314,VLOOKUP(VALUE(MID($B2052,2,1)),_314_Table3,MATCH(MID($B2052,1,1),_314_Table3_ColumnLookup,0),FALSE)
+N("314"),
""))))))))))))))))))))))))</f>
        <v>#N/A</v>
      </c>
      <c r="H2052" s="321" t="str">
        <f>IFERROR(
IF(ISERROR($D2052)=FALSE,$D2052,IF(ISERROR($E2052)=FALSE,$E2052,IF(ISERROR($F2052)=FALSE,$F2052
+N("012 checkboxes"),
IF(
IF(OR(LEFT($A2052,9)="Syndicate",LEFT($A2052,12)="NewSyndicate"),VLOOKUP($A2052,'012'!$J:$ZW,MATCH("Link to button",'012'!$J$1:$ZW$1,0),0)
+N("309 checkbox"),
IF($C2052="309 LCR Summary0",VLOOKUP("Notes990",'309'!$P:$ZZ,MATCH("Link to button",'309'!$P$1:$ZZ$1,0),0)
+N("313 checkboxes"),
IF($C2052="313 Financial Information0LcmVsScr",IF($C2052="309 LCR Summary0",VLOOKUP("LcmVsScr",'309'!$N:$ZZ,MATCH("Link to button",'309'!$N$1:$ZZ$1,0),0),
IF($C2052="313 Financial Information0LcrDocAttached",IF($C2052="309 LCR Summary0",VLOOKUP("LcrDocAttached",'309'!$N:$ZZ,MATCH("Link to button",'309'!$N$1:$ZZ$1,0),
0)))))))=1,TRUE,FALSE)
))),"")</f>
        <v/>
      </c>
    </row>
    <row r="2053" spans="1:8">
      <c r="A2053" s="237" t="e">
        <f>VLOOKUP($G2053,CSVLookups!$B:$R,MATCH(A$1,CSVLookups!$B$1:$R$1,0),FALSE)</f>
        <v>#N/A</v>
      </c>
      <c r="B2053" s="237" t="e">
        <f>VLOOKUP($G2053,CSVLookups!$B:$R,MATCH(B$1,CSVLookups!$B$1:$R$1,0),FALSE)</f>
        <v>#N/A</v>
      </c>
      <c r="C2053" s="238" t="e">
        <f t="shared" si="32"/>
        <v>#N/A</v>
      </c>
      <c r="D2053" s="238" t="e">
        <f>IF(AND(VALUE(LEFT($A2053,3))=309,LEN($B2053)=3),VLOOKUP(VALUE(MID($B2053,2,2)),_309_Table1,MATCH(MID($B2053,1,1),_309_Table1_ColumnLookup,0),FALSE),
  IF($C2053="309 LCR SummaryA",OneYearSCR,IF($C2053="309 LCR SummaryB",UltimateSCR,IF(VALUE(LEFT($A2053,3))=309,VLOOKUP(VALUE(MID($B2053,2,1)),_309_Table1,MATCH(MID($B2053,1,1),_309_Table1_ColumnLookup,0),FALSE)
+N("309"),
  IF(VALUE(LEFT($A2053,3))=310,VLOOKUP(VALUE(MID($B2053,2,1)),_310_Table1,MATCH(MID($B2053,1,1),_310_Table1_ColumnLookup,0),FALSE)
+N("310"),
  IF(AND(VALUE(LEFT($A2053,3))=311,LEN($I2053)=4),VLOOKUP($I2053,_311_Table1,MATCH($B2053,_311_Table1_ColumnLookup,0),FALSE),
  IF(AND(VALUE(LEFT($A2053,3))=311,OR($B2053="I2",$B2053="J2",$B2053="K2",$B2053="L2")),VLOOKUP('311'!$G$58,_311_Table1,MATCH(MID($B2053,1,1),_311_Table1_ColumnLookup,0),FALSE),
  IF(AND(VALUE(LEFT($A2053,3))=311,RIGHT($B2053,5)="Total"),VLOOKUP('311'!$G$59,_311_Table1,MATCH(MID($B2053,1,1),_311_Table1_ColumnLookup,0),FALSE),
  IF(VALUE(LEFT($A2053,3))=311,VLOOKUP(VALUE(MID($B2053,2,1)),_311_Table1,MATCH(MID($B2053,1,1),_311_Table1_ColumnLookup,0),FALSE)
+N("311"),
  IF(AND(VALUE(LEFT($A2053,3))=312,LEFT($G2053,10)="Unincepted",$B2053="G "),VLOOKUP(" ULO",_312_Table1,MATCH('312'!$N$16,_312_Table1_ColumnLookup,0),FALSE),
  IF(AND(VALUE(LEFT($A2053,3))=312,LEFT($G2053,10)="Unincepted",$B2053="O "),VLOOKUP(" ULO",_312_Table1,MATCH('312'!$V$16,_312_Table1_ColumnLookup,0),FALSE),
  IF(AND(VALUE(LEFT($A2053,3))=312,LEFT($G2053,10)="Unincepted",$B2053="Q "),VLOOKUP(" ULO",_312_Table1,MATCH('312'!$X$16,_312_Table1_ColumnLookup,0),FALSE),
  IF(AND(VALUE(LEFT($A2053,3))=312,LEFT($G2053,10)="Unincepted"),VLOOKUP(" ULO",_312_Table1,MATCH(LEFT($B2053,1),_312_Table1_ColumnLookup,0),FALSE),
  IF(AND(VALUE(LEFT($A2053,3))=312,LEFT($G2053,5)="Total",$B2053="G "),VLOOKUP('312'!$F$80,_312_Table1,MATCH('312'!$N$16,_312_Table1_ColumnLookup,0),FALSE),
  IF(AND(VALUE(LEFT($A2053,3))=312,LEFT($G2053,5)="Total",$B2053="O "),VLOOKUP('312'!$F$80,_312_Table1,MATCH('312'!$V$16,_312_Table1_ColumnLookup,0),FALSE),
  IF(AND(VALUE(LEFT($A2053,3))=312,LEFT($G2053,5)="Total",$B2053="Q "),VLOOKUP('312'!$F$80,_312_Table1,MATCH('312'!$X$16,_312_Table1_ColumnLookup,0),FALSE),
  IF(AND(VALUE(LEFT($A2053,3))=312,LEFT($G2053,5)="Total"),VLOOKUP('312'!$F$80,_312_Table1,MATCH(LEFT($B2053,1),_312_Table1_ColumnLookup,0),FALSE),
  IF(AND(VALUE(LEFT($A2053,3))=312,LEN($I2053)=4,$B2053="G"),VLOOKUP($I2053,_312_Table1,MATCH('312'!$N$16,_312_Table1_ColumnLookup,0),FALSE),
  IF(AND(VALUE(LEFT($A2053,3))=312,LEN($I2053)=4,$B2053="O"),VLOOKUP($I2053,_312_Table1,MATCH('312'!$V$16,_312_Table1_ColumnLookup,0),FALSE),
  IF(AND(VALUE(LEFT($A2053,3))=312,LEN($I2053)=4,$B2053="Q"),VLOOKUP($I2053,_312_Table1,MATCH('312'!$X$16,_312_Table1_ColumnLookup,0),FALSE),
  IF(AND(VALUE(LEFT($A2053,3))=312,LEN($I2053)=4),VLOOKUP($I2053,_312_Table1,MATCH(LEFT($B2053,1),_312_Table1_ColumnLookup,0),FALSE)
+N("312"),
  IF(VALUE(LEFT($A2053,3))=313,VLOOKUP(VALUE(MID($B2053,2,1)),_313_Table1,MATCH(MID($B2053,1,1),_313_Table1_ColumnLookup,0),FALSE)
+N("313"),
  IF(AND(VALUE(LEFT($A2053,3))=314,LEN($B2053)=3),VLOOKUP(VALUE(MID($B2053,2,2)),_314_Table1,MATCH(MID($B2053,1,1),_314_Table1_ColumnLookup,0),FALSE),
  IF(VALUE(LEFT($A2053,3))=314,VLOOKUP(VALUE(MID($B2053,2,1)),_314_Table1,MATCH(MID($B2053,1,1),_314_Table1_ColumnLookup,0),FALSE)
+N("314"),
""))))))))))))))))))))))))</f>
        <v>#N/A</v>
      </c>
      <c r="E2053" s="238" t="e">
        <f>IF(AND(VALUE(LEFT($A2053,3))=309,LEN($B2053)=3),VLOOKUP(VALUE(MID($B2053,2,2)),_309_Table2,MATCH(MID($B2053,1,1),_309_Table2_ColumnLookup,0),FALSE),
  IF($C2053="309 LCR SummaryA",OneYearSCR,IF($C2053="309 LCR SummaryB",UltimateSCR,IF(VALUE(LEFT($A2053,3))=309,VLOOKUP(VALUE(MID($B2053,2,1)),_309_Table2,MATCH(MID($B2053,1,1),_309_Table2_ColumnLookup,0),FALSE)
+N("309"),
  IF(VALUE(LEFT($A2053,3))=310,VLOOKUP(VALUE(MID($B2053,2,1)),_310_Table2,MATCH(MID($B2053,1,1),_310_Table2_ColumnLookup,0),FALSE)
+N("310"),
  IF(AND(VALUE(LEFT($A2053,3))=311,LEN($I2053)=4),VLOOKUP($I2053,_311_Table2,MATCH($B2053,_311_Table2_ColumnLookup,0),FALSE),
  IF(AND(VALUE(LEFT($A2053,3))=311,OR($B2053="I2",$B2053="J2",$B2053="K2",$B2053="L2")),VLOOKUP('311'!$G$58,_311_Table2,MATCH(MID($B2053,1,1),_311_Table2_ColumnLookup,0),FALSE),
  IF(AND(VALUE(LEFT($A2053,3))=311,RIGHT($B2053,5)="Total"),VLOOKUP('311'!$G$59,_311_Table2,MATCH(MID($B2053,1,1),_311_Table2_ColumnLookup,0),FALSE),
  IF(VALUE(LEFT($A2053,3))=311,VLOOKUP(VALUE(MID($B2053,2,1)),_311_Table2,MATCH(MID($B2053,1,1),_311_Table2_ColumnLookup,0),FALSE)
+N("311"),
  IF(AND(VALUE(LEFT($A2053,3))=312,LEFT($G2053,10)="Unincepted",$B2053="G "),VLOOKUP(" ULO",_312_Table2,MATCH('312'!$N$16,_312_Table2_ColumnLookup,0),FALSE),
  IF(AND(VALUE(LEFT($A2053,3))=312,LEFT($G2053,10)="Unincepted",$B2053="O "),VLOOKUP(" ULO",_312_Table2,MATCH('312'!$V$16,_312_Table2_ColumnLookup,0),FALSE),
  IF(AND(VALUE(LEFT($A2053,3))=312,LEFT($G2053,10)="Unincepted",$B2053="Q "),VLOOKUP(" ULO",_312_Table2,MATCH('312'!$X$16,_312_Table2_ColumnLookup,0),FALSE),
  IF(AND(VALUE(LEFT($A2053,3))=312,LEFT($G2053,10)="Unincepted"),VLOOKUP(" ULO",_312_Table2,MATCH(LEFT($B2053,1),_312_Table2_ColumnLookup,0),FALSE),
  IF(AND(VALUE(LEFT($A2053,3))=312,LEFT($G2053,5)="Total",$B2053="G "),VLOOKUP('312'!$F$80,_312_Table2,MATCH('312'!$N$16,_312_Table2_ColumnLookup,0),FALSE),
  IF(AND(VALUE(LEFT($A2053,3))=312,LEFT($G2053,5)="Total",$B2053="O "),VLOOKUP('312'!$F$80,_312_Table2,MATCH('312'!$V$16,_312_Table2_ColumnLookup,0),FALSE),
  IF(AND(VALUE(LEFT($A2053,3))=312,LEFT($G2053,5)="Total",$B2053="Q "),VLOOKUP('312'!$F$80,_312_Table2,MATCH('312'!$X$16,_312_Table2_ColumnLookup,0),FALSE),
  IF(AND(VALUE(LEFT($A2053,3))=312,LEFT($G2053,5)="Total"),VLOOKUP('312'!$F$80,_312_Table2,MATCH(LEFT($B2053,1),_312_Table2_ColumnLookup,0),FALSE),
  IF(AND(VALUE(LEFT($A2053,3))=312,LEN($I2053)=4,$B2053="G"),VLOOKUP($I2053,_312_Table2,MATCH('312'!$N$16,_312_Table2_ColumnLookup,0),FALSE),
  IF(AND(VALUE(LEFT($A2053,3))=312,LEN($I2053)=4,$B2053="O"),VLOOKUP($I2053,_312_Table2,MATCH('312'!$V$16,_312_Table2_ColumnLookup,0),FALSE),
  IF(AND(VALUE(LEFT($A2053,3))=312,LEN($I2053)=4,$B2053="Q"),VLOOKUP($I2053,_312_Table2,MATCH('312'!$X$16,_312_Table2_ColumnLookup,0),FALSE),
  IF(AND(VALUE(LEFT($A2053,3))=312,LEN($I2053)=4),VLOOKUP($I2053,_312_Table2,MATCH(LEFT($B2053,1),_312_Table2_ColumnLookup,0),FALSE)
+N("312"),
  IF(VALUE(LEFT($A2053,3))=313,VLOOKUP(VALUE(MID($B2053,2,1)),_313_Table2,MATCH(MID($B2053,1,1),_313_Table2_ColumnLookup,0),FALSE)
+N("313"),
  IF(AND(VALUE(LEFT($A2053,3))=314,LEN($B2053)=3),VLOOKUP(VALUE(MID($B2053,2,2)),_314_Table2,MATCH(MID($B2053,1,1),_314_Table2_ColumnLookup,0),FALSE),
  IF(VALUE(LEFT($A2053,3))=314,VLOOKUP(VALUE(MID($B2053,2,1)),_314_Table2,MATCH(MID($B2053,1,1),_314_Table2_ColumnLookup,0),FALSE)
+N("314"),
""))))))))))))))))))))))))</f>
        <v>#N/A</v>
      </c>
      <c r="F2053" s="238" t="e">
        <f>IF(AND(VALUE(LEFT($A2053,3))=309,LEN($B2053)=3),VLOOKUP(VALUE(MID($B2053,2,2)),_309_Table3,MATCH(MID($B2053,1,1),_309_Table3_ColumnLookup,0),FALSE),
  IF($C2053="309 LCR SummaryA",OneYearSCR,IF($C2053="309 LCR SummaryB",UltimateSCR,IF(VALUE(LEFT($A2053,3))=309,VLOOKUP(VALUE(MID($B2053,2,1)),_309_Table3,MATCH(MID($B2053,1,1),_309_Table3_ColumnLookup,0),FALSE)
+N("309"),
  IF(VALUE(LEFT($A2053,3))=310,VLOOKUP(VALUE(MID($B2053,2,1)),_310_Table3,MATCH(MID($B2053,1,1),_310_Table3_ColumnLookup,0),FALSE)
+N("310"),
  IF(AND(VALUE(LEFT($A2053,3))=311,LEN($I2053)=4),VLOOKUP($I2053,_311_Table3,MATCH($B2053,_311_Table3_ColumnLookup,0),FALSE),
  IF(AND(VALUE(LEFT($A2053,3))=311,OR($B2053="I2",$B2053="J2",$B2053="K2",$B2053="L2")),VLOOKUP('311'!$G$58,_311_Table3,MATCH(MID($B2053,1,1),_311_Table3_ColumnLookup,0),FALSE),
  IF(AND(VALUE(LEFT($A2053,3))=311,RIGHT($B2053,5)="Total"),VLOOKUP('311'!$G$59,_311_Table3,MATCH(MID($B2053,1,1),_311_Table3_ColumnLookup,0),FALSE),
  IF(VALUE(LEFT($A2053,3))=311,VLOOKUP(VALUE(MID($B2053,2,1)),_311_Table3,MATCH(MID($B2053,1,1),_311_Table3_ColumnLookup,0),FALSE)
+N("311"),
  IF(AND(VALUE(LEFT($A2053,3))=312,LEFT($G2053,10)="Unincepted",$B2053="G "),VLOOKUP(" ULO",_312_Table3,MATCH('312'!$N$16,_312_Table3_ColumnLookup,0),FALSE),
  IF(AND(VALUE(LEFT($A2053,3))=312,LEFT($G2053,10)="Unincepted",$B2053="O "),VLOOKUP(" ULO",_312_Table3,MATCH('312'!$V$16,_312_Table3_ColumnLookup,0),FALSE),
  IF(AND(VALUE(LEFT($A2053,3))=312,LEFT($G2053,10)="Unincepted",$B2053="Q "),VLOOKUP(" ULO",_312_Table3,MATCH('312'!$X$16,_312_Table3_ColumnLookup,0),FALSE),
  IF(AND(VALUE(LEFT($A2053,3))=312,LEFT($G2053,10)="Unincepted"),VLOOKUP(" ULO",_312_Table3,MATCH(LEFT($B2053,1),_312_Table3_ColumnLookup,0),FALSE),
  IF(AND(VALUE(LEFT($A2053,3))=312,LEFT($G2053,5)="Total",$B2053="G "),VLOOKUP('312'!$F$80,_312_Table3,MATCH('312'!$N$16,_312_Table3_ColumnLookup,0),FALSE),
  IF(AND(VALUE(LEFT($A2053,3))=312,LEFT($G2053,5)="Total",$B2053="O "),VLOOKUP('312'!$F$80,_312_Table3,MATCH('312'!$V$16,_312_Table3_ColumnLookup,0),FALSE),
  IF(AND(VALUE(LEFT($A2053,3))=312,LEFT($G2053,5)="Total",$B2053="Q "),VLOOKUP('312'!$F$80,_312_Table3,MATCH('312'!$X$16,_312_Table3_ColumnLookup,0),FALSE),
  IF(AND(VALUE(LEFT($A2053,3))=312,LEFT($G2053,5)="Total"),VLOOKUP('312'!$F$80,_312_Table3,MATCH(LEFT($B2053,1),_312_Table3_ColumnLookup,0),FALSE),
  IF(AND(VALUE(LEFT($A2053,3))=312,LEN($I2053)=4,$B2053="G"),VLOOKUP($I2053,_312_Table3,MATCH('312'!$N$16,_312_Table3_ColumnLookup,0),FALSE),
  IF(AND(VALUE(LEFT($A2053,3))=312,LEN($I2053)=4,$B2053="O"),VLOOKUP($I2053,_312_Table3,MATCH('312'!$V$16,_312_Table3_ColumnLookup,0),FALSE),
  IF(AND(VALUE(LEFT($A2053,3))=312,LEN($I2053)=4,$B2053="Q"),VLOOKUP($I2053,_312_Table3,MATCH('312'!$X$16,_312_Table3_ColumnLookup,0),FALSE),
  IF(AND(VALUE(LEFT($A2053,3))=312,LEN($I2053)=4),VLOOKUP($I2053,_312_Table3,MATCH(LEFT($B2053,1),_312_Table3_ColumnLookup,0),FALSE)
+N("312"),
  IF(VALUE(LEFT($A2053,3))=313,VLOOKUP(VALUE(MID($B2053,2,1)),_313_Table3,MATCH(MID($B2053,1,1),_313_Table3_ColumnLookup,0),FALSE)
+N("313"),
  IF(AND(VALUE(LEFT($A2053,3))=314,LEN($B2053)=3),VLOOKUP(VALUE(MID($B2053,2,2)),_314_Table3,MATCH(MID($B2053,1,1),_314_Table3_ColumnLookup,0),FALSE),
  IF(VALUE(LEFT($A2053,3))=314,VLOOKUP(VALUE(MID($B2053,2,1)),_314_Table3,MATCH(MID($B2053,1,1),_314_Table3_ColumnLookup,0),FALSE)
+N("314"),
""))))))))))))))))))))))))</f>
        <v>#N/A</v>
      </c>
      <c r="H2053" s="321" t="str">
        <f>IFERROR(
IF(ISERROR($D2053)=FALSE,$D2053,IF(ISERROR($E2053)=FALSE,$E2053,IF(ISERROR($F2053)=FALSE,$F2053
+N("012 checkboxes"),
IF(
IF(OR(LEFT($A2053,9)="Syndicate",LEFT($A2053,12)="NewSyndicate"),VLOOKUP($A2053,'012'!$J:$ZW,MATCH("Link to button",'012'!$J$1:$ZW$1,0),0)
+N("309 checkbox"),
IF($C2053="309 LCR Summary0",VLOOKUP("Notes990",'309'!$P:$ZZ,MATCH("Link to button",'309'!$P$1:$ZZ$1,0),0)
+N("313 checkboxes"),
IF($C2053="313 Financial Information0LcmVsScr",IF($C2053="309 LCR Summary0",VLOOKUP("LcmVsScr",'309'!$N:$ZZ,MATCH("Link to button",'309'!$N$1:$ZZ$1,0),0),
IF($C2053="313 Financial Information0LcrDocAttached",IF($C2053="309 LCR Summary0",VLOOKUP("LcrDocAttached",'309'!$N:$ZZ,MATCH("Link to button",'309'!$N$1:$ZZ$1,0),
0)))))))=1,TRUE,FALSE)
))),"")</f>
        <v/>
      </c>
    </row>
    <row r="2054" spans="1:8">
      <c r="A2054" s="237" t="e">
        <f>VLOOKUP($G2054,CSVLookups!$B:$R,MATCH(A$1,CSVLookups!$B$1:$R$1,0),FALSE)</f>
        <v>#N/A</v>
      </c>
      <c r="B2054" s="237" t="e">
        <f>VLOOKUP($G2054,CSVLookups!$B:$R,MATCH(B$1,CSVLookups!$B$1:$R$1,0),FALSE)</f>
        <v>#N/A</v>
      </c>
      <c r="C2054" s="238" t="e">
        <f t="shared" si="32"/>
        <v>#N/A</v>
      </c>
      <c r="D2054" s="238" t="e">
        <f>IF(AND(VALUE(LEFT($A2054,3))=309,LEN($B2054)=3),VLOOKUP(VALUE(MID($B2054,2,2)),_309_Table1,MATCH(MID($B2054,1,1),_309_Table1_ColumnLookup,0),FALSE),
  IF($C2054="309 LCR SummaryA",OneYearSCR,IF($C2054="309 LCR SummaryB",UltimateSCR,IF(VALUE(LEFT($A2054,3))=309,VLOOKUP(VALUE(MID($B2054,2,1)),_309_Table1,MATCH(MID($B2054,1,1),_309_Table1_ColumnLookup,0),FALSE)
+N("309"),
  IF(VALUE(LEFT($A2054,3))=310,VLOOKUP(VALUE(MID($B2054,2,1)),_310_Table1,MATCH(MID($B2054,1,1),_310_Table1_ColumnLookup,0),FALSE)
+N("310"),
  IF(AND(VALUE(LEFT($A2054,3))=311,LEN($I2054)=4),VLOOKUP($I2054,_311_Table1,MATCH($B2054,_311_Table1_ColumnLookup,0),FALSE),
  IF(AND(VALUE(LEFT($A2054,3))=311,OR($B2054="I2",$B2054="J2",$B2054="K2",$B2054="L2")),VLOOKUP('311'!$G$58,_311_Table1,MATCH(MID($B2054,1,1),_311_Table1_ColumnLookup,0),FALSE),
  IF(AND(VALUE(LEFT($A2054,3))=311,RIGHT($B2054,5)="Total"),VLOOKUP('311'!$G$59,_311_Table1,MATCH(MID($B2054,1,1),_311_Table1_ColumnLookup,0),FALSE),
  IF(VALUE(LEFT($A2054,3))=311,VLOOKUP(VALUE(MID($B2054,2,1)),_311_Table1,MATCH(MID($B2054,1,1),_311_Table1_ColumnLookup,0),FALSE)
+N("311"),
  IF(AND(VALUE(LEFT($A2054,3))=312,LEFT($G2054,10)="Unincepted",$B2054="G "),VLOOKUP(" ULO",_312_Table1,MATCH('312'!$N$16,_312_Table1_ColumnLookup,0),FALSE),
  IF(AND(VALUE(LEFT($A2054,3))=312,LEFT($G2054,10)="Unincepted",$B2054="O "),VLOOKUP(" ULO",_312_Table1,MATCH('312'!$V$16,_312_Table1_ColumnLookup,0),FALSE),
  IF(AND(VALUE(LEFT($A2054,3))=312,LEFT($G2054,10)="Unincepted",$B2054="Q "),VLOOKUP(" ULO",_312_Table1,MATCH('312'!$X$16,_312_Table1_ColumnLookup,0),FALSE),
  IF(AND(VALUE(LEFT($A2054,3))=312,LEFT($G2054,10)="Unincepted"),VLOOKUP(" ULO",_312_Table1,MATCH(LEFT($B2054,1),_312_Table1_ColumnLookup,0),FALSE),
  IF(AND(VALUE(LEFT($A2054,3))=312,LEFT($G2054,5)="Total",$B2054="G "),VLOOKUP('312'!$F$80,_312_Table1,MATCH('312'!$N$16,_312_Table1_ColumnLookup,0),FALSE),
  IF(AND(VALUE(LEFT($A2054,3))=312,LEFT($G2054,5)="Total",$B2054="O "),VLOOKUP('312'!$F$80,_312_Table1,MATCH('312'!$V$16,_312_Table1_ColumnLookup,0),FALSE),
  IF(AND(VALUE(LEFT($A2054,3))=312,LEFT($G2054,5)="Total",$B2054="Q "),VLOOKUP('312'!$F$80,_312_Table1,MATCH('312'!$X$16,_312_Table1_ColumnLookup,0),FALSE),
  IF(AND(VALUE(LEFT($A2054,3))=312,LEFT($G2054,5)="Total"),VLOOKUP('312'!$F$80,_312_Table1,MATCH(LEFT($B2054,1),_312_Table1_ColumnLookup,0),FALSE),
  IF(AND(VALUE(LEFT($A2054,3))=312,LEN($I2054)=4,$B2054="G"),VLOOKUP($I2054,_312_Table1,MATCH('312'!$N$16,_312_Table1_ColumnLookup,0),FALSE),
  IF(AND(VALUE(LEFT($A2054,3))=312,LEN($I2054)=4,$B2054="O"),VLOOKUP($I2054,_312_Table1,MATCH('312'!$V$16,_312_Table1_ColumnLookup,0),FALSE),
  IF(AND(VALUE(LEFT($A2054,3))=312,LEN($I2054)=4,$B2054="Q"),VLOOKUP($I2054,_312_Table1,MATCH('312'!$X$16,_312_Table1_ColumnLookup,0),FALSE),
  IF(AND(VALUE(LEFT($A2054,3))=312,LEN($I2054)=4),VLOOKUP($I2054,_312_Table1,MATCH(LEFT($B2054,1),_312_Table1_ColumnLookup,0),FALSE)
+N("312"),
  IF(VALUE(LEFT($A2054,3))=313,VLOOKUP(VALUE(MID($B2054,2,1)),_313_Table1,MATCH(MID($B2054,1,1),_313_Table1_ColumnLookup,0),FALSE)
+N("313"),
  IF(AND(VALUE(LEFT($A2054,3))=314,LEN($B2054)=3),VLOOKUP(VALUE(MID($B2054,2,2)),_314_Table1,MATCH(MID($B2054,1,1),_314_Table1_ColumnLookup,0),FALSE),
  IF(VALUE(LEFT($A2054,3))=314,VLOOKUP(VALUE(MID($B2054,2,1)),_314_Table1,MATCH(MID($B2054,1,1),_314_Table1_ColumnLookup,0),FALSE)
+N("314"),
""))))))))))))))))))))))))</f>
        <v>#N/A</v>
      </c>
      <c r="E2054" s="238" t="e">
        <f>IF(AND(VALUE(LEFT($A2054,3))=309,LEN($B2054)=3),VLOOKUP(VALUE(MID($B2054,2,2)),_309_Table2,MATCH(MID($B2054,1,1),_309_Table2_ColumnLookup,0),FALSE),
  IF($C2054="309 LCR SummaryA",OneYearSCR,IF($C2054="309 LCR SummaryB",UltimateSCR,IF(VALUE(LEFT($A2054,3))=309,VLOOKUP(VALUE(MID($B2054,2,1)),_309_Table2,MATCH(MID($B2054,1,1),_309_Table2_ColumnLookup,0),FALSE)
+N("309"),
  IF(VALUE(LEFT($A2054,3))=310,VLOOKUP(VALUE(MID($B2054,2,1)),_310_Table2,MATCH(MID($B2054,1,1),_310_Table2_ColumnLookup,0),FALSE)
+N("310"),
  IF(AND(VALUE(LEFT($A2054,3))=311,LEN($I2054)=4),VLOOKUP($I2054,_311_Table2,MATCH($B2054,_311_Table2_ColumnLookup,0),FALSE),
  IF(AND(VALUE(LEFT($A2054,3))=311,OR($B2054="I2",$B2054="J2",$B2054="K2",$B2054="L2")),VLOOKUP('311'!$G$58,_311_Table2,MATCH(MID($B2054,1,1),_311_Table2_ColumnLookup,0),FALSE),
  IF(AND(VALUE(LEFT($A2054,3))=311,RIGHT($B2054,5)="Total"),VLOOKUP('311'!$G$59,_311_Table2,MATCH(MID($B2054,1,1),_311_Table2_ColumnLookup,0),FALSE),
  IF(VALUE(LEFT($A2054,3))=311,VLOOKUP(VALUE(MID($B2054,2,1)),_311_Table2,MATCH(MID($B2054,1,1),_311_Table2_ColumnLookup,0),FALSE)
+N("311"),
  IF(AND(VALUE(LEFT($A2054,3))=312,LEFT($G2054,10)="Unincepted",$B2054="G "),VLOOKUP(" ULO",_312_Table2,MATCH('312'!$N$16,_312_Table2_ColumnLookup,0),FALSE),
  IF(AND(VALUE(LEFT($A2054,3))=312,LEFT($G2054,10)="Unincepted",$B2054="O "),VLOOKUP(" ULO",_312_Table2,MATCH('312'!$V$16,_312_Table2_ColumnLookup,0),FALSE),
  IF(AND(VALUE(LEFT($A2054,3))=312,LEFT($G2054,10)="Unincepted",$B2054="Q "),VLOOKUP(" ULO",_312_Table2,MATCH('312'!$X$16,_312_Table2_ColumnLookup,0),FALSE),
  IF(AND(VALUE(LEFT($A2054,3))=312,LEFT($G2054,10)="Unincepted"),VLOOKUP(" ULO",_312_Table2,MATCH(LEFT($B2054,1),_312_Table2_ColumnLookup,0),FALSE),
  IF(AND(VALUE(LEFT($A2054,3))=312,LEFT($G2054,5)="Total",$B2054="G "),VLOOKUP('312'!$F$80,_312_Table2,MATCH('312'!$N$16,_312_Table2_ColumnLookup,0),FALSE),
  IF(AND(VALUE(LEFT($A2054,3))=312,LEFT($G2054,5)="Total",$B2054="O "),VLOOKUP('312'!$F$80,_312_Table2,MATCH('312'!$V$16,_312_Table2_ColumnLookup,0),FALSE),
  IF(AND(VALUE(LEFT($A2054,3))=312,LEFT($G2054,5)="Total",$B2054="Q "),VLOOKUP('312'!$F$80,_312_Table2,MATCH('312'!$X$16,_312_Table2_ColumnLookup,0),FALSE),
  IF(AND(VALUE(LEFT($A2054,3))=312,LEFT($G2054,5)="Total"),VLOOKUP('312'!$F$80,_312_Table2,MATCH(LEFT($B2054,1),_312_Table2_ColumnLookup,0),FALSE),
  IF(AND(VALUE(LEFT($A2054,3))=312,LEN($I2054)=4,$B2054="G"),VLOOKUP($I2054,_312_Table2,MATCH('312'!$N$16,_312_Table2_ColumnLookup,0),FALSE),
  IF(AND(VALUE(LEFT($A2054,3))=312,LEN($I2054)=4,$B2054="O"),VLOOKUP($I2054,_312_Table2,MATCH('312'!$V$16,_312_Table2_ColumnLookup,0),FALSE),
  IF(AND(VALUE(LEFT($A2054,3))=312,LEN($I2054)=4,$B2054="Q"),VLOOKUP($I2054,_312_Table2,MATCH('312'!$X$16,_312_Table2_ColumnLookup,0),FALSE),
  IF(AND(VALUE(LEFT($A2054,3))=312,LEN($I2054)=4),VLOOKUP($I2054,_312_Table2,MATCH(LEFT($B2054,1),_312_Table2_ColumnLookup,0),FALSE)
+N("312"),
  IF(VALUE(LEFT($A2054,3))=313,VLOOKUP(VALUE(MID($B2054,2,1)),_313_Table2,MATCH(MID($B2054,1,1),_313_Table2_ColumnLookup,0),FALSE)
+N("313"),
  IF(AND(VALUE(LEFT($A2054,3))=314,LEN($B2054)=3),VLOOKUP(VALUE(MID($B2054,2,2)),_314_Table2,MATCH(MID($B2054,1,1),_314_Table2_ColumnLookup,0),FALSE),
  IF(VALUE(LEFT($A2054,3))=314,VLOOKUP(VALUE(MID($B2054,2,1)),_314_Table2,MATCH(MID($B2054,1,1),_314_Table2_ColumnLookup,0),FALSE)
+N("314"),
""))))))))))))))))))))))))</f>
        <v>#N/A</v>
      </c>
      <c r="F2054" s="238" t="e">
        <f>IF(AND(VALUE(LEFT($A2054,3))=309,LEN($B2054)=3),VLOOKUP(VALUE(MID($B2054,2,2)),_309_Table3,MATCH(MID($B2054,1,1),_309_Table3_ColumnLookup,0),FALSE),
  IF($C2054="309 LCR SummaryA",OneYearSCR,IF($C2054="309 LCR SummaryB",UltimateSCR,IF(VALUE(LEFT($A2054,3))=309,VLOOKUP(VALUE(MID($B2054,2,1)),_309_Table3,MATCH(MID($B2054,1,1),_309_Table3_ColumnLookup,0),FALSE)
+N("309"),
  IF(VALUE(LEFT($A2054,3))=310,VLOOKUP(VALUE(MID($B2054,2,1)),_310_Table3,MATCH(MID($B2054,1,1),_310_Table3_ColumnLookup,0),FALSE)
+N("310"),
  IF(AND(VALUE(LEFT($A2054,3))=311,LEN($I2054)=4),VLOOKUP($I2054,_311_Table3,MATCH($B2054,_311_Table3_ColumnLookup,0),FALSE),
  IF(AND(VALUE(LEFT($A2054,3))=311,OR($B2054="I2",$B2054="J2",$B2054="K2",$B2054="L2")),VLOOKUP('311'!$G$58,_311_Table3,MATCH(MID($B2054,1,1),_311_Table3_ColumnLookup,0),FALSE),
  IF(AND(VALUE(LEFT($A2054,3))=311,RIGHT($B2054,5)="Total"),VLOOKUP('311'!$G$59,_311_Table3,MATCH(MID($B2054,1,1),_311_Table3_ColumnLookup,0),FALSE),
  IF(VALUE(LEFT($A2054,3))=311,VLOOKUP(VALUE(MID($B2054,2,1)),_311_Table3,MATCH(MID($B2054,1,1),_311_Table3_ColumnLookup,0),FALSE)
+N("311"),
  IF(AND(VALUE(LEFT($A2054,3))=312,LEFT($G2054,10)="Unincepted",$B2054="G "),VLOOKUP(" ULO",_312_Table3,MATCH('312'!$N$16,_312_Table3_ColumnLookup,0),FALSE),
  IF(AND(VALUE(LEFT($A2054,3))=312,LEFT($G2054,10)="Unincepted",$B2054="O "),VLOOKUP(" ULO",_312_Table3,MATCH('312'!$V$16,_312_Table3_ColumnLookup,0),FALSE),
  IF(AND(VALUE(LEFT($A2054,3))=312,LEFT($G2054,10)="Unincepted",$B2054="Q "),VLOOKUP(" ULO",_312_Table3,MATCH('312'!$X$16,_312_Table3_ColumnLookup,0),FALSE),
  IF(AND(VALUE(LEFT($A2054,3))=312,LEFT($G2054,10)="Unincepted"),VLOOKUP(" ULO",_312_Table3,MATCH(LEFT($B2054,1),_312_Table3_ColumnLookup,0),FALSE),
  IF(AND(VALUE(LEFT($A2054,3))=312,LEFT($G2054,5)="Total",$B2054="G "),VLOOKUP('312'!$F$80,_312_Table3,MATCH('312'!$N$16,_312_Table3_ColumnLookup,0),FALSE),
  IF(AND(VALUE(LEFT($A2054,3))=312,LEFT($G2054,5)="Total",$B2054="O "),VLOOKUP('312'!$F$80,_312_Table3,MATCH('312'!$V$16,_312_Table3_ColumnLookup,0),FALSE),
  IF(AND(VALUE(LEFT($A2054,3))=312,LEFT($G2054,5)="Total",$B2054="Q "),VLOOKUP('312'!$F$80,_312_Table3,MATCH('312'!$X$16,_312_Table3_ColumnLookup,0),FALSE),
  IF(AND(VALUE(LEFT($A2054,3))=312,LEFT($G2054,5)="Total"),VLOOKUP('312'!$F$80,_312_Table3,MATCH(LEFT($B2054,1),_312_Table3_ColumnLookup,0),FALSE),
  IF(AND(VALUE(LEFT($A2054,3))=312,LEN($I2054)=4,$B2054="G"),VLOOKUP($I2054,_312_Table3,MATCH('312'!$N$16,_312_Table3_ColumnLookup,0),FALSE),
  IF(AND(VALUE(LEFT($A2054,3))=312,LEN($I2054)=4,$B2054="O"),VLOOKUP($I2054,_312_Table3,MATCH('312'!$V$16,_312_Table3_ColumnLookup,0),FALSE),
  IF(AND(VALUE(LEFT($A2054,3))=312,LEN($I2054)=4,$B2054="Q"),VLOOKUP($I2054,_312_Table3,MATCH('312'!$X$16,_312_Table3_ColumnLookup,0),FALSE),
  IF(AND(VALUE(LEFT($A2054,3))=312,LEN($I2054)=4),VLOOKUP($I2054,_312_Table3,MATCH(LEFT($B2054,1),_312_Table3_ColumnLookup,0),FALSE)
+N("312"),
  IF(VALUE(LEFT($A2054,3))=313,VLOOKUP(VALUE(MID($B2054,2,1)),_313_Table3,MATCH(MID($B2054,1,1),_313_Table3_ColumnLookup,0),FALSE)
+N("313"),
  IF(AND(VALUE(LEFT($A2054,3))=314,LEN($B2054)=3),VLOOKUP(VALUE(MID($B2054,2,2)),_314_Table3,MATCH(MID($B2054,1,1),_314_Table3_ColumnLookup,0),FALSE),
  IF(VALUE(LEFT($A2054,3))=314,VLOOKUP(VALUE(MID($B2054,2,1)),_314_Table3,MATCH(MID($B2054,1,1),_314_Table3_ColumnLookup,0),FALSE)
+N("314"),
""))))))))))))))))))))))))</f>
        <v>#N/A</v>
      </c>
      <c r="H2054" s="321" t="str">
        <f>IFERROR(
IF(ISERROR($D2054)=FALSE,$D2054,IF(ISERROR($E2054)=FALSE,$E2054,IF(ISERROR($F2054)=FALSE,$F2054
+N("012 checkboxes"),
IF(
IF(OR(LEFT($A2054,9)="Syndicate",LEFT($A2054,12)="NewSyndicate"),VLOOKUP($A2054,'012'!$J:$ZW,MATCH("Link to button",'012'!$J$1:$ZW$1,0),0)
+N("309 checkbox"),
IF($C2054="309 LCR Summary0",VLOOKUP("Notes990",'309'!$P:$ZZ,MATCH("Link to button",'309'!$P$1:$ZZ$1,0),0)
+N("313 checkboxes"),
IF($C2054="313 Financial Information0LcmVsScr",IF($C2054="309 LCR Summary0",VLOOKUP("LcmVsScr",'309'!$N:$ZZ,MATCH("Link to button",'309'!$N$1:$ZZ$1,0),0),
IF($C2054="313 Financial Information0LcrDocAttached",IF($C2054="309 LCR Summary0",VLOOKUP("LcrDocAttached",'309'!$N:$ZZ,MATCH("Link to button",'309'!$N$1:$ZZ$1,0),
0)))))))=1,TRUE,FALSE)
))),"")</f>
        <v/>
      </c>
    </row>
    <row r="2055" spans="1:8">
      <c r="A2055" s="237" t="e">
        <f>VLOOKUP($G2055,CSVLookups!$B:$R,MATCH(A$1,CSVLookups!$B$1:$R$1,0),FALSE)</f>
        <v>#N/A</v>
      </c>
      <c r="B2055" s="237" t="e">
        <f>VLOOKUP($G2055,CSVLookups!$B:$R,MATCH(B$1,CSVLookups!$B$1:$R$1,0),FALSE)</f>
        <v>#N/A</v>
      </c>
      <c r="C2055" s="238" t="e">
        <f t="shared" si="32"/>
        <v>#N/A</v>
      </c>
      <c r="D2055" s="238" t="e">
        <f>IF(AND(VALUE(LEFT($A2055,3))=309,LEN($B2055)=3),VLOOKUP(VALUE(MID($B2055,2,2)),_309_Table1,MATCH(MID($B2055,1,1),_309_Table1_ColumnLookup,0),FALSE),
  IF($C2055="309 LCR SummaryA",OneYearSCR,IF($C2055="309 LCR SummaryB",UltimateSCR,IF(VALUE(LEFT($A2055,3))=309,VLOOKUP(VALUE(MID($B2055,2,1)),_309_Table1,MATCH(MID($B2055,1,1),_309_Table1_ColumnLookup,0),FALSE)
+N("309"),
  IF(VALUE(LEFT($A2055,3))=310,VLOOKUP(VALUE(MID($B2055,2,1)),_310_Table1,MATCH(MID($B2055,1,1),_310_Table1_ColumnLookup,0),FALSE)
+N("310"),
  IF(AND(VALUE(LEFT($A2055,3))=311,LEN($I2055)=4),VLOOKUP($I2055,_311_Table1,MATCH($B2055,_311_Table1_ColumnLookup,0),FALSE),
  IF(AND(VALUE(LEFT($A2055,3))=311,OR($B2055="I2",$B2055="J2",$B2055="K2",$B2055="L2")),VLOOKUP('311'!$G$58,_311_Table1,MATCH(MID($B2055,1,1),_311_Table1_ColumnLookup,0),FALSE),
  IF(AND(VALUE(LEFT($A2055,3))=311,RIGHT($B2055,5)="Total"),VLOOKUP('311'!$G$59,_311_Table1,MATCH(MID($B2055,1,1),_311_Table1_ColumnLookup,0),FALSE),
  IF(VALUE(LEFT($A2055,3))=311,VLOOKUP(VALUE(MID($B2055,2,1)),_311_Table1,MATCH(MID($B2055,1,1),_311_Table1_ColumnLookup,0),FALSE)
+N("311"),
  IF(AND(VALUE(LEFT($A2055,3))=312,LEFT($G2055,10)="Unincepted",$B2055="G "),VLOOKUP(" ULO",_312_Table1,MATCH('312'!$N$16,_312_Table1_ColumnLookup,0),FALSE),
  IF(AND(VALUE(LEFT($A2055,3))=312,LEFT($G2055,10)="Unincepted",$B2055="O "),VLOOKUP(" ULO",_312_Table1,MATCH('312'!$V$16,_312_Table1_ColumnLookup,0),FALSE),
  IF(AND(VALUE(LEFT($A2055,3))=312,LEFT($G2055,10)="Unincepted",$B2055="Q "),VLOOKUP(" ULO",_312_Table1,MATCH('312'!$X$16,_312_Table1_ColumnLookup,0),FALSE),
  IF(AND(VALUE(LEFT($A2055,3))=312,LEFT($G2055,10)="Unincepted"),VLOOKUP(" ULO",_312_Table1,MATCH(LEFT($B2055,1),_312_Table1_ColumnLookup,0),FALSE),
  IF(AND(VALUE(LEFT($A2055,3))=312,LEFT($G2055,5)="Total",$B2055="G "),VLOOKUP('312'!$F$80,_312_Table1,MATCH('312'!$N$16,_312_Table1_ColumnLookup,0),FALSE),
  IF(AND(VALUE(LEFT($A2055,3))=312,LEFT($G2055,5)="Total",$B2055="O "),VLOOKUP('312'!$F$80,_312_Table1,MATCH('312'!$V$16,_312_Table1_ColumnLookup,0),FALSE),
  IF(AND(VALUE(LEFT($A2055,3))=312,LEFT($G2055,5)="Total",$B2055="Q "),VLOOKUP('312'!$F$80,_312_Table1,MATCH('312'!$X$16,_312_Table1_ColumnLookup,0),FALSE),
  IF(AND(VALUE(LEFT($A2055,3))=312,LEFT($G2055,5)="Total"),VLOOKUP('312'!$F$80,_312_Table1,MATCH(LEFT($B2055,1),_312_Table1_ColumnLookup,0),FALSE),
  IF(AND(VALUE(LEFT($A2055,3))=312,LEN($I2055)=4,$B2055="G"),VLOOKUP($I2055,_312_Table1,MATCH('312'!$N$16,_312_Table1_ColumnLookup,0),FALSE),
  IF(AND(VALUE(LEFT($A2055,3))=312,LEN($I2055)=4,$B2055="O"),VLOOKUP($I2055,_312_Table1,MATCH('312'!$V$16,_312_Table1_ColumnLookup,0),FALSE),
  IF(AND(VALUE(LEFT($A2055,3))=312,LEN($I2055)=4,$B2055="Q"),VLOOKUP($I2055,_312_Table1,MATCH('312'!$X$16,_312_Table1_ColumnLookup,0),FALSE),
  IF(AND(VALUE(LEFT($A2055,3))=312,LEN($I2055)=4),VLOOKUP($I2055,_312_Table1,MATCH(LEFT($B2055,1),_312_Table1_ColumnLookup,0),FALSE)
+N("312"),
  IF(VALUE(LEFT($A2055,3))=313,VLOOKUP(VALUE(MID($B2055,2,1)),_313_Table1,MATCH(MID($B2055,1,1),_313_Table1_ColumnLookup,0),FALSE)
+N("313"),
  IF(AND(VALUE(LEFT($A2055,3))=314,LEN($B2055)=3),VLOOKUP(VALUE(MID($B2055,2,2)),_314_Table1,MATCH(MID($B2055,1,1),_314_Table1_ColumnLookup,0),FALSE),
  IF(VALUE(LEFT($A2055,3))=314,VLOOKUP(VALUE(MID($B2055,2,1)),_314_Table1,MATCH(MID($B2055,1,1),_314_Table1_ColumnLookup,0),FALSE)
+N("314"),
""))))))))))))))))))))))))</f>
        <v>#N/A</v>
      </c>
      <c r="E2055" s="238" t="e">
        <f>IF(AND(VALUE(LEFT($A2055,3))=309,LEN($B2055)=3),VLOOKUP(VALUE(MID($B2055,2,2)),_309_Table2,MATCH(MID($B2055,1,1),_309_Table2_ColumnLookup,0),FALSE),
  IF($C2055="309 LCR SummaryA",OneYearSCR,IF($C2055="309 LCR SummaryB",UltimateSCR,IF(VALUE(LEFT($A2055,3))=309,VLOOKUP(VALUE(MID($B2055,2,1)),_309_Table2,MATCH(MID($B2055,1,1),_309_Table2_ColumnLookup,0),FALSE)
+N("309"),
  IF(VALUE(LEFT($A2055,3))=310,VLOOKUP(VALUE(MID($B2055,2,1)),_310_Table2,MATCH(MID($B2055,1,1),_310_Table2_ColumnLookup,0),FALSE)
+N("310"),
  IF(AND(VALUE(LEFT($A2055,3))=311,LEN($I2055)=4),VLOOKUP($I2055,_311_Table2,MATCH($B2055,_311_Table2_ColumnLookup,0),FALSE),
  IF(AND(VALUE(LEFT($A2055,3))=311,OR($B2055="I2",$B2055="J2",$B2055="K2",$B2055="L2")),VLOOKUP('311'!$G$58,_311_Table2,MATCH(MID($B2055,1,1),_311_Table2_ColumnLookup,0),FALSE),
  IF(AND(VALUE(LEFT($A2055,3))=311,RIGHT($B2055,5)="Total"),VLOOKUP('311'!$G$59,_311_Table2,MATCH(MID($B2055,1,1),_311_Table2_ColumnLookup,0),FALSE),
  IF(VALUE(LEFT($A2055,3))=311,VLOOKUP(VALUE(MID($B2055,2,1)),_311_Table2,MATCH(MID($B2055,1,1),_311_Table2_ColumnLookup,0),FALSE)
+N("311"),
  IF(AND(VALUE(LEFT($A2055,3))=312,LEFT($G2055,10)="Unincepted",$B2055="G "),VLOOKUP(" ULO",_312_Table2,MATCH('312'!$N$16,_312_Table2_ColumnLookup,0),FALSE),
  IF(AND(VALUE(LEFT($A2055,3))=312,LEFT($G2055,10)="Unincepted",$B2055="O "),VLOOKUP(" ULO",_312_Table2,MATCH('312'!$V$16,_312_Table2_ColumnLookup,0),FALSE),
  IF(AND(VALUE(LEFT($A2055,3))=312,LEFT($G2055,10)="Unincepted",$B2055="Q "),VLOOKUP(" ULO",_312_Table2,MATCH('312'!$X$16,_312_Table2_ColumnLookup,0),FALSE),
  IF(AND(VALUE(LEFT($A2055,3))=312,LEFT($G2055,10)="Unincepted"),VLOOKUP(" ULO",_312_Table2,MATCH(LEFT($B2055,1),_312_Table2_ColumnLookup,0),FALSE),
  IF(AND(VALUE(LEFT($A2055,3))=312,LEFT($G2055,5)="Total",$B2055="G "),VLOOKUP('312'!$F$80,_312_Table2,MATCH('312'!$N$16,_312_Table2_ColumnLookup,0),FALSE),
  IF(AND(VALUE(LEFT($A2055,3))=312,LEFT($G2055,5)="Total",$B2055="O "),VLOOKUP('312'!$F$80,_312_Table2,MATCH('312'!$V$16,_312_Table2_ColumnLookup,0),FALSE),
  IF(AND(VALUE(LEFT($A2055,3))=312,LEFT($G2055,5)="Total",$B2055="Q "),VLOOKUP('312'!$F$80,_312_Table2,MATCH('312'!$X$16,_312_Table2_ColumnLookup,0),FALSE),
  IF(AND(VALUE(LEFT($A2055,3))=312,LEFT($G2055,5)="Total"),VLOOKUP('312'!$F$80,_312_Table2,MATCH(LEFT($B2055,1),_312_Table2_ColumnLookup,0),FALSE),
  IF(AND(VALUE(LEFT($A2055,3))=312,LEN($I2055)=4,$B2055="G"),VLOOKUP($I2055,_312_Table2,MATCH('312'!$N$16,_312_Table2_ColumnLookup,0),FALSE),
  IF(AND(VALUE(LEFT($A2055,3))=312,LEN($I2055)=4,$B2055="O"),VLOOKUP($I2055,_312_Table2,MATCH('312'!$V$16,_312_Table2_ColumnLookup,0),FALSE),
  IF(AND(VALUE(LEFT($A2055,3))=312,LEN($I2055)=4,$B2055="Q"),VLOOKUP($I2055,_312_Table2,MATCH('312'!$X$16,_312_Table2_ColumnLookup,0),FALSE),
  IF(AND(VALUE(LEFT($A2055,3))=312,LEN($I2055)=4),VLOOKUP($I2055,_312_Table2,MATCH(LEFT($B2055,1),_312_Table2_ColumnLookup,0),FALSE)
+N("312"),
  IF(VALUE(LEFT($A2055,3))=313,VLOOKUP(VALUE(MID($B2055,2,1)),_313_Table2,MATCH(MID($B2055,1,1),_313_Table2_ColumnLookup,0),FALSE)
+N("313"),
  IF(AND(VALUE(LEFT($A2055,3))=314,LEN($B2055)=3),VLOOKUP(VALUE(MID($B2055,2,2)),_314_Table2,MATCH(MID($B2055,1,1),_314_Table2_ColumnLookup,0),FALSE),
  IF(VALUE(LEFT($A2055,3))=314,VLOOKUP(VALUE(MID($B2055,2,1)),_314_Table2,MATCH(MID($B2055,1,1),_314_Table2_ColumnLookup,0),FALSE)
+N("314"),
""))))))))))))))))))))))))</f>
        <v>#N/A</v>
      </c>
      <c r="F2055" s="238" t="e">
        <f>IF(AND(VALUE(LEFT($A2055,3))=309,LEN($B2055)=3),VLOOKUP(VALUE(MID($B2055,2,2)),_309_Table3,MATCH(MID($B2055,1,1),_309_Table3_ColumnLookup,0),FALSE),
  IF($C2055="309 LCR SummaryA",OneYearSCR,IF($C2055="309 LCR SummaryB",UltimateSCR,IF(VALUE(LEFT($A2055,3))=309,VLOOKUP(VALUE(MID($B2055,2,1)),_309_Table3,MATCH(MID($B2055,1,1),_309_Table3_ColumnLookup,0),FALSE)
+N("309"),
  IF(VALUE(LEFT($A2055,3))=310,VLOOKUP(VALUE(MID($B2055,2,1)),_310_Table3,MATCH(MID($B2055,1,1),_310_Table3_ColumnLookup,0),FALSE)
+N("310"),
  IF(AND(VALUE(LEFT($A2055,3))=311,LEN($I2055)=4),VLOOKUP($I2055,_311_Table3,MATCH($B2055,_311_Table3_ColumnLookup,0),FALSE),
  IF(AND(VALUE(LEFT($A2055,3))=311,OR($B2055="I2",$B2055="J2",$B2055="K2",$B2055="L2")),VLOOKUP('311'!$G$58,_311_Table3,MATCH(MID($B2055,1,1),_311_Table3_ColumnLookup,0),FALSE),
  IF(AND(VALUE(LEFT($A2055,3))=311,RIGHT($B2055,5)="Total"),VLOOKUP('311'!$G$59,_311_Table3,MATCH(MID($B2055,1,1),_311_Table3_ColumnLookup,0),FALSE),
  IF(VALUE(LEFT($A2055,3))=311,VLOOKUP(VALUE(MID($B2055,2,1)),_311_Table3,MATCH(MID($B2055,1,1),_311_Table3_ColumnLookup,0),FALSE)
+N("311"),
  IF(AND(VALUE(LEFT($A2055,3))=312,LEFT($G2055,10)="Unincepted",$B2055="G "),VLOOKUP(" ULO",_312_Table3,MATCH('312'!$N$16,_312_Table3_ColumnLookup,0),FALSE),
  IF(AND(VALUE(LEFT($A2055,3))=312,LEFT($G2055,10)="Unincepted",$B2055="O "),VLOOKUP(" ULO",_312_Table3,MATCH('312'!$V$16,_312_Table3_ColumnLookup,0),FALSE),
  IF(AND(VALUE(LEFT($A2055,3))=312,LEFT($G2055,10)="Unincepted",$B2055="Q "),VLOOKUP(" ULO",_312_Table3,MATCH('312'!$X$16,_312_Table3_ColumnLookup,0),FALSE),
  IF(AND(VALUE(LEFT($A2055,3))=312,LEFT($G2055,10)="Unincepted"),VLOOKUP(" ULO",_312_Table3,MATCH(LEFT($B2055,1),_312_Table3_ColumnLookup,0),FALSE),
  IF(AND(VALUE(LEFT($A2055,3))=312,LEFT($G2055,5)="Total",$B2055="G "),VLOOKUP('312'!$F$80,_312_Table3,MATCH('312'!$N$16,_312_Table3_ColumnLookup,0),FALSE),
  IF(AND(VALUE(LEFT($A2055,3))=312,LEFT($G2055,5)="Total",$B2055="O "),VLOOKUP('312'!$F$80,_312_Table3,MATCH('312'!$V$16,_312_Table3_ColumnLookup,0),FALSE),
  IF(AND(VALUE(LEFT($A2055,3))=312,LEFT($G2055,5)="Total",$B2055="Q "),VLOOKUP('312'!$F$80,_312_Table3,MATCH('312'!$X$16,_312_Table3_ColumnLookup,0),FALSE),
  IF(AND(VALUE(LEFT($A2055,3))=312,LEFT($G2055,5)="Total"),VLOOKUP('312'!$F$80,_312_Table3,MATCH(LEFT($B2055,1),_312_Table3_ColumnLookup,0),FALSE),
  IF(AND(VALUE(LEFT($A2055,3))=312,LEN($I2055)=4,$B2055="G"),VLOOKUP($I2055,_312_Table3,MATCH('312'!$N$16,_312_Table3_ColumnLookup,0),FALSE),
  IF(AND(VALUE(LEFT($A2055,3))=312,LEN($I2055)=4,$B2055="O"),VLOOKUP($I2055,_312_Table3,MATCH('312'!$V$16,_312_Table3_ColumnLookup,0),FALSE),
  IF(AND(VALUE(LEFT($A2055,3))=312,LEN($I2055)=4,$B2055="Q"),VLOOKUP($I2055,_312_Table3,MATCH('312'!$X$16,_312_Table3_ColumnLookup,0),FALSE),
  IF(AND(VALUE(LEFT($A2055,3))=312,LEN($I2055)=4),VLOOKUP($I2055,_312_Table3,MATCH(LEFT($B2055,1),_312_Table3_ColumnLookup,0),FALSE)
+N("312"),
  IF(VALUE(LEFT($A2055,3))=313,VLOOKUP(VALUE(MID($B2055,2,1)),_313_Table3,MATCH(MID($B2055,1,1),_313_Table3_ColumnLookup,0),FALSE)
+N("313"),
  IF(AND(VALUE(LEFT($A2055,3))=314,LEN($B2055)=3),VLOOKUP(VALUE(MID($B2055,2,2)),_314_Table3,MATCH(MID($B2055,1,1),_314_Table3_ColumnLookup,0),FALSE),
  IF(VALUE(LEFT($A2055,3))=314,VLOOKUP(VALUE(MID($B2055,2,1)),_314_Table3,MATCH(MID($B2055,1,1),_314_Table3_ColumnLookup,0),FALSE)
+N("314"),
""))))))))))))))))))))))))</f>
        <v>#N/A</v>
      </c>
      <c r="H2055" s="321" t="str">
        <f>IFERROR(
IF(ISERROR($D2055)=FALSE,$D2055,IF(ISERROR($E2055)=FALSE,$E2055,IF(ISERROR($F2055)=FALSE,$F2055
+N("012 checkboxes"),
IF(
IF(OR(LEFT($A2055,9)="Syndicate",LEFT($A2055,12)="NewSyndicate"),VLOOKUP($A2055,'012'!$J:$ZW,MATCH("Link to button",'012'!$J$1:$ZW$1,0),0)
+N("309 checkbox"),
IF($C2055="309 LCR Summary0",VLOOKUP("Notes990",'309'!$P:$ZZ,MATCH("Link to button",'309'!$P$1:$ZZ$1,0),0)
+N("313 checkboxes"),
IF($C2055="313 Financial Information0LcmVsScr",IF($C2055="309 LCR Summary0",VLOOKUP("LcmVsScr",'309'!$N:$ZZ,MATCH("Link to button",'309'!$N$1:$ZZ$1,0),0),
IF($C2055="313 Financial Information0LcrDocAttached",IF($C2055="309 LCR Summary0",VLOOKUP("LcrDocAttached",'309'!$N:$ZZ,MATCH("Link to button",'309'!$N$1:$ZZ$1,0),
0)))))))=1,TRUE,FALSE)
))),"")</f>
        <v/>
      </c>
    </row>
    <row r="2056" spans="1:8">
      <c r="A2056" s="237" t="e">
        <f>VLOOKUP($G2056,CSVLookups!$B:$R,MATCH(A$1,CSVLookups!$B$1:$R$1,0),FALSE)</f>
        <v>#N/A</v>
      </c>
      <c r="B2056" s="237" t="e">
        <f>VLOOKUP($G2056,CSVLookups!$B:$R,MATCH(B$1,CSVLookups!$B$1:$R$1,0),FALSE)</f>
        <v>#N/A</v>
      </c>
      <c r="C2056" s="238" t="e">
        <f t="shared" si="32"/>
        <v>#N/A</v>
      </c>
      <c r="D2056" s="238" t="e">
        <f>IF(AND(VALUE(LEFT($A2056,3))=309,LEN($B2056)=3),VLOOKUP(VALUE(MID($B2056,2,2)),_309_Table1,MATCH(MID($B2056,1,1),_309_Table1_ColumnLookup,0),FALSE),
  IF($C2056="309 LCR SummaryA",OneYearSCR,IF($C2056="309 LCR SummaryB",UltimateSCR,IF(VALUE(LEFT($A2056,3))=309,VLOOKUP(VALUE(MID($B2056,2,1)),_309_Table1,MATCH(MID($B2056,1,1),_309_Table1_ColumnLookup,0),FALSE)
+N("309"),
  IF(VALUE(LEFT($A2056,3))=310,VLOOKUP(VALUE(MID($B2056,2,1)),_310_Table1,MATCH(MID($B2056,1,1),_310_Table1_ColumnLookup,0),FALSE)
+N("310"),
  IF(AND(VALUE(LEFT($A2056,3))=311,LEN($I2056)=4),VLOOKUP($I2056,_311_Table1,MATCH($B2056,_311_Table1_ColumnLookup,0),FALSE),
  IF(AND(VALUE(LEFT($A2056,3))=311,OR($B2056="I2",$B2056="J2",$B2056="K2",$B2056="L2")),VLOOKUP('311'!$G$58,_311_Table1,MATCH(MID($B2056,1,1),_311_Table1_ColumnLookup,0),FALSE),
  IF(AND(VALUE(LEFT($A2056,3))=311,RIGHT($B2056,5)="Total"),VLOOKUP('311'!$G$59,_311_Table1,MATCH(MID($B2056,1,1),_311_Table1_ColumnLookup,0),FALSE),
  IF(VALUE(LEFT($A2056,3))=311,VLOOKUP(VALUE(MID($B2056,2,1)),_311_Table1,MATCH(MID($B2056,1,1),_311_Table1_ColumnLookup,0),FALSE)
+N("311"),
  IF(AND(VALUE(LEFT($A2056,3))=312,LEFT($G2056,10)="Unincepted",$B2056="G "),VLOOKUP(" ULO",_312_Table1,MATCH('312'!$N$16,_312_Table1_ColumnLookup,0),FALSE),
  IF(AND(VALUE(LEFT($A2056,3))=312,LEFT($G2056,10)="Unincepted",$B2056="O "),VLOOKUP(" ULO",_312_Table1,MATCH('312'!$V$16,_312_Table1_ColumnLookup,0),FALSE),
  IF(AND(VALUE(LEFT($A2056,3))=312,LEFT($G2056,10)="Unincepted",$B2056="Q "),VLOOKUP(" ULO",_312_Table1,MATCH('312'!$X$16,_312_Table1_ColumnLookup,0),FALSE),
  IF(AND(VALUE(LEFT($A2056,3))=312,LEFT($G2056,10)="Unincepted"),VLOOKUP(" ULO",_312_Table1,MATCH(LEFT($B2056,1),_312_Table1_ColumnLookup,0),FALSE),
  IF(AND(VALUE(LEFT($A2056,3))=312,LEFT($G2056,5)="Total",$B2056="G "),VLOOKUP('312'!$F$80,_312_Table1,MATCH('312'!$N$16,_312_Table1_ColumnLookup,0),FALSE),
  IF(AND(VALUE(LEFT($A2056,3))=312,LEFT($G2056,5)="Total",$B2056="O "),VLOOKUP('312'!$F$80,_312_Table1,MATCH('312'!$V$16,_312_Table1_ColumnLookup,0),FALSE),
  IF(AND(VALUE(LEFT($A2056,3))=312,LEFT($G2056,5)="Total",$B2056="Q "),VLOOKUP('312'!$F$80,_312_Table1,MATCH('312'!$X$16,_312_Table1_ColumnLookup,0),FALSE),
  IF(AND(VALUE(LEFT($A2056,3))=312,LEFT($G2056,5)="Total"),VLOOKUP('312'!$F$80,_312_Table1,MATCH(LEFT($B2056,1),_312_Table1_ColumnLookup,0),FALSE),
  IF(AND(VALUE(LEFT($A2056,3))=312,LEN($I2056)=4,$B2056="G"),VLOOKUP($I2056,_312_Table1,MATCH('312'!$N$16,_312_Table1_ColumnLookup,0),FALSE),
  IF(AND(VALUE(LEFT($A2056,3))=312,LEN($I2056)=4,$B2056="O"),VLOOKUP($I2056,_312_Table1,MATCH('312'!$V$16,_312_Table1_ColumnLookup,0),FALSE),
  IF(AND(VALUE(LEFT($A2056,3))=312,LEN($I2056)=4,$B2056="Q"),VLOOKUP($I2056,_312_Table1,MATCH('312'!$X$16,_312_Table1_ColumnLookup,0),FALSE),
  IF(AND(VALUE(LEFT($A2056,3))=312,LEN($I2056)=4),VLOOKUP($I2056,_312_Table1,MATCH(LEFT($B2056,1),_312_Table1_ColumnLookup,0),FALSE)
+N("312"),
  IF(VALUE(LEFT($A2056,3))=313,VLOOKUP(VALUE(MID($B2056,2,1)),_313_Table1,MATCH(MID($B2056,1,1),_313_Table1_ColumnLookup,0),FALSE)
+N("313"),
  IF(AND(VALUE(LEFT($A2056,3))=314,LEN($B2056)=3),VLOOKUP(VALUE(MID($B2056,2,2)),_314_Table1,MATCH(MID($B2056,1,1),_314_Table1_ColumnLookup,0),FALSE),
  IF(VALUE(LEFT($A2056,3))=314,VLOOKUP(VALUE(MID($B2056,2,1)),_314_Table1,MATCH(MID($B2056,1,1),_314_Table1_ColumnLookup,0),FALSE)
+N("314"),
""))))))))))))))))))))))))</f>
        <v>#N/A</v>
      </c>
      <c r="E2056" s="238" t="e">
        <f>IF(AND(VALUE(LEFT($A2056,3))=309,LEN($B2056)=3),VLOOKUP(VALUE(MID($B2056,2,2)),_309_Table2,MATCH(MID($B2056,1,1),_309_Table2_ColumnLookup,0),FALSE),
  IF($C2056="309 LCR SummaryA",OneYearSCR,IF($C2056="309 LCR SummaryB",UltimateSCR,IF(VALUE(LEFT($A2056,3))=309,VLOOKUP(VALUE(MID($B2056,2,1)),_309_Table2,MATCH(MID($B2056,1,1),_309_Table2_ColumnLookup,0),FALSE)
+N("309"),
  IF(VALUE(LEFT($A2056,3))=310,VLOOKUP(VALUE(MID($B2056,2,1)),_310_Table2,MATCH(MID($B2056,1,1),_310_Table2_ColumnLookup,0),FALSE)
+N("310"),
  IF(AND(VALUE(LEFT($A2056,3))=311,LEN($I2056)=4),VLOOKUP($I2056,_311_Table2,MATCH($B2056,_311_Table2_ColumnLookup,0),FALSE),
  IF(AND(VALUE(LEFT($A2056,3))=311,OR($B2056="I2",$B2056="J2",$B2056="K2",$B2056="L2")),VLOOKUP('311'!$G$58,_311_Table2,MATCH(MID($B2056,1,1),_311_Table2_ColumnLookup,0),FALSE),
  IF(AND(VALUE(LEFT($A2056,3))=311,RIGHT($B2056,5)="Total"),VLOOKUP('311'!$G$59,_311_Table2,MATCH(MID($B2056,1,1),_311_Table2_ColumnLookup,0),FALSE),
  IF(VALUE(LEFT($A2056,3))=311,VLOOKUP(VALUE(MID($B2056,2,1)),_311_Table2,MATCH(MID($B2056,1,1),_311_Table2_ColumnLookup,0),FALSE)
+N("311"),
  IF(AND(VALUE(LEFT($A2056,3))=312,LEFT($G2056,10)="Unincepted",$B2056="G "),VLOOKUP(" ULO",_312_Table2,MATCH('312'!$N$16,_312_Table2_ColumnLookup,0),FALSE),
  IF(AND(VALUE(LEFT($A2056,3))=312,LEFT($G2056,10)="Unincepted",$B2056="O "),VLOOKUP(" ULO",_312_Table2,MATCH('312'!$V$16,_312_Table2_ColumnLookup,0),FALSE),
  IF(AND(VALUE(LEFT($A2056,3))=312,LEFT($G2056,10)="Unincepted",$B2056="Q "),VLOOKUP(" ULO",_312_Table2,MATCH('312'!$X$16,_312_Table2_ColumnLookup,0),FALSE),
  IF(AND(VALUE(LEFT($A2056,3))=312,LEFT($G2056,10)="Unincepted"),VLOOKUP(" ULO",_312_Table2,MATCH(LEFT($B2056,1),_312_Table2_ColumnLookup,0),FALSE),
  IF(AND(VALUE(LEFT($A2056,3))=312,LEFT($G2056,5)="Total",$B2056="G "),VLOOKUP('312'!$F$80,_312_Table2,MATCH('312'!$N$16,_312_Table2_ColumnLookup,0),FALSE),
  IF(AND(VALUE(LEFT($A2056,3))=312,LEFT($G2056,5)="Total",$B2056="O "),VLOOKUP('312'!$F$80,_312_Table2,MATCH('312'!$V$16,_312_Table2_ColumnLookup,0),FALSE),
  IF(AND(VALUE(LEFT($A2056,3))=312,LEFT($G2056,5)="Total",$B2056="Q "),VLOOKUP('312'!$F$80,_312_Table2,MATCH('312'!$X$16,_312_Table2_ColumnLookup,0),FALSE),
  IF(AND(VALUE(LEFT($A2056,3))=312,LEFT($G2056,5)="Total"),VLOOKUP('312'!$F$80,_312_Table2,MATCH(LEFT($B2056,1),_312_Table2_ColumnLookup,0),FALSE),
  IF(AND(VALUE(LEFT($A2056,3))=312,LEN($I2056)=4,$B2056="G"),VLOOKUP($I2056,_312_Table2,MATCH('312'!$N$16,_312_Table2_ColumnLookup,0),FALSE),
  IF(AND(VALUE(LEFT($A2056,3))=312,LEN($I2056)=4,$B2056="O"),VLOOKUP($I2056,_312_Table2,MATCH('312'!$V$16,_312_Table2_ColumnLookup,0),FALSE),
  IF(AND(VALUE(LEFT($A2056,3))=312,LEN($I2056)=4,$B2056="Q"),VLOOKUP($I2056,_312_Table2,MATCH('312'!$X$16,_312_Table2_ColumnLookup,0),FALSE),
  IF(AND(VALUE(LEFT($A2056,3))=312,LEN($I2056)=4),VLOOKUP($I2056,_312_Table2,MATCH(LEFT($B2056,1),_312_Table2_ColumnLookup,0),FALSE)
+N("312"),
  IF(VALUE(LEFT($A2056,3))=313,VLOOKUP(VALUE(MID($B2056,2,1)),_313_Table2,MATCH(MID($B2056,1,1),_313_Table2_ColumnLookup,0),FALSE)
+N("313"),
  IF(AND(VALUE(LEFT($A2056,3))=314,LEN($B2056)=3),VLOOKUP(VALUE(MID($B2056,2,2)),_314_Table2,MATCH(MID($B2056,1,1),_314_Table2_ColumnLookup,0),FALSE),
  IF(VALUE(LEFT($A2056,3))=314,VLOOKUP(VALUE(MID($B2056,2,1)),_314_Table2,MATCH(MID($B2056,1,1),_314_Table2_ColumnLookup,0),FALSE)
+N("314"),
""))))))))))))))))))))))))</f>
        <v>#N/A</v>
      </c>
      <c r="F2056" s="238" t="e">
        <f>IF(AND(VALUE(LEFT($A2056,3))=309,LEN($B2056)=3),VLOOKUP(VALUE(MID($B2056,2,2)),_309_Table3,MATCH(MID($B2056,1,1),_309_Table3_ColumnLookup,0),FALSE),
  IF($C2056="309 LCR SummaryA",OneYearSCR,IF($C2056="309 LCR SummaryB",UltimateSCR,IF(VALUE(LEFT($A2056,3))=309,VLOOKUP(VALUE(MID($B2056,2,1)),_309_Table3,MATCH(MID($B2056,1,1),_309_Table3_ColumnLookup,0),FALSE)
+N("309"),
  IF(VALUE(LEFT($A2056,3))=310,VLOOKUP(VALUE(MID($B2056,2,1)),_310_Table3,MATCH(MID($B2056,1,1),_310_Table3_ColumnLookup,0),FALSE)
+N("310"),
  IF(AND(VALUE(LEFT($A2056,3))=311,LEN($I2056)=4),VLOOKUP($I2056,_311_Table3,MATCH($B2056,_311_Table3_ColumnLookup,0),FALSE),
  IF(AND(VALUE(LEFT($A2056,3))=311,OR($B2056="I2",$B2056="J2",$B2056="K2",$B2056="L2")),VLOOKUP('311'!$G$58,_311_Table3,MATCH(MID($B2056,1,1),_311_Table3_ColumnLookup,0),FALSE),
  IF(AND(VALUE(LEFT($A2056,3))=311,RIGHT($B2056,5)="Total"),VLOOKUP('311'!$G$59,_311_Table3,MATCH(MID($B2056,1,1),_311_Table3_ColumnLookup,0),FALSE),
  IF(VALUE(LEFT($A2056,3))=311,VLOOKUP(VALUE(MID($B2056,2,1)),_311_Table3,MATCH(MID($B2056,1,1),_311_Table3_ColumnLookup,0),FALSE)
+N("311"),
  IF(AND(VALUE(LEFT($A2056,3))=312,LEFT($G2056,10)="Unincepted",$B2056="G "),VLOOKUP(" ULO",_312_Table3,MATCH('312'!$N$16,_312_Table3_ColumnLookup,0),FALSE),
  IF(AND(VALUE(LEFT($A2056,3))=312,LEFT($G2056,10)="Unincepted",$B2056="O "),VLOOKUP(" ULO",_312_Table3,MATCH('312'!$V$16,_312_Table3_ColumnLookup,0),FALSE),
  IF(AND(VALUE(LEFT($A2056,3))=312,LEFT($G2056,10)="Unincepted",$B2056="Q "),VLOOKUP(" ULO",_312_Table3,MATCH('312'!$X$16,_312_Table3_ColumnLookup,0),FALSE),
  IF(AND(VALUE(LEFT($A2056,3))=312,LEFT($G2056,10)="Unincepted"),VLOOKUP(" ULO",_312_Table3,MATCH(LEFT($B2056,1),_312_Table3_ColumnLookup,0),FALSE),
  IF(AND(VALUE(LEFT($A2056,3))=312,LEFT($G2056,5)="Total",$B2056="G "),VLOOKUP('312'!$F$80,_312_Table3,MATCH('312'!$N$16,_312_Table3_ColumnLookup,0),FALSE),
  IF(AND(VALUE(LEFT($A2056,3))=312,LEFT($G2056,5)="Total",$B2056="O "),VLOOKUP('312'!$F$80,_312_Table3,MATCH('312'!$V$16,_312_Table3_ColumnLookup,0),FALSE),
  IF(AND(VALUE(LEFT($A2056,3))=312,LEFT($G2056,5)="Total",$B2056="Q "),VLOOKUP('312'!$F$80,_312_Table3,MATCH('312'!$X$16,_312_Table3_ColumnLookup,0),FALSE),
  IF(AND(VALUE(LEFT($A2056,3))=312,LEFT($G2056,5)="Total"),VLOOKUP('312'!$F$80,_312_Table3,MATCH(LEFT($B2056,1),_312_Table3_ColumnLookup,0),FALSE),
  IF(AND(VALUE(LEFT($A2056,3))=312,LEN($I2056)=4,$B2056="G"),VLOOKUP($I2056,_312_Table3,MATCH('312'!$N$16,_312_Table3_ColumnLookup,0),FALSE),
  IF(AND(VALUE(LEFT($A2056,3))=312,LEN($I2056)=4,$B2056="O"),VLOOKUP($I2056,_312_Table3,MATCH('312'!$V$16,_312_Table3_ColumnLookup,0),FALSE),
  IF(AND(VALUE(LEFT($A2056,3))=312,LEN($I2056)=4,$B2056="Q"),VLOOKUP($I2056,_312_Table3,MATCH('312'!$X$16,_312_Table3_ColumnLookup,0),FALSE),
  IF(AND(VALUE(LEFT($A2056,3))=312,LEN($I2056)=4),VLOOKUP($I2056,_312_Table3,MATCH(LEFT($B2056,1),_312_Table3_ColumnLookup,0),FALSE)
+N("312"),
  IF(VALUE(LEFT($A2056,3))=313,VLOOKUP(VALUE(MID($B2056,2,1)),_313_Table3,MATCH(MID($B2056,1,1),_313_Table3_ColumnLookup,0),FALSE)
+N("313"),
  IF(AND(VALUE(LEFT($A2056,3))=314,LEN($B2056)=3),VLOOKUP(VALUE(MID($B2056,2,2)),_314_Table3,MATCH(MID($B2056,1,1),_314_Table3_ColumnLookup,0),FALSE),
  IF(VALUE(LEFT($A2056,3))=314,VLOOKUP(VALUE(MID($B2056,2,1)),_314_Table3,MATCH(MID($B2056,1,1),_314_Table3_ColumnLookup,0),FALSE)
+N("314"),
""))))))))))))))))))))))))</f>
        <v>#N/A</v>
      </c>
      <c r="H2056" s="321" t="str">
        <f>IFERROR(
IF(ISERROR($D2056)=FALSE,$D2056,IF(ISERROR($E2056)=FALSE,$E2056,IF(ISERROR($F2056)=FALSE,$F2056
+N("012 checkboxes"),
IF(
IF(OR(LEFT($A2056,9)="Syndicate",LEFT($A2056,12)="NewSyndicate"),VLOOKUP($A2056,'012'!$J:$ZW,MATCH("Link to button",'012'!$J$1:$ZW$1,0),0)
+N("309 checkbox"),
IF($C2056="309 LCR Summary0",VLOOKUP("Notes990",'309'!$P:$ZZ,MATCH("Link to button",'309'!$P$1:$ZZ$1,0),0)
+N("313 checkboxes"),
IF($C2056="313 Financial Information0LcmVsScr",IF($C2056="309 LCR Summary0",VLOOKUP("LcmVsScr",'309'!$N:$ZZ,MATCH("Link to button",'309'!$N$1:$ZZ$1,0),0),
IF($C2056="313 Financial Information0LcrDocAttached",IF($C2056="309 LCR Summary0",VLOOKUP("LcrDocAttached",'309'!$N:$ZZ,MATCH("Link to button",'309'!$N$1:$ZZ$1,0),
0)))))))=1,TRUE,FALSE)
))),"")</f>
        <v/>
      </c>
    </row>
    <row r="2057" spans="1:8">
      <c r="A2057" s="237" t="e">
        <f>VLOOKUP($G2057,CSVLookups!$B:$R,MATCH(A$1,CSVLookups!$B$1:$R$1,0),FALSE)</f>
        <v>#N/A</v>
      </c>
      <c r="B2057" s="237" t="e">
        <f>VLOOKUP($G2057,CSVLookups!$B:$R,MATCH(B$1,CSVLookups!$B$1:$R$1,0),FALSE)</f>
        <v>#N/A</v>
      </c>
      <c r="C2057" s="238" t="e">
        <f t="shared" si="32"/>
        <v>#N/A</v>
      </c>
      <c r="D2057" s="238" t="e">
        <f>IF(AND(VALUE(LEFT($A2057,3))=309,LEN($B2057)=3),VLOOKUP(VALUE(MID($B2057,2,2)),_309_Table1,MATCH(MID($B2057,1,1),_309_Table1_ColumnLookup,0),FALSE),
  IF($C2057="309 LCR SummaryA",OneYearSCR,IF($C2057="309 LCR SummaryB",UltimateSCR,IF(VALUE(LEFT($A2057,3))=309,VLOOKUP(VALUE(MID($B2057,2,1)),_309_Table1,MATCH(MID($B2057,1,1),_309_Table1_ColumnLookup,0),FALSE)
+N("309"),
  IF(VALUE(LEFT($A2057,3))=310,VLOOKUP(VALUE(MID($B2057,2,1)),_310_Table1,MATCH(MID($B2057,1,1),_310_Table1_ColumnLookup,0),FALSE)
+N("310"),
  IF(AND(VALUE(LEFT($A2057,3))=311,LEN($I2057)=4),VLOOKUP($I2057,_311_Table1,MATCH($B2057,_311_Table1_ColumnLookup,0),FALSE),
  IF(AND(VALUE(LEFT($A2057,3))=311,OR($B2057="I2",$B2057="J2",$B2057="K2",$B2057="L2")),VLOOKUP('311'!$G$58,_311_Table1,MATCH(MID($B2057,1,1),_311_Table1_ColumnLookup,0),FALSE),
  IF(AND(VALUE(LEFT($A2057,3))=311,RIGHT($B2057,5)="Total"),VLOOKUP('311'!$G$59,_311_Table1,MATCH(MID($B2057,1,1),_311_Table1_ColumnLookup,0),FALSE),
  IF(VALUE(LEFT($A2057,3))=311,VLOOKUP(VALUE(MID($B2057,2,1)),_311_Table1,MATCH(MID($B2057,1,1),_311_Table1_ColumnLookup,0),FALSE)
+N("311"),
  IF(AND(VALUE(LEFT($A2057,3))=312,LEFT($G2057,10)="Unincepted",$B2057="G "),VLOOKUP(" ULO",_312_Table1,MATCH('312'!$N$16,_312_Table1_ColumnLookup,0),FALSE),
  IF(AND(VALUE(LEFT($A2057,3))=312,LEFT($G2057,10)="Unincepted",$B2057="O "),VLOOKUP(" ULO",_312_Table1,MATCH('312'!$V$16,_312_Table1_ColumnLookup,0),FALSE),
  IF(AND(VALUE(LEFT($A2057,3))=312,LEFT($G2057,10)="Unincepted",$B2057="Q "),VLOOKUP(" ULO",_312_Table1,MATCH('312'!$X$16,_312_Table1_ColumnLookup,0),FALSE),
  IF(AND(VALUE(LEFT($A2057,3))=312,LEFT($G2057,10)="Unincepted"),VLOOKUP(" ULO",_312_Table1,MATCH(LEFT($B2057,1),_312_Table1_ColumnLookup,0),FALSE),
  IF(AND(VALUE(LEFT($A2057,3))=312,LEFT($G2057,5)="Total",$B2057="G "),VLOOKUP('312'!$F$80,_312_Table1,MATCH('312'!$N$16,_312_Table1_ColumnLookup,0),FALSE),
  IF(AND(VALUE(LEFT($A2057,3))=312,LEFT($G2057,5)="Total",$B2057="O "),VLOOKUP('312'!$F$80,_312_Table1,MATCH('312'!$V$16,_312_Table1_ColumnLookup,0),FALSE),
  IF(AND(VALUE(LEFT($A2057,3))=312,LEFT($G2057,5)="Total",$B2057="Q "),VLOOKUP('312'!$F$80,_312_Table1,MATCH('312'!$X$16,_312_Table1_ColumnLookup,0),FALSE),
  IF(AND(VALUE(LEFT($A2057,3))=312,LEFT($G2057,5)="Total"),VLOOKUP('312'!$F$80,_312_Table1,MATCH(LEFT($B2057,1),_312_Table1_ColumnLookup,0),FALSE),
  IF(AND(VALUE(LEFT($A2057,3))=312,LEN($I2057)=4,$B2057="G"),VLOOKUP($I2057,_312_Table1,MATCH('312'!$N$16,_312_Table1_ColumnLookup,0),FALSE),
  IF(AND(VALUE(LEFT($A2057,3))=312,LEN($I2057)=4,$B2057="O"),VLOOKUP($I2057,_312_Table1,MATCH('312'!$V$16,_312_Table1_ColumnLookup,0),FALSE),
  IF(AND(VALUE(LEFT($A2057,3))=312,LEN($I2057)=4,$B2057="Q"),VLOOKUP($I2057,_312_Table1,MATCH('312'!$X$16,_312_Table1_ColumnLookup,0),FALSE),
  IF(AND(VALUE(LEFT($A2057,3))=312,LEN($I2057)=4),VLOOKUP($I2057,_312_Table1,MATCH(LEFT($B2057,1),_312_Table1_ColumnLookup,0),FALSE)
+N("312"),
  IF(VALUE(LEFT($A2057,3))=313,VLOOKUP(VALUE(MID($B2057,2,1)),_313_Table1,MATCH(MID($B2057,1,1),_313_Table1_ColumnLookup,0),FALSE)
+N("313"),
  IF(AND(VALUE(LEFT($A2057,3))=314,LEN($B2057)=3),VLOOKUP(VALUE(MID($B2057,2,2)),_314_Table1,MATCH(MID($B2057,1,1),_314_Table1_ColumnLookup,0),FALSE),
  IF(VALUE(LEFT($A2057,3))=314,VLOOKUP(VALUE(MID($B2057,2,1)),_314_Table1,MATCH(MID($B2057,1,1),_314_Table1_ColumnLookup,0),FALSE)
+N("314"),
""))))))))))))))))))))))))</f>
        <v>#N/A</v>
      </c>
      <c r="E2057" s="238" t="e">
        <f>IF(AND(VALUE(LEFT($A2057,3))=309,LEN($B2057)=3),VLOOKUP(VALUE(MID($B2057,2,2)),_309_Table2,MATCH(MID($B2057,1,1),_309_Table2_ColumnLookup,0),FALSE),
  IF($C2057="309 LCR SummaryA",OneYearSCR,IF($C2057="309 LCR SummaryB",UltimateSCR,IF(VALUE(LEFT($A2057,3))=309,VLOOKUP(VALUE(MID($B2057,2,1)),_309_Table2,MATCH(MID($B2057,1,1),_309_Table2_ColumnLookup,0),FALSE)
+N("309"),
  IF(VALUE(LEFT($A2057,3))=310,VLOOKUP(VALUE(MID($B2057,2,1)),_310_Table2,MATCH(MID($B2057,1,1),_310_Table2_ColumnLookup,0),FALSE)
+N("310"),
  IF(AND(VALUE(LEFT($A2057,3))=311,LEN($I2057)=4),VLOOKUP($I2057,_311_Table2,MATCH($B2057,_311_Table2_ColumnLookup,0),FALSE),
  IF(AND(VALUE(LEFT($A2057,3))=311,OR($B2057="I2",$B2057="J2",$B2057="K2",$B2057="L2")),VLOOKUP('311'!$G$58,_311_Table2,MATCH(MID($B2057,1,1),_311_Table2_ColumnLookup,0),FALSE),
  IF(AND(VALUE(LEFT($A2057,3))=311,RIGHT($B2057,5)="Total"),VLOOKUP('311'!$G$59,_311_Table2,MATCH(MID($B2057,1,1),_311_Table2_ColumnLookup,0),FALSE),
  IF(VALUE(LEFT($A2057,3))=311,VLOOKUP(VALUE(MID($B2057,2,1)),_311_Table2,MATCH(MID($B2057,1,1),_311_Table2_ColumnLookup,0),FALSE)
+N("311"),
  IF(AND(VALUE(LEFT($A2057,3))=312,LEFT($G2057,10)="Unincepted",$B2057="G "),VLOOKUP(" ULO",_312_Table2,MATCH('312'!$N$16,_312_Table2_ColumnLookup,0),FALSE),
  IF(AND(VALUE(LEFT($A2057,3))=312,LEFT($G2057,10)="Unincepted",$B2057="O "),VLOOKUP(" ULO",_312_Table2,MATCH('312'!$V$16,_312_Table2_ColumnLookup,0),FALSE),
  IF(AND(VALUE(LEFT($A2057,3))=312,LEFT($G2057,10)="Unincepted",$B2057="Q "),VLOOKUP(" ULO",_312_Table2,MATCH('312'!$X$16,_312_Table2_ColumnLookup,0),FALSE),
  IF(AND(VALUE(LEFT($A2057,3))=312,LEFT($G2057,10)="Unincepted"),VLOOKUP(" ULO",_312_Table2,MATCH(LEFT($B2057,1),_312_Table2_ColumnLookup,0),FALSE),
  IF(AND(VALUE(LEFT($A2057,3))=312,LEFT($G2057,5)="Total",$B2057="G "),VLOOKUP('312'!$F$80,_312_Table2,MATCH('312'!$N$16,_312_Table2_ColumnLookup,0),FALSE),
  IF(AND(VALUE(LEFT($A2057,3))=312,LEFT($G2057,5)="Total",$B2057="O "),VLOOKUP('312'!$F$80,_312_Table2,MATCH('312'!$V$16,_312_Table2_ColumnLookup,0),FALSE),
  IF(AND(VALUE(LEFT($A2057,3))=312,LEFT($G2057,5)="Total",$B2057="Q "),VLOOKUP('312'!$F$80,_312_Table2,MATCH('312'!$X$16,_312_Table2_ColumnLookup,0),FALSE),
  IF(AND(VALUE(LEFT($A2057,3))=312,LEFT($G2057,5)="Total"),VLOOKUP('312'!$F$80,_312_Table2,MATCH(LEFT($B2057,1),_312_Table2_ColumnLookup,0),FALSE),
  IF(AND(VALUE(LEFT($A2057,3))=312,LEN($I2057)=4,$B2057="G"),VLOOKUP($I2057,_312_Table2,MATCH('312'!$N$16,_312_Table2_ColumnLookup,0),FALSE),
  IF(AND(VALUE(LEFT($A2057,3))=312,LEN($I2057)=4,$B2057="O"),VLOOKUP($I2057,_312_Table2,MATCH('312'!$V$16,_312_Table2_ColumnLookup,0),FALSE),
  IF(AND(VALUE(LEFT($A2057,3))=312,LEN($I2057)=4,$B2057="Q"),VLOOKUP($I2057,_312_Table2,MATCH('312'!$X$16,_312_Table2_ColumnLookup,0),FALSE),
  IF(AND(VALUE(LEFT($A2057,3))=312,LEN($I2057)=4),VLOOKUP($I2057,_312_Table2,MATCH(LEFT($B2057,1),_312_Table2_ColumnLookup,0),FALSE)
+N("312"),
  IF(VALUE(LEFT($A2057,3))=313,VLOOKUP(VALUE(MID($B2057,2,1)),_313_Table2,MATCH(MID($B2057,1,1),_313_Table2_ColumnLookup,0),FALSE)
+N("313"),
  IF(AND(VALUE(LEFT($A2057,3))=314,LEN($B2057)=3),VLOOKUP(VALUE(MID($B2057,2,2)),_314_Table2,MATCH(MID($B2057,1,1),_314_Table2_ColumnLookup,0),FALSE),
  IF(VALUE(LEFT($A2057,3))=314,VLOOKUP(VALUE(MID($B2057,2,1)),_314_Table2,MATCH(MID($B2057,1,1),_314_Table2_ColumnLookup,0),FALSE)
+N("314"),
""))))))))))))))))))))))))</f>
        <v>#N/A</v>
      </c>
      <c r="F2057" s="238" t="e">
        <f>IF(AND(VALUE(LEFT($A2057,3))=309,LEN($B2057)=3),VLOOKUP(VALUE(MID($B2057,2,2)),_309_Table3,MATCH(MID($B2057,1,1),_309_Table3_ColumnLookup,0),FALSE),
  IF($C2057="309 LCR SummaryA",OneYearSCR,IF($C2057="309 LCR SummaryB",UltimateSCR,IF(VALUE(LEFT($A2057,3))=309,VLOOKUP(VALUE(MID($B2057,2,1)),_309_Table3,MATCH(MID($B2057,1,1),_309_Table3_ColumnLookup,0),FALSE)
+N("309"),
  IF(VALUE(LEFT($A2057,3))=310,VLOOKUP(VALUE(MID($B2057,2,1)),_310_Table3,MATCH(MID($B2057,1,1),_310_Table3_ColumnLookup,0),FALSE)
+N("310"),
  IF(AND(VALUE(LEFT($A2057,3))=311,LEN($I2057)=4),VLOOKUP($I2057,_311_Table3,MATCH($B2057,_311_Table3_ColumnLookup,0),FALSE),
  IF(AND(VALUE(LEFT($A2057,3))=311,OR($B2057="I2",$B2057="J2",$B2057="K2",$B2057="L2")),VLOOKUP('311'!$G$58,_311_Table3,MATCH(MID($B2057,1,1),_311_Table3_ColumnLookup,0),FALSE),
  IF(AND(VALUE(LEFT($A2057,3))=311,RIGHT($B2057,5)="Total"),VLOOKUP('311'!$G$59,_311_Table3,MATCH(MID($B2057,1,1),_311_Table3_ColumnLookup,0),FALSE),
  IF(VALUE(LEFT($A2057,3))=311,VLOOKUP(VALUE(MID($B2057,2,1)),_311_Table3,MATCH(MID($B2057,1,1),_311_Table3_ColumnLookup,0),FALSE)
+N("311"),
  IF(AND(VALUE(LEFT($A2057,3))=312,LEFT($G2057,10)="Unincepted",$B2057="G "),VLOOKUP(" ULO",_312_Table3,MATCH('312'!$N$16,_312_Table3_ColumnLookup,0),FALSE),
  IF(AND(VALUE(LEFT($A2057,3))=312,LEFT($G2057,10)="Unincepted",$B2057="O "),VLOOKUP(" ULO",_312_Table3,MATCH('312'!$V$16,_312_Table3_ColumnLookup,0),FALSE),
  IF(AND(VALUE(LEFT($A2057,3))=312,LEFT($G2057,10)="Unincepted",$B2057="Q "),VLOOKUP(" ULO",_312_Table3,MATCH('312'!$X$16,_312_Table3_ColumnLookup,0),FALSE),
  IF(AND(VALUE(LEFT($A2057,3))=312,LEFT($G2057,10)="Unincepted"),VLOOKUP(" ULO",_312_Table3,MATCH(LEFT($B2057,1),_312_Table3_ColumnLookup,0),FALSE),
  IF(AND(VALUE(LEFT($A2057,3))=312,LEFT($G2057,5)="Total",$B2057="G "),VLOOKUP('312'!$F$80,_312_Table3,MATCH('312'!$N$16,_312_Table3_ColumnLookup,0),FALSE),
  IF(AND(VALUE(LEFT($A2057,3))=312,LEFT($G2057,5)="Total",$B2057="O "),VLOOKUP('312'!$F$80,_312_Table3,MATCH('312'!$V$16,_312_Table3_ColumnLookup,0),FALSE),
  IF(AND(VALUE(LEFT($A2057,3))=312,LEFT($G2057,5)="Total",$B2057="Q "),VLOOKUP('312'!$F$80,_312_Table3,MATCH('312'!$X$16,_312_Table3_ColumnLookup,0),FALSE),
  IF(AND(VALUE(LEFT($A2057,3))=312,LEFT($G2057,5)="Total"),VLOOKUP('312'!$F$80,_312_Table3,MATCH(LEFT($B2057,1),_312_Table3_ColumnLookup,0),FALSE),
  IF(AND(VALUE(LEFT($A2057,3))=312,LEN($I2057)=4,$B2057="G"),VLOOKUP($I2057,_312_Table3,MATCH('312'!$N$16,_312_Table3_ColumnLookup,0),FALSE),
  IF(AND(VALUE(LEFT($A2057,3))=312,LEN($I2057)=4,$B2057="O"),VLOOKUP($I2057,_312_Table3,MATCH('312'!$V$16,_312_Table3_ColumnLookup,0),FALSE),
  IF(AND(VALUE(LEFT($A2057,3))=312,LEN($I2057)=4,$B2057="Q"),VLOOKUP($I2057,_312_Table3,MATCH('312'!$X$16,_312_Table3_ColumnLookup,0),FALSE),
  IF(AND(VALUE(LEFT($A2057,3))=312,LEN($I2057)=4),VLOOKUP($I2057,_312_Table3,MATCH(LEFT($B2057,1),_312_Table3_ColumnLookup,0),FALSE)
+N("312"),
  IF(VALUE(LEFT($A2057,3))=313,VLOOKUP(VALUE(MID($B2057,2,1)),_313_Table3,MATCH(MID($B2057,1,1),_313_Table3_ColumnLookup,0),FALSE)
+N("313"),
  IF(AND(VALUE(LEFT($A2057,3))=314,LEN($B2057)=3),VLOOKUP(VALUE(MID($B2057,2,2)),_314_Table3,MATCH(MID($B2057,1,1),_314_Table3_ColumnLookup,0),FALSE),
  IF(VALUE(LEFT($A2057,3))=314,VLOOKUP(VALUE(MID($B2057,2,1)),_314_Table3,MATCH(MID($B2057,1,1),_314_Table3_ColumnLookup,0),FALSE)
+N("314"),
""))))))))))))))))))))))))</f>
        <v>#N/A</v>
      </c>
      <c r="H2057" s="321" t="str">
        <f>IFERROR(
IF(ISERROR($D2057)=FALSE,$D2057,IF(ISERROR($E2057)=FALSE,$E2057,IF(ISERROR($F2057)=FALSE,$F2057
+N("012 checkboxes"),
IF(
IF(OR(LEFT($A2057,9)="Syndicate",LEFT($A2057,12)="NewSyndicate"),VLOOKUP($A2057,'012'!$J:$ZW,MATCH("Link to button",'012'!$J$1:$ZW$1,0),0)
+N("309 checkbox"),
IF($C2057="309 LCR Summary0",VLOOKUP("Notes990",'309'!$P:$ZZ,MATCH("Link to button",'309'!$P$1:$ZZ$1,0),0)
+N("313 checkboxes"),
IF($C2057="313 Financial Information0LcmVsScr",IF($C2057="309 LCR Summary0",VLOOKUP("LcmVsScr",'309'!$N:$ZZ,MATCH("Link to button",'309'!$N$1:$ZZ$1,0),0),
IF($C2057="313 Financial Information0LcrDocAttached",IF($C2057="309 LCR Summary0",VLOOKUP("LcrDocAttached",'309'!$N:$ZZ,MATCH("Link to button",'309'!$N$1:$ZZ$1,0),
0)))))))=1,TRUE,FALSE)
))),"")</f>
        <v/>
      </c>
    </row>
    <row r="2058" spans="1:8">
      <c r="A2058" s="237" t="e">
        <f>VLOOKUP($G2058,CSVLookups!$B:$R,MATCH(A$1,CSVLookups!$B$1:$R$1,0),FALSE)</f>
        <v>#N/A</v>
      </c>
      <c r="B2058" s="237" t="e">
        <f>VLOOKUP($G2058,CSVLookups!$B:$R,MATCH(B$1,CSVLookups!$B$1:$R$1,0),FALSE)</f>
        <v>#N/A</v>
      </c>
      <c r="C2058" s="238" t="e">
        <f t="shared" si="32"/>
        <v>#N/A</v>
      </c>
      <c r="D2058" s="238" t="e">
        <f>IF(AND(VALUE(LEFT($A2058,3))=309,LEN($B2058)=3),VLOOKUP(VALUE(MID($B2058,2,2)),_309_Table1,MATCH(MID($B2058,1,1),_309_Table1_ColumnLookup,0),FALSE),
  IF($C2058="309 LCR SummaryA",OneYearSCR,IF($C2058="309 LCR SummaryB",UltimateSCR,IF(VALUE(LEFT($A2058,3))=309,VLOOKUP(VALUE(MID($B2058,2,1)),_309_Table1,MATCH(MID($B2058,1,1),_309_Table1_ColumnLookup,0),FALSE)
+N("309"),
  IF(VALUE(LEFT($A2058,3))=310,VLOOKUP(VALUE(MID($B2058,2,1)),_310_Table1,MATCH(MID($B2058,1,1),_310_Table1_ColumnLookup,0),FALSE)
+N("310"),
  IF(AND(VALUE(LEFT($A2058,3))=311,LEN($I2058)=4),VLOOKUP($I2058,_311_Table1,MATCH($B2058,_311_Table1_ColumnLookup,0),FALSE),
  IF(AND(VALUE(LEFT($A2058,3))=311,OR($B2058="I2",$B2058="J2",$B2058="K2",$B2058="L2")),VLOOKUP('311'!$G$58,_311_Table1,MATCH(MID($B2058,1,1),_311_Table1_ColumnLookup,0),FALSE),
  IF(AND(VALUE(LEFT($A2058,3))=311,RIGHT($B2058,5)="Total"),VLOOKUP('311'!$G$59,_311_Table1,MATCH(MID($B2058,1,1),_311_Table1_ColumnLookup,0),FALSE),
  IF(VALUE(LEFT($A2058,3))=311,VLOOKUP(VALUE(MID($B2058,2,1)),_311_Table1,MATCH(MID($B2058,1,1),_311_Table1_ColumnLookup,0),FALSE)
+N("311"),
  IF(AND(VALUE(LEFT($A2058,3))=312,LEFT($G2058,10)="Unincepted",$B2058="G "),VLOOKUP(" ULO",_312_Table1,MATCH('312'!$N$16,_312_Table1_ColumnLookup,0),FALSE),
  IF(AND(VALUE(LEFT($A2058,3))=312,LEFT($G2058,10)="Unincepted",$B2058="O "),VLOOKUP(" ULO",_312_Table1,MATCH('312'!$V$16,_312_Table1_ColumnLookup,0),FALSE),
  IF(AND(VALUE(LEFT($A2058,3))=312,LEFT($G2058,10)="Unincepted",$B2058="Q "),VLOOKUP(" ULO",_312_Table1,MATCH('312'!$X$16,_312_Table1_ColumnLookup,0),FALSE),
  IF(AND(VALUE(LEFT($A2058,3))=312,LEFT($G2058,10)="Unincepted"),VLOOKUP(" ULO",_312_Table1,MATCH(LEFT($B2058,1),_312_Table1_ColumnLookup,0),FALSE),
  IF(AND(VALUE(LEFT($A2058,3))=312,LEFT($G2058,5)="Total",$B2058="G "),VLOOKUP('312'!$F$80,_312_Table1,MATCH('312'!$N$16,_312_Table1_ColumnLookup,0),FALSE),
  IF(AND(VALUE(LEFT($A2058,3))=312,LEFT($G2058,5)="Total",$B2058="O "),VLOOKUP('312'!$F$80,_312_Table1,MATCH('312'!$V$16,_312_Table1_ColumnLookup,0),FALSE),
  IF(AND(VALUE(LEFT($A2058,3))=312,LEFT($G2058,5)="Total",$B2058="Q "),VLOOKUP('312'!$F$80,_312_Table1,MATCH('312'!$X$16,_312_Table1_ColumnLookup,0),FALSE),
  IF(AND(VALUE(LEFT($A2058,3))=312,LEFT($G2058,5)="Total"),VLOOKUP('312'!$F$80,_312_Table1,MATCH(LEFT($B2058,1),_312_Table1_ColumnLookup,0),FALSE),
  IF(AND(VALUE(LEFT($A2058,3))=312,LEN($I2058)=4,$B2058="G"),VLOOKUP($I2058,_312_Table1,MATCH('312'!$N$16,_312_Table1_ColumnLookup,0),FALSE),
  IF(AND(VALUE(LEFT($A2058,3))=312,LEN($I2058)=4,$B2058="O"),VLOOKUP($I2058,_312_Table1,MATCH('312'!$V$16,_312_Table1_ColumnLookup,0),FALSE),
  IF(AND(VALUE(LEFT($A2058,3))=312,LEN($I2058)=4,$B2058="Q"),VLOOKUP($I2058,_312_Table1,MATCH('312'!$X$16,_312_Table1_ColumnLookup,0),FALSE),
  IF(AND(VALUE(LEFT($A2058,3))=312,LEN($I2058)=4),VLOOKUP($I2058,_312_Table1,MATCH(LEFT($B2058,1),_312_Table1_ColumnLookup,0),FALSE)
+N("312"),
  IF(VALUE(LEFT($A2058,3))=313,VLOOKUP(VALUE(MID($B2058,2,1)),_313_Table1,MATCH(MID($B2058,1,1),_313_Table1_ColumnLookup,0),FALSE)
+N("313"),
  IF(AND(VALUE(LEFT($A2058,3))=314,LEN($B2058)=3),VLOOKUP(VALUE(MID($B2058,2,2)),_314_Table1,MATCH(MID($B2058,1,1),_314_Table1_ColumnLookup,0),FALSE),
  IF(VALUE(LEFT($A2058,3))=314,VLOOKUP(VALUE(MID($B2058,2,1)),_314_Table1,MATCH(MID($B2058,1,1),_314_Table1_ColumnLookup,0),FALSE)
+N("314"),
""))))))))))))))))))))))))</f>
        <v>#N/A</v>
      </c>
      <c r="E2058" s="238" t="e">
        <f>IF(AND(VALUE(LEFT($A2058,3))=309,LEN($B2058)=3),VLOOKUP(VALUE(MID($B2058,2,2)),_309_Table2,MATCH(MID($B2058,1,1),_309_Table2_ColumnLookup,0),FALSE),
  IF($C2058="309 LCR SummaryA",OneYearSCR,IF($C2058="309 LCR SummaryB",UltimateSCR,IF(VALUE(LEFT($A2058,3))=309,VLOOKUP(VALUE(MID($B2058,2,1)),_309_Table2,MATCH(MID($B2058,1,1),_309_Table2_ColumnLookup,0),FALSE)
+N("309"),
  IF(VALUE(LEFT($A2058,3))=310,VLOOKUP(VALUE(MID($B2058,2,1)),_310_Table2,MATCH(MID($B2058,1,1),_310_Table2_ColumnLookup,0),FALSE)
+N("310"),
  IF(AND(VALUE(LEFT($A2058,3))=311,LEN($I2058)=4),VLOOKUP($I2058,_311_Table2,MATCH($B2058,_311_Table2_ColumnLookup,0),FALSE),
  IF(AND(VALUE(LEFT($A2058,3))=311,OR($B2058="I2",$B2058="J2",$B2058="K2",$B2058="L2")),VLOOKUP('311'!$G$58,_311_Table2,MATCH(MID($B2058,1,1),_311_Table2_ColumnLookup,0),FALSE),
  IF(AND(VALUE(LEFT($A2058,3))=311,RIGHT($B2058,5)="Total"),VLOOKUP('311'!$G$59,_311_Table2,MATCH(MID($B2058,1,1),_311_Table2_ColumnLookup,0),FALSE),
  IF(VALUE(LEFT($A2058,3))=311,VLOOKUP(VALUE(MID($B2058,2,1)),_311_Table2,MATCH(MID($B2058,1,1),_311_Table2_ColumnLookup,0),FALSE)
+N("311"),
  IF(AND(VALUE(LEFT($A2058,3))=312,LEFT($G2058,10)="Unincepted",$B2058="G "),VLOOKUP(" ULO",_312_Table2,MATCH('312'!$N$16,_312_Table2_ColumnLookup,0),FALSE),
  IF(AND(VALUE(LEFT($A2058,3))=312,LEFT($G2058,10)="Unincepted",$B2058="O "),VLOOKUP(" ULO",_312_Table2,MATCH('312'!$V$16,_312_Table2_ColumnLookup,0),FALSE),
  IF(AND(VALUE(LEFT($A2058,3))=312,LEFT($G2058,10)="Unincepted",$B2058="Q "),VLOOKUP(" ULO",_312_Table2,MATCH('312'!$X$16,_312_Table2_ColumnLookup,0),FALSE),
  IF(AND(VALUE(LEFT($A2058,3))=312,LEFT($G2058,10)="Unincepted"),VLOOKUP(" ULO",_312_Table2,MATCH(LEFT($B2058,1),_312_Table2_ColumnLookup,0),FALSE),
  IF(AND(VALUE(LEFT($A2058,3))=312,LEFT($G2058,5)="Total",$B2058="G "),VLOOKUP('312'!$F$80,_312_Table2,MATCH('312'!$N$16,_312_Table2_ColumnLookup,0),FALSE),
  IF(AND(VALUE(LEFT($A2058,3))=312,LEFT($G2058,5)="Total",$B2058="O "),VLOOKUP('312'!$F$80,_312_Table2,MATCH('312'!$V$16,_312_Table2_ColumnLookup,0),FALSE),
  IF(AND(VALUE(LEFT($A2058,3))=312,LEFT($G2058,5)="Total",$B2058="Q "),VLOOKUP('312'!$F$80,_312_Table2,MATCH('312'!$X$16,_312_Table2_ColumnLookup,0),FALSE),
  IF(AND(VALUE(LEFT($A2058,3))=312,LEFT($G2058,5)="Total"),VLOOKUP('312'!$F$80,_312_Table2,MATCH(LEFT($B2058,1),_312_Table2_ColumnLookup,0),FALSE),
  IF(AND(VALUE(LEFT($A2058,3))=312,LEN($I2058)=4,$B2058="G"),VLOOKUP($I2058,_312_Table2,MATCH('312'!$N$16,_312_Table2_ColumnLookup,0),FALSE),
  IF(AND(VALUE(LEFT($A2058,3))=312,LEN($I2058)=4,$B2058="O"),VLOOKUP($I2058,_312_Table2,MATCH('312'!$V$16,_312_Table2_ColumnLookup,0),FALSE),
  IF(AND(VALUE(LEFT($A2058,3))=312,LEN($I2058)=4,$B2058="Q"),VLOOKUP($I2058,_312_Table2,MATCH('312'!$X$16,_312_Table2_ColumnLookup,0),FALSE),
  IF(AND(VALUE(LEFT($A2058,3))=312,LEN($I2058)=4),VLOOKUP($I2058,_312_Table2,MATCH(LEFT($B2058,1),_312_Table2_ColumnLookup,0),FALSE)
+N("312"),
  IF(VALUE(LEFT($A2058,3))=313,VLOOKUP(VALUE(MID($B2058,2,1)),_313_Table2,MATCH(MID($B2058,1,1),_313_Table2_ColumnLookup,0),FALSE)
+N("313"),
  IF(AND(VALUE(LEFT($A2058,3))=314,LEN($B2058)=3),VLOOKUP(VALUE(MID($B2058,2,2)),_314_Table2,MATCH(MID($B2058,1,1),_314_Table2_ColumnLookup,0),FALSE),
  IF(VALUE(LEFT($A2058,3))=314,VLOOKUP(VALUE(MID($B2058,2,1)),_314_Table2,MATCH(MID($B2058,1,1),_314_Table2_ColumnLookup,0),FALSE)
+N("314"),
""))))))))))))))))))))))))</f>
        <v>#N/A</v>
      </c>
      <c r="F2058" s="238" t="e">
        <f>IF(AND(VALUE(LEFT($A2058,3))=309,LEN($B2058)=3),VLOOKUP(VALUE(MID($B2058,2,2)),_309_Table3,MATCH(MID($B2058,1,1),_309_Table3_ColumnLookup,0),FALSE),
  IF($C2058="309 LCR SummaryA",OneYearSCR,IF($C2058="309 LCR SummaryB",UltimateSCR,IF(VALUE(LEFT($A2058,3))=309,VLOOKUP(VALUE(MID($B2058,2,1)),_309_Table3,MATCH(MID($B2058,1,1),_309_Table3_ColumnLookup,0),FALSE)
+N("309"),
  IF(VALUE(LEFT($A2058,3))=310,VLOOKUP(VALUE(MID($B2058,2,1)),_310_Table3,MATCH(MID($B2058,1,1),_310_Table3_ColumnLookup,0),FALSE)
+N("310"),
  IF(AND(VALUE(LEFT($A2058,3))=311,LEN($I2058)=4),VLOOKUP($I2058,_311_Table3,MATCH($B2058,_311_Table3_ColumnLookup,0),FALSE),
  IF(AND(VALUE(LEFT($A2058,3))=311,OR($B2058="I2",$B2058="J2",$B2058="K2",$B2058="L2")),VLOOKUP('311'!$G$58,_311_Table3,MATCH(MID($B2058,1,1),_311_Table3_ColumnLookup,0),FALSE),
  IF(AND(VALUE(LEFT($A2058,3))=311,RIGHT($B2058,5)="Total"),VLOOKUP('311'!$G$59,_311_Table3,MATCH(MID($B2058,1,1),_311_Table3_ColumnLookup,0),FALSE),
  IF(VALUE(LEFT($A2058,3))=311,VLOOKUP(VALUE(MID($B2058,2,1)),_311_Table3,MATCH(MID($B2058,1,1),_311_Table3_ColumnLookup,0),FALSE)
+N("311"),
  IF(AND(VALUE(LEFT($A2058,3))=312,LEFT($G2058,10)="Unincepted",$B2058="G "),VLOOKUP(" ULO",_312_Table3,MATCH('312'!$N$16,_312_Table3_ColumnLookup,0),FALSE),
  IF(AND(VALUE(LEFT($A2058,3))=312,LEFT($G2058,10)="Unincepted",$B2058="O "),VLOOKUP(" ULO",_312_Table3,MATCH('312'!$V$16,_312_Table3_ColumnLookup,0),FALSE),
  IF(AND(VALUE(LEFT($A2058,3))=312,LEFT($G2058,10)="Unincepted",$B2058="Q "),VLOOKUP(" ULO",_312_Table3,MATCH('312'!$X$16,_312_Table3_ColumnLookup,0),FALSE),
  IF(AND(VALUE(LEFT($A2058,3))=312,LEFT($G2058,10)="Unincepted"),VLOOKUP(" ULO",_312_Table3,MATCH(LEFT($B2058,1),_312_Table3_ColumnLookup,0),FALSE),
  IF(AND(VALUE(LEFT($A2058,3))=312,LEFT($G2058,5)="Total",$B2058="G "),VLOOKUP('312'!$F$80,_312_Table3,MATCH('312'!$N$16,_312_Table3_ColumnLookup,0),FALSE),
  IF(AND(VALUE(LEFT($A2058,3))=312,LEFT($G2058,5)="Total",$B2058="O "),VLOOKUP('312'!$F$80,_312_Table3,MATCH('312'!$V$16,_312_Table3_ColumnLookup,0),FALSE),
  IF(AND(VALUE(LEFT($A2058,3))=312,LEFT($G2058,5)="Total",$B2058="Q "),VLOOKUP('312'!$F$80,_312_Table3,MATCH('312'!$X$16,_312_Table3_ColumnLookup,0),FALSE),
  IF(AND(VALUE(LEFT($A2058,3))=312,LEFT($G2058,5)="Total"),VLOOKUP('312'!$F$80,_312_Table3,MATCH(LEFT($B2058,1),_312_Table3_ColumnLookup,0),FALSE),
  IF(AND(VALUE(LEFT($A2058,3))=312,LEN($I2058)=4,$B2058="G"),VLOOKUP($I2058,_312_Table3,MATCH('312'!$N$16,_312_Table3_ColumnLookup,0),FALSE),
  IF(AND(VALUE(LEFT($A2058,3))=312,LEN($I2058)=4,$B2058="O"),VLOOKUP($I2058,_312_Table3,MATCH('312'!$V$16,_312_Table3_ColumnLookup,0),FALSE),
  IF(AND(VALUE(LEFT($A2058,3))=312,LEN($I2058)=4,$B2058="Q"),VLOOKUP($I2058,_312_Table3,MATCH('312'!$X$16,_312_Table3_ColumnLookup,0),FALSE),
  IF(AND(VALUE(LEFT($A2058,3))=312,LEN($I2058)=4),VLOOKUP($I2058,_312_Table3,MATCH(LEFT($B2058,1),_312_Table3_ColumnLookup,0),FALSE)
+N("312"),
  IF(VALUE(LEFT($A2058,3))=313,VLOOKUP(VALUE(MID($B2058,2,1)),_313_Table3,MATCH(MID($B2058,1,1),_313_Table3_ColumnLookup,0),FALSE)
+N("313"),
  IF(AND(VALUE(LEFT($A2058,3))=314,LEN($B2058)=3),VLOOKUP(VALUE(MID($B2058,2,2)),_314_Table3,MATCH(MID($B2058,1,1),_314_Table3_ColumnLookup,0),FALSE),
  IF(VALUE(LEFT($A2058,3))=314,VLOOKUP(VALUE(MID($B2058,2,1)),_314_Table3,MATCH(MID($B2058,1,1),_314_Table3_ColumnLookup,0),FALSE)
+N("314"),
""))))))))))))))))))))))))</f>
        <v>#N/A</v>
      </c>
      <c r="H2058" s="321" t="str">
        <f>IFERROR(
IF(ISERROR($D2058)=FALSE,$D2058,IF(ISERROR($E2058)=FALSE,$E2058,IF(ISERROR($F2058)=FALSE,$F2058
+N("012 checkboxes"),
IF(
IF(OR(LEFT($A2058,9)="Syndicate",LEFT($A2058,12)="NewSyndicate"),VLOOKUP($A2058,'012'!$J:$ZW,MATCH("Link to button",'012'!$J$1:$ZW$1,0),0)
+N("309 checkbox"),
IF($C2058="309 LCR Summary0",VLOOKUP("Notes990",'309'!$P:$ZZ,MATCH("Link to button",'309'!$P$1:$ZZ$1,0),0)
+N("313 checkboxes"),
IF($C2058="313 Financial Information0LcmVsScr",IF($C2058="309 LCR Summary0",VLOOKUP("LcmVsScr",'309'!$N:$ZZ,MATCH("Link to button",'309'!$N$1:$ZZ$1,0),0),
IF($C2058="313 Financial Information0LcrDocAttached",IF($C2058="309 LCR Summary0",VLOOKUP("LcrDocAttached",'309'!$N:$ZZ,MATCH("Link to button",'309'!$N$1:$ZZ$1,0),
0)))))))=1,TRUE,FALSE)
))),"")</f>
        <v/>
      </c>
    </row>
    <row r="2059" spans="1:8">
      <c r="A2059" s="237" t="e">
        <f>VLOOKUP($G2059,CSVLookups!$B:$R,MATCH(A$1,CSVLookups!$B$1:$R$1,0),FALSE)</f>
        <v>#N/A</v>
      </c>
      <c r="B2059" s="237" t="e">
        <f>VLOOKUP($G2059,CSVLookups!$B:$R,MATCH(B$1,CSVLookups!$B$1:$R$1,0),FALSE)</f>
        <v>#N/A</v>
      </c>
      <c r="C2059" s="238" t="e">
        <f t="shared" si="32"/>
        <v>#N/A</v>
      </c>
      <c r="D2059" s="238" t="e">
        <f>IF(AND(VALUE(LEFT($A2059,3))=309,LEN($B2059)=3),VLOOKUP(VALUE(MID($B2059,2,2)),_309_Table1,MATCH(MID($B2059,1,1),_309_Table1_ColumnLookup,0),FALSE),
  IF($C2059="309 LCR SummaryA",OneYearSCR,IF($C2059="309 LCR SummaryB",UltimateSCR,IF(VALUE(LEFT($A2059,3))=309,VLOOKUP(VALUE(MID($B2059,2,1)),_309_Table1,MATCH(MID($B2059,1,1),_309_Table1_ColumnLookup,0),FALSE)
+N("309"),
  IF(VALUE(LEFT($A2059,3))=310,VLOOKUP(VALUE(MID($B2059,2,1)),_310_Table1,MATCH(MID($B2059,1,1),_310_Table1_ColumnLookup,0),FALSE)
+N("310"),
  IF(AND(VALUE(LEFT($A2059,3))=311,LEN($I2059)=4),VLOOKUP($I2059,_311_Table1,MATCH($B2059,_311_Table1_ColumnLookup,0),FALSE),
  IF(AND(VALUE(LEFT($A2059,3))=311,OR($B2059="I2",$B2059="J2",$B2059="K2",$B2059="L2")),VLOOKUP('311'!$G$58,_311_Table1,MATCH(MID($B2059,1,1),_311_Table1_ColumnLookup,0),FALSE),
  IF(AND(VALUE(LEFT($A2059,3))=311,RIGHT($B2059,5)="Total"),VLOOKUP('311'!$G$59,_311_Table1,MATCH(MID($B2059,1,1),_311_Table1_ColumnLookup,0),FALSE),
  IF(VALUE(LEFT($A2059,3))=311,VLOOKUP(VALUE(MID($B2059,2,1)),_311_Table1,MATCH(MID($B2059,1,1),_311_Table1_ColumnLookup,0),FALSE)
+N("311"),
  IF(AND(VALUE(LEFT($A2059,3))=312,LEFT($G2059,10)="Unincepted",$B2059="G "),VLOOKUP(" ULO",_312_Table1,MATCH('312'!$N$16,_312_Table1_ColumnLookup,0),FALSE),
  IF(AND(VALUE(LEFT($A2059,3))=312,LEFT($G2059,10)="Unincepted",$B2059="O "),VLOOKUP(" ULO",_312_Table1,MATCH('312'!$V$16,_312_Table1_ColumnLookup,0),FALSE),
  IF(AND(VALUE(LEFT($A2059,3))=312,LEFT($G2059,10)="Unincepted",$B2059="Q "),VLOOKUP(" ULO",_312_Table1,MATCH('312'!$X$16,_312_Table1_ColumnLookup,0),FALSE),
  IF(AND(VALUE(LEFT($A2059,3))=312,LEFT($G2059,10)="Unincepted"),VLOOKUP(" ULO",_312_Table1,MATCH(LEFT($B2059,1),_312_Table1_ColumnLookup,0),FALSE),
  IF(AND(VALUE(LEFT($A2059,3))=312,LEFT($G2059,5)="Total",$B2059="G "),VLOOKUP('312'!$F$80,_312_Table1,MATCH('312'!$N$16,_312_Table1_ColumnLookup,0),FALSE),
  IF(AND(VALUE(LEFT($A2059,3))=312,LEFT($G2059,5)="Total",$B2059="O "),VLOOKUP('312'!$F$80,_312_Table1,MATCH('312'!$V$16,_312_Table1_ColumnLookup,0),FALSE),
  IF(AND(VALUE(LEFT($A2059,3))=312,LEFT($G2059,5)="Total",$B2059="Q "),VLOOKUP('312'!$F$80,_312_Table1,MATCH('312'!$X$16,_312_Table1_ColumnLookup,0),FALSE),
  IF(AND(VALUE(LEFT($A2059,3))=312,LEFT($G2059,5)="Total"),VLOOKUP('312'!$F$80,_312_Table1,MATCH(LEFT($B2059,1),_312_Table1_ColumnLookup,0),FALSE),
  IF(AND(VALUE(LEFT($A2059,3))=312,LEN($I2059)=4,$B2059="G"),VLOOKUP($I2059,_312_Table1,MATCH('312'!$N$16,_312_Table1_ColumnLookup,0),FALSE),
  IF(AND(VALUE(LEFT($A2059,3))=312,LEN($I2059)=4,$B2059="O"),VLOOKUP($I2059,_312_Table1,MATCH('312'!$V$16,_312_Table1_ColumnLookup,0),FALSE),
  IF(AND(VALUE(LEFT($A2059,3))=312,LEN($I2059)=4,$B2059="Q"),VLOOKUP($I2059,_312_Table1,MATCH('312'!$X$16,_312_Table1_ColumnLookup,0),FALSE),
  IF(AND(VALUE(LEFT($A2059,3))=312,LEN($I2059)=4),VLOOKUP($I2059,_312_Table1,MATCH(LEFT($B2059,1),_312_Table1_ColumnLookup,0),FALSE)
+N("312"),
  IF(VALUE(LEFT($A2059,3))=313,VLOOKUP(VALUE(MID($B2059,2,1)),_313_Table1,MATCH(MID($B2059,1,1),_313_Table1_ColumnLookup,0),FALSE)
+N("313"),
  IF(AND(VALUE(LEFT($A2059,3))=314,LEN($B2059)=3),VLOOKUP(VALUE(MID($B2059,2,2)),_314_Table1,MATCH(MID($B2059,1,1),_314_Table1_ColumnLookup,0),FALSE),
  IF(VALUE(LEFT($A2059,3))=314,VLOOKUP(VALUE(MID($B2059,2,1)),_314_Table1,MATCH(MID($B2059,1,1),_314_Table1_ColumnLookup,0),FALSE)
+N("314"),
""))))))))))))))))))))))))</f>
        <v>#N/A</v>
      </c>
      <c r="E2059" s="238" t="e">
        <f>IF(AND(VALUE(LEFT($A2059,3))=309,LEN($B2059)=3),VLOOKUP(VALUE(MID($B2059,2,2)),_309_Table2,MATCH(MID($B2059,1,1),_309_Table2_ColumnLookup,0),FALSE),
  IF($C2059="309 LCR SummaryA",OneYearSCR,IF($C2059="309 LCR SummaryB",UltimateSCR,IF(VALUE(LEFT($A2059,3))=309,VLOOKUP(VALUE(MID($B2059,2,1)),_309_Table2,MATCH(MID($B2059,1,1),_309_Table2_ColumnLookup,0),FALSE)
+N("309"),
  IF(VALUE(LEFT($A2059,3))=310,VLOOKUP(VALUE(MID($B2059,2,1)),_310_Table2,MATCH(MID($B2059,1,1),_310_Table2_ColumnLookup,0),FALSE)
+N("310"),
  IF(AND(VALUE(LEFT($A2059,3))=311,LEN($I2059)=4),VLOOKUP($I2059,_311_Table2,MATCH($B2059,_311_Table2_ColumnLookup,0),FALSE),
  IF(AND(VALUE(LEFT($A2059,3))=311,OR($B2059="I2",$B2059="J2",$B2059="K2",$B2059="L2")),VLOOKUP('311'!$G$58,_311_Table2,MATCH(MID($B2059,1,1),_311_Table2_ColumnLookup,0),FALSE),
  IF(AND(VALUE(LEFT($A2059,3))=311,RIGHT($B2059,5)="Total"),VLOOKUP('311'!$G$59,_311_Table2,MATCH(MID($B2059,1,1),_311_Table2_ColumnLookup,0),FALSE),
  IF(VALUE(LEFT($A2059,3))=311,VLOOKUP(VALUE(MID($B2059,2,1)),_311_Table2,MATCH(MID($B2059,1,1),_311_Table2_ColumnLookup,0),FALSE)
+N("311"),
  IF(AND(VALUE(LEFT($A2059,3))=312,LEFT($G2059,10)="Unincepted",$B2059="G "),VLOOKUP(" ULO",_312_Table2,MATCH('312'!$N$16,_312_Table2_ColumnLookup,0),FALSE),
  IF(AND(VALUE(LEFT($A2059,3))=312,LEFT($G2059,10)="Unincepted",$B2059="O "),VLOOKUP(" ULO",_312_Table2,MATCH('312'!$V$16,_312_Table2_ColumnLookup,0),FALSE),
  IF(AND(VALUE(LEFT($A2059,3))=312,LEFT($G2059,10)="Unincepted",$B2059="Q "),VLOOKUP(" ULO",_312_Table2,MATCH('312'!$X$16,_312_Table2_ColumnLookup,0),FALSE),
  IF(AND(VALUE(LEFT($A2059,3))=312,LEFT($G2059,10)="Unincepted"),VLOOKUP(" ULO",_312_Table2,MATCH(LEFT($B2059,1),_312_Table2_ColumnLookup,0),FALSE),
  IF(AND(VALUE(LEFT($A2059,3))=312,LEFT($G2059,5)="Total",$B2059="G "),VLOOKUP('312'!$F$80,_312_Table2,MATCH('312'!$N$16,_312_Table2_ColumnLookup,0),FALSE),
  IF(AND(VALUE(LEFT($A2059,3))=312,LEFT($G2059,5)="Total",$B2059="O "),VLOOKUP('312'!$F$80,_312_Table2,MATCH('312'!$V$16,_312_Table2_ColumnLookup,0),FALSE),
  IF(AND(VALUE(LEFT($A2059,3))=312,LEFT($G2059,5)="Total",$B2059="Q "),VLOOKUP('312'!$F$80,_312_Table2,MATCH('312'!$X$16,_312_Table2_ColumnLookup,0),FALSE),
  IF(AND(VALUE(LEFT($A2059,3))=312,LEFT($G2059,5)="Total"),VLOOKUP('312'!$F$80,_312_Table2,MATCH(LEFT($B2059,1),_312_Table2_ColumnLookup,0),FALSE),
  IF(AND(VALUE(LEFT($A2059,3))=312,LEN($I2059)=4,$B2059="G"),VLOOKUP($I2059,_312_Table2,MATCH('312'!$N$16,_312_Table2_ColumnLookup,0),FALSE),
  IF(AND(VALUE(LEFT($A2059,3))=312,LEN($I2059)=4,$B2059="O"),VLOOKUP($I2059,_312_Table2,MATCH('312'!$V$16,_312_Table2_ColumnLookup,0),FALSE),
  IF(AND(VALUE(LEFT($A2059,3))=312,LEN($I2059)=4,$B2059="Q"),VLOOKUP($I2059,_312_Table2,MATCH('312'!$X$16,_312_Table2_ColumnLookup,0),FALSE),
  IF(AND(VALUE(LEFT($A2059,3))=312,LEN($I2059)=4),VLOOKUP($I2059,_312_Table2,MATCH(LEFT($B2059,1),_312_Table2_ColumnLookup,0),FALSE)
+N("312"),
  IF(VALUE(LEFT($A2059,3))=313,VLOOKUP(VALUE(MID($B2059,2,1)),_313_Table2,MATCH(MID($B2059,1,1),_313_Table2_ColumnLookup,0),FALSE)
+N("313"),
  IF(AND(VALUE(LEFT($A2059,3))=314,LEN($B2059)=3),VLOOKUP(VALUE(MID($B2059,2,2)),_314_Table2,MATCH(MID($B2059,1,1),_314_Table2_ColumnLookup,0),FALSE),
  IF(VALUE(LEFT($A2059,3))=314,VLOOKUP(VALUE(MID($B2059,2,1)),_314_Table2,MATCH(MID($B2059,1,1),_314_Table2_ColumnLookup,0),FALSE)
+N("314"),
""))))))))))))))))))))))))</f>
        <v>#N/A</v>
      </c>
      <c r="F2059" s="238" t="e">
        <f>IF(AND(VALUE(LEFT($A2059,3))=309,LEN($B2059)=3),VLOOKUP(VALUE(MID($B2059,2,2)),_309_Table3,MATCH(MID($B2059,1,1),_309_Table3_ColumnLookup,0),FALSE),
  IF($C2059="309 LCR SummaryA",OneYearSCR,IF($C2059="309 LCR SummaryB",UltimateSCR,IF(VALUE(LEFT($A2059,3))=309,VLOOKUP(VALUE(MID($B2059,2,1)),_309_Table3,MATCH(MID($B2059,1,1),_309_Table3_ColumnLookup,0),FALSE)
+N("309"),
  IF(VALUE(LEFT($A2059,3))=310,VLOOKUP(VALUE(MID($B2059,2,1)),_310_Table3,MATCH(MID($B2059,1,1),_310_Table3_ColumnLookup,0),FALSE)
+N("310"),
  IF(AND(VALUE(LEFT($A2059,3))=311,LEN($I2059)=4),VLOOKUP($I2059,_311_Table3,MATCH($B2059,_311_Table3_ColumnLookup,0),FALSE),
  IF(AND(VALUE(LEFT($A2059,3))=311,OR($B2059="I2",$B2059="J2",$B2059="K2",$B2059="L2")),VLOOKUP('311'!$G$58,_311_Table3,MATCH(MID($B2059,1,1),_311_Table3_ColumnLookup,0),FALSE),
  IF(AND(VALUE(LEFT($A2059,3))=311,RIGHT($B2059,5)="Total"),VLOOKUP('311'!$G$59,_311_Table3,MATCH(MID($B2059,1,1),_311_Table3_ColumnLookup,0),FALSE),
  IF(VALUE(LEFT($A2059,3))=311,VLOOKUP(VALUE(MID($B2059,2,1)),_311_Table3,MATCH(MID($B2059,1,1),_311_Table3_ColumnLookup,0),FALSE)
+N("311"),
  IF(AND(VALUE(LEFT($A2059,3))=312,LEFT($G2059,10)="Unincepted",$B2059="G "),VLOOKUP(" ULO",_312_Table3,MATCH('312'!$N$16,_312_Table3_ColumnLookup,0),FALSE),
  IF(AND(VALUE(LEFT($A2059,3))=312,LEFT($G2059,10)="Unincepted",$B2059="O "),VLOOKUP(" ULO",_312_Table3,MATCH('312'!$V$16,_312_Table3_ColumnLookup,0),FALSE),
  IF(AND(VALUE(LEFT($A2059,3))=312,LEFT($G2059,10)="Unincepted",$B2059="Q "),VLOOKUP(" ULO",_312_Table3,MATCH('312'!$X$16,_312_Table3_ColumnLookup,0),FALSE),
  IF(AND(VALUE(LEFT($A2059,3))=312,LEFT($G2059,10)="Unincepted"),VLOOKUP(" ULO",_312_Table3,MATCH(LEFT($B2059,1),_312_Table3_ColumnLookup,0),FALSE),
  IF(AND(VALUE(LEFT($A2059,3))=312,LEFT($G2059,5)="Total",$B2059="G "),VLOOKUP('312'!$F$80,_312_Table3,MATCH('312'!$N$16,_312_Table3_ColumnLookup,0),FALSE),
  IF(AND(VALUE(LEFT($A2059,3))=312,LEFT($G2059,5)="Total",$B2059="O "),VLOOKUP('312'!$F$80,_312_Table3,MATCH('312'!$V$16,_312_Table3_ColumnLookup,0),FALSE),
  IF(AND(VALUE(LEFT($A2059,3))=312,LEFT($G2059,5)="Total",$B2059="Q "),VLOOKUP('312'!$F$80,_312_Table3,MATCH('312'!$X$16,_312_Table3_ColumnLookup,0),FALSE),
  IF(AND(VALUE(LEFT($A2059,3))=312,LEFT($G2059,5)="Total"),VLOOKUP('312'!$F$80,_312_Table3,MATCH(LEFT($B2059,1),_312_Table3_ColumnLookup,0),FALSE),
  IF(AND(VALUE(LEFT($A2059,3))=312,LEN($I2059)=4,$B2059="G"),VLOOKUP($I2059,_312_Table3,MATCH('312'!$N$16,_312_Table3_ColumnLookup,0),FALSE),
  IF(AND(VALUE(LEFT($A2059,3))=312,LEN($I2059)=4,$B2059="O"),VLOOKUP($I2059,_312_Table3,MATCH('312'!$V$16,_312_Table3_ColumnLookup,0),FALSE),
  IF(AND(VALUE(LEFT($A2059,3))=312,LEN($I2059)=4,$B2059="Q"),VLOOKUP($I2059,_312_Table3,MATCH('312'!$X$16,_312_Table3_ColumnLookup,0),FALSE),
  IF(AND(VALUE(LEFT($A2059,3))=312,LEN($I2059)=4),VLOOKUP($I2059,_312_Table3,MATCH(LEFT($B2059,1),_312_Table3_ColumnLookup,0),FALSE)
+N("312"),
  IF(VALUE(LEFT($A2059,3))=313,VLOOKUP(VALUE(MID($B2059,2,1)),_313_Table3,MATCH(MID($B2059,1,1),_313_Table3_ColumnLookup,0),FALSE)
+N("313"),
  IF(AND(VALUE(LEFT($A2059,3))=314,LEN($B2059)=3),VLOOKUP(VALUE(MID($B2059,2,2)),_314_Table3,MATCH(MID($B2059,1,1),_314_Table3_ColumnLookup,0),FALSE),
  IF(VALUE(LEFT($A2059,3))=314,VLOOKUP(VALUE(MID($B2059,2,1)),_314_Table3,MATCH(MID($B2059,1,1),_314_Table3_ColumnLookup,0),FALSE)
+N("314"),
""))))))))))))))))))))))))</f>
        <v>#N/A</v>
      </c>
      <c r="H2059" s="321" t="str">
        <f>IFERROR(
IF(ISERROR($D2059)=FALSE,$D2059,IF(ISERROR($E2059)=FALSE,$E2059,IF(ISERROR($F2059)=FALSE,$F2059
+N("012 checkboxes"),
IF(
IF(OR(LEFT($A2059,9)="Syndicate",LEFT($A2059,12)="NewSyndicate"),VLOOKUP($A2059,'012'!$J:$ZW,MATCH("Link to button",'012'!$J$1:$ZW$1,0),0)
+N("309 checkbox"),
IF($C2059="309 LCR Summary0",VLOOKUP("Notes990",'309'!$P:$ZZ,MATCH("Link to button",'309'!$P$1:$ZZ$1,0),0)
+N("313 checkboxes"),
IF($C2059="313 Financial Information0LcmVsScr",IF($C2059="309 LCR Summary0",VLOOKUP("LcmVsScr",'309'!$N:$ZZ,MATCH("Link to button",'309'!$N$1:$ZZ$1,0),0),
IF($C2059="313 Financial Information0LcrDocAttached",IF($C2059="309 LCR Summary0",VLOOKUP("LcrDocAttached",'309'!$N:$ZZ,MATCH("Link to button",'309'!$N$1:$ZZ$1,0),
0)))))))=1,TRUE,FALSE)
))),"")</f>
        <v/>
      </c>
    </row>
    <row r="2060" spans="1:8">
      <c r="A2060" s="237" t="e">
        <f>VLOOKUP($G2060,CSVLookups!$B:$R,MATCH(A$1,CSVLookups!$B$1:$R$1,0),FALSE)</f>
        <v>#N/A</v>
      </c>
      <c r="B2060" s="237" t="e">
        <f>VLOOKUP($G2060,CSVLookups!$B:$R,MATCH(B$1,CSVLookups!$B$1:$R$1,0),FALSE)</f>
        <v>#N/A</v>
      </c>
      <c r="C2060" s="238" t="e">
        <f t="shared" si="32"/>
        <v>#N/A</v>
      </c>
      <c r="D2060" s="238" t="e">
        <f>IF(AND(VALUE(LEFT($A2060,3))=309,LEN($B2060)=3),VLOOKUP(VALUE(MID($B2060,2,2)),_309_Table1,MATCH(MID($B2060,1,1),_309_Table1_ColumnLookup,0),FALSE),
  IF($C2060="309 LCR SummaryA",OneYearSCR,IF($C2060="309 LCR SummaryB",UltimateSCR,IF(VALUE(LEFT($A2060,3))=309,VLOOKUP(VALUE(MID($B2060,2,1)),_309_Table1,MATCH(MID($B2060,1,1),_309_Table1_ColumnLookup,0),FALSE)
+N("309"),
  IF(VALUE(LEFT($A2060,3))=310,VLOOKUP(VALUE(MID($B2060,2,1)),_310_Table1,MATCH(MID($B2060,1,1),_310_Table1_ColumnLookup,0),FALSE)
+N("310"),
  IF(AND(VALUE(LEFT($A2060,3))=311,LEN($I2060)=4),VLOOKUP($I2060,_311_Table1,MATCH($B2060,_311_Table1_ColumnLookup,0),FALSE),
  IF(AND(VALUE(LEFT($A2060,3))=311,OR($B2060="I2",$B2060="J2",$B2060="K2",$B2060="L2")),VLOOKUP('311'!$G$58,_311_Table1,MATCH(MID($B2060,1,1),_311_Table1_ColumnLookup,0),FALSE),
  IF(AND(VALUE(LEFT($A2060,3))=311,RIGHT($B2060,5)="Total"),VLOOKUP('311'!$G$59,_311_Table1,MATCH(MID($B2060,1,1),_311_Table1_ColumnLookup,0),FALSE),
  IF(VALUE(LEFT($A2060,3))=311,VLOOKUP(VALUE(MID($B2060,2,1)),_311_Table1,MATCH(MID($B2060,1,1),_311_Table1_ColumnLookup,0),FALSE)
+N("311"),
  IF(AND(VALUE(LEFT($A2060,3))=312,LEFT($G2060,10)="Unincepted",$B2060="G "),VLOOKUP(" ULO",_312_Table1,MATCH('312'!$N$16,_312_Table1_ColumnLookup,0),FALSE),
  IF(AND(VALUE(LEFT($A2060,3))=312,LEFT($G2060,10)="Unincepted",$B2060="O "),VLOOKUP(" ULO",_312_Table1,MATCH('312'!$V$16,_312_Table1_ColumnLookup,0),FALSE),
  IF(AND(VALUE(LEFT($A2060,3))=312,LEFT($G2060,10)="Unincepted",$B2060="Q "),VLOOKUP(" ULO",_312_Table1,MATCH('312'!$X$16,_312_Table1_ColumnLookup,0),FALSE),
  IF(AND(VALUE(LEFT($A2060,3))=312,LEFT($G2060,10)="Unincepted"),VLOOKUP(" ULO",_312_Table1,MATCH(LEFT($B2060,1),_312_Table1_ColumnLookup,0),FALSE),
  IF(AND(VALUE(LEFT($A2060,3))=312,LEFT($G2060,5)="Total",$B2060="G "),VLOOKUP('312'!$F$80,_312_Table1,MATCH('312'!$N$16,_312_Table1_ColumnLookup,0),FALSE),
  IF(AND(VALUE(LEFT($A2060,3))=312,LEFT($G2060,5)="Total",$B2060="O "),VLOOKUP('312'!$F$80,_312_Table1,MATCH('312'!$V$16,_312_Table1_ColumnLookup,0),FALSE),
  IF(AND(VALUE(LEFT($A2060,3))=312,LEFT($G2060,5)="Total",$B2060="Q "),VLOOKUP('312'!$F$80,_312_Table1,MATCH('312'!$X$16,_312_Table1_ColumnLookup,0),FALSE),
  IF(AND(VALUE(LEFT($A2060,3))=312,LEFT($G2060,5)="Total"),VLOOKUP('312'!$F$80,_312_Table1,MATCH(LEFT($B2060,1),_312_Table1_ColumnLookup,0),FALSE),
  IF(AND(VALUE(LEFT($A2060,3))=312,LEN($I2060)=4,$B2060="G"),VLOOKUP($I2060,_312_Table1,MATCH('312'!$N$16,_312_Table1_ColumnLookup,0),FALSE),
  IF(AND(VALUE(LEFT($A2060,3))=312,LEN($I2060)=4,$B2060="O"),VLOOKUP($I2060,_312_Table1,MATCH('312'!$V$16,_312_Table1_ColumnLookup,0),FALSE),
  IF(AND(VALUE(LEFT($A2060,3))=312,LEN($I2060)=4,$B2060="Q"),VLOOKUP($I2060,_312_Table1,MATCH('312'!$X$16,_312_Table1_ColumnLookup,0),FALSE),
  IF(AND(VALUE(LEFT($A2060,3))=312,LEN($I2060)=4),VLOOKUP($I2060,_312_Table1,MATCH(LEFT($B2060,1),_312_Table1_ColumnLookup,0),FALSE)
+N("312"),
  IF(VALUE(LEFT($A2060,3))=313,VLOOKUP(VALUE(MID($B2060,2,1)),_313_Table1,MATCH(MID($B2060,1,1),_313_Table1_ColumnLookup,0),FALSE)
+N("313"),
  IF(AND(VALUE(LEFT($A2060,3))=314,LEN($B2060)=3),VLOOKUP(VALUE(MID($B2060,2,2)),_314_Table1,MATCH(MID($B2060,1,1),_314_Table1_ColumnLookup,0),FALSE),
  IF(VALUE(LEFT($A2060,3))=314,VLOOKUP(VALUE(MID($B2060,2,1)),_314_Table1,MATCH(MID($B2060,1,1),_314_Table1_ColumnLookup,0),FALSE)
+N("314"),
""))))))))))))))))))))))))</f>
        <v>#N/A</v>
      </c>
      <c r="E2060" s="238" t="e">
        <f>IF(AND(VALUE(LEFT($A2060,3))=309,LEN($B2060)=3),VLOOKUP(VALUE(MID($B2060,2,2)),_309_Table2,MATCH(MID($B2060,1,1),_309_Table2_ColumnLookup,0),FALSE),
  IF($C2060="309 LCR SummaryA",OneYearSCR,IF($C2060="309 LCR SummaryB",UltimateSCR,IF(VALUE(LEFT($A2060,3))=309,VLOOKUP(VALUE(MID($B2060,2,1)),_309_Table2,MATCH(MID($B2060,1,1),_309_Table2_ColumnLookup,0),FALSE)
+N("309"),
  IF(VALUE(LEFT($A2060,3))=310,VLOOKUP(VALUE(MID($B2060,2,1)),_310_Table2,MATCH(MID($B2060,1,1),_310_Table2_ColumnLookup,0),FALSE)
+N("310"),
  IF(AND(VALUE(LEFT($A2060,3))=311,LEN($I2060)=4),VLOOKUP($I2060,_311_Table2,MATCH($B2060,_311_Table2_ColumnLookup,0),FALSE),
  IF(AND(VALUE(LEFT($A2060,3))=311,OR($B2060="I2",$B2060="J2",$B2060="K2",$B2060="L2")),VLOOKUP('311'!$G$58,_311_Table2,MATCH(MID($B2060,1,1),_311_Table2_ColumnLookup,0),FALSE),
  IF(AND(VALUE(LEFT($A2060,3))=311,RIGHT($B2060,5)="Total"),VLOOKUP('311'!$G$59,_311_Table2,MATCH(MID($B2060,1,1),_311_Table2_ColumnLookup,0),FALSE),
  IF(VALUE(LEFT($A2060,3))=311,VLOOKUP(VALUE(MID($B2060,2,1)),_311_Table2,MATCH(MID($B2060,1,1),_311_Table2_ColumnLookup,0),FALSE)
+N("311"),
  IF(AND(VALUE(LEFT($A2060,3))=312,LEFT($G2060,10)="Unincepted",$B2060="G "),VLOOKUP(" ULO",_312_Table2,MATCH('312'!$N$16,_312_Table2_ColumnLookup,0),FALSE),
  IF(AND(VALUE(LEFT($A2060,3))=312,LEFT($G2060,10)="Unincepted",$B2060="O "),VLOOKUP(" ULO",_312_Table2,MATCH('312'!$V$16,_312_Table2_ColumnLookup,0),FALSE),
  IF(AND(VALUE(LEFT($A2060,3))=312,LEFT($G2060,10)="Unincepted",$B2060="Q "),VLOOKUP(" ULO",_312_Table2,MATCH('312'!$X$16,_312_Table2_ColumnLookup,0),FALSE),
  IF(AND(VALUE(LEFT($A2060,3))=312,LEFT($G2060,10)="Unincepted"),VLOOKUP(" ULO",_312_Table2,MATCH(LEFT($B2060,1),_312_Table2_ColumnLookup,0),FALSE),
  IF(AND(VALUE(LEFT($A2060,3))=312,LEFT($G2060,5)="Total",$B2060="G "),VLOOKUP('312'!$F$80,_312_Table2,MATCH('312'!$N$16,_312_Table2_ColumnLookup,0),FALSE),
  IF(AND(VALUE(LEFT($A2060,3))=312,LEFT($G2060,5)="Total",$B2060="O "),VLOOKUP('312'!$F$80,_312_Table2,MATCH('312'!$V$16,_312_Table2_ColumnLookup,0),FALSE),
  IF(AND(VALUE(LEFT($A2060,3))=312,LEFT($G2060,5)="Total",$B2060="Q "),VLOOKUP('312'!$F$80,_312_Table2,MATCH('312'!$X$16,_312_Table2_ColumnLookup,0),FALSE),
  IF(AND(VALUE(LEFT($A2060,3))=312,LEFT($G2060,5)="Total"),VLOOKUP('312'!$F$80,_312_Table2,MATCH(LEFT($B2060,1),_312_Table2_ColumnLookup,0),FALSE),
  IF(AND(VALUE(LEFT($A2060,3))=312,LEN($I2060)=4,$B2060="G"),VLOOKUP($I2060,_312_Table2,MATCH('312'!$N$16,_312_Table2_ColumnLookup,0),FALSE),
  IF(AND(VALUE(LEFT($A2060,3))=312,LEN($I2060)=4,$B2060="O"),VLOOKUP($I2060,_312_Table2,MATCH('312'!$V$16,_312_Table2_ColumnLookup,0),FALSE),
  IF(AND(VALUE(LEFT($A2060,3))=312,LEN($I2060)=4,$B2060="Q"),VLOOKUP($I2060,_312_Table2,MATCH('312'!$X$16,_312_Table2_ColumnLookup,0),FALSE),
  IF(AND(VALUE(LEFT($A2060,3))=312,LEN($I2060)=4),VLOOKUP($I2060,_312_Table2,MATCH(LEFT($B2060,1),_312_Table2_ColumnLookup,0),FALSE)
+N("312"),
  IF(VALUE(LEFT($A2060,3))=313,VLOOKUP(VALUE(MID($B2060,2,1)),_313_Table2,MATCH(MID($B2060,1,1),_313_Table2_ColumnLookup,0),FALSE)
+N("313"),
  IF(AND(VALUE(LEFT($A2060,3))=314,LEN($B2060)=3),VLOOKUP(VALUE(MID($B2060,2,2)),_314_Table2,MATCH(MID($B2060,1,1),_314_Table2_ColumnLookup,0),FALSE),
  IF(VALUE(LEFT($A2060,3))=314,VLOOKUP(VALUE(MID($B2060,2,1)),_314_Table2,MATCH(MID($B2060,1,1),_314_Table2_ColumnLookup,0),FALSE)
+N("314"),
""))))))))))))))))))))))))</f>
        <v>#N/A</v>
      </c>
      <c r="F2060" s="238" t="e">
        <f>IF(AND(VALUE(LEFT($A2060,3))=309,LEN($B2060)=3),VLOOKUP(VALUE(MID($B2060,2,2)),_309_Table3,MATCH(MID($B2060,1,1),_309_Table3_ColumnLookup,0),FALSE),
  IF($C2060="309 LCR SummaryA",OneYearSCR,IF($C2060="309 LCR SummaryB",UltimateSCR,IF(VALUE(LEFT($A2060,3))=309,VLOOKUP(VALUE(MID($B2060,2,1)),_309_Table3,MATCH(MID($B2060,1,1),_309_Table3_ColumnLookup,0),FALSE)
+N("309"),
  IF(VALUE(LEFT($A2060,3))=310,VLOOKUP(VALUE(MID($B2060,2,1)),_310_Table3,MATCH(MID($B2060,1,1),_310_Table3_ColumnLookup,0),FALSE)
+N("310"),
  IF(AND(VALUE(LEFT($A2060,3))=311,LEN($I2060)=4),VLOOKUP($I2060,_311_Table3,MATCH($B2060,_311_Table3_ColumnLookup,0),FALSE),
  IF(AND(VALUE(LEFT($A2060,3))=311,OR($B2060="I2",$B2060="J2",$B2060="K2",$B2060="L2")),VLOOKUP('311'!$G$58,_311_Table3,MATCH(MID($B2060,1,1),_311_Table3_ColumnLookup,0),FALSE),
  IF(AND(VALUE(LEFT($A2060,3))=311,RIGHT($B2060,5)="Total"),VLOOKUP('311'!$G$59,_311_Table3,MATCH(MID($B2060,1,1),_311_Table3_ColumnLookup,0),FALSE),
  IF(VALUE(LEFT($A2060,3))=311,VLOOKUP(VALUE(MID($B2060,2,1)),_311_Table3,MATCH(MID($B2060,1,1),_311_Table3_ColumnLookup,0),FALSE)
+N("311"),
  IF(AND(VALUE(LEFT($A2060,3))=312,LEFT($G2060,10)="Unincepted",$B2060="G "),VLOOKUP(" ULO",_312_Table3,MATCH('312'!$N$16,_312_Table3_ColumnLookup,0),FALSE),
  IF(AND(VALUE(LEFT($A2060,3))=312,LEFT($G2060,10)="Unincepted",$B2060="O "),VLOOKUP(" ULO",_312_Table3,MATCH('312'!$V$16,_312_Table3_ColumnLookup,0),FALSE),
  IF(AND(VALUE(LEFT($A2060,3))=312,LEFT($G2060,10)="Unincepted",$B2060="Q "),VLOOKUP(" ULO",_312_Table3,MATCH('312'!$X$16,_312_Table3_ColumnLookup,0),FALSE),
  IF(AND(VALUE(LEFT($A2060,3))=312,LEFT($G2060,10)="Unincepted"),VLOOKUP(" ULO",_312_Table3,MATCH(LEFT($B2060,1),_312_Table3_ColumnLookup,0),FALSE),
  IF(AND(VALUE(LEFT($A2060,3))=312,LEFT($G2060,5)="Total",$B2060="G "),VLOOKUP('312'!$F$80,_312_Table3,MATCH('312'!$N$16,_312_Table3_ColumnLookup,0),FALSE),
  IF(AND(VALUE(LEFT($A2060,3))=312,LEFT($G2060,5)="Total",$B2060="O "),VLOOKUP('312'!$F$80,_312_Table3,MATCH('312'!$V$16,_312_Table3_ColumnLookup,0),FALSE),
  IF(AND(VALUE(LEFT($A2060,3))=312,LEFT($G2060,5)="Total",$B2060="Q "),VLOOKUP('312'!$F$80,_312_Table3,MATCH('312'!$X$16,_312_Table3_ColumnLookup,0),FALSE),
  IF(AND(VALUE(LEFT($A2060,3))=312,LEFT($G2060,5)="Total"),VLOOKUP('312'!$F$80,_312_Table3,MATCH(LEFT($B2060,1),_312_Table3_ColumnLookup,0),FALSE),
  IF(AND(VALUE(LEFT($A2060,3))=312,LEN($I2060)=4,$B2060="G"),VLOOKUP($I2060,_312_Table3,MATCH('312'!$N$16,_312_Table3_ColumnLookup,0),FALSE),
  IF(AND(VALUE(LEFT($A2060,3))=312,LEN($I2060)=4,$B2060="O"),VLOOKUP($I2060,_312_Table3,MATCH('312'!$V$16,_312_Table3_ColumnLookup,0),FALSE),
  IF(AND(VALUE(LEFT($A2060,3))=312,LEN($I2060)=4,$B2060="Q"),VLOOKUP($I2060,_312_Table3,MATCH('312'!$X$16,_312_Table3_ColumnLookup,0),FALSE),
  IF(AND(VALUE(LEFT($A2060,3))=312,LEN($I2060)=4),VLOOKUP($I2060,_312_Table3,MATCH(LEFT($B2060,1),_312_Table3_ColumnLookup,0),FALSE)
+N("312"),
  IF(VALUE(LEFT($A2060,3))=313,VLOOKUP(VALUE(MID($B2060,2,1)),_313_Table3,MATCH(MID($B2060,1,1),_313_Table3_ColumnLookup,0),FALSE)
+N("313"),
  IF(AND(VALUE(LEFT($A2060,3))=314,LEN($B2060)=3),VLOOKUP(VALUE(MID($B2060,2,2)),_314_Table3,MATCH(MID($B2060,1,1),_314_Table3_ColumnLookup,0),FALSE),
  IF(VALUE(LEFT($A2060,3))=314,VLOOKUP(VALUE(MID($B2060,2,1)),_314_Table3,MATCH(MID($B2060,1,1),_314_Table3_ColumnLookup,0),FALSE)
+N("314"),
""))))))))))))))))))))))))</f>
        <v>#N/A</v>
      </c>
      <c r="H2060" s="321" t="str">
        <f>IFERROR(
IF(ISERROR($D2060)=FALSE,$D2060,IF(ISERROR($E2060)=FALSE,$E2060,IF(ISERROR($F2060)=FALSE,$F2060
+N("012 checkboxes"),
IF(
IF(OR(LEFT($A2060,9)="Syndicate",LEFT($A2060,12)="NewSyndicate"),VLOOKUP($A2060,'012'!$J:$ZW,MATCH("Link to button",'012'!$J$1:$ZW$1,0),0)
+N("309 checkbox"),
IF($C2060="309 LCR Summary0",VLOOKUP("Notes990",'309'!$P:$ZZ,MATCH("Link to button",'309'!$P$1:$ZZ$1,0),0)
+N("313 checkboxes"),
IF($C2060="313 Financial Information0LcmVsScr",IF($C2060="309 LCR Summary0",VLOOKUP("LcmVsScr",'309'!$N:$ZZ,MATCH("Link to button",'309'!$N$1:$ZZ$1,0),0),
IF($C2060="313 Financial Information0LcrDocAttached",IF($C2060="309 LCR Summary0",VLOOKUP("LcrDocAttached",'309'!$N:$ZZ,MATCH("Link to button",'309'!$N$1:$ZZ$1,0),
0)))))))=1,TRUE,FALSE)
))),"")</f>
        <v/>
      </c>
    </row>
    <row r="2061" spans="1:8">
      <c r="A2061" s="237" t="e">
        <f>VLOOKUP($G2061,CSVLookups!$B:$R,MATCH(A$1,CSVLookups!$B$1:$R$1,0),FALSE)</f>
        <v>#N/A</v>
      </c>
      <c r="B2061" s="237" t="e">
        <f>VLOOKUP($G2061,CSVLookups!$B:$R,MATCH(B$1,CSVLookups!$B$1:$R$1,0),FALSE)</f>
        <v>#N/A</v>
      </c>
      <c r="C2061" s="238" t="e">
        <f t="shared" si="32"/>
        <v>#N/A</v>
      </c>
      <c r="D2061" s="238" t="e">
        <f>IF(AND(VALUE(LEFT($A2061,3))=309,LEN($B2061)=3),VLOOKUP(VALUE(MID($B2061,2,2)),_309_Table1,MATCH(MID($B2061,1,1),_309_Table1_ColumnLookup,0),FALSE),
  IF($C2061="309 LCR SummaryA",OneYearSCR,IF($C2061="309 LCR SummaryB",UltimateSCR,IF(VALUE(LEFT($A2061,3))=309,VLOOKUP(VALUE(MID($B2061,2,1)),_309_Table1,MATCH(MID($B2061,1,1),_309_Table1_ColumnLookup,0),FALSE)
+N("309"),
  IF(VALUE(LEFT($A2061,3))=310,VLOOKUP(VALUE(MID($B2061,2,1)),_310_Table1,MATCH(MID($B2061,1,1),_310_Table1_ColumnLookup,0),FALSE)
+N("310"),
  IF(AND(VALUE(LEFT($A2061,3))=311,LEN($I2061)=4),VLOOKUP($I2061,_311_Table1,MATCH($B2061,_311_Table1_ColumnLookup,0),FALSE),
  IF(AND(VALUE(LEFT($A2061,3))=311,OR($B2061="I2",$B2061="J2",$B2061="K2",$B2061="L2")),VLOOKUP('311'!$G$58,_311_Table1,MATCH(MID($B2061,1,1),_311_Table1_ColumnLookup,0),FALSE),
  IF(AND(VALUE(LEFT($A2061,3))=311,RIGHT($B2061,5)="Total"),VLOOKUP('311'!$G$59,_311_Table1,MATCH(MID($B2061,1,1),_311_Table1_ColumnLookup,0),FALSE),
  IF(VALUE(LEFT($A2061,3))=311,VLOOKUP(VALUE(MID($B2061,2,1)),_311_Table1,MATCH(MID($B2061,1,1),_311_Table1_ColumnLookup,0),FALSE)
+N("311"),
  IF(AND(VALUE(LEFT($A2061,3))=312,LEFT($G2061,10)="Unincepted",$B2061="G "),VLOOKUP(" ULO",_312_Table1,MATCH('312'!$N$16,_312_Table1_ColumnLookup,0),FALSE),
  IF(AND(VALUE(LEFT($A2061,3))=312,LEFT($G2061,10)="Unincepted",$B2061="O "),VLOOKUP(" ULO",_312_Table1,MATCH('312'!$V$16,_312_Table1_ColumnLookup,0),FALSE),
  IF(AND(VALUE(LEFT($A2061,3))=312,LEFT($G2061,10)="Unincepted",$B2061="Q "),VLOOKUP(" ULO",_312_Table1,MATCH('312'!$X$16,_312_Table1_ColumnLookup,0),FALSE),
  IF(AND(VALUE(LEFT($A2061,3))=312,LEFT($G2061,10)="Unincepted"),VLOOKUP(" ULO",_312_Table1,MATCH(LEFT($B2061,1),_312_Table1_ColumnLookup,0),FALSE),
  IF(AND(VALUE(LEFT($A2061,3))=312,LEFT($G2061,5)="Total",$B2061="G "),VLOOKUP('312'!$F$80,_312_Table1,MATCH('312'!$N$16,_312_Table1_ColumnLookup,0),FALSE),
  IF(AND(VALUE(LEFT($A2061,3))=312,LEFT($G2061,5)="Total",$B2061="O "),VLOOKUP('312'!$F$80,_312_Table1,MATCH('312'!$V$16,_312_Table1_ColumnLookup,0),FALSE),
  IF(AND(VALUE(LEFT($A2061,3))=312,LEFT($G2061,5)="Total",$B2061="Q "),VLOOKUP('312'!$F$80,_312_Table1,MATCH('312'!$X$16,_312_Table1_ColumnLookup,0),FALSE),
  IF(AND(VALUE(LEFT($A2061,3))=312,LEFT($G2061,5)="Total"),VLOOKUP('312'!$F$80,_312_Table1,MATCH(LEFT($B2061,1),_312_Table1_ColumnLookup,0),FALSE),
  IF(AND(VALUE(LEFT($A2061,3))=312,LEN($I2061)=4,$B2061="G"),VLOOKUP($I2061,_312_Table1,MATCH('312'!$N$16,_312_Table1_ColumnLookup,0),FALSE),
  IF(AND(VALUE(LEFT($A2061,3))=312,LEN($I2061)=4,$B2061="O"),VLOOKUP($I2061,_312_Table1,MATCH('312'!$V$16,_312_Table1_ColumnLookup,0),FALSE),
  IF(AND(VALUE(LEFT($A2061,3))=312,LEN($I2061)=4,$B2061="Q"),VLOOKUP($I2061,_312_Table1,MATCH('312'!$X$16,_312_Table1_ColumnLookup,0),FALSE),
  IF(AND(VALUE(LEFT($A2061,3))=312,LEN($I2061)=4),VLOOKUP($I2061,_312_Table1,MATCH(LEFT($B2061,1),_312_Table1_ColumnLookup,0),FALSE)
+N("312"),
  IF(VALUE(LEFT($A2061,3))=313,VLOOKUP(VALUE(MID($B2061,2,1)),_313_Table1,MATCH(MID($B2061,1,1),_313_Table1_ColumnLookup,0),FALSE)
+N("313"),
  IF(AND(VALUE(LEFT($A2061,3))=314,LEN($B2061)=3),VLOOKUP(VALUE(MID($B2061,2,2)),_314_Table1,MATCH(MID($B2061,1,1),_314_Table1_ColumnLookup,0),FALSE),
  IF(VALUE(LEFT($A2061,3))=314,VLOOKUP(VALUE(MID($B2061,2,1)),_314_Table1,MATCH(MID($B2061,1,1),_314_Table1_ColumnLookup,0),FALSE)
+N("314"),
""))))))))))))))))))))))))</f>
        <v>#N/A</v>
      </c>
      <c r="E2061" s="238" t="e">
        <f>IF(AND(VALUE(LEFT($A2061,3))=309,LEN($B2061)=3),VLOOKUP(VALUE(MID($B2061,2,2)),_309_Table2,MATCH(MID($B2061,1,1),_309_Table2_ColumnLookup,0),FALSE),
  IF($C2061="309 LCR SummaryA",OneYearSCR,IF($C2061="309 LCR SummaryB",UltimateSCR,IF(VALUE(LEFT($A2061,3))=309,VLOOKUP(VALUE(MID($B2061,2,1)),_309_Table2,MATCH(MID($B2061,1,1),_309_Table2_ColumnLookup,0),FALSE)
+N("309"),
  IF(VALUE(LEFT($A2061,3))=310,VLOOKUP(VALUE(MID($B2061,2,1)),_310_Table2,MATCH(MID($B2061,1,1),_310_Table2_ColumnLookup,0),FALSE)
+N("310"),
  IF(AND(VALUE(LEFT($A2061,3))=311,LEN($I2061)=4),VLOOKUP($I2061,_311_Table2,MATCH($B2061,_311_Table2_ColumnLookup,0),FALSE),
  IF(AND(VALUE(LEFT($A2061,3))=311,OR($B2061="I2",$B2061="J2",$B2061="K2",$B2061="L2")),VLOOKUP('311'!$G$58,_311_Table2,MATCH(MID($B2061,1,1),_311_Table2_ColumnLookup,0),FALSE),
  IF(AND(VALUE(LEFT($A2061,3))=311,RIGHT($B2061,5)="Total"),VLOOKUP('311'!$G$59,_311_Table2,MATCH(MID($B2061,1,1),_311_Table2_ColumnLookup,0),FALSE),
  IF(VALUE(LEFT($A2061,3))=311,VLOOKUP(VALUE(MID($B2061,2,1)),_311_Table2,MATCH(MID($B2061,1,1),_311_Table2_ColumnLookup,0),FALSE)
+N("311"),
  IF(AND(VALUE(LEFT($A2061,3))=312,LEFT($G2061,10)="Unincepted",$B2061="G "),VLOOKUP(" ULO",_312_Table2,MATCH('312'!$N$16,_312_Table2_ColumnLookup,0),FALSE),
  IF(AND(VALUE(LEFT($A2061,3))=312,LEFT($G2061,10)="Unincepted",$B2061="O "),VLOOKUP(" ULO",_312_Table2,MATCH('312'!$V$16,_312_Table2_ColumnLookup,0),FALSE),
  IF(AND(VALUE(LEFT($A2061,3))=312,LEFT($G2061,10)="Unincepted",$B2061="Q "),VLOOKUP(" ULO",_312_Table2,MATCH('312'!$X$16,_312_Table2_ColumnLookup,0),FALSE),
  IF(AND(VALUE(LEFT($A2061,3))=312,LEFT($G2061,10)="Unincepted"),VLOOKUP(" ULO",_312_Table2,MATCH(LEFT($B2061,1),_312_Table2_ColumnLookup,0),FALSE),
  IF(AND(VALUE(LEFT($A2061,3))=312,LEFT($G2061,5)="Total",$B2061="G "),VLOOKUP('312'!$F$80,_312_Table2,MATCH('312'!$N$16,_312_Table2_ColumnLookup,0),FALSE),
  IF(AND(VALUE(LEFT($A2061,3))=312,LEFT($G2061,5)="Total",$B2061="O "),VLOOKUP('312'!$F$80,_312_Table2,MATCH('312'!$V$16,_312_Table2_ColumnLookup,0),FALSE),
  IF(AND(VALUE(LEFT($A2061,3))=312,LEFT($G2061,5)="Total",$B2061="Q "),VLOOKUP('312'!$F$80,_312_Table2,MATCH('312'!$X$16,_312_Table2_ColumnLookup,0),FALSE),
  IF(AND(VALUE(LEFT($A2061,3))=312,LEFT($G2061,5)="Total"),VLOOKUP('312'!$F$80,_312_Table2,MATCH(LEFT($B2061,1),_312_Table2_ColumnLookup,0),FALSE),
  IF(AND(VALUE(LEFT($A2061,3))=312,LEN($I2061)=4,$B2061="G"),VLOOKUP($I2061,_312_Table2,MATCH('312'!$N$16,_312_Table2_ColumnLookup,0),FALSE),
  IF(AND(VALUE(LEFT($A2061,3))=312,LEN($I2061)=4,$B2061="O"),VLOOKUP($I2061,_312_Table2,MATCH('312'!$V$16,_312_Table2_ColumnLookup,0),FALSE),
  IF(AND(VALUE(LEFT($A2061,3))=312,LEN($I2061)=4,$B2061="Q"),VLOOKUP($I2061,_312_Table2,MATCH('312'!$X$16,_312_Table2_ColumnLookup,0),FALSE),
  IF(AND(VALUE(LEFT($A2061,3))=312,LEN($I2061)=4),VLOOKUP($I2061,_312_Table2,MATCH(LEFT($B2061,1),_312_Table2_ColumnLookup,0),FALSE)
+N("312"),
  IF(VALUE(LEFT($A2061,3))=313,VLOOKUP(VALUE(MID($B2061,2,1)),_313_Table2,MATCH(MID($B2061,1,1),_313_Table2_ColumnLookup,0),FALSE)
+N("313"),
  IF(AND(VALUE(LEFT($A2061,3))=314,LEN($B2061)=3),VLOOKUP(VALUE(MID($B2061,2,2)),_314_Table2,MATCH(MID($B2061,1,1),_314_Table2_ColumnLookup,0),FALSE),
  IF(VALUE(LEFT($A2061,3))=314,VLOOKUP(VALUE(MID($B2061,2,1)),_314_Table2,MATCH(MID($B2061,1,1),_314_Table2_ColumnLookup,0),FALSE)
+N("314"),
""))))))))))))))))))))))))</f>
        <v>#N/A</v>
      </c>
      <c r="F2061" s="238" t="e">
        <f>IF(AND(VALUE(LEFT($A2061,3))=309,LEN($B2061)=3),VLOOKUP(VALUE(MID($B2061,2,2)),_309_Table3,MATCH(MID($B2061,1,1),_309_Table3_ColumnLookup,0),FALSE),
  IF($C2061="309 LCR SummaryA",OneYearSCR,IF($C2061="309 LCR SummaryB",UltimateSCR,IF(VALUE(LEFT($A2061,3))=309,VLOOKUP(VALUE(MID($B2061,2,1)),_309_Table3,MATCH(MID($B2061,1,1),_309_Table3_ColumnLookup,0),FALSE)
+N("309"),
  IF(VALUE(LEFT($A2061,3))=310,VLOOKUP(VALUE(MID($B2061,2,1)),_310_Table3,MATCH(MID($B2061,1,1),_310_Table3_ColumnLookup,0),FALSE)
+N("310"),
  IF(AND(VALUE(LEFT($A2061,3))=311,LEN($I2061)=4),VLOOKUP($I2061,_311_Table3,MATCH($B2061,_311_Table3_ColumnLookup,0),FALSE),
  IF(AND(VALUE(LEFT($A2061,3))=311,OR($B2061="I2",$B2061="J2",$B2061="K2",$B2061="L2")),VLOOKUP('311'!$G$58,_311_Table3,MATCH(MID($B2061,1,1),_311_Table3_ColumnLookup,0),FALSE),
  IF(AND(VALUE(LEFT($A2061,3))=311,RIGHT($B2061,5)="Total"),VLOOKUP('311'!$G$59,_311_Table3,MATCH(MID($B2061,1,1),_311_Table3_ColumnLookup,0),FALSE),
  IF(VALUE(LEFT($A2061,3))=311,VLOOKUP(VALUE(MID($B2061,2,1)),_311_Table3,MATCH(MID($B2061,1,1),_311_Table3_ColumnLookup,0),FALSE)
+N("311"),
  IF(AND(VALUE(LEFT($A2061,3))=312,LEFT($G2061,10)="Unincepted",$B2061="G "),VLOOKUP(" ULO",_312_Table3,MATCH('312'!$N$16,_312_Table3_ColumnLookup,0),FALSE),
  IF(AND(VALUE(LEFT($A2061,3))=312,LEFT($G2061,10)="Unincepted",$B2061="O "),VLOOKUP(" ULO",_312_Table3,MATCH('312'!$V$16,_312_Table3_ColumnLookup,0),FALSE),
  IF(AND(VALUE(LEFT($A2061,3))=312,LEFT($G2061,10)="Unincepted",$B2061="Q "),VLOOKUP(" ULO",_312_Table3,MATCH('312'!$X$16,_312_Table3_ColumnLookup,0),FALSE),
  IF(AND(VALUE(LEFT($A2061,3))=312,LEFT($G2061,10)="Unincepted"),VLOOKUP(" ULO",_312_Table3,MATCH(LEFT($B2061,1),_312_Table3_ColumnLookup,0),FALSE),
  IF(AND(VALUE(LEFT($A2061,3))=312,LEFT($G2061,5)="Total",$B2061="G "),VLOOKUP('312'!$F$80,_312_Table3,MATCH('312'!$N$16,_312_Table3_ColumnLookup,0),FALSE),
  IF(AND(VALUE(LEFT($A2061,3))=312,LEFT($G2061,5)="Total",$B2061="O "),VLOOKUP('312'!$F$80,_312_Table3,MATCH('312'!$V$16,_312_Table3_ColumnLookup,0),FALSE),
  IF(AND(VALUE(LEFT($A2061,3))=312,LEFT($G2061,5)="Total",$B2061="Q "),VLOOKUP('312'!$F$80,_312_Table3,MATCH('312'!$X$16,_312_Table3_ColumnLookup,0),FALSE),
  IF(AND(VALUE(LEFT($A2061,3))=312,LEFT($G2061,5)="Total"),VLOOKUP('312'!$F$80,_312_Table3,MATCH(LEFT($B2061,1),_312_Table3_ColumnLookup,0),FALSE),
  IF(AND(VALUE(LEFT($A2061,3))=312,LEN($I2061)=4,$B2061="G"),VLOOKUP($I2061,_312_Table3,MATCH('312'!$N$16,_312_Table3_ColumnLookup,0),FALSE),
  IF(AND(VALUE(LEFT($A2061,3))=312,LEN($I2061)=4,$B2061="O"),VLOOKUP($I2061,_312_Table3,MATCH('312'!$V$16,_312_Table3_ColumnLookup,0),FALSE),
  IF(AND(VALUE(LEFT($A2061,3))=312,LEN($I2061)=4,$B2061="Q"),VLOOKUP($I2061,_312_Table3,MATCH('312'!$X$16,_312_Table3_ColumnLookup,0),FALSE),
  IF(AND(VALUE(LEFT($A2061,3))=312,LEN($I2061)=4),VLOOKUP($I2061,_312_Table3,MATCH(LEFT($B2061,1),_312_Table3_ColumnLookup,0),FALSE)
+N("312"),
  IF(VALUE(LEFT($A2061,3))=313,VLOOKUP(VALUE(MID($B2061,2,1)),_313_Table3,MATCH(MID($B2061,1,1),_313_Table3_ColumnLookup,0),FALSE)
+N("313"),
  IF(AND(VALUE(LEFT($A2061,3))=314,LEN($B2061)=3),VLOOKUP(VALUE(MID($B2061,2,2)),_314_Table3,MATCH(MID($B2061,1,1),_314_Table3_ColumnLookup,0),FALSE),
  IF(VALUE(LEFT($A2061,3))=314,VLOOKUP(VALUE(MID($B2061,2,1)),_314_Table3,MATCH(MID($B2061,1,1),_314_Table3_ColumnLookup,0),FALSE)
+N("314"),
""))))))))))))))))))))))))</f>
        <v>#N/A</v>
      </c>
      <c r="H2061" s="321" t="str">
        <f>IFERROR(
IF(ISERROR($D2061)=FALSE,$D2061,IF(ISERROR($E2061)=FALSE,$E2061,IF(ISERROR($F2061)=FALSE,$F2061
+N("012 checkboxes"),
IF(
IF(OR(LEFT($A2061,9)="Syndicate",LEFT($A2061,12)="NewSyndicate"),VLOOKUP($A2061,'012'!$J:$ZW,MATCH("Link to button",'012'!$J$1:$ZW$1,0),0)
+N("309 checkbox"),
IF($C2061="309 LCR Summary0",VLOOKUP("Notes990",'309'!$P:$ZZ,MATCH("Link to button",'309'!$P$1:$ZZ$1,0),0)
+N("313 checkboxes"),
IF($C2061="313 Financial Information0LcmVsScr",IF($C2061="309 LCR Summary0",VLOOKUP("LcmVsScr",'309'!$N:$ZZ,MATCH("Link to button",'309'!$N$1:$ZZ$1,0),0),
IF($C2061="313 Financial Information0LcrDocAttached",IF($C2061="309 LCR Summary0",VLOOKUP("LcrDocAttached",'309'!$N:$ZZ,MATCH("Link to button",'309'!$N$1:$ZZ$1,0),
0)))))))=1,TRUE,FALSE)
))),"")</f>
        <v/>
      </c>
    </row>
    <row r="2062" spans="1:8">
      <c r="A2062" s="237" t="e">
        <f>VLOOKUP($G2062,CSVLookups!$B:$R,MATCH(A$1,CSVLookups!$B$1:$R$1,0),FALSE)</f>
        <v>#N/A</v>
      </c>
      <c r="B2062" s="237" t="e">
        <f>VLOOKUP($G2062,CSVLookups!$B:$R,MATCH(B$1,CSVLookups!$B$1:$R$1,0),FALSE)</f>
        <v>#N/A</v>
      </c>
      <c r="C2062" s="238" t="e">
        <f t="shared" si="32"/>
        <v>#N/A</v>
      </c>
      <c r="D2062" s="238" t="e">
        <f>IF(AND(VALUE(LEFT($A2062,3))=309,LEN($B2062)=3),VLOOKUP(VALUE(MID($B2062,2,2)),_309_Table1,MATCH(MID($B2062,1,1),_309_Table1_ColumnLookup,0),FALSE),
  IF($C2062="309 LCR SummaryA",OneYearSCR,IF($C2062="309 LCR SummaryB",UltimateSCR,IF(VALUE(LEFT($A2062,3))=309,VLOOKUP(VALUE(MID($B2062,2,1)),_309_Table1,MATCH(MID($B2062,1,1),_309_Table1_ColumnLookup,0),FALSE)
+N("309"),
  IF(VALUE(LEFT($A2062,3))=310,VLOOKUP(VALUE(MID($B2062,2,1)),_310_Table1,MATCH(MID($B2062,1,1),_310_Table1_ColumnLookup,0),FALSE)
+N("310"),
  IF(AND(VALUE(LEFT($A2062,3))=311,LEN($I2062)=4),VLOOKUP($I2062,_311_Table1,MATCH($B2062,_311_Table1_ColumnLookup,0),FALSE),
  IF(AND(VALUE(LEFT($A2062,3))=311,OR($B2062="I2",$B2062="J2",$B2062="K2",$B2062="L2")),VLOOKUP('311'!$G$58,_311_Table1,MATCH(MID($B2062,1,1),_311_Table1_ColumnLookup,0),FALSE),
  IF(AND(VALUE(LEFT($A2062,3))=311,RIGHT($B2062,5)="Total"),VLOOKUP('311'!$G$59,_311_Table1,MATCH(MID($B2062,1,1),_311_Table1_ColumnLookup,0),FALSE),
  IF(VALUE(LEFT($A2062,3))=311,VLOOKUP(VALUE(MID($B2062,2,1)),_311_Table1,MATCH(MID($B2062,1,1),_311_Table1_ColumnLookup,0),FALSE)
+N("311"),
  IF(AND(VALUE(LEFT($A2062,3))=312,LEFT($G2062,10)="Unincepted",$B2062="G "),VLOOKUP(" ULO",_312_Table1,MATCH('312'!$N$16,_312_Table1_ColumnLookup,0),FALSE),
  IF(AND(VALUE(LEFT($A2062,3))=312,LEFT($G2062,10)="Unincepted",$B2062="O "),VLOOKUP(" ULO",_312_Table1,MATCH('312'!$V$16,_312_Table1_ColumnLookup,0),FALSE),
  IF(AND(VALUE(LEFT($A2062,3))=312,LEFT($G2062,10)="Unincepted",$B2062="Q "),VLOOKUP(" ULO",_312_Table1,MATCH('312'!$X$16,_312_Table1_ColumnLookup,0),FALSE),
  IF(AND(VALUE(LEFT($A2062,3))=312,LEFT($G2062,10)="Unincepted"),VLOOKUP(" ULO",_312_Table1,MATCH(LEFT($B2062,1),_312_Table1_ColumnLookup,0),FALSE),
  IF(AND(VALUE(LEFT($A2062,3))=312,LEFT($G2062,5)="Total",$B2062="G "),VLOOKUP('312'!$F$80,_312_Table1,MATCH('312'!$N$16,_312_Table1_ColumnLookup,0),FALSE),
  IF(AND(VALUE(LEFT($A2062,3))=312,LEFT($G2062,5)="Total",$B2062="O "),VLOOKUP('312'!$F$80,_312_Table1,MATCH('312'!$V$16,_312_Table1_ColumnLookup,0),FALSE),
  IF(AND(VALUE(LEFT($A2062,3))=312,LEFT($G2062,5)="Total",$B2062="Q "),VLOOKUP('312'!$F$80,_312_Table1,MATCH('312'!$X$16,_312_Table1_ColumnLookup,0),FALSE),
  IF(AND(VALUE(LEFT($A2062,3))=312,LEFT($G2062,5)="Total"),VLOOKUP('312'!$F$80,_312_Table1,MATCH(LEFT($B2062,1),_312_Table1_ColumnLookup,0),FALSE),
  IF(AND(VALUE(LEFT($A2062,3))=312,LEN($I2062)=4,$B2062="G"),VLOOKUP($I2062,_312_Table1,MATCH('312'!$N$16,_312_Table1_ColumnLookup,0),FALSE),
  IF(AND(VALUE(LEFT($A2062,3))=312,LEN($I2062)=4,$B2062="O"),VLOOKUP($I2062,_312_Table1,MATCH('312'!$V$16,_312_Table1_ColumnLookup,0),FALSE),
  IF(AND(VALUE(LEFT($A2062,3))=312,LEN($I2062)=4,$B2062="Q"),VLOOKUP($I2062,_312_Table1,MATCH('312'!$X$16,_312_Table1_ColumnLookup,0),FALSE),
  IF(AND(VALUE(LEFT($A2062,3))=312,LEN($I2062)=4),VLOOKUP($I2062,_312_Table1,MATCH(LEFT($B2062,1),_312_Table1_ColumnLookup,0),FALSE)
+N("312"),
  IF(VALUE(LEFT($A2062,3))=313,VLOOKUP(VALUE(MID($B2062,2,1)),_313_Table1,MATCH(MID($B2062,1,1),_313_Table1_ColumnLookup,0),FALSE)
+N("313"),
  IF(AND(VALUE(LEFT($A2062,3))=314,LEN($B2062)=3),VLOOKUP(VALUE(MID($B2062,2,2)),_314_Table1,MATCH(MID($B2062,1,1),_314_Table1_ColumnLookup,0),FALSE),
  IF(VALUE(LEFT($A2062,3))=314,VLOOKUP(VALUE(MID($B2062,2,1)),_314_Table1,MATCH(MID($B2062,1,1),_314_Table1_ColumnLookup,0),FALSE)
+N("314"),
""))))))))))))))))))))))))</f>
        <v>#N/A</v>
      </c>
      <c r="E2062" s="238" t="e">
        <f>IF(AND(VALUE(LEFT($A2062,3))=309,LEN($B2062)=3),VLOOKUP(VALUE(MID($B2062,2,2)),_309_Table2,MATCH(MID($B2062,1,1),_309_Table2_ColumnLookup,0),FALSE),
  IF($C2062="309 LCR SummaryA",OneYearSCR,IF($C2062="309 LCR SummaryB",UltimateSCR,IF(VALUE(LEFT($A2062,3))=309,VLOOKUP(VALUE(MID($B2062,2,1)),_309_Table2,MATCH(MID($B2062,1,1),_309_Table2_ColumnLookup,0),FALSE)
+N("309"),
  IF(VALUE(LEFT($A2062,3))=310,VLOOKUP(VALUE(MID($B2062,2,1)),_310_Table2,MATCH(MID($B2062,1,1),_310_Table2_ColumnLookup,0),FALSE)
+N("310"),
  IF(AND(VALUE(LEFT($A2062,3))=311,LEN($I2062)=4),VLOOKUP($I2062,_311_Table2,MATCH($B2062,_311_Table2_ColumnLookup,0),FALSE),
  IF(AND(VALUE(LEFT($A2062,3))=311,OR($B2062="I2",$B2062="J2",$B2062="K2",$B2062="L2")),VLOOKUP('311'!$G$58,_311_Table2,MATCH(MID($B2062,1,1),_311_Table2_ColumnLookup,0),FALSE),
  IF(AND(VALUE(LEFT($A2062,3))=311,RIGHT($B2062,5)="Total"),VLOOKUP('311'!$G$59,_311_Table2,MATCH(MID($B2062,1,1),_311_Table2_ColumnLookup,0),FALSE),
  IF(VALUE(LEFT($A2062,3))=311,VLOOKUP(VALUE(MID($B2062,2,1)),_311_Table2,MATCH(MID($B2062,1,1),_311_Table2_ColumnLookup,0),FALSE)
+N("311"),
  IF(AND(VALUE(LEFT($A2062,3))=312,LEFT($G2062,10)="Unincepted",$B2062="G "),VLOOKUP(" ULO",_312_Table2,MATCH('312'!$N$16,_312_Table2_ColumnLookup,0),FALSE),
  IF(AND(VALUE(LEFT($A2062,3))=312,LEFT($G2062,10)="Unincepted",$B2062="O "),VLOOKUP(" ULO",_312_Table2,MATCH('312'!$V$16,_312_Table2_ColumnLookup,0),FALSE),
  IF(AND(VALUE(LEFT($A2062,3))=312,LEFT($G2062,10)="Unincepted",$B2062="Q "),VLOOKUP(" ULO",_312_Table2,MATCH('312'!$X$16,_312_Table2_ColumnLookup,0),FALSE),
  IF(AND(VALUE(LEFT($A2062,3))=312,LEFT($G2062,10)="Unincepted"),VLOOKUP(" ULO",_312_Table2,MATCH(LEFT($B2062,1),_312_Table2_ColumnLookup,0),FALSE),
  IF(AND(VALUE(LEFT($A2062,3))=312,LEFT($G2062,5)="Total",$B2062="G "),VLOOKUP('312'!$F$80,_312_Table2,MATCH('312'!$N$16,_312_Table2_ColumnLookup,0),FALSE),
  IF(AND(VALUE(LEFT($A2062,3))=312,LEFT($G2062,5)="Total",$B2062="O "),VLOOKUP('312'!$F$80,_312_Table2,MATCH('312'!$V$16,_312_Table2_ColumnLookup,0),FALSE),
  IF(AND(VALUE(LEFT($A2062,3))=312,LEFT($G2062,5)="Total",$B2062="Q "),VLOOKUP('312'!$F$80,_312_Table2,MATCH('312'!$X$16,_312_Table2_ColumnLookup,0),FALSE),
  IF(AND(VALUE(LEFT($A2062,3))=312,LEFT($G2062,5)="Total"),VLOOKUP('312'!$F$80,_312_Table2,MATCH(LEFT($B2062,1),_312_Table2_ColumnLookup,0),FALSE),
  IF(AND(VALUE(LEFT($A2062,3))=312,LEN($I2062)=4,$B2062="G"),VLOOKUP($I2062,_312_Table2,MATCH('312'!$N$16,_312_Table2_ColumnLookup,0),FALSE),
  IF(AND(VALUE(LEFT($A2062,3))=312,LEN($I2062)=4,$B2062="O"),VLOOKUP($I2062,_312_Table2,MATCH('312'!$V$16,_312_Table2_ColumnLookup,0),FALSE),
  IF(AND(VALUE(LEFT($A2062,3))=312,LEN($I2062)=4,$B2062="Q"),VLOOKUP($I2062,_312_Table2,MATCH('312'!$X$16,_312_Table2_ColumnLookup,0),FALSE),
  IF(AND(VALUE(LEFT($A2062,3))=312,LEN($I2062)=4),VLOOKUP($I2062,_312_Table2,MATCH(LEFT($B2062,1),_312_Table2_ColumnLookup,0),FALSE)
+N("312"),
  IF(VALUE(LEFT($A2062,3))=313,VLOOKUP(VALUE(MID($B2062,2,1)),_313_Table2,MATCH(MID($B2062,1,1),_313_Table2_ColumnLookup,0),FALSE)
+N("313"),
  IF(AND(VALUE(LEFT($A2062,3))=314,LEN($B2062)=3),VLOOKUP(VALUE(MID($B2062,2,2)),_314_Table2,MATCH(MID($B2062,1,1),_314_Table2_ColumnLookup,0),FALSE),
  IF(VALUE(LEFT($A2062,3))=314,VLOOKUP(VALUE(MID($B2062,2,1)),_314_Table2,MATCH(MID($B2062,1,1),_314_Table2_ColumnLookup,0),FALSE)
+N("314"),
""))))))))))))))))))))))))</f>
        <v>#N/A</v>
      </c>
      <c r="F2062" s="238" t="e">
        <f>IF(AND(VALUE(LEFT($A2062,3))=309,LEN($B2062)=3),VLOOKUP(VALUE(MID($B2062,2,2)),_309_Table3,MATCH(MID($B2062,1,1),_309_Table3_ColumnLookup,0),FALSE),
  IF($C2062="309 LCR SummaryA",OneYearSCR,IF($C2062="309 LCR SummaryB",UltimateSCR,IF(VALUE(LEFT($A2062,3))=309,VLOOKUP(VALUE(MID($B2062,2,1)),_309_Table3,MATCH(MID($B2062,1,1),_309_Table3_ColumnLookup,0),FALSE)
+N("309"),
  IF(VALUE(LEFT($A2062,3))=310,VLOOKUP(VALUE(MID($B2062,2,1)),_310_Table3,MATCH(MID($B2062,1,1),_310_Table3_ColumnLookup,0),FALSE)
+N("310"),
  IF(AND(VALUE(LEFT($A2062,3))=311,LEN($I2062)=4),VLOOKUP($I2062,_311_Table3,MATCH($B2062,_311_Table3_ColumnLookup,0),FALSE),
  IF(AND(VALUE(LEFT($A2062,3))=311,OR($B2062="I2",$B2062="J2",$B2062="K2",$B2062="L2")),VLOOKUP('311'!$G$58,_311_Table3,MATCH(MID($B2062,1,1),_311_Table3_ColumnLookup,0),FALSE),
  IF(AND(VALUE(LEFT($A2062,3))=311,RIGHT($B2062,5)="Total"),VLOOKUP('311'!$G$59,_311_Table3,MATCH(MID($B2062,1,1),_311_Table3_ColumnLookup,0),FALSE),
  IF(VALUE(LEFT($A2062,3))=311,VLOOKUP(VALUE(MID($B2062,2,1)),_311_Table3,MATCH(MID($B2062,1,1),_311_Table3_ColumnLookup,0),FALSE)
+N("311"),
  IF(AND(VALUE(LEFT($A2062,3))=312,LEFT($G2062,10)="Unincepted",$B2062="G "),VLOOKUP(" ULO",_312_Table3,MATCH('312'!$N$16,_312_Table3_ColumnLookup,0),FALSE),
  IF(AND(VALUE(LEFT($A2062,3))=312,LEFT($G2062,10)="Unincepted",$B2062="O "),VLOOKUP(" ULO",_312_Table3,MATCH('312'!$V$16,_312_Table3_ColumnLookup,0),FALSE),
  IF(AND(VALUE(LEFT($A2062,3))=312,LEFT($G2062,10)="Unincepted",$B2062="Q "),VLOOKUP(" ULO",_312_Table3,MATCH('312'!$X$16,_312_Table3_ColumnLookup,0),FALSE),
  IF(AND(VALUE(LEFT($A2062,3))=312,LEFT($G2062,10)="Unincepted"),VLOOKUP(" ULO",_312_Table3,MATCH(LEFT($B2062,1),_312_Table3_ColumnLookup,0),FALSE),
  IF(AND(VALUE(LEFT($A2062,3))=312,LEFT($G2062,5)="Total",$B2062="G "),VLOOKUP('312'!$F$80,_312_Table3,MATCH('312'!$N$16,_312_Table3_ColumnLookup,0),FALSE),
  IF(AND(VALUE(LEFT($A2062,3))=312,LEFT($G2062,5)="Total",$B2062="O "),VLOOKUP('312'!$F$80,_312_Table3,MATCH('312'!$V$16,_312_Table3_ColumnLookup,0),FALSE),
  IF(AND(VALUE(LEFT($A2062,3))=312,LEFT($G2062,5)="Total",$B2062="Q "),VLOOKUP('312'!$F$80,_312_Table3,MATCH('312'!$X$16,_312_Table3_ColumnLookup,0),FALSE),
  IF(AND(VALUE(LEFT($A2062,3))=312,LEFT($G2062,5)="Total"),VLOOKUP('312'!$F$80,_312_Table3,MATCH(LEFT($B2062,1),_312_Table3_ColumnLookup,0),FALSE),
  IF(AND(VALUE(LEFT($A2062,3))=312,LEN($I2062)=4,$B2062="G"),VLOOKUP($I2062,_312_Table3,MATCH('312'!$N$16,_312_Table3_ColumnLookup,0),FALSE),
  IF(AND(VALUE(LEFT($A2062,3))=312,LEN($I2062)=4,$B2062="O"),VLOOKUP($I2062,_312_Table3,MATCH('312'!$V$16,_312_Table3_ColumnLookup,0),FALSE),
  IF(AND(VALUE(LEFT($A2062,3))=312,LEN($I2062)=4,$B2062="Q"),VLOOKUP($I2062,_312_Table3,MATCH('312'!$X$16,_312_Table3_ColumnLookup,0),FALSE),
  IF(AND(VALUE(LEFT($A2062,3))=312,LEN($I2062)=4),VLOOKUP($I2062,_312_Table3,MATCH(LEFT($B2062,1),_312_Table3_ColumnLookup,0),FALSE)
+N("312"),
  IF(VALUE(LEFT($A2062,3))=313,VLOOKUP(VALUE(MID($B2062,2,1)),_313_Table3,MATCH(MID($B2062,1,1),_313_Table3_ColumnLookup,0),FALSE)
+N("313"),
  IF(AND(VALUE(LEFT($A2062,3))=314,LEN($B2062)=3),VLOOKUP(VALUE(MID($B2062,2,2)),_314_Table3,MATCH(MID($B2062,1,1),_314_Table3_ColumnLookup,0),FALSE),
  IF(VALUE(LEFT($A2062,3))=314,VLOOKUP(VALUE(MID($B2062,2,1)),_314_Table3,MATCH(MID($B2062,1,1),_314_Table3_ColumnLookup,0),FALSE)
+N("314"),
""))))))))))))))))))))))))</f>
        <v>#N/A</v>
      </c>
      <c r="H2062" s="321" t="str">
        <f>IFERROR(
IF(ISERROR($D2062)=FALSE,$D2062,IF(ISERROR($E2062)=FALSE,$E2062,IF(ISERROR($F2062)=FALSE,$F2062
+N("012 checkboxes"),
IF(
IF(OR(LEFT($A2062,9)="Syndicate",LEFT($A2062,12)="NewSyndicate"),VLOOKUP($A2062,'012'!$J:$ZW,MATCH("Link to button",'012'!$J$1:$ZW$1,0),0)
+N("309 checkbox"),
IF($C2062="309 LCR Summary0",VLOOKUP("Notes990",'309'!$P:$ZZ,MATCH("Link to button",'309'!$P$1:$ZZ$1,0),0)
+N("313 checkboxes"),
IF($C2062="313 Financial Information0LcmVsScr",IF($C2062="309 LCR Summary0",VLOOKUP("LcmVsScr",'309'!$N:$ZZ,MATCH("Link to button",'309'!$N$1:$ZZ$1,0),0),
IF($C2062="313 Financial Information0LcrDocAttached",IF($C2062="309 LCR Summary0",VLOOKUP("LcrDocAttached",'309'!$N:$ZZ,MATCH("Link to button",'309'!$N$1:$ZZ$1,0),
0)))))))=1,TRUE,FALSE)
))),"")</f>
        <v/>
      </c>
    </row>
    <row r="2063" spans="1:8">
      <c r="A2063" s="237" t="e">
        <f>VLOOKUP($G2063,CSVLookups!$B:$R,MATCH(A$1,CSVLookups!$B$1:$R$1,0),FALSE)</f>
        <v>#N/A</v>
      </c>
      <c r="B2063" s="237" t="e">
        <f>VLOOKUP($G2063,CSVLookups!$B:$R,MATCH(B$1,CSVLookups!$B$1:$R$1,0),FALSE)</f>
        <v>#N/A</v>
      </c>
      <c r="C2063" s="238" t="e">
        <f t="shared" si="32"/>
        <v>#N/A</v>
      </c>
      <c r="D2063" s="238" t="e">
        <f>IF(AND(VALUE(LEFT($A2063,3))=309,LEN($B2063)=3),VLOOKUP(VALUE(MID($B2063,2,2)),_309_Table1,MATCH(MID($B2063,1,1),_309_Table1_ColumnLookup,0),FALSE),
  IF($C2063="309 LCR SummaryA",OneYearSCR,IF($C2063="309 LCR SummaryB",UltimateSCR,IF(VALUE(LEFT($A2063,3))=309,VLOOKUP(VALUE(MID($B2063,2,1)),_309_Table1,MATCH(MID($B2063,1,1),_309_Table1_ColumnLookup,0),FALSE)
+N("309"),
  IF(VALUE(LEFT($A2063,3))=310,VLOOKUP(VALUE(MID($B2063,2,1)),_310_Table1,MATCH(MID($B2063,1,1),_310_Table1_ColumnLookup,0),FALSE)
+N("310"),
  IF(AND(VALUE(LEFT($A2063,3))=311,LEN($I2063)=4),VLOOKUP($I2063,_311_Table1,MATCH($B2063,_311_Table1_ColumnLookup,0),FALSE),
  IF(AND(VALUE(LEFT($A2063,3))=311,OR($B2063="I2",$B2063="J2",$B2063="K2",$B2063="L2")),VLOOKUP('311'!$G$58,_311_Table1,MATCH(MID($B2063,1,1),_311_Table1_ColumnLookup,0),FALSE),
  IF(AND(VALUE(LEFT($A2063,3))=311,RIGHT($B2063,5)="Total"),VLOOKUP('311'!$G$59,_311_Table1,MATCH(MID($B2063,1,1),_311_Table1_ColumnLookup,0),FALSE),
  IF(VALUE(LEFT($A2063,3))=311,VLOOKUP(VALUE(MID($B2063,2,1)),_311_Table1,MATCH(MID($B2063,1,1),_311_Table1_ColumnLookup,0),FALSE)
+N("311"),
  IF(AND(VALUE(LEFT($A2063,3))=312,LEFT($G2063,10)="Unincepted",$B2063="G "),VLOOKUP(" ULO",_312_Table1,MATCH('312'!$N$16,_312_Table1_ColumnLookup,0),FALSE),
  IF(AND(VALUE(LEFT($A2063,3))=312,LEFT($G2063,10)="Unincepted",$B2063="O "),VLOOKUP(" ULO",_312_Table1,MATCH('312'!$V$16,_312_Table1_ColumnLookup,0),FALSE),
  IF(AND(VALUE(LEFT($A2063,3))=312,LEFT($G2063,10)="Unincepted",$B2063="Q "),VLOOKUP(" ULO",_312_Table1,MATCH('312'!$X$16,_312_Table1_ColumnLookup,0),FALSE),
  IF(AND(VALUE(LEFT($A2063,3))=312,LEFT($G2063,10)="Unincepted"),VLOOKUP(" ULO",_312_Table1,MATCH(LEFT($B2063,1),_312_Table1_ColumnLookup,0),FALSE),
  IF(AND(VALUE(LEFT($A2063,3))=312,LEFT($G2063,5)="Total",$B2063="G "),VLOOKUP('312'!$F$80,_312_Table1,MATCH('312'!$N$16,_312_Table1_ColumnLookup,0),FALSE),
  IF(AND(VALUE(LEFT($A2063,3))=312,LEFT($G2063,5)="Total",$B2063="O "),VLOOKUP('312'!$F$80,_312_Table1,MATCH('312'!$V$16,_312_Table1_ColumnLookup,0),FALSE),
  IF(AND(VALUE(LEFT($A2063,3))=312,LEFT($G2063,5)="Total",$B2063="Q "),VLOOKUP('312'!$F$80,_312_Table1,MATCH('312'!$X$16,_312_Table1_ColumnLookup,0),FALSE),
  IF(AND(VALUE(LEFT($A2063,3))=312,LEFT($G2063,5)="Total"),VLOOKUP('312'!$F$80,_312_Table1,MATCH(LEFT($B2063,1),_312_Table1_ColumnLookup,0),FALSE),
  IF(AND(VALUE(LEFT($A2063,3))=312,LEN($I2063)=4,$B2063="G"),VLOOKUP($I2063,_312_Table1,MATCH('312'!$N$16,_312_Table1_ColumnLookup,0),FALSE),
  IF(AND(VALUE(LEFT($A2063,3))=312,LEN($I2063)=4,$B2063="O"),VLOOKUP($I2063,_312_Table1,MATCH('312'!$V$16,_312_Table1_ColumnLookup,0),FALSE),
  IF(AND(VALUE(LEFT($A2063,3))=312,LEN($I2063)=4,$B2063="Q"),VLOOKUP($I2063,_312_Table1,MATCH('312'!$X$16,_312_Table1_ColumnLookup,0),FALSE),
  IF(AND(VALUE(LEFT($A2063,3))=312,LEN($I2063)=4),VLOOKUP($I2063,_312_Table1,MATCH(LEFT($B2063,1),_312_Table1_ColumnLookup,0),FALSE)
+N("312"),
  IF(VALUE(LEFT($A2063,3))=313,VLOOKUP(VALUE(MID($B2063,2,1)),_313_Table1,MATCH(MID($B2063,1,1),_313_Table1_ColumnLookup,0),FALSE)
+N("313"),
  IF(AND(VALUE(LEFT($A2063,3))=314,LEN($B2063)=3),VLOOKUP(VALUE(MID($B2063,2,2)),_314_Table1,MATCH(MID($B2063,1,1),_314_Table1_ColumnLookup,0),FALSE),
  IF(VALUE(LEFT($A2063,3))=314,VLOOKUP(VALUE(MID($B2063,2,1)),_314_Table1,MATCH(MID($B2063,1,1),_314_Table1_ColumnLookup,0),FALSE)
+N("314"),
""))))))))))))))))))))))))</f>
        <v>#N/A</v>
      </c>
      <c r="E2063" s="238" t="e">
        <f>IF(AND(VALUE(LEFT($A2063,3))=309,LEN($B2063)=3),VLOOKUP(VALUE(MID($B2063,2,2)),_309_Table2,MATCH(MID($B2063,1,1),_309_Table2_ColumnLookup,0),FALSE),
  IF($C2063="309 LCR SummaryA",OneYearSCR,IF($C2063="309 LCR SummaryB",UltimateSCR,IF(VALUE(LEFT($A2063,3))=309,VLOOKUP(VALUE(MID($B2063,2,1)),_309_Table2,MATCH(MID($B2063,1,1),_309_Table2_ColumnLookup,0),FALSE)
+N("309"),
  IF(VALUE(LEFT($A2063,3))=310,VLOOKUP(VALUE(MID($B2063,2,1)),_310_Table2,MATCH(MID($B2063,1,1),_310_Table2_ColumnLookup,0),FALSE)
+N("310"),
  IF(AND(VALUE(LEFT($A2063,3))=311,LEN($I2063)=4),VLOOKUP($I2063,_311_Table2,MATCH($B2063,_311_Table2_ColumnLookup,0),FALSE),
  IF(AND(VALUE(LEFT($A2063,3))=311,OR($B2063="I2",$B2063="J2",$B2063="K2",$B2063="L2")),VLOOKUP('311'!$G$58,_311_Table2,MATCH(MID($B2063,1,1),_311_Table2_ColumnLookup,0),FALSE),
  IF(AND(VALUE(LEFT($A2063,3))=311,RIGHT($B2063,5)="Total"),VLOOKUP('311'!$G$59,_311_Table2,MATCH(MID($B2063,1,1),_311_Table2_ColumnLookup,0),FALSE),
  IF(VALUE(LEFT($A2063,3))=311,VLOOKUP(VALUE(MID($B2063,2,1)),_311_Table2,MATCH(MID($B2063,1,1),_311_Table2_ColumnLookup,0),FALSE)
+N("311"),
  IF(AND(VALUE(LEFT($A2063,3))=312,LEFT($G2063,10)="Unincepted",$B2063="G "),VLOOKUP(" ULO",_312_Table2,MATCH('312'!$N$16,_312_Table2_ColumnLookup,0),FALSE),
  IF(AND(VALUE(LEFT($A2063,3))=312,LEFT($G2063,10)="Unincepted",$B2063="O "),VLOOKUP(" ULO",_312_Table2,MATCH('312'!$V$16,_312_Table2_ColumnLookup,0),FALSE),
  IF(AND(VALUE(LEFT($A2063,3))=312,LEFT($G2063,10)="Unincepted",$B2063="Q "),VLOOKUP(" ULO",_312_Table2,MATCH('312'!$X$16,_312_Table2_ColumnLookup,0),FALSE),
  IF(AND(VALUE(LEFT($A2063,3))=312,LEFT($G2063,10)="Unincepted"),VLOOKUP(" ULO",_312_Table2,MATCH(LEFT($B2063,1),_312_Table2_ColumnLookup,0),FALSE),
  IF(AND(VALUE(LEFT($A2063,3))=312,LEFT($G2063,5)="Total",$B2063="G "),VLOOKUP('312'!$F$80,_312_Table2,MATCH('312'!$N$16,_312_Table2_ColumnLookup,0),FALSE),
  IF(AND(VALUE(LEFT($A2063,3))=312,LEFT($G2063,5)="Total",$B2063="O "),VLOOKUP('312'!$F$80,_312_Table2,MATCH('312'!$V$16,_312_Table2_ColumnLookup,0),FALSE),
  IF(AND(VALUE(LEFT($A2063,3))=312,LEFT($G2063,5)="Total",$B2063="Q "),VLOOKUP('312'!$F$80,_312_Table2,MATCH('312'!$X$16,_312_Table2_ColumnLookup,0),FALSE),
  IF(AND(VALUE(LEFT($A2063,3))=312,LEFT($G2063,5)="Total"),VLOOKUP('312'!$F$80,_312_Table2,MATCH(LEFT($B2063,1),_312_Table2_ColumnLookup,0),FALSE),
  IF(AND(VALUE(LEFT($A2063,3))=312,LEN($I2063)=4,$B2063="G"),VLOOKUP($I2063,_312_Table2,MATCH('312'!$N$16,_312_Table2_ColumnLookup,0),FALSE),
  IF(AND(VALUE(LEFT($A2063,3))=312,LEN($I2063)=4,$B2063="O"),VLOOKUP($I2063,_312_Table2,MATCH('312'!$V$16,_312_Table2_ColumnLookup,0),FALSE),
  IF(AND(VALUE(LEFT($A2063,3))=312,LEN($I2063)=4,$B2063="Q"),VLOOKUP($I2063,_312_Table2,MATCH('312'!$X$16,_312_Table2_ColumnLookup,0),FALSE),
  IF(AND(VALUE(LEFT($A2063,3))=312,LEN($I2063)=4),VLOOKUP($I2063,_312_Table2,MATCH(LEFT($B2063,1),_312_Table2_ColumnLookup,0),FALSE)
+N("312"),
  IF(VALUE(LEFT($A2063,3))=313,VLOOKUP(VALUE(MID($B2063,2,1)),_313_Table2,MATCH(MID($B2063,1,1),_313_Table2_ColumnLookup,0),FALSE)
+N("313"),
  IF(AND(VALUE(LEFT($A2063,3))=314,LEN($B2063)=3),VLOOKUP(VALUE(MID($B2063,2,2)),_314_Table2,MATCH(MID($B2063,1,1),_314_Table2_ColumnLookup,0),FALSE),
  IF(VALUE(LEFT($A2063,3))=314,VLOOKUP(VALUE(MID($B2063,2,1)),_314_Table2,MATCH(MID($B2063,1,1),_314_Table2_ColumnLookup,0),FALSE)
+N("314"),
""))))))))))))))))))))))))</f>
        <v>#N/A</v>
      </c>
      <c r="F2063" s="238" t="e">
        <f>IF(AND(VALUE(LEFT($A2063,3))=309,LEN($B2063)=3),VLOOKUP(VALUE(MID($B2063,2,2)),_309_Table3,MATCH(MID($B2063,1,1),_309_Table3_ColumnLookup,0),FALSE),
  IF($C2063="309 LCR SummaryA",OneYearSCR,IF($C2063="309 LCR SummaryB",UltimateSCR,IF(VALUE(LEFT($A2063,3))=309,VLOOKUP(VALUE(MID($B2063,2,1)),_309_Table3,MATCH(MID($B2063,1,1),_309_Table3_ColumnLookup,0),FALSE)
+N("309"),
  IF(VALUE(LEFT($A2063,3))=310,VLOOKUP(VALUE(MID($B2063,2,1)),_310_Table3,MATCH(MID($B2063,1,1),_310_Table3_ColumnLookup,0),FALSE)
+N("310"),
  IF(AND(VALUE(LEFT($A2063,3))=311,LEN($I2063)=4),VLOOKUP($I2063,_311_Table3,MATCH($B2063,_311_Table3_ColumnLookup,0),FALSE),
  IF(AND(VALUE(LEFT($A2063,3))=311,OR($B2063="I2",$B2063="J2",$B2063="K2",$B2063="L2")),VLOOKUP('311'!$G$58,_311_Table3,MATCH(MID($B2063,1,1),_311_Table3_ColumnLookup,0),FALSE),
  IF(AND(VALUE(LEFT($A2063,3))=311,RIGHT($B2063,5)="Total"),VLOOKUP('311'!$G$59,_311_Table3,MATCH(MID($B2063,1,1),_311_Table3_ColumnLookup,0),FALSE),
  IF(VALUE(LEFT($A2063,3))=311,VLOOKUP(VALUE(MID($B2063,2,1)),_311_Table3,MATCH(MID($B2063,1,1),_311_Table3_ColumnLookup,0),FALSE)
+N("311"),
  IF(AND(VALUE(LEFT($A2063,3))=312,LEFT($G2063,10)="Unincepted",$B2063="G "),VLOOKUP(" ULO",_312_Table3,MATCH('312'!$N$16,_312_Table3_ColumnLookup,0),FALSE),
  IF(AND(VALUE(LEFT($A2063,3))=312,LEFT($G2063,10)="Unincepted",$B2063="O "),VLOOKUP(" ULO",_312_Table3,MATCH('312'!$V$16,_312_Table3_ColumnLookup,0),FALSE),
  IF(AND(VALUE(LEFT($A2063,3))=312,LEFT($G2063,10)="Unincepted",$B2063="Q "),VLOOKUP(" ULO",_312_Table3,MATCH('312'!$X$16,_312_Table3_ColumnLookup,0),FALSE),
  IF(AND(VALUE(LEFT($A2063,3))=312,LEFT($G2063,10)="Unincepted"),VLOOKUP(" ULO",_312_Table3,MATCH(LEFT($B2063,1),_312_Table3_ColumnLookup,0),FALSE),
  IF(AND(VALUE(LEFT($A2063,3))=312,LEFT($G2063,5)="Total",$B2063="G "),VLOOKUP('312'!$F$80,_312_Table3,MATCH('312'!$N$16,_312_Table3_ColumnLookup,0),FALSE),
  IF(AND(VALUE(LEFT($A2063,3))=312,LEFT($G2063,5)="Total",$B2063="O "),VLOOKUP('312'!$F$80,_312_Table3,MATCH('312'!$V$16,_312_Table3_ColumnLookup,0),FALSE),
  IF(AND(VALUE(LEFT($A2063,3))=312,LEFT($G2063,5)="Total",$B2063="Q "),VLOOKUP('312'!$F$80,_312_Table3,MATCH('312'!$X$16,_312_Table3_ColumnLookup,0),FALSE),
  IF(AND(VALUE(LEFT($A2063,3))=312,LEFT($G2063,5)="Total"),VLOOKUP('312'!$F$80,_312_Table3,MATCH(LEFT($B2063,1),_312_Table3_ColumnLookup,0),FALSE),
  IF(AND(VALUE(LEFT($A2063,3))=312,LEN($I2063)=4,$B2063="G"),VLOOKUP($I2063,_312_Table3,MATCH('312'!$N$16,_312_Table3_ColumnLookup,0),FALSE),
  IF(AND(VALUE(LEFT($A2063,3))=312,LEN($I2063)=4,$B2063="O"),VLOOKUP($I2063,_312_Table3,MATCH('312'!$V$16,_312_Table3_ColumnLookup,0),FALSE),
  IF(AND(VALUE(LEFT($A2063,3))=312,LEN($I2063)=4,$B2063="Q"),VLOOKUP($I2063,_312_Table3,MATCH('312'!$X$16,_312_Table3_ColumnLookup,0),FALSE),
  IF(AND(VALUE(LEFT($A2063,3))=312,LEN($I2063)=4),VLOOKUP($I2063,_312_Table3,MATCH(LEFT($B2063,1),_312_Table3_ColumnLookup,0),FALSE)
+N("312"),
  IF(VALUE(LEFT($A2063,3))=313,VLOOKUP(VALUE(MID($B2063,2,1)),_313_Table3,MATCH(MID($B2063,1,1),_313_Table3_ColumnLookup,0),FALSE)
+N("313"),
  IF(AND(VALUE(LEFT($A2063,3))=314,LEN($B2063)=3),VLOOKUP(VALUE(MID($B2063,2,2)),_314_Table3,MATCH(MID($B2063,1,1),_314_Table3_ColumnLookup,0),FALSE),
  IF(VALUE(LEFT($A2063,3))=314,VLOOKUP(VALUE(MID($B2063,2,1)),_314_Table3,MATCH(MID($B2063,1,1),_314_Table3_ColumnLookup,0),FALSE)
+N("314"),
""))))))))))))))))))))))))</f>
        <v>#N/A</v>
      </c>
      <c r="H2063" s="321" t="str">
        <f>IFERROR(
IF(ISERROR($D2063)=FALSE,$D2063,IF(ISERROR($E2063)=FALSE,$E2063,IF(ISERROR($F2063)=FALSE,$F2063
+N("012 checkboxes"),
IF(
IF(OR(LEFT($A2063,9)="Syndicate",LEFT($A2063,12)="NewSyndicate"),VLOOKUP($A2063,'012'!$J:$ZW,MATCH("Link to button",'012'!$J$1:$ZW$1,0),0)
+N("309 checkbox"),
IF($C2063="309 LCR Summary0",VLOOKUP("Notes990",'309'!$P:$ZZ,MATCH("Link to button",'309'!$P$1:$ZZ$1,0),0)
+N("313 checkboxes"),
IF($C2063="313 Financial Information0LcmVsScr",IF($C2063="309 LCR Summary0",VLOOKUP("LcmVsScr",'309'!$N:$ZZ,MATCH("Link to button",'309'!$N$1:$ZZ$1,0),0),
IF($C2063="313 Financial Information0LcrDocAttached",IF($C2063="309 LCR Summary0",VLOOKUP("LcrDocAttached",'309'!$N:$ZZ,MATCH("Link to button",'309'!$N$1:$ZZ$1,0),
0)))))))=1,TRUE,FALSE)
))),"")</f>
        <v/>
      </c>
    </row>
    <row r="2064" spans="1:8">
      <c r="A2064" s="237" t="e">
        <f>VLOOKUP($G2064,CSVLookups!$B:$R,MATCH(A$1,CSVLookups!$B$1:$R$1,0),FALSE)</f>
        <v>#N/A</v>
      </c>
      <c r="B2064" s="237" t="e">
        <f>VLOOKUP($G2064,CSVLookups!$B:$R,MATCH(B$1,CSVLookups!$B$1:$R$1,0),FALSE)</f>
        <v>#N/A</v>
      </c>
      <c r="C2064" s="238" t="e">
        <f t="shared" si="32"/>
        <v>#N/A</v>
      </c>
      <c r="D2064" s="238" t="e">
        <f>IF(AND(VALUE(LEFT($A2064,3))=309,LEN($B2064)=3),VLOOKUP(VALUE(MID($B2064,2,2)),_309_Table1,MATCH(MID($B2064,1,1),_309_Table1_ColumnLookup,0),FALSE),
  IF($C2064="309 LCR SummaryA",OneYearSCR,IF($C2064="309 LCR SummaryB",UltimateSCR,IF(VALUE(LEFT($A2064,3))=309,VLOOKUP(VALUE(MID($B2064,2,1)),_309_Table1,MATCH(MID($B2064,1,1),_309_Table1_ColumnLookup,0),FALSE)
+N("309"),
  IF(VALUE(LEFT($A2064,3))=310,VLOOKUP(VALUE(MID($B2064,2,1)),_310_Table1,MATCH(MID($B2064,1,1),_310_Table1_ColumnLookup,0),FALSE)
+N("310"),
  IF(AND(VALUE(LEFT($A2064,3))=311,LEN($I2064)=4),VLOOKUP($I2064,_311_Table1,MATCH($B2064,_311_Table1_ColumnLookup,0),FALSE),
  IF(AND(VALUE(LEFT($A2064,3))=311,OR($B2064="I2",$B2064="J2",$B2064="K2",$B2064="L2")),VLOOKUP('311'!$G$58,_311_Table1,MATCH(MID($B2064,1,1),_311_Table1_ColumnLookup,0),FALSE),
  IF(AND(VALUE(LEFT($A2064,3))=311,RIGHT($B2064,5)="Total"),VLOOKUP('311'!$G$59,_311_Table1,MATCH(MID($B2064,1,1),_311_Table1_ColumnLookup,0),FALSE),
  IF(VALUE(LEFT($A2064,3))=311,VLOOKUP(VALUE(MID($B2064,2,1)),_311_Table1,MATCH(MID($B2064,1,1),_311_Table1_ColumnLookup,0),FALSE)
+N("311"),
  IF(AND(VALUE(LEFT($A2064,3))=312,LEFT($G2064,10)="Unincepted",$B2064="G "),VLOOKUP(" ULO",_312_Table1,MATCH('312'!$N$16,_312_Table1_ColumnLookup,0),FALSE),
  IF(AND(VALUE(LEFT($A2064,3))=312,LEFT($G2064,10)="Unincepted",$B2064="O "),VLOOKUP(" ULO",_312_Table1,MATCH('312'!$V$16,_312_Table1_ColumnLookup,0),FALSE),
  IF(AND(VALUE(LEFT($A2064,3))=312,LEFT($G2064,10)="Unincepted",$B2064="Q "),VLOOKUP(" ULO",_312_Table1,MATCH('312'!$X$16,_312_Table1_ColumnLookup,0),FALSE),
  IF(AND(VALUE(LEFT($A2064,3))=312,LEFT($G2064,10)="Unincepted"),VLOOKUP(" ULO",_312_Table1,MATCH(LEFT($B2064,1),_312_Table1_ColumnLookup,0),FALSE),
  IF(AND(VALUE(LEFT($A2064,3))=312,LEFT($G2064,5)="Total",$B2064="G "),VLOOKUP('312'!$F$80,_312_Table1,MATCH('312'!$N$16,_312_Table1_ColumnLookup,0),FALSE),
  IF(AND(VALUE(LEFT($A2064,3))=312,LEFT($G2064,5)="Total",$B2064="O "),VLOOKUP('312'!$F$80,_312_Table1,MATCH('312'!$V$16,_312_Table1_ColumnLookup,0),FALSE),
  IF(AND(VALUE(LEFT($A2064,3))=312,LEFT($G2064,5)="Total",$B2064="Q "),VLOOKUP('312'!$F$80,_312_Table1,MATCH('312'!$X$16,_312_Table1_ColumnLookup,0),FALSE),
  IF(AND(VALUE(LEFT($A2064,3))=312,LEFT($G2064,5)="Total"),VLOOKUP('312'!$F$80,_312_Table1,MATCH(LEFT($B2064,1),_312_Table1_ColumnLookup,0),FALSE),
  IF(AND(VALUE(LEFT($A2064,3))=312,LEN($I2064)=4,$B2064="G"),VLOOKUP($I2064,_312_Table1,MATCH('312'!$N$16,_312_Table1_ColumnLookup,0),FALSE),
  IF(AND(VALUE(LEFT($A2064,3))=312,LEN($I2064)=4,$B2064="O"),VLOOKUP($I2064,_312_Table1,MATCH('312'!$V$16,_312_Table1_ColumnLookup,0),FALSE),
  IF(AND(VALUE(LEFT($A2064,3))=312,LEN($I2064)=4,$B2064="Q"),VLOOKUP($I2064,_312_Table1,MATCH('312'!$X$16,_312_Table1_ColumnLookup,0),FALSE),
  IF(AND(VALUE(LEFT($A2064,3))=312,LEN($I2064)=4),VLOOKUP($I2064,_312_Table1,MATCH(LEFT($B2064,1),_312_Table1_ColumnLookup,0),FALSE)
+N("312"),
  IF(VALUE(LEFT($A2064,3))=313,VLOOKUP(VALUE(MID($B2064,2,1)),_313_Table1,MATCH(MID($B2064,1,1),_313_Table1_ColumnLookup,0),FALSE)
+N("313"),
  IF(AND(VALUE(LEFT($A2064,3))=314,LEN($B2064)=3),VLOOKUP(VALUE(MID($B2064,2,2)),_314_Table1,MATCH(MID($B2064,1,1),_314_Table1_ColumnLookup,0),FALSE),
  IF(VALUE(LEFT($A2064,3))=314,VLOOKUP(VALUE(MID($B2064,2,1)),_314_Table1,MATCH(MID($B2064,1,1),_314_Table1_ColumnLookup,0),FALSE)
+N("314"),
""))))))))))))))))))))))))</f>
        <v>#N/A</v>
      </c>
      <c r="E2064" s="238" t="e">
        <f>IF(AND(VALUE(LEFT($A2064,3))=309,LEN($B2064)=3),VLOOKUP(VALUE(MID($B2064,2,2)),_309_Table2,MATCH(MID($B2064,1,1),_309_Table2_ColumnLookup,0),FALSE),
  IF($C2064="309 LCR SummaryA",OneYearSCR,IF($C2064="309 LCR SummaryB",UltimateSCR,IF(VALUE(LEFT($A2064,3))=309,VLOOKUP(VALUE(MID($B2064,2,1)),_309_Table2,MATCH(MID($B2064,1,1),_309_Table2_ColumnLookup,0),FALSE)
+N("309"),
  IF(VALUE(LEFT($A2064,3))=310,VLOOKUP(VALUE(MID($B2064,2,1)),_310_Table2,MATCH(MID($B2064,1,1),_310_Table2_ColumnLookup,0),FALSE)
+N("310"),
  IF(AND(VALUE(LEFT($A2064,3))=311,LEN($I2064)=4),VLOOKUP($I2064,_311_Table2,MATCH($B2064,_311_Table2_ColumnLookup,0),FALSE),
  IF(AND(VALUE(LEFT($A2064,3))=311,OR($B2064="I2",$B2064="J2",$B2064="K2",$B2064="L2")),VLOOKUP('311'!$G$58,_311_Table2,MATCH(MID($B2064,1,1),_311_Table2_ColumnLookup,0),FALSE),
  IF(AND(VALUE(LEFT($A2064,3))=311,RIGHT($B2064,5)="Total"),VLOOKUP('311'!$G$59,_311_Table2,MATCH(MID($B2064,1,1),_311_Table2_ColumnLookup,0),FALSE),
  IF(VALUE(LEFT($A2064,3))=311,VLOOKUP(VALUE(MID($B2064,2,1)),_311_Table2,MATCH(MID($B2064,1,1),_311_Table2_ColumnLookup,0),FALSE)
+N("311"),
  IF(AND(VALUE(LEFT($A2064,3))=312,LEFT($G2064,10)="Unincepted",$B2064="G "),VLOOKUP(" ULO",_312_Table2,MATCH('312'!$N$16,_312_Table2_ColumnLookup,0),FALSE),
  IF(AND(VALUE(LEFT($A2064,3))=312,LEFT($G2064,10)="Unincepted",$B2064="O "),VLOOKUP(" ULO",_312_Table2,MATCH('312'!$V$16,_312_Table2_ColumnLookup,0),FALSE),
  IF(AND(VALUE(LEFT($A2064,3))=312,LEFT($G2064,10)="Unincepted",$B2064="Q "),VLOOKUP(" ULO",_312_Table2,MATCH('312'!$X$16,_312_Table2_ColumnLookup,0),FALSE),
  IF(AND(VALUE(LEFT($A2064,3))=312,LEFT($G2064,10)="Unincepted"),VLOOKUP(" ULO",_312_Table2,MATCH(LEFT($B2064,1),_312_Table2_ColumnLookup,0),FALSE),
  IF(AND(VALUE(LEFT($A2064,3))=312,LEFT($G2064,5)="Total",$B2064="G "),VLOOKUP('312'!$F$80,_312_Table2,MATCH('312'!$N$16,_312_Table2_ColumnLookup,0),FALSE),
  IF(AND(VALUE(LEFT($A2064,3))=312,LEFT($G2064,5)="Total",$B2064="O "),VLOOKUP('312'!$F$80,_312_Table2,MATCH('312'!$V$16,_312_Table2_ColumnLookup,0),FALSE),
  IF(AND(VALUE(LEFT($A2064,3))=312,LEFT($G2064,5)="Total",$B2064="Q "),VLOOKUP('312'!$F$80,_312_Table2,MATCH('312'!$X$16,_312_Table2_ColumnLookup,0),FALSE),
  IF(AND(VALUE(LEFT($A2064,3))=312,LEFT($G2064,5)="Total"),VLOOKUP('312'!$F$80,_312_Table2,MATCH(LEFT($B2064,1),_312_Table2_ColumnLookup,0),FALSE),
  IF(AND(VALUE(LEFT($A2064,3))=312,LEN($I2064)=4,$B2064="G"),VLOOKUP($I2064,_312_Table2,MATCH('312'!$N$16,_312_Table2_ColumnLookup,0),FALSE),
  IF(AND(VALUE(LEFT($A2064,3))=312,LEN($I2064)=4,$B2064="O"),VLOOKUP($I2064,_312_Table2,MATCH('312'!$V$16,_312_Table2_ColumnLookup,0),FALSE),
  IF(AND(VALUE(LEFT($A2064,3))=312,LEN($I2064)=4,$B2064="Q"),VLOOKUP($I2064,_312_Table2,MATCH('312'!$X$16,_312_Table2_ColumnLookup,0),FALSE),
  IF(AND(VALUE(LEFT($A2064,3))=312,LEN($I2064)=4),VLOOKUP($I2064,_312_Table2,MATCH(LEFT($B2064,1),_312_Table2_ColumnLookup,0),FALSE)
+N("312"),
  IF(VALUE(LEFT($A2064,3))=313,VLOOKUP(VALUE(MID($B2064,2,1)),_313_Table2,MATCH(MID($B2064,1,1),_313_Table2_ColumnLookup,0),FALSE)
+N("313"),
  IF(AND(VALUE(LEFT($A2064,3))=314,LEN($B2064)=3),VLOOKUP(VALUE(MID($B2064,2,2)),_314_Table2,MATCH(MID($B2064,1,1),_314_Table2_ColumnLookup,0),FALSE),
  IF(VALUE(LEFT($A2064,3))=314,VLOOKUP(VALUE(MID($B2064,2,1)),_314_Table2,MATCH(MID($B2064,1,1),_314_Table2_ColumnLookup,0),FALSE)
+N("314"),
""))))))))))))))))))))))))</f>
        <v>#N/A</v>
      </c>
      <c r="F2064" s="238" t="e">
        <f>IF(AND(VALUE(LEFT($A2064,3))=309,LEN($B2064)=3),VLOOKUP(VALUE(MID($B2064,2,2)),_309_Table3,MATCH(MID($B2064,1,1),_309_Table3_ColumnLookup,0),FALSE),
  IF($C2064="309 LCR SummaryA",OneYearSCR,IF($C2064="309 LCR SummaryB",UltimateSCR,IF(VALUE(LEFT($A2064,3))=309,VLOOKUP(VALUE(MID($B2064,2,1)),_309_Table3,MATCH(MID($B2064,1,1),_309_Table3_ColumnLookup,0),FALSE)
+N("309"),
  IF(VALUE(LEFT($A2064,3))=310,VLOOKUP(VALUE(MID($B2064,2,1)),_310_Table3,MATCH(MID($B2064,1,1),_310_Table3_ColumnLookup,0),FALSE)
+N("310"),
  IF(AND(VALUE(LEFT($A2064,3))=311,LEN($I2064)=4),VLOOKUP($I2064,_311_Table3,MATCH($B2064,_311_Table3_ColumnLookup,0),FALSE),
  IF(AND(VALUE(LEFT($A2064,3))=311,OR($B2064="I2",$B2064="J2",$B2064="K2",$B2064="L2")),VLOOKUP('311'!$G$58,_311_Table3,MATCH(MID($B2064,1,1),_311_Table3_ColumnLookup,0),FALSE),
  IF(AND(VALUE(LEFT($A2064,3))=311,RIGHT($B2064,5)="Total"),VLOOKUP('311'!$G$59,_311_Table3,MATCH(MID($B2064,1,1),_311_Table3_ColumnLookup,0),FALSE),
  IF(VALUE(LEFT($A2064,3))=311,VLOOKUP(VALUE(MID($B2064,2,1)),_311_Table3,MATCH(MID($B2064,1,1),_311_Table3_ColumnLookup,0),FALSE)
+N("311"),
  IF(AND(VALUE(LEFT($A2064,3))=312,LEFT($G2064,10)="Unincepted",$B2064="G "),VLOOKUP(" ULO",_312_Table3,MATCH('312'!$N$16,_312_Table3_ColumnLookup,0),FALSE),
  IF(AND(VALUE(LEFT($A2064,3))=312,LEFT($G2064,10)="Unincepted",$B2064="O "),VLOOKUP(" ULO",_312_Table3,MATCH('312'!$V$16,_312_Table3_ColumnLookup,0),FALSE),
  IF(AND(VALUE(LEFT($A2064,3))=312,LEFT($G2064,10)="Unincepted",$B2064="Q "),VLOOKUP(" ULO",_312_Table3,MATCH('312'!$X$16,_312_Table3_ColumnLookup,0),FALSE),
  IF(AND(VALUE(LEFT($A2064,3))=312,LEFT($G2064,10)="Unincepted"),VLOOKUP(" ULO",_312_Table3,MATCH(LEFT($B2064,1),_312_Table3_ColumnLookup,0),FALSE),
  IF(AND(VALUE(LEFT($A2064,3))=312,LEFT($G2064,5)="Total",$B2064="G "),VLOOKUP('312'!$F$80,_312_Table3,MATCH('312'!$N$16,_312_Table3_ColumnLookup,0),FALSE),
  IF(AND(VALUE(LEFT($A2064,3))=312,LEFT($G2064,5)="Total",$B2064="O "),VLOOKUP('312'!$F$80,_312_Table3,MATCH('312'!$V$16,_312_Table3_ColumnLookup,0),FALSE),
  IF(AND(VALUE(LEFT($A2064,3))=312,LEFT($G2064,5)="Total",$B2064="Q "),VLOOKUP('312'!$F$80,_312_Table3,MATCH('312'!$X$16,_312_Table3_ColumnLookup,0),FALSE),
  IF(AND(VALUE(LEFT($A2064,3))=312,LEFT($G2064,5)="Total"),VLOOKUP('312'!$F$80,_312_Table3,MATCH(LEFT($B2064,1),_312_Table3_ColumnLookup,0),FALSE),
  IF(AND(VALUE(LEFT($A2064,3))=312,LEN($I2064)=4,$B2064="G"),VLOOKUP($I2064,_312_Table3,MATCH('312'!$N$16,_312_Table3_ColumnLookup,0),FALSE),
  IF(AND(VALUE(LEFT($A2064,3))=312,LEN($I2064)=4,$B2064="O"),VLOOKUP($I2064,_312_Table3,MATCH('312'!$V$16,_312_Table3_ColumnLookup,0),FALSE),
  IF(AND(VALUE(LEFT($A2064,3))=312,LEN($I2064)=4,$B2064="Q"),VLOOKUP($I2064,_312_Table3,MATCH('312'!$X$16,_312_Table3_ColumnLookup,0),FALSE),
  IF(AND(VALUE(LEFT($A2064,3))=312,LEN($I2064)=4),VLOOKUP($I2064,_312_Table3,MATCH(LEFT($B2064,1),_312_Table3_ColumnLookup,0),FALSE)
+N("312"),
  IF(VALUE(LEFT($A2064,3))=313,VLOOKUP(VALUE(MID($B2064,2,1)),_313_Table3,MATCH(MID($B2064,1,1),_313_Table3_ColumnLookup,0),FALSE)
+N("313"),
  IF(AND(VALUE(LEFT($A2064,3))=314,LEN($B2064)=3),VLOOKUP(VALUE(MID($B2064,2,2)),_314_Table3,MATCH(MID($B2064,1,1),_314_Table3_ColumnLookup,0),FALSE),
  IF(VALUE(LEFT($A2064,3))=314,VLOOKUP(VALUE(MID($B2064,2,1)),_314_Table3,MATCH(MID($B2064,1,1),_314_Table3_ColumnLookup,0),FALSE)
+N("314"),
""))))))))))))))))))))))))</f>
        <v>#N/A</v>
      </c>
      <c r="H2064" s="321" t="str">
        <f>IFERROR(
IF(ISERROR($D2064)=FALSE,$D2064,IF(ISERROR($E2064)=FALSE,$E2064,IF(ISERROR($F2064)=FALSE,$F2064
+N("012 checkboxes"),
IF(
IF(OR(LEFT($A2064,9)="Syndicate",LEFT($A2064,12)="NewSyndicate"),VLOOKUP($A2064,'012'!$J:$ZW,MATCH("Link to button",'012'!$J$1:$ZW$1,0),0)
+N("309 checkbox"),
IF($C2064="309 LCR Summary0",VLOOKUP("Notes990",'309'!$P:$ZZ,MATCH("Link to button",'309'!$P$1:$ZZ$1,0),0)
+N("313 checkboxes"),
IF($C2064="313 Financial Information0LcmVsScr",IF($C2064="309 LCR Summary0",VLOOKUP("LcmVsScr",'309'!$N:$ZZ,MATCH("Link to button",'309'!$N$1:$ZZ$1,0),0),
IF($C2064="313 Financial Information0LcrDocAttached",IF($C2064="309 LCR Summary0",VLOOKUP("LcrDocAttached",'309'!$N:$ZZ,MATCH("Link to button",'309'!$N$1:$ZZ$1,0),
0)))))))=1,TRUE,FALSE)
))),"")</f>
        <v/>
      </c>
    </row>
    <row r="2065" spans="1:8">
      <c r="A2065" s="237" t="e">
        <f>VLOOKUP($G2065,CSVLookups!$B:$R,MATCH(A$1,CSVLookups!$B$1:$R$1,0),FALSE)</f>
        <v>#N/A</v>
      </c>
      <c r="B2065" s="237" t="e">
        <f>VLOOKUP($G2065,CSVLookups!$B:$R,MATCH(B$1,CSVLookups!$B$1:$R$1,0),FALSE)</f>
        <v>#N/A</v>
      </c>
      <c r="C2065" s="238" t="e">
        <f t="shared" si="32"/>
        <v>#N/A</v>
      </c>
      <c r="D2065" s="238" t="e">
        <f>IF(AND(VALUE(LEFT($A2065,3))=309,LEN($B2065)=3),VLOOKUP(VALUE(MID($B2065,2,2)),_309_Table1,MATCH(MID($B2065,1,1),_309_Table1_ColumnLookup,0),FALSE),
  IF($C2065="309 LCR SummaryA",OneYearSCR,IF($C2065="309 LCR SummaryB",UltimateSCR,IF(VALUE(LEFT($A2065,3))=309,VLOOKUP(VALUE(MID($B2065,2,1)),_309_Table1,MATCH(MID($B2065,1,1),_309_Table1_ColumnLookup,0),FALSE)
+N("309"),
  IF(VALUE(LEFT($A2065,3))=310,VLOOKUP(VALUE(MID($B2065,2,1)),_310_Table1,MATCH(MID($B2065,1,1),_310_Table1_ColumnLookup,0),FALSE)
+N("310"),
  IF(AND(VALUE(LEFT($A2065,3))=311,LEN($I2065)=4),VLOOKUP($I2065,_311_Table1,MATCH($B2065,_311_Table1_ColumnLookup,0),FALSE),
  IF(AND(VALUE(LEFT($A2065,3))=311,OR($B2065="I2",$B2065="J2",$B2065="K2",$B2065="L2")),VLOOKUP('311'!$G$58,_311_Table1,MATCH(MID($B2065,1,1),_311_Table1_ColumnLookup,0),FALSE),
  IF(AND(VALUE(LEFT($A2065,3))=311,RIGHT($B2065,5)="Total"),VLOOKUP('311'!$G$59,_311_Table1,MATCH(MID($B2065,1,1),_311_Table1_ColumnLookup,0),FALSE),
  IF(VALUE(LEFT($A2065,3))=311,VLOOKUP(VALUE(MID($B2065,2,1)),_311_Table1,MATCH(MID($B2065,1,1),_311_Table1_ColumnLookup,0),FALSE)
+N("311"),
  IF(AND(VALUE(LEFT($A2065,3))=312,LEFT($G2065,10)="Unincepted",$B2065="G "),VLOOKUP(" ULO",_312_Table1,MATCH('312'!$N$16,_312_Table1_ColumnLookup,0),FALSE),
  IF(AND(VALUE(LEFT($A2065,3))=312,LEFT($G2065,10)="Unincepted",$B2065="O "),VLOOKUP(" ULO",_312_Table1,MATCH('312'!$V$16,_312_Table1_ColumnLookup,0),FALSE),
  IF(AND(VALUE(LEFT($A2065,3))=312,LEFT($G2065,10)="Unincepted",$B2065="Q "),VLOOKUP(" ULO",_312_Table1,MATCH('312'!$X$16,_312_Table1_ColumnLookup,0),FALSE),
  IF(AND(VALUE(LEFT($A2065,3))=312,LEFT($G2065,10)="Unincepted"),VLOOKUP(" ULO",_312_Table1,MATCH(LEFT($B2065,1),_312_Table1_ColumnLookup,0),FALSE),
  IF(AND(VALUE(LEFT($A2065,3))=312,LEFT($G2065,5)="Total",$B2065="G "),VLOOKUP('312'!$F$80,_312_Table1,MATCH('312'!$N$16,_312_Table1_ColumnLookup,0),FALSE),
  IF(AND(VALUE(LEFT($A2065,3))=312,LEFT($G2065,5)="Total",$B2065="O "),VLOOKUP('312'!$F$80,_312_Table1,MATCH('312'!$V$16,_312_Table1_ColumnLookup,0),FALSE),
  IF(AND(VALUE(LEFT($A2065,3))=312,LEFT($G2065,5)="Total",$B2065="Q "),VLOOKUP('312'!$F$80,_312_Table1,MATCH('312'!$X$16,_312_Table1_ColumnLookup,0),FALSE),
  IF(AND(VALUE(LEFT($A2065,3))=312,LEFT($G2065,5)="Total"),VLOOKUP('312'!$F$80,_312_Table1,MATCH(LEFT($B2065,1),_312_Table1_ColumnLookup,0),FALSE),
  IF(AND(VALUE(LEFT($A2065,3))=312,LEN($I2065)=4,$B2065="G"),VLOOKUP($I2065,_312_Table1,MATCH('312'!$N$16,_312_Table1_ColumnLookup,0),FALSE),
  IF(AND(VALUE(LEFT($A2065,3))=312,LEN($I2065)=4,$B2065="O"),VLOOKUP($I2065,_312_Table1,MATCH('312'!$V$16,_312_Table1_ColumnLookup,0),FALSE),
  IF(AND(VALUE(LEFT($A2065,3))=312,LEN($I2065)=4,$B2065="Q"),VLOOKUP($I2065,_312_Table1,MATCH('312'!$X$16,_312_Table1_ColumnLookup,0),FALSE),
  IF(AND(VALUE(LEFT($A2065,3))=312,LEN($I2065)=4),VLOOKUP($I2065,_312_Table1,MATCH(LEFT($B2065,1),_312_Table1_ColumnLookup,0),FALSE)
+N("312"),
  IF(VALUE(LEFT($A2065,3))=313,VLOOKUP(VALUE(MID($B2065,2,1)),_313_Table1,MATCH(MID($B2065,1,1),_313_Table1_ColumnLookup,0),FALSE)
+N("313"),
  IF(AND(VALUE(LEFT($A2065,3))=314,LEN($B2065)=3),VLOOKUP(VALUE(MID($B2065,2,2)),_314_Table1,MATCH(MID($B2065,1,1),_314_Table1_ColumnLookup,0),FALSE),
  IF(VALUE(LEFT($A2065,3))=314,VLOOKUP(VALUE(MID($B2065,2,1)),_314_Table1,MATCH(MID($B2065,1,1),_314_Table1_ColumnLookup,0),FALSE)
+N("314"),
""))))))))))))))))))))))))</f>
        <v>#N/A</v>
      </c>
      <c r="E2065" s="238" t="e">
        <f>IF(AND(VALUE(LEFT($A2065,3))=309,LEN($B2065)=3),VLOOKUP(VALUE(MID($B2065,2,2)),_309_Table2,MATCH(MID($B2065,1,1),_309_Table2_ColumnLookup,0),FALSE),
  IF($C2065="309 LCR SummaryA",OneYearSCR,IF($C2065="309 LCR SummaryB",UltimateSCR,IF(VALUE(LEFT($A2065,3))=309,VLOOKUP(VALUE(MID($B2065,2,1)),_309_Table2,MATCH(MID($B2065,1,1),_309_Table2_ColumnLookup,0),FALSE)
+N("309"),
  IF(VALUE(LEFT($A2065,3))=310,VLOOKUP(VALUE(MID($B2065,2,1)),_310_Table2,MATCH(MID($B2065,1,1),_310_Table2_ColumnLookup,0),FALSE)
+N("310"),
  IF(AND(VALUE(LEFT($A2065,3))=311,LEN($I2065)=4),VLOOKUP($I2065,_311_Table2,MATCH($B2065,_311_Table2_ColumnLookup,0),FALSE),
  IF(AND(VALUE(LEFT($A2065,3))=311,OR($B2065="I2",$B2065="J2",$B2065="K2",$B2065="L2")),VLOOKUP('311'!$G$58,_311_Table2,MATCH(MID($B2065,1,1),_311_Table2_ColumnLookup,0),FALSE),
  IF(AND(VALUE(LEFT($A2065,3))=311,RIGHT($B2065,5)="Total"),VLOOKUP('311'!$G$59,_311_Table2,MATCH(MID($B2065,1,1),_311_Table2_ColumnLookup,0),FALSE),
  IF(VALUE(LEFT($A2065,3))=311,VLOOKUP(VALUE(MID($B2065,2,1)),_311_Table2,MATCH(MID($B2065,1,1),_311_Table2_ColumnLookup,0),FALSE)
+N("311"),
  IF(AND(VALUE(LEFT($A2065,3))=312,LEFT($G2065,10)="Unincepted",$B2065="G "),VLOOKUP(" ULO",_312_Table2,MATCH('312'!$N$16,_312_Table2_ColumnLookup,0),FALSE),
  IF(AND(VALUE(LEFT($A2065,3))=312,LEFT($G2065,10)="Unincepted",$B2065="O "),VLOOKUP(" ULO",_312_Table2,MATCH('312'!$V$16,_312_Table2_ColumnLookup,0),FALSE),
  IF(AND(VALUE(LEFT($A2065,3))=312,LEFT($G2065,10)="Unincepted",$B2065="Q "),VLOOKUP(" ULO",_312_Table2,MATCH('312'!$X$16,_312_Table2_ColumnLookup,0),FALSE),
  IF(AND(VALUE(LEFT($A2065,3))=312,LEFT($G2065,10)="Unincepted"),VLOOKUP(" ULO",_312_Table2,MATCH(LEFT($B2065,1),_312_Table2_ColumnLookup,0),FALSE),
  IF(AND(VALUE(LEFT($A2065,3))=312,LEFT($G2065,5)="Total",$B2065="G "),VLOOKUP('312'!$F$80,_312_Table2,MATCH('312'!$N$16,_312_Table2_ColumnLookup,0),FALSE),
  IF(AND(VALUE(LEFT($A2065,3))=312,LEFT($G2065,5)="Total",$B2065="O "),VLOOKUP('312'!$F$80,_312_Table2,MATCH('312'!$V$16,_312_Table2_ColumnLookup,0),FALSE),
  IF(AND(VALUE(LEFT($A2065,3))=312,LEFT($G2065,5)="Total",$B2065="Q "),VLOOKUP('312'!$F$80,_312_Table2,MATCH('312'!$X$16,_312_Table2_ColumnLookup,0),FALSE),
  IF(AND(VALUE(LEFT($A2065,3))=312,LEFT($G2065,5)="Total"),VLOOKUP('312'!$F$80,_312_Table2,MATCH(LEFT($B2065,1),_312_Table2_ColumnLookup,0),FALSE),
  IF(AND(VALUE(LEFT($A2065,3))=312,LEN($I2065)=4,$B2065="G"),VLOOKUP($I2065,_312_Table2,MATCH('312'!$N$16,_312_Table2_ColumnLookup,0),FALSE),
  IF(AND(VALUE(LEFT($A2065,3))=312,LEN($I2065)=4,$B2065="O"),VLOOKUP($I2065,_312_Table2,MATCH('312'!$V$16,_312_Table2_ColumnLookup,0),FALSE),
  IF(AND(VALUE(LEFT($A2065,3))=312,LEN($I2065)=4,$B2065="Q"),VLOOKUP($I2065,_312_Table2,MATCH('312'!$X$16,_312_Table2_ColumnLookup,0),FALSE),
  IF(AND(VALUE(LEFT($A2065,3))=312,LEN($I2065)=4),VLOOKUP($I2065,_312_Table2,MATCH(LEFT($B2065,1),_312_Table2_ColumnLookup,0),FALSE)
+N("312"),
  IF(VALUE(LEFT($A2065,3))=313,VLOOKUP(VALUE(MID($B2065,2,1)),_313_Table2,MATCH(MID($B2065,1,1),_313_Table2_ColumnLookup,0),FALSE)
+N("313"),
  IF(AND(VALUE(LEFT($A2065,3))=314,LEN($B2065)=3),VLOOKUP(VALUE(MID($B2065,2,2)),_314_Table2,MATCH(MID($B2065,1,1),_314_Table2_ColumnLookup,0),FALSE),
  IF(VALUE(LEFT($A2065,3))=314,VLOOKUP(VALUE(MID($B2065,2,1)),_314_Table2,MATCH(MID($B2065,1,1),_314_Table2_ColumnLookup,0),FALSE)
+N("314"),
""))))))))))))))))))))))))</f>
        <v>#N/A</v>
      </c>
      <c r="F2065" s="238" t="e">
        <f>IF(AND(VALUE(LEFT($A2065,3))=309,LEN($B2065)=3),VLOOKUP(VALUE(MID($B2065,2,2)),_309_Table3,MATCH(MID($B2065,1,1),_309_Table3_ColumnLookup,0),FALSE),
  IF($C2065="309 LCR SummaryA",OneYearSCR,IF($C2065="309 LCR SummaryB",UltimateSCR,IF(VALUE(LEFT($A2065,3))=309,VLOOKUP(VALUE(MID($B2065,2,1)),_309_Table3,MATCH(MID($B2065,1,1),_309_Table3_ColumnLookup,0),FALSE)
+N("309"),
  IF(VALUE(LEFT($A2065,3))=310,VLOOKUP(VALUE(MID($B2065,2,1)),_310_Table3,MATCH(MID($B2065,1,1),_310_Table3_ColumnLookup,0),FALSE)
+N("310"),
  IF(AND(VALUE(LEFT($A2065,3))=311,LEN($I2065)=4),VLOOKUP($I2065,_311_Table3,MATCH($B2065,_311_Table3_ColumnLookup,0),FALSE),
  IF(AND(VALUE(LEFT($A2065,3))=311,OR($B2065="I2",$B2065="J2",$B2065="K2",$B2065="L2")),VLOOKUP('311'!$G$58,_311_Table3,MATCH(MID($B2065,1,1),_311_Table3_ColumnLookup,0),FALSE),
  IF(AND(VALUE(LEFT($A2065,3))=311,RIGHT($B2065,5)="Total"),VLOOKUP('311'!$G$59,_311_Table3,MATCH(MID($B2065,1,1),_311_Table3_ColumnLookup,0),FALSE),
  IF(VALUE(LEFT($A2065,3))=311,VLOOKUP(VALUE(MID($B2065,2,1)),_311_Table3,MATCH(MID($B2065,1,1),_311_Table3_ColumnLookup,0),FALSE)
+N("311"),
  IF(AND(VALUE(LEFT($A2065,3))=312,LEFT($G2065,10)="Unincepted",$B2065="G "),VLOOKUP(" ULO",_312_Table3,MATCH('312'!$N$16,_312_Table3_ColumnLookup,0),FALSE),
  IF(AND(VALUE(LEFT($A2065,3))=312,LEFT($G2065,10)="Unincepted",$B2065="O "),VLOOKUP(" ULO",_312_Table3,MATCH('312'!$V$16,_312_Table3_ColumnLookup,0),FALSE),
  IF(AND(VALUE(LEFT($A2065,3))=312,LEFT($G2065,10)="Unincepted",$B2065="Q "),VLOOKUP(" ULO",_312_Table3,MATCH('312'!$X$16,_312_Table3_ColumnLookup,0),FALSE),
  IF(AND(VALUE(LEFT($A2065,3))=312,LEFT($G2065,10)="Unincepted"),VLOOKUP(" ULO",_312_Table3,MATCH(LEFT($B2065,1),_312_Table3_ColumnLookup,0),FALSE),
  IF(AND(VALUE(LEFT($A2065,3))=312,LEFT($G2065,5)="Total",$B2065="G "),VLOOKUP('312'!$F$80,_312_Table3,MATCH('312'!$N$16,_312_Table3_ColumnLookup,0),FALSE),
  IF(AND(VALUE(LEFT($A2065,3))=312,LEFT($G2065,5)="Total",$B2065="O "),VLOOKUP('312'!$F$80,_312_Table3,MATCH('312'!$V$16,_312_Table3_ColumnLookup,0),FALSE),
  IF(AND(VALUE(LEFT($A2065,3))=312,LEFT($G2065,5)="Total",$B2065="Q "),VLOOKUP('312'!$F$80,_312_Table3,MATCH('312'!$X$16,_312_Table3_ColumnLookup,0),FALSE),
  IF(AND(VALUE(LEFT($A2065,3))=312,LEFT($G2065,5)="Total"),VLOOKUP('312'!$F$80,_312_Table3,MATCH(LEFT($B2065,1),_312_Table3_ColumnLookup,0),FALSE),
  IF(AND(VALUE(LEFT($A2065,3))=312,LEN($I2065)=4,$B2065="G"),VLOOKUP($I2065,_312_Table3,MATCH('312'!$N$16,_312_Table3_ColumnLookup,0),FALSE),
  IF(AND(VALUE(LEFT($A2065,3))=312,LEN($I2065)=4,$B2065="O"),VLOOKUP($I2065,_312_Table3,MATCH('312'!$V$16,_312_Table3_ColumnLookup,0),FALSE),
  IF(AND(VALUE(LEFT($A2065,3))=312,LEN($I2065)=4,$B2065="Q"),VLOOKUP($I2065,_312_Table3,MATCH('312'!$X$16,_312_Table3_ColumnLookup,0),FALSE),
  IF(AND(VALUE(LEFT($A2065,3))=312,LEN($I2065)=4),VLOOKUP($I2065,_312_Table3,MATCH(LEFT($B2065,1),_312_Table3_ColumnLookup,0),FALSE)
+N("312"),
  IF(VALUE(LEFT($A2065,3))=313,VLOOKUP(VALUE(MID($B2065,2,1)),_313_Table3,MATCH(MID($B2065,1,1),_313_Table3_ColumnLookup,0),FALSE)
+N("313"),
  IF(AND(VALUE(LEFT($A2065,3))=314,LEN($B2065)=3),VLOOKUP(VALUE(MID($B2065,2,2)),_314_Table3,MATCH(MID($B2065,1,1),_314_Table3_ColumnLookup,0),FALSE),
  IF(VALUE(LEFT($A2065,3))=314,VLOOKUP(VALUE(MID($B2065,2,1)),_314_Table3,MATCH(MID($B2065,1,1),_314_Table3_ColumnLookup,0),FALSE)
+N("314"),
""))))))))))))))))))))))))</f>
        <v>#N/A</v>
      </c>
      <c r="H2065" s="321" t="str">
        <f>IFERROR(
IF(ISERROR($D2065)=FALSE,$D2065,IF(ISERROR($E2065)=FALSE,$E2065,IF(ISERROR($F2065)=FALSE,$F2065
+N("012 checkboxes"),
IF(
IF(OR(LEFT($A2065,9)="Syndicate",LEFT($A2065,12)="NewSyndicate"),VLOOKUP($A2065,'012'!$J:$ZW,MATCH("Link to button",'012'!$J$1:$ZW$1,0),0)
+N("309 checkbox"),
IF($C2065="309 LCR Summary0",VLOOKUP("Notes990",'309'!$P:$ZZ,MATCH("Link to button",'309'!$P$1:$ZZ$1,0),0)
+N("313 checkboxes"),
IF($C2065="313 Financial Information0LcmVsScr",IF($C2065="309 LCR Summary0",VLOOKUP("LcmVsScr",'309'!$N:$ZZ,MATCH("Link to button",'309'!$N$1:$ZZ$1,0),0),
IF($C2065="313 Financial Information0LcrDocAttached",IF($C2065="309 LCR Summary0",VLOOKUP("LcrDocAttached",'309'!$N:$ZZ,MATCH("Link to button",'309'!$N$1:$ZZ$1,0),
0)))))))=1,TRUE,FALSE)
))),"")</f>
        <v/>
      </c>
    </row>
    <row r="2066" spans="1:8">
      <c r="A2066" s="237" t="e">
        <f>VLOOKUP($G2066,CSVLookups!$B:$R,MATCH(A$1,CSVLookups!$B$1:$R$1,0),FALSE)</f>
        <v>#N/A</v>
      </c>
      <c r="B2066" s="237" t="e">
        <f>VLOOKUP($G2066,CSVLookups!$B:$R,MATCH(B$1,CSVLookups!$B$1:$R$1,0),FALSE)</f>
        <v>#N/A</v>
      </c>
      <c r="C2066" s="238" t="e">
        <f t="shared" si="32"/>
        <v>#N/A</v>
      </c>
      <c r="D2066" s="238" t="e">
        <f>IF(AND(VALUE(LEFT($A2066,3))=309,LEN($B2066)=3),VLOOKUP(VALUE(MID($B2066,2,2)),_309_Table1,MATCH(MID($B2066,1,1),_309_Table1_ColumnLookup,0),FALSE),
  IF($C2066="309 LCR SummaryA",OneYearSCR,IF($C2066="309 LCR SummaryB",UltimateSCR,IF(VALUE(LEFT($A2066,3))=309,VLOOKUP(VALUE(MID($B2066,2,1)),_309_Table1,MATCH(MID($B2066,1,1),_309_Table1_ColumnLookup,0),FALSE)
+N("309"),
  IF(VALUE(LEFT($A2066,3))=310,VLOOKUP(VALUE(MID($B2066,2,1)),_310_Table1,MATCH(MID($B2066,1,1),_310_Table1_ColumnLookup,0),FALSE)
+N("310"),
  IF(AND(VALUE(LEFT($A2066,3))=311,LEN($I2066)=4),VLOOKUP($I2066,_311_Table1,MATCH($B2066,_311_Table1_ColumnLookup,0),FALSE),
  IF(AND(VALUE(LEFT($A2066,3))=311,OR($B2066="I2",$B2066="J2",$B2066="K2",$B2066="L2")),VLOOKUP('311'!$G$58,_311_Table1,MATCH(MID($B2066,1,1),_311_Table1_ColumnLookup,0),FALSE),
  IF(AND(VALUE(LEFT($A2066,3))=311,RIGHT($B2066,5)="Total"),VLOOKUP('311'!$G$59,_311_Table1,MATCH(MID($B2066,1,1),_311_Table1_ColumnLookup,0),FALSE),
  IF(VALUE(LEFT($A2066,3))=311,VLOOKUP(VALUE(MID($B2066,2,1)),_311_Table1,MATCH(MID($B2066,1,1),_311_Table1_ColumnLookup,0),FALSE)
+N("311"),
  IF(AND(VALUE(LEFT($A2066,3))=312,LEFT($G2066,10)="Unincepted",$B2066="G "),VLOOKUP(" ULO",_312_Table1,MATCH('312'!$N$16,_312_Table1_ColumnLookup,0),FALSE),
  IF(AND(VALUE(LEFT($A2066,3))=312,LEFT($G2066,10)="Unincepted",$B2066="O "),VLOOKUP(" ULO",_312_Table1,MATCH('312'!$V$16,_312_Table1_ColumnLookup,0),FALSE),
  IF(AND(VALUE(LEFT($A2066,3))=312,LEFT($G2066,10)="Unincepted",$B2066="Q "),VLOOKUP(" ULO",_312_Table1,MATCH('312'!$X$16,_312_Table1_ColumnLookup,0),FALSE),
  IF(AND(VALUE(LEFT($A2066,3))=312,LEFT($G2066,10)="Unincepted"),VLOOKUP(" ULO",_312_Table1,MATCH(LEFT($B2066,1),_312_Table1_ColumnLookup,0),FALSE),
  IF(AND(VALUE(LEFT($A2066,3))=312,LEFT($G2066,5)="Total",$B2066="G "),VLOOKUP('312'!$F$80,_312_Table1,MATCH('312'!$N$16,_312_Table1_ColumnLookup,0),FALSE),
  IF(AND(VALUE(LEFT($A2066,3))=312,LEFT($G2066,5)="Total",$B2066="O "),VLOOKUP('312'!$F$80,_312_Table1,MATCH('312'!$V$16,_312_Table1_ColumnLookup,0),FALSE),
  IF(AND(VALUE(LEFT($A2066,3))=312,LEFT($G2066,5)="Total",$B2066="Q "),VLOOKUP('312'!$F$80,_312_Table1,MATCH('312'!$X$16,_312_Table1_ColumnLookup,0),FALSE),
  IF(AND(VALUE(LEFT($A2066,3))=312,LEFT($G2066,5)="Total"),VLOOKUP('312'!$F$80,_312_Table1,MATCH(LEFT($B2066,1),_312_Table1_ColumnLookup,0),FALSE),
  IF(AND(VALUE(LEFT($A2066,3))=312,LEN($I2066)=4,$B2066="G"),VLOOKUP($I2066,_312_Table1,MATCH('312'!$N$16,_312_Table1_ColumnLookup,0),FALSE),
  IF(AND(VALUE(LEFT($A2066,3))=312,LEN($I2066)=4,$B2066="O"),VLOOKUP($I2066,_312_Table1,MATCH('312'!$V$16,_312_Table1_ColumnLookup,0),FALSE),
  IF(AND(VALUE(LEFT($A2066,3))=312,LEN($I2066)=4,$B2066="Q"),VLOOKUP($I2066,_312_Table1,MATCH('312'!$X$16,_312_Table1_ColumnLookup,0),FALSE),
  IF(AND(VALUE(LEFT($A2066,3))=312,LEN($I2066)=4),VLOOKUP($I2066,_312_Table1,MATCH(LEFT($B2066,1),_312_Table1_ColumnLookup,0),FALSE)
+N("312"),
  IF(VALUE(LEFT($A2066,3))=313,VLOOKUP(VALUE(MID($B2066,2,1)),_313_Table1,MATCH(MID($B2066,1,1),_313_Table1_ColumnLookup,0),FALSE)
+N("313"),
  IF(AND(VALUE(LEFT($A2066,3))=314,LEN($B2066)=3),VLOOKUP(VALUE(MID($B2066,2,2)),_314_Table1,MATCH(MID($B2066,1,1),_314_Table1_ColumnLookup,0),FALSE),
  IF(VALUE(LEFT($A2066,3))=314,VLOOKUP(VALUE(MID($B2066,2,1)),_314_Table1,MATCH(MID($B2066,1,1),_314_Table1_ColumnLookup,0),FALSE)
+N("314"),
""))))))))))))))))))))))))</f>
        <v>#N/A</v>
      </c>
      <c r="E2066" s="238" t="e">
        <f>IF(AND(VALUE(LEFT($A2066,3))=309,LEN($B2066)=3),VLOOKUP(VALUE(MID($B2066,2,2)),_309_Table2,MATCH(MID($B2066,1,1),_309_Table2_ColumnLookup,0),FALSE),
  IF($C2066="309 LCR SummaryA",OneYearSCR,IF($C2066="309 LCR SummaryB",UltimateSCR,IF(VALUE(LEFT($A2066,3))=309,VLOOKUP(VALUE(MID($B2066,2,1)),_309_Table2,MATCH(MID($B2066,1,1),_309_Table2_ColumnLookup,0),FALSE)
+N("309"),
  IF(VALUE(LEFT($A2066,3))=310,VLOOKUP(VALUE(MID($B2066,2,1)),_310_Table2,MATCH(MID($B2066,1,1),_310_Table2_ColumnLookup,0),FALSE)
+N("310"),
  IF(AND(VALUE(LEFT($A2066,3))=311,LEN($I2066)=4),VLOOKUP($I2066,_311_Table2,MATCH($B2066,_311_Table2_ColumnLookup,0),FALSE),
  IF(AND(VALUE(LEFT($A2066,3))=311,OR($B2066="I2",$B2066="J2",$B2066="K2",$B2066="L2")),VLOOKUP('311'!$G$58,_311_Table2,MATCH(MID($B2066,1,1),_311_Table2_ColumnLookup,0),FALSE),
  IF(AND(VALUE(LEFT($A2066,3))=311,RIGHT($B2066,5)="Total"),VLOOKUP('311'!$G$59,_311_Table2,MATCH(MID($B2066,1,1),_311_Table2_ColumnLookup,0),FALSE),
  IF(VALUE(LEFT($A2066,3))=311,VLOOKUP(VALUE(MID($B2066,2,1)),_311_Table2,MATCH(MID($B2066,1,1),_311_Table2_ColumnLookup,0),FALSE)
+N("311"),
  IF(AND(VALUE(LEFT($A2066,3))=312,LEFT($G2066,10)="Unincepted",$B2066="G "),VLOOKUP(" ULO",_312_Table2,MATCH('312'!$N$16,_312_Table2_ColumnLookup,0),FALSE),
  IF(AND(VALUE(LEFT($A2066,3))=312,LEFT($G2066,10)="Unincepted",$B2066="O "),VLOOKUP(" ULO",_312_Table2,MATCH('312'!$V$16,_312_Table2_ColumnLookup,0),FALSE),
  IF(AND(VALUE(LEFT($A2066,3))=312,LEFT($G2066,10)="Unincepted",$B2066="Q "),VLOOKUP(" ULO",_312_Table2,MATCH('312'!$X$16,_312_Table2_ColumnLookup,0),FALSE),
  IF(AND(VALUE(LEFT($A2066,3))=312,LEFT($G2066,10)="Unincepted"),VLOOKUP(" ULO",_312_Table2,MATCH(LEFT($B2066,1),_312_Table2_ColumnLookup,0),FALSE),
  IF(AND(VALUE(LEFT($A2066,3))=312,LEFT($G2066,5)="Total",$B2066="G "),VLOOKUP('312'!$F$80,_312_Table2,MATCH('312'!$N$16,_312_Table2_ColumnLookup,0),FALSE),
  IF(AND(VALUE(LEFT($A2066,3))=312,LEFT($G2066,5)="Total",$B2066="O "),VLOOKUP('312'!$F$80,_312_Table2,MATCH('312'!$V$16,_312_Table2_ColumnLookup,0),FALSE),
  IF(AND(VALUE(LEFT($A2066,3))=312,LEFT($G2066,5)="Total",$B2066="Q "),VLOOKUP('312'!$F$80,_312_Table2,MATCH('312'!$X$16,_312_Table2_ColumnLookup,0),FALSE),
  IF(AND(VALUE(LEFT($A2066,3))=312,LEFT($G2066,5)="Total"),VLOOKUP('312'!$F$80,_312_Table2,MATCH(LEFT($B2066,1),_312_Table2_ColumnLookup,0),FALSE),
  IF(AND(VALUE(LEFT($A2066,3))=312,LEN($I2066)=4,$B2066="G"),VLOOKUP($I2066,_312_Table2,MATCH('312'!$N$16,_312_Table2_ColumnLookup,0),FALSE),
  IF(AND(VALUE(LEFT($A2066,3))=312,LEN($I2066)=4,$B2066="O"),VLOOKUP($I2066,_312_Table2,MATCH('312'!$V$16,_312_Table2_ColumnLookup,0),FALSE),
  IF(AND(VALUE(LEFT($A2066,3))=312,LEN($I2066)=4,$B2066="Q"),VLOOKUP($I2066,_312_Table2,MATCH('312'!$X$16,_312_Table2_ColumnLookup,0),FALSE),
  IF(AND(VALUE(LEFT($A2066,3))=312,LEN($I2066)=4),VLOOKUP($I2066,_312_Table2,MATCH(LEFT($B2066,1),_312_Table2_ColumnLookup,0),FALSE)
+N("312"),
  IF(VALUE(LEFT($A2066,3))=313,VLOOKUP(VALUE(MID($B2066,2,1)),_313_Table2,MATCH(MID($B2066,1,1),_313_Table2_ColumnLookup,0),FALSE)
+N("313"),
  IF(AND(VALUE(LEFT($A2066,3))=314,LEN($B2066)=3),VLOOKUP(VALUE(MID($B2066,2,2)),_314_Table2,MATCH(MID($B2066,1,1),_314_Table2_ColumnLookup,0),FALSE),
  IF(VALUE(LEFT($A2066,3))=314,VLOOKUP(VALUE(MID($B2066,2,1)),_314_Table2,MATCH(MID($B2066,1,1),_314_Table2_ColumnLookup,0),FALSE)
+N("314"),
""))))))))))))))))))))))))</f>
        <v>#N/A</v>
      </c>
      <c r="F2066" s="238" t="e">
        <f>IF(AND(VALUE(LEFT($A2066,3))=309,LEN($B2066)=3),VLOOKUP(VALUE(MID($B2066,2,2)),_309_Table3,MATCH(MID($B2066,1,1),_309_Table3_ColumnLookup,0),FALSE),
  IF($C2066="309 LCR SummaryA",OneYearSCR,IF($C2066="309 LCR SummaryB",UltimateSCR,IF(VALUE(LEFT($A2066,3))=309,VLOOKUP(VALUE(MID($B2066,2,1)),_309_Table3,MATCH(MID($B2066,1,1),_309_Table3_ColumnLookup,0),FALSE)
+N("309"),
  IF(VALUE(LEFT($A2066,3))=310,VLOOKUP(VALUE(MID($B2066,2,1)),_310_Table3,MATCH(MID($B2066,1,1),_310_Table3_ColumnLookup,0),FALSE)
+N("310"),
  IF(AND(VALUE(LEFT($A2066,3))=311,LEN($I2066)=4),VLOOKUP($I2066,_311_Table3,MATCH($B2066,_311_Table3_ColumnLookup,0),FALSE),
  IF(AND(VALUE(LEFT($A2066,3))=311,OR($B2066="I2",$B2066="J2",$B2066="K2",$B2066="L2")),VLOOKUP('311'!$G$58,_311_Table3,MATCH(MID($B2066,1,1),_311_Table3_ColumnLookup,0),FALSE),
  IF(AND(VALUE(LEFT($A2066,3))=311,RIGHT($B2066,5)="Total"),VLOOKUP('311'!$G$59,_311_Table3,MATCH(MID($B2066,1,1),_311_Table3_ColumnLookup,0),FALSE),
  IF(VALUE(LEFT($A2066,3))=311,VLOOKUP(VALUE(MID($B2066,2,1)),_311_Table3,MATCH(MID($B2066,1,1),_311_Table3_ColumnLookup,0),FALSE)
+N("311"),
  IF(AND(VALUE(LEFT($A2066,3))=312,LEFT($G2066,10)="Unincepted",$B2066="G "),VLOOKUP(" ULO",_312_Table3,MATCH('312'!$N$16,_312_Table3_ColumnLookup,0),FALSE),
  IF(AND(VALUE(LEFT($A2066,3))=312,LEFT($G2066,10)="Unincepted",$B2066="O "),VLOOKUP(" ULO",_312_Table3,MATCH('312'!$V$16,_312_Table3_ColumnLookup,0),FALSE),
  IF(AND(VALUE(LEFT($A2066,3))=312,LEFT($G2066,10)="Unincepted",$B2066="Q "),VLOOKUP(" ULO",_312_Table3,MATCH('312'!$X$16,_312_Table3_ColumnLookup,0),FALSE),
  IF(AND(VALUE(LEFT($A2066,3))=312,LEFT($G2066,10)="Unincepted"),VLOOKUP(" ULO",_312_Table3,MATCH(LEFT($B2066,1),_312_Table3_ColumnLookup,0),FALSE),
  IF(AND(VALUE(LEFT($A2066,3))=312,LEFT($G2066,5)="Total",$B2066="G "),VLOOKUP('312'!$F$80,_312_Table3,MATCH('312'!$N$16,_312_Table3_ColumnLookup,0),FALSE),
  IF(AND(VALUE(LEFT($A2066,3))=312,LEFT($G2066,5)="Total",$B2066="O "),VLOOKUP('312'!$F$80,_312_Table3,MATCH('312'!$V$16,_312_Table3_ColumnLookup,0),FALSE),
  IF(AND(VALUE(LEFT($A2066,3))=312,LEFT($G2066,5)="Total",$B2066="Q "),VLOOKUP('312'!$F$80,_312_Table3,MATCH('312'!$X$16,_312_Table3_ColumnLookup,0),FALSE),
  IF(AND(VALUE(LEFT($A2066,3))=312,LEFT($G2066,5)="Total"),VLOOKUP('312'!$F$80,_312_Table3,MATCH(LEFT($B2066,1),_312_Table3_ColumnLookup,0),FALSE),
  IF(AND(VALUE(LEFT($A2066,3))=312,LEN($I2066)=4,$B2066="G"),VLOOKUP($I2066,_312_Table3,MATCH('312'!$N$16,_312_Table3_ColumnLookup,0),FALSE),
  IF(AND(VALUE(LEFT($A2066,3))=312,LEN($I2066)=4,$B2066="O"),VLOOKUP($I2066,_312_Table3,MATCH('312'!$V$16,_312_Table3_ColumnLookup,0),FALSE),
  IF(AND(VALUE(LEFT($A2066,3))=312,LEN($I2066)=4,$B2066="Q"),VLOOKUP($I2066,_312_Table3,MATCH('312'!$X$16,_312_Table3_ColumnLookup,0),FALSE),
  IF(AND(VALUE(LEFT($A2066,3))=312,LEN($I2066)=4),VLOOKUP($I2066,_312_Table3,MATCH(LEFT($B2066,1),_312_Table3_ColumnLookup,0),FALSE)
+N("312"),
  IF(VALUE(LEFT($A2066,3))=313,VLOOKUP(VALUE(MID($B2066,2,1)),_313_Table3,MATCH(MID($B2066,1,1),_313_Table3_ColumnLookup,0),FALSE)
+N("313"),
  IF(AND(VALUE(LEFT($A2066,3))=314,LEN($B2066)=3),VLOOKUP(VALUE(MID($B2066,2,2)),_314_Table3,MATCH(MID($B2066,1,1),_314_Table3_ColumnLookup,0),FALSE),
  IF(VALUE(LEFT($A2066,3))=314,VLOOKUP(VALUE(MID($B2066,2,1)),_314_Table3,MATCH(MID($B2066,1,1),_314_Table3_ColumnLookup,0),FALSE)
+N("314"),
""))))))))))))))))))))))))</f>
        <v>#N/A</v>
      </c>
      <c r="H2066" s="321" t="str">
        <f>IFERROR(
IF(ISERROR($D2066)=FALSE,$D2066,IF(ISERROR($E2066)=FALSE,$E2066,IF(ISERROR($F2066)=FALSE,$F2066
+N("012 checkboxes"),
IF(
IF(OR(LEFT($A2066,9)="Syndicate",LEFT($A2066,12)="NewSyndicate"),VLOOKUP($A2066,'012'!$J:$ZW,MATCH("Link to button",'012'!$J$1:$ZW$1,0),0)
+N("309 checkbox"),
IF($C2066="309 LCR Summary0",VLOOKUP("Notes990",'309'!$P:$ZZ,MATCH("Link to button",'309'!$P$1:$ZZ$1,0),0)
+N("313 checkboxes"),
IF($C2066="313 Financial Information0LcmVsScr",IF($C2066="309 LCR Summary0",VLOOKUP("LcmVsScr",'309'!$N:$ZZ,MATCH("Link to button",'309'!$N$1:$ZZ$1,0),0),
IF($C2066="313 Financial Information0LcrDocAttached",IF($C2066="309 LCR Summary0",VLOOKUP("LcrDocAttached",'309'!$N:$ZZ,MATCH("Link to button",'309'!$N$1:$ZZ$1,0),
0)))))))=1,TRUE,FALSE)
))),"")</f>
        <v/>
      </c>
    </row>
    <row r="2067" spans="1:8">
      <c r="A2067" s="237" t="e">
        <f>VLOOKUP($G2067,CSVLookups!$B:$R,MATCH(A$1,CSVLookups!$B$1:$R$1,0),FALSE)</f>
        <v>#N/A</v>
      </c>
      <c r="B2067" s="237" t="e">
        <f>VLOOKUP($G2067,CSVLookups!$B:$R,MATCH(B$1,CSVLookups!$B$1:$R$1,0),FALSE)</f>
        <v>#N/A</v>
      </c>
      <c r="C2067" s="238" t="e">
        <f t="shared" si="32"/>
        <v>#N/A</v>
      </c>
      <c r="D2067" s="238" t="e">
        <f>IF(AND(VALUE(LEFT($A2067,3))=309,LEN($B2067)=3),VLOOKUP(VALUE(MID($B2067,2,2)),_309_Table1,MATCH(MID($B2067,1,1),_309_Table1_ColumnLookup,0),FALSE),
  IF($C2067="309 LCR SummaryA",OneYearSCR,IF($C2067="309 LCR SummaryB",UltimateSCR,IF(VALUE(LEFT($A2067,3))=309,VLOOKUP(VALUE(MID($B2067,2,1)),_309_Table1,MATCH(MID($B2067,1,1),_309_Table1_ColumnLookup,0),FALSE)
+N("309"),
  IF(VALUE(LEFT($A2067,3))=310,VLOOKUP(VALUE(MID($B2067,2,1)),_310_Table1,MATCH(MID($B2067,1,1),_310_Table1_ColumnLookup,0),FALSE)
+N("310"),
  IF(AND(VALUE(LEFT($A2067,3))=311,LEN($I2067)=4),VLOOKUP($I2067,_311_Table1,MATCH($B2067,_311_Table1_ColumnLookup,0),FALSE),
  IF(AND(VALUE(LEFT($A2067,3))=311,OR($B2067="I2",$B2067="J2",$B2067="K2",$B2067="L2")),VLOOKUP('311'!$G$58,_311_Table1,MATCH(MID($B2067,1,1),_311_Table1_ColumnLookup,0),FALSE),
  IF(AND(VALUE(LEFT($A2067,3))=311,RIGHT($B2067,5)="Total"),VLOOKUP('311'!$G$59,_311_Table1,MATCH(MID($B2067,1,1),_311_Table1_ColumnLookup,0),FALSE),
  IF(VALUE(LEFT($A2067,3))=311,VLOOKUP(VALUE(MID($B2067,2,1)),_311_Table1,MATCH(MID($B2067,1,1),_311_Table1_ColumnLookup,0),FALSE)
+N("311"),
  IF(AND(VALUE(LEFT($A2067,3))=312,LEFT($G2067,10)="Unincepted",$B2067="G "),VLOOKUP(" ULO",_312_Table1,MATCH('312'!$N$16,_312_Table1_ColumnLookup,0),FALSE),
  IF(AND(VALUE(LEFT($A2067,3))=312,LEFT($G2067,10)="Unincepted",$B2067="O "),VLOOKUP(" ULO",_312_Table1,MATCH('312'!$V$16,_312_Table1_ColumnLookup,0),FALSE),
  IF(AND(VALUE(LEFT($A2067,3))=312,LEFT($G2067,10)="Unincepted",$B2067="Q "),VLOOKUP(" ULO",_312_Table1,MATCH('312'!$X$16,_312_Table1_ColumnLookup,0),FALSE),
  IF(AND(VALUE(LEFT($A2067,3))=312,LEFT($G2067,10)="Unincepted"),VLOOKUP(" ULO",_312_Table1,MATCH(LEFT($B2067,1),_312_Table1_ColumnLookup,0),FALSE),
  IF(AND(VALUE(LEFT($A2067,3))=312,LEFT($G2067,5)="Total",$B2067="G "),VLOOKUP('312'!$F$80,_312_Table1,MATCH('312'!$N$16,_312_Table1_ColumnLookup,0),FALSE),
  IF(AND(VALUE(LEFT($A2067,3))=312,LEFT($G2067,5)="Total",$B2067="O "),VLOOKUP('312'!$F$80,_312_Table1,MATCH('312'!$V$16,_312_Table1_ColumnLookup,0),FALSE),
  IF(AND(VALUE(LEFT($A2067,3))=312,LEFT($G2067,5)="Total",$B2067="Q "),VLOOKUP('312'!$F$80,_312_Table1,MATCH('312'!$X$16,_312_Table1_ColumnLookup,0),FALSE),
  IF(AND(VALUE(LEFT($A2067,3))=312,LEFT($G2067,5)="Total"),VLOOKUP('312'!$F$80,_312_Table1,MATCH(LEFT($B2067,1),_312_Table1_ColumnLookup,0),FALSE),
  IF(AND(VALUE(LEFT($A2067,3))=312,LEN($I2067)=4,$B2067="G"),VLOOKUP($I2067,_312_Table1,MATCH('312'!$N$16,_312_Table1_ColumnLookup,0),FALSE),
  IF(AND(VALUE(LEFT($A2067,3))=312,LEN($I2067)=4,$B2067="O"),VLOOKUP($I2067,_312_Table1,MATCH('312'!$V$16,_312_Table1_ColumnLookup,0),FALSE),
  IF(AND(VALUE(LEFT($A2067,3))=312,LEN($I2067)=4,$B2067="Q"),VLOOKUP($I2067,_312_Table1,MATCH('312'!$X$16,_312_Table1_ColumnLookup,0),FALSE),
  IF(AND(VALUE(LEFT($A2067,3))=312,LEN($I2067)=4),VLOOKUP($I2067,_312_Table1,MATCH(LEFT($B2067,1),_312_Table1_ColumnLookup,0),FALSE)
+N("312"),
  IF(VALUE(LEFT($A2067,3))=313,VLOOKUP(VALUE(MID($B2067,2,1)),_313_Table1,MATCH(MID($B2067,1,1),_313_Table1_ColumnLookup,0),FALSE)
+N("313"),
  IF(AND(VALUE(LEFT($A2067,3))=314,LEN($B2067)=3),VLOOKUP(VALUE(MID($B2067,2,2)),_314_Table1,MATCH(MID($B2067,1,1),_314_Table1_ColumnLookup,0),FALSE),
  IF(VALUE(LEFT($A2067,3))=314,VLOOKUP(VALUE(MID($B2067,2,1)),_314_Table1,MATCH(MID($B2067,1,1),_314_Table1_ColumnLookup,0),FALSE)
+N("314"),
""))))))))))))))))))))))))</f>
        <v>#N/A</v>
      </c>
      <c r="E2067" s="238" t="e">
        <f>IF(AND(VALUE(LEFT($A2067,3))=309,LEN($B2067)=3),VLOOKUP(VALUE(MID($B2067,2,2)),_309_Table2,MATCH(MID($B2067,1,1),_309_Table2_ColumnLookup,0),FALSE),
  IF($C2067="309 LCR SummaryA",OneYearSCR,IF($C2067="309 LCR SummaryB",UltimateSCR,IF(VALUE(LEFT($A2067,3))=309,VLOOKUP(VALUE(MID($B2067,2,1)),_309_Table2,MATCH(MID($B2067,1,1),_309_Table2_ColumnLookup,0),FALSE)
+N("309"),
  IF(VALUE(LEFT($A2067,3))=310,VLOOKUP(VALUE(MID($B2067,2,1)),_310_Table2,MATCH(MID($B2067,1,1),_310_Table2_ColumnLookup,0),FALSE)
+N("310"),
  IF(AND(VALUE(LEFT($A2067,3))=311,LEN($I2067)=4),VLOOKUP($I2067,_311_Table2,MATCH($B2067,_311_Table2_ColumnLookup,0),FALSE),
  IF(AND(VALUE(LEFT($A2067,3))=311,OR($B2067="I2",$B2067="J2",$B2067="K2",$B2067="L2")),VLOOKUP('311'!$G$58,_311_Table2,MATCH(MID($B2067,1,1),_311_Table2_ColumnLookup,0),FALSE),
  IF(AND(VALUE(LEFT($A2067,3))=311,RIGHT($B2067,5)="Total"),VLOOKUP('311'!$G$59,_311_Table2,MATCH(MID($B2067,1,1),_311_Table2_ColumnLookup,0),FALSE),
  IF(VALUE(LEFT($A2067,3))=311,VLOOKUP(VALUE(MID($B2067,2,1)),_311_Table2,MATCH(MID($B2067,1,1),_311_Table2_ColumnLookup,0),FALSE)
+N("311"),
  IF(AND(VALUE(LEFT($A2067,3))=312,LEFT($G2067,10)="Unincepted",$B2067="G "),VLOOKUP(" ULO",_312_Table2,MATCH('312'!$N$16,_312_Table2_ColumnLookup,0),FALSE),
  IF(AND(VALUE(LEFT($A2067,3))=312,LEFT($G2067,10)="Unincepted",$B2067="O "),VLOOKUP(" ULO",_312_Table2,MATCH('312'!$V$16,_312_Table2_ColumnLookup,0),FALSE),
  IF(AND(VALUE(LEFT($A2067,3))=312,LEFT($G2067,10)="Unincepted",$B2067="Q "),VLOOKUP(" ULO",_312_Table2,MATCH('312'!$X$16,_312_Table2_ColumnLookup,0),FALSE),
  IF(AND(VALUE(LEFT($A2067,3))=312,LEFT($G2067,10)="Unincepted"),VLOOKUP(" ULO",_312_Table2,MATCH(LEFT($B2067,1),_312_Table2_ColumnLookup,0),FALSE),
  IF(AND(VALUE(LEFT($A2067,3))=312,LEFT($G2067,5)="Total",$B2067="G "),VLOOKUP('312'!$F$80,_312_Table2,MATCH('312'!$N$16,_312_Table2_ColumnLookup,0),FALSE),
  IF(AND(VALUE(LEFT($A2067,3))=312,LEFT($G2067,5)="Total",$B2067="O "),VLOOKUP('312'!$F$80,_312_Table2,MATCH('312'!$V$16,_312_Table2_ColumnLookup,0),FALSE),
  IF(AND(VALUE(LEFT($A2067,3))=312,LEFT($G2067,5)="Total",$B2067="Q "),VLOOKUP('312'!$F$80,_312_Table2,MATCH('312'!$X$16,_312_Table2_ColumnLookup,0),FALSE),
  IF(AND(VALUE(LEFT($A2067,3))=312,LEFT($G2067,5)="Total"),VLOOKUP('312'!$F$80,_312_Table2,MATCH(LEFT($B2067,1),_312_Table2_ColumnLookup,0),FALSE),
  IF(AND(VALUE(LEFT($A2067,3))=312,LEN($I2067)=4,$B2067="G"),VLOOKUP($I2067,_312_Table2,MATCH('312'!$N$16,_312_Table2_ColumnLookup,0),FALSE),
  IF(AND(VALUE(LEFT($A2067,3))=312,LEN($I2067)=4,$B2067="O"),VLOOKUP($I2067,_312_Table2,MATCH('312'!$V$16,_312_Table2_ColumnLookup,0),FALSE),
  IF(AND(VALUE(LEFT($A2067,3))=312,LEN($I2067)=4,$B2067="Q"),VLOOKUP($I2067,_312_Table2,MATCH('312'!$X$16,_312_Table2_ColumnLookup,0),FALSE),
  IF(AND(VALUE(LEFT($A2067,3))=312,LEN($I2067)=4),VLOOKUP($I2067,_312_Table2,MATCH(LEFT($B2067,1),_312_Table2_ColumnLookup,0),FALSE)
+N("312"),
  IF(VALUE(LEFT($A2067,3))=313,VLOOKUP(VALUE(MID($B2067,2,1)),_313_Table2,MATCH(MID($B2067,1,1),_313_Table2_ColumnLookup,0),FALSE)
+N("313"),
  IF(AND(VALUE(LEFT($A2067,3))=314,LEN($B2067)=3),VLOOKUP(VALUE(MID($B2067,2,2)),_314_Table2,MATCH(MID($B2067,1,1),_314_Table2_ColumnLookup,0),FALSE),
  IF(VALUE(LEFT($A2067,3))=314,VLOOKUP(VALUE(MID($B2067,2,1)),_314_Table2,MATCH(MID($B2067,1,1),_314_Table2_ColumnLookup,0),FALSE)
+N("314"),
""))))))))))))))))))))))))</f>
        <v>#N/A</v>
      </c>
      <c r="F2067" s="238" t="e">
        <f>IF(AND(VALUE(LEFT($A2067,3))=309,LEN($B2067)=3),VLOOKUP(VALUE(MID($B2067,2,2)),_309_Table3,MATCH(MID($B2067,1,1),_309_Table3_ColumnLookup,0),FALSE),
  IF($C2067="309 LCR SummaryA",OneYearSCR,IF($C2067="309 LCR SummaryB",UltimateSCR,IF(VALUE(LEFT($A2067,3))=309,VLOOKUP(VALUE(MID($B2067,2,1)),_309_Table3,MATCH(MID($B2067,1,1),_309_Table3_ColumnLookup,0),FALSE)
+N("309"),
  IF(VALUE(LEFT($A2067,3))=310,VLOOKUP(VALUE(MID($B2067,2,1)),_310_Table3,MATCH(MID($B2067,1,1),_310_Table3_ColumnLookup,0),FALSE)
+N("310"),
  IF(AND(VALUE(LEFT($A2067,3))=311,LEN($I2067)=4),VLOOKUP($I2067,_311_Table3,MATCH($B2067,_311_Table3_ColumnLookup,0),FALSE),
  IF(AND(VALUE(LEFT($A2067,3))=311,OR($B2067="I2",$B2067="J2",$B2067="K2",$B2067="L2")),VLOOKUP('311'!$G$58,_311_Table3,MATCH(MID($B2067,1,1),_311_Table3_ColumnLookup,0),FALSE),
  IF(AND(VALUE(LEFT($A2067,3))=311,RIGHT($B2067,5)="Total"),VLOOKUP('311'!$G$59,_311_Table3,MATCH(MID($B2067,1,1),_311_Table3_ColumnLookup,0),FALSE),
  IF(VALUE(LEFT($A2067,3))=311,VLOOKUP(VALUE(MID($B2067,2,1)),_311_Table3,MATCH(MID($B2067,1,1),_311_Table3_ColumnLookup,0),FALSE)
+N("311"),
  IF(AND(VALUE(LEFT($A2067,3))=312,LEFT($G2067,10)="Unincepted",$B2067="G "),VLOOKUP(" ULO",_312_Table3,MATCH('312'!$N$16,_312_Table3_ColumnLookup,0),FALSE),
  IF(AND(VALUE(LEFT($A2067,3))=312,LEFT($G2067,10)="Unincepted",$B2067="O "),VLOOKUP(" ULO",_312_Table3,MATCH('312'!$V$16,_312_Table3_ColumnLookup,0),FALSE),
  IF(AND(VALUE(LEFT($A2067,3))=312,LEFT($G2067,10)="Unincepted",$B2067="Q "),VLOOKUP(" ULO",_312_Table3,MATCH('312'!$X$16,_312_Table3_ColumnLookup,0),FALSE),
  IF(AND(VALUE(LEFT($A2067,3))=312,LEFT($G2067,10)="Unincepted"),VLOOKUP(" ULO",_312_Table3,MATCH(LEFT($B2067,1),_312_Table3_ColumnLookup,0),FALSE),
  IF(AND(VALUE(LEFT($A2067,3))=312,LEFT($G2067,5)="Total",$B2067="G "),VLOOKUP('312'!$F$80,_312_Table3,MATCH('312'!$N$16,_312_Table3_ColumnLookup,0),FALSE),
  IF(AND(VALUE(LEFT($A2067,3))=312,LEFT($G2067,5)="Total",$B2067="O "),VLOOKUP('312'!$F$80,_312_Table3,MATCH('312'!$V$16,_312_Table3_ColumnLookup,0),FALSE),
  IF(AND(VALUE(LEFT($A2067,3))=312,LEFT($G2067,5)="Total",$B2067="Q "),VLOOKUP('312'!$F$80,_312_Table3,MATCH('312'!$X$16,_312_Table3_ColumnLookup,0),FALSE),
  IF(AND(VALUE(LEFT($A2067,3))=312,LEFT($G2067,5)="Total"),VLOOKUP('312'!$F$80,_312_Table3,MATCH(LEFT($B2067,1),_312_Table3_ColumnLookup,0),FALSE),
  IF(AND(VALUE(LEFT($A2067,3))=312,LEN($I2067)=4,$B2067="G"),VLOOKUP($I2067,_312_Table3,MATCH('312'!$N$16,_312_Table3_ColumnLookup,0),FALSE),
  IF(AND(VALUE(LEFT($A2067,3))=312,LEN($I2067)=4,$B2067="O"),VLOOKUP($I2067,_312_Table3,MATCH('312'!$V$16,_312_Table3_ColumnLookup,0),FALSE),
  IF(AND(VALUE(LEFT($A2067,3))=312,LEN($I2067)=4,$B2067="Q"),VLOOKUP($I2067,_312_Table3,MATCH('312'!$X$16,_312_Table3_ColumnLookup,0),FALSE),
  IF(AND(VALUE(LEFT($A2067,3))=312,LEN($I2067)=4),VLOOKUP($I2067,_312_Table3,MATCH(LEFT($B2067,1),_312_Table3_ColumnLookup,0),FALSE)
+N("312"),
  IF(VALUE(LEFT($A2067,3))=313,VLOOKUP(VALUE(MID($B2067,2,1)),_313_Table3,MATCH(MID($B2067,1,1),_313_Table3_ColumnLookup,0),FALSE)
+N("313"),
  IF(AND(VALUE(LEFT($A2067,3))=314,LEN($B2067)=3),VLOOKUP(VALUE(MID($B2067,2,2)),_314_Table3,MATCH(MID($B2067,1,1),_314_Table3_ColumnLookup,0),FALSE),
  IF(VALUE(LEFT($A2067,3))=314,VLOOKUP(VALUE(MID($B2067,2,1)),_314_Table3,MATCH(MID($B2067,1,1),_314_Table3_ColumnLookup,0),FALSE)
+N("314"),
""))))))))))))))))))))))))</f>
        <v>#N/A</v>
      </c>
      <c r="H2067" s="321" t="str">
        <f>IFERROR(
IF(ISERROR($D2067)=FALSE,$D2067,IF(ISERROR($E2067)=FALSE,$E2067,IF(ISERROR($F2067)=FALSE,$F2067
+N("012 checkboxes"),
IF(
IF(OR(LEFT($A2067,9)="Syndicate",LEFT($A2067,12)="NewSyndicate"),VLOOKUP($A2067,'012'!$J:$ZW,MATCH("Link to button",'012'!$J$1:$ZW$1,0),0)
+N("309 checkbox"),
IF($C2067="309 LCR Summary0",VLOOKUP("Notes990",'309'!$P:$ZZ,MATCH("Link to button",'309'!$P$1:$ZZ$1,0),0)
+N("313 checkboxes"),
IF($C2067="313 Financial Information0LcmVsScr",IF($C2067="309 LCR Summary0",VLOOKUP("LcmVsScr",'309'!$N:$ZZ,MATCH("Link to button",'309'!$N$1:$ZZ$1,0),0),
IF($C2067="313 Financial Information0LcrDocAttached",IF($C2067="309 LCR Summary0",VLOOKUP("LcrDocAttached",'309'!$N:$ZZ,MATCH("Link to button",'309'!$N$1:$ZZ$1,0),
0)))))))=1,TRUE,FALSE)
))),"")</f>
        <v/>
      </c>
    </row>
    <row r="2068" spans="1:8">
      <c r="A2068" s="237" t="e">
        <f>VLOOKUP($G2068,CSVLookups!$B:$R,MATCH(A$1,CSVLookups!$B$1:$R$1,0),FALSE)</f>
        <v>#N/A</v>
      </c>
      <c r="B2068" s="237" t="e">
        <f>VLOOKUP($G2068,CSVLookups!$B:$R,MATCH(B$1,CSVLookups!$B$1:$R$1,0),FALSE)</f>
        <v>#N/A</v>
      </c>
      <c r="C2068" s="238" t="e">
        <f t="shared" si="32"/>
        <v>#N/A</v>
      </c>
      <c r="D2068" s="238" t="e">
        <f>IF(AND(VALUE(LEFT($A2068,3))=309,LEN($B2068)=3),VLOOKUP(VALUE(MID($B2068,2,2)),_309_Table1,MATCH(MID($B2068,1,1),_309_Table1_ColumnLookup,0),FALSE),
  IF($C2068="309 LCR SummaryA",OneYearSCR,IF($C2068="309 LCR SummaryB",UltimateSCR,IF(VALUE(LEFT($A2068,3))=309,VLOOKUP(VALUE(MID($B2068,2,1)),_309_Table1,MATCH(MID($B2068,1,1),_309_Table1_ColumnLookup,0),FALSE)
+N("309"),
  IF(VALUE(LEFT($A2068,3))=310,VLOOKUP(VALUE(MID($B2068,2,1)),_310_Table1,MATCH(MID($B2068,1,1),_310_Table1_ColumnLookup,0),FALSE)
+N("310"),
  IF(AND(VALUE(LEFT($A2068,3))=311,LEN($I2068)=4),VLOOKUP($I2068,_311_Table1,MATCH($B2068,_311_Table1_ColumnLookup,0),FALSE),
  IF(AND(VALUE(LEFT($A2068,3))=311,OR($B2068="I2",$B2068="J2",$B2068="K2",$B2068="L2")),VLOOKUP('311'!$G$58,_311_Table1,MATCH(MID($B2068,1,1),_311_Table1_ColumnLookup,0),FALSE),
  IF(AND(VALUE(LEFT($A2068,3))=311,RIGHT($B2068,5)="Total"),VLOOKUP('311'!$G$59,_311_Table1,MATCH(MID($B2068,1,1),_311_Table1_ColumnLookup,0),FALSE),
  IF(VALUE(LEFT($A2068,3))=311,VLOOKUP(VALUE(MID($B2068,2,1)),_311_Table1,MATCH(MID($B2068,1,1),_311_Table1_ColumnLookup,0),FALSE)
+N("311"),
  IF(AND(VALUE(LEFT($A2068,3))=312,LEFT($G2068,10)="Unincepted",$B2068="G "),VLOOKUP(" ULO",_312_Table1,MATCH('312'!$N$16,_312_Table1_ColumnLookup,0),FALSE),
  IF(AND(VALUE(LEFT($A2068,3))=312,LEFT($G2068,10)="Unincepted",$B2068="O "),VLOOKUP(" ULO",_312_Table1,MATCH('312'!$V$16,_312_Table1_ColumnLookup,0),FALSE),
  IF(AND(VALUE(LEFT($A2068,3))=312,LEFT($G2068,10)="Unincepted",$B2068="Q "),VLOOKUP(" ULO",_312_Table1,MATCH('312'!$X$16,_312_Table1_ColumnLookup,0),FALSE),
  IF(AND(VALUE(LEFT($A2068,3))=312,LEFT($G2068,10)="Unincepted"),VLOOKUP(" ULO",_312_Table1,MATCH(LEFT($B2068,1),_312_Table1_ColumnLookup,0),FALSE),
  IF(AND(VALUE(LEFT($A2068,3))=312,LEFT($G2068,5)="Total",$B2068="G "),VLOOKUP('312'!$F$80,_312_Table1,MATCH('312'!$N$16,_312_Table1_ColumnLookup,0),FALSE),
  IF(AND(VALUE(LEFT($A2068,3))=312,LEFT($G2068,5)="Total",$B2068="O "),VLOOKUP('312'!$F$80,_312_Table1,MATCH('312'!$V$16,_312_Table1_ColumnLookup,0),FALSE),
  IF(AND(VALUE(LEFT($A2068,3))=312,LEFT($G2068,5)="Total",$B2068="Q "),VLOOKUP('312'!$F$80,_312_Table1,MATCH('312'!$X$16,_312_Table1_ColumnLookup,0),FALSE),
  IF(AND(VALUE(LEFT($A2068,3))=312,LEFT($G2068,5)="Total"),VLOOKUP('312'!$F$80,_312_Table1,MATCH(LEFT($B2068,1),_312_Table1_ColumnLookup,0),FALSE),
  IF(AND(VALUE(LEFT($A2068,3))=312,LEN($I2068)=4,$B2068="G"),VLOOKUP($I2068,_312_Table1,MATCH('312'!$N$16,_312_Table1_ColumnLookup,0),FALSE),
  IF(AND(VALUE(LEFT($A2068,3))=312,LEN($I2068)=4,$B2068="O"),VLOOKUP($I2068,_312_Table1,MATCH('312'!$V$16,_312_Table1_ColumnLookup,0),FALSE),
  IF(AND(VALUE(LEFT($A2068,3))=312,LEN($I2068)=4,$B2068="Q"),VLOOKUP($I2068,_312_Table1,MATCH('312'!$X$16,_312_Table1_ColumnLookup,0),FALSE),
  IF(AND(VALUE(LEFT($A2068,3))=312,LEN($I2068)=4),VLOOKUP($I2068,_312_Table1,MATCH(LEFT($B2068,1),_312_Table1_ColumnLookup,0),FALSE)
+N("312"),
  IF(VALUE(LEFT($A2068,3))=313,VLOOKUP(VALUE(MID($B2068,2,1)),_313_Table1,MATCH(MID($B2068,1,1),_313_Table1_ColumnLookup,0),FALSE)
+N("313"),
  IF(AND(VALUE(LEFT($A2068,3))=314,LEN($B2068)=3),VLOOKUP(VALUE(MID($B2068,2,2)),_314_Table1,MATCH(MID($B2068,1,1),_314_Table1_ColumnLookup,0),FALSE),
  IF(VALUE(LEFT($A2068,3))=314,VLOOKUP(VALUE(MID($B2068,2,1)),_314_Table1,MATCH(MID($B2068,1,1),_314_Table1_ColumnLookup,0),FALSE)
+N("314"),
""))))))))))))))))))))))))</f>
        <v>#N/A</v>
      </c>
      <c r="E2068" s="238" t="e">
        <f>IF(AND(VALUE(LEFT($A2068,3))=309,LEN($B2068)=3),VLOOKUP(VALUE(MID($B2068,2,2)),_309_Table2,MATCH(MID($B2068,1,1),_309_Table2_ColumnLookup,0),FALSE),
  IF($C2068="309 LCR SummaryA",OneYearSCR,IF($C2068="309 LCR SummaryB",UltimateSCR,IF(VALUE(LEFT($A2068,3))=309,VLOOKUP(VALUE(MID($B2068,2,1)),_309_Table2,MATCH(MID($B2068,1,1),_309_Table2_ColumnLookup,0),FALSE)
+N("309"),
  IF(VALUE(LEFT($A2068,3))=310,VLOOKUP(VALUE(MID($B2068,2,1)),_310_Table2,MATCH(MID($B2068,1,1),_310_Table2_ColumnLookup,0),FALSE)
+N("310"),
  IF(AND(VALUE(LEFT($A2068,3))=311,LEN($I2068)=4),VLOOKUP($I2068,_311_Table2,MATCH($B2068,_311_Table2_ColumnLookup,0),FALSE),
  IF(AND(VALUE(LEFT($A2068,3))=311,OR($B2068="I2",$B2068="J2",$B2068="K2",$B2068="L2")),VLOOKUP('311'!$G$58,_311_Table2,MATCH(MID($B2068,1,1),_311_Table2_ColumnLookup,0),FALSE),
  IF(AND(VALUE(LEFT($A2068,3))=311,RIGHT($B2068,5)="Total"),VLOOKUP('311'!$G$59,_311_Table2,MATCH(MID($B2068,1,1),_311_Table2_ColumnLookup,0),FALSE),
  IF(VALUE(LEFT($A2068,3))=311,VLOOKUP(VALUE(MID($B2068,2,1)),_311_Table2,MATCH(MID($B2068,1,1),_311_Table2_ColumnLookup,0),FALSE)
+N("311"),
  IF(AND(VALUE(LEFT($A2068,3))=312,LEFT($G2068,10)="Unincepted",$B2068="G "),VLOOKUP(" ULO",_312_Table2,MATCH('312'!$N$16,_312_Table2_ColumnLookup,0),FALSE),
  IF(AND(VALUE(LEFT($A2068,3))=312,LEFT($G2068,10)="Unincepted",$B2068="O "),VLOOKUP(" ULO",_312_Table2,MATCH('312'!$V$16,_312_Table2_ColumnLookup,0),FALSE),
  IF(AND(VALUE(LEFT($A2068,3))=312,LEFT($G2068,10)="Unincepted",$B2068="Q "),VLOOKUP(" ULO",_312_Table2,MATCH('312'!$X$16,_312_Table2_ColumnLookup,0),FALSE),
  IF(AND(VALUE(LEFT($A2068,3))=312,LEFT($G2068,10)="Unincepted"),VLOOKUP(" ULO",_312_Table2,MATCH(LEFT($B2068,1),_312_Table2_ColumnLookup,0),FALSE),
  IF(AND(VALUE(LEFT($A2068,3))=312,LEFT($G2068,5)="Total",$B2068="G "),VLOOKUP('312'!$F$80,_312_Table2,MATCH('312'!$N$16,_312_Table2_ColumnLookup,0),FALSE),
  IF(AND(VALUE(LEFT($A2068,3))=312,LEFT($G2068,5)="Total",$B2068="O "),VLOOKUP('312'!$F$80,_312_Table2,MATCH('312'!$V$16,_312_Table2_ColumnLookup,0),FALSE),
  IF(AND(VALUE(LEFT($A2068,3))=312,LEFT($G2068,5)="Total",$B2068="Q "),VLOOKUP('312'!$F$80,_312_Table2,MATCH('312'!$X$16,_312_Table2_ColumnLookup,0),FALSE),
  IF(AND(VALUE(LEFT($A2068,3))=312,LEFT($G2068,5)="Total"),VLOOKUP('312'!$F$80,_312_Table2,MATCH(LEFT($B2068,1),_312_Table2_ColumnLookup,0),FALSE),
  IF(AND(VALUE(LEFT($A2068,3))=312,LEN($I2068)=4,$B2068="G"),VLOOKUP($I2068,_312_Table2,MATCH('312'!$N$16,_312_Table2_ColumnLookup,0),FALSE),
  IF(AND(VALUE(LEFT($A2068,3))=312,LEN($I2068)=4,$B2068="O"),VLOOKUP($I2068,_312_Table2,MATCH('312'!$V$16,_312_Table2_ColumnLookup,0),FALSE),
  IF(AND(VALUE(LEFT($A2068,3))=312,LEN($I2068)=4,$B2068="Q"),VLOOKUP($I2068,_312_Table2,MATCH('312'!$X$16,_312_Table2_ColumnLookup,0),FALSE),
  IF(AND(VALUE(LEFT($A2068,3))=312,LEN($I2068)=4),VLOOKUP($I2068,_312_Table2,MATCH(LEFT($B2068,1),_312_Table2_ColumnLookup,0),FALSE)
+N("312"),
  IF(VALUE(LEFT($A2068,3))=313,VLOOKUP(VALUE(MID($B2068,2,1)),_313_Table2,MATCH(MID($B2068,1,1),_313_Table2_ColumnLookup,0),FALSE)
+N("313"),
  IF(AND(VALUE(LEFT($A2068,3))=314,LEN($B2068)=3),VLOOKUP(VALUE(MID($B2068,2,2)),_314_Table2,MATCH(MID($B2068,1,1),_314_Table2_ColumnLookup,0),FALSE),
  IF(VALUE(LEFT($A2068,3))=314,VLOOKUP(VALUE(MID($B2068,2,1)),_314_Table2,MATCH(MID($B2068,1,1),_314_Table2_ColumnLookup,0),FALSE)
+N("314"),
""))))))))))))))))))))))))</f>
        <v>#N/A</v>
      </c>
      <c r="F2068" s="238" t="e">
        <f>IF(AND(VALUE(LEFT($A2068,3))=309,LEN($B2068)=3),VLOOKUP(VALUE(MID($B2068,2,2)),_309_Table3,MATCH(MID($B2068,1,1),_309_Table3_ColumnLookup,0),FALSE),
  IF($C2068="309 LCR SummaryA",OneYearSCR,IF($C2068="309 LCR SummaryB",UltimateSCR,IF(VALUE(LEFT($A2068,3))=309,VLOOKUP(VALUE(MID($B2068,2,1)),_309_Table3,MATCH(MID($B2068,1,1),_309_Table3_ColumnLookup,0),FALSE)
+N("309"),
  IF(VALUE(LEFT($A2068,3))=310,VLOOKUP(VALUE(MID($B2068,2,1)),_310_Table3,MATCH(MID($B2068,1,1),_310_Table3_ColumnLookup,0),FALSE)
+N("310"),
  IF(AND(VALUE(LEFT($A2068,3))=311,LEN($I2068)=4),VLOOKUP($I2068,_311_Table3,MATCH($B2068,_311_Table3_ColumnLookup,0),FALSE),
  IF(AND(VALUE(LEFT($A2068,3))=311,OR($B2068="I2",$B2068="J2",$B2068="K2",$B2068="L2")),VLOOKUP('311'!$G$58,_311_Table3,MATCH(MID($B2068,1,1),_311_Table3_ColumnLookup,0),FALSE),
  IF(AND(VALUE(LEFT($A2068,3))=311,RIGHT($B2068,5)="Total"),VLOOKUP('311'!$G$59,_311_Table3,MATCH(MID($B2068,1,1),_311_Table3_ColumnLookup,0),FALSE),
  IF(VALUE(LEFT($A2068,3))=311,VLOOKUP(VALUE(MID($B2068,2,1)),_311_Table3,MATCH(MID($B2068,1,1),_311_Table3_ColumnLookup,0),FALSE)
+N("311"),
  IF(AND(VALUE(LEFT($A2068,3))=312,LEFT($G2068,10)="Unincepted",$B2068="G "),VLOOKUP(" ULO",_312_Table3,MATCH('312'!$N$16,_312_Table3_ColumnLookup,0),FALSE),
  IF(AND(VALUE(LEFT($A2068,3))=312,LEFT($G2068,10)="Unincepted",$B2068="O "),VLOOKUP(" ULO",_312_Table3,MATCH('312'!$V$16,_312_Table3_ColumnLookup,0),FALSE),
  IF(AND(VALUE(LEFT($A2068,3))=312,LEFT($G2068,10)="Unincepted",$B2068="Q "),VLOOKUP(" ULO",_312_Table3,MATCH('312'!$X$16,_312_Table3_ColumnLookup,0),FALSE),
  IF(AND(VALUE(LEFT($A2068,3))=312,LEFT($G2068,10)="Unincepted"),VLOOKUP(" ULO",_312_Table3,MATCH(LEFT($B2068,1),_312_Table3_ColumnLookup,0),FALSE),
  IF(AND(VALUE(LEFT($A2068,3))=312,LEFT($G2068,5)="Total",$B2068="G "),VLOOKUP('312'!$F$80,_312_Table3,MATCH('312'!$N$16,_312_Table3_ColumnLookup,0),FALSE),
  IF(AND(VALUE(LEFT($A2068,3))=312,LEFT($G2068,5)="Total",$B2068="O "),VLOOKUP('312'!$F$80,_312_Table3,MATCH('312'!$V$16,_312_Table3_ColumnLookup,0),FALSE),
  IF(AND(VALUE(LEFT($A2068,3))=312,LEFT($G2068,5)="Total",$B2068="Q "),VLOOKUP('312'!$F$80,_312_Table3,MATCH('312'!$X$16,_312_Table3_ColumnLookup,0),FALSE),
  IF(AND(VALUE(LEFT($A2068,3))=312,LEFT($G2068,5)="Total"),VLOOKUP('312'!$F$80,_312_Table3,MATCH(LEFT($B2068,1),_312_Table3_ColumnLookup,0),FALSE),
  IF(AND(VALUE(LEFT($A2068,3))=312,LEN($I2068)=4,$B2068="G"),VLOOKUP($I2068,_312_Table3,MATCH('312'!$N$16,_312_Table3_ColumnLookup,0),FALSE),
  IF(AND(VALUE(LEFT($A2068,3))=312,LEN($I2068)=4,$B2068="O"),VLOOKUP($I2068,_312_Table3,MATCH('312'!$V$16,_312_Table3_ColumnLookup,0),FALSE),
  IF(AND(VALUE(LEFT($A2068,3))=312,LEN($I2068)=4,$B2068="Q"),VLOOKUP($I2068,_312_Table3,MATCH('312'!$X$16,_312_Table3_ColumnLookup,0),FALSE),
  IF(AND(VALUE(LEFT($A2068,3))=312,LEN($I2068)=4),VLOOKUP($I2068,_312_Table3,MATCH(LEFT($B2068,1),_312_Table3_ColumnLookup,0),FALSE)
+N("312"),
  IF(VALUE(LEFT($A2068,3))=313,VLOOKUP(VALUE(MID($B2068,2,1)),_313_Table3,MATCH(MID($B2068,1,1),_313_Table3_ColumnLookup,0),FALSE)
+N("313"),
  IF(AND(VALUE(LEFT($A2068,3))=314,LEN($B2068)=3),VLOOKUP(VALUE(MID($B2068,2,2)),_314_Table3,MATCH(MID($B2068,1,1),_314_Table3_ColumnLookup,0),FALSE),
  IF(VALUE(LEFT($A2068,3))=314,VLOOKUP(VALUE(MID($B2068,2,1)),_314_Table3,MATCH(MID($B2068,1,1),_314_Table3_ColumnLookup,0),FALSE)
+N("314"),
""))))))))))))))))))))))))</f>
        <v>#N/A</v>
      </c>
      <c r="H2068" s="321" t="str">
        <f>IFERROR(
IF(ISERROR($D2068)=FALSE,$D2068,IF(ISERROR($E2068)=FALSE,$E2068,IF(ISERROR($F2068)=FALSE,$F2068
+N("012 checkboxes"),
IF(
IF(OR(LEFT($A2068,9)="Syndicate",LEFT($A2068,12)="NewSyndicate"),VLOOKUP($A2068,'012'!$J:$ZW,MATCH("Link to button",'012'!$J$1:$ZW$1,0),0)
+N("309 checkbox"),
IF($C2068="309 LCR Summary0",VLOOKUP("Notes990",'309'!$P:$ZZ,MATCH("Link to button",'309'!$P$1:$ZZ$1,0),0)
+N("313 checkboxes"),
IF($C2068="313 Financial Information0LcmVsScr",IF($C2068="309 LCR Summary0",VLOOKUP("LcmVsScr",'309'!$N:$ZZ,MATCH("Link to button",'309'!$N$1:$ZZ$1,0),0),
IF($C2068="313 Financial Information0LcrDocAttached",IF($C2068="309 LCR Summary0",VLOOKUP("LcrDocAttached",'309'!$N:$ZZ,MATCH("Link to button",'309'!$N$1:$ZZ$1,0),
0)))))))=1,TRUE,FALSE)
))),"")</f>
        <v/>
      </c>
    </row>
    <row r="2069" spans="1:8">
      <c r="A2069" s="237" t="e">
        <f>VLOOKUP($G2069,CSVLookups!$B:$R,MATCH(A$1,CSVLookups!$B$1:$R$1,0),FALSE)</f>
        <v>#N/A</v>
      </c>
      <c r="B2069" s="237" t="e">
        <f>VLOOKUP($G2069,CSVLookups!$B:$R,MATCH(B$1,CSVLookups!$B$1:$R$1,0),FALSE)</f>
        <v>#N/A</v>
      </c>
      <c r="C2069" s="238" t="e">
        <f t="shared" si="32"/>
        <v>#N/A</v>
      </c>
      <c r="D2069" s="238" t="e">
        <f>IF(AND(VALUE(LEFT($A2069,3))=309,LEN($B2069)=3),VLOOKUP(VALUE(MID($B2069,2,2)),_309_Table1,MATCH(MID($B2069,1,1),_309_Table1_ColumnLookup,0),FALSE),
  IF($C2069="309 LCR SummaryA",OneYearSCR,IF($C2069="309 LCR SummaryB",UltimateSCR,IF(VALUE(LEFT($A2069,3))=309,VLOOKUP(VALUE(MID($B2069,2,1)),_309_Table1,MATCH(MID($B2069,1,1),_309_Table1_ColumnLookup,0),FALSE)
+N("309"),
  IF(VALUE(LEFT($A2069,3))=310,VLOOKUP(VALUE(MID($B2069,2,1)),_310_Table1,MATCH(MID($B2069,1,1),_310_Table1_ColumnLookup,0),FALSE)
+N("310"),
  IF(AND(VALUE(LEFT($A2069,3))=311,LEN($I2069)=4),VLOOKUP($I2069,_311_Table1,MATCH($B2069,_311_Table1_ColumnLookup,0),FALSE),
  IF(AND(VALUE(LEFT($A2069,3))=311,OR($B2069="I2",$B2069="J2",$B2069="K2",$B2069="L2")),VLOOKUP('311'!$G$58,_311_Table1,MATCH(MID($B2069,1,1),_311_Table1_ColumnLookup,0),FALSE),
  IF(AND(VALUE(LEFT($A2069,3))=311,RIGHT($B2069,5)="Total"),VLOOKUP('311'!$G$59,_311_Table1,MATCH(MID($B2069,1,1),_311_Table1_ColumnLookup,0),FALSE),
  IF(VALUE(LEFT($A2069,3))=311,VLOOKUP(VALUE(MID($B2069,2,1)),_311_Table1,MATCH(MID($B2069,1,1),_311_Table1_ColumnLookup,0),FALSE)
+N("311"),
  IF(AND(VALUE(LEFT($A2069,3))=312,LEFT($G2069,10)="Unincepted",$B2069="G "),VLOOKUP(" ULO",_312_Table1,MATCH('312'!$N$16,_312_Table1_ColumnLookup,0),FALSE),
  IF(AND(VALUE(LEFT($A2069,3))=312,LEFT($G2069,10)="Unincepted",$B2069="O "),VLOOKUP(" ULO",_312_Table1,MATCH('312'!$V$16,_312_Table1_ColumnLookup,0),FALSE),
  IF(AND(VALUE(LEFT($A2069,3))=312,LEFT($G2069,10)="Unincepted",$B2069="Q "),VLOOKUP(" ULO",_312_Table1,MATCH('312'!$X$16,_312_Table1_ColumnLookup,0),FALSE),
  IF(AND(VALUE(LEFT($A2069,3))=312,LEFT($G2069,10)="Unincepted"),VLOOKUP(" ULO",_312_Table1,MATCH(LEFT($B2069,1),_312_Table1_ColumnLookup,0),FALSE),
  IF(AND(VALUE(LEFT($A2069,3))=312,LEFT($G2069,5)="Total",$B2069="G "),VLOOKUP('312'!$F$80,_312_Table1,MATCH('312'!$N$16,_312_Table1_ColumnLookup,0),FALSE),
  IF(AND(VALUE(LEFT($A2069,3))=312,LEFT($G2069,5)="Total",$B2069="O "),VLOOKUP('312'!$F$80,_312_Table1,MATCH('312'!$V$16,_312_Table1_ColumnLookup,0),FALSE),
  IF(AND(VALUE(LEFT($A2069,3))=312,LEFT($G2069,5)="Total",$B2069="Q "),VLOOKUP('312'!$F$80,_312_Table1,MATCH('312'!$X$16,_312_Table1_ColumnLookup,0),FALSE),
  IF(AND(VALUE(LEFT($A2069,3))=312,LEFT($G2069,5)="Total"),VLOOKUP('312'!$F$80,_312_Table1,MATCH(LEFT($B2069,1),_312_Table1_ColumnLookup,0),FALSE),
  IF(AND(VALUE(LEFT($A2069,3))=312,LEN($I2069)=4,$B2069="G"),VLOOKUP($I2069,_312_Table1,MATCH('312'!$N$16,_312_Table1_ColumnLookup,0),FALSE),
  IF(AND(VALUE(LEFT($A2069,3))=312,LEN($I2069)=4,$B2069="O"),VLOOKUP($I2069,_312_Table1,MATCH('312'!$V$16,_312_Table1_ColumnLookup,0),FALSE),
  IF(AND(VALUE(LEFT($A2069,3))=312,LEN($I2069)=4,$B2069="Q"),VLOOKUP($I2069,_312_Table1,MATCH('312'!$X$16,_312_Table1_ColumnLookup,0),FALSE),
  IF(AND(VALUE(LEFT($A2069,3))=312,LEN($I2069)=4),VLOOKUP($I2069,_312_Table1,MATCH(LEFT($B2069,1),_312_Table1_ColumnLookup,0),FALSE)
+N("312"),
  IF(VALUE(LEFT($A2069,3))=313,VLOOKUP(VALUE(MID($B2069,2,1)),_313_Table1,MATCH(MID($B2069,1,1),_313_Table1_ColumnLookup,0),FALSE)
+N("313"),
  IF(AND(VALUE(LEFT($A2069,3))=314,LEN($B2069)=3),VLOOKUP(VALUE(MID($B2069,2,2)),_314_Table1,MATCH(MID($B2069,1,1),_314_Table1_ColumnLookup,0),FALSE),
  IF(VALUE(LEFT($A2069,3))=314,VLOOKUP(VALUE(MID($B2069,2,1)),_314_Table1,MATCH(MID($B2069,1,1),_314_Table1_ColumnLookup,0),FALSE)
+N("314"),
""))))))))))))))))))))))))</f>
        <v>#N/A</v>
      </c>
      <c r="E2069" s="238" t="e">
        <f>IF(AND(VALUE(LEFT($A2069,3))=309,LEN($B2069)=3),VLOOKUP(VALUE(MID($B2069,2,2)),_309_Table2,MATCH(MID($B2069,1,1),_309_Table2_ColumnLookup,0),FALSE),
  IF($C2069="309 LCR SummaryA",OneYearSCR,IF($C2069="309 LCR SummaryB",UltimateSCR,IF(VALUE(LEFT($A2069,3))=309,VLOOKUP(VALUE(MID($B2069,2,1)),_309_Table2,MATCH(MID($B2069,1,1),_309_Table2_ColumnLookup,0),FALSE)
+N("309"),
  IF(VALUE(LEFT($A2069,3))=310,VLOOKUP(VALUE(MID($B2069,2,1)),_310_Table2,MATCH(MID($B2069,1,1),_310_Table2_ColumnLookup,0),FALSE)
+N("310"),
  IF(AND(VALUE(LEFT($A2069,3))=311,LEN($I2069)=4),VLOOKUP($I2069,_311_Table2,MATCH($B2069,_311_Table2_ColumnLookup,0),FALSE),
  IF(AND(VALUE(LEFT($A2069,3))=311,OR($B2069="I2",$B2069="J2",$B2069="K2",$B2069="L2")),VLOOKUP('311'!$G$58,_311_Table2,MATCH(MID($B2069,1,1),_311_Table2_ColumnLookup,0),FALSE),
  IF(AND(VALUE(LEFT($A2069,3))=311,RIGHT($B2069,5)="Total"),VLOOKUP('311'!$G$59,_311_Table2,MATCH(MID($B2069,1,1),_311_Table2_ColumnLookup,0),FALSE),
  IF(VALUE(LEFT($A2069,3))=311,VLOOKUP(VALUE(MID($B2069,2,1)),_311_Table2,MATCH(MID($B2069,1,1),_311_Table2_ColumnLookup,0),FALSE)
+N("311"),
  IF(AND(VALUE(LEFT($A2069,3))=312,LEFT($G2069,10)="Unincepted",$B2069="G "),VLOOKUP(" ULO",_312_Table2,MATCH('312'!$N$16,_312_Table2_ColumnLookup,0),FALSE),
  IF(AND(VALUE(LEFT($A2069,3))=312,LEFT($G2069,10)="Unincepted",$B2069="O "),VLOOKUP(" ULO",_312_Table2,MATCH('312'!$V$16,_312_Table2_ColumnLookup,0),FALSE),
  IF(AND(VALUE(LEFT($A2069,3))=312,LEFT($G2069,10)="Unincepted",$B2069="Q "),VLOOKUP(" ULO",_312_Table2,MATCH('312'!$X$16,_312_Table2_ColumnLookup,0),FALSE),
  IF(AND(VALUE(LEFT($A2069,3))=312,LEFT($G2069,10)="Unincepted"),VLOOKUP(" ULO",_312_Table2,MATCH(LEFT($B2069,1),_312_Table2_ColumnLookup,0),FALSE),
  IF(AND(VALUE(LEFT($A2069,3))=312,LEFT($G2069,5)="Total",$B2069="G "),VLOOKUP('312'!$F$80,_312_Table2,MATCH('312'!$N$16,_312_Table2_ColumnLookup,0),FALSE),
  IF(AND(VALUE(LEFT($A2069,3))=312,LEFT($G2069,5)="Total",$B2069="O "),VLOOKUP('312'!$F$80,_312_Table2,MATCH('312'!$V$16,_312_Table2_ColumnLookup,0),FALSE),
  IF(AND(VALUE(LEFT($A2069,3))=312,LEFT($G2069,5)="Total",$B2069="Q "),VLOOKUP('312'!$F$80,_312_Table2,MATCH('312'!$X$16,_312_Table2_ColumnLookup,0),FALSE),
  IF(AND(VALUE(LEFT($A2069,3))=312,LEFT($G2069,5)="Total"),VLOOKUP('312'!$F$80,_312_Table2,MATCH(LEFT($B2069,1),_312_Table2_ColumnLookup,0),FALSE),
  IF(AND(VALUE(LEFT($A2069,3))=312,LEN($I2069)=4,$B2069="G"),VLOOKUP($I2069,_312_Table2,MATCH('312'!$N$16,_312_Table2_ColumnLookup,0),FALSE),
  IF(AND(VALUE(LEFT($A2069,3))=312,LEN($I2069)=4,$B2069="O"),VLOOKUP($I2069,_312_Table2,MATCH('312'!$V$16,_312_Table2_ColumnLookup,0),FALSE),
  IF(AND(VALUE(LEFT($A2069,3))=312,LEN($I2069)=4,$B2069="Q"),VLOOKUP($I2069,_312_Table2,MATCH('312'!$X$16,_312_Table2_ColumnLookup,0),FALSE),
  IF(AND(VALUE(LEFT($A2069,3))=312,LEN($I2069)=4),VLOOKUP($I2069,_312_Table2,MATCH(LEFT($B2069,1),_312_Table2_ColumnLookup,0),FALSE)
+N("312"),
  IF(VALUE(LEFT($A2069,3))=313,VLOOKUP(VALUE(MID($B2069,2,1)),_313_Table2,MATCH(MID($B2069,1,1),_313_Table2_ColumnLookup,0),FALSE)
+N("313"),
  IF(AND(VALUE(LEFT($A2069,3))=314,LEN($B2069)=3),VLOOKUP(VALUE(MID($B2069,2,2)),_314_Table2,MATCH(MID($B2069,1,1),_314_Table2_ColumnLookup,0),FALSE),
  IF(VALUE(LEFT($A2069,3))=314,VLOOKUP(VALUE(MID($B2069,2,1)),_314_Table2,MATCH(MID($B2069,1,1),_314_Table2_ColumnLookup,0),FALSE)
+N("314"),
""))))))))))))))))))))))))</f>
        <v>#N/A</v>
      </c>
      <c r="F2069" s="238" t="e">
        <f>IF(AND(VALUE(LEFT($A2069,3))=309,LEN($B2069)=3),VLOOKUP(VALUE(MID($B2069,2,2)),_309_Table3,MATCH(MID($B2069,1,1),_309_Table3_ColumnLookup,0),FALSE),
  IF($C2069="309 LCR SummaryA",OneYearSCR,IF($C2069="309 LCR SummaryB",UltimateSCR,IF(VALUE(LEFT($A2069,3))=309,VLOOKUP(VALUE(MID($B2069,2,1)),_309_Table3,MATCH(MID($B2069,1,1),_309_Table3_ColumnLookup,0),FALSE)
+N("309"),
  IF(VALUE(LEFT($A2069,3))=310,VLOOKUP(VALUE(MID($B2069,2,1)),_310_Table3,MATCH(MID($B2069,1,1),_310_Table3_ColumnLookup,0),FALSE)
+N("310"),
  IF(AND(VALUE(LEFT($A2069,3))=311,LEN($I2069)=4),VLOOKUP($I2069,_311_Table3,MATCH($B2069,_311_Table3_ColumnLookup,0),FALSE),
  IF(AND(VALUE(LEFT($A2069,3))=311,OR($B2069="I2",$B2069="J2",$B2069="K2",$B2069="L2")),VLOOKUP('311'!$G$58,_311_Table3,MATCH(MID($B2069,1,1),_311_Table3_ColumnLookup,0),FALSE),
  IF(AND(VALUE(LEFT($A2069,3))=311,RIGHT($B2069,5)="Total"),VLOOKUP('311'!$G$59,_311_Table3,MATCH(MID($B2069,1,1),_311_Table3_ColumnLookup,0),FALSE),
  IF(VALUE(LEFT($A2069,3))=311,VLOOKUP(VALUE(MID($B2069,2,1)),_311_Table3,MATCH(MID($B2069,1,1),_311_Table3_ColumnLookup,0),FALSE)
+N("311"),
  IF(AND(VALUE(LEFT($A2069,3))=312,LEFT($G2069,10)="Unincepted",$B2069="G "),VLOOKUP(" ULO",_312_Table3,MATCH('312'!$N$16,_312_Table3_ColumnLookup,0),FALSE),
  IF(AND(VALUE(LEFT($A2069,3))=312,LEFT($G2069,10)="Unincepted",$B2069="O "),VLOOKUP(" ULO",_312_Table3,MATCH('312'!$V$16,_312_Table3_ColumnLookup,0),FALSE),
  IF(AND(VALUE(LEFT($A2069,3))=312,LEFT($G2069,10)="Unincepted",$B2069="Q "),VLOOKUP(" ULO",_312_Table3,MATCH('312'!$X$16,_312_Table3_ColumnLookup,0),FALSE),
  IF(AND(VALUE(LEFT($A2069,3))=312,LEFT($G2069,10)="Unincepted"),VLOOKUP(" ULO",_312_Table3,MATCH(LEFT($B2069,1),_312_Table3_ColumnLookup,0),FALSE),
  IF(AND(VALUE(LEFT($A2069,3))=312,LEFT($G2069,5)="Total",$B2069="G "),VLOOKUP('312'!$F$80,_312_Table3,MATCH('312'!$N$16,_312_Table3_ColumnLookup,0),FALSE),
  IF(AND(VALUE(LEFT($A2069,3))=312,LEFT($G2069,5)="Total",$B2069="O "),VLOOKUP('312'!$F$80,_312_Table3,MATCH('312'!$V$16,_312_Table3_ColumnLookup,0),FALSE),
  IF(AND(VALUE(LEFT($A2069,3))=312,LEFT($G2069,5)="Total",$B2069="Q "),VLOOKUP('312'!$F$80,_312_Table3,MATCH('312'!$X$16,_312_Table3_ColumnLookup,0),FALSE),
  IF(AND(VALUE(LEFT($A2069,3))=312,LEFT($G2069,5)="Total"),VLOOKUP('312'!$F$80,_312_Table3,MATCH(LEFT($B2069,1),_312_Table3_ColumnLookup,0),FALSE),
  IF(AND(VALUE(LEFT($A2069,3))=312,LEN($I2069)=4,$B2069="G"),VLOOKUP($I2069,_312_Table3,MATCH('312'!$N$16,_312_Table3_ColumnLookup,0),FALSE),
  IF(AND(VALUE(LEFT($A2069,3))=312,LEN($I2069)=4,$B2069="O"),VLOOKUP($I2069,_312_Table3,MATCH('312'!$V$16,_312_Table3_ColumnLookup,0),FALSE),
  IF(AND(VALUE(LEFT($A2069,3))=312,LEN($I2069)=4,$B2069="Q"),VLOOKUP($I2069,_312_Table3,MATCH('312'!$X$16,_312_Table3_ColumnLookup,0),FALSE),
  IF(AND(VALUE(LEFT($A2069,3))=312,LEN($I2069)=4),VLOOKUP($I2069,_312_Table3,MATCH(LEFT($B2069,1),_312_Table3_ColumnLookup,0),FALSE)
+N("312"),
  IF(VALUE(LEFT($A2069,3))=313,VLOOKUP(VALUE(MID($B2069,2,1)),_313_Table3,MATCH(MID($B2069,1,1),_313_Table3_ColumnLookup,0),FALSE)
+N("313"),
  IF(AND(VALUE(LEFT($A2069,3))=314,LEN($B2069)=3),VLOOKUP(VALUE(MID($B2069,2,2)),_314_Table3,MATCH(MID($B2069,1,1),_314_Table3_ColumnLookup,0),FALSE),
  IF(VALUE(LEFT($A2069,3))=314,VLOOKUP(VALUE(MID($B2069,2,1)),_314_Table3,MATCH(MID($B2069,1,1),_314_Table3_ColumnLookup,0),FALSE)
+N("314"),
""))))))))))))))))))))))))</f>
        <v>#N/A</v>
      </c>
      <c r="H2069" s="321" t="str">
        <f>IFERROR(
IF(ISERROR($D2069)=FALSE,$D2069,IF(ISERROR($E2069)=FALSE,$E2069,IF(ISERROR($F2069)=FALSE,$F2069
+N("012 checkboxes"),
IF(
IF(OR(LEFT($A2069,9)="Syndicate",LEFT($A2069,12)="NewSyndicate"),VLOOKUP($A2069,'012'!$J:$ZW,MATCH("Link to button",'012'!$J$1:$ZW$1,0),0)
+N("309 checkbox"),
IF($C2069="309 LCR Summary0",VLOOKUP("Notes990",'309'!$P:$ZZ,MATCH("Link to button",'309'!$P$1:$ZZ$1,0),0)
+N("313 checkboxes"),
IF($C2069="313 Financial Information0LcmVsScr",IF($C2069="309 LCR Summary0",VLOOKUP("LcmVsScr",'309'!$N:$ZZ,MATCH("Link to button",'309'!$N$1:$ZZ$1,0),0),
IF($C2069="313 Financial Information0LcrDocAttached",IF($C2069="309 LCR Summary0",VLOOKUP("LcrDocAttached",'309'!$N:$ZZ,MATCH("Link to button",'309'!$N$1:$ZZ$1,0),
0)))))))=1,TRUE,FALSE)
))),"")</f>
        <v/>
      </c>
    </row>
    <row r="2070" spans="1:8">
      <c r="A2070" s="237" t="e">
        <f>VLOOKUP($G2070,CSVLookups!$B:$R,MATCH(A$1,CSVLookups!$B$1:$R$1,0),FALSE)</f>
        <v>#N/A</v>
      </c>
      <c r="B2070" s="237" t="e">
        <f>VLOOKUP($G2070,CSVLookups!$B:$R,MATCH(B$1,CSVLookups!$B$1:$R$1,0),FALSE)</f>
        <v>#N/A</v>
      </c>
      <c r="C2070" s="238" t="e">
        <f t="shared" si="32"/>
        <v>#N/A</v>
      </c>
      <c r="D2070" s="238" t="e">
        <f>IF(AND(VALUE(LEFT($A2070,3))=309,LEN($B2070)=3),VLOOKUP(VALUE(MID($B2070,2,2)),_309_Table1,MATCH(MID($B2070,1,1),_309_Table1_ColumnLookup,0),FALSE),
  IF($C2070="309 LCR SummaryA",OneYearSCR,IF($C2070="309 LCR SummaryB",UltimateSCR,IF(VALUE(LEFT($A2070,3))=309,VLOOKUP(VALUE(MID($B2070,2,1)),_309_Table1,MATCH(MID($B2070,1,1),_309_Table1_ColumnLookup,0),FALSE)
+N("309"),
  IF(VALUE(LEFT($A2070,3))=310,VLOOKUP(VALUE(MID($B2070,2,1)),_310_Table1,MATCH(MID($B2070,1,1),_310_Table1_ColumnLookup,0),FALSE)
+N("310"),
  IF(AND(VALUE(LEFT($A2070,3))=311,LEN($I2070)=4),VLOOKUP($I2070,_311_Table1,MATCH($B2070,_311_Table1_ColumnLookup,0),FALSE),
  IF(AND(VALUE(LEFT($A2070,3))=311,OR($B2070="I2",$B2070="J2",$B2070="K2",$B2070="L2")),VLOOKUP('311'!$G$58,_311_Table1,MATCH(MID($B2070,1,1),_311_Table1_ColumnLookup,0),FALSE),
  IF(AND(VALUE(LEFT($A2070,3))=311,RIGHT($B2070,5)="Total"),VLOOKUP('311'!$G$59,_311_Table1,MATCH(MID($B2070,1,1),_311_Table1_ColumnLookup,0),FALSE),
  IF(VALUE(LEFT($A2070,3))=311,VLOOKUP(VALUE(MID($B2070,2,1)),_311_Table1,MATCH(MID($B2070,1,1),_311_Table1_ColumnLookup,0),FALSE)
+N("311"),
  IF(AND(VALUE(LEFT($A2070,3))=312,LEFT($G2070,10)="Unincepted",$B2070="G "),VLOOKUP(" ULO",_312_Table1,MATCH('312'!$N$16,_312_Table1_ColumnLookup,0),FALSE),
  IF(AND(VALUE(LEFT($A2070,3))=312,LEFT($G2070,10)="Unincepted",$B2070="O "),VLOOKUP(" ULO",_312_Table1,MATCH('312'!$V$16,_312_Table1_ColumnLookup,0),FALSE),
  IF(AND(VALUE(LEFT($A2070,3))=312,LEFT($G2070,10)="Unincepted",$B2070="Q "),VLOOKUP(" ULO",_312_Table1,MATCH('312'!$X$16,_312_Table1_ColumnLookup,0),FALSE),
  IF(AND(VALUE(LEFT($A2070,3))=312,LEFT($G2070,10)="Unincepted"),VLOOKUP(" ULO",_312_Table1,MATCH(LEFT($B2070,1),_312_Table1_ColumnLookup,0),FALSE),
  IF(AND(VALUE(LEFT($A2070,3))=312,LEFT($G2070,5)="Total",$B2070="G "),VLOOKUP('312'!$F$80,_312_Table1,MATCH('312'!$N$16,_312_Table1_ColumnLookup,0),FALSE),
  IF(AND(VALUE(LEFT($A2070,3))=312,LEFT($G2070,5)="Total",$B2070="O "),VLOOKUP('312'!$F$80,_312_Table1,MATCH('312'!$V$16,_312_Table1_ColumnLookup,0),FALSE),
  IF(AND(VALUE(LEFT($A2070,3))=312,LEFT($G2070,5)="Total",$B2070="Q "),VLOOKUP('312'!$F$80,_312_Table1,MATCH('312'!$X$16,_312_Table1_ColumnLookup,0),FALSE),
  IF(AND(VALUE(LEFT($A2070,3))=312,LEFT($G2070,5)="Total"),VLOOKUP('312'!$F$80,_312_Table1,MATCH(LEFT($B2070,1),_312_Table1_ColumnLookup,0),FALSE),
  IF(AND(VALUE(LEFT($A2070,3))=312,LEN($I2070)=4,$B2070="G"),VLOOKUP($I2070,_312_Table1,MATCH('312'!$N$16,_312_Table1_ColumnLookup,0),FALSE),
  IF(AND(VALUE(LEFT($A2070,3))=312,LEN($I2070)=4,$B2070="O"),VLOOKUP($I2070,_312_Table1,MATCH('312'!$V$16,_312_Table1_ColumnLookup,0),FALSE),
  IF(AND(VALUE(LEFT($A2070,3))=312,LEN($I2070)=4,$B2070="Q"),VLOOKUP($I2070,_312_Table1,MATCH('312'!$X$16,_312_Table1_ColumnLookup,0),FALSE),
  IF(AND(VALUE(LEFT($A2070,3))=312,LEN($I2070)=4),VLOOKUP($I2070,_312_Table1,MATCH(LEFT($B2070,1),_312_Table1_ColumnLookup,0),FALSE)
+N("312"),
  IF(VALUE(LEFT($A2070,3))=313,VLOOKUP(VALUE(MID($B2070,2,1)),_313_Table1,MATCH(MID($B2070,1,1),_313_Table1_ColumnLookup,0),FALSE)
+N("313"),
  IF(AND(VALUE(LEFT($A2070,3))=314,LEN($B2070)=3),VLOOKUP(VALUE(MID($B2070,2,2)),_314_Table1,MATCH(MID($B2070,1,1),_314_Table1_ColumnLookup,0),FALSE),
  IF(VALUE(LEFT($A2070,3))=314,VLOOKUP(VALUE(MID($B2070,2,1)),_314_Table1,MATCH(MID($B2070,1,1),_314_Table1_ColumnLookup,0),FALSE)
+N("314"),
""))))))))))))))))))))))))</f>
        <v>#N/A</v>
      </c>
      <c r="E2070" s="238" t="e">
        <f>IF(AND(VALUE(LEFT($A2070,3))=309,LEN($B2070)=3),VLOOKUP(VALUE(MID($B2070,2,2)),_309_Table2,MATCH(MID($B2070,1,1),_309_Table2_ColumnLookup,0),FALSE),
  IF($C2070="309 LCR SummaryA",OneYearSCR,IF($C2070="309 LCR SummaryB",UltimateSCR,IF(VALUE(LEFT($A2070,3))=309,VLOOKUP(VALUE(MID($B2070,2,1)),_309_Table2,MATCH(MID($B2070,1,1),_309_Table2_ColumnLookup,0),FALSE)
+N("309"),
  IF(VALUE(LEFT($A2070,3))=310,VLOOKUP(VALUE(MID($B2070,2,1)),_310_Table2,MATCH(MID($B2070,1,1),_310_Table2_ColumnLookup,0),FALSE)
+N("310"),
  IF(AND(VALUE(LEFT($A2070,3))=311,LEN($I2070)=4),VLOOKUP($I2070,_311_Table2,MATCH($B2070,_311_Table2_ColumnLookup,0),FALSE),
  IF(AND(VALUE(LEFT($A2070,3))=311,OR($B2070="I2",$B2070="J2",$B2070="K2",$B2070="L2")),VLOOKUP('311'!$G$58,_311_Table2,MATCH(MID($B2070,1,1),_311_Table2_ColumnLookup,0),FALSE),
  IF(AND(VALUE(LEFT($A2070,3))=311,RIGHT($B2070,5)="Total"),VLOOKUP('311'!$G$59,_311_Table2,MATCH(MID($B2070,1,1),_311_Table2_ColumnLookup,0),FALSE),
  IF(VALUE(LEFT($A2070,3))=311,VLOOKUP(VALUE(MID($B2070,2,1)),_311_Table2,MATCH(MID($B2070,1,1),_311_Table2_ColumnLookup,0),FALSE)
+N("311"),
  IF(AND(VALUE(LEFT($A2070,3))=312,LEFT($G2070,10)="Unincepted",$B2070="G "),VLOOKUP(" ULO",_312_Table2,MATCH('312'!$N$16,_312_Table2_ColumnLookup,0),FALSE),
  IF(AND(VALUE(LEFT($A2070,3))=312,LEFT($G2070,10)="Unincepted",$B2070="O "),VLOOKUP(" ULO",_312_Table2,MATCH('312'!$V$16,_312_Table2_ColumnLookup,0),FALSE),
  IF(AND(VALUE(LEFT($A2070,3))=312,LEFT($G2070,10)="Unincepted",$B2070="Q "),VLOOKUP(" ULO",_312_Table2,MATCH('312'!$X$16,_312_Table2_ColumnLookup,0),FALSE),
  IF(AND(VALUE(LEFT($A2070,3))=312,LEFT($G2070,10)="Unincepted"),VLOOKUP(" ULO",_312_Table2,MATCH(LEFT($B2070,1),_312_Table2_ColumnLookup,0),FALSE),
  IF(AND(VALUE(LEFT($A2070,3))=312,LEFT($G2070,5)="Total",$B2070="G "),VLOOKUP('312'!$F$80,_312_Table2,MATCH('312'!$N$16,_312_Table2_ColumnLookup,0),FALSE),
  IF(AND(VALUE(LEFT($A2070,3))=312,LEFT($G2070,5)="Total",$B2070="O "),VLOOKUP('312'!$F$80,_312_Table2,MATCH('312'!$V$16,_312_Table2_ColumnLookup,0),FALSE),
  IF(AND(VALUE(LEFT($A2070,3))=312,LEFT($G2070,5)="Total",$B2070="Q "),VLOOKUP('312'!$F$80,_312_Table2,MATCH('312'!$X$16,_312_Table2_ColumnLookup,0),FALSE),
  IF(AND(VALUE(LEFT($A2070,3))=312,LEFT($G2070,5)="Total"),VLOOKUP('312'!$F$80,_312_Table2,MATCH(LEFT($B2070,1),_312_Table2_ColumnLookup,0),FALSE),
  IF(AND(VALUE(LEFT($A2070,3))=312,LEN($I2070)=4,$B2070="G"),VLOOKUP($I2070,_312_Table2,MATCH('312'!$N$16,_312_Table2_ColumnLookup,0),FALSE),
  IF(AND(VALUE(LEFT($A2070,3))=312,LEN($I2070)=4,$B2070="O"),VLOOKUP($I2070,_312_Table2,MATCH('312'!$V$16,_312_Table2_ColumnLookup,0),FALSE),
  IF(AND(VALUE(LEFT($A2070,3))=312,LEN($I2070)=4,$B2070="Q"),VLOOKUP($I2070,_312_Table2,MATCH('312'!$X$16,_312_Table2_ColumnLookup,0),FALSE),
  IF(AND(VALUE(LEFT($A2070,3))=312,LEN($I2070)=4),VLOOKUP($I2070,_312_Table2,MATCH(LEFT($B2070,1),_312_Table2_ColumnLookup,0),FALSE)
+N("312"),
  IF(VALUE(LEFT($A2070,3))=313,VLOOKUP(VALUE(MID($B2070,2,1)),_313_Table2,MATCH(MID($B2070,1,1),_313_Table2_ColumnLookup,0),FALSE)
+N("313"),
  IF(AND(VALUE(LEFT($A2070,3))=314,LEN($B2070)=3),VLOOKUP(VALUE(MID($B2070,2,2)),_314_Table2,MATCH(MID($B2070,1,1),_314_Table2_ColumnLookup,0),FALSE),
  IF(VALUE(LEFT($A2070,3))=314,VLOOKUP(VALUE(MID($B2070,2,1)),_314_Table2,MATCH(MID($B2070,1,1),_314_Table2_ColumnLookup,0),FALSE)
+N("314"),
""))))))))))))))))))))))))</f>
        <v>#N/A</v>
      </c>
      <c r="F2070" s="238" t="e">
        <f>IF(AND(VALUE(LEFT($A2070,3))=309,LEN($B2070)=3),VLOOKUP(VALUE(MID($B2070,2,2)),_309_Table3,MATCH(MID($B2070,1,1),_309_Table3_ColumnLookup,0),FALSE),
  IF($C2070="309 LCR SummaryA",OneYearSCR,IF($C2070="309 LCR SummaryB",UltimateSCR,IF(VALUE(LEFT($A2070,3))=309,VLOOKUP(VALUE(MID($B2070,2,1)),_309_Table3,MATCH(MID($B2070,1,1),_309_Table3_ColumnLookup,0),FALSE)
+N("309"),
  IF(VALUE(LEFT($A2070,3))=310,VLOOKUP(VALUE(MID($B2070,2,1)),_310_Table3,MATCH(MID($B2070,1,1),_310_Table3_ColumnLookup,0),FALSE)
+N("310"),
  IF(AND(VALUE(LEFT($A2070,3))=311,LEN($I2070)=4),VLOOKUP($I2070,_311_Table3,MATCH($B2070,_311_Table3_ColumnLookup,0),FALSE),
  IF(AND(VALUE(LEFT($A2070,3))=311,OR($B2070="I2",$B2070="J2",$B2070="K2",$B2070="L2")),VLOOKUP('311'!$G$58,_311_Table3,MATCH(MID($B2070,1,1),_311_Table3_ColumnLookup,0),FALSE),
  IF(AND(VALUE(LEFT($A2070,3))=311,RIGHT($B2070,5)="Total"),VLOOKUP('311'!$G$59,_311_Table3,MATCH(MID($B2070,1,1),_311_Table3_ColumnLookup,0),FALSE),
  IF(VALUE(LEFT($A2070,3))=311,VLOOKUP(VALUE(MID($B2070,2,1)),_311_Table3,MATCH(MID($B2070,1,1),_311_Table3_ColumnLookup,0),FALSE)
+N("311"),
  IF(AND(VALUE(LEFT($A2070,3))=312,LEFT($G2070,10)="Unincepted",$B2070="G "),VLOOKUP(" ULO",_312_Table3,MATCH('312'!$N$16,_312_Table3_ColumnLookup,0),FALSE),
  IF(AND(VALUE(LEFT($A2070,3))=312,LEFT($G2070,10)="Unincepted",$B2070="O "),VLOOKUP(" ULO",_312_Table3,MATCH('312'!$V$16,_312_Table3_ColumnLookup,0),FALSE),
  IF(AND(VALUE(LEFT($A2070,3))=312,LEFT($G2070,10)="Unincepted",$B2070="Q "),VLOOKUP(" ULO",_312_Table3,MATCH('312'!$X$16,_312_Table3_ColumnLookup,0),FALSE),
  IF(AND(VALUE(LEFT($A2070,3))=312,LEFT($G2070,10)="Unincepted"),VLOOKUP(" ULO",_312_Table3,MATCH(LEFT($B2070,1),_312_Table3_ColumnLookup,0),FALSE),
  IF(AND(VALUE(LEFT($A2070,3))=312,LEFT($G2070,5)="Total",$B2070="G "),VLOOKUP('312'!$F$80,_312_Table3,MATCH('312'!$N$16,_312_Table3_ColumnLookup,0),FALSE),
  IF(AND(VALUE(LEFT($A2070,3))=312,LEFT($G2070,5)="Total",$B2070="O "),VLOOKUP('312'!$F$80,_312_Table3,MATCH('312'!$V$16,_312_Table3_ColumnLookup,0),FALSE),
  IF(AND(VALUE(LEFT($A2070,3))=312,LEFT($G2070,5)="Total",$B2070="Q "),VLOOKUP('312'!$F$80,_312_Table3,MATCH('312'!$X$16,_312_Table3_ColumnLookup,0),FALSE),
  IF(AND(VALUE(LEFT($A2070,3))=312,LEFT($G2070,5)="Total"),VLOOKUP('312'!$F$80,_312_Table3,MATCH(LEFT($B2070,1),_312_Table3_ColumnLookup,0),FALSE),
  IF(AND(VALUE(LEFT($A2070,3))=312,LEN($I2070)=4,$B2070="G"),VLOOKUP($I2070,_312_Table3,MATCH('312'!$N$16,_312_Table3_ColumnLookup,0),FALSE),
  IF(AND(VALUE(LEFT($A2070,3))=312,LEN($I2070)=4,$B2070="O"),VLOOKUP($I2070,_312_Table3,MATCH('312'!$V$16,_312_Table3_ColumnLookup,0),FALSE),
  IF(AND(VALUE(LEFT($A2070,3))=312,LEN($I2070)=4,$B2070="Q"),VLOOKUP($I2070,_312_Table3,MATCH('312'!$X$16,_312_Table3_ColumnLookup,0),FALSE),
  IF(AND(VALUE(LEFT($A2070,3))=312,LEN($I2070)=4),VLOOKUP($I2070,_312_Table3,MATCH(LEFT($B2070,1),_312_Table3_ColumnLookup,0),FALSE)
+N("312"),
  IF(VALUE(LEFT($A2070,3))=313,VLOOKUP(VALUE(MID($B2070,2,1)),_313_Table3,MATCH(MID($B2070,1,1),_313_Table3_ColumnLookup,0),FALSE)
+N("313"),
  IF(AND(VALUE(LEFT($A2070,3))=314,LEN($B2070)=3),VLOOKUP(VALUE(MID($B2070,2,2)),_314_Table3,MATCH(MID($B2070,1,1),_314_Table3_ColumnLookup,0),FALSE),
  IF(VALUE(LEFT($A2070,3))=314,VLOOKUP(VALUE(MID($B2070,2,1)),_314_Table3,MATCH(MID($B2070,1,1),_314_Table3_ColumnLookup,0),FALSE)
+N("314"),
""))))))))))))))))))))))))</f>
        <v>#N/A</v>
      </c>
      <c r="H2070" s="321" t="str">
        <f>IFERROR(
IF(ISERROR($D2070)=FALSE,$D2070,IF(ISERROR($E2070)=FALSE,$E2070,IF(ISERROR($F2070)=FALSE,$F2070
+N("012 checkboxes"),
IF(
IF(OR(LEFT($A2070,9)="Syndicate",LEFT($A2070,12)="NewSyndicate"),VLOOKUP($A2070,'012'!$J:$ZW,MATCH("Link to button",'012'!$J$1:$ZW$1,0),0)
+N("309 checkbox"),
IF($C2070="309 LCR Summary0",VLOOKUP("Notes990",'309'!$P:$ZZ,MATCH("Link to button",'309'!$P$1:$ZZ$1,0),0)
+N("313 checkboxes"),
IF($C2070="313 Financial Information0LcmVsScr",IF($C2070="309 LCR Summary0",VLOOKUP("LcmVsScr",'309'!$N:$ZZ,MATCH("Link to button",'309'!$N$1:$ZZ$1,0),0),
IF($C2070="313 Financial Information0LcrDocAttached",IF($C2070="309 LCR Summary0",VLOOKUP("LcrDocAttached",'309'!$N:$ZZ,MATCH("Link to button",'309'!$N$1:$ZZ$1,0),
0)))))))=1,TRUE,FALSE)
))),"")</f>
        <v/>
      </c>
    </row>
    <row r="2071" spans="1:8">
      <c r="A2071" s="237" t="e">
        <f>VLOOKUP($G2071,CSVLookups!$B:$R,MATCH(A$1,CSVLookups!$B$1:$R$1,0),FALSE)</f>
        <v>#N/A</v>
      </c>
      <c r="B2071" s="237" t="e">
        <f>VLOOKUP($G2071,CSVLookups!$B:$R,MATCH(B$1,CSVLookups!$B$1:$R$1,0),FALSE)</f>
        <v>#N/A</v>
      </c>
      <c r="C2071" s="238" t="e">
        <f t="shared" si="32"/>
        <v>#N/A</v>
      </c>
      <c r="D2071" s="238" t="e">
        <f>IF(AND(VALUE(LEFT($A2071,3))=309,LEN($B2071)=3),VLOOKUP(VALUE(MID($B2071,2,2)),_309_Table1,MATCH(MID($B2071,1,1),_309_Table1_ColumnLookup,0),FALSE),
  IF($C2071="309 LCR SummaryA",OneYearSCR,IF($C2071="309 LCR SummaryB",UltimateSCR,IF(VALUE(LEFT($A2071,3))=309,VLOOKUP(VALUE(MID($B2071,2,1)),_309_Table1,MATCH(MID($B2071,1,1),_309_Table1_ColumnLookup,0),FALSE)
+N("309"),
  IF(VALUE(LEFT($A2071,3))=310,VLOOKUP(VALUE(MID($B2071,2,1)),_310_Table1,MATCH(MID($B2071,1,1),_310_Table1_ColumnLookup,0),FALSE)
+N("310"),
  IF(AND(VALUE(LEFT($A2071,3))=311,LEN($I2071)=4),VLOOKUP($I2071,_311_Table1,MATCH($B2071,_311_Table1_ColumnLookup,0),FALSE),
  IF(AND(VALUE(LEFT($A2071,3))=311,OR($B2071="I2",$B2071="J2",$B2071="K2",$B2071="L2")),VLOOKUP('311'!$G$58,_311_Table1,MATCH(MID($B2071,1,1),_311_Table1_ColumnLookup,0),FALSE),
  IF(AND(VALUE(LEFT($A2071,3))=311,RIGHT($B2071,5)="Total"),VLOOKUP('311'!$G$59,_311_Table1,MATCH(MID($B2071,1,1),_311_Table1_ColumnLookup,0),FALSE),
  IF(VALUE(LEFT($A2071,3))=311,VLOOKUP(VALUE(MID($B2071,2,1)),_311_Table1,MATCH(MID($B2071,1,1),_311_Table1_ColumnLookup,0),FALSE)
+N("311"),
  IF(AND(VALUE(LEFT($A2071,3))=312,LEFT($G2071,10)="Unincepted",$B2071="G "),VLOOKUP(" ULO",_312_Table1,MATCH('312'!$N$16,_312_Table1_ColumnLookup,0),FALSE),
  IF(AND(VALUE(LEFT($A2071,3))=312,LEFT($G2071,10)="Unincepted",$B2071="O "),VLOOKUP(" ULO",_312_Table1,MATCH('312'!$V$16,_312_Table1_ColumnLookup,0),FALSE),
  IF(AND(VALUE(LEFT($A2071,3))=312,LEFT($G2071,10)="Unincepted",$B2071="Q "),VLOOKUP(" ULO",_312_Table1,MATCH('312'!$X$16,_312_Table1_ColumnLookup,0),FALSE),
  IF(AND(VALUE(LEFT($A2071,3))=312,LEFT($G2071,10)="Unincepted"),VLOOKUP(" ULO",_312_Table1,MATCH(LEFT($B2071,1),_312_Table1_ColumnLookup,0),FALSE),
  IF(AND(VALUE(LEFT($A2071,3))=312,LEFT($G2071,5)="Total",$B2071="G "),VLOOKUP('312'!$F$80,_312_Table1,MATCH('312'!$N$16,_312_Table1_ColumnLookup,0),FALSE),
  IF(AND(VALUE(LEFT($A2071,3))=312,LEFT($G2071,5)="Total",$B2071="O "),VLOOKUP('312'!$F$80,_312_Table1,MATCH('312'!$V$16,_312_Table1_ColumnLookup,0),FALSE),
  IF(AND(VALUE(LEFT($A2071,3))=312,LEFT($G2071,5)="Total",$B2071="Q "),VLOOKUP('312'!$F$80,_312_Table1,MATCH('312'!$X$16,_312_Table1_ColumnLookup,0),FALSE),
  IF(AND(VALUE(LEFT($A2071,3))=312,LEFT($G2071,5)="Total"),VLOOKUP('312'!$F$80,_312_Table1,MATCH(LEFT($B2071,1),_312_Table1_ColumnLookup,0),FALSE),
  IF(AND(VALUE(LEFT($A2071,3))=312,LEN($I2071)=4,$B2071="G"),VLOOKUP($I2071,_312_Table1,MATCH('312'!$N$16,_312_Table1_ColumnLookup,0),FALSE),
  IF(AND(VALUE(LEFT($A2071,3))=312,LEN($I2071)=4,$B2071="O"),VLOOKUP($I2071,_312_Table1,MATCH('312'!$V$16,_312_Table1_ColumnLookup,0),FALSE),
  IF(AND(VALUE(LEFT($A2071,3))=312,LEN($I2071)=4,$B2071="Q"),VLOOKUP($I2071,_312_Table1,MATCH('312'!$X$16,_312_Table1_ColumnLookup,0),FALSE),
  IF(AND(VALUE(LEFT($A2071,3))=312,LEN($I2071)=4),VLOOKUP($I2071,_312_Table1,MATCH(LEFT($B2071,1),_312_Table1_ColumnLookup,0),FALSE)
+N("312"),
  IF(VALUE(LEFT($A2071,3))=313,VLOOKUP(VALUE(MID($B2071,2,1)),_313_Table1,MATCH(MID($B2071,1,1),_313_Table1_ColumnLookup,0),FALSE)
+N("313"),
  IF(AND(VALUE(LEFT($A2071,3))=314,LEN($B2071)=3),VLOOKUP(VALUE(MID($B2071,2,2)),_314_Table1,MATCH(MID($B2071,1,1),_314_Table1_ColumnLookup,0),FALSE),
  IF(VALUE(LEFT($A2071,3))=314,VLOOKUP(VALUE(MID($B2071,2,1)),_314_Table1,MATCH(MID($B2071,1,1),_314_Table1_ColumnLookup,0),FALSE)
+N("314"),
""))))))))))))))))))))))))</f>
        <v>#N/A</v>
      </c>
      <c r="E2071" s="238" t="e">
        <f>IF(AND(VALUE(LEFT($A2071,3))=309,LEN($B2071)=3),VLOOKUP(VALUE(MID($B2071,2,2)),_309_Table2,MATCH(MID($B2071,1,1),_309_Table2_ColumnLookup,0),FALSE),
  IF($C2071="309 LCR SummaryA",OneYearSCR,IF($C2071="309 LCR SummaryB",UltimateSCR,IF(VALUE(LEFT($A2071,3))=309,VLOOKUP(VALUE(MID($B2071,2,1)),_309_Table2,MATCH(MID($B2071,1,1),_309_Table2_ColumnLookup,0),FALSE)
+N("309"),
  IF(VALUE(LEFT($A2071,3))=310,VLOOKUP(VALUE(MID($B2071,2,1)),_310_Table2,MATCH(MID($B2071,1,1),_310_Table2_ColumnLookup,0),FALSE)
+N("310"),
  IF(AND(VALUE(LEFT($A2071,3))=311,LEN($I2071)=4),VLOOKUP($I2071,_311_Table2,MATCH($B2071,_311_Table2_ColumnLookup,0),FALSE),
  IF(AND(VALUE(LEFT($A2071,3))=311,OR($B2071="I2",$B2071="J2",$B2071="K2",$B2071="L2")),VLOOKUP('311'!$G$58,_311_Table2,MATCH(MID($B2071,1,1),_311_Table2_ColumnLookup,0),FALSE),
  IF(AND(VALUE(LEFT($A2071,3))=311,RIGHT($B2071,5)="Total"),VLOOKUP('311'!$G$59,_311_Table2,MATCH(MID($B2071,1,1),_311_Table2_ColumnLookup,0),FALSE),
  IF(VALUE(LEFT($A2071,3))=311,VLOOKUP(VALUE(MID($B2071,2,1)),_311_Table2,MATCH(MID($B2071,1,1),_311_Table2_ColumnLookup,0),FALSE)
+N("311"),
  IF(AND(VALUE(LEFT($A2071,3))=312,LEFT($G2071,10)="Unincepted",$B2071="G "),VLOOKUP(" ULO",_312_Table2,MATCH('312'!$N$16,_312_Table2_ColumnLookup,0),FALSE),
  IF(AND(VALUE(LEFT($A2071,3))=312,LEFT($G2071,10)="Unincepted",$B2071="O "),VLOOKUP(" ULO",_312_Table2,MATCH('312'!$V$16,_312_Table2_ColumnLookup,0),FALSE),
  IF(AND(VALUE(LEFT($A2071,3))=312,LEFT($G2071,10)="Unincepted",$B2071="Q "),VLOOKUP(" ULO",_312_Table2,MATCH('312'!$X$16,_312_Table2_ColumnLookup,0),FALSE),
  IF(AND(VALUE(LEFT($A2071,3))=312,LEFT($G2071,10)="Unincepted"),VLOOKUP(" ULO",_312_Table2,MATCH(LEFT($B2071,1),_312_Table2_ColumnLookup,0),FALSE),
  IF(AND(VALUE(LEFT($A2071,3))=312,LEFT($G2071,5)="Total",$B2071="G "),VLOOKUP('312'!$F$80,_312_Table2,MATCH('312'!$N$16,_312_Table2_ColumnLookup,0),FALSE),
  IF(AND(VALUE(LEFT($A2071,3))=312,LEFT($G2071,5)="Total",$B2071="O "),VLOOKUP('312'!$F$80,_312_Table2,MATCH('312'!$V$16,_312_Table2_ColumnLookup,0),FALSE),
  IF(AND(VALUE(LEFT($A2071,3))=312,LEFT($G2071,5)="Total",$B2071="Q "),VLOOKUP('312'!$F$80,_312_Table2,MATCH('312'!$X$16,_312_Table2_ColumnLookup,0),FALSE),
  IF(AND(VALUE(LEFT($A2071,3))=312,LEFT($G2071,5)="Total"),VLOOKUP('312'!$F$80,_312_Table2,MATCH(LEFT($B2071,1),_312_Table2_ColumnLookup,0),FALSE),
  IF(AND(VALUE(LEFT($A2071,3))=312,LEN($I2071)=4,$B2071="G"),VLOOKUP($I2071,_312_Table2,MATCH('312'!$N$16,_312_Table2_ColumnLookup,0),FALSE),
  IF(AND(VALUE(LEFT($A2071,3))=312,LEN($I2071)=4,$B2071="O"),VLOOKUP($I2071,_312_Table2,MATCH('312'!$V$16,_312_Table2_ColumnLookup,0),FALSE),
  IF(AND(VALUE(LEFT($A2071,3))=312,LEN($I2071)=4,$B2071="Q"),VLOOKUP($I2071,_312_Table2,MATCH('312'!$X$16,_312_Table2_ColumnLookup,0),FALSE),
  IF(AND(VALUE(LEFT($A2071,3))=312,LEN($I2071)=4),VLOOKUP($I2071,_312_Table2,MATCH(LEFT($B2071,1),_312_Table2_ColumnLookup,0),FALSE)
+N("312"),
  IF(VALUE(LEFT($A2071,3))=313,VLOOKUP(VALUE(MID($B2071,2,1)),_313_Table2,MATCH(MID($B2071,1,1),_313_Table2_ColumnLookup,0),FALSE)
+N("313"),
  IF(AND(VALUE(LEFT($A2071,3))=314,LEN($B2071)=3),VLOOKUP(VALUE(MID($B2071,2,2)),_314_Table2,MATCH(MID($B2071,1,1),_314_Table2_ColumnLookup,0),FALSE),
  IF(VALUE(LEFT($A2071,3))=314,VLOOKUP(VALUE(MID($B2071,2,1)),_314_Table2,MATCH(MID($B2071,1,1),_314_Table2_ColumnLookup,0),FALSE)
+N("314"),
""))))))))))))))))))))))))</f>
        <v>#N/A</v>
      </c>
      <c r="F2071" s="238" t="e">
        <f>IF(AND(VALUE(LEFT($A2071,3))=309,LEN($B2071)=3),VLOOKUP(VALUE(MID($B2071,2,2)),_309_Table3,MATCH(MID($B2071,1,1),_309_Table3_ColumnLookup,0),FALSE),
  IF($C2071="309 LCR SummaryA",OneYearSCR,IF($C2071="309 LCR SummaryB",UltimateSCR,IF(VALUE(LEFT($A2071,3))=309,VLOOKUP(VALUE(MID($B2071,2,1)),_309_Table3,MATCH(MID($B2071,1,1),_309_Table3_ColumnLookup,0),FALSE)
+N("309"),
  IF(VALUE(LEFT($A2071,3))=310,VLOOKUP(VALUE(MID($B2071,2,1)),_310_Table3,MATCH(MID($B2071,1,1),_310_Table3_ColumnLookup,0),FALSE)
+N("310"),
  IF(AND(VALUE(LEFT($A2071,3))=311,LEN($I2071)=4),VLOOKUP($I2071,_311_Table3,MATCH($B2071,_311_Table3_ColumnLookup,0),FALSE),
  IF(AND(VALUE(LEFT($A2071,3))=311,OR($B2071="I2",$B2071="J2",$B2071="K2",$B2071="L2")),VLOOKUP('311'!$G$58,_311_Table3,MATCH(MID($B2071,1,1),_311_Table3_ColumnLookup,0),FALSE),
  IF(AND(VALUE(LEFT($A2071,3))=311,RIGHT($B2071,5)="Total"),VLOOKUP('311'!$G$59,_311_Table3,MATCH(MID($B2071,1,1),_311_Table3_ColumnLookup,0),FALSE),
  IF(VALUE(LEFT($A2071,3))=311,VLOOKUP(VALUE(MID($B2071,2,1)),_311_Table3,MATCH(MID($B2071,1,1),_311_Table3_ColumnLookup,0),FALSE)
+N("311"),
  IF(AND(VALUE(LEFT($A2071,3))=312,LEFT($G2071,10)="Unincepted",$B2071="G "),VLOOKUP(" ULO",_312_Table3,MATCH('312'!$N$16,_312_Table3_ColumnLookup,0),FALSE),
  IF(AND(VALUE(LEFT($A2071,3))=312,LEFT($G2071,10)="Unincepted",$B2071="O "),VLOOKUP(" ULO",_312_Table3,MATCH('312'!$V$16,_312_Table3_ColumnLookup,0),FALSE),
  IF(AND(VALUE(LEFT($A2071,3))=312,LEFT($G2071,10)="Unincepted",$B2071="Q "),VLOOKUP(" ULO",_312_Table3,MATCH('312'!$X$16,_312_Table3_ColumnLookup,0),FALSE),
  IF(AND(VALUE(LEFT($A2071,3))=312,LEFT($G2071,10)="Unincepted"),VLOOKUP(" ULO",_312_Table3,MATCH(LEFT($B2071,1),_312_Table3_ColumnLookup,0),FALSE),
  IF(AND(VALUE(LEFT($A2071,3))=312,LEFT($G2071,5)="Total",$B2071="G "),VLOOKUP('312'!$F$80,_312_Table3,MATCH('312'!$N$16,_312_Table3_ColumnLookup,0),FALSE),
  IF(AND(VALUE(LEFT($A2071,3))=312,LEFT($G2071,5)="Total",$B2071="O "),VLOOKUP('312'!$F$80,_312_Table3,MATCH('312'!$V$16,_312_Table3_ColumnLookup,0),FALSE),
  IF(AND(VALUE(LEFT($A2071,3))=312,LEFT($G2071,5)="Total",$B2071="Q "),VLOOKUP('312'!$F$80,_312_Table3,MATCH('312'!$X$16,_312_Table3_ColumnLookup,0),FALSE),
  IF(AND(VALUE(LEFT($A2071,3))=312,LEFT($G2071,5)="Total"),VLOOKUP('312'!$F$80,_312_Table3,MATCH(LEFT($B2071,1),_312_Table3_ColumnLookup,0),FALSE),
  IF(AND(VALUE(LEFT($A2071,3))=312,LEN($I2071)=4,$B2071="G"),VLOOKUP($I2071,_312_Table3,MATCH('312'!$N$16,_312_Table3_ColumnLookup,0),FALSE),
  IF(AND(VALUE(LEFT($A2071,3))=312,LEN($I2071)=4,$B2071="O"),VLOOKUP($I2071,_312_Table3,MATCH('312'!$V$16,_312_Table3_ColumnLookup,0),FALSE),
  IF(AND(VALUE(LEFT($A2071,3))=312,LEN($I2071)=4,$B2071="Q"),VLOOKUP($I2071,_312_Table3,MATCH('312'!$X$16,_312_Table3_ColumnLookup,0),FALSE),
  IF(AND(VALUE(LEFT($A2071,3))=312,LEN($I2071)=4),VLOOKUP($I2071,_312_Table3,MATCH(LEFT($B2071,1),_312_Table3_ColumnLookup,0),FALSE)
+N("312"),
  IF(VALUE(LEFT($A2071,3))=313,VLOOKUP(VALUE(MID($B2071,2,1)),_313_Table3,MATCH(MID($B2071,1,1),_313_Table3_ColumnLookup,0),FALSE)
+N("313"),
  IF(AND(VALUE(LEFT($A2071,3))=314,LEN($B2071)=3),VLOOKUP(VALUE(MID($B2071,2,2)),_314_Table3,MATCH(MID($B2071,1,1),_314_Table3_ColumnLookup,0),FALSE),
  IF(VALUE(LEFT($A2071,3))=314,VLOOKUP(VALUE(MID($B2071,2,1)),_314_Table3,MATCH(MID($B2071,1,1),_314_Table3_ColumnLookup,0),FALSE)
+N("314"),
""))))))))))))))))))))))))</f>
        <v>#N/A</v>
      </c>
      <c r="H2071" s="321" t="str">
        <f>IFERROR(
IF(ISERROR($D2071)=FALSE,$D2071,IF(ISERROR($E2071)=FALSE,$E2071,IF(ISERROR($F2071)=FALSE,$F2071
+N("012 checkboxes"),
IF(
IF(OR(LEFT($A2071,9)="Syndicate",LEFT($A2071,12)="NewSyndicate"),VLOOKUP($A2071,'012'!$J:$ZW,MATCH("Link to button",'012'!$J$1:$ZW$1,0),0)
+N("309 checkbox"),
IF($C2071="309 LCR Summary0",VLOOKUP("Notes990",'309'!$P:$ZZ,MATCH("Link to button",'309'!$P$1:$ZZ$1,0),0)
+N("313 checkboxes"),
IF($C2071="313 Financial Information0LcmVsScr",IF($C2071="309 LCR Summary0",VLOOKUP("LcmVsScr",'309'!$N:$ZZ,MATCH("Link to button",'309'!$N$1:$ZZ$1,0),0),
IF($C2071="313 Financial Information0LcrDocAttached",IF($C2071="309 LCR Summary0",VLOOKUP("LcrDocAttached",'309'!$N:$ZZ,MATCH("Link to button",'309'!$N$1:$ZZ$1,0),
0)))))))=1,TRUE,FALSE)
))),"")</f>
        <v/>
      </c>
    </row>
    <row r="2072" spans="1:8">
      <c r="A2072" s="237" t="e">
        <f>VLOOKUP($G2072,CSVLookups!$B:$R,MATCH(A$1,CSVLookups!$B$1:$R$1,0),FALSE)</f>
        <v>#N/A</v>
      </c>
      <c r="B2072" s="237" t="e">
        <f>VLOOKUP($G2072,CSVLookups!$B:$R,MATCH(B$1,CSVLookups!$B$1:$R$1,0),FALSE)</f>
        <v>#N/A</v>
      </c>
      <c r="C2072" s="238" t="e">
        <f t="shared" si="32"/>
        <v>#N/A</v>
      </c>
      <c r="D2072" s="238" t="e">
        <f>IF(AND(VALUE(LEFT($A2072,3))=309,LEN($B2072)=3),VLOOKUP(VALUE(MID($B2072,2,2)),_309_Table1,MATCH(MID($B2072,1,1),_309_Table1_ColumnLookup,0),FALSE),
  IF($C2072="309 LCR SummaryA",OneYearSCR,IF($C2072="309 LCR SummaryB",UltimateSCR,IF(VALUE(LEFT($A2072,3))=309,VLOOKUP(VALUE(MID($B2072,2,1)),_309_Table1,MATCH(MID($B2072,1,1),_309_Table1_ColumnLookup,0),FALSE)
+N("309"),
  IF(VALUE(LEFT($A2072,3))=310,VLOOKUP(VALUE(MID($B2072,2,1)),_310_Table1,MATCH(MID($B2072,1,1),_310_Table1_ColumnLookup,0),FALSE)
+N("310"),
  IF(AND(VALUE(LEFT($A2072,3))=311,LEN($I2072)=4),VLOOKUP($I2072,_311_Table1,MATCH($B2072,_311_Table1_ColumnLookup,0),FALSE),
  IF(AND(VALUE(LEFT($A2072,3))=311,OR($B2072="I2",$B2072="J2",$B2072="K2",$B2072="L2")),VLOOKUP('311'!$G$58,_311_Table1,MATCH(MID($B2072,1,1),_311_Table1_ColumnLookup,0),FALSE),
  IF(AND(VALUE(LEFT($A2072,3))=311,RIGHT($B2072,5)="Total"),VLOOKUP('311'!$G$59,_311_Table1,MATCH(MID($B2072,1,1),_311_Table1_ColumnLookup,0),FALSE),
  IF(VALUE(LEFT($A2072,3))=311,VLOOKUP(VALUE(MID($B2072,2,1)),_311_Table1,MATCH(MID($B2072,1,1),_311_Table1_ColumnLookup,0),FALSE)
+N("311"),
  IF(AND(VALUE(LEFT($A2072,3))=312,LEFT($G2072,10)="Unincepted",$B2072="G "),VLOOKUP(" ULO",_312_Table1,MATCH('312'!$N$16,_312_Table1_ColumnLookup,0),FALSE),
  IF(AND(VALUE(LEFT($A2072,3))=312,LEFT($G2072,10)="Unincepted",$B2072="O "),VLOOKUP(" ULO",_312_Table1,MATCH('312'!$V$16,_312_Table1_ColumnLookup,0),FALSE),
  IF(AND(VALUE(LEFT($A2072,3))=312,LEFT($G2072,10)="Unincepted",$B2072="Q "),VLOOKUP(" ULO",_312_Table1,MATCH('312'!$X$16,_312_Table1_ColumnLookup,0),FALSE),
  IF(AND(VALUE(LEFT($A2072,3))=312,LEFT($G2072,10)="Unincepted"),VLOOKUP(" ULO",_312_Table1,MATCH(LEFT($B2072,1),_312_Table1_ColumnLookup,0),FALSE),
  IF(AND(VALUE(LEFT($A2072,3))=312,LEFT($G2072,5)="Total",$B2072="G "),VLOOKUP('312'!$F$80,_312_Table1,MATCH('312'!$N$16,_312_Table1_ColumnLookup,0),FALSE),
  IF(AND(VALUE(LEFT($A2072,3))=312,LEFT($G2072,5)="Total",$B2072="O "),VLOOKUP('312'!$F$80,_312_Table1,MATCH('312'!$V$16,_312_Table1_ColumnLookup,0),FALSE),
  IF(AND(VALUE(LEFT($A2072,3))=312,LEFT($G2072,5)="Total",$B2072="Q "),VLOOKUP('312'!$F$80,_312_Table1,MATCH('312'!$X$16,_312_Table1_ColumnLookup,0),FALSE),
  IF(AND(VALUE(LEFT($A2072,3))=312,LEFT($G2072,5)="Total"),VLOOKUP('312'!$F$80,_312_Table1,MATCH(LEFT($B2072,1),_312_Table1_ColumnLookup,0),FALSE),
  IF(AND(VALUE(LEFT($A2072,3))=312,LEN($I2072)=4,$B2072="G"),VLOOKUP($I2072,_312_Table1,MATCH('312'!$N$16,_312_Table1_ColumnLookup,0),FALSE),
  IF(AND(VALUE(LEFT($A2072,3))=312,LEN($I2072)=4,$B2072="O"),VLOOKUP($I2072,_312_Table1,MATCH('312'!$V$16,_312_Table1_ColumnLookup,0),FALSE),
  IF(AND(VALUE(LEFT($A2072,3))=312,LEN($I2072)=4,$B2072="Q"),VLOOKUP($I2072,_312_Table1,MATCH('312'!$X$16,_312_Table1_ColumnLookup,0),FALSE),
  IF(AND(VALUE(LEFT($A2072,3))=312,LEN($I2072)=4),VLOOKUP($I2072,_312_Table1,MATCH(LEFT($B2072,1),_312_Table1_ColumnLookup,0),FALSE)
+N("312"),
  IF(VALUE(LEFT($A2072,3))=313,VLOOKUP(VALUE(MID($B2072,2,1)),_313_Table1,MATCH(MID($B2072,1,1),_313_Table1_ColumnLookup,0),FALSE)
+N("313"),
  IF(AND(VALUE(LEFT($A2072,3))=314,LEN($B2072)=3),VLOOKUP(VALUE(MID($B2072,2,2)),_314_Table1,MATCH(MID($B2072,1,1),_314_Table1_ColumnLookup,0),FALSE),
  IF(VALUE(LEFT($A2072,3))=314,VLOOKUP(VALUE(MID($B2072,2,1)),_314_Table1,MATCH(MID($B2072,1,1),_314_Table1_ColumnLookup,0),FALSE)
+N("314"),
""))))))))))))))))))))))))</f>
        <v>#N/A</v>
      </c>
      <c r="E2072" s="238" t="e">
        <f>IF(AND(VALUE(LEFT($A2072,3))=309,LEN($B2072)=3),VLOOKUP(VALUE(MID($B2072,2,2)),_309_Table2,MATCH(MID($B2072,1,1),_309_Table2_ColumnLookup,0),FALSE),
  IF($C2072="309 LCR SummaryA",OneYearSCR,IF($C2072="309 LCR SummaryB",UltimateSCR,IF(VALUE(LEFT($A2072,3))=309,VLOOKUP(VALUE(MID($B2072,2,1)),_309_Table2,MATCH(MID($B2072,1,1),_309_Table2_ColumnLookup,0),FALSE)
+N("309"),
  IF(VALUE(LEFT($A2072,3))=310,VLOOKUP(VALUE(MID($B2072,2,1)),_310_Table2,MATCH(MID($B2072,1,1),_310_Table2_ColumnLookup,0),FALSE)
+N("310"),
  IF(AND(VALUE(LEFT($A2072,3))=311,LEN($I2072)=4),VLOOKUP($I2072,_311_Table2,MATCH($B2072,_311_Table2_ColumnLookup,0),FALSE),
  IF(AND(VALUE(LEFT($A2072,3))=311,OR($B2072="I2",$B2072="J2",$B2072="K2",$B2072="L2")),VLOOKUP('311'!$G$58,_311_Table2,MATCH(MID($B2072,1,1),_311_Table2_ColumnLookup,0),FALSE),
  IF(AND(VALUE(LEFT($A2072,3))=311,RIGHT($B2072,5)="Total"),VLOOKUP('311'!$G$59,_311_Table2,MATCH(MID($B2072,1,1),_311_Table2_ColumnLookup,0),FALSE),
  IF(VALUE(LEFT($A2072,3))=311,VLOOKUP(VALUE(MID($B2072,2,1)),_311_Table2,MATCH(MID($B2072,1,1),_311_Table2_ColumnLookup,0),FALSE)
+N("311"),
  IF(AND(VALUE(LEFT($A2072,3))=312,LEFT($G2072,10)="Unincepted",$B2072="G "),VLOOKUP(" ULO",_312_Table2,MATCH('312'!$N$16,_312_Table2_ColumnLookup,0),FALSE),
  IF(AND(VALUE(LEFT($A2072,3))=312,LEFT($G2072,10)="Unincepted",$B2072="O "),VLOOKUP(" ULO",_312_Table2,MATCH('312'!$V$16,_312_Table2_ColumnLookup,0),FALSE),
  IF(AND(VALUE(LEFT($A2072,3))=312,LEFT($G2072,10)="Unincepted",$B2072="Q "),VLOOKUP(" ULO",_312_Table2,MATCH('312'!$X$16,_312_Table2_ColumnLookup,0),FALSE),
  IF(AND(VALUE(LEFT($A2072,3))=312,LEFT($G2072,10)="Unincepted"),VLOOKUP(" ULO",_312_Table2,MATCH(LEFT($B2072,1),_312_Table2_ColumnLookup,0),FALSE),
  IF(AND(VALUE(LEFT($A2072,3))=312,LEFT($G2072,5)="Total",$B2072="G "),VLOOKUP('312'!$F$80,_312_Table2,MATCH('312'!$N$16,_312_Table2_ColumnLookup,0),FALSE),
  IF(AND(VALUE(LEFT($A2072,3))=312,LEFT($G2072,5)="Total",$B2072="O "),VLOOKUP('312'!$F$80,_312_Table2,MATCH('312'!$V$16,_312_Table2_ColumnLookup,0),FALSE),
  IF(AND(VALUE(LEFT($A2072,3))=312,LEFT($G2072,5)="Total",$B2072="Q "),VLOOKUP('312'!$F$80,_312_Table2,MATCH('312'!$X$16,_312_Table2_ColumnLookup,0),FALSE),
  IF(AND(VALUE(LEFT($A2072,3))=312,LEFT($G2072,5)="Total"),VLOOKUP('312'!$F$80,_312_Table2,MATCH(LEFT($B2072,1),_312_Table2_ColumnLookup,0),FALSE),
  IF(AND(VALUE(LEFT($A2072,3))=312,LEN($I2072)=4,$B2072="G"),VLOOKUP($I2072,_312_Table2,MATCH('312'!$N$16,_312_Table2_ColumnLookup,0),FALSE),
  IF(AND(VALUE(LEFT($A2072,3))=312,LEN($I2072)=4,$B2072="O"),VLOOKUP($I2072,_312_Table2,MATCH('312'!$V$16,_312_Table2_ColumnLookup,0),FALSE),
  IF(AND(VALUE(LEFT($A2072,3))=312,LEN($I2072)=4,$B2072="Q"),VLOOKUP($I2072,_312_Table2,MATCH('312'!$X$16,_312_Table2_ColumnLookup,0),FALSE),
  IF(AND(VALUE(LEFT($A2072,3))=312,LEN($I2072)=4),VLOOKUP($I2072,_312_Table2,MATCH(LEFT($B2072,1),_312_Table2_ColumnLookup,0),FALSE)
+N("312"),
  IF(VALUE(LEFT($A2072,3))=313,VLOOKUP(VALUE(MID($B2072,2,1)),_313_Table2,MATCH(MID($B2072,1,1),_313_Table2_ColumnLookup,0),FALSE)
+N("313"),
  IF(AND(VALUE(LEFT($A2072,3))=314,LEN($B2072)=3),VLOOKUP(VALUE(MID($B2072,2,2)),_314_Table2,MATCH(MID($B2072,1,1),_314_Table2_ColumnLookup,0),FALSE),
  IF(VALUE(LEFT($A2072,3))=314,VLOOKUP(VALUE(MID($B2072,2,1)),_314_Table2,MATCH(MID($B2072,1,1),_314_Table2_ColumnLookup,0),FALSE)
+N("314"),
""))))))))))))))))))))))))</f>
        <v>#N/A</v>
      </c>
      <c r="F2072" s="238" t="e">
        <f>IF(AND(VALUE(LEFT($A2072,3))=309,LEN($B2072)=3),VLOOKUP(VALUE(MID($B2072,2,2)),_309_Table3,MATCH(MID($B2072,1,1),_309_Table3_ColumnLookup,0),FALSE),
  IF($C2072="309 LCR SummaryA",OneYearSCR,IF($C2072="309 LCR SummaryB",UltimateSCR,IF(VALUE(LEFT($A2072,3))=309,VLOOKUP(VALUE(MID($B2072,2,1)),_309_Table3,MATCH(MID($B2072,1,1),_309_Table3_ColumnLookup,0),FALSE)
+N("309"),
  IF(VALUE(LEFT($A2072,3))=310,VLOOKUP(VALUE(MID($B2072,2,1)),_310_Table3,MATCH(MID($B2072,1,1),_310_Table3_ColumnLookup,0),FALSE)
+N("310"),
  IF(AND(VALUE(LEFT($A2072,3))=311,LEN($I2072)=4),VLOOKUP($I2072,_311_Table3,MATCH($B2072,_311_Table3_ColumnLookup,0),FALSE),
  IF(AND(VALUE(LEFT($A2072,3))=311,OR($B2072="I2",$B2072="J2",$B2072="K2",$B2072="L2")),VLOOKUP('311'!$G$58,_311_Table3,MATCH(MID($B2072,1,1),_311_Table3_ColumnLookup,0),FALSE),
  IF(AND(VALUE(LEFT($A2072,3))=311,RIGHT($B2072,5)="Total"),VLOOKUP('311'!$G$59,_311_Table3,MATCH(MID($B2072,1,1),_311_Table3_ColumnLookup,0),FALSE),
  IF(VALUE(LEFT($A2072,3))=311,VLOOKUP(VALUE(MID($B2072,2,1)),_311_Table3,MATCH(MID($B2072,1,1),_311_Table3_ColumnLookup,0),FALSE)
+N("311"),
  IF(AND(VALUE(LEFT($A2072,3))=312,LEFT($G2072,10)="Unincepted",$B2072="G "),VLOOKUP(" ULO",_312_Table3,MATCH('312'!$N$16,_312_Table3_ColumnLookup,0),FALSE),
  IF(AND(VALUE(LEFT($A2072,3))=312,LEFT($G2072,10)="Unincepted",$B2072="O "),VLOOKUP(" ULO",_312_Table3,MATCH('312'!$V$16,_312_Table3_ColumnLookup,0),FALSE),
  IF(AND(VALUE(LEFT($A2072,3))=312,LEFT($G2072,10)="Unincepted",$B2072="Q "),VLOOKUP(" ULO",_312_Table3,MATCH('312'!$X$16,_312_Table3_ColumnLookup,0),FALSE),
  IF(AND(VALUE(LEFT($A2072,3))=312,LEFT($G2072,10)="Unincepted"),VLOOKUP(" ULO",_312_Table3,MATCH(LEFT($B2072,1),_312_Table3_ColumnLookup,0),FALSE),
  IF(AND(VALUE(LEFT($A2072,3))=312,LEFT($G2072,5)="Total",$B2072="G "),VLOOKUP('312'!$F$80,_312_Table3,MATCH('312'!$N$16,_312_Table3_ColumnLookup,0),FALSE),
  IF(AND(VALUE(LEFT($A2072,3))=312,LEFT($G2072,5)="Total",$B2072="O "),VLOOKUP('312'!$F$80,_312_Table3,MATCH('312'!$V$16,_312_Table3_ColumnLookup,0),FALSE),
  IF(AND(VALUE(LEFT($A2072,3))=312,LEFT($G2072,5)="Total",$B2072="Q "),VLOOKUP('312'!$F$80,_312_Table3,MATCH('312'!$X$16,_312_Table3_ColumnLookup,0),FALSE),
  IF(AND(VALUE(LEFT($A2072,3))=312,LEFT($G2072,5)="Total"),VLOOKUP('312'!$F$80,_312_Table3,MATCH(LEFT($B2072,1),_312_Table3_ColumnLookup,0),FALSE),
  IF(AND(VALUE(LEFT($A2072,3))=312,LEN($I2072)=4,$B2072="G"),VLOOKUP($I2072,_312_Table3,MATCH('312'!$N$16,_312_Table3_ColumnLookup,0),FALSE),
  IF(AND(VALUE(LEFT($A2072,3))=312,LEN($I2072)=4,$B2072="O"),VLOOKUP($I2072,_312_Table3,MATCH('312'!$V$16,_312_Table3_ColumnLookup,0),FALSE),
  IF(AND(VALUE(LEFT($A2072,3))=312,LEN($I2072)=4,$B2072="Q"),VLOOKUP($I2072,_312_Table3,MATCH('312'!$X$16,_312_Table3_ColumnLookup,0),FALSE),
  IF(AND(VALUE(LEFT($A2072,3))=312,LEN($I2072)=4),VLOOKUP($I2072,_312_Table3,MATCH(LEFT($B2072,1),_312_Table3_ColumnLookup,0),FALSE)
+N("312"),
  IF(VALUE(LEFT($A2072,3))=313,VLOOKUP(VALUE(MID($B2072,2,1)),_313_Table3,MATCH(MID($B2072,1,1),_313_Table3_ColumnLookup,0),FALSE)
+N("313"),
  IF(AND(VALUE(LEFT($A2072,3))=314,LEN($B2072)=3),VLOOKUP(VALUE(MID($B2072,2,2)),_314_Table3,MATCH(MID($B2072,1,1),_314_Table3_ColumnLookup,0),FALSE),
  IF(VALUE(LEFT($A2072,3))=314,VLOOKUP(VALUE(MID($B2072,2,1)),_314_Table3,MATCH(MID($B2072,1,1),_314_Table3_ColumnLookup,0),FALSE)
+N("314"),
""))))))))))))))))))))))))</f>
        <v>#N/A</v>
      </c>
      <c r="H2072" s="321" t="str">
        <f>IFERROR(
IF(ISERROR($D2072)=FALSE,$D2072,IF(ISERROR($E2072)=FALSE,$E2072,IF(ISERROR($F2072)=FALSE,$F2072
+N("012 checkboxes"),
IF(
IF(OR(LEFT($A2072,9)="Syndicate",LEFT($A2072,12)="NewSyndicate"),VLOOKUP($A2072,'012'!$J:$ZW,MATCH("Link to button",'012'!$J$1:$ZW$1,0),0)
+N("309 checkbox"),
IF($C2072="309 LCR Summary0",VLOOKUP("Notes990",'309'!$P:$ZZ,MATCH("Link to button",'309'!$P$1:$ZZ$1,0),0)
+N("313 checkboxes"),
IF($C2072="313 Financial Information0LcmVsScr",IF($C2072="309 LCR Summary0",VLOOKUP("LcmVsScr",'309'!$N:$ZZ,MATCH("Link to button",'309'!$N$1:$ZZ$1,0),0),
IF($C2072="313 Financial Information0LcrDocAttached",IF($C2072="309 LCR Summary0",VLOOKUP("LcrDocAttached",'309'!$N:$ZZ,MATCH("Link to button",'309'!$N$1:$ZZ$1,0),
0)))))))=1,TRUE,FALSE)
))),"")</f>
        <v/>
      </c>
    </row>
    <row r="2073" spans="1:8">
      <c r="A2073" s="237" t="e">
        <f>VLOOKUP($G2073,CSVLookups!$B:$R,MATCH(A$1,CSVLookups!$B$1:$R$1,0),FALSE)</f>
        <v>#N/A</v>
      </c>
      <c r="B2073" s="237" t="e">
        <f>VLOOKUP($G2073,CSVLookups!$B:$R,MATCH(B$1,CSVLookups!$B$1:$R$1,0),FALSE)</f>
        <v>#N/A</v>
      </c>
      <c r="C2073" s="238" t="e">
        <f t="shared" si="32"/>
        <v>#N/A</v>
      </c>
      <c r="D2073" s="238" t="e">
        <f>IF(AND(VALUE(LEFT($A2073,3))=309,LEN($B2073)=3),VLOOKUP(VALUE(MID($B2073,2,2)),_309_Table1,MATCH(MID($B2073,1,1),_309_Table1_ColumnLookup,0),FALSE),
  IF($C2073="309 LCR SummaryA",OneYearSCR,IF($C2073="309 LCR SummaryB",UltimateSCR,IF(VALUE(LEFT($A2073,3))=309,VLOOKUP(VALUE(MID($B2073,2,1)),_309_Table1,MATCH(MID($B2073,1,1),_309_Table1_ColumnLookup,0),FALSE)
+N("309"),
  IF(VALUE(LEFT($A2073,3))=310,VLOOKUP(VALUE(MID($B2073,2,1)),_310_Table1,MATCH(MID($B2073,1,1),_310_Table1_ColumnLookup,0),FALSE)
+N("310"),
  IF(AND(VALUE(LEFT($A2073,3))=311,LEN($I2073)=4),VLOOKUP($I2073,_311_Table1,MATCH($B2073,_311_Table1_ColumnLookup,0),FALSE),
  IF(AND(VALUE(LEFT($A2073,3))=311,OR($B2073="I2",$B2073="J2",$B2073="K2",$B2073="L2")),VLOOKUP('311'!$G$58,_311_Table1,MATCH(MID($B2073,1,1),_311_Table1_ColumnLookup,0),FALSE),
  IF(AND(VALUE(LEFT($A2073,3))=311,RIGHT($B2073,5)="Total"),VLOOKUP('311'!$G$59,_311_Table1,MATCH(MID($B2073,1,1),_311_Table1_ColumnLookup,0),FALSE),
  IF(VALUE(LEFT($A2073,3))=311,VLOOKUP(VALUE(MID($B2073,2,1)),_311_Table1,MATCH(MID($B2073,1,1),_311_Table1_ColumnLookup,0),FALSE)
+N("311"),
  IF(AND(VALUE(LEFT($A2073,3))=312,LEFT($G2073,10)="Unincepted",$B2073="G "),VLOOKUP(" ULO",_312_Table1,MATCH('312'!$N$16,_312_Table1_ColumnLookup,0),FALSE),
  IF(AND(VALUE(LEFT($A2073,3))=312,LEFT($G2073,10)="Unincepted",$B2073="O "),VLOOKUP(" ULO",_312_Table1,MATCH('312'!$V$16,_312_Table1_ColumnLookup,0),FALSE),
  IF(AND(VALUE(LEFT($A2073,3))=312,LEFT($G2073,10)="Unincepted",$B2073="Q "),VLOOKUP(" ULO",_312_Table1,MATCH('312'!$X$16,_312_Table1_ColumnLookup,0),FALSE),
  IF(AND(VALUE(LEFT($A2073,3))=312,LEFT($G2073,10)="Unincepted"),VLOOKUP(" ULO",_312_Table1,MATCH(LEFT($B2073,1),_312_Table1_ColumnLookup,0),FALSE),
  IF(AND(VALUE(LEFT($A2073,3))=312,LEFT($G2073,5)="Total",$B2073="G "),VLOOKUP('312'!$F$80,_312_Table1,MATCH('312'!$N$16,_312_Table1_ColumnLookup,0),FALSE),
  IF(AND(VALUE(LEFT($A2073,3))=312,LEFT($G2073,5)="Total",$B2073="O "),VLOOKUP('312'!$F$80,_312_Table1,MATCH('312'!$V$16,_312_Table1_ColumnLookup,0),FALSE),
  IF(AND(VALUE(LEFT($A2073,3))=312,LEFT($G2073,5)="Total",$B2073="Q "),VLOOKUP('312'!$F$80,_312_Table1,MATCH('312'!$X$16,_312_Table1_ColumnLookup,0),FALSE),
  IF(AND(VALUE(LEFT($A2073,3))=312,LEFT($G2073,5)="Total"),VLOOKUP('312'!$F$80,_312_Table1,MATCH(LEFT($B2073,1),_312_Table1_ColumnLookup,0),FALSE),
  IF(AND(VALUE(LEFT($A2073,3))=312,LEN($I2073)=4,$B2073="G"),VLOOKUP($I2073,_312_Table1,MATCH('312'!$N$16,_312_Table1_ColumnLookup,0),FALSE),
  IF(AND(VALUE(LEFT($A2073,3))=312,LEN($I2073)=4,$B2073="O"),VLOOKUP($I2073,_312_Table1,MATCH('312'!$V$16,_312_Table1_ColumnLookup,0),FALSE),
  IF(AND(VALUE(LEFT($A2073,3))=312,LEN($I2073)=4,$B2073="Q"),VLOOKUP($I2073,_312_Table1,MATCH('312'!$X$16,_312_Table1_ColumnLookup,0),FALSE),
  IF(AND(VALUE(LEFT($A2073,3))=312,LEN($I2073)=4),VLOOKUP($I2073,_312_Table1,MATCH(LEFT($B2073,1),_312_Table1_ColumnLookup,0),FALSE)
+N("312"),
  IF(VALUE(LEFT($A2073,3))=313,VLOOKUP(VALUE(MID($B2073,2,1)),_313_Table1,MATCH(MID($B2073,1,1),_313_Table1_ColumnLookup,0),FALSE)
+N("313"),
  IF(AND(VALUE(LEFT($A2073,3))=314,LEN($B2073)=3),VLOOKUP(VALUE(MID($B2073,2,2)),_314_Table1,MATCH(MID($B2073,1,1),_314_Table1_ColumnLookup,0),FALSE),
  IF(VALUE(LEFT($A2073,3))=314,VLOOKUP(VALUE(MID($B2073,2,1)),_314_Table1,MATCH(MID($B2073,1,1),_314_Table1_ColumnLookup,0),FALSE)
+N("314"),
""))))))))))))))))))))))))</f>
        <v>#N/A</v>
      </c>
      <c r="E2073" s="238" t="e">
        <f>IF(AND(VALUE(LEFT($A2073,3))=309,LEN($B2073)=3),VLOOKUP(VALUE(MID($B2073,2,2)),_309_Table2,MATCH(MID($B2073,1,1),_309_Table2_ColumnLookup,0),FALSE),
  IF($C2073="309 LCR SummaryA",OneYearSCR,IF($C2073="309 LCR SummaryB",UltimateSCR,IF(VALUE(LEFT($A2073,3))=309,VLOOKUP(VALUE(MID($B2073,2,1)),_309_Table2,MATCH(MID($B2073,1,1),_309_Table2_ColumnLookup,0),FALSE)
+N("309"),
  IF(VALUE(LEFT($A2073,3))=310,VLOOKUP(VALUE(MID($B2073,2,1)),_310_Table2,MATCH(MID($B2073,1,1),_310_Table2_ColumnLookup,0),FALSE)
+N("310"),
  IF(AND(VALUE(LEFT($A2073,3))=311,LEN($I2073)=4),VLOOKUP($I2073,_311_Table2,MATCH($B2073,_311_Table2_ColumnLookup,0),FALSE),
  IF(AND(VALUE(LEFT($A2073,3))=311,OR($B2073="I2",$B2073="J2",$B2073="K2",$B2073="L2")),VLOOKUP('311'!$G$58,_311_Table2,MATCH(MID($B2073,1,1),_311_Table2_ColumnLookup,0),FALSE),
  IF(AND(VALUE(LEFT($A2073,3))=311,RIGHT($B2073,5)="Total"),VLOOKUP('311'!$G$59,_311_Table2,MATCH(MID($B2073,1,1),_311_Table2_ColumnLookup,0),FALSE),
  IF(VALUE(LEFT($A2073,3))=311,VLOOKUP(VALUE(MID($B2073,2,1)),_311_Table2,MATCH(MID($B2073,1,1),_311_Table2_ColumnLookup,0),FALSE)
+N("311"),
  IF(AND(VALUE(LEFT($A2073,3))=312,LEFT($G2073,10)="Unincepted",$B2073="G "),VLOOKUP(" ULO",_312_Table2,MATCH('312'!$N$16,_312_Table2_ColumnLookup,0),FALSE),
  IF(AND(VALUE(LEFT($A2073,3))=312,LEFT($G2073,10)="Unincepted",$B2073="O "),VLOOKUP(" ULO",_312_Table2,MATCH('312'!$V$16,_312_Table2_ColumnLookup,0),FALSE),
  IF(AND(VALUE(LEFT($A2073,3))=312,LEFT($G2073,10)="Unincepted",$B2073="Q "),VLOOKUP(" ULO",_312_Table2,MATCH('312'!$X$16,_312_Table2_ColumnLookup,0),FALSE),
  IF(AND(VALUE(LEFT($A2073,3))=312,LEFT($G2073,10)="Unincepted"),VLOOKUP(" ULO",_312_Table2,MATCH(LEFT($B2073,1),_312_Table2_ColumnLookup,0),FALSE),
  IF(AND(VALUE(LEFT($A2073,3))=312,LEFT($G2073,5)="Total",$B2073="G "),VLOOKUP('312'!$F$80,_312_Table2,MATCH('312'!$N$16,_312_Table2_ColumnLookup,0),FALSE),
  IF(AND(VALUE(LEFT($A2073,3))=312,LEFT($G2073,5)="Total",$B2073="O "),VLOOKUP('312'!$F$80,_312_Table2,MATCH('312'!$V$16,_312_Table2_ColumnLookup,0),FALSE),
  IF(AND(VALUE(LEFT($A2073,3))=312,LEFT($G2073,5)="Total",$B2073="Q "),VLOOKUP('312'!$F$80,_312_Table2,MATCH('312'!$X$16,_312_Table2_ColumnLookup,0),FALSE),
  IF(AND(VALUE(LEFT($A2073,3))=312,LEFT($G2073,5)="Total"),VLOOKUP('312'!$F$80,_312_Table2,MATCH(LEFT($B2073,1),_312_Table2_ColumnLookup,0),FALSE),
  IF(AND(VALUE(LEFT($A2073,3))=312,LEN($I2073)=4,$B2073="G"),VLOOKUP($I2073,_312_Table2,MATCH('312'!$N$16,_312_Table2_ColumnLookup,0),FALSE),
  IF(AND(VALUE(LEFT($A2073,3))=312,LEN($I2073)=4,$B2073="O"),VLOOKUP($I2073,_312_Table2,MATCH('312'!$V$16,_312_Table2_ColumnLookup,0),FALSE),
  IF(AND(VALUE(LEFT($A2073,3))=312,LEN($I2073)=4,$B2073="Q"),VLOOKUP($I2073,_312_Table2,MATCH('312'!$X$16,_312_Table2_ColumnLookup,0),FALSE),
  IF(AND(VALUE(LEFT($A2073,3))=312,LEN($I2073)=4),VLOOKUP($I2073,_312_Table2,MATCH(LEFT($B2073,1),_312_Table2_ColumnLookup,0),FALSE)
+N("312"),
  IF(VALUE(LEFT($A2073,3))=313,VLOOKUP(VALUE(MID($B2073,2,1)),_313_Table2,MATCH(MID($B2073,1,1),_313_Table2_ColumnLookup,0),FALSE)
+N("313"),
  IF(AND(VALUE(LEFT($A2073,3))=314,LEN($B2073)=3),VLOOKUP(VALUE(MID($B2073,2,2)),_314_Table2,MATCH(MID($B2073,1,1),_314_Table2_ColumnLookup,0),FALSE),
  IF(VALUE(LEFT($A2073,3))=314,VLOOKUP(VALUE(MID($B2073,2,1)),_314_Table2,MATCH(MID($B2073,1,1),_314_Table2_ColumnLookup,0),FALSE)
+N("314"),
""))))))))))))))))))))))))</f>
        <v>#N/A</v>
      </c>
      <c r="F2073" s="238" t="e">
        <f>IF(AND(VALUE(LEFT($A2073,3))=309,LEN($B2073)=3),VLOOKUP(VALUE(MID($B2073,2,2)),_309_Table3,MATCH(MID($B2073,1,1),_309_Table3_ColumnLookup,0),FALSE),
  IF($C2073="309 LCR SummaryA",OneYearSCR,IF($C2073="309 LCR SummaryB",UltimateSCR,IF(VALUE(LEFT($A2073,3))=309,VLOOKUP(VALUE(MID($B2073,2,1)),_309_Table3,MATCH(MID($B2073,1,1),_309_Table3_ColumnLookup,0),FALSE)
+N("309"),
  IF(VALUE(LEFT($A2073,3))=310,VLOOKUP(VALUE(MID($B2073,2,1)),_310_Table3,MATCH(MID($B2073,1,1),_310_Table3_ColumnLookup,0),FALSE)
+N("310"),
  IF(AND(VALUE(LEFT($A2073,3))=311,LEN($I2073)=4),VLOOKUP($I2073,_311_Table3,MATCH($B2073,_311_Table3_ColumnLookup,0),FALSE),
  IF(AND(VALUE(LEFT($A2073,3))=311,OR($B2073="I2",$B2073="J2",$B2073="K2",$B2073="L2")),VLOOKUP('311'!$G$58,_311_Table3,MATCH(MID($B2073,1,1),_311_Table3_ColumnLookup,0),FALSE),
  IF(AND(VALUE(LEFT($A2073,3))=311,RIGHT($B2073,5)="Total"),VLOOKUP('311'!$G$59,_311_Table3,MATCH(MID($B2073,1,1),_311_Table3_ColumnLookup,0),FALSE),
  IF(VALUE(LEFT($A2073,3))=311,VLOOKUP(VALUE(MID($B2073,2,1)),_311_Table3,MATCH(MID($B2073,1,1),_311_Table3_ColumnLookup,0),FALSE)
+N("311"),
  IF(AND(VALUE(LEFT($A2073,3))=312,LEFT($G2073,10)="Unincepted",$B2073="G "),VLOOKUP(" ULO",_312_Table3,MATCH('312'!$N$16,_312_Table3_ColumnLookup,0),FALSE),
  IF(AND(VALUE(LEFT($A2073,3))=312,LEFT($G2073,10)="Unincepted",$B2073="O "),VLOOKUP(" ULO",_312_Table3,MATCH('312'!$V$16,_312_Table3_ColumnLookup,0),FALSE),
  IF(AND(VALUE(LEFT($A2073,3))=312,LEFT($G2073,10)="Unincepted",$B2073="Q "),VLOOKUP(" ULO",_312_Table3,MATCH('312'!$X$16,_312_Table3_ColumnLookup,0),FALSE),
  IF(AND(VALUE(LEFT($A2073,3))=312,LEFT($G2073,10)="Unincepted"),VLOOKUP(" ULO",_312_Table3,MATCH(LEFT($B2073,1),_312_Table3_ColumnLookup,0),FALSE),
  IF(AND(VALUE(LEFT($A2073,3))=312,LEFT($G2073,5)="Total",$B2073="G "),VLOOKUP('312'!$F$80,_312_Table3,MATCH('312'!$N$16,_312_Table3_ColumnLookup,0),FALSE),
  IF(AND(VALUE(LEFT($A2073,3))=312,LEFT($G2073,5)="Total",$B2073="O "),VLOOKUP('312'!$F$80,_312_Table3,MATCH('312'!$V$16,_312_Table3_ColumnLookup,0),FALSE),
  IF(AND(VALUE(LEFT($A2073,3))=312,LEFT($G2073,5)="Total",$B2073="Q "),VLOOKUP('312'!$F$80,_312_Table3,MATCH('312'!$X$16,_312_Table3_ColumnLookup,0),FALSE),
  IF(AND(VALUE(LEFT($A2073,3))=312,LEFT($G2073,5)="Total"),VLOOKUP('312'!$F$80,_312_Table3,MATCH(LEFT($B2073,1),_312_Table3_ColumnLookup,0),FALSE),
  IF(AND(VALUE(LEFT($A2073,3))=312,LEN($I2073)=4,$B2073="G"),VLOOKUP($I2073,_312_Table3,MATCH('312'!$N$16,_312_Table3_ColumnLookup,0),FALSE),
  IF(AND(VALUE(LEFT($A2073,3))=312,LEN($I2073)=4,$B2073="O"),VLOOKUP($I2073,_312_Table3,MATCH('312'!$V$16,_312_Table3_ColumnLookup,0),FALSE),
  IF(AND(VALUE(LEFT($A2073,3))=312,LEN($I2073)=4,$B2073="Q"),VLOOKUP($I2073,_312_Table3,MATCH('312'!$X$16,_312_Table3_ColumnLookup,0),FALSE),
  IF(AND(VALUE(LEFT($A2073,3))=312,LEN($I2073)=4),VLOOKUP($I2073,_312_Table3,MATCH(LEFT($B2073,1),_312_Table3_ColumnLookup,0),FALSE)
+N("312"),
  IF(VALUE(LEFT($A2073,3))=313,VLOOKUP(VALUE(MID($B2073,2,1)),_313_Table3,MATCH(MID($B2073,1,1),_313_Table3_ColumnLookup,0),FALSE)
+N("313"),
  IF(AND(VALUE(LEFT($A2073,3))=314,LEN($B2073)=3),VLOOKUP(VALUE(MID($B2073,2,2)),_314_Table3,MATCH(MID($B2073,1,1),_314_Table3_ColumnLookup,0),FALSE),
  IF(VALUE(LEFT($A2073,3))=314,VLOOKUP(VALUE(MID($B2073,2,1)),_314_Table3,MATCH(MID($B2073,1,1),_314_Table3_ColumnLookup,0),FALSE)
+N("314"),
""))))))))))))))))))))))))</f>
        <v>#N/A</v>
      </c>
      <c r="H2073" s="321" t="str">
        <f>IFERROR(
IF(ISERROR($D2073)=FALSE,$D2073,IF(ISERROR($E2073)=FALSE,$E2073,IF(ISERROR($F2073)=FALSE,$F2073
+N("012 checkboxes"),
IF(
IF(OR(LEFT($A2073,9)="Syndicate",LEFT($A2073,12)="NewSyndicate"),VLOOKUP($A2073,'012'!$J:$ZW,MATCH("Link to button",'012'!$J$1:$ZW$1,0),0)
+N("309 checkbox"),
IF($C2073="309 LCR Summary0",VLOOKUP("Notes990",'309'!$P:$ZZ,MATCH("Link to button",'309'!$P$1:$ZZ$1,0),0)
+N("313 checkboxes"),
IF($C2073="313 Financial Information0LcmVsScr",IF($C2073="309 LCR Summary0",VLOOKUP("LcmVsScr",'309'!$N:$ZZ,MATCH("Link to button",'309'!$N$1:$ZZ$1,0),0),
IF($C2073="313 Financial Information0LcrDocAttached",IF($C2073="309 LCR Summary0",VLOOKUP("LcrDocAttached",'309'!$N:$ZZ,MATCH("Link to button",'309'!$N$1:$ZZ$1,0),
0)))))))=1,TRUE,FALSE)
))),"")</f>
        <v/>
      </c>
    </row>
    <row r="2074" spans="1:8">
      <c r="A2074" s="237" t="e">
        <f>VLOOKUP($G2074,CSVLookups!$B:$R,MATCH(A$1,CSVLookups!$B$1:$R$1,0),FALSE)</f>
        <v>#N/A</v>
      </c>
      <c r="B2074" s="237" t="e">
        <f>VLOOKUP($G2074,CSVLookups!$B:$R,MATCH(B$1,CSVLookups!$B$1:$R$1,0),FALSE)</f>
        <v>#N/A</v>
      </c>
      <c r="C2074" s="238" t="e">
        <f t="shared" si="32"/>
        <v>#N/A</v>
      </c>
      <c r="D2074" s="238" t="e">
        <f>IF(AND(VALUE(LEFT($A2074,3))=309,LEN($B2074)=3),VLOOKUP(VALUE(MID($B2074,2,2)),_309_Table1,MATCH(MID($B2074,1,1),_309_Table1_ColumnLookup,0),FALSE),
  IF($C2074="309 LCR SummaryA",OneYearSCR,IF($C2074="309 LCR SummaryB",UltimateSCR,IF(VALUE(LEFT($A2074,3))=309,VLOOKUP(VALUE(MID($B2074,2,1)),_309_Table1,MATCH(MID($B2074,1,1),_309_Table1_ColumnLookup,0),FALSE)
+N("309"),
  IF(VALUE(LEFT($A2074,3))=310,VLOOKUP(VALUE(MID($B2074,2,1)),_310_Table1,MATCH(MID($B2074,1,1),_310_Table1_ColumnLookup,0),FALSE)
+N("310"),
  IF(AND(VALUE(LEFT($A2074,3))=311,LEN($I2074)=4),VLOOKUP($I2074,_311_Table1,MATCH($B2074,_311_Table1_ColumnLookup,0),FALSE),
  IF(AND(VALUE(LEFT($A2074,3))=311,OR($B2074="I2",$B2074="J2",$B2074="K2",$B2074="L2")),VLOOKUP('311'!$G$58,_311_Table1,MATCH(MID($B2074,1,1),_311_Table1_ColumnLookup,0),FALSE),
  IF(AND(VALUE(LEFT($A2074,3))=311,RIGHT($B2074,5)="Total"),VLOOKUP('311'!$G$59,_311_Table1,MATCH(MID($B2074,1,1),_311_Table1_ColumnLookup,0),FALSE),
  IF(VALUE(LEFT($A2074,3))=311,VLOOKUP(VALUE(MID($B2074,2,1)),_311_Table1,MATCH(MID($B2074,1,1),_311_Table1_ColumnLookup,0),FALSE)
+N("311"),
  IF(AND(VALUE(LEFT($A2074,3))=312,LEFT($G2074,10)="Unincepted",$B2074="G "),VLOOKUP(" ULO",_312_Table1,MATCH('312'!$N$16,_312_Table1_ColumnLookup,0),FALSE),
  IF(AND(VALUE(LEFT($A2074,3))=312,LEFT($G2074,10)="Unincepted",$B2074="O "),VLOOKUP(" ULO",_312_Table1,MATCH('312'!$V$16,_312_Table1_ColumnLookup,0),FALSE),
  IF(AND(VALUE(LEFT($A2074,3))=312,LEFT($G2074,10)="Unincepted",$B2074="Q "),VLOOKUP(" ULO",_312_Table1,MATCH('312'!$X$16,_312_Table1_ColumnLookup,0),FALSE),
  IF(AND(VALUE(LEFT($A2074,3))=312,LEFT($G2074,10)="Unincepted"),VLOOKUP(" ULO",_312_Table1,MATCH(LEFT($B2074,1),_312_Table1_ColumnLookup,0),FALSE),
  IF(AND(VALUE(LEFT($A2074,3))=312,LEFT($G2074,5)="Total",$B2074="G "),VLOOKUP('312'!$F$80,_312_Table1,MATCH('312'!$N$16,_312_Table1_ColumnLookup,0),FALSE),
  IF(AND(VALUE(LEFT($A2074,3))=312,LEFT($G2074,5)="Total",$B2074="O "),VLOOKUP('312'!$F$80,_312_Table1,MATCH('312'!$V$16,_312_Table1_ColumnLookup,0),FALSE),
  IF(AND(VALUE(LEFT($A2074,3))=312,LEFT($G2074,5)="Total",$B2074="Q "),VLOOKUP('312'!$F$80,_312_Table1,MATCH('312'!$X$16,_312_Table1_ColumnLookup,0),FALSE),
  IF(AND(VALUE(LEFT($A2074,3))=312,LEFT($G2074,5)="Total"),VLOOKUP('312'!$F$80,_312_Table1,MATCH(LEFT($B2074,1),_312_Table1_ColumnLookup,0),FALSE),
  IF(AND(VALUE(LEFT($A2074,3))=312,LEN($I2074)=4,$B2074="G"),VLOOKUP($I2074,_312_Table1,MATCH('312'!$N$16,_312_Table1_ColumnLookup,0),FALSE),
  IF(AND(VALUE(LEFT($A2074,3))=312,LEN($I2074)=4,$B2074="O"),VLOOKUP($I2074,_312_Table1,MATCH('312'!$V$16,_312_Table1_ColumnLookup,0),FALSE),
  IF(AND(VALUE(LEFT($A2074,3))=312,LEN($I2074)=4,$B2074="Q"),VLOOKUP($I2074,_312_Table1,MATCH('312'!$X$16,_312_Table1_ColumnLookup,0),FALSE),
  IF(AND(VALUE(LEFT($A2074,3))=312,LEN($I2074)=4),VLOOKUP($I2074,_312_Table1,MATCH(LEFT($B2074,1),_312_Table1_ColumnLookup,0),FALSE)
+N("312"),
  IF(VALUE(LEFT($A2074,3))=313,VLOOKUP(VALUE(MID($B2074,2,1)),_313_Table1,MATCH(MID($B2074,1,1),_313_Table1_ColumnLookup,0),FALSE)
+N("313"),
  IF(AND(VALUE(LEFT($A2074,3))=314,LEN($B2074)=3),VLOOKUP(VALUE(MID($B2074,2,2)),_314_Table1,MATCH(MID($B2074,1,1),_314_Table1_ColumnLookup,0),FALSE),
  IF(VALUE(LEFT($A2074,3))=314,VLOOKUP(VALUE(MID($B2074,2,1)),_314_Table1,MATCH(MID($B2074,1,1),_314_Table1_ColumnLookup,0),FALSE)
+N("314"),
""))))))))))))))))))))))))</f>
        <v>#N/A</v>
      </c>
      <c r="E2074" s="238" t="e">
        <f>IF(AND(VALUE(LEFT($A2074,3))=309,LEN($B2074)=3),VLOOKUP(VALUE(MID($B2074,2,2)),_309_Table2,MATCH(MID($B2074,1,1),_309_Table2_ColumnLookup,0),FALSE),
  IF($C2074="309 LCR SummaryA",OneYearSCR,IF($C2074="309 LCR SummaryB",UltimateSCR,IF(VALUE(LEFT($A2074,3))=309,VLOOKUP(VALUE(MID($B2074,2,1)),_309_Table2,MATCH(MID($B2074,1,1),_309_Table2_ColumnLookup,0),FALSE)
+N("309"),
  IF(VALUE(LEFT($A2074,3))=310,VLOOKUP(VALUE(MID($B2074,2,1)),_310_Table2,MATCH(MID($B2074,1,1),_310_Table2_ColumnLookup,0),FALSE)
+N("310"),
  IF(AND(VALUE(LEFT($A2074,3))=311,LEN($I2074)=4),VLOOKUP($I2074,_311_Table2,MATCH($B2074,_311_Table2_ColumnLookup,0),FALSE),
  IF(AND(VALUE(LEFT($A2074,3))=311,OR($B2074="I2",$B2074="J2",$B2074="K2",$B2074="L2")),VLOOKUP('311'!$G$58,_311_Table2,MATCH(MID($B2074,1,1),_311_Table2_ColumnLookup,0),FALSE),
  IF(AND(VALUE(LEFT($A2074,3))=311,RIGHT($B2074,5)="Total"),VLOOKUP('311'!$G$59,_311_Table2,MATCH(MID($B2074,1,1),_311_Table2_ColumnLookup,0),FALSE),
  IF(VALUE(LEFT($A2074,3))=311,VLOOKUP(VALUE(MID($B2074,2,1)),_311_Table2,MATCH(MID($B2074,1,1),_311_Table2_ColumnLookup,0),FALSE)
+N("311"),
  IF(AND(VALUE(LEFT($A2074,3))=312,LEFT($G2074,10)="Unincepted",$B2074="G "),VLOOKUP(" ULO",_312_Table2,MATCH('312'!$N$16,_312_Table2_ColumnLookup,0),FALSE),
  IF(AND(VALUE(LEFT($A2074,3))=312,LEFT($G2074,10)="Unincepted",$B2074="O "),VLOOKUP(" ULO",_312_Table2,MATCH('312'!$V$16,_312_Table2_ColumnLookup,0),FALSE),
  IF(AND(VALUE(LEFT($A2074,3))=312,LEFT($G2074,10)="Unincepted",$B2074="Q "),VLOOKUP(" ULO",_312_Table2,MATCH('312'!$X$16,_312_Table2_ColumnLookup,0),FALSE),
  IF(AND(VALUE(LEFT($A2074,3))=312,LEFT($G2074,10)="Unincepted"),VLOOKUP(" ULO",_312_Table2,MATCH(LEFT($B2074,1),_312_Table2_ColumnLookup,0),FALSE),
  IF(AND(VALUE(LEFT($A2074,3))=312,LEFT($G2074,5)="Total",$B2074="G "),VLOOKUP('312'!$F$80,_312_Table2,MATCH('312'!$N$16,_312_Table2_ColumnLookup,0),FALSE),
  IF(AND(VALUE(LEFT($A2074,3))=312,LEFT($G2074,5)="Total",$B2074="O "),VLOOKUP('312'!$F$80,_312_Table2,MATCH('312'!$V$16,_312_Table2_ColumnLookup,0),FALSE),
  IF(AND(VALUE(LEFT($A2074,3))=312,LEFT($G2074,5)="Total",$B2074="Q "),VLOOKUP('312'!$F$80,_312_Table2,MATCH('312'!$X$16,_312_Table2_ColumnLookup,0),FALSE),
  IF(AND(VALUE(LEFT($A2074,3))=312,LEFT($G2074,5)="Total"),VLOOKUP('312'!$F$80,_312_Table2,MATCH(LEFT($B2074,1),_312_Table2_ColumnLookup,0),FALSE),
  IF(AND(VALUE(LEFT($A2074,3))=312,LEN($I2074)=4,$B2074="G"),VLOOKUP($I2074,_312_Table2,MATCH('312'!$N$16,_312_Table2_ColumnLookup,0),FALSE),
  IF(AND(VALUE(LEFT($A2074,3))=312,LEN($I2074)=4,$B2074="O"),VLOOKUP($I2074,_312_Table2,MATCH('312'!$V$16,_312_Table2_ColumnLookup,0),FALSE),
  IF(AND(VALUE(LEFT($A2074,3))=312,LEN($I2074)=4,$B2074="Q"),VLOOKUP($I2074,_312_Table2,MATCH('312'!$X$16,_312_Table2_ColumnLookup,0),FALSE),
  IF(AND(VALUE(LEFT($A2074,3))=312,LEN($I2074)=4),VLOOKUP($I2074,_312_Table2,MATCH(LEFT($B2074,1),_312_Table2_ColumnLookup,0),FALSE)
+N("312"),
  IF(VALUE(LEFT($A2074,3))=313,VLOOKUP(VALUE(MID($B2074,2,1)),_313_Table2,MATCH(MID($B2074,1,1),_313_Table2_ColumnLookup,0),FALSE)
+N("313"),
  IF(AND(VALUE(LEFT($A2074,3))=314,LEN($B2074)=3),VLOOKUP(VALUE(MID($B2074,2,2)),_314_Table2,MATCH(MID($B2074,1,1),_314_Table2_ColumnLookup,0),FALSE),
  IF(VALUE(LEFT($A2074,3))=314,VLOOKUP(VALUE(MID($B2074,2,1)),_314_Table2,MATCH(MID($B2074,1,1),_314_Table2_ColumnLookup,0),FALSE)
+N("314"),
""))))))))))))))))))))))))</f>
        <v>#N/A</v>
      </c>
      <c r="F2074" s="238" t="e">
        <f>IF(AND(VALUE(LEFT($A2074,3))=309,LEN($B2074)=3),VLOOKUP(VALUE(MID($B2074,2,2)),_309_Table3,MATCH(MID($B2074,1,1),_309_Table3_ColumnLookup,0),FALSE),
  IF($C2074="309 LCR SummaryA",OneYearSCR,IF($C2074="309 LCR SummaryB",UltimateSCR,IF(VALUE(LEFT($A2074,3))=309,VLOOKUP(VALUE(MID($B2074,2,1)),_309_Table3,MATCH(MID($B2074,1,1),_309_Table3_ColumnLookup,0),FALSE)
+N("309"),
  IF(VALUE(LEFT($A2074,3))=310,VLOOKUP(VALUE(MID($B2074,2,1)),_310_Table3,MATCH(MID($B2074,1,1),_310_Table3_ColumnLookup,0),FALSE)
+N("310"),
  IF(AND(VALUE(LEFT($A2074,3))=311,LEN($I2074)=4),VLOOKUP($I2074,_311_Table3,MATCH($B2074,_311_Table3_ColumnLookup,0),FALSE),
  IF(AND(VALUE(LEFT($A2074,3))=311,OR($B2074="I2",$B2074="J2",$B2074="K2",$B2074="L2")),VLOOKUP('311'!$G$58,_311_Table3,MATCH(MID($B2074,1,1),_311_Table3_ColumnLookup,0),FALSE),
  IF(AND(VALUE(LEFT($A2074,3))=311,RIGHT($B2074,5)="Total"),VLOOKUP('311'!$G$59,_311_Table3,MATCH(MID($B2074,1,1),_311_Table3_ColumnLookup,0),FALSE),
  IF(VALUE(LEFT($A2074,3))=311,VLOOKUP(VALUE(MID($B2074,2,1)),_311_Table3,MATCH(MID($B2074,1,1),_311_Table3_ColumnLookup,0),FALSE)
+N("311"),
  IF(AND(VALUE(LEFT($A2074,3))=312,LEFT($G2074,10)="Unincepted",$B2074="G "),VLOOKUP(" ULO",_312_Table3,MATCH('312'!$N$16,_312_Table3_ColumnLookup,0),FALSE),
  IF(AND(VALUE(LEFT($A2074,3))=312,LEFT($G2074,10)="Unincepted",$B2074="O "),VLOOKUP(" ULO",_312_Table3,MATCH('312'!$V$16,_312_Table3_ColumnLookup,0),FALSE),
  IF(AND(VALUE(LEFT($A2074,3))=312,LEFT($G2074,10)="Unincepted",$B2074="Q "),VLOOKUP(" ULO",_312_Table3,MATCH('312'!$X$16,_312_Table3_ColumnLookup,0),FALSE),
  IF(AND(VALUE(LEFT($A2074,3))=312,LEFT($G2074,10)="Unincepted"),VLOOKUP(" ULO",_312_Table3,MATCH(LEFT($B2074,1),_312_Table3_ColumnLookup,0),FALSE),
  IF(AND(VALUE(LEFT($A2074,3))=312,LEFT($G2074,5)="Total",$B2074="G "),VLOOKUP('312'!$F$80,_312_Table3,MATCH('312'!$N$16,_312_Table3_ColumnLookup,0),FALSE),
  IF(AND(VALUE(LEFT($A2074,3))=312,LEFT($G2074,5)="Total",$B2074="O "),VLOOKUP('312'!$F$80,_312_Table3,MATCH('312'!$V$16,_312_Table3_ColumnLookup,0),FALSE),
  IF(AND(VALUE(LEFT($A2074,3))=312,LEFT($G2074,5)="Total",$B2074="Q "),VLOOKUP('312'!$F$80,_312_Table3,MATCH('312'!$X$16,_312_Table3_ColumnLookup,0),FALSE),
  IF(AND(VALUE(LEFT($A2074,3))=312,LEFT($G2074,5)="Total"),VLOOKUP('312'!$F$80,_312_Table3,MATCH(LEFT($B2074,1),_312_Table3_ColumnLookup,0),FALSE),
  IF(AND(VALUE(LEFT($A2074,3))=312,LEN($I2074)=4,$B2074="G"),VLOOKUP($I2074,_312_Table3,MATCH('312'!$N$16,_312_Table3_ColumnLookup,0),FALSE),
  IF(AND(VALUE(LEFT($A2074,3))=312,LEN($I2074)=4,$B2074="O"),VLOOKUP($I2074,_312_Table3,MATCH('312'!$V$16,_312_Table3_ColumnLookup,0),FALSE),
  IF(AND(VALUE(LEFT($A2074,3))=312,LEN($I2074)=4,$B2074="Q"),VLOOKUP($I2074,_312_Table3,MATCH('312'!$X$16,_312_Table3_ColumnLookup,0),FALSE),
  IF(AND(VALUE(LEFT($A2074,3))=312,LEN($I2074)=4),VLOOKUP($I2074,_312_Table3,MATCH(LEFT($B2074,1),_312_Table3_ColumnLookup,0),FALSE)
+N("312"),
  IF(VALUE(LEFT($A2074,3))=313,VLOOKUP(VALUE(MID($B2074,2,1)),_313_Table3,MATCH(MID($B2074,1,1),_313_Table3_ColumnLookup,0),FALSE)
+N("313"),
  IF(AND(VALUE(LEFT($A2074,3))=314,LEN($B2074)=3),VLOOKUP(VALUE(MID($B2074,2,2)),_314_Table3,MATCH(MID($B2074,1,1),_314_Table3_ColumnLookup,0),FALSE),
  IF(VALUE(LEFT($A2074,3))=314,VLOOKUP(VALUE(MID($B2074,2,1)),_314_Table3,MATCH(MID($B2074,1,1),_314_Table3_ColumnLookup,0),FALSE)
+N("314"),
""))))))))))))))))))))))))</f>
        <v>#N/A</v>
      </c>
      <c r="H2074" s="321" t="str">
        <f>IFERROR(
IF(ISERROR($D2074)=FALSE,$D2074,IF(ISERROR($E2074)=FALSE,$E2074,IF(ISERROR($F2074)=FALSE,$F2074
+N("012 checkboxes"),
IF(
IF(OR(LEFT($A2074,9)="Syndicate",LEFT($A2074,12)="NewSyndicate"),VLOOKUP($A2074,'012'!$J:$ZW,MATCH("Link to button",'012'!$J$1:$ZW$1,0),0)
+N("309 checkbox"),
IF($C2074="309 LCR Summary0",VLOOKUP("Notes990",'309'!$P:$ZZ,MATCH("Link to button",'309'!$P$1:$ZZ$1,0),0)
+N("313 checkboxes"),
IF($C2074="313 Financial Information0LcmVsScr",IF($C2074="309 LCR Summary0",VLOOKUP("LcmVsScr",'309'!$N:$ZZ,MATCH("Link to button",'309'!$N$1:$ZZ$1,0),0),
IF($C2074="313 Financial Information0LcrDocAttached",IF($C2074="309 LCR Summary0",VLOOKUP("LcrDocAttached",'309'!$N:$ZZ,MATCH("Link to button",'309'!$N$1:$ZZ$1,0),
0)))))))=1,TRUE,FALSE)
))),"")</f>
        <v/>
      </c>
    </row>
    <row r="2075" spans="1:8">
      <c r="A2075" s="237" t="e">
        <f>VLOOKUP($G2075,CSVLookups!$B:$R,MATCH(A$1,CSVLookups!$B$1:$R$1,0),FALSE)</f>
        <v>#N/A</v>
      </c>
      <c r="B2075" s="237" t="e">
        <f>VLOOKUP($G2075,CSVLookups!$B:$R,MATCH(B$1,CSVLookups!$B$1:$R$1,0),FALSE)</f>
        <v>#N/A</v>
      </c>
      <c r="C2075" s="238" t="e">
        <f t="shared" si="32"/>
        <v>#N/A</v>
      </c>
      <c r="D2075" s="238" t="e">
        <f>IF(AND(VALUE(LEFT($A2075,3))=309,LEN($B2075)=3),VLOOKUP(VALUE(MID($B2075,2,2)),_309_Table1,MATCH(MID($B2075,1,1),_309_Table1_ColumnLookup,0),FALSE),
  IF($C2075="309 LCR SummaryA",OneYearSCR,IF($C2075="309 LCR SummaryB",UltimateSCR,IF(VALUE(LEFT($A2075,3))=309,VLOOKUP(VALUE(MID($B2075,2,1)),_309_Table1,MATCH(MID($B2075,1,1),_309_Table1_ColumnLookup,0),FALSE)
+N("309"),
  IF(VALUE(LEFT($A2075,3))=310,VLOOKUP(VALUE(MID($B2075,2,1)),_310_Table1,MATCH(MID($B2075,1,1),_310_Table1_ColumnLookup,0),FALSE)
+N("310"),
  IF(AND(VALUE(LEFT($A2075,3))=311,LEN($I2075)=4),VLOOKUP($I2075,_311_Table1,MATCH($B2075,_311_Table1_ColumnLookup,0),FALSE),
  IF(AND(VALUE(LEFT($A2075,3))=311,OR($B2075="I2",$B2075="J2",$B2075="K2",$B2075="L2")),VLOOKUP('311'!$G$58,_311_Table1,MATCH(MID($B2075,1,1),_311_Table1_ColumnLookup,0),FALSE),
  IF(AND(VALUE(LEFT($A2075,3))=311,RIGHT($B2075,5)="Total"),VLOOKUP('311'!$G$59,_311_Table1,MATCH(MID($B2075,1,1),_311_Table1_ColumnLookup,0),FALSE),
  IF(VALUE(LEFT($A2075,3))=311,VLOOKUP(VALUE(MID($B2075,2,1)),_311_Table1,MATCH(MID($B2075,1,1),_311_Table1_ColumnLookup,0),FALSE)
+N("311"),
  IF(AND(VALUE(LEFT($A2075,3))=312,LEFT($G2075,10)="Unincepted",$B2075="G "),VLOOKUP(" ULO",_312_Table1,MATCH('312'!$N$16,_312_Table1_ColumnLookup,0),FALSE),
  IF(AND(VALUE(LEFT($A2075,3))=312,LEFT($G2075,10)="Unincepted",$B2075="O "),VLOOKUP(" ULO",_312_Table1,MATCH('312'!$V$16,_312_Table1_ColumnLookup,0),FALSE),
  IF(AND(VALUE(LEFT($A2075,3))=312,LEFT($G2075,10)="Unincepted",$B2075="Q "),VLOOKUP(" ULO",_312_Table1,MATCH('312'!$X$16,_312_Table1_ColumnLookup,0),FALSE),
  IF(AND(VALUE(LEFT($A2075,3))=312,LEFT($G2075,10)="Unincepted"),VLOOKUP(" ULO",_312_Table1,MATCH(LEFT($B2075,1),_312_Table1_ColumnLookup,0),FALSE),
  IF(AND(VALUE(LEFT($A2075,3))=312,LEFT($G2075,5)="Total",$B2075="G "),VLOOKUP('312'!$F$80,_312_Table1,MATCH('312'!$N$16,_312_Table1_ColumnLookup,0),FALSE),
  IF(AND(VALUE(LEFT($A2075,3))=312,LEFT($G2075,5)="Total",$B2075="O "),VLOOKUP('312'!$F$80,_312_Table1,MATCH('312'!$V$16,_312_Table1_ColumnLookup,0),FALSE),
  IF(AND(VALUE(LEFT($A2075,3))=312,LEFT($G2075,5)="Total",$B2075="Q "),VLOOKUP('312'!$F$80,_312_Table1,MATCH('312'!$X$16,_312_Table1_ColumnLookup,0),FALSE),
  IF(AND(VALUE(LEFT($A2075,3))=312,LEFT($G2075,5)="Total"),VLOOKUP('312'!$F$80,_312_Table1,MATCH(LEFT($B2075,1),_312_Table1_ColumnLookup,0),FALSE),
  IF(AND(VALUE(LEFT($A2075,3))=312,LEN($I2075)=4,$B2075="G"),VLOOKUP($I2075,_312_Table1,MATCH('312'!$N$16,_312_Table1_ColumnLookup,0),FALSE),
  IF(AND(VALUE(LEFT($A2075,3))=312,LEN($I2075)=4,$B2075="O"),VLOOKUP($I2075,_312_Table1,MATCH('312'!$V$16,_312_Table1_ColumnLookup,0),FALSE),
  IF(AND(VALUE(LEFT($A2075,3))=312,LEN($I2075)=4,$B2075="Q"),VLOOKUP($I2075,_312_Table1,MATCH('312'!$X$16,_312_Table1_ColumnLookup,0),FALSE),
  IF(AND(VALUE(LEFT($A2075,3))=312,LEN($I2075)=4),VLOOKUP($I2075,_312_Table1,MATCH(LEFT($B2075,1),_312_Table1_ColumnLookup,0),FALSE)
+N("312"),
  IF(VALUE(LEFT($A2075,3))=313,VLOOKUP(VALUE(MID($B2075,2,1)),_313_Table1,MATCH(MID($B2075,1,1),_313_Table1_ColumnLookup,0),FALSE)
+N("313"),
  IF(AND(VALUE(LEFT($A2075,3))=314,LEN($B2075)=3),VLOOKUP(VALUE(MID($B2075,2,2)),_314_Table1,MATCH(MID($B2075,1,1),_314_Table1_ColumnLookup,0),FALSE),
  IF(VALUE(LEFT($A2075,3))=314,VLOOKUP(VALUE(MID($B2075,2,1)),_314_Table1,MATCH(MID($B2075,1,1),_314_Table1_ColumnLookup,0),FALSE)
+N("314"),
""))))))))))))))))))))))))</f>
        <v>#N/A</v>
      </c>
      <c r="E2075" s="238" t="e">
        <f>IF(AND(VALUE(LEFT($A2075,3))=309,LEN($B2075)=3),VLOOKUP(VALUE(MID($B2075,2,2)),_309_Table2,MATCH(MID($B2075,1,1),_309_Table2_ColumnLookup,0),FALSE),
  IF($C2075="309 LCR SummaryA",OneYearSCR,IF($C2075="309 LCR SummaryB",UltimateSCR,IF(VALUE(LEFT($A2075,3))=309,VLOOKUP(VALUE(MID($B2075,2,1)),_309_Table2,MATCH(MID($B2075,1,1),_309_Table2_ColumnLookup,0),FALSE)
+N("309"),
  IF(VALUE(LEFT($A2075,3))=310,VLOOKUP(VALUE(MID($B2075,2,1)),_310_Table2,MATCH(MID($B2075,1,1),_310_Table2_ColumnLookup,0),FALSE)
+N("310"),
  IF(AND(VALUE(LEFT($A2075,3))=311,LEN($I2075)=4),VLOOKUP($I2075,_311_Table2,MATCH($B2075,_311_Table2_ColumnLookup,0),FALSE),
  IF(AND(VALUE(LEFT($A2075,3))=311,OR($B2075="I2",$B2075="J2",$B2075="K2",$B2075="L2")),VLOOKUP('311'!$G$58,_311_Table2,MATCH(MID($B2075,1,1),_311_Table2_ColumnLookup,0),FALSE),
  IF(AND(VALUE(LEFT($A2075,3))=311,RIGHT($B2075,5)="Total"),VLOOKUP('311'!$G$59,_311_Table2,MATCH(MID($B2075,1,1),_311_Table2_ColumnLookup,0),FALSE),
  IF(VALUE(LEFT($A2075,3))=311,VLOOKUP(VALUE(MID($B2075,2,1)),_311_Table2,MATCH(MID($B2075,1,1),_311_Table2_ColumnLookup,0),FALSE)
+N("311"),
  IF(AND(VALUE(LEFT($A2075,3))=312,LEFT($G2075,10)="Unincepted",$B2075="G "),VLOOKUP(" ULO",_312_Table2,MATCH('312'!$N$16,_312_Table2_ColumnLookup,0),FALSE),
  IF(AND(VALUE(LEFT($A2075,3))=312,LEFT($G2075,10)="Unincepted",$B2075="O "),VLOOKUP(" ULO",_312_Table2,MATCH('312'!$V$16,_312_Table2_ColumnLookup,0),FALSE),
  IF(AND(VALUE(LEFT($A2075,3))=312,LEFT($G2075,10)="Unincepted",$B2075="Q "),VLOOKUP(" ULO",_312_Table2,MATCH('312'!$X$16,_312_Table2_ColumnLookup,0),FALSE),
  IF(AND(VALUE(LEFT($A2075,3))=312,LEFT($G2075,10)="Unincepted"),VLOOKUP(" ULO",_312_Table2,MATCH(LEFT($B2075,1),_312_Table2_ColumnLookup,0),FALSE),
  IF(AND(VALUE(LEFT($A2075,3))=312,LEFT($G2075,5)="Total",$B2075="G "),VLOOKUP('312'!$F$80,_312_Table2,MATCH('312'!$N$16,_312_Table2_ColumnLookup,0),FALSE),
  IF(AND(VALUE(LEFT($A2075,3))=312,LEFT($G2075,5)="Total",$B2075="O "),VLOOKUP('312'!$F$80,_312_Table2,MATCH('312'!$V$16,_312_Table2_ColumnLookup,0),FALSE),
  IF(AND(VALUE(LEFT($A2075,3))=312,LEFT($G2075,5)="Total",$B2075="Q "),VLOOKUP('312'!$F$80,_312_Table2,MATCH('312'!$X$16,_312_Table2_ColumnLookup,0),FALSE),
  IF(AND(VALUE(LEFT($A2075,3))=312,LEFT($G2075,5)="Total"),VLOOKUP('312'!$F$80,_312_Table2,MATCH(LEFT($B2075,1),_312_Table2_ColumnLookup,0),FALSE),
  IF(AND(VALUE(LEFT($A2075,3))=312,LEN($I2075)=4,$B2075="G"),VLOOKUP($I2075,_312_Table2,MATCH('312'!$N$16,_312_Table2_ColumnLookup,0),FALSE),
  IF(AND(VALUE(LEFT($A2075,3))=312,LEN($I2075)=4,$B2075="O"),VLOOKUP($I2075,_312_Table2,MATCH('312'!$V$16,_312_Table2_ColumnLookup,0),FALSE),
  IF(AND(VALUE(LEFT($A2075,3))=312,LEN($I2075)=4,$B2075="Q"),VLOOKUP($I2075,_312_Table2,MATCH('312'!$X$16,_312_Table2_ColumnLookup,0),FALSE),
  IF(AND(VALUE(LEFT($A2075,3))=312,LEN($I2075)=4),VLOOKUP($I2075,_312_Table2,MATCH(LEFT($B2075,1),_312_Table2_ColumnLookup,0),FALSE)
+N("312"),
  IF(VALUE(LEFT($A2075,3))=313,VLOOKUP(VALUE(MID($B2075,2,1)),_313_Table2,MATCH(MID($B2075,1,1),_313_Table2_ColumnLookup,0),FALSE)
+N("313"),
  IF(AND(VALUE(LEFT($A2075,3))=314,LEN($B2075)=3),VLOOKUP(VALUE(MID($B2075,2,2)),_314_Table2,MATCH(MID($B2075,1,1),_314_Table2_ColumnLookup,0),FALSE),
  IF(VALUE(LEFT($A2075,3))=314,VLOOKUP(VALUE(MID($B2075,2,1)),_314_Table2,MATCH(MID($B2075,1,1),_314_Table2_ColumnLookup,0),FALSE)
+N("314"),
""))))))))))))))))))))))))</f>
        <v>#N/A</v>
      </c>
      <c r="F2075" s="238" t="e">
        <f>IF(AND(VALUE(LEFT($A2075,3))=309,LEN($B2075)=3),VLOOKUP(VALUE(MID($B2075,2,2)),_309_Table3,MATCH(MID($B2075,1,1),_309_Table3_ColumnLookup,0),FALSE),
  IF($C2075="309 LCR SummaryA",OneYearSCR,IF($C2075="309 LCR SummaryB",UltimateSCR,IF(VALUE(LEFT($A2075,3))=309,VLOOKUP(VALUE(MID($B2075,2,1)),_309_Table3,MATCH(MID($B2075,1,1),_309_Table3_ColumnLookup,0),FALSE)
+N("309"),
  IF(VALUE(LEFT($A2075,3))=310,VLOOKUP(VALUE(MID($B2075,2,1)),_310_Table3,MATCH(MID($B2075,1,1),_310_Table3_ColumnLookup,0),FALSE)
+N("310"),
  IF(AND(VALUE(LEFT($A2075,3))=311,LEN($I2075)=4),VLOOKUP($I2075,_311_Table3,MATCH($B2075,_311_Table3_ColumnLookup,0),FALSE),
  IF(AND(VALUE(LEFT($A2075,3))=311,OR($B2075="I2",$B2075="J2",$B2075="K2",$B2075="L2")),VLOOKUP('311'!$G$58,_311_Table3,MATCH(MID($B2075,1,1),_311_Table3_ColumnLookup,0),FALSE),
  IF(AND(VALUE(LEFT($A2075,3))=311,RIGHT($B2075,5)="Total"),VLOOKUP('311'!$G$59,_311_Table3,MATCH(MID($B2075,1,1),_311_Table3_ColumnLookup,0),FALSE),
  IF(VALUE(LEFT($A2075,3))=311,VLOOKUP(VALUE(MID($B2075,2,1)),_311_Table3,MATCH(MID($B2075,1,1),_311_Table3_ColumnLookup,0),FALSE)
+N("311"),
  IF(AND(VALUE(LEFT($A2075,3))=312,LEFT($G2075,10)="Unincepted",$B2075="G "),VLOOKUP(" ULO",_312_Table3,MATCH('312'!$N$16,_312_Table3_ColumnLookup,0),FALSE),
  IF(AND(VALUE(LEFT($A2075,3))=312,LEFT($G2075,10)="Unincepted",$B2075="O "),VLOOKUP(" ULO",_312_Table3,MATCH('312'!$V$16,_312_Table3_ColumnLookup,0),FALSE),
  IF(AND(VALUE(LEFT($A2075,3))=312,LEFT($G2075,10)="Unincepted",$B2075="Q "),VLOOKUP(" ULO",_312_Table3,MATCH('312'!$X$16,_312_Table3_ColumnLookup,0),FALSE),
  IF(AND(VALUE(LEFT($A2075,3))=312,LEFT($G2075,10)="Unincepted"),VLOOKUP(" ULO",_312_Table3,MATCH(LEFT($B2075,1),_312_Table3_ColumnLookup,0),FALSE),
  IF(AND(VALUE(LEFT($A2075,3))=312,LEFT($G2075,5)="Total",$B2075="G "),VLOOKUP('312'!$F$80,_312_Table3,MATCH('312'!$N$16,_312_Table3_ColumnLookup,0),FALSE),
  IF(AND(VALUE(LEFT($A2075,3))=312,LEFT($G2075,5)="Total",$B2075="O "),VLOOKUP('312'!$F$80,_312_Table3,MATCH('312'!$V$16,_312_Table3_ColumnLookup,0),FALSE),
  IF(AND(VALUE(LEFT($A2075,3))=312,LEFT($G2075,5)="Total",$B2075="Q "),VLOOKUP('312'!$F$80,_312_Table3,MATCH('312'!$X$16,_312_Table3_ColumnLookup,0),FALSE),
  IF(AND(VALUE(LEFT($A2075,3))=312,LEFT($G2075,5)="Total"),VLOOKUP('312'!$F$80,_312_Table3,MATCH(LEFT($B2075,1),_312_Table3_ColumnLookup,0),FALSE),
  IF(AND(VALUE(LEFT($A2075,3))=312,LEN($I2075)=4,$B2075="G"),VLOOKUP($I2075,_312_Table3,MATCH('312'!$N$16,_312_Table3_ColumnLookup,0),FALSE),
  IF(AND(VALUE(LEFT($A2075,3))=312,LEN($I2075)=4,$B2075="O"),VLOOKUP($I2075,_312_Table3,MATCH('312'!$V$16,_312_Table3_ColumnLookup,0),FALSE),
  IF(AND(VALUE(LEFT($A2075,3))=312,LEN($I2075)=4,$B2075="Q"),VLOOKUP($I2075,_312_Table3,MATCH('312'!$X$16,_312_Table3_ColumnLookup,0),FALSE),
  IF(AND(VALUE(LEFT($A2075,3))=312,LEN($I2075)=4),VLOOKUP($I2075,_312_Table3,MATCH(LEFT($B2075,1),_312_Table3_ColumnLookup,0),FALSE)
+N("312"),
  IF(VALUE(LEFT($A2075,3))=313,VLOOKUP(VALUE(MID($B2075,2,1)),_313_Table3,MATCH(MID($B2075,1,1),_313_Table3_ColumnLookup,0),FALSE)
+N("313"),
  IF(AND(VALUE(LEFT($A2075,3))=314,LEN($B2075)=3),VLOOKUP(VALUE(MID($B2075,2,2)),_314_Table3,MATCH(MID($B2075,1,1),_314_Table3_ColumnLookup,0),FALSE),
  IF(VALUE(LEFT($A2075,3))=314,VLOOKUP(VALUE(MID($B2075,2,1)),_314_Table3,MATCH(MID($B2075,1,1),_314_Table3_ColumnLookup,0),FALSE)
+N("314"),
""))))))))))))))))))))))))</f>
        <v>#N/A</v>
      </c>
      <c r="H2075" s="321" t="str">
        <f>IFERROR(
IF(ISERROR($D2075)=FALSE,$D2075,IF(ISERROR($E2075)=FALSE,$E2075,IF(ISERROR($F2075)=FALSE,$F2075
+N("012 checkboxes"),
IF(
IF(OR(LEFT($A2075,9)="Syndicate",LEFT($A2075,12)="NewSyndicate"),VLOOKUP($A2075,'012'!$J:$ZW,MATCH("Link to button",'012'!$J$1:$ZW$1,0),0)
+N("309 checkbox"),
IF($C2075="309 LCR Summary0",VLOOKUP("Notes990",'309'!$P:$ZZ,MATCH("Link to button",'309'!$P$1:$ZZ$1,0),0)
+N("313 checkboxes"),
IF($C2075="313 Financial Information0LcmVsScr",IF($C2075="309 LCR Summary0",VLOOKUP("LcmVsScr",'309'!$N:$ZZ,MATCH("Link to button",'309'!$N$1:$ZZ$1,0),0),
IF($C2075="313 Financial Information0LcrDocAttached",IF($C2075="309 LCR Summary0",VLOOKUP("LcrDocAttached",'309'!$N:$ZZ,MATCH("Link to button",'309'!$N$1:$ZZ$1,0),
0)))))))=1,TRUE,FALSE)
))),"")</f>
        <v/>
      </c>
    </row>
    <row r="2076" spans="1:8">
      <c r="A2076" s="237" t="e">
        <f>VLOOKUP($G2076,CSVLookups!$B:$R,MATCH(A$1,CSVLookups!$B$1:$R$1,0),FALSE)</f>
        <v>#N/A</v>
      </c>
      <c r="B2076" s="237" t="e">
        <f>VLOOKUP($G2076,CSVLookups!$B:$R,MATCH(B$1,CSVLookups!$B$1:$R$1,0),FALSE)</f>
        <v>#N/A</v>
      </c>
      <c r="C2076" s="238" t="e">
        <f t="shared" si="32"/>
        <v>#N/A</v>
      </c>
      <c r="D2076" s="238" t="e">
        <f>IF(AND(VALUE(LEFT($A2076,3))=309,LEN($B2076)=3),VLOOKUP(VALUE(MID($B2076,2,2)),_309_Table1,MATCH(MID($B2076,1,1),_309_Table1_ColumnLookup,0),FALSE),
  IF($C2076="309 LCR SummaryA",OneYearSCR,IF($C2076="309 LCR SummaryB",UltimateSCR,IF(VALUE(LEFT($A2076,3))=309,VLOOKUP(VALUE(MID($B2076,2,1)),_309_Table1,MATCH(MID($B2076,1,1),_309_Table1_ColumnLookup,0),FALSE)
+N("309"),
  IF(VALUE(LEFT($A2076,3))=310,VLOOKUP(VALUE(MID($B2076,2,1)),_310_Table1,MATCH(MID($B2076,1,1),_310_Table1_ColumnLookup,0),FALSE)
+N("310"),
  IF(AND(VALUE(LEFT($A2076,3))=311,LEN($I2076)=4),VLOOKUP($I2076,_311_Table1,MATCH($B2076,_311_Table1_ColumnLookup,0),FALSE),
  IF(AND(VALUE(LEFT($A2076,3))=311,OR($B2076="I2",$B2076="J2",$B2076="K2",$B2076="L2")),VLOOKUP('311'!$G$58,_311_Table1,MATCH(MID($B2076,1,1),_311_Table1_ColumnLookup,0),FALSE),
  IF(AND(VALUE(LEFT($A2076,3))=311,RIGHT($B2076,5)="Total"),VLOOKUP('311'!$G$59,_311_Table1,MATCH(MID($B2076,1,1),_311_Table1_ColumnLookup,0),FALSE),
  IF(VALUE(LEFT($A2076,3))=311,VLOOKUP(VALUE(MID($B2076,2,1)),_311_Table1,MATCH(MID($B2076,1,1),_311_Table1_ColumnLookup,0),FALSE)
+N("311"),
  IF(AND(VALUE(LEFT($A2076,3))=312,LEFT($G2076,10)="Unincepted",$B2076="G "),VLOOKUP(" ULO",_312_Table1,MATCH('312'!$N$16,_312_Table1_ColumnLookup,0),FALSE),
  IF(AND(VALUE(LEFT($A2076,3))=312,LEFT($G2076,10)="Unincepted",$B2076="O "),VLOOKUP(" ULO",_312_Table1,MATCH('312'!$V$16,_312_Table1_ColumnLookup,0),FALSE),
  IF(AND(VALUE(LEFT($A2076,3))=312,LEFT($G2076,10)="Unincepted",$B2076="Q "),VLOOKUP(" ULO",_312_Table1,MATCH('312'!$X$16,_312_Table1_ColumnLookup,0),FALSE),
  IF(AND(VALUE(LEFT($A2076,3))=312,LEFT($G2076,10)="Unincepted"),VLOOKUP(" ULO",_312_Table1,MATCH(LEFT($B2076,1),_312_Table1_ColumnLookup,0),FALSE),
  IF(AND(VALUE(LEFT($A2076,3))=312,LEFT($G2076,5)="Total",$B2076="G "),VLOOKUP('312'!$F$80,_312_Table1,MATCH('312'!$N$16,_312_Table1_ColumnLookup,0),FALSE),
  IF(AND(VALUE(LEFT($A2076,3))=312,LEFT($G2076,5)="Total",$B2076="O "),VLOOKUP('312'!$F$80,_312_Table1,MATCH('312'!$V$16,_312_Table1_ColumnLookup,0),FALSE),
  IF(AND(VALUE(LEFT($A2076,3))=312,LEFT($G2076,5)="Total",$B2076="Q "),VLOOKUP('312'!$F$80,_312_Table1,MATCH('312'!$X$16,_312_Table1_ColumnLookup,0),FALSE),
  IF(AND(VALUE(LEFT($A2076,3))=312,LEFT($G2076,5)="Total"),VLOOKUP('312'!$F$80,_312_Table1,MATCH(LEFT($B2076,1),_312_Table1_ColumnLookup,0),FALSE),
  IF(AND(VALUE(LEFT($A2076,3))=312,LEN($I2076)=4,$B2076="G"),VLOOKUP($I2076,_312_Table1,MATCH('312'!$N$16,_312_Table1_ColumnLookup,0),FALSE),
  IF(AND(VALUE(LEFT($A2076,3))=312,LEN($I2076)=4,$B2076="O"),VLOOKUP($I2076,_312_Table1,MATCH('312'!$V$16,_312_Table1_ColumnLookup,0),FALSE),
  IF(AND(VALUE(LEFT($A2076,3))=312,LEN($I2076)=4,$B2076="Q"),VLOOKUP($I2076,_312_Table1,MATCH('312'!$X$16,_312_Table1_ColumnLookup,0),FALSE),
  IF(AND(VALUE(LEFT($A2076,3))=312,LEN($I2076)=4),VLOOKUP($I2076,_312_Table1,MATCH(LEFT($B2076,1),_312_Table1_ColumnLookup,0),FALSE)
+N("312"),
  IF(VALUE(LEFT($A2076,3))=313,VLOOKUP(VALUE(MID($B2076,2,1)),_313_Table1,MATCH(MID($B2076,1,1),_313_Table1_ColumnLookup,0),FALSE)
+N("313"),
  IF(AND(VALUE(LEFT($A2076,3))=314,LEN($B2076)=3),VLOOKUP(VALUE(MID($B2076,2,2)),_314_Table1,MATCH(MID($B2076,1,1),_314_Table1_ColumnLookup,0),FALSE),
  IF(VALUE(LEFT($A2076,3))=314,VLOOKUP(VALUE(MID($B2076,2,1)),_314_Table1,MATCH(MID($B2076,1,1),_314_Table1_ColumnLookup,0),FALSE)
+N("314"),
""))))))))))))))))))))))))</f>
        <v>#N/A</v>
      </c>
      <c r="E2076" s="238" t="e">
        <f>IF(AND(VALUE(LEFT($A2076,3))=309,LEN($B2076)=3),VLOOKUP(VALUE(MID($B2076,2,2)),_309_Table2,MATCH(MID($B2076,1,1),_309_Table2_ColumnLookup,0),FALSE),
  IF($C2076="309 LCR SummaryA",OneYearSCR,IF($C2076="309 LCR SummaryB",UltimateSCR,IF(VALUE(LEFT($A2076,3))=309,VLOOKUP(VALUE(MID($B2076,2,1)),_309_Table2,MATCH(MID($B2076,1,1),_309_Table2_ColumnLookup,0),FALSE)
+N("309"),
  IF(VALUE(LEFT($A2076,3))=310,VLOOKUP(VALUE(MID($B2076,2,1)),_310_Table2,MATCH(MID($B2076,1,1),_310_Table2_ColumnLookup,0),FALSE)
+N("310"),
  IF(AND(VALUE(LEFT($A2076,3))=311,LEN($I2076)=4),VLOOKUP($I2076,_311_Table2,MATCH($B2076,_311_Table2_ColumnLookup,0),FALSE),
  IF(AND(VALUE(LEFT($A2076,3))=311,OR($B2076="I2",$B2076="J2",$B2076="K2",$B2076="L2")),VLOOKUP('311'!$G$58,_311_Table2,MATCH(MID($B2076,1,1),_311_Table2_ColumnLookup,0),FALSE),
  IF(AND(VALUE(LEFT($A2076,3))=311,RIGHT($B2076,5)="Total"),VLOOKUP('311'!$G$59,_311_Table2,MATCH(MID($B2076,1,1),_311_Table2_ColumnLookup,0),FALSE),
  IF(VALUE(LEFT($A2076,3))=311,VLOOKUP(VALUE(MID($B2076,2,1)),_311_Table2,MATCH(MID($B2076,1,1),_311_Table2_ColumnLookup,0),FALSE)
+N("311"),
  IF(AND(VALUE(LEFT($A2076,3))=312,LEFT($G2076,10)="Unincepted",$B2076="G "),VLOOKUP(" ULO",_312_Table2,MATCH('312'!$N$16,_312_Table2_ColumnLookup,0),FALSE),
  IF(AND(VALUE(LEFT($A2076,3))=312,LEFT($G2076,10)="Unincepted",$B2076="O "),VLOOKUP(" ULO",_312_Table2,MATCH('312'!$V$16,_312_Table2_ColumnLookup,0),FALSE),
  IF(AND(VALUE(LEFT($A2076,3))=312,LEFT($G2076,10)="Unincepted",$B2076="Q "),VLOOKUP(" ULO",_312_Table2,MATCH('312'!$X$16,_312_Table2_ColumnLookup,0),FALSE),
  IF(AND(VALUE(LEFT($A2076,3))=312,LEFT($G2076,10)="Unincepted"),VLOOKUP(" ULO",_312_Table2,MATCH(LEFT($B2076,1),_312_Table2_ColumnLookup,0),FALSE),
  IF(AND(VALUE(LEFT($A2076,3))=312,LEFT($G2076,5)="Total",$B2076="G "),VLOOKUP('312'!$F$80,_312_Table2,MATCH('312'!$N$16,_312_Table2_ColumnLookup,0),FALSE),
  IF(AND(VALUE(LEFT($A2076,3))=312,LEFT($G2076,5)="Total",$B2076="O "),VLOOKUP('312'!$F$80,_312_Table2,MATCH('312'!$V$16,_312_Table2_ColumnLookup,0),FALSE),
  IF(AND(VALUE(LEFT($A2076,3))=312,LEFT($G2076,5)="Total",$B2076="Q "),VLOOKUP('312'!$F$80,_312_Table2,MATCH('312'!$X$16,_312_Table2_ColumnLookup,0),FALSE),
  IF(AND(VALUE(LEFT($A2076,3))=312,LEFT($G2076,5)="Total"),VLOOKUP('312'!$F$80,_312_Table2,MATCH(LEFT($B2076,1),_312_Table2_ColumnLookup,0),FALSE),
  IF(AND(VALUE(LEFT($A2076,3))=312,LEN($I2076)=4,$B2076="G"),VLOOKUP($I2076,_312_Table2,MATCH('312'!$N$16,_312_Table2_ColumnLookup,0),FALSE),
  IF(AND(VALUE(LEFT($A2076,3))=312,LEN($I2076)=4,$B2076="O"),VLOOKUP($I2076,_312_Table2,MATCH('312'!$V$16,_312_Table2_ColumnLookup,0),FALSE),
  IF(AND(VALUE(LEFT($A2076,3))=312,LEN($I2076)=4,$B2076="Q"),VLOOKUP($I2076,_312_Table2,MATCH('312'!$X$16,_312_Table2_ColumnLookup,0),FALSE),
  IF(AND(VALUE(LEFT($A2076,3))=312,LEN($I2076)=4),VLOOKUP($I2076,_312_Table2,MATCH(LEFT($B2076,1),_312_Table2_ColumnLookup,0),FALSE)
+N("312"),
  IF(VALUE(LEFT($A2076,3))=313,VLOOKUP(VALUE(MID($B2076,2,1)),_313_Table2,MATCH(MID($B2076,1,1),_313_Table2_ColumnLookup,0),FALSE)
+N("313"),
  IF(AND(VALUE(LEFT($A2076,3))=314,LEN($B2076)=3),VLOOKUP(VALUE(MID($B2076,2,2)),_314_Table2,MATCH(MID($B2076,1,1),_314_Table2_ColumnLookup,0),FALSE),
  IF(VALUE(LEFT($A2076,3))=314,VLOOKUP(VALUE(MID($B2076,2,1)),_314_Table2,MATCH(MID($B2076,1,1),_314_Table2_ColumnLookup,0),FALSE)
+N("314"),
""))))))))))))))))))))))))</f>
        <v>#N/A</v>
      </c>
      <c r="F2076" s="238" t="e">
        <f>IF(AND(VALUE(LEFT($A2076,3))=309,LEN($B2076)=3),VLOOKUP(VALUE(MID($B2076,2,2)),_309_Table3,MATCH(MID($B2076,1,1),_309_Table3_ColumnLookup,0),FALSE),
  IF($C2076="309 LCR SummaryA",OneYearSCR,IF($C2076="309 LCR SummaryB",UltimateSCR,IF(VALUE(LEFT($A2076,3))=309,VLOOKUP(VALUE(MID($B2076,2,1)),_309_Table3,MATCH(MID($B2076,1,1),_309_Table3_ColumnLookup,0),FALSE)
+N("309"),
  IF(VALUE(LEFT($A2076,3))=310,VLOOKUP(VALUE(MID($B2076,2,1)),_310_Table3,MATCH(MID($B2076,1,1),_310_Table3_ColumnLookup,0),FALSE)
+N("310"),
  IF(AND(VALUE(LEFT($A2076,3))=311,LEN($I2076)=4),VLOOKUP($I2076,_311_Table3,MATCH($B2076,_311_Table3_ColumnLookup,0),FALSE),
  IF(AND(VALUE(LEFT($A2076,3))=311,OR($B2076="I2",$B2076="J2",$B2076="K2",$B2076="L2")),VLOOKUP('311'!$G$58,_311_Table3,MATCH(MID($B2076,1,1),_311_Table3_ColumnLookup,0),FALSE),
  IF(AND(VALUE(LEFT($A2076,3))=311,RIGHT($B2076,5)="Total"),VLOOKUP('311'!$G$59,_311_Table3,MATCH(MID($B2076,1,1),_311_Table3_ColumnLookup,0),FALSE),
  IF(VALUE(LEFT($A2076,3))=311,VLOOKUP(VALUE(MID($B2076,2,1)),_311_Table3,MATCH(MID($B2076,1,1),_311_Table3_ColumnLookup,0),FALSE)
+N("311"),
  IF(AND(VALUE(LEFT($A2076,3))=312,LEFT($G2076,10)="Unincepted",$B2076="G "),VLOOKUP(" ULO",_312_Table3,MATCH('312'!$N$16,_312_Table3_ColumnLookup,0),FALSE),
  IF(AND(VALUE(LEFT($A2076,3))=312,LEFT($G2076,10)="Unincepted",$B2076="O "),VLOOKUP(" ULO",_312_Table3,MATCH('312'!$V$16,_312_Table3_ColumnLookup,0),FALSE),
  IF(AND(VALUE(LEFT($A2076,3))=312,LEFT($G2076,10)="Unincepted",$B2076="Q "),VLOOKUP(" ULO",_312_Table3,MATCH('312'!$X$16,_312_Table3_ColumnLookup,0),FALSE),
  IF(AND(VALUE(LEFT($A2076,3))=312,LEFT($G2076,10)="Unincepted"),VLOOKUP(" ULO",_312_Table3,MATCH(LEFT($B2076,1),_312_Table3_ColumnLookup,0),FALSE),
  IF(AND(VALUE(LEFT($A2076,3))=312,LEFT($G2076,5)="Total",$B2076="G "),VLOOKUP('312'!$F$80,_312_Table3,MATCH('312'!$N$16,_312_Table3_ColumnLookup,0),FALSE),
  IF(AND(VALUE(LEFT($A2076,3))=312,LEFT($G2076,5)="Total",$B2076="O "),VLOOKUP('312'!$F$80,_312_Table3,MATCH('312'!$V$16,_312_Table3_ColumnLookup,0),FALSE),
  IF(AND(VALUE(LEFT($A2076,3))=312,LEFT($G2076,5)="Total",$B2076="Q "),VLOOKUP('312'!$F$80,_312_Table3,MATCH('312'!$X$16,_312_Table3_ColumnLookup,0),FALSE),
  IF(AND(VALUE(LEFT($A2076,3))=312,LEFT($G2076,5)="Total"),VLOOKUP('312'!$F$80,_312_Table3,MATCH(LEFT($B2076,1),_312_Table3_ColumnLookup,0),FALSE),
  IF(AND(VALUE(LEFT($A2076,3))=312,LEN($I2076)=4,$B2076="G"),VLOOKUP($I2076,_312_Table3,MATCH('312'!$N$16,_312_Table3_ColumnLookup,0),FALSE),
  IF(AND(VALUE(LEFT($A2076,3))=312,LEN($I2076)=4,$B2076="O"),VLOOKUP($I2076,_312_Table3,MATCH('312'!$V$16,_312_Table3_ColumnLookup,0),FALSE),
  IF(AND(VALUE(LEFT($A2076,3))=312,LEN($I2076)=4,$B2076="Q"),VLOOKUP($I2076,_312_Table3,MATCH('312'!$X$16,_312_Table3_ColumnLookup,0),FALSE),
  IF(AND(VALUE(LEFT($A2076,3))=312,LEN($I2076)=4),VLOOKUP($I2076,_312_Table3,MATCH(LEFT($B2076,1),_312_Table3_ColumnLookup,0),FALSE)
+N("312"),
  IF(VALUE(LEFT($A2076,3))=313,VLOOKUP(VALUE(MID($B2076,2,1)),_313_Table3,MATCH(MID($B2076,1,1),_313_Table3_ColumnLookup,0),FALSE)
+N("313"),
  IF(AND(VALUE(LEFT($A2076,3))=314,LEN($B2076)=3),VLOOKUP(VALUE(MID($B2076,2,2)),_314_Table3,MATCH(MID($B2076,1,1),_314_Table3_ColumnLookup,0),FALSE),
  IF(VALUE(LEFT($A2076,3))=314,VLOOKUP(VALUE(MID($B2076,2,1)),_314_Table3,MATCH(MID($B2076,1,1),_314_Table3_ColumnLookup,0),FALSE)
+N("314"),
""))))))))))))))))))))))))</f>
        <v>#N/A</v>
      </c>
      <c r="H2076" s="321" t="str">
        <f>IFERROR(
IF(ISERROR($D2076)=FALSE,$D2076,IF(ISERROR($E2076)=FALSE,$E2076,IF(ISERROR($F2076)=FALSE,$F2076
+N("012 checkboxes"),
IF(
IF(OR(LEFT($A2076,9)="Syndicate",LEFT($A2076,12)="NewSyndicate"),VLOOKUP($A2076,'012'!$J:$ZW,MATCH("Link to button",'012'!$J$1:$ZW$1,0),0)
+N("309 checkbox"),
IF($C2076="309 LCR Summary0",VLOOKUP("Notes990",'309'!$P:$ZZ,MATCH("Link to button",'309'!$P$1:$ZZ$1,0),0)
+N("313 checkboxes"),
IF($C2076="313 Financial Information0LcmVsScr",IF($C2076="309 LCR Summary0",VLOOKUP("LcmVsScr",'309'!$N:$ZZ,MATCH("Link to button",'309'!$N$1:$ZZ$1,0),0),
IF($C2076="313 Financial Information0LcrDocAttached",IF($C2076="309 LCR Summary0",VLOOKUP("LcrDocAttached",'309'!$N:$ZZ,MATCH("Link to button",'309'!$N$1:$ZZ$1,0),
0)))))))=1,TRUE,FALSE)
))),"")</f>
        <v/>
      </c>
    </row>
    <row r="2077" spans="1:8">
      <c r="A2077" s="237" t="e">
        <f>VLOOKUP($G2077,CSVLookups!$B:$R,MATCH(A$1,CSVLookups!$B$1:$R$1,0),FALSE)</f>
        <v>#N/A</v>
      </c>
      <c r="B2077" s="237" t="e">
        <f>VLOOKUP($G2077,CSVLookups!$B:$R,MATCH(B$1,CSVLookups!$B$1:$R$1,0),FALSE)</f>
        <v>#N/A</v>
      </c>
      <c r="C2077" s="238" t="e">
        <f t="shared" si="32"/>
        <v>#N/A</v>
      </c>
      <c r="D2077" s="238" t="e">
        <f>IF(AND(VALUE(LEFT($A2077,3))=309,LEN($B2077)=3),VLOOKUP(VALUE(MID($B2077,2,2)),_309_Table1,MATCH(MID($B2077,1,1),_309_Table1_ColumnLookup,0),FALSE),
  IF($C2077="309 LCR SummaryA",OneYearSCR,IF($C2077="309 LCR SummaryB",UltimateSCR,IF(VALUE(LEFT($A2077,3))=309,VLOOKUP(VALUE(MID($B2077,2,1)),_309_Table1,MATCH(MID($B2077,1,1),_309_Table1_ColumnLookup,0),FALSE)
+N("309"),
  IF(VALUE(LEFT($A2077,3))=310,VLOOKUP(VALUE(MID($B2077,2,1)),_310_Table1,MATCH(MID($B2077,1,1),_310_Table1_ColumnLookup,0),FALSE)
+N("310"),
  IF(AND(VALUE(LEFT($A2077,3))=311,LEN($I2077)=4),VLOOKUP($I2077,_311_Table1,MATCH($B2077,_311_Table1_ColumnLookup,0),FALSE),
  IF(AND(VALUE(LEFT($A2077,3))=311,OR($B2077="I2",$B2077="J2",$B2077="K2",$B2077="L2")),VLOOKUP('311'!$G$58,_311_Table1,MATCH(MID($B2077,1,1),_311_Table1_ColumnLookup,0),FALSE),
  IF(AND(VALUE(LEFT($A2077,3))=311,RIGHT($B2077,5)="Total"),VLOOKUP('311'!$G$59,_311_Table1,MATCH(MID($B2077,1,1),_311_Table1_ColumnLookup,0),FALSE),
  IF(VALUE(LEFT($A2077,3))=311,VLOOKUP(VALUE(MID($B2077,2,1)),_311_Table1,MATCH(MID($B2077,1,1),_311_Table1_ColumnLookup,0),FALSE)
+N("311"),
  IF(AND(VALUE(LEFT($A2077,3))=312,LEFT($G2077,10)="Unincepted",$B2077="G "),VLOOKUP(" ULO",_312_Table1,MATCH('312'!$N$16,_312_Table1_ColumnLookup,0),FALSE),
  IF(AND(VALUE(LEFT($A2077,3))=312,LEFT($G2077,10)="Unincepted",$B2077="O "),VLOOKUP(" ULO",_312_Table1,MATCH('312'!$V$16,_312_Table1_ColumnLookup,0),FALSE),
  IF(AND(VALUE(LEFT($A2077,3))=312,LEFT($G2077,10)="Unincepted",$B2077="Q "),VLOOKUP(" ULO",_312_Table1,MATCH('312'!$X$16,_312_Table1_ColumnLookup,0),FALSE),
  IF(AND(VALUE(LEFT($A2077,3))=312,LEFT($G2077,10)="Unincepted"),VLOOKUP(" ULO",_312_Table1,MATCH(LEFT($B2077,1),_312_Table1_ColumnLookup,0),FALSE),
  IF(AND(VALUE(LEFT($A2077,3))=312,LEFT($G2077,5)="Total",$B2077="G "),VLOOKUP('312'!$F$80,_312_Table1,MATCH('312'!$N$16,_312_Table1_ColumnLookup,0),FALSE),
  IF(AND(VALUE(LEFT($A2077,3))=312,LEFT($G2077,5)="Total",$B2077="O "),VLOOKUP('312'!$F$80,_312_Table1,MATCH('312'!$V$16,_312_Table1_ColumnLookup,0),FALSE),
  IF(AND(VALUE(LEFT($A2077,3))=312,LEFT($G2077,5)="Total",$B2077="Q "),VLOOKUP('312'!$F$80,_312_Table1,MATCH('312'!$X$16,_312_Table1_ColumnLookup,0),FALSE),
  IF(AND(VALUE(LEFT($A2077,3))=312,LEFT($G2077,5)="Total"),VLOOKUP('312'!$F$80,_312_Table1,MATCH(LEFT($B2077,1),_312_Table1_ColumnLookup,0),FALSE),
  IF(AND(VALUE(LEFT($A2077,3))=312,LEN($I2077)=4,$B2077="G"),VLOOKUP($I2077,_312_Table1,MATCH('312'!$N$16,_312_Table1_ColumnLookup,0),FALSE),
  IF(AND(VALUE(LEFT($A2077,3))=312,LEN($I2077)=4,$B2077="O"),VLOOKUP($I2077,_312_Table1,MATCH('312'!$V$16,_312_Table1_ColumnLookup,0),FALSE),
  IF(AND(VALUE(LEFT($A2077,3))=312,LEN($I2077)=4,$B2077="Q"),VLOOKUP($I2077,_312_Table1,MATCH('312'!$X$16,_312_Table1_ColumnLookup,0),FALSE),
  IF(AND(VALUE(LEFT($A2077,3))=312,LEN($I2077)=4),VLOOKUP($I2077,_312_Table1,MATCH(LEFT($B2077,1),_312_Table1_ColumnLookup,0),FALSE)
+N("312"),
  IF(VALUE(LEFT($A2077,3))=313,VLOOKUP(VALUE(MID($B2077,2,1)),_313_Table1,MATCH(MID($B2077,1,1),_313_Table1_ColumnLookup,0),FALSE)
+N("313"),
  IF(AND(VALUE(LEFT($A2077,3))=314,LEN($B2077)=3),VLOOKUP(VALUE(MID($B2077,2,2)),_314_Table1,MATCH(MID($B2077,1,1),_314_Table1_ColumnLookup,0),FALSE),
  IF(VALUE(LEFT($A2077,3))=314,VLOOKUP(VALUE(MID($B2077,2,1)),_314_Table1,MATCH(MID($B2077,1,1),_314_Table1_ColumnLookup,0),FALSE)
+N("314"),
""))))))))))))))))))))))))</f>
        <v>#N/A</v>
      </c>
      <c r="E2077" s="238" t="e">
        <f>IF(AND(VALUE(LEFT($A2077,3))=309,LEN($B2077)=3),VLOOKUP(VALUE(MID($B2077,2,2)),_309_Table2,MATCH(MID($B2077,1,1),_309_Table2_ColumnLookup,0),FALSE),
  IF($C2077="309 LCR SummaryA",OneYearSCR,IF($C2077="309 LCR SummaryB",UltimateSCR,IF(VALUE(LEFT($A2077,3))=309,VLOOKUP(VALUE(MID($B2077,2,1)),_309_Table2,MATCH(MID($B2077,1,1),_309_Table2_ColumnLookup,0),FALSE)
+N("309"),
  IF(VALUE(LEFT($A2077,3))=310,VLOOKUP(VALUE(MID($B2077,2,1)),_310_Table2,MATCH(MID($B2077,1,1),_310_Table2_ColumnLookup,0),FALSE)
+N("310"),
  IF(AND(VALUE(LEFT($A2077,3))=311,LEN($I2077)=4),VLOOKUP($I2077,_311_Table2,MATCH($B2077,_311_Table2_ColumnLookup,0),FALSE),
  IF(AND(VALUE(LEFT($A2077,3))=311,OR($B2077="I2",$B2077="J2",$B2077="K2",$B2077="L2")),VLOOKUP('311'!$G$58,_311_Table2,MATCH(MID($B2077,1,1),_311_Table2_ColumnLookup,0),FALSE),
  IF(AND(VALUE(LEFT($A2077,3))=311,RIGHT($B2077,5)="Total"),VLOOKUP('311'!$G$59,_311_Table2,MATCH(MID($B2077,1,1),_311_Table2_ColumnLookup,0),FALSE),
  IF(VALUE(LEFT($A2077,3))=311,VLOOKUP(VALUE(MID($B2077,2,1)),_311_Table2,MATCH(MID($B2077,1,1),_311_Table2_ColumnLookup,0),FALSE)
+N("311"),
  IF(AND(VALUE(LEFT($A2077,3))=312,LEFT($G2077,10)="Unincepted",$B2077="G "),VLOOKUP(" ULO",_312_Table2,MATCH('312'!$N$16,_312_Table2_ColumnLookup,0),FALSE),
  IF(AND(VALUE(LEFT($A2077,3))=312,LEFT($G2077,10)="Unincepted",$B2077="O "),VLOOKUP(" ULO",_312_Table2,MATCH('312'!$V$16,_312_Table2_ColumnLookup,0),FALSE),
  IF(AND(VALUE(LEFT($A2077,3))=312,LEFT($G2077,10)="Unincepted",$B2077="Q "),VLOOKUP(" ULO",_312_Table2,MATCH('312'!$X$16,_312_Table2_ColumnLookup,0),FALSE),
  IF(AND(VALUE(LEFT($A2077,3))=312,LEFT($G2077,10)="Unincepted"),VLOOKUP(" ULO",_312_Table2,MATCH(LEFT($B2077,1),_312_Table2_ColumnLookup,0),FALSE),
  IF(AND(VALUE(LEFT($A2077,3))=312,LEFT($G2077,5)="Total",$B2077="G "),VLOOKUP('312'!$F$80,_312_Table2,MATCH('312'!$N$16,_312_Table2_ColumnLookup,0),FALSE),
  IF(AND(VALUE(LEFT($A2077,3))=312,LEFT($G2077,5)="Total",$B2077="O "),VLOOKUP('312'!$F$80,_312_Table2,MATCH('312'!$V$16,_312_Table2_ColumnLookup,0),FALSE),
  IF(AND(VALUE(LEFT($A2077,3))=312,LEFT($G2077,5)="Total",$B2077="Q "),VLOOKUP('312'!$F$80,_312_Table2,MATCH('312'!$X$16,_312_Table2_ColumnLookup,0),FALSE),
  IF(AND(VALUE(LEFT($A2077,3))=312,LEFT($G2077,5)="Total"),VLOOKUP('312'!$F$80,_312_Table2,MATCH(LEFT($B2077,1),_312_Table2_ColumnLookup,0),FALSE),
  IF(AND(VALUE(LEFT($A2077,3))=312,LEN($I2077)=4,$B2077="G"),VLOOKUP($I2077,_312_Table2,MATCH('312'!$N$16,_312_Table2_ColumnLookup,0),FALSE),
  IF(AND(VALUE(LEFT($A2077,3))=312,LEN($I2077)=4,$B2077="O"),VLOOKUP($I2077,_312_Table2,MATCH('312'!$V$16,_312_Table2_ColumnLookup,0),FALSE),
  IF(AND(VALUE(LEFT($A2077,3))=312,LEN($I2077)=4,$B2077="Q"),VLOOKUP($I2077,_312_Table2,MATCH('312'!$X$16,_312_Table2_ColumnLookup,0),FALSE),
  IF(AND(VALUE(LEFT($A2077,3))=312,LEN($I2077)=4),VLOOKUP($I2077,_312_Table2,MATCH(LEFT($B2077,1),_312_Table2_ColumnLookup,0),FALSE)
+N("312"),
  IF(VALUE(LEFT($A2077,3))=313,VLOOKUP(VALUE(MID($B2077,2,1)),_313_Table2,MATCH(MID($B2077,1,1),_313_Table2_ColumnLookup,0),FALSE)
+N("313"),
  IF(AND(VALUE(LEFT($A2077,3))=314,LEN($B2077)=3),VLOOKUP(VALUE(MID($B2077,2,2)),_314_Table2,MATCH(MID($B2077,1,1),_314_Table2_ColumnLookup,0),FALSE),
  IF(VALUE(LEFT($A2077,3))=314,VLOOKUP(VALUE(MID($B2077,2,1)),_314_Table2,MATCH(MID($B2077,1,1),_314_Table2_ColumnLookup,0),FALSE)
+N("314"),
""))))))))))))))))))))))))</f>
        <v>#N/A</v>
      </c>
      <c r="F2077" s="238" t="e">
        <f>IF(AND(VALUE(LEFT($A2077,3))=309,LEN($B2077)=3),VLOOKUP(VALUE(MID($B2077,2,2)),_309_Table3,MATCH(MID($B2077,1,1),_309_Table3_ColumnLookup,0),FALSE),
  IF($C2077="309 LCR SummaryA",OneYearSCR,IF($C2077="309 LCR SummaryB",UltimateSCR,IF(VALUE(LEFT($A2077,3))=309,VLOOKUP(VALUE(MID($B2077,2,1)),_309_Table3,MATCH(MID($B2077,1,1),_309_Table3_ColumnLookup,0),FALSE)
+N("309"),
  IF(VALUE(LEFT($A2077,3))=310,VLOOKUP(VALUE(MID($B2077,2,1)),_310_Table3,MATCH(MID($B2077,1,1),_310_Table3_ColumnLookup,0),FALSE)
+N("310"),
  IF(AND(VALUE(LEFT($A2077,3))=311,LEN($I2077)=4),VLOOKUP($I2077,_311_Table3,MATCH($B2077,_311_Table3_ColumnLookup,0),FALSE),
  IF(AND(VALUE(LEFT($A2077,3))=311,OR($B2077="I2",$B2077="J2",$B2077="K2",$B2077="L2")),VLOOKUP('311'!$G$58,_311_Table3,MATCH(MID($B2077,1,1),_311_Table3_ColumnLookup,0),FALSE),
  IF(AND(VALUE(LEFT($A2077,3))=311,RIGHT($B2077,5)="Total"),VLOOKUP('311'!$G$59,_311_Table3,MATCH(MID($B2077,1,1),_311_Table3_ColumnLookup,0),FALSE),
  IF(VALUE(LEFT($A2077,3))=311,VLOOKUP(VALUE(MID($B2077,2,1)),_311_Table3,MATCH(MID($B2077,1,1),_311_Table3_ColumnLookup,0),FALSE)
+N("311"),
  IF(AND(VALUE(LEFT($A2077,3))=312,LEFT($G2077,10)="Unincepted",$B2077="G "),VLOOKUP(" ULO",_312_Table3,MATCH('312'!$N$16,_312_Table3_ColumnLookup,0),FALSE),
  IF(AND(VALUE(LEFT($A2077,3))=312,LEFT($G2077,10)="Unincepted",$B2077="O "),VLOOKUP(" ULO",_312_Table3,MATCH('312'!$V$16,_312_Table3_ColumnLookup,0),FALSE),
  IF(AND(VALUE(LEFT($A2077,3))=312,LEFT($G2077,10)="Unincepted",$B2077="Q "),VLOOKUP(" ULO",_312_Table3,MATCH('312'!$X$16,_312_Table3_ColumnLookup,0),FALSE),
  IF(AND(VALUE(LEFT($A2077,3))=312,LEFT($G2077,10)="Unincepted"),VLOOKUP(" ULO",_312_Table3,MATCH(LEFT($B2077,1),_312_Table3_ColumnLookup,0),FALSE),
  IF(AND(VALUE(LEFT($A2077,3))=312,LEFT($G2077,5)="Total",$B2077="G "),VLOOKUP('312'!$F$80,_312_Table3,MATCH('312'!$N$16,_312_Table3_ColumnLookup,0),FALSE),
  IF(AND(VALUE(LEFT($A2077,3))=312,LEFT($G2077,5)="Total",$B2077="O "),VLOOKUP('312'!$F$80,_312_Table3,MATCH('312'!$V$16,_312_Table3_ColumnLookup,0),FALSE),
  IF(AND(VALUE(LEFT($A2077,3))=312,LEFT($G2077,5)="Total",$B2077="Q "),VLOOKUP('312'!$F$80,_312_Table3,MATCH('312'!$X$16,_312_Table3_ColumnLookup,0),FALSE),
  IF(AND(VALUE(LEFT($A2077,3))=312,LEFT($G2077,5)="Total"),VLOOKUP('312'!$F$80,_312_Table3,MATCH(LEFT($B2077,1),_312_Table3_ColumnLookup,0),FALSE),
  IF(AND(VALUE(LEFT($A2077,3))=312,LEN($I2077)=4,$B2077="G"),VLOOKUP($I2077,_312_Table3,MATCH('312'!$N$16,_312_Table3_ColumnLookup,0),FALSE),
  IF(AND(VALUE(LEFT($A2077,3))=312,LEN($I2077)=4,$B2077="O"),VLOOKUP($I2077,_312_Table3,MATCH('312'!$V$16,_312_Table3_ColumnLookup,0),FALSE),
  IF(AND(VALUE(LEFT($A2077,3))=312,LEN($I2077)=4,$B2077="Q"),VLOOKUP($I2077,_312_Table3,MATCH('312'!$X$16,_312_Table3_ColumnLookup,0),FALSE),
  IF(AND(VALUE(LEFT($A2077,3))=312,LEN($I2077)=4),VLOOKUP($I2077,_312_Table3,MATCH(LEFT($B2077,1),_312_Table3_ColumnLookup,0),FALSE)
+N("312"),
  IF(VALUE(LEFT($A2077,3))=313,VLOOKUP(VALUE(MID($B2077,2,1)),_313_Table3,MATCH(MID($B2077,1,1),_313_Table3_ColumnLookup,0),FALSE)
+N("313"),
  IF(AND(VALUE(LEFT($A2077,3))=314,LEN($B2077)=3),VLOOKUP(VALUE(MID($B2077,2,2)),_314_Table3,MATCH(MID($B2077,1,1),_314_Table3_ColumnLookup,0),FALSE),
  IF(VALUE(LEFT($A2077,3))=314,VLOOKUP(VALUE(MID($B2077,2,1)),_314_Table3,MATCH(MID($B2077,1,1),_314_Table3_ColumnLookup,0),FALSE)
+N("314"),
""))))))))))))))))))))))))</f>
        <v>#N/A</v>
      </c>
      <c r="H2077" s="321" t="str">
        <f>IFERROR(
IF(ISERROR($D2077)=FALSE,$D2077,IF(ISERROR($E2077)=FALSE,$E2077,IF(ISERROR($F2077)=FALSE,$F2077
+N("012 checkboxes"),
IF(
IF(OR(LEFT($A2077,9)="Syndicate",LEFT($A2077,12)="NewSyndicate"),VLOOKUP($A2077,'012'!$J:$ZW,MATCH("Link to button",'012'!$J$1:$ZW$1,0),0)
+N("309 checkbox"),
IF($C2077="309 LCR Summary0",VLOOKUP("Notes990",'309'!$P:$ZZ,MATCH("Link to button",'309'!$P$1:$ZZ$1,0),0)
+N("313 checkboxes"),
IF($C2077="313 Financial Information0LcmVsScr",IF($C2077="309 LCR Summary0",VLOOKUP("LcmVsScr",'309'!$N:$ZZ,MATCH("Link to button",'309'!$N$1:$ZZ$1,0),0),
IF($C2077="313 Financial Information0LcrDocAttached",IF($C2077="309 LCR Summary0",VLOOKUP("LcrDocAttached",'309'!$N:$ZZ,MATCH("Link to button",'309'!$N$1:$ZZ$1,0),
0)))))))=1,TRUE,FALSE)
))),"")</f>
        <v/>
      </c>
    </row>
    <row r="2078" spans="1:8">
      <c r="A2078" s="237" t="e">
        <f>VLOOKUP($G2078,CSVLookups!$B:$R,MATCH(A$1,CSVLookups!$B$1:$R$1,0),FALSE)</f>
        <v>#N/A</v>
      </c>
      <c r="B2078" s="237" t="e">
        <f>VLOOKUP($G2078,CSVLookups!$B:$R,MATCH(B$1,CSVLookups!$B$1:$R$1,0),FALSE)</f>
        <v>#N/A</v>
      </c>
      <c r="C2078" s="238" t="e">
        <f t="shared" si="32"/>
        <v>#N/A</v>
      </c>
      <c r="D2078" s="238" t="e">
        <f>IF(AND(VALUE(LEFT($A2078,3))=309,LEN($B2078)=3),VLOOKUP(VALUE(MID($B2078,2,2)),_309_Table1,MATCH(MID($B2078,1,1),_309_Table1_ColumnLookup,0),FALSE),
  IF($C2078="309 LCR SummaryA",OneYearSCR,IF($C2078="309 LCR SummaryB",UltimateSCR,IF(VALUE(LEFT($A2078,3))=309,VLOOKUP(VALUE(MID($B2078,2,1)),_309_Table1,MATCH(MID($B2078,1,1),_309_Table1_ColumnLookup,0),FALSE)
+N("309"),
  IF(VALUE(LEFT($A2078,3))=310,VLOOKUP(VALUE(MID($B2078,2,1)),_310_Table1,MATCH(MID($B2078,1,1),_310_Table1_ColumnLookup,0),FALSE)
+N("310"),
  IF(AND(VALUE(LEFT($A2078,3))=311,LEN($I2078)=4),VLOOKUP($I2078,_311_Table1,MATCH($B2078,_311_Table1_ColumnLookup,0),FALSE),
  IF(AND(VALUE(LEFT($A2078,3))=311,OR($B2078="I2",$B2078="J2",$B2078="K2",$B2078="L2")),VLOOKUP('311'!$G$58,_311_Table1,MATCH(MID($B2078,1,1),_311_Table1_ColumnLookup,0),FALSE),
  IF(AND(VALUE(LEFT($A2078,3))=311,RIGHT($B2078,5)="Total"),VLOOKUP('311'!$G$59,_311_Table1,MATCH(MID($B2078,1,1),_311_Table1_ColumnLookup,0),FALSE),
  IF(VALUE(LEFT($A2078,3))=311,VLOOKUP(VALUE(MID($B2078,2,1)),_311_Table1,MATCH(MID($B2078,1,1),_311_Table1_ColumnLookup,0),FALSE)
+N("311"),
  IF(AND(VALUE(LEFT($A2078,3))=312,LEFT($G2078,10)="Unincepted",$B2078="G "),VLOOKUP(" ULO",_312_Table1,MATCH('312'!$N$16,_312_Table1_ColumnLookup,0),FALSE),
  IF(AND(VALUE(LEFT($A2078,3))=312,LEFT($G2078,10)="Unincepted",$B2078="O "),VLOOKUP(" ULO",_312_Table1,MATCH('312'!$V$16,_312_Table1_ColumnLookup,0),FALSE),
  IF(AND(VALUE(LEFT($A2078,3))=312,LEFT($G2078,10)="Unincepted",$B2078="Q "),VLOOKUP(" ULO",_312_Table1,MATCH('312'!$X$16,_312_Table1_ColumnLookup,0),FALSE),
  IF(AND(VALUE(LEFT($A2078,3))=312,LEFT($G2078,10)="Unincepted"),VLOOKUP(" ULO",_312_Table1,MATCH(LEFT($B2078,1),_312_Table1_ColumnLookup,0),FALSE),
  IF(AND(VALUE(LEFT($A2078,3))=312,LEFT($G2078,5)="Total",$B2078="G "),VLOOKUP('312'!$F$80,_312_Table1,MATCH('312'!$N$16,_312_Table1_ColumnLookup,0),FALSE),
  IF(AND(VALUE(LEFT($A2078,3))=312,LEFT($G2078,5)="Total",$B2078="O "),VLOOKUP('312'!$F$80,_312_Table1,MATCH('312'!$V$16,_312_Table1_ColumnLookup,0),FALSE),
  IF(AND(VALUE(LEFT($A2078,3))=312,LEFT($G2078,5)="Total",$B2078="Q "),VLOOKUP('312'!$F$80,_312_Table1,MATCH('312'!$X$16,_312_Table1_ColumnLookup,0),FALSE),
  IF(AND(VALUE(LEFT($A2078,3))=312,LEFT($G2078,5)="Total"),VLOOKUP('312'!$F$80,_312_Table1,MATCH(LEFT($B2078,1),_312_Table1_ColumnLookup,0),FALSE),
  IF(AND(VALUE(LEFT($A2078,3))=312,LEN($I2078)=4,$B2078="G"),VLOOKUP($I2078,_312_Table1,MATCH('312'!$N$16,_312_Table1_ColumnLookup,0),FALSE),
  IF(AND(VALUE(LEFT($A2078,3))=312,LEN($I2078)=4,$B2078="O"),VLOOKUP($I2078,_312_Table1,MATCH('312'!$V$16,_312_Table1_ColumnLookup,0),FALSE),
  IF(AND(VALUE(LEFT($A2078,3))=312,LEN($I2078)=4,$B2078="Q"),VLOOKUP($I2078,_312_Table1,MATCH('312'!$X$16,_312_Table1_ColumnLookup,0),FALSE),
  IF(AND(VALUE(LEFT($A2078,3))=312,LEN($I2078)=4),VLOOKUP($I2078,_312_Table1,MATCH(LEFT($B2078,1),_312_Table1_ColumnLookup,0),FALSE)
+N("312"),
  IF(VALUE(LEFT($A2078,3))=313,VLOOKUP(VALUE(MID($B2078,2,1)),_313_Table1,MATCH(MID($B2078,1,1),_313_Table1_ColumnLookup,0),FALSE)
+N("313"),
  IF(AND(VALUE(LEFT($A2078,3))=314,LEN($B2078)=3),VLOOKUP(VALUE(MID($B2078,2,2)),_314_Table1,MATCH(MID($B2078,1,1),_314_Table1_ColumnLookup,0),FALSE),
  IF(VALUE(LEFT($A2078,3))=314,VLOOKUP(VALUE(MID($B2078,2,1)),_314_Table1,MATCH(MID($B2078,1,1),_314_Table1_ColumnLookup,0),FALSE)
+N("314"),
""))))))))))))))))))))))))</f>
        <v>#N/A</v>
      </c>
      <c r="E2078" s="238" t="e">
        <f>IF(AND(VALUE(LEFT($A2078,3))=309,LEN($B2078)=3),VLOOKUP(VALUE(MID($B2078,2,2)),_309_Table2,MATCH(MID($B2078,1,1),_309_Table2_ColumnLookup,0),FALSE),
  IF($C2078="309 LCR SummaryA",OneYearSCR,IF($C2078="309 LCR SummaryB",UltimateSCR,IF(VALUE(LEFT($A2078,3))=309,VLOOKUP(VALUE(MID($B2078,2,1)),_309_Table2,MATCH(MID($B2078,1,1),_309_Table2_ColumnLookup,0),FALSE)
+N("309"),
  IF(VALUE(LEFT($A2078,3))=310,VLOOKUP(VALUE(MID($B2078,2,1)),_310_Table2,MATCH(MID($B2078,1,1),_310_Table2_ColumnLookup,0),FALSE)
+N("310"),
  IF(AND(VALUE(LEFT($A2078,3))=311,LEN($I2078)=4),VLOOKUP($I2078,_311_Table2,MATCH($B2078,_311_Table2_ColumnLookup,0),FALSE),
  IF(AND(VALUE(LEFT($A2078,3))=311,OR($B2078="I2",$B2078="J2",$B2078="K2",$B2078="L2")),VLOOKUP('311'!$G$58,_311_Table2,MATCH(MID($B2078,1,1),_311_Table2_ColumnLookup,0),FALSE),
  IF(AND(VALUE(LEFT($A2078,3))=311,RIGHT($B2078,5)="Total"),VLOOKUP('311'!$G$59,_311_Table2,MATCH(MID($B2078,1,1),_311_Table2_ColumnLookup,0),FALSE),
  IF(VALUE(LEFT($A2078,3))=311,VLOOKUP(VALUE(MID($B2078,2,1)),_311_Table2,MATCH(MID($B2078,1,1),_311_Table2_ColumnLookup,0),FALSE)
+N("311"),
  IF(AND(VALUE(LEFT($A2078,3))=312,LEFT($G2078,10)="Unincepted",$B2078="G "),VLOOKUP(" ULO",_312_Table2,MATCH('312'!$N$16,_312_Table2_ColumnLookup,0),FALSE),
  IF(AND(VALUE(LEFT($A2078,3))=312,LEFT($G2078,10)="Unincepted",$B2078="O "),VLOOKUP(" ULO",_312_Table2,MATCH('312'!$V$16,_312_Table2_ColumnLookup,0),FALSE),
  IF(AND(VALUE(LEFT($A2078,3))=312,LEFT($G2078,10)="Unincepted",$B2078="Q "),VLOOKUP(" ULO",_312_Table2,MATCH('312'!$X$16,_312_Table2_ColumnLookup,0),FALSE),
  IF(AND(VALUE(LEFT($A2078,3))=312,LEFT($G2078,10)="Unincepted"),VLOOKUP(" ULO",_312_Table2,MATCH(LEFT($B2078,1),_312_Table2_ColumnLookup,0),FALSE),
  IF(AND(VALUE(LEFT($A2078,3))=312,LEFT($G2078,5)="Total",$B2078="G "),VLOOKUP('312'!$F$80,_312_Table2,MATCH('312'!$N$16,_312_Table2_ColumnLookup,0),FALSE),
  IF(AND(VALUE(LEFT($A2078,3))=312,LEFT($G2078,5)="Total",$B2078="O "),VLOOKUP('312'!$F$80,_312_Table2,MATCH('312'!$V$16,_312_Table2_ColumnLookup,0),FALSE),
  IF(AND(VALUE(LEFT($A2078,3))=312,LEFT($G2078,5)="Total",$B2078="Q "),VLOOKUP('312'!$F$80,_312_Table2,MATCH('312'!$X$16,_312_Table2_ColumnLookup,0),FALSE),
  IF(AND(VALUE(LEFT($A2078,3))=312,LEFT($G2078,5)="Total"),VLOOKUP('312'!$F$80,_312_Table2,MATCH(LEFT($B2078,1),_312_Table2_ColumnLookup,0),FALSE),
  IF(AND(VALUE(LEFT($A2078,3))=312,LEN($I2078)=4,$B2078="G"),VLOOKUP($I2078,_312_Table2,MATCH('312'!$N$16,_312_Table2_ColumnLookup,0),FALSE),
  IF(AND(VALUE(LEFT($A2078,3))=312,LEN($I2078)=4,$B2078="O"),VLOOKUP($I2078,_312_Table2,MATCH('312'!$V$16,_312_Table2_ColumnLookup,0),FALSE),
  IF(AND(VALUE(LEFT($A2078,3))=312,LEN($I2078)=4,$B2078="Q"),VLOOKUP($I2078,_312_Table2,MATCH('312'!$X$16,_312_Table2_ColumnLookup,0),FALSE),
  IF(AND(VALUE(LEFT($A2078,3))=312,LEN($I2078)=4),VLOOKUP($I2078,_312_Table2,MATCH(LEFT($B2078,1),_312_Table2_ColumnLookup,0),FALSE)
+N("312"),
  IF(VALUE(LEFT($A2078,3))=313,VLOOKUP(VALUE(MID($B2078,2,1)),_313_Table2,MATCH(MID($B2078,1,1),_313_Table2_ColumnLookup,0),FALSE)
+N("313"),
  IF(AND(VALUE(LEFT($A2078,3))=314,LEN($B2078)=3),VLOOKUP(VALUE(MID($B2078,2,2)),_314_Table2,MATCH(MID($B2078,1,1),_314_Table2_ColumnLookup,0),FALSE),
  IF(VALUE(LEFT($A2078,3))=314,VLOOKUP(VALUE(MID($B2078,2,1)),_314_Table2,MATCH(MID($B2078,1,1),_314_Table2_ColumnLookup,0),FALSE)
+N("314"),
""))))))))))))))))))))))))</f>
        <v>#N/A</v>
      </c>
      <c r="F2078" s="238" t="e">
        <f>IF(AND(VALUE(LEFT($A2078,3))=309,LEN($B2078)=3),VLOOKUP(VALUE(MID($B2078,2,2)),_309_Table3,MATCH(MID($B2078,1,1),_309_Table3_ColumnLookup,0),FALSE),
  IF($C2078="309 LCR SummaryA",OneYearSCR,IF($C2078="309 LCR SummaryB",UltimateSCR,IF(VALUE(LEFT($A2078,3))=309,VLOOKUP(VALUE(MID($B2078,2,1)),_309_Table3,MATCH(MID($B2078,1,1),_309_Table3_ColumnLookup,0),FALSE)
+N("309"),
  IF(VALUE(LEFT($A2078,3))=310,VLOOKUP(VALUE(MID($B2078,2,1)),_310_Table3,MATCH(MID($B2078,1,1),_310_Table3_ColumnLookup,0),FALSE)
+N("310"),
  IF(AND(VALUE(LEFT($A2078,3))=311,LEN($I2078)=4),VLOOKUP($I2078,_311_Table3,MATCH($B2078,_311_Table3_ColumnLookup,0),FALSE),
  IF(AND(VALUE(LEFT($A2078,3))=311,OR($B2078="I2",$B2078="J2",$B2078="K2",$B2078="L2")),VLOOKUP('311'!$G$58,_311_Table3,MATCH(MID($B2078,1,1),_311_Table3_ColumnLookup,0),FALSE),
  IF(AND(VALUE(LEFT($A2078,3))=311,RIGHT($B2078,5)="Total"),VLOOKUP('311'!$G$59,_311_Table3,MATCH(MID($B2078,1,1),_311_Table3_ColumnLookup,0),FALSE),
  IF(VALUE(LEFT($A2078,3))=311,VLOOKUP(VALUE(MID($B2078,2,1)),_311_Table3,MATCH(MID($B2078,1,1),_311_Table3_ColumnLookup,0),FALSE)
+N("311"),
  IF(AND(VALUE(LEFT($A2078,3))=312,LEFT($G2078,10)="Unincepted",$B2078="G "),VLOOKUP(" ULO",_312_Table3,MATCH('312'!$N$16,_312_Table3_ColumnLookup,0),FALSE),
  IF(AND(VALUE(LEFT($A2078,3))=312,LEFT($G2078,10)="Unincepted",$B2078="O "),VLOOKUP(" ULO",_312_Table3,MATCH('312'!$V$16,_312_Table3_ColumnLookup,0),FALSE),
  IF(AND(VALUE(LEFT($A2078,3))=312,LEFT($G2078,10)="Unincepted",$B2078="Q "),VLOOKUP(" ULO",_312_Table3,MATCH('312'!$X$16,_312_Table3_ColumnLookup,0),FALSE),
  IF(AND(VALUE(LEFT($A2078,3))=312,LEFT($G2078,10)="Unincepted"),VLOOKUP(" ULO",_312_Table3,MATCH(LEFT($B2078,1),_312_Table3_ColumnLookup,0),FALSE),
  IF(AND(VALUE(LEFT($A2078,3))=312,LEFT($G2078,5)="Total",$B2078="G "),VLOOKUP('312'!$F$80,_312_Table3,MATCH('312'!$N$16,_312_Table3_ColumnLookup,0),FALSE),
  IF(AND(VALUE(LEFT($A2078,3))=312,LEFT($G2078,5)="Total",$B2078="O "),VLOOKUP('312'!$F$80,_312_Table3,MATCH('312'!$V$16,_312_Table3_ColumnLookup,0),FALSE),
  IF(AND(VALUE(LEFT($A2078,3))=312,LEFT($G2078,5)="Total",$B2078="Q "),VLOOKUP('312'!$F$80,_312_Table3,MATCH('312'!$X$16,_312_Table3_ColumnLookup,0),FALSE),
  IF(AND(VALUE(LEFT($A2078,3))=312,LEFT($G2078,5)="Total"),VLOOKUP('312'!$F$80,_312_Table3,MATCH(LEFT($B2078,1),_312_Table3_ColumnLookup,0),FALSE),
  IF(AND(VALUE(LEFT($A2078,3))=312,LEN($I2078)=4,$B2078="G"),VLOOKUP($I2078,_312_Table3,MATCH('312'!$N$16,_312_Table3_ColumnLookup,0),FALSE),
  IF(AND(VALUE(LEFT($A2078,3))=312,LEN($I2078)=4,$B2078="O"),VLOOKUP($I2078,_312_Table3,MATCH('312'!$V$16,_312_Table3_ColumnLookup,0),FALSE),
  IF(AND(VALUE(LEFT($A2078,3))=312,LEN($I2078)=4,$B2078="Q"),VLOOKUP($I2078,_312_Table3,MATCH('312'!$X$16,_312_Table3_ColumnLookup,0),FALSE),
  IF(AND(VALUE(LEFT($A2078,3))=312,LEN($I2078)=4),VLOOKUP($I2078,_312_Table3,MATCH(LEFT($B2078,1),_312_Table3_ColumnLookup,0),FALSE)
+N("312"),
  IF(VALUE(LEFT($A2078,3))=313,VLOOKUP(VALUE(MID($B2078,2,1)),_313_Table3,MATCH(MID($B2078,1,1),_313_Table3_ColumnLookup,0),FALSE)
+N("313"),
  IF(AND(VALUE(LEFT($A2078,3))=314,LEN($B2078)=3),VLOOKUP(VALUE(MID($B2078,2,2)),_314_Table3,MATCH(MID($B2078,1,1),_314_Table3_ColumnLookup,0),FALSE),
  IF(VALUE(LEFT($A2078,3))=314,VLOOKUP(VALUE(MID($B2078,2,1)),_314_Table3,MATCH(MID($B2078,1,1),_314_Table3_ColumnLookup,0),FALSE)
+N("314"),
""))))))))))))))))))))))))</f>
        <v>#N/A</v>
      </c>
      <c r="H2078" s="321" t="str">
        <f>IFERROR(
IF(ISERROR($D2078)=FALSE,$D2078,IF(ISERROR($E2078)=FALSE,$E2078,IF(ISERROR($F2078)=FALSE,$F2078
+N("012 checkboxes"),
IF(
IF(OR(LEFT($A2078,9)="Syndicate",LEFT($A2078,12)="NewSyndicate"),VLOOKUP($A2078,'012'!$J:$ZW,MATCH("Link to button",'012'!$J$1:$ZW$1,0),0)
+N("309 checkbox"),
IF($C2078="309 LCR Summary0",VLOOKUP("Notes990",'309'!$P:$ZZ,MATCH("Link to button",'309'!$P$1:$ZZ$1,0),0)
+N("313 checkboxes"),
IF($C2078="313 Financial Information0LcmVsScr",IF($C2078="309 LCR Summary0",VLOOKUP("LcmVsScr",'309'!$N:$ZZ,MATCH("Link to button",'309'!$N$1:$ZZ$1,0),0),
IF($C2078="313 Financial Information0LcrDocAttached",IF($C2078="309 LCR Summary0",VLOOKUP("LcrDocAttached",'309'!$N:$ZZ,MATCH("Link to button",'309'!$N$1:$ZZ$1,0),
0)))))))=1,TRUE,FALSE)
))),"")</f>
        <v/>
      </c>
    </row>
    <row r="2079" spans="1:8">
      <c r="A2079" s="237" t="e">
        <f>VLOOKUP($G2079,CSVLookups!$B:$R,MATCH(A$1,CSVLookups!$B$1:$R$1,0),FALSE)</f>
        <v>#N/A</v>
      </c>
      <c r="B2079" s="237" t="e">
        <f>VLOOKUP($G2079,CSVLookups!$B:$R,MATCH(B$1,CSVLookups!$B$1:$R$1,0),FALSE)</f>
        <v>#N/A</v>
      </c>
      <c r="C2079" s="238" t="e">
        <f t="shared" si="32"/>
        <v>#N/A</v>
      </c>
      <c r="D2079" s="238" t="e">
        <f>IF(AND(VALUE(LEFT($A2079,3))=309,LEN($B2079)=3),VLOOKUP(VALUE(MID($B2079,2,2)),_309_Table1,MATCH(MID($B2079,1,1),_309_Table1_ColumnLookup,0),FALSE),
  IF($C2079="309 LCR SummaryA",OneYearSCR,IF($C2079="309 LCR SummaryB",UltimateSCR,IF(VALUE(LEFT($A2079,3))=309,VLOOKUP(VALUE(MID($B2079,2,1)),_309_Table1,MATCH(MID($B2079,1,1),_309_Table1_ColumnLookup,0),FALSE)
+N("309"),
  IF(VALUE(LEFT($A2079,3))=310,VLOOKUP(VALUE(MID($B2079,2,1)),_310_Table1,MATCH(MID($B2079,1,1),_310_Table1_ColumnLookup,0),FALSE)
+N("310"),
  IF(AND(VALUE(LEFT($A2079,3))=311,LEN($I2079)=4),VLOOKUP($I2079,_311_Table1,MATCH($B2079,_311_Table1_ColumnLookup,0),FALSE),
  IF(AND(VALUE(LEFT($A2079,3))=311,OR($B2079="I2",$B2079="J2",$B2079="K2",$B2079="L2")),VLOOKUP('311'!$G$58,_311_Table1,MATCH(MID($B2079,1,1),_311_Table1_ColumnLookup,0),FALSE),
  IF(AND(VALUE(LEFT($A2079,3))=311,RIGHT($B2079,5)="Total"),VLOOKUP('311'!$G$59,_311_Table1,MATCH(MID($B2079,1,1),_311_Table1_ColumnLookup,0),FALSE),
  IF(VALUE(LEFT($A2079,3))=311,VLOOKUP(VALUE(MID($B2079,2,1)),_311_Table1,MATCH(MID($B2079,1,1),_311_Table1_ColumnLookup,0),FALSE)
+N("311"),
  IF(AND(VALUE(LEFT($A2079,3))=312,LEFT($G2079,10)="Unincepted",$B2079="G "),VLOOKUP(" ULO",_312_Table1,MATCH('312'!$N$16,_312_Table1_ColumnLookup,0),FALSE),
  IF(AND(VALUE(LEFT($A2079,3))=312,LEFT($G2079,10)="Unincepted",$B2079="O "),VLOOKUP(" ULO",_312_Table1,MATCH('312'!$V$16,_312_Table1_ColumnLookup,0),FALSE),
  IF(AND(VALUE(LEFT($A2079,3))=312,LEFT($G2079,10)="Unincepted",$B2079="Q "),VLOOKUP(" ULO",_312_Table1,MATCH('312'!$X$16,_312_Table1_ColumnLookup,0),FALSE),
  IF(AND(VALUE(LEFT($A2079,3))=312,LEFT($G2079,10)="Unincepted"),VLOOKUP(" ULO",_312_Table1,MATCH(LEFT($B2079,1),_312_Table1_ColumnLookup,0),FALSE),
  IF(AND(VALUE(LEFT($A2079,3))=312,LEFT($G2079,5)="Total",$B2079="G "),VLOOKUP('312'!$F$80,_312_Table1,MATCH('312'!$N$16,_312_Table1_ColumnLookup,0),FALSE),
  IF(AND(VALUE(LEFT($A2079,3))=312,LEFT($G2079,5)="Total",$B2079="O "),VLOOKUP('312'!$F$80,_312_Table1,MATCH('312'!$V$16,_312_Table1_ColumnLookup,0),FALSE),
  IF(AND(VALUE(LEFT($A2079,3))=312,LEFT($G2079,5)="Total",$B2079="Q "),VLOOKUP('312'!$F$80,_312_Table1,MATCH('312'!$X$16,_312_Table1_ColumnLookup,0),FALSE),
  IF(AND(VALUE(LEFT($A2079,3))=312,LEFT($G2079,5)="Total"),VLOOKUP('312'!$F$80,_312_Table1,MATCH(LEFT($B2079,1),_312_Table1_ColumnLookup,0),FALSE),
  IF(AND(VALUE(LEFT($A2079,3))=312,LEN($I2079)=4,$B2079="G"),VLOOKUP($I2079,_312_Table1,MATCH('312'!$N$16,_312_Table1_ColumnLookup,0),FALSE),
  IF(AND(VALUE(LEFT($A2079,3))=312,LEN($I2079)=4,$B2079="O"),VLOOKUP($I2079,_312_Table1,MATCH('312'!$V$16,_312_Table1_ColumnLookup,0),FALSE),
  IF(AND(VALUE(LEFT($A2079,3))=312,LEN($I2079)=4,$B2079="Q"),VLOOKUP($I2079,_312_Table1,MATCH('312'!$X$16,_312_Table1_ColumnLookup,0),FALSE),
  IF(AND(VALUE(LEFT($A2079,3))=312,LEN($I2079)=4),VLOOKUP($I2079,_312_Table1,MATCH(LEFT($B2079,1),_312_Table1_ColumnLookup,0),FALSE)
+N("312"),
  IF(VALUE(LEFT($A2079,3))=313,VLOOKUP(VALUE(MID($B2079,2,1)),_313_Table1,MATCH(MID($B2079,1,1),_313_Table1_ColumnLookup,0),FALSE)
+N("313"),
  IF(AND(VALUE(LEFT($A2079,3))=314,LEN($B2079)=3),VLOOKUP(VALUE(MID($B2079,2,2)),_314_Table1,MATCH(MID($B2079,1,1),_314_Table1_ColumnLookup,0),FALSE),
  IF(VALUE(LEFT($A2079,3))=314,VLOOKUP(VALUE(MID($B2079,2,1)),_314_Table1,MATCH(MID($B2079,1,1),_314_Table1_ColumnLookup,0),FALSE)
+N("314"),
""))))))))))))))))))))))))</f>
        <v>#N/A</v>
      </c>
      <c r="E2079" s="238" t="e">
        <f>IF(AND(VALUE(LEFT($A2079,3))=309,LEN($B2079)=3),VLOOKUP(VALUE(MID($B2079,2,2)),_309_Table2,MATCH(MID($B2079,1,1),_309_Table2_ColumnLookup,0),FALSE),
  IF($C2079="309 LCR SummaryA",OneYearSCR,IF($C2079="309 LCR SummaryB",UltimateSCR,IF(VALUE(LEFT($A2079,3))=309,VLOOKUP(VALUE(MID($B2079,2,1)),_309_Table2,MATCH(MID($B2079,1,1),_309_Table2_ColumnLookup,0),FALSE)
+N("309"),
  IF(VALUE(LEFT($A2079,3))=310,VLOOKUP(VALUE(MID($B2079,2,1)),_310_Table2,MATCH(MID($B2079,1,1),_310_Table2_ColumnLookup,0),FALSE)
+N("310"),
  IF(AND(VALUE(LEFT($A2079,3))=311,LEN($I2079)=4),VLOOKUP($I2079,_311_Table2,MATCH($B2079,_311_Table2_ColumnLookup,0),FALSE),
  IF(AND(VALUE(LEFT($A2079,3))=311,OR($B2079="I2",$B2079="J2",$B2079="K2",$B2079="L2")),VLOOKUP('311'!$G$58,_311_Table2,MATCH(MID($B2079,1,1),_311_Table2_ColumnLookup,0),FALSE),
  IF(AND(VALUE(LEFT($A2079,3))=311,RIGHT($B2079,5)="Total"),VLOOKUP('311'!$G$59,_311_Table2,MATCH(MID($B2079,1,1),_311_Table2_ColumnLookup,0),FALSE),
  IF(VALUE(LEFT($A2079,3))=311,VLOOKUP(VALUE(MID($B2079,2,1)),_311_Table2,MATCH(MID($B2079,1,1),_311_Table2_ColumnLookup,0),FALSE)
+N("311"),
  IF(AND(VALUE(LEFT($A2079,3))=312,LEFT($G2079,10)="Unincepted",$B2079="G "),VLOOKUP(" ULO",_312_Table2,MATCH('312'!$N$16,_312_Table2_ColumnLookup,0),FALSE),
  IF(AND(VALUE(LEFT($A2079,3))=312,LEFT($G2079,10)="Unincepted",$B2079="O "),VLOOKUP(" ULO",_312_Table2,MATCH('312'!$V$16,_312_Table2_ColumnLookup,0),FALSE),
  IF(AND(VALUE(LEFT($A2079,3))=312,LEFT($G2079,10)="Unincepted",$B2079="Q "),VLOOKUP(" ULO",_312_Table2,MATCH('312'!$X$16,_312_Table2_ColumnLookup,0),FALSE),
  IF(AND(VALUE(LEFT($A2079,3))=312,LEFT($G2079,10)="Unincepted"),VLOOKUP(" ULO",_312_Table2,MATCH(LEFT($B2079,1),_312_Table2_ColumnLookup,0),FALSE),
  IF(AND(VALUE(LEFT($A2079,3))=312,LEFT($G2079,5)="Total",$B2079="G "),VLOOKUP('312'!$F$80,_312_Table2,MATCH('312'!$N$16,_312_Table2_ColumnLookup,0),FALSE),
  IF(AND(VALUE(LEFT($A2079,3))=312,LEFT($G2079,5)="Total",$B2079="O "),VLOOKUP('312'!$F$80,_312_Table2,MATCH('312'!$V$16,_312_Table2_ColumnLookup,0),FALSE),
  IF(AND(VALUE(LEFT($A2079,3))=312,LEFT($G2079,5)="Total",$B2079="Q "),VLOOKUP('312'!$F$80,_312_Table2,MATCH('312'!$X$16,_312_Table2_ColumnLookup,0),FALSE),
  IF(AND(VALUE(LEFT($A2079,3))=312,LEFT($G2079,5)="Total"),VLOOKUP('312'!$F$80,_312_Table2,MATCH(LEFT($B2079,1),_312_Table2_ColumnLookup,0),FALSE),
  IF(AND(VALUE(LEFT($A2079,3))=312,LEN($I2079)=4,$B2079="G"),VLOOKUP($I2079,_312_Table2,MATCH('312'!$N$16,_312_Table2_ColumnLookup,0),FALSE),
  IF(AND(VALUE(LEFT($A2079,3))=312,LEN($I2079)=4,$B2079="O"),VLOOKUP($I2079,_312_Table2,MATCH('312'!$V$16,_312_Table2_ColumnLookup,0),FALSE),
  IF(AND(VALUE(LEFT($A2079,3))=312,LEN($I2079)=4,$B2079="Q"),VLOOKUP($I2079,_312_Table2,MATCH('312'!$X$16,_312_Table2_ColumnLookup,0),FALSE),
  IF(AND(VALUE(LEFT($A2079,3))=312,LEN($I2079)=4),VLOOKUP($I2079,_312_Table2,MATCH(LEFT($B2079,1),_312_Table2_ColumnLookup,0),FALSE)
+N("312"),
  IF(VALUE(LEFT($A2079,3))=313,VLOOKUP(VALUE(MID($B2079,2,1)),_313_Table2,MATCH(MID($B2079,1,1),_313_Table2_ColumnLookup,0),FALSE)
+N("313"),
  IF(AND(VALUE(LEFT($A2079,3))=314,LEN($B2079)=3),VLOOKUP(VALUE(MID($B2079,2,2)),_314_Table2,MATCH(MID($B2079,1,1),_314_Table2_ColumnLookup,0),FALSE),
  IF(VALUE(LEFT($A2079,3))=314,VLOOKUP(VALUE(MID($B2079,2,1)),_314_Table2,MATCH(MID($B2079,1,1),_314_Table2_ColumnLookup,0),FALSE)
+N("314"),
""))))))))))))))))))))))))</f>
        <v>#N/A</v>
      </c>
      <c r="F2079" s="238" t="e">
        <f>IF(AND(VALUE(LEFT($A2079,3))=309,LEN($B2079)=3),VLOOKUP(VALUE(MID($B2079,2,2)),_309_Table3,MATCH(MID($B2079,1,1),_309_Table3_ColumnLookup,0),FALSE),
  IF($C2079="309 LCR SummaryA",OneYearSCR,IF($C2079="309 LCR SummaryB",UltimateSCR,IF(VALUE(LEFT($A2079,3))=309,VLOOKUP(VALUE(MID($B2079,2,1)),_309_Table3,MATCH(MID($B2079,1,1),_309_Table3_ColumnLookup,0),FALSE)
+N("309"),
  IF(VALUE(LEFT($A2079,3))=310,VLOOKUP(VALUE(MID($B2079,2,1)),_310_Table3,MATCH(MID($B2079,1,1),_310_Table3_ColumnLookup,0),FALSE)
+N("310"),
  IF(AND(VALUE(LEFT($A2079,3))=311,LEN($I2079)=4),VLOOKUP($I2079,_311_Table3,MATCH($B2079,_311_Table3_ColumnLookup,0),FALSE),
  IF(AND(VALUE(LEFT($A2079,3))=311,OR($B2079="I2",$B2079="J2",$B2079="K2",$B2079="L2")),VLOOKUP('311'!$G$58,_311_Table3,MATCH(MID($B2079,1,1),_311_Table3_ColumnLookup,0),FALSE),
  IF(AND(VALUE(LEFT($A2079,3))=311,RIGHT($B2079,5)="Total"),VLOOKUP('311'!$G$59,_311_Table3,MATCH(MID($B2079,1,1),_311_Table3_ColumnLookup,0),FALSE),
  IF(VALUE(LEFT($A2079,3))=311,VLOOKUP(VALUE(MID($B2079,2,1)),_311_Table3,MATCH(MID($B2079,1,1),_311_Table3_ColumnLookup,0),FALSE)
+N("311"),
  IF(AND(VALUE(LEFT($A2079,3))=312,LEFT($G2079,10)="Unincepted",$B2079="G "),VLOOKUP(" ULO",_312_Table3,MATCH('312'!$N$16,_312_Table3_ColumnLookup,0),FALSE),
  IF(AND(VALUE(LEFT($A2079,3))=312,LEFT($G2079,10)="Unincepted",$B2079="O "),VLOOKUP(" ULO",_312_Table3,MATCH('312'!$V$16,_312_Table3_ColumnLookup,0),FALSE),
  IF(AND(VALUE(LEFT($A2079,3))=312,LEFT($G2079,10)="Unincepted",$B2079="Q "),VLOOKUP(" ULO",_312_Table3,MATCH('312'!$X$16,_312_Table3_ColumnLookup,0),FALSE),
  IF(AND(VALUE(LEFT($A2079,3))=312,LEFT($G2079,10)="Unincepted"),VLOOKUP(" ULO",_312_Table3,MATCH(LEFT($B2079,1),_312_Table3_ColumnLookup,0),FALSE),
  IF(AND(VALUE(LEFT($A2079,3))=312,LEFT($G2079,5)="Total",$B2079="G "),VLOOKUP('312'!$F$80,_312_Table3,MATCH('312'!$N$16,_312_Table3_ColumnLookup,0),FALSE),
  IF(AND(VALUE(LEFT($A2079,3))=312,LEFT($G2079,5)="Total",$B2079="O "),VLOOKUP('312'!$F$80,_312_Table3,MATCH('312'!$V$16,_312_Table3_ColumnLookup,0),FALSE),
  IF(AND(VALUE(LEFT($A2079,3))=312,LEFT($G2079,5)="Total",$B2079="Q "),VLOOKUP('312'!$F$80,_312_Table3,MATCH('312'!$X$16,_312_Table3_ColumnLookup,0),FALSE),
  IF(AND(VALUE(LEFT($A2079,3))=312,LEFT($G2079,5)="Total"),VLOOKUP('312'!$F$80,_312_Table3,MATCH(LEFT($B2079,1),_312_Table3_ColumnLookup,0),FALSE),
  IF(AND(VALUE(LEFT($A2079,3))=312,LEN($I2079)=4,$B2079="G"),VLOOKUP($I2079,_312_Table3,MATCH('312'!$N$16,_312_Table3_ColumnLookup,0),FALSE),
  IF(AND(VALUE(LEFT($A2079,3))=312,LEN($I2079)=4,$B2079="O"),VLOOKUP($I2079,_312_Table3,MATCH('312'!$V$16,_312_Table3_ColumnLookup,0),FALSE),
  IF(AND(VALUE(LEFT($A2079,3))=312,LEN($I2079)=4,$B2079="Q"),VLOOKUP($I2079,_312_Table3,MATCH('312'!$X$16,_312_Table3_ColumnLookup,0),FALSE),
  IF(AND(VALUE(LEFT($A2079,3))=312,LEN($I2079)=4),VLOOKUP($I2079,_312_Table3,MATCH(LEFT($B2079,1),_312_Table3_ColumnLookup,0),FALSE)
+N("312"),
  IF(VALUE(LEFT($A2079,3))=313,VLOOKUP(VALUE(MID($B2079,2,1)),_313_Table3,MATCH(MID($B2079,1,1),_313_Table3_ColumnLookup,0),FALSE)
+N("313"),
  IF(AND(VALUE(LEFT($A2079,3))=314,LEN($B2079)=3),VLOOKUP(VALUE(MID($B2079,2,2)),_314_Table3,MATCH(MID($B2079,1,1),_314_Table3_ColumnLookup,0),FALSE),
  IF(VALUE(LEFT($A2079,3))=314,VLOOKUP(VALUE(MID($B2079,2,1)),_314_Table3,MATCH(MID($B2079,1,1),_314_Table3_ColumnLookup,0),FALSE)
+N("314"),
""))))))))))))))))))))))))</f>
        <v>#N/A</v>
      </c>
      <c r="H2079" s="321" t="str">
        <f>IFERROR(
IF(ISERROR($D2079)=FALSE,$D2079,IF(ISERROR($E2079)=FALSE,$E2079,IF(ISERROR($F2079)=FALSE,$F2079
+N("012 checkboxes"),
IF(
IF(OR(LEFT($A2079,9)="Syndicate",LEFT($A2079,12)="NewSyndicate"),VLOOKUP($A2079,'012'!$J:$ZW,MATCH("Link to button",'012'!$J$1:$ZW$1,0),0)
+N("309 checkbox"),
IF($C2079="309 LCR Summary0",VLOOKUP("Notes990",'309'!$P:$ZZ,MATCH("Link to button",'309'!$P$1:$ZZ$1,0),0)
+N("313 checkboxes"),
IF($C2079="313 Financial Information0LcmVsScr",IF($C2079="309 LCR Summary0",VLOOKUP("LcmVsScr",'309'!$N:$ZZ,MATCH("Link to button",'309'!$N$1:$ZZ$1,0),0),
IF($C2079="313 Financial Information0LcrDocAttached",IF($C2079="309 LCR Summary0",VLOOKUP("LcrDocAttached",'309'!$N:$ZZ,MATCH("Link to button",'309'!$N$1:$ZZ$1,0),
0)))))))=1,TRUE,FALSE)
))),"")</f>
        <v/>
      </c>
    </row>
    <row r="2080" spans="1:8">
      <c r="A2080" s="237" t="e">
        <f>VLOOKUP($G2080,CSVLookups!$B:$R,MATCH(A$1,CSVLookups!$B$1:$R$1,0),FALSE)</f>
        <v>#N/A</v>
      </c>
      <c r="B2080" s="237" t="e">
        <f>VLOOKUP($G2080,CSVLookups!$B:$R,MATCH(B$1,CSVLookups!$B$1:$R$1,0),FALSE)</f>
        <v>#N/A</v>
      </c>
      <c r="C2080" s="238" t="e">
        <f t="shared" ref="C2080:C2085" si="33">IF(OR(LEFT($A2080,4)="Base",LEFT($A2080,4)="Synd",LEFT($A2080,7)="NewSynd"),"",
IF(OR(AND(LEN($I2080=0),OR(LEFT($A2080,3)*1=311,LEFT($A2080,3)*1=312,LEFT($A2080,3)*1=313)),LEN($I2080)=4),
CONCATENATE($A2080,$B2080,$I2080,
IF(LEFT($G2080,LEN("NetOfRI"))="NetOfRI","Net Insurance Claims brought forward",
IF(LEFT($G2080,LEN("Adjustments"))="Adjustments","Adjustments",
IF(LEFT($G2080,LEN("NewBusiness"))="NewBusiness","New Business",
IF(LEFT($G2080,LEN("TotalClaims"))="TotalClaims","Total Claims",
IF(LEFT($G2080,LEN("TotalAdjustments"))="TotalAdjustments","Adjustments",
IF(LEFT($G2080,LEN("TotalNewBusiness"))="TotalNewBusiness","New Business",
IF(LEFT($G2080,LEN("Unincepted"))="Unincepted","Unincepted",
IF(LEFT($G2080,LEN("Total"))="Total","Total",
IF($G2080="LcmVsScr","LcmVsScr",
IF($G2080="LcrDocAttached","LcrDocAttached",
""))))))))))),CONCATENATE($A2080,$B2080)))</f>
        <v>#N/A</v>
      </c>
      <c r="D2080" s="238" t="e">
        <f>IF(AND(VALUE(LEFT($A2080,3))=309,LEN($B2080)=3),VLOOKUP(VALUE(MID($B2080,2,2)),_309_Table1,MATCH(MID($B2080,1,1),_309_Table1_ColumnLookup,0),FALSE),
  IF($C2080="309 LCR SummaryA",OneYearSCR,IF($C2080="309 LCR SummaryB",UltimateSCR,IF(VALUE(LEFT($A2080,3))=309,VLOOKUP(VALUE(MID($B2080,2,1)),_309_Table1,MATCH(MID($B2080,1,1),_309_Table1_ColumnLookup,0),FALSE)
+N("309"),
  IF(VALUE(LEFT($A2080,3))=310,VLOOKUP(VALUE(MID($B2080,2,1)),_310_Table1,MATCH(MID($B2080,1,1),_310_Table1_ColumnLookup,0),FALSE)
+N("310"),
  IF(AND(VALUE(LEFT($A2080,3))=311,LEN($I2080)=4),VLOOKUP($I2080,_311_Table1,MATCH($B2080,_311_Table1_ColumnLookup,0),FALSE),
  IF(AND(VALUE(LEFT($A2080,3))=311,OR($B2080="I2",$B2080="J2",$B2080="K2",$B2080="L2")),VLOOKUP('311'!$G$58,_311_Table1,MATCH(MID($B2080,1,1),_311_Table1_ColumnLookup,0),FALSE),
  IF(AND(VALUE(LEFT($A2080,3))=311,RIGHT($B2080,5)="Total"),VLOOKUP('311'!$G$59,_311_Table1,MATCH(MID($B2080,1,1),_311_Table1_ColumnLookup,0),FALSE),
  IF(VALUE(LEFT($A2080,3))=311,VLOOKUP(VALUE(MID($B2080,2,1)),_311_Table1,MATCH(MID($B2080,1,1),_311_Table1_ColumnLookup,0),FALSE)
+N("311"),
  IF(AND(VALUE(LEFT($A2080,3))=312,LEFT($G2080,10)="Unincepted",$B2080="G "),VLOOKUP(" ULO",_312_Table1,MATCH('312'!$N$16,_312_Table1_ColumnLookup,0),FALSE),
  IF(AND(VALUE(LEFT($A2080,3))=312,LEFT($G2080,10)="Unincepted",$B2080="O "),VLOOKUP(" ULO",_312_Table1,MATCH('312'!$V$16,_312_Table1_ColumnLookup,0),FALSE),
  IF(AND(VALUE(LEFT($A2080,3))=312,LEFT($G2080,10)="Unincepted",$B2080="Q "),VLOOKUP(" ULO",_312_Table1,MATCH('312'!$X$16,_312_Table1_ColumnLookup,0),FALSE),
  IF(AND(VALUE(LEFT($A2080,3))=312,LEFT($G2080,10)="Unincepted"),VLOOKUP(" ULO",_312_Table1,MATCH(LEFT($B2080,1),_312_Table1_ColumnLookup,0),FALSE),
  IF(AND(VALUE(LEFT($A2080,3))=312,LEFT($G2080,5)="Total",$B2080="G "),VLOOKUP('312'!$F$80,_312_Table1,MATCH('312'!$N$16,_312_Table1_ColumnLookup,0),FALSE),
  IF(AND(VALUE(LEFT($A2080,3))=312,LEFT($G2080,5)="Total",$B2080="O "),VLOOKUP('312'!$F$80,_312_Table1,MATCH('312'!$V$16,_312_Table1_ColumnLookup,0),FALSE),
  IF(AND(VALUE(LEFT($A2080,3))=312,LEFT($G2080,5)="Total",$B2080="Q "),VLOOKUP('312'!$F$80,_312_Table1,MATCH('312'!$X$16,_312_Table1_ColumnLookup,0),FALSE),
  IF(AND(VALUE(LEFT($A2080,3))=312,LEFT($G2080,5)="Total"),VLOOKUP('312'!$F$80,_312_Table1,MATCH(LEFT($B2080,1),_312_Table1_ColumnLookup,0),FALSE),
  IF(AND(VALUE(LEFT($A2080,3))=312,LEN($I2080)=4,$B2080="G"),VLOOKUP($I2080,_312_Table1,MATCH('312'!$N$16,_312_Table1_ColumnLookup,0),FALSE),
  IF(AND(VALUE(LEFT($A2080,3))=312,LEN($I2080)=4,$B2080="O"),VLOOKUP($I2080,_312_Table1,MATCH('312'!$V$16,_312_Table1_ColumnLookup,0),FALSE),
  IF(AND(VALUE(LEFT($A2080,3))=312,LEN($I2080)=4,$B2080="Q"),VLOOKUP($I2080,_312_Table1,MATCH('312'!$X$16,_312_Table1_ColumnLookup,0),FALSE),
  IF(AND(VALUE(LEFT($A2080,3))=312,LEN($I2080)=4),VLOOKUP($I2080,_312_Table1,MATCH(LEFT($B2080,1),_312_Table1_ColumnLookup,0),FALSE)
+N("312"),
  IF(VALUE(LEFT($A2080,3))=313,VLOOKUP(VALUE(MID($B2080,2,1)),_313_Table1,MATCH(MID($B2080,1,1),_313_Table1_ColumnLookup,0),FALSE)
+N("313"),
  IF(AND(VALUE(LEFT($A2080,3))=314,LEN($B2080)=3),VLOOKUP(VALUE(MID($B2080,2,2)),_314_Table1,MATCH(MID($B2080,1,1),_314_Table1_ColumnLookup,0),FALSE),
  IF(VALUE(LEFT($A2080,3))=314,VLOOKUP(VALUE(MID($B2080,2,1)),_314_Table1,MATCH(MID($B2080,1,1),_314_Table1_ColumnLookup,0),FALSE)
+N("314"),
""))))))))))))))))))))))))</f>
        <v>#N/A</v>
      </c>
      <c r="E2080" s="238" t="e">
        <f>IF(AND(VALUE(LEFT($A2080,3))=309,LEN($B2080)=3),VLOOKUP(VALUE(MID($B2080,2,2)),_309_Table2,MATCH(MID($B2080,1,1),_309_Table2_ColumnLookup,0),FALSE),
  IF($C2080="309 LCR SummaryA",OneYearSCR,IF($C2080="309 LCR SummaryB",UltimateSCR,IF(VALUE(LEFT($A2080,3))=309,VLOOKUP(VALUE(MID($B2080,2,1)),_309_Table2,MATCH(MID($B2080,1,1),_309_Table2_ColumnLookup,0),FALSE)
+N("309"),
  IF(VALUE(LEFT($A2080,3))=310,VLOOKUP(VALUE(MID($B2080,2,1)),_310_Table2,MATCH(MID($B2080,1,1),_310_Table2_ColumnLookup,0),FALSE)
+N("310"),
  IF(AND(VALUE(LEFT($A2080,3))=311,LEN($I2080)=4),VLOOKUP($I2080,_311_Table2,MATCH($B2080,_311_Table2_ColumnLookup,0),FALSE),
  IF(AND(VALUE(LEFT($A2080,3))=311,OR($B2080="I2",$B2080="J2",$B2080="K2",$B2080="L2")),VLOOKUP('311'!$G$58,_311_Table2,MATCH(MID($B2080,1,1),_311_Table2_ColumnLookup,0),FALSE),
  IF(AND(VALUE(LEFT($A2080,3))=311,RIGHT($B2080,5)="Total"),VLOOKUP('311'!$G$59,_311_Table2,MATCH(MID($B2080,1,1),_311_Table2_ColumnLookup,0),FALSE),
  IF(VALUE(LEFT($A2080,3))=311,VLOOKUP(VALUE(MID($B2080,2,1)),_311_Table2,MATCH(MID($B2080,1,1),_311_Table2_ColumnLookup,0),FALSE)
+N("311"),
  IF(AND(VALUE(LEFT($A2080,3))=312,LEFT($G2080,10)="Unincepted",$B2080="G "),VLOOKUP(" ULO",_312_Table2,MATCH('312'!$N$16,_312_Table2_ColumnLookup,0),FALSE),
  IF(AND(VALUE(LEFT($A2080,3))=312,LEFT($G2080,10)="Unincepted",$B2080="O "),VLOOKUP(" ULO",_312_Table2,MATCH('312'!$V$16,_312_Table2_ColumnLookup,0),FALSE),
  IF(AND(VALUE(LEFT($A2080,3))=312,LEFT($G2080,10)="Unincepted",$B2080="Q "),VLOOKUP(" ULO",_312_Table2,MATCH('312'!$X$16,_312_Table2_ColumnLookup,0),FALSE),
  IF(AND(VALUE(LEFT($A2080,3))=312,LEFT($G2080,10)="Unincepted"),VLOOKUP(" ULO",_312_Table2,MATCH(LEFT($B2080,1),_312_Table2_ColumnLookup,0),FALSE),
  IF(AND(VALUE(LEFT($A2080,3))=312,LEFT($G2080,5)="Total",$B2080="G "),VLOOKUP('312'!$F$80,_312_Table2,MATCH('312'!$N$16,_312_Table2_ColumnLookup,0),FALSE),
  IF(AND(VALUE(LEFT($A2080,3))=312,LEFT($G2080,5)="Total",$B2080="O "),VLOOKUP('312'!$F$80,_312_Table2,MATCH('312'!$V$16,_312_Table2_ColumnLookup,0),FALSE),
  IF(AND(VALUE(LEFT($A2080,3))=312,LEFT($G2080,5)="Total",$B2080="Q "),VLOOKUP('312'!$F$80,_312_Table2,MATCH('312'!$X$16,_312_Table2_ColumnLookup,0),FALSE),
  IF(AND(VALUE(LEFT($A2080,3))=312,LEFT($G2080,5)="Total"),VLOOKUP('312'!$F$80,_312_Table2,MATCH(LEFT($B2080,1),_312_Table2_ColumnLookup,0),FALSE),
  IF(AND(VALUE(LEFT($A2080,3))=312,LEN($I2080)=4,$B2080="G"),VLOOKUP($I2080,_312_Table2,MATCH('312'!$N$16,_312_Table2_ColumnLookup,0),FALSE),
  IF(AND(VALUE(LEFT($A2080,3))=312,LEN($I2080)=4,$B2080="O"),VLOOKUP($I2080,_312_Table2,MATCH('312'!$V$16,_312_Table2_ColumnLookup,0),FALSE),
  IF(AND(VALUE(LEFT($A2080,3))=312,LEN($I2080)=4,$B2080="Q"),VLOOKUP($I2080,_312_Table2,MATCH('312'!$X$16,_312_Table2_ColumnLookup,0),FALSE),
  IF(AND(VALUE(LEFT($A2080,3))=312,LEN($I2080)=4),VLOOKUP($I2080,_312_Table2,MATCH(LEFT($B2080,1),_312_Table2_ColumnLookup,0),FALSE)
+N("312"),
  IF(VALUE(LEFT($A2080,3))=313,VLOOKUP(VALUE(MID($B2080,2,1)),_313_Table2,MATCH(MID($B2080,1,1),_313_Table2_ColumnLookup,0),FALSE)
+N("313"),
  IF(AND(VALUE(LEFT($A2080,3))=314,LEN($B2080)=3),VLOOKUP(VALUE(MID($B2080,2,2)),_314_Table2,MATCH(MID($B2080,1,1),_314_Table2_ColumnLookup,0),FALSE),
  IF(VALUE(LEFT($A2080,3))=314,VLOOKUP(VALUE(MID($B2080,2,1)),_314_Table2,MATCH(MID($B2080,1,1),_314_Table2_ColumnLookup,0),FALSE)
+N("314"),
""))))))))))))))))))))))))</f>
        <v>#N/A</v>
      </c>
      <c r="F2080" s="238" t="e">
        <f>IF(AND(VALUE(LEFT($A2080,3))=309,LEN($B2080)=3),VLOOKUP(VALUE(MID($B2080,2,2)),_309_Table3,MATCH(MID($B2080,1,1),_309_Table3_ColumnLookup,0),FALSE),
  IF($C2080="309 LCR SummaryA",OneYearSCR,IF($C2080="309 LCR SummaryB",UltimateSCR,IF(VALUE(LEFT($A2080,3))=309,VLOOKUP(VALUE(MID($B2080,2,1)),_309_Table3,MATCH(MID($B2080,1,1),_309_Table3_ColumnLookup,0),FALSE)
+N("309"),
  IF(VALUE(LEFT($A2080,3))=310,VLOOKUP(VALUE(MID($B2080,2,1)),_310_Table3,MATCH(MID($B2080,1,1),_310_Table3_ColumnLookup,0),FALSE)
+N("310"),
  IF(AND(VALUE(LEFT($A2080,3))=311,LEN($I2080)=4),VLOOKUP($I2080,_311_Table3,MATCH($B2080,_311_Table3_ColumnLookup,0),FALSE),
  IF(AND(VALUE(LEFT($A2080,3))=311,OR($B2080="I2",$B2080="J2",$B2080="K2",$B2080="L2")),VLOOKUP('311'!$G$58,_311_Table3,MATCH(MID($B2080,1,1),_311_Table3_ColumnLookup,0),FALSE),
  IF(AND(VALUE(LEFT($A2080,3))=311,RIGHT($B2080,5)="Total"),VLOOKUP('311'!$G$59,_311_Table3,MATCH(MID($B2080,1,1),_311_Table3_ColumnLookup,0),FALSE),
  IF(VALUE(LEFT($A2080,3))=311,VLOOKUP(VALUE(MID($B2080,2,1)),_311_Table3,MATCH(MID($B2080,1,1),_311_Table3_ColumnLookup,0),FALSE)
+N("311"),
  IF(AND(VALUE(LEFT($A2080,3))=312,LEFT($G2080,10)="Unincepted",$B2080="G "),VLOOKUP(" ULO",_312_Table3,MATCH('312'!$N$16,_312_Table3_ColumnLookup,0),FALSE),
  IF(AND(VALUE(LEFT($A2080,3))=312,LEFT($G2080,10)="Unincepted",$B2080="O "),VLOOKUP(" ULO",_312_Table3,MATCH('312'!$V$16,_312_Table3_ColumnLookup,0),FALSE),
  IF(AND(VALUE(LEFT($A2080,3))=312,LEFT($G2080,10)="Unincepted",$B2080="Q "),VLOOKUP(" ULO",_312_Table3,MATCH('312'!$X$16,_312_Table3_ColumnLookup,0),FALSE),
  IF(AND(VALUE(LEFT($A2080,3))=312,LEFT($G2080,10)="Unincepted"),VLOOKUP(" ULO",_312_Table3,MATCH(LEFT($B2080,1),_312_Table3_ColumnLookup,0),FALSE),
  IF(AND(VALUE(LEFT($A2080,3))=312,LEFT($G2080,5)="Total",$B2080="G "),VLOOKUP('312'!$F$80,_312_Table3,MATCH('312'!$N$16,_312_Table3_ColumnLookup,0),FALSE),
  IF(AND(VALUE(LEFT($A2080,3))=312,LEFT($G2080,5)="Total",$B2080="O "),VLOOKUP('312'!$F$80,_312_Table3,MATCH('312'!$V$16,_312_Table3_ColumnLookup,0),FALSE),
  IF(AND(VALUE(LEFT($A2080,3))=312,LEFT($G2080,5)="Total",$B2080="Q "),VLOOKUP('312'!$F$80,_312_Table3,MATCH('312'!$X$16,_312_Table3_ColumnLookup,0),FALSE),
  IF(AND(VALUE(LEFT($A2080,3))=312,LEFT($G2080,5)="Total"),VLOOKUP('312'!$F$80,_312_Table3,MATCH(LEFT($B2080,1),_312_Table3_ColumnLookup,0),FALSE),
  IF(AND(VALUE(LEFT($A2080,3))=312,LEN($I2080)=4,$B2080="G"),VLOOKUP($I2080,_312_Table3,MATCH('312'!$N$16,_312_Table3_ColumnLookup,0),FALSE),
  IF(AND(VALUE(LEFT($A2080,3))=312,LEN($I2080)=4,$B2080="O"),VLOOKUP($I2080,_312_Table3,MATCH('312'!$V$16,_312_Table3_ColumnLookup,0),FALSE),
  IF(AND(VALUE(LEFT($A2080,3))=312,LEN($I2080)=4,$B2080="Q"),VLOOKUP($I2080,_312_Table3,MATCH('312'!$X$16,_312_Table3_ColumnLookup,0),FALSE),
  IF(AND(VALUE(LEFT($A2080,3))=312,LEN($I2080)=4),VLOOKUP($I2080,_312_Table3,MATCH(LEFT($B2080,1),_312_Table3_ColumnLookup,0),FALSE)
+N("312"),
  IF(VALUE(LEFT($A2080,3))=313,VLOOKUP(VALUE(MID($B2080,2,1)),_313_Table3,MATCH(MID($B2080,1,1),_313_Table3_ColumnLookup,0),FALSE)
+N("313"),
  IF(AND(VALUE(LEFT($A2080,3))=314,LEN($B2080)=3),VLOOKUP(VALUE(MID($B2080,2,2)),_314_Table3,MATCH(MID($B2080,1,1),_314_Table3_ColumnLookup,0),FALSE),
  IF(VALUE(LEFT($A2080,3))=314,VLOOKUP(VALUE(MID($B2080,2,1)),_314_Table3,MATCH(MID($B2080,1,1),_314_Table3_ColumnLookup,0),FALSE)
+N("314"),
""))))))))))))))))))))))))</f>
        <v>#N/A</v>
      </c>
      <c r="H2080" s="321" t="str">
        <f>IFERROR(
IF(ISERROR($D2080)=FALSE,$D2080,IF(ISERROR($E2080)=FALSE,$E2080,IF(ISERROR($F2080)=FALSE,$F2080
+N("012 checkboxes"),
IF(
IF(OR(LEFT($A2080,9)="Syndicate",LEFT($A2080,12)="NewSyndicate"),VLOOKUP($A2080,'012'!$J:$ZW,MATCH("Link to button",'012'!$J$1:$ZW$1,0),0)
+N("309 checkbox"),
IF($C2080="309 LCR Summary0",VLOOKUP("Notes990",'309'!$P:$ZZ,MATCH("Link to button",'309'!$P$1:$ZZ$1,0),0)
+N("313 checkboxes"),
IF($C2080="313 Financial Information0LcmVsScr",IF($C2080="309 LCR Summary0",VLOOKUP("LcmVsScr",'309'!$N:$ZZ,MATCH("Link to button",'309'!$N$1:$ZZ$1,0),0),
IF($C2080="313 Financial Information0LcrDocAttached",IF($C2080="309 LCR Summary0",VLOOKUP("LcrDocAttached",'309'!$N:$ZZ,MATCH("Link to button",'309'!$N$1:$ZZ$1,0),
0)))))))=1,TRUE,FALSE)
))),"")</f>
        <v/>
      </c>
    </row>
    <row r="2081" spans="1:8">
      <c r="A2081" s="237" t="e">
        <f>VLOOKUP($G2081,CSVLookups!$B:$R,MATCH(A$1,CSVLookups!$B$1:$R$1,0),FALSE)</f>
        <v>#N/A</v>
      </c>
      <c r="B2081" s="237" t="e">
        <f>VLOOKUP($G2081,CSVLookups!$B:$R,MATCH(B$1,CSVLookups!$B$1:$R$1,0),FALSE)</f>
        <v>#N/A</v>
      </c>
      <c r="C2081" s="238" t="e">
        <f t="shared" si="33"/>
        <v>#N/A</v>
      </c>
      <c r="D2081" s="238" t="e">
        <f>IF(AND(VALUE(LEFT($A2081,3))=309,LEN($B2081)=3),VLOOKUP(VALUE(MID($B2081,2,2)),_309_Table1,MATCH(MID($B2081,1,1),_309_Table1_ColumnLookup,0),FALSE),
  IF($C2081="309 LCR SummaryA",OneYearSCR,IF($C2081="309 LCR SummaryB",UltimateSCR,IF(VALUE(LEFT($A2081,3))=309,VLOOKUP(VALUE(MID($B2081,2,1)),_309_Table1,MATCH(MID($B2081,1,1),_309_Table1_ColumnLookup,0),FALSE)
+N("309"),
  IF(VALUE(LEFT($A2081,3))=310,VLOOKUP(VALUE(MID($B2081,2,1)),_310_Table1,MATCH(MID($B2081,1,1),_310_Table1_ColumnLookup,0),FALSE)
+N("310"),
  IF(AND(VALUE(LEFT($A2081,3))=311,LEN($I2081)=4),VLOOKUP($I2081,_311_Table1,MATCH($B2081,_311_Table1_ColumnLookup,0),FALSE),
  IF(AND(VALUE(LEFT($A2081,3))=311,OR($B2081="I2",$B2081="J2",$B2081="K2",$B2081="L2")),VLOOKUP('311'!$G$58,_311_Table1,MATCH(MID($B2081,1,1),_311_Table1_ColumnLookup,0),FALSE),
  IF(AND(VALUE(LEFT($A2081,3))=311,RIGHT($B2081,5)="Total"),VLOOKUP('311'!$G$59,_311_Table1,MATCH(MID($B2081,1,1),_311_Table1_ColumnLookup,0),FALSE),
  IF(VALUE(LEFT($A2081,3))=311,VLOOKUP(VALUE(MID($B2081,2,1)),_311_Table1,MATCH(MID($B2081,1,1),_311_Table1_ColumnLookup,0),FALSE)
+N("311"),
  IF(AND(VALUE(LEFT($A2081,3))=312,LEFT($G2081,10)="Unincepted",$B2081="G "),VLOOKUP(" ULO",_312_Table1,MATCH('312'!$N$16,_312_Table1_ColumnLookup,0),FALSE),
  IF(AND(VALUE(LEFT($A2081,3))=312,LEFT($G2081,10)="Unincepted",$B2081="O "),VLOOKUP(" ULO",_312_Table1,MATCH('312'!$V$16,_312_Table1_ColumnLookup,0),FALSE),
  IF(AND(VALUE(LEFT($A2081,3))=312,LEFT($G2081,10)="Unincepted",$B2081="Q "),VLOOKUP(" ULO",_312_Table1,MATCH('312'!$X$16,_312_Table1_ColumnLookup,0),FALSE),
  IF(AND(VALUE(LEFT($A2081,3))=312,LEFT($G2081,10)="Unincepted"),VLOOKUP(" ULO",_312_Table1,MATCH(LEFT($B2081,1),_312_Table1_ColumnLookup,0),FALSE),
  IF(AND(VALUE(LEFT($A2081,3))=312,LEFT($G2081,5)="Total",$B2081="G "),VLOOKUP('312'!$F$80,_312_Table1,MATCH('312'!$N$16,_312_Table1_ColumnLookup,0),FALSE),
  IF(AND(VALUE(LEFT($A2081,3))=312,LEFT($G2081,5)="Total",$B2081="O "),VLOOKUP('312'!$F$80,_312_Table1,MATCH('312'!$V$16,_312_Table1_ColumnLookup,0),FALSE),
  IF(AND(VALUE(LEFT($A2081,3))=312,LEFT($G2081,5)="Total",$B2081="Q "),VLOOKUP('312'!$F$80,_312_Table1,MATCH('312'!$X$16,_312_Table1_ColumnLookup,0),FALSE),
  IF(AND(VALUE(LEFT($A2081,3))=312,LEFT($G2081,5)="Total"),VLOOKUP('312'!$F$80,_312_Table1,MATCH(LEFT($B2081,1),_312_Table1_ColumnLookup,0),FALSE),
  IF(AND(VALUE(LEFT($A2081,3))=312,LEN($I2081)=4,$B2081="G"),VLOOKUP($I2081,_312_Table1,MATCH('312'!$N$16,_312_Table1_ColumnLookup,0),FALSE),
  IF(AND(VALUE(LEFT($A2081,3))=312,LEN($I2081)=4,$B2081="O"),VLOOKUP($I2081,_312_Table1,MATCH('312'!$V$16,_312_Table1_ColumnLookup,0),FALSE),
  IF(AND(VALUE(LEFT($A2081,3))=312,LEN($I2081)=4,$B2081="Q"),VLOOKUP($I2081,_312_Table1,MATCH('312'!$X$16,_312_Table1_ColumnLookup,0),FALSE),
  IF(AND(VALUE(LEFT($A2081,3))=312,LEN($I2081)=4),VLOOKUP($I2081,_312_Table1,MATCH(LEFT($B2081,1),_312_Table1_ColumnLookup,0),FALSE)
+N("312"),
  IF(VALUE(LEFT($A2081,3))=313,VLOOKUP(VALUE(MID($B2081,2,1)),_313_Table1,MATCH(MID($B2081,1,1),_313_Table1_ColumnLookup,0),FALSE)
+N("313"),
  IF(AND(VALUE(LEFT($A2081,3))=314,LEN($B2081)=3),VLOOKUP(VALUE(MID($B2081,2,2)),_314_Table1,MATCH(MID($B2081,1,1),_314_Table1_ColumnLookup,0),FALSE),
  IF(VALUE(LEFT($A2081,3))=314,VLOOKUP(VALUE(MID($B2081,2,1)),_314_Table1,MATCH(MID($B2081,1,1),_314_Table1_ColumnLookup,0),FALSE)
+N("314"),
""))))))))))))))))))))))))</f>
        <v>#N/A</v>
      </c>
      <c r="E2081" s="238" t="e">
        <f>IF(AND(VALUE(LEFT($A2081,3))=309,LEN($B2081)=3),VLOOKUP(VALUE(MID($B2081,2,2)),_309_Table2,MATCH(MID($B2081,1,1),_309_Table2_ColumnLookup,0),FALSE),
  IF($C2081="309 LCR SummaryA",OneYearSCR,IF($C2081="309 LCR SummaryB",UltimateSCR,IF(VALUE(LEFT($A2081,3))=309,VLOOKUP(VALUE(MID($B2081,2,1)),_309_Table2,MATCH(MID($B2081,1,1),_309_Table2_ColumnLookup,0),FALSE)
+N("309"),
  IF(VALUE(LEFT($A2081,3))=310,VLOOKUP(VALUE(MID($B2081,2,1)),_310_Table2,MATCH(MID($B2081,1,1),_310_Table2_ColumnLookup,0),FALSE)
+N("310"),
  IF(AND(VALUE(LEFT($A2081,3))=311,LEN($I2081)=4),VLOOKUP($I2081,_311_Table2,MATCH($B2081,_311_Table2_ColumnLookup,0),FALSE),
  IF(AND(VALUE(LEFT($A2081,3))=311,OR($B2081="I2",$B2081="J2",$B2081="K2",$B2081="L2")),VLOOKUP('311'!$G$58,_311_Table2,MATCH(MID($B2081,1,1),_311_Table2_ColumnLookup,0),FALSE),
  IF(AND(VALUE(LEFT($A2081,3))=311,RIGHT($B2081,5)="Total"),VLOOKUP('311'!$G$59,_311_Table2,MATCH(MID($B2081,1,1),_311_Table2_ColumnLookup,0),FALSE),
  IF(VALUE(LEFT($A2081,3))=311,VLOOKUP(VALUE(MID($B2081,2,1)),_311_Table2,MATCH(MID($B2081,1,1),_311_Table2_ColumnLookup,0),FALSE)
+N("311"),
  IF(AND(VALUE(LEFT($A2081,3))=312,LEFT($G2081,10)="Unincepted",$B2081="G "),VLOOKUP(" ULO",_312_Table2,MATCH('312'!$N$16,_312_Table2_ColumnLookup,0),FALSE),
  IF(AND(VALUE(LEFT($A2081,3))=312,LEFT($G2081,10)="Unincepted",$B2081="O "),VLOOKUP(" ULO",_312_Table2,MATCH('312'!$V$16,_312_Table2_ColumnLookup,0),FALSE),
  IF(AND(VALUE(LEFT($A2081,3))=312,LEFT($G2081,10)="Unincepted",$B2081="Q "),VLOOKUP(" ULO",_312_Table2,MATCH('312'!$X$16,_312_Table2_ColumnLookup,0),FALSE),
  IF(AND(VALUE(LEFT($A2081,3))=312,LEFT($G2081,10)="Unincepted"),VLOOKUP(" ULO",_312_Table2,MATCH(LEFT($B2081,1),_312_Table2_ColumnLookup,0),FALSE),
  IF(AND(VALUE(LEFT($A2081,3))=312,LEFT($G2081,5)="Total",$B2081="G "),VLOOKUP('312'!$F$80,_312_Table2,MATCH('312'!$N$16,_312_Table2_ColumnLookup,0),FALSE),
  IF(AND(VALUE(LEFT($A2081,3))=312,LEFT($G2081,5)="Total",$B2081="O "),VLOOKUP('312'!$F$80,_312_Table2,MATCH('312'!$V$16,_312_Table2_ColumnLookup,0),FALSE),
  IF(AND(VALUE(LEFT($A2081,3))=312,LEFT($G2081,5)="Total",$B2081="Q "),VLOOKUP('312'!$F$80,_312_Table2,MATCH('312'!$X$16,_312_Table2_ColumnLookup,0),FALSE),
  IF(AND(VALUE(LEFT($A2081,3))=312,LEFT($G2081,5)="Total"),VLOOKUP('312'!$F$80,_312_Table2,MATCH(LEFT($B2081,1),_312_Table2_ColumnLookup,0),FALSE),
  IF(AND(VALUE(LEFT($A2081,3))=312,LEN($I2081)=4,$B2081="G"),VLOOKUP($I2081,_312_Table2,MATCH('312'!$N$16,_312_Table2_ColumnLookup,0),FALSE),
  IF(AND(VALUE(LEFT($A2081,3))=312,LEN($I2081)=4,$B2081="O"),VLOOKUP($I2081,_312_Table2,MATCH('312'!$V$16,_312_Table2_ColumnLookup,0),FALSE),
  IF(AND(VALUE(LEFT($A2081,3))=312,LEN($I2081)=4,$B2081="Q"),VLOOKUP($I2081,_312_Table2,MATCH('312'!$X$16,_312_Table2_ColumnLookup,0),FALSE),
  IF(AND(VALUE(LEFT($A2081,3))=312,LEN($I2081)=4),VLOOKUP($I2081,_312_Table2,MATCH(LEFT($B2081,1),_312_Table2_ColumnLookup,0),FALSE)
+N("312"),
  IF(VALUE(LEFT($A2081,3))=313,VLOOKUP(VALUE(MID($B2081,2,1)),_313_Table2,MATCH(MID($B2081,1,1),_313_Table2_ColumnLookup,0),FALSE)
+N("313"),
  IF(AND(VALUE(LEFT($A2081,3))=314,LEN($B2081)=3),VLOOKUP(VALUE(MID($B2081,2,2)),_314_Table2,MATCH(MID($B2081,1,1),_314_Table2_ColumnLookup,0),FALSE),
  IF(VALUE(LEFT($A2081,3))=314,VLOOKUP(VALUE(MID($B2081,2,1)),_314_Table2,MATCH(MID($B2081,1,1),_314_Table2_ColumnLookup,0),FALSE)
+N("314"),
""))))))))))))))))))))))))</f>
        <v>#N/A</v>
      </c>
      <c r="F2081" s="238" t="e">
        <f>IF(AND(VALUE(LEFT($A2081,3))=309,LEN($B2081)=3),VLOOKUP(VALUE(MID($B2081,2,2)),_309_Table3,MATCH(MID($B2081,1,1),_309_Table3_ColumnLookup,0),FALSE),
  IF($C2081="309 LCR SummaryA",OneYearSCR,IF($C2081="309 LCR SummaryB",UltimateSCR,IF(VALUE(LEFT($A2081,3))=309,VLOOKUP(VALUE(MID($B2081,2,1)),_309_Table3,MATCH(MID($B2081,1,1),_309_Table3_ColumnLookup,0),FALSE)
+N("309"),
  IF(VALUE(LEFT($A2081,3))=310,VLOOKUP(VALUE(MID($B2081,2,1)),_310_Table3,MATCH(MID($B2081,1,1),_310_Table3_ColumnLookup,0),FALSE)
+N("310"),
  IF(AND(VALUE(LEFT($A2081,3))=311,LEN($I2081)=4),VLOOKUP($I2081,_311_Table3,MATCH($B2081,_311_Table3_ColumnLookup,0),FALSE),
  IF(AND(VALUE(LEFT($A2081,3))=311,OR($B2081="I2",$B2081="J2",$B2081="K2",$B2081="L2")),VLOOKUP('311'!$G$58,_311_Table3,MATCH(MID($B2081,1,1),_311_Table3_ColumnLookup,0),FALSE),
  IF(AND(VALUE(LEFT($A2081,3))=311,RIGHT($B2081,5)="Total"),VLOOKUP('311'!$G$59,_311_Table3,MATCH(MID($B2081,1,1),_311_Table3_ColumnLookup,0),FALSE),
  IF(VALUE(LEFT($A2081,3))=311,VLOOKUP(VALUE(MID($B2081,2,1)),_311_Table3,MATCH(MID($B2081,1,1),_311_Table3_ColumnLookup,0),FALSE)
+N("311"),
  IF(AND(VALUE(LEFT($A2081,3))=312,LEFT($G2081,10)="Unincepted",$B2081="G "),VLOOKUP(" ULO",_312_Table3,MATCH('312'!$N$16,_312_Table3_ColumnLookup,0),FALSE),
  IF(AND(VALUE(LEFT($A2081,3))=312,LEFT($G2081,10)="Unincepted",$B2081="O "),VLOOKUP(" ULO",_312_Table3,MATCH('312'!$V$16,_312_Table3_ColumnLookup,0),FALSE),
  IF(AND(VALUE(LEFT($A2081,3))=312,LEFT($G2081,10)="Unincepted",$B2081="Q "),VLOOKUP(" ULO",_312_Table3,MATCH('312'!$X$16,_312_Table3_ColumnLookup,0),FALSE),
  IF(AND(VALUE(LEFT($A2081,3))=312,LEFT($G2081,10)="Unincepted"),VLOOKUP(" ULO",_312_Table3,MATCH(LEFT($B2081,1),_312_Table3_ColumnLookup,0),FALSE),
  IF(AND(VALUE(LEFT($A2081,3))=312,LEFT($G2081,5)="Total",$B2081="G "),VLOOKUP('312'!$F$80,_312_Table3,MATCH('312'!$N$16,_312_Table3_ColumnLookup,0),FALSE),
  IF(AND(VALUE(LEFT($A2081,3))=312,LEFT($G2081,5)="Total",$B2081="O "),VLOOKUP('312'!$F$80,_312_Table3,MATCH('312'!$V$16,_312_Table3_ColumnLookup,0),FALSE),
  IF(AND(VALUE(LEFT($A2081,3))=312,LEFT($G2081,5)="Total",$B2081="Q "),VLOOKUP('312'!$F$80,_312_Table3,MATCH('312'!$X$16,_312_Table3_ColumnLookup,0),FALSE),
  IF(AND(VALUE(LEFT($A2081,3))=312,LEFT($G2081,5)="Total"),VLOOKUP('312'!$F$80,_312_Table3,MATCH(LEFT($B2081,1),_312_Table3_ColumnLookup,0),FALSE),
  IF(AND(VALUE(LEFT($A2081,3))=312,LEN($I2081)=4,$B2081="G"),VLOOKUP($I2081,_312_Table3,MATCH('312'!$N$16,_312_Table3_ColumnLookup,0),FALSE),
  IF(AND(VALUE(LEFT($A2081,3))=312,LEN($I2081)=4,$B2081="O"),VLOOKUP($I2081,_312_Table3,MATCH('312'!$V$16,_312_Table3_ColumnLookup,0),FALSE),
  IF(AND(VALUE(LEFT($A2081,3))=312,LEN($I2081)=4,$B2081="Q"),VLOOKUP($I2081,_312_Table3,MATCH('312'!$X$16,_312_Table3_ColumnLookup,0),FALSE),
  IF(AND(VALUE(LEFT($A2081,3))=312,LEN($I2081)=4),VLOOKUP($I2081,_312_Table3,MATCH(LEFT($B2081,1),_312_Table3_ColumnLookup,0),FALSE)
+N("312"),
  IF(VALUE(LEFT($A2081,3))=313,VLOOKUP(VALUE(MID($B2081,2,1)),_313_Table3,MATCH(MID($B2081,1,1),_313_Table3_ColumnLookup,0),FALSE)
+N("313"),
  IF(AND(VALUE(LEFT($A2081,3))=314,LEN($B2081)=3),VLOOKUP(VALUE(MID($B2081,2,2)),_314_Table3,MATCH(MID($B2081,1,1),_314_Table3_ColumnLookup,0),FALSE),
  IF(VALUE(LEFT($A2081,3))=314,VLOOKUP(VALUE(MID($B2081,2,1)),_314_Table3,MATCH(MID($B2081,1,1),_314_Table3_ColumnLookup,0),FALSE)
+N("314"),
""))))))))))))))))))))))))</f>
        <v>#N/A</v>
      </c>
      <c r="H2081" s="321" t="str">
        <f>IFERROR(
IF(ISERROR($D2081)=FALSE,$D2081,IF(ISERROR($E2081)=FALSE,$E2081,IF(ISERROR($F2081)=FALSE,$F2081
+N("012 checkboxes"),
IF(
IF(OR(LEFT($A2081,9)="Syndicate",LEFT($A2081,12)="NewSyndicate"),VLOOKUP($A2081,'012'!$J:$ZW,MATCH("Link to button",'012'!$J$1:$ZW$1,0),0)
+N("309 checkbox"),
IF($C2081="309 LCR Summary0",VLOOKUP("Notes990",'309'!$P:$ZZ,MATCH("Link to button",'309'!$P$1:$ZZ$1,0),0)
+N("313 checkboxes"),
IF($C2081="313 Financial Information0LcmVsScr",IF($C2081="309 LCR Summary0",VLOOKUP("LcmVsScr",'309'!$N:$ZZ,MATCH("Link to button",'309'!$N$1:$ZZ$1,0),0),
IF($C2081="313 Financial Information0LcrDocAttached",IF($C2081="309 LCR Summary0",VLOOKUP("LcrDocAttached",'309'!$N:$ZZ,MATCH("Link to button",'309'!$N$1:$ZZ$1,0),
0)))))))=1,TRUE,FALSE)
))),"")</f>
        <v/>
      </c>
    </row>
    <row r="2082" spans="1:8">
      <c r="A2082" s="237" t="e">
        <f>VLOOKUP($G2082,CSVLookups!$B:$R,MATCH(A$1,CSVLookups!$B$1:$R$1,0),FALSE)</f>
        <v>#N/A</v>
      </c>
      <c r="B2082" s="237" t="e">
        <f>VLOOKUP($G2082,CSVLookups!$B:$R,MATCH(B$1,CSVLookups!$B$1:$R$1,0),FALSE)</f>
        <v>#N/A</v>
      </c>
      <c r="C2082" s="238" t="e">
        <f t="shared" si="33"/>
        <v>#N/A</v>
      </c>
      <c r="D2082" s="238" t="e">
        <f>IF(AND(VALUE(LEFT($A2082,3))=309,LEN($B2082)=3),VLOOKUP(VALUE(MID($B2082,2,2)),_309_Table1,MATCH(MID($B2082,1,1),_309_Table1_ColumnLookup,0),FALSE),
  IF($C2082="309 LCR SummaryA",OneYearSCR,IF($C2082="309 LCR SummaryB",UltimateSCR,IF(VALUE(LEFT($A2082,3))=309,VLOOKUP(VALUE(MID($B2082,2,1)),_309_Table1,MATCH(MID($B2082,1,1),_309_Table1_ColumnLookup,0),FALSE)
+N("309"),
  IF(VALUE(LEFT($A2082,3))=310,VLOOKUP(VALUE(MID($B2082,2,1)),_310_Table1,MATCH(MID($B2082,1,1),_310_Table1_ColumnLookup,0),FALSE)
+N("310"),
  IF(AND(VALUE(LEFT($A2082,3))=311,LEN($I2082)=4),VLOOKUP($I2082,_311_Table1,MATCH($B2082,_311_Table1_ColumnLookup,0),FALSE),
  IF(AND(VALUE(LEFT($A2082,3))=311,OR($B2082="I2",$B2082="J2",$B2082="K2",$B2082="L2")),VLOOKUP('311'!$G$58,_311_Table1,MATCH(MID($B2082,1,1),_311_Table1_ColumnLookup,0),FALSE),
  IF(AND(VALUE(LEFT($A2082,3))=311,RIGHT($B2082,5)="Total"),VLOOKUP('311'!$G$59,_311_Table1,MATCH(MID($B2082,1,1),_311_Table1_ColumnLookup,0),FALSE),
  IF(VALUE(LEFT($A2082,3))=311,VLOOKUP(VALUE(MID($B2082,2,1)),_311_Table1,MATCH(MID($B2082,1,1),_311_Table1_ColumnLookup,0),FALSE)
+N("311"),
  IF(AND(VALUE(LEFT($A2082,3))=312,LEFT($G2082,10)="Unincepted",$B2082="G "),VLOOKUP(" ULO",_312_Table1,MATCH('312'!$N$16,_312_Table1_ColumnLookup,0),FALSE),
  IF(AND(VALUE(LEFT($A2082,3))=312,LEFT($G2082,10)="Unincepted",$B2082="O "),VLOOKUP(" ULO",_312_Table1,MATCH('312'!$V$16,_312_Table1_ColumnLookup,0),FALSE),
  IF(AND(VALUE(LEFT($A2082,3))=312,LEFT($G2082,10)="Unincepted",$B2082="Q "),VLOOKUP(" ULO",_312_Table1,MATCH('312'!$X$16,_312_Table1_ColumnLookup,0),FALSE),
  IF(AND(VALUE(LEFT($A2082,3))=312,LEFT($G2082,10)="Unincepted"),VLOOKUP(" ULO",_312_Table1,MATCH(LEFT($B2082,1),_312_Table1_ColumnLookup,0),FALSE),
  IF(AND(VALUE(LEFT($A2082,3))=312,LEFT($G2082,5)="Total",$B2082="G "),VLOOKUP('312'!$F$80,_312_Table1,MATCH('312'!$N$16,_312_Table1_ColumnLookup,0),FALSE),
  IF(AND(VALUE(LEFT($A2082,3))=312,LEFT($G2082,5)="Total",$B2082="O "),VLOOKUP('312'!$F$80,_312_Table1,MATCH('312'!$V$16,_312_Table1_ColumnLookup,0),FALSE),
  IF(AND(VALUE(LEFT($A2082,3))=312,LEFT($G2082,5)="Total",$B2082="Q "),VLOOKUP('312'!$F$80,_312_Table1,MATCH('312'!$X$16,_312_Table1_ColumnLookup,0),FALSE),
  IF(AND(VALUE(LEFT($A2082,3))=312,LEFT($G2082,5)="Total"),VLOOKUP('312'!$F$80,_312_Table1,MATCH(LEFT($B2082,1),_312_Table1_ColumnLookup,0),FALSE),
  IF(AND(VALUE(LEFT($A2082,3))=312,LEN($I2082)=4,$B2082="G"),VLOOKUP($I2082,_312_Table1,MATCH('312'!$N$16,_312_Table1_ColumnLookup,0),FALSE),
  IF(AND(VALUE(LEFT($A2082,3))=312,LEN($I2082)=4,$B2082="O"),VLOOKUP($I2082,_312_Table1,MATCH('312'!$V$16,_312_Table1_ColumnLookup,0),FALSE),
  IF(AND(VALUE(LEFT($A2082,3))=312,LEN($I2082)=4,$B2082="Q"),VLOOKUP($I2082,_312_Table1,MATCH('312'!$X$16,_312_Table1_ColumnLookup,0),FALSE),
  IF(AND(VALUE(LEFT($A2082,3))=312,LEN($I2082)=4),VLOOKUP($I2082,_312_Table1,MATCH(LEFT($B2082,1),_312_Table1_ColumnLookup,0),FALSE)
+N("312"),
  IF(VALUE(LEFT($A2082,3))=313,VLOOKUP(VALUE(MID($B2082,2,1)),_313_Table1,MATCH(MID($B2082,1,1),_313_Table1_ColumnLookup,0),FALSE)
+N("313"),
  IF(AND(VALUE(LEFT($A2082,3))=314,LEN($B2082)=3),VLOOKUP(VALUE(MID($B2082,2,2)),_314_Table1,MATCH(MID($B2082,1,1),_314_Table1_ColumnLookup,0),FALSE),
  IF(VALUE(LEFT($A2082,3))=314,VLOOKUP(VALUE(MID($B2082,2,1)),_314_Table1,MATCH(MID($B2082,1,1),_314_Table1_ColumnLookup,0),FALSE)
+N("314"),
""))))))))))))))))))))))))</f>
        <v>#N/A</v>
      </c>
      <c r="E2082" s="238" t="e">
        <f>IF(AND(VALUE(LEFT($A2082,3))=309,LEN($B2082)=3),VLOOKUP(VALUE(MID($B2082,2,2)),_309_Table2,MATCH(MID($B2082,1,1),_309_Table2_ColumnLookup,0),FALSE),
  IF($C2082="309 LCR SummaryA",OneYearSCR,IF($C2082="309 LCR SummaryB",UltimateSCR,IF(VALUE(LEFT($A2082,3))=309,VLOOKUP(VALUE(MID($B2082,2,1)),_309_Table2,MATCH(MID($B2082,1,1),_309_Table2_ColumnLookup,0),FALSE)
+N("309"),
  IF(VALUE(LEFT($A2082,3))=310,VLOOKUP(VALUE(MID($B2082,2,1)),_310_Table2,MATCH(MID($B2082,1,1),_310_Table2_ColumnLookup,0),FALSE)
+N("310"),
  IF(AND(VALUE(LEFT($A2082,3))=311,LEN($I2082)=4),VLOOKUP($I2082,_311_Table2,MATCH($B2082,_311_Table2_ColumnLookup,0),FALSE),
  IF(AND(VALUE(LEFT($A2082,3))=311,OR($B2082="I2",$B2082="J2",$B2082="K2",$B2082="L2")),VLOOKUP('311'!$G$58,_311_Table2,MATCH(MID($B2082,1,1),_311_Table2_ColumnLookup,0),FALSE),
  IF(AND(VALUE(LEFT($A2082,3))=311,RIGHT($B2082,5)="Total"),VLOOKUP('311'!$G$59,_311_Table2,MATCH(MID($B2082,1,1),_311_Table2_ColumnLookup,0),FALSE),
  IF(VALUE(LEFT($A2082,3))=311,VLOOKUP(VALUE(MID($B2082,2,1)),_311_Table2,MATCH(MID($B2082,1,1),_311_Table2_ColumnLookup,0),FALSE)
+N("311"),
  IF(AND(VALUE(LEFT($A2082,3))=312,LEFT($G2082,10)="Unincepted",$B2082="G "),VLOOKUP(" ULO",_312_Table2,MATCH('312'!$N$16,_312_Table2_ColumnLookup,0),FALSE),
  IF(AND(VALUE(LEFT($A2082,3))=312,LEFT($G2082,10)="Unincepted",$B2082="O "),VLOOKUP(" ULO",_312_Table2,MATCH('312'!$V$16,_312_Table2_ColumnLookup,0),FALSE),
  IF(AND(VALUE(LEFT($A2082,3))=312,LEFT($G2082,10)="Unincepted",$B2082="Q "),VLOOKUP(" ULO",_312_Table2,MATCH('312'!$X$16,_312_Table2_ColumnLookup,0),FALSE),
  IF(AND(VALUE(LEFT($A2082,3))=312,LEFT($G2082,10)="Unincepted"),VLOOKUP(" ULO",_312_Table2,MATCH(LEFT($B2082,1),_312_Table2_ColumnLookup,0),FALSE),
  IF(AND(VALUE(LEFT($A2082,3))=312,LEFT($G2082,5)="Total",$B2082="G "),VLOOKUP('312'!$F$80,_312_Table2,MATCH('312'!$N$16,_312_Table2_ColumnLookup,0),FALSE),
  IF(AND(VALUE(LEFT($A2082,3))=312,LEFT($G2082,5)="Total",$B2082="O "),VLOOKUP('312'!$F$80,_312_Table2,MATCH('312'!$V$16,_312_Table2_ColumnLookup,0),FALSE),
  IF(AND(VALUE(LEFT($A2082,3))=312,LEFT($G2082,5)="Total",$B2082="Q "),VLOOKUP('312'!$F$80,_312_Table2,MATCH('312'!$X$16,_312_Table2_ColumnLookup,0),FALSE),
  IF(AND(VALUE(LEFT($A2082,3))=312,LEFT($G2082,5)="Total"),VLOOKUP('312'!$F$80,_312_Table2,MATCH(LEFT($B2082,1),_312_Table2_ColumnLookup,0),FALSE),
  IF(AND(VALUE(LEFT($A2082,3))=312,LEN($I2082)=4,$B2082="G"),VLOOKUP($I2082,_312_Table2,MATCH('312'!$N$16,_312_Table2_ColumnLookup,0),FALSE),
  IF(AND(VALUE(LEFT($A2082,3))=312,LEN($I2082)=4,$B2082="O"),VLOOKUP($I2082,_312_Table2,MATCH('312'!$V$16,_312_Table2_ColumnLookup,0),FALSE),
  IF(AND(VALUE(LEFT($A2082,3))=312,LEN($I2082)=4,$B2082="Q"),VLOOKUP($I2082,_312_Table2,MATCH('312'!$X$16,_312_Table2_ColumnLookup,0),FALSE),
  IF(AND(VALUE(LEFT($A2082,3))=312,LEN($I2082)=4),VLOOKUP($I2082,_312_Table2,MATCH(LEFT($B2082,1),_312_Table2_ColumnLookup,0),FALSE)
+N("312"),
  IF(VALUE(LEFT($A2082,3))=313,VLOOKUP(VALUE(MID($B2082,2,1)),_313_Table2,MATCH(MID($B2082,1,1),_313_Table2_ColumnLookup,0),FALSE)
+N("313"),
  IF(AND(VALUE(LEFT($A2082,3))=314,LEN($B2082)=3),VLOOKUP(VALUE(MID($B2082,2,2)),_314_Table2,MATCH(MID($B2082,1,1),_314_Table2_ColumnLookup,0),FALSE),
  IF(VALUE(LEFT($A2082,3))=314,VLOOKUP(VALUE(MID($B2082,2,1)),_314_Table2,MATCH(MID($B2082,1,1),_314_Table2_ColumnLookup,0),FALSE)
+N("314"),
""))))))))))))))))))))))))</f>
        <v>#N/A</v>
      </c>
      <c r="F2082" s="238" t="e">
        <f>IF(AND(VALUE(LEFT($A2082,3))=309,LEN($B2082)=3),VLOOKUP(VALUE(MID($B2082,2,2)),_309_Table3,MATCH(MID($B2082,1,1),_309_Table3_ColumnLookup,0),FALSE),
  IF($C2082="309 LCR SummaryA",OneYearSCR,IF($C2082="309 LCR SummaryB",UltimateSCR,IF(VALUE(LEFT($A2082,3))=309,VLOOKUP(VALUE(MID($B2082,2,1)),_309_Table3,MATCH(MID($B2082,1,1),_309_Table3_ColumnLookup,0),FALSE)
+N("309"),
  IF(VALUE(LEFT($A2082,3))=310,VLOOKUP(VALUE(MID($B2082,2,1)),_310_Table3,MATCH(MID($B2082,1,1),_310_Table3_ColumnLookup,0),FALSE)
+N("310"),
  IF(AND(VALUE(LEFT($A2082,3))=311,LEN($I2082)=4),VLOOKUP($I2082,_311_Table3,MATCH($B2082,_311_Table3_ColumnLookup,0),FALSE),
  IF(AND(VALUE(LEFT($A2082,3))=311,OR($B2082="I2",$B2082="J2",$B2082="K2",$B2082="L2")),VLOOKUP('311'!$G$58,_311_Table3,MATCH(MID($B2082,1,1),_311_Table3_ColumnLookup,0),FALSE),
  IF(AND(VALUE(LEFT($A2082,3))=311,RIGHT($B2082,5)="Total"),VLOOKUP('311'!$G$59,_311_Table3,MATCH(MID($B2082,1,1),_311_Table3_ColumnLookup,0),FALSE),
  IF(VALUE(LEFT($A2082,3))=311,VLOOKUP(VALUE(MID($B2082,2,1)),_311_Table3,MATCH(MID($B2082,1,1),_311_Table3_ColumnLookup,0),FALSE)
+N("311"),
  IF(AND(VALUE(LEFT($A2082,3))=312,LEFT($G2082,10)="Unincepted",$B2082="G "),VLOOKUP(" ULO",_312_Table3,MATCH('312'!$N$16,_312_Table3_ColumnLookup,0),FALSE),
  IF(AND(VALUE(LEFT($A2082,3))=312,LEFT($G2082,10)="Unincepted",$B2082="O "),VLOOKUP(" ULO",_312_Table3,MATCH('312'!$V$16,_312_Table3_ColumnLookup,0),FALSE),
  IF(AND(VALUE(LEFT($A2082,3))=312,LEFT($G2082,10)="Unincepted",$B2082="Q "),VLOOKUP(" ULO",_312_Table3,MATCH('312'!$X$16,_312_Table3_ColumnLookup,0),FALSE),
  IF(AND(VALUE(LEFT($A2082,3))=312,LEFT($G2082,10)="Unincepted"),VLOOKUP(" ULO",_312_Table3,MATCH(LEFT($B2082,1),_312_Table3_ColumnLookup,0),FALSE),
  IF(AND(VALUE(LEFT($A2082,3))=312,LEFT($G2082,5)="Total",$B2082="G "),VLOOKUP('312'!$F$80,_312_Table3,MATCH('312'!$N$16,_312_Table3_ColumnLookup,0),FALSE),
  IF(AND(VALUE(LEFT($A2082,3))=312,LEFT($G2082,5)="Total",$B2082="O "),VLOOKUP('312'!$F$80,_312_Table3,MATCH('312'!$V$16,_312_Table3_ColumnLookup,0),FALSE),
  IF(AND(VALUE(LEFT($A2082,3))=312,LEFT($G2082,5)="Total",$B2082="Q "),VLOOKUP('312'!$F$80,_312_Table3,MATCH('312'!$X$16,_312_Table3_ColumnLookup,0),FALSE),
  IF(AND(VALUE(LEFT($A2082,3))=312,LEFT($G2082,5)="Total"),VLOOKUP('312'!$F$80,_312_Table3,MATCH(LEFT($B2082,1),_312_Table3_ColumnLookup,0),FALSE),
  IF(AND(VALUE(LEFT($A2082,3))=312,LEN($I2082)=4,$B2082="G"),VLOOKUP($I2082,_312_Table3,MATCH('312'!$N$16,_312_Table3_ColumnLookup,0),FALSE),
  IF(AND(VALUE(LEFT($A2082,3))=312,LEN($I2082)=4,$B2082="O"),VLOOKUP($I2082,_312_Table3,MATCH('312'!$V$16,_312_Table3_ColumnLookup,0),FALSE),
  IF(AND(VALUE(LEFT($A2082,3))=312,LEN($I2082)=4,$B2082="Q"),VLOOKUP($I2082,_312_Table3,MATCH('312'!$X$16,_312_Table3_ColumnLookup,0),FALSE),
  IF(AND(VALUE(LEFT($A2082,3))=312,LEN($I2082)=4),VLOOKUP($I2082,_312_Table3,MATCH(LEFT($B2082,1),_312_Table3_ColumnLookup,0),FALSE)
+N("312"),
  IF(VALUE(LEFT($A2082,3))=313,VLOOKUP(VALUE(MID($B2082,2,1)),_313_Table3,MATCH(MID($B2082,1,1),_313_Table3_ColumnLookup,0),FALSE)
+N("313"),
  IF(AND(VALUE(LEFT($A2082,3))=314,LEN($B2082)=3),VLOOKUP(VALUE(MID($B2082,2,2)),_314_Table3,MATCH(MID($B2082,1,1),_314_Table3_ColumnLookup,0),FALSE),
  IF(VALUE(LEFT($A2082,3))=314,VLOOKUP(VALUE(MID($B2082,2,1)),_314_Table3,MATCH(MID($B2082,1,1),_314_Table3_ColumnLookup,0),FALSE)
+N("314"),
""))))))))))))))))))))))))</f>
        <v>#N/A</v>
      </c>
      <c r="H2082" s="321" t="str">
        <f>IFERROR(
IF(ISERROR($D2082)=FALSE,$D2082,IF(ISERROR($E2082)=FALSE,$E2082,IF(ISERROR($F2082)=FALSE,$F2082
+N("012 checkboxes"),
IF(
IF(OR(LEFT($A2082,9)="Syndicate",LEFT($A2082,12)="NewSyndicate"),VLOOKUP($A2082,'012'!$J:$ZW,MATCH("Link to button",'012'!$J$1:$ZW$1,0),0)
+N("309 checkbox"),
IF($C2082="309 LCR Summary0",VLOOKUP("Notes990",'309'!$P:$ZZ,MATCH("Link to button",'309'!$P$1:$ZZ$1,0),0)
+N("313 checkboxes"),
IF($C2082="313 Financial Information0LcmVsScr",IF($C2082="309 LCR Summary0",VLOOKUP("LcmVsScr",'309'!$N:$ZZ,MATCH("Link to button",'309'!$N$1:$ZZ$1,0),0),
IF($C2082="313 Financial Information0LcrDocAttached",IF($C2082="309 LCR Summary0",VLOOKUP("LcrDocAttached",'309'!$N:$ZZ,MATCH("Link to button",'309'!$N$1:$ZZ$1,0),
0)))))))=1,TRUE,FALSE)
))),"")</f>
        <v/>
      </c>
    </row>
    <row r="2083" spans="1:8">
      <c r="A2083" s="237" t="e">
        <f>VLOOKUP($G2083,CSVLookups!$B:$R,MATCH(A$1,CSVLookups!$B$1:$R$1,0),FALSE)</f>
        <v>#N/A</v>
      </c>
      <c r="B2083" s="237" t="e">
        <f>VLOOKUP($G2083,CSVLookups!$B:$R,MATCH(B$1,CSVLookups!$B$1:$R$1,0),FALSE)</f>
        <v>#N/A</v>
      </c>
      <c r="C2083" s="238" t="e">
        <f t="shared" si="33"/>
        <v>#N/A</v>
      </c>
      <c r="D2083" s="238" t="e">
        <f>IF(AND(VALUE(LEFT($A2083,3))=309,LEN($B2083)=3),VLOOKUP(VALUE(MID($B2083,2,2)),_309_Table1,MATCH(MID($B2083,1,1),_309_Table1_ColumnLookup,0),FALSE),
  IF($C2083="309 LCR SummaryA",OneYearSCR,IF($C2083="309 LCR SummaryB",UltimateSCR,IF(VALUE(LEFT($A2083,3))=309,VLOOKUP(VALUE(MID($B2083,2,1)),_309_Table1,MATCH(MID($B2083,1,1),_309_Table1_ColumnLookup,0),FALSE)
+N("309"),
  IF(VALUE(LEFT($A2083,3))=310,VLOOKUP(VALUE(MID($B2083,2,1)),_310_Table1,MATCH(MID($B2083,1,1),_310_Table1_ColumnLookup,0),FALSE)
+N("310"),
  IF(AND(VALUE(LEFT($A2083,3))=311,LEN($I2083)=4),VLOOKUP($I2083,_311_Table1,MATCH($B2083,_311_Table1_ColumnLookup,0),FALSE),
  IF(AND(VALUE(LEFT($A2083,3))=311,OR($B2083="I2",$B2083="J2",$B2083="K2",$B2083="L2")),VLOOKUP('311'!$G$58,_311_Table1,MATCH(MID($B2083,1,1),_311_Table1_ColumnLookup,0),FALSE),
  IF(AND(VALUE(LEFT($A2083,3))=311,RIGHT($B2083,5)="Total"),VLOOKUP('311'!$G$59,_311_Table1,MATCH(MID($B2083,1,1),_311_Table1_ColumnLookup,0),FALSE),
  IF(VALUE(LEFT($A2083,3))=311,VLOOKUP(VALUE(MID($B2083,2,1)),_311_Table1,MATCH(MID($B2083,1,1),_311_Table1_ColumnLookup,0),FALSE)
+N("311"),
  IF(AND(VALUE(LEFT($A2083,3))=312,LEFT($G2083,10)="Unincepted",$B2083="G "),VLOOKUP(" ULO",_312_Table1,MATCH('312'!$N$16,_312_Table1_ColumnLookup,0),FALSE),
  IF(AND(VALUE(LEFT($A2083,3))=312,LEFT($G2083,10)="Unincepted",$B2083="O "),VLOOKUP(" ULO",_312_Table1,MATCH('312'!$V$16,_312_Table1_ColumnLookup,0),FALSE),
  IF(AND(VALUE(LEFT($A2083,3))=312,LEFT($G2083,10)="Unincepted",$B2083="Q "),VLOOKUP(" ULO",_312_Table1,MATCH('312'!$X$16,_312_Table1_ColumnLookup,0),FALSE),
  IF(AND(VALUE(LEFT($A2083,3))=312,LEFT($G2083,10)="Unincepted"),VLOOKUP(" ULO",_312_Table1,MATCH(LEFT($B2083,1),_312_Table1_ColumnLookup,0),FALSE),
  IF(AND(VALUE(LEFT($A2083,3))=312,LEFT($G2083,5)="Total",$B2083="G "),VLOOKUP('312'!$F$80,_312_Table1,MATCH('312'!$N$16,_312_Table1_ColumnLookup,0),FALSE),
  IF(AND(VALUE(LEFT($A2083,3))=312,LEFT($G2083,5)="Total",$B2083="O "),VLOOKUP('312'!$F$80,_312_Table1,MATCH('312'!$V$16,_312_Table1_ColumnLookup,0),FALSE),
  IF(AND(VALUE(LEFT($A2083,3))=312,LEFT($G2083,5)="Total",$B2083="Q "),VLOOKUP('312'!$F$80,_312_Table1,MATCH('312'!$X$16,_312_Table1_ColumnLookup,0),FALSE),
  IF(AND(VALUE(LEFT($A2083,3))=312,LEFT($G2083,5)="Total"),VLOOKUP('312'!$F$80,_312_Table1,MATCH(LEFT($B2083,1),_312_Table1_ColumnLookup,0),FALSE),
  IF(AND(VALUE(LEFT($A2083,3))=312,LEN($I2083)=4,$B2083="G"),VLOOKUP($I2083,_312_Table1,MATCH('312'!$N$16,_312_Table1_ColumnLookup,0),FALSE),
  IF(AND(VALUE(LEFT($A2083,3))=312,LEN($I2083)=4,$B2083="O"),VLOOKUP($I2083,_312_Table1,MATCH('312'!$V$16,_312_Table1_ColumnLookup,0),FALSE),
  IF(AND(VALUE(LEFT($A2083,3))=312,LEN($I2083)=4,$B2083="Q"),VLOOKUP($I2083,_312_Table1,MATCH('312'!$X$16,_312_Table1_ColumnLookup,0),FALSE),
  IF(AND(VALUE(LEFT($A2083,3))=312,LEN($I2083)=4),VLOOKUP($I2083,_312_Table1,MATCH(LEFT($B2083,1),_312_Table1_ColumnLookup,0),FALSE)
+N("312"),
  IF(VALUE(LEFT($A2083,3))=313,VLOOKUP(VALUE(MID($B2083,2,1)),_313_Table1,MATCH(MID($B2083,1,1),_313_Table1_ColumnLookup,0),FALSE)
+N("313"),
  IF(AND(VALUE(LEFT($A2083,3))=314,LEN($B2083)=3),VLOOKUP(VALUE(MID($B2083,2,2)),_314_Table1,MATCH(MID($B2083,1,1),_314_Table1_ColumnLookup,0),FALSE),
  IF(VALUE(LEFT($A2083,3))=314,VLOOKUP(VALUE(MID($B2083,2,1)),_314_Table1,MATCH(MID($B2083,1,1),_314_Table1_ColumnLookup,0),FALSE)
+N("314"),
""))))))))))))))))))))))))</f>
        <v>#N/A</v>
      </c>
      <c r="E2083" s="238" t="e">
        <f>IF(AND(VALUE(LEFT($A2083,3))=309,LEN($B2083)=3),VLOOKUP(VALUE(MID($B2083,2,2)),_309_Table2,MATCH(MID($B2083,1,1),_309_Table2_ColumnLookup,0),FALSE),
  IF($C2083="309 LCR SummaryA",OneYearSCR,IF($C2083="309 LCR SummaryB",UltimateSCR,IF(VALUE(LEFT($A2083,3))=309,VLOOKUP(VALUE(MID($B2083,2,1)),_309_Table2,MATCH(MID($B2083,1,1),_309_Table2_ColumnLookup,0),FALSE)
+N("309"),
  IF(VALUE(LEFT($A2083,3))=310,VLOOKUP(VALUE(MID($B2083,2,1)),_310_Table2,MATCH(MID($B2083,1,1),_310_Table2_ColumnLookup,0),FALSE)
+N("310"),
  IF(AND(VALUE(LEFT($A2083,3))=311,LEN($I2083)=4),VLOOKUP($I2083,_311_Table2,MATCH($B2083,_311_Table2_ColumnLookup,0),FALSE),
  IF(AND(VALUE(LEFT($A2083,3))=311,OR($B2083="I2",$B2083="J2",$B2083="K2",$B2083="L2")),VLOOKUP('311'!$G$58,_311_Table2,MATCH(MID($B2083,1,1),_311_Table2_ColumnLookup,0),FALSE),
  IF(AND(VALUE(LEFT($A2083,3))=311,RIGHT($B2083,5)="Total"),VLOOKUP('311'!$G$59,_311_Table2,MATCH(MID($B2083,1,1),_311_Table2_ColumnLookup,0),FALSE),
  IF(VALUE(LEFT($A2083,3))=311,VLOOKUP(VALUE(MID($B2083,2,1)),_311_Table2,MATCH(MID($B2083,1,1),_311_Table2_ColumnLookup,0),FALSE)
+N("311"),
  IF(AND(VALUE(LEFT($A2083,3))=312,LEFT($G2083,10)="Unincepted",$B2083="G "),VLOOKUP(" ULO",_312_Table2,MATCH('312'!$N$16,_312_Table2_ColumnLookup,0),FALSE),
  IF(AND(VALUE(LEFT($A2083,3))=312,LEFT($G2083,10)="Unincepted",$B2083="O "),VLOOKUP(" ULO",_312_Table2,MATCH('312'!$V$16,_312_Table2_ColumnLookup,0),FALSE),
  IF(AND(VALUE(LEFT($A2083,3))=312,LEFT($G2083,10)="Unincepted",$B2083="Q "),VLOOKUP(" ULO",_312_Table2,MATCH('312'!$X$16,_312_Table2_ColumnLookup,0),FALSE),
  IF(AND(VALUE(LEFT($A2083,3))=312,LEFT($G2083,10)="Unincepted"),VLOOKUP(" ULO",_312_Table2,MATCH(LEFT($B2083,1),_312_Table2_ColumnLookup,0),FALSE),
  IF(AND(VALUE(LEFT($A2083,3))=312,LEFT($G2083,5)="Total",$B2083="G "),VLOOKUP('312'!$F$80,_312_Table2,MATCH('312'!$N$16,_312_Table2_ColumnLookup,0),FALSE),
  IF(AND(VALUE(LEFT($A2083,3))=312,LEFT($G2083,5)="Total",$B2083="O "),VLOOKUP('312'!$F$80,_312_Table2,MATCH('312'!$V$16,_312_Table2_ColumnLookup,0),FALSE),
  IF(AND(VALUE(LEFT($A2083,3))=312,LEFT($G2083,5)="Total",$B2083="Q "),VLOOKUP('312'!$F$80,_312_Table2,MATCH('312'!$X$16,_312_Table2_ColumnLookup,0),FALSE),
  IF(AND(VALUE(LEFT($A2083,3))=312,LEFT($G2083,5)="Total"),VLOOKUP('312'!$F$80,_312_Table2,MATCH(LEFT($B2083,1),_312_Table2_ColumnLookup,0),FALSE),
  IF(AND(VALUE(LEFT($A2083,3))=312,LEN($I2083)=4,$B2083="G"),VLOOKUP($I2083,_312_Table2,MATCH('312'!$N$16,_312_Table2_ColumnLookup,0),FALSE),
  IF(AND(VALUE(LEFT($A2083,3))=312,LEN($I2083)=4,$B2083="O"),VLOOKUP($I2083,_312_Table2,MATCH('312'!$V$16,_312_Table2_ColumnLookup,0),FALSE),
  IF(AND(VALUE(LEFT($A2083,3))=312,LEN($I2083)=4,$B2083="Q"),VLOOKUP($I2083,_312_Table2,MATCH('312'!$X$16,_312_Table2_ColumnLookup,0),FALSE),
  IF(AND(VALUE(LEFT($A2083,3))=312,LEN($I2083)=4),VLOOKUP($I2083,_312_Table2,MATCH(LEFT($B2083,1),_312_Table2_ColumnLookup,0),FALSE)
+N("312"),
  IF(VALUE(LEFT($A2083,3))=313,VLOOKUP(VALUE(MID($B2083,2,1)),_313_Table2,MATCH(MID($B2083,1,1),_313_Table2_ColumnLookup,0),FALSE)
+N("313"),
  IF(AND(VALUE(LEFT($A2083,3))=314,LEN($B2083)=3),VLOOKUP(VALUE(MID($B2083,2,2)),_314_Table2,MATCH(MID($B2083,1,1),_314_Table2_ColumnLookup,0),FALSE),
  IF(VALUE(LEFT($A2083,3))=314,VLOOKUP(VALUE(MID($B2083,2,1)),_314_Table2,MATCH(MID($B2083,1,1),_314_Table2_ColumnLookup,0),FALSE)
+N("314"),
""))))))))))))))))))))))))</f>
        <v>#N/A</v>
      </c>
      <c r="F2083" s="238" t="e">
        <f>IF(AND(VALUE(LEFT($A2083,3))=309,LEN($B2083)=3),VLOOKUP(VALUE(MID($B2083,2,2)),_309_Table3,MATCH(MID($B2083,1,1),_309_Table3_ColumnLookup,0),FALSE),
  IF($C2083="309 LCR SummaryA",OneYearSCR,IF($C2083="309 LCR SummaryB",UltimateSCR,IF(VALUE(LEFT($A2083,3))=309,VLOOKUP(VALUE(MID($B2083,2,1)),_309_Table3,MATCH(MID($B2083,1,1),_309_Table3_ColumnLookup,0),FALSE)
+N("309"),
  IF(VALUE(LEFT($A2083,3))=310,VLOOKUP(VALUE(MID($B2083,2,1)),_310_Table3,MATCH(MID($B2083,1,1),_310_Table3_ColumnLookup,0),FALSE)
+N("310"),
  IF(AND(VALUE(LEFT($A2083,3))=311,LEN($I2083)=4),VLOOKUP($I2083,_311_Table3,MATCH($B2083,_311_Table3_ColumnLookup,0),FALSE),
  IF(AND(VALUE(LEFT($A2083,3))=311,OR($B2083="I2",$B2083="J2",$B2083="K2",$B2083="L2")),VLOOKUP('311'!$G$58,_311_Table3,MATCH(MID($B2083,1,1),_311_Table3_ColumnLookup,0),FALSE),
  IF(AND(VALUE(LEFT($A2083,3))=311,RIGHT($B2083,5)="Total"),VLOOKUP('311'!$G$59,_311_Table3,MATCH(MID($B2083,1,1),_311_Table3_ColumnLookup,0),FALSE),
  IF(VALUE(LEFT($A2083,3))=311,VLOOKUP(VALUE(MID($B2083,2,1)),_311_Table3,MATCH(MID($B2083,1,1),_311_Table3_ColumnLookup,0),FALSE)
+N("311"),
  IF(AND(VALUE(LEFT($A2083,3))=312,LEFT($G2083,10)="Unincepted",$B2083="G "),VLOOKUP(" ULO",_312_Table3,MATCH('312'!$N$16,_312_Table3_ColumnLookup,0),FALSE),
  IF(AND(VALUE(LEFT($A2083,3))=312,LEFT($G2083,10)="Unincepted",$B2083="O "),VLOOKUP(" ULO",_312_Table3,MATCH('312'!$V$16,_312_Table3_ColumnLookup,0),FALSE),
  IF(AND(VALUE(LEFT($A2083,3))=312,LEFT($G2083,10)="Unincepted",$B2083="Q "),VLOOKUP(" ULO",_312_Table3,MATCH('312'!$X$16,_312_Table3_ColumnLookup,0),FALSE),
  IF(AND(VALUE(LEFT($A2083,3))=312,LEFT($G2083,10)="Unincepted"),VLOOKUP(" ULO",_312_Table3,MATCH(LEFT($B2083,1),_312_Table3_ColumnLookup,0),FALSE),
  IF(AND(VALUE(LEFT($A2083,3))=312,LEFT($G2083,5)="Total",$B2083="G "),VLOOKUP('312'!$F$80,_312_Table3,MATCH('312'!$N$16,_312_Table3_ColumnLookup,0),FALSE),
  IF(AND(VALUE(LEFT($A2083,3))=312,LEFT($G2083,5)="Total",$B2083="O "),VLOOKUP('312'!$F$80,_312_Table3,MATCH('312'!$V$16,_312_Table3_ColumnLookup,0),FALSE),
  IF(AND(VALUE(LEFT($A2083,3))=312,LEFT($G2083,5)="Total",$B2083="Q "),VLOOKUP('312'!$F$80,_312_Table3,MATCH('312'!$X$16,_312_Table3_ColumnLookup,0),FALSE),
  IF(AND(VALUE(LEFT($A2083,3))=312,LEFT($G2083,5)="Total"),VLOOKUP('312'!$F$80,_312_Table3,MATCH(LEFT($B2083,1),_312_Table3_ColumnLookup,0),FALSE),
  IF(AND(VALUE(LEFT($A2083,3))=312,LEN($I2083)=4,$B2083="G"),VLOOKUP($I2083,_312_Table3,MATCH('312'!$N$16,_312_Table3_ColumnLookup,0),FALSE),
  IF(AND(VALUE(LEFT($A2083,3))=312,LEN($I2083)=4,$B2083="O"),VLOOKUP($I2083,_312_Table3,MATCH('312'!$V$16,_312_Table3_ColumnLookup,0),FALSE),
  IF(AND(VALUE(LEFT($A2083,3))=312,LEN($I2083)=4,$B2083="Q"),VLOOKUP($I2083,_312_Table3,MATCH('312'!$X$16,_312_Table3_ColumnLookup,0),FALSE),
  IF(AND(VALUE(LEFT($A2083,3))=312,LEN($I2083)=4),VLOOKUP($I2083,_312_Table3,MATCH(LEFT($B2083,1),_312_Table3_ColumnLookup,0),FALSE)
+N("312"),
  IF(VALUE(LEFT($A2083,3))=313,VLOOKUP(VALUE(MID($B2083,2,1)),_313_Table3,MATCH(MID($B2083,1,1),_313_Table3_ColumnLookup,0),FALSE)
+N("313"),
  IF(AND(VALUE(LEFT($A2083,3))=314,LEN($B2083)=3),VLOOKUP(VALUE(MID($B2083,2,2)),_314_Table3,MATCH(MID($B2083,1,1),_314_Table3_ColumnLookup,0),FALSE),
  IF(VALUE(LEFT($A2083,3))=314,VLOOKUP(VALUE(MID($B2083,2,1)),_314_Table3,MATCH(MID($B2083,1,1),_314_Table3_ColumnLookup,0),FALSE)
+N("314"),
""))))))))))))))))))))))))</f>
        <v>#N/A</v>
      </c>
      <c r="H2083" s="321" t="str">
        <f>IFERROR(
IF(ISERROR($D2083)=FALSE,$D2083,IF(ISERROR($E2083)=FALSE,$E2083,IF(ISERROR($F2083)=FALSE,$F2083
+N("012 checkboxes"),
IF(
IF(OR(LEFT($A2083,9)="Syndicate",LEFT($A2083,12)="NewSyndicate"),VLOOKUP($A2083,'012'!$J:$ZW,MATCH("Link to button",'012'!$J$1:$ZW$1,0),0)
+N("309 checkbox"),
IF($C2083="309 LCR Summary0",VLOOKUP("Notes990",'309'!$P:$ZZ,MATCH("Link to button",'309'!$P$1:$ZZ$1,0),0)
+N("313 checkboxes"),
IF($C2083="313 Financial Information0LcmVsScr",IF($C2083="309 LCR Summary0",VLOOKUP("LcmVsScr",'309'!$N:$ZZ,MATCH("Link to button",'309'!$N$1:$ZZ$1,0),0),
IF($C2083="313 Financial Information0LcrDocAttached",IF($C2083="309 LCR Summary0",VLOOKUP("LcrDocAttached",'309'!$N:$ZZ,MATCH("Link to button",'309'!$N$1:$ZZ$1,0),
0)))))))=1,TRUE,FALSE)
))),"")</f>
        <v/>
      </c>
    </row>
    <row r="2084" spans="1:8">
      <c r="A2084" s="237" t="e">
        <f>VLOOKUP($G2084,CSVLookups!$B:$R,MATCH(A$1,CSVLookups!$B$1:$R$1,0),FALSE)</f>
        <v>#N/A</v>
      </c>
      <c r="B2084" s="237" t="e">
        <f>VLOOKUP($G2084,CSVLookups!$B:$R,MATCH(B$1,CSVLookups!$B$1:$R$1,0),FALSE)</f>
        <v>#N/A</v>
      </c>
      <c r="C2084" s="238" t="e">
        <f t="shared" si="33"/>
        <v>#N/A</v>
      </c>
      <c r="D2084" s="238" t="e">
        <f>IF(AND(VALUE(LEFT($A2084,3))=309,LEN($B2084)=3),VLOOKUP(VALUE(MID($B2084,2,2)),_309_Table1,MATCH(MID($B2084,1,1),_309_Table1_ColumnLookup,0),FALSE),
  IF($C2084="309 LCR SummaryA",OneYearSCR,IF($C2084="309 LCR SummaryB",UltimateSCR,IF(VALUE(LEFT($A2084,3))=309,VLOOKUP(VALUE(MID($B2084,2,1)),_309_Table1,MATCH(MID($B2084,1,1),_309_Table1_ColumnLookup,0),FALSE)
+N("309"),
  IF(VALUE(LEFT($A2084,3))=310,VLOOKUP(VALUE(MID($B2084,2,1)),_310_Table1,MATCH(MID($B2084,1,1),_310_Table1_ColumnLookup,0),FALSE)
+N("310"),
  IF(AND(VALUE(LEFT($A2084,3))=311,LEN($I2084)=4),VLOOKUP($I2084,_311_Table1,MATCH($B2084,_311_Table1_ColumnLookup,0),FALSE),
  IF(AND(VALUE(LEFT($A2084,3))=311,OR($B2084="I2",$B2084="J2",$B2084="K2",$B2084="L2")),VLOOKUP('311'!$G$58,_311_Table1,MATCH(MID($B2084,1,1),_311_Table1_ColumnLookup,0),FALSE),
  IF(AND(VALUE(LEFT($A2084,3))=311,RIGHT($B2084,5)="Total"),VLOOKUP('311'!$G$59,_311_Table1,MATCH(MID($B2084,1,1),_311_Table1_ColumnLookup,0),FALSE),
  IF(VALUE(LEFT($A2084,3))=311,VLOOKUP(VALUE(MID($B2084,2,1)),_311_Table1,MATCH(MID($B2084,1,1),_311_Table1_ColumnLookup,0),FALSE)
+N("311"),
  IF(AND(VALUE(LEFT($A2084,3))=312,LEFT($G2084,10)="Unincepted",$B2084="G "),VLOOKUP(" ULO",_312_Table1,MATCH('312'!$N$16,_312_Table1_ColumnLookup,0),FALSE),
  IF(AND(VALUE(LEFT($A2084,3))=312,LEFT($G2084,10)="Unincepted",$B2084="O "),VLOOKUP(" ULO",_312_Table1,MATCH('312'!$V$16,_312_Table1_ColumnLookup,0),FALSE),
  IF(AND(VALUE(LEFT($A2084,3))=312,LEFT($G2084,10)="Unincepted",$B2084="Q "),VLOOKUP(" ULO",_312_Table1,MATCH('312'!$X$16,_312_Table1_ColumnLookup,0),FALSE),
  IF(AND(VALUE(LEFT($A2084,3))=312,LEFT($G2084,10)="Unincepted"),VLOOKUP(" ULO",_312_Table1,MATCH(LEFT($B2084,1),_312_Table1_ColumnLookup,0),FALSE),
  IF(AND(VALUE(LEFT($A2084,3))=312,LEFT($G2084,5)="Total",$B2084="G "),VLOOKUP('312'!$F$80,_312_Table1,MATCH('312'!$N$16,_312_Table1_ColumnLookup,0),FALSE),
  IF(AND(VALUE(LEFT($A2084,3))=312,LEFT($G2084,5)="Total",$B2084="O "),VLOOKUP('312'!$F$80,_312_Table1,MATCH('312'!$V$16,_312_Table1_ColumnLookup,0),FALSE),
  IF(AND(VALUE(LEFT($A2084,3))=312,LEFT($G2084,5)="Total",$B2084="Q "),VLOOKUP('312'!$F$80,_312_Table1,MATCH('312'!$X$16,_312_Table1_ColumnLookup,0),FALSE),
  IF(AND(VALUE(LEFT($A2084,3))=312,LEFT($G2084,5)="Total"),VLOOKUP('312'!$F$80,_312_Table1,MATCH(LEFT($B2084,1),_312_Table1_ColumnLookup,0),FALSE),
  IF(AND(VALUE(LEFT($A2084,3))=312,LEN($I2084)=4,$B2084="G"),VLOOKUP($I2084,_312_Table1,MATCH('312'!$N$16,_312_Table1_ColumnLookup,0),FALSE),
  IF(AND(VALUE(LEFT($A2084,3))=312,LEN($I2084)=4,$B2084="O"),VLOOKUP($I2084,_312_Table1,MATCH('312'!$V$16,_312_Table1_ColumnLookup,0),FALSE),
  IF(AND(VALUE(LEFT($A2084,3))=312,LEN($I2084)=4,$B2084="Q"),VLOOKUP($I2084,_312_Table1,MATCH('312'!$X$16,_312_Table1_ColumnLookup,0),FALSE),
  IF(AND(VALUE(LEFT($A2084,3))=312,LEN($I2084)=4),VLOOKUP($I2084,_312_Table1,MATCH(LEFT($B2084,1),_312_Table1_ColumnLookup,0),FALSE)
+N("312"),
  IF(VALUE(LEFT($A2084,3))=313,VLOOKUP(VALUE(MID($B2084,2,1)),_313_Table1,MATCH(MID($B2084,1,1),_313_Table1_ColumnLookup,0),FALSE)
+N("313"),
  IF(AND(VALUE(LEFT($A2084,3))=314,LEN($B2084)=3),VLOOKUP(VALUE(MID($B2084,2,2)),_314_Table1,MATCH(MID($B2084,1,1),_314_Table1_ColumnLookup,0),FALSE),
  IF(VALUE(LEFT($A2084,3))=314,VLOOKUP(VALUE(MID($B2084,2,1)),_314_Table1,MATCH(MID($B2084,1,1),_314_Table1_ColumnLookup,0),FALSE)
+N("314"),
""))))))))))))))))))))))))</f>
        <v>#N/A</v>
      </c>
      <c r="E2084" s="238" t="e">
        <f>IF(AND(VALUE(LEFT($A2084,3))=309,LEN($B2084)=3),VLOOKUP(VALUE(MID($B2084,2,2)),_309_Table2,MATCH(MID($B2084,1,1),_309_Table2_ColumnLookup,0),FALSE),
  IF($C2084="309 LCR SummaryA",OneYearSCR,IF($C2084="309 LCR SummaryB",UltimateSCR,IF(VALUE(LEFT($A2084,3))=309,VLOOKUP(VALUE(MID($B2084,2,1)),_309_Table2,MATCH(MID($B2084,1,1),_309_Table2_ColumnLookup,0),FALSE)
+N("309"),
  IF(VALUE(LEFT($A2084,3))=310,VLOOKUP(VALUE(MID($B2084,2,1)),_310_Table2,MATCH(MID($B2084,1,1),_310_Table2_ColumnLookup,0),FALSE)
+N("310"),
  IF(AND(VALUE(LEFT($A2084,3))=311,LEN($I2084)=4),VLOOKUP($I2084,_311_Table2,MATCH($B2084,_311_Table2_ColumnLookup,0),FALSE),
  IF(AND(VALUE(LEFT($A2084,3))=311,OR($B2084="I2",$B2084="J2",$B2084="K2",$B2084="L2")),VLOOKUP('311'!$G$58,_311_Table2,MATCH(MID($B2084,1,1),_311_Table2_ColumnLookup,0),FALSE),
  IF(AND(VALUE(LEFT($A2084,3))=311,RIGHT($B2084,5)="Total"),VLOOKUP('311'!$G$59,_311_Table2,MATCH(MID($B2084,1,1),_311_Table2_ColumnLookup,0),FALSE),
  IF(VALUE(LEFT($A2084,3))=311,VLOOKUP(VALUE(MID($B2084,2,1)),_311_Table2,MATCH(MID($B2084,1,1),_311_Table2_ColumnLookup,0),FALSE)
+N("311"),
  IF(AND(VALUE(LEFT($A2084,3))=312,LEFT($G2084,10)="Unincepted",$B2084="G "),VLOOKUP(" ULO",_312_Table2,MATCH('312'!$N$16,_312_Table2_ColumnLookup,0),FALSE),
  IF(AND(VALUE(LEFT($A2084,3))=312,LEFT($G2084,10)="Unincepted",$B2084="O "),VLOOKUP(" ULO",_312_Table2,MATCH('312'!$V$16,_312_Table2_ColumnLookup,0),FALSE),
  IF(AND(VALUE(LEFT($A2084,3))=312,LEFT($G2084,10)="Unincepted",$B2084="Q "),VLOOKUP(" ULO",_312_Table2,MATCH('312'!$X$16,_312_Table2_ColumnLookup,0),FALSE),
  IF(AND(VALUE(LEFT($A2084,3))=312,LEFT($G2084,10)="Unincepted"),VLOOKUP(" ULO",_312_Table2,MATCH(LEFT($B2084,1),_312_Table2_ColumnLookup,0),FALSE),
  IF(AND(VALUE(LEFT($A2084,3))=312,LEFT($G2084,5)="Total",$B2084="G "),VLOOKUP('312'!$F$80,_312_Table2,MATCH('312'!$N$16,_312_Table2_ColumnLookup,0),FALSE),
  IF(AND(VALUE(LEFT($A2084,3))=312,LEFT($G2084,5)="Total",$B2084="O "),VLOOKUP('312'!$F$80,_312_Table2,MATCH('312'!$V$16,_312_Table2_ColumnLookup,0),FALSE),
  IF(AND(VALUE(LEFT($A2084,3))=312,LEFT($G2084,5)="Total",$B2084="Q "),VLOOKUP('312'!$F$80,_312_Table2,MATCH('312'!$X$16,_312_Table2_ColumnLookup,0),FALSE),
  IF(AND(VALUE(LEFT($A2084,3))=312,LEFT($G2084,5)="Total"),VLOOKUP('312'!$F$80,_312_Table2,MATCH(LEFT($B2084,1),_312_Table2_ColumnLookup,0),FALSE),
  IF(AND(VALUE(LEFT($A2084,3))=312,LEN($I2084)=4,$B2084="G"),VLOOKUP($I2084,_312_Table2,MATCH('312'!$N$16,_312_Table2_ColumnLookup,0),FALSE),
  IF(AND(VALUE(LEFT($A2084,3))=312,LEN($I2084)=4,$B2084="O"),VLOOKUP($I2084,_312_Table2,MATCH('312'!$V$16,_312_Table2_ColumnLookup,0),FALSE),
  IF(AND(VALUE(LEFT($A2084,3))=312,LEN($I2084)=4,$B2084="Q"),VLOOKUP($I2084,_312_Table2,MATCH('312'!$X$16,_312_Table2_ColumnLookup,0),FALSE),
  IF(AND(VALUE(LEFT($A2084,3))=312,LEN($I2084)=4),VLOOKUP($I2084,_312_Table2,MATCH(LEFT($B2084,1),_312_Table2_ColumnLookup,0),FALSE)
+N("312"),
  IF(VALUE(LEFT($A2084,3))=313,VLOOKUP(VALUE(MID($B2084,2,1)),_313_Table2,MATCH(MID($B2084,1,1),_313_Table2_ColumnLookup,0),FALSE)
+N("313"),
  IF(AND(VALUE(LEFT($A2084,3))=314,LEN($B2084)=3),VLOOKUP(VALUE(MID($B2084,2,2)),_314_Table2,MATCH(MID($B2084,1,1),_314_Table2_ColumnLookup,0),FALSE),
  IF(VALUE(LEFT($A2084,3))=314,VLOOKUP(VALUE(MID($B2084,2,1)),_314_Table2,MATCH(MID($B2084,1,1),_314_Table2_ColumnLookup,0),FALSE)
+N("314"),
""))))))))))))))))))))))))</f>
        <v>#N/A</v>
      </c>
      <c r="F2084" s="238" t="e">
        <f>IF(AND(VALUE(LEFT($A2084,3))=309,LEN($B2084)=3),VLOOKUP(VALUE(MID($B2084,2,2)),_309_Table3,MATCH(MID($B2084,1,1),_309_Table3_ColumnLookup,0),FALSE),
  IF($C2084="309 LCR SummaryA",OneYearSCR,IF($C2084="309 LCR SummaryB",UltimateSCR,IF(VALUE(LEFT($A2084,3))=309,VLOOKUP(VALUE(MID($B2084,2,1)),_309_Table3,MATCH(MID($B2084,1,1),_309_Table3_ColumnLookup,0),FALSE)
+N("309"),
  IF(VALUE(LEFT($A2084,3))=310,VLOOKUP(VALUE(MID($B2084,2,1)),_310_Table3,MATCH(MID($B2084,1,1),_310_Table3_ColumnLookup,0),FALSE)
+N("310"),
  IF(AND(VALUE(LEFT($A2084,3))=311,LEN($I2084)=4),VLOOKUP($I2084,_311_Table3,MATCH($B2084,_311_Table3_ColumnLookup,0),FALSE),
  IF(AND(VALUE(LEFT($A2084,3))=311,OR($B2084="I2",$B2084="J2",$B2084="K2",$B2084="L2")),VLOOKUP('311'!$G$58,_311_Table3,MATCH(MID($B2084,1,1),_311_Table3_ColumnLookup,0),FALSE),
  IF(AND(VALUE(LEFT($A2084,3))=311,RIGHT($B2084,5)="Total"),VLOOKUP('311'!$G$59,_311_Table3,MATCH(MID($B2084,1,1),_311_Table3_ColumnLookup,0),FALSE),
  IF(VALUE(LEFT($A2084,3))=311,VLOOKUP(VALUE(MID($B2084,2,1)),_311_Table3,MATCH(MID($B2084,1,1),_311_Table3_ColumnLookup,0),FALSE)
+N("311"),
  IF(AND(VALUE(LEFT($A2084,3))=312,LEFT($G2084,10)="Unincepted",$B2084="G "),VLOOKUP(" ULO",_312_Table3,MATCH('312'!$N$16,_312_Table3_ColumnLookup,0),FALSE),
  IF(AND(VALUE(LEFT($A2084,3))=312,LEFT($G2084,10)="Unincepted",$B2084="O "),VLOOKUP(" ULO",_312_Table3,MATCH('312'!$V$16,_312_Table3_ColumnLookup,0),FALSE),
  IF(AND(VALUE(LEFT($A2084,3))=312,LEFT($G2084,10)="Unincepted",$B2084="Q "),VLOOKUP(" ULO",_312_Table3,MATCH('312'!$X$16,_312_Table3_ColumnLookup,0),FALSE),
  IF(AND(VALUE(LEFT($A2084,3))=312,LEFT($G2084,10)="Unincepted"),VLOOKUP(" ULO",_312_Table3,MATCH(LEFT($B2084,1),_312_Table3_ColumnLookup,0),FALSE),
  IF(AND(VALUE(LEFT($A2084,3))=312,LEFT($G2084,5)="Total",$B2084="G "),VLOOKUP('312'!$F$80,_312_Table3,MATCH('312'!$N$16,_312_Table3_ColumnLookup,0),FALSE),
  IF(AND(VALUE(LEFT($A2084,3))=312,LEFT($G2084,5)="Total",$B2084="O "),VLOOKUP('312'!$F$80,_312_Table3,MATCH('312'!$V$16,_312_Table3_ColumnLookup,0),FALSE),
  IF(AND(VALUE(LEFT($A2084,3))=312,LEFT($G2084,5)="Total",$B2084="Q "),VLOOKUP('312'!$F$80,_312_Table3,MATCH('312'!$X$16,_312_Table3_ColumnLookup,0),FALSE),
  IF(AND(VALUE(LEFT($A2084,3))=312,LEFT($G2084,5)="Total"),VLOOKUP('312'!$F$80,_312_Table3,MATCH(LEFT($B2084,1),_312_Table3_ColumnLookup,0),FALSE),
  IF(AND(VALUE(LEFT($A2084,3))=312,LEN($I2084)=4,$B2084="G"),VLOOKUP($I2084,_312_Table3,MATCH('312'!$N$16,_312_Table3_ColumnLookup,0),FALSE),
  IF(AND(VALUE(LEFT($A2084,3))=312,LEN($I2084)=4,$B2084="O"),VLOOKUP($I2084,_312_Table3,MATCH('312'!$V$16,_312_Table3_ColumnLookup,0),FALSE),
  IF(AND(VALUE(LEFT($A2084,3))=312,LEN($I2084)=4,$B2084="Q"),VLOOKUP($I2084,_312_Table3,MATCH('312'!$X$16,_312_Table3_ColumnLookup,0),FALSE),
  IF(AND(VALUE(LEFT($A2084,3))=312,LEN($I2084)=4),VLOOKUP($I2084,_312_Table3,MATCH(LEFT($B2084,1),_312_Table3_ColumnLookup,0),FALSE)
+N("312"),
  IF(VALUE(LEFT($A2084,3))=313,VLOOKUP(VALUE(MID($B2084,2,1)),_313_Table3,MATCH(MID($B2084,1,1),_313_Table3_ColumnLookup,0),FALSE)
+N("313"),
  IF(AND(VALUE(LEFT($A2084,3))=314,LEN($B2084)=3),VLOOKUP(VALUE(MID($B2084,2,2)),_314_Table3,MATCH(MID($B2084,1,1),_314_Table3_ColumnLookup,0),FALSE),
  IF(VALUE(LEFT($A2084,3))=314,VLOOKUP(VALUE(MID($B2084,2,1)),_314_Table3,MATCH(MID($B2084,1,1),_314_Table3_ColumnLookup,0),FALSE)
+N("314"),
""))))))))))))))))))))))))</f>
        <v>#N/A</v>
      </c>
      <c r="H2084" s="321" t="str">
        <f>IFERROR(
IF(ISERROR($D2084)=FALSE,$D2084,IF(ISERROR($E2084)=FALSE,$E2084,IF(ISERROR($F2084)=FALSE,$F2084
+N("012 checkboxes"),
IF(
IF(OR(LEFT($A2084,9)="Syndicate",LEFT($A2084,12)="NewSyndicate"),VLOOKUP($A2084,'012'!$J:$ZW,MATCH("Link to button",'012'!$J$1:$ZW$1,0),0)
+N("309 checkbox"),
IF($C2084="309 LCR Summary0",VLOOKUP("Notes990",'309'!$P:$ZZ,MATCH("Link to button",'309'!$P$1:$ZZ$1,0),0)
+N("313 checkboxes"),
IF($C2084="313 Financial Information0LcmVsScr",IF($C2084="309 LCR Summary0",VLOOKUP("LcmVsScr",'309'!$N:$ZZ,MATCH("Link to button",'309'!$N$1:$ZZ$1,0),0),
IF($C2084="313 Financial Information0LcrDocAttached",IF($C2084="309 LCR Summary0",VLOOKUP("LcrDocAttached",'309'!$N:$ZZ,MATCH("Link to button",'309'!$N$1:$ZZ$1,0),
0)))))))=1,TRUE,FALSE)
))),"")</f>
        <v/>
      </c>
    </row>
    <row r="2085" spans="1:8">
      <c r="A2085" s="237" t="e">
        <f>VLOOKUP($G2085,CSVLookups!$B:$R,MATCH(A$1,CSVLookups!$B$1:$R$1,0),FALSE)</f>
        <v>#N/A</v>
      </c>
      <c r="B2085" s="237" t="e">
        <f>VLOOKUP($G2085,CSVLookups!$B:$R,MATCH(B$1,CSVLookups!$B$1:$R$1,0),FALSE)</f>
        <v>#N/A</v>
      </c>
      <c r="C2085" s="238" t="e">
        <f t="shared" si="33"/>
        <v>#N/A</v>
      </c>
      <c r="D2085" s="238" t="e">
        <f>IF(AND(VALUE(LEFT($A2085,3))=309,LEN($B2085)=3),VLOOKUP(VALUE(MID($B2085,2,2)),_309_Table1,MATCH(MID($B2085,1,1),_309_Table1_ColumnLookup,0),FALSE),
  IF($C2085="309 LCR SummaryA",OneYearSCR,IF($C2085="309 LCR SummaryB",UltimateSCR,IF(VALUE(LEFT($A2085,3))=309,VLOOKUP(VALUE(MID($B2085,2,1)),_309_Table1,MATCH(MID($B2085,1,1),_309_Table1_ColumnLookup,0),FALSE)
+N("309"),
  IF(VALUE(LEFT($A2085,3))=310,VLOOKUP(VALUE(MID($B2085,2,1)),_310_Table1,MATCH(MID($B2085,1,1),_310_Table1_ColumnLookup,0),FALSE)
+N("310"),
  IF(AND(VALUE(LEFT($A2085,3))=311,LEN($I2085)=4),VLOOKUP($I2085,_311_Table1,MATCH($B2085,_311_Table1_ColumnLookup,0),FALSE),
  IF(AND(VALUE(LEFT($A2085,3))=311,OR($B2085="I2",$B2085="J2",$B2085="K2",$B2085="L2")),VLOOKUP('311'!$G$58,_311_Table1,MATCH(MID($B2085,1,1),_311_Table1_ColumnLookup,0),FALSE),
  IF(AND(VALUE(LEFT($A2085,3))=311,RIGHT($B2085,5)="Total"),VLOOKUP('311'!$G$59,_311_Table1,MATCH(MID($B2085,1,1),_311_Table1_ColumnLookup,0),FALSE),
  IF(VALUE(LEFT($A2085,3))=311,VLOOKUP(VALUE(MID($B2085,2,1)),_311_Table1,MATCH(MID($B2085,1,1),_311_Table1_ColumnLookup,0),FALSE)
+N("311"),
  IF(AND(VALUE(LEFT($A2085,3))=312,LEFT($G2085,10)="Unincepted",$B2085="G "),VLOOKUP(" ULO",_312_Table1,MATCH('312'!$N$16,_312_Table1_ColumnLookup,0),FALSE),
  IF(AND(VALUE(LEFT($A2085,3))=312,LEFT($G2085,10)="Unincepted",$B2085="O "),VLOOKUP(" ULO",_312_Table1,MATCH('312'!$V$16,_312_Table1_ColumnLookup,0),FALSE),
  IF(AND(VALUE(LEFT($A2085,3))=312,LEFT($G2085,10)="Unincepted",$B2085="Q "),VLOOKUP(" ULO",_312_Table1,MATCH('312'!$X$16,_312_Table1_ColumnLookup,0),FALSE),
  IF(AND(VALUE(LEFT($A2085,3))=312,LEFT($G2085,10)="Unincepted"),VLOOKUP(" ULO",_312_Table1,MATCH(LEFT($B2085,1),_312_Table1_ColumnLookup,0),FALSE),
  IF(AND(VALUE(LEFT($A2085,3))=312,LEFT($G2085,5)="Total",$B2085="G "),VLOOKUP('312'!$F$80,_312_Table1,MATCH('312'!$N$16,_312_Table1_ColumnLookup,0),FALSE),
  IF(AND(VALUE(LEFT($A2085,3))=312,LEFT($G2085,5)="Total",$B2085="O "),VLOOKUP('312'!$F$80,_312_Table1,MATCH('312'!$V$16,_312_Table1_ColumnLookup,0),FALSE),
  IF(AND(VALUE(LEFT($A2085,3))=312,LEFT($G2085,5)="Total",$B2085="Q "),VLOOKUP('312'!$F$80,_312_Table1,MATCH('312'!$X$16,_312_Table1_ColumnLookup,0),FALSE),
  IF(AND(VALUE(LEFT($A2085,3))=312,LEFT($G2085,5)="Total"),VLOOKUP('312'!$F$80,_312_Table1,MATCH(LEFT($B2085,1),_312_Table1_ColumnLookup,0),FALSE),
  IF(AND(VALUE(LEFT($A2085,3))=312,LEN($I2085)=4,$B2085="G"),VLOOKUP($I2085,_312_Table1,MATCH('312'!$N$16,_312_Table1_ColumnLookup,0),FALSE),
  IF(AND(VALUE(LEFT($A2085,3))=312,LEN($I2085)=4,$B2085="O"),VLOOKUP($I2085,_312_Table1,MATCH('312'!$V$16,_312_Table1_ColumnLookup,0),FALSE),
  IF(AND(VALUE(LEFT($A2085,3))=312,LEN($I2085)=4,$B2085="Q"),VLOOKUP($I2085,_312_Table1,MATCH('312'!$X$16,_312_Table1_ColumnLookup,0),FALSE),
  IF(AND(VALUE(LEFT($A2085,3))=312,LEN($I2085)=4),VLOOKUP($I2085,_312_Table1,MATCH(LEFT($B2085,1),_312_Table1_ColumnLookup,0),FALSE)
+N("312"),
  IF(VALUE(LEFT($A2085,3))=313,VLOOKUP(VALUE(MID($B2085,2,1)),_313_Table1,MATCH(MID($B2085,1,1),_313_Table1_ColumnLookup,0),FALSE)
+N("313"),
  IF(AND(VALUE(LEFT($A2085,3))=314,LEN($B2085)=3),VLOOKUP(VALUE(MID($B2085,2,2)),_314_Table1,MATCH(MID($B2085,1,1),_314_Table1_ColumnLookup,0),FALSE),
  IF(VALUE(LEFT($A2085,3))=314,VLOOKUP(VALUE(MID($B2085,2,1)),_314_Table1,MATCH(MID($B2085,1,1),_314_Table1_ColumnLookup,0),FALSE)
+N("314"),
""))))))))))))))))))))))))</f>
        <v>#N/A</v>
      </c>
      <c r="E2085" s="238" t="e">
        <f>IF(AND(VALUE(LEFT($A2085,3))=309,LEN($B2085)=3),VLOOKUP(VALUE(MID($B2085,2,2)),_309_Table2,MATCH(MID($B2085,1,1),_309_Table2_ColumnLookup,0),FALSE),
  IF($C2085="309 LCR SummaryA",OneYearSCR,IF($C2085="309 LCR SummaryB",UltimateSCR,IF(VALUE(LEFT($A2085,3))=309,VLOOKUP(VALUE(MID($B2085,2,1)),_309_Table2,MATCH(MID($B2085,1,1),_309_Table2_ColumnLookup,0),FALSE)
+N("309"),
  IF(VALUE(LEFT($A2085,3))=310,VLOOKUP(VALUE(MID($B2085,2,1)),_310_Table2,MATCH(MID($B2085,1,1),_310_Table2_ColumnLookup,0),FALSE)
+N("310"),
  IF(AND(VALUE(LEFT($A2085,3))=311,LEN($I2085)=4),VLOOKUP($I2085,_311_Table2,MATCH($B2085,_311_Table2_ColumnLookup,0),FALSE),
  IF(AND(VALUE(LEFT($A2085,3))=311,OR($B2085="I2",$B2085="J2",$B2085="K2",$B2085="L2")),VLOOKUP('311'!$G$58,_311_Table2,MATCH(MID($B2085,1,1),_311_Table2_ColumnLookup,0),FALSE),
  IF(AND(VALUE(LEFT($A2085,3))=311,RIGHT($B2085,5)="Total"),VLOOKUP('311'!$G$59,_311_Table2,MATCH(MID($B2085,1,1),_311_Table2_ColumnLookup,0),FALSE),
  IF(VALUE(LEFT($A2085,3))=311,VLOOKUP(VALUE(MID($B2085,2,1)),_311_Table2,MATCH(MID($B2085,1,1),_311_Table2_ColumnLookup,0),FALSE)
+N("311"),
  IF(AND(VALUE(LEFT($A2085,3))=312,LEFT($G2085,10)="Unincepted",$B2085="G "),VLOOKUP(" ULO",_312_Table2,MATCH('312'!$N$16,_312_Table2_ColumnLookup,0),FALSE),
  IF(AND(VALUE(LEFT($A2085,3))=312,LEFT($G2085,10)="Unincepted",$B2085="O "),VLOOKUP(" ULO",_312_Table2,MATCH('312'!$V$16,_312_Table2_ColumnLookup,0),FALSE),
  IF(AND(VALUE(LEFT($A2085,3))=312,LEFT($G2085,10)="Unincepted",$B2085="Q "),VLOOKUP(" ULO",_312_Table2,MATCH('312'!$X$16,_312_Table2_ColumnLookup,0),FALSE),
  IF(AND(VALUE(LEFT($A2085,3))=312,LEFT($G2085,10)="Unincepted"),VLOOKUP(" ULO",_312_Table2,MATCH(LEFT($B2085,1),_312_Table2_ColumnLookup,0),FALSE),
  IF(AND(VALUE(LEFT($A2085,3))=312,LEFT($G2085,5)="Total",$B2085="G "),VLOOKUP('312'!$F$80,_312_Table2,MATCH('312'!$N$16,_312_Table2_ColumnLookup,0),FALSE),
  IF(AND(VALUE(LEFT($A2085,3))=312,LEFT($G2085,5)="Total",$B2085="O "),VLOOKUP('312'!$F$80,_312_Table2,MATCH('312'!$V$16,_312_Table2_ColumnLookup,0),FALSE),
  IF(AND(VALUE(LEFT($A2085,3))=312,LEFT($G2085,5)="Total",$B2085="Q "),VLOOKUP('312'!$F$80,_312_Table2,MATCH('312'!$X$16,_312_Table2_ColumnLookup,0),FALSE),
  IF(AND(VALUE(LEFT($A2085,3))=312,LEFT($G2085,5)="Total"),VLOOKUP('312'!$F$80,_312_Table2,MATCH(LEFT($B2085,1),_312_Table2_ColumnLookup,0),FALSE),
  IF(AND(VALUE(LEFT($A2085,3))=312,LEN($I2085)=4,$B2085="G"),VLOOKUP($I2085,_312_Table2,MATCH('312'!$N$16,_312_Table2_ColumnLookup,0),FALSE),
  IF(AND(VALUE(LEFT($A2085,3))=312,LEN($I2085)=4,$B2085="O"),VLOOKUP($I2085,_312_Table2,MATCH('312'!$V$16,_312_Table2_ColumnLookup,0),FALSE),
  IF(AND(VALUE(LEFT($A2085,3))=312,LEN($I2085)=4,$B2085="Q"),VLOOKUP($I2085,_312_Table2,MATCH('312'!$X$16,_312_Table2_ColumnLookup,0),FALSE),
  IF(AND(VALUE(LEFT($A2085,3))=312,LEN($I2085)=4),VLOOKUP($I2085,_312_Table2,MATCH(LEFT($B2085,1),_312_Table2_ColumnLookup,0),FALSE)
+N("312"),
  IF(VALUE(LEFT($A2085,3))=313,VLOOKUP(VALUE(MID($B2085,2,1)),_313_Table2,MATCH(MID($B2085,1,1),_313_Table2_ColumnLookup,0),FALSE)
+N("313"),
  IF(AND(VALUE(LEFT($A2085,3))=314,LEN($B2085)=3),VLOOKUP(VALUE(MID($B2085,2,2)),_314_Table2,MATCH(MID($B2085,1,1),_314_Table2_ColumnLookup,0),FALSE),
  IF(VALUE(LEFT($A2085,3))=314,VLOOKUP(VALUE(MID($B2085,2,1)),_314_Table2,MATCH(MID($B2085,1,1),_314_Table2_ColumnLookup,0),FALSE)
+N("314"),
""))))))))))))))))))))))))</f>
        <v>#N/A</v>
      </c>
      <c r="F2085" s="238" t="e">
        <f>IF(AND(VALUE(LEFT($A2085,3))=309,LEN($B2085)=3),VLOOKUP(VALUE(MID($B2085,2,2)),_309_Table3,MATCH(MID($B2085,1,1),_309_Table3_ColumnLookup,0),FALSE),
  IF($C2085="309 LCR SummaryA",OneYearSCR,IF($C2085="309 LCR SummaryB",UltimateSCR,IF(VALUE(LEFT($A2085,3))=309,VLOOKUP(VALUE(MID($B2085,2,1)),_309_Table3,MATCH(MID($B2085,1,1),_309_Table3_ColumnLookup,0),FALSE)
+N("309"),
  IF(VALUE(LEFT($A2085,3))=310,VLOOKUP(VALUE(MID($B2085,2,1)),_310_Table3,MATCH(MID($B2085,1,1),_310_Table3_ColumnLookup,0),FALSE)
+N("310"),
  IF(AND(VALUE(LEFT($A2085,3))=311,LEN($I2085)=4),VLOOKUP($I2085,_311_Table3,MATCH($B2085,_311_Table3_ColumnLookup,0),FALSE),
  IF(AND(VALUE(LEFT($A2085,3))=311,OR($B2085="I2",$B2085="J2",$B2085="K2",$B2085="L2")),VLOOKUP('311'!$G$58,_311_Table3,MATCH(MID($B2085,1,1),_311_Table3_ColumnLookup,0),FALSE),
  IF(AND(VALUE(LEFT($A2085,3))=311,RIGHT($B2085,5)="Total"),VLOOKUP('311'!$G$59,_311_Table3,MATCH(MID($B2085,1,1),_311_Table3_ColumnLookup,0),FALSE),
  IF(VALUE(LEFT($A2085,3))=311,VLOOKUP(VALUE(MID($B2085,2,1)),_311_Table3,MATCH(MID($B2085,1,1),_311_Table3_ColumnLookup,0),FALSE)
+N("311"),
  IF(AND(VALUE(LEFT($A2085,3))=312,LEFT($G2085,10)="Unincepted",$B2085="G "),VLOOKUP(" ULO",_312_Table3,MATCH('312'!$N$16,_312_Table3_ColumnLookup,0),FALSE),
  IF(AND(VALUE(LEFT($A2085,3))=312,LEFT($G2085,10)="Unincepted",$B2085="O "),VLOOKUP(" ULO",_312_Table3,MATCH('312'!$V$16,_312_Table3_ColumnLookup,0),FALSE),
  IF(AND(VALUE(LEFT($A2085,3))=312,LEFT($G2085,10)="Unincepted",$B2085="Q "),VLOOKUP(" ULO",_312_Table3,MATCH('312'!$X$16,_312_Table3_ColumnLookup,0),FALSE),
  IF(AND(VALUE(LEFT($A2085,3))=312,LEFT($G2085,10)="Unincepted"),VLOOKUP(" ULO",_312_Table3,MATCH(LEFT($B2085,1),_312_Table3_ColumnLookup,0),FALSE),
  IF(AND(VALUE(LEFT($A2085,3))=312,LEFT($G2085,5)="Total",$B2085="G "),VLOOKUP('312'!$F$80,_312_Table3,MATCH('312'!$N$16,_312_Table3_ColumnLookup,0),FALSE),
  IF(AND(VALUE(LEFT($A2085,3))=312,LEFT($G2085,5)="Total",$B2085="O "),VLOOKUP('312'!$F$80,_312_Table3,MATCH('312'!$V$16,_312_Table3_ColumnLookup,0),FALSE),
  IF(AND(VALUE(LEFT($A2085,3))=312,LEFT($G2085,5)="Total",$B2085="Q "),VLOOKUP('312'!$F$80,_312_Table3,MATCH('312'!$X$16,_312_Table3_ColumnLookup,0),FALSE),
  IF(AND(VALUE(LEFT($A2085,3))=312,LEFT($G2085,5)="Total"),VLOOKUP('312'!$F$80,_312_Table3,MATCH(LEFT($B2085,1),_312_Table3_ColumnLookup,0),FALSE),
  IF(AND(VALUE(LEFT($A2085,3))=312,LEN($I2085)=4,$B2085="G"),VLOOKUP($I2085,_312_Table3,MATCH('312'!$N$16,_312_Table3_ColumnLookup,0),FALSE),
  IF(AND(VALUE(LEFT($A2085,3))=312,LEN($I2085)=4,$B2085="O"),VLOOKUP($I2085,_312_Table3,MATCH('312'!$V$16,_312_Table3_ColumnLookup,0),FALSE),
  IF(AND(VALUE(LEFT($A2085,3))=312,LEN($I2085)=4,$B2085="Q"),VLOOKUP($I2085,_312_Table3,MATCH('312'!$X$16,_312_Table3_ColumnLookup,0),FALSE),
  IF(AND(VALUE(LEFT($A2085,3))=312,LEN($I2085)=4),VLOOKUP($I2085,_312_Table3,MATCH(LEFT($B2085,1),_312_Table3_ColumnLookup,0),FALSE)
+N("312"),
  IF(VALUE(LEFT($A2085,3))=313,VLOOKUP(VALUE(MID($B2085,2,1)),_313_Table3,MATCH(MID($B2085,1,1),_313_Table3_ColumnLookup,0),FALSE)
+N("313"),
  IF(AND(VALUE(LEFT($A2085,3))=314,LEN($B2085)=3),VLOOKUP(VALUE(MID($B2085,2,2)),_314_Table3,MATCH(MID($B2085,1,1),_314_Table3_ColumnLookup,0),FALSE),
  IF(VALUE(LEFT($A2085,3))=314,VLOOKUP(VALUE(MID($B2085,2,1)),_314_Table3,MATCH(MID($B2085,1,1),_314_Table3_ColumnLookup,0),FALSE)
+N("314"),
""))))))))))))))))))))))))</f>
        <v>#N/A</v>
      </c>
      <c r="H2085" s="321" t="str">
        <f>IFERROR(
IF(ISERROR($D2085)=FALSE,$D2085,IF(ISERROR($E2085)=FALSE,$E2085,IF(ISERROR($F2085)=FALSE,$F2085
+N("012 checkboxes"),
IF(
IF(OR(LEFT($A2085,9)="Syndicate",LEFT($A2085,12)="NewSyndicate"),VLOOKUP($A2085,'012'!$J:$ZW,MATCH("Link to button",'012'!$J$1:$ZW$1,0),0)
+N("309 checkbox"),
IF($C2085="309 LCR Summary0",VLOOKUP("Notes990",'309'!$P:$ZZ,MATCH("Link to button",'309'!$P$1:$ZZ$1,0),0)
+N("313 checkboxes"),
IF($C2085="313 Financial Information0LcmVsScr",IF($C2085="309 LCR Summary0",VLOOKUP("LcmVsScr",'309'!$N:$ZZ,MATCH("Link to button",'309'!$N$1:$ZZ$1,0),0),
IF($C2085="313 Financial Information0LcrDocAttached",IF($C2085="309 LCR Summary0",VLOOKUP("LcrDocAttached",'309'!$N:$ZZ,MATCH("Link to button",'309'!$N$1:$ZZ$1,0),
0)))))))=1,TRUE,FALSE)
))),"")</f>
        <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249977111117893"/>
    <pageSetUpPr fitToPage="1"/>
  </sheetPr>
  <dimension ref="A1:I36"/>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5" width="3.28515625" customWidth="1"/>
    <col min="6" max="6" width="66.42578125" customWidth="1"/>
    <col min="7" max="7" width="15.7109375" customWidth="1"/>
    <col min="8" max="8" width="16" customWidth="1"/>
  </cols>
  <sheetData>
    <row r="1" spans="2:8" ht="60.95" customHeight="1">
      <c r="B1" s="1"/>
      <c r="C1" s="1"/>
      <c r="D1" s="1"/>
      <c r="E1" s="1"/>
      <c r="F1" s="1"/>
      <c r="G1" s="1"/>
      <c r="H1" s="1"/>
    </row>
    <row r="2" spans="2:8" ht="9" customHeight="1"/>
    <row r="3" spans="2:8" ht="29.25" customHeight="1">
      <c r="B3" s="2"/>
      <c r="C3" s="3" t="s">
        <v>1472</v>
      </c>
      <c r="D3" s="2"/>
      <c r="E3" s="2"/>
      <c r="F3" s="2"/>
      <c r="G3" s="2"/>
      <c r="H3" s="9" t="s">
        <v>1481</v>
      </c>
    </row>
    <row r="4" spans="2:8" ht="15" customHeight="1">
      <c r="F4" s="384" t="s">
        <v>1473</v>
      </c>
    </row>
    <row r="5" spans="2:8" ht="15.75" customHeight="1">
      <c r="C5" s="7"/>
      <c r="D5" s="385"/>
      <c r="F5" s="384"/>
    </row>
    <row r="6" spans="2:8" ht="9.75" customHeight="1">
      <c r="D6" s="385"/>
      <c r="G6" s="6"/>
    </row>
    <row r="7" spans="2:8" ht="15.75">
      <c r="C7" s="7"/>
      <c r="D7" s="385"/>
      <c r="F7" s="385"/>
      <c r="G7" s="6"/>
    </row>
    <row r="8" spans="2:8" ht="9.75" customHeight="1">
      <c r="D8" s="385"/>
      <c r="F8" s="385"/>
      <c r="G8" s="6"/>
    </row>
    <row r="9" spans="2:8" ht="15.95" customHeight="1">
      <c r="B9" s="126"/>
      <c r="C9" s="386"/>
      <c r="D9" s="387"/>
      <c r="F9" s="14" t="s">
        <v>1</v>
      </c>
      <c r="G9" s="360" t="str">
        <f>IF(TEXT(CSVInputFromCMR!$G$1,"0000")="0000","",TEXT(CSVInputFromCMR!$G$1,"0000"))</f>
        <v/>
      </c>
    </row>
    <row r="10" spans="2:8" ht="15.95" customHeight="1">
      <c r="B10" s="112"/>
      <c r="C10" s="11"/>
      <c r="D10" s="113"/>
      <c r="F10" s="14" t="s">
        <v>1474</v>
      </c>
      <c r="G10" s="12">
        <f ca="1">IF(
IF(CSVInputFromCMR!$H$1="",IF(MONTH(TODAY())&lt;7,YEAR(TODAY()),IF(MONTH(TODAY())&gt;6,YEAR(TODAY()+1))),CSVInputFromCMR!$H$1)="",
IF(MONTH(TODAY())&gt;6,YEAR(TODAY())+1,YEAR(TODAY())),
IF(CSVInputFromCMR!$H$1="",IF(MONTH(TODAY())&lt;7,YEAR(TODAY()),IF(MONTH(TODAY())&gt;6,YEAR(TODAY()+1))),CSVInputFromCMR!$H$1))</f>
        <v>2018</v>
      </c>
    </row>
    <row r="11" spans="2:8" ht="15.95" customHeight="1">
      <c r="B11" s="112"/>
      <c r="C11" s="11"/>
      <c r="D11" s="113"/>
      <c r="F11" s="14" t="s">
        <v>1475</v>
      </c>
      <c r="G11" s="360"/>
    </row>
    <row r="12" spans="2:8" ht="15.95" customHeight="1">
      <c r="B12" s="112"/>
      <c r="C12" s="11"/>
      <c r="D12" s="113"/>
      <c r="F12" s="13"/>
    </row>
    <row r="13" spans="2:8" ht="15.95" customHeight="1">
      <c r="B13" s="112"/>
      <c r="C13" s="388"/>
      <c r="D13" s="389"/>
      <c r="F13" s="5" t="s">
        <v>1476</v>
      </c>
    </row>
    <row r="14" spans="2:8" ht="15.95" customHeight="1">
      <c r="B14" s="112"/>
      <c r="C14" s="390"/>
      <c r="D14" s="391"/>
    </row>
    <row r="15" spans="2:8" ht="15.95" customHeight="1">
      <c r="B15" s="112"/>
      <c r="C15" s="390"/>
      <c r="D15" s="391"/>
      <c r="F15" s="5"/>
    </row>
    <row r="16" spans="2:8" ht="15.95" customHeight="1">
      <c r="B16" s="112"/>
      <c r="C16" s="390"/>
      <c r="D16" s="391"/>
      <c r="F16" s="392" t="s">
        <v>1477</v>
      </c>
    </row>
    <row r="17" spans="2:8" ht="15.95" customHeight="1">
      <c r="B17" s="119"/>
      <c r="C17" s="393"/>
      <c r="D17" s="394"/>
      <c r="F17" s="392"/>
    </row>
    <row r="18" spans="2:8" ht="15.95" customHeight="1">
      <c r="B18" s="120"/>
      <c r="C18" s="382"/>
      <c r="D18" s="383"/>
      <c r="F18" s="13"/>
    </row>
    <row r="19" spans="2:8" ht="15.95" customHeight="1">
      <c r="B19" s="112"/>
      <c r="C19" s="253"/>
      <c r="D19" s="254"/>
      <c r="F19" s="13" t="s">
        <v>1479</v>
      </c>
    </row>
    <row r="20" spans="2:8" ht="15.95" customHeight="1">
      <c r="B20" s="256"/>
      <c r="C20" s="257"/>
      <c r="D20" s="258"/>
      <c r="F20" s="13"/>
    </row>
    <row r="21" spans="2:8" ht="15.95" customHeight="1">
      <c r="B21" s="259"/>
      <c r="C21" s="260"/>
      <c r="D21" s="261"/>
      <c r="F21" s="13" t="s">
        <v>1478</v>
      </c>
    </row>
    <row r="22" spans="2:8" ht="15.95" customHeight="1">
      <c r="B22" s="259"/>
      <c r="C22" s="260"/>
      <c r="D22" s="261"/>
      <c r="F22" s="12"/>
      <c r="H22" s="191" t="s">
        <v>41</v>
      </c>
    </row>
    <row r="23" spans="2:8" ht="15.95" customHeight="1">
      <c r="B23" s="262"/>
      <c r="C23" s="263"/>
      <c r="D23" s="264"/>
      <c r="F23" s="13"/>
      <c r="H23" s="18"/>
    </row>
    <row r="26" spans="2:8">
      <c r="F26" s="12"/>
    </row>
    <row r="27" spans="2:8">
      <c r="F27" s="13"/>
    </row>
    <row r="28" spans="2:8">
      <c r="F28" s="12"/>
    </row>
    <row r="29" spans="2:8">
      <c r="F29" s="13"/>
    </row>
    <row r="30" spans="2:8">
      <c r="F30" s="12"/>
    </row>
    <row r="31" spans="2:8">
      <c r="F31" s="13"/>
    </row>
    <row r="34" spans="1:9">
      <c r="A34" s="108"/>
      <c r="B34" s="108"/>
      <c r="C34" s="109" t="s">
        <v>776</v>
      </c>
      <c r="D34" s="109" t="s">
        <v>1519</v>
      </c>
      <c r="E34" s="108"/>
      <c r="F34" s="110"/>
      <c r="G34" s="109"/>
      <c r="H34" s="108"/>
      <c r="I34" s="108"/>
    </row>
    <row r="35" spans="1:9">
      <c r="A35" s="266"/>
      <c r="B35" s="266"/>
      <c r="C35" s="17" t="s">
        <v>31</v>
      </c>
      <c r="D35" s="266"/>
      <c r="E35" s="266"/>
      <c r="F35" s="266"/>
      <c r="G35" s="266"/>
      <c r="H35" s="266"/>
      <c r="I35" s="266"/>
    </row>
    <row r="36" spans="1:9">
      <c r="A36" s="266"/>
      <c r="B36" s="266"/>
      <c r="C36" s="17" t="s">
        <v>1535</v>
      </c>
      <c r="D36" s="266"/>
      <c r="E36" s="266"/>
      <c r="F36" s="266"/>
      <c r="G36" s="266"/>
      <c r="H36" s="266"/>
      <c r="I36" s="266"/>
    </row>
  </sheetData>
  <sheetProtection sheet="1" objects="1" scenarios="1"/>
  <mergeCells count="12">
    <mergeCell ref="C18:D18"/>
    <mergeCell ref="F4:F5"/>
    <mergeCell ref="D5:D6"/>
    <mergeCell ref="D7:D8"/>
    <mergeCell ref="F7:F8"/>
    <mergeCell ref="C9:D9"/>
    <mergeCell ref="C13:D13"/>
    <mergeCell ref="C14:D14"/>
    <mergeCell ref="C15:D15"/>
    <mergeCell ref="C16:D16"/>
    <mergeCell ref="F16:F17"/>
    <mergeCell ref="C17:D17"/>
  </mergeCells>
  <dataValidations disablePrompts="1" count="1">
    <dataValidation type="list" allowBlank="1" showInputMessage="1" showErrorMessage="1" sqref="G18">
      <formula1>"Please Select, xxx@xyzmail.co.uk"</formula1>
    </dataValidation>
  </dataValidations>
  <hyperlinks>
    <hyperlink ref="H22" r:id="rId1"/>
  </hyperlinks>
  <pageMargins left="0.70866141732283472" right="0.70866141732283472" top="0.74803149606299213" bottom="0.74803149606299213" header="0.31496062992125984" footer="0.31496062992125984"/>
  <pageSetup paperSize="9" scale="83" orientation="landscape" verticalDpi="0" r:id="rId2"/>
  <drawing r:id="rId3"/>
  <legacyDrawing r:id="rId4"/>
  <controls>
    <mc:AlternateContent xmlns:mc="http://schemas.openxmlformats.org/markup-compatibility/2006">
      <mc:Choice Requires="x14">
        <control shapeId="37891" r:id="rId5" name="CommandButton21">
          <controlPr defaultSize="0" autoLine="0" autoPict="0" r:id="rId6">
            <anchor moveWithCells="1">
              <from>
                <xdr:col>5</xdr:col>
                <xdr:colOff>3248025</xdr:colOff>
                <xdr:row>9</xdr:row>
                <xdr:rowOff>152400</xdr:rowOff>
              </from>
              <to>
                <xdr:col>5</xdr:col>
                <xdr:colOff>4295775</xdr:colOff>
                <xdr:row>10</xdr:row>
                <xdr:rowOff>171450</xdr:rowOff>
              </to>
            </anchor>
          </controlPr>
        </control>
      </mc:Choice>
      <mc:Fallback>
        <control shapeId="37891" r:id="rId5" name="CommandButton2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249977111117893"/>
    <pageSetUpPr fitToPage="1"/>
  </sheetPr>
  <dimension ref="A1:I36"/>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5" width="3.28515625" customWidth="1"/>
    <col min="6" max="6" width="66.42578125" customWidth="1"/>
    <col min="7" max="7" width="42.85546875" customWidth="1"/>
    <col min="8" max="8" width="16" customWidth="1"/>
  </cols>
  <sheetData>
    <row r="1" spans="2:8" ht="60.95" customHeight="1">
      <c r="B1" s="1"/>
      <c r="C1" s="1"/>
      <c r="D1" s="1"/>
      <c r="E1" s="1"/>
      <c r="F1" s="1"/>
      <c r="G1" s="1"/>
      <c r="H1" s="1"/>
    </row>
    <row r="2" spans="2:8" ht="9" customHeight="1"/>
    <row r="3" spans="2:8" ht="29.25" customHeight="1">
      <c r="B3" s="2"/>
      <c r="C3" s="4" t="s">
        <v>0</v>
      </c>
      <c r="D3" s="2"/>
      <c r="E3" s="2"/>
      <c r="F3" s="2"/>
      <c r="G3" s="2"/>
      <c r="H3" s="9" t="str">
        <f>'New LCR Return'!$H$3</f>
        <v>Agent Name: ABCXYZ</v>
      </c>
    </row>
    <row r="4" spans="2:8">
      <c r="F4" s="384" t="s">
        <v>12</v>
      </c>
    </row>
    <row r="5" spans="2:8" ht="15.75">
      <c r="C5" s="7" t="s">
        <v>1</v>
      </c>
      <c r="D5" s="324" t="str">
        <f>SyndicateNumber</f>
        <v/>
      </c>
      <c r="F5" s="384"/>
    </row>
    <row r="6" spans="2:8" ht="9.75" customHeight="1"/>
    <row r="7" spans="2:8" ht="15.75">
      <c r="C7" s="7" t="s">
        <v>2</v>
      </c>
      <c r="D7" s="324">
        <f ca="1">ModellingYear</f>
        <v>2018</v>
      </c>
      <c r="F7" s="385" t="s">
        <v>1</v>
      </c>
      <c r="G7" s="395" t="str">
        <f>SyndicateNumber</f>
        <v/>
      </c>
    </row>
    <row r="8" spans="2:8" ht="9.75" customHeight="1">
      <c r="F8" s="385"/>
      <c r="G8" s="396"/>
    </row>
    <row r="9" spans="2:8" ht="15.95" customHeight="1">
      <c r="B9" s="126"/>
      <c r="C9" s="386" t="s">
        <v>4</v>
      </c>
      <c r="D9" s="387"/>
      <c r="F9" s="14" t="s">
        <v>13</v>
      </c>
      <c r="G9" s="12">
        <f ca="1">ModellingYear</f>
        <v>2018</v>
      </c>
    </row>
    <row r="10" spans="2:8" ht="15.95" customHeight="1">
      <c r="B10" s="112"/>
      <c r="C10" s="11" t="s">
        <v>5</v>
      </c>
      <c r="D10" s="113"/>
      <c r="F10" s="14" t="s">
        <v>14</v>
      </c>
      <c r="G10" s="6" t="str">
        <f ca="1">CONCATENATE("Open "&amp;TEXT(NOW(),"dd/mm/yyyy hh:mm"))</f>
        <v>Open 21/09/2017 14:14</v>
      </c>
    </row>
    <row r="11" spans="2:8" ht="15.95" customHeight="1">
      <c r="B11" s="112"/>
      <c r="C11" s="11" t="s">
        <v>6</v>
      </c>
      <c r="D11" s="113"/>
      <c r="F11" s="14" t="s">
        <v>15</v>
      </c>
      <c r="G11" s="15" t="s">
        <v>26</v>
      </c>
    </row>
    <row r="12" spans="2:8" ht="15.95" customHeight="1">
      <c r="B12" s="112"/>
      <c r="C12" s="11" t="s">
        <v>7</v>
      </c>
      <c r="D12" s="113"/>
      <c r="F12" s="13" t="s">
        <v>16</v>
      </c>
      <c r="G12" s="359"/>
    </row>
    <row r="13" spans="2:8" ht="15.95" customHeight="1">
      <c r="B13" s="112"/>
      <c r="C13" s="388" t="s">
        <v>8</v>
      </c>
      <c r="D13" s="389"/>
      <c r="F13" s="5"/>
    </row>
    <row r="14" spans="2:8" ht="15.95" customHeight="1">
      <c r="B14" s="112"/>
      <c r="C14" s="390" t="s">
        <v>9</v>
      </c>
      <c r="D14" s="391"/>
    </row>
    <row r="15" spans="2:8" ht="15.95" customHeight="1">
      <c r="B15" s="112"/>
      <c r="C15" s="390" t="s">
        <v>757</v>
      </c>
      <c r="D15" s="391"/>
    </row>
    <row r="16" spans="2:8" ht="15.95" customHeight="1">
      <c r="B16" s="112"/>
      <c r="C16" s="390" t="s">
        <v>10</v>
      </c>
      <c r="D16" s="391"/>
      <c r="F16" s="392" t="s">
        <v>17</v>
      </c>
    </row>
    <row r="17" spans="2:8" ht="15.95" customHeight="1">
      <c r="B17" s="119"/>
      <c r="C17" s="397" t="s">
        <v>39</v>
      </c>
      <c r="D17" s="398"/>
      <c r="F17" s="392"/>
    </row>
    <row r="18" spans="2:8" ht="15.95" customHeight="1">
      <c r="B18" s="120"/>
      <c r="C18" s="382" t="s">
        <v>40</v>
      </c>
      <c r="D18" s="383"/>
      <c r="F18" s="13" t="s">
        <v>18</v>
      </c>
    </row>
    <row r="19" spans="2:8" ht="15.95" customHeight="1">
      <c r="B19" s="112"/>
      <c r="C19" s="63" t="s">
        <v>11</v>
      </c>
      <c r="D19" s="64"/>
      <c r="F19" s="13" t="s">
        <v>21</v>
      </c>
    </row>
    <row r="20" spans="2:8" ht="15.95" customHeight="1">
      <c r="B20" s="119"/>
      <c r="C20" s="393" t="s">
        <v>19</v>
      </c>
      <c r="D20" s="394"/>
      <c r="F20" s="13" t="s">
        <v>27</v>
      </c>
    </row>
    <row r="21" spans="2:8" ht="15.95" customHeight="1">
      <c r="B21" s="120"/>
      <c r="C21" s="193" t="s">
        <v>20</v>
      </c>
      <c r="D21" s="192"/>
      <c r="F21" s="13" t="s">
        <v>22</v>
      </c>
    </row>
    <row r="22" spans="2:8" ht="15.95" customHeight="1">
      <c r="B22" s="119"/>
      <c r="C22" s="399" t="s">
        <v>23</v>
      </c>
      <c r="D22" s="400"/>
      <c r="F22" s="12" t="s">
        <v>25</v>
      </c>
      <c r="H22" s="191" t="s">
        <v>41</v>
      </c>
    </row>
    <row r="23" spans="2:8" ht="15.95" customHeight="1">
      <c r="B23" s="120"/>
      <c r="C23" s="65" t="s">
        <v>24</v>
      </c>
      <c r="D23" s="66"/>
      <c r="F23" s="13" t="s">
        <v>28</v>
      </c>
      <c r="H23" s="18"/>
    </row>
    <row r="26" spans="2:8">
      <c r="F26" s="12" t="s">
        <v>33</v>
      </c>
    </row>
    <row r="27" spans="2:8">
      <c r="F27" s="13" t="s">
        <v>34</v>
      </c>
    </row>
    <row r="28" spans="2:8">
      <c r="F28" s="12" t="s">
        <v>35</v>
      </c>
    </row>
    <row r="29" spans="2:8">
      <c r="F29" s="13" t="s">
        <v>36</v>
      </c>
    </row>
    <row r="30" spans="2:8">
      <c r="F30" s="12" t="s">
        <v>37</v>
      </c>
    </row>
    <row r="31" spans="2:8">
      <c r="F31" s="13" t="s">
        <v>38</v>
      </c>
    </row>
    <row r="34" spans="1:9">
      <c r="A34" s="108"/>
      <c r="B34" s="108"/>
      <c r="C34" s="109" t="s">
        <v>776</v>
      </c>
      <c r="D34" s="109" t="s">
        <v>1519</v>
      </c>
      <c r="E34" s="108"/>
      <c r="F34" s="110"/>
      <c r="G34" s="109"/>
      <c r="H34" s="108"/>
      <c r="I34" s="108"/>
    </row>
    <row r="35" spans="1:9">
      <c r="A35" s="266"/>
      <c r="B35" s="266"/>
      <c r="C35" s="17" t="s">
        <v>31</v>
      </c>
      <c r="D35" s="266"/>
      <c r="E35" s="266"/>
      <c r="F35" s="266"/>
      <c r="G35" s="266"/>
      <c r="H35" s="266"/>
      <c r="I35" s="266"/>
    </row>
    <row r="36" spans="1:9">
      <c r="A36" s="266"/>
      <c r="B36" s="266"/>
      <c r="C36" s="17" t="s">
        <v>1535</v>
      </c>
      <c r="D36" s="266"/>
      <c r="E36" s="266"/>
      <c r="F36" s="266"/>
      <c r="G36" s="266"/>
      <c r="H36" s="266"/>
      <c r="I36" s="266"/>
    </row>
  </sheetData>
  <sheetProtection sheet="1" objects="1" scenarios="1"/>
  <mergeCells count="13">
    <mergeCell ref="C18:D18"/>
    <mergeCell ref="C15:D15"/>
    <mergeCell ref="C22:D22"/>
    <mergeCell ref="F4:F5"/>
    <mergeCell ref="F7:F8"/>
    <mergeCell ref="C20:D20"/>
    <mergeCell ref="G7:G8"/>
    <mergeCell ref="C16:D16"/>
    <mergeCell ref="F16:F17"/>
    <mergeCell ref="C14:D14"/>
    <mergeCell ref="C17:D17"/>
    <mergeCell ref="C9:D9"/>
    <mergeCell ref="C13:D13"/>
  </mergeCells>
  <dataValidations count="1">
    <dataValidation type="list" allowBlank="1" showInputMessage="1" showErrorMessage="1" sqref="G18">
      <formula1>"Please Select, xxx@xyzmail.co.uk"</formula1>
    </dataValidation>
  </dataValidations>
  <hyperlinks>
    <hyperlink ref="C14:D14" location="'309'!A1" display="309 LCR Summary"/>
    <hyperlink ref="H22" r:id="rId1"/>
    <hyperlink ref="C13:D13" location="'012'!A1" display="012 LCR Syndicate Type"/>
    <hyperlink ref="C15:D15" location="'310'!A1" display="310 Balance Sheet Distributions"/>
    <hyperlink ref="C9:D9" location="'010'!A1" display="010 Control Page"/>
    <hyperlink ref="C16:D16" location="'311'!A1" display="311 Claims Distributions"/>
    <hyperlink ref="C20:D20" location="'314'!A1" display="314 Additional Quantative"/>
    <hyperlink ref="C21" location="'314'!A1" display="Analysis"/>
    <hyperlink ref="C19:D19" location="'313'!A1" display="313 Financial Information"/>
    <hyperlink ref="C17:D17" location="'312'!A1" display="312 Projected Solvency II"/>
    <hyperlink ref="C18:D18" location="'312'!A1" display="Technical Provisions at Time Zero"/>
  </hyperlinks>
  <pageMargins left="0.70866141732283472" right="0.70866141732283472" top="0.74803149606299213" bottom="0.74803149606299213" header="0.31496062992125984" footer="0.31496062992125984"/>
  <pageSetup paperSize="9" scale="80" orientation="landscape" verticalDpi="0" r:id="rId2"/>
  <ignoredErrors>
    <ignoredError sqref="G11" numberStoredAsText="1"/>
    <ignoredError sqref="G7"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27" r:id="rId5" name="Button 3">
              <controlPr defaultSize="0" print="0" autoFill="0" autoPict="0" altText="Validate">
                <anchor moveWithCells="1" sizeWithCells="1">
                  <from>
                    <xdr:col>5</xdr:col>
                    <xdr:colOff>4371975</xdr:colOff>
                    <xdr:row>20</xdr:row>
                    <xdr:rowOff>161925</xdr:rowOff>
                  </from>
                  <to>
                    <xdr:col>6</xdr:col>
                    <xdr:colOff>971550</xdr:colOff>
                    <xdr:row>22</xdr:row>
                    <xdr:rowOff>0</xdr:rowOff>
                  </to>
                </anchor>
              </controlPr>
            </control>
          </mc:Choice>
        </mc:AlternateContent>
        <mc:AlternateContent xmlns:mc="http://schemas.openxmlformats.org/markup-compatibility/2006">
          <mc:Choice Requires="x14">
            <control shapeId="1028" r:id="rId6" name="Button 4">
              <controlPr defaultSize="0" print="0" autoFill="0" autoPict="0" altText="Validate">
                <anchor moveWithCells="1" sizeWithCells="1">
                  <from>
                    <xdr:col>5</xdr:col>
                    <xdr:colOff>4371975</xdr:colOff>
                    <xdr:row>22</xdr:row>
                    <xdr:rowOff>190500</xdr:rowOff>
                  </from>
                  <to>
                    <xdr:col>6</xdr:col>
                    <xdr:colOff>971550</xdr:colOff>
                    <xdr:row>24</xdr:row>
                    <xdr:rowOff>38100</xdr:rowOff>
                  </to>
                </anchor>
              </controlPr>
            </control>
          </mc:Choice>
        </mc:AlternateContent>
        <mc:AlternateContent xmlns:mc="http://schemas.openxmlformats.org/markup-compatibility/2006">
          <mc:Choice Requires="x14">
            <control shapeId="1029" r:id="rId7" name="Button 5">
              <controlPr defaultSize="0" print="0" autoFill="0" autoPict="0" altText="Validate">
                <anchor moveWithCells="1" sizeWithCells="1">
                  <from>
                    <xdr:col>5</xdr:col>
                    <xdr:colOff>4371975</xdr:colOff>
                    <xdr:row>25</xdr:row>
                    <xdr:rowOff>57150</xdr:rowOff>
                  </from>
                  <to>
                    <xdr:col>6</xdr:col>
                    <xdr:colOff>971550</xdr:colOff>
                    <xdr:row>26</xdr:row>
                    <xdr:rowOff>104775</xdr:rowOff>
                  </to>
                </anchor>
              </controlPr>
            </control>
          </mc:Choice>
        </mc:AlternateContent>
        <mc:AlternateContent xmlns:mc="http://schemas.openxmlformats.org/markup-compatibility/2006">
          <mc:Choice Requires="x14">
            <control shapeId="1030" r:id="rId8" name="Button 6">
              <controlPr defaultSize="0" print="0" autoFill="0" autoPict="0" altText="Validate">
                <anchor moveWithCells="1" sizeWithCells="1">
                  <from>
                    <xdr:col>5</xdr:col>
                    <xdr:colOff>4371975</xdr:colOff>
                    <xdr:row>27</xdr:row>
                    <xdr:rowOff>85725</xdr:rowOff>
                  </from>
                  <to>
                    <xdr:col>6</xdr:col>
                    <xdr:colOff>971550</xdr:colOff>
                    <xdr:row>28</xdr:row>
                    <xdr:rowOff>133350</xdr:rowOff>
                  </to>
                </anchor>
              </controlPr>
            </control>
          </mc:Choice>
        </mc:AlternateContent>
        <mc:AlternateContent xmlns:mc="http://schemas.openxmlformats.org/markup-compatibility/2006">
          <mc:Choice Requires="x14">
            <control shapeId="1031" r:id="rId9" name="Button 7">
              <controlPr defaultSize="0" print="0" autoFill="0" autoPict="0" altText="Validate">
                <anchor moveWithCells="1" sizeWithCells="1">
                  <from>
                    <xdr:col>5</xdr:col>
                    <xdr:colOff>4362450</xdr:colOff>
                    <xdr:row>29</xdr:row>
                    <xdr:rowOff>95250</xdr:rowOff>
                  </from>
                  <to>
                    <xdr:col>6</xdr:col>
                    <xdr:colOff>962025</xdr:colOff>
                    <xdr:row>30</xdr:row>
                    <xdr:rowOff>142875</xdr:rowOff>
                  </to>
                </anchor>
              </controlPr>
            </control>
          </mc:Choice>
        </mc:AlternateContent>
        <mc:AlternateContent xmlns:mc="http://schemas.openxmlformats.org/markup-compatibility/2006">
          <mc:Choice Requires="x14">
            <control shapeId="1033" r:id="rId10" name="Drop Down 9">
              <controlPr defaultSize="0" autoLine="0" autoPict="0" altText="Please Select">
                <anchor moveWithCells="1">
                  <from>
                    <xdr:col>6</xdr:col>
                    <xdr:colOff>0</xdr:colOff>
                    <xdr:row>17</xdr:row>
                    <xdr:rowOff>9525</xdr:rowOff>
                  </from>
                  <to>
                    <xdr:col>6</xdr:col>
                    <xdr:colOff>2266950</xdr:colOff>
                    <xdr:row>17</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8" tint="-0.249977111117893"/>
    <pageSetUpPr fitToPage="1"/>
  </sheetPr>
  <dimension ref="A1:M38"/>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6" width="3.28515625" customWidth="1"/>
    <col min="7" max="7" width="50.7109375" customWidth="1"/>
    <col min="8" max="8" width="42.85546875" customWidth="1"/>
    <col min="9" max="9" width="16" customWidth="1"/>
    <col min="10" max="10" width="34.85546875" hidden="1" customWidth="1"/>
    <col min="11" max="11" width="9.140625" hidden="1" customWidth="1"/>
    <col min="12" max="12" width="9.140625" hidden="1" customWidth="1" collapsed="1"/>
    <col min="13" max="13" width="9.140625" customWidth="1"/>
  </cols>
  <sheetData>
    <row r="1" spans="2:12" s="266" customFormat="1" ht="60.95" customHeight="1">
      <c r="B1" s="1"/>
      <c r="C1" s="1"/>
      <c r="D1" s="1"/>
      <c r="E1" s="1"/>
      <c r="F1" s="1"/>
      <c r="G1" s="1"/>
      <c r="H1" s="1"/>
      <c r="I1" s="1"/>
      <c r="K1" s="316" t="s">
        <v>1513</v>
      </c>
      <c r="L1" s="316" t="s">
        <v>1512</v>
      </c>
    </row>
    <row r="2" spans="2:12" s="266" customFormat="1" ht="9" customHeight="1"/>
    <row r="3" spans="2:12" s="266" customFormat="1" ht="29.25" customHeight="1">
      <c r="B3" s="2"/>
      <c r="C3" s="4" t="s">
        <v>0</v>
      </c>
      <c r="D3" s="2"/>
      <c r="E3" s="2"/>
      <c r="F3" s="2"/>
      <c r="G3" s="2"/>
      <c r="H3" s="2"/>
      <c r="I3" s="2"/>
    </row>
    <row r="4" spans="2:12" ht="15" customHeight="1">
      <c r="F4" s="412" t="s">
        <v>8</v>
      </c>
      <c r="G4" s="412"/>
    </row>
    <row r="5" spans="2:12" ht="15.75" customHeight="1">
      <c r="C5" s="7" t="s">
        <v>1</v>
      </c>
      <c r="D5" s="8" t="str">
        <f>SyndicateNumber</f>
        <v/>
      </c>
      <c r="F5" s="412"/>
      <c r="G5" s="412"/>
    </row>
    <row r="6" spans="2:12" ht="9.75" customHeight="1">
      <c r="F6" s="415" t="s">
        <v>866</v>
      </c>
      <c r="G6" s="415"/>
    </row>
    <row r="7" spans="2:12" ht="15.75">
      <c r="C7" s="7" t="s">
        <v>2</v>
      </c>
      <c r="D7" s="8">
        <f ca="1">ModellingYear</f>
        <v>2018</v>
      </c>
      <c r="F7" s="415"/>
      <c r="G7" s="415"/>
      <c r="H7" s="401"/>
    </row>
    <row r="8" spans="2:12" ht="9.75" customHeight="1">
      <c r="F8" s="415"/>
      <c r="G8" s="415"/>
      <c r="H8" s="401"/>
    </row>
    <row r="9" spans="2:12" ht="15.95" customHeight="1">
      <c r="B9" s="112"/>
      <c r="C9" s="390" t="s">
        <v>4</v>
      </c>
      <c r="D9" s="391"/>
      <c r="G9" s="14"/>
      <c r="H9" s="12"/>
    </row>
    <row r="10" spans="2:12" ht="20.25" customHeight="1">
      <c r="B10" s="112"/>
      <c r="C10" s="11" t="s">
        <v>5</v>
      </c>
      <c r="D10" s="113"/>
      <c r="F10" s="402"/>
      <c r="G10" s="403"/>
      <c r="H10" s="6"/>
    </row>
    <row r="11" spans="2:12" ht="15.95" customHeight="1">
      <c r="B11" s="112"/>
      <c r="C11" s="11" t="s">
        <v>6</v>
      </c>
      <c r="D11" s="113"/>
      <c r="F11" s="404" t="s">
        <v>867</v>
      </c>
      <c r="G11" s="405"/>
      <c r="H11" s="15"/>
    </row>
    <row r="12" spans="2:12" ht="15.95" customHeight="1">
      <c r="B12" s="112"/>
      <c r="C12" s="11" t="s">
        <v>7</v>
      </c>
      <c r="D12" s="113"/>
      <c r="F12" s="179"/>
      <c r="G12" s="406" t="s">
        <v>868</v>
      </c>
      <c r="H12" s="15"/>
    </row>
    <row r="13" spans="2:12" ht="15.95" customHeight="1">
      <c r="B13" s="126"/>
      <c r="C13" s="413" t="s">
        <v>8</v>
      </c>
      <c r="D13" s="414"/>
      <c r="F13" s="186"/>
      <c r="G13" s="407"/>
      <c r="J13" s="265" t="str">
        <f>IF(IFERROR(VLOOKUP("BaseSBF_ReturnDetails",CSVInputFromCMR!$D:$ZZ,2,0),"")="","",IFERROR(VLOOKUP("BaseSBF_ReturnDetails",CSVInputFromCMR!$D:$ZZ,2,0),""))</f>
        <v/>
      </c>
    </row>
    <row r="14" spans="2:12" ht="15.95" customHeight="1">
      <c r="B14" s="112"/>
      <c r="C14" s="390" t="s">
        <v>9</v>
      </c>
      <c r="D14" s="391"/>
      <c r="F14" s="187"/>
      <c r="G14" s="165"/>
    </row>
    <row r="15" spans="2:12" ht="15.95" customHeight="1">
      <c r="B15" s="112"/>
      <c r="C15" s="390" t="s">
        <v>10</v>
      </c>
      <c r="D15" s="391"/>
      <c r="F15" s="408" t="s">
        <v>869</v>
      </c>
      <c r="G15" s="409"/>
    </row>
    <row r="16" spans="2:12" ht="15.95" customHeight="1">
      <c r="B16" s="119"/>
      <c r="C16" s="397" t="s">
        <v>39</v>
      </c>
      <c r="D16" s="398"/>
      <c r="F16" s="410"/>
      <c r="G16" s="411"/>
    </row>
    <row r="17" spans="2:12" ht="15.95" customHeight="1">
      <c r="B17" s="120"/>
      <c r="C17" s="382" t="s">
        <v>40</v>
      </c>
      <c r="D17" s="383"/>
      <c r="F17" s="188"/>
      <c r="G17" s="189" t="s">
        <v>870</v>
      </c>
      <c r="J17" s="270" t="s">
        <v>900</v>
      </c>
      <c r="K17" s="357">
        <f>VLOOKUP($J17&amp;"0",CSVInputFromCMR!$C:$S,MATCH("LCR",CSVInputFromCMR!$C$1:$S$1,0),FALSE)</f>
        <v>0</v>
      </c>
      <c r="L17" s="358" t="b">
        <v>1</v>
      </c>
    </row>
    <row r="18" spans="2:12" ht="15.95" customHeight="1">
      <c r="B18" s="112"/>
      <c r="C18" s="390" t="s">
        <v>11</v>
      </c>
      <c r="D18" s="391"/>
      <c r="F18" s="186"/>
      <c r="G18" s="422" t="s">
        <v>871</v>
      </c>
      <c r="J18" s="270" t="s">
        <v>903</v>
      </c>
      <c r="K18" s="357">
        <f>VLOOKUP($J18&amp;"0",CSVInputFromCMR!$C:$S,MATCH("LCR",CSVInputFromCMR!$C$1:$S$1,0),FALSE)</f>
        <v>0</v>
      </c>
      <c r="L18" s="358" t="b">
        <v>0</v>
      </c>
    </row>
    <row r="19" spans="2:12" ht="15.95" customHeight="1">
      <c r="B19" s="119"/>
      <c r="C19" s="397" t="s">
        <v>19</v>
      </c>
      <c r="D19" s="398"/>
      <c r="F19" s="186"/>
      <c r="G19" s="422"/>
      <c r="J19" s="265"/>
      <c r="K19" s="270"/>
      <c r="L19" s="265"/>
    </row>
    <row r="20" spans="2:12" ht="15.95" customHeight="1">
      <c r="B20" s="120"/>
      <c r="C20" s="416" t="s">
        <v>20</v>
      </c>
      <c r="D20" s="417"/>
      <c r="F20" s="187"/>
      <c r="G20" s="422"/>
      <c r="J20" s="265"/>
      <c r="K20" s="265"/>
      <c r="L20" s="265"/>
    </row>
    <row r="21" spans="2:12" ht="15.95" customHeight="1">
      <c r="B21" s="119"/>
      <c r="C21" s="418" t="s">
        <v>23</v>
      </c>
      <c r="D21" s="419"/>
      <c r="F21" s="408" t="s">
        <v>872</v>
      </c>
      <c r="G21" s="409"/>
      <c r="J21" s="265"/>
      <c r="K21" s="265"/>
      <c r="L21" s="265"/>
    </row>
    <row r="22" spans="2:12" ht="15.95" customHeight="1">
      <c r="B22" s="120"/>
      <c r="C22" s="420" t="s">
        <v>24</v>
      </c>
      <c r="D22" s="421"/>
      <c r="F22" s="410"/>
      <c r="G22" s="411"/>
      <c r="J22" s="265"/>
      <c r="K22" s="265"/>
      <c r="L22" s="265"/>
    </row>
    <row r="23" spans="2:12" ht="18.95" customHeight="1">
      <c r="F23" s="188"/>
      <c r="G23" s="189" t="s">
        <v>873</v>
      </c>
      <c r="I23" s="18"/>
      <c r="J23" s="270" t="s">
        <v>905</v>
      </c>
      <c r="K23" s="357">
        <f>VLOOKUP($J23&amp;"0",CSVInputFromCMR!$C:$S,MATCH("LCR",CSVInputFromCMR!$C$1:$S$1,0),FALSE)</f>
        <v>0</v>
      </c>
      <c r="L23" s="358">
        <f>VLOOKUP($J23&amp;"0",CSVInputFromCMR!$C:$S,MATCH("LCR",CSVInputFromCMR!$C$1:$S$1,0),FALSE)</f>
        <v>0</v>
      </c>
    </row>
    <row r="24" spans="2:12" ht="18.95" customHeight="1">
      <c r="C24" s="190"/>
      <c r="F24" s="187"/>
      <c r="G24" s="189" t="s">
        <v>874</v>
      </c>
      <c r="I24" s="18"/>
      <c r="J24" s="270" t="s">
        <v>906</v>
      </c>
      <c r="K24" s="357">
        <f>VLOOKUP($J24&amp;"0",CSVInputFromCMR!$C:$S,MATCH("LCR",CSVInputFromCMR!$C$1:$S$1,0),FALSE)</f>
        <v>0</v>
      </c>
      <c r="L24" s="358">
        <f>VLOOKUP($J24&amp;"0",CSVInputFromCMR!$C:$S,MATCH("LCR",CSVInputFromCMR!$C$1:$S$1,0),FALSE)</f>
        <v>0</v>
      </c>
    </row>
    <row r="25" spans="2:12">
      <c r="F25" s="408" t="s">
        <v>875</v>
      </c>
      <c r="G25" s="409"/>
      <c r="J25" s="265"/>
      <c r="K25" s="270"/>
      <c r="L25" s="265"/>
    </row>
    <row r="26" spans="2:12">
      <c r="F26" s="410"/>
      <c r="G26" s="411"/>
      <c r="J26" s="265"/>
      <c r="K26" s="265"/>
      <c r="L26" s="265"/>
    </row>
    <row r="27" spans="2:12" ht="18.95" customHeight="1">
      <c r="F27" s="188"/>
      <c r="G27" s="189" t="s">
        <v>876</v>
      </c>
      <c r="J27" s="270" t="s">
        <v>907</v>
      </c>
      <c r="K27" s="357">
        <f>VLOOKUP($J27&amp;"0",CSVInputFromCMR!$C:$S,MATCH("LCR",CSVInputFromCMR!$C$1:$S$1,0),FALSE)</f>
        <v>0</v>
      </c>
      <c r="L27" s="358">
        <f>VLOOKUP($J27&amp;"0",CSVInputFromCMR!$C:$S,MATCH("LCR",CSVInputFromCMR!$C$1:$S$1,0),FALSE)</f>
        <v>0</v>
      </c>
    </row>
    <row r="28" spans="2:12" ht="18.95" customHeight="1">
      <c r="F28" s="187"/>
      <c r="G28" s="189" t="s">
        <v>877</v>
      </c>
      <c r="J28" s="270" t="s">
        <v>908</v>
      </c>
      <c r="K28" s="357">
        <f>VLOOKUP($J28&amp;"0",CSVInputFromCMR!$C:$S,MATCH("LCR",CSVInputFromCMR!$C$1:$S$1,0),FALSE)</f>
        <v>0</v>
      </c>
      <c r="L28" s="358">
        <f>VLOOKUP($J28&amp;"0",CSVInputFromCMR!$C:$S,MATCH("LCR",CSVInputFromCMR!$C$1:$S$1,0),FALSE)</f>
        <v>0</v>
      </c>
    </row>
    <row r="29" spans="2:12">
      <c r="F29" s="408" t="s">
        <v>1471</v>
      </c>
      <c r="G29" s="409"/>
      <c r="J29" s="265"/>
      <c r="K29" s="265"/>
      <c r="L29" s="265"/>
    </row>
    <row r="30" spans="2:12">
      <c r="F30" s="410"/>
      <c r="G30" s="411"/>
      <c r="J30" s="265"/>
      <c r="K30" s="265"/>
      <c r="L30" s="265"/>
    </row>
    <row r="31" spans="2:12" ht="18.95" customHeight="1">
      <c r="F31" s="188"/>
      <c r="G31" s="248" t="s">
        <v>876</v>
      </c>
      <c r="J31" s="265" t="s">
        <v>1487</v>
      </c>
      <c r="K31" s="358">
        <f>VLOOKUP($J31&amp;"0",CSVInputFromCMR!$C:$S,MATCH("LCR",CSVInputFromCMR!$C$1:$S$1,0),FALSE)</f>
        <v>0</v>
      </c>
      <c r="L31" s="358">
        <f>VLOOKUP($J31&amp;"0",CSVInputFromCMR!$C:$S,MATCH("LCR",CSVInputFromCMR!$C$1:$S$1,0),FALSE)</f>
        <v>0</v>
      </c>
    </row>
    <row r="32" spans="2:12" ht="18.95" customHeight="1">
      <c r="F32" s="187"/>
      <c r="G32" s="248" t="s">
        <v>877</v>
      </c>
      <c r="J32" s="265" t="s">
        <v>1488</v>
      </c>
      <c r="K32" s="358">
        <f>VLOOKUP($J32&amp;"0",CSVInputFromCMR!$C:$S,MATCH("LCR",CSVInputFromCMR!$C$1:$S$1,0),FALSE)</f>
        <v>0</v>
      </c>
      <c r="L32" s="358">
        <f>VLOOKUP($J32&amp;"0",CSVInputFromCMR!$C:$S,MATCH("LCR",CSVInputFromCMR!$C$1:$S$1,0),FALSE)</f>
        <v>0</v>
      </c>
    </row>
    <row r="36" spans="1:13">
      <c r="A36" s="108"/>
      <c r="B36" s="108"/>
      <c r="C36" s="109" t="s">
        <v>776</v>
      </c>
      <c r="D36" s="109" t="s">
        <v>30</v>
      </c>
      <c r="E36" s="108"/>
      <c r="F36" s="110" t="s">
        <v>775</v>
      </c>
      <c r="G36" s="109" t="s">
        <v>774</v>
      </c>
      <c r="H36" s="108"/>
      <c r="I36" s="111"/>
      <c r="J36" s="111"/>
      <c r="K36" s="111"/>
      <c r="L36" s="111"/>
      <c r="M36" s="111"/>
    </row>
    <row r="37" spans="1:13">
      <c r="C37" s="17" t="s">
        <v>31</v>
      </c>
    </row>
    <row r="38" spans="1:13">
      <c r="C38" s="17" t="s">
        <v>1535</v>
      </c>
    </row>
  </sheetData>
  <sheetProtection sheet="1" objects="1" scenarios="1"/>
  <mergeCells count="22">
    <mergeCell ref="F29:G30"/>
    <mergeCell ref="F4:G5"/>
    <mergeCell ref="C9:D9"/>
    <mergeCell ref="C13:D13"/>
    <mergeCell ref="C15:D15"/>
    <mergeCell ref="C18:D18"/>
    <mergeCell ref="F25:G26"/>
    <mergeCell ref="F6:G8"/>
    <mergeCell ref="C19:D19"/>
    <mergeCell ref="C20:D20"/>
    <mergeCell ref="C21:D21"/>
    <mergeCell ref="C22:D22"/>
    <mergeCell ref="G18:G20"/>
    <mergeCell ref="F21:G22"/>
    <mergeCell ref="H7:H8"/>
    <mergeCell ref="C14:D14"/>
    <mergeCell ref="C16:D16"/>
    <mergeCell ref="C17:D17"/>
    <mergeCell ref="F10:G10"/>
    <mergeCell ref="F11:G11"/>
    <mergeCell ref="G12:G13"/>
    <mergeCell ref="F15:G16"/>
  </mergeCells>
  <dataValidations disablePrompts="1" count="1">
    <dataValidation type="list" allowBlank="1" showInputMessage="1" showErrorMessage="1" sqref="H18">
      <formula1>"Please Select, xxx@xyzmail.co.uk"</formula1>
    </dataValidation>
  </dataValidations>
  <hyperlinks>
    <hyperlink ref="C14:D14" location="'309'!A1" display="309 LCR Summary"/>
    <hyperlink ref="C9:D9" location="'010'!A1" display="010 Control Page"/>
    <hyperlink ref="C13:D13" location="'012'!A1" display="012 LCR Syndicate Type"/>
    <hyperlink ref="C15:D15" location="'311'!A1" display="311 Claims Distributions"/>
    <hyperlink ref="C16:D16" location="'312'!A1" display="312 Projected Solvency II"/>
    <hyperlink ref="C17:D17" location="'312'!A1" display="Technical Provisions at Time Zero"/>
    <hyperlink ref="C18:D18" location="'313'!A1" display="313 Financial Information"/>
    <hyperlink ref="C19:D19" location="'314'!A1" display="314 Additional Quantative"/>
    <hyperlink ref="C20:D20" location="'314'!A1" display="Analysis"/>
  </hyperlinks>
  <pageMargins left="0.70866141732283472" right="0.70866141732283472" top="0.74803149606299213" bottom="0.74803149606299213" header="0.31496062992125984" footer="0.31496062992125984"/>
  <pageSetup paperSize="9" scale="76" orientation="landscape" r:id="rId1"/>
  <ignoredErrors>
    <ignoredError sqref="K17 K25:K26 K24 K23 K29:K30 K28 K27 K32 K31 K19:K22 K18" evalError="1"/>
  </ignoredErrors>
  <drawing r:id="rId2"/>
  <legacyDrawing r:id="rId3"/>
  <controls>
    <mc:AlternateContent xmlns:mc="http://schemas.openxmlformats.org/markup-compatibility/2006">
      <mc:Choice Requires="x14">
        <control shapeId="19493" r:id="rId4" name="OptionButton28">
          <controlPr autoLine="0" linkedCell="L32" r:id="rId5">
            <anchor moveWithCells="1">
              <from>
                <xdr:col>6</xdr:col>
                <xdr:colOff>1076325</xdr:colOff>
                <xdr:row>31</xdr:row>
                <xdr:rowOff>47625</xdr:rowOff>
              </from>
              <to>
                <xdr:col>6</xdr:col>
                <xdr:colOff>1228725</xdr:colOff>
                <xdr:row>31</xdr:row>
                <xdr:rowOff>190500</xdr:rowOff>
              </to>
            </anchor>
          </controlPr>
        </control>
      </mc:Choice>
      <mc:Fallback>
        <control shapeId="19493" r:id="rId4" name="OptionButton28"/>
      </mc:Fallback>
    </mc:AlternateContent>
    <mc:AlternateContent xmlns:mc="http://schemas.openxmlformats.org/markup-compatibility/2006">
      <mc:Choice Requires="x14">
        <control shapeId="19492" r:id="rId6" name="OptionButton27">
          <controlPr autoLine="0" linkedCell="L31" r:id="rId7">
            <anchor moveWithCells="1">
              <from>
                <xdr:col>6</xdr:col>
                <xdr:colOff>1076325</xdr:colOff>
                <xdr:row>30</xdr:row>
                <xdr:rowOff>47625</xdr:rowOff>
              </from>
              <to>
                <xdr:col>6</xdr:col>
                <xdr:colOff>1228725</xdr:colOff>
                <xdr:row>30</xdr:row>
                <xdr:rowOff>200025</xdr:rowOff>
              </to>
            </anchor>
          </controlPr>
        </control>
      </mc:Choice>
      <mc:Fallback>
        <control shapeId="19492" r:id="rId6" name="OptionButton27"/>
      </mc:Fallback>
    </mc:AlternateContent>
    <mc:AlternateContent xmlns:mc="http://schemas.openxmlformats.org/markup-compatibility/2006">
      <mc:Choice Requires="x14">
        <control shapeId="19485" r:id="rId8" name="OptionButton21">
          <controlPr defaultSize="0" autoLine="0" linkedCell="L17" r:id="rId9">
            <anchor moveWithCells="1">
              <from>
                <xdr:col>6</xdr:col>
                <xdr:colOff>1076325</xdr:colOff>
                <xdr:row>16</xdr:row>
                <xdr:rowOff>38100</xdr:rowOff>
              </from>
              <to>
                <xdr:col>6</xdr:col>
                <xdr:colOff>1247775</xdr:colOff>
                <xdr:row>16</xdr:row>
                <xdr:rowOff>161925</xdr:rowOff>
              </to>
            </anchor>
          </controlPr>
        </control>
      </mc:Choice>
      <mc:Fallback>
        <control shapeId="19485" r:id="rId8" name="OptionButton21"/>
      </mc:Fallback>
    </mc:AlternateContent>
    <mc:AlternateContent xmlns:mc="http://schemas.openxmlformats.org/markup-compatibility/2006">
      <mc:Choice Requires="x14">
        <control shapeId="19486" r:id="rId10" name="OptionButton22">
          <controlPr defaultSize="0" autoLine="0" linkedCell="L18" r:id="rId11">
            <anchor moveWithCells="1">
              <from>
                <xdr:col>6</xdr:col>
                <xdr:colOff>1066800</xdr:colOff>
                <xdr:row>18</xdr:row>
                <xdr:rowOff>57150</xdr:rowOff>
              </from>
              <to>
                <xdr:col>6</xdr:col>
                <xdr:colOff>1247775</xdr:colOff>
                <xdr:row>19</xdr:row>
                <xdr:rowOff>0</xdr:rowOff>
              </to>
            </anchor>
          </controlPr>
        </control>
      </mc:Choice>
      <mc:Fallback>
        <control shapeId="19486" r:id="rId10" name="OptionButton22"/>
      </mc:Fallback>
    </mc:AlternateContent>
    <mc:AlternateContent xmlns:mc="http://schemas.openxmlformats.org/markup-compatibility/2006">
      <mc:Choice Requires="x14">
        <control shapeId="19488" r:id="rId12" name="OptionButton23">
          <controlPr autoLine="0" linkedCell="L23" r:id="rId5">
            <anchor moveWithCells="1">
              <from>
                <xdr:col>6</xdr:col>
                <xdr:colOff>1076325</xdr:colOff>
                <xdr:row>22</xdr:row>
                <xdr:rowOff>47625</xdr:rowOff>
              </from>
              <to>
                <xdr:col>6</xdr:col>
                <xdr:colOff>1228725</xdr:colOff>
                <xdr:row>22</xdr:row>
                <xdr:rowOff>190500</xdr:rowOff>
              </to>
            </anchor>
          </controlPr>
        </control>
      </mc:Choice>
      <mc:Fallback>
        <control shapeId="19488" r:id="rId12" name="OptionButton23"/>
      </mc:Fallback>
    </mc:AlternateContent>
    <mc:AlternateContent xmlns:mc="http://schemas.openxmlformats.org/markup-compatibility/2006">
      <mc:Choice Requires="x14">
        <control shapeId="19489" r:id="rId13" name="OptionButton24">
          <controlPr autoLine="0" linkedCell="L24" r:id="rId5">
            <anchor moveWithCells="1">
              <from>
                <xdr:col>6</xdr:col>
                <xdr:colOff>1076325</xdr:colOff>
                <xdr:row>23</xdr:row>
                <xdr:rowOff>47625</xdr:rowOff>
              </from>
              <to>
                <xdr:col>6</xdr:col>
                <xdr:colOff>1228725</xdr:colOff>
                <xdr:row>23</xdr:row>
                <xdr:rowOff>190500</xdr:rowOff>
              </to>
            </anchor>
          </controlPr>
        </control>
      </mc:Choice>
      <mc:Fallback>
        <control shapeId="19489" r:id="rId13" name="OptionButton24"/>
      </mc:Fallback>
    </mc:AlternateContent>
    <mc:AlternateContent xmlns:mc="http://schemas.openxmlformats.org/markup-compatibility/2006">
      <mc:Choice Requires="x14">
        <control shapeId="19490" r:id="rId14" name="OptionButton25">
          <controlPr autoLine="0" linkedCell="L27" r:id="rId5">
            <anchor moveWithCells="1">
              <from>
                <xdr:col>6</xdr:col>
                <xdr:colOff>1076325</xdr:colOff>
                <xdr:row>26</xdr:row>
                <xdr:rowOff>47625</xdr:rowOff>
              </from>
              <to>
                <xdr:col>6</xdr:col>
                <xdr:colOff>1228725</xdr:colOff>
                <xdr:row>26</xdr:row>
                <xdr:rowOff>190500</xdr:rowOff>
              </to>
            </anchor>
          </controlPr>
        </control>
      </mc:Choice>
      <mc:Fallback>
        <control shapeId="19490" r:id="rId14" name="OptionButton25"/>
      </mc:Fallback>
    </mc:AlternateContent>
    <mc:AlternateContent xmlns:mc="http://schemas.openxmlformats.org/markup-compatibility/2006">
      <mc:Choice Requires="x14">
        <control shapeId="19491" r:id="rId15" name="OptionButton26">
          <controlPr autoLine="0" linkedCell="L28" r:id="rId5">
            <anchor moveWithCells="1">
              <from>
                <xdr:col>6</xdr:col>
                <xdr:colOff>1076325</xdr:colOff>
                <xdr:row>27</xdr:row>
                <xdr:rowOff>47625</xdr:rowOff>
              </from>
              <to>
                <xdr:col>6</xdr:col>
                <xdr:colOff>1228725</xdr:colOff>
                <xdr:row>27</xdr:row>
                <xdr:rowOff>190500</xdr:rowOff>
              </to>
            </anchor>
          </controlPr>
        </control>
      </mc:Choice>
      <mc:Fallback>
        <control shapeId="19491" r:id="rId15" name="OptionButton26"/>
      </mc:Fallback>
    </mc:AlternateContent>
    <mc:AlternateContent xmlns:mc="http://schemas.openxmlformats.org/markup-compatibility/2006">
      <mc:Choice Requires="x14">
        <control shapeId="19471" r:id="rId16" name="Drop Down 15">
          <controlPr defaultSize="0" autoLine="0" autoPict="0">
            <anchor moveWithCells="1">
              <from>
                <xdr:col>6</xdr:col>
                <xdr:colOff>971550</xdr:colOff>
                <xdr:row>11</xdr:row>
                <xdr:rowOff>95250</xdr:rowOff>
              </from>
              <to>
                <xdr:col>6</xdr:col>
                <xdr:colOff>3324225</xdr:colOff>
                <xdr:row>12</xdr:row>
                <xdr:rowOff>142875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8" tint="-0.249977111117893"/>
    <outlinePr summaryBelow="0" summaryRight="0"/>
    <pageSetUpPr fitToPage="1"/>
  </sheetPr>
  <dimension ref="A1:S51"/>
  <sheetViews>
    <sheetView showGridLines="0" showRowColHeaders="0" zoomScale="85" zoomScaleNormal="85" workbookViewId="0"/>
  </sheetViews>
  <sheetFormatPr defaultColWidth="9.140625" defaultRowHeight="15"/>
  <cols>
    <col min="1" max="1" width="1" customWidth="1"/>
    <col min="2" max="2" width="4.7109375" customWidth="1"/>
    <col min="3" max="3" width="15.7109375" customWidth="1"/>
    <col min="4" max="4" width="13.140625" customWidth="1"/>
    <col min="5" max="6" width="3.28515625" customWidth="1"/>
    <col min="7" max="7" width="41.28515625" customWidth="1"/>
    <col min="8" max="15" width="15.7109375" customWidth="1"/>
    <col min="16" max="16" width="9.5703125" hidden="1" customWidth="1"/>
    <col min="17" max="18" width="9.140625" hidden="1" customWidth="1"/>
  </cols>
  <sheetData>
    <row r="1" spans="2:18" ht="60.95" customHeight="1">
      <c r="B1" s="1"/>
      <c r="C1" s="1"/>
      <c r="D1" s="1"/>
      <c r="E1" s="1"/>
      <c r="F1" s="1"/>
      <c r="G1" s="1"/>
      <c r="H1" s="1"/>
      <c r="I1" s="1"/>
      <c r="J1" s="1"/>
      <c r="K1" s="1"/>
      <c r="L1" s="1"/>
      <c r="M1" s="1"/>
      <c r="N1" s="1"/>
      <c r="O1" s="1"/>
      <c r="Q1" s="316" t="s">
        <v>1513</v>
      </c>
      <c r="R1" s="316" t="s">
        <v>1512</v>
      </c>
    </row>
    <row r="2" spans="2:18" ht="9" customHeight="1"/>
    <row r="3" spans="2:18" ht="29.25" customHeight="1">
      <c r="B3" s="2"/>
      <c r="C3" s="4" t="s">
        <v>0</v>
      </c>
      <c r="D3" s="2"/>
      <c r="E3" s="2"/>
      <c r="F3" s="2"/>
      <c r="G3" s="2"/>
      <c r="H3" s="2"/>
      <c r="I3" s="9"/>
      <c r="J3" s="9"/>
      <c r="K3" s="2"/>
      <c r="L3" s="2"/>
      <c r="M3" s="2"/>
      <c r="N3" s="2"/>
      <c r="O3" s="9" t="s">
        <v>3</v>
      </c>
    </row>
    <row r="4" spans="2:18" ht="15" customHeight="1">
      <c r="F4" s="412" t="s">
        <v>9</v>
      </c>
      <c r="G4" s="412"/>
    </row>
    <row r="5" spans="2:18" ht="15.75" customHeight="1">
      <c r="C5" s="7" t="s">
        <v>1</v>
      </c>
      <c r="D5" s="8" t="str">
        <f>SyndicateNumber</f>
        <v/>
      </c>
      <c r="F5" s="412"/>
      <c r="G5" s="412"/>
    </row>
    <row r="6" spans="2:18">
      <c r="G6" s="13"/>
    </row>
    <row r="7" spans="2:18" ht="15.75" customHeight="1">
      <c r="C7" s="7" t="s">
        <v>2</v>
      </c>
      <c r="D7" s="8">
        <f ca="1">ModellingYear</f>
        <v>2018</v>
      </c>
      <c r="F7" s="489" t="s">
        <v>42</v>
      </c>
      <c r="G7" s="489"/>
      <c r="H7" s="489"/>
      <c r="I7" s="489"/>
      <c r="J7" s="489"/>
      <c r="K7" s="489"/>
    </row>
    <row r="8" spans="2:18" ht="9.75" customHeight="1">
      <c r="F8" s="489"/>
      <c r="G8" s="489"/>
      <c r="H8" s="489"/>
      <c r="I8" s="489"/>
      <c r="J8" s="489"/>
      <c r="K8" s="489"/>
    </row>
    <row r="9" spans="2:18" ht="15.95" customHeight="1">
      <c r="B9" s="112"/>
      <c r="C9" s="390" t="s">
        <v>4</v>
      </c>
      <c r="D9" s="391"/>
      <c r="H9" s="12"/>
    </row>
    <row r="10" spans="2:18" ht="15.95" customHeight="1">
      <c r="B10" s="112"/>
      <c r="C10" s="11" t="s">
        <v>5</v>
      </c>
      <c r="D10" s="113"/>
    </row>
    <row r="11" spans="2:18" ht="19.5" customHeight="1">
      <c r="B11" s="112"/>
      <c r="C11" s="11" t="s">
        <v>6</v>
      </c>
      <c r="D11" s="113"/>
      <c r="F11" s="95" t="s">
        <v>43</v>
      </c>
      <c r="G11" s="7"/>
    </row>
    <row r="12" spans="2:18" ht="15.95" customHeight="1">
      <c r="B12" s="112"/>
      <c r="C12" s="11" t="s">
        <v>7</v>
      </c>
      <c r="D12" s="113"/>
      <c r="F12" s="480"/>
      <c r="G12" s="474"/>
      <c r="H12" s="486" t="s">
        <v>729</v>
      </c>
      <c r="I12" s="472" t="s">
        <v>756</v>
      </c>
    </row>
    <row r="13" spans="2:18" ht="15.95" customHeight="1">
      <c r="B13" s="112"/>
      <c r="C13" s="308" t="s">
        <v>8</v>
      </c>
      <c r="D13" s="113"/>
      <c r="F13" s="481"/>
      <c r="G13" s="475"/>
      <c r="H13" s="487"/>
      <c r="I13" s="473"/>
    </row>
    <row r="14" spans="2:18" ht="15.95" customHeight="1">
      <c r="B14" s="126"/>
      <c r="C14" s="307" t="s">
        <v>9</v>
      </c>
      <c r="D14" s="127"/>
      <c r="F14" s="75"/>
      <c r="G14" s="55"/>
      <c r="H14" s="56" t="s">
        <v>730</v>
      </c>
      <c r="I14" s="144" t="s">
        <v>468</v>
      </c>
    </row>
    <row r="15" spans="2:18" ht="15.95" customHeight="1">
      <c r="B15" s="119"/>
      <c r="C15" s="490" t="s">
        <v>770</v>
      </c>
      <c r="D15" s="491"/>
      <c r="F15" s="478">
        <v>1</v>
      </c>
      <c r="G15" s="476" t="s">
        <v>731</v>
      </c>
      <c r="H15" s="482">
        <f>IFERROR(VLOOKUP(CONCATENATE($F$4,H$14,$F15),CSVInputFromCMR!$C:$HZ,MATCH("LCR",CSVInputFromCMR!$C$1:$HZ$1,0),FALSE),0)</f>
        <v>0</v>
      </c>
      <c r="I15" s="484">
        <f>IFERROR(VLOOKUP(CONCATENATE($F$4,I$14,$F15),CSVInputFromCMR!$C:$HZ,MATCH("LCR",CSVInputFromCMR!$C$1:$HZ$1,0),FALSE),0)</f>
        <v>0</v>
      </c>
    </row>
    <row r="16" spans="2:18" ht="15.95" customHeight="1">
      <c r="B16" s="120"/>
      <c r="C16" s="492"/>
      <c r="D16" s="493"/>
      <c r="F16" s="479"/>
      <c r="G16" s="477"/>
      <c r="H16" s="483"/>
      <c r="I16" s="485"/>
    </row>
    <row r="17" spans="2:17" ht="15.95" customHeight="1">
      <c r="B17" s="118"/>
      <c r="C17" s="124" t="s">
        <v>10</v>
      </c>
      <c r="D17" s="105"/>
      <c r="F17" s="479">
        <v>2</v>
      </c>
      <c r="G17" s="477" t="s">
        <v>1520</v>
      </c>
      <c r="H17" s="494"/>
      <c r="I17" s="488">
        <f>IFERROR(VLOOKUP(CONCATENATE($F$4,I$14,$F17),CSVInputFromCMR!$C:$HZ,MATCH("LCR",CSVInputFromCMR!$C$1:$HZ$1,0),FALSE),0)</f>
        <v>0</v>
      </c>
    </row>
    <row r="18" spans="2:17" ht="15.95" customHeight="1">
      <c r="B18" s="119"/>
      <c r="C18" s="490" t="s">
        <v>771</v>
      </c>
      <c r="D18" s="491"/>
      <c r="F18" s="479"/>
      <c r="G18" s="477"/>
      <c r="H18" s="495"/>
      <c r="I18" s="485"/>
    </row>
    <row r="19" spans="2:17" ht="24.95" customHeight="1">
      <c r="B19" s="120"/>
      <c r="C19" s="492"/>
      <c r="D19" s="493"/>
      <c r="F19" s="322">
        <v>3</v>
      </c>
      <c r="G19" s="88" t="s">
        <v>732</v>
      </c>
      <c r="H19" s="350">
        <f>IFERROR(VLOOKUP(CONCATENATE($F$4,H$14,$F19),CSVInputFromCMR!$C:$HZ,MATCH("LCR",CSVInputFromCMR!$C$1:$HZ$1,0),FALSE),0)</f>
        <v>0</v>
      </c>
      <c r="I19" s="351">
        <f>IFERROR(VLOOKUP(CONCATENATE($F$4,I$14,$F19),CSVInputFromCMR!$C:$HZ,MATCH("LCR",CSVInputFromCMR!$C$1:$HZ$1,0),FALSE),0)</f>
        <v>0</v>
      </c>
    </row>
    <row r="20" spans="2:17" ht="22.5" customHeight="1">
      <c r="B20" s="118"/>
      <c r="C20" s="124" t="s">
        <v>11</v>
      </c>
      <c r="D20" s="105"/>
      <c r="F20" s="161">
        <v>4</v>
      </c>
      <c r="G20" s="88" t="s">
        <v>733</v>
      </c>
      <c r="H20" s="298">
        <f>IFERROR(SUM(H15,H19),0)</f>
        <v>0</v>
      </c>
      <c r="I20" s="299">
        <f>IFERROR(SUM(I15:I19),0)</f>
        <v>0</v>
      </c>
    </row>
    <row r="21" spans="2:17" s="266" customFormat="1" ht="15.95" customHeight="1">
      <c r="B21" s="119"/>
      <c r="C21" s="453" t="s">
        <v>772</v>
      </c>
      <c r="D21" s="454"/>
      <c r="F21" s="60"/>
      <c r="G21" s="58"/>
      <c r="H21" s="59"/>
      <c r="I21" s="61"/>
    </row>
    <row r="22" spans="2:17" ht="21" customHeight="1">
      <c r="B22" s="120"/>
      <c r="C22" s="453"/>
      <c r="D22" s="454"/>
      <c r="F22" s="95" t="s">
        <v>1526</v>
      </c>
      <c r="G22" s="58"/>
      <c r="H22" s="59"/>
      <c r="I22" s="61"/>
    </row>
    <row r="23" spans="2:17" ht="15.95" customHeight="1">
      <c r="B23" s="429"/>
      <c r="C23" s="455" t="s">
        <v>773</v>
      </c>
      <c r="D23" s="456"/>
      <c r="F23" s="402"/>
      <c r="G23" s="469"/>
      <c r="H23" s="459" t="s">
        <v>734</v>
      </c>
      <c r="I23" s="460"/>
      <c r="J23" s="460"/>
      <c r="K23" s="467"/>
      <c r="L23" s="459" t="s">
        <v>755</v>
      </c>
      <c r="M23" s="460"/>
      <c r="N23" s="460"/>
      <c r="O23" s="461"/>
      <c r="P23" s="77"/>
      <c r="Q23" s="78"/>
    </row>
    <row r="24" spans="2:17" ht="7.5" customHeight="1">
      <c r="B24" s="430"/>
      <c r="C24" s="457"/>
      <c r="D24" s="458"/>
      <c r="F24" s="470"/>
      <c r="G24" s="471"/>
      <c r="H24" s="462"/>
      <c r="I24" s="463"/>
      <c r="J24" s="463"/>
      <c r="K24" s="468"/>
      <c r="L24" s="462"/>
      <c r="M24" s="463"/>
      <c r="N24" s="463"/>
      <c r="O24" s="464"/>
      <c r="P24" s="71"/>
      <c r="Q24" s="71"/>
    </row>
    <row r="25" spans="2:17" ht="19.5" customHeight="1">
      <c r="F25" s="445"/>
      <c r="G25" s="446"/>
      <c r="H25" s="465" t="s">
        <v>735</v>
      </c>
      <c r="I25" s="466"/>
      <c r="J25" s="465" t="s">
        <v>1514</v>
      </c>
      <c r="K25" s="466"/>
      <c r="L25" s="465" t="s">
        <v>735</v>
      </c>
      <c r="M25" s="466"/>
      <c r="N25" s="465" t="s">
        <v>1514</v>
      </c>
      <c r="O25" s="466"/>
      <c r="P25" s="20"/>
      <c r="Q25" s="20"/>
    </row>
    <row r="26" spans="2:17" ht="15.95" customHeight="1">
      <c r="F26" s="445"/>
      <c r="G26" s="446"/>
      <c r="H26" s="67" t="s">
        <v>740</v>
      </c>
      <c r="I26" s="67" t="s">
        <v>741</v>
      </c>
      <c r="J26" s="67" t="s">
        <v>740</v>
      </c>
      <c r="K26" s="67" t="s">
        <v>741</v>
      </c>
      <c r="L26" s="67" t="s">
        <v>740</v>
      </c>
      <c r="M26" s="67" t="s">
        <v>741</v>
      </c>
      <c r="N26" s="67" t="s">
        <v>740</v>
      </c>
      <c r="O26" s="143" t="s">
        <v>741</v>
      </c>
      <c r="P26" s="20"/>
      <c r="Q26" s="20"/>
    </row>
    <row r="27" spans="2:17" ht="15.95" customHeight="1">
      <c r="F27" s="79"/>
      <c r="G27" s="76"/>
      <c r="H27" s="56" t="s">
        <v>742</v>
      </c>
      <c r="I27" s="56" t="s">
        <v>477</v>
      </c>
      <c r="J27" s="56" t="s">
        <v>481</v>
      </c>
      <c r="K27" s="56" t="s">
        <v>486</v>
      </c>
      <c r="L27" s="56" t="s">
        <v>743</v>
      </c>
      <c r="M27" s="56" t="s">
        <v>491</v>
      </c>
      <c r="N27" s="56" t="s">
        <v>496</v>
      </c>
      <c r="O27" s="80" t="s">
        <v>501</v>
      </c>
      <c r="P27" s="20"/>
      <c r="Q27" s="20"/>
    </row>
    <row r="28" spans="2:17" ht="17.100000000000001" customHeight="1">
      <c r="F28" s="73" t="s">
        <v>736</v>
      </c>
      <c r="G28" s="71"/>
      <c r="H28" s="241"/>
      <c r="I28" s="242"/>
      <c r="J28" s="241"/>
      <c r="K28" s="242"/>
      <c r="L28" s="241"/>
      <c r="M28" s="244"/>
      <c r="N28" s="243"/>
      <c r="O28" s="245"/>
      <c r="P28" s="20"/>
      <c r="Q28" s="20"/>
    </row>
    <row r="29" spans="2:17" ht="17.100000000000001" customHeight="1">
      <c r="F29" s="443">
        <v>1</v>
      </c>
      <c r="G29" s="451" t="s">
        <v>737</v>
      </c>
      <c r="H29" s="441">
        <f>IFERROR(VLOOKUP(CONCATENATE($F$4,H$27,$F29),CSVInputFromCMR!$C:$HZ,MATCH("LCR",CSVInputFromCMR!$C$1:$HZ$1,0),FALSE),0)</f>
        <v>0</v>
      </c>
      <c r="I29" s="433">
        <f>IFERROR(H29/H$40,0)</f>
        <v>0</v>
      </c>
      <c r="J29" s="441">
        <f>IFERROR(VLOOKUP(CONCATENATE($F$4,J$27,$F29),CSVInputFromCMR!$C:$HZ,MATCH("LCR",CSVInputFromCMR!$C$1:$HZ$1,0),FALSE),0)</f>
        <v>0</v>
      </c>
      <c r="K29" s="439">
        <f>IFERROR(J29/J$40,0)</f>
        <v>0</v>
      </c>
      <c r="L29" s="441">
        <f>IFERROR(VLOOKUP(CONCATENATE($F$4,L$27,$F29),CSVInputFromCMR!$C:$HZ,MATCH("LCR",CSVInputFromCMR!$C$1:$HZ$1,0),FALSE),0)</f>
        <v>0</v>
      </c>
      <c r="M29" s="433">
        <f>IFERROR(L29/L$40,0)</f>
        <v>0</v>
      </c>
      <c r="N29" s="441">
        <f>IFERROR(VLOOKUP(CONCATENATE($F$4,N$27,$F29),CSVInputFromCMR!$C:$HZ,MATCH("LCR",CSVInputFromCMR!$C$1:$HZ$1,0),FALSE),0)</f>
        <v>0</v>
      </c>
      <c r="O29" s="437">
        <f>IFERROR(N29/N$40,0)</f>
        <v>0</v>
      </c>
    </row>
    <row r="30" spans="2:17" ht="17.100000000000001" customHeight="1">
      <c r="F30" s="444"/>
      <c r="G30" s="452"/>
      <c r="H30" s="442"/>
      <c r="I30" s="434"/>
      <c r="J30" s="442"/>
      <c r="K30" s="440"/>
      <c r="L30" s="442"/>
      <c r="M30" s="434"/>
      <c r="N30" s="442"/>
      <c r="O30" s="438"/>
    </row>
    <row r="31" spans="2:17" ht="24.95" customHeight="1">
      <c r="F31" s="72">
        <v>2</v>
      </c>
      <c r="G31" s="271" t="s">
        <v>739</v>
      </c>
      <c r="H31" s="352">
        <f>IFERROR(VLOOKUP(CONCATENATE($F$4,H$27,$F31),CSVInputFromCMR!$C:$HZ,MATCH("LCR",CSVInputFromCMR!$C$1:$HZ$1,0),FALSE),0)</f>
        <v>0</v>
      </c>
      <c r="I31" s="427"/>
      <c r="J31" s="423"/>
      <c r="K31" s="423"/>
      <c r="L31" s="352">
        <f>IFERROR(VLOOKUP(CONCATENATE($F$4,L$27,$F31),CSVInputFromCMR!$C:$HZ,MATCH("LCR",CSVInputFromCMR!$C$1:$HZ$1,0),FALSE),0)</f>
        <v>0</v>
      </c>
      <c r="M31" s="423"/>
      <c r="N31" s="423"/>
      <c r="O31" s="424"/>
    </row>
    <row r="32" spans="2:17" ht="24.95" customHeight="1">
      <c r="F32" s="272">
        <v>3</v>
      </c>
      <c r="G32" s="88" t="s">
        <v>738</v>
      </c>
      <c r="H32" s="352">
        <f>IFERROR(VLOOKUP(CONCATENATE($F$4,H$27,$F32),CSVInputFromCMR!$C:$HZ,MATCH("LCR",CSVInputFromCMR!$C$1:$HZ$1,0),FALSE),0)</f>
        <v>0</v>
      </c>
      <c r="I32" s="428"/>
      <c r="J32" s="425"/>
      <c r="K32" s="425"/>
      <c r="L32" s="352">
        <f>IFERROR(VLOOKUP(CONCATENATE($F$4,L$27,$F32),CSVInputFromCMR!$C:$HZ,MATCH("LCR",CSVInputFromCMR!$C$1:$HZ$1,0),FALSE),0)</f>
        <v>0</v>
      </c>
      <c r="M32" s="425"/>
      <c r="N32" s="425"/>
      <c r="O32" s="426"/>
    </row>
    <row r="33" spans="6:18" ht="17.100000000000001" customHeight="1">
      <c r="F33" s="73" t="s">
        <v>744</v>
      </c>
      <c r="G33" s="273"/>
      <c r="H33" s="275"/>
      <c r="I33" s="276"/>
      <c r="J33" s="300"/>
      <c r="K33" s="276"/>
      <c r="L33" s="275"/>
      <c r="M33" s="276"/>
      <c r="N33" s="301"/>
      <c r="O33" s="304"/>
    </row>
    <row r="34" spans="6:18" ht="17.100000000000001" customHeight="1">
      <c r="F34" s="443">
        <v>4</v>
      </c>
      <c r="G34" s="449" t="s">
        <v>745</v>
      </c>
      <c r="H34" s="441">
        <f>IFERROR(VLOOKUP(CONCATENATE($F$4,H$27,$F34),CSVInputFromCMR!$C:$HZ,MATCH("LCR",CSVInputFromCMR!$C$1:$HZ$1,0),FALSE),0)</f>
        <v>0</v>
      </c>
      <c r="I34" s="433">
        <f>IFERROR(H34/H$40,0)</f>
        <v>0</v>
      </c>
      <c r="J34" s="431">
        <f>IFERROR(VLOOKUP(CONCATENATE($F$4,J$27,$F34),CSVInputFromCMR!$C:$HZ,MATCH("LCR",CSVInputFromCMR!$C$1:$HZ$1,0),FALSE),0)</f>
        <v>0</v>
      </c>
      <c r="K34" s="439">
        <f>IFERROR(J34/J$40,0)</f>
        <v>0</v>
      </c>
      <c r="L34" s="441">
        <f>IFERROR(VLOOKUP(CONCATENATE($F$4,L$27,$F34),CSVInputFromCMR!$C:$HZ,MATCH("LCR",CSVInputFromCMR!$C$1:$HZ$1,0),FALSE),0)</f>
        <v>0</v>
      </c>
      <c r="M34" s="435">
        <f>IFERROR(L34/L$40,0)</f>
        <v>0</v>
      </c>
      <c r="N34" s="431">
        <f>IFERROR(VLOOKUP(CONCATENATE($F$4,N$27,$F34),CSVInputFromCMR!$C:$HZ,MATCH("LCR",CSVInputFromCMR!$C$1:$HZ$1,0),FALSE),0)</f>
        <v>0</v>
      </c>
      <c r="O34" s="437">
        <f>IFERROR(N34/N$40,0)</f>
        <v>0</v>
      </c>
    </row>
    <row r="35" spans="6:18" ht="17.100000000000001" customHeight="1">
      <c r="F35" s="444"/>
      <c r="G35" s="450"/>
      <c r="H35" s="442"/>
      <c r="I35" s="434"/>
      <c r="J35" s="432"/>
      <c r="K35" s="440">
        <f>IFERROR(J35/J$40,0)</f>
        <v>0</v>
      </c>
      <c r="L35" s="442"/>
      <c r="M35" s="436"/>
      <c r="N35" s="432"/>
      <c r="O35" s="438"/>
    </row>
    <row r="36" spans="6:18" ht="24.95" customHeight="1">
      <c r="F36" s="90">
        <v>5</v>
      </c>
      <c r="G36" s="91" t="s">
        <v>746</v>
      </c>
      <c r="H36" s="352">
        <f>IFERROR(VLOOKUP(CONCATENATE($F$4,H$27,$F36),CSVInputFromCMR!$C:$HZ,MATCH("LCR",CSVInputFromCMR!$C$1:$HZ$1,0),FALSE),0)</f>
        <v>0</v>
      </c>
      <c r="I36" s="427"/>
      <c r="J36" s="423"/>
      <c r="K36" s="423"/>
      <c r="L36" s="352">
        <f>IFERROR(VLOOKUP(CONCATENATE($F$4,L$27,$F36),CSVInputFromCMR!$C:$HZ,MATCH("LCR",CSVInputFromCMR!$C$1:$HZ$1,0),FALSE),0)</f>
        <v>0</v>
      </c>
      <c r="M36" s="423"/>
      <c r="N36" s="423"/>
      <c r="O36" s="424"/>
    </row>
    <row r="37" spans="6:18" ht="24.95" customHeight="1">
      <c r="F37" s="90">
        <v>6</v>
      </c>
      <c r="G37" s="92" t="s">
        <v>747</v>
      </c>
      <c r="H37" s="352">
        <f>IFERROR(VLOOKUP(CONCATENATE($F$4,H$27,$F37),CSVInputFromCMR!$C:$HZ,MATCH("LCR",CSVInputFromCMR!$C$1:$HZ$1,0),FALSE),0)</f>
        <v>0</v>
      </c>
      <c r="I37" s="428"/>
      <c r="J37" s="425"/>
      <c r="K37" s="425"/>
      <c r="L37" s="352">
        <f>IFERROR(VLOOKUP(CONCATENATE($F$4,L$27,$F37),CSVInputFromCMR!$C:$HZ,MATCH("LCR",CSVInputFromCMR!$C$1:$HZ$1,0),FALSE),0)</f>
        <v>0</v>
      </c>
      <c r="M37" s="425"/>
      <c r="N37" s="425"/>
      <c r="O37" s="426"/>
    </row>
    <row r="38" spans="6:18" ht="24.95" customHeight="1">
      <c r="F38" s="247">
        <v>7</v>
      </c>
      <c r="G38" s="89" t="s">
        <v>748</v>
      </c>
      <c r="H38" s="353">
        <f>IFERROR(VLOOKUP(CONCATENATE($F$4,H$27,$F38),CSVInputFromCMR!$C:$HZ,MATCH("LCR",CSVInputFromCMR!$C$1:$HZ$1,0),FALSE),0)</f>
        <v>0</v>
      </c>
      <c r="I38" s="329">
        <f>IFERROR(H38/H$40,0)</f>
        <v>0</v>
      </c>
      <c r="J38" s="353">
        <f>IFERROR(VLOOKUP(CONCATENATE($F$4,J$27,$F38),CSVInputFromCMR!$C:$HZ,MATCH("LCR",CSVInputFromCMR!$C$1:$HZ$1,0),FALSE),0)</f>
        <v>0</v>
      </c>
      <c r="K38" s="329">
        <f>IFERROR(J38/J$40,0)</f>
        <v>0</v>
      </c>
      <c r="L38" s="356">
        <f>IFERROR(VLOOKUP(CONCATENATE($F$4,L$27,$F38),CSVInputFromCMR!$C:$HZ,MATCH("LCR",CSVInputFromCMR!$C$1:$HZ$1,0),FALSE),0)</f>
        <v>0</v>
      </c>
      <c r="M38" s="329">
        <f>IFERROR(L38/L$40,0)</f>
        <v>0</v>
      </c>
      <c r="N38" s="353">
        <f>IFERROR(VLOOKUP(CONCATENATE($F$4,N$27,$F38),CSVInputFromCMR!$C:$HZ,MATCH("LCR",CSVInputFromCMR!$C$1:$HZ$1,0),FALSE),0)</f>
        <v>0</v>
      </c>
      <c r="O38" s="332">
        <f>IFERROR(N38/N$40,0)</f>
        <v>0</v>
      </c>
    </row>
    <row r="39" spans="6:18" ht="24.95" customHeight="1">
      <c r="F39" s="90">
        <v>8</v>
      </c>
      <c r="G39" s="246" t="s">
        <v>749</v>
      </c>
      <c r="H39" s="354">
        <f>IFERROR(VLOOKUP(CONCATENATE($F$4,H$27,$F39),CSVInputFromCMR!$C:$HZ,MATCH("LCR",CSVInputFromCMR!$C$1:$HZ$1,0),FALSE),0)</f>
        <v>0</v>
      </c>
      <c r="I39" s="330">
        <f>IFERROR(H39/H$40,0)</f>
        <v>0</v>
      </c>
      <c r="J39" s="354">
        <f>IFERROR(VLOOKUP(CONCATENATE($F$4,J$27,$F39),CSVInputFromCMR!$C:$HZ,MATCH("LCR",CSVInputFromCMR!$C$1:$HZ$1,0),FALSE),0)</f>
        <v>0</v>
      </c>
      <c r="K39" s="330">
        <f>IFERROR(J39/J$40,0)</f>
        <v>0</v>
      </c>
      <c r="L39" s="354">
        <f>IFERROR(VLOOKUP(CONCATENATE($F$4,L$27,$F39),CSVInputFromCMR!$C:$HZ,MATCH("LCR",CSVInputFromCMR!$C$1:$HZ$1,0),FALSE),0)</f>
        <v>0</v>
      </c>
      <c r="M39" s="330">
        <f>IFERROR(L39/L$40,0)</f>
        <v>0</v>
      </c>
      <c r="N39" s="354">
        <f>IFERROR(VLOOKUP(CONCATENATE($F$4,N$27,$F39),CSVInputFromCMR!$C:$HZ,MATCH("LCR",CSVInputFromCMR!$C$1:$HZ$1,0),FALSE),0)</f>
        <v>0</v>
      </c>
      <c r="O39" s="333">
        <f>IFERROR(N39/N$40,0)</f>
        <v>0</v>
      </c>
    </row>
    <row r="40" spans="6:18" ht="24.95" customHeight="1">
      <c r="F40" s="93">
        <v>9</v>
      </c>
      <c r="G40" s="246" t="s">
        <v>750</v>
      </c>
      <c r="H40" s="302">
        <f t="shared" ref="H40:K40" si="0">IFERROR(H29+H34+H38+H39,0)</f>
        <v>0</v>
      </c>
      <c r="I40" s="331">
        <f t="shared" si="0"/>
        <v>0</v>
      </c>
      <c r="J40" s="303">
        <f t="shared" si="0"/>
        <v>0</v>
      </c>
      <c r="K40" s="331">
        <f t="shared" si="0"/>
        <v>0</v>
      </c>
      <c r="L40" s="302">
        <f>IFERROR(L29+L34+L38+L39,0)</f>
        <v>0</v>
      </c>
      <c r="M40" s="331">
        <f t="shared" ref="M40:O40" si="1">IFERROR(M29+M34+M38+M39,0)</f>
        <v>0</v>
      </c>
      <c r="N40" s="302">
        <f t="shared" si="1"/>
        <v>0</v>
      </c>
      <c r="O40" s="334">
        <f t="shared" si="1"/>
        <v>0</v>
      </c>
    </row>
    <row r="41" spans="6:18" ht="32.1" customHeight="1">
      <c r="F41" s="93">
        <v>10</v>
      </c>
      <c r="G41" s="274" t="s">
        <v>751</v>
      </c>
      <c r="H41" s="355">
        <f>IFERROR(VLOOKUP(CONCATENATE($F$4,H$27,$F41),CSVInputFromCMR!$C:$HZ,MATCH("LCR",CSVInputFromCMR!$C$1:$HZ$1,0),FALSE),0)</f>
        <v>0</v>
      </c>
      <c r="I41" s="427"/>
      <c r="J41" s="423"/>
      <c r="K41" s="423"/>
      <c r="L41" s="355">
        <f>IFERROR(VLOOKUP(CONCATENATE($F$4,L$27,$F41),CSVInputFromCMR!$C:$HZ,MATCH("LCR",CSVInputFromCMR!$C$1:$HZ$1,0),FALSE),0)</f>
        <v>0</v>
      </c>
      <c r="M41" s="423"/>
      <c r="N41" s="423"/>
      <c r="O41" s="424"/>
    </row>
    <row r="42" spans="6:18" ht="24" customHeight="1">
      <c r="F42" s="82">
        <v>11</v>
      </c>
      <c r="G42" s="83" t="s">
        <v>752</v>
      </c>
      <c r="H42" s="328">
        <f>IFERROR(H40+H41,0)</f>
        <v>0</v>
      </c>
      <c r="I42" s="428"/>
      <c r="J42" s="425"/>
      <c r="K42" s="425"/>
      <c r="L42" s="328">
        <f>IFERROR(L40+L41,0)</f>
        <v>0</v>
      </c>
      <c r="M42" s="425"/>
      <c r="N42" s="425"/>
      <c r="O42" s="426"/>
    </row>
    <row r="44" spans="6:18" ht="15.75">
      <c r="F44" s="7" t="s">
        <v>753</v>
      </c>
    </row>
    <row r="45" spans="6:18" ht="5.25" customHeight="1"/>
    <row r="46" spans="6:18" ht="20.25" customHeight="1">
      <c r="F46" s="84"/>
      <c r="G46" s="85"/>
      <c r="H46" s="85"/>
      <c r="I46" s="86"/>
    </row>
    <row r="47" spans="6:18" ht="30.75" customHeight="1">
      <c r="F47" s="87"/>
      <c r="G47" s="447" t="s">
        <v>754</v>
      </c>
      <c r="H47" s="447"/>
      <c r="I47" s="448"/>
      <c r="P47" t="s">
        <v>1018</v>
      </c>
      <c r="Q47">
        <f>IFERROR(VLOOKUP(CONCATENATE($F$4&amp;0),CSVInputFromCMR!$C:$HZ,MATCH("LCR",CSVInputFromCMR!$C$1:$HZ$1,0),FALSE),0)</f>
        <v>0</v>
      </c>
      <c r="R47">
        <f>IFERROR(VLOOKUP(CONCATENATE($F$4&amp;0),CSVInputFromCMR!$C:$HZ,MATCH("LCR",CSVInputFromCMR!$C$1:$HZ$1,0),FALSE),0)</f>
        <v>0</v>
      </c>
    </row>
    <row r="49" spans="1:19">
      <c r="A49" s="108"/>
      <c r="B49" s="108"/>
      <c r="C49" s="109" t="s">
        <v>776</v>
      </c>
      <c r="D49" s="109" t="s">
        <v>1519</v>
      </c>
      <c r="E49" s="108"/>
      <c r="F49" s="110"/>
      <c r="G49" s="109"/>
      <c r="H49" s="108"/>
      <c r="I49" s="111"/>
      <c r="J49" s="111"/>
      <c r="K49" s="111"/>
      <c r="L49" s="111"/>
      <c r="M49" s="111"/>
      <c r="N49" s="111"/>
      <c r="O49" s="111"/>
      <c r="P49" s="111"/>
      <c r="Q49" s="111"/>
      <c r="R49" s="111"/>
      <c r="S49" s="111"/>
    </row>
    <row r="50" spans="1:19">
      <c r="A50" s="266"/>
      <c r="B50" s="266"/>
      <c r="C50" s="17" t="s">
        <v>31</v>
      </c>
      <c r="D50" s="266"/>
      <c r="E50" s="266"/>
      <c r="F50" s="266"/>
      <c r="G50" s="266"/>
      <c r="H50" s="266"/>
      <c r="I50" s="266"/>
    </row>
    <row r="51" spans="1:19">
      <c r="A51" s="266"/>
      <c r="B51" s="266"/>
      <c r="C51" s="17" t="s">
        <v>1535</v>
      </c>
      <c r="D51" s="266"/>
      <c r="E51" s="266"/>
      <c r="F51" s="266"/>
      <c r="G51" s="266"/>
      <c r="H51" s="266"/>
      <c r="I51" s="266"/>
    </row>
  </sheetData>
  <sheetProtection sheet="1" objects="1" scenarios="1"/>
  <mergeCells count="56">
    <mergeCell ref="C9:D9"/>
    <mergeCell ref="F17:F18"/>
    <mergeCell ref="G17:G18"/>
    <mergeCell ref="I17:I18"/>
    <mergeCell ref="F7:K8"/>
    <mergeCell ref="C15:D16"/>
    <mergeCell ref="C18:D19"/>
    <mergeCell ref="H17:H18"/>
    <mergeCell ref="F4:G5"/>
    <mergeCell ref="I12:I13"/>
    <mergeCell ref="G12:G13"/>
    <mergeCell ref="G15:G16"/>
    <mergeCell ref="F15:F16"/>
    <mergeCell ref="F12:F13"/>
    <mergeCell ref="H15:H16"/>
    <mergeCell ref="I15:I16"/>
    <mergeCell ref="H12:H13"/>
    <mergeCell ref="C21:D22"/>
    <mergeCell ref="C23:D24"/>
    <mergeCell ref="L23:O24"/>
    <mergeCell ref="L25:M25"/>
    <mergeCell ref="N25:O25"/>
    <mergeCell ref="H25:I25"/>
    <mergeCell ref="J25:K25"/>
    <mergeCell ref="H23:K24"/>
    <mergeCell ref="F25:G25"/>
    <mergeCell ref="F23:G24"/>
    <mergeCell ref="G47:I47"/>
    <mergeCell ref="J29:J30"/>
    <mergeCell ref="H29:H30"/>
    <mergeCell ref="G34:G35"/>
    <mergeCell ref="G29:G30"/>
    <mergeCell ref="I29:I30"/>
    <mergeCell ref="H34:H35"/>
    <mergeCell ref="I31:K32"/>
    <mergeCell ref="B23:B24"/>
    <mergeCell ref="J34:J35"/>
    <mergeCell ref="I34:I35"/>
    <mergeCell ref="M34:M35"/>
    <mergeCell ref="O34:O35"/>
    <mergeCell ref="K34:K35"/>
    <mergeCell ref="L34:L35"/>
    <mergeCell ref="N34:N35"/>
    <mergeCell ref="F34:F35"/>
    <mergeCell ref="F29:F30"/>
    <mergeCell ref="L29:L30"/>
    <mergeCell ref="K29:K30"/>
    <mergeCell ref="M29:M30"/>
    <mergeCell ref="N29:N30"/>
    <mergeCell ref="O29:O30"/>
    <mergeCell ref="F26:G26"/>
    <mergeCell ref="M31:O32"/>
    <mergeCell ref="I36:K37"/>
    <mergeCell ref="M36:O37"/>
    <mergeCell ref="I41:K42"/>
    <mergeCell ref="M41:O42"/>
  </mergeCells>
  <conditionalFormatting sqref="H31:H32 L31:L32 H36:H39 L36:L39">
    <cfRule type="cellIs" dxfId="77" priority="20" operator="lessThan">
      <formula>0</formula>
    </cfRule>
  </conditionalFormatting>
  <conditionalFormatting sqref="H29 H34 L29 L34">
    <cfRule type="expression" dxfId="76" priority="6">
      <formula>H29&gt;H31+H32</formula>
    </cfRule>
  </conditionalFormatting>
  <conditionalFormatting sqref="H15">
    <cfRule type="expression" dxfId="75" priority="1">
      <formula>H15&lt;&gt;H42</formula>
    </cfRule>
  </conditionalFormatting>
  <conditionalFormatting sqref="I15">
    <cfRule type="expression" dxfId="74" priority="3">
      <formula>I15&lt;&gt;L42</formula>
    </cfRule>
  </conditionalFormatting>
  <conditionalFormatting sqref="J29 J34 J38:J39 N29 N34 N38:N39">
    <cfRule type="expression" dxfId="73" priority="76">
      <formula>J29&gt;H29</formula>
    </cfRule>
  </conditionalFormatting>
  <conditionalFormatting sqref="N29 N34 N38:N39">
    <cfRule type="expression" dxfId="72" priority="80">
      <formula>N29&lt;J29</formula>
    </cfRule>
  </conditionalFormatting>
  <conditionalFormatting sqref="H41 L41">
    <cfRule type="expression" dxfId="71" priority="73">
      <formula>AND(H41&gt;0,H41&lt;&gt;"")</formula>
    </cfRule>
  </conditionalFormatting>
  <conditionalFormatting sqref="H42 L42">
    <cfRule type="expression" dxfId="70" priority="7">
      <formula>H42&lt;&gt;J40</formula>
    </cfRule>
  </conditionalFormatting>
  <conditionalFormatting sqref="L38:L39">
    <cfRule type="expression" dxfId="69" priority="15">
      <formula>L38&lt;H38</formula>
    </cfRule>
  </conditionalFormatting>
  <conditionalFormatting sqref="I15 I19">
    <cfRule type="expression" dxfId="68" priority="4">
      <formula>I15&lt;H15</formula>
    </cfRule>
  </conditionalFormatting>
  <dataValidations xWindow="647" yWindow="813" count="48">
    <dataValidation type="custom" allowBlank="1" showInputMessage="1" showErrorMessage="1" errorTitle="v: if &lt;&gt; C11" error="Must be equal to C11" prompt="v: if &lt;&gt; C11" sqref="H15:H16">
      <formula1>H15=H42</formula1>
    </dataValidation>
    <dataValidation type="custom" allowBlank="1" showInputMessage="1" showErrorMessage="1" errorTitle="v: if &lt;&gt; G11" error="Must be equal to G11" prompt="v: if &lt;&gt; G11_x000a_w: if Ultimate &lt; One Year" sqref="I15:I16">
      <formula1>I15=L42</formula1>
    </dataValidation>
    <dataValidation type="custom" allowBlank="1" showInputMessage="1" showErrorMessage="1" errorTitle="v: if C1 &gt; (C2 + C3)" error="C1 must be less than or equal to C2 + C3" prompt="v: if C1 &gt; (C2 + C3)_x000a_w: if Active &amp; C1 = (C2 + C3)_x000a_" sqref="H29:H30">
      <formula1>H29&lt;=(H31+H32)</formula1>
    </dataValidation>
    <dataValidation allowBlank="1" showInputMessage="1" showErrorMessage="1" prompt="+ve w: if -ve" sqref="H31:H32 H36:H39 L36:L37 L31:L32"/>
    <dataValidation type="custom" allowBlank="1" showInputMessage="1" showErrorMessage="1" errorTitle="v: if C4 &gt; (C5 + C6)" error="C4 must be less than or equal to C5 + C6" prompt="v: if C4 &gt; (C5 + C6)_x000a_w: if Active &amp; C4 = (C5 + C6)" sqref="H34:H35">
      <formula1>H34&lt;=(H36+H37)</formula1>
    </dataValidation>
    <dataValidation type="custom" allowBlank="1" showInputMessage="1" showErrorMessage="1" errorTitle="v: if &lt;&gt; C9" error="C11 must be equal to E9" prompt="C9 + C10_x000a_v: if &lt;&gt; E9" sqref="H42">
      <formula1>H42=J40</formula1>
    </dataValidation>
    <dataValidation allowBlank="1" showInputMessage="1" showErrorMessage="1" prompt="C1 / C9 %" sqref="I29:I30"/>
    <dataValidation allowBlank="1" showInputMessage="1" showErrorMessage="1" prompt="C4 / C9 %" sqref="I34:I35"/>
    <dataValidation allowBlank="1" showInputMessage="1" showErrorMessage="1" prompt="D1 + D4 + D7 + D8" sqref="I40"/>
    <dataValidation allowBlank="1" showInputMessage="1" showErrorMessage="1" prompt="C8 / C9 %" sqref="I39"/>
    <dataValidation allowBlank="1" showInputMessage="1" showErrorMessage="1" prompt="C7 / C9 %" sqref="I38"/>
    <dataValidation allowBlank="1" showInputMessage="1" showErrorMessage="1" prompt="w: if E1 &gt; C1" sqref="J29:J30"/>
    <dataValidation allowBlank="1" showInputMessage="1" showErrorMessage="1" prompt="w: if E4 &gt; C4" sqref="J34:J35"/>
    <dataValidation allowBlank="1" showInputMessage="1" showErrorMessage="1" prompt="E1 + E4 + E7 + E8" sqref="J40"/>
    <dataValidation allowBlank="1" showInputMessage="1" showErrorMessage="1" prompt="w: if E8 &gt; C8" sqref="J39"/>
    <dataValidation allowBlank="1" showInputMessage="1" showErrorMessage="1" prompt="w: if E7 &gt; C7" sqref="J38"/>
    <dataValidation allowBlank="1" showInputMessage="1" showErrorMessage="1" prompt="E4 / E9 %" sqref="K34:K35"/>
    <dataValidation allowBlank="1" showInputMessage="1" showErrorMessage="1" prompt="E7 / E9 %" sqref="K38"/>
    <dataValidation allowBlank="1" showInputMessage="1" showErrorMessage="1" prompt="E8 / E9 %" sqref="K39"/>
    <dataValidation allowBlank="1" showInputMessage="1" showErrorMessage="1" prompt="F1 + F4 + F7 + F8" sqref="K40"/>
    <dataValidation allowBlank="1" showInputMessage="1" showErrorMessage="1" prompt="C1 + C4 + C7 + C8" sqref="H40"/>
    <dataValidation type="custom" allowBlank="1" showInputMessage="1" showErrorMessage="1" errorTitle="v: if G1 &gt; (G2 + G3)" error="G1 must be less than or equal to G2 + G3" prompt="v: if G1 &gt; (G2 + G3)_x000a_w: if Active &amp; G1 = (G2 + G3)_x000a_" sqref="L29:L30">
      <formula1>L29&lt;=(L31+L32)</formula1>
    </dataValidation>
    <dataValidation type="custom" allowBlank="1" showInputMessage="1" showErrorMessage="1" errorTitle="v: if C4 &gt; (C5 + C6)" error="C4 must be less than or equal to C5 + C6" prompt="v: if G4 &gt; (G5 + G6)_x000a_w: if Active &amp; G4 = (G5 + G6)" sqref="L34:L35">
      <formula1>L34&lt;=(L36+L37)</formula1>
    </dataValidation>
    <dataValidation allowBlank="1" showInputMessage="1" showErrorMessage="1" prompt="G1 + G4 + G7 + G8" sqref="L40"/>
    <dataValidation type="custom" allowBlank="1" showInputMessage="1" showErrorMessage="1" errorTitle="v: if &lt;&gt; I9" error="G11 must be equal to I9" prompt="G9 + G10_x000a_v: if &lt;&gt; I9" sqref="L42">
      <formula1>L42=N40</formula1>
    </dataValidation>
    <dataValidation allowBlank="1" showInputMessage="1" showErrorMessage="1" prompt="G1 / G9 %" sqref="M29:M30"/>
    <dataValidation allowBlank="1" showInputMessage="1" showErrorMessage="1" prompt="G4 / G9 %" sqref="M34:M35"/>
    <dataValidation allowBlank="1" showInputMessage="1" showErrorMessage="1" prompt="G7 / G9 %" sqref="M38"/>
    <dataValidation allowBlank="1" showInputMessage="1" showErrorMessage="1" prompt="G8 / G9 %" sqref="M39"/>
    <dataValidation allowBlank="1" showInputMessage="1" showErrorMessage="1" prompt="H1 + H4 + H7 + H8" sqref="M40"/>
    <dataValidation allowBlank="1" showInputMessage="1" showErrorMessage="1" prompt="w: if I1 &gt; G1_x000a_w: if I1 &lt; E1" sqref="N29:N30"/>
    <dataValidation allowBlank="1" showInputMessage="1" showErrorMessage="1" prompt="w: if I4 &gt; G4_x000a_w: if I4 &lt; E4" sqref="N34:N35"/>
    <dataValidation allowBlank="1" showInputMessage="1" showErrorMessage="1" prompt="w: if I7 &gt; G7_x000a_w: if I7 &lt; E7" sqref="N38"/>
    <dataValidation allowBlank="1" showInputMessage="1" showErrorMessage="1" prompt="w: if I8 &gt; G8_x000a_w: if I8 &lt; E8" sqref="N39"/>
    <dataValidation allowBlank="1" showInputMessage="1" showErrorMessage="1" prompt="I1 + I4 + I7 + I8" sqref="N40"/>
    <dataValidation allowBlank="1" showInputMessage="1" showErrorMessage="1" prompt="I1 / I9 %" sqref="O29:O30"/>
    <dataValidation allowBlank="1" showInputMessage="1" showErrorMessage="1" prompt="I4 / I9 %" sqref="O34:O35"/>
    <dataValidation allowBlank="1" showInputMessage="1" showErrorMessage="1" prompt="I7 / I9 %" sqref="O38"/>
    <dataValidation allowBlank="1" showInputMessage="1" showErrorMessage="1" prompt="I8 / I9 %" sqref="O39"/>
    <dataValidation allowBlank="1" showInputMessage="1" showErrorMessage="1" prompt="J1 + J4 + J7 + J8" sqref="O40"/>
    <dataValidation allowBlank="1" showInputMessage="1" showErrorMessage="1" prompt="A1 + A3" sqref="H20"/>
    <dataValidation allowBlank="1" showInputMessage="1" showErrorMessage="1" prompt="B1 + B2 + B3" sqref="I20"/>
    <dataValidation allowBlank="1" showInputMessage="1" showErrorMessage="1" prompt="+ve w: if -ve_x000a_w: if G7 &lt; C7" sqref="L38"/>
    <dataValidation allowBlank="1" showInputMessage="1" showErrorMessage="1" prompt="+ve w: if -ve_x000a_w: if G8 &lt; C8" sqref="L39"/>
    <dataValidation operator="equal" allowBlank="1" showInputMessage="1" showErrorMessage="1" sqref="H17"/>
    <dataValidation allowBlank="1" showInputMessage="1" showErrorMessage="1" prompt="(1 d.p.)" sqref="I17:I18"/>
    <dataValidation allowBlank="1" showInputMessage="1" showErrorMessage="1" prompt="-ve w: if +ve" sqref="H41 L41"/>
    <dataValidation allowBlank="1" showInputMessage="1" showErrorMessage="1" prompt="E1 / E9 %" sqref="K29:K30"/>
  </dataValidations>
  <hyperlinks>
    <hyperlink ref="C9:D9" location="'010'!A1" display="010 Control Page"/>
    <hyperlink ref="C17" location="'311'!A1" display="311 Claims Distributions"/>
    <hyperlink ref="C18:D19" location="'312'!A1" display="'312'!A1"/>
    <hyperlink ref="C20" location="'313'!A1" display="313 Financial Information"/>
    <hyperlink ref="C21:D22" location="'314'!A1" display="'314'!A1"/>
    <hyperlink ref="C14" location="'309'!A1" display="309 LCR Summary"/>
    <hyperlink ref="C13" location="'012'!A1" display="012 LCR Syndicate Type"/>
    <hyperlink ref="C15:D16" location="'310'!A1" display="'310'!A1"/>
  </hyperlinks>
  <pageMargins left="0.70866141732283472" right="0.70866141732283472" top="0.74803149606299213" bottom="0.74803149606299213" header="0.31496062992125984" footer="0.31496062992125984"/>
  <pageSetup paperSize="9" scale="56" orientation="landscape" verticalDpi="0" r:id="rId1"/>
  <ignoredErrors>
    <ignoredError sqref="J33 I30:J30 I35:K35 I31 K33:O33 I38:I39 M30:O30 K29 I33 H40:L40 M35:O35 I29 I34 K34 K38:K39 M38:M39 M29 O29 M34 O34 O38:O39" formula="1"/>
    <ignoredError sqref="H15:I16 H19:I19 I17 H29:H32 H34:H39 H41 L35 L41" unlockedFormula="1"/>
    <ignoredError sqref="J29 J34 J38:J39 L32 L31 L38:L39 L34 L36:L37 N29 N34 N38:N39 L29"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9" r:id="rId4" name="Check Box 3">
              <controlPr defaultSize="0" autoFill="0" autoLine="0" autoPict="0">
                <anchor moveWithCells="1">
                  <from>
                    <xdr:col>8</xdr:col>
                    <xdr:colOff>733425</xdr:colOff>
                    <xdr:row>46</xdr:row>
                    <xdr:rowOff>190500</xdr:rowOff>
                  </from>
                  <to>
                    <xdr:col>8</xdr:col>
                    <xdr:colOff>904875</xdr:colOff>
                    <xdr:row>46</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E1D815D4-6FE8-4EFC-9690-702CEAAC4C9F}">
            <xm:f>AND('012'!$L$17=TRUE,H29=H31+H32,H29&lt;&gt;0,H31&lt;&gt;0,H32&lt;&gt;0)</xm:f>
            <x14:dxf>
              <font>
                <color theme="0"/>
              </font>
              <fill>
                <patternFill>
                  <bgColor rgb="FFDC4A10"/>
                </patternFill>
              </fill>
            </x14:dxf>
          </x14:cfRule>
          <xm:sqref>H29 H34 L29 L34</xm:sqref>
        </x14:conditionalFormatting>
        <x14:conditionalFormatting xmlns:xm="http://schemas.microsoft.com/office/excel/2006/main">
          <x14:cfRule type="expression" priority="5" id="{1615518C-8904-453B-9971-064AFAECB289}">
            <xm:f>OR(AND('012'!$L$31=TRUE,H19=0),AND('012'!$L$32=TRUE,H19&lt;&gt;0))</xm:f>
            <x14:dxf>
              <font>
                <color theme="0"/>
              </font>
              <fill>
                <patternFill>
                  <bgColor rgb="FFC00000"/>
                </patternFill>
              </fill>
            </x14:dxf>
          </x14:cfRule>
          <xm:sqref>H19:I19</xm:sqref>
        </x14:conditionalFormatting>
        <x14:conditionalFormatting xmlns:xm="http://schemas.microsoft.com/office/excel/2006/main">
          <x14:cfRule type="expression" priority="83" id="{F38E56F8-2CD7-466B-B9C3-56F0C9C2E731}">
            <xm:f>AND('012'!$L$18=TRUE,OR($H$31&lt;&gt;0,$L$31&lt;&gt;0),$R$47=FALSE)</xm:f>
            <x14:dxf>
              <fill>
                <patternFill>
                  <bgColor rgb="FFDC4A10"/>
                </patternFill>
              </fill>
            </x14:dxf>
          </x14:cfRule>
          <xm:sqref>G47:I47</xm:sqref>
        </x14:conditionalFormatting>
      </x14:conditionalFormattings>
    </ext>
    <ext xmlns:x14="http://schemas.microsoft.com/office/spreadsheetml/2009/9/main" uri="{CCE6A557-97BC-4b89-ADB6-D9C93CAAB3DF}">
      <x14:dataValidations xmlns:xm="http://schemas.microsoft.com/office/excel/2006/main" xWindow="647" yWindow="813" count="2">
        <x14:dataValidation type="custom" allowBlank="1" showInputMessage="1" showErrorMessage="1" errorTitle="v: if &lt;&gt; 0 when NSL = 'No'" error="Must be zero if new syndicate loading is 'No' on form 012" prompt="v: if &lt;&gt; 0 when NSL = &quot;No&quot; form 012">
          <x14:formula1>
            <xm:f>AND(H19=0,'012'!$L$32=TRUE)</xm:f>
          </x14:formula1>
          <xm:sqref>H19</xm:sqref>
        </x14:dataValidation>
        <x14:dataValidation type="custom" allowBlank="1" showInputMessage="1" showErrorMessage="1" errorTitle="v: if &lt;&gt; 0 when NSL = 'No'" error="Must be zero if new syndicate loading is 'No' on form 012" prompt="v: if &lt;&gt; 0 when NSL = &quot;No&quot;  form 012_x000a_w: if Ultimate &lt; One Year">
          <x14:formula1>
            <xm:f>AND(I19=0,'012'!$L$32=TRUE)</xm:f>
          </x14:formula1>
          <xm:sqref>I19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77111117893"/>
    <pageSetUpPr fitToPage="1"/>
  </sheetPr>
  <dimension ref="A1:P28"/>
  <sheetViews>
    <sheetView showGridLines="0" showRowColHeaders="0" zoomScale="85" zoomScaleNormal="85" workbookViewId="0"/>
  </sheetViews>
  <sheetFormatPr defaultRowHeight="15"/>
  <cols>
    <col min="1" max="1" width="1" customWidth="1"/>
    <col min="2" max="2" width="4.7109375" customWidth="1"/>
    <col min="3" max="3" width="15.7109375" customWidth="1"/>
    <col min="4" max="4" width="13.140625" customWidth="1"/>
    <col min="5" max="6" width="3.28515625" customWidth="1"/>
    <col min="7" max="7" width="41.28515625" customWidth="1"/>
    <col min="8" max="13" width="15.7109375" customWidth="1"/>
    <col min="14" max="14" width="16.140625" customWidth="1"/>
    <col min="15" max="15" width="15.7109375" customWidth="1"/>
  </cols>
  <sheetData>
    <row r="1" spans="2:15" ht="60.95" customHeight="1">
      <c r="B1" s="1"/>
      <c r="C1" s="1"/>
      <c r="D1" s="1"/>
      <c r="E1" s="1"/>
      <c r="F1" s="1"/>
      <c r="G1" s="1"/>
      <c r="H1" s="1"/>
      <c r="I1" s="1"/>
      <c r="J1" s="1"/>
      <c r="K1" s="1"/>
      <c r="L1" s="1"/>
      <c r="M1" s="1"/>
      <c r="N1" s="1"/>
      <c r="O1" s="1"/>
    </row>
    <row r="2" spans="2:15" ht="9" customHeight="1"/>
    <row r="3" spans="2:15" ht="29.25" customHeight="1">
      <c r="B3" s="2"/>
      <c r="C3" s="4" t="s">
        <v>0</v>
      </c>
      <c r="D3" s="2"/>
      <c r="E3" s="2"/>
      <c r="F3" s="2"/>
      <c r="G3" s="2"/>
      <c r="H3" s="2"/>
      <c r="I3" s="9"/>
      <c r="J3" s="9"/>
      <c r="K3" s="2"/>
      <c r="L3" s="2"/>
      <c r="M3" s="2"/>
      <c r="N3" s="2"/>
      <c r="O3" s="9" t="s">
        <v>3</v>
      </c>
    </row>
    <row r="4" spans="2:15" ht="15" customHeight="1">
      <c r="F4" s="412" t="s">
        <v>757</v>
      </c>
      <c r="G4" s="412"/>
      <c r="H4" s="412"/>
    </row>
    <row r="5" spans="2:15" ht="15.75" customHeight="1">
      <c r="C5" s="7" t="s">
        <v>1</v>
      </c>
      <c r="D5" s="8" t="str">
        <f>SyndicateNumber</f>
        <v/>
      </c>
      <c r="F5" s="412"/>
      <c r="G5" s="412"/>
      <c r="H5" s="412"/>
    </row>
    <row r="6" spans="2:15">
      <c r="G6" s="13"/>
    </row>
    <row r="7" spans="2:15" ht="15.75" customHeight="1">
      <c r="C7" s="7" t="s">
        <v>2</v>
      </c>
      <c r="D7" s="8">
        <f ca="1">ModellingYear</f>
        <v>2018</v>
      </c>
      <c r="F7" s="489" t="s">
        <v>758</v>
      </c>
      <c r="G7" s="489"/>
      <c r="H7" s="489"/>
      <c r="I7" s="489"/>
      <c r="J7" s="489"/>
      <c r="K7" s="489"/>
    </row>
    <row r="8" spans="2:15" ht="9.75" customHeight="1">
      <c r="F8" s="489"/>
      <c r="G8" s="489"/>
      <c r="H8" s="489"/>
      <c r="I8" s="489"/>
      <c r="J8" s="489"/>
      <c r="K8" s="489"/>
    </row>
    <row r="9" spans="2:15" ht="15.95" customHeight="1">
      <c r="B9" s="112"/>
      <c r="C9" s="390" t="s">
        <v>4</v>
      </c>
      <c r="D9" s="391"/>
      <c r="H9" s="12"/>
    </row>
    <row r="10" spans="2:15" ht="15.95" customHeight="1">
      <c r="B10" s="112"/>
      <c r="C10" s="11" t="s">
        <v>5</v>
      </c>
      <c r="D10" s="113"/>
    </row>
    <row r="11" spans="2:15" ht="19.5" customHeight="1">
      <c r="B11" s="112"/>
      <c r="C11" s="11" t="s">
        <v>6</v>
      </c>
      <c r="D11" s="113"/>
      <c r="F11" s="98"/>
      <c r="G11" s="99"/>
      <c r="H11" s="507" t="s">
        <v>768</v>
      </c>
      <c r="I11" s="508"/>
      <c r="J11" s="508"/>
      <c r="K11" s="508"/>
      <c r="L11" s="508"/>
      <c r="M11" s="508"/>
      <c r="N11" s="508"/>
      <c r="O11" s="509"/>
    </row>
    <row r="12" spans="2:15" ht="15.95" customHeight="1">
      <c r="B12" s="112"/>
      <c r="C12" s="11" t="s">
        <v>7</v>
      </c>
      <c r="D12" s="113"/>
      <c r="F12" s="74"/>
      <c r="G12" s="68"/>
      <c r="H12" s="69" t="s">
        <v>760</v>
      </c>
      <c r="I12" s="69" t="s">
        <v>761</v>
      </c>
      <c r="J12" s="69" t="s">
        <v>762</v>
      </c>
      <c r="K12" s="69" t="s">
        <v>763</v>
      </c>
      <c r="L12" s="69" t="s">
        <v>764</v>
      </c>
      <c r="M12" s="69" t="s">
        <v>765</v>
      </c>
      <c r="N12" s="69" t="s">
        <v>766</v>
      </c>
      <c r="O12" s="100" t="s">
        <v>767</v>
      </c>
    </row>
    <row r="13" spans="2:15" ht="15.95" customHeight="1">
      <c r="B13" s="112"/>
      <c r="C13" s="123" t="s">
        <v>8</v>
      </c>
      <c r="D13" s="113"/>
      <c r="F13" s="74"/>
      <c r="G13" s="68"/>
      <c r="H13" s="69" t="s">
        <v>730</v>
      </c>
      <c r="I13" s="69" t="s">
        <v>468</v>
      </c>
      <c r="J13" s="69" t="s">
        <v>742</v>
      </c>
      <c r="K13" s="69" t="s">
        <v>477</v>
      </c>
      <c r="L13" s="69" t="s">
        <v>481</v>
      </c>
      <c r="M13" s="69" t="s">
        <v>486</v>
      </c>
      <c r="N13" s="69" t="s">
        <v>743</v>
      </c>
      <c r="O13" s="100" t="s">
        <v>491</v>
      </c>
    </row>
    <row r="14" spans="2:15" ht="20.100000000000001" customHeight="1">
      <c r="B14" s="114"/>
      <c r="C14" s="57" t="s">
        <v>9</v>
      </c>
      <c r="D14" s="115"/>
      <c r="F14" s="504">
        <v>1</v>
      </c>
      <c r="G14" s="505" t="s">
        <v>759</v>
      </c>
      <c r="H14" s="500">
        <f>IFERROR(VLOOKUP(CONCATENATE($F$4,H$13,$F14),CSVInputFromCMR!$C:$HZ,MATCH("LCR",CSVInputFromCMR!$C$1:$HZ$1,0),FALSE),0)</f>
        <v>0</v>
      </c>
      <c r="I14" s="500">
        <f>IFERROR(VLOOKUP(CONCATENATE($F$4,I$13,$F14),CSVInputFromCMR!$C:$HZ,MATCH("LCR",CSVInputFromCMR!$C$1:$HZ$1,0),FALSE),0)</f>
        <v>0</v>
      </c>
      <c r="J14" s="500">
        <f>IFERROR(VLOOKUP(CONCATENATE($F$4,J$13,$F14),CSVInputFromCMR!$C:$HZ,MATCH("LCR",CSVInputFromCMR!$C$1:$HZ$1,0),FALSE),0)</f>
        <v>0</v>
      </c>
      <c r="K14" s="500">
        <f>IFERROR(VLOOKUP(CONCATENATE($F$4,K$13,$F14),CSVInputFromCMR!$C:$HZ,MATCH("LCR",CSVInputFromCMR!$C$1:$HZ$1,0),FALSE),0)</f>
        <v>0</v>
      </c>
      <c r="L14" s="500">
        <f>IFERROR(VLOOKUP(CONCATENATE($F$4,L$13,$F14),CSVInputFromCMR!$C:$HZ,MATCH("LCR",CSVInputFromCMR!$C$1:$HZ$1,0),FALSE),0)</f>
        <v>0</v>
      </c>
      <c r="M14" s="500">
        <f>IFERROR(VLOOKUP(CONCATENATE($F$4,M$13,$F14),CSVInputFromCMR!$C:$HZ,MATCH("LCR",CSVInputFromCMR!$C$1:$HZ$1,0),FALSE),0)</f>
        <v>0</v>
      </c>
      <c r="N14" s="502">
        <f>IFERROR(OneYearSCR,0)</f>
        <v>0</v>
      </c>
      <c r="O14" s="514">
        <f>IFERROR(VLOOKUP(CONCATENATE($F$4,O$13,$F14),CSVInputFromCMR!$C:$HZ,MATCH("LCR",CSVInputFromCMR!$C$1:$HZ$1,0),FALSE),0)</f>
        <v>0</v>
      </c>
    </row>
    <row r="15" spans="2:15" ht="20.100000000000001" customHeight="1">
      <c r="B15" s="116"/>
      <c r="C15" s="496" t="s">
        <v>770</v>
      </c>
      <c r="D15" s="497"/>
      <c r="F15" s="504"/>
      <c r="G15" s="506"/>
      <c r="H15" s="501"/>
      <c r="I15" s="501"/>
      <c r="J15" s="501"/>
      <c r="K15" s="501"/>
      <c r="L15" s="501"/>
      <c r="M15" s="501"/>
      <c r="N15" s="503"/>
      <c r="O15" s="515"/>
    </row>
    <row r="16" spans="2:15" ht="20.100000000000001" customHeight="1">
      <c r="B16" s="117"/>
      <c r="C16" s="498"/>
      <c r="D16" s="499"/>
      <c r="F16" s="510">
        <v>2</v>
      </c>
      <c r="G16" s="512" t="s">
        <v>769</v>
      </c>
      <c r="H16" s="500">
        <f>IFERROR(VLOOKUP(CONCATENATE($F$4,H$13,$F16),CSVInputFromCMR!$C:$HZ,MATCH("LCR",CSVInputFromCMR!$C$1:$HZ$1,0),FALSE),0)</f>
        <v>0</v>
      </c>
      <c r="I16" s="500">
        <f>IFERROR(VLOOKUP(CONCATENATE($F$4,I$13,$F16),CSVInputFromCMR!$C:$HZ,MATCH("LCR",CSVInputFromCMR!$C$1:$HZ$1,0),FALSE),0)</f>
        <v>0</v>
      </c>
      <c r="J16" s="500">
        <f>IFERROR(VLOOKUP(CONCATENATE($F$4,J$13,$F16),CSVInputFromCMR!$C:$HZ,MATCH("LCR",CSVInputFromCMR!$C$1:$HZ$1,0),FALSE),0)</f>
        <v>0</v>
      </c>
      <c r="K16" s="500">
        <f>IFERROR(VLOOKUP(CONCATENATE($F$4,K$13,$F16),CSVInputFromCMR!$C:$HZ,MATCH("LCR",CSVInputFromCMR!$C$1:$HZ$1,0),FALSE),0)</f>
        <v>0</v>
      </c>
      <c r="L16" s="500">
        <f>IFERROR(VLOOKUP(CONCATENATE($F$4,L$13,$F16),CSVInputFromCMR!$C:$HZ,MATCH("LCR",CSVInputFromCMR!$C$1:$HZ$1,0),FALSE),0)</f>
        <v>0</v>
      </c>
      <c r="M16" s="500">
        <f>IFERROR(VLOOKUP(CONCATENATE($F$4,M$13,$F16),CSVInputFromCMR!$C:$HZ,MATCH("LCR",CSVInputFromCMR!$C$1:$HZ$1,0),FALSE),0)</f>
        <v>0</v>
      </c>
      <c r="N16" s="502">
        <f>IFERROR(UltimateSCR,0)</f>
        <v>0</v>
      </c>
      <c r="O16" s="514">
        <f>IFERROR(VLOOKUP(CONCATENATE($F$4,O$13,$F16),CSVInputFromCMR!$C:$HZ,MATCH("LCR",CSVInputFromCMR!$C$1:$HZ$1,0),FALSE),0)</f>
        <v>0</v>
      </c>
    </row>
    <row r="17" spans="1:16" ht="20.100000000000001" customHeight="1">
      <c r="B17" s="118"/>
      <c r="C17" s="124" t="s">
        <v>10</v>
      </c>
      <c r="D17" s="105"/>
      <c r="F17" s="511"/>
      <c r="G17" s="513"/>
      <c r="H17" s="501"/>
      <c r="I17" s="501"/>
      <c r="J17" s="501"/>
      <c r="K17" s="501"/>
      <c r="L17" s="501"/>
      <c r="M17" s="501"/>
      <c r="N17" s="503"/>
      <c r="O17" s="515"/>
    </row>
    <row r="18" spans="1:16" ht="15.95" customHeight="1">
      <c r="B18" s="119"/>
      <c r="C18" s="490" t="s">
        <v>771</v>
      </c>
      <c r="D18" s="491"/>
      <c r="F18" s="101"/>
      <c r="G18" s="101"/>
      <c r="H18" s="101"/>
      <c r="I18" s="101"/>
    </row>
    <row r="19" spans="1:16" ht="24.95" customHeight="1">
      <c r="B19" s="120"/>
      <c r="C19" s="492"/>
      <c r="D19" s="493"/>
      <c r="F19" s="62"/>
      <c r="G19" s="62"/>
      <c r="H19" s="62"/>
      <c r="I19" s="62"/>
    </row>
    <row r="20" spans="1:16" ht="15.95" customHeight="1">
      <c r="B20" s="118"/>
      <c r="C20" s="124" t="s">
        <v>11</v>
      </c>
      <c r="D20" s="105"/>
      <c r="F20" s="60"/>
      <c r="G20" s="58"/>
      <c r="H20" s="59"/>
      <c r="I20" s="61"/>
    </row>
    <row r="21" spans="1:16" ht="21" customHeight="1">
      <c r="B21" s="119"/>
      <c r="C21" s="453" t="s">
        <v>772</v>
      </c>
      <c r="D21" s="454"/>
      <c r="F21" s="97"/>
      <c r="G21" s="58"/>
      <c r="H21" s="59"/>
      <c r="I21" s="61"/>
      <c r="J21" s="81"/>
      <c r="K21" s="81"/>
      <c r="L21" s="81"/>
      <c r="M21" s="81"/>
      <c r="N21" s="81"/>
      <c r="O21" s="81"/>
    </row>
    <row r="22" spans="1:16" ht="15.95" customHeight="1">
      <c r="B22" s="120"/>
      <c r="C22" s="453"/>
      <c r="D22" s="454"/>
      <c r="F22" s="96"/>
      <c r="G22" s="96"/>
      <c r="H22" s="96"/>
      <c r="I22" s="96"/>
      <c r="J22" s="96"/>
      <c r="K22" s="96"/>
      <c r="L22" s="96"/>
      <c r="M22" s="96"/>
      <c r="N22" s="96"/>
      <c r="O22" s="96"/>
    </row>
    <row r="23" spans="1:16" ht="6" customHeight="1">
      <c r="B23" s="121"/>
      <c r="C23" s="455" t="s">
        <v>773</v>
      </c>
      <c r="D23" s="455"/>
      <c r="F23" s="96"/>
      <c r="G23" s="96"/>
      <c r="H23" s="96"/>
      <c r="I23" s="96"/>
      <c r="J23" s="96"/>
      <c r="K23" s="96"/>
      <c r="L23" s="96"/>
      <c r="M23" s="96"/>
      <c r="N23" s="96"/>
      <c r="O23" s="96"/>
    </row>
    <row r="24" spans="1:16" ht="19.5" customHeight="1">
      <c r="B24" s="122"/>
      <c r="C24" s="455"/>
      <c r="D24" s="455"/>
      <c r="F24" s="96"/>
      <c r="G24" s="96"/>
      <c r="H24" s="96"/>
      <c r="I24" s="96"/>
      <c r="J24" s="96"/>
      <c r="K24" s="96"/>
      <c r="L24" s="96"/>
      <c r="M24" s="96"/>
      <c r="N24" s="96"/>
      <c r="O24" s="96"/>
    </row>
    <row r="25" spans="1:16" ht="15.95" customHeight="1">
      <c r="F25" s="96"/>
      <c r="G25" s="96"/>
      <c r="H25" s="96"/>
      <c r="I25" s="96"/>
      <c r="J25" s="96"/>
      <c r="K25" s="96"/>
      <c r="L25" s="96"/>
      <c r="M25" s="96"/>
      <c r="N25" s="96"/>
      <c r="O25" s="96"/>
    </row>
    <row r="26" spans="1:16" ht="15.95" customHeight="1">
      <c r="A26" s="108"/>
      <c r="B26" s="108"/>
      <c r="C26" s="109" t="s">
        <v>776</v>
      </c>
      <c r="D26" s="109" t="s">
        <v>1519</v>
      </c>
      <c r="E26" s="108"/>
      <c r="F26" s="110"/>
      <c r="G26" s="109"/>
      <c r="H26" s="108"/>
      <c r="I26" s="111"/>
      <c r="J26" s="111"/>
      <c r="K26" s="111"/>
      <c r="L26" s="111"/>
      <c r="M26" s="111"/>
      <c r="N26" s="111"/>
      <c r="O26" s="111"/>
      <c r="P26" s="111"/>
    </row>
    <row r="27" spans="1:16">
      <c r="A27" s="266"/>
      <c r="B27" s="266"/>
      <c r="C27" s="17" t="s">
        <v>31</v>
      </c>
      <c r="D27" s="266"/>
      <c r="E27" s="266"/>
      <c r="F27" s="266"/>
      <c r="G27" s="266"/>
      <c r="H27" s="266"/>
      <c r="I27" s="266"/>
      <c r="J27" s="266"/>
      <c r="K27" s="266"/>
      <c r="L27" s="266"/>
      <c r="M27" s="266"/>
      <c r="N27" s="266"/>
      <c r="O27" s="266"/>
      <c r="P27" s="266"/>
    </row>
    <row r="28" spans="1:16">
      <c r="A28" s="266"/>
      <c r="B28" s="266"/>
      <c r="C28" s="17" t="s">
        <v>1535</v>
      </c>
      <c r="D28" s="266"/>
      <c r="E28" s="266"/>
      <c r="F28" s="266"/>
      <c r="G28" s="266"/>
      <c r="H28" s="266"/>
      <c r="I28" s="266"/>
      <c r="J28" s="266"/>
      <c r="K28" s="266"/>
      <c r="L28" s="266"/>
      <c r="M28" s="266"/>
      <c r="N28" s="266"/>
      <c r="O28" s="266"/>
      <c r="P28" s="266"/>
    </row>
  </sheetData>
  <sheetProtection sheet="1" objects="1" scenarios="1"/>
  <mergeCells count="28">
    <mergeCell ref="C23:D24"/>
    <mergeCell ref="F7:K8"/>
    <mergeCell ref="C9:D9"/>
    <mergeCell ref="F4:H5"/>
    <mergeCell ref="F14:F15"/>
    <mergeCell ref="G14:G15"/>
    <mergeCell ref="H11:O11"/>
    <mergeCell ref="F16:F17"/>
    <mergeCell ref="G16:G17"/>
    <mergeCell ref="H16:H17"/>
    <mergeCell ref="C21:D22"/>
    <mergeCell ref="O16:O17"/>
    <mergeCell ref="O14:O15"/>
    <mergeCell ref="N14:N15"/>
    <mergeCell ref="M14:M15"/>
    <mergeCell ref="L14:L15"/>
    <mergeCell ref="C15:D16"/>
    <mergeCell ref="C18:D19"/>
    <mergeCell ref="M16:M17"/>
    <mergeCell ref="N16:N17"/>
    <mergeCell ref="J14:J15"/>
    <mergeCell ref="I14:I15"/>
    <mergeCell ref="H14:H15"/>
    <mergeCell ref="K14:K15"/>
    <mergeCell ref="I16:I17"/>
    <mergeCell ref="J16:J17"/>
    <mergeCell ref="K16:K17"/>
    <mergeCell ref="L16:L17"/>
  </mergeCells>
  <conditionalFormatting sqref="H14:I17">
    <cfRule type="expression" dxfId="64" priority="2">
      <formula>AND(H14&gt;0,H14&lt;&gt;"")</formula>
    </cfRule>
  </conditionalFormatting>
  <conditionalFormatting sqref="J14:M17 O14:O17">
    <cfRule type="expression" dxfId="63" priority="1">
      <formula>J14&lt;I14</formula>
    </cfRule>
  </conditionalFormatting>
  <conditionalFormatting sqref="K14:M17 O14:O17">
    <cfRule type="cellIs" dxfId="62" priority="3" operator="lessThan">
      <formula>0</formula>
    </cfRule>
  </conditionalFormatting>
  <dataValidations xWindow="1162" yWindow="545" count="14">
    <dataValidation allowBlank="1" showInputMessage="1" showErrorMessage="1" prompt="- ve w: if + ve" sqref="I14:I17 H14:H15"/>
    <dataValidation type="decimal" operator="greaterThanOrEqual" allowBlank="1" showInputMessage="1" showErrorMessage="1" errorTitle="v: if C1 &lt; B1" error="C1 must be greater than or equal to B1" prompt="v: if C1 &lt; B1" sqref="J14:J15">
      <formula1>I14</formula1>
    </dataValidation>
    <dataValidation allowBlank="1" showInputMessage="1" showErrorMessage="1" prompt="- ve w: if + ve_x000a_" sqref="H16:H17"/>
    <dataValidation type="decimal" operator="greaterThanOrEqual" allowBlank="1" showInputMessage="1" showErrorMessage="1" errorTitle="v: if C2 &lt; B2" error="C2 must be greater than or equal to B2" prompt="v: if C2 &lt; B2" sqref="J16:J17">
      <formula1>I16</formula1>
    </dataValidation>
    <dataValidation type="decimal" operator="greaterThanOrEqual" allowBlank="1" showInputMessage="1" showErrorMessage="1" errorTitle="v: if D2 &lt; C2" error="D2 must be greater than or equal to C2" prompt="+ ve w: if -ve_x000a_v: if D2 &lt; C2" sqref="K16:K17">
      <formula1>J14</formula1>
    </dataValidation>
    <dataValidation type="decimal" operator="greaterThanOrEqual" allowBlank="1" showInputMessage="1" showErrorMessage="1" errorTitle="v: if D1 &lt; C1" error="D1 must be greater than or equal to C1" prompt="+ ve w: if -ve_x000a_v: if D1 &lt; C1" sqref="K14:K15">
      <formula1>J14</formula1>
    </dataValidation>
    <dataValidation type="decimal" operator="greaterThanOrEqual" allowBlank="1" showInputMessage="1" showErrorMessage="1" errorTitle="v: if E1 &lt; D1" error="E1 must be greater than or equal to D1" prompt="+ ve w: if -ve_x000a_v: if E1 &lt; D1" sqref="L14:L15">
      <formula1>K14</formula1>
    </dataValidation>
    <dataValidation type="decimal" operator="greaterThanOrEqual" allowBlank="1" showInputMessage="1" showErrorMessage="1" errorTitle="v: if E2 &lt; D2" error="E2 must be greater than or equal to D2" prompt="+ ve w: if -ve_x000a_v: if E2 &lt; D2" sqref="L16:L17">
      <formula1>K16</formula1>
    </dataValidation>
    <dataValidation type="decimal" operator="greaterThanOrEqual" allowBlank="1" showInputMessage="1" showErrorMessage="1" errorTitle="v: if F1 &lt; E1" error="F1 must be greater than or equal to E1" prompt=" + ve w: if -ve_x000a_v: if F1 &lt; E1" sqref="M14:M15">
      <formula1>L14</formula1>
    </dataValidation>
    <dataValidation type="decimal" operator="greaterThanOrEqual" allowBlank="1" showInputMessage="1" showErrorMessage="1" errorTitle="v: if F2 &lt; E2" error="F2 must be greater than or equal to E2" prompt="+ ve w: if -ve_x000a_v: if F2 &lt; E2" sqref="M16:M17">
      <formula1>L16</formula1>
    </dataValidation>
    <dataValidation allowBlank="1" showInputMessage="1" showErrorMessage="1" prompt="Pre-populated_x000a_= form 309 A4" sqref="N14:N15"/>
    <dataValidation type="decimal" operator="greaterThanOrEqual" allowBlank="1" showInputMessage="1" showErrorMessage="1" errorTitle="v: if H1 &lt; G1" error="H1 must be greater than or equal to G1" prompt="+ve w: if -ve_x000a_v: if H1 &lt; G1" sqref="O14:O15">
      <formula1>N14</formula1>
    </dataValidation>
    <dataValidation type="decimal" operator="greaterThanOrEqual" allowBlank="1" showInputMessage="1" showErrorMessage="1" errorTitle="v: if H2 &lt; G2" error="H2 must be greater than or equal to G2" prompt="+ve w: if -ve_x000a_v: if H2 &lt; G2" sqref="O16:O17">
      <formula1>N16</formula1>
    </dataValidation>
    <dataValidation allowBlank="1" showInputMessage="1" showErrorMessage="1" prompt="Pre-populated_x000a_= form 309 B4" sqref="N16:N17"/>
  </dataValidations>
  <hyperlinks>
    <hyperlink ref="C9:D9" location="'010'!A1" display="010 Control Page"/>
    <hyperlink ref="C17" location="'311'!A1" display="311 Claims Distributions"/>
    <hyperlink ref="C18:D19" location="'312'!A1" display="'312'!A1"/>
    <hyperlink ref="C20" location="'313'!A1" display="313 Financial Information"/>
    <hyperlink ref="C21:D22" location="'314'!A1" display="'314'!A1"/>
    <hyperlink ref="C14" location="'309'!A1" display="309 LCR Summary"/>
    <hyperlink ref="C13" location="'012'!A1" display="012 LCR Syndicate Type"/>
  </hyperlinks>
  <pageMargins left="0.25" right="0.25" top="0.75" bottom="0.75" header="0.3" footer="0.3"/>
  <pageSetup paperSize="9" scale="68" orientation="landscape" verticalDpi="0" r:id="rId1"/>
  <ignoredErrors>
    <ignoredError sqref="N14:N17" formula="1"/>
    <ignoredError sqref="H14:M17 O14:O17"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1 e 0 4 e f a 4 - 9 6 5 b - 4 9 e d - a 5 c 5 - c e a 0 2 6 b 0 5 7 f 5 "   x m l n s = " h t t p : / / s c h e m a s . m i c r o s o f t . c o m / D a t a M a s h u p " > A A A A A F c E A A B Q S w M E F A A C A A g A s H q s R j d 3 M P 0 X A Q A A + g A A A B I A H A B D b 2 5 m a W c v U G F j a 2 F n Z S 5 4 b W w g o h g A K K A U A A A A A A A A A A A A A A A A A A A A A A A A A A A A 7 L 0 H Y B x J l i U m L 2 3 K e 3 9 K 9 U r X 4 H S h C I B g E y T Y k E A Q 7 M G I z e a S 7 B 1 p R y M p q y q B y m V W Z V 1 m F k D M 7 Z 2 8 9 9 5 7 7 7 3 3 3 n v v v f e 6 O 5 1 O J / f f / z 9 c Z m Q B b P b O S t r J n i G A q s g f P 3 5 8 H z 8 i / s e / 9 x 9 8 / H u 8 W 5 T p Z V 4 3 R b X 8 7 K P d 8 c 5 H a b 6 c V r N i e f H Z R + v 2 f P v g o 9 / j 6 P H L b P o 2 u 8 h T a r x s H r 1 r i s 8 + m r f t 6 t H d u 1 d X V + O r e + O q v r i 7 t 7 O z e / f 3 / u L 5 6 + k 8 X 2 T b x b J p s + U 0 / 8 i + N b v 5 r Y + O H v + k I H O 0 N 9 7 d H 9 9 7 s L c 3 3 t v f e 3 z X f P z 4 i 2 J p f t 8 d 3 x / f 2 3 v 4 6 X j n 8 V 3 v 4 8 c n 6 7 J d 1 / l R v t z + / M n j u + b P x 3 d 1 H E f / T w A A A P / / U E s D B B Q A A g A I A L B 6 r E Y P y u m r D Q E A A O k A A A A T A B w A W 0 N v b n R l b n R f V H l w Z X N d L n h t b C C i G A A o o B Q A A A A A A A A A A A A A A A A A A A A A A A A A A A D s v Q d g H E m W J S Y v b c p 7 f 0 r 1 S t f g d K E I g G A T J N i Q Q B D s w Y j N 5 p L s H W l H I y m r K o H K Z V Z l X W Y W Q M z t n b z 3 3 n v v v f f e e + + 9 9 7 o 7 n U 4 n 9 9 / / P 1 x m Z A F s 9 s 5 K 2 s m e I Y C q y B 8 / f n w f P y L + x 7 / 3 H 3 z 8 e 7 x b l O l l X j d F t f z s o 9 3 x z k d p v p x W s 2 J 5 8 d l H 6 / Z 8 + + C j 3 + P o 8 Z v r V d 6 k 1 H T Z f P b R v G 1 X j + 7 e b a b z f J E 1 4 2 q V L + m b 8 6 p e Z C 3 9 W V / c X W X T t 9 l F f n d v Z + f T u 9 N q 2 e b L d r s F j I + O H j / N z 7 N 1 2 a a n 7 + h j 6 Z Z e / y g 9 k X b o 6 r O P 2 v x d e 5 c / v h t 9 Y 9 F p n 6 1 W Z T H N W v r y 7 r v t R b O 9 4 D f v M u J H / 0 8 A A A D / / 1 B L A w Q U A A I A C A C w e q x G K I p H u H U A A A A R A A A A E w A c A E Z v c m 1 1 b G F z L 1 N l Y 3 R p b 2 4 x L m 0 g o h g A K K A U A A A A A A A A A A A A A A A A A A A A A A A A A A A A 7 L 0 H Y B x J l i U m L 2 3 K e 3 9 K 9 U r X 4 H S h C I B g E y T Y k E A Q 7 M G I z e a S 7 B 1 p R y M p q y q B y m V W Z V 1 m F k D M 7 Z 2 8 9 9 5 7 7 7 3 3 3 n v v v f e 6 O 5 1 O J / f f / z 9 c Z m Q B b P b O S t r J n i G A q s g f P 3 5 8 H z 8 i m n z a F t U y f S 0 / d w / / n w A A A P / / U E s B A i 0 A F A A C A A g A s H q s R j d 3 M P 0 X A Q A A + g A A A B I A A A A A A A A A A A A A A A A A A A A A A E N v b m Z p Z y 9 Q Y W N r Y W d l L n h t b F B L A Q I t A B Q A A g A I A L B 6 r E Y P y u m r D Q E A A O k A A A A T A A A A A A A A A A A A A A A A A G M B A A B b Q 2 9 u d G V u d F 9 U e X B l c 1 0 u e G 1 s U E s B A i 0 A F A A C A A g A s H q s R i i K R 7 h 1 A A A A E Q A A A B M A A A A A A A A A A A A A A A A A v Q I A A E Z v c m 1 1 b G F z L 1 N l Y 3 R p b 2 4 x L m 1 Q S w U G A A A A A A M A A w D C A A A A f w M A A A A A N 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x X b 3 J r Y m 9 v a 0 d y b 3 V w V H l w Z S B 4 c 2 k 6 b m l s P S J 0 c n V l I i A v P j w v U G V y b W l z c 2 l v b k x p c 3 Q + W Q E A A A A A A A A 3 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C 9 J d G V t c z 4 8 L 0 x v Y 2 F s U G F j a 2 F n Z U 1 l d G F k Y X R h R m l s Z T 4 W A A A A U E s F B g A A A A A A A A A A A A A A A A A A A A A A A N o A A A A B A A A A 0 I y d 3 w E V 0 R G M e g D A T 8 K X 6 w E A A A B 2 + A R v l N L q Q p T g 3 d M y X + y 5 A A A A A A I A A A A A A A N m A A D A A A A A E A A A A E f l e 6 + T 4 Y r l e k h R W l z C D O 0 A A A A A B I A A A K A A A A A Q A A A A 2 v o w U 7 A p Z o W u e S c F C g + F y l A A A A A / j T / I 8 + 7 K r 0 g 5 B K l C Y B Q Q r f t d h a H j J f X r b 7 R L Z N w N z N G s i c Z d f O j Y h 3 y 5 H r J d C X S E N / h g m u a n e l N A 3 8 o E i x 2 g o 1 4 e F / I V w + / L t w 3 o W F n z P x Q A A A B P t i f Q a A j y o t m n F X q U V R R T m L S Z n A = = < / D a t a M a s h u p > 
</file>

<file path=customXml/itemProps1.xml><?xml version="1.0" encoding="utf-8"?>
<ds:datastoreItem xmlns:ds="http://schemas.openxmlformats.org/officeDocument/2006/customXml" ds:itemID="{A9364626-70CE-4A31-94C5-1C3F823AB3D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63</vt:i4>
      </vt:variant>
    </vt:vector>
  </HeadingPairs>
  <TitlesOfParts>
    <vt:vector size="84" baseType="lpstr">
      <vt:lpstr>Cover Sheet</vt:lpstr>
      <vt:lpstr>Key</vt:lpstr>
      <vt:lpstr>CSVInputFromCMR</vt:lpstr>
      <vt:lpstr>CSVOutputToCMR</vt:lpstr>
      <vt:lpstr>New LCR Return</vt:lpstr>
      <vt:lpstr>010</vt:lpstr>
      <vt:lpstr>012</vt:lpstr>
      <vt:lpstr>309</vt:lpstr>
      <vt:lpstr>310</vt:lpstr>
      <vt:lpstr>311</vt:lpstr>
      <vt:lpstr>312</vt:lpstr>
      <vt:lpstr>313</vt:lpstr>
      <vt:lpstr>314</vt:lpstr>
      <vt:lpstr>CSVLookups</vt:lpstr>
      <vt:lpstr>309 Validations</vt:lpstr>
      <vt:lpstr>310 Validations</vt:lpstr>
      <vt:lpstr>311 Validations</vt:lpstr>
      <vt:lpstr>312 Validations</vt:lpstr>
      <vt:lpstr>313 Validations</vt:lpstr>
      <vt:lpstr>314 Validations</vt:lpstr>
      <vt:lpstr>template</vt:lpstr>
      <vt:lpstr>_309_Table1</vt:lpstr>
      <vt:lpstr>_309_Table1_ColumnLookup</vt:lpstr>
      <vt:lpstr>_309_Table2</vt:lpstr>
      <vt:lpstr>_309_Table2_ColumnLookup</vt:lpstr>
      <vt:lpstr>_310_Table1</vt:lpstr>
      <vt:lpstr>_310_Table1_ColumnLookup</vt:lpstr>
      <vt:lpstr>_311_Table1</vt:lpstr>
      <vt:lpstr>_311_Table1_ColumnLookup</vt:lpstr>
      <vt:lpstr>_311_Table2</vt:lpstr>
      <vt:lpstr>_311_Table2_ColumnLookup</vt:lpstr>
      <vt:lpstr>_312_Table1</vt:lpstr>
      <vt:lpstr>_312_Table1_ColumnLookup</vt:lpstr>
      <vt:lpstr>_313_Table1</vt:lpstr>
      <vt:lpstr>_313_Table1_ColumnLookup</vt:lpstr>
      <vt:lpstr>_313_Table2</vt:lpstr>
      <vt:lpstr>_313_Table2_ColumnLookup</vt:lpstr>
      <vt:lpstr>_313_Table3</vt:lpstr>
      <vt:lpstr>_313_Table3_ColumnLookup</vt:lpstr>
      <vt:lpstr>_314_Table1</vt:lpstr>
      <vt:lpstr>_314_Table1_ColumnLookup</vt:lpstr>
      <vt:lpstr>_314_Table2</vt:lpstr>
      <vt:lpstr>_314_Table2_ColumnLookup</vt:lpstr>
      <vt:lpstr>_314_Table3</vt:lpstr>
      <vt:lpstr>_314_Table3_ColumnLookup</vt:lpstr>
      <vt:lpstr>CreditRisk_Ult_PreDiv</vt:lpstr>
      <vt:lpstr>InsRisk_Ult_PreDiv</vt:lpstr>
      <vt:lpstr>MarketRisk_Ult_PreDiv</vt:lpstr>
      <vt:lpstr>ModellingYear</vt:lpstr>
      <vt:lpstr>NetInsLosses_Claims_1991</vt:lpstr>
      <vt:lpstr>NetInsLosses_Claims_1992</vt:lpstr>
      <vt:lpstr>NetInsLosses_Claims_1993</vt:lpstr>
      <vt:lpstr>NetInsLosses_Claims_1994</vt:lpstr>
      <vt:lpstr>NetInsLosses_Claims_1995</vt:lpstr>
      <vt:lpstr>NetInsLosses_Claims_1996</vt:lpstr>
      <vt:lpstr>NetInsLosses_Claims_1997</vt:lpstr>
      <vt:lpstr>NetInsLosses_Claims_1998</vt:lpstr>
      <vt:lpstr>NetInsLosses_Claims_1999</vt:lpstr>
      <vt:lpstr>NetInsLosses_Claims_2000</vt:lpstr>
      <vt:lpstr>NetInsLosses_Claims_2001</vt:lpstr>
      <vt:lpstr>NetInsLosses_Claims_2002</vt:lpstr>
      <vt:lpstr>NetInsLosses_Claims_2003</vt:lpstr>
      <vt:lpstr>NetInsLosses_Claims_2004</vt:lpstr>
      <vt:lpstr>NetInsLosses_Claims_2005</vt:lpstr>
      <vt:lpstr>NetInsLosses_Claims_2006</vt:lpstr>
      <vt:lpstr>NetInsLosses_Claims_2007</vt:lpstr>
      <vt:lpstr>NetInsLosses_Claims_2008</vt:lpstr>
      <vt:lpstr>NetInsLosses_Claims_2009</vt:lpstr>
      <vt:lpstr>NetInsLosses_Claims_2010</vt:lpstr>
      <vt:lpstr>NetInsLosses_Claims_2011</vt:lpstr>
      <vt:lpstr>NetInsLosses_Claims_2012</vt:lpstr>
      <vt:lpstr>NetInsLosses_Claims_2013</vt:lpstr>
      <vt:lpstr>NetInsLosses_Claims_2014</vt:lpstr>
      <vt:lpstr>NetInsLosses_Claims_2015</vt:lpstr>
      <vt:lpstr>NetInsLosses_Claims_2016</vt:lpstr>
      <vt:lpstr>NetInsLosses_Claims_2017</vt:lpstr>
      <vt:lpstr>NetInsLosses_Claims_2018_ULO</vt:lpstr>
      <vt:lpstr>OneYearSCR</vt:lpstr>
      <vt:lpstr>OpRisk_Ult_PreDiv</vt:lpstr>
      <vt:lpstr>PremRisk_Ult_PreDiv</vt:lpstr>
      <vt:lpstr>Key!Print_Area</vt:lpstr>
      <vt:lpstr>ResRisk_Ult_PreDiv</vt:lpstr>
      <vt:lpstr>SyndicateNumber</vt:lpstr>
      <vt:lpstr>UltimateSCR</vt:lpstr>
    </vt:vector>
  </TitlesOfParts>
  <Company>Lloyd's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LCR Specification Help Tool</dc:title>
  <dc:subject>The main purpose of this LCR specification help tool is to aid the completion of the Lloyd's Capital Return (LCR) submission in Core Markets Returns (CMR).</dc:subject>
  <dc:creator>Philip.Varnavides@lloyds.com</dc:creator>
  <cp:lastModifiedBy>Varnavides, Philip</cp:lastModifiedBy>
  <cp:lastPrinted>2015-06-09T10:25:25Z</cp:lastPrinted>
  <dcterms:created xsi:type="dcterms:W3CDTF">2015-02-17T14:03:06Z</dcterms:created>
  <dcterms:modified xsi:type="dcterms:W3CDTF">2017-09-21T13:17:46Z</dcterms:modified>
</cp:coreProperties>
</file>